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14" activeTab="13"/>
  </bookViews>
  <sheets>
    <sheet name="rumus terdekat" sheetId="1" state="hidden" r:id="rId1"/>
    <sheet name="gardu up3 kotamobagu" sheetId="2" state="hidden" r:id="rId2"/>
    <sheet name="CEK INFO DETAIL" sheetId="6" r:id="rId3"/>
    <sheet name="DATA PENGUKURAN GARDU" sheetId="22" state="hidden" r:id="rId4"/>
    <sheet name="DATA PENGEUKURAN GARDU" sheetId="8" r:id="rId5"/>
    <sheet name="DATA SLO" sheetId="12" r:id="rId6"/>
    <sheet name="DATA PRR" sheetId="3" r:id="rId7"/>
    <sheet name="MONITORING HARI LAYANAN" sheetId="11" r:id="rId8"/>
    <sheet name="DATA MATERIAL TEL TEK" sheetId="15" r:id="rId9"/>
    <sheet name="DATA GAB PPTEKTEL" sheetId="10" state="hidden" r:id="rId10"/>
    <sheet name="DATA REALISASI PERMOHONAN" sheetId="18" state="hidden" r:id="rId11"/>
    <sheet name="JADWAL PADAM TEKHAR" sheetId="7" state="hidden" r:id="rId12"/>
    <sheet name="DATA MATERIAL TEK" sheetId="16" r:id="rId13"/>
    <sheet name="DATA MATERIAL TEK (2)" sheetId="24" r:id="rId14"/>
    <sheet name="DATA PENGEUKURAN GARDU (2)" sheetId="25" r:id="rId15"/>
  </sheets>
  <definedNames>
    <definedName name="_xlnm._FilterDatabase" localSheetId="4" hidden="1">'DATA PENGEUKURAN GARDU'!$A$2:$BV$1365</definedName>
    <definedName name="_xlnm._FilterDatabase" localSheetId="6" hidden="1">'DATA PRR'!$A$1:$I$11</definedName>
    <definedName name="_xlnm._FilterDatabase" localSheetId="7" hidden="1">'MONITORING HARI LAYANAN'!$A$1:$AR$454</definedName>
    <definedName name="_xlnm._FilterDatabase" localSheetId="12" hidden="1">'DATA MATERIAL TEK'!$A$1:$L$1364</definedName>
    <definedName name="_xlnm._FilterDatabase" localSheetId="13" hidden="1">'DATA MATERIAL TEK (2)'!$A$1:$L$1364</definedName>
    <definedName name="_xlnm._FilterDatabase" localSheetId="14" hidden="1">'DATA PENGEUKURAN GARDU (2)'!$A$1:$BV$1364</definedName>
    <definedName name="_DSA" localSheetId="13">#REF!</definedName>
    <definedName name="_DSA" localSheetId="14">#REF!</definedName>
    <definedName name="_DSA">#REF!</definedName>
    <definedName name="_xlnm._FilterDatabase" localSheetId="3" hidden="1">'DATA PENGUKURAN GARDU'!$J$7:$BO$157</definedName>
    <definedName name="ASDS" localSheetId="13">#REF!</definedName>
    <definedName name="ASDS" localSheetId="14">#REF!</definedName>
    <definedName name="ASDS">#REF!</definedName>
    <definedName name="CFGauth" localSheetId="13">#REF!</definedName>
    <definedName name="CFGauth" localSheetId="14">#REF!</definedName>
    <definedName name="CFGauth">#REF!</definedName>
    <definedName name="cfgAuthPwd" localSheetId="13">#REF!</definedName>
    <definedName name="cfgAuthPwd" localSheetId="14">#REF!</definedName>
    <definedName name="cfgAuthPwd">#REF!</definedName>
    <definedName name="cfgAuthUser" localSheetId="13">#REF!</definedName>
    <definedName name="cfgAuthUser" localSheetId="14">#REF!</definedName>
    <definedName name="cfgAuthUser">#REF!</definedName>
    <definedName name="cfgBaseLanguage" localSheetId="13">#REF!</definedName>
    <definedName name="cfgBaseLanguage" localSheetId="14">#REF!</definedName>
    <definedName name="cfgBaseLanguage">#REF!</definedName>
    <definedName name="cfgBatchSize" localSheetId="13">#REF!</definedName>
    <definedName name="cfgBatchSize" localSheetId="14">#REF!</definedName>
    <definedName name="cfgBatchSize">#REF!</definedName>
    <definedName name="cfgConnectTimeout" localSheetId="13">#REF!</definedName>
    <definedName name="cfgConnectTimeout" localSheetId="14">#REF!</definedName>
    <definedName name="cfgConnectTimeout">#REF!</definedName>
    <definedName name="cfgContinueSync" localSheetId="13">#REF!</definedName>
    <definedName name="cfgContinueSync" localSheetId="14">#REF!</definedName>
    <definedName name="cfgContinueSync">#REF!</definedName>
    <definedName name="cfgDateFormat" localSheetId="13">#REF!</definedName>
    <definedName name="cfgDateFormat" localSheetId="14">#REF!</definedName>
    <definedName name="cfgDateFormat">#REF!</definedName>
    <definedName name="cfgDateTimeFormat" localSheetId="13">#REF!</definedName>
    <definedName name="cfgDateTimeFormat" localSheetId="14">#REF!</definedName>
    <definedName name="cfgDateTimeFormat">#REF!</definedName>
    <definedName name="cfgDisplaySummary" localSheetId="13">#REF!</definedName>
    <definedName name="cfgDisplaySummary" localSheetId="14">#REF!</definedName>
    <definedName name="cfgDisplaySummary">#REF!</definedName>
    <definedName name="cfgEnableAuth" localSheetId="13">#REF!</definedName>
    <definedName name="cfgEnableAuth" localSheetId="14">#REF!</definedName>
    <definedName name="cfgEnableAuth">#REF!</definedName>
    <definedName name="cfgLogEnabled" localSheetId="13">#REF!</definedName>
    <definedName name="cfgLogEnabled" localSheetId="14">#REF!</definedName>
    <definedName name="cfgLogEnabled">#REF!</definedName>
    <definedName name="cfgLogFileName" localSheetId="13">#REF!</definedName>
    <definedName name="cfgLogFileName" localSheetId="14">#REF!</definedName>
    <definedName name="cfgLogFileName">#REF!</definedName>
    <definedName name="cfgLogLevel" localSheetId="13">#REF!</definedName>
    <definedName name="cfgLogLevel" localSheetId="14">#REF!</definedName>
    <definedName name="cfgLogLevel">#REF!</definedName>
    <definedName name="cfgMaxCount" localSheetId="13">#REF!</definedName>
    <definedName name="cfgMaxCount" localSheetId="14">#REF!</definedName>
    <definedName name="cfgMaxCount">#REF!</definedName>
    <definedName name="cfgMxUrl" localSheetId="13">#REF!</definedName>
    <definedName name="cfgMxUrl" localSheetId="14">#REF!</definedName>
    <definedName name="cfgMxUrl">#REF!</definedName>
    <definedName name="cfgProxy" localSheetId="13">#REF!</definedName>
    <definedName name="cfgProxy" localSheetId="14">#REF!</definedName>
    <definedName name="cfgProxy">#REF!</definedName>
    <definedName name="cfgProxyPort" localSheetId="13">#REF!</definedName>
    <definedName name="cfgProxyPort" localSheetId="14">#REF!</definedName>
    <definedName name="cfgProxyPort">#REF!</definedName>
    <definedName name="cfgProxyServer" localSheetId="13">#REF!</definedName>
    <definedName name="cfgProxyServer" localSheetId="14">#REF!</definedName>
    <definedName name="cfgProxyServer">#REF!</definedName>
    <definedName name="cfgQueryOnly" localSheetId="13">#REF!</definedName>
    <definedName name="cfgQueryOnly" localSheetId="14">#REF!</definedName>
    <definedName name="cfgQueryOnly">#REF!</definedName>
    <definedName name="cfgReceiveTimeout" localSheetId="13">#REF!</definedName>
    <definedName name="cfgReceiveTimeout" localSheetId="14">#REF!</definedName>
    <definedName name="cfgReceiveTimeout">#REF!</definedName>
    <definedName name="cfgResolveTimeout" localSheetId="13">#REF!</definedName>
    <definedName name="cfgResolveTimeout" localSheetId="14">#REF!</definedName>
    <definedName name="cfgResolveTimeout">#REF!</definedName>
    <definedName name="cfgSamlCookie" localSheetId="13">#REF!</definedName>
    <definedName name="cfgSamlCookie" localSheetId="14">#REF!</definedName>
    <definedName name="cfgSamlCookie">#REF!</definedName>
    <definedName name="cfgSamlHeight" localSheetId="13">#REF!</definedName>
    <definedName name="cfgSamlHeight" localSheetId="14">#REF!</definedName>
    <definedName name="cfgSamlHeight">#REF!</definedName>
    <definedName name="cfgSamlLoginOk" localSheetId="13">#REF!</definedName>
    <definedName name="cfgSamlLoginOk" localSheetId="14">#REF!</definedName>
    <definedName name="cfgSamlLoginOk">#REF!</definedName>
    <definedName name="cfgSamlLogoutUrl" localSheetId="13">#REF!</definedName>
    <definedName name="cfgSamlLogoutUrl" localSheetId="14">#REF!</definedName>
    <definedName name="cfgSamlLogoutUrl">#REF!</definedName>
    <definedName name="cfgSamlWidth" localSheetId="13">#REF!</definedName>
    <definedName name="cfgSamlWidth" localSheetId="14">#REF!</definedName>
    <definedName name="cfgSamlWidth">#REF!</definedName>
    <definedName name="cfgSendTimeout" localSheetId="13">#REF!</definedName>
    <definedName name="cfgSendTimeout" localSheetId="14">#REF!</definedName>
    <definedName name="cfgSendTimeout">#REF!</definedName>
    <definedName name="cfgStartRow" localSheetId="13">#REF!</definedName>
    <definedName name="cfgStartRow" localSheetId="14">#REF!</definedName>
    <definedName name="cfgStartRow">#REF!</definedName>
    <definedName name="cfgStopOnError" localSheetId="13">#REF!</definedName>
    <definedName name="cfgStopOnError" localSheetId="14">#REF!</definedName>
    <definedName name="cfgStopOnError">#REF!</definedName>
    <definedName name="cfgTimeFormat" localSheetId="13">#REF!</definedName>
    <definedName name="cfgTimeFormat" localSheetId="14">#REF!</definedName>
    <definedName name="cfgTimeFormat">#REF!</definedName>
    <definedName name="cfgTimezone" localSheetId="13">#REF!</definedName>
    <definedName name="cfgTimezone" localSheetId="14">#REF!</definedName>
    <definedName name="cfgTimezone">#REF!</definedName>
    <definedName name="cfgTransLanguage" localSheetId="13">#REF!</definedName>
    <definedName name="cfgTransLanguage" localSheetId="14">#REF!</definedName>
    <definedName name="cfgTransLanguage">#REF!</definedName>
    <definedName name="cfgUseWs" localSheetId="13">#REF!</definedName>
    <definedName name="cfgUseWs" localSheetId="14">#REF!</definedName>
    <definedName name="cfgUseWs">#REF!</definedName>
    <definedName name="cfgWebAuthLogoutUrl" localSheetId="13">#REF!</definedName>
    <definedName name="cfgWebAuthLogoutUrl" localSheetId="14">#REF!</definedName>
    <definedName name="cfgWebAuthLogoutUrl">#REF!</definedName>
    <definedName name="cfgXmlNs" localSheetId="13">#REF!</definedName>
    <definedName name="cfgXmlNs" localSheetId="14">#REF!</definedName>
    <definedName name="cfgXmlNs">#REF!</definedName>
    <definedName name="Print_Area_MI" localSheetId="13">#REF!</definedName>
    <definedName name="Print_Area_MI" localSheetId="14">#REF!</definedName>
    <definedName name="Print_Area_MI">#REF!</definedName>
    <definedName name="queryonly" localSheetId="13">#REF!</definedName>
    <definedName name="queryonly" localSheetId="14">#REF!</definedName>
    <definedName name="queryonly">#REF!</definedName>
    <definedName name="SSS" localSheetId="13">#REF!</definedName>
    <definedName name="SSS" localSheetId="14">#REF!</definedName>
    <definedName name="SSS">#REF!</definedName>
    <definedName name="test10" localSheetId="13">#REF!</definedName>
    <definedName name="test10" localSheetId="14">#REF!</definedName>
    <definedName name="test10">#REF!</definedName>
    <definedName name="test123" localSheetId="13">#REF!</definedName>
    <definedName name="test123" localSheetId="14">#REF!</definedName>
    <definedName name="test123">#REF!</definedName>
    <definedName name="TEST234" localSheetId="13">#REF!</definedName>
    <definedName name="TEST234" localSheetId="14">#REF!</definedName>
    <definedName name="TEST234">#REF!</definedName>
    <definedName name="test567" localSheetId="13">#REF!</definedName>
    <definedName name="test567" localSheetId="14">#REF!</definedName>
    <definedName name="test567">#REF!</definedName>
    <definedName name="test789" localSheetId="13">#REF!</definedName>
    <definedName name="test789" localSheetId="14">#REF!</definedName>
    <definedName name="test789">#REF!</definedName>
    <definedName name="test889" localSheetId="13">#REF!</definedName>
    <definedName name="test889" localSheetId="14">#REF!</definedName>
    <definedName name="test889">#REF!</definedName>
    <definedName name="Z_165DB482_4796_4B5A_9A81_8B802B927F8C_.wvu.FilterData" localSheetId="3" hidden="1">'DATA PENGUKURAN GARDU'!#REF!</definedName>
    <definedName name="Z_8B8CC9CD_89E3_423B_830F_80E7D16D9F79_.wvu.FilterData" localSheetId="3" hidden="1">'DATA PENGUKURAN GARDU'!$G$35</definedName>
    <definedName name="Z_E554CB3A_27D9_4355_9BDC_35DC2C063409_.wvu.FilterData" localSheetId="3" hidden="1">'DATA PENGUKURAN GARDU'!#REF!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<sst xmlns="http://schemas.openxmlformats.org/spreadsheetml/2006/main" count="72741" uniqueCount="12772">
  <si>
    <t>cek data</t>
  </si>
  <si>
    <t>x</t>
  </si>
  <si>
    <t>y</t>
  </si>
  <si>
    <t>BIGO SELATAN</t>
  </si>
  <si>
    <t>BOLAANG MONGONDOW UTARA</t>
  </si>
  <si>
    <t>BB 143.1</t>
  </si>
  <si>
    <t>isian kordinat</t>
  </si>
  <si>
    <t>BUYAT</t>
  </si>
  <si>
    <t>BOLAANG MONGONDOW TIMUR</t>
  </si>
  <si>
    <t>KMO 215</t>
  </si>
  <si>
    <t>gardu terdetkat</t>
  </si>
  <si>
    <t>KMO 216</t>
  </si>
  <si>
    <t>gardu terdetkat1</t>
  </si>
  <si>
    <t>BONGKUDAI</t>
  </si>
  <si>
    <t>KMO 12</t>
  </si>
  <si>
    <t>gardu terdetkat2</t>
  </si>
  <si>
    <t>KMO 15</t>
  </si>
  <si>
    <t>gardu terdetkat3</t>
  </si>
  <si>
    <t>TOMBOLIKAT</t>
  </si>
  <si>
    <t>KMO 196</t>
  </si>
  <si>
    <t>jurusan T Induk</t>
  </si>
  <si>
    <t>PINOLOSIAN TIMUR</t>
  </si>
  <si>
    <t>BOLAANG MONGONDOW SELATAN</t>
  </si>
  <si>
    <t>L-144</t>
  </si>
  <si>
    <t>cabang R1</t>
  </si>
  <si>
    <t>TOBONGON</t>
  </si>
  <si>
    <t>KMO 31</t>
  </si>
  <si>
    <t>cabang R2</t>
  </si>
  <si>
    <t>LANUD</t>
  </si>
  <si>
    <t>KMO 38</t>
  </si>
  <si>
    <t>cabang R3</t>
  </si>
  <si>
    <t>KMO 40</t>
  </si>
  <si>
    <t>cabang R4</t>
  </si>
  <si>
    <t>NUANGAN</t>
  </si>
  <si>
    <t>KMO 64</t>
  </si>
  <si>
    <t>cabang S1</t>
  </si>
  <si>
    <t>KMO 65</t>
  </si>
  <si>
    <t>cabang S2</t>
  </si>
  <si>
    <t>PINASUNGKULAN</t>
  </si>
  <si>
    <t>MINAHASA SELATAN</t>
  </si>
  <si>
    <t>KMO 122</t>
  </si>
  <si>
    <t>cabang S3</t>
  </si>
  <si>
    <t>MAKAARUYEN</t>
  </si>
  <si>
    <t>KMO 129</t>
  </si>
  <si>
    <t>cabang S4</t>
  </si>
  <si>
    <t>KMO 131</t>
  </si>
  <si>
    <t>BOLAANG UKI</t>
  </si>
  <si>
    <t>L-087</t>
  </si>
  <si>
    <t>L-089</t>
  </si>
  <si>
    <t>gardu terdetkatopsi 2</t>
  </si>
  <si>
    <t>L-139</t>
  </si>
  <si>
    <t>pelanggan piutang terdekat</t>
  </si>
  <si>
    <t>KOTABUNAN</t>
  </si>
  <si>
    <t>KMO 207</t>
  </si>
  <si>
    <t>pelanggan piutang terdekat opsi 2</t>
  </si>
  <si>
    <t>MOYONGKOTA</t>
  </si>
  <si>
    <t>KMO 3</t>
  </si>
  <si>
    <t>KMO 4</t>
  </si>
  <si>
    <t>MOLOBOG</t>
  </si>
  <si>
    <t>KMO 49</t>
  </si>
  <si>
    <t>KMO 53</t>
  </si>
  <si>
    <t>JIKO</t>
  </si>
  <si>
    <t>KMO 56</t>
  </si>
  <si>
    <t>PALELON</t>
  </si>
  <si>
    <t>KMO 133</t>
  </si>
  <si>
    <t>WULURMAATUS</t>
  </si>
  <si>
    <t>KMO 138</t>
  </si>
  <si>
    <t>MOKOBANG</t>
  </si>
  <si>
    <t>KMO 140</t>
  </si>
  <si>
    <t>MOTONGKAT</t>
  </si>
  <si>
    <t>KMO 157</t>
  </si>
  <si>
    <t>MODAYAG</t>
  </si>
  <si>
    <t>KMO 22</t>
  </si>
  <si>
    <t>LIBERIA</t>
  </si>
  <si>
    <t>KMO 84</t>
  </si>
  <si>
    <t>KMO 42</t>
  </si>
  <si>
    <t>BAI</t>
  </si>
  <si>
    <t>KMO 47</t>
  </si>
  <si>
    <t>ATOGA</t>
  </si>
  <si>
    <t>GARDU NURMAINI SIREGAR ATOGA</t>
  </si>
  <si>
    <t>L-094</t>
  </si>
  <si>
    <t>TOGIT</t>
  </si>
  <si>
    <t>KMO 172</t>
  </si>
  <si>
    <t>KMO 173</t>
  </si>
  <si>
    <t>TUTUYAN</t>
  </si>
  <si>
    <t>KMO 179</t>
  </si>
  <si>
    <t>KMO 186</t>
  </si>
  <si>
    <t>KMO 188</t>
  </si>
  <si>
    <t>KMO 87</t>
  </si>
  <si>
    <t>PURWOREJO</t>
  </si>
  <si>
    <t>KMO 90</t>
  </si>
  <si>
    <t>KMO 82</t>
  </si>
  <si>
    <t>BONGKUDAI BARU</t>
  </si>
  <si>
    <t>KMO 100</t>
  </si>
  <si>
    <t>KMO 102</t>
  </si>
  <si>
    <t>KMO 103</t>
  </si>
  <si>
    <t>SINISIR</t>
  </si>
  <si>
    <t>KMO 108</t>
  </si>
  <si>
    <t>KOKAPOY</t>
  </si>
  <si>
    <t>KMO 110</t>
  </si>
  <si>
    <t>MOBUYA</t>
  </si>
  <si>
    <t>BOLAANG MONGONDOW INDUK</t>
  </si>
  <si>
    <t>KMO 144</t>
  </si>
  <si>
    <t>INSIL</t>
  </si>
  <si>
    <t>KMO 147</t>
  </si>
  <si>
    <t>PINOLOSIAN</t>
  </si>
  <si>
    <t>L-111</t>
  </si>
  <si>
    <t>L-112</t>
  </si>
  <si>
    <t>PINOLOSIAN SELATAN</t>
  </si>
  <si>
    <t>L-122</t>
  </si>
  <si>
    <t>L-123</t>
  </si>
  <si>
    <t>KMO 221</t>
  </si>
  <si>
    <t>KMO 80</t>
  </si>
  <si>
    <t>KMO 190</t>
  </si>
  <si>
    <t>L-001</t>
  </si>
  <si>
    <t>L-004</t>
  </si>
  <si>
    <t>KMO 24</t>
  </si>
  <si>
    <t>KMO 25</t>
  </si>
  <si>
    <t>MATABULU</t>
  </si>
  <si>
    <t>KMO 71</t>
  </si>
  <si>
    <t>JIKO BELANGA</t>
  </si>
  <si>
    <t>KMO 78</t>
  </si>
  <si>
    <t>KAKENTURAN</t>
  </si>
  <si>
    <t>KMO 112</t>
  </si>
  <si>
    <t>KMO 119</t>
  </si>
  <si>
    <t>KMO 121</t>
  </si>
  <si>
    <t>KMO 155</t>
  </si>
  <si>
    <t>L-093</t>
  </si>
  <si>
    <t>L-103</t>
  </si>
  <si>
    <t>L-130</t>
  </si>
  <si>
    <t>L-133</t>
  </si>
  <si>
    <t>BOLAANG MONGONDOW</t>
  </si>
  <si>
    <t>KOTAMOBAGU</t>
  </si>
  <si>
    <t>K-278.4</t>
  </si>
  <si>
    <t>KMO 210.1</t>
  </si>
  <si>
    <t>KMO 216.1</t>
  </si>
  <si>
    <t>KOTAMOBAGU SELATAN</t>
  </si>
  <si>
    <t>K-249.2</t>
  </si>
  <si>
    <t>MONGKONAI</t>
  </si>
  <si>
    <t>K-017.1</t>
  </si>
  <si>
    <t>KUALA</t>
  </si>
  <si>
    <t>BB 150.1</t>
  </si>
  <si>
    <t>GARDU AMAL MAKALALAG</t>
  </si>
  <si>
    <t>KMO 178</t>
  </si>
  <si>
    <t>KMO 182</t>
  </si>
  <si>
    <t>KMO 183</t>
  </si>
  <si>
    <t>L-117</t>
  </si>
  <si>
    <t>L-118</t>
  </si>
  <si>
    <t>L-126</t>
  </si>
  <si>
    <t>L-127</t>
  </si>
  <si>
    <t>L-097</t>
  </si>
  <si>
    <t>L-098</t>
  </si>
  <si>
    <t>KMO 169</t>
  </si>
  <si>
    <t>KMO 176</t>
  </si>
  <si>
    <t>KMO 86</t>
  </si>
  <si>
    <t>KMO 91</t>
  </si>
  <si>
    <t>KMO 93</t>
  </si>
  <si>
    <t>DODAP</t>
  </si>
  <si>
    <t>KMO 163</t>
  </si>
  <si>
    <t>MOOAT</t>
  </si>
  <si>
    <t>KMO 99</t>
  </si>
  <si>
    <t>KMO 104</t>
  </si>
  <si>
    <t>GUAAN</t>
  </si>
  <si>
    <t>KMO 107</t>
  </si>
  <si>
    <t>KMO 143</t>
  </si>
  <si>
    <t>KMO 148</t>
  </si>
  <si>
    <t>SINSINGON</t>
  </si>
  <si>
    <t>KMO 150</t>
  </si>
  <si>
    <t>L-108</t>
  </si>
  <si>
    <t>L-115</t>
  </si>
  <si>
    <t>POIGAR MINAHASA</t>
  </si>
  <si>
    <t>NP 031.1</t>
  </si>
  <si>
    <t>LOLAN</t>
  </si>
  <si>
    <t>BOLAANG  MONGONDOW INDUK</t>
  </si>
  <si>
    <t>N 017.2</t>
  </si>
  <si>
    <t>K-264.1</t>
  </si>
  <si>
    <t>M 36.1</t>
  </si>
  <si>
    <t>BANGUNAN WUWUK</t>
  </si>
  <si>
    <t>KMO 8.1</t>
  </si>
  <si>
    <t>BUKAKA</t>
  </si>
  <si>
    <t>KMO 224</t>
  </si>
  <si>
    <t>KMO 226</t>
  </si>
  <si>
    <t>KMO 167</t>
  </si>
  <si>
    <t>KMO 191</t>
  </si>
  <si>
    <t>L-092</t>
  </si>
  <si>
    <t>L-104</t>
  </si>
  <si>
    <t>L-106</t>
  </si>
  <si>
    <t>L-129</t>
  </si>
  <si>
    <t>L-134</t>
  </si>
  <si>
    <t>L-136</t>
  </si>
  <si>
    <t>L-007</t>
  </si>
  <si>
    <t>TONDOK</t>
  </si>
  <si>
    <t>KMO 95</t>
  </si>
  <si>
    <t>KMO 28</t>
  </si>
  <si>
    <t>KMO 30</t>
  </si>
  <si>
    <t>KMO 74</t>
  </si>
  <si>
    <t>KMO 75</t>
  </si>
  <si>
    <t>KMO 115</t>
  </si>
  <si>
    <t>LINELEAN</t>
  </si>
  <si>
    <t>KMO 116</t>
  </si>
  <si>
    <t>KMO 152</t>
  </si>
  <si>
    <t>PASSI TIMUR</t>
  </si>
  <si>
    <t>K-060.1</t>
  </si>
  <si>
    <t>K-251.1</t>
  </si>
  <si>
    <t>BULAWAN</t>
  </si>
  <si>
    <t>KMO 212</t>
  </si>
  <si>
    <t>KMO 225</t>
  </si>
  <si>
    <t>KMO 220</t>
  </si>
  <si>
    <t>KMO 18</t>
  </si>
  <si>
    <t>KMO 194</t>
  </si>
  <si>
    <t>KMO 11</t>
  </si>
  <si>
    <t>KMO 16</t>
  </si>
  <si>
    <t>KMO 195</t>
  </si>
  <si>
    <t>KMO 34</t>
  </si>
  <si>
    <t>KMO 35</t>
  </si>
  <si>
    <t>KMO 61</t>
  </si>
  <si>
    <t>KMO 68</t>
  </si>
  <si>
    <t>KMO 70</t>
  </si>
  <si>
    <t>KMO 125</t>
  </si>
  <si>
    <t>KMO 126</t>
  </si>
  <si>
    <t>L-086</t>
  </si>
  <si>
    <t>L-140</t>
  </si>
  <si>
    <t>L-143</t>
  </si>
  <si>
    <t>KMO 208</t>
  </si>
  <si>
    <t>KMO 210</t>
  </si>
  <si>
    <t>KMO 57</t>
  </si>
  <si>
    <t>INOBONTO</t>
  </si>
  <si>
    <t>GH.INOBONTO</t>
  </si>
  <si>
    <t>KMO 7</t>
  </si>
  <si>
    <t>KMO 9</t>
  </si>
  <si>
    <t>BALUKUT</t>
  </si>
  <si>
    <t>KMO 160</t>
  </si>
  <si>
    <t>KMO 161</t>
  </si>
  <si>
    <t>KMO 43</t>
  </si>
  <si>
    <t>KMO 46</t>
  </si>
  <si>
    <t>KMO 52</t>
  </si>
  <si>
    <t>KMO 59</t>
  </si>
  <si>
    <t>KMO 134</t>
  </si>
  <si>
    <t>KMO 137</t>
  </si>
  <si>
    <t>KMO 223</t>
  </si>
  <si>
    <t>L-091</t>
  </si>
  <si>
    <t>L-135</t>
  </si>
  <si>
    <t>L-137</t>
  </si>
  <si>
    <t>KMO 166</t>
  </si>
  <si>
    <t>KMO 168</t>
  </si>
  <si>
    <t>KMO 192</t>
  </si>
  <si>
    <t>L-006</t>
  </si>
  <si>
    <t>KMO 96</t>
  </si>
  <si>
    <t>KMO 27</t>
  </si>
  <si>
    <t>KMO 29</t>
  </si>
  <si>
    <t>KMO 73</t>
  </si>
  <si>
    <t>KMO 76</t>
  </si>
  <si>
    <t>KMO 114</t>
  </si>
  <si>
    <t>KMO 117</t>
  </si>
  <si>
    <t>KMO 153</t>
  </si>
  <si>
    <t>L-105</t>
  </si>
  <si>
    <t>L-107</t>
  </si>
  <si>
    <t>L-128</t>
  </si>
  <si>
    <t>PARET</t>
  </si>
  <si>
    <t>KMO 206.1</t>
  </si>
  <si>
    <t>KMO 106</t>
  </si>
  <si>
    <t>KMO 149</t>
  </si>
  <si>
    <t>L-126.1</t>
  </si>
  <si>
    <t>L-096</t>
  </si>
  <si>
    <t>L-099</t>
  </si>
  <si>
    <t>KMO 170</t>
  </si>
  <si>
    <t>KMO 175</t>
  </si>
  <si>
    <t>KMO 177</t>
  </si>
  <si>
    <t>KMO 181</t>
  </si>
  <si>
    <t>KMO 184</t>
  </si>
  <si>
    <t>KMO 85</t>
  </si>
  <si>
    <t>KMO 92</t>
  </si>
  <si>
    <t>KMO 94</t>
  </si>
  <si>
    <t>KMO 97</t>
  </si>
  <si>
    <t>KMO 98</t>
  </si>
  <si>
    <t>KMO 105</t>
  </si>
  <si>
    <t>KMO 142</t>
  </si>
  <si>
    <t>KMO 151</t>
  </si>
  <si>
    <t>L-109</t>
  </si>
  <si>
    <t>L-114</t>
  </si>
  <si>
    <t>L-116</t>
  </si>
  <si>
    <t>L-120</t>
  </si>
  <si>
    <t>L-125</t>
  </si>
  <si>
    <t>L-084.1</t>
  </si>
  <si>
    <t>KMO 211</t>
  </si>
  <si>
    <t>KMO 3.1</t>
  </si>
  <si>
    <t>KMO 209</t>
  </si>
  <si>
    <t>KMO 1</t>
  </si>
  <si>
    <t>KMO 6</t>
  </si>
  <si>
    <t>KMO 8</t>
  </si>
  <si>
    <t>KMO 58</t>
  </si>
  <si>
    <t>KMO 60</t>
  </si>
  <si>
    <t>KMO 135</t>
  </si>
  <si>
    <t>KMO 136</t>
  </si>
  <si>
    <t>KMO 159</t>
  </si>
  <si>
    <t>KMO 162</t>
  </si>
  <si>
    <t>KMO 44</t>
  </si>
  <si>
    <t>BUYANDI</t>
  </si>
  <si>
    <t>KMO 45</t>
  </si>
  <si>
    <t>KMO 51</t>
  </si>
  <si>
    <t>KMO 213</t>
  </si>
  <si>
    <t>KMO 218</t>
  </si>
  <si>
    <t>KMO 219</t>
  </si>
  <si>
    <t>TANJUNG DULANG</t>
  </si>
  <si>
    <t>BB 155.1</t>
  </si>
  <si>
    <t>BADARO</t>
  </si>
  <si>
    <t>KMO 36</t>
  </si>
  <si>
    <t>KMO 127</t>
  </si>
  <si>
    <t>KMO 10</t>
  </si>
  <si>
    <t>KMO 17</t>
  </si>
  <si>
    <t>KMO 19</t>
  </si>
  <si>
    <t>KMO 20</t>
  </si>
  <si>
    <t>KMO 193</t>
  </si>
  <si>
    <t>KMO 33</t>
  </si>
  <si>
    <t>KMO 62</t>
  </si>
  <si>
    <t>KMO 67</t>
  </si>
  <si>
    <t>KMO 69</t>
  </si>
  <si>
    <t>KMO 124</t>
  </si>
  <si>
    <t>L-084</t>
  </si>
  <si>
    <t>L-085</t>
  </si>
  <si>
    <t>L-141</t>
  </si>
  <si>
    <t>L-142</t>
  </si>
  <si>
    <t>L-133.1</t>
  </si>
  <si>
    <t>L-144.1</t>
  </si>
  <si>
    <t>LOLAK</t>
  </si>
  <si>
    <t>NL 018.1</t>
  </si>
  <si>
    <t>KMO 205</t>
  </si>
  <si>
    <t>KMO 206</t>
  </si>
  <si>
    <t>KMO 21</t>
  </si>
  <si>
    <t>KMO 2</t>
  </si>
  <si>
    <t>KMO 5</t>
  </si>
  <si>
    <t>KMO 158</t>
  </si>
  <si>
    <t>KMO 83</t>
  </si>
  <si>
    <t>KMO 41</t>
  </si>
  <si>
    <t>KMO 48</t>
  </si>
  <si>
    <t>KMO 50</t>
  </si>
  <si>
    <t>KMO 54</t>
  </si>
  <si>
    <t>KMO 55</t>
  </si>
  <si>
    <t>KMO 132</t>
  </si>
  <si>
    <t>KMO 139</t>
  </si>
  <si>
    <t>KMO 141</t>
  </si>
  <si>
    <t>NL 029.1</t>
  </si>
  <si>
    <t>ONGKAW</t>
  </si>
  <si>
    <t>NW 002.1</t>
  </si>
  <si>
    <t>KMO 214</t>
  </si>
  <si>
    <t>KMO 217</t>
  </si>
  <si>
    <t>KMO 13</t>
  </si>
  <si>
    <t>KMO 14</t>
  </si>
  <si>
    <t>KMO 202</t>
  </si>
  <si>
    <t>KMO 156</t>
  </si>
  <si>
    <t>KMO 32</t>
  </si>
  <si>
    <t>KMO 37</t>
  </si>
  <si>
    <t>KMO 39</t>
  </si>
  <si>
    <t>KMO 63</t>
  </si>
  <si>
    <t>KMO 66</t>
  </si>
  <si>
    <t>KMO 123</t>
  </si>
  <si>
    <t>KMO 128</t>
  </si>
  <si>
    <t>KMO 130</t>
  </si>
  <si>
    <t>L-119</t>
  </si>
  <si>
    <t>L-088</t>
  </si>
  <si>
    <t>L-090</t>
  </si>
  <si>
    <t>L-138</t>
  </si>
  <si>
    <t>L-145</t>
  </si>
  <si>
    <t>K-228.2</t>
  </si>
  <si>
    <t>AYONG</t>
  </si>
  <si>
    <t>BB 010.1</t>
  </si>
  <si>
    <t>N 017.1</t>
  </si>
  <si>
    <t>KMO 222</t>
  </si>
  <si>
    <t>KMO 189</t>
  </si>
  <si>
    <t>KMO 113</t>
  </si>
  <si>
    <t>KMO 118</t>
  </si>
  <si>
    <t>KMO 120</t>
  </si>
  <si>
    <t>KMO 154</t>
  </si>
  <si>
    <t>L-101</t>
  </si>
  <si>
    <t>L-102</t>
  </si>
  <si>
    <t>L-131</t>
  </si>
  <si>
    <t>L-132</t>
  </si>
  <si>
    <t>L-002</t>
  </si>
  <si>
    <t>L-003</t>
  </si>
  <si>
    <t>KMO 23</t>
  </si>
  <si>
    <t>KMO 26</t>
  </si>
  <si>
    <t>KMO 72</t>
  </si>
  <si>
    <t>KMO 77</t>
  </si>
  <si>
    <t>KMO 79</t>
  </si>
  <si>
    <t>NONAPAN</t>
  </si>
  <si>
    <t>NP 005.1</t>
  </si>
  <si>
    <t>TIBERIAS</t>
  </si>
  <si>
    <t>NP 011.1</t>
  </si>
  <si>
    <t>GARDU NURMAINI SIREGAR LANUT</t>
  </si>
  <si>
    <t>L-121</t>
  </si>
  <si>
    <t>L-124</t>
  </si>
  <si>
    <t>L-095</t>
  </si>
  <si>
    <t>L-100</t>
  </si>
  <si>
    <t>KMO 171</t>
  </si>
  <si>
    <t>KMO 174</t>
  </si>
  <si>
    <t>KMO 180</t>
  </si>
  <si>
    <t>KMO 185</t>
  </si>
  <si>
    <t>KMO 187</t>
  </si>
  <si>
    <t>KMO 88</t>
  </si>
  <si>
    <t>KMO 89</t>
  </si>
  <si>
    <t>KMO 81</t>
  </si>
  <si>
    <t>KMO 101</t>
  </si>
  <si>
    <t>KMO 164</t>
  </si>
  <si>
    <t>KMO 165</t>
  </si>
  <si>
    <t>KMO 109</t>
  </si>
  <si>
    <t>KMO 111</t>
  </si>
  <si>
    <t>KMO 145</t>
  </si>
  <si>
    <t>KMO 146</t>
  </si>
  <si>
    <t>L-110</t>
  </si>
  <si>
    <t>L-113</t>
  </si>
  <si>
    <t>GOGAGOMAN</t>
  </si>
  <si>
    <t>K-012.1</t>
  </si>
  <si>
    <t>TANOYAN</t>
  </si>
  <si>
    <t>K-298.1</t>
  </si>
  <si>
    <t>K-279.1</t>
  </si>
  <si>
    <t>BB 132.1</t>
  </si>
  <si>
    <t>N 031</t>
  </si>
  <si>
    <t>K-280.2</t>
  </si>
  <si>
    <t>MOGOLAING</t>
  </si>
  <si>
    <t>K-094</t>
  </si>
  <si>
    <t>K-287</t>
  </si>
  <si>
    <t>K-289</t>
  </si>
  <si>
    <t>K-292</t>
  </si>
  <si>
    <t>K-294.1</t>
  </si>
  <si>
    <t>M 50</t>
  </si>
  <si>
    <t>M 55</t>
  </si>
  <si>
    <t>M 136</t>
  </si>
  <si>
    <t>Buntalo</t>
  </si>
  <si>
    <t>BB 001</t>
  </si>
  <si>
    <t>Bolangitang</t>
  </si>
  <si>
    <t>BB 064</t>
  </si>
  <si>
    <t>Telaga</t>
  </si>
  <si>
    <t>BB 067</t>
  </si>
  <si>
    <t>Sunuo</t>
  </si>
  <si>
    <t>BB 073.1</t>
  </si>
  <si>
    <t>Olot</t>
  </si>
  <si>
    <t>BB 076</t>
  </si>
  <si>
    <t>Boroko</t>
  </si>
  <si>
    <t>BB 136</t>
  </si>
  <si>
    <t>BB 141</t>
  </si>
  <si>
    <t>Bigo</t>
  </si>
  <si>
    <t>BB 143</t>
  </si>
  <si>
    <t>Solo</t>
  </si>
  <si>
    <t>BB 166</t>
  </si>
  <si>
    <t>Tuntung</t>
  </si>
  <si>
    <t>BB 168</t>
  </si>
  <si>
    <t>KOTAMOBAGU UTARA</t>
  </si>
  <si>
    <t>K-158.1</t>
  </si>
  <si>
    <t>KOTAMOBAGU BARAT</t>
  </si>
  <si>
    <t>K-159</t>
  </si>
  <si>
    <t>K-180</t>
  </si>
  <si>
    <t>Binjeta</t>
  </si>
  <si>
    <t>BB 102</t>
  </si>
  <si>
    <t>BB 104</t>
  </si>
  <si>
    <t>MONGONDOW</t>
  </si>
  <si>
    <t>K-025</t>
  </si>
  <si>
    <t>K-026</t>
  </si>
  <si>
    <t>K-088</t>
  </si>
  <si>
    <t>K-096</t>
  </si>
  <si>
    <t>K-097</t>
  </si>
  <si>
    <t>K-104</t>
  </si>
  <si>
    <t>K-104.2</t>
  </si>
  <si>
    <t>KOTAMOBAGU TIMUR</t>
  </si>
  <si>
    <t>K-124.1</t>
  </si>
  <si>
    <t>K-127</t>
  </si>
  <si>
    <t>K-128</t>
  </si>
  <si>
    <t>M 115</t>
  </si>
  <si>
    <t>M 118</t>
  </si>
  <si>
    <t>M 66</t>
  </si>
  <si>
    <t>M 69</t>
  </si>
  <si>
    <t>M 105</t>
  </si>
  <si>
    <t>L-030</t>
  </si>
  <si>
    <t>HELUMO</t>
  </si>
  <si>
    <t>L-034.1</t>
  </si>
  <si>
    <t>L-036</t>
  </si>
  <si>
    <t>L-039</t>
  </si>
  <si>
    <t>L-044</t>
  </si>
  <si>
    <t>NL 024</t>
  </si>
  <si>
    <t>NL 025</t>
  </si>
  <si>
    <t>NL 034</t>
  </si>
  <si>
    <t>NL 035</t>
  </si>
  <si>
    <t>K-223</t>
  </si>
  <si>
    <t>K-226</t>
  </si>
  <si>
    <t>K-278</t>
  </si>
  <si>
    <t>K-280</t>
  </si>
  <si>
    <t>K-283</t>
  </si>
  <si>
    <t>BILALANG II</t>
  </si>
  <si>
    <t>K-183</t>
  </si>
  <si>
    <t>K-184</t>
  </si>
  <si>
    <t>TOMINI</t>
  </si>
  <si>
    <t>L-056</t>
  </si>
  <si>
    <t>Buko</t>
  </si>
  <si>
    <t>BB 179</t>
  </si>
  <si>
    <t>POSIGADAN</t>
  </si>
  <si>
    <t>L-082</t>
  </si>
  <si>
    <t>NW 004</t>
  </si>
  <si>
    <t>L-046</t>
  </si>
  <si>
    <t>POIGAR</t>
  </si>
  <si>
    <t>NP 013</t>
  </si>
  <si>
    <t>NP 018</t>
  </si>
  <si>
    <t>NP 020</t>
  </si>
  <si>
    <t>N 030</t>
  </si>
  <si>
    <t>BOLAANG  MONGONDOW</t>
  </si>
  <si>
    <t>NL 046.2</t>
  </si>
  <si>
    <t>NUNUKA</t>
  </si>
  <si>
    <t>BB 098.1</t>
  </si>
  <si>
    <t>NW 016.1</t>
  </si>
  <si>
    <t>PANGI</t>
  </si>
  <si>
    <t>BB 028.1</t>
  </si>
  <si>
    <t>K-275.1</t>
  </si>
  <si>
    <t>NP 011</t>
  </si>
  <si>
    <t>K-213</t>
  </si>
  <si>
    <t>K-186</t>
  </si>
  <si>
    <t>BB 003</t>
  </si>
  <si>
    <t>Komus</t>
  </si>
  <si>
    <t>BB 159</t>
  </si>
  <si>
    <t>K-079</t>
  </si>
  <si>
    <t>K-164</t>
  </si>
  <si>
    <t>K-167</t>
  </si>
  <si>
    <t>K-172</t>
  </si>
  <si>
    <t>K-177</t>
  </si>
  <si>
    <t>K-178.1</t>
  </si>
  <si>
    <t>K-033</t>
  </si>
  <si>
    <t>K-036</t>
  </si>
  <si>
    <t>K-084</t>
  </si>
  <si>
    <t>K-086</t>
  </si>
  <si>
    <t>K-106</t>
  </si>
  <si>
    <t>K-111</t>
  </si>
  <si>
    <t>BIGA</t>
  </si>
  <si>
    <t>K-113</t>
  </si>
  <si>
    <t>K-115</t>
  </si>
  <si>
    <t>K-121</t>
  </si>
  <si>
    <t>K-123</t>
  </si>
  <si>
    <t>M 126</t>
  </si>
  <si>
    <t>M 127</t>
  </si>
  <si>
    <t>M 57</t>
  </si>
  <si>
    <t>M 58</t>
  </si>
  <si>
    <t>M 94</t>
  </si>
  <si>
    <t>M 101</t>
  </si>
  <si>
    <t>M 103</t>
  </si>
  <si>
    <t>M 02</t>
  </si>
  <si>
    <t>M 03</t>
  </si>
  <si>
    <t>M 138</t>
  </si>
  <si>
    <t>M 145</t>
  </si>
  <si>
    <t>M 147</t>
  </si>
  <si>
    <t>NL 014</t>
  </si>
  <si>
    <t>NL 017</t>
  </si>
  <si>
    <t>K-216</t>
  </si>
  <si>
    <t>K-232</t>
  </si>
  <si>
    <t>K-233</t>
  </si>
  <si>
    <t>K-271</t>
  </si>
  <si>
    <t>K-275</t>
  </si>
  <si>
    <t>K-277</t>
  </si>
  <si>
    <t>K-191</t>
  </si>
  <si>
    <t>K-193</t>
  </si>
  <si>
    <t>L-064</t>
  </si>
  <si>
    <t>L-065</t>
  </si>
  <si>
    <t>L-071</t>
  </si>
  <si>
    <t>L-078</t>
  </si>
  <si>
    <t>L-080</t>
  </si>
  <si>
    <t>Ayong</t>
  </si>
  <si>
    <t>BB 009</t>
  </si>
  <si>
    <t>Babo</t>
  </si>
  <si>
    <t>BB 011</t>
  </si>
  <si>
    <t>Bintauna</t>
  </si>
  <si>
    <t>BB 055</t>
  </si>
  <si>
    <t>Batu Lintik</t>
  </si>
  <si>
    <t>BB 056</t>
  </si>
  <si>
    <t>Iyok</t>
  </si>
  <si>
    <t>BB 083</t>
  </si>
  <si>
    <t>Tanjung Buaya</t>
  </si>
  <si>
    <t>BB 084</t>
  </si>
  <si>
    <t>BB 145</t>
  </si>
  <si>
    <t>Gihang</t>
  </si>
  <si>
    <t>BB 152</t>
  </si>
  <si>
    <t>Inomunga</t>
  </si>
  <si>
    <t>BB 153.1</t>
  </si>
  <si>
    <t>BB 158</t>
  </si>
  <si>
    <t>L-054</t>
  </si>
  <si>
    <t>L-055</t>
  </si>
  <si>
    <t>NP 003</t>
  </si>
  <si>
    <t>NP 009</t>
  </si>
  <si>
    <t>NL 057</t>
  </si>
  <si>
    <t>NL 058</t>
  </si>
  <si>
    <t>L-019</t>
  </si>
  <si>
    <t>L-026</t>
  </si>
  <si>
    <t>L-028</t>
  </si>
  <si>
    <t>N 046</t>
  </si>
  <si>
    <t>Bolangat</t>
  </si>
  <si>
    <t>BB 015</t>
  </si>
  <si>
    <t>M 48</t>
  </si>
  <si>
    <t>M 151</t>
  </si>
  <si>
    <t>M 152</t>
  </si>
  <si>
    <t>M 178</t>
  </si>
  <si>
    <t>M 185</t>
  </si>
  <si>
    <t>BB 119</t>
  </si>
  <si>
    <t>K-135</t>
  </si>
  <si>
    <t>K-137</t>
  </si>
  <si>
    <t>K-137.1</t>
  </si>
  <si>
    <t>K-142</t>
  </si>
  <si>
    <t>K-143.1</t>
  </si>
  <si>
    <t>Nunuka</t>
  </si>
  <si>
    <t>BB 089</t>
  </si>
  <si>
    <t>Binuanga</t>
  </si>
  <si>
    <t>BB 093</t>
  </si>
  <si>
    <t>Bohabak</t>
  </si>
  <si>
    <t>BB 095</t>
  </si>
  <si>
    <t>Tuntulou</t>
  </si>
  <si>
    <t>BB 187</t>
  </si>
  <si>
    <t>GARDU PARIS SUPERSTORE</t>
  </si>
  <si>
    <t>WANGGA</t>
  </si>
  <si>
    <t>K-005</t>
  </si>
  <si>
    <t>LOBONG</t>
  </si>
  <si>
    <t>K-007.1</t>
  </si>
  <si>
    <t>K-042</t>
  </si>
  <si>
    <t>K-047</t>
  </si>
  <si>
    <t>K-049</t>
  </si>
  <si>
    <t>K-070</t>
  </si>
  <si>
    <t>K-073</t>
  </si>
  <si>
    <t>M 87</t>
  </si>
  <si>
    <t>M 88</t>
  </si>
  <si>
    <t>M 09</t>
  </si>
  <si>
    <t>M 16</t>
  </si>
  <si>
    <t>M 18</t>
  </si>
  <si>
    <t>M 39</t>
  </si>
  <si>
    <t>M 46</t>
  </si>
  <si>
    <t>NL 005</t>
  </si>
  <si>
    <t>NL 010</t>
  </si>
  <si>
    <t>NL 011.1</t>
  </si>
  <si>
    <t>K-238</t>
  </si>
  <si>
    <t>K-244</t>
  </si>
  <si>
    <t>K-245.1</t>
  </si>
  <si>
    <t>K-264</t>
  </si>
  <si>
    <t>K-265</t>
  </si>
  <si>
    <t>K-194</t>
  </si>
  <si>
    <t>K-200</t>
  </si>
  <si>
    <t>K-202</t>
  </si>
  <si>
    <t>BB 016</t>
  </si>
  <si>
    <t>Sangkub</t>
  </si>
  <si>
    <t>BB 042</t>
  </si>
  <si>
    <t>Tombolango</t>
  </si>
  <si>
    <t>BB 049</t>
  </si>
  <si>
    <t>Minanga</t>
  </si>
  <si>
    <t>BB 051</t>
  </si>
  <si>
    <t>Kuhanga</t>
  </si>
  <si>
    <t>BB 118</t>
  </si>
  <si>
    <t>NP 027</t>
  </si>
  <si>
    <t>NP 029</t>
  </si>
  <si>
    <t>N 002</t>
  </si>
  <si>
    <t>N 002.1</t>
  </si>
  <si>
    <t>N 011</t>
  </si>
  <si>
    <t>N 012</t>
  </si>
  <si>
    <t>N 039</t>
  </si>
  <si>
    <t>N 048</t>
  </si>
  <si>
    <t>L-012</t>
  </si>
  <si>
    <t>L-013</t>
  </si>
  <si>
    <t>NL 029.2</t>
  </si>
  <si>
    <t>MAELANG</t>
  </si>
  <si>
    <t>GH.MAELANG</t>
  </si>
  <si>
    <t>GARDU CV ANUGERAH BAHARI</t>
  </si>
  <si>
    <t>K-251</t>
  </si>
  <si>
    <t>Pimpi</t>
  </si>
  <si>
    <t>BB 127</t>
  </si>
  <si>
    <t>Tambulang</t>
  </si>
  <si>
    <t>BB 180</t>
  </si>
  <si>
    <t>M 111</t>
  </si>
  <si>
    <t>M 163</t>
  </si>
  <si>
    <t>M 169</t>
  </si>
  <si>
    <t>M 174</t>
  </si>
  <si>
    <t>M 176</t>
  </si>
  <si>
    <t>Padang</t>
  </si>
  <si>
    <t>BB 130</t>
  </si>
  <si>
    <t>Dalapuli</t>
  </si>
  <si>
    <t>BB 174</t>
  </si>
  <si>
    <t>BB 181.1</t>
  </si>
  <si>
    <t>K-144.1</t>
  </si>
  <si>
    <t>Tote</t>
  </si>
  <si>
    <t>BB 085</t>
  </si>
  <si>
    <t>Wakat</t>
  </si>
  <si>
    <t>BB 086</t>
  </si>
  <si>
    <t>BB 097</t>
  </si>
  <si>
    <t>K-153</t>
  </si>
  <si>
    <t>K-154</t>
  </si>
  <si>
    <t>Biontong</t>
  </si>
  <si>
    <t>BB 108</t>
  </si>
  <si>
    <t>BB 109</t>
  </si>
  <si>
    <t>CIKEAS</t>
  </si>
  <si>
    <t>K-015</t>
  </si>
  <si>
    <t>K-016</t>
  </si>
  <si>
    <t>K-051</t>
  </si>
  <si>
    <t>K-056</t>
  </si>
  <si>
    <t>K-058</t>
  </si>
  <si>
    <t>K-062</t>
  </si>
  <si>
    <t>K-063</t>
  </si>
  <si>
    <t>K-132</t>
  </si>
  <si>
    <t>K-133</t>
  </si>
  <si>
    <t>M 109</t>
  </si>
  <si>
    <t>M 76</t>
  </si>
  <si>
    <t>M 79</t>
  </si>
  <si>
    <t>M 20</t>
  </si>
  <si>
    <t>M 25</t>
  </si>
  <si>
    <t>M 27</t>
  </si>
  <si>
    <t>M 30</t>
  </si>
  <si>
    <t>M 35</t>
  </si>
  <si>
    <t>M 37</t>
  </si>
  <si>
    <t>M 160</t>
  </si>
  <si>
    <t>NW 014</t>
  </si>
  <si>
    <t>N 050</t>
  </si>
  <si>
    <t>N 055</t>
  </si>
  <si>
    <t>NL 001.2</t>
  </si>
  <si>
    <t>NL 003</t>
  </si>
  <si>
    <t>K-247</t>
  </si>
  <si>
    <t>K-249.1</t>
  </si>
  <si>
    <t>K-254</t>
  </si>
  <si>
    <t>K-257</t>
  </si>
  <si>
    <t>K-204</t>
  </si>
  <si>
    <t>K-208</t>
  </si>
  <si>
    <t>K-210</t>
  </si>
  <si>
    <t>Batu Merah</t>
  </si>
  <si>
    <t>BB 023</t>
  </si>
  <si>
    <t>Domisil</t>
  </si>
  <si>
    <t>BB 026</t>
  </si>
  <si>
    <t>Sampiro</t>
  </si>
  <si>
    <t>BB 033</t>
  </si>
  <si>
    <t>Pangkusa</t>
  </si>
  <si>
    <t>BB 038</t>
  </si>
  <si>
    <t>BB 040</t>
  </si>
  <si>
    <t>NP 031</t>
  </si>
  <si>
    <t>NP 035</t>
  </si>
  <si>
    <t>NW 001</t>
  </si>
  <si>
    <t>NL 042</t>
  </si>
  <si>
    <t>NL 045</t>
  </si>
  <si>
    <t>N 019</t>
  </si>
  <si>
    <t>N 022</t>
  </si>
  <si>
    <t>NW 007</t>
  </si>
  <si>
    <t>NW 012</t>
  </si>
  <si>
    <t>K-234.1</t>
  </si>
  <si>
    <t>K-250.2</t>
  </si>
  <si>
    <t>M 84</t>
  </si>
  <si>
    <t>M 91</t>
  </si>
  <si>
    <t>M 93</t>
  </si>
  <si>
    <t>M 12</t>
  </si>
  <si>
    <t>M 13</t>
  </si>
  <si>
    <t>M 42</t>
  </si>
  <si>
    <t>M 43</t>
  </si>
  <si>
    <t>M 148</t>
  </si>
  <si>
    <t>M 155</t>
  </si>
  <si>
    <t>M 157</t>
  </si>
  <si>
    <t>M 181</t>
  </si>
  <si>
    <t>M 182</t>
  </si>
  <si>
    <t>BB 012</t>
  </si>
  <si>
    <t>Maelang</t>
  </si>
  <si>
    <t>BB 019</t>
  </si>
  <si>
    <t>Pasir Putih</t>
  </si>
  <si>
    <t>BB 020</t>
  </si>
  <si>
    <t>BB 045</t>
  </si>
  <si>
    <t>BB 046</t>
  </si>
  <si>
    <t>BB 115</t>
  </si>
  <si>
    <t>BB 122</t>
  </si>
  <si>
    <t>Kampung Jawa</t>
  </si>
  <si>
    <t>BB 124</t>
  </si>
  <si>
    <t>K-138.1</t>
  </si>
  <si>
    <t>K-140</t>
  </si>
  <si>
    <t>Saleo</t>
  </si>
  <si>
    <t>BB 090</t>
  </si>
  <si>
    <t>Pasalai</t>
  </si>
  <si>
    <t>BB 092</t>
  </si>
  <si>
    <t>Padango</t>
  </si>
  <si>
    <t>BB 186</t>
  </si>
  <si>
    <t>GARDU PT J RESOURCES BOLMONG</t>
  </si>
  <si>
    <t>OTAM</t>
  </si>
  <si>
    <t>K-001</t>
  </si>
  <si>
    <t>K-004</t>
  </si>
  <si>
    <t>K-008</t>
  </si>
  <si>
    <t>K-010</t>
  </si>
  <si>
    <t>K-043</t>
  </si>
  <si>
    <t>K-046</t>
  </si>
  <si>
    <t>K-069</t>
  </si>
  <si>
    <t>K-074</t>
  </si>
  <si>
    <t>K-076</t>
  </si>
  <si>
    <t>N 007</t>
  </si>
  <si>
    <t>N 008</t>
  </si>
  <si>
    <t>N 015</t>
  </si>
  <si>
    <t>N 016.1</t>
  </si>
  <si>
    <t>N 042</t>
  </si>
  <si>
    <t>N 043</t>
  </si>
  <si>
    <t>L-009</t>
  </si>
  <si>
    <t>L-016</t>
  </si>
  <si>
    <t>L-018</t>
  </si>
  <si>
    <t>NL 006</t>
  </si>
  <si>
    <t>NL 009</t>
  </si>
  <si>
    <t>K-241</t>
  </si>
  <si>
    <t>K-242</t>
  </si>
  <si>
    <t>K-261</t>
  </si>
  <si>
    <t>K-268</t>
  </si>
  <si>
    <t>K-270</t>
  </si>
  <si>
    <t>K-196</t>
  </si>
  <si>
    <t>K-197</t>
  </si>
  <si>
    <t>NP 023.1</t>
  </si>
  <si>
    <t>NP 024</t>
  </si>
  <si>
    <t>NL 050</t>
  </si>
  <si>
    <t>N 005</t>
  </si>
  <si>
    <t>N 060</t>
  </si>
  <si>
    <t>K-205</t>
  </si>
  <si>
    <t>K-053.1</t>
  </si>
  <si>
    <t>K-134</t>
  </si>
  <si>
    <t>M 75</t>
  </si>
  <si>
    <t>M 80</t>
  </si>
  <si>
    <t>M 82</t>
  </si>
  <si>
    <t>M 21</t>
  </si>
  <si>
    <t>M 24</t>
  </si>
  <si>
    <t>M 31</t>
  </si>
  <si>
    <t>M 34</t>
  </si>
  <si>
    <t>M 159</t>
  </si>
  <si>
    <t>M 164</t>
  </si>
  <si>
    <t>M 166</t>
  </si>
  <si>
    <t>M 170</t>
  </si>
  <si>
    <t>M 173</t>
  </si>
  <si>
    <t>Posianga</t>
  </si>
  <si>
    <t>BB 022</t>
  </si>
  <si>
    <t>Pangi</t>
  </si>
  <si>
    <t>BB 027</t>
  </si>
  <si>
    <t>Sangtobolang</t>
  </si>
  <si>
    <t>BB 029</t>
  </si>
  <si>
    <t>BB 034</t>
  </si>
  <si>
    <t>BB 037</t>
  </si>
  <si>
    <t>BB 126</t>
  </si>
  <si>
    <t>BB 131</t>
  </si>
  <si>
    <t>BB 133</t>
  </si>
  <si>
    <t>BB 175</t>
  </si>
  <si>
    <t>BB 178</t>
  </si>
  <si>
    <t>K-145</t>
  </si>
  <si>
    <t>K-147</t>
  </si>
  <si>
    <t>K-149</t>
  </si>
  <si>
    <t>K-150</t>
  </si>
  <si>
    <t>BB 105</t>
  </si>
  <si>
    <t>Kayuogu</t>
  </si>
  <si>
    <t>BB 184</t>
  </si>
  <si>
    <t>K-012</t>
  </si>
  <si>
    <t>KOPANDAKAN I</t>
  </si>
  <si>
    <t>K-019</t>
  </si>
  <si>
    <t>K-021</t>
  </si>
  <si>
    <t>K-053.2</t>
  </si>
  <si>
    <t>SAMPANA</t>
  </si>
  <si>
    <t>K-059</t>
  </si>
  <si>
    <t>K-065</t>
  </si>
  <si>
    <t>K-067</t>
  </si>
  <si>
    <t>K-131</t>
  </si>
  <si>
    <t>NP 032</t>
  </si>
  <si>
    <t>NP 034.1</t>
  </si>
  <si>
    <t>N 001</t>
  </si>
  <si>
    <t>NL 046</t>
  </si>
  <si>
    <t>NL 048</t>
  </si>
  <si>
    <t>N 018</t>
  </si>
  <si>
    <t>N 023</t>
  </si>
  <si>
    <t>N 025</t>
  </si>
  <si>
    <t>NW 008</t>
  </si>
  <si>
    <t>NW 011</t>
  </si>
  <si>
    <t>L-005</t>
  </si>
  <si>
    <t>N 053</t>
  </si>
  <si>
    <t>N 054</t>
  </si>
  <si>
    <t>N 058</t>
  </si>
  <si>
    <t>K-247.1</t>
  </si>
  <si>
    <t>K-249</t>
  </si>
  <si>
    <t>K-253.1</t>
  </si>
  <si>
    <t>K-258</t>
  </si>
  <si>
    <t>K-260</t>
  </si>
  <si>
    <t>K-207</t>
  </si>
  <si>
    <t>NL 021</t>
  </si>
  <si>
    <t>BB 099</t>
  </si>
  <si>
    <t>M 51</t>
  </si>
  <si>
    <t>M 54</t>
  </si>
  <si>
    <t>BB 077</t>
  </si>
  <si>
    <t>Paku Induk</t>
  </si>
  <si>
    <t>BB 079</t>
  </si>
  <si>
    <t>BB 137</t>
  </si>
  <si>
    <t>BB 140</t>
  </si>
  <si>
    <t>Tanjung</t>
  </si>
  <si>
    <t>BB 165</t>
  </si>
  <si>
    <t>BB 169</t>
  </si>
  <si>
    <t>Batu Tajam</t>
  </si>
  <si>
    <t>BB 171</t>
  </si>
  <si>
    <t>K-155</t>
  </si>
  <si>
    <t>K-162</t>
  </si>
  <si>
    <t>K-162.2</t>
  </si>
  <si>
    <t>BB 098</t>
  </si>
  <si>
    <t>MONGKONAI BARAT</t>
  </si>
  <si>
    <t>K-022</t>
  </si>
  <si>
    <t>K-029</t>
  </si>
  <si>
    <t>MOLINOW</t>
  </si>
  <si>
    <t>K-031</t>
  </si>
  <si>
    <t>K-090</t>
  </si>
  <si>
    <t>K-091</t>
  </si>
  <si>
    <t>K-100</t>
  </si>
  <si>
    <t>K-101</t>
  </si>
  <si>
    <t>K-125</t>
  </si>
  <si>
    <t>K-126.1</t>
  </si>
  <si>
    <t>M 114</t>
  </si>
  <si>
    <t>M 119</t>
  </si>
  <si>
    <t>M 121</t>
  </si>
  <si>
    <t>M 65</t>
  </si>
  <si>
    <t>M 70</t>
  </si>
  <si>
    <t>M 72</t>
  </si>
  <si>
    <t>M 106</t>
  </si>
  <si>
    <t>K-286</t>
  </si>
  <si>
    <t>K-291</t>
  </si>
  <si>
    <t>K-295</t>
  </si>
  <si>
    <t>K-297</t>
  </si>
  <si>
    <t>NL 028</t>
  </si>
  <si>
    <t>NL 030</t>
  </si>
  <si>
    <t>NL 031</t>
  </si>
  <si>
    <t>NL 037</t>
  </si>
  <si>
    <t>NL 039</t>
  </si>
  <si>
    <t>K-222</t>
  </si>
  <si>
    <t>K-227</t>
  </si>
  <si>
    <t>K-228.1</t>
  </si>
  <si>
    <t>K-278.1</t>
  </si>
  <si>
    <t>K-279</t>
  </si>
  <si>
    <t>K-283.1</t>
  </si>
  <si>
    <t>K-285</t>
  </si>
  <si>
    <t>Inomunga Utara</t>
  </si>
  <si>
    <t>BB 154</t>
  </si>
  <si>
    <t>L-057</t>
  </si>
  <si>
    <t>L-059</t>
  </si>
  <si>
    <t>L-083</t>
  </si>
  <si>
    <t>Kuala Pantai</t>
  </si>
  <si>
    <t>BB 063</t>
  </si>
  <si>
    <t>BB 068</t>
  </si>
  <si>
    <t>BB 070</t>
  </si>
  <si>
    <t>BB 073</t>
  </si>
  <si>
    <t>NW 003</t>
  </si>
  <si>
    <t>L-047</t>
  </si>
  <si>
    <t>L-049</t>
  </si>
  <si>
    <t>NP 014</t>
  </si>
  <si>
    <t>NP 017</t>
  </si>
  <si>
    <t>N 029</t>
  </si>
  <si>
    <t>N 032</t>
  </si>
  <si>
    <t>N 034</t>
  </si>
  <si>
    <t>L-031</t>
  </si>
  <si>
    <t>L-034</t>
  </si>
  <si>
    <t>L-040</t>
  </si>
  <si>
    <t>L-043</t>
  </si>
  <si>
    <t>PINDOL</t>
  </si>
  <si>
    <t>NL 046.1</t>
  </si>
  <si>
    <t>K-244.1</t>
  </si>
  <si>
    <t>NL 018</t>
  </si>
  <si>
    <t>M 97</t>
  </si>
  <si>
    <t>M 06</t>
  </si>
  <si>
    <t>M 08</t>
  </si>
  <si>
    <t>M 141</t>
  </si>
  <si>
    <t>M 142</t>
  </si>
  <si>
    <t>Kuala</t>
  </si>
  <si>
    <t>BB 061</t>
  </si>
  <si>
    <t>Langi</t>
  </si>
  <si>
    <t>BB 081</t>
  </si>
  <si>
    <t>Bibi</t>
  </si>
  <si>
    <t>BB 112</t>
  </si>
  <si>
    <t>Kuhanga Bunong</t>
  </si>
  <si>
    <t>BB 114</t>
  </si>
  <si>
    <t>BB 148</t>
  </si>
  <si>
    <t>BB 149</t>
  </si>
  <si>
    <t>BB 155</t>
  </si>
  <si>
    <t>BB 161.1</t>
  </si>
  <si>
    <t>BB 163</t>
  </si>
  <si>
    <t>K-163.1</t>
  </si>
  <si>
    <t>K-168</t>
  </si>
  <si>
    <t>K-170</t>
  </si>
  <si>
    <t>K-173</t>
  </si>
  <si>
    <t>K-176</t>
  </si>
  <si>
    <t>K-032.1</t>
  </si>
  <si>
    <t>K-037</t>
  </si>
  <si>
    <t>K-039</t>
  </si>
  <si>
    <t>K-080</t>
  </si>
  <si>
    <t>K-083</t>
  </si>
  <si>
    <t>K-107</t>
  </si>
  <si>
    <t>K-110</t>
  </si>
  <si>
    <t>K-117</t>
  </si>
  <si>
    <t>K-118</t>
  </si>
  <si>
    <t>M 123</t>
  </si>
  <si>
    <t>M 130</t>
  </si>
  <si>
    <t>M 132</t>
  </si>
  <si>
    <t>M 133</t>
  </si>
  <si>
    <t>M 61</t>
  </si>
  <si>
    <t>M 63</t>
  </si>
  <si>
    <t>M 98</t>
  </si>
  <si>
    <t>L-022</t>
  </si>
  <si>
    <t>L-023</t>
  </si>
  <si>
    <t>NL 013.1</t>
  </si>
  <si>
    <t>NL 019.1</t>
  </si>
  <si>
    <t>NL 040.1</t>
  </si>
  <si>
    <t>K-217</t>
  </si>
  <si>
    <t>K-219</t>
  </si>
  <si>
    <t>K-229.1</t>
  </si>
  <si>
    <t>K-235.1</t>
  </si>
  <si>
    <t>K-237</t>
  </si>
  <si>
    <t>K-272.1</t>
  </si>
  <si>
    <t>K-273</t>
  </si>
  <si>
    <t>K-189</t>
  </si>
  <si>
    <t>KOLINGANGAAN</t>
  </si>
  <si>
    <t>K-189.1</t>
  </si>
  <si>
    <t>L-061</t>
  </si>
  <si>
    <t>L-068</t>
  </si>
  <si>
    <t>L-070</t>
  </si>
  <si>
    <t>L-074</t>
  </si>
  <si>
    <t>L-075</t>
  </si>
  <si>
    <t>Bumbung</t>
  </si>
  <si>
    <t>BB 006</t>
  </si>
  <si>
    <t>Cempaka</t>
  </si>
  <si>
    <t>BB 007</t>
  </si>
  <si>
    <t>Bintauna Pantai</t>
  </si>
  <si>
    <t>BB 052</t>
  </si>
  <si>
    <t>Boroko Timur</t>
  </si>
  <si>
    <t>BB 059</t>
  </si>
  <si>
    <t>L-051</t>
  </si>
  <si>
    <t>NL 062</t>
  </si>
  <si>
    <t>NP 002</t>
  </si>
  <si>
    <t>NP 006</t>
  </si>
  <si>
    <t>NP 006.1</t>
  </si>
  <si>
    <t>NL 054</t>
  </si>
  <si>
    <t>N 036</t>
  </si>
  <si>
    <t>N 038</t>
  </si>
  <si>
    <t>M 00.1</t>
  </si>
  <si>
    <t>L-008</t>
  </si>
  <si>
    <t>BB 182.1</t>
  </si>
  <si>
    <t>M 74</t>
  </si>
  <si>
    <t>M 81</t>
  </si>
  <si>
    <t>M 83</t>
  </si>
  <si>
    <t>M 22</t>
  </si>
  <si>
    <t>M 23</t>
  </si>
  <si>
    <t>M 32</t>
  </si>
  <si>
    <t>M 33</t>
  </si>
  <si>
    <t>M 158</t>
  </si>
  <si>
    <t>M 165</t>
  </si>
  <si>
    <t>M 167</t>
  </si>
  <si>
    <t>M 171</t>
  </si>
  <si>
    <t>M 172</t>
  </si>
  <si>
    <t>Telkomsel Posianga</t>
  </si>
  <si>
    <t>BB 021</t>
  </si>
  <si>
    <t>BB 028</t>
  </si>
  <si>
    <t>BB 030</t>
  </si>
  <si>
    <t>BB 035</t>
  </si>
  <si>
    <t>BB 036</t>
  </si>
  <si>
    <t>BB 125</t>
  </si>
  <si>
    <t>BB 132</t>
  </si>
  <si>
    <t>BB 134</t>
  </si>
  <si>
    <t>BB 176</t>
  </si>
  <si>
    <t>BB 177</t>
  </si>
  <si>
    <t>K-146</t>
  </si>
  <si>
    <t>K-148.1</t>
  </si>
  <si>
    <t>K-151</t>
  </si>
  <si>
    <t>BB 106</t>
  </si>
  <si>
    <t>BB 183</t>
  </si>
  <si>
    <t>K-013</t>
  </si>
  <si>
    <t>POYOWA KECIL</t>
  </si>
  <si>
    <t>K-018</t>
  </si>
  <si>
    <t>K-020</t>
  </si>
  <si>
    <t>K-053</t>
  </si>
  <si>
    <t>K-054</t>
  </si>
  <si>
    <t>K-060</t>
  </si>
  <si>
    <t>K-064.1</t>
  </si>
  <si>
    <t>K-066</t>
  </si>
  <si>
    <t>K-130</t>
  </si>
  <si>
    <t>NL 047</t>
  </si>
  <si>
    <t>NL 049</t>
  </si>
  <si>
    <t>N 017</t>
  </si>
  <si>
    <t>N 024</t>
  </si>
  <si>
    <t>N 026</t>
  </si>
  <si>
    <t>NW 009</t>
  </si>
  <si>
    <t>NW 010</t>
  </si>
  <si>
    <t>NW 016</t>
  </si>
  <si>
    <t>N 051.1</t>
  </si>
  <si>
    <t>N 054.1</t>
  </si>
  <si>
    <t>N 057</t>
  </si>
  <si>
    <t>NL 001</t>
  </si>
  <si>
    <t>K-248</t>
  </si>
  <si>
    <t>K-248.1</t>
  </si>
  <si>
    <t>K-253</t>
  </si>
  <si>
    <t>K-259</t>
  </si>
  <si>
    <t>K-260.1</t>
  </si>
  <si>
    <t>K-205.1</t>
  </si>
  <si>
    <t>K-206</t>
  </si>
  <si>
    <t>NP 033</t>
  </si>
  <si>
    <t>NP 034</t>
  </si>
  <si>
    <t>NP 021</t>
  </si>
  <si>
    <t>M 170.1</t>
  </si>
  <si>
    <t>K-253.2</t>
  </si>
  <si>
    <t>K-268.1</t>
  </si>
  <si>
    <t>NP 023</t>
  </si>
  <si>
    <t>NL 051</t>
  </si>
  <si>
    <t>M 41</t>
  </si>
  <si>
    <t>M 44</t>
  </si>
  <si>
    <t>M 149</t>
  </si>
  <si>
    <t>M 154</t>
  </si>
  <si>
    <t>M 156</t>
  </si>
  <si>
    <t>M 180</t>
  </si>
  <si>
    <t>M 183</t>
  </si>
  <si>
    <t>BB 047</t>
  </si>
  <si>
    <t>BB 116</t>
  </si>
  <si>
    <t>Telaga (Bintauna)</t>
  </si>
  <si>
    <t>BB 121</t>
  </si>
  <si>
    <t>Voa A</t>
  </si>
  <si>
    <t>BB 123</t>
  </si>
  <si>
    <t>K-139</t>
  </si>
  <si>
    <t>K-140.1</t>
  </si>
  <si>
    <t>LANGI</t>
  </si>
  <si>
    <t>BB 090.1</t>
  </si>
  <si>
    <t>BB 091</t>
  </si>
  <si>
    <t>Batu Bantayo</t>
  </si>
  <si>
    <t>BB 185</t>
  </si>
  <si>
    <t>GARDU RSUD KOTAMOBAGU</t>
  </si>
  <si>
    <t>K-002</t>
  </si>
  <si>
    <t>K-003</t>
  </si>
  <si>
    <t>K-009</t>
  </si>
  <si>
    <t>K-011</t>
  </si>
  <si>
    <t>K-044</t>
  </si>
  <si>
    <t>K-045</t>
  </si>
  <si>
    <t>K-068</t>
  </si>
  <si>
    <t>K-075</t>
  </si>
  <si>
    <t>K-077</t>
  </si>
  <si>
    <t>M 85</t>
  </si>
  <si>
    <t>M 90</t>
  </si>
  <si>
    <t>M 92</t>
  </si>
  <si>
    <t>M 11</t>
  </si>
  <si>
    <t>M 14</t>
  </si>
  <si>
    <t>N 041</t>
  </si>
  <si>
    <t>N 044</t>
  </si>
  <si>
    <t>L-010</t>
  </si>
  <si>
    <t>L-015</t>
  </si>
  <si>
    <t>L-017</t>
  </si>
  <si>
    <t>NL 007</t>
  </si>
  <si>
    <t>NL 008</t>
  </si>
  <si>
    <t>K-240</t>
  </si>
  <si>
    <t>K-243</t>
  </si>
  <si>
    <t>K-262</t>
  </si>
  <si>
    <t>K-267</t>
  </si>
  <si>
    <t>K-269</t>
  </si>
  <si>
    <t>K-195</t>
  </si>
  <si>
    <t>K-198</t>
  </si>
  <si>
    <t>BB 013</t>
  </si>
  <si>
    <t>Lolanan</t>
  </si>
  <si>
    <t>BB 018</t>
  </si>
  <si>
    <t>BB 019.1</t>
  </si>
  <si>
    <t>BB 044</t>
  </si>
  <si>
    <t>NP 025</t>
  </si>
  <si>
    <t>N 004</t>
  </si>
  <si>
    <t>N 006</t>
  </si>
  <si>
    <t>N 009</t>
  </si>
  <si>
    <t>N 014</t>
  </si>
  <si>
    <t>N 016</t>
  </si>
  <si>
    <t>BUNIA</t>
  </si>
  <si>
    <t>BB 056.1</t>
  </si>
  <si>
    <t>BOROKO</t>
  </si>
  <si>
    <t>BB 145.1</t>
  </si>
  <si>
    <t>BB 150</t>
  </si>
  <si>
    <t>BB 156</t>
  </si>
  <si>
    <t>BB 161</t>
  </si>
  <si>
    <t>BB 162</t>
  </si>
  <si>
    <t>K-163</t>
  </si>
  <si>
    <t>K-169</t>
  </si>
  <si>
    <t>K-171</t>
  </si>
  <si>
    <t>K-174</t>
  </si>
  <si>
    <t>K-175</t>
  </si>
  <si>
    <t>K-032</t>
  </si>
  <si>
    <t>K-038</t>
  </si>
  <si>
    <t>K-040</t>
  </si>
  <si>
    <t>K-081</t>
  </si>
  <si>
    <t>K-082</t>
  </si>
  <si>
    <t>K-108</t>
  </si>
  <si>
    <t>K-109</t>
  </si>
  <si>
    <t>K-116</t>
  </si>
  <si>
    <t>K-119</t>
  </si>
  <si>
    <t>M 124</t>
  </si>
  <si>
    <t>M 129</t>
  </si>
  <si>
    <t>M 131</t>
  </si>
  <si>
    <t>M 134</t>
  </si>
  <si>
    <t>M 60</t>
  </si>
  <si>
    <t>M 62</t>
  </si>
  <si>
    <t>M 96</t>
  </si>
  <si>
    <t>M 99</t>
  </si>
  <si>
    <t>M 05</t>
  </si>
  <si>
    <t>M 07</t>
  </si>
  <si>
    <t>M 140</t>
  </si>
  <si>
    <t>M 143</t>
  </si>
  <si>
    <t>NL 013</t>
  </si>
  <si>
    <t>NL 019</t>
  </si>
  <si>
    <t>NL 020</t>
  </si>
  <si>
    <t>NL 040</t>
  </si>
  <si>
    <t>K-218</t>
  </si>
  <si>
    <t>K-220</t>
  </si>
  <si>
    <t>K-230</t>
  </si>
  <si>
    <t>K-235</t>
  </si>
  <si>
    <t>K-236</t>
  </si>
  <si>
    <t>K-272</t>
  </si>
  <si>
    <t>K-274</t>
  </si>
  <si>
    <t>K-188</t>
  </si>
  <si>
    <t>MENGKANG</t>
  </si>
  <si>
    <t>K-189.2</t>
  </si>
  <si>
    <t>L-062</t>
  </si>
  <si>
    <t>L-067</t>
  </si>
  <si>
    <t>L-069</t>
  </si>
  <si>
    <t>L-073</t>
  </si>
  <si>
    <t>L-076</t>
  </si>
  <si>
    <t>BB 005</t>
  </si>
  <si>
    <t>BB 007.1</t>
  </si>
  <si>
    <t>Kopi</t>
  </si>
  <si>
    <t>BB 053</t>
  </si>
  <si>
    <t>Bunia</t>
  </si>
  <si>
    <t>BB 058</t>
  </si>
  <si>
    <t>Kuala Utara</t>
  </si>
  <si>
    <t>BB 060</t>
  </si>
  <si>
    <t>BB 081.1</t>
  </si>
  <si>
    <t>Sumba</t>
  </si>
  <si>
    <t>BB 111</t>
  </si>
  <si>
    <t>BB 113</t>
  </si>
  <si>
    <t>BB 147</t>
  </si>
  <si>
    <t>L-052</t>
  </si>
  <si>
    <t>NL 061</t>
  </si>
  <si>
    <t>NP 001</t>
  </si>
  <si>
    <t>NP 005</t>
  </si>
  <si>
    <t>NP 007</t>
  </si>
  <si>
    <t>NL 055</t>
  </si>
  <si>
    <t>N 035</t>
  </si>
  <si>
    <t>N 037</t>
  </si>
  <si>
    <t>L-021</t>
  </si>
  <si>
    <t>L-024</t>
  </si>
  <si>
    <t>DONDOMON</t>
  </si>
  <si>
    <t>M 68.1</t>
  </si>
  <si>
    <t>L-061.1</t>
  </si>
  <si>
    <t>Jambu Sarang</t>
  </si>
  <si>
    <t>BB 072</t>
  </si>
  <si>
    <t>M 64</t>
  </si>
  <si>
    <t>BB 138</t>
  </si>
  <si>
    <t>BB 139</t>
  </si>
  <si>
    <t>BB 164</t>
  </si>
  <si>
    <t>Dengi</t>
  </si>
  <si>
    <t>BB 170</t>
  </si>
  <si>
    <t>Batu</t>
  </si>
  <si>
    <t>BB 172</t>
  </si>
  <si>
    <t>K-156</t>
  </si>
  <si>
    <t>K-161</t>
  </si>
  <si>
    <t>K-162.1</t>
  </si>
  <si>
    <t>K-181</t>
  </si>
  <si>
    <t>BB 100</t>
  </si>
  <si>
    <t>K-023</t>
  </si>
  <si>
    <t>K-028</t>
  </si>
  <si>
    <t>K-030</t>
  </si>
  <si>
    <t>K-089</t>
  </si>
  <si>
    <t>K-092</t>
  </si>
  <si>
    <t>K-099</t>
  </si>
  <si>
    <t>K-102</t>
  </si>
  <si>
    <t>K-125.1</t>
  </si>
  <si>
    <t>K-126</t>
  </si>
  <si>
    <t>M 113</t>
  </si>
  <si>
    <t>M 120</t>
  </si>
  <si>
    <t>M 122</t>
  </si>
  <si>
    <t>M 71</t>
  </si>
  <si>
    <t>M 73</t>
  </si>
  <si>
    <t>M 107</t>
  </si>
  <si>
    <t>M 108</t>
  </si>
  <si>
    <t>K-290.1</t>
  </si>
  <si>
    <t>K-296</t>
  </si>
  <si>
    <t>K-298</t>
  </si>
  <si>
    <t>M 52</t>
  </si>
  <si>
    <t>M 53</t>
  </si>
  <si>
    <t>L-042</t>
  </si>
  <si>
    <t>NL 022</t>
  </si>
  <si>
    <t>NL 027</t>
  </si>
  <si>
    <t>NL 029</t>
  </si>
  <si>
    <t>NL 032</t>
  </si>
  <si>
    <t>NL 036</t>
  </si>
  <si>
    <t>NL 038</t>
  </si>
  <si>
    <t>K-221</t>
  </si>
  <si>
    <t>K-228</t>
  </si>
  <si>
    <t>K-229</t>
  </si>
  <si>
    <t>K-278.2</t>
  </si>
  <si>
    <t>K-278.3</t>
  </si>
  <si>
    <t>K-283.2</t>
  </si>
  <si>
    <t>K-284</t>
  </si>
  <si>
    <t>K-212</t>
  </si>
  <si>
    <t>L-058</t>
  </si>
  <si>
    <t>L-060</t>
  </si>
  <si>
    <t>Kuala Pertamina</t>
  </si>
  <si>
    <t>BB 062</t>
  </si>
  <si>
    <t>Bolangitang Pantai</t>
  </si>
  <si>
    <t>BB 069</t>
  </si>
  <si>
    <t>BB 071</t>
  </si>
  <si>
    <t>Goyo</t>
  </si>
  <si>
    <t>BB 078</t>
  </si>
  <si>
    <t>Paku Selatan</t>
  </si>
  <si>
    <t>BB 080</t>
  </si>
  <si>
    <t>NW 002</t>
  </si>
  <si>
    <t>L-048</t>
  </si>
  <si>
    <t>L-050</t>
  </si>
  <si>
    <t>NP 015</t>
  </si>
  <si>
    <t>NP 016</t>
  </si>
  <si>
    <t>N 028</t>
  </si>
  <si>
    <t>N 033</t>
  </si>
  <si>
    <t>NL 053</t>
  </si>
  <si>
    <t>L-032</t>
  </si>
  <si>
    <t>L-033</t>
  </si>
  <si>
    <t>L-041</t>
  </si>
  <si>
    <t>NP 008</t>
  </si>
  <si>
    <t>L-079</t>
  </si>
  <si>
    <t>K-122</t>
  </si>
  <si>
    <t>M 01</t>
  </si>
  <si>
    <t>M 04</t>
  </si>
  <si>
    <t>M 139</t>
  </si>
  <si>
    <t>M 144</t>
  </si>
  <si>
    <t>M 146</t>
  </si>
  <si>
    <t>BB 054</t>
  </si>
  <si>
    <t>BB 057</t>
  </si>
  <si>
    <t>BB 082</t>
  </si>
  <si>
    <t>BB 110</t>
  </si>
  <si>
    <t>BB 146</t>
  </si>
  <si>
    <t>Pontak</t>
  </si>
  <si>
    <t>BB 151</t>
  </si>
  <si>
    <t>BB 153</t>
  </si>
  <si>
    <t>BB 157</t>
  </si>
  <si>
    <t>BB 160</t>
  </si>
  <si>
    <t>K-165</t>
  </si>
  <si>
    <t>K-166</t>
  </si>
  <si>
    <t>K-171.1</t>
  </si>
  <si>
    <t>K-178</t>
  </si>
  <si>
    <t>K-179</t>
  </si>
  <si>
    <t>K-034</t>
  </si>
  <si>
    <t>K-035</t>
  </si>
  <si>
    <t>K-078</t>
  </si>
  <si>
    <t>K-085</t>
  </si>
  <si>
    <t>K-087</t>
  </si>
  <si>
    <t>K-105</t>
  </si>
  <si>
    <t>K-112</t>
  </si>
  <si>
    <t>K-114</t>
  </si>
  <si>
    <t>K-115.1</t>
  </si>
  <si>
    <t>K-120</t>
  </si>
  <si>
    <t>M 125</t>
  </si>
  <si>
    <t>M 128</t>
  </si>
  <si>
    <t>M 56</t>
  </si>
  <si>
    <t>M 59</t>
  </si>
  <si>
    <t>M 95</t>
  </si>
  <si>
    <t>M 100</t>
  </si>
  <si>
    <t>M 102</t>
  </si>
  <si>
    <t>L-025</t>
  </si>
  <si>
    <t>L-027</t>
  </si>
  <si>
    <t>NL 015</t>
  </si>
  <si>
    <t>NL 016</t>
  </si>
  <si>
    <t>K-214</t>
  </si>
  <si>
    <t>K-215</t>
  </si>
  <si>
    <t>K-231</t>
  </si>
  <si>
    <t>K-234</t>
  </si>
  <si>
    <t>K-271.1</t>
  </si>
  <si>
    <t>K-274.1</t>
  </si>
  <si>
    <t>K-276</t>
  </si>
  <si>
    <t>K-187</t>
  </si>
  <si>
    <t>K-190</t>
  </si>
  <si>
    <t>K-192</t>
  </si>
  <si>
    <t>L-063</t>
  </si>
  <si>
    <t>L-066</t>
  </si>
  <si>
    <t>L-072</t>
  </si>
  <si>
    <t>L-077</t>
  </si>
  <si>
    <t>BB 004</t>
  </si>
  <si>
    <t>BB 008</t>
  </si>
  <si>
    <t>BB 010</t>
  </si>
  <si>
    <t>L-053</t>
  </si>
  <si>
    <t>NL 060</t>
  </si>
  <si>
    <t>NP 004</t>
  </si>
  <si>
    <t>NP 010</t>
  </si>
  <si>
    <t>NL 056</t>
  </si>
  <si>
    <t>NL 059</t>
  </si>
  <si>
    <t>L-020</t>
  </si>
  <si>
    <t>MOPAIT</t>
  </si>
  <si>
    <t>K-263.1</t>
  </si>
  <si>
    <t>LOLAYAN</t>
  </si>
  <si>
    <t>K-292.1</t>
  </si>
  <si>
    <t>NP 026.1</t>
  </si>
  <si>
    <t>M 137</t>
  </si>
  <si>
    <t>NW 006</t>
  </si>
  <si>
    <t>GENGGULANG</t>
  </si>
  <si>
    <t>K-157</t>
  </si>
  <si>
    <t>K-158</t>
  </si>
  <si>
    <t>K-027</t>
  </si>
  <si>
    <t>K-294</t>
  </si>
  <si>
    <t>M 49</t>
  </si>
  <si>
    <t>M 135</t>
  </si>
  <si>
    <t>L-045</t>
  </si>
  <si>
    <t>BB 065</t>
  </si>
  <si>
    <t>Telaga Tomoagu</t>
  </si>
  <si>
    <t>BB 066</t>
  </si>
  <si>
    <t>BB 074</t>
  </si>
  <si>
    <t>BB 075</t>
  </si>
  <si>
    <t>BB 135</t>
  </si>
  <si>
    <t>BB 142</t>
  </si>
  <si>
    <t>BB 144</t>
  </si>
  <si>
    <t>BB 167</t>
  </si>
  <si>
    <t>BB 167.1</t>
  </si>
  <si>
    <t>K-160</t>
  </si>
  <si>
    <t>K-180.1</t>
  </si>
  <si>
    <t>BB 101</t>
  </si>
  <si>
    <t>BB 103</t>
  </si>
  <si>
    <t>K-024</t>
  </si>
  <si>
    <t>K-088.1</t>
  </si>
  <si>
    <t>K-093</t>
  </si>
  <si>
    <t>K-095</t>
  </si>
  <si>
    <t>K-098</t>
  </si>
  <si>
    <t>K-103</t>
  </si>
  <si>
    <t>K-104.1</t>
  </si>
  <si>
    <t>K-124</t>
  </si>
  <si>
    <t>K-127.1</t>
  </si>
  <si>
    <t>K-129</t>
  </si>
  <si>
    <t>M 116</t>
  </si>
  <si>
    <t>M 117</t>
  </si>
  <si>
    <t>M 67</t>
  </si>
  <si>
    <t>M 68</t>
  </si>
  <si>
    <t>M 104</t>
  </si>
  <si>
    <t>K-288</t>
  </si>
  <si>
    <t>K-290</t>
  </si>
  <si>
    <t>K-293</t>
  </si>
  <si>
    <t>L-035</t>
  </si>
  <si>
    <t>L-037</t>
  </si>
  <si>
    <t>L-038</t>
  </si>
  <si>
    <t>NL 023</t>
  </si>
  <si>
    <t>NL 026</t>
  </si>
  <si>
    <t>NL 033</t>
  </si>
  <si>
    <t>NL 035.1</t>
  </si>
  <si>
    <t>K-224</t>
  </si>
  <si>
    <t>K-225</t>
  </si>
  <si>
    <t>K-277.1</t>
  </si>
  <si>
    <t>K-280.1</t>
  </si>
  <si>
    <t>K-281</t>
  </si>
  <si>
    <t>K-282</t>
  </si>
  <si>
    <t>K-183.1</t>
  </si>
  <si>
    <t>K-185</t>
  </si>
  <si>
    <t>L-081</t>
  </si>
  <si>
    <t>BB 002</t>
  </si>
  <si>
    <t>NW 005</t>
  </si>
  <si>
    <t>NP 012</t>
  </si>
  <si>
    <t>NP 019</t>
  </si>
  <si>
    <t>NL 041</t>
  </si>
  <si>
    <t>N 030.1</t>
  </si>
  <si>
    <t>N 027</t>
  </si>
  <si>
    <t>L-029</t>
  </si>
  <si>
    <t>BINTAUNA</t>
  </si>
  <si>
    <t>GH.BINTAUNA</t>
  </si>
  <si>
    <t>GARDU PT KEMINDO RESOURCES</t>
  </si>
  <si>
    <t>N 020</t>
  </si>
  <si>
    <t>M 177</t>
  </si>
  <si>
    <t>OLOT</t>
  </si>
  <si>
    <t>BB 085.1</t>
  </si>
  <si>
    <t>Mokoditek</t>
  </si>
  <si>
    <t>BB 087</t>
  </si>
  <si>
    <t>K-148</t>
  </si>
  <si>
    <t>K-152</t>
  </si>
  <si>
    <t>K-153.1</t>
  </si>
  <si>
    <t>Binuni</t>
  </si>
  <si>
    <t>BB 107</t>
  </si>
  <si>
    <t>K-182</t>
  </si>
  <si>
    <t>K-014</t>
  </si>
  <si>
    <t>K-017</t>
  </si>
  <si>
    <t>K-052</t>
  </si>
  <si>
    <t>K-055</t>
  </si>
  <si>
    <t>K-057</t>
  </si>
  <si>
    <t>K-061</t>
  </si>
  <si>
    <t>K-064</t>
  </si>
  <si>
    <t>K-132.1</t>
  </si>
  <si>
    <t>K-132.2</t>
  </si>
  <si>
    <t>M 110</t>
  </si>
  <si>
    <t>M 112</t>
  </si>
  <si>
    <t>M 77</t>
  </si>
  <si>
    <t>M 78</t>
  </si>
  <si>
    <t>M 19</t>
  </si>
  <si>
    <t>M 26</t>
  </si>
  <si>
    <t>M 28</t>
  </si>
  <si>
    <t>M 29</t>
  </si>
  <si>
    <t>M 36</t>
  </si>
  <si>
    <t>M 38</t>
  </si>
  <si>
    <t>M 161</t>
  </si>
  <si>
    <t>M 162</t>
  </si>
  <si>
    <t>M 168</t>
  </si>
  <si>
    <t>M 175</t>
  </si>
  <si>
    <t>N 051</t>
  </si>
  <si>
    <t>N 056</t>
  </si>
  <si>
    <t>NL 001.1</t>
  </si>
  <si>
    <t>NL 002</t>
  </si>
  <si>
    <t>K-246</t>
  </si>
  <si>
    <t>K-250</t>
  </si>
  <si>
    <t>K-252</t>
  </si>
  <si>
    <t>K-255</t>
  </si>
  <si>
    <t>K-256</t>
  </si>
  <si>
    <t>K-203</t>
  </si>
  <si>
    <t>K-209</t>
  </si>
  <si>
    <t>K-211</t>
  </si>
  <si>
    <t>Tower Batu Merah</t>
  </si>
  <si>
    <t>BB 024</t>
  </si>
  <si>
    <t>BB 025</t>
  </si>
  <si>
    <t>Batu Meja</t>
  </si>
  <si>
    <t>BB 031</t>
  </si>
  <si>
    <t>Sidodadi</t>
  </si>
  <si>
    <t>BB 039</t>
  </si>
  <si>
    <t>BB 041</t>
  </si>
  <si>
    <t>Jl. Kampus (Huntuk)</t>
  </si>
  <si>
    <t>BB 128</t>
  </si>
  <si>
    <t>Huntuk</t>
  </si>
  <si>
    <t>BB 129</t>
  </si>
  <si>
    <t>BB 173</t>
  </si>
  <si>
    <t>BB 181</t>
  </si>
  <si>
    <t>BB 182</t>
  </si>
  <si>
    <t>K-144</t>
  </si>
  <si>
    <t>NP 030</t>
  </si>
  <si>
    <t>NP 036</t>
  </si>
  <si>
    <t>NW 001.1</t>
  </si>
  <si>
    <t>NL 043</t>
  </si>
  <si>
    <t>NL 044</t>
  </si>
  <si>
    <t>N 021</t>
  </si>
  <si>
    <t>N 049</t>
  </si>
  <si>
    <t>NW 013</t>
  </si>
  <si>
    <t>NW 015</t>
  </si>
  <si>
    <t>K-250.1</t>
  </si>
  <si>
    <t>L-009.1</t>
  </si>
  <si>
    <t>TUNTULOW</t>
  </si>
  <si>
    <t>BB 181.2</t>
  </si>
  <si>
    <t>K-239</t>
  </si>
  <si>
    <t>BB 043</t>
  </si>
  <si>
    <t>GARDU SMK YADIKA</t>
  </si>
  <si>
    <t>M 89</t>
  </si>
  <si>
    <t>M 10</t>
  </si>
  <si>
    <t>M 15</t>
  </si>
  <si>
    <t>M 17</t>
  </si>
  <si>
    <t>M 40</t>
  </si>
  <si>
    <t>M 45</t>
  </si>
  <si>
    <t>M 47</t>
  </si>
  <si>
    <t>M 150</t>
  </si>
  <si>
    <t>M 153</t>
  </si>
  <si>
    <t>M 179</t>
  </si>
  <si>
    <t>M 184</t>
  </si>
  <si>
    <t>M 186</t>
  </si>
  <si>
    <t>BB 014</t>
  </si>
  <si>
    <t>BB 017</t>
  </si>
  <si>
    <t>BB 048</t>
  </si>
  <si>
    <t>BB 050</t>
  </si>
  <si>
    <t>Mome</t>
  </si>
  <si>
    <t>BB 117</t>
  </si>
  <si>
    <t>BB 120</t>
  </si>
  <si>
    <t>K-136</t>
  </si>
  <si>
    <t>K-138</t>
  </si>
  <si>
    <t>K-141</t>
  </si>
  <si>
    <t>K-143</t>
  </si>
  <si>
    <t>BB 088</t>
  </si>
  <si>
    <t>BB 094</t>
  </si>
  <si>
    <t>BB 096</t>
  </si>
  <si>
    <t>GARDU HOTEL SUTAN RAJA</t>
  </si>
  <si>
    <t>K-006</t>
  </si>
  <si>
    <t>K-007</t>
  </si>
  <si>
    <t>K-041</t>
  </si>
  <si>
    <t>K-048</t>
  </si>
  <si>
    <t>K-050</t>
  </si>
  <si>
    <t>K-071</t>
  </si>
  <si>
    <t>K-072</t>
  </si>
  <si>
    <t>M 86</t>
  </si>
  <si>
    <t>N 003</t>
  </si>
  <si>
    <t>N 010</t>
  </si>
  <si>
    <t>N 013</t>
  </si>
  <si>
    <t>N 040</t>
  </si>
  <si>
    <t>N 045</t>
  </si>
  <si>
    <t>N 047</t>
  </si>
  <si>
    <t>L-011</t>
  </si>
  <si>
    <t>L-014</t>
  </si>
  <si>
    <t>NL 004</t>
  </si>
  <si>
    <t>NL 011</t>
  </si>
  <si>
    <t>NL 012</t>
  </si>
  <si>
    <t>K-243.1</t>
  </si>
  <si>
    <t>K-245</t>
  </si>
  <si>
    <t>K-263</t>
  </si>
  <si>
    <t>K-266</t>
  </si>
  <si>
    <t>K-194.1</t>
  </si>
  <si>
    <t>K-199</t>
  </si>
  <si>
    <t>K-201</t>
  </si>
  <si>
    <t>NP 022</t>
  </si>
  <si>
    <t>NP 026</t>
  </si>
  <si>
    <t>NP 028</t>
  </si>
  <si>
    <t>NL 052</t>
  </si>
  <si>
    <t>GARDUID</t>
  </si>
  <si>
    <t>UID_W</t>
  </si>
  <si>
    <t>UP3_2D</t>
  </si>
  <si>
    <t>ULP</t>
  </si>
  <si>
    <t>CXPENYULANG</t>
  </si>
  <si>
    <t>CXUNIT</t>
  </si>
  <si>
    <t>LOCATION</t>
  </si>
  <si>
    <t>DESCRIPTION</t>
  </si>
  <si>
    <t>STATUS</t>
  </si>
  <si>
    <t>OWNERSYSID</t>
  </si>
  <si>
    <t>EXTERNALREFID</t>
  </si>
  <si>
    <t>TUJDNUMBER</t>
  </si>
  <si>
    <t>ASSETCLASSHI</t>
  </si>
  <si>
    <t>SADDRESSCODE</t>
  </si>
  <si>
    <t>CHANGEBY</t>
  </si>
  <si>
    <t>CHANGEDATE</t>
  </si>
  <si>
    <t>LONGITUDEX</t>
  </si>
  <si>
    <t>LATITUDEY</t>
  </si>
  <si>
    <t>STREETADDRESS</t>
  </si>
  <si>
    <t>FORMATTEDADDRESS</t>
  </si>
  <si>
    <t>CITY</t>
  </si>
  <si>
    <t>ISASSET</t>
  </si>
  <si>
    <t>JENIS_PELAYANAN</t>
  </si>
  <si>
    <t>KODE_PERALATAN</t>
  </si>
  <si>
    <t>OWNER_PEMELIHARAAN</t>
  </si>
  <si>
    <t>STATUS_KEPEMILIKAN</t>
  </si>
  <si>
    <t>STATUS_RC</t>
  </si>
  <si>
    <t>TYPE_BANGUNAN_GARDU</t>
  </si>
  <si>
    <t>TYPE_GARDU</t>
  </si>
  <si>
    <t>ROWSTAMP</t>
  </si>
  <si>
    <t>INSDATE</t>
  </si>
  <si>
    <t>UIW.7301</t>
  </si>
  <si>
    <t>UP3.7314</t>
  </si>
  <si>
    <t>ULP.31740</t>
  </si>
  <si>
    <t>GD01.31305284</t>
  </si>
  <si>
    <t>OPERATING</t>
  </si>
  <si>
    <t>73GD0131305284</t>
  </si>
  <si>
    <t>SA2734355</t>
  </si>
  <si>
    <t>ZAKKI.MUBAROK</t>
  </si>
  <si>
    <t>2021-08-20-07.30.15.321000</t>
  </si>
  <si>
    <t>2023-08-28-18.43.56.776156</t>
  </si>
  <si>
    <t>ULP.31730</t>
  </si>
  <si>
    <t>GD01.22185513</t>
  </si>
  <si>
    <t>73GD0122185513</t>
  </si>
  <si>
    <t>SA26984120</t>
  </si>
  <si>
    <t>MXINTADM</t>
  </si>
  <si>
    <t>2020-09-24-17.49.19.148000</t>
  </si>
  <si>
    <t>JLN. RATAHAN-KOTAMOBAGU</t>
  </si>
  <si>
    <t>Umum</t>
  </si>
  <si>
    <t>PLN</t>
  </si>
  <si>
    <t>TIDAK ADA</t>
  </si>
  <si>
    <t>Gardu Cantol</t>
  </si>
  <si>
    <t>GD01.22185514</t>
  </si>
  <si>
    <t>73GD0122185514</t>
  </si>
  <si>
    <t>SA26984121</t>
  </si>
  <si>
    <t>2020-08-25-19.01.18.274000</t>
  </si>
  <si>
    <t>GD01.14040072</t>
  </si>
  <si>
    <t>73GD0114040072</t>
  </si>
  <si>
    <t>SA15533570</t>
  </si>
  <si>
    <t>2020-08-25-19.01.06.624000</t>
  </si>
  <si>
    <t>GD01.14040075</t>
  </si>
  <si>
    <t>73GD0114040075</t>
  </si>
  <si>
    <t>SA15533573</t>
  </si>
  <si>
    <t>2020-08-25-19.01.07.046000</t>
  </si>
  <si>
    <t>GD01.14040085</t>
  </si>
  <si>
    <t>73GD0114040085</t>
  </si>
  <si>
    <t>SA15533583</t>
  </si>
  <si>
    <t>2020-08-25-19.01.19.785000</t>
  </si>
  <si>
    <t>Gardu Portal</t>
  </si>
  <si>
    <t>ULP.31750</t>
  </si>
  <si>
    <t>GD01.14039406</t>
  </si>
  <si>
    <t>73GD0114039406</t>
  </si>
  <si>
    <t>SA15532904</t>
  </si>
  <si>
    <t>2020-08-01-06.39.33.236000</t>
  </si>
  <si>
    <t>POSILAGON</t>
  </si>
  <si>
    <t>GD01.14039020</t>
  </si>
  <si>
    <t>73GD0114039020</t>
  </si>
  <si>
    <t>SA15532518</t>
  </si>
  <si>
    <t>2020-08-25-19.00.35.271000</t>
  </si>
  <si>
    <t>GD01.14039027</t>
  </si>
  <si>
    <t>73GD0114039027</t>
  </si>
  <si>
    <t>SA15532525</t>
  </si>
  <si>
    <t>2020-08-25-19.00.34.945000</t>
  </si>
  <si>
    <t>GD01.14039029</t>
  </si>
  <si>
    <t>73GD0114039029</t>
  </si>
  <si>
    <t>SA15532527</t>
  </si>
  <si>
    <t>2020-08-25-19.00.35.289000</t>
  </si>
  <si>
    <t>GD01.14039053</t>
  </si>
  <si>
    <t>73GD0114039053</t>
  </si>
  <si>
    <t>SA15532551</t>
  </si>
  <si>
    <t>2020-08-25-19.00.35.515000</t>
  </si>
  <si>
    <t>JLN. TRANS LINGKAR SELATAN</t>
  </si>
  <si>
    <t>Khusus</t>
  </si>
  <si>
    <t>GD01.14039054</t>
  </si>
  <si>
    <t>73GD0114039054</t>
  </si>
  <si>
    <t>SA15532552</t>
  </si>
  <si>
    <t>2020-08-25-19.00.34.535000</t>
  </si>
  <si>
    <t>GD01.14039100</t>
  </si>
  <si>
    <t>73GD0114039100</t>
  </si>
  <si>
    <t>SA15532598</t>
  </si>
  <si>
    <t>2020-08-25-19.00.04.255000</t>
  </si>
  <si>
    <t>JLN. AMURANG KOTAMOBAGU</t>
  </si>
  <si>
    <t>GD01.14039107</t>
  </si>
  <si>
    <t>73GD0114039107</t>
  </si>
  <si>
    <t>SA15532605</t>
  </si>
  <si>
    <t>2020-08-25-19.00.05.840000</t>
  </si>
  <si>
    <t>GD01.14039109</t>
  </si>
  <si>
    <t>73GD0114039109</t>
  </si>
  <si>
    <t>SA15532607</t>
  </si>
  <si>
    <t>2020-08-25-19.00.04.689000</t>
  </si>
  <si>
    <t>GD01.14039356</t>
  </si>
  <si>
    <t>73GD0114039356</t>
  </si>
  <si>
    <t>SA15532854</t>
  </si>
  <si>
    <t>2020-08-01-06.27.33.739000</t>
  </si>
  <si>
    <t>TOLONDADU</t>
  </si>
  <si>
    <t>GD01.14039358</t>
  </si>
  <si>
    <t>73GD0114039358</t>
  </si>
  <si>
    <t>SA15532856</t>
  </si>
  <si>
    <t>2020-08-01-06.35.12.853000</t>
  </si>
  <si>
    <t>GD01.14039401</t>
  </si>
  <si>
    <t>73GD0114039401</t>
  </si>
  <si>
    <t>SA15532899</t>
  </si>
  <si>
    <t>2020-08-01-06.33.03.728000</t>
  </si>
  <si>
    <t>DAYOW</t>
  </si>
  <si>
    <t>GD01.22185505</t>
  </si>
  <si>
    <t>73GD0122185505</t>
  </si>
  <si>
    <t>SA26984112</t>
  </si>
  <si>
    <t>2020-08-25-19.01.17.954000</t>
  </si>
  <si>
    <t>GD01.14040063</t>
  </si>
  <si>
    <t>73GD0114040063</t>
  </si>
  <si>
    <t>SA15533561</t>
  </si>
  <si>
    <t>2020-08-25-19.01.06.574000</t>
  </si>
  <si>
    <t>GD01.14040064</t>
  </si>
  <si>
    <t>73GD0114040064</t>
  </si>
  <si>
    <t>SA15533562</t>
  </si>
  <si>
    <t>2020-08-25-19.01.06.462000</t>
  </si>
  <si>
    <t>GD01.14039038</t>
  </si>
  <si>
    <t>73GD0114039038</t>
  </si>
  <si>
    <t>SA15532536</t>
  </si>
  <si>
    <t>2020-08-25-19.00.35.416000</t>
  </si>
  <si>
    <t>GD01.14039042</t>
  </si>
  <si>
    <t>INACTIVE</t>
  </si>
  <si>
    <t>73GD0114039042</t>
  </si>
  <si>
    <t>SA15532540</t>
  </si>
  <si>
    <t>2022-07-04-14.04.12.271000</t>
  </si>
  <si>
    <t>GD01.14039045</t>
  </si>
  <si>
    <t>73GD0114039045</t>
  </si>
  <si>
    <t>SA15532543</t>
  </si>
  <si>
    <t>2020-08-25-19.00.35.037000</t>
  </si>
  <si>
    <t>GD01.14039111</t>
  </si>
  <si>
    <t>73GD0114039111</t>
  </si>
  <si>
    <t>SA15532609</t>
  </si>
  <si>
    <t>2020-08-25-19.00.04.614000</t>
  </si>
  <si>
    <t>GD01.14039116</t>
  </si>
  <si>
    <t>73GD0114039116</t>
  </si>
  <si>
    <t>SA15532614</t>
  </si>
  <si>
    <t>2020-08-25-19.00.05.867000</t>
  </si>
  <si>
    <t>GD01.14039118</t>
  </si>
  <si>
    <t>73GD0114039118</t>
  </si>
  <si>
    <t>SA15532616</t>
  </si>
  <si>
    <t>2020-08-25-19.00.05.764000</t>
  </si>
  <si>
    <t>GD01.14038990</t>
  </si>
  <si>
    <t>73GD0114038990</t>
  </si>
  <si>
    <t>SA15532488</t>
  </si>
  <si>
    <t>2020-08-25-19.01.18.625000</t>
  </si>
  <si>
    <t>GD01.14038997</t>
  </si>
  <si>
    <t>73GD0114038997</t>
  </si>
  <si>
    <t>SA15532495</t>
  </si>
  <si>
    <t>2020-08-25-19.01.06.547000</t>
  </si>
  <si>
    <t>GD01.14038999</t>
  </si>
  <si>
    <t>73GD0114038999</t>
  </si>
  <si>
    <t>SA15532497</t>
  </si>
  <si>
    <t>2020-08-25-19.00.05.400000</t>
  </si>
  <si>
    <t>GD01.14039031</t>
  </si>
  <si>
    <t>73GD0114039031</t>
  </si>
  <si>
    <t>SA15532529</t>
  </si>
  <si>
    <t>2020-08-25-19.00.35.828000</t>
  </si>
  <si>
    <t>GD01.14039036</t>
  </si>
  <si>
    <t>73GD0114039036</t>
  </si>
  <si>
    <t>SA15532534</t>
  </si>
  <si>
    <t>2020-08-25-19.00.35.667000</t>
  </si>
  <si>
    <t>GD01.22185531</t>
  </si>
  <si>
    <t>73GD0122185531</t>
  </si>
  <si>
    <t>SA26984138</t>
  </si>
  <si>
    <t>2020-08-01-06.29.54.081000</t>
  </si>
  <si>
    <t>ADA</t>
  </si>
  <si>
    <t>Gardu Beton</t>
  </si>
  <si>
    <t>GD01.14039570</t>
  </si>
  <si>
    <t>73GD0114039570</t>
  </si>
  <si>
    <t>SA15533068</t>
  </si>
  <si>
    <t>2020-08-01-06.27.36.864000</t>
  </si>
  <si>
    <t>TABILAA</t>
  </si>
  <si>
    <t>GD01.14039833</t>
  </si>
  <si>
    <t>73GD0114039833</t>
  </si>
  <si>
    <t>SA15533331</t>
  </si>
  <si>
    <t>2020-08-25-19.01.18.865000</t>
  </si>
  <si>
    <t>GD01.14039834</t>
  </si>
  <si>
    <t>73GD0114039834</t>
  </si>
  <si>
    <t>SA15533332</t>
  </si>
  <si>
    <t>2020-08-25-19.01.19.879000</t>
  </si>
  <si>
    <t>GD01.14039840</t>
  </si>
  <si>
    <t>73GD0114039840</t>
  </si>
  <si>
    <t>SA15533338</t>
  </si>
  <si>
    <t>2020-08-25-19.01.19.674000</t>
  </si>
  <si>
    <t>GD01.14039847</t>
  </si>
  <si>
    <t>73GD0114039847</t>
  </si>
  <si>
    <t>SA15533345</t>
  </si>
  <si>
    <t>2020-08-25-19.01.19.524000</t>
  </si>
  <si>
    <t>GD01.14039849</t>
  </si>
  <si>
    <t>73GD0114039849</t>
  </si>
  <si>
    <t>SA15533347</t>
  </si>
  <si>
    <t>2020-08-25-19.01.18.660000</t>
  </si>
  <si>
    <t>GD01.14039002</t>
  </si>
  <si>
    <t>73GD0114039002</t>
  </si>
  <si>
    <t>SA15532500</t>
  </si>
  <si>
    <t>2020-08-25-19.00.04.200000</t>
  </si>
  <si>
    <t>GD01.14039005</t>
  </si>
  <si>
    <t>73GD0114039005</t>
  </si>
  <si>
    <t>SA15532503</t>
  </si>
  <si>
    <t>2020-08-25-19.00.03.928000</t>
  </si>
  <si>
    <t>GD01.14039071</t>
  </si>
  <si>
    <t>73GD0114039071</t>
  </si>
  <si>
    <t>SA15532569</t>
  </si>
  <si>
    <t>2020-08-25-19.00.05.815000</t>
  </si>
  <si>
    <t>GD01.14039076</t>
  </si>
  <si>
    <t>73GD0114039076</t>
  </si>
  <si>
    <t>SA15532574</t>
  </si>
  <si>
    <t>2020-08-25-19.00.03.889000</t>
  </si>
  <si>
    <t>GD01.14039078</t>
  </si>
  <si>
    <t>73GD0114039078</t>
  </si>
  <si>
    <t>SA15532576</t>
  </si>
  <si>
    <t>2020-08-25-19.00.05.136000</t>
  </si>
  <si>
    <t>GD01.14039081</t>
  </si>
  <si>
    <t>73GD0114039081</t>
  </si>
  <si>
    <t>SA15532579</t>
  </si>
  <si>
    <t>2020-08-25-19.00.05.492000</t>
  </si>
  <si>
    <t>GD01.14039086</t>
  </si>
  <si>
    <t>73GD0114039086</t>
  </si>
  <si>
    <t>SA15532584</t>
  </si>
  <si>
    <t>2020-08-25-19.00.05.202000</t>
  </si>
  <si>
    <t>GD01.14039088</t>
  </si>
  <si>
    <t>73GD0114039088</t>
  </si>
  <si>
    <t>SA15532586</t>
  </si>
  <si>
    <t>2020-08-25-19.00.04.490000</t>
  </si>
  <si>
    <t>GD01.14039122</t>
  </si>
  <si>
    <t>73GD0114039122</t>
  </si>
  <si>
    <t>SA15532620</t>
  </si>
  <si>
    <t>2020-08-25-19.00.05.633000</t>
  </si>
  <si>
    <t>JLN. TRANS SULAWESI UTARA</t>
  </si>
  <si>
    <t>GD01.14039125</t>
  </si>
  <si>
    <t>73GD0114039125</t>
  </si>
  <si>
    <t>SA15532623</t>
  </si>
  <si>
    <t>2022-07-04-14.06.31.527000</t>
  </si>
  <si>
    <t>GD01.14039373</t>
  </si>
  <si>
    <t>73GD0114039373</t>
  </si>
  <si>
    <t>SA15532871</t>
  </si>
  <si>
    <t>2020-08-01-06.37.16.593000</t>
  </si>
  <si>
    <t>NON PLN</t>
  </si>
  <si>
    <t>GD01.14039374</t>
  </si>
  <si>
    <t>73GD0114039374</t>
  </si>
  <si>
    <t>SA15532872</t>
  </si>
  <si>
    <t>2020-08-01-06.37.38.485000</t>
  </si>
  <si>
    <t>GD01.14039383</t>
  </si>
  <si>
    <t>73GD0114039383</t>
  </si>
  <si>
    <t>SA15532881</t>
  </si>
  <si>
    <t>2020-08-01-06.38.00.706000</t>
  </si>
  <si>
    <t>MATAINDO</t>
  </si>
  <si>
    <t>GD01.14039384</t>
  </si>
  <si>
    <t>73GD0114039384</t>
  </si>
  <si>
    <t>SA15532882</t>
  </si>
  <si>
    <t>2020-08-01-06.30.07.206000</t>
  </si>
  <si>
    <t>TOROSIK</t>
  </si>
  <si>
    <t>GD01.22185520</t>
  </si>
  <si>
    <t>73GD0122185520</t>
  </si>
  <si>
    <t>SA26984127</t>
  </si>
  <si>
    <t>2020-09-24-17.49.19.504000</t>
  </si>
  <si>
    <t>GD01.14039069</t>
  </si>
  <si>
    <t>73GD0114039069</t>
  </si>
  <si>
    <t>SA15532567</t>
  </si>
  <si>
    <t>2020-08-25-19.00.03.957000</t>
  </si>
  <si>
    <t>GD01.14039851</t>
  </si>
  <si>
    <t>73GD0114039851</t>
  </si>
  <si>
    <t>SA15533349</t>
  </si>
  <si>
    <t>2020-08-25-19.01.20.187000</t>
  </si>
  <si>
    <t>GD01.14038942</t>
  </si>
  <si>
    <t>73GD0114038942</t>
  </si>
  <si>
    <t>SA15532440</t>
  </si>
  <si>
    <t>2020-10-16-08.56.20.708000</t>
  </si>
  <si>
    <t>POPODU</t>
  </si>
  <si>
    <t>GD01.14038945</t>
  </si>
  <si>
    <t>73GD0114038945</t>
  </si>
  <si>
    <t>SA15532443</t>
  </si>
  <si>
    <t>2020-10-16-09.27.59.249000</t>
  </si>
  <si>
    <t>SALONGO TIMUR</t>
  </si>
  <si>
    <t>GD01.14039013</t>
  </si>
  <si>
    <t>73GD0114039013</t>
  </si>
  <si>
    <t>SA15532511</t>
  </si>
  <si>
    <t>2020-08-01-06.39.35.092000</t>
  </si>
  <si>
    <t>GD01.14039014</t>
  </si>
  <si>
    <t>73GD0114039014</t>
  </si>
  <si>
    <t>SA15532512</t>
  </si>
  <si>
    <t>2020-08-01-00.56.34.944000</t>
  </si>
  <si>
    <t>GD01.14039060</t>
  </si>
  <si>
    <t>73GD0114039060</t>
  </si>
  <si>
    <t>SA15532558</t>
  </si>
  <si>
    <t>2020-08-25-19.00.34.505000</t>
  </si>
  <si>
    <t>GD01.14039067</t>
  </si>
  <si>
    <t>73GD0114039067</t>
  </si>
  <si>
    <t>SA15532565</t>
  </si>
  <si>
    <t>2020-08-25-19.00.34.845000</t>
  </si>
  <si>
    <t>GD01.14039090</t>
  </si>
  <si>
    <t>73GD0114039090</t>
  </si>
  <si>
    <t>SA15532588</t>
  </si>
  <si>
    <t>2020-08-25-19.00.05.741000</t>
  </si>
  <si>
    <t>GD01.14039097</t>
  </si>
  <si>
    <t>73GD0114039097</t>
  </si>
  <si>
    <t>SA15532595</t>
  </si>
  <si>
    <t>2020-08-25-19.00.05.112000</t>
  </si>
  <si>
    <t>GD01.14039099</t>
  </si>
  <si>
    <t>73GD0114039099</t>
  </si>
  <si>
    <t>SA15532597</t>
  </si>
  <si>
    <t>2020-08-25-19.00.04.458000</t>
  </si>
  <si>
    <t>GD01.14039133</t>
  </si>
  <si>
    <t>73GD0114039133</t>
  </si>
  <si>
    <t>SA15532631</t>
  </si>
  <si>
    <t>2020-08-25-19.01.20.375000</t>
  </si>
  <si>
    <t>GD01.14039362</t>
  </si>
  <si>
    <t>73GD0114039362</t>
  </si>
  <si>
    <t>SA15532860</t>
  </si>
  <si>
    <t>2020-08-01-06.34.18.073000</t>
  </si>
  <si>
    <t>GD01.14039365</t>
  </si>
  <si>
    <t>73GD0114039365</t>
  </si>
  <si>
    <t>SA15532863</t>
  </si>
  <si>
    <t>2020-08-01-06.33.13.939000</t>
  </si>
  <si>
    <t>MODISI</t>
  </si>
  <si>
    <t>GD01.14039392</t>
  </si>
  <si>
    <t>73GD0114039392</t>
  </si>
  <si>
    <t>SA15532890</t>
  </si>
  <si>
    <t>2020-08-01-06.33.10.722000</t>
  </si>
  <si>
    <t>TOBAYAGAN</t>
  </si>
  <si>
    <t>GD01.14039395</t>
  </si>
  <si>
    <t>73GD0114039395</t>
  </si>
  <si>
    <t>SA15532893</t>
  </si>
  <si>
    <t>2020-08-01-06.36.24.509000</t>
  </si>
  <si>
    <t>MATANDOI</t>
  </si>
  <si>
    <t>ULP.31760</t>
  </si>
  <si>
    <t>GD01.22417877</t>
  </si>
  <si>
    <t>73GD0122417877</t>
  </si>
  <si>
    <t>SA2668186</t>
  </si>
  <si>
    <t>2021-04-26-19.10.16.253000</t>
  </si>
  <si>
    <t>PORTAL</t>
  </si>
  <si>
    <t>GD01.45596107</t>
  </si>
  <si>
    <t>73GD0145596107</t>
  </si>
  <si>
    <t>SA51771315</t>
  </si>
  <si>
    <t>AI.FAUZIAH</t>
  </si>
  <si>
    <t>2021-11-02-14.44.01.397000</t>
  </si>
  <si>
    <t>GD01.45688477</t>
  </si>
  <si>
    <t>73GD0145688477</t>
  </si>
  <si>
    <t>SA51771919</t>
  </si>
  <si>
    <t>2021-11-16-13.30.04.561000</t>
  </si>
  <si>
    <t>GD01.54193889</t>
  </si>
  <si>
    <t>73GD0154193889</t>
  </si>
  <si>
    <t>SA51985987</t>
  </si>
  <si>
    <t>2022-03-02-15.11.59.627000</t>
  </si>
  <si>
    <t>POYOWA BESAR</t>
  </si>
  <si>
    <t>GD01.54215633</t>
  </si>
  <si>
    <t>73GD0154215633</t>
  </si>
  <si>
    <t>SA51986159</t>
  </si>
  <si>
    <t>2022-03-02-15.11.59.800000</t>
  </si>
  <si>
    <t>JL TRANS SULAWESI</t>
  </si>
  <si>
    <t>GD01.29040878</t>
  </si>
  <si>
    <t>73GD0129040878</t>
  </si>
  <si>
    <t>SA2733314</t>
  </si>
  <si>
    <t>2021-08-13-09.27.46.282000</t>
  </si>
  <si>
    <t>GD01.22185532</t>
  </si>
  <si>
    <t>73GD0122185532</t>
  </si>
  <si>
    <t>SA26984139</t>
  </si>
  <si>
    <t>2020-09-24-17.48.39.524000</t>
  </si>
  <si>
    <t>GD01.14039839</t>
  </si>
  <si>
    <t>73GD0114039839</t>
  </si>
  <si>
    <t>SA15533337</t>
  </si>
  <si>
    <t>2020-08-25-19.01.19.234000</t>
  </si>
  <si>
    <t>GD01.14039843</t>
  </si>
  <si>
    <t>73GD0114039843</t>
  </si>
  <si>
    <t>SA15533341</t>
  </si>
  <si>
    <t>2020-08-25-19.01.18.940000</t>
  </si>
  <si>
    <t>GD01.14039844</t>
  </si>
  <si>
    <t>73GD0114039844</t>
  </si>
  <si>
    <t>SA15533342</t>
  </si>
  <si>
    <t>2020-08-25-19.01.19.472000</t>
  </si>
  <si>
    <t>GD01.14039379</t>
  </si>
  <si>
    <t>73GD0114039379</t>
  </si>
  <si>
    <t>SA15532877</t>
  </si>
  <si>
    <t>2022-02-10-13.33.56.812000</t>
  </si>
  <si>
    <t>KOMBOT</t>
  </si>
  <si>
    <t>GD01.14039380</t>
  </si>
  <si>
    <t>73GD0114039380</t>
  </si>
  <si>
    <t>SA15532878</t>
  </si>
  <si>
    <t>2020-08-01-06.36.06.990000</t>
  </si>
  <si>
    <t>GD01.14039387</t>
  </si>
  <si>
    <t>73GD0114039387</t>
  </si>
  <si>
    <t>SA15532885</t>
  </si>
  <si>
    <t>2020-08-01-06.27.08.084000</t>
  </si>
  <si>
    <t>ADOW</t>
  </si>
  <si>
    <t>GD01.14039389</t>
  </si>
  <si>
    <t>73GD0114039389</t>
  </si>
  <si>
    <t>SA15532887</t>
  </si>
  <si>
    <t>2020-08-01-00.56.32.683000</t>
  </si>
  <si>
    <t>GD01.14039573</t>
  </si>
  <si>
    <t>73GD0114039573</t>
  </si>
  <si>
    <t>SA15533071</t>
  </si>
  <si>
    <t>2020-08-01-00.56.35.260000</t>
  </si>
  <si>
    <t>GD01.14039574</t>
  </si>
  <si>
    <t>73GD0114039574</t>
  </si>
  <si>
    <t>SA15533072</t>
  </si>
  <si>
    <t>2020-08-01-06.35.31.884000</t>
  </si>
  <si>
    <t>GD01.14039830</t>
  </si>
  <si>
    <t>73GD0114039830</t>
  </si>
  <si>
    <t>SA15533328</t>
  </si>
  <si>
    <t>2020-08-25-19.01.19.203000</t>
  </si>
  <si>
    <t>GD01.14039837</t>
  </si>
  <si>
    <t>73GD0114039837</t>
  </si>
  <si>
    <t>SA15533335</t>
  </si>
  <si>
    <t>2020-08-25-19.01.19.753000</t>
  </si>
  <si>
    <t>GD01.14039001</t>
  </si>
  <si>
    <t>73GD0114039001</t>
  </si>
  <si>
    <t>SA15532499</t>
  </si>
  <si>
    <t>2020-08-25-19.00.04.134000</t>
  </si>
  <si>
    <t>GD01.14039006</t>
  </si>
  <si>
    <t>73GD0114039006</t>
  </si>
  <si>
    <t>SA15532504</t>
  </si>
  <si>
    <t>2020-08-25-19.00.03.821000</t>
  </si>
  <si>
    <t>GD01.14039008</t>
  </si>
  <si>
    <t>73GD0114039008</t>
  </si>
  <si>
    <t>SA15532506</t>
  </si>
  <si>
    <t>2020-08-25-19.00.04.664000</t>
  </si>
  <si>
    <t>GD01.14039072</t>
  </si>
  <si>
    <t>73GD0114039072</t>
  </si>
  <si>
    <t>SA15532570</t>
  </si>
  <si>
    <t>2020-08-25-19.01.19.577000</t>
  </si>
  <si>
    <t>GD01.14039075</t>
  </si>
  <si>
    <t>73GD0114039075</t>
  </si>
  <si>
    <t>SA15532573</t>
  </si>
  <si>
    <t>2020-08-25-19.00.04.157000</t>
  </si>
  <si>
    <t>GD01.14039082</t>
  </si>
  <si>
    <t>73GD0114039082</t>
  </si>
  <si>
    <t>SA15532580</t>
  </si>
  <si>
    <t>2020-08-25-19.00.04.314000</t>
  </si>
  <si>
    <t>GD01.14039085</t>
  </si>
  <si>
    <t>73GD0114039085</t>
  </si>
  <si>
    <t>SA15532583</t>
  </si>
  <si>
    <t>2020-08-25-19.00.05.661000</t>
  </si>
  <si>
    <t>GD01.14039121</t>
  </si>
  <si>
    <t>73GD0114039121</t>
  </si>
  <si>
    <t>SA15532619</t>
  </si>
  <si>
    <t>2020-08-25-19.00.04.916000</t>
  </si>
  <si>
    <t>GD01.14039126</t>
  </si>
  <si>
    <t>73GD0114039126</t>
  </si>
  <si>
    <t>SA15532624</t>
  </si>
  <si>
    <t>2020-08-25-19.00.30.049000</t>
  </si>
  <si>
    <t>GD01.14039128</t>
  </si>
  <si>
    <t>73GD0114039128</t>
  </si>
  <si>
    <t>SA15532626</t>
  </si>
  <si>
    <t>2020-08-01-06.26.31.950000</t>
  </si>
  <si>
    <t>GD01.14039370</t>
  </si>
  <si>
    <t>73GD0114039370</t>
  </si>
  <si>
    <t>SA15532868</t>
  </si>
  <si>
    <t>2020-08-01-06.30.25.959000</t>
  </si>
  <si>
    <t>GD01.14039377</t>
  </si>
  <si>
    <t>73GD0114039377</t>
  </si>
  <si>
    <t>SA15532875</t>
  </si>
  <si>
    <t>2020-08-01-06.36.16.504000</t>
  </si>
  <si>
    <t>TOLOTOYON</t>
  </si>
  <si>
    <t>ULP.31720</t>
  </si>
  <si>
    <t>GD01.35587446</t>
  </si>
  <si>
    <t>73GD0135587446</t>
  </si>
  <si>
    <t>SA2745729</t>
  </si>
  <si>
    <t>2021-09-20-14.28.48.101000</t>
  </si>
  <si>
    <t>GD01.35673839</t>
  </si>
  <si>
    <t>73GD0135673839</t>
  </si>
  <si>
    <t>SA46877716</t>
  </si>
  <si>
    <t>2021-10-14-07.36.13.706000</t>
  </si>
  <si>
    <t>GD01.51320721</t>
  </si>
  <si>
    <t>73GD0151320721</t>
  </si>
  <si>
    <t>SA2667884</t>
  </si>
  <si>
    <t>2022-09-02-13.48.33.319000</t>
  </si>
  <si>
    <t>JL.RAYA DESA</t>
  </si>
  <si>
    <t>ULP.31710</t>
  </si>
  <si>
    <t>GD01.54464688</t>
  </si>
  <si>
    <t>73GD0154464688</t>
  </si>
  <si>
    <t>SA51988764</t>
  </si>
  <si>
    <t>2022-03-08-12.41.20.099000</t>
  </si>
  <si>
    <t>Campuran</t>
  </si>
  <si>
    <t>GD01.24407034</t>
  </si>
  <si>
    <t>73GD0124407034</t>
  </si>
  <si>
    <t>SA30464296</t>
  </si>
  <si>
    <t>2021-04-26-19.10.08.533000</t>
  </si>
  <si>
    <t>GD01.22185523</t>
  </si>
  <si>
    <t>73GD0122185523</t>
  </si>
  <si>
    <t>SA26984130</t>
  </si>
  <si>
    <t>2020-08-25-19.01.18.454000</t>
  </si>
  <si>
    <t>GD01.22185524</t>
  </si>
  <si>
    <t>73GD0122185524</t>
  </si>
  <si>
    <t>SA26984131</t>
  </si>
  <si>
    <t>2020-09-24-17.48.53.329000</t>
  </si>
  <si>
    <t>GD01.14039828</t>
  </si>
  <si>
    <t>73GD0114039828</t>
  </si>
  <si>
    <t>SA15533326</t>
  </si>
  <si>
    <t>2020-08-25-19.01.19.082000</t>
  </si>
  <si>
    <t>GD01.14039852</t>
  </si>
  <si>
    <t>73GD0114039852</t>
  </si>
  <si>
    <t>SA15533350</t>
  </si>
  <si>
    <t>2020-08-25-19.01.18.809000</t>
  </si>
  <si>
    <t>GD01.14039361</t>
  </si>
  <si>
    <t>73GD0114039361</t>
  </si>
  <si>
    <t>SA15532859</t>
  </si>
  <si>
    <t>2020-08-01-00.56.32.106000</t>
  </si>
  <si>
    <t>GD01.14039366</t>
  </si>
  <si>
    <t>73GD0114039366</t>
  </si>
  <si>
    <t>SA15532864</t>
  </si>
  <si>
    <t>2020-08-01-06.31.58.880000</t>
  </si>
  <si>
    <t>LINAWAN</t>
  </si>
  <si>
    <t>GD01.14039368</t>
  </si>
  <si>
    <t>73GD0114039368</t>
  </si>
  <si>
    <t>SA15532866</t>
  </si>
  <si>
    <t>2020-08-01-06.24.55.446000</t>
  </si>
  <si>
    <t>NUNUK</t>
  </si>
  <si>
    <t>GD01.14039391</t>
  </si>
  <si>
    <t>73GD0114039391</t>
  </si>
  <si>
    <t>SA15532889</t>
  </si>
  <si>
    <t>2020-08-01-06.36.20.677000</t>
  </si>
  <si>
    <t>DEAGA</t>
  </si>
  <si>
    <t>GD01.14039396</t>
  </si>
  <si>
    <t>73GD0114039396</t>
  </si>
  <si>
    <t>SA15532894</t>
  </si>
  <si>
    <t>2020-08-01-06.28.56.219000</t>
  </si>
  <si>
    <t>GD01.14039398</t>
  </si>
  <si>
    <t>73GD0114039398</t>
  </si>
  <si>
    <t>SA15532896</t>
  </si>
  <si>
    <t>2020-08-01-06.37.41.690000</t>
  </si>
  <si>
    <t>DUMAGIN B</t>
  </si>
  <si>
    <t>GD01.14038948</t>
  </si>
  <si>
    <t>73GD0114038948</t>
  </si>
  <si>
    <t>SA15532446</t>
  </si>
  <si>
    <t>2020-10-16-09.37.48.276000</t>
  </si>
  <si>
    <t>JL. TRANS SULAWESI</t>
  </si>
  <si>
    <t>GD01.14039010</t>
  </si>
  <si>
    <t>73GD0114039010</t>
  </si>
  <si>
    <t>SA15532508</t>
  </si>
  <si>
    <t>2020-08-25-19.00.04.226000</t>
  </si>
  <si>
    <t>GD01.14039017</t>
  </si>
  <si>
    <t>73GD0114039017</t>
  </si>
  <si>
    <t>SA15532515</t>
  </si>
  <si>
    <t>2020-08-01-06.31.57.474000</t>
  </si>
  <si>
    <t>GD01.14039019</t>
  </si>
  <si>
    <t>73GD0114039019</t>
  </si>
  <si>
    <t>SA15532517</t>
  </si>
  <si>
    <t>2020-08-25-19.00.35.612000</t>
  </si>
  <si>
    <t>GD01.14039063</t>
  </si>
  <si>
    <t>73GD0114039063</t>
  </si>
  <si>
    <t>SA15532561</t>
  </si>
  <si>
    <t>2020-08-25-19.00.34.423000</t>
  </si>
  <si>
    <t>GD01.14039064</t>
  </si>
  <si>
    <t>73GD0114039064</t>
  </si>
  <si>
    <t>SA15532562</t>
  </si>
  <si>
    <t>2020-08-25-19.00.35.761000</t>
  </si>
  <si>
    <t>GD01.14039093</t>
  </si>
  <si>
    <t>73GD0114039093</t>
  </si>
  <si>
    <t>SA15532591</t>
  </si>
  <si>
    <t>2020-08-25-19.00.04.520000</t>
  </si>
  <si>
    <t>GD01.14039094</t>
  </si>
  <si>
    <t>73GD0114039094</t>
  </si>
  <si>
    <t>SA15532592</t>
  </si>
  <si>
    <t>2020-08-25-19.00.05.063000</t>
  </si>
  <si>
    <t>GD01.14039130</t>
  </si>
  <si>
    <t>73GD0114039130</t>
  </si>
  <si>
    <t>SA15532628</t>
  </si>
  <si>
    <t>2020-08-01-06.35.39.907000</t>
  </si>
  <si>
    <t>GD01.22415629</t>
  </si>
  <si>
    <t>NOT READY</t>
  </si>
  <si>
    <t>73GD0122415629</t>
  </si>
  <si>
    <t>2021-04-26-19.10.16.152000</t>
  </si>
  <si>
    <t>GD01.22417873</t>
  </si>
  <si>
    <t>73GD0122417873</t>
  </si>
  <si>
    <t>SA2668185</t>
  </si>
  <si>
    <t>2021-04-26-19.10.16.207000</t>
  </si>
  <si>
    <t>BINTAU</t>
  </si>
  <si>
    <t>GD01.54215597</t>
  </si>
  <si>
    <t>73GD0154215597</t>
  </si>
  <si>
    <t>SA51986129</t>
  </si>
  <si>
    <t>2022-03-02-15.11.59.704000</t>
  </si>
  <si>
    <t>BUNGKO</t>
  </si>
  <si>
    <t>GD01.22185510</t>
  </si>
  <si>
    <t>73GD0122185510</t>
  </si>
  <si>
    <t>SA26984117</t>
  </si>
  <si>
    <t>2020-08-25-19.01.18.072000</t>
  </si>
  <si>
    <t>GD01.22185517</t>
  </si>
  <si>
    <t>73GD0122185517</t>
  </si>
  <si>
    <t>SA26984124</t>
  </si>
  <si>
    <t>2020-09-24-17.49.19.276000</t>
  </si>
  <si>
    <t>GD01.22185519</t>
  </si>
  <si>
    <t>73GD0122185519</t>
  </si>
  <si>
    <t>SA26984126</t>
  </si>
  <si>
    <t>2020-09-24-17.49.19.391000</t>
  </si>
  <si>
    <t>GD01.14040078</t>
  </si>
  <si>
    <t>73GD0114040078</t>
  </si>
  <si>
    <t>SA15533576</t>
  </si>
  <si>
    <t>2020-08-25-19.01.06.493000</t>
  </si>
  <si>
    <t>GD01.14040088</t>
  </si>
  <si>
    <t>73GD0114040088</t>
  </si>
  <si>
    <t>SA15533586</t>
  </si>
  <si>
    <t>2020-08-25-19.01.19.154000</t>
  </si>
  <si>
    <t>GD01.14040071</t>
  </si>
  <si>
    <t>73GD0114040071</t>
  </si>
  <si>
    <t>SA15533569</t>
  </si>
  <si>
    <t>2020-08-25-19.01.06.861000</t>
  </si>
  <si>
    <t>GD01.14040076</t>
  </si>
  <si>
    <t>73GD0114040076</t>
  </si>
  <si>
    <t>SA15533574</t>
  </si>
  <si>
    <t>2020-08-25-19.01.06.688000</t>
  </si>
  <si>
    <t>GD01.14040086</t>
  </si>
  <si>
    <t>73GD0114040086</t>
  </si>
  <si>
    <t>SA15533584</t>
  </si>
  <si>
    <t>2020-08-25-19.01.19.179000</t>
  </si>
  <si>
    <t>GD01.14039023</t>
  </si>
  <si>
    <t>73GD0114039023</t>
  </si>
  <si>
    <t>SA15532521</t>
  </si>
  <si>
    <t>2020-08-25-19.00.34.476000</t>
  </si>
  <si>
    <t>GD01.14039024</t>
  </si>
  <si>
    <t>73GD0114039024</t>
  </si>
  <si>
    <t>SA15532522</t>
  </si>
  <si>
    <t>2020-08-25-19.00.35.469000</t>
  </si>
  <si>
    <t>GD01.14039050</t>
  </si>
  <si>
    <t>73GD0114039050</t>
  </si>
  <si>
    <t>SA15532548</t>
  </si>
  <si>
    <t>2020-08-25-19.00.34.567000</t>
  </si>
  <si>
    <t>GD01.14039057</t>
  </si>
  <si>
    <t>73GD0114039057</t>
  </si>
  <si>
    <t>SA15532555</t>
  </si>
  <si>
    <t>2020-08-25-19.00.34.690000</t>
  </si>
  <si>
    <t>GD01.14039059</t>
  </si>
  <si>
    <t>73GD0114039059</t>
  </si>
  <si>
    <t>SA15532557</t>
  </si>
  <si>
    <t>2020-08-25-19.00.34.823000</t>
  </si>
  <si>
    <t>GD01.14039103</t>
  </si>
  <si>
    <t>73GD0114039103</t>
  </si>
  <si>
    <t>SA15532601</t>
  </si>
  <si>
    <t>2020-08-25-19.00.04.339000</t>
  </si>
  <si>
    <t>GD01.14039104</t>
  </si>
  <si>
    <t>73GD0114039104</t>
  </si>
  <si>
    <t>SA15532602</t>
  </si>
  <si>
    <t>2020-08-25-19.00.05.603000</t>
  </si>
  <si>
    <t>GD01.14039355</t>
  </si>
  <si>
    <t>73GD0114039355</t>
  </si>
  <si>
    <t>SA15532853</t>
  </si>
  <si>
    <t>2020-08-01-06.35.35.138000</t>
  </si>
  <si>
    <t>SONDANA</t>
  </si>
  <si>
    <t>GD01.14039402</t>
  </si>
  <si>
    <t>73GD0114039402</t>
  </si>
  <si>
    <t>SA15532900</t>
  </si>
  <si>
    <t>2020-08-01-06.37.30.937000</t>
  </si>
  <si>
    <t>PIDUNG</t>
  </si>
  <si>
    <t>GD01.14039405</t>
  </si>
  <si>
    <t>73GD0114039405</t>
  </si>
  <si>
    <t>SA15532903</t>
  </si>
  <si>
    <t>2020-08-01-06.31.41.089000</t>
  </si>
  <si>
    <t>PERJUANGAN</t>
  </si>
  <si>
    <t>GD01.22185506</t>
  </si>
  <si>
    <t>73GD0122185506</t>
  </si>
  <si>
    <t>SA26984113</t>
  </si>
  <si>
    <t>2020-08-25-19.01.17.977000</t>
  </si>
  <si>
    <t>GD01.22185508</t>
  </si>
  <si>
    <t>73GD0122185508</t>
  </si>
  <si>
    <t>SA26984115</t>
  </si>
  <si>
    <t>2020-08-25-19.01.18.028000</t>
  </si>
  <si>
    <t>GD01.14039046</t>
  </si>
  <si>
    <t>73GD0114039046</t>
  </si>
  <si>
    <t>SA15532544</t>
  </si>
  <si>
    <t>2020-08-25-19.00.35.098000</t>
  </si>
  <si>
    <t>GD01.14040060</t>
  </si>
  <si>
    <t>73GD0114040060</t>
  </si>
  <si>
    <t>SA15533558</t>
  </si>
  <si>
    <t>2020-08-01-06.31.40.827000</t>
  </si>
  <si>
    <t>JL.TRANS SULAWESI</t>
  </si>
  <si>
    <t>Gardu Hubung</t>
  </si>
  <si>
    <t>GD01.14040067</t>
  </si>
  <si>
    <t>73GD0114040067</t>
  </si>
  <si>
    <t>SA15533565</t>
  </si>
  <si>
    <t>2020-08-25-19.01.06.733000</t>
  </si>
  <si>
    <t>GD01.14040069</t>
  </si>
  <si>
    <t>73GD0114040069</t>
  </si>
  <si>
    <t>SA15533567</t>
  </si>
  <si>
    <t>2020-08-25-19.01.06.290000</t>
  </si>
  <si>
    <t>GD01.14038993</t>
  </si>
  <si>
    <t>73GD0114038993</t>
  </si>
  <si>
    <t>SA15532491</t>
  </si>
  <si>
    <t>2020-08-25-19.01.18.918000</t>
  </si>
  <si>
    <t>GD01.14038994</t>
  </si>
  <si>
    <t>73GD0114038994</t>
  </si>
  <si>
    <t>SA15532492</t>
  </si>
  <si>
    <t>2020-08-25-19.01.18.595000</t>
  </si>
  <si>
    <t>GD01.14039032</t>
  </si>
  <si>
    <t>73GD0114039032</t>
  </si>
  <si>
    <t>SA15532530</t>
  </si>
  <si>
    <t>2020-08-25-19.00.35.306000</t>
  </si>
  <si>
    <t>GD01.14039035</t>
  </si>
  <si>
    <t>73GD0114039035</t>
  </si>
  <si>
    <t>SA15532533</t>
  </si>
  <si>
    <t>2020-08-25-19.00.34.600000</t>
  </si>
  <si>
    <t>GD01.14039041</t>
  </si>
  <si>
    <t>73GD0114039041</t>
  </si>
  <si>
    <t>SA15532539</t>
  </si>
  <si>
    <t>2020-08-25-19.00.34.986000</t>
  </si>
  <si>
    <t>GD01.14039048</t>
  </si>
  <si>
    <t>73GD0114039048</t>
  </si>
  <si>
    <t>SA15532546</t>
  </si>
  <si>
    <t>2020-08-25-19.00.35.742000</t>
  </si>
  <si>
    <t>GD01.14039112</t>
  </si>
  <si>
    <t>73GD0114039112</t>
  </si>
  <si>
    <t>SA15532610</t>
  </si>
  <si>
    <t>2020-08-25-19.00.05.159000</t>
  </si>
  <si>
    <t>GD01.14039115</t>
  </si>
  <si>
    <t>73GD0114039115</t>
  </si>
  <si>
    <t>SA15532613</t>
  </si>
  <si>
    <t>2020-08-25-19.00.04.881000</t>
  </si>
  <si>
    <t>GD01.22185522</t>
  </si>
  <si>
    <t>73GD0122185522</t>
  </si>
  <si>
    <t>SA26984129</t>
  </si>
  <si>
    <t>2020-08-25-19.01.18.435000</t>
  </si>
  <si>
    <t>GD01.14039360</t>
  </si>
  <si>
    <t>73GD0114039360</t>
  </si>
  <si>
    <t>SA15532858</t>
  </si>
  <si>
    <t>2020-08-01-06.37.40.289000</t>
  </si>
  <si>
    <t>GD01.14039397</t>
  </si>
  <si>
    <t>73GD0114039397</t>
  </si>
  <si>
    <t>SA15532895</t>
  </si>
  <si>
    <t>2020-08-01-06.35.12.468000</t>
  </si>
  <si>
    <t>GD01.14039399</t>
  </si>
  <si>
    <t>73GD0114039399</t>
  </si>
  <si>
    <t>SA15532897</t>
  </si>
  <si>
    <t>2022-07-04-14.27.34.035000</t>
  </si>
  <si>
    <t>DUMAGIN A</t>
  </si>
  <si>
    <t>GD01.14039827</t>
  </si>
  <si>
    <t>73GD0114039827</t>
  </si>
  <si>
    <t>SA15533325</t>
  </si>
  <si>
    <t>2020-08-25-19.01.18.701000</t>
  </si>
  <si>
    <t>GD01.14039829</t>
  </si>
  <si>
    <t>73GD0114039829</t>
  </si>
  <si>
    <t>SA15533327</t>
  </si>
  <si>
    <t>2020-08-25-19.01.19.552000</t>
  </si>
  <si>
    <t>GD01.14039853</t>
  </si>
  <si>
    <t>73GD0114039853</t>
  </si>
  <si>
    <t>SA15533351</t>
  </si>
  <si>
    <t>2020-08-25-19.01.19.370000</t>
  </si>
  <si>
    <t>GD01.14038947</t>
  </si>
  <si>
    <t>73GD0114038947</t>
  </si>
  <si>
    <t>SA15532445</t>
  </si>
  <si>
    <t>2020-10-16-09.31.41.661000</t>
  </si>
  <si>
    <t>GD01.14039011</t>
  </si>
  <si>
    <t>73GD0114039011</t>
  </si>
  <si>
    <t>SA15532509</t>
  </si>
  <si>
    <t>2020-08-25-19.00.05.088000</t>
  </si>
  <si>
    <t>GD01.14039016</t>
  </si>
  <si>
    <t>73GD0114039016</t>
  </si>
  <si>
    <t>SA15532514</t>
  </si>
  <si>
    <t>2020-08-01-00.56.41.332000</t>
  </si>
  <si>
    <t>GD01.14039018</t>
  </si>
  <si>
    <t>73GD0114039018</t>
  </si>
  <si>
    <t>SA15532516</t>
  </si>
  <si>
    <t>2020-08-25-19.00.35.536000</t>
  </si>
  <si>
    <t>GD01.14039062</t>
  </si>
  <si>
    <t>73GD0114039062</t>
  </si>
  <si>
    <t>SA15532560</t>
  </si>
  <si>
    <t>2020-08-25-19.00.35.366000</t>
  </si>
  <si>
    <t>GD01.14039065</t>
  </si>
  <si>
    <t>73GD0114039065</t>
  </si>
  <si>
    <t>SA15532563</t>
  </si>
  <si>
    <t>2020-08-25-19.00.35.143000</t>
  </si>
  <si>
    <t>GD01.14039092</t>
  </si>
  <si>
    <t>73GD0114039092</t>
  </si>
  <si>
    <t>SA15532590</t>
  </si>
  <si>
    <t>2020-08-25-19.00.05.551000</t>
  </si>
  <si>
    <t>GD01.14039095</t>
  </si>
  <si>
    <t>73GD0114039095</t>
  </si>
  <si>
    <t>SA15532593</t>
  </si>
  <si>
    <t>2020-08-25-19.00.04.642000</t>
  </si>
  <si>
    <t>GD01.14039131</t>
  </si>
  <si>
    <t>73GD0114039131</t>
  </si>
  <si>
    <t>SA15532629</t>
  </si>
  <si>
    <t>2020-08-25-19.01.19.393000</t>
  </si>
  <si>
    <t>GD01.14039367</t>
  </si>
  <si>
    <t>73GD0114039367</t>
  </si>
  <si>
    <t>SA15532865</t>
  </si>
  <si>
    <t>2020-08-01-06.30.57.437000</t>
  </si>
  <si>
    <t>GD01.14039369</t>
  </si>
  <si>
    <t>73GD0114039369</t>
  </si>
  <si>
    <t>SA15532867</t>
  </si>
  <si>
    <t>2020-08-01-06.27.37.475000</t>
  </si>
  <si>
    <t>GD01.14039390</t>
  </si>
  <si>
    <t>73GD0114039390</t>
  </si>
  <si>
    <t>SA15532888</t>
  </si>
  <si>
    <t>2020-08-01-06.32.01.018000</t>
  </si>
  <si>
    <t>GD01.45544070</t>
  </si>
  <si>
    <t>73GD0145544070</t>
  </si>
  <si>
    <t>SA51769763</t>
  </si>
  <si>
    <t>2021-11-01-15.03.07.467000</t>
  </si>
  <si>
    <t>GD01.24396035</t>
  </si>
  <si>
    <t>73GD0124396035</t>
  </si>
  <si>
    <t>SA2700057</t>
  </si>
  <si>
    <t>2022-03-15-15.04.01.415000</t>
  </si>
  <si>
    <t>GD01.14039084</t>
  </si>
  <si>
    <t>73GD0114039084</t>
  </si>
  <si>
    <t>SA15532582</t>
  </si>
  <si>
    <t>2020-08-25-19.00.04.853000</t>
  </si>
  <si>
    <t>GD01.14039127</t>
  </si>
  <si>
    <t>73GD0114039127</t>
  </si>
  <si>
    <t>SA15532625</t>
  </si>
  <si>
    <t>2020-08-25-19.00.29.957000</t>
  </si>
  <si>
    <t>GD01.14039388</t>
  </si>
  <si>
    <t>73GD0114039388</t>
  </si>
  <si>
    <t>SA15532886</t>
  </si>
  <si>
    <t>2020-08-01-06.37.37.123000</t>
  </si>
  <si>
    <t>GD01.14039572</t>
  </si>
  <si>
    <t>73GD0114039572</t>
  </si>
  <si>
    <t>SA15533070</t>
  </si>
  <si>
    <t>2020-08-01-06.39.20.955000</t>
  </si>
  <si>
    <t>GD01.14039575</t>
  </si>
  <si>
    <t>73GD0114039575</t>
  </si>
  <si>
    <t>SA15533073</t>
  </si>
  <si>
    <t>2020-08-01-06.35.31.028000</t>
  </si>
  <si>
    <t>GD01.14039831</t>
  </si>
  <si>
    <t>73GD0114039831</t>
  </si>
  <si>
    <t>SA15533329</t>
  </si>
  <si>
    <t>2020-08-25-19.01.19.292000</t>
  </si>
  <si>
    <t>GD01.14039836</t>
  </si>
  <si>
    <t>73GD0114039836</t>
  </si>
  <si>
    <t>SA15533334</t>
  </si>
  <si>
    <t>2020-08-25-19.01.19.341000</t>
  </si>
  <si>
    <t>GD01.14039838</t>
  </si>
  <si>
    <t>73GD0114039838</t>
  </si>
  <si>
    <t>SA15533336</t>
  </si>
  <si>
    <t>2020-08-25-19.01.19.700000</t>
  </si>
  <si>
    <t>GD01.14039842</t>
  </si>
  <si>
    <t>73GD0114039842</t>
  </si>
  <si>
    <t>SA15533340</t>
  </si>
  <si>
    <t>2020-08-25-19.01.19.820000</t>
  </si>
  <si>
    <t>GD01.14039845</t>
  </si>
  <si>
    <t>73GD0114039845</t>
  </si>
  <si>
    <t>SA15533343</t>
  </si>
  <si>
    <t>2020-08-25-19.01.18.754000</t>
  </si>
  <si>
    <t>GD01.14039000</t>
  </si>
  <si>
    <t>73GD0114039000</t>
  </si>
  <si>
    <t>SA15532498</t>
  </si>
  <si>
    <t>2020-08-25-19.00.04.104000</t>
  </si>
  <si>
    <t>GD01.14039007</t>
  </si>
  <si>
    <t>73GD0114039007</t>
  </si>
  <si>
    <t>SA15532505</t>
  </si>
  <si>
    <t>2020-08-25-19.00.04.285000</t>
  </si>
  <si>
    <t>GD01.14039009</t>
  </si>
  <si>
    <t>73GD0114039009</t>
  </si>
  <si>
    <t>SA15532507</t>
  </si>
  <si>
    <t>2020-08-25-19.00.04.578000</t>
  </si>
  <si>
    <t>GD01.14039073</t>
  </si>
  <si>
    <t>73GD0114039073</t>
  </si>
  <si>
    <t>SA15532571</t>
  </si>
  <si>
    <t>2020-08-25-19.00.04.817000</t>
  </si>
  <si>
    <t>GD01.14039074</t>
  </si>
  <si>
    <t>73GD0114039074</t>
  </si>
  <si>
    <t>SA15532572</t>
  </si>
  <si>
    <t>2020-08-25-19.00.05.576000</t>
  </si>
  <si>
    <t>GD01.14039083</t>
  </si>
  <si>
    <t>73GD0114039083</t>
  </si>
  <si>
    <t>SA15532581</t>
  </si>
  <si>
    <t>2020-08-25-19.00.05.353000</t>
  </si>
  <si>
    <t>GD01.14039120</t>
  </si>
  <si>
    <t>73GD0114039120</t>
  </si>
  <si>
    <t>SA15532618</t>
  </si>
  <si>
    <t>2020-08-25-19.00.05.466000</t>
  </si>
  <si>
    <t>GD01.14039129</t>
  </si>
  <si>
    <t>73GD0114039129</t>
  </si>
  <si>
    <t>SA15532627</t>
  </si>
  <si>
    <t>2020-08-25-19.00.30.026000</t>
  </si>
  <si>
    <t>GD01.14039371</t>
  </si>
  <si>
    <t>73GD0114039371</t>
  </si>
  <si>
    <t>SA15532869</t>
  </si>
  <si>
    <t>2020-08-01-06.35.19.980000</t>
  </si>
  <si>
    <t>ILOMATA</t>
  </si>
  <si>
    <t>GD01.14039376</t>
  </si>
  <si>
    <t>73GD0114039376</t>
  </si>
  <si>
    <t>SA15532874</t>
  </si>
  <si>
    <t>2020-08-01-06.35.51.015000</t>
  </si>
  <si>
    <t>GD01.14039378</t>
  </si>
  <si>
    <t>73GD0114039378</t>
  </si>
  <si>
    <t>SA15532876</t>
  </si>
  <si>
    <t>2020-08-01-06.35.27.606000</t>
  </si>
  <si>
    <t>GD01.14039381</t>
  </si>
  <si>
    <t>73GD0114039381</t>
  </si>
  <si>
    <t>SA15532879</t>
  </si>
  <si>
    <t>2020-08-01-06.31.00.021000</t>
  </si>
  <si>
    <t>LUNGKAP</t>
  </si>
  <si>
    <t>GD01.14039386</t>
  </si>
  <si>
    <t>73GD0114039386</t>
  </si>
  <si>
    <t>SA15532884</t>
  </si>
  <si>
    <t>2020-08-01-06.27.16.908000</t>
  </si>
  <si>
    <t>GD01.60697272</t>
  </si>
  <si>
    <t>73GD0160697272</t>
  </si>
  <si>
    <t>SA70930231</t>
  </si>
  <si>
    <t>2023-03-10-15.36.13.923000</t>
  </si>
  <si>
    <t>GD01.22185509</t>
  </si>
  <si>
    <t>73GD0122185509</t>
  </si>
  <si>
    <t>SA26984116</t>
  </si>
  <si>
    <t>2020-08-25-19.01.18.051000</t>
  </si>
  <si>
    <t>GD01.23624635</t>
  </si>
  <si>
    <t>73GD0123624635</t>
  </si>
  <si>
    <t>SA29691528</t>
  </si>
  <si>
    <t>2021-04-26-19.10.08.487000</t>
  </si>
  <si>
    <t>GD01.22185507</t>
  </si>
  <si>
    <t>73GD0122185507</t>
  </si>
  <si>
    <t>SA26984114</t>
  </si>
  <si>
    <t>2020-08-25-19.01.18.005000</t>
  </si>
  <si>
    <t>GD01.14040061</t>
  </si>
  <si>
    <t>73GD0114040061</t>
  </si>
  <si>
    <t>SA15533559</t>
  </si>
  <si>
    <t>2020-08-25-19.01.06.958000</t>
  </si>
  <si>
    <t>GD01.14040066</t>
  </si>
  <si>
    <t>73GD0114040066</t>
  </si>
  <si>
    <t>SA15533564</t>
  </si>
  <si>
    <t>2020-08-25-19.01.06.838000</t>
  </si>
  <si>
    <t>GD01.14040068</t>
  </si>
  <si>
    <t>73GD0114040068</t>
  </si>
  <si>
    <t>SA15533566</t>
  </si>
  <si>
    <t>2020-08-25-19.01.06.982000</t>
  </si>
  <si>
    <t>GD01.14039047</t>
  </si>
  <si>
    <t>73GD0114039047</t>
  </si>
  <si>
    <t>SA15532545</t>
  </si>
  <si>
    <t>2020-08-25-19.00.34.924000</t>
  </si>
  <si>
    <t>GD01.14039049</t>
  </si>
  <si>
    <t>73GD0114039049</t>
  </si>
  <si>
    <t>SA15532547</t>
  </si>
  <si>
    <t>2020-08-25-19.00.35.640000</t>
  </si>
  <si>
    <t>GD01.14039113</t>
  </si>
  <si>
    <t>73GD0114039113</t>
  </si>
  <si>
    <t>SA15532611</t>
  </si>
  <si>
    <t>2020-08-25-19.00.05.890000</t>
  </si>
  <si>
    <t>GD01.14039114</t>
  </si>
  <si>
    <t>73GD0114039114</t>
  </si>
  <si>
    <t>SA15532612</t>
  </si>
  <si>
    <t>2020-08-25-19.00.04.964000</t>
  </si>
  <si>
    <t>GD01.14038992</t>
  </si>
  <si>
    <t>73GD0114038992</t>
  </si>
  <si>
    <t>SA15532490</t>
  </si>
  <si>
    <t>2020-08-25-19.01.19.628000</t>
  </si>
  <si>
    <t>GD01.14038995</t>
  </si>
  <si>
    <t>73GD0114038995</t>
  </si>
  <si>
    <t>SA15532493</t>
  </si>
  <si>
    <t>2020-08-25-19.01.18.523000</t>
  </si>
  <si>
    <t>GD01.14039033</t>
  </si>
  <si>
    <t>73GD0114039033</t>
  </si>
  <si>
    <t>SA15532531</t>
  </si>
  <si>
    <t>2020-08-25-19.00.35.785000</t>
  </si>
  <si>
    <t>GD01.14039034</t>
  </si>
  <si>
    <t>73GD0114039034</t>
  </si>
  <si>
    <t>SA15532532</t>
  </si>
  <si>
    <t>2020-08-25-19.00.34.789000</t>
  </si>
  <si>
    <t>GD01.14039040</t>
  </si>
  <si>
    <t>73GD0114039040</t>
  </si>
  <si>
    <t>SA15532538</t>
  </si>
  <si>
    <t>2020-08-25-19.00.34.728000</t>
  </si>
  <si>
    <t>GD01.22185511</t>
  </si>
  <si>
    <t>73GD0122185511</t>
  </si>
  <si>
    <t>SA26984118</t>
  </si>
  <si>
    <t>2020-08-25-19.01.18.205000</t>
  </si>
  <si>
    <t>GD01.22185516</t>
  </si>
  <si>
    <t>73GD0122185516</t>
  </si>
  <si>
    <t>SA26984123</t>
  </si>
  <si>
    <t>2020-08-25-19.01.18.317000</t>
  </si>
  <si>
    <t>GD01.22185518</t>
  </si>
  <si>
    <t>73GD0122185518</t>
  </si>
  <si>
    <t>SA26984125</t>
  </si>
  <si>
    <t>2020-09-24-17.48.53.248000</t>
  </si>
  <si>
    <t>GD01.35566572</t>
  </si>
  <si>
    <t>73GD0135566572</t>
  </si>
  <si>
    <t>SA2744683</t>
  </si>
  <si>
    <t>2021-09-15-07.09.37.801000</t>
  </si>
  <si>
    <t>GD01.14039025</t>
  </si>
  <si>
    <t>73GD0114039025</t>
  </si>
  <si>
    <t>SA15532523</t>
  </si>
  <si>
    <t>2020-08-25-19.00.35.068000</t>
  </si>
  <si>
    <t>GD01.14039105</t>
  </si>
  <si>
    <t>73GD0114039105</t>
  </si>
  <si>
    <t>SA15532603</t>
  </si>
  <si>
    <t>2020-08-25-19.00.04.766000</t>
  </si>
  <si>
    <t>GD01.14040070</t>
  </si>
  <si>
    <t>73GD0114040070</t>
  </si>
  <si>
    <t>SA15533568</t>
  </si>
  <si>
    <t>2020-08-25-19.01.06.711000</t>
  </si>
  <si>
    <t>GD01.14040077</t>
  </si>
  <si>
    <t>73GD0114040077</t>
  </si>
  <si>
    <t>SA15533575</t>
  </si>
  <si>
    <t>2020-08-25-19.01.06.930000</t>
  </si>
  <si>
    <t>GD01.14040079</t>
  </si>
  <si>
    <t>73GD0114040079</t>
  </si>
  <si>
    <t>SA15533577</t>
  </si>
  <si>
    <t>2020-08-25-19.01.07.004000</t>
  </si>
  <si>
    <t>GD01.14040080</t>
  </si>
  <si>
    <t>73GD0114040080</t>
  </si>
  <si>
    <t>SA15533578</t>
  </si>
  <si>
    <t>2020-08-25-19.01.06.905000</t>
  </si>
  <si>
    <t>GD01.14040087</t>
  </si>
  <si>
    <t>73GD0114040087</t>
  </si>
  <si>
    <t>SA15533585</t>
  </si>
  <si>
    <t>2020-08-25-19.01.19.119000</t>
  </si>
  <si>
    <t>GD01.14039022</t>
  </si>
  <si>
    <t>73GD0114039022</t>
  </si>
  <si>
    <t>SA15532520</t>
  </si>
  <si>
    <t>2020-08-25-19.00.35.007000</t>
  </si>
  <si>
    <t>GD01.14039051</t>
  </si>
  <si>
    <t>73GD0114039051</t>
  </si>
  <si>
    <t>SA15532549</t>
  </si>
  <si>
    <t>2020-08-25-19.00.35.564000</t>
  </si>
  <si>
    <t>GD01.14039056</t>
  </si>
  <si>
    <t>73GD0114039056</t>
  </si>
  <si>
    <t>SA15532554</t>
  </si>
  <si>
    <t>2020-08-25-19.00.35.170000</t>
  </si>
  <si>
    <t>GD01.14039058</t>
  </si>
  <si>
    <t>73GD0114039058</t>
  </si>
  <si>
    <t>SA15532556</t>
  </si>
  <si>
    <t>2020-08-25-19.00.35.806000</t>
  </si>
  <si>
    <t>GD01.14039102</t>
  </si>
  <si>
    <t>73GD0114039102</t>
  </si>
  <si>
    <t>SA15532600</t>
  </si>
  <si>
    <t>2020-08-25-19.00.04.738000</t>
  </si>
  <si>
    <t>GD01.14039353</t>
  </si>
  <si>
    <t>73GD0114039353</t>
  </si>
  <si>
    <t>SA15532851</t>
  </si>
  <si>
    <t>2020-08-01-06.35.31.330000</t>
  </si>
  <si>
    <t>GD01.14039354</t>
  </si>
  <si>
    <t>73GD0114039354</t>
  </si>
  <si>
    <t>SA15532852</t>
  </si>
  <si>
    <t>2022-07-04-14.21.12.137000</t>
  </si>
  <si>
    <t>GD01.14039403</t>
  </si>
  <si>
    <t>73GD0114039403</t>
  </si>
  <si>
    <t>SA15532901</t>
  </si>
  <si>
    <t>2020-08-01-06.22.51.481000</t>
  </si>
  <si>
    <t>ONGGUNOI</t>
  </si>
  <si>
    <t>GD01.14039404</t>
  </si>
  <si>
    <t>73GD0114039404</t>
  </si>
  <si>
    <t>SA15532902</t>
  </si>
  <si>
    <t>2020-08-01-00.56.43.942000</t>
  </si>
  <si>
    <t>MODISI TIMUR</t>
  </si>
  <si>
    <t>GD01.60697276</t>
  </si>
  <si>
    <t>73GD0160697276</t>
  </si>
  <si>
    <t>SA70930235</t>
  </si>
  <si>
    <t>2023-03-10-15.36.15.492000</t>
  </si>
  <si>
    <t>GD01.60697281</t>
  </si>
  <si>
    <t>73GD0160697281</t>
  </si>
  <si>
    <t>SA70930237</t>
  </si>
  <si>
    <t>2023-03-10-15.36.22.270000</t>
  </si>
  <si>
    <t>ILIGON</t>
  </si>
  <si>
    <t>GD01.54749401</t>
  </si>
  <si>
    <t>73GD0154749401</t>
  </si>
  <si>
    <t>SA51993418</t>
  </si>
  <si>
    <t>2022-03-14-09.00.35.201000</t>
  </si>
  <si>
    <t>GD01.22185503</t>
  </si>
  <si>
    <t>73GD0122185503</t>
  </si>
  <si>
    <t>SA26984110</t>
  </si>
  <si>
    <t>2020-09-24-17.48.53.068000</t>
  </si>
  <si>
    <t>GD01.22185504</t>
  </si>
  <si>
    <t>73GD0122185504</t>
  </si>
  <si>
    <t>SA26984111</t>
  </si>
  <si>
    <t>2020-09-24-17.48.53.173000</t>
  </si>
  <si>
    <t>GD01.14038996</t>
  </si>
  <si>
    <t>73GD0114038996</t>
  </si>
  <si>
    <t>SA15532494</t>
  </si>
  <si>
    <t>2020-08-25-19.01.06.884000</t>
  </si>
  <si>
    <t>GD01.14040062</t>
  </si>
  <si>
    <t>73GD0114040062</t>
  </si>
  <si>
    <t>SA15533560</t>
  </si>
  <si>
    <t>2020-08-25-19.01.06.667000</t>
  </si>
  <si>
    <t>GD01.14040065</t>
  </si>
  <si>
    <t>73GD0114040065</t>
  </si>
  <si>
    <t>SA15533563</t>
  </si>
  <si>
    <t>2020-08-25-19.01.06.600000</t>
  </si>
  <si>
    <t>GD01.14038991</t>
  </si>
  <si>
    <t>73GD0114038991</t>
  </si>
  <si>
    <t>SA15532489</t>
  </si>
  <si>
    <t>2020-08-25-19.01.20.217000</t>
  </si>
  <si>
    <t>GD01.14038998</t>
  </si>
  <si>
    <t>73GD0114038998</t>
  </si>
  <si>
    <t>SA15532496</t>
  </si>
  <si>
    <t>2020-08-25-19.00.04.181000</t>
  </si>
  <si>
    <t>GD01.14039030</t>
  </si>
  <si>
    <t>73GD0114039030</t>
  </si>
  <si>
    <t>SA15532528</t>
  </si>
  <si>
    <t>2020-08-25-19.00.34.755000</t>
  </si>
  <si>
    <t>GD01.14039037</t>
  </si>
  <si>
    <t>73GD0114039037</t>
  </si>
  <si>
    <t>SA15532535</t>
  </si>
  <si>
    <t>2020-08-25-19.00.35.326000</t>
  </si>
  <si>
    <t>GD01.14039039</t>
  </si>
  <si>
    <t>73GD0114039039</t>
  </si>
  <si>
    <t>SA15532537</t>
  </si>
  <si>
    <t>2020-08-25-19.00.34.967000</t>
  </si>
  <si>
    <t>GD01.14039043</t>
  </si>
  <si>
    <t>73GD0114039043</t>
  </si>
  <si>
    <t>SA15532541</t>
  </si>
  <si>
    <t>2020-08-25-19.00.34.887000</t>
  </si>
  <si>
    <t>GD01.14039044</t>
  </si>
  <si>
    <t>73GD0114039044</t>
  </si>
  <si>
    <t>SA15532542</t>
  </si>
  <si>
    <t>2020-08-25-19.00.35.345000</t>
  </si>
  <si>
    <t>GD01.14039110</t>
  </si>
  <si>
    <t>73GD0114039110</t>
  </si>
  <si>
    <t>SA15532608</t>
  </si>
  <si>
    <t>2020-08-25-19.00.03.988000</t>
  </si>
  <si>
    <t>GD01.14039117</t>
  </si>
  <si>
    <t>73GD0114039117</t>
  </si>
  <si>
    <t>SA15532615</t>
  </si>
  <si>
    <t>2020-08-25-19.00.04.552000</t>
  </si>
  <si>
    <t>GD01.14039119</t>
  </si>
  <si>
    <t>73GD0114039119</t>
  </si>
  <si>
    <t>SA15532617</t>
  </si>
  <si>
    <t>2020-08-25-19.00.04.713000</t>
  </si>
  <si>
    <t>GD01.54650841</t>
  </si>
  <si>
    <t>73GD0154650841</t>
  </si>
  <si>
    <t>SA51991001</t>
  </si>
  <si>
    <t>2022-03-11-14.15.03.791000</t>
  </si>
  <si>
    <t>GD01.35649010</t>
  </si>
  <si>
    <t>73GD0135649010</t>
  </si>
  <si>
    <t>SA2782244</t>
  </si>
  <si>
    <t>2021-09-23-07.17.35.729000</t>
  </si>
  <si>
    <t>GD01.22185512</t>
  </si>
  <si>
    <t>73GD0122185512</t>
  </si>
  <si>
    <t>SA26984119</t>
  </si>
  <si>
    <t>2020-09-24-17.49.19.008000</t>
  </si>
  <si>
    <t>GD01.22185515</t>
  </si>
  <si>
    <t>73GD0122185515</t>
  </si>
  <si>
    <t>SA26984122</t>
  </si>
  <si>
    <t>2020-08-25-19.01.18.296000</t>
  </si>
  <si>
    <t>GD01.14040073</t>
  </si>
  <si>
    <t>73GD0114040073</t>
  </si>
  <si>
    <t>SA15533571</t>
  </si>
  <si>
    <t>2020-08-25-19.01.06.647000</t>
  </si>
  <si>
    <t>GD01.14040074</t>
  </si>
  <si>
    <t>73GD0114040074</t>
  </si>
  <si>
    <t>SA15533572</t>
  </si>
  <si>
    <t>2020-08-25-19.01.06.522000</t>
  </si>
  <si>
    <t>GD01.14040084</t>
  </si>
  <si>
    <t>73GD0114040084</t>
  </si>
  <si>
    <t>SA15533582</t>
  </si>
  <si>
    <t>2020-08-25-19.01.19.922000</t>
  </si>
  <si>
    <t>GD01.14038989</t>
  </si>
  <si>
    <t>73GD0114038989</t>
  </si>
  <si>
    <t>SA15532487</t>
  </si>
  <si>
    <t>2022-07-12-14.07.59.995000</t>
  </si>
  <si>
    <t>GD01.14039021</t>
  </si>
  <si>
    <t>73GD0114039021</t>
  </si>
  <si>
    <t>SA15532519</t>
  </si>
  <si>
    <t>2020-08-25-19.00.35.712000</t>
  </si>
  <si>
    <t>GD01.14039026</t>
  </si>
  <si>
    <t>73GD0114039026</t>
  </si>
  <si>
    <t>SA15532524</t>
  </si>
  <si>
    <t>2020-08-25-19.00.34.653000</t>
  </si>
  <si>
    <t>GD01.14039028</t>
  </si>
  <si>
    <t>73GD0114039028</t>
  </si>
  <si>
    <t>SA15532526</t>
  </si>
  <si>
    <t>2020-08-25-19.00.34.288000</t>
  </si>
  <si>
    <t>GD01.14039052</t>
  </si>
  <si>
    <t>73GD0114039052</t>
  </si>
  <si>
    <t>SA15532550</t>
  </si>
  <si>
    <t>2020-08-25-19.00.35.392000</t>
  </si>
  <si>
    <t>GD01.14039055</t>
  </si>
  <si>
    <t>73GD0114039055</t>
  </si>
  <si>
    <t>SA15532553</t>
  </si>
  <si>
    <t>2020-08-25-19.00.34.366000</t>
  </si>
  <si>
    <t>GD01.14039101</t>
  </si>
  <si>
    <t>73GD0114039101</t>
  </si>
  <si>
    <t>SA15532599</t>
  </si>
  <si>
    <t>2020-08-25-19.00.05.039000</t>
  </si>
  <si>
    <t>GD01.14039106</t>
  </si>
  <si>
    <t>73GD0114039106</t>
  </si>
  <si>
    <t>SA15532604</t>
  </si>
  <si>
    <t>2020-08-25-19.00.05.716000</t>
  </si>
  <si>
    <t>GD01.14039108</t>
  </si>
  <si>
    <t>73GD0114039108</t>
  </si>
  <si>
    <t>SA15532606</t>
  </si>
  <si>
    <t>2020-08-25-19.00.04.987000</t>
  </si>
  <si>
    <t>GD01.14039323</t>
  </si>
  <si>
    <t>73GD0114039323</t>
  </si>
  <si>
    <t>SA15532821</t>
  </si>
  <si>
    <t>2020-08-01-06.23.12.164000</t>
  </si>
  <si>
    <t>KOMBOT TIMUR</t>
  </si>
  <si>
    <t>GD01.14039357</t>
  </si>
  <si>
    <t>73GD0114039357</t>
  </si>
  <si>
    <t>SA15532855</t>
  </si>
  <si>
    <t>2020-08-01-06.33.55.428000</t>
  </si>
  <si>
    <t>GD01.14039359</t>
  </si>
  <si>
    <t>73GD0114039359</t>
  </si>
  <si>
    <t>SA15532857</t>
  </si>
  <si>
    <t>2020-08-01-06.32.08.645000</t>
  </si>
  <si>
    <t>GD01.14039400</t>
  </si>
  <si>
    <t>73GD0114039400</t>
  </si>
  <si>
    <t>SA15532898</t>
  </si>
  <si>
    <t>2020-08-01-06.26.36.976000</t>
  </si>
  <si>
    <t>GD01.14039407</t>
  </si>
  <si>
    <t>73GD0114039407</t>
  </si>
  <si>
    <t>SA15532905</t>
  </si>
  <si>
    <t>2020-08-01-06.35.52.984000</t>
  </si>
  <si>
    <t>GD01.22415618</t>
  </si>
  <si>
    <t>73GD0122415618</t>
  </si>
  <si>
    <t>SA2667878</t>
  </si>
  <si>
    <t>2021-04-26-19.10.16.111000</t>
  </si>
  <si>
    <t>MOTOBOI KECIL</t>
  </si>
  <si>
    <t>GD01.31639830</t>
  </si>
  <si>
    <t>73GD0131639830</t>
  </si>
  <si>
    <t>SA2741091</t>
  </si>
  <si>
    <t>2021-09-08-17.43.48.284000</t>
  </si>
  <si>
    <t>GD01.35673832</t>
  </si>
  <si>
    <t>73GD0135673832</t>
  </si>
  <si>
    <t>2021-10-14-07.36.13.625000</t>
  </si>
  <si>
    <t>GD01.22185521</t>
  </si>
  <si>
    <t>73GD0122185521</t>
  </si>
  <si>
    <t>SA26984128</t>
  </si>
  <si>
    <t>2020-08-25-19.01.18.415000</t>
  </si>
  <si>
    <t>GD01.14039850</t>
  </si>
  <si>
    <t>73GD0114039850</t>
  </si>
  <si>
    <t>SA15533348</t>
  </si>
  <si>
    <t>2020-08-25-19.01.19.438000</t>
  </si>
  <si>
    <t>GD01.14039091</t>
  </si>
  <si>
    <t>73GD0114039091</t>
  </si>
  <si>
    <t>SA15532589</t>
  </si>
  <si>
    <t>2020-08-25-19.00.05.514000</t>
  </si>
  <si>
    <t>GD01.14039096</t>
  </si>
  <si>
    <t>73GD0114039096</t>
  </si>
  <si>
    <t>SA15532594</t>
  </si>
  <si>
    <t>2020-08-25-19.00.04.794000</t>
  </si>
  <si>
    <t>GD01.14039098</t>
  </si>
  <si>
    <t>73GD0114039098</t>
  </si>
  <si>
    <t>SA15532596</t>
  </si>
  <si>
    <t>2020-08-25-19.00.05.691000</t>
  </si>
  <si>
    <t>GD01.14039132</t>
  </si>
  <si>
    <t>73GD0114039132</t>
  </si>
  <si>
    <t>SA15532630</t>
  </si>
  <si>
    <t>2020-08-25-19.01.20.298000</t>
  </si>
  <si>
    <t>GD01.14039363</t>
  </si>
  <si>
    <t>73GD0114039363</t>
  </si>
  <si>
    <t>SA15532861</t>
  </si>
  <si>
    <t>2020-08-01-06.33.52.405000</t>
  </si>
  <si>
    <t>BATUHAMBA</t>
  </si>
  <si>
    <t>GD01.14039364</t>
  </si>
  <si>
    <t>73GD0114039364</t>
  </si>
  <si>
    <t>SA15532862</t>
  </si>
  <si>
    <t>2020-08-01-06.25.04.228000</t>
  </si>
  <si>
    <t>GD01.14039393</t>
  </si>
  <si>
    <t>73GD0114039393</t>
  </si>
  <si>
    <t>SA15532891</t>
  </si>
  <si>
    <t>2020-08-01-06.36.12.644000</t>
  </si>
  <si>
    <t>GD01.14039394</t>
  </si>
  <si>
    <t>73GD0114039394</t>
  </si>
  <si>
    <t>SA15532892</t>
  </si>
  <si>
    <t>2020-08-01-06.30.08.352000</t>
  </si>
  <si>
    <t>GD01.14038943</t>
  </si>
  <si>
    <t>73GD0114038943</t>
  </si>
  <si>
    <t>SA15532441</t>
  </si>
  <si>
    <t>2020-10-16-09.18.11.785000</t>
  </si>
  <si>
    <t>GD01.14038944</t>
  </si>
  <si>
    <t>73GD0114038944</t>
  </si>
  <si>
    <t>SA15532442</t>
  </si>
  <si>
    <t>2020-10-16-09.20.54.234000</t>
  </si>
  <si>
    <t>PINTADIA</t>
  </si>
  <si>
    <t>GD01.14039012</t>
  </si>
  <si>
    <t>73GD0114039012</t>
  </si>
  <si>
    <t>SA15532510</t>
  </si>
  <si>
    <t>2020-08-25-19.01.06.430000</t>
  </si>
  <si>
    <t>GD01.14039015</t>
  </si>
  <si>
    <t>73GD0114039015</t>
  </si>
  <si>
    <t>SA15532513</t>
  </si>
  <si>
    <t>2020-08-01-00.56.49.414000</t>
  </si>
  <si>
    <t>GD01.14039061</t>
  </si>
  <si>
    <t>73GD0114039061</t>
  </si>
  <si>
    <t>SA15532559</t>
  </si>
  <si>
    <t>2020-08-25-19.00.35.691000</t>
  </si>
  <si>
    <t>GD01.14039066</t>
  </si>
  <si>
    <t>73GD0114039066</t>
  </si>
  <si>
    <t>SA15532564</t>
  </si>
  <si>
    <t>2020-08-25-19.00.35.589000</t>
  </si>
  <si>
    <t>GD01.14039068</t>
  </si>
  <si>
    <t>73GD0114039068</t>
  </si>
  <si>
    <t>SA15532566</t>
  </si>
  <si>
    <t>2020-08-25-19.00.35.120000</t>
  </si>
  <si>
    <t>JLN. AMURANG-KOTAMOBAGU</t>
  </si>
  <si>
    <t>GD01.35586468</t>
  </si>
  <si>
    <t>73GD0135586468</t>
  </si>
  <si>
    <t>SA2745148</t>
  </si>
  <si>
    <t>2021-09-16-16.33.33.775000</t>
  </si>
  <si>
    <t>GD01.35637222</t>
  </si>
  <si>
    <t>73GD0135637222</t>
  </si>
  <si>
    <t>SA2747853</t>
  </si>
  <si>
    <t>2022-06-16-08.36.56.065000</t>
  </si>
  <si>
    <t>GD01.22185530</t>
  </si>
  <si>
    <t>73GD0122185530</t>
  </si>
  <si>
    <t>SA26984137</t>
  </si>
  <si>
    <t>2020-08-01-06.26.18.007000</t>
  </si>
  <si>
    <t>GD01.14039382</t>
  </si>
  <si>
    <t>73GD0114039382</t>
  </si>
  <si>
    <t>SA15532880</t>
  </si>
  <si>
    <t>2020-08-01-06.35.24.420000</t>
  </si>
  <si>
    <t>GD01.14039385</t>
  </si>
  <si>
    <t>73GD0114039385</t>
  </si>
  <si>
    <t>SA15532883</t>
  </si>
  <si>
    <t>2020-08-01-06.37.33.225000</t>
  </si>
  <si>
    <t>GD01.14039571</t>
  </si>
  <si>
    <t>73GD0114039571</t>
  </si>
  <si>
    <t>SA15533069</t>
  </si>
  <si>
    <t>2020-08-01-06.25.52.154000</t>
  </si>
  <si>
    <t>GD01.14039576</t>
  </si>
  <si>
    <t>73GD0114039576</t>
  </si>
  <si>
    <t>SA15533074</t>
  </si>
  <si>
    <t>2020-08-01-00.56.52.599000</t>
  </si>
  <si>
    <t>GD01.14039832</t>
  </si>
  <si>
    <t>73GD0114039832</t>
  </si>
  <si>
    <t>SA15533330</t>
  </si>
  <si>
    <t>2020-08-25-19.01.19.317000</t>
  </si>
  <si>
    <t>GD01.14039835</t>
  </si>
  <si>
    <t>73GD0114039835</t>
  </si>
  <si>
    <t>SA15533333</t>
  </si>
  <si>
    <t>2020-08-25-19.01.20.351000</t>
  </si>
  <si>
    <t>GD01.14039841</t>
  </si>
  <si>
    <t>73GD0114039841</t>
  </si>
  <si>
    <t>SA15533339</t>
  </si>
  <si>
    <t>2020-08-25-19.01.18.831000</t>
  </si>
  <si>
    <t>GD01.14039846</t>
  </si>
  <si>
    <t>73GD0114039846</t>
  </si>
  <si>
    <t>SA15533344</t>
  </si>
  <si>
    <t>2020-08-25-19.01.19.847000</t>
  </si>
  <si>
    <t>GD01.14039848</t>
  </si>
  <si>
    <t>73GD0114039848</t>
  </si>
  <si>
    <t>SA15533346</t>
  </si>
  <si>
    <t>2020-08-25-19.01.20.324000</t>
  </si>
  <si>
    <t>GD01.14039003</t>
  </si>
  <si>
    <t>73GD0114039003</t>
  </si>
  <si>
    <t>SA15532501</t>
  </si>
  <si>
    <t>2022-07-04-14.01.49.459000</t>
  </si>
  <si>
    <t>GD01.14039004</t>
  </si>
  <si>
    <t>73GD0114039004</t>
  </si>
  <si>
    <t>SA15532502</t>
  </si>
  <si>
    <t>2020-08-25-19.00.05.790000</t>
  </si>
  <si>
    <t>GD01.14039070</t>
  </si>
  <si>
    <t>73GD0114039070</t>
  </si>
  <si>
    <t>SA15532568</t>
  </si>
  <si>
    <t>2020-08-25-19.00.04.057000</t>
  </si>
  <si>
    <t>GD01.14039077</t>
  </si>
  <si>
    <t>73GD0114039077</t>
  </si>
  <si>
    <t>SA15532575</t>
  </si>
  <si>
    <t>2020-08-25-19.00.04.082000</t>
  </si>
  <si>
    <t>GD01.14039079</t>
  </si>
  <si>
    <t>73GD0114039079</t>
  </si>
  <si>
    <t>SA15532577</t>
  </si>
  <si>
    <t>2020-08-25-19.01.20.408000</t>
  </si>
  <si>
    <t>GD01.14039080</t>
  </si>
  <si>
    <t>73GD0114039080</t>
  </si>
  <si>
    <t>SA15532578</t>
  </si>
  <si>
    <t>2020-08-25-19.01.20.127000</t>
  </si>
  <si>
    <t>GD01.14039087</t>
  </si>
  <si>
    <t>73GD0114039087</t>
  </si>
  <si>
    <t>SA15532585</t>
  </si>
  <si>
    <t>2020-08-25-19.00.04.019000</t>
  </si>
  <si>
    <t>GD01.14039089</t>
  </si>
  <si>
    <t>73GD0114039089</t>
  </si>
  <si>
    <t>SA15532587</t>
  </si>
  <si>
    <t>2020-08-25-19.00.05.009000</t>
  </si>
  <si>
    <t>GD01.14039123</t>
  </si>
  <si>
    <t>73GD0114039123</t>
  </si>
  <si>
    <t>SA15532621</t>
  </si>
  <si>
    <t>2020-08-25-19.00.05.181000</t>
  </si>
  <si>
    <t>GD01.14039124</t>
  </si>
  <si>
    <t>73GD0114039124</t>
  </si>
  <si>
    <t>SA15532622</t>
  </si>
  <si>
    <t>2020-08-01-06.31.44.523000</t>
  </si>
  <si>
    <t>GD01.14039372</t>
  </si>
  <si>
    <t>73GD0114039372</t>
  </si>
  <si>
    <t>SA15532870</t>
  </si>
  <si>
    <t>2020-08-01-06.39.42.462000</t>
  </si>
  <si>
    <t>GD01.14039375</t>
  </si>
  <si>
    <t>73GD0114039375</t>
  </si>
  <si>
    <t>SA15532873</t>
  </si>
  <si>
    <t>2020-08-01-06.34.08.088000</t>
  </si>
  <si>
    <t>GD01.22415634</t>
  </si>
  <si>
    <t>73GD0122415634</t>
  </si>
  <si>
    <t>SA2667890</t>
  </si>
  <si>
    <t>2021-04-26-19.10.16.178000</t>
  </si>
  <si>
    <t>JL. BARU</t>
  </si>
  <si>
    <t>GD01.58728020</t>
  </si>
  <si>
    <t>73GD0158728020</t>
  </si>
  <si>
    <t>SA52009303</t>
  </si>
  <si>
    <t>2022-04-27-15.14.06.265000</t>
  </si>
  <si>
    <t>GD01.59090420</t>
  </si>
  <si>
    <t>73GD0159090420</t>
  </si>
  <si>
    <t>SA69846329</t>
  </si>
  <si>
    <t>SYIRAH.MUIN</t>
  </si>
  <si>
    <t>2022-08-03-07.39.43.816000</t>
  </si>
  <si>
    <t>MOPUSI</t>
  </si>
  <si>
    <t>GD01.60096237</t>
  </si>
  <si>
    <t>73GD0160096237</t>
  </si>
  <si>
    <t>SA69882510</t>
  </si>
  <si>
    <t>2022-08-09-16.12.33.224000</t>
  </si>
  <si>
    <t>GD01.14038905</t>
  </si>
  <si>
    <t>73GD0114038905</t>
  </si>
  <si>
    <t>SA15532403</t>
  </si>
  <si>
    <t>2020-08-25-18.46.33.726000</t>
  </si>
  <si>
    <t>GD01.14039278</t>
  </si>
  <si>
    <t>73GD0114039278</t>
  </si>
  <si>
    <t>SA15532776</t>
  </si>
  <si>
    <t>2020-08-25-18.57.50.919000</t>
  </si>
  <si>
    <t>GD01.14039777</t>
  </si>
  <si>
    <t>73GD0114039777</t>
  </si>
  <si>
    <t>SA15533275</t>
  </si>
  <si>
    <t>2020-08-25-18.48.57.287000</t>
  </si>
  <si>
    <t>JL. ADAMPE DOLOT</t>
  </si>
  <si>
    <t>GD01.14039936</t>
  </si>
  <si>
    <t>73GD0114039936</t>
  </si>
  <si>
    <t>SA15533434</t>
  </si>
  <si>
    <t>2020-08-25-18.49.51.205000</t>
  </si>
  <si>
    <t>DESA BAKAN</t>
  </si>
  <si>
    <t>GD01.14039938</t>
  </si>
  <si>
    <t>73GD0114039938</t>
  </si>
  <si>
    <t>SA15533436</t>
  </si>
  <si>
    <t>2020-08-25-18.49.50.737000</t>
  </si>
  <si>
    <t>JL.RAYA BUBAK</t>
  </si>
  <si>
    <t>GD01.14039942</t>
  </si>
  <si>
    <t>73GD0114039942</t>
  </si>
  <si>
    <t>SA15533440</t>
  </si>
  <si>
    <t>2020-08-25-18.49.50.789000</t>
  </si>
  <si>
    <t>GD01.14039945</t>
  </si>
  <si>
    <t>73GD0114039945</t>
  </si>
  <si>
    <t>SA15533443</t>
  </si>
  <si>
    <t>2020-08-25-18.49.50.841000</t>
  </si>
  <si>
    <t>GD01.14040001</t>
  </si>
  <si>
    <t>73GD0114040001</t>
  </si>
  <si>
    <t>SA15533499</t>
  </si>
  <si>
    <t>2020-08-25-18.56.34.395000</t>
  </si>
  <si>
    <t>GD01.14040006</t>
  </si>
  <si>
    <t>73GD0114040006</t>
  </si>
  <si>
    <t>SA15533504</t>
  </si>
  <si>
    <t>2020-08-25-18.56.39.848000</t>
  </si>
  <si>
    <t>GD01.14040008</t>
  </si>
  <si>
    <t>73GD0114040008</t>
  </si>
  <si>
    <t>SA15533506</t>
  </si>
  <si>
    <t>2020-08-25-18.56.39.895000</t>
  </si>
  <si>
    <t>GD01.14039408</t>
  </si>
  <si>
    <t>73GD0114039408</t>
  </si>
  <si>
    <t>SA15532906</t>
  </si>
  <si>
    <t>2020-08-01-06.32.11.905000</t>
  </si>
  <si>
    <t>GD01.14039472</t>
  </si>
  <si>
    <t>73GD0114039472</t>
  </si>
  <si>
    <t>SA15532970</t>
  </si>
  <si>
    <t>2020-08-01-06.26.29.177000</t>
  </si>
  <si>
    <t>GD01.14039475</t>
  </si>
  <si>
    <t>73GD0114039475</t>
  </si>
  <si>
    <t>SA15532973</t>
  </si>
  <si>
    <t>2020-08-01-06.37.47.839000</t>
  </si>
  <si>
    <t>GD01.14039482</t>
  </si>
  <si>
    <t>73GD0114039482</t>
  </si>
  <si>
    <t>SA15532980</t>
  </si>
  <si>
    <t>2020-08-01-06.39.45.421000</t>
  </si>
  <si>
    <t>GD01.14039485</t>
  </si>
  <si>
    <t>73GD0114039485</t>
  </si>
  <si>
    <t>SA15532983</t>
  </si>
  <si>
    <t>2020-08-01-06.29.42.001000</t>
  </si>
  <si>
    <t>GD01.14039521</t>
  </si>
  <si>
    <t>73GD0114039521</t>
  </si>
  <si>
    <t>SA15533019</t>
  </si>
  <si>
    <t>2020-08-01-06.33.58.539000</t>
  </si>
  <si>
    <t>GD01.14039526</t>
  </si>
  <si>
    <t>73GD0114039526</t>
  </si>
  <si>
    <t>SA15533024</t>
  </si>
  <si>
    <t>2020-08-01-06.32.02.374000</t>
  </si>
  <si>
    <t>GD01.14039528</t>
  </si>
  <si>
    <t>73GD0114039528</t>
  </si>
  <si>
    <t>SA15533026</t>
  </si>
  <si>
    <t>2020-08-01-06.33.11.472000</t>
  </si>
  <si>
    <t>GD01.14039552</t>
  </si>
  <si>
    <t>73GD0114039552</t>
  </si>
  <si>
    <t>SA15533050</t>
  </si>
  <si>
    <t>2020-08-01-06.37.44.523000</t>
  </si>
  <si>
    <t>GD01.14039555</t>
  </si>
  <si>
    <t>73GD0114039555</t>
  </si>
  <si>
    <t>SA15533053</t>
  </si>
  <si>
    <t>2020-08-01-06.27.10.285000</t>
  </si>
  <si>
    <t>GD01.14039623</t>
  </si>
  <si>
    <t>73GD0114039623</t>
  </si>
  <si>
    <t>SA15533121</t>
  </si>
  <si>
    <t>2020-08-25-18.55.18.176000</t>
  </si>
  <si>
    <t>GD01.14039624</t>
  </si>
  <si>
    <t>73GD0114039624</t>
  </si>
  <si>
    <t>SA15533122</t>
  </si>
  <si>
    <t>2020-08-25-18.55.18.151000</t>
  </si>
  <si>
    <t>JL.TNI</t>
  </si>
  <si>
    <t>GD01.14039650</t>
  </si>
  <si>
    <t>73GD0114039650</t>
  </si>
  <si>
    <t>SA15533148</t>
  </si>
  <si>
    <t>2020-08-25-18.55.30.909000</t>
  </si>
  <si>
    <t>BILALANG</t>
  </si>
  <si>
    <t>GD01.14039657</t>
  </si>
  <si>
    <t>73GD0114039657</t>
  </si>
  <si>
    <t>SA15533155</t>
  </si>
  <si>
    <t>2020-08-01-06.27.07.302000</t>
  </si>
  <si>
    <t>GD01.14039659</t>
  </si>
  <si>
    <t>73GD0114039659</t>
  </si>
  <si>
    <t>SA15533157</t>
  </si>
  <si>
    <t>2020-08-01-06.29.43.024000</t>
  </si>
  <si>
    <t>GD01.14039703</t>
  </si>
  <si>
    <t>73GD0114039703</t>
  </si>
  <si>
    <t>SA15533201</t>
  </si>
  <si>
    <t>2020-08-25-18.46.35.300000</t>
  </si>
  <si>
    <t>JL.BRAWIJAYA</t>
  </si>
  <si>
    <t>GD01.14039704</t>
  </si>
  <si>
    <t>73GD0114039704</t>
  </si>
  <si>
    <t>SA15533202</t>
  </si>
  <si>
    <t>2020-08-25-18.46.35.065000</t>
  </si>
  <si>
    <t>GD01.14039770</t>
  </si>
  <si>
    <t>73GD0114039770</t>
  </si>
  <si>
    <t>SA15533268</t>
  </si>
  <si>
    <t>2020-08-25-18.48.55.989000</t>
  </si>
  <si>
    <t>JL.BOLIAN</t>
  </si>
  <si>
    <t>GD01.14039779</t>
  </si>
  <si>
    <t>73GD0114039779</t>
  </si>
  <si>
    <t>SA15533277</t>
  </si>
  <si>
    <t>2020-08-25-18.48.57.538000</t>
  </si>
  <si>
    <t>JL.CEMPAKA</t>
  </si>
  <si>
    <t>GD01.14039780</t>
  </si>
  <si>
    <t>73GD0114039780</t>
  </si>
  <si>
    <t>SA15533278</t>
  </si>
  <si>
    <t>2020-08-25-18.48.55.540000</t>
  </si>
  <si>
    <t>JL.PRIBUMI</t>
  </si>
  <si>
    <t>GD01.14039787</t>
  </si>
  <si>
    <t>73GD0114039787</t>
  </si>
  <si>
    <t>SA15533285</t>
  </si>
  <si>
    <t>2020-08-25-18.48.56.497000</t>
  </si>
  <si>
    <t>GD01.14039789</t>
  </si>
  <si>
    <t>73GD0114039789</t>
  </si>
  <si>
    <t>SA15533287</t>
  </si>
  <si>
    <t>2020-08-25-18.49.11.011000</t>
  </si>
  <si>
    <t>GD01.14039811</t>
  </si>
  <si>
    <t>73GD0114039811</t>
  </si>
  <si>
    <t>SA15533309</t>
  </si>
  <si>
    <t>2020-08-25-18.49.51.896000</t>
  </si>
  <si>
    <t>JL. JHONI SUHODO</t>
  </si>
  <si>
    <t>GD01.14039816</t>
  </si>
  <si>
    <t>73GD0114039816</t>
  </si>
  <si>
    <t>SA15533314</t>
  </si>
  <si>
    <t>2020-08-25-18.49.50.867000</t>
  </si>
  <si>
    <t>KAMPUNG BARU</t>
  </si>
  <si>
    <t>GD01.14039818</t>
  </si>
  <si>
    <t>73GD0114039818</t>
  </si>
  <si>
    <t>SA15533316</t>
  </si>
  <si>
    <t>2020-08-25-18.49.50.035000</t>
  </si>
  <si>
    <t>JL.DATOE BINANGKANG</t>
  </si>
  <si>
    <t>GD01.14039862</t>
  </si>
  <si>
    <t>73GD0114039862</t>
  </si>
  <si>
    <t>SA15533360</t>
  </si>
  <si>
    <t>2020-08-25-18.56.40.679000</t>
  </si>
  <si>
    <t>GD01.14039865</t>
  </si>
  <si>
    <t>73GD0114039865</t>
  </si>
  <si>
    <t>SA15533363</t>
  </si>
  <si>
    <t>2020-08-25-18.56.32.836000</t>
  </si>
  <si>
    <t>GD01.14039892</t>
  </si>
  <si>
    <t>73GD0114039892</t>
  </si>
  <si>
    <t>SA15533390</t>
  </si>
  <si>
    <t>2020-08-25-18.56.41.924000</t>
  </si>
  <si>
    <t>GD01.14039895</t>
  </si>
  <si>
    <t>73GD0114039895</t>
  </si>
  <si>
    <t>SA15533393</t>
  </si>
  <si>
    <t>2020-08-25-18.56.34.814000</t>
  </si>
  <si>
    <t>GD01.14039931</t>
  </si>
  <si>
    <t>73GD0114039931</t>
  </si>
  <si>
    <t>SA15533429</t>
  </si>
  <si>
    <t>2020-08-25-18.56.35.466000</t>
  </si>
  <si>
    <t>GD01.14038971</t>
  </si>
  <si>
    <t>73GD0114038971</t>
  </si>
  <si>
    <t>SA15532469</t>
  </si>
  <si>
    <t>2020-08-01-06.36.13.210000</t>
  </si>
  <si>
    <t>GD01.14038976</t>
  </si>
  <si>
    <t>73GD0114038976</t>
  </si>
  <si>
    <t>SA15532474</t>
  </si>
  <si>
    <t>2020-08-01-06.36.56.169000</t>
  </si>
  <si>
    <t>GD01.14038978</t>
  </si>
  <si>
    <t>73GD0114038978</t>
  </si>
  <si>
    <t>SA15532476</t>
  </si>
  <si>
    <t>2022-12-21-07.34.25.823000</t>
  </si>
  <si>
    <t>GD01.14038981</t>
  </si>
  <si>
    <t>73GD0114038981</t>
  </si>
  <si>
    <t>SA15532479</t>
  </si>
  <si>
    <t>2020-08-25-19.02.12.139000</t>
  </si>
  <si>
    <t>GD01.14038986</t>
  </si>
  <si>
    <t>73GD0114038986</t>
  </si>
  <si>
    <t>SA15532484</t>
  </si>
  <si>
    <t>2020-08-25-19.02.14.007000</t>
  </si>
  <si>
    <t>GD01.14039173</t>
  </si>
  <si>
    <t>73GD0114039173</t>
  </si>
  <si>
    <t>SA15532671</t>
  </si>
  <si>
    <t>2020-08-25-18.42.53.035000</t>
  </si>
  <si>
    <t>GD01.14039174</t>
  </si>
  <si>
    <t>73GD0114039174</t>
  </si>
  <si>
    <t>SA15532672</t>
  </si>
  <si>
    <t>2020-08-25-18.42.53.254000</t>
  </si>
  <si>
    <t>GD01.14039183</t>
  </si>
  <si>
    <t>73GD0114039183</t>
  </si>
  <si>
    <t>SA15532681</t>
  </si>
  <si>
    <t>2020-08-25-18.42.55.940000</t>
  </si>
  <si>
    <t>GD01.14039184</t>
  </si>
  <si>
    <t>73GD0114039184</t>
  </si>
  <si>
    <t>SA15532682</t>
  </si>
  <si>
    <t>2020-08-25-18.42.55.867000</t>
  </si>
  <si>
    <t>GD01.14039202</t>
  </si>
  <si>
    <t>73GD0114039202</t>
  </si>
  <si>
    <t>SA15532700</t>
  </si>
  <si>
    <t>2020-08-25-18.46.35.133000</t>
  </si>
  <si>
    <t>GD01.14039205</t>
  </si>
  <si>
    <t>73GD0114039205</t>
  </si>
  <si>
    <t>SA15532703</t>
  </si>
  <si>
    <t>2020-08-25-18.46.34.368000</t>
  </si>
  <si>
    <t>JL.1945</t>
  </si>
  <si>
    <t>GD01.14039271</t>
  </si>
  <si>
    <t>73GD0114039271</t>
  </si>
  <si>
    <t>SA15532769</t>
  </si>
  <si>
    <t>2020-08-25-18.57.51.029000</t>
  </si>
  <si>
    <t>GD01.14039276</t>
  </si>
  <si>
    <t>73GD0114039276</t>
  </si>
  <si>
    <t>SA15532774</t>
  </si>
  <si>
    <t>2020-08-25-18.57.51.621000</t>
  </si>
  <si>
    <t>GD01.14039281</t>
  </si>
  <si>
    <t>73GD0114039281</t>
  </si>
  <si>
    <t>SA15532779</t>
  </si>
  <si>
    <t>2020-08-25-18.57.52.077000</t>
  </si>
  <si>
    <t>GD01.14039286</t>
  </si>
  <si>
    <t>73GD0114039286</t>
  </si>
  <si>
    <t>SA15532784</t>
  </si>
  <si>
    <t>2020-08-25-18.55.30.722000</t>
  </si>
  <si>
    <t>GD01.14039288</t>
  </si>
  <si>
    <t>73GD0114039288</t>
  </si>
  <si>
    <t>SA15532786</t>
  </si>
  <si>
    <t>2020-08-25-18.55.29.802000</t>
  </si>
  <si>
    <t>GD01.14039322</t>
  </si>
  <si>
    <t>73GD0114039322</t>
  </si>
  <si>
    <t>SA15532820</t>
  </si>
  <si>
    <t>2020-08-25-19.02.13.859000</t>
  </si>
  <si>
    <t>GD01.14039325</t>
  </si>
  <si>
    <t>73GD0114039325</t>
  </si>
  <si>
    <t>SA15532823</t>
  </si>
  <si>
    <t>2020-08-01-06.28.52.764000</t>
  </si>
  <si>
    <t>GD01.14039351</t>
  </si>
  <si>
    <t>73GD0114039351</t>
  </si>
  <si>
    <t>SA15532849</t>
  </si>
  <si>
    <t>2020-08-25-19.02.13.245000</t>
  </si>
  <si>
    <t>GD01.14038822</t>
  </si>
  <si>
    <t>73GD0114038822</t>
  </si>
  <si>
    <t>SA15532320</t>
  </si>
  <si>
    <t>2020-08-01-06.39.38.131000</t>
  </si>
  <si>
    <t>GD01.14038825</t>
  </si>
  <si>
    <t>73GD0114038825</t>
  </si>
  <si>
    <t>SA15532323</t>
  </si>
  <si>
    <t>2020-08-25-19.02.13.638000</t>
  </si>
  <si>
    <t>GD01.14038851</t>
  </si>
  <si>
    <t>73GD0114038851</t>
  </si>
  <si>
    <t>SA15532349</t>
  </si>
  <si>
    <t>2020-08-01-06.36.31.860000</t>
  </si>
  <si>
    <t>GD01.14038856</t>
  </si>
  <si>
    <t>73GD0114038856</t>
  </si>
  <si>
    <t>SA15532354</t>
  </si>
  <si>
    <t>2020-08-01-06.37.48.606000</t>
  </si>
  <si>
    <t>GD01.14038858</t>
  </si>
  <si>
    <t>73GD0114038858</t>
  </si>
  <si>
    <t>SA15532356</t>
  </si>
  <si>
    <t>2020-08-01-06.35.40.773000</t>
  </si>
  <si>
    <t>GD01.14038902</t>
  </si>
  <si>
    <t>73GD0114038902</t>
  </si>
  <si>
    <t>SA15532400</t>
  </si>
  <si>
    <t>2020-08-25-18.46.33.602000</t>
  </si>
  <si>
    <t>GD01.60099831</t>
  </si>
  <si>
    <t>73GD0160099831</t>
  </si>
  <si>
    <t>SA69886044</t>
  </si>
  <si>
    <t>2022-08-11-10.47.12.891000</t>
  </si>
  <si>
    <t>GD01.31353380</t>
  </si>
  <si>
    <t>73GD0131353380</t>
  </si>
  <si>
    <t>SA2735697</t>
  </si>
  <si>
    <t>2021-08-25-17.22.24.168000</t>
  </si>
  <si>
    <t>GD01.40578510</t>
  </si>
  <si>
    <t>73GD0140578510</t>
  </si>
  <si>
    <t>SA51765489</t>
  </si>
  <si>
    <t>2021-10-14-15.59.48.488000</t>
  </si>
  <si>
    <t>GD01.58451442</t>
  </si>
  <si>
    <t>73GD0158451442</t>
  </si>
  <si>
    <t>SA52004031</t>
  </si>
  <si>
    <t>2022-04-12-08.24.42.868000</t>
  </si>
  <si>
    <t>GD01.58727636</t>
  </si>
  <si>
    <t>73GD0158727636</t>
  </si>
  <si>
    <t>SA52008958</t>
  </si>
  <si>
    <t>2022-04-27-11.01.26.393000</t>
  </si>
  <si>
    <t>GD01.14038849</t>
  </si>
  <si>
    <t>73GD0114038849</t>
  </si>
  <si>
    <t>SA15532347</t>
  </si>
  <si>
    <t>2020-08-01-06.36.22.258000</t>
  </si>
  <si>
    <t>GD01.14039192</t>
  </si>
  <si>
    <t>73GD0114039192</t>
  </si>
  <si>
    <t>SA15532690</t>
  </si>
  <si>
    <t>2020-08-25-18.56.30.718000</t>
  </si>
  <si>
    <t>JL. KOLONEL SOEGIONO</t>
  </si>
  <si>
    <t>GD01.14039290</t>
  </si>
  <si>
    <t>73GD0114039290</t>
  </si>
  <si>
    <t>SA15532788</t>
  </si>
  <si>
    <t>2020-08-25-18.55.30.375000</t>
  </si>
  <si>
    <t>BILALANG BARU</t>
  </si>
  <si>
    <t>GD01.14039410</t>
  </si>
  <si>
    <t>73GD0114039410</t>
  </si>
  <si>
    <t>SA15532908</t>
  </si>
  <si>
    <t>2022-06-16-07.20.01.014000</t>
  </si>
  <si>
    <t>GD01.14039544</t>
  </si>
  <si>
    <t>73GD0114039544</t>
  </si>
  <si>
    <t>SA15533042</t>
  </si>
  <si>
    <t>2020-08-01-06.38.56.592000</t>
  </si>
  <si>
    <t>GD01.14039761</t>
  </si>
  <si>
    <t>73GD0114039761</t>
  </si>
  <si>
    <t>SA15533259</t>
  </si>
  <si>
    <t>2020-08-25-18.48.57.442000</t>
  </si>
  <si>
    <t>JL.SOEPRAPTO</t>
  </si>
  <si>
    <t>GD01.14039632</t>
  </si>
  <si>
    <t>73GD0114039632</t>
  </si>
  <si>
    <t>SA15533130</t>
  </si>
  <si>
    <t>2020-08-25-18.55.30.821000</t>
  </si>
  <si>
    <t>UPAI</t>
  </si>
  <si>
    <t>GD01.14039635</t>
  </si>
  <si>
    <t>73GD0114039635</t>
  </si>
  <si>
    <t>SA15533133</t>
  </si>
  <si>
    <t>2020-08-25-18.55.30.857000</t>
  </si>
  <si>
    <t>PONTODON</t>
  </si>
  <si>
    <t>GD01.14039641</t>
  </si>
  <si>
    <t>73GD0114039641</t>
  </si>
  <si>
    <t>SA15533139</t>
  </si>
  <si>
    <t>2020-08-25-18.55.29.832000</t>
  </si>
  <si>
    <t>PANGIAN</t>
  </si>
  <si>
    <t>GD01.14039646</t>
  </si>
  <si>
    <t>73GD0114039646</t>
  </si>
  <si>
    <t>SA15533144</t>
  </si>
  <si>
    <t>2020-08-25-18.55.29.750000</t>
  </si>
  <si>
    <t>MANEMBO</t>
  </si>
  <si>
    <t>GD01.14039648</t>
  </si>
  <si>
    <t>73GD0114039648</t>
  </si>
  <si>
    <t>SA15533146</t>
  </si>
  <si>
    <t>2020-08-25-18.55.30.466000</t>
  </si>
  <si>
    <t>POOPO</t>
  </si>
  <si>
    <t>GD01.14039712</t>
  </si>
  <si>
    <t>73GD0114039712</t>
  </si>
  <si>
    <t>SA15533210</t>
  </si>
  <si>
    <t>2020-08-25-18.46.34.845000</t>
  </si>
  <si>
    <t>JL.CENDANA</t>
  </si>
  <si>
    <t>GD01.14039715</t>
  </si>
  <si>
    <t>73GD0114039715</t>
  </si>
  <si>
    <t>SA15533213</t>
  </si>
  <si>
    <t>2020-08-25-18.46.34.756000</t>
  </si>
  <si>
    <t>JL.ADAMPE DOLOT</t>
  </si>
  <si>
    <t>GD01.14039766</t>
  </si>
  <si>
    <t>73GD0114039766</t>
  </si>
  <si>
    <t>SA15533264</t>
  </si>
  <si>
    <t>2020-08-25-18.48.56.037000</t>
  </si>
  <si>
    <t>JL.DAYANAN</t>
  </si>
  <si>
    <t>GD01.14039768</t>
  </si>
  <si>
    <t>73GD0114039768</t>
  </si>
  <si>
    <t>SA15533266</t>
  </si>
  <si>
    <t>2020-08-25-18.48.57.265000</t>
  </si>
  <si>
    <t>GD01.14039791</t>
  </si>
  <si>
    <t>73GD0114039791</t>
  </si>
  <si>
    <t>SA15533289</t>
  </si>
  <si>
    <t>2020-08-25-18.48.57.376000</t>
  </si>
  <si>
    <t>JL.BUDI</t>
  </si>
  <si>
    <t>GD01.14039796</t>
  </si>
  <si>
    <t>73GD0114039796</t>
  </si>
  <si>
    <t>SA15533294</t>
  </si>
  <si>
    <t>2020-08-25-18.48.57.037000</t>
  </si>
  <si>
    <t>JL.AHMAD YANI</t>
  </si>
  <si>
    <t>GD01.14039798</t>
  </si>
  <si>
    <t>73GD0114039798</t>
  </si>
  <si>
    <t>SA15533296</t>
  </si>
  <si>
    <t>2020-08-25-18.48.55.789000</t>
  </si>
  <si>
    <t>JL. ARIF RAHMAN HAKIM</t>
  </si>
  <si>
    <t>GD01.14039800</t>
  </si>
  <si>
    <t>73GD0114039800</t>
  </si>
  <si>
    <t>SA15533298</t>
  </si>
  <si>
    <t>2020-08-25-18.49.50.604000</t>
  </si>
  <si>
    <t>JL.GELORA TOGOP</t>
  </si>
  <si>
    <t>GD01.14039807</t>
  </si>
  <si>
    <t>73GD0114039807</t>
  </si>
  <si>
    <t>SA15533305</t>
  </si>
  <si>
    <t>2020-08-25-18.49.49.666000</t>
  </si>
  <si>
    <t>JL.YUSUF HASIRU</t>
  </si>
  <si>
    <t>GD01.14039809</t>
  </si>
  <si>
    <t>73GD0114039809</t>
  </si>
  <si>
    <t>SA15533307</t>
  </si>
  <si>
    <t>2020-08-25-18.49.50.922000</t>
  </si>
  <si>
    <t>JL.ILONGKOW</t>
  </si>
  <si>
    <t>GD01.14039873</t>
  </si>
  <si>
    <t>73GD0114039873</t>
  </si>
  <si>
    <t>SA15533371</t>
  </si>
  <si>
    <t>2020-08-25-18.56.33.249000</t>
  </si>
  <si>
    <t>GD01.14039874</t>
  </si>
  <si>
    <t>73GD0114039874</t>
  </si>
  <si>
    <t>SA15533372</t>
  </si>
  <si>
    <t>2020-08-25-18.56.33.336000</t>
  </si>
  <si>
    <t>GD01.14039883</t>
  </si>
  <si>
    <t>73GD0114039883</t>
  </si>
  <si>
    <t>SA15533381</t>
  </si>
  <si>
    <t>2020-08-25-18.56.40.807000</t>
  </si>
  <si>
    <t>GD01.14039884</t>
  </si>
  <si>
    <t>73GD0114039884</t>
  </si>
  <si>
    <t>SA15533382</t>
  </si>
  <si>
    <t>2020-08-25-18.56.36.701000</t>
  </si>
  <si>
    <t>GD01.14039920</t>
  </si>
  <si>
    <t>73GD0114039920</t>
  </si>
  <si>
    <t>SA15533418</t>
  </si>
  <si>
    <t>2020-08-25-18.56.39.255000</t>
  </si>
  <si>
    <t>GD01.14039927</t>
  </si>
  <si>
    <t>73GD0114039927</t>
  </si>
  <si>
    <t>SA15533425</t>
  </si>
  <si>
    <t>2020-08-25-18.56.33.477000</t>
  </si>
  <si>
    <t>GD01.14039929</t>
  </si>
  <si>
    <t>73GD0114039929</t>
  </si>
  <si>
    <t>SA15533427</t>
  </si>
  <si>
    <t>2020-08-25-18.56.42.334000</t>
  </si>
  <si>
    <t>GD01.14039953</t>
  </si>
  <si>
    <t>73GD0114039953</t>
  </si>
  <si>
    <t>SA15533451</t>
  </si>
  <si>
    <t>2020-08-25-18.56.36.268000</t>
  </si>
  <si>
    <t>GD01.14039954</t>
  </si>
  <si>
    <t>73GD0114039954</t>
  </si>
  <si>
    <t>SA15533452</t>
  </si>
  <si>
    <t>2020-08-25-18.56.42.544000</t>
  </si>
  <si>
    <t>GD01.14040010</t>
  </si>
  <si>
    <t>73GD0114040010</t>
  </si>
  <si>
    <t>SA15533508</t>
  </si>
  <si>
    <t>2020-08-25-18.56.34.724000</t>
  </si>
  <si>
    <t>GD01.14040017</t>
  </si>
  <si>
    <t>73GD0114040017</t>
  </si>
  <si>
    <t>SA15533515</t>
  </si>
  <si>
    <t>2020-08-25-18.56.33.879000</t>
  </si>
  <si>
    <t>GD01.14040019</t>
  </si>
  <si>
    <t>73GD0114040019</t>
  </si>
  <si>
    <t>SA15533517</t>
  </si>
  <si>
    <t>2020-08-25-18.56.35.329000</t>
  </si>
  <si>
    <t>GD01.14039162</t>
  </si>
  <si>
    <t>73GD0114039162</t>
  </si>
  <si>
    <t>SA15532660</t>
  </si>
  <si>
    <t>2020-08-25-18.42.53.112000</t>
  </si>
  <si>
    <t>GD01.14039165</t>
  </si>
  <si>
    <t>73GD0114039165</t>
  </si>
  <si>
    <t>SA15532663</t>
  </si>
  <si>
    <t>2020-08-25-18.42.53.404000</t>
  </si>
  <si>
    <t>GD01.14039195</t>
  </si>
  <si>
    <t>73GD0114039195</t>
  </si>
  <si>
    <t>SA15532693</t>
  </si>
  <si>
    <t>2020-08-25-18.56.36.183000</t>
  </si>
  <si>
    <t>JL. HI ZAKARIA IMBAN</t>
  </si>
  <si>
    <t>GD01.14039213</t>
  </si>
  <si>
    <t>73GD0114039213</t>
  </si>
  <si>
    <t>SA15532711</t>
  </si>
  <si>
    <t>2020-08-25-18.57.03.165000</t>
  </si>
  <si>
    <t>JL.DARUSSALAM</t>
  </si>
  <si>
    <t>GD01.14039214</t>
  </si>
  <si>
    <t>73GD0114039214</t>
  </si>
  <si>
    <t>SA15532712</t>
  </si>
  <si>
    <t>2020-08-25-18.57.03.377000</t>
  </si>
  <si>
    <t>JL.DC MANOPPO</t>
  </si>
  <si>
    <t>GD01.14039260</t>
  </si>
  <si>
    <t>73GD0114039260</t>
  </si>
  <si>
    <t>SA15532758</t>
  </si>
  <si>
    <t>2020-08-25-18.57.51.259000</t>
  </si>
  <si>
    <t>GD01.14039267</t>
  </si>
  <si>
    <t>73GD0114039267</t>
  </si>
  <si>
    <t>SA15532765</t>
  </si>
  <si>
    <t>2020-08-25-18.57.51.334000</t>
  </si>
  <si>
    <t>LORONG BULAWAN</t>
  </si>
  <si>
    <t>GD01.14039269</t>
  </si>
  <si>
    <t>73GD0114039269</t>
  </si>
  <si>
    <t>SA15532767</t>
  </si>
  <si>
    <t>2020-08-25-18.57.52.009000</t>
  </si>
  <si>
    <t>GD01.14039297</t>
  </si>
  <si>
    <t>73GD0114039297</t>
  </si>
  <si>
    <t>SA15532795</t>
  </si>
  <si>
    <t>2020-08-25-18.55.30.881000</t>
  </si>
  <si>
    <t>GD01.14039299</t>
  </si>
  <si>
    <t>73GD0114039299</t>
  </si>
  <si>
    <t>SA15532797</t>
  </si>
  <si>
    <t>2020-08-25-18.56.21.860000</t>
  </si>
  <si>
    <t>JL.SILIWANGI</t>
  </si>
  <si>
    <t>GD01.14039333</t>
  </si>
  <si>
    <t>73GD0114039333</t>
  </si>
  <si>
    <t>SA15532831</t>
  </si>
  <si>
    <t>2020-08-25-19.02.12.628000</t>
  </si>
  <si>
    <t>GD01.14039334</t>
  </si>
  <si>
    <t>73GD0114039334</t>
  </si>
  <si>
    <t>SA15532832</t>
  </si>
  <si>
    <t>2020-08-25-19.02.13.038000</t>
  </si>
  <si>
    <t>GD01.14039340</t>
  </si>
  <si>
    <t>73GD0114039340</t>
  </si>
  <si>
    <t>SA15532838</t>
  </si>
  <si>
    <t>2020-08-25-19.02.13.483000</t>
  </si>
  <si>
    <t>GD01.14039347</t>
  </si>
  <si>
    <t>73GD0114039347</t>
  </si>
  <si>
    <t>SA15532845</t>
  </si>
  <si>
    <t>2020-08-25-19.02.12.908000</t>
  </si>
  <si>
    <t>GD01.14039349</t>
  </si>
  <si>
    <t>73GD0114039349</t>
  </si>
  <si>
    <t>SA15532847</t>
  </si>
  <si>
    <t>2020-08-25-19.02.11.978000</t>
  </si>
  <si>
    <t>GD01.14039417</t>
  </si>
  <si>
    <t>73GD0114039417</t>
  </si>
  <si>
    <t>SA15532915</t>
  </si>
  <si>
    <t>2020-08-25-18.42.58.679000</t>
  </si>
  <si>
    <t>GD01.14039419</t>
  </si>
  <si>
    <t>73GD0114039419</t>
  </si>
  <si>
    <t>SA15532917</t>
  </si>
  <si>
    <t>2020-08-25-18.42.58.983000</t>
  </si>
  <si>
    <t>GD01.14039463</t>
  </si>
  <si>
    <t>73GD0114039463</t>
  </si>
  <si>
    <t>SA15532961</t>
  </si>
  <si>
    <t>2020-08-25-18.42.58.958000</t>
  </si>
  <si>
    <t>GD01.14039464</t>
  </si>
  <si>
    <t>73GD0114039464</t>
  </si>
  <si>
    <t>SA15532962</t>
  </si>
  <si>
    <t>2020-08-25-18.42.59.597000</t>
  </si>
  <si>
    <t>GD01.14039493</t>
  </si>
  <si>
    <t>73GD0114039493</t>
  </si>
  <si>
    <t>SA15532991</t>
  </si>
  <si>
    <t>2020-08-01-06.32.01.870000</t>
  </si>
  <si>
    <t>GD01.14039494</t>
  </si>
  <si>
    <t>73GD0114039494</t>
  </si>
  <si>
    <t>SA15532992</t>
  </si>
  <si>
    <t>2020-08-01-00.56.51.780000</t>
  </si>
  <si>
    <t>GD01.14039530</t>
  </si>
  <si>
    <t>73GD0114039530</t>
  </si>
  <si>
    <t>SA15533028</t>
  </si>
  <si>
    <t>2020-08-25-18.58.42.406000</t>
  </si>
  <si>
    <t>GD01.14039537</t>
  </si>
  <si>
    <t>73GD0114039537</t>
  </si>
  <si>
    <t>SA15533035</t>
  </si>
  <si>
    <t>2020-08-25-18.58.42.311000</t>
  </si>
  <si>
    <t>GD01.14039539</t>
  </si>
  <si>
    <t>73GD0114039539</t>
  </si>
  <si>
    <t>SA15533037</t>
  </si>
  <si>
    <t>2022-11-08-15.57.39.556000</t>
  </si>
  <si>
    <t>GD01.14039543</t>
  </si>
  <si>
    <t>73GD0114039543</t>
  </si>
  <si>
    <t>SA15533041</t>
  </si>
  <si>
    <t>2020-08-01-06.30.20.255000</t>
  </si>
  <si>
    <t>GD01.14038833</t>
  </si>
  <si>
    <t>73GD0114038833</t>
  </si>
  <si>
    <t>SA15532331</t>
  </si>
  <si>
    <t>2020-08-25-19.02.13.509000</t>
  </si>
  <si>
    <t>GD01.14038834</t>
  </si>
  <si>
    <t>73GD0114038834</t>
  </si>
  <si>
    <t>SA15532332</t>
  </si>
  <si>
    <t>2020-08-25-19.02.14.142000</t>
  </si>
  <si>
    <t>GD01.14038840</t>
  </si>
  <si>
    <t>73GD0114038840</t>
  </si>
  <si>
    <t>SA15532338</t>
  </si>
  <si>
    <t>2020-08-01-06.34.18.552000</t>
  </si>
  <si>
    <t>GD01.14038847</t>
  </si>
  <si>
    <t>73GD0114038847</t>
  </si>
  <si>
    <t>SA15532345</t>
  </si>
  <si>
    <t>2020-08-01-06.36.02.027000</t>
  </si>
  <si>
    <t>GD01.14038913</t>
  </si>
  <si>
    <t>73GD0114038913</t>
  </si>
  <si>
    <t>SA15532411</t>
  </si>
  <si>
    <t>2020-08-01-06.30.13.728000</t>
  </si>
  <si>
    <t>GD01.14038914</t>
  </si>
  <si>
    <t>73GD0114038914</t>
  </si>
  <si>
    <t>SA15532412</t>
  </si>
  <si>
    <t>2020-08-01-06.39.08.669000</t>
  </si>
  <si>
    <t>GD01.14038960</t>
  </si>
  <si>
    <t>73GD0114038960</t>
  </si>
  <si>
    <t>SA15532458</t>
  </si>
  <si>
    <t>2020-08-01-06.36.32.758000</t>
  </si>
  <si>
    <t>GD01.14038967</t>
  </si>
  <si>
    <t>73GD0114038967</t>
  </si>
  <si>
    <t>SA15532465</t>
  </si>
  <si>
    <t>2020-08-01-06.23.44.687000</t>
  </si>
  <si>
    <t>GD01.14038969</t>
  </si>
  <si>
    <t>73GD0114038969</t>
  </si>
  <si>
    <t>SA15532467</t>
  </si>
  <si>
    <t>2020-08-01-06.36.34.340000</t>
  </si>
  <si>
    <t>GD01.14038927</t>
  </si>
  <si>
    <t>73GD0114038927</t>
  </si>
  <si>
    <t>SA15532425</t>
  </si>
  <si>
    <t>2020-08-25-18.45.47.725000</t>
  </si>
  <si>
    <t>GD01.14039423</t>
  </si>
  <si>
    <t>73GD0114039423</t>
  </si>
  <si>
    <t>SA15532921</t>
  </si>
  <si>
    <t>2020-08-25-18.43.00.114000</t>
  </si>
  <si>
    <t>GD01.14039999</t>
  </si>
  <si>
    <t>73GD0114039999</t>
  </si>
  <si>
    <t>SA15533497</t>
  </si>
  <si>
    <t>2020-08-25-18.56.41.063000</t>
  </si>
  <si>
    <t>GD01.14040023</t>
  </si>
  <si>
    <t>73GD0114040023</t>
  </si>
  <si>
    <t>SA15533521</t>
  </si>
  <si>
    <t>2020-08-25-18.56.35.558000</t>
  </si>
  <si>
    <t>GD01.14040024</t>
  </si>
  <si>
    <t>73GD0114040024</t>
  </si>
  <si>
    <t>SA15533522</t>
  </si>
  <si>
    <t>2020-08-25-18.56.42.202000</t>
  </si>
  <si>
    <t>GD01.14040050</t>
  </si>
  <si>
    <t>73GD0114040050</t>
  </si>
  <si>
    <t>SA15533548</t>
  </si>
  <si>
    <t>2020-08-25-19.02.52.387000</t>
  </si>
  <si>
    <t>GD01.14040057</t>
  </si>
  <si>
    <t>73GD0114040057</t>
  </si>
  <si>
    <t>SA15533555</t>
  </si>
  <si>
    <t>2020-08-25-19.02.52.165000</t>
  </si>
  <si>
    <t>GD01.14039504</t>
  </si>
  <si>
    <t>73GD0114039504</t>
  </si>
  <si>
    <t>SA15533002</t>
  </si>
  <si>
    <t>2020-08-25-18.58.56.830000</t>
  </si>
  <si>
    <t>GD01.14039577</t>
  </si>
  <si>
    <t>73GD0114039577</t>
  </si>
  <si>
    <t>SA15533075</t>
  </si>
  <si>
    <t>2020-08-25-18.49.51.160000</t>
  </si>
  <si>
    <t>JL.SININDIAN</t>
  </si>
  <si>
    <t>GD01.14039579</t>
  </si>
  <si>
    <t>73GD0114039579</t>
  </si>
  <si>
    <t>SA15533077</t>
  </si>
  <si>
    <t>2020-08-25-18.49.50.336000</t>
  </si>
  <si>
    <t>GD01.14039580</t>
  </si>
  <si>
    <t>73GD0114039580</t>
  </si>
  <si>
    <t>SA15533078</t>
  </si>
  <si>
    <t>2020-08-25-18.49.51.388000</t>
  </si>
  <si>
    <t>GD01.14039587</t>
  </si>
  <si>
    <t>73GD0114039587</t>
  </si>
  <si>
    <t>SA15533085</t>
  </si>
  <si>
    <t>2020-08-25-18.49.51.637000</t>
  </si>
  <si>
    <t>MATALI</t>
  </si>
  <si>
    <t>GD01.14039589</t>
  </si>
  <si>
    <t>73GD0114039589</t>
  </si>
  <si>
    <t>SA15533087</t>
  </si>
  <si>
    <t>2020-08-25-18.49.51.086000</t>
  </si>
  <si>
    <t>GD01.14039601</t>
  </si>
  <si>
    <t>73GD0114039601</t>
  </si>
  <si>
    <t>SA15533099</t>
  </si>
  <si>
    <t>2020-08-01-06.33.05.955000</t>
  </si>
  <si>
    <t>GD01.14039606</t>
  </si>
  <si>
    <t>73GD0114039606</t>
  </si>
  <si>
    <t>SA15533104</t>
  </si>
  <si>
    <t>2020-08-01-06.30.09.152000</t>
  </si>
  <si>
    <t>GD01.14039608</t>
  </si>
  <si>
    <t>73GD0114039608</t>
  </si>
  <si>
    <t>SA15533106</t>
  </si>
  <si>
    <t>2020-08-01-06.35.34.255000</t>
  </si>
  <si>
    <t>GD01.14039672</t>
  </si>
  <si>
    <t>73GD0114039672</t>
  </si>
  <si>
    <t>SA15533170</t>
  </si>
  <si>
    <t>2020-08-01-06.33.57.975000</t>
  </si>
  <si>
    <t>GD01.14039675</t>
  </si>
  <si>
    <t>73GD0114039675</t>
  </si>
  <si>
    <t>SA15533173</t>
  </si>
  <si>
    <t>2020-08-01-06.39.10.192000</t>
  </si>
  <si>
    <t>JLN. 1945</t>
  </si>
  <si>
    <t>GD01.14039682</t>
  </si>
  <si>
    <t>73GD0114039682</t>
  </si>
  <si>
    <t>SA15533180</t>
  </si>
  <si>
    <t>2020-08-01-06.34.07.711000</t>
  </si>
  <si>
    <t>JL. DESA WANGGA</t>
  </si>
  <si>
    <t>GD01.14039685</t>
  </si>
  <si>
    <t>73GD0114039685</t>
  </si>
  <si>
    <t>SA15533183</t>
  </si>
  <si>
    <t>2020-08-25-18.46.34.225000</t>
  </si>
  <si>
    <t>JL. INOBONTO - KOTAMOBAGU</t>
  </si>
  <si>
    <t>GD01.14039721</t>
  </si>
  <si>
    <t>73GD0114039721</t>
  </si>
  <si>
    <t>SA15533219</t>
  </si>
  <si>
    <t>2020-08-25-18.48.57.224000</t>
  </si>
  <si>
    <t>GD01.14039726</t>
  </si>
  <si>
    <t>73GD0114039726</t>
  </si>
  <si>
    <t>SA15533224</t>
  </si>
  <si>
    <t>2020-08-25-18.48.56.730000</t>
  </si>
  <si>
    <t>GD01.14039728</t>
  </si>
  <si>
    <t>73GD0114039728</t>
  </si>
  <si>
    <t>SA15533226</t>
  </si>
  <si>
    <t>2020-08-25-18.48.56.770000</t>
  </si>
  <si>
    <t>GD01.14039752</t>
  </si>
  <si>
    <t>73GD0114039752</t>
  </si>
  <si>
    <t>SA15533250</t>
  </si>
  <si>
    <t>2020-08-25-18.48.56.749000</t>
  </si>
  <si>
    <t>JL.PIERE TENDEAN</t>
  </si>
  <si>
    <t>GD01.14039755</t>
  </si>
  <si>
    <t>73GD0114039755</t>
  </si>
  <si>
    <t>SA15533253</t>
  </si>
  <si>
    <t>2020-08-25-18.48.57.242000</t>
  </si>
  <si>
    <t>GD01.14039913</t>
  </si>
  <si>
    <t>73GD0114039913</t>
  </si>
  <si>
    <t>SA15533411</t>
  </si>
  <si>
    <t>2020-08-25-18.56.40.905000</t>
  </si>
  <si>
    <t>GD01.14039914</t>
  </si>
  <si>
    <t>73GD0114039914</t>
  </si>
  <si>
    <t>SA15533412</t>
  </si>
  <si>
    <t>2020-08-25-18.56.39.369000</t>
  </si>
  <si>
    <t>GD01.14039960</t>
  </si>
  <si>
    <t>73GD0114039960</t>
  </si>
  <si>
    <t>SA15533458</t>
  </si>
  <si>
    <t>2020-08-25-18.56.39.730000</t>
  </si>
  <si>
    <t>GD01.14039967</t>
  </si>
  <si>
    <t>73GD0114039967</t>
  </si>
  <si>
    <t>SA15533465</t>
  </si>
  <si>
    <t>2020-08-25-18.56.32.863000</t>
  </si>
  <si>
    <t>GD01.14039969</t>
  </si>
  <si>
    <t>73GD0114039969</t>
  </si>
  <si>
    <t>SA15533467</t>
  </si>
  <si>
    <t>2020-08-25-18.56.37.089000</t>
  </si>
  <si>
    <t>GD01.14039990</t>
  </si>
  <si>
    <t>73GD0114039990</t>
  </si>
  <si>
    <t>SA15533488</t>
  </si>
  <si>
    <t>2020-08-25-18.56.35.904000</t>
  </si>
  <si>
    <t>GD01.14039997</t>
  </si>
  <si>
    <t>73GD0114039997</t>
  </si>
  <si>
    <t>SA15533495</t>
  </si>
  <si>
    <t>2022-07-04-13.50.54.999000</t>
  </si>
  <si>
    <t>GD01.14039151</t>
  </si>
  <si>
    <t>73GD0114039151</t>
  </si>
  <si>
    <t>SA15532649</t>
  </si>
  <si>
    <t>2020-08-01-06.32.56.110000</t>
  </si>
  <si>
    <t>GD01.14039156</t>
  </si>
  <si>
    <t>73GD0114039156</t>
  </si>
  <si>
    <t>SA15532654</t>
  </si>
  <si>
    <t>2020-08-01-06.34.17.827000</t>
  </si>
  <si>
    <t>GD01.14039158</t>
  </si>
  <si>
    <t>73GD0114039158</t>
  </si>
  <si>
    <t>SA15532656</t>
  </si>
  <si>
    <t>2020-08-25-18.42.52.767000</t>
  </si>
  <si>
    <t>GD01.14039220</t>
  </si>
  <si>
    <t>73GD0114039220</t>
  </si>
  <si>
    <t>SA15532718</t>
  </si>
  <si>
    <t>2020-08-25-18.57.03.336000</t>
  </si>
  <si>
    <t>PERUM POBUNDAYAN</t>
  </si>
  <si>
    <t>GD01.14039227</t>
  </si>
  <si>
    <t>73GD0114039227</t>
  </si>
  <si>
    <t>SA15532725</t>
  </si>
  <si>
    <t>2020-08-25-18.49.51.732000</t>
  </si>
  <si>
    <t>JL.RAYA POYOWA BESAR</t>
  </si>
  <si>
    <t>GD01.14039229</t>
  </si>
  <si>
    <t>73GD0114039229</t>
  </si>
  <si>
    <t>SA15532727</t>
  </si>
  <si>
    <t>2020-08-25-18.49.50.556000</t>
  </si>
  <si>
    <t>GD01.14039253</t>
  </si>
  <si>
    <t>73GD0114039253</t>
  </si>
  <si>
    <t>SA15532751</t>
  </si>
  <si>
    <t>2020-08-25-18.57.51.895000</t>
  </si>
  <si>
    <t>GD01.14039254</t>
  </si>
  <si>
    <t>73GD0114039254</t>
  </si>
  <si>
    <t>SA15532752</t>
  </si>
  <si>
    <t>2020-08-25-18.57.51.555000</t>
  </si>
  <si>
    <t>GD01.14039300</t>
  </si>
  <si>
    <t>73GD0114039300</t>
  </si>
  <si>
    <t>SA15532798</t>
  </si>
  <si>
    <t>2020-08-25-18.56.21.677000</t>
  </si>
  <si>
    <t>GD01.14039307</t>
  </si>
  <si>
    <t>73GD0114039307</t>
  </si>
  <si>
    <t>SA15532805</t>
  </si>
  <si>
    <t>2020-08-25-18.56.21.747000</t>
  </si>
  <si>
    <t>JL.PALOKO KINALANG</t>
  </si>
  <si>
    <t>GD01.14039309</t>
  </si>
  <si>
    <t>73GD0114039309</t>
  </si>
  <si>
    <t>SA15532807</t>
  </si>
  <si>
    <t>2020-08-25-18.56.21.905000</t>
  </si>
  <si>
    <t>JL.MERDEKA</t>
  </si>
  <si>
    <t>GD01.14039424</t>
  </si>
  <si>
    <t>73GD0114039424</t>
  </si>
  <si>
    <t>SA15532922</t>
  </si>
  <si>
    <t>2020-08-25-18.42.59.327000</t>
  </si>
  <si>
    <t>GD01.14039450</t>
  </si>
  <si>
    <t>73GD0114039450</t>
  </si>
  <si>
    <t>SA15532948</t>
  </si>
  <si>
    <t>2022-06-16-08.06.20.586000</t>
  </si>
  <si>
    <t>GD01.14039457</t>
  </si>
  <si>
    <t>73GD0114039457</t>
  </si>
  <si>
    <t>SA15532955</t>
  </si>
  <si>
    <t>2020-08-25-18.42.59.628000</t>
  </si>
  <si>
    <t>GD01.14039459</t>
  </si>
  <si>
    <t>73GD0114039459</t>
  </si>
  <si>
    <t>SA15532957</t>
  </si>
  <si>
    <t>2020-08-25-18.42.59.946000</t>
  </si>
  <si>
    <t>GD01.14039503</t>
  </si>
  <si>
    <t>73GD0114039503</t>
  </si>
  <si>
    <t>SA15533001</t>
  </si>
  <si>
    <t>2020-08-01-06.39.31.596000</t>
  </si>
  <si>
    <t>GD01.14038807</t>
  </si>
  <si>
    <t>73GD0114038807</t>
  </si>
  <si>
    <t>SA15532305</t>
  </si>
  <si>
    <t>2020-08-01-06.37.41.938000</t>
  </si>
  <si>
    <t>GD01.14038809</t>
  </si>
  <si>
    <t>73GD0114038809</t>
  </si>
  <si>
    <t>SA15532307</t>
  </si>
  <si>
    <t>2020-08-01-06.26.25.370000</t>
  </si>
  <si>
    <t>GD01.14038873</t>
  </si>
  <si>
    <t>73GD0114038873</t>
  </si>
  <si>
    <t>SA15532371</t>
  </si>
  <si>
    <t>2022-07-04-13.56.46.477000</t>
  </si>
  <si>
    <t>GD01.14038874</t>
  </si>
  <si>
    <t>73GD0114038874</t>
  </si>
  <si>
    <t>SA15532372</t>
  </si>
  <si>
    <t>2020-08-01-06.27.14.594000</t>
  </si>
  <si>
    <t>AMBANG</t>
  </si>
  <si>
    <t>GD01.14038883</t>
  </si>
  <si>
    <t>73GD0114038883</t>
  </si>
  <si>
    <t>SA15532381</t>
  </si>
  <si>
    <t>2020-08-01-06.36.30.721000</t>
  </si>
  <si>
    <t>GD01.14038884</t>
  </si>
  <si>
    <t>73GD0114038884</t>
  </si>
  <si>
    <t>SA15532382</t>
  </si>
  <si>
    <t>2020-08-01-06.34.08.368000</t>
  </si>
  <si>
    <t>GD01.14038920</t>
  </si>
  <si>
    <t>73GD0114038920</t>
  </si>
  <si>
    <t>SA15532418</t>
  </si>
  <si>
    <t>2020-08-01-06.39.36.950000</t>
  </si>
  <si>
    <t>GD01.14038929</t>
  </si>
  <si>
    <t>73GD0114038929</t>
  </si>
  <si>
    <t>SA15532427</t>
  </si>
  <si>
    <t>2020-08-25-18.45.47.935000</t>
  </si>
  <si>
    <t>GD01.14038953</t>
  </si>
  <si>
    <t>73GD0114038953</t>
  </si>
  <si>
    <t>SA15532451</t>
  </si>
  <si>
    <t>2020-08-01-06.34.41.356000</t>
  </si>
  <si>
    <t>GD01.14038954</t>
  </si>
  <si>
    <t>73GD0114038954</t>
  </si>
  <si>
    <t>SA15532452</t>
  </si>
  <si>
    <t>2020-08-01-06.34.03.277000</t>
  </si>
  <si>
    <t>GD01.60097567</t>
  </si>
  <si>
    <t>73GD0160097567</t>
  </si>
  <si>
    <t>SA69883837</t>
  </si>
  <si>
    <t>2022-08-10-09.54.49.781000</t>
  </si>
  <si>
    <t>GD01.22185527</t>
  </si>
  <si>
    <t>73GD0122185527</t>
  </si>
  <si>
    <t>SA26984134</t>
  </si>
  <si>
    <t>2020-08-01-06.30.13.188000</t>
  </si>
  <si>
    <t>GD01.22185529</t>
  </si>
  <si>
    <t>73GD0122185529</t>
  </si>
  <si>
    <t>SA26984136</t>
  </si>
  <si>
    <t>2020-08-01-06.29.41.588000</t>
  </si>
  <si>
    <t>JLN. LABUAN UKI</t>
  </si>
  <si>
    <t>GD01.14039238</t>
  </si>
  <si>
    <t>REQINVER</t>
  </si>
  <si>
    <t>73GD0114039238</t>
  </si>
  <si>
    <t>SA15532736</t>
  </si>
  <si>
    <t>ALI.ISKANDAR</t>
  </si>
  <si>
    <t>2023-05-11-13.36.13.291000</t>
  </si>
  <si>
    <t>GD01.14039512</t>
  </si>
  <si>
    <t>73GD0114039512</t>
  </si>
  <si>
    <t>SA15533010</t>
  </si>
  <si>
    <t>2020-08-25-18.58.57.122000</t>
  </si>
  <si>
    <t>GD01.14039566</t>
  </si>
  <si>
    <t>73GD0114039566</t>
  </si>
  <si>
    <t>SA15533064</t>
  </si>
  <si>
    <t>2020-08-01-06.36.56.973000</t>
  </si>
  <si>
    <t>GD01.14039858</t>
  </si>
  <si>
    <t>73GD0114039858</t>
  </si>
  <si>
    <t>SA15533356</t>
  </si>
  <si>
    <t>2020-08-25-18.56.34.371000</t>
  </si>
  <si>
    <t>GD01.14040035</t>
  </si>
  <si>
    <t>73GD0114040035</t>
  </si>
  <si>
    <t>SA15533533</t>
  </si>
  <si>
    <t>2020-08-25-19.02.52.498000</t>
  </si>
  <si>
    <t>GD01.14040041</t>
  </si>
  <si>
    <t>73GD0114040041</t>
  </si>
  <si>
    <t>SA15533539</t>
  </si>
  <si>
    <t>2020-08-25-19.02.52.451000</t>
  </si>
  <si>
    <t>GD01.14040046</t>
  </si>
  <si>
    <t>73GD0114040046</t>
  </si>
  <si>
    <t>SA15533544</t>
  </si>
  <si>
    <t>2020-08-25-19.02.52.613000</t>
  </si>
  <si>
    <t>GD01.14040048</t>
  </si>
  <si>
    <t>73GD0114040048</t>
  </si>
  <si>
    <t>SA15533546</t>
  </si>
  <si>
    <t>2020-08-25-19.02.52.690000</t>
  </si>
  <si>
    <t>GD01.14039515</t>
  </si>
  <si>
    <t>73GD0114039515</t>
  </si>
  <si>
    <t>SA15533013</t>
  </si>
  <si>
    <t>2020-08-01-06.35.21.659000</t>
  </si>
  <si>
    <t>GD01.14039561</t>
  </si>
  <si>
    <t>73GD0114039561</t>
  </si>
  <si>
    <t>SA15533059</t>
  </si>
  <si>
    <t>2020-08-01-06.36.24.234000</t>
  </si>
  <si>
    <t>GD01.14039568</t>
  </si>
  <si>
    <t>73GD0114039568</t>
  </si>
  <si>
    <t>SA15533066</t>
  </si>
  <si>
    <t>2020-08-01-06.34.18.874000</t>
  </si>
  <si>
    <t>GD01.14039591</t>
  </si>
  <si>
    <t>73GD0114039591</t>
  </si>
  <si>
    <t>SA15533089</t>
  </si>
  <si>
    <t>2020-08-25-18.49.50.011000</t>
  </si>
  <si>
    <t>JL.TEUKU UMAR</t>
  </si>
  <si>
    <t>GD01.14039596</t>
  </si>
  <si>
    <t>73GD0114039596</t>
  </si>
  <si>
    <t>SA15533094</t>
  </si>
  <si>
    <t>2020-08-01-06.33.12.298000</t>
  </si>
  <si>
    <t>GD01.14039598</t>
  </si>
  <si>
    <t>73GD0114039598</t>
  </si>
  <si>
    <t>SA15533096</t>
  </si>
  <si>
    <t>2020-08-01-06.37.39.380000</t>
  </si>
  <si>
    <t>GD01.14039610</t>
  </si>
  <si>
    <t>73GD0114039610</t>
  </si>
  <si>
    <t>SA15533108</t>
  </si>
  <si>
    <t>2020-08-01-06.35.35.468000</t>
  </si>
  <si>
    <t>GD01.14039617</t>
  </si>
  <si>
    <t>73GD0114039617</t>
  </si>
  <si>
    <t>SA15533115</t>
  </si>
  <si>
    <t>2020-08-25-18.49.51.776000</t>
  </si>
  <si>
    <t>GD01.14039619</t>
  </si>
  <si>
    <t>73GD0114039619</t>
  </si>
  <si>
    <t>SA15533117</t>
  </si>
  <si>
    <t>2020-08-25-18.49.50.198000</t>
  </si>
  <si>
    <t>GD01.14039663</t>
  </si>
  <si>
    <t>73GD0114039663</t>
  </si>
  <si>
    <t>SA15533161</t>
  </si>
  <si>
    <t>2020-08-01-06.35.22.674000</t>
  </si>
  <si>
    <t>GD01.14039664</t>
  </si>
  <si>
    <t>73GD0114039664</t>
  </si>
  <si>
    <t>SA15533162</t>
  </si>
  <si>
    <t>2020-08-01-06.33.43.997000</t>
  </si>
  <si>
    <t>GD01.14039693</t>
  </si>
  <si>
    <t>73GD0114039693</t>
  </si>
  <si>
    <t>SA15533191</t>
  </si>
  <si>
    <t>2020-08-25-18.46.35.233000</t>
  </si>
  <si>
    <t>GD01.14039694</t>
  </si>
  <si>
    <t>73GD0114039694</t>
  </si>
  <si>
    <t>SA15533192</t>
  </si>
  <si>
    <t>2020-08-25-18.46.33.935000</t>
  </si>
  <si>
    <t>GD01.14039730</t>
  </si>
  <si>
    <t>73GD0114039730</t>
  </si>
  <si>
    <t>SA15533228</t>
  </si>
  <si>
    <t>2020-08-25-18.48.57.353000</t>
  </si>
  <si>
    <t>GD01.14039737</t>
  </si>
  <si>
    <t>73GD0114039737</t>
  </si>
  <si>
    <t>SA15533235</t>
  </si>
  <si>
    <t>2020-08-25-18.48.55.680000</t>
  </si>
  <si>
    <t>JL. DIPONEGORO</t>
  </si>
  <si>
    <t>GD01.14039739</t>
  </si>
  <si>
    <t>73GD0114039739</t>
  </si>
  <si>
    <t>SA15533237</t>
  </si>
  <si>
    <t>2020-08-25-18.48.56.668000</t>
  </si>
  <si>
    <t>JL. KESATRIA</t>
  </si>
  <si>
    <t>GD01.14039743</t>
  </si>
  <si>
    <t>73GD0114039743</t>
  </si>
  <si>
    <t>SA15533241</t>
  </si>
  <si>
    <t>2020-08-25-18.48.55.750000</t>
  </si>
  <si>
    <t>GD01.14039744</t>
  </si>
  <si>
    <t>73GD0114039744</t>
  </si>
  <si>
    <t>SA15533242</t>
  </si>
  <si>
    <t>2020-08-25-18.48.56.451000</t>
  </si>
  <si>
    <t>GD01.14039822</t>
  </si>
  <si>
    <t>73GD0114039822</t>
  </si>
  <si>
    <t>SA15533320</t>
  </si>
  <si>
    <t>2020-08-25-18.49.50.164000</t>
  </si>
  <si>
    <t>GD01.14039825</t>
  </si>
  <si>
    <t>73GD0114039825</t>
  </si>
  <si>
    <t>SA15533323</t>
  </si>
  <si>
    <t>2020-08-25-18.49.51.453000</t>
  </si>
  <si>
    <t>JL.IBATONG</t>
  </si>
  <si>
    <t>GD01.14039856</t>
  </si>
  <si>
    <t>73GD0114039856</t>
  </si>
  <si>
    <t>SA15533354</t>
  </si>
  <si>
    <t>2020-08-25-18.56.38.235000</t>
  </si>
  <si>
    <t>GD01.14039902</t>
  </si>
  <si>
    <t>73GD0114039902</t>
  </si>
  <si>
    <t>SA15533400</t>
  </si>
  <si>
    <t>2020-08-25-18.56.33.776000</t>
  </si>
  <si>
    <t>GD01.14039905</t>
  </si>
  <si>
    <t>73GD0114039905</t>
  </si>
  <si>
    <t>SA15533403</t>
  </si>
  <si>
    <t>2020-08-25-18.56.37.030000</t>
  </si>
  <si>
    <t>GD01.14039971</t>
  </si>
  <si>
    <t>73GD0114039971</t>
  </si>
  <si>
    <t>SA15533469</t>
  </si>
  <si>
    <t>2020-08-25-18.56.35.649000</t>
  </si>
  <si>
    <t>GD01.14039976</t>
  </si>
  <si>
    <t>73GD0114039976</t>
  </si>
  <si>
    <t>SA15533474</t>
  </si>
  <si>
    <t>2020-08-25-18.56.42.399000</t>
  </si>
  <si>
    <t>GD01.14039978</t>
  </si>
  <si>
    <t>73GD0114039978</t>
  </si>
  <si>
    <t>SA15533476</t>
  </si>
  <si>
    <t>2020-08-25-18.56.36.155000</t>
  </si>
  <si>
    <t>GD01.14039981</t>
  </si>
  <si>
    <t>73GD0114039981</t>
  </si>
  <si>
    <t>SA15533479</t>
  </si>
  <si>
    <t>2020-08-25-18.56.39.185000</t>
  </si>
  <si>
    <t>GD01.14039986</t>
  </si>
  <si>
    <t>73GD0114039986</t>
  </si>
  <si>
    <t>SA15533484</t>
  </si>
  <si>
    <t>2020-08-25-18.56.35.803000</t>
  </si>
  <si>
    <t>GD01.14039988</t>
  </si>
  <si>
    <t>73GD0114039988</t>
  </si>
  <si>
    <t>SA15533486</t>
  </si>
  <si>
    <t>2020-08-25-18.56.34.422000</t>
  </si>
  <si>
    <t>GD01.14040032</t>
  </si>
  <si>
    <t>73GD0114040032</t>
  </si>
  <si>
    <t>SA15533530</t>
  </si>
  <si>
    <t>2020-08-25-19.02.52.907000</t>
  </si>
  <si>
    <t>GD01.14038938</t>
  </si>
  <si>
    <t>73GD0114038938</t>
  </si>
  <si>
    <t>SA15532436</t>
  </si>
  <si>
    <t>2020-08-01-00.56.43.448000</t>
  </si>
  <si>
    <t>GD01.14039134</t>
  </si>
  <si>
    <t>73GD0114039134</t>
  </si>
  <si>
    <t>SA15532632</t>
  </si>
  <si>
    <t>2020-08-25-18.45.48.061000</t>
  </si>
  <si>
    <t>GD01.14039140</t>
  </si>
  <si>
    <t>73GD0114039140</t>
  </si>
  <si>
    <t>SA15532638</t>
  </si>
  <si>
    <t>2020-08-25-18.45.48.169000</t>
  </si>
  <si>
    <t>GD01.14039147</t>
  </si>
  <si>
    <t>73GD0114039147</t>
  </si>
  <si>
    <t>SA15532645</t>
  </si>
  <si>
    <t>2020-08-01-06.29.50.271000</t>
  </si>
  <si>
    <t>GD01.14039149</t>
  </si>
  <si>
    <t>73GD0114039149</t>
  </si>
  <si>
    <t>SA15532647</t>
  </si>
  <si>
    <t>2020-08-01-06.39.26.924000</t>
  </si>
  <si>
    <t>GD01.14039231</t>
  </si>
  <si>
    <t>73GD0114039231</t>
  </si>
  <si>
    <t>SA15532729</t>
  </si>
  <si>
    <t>2020-08-25-18.49.50.950000</t>
  </si>
  <si>
    <t>GD01.14039236</t>
  </si>
  <si>
    <t>73GD0114039236</t>
  </si>
  <si>
    <t>SA15532734</t>
  </si>
  <si>
    <t>2020-08-25-18.49.50.813000</t>
  </si>
  <si>
    <t>JL.AIR PANAS</t>
  </si>
  <si>
    <t>GD01.14039242</t>
  </si>
  <si>
    <t>73GD0114039242</t>
  </si>
  <si>
    <t>SA15532740</t>
  </si>
  <si>
    <t>2020-08-25-18.57.02.881000</t>
  </si>
  <si>
    <t>JL.PANGERAN LIMBORO</t>
  </si>
  <si>
    <t>GD01.14039245</t>
  </si>
  <si>
    <t>73GD0114039245</t>
  </si>
  <si>
    <t>SA15532743</t>
  </si>
  <si>
    <t>2020-08-25-18.57.03.274000</t>
  </si>
  <si>
    <t>KOPANDAKAN</t>
  </si>
  <si>
    <t>GD01.14039311</t>
  </si>
  <si>
    <t>73GD0114039311</t>
  </si>
  <si>
    <t>SA15532809</t>
  </si>
  <si>
    <t>2020-08-25-18.56.21.837000</t>
  </si>
  <si>
    <t>GD01.14039316</t>
  </si>
  <si>
    <t>73GD0114039316</t>
  </si>
  <si>
    <t>SA15532814</t>
  </si>
  <si>
    <t>2020-08-25-18.56.30.399000</t>
  </si>
  <si>
    <t>GD01.14039318</t>
  </si>
  <si>
    <t>73GD0114039318</t>
  </si>
  <si>
    <t>SA15532816</t>
  </si>
  <si>
    <t>2020-08-25-18.56.30.458000</t>
  </si>
  <si>
    <t>GD01.14039432</t>
  </si>
  <si>
    <t>73GD0114039432</t>
  </si>
  <si>
    <t>SA15532930</t>
  </si>
  <si>
    <t>2020-08-25-18.42.59.920000</t>
  </si>
  <si>
    <t>GD01.14039435</t>
  </si>
  <si>
    <t>73GD0114039435</t>
  </si>
  <si>
    <t>SA15532933</t>
  </si>
  <si>
    <t>2020-08-25-18.42.59.496000</t>
  </si>
  <si>
    <t>GD01.14039441</t>
  </si>
  <si>
    <t>73GD0114039441</t>
  </si>
  <si>
    <t>SA15532939</t>
  </si>
  <si>
    <t>2020-08-25-18.42.58.312000</t>
  </si>
  <si>
    <t>GD01.14039446</t>
  </si>
  <si>
    <t>73GD0114039446</t>
  </si>
  <si>
    <t>SA15532944</t>
  </si>
  <si>
    <t>2020-08-25-18.42.59.430000</t>
  </si>
  <si>
    <t>GD01.14039448</t>
  </si>
  <si>
    <t>73GD0114039448</t>
  </si>
  <si>
    <t>SA15532946</t>
  </si>
  <si>
    <t>2020-08-25-18.42.58.834000</t>
  </si>
  <si>
    <t>GD01.14038811</t>
  </si>
  <si>
    <t>73GD0114038811</t>
  </si>
  <si>
    <t>SA15532309</t>
  </si>
  <si>
    <t>2020-08-01-06.25.02.215000</t>
  </si>
  <si>
    <t>GD01.14038816</t>
  </si>
  <si>
    <t>73GD0114038816</t>
  </si>
  <si>
    <t>SA15532314</t>
  </si>
  <si>
    <t>2020-08-01-06.26.20.569000</t>
  </si>
  <si>
    <t>GD01.14038818</t>
  </si>
  <si>
    <t>73GD0114038818</t>
  </si>
  <si>
    <t>SA15532316</t>
  </si>
  <si>
    <t>2020-08-01-06.34.01.850000</t>
  </si>
  <si>
    <t>GD01.14038862</t>
  </si>
  <si>
    <t>73GD0114038862</t>
  </si>
  <si>
    <t>SA15532360</t>
  </si>
  <si>
    <t>2020-08-25-18.42.57.071000</t>
  </si>
  <si>
    <t>GD01.14038865</t>
  </si>
  <si>
    <t>73GD0114038865</t>
  </si>
  <si>
    <t>SA15532363</t>
  </si>
  <si>
    <t>2020-08-25-18.42.57.031000</t>
  </si>
  <si>
    <t>GD01.14038892</t>
  </si>
  <si>
    <t>73GD0114038892</t>
  </si>
  <si>
    <t>SA15532390</t>
  </si>
  <si>
    <t>2020-08-01-06.27.33.099000</t>
  </si>
  <si>
    <t>GD01.14038895</t>
  </si>
  <si>
    <t>73GD0114038895</t>
  </si>
  <si>
    <t>SA15532393</t>
  </si>
  <si>
    <t>2020-08-01-06.30.22.734000</t>
  </si>
  <si>
    <t>GD01.14038931</t>
  </si>
  <si>
    <t>73GD0114038931</t>
  </si>
  <si>
    <t>SA15532429</t>
  </si>
  <si>
    <t>2020-08-01-06.31.55.730000</t>
  </si>
  <si>
    <t>GD01.14038936</t>
  </si>
  <si>
    <t>73GD0114038936</t>
  </si>
  <si>
    <t>SA15532434</t>
  </si>
  <si>
    <t>2020-08-01-06.23.34.954000</t>
  </si>
  <si>
    <t>GD01.59091744</t>
  </si>
  <si>
    <t>73GD0159091744</t>
  </si>
  <si>
    <t>SA69847518</t>
  </si>
  <si>
    <t>2022-08-04-15.51.43.556000</t>
  </si>
  <si>
    <t>POBUNDAYAN</t>
  </si>
  <si>
    <t>GD01.60098226</t>
  </si>
  <si>
    <t>73GD0160098226</t>
  </si>
  <si>
    <t>SA69884477</t>
  </si>
  <si>
    <t>2022-08-26-13.49.14.736000</t>
  </si>
  <si>
    <t>GD01.14039910</t>
  </si>
  <si>
    <t>73GD0114039910</t>
  </si>
  <si>
    <t>SA15533408</t>
  </si>
  <si>
    <t>2020-08-25-18.56.40.963000</t>
  </si>
  <si>
    <t>GD01.14039917</t>
  </si>
  <si>
    <t>73GD0114039917</t>
  </si>
  <si>
    <t>SA15533415</t>
  </si>
  <si>
    <t>2020-08-25-18.56.36.027000</t>
  </si>
  <si>
    <t>GD01.14039919</t>
  </si>
  <si>
    <t>73GD0114039919</t>
  </si>
  <si>
    <t>SA15533417</t>
  </si>
  <si>
    <t>2020-08-25-18.56.39.802000</t>
  </si>
  <si>
    <t>GD01.14039963</t>
  </si>
  <si>
    <t>73GD0114039963</t>
  </si>
  <si>
    <t>SA15533461</t>
  </si>
  <si>
    <t>2020-08-25-18.56.34.545000</t>
  </si>
  <si>
    <t>GD01.14039964</t>
  </si>
  <si>
    <t>73GD0114039964</t>
  </si>
  <si>
    <t>SA15533462</t>
  </si>
  <si>
    <t>2020-08-25-18.56.39.210000</t>
  </si>
  <si>
    <t>GD01.14039993</t>
  </si>
  <si>
    <t>73GD0114039993</t>
  </si>
  <si>
    <t>SA15533491</t>
  </si>
  <si>
    <t>2020-08-25-18.56.41.708000</t>
  </si>
  <si>
    <t>GD01.14039994</t>
  </si>
  <si>
    <t>73GD0114039994</t>
  </si>
  <si>
    <t>SA15533492</t>
  </si>
  <si>
    <t>2020-08-25-18.56.36.351000</t>
  </si>
  <si>
    <t>GD01.14040020</t>
  </si>
  <si>
    <t>73GD0114040020</t>
  </si>
  <si>
    <t>SA15533518</t>
  </si>
  <si>
    <t>2020-08-25-18.56.34.453000</t>
  </si>
  <si>
    <t>GD01.14040027</t>
  </si>
  <si>
    <t>73GD0114040027</t>
  </si>
  <si>
    <t>SA15533525</t>
  </si>
  <si>
    <t>2020-08-25-18.56.34.237000</t>
  </si>
  <si>
    <t>GD01.14040029</t>
  </si>
  <si>
    <t>73GD0114040029</t>
  </si>
  <si>
    <t>SA15533527</t>
  </si>
  <si>
    <t>2020-08-25-18.56.40.009000</t>
  </si>
  <si>
    <t>GD01.14040053</t>
  </si>
  <si>
    <t>73GD0114040053</t>
  </si>
  <si>
    <t>SA15533551</t>
  </si>
  <si>
    <t>2020-08-25-19.02.52.259000</t>
  </si>
  <si>
    <t>GD01.14040054</t>
  </si>
  <si>
    <t>73GD0114040054</t>
  </si>
  <si>
    <t>SA15533552</t>
  </si>
  <si>
    <t>2020-08-25-19.02.53.019000</t>
  </si>
  <si>
    <t>GD01.14039420</t>
  </si>
  <si>
    <t>73GD0114039420</t>
  </si>
  <si>
    <t>SA15532918</t>
  </si>
  <si>
    <t>2020-08-25-18.42.58.359000</t>
  </si>
  <si>
    <t>GD01.14039427</t>
  </si>
  <si>
    <t>73GD0114039427</t>
  </si>
  <si>
    <t>SA15532925</t>
  </si>
  <si>
    <t>2020-08-25-18.42.59.568000</t>
  </si>
  <si>
    <t>GD01.14039429</t>
  </si>
  <si>
    <t>73GD0114039429</t>
  </si>
  <si>
    <t>SA15532927</t>
  </si>
  <si>
    <t>2020-08-25-18.42.58.934000</t>
  </si>
  <si>
    <t>GD01.14039453</t>
  </si>
  <si>
    <t>73GD0114039453</t>
  </si>
  <si>
    <t>SA15532951</t>
  </si>
  <si>
    <t>2020-08-25-18.43.00.217000</t>
  </si>
  <si>
    <t>GD01.14039454</t>
  </si>
  <si>
    <t>73GD0114039454</t>
  </si>
  <si>
    <t>SA15532952</t>
  </si>
  <si>
    <t>2020-08-25-18.42.59.848000</t>
  </si>
  <si>
    <t>GD01.14039500</t>
  </si>
  <si>
    <t>73GD0114039500</t>
  </si>
  <si>
    <t>SA15532998</t>
  </si>
  <si>
    <t>2022-11-08-15.55.22.618000</t>
  </si>
  <si>
    <t>GD01.14039507</t>
  </si>
  <si>
    <t>73GD0114039507</t>
  </si>
  <si>
    <t>SA15533005</t>
  </si>
  <si>
    <t>2020-08-25-18.58.56.197000</t>
  </si>
  <si>
    <t>GD01.14039509</t>
  </si>
  <si>
    <t>73GD0114039509</t>
  </si>
  <si>
    <t>SA15533007</t>
  </si>
  <si>
    <t>2020-08-25-18.58.57.048000</t>
  </si>
  <si>
    <t>GD01.14039583</t>
  </si>
  <si>
    <t>73GD0114039583</t>
  </si>
  <si>
    <t>SA15533081</t>
  </si>
  <si>
    <t>2020-08-25-18.49.51.867000</t>
  </si>
  <si>
    <t>JL.LEMBAH BENING</t>
  </si>
  <si>
    <t>GD01.14039584</t>
  </si>
  <si>
    <t>73GD0114039584</t>
  </si>
  <si>
    <t>SA15533082</t>
  </si>
  <si>
    <t>2020-08-25-18.49.50.707000</t>
  </si>
  <si>
    <t>GD01.14039602</t>
  </si>
  <si>
    <t>73GD0114039602</t>
  </si>
  <si>
    <t>SA15533100</t>
  </si>
  <si>
    <t>2020-08-01-06.29.59.133000</t>
  </si>
  <si>
    <t>GD01.14039605</t>
  </si>
  <si>
    <t>73GD0114039605</t>
  </si>
  <si>
    <t>SA15533103</t>
  </si>
  <si>
    <t>2020-08-01-06.36.02.260000</t>
  </si>
  <si>
    <t>GD01.14039671</t>
  </si>
  <si>
    <t>73GD0114039671</t>
  </si>
  <si>
    <t>SA15533169</t>
  </si>
  <si>
    <t>2022-11-08-15.56.42.269000</t>
  </si>
  <si>
    <t>GD01.14039676</t>
  </si>
  <si>
    <t>73GD0114039676</t>
  </si>
  <si>
    <t>SA15533174</t>
  </si>
  <si>
    <t>2020-08-01-06.32.36.037000</t>
  </si>
  <si>
    <t>GD01.14039678</t>
  </si>
  <si>
    <t>73GD0114039678</t>
  </si>
  <si>
    <t>SA15533176</t>
  </si>
  <si>
    <t>2020-08-25-18.56.36.742000</t>
  </si>
  <si>
    <t>JL. DESA OTAM</t>
  </si>
  <si>
    <t>GD01.14039681</t>
  </si>
  <si>
    <t>73GD0114039681</t>
  </si>
  <si>
    <t>SA15533179</t>
  </si>
  <si>
    <t>2020-08-01-06.26.23.125000</t>
  </si>
  <si>
    <t>GD01.14039686</t>
  </si>
  <si>
    <t>73GD0114039686</t>
  </si>
  <si>
    <t>SA15533184</t>
  </si>
  <si>
    <t>2020-08-25-18.46.34.089000</t>
  </si>
  <si>
    <t>GD01.14039688</t>
  </si>
  <si>
    <t>73GD0114039688</t>
  </si>
  <si>
    <t>SA15533186</t>
  </si>
  <si>
    <t>2020-08-25-18.46.33.891000</t>
  </si>
  <si>
    <t>GD01.14039722</t>
  </si>
  <si>
    <t>73GD0114039722</t>
  </si>
  <si>
    <t>SA15533220</t>
  </si>
  <si>
    <t>2020-08-25-18.48.55.653000</t>
  </si>
  <si>
    <t>GD01.14039725</t>
  </si>
  <si>
    <t>73GD0114039725</t>
  </si>
  <si>
    <t>SA15533223</t>
  </si>
  <si>
    <t>2020-08-25-18.48.56.473000</t>
  </si>
  <si>
    <t>GD01.14039751</t>
  </si>
  <si>
    <t>73GD0114039751</t>
  </si>
  <si>
    <t>SA15533249</t>
  </si>
  <si>
    <t>2020-08-25-18.48.56.257000</t>
  </si>
  <si>
    <t>GD01.14039756</t>
  </si>
  <si>
    <t>73GD0114039756</t>
  </si>
  <si>
    <t>SA15533254</t>
  </si>
  <si>
    <t>2020-08-25-18.48.57.205000</t>
  </si>
  <si>
    <t>GD01.14039758</t>
  </si>
  <si>
    <t>73GD0114039758</t>
  </si>
  <si>
    <t>SA15533256</t>
  </si>
  <si>
    <t>2020-08-25-18.48.57.129000</t>
  </si>
  <si>
    <t>GD01.14038879</t>
  </si>
  <si>
    <t>73GD0114038879</t>
  </si>
  <si>
    <t>SA15532377</t>
  </si>
  <si>
    <t>2020-08-01-06.27.16.165000</t>
  </si>
  <si>
    <t>GD01.14038880</t>
  </si>
  <si>
    <t>73GD0114038880</t>
  </si>
  <si>
    <t>SA15532378</t>
  </si>
  <si>
    <t>2020-08-01-06.35.17.455000</t>
  </si>
  <si>
    <t>GD01.14038887</t>
  </si>
  <si>
    <t>73GD0114038887</t>
  </si>
  <si>
    <t>SA15532385</t>
  </si>
  <si>
    <t>2020-08-01-06.31.55.440000</t>
  </si>
  <si>
    <t>GD01.14038889</t>
  </si>
  <si>
    <t>73GD0114038889</t>
  </si>
  <si>
    <t>SA15532387</t>
  </si>
  <si>
    <t>2020-08-01-06.34.11.848000</t>
  </si>
  <si>
    <t>GD01.14038923</t>
  </si>
  <si>
    <t>73GD0114038923</t>
  </si>
  <si>
    <t>SA15532421</t>
  </si>
  <si>
    <t>2020-08-01-06.39.45.720000</t>
  </si>
  <si>
    <t>GD01.14038924</t>
  </si>
  <si>
    <t>73GD0114038924</t>
  </si>
  <si>
    <t>SA15532422</t>
  </si>
  <si>
    <t>2020-08-01-06.27.31.763000</t>
  </si>
  <si>
    <t>GD01.14038950</t>
  </si>
  <si>
    <t>73GD0114038950</t>
  </si>
  <si>
    <t>SA15532448</t>
  </si>
  <si>
    <t>2020-08-01-06.35.23.899000</t>
  </si>
  <si>
    <t>GD01.14038957</t>
  </si>
  <si>
    <t>73GD0114038957</t>
  </si>
  <si>
    <t>SA15532455</t>
  </si>
  <si>
    <t>2020-08-01-06.34.08.680000</t>
  </si>
  <si>
    <t>GD01.14038959</t>
  </si>
  <si>
    <t>73GD0114038959</t>
  </si>
  <si>
    <t>SA15532457</t>
  </si>
  <si>
    <t>2020-08-01-06.39.19.632000</t>
  </si>
  <si>
    <t>GD01.14039152</t>
  </si>
  <si>
    <t>73GD0114039152</t>
  </si>
  <si>
    <t>SA15532650</t>
  </si>
  <si>
    <t>2020-08-01-06.25.06.914000</t>
  </si>
  <si>
    <t>GD01.14039155</t>
  </si>
  <si>
    <t>73GD0114039155</t>
  </si>
  <si>
    <t>SA15532653</t>
  </si>
  <si>
    <t>2020-08-01-06.36.30.180000</t>
  </si>
  <si>
    <t>GD01.14039223</t>
  </si>
  <si>
    <t>73GD0114039223</t>
  </si>
  <si>
    <t>SA15532721</t>
  </si>
  <si>
    <t>2020-08-25-18.56.38.563000</t>
  </si>
  <si>
    <t>GD01.14039224</t>
  </si>
  <si>
    <t>73GD0114039224</t>
  </si>
  <si>
    <t>SA15532722</t>
  </si>
  <si>
    <t>2020-08-25-18.57.02.573000</t>
  </si>
  <si>
    <t>TABANG</t>
  </si>
  <si>
    <t>GD01.14039250</t>
  </si>
  <si>
    <t>73GD0114039250</t>
  </si>
  <si>
    <t>SA15532748</t>
  </si>
  <si>
    <t>2020-08-25-18.57.03.191000</t>
  </si>
  <si>
    <t>GD01.14039257</t>
  </si>
  <si>
    <t>73GD0114039257</t>
  </si>
  <si>
    <t>SA15532755</t>
  </si>
  <si>
    <t>2020-08-25-18.57.51.528000</t>
  </si>
  <si>
    <t>GD01.14039259</t>
  </si>
  <si>
    <t>73GD0114039259</t>
  </si>
  <si>
    <t>SA15532757</t>
  </si>
  <si>
    <t>2020-08-25-18.57.50.983000</t>
  </si>
  <si>
    <t>GD01.14039303</t>
  </si>
  <si>
    <t>73GD0114039303</t>
  </si>
  <si>
    <t>SA15532801</t>
  </si>
  <si>
    <t>2020-08-25-18.56.21.768000</t>
  </si>
  <si>
    <t>GD01.14039304</t>
  </si>
  <si>
    <t>73GD0114039304</t>
  </si>
  <si>
    <t>SA15532802</t>
  </si>
  <si>
    <t>2020-08-25-18.56.21.432000</t>
  </si>
  <si>
    <t>GD01.14038803</t>
  </si>
  <si>
    <t>73GD0114038803</t>
  </si>
  <si>
    <t>SA15532301</t>
  </si>
  <si>
    <t>2020-08-01-06.33.53.279000</t>
  </si>
  <si>
    <t>GD01.14038804</t>
  </si>
  <si>
    <t>73GD0114038804</t>
  </si>
  <si>
    <t>SA15532302</t>
  </si>
  <si>
    <t>2020-08-01-06.30.19.049000</t>
  </si>
  <si>
    <t>GD01.14038870</t>
  </si>
  <si>
    <t>73GD0114038870</t>
  </si>
  <si>
    <t>SA15532368</t>
  </si>
  <si>
    <t>2020-08-01-06.32.10.413000</t>
  </si>
  <si>
    <t>GD01.14038877</t>
  </si>
  <si>
    <t>73GD0114038877</t>
  </si>
  <si>
    <t>SA15532375</t>
  </si>
  <si>
    <t>2020-08-01-06.33.57.383000</t>
  </si>
  <si>
    <t>GD01.14039144</t>
  </si>
  <si>
    <t>73GD0114039144</t>
  </si>
  <si>
    <t>SA15532642</t>
  </si>
  <si>
    <t>2020-08-25-18.42.52.830000</t>
  </si>
  <si>
    <t>GD01.14039312</t>
  </si>
  <si>
    <t>73GD0114039312</t>
  </si>
  <si>
    <t>SA15532810</t>
  </si>
  <si>
    <t>2020-08-25-18.56.21.406000</t>
  </si>
  <si>
    <t>GD01.14039733</t>
  </si>
  <si>
    <t>73GD0114039733</t>
  </si>
  <si>
    <t>SA15533231</t>
  </si>
  <si>
    <t>2020-08-25-18.48.57.496000</t>
  </si>
  <si>
    <t>GD01.14039826</t>
  </si>
  <si>
    <t>73GD0114039826</t>
  </si>
  <si>
    <t>SA15533324</t>
  </si>
  <si>
    <t>2020-08-25-18.49.51.828000</t>
  </si>
  <si>
    <t>GD01.14039901</t>
  </si>
  <si>
    <t>73GD0114039901</t>
  </si>
  <si>
    <t>SA15533399</t>
  </si>
  <si>
    <t>2020-08-25-18.56.39.068000</t>
  </si>
  <si>
    <t>GD01.14039906</t>
  </si>
  <si>
    <t>73GD0114039906</t>
  </si>
  <si>
    <t>SA15533404</t>
  </si>
  <si>
    <t>2020-08-25-18.56.41.636000</t>
  </si>
  <si>
    <t>GD01.14039908</t>
  </si>
  <si>
    <t>73GD0114039908</t>
  </si>
  <si>
    <t>SA15533406</t>
  </si>
  <si>
    <t>2020-08-25-18.56.39.681000</t>
  </si>
  <si>
    <t>GD01.14039972</t>
  </si>
  <si>
    <t>73GD0114039972</t>
  </si>
  <si>
    <t>SA15533470</t>
  </si>
  <si>
    <t>2020-08-25-18.56.38.303000</t>
  </si>
  <si>
    <t>GD01.14039975</t>
  </si>
  <si>
    <t>73GD0114039975</t>
  </si>
  <si>
    <t>SA15533473</t>
  </si>
  <si>
    <t>2020-08-25-18.56.42.305000</t>
  </si>
  <si>
    <t>GD01.14039982</t>
  </si>
  <si>
    <t>73GD0114039982</t>
  </si>
  <si>
    <t>SA15533480</t>
  </si>
  <si>
    <t>2020-08-25-18.56.36.971000</t>
  </si>
  <si>
    <t>GD01.14039985</t>
  </si>
  <si>
    <t>73GD0114039985</t>
  </si>
  <si>
    <t>SA15533483</t>
  </si>
  <si>
    <t>2020-08-25-18.56.33.282000</t>
  </si>
  <si>
    <t>GD01.14040031</t>
  </si>
  <si>
    <t>73GD0114040031</t>
  </si>
  <si>
    <t>SA15533529</t>
  </si>
  <si>
    <t>2020-08-25-18.56.34.910000</t>
  </si>
  <si>
    <t>GD01.14040036</t>
  </si>
  <si>
    <t>73GD0114040036</t>
  </si>
  <si>
    <t>SA15533534</t>
  </si>
  <si>
    <t>2020-08-25-19.02.52.786000</t>
  </si>
  <si>
    <t>GD01.14040038</t>
  </si>
  <si>
    <t>73GD0114040038</t>
  </si>
  <si>
    <t>SA15533536</t>
  </si>
  <si>
    <t>2020-08-25-19.02.52.666000</t>
  </si>
  <si>
    <t>GD01.14040042</t>
  </si>
  <si>
    <t>73GD0114040042</t>
  </si>
  <si>
    <t>SA15533540</t>
  </si>
  <si>
    <t>2020-08-25-19.02.52.716000</t>
  </si>
  <si>
    <t>GD01.14040045</t>
  </si>
  <si>
    <t>73GD0114040045</t>
  </si>
  <si>
    <t>SA15533543</t>
  </si>
  <si>
    <t>2020-08-25-19.02.52.737000</t>
  </si>
  <si>
    <t>GD01.14039431</t>
  </si>
  <si>
    <t>73GD0114039431</t>
  </si>
  <si>
    <t>SA15532929</t>
  </si>
  <si>
    <t>2020-08-25-18.42.59.017000</t>
  </si>
  <si>
    <t>GD01.14039436</t>
  </si>
  <si>
    <t>73GD0114039436</t>
  </si>
  <si>
    <t>SA15532934</t>
  </si>
  <si>
    <t>2020-08-25-18.42.58.808000</t>
  </si>
  <si>
    <t>GD01.14039438</t>
  </si>
  <si>
    <t>73GD0114039438</t>
  </si>
  <si>
    <t>SA15532936</t>
  </si>
  <si>
    <t>2020-08-25-18.42.59.739000</t>
  </si>
  <si>
    <t>GD01.14039442</t>
  </si>
  <si>
    <t>73GD0114039442</t>
  </si>
  <si>
    <t>SA15532940</t>
  </si>
  <si>
    <t>2020-08-25-18.42.58.536000</t>
  </si>
  <si>
    <t>GD01.14039445</t>
  </si>
  <si>
    <t>73GD0114039445</t>
  </si>
  <si>
    <t>SA15532943</t>
  </si>
  <si>
    <t>2020-08-25-18.42.59.090000</t>
  </si>
  <si>
    <t>GD01.14039511</t>
  </si>
  <si>
    <t>73GD0114039511</t>
  </si>
  <si>
    <t>SA15533009</t>
  </si>
  <si>
    <t>2020-08-25-18.58.57.214000</t>
  </si>
  <si>
    <t>GD01.14039516</t>
  </si>
  <si>
    <t>73GD0114039516</t>
  </si>
  <si>
    <t>SA15533014</t>
  </si>
  <si>
    <t>2020-08-01-06.23.50.012000</t>
  </si>
  <si>
    <t>GD01.14039518</t>
  </si>
  <si>
    <t>73GD0114039518</t>
  </si>
  <si>
    <t>SA15533016</t>
  </si>
  <si>
    <t>2020-08-01-06.33.50.503000</t>
  </si>
  <si>
    <t>GD01.14039562</t>
  </si>
  <si>
    <t>73GD0114039562</t>
  </si>
  <si>
    <t>SA15533060</t>
  </si>
  <si>
    <t>2020-08-01-06.34.19.157000</t>
  </si>
  <si>
    <t>GD01.14039565</t>
  </si>
  <si>
    <t>73GD0114039565</t>
  </si>
  <si>
    <t>SA15533063</t>
  </si>
  <si>
    <t>2020-08-01-06.34.17.319000</t>
  </si>
  <si>
    <t>GD01.14039592</t>
  </si>
  <si>
    <t>73GD0114039592</t>
  </si>
  <si>
    <t>SA15533090</t>
  </si>
  <si>
    <t>2020-08-25-18.49.49.711000</t>
  </si>
  <si>
    <t>GD01.14039595</t>
  </si>
  <si>
    <t>73GD0114039595</t>
  </si>
  <si>
    <t>SA15533093</t>
  </si>
  <si>
    <t>2020-08-25-18.49.51.182000</t>
  </si>
  <si>
    <t>GD01.14039613</t>
  </si>
  <si>
    <t>73GD0114039613</t>
  </si>
  <si>
    <t>SA15533111</t>
  </si>
  <si>
    <t>2020-08-25-18.49.49.641000</t>
  </si>
  <si>
    <t>GD01.14039614</t>
  </si>
  <si>
    <t>73GD0114039614</t>
  </si>
  <si>
    <t>SA15533112</t>
  </si>
  <si>
    <t>2020-08-25-18.49.51.802000</t>
  </si>
  <si>
    <t>GD01.14039660</t>
  </si>
  <si>
    <t>73GD0114039660</t>
  </si>
  <si>
    <t>SA15533158</t>
  </si>
  <si>
    <t>2020-08-01-06.35.57.142000</t>
  </si>
  <si>
    <t>GD01.14039669</t>
  </si>
  <si>
    <t>73GD0114039669</t>
  </si>
  <si>
    <t>SA15533167</t>
  </si>
  <si>
    <t>2020-08-01-06.36.33.202000</t>
  </si>
  <si>
    <t>GD01.14039690</t>
  </si>
  <si>
    <t>73GD0114039690</t>
  </si>
  <si>
    <t>SA15533188</t>
  </si>
  <si>
    <t>2020-08-25-18.46.34.201000</t>
  </si>
  <si>
    <t>GD01.14039697</t>
  </si>
  <si>
    <t>73GD0114039697</t>
  </si>
  <si>
    <t>SA15533195</t>
  </si>
  <si>
    <t>2020-08-25-18.46.34.688000</t>
  </si>
  <si>
    <t>GD01.14039699</t>
  </si>
  <si>
    <t>73GD0114039699</t>
  </si>
  <si>
    <t>SA15533197</t>
  </si>
  <si>
    <t>2020-08-25-18.46.33.995000</t>
  </si>
  <si>
    <t>GD01.14039734</t>
  </si>
  <si>
    <t>73GD0114039734</t>
  </si>
  <si>
    <t>SA15533232</t>
  </si>
  <si>
    <t>2020-08-25-18.48.56.088000</t>
  </si>
  <si>
    <t>GD01.14039740</t>
  </si>
  <si>
    <t>73GD0114039740</t>
  </si>
  <si>
    <t>SA15533238</t>
  </si>
  <si>
    <t>2020-08-25-18.48.56.305000</t>
  </si>
  <si>
    <t>JL. SUTOYO</t>
  </si>
  <si>
    <t>GD01.14039747</t>
  </si>
  <si>
    <t>73GD0114039747</t>
  </si>
  <si>
    <t>SA15533245</t>
  </si>
  <si>
    <t>2020-08-25-18.48.57.147000</t>
  </si>
  <si>
    <t>JL.INPRES</t>
  </si>
  <si>
    <t>GD01.14039749</t>
  </si>
  <si>
    <t>73GD0114039749</t>
  </si>
  <si>
    <t>SA15533247</t>
  </si>
  <si>
    <t>2020-08-25-18.48.55.768000</t>
  </si>
  <si>
    <t>JL.PANDEBULAN</t>
  </si>
  <si>
    <t>GD01.14039821</t>
  </si>
  <si>
    <t>73GD0114039821</t>
  </si>
  <si>
    <t>SA15533319</t>
  </si>
  <si>
    <t>2020-08-25-18.49.50.233000</t>
  </si>
  <si>
    <t>GD01.14038812</t>
  </si>
  <si>
    <t>73GD0114038812</t>
  </si>
  <si>
    <t>SA15532310</t>
  </si>
  <si>
    <t>2020-08-01-06.23.48.934000</t>
  </si>
  <si>
    <t>GD01.14038815</t>
  </si>
  <si>
    <t>73GD0114038815</t>
  </si>
  <si>
    <t>SA15532313</t>
  </si>
  <si>
    <t>2020-08-01-06.37.48.420000</t>
  </si>
  <si>
    <t>GD01.14038861</t>
  </si>
  <si>
    <t>73GD0114038861</t>
  </si>
  <si>
    <t>SA15532359</t>
  </si>
  <si>
    <t>2020-08-01-06.28.14.916000</t>
  </si>
  <si>
    <t>GD01.14038866</t>
  </si>
  <si>
    <t>73GD0114038866</t>
  </si>
  <si>
    <t>SA15532364</t>
  </si>
  <si>
    <t>2020-08-25-18.42.57.239000</t>
  </si>
  <si>
    <t>GD01.14038868</t>
  </si>
  <si>
    <t>73GD0114038868</t>
  </si>
  <si>
    <t>SA15532366</t>
  </si>
  <si>
    <t>2020-08-01-06.35.15.213000</t>
  </si>
  <si>
    <t>GD01.14038891</t>
  </si>
  <si>
    <t>73GD0114038891</t>
  </si>
  <si>
    <t>SA15532389</t>
  </si>
  <si>
    <t>2020-08-01-06.33.14.806000</t>
  </si>
  <si>
    <t>GD01.14038896</t>
  </si>
  <si>
    <t>73GD0114038896</t>
  </si>
  <si>
    <t>SA15532394</t>
  </si>
  <si>
    <t>2020-08-01-06.31.45.044000</t>
  </si>
  <si>
    <t>GD01.14038898</t>
  </si>
  <si>
    <t>73GD0114038898</t>
  </si>
  <si>
    <t>SA15532396</t>
  </si>
  <si>
    <t>2020-08-01-06.27.54.994000</t>
  </si>
  <si>
    <t>GD01.14038932</t>
  </si>
  <si>
    <t>73GD0114038932</t>
  </si>
  <si>
    <t>SA15532430</t>
  </si>
  <si>
    <t>2020-08-01-06.26.13.104000</t>
  </si>
  <si>
    <t>GD01.14038935</t>
  </si>
  <si>
    <t>73GD0114038935</t>
  </si>
  <si>
    <t>SA15532433</t>
  </si>
  <si>
    <t>2020-08-01-06.26.22.424000</t>
  </si>
  <si>
    <t>GD01.14038946</t>
  </si>
  <si>
    <t>73GD0114038946</t>
  </si>
  <si>
    <t>SA15532444</t>
  </si>
  <si>
    <t>2020-08-25-18.57.58.232000</t>
  </si>
  <si>
    <t>GD01.14039137</t>
  </si>
  <si>
    <t>73GD0114039137</t>
  </si>
  <si>
    <t>SA15532635</t>
  </si>
  <si>
    <t>2020-08-25-18.45.48.085000</t>
  </si>
  <si>
    <t>GD01.14039139</t>
  </si>
  <si>
    <t>73GD0114039139</t>
  </si>
  <si>
    <t>SA15532637</t>
  </si>
  <si>
    <t>2020-08-25-18.45.47.817000</t>
  </si>
  <si>
    <t>GD01.14039143</t>
  </si>
  <si>
    <t>73GD0114039143</t>
  </si>
  <si>
    <t>SA15532641</t>
  </si>
  <si>
    <t>2020-08-25-18.45.47.908000</t>
  </si>
  <si>
    <t>GD01.14039232</t>
  </si>
  <si>
    <t>73GD0114039232</t>
  </si>
  <si>
    <t>SA15532730</t>
  </si>
  <si>
    <t>2020-08-25-18.49.51.111000</t>
  </si>
  <si>
    <t>GD01.14039235</t>
  </si>
  <si>
    <t>73GD0114039235</t>
  </si>
  <si>
    <t>SA15532733</t>
  </si>
  <si>
    <t>2020-08-25-18.49.51.573000</t>
  </si>
  <si>
    <t>GD01.14039241</t>
  </si>
  <si>
    <t>73GD0114039241</t>
  </si>
  <si>
    <t>SA15532739</t>
  </si>
  <si>
    <t>2020-08-25-18.57.02.506000</t>
  </si>
  <si>
    <t>JL.SYAIKH M  AL-KHIDHIR</t>
  </si>
  <si>
    <t>GD01.14039246</t>
  </si>
  <si>
    <t>73GD0114039246</t>
  </si>
  <si>
    <t>SA15532744</t>
  </si>
  <si>
    <t>2020-08-25-18.57.02.851000</t>
  </si>
  <si>
    <t>JL.LABOT DUGIAN</t>
  </si>
  <si>
    <t>GD01.14039248</t>
  </si>
  <si>
    <t>73GD0114039248</t>
  </si>
  <si>
    <t>SA15532746</t>
  </si>
  <si>
    <t>2020-08-25-18.57.03.131000</t>
  </si>
  <si>
    <t>GD01.14039315</t>
  </si>
  <si>
    <t>73GD0114039315</t>
  </si>
  <si>
    <t>SA15532813</t>
  </si>
  <si>
    <t>2020-08-25-18.56.30.761000</t>
  </si>
  <si>
    <t>GD01.14039170</t>
  </si>
  <si>
    <t>73GD0114039170</t>
  </si>
  <si>
    <t>SA15532668</t>
  </si>
  <si>
    <t>2020-08-25-18.42.53.190000</t>
  </si>
  <si>
    <t>GD01.14039654</t>
  </si>
  <si>
    <t>73GD0114039654</t>
  </si>
  <si>
    <t>SA15533152</t>
  </si>
  <si>
    <t>2020-08-01-06.36.57.747000</t>
  </si>
  <si>
    <t>GD01.14040002</t>
  </si>
  <si>
    <t>73GD0114040002</t>
  </si>
  <si>
    <t>SA15533500</t>
  </si>
  <si>
    <t>2020-08-25-18.56.39.767000</t>
  </si>
  <si>
    <t>GD01.14040005</t>
  </si>
  <si>
    <t>73GD0114040005</t>
  </si>
  <si>
    <t>SA15533503</t>
  </si>
  <si>
    <t>2020-08-25-18.56.40.102000</t>
  </si>
  <si>
    <t>GD01.14039486</t>
  </si>
  <si>
    <t>73GD0114039486</t>
  </si>
  <si>
    <t>SA15532984</t>
  </si>
  <si>
    <t>2020-08-01-06.33.17.248000</t>
  </si>
  <si>
    <t>GD01.14039488</t>
  </si>
  <si>
    <t>73GD0114039488</t>
  </si>
  <si>
    <t>SA15532986</t>
  </si>
  <si>
    <t>2020-08-01-06.31.46.525000</t>
  </si>
  <si>
    <t>GD01.14039522</t>
  </si>
  <si>
    <t>73GD0114039522</t>
  </si>
  <si>
    <t>SA15533020</t>
  </si>
  <si>
    <t>2020-08-01-06.33.59.701000</t>
  </si>
  <si>
    <t>GD01.14039525</t>
  </si>
  <si>
    <t>73GD0114039525</t>
  </si>
  <si>
    <t>SA15533023</t>
  </si>
  <si>
    <t>2020-08-01-06.39.36.052000</t>
  </si>
  <si>
    <t>GD01.14039551</t>
  </si>
  <si>
    <t>73GD0114039551</t>
  </si>
  <si>
    <t>SA15533049</t>
  </si>
  <si>
    <t>2020-08-01-06.27.32.376000</t>
  </si>
  <si>
    <t>GD01.14039556</t>
  </si>
  <si>
    <t>73GD0114039556</t>
  </si>
  <si>
    <t>SA15533054</t>
  </si>
  <si>
    <t>2020-08-01-06.37.58.364000</t>
  </si>
  <si>
    <t>GD01.14039558</t>
  </si>
  <si>
    <t>73GD0114039558</t>
  </si>
  <si>
    <t>SA15533056</t>
  </si>
  <si>
    <t>2020-08-01-06.26.24.425000</t>
  </si>
  <si>
    <t>GD01.14039620</t>
  </si>
  <si>
    <t>73GD0114039620</t>
  </si>
  <si>
    <t>SA15533118</t>
  </si>
  <si>
    <t>2020-08-25-18.55.17.748000</t>
  </si>
  <si>
    <t>GD01.14039627</t>
  </si>
  <si>
    <t>73GD0114039627</t>
  </si>
  <si>
    <t>SA15533125</t>
  </si>
  <si>
    <t>2020-08-25-18.55.18.242000</t>
  </si>
  <si>
    <t>GD01.14039629</t>
  </si>
  <si>
    <t>73GD0114039629</t>
  </si>
  <si>
    <t>SA15533127</t>
  </si>
  <si>
    <t>2020-08-25-18.55.30.959000</t>
  </si>
  <si>
    <t>GD01.14039653</t>
  </si>
  <si>
    <t>73GD0114039653</t>
  </si>
  <si>
    <t>SA15533151</t>
  </si>
  <si>
    <t>2020-08-01-06.33.08.387000</t>
  </si>
  <si>
    <t>GD01.14039700</t>
  </si>
  <si>
    <t>73GD0114039700</t>
  </si>
  <si>
    <t>SA15533198</t>
  </si>
  <si>
    <t>2020-08-25-18.46.34.985000</t>
  </si>
  <si>
    <t>JL. GATOT SUBROTO</t>
  </si>
  <si>
    <t>GD01.14039707</t>
  </si>
  <si>
    <t>73GD0114039707</t>
  </si>
  <si>
    <t>SA15533205</t>
  </si>
  <si>
    <t>2020-08-25-18.46.34.871000</t>
  </si>
  <si>
    <t>GD01.14039709</t>
  </si>
  <si>
    <t>73GD0114039709</t>
  </si>
  <si>
    <t>SA15533207</t>
  </si>
  <si>
    <t>2020-08-25-18.46.34.614000</t>
  </si>
  <si>
    <t>JL.VETERAN</t>
  </si>
  <si>
    <t>GD01.14039773</t>
  </si>
  <si>
    <t>73GD0114039773</t>
  </si>
  <si>
    <t>SA15533271</t>
  </si>
  <si>
    <t>2020-08-25-18.48.56.418000</t>
  </si>
  <si>
    <t>JL.KAMPUS</t>
  </si>
  <si>
    <t>GD01.14039774</t>
  </si>
  <si>
    <t>73GD0114039774</t>
  </si>
  <si>
    <t>SA15533272</t>
  </si>
  <si>
    <t>2020-08-25-18.48.56.815000</t>
  </si>
  <si>
    <t>GD01.14039783</t>
  </si>
  <si>
    <t>73GD0114039783</t>
  </si>
  <si>
    <t>SA15533281</t>
  </si>
  <si>
    <t>2020-08-25-18.48.56.374000</t>
  </si>
  <si>
    <t>GD01.14039784</t>
  </si>
  <si>
    <t>73GD0114039784</t>
  </si>
  <si>
    <t>SA15533282</t>
  </si>
  <si>
    <t>2020-08-25-18.48.55.872000</t>
  </si>
  <si>
    <t>JL.BBI</t>
  </si>
  <si>
    <t>GD01.14039812</t>
  </si>
  <si>
    <t>73GD0114039812</t>
  </si>
  <si>
    <t>SA15533310</t>
  </si>
  <si>
    <t>2020-08-25-18.49.50.975000</t>
  </si>
  <si>
    <t>JL.PANJAITAN</t>
  </si>
  <si>
    <t>GD01.14039815</t>
  </si>
  <si>
    <t>73GD0114039815</t>
  </si>
  <si>
    <t>SA15533313</t>
  </si>
  <si>
    <t>2020-08-25-18.49.49.983000</t>
  </si>
  <si>
    <t>JL.MAWAR</t>
  </si>
  <si>
    <t>GD01.14039861</t>
  </si>
  <si>
    <t>73GD0114039861</t>
  </si>
  <si>
    <t>SA15533359</t>
  </si>
  <si>
    <t>2020-08-25-18.56.39.536000</t>
  </si>
  <si>
    <t>GD01.14039866</t>
  </si>
  <si>
    <t>73GD0114039866</t>
  </si>
  <si>
    <t>SA15533364</t>
  </si>
  <si>
    <t>2020-08-25-18.56.37.294000</t>
  </si>
  <si>
    <t>GD01.14039868</t>
  </si>
  <si>
    <t>73GD0114039868</t>
  </si>
  <si>
    <t>SA15533366</t>
  </si>
  <si>
    <t>2020-08-25-18.56.42.004000</t>
  </si>
  <si>
    <t>GD01.14039891</t>
  </si>
  <si>
    <t>73GD0114039891</t>
  </si>
  <si>
    <t>SA15533389</t>
  </si>
  <si>
    <t>2020-08-25-18.56.35.767000</t>
  </si>
  <si>
    <t>GD01.14039896</t>
  </si>
  <si>
    <t>73GD0114039896</t>
  </si>
  <si>
    <t>SA15533394</t>
  </si>
  <si>
    <t>2020-08-25-18.56.37.158000</t>
  </si>
  <si>
    <t>GD01.14039898</t>
  </si>
  <si>
    <t>73GD0114039898</t>
  </si>
  <si>
    <t>SA15533396</t>
  </si>
  <si>
    <t>2020-08-25-18.56.34.315000</t>
  </si>
  <si>
    <t>GD01.14039932</t>
  </si>
  <si>
    <t>73GD0114039932</t>
  </si>
  <si>
    <t>SA15533430</t>
  </si>
  <si>
    <t>2020-08-25-18.56.36.844000</t>
  </si>
  <si>
    <t>GD01.14039935</t>
  </si>
  <si>
    <t>73GD0114039935</t>
  </si>
  <si>
    <t>SA15533433</t>
  </si>
  <si>
    <t>2020-08-25-18.49.51.233000</t>
  </si>
  <si>
    <t>GD01.14039941</t>
  </si>
  <si>
    <t>73GD0114039941</t>
  </si>
  <si>
    <t>SA15533439</t>
  </si>
  <si>
    <t>2020-08-25-18.49.50.472000</t>
  </si>
  <si>
    <t>GD01.14039946</t>
  </si>
  <si>
    <t>73GD0114039946</t>
  </si>
  <si>
    <t>SA15533444</t>
  </si>
  <si>
    <t>2020-08-25-18.49.50.762000</t>
  </si>
  <si>
    <t>GD01.14039948</t>
  </si>
  <si>
    <t>73GD0114039948</t>
  </si>
  <si>
    <t>SA15533446</t>
  </si>
  <si>
    <t>2020-08-25-18.57.51.937000</t>
  </si>
  <si>
    <t>GD01.14039177</t>
  </si>
  <si>
    <t>73GD0114039177</t>
  </si>
  <si>
    <t>SA15532675</t>
  </si>
  <si>
    <t>2020-08-25-18.42.53.372000</t>
  </si>
  <si>
    <t>GD01.14039179</t>
  </si>
  <si>
    <t>73GD0114039179</t>
  </si>
  <si>
    <t>SA15532677</t>
  </si>
  <si>
    <t>2020-08-01-06.36.28.019000</t>
  </si>
  <si>
    <t>GD01.14039180</t>
  </si>
  <si>
    <t>73GD0114039180</t>
  </si>
  <si>
    <t>SA15532678</t>
  </si>
  <si>
    <t>2020-08-01-06.29.48.079000</t>
  </si>
  <si>
    <t>GD01.14039187</t>
  </si>
  <si>
    <t>73GD0114039187</t>
  </si>
  <si>
    <t>SA15532685</t>
  </si>
  <si>
    <t>2020-08-01-06.36.15.108000</t>
  </si>
  <si>
    <t>GD01.14039189</t>
  </si>
  <si>
    <t>73GD0114039189</t>
  </si>
  <si>
    <t>SA15532687</t>
  </si>
  <si>
    <t>2020-08-01-06.26.22.024000</t>
  </si>
  <si>
    <t>GD01.14039201</t>
  </si>
  <si>
    <t>73GD0114039201</t>
  </si>
  <si>
    <t>SA15532699</t>
  </si>
  <si>
    <t>2020-08-25-18.46.35.015000</t>
  </si>
  <si>
    <t>GD01.14039206</t>
  </si>
  <si>
    <t>73GD0114039206</t>
  </si>
  <si>
    <t>SA15532704</t>
  </si>
  <si>
    <t>2020-08-25-18.57.03.230000</t>
  </si>
  <si>
    <t>GD01.14039208</t>
  </si>
  <si>
    <t>73GD0114039208</t>
  </si>
  <si>
    <t>SA15532706</t>
  </si>
  <si>
    <t>2020-08-25-18.57.02.533000</t>
  </si>
  <si>
    <t>GD01.14039272</t>
  </si>
  <si>
    <t>73GD0114039272</t>
  </si>
  <si>
    <t>SA15532770</t>
  </si>
  <si>
    <t>2020-08-25-18.57.52.044000</t>
  </si>
  <si>
    <t>GD01.14039275</t>
  </si>
  <si>
    <t>73GD0114039275</t>
  </si>
  <si>
    <t>SA15532773</t>
  </si>
  <si>
    <t>2020-08-25-18.57.52.137000</t>
  </si>
  <si>
    <t>GD01.14039282</t>
  </si>
  <si>
    <t>73GD0114039282</t>
  </si>
  <si>
    <t>SA15532780</t>
  </si>
  <si>
    <t>2020-08-25-18.57.51.302000</t>
  </si>
  <si>
    <t>GD01.14039285</t>
  </si>
  <si>
    <t>73GD0114039285</t>
  </si>
  <si>
    <t>SA15532783</t>
  </si>
  <si>
    <t>2020-08-25-18.49.50.896000</t>
  </si>
  <si>
    <t>GD01.14039321</t>
  </si>
  <si>
    <t>73GD0114039321</t>
  </si>
  <si>
    <t>SA15532819</t>
  </si>
  <si>
    <t>2020-08-01-06.35.25.985000</t>
  </si>
  <si>
    <t>GD01.14039326</t>
  </si>
  <si>
    <t>73GD0114039326</t>
  </si>
  <si>
    <t>SA15532824</t>
  </si>
  <si>
    <t>2020-08-25-19.02.12.968000</t>
  </si>
  <si>
    <t>GD01.14039328</t>
  </si>
  <si>
    <t>73GD0114039328</t>
  </si>
  <si>
    <t>SA15532826</t>
  </si>
  <si>
    <t>2020-08-25-19.02.12.271000</t>
  </si>
  <si>
    <t>GD01.14039352</t>
  </si>
  <si>
    <t>73GD0114039352</t>
  </si>
  <si>
    <t>SA15532850</t>
  </si>
  <si>
    <t>2020-08-25-19.02.14.167000</t>
  </si>
  <si>
    <t>GD01.14039471</t>
  </si>
  <si>
    <t>73GD0114039471</t>
  </si>
  <si>
    <t>SA15532969</t>
  </si>
  <si>
    <t>2020-08-01-06.33.13.362000</t>
  </si>
  <si>
    <t>GD01.14039476</t>
  </si>
  <si>
    <t>73GD0114039476</t>
  </si>
  <si>
    <t>SA15532974</t>
  </si>
  <si>
    <t>2022-11-08-15.52.44.230000</t>
  </si>
  <si>
    <t>GD01.14039478</t>
  </si>
  <si>
    <t>73GD0114039478</t>
  </si>
  <si>
    <t>SA15532976</t>
  </si>
  <si>
    <t>2020-08-01-06.26.21.246000</t>
  </si>
  <si>
    <t>GD01.14039481</t>
  </si>
  <si>
    <t>73GD0114039481</t>
  </si>
  <si>
    <t>SA15532979</t>
  </si>
  <si>
    <t>2020-08-01-06.22.51.156000</t>
  </si>
  <si>
    <t>GD01.14038821</t>
  </si>
  <si>
    <t>73GD0114038821</t>
  </si>
  <si>
    <t>SA15532319</t>
  </si>
  <si>
    <t>2020-08-01-06.33.16.831000</t>
  </si>
  <si>
    <t>GD01.14038826</t>
  </si>
  <si>
    <t>73GD0114038826</t>
  </si>
  <si>
    <t>SA15532324</t>
  </si>
  <si>
    <t>2020-08-25-19.02.13.406000</t>
  </si>
  <si>
    <t>GD01.14038828</t>
  </si>
  <si>
    <t>73GD0114038828</t>
  </si>
  <si>
    <t>SA15532326</t>
  </si>
  <si>
    <t>2020-08-25-19.02.13.105000</t>
  </si>
  <si>
    <t>GD01.14038852</t>
  </si>
  <si>
    <t>73GD0114038852</t>
  </si>
  <si>
    <t>SA15532350</t>
  </si>
  <si>
    <t>2020-08-01-06.39.25.383000</t>
  </si>
  <si>
    <t>GD01.14038855</t>
  </si>
  <si>
    <t>73GD0114038855</t>
  </si>
  <si>
    <t>SA15532353</t>
  </si>
  <si>
    <t>2020-08-01-06.33.46.722000</t>
  </si>
  <si>
    <t>GD01.14038901</t>
  </si>
  <si>
    <t>73GD0114038901</t>
  </si>
  <si>
    <t>SA15532399</t>
  </si>
  <si>
    <t>2020-08-25-18.46.33.634000</t>
  </si>
  <si>
    <t>GD01.14038906</t>
  </si>
  <si>
    <t>73GD0114038906</t>
  </si>
  <si>
    <t>SA15532404</t>
  </si>
  <si>
    <t>2020-08-25-18.46.33.671000</t>
  </si>
  <si>
    <t>GD01.14038908</t>
  </si>
  <si>
    <t>73GD0114038908</t>
  </si>
  <si>
    <t>SA15532406</t>
  </si>
  <si>
    <t>2020-08-01-06.39.05.687000</t>
  </si>
  <si>
    <t>GD01.14038972</t>
  </si>
  <si>
    <t>73GD0114038972</t>
  </si>
  <si>
    <t>SA15532470</t>
  </si>
  <si>
    <t>2022-07-04-14.13.13.192000</t>
  </si>
  <si>
    <t>GD01.14038975</t>
  </si>
  <si>
    <t>73GD0114038975</t>
  </si>
  <si>
    <t>SA15532473</t>
  </si>
  <si>
    <t>2022-07-04-14.18.07.670000</t>
  </si>
  <si>
    <t>GD01.14038982</t>
  </si>
  <si>
    <t>73GD0114038982</t>
  </si>
  <si>
    <t>SA15532480</t>
  </si>
  <si>
    <t>2020-08-25-19.02.13.310000</t>
  </si>
  <si>
    <t>GD01.14038985</t>
  </si>
  <si>
    <t>73GD0114038985</t>
  </si>
  <si>
    <t>SA15532483</t>
  </si>
  <si>
    <t>2020-08-25-19.02.12.840000</t>
  </si>
  <si>
    <t>GD01.58721974</t>
  </si>
  <si>
    <t>73GD0158721974</t>
  </si>
  <si>
    <t>SA52005991</t>
  </si>
  <si>
    <t>2022-04-18-13.23.59.926000</t>
  </si>
  <si>
    <t>GD01.60093389</t>
  </si>
  <si>
    <t>73GD0160093389</t>
  </si>
  <si>
    <t>SA69881700</t>
  </si>
  <si>
    <t>2022-08-08-15.51.55.482000</t>
  </si>
  <si>
    <t>TUNGOI</t>
  </si>
  <si>
    <t>GD01.14039166</t>
  </si>
  <si>
    <t>73GD0114039166</t>
  </si>
  <si>
    <t>SA15532664</t>
  </si>
  <si>
    <t>2020-08-25-18.42.53.164000</t>
  </si>
  <si>
    <t>GD01.14039923</t>
  </si>
  <si>
    <t>73GD0114039923</t>
  </si>
  <si>
    <t>SA15533421</t>
  </si>
  <si>
    <t>2020-08-25-18.56.34.838000</t>
  </si>
  <si>
    <t>GD01.14039957</t>
  </si>
  <si>
    <t>73GD0114039957</t>
  </si>
  <si>
    <t>SA15533455</t>
  </si>
  <si>
    <t>2020-08-25-18.56.37.232000</t>
  </si>
  <si>
    <t>GD01.14039959</t>
  </si>
  <si>
    <t>73GD0114039959</t>
  </si>
  <si>
    <t>SA15533457</t>
  </si>
  <si>
    <t>2020-08-25-18.56.32.903000</t>
  </si>
  <si>
    <t>GD01.14040013</t>
  </si>
  <si>
    <t>73GD0114040013</t>
  </si>
  <si>
    <t>SA15533511</t>
  </si>
  <si>
    <t>2020-08-25-18.56.39.143000</t>
  </si>
  <si>
    <t>GD01.14040014</t>
  </si>
  <si>
    <t>73GD0114040014</t>
  </si>
  <si>
    <t>SA15533512</t>
  </si>
  <si>
    <t>2020-08-25-18.56.32.658000</t>
  </si>
  <si>
    <t>GD01.14039469</t>
  </si>
  <si>
    <t>73GD0114039469</t>
  </si>
  <si>
    <t>SA15532967</t>
  </si>
  <si>
    <t>2022-11-08-15.55.57.129000</t>
  </si>
  <si>
    <t>GD01.14039490</t>
  </si>
  <si>
    <t>73GD0114039490</t>
  </si>
  <si>
    <t>SA15532988</t>
  </si>
  <si>
    <t>2020-08-01-06.29.57.540000</t>
  </si>
  <si>
    <t>GD01.14039497</t>
  </si>
  <si>
    <t>73GD0114039497</t>
  </si>
  <si>
    <t>SA15532995</t>
  </si>
  <si>
    <t>2020-08-01-06.29.37.811000</t>
  </si>
  <si>
    <t>GD01.14039499</t>
  </si>
  <si>
    <t>73GD0114039499</t>
  </si>
  <si>
    <t>SA15532997</t>
  </si>
  <si>
    <t>2020-08-01-06.32.17.464000</t>
  </si>
  <si>
    <t>GD01.14039533</t>
  </si>
  <si>
    <t>73GD0114039533</t>
  </si>
  <si>
    <t>SA15533031</t>
  </si>
  <si>
    <t>2020-08-25-18.58.42.033000</t>
  </si>
  <si>
    <t>GD01.14039534</t>
  </si>
  <si>
    <t>73GD0114039534</t>
  </si>
  <si>
    <t>SA15533032</t>
  </si>
  <si>
    <t>2020-08-25-18.58.42.354000</t>
  </si>
  <si>
    <t>GD01.14039540</t>
  </si>
  <si>
    <t>73GD0114039540</t>
  </si>
  <si>
    <t>SA15533038</t>
  </si>
  <si>
    <t>2020-08-01-06.39.35.411000</t>
  </si>
  <si>
    <t>GD01.14039547</t>
  </si>
  <si>
    <t>73GD0114039547</t>
  </si>
  <si>
    <t>SA15533045</t>
  </si>
  <si>
    <t>2020-08-01-00.56.31.783000</t>
  </si>
  <si>
    <t>GD01.14039549</t>
  </si>
  <si>
    <t>73GD0114039549</t>
  </si>
  <si>
    <t>SA15533047</t>
  </si>
  <si>
    <t>2020-08-01-06.24.57.354000</t>
  </si>
  <si>
    <t>GD01.14039631</t>
  </si>
  <si>
    <t>73GD0114039631</t>
  </si>
  <si>
    <t>SA15533129</t>
  </si>
  <si>
    <t>2020-08-25-18.55.30.431000</t>
  </si>
  <si>
    <t>GD01.14039636</t>
  </si>
  <si>
    <t>73GD0114039636</t>
  </si>
  <si>
    <t>SA15533134</t>
  </si>
  <si>
    <t>2020-08-25-18.55.29.700000</t>
  </si>
  <si>
    <t>GD01.14039638</t>
  </si>
  <si>
    <t>73GD0114039638</t>
  </si>
  <si>
    <t>SA15533136</t>
  </si>
  <si>
    <t>2020-08-25-18.55.31.068000</t>
  </si>
  <si>
    <t>GD01.14039642</t>
  </si>
  <si>
    <t>73GD0114039642</t>
  </si>
  <si>
    <t>SA15533140</t>
  </si>
  <si>
    <t>2020-08-25-18.55.29.782000</t>
  </si>
  <si>
    <t>GD01.14039645</t>
  </si>
  <si>
    <t>73GD0114039645</t>
  </si>
  <si>
    <t>SA15533143</t>
  </si>
  <si>
    <t>2020-08-25-18.55.30.789000</t>
  </si>
  <si>
    <t>GD01.14039711</t>
  </si>
  <si>
    <t>73GD0114039711</t>
  </si>
  <si>
    <t>SA15533209</t>
  </si>
  <si>
    <t>2020-08-25-18.46.34.537000</t>
  </si>
  <si>
    <t>JL. AMAL</t>
  </si>
  <si>
    <t>GD01.14039716</t>
  </si>
  <si>
    <t>73GD0114039716</t>
  </si>
  <si>
    <t>SA15533214</t>
  </si>
  <si>
    <t>2020-08-25-18.46.33.837000</t>
  </si>
  <si>
    <t>GD01.14039718</t>
  </si>
  <si>
    <t>73GD0114039718</t>
  </si>
  <si>
    <t>SA15533216</t>
  </si>
  <si>
    <t>2020-08-25-18.48.57.470000</t>
  </si>
  <si>
    <t>GD01.14039762</t>
  </si>
  <si>
    <t>73GD0114039762</t>
  </si>
  <si>
    <t>SA15533260</t>
  </si>
  <si>
    <t>2020-08-25-18.48.57.521000</t>
  </si>
  <si>
    <t>GD01.14039765</t>
  </si>
  <si>
    <t>73GD0114039765</t>
  </si>
  <si>
    <t>SA15533263</t>
  </si>
  <si>
    <t>2020-08-25-18.48.55.566000</t>
  </si>
  <si>
    <t>GD01.14039792</t>
  </si>
  <si>
    <t>73GD0114039792</t>
  </si>
  <si>
    <t>SA15533290</t>
  </si>
  <si>
    <t>2020-08-25-18.48.56.057000</t>
  </si>
  <si>
    <t>JL. YOS SUDARSO</t>
  </si>
  <si>
    <t>GD01.14039795</t>
  </si>
  <si>
    <t>73GD0114039795</t>
  </si>
  <si>
    <t>SA15533293</t>
  </si>
  <si>
    <t>2020-08-25-18.48.57.422000</t>
  </si>
  <si>
    <t>GD01.14039803</t>
  </si>
  <si>
    <t>73GD0114039803</t>
  </si>
  <si>
    <t>SA15533301</t>
  </si>
  <si>
    <t>2020-08-25-18.49.51.600000</t>
  </si>
  <si>
    <t>JL.SUTOYO</t>
  </si>
  <si>
    <t>GD01.14039804</t>
  </si>
  <si>
    <t>73GD0114039804</t>
  </si>
  <si>
    <t>SA15533302</t>
  </si>
  <si>
    <t>2020-08-25-18.49.51.518000</t>
  </si>
  <si>
    <t>GD01.14039870</t>
  </si>
  <si>
    <t>73GD0114039870</t>
  </si>
  <si>
    <t>SA15533368</t>
  </si>
  <si>
    <t>2020-08-25-18.56.39.488000</t>
  </si>
  <si>
    <t>GD01.14039877</t>
  </si>
  <si>
    <t>73GD0114039877</t>
  </si>
  <si>
    <t>SA15533375</t>
  </si>
  <si>
    <t>2020-08-25-18.56.33.995000</t>
  </si>
  <si>
    <t>GD01.14039879</t>
  </si>
  <si>
    <t>73GD0114039879</t>
  </si>
  <si>
    <t>SA15533377</t>
  </si>
  <si>
    <t>2020-08-25-18.56.35.505000</t>
  </si>
  <si>
    <t>GD01.14039880</t>
  </si>
  <si>
    <t>73GD0114039880</t>
  </si>
  <si>
    <t>SA15533378</t>
  </si>
  <si>
    <t>2020-08-25-18.56.41.852000</t>
  </si>
  <si>
    <t>GD01.14039887</t>
  </si>
  <si>
    <t>73GD0114039887</t>
  </si>
  <si>
    <t>SA15533385</t>
  </si>
  <si>
    <t>2020-08-25-18.56.35.038000</t>
  </si>
  <si>
    <t>GD01.14039889</t>
  </si>
  <si>
    <t>73GD0114039889</t>
  </si>
  <si>
    <t>SA15533387</t>
  </si>
  <si>
    <t>2020-08-25-18.56.38.763000</t>
  </si>
  <si>
    <t>GD01.14039924</t>
  </si>
  <si>
    <t>73GD0114039924</t>
  </si>
  <si>
    <t>SA15533422</t>
  </si>
  <si>
    <t>2020-08-25-18.56.34.749000</t>
  </si>
  <si>
    <t>GD01.14038963</t>
  </si>
  <si>
    <t>73GD0114038963</t>
  </si>
  <si>
    <t>SA15532461</t>
  </si>
  <si>
    <t>2020-08-01-06.38.58.999000</t>
  </si>
  <si>
    <t>GD01.14038964</t>
  </si>
  <si>
    <t>73GD0114038964</t>
  </si>
  <si>
    <t>SA15532462</t>
  </si>
  <si>
    <t>2020-08-01-06.23.30.094000</t>
  </si>
  <si>
    <t>GD01.14039161</t>
  </si>
  <si>
    <t>73GD0114039161</t>
  </si>
  <si>
    <t>SA15532659</t>
  </si>
  <si>
    <t>2020-08-25-18.42.53.220000</t>
  </si>
  <si>
    <t>GD01.14039168</t>
  </si>
  <si>
    <t>73GD0114039168</t>
  </si>
  <si>
    <t>SA15532666</t>
  </si>
  <si>
    <t>2020-08-25-18.42.53.090000</t>
  </si>
  <si>
    <t>GD01.14039191</t>
  </si>
  <si>
    <t>73GD0114039191</t>
  </si>
  <si>
    <t>SA15532689</t>
  </si>
  <si>
    <t>2020-08-01-06.36.21.048000</t>
  </si>
  <si>
    <t>GD01.14039196</t>
  </si>
  <si>
    <t>73GD0114039196</t>
  </si>
  <si>
    <t>SA15532694</t>
  </si>
  <si>
    <t>2020-08-25-18.56.42.499000</t>
  </si>
  <si>
    <t>KOPANDAKAN II</t>
  </si>
  <si>
    <t>GD01.14039198</t>
  </si>
  <si>
    <t>73GD0114039198</t>
  </si>
  <si>
    <t>SA15532696</t>
  </si>
  <si>
    <t>2020-08-25-18.56.38.697000</t>
  </si>
  <si>
    <t>GD01.14039210</t>
  </si>
  <si>
    <t>73GD0114039210</t>
  </si>
  <si>
    <t>SA15532708</t>
  </si>
  <si>
    <t>2020-08-01-06.32.00.038000</t>
  </si>
  <si>
    <t>GD01.14039217</t>
  </si>
  <si>
    <t>73GD0114039217</t>
  </si>
  <si>
    <t>SA15532715</t>
  </si>
  <si>
    <t>2020-08-25-18.57.03.008000</t>
  </si>
  <si>
    <t>GD01.14039219</t>
  </si>
  <si>
    <t>73GD0114039219</t>
  </si>
  <si>
    <t>SA15532717</t>
  </si>
  <si>
    <t>2020-08-25-18.57.03.035000</t>
  </si>
  <si>
    <t>GD01.14039263</t>
  </si>
  <si>
    <t>73GD0114039263</t>
  </si>
  <si>
    <t>SA15532761</t>
  </si>
  <si>
    <t>2020-08-25-18.57.51.455000</t>
  </si>
  <si>
    <t>GD01.14039264</t>
  </si>
  <si>
    <t>73GD0114039264</t>
  </si>
  <si>
    <t>SA15532762</t>
  </si>
  <si>
    <t>2020-08-25-18.57.51.855000</t>
  </si>
  <si>
    <t>GD01.14039293</t>
  </si>
  <si>
    <t>73GD0114039293</t>
  </si>
  <si>
    <t>SA15532791</t>
  </si>
  <si>
    <t>2020-08-25-18.55.29.718000</t>
  </si>
  <si>
    <t>TUDU AOG</t>
  </si>
  <si>
    <t>GD01.14039294</t>
  </si>
  <si>
    <t>73GD0114039294</t>
  </si>
  <si>
    <t>SA15532792</t>
  </si>
  <si>
    <t>2020-08-25-18.55.30.931000</t>
  </si>
  <si>
    <t>GD01.14039330</t>
  </si>
  <si>
    <t>73GD0114039330</t>
  </si>
  <si>
    <t>SA15532828</t>
  </si>
  <si>
    <t>2020-08-25-19.02.12.939000</t>
  </si>
  <si>
    <t>GD01.14039337</t>
  </si>
  <si>
    <t>73GD0114039337</t>
  </si>
  <si>
    <t>SA15532835</t>
  </si>
  <si>
    <t>2020-08-25-19.02.12.195000</t>
  </si>
  <si>
    <t>GD01.14039339</t>
  </si>
  <si>
    <t>73GD0114039339</t>
  </si>
  <si>
    <t>SA15532837</t>
  </si>
  <si>
    <t>2020-08-25-19.02.13.568000</t>
  </si>
  <si>
    <t>GD01.14039343</t>
  </si>
  <si>
    <t>73GD0114039343</t>
  </si>
  <si>
    <t>SA15532841</t>
  </si>
  <si>
    <t>2020-08-25-19.02.14.118000</t>
  </si>
  <si>
    <t>GD01.14039344</t>
  </si>
  <si>
    <t>73GD0114039344</t>
  </si>
  <si>
    <t>SA15532842</t>
  </si>
  <si>
    <t>2020-08-25-19.02.12.498000</t>
  </si>
  <si>
    <t>GD01.14039413</t>
  </si>
  <si>
    <t>73GD0114039413</t>
  </si>
  <si>
    <t>SA15532911</t>
  </si>
  <si>
    <t>2020-08-01-06.30.09.496000</t>
  </si>
  <si>
    <t>GD01.14039414</t>
  </si>
  <si>
    <t>73GD0114039414</t>
  </si>
  <si>
    <t>SA15532912</t>
  </si>
  <si>
    <t>2020-08-01-06.29.54.892000</t>
  </si>
  <si>
    <t>GD01.14039460</t>
  </si>
  <si>
    <t>73GD0114039460</t>
  </si>
  <si>
    <t>SA15532958</t>
  </si>
  <si>
    <t>2020-08-25-18.42.59.717000</t>
  </si>
  <si>
    <t>GD01.14039467</t>
  </si>
  <si>
    <t>73GD0114039467</t>
  </si>
  <si>
    <t>SA15532965</t>
  </si>
  <si>
    <t>2020-08-25-18.58.42.376000</t>
  </si>
  <si>
    <t>GD01.14038830</t>
  </si>
  <si>
    <t>73GD0114038830</t>
  </si>
  <si>
    <t>SA15532328</t>
  </si>
  <si>
    <t>2020-08-25-19.02.13.950000</t>
  </si>
  <si>
    <t>GD01.14038837</t>
  </si>
  <si>
    <t>73GD0114038837</t>
  </si>
  <si>
    <t>SA15532335</t>
  </si>
  <si>
    <t>2020-08-01-06.34.04.859000</t>
  </si>
  <si>
    <t>GD01.14038839</t>
  </si>
  <si>
    <t>73GD0114038839</t>
  </si>
  <si>
    <t>SA15532337</t>
  </si>
  <si>
    <t>2020-08-01-06.39.35.763000</t>
  </si>
  <si>
    <t>GD01.14038843</t>
  </si>
  <si>
    <t>73GD0114038843</t>
  </si>
  <si>
    <t>SA15532341</t>
  </si>
  <si>
    <t>2020-08-01-06.26.28.949000</t>
  </si>
  <si>
    <t>GD01.14038844</t>
  </si>
  <si>
    <t>73GD0114038844</t>
  </si>
  <si>
    <t>SA15532342</t>
  </si>
  <si>
    <t>2020-08-01-06.35.51.495000</t>
  </si>
  <si>
    <t>GD01.14038910</t>
  </si>
  <si>
    <t>73GD0114038910</t>
  </si>
  <si>
    <t>SA15532408</t>
  </si>
  <si>
    <t>2020-08-25-18.42.57.205000</t>
  </si>
  <si>
    <t>GD01.14038917</t>
  </si>
  <si>
    <t>73GD0114038917</t>
  </si>
  <si>
    <t>SA15532415</t>
  </si>
  <si>
    <t>2020-08-01-06.28.38.876000</t>
  </si>
  <si>
    <t>GD01.14038919</t>
  </si>
  <si>
    <t>73GD0114038919</t>
  </si>
  <si>
    <t>SA15532417</t>
  </si>
  <si>
    <t>2020-08-01-06.25.09.563000</t>
  </si>
  <si>
    <t>GD01.22379960</t>
  </si>
  <si>
    <t>73GD0122379960</t>
  </si>
  <si>
    <t>SA2663904</t>
  </si>
  <si>
    <t>2020-10-08-14.02.27.770000</t>
  </si>
  <si>
    <t>GD01.14038949</t>
  </si>
  <si>
    <t>73GD0114038949</t>
  </si>
  <si>
    <t>SA15532447</t>
  </si>
  <si>
    <t>2020-08-01-06.39.41.195000</t>
  </si>
  <si>
    <t>GD01.14039594</t>
  </si>
  <si>
    <t>73GD0114039594</t>
  </si>
  <si>
    <t>SA15533092</t>
  </si>
  <si>
    <t>2020-08-01-06.37.26.598000</t>
  </si>
  <si>
    <t>GD01.14039900</t>
  </si>
  <si>
    <t>73GD0114039900</t>
  </si>
  <si>
    <t>SA15533398</t>
  </si>
  <si>
    <t>2020-08-25-18.56.42.070000</t>
  </si>
  <si>
    <t>GD01.14039907</t>
  </si>
  <si>
    <t>73GD0114039907</t>
  </si>
  <si>
    <t>SA15533405</t>
  </si>
  <si>
    <t>2020-08-25-18.56.37.061000</t>
  </si>
  <si>
    <t>GD01.14039909</t>
  </si>
  <si>
    <t>73GD0114039909</t>
  </si>
  <si>
    <t>SA15533407</t>
  </si>
  <si>
    <t>2020-08-25-18.56.36.303000</t>
  </si>
  <si>
    <t>GD01.14039973</t>
  </si>
  <si>
    <t>73GD0114039973</t>
  </si>
  <si>
    <t>SA15533471</t>
  </si>
  <si>
    <t>2020-08-25-18.56.32.943000</t>
  </si>
  <si>
    <t>GD01.14039974</t>
  </si>
  <si>
    <t>73GD0114039974</t>
  </si>
  <si>
    <t>SA15533472</t>
  </si>
  <si>
    <t>2020-08-25-18.56.38.375000</t>
  </si>
  <si>
    <t>GD01.14039983</t>
  </si>
  <si>
    <t>73GD0114039983</t>
  </si>
  <si>
    <t>SA15533481</t>
  </si>
  <si>
    <t>2020-08-25-18.56.38.497000</t>
  </si>
  <si>
    <t>GD01.14039984</t>
  </si>
  <si>
    <t>73GD0114039984</t>
  </si>
  <si>
    <t>SA15533482</t>
  </si>
  <si>
    <t>2020-08-25-18.56.34.878000</t>
  </si>
  <si>
    <t>GD01.14040030</t>
  </si>
  <si>
    <t>73GD0114040030</t>
  </si>
  <si>
    <t>SA15533528</t>
  </si>
  <si>
    <t>2020-08-25-18.56.34.343000</t>
  </si>
  <si>
    <t>GD01.14040037</t>
  </si>
  <si>
    <t>73GD0114040037</t>
  </si>
  <si>
    <t>SA15533535</t>
  </si>
  <si>
    <t>2020-08-25-19.02.52.823000</t>
  </si>
  <si>
    <t>GD01.14040039</t>
  </si>
  <si>
    <t>73GD0114040039</t>
  </si>
  <si>
    <t>SA15533537</t>
  </si>
  <si>
    <t>2020-08-25-19.02.51.866000</t>
  </si>
  <si>
    <t>GD01.14040043</t>
  </si>
  <si>
    <t>73GD0114040043</t>
  </si>
  <si>
    <t>SA15533541</t>
  </si>
  <si>
    <t>2020-08-25-19.02.52.414000</t>
  </si>
  <si>
    <t>GD01.14040044</t>
  </si>
  <si>
    <t>73GD0114040044</t>
  </si>
  <si>
    <t>SA15533542</t>
  </si>
  <si>
    <t>2020-08-25-19.02.52.867000</t>
  </si>
  <si>
    <t>GD01.14039430</t>
  </si>
  <si>
    <t>73GD0114039430</t>
  </si>
  <si>
    <t>SA15532928</t>
  </si>
  <si>
    <t>2020-08-25-18.42.58.750000</t>
  </si>
  <si>
    <t>GD01.14039437</t>
  </si>
  <si>
    <t>73GD0114039437</t>
  </si>
  <si>
    <t>SA15532935</t>
  </si>
  <si>
    <t>2020-08-25-18.42.59.114000</t>
  </si>
  <si>
    <t>GD01.14039439</t>
  </si>
  <si>
    <t>73GD0114039439</t>
  </si>
  <si>
    <t>SA15532937</t>
  </si>
  <si>
    <t>2022-07-04-15.24.41.922000</t>
  </si>
  <si>
    <t>GD01.14039443</t>
  </si>
  <si>
    <t>73GD0114039443</t>
  </si>
  <si>
    <t>SA15532941</t>
  </si>
  <si>
    <t>2020-08-25-18.42.58.511000</t>
  </si>
  <si>
    <t>GD01.14039444</t>
  </si>
  <si>
    <t>73GD0114039444</t>
  </si>
  <si>
    <t>SA15532942</t>
  </si>
  <si>
    <t>2020-08-25-18.42.58.870000</t>
  </si>
  <si>
    <t>GD01.14039510</t>
  </si>
  <si>
    <t>73GD0114039510</t>
  </si>
  <si>
    <t>SA15533008</t>
  </si>
  <si>
    <t>2020-08-25-18.58.57.680000</t>
  </si>
  <si>
    <t>GD01.14039517</t>
  </si>
  <si>
    <t>73GD0114039517</t>
  </si>
  <si>
    <t>SA15533015</t>
  </si>
  <si>
    <t>2020-08-01-06.28.55.551000</t>
  </si>
  <si>
    <t>GD01.14039519</t>
  </si>
  <si>
    <t>73GD0114039519</t>
  </si>
  <si>
    <t>SA15533017</t>
  </si>
  <si>
    <t>2020-08-01-06.22.48.215000</t>
  </si>
  <si>
    <t>GD01.14039563</t>
  </si>
  <si>
    <t>73GD0114039563</t>
  </si>
  <si>
    <t>SA15533061</t>
  </si>
  <si>
    <t>2020-08-01-06.39.23.169000</t>
  </si>
  <si>
    <t>GD01.14039564</t>
  </si>
  <si>
    <t>73GD0114039564</t>
  </si>
  <si>
    <t>SA15533062</t>
  </si>
  <si>
    <t>2020-08-01-06.35.39.389000</t>
  </si>
  <si>
    <t>GD01.14039593</t>
  </si>
  <si>
    <t>73GD0114039593</t>
  </si>
  <si>
    <t>SA15533091</t>
  </si>
  <si>
    <t>2020-08-25-18.49.50.532000</t>
  </si>
  <si>
    <t>GD01.14039612</t>
  </si>
  <si>
    <t>73GD0114039612</t>
  </si>
  <si>
    <t>SA15533110</t>
  </si>
  <si>
    <t>2020-08-25-18.49.51.751000</t>
  </si>
  <si>
    <t>JL.KOTAMOBAGU RATAHAN</t>
  </si>
  <si>
    <t>GD01.14039615</t>
  </si>
  <si>
    <t>73GD0114039615</t>
  </si>
  <si>
    <t>SA15533113</t>
  </si>
  <si>
    <t>2020-08-25-18.49.50.680000</t>
  </si>
  <si>
    <t>GD01.14039661</t>
  </si>
  <si>
    <t>73GD0114039661</t>
  </si>
  <si>
    <t>SA15533159</t>
  </si>
  <si>
    <t>2020-08-01-06.32.09.991000</t>
  </si>
  <si>
    <t>GD01.14039668</t>
  </si>
  <si>
    <t>73GD0114039668</t>
  </si>
  <si>
    <t>SA15533166</t>
  </si>
  <si>
    <t>2020-08-01-06.33.16.210000</t>
  </si>
  <si>
    <t>GD01.14039691</t>
  </si>
  <si>
    <t>73GD0114039691</t>
  </si>
  <si>
    <t>SA15533189</t>
  </si>
  <si>
    <t>2020-08-25-18.46.34.160000</t>
  </si>
  <si>
    <t>GD01.14039696</t>
  </si>
  <si>
    <t>73GD0114039696</t>
  </si>
  <si>
    <t>SA15533194</t>
  </si>
  <si>
    <t>2020-08-25-18.46.33.965000</t>
  </si>
  <si>
    <t>GD01.14039698</t>
  </si>
  <si>
    <t>73GD0114039698</t>
  </si>
  <si>
    <t>SA15533196</t>
  </si>
  <si>
    <t>2020-08-25-18.46.34.636000</t>
  </si>
  <si>
    <t>GD01.14039732</t>
  </si>
  <si>
    <t>73GD0114039732</t>
  </si>
  <si>
    <t>SA15533230</t>
  </si>
  <si>
    <t>2020-08-25-18.48.57.556000</t>
  </si>
  <si>
    <t>GD01.14039735</t>
  </si>
  <si>
    <t>73GD0114039735</t>
  </si>
  <si>
    <t>SA15533233</t>
  </si>
  <si>
    <t>2020-08-25-18.48.56.435000</t>
  </si>
  <si>
    <t>GD01.14039741</t>
  </si>
  <si>
    <t>73GD0114039741</t>
  </si>
  <si>
    <t>SA15533239</t>
  </si>
  <si>
    <t>2020-08-25-18.48.56.857000</t>
  </si>
  <si>
    <t>JL. ARIS MUNANDAR</t>
  </si>
  <si>
    <t>GD01.14039746</t>
  </si>
  <si>
    <t>73GD0114039746</t>
  </si>
  <si>
    <t>SA15533244</t>
  </si>
  <si>
    <t>2020-08-25-18.48.57.306000</t>
  </si>
  <si>
    <t>GD01.14039748</t>
  </si>
  <si>
    <t>73GD0114039748</t>
  </si>
  <si>
    <t>SA15533246</t>
  </si>
  <si>
    <t>2020-08-25-18.48.56.285000</t>
  </si>
  <si>
    <t>GD01.14039820</t>
  </si>
  <si>
    <t>73GD0114039820</t>
  </si>
  <si>
    <t>SA15533318</t>
  </si>
  <si>
    <t>2020-08-25-18.49.49.337000</t>
  </si>
  <si>
    <t>GD01.14038867</t>
  </si>
  <si>
    <t>73GD0114038867</t>
  </si>
  <si>
    <t>SA15532365</t>
  </si>
  <si>
    <t>2020-08-25-18.42.56.908000</t>
  </si>
  <si>
    <t>GD01.14038869</t>
  </si>
  <si>
    <t>73GD0114038869</t>
  </si>
  <si>
    <t>SA15532367</t>
  </si>
  <si>
    <t>2020-08-01-06.33.01.993000</t>
  </si>
  <si>
    <t>GD01.14038890</t>
  </si>
  <si>
    <t>73GD0114038890</t>
  </si>
  <si>
    <t>SA15532388</t>
  </si>
  <si>
    <t>2020-08-01-06.24.59.660000</t>
  </si>
  <si>
    <t>GD01.14038897</t>
  </si>
  <si>
    <t>73GD0114038897</t>
  </si>
  <si>
    <t>SA15532395</t>
  </si>
  <si>
    <t>2020-08-01-06.32.14.619000</t>
  </si>
  <si>
    <t>GD01.14038899</t>
  </si>
  <si>
    <t>73GD0114038899</t>
  </si>
  <si>
    <t>SA15532397</t>
  </si>
  <si>
    <t>2020-08-01-06.33.54.233000</t>
  </si>
  <si>
    <t>GD01.14038933</t>
  </si>
  <si>
    <t>73GD0114038933</t>
  </si>
  <si>
    <t>SA15532431</t>
  </si>
  <si>
    <t>2020-08-01-06.27.37.149000</t>
  </si>
  <si>
    <t>GD01.14038934</t>
  </si>
  <si>
    <t>73GD0114038934</t>
  </si>
  <si>
    <t>SA15532432</t>
  </si>
  <si>
    <t>2020-08-01-06.30.25.666000</t>
  </si>
  <si>
    <t>GD01.14038940</t>
  </si>
  <si>
    <t>73GD0114038940</t>
  </si>
  <si>
    <t>SA15532438</t>
  </si>
  <si>
    <t>2020-08-01-06.25.00.271000</t>
  </si>
  <si>
    <t>GD01.14039136</t>
  </si>
  <si>
    <t>73GD0114039136</t>
  </si>
  <si>
    <t>SA15532634</t>
  </si>
  <si>
    <t>2020-08-25-18.45.47.864000</t>
  </si>
  <si>
    <t>GD01.14039138</t>
  </si>
  <si>
    <t>73GD0114039138</t>
  </si>
  <si>
    <t>SA15532636</t>
  </si>
  <si>
    <t>2020-08-25-18.45.48.194000</t>
  </si>
  <si>
    <t>GD01.14039142</t>
  </si>
  <si>
    <t>73GD0114039142</t>
  </si>
  <si>
    <t>SA15532640</t>
  </si>
  <si>
    <t>2020-08-25-18.45.05.288000</t>
  </si>
  <si>
    <t>GD01.14039145</t>
  </si>
  <si>
    <t>73GD0114039145</t>
  </si>
  <si>
    <t>SA15532643</t>
  </si>
  <si>
    <t>2020-08-01-06.25.51.380000</t>
  </si>
  <si>
    <t>GD01.14039233</t>
  </si>
  <si>
    <t>73GD0114039233</t>
  </si>
  <si>
    <t>SA15532731</t>
  </si>
  <si>
    <t>2020-08-25-18.49.51.036000</t>
  </si>
  <si>
    <t>MOTOBOI BESAR</t>
  </si>
  <si>
    <t>GD01.14039234</t>
  </si>
  <si>
    <t>73GD0114039234</t>
  </si>
  <si>
    <t>SA15532732</t>
  </si>
  <si>
    <t>2020-08-25-18.49.49.100000</t>
  </si>
  <si>
    <t>GD01.14039240</t>
  </si>
  <si>
    <t>73GD0114039240</t>
  </si>
  <si>
    <t>SA15532738</t>
  </si>
  <si>
    <t>2020-08-25-18.57.02.831000</t>
  </si>
  <si>
    <t>GD01.14039247</t>
  </si>
  <si>
    <t>73GD0114039247</t>
  </si>
  <si>
    <t>SA15532745</t>
  </si>
  <si>
    <t>2020-08-25-18.57.02.418000</t>
  </si>
  <si>
    <t>GD01.14039249</t>
  </si>
  <si>
    <t>73GD0114039249</t>
  </si>
  <si>
    <t>SA15532747</t>
  </si>
  <si>
    <t>2020-08-25-18.57.02.930000</t>
  </si>
  <si>
    <t>GD01.14039313</t>
  </si>
  <si>
    <t>73GD0114039313</t>
  </si>
  <si>
    <t>SA15532811</t>
  </si>
  <si>
    <t>2020-08-01-06.37.39.981000</t>
  </si>
  <si>
    <t>GD01.14039314</t>
  </si>
  <si>
    <t>73GD0114039314</t>
  </si>
  <si>
    <t>SA15532812</t>
  </si>
  <si>
    <t>2020-08-25-18.56.30.194000</t>
  </si>
  <si>
    <t>GD01.14038813</t>
  </si>
  <si>
    <t>73GD0114038813</t>
  </si>
  <si>
    <t>SA15532311</t>
  </si>
  <si>
    <t>2020-08-01-06.37.21.950000</t>
  </si>
  <si>
    <t>GD01.14038814</t>
  </si>
  <si>
    <t>73GD0114038814</t>
  </si>
  <si>
    <t>SA15532312</t>
  </si>
  <si>
    <t>2020-08-01-06.26.33.012000</t>
  </si>
  <si>
    <t>GD01.14038860</t>
  </si>
  <si>
    <t>73GD0114038860</t>
  </si>
  <si>
    <t>SA15532358</t>
  </si>
  <si>
    <t>2020-08-01-06.32.14.294000</t>
  </si>
  <si>
    <t>GD01.22402079</t>
  </si>
  <si>
    <t>73GD0122402079</t>
  </si>
  <si>
    <t>SA2665813</t>
  </si>
  <si>
    <t>2021-04-26-19.09.55.996000</t>
  </si>
  <si>
    <t>GD01.54193338</t>
  </si>
  <si>
    <t>73GD0154193338</t>
  </si>
  <si>
    <t>SA51985491</t>
  </si>
  <si>
    <t>2022-03-02-15.11.59.387000</t>
  </si>
  <si>
    <t>GD01.59092532</t>
  </si>
  <si>
    <t>73GD0159092532</t>
  </si>
  <si>
    <t>SA69848241</t>
  </si>
  <si>
    <t>2022-08-05-16.25.15.759000</t>
  </si>
  <si>
    <t>GD01.14038802</t>
  </si>
  <si>
    <t>73GD0114038802</t>
  </si>
  <si>
    <t>SA15532300</t>
  </si>
  <si>
    <t>2020-08-01-06.36.12.465000</t>
  </si>
  <si>
    <t>GD01.14038871</t>
  </si>
  <si>
    <t>73GD0114038871</t>
  </si>
  <si>
    <t>SA15532369</t>
  </si>
  <si>
    <t>2020-08-01-06.27.32.807000</t>
  </si>
  <si>
    <t>GD01.14039992</t>
  </si>
  <si>
    <t>73GD0114039992</t>
  </si>
  <si>
    <t>SA15533490</t>
  </si>
  <si>
    <t>2022-07-04-13.46.53.377000</t>
  </si>
  <si>
    <t>GD01.14039995</t>
  </si>
  <si>
    <t>73GD0114039995</t>
  </si>
  <si>
    <t>SA15533493</t>
  </si>
  <si>
    <t>2020-08-25-18.56.35.531000</t>
  </si>
  <si>
    <t>GD01.14040021</t>
  </si>
  <si>
    <t>73GD0114040021</t>
  </si>
  <si>
    <t>SA15533519</t>
  </si>
  <si>
    <t>2020-08-25-18.56.33.202000</t>
  </si>
  <si>
    <t>GD01.14040026</t>
  </si>
  <si>
    <t>73GD0114040026</t>
  </si>
  <si>
    <t>SA15533524</t>
  </si>
  <si>
    <t>2020-08-25-18.56.42.576000</t>
  </si>
  <si>
    <t>GD01.14040028</t>
  </si>
  <si>
    <t>73GD0114040028</t>
  </si>
  <si>
    <t>SA15533526</t>
  </si>
  <si>
    <t>2020-08-25-18.56.33.837000</t>
  </si>
  <si>
    <t>GD01.14040052</t>
  </si>
  <si>
    <t>73GD0114040052</t>
  </si>
  <si>
    <t>SA15533550</t>
  </si>
  <si>
    <t>2020-08-25-19.02.52.322000</t>
  </si>
  <si>
    <t>GD01.14040055</t>
  </si>
  <si>
    <t>73GD0114040055</t>
  </si>
  <si>
    <t>SA15533553</t>
  </si>
  <si>
    <t>2020-08-25-19.02.52.587000</t>
  </si>
  <si>
    <t>GD01.14039455</t>
  </si>
  <si>
    <t>73GD0114039455</t>
  </si>
  <si>
    <t>SA15532953</t>
  </si>
  <si>
    <t>2020-08-25-18.42.58.896000</t>
  </si>
  <si>
    <t>GD01.14039501</t>
  </si>
  <si>
    <t>73GD0114039501</t>
  </si>
  <si>
    <t>SA15532999</t>
  </si>
  <si>
    <t>2020-08-01-06.39.14.692000</t>
  </si>
  <si>
    <t>GD01.14039506</t>
  </si>
  <si>
    <t>73GD0114039506</t>
  </si>
  <si>
    <t>SA15533004</t>
  </si>
  <si>
    <t>2020-08-25-18.58.57.517000</t>
  </si>
  <si>
    <t>GD01.14039508</t>
  </si>
  <si>
    <t>73GD0114039508</t>
  </si>
  <si>
    <t>SA15533006</t>
  </si>
  <si>
    <t>2020-08-25-18.58.56.323000</t>
  </si>
  <si>
    <t>GD01.14039582</t>
  </si>
  <si>
    <t>73GD0114039582</t>
  </si>
  <si>
    <t>SA15533080</t>
  </si>
  <si>
    <t>2020-08-25-18.49.51.919000</t>
  </si>
  <si>
    <t>GD01.14039585</t>
  </si>
  <si>
    <t>73GD0114039585</t>
  </si>
  <si>
    <t>SA15533083</t>
  </si>
  <si>
    <t>2020-08-25-18.49.49.375000</t>
  </si>
  <si>
    <t>GD01.14039603</t>
  </si>
  <si>
    <t>73GD0114039603</t>
  </si>
  <si>
    <t>SA15533101</t>
  </si>
  <si>
    <t>2020-08-01-06.23.48.188000</t>
  </si>
  <si>
    <t>GD01.14039604</t>
  </si>
  <si>
    <t>73GD0114039604</t>
  </si>
  <si>
    <t>SA15533102</t>
  </si>
  <si>
    <t>2020-08-01-06.25.54.530000</t>
  </si>
  <si>
    <t>GD01.14039670</t>
  </si>
  <si>
    <t>73GD0114039670</t>
  </si>
  <si>
    <t>SA15533168</t>
  </si>
  <si>
    <t>2020-08-01-06.30.55.906000</t>
  </si>
  <si>
    <t>GD01.14039677</t>
  </si>
  <si>
    <t>73GD0114039677</t>
  </si>
  <si>
    <t>SA15533175</t>
  </si>
  <si>
    <t>2020-08-01-06.27.51.532000</t>
  </si>
  <si>
    <t>GD01.14039679</t>
  </si>
  <si>
    <t>73GD0114039679</t>
  </si>
  <si>
    <t>SA15533177</t>
  </si>
  <si>
    <t>2020-08-01-06.32.19.463000</t>
  </si>
  <si>
    <t>GD01.14039680</t>
  </si>
  <si>
    <t>73GD0114039680</t>
  </si>
  <si>
    <t>SA15533178</t>
  </si>
  <si>
    <t>2020-08-01-06.39.27.546000</t>
  </si>
  <si>
    <t>GD01.14039687</t>
  </si>
  <si>
    <t>73GD0114039687</t>
  </si>
  <si>
    <t>SA15533185</t>
  </si>
  <si>
    <t>2020-08-25-18.46.34.458000</t>
  </si>
  <si>
    <t>GD01.14039689</t>
  </si>
  <si>
    <t>73GD0114039689</t>
  </si>
  <si>
    <t>SA15533187</t>
  </si>
  <si>
    <t>2020-08-25-18.46.35.089000</t>
  </si>
  <si>
    <t>GD01.14039723</t>
  </si>
  <si>
    <t>73GD0114039723</t>
  </si>
  <si>
    <t>SA15533221</t>
  </si>
  <si>
    <t>2020-08-25-18.48.56.542000</t>
  </si>
  <si>
    <t>GD01.14039724</t>
  </si>
  <si>
    <t>73GD0114039724</t>
  </si>
  <si>
    <t>SA15533222</t>
  </si>
  <si>
    <t>2020-08-25-18.48.56.014000</t>
  </si>
  <si>
    <t>GD01.14039750</t>
  </si>
  <si>
    <t>73GD0114039750</t>
  </si>
  <si>
    <t>SA15533248</t>
  </si>
  <si>
    <t>2020-08-25-18.48.55.970000</t>
  </si>
  <si>
    <t>GD01.14039757</t>
  </si>
  <si>
    <t>73GD0114039757</t>
  </si>
  <si>
    <t>SA15533255</t>
  </si>
  <si>
    <t>2020-08-25-18.48.56.111000</t>
  </si>
  <si>
    <t>GD01.14039759</t>
  </si>
  <si>
    <t>73GD0114039759</t>
  </si>
  <si>
    <t>SA15533257</t>
  </si>
  <si>
    <t>2020-08-25-18.48.56.516000</t>
  </si>
  <si>
    <t>GD01.14039911</t>
  </si>
  <si>
    <t>73GD0114039911</t>
  </si>
  <si>
    <t>SA15533409</t>
  </si>
  <si>
    <t>2020-08-25-18.56.34.150000</t>
  </si>
  <si>
    <t>GD01.14039916</t>
  </si>
  <si>
    <t>73GD0114039916</t>
  </si>
  <si>
    <t>SA15533414</t>
  </si>
  <si>
    <t>2020-08-25-18.56.33.912000</t>
  </si>
  <si>
    <t>GD01.14039918</t>
  </si>
  <si>
    <t>73GD0114039918</t>
  </si>
  <si>
    <t>SA15533416</t>
  </si>
  <si>
    <t>2020-08-25-18.56.42.269000</t>
  </si>
  <si>
    <t>GD01.14039962</t>
  </si>
  <si>
    <t>73GD0114039962</t>
  </si>
  <si>
    <t>SA15533460</t>
  </si>
  <si>
    <t>2020-08-25-18.56.38.845000</t>
  </si>
  <si>
    <t>GD01.14039965</t>
  </si>
  <si>
    <t>73GD0114039965</t>
  </si>
  <si>
    <t>SA15533463</t>
  </si>
  <si>
    <t>2020-08-25-18.56.39.652000</t>
  </si>
  <si>
    <t>GD01.14038922</t>
  </si>
  <si>
    <t>73GD0114038922</t>
  </si>
  <si>
    <t>SA15532420</t>
  </si>
  <si>
    <t>2020-08-01-06.39.46.281000</t>
  </si>
  <si>
    <t>GD01.14038925</t>
  </si>
  <si>
    <t>73GD0114038925</t>
  </si>
  <si>
    <t>SA15532423</t>
  </si>
  <si>
    <t>2020-08-01-06.33.53.477000</t>
  </si>
  <si>
    <t>GD01.14038951</t>
  </si>
  <si>
    <t>73GD0114038951</t>
  </si>
  <si>
    <t>SA15532449</t>
  </si>
  <si>
    <t>2020-08-01-06.30.11.336000</t>
  </si>
  <si>
    <t>GD01.14038956</t>
  </si>
  <si>
    <t>73GD0114038956</t>
  </si>
  <si>
    <t>SA15532454</t>
  </si>
  <si>
    <t>2020-08-01-06.35.50.739000</t>
  </si>
  <si>
    <t>GD01.14038958</t>
  </si>
  <si>
    <t>73GD0114038958</t>
  </si>
  <si>
    <t>SA15532456</t>
  </si>
  <si>
    <t>2020-08-01-06.34.07.462000</t>
  </si>
  <si>
    <t>GD01.14039153</t>
  </si>
  <si>
    <t>73GD0114039153</t>
  </si>
  <si>
    <t>SA15532651</t>
  </si>
  <si>
    <t>2020-08-01-06.36.10.812000</t>
  </si>
  <si>
    <t>GD01.14039154</t>
  </si>
  <si>
    <t>73GD0114039154</t>
  </si>
  <si>
    <t>SA15532652</t>
  </si>
  <si>
    <t>2020-08-01-06.35.21.975000</t>
  </si>
  <si>
    <t>GD01.14039222</t>
  </si>
  <si>
    <t>73GD0114039222</t>
  </si>
  <si>
    <t>SA15532720</t>
  </si>
  <si>
    <t>2020-08-25-18.57.02.964000</t>
  </si>
  <si>
    <t>JL.RSU POBUNDAYAN</t>
  </si>
  <si>
    <t>GD01.14039225</t>
  </si>
  <si>
    <t>73GD0114039225</t>
  </si>
  <si>
    <t>SA15532723</t>
  </si>
  <si>
    <t>2020-08-25-18.49.49.528000</t>
  </si>
  <si>
    <t>GD01.14039251</t>
  </si>
  <si>
    <t>73GD0114039251</t>
  </si>
  <si>
    <t>SA15532749</t>
  </si>
  <si>
    <t>2020-08-01-06.27.11.352000</t>
  </si>
  <si>
    <t>GD01.14039256</t>
  </si>
  <si>
    <t>73GD0114039256</t>
  </si>
  <si>
    <t>SA15532754</t>
  </si>
  <si>
    <t>2020-08-25-18.57.51.432000</t>
  </si>
  <si>
    <t>GD01.14039258</t>
  </si>
  <si>
    <t>73GD0114039258</t>
  </si>
  <si>
    <t>SA15532756</t>
  </si>
  <si>
    <t>2020-08-25-18.57.51.760000</t>
  </si>
  <si>
    <t>GD01.14039302</t>
  </si>
  <si>
    <t>73GD0114039302</t>
  </si>
  <si>
    <t>SA15532800</t>
  </si>
  <si>
    <t>2020-08-25-18.56.21.283000</t>
  </si>
  <si>
    <t>GD01.14039305</t>
  </si>
  <si>
    <t>73GD0114039305</t>
  </si>
  <si>
    <t>SA15532803</t>
  </si>
  <si>
    <t>2020-08-25-18.56.21.884000</t>
  </si>
  <si>
    <t>GD01.14039421</t>
  </si>
  <si>
    <t>73GD0114039421</t>
  </si>
  <si>
    <t>SA15532919</t>
  </si>
  <si>
    <t>2020-08-25-18.42.59.406000</t>
  </si>
  <si>
    <t>GD01.14039426</t>
  </si>
  <si>
    <t>73GD0114039426</t>
  </si>
  <si>
    <t>SA15532924</t>
  </si>
  <si>
    <t>2020-08-25-18.42.59.376000</t>
  </si>
  <si>
    <t>GD01.14039428</t>
  </si>
  <si>
    <t>73GD0114039428</t>
  </si>
  <si>
    <t>SA15532926</t>
  </si>
  <si>
    <t>2020-08-25-18.42.59.650000</t>
  </si>
  <si>
    <t>GD01.14039452</t>
  </si>
  <si>
    <t>73GD0114039452</t>
  </si>
  <si>
    <t>SA15532950</t>
  </si>
  <si>
    <t>2022-06-16-08.09.42.199000</t>
  </si>
  <si>
    <t>GD01.14038805</t>
  </si>
  <si>
    <t>73GD0114038805</t>
  </si>
  <si>
    <t>SA15532303</t>
  </si>
  <si>
    <t>2020-08-01-06.31.56.441000</t>
  </si>
  <si>
    <t>GD01.14038876</t>
  </si>
  <si>
    <t>73GD0114038876</t>
  </si>
  <si>
    <t>SA15532374</t>
  </si>
  <si>
    <t>2020-08-01-06.29.57.302000</t>
  </si>
  <si>
    <t>GD01.14038878</t>
  </si>
  <si>
    <t>73GD0114038878</t>
  </si>
  <si>
    <t>SA15532376</t>
  </si>
  <si>
    <t>2020-08-01-06.27.08.499000</t>
  </si>
  <si>
    <t>GD01.14038881</t>
  </si>
  <si>
    <t>73GD0114038881</t>
  </si>
  <si>
    <t>SA15532379</t>
  </si>
  <si>
    <t>2020-08-01-06.23.42.381000</t>
  </si>
  <si>
    <t>GD01.14038886</t>
  </si>
  <si>
    <t>73GD0114038886</t>
  </si>
  <si>
    <t>SA15532384</t>
  </si>
  <si>
    <t>2020-08-01-06.27.17.106000</t>
  </si>
  <si>
    <t>GD01.14038888</t>
  </si>
  <si>
    <t>73GD0114038888</t>
  </si>
  <si>
    <t>SA15532386</t>
  </si>
  <si>
    <t>2020-08-01-06.31.57.206000</t>
  </si>
  <si>
    <t>GD01.60734097</t>
  </si>
  <si>
    <t>73GD0160734097</t>
  </si>
  <si>
    <t>SA70932368</t>
  </si>
  <si>
    <t>2023-02-17-15.38.53.353000</t>
  </si>
  <si>
    <t>Jl. Trans Sulawesi Utara</t>
  </si>
  <si>
    <t>GD01.31460166</t>
  </si>
  <si>
    <t>73GD0131460166</t>
  </si>
  <si>
    <t>SA2736814</t>
  </si>
  <si>
    <t>2021-08-27-16.46.45.237000</t>
  </si>
  <si>
    <t>GD01.14039535</t>
  </si>
  <si>
    <t>73GD0114039535</t>
  </si>
  <si>
    <t>SA15533033</t>
  </si>
  <si>
    <t>2020-08-25-18.58.42.234000</t>
  </si>
  <si>
    <t>GD01.14039541</t>
  </si>
  <si>
    <t>73GD0114039541</t>
  </si>
  <si>
    <t>SA15533039</t>
  </si>
  <si>
    <t>2020-08-01-00.56.55.955000</t>
  </si>
  <si>
    <t>GD01.14039546</t>
  </si>
  <si>
    <t>73GD0114039546</t>
  </si>
  <si>
    <t>SA15533044</t>
  </si>
  <si>
    <t>2020-08-01-06.31.02.291000</t>
  </si>
  <si>
    <t>GD01.14039548</t>
  </si>
  <si>
    <t>73GD0114039548</t>
  </si>
  <si>
    <t>SA15533046</t>
  </si>
  <si>
    <t>2020-08-01-06.38.58.617000</t>
  </si>
  <si>
    <t>GD01.14039630</t>
  </si>
  <si>
    <t>73GD0114039630</t>
  </si>
  <si>
    <t>SA15533128</t>
  </si>
  <si>
    <t>2020-08-25-18.55.29.661000</t>
  </si>
  <si>
    <t>GD01.14039637</t>
  </si>
  <si>
    <t>73GD0114039637</t>
  </si>
  <si>
    <t>SA15533135</t>
  </si>
  <si>
    <t>2020-08-25-18.55.30.343000</t>
  </si>
  <si>
    <t>GD01.14039639</t>
  </si>
  <si>
    <t>73GD0114039639</t>
  </si>
  <si>
    <t>SA15533137</t>
  </si>
  <si>
    <t>2020-08-25-18.55.30.594000</t>
  </si>
  <si>
    <t>GD01.14039643</t>
  </si>
  <si>
    <t>73GD0114039643</t>
  </si>
  <si>
    <t>SA15533141</t>
  </si>
  <si>
    <t>2020-08-25-18.55.30.666000</t>
  </si>
  <si>
    <t>GD01.14039644</t>
  </si>
  <si>
    <t>73GD0114039644</t>
  </si>
  <si>
    <t>SA15533142</t>
  </si>
  <si>
    <t>2020-08-25-18.55.30.690000</t>
  </si>
  <si>
    <t>GD01.14039710</t>
  </si>
  <si>
    <t>73GD0114039710</t>
  </si>
  <si>
    <t>SA15533208</t>
  </si>
  <si>
    <t>2020-08-25-18.46.34.058000</t>
  </si>
  <si>
    <t>JL.PINANG</t>
  </si>
  <si>
    <t>GD01.14039717</t>
  </si>
  <si>
    <t>73GD0114039717</t>
  </si>
  <si>
    <t>SA15533215</t>
  </si>
  <si>
    <t>2020-08-25-18.48.56.642000</t>
  </si>
  <si>
    <t>GD01.14039719</t>
  </si>
  <si>
    <t>73GD0114039719</t>
  </si>
  <si>
    <t>SA15533217</t>
  </si>
  <si>
    <t>2020-08-25-18.48.55.930000</t>
  </si>
  <si>
    <t>GD01.14039763</t>
  </si>
  <si>
    <t>73GD0114039763</t>
  </si>
  <si>
    <t>SA15533261</t>
  </si>
  <si>
    <t>2020-08-25-18.48.56.352000</t>
  </si>
  <si>
    <t>JL.BUMBUNGON</t>
  </si>
  <si>
    <t>GD01.14039764</t>
  </si>
  <si>
    <t>73GD0114039764</t>
  </si>
  <si>
    <t>SA15533262</t>
  </si>
  <si>
    <t>2020-08-25-18.48.57.103000</t>
  </si>
  <si>
    <t>GD01.14039793</t>
  </si>
  <si>
    <t>73GD0114039793</t>
  </si>
  <si>
    <t>SA15533291</t>
  </si>
  <si>
    <t>2020-08-25-18.48.56.560000</t>
  </si>
  <si>
    <t>JL.KARTINI</t>
  </si>
  <si>
    <t>GD01.14039794</t>
  </si>
  <si>
    <t>73GD0114039794</t>
  </si>
  <si>
    <t>SA15533292</t>
  </si>
  <si>
    <t>2020-08-25-18.48.57.080000</t>
  </si>
  <si>
    <t>GD01.14039802</t>
  </si>
  <si>
    <t>73GD0114039802</t>
  </si>
  <si>
    <t>SA15533300</t>
  </si>
  <si>
    <t>2020-08-25-18.49.51.660000</t>
  </si>
  <si>
    <t>GD01.14039805</t>
  </si>
  <si>
    <t>73GD0114039805</t>
  </si>
  <si>
    <t>SA15533303</t>
  </si>
  <si>
    <t>2020-08-25-18.49.51.064000</t>
  </si>
  <si>
    <t>GD01.14039871</t>
  </si>
  <si>
    <t>73GD0114039871</t>
  </si>
  <si>
    <t>SA15533369</t>
  </si>
  <si>
    <t>2020-08-25-18.56.42.431000</t>
  </si>
  <si>
    <t>GD01.14039876</t>
  </si>
  <si>
    <t>73GD0114039876</t>
  </si>
  <si>
    <t>SA15533374</t>
  </si>
  <si>
    <t>2020-08-25-18.56.34.676000</t>
  </si>
  <si>
    <t>GD01.14039878</t>
  </si>
  <si>
    <t>73GD0114039878</t>
  </si>
  <si>
    <t>SA15533376</t>
  </si>
  <si>
    <t>2020-08-25-18.56.34.788000</t>
  </si>
  <si>
    <t>GD01.14039881</t>
  </si>
  <si>
    <t>73GD0114039881</t>
  </si>
  <si>
    <t>SA15533379</t>
  </si>
  <si>
    <t>2020-08-25-18.56.35.929000</t>
  </si>
  <si>
    <t>GD01.14039886</t>
  </si>
  <si>
    <t>73GD0114039886</t>
  </si>
  <si>
    <t>SA15533384</t>
  </si>
  <si>
    <t>2020-08-25-18.56.35.090000</t>
  </si>
  <si>
    <t>GD01.14039888</t>
  </si>
  <si>
    <t>73GD0114039888</t>
  </si>
  <si>
    <t>SA15533386</t>
  </si>
  <si>
    <t>2022-11-09-08.21.45.914000</t>
  </si>
  <si>
    <t>GD01.14039922</t>
  </si>
  <si>
    <t>73GD0114039922</t>
  </si>
  <si>
    <t>SA15533420</t>
  </si>
  <si>
    <t>2020-08-25-18.56.34.942000</t>
  </si>
  <si>
    <t>GD01.14039925</t>
  </si>
  <si>
    <t>73GD0114039925</t>
  </si>
  <si>
    <t>SA15533423</t>
  </si>
  <si>
    <t>2020-08-25-18.56.33.094000</t>
  </si>
  <si>
    <t>GD01.14039956</t>
  </si>
  <si>
    <t>73GD0114039956</t>
  </si>
  <si>
    <t>SA15533454</t>
  </si>
  <si>
    <t>2022-07-04-13.42.57.028000</t>
  </si>
  <si>
    <t>GD01.14039958</t>
  </si>
  <si>
    <t>73GD0114039958</t>
  </si>
  <si>
    <t>SA15533456</t>
  </si>
  <si>
    <t>2020-08-25-18.56.40.065000</t>
  </si>
  <si>
    <t>GD01.14040012</t>
  </si>
  <si>
    <t>73GD0114040012</t>
  </si>
  <si>
    <t>SA15533510</t>
  </si>
  <si>
    <t>2020-08-25-18.56.39.972000</t>
  </si>
  <si>
    <t>GD01.14040015</t>
  </si>
  <si>
    <t>73GD0114040015</t>
  </si>
  <si>
    <t>SA15533513</t>
  </si>
  <si>
    <t>2020-08-25-18.56.35.987000</t>
  </si>
  <si>
    <t>GD01.14039160</t>
  </si>
  <si>
    <t>73GD0114039160</t>
  </si>
  <si>
    <t>SA15532658</t>
  </si>
  <si>
    <t>2020-08-25-18.42.53.059000</t>
  </si>
  <si>
    <t>GD01.14039167</t>
  </si>
  <si>
    <t>73GD0114039167</t>
  </si>
  <si>
    <t>SA15532665</t>
  </si>
  <si>
    <t>2020-08-25-18.42.53.314000</t>
  </si>
  <si>
    <t>GD01.14039169</t>
  </si>
  <si>
    <t>73GD0114039169</t>
  </si>
  <si>
    <t>SA15532667</t>
  </si>
  <si>
    <t>2020-08-25-18.42.52.975000</t>
  </si>
  <si>
    <t>GD01.14039190</t>
  </si>
  <si>
    <t>73GD0114039190</t>
  </si>
  <si>
    <t>SA15532688</t>
  </si>
  <si>
    <t>2020-08-01-06.39.47.522000</t>
  </si>
  <si>
    <t>GD01.14039197</t>
  </si>
  <si>
    <t>73GD0114039197</t>
  </si>
  <si>
    <t>SA15532695</t>
  </si>
  <si>
    <t>2020-08-25-18.56.35.373000</t>
  </si>
  <si>
    <t>GD01.14039199</t>
  </si>
  <si>
    <t>73GD0114039199</t>
  </si>
  <si>
    <t>SA15532697</t>
  </si>
  <si>
    <t>2020-08-25-18.46.34.587000</t>
  </si>
  <si>
    <t>GD01.14039211</t>
  </si>
  <si>
    <t>73GD0114039211</t>
  </si>
  <si>
    <t>SA15532709</t>
  </si>
  <si>
    <t>2020-08-25-18.57.02.555000</t>
  </si>
  <si>
    <t>GD01.14039216</t>
  </si>
  <si>
    <t>73GD0114039216</t>
  </si>
  <si>
    <t>SA15532714</t>
  </si>
  <si>
    <t>2020-08-25-18.57.02.777000</t>
  </si>
  <si>
    <t>GD01.14039218</t>
  </si>
  <si>
    <t>73GD0114039218</t>
  </si>
  <si>
    <t>SA15532716</t>
  </si>
  <si>
    <t>2020-08-25-18.57.03.070000</t>
  </si>
  <si>
    <t>GD01.14039262</t>
  </si>
  <si>
    <t>73GD0114039262</t>
  </si>
  <si>
    <t>SA15532760</t>
  </si>
  <si>
    <t>2020-08-25-18.57.50.779000</t>
  </si>
  <si>
    <t>GD01.14039265</t>
  </si>
  <si>
    <t>73GD0114039265</t>
  </si>
  <si>
    <t>SA15532763</t>
  </si>
  <si>
    <t>2020-08-25-18.57.51.231000</t>
  </si>
  <si>
    <t>GD01.14039292</t>
  </si>
  <si>
    <t>73GD0114039292</t>
  </si>
  <si>
    <t>SA15532790</t>
  </si>
  <si>
    <t>2020-08-25-18.55.30.645000</t>
  </si>
  <si>
    <t>APADO</t>
  </si>
  <si>
    <t>GD01.14039295</t>
  </si>
  <si>
    <t>73GD0114039295</t>
  </si>
  <si>
    <t>SA15532793</t>
  </si>
  <si>
    <t>2020-08-25-18.55.30.278000</t>
  </si>
  <si>
    <t>GD01.14039331</t>
  </si>
  <si>
    <t>73GD0114039331</t>
  </si>
  <si>
    <t>SA15532829</t>
  </si>
  <si>
    <t>2020-08-25-19.02.12.549000</t>
  </si>
  <si>
    <t>GD01.14039336</t>
  </si>
  <si>
    <t>73GD0114039336</t>
  </si>
  <si>
    <t>SA15532834</t>
  </si>
  <si>
    <t>2020-08-25-19.02.14.094000</t>
  </si>
  <si>
    <t>GD01.14039338</t>
  </si>
  <si>
    <t>73GD0114039338</t>
  </si>
  <si>
    <t>SA15532836</t>
  </si>
  <si>
    <t>2020-08-25-19.02.13.160000</t>
  </si>
  <si>
    <t>GD01.14039342</t>
  </si>
  <si>
    <t>73GD0114039342</t>
  </si>
  <si>
    <t>SA15532840</t>
  </si>
  <si>
    <t>2020-08-25-19.02.13.590000</t>
  </si>
  <si>
    <t>GD01.14039345</t>
  </si>
  <si>
    <t>73GD0114039345</t>
  </si>
  <si>
    <t>SA15532843</t>
  </si>
  <si>
    <t>2020-08-25-19.02.13.816000</t>
  </si>
  <si>
    <t>GD01.14039412</t>
  </si>
  <si>
    <t>73GD0114039412</t>
  </si>
  <si>
    <t>SA15532910</t>
  </si>
  <si>
    <t>2020-08-01-06.36.53.244000</t>
  </si>
  <si>
    <t>GD01.14039415</t>
  </si>
  <si>
    <t>73GD0114039415</t>
  </si>
  <si>
    <t>SA15532913</t>
  </si>
  <si>
    <t>2020-08-25-18.43.00.174000</t>
  </si>
  <si>
    <t>JL. CEMPAKA AYONG</t>
  </si>
  <si>
    <t>GD01.14039461</t>
  </si>
  <si>
    <t>73GD0114039461</t>
  </si>
  <si>
    <t>SA15532959</t>
  </si>
  <si>
    <t>2020-08-25-18.42.59.056000</t>
  </si>
  <si>
    <t>GD01.14039466</t>
  </si>
  <si>
    <t>73GD0114039466</t>
  </si>
  <si>
    <t>SA15532964</t>
  </si>
  <si>
    <t>2020-08-25-18.42.58.775000</t>
  </si>
  <si>
    <t>GD01.14039468</t>
  </si>
  <si>
    <t>73GD0114039468</t>
  </si>
  <si>
    <t>SA15532966</t>
  </si>
  <si>
    <t>2020-08-25-18.58.42.164000</t>
  </si>
  <si>
    <t>GD01.14039491</t>
  </si>
  <si>
    <t>73GD0114039491</t>
  </si>
  <si>
    <t>SA15532989</t>
  </si>
  <si>
    <t>2020-08-01-06.33.00.554000</t>
  </si>
  <si>
    <t>GD01.14039496</t>
  </si>
  <si>
    <t>73GD0114039496</t>
  </si>
  <si>
    <t>SA15532994</t>
  </si>
  <si>
    <t>2020-08-01-06.35.52.363000</t>
  </si>
  <si>
    <t>GD01.14039498</t>
  </si>
  <si>
    <t>73GD0114039498</t>
  </si>
  <si>
    <t>SA15532996</t>
  </si>
  <si>
    <t>2020-08-01-00.56.53.456000</t>
  </si>
  <si>
    <t>GD01.14039532</t>
  </si>
  <si>
    <t>73GD0114039532</t>
  </si>
  <si>
    <t>SA15533030</t>
  </si>
  <si>
    <t>2020-08-25-18.58.42.548000</t>
  </si>
  <si>
    <t>GD01.14038831</t>
  </si>
  <si>
    <t>73GD0114038831</t>
  </si>
  <si>
    <t>SA15532329</t>
  </si>
  <si>
    <t>2020-08-25-19.02.13.456000</t>
  </si>
  <si>
    <t>GD01.14038836</t>
  </si>
  <si>
    <t>73GD0114038836</t>
  </si>
  <si>
    <t>SA15532334</t>
  </si>
  <si>
    <t>2020-08-01-06.26.30.159000</t>
  </si>
  <si>
    <t>GD01.14038838</t>
  </si>
  <si>
    <t>73GD0114038838</t>
  </si>
  <si>
    <t>SA15532336</t>
  </si>
  <si>
    <t>2020-08-01-06.32.16.125000</t>
  </si>
  <si>
    <t>GD01.14038842</t>
  </si>
  <si>
    <t>73GD0114038842</t>
  </si>
  <si>
    <t>SA15532340</t>
  </si>
  <si>
    <t>2020-08-01-06.26.32.773000</t>
  </si>
  <si>
    <t>GD01.14038845</t>
  </si>
  <si>
    <t>73GD0114038845</t>
  </si>
  <si>
    <t>SA15532343</t>
  </si>
  <si>
    <t>2020-08-01-06.33.51.596000</t>
  </si>
  <si>
    <t>GD01.14038911</t>
  </si>
  <si>
    <t>73GD0114038911</t>
  </si>
  <si>
    <t>SA15532409</t>
  </si>
  <si>
    <t>2020-08-25-18.42.57.610000</t>
  </si>
  <si>
    <t>GD01.14038916</t>
  </si>
  <si>
    <t>73GD0114038916</t>
  </si>
  <si>
    <t>SA15532414</t>
  </si>
  <si>
    <t>2020-08-01-06.33.10.042000</t>
  </si>
  <si>
    <t>GD01.14038918</t>
  </si>
  <si>
    <t>73GD0114038918</t>
  </si>
  <si>
    <t>SA15532416</t>
  </si>
  <si>
    <t>2020-08-01-06.23.33.893000</t>
  </si>
  <si>
    <t>GD01.14038962</t>
  </si>
  <si>
    <t>73GD0114038962</t>
  </si>
  <si>
    <t>SA15532460</t>
  </si>
  <si>
    <t>2020-08-01-06.23.48.702000</t>
  </si>
  <si>
    <t>GD01.14038965</t>
  </si>
  <si>
    <t>73GD0114038965</t>
  </si>
  <si>
    <t>SA15532463</t>
  </si>
  <si>
    <t>2020-08-01-06.36.34.094000</t>
  </si>
  <si>
    <t>GD01.22390741</t>
  </si>
  <si>
    <t>73GD0122390741</t>
  </si>
  <si>
    <t>SA2664844</t>
  </si>
  <si>
    <t>2021-04-26-19.09.55.943000</t>
  </si>
  <si>
    <t>JLN PINDOL MOPUYA</t>
  </si>
  <si>
    <t>GD01.60697264</t>
  </si>
  <si>
    <t>73GD0160697264</t>
  </si>
  <si>
    <t>SA70930225</t>
  </si>
  <si>
    <t>2023-03-10-15.36.10.379000</t>
  </si>
  <si>
    <t>PILOLAHUNGA</t>
  </si>
  <si>
    <t>GD01.14039480</t>
  </si>
  <si>
    <t>73GD0114039480</t>
  </si>
  <si>
    <t>SA15532978</t>
  </si>
  <si>
    <t>2022-11-08-15.53.18.369000</t>
  </si>
  <si>
    <t>GD01.14039890</t>
  </si>
  <si>
    <t>73GD0114039890</t>
  </si>
  <si>
    <t>SA15533388</t>
  </si>
  <si>
    <t>2020-08-25-18.56.36.408000</t>
  </si>
  <si>
    <t>GD01.14039523</t>
  </si>
  <si>
    <t>73GD0114039523</t>
  </si>
  <si>
    <t>SA15533021</t>
  </si>
  <si>
    <t>2020-08-01-06.31.43.495000</t>
  </si>
  <si>
    <t>GD01.14039524</t>
  </si>
  <si>
    <t>73GD0114039524</t>
  </si>
  <si>
    <t>SA15533022</t>
  </si>
  <si>
    <t>2020-08-01-06.26.25.909000</t>
  </si>
  <si>
    <t>GD01.14039550</t>
  </si>
  <si>
    <t>73GD0114039550</t>
  </si>
  <si>
    <t>SA15533048</t>
  </si>
  <si>
    <t>2020-08-01-00.56.49.748000</t>
  </si>
  <si>
    <t>GD01.14039557</t>
  </si>
  <si>
    <t>73GD0114039557</t>
  </si>
  <si>
    <t>SA15533055</t>
  </si>
  <si>
    <t>2020-08-01-06.27.17.488000</t>
  </si>
  <si>
    <t>GD01.14039559</t>
  </si>
  <si>
    <t>73GD0114039559</t>
  </si>
  <si>
    <t>SA15533057</t>
  </si>
  <si>
    <t>2020-08-01-06.39.10.847000</t>
  </si>
  <si>
    <t>GD01.14039621</t>
  </si>
  <si>
    <t>73GD0114039621</t>
  </si>
  <si>
    <t>SA15533119</t>
  </si>
  <si>
    <t>2020-08-25-18.55.17.446000</t>
  </si>
  <si>
    <t>GD01.14039626</t>
  </si>
  <si>
    <t>73GD0114039626</t>
  </si>
  <si>
    <t>SA15533124</t>
  </si>
  <si>
    <t>2020-08-25-18.55.18.095000</t>
  </si>
  <si>
    <t>JL.ARIS MUNANDAR</t>
  </si>
  <si>
    <t>GD01.14039628</t>
  </si>
  <si>
    <t>73GD0114039628</t>
  </si>
  <si>
    <t>SA15533126</t>
  </si>
  <si>
    <t>2020-08-25-18.55.30.314000</t>
  </si>
  <si>
    <t>GD01.14039652</t>
  </si>
  <si>
    <t>73GD0114039652</t>
  </si>
  <si>
    <t>SA15533150</t>
  </si>
  <si>
    <t>2020-08-25-18.55.30.244000</t>
  </si>
  <si>
    <t>GD01.14039655</t>
  </si>
  <si>
    <t>73GD0114039655</t>
  </si>
  <si>
    <t>SA15533153</t>
  </si>
  <si>
    <t>2022-11-08-15.53.54.742000</t>
  </si>
  <si>
    <t>GD01.14039701</t>
  </si>
  <si>
    <t>73GD0114039701</t>
  </si>
  <si>
    <t>SA15533199</t>
  </si>
  <si>
    <t>2020-08-25-18.46.35.171000</t>
  </si>
  <si>
    <t>GD01.14039706</t>
  </si>
  <si>
    <t>73GD0114039706</t>
  </si>
  <si>
    <t>SA15533204</t>
  </si>
  <si>
    <t>2020-08-25-18.46.34.025000</t>
  </si>
  <si>
    <t>GD01.14039708</t>
  </si>
  <si>
    <t>73GD0114039708</t>
  </si>
  <si>
    <t>SA15533206</t>
  </si>
  <si>
    <t>2020-08-25-18.46.34.931000</t>
  </si>
  <si>
    <t>JL.HI ZAKARIA IMBAN</t>
  </si>
  <si>
    <t>GD01.14039772</t>
  </si>
  <si>
    <t>73GD0114039772</t>
  </si>
  <si>
    <t>SA15533270</t>
  </si>
  <si>
    <t>2020-08-25-18.48.56.792000</t>
  </si>
  <si>
    <t>GD01.14039775</t>
  </si>
  <si>
    <t>73GD0114039775</t>
  </si>
  <si>
    <t>SA15533273</t>
  </si>
  <si>
    <t>2020-08-25-18.48.55.626000</t>
  </si>
  <si>
    <t>GD01.14039782</t>
  </si>
  <si>
    <t>73GD0114039782</t>
  </si>
  <si>
    <t>SA15533280</t>
  </si>
  <si>
    <t>2022-07-04-14.35.03.095000</t>
  </si>
  <si>
    <t>GD01.14039785</t>
  </si>
  <si>
    <t>73GD0114039785</t>
  </si>
  <si>
    <t>SA15533283</t>
  </si>
  <si>
    <t>2020-08-25-18.48.57.059000</t>
  </si>
  <si>
    <t>GD01.14039813</t>
  </si>
  <si>
    <t>73GD0114039813</t>
  </si>
  <si>
    <t>SA15533311</t>
  </si>
  <si>
    <t>2020-08-25-18.49.48.747000</t>
  </si>
  <si>
    <t>JL. AGOAN</t>
  </si>
  <si>
    <t>GD01.14039814</t>
  </si>
  <si>
    <t>73GD0114039814</t>
  </si>
  <si>
    <t>SA15533312</t>
  </si>
  <si>
    <t>2020-08-25-18.49.49.617000</t>
  </si>
  <si>
    <t>GD01.14039860</t>
  </si>
  <si>
    <t>73GD0114039860</t>
  </si>
  <si>
    <t>SA15533358</t>
  </si>
  <si>
    <t>2020-08-25-18.56.36.110000</t>
  </si>
  <si>
    <t>GD01.14039867</t>
  </si>
  <si>
    <t>73GD0114039867</t>
  </si>
  <si>
    <t>SA15533365</t>
  </si>
  <si>
    <t>2020-08-25-18.56.35.423000</t>
  </si>
  <si>
    <t>GD01.14039869</t>
  </si>
  <si>
    <t>73GD0114039869</t>
  </si>
  <si>
    <t>SA15533367</t>
  </si>
  <si>
    <t>2020-08-25-18.56.42.239000</t>
  </si>
  <si>
    <t>GD01.14039897</t>
  </si>
  <si>
    <t>73GD0114039897</t>
  </si>
  <si>
    <t>SA15533395</t>
  </si>
  <si>
    <t>2020-08-25-18.56.34.588000</t>
  </si>
  <si>
    <t>GD01.14039899</t>
  </si>
  <si>
    <t>73GD0114039899</t>
  </si>
  <si>
    <t>SA15533397</t>
  </si>
  <si>
    <t>2020-08-25-18.56.33.806000</t>
  </si>
  <si>
    <t>GD01.14039933</t>
  </si>
  <si>
    <t>73GD0114039933</t>
  </si>
  <si>
    <t>SA15533431</t>
  </si>
  <si>
    <t>2020-08-25-18.56.33.958000</t>
  </si>
  <si>
    <t>GD01.14039934</t>
  </si>
  <si>
    <t>73GD0114039934</t>
  </si>
  <si>
    <t>SA15533432</t>
  </si>
  <si>
    <t>2020-08-25-18.56.41.009000</t>
  </si>
  <si>
    <t>GD01.14039940</t>
  </si>
  <si>
    <t>73GD0114039940</t>
  </si>
  <si>
    <t>SA15533438</t>
  </si>
  <si>
    <t>2020-08-25-18.49.48.918000</t>
  </si>
  <si>
    <t>GD01.14039947</t>
  </si>
  <si>
    <t>73GD0114039947</t>
  </si>
  <si>
    <t>SA15533445</t>
  </si>
  <si>
    <t>2020-08-25-18.49.50.290000</t>
  </si>
  <si>
    <t>BAKAN LOLAYAN</t>
  </si>
  <si>
    <t>GD01.14039949</t>
  </si>
  <si>
    <t>73GD0114039949</t>
  </si>
  <si>
    <t>SA15533447</t>
  </si>
  <si>
    <t>2020-08-25-18.57.52.105000</t>
  </si>
  <si>
    <t>GD01.14040003</t>
  </si>
  <si>
    <t>73GD0114040003</t>
  </si>
  <si>
    <t>SA15533501</t>
  </si>
  <si>
    <t>2020-08-25-18.56.34.703000</t>
  </si>
  <si>
    <t>GD01.14040004</t>
  </si>
  <si>
    <t>73GD0114040004</t>
  </si>
  <si>
    <t>SA15533502</t>
  </si>
  <si>
    <t>2020-08-25-18.56.41.956000</t>
  </si>
  <si>
    <t>GD01.14038984</t>
  </si>
  <si>
    <t>73GD0114038984</t>
  </si>
  <si>
    <t>SA15532482</t>
  </si>
  <si>
    <t>2020-08-25-19.02.12.573000</t>
  </si>
  <si>
    <t>GD01.14039171</t>
  </si>
  <si>
    <t>73GD0114039171</t>
  </si>
  <si>
    <t>SA15532669</t>
  </si>
  <si>
    <t>2020-08-25-18.42.53.348000</t>
  </si>
  <si>
    <t>GD01.14039176</t>
  </si>
  <si>
    <t>73GD0114039176</t>
  </si>
  <si>
    <t>SA15532674</t>
  </si>
  <si>
    <t>2020-08-25-18.42.53.003000</t>
  </si>
  <si>
    <t>GD01.14039178</t>
  </si>
  <si>
    <t>73GD0114039178</t>
  </si>
  <si>
    <t>SA15532676</t>
  </si>
  <si>
    <t>2020-08-01-06.35.18.024000</t>
  </si>
  <si>
    <t>GD01.14039181</t>
  </si>
  <si>
    <t>73GD0114039181</t>
  </si>
  <si>
    <t>SA15532679</t>
  </si>
  <si>
    <t>2020-08-01-06.32.20.265000</t>
  </si>
  <si>
    <t>GD01.14039186</t>
  </si>
  <si>
    <t>73GD0114039186</t>
  </si>
  <si>
    <t>SA15532684</t>
  </si>
  <si>
    <t>2020-08-25-18.42.55.971000</t>
  </si>
  <si>
    <t>GD01.14039188</t>
  </si>
  <si>
    <t>73GD0114039188</t>
  </si>
  <si>
    <t>SA15532686</t>
  </si>
  <si>
    <t>2020-08-25-18.42.56.003000</t>
  </si>
  <si>
    <t>GD01.14039200</t>
  </si>
  <si>
    <t>73GD0114039200</t>
  </si>
  <si>
    <t>SA15532698</t>
  </si>
  <si>
    <t>2020-08-25-18.46.34.786000</t>
  </si>
  <si>
    <t>GD01.14039207</t>
  </si>
  <si>
    <t>73GD0114039207</t>
  </si>
  <si>
    <t>SA15532705</t>
  </si>
  <si>
    <t>2020-08-25-18.57.03.254000</t>
  </si>
  <si>
    <t>GD01.14039209</t>
  </si>
  <si>
    <t>73GD0114039209</t>
  </si>
  <si>
    <t>SA15532707</t>
  </si>
  <si>
    <t>2020-08-01-06.30.24.793000</t>
  </si>
  <si>
    <t>GD01.14039273</t>
  </si>
  <si>
    <t>73GD0114039273</t>
  </si>
  <si>
    <t>SA15532771</t>
  </si>
  <si>
    <t>2020-08-25-18.57.51.382000</t>
  </si>
  <si>
    <t>GD01.14039274</t>
  </si>
  <si>
    <t>73GD0114039274</t>
  </si>
  <si>
    <t>SA15532772</t>
  </si>
  <si>
    <t>2020-08-25-18.57.51.355000</t>
  </si>
  <si>
    <t>GD01.14039283</t>
  </si>
  <si>
    <t>73GD0114039283</t>
  </si>
  <si>
    <t>SA15532781</t>
  </si>
  <si>
    <t>2020-08-25-18.57.51.780000</t>
  </si>
  <si>
    <t>GD01.14039284</t>
  </si>
  <si>
    <t>73GD0114039284</t>
  </si>
  <si>
    <t>SA15532782</t>
  </si>
  <si>
    <t>2020-08-25-18.57.51.484000</t>
  </si>
  <si>
    <t>GD01.14039320</t>
  </si>
  <si>
    <t>73GD0114039320</t>
  </si>
  <si>
    <t>SA15532818</t>
  </si>
  <si>
    <t>2020-08-25-18.56.30.434000</t>
  </si>
  <si>
    <t>GD01.14039327</t>
  </si>
  <si>
    <t>73GD0114039327</t>
  </si>
  <si>
    <t>SA15532825</t>
  </si>
  <si>
    <t>2020-08-25-19.02.13.082000</t>
  </si>
  <si>
    <t>GD01.14039329</t>
  </si>
  <si>
    <t>73GD0114039329</t>
  </si>
  <si>
    <t>SA15532827</t>
  </si>
  <si>
    <t>2020-08-25-19.02.12.227000</t>
  </si>
  <si>
    <t>GD01.14039470</t>
  </si>
  <si>
    <t>73GD0114039470</t>
  </si>
  <si>
    <t>SA15532968</t>
  </si>
  <si>
    <t>2020-08-01-06.24.57.809000</t>
  </si>
  <si>
    <t>GD01.14039477</t>
  </si>
  <si>
    <t>73GD0114039477</t>
  </si>
  <si>
    <t>SA15532975</t>
  </si>
  <si>
    <t>2020-08-01-06.31.58.069000</t>
  </si>
  <si>
    <t>GD01.14039479</t>
  </si>
  <si>
    <t>73GD0114039479</t>
  </si>
  <si>
    <t>SA15532977</t>
  </si>
  <si>
    <t>2020-08-01-06.27.34.432000</t>
  </si>
  <si>
    <t>GD01.14039487</t>
  </si>
  <si>
    <t>73GD0114039487</t>
  </si>
  <si>
    <t>SA15532985</t>
  </si>
  <si>
    <t>2020-08-01-06.30.21.196000</t>
  </si>
  <si>
    <t>GD01.14039489</t>
  </si>
  <si>
    <t>73GD0114039489</t>
  </si>
  <si>
    <t>SA15532987</t>
  </si>
  <si>
    <t>2020-08-01-06.37.21.673000</t>
  </si>
  <si>
    <t>GD01.14038820</t>
  </si>
  <si>
    <t>73GD0114038820</t>
  </si>
  <si>
    <t>SA15532318</t>
  </si>
  <si>
    <t>2020-08-01-06.36.14.003000</t>
  </si>
  <si>
    <t>GD01.14038827</t>
  </si>
  <si>
    <t>73GD0114038827</t>
  </si>
  <si>
    <t>SA15532325</t>
  </si>
  <si>
    <t>2020-08-25-19.02.14.070000</t>
  </si>
  <si>
    <t>GD01.14038829</t>
  </si>
  <si>
    <t>73GD0114038829</t>
  </si>
  <si>
    <t>SA15532327</t>
  </si>
  <si>
    <t>2020-08-25-19.02.12.806000</t>
  </si>
  <si>
    <t>GD01.14038853</t>
  </si>
  <si>
    <t>73GD0114038853</t>
  </si>
  <si>
    <t>SA15532351</t>
  </si>
  <si>
    <t>2020-08-01-06.39.00.628000</t>
  </si>
  <si>
    <t>GD01.14038854</t>
  </si>
  <si>
    <t>73GD0114038854</t>
  </si>
  <si>
    <t>SA15532352</t>
  </si>
  <si>
    <t>2020-08-01-06.33.10.998000</t>
  </si>
  <si>
    <t>GD01.14038900</t>
  </si>
  <si>
    <t>73GD0114038900</t>
  </si>
  <si>
    <t>SA15532398</t>
  </si>
  <si>
    <t>2020-08-25-18.46.33.550000</t>
  </si>
  <si>
    <t>GD01.14038907</t>
  </si>
  <si>
    <t>73GD0114038907</t>
  </si>
  <si>
    <t>SA15532405</t>
  </si>
  <si>
    <t>2020-08-01-06.29.38.550000</t>
  </si>
  <si>
    <t>GD01.14038909</t>
  </si>
  <si>
    <t>73GD0114038909</t>
  </si>
  <si>
    <t>SA15532407</t>
  </si>
  <si>
    <t>2020-08-25-18.42.57.120000</t>
  </si>
  <si>
    <t>GD01.14038973</t>
  </si>
  <si>
    <t>73GD0114038973</t>
  </si>
  <si>
    <t>SA15532471</t>
  </si>
  <si>
    <t>2020-08-01-06.37.20.605000</t>
  </si>
  <si>
    <t>GD01.14038974</t>
  </si>
  <si>
    <t>73GD0114038974</t>
  </si>
  <si>
    <t>SA15532472</t>
  </si>
  <si>
    <t>2020-08-01-06.30.00.014000</t>
  </si>
  <si>
    <t>GD01.14038983</t>
  </si>
  <si>
    <t>73GD0114038983</t>
  </si>
  <si>
    <t>SA15532481</t>
  </si>
  <si>
    <t>2020-08-25-19.02.13.901000</t>
  </si>
  <si>
    <t>GD01.14038846</t>
  </si>
  <si>
    <t>73GD0114038846</t>
  </si>
  <si>
    <t>SA15532344</t>
  </si>
  <si>
    <t>2020-08-01-06.36.56.715000</t>
  </si>
  <si>
    <t>GD01.14039348</t>
  </si>
  <si>
    <t>73GD0114039348</t>
  </si>
  <si>
    <t>SA15532846</t>
  </si>
  <si>
    <t>2020-08-25-19.02.12.319000</t>
  </si>
  <si>
    <t>GD01.14039808</t>
  </si>
  <si>
    <t>73GD0114039808</t>
  </si>
  <si>
    <t>SA15533306</t>
  </si>
  <si>
    <t>2020-08-25-18.49.49.907000</t>
  </si>
  <si>
    <t>GD01.14039952</t>
  </si>
  <si>
    <t>73GD0114039952</t>
  </si>
  <si>
    <t>SA15533450</t>
  </si>
  <si>
    <t>2020-08-01-06.33.19.006000</t>
  </si>
  <si>
    <t>GD01.14039955</t>
  </si>
  <si>
    <t>73GD0114039955</t>
  </si>
  <si>
    <t>SA15533453</t>
  </si>
  <si>
    <t>2020-08-25-18.56.41.763000</t>
  </si>
  <si>
    <t>GD01.14040011</t>
  </si>
  <si>
    <t>73GD0114040011</t>
  </si>
  <si>
    <t>SA15533509</t>
  </si>
  <si>
    <t>2020-08-25-18.56.39.309000</t>
  </si>
  <si>
    <t>GD01.14040016</t>
  </si>
  <si>
    <t>73GD0114040016</t>
  </si>
  <si>
    <t>SA15533514</t>
  </si>
  <si>
    <t>2020-08-25-18.56.38.050000</t>
  </si>
  <si>
    <t>GD01.14040018</t>
  </si>
  <si>
    <t>73GD0114040018</t>
  </si>
  <si>
    <t>SA15533516</t>
  </si>
  <si>
    <t>2020-08-25-18.56.42.134000</t>
  </si>
  <si>
    <t>GD01.14039462</t>
  </si>
  <si>
    <t>73GD0114039462</t>
  </si>
  <si>
    <t>SA15532960</t>
  </si>
  <si>
    <t>2020-08-25-18.42.57.979000</t>
  </si>
  <si>
    <t>GD01.14039465</t>
  </si>
  <si>
    <t>73GD0114039465</t>
  </si>
  <si>
    <t>SA15532963</t>
  </si>
  <si>
    <t>2020-08-25-18.42.59.765000</t>
  </si>
  <si>
    <t>GD01.14039492</t>
  </si>
  <si>
    <t>73GD0114039492</t>
  </si>
  <si>
    <t>SA15532990</t>
  </si>
  <si>
    <t>2020-08-01-06.31.43.126000</t>
  </si>
  <si>
    <t>GD01.14039495</t>
  </si>
  <si>
    <t>73GD0114039495</t>
  </si>
  <si>
    <t>SA15532993</t>
  </si>
  <si>
    <t>2022-11-08-15.54.33.170000</t>
  </si>
  <si>
    <t>GD01.14039531</t>
  </si>
  <si>
    <t>73GD0114039531</t>
  </si>
  <si>
    <t>SA15533029</t>
  </si>
  <si>
    <t>2020-08-25-18.58.42.191000</t>
  </si>
  <si>
    <t>GD01.14039536</t>
  </si>
  <si>
    <t>73GD0114039536</t>
  </si>
  <si>
    <t>SA15533034</t>
  </si>
  <si>
    <t>2020-08-25-18.58.42.261000</t>
  </si>
  <si>
    <t>GD01.14039538</t>
  </si>
  <si>
    <t>73GD0114039538</t>
  </si>
  <si>
    <t>SA15533036</t>
  </si>
  <si>
    <t>2020-08-01-06.24.59.948000</t>
  </si>
  <si>
    <t>GD01.14039542</t>
  </si>
  <si>
    <t>73GD0114039542</t>
  </si>
  <si>
    <t>SA15533040</t>
  </si>
  <si>
    <t>2020-08-01-06.35.20.754000</t>
  </si>
  <si>
    <t>GD01.14039545</t>
  </si>
  <si>
    <t>73GD0114039545</t>
  </si>
  <si>
    <t>SA15533043</t>
  </si>
  <si>
    <t>2020-08-01-06.23.43.764000</t>
  </si>
  <si>
    <t>GD01.14039633</t>
  </si>
  <si>
    <t>73GD0114039633</t>
  </si>
  <si>
    <t>SA15533131</t>
  </si>
  <si>
    <t>2020-08-25-18.55.30.757000</t>
  </si>
  <si>
    <t>GD01.14039634</t>
  </si>
  <si>
    <t>73GD0114039634</t>
  </si>
  <si>
    <t>SA15533132</t>
  </si>
  <si>
    <t>2020-08-25-18.55.30.615000</t>
  </si>
  <si>
    <t>GD01.14039640</t>
  </si>
  <si>
    <t>73GD0114039640</t>
  </si>
  <si>
    <t>SA15533138</t>
  </si>
  <si>
    <t>2020-08-25-18.55.29.510000</t>
  </si>
  <si>
    <t>GD01.14039647</t>
  </si>
  <si>
    <t>73GD0114039647</t>
  </si>
  <si>
    <t>SA15533145</t>
  </si>
  <si>
    <t>2020-08-25-18.55.30.988000</t>
  </si>
  <si>
    <t>GD01.14039649</t>
  </si>
  <si>
    <t>73GD0114039649</t>
  </si>
  <si>
    <t>SA15533147</t>
  </si>
  <si>
    <t>2020-08-25-18.55.30.494000</t>
  </si>
  <si>
    <t>SIA</t>
  </si>
  <si>
    <t>GD01.14039713</t>
  </si>
  <si>
    <t>73GD0114039713</t>
  </si>
  <si>
    <t>SA15533211</t>
  </si>
  <si>
    <t>2020-08-25-18.46.34.563000</t>
  </si>
  <si>
    <t>GD01.14039714</t>
  </si>
  <si>
    <t>73GD0114039714</t>
  </si>
  <si>
    <t>SA15533212</t>
  </si>
  <si>
    <t>2020-08-25-18.46.34.139000</t>
  </si>
  <si>
    <t>JL.AMAL</t>
  </si>
  <si>
    <t>GD01.14039760</t>
  </si>
  <si>
    <t>73GD0114039760</t>
  </si>
  <si>
    <t>SA15533258</t>
  </si>
  <si>
    <t>2020-08-25-18.48.56.327000</t>
  </si>
  <si>
    <t>GD01.14039767</t>
  </si>
  <si>
    <t>73GD0114039767</t>
  </si>
  <si>
    <t>SA15533265</t>
  </si>
  <si>
    <t>2020-08-25-18.48.56.875000</t>
  </si>
  <si>
    <t>GD01.14039769</t>
  </si>
  <si>
    <t>73GD0114039769</t>
  </si>
  <si>
    <t>SA15533267</t>
  </si>
  <si>
    <t>2020-08-25-18.48.55.707000</t>
  </si>
  <si>
    <t>GD01.14039790</t>
  </si>
  <si>
    <t>73GD0114039790</t>
  </si>
  <si>
    <t>SA15533288</t>
  </si>
  <si>
    <t>2020-08-25-18.48.56.838000</t>
  </si>
  <si>
    <t>GD01.14039797</t>
  </si>
  <si>
    <t>73GD0114039797</t>
  </si>
  <si>
    <t>SA15533295</t>
  </si>
  <si>
    <t>2020-08-25-18.48.55.447000</t>
  </si>
  <si>
    <t>GD01.14039799</t>
  </si>
  <si>
    <t>73GD0114039799</t>
  </si>
  <si>
    <t>SA15533297</t>
  </si>
  <si>
    <t>2020-08-25-18.49.51.542000</t>
  </si>
  <si>
    <t>JL.GOLKAR</t>
  </si>
  <si>
    <t>GD01.14039801</t>
  </si>
  <si>
    <t>73GD0114039801</t>
  </si>
  <si>
    <t>SA15533299</t>
  </si>
  <si>
    <t>2020-08-25-18.49.49.415000</t>
  </si>
  <si>
    <t>GD01.14039806</t>
  </si>
  <si>
    <t>73GD0114039806</t>
  </si>
  <si>
    <t>SA15533304</t>
  </si>
  <si>
    <t>2020-08-25-18.49.51.133000</t>
  </si>
  <si>
    <t>GD01.14039872</t>
  </si>
  <si>
    <t>73GD0114039872</t>
  </si>
  <si>
    <t>SA15533370</t>
  </si>
  <si>
    <t>2020-08-25-18.56.36.380000</t>
  </si>
  <si>
    <t>GD01.14039875</t>
  </si>
  <si>
    <t>73GD0114039875</t>
  </si>
  <si>
    <t>SA15533373</t>
  </si>
  <si>
    <t>2020-08-25-18.56.39.426000</t>
  </si>
  <si>
    <t>GD01.14039882</t>
  </si>
  <si>
    <t>73GD0114039882</t>
  </si>
  <si>
    <t>SA15533380</t>
  </si>
  <si>
    <t>2020-08-25-18.56.33.362000</t>
  </si>
  <si>
    <t>GD01.14039885</t>
  </si>
  <si>
    <t>73GD0114039885</t>
  </si>
  <si>
    <t>SA15533383</t>
  </si>
  <si>
    <t>2020-08-25-18.56.34.290000</t>
  </si>
  <si>
    <t>GD01.14039921</t>
  </si>
  <si>
    <t>73GD0114039921</t>
  </si>
  <si>
    <t>SA15533419</t>
  </si>
  <si>
    <t>2020-08-25-18.56.37.507000</t>
  </si>
  <si>
    <t>GD01.14039926</t>
  </si>
  <si>
    <t>73GD0114039926</t>
  </si>
  <si>
    <t>SA15533424</t>
  </si>
  <si>
    <t>2020-08-25-18.56.36.061000</t>
  </si>
  <si>
    <t>GD01.14039928</t>
  </si>
  <si>
    <t>73GD0114039928</t>
  </si>
  <si>
    <t>SA15533426</t>
  </si>
  <si>
    <t>2020-08-25-18.56.36.666000</t>
  </si>
  <si>
    <t>GD01.14038966</t>
  </si>
  <si>
    <t>73GD0114038966</t>
  </si>
  <si>
    <t>SA15532464</t>
  </si>
  <si>
    <t>2020-08-01-06.25.52.918000</t>
  </si>
  <si>
    <t>GD01.14038968</t>
  </si>
  <si>
    <t>73GD0114038968</t>
  </si>
  <si>
    <t>SA15532466</t>
  </si>
  <si>
    <t>2020-08-01-06.36.04.287000</t>
  </si>
  <si>
    <t>GD01.14039163</t>
  </si>
  <si>
    <t>73GD0114039163</t>
  </si>
  <si>
    <t>SA15532661</t>
  </si>
  <si>
    <t>2020-08-25-18.42.53.456000</t>
  </si>
  <si>
    <t>GD01.14039164</t>
  </si>
  <si>
    <t>73GD0114039164</t>
  </si>
  <si>
    <t>SA15532662</t>
  </si>
  <si>
    <t>2020-08-25-18.42.53.430000</t>
  </si>
  <si>
    <t>GD01.14039193</t>
  </si>
  <si>
    <t>73GD0114039193</t>
  </si>
  <si>
    <t>SA15532691</t>
  </si>
  <si>
    <t>2020-08-25-18.56.30.316000</t>
  </si>
  <si>
    <t>LORONG AMPERA</t>
  </si>
  <si>
    <t>GD01.14039194</t>
  </si>
  <si>
    <t>73GD0114039194</t>
  </si>
  <si>
    <t>SA15532692</t>
  </si>
  <si>
    <t>2020-08-25-18.56.30.493000</t>
  </si>
  <si>
    <t>GD01.14039212</t>
  </si>
  <si>
    <t>73GD0114039212</t>
  </si>
  <si>
    <t>SA15532710</t>
  </si>
  <si>
    <t>2020-08-25-18.57.03.356000</t>
  </si>
  <si>
    <t>GD01.14039215</t>
  </si>
  <si>
    <t>73GD0114039215</t>
  </si>
  <si>
    <t>SA15532713</t>
  </si>
  <si>
    <t>2020-08-25-18.57.02.736000</t>
  </si>
  <si>
    <t>GD01.14039261</t>
  </si>
  <si>
    <t>73GD0114039261</t>
  </si>
  <si>
    <t>SA15532759</t>
  </si>
  <si>
    <t>2020-08-25-18.57.51.407000</t>
  </si>
  <si>
    <t>GD01.14039266</t>
  </si>
  <si>
    <t>73GD0114039266</t>
  </si>
  <si>
    <t>SA15532764</t>
  </si>
  <si>
    <t>2020-08-25-18.57.51.065000</t>
  </si>
  <si>
    <t>GD01.14039268</t>
  </si>
  <si>
    <t>73GD0114039268</t>
  </si>
  <si>
    <t>SA15532766</t>
  </si>
  <si>
    <t>2020-08-25-18.57.51.741000</t>
  </si>
  <si>
    <t>GD01.14039291</t>
  </si>
  <si>
    <t>73GD0114039291</t>
  </si>
  <si>
    <t>SA15532789</t>
  </si>
  <si>
    <t>2020-08-25-18.55.31.009000</t>
  </si>
  <si>
    <t>GD01.14039296</t>
  </si>
  <si>
    <t>73GD0114039296</t>
  </si>
  <si>
    <t>SA15532794</t>
  </si>
  <si>
    <t>2020-08-25-18.55.29.386000</t>
  </si>
  <si>
    <t>GD01.14039298</t>
  </si>
  <si>
    <t>73GD0114039298</t>
  </si>
  <si>
    <t>SA15532796</t>
  </si>
  <si>
    <t>2020-08-25-18.56.21.703000</t>
  </si>
  <si>
    <t>GD01.14039332</t>
  </si>
  <si>
    <t>73GD0114039332</t>
  </si>
  <si>
    <t>SA15532830</t>
  </si>
  <si>
    <t>2020-08-25-19.02.13.974000</t>
  </si>
  <si>
    <t>GD01.14039335</t>
  </si>
  <si>
    <t>73GD0114039335</t>
  </si>
  <si>
    <t>SA15532833</t>
  </si>
  <si>
    <t>2020-08-25-19.02.14.039000</t>
  </si>
  <si>
    <t>GD01.14039341</t>
  </si>
  <si>
    <t>73GD0114039341</t>
  </si>
  <si>
    <t>SA15532839</t>
  </si>
  <si>
    <t>2020-08-25-19.02.12.777000</t>
  </si>
  <si>
    <t>GD01.14039346</t>
  </si>
  <si>
    <t>73GD0114039346</t>
  </si>
  <si>
    <t>SA15532844</t>
  </si>
  <si>
    <t>2020-08-25-19.02.12.655000</t>
  </si>
  <si>
    <t>GD01.14039411</t>
  </si>
  <si>
    <t>73GD0114039411</t>
  </si>
  <si>
    <t>SA15532909</t>
  </si>
  <si>
    <t>2020-08-01-06.24.49.580000</t>
  </si>
  <si>
    <t>GD01.14039416</t>
  </si>
  <si>
    <t>73GD0114039416</t>
  </si>
  <si>
    <t>SA15532914</t>
  </si>
  <si>
    <t>2020-08-25-18.42.59.826000</t>
  </si>
  <si>
    <t>GD01.14039418</t>
  </si>
  <si>
    <t>73GD0114039418</t>
  </si>
  <si>
    <t>SA15532916</t>
  </si>
  <si>
    <t>2020-08-25-18.42.59.871000</t>
  </si>
  <si>
    <t>GD01.14038832</t>
  </si>
  <si>
    <t>73GD0114038832</t>
  </si>
  <si>
    <t>SA15532330</t>
  </si>
  <si>
    <t>2020-08-25-19.02.12.357000</t>
  </si>
  <si>
    <t>GD01.14038835</t>
  </si>
  <si>
    <t>73GD0114038835</t>
  </si>
  <si>
    <t>SA15532333</t>
  </si>
  <si>
    <t>2020-08-01-06.32.20.995000</t>
  </si>
  <si>
    <t>GD01.14038841</t>
  </si>
  <si>
    <t>73GD0114038841</t>
  </si>
  <si>
    <t>SA15532339</t>
  </si>
  <si>
    <t>2020-08-01-00.56.50.431000</t>
  </si>
  <si>
    <t>GD01.14038848</t>
  </si>
  <si>
    <t>73GD0114038848</t>
  </si>
  <si>
    <t>SA15532346</t>
  </si>
  <si>
    <t>2020-08-01-06.36.17.282000</t>
  </si>
  <si>
    <t>GD01.14038912</t>
  </si>
  <si>
    <t>73GD0114038912</t>
  </si>
  <si>
    <t>SA15532410</t>
  </si>
  <si>
    <t>2020-08-25-18.42.57.262000</t>
  </si>
  <si>
    <t>GD01.14038915</t>
  </si>
  <si>
    <t>73GD0114038915</t>
  </si>
  <si>
    <t>SA15532413</t>
  </si>
  <si>
    <t>2020-08-01-06.30.19.626000</t>
  </si>
  <si>
    <t>GD01.14038961</t>
  </si>
  <si>
    <t>73GD0114038961</t>
  </si>
  <si>
    <t>SA15532459</t>
  </si>
  <si>
    <t>2020-08-01-06.29.43.859000</t>
  </si>
  <si>
    <t>GD01.54193823</t>
  </si>
  <si>
    <t>73GD0154193823</t>
  </si>
  <si>
    <t>SA51985932</t>
  </si>
  <si>
    <t>2022-03-02-15.11.59.528000</t>
  </si>
  <si>
    <t>GD01.54828669</t>
  </si>
  <si>
    <t>73GD0154828669</t>
  </si>
  <si>
    <t>SA51993732</t>
  </si>
  <si>
    <t>2022-03-14-13.05.55.611000</t>
  </si>
  <si>
    <t>GD01.40535193</t>
  </si>
  <si>
    <t>73GD0140535193</t>
  </si>
  <si>
    <t>SA51765211</t>
  </si>
  <si>
    <t>2021-10-14-10.35.32.699000</t>
  </si>
  <si>
    <t>GD01.14040009</t>
  </si>
  <si>
    <t>73GD0114040009</t>
  </si>
  <si>
    <t>SA15533507</t>
  </si>
  <si>
    <t>2020-08-25-18.56.33.442000</t>
  </si>
  <si>
    <t>GD01.14038824</t>
  </si>
  <si>
    <t>73GD0114038824</t>
  </si>
  <si>
    <t>SA15532322</t>
  </si>
  <si>
    <t>2020-08-01-06.34.13.175000</t>
  </si>
  <si>
    <t>GD01.14039324</t>
  </si>
  <si>
    <t>73GD0114039324</t>
  </si>
  <si>
    <t>SA15532822</t>
  </si>
  <si>
    <t>2020-08-25-18.55.17.650000</t>
  </si>
  <si>
    <t>GD01.14039622</t>
  </si>
  <si>
    <t>73GD0114039622</t>
  </si>
  <si>
    <t>SA15533120</t>
  </si>
  <si>
    <t>2020-08-25-18.55.18.126000</t>
  </si>
  <si>
    <t>GD01.14039705</t>
  </si>
  <si>
    <t>73GD0114039705</t>
  </si>
  <si>
    <t>SA15533203</t>
  </si>
  <si>
    <t>2020-08-25-18.46.34.663000</t>
  </si>
  <si>
    <t>GD01.14039944</t>
  </si>
  <si>
    <t>73GD0114039944</t>
  </si>
  <si>
    <t>SA15533442</t>
  </si>
  <si>
    <t>2020-08-25-18.49.50.635000</t>
  </si>
  <si>
    <t>GD01.14040000</t>
  </si>
  <si>
    <t>73GD0114040000</t>
  </si>
  <si>
    <t>SA15533498</t>
  </si>
  <si>
    <t>2020-08-25-18.56.38.147000</t>
  </si>
  <si>
    <t>GD01.14040007</t>
  </si>
  <si>
    <t>73GD0114040007</t>
  </si>
  <si>
    <t>SA15533505</t>
  </si>
  <si>
    <t>2020-08-25-18.56.34.210000</t>
  </si>
  <si>
    <t>GD01.14038987</t>
  </si>
  <si>
    <t>73GD0114038987</t>
  </si>
  <si>
    <t>SA15532485</t>
  </si>
  <si>
    <t>2020-08-25-19.02.13.206000</t>
  </si>
  <si>
    <t>GD01.14039473</t>
  </si>
  <si>
    <t>73GD0114039473</t>
  </si>
  <si>
    <t>SA15532971</t>
  </si>
  <si>
    <t>2020-08-01-06.24.49.139000</t>
  </si>
  <si>
    <t>GD01.14039474</t>
  </si>
  <si>
    <t>73GD0114039474</t>
  </si>
  <si>
    <t>SA15532972</t>
  </si>
  <si>
    <t>2020-08-01-06.31.48.086000</t>
  </si>
  <si>
    <t>GD01.14039483</t>
  </si>
  <si>
    <t>73GD0114039483</t>
  </si>
  <si>
    <t>SA15532981</t>
  </si>
  <si>
    <t>2020-08-01-06.39.09.909000</t>
  </si>
  <si>
    <t>GD01.14039484</t>
  </si>
  <si>
    <t>73GD0114039484</t>
  </si>
  <si>
    <t>SA15532982</t>
  </si>
  <si>
    <t>2020-08-01-00.56.35.863000</t>
  </si>
  <si>
    <t>GD01.14039520</t>
  </si>
  <si>
    <t>73GD0114039520</t>
  </si>
  <si>
    <t>SA15533018</t>
  </si>
  <si>
    <t>2020-08-01-06.36.25.410000</t>
  </si>
  <si>
    <t>GD01.14039527</t>
  </si>
  <si>
    <t>73GD0114039527</t>
  </si>
  <si>
    <t>SA15533025</t>
  </si>
  <si>
    <t>2020-08-01-06.29.39.074000</t>
  </si>
  <si>
    <t>GD01.14039529</t>
  </si>
  <si>
    <t>73GD0114039529</t>
  </si>
  <si>
    <t>SA15533027</t>
  </si>
  <si>
    <t>2020-08-01-00.56.50.118000</t>
  </si>
  <si>
    <t>GD01.14039553</t>
  </si>
  <si>
    <t>73GD0114039553</t>
  </si>
  <si>
    <t>SA15533051</t>
  </si>
  <si>
    <t>2020-08-01-06.33.11.981000</t>
  </si>
  <si>
    <t>GD01.14039554</t>
  </si>
  <si>
    <t>73GD0114039554</t>
  </si>
  <si>
    <t>SA15533052</t>
  </si>
  <si>
    <t>2020-08-01-06.23.43.114000</t>
  </si>
  <si>
    <t>GD01.14039625</t>
  </si>
  <si>
    <t>73GD0114039625</t>
  </si>
  <si>
    <t>SA15533123</t>
  </si>
  <si>
    <t>2020-08-25-18.55.18.215000</t>
  </si>
  <si>
    <t>GD01.14039651</t>
  </si>
  <si>
    <t>73GD0114039651</t>
  </si>
  <si>
    <t>SA15533149</t>
  </si>
  <si>
    <t>2020-08-25-18.55.31.043000</t>
  </si>
  <si>
    <t>GD01.14039656</t>
  </si>
  <si>
    <t>73GD0114039656</t>
  </si>
  <si>
    <t>SA15533154</t>
  </si>
  <si>
    <t>2020-08-01-06.25.00.701000</t>
  </si>
  <si>
    <t>GD01.14039658</t>
  </si>
  <si>
    <t>73GD0114039658</t>
  </si>
  <si>
    <t>SA15533156</t>
  </si>
  <si>
    <t>2020-08-01-06.37.46.794000</t>
  </si>
  <si>
    <t>GD01.14039702</t>
  </si>
  <si>
    <t>73GD0114039702</t>
  </si>
  <si>
    <t>SA15533200</t>
  </si>
  <si>
    <t>2020-08-25-18.46.34.116000</t>
  </si>
  <si>
    <t>GD01.14039771</t>
  </si>
  <si>
    <t>73GD0114039771</t>
  </si>
  <si>
    <t>SA15533269</t>
  </si>
  <si>
    <t>2020-08-25-18.49.11.081000</t>
  </si>
  <si>
    <t>GD01.14039776</t>
  </si>
  <si>
    <t>73GD0114039776</t>
  </si>
  <si>
    <t>SA15533274</t>
  </si>
  <si>
    <t>2020-08-25-18.48.56.398000</t>
  </si>
  <si>
    <t>GD01.14039778</t>
  </si>
  <si>
    <t>73GD0114039778</t>
  </si>
  <si>
    <t>SA15533276</t>
  </si>
  <si>
    <t>2020-08-25-18.48.56.616000</t>
  </si>
  <si>
    <t>GD01.14039781</t>
  </si>
  <si>
    <t>73GD0114039781</t>
  </si>
  <si>
    <t>SA15533279</t>
  </si>
  <si>
    <t>2020-08-25-18.48.56.895000</t>
  </si>
  <si>
    <t>GD01.14039786</t>
  </si>
  <si>
    <t>73GD0114039786</t>
  </si>
  <si>
    <t>SA15533284</t>
  </si>
  <si>
    <t>2020-08-25-18.48.55.818000</t>
  </si>
  <si>
    <t>GD01.14039788</t>
  </si>
  <si>
    <t>73GD0114039788</t>
  </si>
  <si>
    <t>SA15533286</t>
  </si>
  <si>
    <t>2020-08-25-18.49.10.882000</t>
  </si>
  <si>
    <t>GD01.14039810</t>
  </si>
  <si>
    <t>73GD0114039810</t>
  </si>
  <si>
    <t>SA15533308</t>
  </si>
  <si>
    <t>2020-08-25-18.49.51.423000</t>
  </si>
  <si>
    <t>JL.BRIGJEN KATAMSO</t>
  </si>
  <si>
    <t>GD01.14039817</t>
  </si>
  <si>
    <t>73GD0114039817</t>
  </si>
  <si>
    <t>SA15533315</t>
  </si>
  <si>
    <t>2020-08-25-18.49.48.995000</t>
  </si>
  <si>
    <t>GD01.14039819</t>
  </si>
  <si>
    <t>73GD0114039819</t>
  </si>
  <si>
    <t>SA15533317</t>
  </si>
  <si>
    <t>2020-08-25-18.49.49.567000</t>
  </si>
  <si>
    <t>GD01.14039863</t>
  </si>
  <si>
    <t>73GD0114039863</t>
  </si>
  <si>
    <t>SA15533361</t>
  </si>
  <si>
    <t>2020-08-25-18.56.36.134000</t>
  </si>
  <si>
    <t>GD01.14039864</t>
  </si>
  <si>
    <t>73GD0114039864</t>
  </si>
  <si>
    <t>SA15533362</t>
  </si>
  <si>
    <t>2020-08-25-18.56.32.746000</t>
  </si>
  <si>
    <t>GD01.14039893</t>
  </si>
  <si>
    <t>73GD0114039893</t>
  </si>
  <si>
    <t>SA15533391</t>
  </si>
  <si>
    <t>2020-08-25-18.56.41.813000</t>
  </si>
  <si>
    <t>GD01.14039894</t>
  </si>
  <si>
    <t>73GD0114039894</t>
  </si>
  <si>
    <t>SA15533392</t>
  </si>
  <si>
    <t>2020-08-25-18.56.35.601000</t>
  </si>
  <si>
    <t>GD01.14039930</t>
  </si>
  <si>
    <t>73GD0114039930</t>
  </si>
  <si>
    <t>SA15533428</t>
  </si>
  <si>
    <t>2020-08-25-18.56.40.743000</t>
  </si>
  <si>
    <t>GD01.14039937</t>
  </si>
  <si>
    <t>73GD0114039937</t>
  </si>
  <si>
    <t>SA15533435</t>
  </si>
  <si>
    <t>2023-05-11-13.35.42.392000</t>
  </si>
  <si>
    <t>GD01.14039939</t>
  </si>
  <si>
    <t>73GD0114039939</t>
  </si>
  <si>
    <t>SA15533437</t>
  </si>
  <si>
    <t>2020-08-25-18.49.49.499000</t>
  </si>
  <si>
    <t>GD01.14039943</t>
  </si>
  <si>
    <t>73GD0114039943</t>
  </si>
  <si>
    <t>SA15533441</t>
  </si>
  <si>
    <t>2020-08-25-18.49.49.591000</t>
  </si>
  <si>
    <t>GD01.14038977</t>
  </si>
  <si>
    <t>73GD0114038977</t>
  </si>
  <si>
    <t>SA15532475</t>
  </si>
  <si>
    <t>2020-08-25-19.02.13.376000</t>
  </si>
  <si>
    <t>GD01.14038979</t>
  </si>
  <si>
    <t>73GD0114038979</t>
  </si>
  <si>
    <t>SA15532477</t>
  </si>
  <si>
    <t>2020-08-25-19.02.12.604000</t>
  </si>
  <si>
    <t>GD01.14038980</t>
  </si>
  <si>
    <t>73GD0114038980</t>
  </si>
  <si>
    <t>SA15532478</t>
  </si>
  <si>
    <t>2020-08-25-19.02.13.004000</t>
  </si>
  <si>
    <t>GD01.14039172</t>
  </si>
  <si>
    <t>73GD0114039172</t>
  </si>
  <si>
    <t>SA15532670</t>
  </si>
  <si>
    <t>2020-08-25-18.42.52.888000</t>
  </si>
  <si>
    <t>GD01.14039175</t>
  </si>
  <si>
    <t>73GD0114039175</t>
  </si>
  <si>
    <t>SA15532673</t>
  </si>
  <si>
    <t>2020-08-25-18.42.52.525000</t>
  </si>
  <si>
    <t>GD01.14039182</t>
  </si>
  <si>
    <t>73GD0114039182</t>
  </si>
  <si>
    <t>SA15532680</t>
  </si>
  <si>
    <t>2020-08-01-06.26.13.897000</t>
  </si>
  <si>
    <t>GD01.14039185</t>
  </si>
  <si>
    <t>73GD0114039185</t>
  </si>
  <si>
    <t>SA15532683</t>
  </si>
  <si>
    <t>2020-08-25-18.42.56.033000</t>
  </si>
  <si>
    <t>GD01.14039203</t>
  </si>
  <si>
    <t>73GD0114039203</t>
  </si>
  <si>
    <t>SA15532701</t>
  </si>
  <si>
    <t>2020-08-25-18.46.34.503000</t>
  </si>
  <si>
    <t>GD01.14039204</t>
  </si>
  <si>
    <t>73GD0114039204</t>
  </si>
  <si>
    <t>SA15532702</t>
  </si>
  <si>
    <t>2020-08-25-18.46.35.680000</t>
  </si>
  <si>
    <t>GD01.14039270</t>
  </si>
  <si>
    <t>73GD0114039270</t>
  </si>
  <si>
    <t>SA15532768</t>
  </si>
  <si>
    <t>2020-08-25-18.57.51.814000</t>
  </si>
  <si>
    <t>GD01.14039277</t>
  </si>
  <si>
    <t>73GD0114039277</t>
  </si>
  <si>
    <t>SA15532775</t>
  </si>
  <si>
    <t>2020-08-25-18.57.50.857000</t>
  </si>
  <si>
    <t>GD01.14039279</t>
  </si>
  <si>
    <t>73GD0114039279</t>
  </si>
  <si>
    <t>SA15532777</t>
  </si>
  <si>
    <t>2020-08-25-18.57.51.665000</t>
  </si>
  <si>
    <t>MATALI BARU</t>
  </si>
  <si>
    <t>GD01.14039280</t>
  </si>
  <si>
    <t>73GD0114039280</t>
  </si>
  <si>
    <t>SA15532778</t>
  </si>
  <si>
    <t>2020-08-25-18.57.50.946000</t>
  </si>
  <si>
    <t>GD01.14039287</t>
  </si>
  <si>
    <t>73GD0114039287</t>
  </si>
  <si>
    <t>SA15532785</t>
  </si>
  <si>
    <t>2020-08-01-06.37.15.145000</t>
  </si>
  <si>
    <t>GD01.14039289</t>
  </si>
  <si>
    <t>73GD0114039289</t>
  </si>
  <si>
    <t>SA15532787</t>
  </si>
  <si>
    <t>2020-08-25-18.55.29.473000</t>
  </si>
  <si>
    <t>GD01.14039350</t>
  </si>
  <si>
    <t>73GD0114039350</t>
  </si>
  <si>
    <t>SA15532848</t>
  </si>
  <si>
    <t>2020-08-25-19.02.13.131000</t>
  </si>
  <si>
    <t>GD01.14039409</t>
  </si>
  <si>
    <t>73GD0114039409</t>
  </si>
  <si>
    <t>SA15532907</t>
  </si>
  <si>
    <t>2020-08-01-06.36.08.309000</t>
  </si>
  <si>
    <t>GD01.14038823</t>
  </si>
  <si>
    <t>73GD0114038823</t>
  </si>
  <si>
    <t>SA15532321</t>
  </si>
  <si>
    <t>2020-08-01-06.36.22.521000</t>
  </si>
  <si>
    <t>GD01.14038850</t>
  </si>
  <si>
    <t>73GD0114038850</t>
  </si>
  <si>
    <t>SA15532348</t>
  </si>
  <si>
    <t>2020-08-01-06.36.35.499000</t>
  </si>
  <si>
    <t>GD01.14038857</t>
  </si>
  <si>
    <t>73GD0114038857</t>
  </si>
  <si>
    <t>SA15532355</t>
  </si>
  <si>
    <t>2020-08-01-06.39.27.879000</t>
  </si>
  <si>
    <t>GD01.14038859</t>
  </si>
  <si>
    <t>73GD0114038859</t>
  </si>
  <si>
    <t>SA15532357</t>
  </si>
  <si>
    <t>2020-08-01-06.23.39.862000</t>
  </si>
  <si>
    <t>GD01.14038903</t>
  </si>
  <si>
    <t>73GD0114038903</t>
  </si>
  <si>
    <t>SA15532401</t>
  </si>
  <si>
    <t>2020-08-25-18.46.33.699000</t>
  </si>
  <si>
    <t>GD01.14038904</t>
  </si>
  <si>
    <t>73GD0114038904</t>
  </si>
  <si>
    <t>SA15532402</t>
  </si>
  <si>
    <t>2020-08-25-18.46.33.419000</t>
  </si>
  <si>
    <t>GD01.14038970</t>
  </si>
  <si>
    <t>73GD0114038970</t>
  </si>
  <si>
    <t>SA15532468</t>
  </si>
  <si>
    <t>2020-08-01-06.30.17.733000</t>
  </si>
  <si>
    <t>GD01.22185526</t>
  </si>
  <si>
    <t>73GD0122185526</t>
  </si>
  <si>
    <t>SA26984133</t>
  </si>
  <si>
    <t>2020-08-01-06.33.02.941000</t>
  </si>
  <si>
    <t>GD01.22185528</t>
  </si>
  <si>
    <t>73GD0122185528</t>
  </si>
  <si>
    <t>SA26984135</t>
  </si>
  <si>
    <t>2020-09-24-17.48.39.166000</t>
  </si>
  <si>
    <t>GD01.14038893</t>
  </si>
  <si>
    <t>73GD0114038893</t>
  </si>
  <si>
    <t>SA15532391</t>
  </si>
  <si>
    <t>2020-08-01-06.35.32.114000</t>
  </si>
  <si>
    <t>GD01.14040049</t>
  </si>
  <si>
    <t>73GD0114040049</t>
  </si>
  <si>
    <t>SA15533547</t>
  </si>
  <si>
    <t>2020-08-25-19.02.52.361000</t>
  </si>
  <si>
    <t>GD01.14039597</t>
  </si>
  <si>
    <t>73GD0114039597</t>
  </si>
  <si>
    <t>SA15533095</t>
  </si>
  <si>
    <t>2020-08-01-06.39.16.860000</t>
  </si>
  <si>
    <t>GD01.14039599</t>
  </si>
  <si>
    <t>73GD0114039599</t>
  </si>
  <si>
    <t>SA15533097</t>
  </si>
  <si>
    <t>2020-08-01-06.36.11.668000</t>
  </si>
  <si>
    <t>GD01.14039611</t>
  </si>
  <si>
    <t>73GD0114039611</t>
  </si>
  <si>
    <t>SA15533109</t>
  </si>
  <si>
    <t>2020-08-25-18.49.51.002000</t>
  </si>
  <si>
    <t>GD01.14039616</t>
  </si>
  <si>
    <t>73GD0114039616</t>
  </si>
  <si>
    <t>SA15533114</t>
  </si>
  <si>
    <t>2020-08-25-18.49.49.689000</t>
  </si>
  <si>
    <t>GD01.14039618</t>
  </si>
  <si>
    <t>73GD0114039618</t>
  </si>
  <si>
    <t>SA15533116</t>
  </si>
  <si>
    <t>2020-08-25-18.49.49.829000</t>
  </si>
  <si>
    <t>GD01.14039662</t>
  </si>
  <si>
    <t>73GD0114039662</t>
  </si>
  <si>
    <t>SA15533160</t>
  </si>
  <si>
    <t>2020-08-01-06.36.16.162000</t>
  </si>
  <si>
    <t>GD01.14039665</t>
  </si>
  <si>
    <t>73GD0114039665</t>
  </si>
  <si>
    <t>SA15533163</t>
  </si>
  <si>
    <t>2020-08-25-18.55.29.249000</t>
  </si>
  <si>
    <t>GD01.14039692</t>
  </si>
  <si>
    <t>73GD0114039692</t>
  </si>
  <si>
    <t>SA15533190</t>
  </si>
  <si>
    <t>2020-08-25-18.46.35.272000</t>
  </si>
  <si>
    <t>GD01.14039695</t>
  </si>
  <si>
    <t>73GD0114039695</t>
  </si>
  <si>
    <t>SA15533193</t>
  </si>
  <si>
    <t>2020-08-25-18.46.34.956000</t>
  </si>
  <si>
    <t>GD01.14039731</t>
  </si>
  <si>
    <t>73GD0114039731</t>
  </si>
  <si>
    <t>SA15533229</t>
  </si>
  <si>
    <t>2020-08-25-18.48.56.592000</t>
  </si>
  <si>
    <t>GD01.14039736</t>
  </si>
  <si>
    <t>73GD0114039736</t>
  </si>
  <si>
    <t>SA15533234</t>
  </si>
  <si>
    <t>2020-08-25-18.48.55.903000</t>
  </si>
  <si>
    <t>GD01.14039738</t>
  </si>
  <si>
    <t>73GD0114039738</t>
  </si>
  <si>
    <t>SA15533236</t>
  </si>
  <si>
    <t>2020-08-25-18.48.57.167000</t>
  </si>
  <si>
    <t>GD01.14039742</t>
  </si>
  <si>
    <t>73GD0114039742</t>
  </si>
  <si>
    <t>SA15533240</t>
  </si>
  <si>
    <t>2020-08-25-18.48.55.949000</t>
  </si>
  <si>
    <t>GD01.14039745</t>
  </si>
  <si>
    <t>73GD0114039745</t>
  </si>
  <si>
    <t>SA15533243</t>
  </si>
  <si>
    <t>2020-08-25-18.48.57.185000</t>
  </si>
  <si>
    <t>GD01.14039823</t>
  </si>
  <si>
    <t>73GD0114039823</t>
  </si>
  <si>
    <t>SA15533321</t>
  </si>
  <si>
    <t>2020-08-25-18.49.49.855000</t>
  </si>
  <si>
    <t>GD01.14039824</t>
  </si>
  <si>
    <t>73GD0114039824</t>
  </si>
  <si>
    <t>SA15533322</t>
  </si>
  <si>
    <t>2020-08-25-18.49.51.683000</t>
  </si>
  <si>
    <t>GD01.14039857</t>
  </si>
  <si>
    <t>73GD0114039857</t>
  </si>
  <si>
    <t>SA15533355</t>
  </si>
  <si>
    <t>2020-08-25-18.56.36.085000</t>
  </si>
  <si>
    <t>GD01.14039859</t>
  </si>
  <si>
    <t>73GD0114039859</t>
  </si>
  <si>
    <t>SA15533357</t>
  </si>
  <si>
    <t>2020-08-25-18.56.37.453000</t>
  </si>
  <si>
    <t>GD01.14039903</t>
  </si>
  <si>
    <t>73GD0114039903</t>
  </si>
  <si>
    <t>SA15533401</t>
  </si>
  <si>
    <t>2020-08-25-18.56.39.621000</t>
  </si>
  <si>
    <t>GD01.14039904</t>
  </si>
  <si>
    <t>73GD0114039904</t>
  </si>
  <si>
    <t>SA15533402</t>
  </si>
  <si>
    <t>2020-08-25-18.56.32.798000</t>
  </si>
  <si>
    <t>GD01.14039970</t>
  </si>
  <si>
    <t>73GD0114039970</t>
  </si>
  <si>
    <t>SA15533468</t>
  </si>
  <si>
    <t>2020-08-25-18.56.36.231000</t>
  </si>
  <si>
    <t>GD01.14039977</t>
  </si>
  <si>
    <t>73GD0114039977</t>
  </si>
  <si>
    <t>SA15533475</t>
  </si>
  <si>
    <t>2020-08-25-18.56.35.867000</t>
  </si>
  <si>
    <t>GD01.14039979</t>
  </si>
  <si>
    <t>73GD0114039979</t>
  </si>
  <si>
    <t>SA15533477</t>
  </si>
  <si>
    <t>2020-08-25-18.56.39.587000</t>
  </si>
  <si>
    <t>GD01.14039980</t>
  </si>
  <si>
    <t>73GD0114039980</t>
  </si>
  <si>
    <t>SA15533478</t>
  </si>
  <si>
    <t>2020-08-25-18.56.35.002000</t>
  </si>
  <si>
    <t>GD01.14039987</t>
  </si>
  <si>
    <t>73GD0114039987</t>
  </si>
  <si>
    <t>SA15533485</t>
  </si>
  <si>
    <t>2020-08-25-18.56.36.886000</t>
  </si>
  <si>
    <t>GD01.14039989</t>
  </si>
  <si>
    <t>73GD0114039989</t>
  </si>
  <si>
    <t>SA15533487</t>
  </si>
  <si>
    <t>2020-08-25-18.56.37.414000</t>
  </si>
  <si>
    <t>GD01.14040033</t>
  </si>
  <si>
    <t>73GD0114040033</t>
  </si>
  <si>
    <t>SA15533531</t>
  </si>
  <si>
    <t>2020-08-25-19.02.52.762000</t>
  </si>
  <si>
    <t>GD01.14040034</t>
  </si>
  <si>
    <t>73GD0114040034</t>
  </si>
  <si>
    <t>SA15533532</t>
  </si>
  <si>
    <t>2020-08-25-19.02.52.099000</t>
  </si>
  <si>
    <t>GD01.14040040</t>
  </si>
  <si>
    <t>73GD0114040040</t>
  </si>
  <si>
    <t>SA15533538</t>
  </si>
  <si>
    <t>2020-08-25-19.02.52.551000</t>
  </si>
  <si>
    <t>GD01.14040047</t>
  </si>
  <si>
    <t>73GD0114040047</t>
  </si>
  <si>
    <t>SA15533545</t>
  </si>
  <si>
    <t>2020-08-25-19.02.52.641000</t>
  </si>
  <si>
    <t>GD01.14039135</t>
  </si>
  <si>
    <t>73GD0114039135</t>
  </si>
  <si>
    <t>SA15532633</t>
  </si>
  <si>
    <t>2020-08-25-18.45.47.961000</t>
  </si>
  <si>
    <t>GD01.14039141</t>
  </si>
  <si>
    <t>73GD0114039141</t>
  </si>
  <si>
    <t>SA15532639</t>
  </si>
  <si>
    <t>2020-08-25-18.45.47.986000</t>
  </si>
  <si>
    <t>GD01.14039146</t>
  </si>
  <si>
    <t>73GD0114039146</t>
  </si>
  <si>
    <t>SA15532644</t>
  </si>
  <si>
    <t>2020-08-01-06.32.38.352000</t>
  </si>
  <si>
    <t>GD01.14039148</t>
  </si>
  <si>
    <t>73GD0114039148</t>
  </si>
  <si>
    <t>SA15532646</t>
  </si>
  <si>
    <t>2020-08-01-06.39.23.818000</t>
  </si>
  <si>
    <t>GD01.14039230</t>
  </si>
  <si>
    <t>73GD0114039230</t>
  </si>
  <si>
    <t>SA15532728</t>
  </si>
  <si>
    <t>2020-08-25-18.49.51.704000</t>
  </si>
  <si>
    <t>GD01.14039237</t>
  </si>
  <si>
    <t>73GD0114039237</t>
  </si>
  <si>
    <t>SA15532735</t>
  </si>
  <si>
    <t>2020-08-25-18.49.49.932000</t>
  </si>
  <si>
    <t>GD01.14039239</t>
  </si>
  <si>
    <t>73GD0114039239</t>
  </si>
  <si>
    <t>SA15532737</t>
  </si>
  <si>
    <t>2020-08-25-18.49.50.057000</t>
  </si>
  <si>
    <t>GD01.14039243</t>
  </si>
  <si>
    <t>73GD0114039243</t>
  </si>
  <si>
    <t>SA15532741</t>
  </si>
  <si>
    <t>2020-08-25-18.57.02.901000</t>
  </si>
  <si>
    <t>GD01.14039244</t>
  </si>
  <si>
    <t>73GD0114039244</t>
  </si>
  <si>
    <t>SA15532742</t>
  </si>
  <si>
    <t>2020-08-25-18.57.03.109000</t>
  </si>
  <si>
    <t>GD01.14039310</t>
  </si>
  <si>
    <t>73GD0114039310</t>
  </si>
  <si>
    <t>SA15532808</t>
  </si>
  <si>
    <t>2020-08-25-18.56.21.944000</t>
  </si>
  <si>
    <t>GD01.14039317</t>
  </si>
  <si>
    <t>73GD0114039317</t>
  </si>
  <si>
    <t>SA15532815</t>
  </si>
  <si>
    <t>2020-08-25-18.56.30.520000</t>
  </si>
  <si>
    <t>GD01.14039319</t>
  </si>
  <si>
    <t>73GD0114039319</t>
  </si>
  <si>
    <t>SA15532817</t>
  </si>
  <si>
    <t>2020-08-25-18.56.30.695000</t>
  </si>
  <si>
    <t>GD01.14039433</t>
  </si>
  <si>
    <t>73GD0114039433</t>
  </si>
  <si>
    <t>SA15532931</t>
  </si>
  <si>
    <t>2020-08-25-18.42.58.648000</t>
  </si>
  <si>
    <t>GD01.14039434</t>
  </si>
  <si>
    <t>73GD0114039434</t>
  </si>
  <si>
    <t>SA15532932</t>
  </si>
  <si>
    <t>2020-08-25-18.42.59.532000</t>
  </si>
  <si>
    <t>GD01.14039440</t>
  </si>
  <si>
    <t>73GD0114039440</t>
  </si>
  <si>
    <t>SA15532938</t>
  </si>
  <si>
    <t>2020-08-25-18.42.59.970000</t>
  </si>
  <si>
    <t>GD01.14039447</t>
  </si>
  <si>
    <t>73GD0114039447</t>
  </si>
  <si>
    <t>SA15532945</t>
  </si>
  <si>
    <t>2020-08-25-18.42.59.896000</t>
  </si>
  <si>
    <t>GD01.14039449</t>
  </si>
  <si>
    <t>73GD0114039449</t>
  </si>
  <si>
    <t>SA15532947</t>
  </si>
  <si>
    <t>2020-08-25-18.42.59.351000</t>
  </si>
  <si>
    <t>GD01.14039513</t>
  </si>
  <si>
    <t>73GD0114039513</t>
  </si>
  <si>
    <t>SA15533011</t>
  </si>
  <si>
    <t>2020-08-25-18.58.56.478000</t>
  </si>
  <si>
    <t>GD01.14039514</t>
  </si>
  <si>
    <t>73GD0114039514</t>
  </si>
  <si>
    <t>SA15533012</t>
  </si>
  <si>
    <t>2020-08-25-18.58.57.707000</t>
  </si>
  <si>
    <t>GD01.14039560</t>
  </si>
  <si>
    <t>73GD0114039560</t>
  </si>
  <si>
    <t>SA15533058</t>
  </si>
  <si>
    <t>2020-08-01-06.24.59.392000</t>
  </si>
  <si>
    <t>GD01.14039567</t>
  </si>
  <si>
    <t>73GD0114039567</t>
  </si>
  <si>
    <t>SA15533065</t>
  </si>
  <si>
    <t>2020-08-01-06.37.49.348000</t>
  </si>
  <si>
    <t>GD01.14039569</t>
  </si>
  <si>
    <t>73GD0114039569</t>
  </si>
  <si>
    <t>SA15533067</t>
  </si>
  <si>
    <t>2020-08-01-06.26.25.007000</t>
  </si>
  <si>
    <t>GD01.14039590</t>
  </si>
  <si>
    <t>73GD0114039590</t>
  </si>
  <si>
    <t>SA15533088</t>
  </si>
  <si>
    <t>2020-08-25-18.49.49.472000</t>
  </si>
  <si>
    <t>GD01.14038810</t>
  </si>
  <si>
    <t>73GD0114038810</t>
  </si>
  <si>
    <t>SA15532308</t>
  </si>
  <si>
    <t>2020-08-01-06.31.59.318000</t>
  </si>
  <si>
    <t>GD01.14038817</t>
  </si>
  <si>
    <t>73GD0114038817</t>
  </si>
  <si>
    <t>SA15532315</t>
  </si>
  <si>
    <t>2020-08-01-06.35.26.942000</t>
  </si>
  <si>
    <t>GD01.14038819</t>
  </si>
  <si>
    <t>73GD0114038819</t>
  </si>
  <si>
    <t>SA15532317</t>
  </si>
  <si>
    <t>2020-08-01-06.37.43.494000</t>
  </si>
  <si>
    <t>GD01.14038863</t>
  </si>
  <si>
    <t>73GD0114038863</t>
  </si>
  <si>
    <t>SA15532361</t>
  </si>
  <si>
    <t>2020-08-25-18.42.57.366000</t>
  </si>
  <si>
    <t>GD01.14038864</t>
  </si>
  <si>
    <t>73GD0114038864</t>
  </si>
  <si>
    <t>SA15532362</t>
  </si>
  <si>
    <t>2020-08-25-18.42.57.586000</t>
  </si>
  <si>
    <t>GD01.14038894</t>
  </si>
  <si>
    <t>73GD0114038894</t>
  </si>
  <si>
    <t>SA15532392</t>
  </si>
  <si>
    <t>2020-08-01-06.26.35.711000</t>
  </si>
  <si>
    <t>GD01.14038930</t>
  </si>
  <si>
    <t>73GD0114038930</t>
  </si>
  <si>
    <t>SA15532428</t>
  </si>
  <si>
    <t>2020-08-25-18.45.48.012000</t>
  </si>
  <si>
    <t>GD01.14038937</t>
  </si>
  <si>
    <t>73GD0114038937</t>
  </si>
  <si>
    <t>SA15532435</t>
  </si>
  <si>
    <t>2020-08-01-06.39.36.595000</t>
  </si>
  <si>
    <t>GD01.14038939</t>
  </si>
  <si>
    <t>73GD0114038939</t>
  </si>
  <si>
    <t>SA15532437</t>
  </si>
  <si>
    <t>2020-08-01-06.31.00.314000</t>
  </si>
  <si>
    <t>GD01.60100188</t>
  </si>
  <si>
    <t>73GD0160100188</t>
  </si>
  <si>
    <t>SA69886365</t>
  </si>
  <si>
    <t>2022-08-11-15.55.06.675000</t>
  </si>
  <si>
    <t>GD01.60697149</t>
  </si>
  <si>
    <t>73GD0160697149</t>
  </si>
  <si>
    <t>SA70930104</t>
  </si>
  <si>
    <t>2023-03-10-15.36.08.018000</t>
  </si>
  <si>
    <t>BILANTUNGAN</t>
  </si>
  <si>
    <t>GD01.31522316</t>
  </si>
  <si>
    <t>73GD0131522316</t>
  </si>
  <si>
    <t>SA2737586</t>
  </si>
  <si>
    <t>2021-09-02-13.51.02.479000</t>
  </si>
  <si>
    <t>GD01.14039221</t>
  </si>
  <si>
    <t>73GD0114039221</t>
  </si>
  <si>
    <t>SA15532719</t>
  </si>
  <si>
    <t>2020-08-25-18.57.03.316000</t>
  </si>
  <si>
    <t>GD01.14039451</t>
  </si>
  <si>
    <t>73GD0114039451</t>
  </si>
  <si>
    <t>SA15532949</t>
  </si>
  <si>
    <t>2020-08-25-18.42.59.132000</t>
  </si>
  <si>
    <t>GD01.14039674</t>
  </si>
  <si>
    <t>73GD0114039674</t>
  </si>
  <si>
    <t>SA15533172</t>
  </si>
  <si>
    <t>2020-08-01-06.27.29.700000</t>
  </si>
  <si>
    <t>GD01.14039915</t>
  </si>
  <si>
    <t>73GD0114039915</t>
  </si>
  <si>
    <t>SA15533413</t>
  </si>
  <si>
    <t>2020-08-25-18.56.38.417000</t>
  </si>
  <si>
    <t>GD01.14039961</t>
  </si>
  <si>
    <t>73GD0114039961</t>
  </si>
  <si>
    <t>SA15533459</t>
  </si>
  <si>
    <t>2020-08-25-18.56.36.632000</t>
  </si>
  <si>
    <t>GD01.14039966</t>
  </si>
  <si>
    <t>73GD0114039966</t>
  </si>
  <si>
    <t>SA15533464</t>
  </si>
  <si>
    <t>2020-08-25-18.56.37.378000</t>
  </si>
  <si>
    <t>GD01.14039968</t>
  </si>
  <si>
    <t>73GD0114039968</t>
  </si>
  <si>
    <t>SA15533466</t>
  </si>
  <si>
    <t>2020-08-25-18.56.34.478000</t>
  </si>
  <si>
    <t>GD01.14039991</t>
  </si>
  <si>
    <t>73GD0114039991</t>
  </si>
  <si>
    <t>SA15533489</t>
  </si>
  <si>
    <t>2020-08-25-18.56.37.263000</t>
  </si>
  <si>
    <t>GD01.14039996</t>
  </si>
  <si>
    <t>73GD0114039996</t>
  </si>
  <si>
    <t>SA15533494</t>
  </si>
  <si>
    <t>2020-08-25-18.56.34.516000</t>
  </si>
  <si>
    <t>GD01.14039998</t>
  </si>
  <si>
    <t>73GD0114039998</t>
  </si>
  <si>
    <t>SA15533496</t>
  </si>
  <si>
    <t>2020-08-25-18.56.35.115000</t>
  </si>
  <si>
    <t>GD01.14040022</t>
  </si>
  <si>
    <t>73GD0114040022</t>
  </si>
  <si>
    <t>SA15533520</t>
  </si>
  <si>
    <t>2020-08-25-18.56.33.401000</t>
  </si>
  <si>
    <t>GD01.14040025</t>
  </si>
  <si>
    <t>73GD0114040025</t>
  </si>
  <si>
    <t>SA15533523</t>
  </si>
  <si>
    <t>2020-08-25-18.56.32.995000</t>
  </si>
  <si>
    <t>GD01.14040051</t>
  </si>
  <si>
    <t>73GD0114040051</t>
  </si>
  <si>
    <t>SA15533549</t>
  </si>
  <si>
    <t>2020-08-25-19.02.53.073000</t>
  </si>
  <si>
    <t>GD01.14040056</t>
  </si>
  <si>
    <t>73GD0114040056</t>
  </si>
  <si>
    <t>SA15533554</t>
  </si>
  <si>
    <t>2020-08-25-19.02.52.225000</t>
  </si>
  <si>
    <t>GD01.14040058</t>
  </si>
  <si>
    <t>73GD0114040058</t>
  </si>
  <si>
    <t>SA15533556</t>
  </si>
  <si>
    <t>2020-08-25-19.02.53.114000</t>
  </si>
  <si>
    <t>GD01.14039422</t>
  </si>
  <si>
    <t>73GD0114039422</t>
  </si>
  <si>
    <t>SA15532920</t>
  </si>
  <si>
    <t>2020-08-25-18.42.59.277000</t>
  </si>
  <si>
    <t>GD01.14039425</t>
  </si>
  <si>
    <t>73GD0114039425</t>
  </si>
  <si>
    <t>SA15532923</t>
  </si>
  <si>
    <t>2020-08-25-18.42.59.460000</t>
  </si>
  <si>
    <t>GD01.14039456</t>
  </si>
  <si>
    <t>73GD0114039456</t>
  </si>
  <si>
    <t>SA15532954</t>
  </si>
  <si>
    <t>2022-06-16-08.13.20.701000</t>
  </si>
  <si>
    <t>GD01.14039458</t>
  </si>
  <si>
    <t>73GD0114039458</t>
  </si>
  <si>
    <t>SA15532956</t>
  </si>
  <si>
    <t>2020-08-25-18.42.58.444000</t>
  </si>
  <si>
    <t>GD01.14039502</t>
  </si>
  <si>
    <t>73GD0114039502</t>
  </si>
  <si>
    <t>SA15533000</t>
  </si>
  <si>
    <t>2020-08-01-06.35.33.127000</t>
  </si>
  <si>
    <t>GD01.14039505</t>
  </si>
  <si>
    <t>73GD0114039505</t>
  </si>
  <si>
    <t>SA15533003</t>
  </si>
  <si>
    <t>2020-08-25-18.58.57.010000</t>
  </si>
  <si>
    <t>GD01.14039578</t>
  </si>
  <si>
    <t>73GD0114039578</t>
  </si>
  <si>
    <t>SA15533076</t>
  </si>
  <si>
    <t>2020-08-25-18.49.49.445000</t>
  </si>
  <si>
    <t>GD01.14039581</t>
  </si>
  <si>
    <t>73GD0114039581</t>
  </si>
  <si>
    <t>SA15533079</t>
  </si>
  <si>
    <t>2022-07-04-14.31.26.992000</t>
  </si>
  <si>
    <t>GD01.14039586</t>
  </si>
  <si>
    <t>73GD0114039586</t>
  </si>
  <si>
    <t>SA15533084</t>
  </si>
  <si>
    <t>2020-08-25-18.49.50.504000</t>
  </si>
  <si>
    <t>JL.DC MANOPO</t>
  </si>
  <si>
    <t>GD01.14039588</t>
  </si>
  <si>
    <t>73GD0114039588</t>
  </si>
  <si>
    <t>SA15533086</t>
  </si>
  <si>
    <t>2020-08-25-18.49.49.879000</t>
  </si>
  <si>
    <t>GD01.14039600</t>
  </si>
  <si>
    <t>73GD0114039600</t>
  </si>
  <si>
    <t>SA15533098</t>
  </si>
  <si>
    <t>2020-08-01-06.32.10.643000</t>
  </si>
  <si>
    <t>GD01.14039607</t>
  </si>
  <si>
    <t>73GD0114039607</t>
  </si>
  <si>
    <t>SA15533105</t>
  </si>
  <si>
    <t>2020-08-01-06.39.17.678000</t>
  </si>
  <si>
    <t>GD01.14039609</t>
  </si>
  <si>
    <t>73GD0114039609</t>
  </si>
  <si>
    <t>SA15533107</t>
  </si>
  <si>
    <t>2020-08-01-06.30.24.243000</t>
  </si>
  <si>
    <t>GD01.14039673</t>
  </si>
  <si>
    <t>73GD0114039673</t>
  </si>
  <si>
    <t>SA15533171</t>
  </si>
  <si>
    <t>2020-08-01-06.30.52.217000</t>
  </si>
  <si>
    <t>GD01.14039683</t>
  </si>
  <si>
    <t>73GD0114039683</t>
  </si>
  <si>
    <t>SA15533181</t>
  </si>
  <si>
    <t>2020-08-25-18.46.35.203000</t>
  </si>
  <si>
    <t>GD01.14039684</t>
  </si>
  <si>
    <t>73GD0114039684</t>
  </si>
  <si>
    <t>SA15533182</t>
  </si>
  <si>
    <t>2020-08-25-18.46.35.038000</t>
  </si>
  <si>
    <t>JL. AKD</t>
  </si>
  <si>
    <t>GD01.14039720</t>
  </si>
  <si>
    <t>73GD0114039720</t>
  </si>
  <si>
    <t>SA15533218</t>
  </si>
  <si>
    <t>2020-08-25-18.48.55.731000</t>
  </si>
  <si>
    <t>GD01.14039727</t>
  </si>
  <si>
    <t>73GD0114039727</t>
  </si>
  <si>
    <t>SA15533225</t>
  </si>
  <si>
    <t>2020-08-25-18.48.55.842000</t>
  </si>
  <si>
    <t>GD01.14039729</t>
  </si>
  <si>
    <t>73GD0114039729</t>
  </si>
  <si>
    <t>SA15533227</t>
  </si>
  <si>
    <t>2020-08-25-18.48.57.327000</t>
  </si>
  <si>
    <t>GD01.14039753</t>
  </si>
  <si>
    <t>73GD0114039753</t>
  </si>
  <si>
    <t>SA15533251</t>
  </si>
  <si>
    <t>2020-08-25-18.48.55.592000</t>
  </si>
  <si>
    <t>GD01.14039754</t>
  </si>
  <si>
    <t>73GD0114039754</t>
  </si>
  <si>
    <t>SA15533252</t>
  </si>
  <si>
    <t>2020-08-25-18.48.56.711000</t>
  </si>
  <si>
    <t>GD01.14039912</t>
  </si>
  <si>
    <t>73GD0114039912</t>
  </si>
  <si>
    <t>SA15533410</t>
  </si>
  <si>
    <t>2020-08-25-18.56.35.150000</t>
  </si>
  <si>
    <t>GD01.14038875</t>
  </si>
  <si>
    <t>73GD0114038875</t>
  </si>
  <si>
    <t>SA15532373</t>
  </si>
  <si>
    <t>2020-08-01-06.33.46.059000</t>
  </si>
  <si>
    <t>GD01.14038882</t>
  </si>
  <si>
    <t>73GD0114038882</t>
  </si>
  <si>
    <t>SA15532380</t>
  </si>
  <si>
    <t>2020-08-01-06.27.07.656000</t>
  </si>
  <si>
    <t>GD01.14038885</t>
  </si>
  <si>
    <t>73GD0114038885</t>
  </si>
  <si>
    <t>SA15532383</t>
  </si>
  <si>
    <t>2020-08-01-06.36.05.806000</t>
  </si>
  <si>
    <t>GD01.14038921</t>
  </si>
  <si>
    <t>73GD0114038921</t>
  </si>
  <si>
    <t>SA15532419</t>
  </si>
  <si>
    <t>2020-08-01-06.27.37.807000</t>
  </si>
  <si>
    <t>GD01.14038926</t>
  </si>
  <si>
    <t>73GD0114038926</t>
  </si>
  <si>
    <t>SA15532424</t>
  </si>
  <si>
    <t>2020-08-01-06.37.18.095000</t>
  </si>
  <si>
    <t>GD01.14038928</t>
  </si>
  <si>
    <t>73GD0114038928</t>
  </si>
  <si>
    <t>SA15532426</t>
  </si>
  <si>
    <t>2020-08-25-18.45.48.119000</t>
  </si>
  <si>
    <t>GD01.14038952</t>
  </si>
  <si>
    <t>73GD0114038952</t>
  </si>
  <si>
    <t>SA15532450</t>
  </si>
  <si>
    <t>2020-08-01-06.37.45.454000</t>
  </si>
  <si>
    <t>GD01.14038955</t>
  </si>
  <si>
    <t>73GD0114038955</t>
  </si>
  <si>
    <t>SA15532453</t>
  </si>
  <si>
    <t>2022-07-12-09.46.57.949000</t>
  </si>
  <si>
    <t>GD01.14039150</t>
  </si>
  <si>
    <t>73GD0114039150</t>
  </si>
  <si>
    <t>SA15532648</t>
  </si>
  <si>
    <t>2020-08-01-06.37.39.091000</t>
  </si>
  <si>
    <t>GD01.14039157</t>
  </si>
  <si>
    <t>73GD0114039157</t>
  </si>
  <si>
    <t>SA15532655</t>
  </si>
  <si>
    <t>2020-08-01-06.33.15.570000</t>
  </si>
  <si>
    <t>GD01.14039159</t>
  </si>
  <si>
    <t>73GD0114039159</t>
  </si>
  <si>
    <t>SA15532657</t>
  </si>
  <si>
    <t>2020-08-25-18.42.52.950000</t>
  </si>
  <si>
    <t>GD01.14039226</t>
  </si>
  <si>
    <t>73GD0114039226</t>
  </si>
  <si>
    <t>SA15532724</t>
  </si>
  <si>
    <t>2020-08-25-18.49.50.260000</t>
  </si>
  <si>
    <t>GD01.14039228</t>
  </si>
  <si>
    <t>73GD0114039228</t>
  </si>
  <si>
    <t>SA15532726</t>
  </si>
  <si>
    <t>2020-08-25-18.49.50.658000</t>
  </si>
  <si>
    <t>GD01.14039252</t>
  </si>
  <si>
    <t>73GD0114039252</t>
  </si>
  <si>
    <t>SA15532750</t>
  </si>
  <si>
    <t>2023-05-11-13.32.31.743000</t>
  </si>
  <si>
    <t>GD01.14039255</t>
  </si>
  <si>
    <t>73GD0114039255</t>
  </si>
  <si>
    <t>SA15532753</t>
  </si>
  <si>
    <t>2020-08-25-18.57.51.595000</t>
  </si>
  <si>
    <t>GD01.14039301</t>
  </si>
  <si>
    <t>73GD0114039301</t>
  </si>
  <si>
    <t>SA15532799</t>
  </si>
  <si>
    <t>2020-08-25-18.56.21.810000</t>
  </si>
  <si>
    <t>GD01.14039306</t>
  </si>
  <si>
    <t>73GD0114039306</t>
  </si>
  <si>
    <t>SA15532804</t>
  </si>
  <si>
    <t>2020-08-25-18.56.21.448000</t>
  </si>
  <si>
    <t>GD01.14039308</t>
  </si>
  <si>
    <t>73GD0114039308</t>
  </si>
  <si>
    <t>SA15532806</t>
  </si>
  <si>
    <t>2020-08-25-18.56.21.373000</t>
  </si>
  <si>
    <t>GD01.14038801</t>
  </si>
  <si>
    <t>73GD0114038801</t>
  </si>
  <si>
    <t>SA15532298</t>
  </si>
  <si>
    <t>2020-08-01-06.36.08.813000</t>
  </si>
  <si>
    <t>GD01.14038806</t>
  </si>
  <si>
    <t>73GD0114038806</t>
  </si>
  <si>
    <t>SA15532304</t>
  </si>
  <si>
    <t>2020-08-01-06.33.00.868000</t>
  </si>
  <si>
    <t>GD01.14038808</t>
  </si>
  <si>
    <t>73GD0114038808</t>
  </si>
  <si>
    <t>SA15532306</t>
  </si>
  <si>
    <t>2020-08-01-06.36.00.424000</t>
  </si>
  <si>
    <t>GD01.14038872</t>
  </si>
  <si>
    <t>73GD0114038872</t>
  </si>
  <si>
    <t>SA15532370</t>
  </si>
  <si>
    <t>2020-08-01-06.30.13.921000</t>
  </si>
  <si>
    <t>PERCEPATAN LAYANAN PB PD ONDESK</t>
  </si>
  <si>
    <t>CEK BAGIAN TEKNIS</t>
  </si>
  <si>
    <t>CEK KORIDINAT</t>
  </si>
  <si>
    <t>X</t>
  </si>
  <si>
    <t>Y</t>
  </si>
  <si>
    <t>NAMA PERMOHONAN PELANGGAN</t>
  </si>
  <si>
    <t>NO AGENDA</t>
  </si>
  <si>
    <t>DAYA</t>
  </si>
  <si>
    <t>FASA</t>
  </si>
  <si>
    <t>IBRAHIM MIDU</t>
  </si>
  <si>
    <t xml:space="preserve">317100512510082477 </t>
  </si>
  <si>
    <t>MONITORING GARDU 20 KV</t>
  </si>
  <si>
    <t>SATUAN</t>
  </si>
  <si>
    <t>KETERANGAN</t>
  </si>
  <si>
    <t>PIC</t>
  </si>
  <si>
    <t>NAMA GARDU</t>
  </si>
  <si>
    <t>TEK</t>
  </si>
  <si>
    <t>jurusan Induk R</t>
  </si>
  <si>
    <t>A</t>
  </si>
  <si>
    <t>jurusan Induk S</t>
  </si>
  <si>
    <t>jurusan Induk T</t>
  </si>
  <si>
    <t>cabang T1</t>
  </si>
  <si>
    <t>cabang T2</t>
  </si>
  <si>
    <t>cabang T3</t>
  </si>
  <si>
    <t>cabang T4</t>
  </si>
  <si>
    <t>BEBAN TRAFO</t>
  </si>
  <si>
    <t>BEBAN SEIMBANG</t>
  </si>
  <si>
    <t>DROP TEGANGAN</t>
  </si>
  <si>
    <t>KAPASITAS TRAFO</t>
  </si>
  <si>
    <t>%</t>
  </si>
  <si>
    <t>JADWAL PADAM</t>
  </si>
  <si>
    <t>CEK BAGIAN ADMINISTRASI</t>
  </si>
  <si>
    <t>ISIAN INFO AGENDA</t>
  </si>
  <si>
    <t>DATA INTI</t>
  </si>
  <si>
    <t>DATA CADANGAN</t>
  </si>
  <si>
    <t xml:space="preserve">POTENSI PIUTANG PRR / P2TL </t>
  </si>
  <si>
    <t>PLG</t>
  </si>
  <si>
    <t>NIAGA</t>
  </si>
  <si>
    <t>ISIAN MANUAL/ SLO/RESTITUSI</t>
  </si>
  <si>
    <t>JUMLAH HARI LAYANAN</t>
  </si>
  <si>
    <t>HARI</t>
  </si>
  <si>
    <t>STATUS PERMOHONAN/BAYAR/SURVEI/PKBA/ENTRI PDL/REMAJA</t>
  </si>
  <si>
    <t>MONITORING STOK MATERIAL ULP</t>
  </si>
  <si>
    <t>NAMA MATERIAL</t>
  </si>
  <si>
    <t>JENIS PLGAN</t>
  </si>
  <si>
    <t>STOK UP3</t>
  </si>
  <si>
    <t>STOK ULP</t>
  </si>
  <si>
    <t>STOK PINJAM</t>
  </si>
  <si>
    <t>MCB</t>
  </si>
  <si>
    <t>KWH METER 1 FASA PASKABAYAR</t>
  </si>
  <si>
    <t>1 FASA</t>
  </si>
  <si>
    <t>KWH METER 1 FASA PRABAYAR</t>
  </si>
  <si>
    <t>KWH METER 3 FASA PASKABAYAR</t>
  </si>
  <si>
    <t>3 FASA</t>
  </si>
  <si>
    <t>KWH METER 3 FASA PRABAYAR</t>
  </si>
  <si>
    <t>KABEL SR</t>
  </si>
  <si>
    <t>METER</t>
  </si>
  <si>
    <t>KABEL TR</t>
  </si>
  <si>
    <t>TM</t>
  </si>
  <si>
    <t>TIANG</t>
  </si>
  <si>
    <t>PCS</t>
  </si>
  <si>
    <t>KUBIKEL</t>
  </si>
  <si>
    <t>0.912184</t>
  </si>
  <si>
    <t>PENGUKURAN GARDU DISTRIBUSI</t>
  </si>
  <si>
    <t>ULP IMANDI BULAN JANUARI 2024</t>
  </si>
  <si>
    <t>NO</t>
  </si>
  <si>
    <t>No, Gardu</t>
  </si>
  <si>
    <t>Penyulang</t>
  </si>
  <si>
    <t>Section</t>
  </si>
  <si>
    <t>Tipe Trafo</t>
  </si>
  <si>
    <t>Nama / Lokasi</t>
  </si>
  <si>
    <t>Merk Trafo</t>
  </si>
  <si>
    <t>Jenis Gardu</t>
  </si>
  <si>
    <t>Daya (kVA)</t>
  </si>
  <si>
    <t>Jlh Fasa</t>
  </si>
  <si>
    <t>Tegangan Nominal</t>
  </si>
  <si>
    <t>Arus Nominal</t>
  </si>
  <si>
    <t>Tgl &amp; Jam Pengukuran</t>
  </si>
  <si>
    <t>Hasil Pengukuran Siang</t>
  </si>
  <si>
    <t>Hasil Pengukuran Malam</t>
  </si>
  <si>
    <t>TAP</t>
  </si>
  <si>
    <t>Status</t>
  </si>
  <si>
    <t>Koordinat</t>
  </si>
  <si>
    <t>Panjang JTR (KMS)</t>
  </si>
  <si>
    <t>Keterangan</t>
  </si>
  <si>
    <t>BEBAN PUNCAK</t>
  </si>
  <si>
    <t>PEMBEBANAN</t>
  </si>
  <si>
    <t>KESEIMBANGAN BEBAN</t>
  </si>
  <si>
    <t>Nama Jurusan</t>
  </si>
  <si>
    <t xml:space="preserve"> </t>
  </si>
  <si>
    <t>Rata -Rata (A)</t>
  </si>
  <si>
    <t>Beban</t>
  </si>
  <si>
    <t>Keseimbangan Beban</t>
  </si>
  <si>
    <t>Pangkal (V)</t>
  </si>
  <si>
    <t>Ujung (V)</t>
  </si>
  <si>
    <t>Overload Phasa</t>
  </si>
  <si>
    <t>PRI (KV)</t>
  </si>
  <si>
    <t>SEK (V)</t>
  </si>
  <si>
    <t>PRI (A)</t>
  </si>
  <si>
    <t>SEK (A)</t>
  </si>
  <si>
    <t>Tgl</t>
  </si>
  <si>
    <t>Bln</t>
  </si>
  <si>
    <t>Thn</t>
  </si>
  <si>
    <t>R</t>
  </si>
  <si>
    <t>S</t>
  </si>
  <si>
    <t>T</t>
  </si>
  <si>
    <t>N</t>
  </si>
  <si>
    <t>kVA</t>
  </si>
  <si>
    <t>L - N</t>
  </si>
  <si>
    <t>L - L</t>
  </si>
  <si>
    <t>Latitude X</t>
  </si>
  <si>
    <t>Longitude Y</t>
  </si>
  <si>
    <t>SIANG</t>
  </si>
  <si>
    <t>MALAM</t>
  </si>
  <si>
    <t>SLO 7</t>
  </si>
  <si>
    <t>PERUM OM OKU</t>
  </si>
  <si>
    <t>JULI</t>
  </si>
  <si>
    <t>Induk</t>
  </si>
  <si>
    <t>-</t>
  </si>
  <si>
    <t>Active</t>
  </si>
  <si>
    <t>Sudah EAM</t>
  </si>
  <si>
    <t>Jurusan 1</t>
  </si>
  <si>
    <t>Jurusan 2</t>
  </si>
  <si>
    <t>Jurusan 3</t>
  </si>
  <si>
    <t>PERUM GMP POYOWA BESAR</t>
  </si>
  <si>
    <t xml:space="preserve">KALTRA </t>
  </si>
  <si>
    <t>LAPANGAN NUNUK MATALI</t>
  </si>
  <si>
    <t>TRAFINDO</t>
  </si>
  <si>
    <t>JAN</t>
  </si>
  <si>
    <t>PERUM GRYIA POBUNDAYAN</t>
  </si>
  <si>
    <t>BOHUSAMI TOWER</t>
  </si>
  <si>
    <t>K-138,1</t>
  </si>
  <si>
    <t>SINTRA</t>
  </si>
  <si>
    <t>MESJID MOLINOW</t>
  </si>
  <si>
    <t>CANTOL</t>
  </si>
  <si>
    <t>03</t>
  </si>
  <si>
    <t>B&amp;D</t>
  </si>
  <si>
    <t>KALTRA</t>
  </si>
  <si>
    <t>JUN</t>
  </si>
  <si>
    <t>Jurusan 4</t>
  </si>
  <si>
    <t>LOBONG II</t>
  </si>
  <si>
    <t>TUNGOI LAPANGAN</t>
  </si>
  <si>
    <t>POBUNDAYAN PUSTU</t>
  </si>
  <si>
    <t>Poyowa Besar Sisipan 2</t>
  </si>
  <si>
    <t>TANOYAN UTARA GILINGAN</t>
  </si>
  <si>
    <t>K-272,2</t>
  </si>
  <si>
    <t>TAMBANG ARAH KUD</t>
  </si>
  <si>
    <t>KOMANGAAN SMP</t>
  </si>
  <si>
    <t>Kabur</t>
  </si>
  <si>
    <t>M-160</t>
  </si>
  <si>
    <t>SO 1</t>
  </si>
  <si>
    <t>LBS IBOLIAN - LBS KOSIO</t>
  </si>
  <si>
    <t>DOLODUO LAPANGAN</t>
  </si>
  <si>
    <t>TATUNG</t>
  </si>
  <si>
    <t>M-161</t>
  </si>
  <si>
    <t>DOLODUO LAPANGAN GEREJA</t>
  </si>
  <si>
    <t>KALATRAFO</t>
  </si>
  <si>
    <t>M-162</t>
  </si>
  <si>
    <t>DOLODUO MESS</t>
  </si>
  <si>
    <t>M-163</t>
  </si>
  <si>
    <t>DOLODUO BENDUNGAN</t>
  </si>
  <si>
    <t>M-164</t>
  </si>
  <si>
    <t>MEKARUO GEREJA SION</t>
  </si>
  <si>
    <t>jurusan 4</t>
  </si>
  <si>
    <t>M-165</t>
  </si>
  <si>
    <t>MEKARUO GEREJA PANTEKOSTA</t>
  </si>
  <si>
    <t>M-166</t>
  </si>
  <si>
    <t>TORAUT KAMPUNG TUA 2</t>
  </si>
  <si>
    <t>M-167</t>
  </si>
  <si>
    <t>TORAUT KAMPUNG TUA 1</t>
  </si>
  <si>
    <t>M-168</t>
  </si>
  <si>
    <t>TORAUT APBN GEREJA</t>
  </si>
  <si>
    <t>M-174</t>
  </si>
  <si>
    <t>TORAUT WALASEA</t>
  </si>
  <si>
    <t>PERBATASAN TABANG POYOWA BESAR</t>
  </si>
  <si>
    <t>MOPUSI 2</t>
  </si>
  <si>
    <t>MOCIL</t>
  </si>
  <si>
    <t>TANOYAN SELATAN</t>
  </si>
  <si>
    <t>KANTOR IMIGRASI</t>
  </si>
  <si>
    <t>M-015</t>
  </si>
  <si>
    <t>PUSIAN GEREJA</t>
  </si>
  <si>
    <t>MONGONDOW LAPANGAN</t>
  </si>
  <si>
    <t>GOGAGOMAN SISIP LORONG</t>
  </si>
  <si>
    <t>LOLAYAN 1</t>
  </si>
  <si>
    <t>GUDANG BULOG</t>
  </si>
  <si>
    <t>BILALANG 1</t>
  </si>
  <si>
    <t>MATALI JUR MOTOBOI</t>
  </si>
  <si>
    <t>TUMUBUI II OK4</t>
  </si>
  <si>
    <t>GH MOTOBOI</t>
  </si>
  <si>
    <t>MOYAG 1 PEREMPATAN</t>
  </si>
  <si>
    <t>BELAKANG TMP MONGKONAI</t>
  </si>
  <si>
    <t>POYOWA KECIL LAPANGAN</t>
  </si>
  <si>
    <t>KARYA TANI MOLINOW</t>
  </si>
  <si>
    <t>IBNU KAISAR 2</t>
  </si>
  <si>
    <t>BILALANG VI</t>
  </si>
  <si>
    <t>BAKAN MASJID PER 3 AN</t>
  </si>
  <si>
    <t>GOGAGOMAN PRINT</t>
  </si>
  <si>
    <t>IBNU KAISAR 1</t>
  </si>
  <si>
    <t>PERUM GRIYA POBUNDAYAN</t>
  </si>
  <si>
    <t>PANGIAN III</t>
  </si>
  <si>
    <t>WANGGA III</t>
  </si>
  <si>
    <t>MOTOBOI KECIL MASJID</t>
  </si>
  <si>
    <t>BILALANG III</t>
  </si>
  <si>
    <t>M-134</t>
  </si>
  <si>
    <t>IBOLIAN PASAR INDOMARET</t>
  </si>
  <si>
    <t>KOBO KECIL SISIP 2</t>
  </si>
  <si>
    <t xml:space="preserve">poyowa besar sisip </t>
  </si>
  <si>
    <t>INDUK</t>
  </si>
  <si>
    <t>JURUSAN 1</t>
  </si>
  <si>
    <t>JURUSAN 2</t>
  </si>
  <si>
    <t>JURUSAN 3</t>
  </si>
  <si>
    <t>JURUSAN 4</t>
  </si>
  <si>
    <t>OVERLOAD PHASA</t>
  </si>
  <si>
    <t>LOKASI</t>
  </si>
  <si>
    <t>ALAMAT</t>
  </si>
  <si>
    <t>KODE GARDU</t>
  </si>
  <si>
    <t>ARUS R</t>
  </si>
  <si>
    <t>ARUS S</t>
  </si>
  <si>
    <t>ARUS T</t>
  </si>
  <si>
    <t>ARUS N</t>
  </si>
  <si>
    <t>TEG PANGKAL (L-N)</t>
  </si>
  <si>
    <t>TEG PANGKAL (L-L)</t>
  </si>
  <si>
    <t>TEG UJUNG (L-N)</t>
  </si>
  <si>
    <t>TEG UJUNG (L-L)</t>
  </si>
  <si>
    <t>RATA2 ARUS</t>
  </si>
  <si>
    <t>BEBAN KVA</t>
  </si>
  <si>
    <t>BEBAN TRAFO %</t>
  </si>
  <si>
    <t>KEIMBANGAN BEBAN</t>
  </si>
  <si>
    <t>PANJANG JTR KMS</t>
  </si>
  <si>
    <t>TANGGAL &amp; JAM UKUR</t>
  </si>
  <si>
    <t/>
  </si>
  <si>
    <t>STATUS TERBIT / BLM SLO</t>
  </si>
  <si>
    <t>IDPEL</t>
  </si>
  <si>
    <t>NAMA</t>
  </si>
  <si>
    <t>TARIF</t>
  </si>
  <si>
    <t>TERBIT SLO</t>
  </si>
  <si>
    <t>317000007561</t>
  </si>
  <si>
    <t>R1</t>
  </si>
  <si>
    <t>0,7460</t>
  </si>
  <si>
    <t>317000010380</t>
  </si>
  <si>
    <t>H KUMAYAS</t>
  </si>
  <si>
    <t>R1M</t>
  </si>
  <si>
    <t>317000102744</t>
  </si>
  <si>
    <t>AGUS SALEH</t>
  </si>
  <si>
    <t>124,3004</t>
  </si>
  <si>
    <t>317000124861</t>
  </si>
  <si>
    <t>IR, IRYANTO HUSAIN</t>
  </si>
  <si>
    <t>0,7250</t>
  </si>
  <si>
    <t xml:space="preserve">BLM TERBIT SLO </t>
  </si>
  <si>
    <t>317000195091</t>
  </si>
  <si>
    <t>MUHIT THOHIR</t>
  </si>
  <si>
    <t>317000230737</t>
  </si>
  <si>
    <t>HARTATI ALI</t>
  </si>
  <si>
    <t>317000234140</t>
  </si>
  <si>
    <t>SINYO S SAPO</t>
  </si>
  <si>
    <t>317000249319</t>
  </si>
  <si>
    <t>FRANS JANS KUMAYAS</t>
  </si>
  <si>
    <t>317000284000</t>
  </si>
  <si>
    <t>SAHARJO MAMALO</t>
  </si>
  <si>
    <t>PRR</t>
  </si>
  <si>
    <t>317600463399</t>
  </si>
  <si>
    <t>ATM MANDIRI</t>
  </si>
  <si>
    <t>B1</t>
  </si>
  <si>
    <t>NOAGENDA</t>
  </si>
  <si>
    <t>NO_REGISTRASI</t>
  </si>
  <si>
    <t>TGLMOHON</t>
  </si>
  <si>
    <t>NOTELP_PEMOHON</t>
  </si>
  <si>
    <t>NOTELP_HP_PEMOHON</t>
  </si>
  <si>
    <t>ASALMOHON</t>
  </si>
  <si>
    <t>UPIENTRI</t>
  </si>
  <si>
    <t>PETUGASCATAT</t>
  </si>
  <si>
    <t>TARIF_LAMA</t>
  </si>
  <si>
    <t>DAYA_LAMA</t>
  </si>
  <si>
    <t>JENIS_TRANSAKSI</t>
  </si>
  <si>
    <t>PAKET_SAR</t>
  </si>
  <si>
    <t>TOTALBIAYA</t>
  </si>
  <si>
    <t>TGLBAYAR</t>
  </si>
  <si>
    <t>DURASI_HARI_KERJA</t>
  </si>
  <si>
    <t>DURASI_HARI_KALENDER</t>
  </si>
  <si>
    <t>KRITERIA_TMP</t>
  </si>
  <si>
    <t>ALASAN_KRITERIA_TMP</t>
  </si>
  <si>
    <t>KETERANGAN_ALASAN_KRITERIA_TMP</t>
  </si>
  <si>
    <t>ESTIMASI_DURASI_HARI_LAYANAN</t>
  </si>
  <si>
    <t>STATUS_PENANGGUHAN</t>
  </si>
  <si>
    <t>ALASAN_PENANGGUHAN</t>
  </si>
  <si>
    <t>KETERANGAN_ALASAN_PENANGGUHAN</t>
  </si>
  <si>
    <t>TGLPENANGGUHAN</t>
  </si>
  <si>
    <t>TGLSIAPSAMBUNG</t>
  </si>
  <si>
    <t>STATUS_RESTITUSI_ATAU_TITIPAN</t>
  </si>
  <si>
    <t>TGLRESTITUSI</t>
  </si>
  <si>
    <t>TGLBPTITIPAN</t>
  </si>
  <si>
    <t>STATUS_PERMOHONAN</t>
  </si>
  <si>
    <t>TGL_UPDATE_PERMOHONAN</t>
  </si>
  <si>
    <t>TGLPK</t>
  </si>
  <si>
    <t>TGLNYALA</t>
  </si>
  <si>
    <t>TGLPEREMAJAAN</t>
  </si>
  <si>
    <t>NAMAUPI</t>
  </si>
  <si>
    <t>NAMAAP</t>
  </si>
  <si>
    <t>NAMAUP</t>
  </si>
  <si>
    <t>UNITTUJUAN</t>
  </si>
  <si>
    <t>PAKETSLO</t>
  </si>
  <si>
    <t>PLTS_ATAP</t>
  </si>
  <si>
    <t>317100512510082479</t>
  </si>
  <si>
    <t>3171012013054</t>
  </si>
  <si>
    <t>317100227973</t>
  </si>
  <si>
    <t>LANI SUMELE</t>
  </si>
  <si>
    <t>DS IKUNA No.0 RT.0 RW.0 0IKUNA, DUMOGA TENGGARA, KAB. BOLAANG MONGONDOW, SULAWESI UTARA</t>
  </si>
  <si>
    <t>082196648269</t>
  </si>
  <si>
    <t>LOKET PLN</t>
  </si>
  <si>
    <t>SULUTTENGGO</t>
  </si>
  <si>
    <t>9214373ZY</t>
  </si>
  <si>
    <t>R1MT</t>
  </si>
  <si>
    <t>PASANG BARU</t>
  </si>
  <si>
    <t>Prabayar (Prepaid) Satu Arah</t>
  </si>
  <si>
    <t>04 Hari</t>
  </si>
  <si>
    <t>TANPA PERLUASAN JARINGAN</t>
  </si>
  <si>
    <t>TIDAK ADA PENANGGUHAN</t>
  </si>
  <si>
    <t>PEREMAJAAN</t>
  </si>
  <si>
    <t>UIW SULUTTENGGO</t>
  </si>
  <si>
    <t>UP3 KOTAMOBAGU</t>
  </si>
  <si>
    <t>ULP IMANDI</t>
  </si>
  <si>
    <t>NON PAKET SLO</t>
  </si>
  <si>
    <t>TIDAK</t>
  </si>
  <si>
    <t xml:space="preserve">317400512510019016 </t>
  </si>
  <si>
    <t>3174012049249</t>
  </si>
  <si>
    <t xml:space="preserve">317400171526 </t>
  </si>
  <si>
    <t>METARIYANI RIVAI</t>
  </si>
  <si>
    <t>DS BIGO SELATAN No.0 RT.0 RW.0 0BIGO SELATAN, KAIDIPANG, KAB. BOLAANG MONGONDOW UTARA, SULAWESI UTARA</t>
  </si>
  <si>
    <t>0000000000000</t>
  </si>
  <si>
    <t>92163156ZY</t>
  </si>
  <si>
    <t>ULP BOLMUT</t>
  </si>
  <si>
    <t>31740</t>
  </si>
  <si>
    <t xml:space="preserve">317100512510082472 </t>
  </si>
  <si>
    <t>3171012013047</t>
  </si>
  <si>
    <t xml:space="preserve">317100227965 </t>
  </si>
  <si>
    <t>PUSTU DUMOGA EMPAT</t>
  </si>
  <si>
    <t>DS DUMOGA EMPAT    DUMOGA EMPAT, DUMOGA TIMUR, KAB. BOLAANG MONGONDOW, SULAWESI UTARA</t>
  </si>
  <si>
    <t>081242052769</t>
  </si>
  <si>
    <t>CRM</t>
  </si>
  <si>
    <t>9010062E</t>
  </si>
  <si>
    <t>S1T</t>
  </si>
  <si>
    <t>31710</t>
  </si>
  <si>
    <t xml:space="preserve">317500512510017942 </t>
  </si>
  <si>
    <t>3175012017450</t>
  </si>
  <si>
    <t xml:space="preserve">317500431834 </t>
  </si>
  <si>
    <t>MASWAN DJAUHARI</t>
  </si>
  <si>
    <t>DN PILOLAHUNGA    PILOLAHUNGA, POSIGADAN, KAB. BOLAANG MONGONDOW SELATAN, SULAWESI UTARA</t>
  </si>
  <si>
    <t>081241575606</t>
  </si>
  <si>
    <t>93162802ZY</t>
  </si>
  <si>
    <t>ULP MOLIBAGU</t>
  </si>
  <si>
    <t>31750</t>
  </si>
  <si>
    <t xml:space="preserve">317509922510106511 </t>
  </si>
  <si>
    <t>3175015005668</t>
  </si>
  <si>
    <t xml:space="preserve">317500330770 </t>
  </si>
  <si>
    <t>SESMI PULUHULAWA</t>
  </si>
  <si>
    <t>DS MOMALIA II NO.0   0    MOMALIA II, POSIGADAN, KAB. BOLAANG MONGONDOW SELATAN, SULAWESI UTARA</t>
  </si>
  <si>
    <t>6281244518666</t>
  </si>
  <si>
    <t>PLN MOBILE</t>
  </si>
  <si>
    <t>AP2TONLINE</t>
  </si>
  <si>
    <t>R1T</t>
  </si>
  <si>
    <t>PERUBAHAN DAYA</t>
  </si>
  <si>
    <t>DISETUJUI</t>
  </si>
  <si>
    <t>3171012013052</t>
  </si>
  <si>
    <t xml:space="preserve">317100227940 </t>
  </si>
  <si>
    <t>FEBRIAN ANDRIANO</t>
  </si>
  <si>
    <t>DS IBOLIAN SATU    IBOLIAN SATU, DUMOGA TENGAH, KAB. BOLAANG MONGONDOW, SULAWESI UTARA</t>
  </si>
  <si>
    <t xml:space="preserve">317600512510069939 </t>
  </si>
  <si>
    <t>3176012040075</t>
  </si>
  <si>
    <t xml:space="preserve">317600625568 </t>
  </si>
  <si>
    <t>SULAEMA PAPUTUNGAN</t>
  </si>
  <si>
    <t>DK INUAI No.0 RT.0 RW.0 0INUAI, PASSI BARAT, KAB. BOLAANG MONGONDOW, SULAWESI UTARA</t>
  </si>
  <si>
    <t>085823870412</t>
  </si>
  <si>
    <t>9514015EY</t>
  </si>
  <si>
    <t>CETAK PK</t>
  </si>
  <si>
    <t>ULP KANTOR CABANG KOTAMOBAGU</t>
  </si>
  <si>
    <t>31760</t>
  </si>
  <si>
    <t xml:space="preserve">317300512510029455 </t>
  </si>
  <si>
    <t>3173012019876</t>
  </si>
  <si>
    <t xml:space="preserve">317300221466 </t>
  </si>
  <si>
    <t>LANCHE SERANG</t>
  </si>
  <si>
    <t>DN BUKAKA    BUKAKA, KOTABUNAN, KAB. BOLAANG MONGONDOW TIMUR, SULAWESI UTARA</t>
  </si>
  <si>
    <t>8916768ZY</t>
  </si>
  <si>
    <t>Lebih dari 24 Hari</t>
  </si>
  <si>
    <t>INSTALASI BELUM SIAP</t>
  </si>
  <si>
    <t>ULP MODAYAG</t>
  </si>
  <si>
    <t>31730</t>
  </si>
  <si>
    <t xml:space="preserve">317600512510089953 </t>
  </si>
  <si>
    <t>3176012040089</t>
  </si>
  <si>
    <t xml:space="preserve">317600625543 </t>
  </si>
  <si>
    <t>AISYA CHRISTINE BIBISA</t>
  </si>
  <si>
    <t>DK SININIDIAN No.0 RT.0 RW.0 0SININDIAN, KOTAMOBAGU TIMUR, KOTA KOTAMOBAGU, SULAWESI UTARA</t>
  </si>
  <si>
    <t>081222266620</t>
  </si>
  <si>
    <t>R2T</t>
  </si>
  <si>
    <t>BAYAR</t>
  </si>
  <si>
    <t xml:space="preserve">317600512510099954 </t>
  </si>
  <si>
    <t>3176012040090</t>
  </si>
  <si>
    <t xml:space="preserve">317600625584 </t>
  </si>
  <si>
    <t>RONI MAMONTO</t>
  </si>
  <si>
    <t>DK KOBO KECIL No.0 RT.0 RW.0 0KOBO KECIL, KOTAMOBAGU TIMUR, KOTA KOTAMOBAGU, SULAWESI UTARA</t>
  </si>
  <si>
    <t>08534480020</t>
  </si>
  <si>
    <t xml:space="preserve">317500522510016503 </t>
  </si>
  <si>
    <t>3175013005660</t>
  </si>
  <si>
    <t xml:space="preserve">317520008069 </t>
  </si>
  <si>
    <t>SAPRIN MOHAMAD</t>
  </si>
  <si>
    <t>JL MAMALIA    MOMALIA I, POSIGADAN, KAB. BOLAANG MONGONDOW SELATAN, SULAWESI UTARA</t>
  </si>
  <si>
    <t>085342229580</t>
  </si>
  <si>
    <t>9417321ZY</t>
  </si>
  <si>
    <t>Pascabayar</t>
  </si>
  <si>
    <t xml:space="preserve">317100512510072466 </t>
  </si>
  <si>
    <t>3171012013041</t>
  </si>
  <si>
    <t xml:space="preserve">317100227837 </t>
  </si>
  <si>
    <t>HENY HILDA SAREAN</t>
  </si>
  <si>
    <t>DS DUMOGA No.0 RT.0 RW.0 0DUMOGA SATU, DUMOGA, KAB. BOLAANG MONGONDOW, SULAWESI UTARA</t>
  </si>
  <si>
    <t xml:space="preserve">317600522510101545 </t>
  </si>
  <si>
    <t>3176015020788</t>
  </si>
  <si>
    <t xml:space="preserve">317000188335 </t>
  </si>
  <si>
    <t>IBU M MOKOAGOW</t>
  </si>
  <si>
    <t>JL GOGAGOMAN             KC005892    GOGAGOMAN, KOTAMOBAGU BARAT, KOTA KOTAMOBAGU, SULAWESI UTARA</t>
  </si>
  <si>
    <t>085342111818</t>
  </si>
  <si>
    <t xml:space="preserve">317609922510031527 </t>
  </si>
  <si>
    <t>3176013020771</t>
  </si>
  <si>
    <t xml:space="preserve">317000027356 </t>
  </si>
  <si>
    <t>HASAN PAPUTUNGAN</t>
  </si>
  <si>
    <t>JL KOTOBANGON            KTM-1994    KOTOBANGUN, KOTAMOBAGU TIMUR, KOTA KOTAMOBAGU, SULAWESI UTARA</t>
  </si>
  <si>
    <t>6282188888311</t>
  </si>
  <si>
    <t>KONDISI JARINGAN EKSISTING</t>
  </si>
  <si>
    <t>MASIH DALAM TAHAP PENYAMBUNGAN</t>
  </si>
  <si>
    <t xml:space="preserve">317209922510097651 </t>
  </si>
  <si>
    <t>3172017007156</t>
  </si>
  <si>
    <t xml:space="preserve">317200023841 </t>
  </si>
  <si>
    <t>HERMANTO HASSU</t>
  </si>
  <si>
    <t>JL LOLAN                 654    LOLAN, BOLAANG TIMUR, KAB. BOLAANG MONGONDOW, SULAWESI UTARA</t>
  </si>
  <si>
    <t>082346224764</t>
  </si>
  <si>
    <t>628234622476</t>
  </si>
  <si>
    <t>ULP INOBONTO</t>
  </si>
  <si>
    <t xml:space="preserve">317400522510026642 </t>
  </si>
  <si>
    <t>3174015006528</t>
  </si>
  <si>
    <t xml:space="preserve">317400052173 </t>
  </si>
  <si>
    <t>WELSON NDAHIU</t>
  </si>
  <si>
    <t>DK BUNTALO No.00 RT.0 RW.0 0BUNTALO SELATAN, LOLAK, KAB. BOLAANG MONGONDOW, SULAWESI UTARA</t>
  </si>
  <si>
    <t>0</t>
  </si>
  <si>
    <t xml:space="preserve">317400522510036651 </t>
  </si>
  <si>
    <t>3174015006537</t>
  </si>
  <si>
    <t xml:space="preserve">317400106212 </t>
  </si>
  <si>
    <t>AL HAZLI PAPUTUNGAN</t>
  </si>
  <si>
    <t>DS LOLANAN No.0 RT.0 RW.0 0LOLANAN, SANG TOMBOLANG, KAB. BOLAANG MONGONDOW, SULAWESI UTARA</t>
  </si>
  <si>
    <t>085757329092</t>
  </si>
  <si>
    <t xml:space="preserve">317600512510029901 </t>
  </si>
  <si>
    <t>3176012040038</t>
  </si>
  <si>
    <t xml:space="preserve">317600625099 </t>
  </si>
  <si>
    <t>HERMAN MAMONTO</t>
  </si>
  <si>
    <t>DK WANGGA No.0 RT.0 RW.0 0WANGGA, PASSI BARAT, KAB. BOLAANG MONGONDOW, SULAWESI UTARA</t>
  </si>
  <si>
    <t>081241947604</t>
  </si>
  <si>
    <t>9624229ZY</t>
  </si>
  <si>
    <t xml:space="preserve">317609912510019853 </t>
  </si>
  <si>
    <t>3176012039990</t>
  </si>
  <si>
    <t xml:space="preserve">317600624574 </t>
  </si>
  <si>
    <t>RINTA GANNGAI</t>
  </si>
  <si>
    <t>JL JL. PALOKO KINALANG    TANOYAN SELATAN, LOLAYAN, KAB. BOLAANG MONGONDOW, SULAWESI UTARA</t>
  </si>
  <si>
    <t>6285757175277</t>
  </si>
  <si>
    <t xml:space="preserve">317200512510068543 </t>
  </si>
  <si>
    <t>3172012049209</t>
  </si>
  <si>
    <t xml:space="preserve">317200182503 </t>
  </si>
  <si>
    <t>NELLA GINOGA</t>
  </si>
  <si>
    <t>DS INOBONTO    INOBONTO, BOLAANG, KAB. BOLAANG MONGONDOW, SULAWESI UTARA</t>
  </si>
  <si>
    <t>082349178695</t>
  </si>
  <si>
    <t>8910088E</t>
  </si>
  <si>
    <t>31720</t>
  </si>
  <si>
    <t xml:space="preserve">317600512510039916 </t>
  </si>
  <si>
    <t>3176012040053</t>
  </si>
  <si>
    <t xml:space="preserve">317600625298 </t>
  </si>
  <si>
    <t>PJU TANOYAN SELATAN</t>
  </si>
  <si>
    <t>DK SANOYAN SELATAN No.0 RT.0 RW.0 0TANOYAN SELATAN, LOLAYAN, KAB. BOLAANG MONGONDOW, SULAWESI UTARA</t>
  </si>
  <si>
    <t>085756708041</t>
  </si>
  <si>
    <t>P3T</t>
  </si>
  <si>
    <t xml:space="preserve">317100512510082470 </t>
  </si>
  <si>
    <t>3171012013045</t>
  </si>
  <si>
    <t xml:space="preserve">317100227852 </t>
  </si>
  <si>
    <t>SALMA MODEONG</t>
  </si>
  <si>
    <t>DS KOSIO    KOSIO, DUMOGA TENGAH, KAB. BOLAANG MONGONDOW, SULAWESI UTARA</t>
  </si>
  <si>
    <t>081524405439</t>
  </si>
  <si>
    <t xml:space="preserve">317400512510089032 </t>
  </si>
  <si>
    <t>3174012049265</t>
  </si>
  <si>
    <t xml:space="preserve">317400171661 </t>
  </si>
  <si>
    <t>MALTRISDA KAKOMOLE</t>
  </si>
  <si>
    <t>DS TUNTUNG TIMUR No.0 RT.0 RW.0 00TUNTUNG TIMUR, PINOGALUMAN, KAB. BOLAANG MONGONDOW UTARA, SULAWESI UTARA</t>
  </si>
  <si>
    <t>089522298688</t>
  </si>
  <si>
    <t xml:space="preserve">317300512510089475 </t>
  </si>
  <si>
    <t>3173012019896</t>
  </si>
  <si>
    <t xml:space="preserve">317300221657 </t>
  </si>
  <si>
    <t>YUSUP MONNTI</t>
  </si>
  <si>
    <t>DS MOTONGKAD     MOTONGKAD, MOTONGKAD, KAB. BOLAANG MONGONDOW TIMUR, SULAWESI UTARA</t>
  </si>
  <si>
    <t>6285242575268</t>
  </si>
  <si>
    <t xml:space="preserve">317400512510019008 </t>
  </si>
  <si>
    <t>3174012049241</t>
  </si>
  <si>
    <t xml:space="preserve">317400171462 </t>
  </si>
  <si>
    <t>IKSAN RAMBITAN</t>
  </si>
  <si>
    <t>DS BUMBUNG No.0 RT.0 RW.0 00BUMBUNG, LOLAK, KAB. BOLAANG MONGONDOW, SULAWESI UTARA</t>
  </si>
  <si>
    <t xml:space="preserve">317309912510069467 </t>
  </si>
  <si>
    <t>3173012019888</t>
  </si>
  <si>
    <t xml:space="preserve">317300221553 </t>
  </si>
  <si>
    <t>HARIYANTO MAMONTO</t>
  </si>
  <si>
    <t>JL TOBONGON    TOBONGON, MODAYAG, KAB. BOLAANG MONGONDOW TIMUR, SULAWESI UTARA</t>
  </si>
  <si>
    <t>6289531664343</t>
  </si>
  <si>
    <t xml:space="preserve">317600522510011512 </t>
  </si>
  <si>
    <t>3176015020756</t>
  </si>
  <si>
    <t xml:space="preserve">317600411021 </t>
  </si>
  <si>
    <t>DEDI BESLAR</t>
  </si>
  <si>
    <t>DK BILALANG IV No.0 RT.0 RW.0 0BILALANG IV, BILALANG, KAB. BOLAANG MONGONDOW, SULAWESI UTARA</t>
  </si>
  <si>
    <t>082393270698</t>
  </si>
  <si>
    <t xml:space="preserve">317409922510086671 </t>
  </si>
  <si>
    <t>3174013006556</t>
  </si>
  <si>
    <t xml:space="preserve">317410008524 </t>
  </si>
  <si>
    <t>MAMAN MIFTA</t>
  </si>
  <si>
    <t>JL BUMBUNG               KO001241    BUMBUNG, LOLAK, KAB. BOLAANG MONGONDOW, SULAWESI UTARA</t>
  </si>
  <si>
    <t>6285757097092</t>
  </si>
  <si>
    <t xml:space="preserve">317500512510097959 </t>
  </si>
  <si>
    <t>3175012017467</t>
  </si>
  <si>
    <t xml:space="preserve">317500432048 </t>
  </si>
  <si>
    <t>RPS SMK POSIGADAN</t>
  </si>
  <si>
    <t>DN PILOLAHUNGA     PILOLAHUNGA, POSIGADAN, KAB. BOLAANG MONGONDOW SELATAN, SULAWESI UTARA</t>
  </si>
  <si>
    <t>6282291582034</t>
  </si>
  <si>
    <t xml:space="preserve">317100512510082475 </t>
  </si>
  <si>
    <t>3171012013050</t>
  </si>
  <si>
    <t xml:space="preserve">317100227957 </t>
  </si>
  <si>
    <t>HADI WIKANTO</t>
  </si>
  <si>
    <t>DS TUMOKANG BARU    TUMOKANG BARU, DUMOGA UTARA, KAB. BOLAANG MONGONDOW, SULAWESI UTARA</t>
  </si>
  <si>
    <t xml:space="preserve">317609922510011513 </t>
  </si>
  <si>
    <t>3176013020757</t>
  </si>
  <si>
    <t xml:space="preserve">317010010823 </t>
  </si>
  <si>
    <t>NIKO SUMIGAR</t>
  </si>
  <si>
    <t>JL PONOMPIAN             15149    PONOMPIAAN, DUMOGA, KAB. BOLAANG MONGONDOW, SULAWESI UTARA</t>
  </si>
  <si>
    <t>6281283848359</t>
  </si>
  <si>
    <t>R2</t>
  </si>
  <si>
    <t xml:space="preserve">317609912510079948 </t>
  </si>
  <si>
    <t>3176012040084</t>
  </si>
  <si>
    <t>YASINTIAWATI LINGGOTU</t>
  </si>
  <si>
    <t>JL P8C7HV4    MATALI, KOTAMOBAGU TIMUR, KOTA KOTAMOBAGU, SULAWESI UTARA</t>
  </si>
  <si>
    <t>628991653281</t>
  </si>
  <si>
    <t xml:space="preserve">317400522510086673 </t>
  </si>
  <si>
    <t>3174013006558</t>
  </si>
  <si>
    <t xml:space="preserve">317410015279 </t>
  </si>
  <si>
    <t>SUWONO TOMO</t>
  </si>
  <si>
    <t>JL LOLANAN    LOLANAN, SANG TOMBOLANG, KAB. BOLAANG MONGONDOW, SULAWESI UTARA</t>
  </si>
  <si>
    <t>PDL AWAL</t>
  </si>
  <si>
    <t xml:space="preserve">317400522510096675 </t>
  </si>
  <si>
    <t>3174015006560</t>
  </si>
  <si>
    <t xml:space="preserve">317400083690 </t>
  </si>
  <si>
    <t>YASRIN HUNGOPA</t>
  </si>
  <si>
    <t>DS BOHABAK I No.0 RT.0 RW.0 BOHABAK IBOHABAK IV, BOLANGITANG TIMUR, KAB. BOLAANG MONGONDOW UTARA, SULAWESI UTARA</t>
  </si>
  <si>
    <t>082156337119</t>
  </si>
  <si>
    <t xml:space="preserve">317100512510082473 </t>
  </si>
  <si>
    <t>3171012013048</t>
  </si>
  <si>
    <t xml:space="preserve">317100227878 </t>
  </si>
  <si>
    <t>MERRY LAURA RATU</t>
  </si>
  <si>
    <t>DS MOGOYUNGGUNG    MOGOYUNGGUNG, DUMOGA TIMUR, KAB. BOLAANG MONGONDOW, SULAWESI UTARA</t>
  </si>
  <si>
    <t xml:space="preserve">317500512510017941 </t>
  </si>
  <si>
    <t>3175012017449</t>
  </si>
  <si>
    <t xml:space="preserve">317500431996 </t>
  </si>
  <si>
    <t>NARSUN HULOPI</t>
  </si>
  <si>
    <t>DN ILOHELUMA    ILOHELUMA, POSIGADAN, KAB. BOLAANG MONGONDOW SELATAN, SULAWESI UTARA</t>
  </si>
  <si>
    <t>6285790069502</t>
  </si>
  <si>
    <t xml:space="preserve">317600512510069938 </t>
  </si>
  <si>
    <t>3176012040074</t>
  </si>
  <si>
    <t xml:space="preserve">317600625414 </t>
  </si>
  <si>
    <t>DENSY KAPATON</t>
  </si>
  <si>
    <t>DK TUMUBUI No.0 RT.0 RW.0 0TUMUBUI, KOTAMOBAGU TIMUR, KOTA KOTAMOBAGU, SULAWESI UTARA</t>
  </si>
  <si>
    <t>082311478203</t>
  </si>
  <si>
    <t xml:space="preserve">317600512510019859 </t>
  </si>
  <si>
    <t>3176012039996</t>
  </si>
  <si>
    <t xml:space="preserve">317600624724 </t>
  </si>
  <si>
    <t>YAMBAT MOKODOMPIT</t>
  </si>
  <si>
    <t>DK GOGAGOMAN No.0 RT.0 RW.0 0GOGAGOMAN, KOTAMOBAGU BARAT, KOTA KOTAMOBAGU, SULAWESI UTARA</t>
  </si>
  <si>
    <t>082195441894</t>
  </si>
  <si>
    <t>93163388ZY</t>
  </si>
  <si>
    <t xml:space="preserve">317500512510017935 </t>
  </si>
  <si>
    <t>3175012017443</t>
  </si>
  <si>
    <t xml:space="preserve">317500431867 </t>
  </si>
  <si>
    <t>MAICKEL ABDULLAH</t>
  </si>
  <si>
    <t>DN NUNUK    NUNUK, PINOLOSIAN, KAB. BOLAANG MONGONDOW SELATAN, SULAWESI UTARA</t>
  </si>
  <si>
    <t>089561922170</t>
  </si>
  <si>
    <t xml:space="preserve">317600512510029898 </t>
  </si>
  <si>
    <t>3176012040035</t>
  </si>
  <si>
    <t xml:space="preserve">317600624931 </t>
  </si>
  <si>
    <t>RUMIATI MOKODOMPIT</t>
  </si>
  <si>
    <t>DK BIGA No.0 RT.0 RW.0 0BIGA, KOTAMOBAGU UTARA, KOTA KOTAMOBAGU, SULAWESI UTARA</t>
  </si>
  <si>
    <t>08</t>
  </si>
  <si>
    <t xml:space="preserve">317309922510011297 </t>
  </si>
  <si>
    <t>3173017011002</t>
  </si>
  <si>
    <t xml:space="preserve">317320001498 </t>
  </si>
  <si>
    <t>DJIRA UNONONGO</t>
  </si>
  <si>
    <t>JL BUYAT                 MR000277    BUYAT II, KOTABUNAN, KAB. BOLAANG MONGONDOW TIMUR, SULAWESI UTARA</t>
  </si>
  <si>
    <t>6285242097337</t>
  </si>
  <si>
    <t xml:space="preserve">317100512510082478 </t>
  </si>
  <si>
    <t>3171012013053</t>
  </si>
  <si>
    <t xml:space="preserve">317100227932 </t>
  </si>
  <si>
    <t>YUSTEIN F WALUYAN</t>
  </si>
  <si>
    <t>DS PINONOBATUAN    PINONOBATUAN, DUMOGA TIMUR, KAB. BOLAANG MONGONDOW, SULAWESI UTARA</t>
  </si>
  <si>
    <t xml:space="preserve">317600512510019870 </t>
  </si>
  <si>
    <t>3176012040007</t>
  </si>
  <si>
    <t xml:space="preserve">317600624765 </t>
  </si>
  <si>
    <t>JEYLA WATI MOKODOMPIT</t>
  </si>
  <si>
    <t>DK MOYAG No.0 RT.0 RW.0 0MOYAG, KOTAMOBAGU TIMUR, KOTA KOTAMOBAGU, SULAWESI UTARA</t>
  </si>
  <si>
    <t>085757560502</t>
  </si>
  <si>
    <t xml:space="preserve">317500512510017933 </t>
  </si>
  <si>
    <t>3175012017441</t>
  </si>
  <si>
    <t xml:space="preserve">317500431921 </t>
  </si>
  <si>
    <t>NOVAL MANOPPO</t>
  </si>
  <si>
    <t>DN DUMINANGA     DUMINANGA, HELUMO, KAB. BOLAANG MONGONDOW SELATAN, SULAWESI UTARA</t>
  </si>
  <si>
    <t>6285790166557</t>
  </si>
  <si>
    <t xml:space="preserve">317400512510019009 </t>
  </si>
  <si>
    <t>3174012049242</t>
  </si>
  <si>
    <t>FIJAI AMBARAK</t>
  </si>
  <si>
    <t>DS KUALA  No.0 RT.0 RW.0 0KUALA UTARA, KAIDIPANG, KAB. BOLAANG MONGONDOW UTARA, SULAWESI UTARA</t>
  </si>
  <si>
    <t>B1T</t>
  </si>
  <si>
    <t>BATAL</t>
  </si>
  <si>
    <t xml:space="preserve">317300522510101310 </t>
  </si>
  <si>
    <t>3173015011015</t>
  </si>
  <si>
    <t xml:space="preserve">317320013096 </t>
  </si>
  <si>
    <t>ISWADI MAKALUNSENGE</t>
  </si>
  <si>
    <t>JL TUTUYAN               MR001883    TUTUYAN, TUTUYAN, KAB. BOLAANG MONGONDOW TIMUR, SULAWESI UTARA</t>
  </si>
  <si>
    <t>000000000000</t>
  </si>
  <si>
    <t xml:space="preserve">317600512510029887 </t>
  </si>
  <si>
    <t>3176012040024</t>
  </si>
  <si>
    <t xml:space="preserve">317600625422 </t>
  </si>
  <si>
    <t>PERUM GRAND MUTIARA C3</t>
  </si>
  <si>
    <t>DK POYOWA BESAR DUA No.0 RT.0 RW.0 0POYOWA BESAR DUA, KOTAMOBAGU SELATAN, KOTA KOTAMOBAGU, SULAWESI UTARA</t>
  </si>
  <si>
    <t>089508052593</t>
  </si>
  <si>
    <t xml:space="preserve">317600522510131548 </t>
  </si>
  <si>
    <t>3176015020791</t>
  </si>
  <si>
    <t xml:space="preserve">317600364033 </t>
  </si>
  <si>
    <t>MEGAWATI NADING</t>
  </si>
  <si>
    <t>KK MOLINOW No.0 RT.15 RW.8 MOLINOW, KOTAMOBAGU BARAT, KOTA KOTAMOBAGU, SULAWESI UTARA</t>
  </si>
  <si>
    <t>085796573218</t>
  </si>
  <si>
    <t>085656809228</t>
  </si>
  <si>
    <t xml:space="preserve">317209922510077650 </t>
  </si>
  <si>
    <t>3172017007155</t>
  </si>
  <si>
    <t xml:space="preserve">317200020585 </t>
  </si>
  <si>
    <t>SUMITRO POTABUGA</t>
  </si>
  <si>
    <t>JL SOLIMANDUNGAN         1980    SOLIMANDUNGAN II, BOLAANG, KAB. BOLAANG MONGONDOW, SULAWESI UTARA</t>
  </si>
  <si>
    <t>081527688485</t>
  </si>
  <si>
    <t xml:space="preserve">317500512510017938 </t>
  </si>
  <si>
    <t>3175012017446</t>
  </si>
  <si>
    <t xml:space="preserve">317500431842 </t>
  </si>
  <si>
    <t>KARMILA DAUD</t>
  </si>
  <si>
    <t xml:space="preserve">317500522510036504 </t>
  </si>
  <si>
    <t>3175013005661</t>
  </si>
  <si>
    <t xml:space="preserve">317520000357 </t>
  </si>
  <si>
    <t>NORMA OINTU</t>
  </si>
  <si>
    <t>JL MAMALIA               KI300041    MOMALIA I, POSIGADAN, KAB. BOLAANG MONGONDOW SELATAN, SULAWESI UTARA</t>
  </si>
  <si>
    <t xml:space="preserve">317600522510091543 </t>
  </si>
  <si>
    <t>3176015020786</t>
  </si>
  <si>
    <t xml:space="preserve">317600462322 </t>
  </si>
  <si>
    <t>WINI PAPUTUNGAN</t>
  </si>
  <si>
    <t>DK POYOWA KECIL No.0 RT.0 RW.0 0POYOWA KECIL, KOTAMOBAGU SELATAN, KOTA KOTAMOBAGU, SULAWESI UTARA</t>
  </si>
  <si>
    <t>085238224446</t>
  </si>
  <si>
    <t xml:space="preserve">317400512510109046 </t>
  </si>
  <si>
    <t>3174012049279</t>
  </si>
  <si>
    <t xml:space="preserve">317400171774 </t>
  </si>
  <si>
    <t>KB. AL-HAQ</t>
  </si>
  <si>
    <t>DS KUALA No.0 RT.0 RW.0 0KUALA, KAIDIPANG, KAB. BOLAANG MONGONDOW UTARA, SULAWESI UTARA</t>
  </si>
  <si>
    <t>82188779337</t>
  </si>
  <si>
    <t xml:space="preserve">317500512510017937 </t>
  </si>
  <si>
    <t>3175012017445</t>
  </si>
  <si>
    <t xml:space="preserve">317500431875 </t>
  </si>
  <si>
    <t>IIS AKISA</t>
  </si>
  <si>
    <t>DN HALABOLU    HALABOLU, HELUMO, KAB. BOLAANG MONGONDOW SELATAN, SULAWESI UTARA</t>
  </si>
  <si>
    <t>62895333306540</t>
  </si>
  <si>
    <t xml:space="preserve">317309922510081307 </t>
  </si>
  <si>
    <t>3173017011012</t>
  </si>
  <si>
    <t xml:space="preserve">317300055166 </t>
  </si>
  <si>
    <t>SABUDIN DAMA</t>
  </si>
  <si>
    <t>JL LIBERIA    LIBERIA, MODAYAG, KAB. BOLAANG MONGONDOW TIMUR, SULAWESI UTARA</t>
  </si>
  <si>
    <t>6282319180226</t>
  </si>
  <si>
    <t xml:space="preserve">317600512510029902 </t>
  </si>
  <si>
    <t>3176012040039</t>
  </si>
  <si>
    <t>REFLII OLII</t>
  </si>
  <si>
    <t>DK LOLAYAN No.0 RT.0 RW.0 0LOLAYAN, LOLAYAN, KAB. BOLAANG MONGONDOW, SULAWESI UTARA</t>
  </si>
  <si>
    <t>0895321010431</t>
  </si>
  <si>
    <t xml:space="preserve">317609912510089951 </t>
  </si>
  <si>
    <t>3176012040087</t>
  </si>
  <si>
    <t>WENDIA PUTRA PAPUTUNGAN</t>
  </si>
  <si>
    <t>JL JALAN HAJI ZAKARIA IMBAN    POYOWA KECIL, KOTAMOBAGU SELATAN, KOTA KOTAMOBAGU, SULAWESI UTARA</t>
  </si>
  <si>
    <t>6282188522534</t>
  </si>
  <si>
    <t xml:space="preserve">317400512510109045 </t>
  </si>
  <si>
    <t>3174012049278</t>
  </si>
  <si>
    <t xml:space="preserve">317400171758 </t>
  </si>
  <si>
    <t>RABIATUL ADAWIYAH PAGOTJA</t>
  </si>
  <si>
    <t>DS BOROKO TIMUR No.0 RT.0 RW.0 0BOROKO TIMUR, KAIDIPANG, KAB. BOLAANG MONGONDOW UTARA, SULAWESI UTARA</t>
  </si>
  <si>
    <t>85215848849</t>
  </si>
  <si>
    <t xml:space="preserve">317400522510026643 </t>
  </si>
  <si>
    <t>3174015006529</t>
  </si>
  <si>
    <t xml:space="preserve">317410002772 </t>
  </si>
  <si>
    <t>IMBRAN PAPUTUNGAN</t>
  </si>
  <si>
    <t>JL BOLANGAT              219    BOLANGAT, SANG TOMBOLANG, KAB. BOLAANG MONGONDOW, SULAWESI UTARA</t>
  </si>
  <si>
    <t xml:space="preserve">317600512510019878 </t>
  </si>
  <si>
    <t>3176012040015</t>
  </si>
  <si>
    <t xml:space="preserve">317600625008 </t>
  </si>
  <si>
    <t>NOVITALIA MONOARFA 2</t>
  </si>
  <si>
    <t>DK MATALI    MATALI, KOTAMOBAGU TIMUR, KOTA KOTAMOBAGU, SULAWESI UTARA</t>
  </si>
  <si>
    <t>082194041237</t>
  </si>
  <si>
    <t xml:space="preserve">317600512510109961 </t>
  </si>
  <si>
    <t>3176012040097</t>
  </si>
  <si>
    <t xml:space="preserve">317600625696 </t>
  </si>
  <si>
    <t>GRACE LILY</t>
  </si>
  <si>
    <t>DK SIA No.0 RT.0 RW.0 0SIA, KOTAMOBAGU UTARA, KOTA KOTAMOBAGU, SULAWESI UTARA</t>
  </si>
  <si>
    <t>08124443555</t>
  </si>
  <si>
    <t xml:space="preserve">317600522510131546 </t>
  </si>
  <si>
    <t>3176013020789</t>
  </si>
  <si>
    <t xml:space="preserve">317000039076 </t>
  </si>
  <si>
    <t>DJAWARIA MOKORIMBAN</t>
  </si>
  <si>
    <t>JL POYOWA BESAR          11031    POYOWA BESAR SATU, KOTAMOBAGU SELATAN, KOTA KOTAMOBAGU, SULAWESI UTARA</t>
  </si>
  <si>
    <t>082156021307</t>
  </si>
  <si>
    <t xml:space="preserve">317400512510019010 </t>
  </si>
  <si>
    <t>3174011049243</t>
  </si>
  <si>
    <t xml:space="preserve">317400171454 </t>
  </si>
  <si>
    <t>DS KUALA No.0 RT.0 RW.0 0KUALA UTARA, KAIDIPANG, KAB. BOLAANG MONGONDOW UTARA, SULAWESI UTARA</t>
  </si>
  <si>
    <t>PELANGGAN SULIT DIHUBUNGI</t>
  </si>
  <si>
    <t xml:space="preserve">317600512510109963 </t>
  </si>
  <si>
    <t>3176012040099</t>
  </si>
  <si>
    <t xml:space="preserve">317600625700 </t>
  </si>
  <si>
    <t>YULIANTI ANSIK</t>
  </si>
  <si>
    <t>DK TANOYAN UTARA No.0 RT.0 RW.0 0TANOYAN UTARA, LOLAYAN, KAB. BOLAANG MONGONDOW, SULAWESI UTARA</t>
  </si>
  <si>
    <t>081356385387</t>
  </si>
  <si>
    <t xml:space="preserve">317600512510029885 </t>
  </si>
  <si>
    <t>3176012040022</t>
  </si>
  <si>
    <t xml:space="preserve">317600624907 </t>
  </si>
  <si>
    <t>WEMSI OKONG</t>
  </si>
  <si>
    <t>DK MOPUSI No.0 RT.0 RW.0 0MOPUSI, LOLAYAN, KAB. BOLAANG MONGONDOW, SULAWESI UTARA</t>
  </si>
  <si>
    <t>082192733596</t>
  </si>
  <si>
    <t xml:space="preserve">317309922510071305 </t>
  </si>
  <si>
    <t>3173015011010</t>
  </si>
  <si>
    <t xml:space="preserve">317300152276 </t>
  </si>
  <si>
    <t>RUMAH NELAYAN NO 25</t>
  </si>
  <si>
    <t>DS MOTONGKAD NO.0 RT.0 RW.0 0    MOTONGKAD, MOTONGKAD, KAB. BOLAANG MONGONDOW TIMUR, SULAWESI UTARA</t>
  </si>
  <si>
    <t>6285756985862</t>
  </si>
  <si>
    <t xml:space="preserve">317600512510019858 </t>
  </si>
  <si>
    <t>3176012039995</t>
  </si>
  <si>
    <t xml:space="preserve">317600624694 </t>
  </si>
  <si>
    <t>RADIUS MOKOGINTA</t>
  </si>
  <si>
    <t>DK TUNGOI 2 No.0 RT.0 RW.0 0TUNGOI II, LOLAYAN, KAB. BOLAANG MONGONDOW, SULAWESI UTARA</t>
  </si>
  <si>
    <t>08152778782</t>
  </si>
  <si>
    <t>MASIH DALAM TAHAP PENYAMABUNGAN</t>
  </si>
  <si>
    <t xml:space="preserve">317400522510036649 </t>
  </si>
  <si>
    <t>3174013006535</t>
  </si>
  <si>
    <t xml:space="preserve">317400042515 </t>
  </si>
  <si>
    <t>ROMI DUKALANG</t>
  </si>
  <si>
    <t>DS AYONG No.0 RT.0 RW.0 0AYONG, SANG TOMBOLANG, KAB. BOLAANG MONGONDOW, SULAWESI UTARA</t>
  </si>
  <si>
    <t xml:space="preserve">317400512510019017 </t>
  </si>
  <si>
    <t>3174012049250</t>
  </si>
  <si>
    <t xml:space="preserve">317400171488 </t>
  </si>
  <si>
    <t>BETY KARIM</t>
  </si>
  <si>
    <t>DS TOMBULANG No.0 RT.0 RW.0 0TOMBULANG, PINOGALUMAN, KAB. BOLAANG MONGONDOW UTARA, SULAWESI UTARA</t>
  </si>
  <si>
    <t xml:space="preserve">317600512510029895 </t>
  </si>
  <si>
    <t>3176012040032</t>
  </si>
  <si>
    <t xml:space="preserve">317600624828 </t>
  </si>
  <si>
    <t>GUDANG B 20</t>
  </si>
  <si>
    <t>DK MONGKONAI BARAT No.0 RT.0 RW.0 0MONGKONAI BARAT, KOTAMOBAGU BARAT, KOTA KOTAMOBAGU, SULAWESI UTARA</t>
  </si>
  <si>
    <t>081310132503</t>
  </si>
  <si>
    <t>R3T</t>
  </si>
  <si>
    <t xml:space="preserve">317409922510056656 </t>
  </si>
  <si>
    <t>3174015006542</t>
  </si>
  <si>
    <t xml:space="preserve">317400071378 </t>
  </si>
  <si>
    <t>NULIA DATUNSOLANG</t>
  </si>
  <si>
    <t>DS BATULINTIK NO.0 RT.0 RW.0 0    BATULINTIK, BINTAUNA, KAB. BOLAANG MONGONDOW UTARA, SULAWESI UTARA</t>
  </si>
  <si>
    <t>62800000000</t>
  </si>
  <si>
    <t xml:space="preserve">317400512510039022 </t>
  </si>
  <si>
    <t>3174012049255</t>
  </si>
  <si>
    <t xml:space="preserve">317400171567 </t>
  </si>
  <si>
    <t>HERIL HERMAN</t>
  </si>
  <si>
    <t>DS BOROKO UTARA No.0 RT.0 RW.0 0BOROKO UTARA, KAIDIPANG, KAB. BOLAANG MONGONDOW UTARA, SULAWESI UTARA</t>
  </si>
  <si>
    <t xml:space="preserve">317409922510056655 </t>
  </si>
  <si>
    <t>3174015006541</t>
  </si>
  <si>
    <t xml:space="preserve">317400059510 </t>
  </si>
  <si>
    <t>RUDIANTO LAGERUS</t>
  </si>
  <si>
    <t>DS BINTAUNA NO.0 RT.0 RW.0 0    PADANG, BINTAUNA, KAB. BOLAANG MONGONDOW UTARA, SULAWESI UTARA</t>
  </si>
  <si>
    <t>628000000000</t>
  </si>
  <si>
    <t xml:space="preserve">317500512510017930 </t>
  </si>
  <si>
    <t>3175012017438</t>
  </si>
  <si>
    <t xml:space="preserve">317500431859 </t>
  </si>
  <si>
    <t>ANDRIS DAALIWA</t>
  </si>
  <si>
    <t>DN MILANGODAA BARAT    MILANGODAA BARAT, TOMINI, KAB. BOLAANG MONGONDOW SELATAN, SULAWESI UTARA</t>
  </si>
  <si>
    <t>082311657703</t>
  </si>
  <si>
    <t xml:space="preserve">317100522510079025 </t>
  </si>
  <si>
    <t>3171037000675</t>
  </si>
  <si>
    <t xml:space="preserve">317100227811 </t>
  </si>
  <si>
    <t>SUSANTI OLII</t>
  </si>
  <si>
    <t>DS IKUNA    IKUNA, DUMOGA TENGGARA, KAB. BOLAANG MONGONDOW, SULAWESI UTARA</t>
  </si>
  <si>
    <t>085256426783</t>
  </si>
  <si>
    <t xml:space="preserve">317400512510099037 </t>
  </si>
  <si>
    <t>3174012049270</t>
  </si>
  <si>
    <t xml:space="preserve">317400171782 </t>
  </si>
  <si>
    <t>NUR ALAMRI</t>
  </si>
  <si>
    <t>DS BIONTONG No.0 RT.0 RW.0 0BIONTONG, BOLANGITANG TIMUR, KAB. BOLAANG MONGONDOW UTARA, SULAWESI UTARA</t>
  </si>
  <si>
    <t>05396335551</t>
  </si>
  <si>
    <t xml:space="preserve">317400522510066659 </t>
  </si>
  <si>
    <t>3174015006544</t>
  </si>
  <si>
    <t xml:space="preserve">317400025497 </t>
  </si>
  <si>
    <t>SMU. 1</t>
  </si>
  <si>
    <t>JL BINTAUNA    BINTAUNA, BINTAUNA, KAB. BOLAANG MONGONDOW UTARA, SULAWESI UTARA</t>
  </si>
  <si>
    <t>085399812111</t>
  </si>
  <si>
    <t>90161792ZY</t>
  </si>
  <si>
    <t xml:space="preserve">317400522510066668 </t>
  </si>
  <si>
    <t>3174013006553</t>
  </si>
  <si>
    <t xml:space="preserve">316440014852 </t>
  </si>
  <si>
    <t>USMAN HANAPI</t>
  </si>
  <si>
    <t>JL DS DJAMBU             909    JAMBUSARANG, BOLANGITANG BARAT, KAB. BOLAANG MONGONDOW UTARA, SULAWESI UTARA</t>
  </si>
  <si>
    <t xml:space="preserve">317600512510019881 </t>
  </si>
  <si>
    <t>3176012040018</t>
  </si>
  <si>
    <t xml:space="preserve">317600625024 </t>
  </si>
  <si>
    <t>NOVITALIA MONOARFA 5</t>
  </si>
  <si>
    <t xml:space="preserve">317300512510099482 </t>
  </si>
  <si>
    <t>3173012019903</t>
  </si>
  <si>
    <t xml:space="preserve">317300221632 </t>
  </si>
  <si>
    <t>JENLY SIGAR</t>
  </si>
  <si>
    <t>DS MOOAT    MOOAT, MOOAT, KAB. BOLAANG MONGONDOW TIMUR, SULAWESI UTARA</t>
  </si>
  <si>
    <t>081540813219</t>
  </si>
  <si>
    <t xml:space="preserve">317400522510066660 </t>
  </si>
  <si>
    <t>3174015006545</t>
  </si>
  <si>
    <t xml:space="preserve">317400118743 </t>
  </si>
  <si>
    <t>NUDIN PATINGKI</t>
  </si>
  <si>
    <t>DS SANGKUB TIMUR No.0 RT.0 RW.0 0SANGKUB TIMUR, SANGKUB, KAB. BOLAANG MONGONDOW UTARA, SULAWESI UTARA</t>
  </si>
  <si>
    <t>085696569969</t>
  </si>
  <si>
    <t xml:space="preserve">317500512510017936 </t>
  </si>
  <si>
    <t>3175012017444</t>
  </si>
  <si>
    <t xml:space="preserve">317500431883 </t>
  </si>
  <si>
    <t>SUNARYO BONDE</t>
  </si>
  <si>
    <t>082189380673</t>
  </si>
  <si>
    <t xml:space="preserve">317400522510036652 </t>
  </si>
  <si>
    <t>3174013006538</t>
  </si>
  <si>
    <t xml:space="preserve">317400012231 </t>
  </si>
  <si>
    <t>ABDUL FATAH DJULI</t>
  </si>
  <si>
    <t>JL TALAGA                KC002134    TALAGA, BINTAUNA, KAB. BOLAANG MONGONDOW UTARA, SULAWESI UTARA</t>
  </si>
  <si>
    <t xml:space="preserve">317400522510126677 </t>
  </si>
  <si>
    <t>3174013006562</t>
  </si>
  <si>
    <t xml:space="preserve">316300841696 </t>
  </si>
  <si>
    <t>SUPRATMAN PAPEO</t>
  </si>
  <si>
    <t>DS BUKO No.0   0TAMBULANG TIMUR, PINOGALUMAN, KAB. BOLAANG MONGONDOW UTARA, SULAWESI UTARA</t>
  </si>
  <si>
    <t>0895351661957</t>
  </si>
  <si>
    <t>9617020EY</t>
  </si>
  <si>
    <t xml:space="preserve">317600512510019863 </t>
  </si>
  <si>
    <t>3176012040000</t>
  </si>
  <si>
    <t xml:space="preserve">317600624877 </t>
  </si>
  <si>
    <t xml:space="preserve">IWAN BUANA </t>
  </si>
  <si>
    <t>085256148162</t>
  </si>
  <si>
    <t xml:space="preserve">317300512510069464 </t>
  </si>
  <si>
    <t>3173012019885</t>
  </si>
  <si>
    <t xml:space="preserve">317300221546 </t>
  </si>
  <si>
    <t>HAMSA LAPASU</t>
  </si>
  <si>
    <t>DS TOBONGON     TOBONGON, MODAYAG, KAB. BOLAANG MONGONDOW TIMUR, SULAWESI UTARA</t>
  </si>
  <si>
    <t xml:space="preserve">317400512510099038 </t>
  </si>
  <si>
    <t>3174012049271</t>
  </si>
  <si>
    <t xml:space="preserve">317400171790 </t>
  </si>
  <si>
    <t>FRISILIA HULAWA</t>
  </si>
  <si>
    <t>DS BINJEITA 1 No.0 RT.0 RW.0 0BINJEITA I, BOLANGITANG TIMUR, KAB. BOLAANG MONGONDOW UTARA, SULAWESI UTARA</t>
  </si>
  <si>
    <t>085396335551</t>
  </si>
  <si>
    <t xml:space="preserve">317300512510089474 </t>
  </si>
  <si>
    <t>3173012019895</t>
  </si>
  <si>
    <t>RUMA POMPA TWB 55</t>
  </si>
  <si>
    <t>DS GUAN    GUAAN, MOOAT, KAB. BOLAANG MONGONDOW TIMUR, SULAWESI UTARA</t>
  </si>
  <si>
    <t>085295050812</t>
  </si>
  <si>
    <t>P1T</t>
  </si>
  <si>
    <t xml:space="preserve">317600512510039904 </t>
  </si>
  <si>
    <t>3176012040041</t>
  </si>
  <si>
    <t xml:space="preserve">317600625081 </t>
  </si>
  <si>
    <t>WISNO POTABUGA</t>
  </si>
  <si>
    <t>DK LOBONG No.0 RT.0 RW.0 0LOBONG, PASSI BARAT, KAB. BOLAANG MONGONDOW, SULAWESI UTARA</t>
  </si>
  <si>
    <t xml:space="preserve">317309922510061302 </t>
  </si>
  <si>
    <t>3173015011007</t>
  </si>
  <si>
    <t xml:space="preserve">317300138568 </t>
  </si>
  <si>
    <t>FEMMY WAWORUNTU</t>
  </si>
  <si>
    <t>DS LANUT NO.0 RT.0 RW.0 0    LANUT, MODAYAG, KAB. BOLAANG MONGONDOW TIMUR, SULAWESI UTARA</t>
  </si>
  <si>
    <t>6281340128900</t>
  </si>
  <si>
    <t xml:space="preserve">317100522510079028 </t>
  </si>
  <si>
    <t>3171013008192</t>
  </si>
  <si>
    <t xml:space="preserve">317100082631 </t>
  </si>
  <si>
    <t>SEMUEL RANTEPADANG</t>
  </si>
  <si>
    <t>JL IMANDI                240    IMANDI, DUMOGA TIMUR, KAB. BOLAANG MONGONDOW, SULAWESI UTARA</t>
  </si>
  <si>
    <t>6282299260199</t>
  </si>
  <si>
    <t xml:space="preserve">317300522510011298 </t>
  </si>
  <si>
    <t>3173013011003</t>
  </si>
  <si>
    <t xml:space="preserve">317300016174 </t>
  </si>
  <si>
    <t>MUS GAIB</t>
  </si>
  <si>
    <t>JL MOYONGKOTA            16322    MOYONGKOTA, MODAYAG BARAT, KAB. BOLAANG MONGONDOW TIMUR, SULAWESI UTARA</t>
  </si>
  <si>
    <t>0895329885057</t>
  </si>
  <si>
    <t>0022375ZY</t>
  </si>
  <si>
    <t xml:space="preserve">317209912510028539 </t>
  </si>
  <si>
    <t>3172012049205</t>
  </si>
  <si>
    <t xml:space="preserve">317200182457 </t>
  </si>
  <si>
    <t>YAKIN POTABUGA</t>
  </si>
  <si>
    <t>JL W39VVXV    TOTABUAN, LOLAK, KAB. BOLAANG MONGONDOW, SULAWESI UTARA</t>
  </si>
  <si>
    <t>6285256698466</t>
  </si>
  <si>
    <t xml:space="preserve">317100512510082471 </t>
  </si>
  <si>
    <t>3171012013046</t>
  </si>
  <si>
    <t xml:space="preserve">317100227886 </t>
  </si>
  <si>
    <t>SAIMAN</t>
  </si>
  <si>
    <t>DS KONAROM    KONAROM, DUMOGA TENGGARA, KAB. BOLAANG MONGONDOW, SULAWESI UTARA</t>
  </si>
  <si>
    <t xml:space="preserve">317500522510136513 </t>
  </si>
  <si>
    <t>3175013005670</t>
  </si>
  <si>
    <t xml:space="preserve">317500004798 </t>
  </si>
  <si>
    <t>NANYI GERMUS</t>
  </si>
  <si>
    <t>JL POPODU                271    POPODU, BOLAANG UKI, KAB. BOLAANG MONGONDOW SELATAN, SULAWESI UTARA</t>
  </si>
  <si>
    <t>00000000000</t>
  </si>
  <si>
    <t xml:space="preserve">317609922510071536 </t>
  </si>
  <si>
    <t>3176013020779</t>
  </si>
  <si>
    <t xml:space="preserve">317000335787 </t>
  </si>
  <si>
    <t>EVA KURNIA S MANGGO</t>
  </si>
  <si>
    <t>JL MOLINOW    MOLINOW, KOTAMOBAGU BARAT, KOTA KOTAMOBAGU, SULAWESI UTARA</t>
  </si>
  <si>
    <t>6282292664113</t>
  </si>
  <si>
    <t xml:space="preserve">317600512510019875 </t>
  </si>
  <si>
    <t>3176012040012</t>
  </si>
  <si>
    <t xml:space="preserve">317600624757 </t>
  </si>
  <si>
    <t>YOLI MAMONTO</t>
  </si>
  <si>
    <t>DK POYOWA BESAR SATU No.0 RT.0 RW.0 0POYOWA BESAR SATU, KOTAMOBAGU SELATAN, KOTA KOTAMOBAGU, SULAWESI UTARA</t>
  </si>
  <si>
    <t>089508052585</t>
  </si>
  <si>
    <t xml:space="preserve">317600512510029888 </t>
  </si>
  <si>
    <t>3176012040025</t>
  </si>
  <si>
    <t xml:space="preserve">317600625430 </t>
  </si>
  <si>
    <t>PERUM GRAND MUTIARA C4</t>
  </si>
  <si>
    <t xml:space="preserve">317300512510089478 </t>
  </si>
  <si>
    <t>3173012019899</t>
  </si>
  <si>
    <t xml:space="preserve">317300221673 </t>
  </si>
  <si>
    <t>FIKI MAMONTO</t>
  </si>
  <si>
    <t>DS PINOBATUAAN    MOYONGKOTA, MODAYAG BARAT, KAB. BOLAANG MONGONDOW TIMUR, SULAWESI UTARA</t>
  </si>
  <si>
    <t xml:space="preserve">317500522510066506 </t>
  </si>
  <si>
    <t>3175015005663</t>
  </si>
  <si>
    <t xml:space="preserve">317500007930 </t>
  </si>
  <si>
    <t>SEKOLAH LUAR BIASA</t>
  </si>
  <si>
    <t>JL POPODU                KI001526    POPODU, BOLAANG UKI, KAB. BOLAANG MONGONDOW SELATAN, SULAWESI UTARA</t>
  </si>
  <si>
    <t>0000000000</t>
  </si>
  <si>
    <t xml:space="preserve">317609912510039915 </t>
  </si>
  <si>
    <t>YAN PETER WANGKAR 3</t>
  </si>
  <si>
    <t>JL JL. MAYOR JEND. SUTOYO NO. 46 B    KOTAMOBAGU, KOTAMOBAGU BARAT, KOTA KOTAMOBAGU, SULAWESI UTARA</t>
  </si>
  <si>
    <t>628161905182</t>
  </si>
  <si>
    <t>PAKET NIDI dan SLO</t>
  </si>
  <si>
    <t xml:space="preserve">317400512510069028 </t>
  </si>
  <si>
    <t>3174012049261</t>
  </si>
  <si>
    <t xml:space="preserve">317400171612 </t>
  </si>
  <si>
    <t>PATRIA TONUO</t>
  </si>
  <si>
    <t>DS TUNTUNG TIMUR No.0 RT.0 RW.0 0TUNTUNG TIMUR, PINOGALUMAN, KAB. BOLAANG MONGONDOW UTARA, SULAWESI UTARA</t>
  </si>
  <si>
    <t xml:space="preserve">317600512510059923 </t>
  </si>
  <si>
    <t>3176012040060</t>
  </si>
  <si>
    <t xml:space="preserve">317600625351 </t>
  </si>
  <si>
    <t>RANO PAPUTUNGAN</t>
  </si>
  <si>
    <t>DK BUNGKO    BUNGKO, KOTAMOBAGU SELATAN, KOTA KOTAMOBAGU, SULAWESI UTARA</t>
  </si>
  <si>
    <t>081244737635</t>
  </si>
  <si>
    <t xml:space="preserve">317609912510059928 </t>
  </si>
  <si>
    <t xml:space="preserve">317600625501 </t>
  </si>
  <si>
    <t>HENDI KURNIAWAN TUNGKAGI</t>
  </si>
  <si>
    <t>JL TUNGOI II    KOPANDAKAN SATU, KOTAMOBAGU SELATAN, KOTA KOTAMOBAGU, SULAWESI UTARA</t>
  </si>
  <si>
    <t>6285222000035</t>
  </si>
  <si>
    <t xml:space="preserve">317600522510031525 </t>
  </si>
  <si>
    <t>3176015020769</t>
  </si>
  <si>
    <t xml:space="preserve">317000129256 </t>
  </si>
  <si>
    <t>NANDE KOLOPITA NO482</t>
  </si>
  <si>
    <t>JL POBUNDAYAN            KC025416    POBUNDAYAN, KOTAMOBAGU SELATAN, KOTA KOTAMOBAGU, SULAWESI UTARA</t>
  </si>
  <si>
    <t>081312114004</t>
  </si>
  <si>
    <t xml:space="preserve">317200512510088549 </t>
  </si>
  <si>
    <t>3172012049215</t>
  </si>
  <si>
    <t xml:space="preserve">317200182552 </t>
  </si>
  <si>
    <t>DESIANA TARIANG</t>
  </si>
  <si>
    <t>DS INOBONTO II    INOBONTO II, BOLAANG, KAB. BOLAANG MONGONDOW, SULAWESI UTARA</t>
  </si>
  <si>
    <t>6281245222650</t>
  </si>
  <si>
    <t xml:space="preserve">317500512510097954 </t>
  </si>
  <si>
    <t>3175012017462</t>
  </si>
  <si>
    <t xml:space="preserve">317500432127 </t>
  </si>
  <si>
    <t>DONNY PONGANTUNG</t>
  </si>
  <si>
    <t>6285297546755</t>
  </si>
  <si>
    <t xml:space="preserve">317100522510079026 </t>
  </si>
  <si>
    <t>3171015008190</t>
  </si>
  <si>
    <t xml:space="preserve">317100139069 </t>
  </si>
  <si>
    <t>AMIR R MAHMUT</t>
  </si>
  <si>
    <t>DS MOPUYA SELATAN No.0   0MOPUYA SELATAN SATU, DUMOGA UTARA, KAB. BOLAANG MONGONDOW, SULAWESI UTARA</t>
  </si>
  <si>
    <t>082188286165</t>
  </si>
  <si>
    <t xml:space="preserve">317400512510089036 </t>
  </si>
  <si>
    <t>3174012049269</t>
  </si>
  <si>
    <t xml:space="preserve">317400171679 </t>
  </si>
  <si>
    <t>ATIAN ALI</t>
  </si>
  <si>
    <t xml:space="preserve">317400522510026648 </t>
  </si>
  <si>
    <t>3174015006534</t>
  </si>
  <si>
    <t xml:space="preserve">317400072595 </t>
  </si>
  <si>
    <t>SUBROTO TANGAHU</t>
  </si>
  <si>
    <t>DS BATULINTIK No.0 RT.0 RW.0 0BATULINTIK, BINTAUNA, KAB. BOLAANG MONGONDOW UTARA, SULAWESI UTARA</t>
  </si>
  <si>
    <t xml:space="preserve">317600512510039920 </t>
  </si>
  <si>
    <t>3176012040057</t>
  </si>
  <si>
    <t xml:space="preserve">317600625448 </t>
  </si>
  <si>
    <t>JONATHAN H MAHNOSSOH 03</t>
  </si>
  <si>
    <t>DK KAMPUNG BARU    KOTAMOBAGU, KOTAMOBAGU BARAT, KOTA KOTAMOBAGU, SULAWESI UTARA</t>
  </si>
  <si>
    <t>082271543455</t>
  </si>
  <si>
    <t xml:space="preserve">317600512510029899 </t>
  </si>
  <si>
    <t>3176012040036</t>
  </si>
  <si>
    <t xml:space="preserve">317600624851 </t>
  </si>
  <si>
    <t>ABDUL MALIK RIVAN</t>
  </si>
  <si>
    <t>DK POYOWA BESAR 2 No.0 RT.0 RW.0 0POYOWA BESAR DUA, KOTAMOBAGU SELATAN, KOTA KOTAMOBAGU, SULAWESI UTARA</t>
  </si>
  <si>
    <t>081355589937</t>
  </si>
  <si>
    <t xml:space="preserve">317600512510079943 </t>
  </si>
  <si>
    <t>3176012040079</t>
  </si>
  <si>
    <t xml:space="preserve">317600625670 </t>
  </si>
  <si>
    <t>PERUM PCI KTG BLOK S140</t>
  </si>
  <si>
    <t>DK MOTOBOI KECIL No.0 RT.0 RW.0 0MOTOBOI KECIL, KOTAMOBAGU SELATAN, KOTA KOTAMOBAGU, SULAWESI UTARA</t>
  </si>
  <si>
    <t xml:space="preserve">317400522510066665 </t>
  </si>
  <si>
    <t>3174015006550</t>
  </si>
  <si>
    <t xml:space="preserve">316300933458 </t>
  </si>
  <si>
    <t>KOST LUKMAN ALAMRI 19</t>
  </si>
  <si>
    <t>DS KUALA No.0 RT.0 RW.0 0BOROKO TIMUR, KAIDIPANG, KAB. BOLAANG MONGONDOW UTARA, SULAWESI UTARA</t>
  </si>
  <si>
    <t>081340806441</t>
  </si>
  <si>
    <t xml:space="preserve">317309912510109486 </t>
  </si>
  <si>
    <t>3173012019907</t>
  </si>
  <si>
    <t xml:space="preserve">317300221737 </t>
  </si>
  <si>
    <t>PENDRA ISA</t>
  </si>
  <si>
    <t>DN DESA TOBONGON KECAMATAN MODAYAG, KABUPAT    TOBONGON, MODAYAG, KAB. BOLAANG MONGONDOW TIMUR, SULAWESI UTARA</t>
  </si>
  <si>
    <t>6282393224093</t>
  </si>
  <si>
    <t xml:space="preserve">317500512510097953 </t>
  </si>
  <si>
    <t>3175012017461</t>
  </si>
  <si>
    <t xml:space="preserve">317500432089 </t>
  </si>
  <si>
    <t>YUNUS MAMONTO</t>
  </si>
  <si>
    <t>DN PINOLANTUNGAN    PINOLANTUNGAN, BOLAANG UKI, KAB. BOLAANG MONGONDOW SELATAN, SULAWESI UTARA</t>
  </si>
  <si>
    <t xml:space="preserve">317300512510089480 </t>
  </si>
  <si>
    <t>3173012019901</t>
  </si>
  <si>
    <t xml:space="preserve">317300221665 </t>
  </si>
  <si>
    <t>SAMRAHADI MAMONTO</t>
  </si>
  <si>
    <t xml:space="preserve">317600512510029890 </t>
  </si>
  <si>
    <t>3176012040027</t>
  </si>
  <si>
    <t xml:space="preserve">317600624964 </t>
  </si>
  <si>
    <t>AMSA MAKAL</t>
  </si>
  <si>
    <t>DK MATALI BARU No.0 RT.0 RW.0 0MATALI BARU, LOLAYAN, KAB. BOLAANG MONGONDOW, SULAWESI UTARA</t>
  </si>
  <si>
    <t>081389805813</t>
  </si>
  <si>
    <t xml:space="preserve">317400522510066663 </t>
  </si>
  <si>
    <t>3174015006548</t>
  </si>
  <si>
    <t xml:space="preserve">317400164374 </t>
  </si>
  <si>
    <t>JULIEN HARI</t>
  </si>
  <si>
    <t>JL BOLANGAT TIMUR - BOLANGAT TIMUR    BOLANGAT TIMUR, SANG TOMBOLANG, KAB. BOLAANG MONGONDOW, SULAWESI UTARA</t>
  </si>
  <si>
    <t>6285824420367</t>
  </si>
  <si>
    <t xml:space="preserve">317300512510029456 </t>
  </si>
  <si>
    <t>3173012019877</t>
  </si>
  <si>
    <t xml:space="preserve">317300221441 </t>
  </si>
  <si>
    <t>YUDISTIRA PAPUTUNGAN</t>
  </si>
  <si>
    <t>DK DESA KOTABUNAN BARAT No.0 RT.0 RW.0 0000KOTABUNAN BARAT, KOTABUNAN, KAB. BOLAANG MONGONDOW TIMUR, SULAWESI UTARA</t>
  </si>
  <si>
    <t>085398156726</t>
  </si>
  <si>
    <t xml:space="preserve">317600522510031524 </t>
  </si>
  <si>
    <t>3176015020768</t>
  </si>
  <si>
    <t xml:space="preserve">317600611777 </t>
  </si>
  <si>
    <t>HADJARAH MAKALALAG</t>
  </si>
  <si>
    <t>JL P89J 455 - DEPAN RM RAFIDA    MOTOBOI BESAR, KOTAMOBAGU TIMUR, KOTA KOTAMOBAGU, SULAWESI UTARA</t>
  </si>
  <si>
    <t>6285241341722</t>
  </si>
  <si>
    <t xml:space="preserve">317600512510069932 </t>
  </si>
  <si>
    <t>3176012040069</t>
  </si>
  <si>
    <t xml:space="preserve">317600625310 </t>
  </si>
  <si>
    <t>SUPARMAN TANDA</t>
  </si>
  <si>
    <t>DK MENGKANG No.0 RT.0 RW.0 0MENGKANG, LOLAYAN, KAB. BOLAANG MONGONDOW, SULAWESI UTARA</t>
  </si>
  <si>
    <t>085756626631</t>
  </si>
  <si>
    <t xml:space="preserve">317600512510019880 </t>
  </si>
  <si>
    <t>3176012040017</t>
  </si>
  <si>
    <t xml:space="preserve">317600624998 </t>
  </si>
  <si>
    <t>NOVITALIA MONOARFA 4</t>
  </si>
  <si>
    <t xml:space="preserve">317600522510011515 </t>
  </si>
  <si>
    <t>3176017020759</t>
  </si>
  <si>
    <t xml:space="preserve">317000082980 </t>
  </si>
  <si>
    <t>ROFI ROTI</t>
  </si>
  <si>
    <t>JL TUMUBUI               8413    TUMUBUI, KOTAMOBAGU TIMUR, KOTA KOTAMOBAGU, SULAWESI UTARA</t>
  </si>
  <si>
    <t>081243658732</t>
  </si>
  <si>
    <t xml:space="preserve">317300512510069462 </t>
  </si>
  <si>
    <t>3173012019883</t>
  </si>
  <si>
    <t xml:space="preserve">317300221520 </t>
  </si>
  <si>
    <t>DANI MODEONG</t>
  </si>
  <si>
    <t>DS BUYAT     BUYAT, KOTABUNAN, KAB. BOLAANG MONGONDOW TIMUR, SULAWESI UTARA</t>
  </si>
  <si>
    <t>082123850857</t>
  </si>
  <si>
    <t xml:space="preserve">317600522510101544 </t>
  </si>
  <si>
    <t>3176013020787</t>
  </si>
  <si>
    <t xml:space="preserve">317000061651 </t>
  </si>
  <si>
    <t>KALSUM MAMONTO</t>
  </si>
  <si>
    <t>JL MOYAG                 4757    MOYAG TODULAN, KOTAMOBAGU TIMUR, KOTA KOTAMOBAGU, SULAWESI UTARA</t>
  </si>
  <si>
    <t>085757047173</t>
  </si>
  <si>
    <t xml:space="preserve">317600512510069935 </t>
  </si>
  <si>
    <t>3176012040071</t>
  </si>
  <si>
    <t xml:space="preserve">317600625302 </t>
  </si>
  <si>
    <t>RISKY YUNIANGSIH</t>
  </si>
  <si>
    <t>DK MOLINOW No.0 RT.0 RW.0 0MOLINOW, KOTAMOBAGU BARAT, KOTA KOTAMOBAGU, SULAWESI UTARA</t>
  </si>
  <si>
    <t>089630842926</t>
  </si>
  <si>
    <t xml:space="preserve">317609922510061529 </t>
  </si>
  <si>
    <t>3176015020772</t>
  </si>
  <si>
    <t xml:space="preserve">317010013408 </t>
  </si>
  <si>
    <t>SIANE SUPIT</t>
  </si>
  <si>
    <t>JL BUMBUNGON             KC027089    BUMBUNGON, DUMOGA, KAB. BOLAANG MONGONDOW, SULAWESI UTARA</t>
  </si>
  <si>
    <t xml:space="preserve">317600512510019869 </t>
  </si>
  <si>
    <t>3176012040006</t>
  </si>
  <si>
    <t xml:space="preserve">317600624781 </t>
  </si>
  <si>
    <t>HERNAWATI PAGALA</t>
  </si>
  <si>
    <t>081243523972</t>
  </si>
  <si>
    <t xml:space="preserve">317609922510051528 </t>
  </si>
  <si>
    <t>3176038001083</t>
  </si>
  <si>
    <t xml:space="preserve">317600357049 </t>
  </si>
  <si>
    <t>SRIWAHYUNI HAMIN</t>
  </si>
  <si>
    <t>KK MOTOBOI BESAR No.0 RT.7 RW.4 MOTOBOI BESAR, KOTAMOBAGU TIMUR, KOTA KOTAMOBAGU, SULAWESI UTARA</t>
  </si>
  <si>
    <t>6285298686871</t>
  </si>
  <si>
    <t>BALIK NAMA</t>
  </si>
  <si>
    <t xml:space="preserve">317409912510099039 </t>
  </si>
  <si>
    <t>3174012049272</t>
  </si>
  <si>
    <t xml:space="preserve">317400171695 </t>
  </si>
  <si>
    <t>MOH.HUSNI KOROMPOT</t>
  </si>
  <si>
    <t>JL KUALA    KUALA, KAIDIPANG, KAB. BOLAANG MONGONDOW UTARA, SULAWESI UTARA</t>
  </si>
  <si>
    <t>6282189075693</t>
  </si>
  <si>
    <t xml:space="preserve">317609922510011516 </t>
  </si>
  <si>
    <t>3176015020760</t>
  </si>
  <si>
    <t xml:space="preserve">317600487505 </t>
  </si>
  <si>
    <t>BOLENG MAMONTO</t>
  </si>
  <si>
    <t>DK LORONG BONODON MOYAG NO.0 RT.0 RW.0 0    MOYAG, KOTAMOBAGU TIMUR, KOTA KOTAMOBAGU, SULAWESI UTARA</t>
  </si>
  <si>
    <t>085398861895</t>
  </si>
  <si>
    <t>6281241317974</t>
  </si>
  <si>
    <t xml:space="preserve">317609912510019864 </t>
  </si>
  <si>
    <t>YAN PETER WANGKAR 2</t>
  </si>
  <si>
    <t>JL JL. MAYOR JEND. SUTOYO NO.46    KOTAMOBAGU, KOTAMOBAGU BARAT, KOTA KOTAMOBAGU, SULAWESI UTARA</t>
  </si>
  <si>
    <t xml:space="preserve">317400522510046654 </t>
  </si>
  <si>
    <t>3174015006540</t>
  </si>
  <si>
    <t xml:space="preserve">316300944506 </t>
  </si>
  <si>
    <t>WELANG VAN GOBEL</t>
  </si>
  <si>
    <t>DS BATUBANTAYO No.- RT.0 RW.2 BATUBANTAYBATU BANTAYO, PINOGALUMAN, KAB. BOLAANG MONGONDOW UTARA, SULAWESI UTARA</t>
  </si>
  <si>
    <t xml:space="preserve">317600512510079945 </t>
  </si>
  <si>
    <t>3176012040081</t>
  </si>
  <si>
    <t xml:space="preserve">317600625550 </t>
  </si>
  <si>
    <t>FANLY RUMESI</t>
  </si>
  <si>
    <t>082293338026</t>
  </si>
  <si>
    <t xml:space="preserve">317300512510039461 </t>
  </si>
  <si>
    <t>3173012019882</t>
  </si>
  <si>
    <t xml:space="preserve">317300221538 </t>
  </si>
  <si>
    <t>FERAWATI GUMALANGIT</t>
  </si>
  <si>
    <t>DS PURWEREJO TENGAH    PURWOREJO TENGAH, MODAYAG, KAB. BOLAANG MONGONDOW TIMUR, SULAWESI UTARA</t>
  </si>
  <si>
    <t xml:space="preserve">317600512510079944 </t>
  </si>
  <si>
    <t>3176012040080</t>
  </si>
  <si>
    <t>FANLY Y RUMESI</t>
  </si>
  <si>
    <t xml:space="preserve">317400522510086672 </t>
  </si>
  <si>
    <t>3174015006557</t>
  </si>
  <si>
    <t xml:space="preserve">316300916105 </t>
  </si>
  <si>
    <t>ISMAIL K OLII</t>
  </si>
  <si>
    <t>DS BIGO No.0 RT.0 RW.0 0BIGO, KAIDIPANG, KAB. BOLAANG MONGONDOW UTARA, SULAWESI UTARA</t>
  </si>
  <si>
    <t>085696544034</t>
  </si>
  <si>
    <t xml:space="preserve">317400512510099040 </t>
  </si>
  <si>
    <t>3174012049273</t>
  </si>
  <si>
    <t xml:space="preserve">317400171709 </t>
  </si>
  <si>
    <t>RISI MAKMUR</t>
  </si>
  <si>
    <t>DS PAKU SELATAN No.0 RT.0 RW.0 0PAKU SELATAN, BOLANGITANG BARAT, KAB. BOLAANG MONGONDOW UTARA, SULAWESI UTARA</t>
  </si>
  <si>
    <t>081243450685</t>
  </si>
  <si>
    <t xml:space="preserve">317600512510039921 </t>
  </si>
  <si>
    <t>3176012040058</t>
  </si>
  <si>
    <t xml:space="preserve">317600625471 </t>
  </si>
  <si>
    <t>JONATHAN H MAHNOSSOH 04</t>
  </si>
  <si>
    <t xml:space="preserve">317300512510039458 </t>
  </si>
  <si>
    <t>3173012019879</t>
  </si>
  <si>
    <t xml:space="preserve">317300221703 </t>
  </si>
  <si>
    <t>NIKSON RINGKUANGAN</t>
  </si>
  <si>
    <t>DS BONGKUDAI BARU     BONGKUDAI BARU, MOOAT, KAB. BOLAANG MONGONDOW TIMUR, SULAWESI UTARA</t>
  </si>
  <si>
    <t>6289528409245</t>
  </si>
  <si>
    <t xml:space="preserve">317609922510031526 </t>
  </si>
  <si>
    <t>3176013020770</t>
  </si>
  <si>
    <t xml:space="preserve">317300512510069465 </t>
  </si>
  <si>
    <t>3173012019886</t>
  </si>
  <si>
    <t xml:space="preserve">317300221587 </t>
  </si>
  <si>
    <t xml:space="preserve">WAHIDA DILAPANGA </t>
  </si>
  <si>
    <t>DS PARET TIMUR     PARET TIMUR, KOTABUNAN, KAB. BOLAANG MONGONDOW TIMUR, SULAWESI UTARA</t>
  </si>
  <si>
    <t>085259654702</t>
  </si>
  <si>
    <t xml:space="preserve">317100512510082467 </t>
  </si>
  <si>
    <t>3171012013042</t>
  </si>
  <si>
    <t xml:space="preserve">317100227908 </t>
  </si>
  <si>
    <t>RINA DAMOPOLII</t>
  </si>
  <si>
    <t>DS MATAYANGAN    MATAYANGAN, DUMOGA BARAT, KAB. BOLAANG MONGONDOW, SULAWESI UTARA</t>
  </si>
  <si>
    <t xml:space="preserve">317500512510107960 </t>
  </si>
  <si>
    <t>3175012017468</t>
  </si>
  <si>
    <t xml:space="preserve">317500432097 </t>
  </si>
  <si>
    <t>ASMAN PAKAYA</t>
  </si>
  <si>
    <t>DN SINOMBAYUGA     SINOMBAYUGA, POSIGADAN, KAB. BOLAANG MONGONDOW SELATAN, SULAWESI UTARA</t>
  </si>
  <si>
    <t>6285341232871</t>
  </si>
  <si>
    <t xml:space="preserve">317100512510082468 </t>
  </si>
  <si>
    <t>3171012013043</t>
  </si>
  <si>
    <t xml:space="preserve">317100227860 </t>
  </si>
  <si>
    <t>RIDWAN</t>
  </si>
  <si>
    <t xml:space="preserve">317400522510076670 </t>
  </si>
  <si>
    <t>3174015006555</t>
  </si>
  <si>
    <t xml:space="preserve">316300993963 </t>
  </si>
  <si>
    <t>KADIR LASIMPALA LD15</t>
  </si>
  <si>
    <t>DS BUKO No.0 RT.0 RW.0 0BUKO, PINOGALUMAN, KAB. BOLAANG MONGONDOW UTARA, SULAWESI UTARA</t>
  </si>
  <si>
    <t>082195509878</t>
  </si>
  <si>
    <t xml:space="preserve">317300512510019452 </t>
  </si>
  <si>
    <t>3173012019873</t>
  </si>
  <si>
    <t xml:space="preserve">317300221433 </t>
  </si>
  <si>
    <t>GERRY GRENDLY TEWAL</t>
  </si>
  <si>
    <t>DS SINSINGON     SINSINGON, PASSI TIMUR, KAB. BOLAANG MONGONDOW, SULAWESI UTARA</t>
  </si>
  <si>
    <t>085880077337</t>
  </si>
  <si>
    <t xml:space="preserve">317600522510011514 </t>
  </si>
  <si>
    <t>3176015020758</t>
  </si>
  <si>
    <t xml:space="preserve">317600419450 </t>
  </si>
  <si>
    <t>FICO MOKODOMPIT,SE</t>
  </si>
  <si>
    <t>JL KOTOBANGON No.0 RT.0 RW.0 KOTOBANGUN, KOTAMOBAGU TIMUR, KOTA KOTAMOBAGU, SULAWESI UTARA</t>
  </si>
  <si>
    <t>082192656880</t>
  </si>
  <si>
    <t>081241918606</t>
  </si>
  <si>
    <t xml:space="preserve">317400522510016641 </t>
  </si>
  <si>
    <t>3174015006527</t>
  </si>
  <si>
    <t xml:space="preserve">317400152640 </t>
  </si>
  <si>
    <t>PIPING MUSTAKI</t>
  </si>
  <si>
    <t>6281241835864</t>
  </si>
  <si>
    <t xml:space="preserve">317200512510088547 </t>
  </si>
  <si>
    <t>3172012049213</t>
  </si>
  <si>
    <t xml:space="preserve">317200182529 </t>
  </si>
  <si>
    <t>FIJAI MAMONTO</t>
  </si>
  <si>
    <t>DS BOLAANG    BOLAANG, BOLAANG TIMUR, KAB. BOLAANG MONGONDOW, SULAWESI UTARA</t>
  </si>
  <si>
    <t xml:space="preserve">317400522510046653 </t>
  </si>
  <si>
    <t>3174013006539</t>
  </si>
  <si>
    <t xml:space="preserve">317410007405 </t>
  </si>
  <si>
    <t>NADIR LUMARELA</t>
  </si>
  <si>
    <t>JL AYONG                 KO001124    AYONG, SANG TOMBOLANG, KAB. BOLAANG MONGONDOW, SULAWESI UTARA</t>
  </si>
  <si>
    <t xml:space="preserve">317200512510038540 </t>
  </si>
  <si>
    <t>3172012049206</t>
  </si>
  <si>
    <t xml:space="preserve">317200182465 </t>
  </si>
  <si>
    <t>DEDE F DATUNGSOLANG</t>
  </si>
  <si>
    <t>DS TANAMON    TANAMON, SINONSAYANG, KAB. MINAHASA SELATAN, SULAWESI UTARA</t>
  </si>
  <si>
    <t>6282291968960</t>
  </si>
  <si>
    <t xml:space="preserve">317600512510029903 </t>
  </si>
  <si>
    <t>3176012040040</t>
  </si>
  <si>
    <t xml:space="preserve">317600625519 </t>
  </si>
  <si>
    <t>REFLY OLII</t>
  </si>
  <si>
    <t xml:space="preserve">317400522510066661 </t>
  </si>
  <si>
    <t>3174015006546</t>
  </si>
  <si>
    <t xml:space="preserve">316300846187 </t>
  </si>
  <si>
    <t>LASULI LASIBU</t>
  </si>
  <si>
    <t>DS TOMBULANG No.0 RT.0 RW.0 TOMBULANG, PINOGALUMAN, KAB. BOLAANG MONGONDOW UTARA, SULAWESI UTARA</t>
  </si>
  <si>
    <t>082192803447</t>
  </si>
  <si>
    <t xml:space="preserve">317100512510082480 </t>
  </si>
  <si>
    <t>3171012013055</t>
  </si>
  <si>
    <t xml:space="preserve">317100227999 </t>
  </si>
  <si>
    <t>FEBRIYANTO BONDE</t>
  </si>
  <si>
    <t>DS TORAUT No.0 RT.0 RW.0 0TORAUT, DUMOGA BARAT, KAB. BOLAANG MONGONDOW, SULAWESI UTARA</t>
  </si>
  <si>
    <t>081245592039</t>
  </si>
  <si>
    <t xml:space="preserve">317400522510036650 </t>
  </si>
  <si>
    <t>3174013006536</t>
  </si>
  <si>
    <t xml:space="preserve">317500512510017931 </t>
  </si>
  <si>
    <t>3175012017439</t>
  </si>
  <si>
    <t xml:space="preserve">317500431891 </t>
  </si>
  <si>
    <t>REYNALDI LAHI</t>
  </si>
  <si>
    <t>DN BINIHA SELATAN     BINIHA SELATAN, HELUMO, KAB. BOLAANG MONGONDOW SELATAN, SULAWESI UTARA</t>
  </si>
  <si>
    <t>6281517452233</t>
  </si>
  <si>
    <t xml:space="preserve">317200522510137652 </t>
  </si>
  <si>
    <t>3172013007157</t>
  </si>
  <si>
    <t xml:space="preserve">317200040561 </t>
  </si>
  <si>
    <t>DJENI BALOMPAPANG</t>
  </si>
  <si>
    <t>JL TADOY No.0 RT.0 RW.0 0AMBANG II, BOLAANG TIMUR, KAB. BOLAANG MONGONDOW, SULAWESI UTARA</t>
  </si>
  <si>
    <t>081342909518</t>
  </si>
  <si>
    <t xml:space="preserve">317400512510099041 </t>
  </si>
  <si>
    <t>3174012049274</t>
  </si>
  <si>
    <t xml:space="preserve">317400171717 </t>
  </si>
  <si>
    <t>MOHAMAD HUSAIN DATUELA</t>
  </si>
  <si>
    <t>081274155528</t>
  </si>
  <si>
    <t xml:space="preserve">317609912510029896 </t>
  </si>
  <si>
    <t>3176012040033</t>
  </si>
  <si>
    <t xml:space="preserve">317600624810 </t>
  </si>
  <si>
    <t>PERUM CITRA REGENCY MANGU</t>
  </si>
  <si>
    <t>JL MATALI - TOROSIK    BUNGKO, KOTAMOBAGU SELATAN, KOTA KOTAMOBAGU, SULAWESI UTARA</t>
  </si>
  <si>
    <t>6285340383333</t>
  </si>
  <si>
    <t>MASIH DALAM PROSES SURVEY</t>
  </si>
  <si>
    <t xml:space="preserve">317500522510136512 </t>
  </si>
  <si>
    <t>3175015005669</t>
  </si>
  <si>
    <t xml:space="preserve">317500011133 </t>
  </si>
  <si>
    <t>SOPYAN TONTOLI</t>
  </si>
  <si>
    <t>JL TOLONDADU             KI001516    TOLONDADU, BOLAANG UKI, KAB. BOLAANG MONGONDOW SELATAN, SULAWESI UTARA</t>
  </si>
  <si>
    <t>081524731964</t>
  </si>
  <si>
    <t xml:space="preserve">317500512510037948 </t>
  </si>
  <si>
    <t>3175012017456</t>
  </si>
  <si>
    <t xml:space="preserve">317500431988 </t>
  </si>
  <si>
    <t>ABDUL FATTAH MANSUR</t>
  </si>
  <si>
    <t>DN MOLIBAGU    MOLIBAGU, BOLAANG UKI, KAB. BOLAANG MONGONDOW SELATAN, SULAWESI UTARA</t>
  </si>
  <si>
    <t>082399390687</t>
  </si>
  <si>
    <t xml:space="preserve">317600512510019883 </t>
  </si>
  <si>
    <t>3176012040020</t>
  </si>
  <si>
    <t xml:space="preserve">317600625032 </t>
  </si>
  <si>
    <t>NOVITALIA MONOARFA 7</t>
  </si>
  <si>
    <t>DK MOGOLAING    MOGOLAING, KOTAMOBAGU BARAT, KOTA KOTAMOBAGU, SULAWESI UTARA</t>
  </si>
  <si>
    <t xml:space="preserve">317109912510062464 </t>
  </si>
  <si>
    <t>3171012013039</t>
  </si>
  <si>
    <t xml:space="preserve">317100227829 </t>
  </si>
  <si>
    <t>SHIRLY MULIATI KARUNDENG</t>
  </si>
  <si>
    <t>JL IBOLIAN     IBOLIAN, DUMOGA TENGAH, KAB. BOLAANG MONGONDOW, SULAWESI UTARA</t>
  </si>
  <si>
    <t>6281242052769</t>
  </si>
  <si>
    <t xml:space="preserve">317200512510138552 </t>
  </si>
  <si>
    <t>3172012049218</t>
  </si>
  <si>
    <t>HERIANTO KUDUS</t>
  </si>
  <si>
    <t>DS NONAPAN    NONAPAN, POIGAR, KAB. BOLAANG MONGONDOW, SULAWESI UTARA</t>
  </si>
  <si>
    <t>6285217923885</t>
  </si>
  <si>
    <t xml:space="preserve">317600512510059927 </t>
  </si>
  <si>
    <t>3176012040064</t>
  </si>
  <si>
    <t xml:space="preserve">317600625621 </t>
  </si>
  <si>
    <t>HARIWIJAYA MOKODONGAN</t>
  </si>
  <si>
    <t>DK BULUD    BULUD, PASSI BARAT, KAB. BOLAANG MONGONDOW, SULAWESI UTARA</t>
  </si>
  <si>
    <t>085394377774</t>
  </si>
  <si>
    <t xml:space="preserve">317600512510089950 </t>
  </si>
  <si>
    <t>3176012040086</t>
  </si>
  <si>
    <t xml:space="preserve">317600625654 </t>
  </si>
  <si>
    <t>STELLA MERRY SANTI</t>
  </si>
  <si>
    <t>DK SININDIAN    SININDIAN, KOTAMOBAGU TIMUR, KOTA KOTAMOBAGU, SULAWESI UTARA</t>
  </si>
  <si>
    <t>085256781290</t>
  </si>
  <si>
    <t xml:space="preserve">317600512510019874 </t>
  </si>
  <si>
    <t>3176012040011</t>
  </si>
  <si>
    <t>DK 0 No.0 RT.0 RW.0 0POYOWA BESAR SATU, KOTAMOBAGU SELATAN, KOTA KOTAMOBAGU, SULAWESI UTARA</t>
  </si>
  <si>
    <t xml:space="preserve">317609912510039913 </t>
  </si>
  <si>
    <t>3176012040050</t>
  </si>
  <si>
    <t>SARIFAH BUNTUAN</t>
  </si>
  <si>
    <t xml:space="preserve">317500512510097951 </t>
  </si>
  <si>
    <t>3175012017459</t>
  </si>
  <si>
    <t xml:space="preserve">317500432135 </t>
  </si>
  <si>
    <t>KIOS KEYLA</t>
  </si>
  <si>
    <t>DN SONDANA     SONDANA, BOLAANG UKI, KAB. BOLAANG MONGONDOW SELATAN, SULAWESI UTARA</t>
  </si>
  <si>
    <t>6285823519303</t>
  </si>
  <si>
    <t xml:space="preserve">317609922510031521 </t>
  </si>
  <si>
    <t>3176013020765</t>
  </si>
  <si>
    <t xml:space="preserve">317600352220 </t>
  </si>
  <si>
    <t>SUTOMO MOKOGINTA</t>
  </si>
  <si>
    <t>DS LOBONG NO.0 RT.0 RW.0    LOBONG, PASSI BARAT, KAB. BOLAANG MONGONDOW, SULAWESI UTARA</t>
  </si>
  <si>
    <t>6285343565665</t>
  </si>
  <si>
    <t>MASIH DALAM TAHA[ P[ENYMABUNGAN</t>
  </si>
  <si>
    <t xml:space="preserve">317600512510029892 </t>
  </si>
  <si>
    <t>3176012040029</t>
  </si>
  <si>
    <t xml:space="preserve">317600624972 </t>
  </si>
  <si>
    <t>YENITAHARI MOKODOMPIT</t>
  </si>
  <si>
    <t>DK BAKAN No.0 RT.0 RW.0 0BAKAN, LOLAYAN, KAB. BOLAANG MONGONDOW, SULAWESI UTARA</t>
  </si>
  <si>
    <t>08121918758</t>
  </si>
  <si>
    <t xml:space="preserve">317400522510066662 </t>
  </si>
  <si>
    <t>3174015006547</t>
  </si>
  <si>
    <t xml:space="preserve">316300946470 </t>
  </si>
  <si>
    <t>MUSA MULILING</t>
  </si>
  <si>
    <t>DS KUALA UTARA No.- RT.0 RW.0 KUALA UTARTALAGA TOMOAGU, BOLANGITANG BARAT, KAB. BOLAANG MONGONDOW UTARA, SULAWESI UTARA</t>
  </si>
  <si>
    <t xml:space="preserve">317600522510131547 </t>
  </si>
  <si>
    <t>3176015020790</t>
  </si>
  <si>
    <t xml:space="preserve">317600447383 </t>
  </si>
  <si>
    <t>ROSITA TUMUNDO</t>
  </si>
  <si>
    <t>DK MOTOBOI BESAR No.0 RT.0 RW.0 0MOTOBOI BESAR, KOTAMOBAGU TIMUR, KOTA KOTAMOBAGU, SULAWESI UTARA</t>
  </si>
  <si>
    <t>085787889928</t>
  </si>
  <si>
    <t xml:space="preserve">317400522510026646 </t>
  </si>
  <si>
    <t>3174015006532</t>
  </si>
  <si>
    <t xml:space="preserve">317400062093 </t>
  </si>
  <si>
    <t>HASNI KANTU</t>
  </si>
  <si>
    <t>DS SANGKUB I No.0 RT.0 RW.0 0SANGKUB I, SANGKUB, KAB. BOLAANG MONGONDOW UTARA, SULAWESI UTARA</t>
  </si>
  <si>
    <t xml:space="preserve">317100512510072465 </t>
  </si>
  <si>
    <t>3171012013040</t>
  </si>
  <si>
    <t xml:space="preserve">317100227845 </t>
  </si>
  <si>
    <t>YUNIKE MELISA GOBEL</t>
  </si>
  <si>
    <t>DS PINONOBATUAN No.0 RT.0 RW.0 0PINONOBATUAN, DUMOGA TIMUR, KAB. BOLAANG MONGONDOW, SULAWESI UTARA</t>
  </si>
  <si>
    <t>085696428952</t>
  </si>
  <si>
    <t xml:space="preserve">317200512510068544 </t>
  </si>
  <si>
    <t>3172012049210</t>
  </si>
  <si>
    <t xml:space="preserve">317200182499 </t>
  </si>
  <si>
    <t>ADRIADI PAPUTUNGAN</t>
  </si>
  <si>
    <t>DS LOLAK    LOLAK, LOLAK, KAB. BOLAANG MONGONDOW, SULAWESI UTARA</t>
  </si>
  <si>
    <t>6281282446053</t>
  </si>
  <si>
    <t xml:space="preserve">317600122510071533 </t>
  </si>
  <si>
    <t>3176013020776</t>
  </si>
  <si>
    <t xml:space="preserve">317000265934 </t>
  </si>
  <si>
    <t>INDRAWATI POTABUGA</t>
  </si>
  <si>
    <t>JL MONGKONAI    MONGKONAI, KOTAMOBAGU BARAT, KOTA KOTAMOBAGU, SULAWESI UTARA</t>
  </si>
  <si>
    <t>6285656000421</t>
  </si>
  <si>
    <t>CC 123</t>
  </si>
  <si>
    <t>CC.52.EKKLESIA</t>
  </si>
  <si>
    <t xml:space="preserve">317400512510079030 </t>
  </si>
  <si>
    <t>3174012049263</t>
  </si>
  <si>
    <t xml:space="preserve">317400171646 </t>
  </si>
  <si>
    <t>AGIN DATUNGSOLANG</t>
  </si>
  <si>
    <t xml:space="preserve">317500522510086509 </t>
  </si>
  <si>
    <t>3175013005666</t>
  </si>
  <si>
    <t xml:space="preserve">317500307045 </t>
  </si>
  <si>
    <t>BENDRIUS KAROHO</t>
  </si>
  <si>
    <t>DS MODISI No.0 RT.0 RW.0 0MODISI, PINOLOSIAN TIMUR, KAB. BOLAANG MONGONDOW SELATAN, SULAWESI UTARA</t>
  </si>
  <si>
    <t>081298969625</t>
  </si>
  <si>
    <t xml:space="preserve">317609922510031520 </t>
  </si>
  <si>
    <t>3176013020764</t>
  </si>
  <si>
    <t xml:space="preserve">317000029264 </t>
  </si>
  <si>
    <t>BERLIAN MANOPPO</t>
  </si>
  <si>
    <t>JL KOTABANGON            KC024552    KOTOBANGUN, KOTAMOBAGU TIMUR, KOTA KOTAMOBAGU, SULAWESI UTARA</t>
  </si>
  <si>
    <t>6285240066160</t>
  </si>
  <si>
    <t xml:space="preserve">317300512510069466 </t>
  </si>
  <si>
    <t>3173012019887</t>
  </si>
  <si>
    <t xml:space="preserve">317300221711 </t>
  </si>
  <si>
    <t>LOWRA NATALIA TULANGOW</t>
  </si>
  <si>
    <t>DS BUNGKUDAI UTARA     BONGKUDAI UTARA, MOOAT, KAB. BOLAANG MONGONDOW TIMUR, SULAWESI UTARA</t>
  </si>
  <si>
    <t xml:space="preserve">317600522510081541 </t>
  </si>
  <si>
    <t>3176013020784</t>
  </si>
  <si>
    <t xml:space="preserve">317000107884 </t>
  </si>
  <si>
    <t>T P YAMBO</t>
  </si>
  <si>
    <t>JL MATALI                3549    MATALI, KOTAMOBAGU TIMUR, KOTA KOTAMOBAGU, SULAWESI UTARA</t>
  </si>
  <si>
    <t>6289531226321</t>
  </si>
  <si>
    <t xml:space="preserve">317409912510039020 </t>
  </si>
  <si>
    <t>3174012049253</t>
  </si>
  <si>
    <t xml:space="preserve">317400171559 </t>
  </si>
  <si>
    <t>NOHO KARIM</t>
  </si>
  <si>
    <t>JL BUNONG    BUNONG, BINTAUNA, KAB. BOLAANG MONGONDOW UTARA, SULAWESI UTARA</t>
  </si>
  <si>
    <t>6285756881119</t>
  </si>
  <si>
    <t xml:space="preserve">317400522510106676 </t>
  </si>
  <si>
    <t>3174015006561</t>
  </si>
  <si>
    <t xml:space="preserve">316300893852 </t>
  </si>
  <si>
    <t>RIZAL TOWANA</t>
  </si>
  <si>
    <t>DS DALAPULI No.0 RT.0 RW.0 0DALAPULI, PINOGALUMAN, KAB. BOLAANG MONGONDOW UTARA, SULAWESI UTARA</t>
  </si>
  <si>
    <t>085394247727</t>
  </si>
  <si>
    <t xml:space="preserve">317109912510112485 </t>
  </si>
  <si>
    <t>FADLI KOSASI</t>
  </si>
  <si>
    <t>JL G2V728J    KINOMALIGAN, DUMOGA TENGAH, KAB. BOLAANG MONGONDOW, SULAWESI UTARA</t>
  </si>
  <si>
    <t>6285757032321</t>
  </si>
  <si>
    <t xml:space="preserve">317400512510019014 </t>
  </si>
  <si>
    <t>3174012049247</t>
  </si>
  <si>
    <t xml:space="preserve">317400171439 </t>
  </si>
  <si>
    <t>TAUFIK MOKOBUY</t>
  </si>
  <si>
    <t>DS OLLOT No.0 RT.0 RW.0 0OLLOT, BOLANGITANG BARAT, KAB. BOLAANG MONGONDOW UTARA, SULAWESI UTARA</t>
  </si>
  <si>
    <t xml:space="preserve">317609912510019865 </t>
  </si>
  <si>
    <t>JL JL. SURYA MUTIARA I BLOK 3T NO.8    KOTAMOBAGU, KOTAMOBAGU BARAT, KOTA KOTAMOBAGU, SULAWESI UTARA</t>
  </si>
  <si>
    <t xml:space="preserve">317609922510061530 </t>
  </si>
  <si>
    <t>3176015020773</t>
  </si>
  <si>
    <t xml:space="preserve">317600582790 </t>
  </si>
  <si>
    <t>KASIEM T. B. KHASAN</t>
  </si>
  <si>
    <t>DK MOLINOW NO.0 RT.0 RW.0 0 - DEPAN INDOMAR    MOLINOW, KOTAMOBAGU BARAT, KOTA KOTAMOBAGU, SULAWESI UTARA</t>
  </si>
  <si>
    <t>082190890510</t>
  </si>
  <si>
    <t xml:space="preserve">317400512510109043 </t>
  </si>
  <si>
    <t>3174012049276</t>
  </si>
  <si>
    <t xml:space="preserve">317400171741 </t>
  </si>
  <si>
    <t>RATU TRIYANA KOROMPOT</t>
  </si>
  <si>
    <t xml:space="preserve">317600512510029900 </t>
  </si>
  <si>
    <t>3176012040037</t>
  </si>
  <si>
    <t xml:space="preserve">317600624915 </t>
  </si>
  <si>
    <t>IRWANSYAH DONDO</t>
  </si>
  <si>
    <t>DK UPAY No.0 RT.0 RW.0 0UPAI, KOTAMOBAGU UTARA, KOTA KOTAMOBAGU, SULAWESI UTARA</t>
  </si>
  <si>
    <t>082296683877</t>
  </si>
  <si>
    <t xml:space="preserve">317409912510019013 </t>
  </si>
  <si>
    <t>3174012049246</t>
  </si>
  <si>
    <t xml:space="preserve">317400171470 </t>
  </si>
  <si>
    <t>NAFISAH ALYDRUS</t>
  </si>
  <si>
    <t>6282292069769</t>
  </si>
  <si>
    <t xml:space="preserve">317600512510019857 </t>
  </si>
  <si>
    <t>3176012039994</t>
  </si>
  <si>
    <t xml:space="preserve">317600624708 </t>
  </si>
  <si>
    <t>SRI YULAN SIMBALA</t>
  </si>
  <si>
    <t>0895801465790</t>
  </si>
  <si>
    <t xml:space="preserve">317200512510068545 </t>
  </si>
  <si>
    <t>3172012049211</t>
  </si>
  <si>
    <t xml:space="preserve">317200182511 </t>
  </si>
  <si>
    <t>SAMUEL TAMARA</t>
  </si>
  <si>
    <t>DS SAUK    SAUK, LOLAK, KAB. BOLAANG MONGONDOW, SULAWESI UTARA</t>
  </si>
  <si>
    <t>6282187751273</t>
  </si>
  <si>
    <t xml:space="preserve">317500512510037946 </t>
  </si>
  <si>
    <t>3175012017454</t>
  </si>
  <si>
    <t xml:space="preserve">317500431962 </t>
  </si>
  <si>
    <t>MARYAM TUMU</t>
  </si>
  <si>
    <t>DN MOTOLOHU    MOTOLOHU, HELUMO, KAB. BOLAANG MONGONDOW SELATAN, SULAWESI UTARA</t>
  </si>
  <si>
    <t>6285398467664</t>
  </si>
  <si>
    <t xml:space="preserve">317309912510079473 </t>
  </si>
  <si>
    <t>3173012019894</t>
  </si>
  <si>
    <t xml:space="preserve">317300221561 </t>
  </si>
  <si>
    <t>FAISAH MOKOAGOW</t>
  </si>
  <si>
    <t>JL JALAN TOGID    TOGID, TUTUYAN, KAB. BOLAANG MONGONDOW TIMUR, SULAWESI UTARA</t>
  </si>
  <si>
    <t xml:space="preserve">317600512510029891 </t>
  </si>
  <si>
    <t>3176012040028</t>
  </si>
  <si>
    <t xml:space="preserve">317600624869 </t>
  </si>
  <si>
    <t>GLENI A.RHOMBAY</t>
  </si>
  <si>
    <t>DK LOLAYAN No.0 RT.0 RW.0 0TANOYAN SELATAN, LOLAYAN, KAB. BOLAANG MONGONDOW, SULAWESI UTARA</t>
  </si>
  <si>
    <t>085299909890</t>
  </si>
  <si>
    <t xml:space="preserve">317100512510082481 </t>
  </si>
  <si>
    <t>3171012013056</t>
  </si>
  <si>
    <t xml:space="preserve">317100227981 </t>
  </si>
  <si>
    <t>NOPRIYANTO MOKOGINTA</t>
  </si>
  <si>
    <t>DS TORAUT No.0 RT.0 RW.0 0TORAUT UTARA, DUMOGA BARAT, KAB. BOLAANG MONGONDOW, SULAWESI UTARA</t>
  </si>
  <si>
    <t xml:space="preserve">317500522510016502 </t>
  </si>
  <si>
    <t>3175015005659</t>
  </si>
  <si>
    <t xml:space="preserve">317500431373 </t>
  </si>
  <si>
    <t>ZULKELVIN UMAR</t>
  </si>
  <si>
    <t>DN MOMALIA TIGA    MOMALIA TIGA, POSIGADAN, KAB. BOLAANG MONGONDOW SELATAN, SULAWESI UTARA</t>
  </si>
  <si>
    <t>6281543124541</t>
  </si>
  <si>
    <t>NO HP TIDAK AKTIF</t>
  </si>
  <si>
    <t xml:space="preserve">317309922510021300 </t>
  </si>
  <si>
    <t>3173015011005</t>
  </si>
  <si>
    <t xml:space="preserve">317300215433 </t>
  </si>
  <si>
    <t>FRANGKI NGELO</t>
  </si>
  <si>
    <t>JL BONGKUDAI BARAT JL. BARU, KECAMATAN MODA    BONGKUDAI BARAT, MODAYAG BARAT, KAB. BOLAANG MONGONDOW TIMUR, SULAWESI UTARA</t>
  </si>
  <si>
    <t>6281543142013</t>
  </si>
  <si>
    <t xml:space="preserve">317300512510089476 </t>
  </si>
  <si>
    <t>3173012019897</t>
  </si>
  <si>
    <t xml:space="preserve">317300221699 </t>
  </si>
  <si>
    <t>CHRISTIAN POMANTOW</t>
  </si>
  <si>
    <t>DS MOBUYA    MOBUYA, PASSI TIMUR, KAB. BOLAANG MONGONDOW, SULAWESI UTARA</t>
  </si>
  <si>
    <t>0852</t>
  </si>
  <si>
    <t xml:space="preserve">317400522510026645 </t>
  </si>
  <si>
    <t>3174015006531</t>
  </si>
  <si>
    <t xml:space="preserve">316440002244 </t>
  </si>
  <si>
    <t>SULEMAN MANSJIR</t>
  </si>
  <si>
    <t>JL BOROKO DUSUN IV       1322    BOROKO TIMUR, KAIDIPANG, KAB. BOLAANG MONGONDOW UTARA, SULAWESI UTARA</t>
  </si>
  <si>
    <t xml:space="preserve">317300522510101311 </t>
  </si>
  <si>
    <t>3173013011016</t>
  </si>
  <si>
    <t xml:space="preserve">317320025350 </t>
  </si>
  <si>
    <t>ANDOT MODEONG</t>
  </si>
  <si>
    <t>JL BUYAT    BUYAT, KOTABUNAN, KAB. BOLAANG MONGONDOW TIMUR, SULAWESI UTARA</t>
  </si>
  <si>
    <t>085256448212</t>
  </si>
  <si>
    <t xml:space="preserve">317409912510089031 </t>
  </si>
  <si>
    <t>3174012049264</t>
  </si>
  <si>
    <t>RAIS SIMBALA</t>
  </si>
  <si>
    <t>JL BABO    BABO, SANG TOMBOLANG, KAB. BOLAANG MONGONDOW, SULAWESI UTARA</t>
  </si>
  <si>
    <t>6285825264731</t>
  </si>
  <si>
    <t xml:space="preserve">317600512510059922 </t>
  </si>
  <si>
    <t>3176012040059</t>
  </si>
  <si>
    <t xml:space="preserve">317600625527 </t>
  </si>
  <si>
    <t>FEMMY LULI</t>
  </si>
  <si>
    <t>DK POYOWA KECIL    POYOWA KECIL, KOTAMOBAGU SELATAN, KOTA KOTAMOBAGU, SULAWESI UTARA</t>
  </si>
  <si>
    <t>081143700188</t>
  </si>
  <si>
    <t xml:space="preserve">317600512510069931 </t>
  </si>
  <si>
    <t>3176012040068</t>
  </si>
  <si>
    <t xml:space="preserve">317600625344 </t>
  </si>
  <si>
    <t>SRI WULAN TUNGKAGI</t>
  </si>
  <si>
    <t>0895332483344</t>
  </si>
  <si>
    <t xml:space="preserve">317600512510019873 </t>
  </si>
  <si>
    <t>3176012040010</t>
  </si>
  <si>
    <t xml:space="preserve">317600624740 </t>
  </si>
  <si>
    <t>FARLY UMBOH</t>
  </si>
  <si>
    <t>085756904680</t>
  </si>
  <si>
    <t xml:space="preserve">317600512510019862 </t>
  </si>
  <si>
    <t>3176012039999</t>
  </si>
  <si>
    <t>GLENI A. RHOMBAY</t>
  </si>
  <si>
    <t xml:space="preserve">317609922510081542 </t>
  </si>
  <si>
    <t>3176015020785</t>
  </si>
  <si>
    <t xml:space="preserve">317600594354 </t>
  </si>
  <si>
    <t>BUDI BABO</t>
  </si>
  <si>
    <t>JL TANOYAN SELATAN NO.    TANOYAN SELATAN, LOLAYAN, KAB. BOLAANG MONGONDOW, SULAWESI UTARA</t>
  </si>
  <si>
    <t>6281523941478</t>
  </si>
  <si>
    <t xml:space="preserve">317600512510099958 </t>
  </si>
  <si>
    <t>3176012040094</t>
  </si>
  <si>
    <t>RENALDO BUDIMAN</t>
  </si>
  <si>
    <t>082376906358</t>
  </si>
  <si>
    <t xml:space="preserve">317409912510049023 </t>
  </si>
  <si>
    <t>3174012049256</t>
  </si>
  <si>
    <t xml:space="preserve">317400171766 </t>
  </si>
  <si>
    <t>YONNI BALOMPAPUNG</t>
  </si>
  <si>
    <t>JL JL. TRANS SULAWESI    TOMBOLANGO, SANGKUB, KAB. BOLAANG MONGONDOW UTARA, SULAWESI UTARA</t>
  </si>
  <si>
    <t>6285757505117</t>
  </si>
  <si>
    <t xml:space="preserve">317409912510109044 </t>
  </si>
  <si>
    <t>3174012049277</t>
  </si>
  <si>
    <t xml:space="preserve">317400171733 </t>
  </si>
  <si>
    <t>FEBRIANTO ALAMRI</t>
  </si>
  <si>
    <t>JL VHM5FG7    BATULINTIK, BINTAUNA, KAB. BOLAANG MONGONDOW UTARA, SULAWESI UTARA</t>
  </si>
  <si>
    <t>6285298232323</t>
  </si>
  <si>
    <t xml:space="preserve">317409912510059025 </t>
  </si>
  <si>
    <t>3174012049258</t>
  </si>
  <si>
    <t xml:space="preserve">317400171575 </t>
  </si>
  <si>
    <t>WIRATAMA MOKOAGOW</t>
  </si>
  <si>
    <t>JL WAKAT    WAKAT, BOLANGITANG BARAT, KAB. BOLAANG MONGONDOW UTARA, SULAWESI UTARA</t>
  </si>
  <si>
    <t>6282293752671</t>
  </si>
  <si>
    <t xml:space="preserve">317600512510139966 </t>
  </si>
  <si>
    <t>3176012040102</t>
  </si>
  <si>
    <t xml:space="preserve">317600625718 </t>
  </si>
  <si>
    <t>MITA BUDIMAN</t>
  </si>
  <si>
    <t>0895332483310</t>
  </si>
  <si>
    <t xml:space="preserve">317600512510029886 </t>
  </si>
  <si>
    <t>3176012040023</t>
  </si>
  <si>
    <t xml:space="preserve">317600624885 </t>
  </si>
  <si>
    <t>MUHAMMAD ARAFAH</t>
  </si>
  <si>
    <t>DK MONGONDOW No.0 RT.0 RW.0 0MONGONDOW, KOTAMOBAGU SELATAN, KOTA KOTAMOBAGU, SULAWESI UTARA</t>
  </si>
  <si>
    <t>085756798887</t>
  </si>
  <si>
    <t xml:space="preserve">317400512510069027 </t>
  </si>
  <si>
    <t>3174012049260</t>
  </si>
  <si>
    <t xml:space="preserve">317400171591 </t>
  </si>
  <si>
    <t>MARJUN AGEL</t>
  </si>
  <si>
    <t xml:space="preserve">317600512510039909 </t>
  </si>
  <si>
    <t>3176012040046</t>
  </si>
  <si>
    <t xml:space="preserve">317600625103 </t>
  </si>
  <si>
    <t>DALIM TABUON</t>
  </si>
  <si>
    <t>DK KOPANDAKAN 2    KOPANDAKAN SATU, KOTAMOBAGU SELATAN, KOTA KOTAMOBAGU, SULAWESI UTARA</t>
  </si>
  <si>
    <t>085656541687</t>
  </si>
  <si>
    <t xml:space="preserve">317600512510039918 </t>
  </si>
  <si>
    <t>3176012040055</t>
  </si>
  <si>
    <t xml:space="preserve">317600625455 </t>
  </si>
  <si>
    <t>JONATHAN H MAHNOSSOH 01</t>
  </si>
  <si>
    <t xml:space="preserve">317400512510109042 </t>
  </si>
  <si>
    <t>3174012049275</t>
  </si>
  <si>
    <t xml:space="preserve">317400171725 </t>
  </si>
  <si>
    <t>MULYADI MOKODOMPIT</t>
  </si>
  <si>
    <t>DS BUSISINGO No.0 RT.0 RW.0 0BUSISINGO, SANGKUB, KAB. BOLAANG MONGONDOW UTARA, SULAWESI UTARA</t>
  </si>
  <si>
    <t xml:space="preserve">317600512510109962 </t>
  </si>
  <si>
    <t>3176012040098</t>
  </si>
  <si>
    <t xml:space="preserve">317600625647 </t>
  </si>
  <si>
    <t>NI MADE SUKIRTI</t>
  </si>
  <si>
    <t>DK GOGAGOMAN    GOGAGOMAN, KOTAMOBAGU BARAT, KOTA KOTAMOBAGU, SULAWESI UTARA</t>
  </si>
  <si>
    <t>081356330009</t>
  </si>
  <si>
    <t xml:space="preserve">317600522510071534 </t>
  </si>
  <si>
    <t>3176015020777</t>
  </si>
  <si>
    <t xml:space="preserve">317600607317 </t>
  </si>
  <si>
    <t>WINDRAWATI HAMDATA</t>
  </si>
  <si>
    <t>JL M7PF JR5 - MOPAIT    MOPAIT, LOLAYAN, KAB. BOLAANG MONGONDOW, SULAWESI UTARA</t>
  </si>
  <si>
    <t>6282192009558</t>
  </si>
  <si>
    <t xml:space="preserve">317600512510019877 </t>
  </si>
  <si>
    <t>3176012040014</t>
  </si>
  <si>
    <t xml:space="preserve">317600624980 </t>
  </si>
  <si>
    <t>NOVITALIA MONOARFA 1</t>
  </si>
  <si>
    <t xml:space="preserve">317400522510066658 </t>
  </si>
  <si>
    <t>3174015006543</t>
  </si>
  <si>
    <t xml:space="preserve">316300905663 </t>
  </si>
  <si>
    <t>SITTI ROSDIANA DG PATAPA</t>
  </si>
  <si>
    <t>DS PAKU SELATAN No.0 RT.0 RW.0 0OLLOT, BOLANGITANG BARAT, KAB. BOLAANG MONGONDOW UTARA, SULAWESI UTARA</t>
  </si>
  <si>
    <t>085241584776</t>
  </si>
  <si>
    <t xml:space="preserve">317400522510066667 </t>
  </si>
  <si>
    <t>3174015006552</t>
  </si>
  <si>
    <t xml:space="preserve">317600512510069936 </t>
  </si>
  <si>
    <t>3176012040072</t>
  </si>
  <si>
    <t xml:space="preserve">317600625393 </t>
  </si>
  <si>
    <t>WARTO MOKODOMPIT</t>
  </si>
  <si>
    <t>DK BUNGKO/BUBAK No.0 RT.0 RW.0 0BUNGKO, KOTAMOBAGU SELATAN, KOTA KOTAMOBAGU, SULAWESI UTARA</t>
  </si>
  <si>
    <t>085825379544</t>
  </si>
  <si>
    <t xml:space="preserve">317400522510016639 </t>
  </si>
  <si>
    <t>3174015006525</t>
  </si>
  <si>
    <t xml:space="preserve">317400162855 </t>
  </si>
  <si>
    <t>SOFYAN K. ALI</t>
  </si>
  <si>
    <t>JL KAIDIPANG - BIGO    BIGO, KAIDIPANG, KAB. BOLAANG MONGONDOW UTARA, SULAWESI UTARA</t>
  </si>
  <si>
    <t>085340048000</t>
  </si>
  <si>
    <t xml:space="preserve">317600512510069929 </t>
  </si>
  <si>
    <t>3176012040066</t>
  </si>
  <si>
    <t xml:space="preserve">317600625406 </t>
  </si>
  <si>
    <t>MAT JAIN</t>
  </si>
  <si>
    <t>085233940341</t>
  </si>
  <si>
    <t xml:space="preserve">317309922510011299 </t>
  </si>
  <si>
    <t>3173015011004</t>
  </si>
  <si>
    <t xml:space="preserve">317300216979 </t>
  </si>
  <si>
    <t>FEIBE KAWUNG</t>
  </si>
  <si>
    <t>JL BONGKUDAI BARU - BONGKUDAI BARU NO.    BONGKUDAI BARU, MOOAT, KAB. BOLAANG MONGONDOW TIMUR, SULAWESI UTARA</t>
  </si>
  <si>
    <t>6281245769705</t>
  </si>
  <si>
    <t xml:space="preserve">317600512510039907 </t>
  </si>
  <si>
    <t>3176012040044</t>
  </si>
  <si>
    <t xml:space="preserve">317600625249 </t>
  </si>
  <si>
    <t>ADI SUTRISNO MOKOAGOW</t>
  </si>
  <si>
    <t>DK KOTAMOBAGU    KOTAMOBAGU, KOTAMOBAGU BARAT, KOTA KOTAMOBAGU, SULAWESI UTARA</t>
  </si>
  <si>
    <t>082292419485</t>
  </si>
  <si>
    <t xml:space="preserve">317600512510059925 </t>
  </si>
  <si>
    <t>3176012040062</t>
  </si>
  <si>
    <t xml:space="preserve">317600625377 </t>
  </si>
  <si>
    <t>VIVI PUSPITA MAMONTO</t>
  </si>
  <si>
    <t>DK POBUNDAYAN    POBUNDAYAN, KOTAMOBAGU SELATAN, KOTA KOTAMOBAGU, SULAWESI UTARA</t>
  </si>
  <si>
    <t xml:space="preserve">317600522510031523 </t>
  </si>
  <si>
    <t>3176015020767</t>
  </si>
  <si>
    <t>085652319369</t>
  </si>
  <si>
    <t xml:space="preserve">317300512510079471 </t>
  </si>
  <si>
    <t>3173012019892</t>
  </si>
  <si>
    <t xml:space="preserve">317300221616 </t>
  </si>
  <si>
    <t>FADILA PALOHON</t>
  </si>
  <si>
    <t>DS TOGID     TOGID, TUTUYAN, KAB. BOLAANG MONGONDOW TIMUR, SULAWESI UTARA</t>
  </si>
  <si>
    <t>6282291065025</t>
  </si>
  <si>
    <t xml:space="preserve">317500512510097950 </t>
  </si>
  <si>
    <t>3175012017458</t>
  </si>
  <si>
    <t xml:space="preserve">317500432119 </t>
  </si>
  <si>
    <t>COOS NADIN 04</t>
  </si>
  <si>
    <t>DN MOLIBAGU     MOLIBAGU, BOLAANG UKI, KAB. BOLAANG MONGONDOW SELATAN, SULAWESI UTARA</t>
  </si>
  <si>
    <t>6285790165805</t>
  </si>
  <si>
    <t xml:space="preserve">317100512510082469 </t>
  </si>
  <si>
    <t>3171012013044</t>
  </si>
  <si>
    <t xml:space="preserve">317100227894 </t>
  </si>
  <si>
    <t>SUMINAH</t>
  </si>
  <si>
    <t>DS MOPUYA UTARA    MOPUYA UTARA, DUMOGA UTARA, KAB. BOLAANG MONGONDOW, SULAWESI UTARA</t>
  </si>
  <si>
    <t xml:space="preserve">317300512510039460 </t>
  </si>
  <si>
    <t>3173012019881</t>
  </si>
  <si>
    <t xml:space="preserve">317300221504 </t>
  </si>
  <si>
    <t xml:space="preserve">OKTA FEBRIANTY </t>
  </si>
  <si>
    <t>DS TUTUYAN    TUTUYAN, TUTUYAN, KAB. BOLAANG MONGONDOW TIMUR, SULAWESI UTARA</t>
  </si>
  <si>
    <t>6282194937017</t>
  </si>
  <si>
    <t xml:space="preserve">317600512510019866 </t>
  </si>
  <si>
    <t>3176012040003</t>
  </si>
  <si>
    <t xml:space="preserve">317600624716 </t>
  </si>
  <si>
    <t>RIFKY PERMANA MANGGO</t>
  </si>
  <si>
    <t>DK TANOYAN SELATAN No.0 RT.0 RW.0 0TANOYAN SELATAN, LOLAYAN, KAB. BOLAANG MONGONDOW, SULAWESI UTARA</t>
  </si>
  <si>
    <t>085825188951</t>
  </si>
  <si>
    <t xml:space="preserve">317600512510099955 </t>
  </si>
  <si>
    <t>3176012040091</t>
  </si>
  <si>
    <t xml:space="preserve">317600625605 </t>
  </si>
  <si>
    <t>BLOK J NO.1</t>
  </si>
  <si>
    <t>DK BUNGKO No.0 RT.0 RW.0 0BUNGKO, KOTAMOBAGU SELATAN, KOTA KOTAMOBAGU, SULAWESI UTARA</t>
  </si>
  <si>
    <t>081340317777</t>
  </si>
  <si>
    <t xml:space="preserve">317109922510089029 </t>
  </si>
  <si>
    <t>3171015008193</t>
  </si>
  <si>
    <t xml:space="preserve">317100091849 </t>
  </si>
  <si>
    <t>NOLDI POTU</t>
  </si>
  <si>
    <t>JL WANGGA BARU    IKHWAN, DUMOGA BARAT, KAB. BOLAANG MONGONDOW, SULAWESI UTARA</t>
  </si>
  <si>
    <t>6281524405439</t>
  </si>
  <si>
    <t xml:space="preserve">317309912510039459 </t>
  </si>
  <si>
    <t>FERRY JOHSUA RONDONUWU</t>
  </si>
  <si>
    <t>JL JL. PEMUDA    PARET, KOTABUNAN, KAB. BOLAANG MONGONDOW TIMUR, SULAWESI UTARA</t>
  </si>
  <si>
    <t>6282384046367</t>
  </si>
  <si>
    <t xml:space="preserve">317500512510017932 </t>
  </si>
  <si>
    <t>3175012017440</t>
  </si>
  <si>
    <t xml:space="preserve">317500431939 </t>
  </si>
  <si>
    <t>ABDU RAHMAN GONIBALA</t>
  </si>
  <si>
    <t>DN SONDANA    SONDANA, BOLAANG UKI, KAB. BOLAANG MONGONDOW SELATAN, SULAWESI UTARA</t>
  </si>
  <si>
    <t>6285790170674</t>
  </si>
  <si>
    <t xml:space="preserve">317600512510059926 </t>
  </si>
  <si>
    <t>3176012040063</t>
  </si>
  <si>
    <t xml:space="preserve">317600625369 </t>
  </si>
  <si>
    <t>YUS ANGGAI</t>
  </si>
  <si>
    <t>DK MOPUSI    MOPUSI, LOLAYAN, KAB. BOLAANG MONGONDOW, SULAWESI UTARA</t>
  </si>
  <si>
    <t>082195646267</t>
  </si>
  <si>
    <t xml:space="preserve">317500512510037947 </t>
  </si>
  <si>
    <t>3175012017455</t>
  </si>
  <si>
    <t xml:space="preserve">317500431970 </t>
  </si>
  <si>
    <t>ISHAK DARISE</t>
  </si>
  <si>
    <t>DN SINOMBAYUGA    SINOMBAYUGA, POSIGADAN, KAB. BOLAANG MONGONDOW SELATAN, SULAWESI UTARA</t>
  </si>
  <si>
    <t>6285143806854</t>
  </si>
  <si>
    <t xml:space="preserve">317209912510098551 </t>
  </si>
  <si>
    <t>3172011049217</t>
  </si>
  <si>
    <t xml:space="preserve">317200182578 </t>
  </si>
  <si>
    <t>BAHTIAR T MAULANA</t>
  </si>
  <si>
    <t>JL V2F452R    LOLAK, LOLAK, KAB. BOLAANG MONGONDOW, SULAWESI UTARA</t>
  </si>
  <si>
    <t>6285823870412</t>
  </si>
  <si>
    <t xml:space="preserve">317600512510019860 </t>
  </si>
  <si>
    <t>3176012039997</t>
  </si>
  <si>
    <t xml:space="preserve">317600624686 </t>
  </si>
  <si>
    <t>HARTONO PAPUTUNGAN</t>
  </si>
  <si>
    <t xml:space="preserve">317600522510081540 </t>
  </si>
  <si>
    <t>3176013020783</t>
  </si>
  <si>
    <t xml:space="preserve">317000002973 </t>
  </si>
  <si>
    <t>DIANE MERCY S. UMBOH</t>
  </si>
  <si>
    <t>JL BIGA                  24    BIGA, KOTAMOBAGU UTARA, KOTA KOTAMOBAGU, SULAWESI UTARA</t>
  </si>
  <si>
    <t>6281241992239</t>
  </si>
  <si>
    <t xml:space="preserve">317609912510069930 </t>
  </si>
  <si>
    <t>3176012040067</t>
  </si>
  <si>
    <t xml:space="preserve">YAZZER ARAFAT </t>
  </si>
  <si>
    <t>JL P8F3VHM    MOTOBOI KECIL, KOTAMOBAGU SELATAN, KOTA KOTAMOBAGU, SULAWESI UTARA</t>
  </si>
  <si>
    <t>628124224371</t>
  </si>
  <si>
    <t xml:space="preserve">317409912510019012 </t>
  </si>
  <si>
    <t>3174012049245</t>
  </si>
  <si>
    <t xml:space="preserve">317400171421 </t>
  </si>
  <si>
    <t>FEBRI RISLI SUSANTI GOBEL</t>
  </si>
  <si>
    <t>JL SALEO    SALEO, BOLANGITANG TIMUR, KAB. BOLAANG MONGONDOW UTARA, SULAWESI UTARA</t>
  </si>
  <si>
    <t xml:space="preserve">317600512510099956 </t>
  </si>
  <si>
    <t>3176012040092</t>
  </si>
  <si>
    <t xml:space="preserve">317600625592 </t>
  </si>
  <si>
    <t>BLOK J NO.2</t>
  </si>
  <si>
    <t xml:space="preserve">317600512510079942 </t>
  </si>
  <si>
    <t>3176012040078</t>
  </si>
  <si>
    <t xml:space="preserve">317600625576 </t>
  </si>
  <si>
    <t>SITI MASLAKA</t>
  </si>
  <si>
    <t>DK MOTOBOI KECIL    MOTOBOI KECIL, KOTAMOBAGU SELATAN, KOTA KOTAMOBAGU, SULAWESI UTARA</t>
  </si>
  <si>
    <t>085240483852</t>
  </si>
  <si>
    <t xml:space="preserve">317300512510079470 </t>
  </si>
  <si>
    <t>3173012019891</t>
  </si>
  <si>
    <t xml:space="preserve">317300221579 </t>
  </si>
  <si>
    <t>BAYU PRIANDANA</t>
  </si>
  <si>
    <t>DS PURWOREJO     PURWOREJO, MODAYAG, KAB. BOLAANG MONGONDOW TIMUR, SULAWESI UTARA</t>
  </si>
  <si>
    <t>6285757532128</t>
  </si>
  <si>
    <t xml:space="preserve">317400512510089035 </t>
  </si>
  <si>
    <t>3174012049268</t>
  </si>
  <si>
    <t xml:space="preserve">317400171687 </t>
  </si>
  <si>
    <t>HASIA DAMOPOLII</t>
  </si>
  <si>
    <t xml:space="preserve">317400522510076669 </t>
  </si>
  <si>
    <t>3174015006554</t>
  </si>
  <si>
    <t xml:space="preserve">316300876893 </t>
  </si>
  <si>
    <t>HASAN MARETENG</t>
  </si>
  <si>
    <t>085256280216</t>
  </si>
  <si>
    <t xml:space="preserve">317600512510019855 </t>
  </si>
  <si>
    <t>3176012039992</t>
  </si>
  <si>
    <t>WENSI OKONG</t>
  </si>
  <si>
    <t xml:space="preserve">317600512510019876 </t>
  </si>
  <si>
    <t>3176012040013</t>
  </si>
  <si>
    <t xml:space="preserve">317600624836 </t>
  </si>
  <si>
    <t>DAHLAN MANGGO</t>
  </si>
  <si>
    <t>DS TANOYAN No.1 RT.1 RW.1 1TANOYAN UTARA, LOLAYAN, KAB. BOLAANG MONGONDOW, SULAWESI UTARA</t>
  </si>
  <si>
    <t>082143631044</t>
  </si>
  <si>
    <t>8810019E</t>
  </si>
  <si>
    <t xml:space="preserve">317600522510061532 </t>
  </si>
  <si>
    <t>3176013020775</t>
  </si>
  <si>
    <t xml:space="preserve">317000223758 </t>
  </si>
  <si>
    <t>LUT MAMONTO</t>
  </si>
  <si>
    <t>JL GOGAGOMAN             15190    GOGAGOMAN, KOTAMOBAGU BARAT, KOTA KOTAMOBAGU, SULAWESI UTARA</t>
  </si>
  <si>
    <t>082396604527</t>
  </si>
  <si>
    <t xml:space="preserve">317409912510039021 </t>
  </si>
  <si>
    <t>3174012049254</t>
  </si>
  <si>
    <t xml:space="preserve">317400171620 </t>
  </si>
  <si>
    <t>ASMAWATI BUHANG</t>
  </si>
  <si>
    <t>JL BOHABAK I    BOHABAK I, BOLANGITANG TIMUR, KAB. BOLAANG MONGONDOW UTARA, SULAWESI UTARA</t>
  </si>
  <si>
    <t>6281342743875</t>
  </si>
  <si>
    <t xml:space="preserve">317500512510097949 </t>
  </si>
  <si>
    <t>3175012017457</t>
  </si>
  <si>
    <t xml:space="preserve">317500432101 </t>
  </si>
  <si>
    <t>COOS NADIN 03</t>
  </si>
  <si>
    <t xml:space="preserve">317600512510069937 </t>
  </si>
  <si>
    <t>3176012040073</t>
  </si>
  <si>
    <t xml:space="preserve">317600625613 </t>
  </si>
  <si>
    <t>NOFA MOKODOMPIT</t>
  </si>
  <si>
    <t>DK KOTABANGON    KOTOBANGUN, KOTAMOBAGU TIMUR, KOTA KOTAMOBAGU, SULAWESI UTARA</t>
  </si>
  <si>
    <t>082349000053</t>
  </si>
  <si>
    <t xml:space="preserve">317100512510092484 </t>
  </si>
  <si>
    <t>3171012013059</t>
  </si>
  <si>
    <t xml:space="preserve">317100228025 </t>
  </si>
  <si>
    <t>HELVIA BONDE</t>
  </si>
  <si>
    <t>DS DOLODUO    DOLODUO, DUMOGA BARAT, KAB. BOLAANG MONGONDOW, SULAWESI UTARA</t>
  </si>
  <si>
    <t xml:space="preserve">317600512510029889 </t>
  </si>
  <si>
    <t>3176012040026</t>
  </si>
  <si>
    <t xml:space="preserve">317600624844 </t>
  </si>
  <si>
    <t>SARIPUDIN K. OLABU</t>
  </si>
  <si>
    <t>DK POBUNDAYAN No.0 RT.0 RW.0 0POBUNDAYAN, KOTAMOBAGU SELATAN, KOTA KOTAMOBAGU, SULAWESI UTARA</t>
  </si>
  <si>
    <t>082228413074</t>
  </si>
  <si>
    <t xml:space="preserve">317400522510016640 </t>
  </si>
  <si>
    <t>3174015006526</t>
  </si>
  <si>
    <t xml:space="preserve">317400124630 </t>
  </si>
  <si>
    <t>LARAUF LANTANA</t>
  </si>
  <si>
    <t>DS MINANGA No.0 RT.0 RW.0 MINANGA, BINTAUNA, KAB. BOLAANG MONGONDOW UTARA, SULAWESI UTARA</t>
  </si>
  <si>
    <t>081242242969</t>
  </si>
  <si>
    <t xml:space="preserve">317600512510039917 </t>
  </si>
  <si>
    <t>3176012040054</t>
  </si>
  <si>
    <t xml:space="preserve">317600625489 </t>
  </si>
  <si>
    <t>JONATHAN H MAHNOSSOH 05</t>
  </si>
  <si>
    <t xml:space="preserve">317500512510097952 </t>
  </si>
  <si>
    <t>3175012017460</t>
  </si>
  <si>
    <t xml:space="preserve">317500432022 </t>
  </si>
  <si>
    <t>HIRSAN GAIB</t>
  </si>
  <si>
    <t>DN INOSOTA    INOSOTA, POSIGADAN, KAB. BOLAANG MONGONDOW SELATAN, SULAWESI UTARA</t>
  </si>
  <si>
    <t>6285397249568</t>
  </si>
  <si>
    <t xml:space="preserve">317500512510097957 </t>
  </si>
  <si>
    <t>3175012017465</t>
  </si>
  <si>
    <t xml:space="preserve">317500432030 </t>
  </si>
  <si>
    <t>ASRIN PODOMI</t>
  </si>
  <si>
    <t>DN TOROSIK    TOROSIK, PINOLOSIAN TENGAH, KAB. BOLAANG MONGONDOW SELATAN, SULAWESI UTARA</t>
  </si>
  <si>
    <t>6281272530563</t>
  </si>
  <si>
    <t xml:space="preserve">317400512510019015 </t>
  </si>
  <si>
    <t>3174012049248</t>
  </si>
  <si>
    <t xml:space="preserve">317400171500 </t>
  </si>
  <si>
    <t>BUMDES MITRA BERKAH</t>
  </si>
  <si>
    <t>DS JAMBUSARANG No.0 RT.0 RW.0 0JAMBUSARANG, BOLANGITANG BARAT, KAB. BOLAANG MONGONDOW UTARA, SULAWESI UTARA</t>
  </si>
  <si>
    <t>082378826455</t>
  </si>
  <si>
    <t xml:space="preserve">317400512510069029 </t>
  </si>
  <si>
    <t>3174012049262</t>
  </si>
  <si>
    <t xml:space="preserve">317400171604 </t>
  </si>
  <si>
    <t>RAMDAN UNGO</t>
  </si>
  <si>
    <t>DS BUKO SELATAN No.0 RT.0 RW.0 0BUKO SELATAN, PINOGALUMAN, KAB. BOLAANG MONGONDOW UTARA, SULAWESI UTARA</t>
  </si>
  <si>
    <t xml:space="preserve">317500512510097958 </t>
  </si>
  <si>
    <t>3175012017466</t>
  </si>
  <si>
    <t xml:space="preserve">317500432063 </t>
  </si>
  <si>
    <t>UKS SMK POSIGADAN</t>
  </si>
  <si>
    <t xml:space="preserve">317309912510089477 </t>
  </si>
  <si>
    <t>3173012019898</t>
  </si>
  <si>
    <t xml:space="preserve">317300221640 </t>
  </si>
  <si>
    <t>RAHMAN PAAT</t>
  </si>
  <si>
    <t xml:space="preserve">317400522510066664 </t>
  </si>
  <si>
    <t>3174015006549</t>
  </si>
  <si>
    <t xml:space="preserve">317400060981 </t>
  </si>
  <si>
    <t>ALSEN ROBBY MAMUDING</t>
  </si>
  <si>
    <t>DS TALAGA No.0 RT.0 RW.0 0TALAGA, BINTAUNA, KAB. BOLAANG MONGONDOW UTARA, SULAWESI UTARA</t>
  </si>
  <si>
    <t xml:space="preserve">317409912510019011 </t>
  </si>
  <si>
    <t>3174012049244</t>
  </si>
  <si>
    <t xml:space="preserve">317400171447 </t>
  </si>
  <si>
    <t>ASENI SALINDEHI</t>
  </si>
  <si>
    <t>JL BATU MERAH    BATU MERAH, SANG TOMBOLANG, KAB. BOLAANG MONGONDOW, SULAWESI UTARA</t>
  </si>
  <si>
    <t>62800000000000</t>
  </si>
  <si>
    <t xml:space="preserve">317600512510069934 </t>
  </si>
  <si>
    <t>3176012040070</t>
  </si>
  <si>
    <t xml:space="preserve">317600625328 </t>
  </si>
  <si>
    <t>BIAN S. DUNGKALANG</t>
  </si>
  <si>
    <t>082195614230</t>
  </si>
  <si>
    <t xml:space="preserve">317609912510119965 </t>
  </si>
  <si>
    <t>3176012040101</t>
  </si>
  <si>
    <t>PTI-ESS-SUL-NSL-0006-U-P</t>
  </si>
  <si>
    <t>JL VC2R42V    MOTOBOI KECIL, KOTAMOBAGU SELATAN, KOTA KOTAMOBAGU, SULAWESI UTARA</t>
  </si>
  <si>
    <t>6282191004477</t>
  </si>
  <si>
    <t xml:space="preserve">317309912510079472 </t>
  </si>
  <si>
    <t>3173012019893</t>
  </si>
  <si>
    <t xml:space="preserve">317300221608 </t>
  </si>
  <si>
    <t>IS MAMONTO</t>
  </si>
  <si>
    <t>6282187785354</t>
  </si>
  <si>
    <t xml:space="preserve">317600512510019882 </t>
  </si>
  <si>
    <t>3176012040019</t>
  </si>
  <si>
    <t xml:space="preserve">317600625040 </t>
  </si>
  <si>
    <t>NOVITALIA MONOARFA 6</t>
  </si>
  <si>
    <t xml:space="preserve">317600522510021518 </t>
  </si>
  <si>
    <t>3176017020762</t>
  </si>
  <si>
    <t xml:space="preserve">317000309858 </t>
  </si>
  <si>
    <t>DRS.KOLANG MOKOBELA</t>
  </si>
  <si>
    <t>JL KOTOBANGON    KOTOBANGUN, KOTAMOBAGU TIMUR, KOTA KOTAMOBAGU, SULAWESI UTARA</t>
  </si>
  <si>
    <t>085240421366</t>
  </si>
  <si>
    <t xml:space="preserve">317609922510011517 </t>
  </si>
  <si>
    <t>3176013020761</t>
  </si>
  <si>
    <t xml:space="preserve">317000216309 </t>
  </si>
  <si>
    <t>SUHARTO MOKOBOMBANG</t>
  </si>
  <si>
    <t>JL TANOYAN UTARA    TANOYAN UTARA, LOLAYAN, KAB. BOLAANG MONGONDOW, SULAWESI UTARA</t>
  </si>
  <si>
    <t>62853991717174</t>
  </si>
  <si>
    <t xml:space="preserve">317200512510088546 </t>
  </si>
  <si>
    <t>3172012049212</t>
  </si>
  <si>
    <t xml:space="preserve">317200182537 </t>
  </si>
  <si>
    <t>PERKUBURAN DIAT</t>
  </si>
  <si>
    <t>DS DIAT    DIAT, LOLAK, KAB. BOLAANG MONGONDOW, SULAWESI UTARA</t>
  </si>
  <si>
    <t>081242739473</t>
  </si>
  <si>
    <t xml:space="preserve">317300522510031301 </t>
  </si>
  <si>
    <t>3173013011006</t>
  </si>
  <si>
    <t xml:space="preserve">317300072107 </t>
  </si>
  <si>
    <t>SILVANA SIMABAR</t>
  </si>
  <si>
    <t>DS TOBONGON No.0 RT.0 RW.0 TOBONGON, MODAYAG, KAB. BOLAANG MONGONDOW TIMUR, SULAWESI UTARA</t>
  </si>
  <si>
    <t>085341672210</t>
  </si>
  <si>
    <t xml:space="preserve">317600512510019861 </t>
  </si>
  <si>
    <t>3176012039998</t>
  </si>
  <si>
    <t xml:space="preserve">317600624773 </t>
  </si>
  <si>
    <t>PINGKAN SIMBALA</t>
  </si>
  <si>
    <t>08511371264</t>
  </si>
  <si>
    <t xml:space="preserve">317400522510026644 </t>
  </si>
  <si>
    <t>3174055006530</t>
  </si>
  <si>
    <t xml:space="preserve">317400085908 </t>
  </si>
  <si>
    <t>GLEDIS ADILANG</t>
  </si>
  <si>
    <t>DS MOME No.0 RT.0 RW.0 BINTAUNAMOME, BINTAUNA, KAB. BOLAANG MONGONDOW UTARA, SULAWESI UTARA</t>
  </si>
  <si>
    <t>085756095127</t>
  </si>
  <si>
    <t xml:space="preserve">317300512510109487 </t>
  </si>
  <si>
    <t>3173012019908</t>
  </si>
  <si>
    <t>DEIBY WALELANG</t>
  </si>
  <si>
    <t>DS BONGKUDAI SELATAN     BONGKUDAI SELATAN, MOOAT, KAB. BOLAANG MONGONDOW TIMUR, SULAWESI UTARA</t>
  </si>
  <si>
    <t>081143700192</t>
  </si>
  <si>
    <t xml:space="preserve">317600512510039910 </t>
  </si>
  <si>
    <t>3176012040047</t>
  </si>
  <si>
    <t xml:space="preserve">317600625111 </t>
  </si>
  <si>
    <t>FAHRUN ANDU</t>
  </si>
  <si>
    <t>DK POYOWA BESAR SATU    POYOWA BESAR SATU, KOTAMOBAGU SELATAN, KOTA KOTAMOBAGU, SULAWESI UTARA</t>
  </si>
  <si>
    <t>081245471072</t>
  </si>
  <si>
    <t xml:space="preserve">317300512510109485 </t>
  </si>
  <si>
    <t>3173012019906</t>
  </si>
  <si>
    <t>RIVALDO MANUA 1</t>
  </si>
  <si>
    <t>DS BUYAT II    BUYAT II, KOTABUNAN, KAB. BOLAANG MONGONDOW TIMUR, SULAWESI UTARA</t>
  </si>
  <si>
    <t xml:space="preserve">317409912510029018 </t>
  </si>
  <si>
    <t>3174012049251</t>
  </si>
  <si>
    <t xml:space="preserve">317400171638 </t>
  </si>
  <si>
    <t>ADRINTJE TAKADIRIANG</t>
  </si>
  <si>
    <t>JL PANGI TIMUR    PANGI TIMUR, SANG TOMBOLANG, KAB. BOLAANG MONGONDOW, SULAWESI UTARA</t>
  </si>
  <si>
    <t xml:space="preserve">317600522510021519 </t>
  </si>
  <si>
    <t>3176015020763</t>
  </si>
  <si>
    <t xml:space="preserve">317000128650 </t>
  </si>
  <si>
    <t>HAMUDIN PAPUTUNGAN</t>
  </si>
  <si>
    <t>JL POBUNDAYAN            KC023926    POBUNDAYAN, KOTAMOBAGU SELATAN, KOTA KOTAMOBAGU, SULAWESI UTARA</t>
  </si>
  <si>
    <t>089695089393</t>
  </si>
  <si>
    <t xml:space="preserve">317500522510066505 </t>
  </si>
  <si>
    <t>3175013005662</t>
  </si>
  <si>
    <t xml:space="preserve">317500318436 </t>
  </si>
  <si>
    <t>NOPLIN MOKOGINTA</t>
  </si>
  <si>
    <t>JL PAKUKU No.0   0PAKUKU JAYA, TOMINI, KAB. BOLAANG MONGONDOW SELATAN, SULAWESI UTARA</t>
  </si>
  <si>
    <t xml:space="preserve">317609912510029893 </t>
  </si>
  <si>
    <t>3176012040030</t>
  </si>
  <si>
    <t xml:space="preserve">DARJATNO </t>
  </si>
  <si>
    <t>JL P8M5C9C    MOGOLAING, KOTAMOBAGU BARAT, KOTA KOTAMOBAGU, SULAWESI UTARA</t>
  </si>
  <si>
    <t xml:space="preserve">317309912510019453 </t>
  </si>
  <si>
    <t>3173012019874</t>
  </si>
  <si>
    <t xml:space="preserve">317300221425 </t>
  </si>
  <si>
    <t>YULISNA MOKOAGOW</t>
  </si>
  <si>
    <t xml:space="preserve">317300512510089479 </t>
  </si>
  <si>
    <t>3173012019900</t>
  </si>
  <si>
    <t xml:space="preserve">317300221681 </t>
  </si>
  <si>
    <t>FAHRI MAMONTO</t>
  </si>
  <si>
    <t>DS MOYONGKOTA     MOYONGKOTA, MODAYAG BARAT, KAB. BOLAANG MONGONDOW TIMUR, SULAWESI UTARA</t>
  </si>
  <si>
    <t xml:space="preserve">317309912510139488 </t>
  </si>
  <si>
    <t>3173012019909</t>
  </si>
  <si>
    <t xml:space="preserve">317300221745 </t>
  </si>
  <si>
    <t>YUSNO MOKOGINTA</t>
  </si>
  <si>
    <t>JL P94QJCR    MODAYAG III, MODAYAG, KAB. BOLAANG MONGONDOW TIMUR, SULAWESI UTARA</t>
  </si>
  <si>
    <t>6281344333913</t>
  </si>
  <si>
    <t xml:space="preserve">317400522510026647 </t>
  </si>
  <si>
    <t>3174015006533</t>
  </si>
  <si>
    <t xml:space="preserve">317410007290 </t>
  </si>
  <si>
    <t>ABDULHARIS ALGAUS</t>
  </si>
  <si>
    <t>JL AYONG                 KO401083    AYONG, SANG TOMBOLANG, KAB. BOLAANG MONGONDOW, SULAWESI UTARA</t>
  </si>
  <si>
    <t>082191365514</t>
  </si>
  <si>
    <t xml:space="preserve">317300512510109483 </t>
  </si>
  <si>
    <t>3173012019904</t>
  </si>
  <si>
    <t xml:space="preserve">317300221729 </t>
  </si>
  <si>
    <t>PENERANGAN JALAN BUKAKA</t>
  </si>
  <si>
    <t>DS BUKAKA     BUKAKA, KOTABUNAN, KAB. BOLAANG MONGONDOW TIMUR, SULAWESI UTARA</t>
  </si>
  <si>
    <t>082194286404</t>
  </si>
  <si>
    <t xml:space="preserve">317300512510109484 </t>
  </si>
  <si>
    <t>3173012019905</t>
  </si>
  <si>
    <t>REXY F TAMBINGON</t>
  </si>
  <si>
    <t>DS SINISIR     SINISIR, MODOINDING, KAB. MINAHASA SELATAN, SULAWESI UTARA</t>
  </si>
  <si>
    <t xml:space="preserve">317200512510068542 </t>
  </si>
  <si>
    <t>3172012049208</t>
  </si>
  <si>
    <t xml:space="preserve">317200182473 </t>
  </si>
  <si>
    <t>KEIZIA APRILA BAWENTI</t>
  </si>
  <si>
    <t>DS BLONGKO No.0 RT.0 RW.0 0BLONGKO, SINONSAYANG, KAB. MINAHASA SELATAN, SULAWESI UTARA</t>
  </si>
  <si>
    <t>081341967198</t>
  </si>
  <si>
    <t xml:space="preserve">317600522510031522 </t>
  </si>
  <si>
    <t>3176015020766</t>
  </si>
  <si>
    <t xml:space="preserve">317600492614 </t>
  </si>
  <si>
    <t>LUSYANA MOKODONGAN</t>
  </si>
  <si>
    <t>081524601469</t>
  </si>
  <si>
    <t xml:space="preserve">317600512510019871 </t>
  </si>
  <si>
    <t>3176012040008</t>
  </si>
  <si>
    <t xml:space="preserve">317600624732 </t>
  </si>
  <si>
    <t>085756781320</t>
  </si>
  <si>
    <t xml:space="preserve">317500512510037944 </t>
  </si>
  <si>
    <t>3175012017452</t>
  </si>
  <si>
    <t xml:space="preserve">317500432006 </t>
  </si>
  <si>
    <t>DIAS PRATAMA SUGEHA</t>
  </si>
  <si>
    <t>DN LINAWAN    LINAWAN, PINOLOSIAN, KAB. BOLAANG MONGONDOW SELATAN, SULAWESI UTARA</t>
  </si>
  <si>
    <t>6285166290148</t>
  </si>
  <si>
    <t xml:space="preserve">317609922510081538 </t>
  </si>
  <si>
    <t>3176015020781</t>
  </si>
  <si>
    <t xml:space="preserve">317600578641 </t>
  </si>
  <si>
    <t>NELAWATI AMPARODO</t>
  </si>
  <si>
    <t>DK TANOYAN SELATAN NO.0 RT.0 RW.0 0    TANOYAN SELATAN, LOLAYAN, KAB. BOLAANG MONGONDOW, SULAWESI UTARA</t>
  </si>
  <si>
    <t>085340201026</t>
  </si>
  <si>
    <t>6285656608311</t>
  </si>
  <si>
    <t xml:space="preserve">317400522510066666 </t>
  </si>
  <si>
    <t>3174015006551</t>
  </si>
  <si>
    <t xml:space="preserve">316300945309 </t>
  </si>
  <si>
    <t>HASIM MOZEN</t>
  </si>
  <si>
    <t>DS BUKO No.- RT.0 RW.1 BUKOBUKO, PINOGALUMAN, KAB. BOLAANG MONGONDOW UTARA, SULAWESI UTARA</t>
  </si>
  <si>
    <t>0800000000000</t>
  </si>
  <si>
    <t xml:space="preserve">317500512510097956 </t>
  </si>
  <si>
    <t>3175012017464</t>
  </si>
  <si>
    <t xml:space="preserve">317500432055 </t>
  </si>
  <si>
    <t>ANDRIONO</t>
  </si>
  <si>
    <t>DN TOBAYAGAN SELATAN    TOBAYAGAN SELATAN, PINOLOSIAN TENGAH, KAB. BOLAANG MONGONDOW SELATAN, SULAWESI UTARA</t>
  </si>
  <si>
    <t>081356590451</t>
  </si>
  <si>
    <t xml:space="preserve">317509922510066507 </t>
  </si>
  <si>
    <t>3175015005664</t>
  </si>
  <si>
    <t xml:space="preserve">317500341835 </t>
  </si>
  <si>
    <t>HERSON MOODUTO</t>
  </si>
  <si>
    <t>DS BOTULIODU NO.0   0    BOTULIODU, TOMINI, KAB. BOLAANG MONGONDOW SELATAN, SULAWESI UTARA</t>
  </si>
  <si>
    <t>6281242998358</t>
  </si>
  <si>
    <t xml:space="preserve">317600512510079941 </t>
  </si>
  <si>
    <t>3176012040077</t>
  </si>
  <si>
    <t xml:space="preserve">317600625497 </t>
  </si>
  <si>
    <t>DJANA PAPUTUNGAN</t>
  </si>
  <si>
    <t>082255509922</t>
  </si>
  <si>
    <t xml:space="preserve">317200512510028537 </t>
  </si>
  <si>
    <t>3172012049203</t>
  </si>
  <si>
    <t xml:space="preserve">317200182440 </t>
  </si>
  <si>
    <t>YOHANIS PAPUTUNGAN</t>
  </si>
  <si>
    <t>DS PINDOL    PINDOL, LOLAK, KAB. BOLAANG MONGONDOW, SULAWESI UTARA</t>
  </si>
  <si>
    <t>6281245585981</t>
  </si>
  <si>
    <t xml:space="preserve">317500522510096510 </t>
  </si>
  <si>
    <t>3175013005667</t>
  </si>
  <si>
    <t xml:space="preserve">317500305654 </t>
  </si>
  <si>
    <t>ERNI A USMAN</t>
  </si>
  <si>
    <t>DS SONDANA No.0 RT.0 RW.0 0SONDANA, BOLAANG UKI, KAB. BOLAANG MONGONDOW SELATAN, SULAWESI UTARA</t>
  </si>
  <si>
    <t>081243882508</t>
  </si>
  <si>
    <t xml:space="preserve">317500512510037945 </t>
  </si>
  <si>
    <t>3175012017453</t>
  </si>
  <si>
    <t xml:space="preserve">317500431954 </t>
  </si>
  <si>
    <t>ARTON MANOPPO</t>
  </si>
  <si>
    <t>DN SOGUO    SOGUO, BOLAANG UKI, KAB. BOLAANG MONGONDOW SELATAN, SULAWESI UTARA</t>
  </si>
  <si>
    <t>085657366990</t>
  </si>
  <si>
    <t xml:space="preserve">317209922510077649 </t>
  </si>
  <si>
    <t>3172017007154</t>
  </si>
  <si>
    <t xml:space="preserve">317200002296 </t>
  </si>
  <si>
    <t>AMBI P HUTU</t>
  </si>
  <si>
    <t>JL BOLAANG               277    BOLAANG SATU, BOLAANG TIMUR, KAB. BOLAANG MONGONDOW, SULAWESI UTARA</t>
  </si>
  <si>
    <t>62895802978418</t>
  </si>
  <si>
    <t xml:space="preserve">317300522510071304 </t>
  </si>
  <si>
    <t>3173015011009</t>
  </si>
  <si>
    <t xml:space="preserve">317320035562 </t>
  </si>
  <si>
    <t>FUAD S LANDJAR</t>
  </si>
  <si>
    <t>JL KOTABUNAN    KOTABUNAN, KOTABUNAN, KAB. BOLAANG MONGONDOW TIMUR, SULAWESI UTARA</t>
  </si>
  <si>
    <t>6285256100875</t>
  </si>
  <si>
    <t xml:space="preserve">317500512510017934 </t>
  </si>
  <si>
    <t>3175012017442</t>
  </si>
  <si>
    <t xml:space="preserve">317500432014 </t>
  </si>
  <si>
    <t>ANITA MANSUR</t>
  </si>
  <si>
    <t>DN TOLUAYA    TOLUAYA, BOLAANG UKI, KAB. BOLAANG MONGONDOW SELATAN, SULAWESI UTARA</t>
  </si>
  <si>
    <t>6285790166538</t>
  </si>
  <si>
    <t xml:space="preserve">317200522510027647 </t>
  </si>
  <si>
    <t>3172038001431</t>
  </si>
  <si>
    <t xml:space="preserve">317220020067 </t>
  </si>
  <si>
    <t>NURLAN ABDULLAH</t>
  </si>
  <si>
    <t>JL BATURAPA II    BATURAPA, LOLAK, KAB. BOLAANG MONGONDOW, SULAWESI UTARA</t>
  </si>
  <si>
    <t xml:space="preserve">317409922510016638 </t>
  </si>
  <si>
    <t>3174015006524</t>
  </si>
  <si>
    <t xml:space="preserve">317400138049 </t>
  </si>
  <si>
    <t>SITI SAFITRI TALIBO 03</t>
  </si>
  <si>
    <t>DS BOROKO NO.0 RT.0 RW.0 0    BOROKO, KAIDIPANG, KAB. BOLAANG MONGONDOW UTARA, SULAWESI UTARA</t>
  </si>
  <si>
    <t>081340782572</t>
  </si>
  <si>
    <t xml:space="preserve">317600512510019884 </t>
  </si>
  <si>
    <t>3176012040021</t>
  </si>
  <si>
    <t xml:space="preserve">317600625057 </t>
  </si>
  <si>
    <t>NOVITALIA MONOARFA 8</t>
  </si>
  <si>
    <t xml:space="preserve">317600512510019872 </t>
  </si>
  <si>
    <t>3176012040009</t>
  </si>
  <si>
    <t xml:space="preserve">317600624802 </t>
  </si>
  <si>
    <t>WIDYA SUPIT</t>
  </si>
  <si>
    <t>DK MOGOLAING No.0 RT.0 RW.0 0MOGOLAING, KOTAMOBAGU BARAT, KOTA KOTAMOBAGU, SULAWESI UTARA</t>
  </si>
  <si>
    <t>081242364532</t>
  </si>
  <si>
    <t xml:space="preserve">317600512510069940 </t>
  </si>
  <si>
    <t>3176011040076</t>
  </si>
  <si>
    <t>PT GEO ENERGI OPTIMA</t>
  </si>
  <si>
    <t>DS TANOYAN SELATAN No.1 RT.1 RW.1 1TANOYAN SELATAN, LOLAYAN, KAB. BOLAANG MONGONDOW, SULAWESI UTARA</t>
  </si>
  <si>
    <t>6281111117171</t>
  </si>
  <si>
    <t>B2</t>
  </si>
  <si>
    <t xml:space="preserve">317409912510029019 </t>
  </si>
  <si>
    <t>3174012049252</t>
  </si>
  <si>
    <t xml:space="preserve">317400171542 </t>
  </si>
  <si>
    <t>HARISNO LATODJO</t>
  </si>
  <si>
    <t>JL LANGI    LANGI, BOLANGITANG BARAT, KAB. BOLAANG MONGONDOW UTARA, SULAWESI UTARA</t>
  </si>
  <si>
    <t>6282343891860</t>
  </si>
  <si>
    <t xml:space="preserve">317300512510099481 </t>
  </si>
  <si>
    <t>3173012019902</t>
  </si>
  <si>
    <t xml:space="preserve">317300221624 </t>
  </si>
  <si>
    <t>ISAAC GONI</t>
  </si>
  <si>
    <t>6282110916300</t>
  </si>
  <si>
    <t xml:space="preserve">317300512510019451 </t>
  </si>
  <si>
    <t>3173012019872</t>
  </si>
  <si>
    <t xml:space="preserve">317300221482 </t>
  </si>
  <si>
    <t>ORLAN WANGE</t>
  </si>
  <si>
    <t>DS MOYONGKOTA    MOYONGKOTA, MODAYAG BARAT, KAB. BOLAANG MONGONDOW TIMUR, SULAWESI UTARA</t>
  </si>
  <si>
    <t xml:space="preserve">317200512510088548 </t>
  </si>
  <si>
    <t>3172012049214</t>
  </si>
  <si>
    <t xml:space="preserve">317200182545 </t>
  </si>
  <si>
    <t>SETVI VERDI RUMUAT</t>
  </si>
  <si>
    <t>DS MARIRI BARU    MARIRI BARU, POIGAR, KAB. BOLAANG MONGONDOW, SULAWESI UTARA</t>
  </si>
  <si>
    <t xml:space="preserve">317609912510039914 </t>
  </si>
  <si>
    <t>JL JL. MAYOR JEND. SUTOYO NO. 46 A    KOTAMOBAGU, KOTAMOBAGU BARAT, KOTA KOTAMOBAGU, SULAWESI UTARA</t>
  </si>
  <si>
    <t xml:space="preserve">317600512510039905 </t>
  </si>
  <si>
    <t>3176012040042</t>
  </si>
  <si>
    <t xml:space="preserve">317600625264 </t>
  </si>
  <si>
    <t>STEYFANDRI KAMPONG</t>
  </si>
  <si>
    <t>085796160233</t>
  </si>
  <si>
    <t xml:space="preserve">317200512510098550 </t>
  </si>
  <si>
    <t>3172012049216</t>
  </si>
  <si>
    <t xml:space="preserve">317200182560 </t>
  </si>
  <si>
    <t>D.MART</t>
  </si>
  <si>
    <t>DS TUYAT    TUYAT, LOLAK, KAB. BOLAANG MONGONDOW, SULAWESI UTARA</t>
  </si>
  <si>
    <t xml:space="preserve">317100512510082474 </t>
  </si>
  <si>
    <t>3171012013049</t>
  </si>
  <si>
    <t xml:space="preserve">317100227916 </t>
  </si>
  <si>
    <t>I NENGAH SUMERTA</t>
  </si>
  <si>
    <t>DS KEMBANG MERTHA    KEMBANG MERTHA, DUMOGA TIMUR, KAB. BOLAANG MONGONDOW, SULAWESI UTARA</t>
  </si>
  <si>
    <t xml:space="preserve">317600512510019868 </t>
  </si>
  <si>
    <t>3176012040005</t>
  </si>
  <si>
    <t xml:space="preserve">317600624799 </t>
  </si>
  <si>
    <t>I WAYAN HERRY SETIAWAN</t>
  </si>
  <si>
    <t>082349080009</t>
  </si>
  <si>
    <t xml:space="preserve">317400522510096674 </t>
  </si>
  <si>
    <t>3174015006559</t>
  </si>
  <si>
    <t xml:space="preserve">316300924557 </t>
  </si>
  <si>
    <t>YUSUF PUDI PATADJENU</t>
  </si>
  <si>
    <t>DS BOROKO No.0 RT.0 RW.0 0BOROKO TIMUR, KAIDIPANG, KAB. BOLAANG MONGONDOW UTARA, SULAWESI UTARA</t>
  </si>
  <si>
    <t>085314555734</t>
  </si>
  <si>
    <t xml:space="preserve">317209912510018536 </t>
  </si>
  <si>
    <t>3172012049202</t>
  </si>
  <si>
    <t xml:space="preserve">317200182424 </t>
  </si>
  <si>
    <t>OSKAR MARKUS ROBOT</t>
  </si>
  <si>
    <t>JL POIGAR I    POIGAR I, SINONSAYANG, KAB. MINAHASA SELATAN, SULAWESI UTARA</t>
  </si>
  <si>
    <t>6281347831297</t>
  </si>
  <si>
    <t xml:space="preserve">317109922510079027 </t>
  </si>
  <si>
    <t>3171013008191</t>
  </si>
  <si>
    <t xml:space="preserve">317100005872 </t>
  </si>
  <si>
    <t>HANIPA MOKODOMPIT</t>
  </si>
  <si>
    <t>JL IBOLIAN               1475    IBOLIAN, DUMOGA TENGAH, KAB. BOLAANG MONGONDOW, SULAWESI UTARA</t>
  </si>
  <si>
    <t>6281524405163</t>
  </si>
  <si>
    <t xml:space="preserve">317300512510069463 </t>
  </si>
  <si>
    <t>3173012019884</t>
  </si>
  <si>
    <t xml:space="preserve">317300221512 </t>
  </si>
  <si>
    <t>SITI HERLINA PASAMBUNA</t>
  </si>
  <si>
    <t xml:space="preserve">317209922510077648 </t>
  </si>
  <si>
    <t>3172017007153</t>
  </si>
  <si>
    <t xml:space="preserve">317200039212 </t>
  </si>
  <si>
    <t>ULE LAKORO</t>
  </si>
  <si>
    <t>JL SOLIMANDUNGAN    SOLIMANDUNGAN BARU, BOLAANG, KAB. BOLAANG MONGONDOW, SULAWESI UTARA</t>
  </si>
  <si>
    <t>6289519743463</t>
  </si>
  <si>
    <t xml:space="preserve">317409912510089033 </t>
  </si>
  <si>
    <t>3174012049266</t>
  </si>
  <si>
    <t>I KASA</t>
  </si>
  <si>
    <t>JL TONTULOW UTARA    TUNTULOW UTARA, PINOGALUMAN, KAB. BOLAANG MONGONDOW UTARA, SULAWESI UTARA</t>
  </si>
  <si>
    <t xml:space="preserve">317300522510071303 </t>
  </si>
  <si>
    <t>3173015011008</t>
  </si>
  <si>
    <t xml:space="preserve">317300062228 </t>
  </si>
  <si>
    <t>ALFIAN TUMIWA</t>
  </si>
  <si>
    <t>DS LANUT No.0   LANUT, MODAYAG, KAB. BOLAANG MONGONDOW TIMUR, SULAWESI UTARA</t>
  </si>
  <si>
    <t>081340128900</t>
  </si>
  <si>
    <t xml:space="preserve">317309912510079468 </t>
  </si>
  <si>
    <t>3173012019889</t>
  </si>
  <si>
    <t>CHRISTIA BORORING</t>
  </si>
  <si>
    <t>JL QC9XXW3    MOKITOMPIA, MOOAT, KAB. BOLAANG MONGONDOW TIMUR, SULAWESI UTARA</t>
  </si>
  <si>
    <t>6285340103032</t>
  </si>
  <si>
    <t xml:space="preserve">317600512510109960 </t>
  </si>
  <si>
    <t>3176012040096</t>
  </si>
  <si>
    <t xml:space="preserve">317600625688 </t>
  </si>
  <si>
    <t>ABDUL KADIR HAMENDA</t>
  </si>
  <si>
    <t>DK KOPANDAKAN SATU No.0 RT.0 RW.0 0KOPANDAKAN SATU, KOTAMOBAGU SELATAN, KOTA KOTAMOBAGU, SULAWESI UTARA</t>
  </si>
  <si>
    <t>085240278920</t>
  </si>
  <si>
    <t xml:space="preserve">317500512510017939 </t>
  </si>
  <si>
    <t>3175012017447</t>
  </si>
  <si>
    <t xml:space="preserve">317500431826 </t>
  </si>
  <si>
    <t>JENITA PAPUTUNGAN</t>
  </si>
  <si>
    <t>DN MATAINDO UTARA    MATAINDO UTARA, PINOLOSIAN TENGAH, KAB. BOLAANG MONGONDOW SELATAN, SULAWESI UTARA</t>
  </si>
  <si>
    <t>081525711467</t>
  </si>
  <si>
    <t xml:space="preserve">317609912510019867 </t>
  </si>
  <si>
    <t>ABDUL KAHAR BUHANG</t>
  </si>
  <si>
    <t>JL P7GJ3Q2    POBUNDAYAN, KOTAMOBAGU SELATAN, KOTA KOTAMOBAGU, SULAWESI UTARA</t>
  </si>
  <si>
    <t>6283121993619</t>
  </si>
  <si>
    <t xml:space="preserve">317300512510029454 </t>
  </si>
  <si>
    <t>3173012019875</t>
  </si>
  <si>
    <t xml:space="preserve">317300221458 </t>
  </si>
  <si>
    <t>ATUN DENE</t>
  </si>
  <si>
    <t>DN PARET TIMUR    PARET TIMUR, KOTABUNAN, KAB. BOLAANG MONGONDOW TIMUR, SULAWESI UTARA</t>
  </si>
  <si>
    <t xml:space="preserve">317500512510017929 </t>
  </si>
  <si>
    <t>3175012017437</t>
  </si>
  <si>
    <t xml:space="preserve">317500431905 </t>
  </si>
  <si>
    <t>IRMAWATI MAHMUD</t>
  </si>
  <si>
    <t>DN TOLONDADU II    TOLONDADU II, BOLAANG UKI, KAB. BOLAANG MONGONDOW SELATAN, SULAWESI UTARA</t>
  </si>
  <si>
    <t>6285252549959</t>
  </si>
  <si>
    <t xml:space="preserve">317609912510109964 </t>
  </si>
  <si>
    <t>RAHMIYATI DAMOPOLII</t>
  </si>
  <si>
    <t>JL P8P63H9    KOTAMOBAGU, KOTAMOBAGU BARAT, KOTA KOTAMOBAGU, SULAWESI UTARA</t>
  </si>
  <si>
    <t>6282393105858</t>
  </si>
  <si>
    <t xml:space="preserve">317200512510028538 </t>
  </si>
  <si>
    <t>3172012049204</t>
  </si>
  <si>
    <t xml:space="preserve">317200182432 </t>
  </si>
  <si>
    <t>PT.MIDI UTAMA</t>
  </si>
  <si>
    <t>DS POIGAR II    POIGAR II, POIGAR, KAB. BOLAANG MONGONDOW, SULAWESI UTARA</t>
  </si>
  <si>
    <t>B2T</t>
  </si>
  <si>
    <t xml:space="preserve">317300512510079469 </t>
  </si>
  <si>
    <t>3173012019890</t>
  </si>
  <si>
    <t xml:space="preserve">317300221595 </t>
  </si>
  <si>
    <t>MEYTI RIBKA KUSOY</t>
  </si>
  <si>
    <t>DS MOOAT     MOOAT, MOOAT, KAB. BOLAANG MONGONDOW TIMUR, SULAWESI UTARA</t>
  </si>
  <si>
    <t>6285756799317</t>
  </si>
  <si>
    <t xml:space="preserve">317500512510017940 </t>
  </si>
  <si>
    <t>3175012017448</t>
  </si>
  <si>
    <t xml:space="preserve">317500431913 </t>
  </si>
  <si>
    <t>LUNCU LAIYA</t>
  </si>
  <si>
    <t>DN DUMINANGA    DUMINANGA, HELUMO, KAB. BOLAANG MONGONDOW SELATAN, SULAWESI UTARA</t>
  </si>
  <si>
    <t xml:space="preserve">317609912510079949 </t>
  </si>
  <si>
    <t>3176012040085</t>
  </si>
  <si>
    <t xml:space="preserve">317600512510039908 </t>
  </si>
  <si>
    <t>3176012040045</t>
  </si>
  <si>
    <t xml:space="preserve">317600625256 </t>
  </si>
  <si>
    <t>ADI SUTRISNO MOKOAGOW 02</t>
  </si>
  <si>
    <t xml:space="preserve">317600512510019879 </t>
  </si>
  <si>
    <t>3176012040016</t>
  </si>
  <si>
    <t xml:space="preserve">317600625016 </t>
  </si>
  <si>
    <t>NOVITALIA MONOARFA 3</t>
  </si>
  <si>
    <t xml:space="preserve">317600512510019856 </t>
  </si>
  <si>
    <t>3176012039993</t>
  </si>
  <si>
    <t xml:space="preserve">317600624949 </t>
  </si>
  <si>
    <t>NANING SUGEHA</t>
  </si>
  <si>
    <t>DK MATALI No.0 RT.0 RW.0 0MATALI, KOTAMOBAGU TIMUR, KOTA KOTAMOBAGU, SULAWESI UTARA</t>
  </si>
  <si>
    <t xml:space="preserve">317609912510039912 </t>
  </si>
  <si>
    <t>YAN PETER WANGKAR 1</t>
  </si>
  <si>
    <t xml:space="preserve">317100512510082482 </t>
  </si>
  <si>
    <t>3171012013057</t>
  </si>
  <si>
    <t xml:space="preserve">317100228009 </t>
  </si>
  <si>
    <t>RIAH PRAGITA MOKOAGOW</t>
  </si>
  <si>
    <t>DS DOLODUO No.0 RT.0 RW.0 0DOLODUO, DUMOGA BARAT, KAB. BOLAANG MONGONDOW, SULAWESI UTARA</t>
  </si>
  <si>
    <t>085340399215</t>
  </si>
  <si>
    <t xml:space="preserve">317309922510091308 </t>
  </si>
  <si>
    <t>3173015011013</t>
  </si>
  <si>
    <t xml:space="preserve">317300156259 </t>
  </si>
  <si>
    <t>RIVAL MUMEK</t>
  </si>
  <si>
    <t>DS LANUT NO.0 RT.0 RW.0 DUSUN II    LANUT, MODAYAG, KAB. BOLAANG MONGONDOW TIMUR, SULAWESI UTARA</t>
  </si>
  <si>
    <t>6282192924678</t>
  </si>
  <si>
    <t xml:space="preserve">317409912510059024 </t>
  </si>
  <si>
    <t>3174012049257</t>
  </si>
  <si>
    <t xml:space="preserve">317400171583 </t>
  </si>
  <si>
    <t>HARDIANTI LIMOTO</t>
  </si>
  <si>
    <t>JL BOHABAK 1    BOHABAK I, BOLANGITANG TIMUR, KAB. BOLAANG MONGONDOW UTARA, SULAWESI UTARA</t>
  </si>
  <si>
    <t>6285396335551</t>
  </si>
  <si>
    <t xml:space="preserve">317409922510056657 </t>
  </si>
  <si>
    <t>3174038000978</t>
  </si>
  <si>
    <t xml:space="preserve">317400127765 </t>
  </si>
  <si>
    <t>Asrianti Patilima</t>
  </si>
  <si>
    <t>DS BOROKO UTARA No.0 RT.0 RW.0 BOROKO UTARA, KAIDIPANG, KAB. BOLAANG MONGONDOW UTARA, SULAWESI UTARA</t>
  </si>
  <si>
    <t>6282195613129</t>
  </si>
  <si>
    <t xml:space="preserve">317100512510082476 </t>
  </si>
  <si>
    <t>3171012013051</t>
  </si>
  <si>
    <t xml:space="preserve">317100227924 </t>
  </si>
  <si>
    <t>UNGKEL MOKODOMPIT</t>
  </si>
  <si>
    <t xml:space="preserve">317609912510079946 </t>
  </si>
  <si>
    <t>3176012040082</t>
  </si>
  <si>
    <t xml:space="preserve">317300522510091309 </t>
  </si>
  <si>
    <t>3173013011014</t>
  </si>
  <si>
    <t xml:space="preserve">317310003797 </t>
  </si>
  <si>
    <t>DENI LUAS</t>
  </si>
  <si>
    <t>JL BONGKUDAI BARU        1944    BONGKUDAI BARU, MOOAT, KAB. BOLAANG MONGONDOW TIMUR, SULAWESI UTARA</t>
  </si>
  <si>
    <t>082345759883</t>
  </si>
  <si>
    <t xml:space="preserve">317600512510029897 </t>
  </si>
  <si>
    <t>3176012040034</t>
  </si>
  <si>
    <t xml:space="preserve">317600625336 </t>
  </si>
  <si>
    <t>STEVEN  RIFAI</t>
  </si>
  <si>
    <t>DK KOTOBANGON No.0 RT.0 RW.0 0KOTOBANGUN, KOTAMOBAGU TIMUR, KOTA KOTAMOBAGU, SULAWESI UTARA</t>
  </si>
  <si>
    <t>0812472778189</t>
  </si>
  <si>
    <t xml:space="preserve">317400512510019007 </t>
  </si>
  <si>
    <t>3174012049240</t>
  </si>
  <si>
    <t xml:space="preserve">317400171534 </t>
  </si>
  <si>
    <t>JAENAB PANGUMPIA</t>
  </si>
  <si>
    <t>DS AYONG No.0 RT.0 RW.0 00AYONG, SANG TOMBOLANG, KAB. BOLAANG MONGONDOW, SULAWESI UTARA</t>
  </si>
  <si>
    <t xml:space="preserve">317600522510081537 </t>
  </si>
  <si>
    <t>3176015020780</t>
  </si>
  <si>
    <t xml:space="preserve">317000017749 </t>
  </si>
  <si>
    <t>AGNES N KINDANGEN</t>
  </si>
  <si>
    <t>JL JLN ZEBRA             12584    KOTAMOBAGU, KOTAMOBAGU BARAT, KOTA KOTAMOBAGU, SULAWESI UTARA</t>
  </si>
  <si>
    <t>085256447503</t>
  </si>
  <si>
    <t xml:space="preserve">317600512510039906 </t>
  </si>
  <si>
    <t>3176012040043</t>
  </si>
  <si>
    <t xml:space="preserve">317600625272 </t>
  </si>
  <si>
    <t>MADIN MANANGIN</t>
  </si>
  <si>
    <t>DK GENGGULANG No.0 RT.0 RW.0 0GENGGULANG, KOTAMOBAGU UTARA, KOTA KOTAMOBAGU, SULAWESI UTARA</t>
  </si>
  <si>
    <t>082187778518</t>
  </si>
  <si>
    <t xml:space="preserve">317600522510071535 </t>
  </si>
  <si>
    <t>3176015020778</t>
  </si>
  <si>
    <t xml:space="preserve">317600521425 </t>
  </si>
  <si>
    <t>RIFAN</t>
  </si>
  <si>
    <t>DK KOPANDAKAN 1 No.0 RT.0 RW.0 0KOPANDAKAN SATU, KOTAMOBAGU SELATAN, KOTA KOTAMOBAGU, SULAWESI UTARA</t>
  </si>
  <si>
    <t>085299769353</t>
  </si>
  <si>
    <t xml:space="preserve">317600512510059924 </t>
  </si>
  <si>
    <t>3176012040061</t>
  </si>
  <si>
    <t xml:space="preserve">317600625385 </t>
  </si>
  <si>
    <t>LESTARY SUDARSONO</t>
  </si>
  <si>
    <t>082292780007</t>
  </si>
  <si>
    <t xml:space="preserve">317609912510099959 </t>
  </si>
  <si>
    <t>3176012040095</t>
  </si>
  <si>
    <t xml:space="preserve">317600625639 </t>
  </si>
  <si>
    <t>YOHANNES PULUKADANG</t>
  </si>
  <si>
    <t>JL Q85G8R3    UPAI, KOTAMOBAGU UTARA, KOTA KOTAMOBAGU, SULAWESI UTARA</t>
  </si>
  <si>
    <t>6282371424446</t>
  </si>
  <si>
    <t xml:space="preserve">317100512510082483 </t>
  </si>
  <si>
    <t>3171012013058</t>
  </si>
  <si>
    <t xml:space="preserve">317100228017 </t>
  </si>
  <si>
    <t>SUTARTI</t>
  </si>
  <si>
    <t xml:space="preserve">317600512510099957 </t>
  </si>
  <si>
    <t>3176012040093</t>
  </si>
  <si>
    <t xml:space="preserve">317600625662 </t>
  </si>
  <si>
    <t>IBRAHIM MOKOGINTA</t>
  </si>
  <si>
    <t>DK BILALANG 4    BILALANG IV, BILALANG, KAB. BOLAANG MONGONDOW, SULAWESI UTARA</t>
  </si>
  <si>
    <t>085656145273</t>
  </si>
  <si>
    <t xml:space="preserve">317500512510097955 </t>
  </si>
  <si>
    <t>3175012017463</t>
  </si>
  <si>
    <t xml:space="preserve">317500432071 </t>
  </si>
  <si>
    <t>DEFRIANTO RAUF</t>
  </si>
  <si>
    <t>DN TOLONDADU     TOLONDADU, BOLAANG UKI, KAB. BOLAANG MONGONDOW SELATAN, SULAWESI UTARA</t>
  </si>
  <si>
    <t>6281523855243</t>
  </si>
  <si>
    <t xml:space="preserve">317600522510131549 </t>
  </si>
  <si>
    <t>3176017020792</t>
  </si>
  <si>
    <t xml:space="preserve">317000159626 </t>
  </si>
  <si>
    <t>MANGGALA SPORT HALL</t>
  </si>
  <si>
    <t>JL MOTOBOI KECIL         16807    MATALI, KOTAMOBAGU TIMUR, KOTA KOTAMOBAGU, SULAWESI UTARA</t>
  </si>
  <si>
    <t>6282293876986</t>
  </si>
  <si>
    <t xml:space="preserve">317500512510027943 </t>
  </si>
  <si>
    <t>3175012017451</t>
  </si>
  <si>
    <t xml:space="preserve">317500431947 </t>
  </si>
  <si>
    <t>LAPAK NUR ALIFA</t>
  </si>
  <si>
    <t>DN DUDEPO No.0 RT.0 RW.0 0DUDEPO, BOLAANG UKI, KAB. BOLAANG MONGONDOW SELATAN, SULAWESI UTARA</t>
  </si>
  <si>
    <t>628575760921</t>
  </si>
  <si>
    <t xml:space="preserve">317600512510089952 </t>
  </si>
  <si>
    <t>3176012040088</t>
  </si>
  <si>
    <t xml:space="preserve">317600625535 </t>
  </si>
  <si>
    <t>MERLINA HASAN</t>
  </si>
  <si>
    <t>085757468699</t>
  </si>
  <si>
    <t xml:space="preserve">317600512510039919 </t>
  </si>
  <si>
    <t>3176012040056</t>
  </si>
  <si>
    <t xml:space="preserve">317600625463 </t>
  </si>
  <si>
    <t>JONATHAN H MAHNOSSOH 02</t>
  </si>
  <si>
    <t xml:space="preserve">317409912510069026 </t>
  </si>
  <si>
    <t>3174012049259</t>
  </si>
  <si>
    <t>SUNANDAR MONDO</t>
  </si>
  <si>
    <t>JL TOMBULANG    TOMBULANG, PINOGALUMAN, KAB. BOLAANG MONGONDOW UTARA, SULAWESI UTARA</t>
  </si>
  <si>
    <t>6285147008021</t>
  </si>
  <si>
    <t xml:space="preserve">317200512510068541 </t>
  </si>
  <si>
    <t>3172012049207</t>
  </si>
  <si>
    <t xml:space="preserve">317200182481 </t>
  </si>
  <si>
    <t>NURSRIYANI</t>
  </si>
  <si>
    <t>6282214727381</t>
  </si>
  <si>
    <t xml:space="preserve">317300512510029457 </t>
  </si>
  <si>
    <t>3173012019878</t>
  </si>
  <si>
    <t xml:space="preserve">317300221490 </t>
  </si>
  <si>
    <t>BASRI PAPUTUNGAN</t>
  </si>
  <si>
    <t>DS DESA BUYAT    BUYAT, KOTABUNAN, KAB. BOLAANG MONGONDOW TIMUR, SULAWESI UTARA</t>
  </si>
  <si>
    <t>085236433135</t>
  </si>
  <si>
    <t xml:space="preserve">317609912510039911 </t>
  </si>
  <si>
    <t>3176012040048</t>
  </si>
  <si>
    <t xml:space="preserve">317600625073 </t>
  </si>
  <si>
    <t>PERUM CRK MALEO 101</t>
  </si>
  <si>
    <t xml:space="preserve">317600512510019854 </t>
  </si>
  <si>
    <t>3176012039991</t>
  </si>
  <si>
    <t xml:space="preserve">317600624893 </t>
  </si>
  <si>
    <t>GILANG SAPUTRA BIDA</t>
  </si>
  <si>
    <t xml:space="preserve">317609912510079947 </t>
  </si>
  <si>
    <t>3176012040083</t>
  </si>
  <si>
    <t xml:space="preserve">317409912510089034 </t>
  </si>
  <si>
    <t>3174012049267</t>
  </si>
  <si>
    <t xml:space="preserve">317400171653 </t>
  </si>
  <si>
    <t>RIAN BUSRA</t>
  </si>
  <si>
    <t>JL TOMBULANG PANTAI    TAMBULANG PANTAI, PINOGALUMAN, KAB. BOLAANG MONGONDOW UTARA, SULAWESI UTARA</t>
  </si>
  <si>
    <t>62812400000000</t>
  </si>
  <si>
    <t xml:space="preserve">317600522510061531 </t>
  </si>
  <si>
    <t>3176015020774</t>
  </si>
  <si>
    <t xml:space="preserve">317000125591 </t>
  </si>
  <si>
    <t>KALE MASSI</t>
  </si>
  <si>
    <t>JL POBUNDAYAN            5176    POBUNDAYAN, KOTAMOBAGU SELATAN, KOTA KOTAMOBAGU, SULAWESI UTARA</t>
  </si>
  <si>
    <t xml:space="preserve">317600512510029894 </t>
  </si>
  <si>
    <t>3176012040031</t>
  </si>
  <si>
    <t xml:space="preserve">317600624923 </t>
  </si>
  <si>
    <t>ANUAR SADAT TAMPOY</t>
  </si>
  <si>
    <t>08575676419</t>
  </si>
  <si>
    <t xml:space="preserve">317500522510086508 </t>
  </si>
  <si>
    <t>3175015005665</t>
  </si>
  <si>
    <t xml:space="preserve">317530005028 </t>
  </si>
  <si>
    <t>MUSA MOKOAGOW</t>
  </si>
  <si>
    <t>JL ONGGUNOI    ONGGUNOI, PINOLOSIAN TIMUR, KAB. BOLAANG MONGONDOW SELATAN, SULAWESI UTARA</t>
  </si>
  <si>
    <t>088245581748</t>
  </si>
  <si>
    <t xml:space="preserve">317300522510081306 </t>
  </si>
  <si>
    <t>3173015011011</t>
  </si>
  <si>
    <t xml:space="preserve">317300176701 </t>
  </si>
  <si>
    <t>HI SYARIF PAPUTUNGAN</t>
  </si>
  <si>
    <t>DS BUYAT No.0 RT.0 RW.0 BUYAT, KOTABUNAN, KAB. BOLAANG MONGONDOW TIMUR, SULAWESI UTARA</t>
  </si>
  <si>
    <t xml:space="preserve">317600522510081539 </t>
  </si>
  <si>
    <t>3176017020782</t>
  </si>
  <si>
    <t xml:space="preserve">317000010463 </t>
  </si>
  <si>
    <t>D SIWU</t>
  </si>
  <si>
    <t>JL LRG AGOAN             KC000794    KOTAMOBAGU, KOTAMOBAGU BARAT, KOTA KOTAMOBAGU, SULAWESI UTARA</t>
  </si>
  <si>
    <t>0821875659911</t>
  </si>
  <si>
    <t xml:space="preserve">317300512510139489 </t>
  </si>
  <si>
    <t>3173012019910</t>
  </si>
  <si>
    <t>ADEL TRINA PANAHAL</t>
  </si>
  <si>
    <t>DS MOTONGKAD UTARA     MOTONGKAD UTARA, MOTONGKAD, KAB. BOLAANG MONGONDOW TIMUR, SULAWESI UTARA</t>
  </si>
  <si>
    <t>6281245569951</t>
  </si>
  <si>
    <t xml:space="preserve">317600532510080019 </t>
  </si>
  <si>
    <t>3176029015197</t>
  </si>
  <si>
    <t xml:space="preserve">317000217190 </t>
  </si>
  <si>
    <t>ALFITRI RAUPU</t>
  </si>
  <si>
    <t xml:space="preserve">JL TANOYAN               KC023117     </t>
  </si>
  <si>
    <t>089637346334</t>
  </si>
  <si>
    <t>L</t>
  </si>
  <si>
    <t>PENERANGAN SEMENTARA</t>
  </si>
  <si>
    <t xml:space="preserve">317609932510080017 </t>
  </si>
  <si>
    <t>3176029015195</t>
  </si>
  <si>
    <t xml:space="preserve">317000204777 </t>
  </si>
  <si>
    <t>YENNY SUMAYOW</t>
  </si>
  <si>
    <t xml:space="preserve">JL BOMBANON              13764     </t>
  </si>
  <si>
    <t>6281341331230</t>
  </si>
  <si>
    <t>PLN MOBV2</t>
  </si>
  <si>
    <t xml:space="preserve">317600532510070016 </t>
  </si>
  <si>
    <t>3176029015194</t>
  </si>
  <si>
    <t xml:space="preserve">NONPELANGGAN </t>
  </si>
  <si>
    <t xml:space="preserve">317600532510010003 </t>
  </si>
  <si>
    <t>3176029015181</t>
  </si>
  <si>
    <t>JEREMIA DONDO</t>
  </si>
  <si>
    <t>PANGIAN BARAT</t>
  </si>
  <si>
    <t xml:space="preserve">317600532510100028 </t>
  </si>
  <si>
    <t>3176029015206</t>
  </si>
  <si>
    <t>IOH-25KKB0038-GOGAGOMAN_KOTAMOBAGU</t>
  </si>
  <si>
    <t>085173184411</t>
  </si>
  <si>
    <t xml:space="preserve">317600532510100032 </t>
  </si>
  <si>
    <t>3176029015210</t>
  </si>
  <si>
    <t>DRS. DJUNAIDI PONAMON</t>
  </si>
  <si>
    <t>KOPANDAKAN 1</t>
  </si>
  <si>
    <t xml:space="preserve">317600532510100031 </t>
  </si>
  <si>
    <t>3176029015209</t>
  </si>
  <si>
    <t xml:space="preserve">317000325099 </t>
  </si>
  <si>
    <t>ANDI DAMOGI</t>
  </si>
  <si>
    <t xml:space="preserve">JL MONGONDOW     </t>
  </si>
  <si>
    <t xml:space="preserve">317600532510100030 </t>
  </si>
  <si>
    <t>3176029015208</t>
  </si>
  <si>
    <t>UDK</t>
  </si>
  <si>
    <t>JALAN PALOKO UDK</t>
  </si>
  <si>
    <t>082192504115</t>
  </si>
  <si>
    <t>7294014E</t>
  </si>
  <si>
    <t xml:space="preserve">317600532510100029 </t>
  </si>
  <si>
    <t>3176029015207</t>
  </si>
  <si>
    <t xml:space="preserve">317000074217 </t>
  </si>
  <si>
    <t>HAJIRIN PATABUGA</t>
  </si>
  <si>
    <t xml:space="preserve">JL KOBO KECIL            KC025521     </t>
  </si>
  <si>
    <t xml:space="preserve">317609932510100027 </t>
  </si>
  <si>
    <t>3176029015205</t>
  </si>
  <si>
    <t xml:space="preserve">317000043351 </t>
  </si>
  <si>
    <t>RAMLI MOLANTONG</t>
  </si>
  <si>
    <t xml:space="preserve">JL POYOWA BESAR          KC021602     </t>
  </si>
  <si>
    <t>625392182384</t>
  </si>
  <si>
    <t xml:space="preserve">317600532510100026 </t>
  </si>
  <si>
    <t>3176029015204</t>
  </si>
  <si>
    <t>YUDIANTO LUAS</t>
  </si>
  <si>
    <t>081340392622</t>
  </si>
  <si>
    <t xml:space="preserve">317600532510090025 </t>
  </si>
  <si>
    <t>3176029015203</t>
  </si>
  <si>
    <t>BARENG MOKODONGAN</t>
  </si>
  <si>
    <t>KOPANDAKAN SATU</t>
  </si>
  <si>
    <t>081249337173</t>
  </si>
  <si>
    <t xml:space="preserve">317600532510090024 </t>
  </si>
  <si>
    <t>3176029015202</t>
  </si>
  <si>
    <t xml:space="preserve">317000047635 </t>
  </si>
  <si>
    <t>AMIDIN PASAMBUNA</t>
  </si>
  <si>
    <t xml:space="preserve">JL PANGIAN               13135     </t>
  </si>
  <si>
    <t>085827606077</t>
  </si>
  <si>
    <t xml:space="preserve">317600532510090023 </t>
  </si>
  <si>
    <t>3176029015201</t>
  </si>
  <si>
    <t>DRS.DEDY GAIB</t>
  </si>
  <si>
    <t>JALAN PALOKO KINALANG NO 2</t>
  </si>
  <si>
    <t xml:space="preserve">317600532510090022 </t>
  </si>
  <si>
    <t>3176029015200</t>
  </si>
  <si>
    <t xml:space="preserve">317600532510080021 </t>
  </si>
  <si>
    <t>3176029015199</t>
  </si>
  <si>
    <t>MILANA WONGSOWATY</t>
  </si>
  <si>
    <t>082393180018</t>
  </si>
  <si>
    <t xml:space="preserve">317600532510080020 </t>
  </si>
  <si>
    <t>3176029015198</t>
  </si>
  <si>
    <t>INA SIMBALA</t>
  </si>
  <si>
    <t>BILALANG III UTARA</t>
  </si>
  <si>
    <t>085757289931</t>
  </si>
  <si>
    <t xml:space="preserve">317600532510080018 </t>
  </si>
  <si>
    <t>3176029015196</t>
  </si>
  <si>
    <t>G P D I  SIA</t>
  </si>
  <si>
    <t xml:space="preserve">317600532510070015 </t>
  </si>
  <si>
    <t>3176029015193</t>
  </si>
  <si>
    <t>ROBBY KOLINTAMA</t>
  </si>
  <si>
    <t>KOTOBANGUN</t>
  </si>
  <si>
    <t>081340380629</t>
  </si>
  <si>
    <t xml:space="preserve">317609932510040014 </t>
  </si>
  <si>
    <t>3176030015192</t>
  </si>
  <si>
    <t xml:space="preserve">317600514784 </t>
  </si>
  <si>
    <t>SONI MALINGKAS</t>
  </si>
  <si>
    <t>DK BILALANH 3 UTARA 0    0</t>
  </si>
  <si>
    <t>6285394484863</t>
  </si>
  <si>
    <t>LT</t>
  </si>
  <si>
    <t xml:space="preserve">317609932510040013 </t>
  </si>
  <si>
    <t>3176029015191</t>
  </si>
  <si>
    <t xml:space="preserve">317000182594 </t>
  </si>
  <si>
    <t>MUTIA POBELA</t>
  </si>
  <si>
    <t xml:space="preserve">JL BILALANG III          KC022573     </t>
  </si>
  <si>
    <t>6289698026021</t>
  </si>
  <si>
    <t xml:space="preserve">317609932510030012 </t>
  </si>
  <si>
    <t>3176029015190</t>
  </si>
  <si>
    <t xml:space="preserve">317000094744 </t>
  </si>
  <si>
    <t>REFINA CATHERINA ADATI</t>
  </si>
  <si>
    <t xml:space="preserve">JL SININDIAN     </t>
  </si>
  <si>
    <t>6282346738167</t>
  </si>
  <si>
    <t>R3</t>
  </si>
  <si>
    <t xml:space="preserve">317609932510030011 </t>
  </si>
  <si>
    <t>3176029015189</t>
  </si>
  <si>
    <t xml:space="preserve">317000232328 </t>
  </si>
  <si>
    <t>YONANA MOKOGINTA</t>
  </si>
  <si>
    <t xml:space="preserve">JL GOGAGOMAN             KC022138     </t>
  </si>
  <si>
    <t>6281243523972</t>
  </si>
  <si>
    <t xml:space="preserve">317609932510020010 </t>
  </si>
  <si>
    <t>3176029015188</t>
  </si>
  <si>
    <t xml:space="preserve">317000179097 </t>
  </si>
  <si>
    <t>KASIANG MAKALUNSENGE</t>
  </si>
  <si>
    <t xml:space="preserve">JL BILALANG              10714     </t>
  </si>
  <si>
    <t xml:space="preserve">317609932510020009 </t>
  </si>
  <si>
    <t>3176029015187</t>
  </si>
  <si>
    <t xml:space="preserve">317000177373 </t>
  </si>
  <si>
    <t>UNGKEL SIMBALA</t>
  </si>
  <si>
    <t xml:space="preserve">JL BILALANG              3130     </t>
  </si>
  <si>
    <t>6289518493935</t>
  </si>
  <si>
    <t xml:space="preserve">317600532510020008 </t>
  </si>
  <si>
    <t>3176029015186</t>
  </si>
  <si>
    <t xml:space="preserve">317000123755 </t>
  </si>
  <si>
    <t>ODU PAPUTUNGAN</t>
  </si>
  <si>
    <t xml:space="preserve">JL MONGKONAI/JL.AKD      KC021198     </t>
  </si>
  <si>
    <t xml:space="preserve">317600532510020007 </t>
  </si>
  <si>
    <t>3176029015185</t>
  </si>
  <si>
    <t xml:space="preserve">317000174333 </t>
  </si>
  <si>
    <t>ADRI DONDO</t>
  </si>
  <si>
    <t xml:space="preserve">JL UPAI     </t>
  </si>
  <si>
    <t>082345759815</t>
  </si>
  <si>
    <t xml:space="preserve">317600532510020006 </t>
  </si>
  <si>
    <t>3176029015184</t>
  </si>
  <si>
    <t>YUNITA O. MAMONTO</t>
  </si>
  <si>
    <t>MUNTOI TIMUR</t>
  </si>
  <si>
    <t>082396605287</t>
  </si>
  <si>
    <t xml:space="preserve">317600532510020005 </t>
  </si>
  <si>
    <t>3176029015183</t>
  </si>
  <si>
    <t>RUKLI PAPUTUNGAN</t>
  </si>
  <si>
    <t>KOMANGAAN</t>
  </si>
  <si>
    <t>082194863534</t>
  </si>
  <si>
    <t xml:space="preserve">317600532510010004 </t>
  </si>
  <si>
    <t>3176029015182</t>
  </si>
  <si>
    <t xml:space="preserve">317000028034 </t>
  </si>
  <si>
    <t>RASUNA GINOGA</t>
  </si>
  <si>
    <t xml:space="preserve">JL JL YUSUF HASIRU     </t>
  </si>
  <si>
    <t xml:space="preserve">317600532510010002 </t>
  </si>
  <si>
    <t>3176029015180</t>
  </si>
  <si>
    <t xml:space="preserve">317600532510010001 </t>
  </si>
  <si>
    <t>3176029015179</t>
  </si>
  <si>
    <t>BOBBY ISKANDAR ABASI</t>
  </si>
  <si>
    <t>LAPANGAN NUNUK</t>
  </si>
  <si>
    <t xml:space="preserve">317300532510090009 </t>
  </si>
  <si>
    <t>3173029003169</t>
  </si>
  <si>
    <t>MERCY MENGKO</t>
  </si>
  <si>
    <t>TOBONGON, KMPLKS GPDI</t>
  </si>
  <si>
    <t xml:space="preserve">317300532510100010 </t>
  </si>
  <si>
    <t>3173029003170</t>
  </si>
  <si>
    <t xml:space="preserve">317300012857 </t>
  </si>
  <si>
    <t>DOLFI PASUHUK</t>
  </si>
  <si>
    <t xml:space="preserve">JL MODAYAG               14487     </t>
  </si>
  <si>
    <t xml:space="preserve">317300532510080008 </t>
  </si>
  <si>
    <t>3173029003168</t>
  </si>
  <si>
    <t>SALDY RAUPU</t>
  </si>
  <si>
    <t>BONGKUDAI, KOMPLEKS BRI</t>
  </si>
  <si>
    <t xml:space="preserve">317300532510070007 </t>
  </si>
  <si>
    <t>3173029003167</t>
  </si>
  <si>
    <t>MARZUKI SAID SULEMAN</t>
  </si>
  <si>
    <t>082191793131</t>
  </si>
  <si>
    <t xml:space="preserve">317300532510030006 </t>
  </si>
  <si>
    <t>3173029003166</t>
  </si>
  <si>
    <t xml:space="preserve">317310015698 </t>
  </si>
  <si>
    <t>SAMBUR IROTH</t>
  </si>
  <si>
    <t xml:space="preserve">JL KAKENTURAN            KM002572     </t>
  </si>
  <si>
    <t>7502050E</t>
  </si>
  <si>
    <t xml:space="preserve">317300532510030005 </t>
  </si>
  <si>
    <t>3173029003165</t>
  </si>
  <si>
    <t xml:space="preserve">317300054118 </t>
  </si>
  <si>
    <t>SUNARDI WAKIJON</t>
  </si>
  <si>
    <t xml:space="preserve">JL LIBERIA     </t>
  </si>
  <si>
    <t xml:space="preserve">317300532510030004 </t>
  </si>
  <si>
    <t>3173029003164</t>
  </si>
  <si>
    <t>MUHAMMAD AHLY MOKOGINTA</t>
  </si>
  <si>
    <t>9116439ZY</t>
  </si>
  <si>
    <t>MOHON</t>
  </si>
  <si>
    <t xml:space="preserve">317300532510020003 </t>
  </si>
  <si>
    <t>3173029003163</t>
  </si>
  <si>
    <t>ROMMI SUPIT</t>
  </si>
  <si>
    <t xml:space="preserve">317300532510020002 </t>
  </si>
  <si>
    <t>3173029003162</t>
  </si>
  <si>
    <t xml:space="preserve">317300023363 </t>
  </si>
  <si>
    <t>ROSTIA</t>
  </si>
  <si>
    <t xml:space="preserve">317300532510020001 </t>
  </si>
  <si>
    <t>3173029003161</t>
  </si>
  <si>
    <t>HADIAN MAMONTO</t>
  </si>
  <si>
    <t>MODAYAG, LRG SMA</t>
  </si>
  <si>
    <t xml:space="preserve">317100532510120006 </t>
  </si>
  <si>
    <t>3171029001706</t>
  </si>
  <si>
    <t>MAIDAT ANSIBI</t>
  </si>
  <si>
    <t>DUMOGA</t>
  </si>
  <si>
    <t xml:space="preserve">317100532510090005 </t>
  </si>
  <si>
    <t>3171029001705</t>
  </si>
  <si>
    <t>IRENE RUSANG</t>
  </si>
  <si>
    <t>SINIYUNG</t>
  </si>
  <si>
    <t xml:space="preserve">317100532510080004 </t>
  </si>
  <si>
    <t>3171029001704</t>
  </si>
  <si>
    <t>JAMES PAYOW</t>
  </si>
  <si>
    <t>KALIBOMBANG</t>
  </si>
  <si>
    <t xml:space="preserve">317100532510070003 </t>
  </si>
  <si>
    <t>3171029001703</t>
  </si>
  <si>
    <t>KONSER GGC</t>
  </si>
  <si>
    <t>LAPANGAN MOPUYA</t>
  </si>
  <si>
    <t>089504310375</t>
  </si>
  <si>
    <t xml:space="preserve">317100532510060002 </t>
  </si>
  <si>
    <t>3171029001702</t>
  </si>
  <si>
    <t>TOMMY KAMBEY</t>
  </si>
  <si>
    <t>MODOMANG</t>
  </si>
  <si>
    <t xml:space="preserve">317100532510060001 </t>
  </si>
  <si>
    <t>3171029001701</t>
  </si>
  <si>
    <t>PASAR MALAM MOPUYA</t>
  </si>
  <si>
    <t xml:space="preserve">317200532510010001 </t>
  </si>
  <si>
    <t>3172029002653</t>
  </si>
  <si>
    <t>NOFRITS</t>
  </si>
  <si>
    <t>POMOMAN</t>
  </si>
  <si>
    <t>085242512314</t>
  </si>
  <si>
    <t>0023483ZY</t>
  </si>
  <si>
    <t xml:space="preserve">317500532510120008 </t>
  </si>
  <si>
    <t>3175029001821</t>
  </si>
  <si>
    <t>rosita taha</t>
  </si>
  <si>
    <t>SALONGO</t>
  </si>
  <si>
    <t>6282377318776</t>
  </si>
  <si>
    <t xml:space="preserve">317500532510010002 </t>
  </si>
  <si>
    <t>3175029001815</t>
  </si>
  <si>
    <t>MINTARDI (PROJECT GUNUNG RUANG)</t>
  </si>
  <si>
    <t>082131040202</t>
  </si>
  <si>
    <t>9312111EY</t>
  </si>
  <si>
    <t xml:space="preserve">317500532510100007 </t>
  </si>
  <si>
    <t>3175029001820</t>
  </si>
  <si>
    <t>abdul rahman samaitu</t>
  </si>
  <si>
    <t>6282190798945</t>
  </si>
  <si>
    <t xml:space="preserve">317500532510090006 </t>
  </si>
  <si>
    <t>3175029001819</t>
  </si>
  <si>
    <t>NURYATI M APANYO</t>
  </si>
  <si>
    <t>082193713700</t>
  </si>
  <si>
    <t xml:space="preserve">317500532510090005 </t>
  </si>
  <si>
    <t>3175029001818</t>
  </si>
  <si>
    <t>ISMAIL PAKIA</t>
  </si>
  <si>
    <t>PANGIA</t>
  </si>
  <si>
    <t>085340105077</t>
  </si>
  <si>
    <t xml:space="preserve">317500532510070004 </t>
  </si>
  <si>
    <t>3175029001817</t>
  </si>
  <si>
    <t>SURTIN GAIB</t>
  </si>
  <si>
    <t>INOSOTA</t>
  </si>
  <si>
    <t xml:space="preserve">317500532510070003 </t>
  </si>
  <si>
    <t>3175029001816</t>
  </si>
  <si>
    <t>ANCONG PATE</t>
  </si>
  <si>
    <t>MOLIBAGU</t>
  </si>
  <si>
    <t xml:space="preserve">317500532510010001 </t>
  </si>
  <si>
    <t>3175029001814</t>
  </si>
  <si>
    <t>LOKET</t>
  </si>
  <si>
    <t xml:space="preserve">317400532510120013 </t>
  </si>
  <si>
    <t>3174029003094</t>
  </si>
  <si>
    <t>Abdul munif Buhang</t>
  </si>
  <si>
    <t>Tuntung timur</t>
  </si>
  <si>
    <t>Idris</t>
  </si>
  <si>
    <t>9514016EY</t>
  </si>
  <si>
    <t xml:space="preserve">317400532510060007 </t>
  </si>
  <si>
    <t>3174029003088</t>
  </si>
  <si>
    <t>ANDRA DATUKRAMAT</t>
  </si>
  <si>
    <t>SOLIGIR</t>
  </si>
  <si>
    <t>BAIM</t>
  </si>
  <si>
    <t xml:space="preserve">317400532510060006 </t>
  </si>
  <si>
    <t>3174029003087</t>
  </si>
  <si>
    <t>JAMALUN PAPUTUNGAN</t>
  </si>
  <si>
    <t>BOLANGAT</t>
  </si>
  <si>
    <t>SADIK</t>
  </si>
  <si>
    <t xml:space="preserve">317400532510010001 </t>
  </si>
  <si>
    <t>3174029003082</t>
  </si>
  <si>
    <t>JUFRI AHMADI</t>
  </si>
  <si>
    <t>KAYOUGU</t>
  </si>
  <si>
    <t>IDRIS</t>
  </si>
  <si>
    <t xml:space="preserve">317400532510120017 </t>
  </si>
  <si>
    <t>3174029003098</t>
  </si>
  <si>
    <t>JEMMY STEVEN PANGAULA</t>
  </si>
  <si>
    <t>bolangitang</t>
  </si>
  <si>
    <t>safrul</t>
  </si>
  <si>
    <t xml:space="preserve">317400532510120016 </t>
  </si>
  <si>
    <t>3174029003097</t>
  </si>
  <si>
    <t>NINGSI PAPUTUNGAN</t>
  </si>
  <si>
    <t>OLLOT</t>
  </si>
  <si>
    <t xml:space="preserve">317400532510120015 </t>
  </si>
  <si>
    <t>3174029003096</t>
  </si>
  <si>
    <t>ASIS FIKRI ALHASNI</t>
  </si>
  <si>
    <t>Buko selatan</t>
  </si>
  <si>
    <t>Zulfikar</t>
  </si>
  <si>
    <t xml:space="preserve">317400532510120014 </t>
  </si>
  <si>
    <t>3174029003095</t>
  </si>
  <si>
    <t>Susianti mokodongan</t>
  </si>
  <si>
    <t>Desa kopi</t>
  </si>
  <si>
    <t>Alfian</t>
  </si>
  <si>
    <t xml:space="preserve">317400532510120012 </t>
  </si>
  <si>
    <t>3174029003093</t>
  </si>
  <si>
    <t>Nirmansyah patadjenu</t>
  </si>
  <si>
    <t>Rey</t>
  </si>
  <si>
    <t xml:space="preserve">317400532510100011 </t>
  </si>
  <si>
    <t>3174029003092</t>
  </si>
  <si>
    <t>IOH-25BRK0025-BIGOSELATAN_KAIDIPANG</t>
  </si>
  <si>
    <t>BIGO SELATAN KAIDIPANG BOLAANG MANGONDOW UTARA</t>
  </si>
  <si>
    <t xml:space="preserve">317400532510100010 </t>
  </si>
  <si>
    <t>3174029003091</t>
  </si>
  <si>
    <t>BASIR ILYAS</t>
  </si>
  <si>
    <t>TANJUNG BUAYA</t>
  </si>
  <si>
    <t xml:space="preserve">317400532510080009 </t>
  </si>
  <si>
    <t>3174029003090</t>
  </si>
  <si>
    <t>REY EATO</t>
  </si>
  <si>
    <t>REY</t>
  </si>
  <si>
    <t xml:space="preserve">317400532510060008 </t>
  </si>
  <si>
    <t>3174029003089</t>
  </si>
  <si>
    <t>RAHMAN DJAFAR</t>
  </si>
  <si>
    <t>SALEO</t>
  </si>
  <si>
    <t xml:space="preserve">317400532510050005 </t>
  </si>
  <si>
    <t>3174029003086</t>
  </si>
  <si>
    <t>WAYAN SUPRAYOGI SAYUN</t>
  </si>
  <si>
    <t>BINTAUNA PANTAI (INDOMARET)</t>
  </si>
  <si>
    <t>082195666559</t>
  </si>
  <si>
    <t xml:space="preserve">317400532510050004 </t>
  </si>
  <si>
    <t>3174029003085</t>
  </si>
  <si>
    <t>INDRAY ADI DOTULONG</t>
  </si>
  <si>
    <t>BUMBUNG</t>
  </si>
  <si>
    <t>FERDI</t>
  </si>
  <si>
    <t xml:space="preserve">317400532510040003 </t>
  </si>
  <si>
    <t>3174029003084</t>
  </si>
  <si>
    <t>ARIFIN PONTOH</t>
  </si>
  <si>
    <t>IYOK</t>
  </si>
  <si>
    <t xml:space="preserve">317400532510030002 </t>
  </si>
  <si>
    <t>3174029003083</t>
  </si>
  <si>
    <t>SAFRUL</t>
  </si>
  <si>
    <t>DS LANGI</t>
  </si>
  <si>
    <t>JENIS</t>
  </si>
  <si>
    <t>RUMUS</t>
  </si>
  <si>
    <t>RUMUS KWHMETER</t>
  </si>
  <si>
    <t>STOK GUDANG UP3</t>
  </si>
  <si>
    <t>STOK GUDANG ULP</t>
  </si>
  <si>
    <t>STOK PINJAM / BARU MASUK</t>
  </si>
  <si>
    <t>2A</t>
  </si>
  <si>
    <t>TEL</t>
  </si>
  <si>
    <t>4A</t>
  </si>
  <si>
    <t>6A</t>
  </si>
  <si>
    <t>10A</t>
  </si>
  <si>
    <t>16A</t>
  </si>
  <si>
    <t>20A</t>
  </si>
  <si>
    <t>25A</t>
  </si>
  <si>
    <t>3X10A</t>
  </si>
  <si>
    <t>35A</t>
  </si>
  <si>
    <t>3X16A</t>
  </si>
  <si>
    <t>50A</t>
  </si>
  <si>
    <t>3X20A</t>
  </si>
  <si>
    <t>3X25A</t>
  </si>
  <si>
    <t>3X35A</t>
  </si>
  <si>
    <t>3X50A</t>
  </si>
  <si>
    <t>3X62A</t>
  </si>
  <si>
    <t>3X80A</t>
  </si>
  <si>
    <t>3X100A</t>
  </si>
  <si>
    <t>3X125A</t>
  </si>
  <si>
    <t>3X160A</t>
  </si>
  <si>
    <t>3X200A</t>
  </si>
  <si>
    <t>3X225A</t>
  </si>
  <si>
    <t>3X300A</t>
  </si>
  <si>
    <t>PASKABAYAR</t>
  </si>
  <si>
    <t>PRABAYAR</t>
  </si>
  <si>
    <t>PP</t>
  </si>
  <si>
    <t>AGENDA</t>
  </si>
  <si>
    <t>TITIK TRAFO TERDEKAT</t>
  </si>
  <si>
    <t>LAYANAN</t>
  </si>
  <si>
    <t>MCB 1 FASA</t>
  </si>
  <si>
    <t>MCB 3 FASA</t>
  </si>
  <si>
    <t>KWH METER 1 FASA</t>
  </si>
  <si>
    <t>KWH METER 3 FASA</t>
  </si>
  <si>
    <t>PB</t>
  </si>
  <si>
    <t>PD</t>
  </si>
  <si>
    <t>RENCANA PADAM</t>
  </si>
  <si>
    <t>TEGANGAN F-F</t>
  </si>
  <si>
    <t>TEGANGAN F-N</t>
  </si>
  <si>
    <t>% BEBAN TRAFO</t>
  </si>
  <si>
    <t>NAMA_MATERIAL</t>
  </si>
  <si>
    <t>KOORDINAT_X</t>
  </si>
  <si>
    <t>KOORDINAT_Y</t>
  </si>
  <si>
    <t>KAPASITAS_TRAFO</t>
  </si>
  <si>
    <t>ARUS_R</t>
  </si>
  <si>
    <t>ARUS_S</t>
  </si>
  <si>
    <t>ARUS_T</t>
  </si>
  <si>
    <t>TEGANGAN_F-F</t>
  </si>
  <si>
    <t>TEGANGAN_F-N</t>
  </si>
  <si>
    <t>PERSEN_BEBAN_TRAFO</t>
  </si>
  <si>
    <t>0.89482</t>
  </si>
  <si>
    <t>123.26336</t>
  </si>
  <si>
    <t>0.850495994</t>
  </si>
  <si>
    <t>124.6885681152</t>
  </si>
  <si>
    <t>0.851507008</t>
  </si>
  <si>
    <t>124.6896362305</t>
  </si>
  <si>
    <t>0.715719998</t>
  </si>
  <si>
    <t>124.371673584</t>
  </si>
  <si>
    <t>0.71509397</t>
  </si>
  <si>
    <t>124.3730926514</t>
  </si>
  <si>
    <t>0.775586009</t>
  </si>
  <si>
    <t>124.6176681519</t>
  </si>
  <si>
    <t>0.45646</t>
  </si>
  <si>
    <t>124.42854</t>
  </si>
  <si>
    <t>0.702353001</t>
  </si>
  <si>
    <t>124.4048843384</t>
  </si>
  <si>
    <t>0.65386802</t>
  </si>
  <si>
    <t>124.4543457031</t>
  </si>
  <si>
    <t>0.656536996</t>
  </si>
  <si>
    <t>124.4607467651</t>
  </si>
  <si>
    <t>0.582127988</t>
  </si>
  <si>
    <t>124.5267944336</t>
  </si>
  <si>
    <t>0.578496993</t>
  </si>
  <si>
    <t>124.5134048462</t>
  </si>
  <si>
    <t>0.792775989</t>
  </si>
  <si>
    <t>124.453163147</t>
  </si>
  <si>
    <t>0.801227987</t>
  </si>
  <si>
    <t>124.4471588135</t>
  </si>
  <si>
    <t>0.804587007</t>
  </si>
  <si>
    <t>124.445930481</t>
  </si>
  <si>
    <t>0.37527</t>
  </si>
  <si>
    <t>124.00867</t>
  </si>
  <si>
    <t>0.38067</t>
  </si>
  <si>
    <t>124.01775</t>
  </si>
  <si>
    <t>0.45651</t>
  </si>
  <si>
    <t>124.40461</t>
  </si>
  <si>
    <t>0.807310998</t>
  </si>
  <si>
    <t>124.6551818848</t>
  </si>
  <si>
    <t>0.731059015</t>
  </si>
  <si>
    <t>124.357131958</t>
  </si>
  <si>
    <t>0.729471028</t>
  </si>
  <si>
    <t>124.3557052612</t>
  </si>
  <si>
    <t>0.638274014</t>
  </si>
  <si>
    <t>124.5299682617</t>
  </si>
  <si>
    <t>0.653325975</t>
  </si>
  <si>
    <t>124.5497055054</t>
  </si>
  <si>
    <t>0.621475995</t>
  </si>
  <si>
    <t>124.5462417603</t>
  </si>
  <si>
    <t>0.806639016</t>
  </si>
  <si>
    <t>124.4389190674</t>
  </si>
  <si>
    <t>0.810151994</t>
  </si>
  <si>
    <t>124.4326705933</t>
  </si>
  <si>
    <t>0.843622029</t>
  </si>
  <si>
    <t>124.4369277954</t>
  </si>
  <si>
    <t>0.663199008</t>
  </si>
  <si>
    <t>124.558807373</t>
  </si>
  <si>
    <t>0.710985005</t>
  </si>
  <si>
    <t>124.3827438354</t>
  </si>
  <si>
    <t>0.719455004</t>
  </si>
  <si>
    <t>124.3938980103</t>
  </si>
  <si>
    <t>0.651166022</t>
  </si>
  <si>
    <t>124.4683380127</t>
  </si>
  <si>
    <t>0.634568989</t>
  </si>
  <si>
    <t>124.5111236572</t>
  </si>
  <si>
    <t>0.676706</t>
  </si>
  <si>
    <t>124.538035</t>
  </si>
  <si>
    <t>0.37606</t>
  </si>
  <si>
    <t>124.02419</t>
  </si>
  <si>
    <t>0.74456197</t>
  </si>
  <si>
    <t>124.6083374023</t>
  </si>
  <si>
    <t>0.746703029</t>
  </si>
  <si>
    <t>124.608291626</t>
  </si>
  <si>
    <t>0.757080972</t>
  </si>
  <si>
    <t>124.6122360229</t>
  </si>
  <si>
    <t>0.762027979</t>
  </si>
  <si>
    <t>124.6130371094</t>
  </si>
  <si>
    <t>0.765913069</t>
  </si>
  <si>
    <t>124.6152648926</t>
  </si>
  <si>
    <t>0.722661972</t>
  </si>
  <si>
    <t>124.3877944946</t>
  </si>
  <si>
    <t>0.71321702</t>
  </si>
  <si>
    <t>124.3929595947</t>
  </si>
  <si>
    <t>0.713367999</t>
  </si>
  <si>
    <t>124.3912124634</t>
  </si>
  <si>
    <t>0.750178993</t>
  </si>
  <si>
    <t>124.4491882324</t>
  </si>
  <si>
    <t>0.761489987</t>
  </si>
  <si>
    <t>124.4453735352</t>
  </si>
  <si>
    <t>0.764397979</t>
  </si>
  <si>
    <t>124.4439849854</t>
  </si>
  <si>
    <t>0.779420972</t>
  </si>
  <si>
    <t>124.4586334229</t>
  </si>
  <si>
    <t>0.791092992</t>
  </si>
  <si>
    <t>124.5321578979</t>
  </si>
  <si>
    <t>0.829955995</t>
  </si>
  <si>
    <t>124.432762146</t>
  </si>
  <si>
    <t>0.799368978</t>
  </si>
  <si>
    <t>124.4217071533</t>
  </si>
  <si>
    <t>0.39636</t>
  </si>
  <si>
    <t>124.1124</t>
  </si>
  <si>
    <t>0.39418</t>
  </si>
  <si>
    <t>124.11255</t>
  </si>
  <si>
    <t>0.43266</t>
  </si>
  <si>
    <t>124.2265</t>
  </si>
  <si>
    <t>0.40666</t>
  </si>
  <si>
    <t>124.24977</t>
  </si>
  <si>
    <t>0.84720403</t>
  </si>
  <si>
    <t>124.7015457153</t>
  </si>
  <si>
    <t>0.710003018</t>
  </si>
  <si>
    <t>124.388458252</t>
  </si>
  <si>
    <t>0.768944979</t>
  </si>
  <si>
    <t>124.6127090454</t>
  </si>
  <si>
    <t>0.396904</t>
  </si>
  <si>
    <t>124.112723</t>
  </si>
  <si>
    <t>0.36571</t>
  </si>
  <si>
    <t>123.97835</t>
  </si>
  <si>
    <t>0.709901989</t>
  </si>
  <si>
    <t>124.3851318359</t>
  </si>
  <si>
    <t>0.710241973</t>
  </si>
  <si>
    <t>124.3853988647</t>
  </si>
  <si>
    <t>0.53293401</t>
  </si>
  <si>
    <t>124.4684906006</t>
  </si>
  <si>
    <t>0.480621994</t>
  </si>
  <si>
    <t>124.4799118042</t>
  </si>
  <si>
    <t>0.791157007</t>
  </si>
  <si>
    <t>124.4656295776</t>
  </si>
  <si>
    <t>0.785552025</t>
  </si>
  <si>
    <t>124.4533157349</t>
  </si>
  <si>
    <t>0.791858971</t>
  </si>
  <si>
    <t>124.4532165527</t>
  </si>
  <si>
    <t>0.678683996</t>
  </si>
  <si>
    <t>124.5385131836</t>
  </si>
  <si>
    <t>0.38409</t>
  </si>
  <si>
    <t>124.01804</t>
  </si>
  <si>
    <t>0.38167</t>
  </si>
  <si>
    <t>124.07227</t>
  </si>
  <si>
    <t>0.42969</t>
  </si>
  <si>
    <t>124.28587</t>
  </si>
  <si>
    <t>0.44014</t>
  </si>
  <si>
    <t>124.30897</t>
  </si>
  <si>
    <t>0.601095</t>
  </si>
  <si>
    <t>124.269657</t>
  </si>
  <si>
    <t>0.81178</t>
  </si>
  <si>
    <t>124.654772</t>
  </si>
  <si>
    <t>0.85296</t>
  </si>
  <si>
    <t>124.689603</t>
  </si>
  <si>
    <t>0.70674</t>
  </si>
  <si>
    <t>124.322955</t>
  </si>
  <si>
    <t>0.717361</t>
  </si>
  <si>
    <t>124.278822</t>
  </si>
  <si>
    <t>0.90469</t>
  </si>
  <si>
    <t>123.27865</t>
  </si>
  <si>
    <t>0.679236</t>
  </si>
  <si>
    <t>124.539074</t>
  </si>
  <si>
    <t>0.754088998</t>
  </si>
  <si>
    <t>124.6192932129</t>
  </si>
  <si>
    <t>0.759694993</t>
  </si>
  <si>
    <t>124.612449646</t>
  </si>
  <si>
    <t>0.754494011</t>
  </si>
  <si>
    <t>124.6104125977</t>
  </si>
  <si>
    <t>0.40553</t>
  </si>
  <si>
    <t>124.13897</t>
  </si>
  <si>
    <t>0.40499</t>
  </si>
  <si>
    <t>124.14255</t>
  </si>
  <si>
    <t>0.42147</t>
  </si>
  <si>
    <t>124.25118</t>
  </si>
  <si>
    <t>0.43334</t>
  </si>
  <si>
    <t>124.26168</t>
  </si>
  <si>
    <t>0.37694</t>
  </si>
  <si>
    <t>124.04204</t>
  </si>
  <si>
    <t>0.37945</t>
  </si>
  <si>
    <t>124.04545</t>
  </si>
  <si>
    <t>0.726507008</t>
  </si>
  <si>
    <t>124.5933227539</t>
  </si>
  <si>
    <t>0.755469978</t>
  </si>
  <si>
    <t>124.6121139526</t>
  </si>
  <si>
    <t>0.722256005</t>
  </si>
  <si>
    <t>124.3916931152</t>
  </si>
  <si>
    <t>0.714690983</t>
  </si>
  <si>
    <t>124.3944473267</t>
  </si>
  <si>
    <t>0.714515984</t>
  </si>
  <si>
    <t>124.3983001709</t>
  </si>
  <si>
    <t>0.713329971</t>
  </si>
  <si>
    <t>124.5896530151</t>
  </si>
  <si>
    <t>0.732433021</t>
  </si>
  <si>
    <t>124.4569854736</t>
  </si>
  <si>
    <t>0.76542598</t>
  </si>
  <si>
    <t>124.443031311</t>
  </si>
  <si>
    <t>0.768773019</t>
  </si>
  <si>
    <t>124.4493942261</t>
  </si>
  <si>
    <t>0.845596015</t>
  </si>
  <si>
    <t>124.4349899292</t>
  </si>
  <si>
    <t>0.800674915</t>
  </si>
  <si>
    <t>124.4194946289</t>
  </si>
  <si>
    <t>0.80627501</t>
  </si>
  <si>
    <t>124.4077529907</t>
  </si>
  <si>
    <t>0.39423</t>
  </si>
  <si>
    <t>124.09821</t>
  </si>
  <si>
    <t>0.39582</t>
  </si>
  <si>
    <t>124.11709</t>
  </si>
  <si>
    <t>1.018524</t>
  </si>
  <si>
    <t>124.305865</t>
  </si>
  <si>
    <t>0.944307</t>
  </si>
  <si>
    <t>124.181124</t>
  </si>
  <si>
    <t>0.6815</t>
  </si>
  <si>
    <t>124.2754</t>
  </si>
  <si>
    <t>0.697311</t>
  </si>
  <si>
    <t>124.119058</t>
  </si>
  <si>
    <t>0.723419</t>
  </si>
  <si>
    <t>124.363181</t>
  </si>
  <si>
    <t>0.854865015</t>
  </si>
  <si>
    <t>124.6273498535</t>
  </si>
  <si>
    <t>0.768177</t>
  </si>
  <si>
    <t>124.61631</t>
  </si>
  <si>
    <t>0.716790974</t>
  </si>
  <si>
    <t>124.5915908813</t>
  </si>
  <si>
    <t>0.768338978</t>
  </si>
  <si>
    <t>124.6100158691</t>
  </si>
  <si>
    <t>0.38339</t>
  </si>
  <si>
    <t>124.00616</t>
  </si>
  <si>
    <t>0.39148</t>
  </si>
  <si>
    <t>124.08578</t>
  </si>
  <si>
    <t>0.39303</t>
  </si>
  <si>
    <t>124.09355</t>
  </si>
  <si>
    <t>0.42595</t>
  </si>
  <si>
    <t>124.2726</t>
  </si>
  <si>
    <t>0.449</t>
  </si>
  <si>
    <t>124.31871</t>
  </si>
  <si>
    <t>0.45406</t>
  </si>
  <si>
    <t>124.35441</t>
  </si>
  <si>
    <t>0.36367</t>
  </si>
  <si>
    <t>123.97186</t>
  </si>
  <si>
    <t>0.72338599</t>
  </si>
  <si>
    <t>124.4431304932</t>
  </si>
  <si>
    <t>0.705931008</t>
  </si>
  <si>
    <t>124.392326355</t>
  </si>
  <si>
    <t>0.702544987</t>
  </si>
  <si>
    <t>124.4015274048</t>
  </si>
  <si>
    <t>0.519912004</t>
  </si>
  <si>
    <t>124.494392395</t>
  </si>
  <si>
    <t>0.492617995</t>
  </si>
  <si>
    <t>124.5014724731</t>
  </si>
  <si>
    <t>0.793738008</t>
  </si>
  <si>
    <t>124.4661331177</t>
  </si>
  <si>
    <t>0.799289942</t>
  </si>
  <si>
    <t>124.4616546631</t>
  </si>
  <si>
    <t>0.803274989</t>
  </si>
  <si>
    <t>124.4060974121</t>
  </si>
  <si>
    <t>0.765808</t>
  </si>
  <si>
    <t>124.29932</t>
  </si>
  <si>
    <t>0.702508</t>
  </si>
  <si>
    <t>124.301965</t>
  </si>
  <si>
    <t>0.81321454</t>
  </si>
  <si>
    <t>124.6579742432</t>
  </si>
  <si>
    <t>0.855085015</t>
  </si>
  <si>
    <t>124.6933288574</t>
  </si>
  <si>
    <t>0.858193994</t>
  </si>
  <si>
    <t>124.6888580322</t>
  </si>
  <si>
    <t>0.713735998</t>
  </si>
  <si>
    <t>124.3762054443</t>
  </si>
  <si>
    <t>0.768337011</t>
  </si>
  <si>
    <t>124.6158752441</t>
  </si>
  <si>
    <t>0.717015028</t>
  </si>
  <si>
    <t>124.3688964844</t>
  </si>
  <si>
    <t>0.715040028</t>
  </si>
  <si>
    <t>124.3743667603</t>
  </si>
  <si>
    <t>0.77471602</t>
  </si>
  <si>
    <t>124.6186676025</t>
  </si>
  <si>
    <t>0.699909985</t>
  </si>
  <si>
    <t>124.4081954956</t>
  </si>
  <si>
    <t>0.691792011</t>
  </si>
  <si>
    <t>124.4070510864</t>
  </si>
  <si>
    <t>0.593609989</t>
  </si>
  <si>
    <t>124.5252609253</t>
  </si>
  <si>
    <t>0.550324023</t>
  </si>
  <si>
    <t>124.4888458252</t>
  </si>
  <si>
    <t>0.545424998</t>
  </si>
  <si>
    <t>124.4926376343</t>
  </si>
  <si>
    <t>0.795539975</t>
  </si>
  <si>
    <t>124.4557952881</t>
  </si>
  <si>
    <t>0.801566005</t>
  </si>
  <si>
    <t>124.4590759277</t>
  </si>
  <si>
    <t>0.37566</t>
  </si>
  <si>
    <t>124.00304</t>
  </si>
  <si>
    <t>0.46849</t>
  </si>
  <si>
    <t>124.41026</t>
  </si>
  <si>
    <t>0.47019</t>
  </si>
  <si>
    <t>124.42505</t>
  </si>
  <si>
    <t>0.810871005</t>
  </si>
  <si>
    <t>124.6539306641</t>
  </si>
  <si>
    <t>0.81054002</t>
  </si>
  <si>
    <t>124.6565170288</t>
  </si>
  <si>
    <t>0.598995984</t>
  </si>
  <si>
    <t>124.5162811279</t>
  </si>
  <si>
    <t>0.91732</t>
  </si>
  <si>
    <t>124.09652</t>
  </si>
  <si>
    <t>0.724156022</t>
  </si>
  <si>
    <t>124.3593063354</t>
  </si>
  <si>
    <t>0.719747007</t>
  </si>
  <si>
    <t>124.3643798828</t>
  </si>
  <si>
    <t>0.701663971</t>
  </si>
  <si>
    <t>124.5447769165</t>
  </si>
  <si>
    <t>0.703247011</t>
  </si>
  <si>
    <t>124.539276123</t>
  </si>
  <si>
    <t>0.660507977</t>
  </si>
  <si>
    <t>124.4710617065</t>
  </si>
  <si>
    <t>0.637224019</t>
  </si>
  <si>
    <t>124.5025634766</t>
  </si>
  <si>
    <t>0.653678</t>
  </si>
  <si>
    <t>124.5343856812</t>
  </si>
  <si>
    <t>0.595368981</t>
  </si>
  <si>
    <t>124.5225448608</t>
  </si>
  <si>
    <t>0.805997014</t>
  </si>
  <si>
    <t>124.4363327026</t>
  </si>
  <si>
    <t>0.809091985</t>
  </si>
  <si>
    <t>124.4306793213</t>
  </si>
  <si>
    <t>0.864363015</t>
  </si>
  <si>
    <t>124.6778640747</t>
  </si>
  <si>
    <t>0.386399</t>
  </si>
  <si>
    <t>124.016472</t>
  </si>
  <si>
    <t>0.45068</t>
  </si>
  <si>
    <t>124.34956</t>
  </si>
  <si>
    <t>0.45674</t>
  </si>
  <si>
    <t>124.35553</t>
  </si>
  <si>
    <t>0.707238972</t>
  </si>
  <si>
    <t>124.5975646973</t>
  </si>
  <si>
    <t>0.717211008</t>
  </si>
  <si>
    <t>124.5919342041</t>
  </si>
  <si>
    <t>0.766291022</t>
  </si>
  <si>
    <t>124.6091995239</t>
  </si>
  <si>
    <t>0.36534</t>
  </si>
  <si>
    <t>123.97677</t>
  </si>
  <si>
    <t>0.727821</t>
  </si>
  <si>
    <t>124.449811</t>
  </si>
  <si>
    <t>0.707040012</t>
  </si>
  <si>
    <t>124.3890686035</t>
  </si>
  <si>
    <t>0.705646992</t>
  </si>
  <si>
    <t>124.4002380371</t>
  </si>
  <si>
    <t>0.528410017</t>
  </si>
  <si>
    <t>124.4771652222</t>
  </si>
  <si>
    <t>0.487522006</t>
  </si>
  <si>
    <t>124.4910049438</t>
  </si>
  <si>
    <t>0.787440002</t>
  </si>
  <si>
    <t>124.4709472656</t>
  </si>
  <si>
    <t>0.785915971</t>
  </si>
  <si>
    <t>124.4541473389</t>
  </si>
  <si>
    <t>0.683237016</t>
  </si>
  <si>
    <t>124.511756897</t>
  </si>
  <si>
    <t>0.39224</t>
  </si>
  <si>
    <t>124.08798</t>
  </si>
  <si>
    <t>0.39315</t>
  </si>
  <si>
    <t>124.09552</t>
  </si>
  <si>
    <t>0.43027</t>
  </si>
  <si>
    <t>124.2641</t>
  </si>
  <si>
    <t>0.80058</t>
  </si>
  <si>
    <t>124.644278</t>
  </si>
  <si>
    <t>0.769316971</t>
  </si>
  <si>
    <t>124.4479064941</t>
  </si>
  <si>
    <t>0.805890024</t>
  </si>
  <si>
    <t>124.4120864868</t>
  </si>
  <si>
    <t>0.443958</t>
  </si>
  <si>
    <t>124.260876</t>
  </si>
  <si>
    <t>0.37442</t>
  </si>
  <si>
    <t>124.03417</t>
  </si>
  <si>
    <t>0.38208</t>
  </si>
  <si>
    <t>124.04826</t>
  </si>
  <si>
    <t>0.739674985</t>
  </si>
  <si>
    <t>124.6018066406</t>
  </si>
  <si>
    <t>0.752636015</t>
  </si>
  <si>
    <t>124.611289978</t>
  </si>
  <si>
    <t>0.755587995</t>
  </si>
  <si>
    <t>124.6153564453</t>
  </si>
  <si>
    <t>0.757441998</t>
  </si>
  <si>
    <t>124.6108703613</t>
  </si>
  <si>
    <t>0.753638029</t>
  </si>
  <si>
    <t>124.6101837158</t>
  </si>
  <si>
    <t>0.720255017</t>
  </si>
  <si>
    <t>124.3937911987</t>
  </si>
  <si>
    <t>0.712638974</t>
  </si>
  <si>
    <t>124.3974761963</t>
  </si>
  <si>
    <t>0.721230984</t>
  </si>
  <si>
    <t>124.431060791</t>
  </si>
  <si>
    <t>0.727767</t>
  </si>
  <si>
    <t>124.449846</t>
  </si>
  <si>
    <t>0.721504986</t>
  </si>
  <si>
    <t>124.4551239014</t>
  </si>
  <si>
    <t>0.765434027</t>
  </si>
  <si>
    <t>124.443977356</t>
  </si>
  <si>
    <t>0.844238997</t>
  </si>
  <si>
    <t>124.4363021851</t>
  </si>
  <si>
    <t>0.809466</t>
  </si>
  <si>
    <t>124.410527</t>
  </si>
  <si>
    <t>124.10477</t>
  </si>
  <si>
    <t>0.39692</t>
  </si>
  <si>
    <t>124.1146</t>
  </si>
  <si>
    <t>0.38959</t>
  </si>
  <si>
    <t>124.11766</t>
  </si>
  <si>
    <t>0.39572</t>
  </si>
  <si>
    <t>124.17017</t>
  </si>
  <si>
    <t>0.41899</t>
  </si>
  <si>
    <t>124.25003</t>
  </si>
  <si>
    <t>0.37761</t>
  </si>
  <si>
    <t>123.9974</t>
  </si>
  <si>
    <t>0.810816109</t>
  </si>
  <si>
    <t>124.658996582</t>
  </si>
  <si>
    <t>0.730542</t>
  </si>
  <si>
    <t>124.358956</t>
  </si>
  <si>
    <t>0.809507012</t>
  </si>
  <si>
    <t>124.6578216553</t>
  </si>
  <si>
    <t>0.732358992</t>
  </si>
  <si>
    <t>124.352180481</t>
  </si>
  <si>
    <t>0.725179017</t>
  </si>
  <si>
    <t>124.3582763672</t>
  </si>
  <si>
    <t>0.723276019</t>
  </si>
  <si>
    <t>124.3602294922</t>
  </si>
  <si>
    <t>0.59910202</t>
  </si>
  <si>
    <t>124.5205154419</t>
  </si>
  <si>
    <t>0.594347</t>
  </si>
  <si>
    <t>124.5231628418</t>
  </si>
  <si>
    <t>0.806125998</t>
  </si>
  <si>
    <t>124.4342651367</t>
  </si>
  <si>
    <t>0.809020996</t>
  </si>
  <si>
    <t>124.4325790405</t>
  </si>
  <si>
    <t>0.681115985</t>
  </si>
  <si>
    <t>124.5643005371</t>
  </si>
  <si>
    <t>0.712885976</t>
  </si>
  <si>
    <t>124.5883178711</t>
  </si>
  <si>
    <t>0.660510004</t>
  </si>
  <si>
    <t>124.4710006714</t>
  </si>
  <si>
    <t>0.646538973</t>
  </si>
  <si>
    <t>124.4856796265</t>
  </si>
  <si>
    <t>0.652696013</t>
  </si>
  <si>
    <t>124.5362167358</t>
  </si>
  <si>
    <t>0.814104974</t>
  </si>
  <si>
    <t>124.6552886963</t>
  </si>
  <si>
    <t>0.854003012</t>
  </si>
  <si>
    <t>124.6922531128</t>
  </si>
  <si>
    <t>0.856001019</t>
  </si>
  <si>
    <t>124.6930618286</t>
  </si>
  <si>
    <t>0.9553</t>
  </si>
  <si>
    <t>123.24411</t>
  </si>
  <si>
    <t>0.672293007</t>
  </si>
  <si>
    <t>124.4336624146</t>
  </si>
  <si>
    <t>0.79765898</t>
  </si>
  <si>
    <t>124.4506759644</t>
  </si>
  <si>
    <t>0.718971014</t>
  </si>
  <si>
    <t>124.3680496216</t>
  </si>
  <si>
    <t>0.71548</t>
  </si>
  <si>
    <t>124.376546</t>
  </si>
  <si>
    <t>0.712357998</t>
  </si>
  <si>
    <t>124.3803863525</t>
  </si>
  <si>
    <t>0.711780012</t>
  </si>
  <si>
    <t>124.380821228</t>
  </si>
  <si>
    <t>0.767030001</t>
  </si>
  <si>
    <t>124.6126785278</t>
  </si>
  <si>
    <t>0.698580027</t>
  </si>
  <si>
    <t>124.4033584595</t>
  </si>
  <si>
    <t>0.587005019</t>
  </si>
  <si>
    <t>124.5316467285</t>
  </si>
  <si>
    <t>0.54972899</t>
  </si>
  <si>
    <t>124.491569519</t>
  </si>
  <si>
    <t>0.546097994</t>
  </si>
  <si>
    <t>124.4914016724</t>
  </si>
  <si>
    <t>0.795216024</t>
  </si>
  <si>
    <t>124.4556732178</t>
  </si>
  <si>
    <t>0.37737</t>
  </si>
  <si>
    <t>123.9962</t>
  </si>
  <si>
    <t>0.37563</t>
  </si>
  <si>
    <t>123.99726</t>
  </si>
  <si>
    <t>0.47872</t>
  </si>
  <si>
    <t>124.41226</t>
  </si>
  <si>
    <t>0.48037</t>
  </si>
  <si>
    <t>124.41716</t>
  </si>
  <si>
    <t>0.454841</t>
  </si>
  <si>
    <t>124.366379</t>
  </si>
  <si>
    <t>0.467167</t>
  </si>
  <si>
    <t>124.450286</t>
  </si>
  <si>
    <t>0.870744</t>
  </si>
  <si>
    <t>124.023256</t>
  </si>
  <si>
    <t>0.789919019</t>
  </si>
  <si>
    <t>124.6369094849</t>
  </si>
  <si>
    <t>0.79685998</t>
  </si>
  <si>
    <t>124.6348114014</t>
  </si>
  <si>
    <t>0.713320971</t>
  </si>
  <si>
    <t>124.3838500977</t>
  </si>
  <si>
    <t>0.732912004</t>
  </si>
  <si>
    <t>124.3553543091</t>
  </si>
  <si>
    <t>0.726226985</t>
  </si>
  <si>
    <t>124.3570327759</t>
  </si>
  <si>
    <t>0.675750017</t>
  </si>
  <si>
    <t>124.5656280518</t>
  </si>
  <si>
    <t>0.716453016</t>
  </si>
  <si>
    <t>124.3913497925</t>
  </si>
  <si>
    <t>0.654411018</t>
  </si>
  <si>
    <t>124.463432312</t>
  </si>
  <si>
    <t>0.634663999</t>
  </si>
  <si>
    <t>124.5111999512</t>
  </si>
  <si>
    <t>0.651703</t>
  </si>
  <si>
    <t>124.53515625</t>
  </si>
  <si>
    <t>0.622713029</t>
  </si>
  <si>
    <t>124.5441741943</t>
  </si>
  <si>
    <t>0.62174499</t>
  </si>
  <si>
    <t>124.5456466675</t>
  </si>
  <si>
    <t>0.805849016</t>
  </si>
  <si>
    <t>124.4388504028</t>
  </si>
  <si>
    <t>0.811555982</t>
  </si>
  <si>
    <t>124.4328384399</t>
  </si>
  <si>
    <t>0.844592988</t>
  </si>
  <si>
    <t>124.4400405884</t>
  </si>
  <si>
    <t>0.85537</t>
  </si>
  <si>
    <t>123.99746</t>
  </si>
  <si>
    <t>1.089482</t>
  </si>
  <si>
    <t>124.336956</t>
  </si>
  <si>
    <t>0.814888</t>
  </si>
  <si>
    <t>124.6604537964</t>
  </si>
  <si>
    <t>0.849143982</t>
  </si>
  <si>
    <t>124.6956939697</t>
  </si>
  <si>
    <t>0.71480602</t>
  </si>
  <si>
    <t>124.3721923828</t>
  </si>
  <si>
    <t>0.713467002</t>
  </si>
  <si>
    <t>124.3676071167</t>
  </si>
  <si>
    <t>0.79689002</t>
  </si>
  <si>
    <t>124.6297912598</t>
  </si>
  <si>
    <t>0.669184029</t>
  </si>
  <si>
    <t>124.5497894287</t>
  </si>
  <si>
    <t>0.699482024</t>
  </si>
  <si>
    <t>124.4039993286</t>
  </si>
  <si>
    <t>0.659363985</t>
  </si>
  <si>
    <t>124.444984436</t>
  </si>
  <si>
    <t>0.654238999</t>
  </si>
  <si>
    <t>124.4612503052</t>
  </si>
  <si>
    <t>0.580276012</t>
  </si>
  <si>
    <t>124.5280227661</t>
  </si>
  <si>
    <t>0.556042016</t>
  </si>
  <si>
    <t>124.4993362427</t>
  </si>
  <si>
    <t>0.794920981</t>
  </si>
  <si>
    <t>124.4526519775</t>
  </si>
  <si>
    <t>0.799198985</t>
  </si>
  <si>
    <t>124.4495315552</t>
  </si>
  <si>
    <t>0.803281009</t>
  </si>
  <si>
    <t>124.4467544556</t>
  </si>
  <si>
    <t>0.40169</t>
  </si>
  <si>
    <t>124.15274</t>
  </si>
  <si>
    <t>0.37686</t>
  </si>
  <si>
    <t>124.01625</t>
  </si>
  <si>
    <t>0.38252</t>
  </si>
  <si>
    <t>124.0179</t>
  </si>
  <si>
    <t>0.4623</t>
  </si>
  <si>
    <t>124.37605</t>
  </si>
  <si>
    <t>0.46059</t>
  </si>
  <si>
    <t>124.44051</t>
  </si>
  <si>
    <t>0.72157</t>
  </si>
  <si>
    <t>124.29862</t>
  </si>
  <si>
    <t>0.83865</t>
  </si>
  <si>
    <t>123.88249</t>
  </si>
  <si>
    <t>0.847307026</t>
  </si>
  <si>
    <t>124.7081222534</t>
  </si>
  <si>
    <t>0.767620981</t>
  </si>
  <si>
    <t>124.6151428223</t>
  </si>
  <si>
    <t>0.790117025</t>
  </si>
  <si>
    <t>124.4655075073</t>
  </si>
  <si>
    <t>0.786789</t>
  </si>
  <si>
    <t>124.4541549683</t>
  </si>
  <si>
    <t>0.791270018</t>
  </si>
  <si>
    <t>124.4527206421</t>
  </si>
  <si>
    <t>0.679571986</t>
  </si>
  <si>
    <t>124.5152740479</t>
  </si>
  <si>
    <t>0.37914</t>
  </si>
  <si>
    <t>124.05482</t>
  </si>
  <si>
    <t>0.38267</t>
  </si>
  <si>
    <t>124.06359</t>
  </si>
  <si>
    <t>0.43039</t>
  </si>
  <si>
    <t>124.28734</t>
  </si>
  <si>
    <t>0.43757</t>
  </si>
  <si>
    <t>124.307</t>
  </si>
  <si>
    <t>0.37674</t>
  </si>
  <si>
    <t>123.9891</t>
  </si>
  <si>
    <t>0.37345</t>
  </si>
  <si>
    <t>123.98591</t>
  </si>
  <si>
    <t>0.709755003</t>
  </si>
  <si>
    <t>124.3845672607</t>
  </si>
  <si>
    <t>0.708424985</t>
  </si>
  <si>
    <t>124.3863449097</t>
  </si>
  <si>
    <t>0.532661974</t>
  </si>
  <si>
    <t>124.4690704346</t>
  </si>
  <si>
    <t>0.484082997</t>
  </si>
  <si>
    <t>124.4772415161</t>
  </si>
  <si>
    <t>0.70946902</t>
  </si>
  <si>
    <t>124.3908462524</t>
  </si>
  <si>
    <t>0.99214</t>
  </si>
  <si>
    <t>124.238332</t>
  </si>
  <si>
    <t>0.996783</t>
  </si>
  <si>
    <t>124.279102</t>
  </si>
  <si>
    <t>0.652111</t>
  </si>
  <si>
    <t>124.472565</t>
  </si>
  <si>
    <t>0.43259</t>
  </si>
  <si>
    <t>124.22048</t>
  </si>
  <si>
    <t>0.41371</t>
  </si>
  <si>
    <t>124.25024</t>
  </si>
  <si>
    <t>0.37354</t>
  </si>
  <si>
    <t>124.02708</t>
  </si>
  <si>
    <t>0.38084</t>
  </si>
  <si>
    <t>124.04925</t>
  </si>
  <si>
    <t>0.741612017</t>
  </si>
  <si>
    <t>124.6065368652</t>
  </si>
  <si>
    <t>0.747995019</t>
  </si>
  <si>
    <t>124.6098251343</t>
  </si>
  <si>
    <t>0.757357001</t>
  </si>
  <si>
    <t>124.6111526489</t>
  </si>
  <si>
    <t>0.760408998</t>
  </si>
  <si>
    <t>124.6134643555</t>
  </si>
  <si>
    <t>0.764120996</t>
  </si>
  <si>
    <t>124.6146011353</t>
  </si>
  <si>
    <t>0.722626984</t>
  </si>
  <si>
    <t>124.3867874146</t>
  </si>
  <si>
    <t>0.72270298</t>
  </si>
  <si>
    <t>124.3844680786</t>
  </si>
  <si>
    <t>0.712812006</t>
  </si>
  <si>
    <t>124.3912658691</t>
  </si>
  <si>
    <t>0.757633984</t>
  </si>
  <si>
    <t>124.446395874</t>
  </si>
  <si>
    <t>0.711682022</t>
  </si>
  <si>
    <t>124.5886001587</t>
  </si>
  <si>
    <t>0.709550977</t>
  </si>
  <si>
    <t>124.5887832642</t>
  </si>
  <si>
    <t>0.789075971</t>
  </si>
  <si>
    <t>124.525604248</t>
  </si>
  <si>
    <t>0.789310992</t>
  </si>
  <si>
    <t>124.463218689</t>
  </si>
  <si>
    <t>0.796208024</t>
  </si>
  <si>
    <t>124.4266586304</t>
  </si>
  <si>
    <t>0.797695994</t>
  </si>
  <si>
    <t>124.4238357544</t>
  </si>
  <si>
    <t>0.39754</t>
  </si>
  <si>
    <t>124.11059</t>
  </si>
  <si>
    <t>0.743908</t>
  </si>
  <si>
    <t>124.295898</t>
  </si>
  <si>
    <t>0.604351</t>
  </si>
  <si>
    <t>124.261299</t>
  </si>
  <si>
    <t>0.58878</t>
  </si>
  <si>
    <t>124.26606</t>
  </si>
  <si>
    <t>0.91017</t>
  </si>
  <si>
    <t>123.26178</t>
  </si>
  <si>
    <t>0.91999</t>
  </si>
  <si>
    <t>124.10674</t>
  </si>
  <si>
    <t>0.568914</t>
  </si>
  <si>
    <t>124.230914</t>
  </si>
  <si>
    <t>0.733879886</t>
  </si>
  <si>
    <t>124.3047850746</t>
  </si>
  <si>
    <t>0.60005</t>
  </si>
  <si>
    <t>124.293083</t>
  </si>
  <si>
    <t>0.605483</t>
  </si>
  <si>
    <t>124.289367</t>
  </si>
  <si>
    <t>0.665467</t>
  </si>
  <si>
    <t>124.3122</t>
  </si>
  <si>
    <t>0.680354</t>
  </si>
  <si>
    <t>124.301912</t>
  </si>
  <si>
    <t>0.58201</t>
  </si>
  <si>
    <t>124.0056</t>
  </si>
  <si>
    <t>0.57643</t>
  </si>
  <si>
    <t>123.9968</t>
  </si>
  <si>
    <t>0.55342</t>
  </si>
  <si>
    <t>124.03037</t>
  </si>
  <si>
    <t>0.83522</t>
  </si>
  <si>
    <t>123.90793</t>
  </si>
  <si>
    <t>0.9078</t>
  </si>
  <si>
    <t>123.29373</t>
  </si>
  <si>
    <t>0.8993</t>
  </si>
  <si>
    <t>123.29878</t>
  </si>
  <si>
    <t>0.90688</t>
  </si>
  <si>
    <t>123.30136</t>
  </si>
  <si>
    <t>0.88368</t>
  </si>
  <si>
    <t>123.31895</t>
  </si>
  <si>
    <t>0.90645</t>
  </si>
  <si>
    <t>123.26497</t>
  </si>
  <si>
    <t>0.90512</t>
  </si>
  <si>
    <t>123.26703</t>
  </si>
  <si>
    <t>0.89998</t>
  </si>
  <si>
    <t>123.26532</t>
  </si>
  <si>
    <t>0.93652</t>
  </si>
  <si>
    <t>123.2107</t>
  </si>
  <si>
    <t>0.90525</t>
  </si>
  <si>
    <t>123.18643</t>
  </si>
  <si>
    <t>0.746022</t>
  </si>
  <si>
    <t>124.312676</t>
  </si>
  <si>
    <t>0.742335</t>
  </si>
  <si>
    <t>124.313571</t>
  </si>
  <si>
    <t>0.761108</t>
  </si>
  <si>
    <t>124.313006</t>
  </si>
  <si>
    <t>0.8846</t>
  </si>
  <si>
    <t>123.47628</t>
  </si>
  <si>
    <t>0.88267</t>
  </si>
  <si>
    <t>123.48113</t>
  </si>
  <si>
    <t>0.725683</t>
  </si>
  <si>
    <t>124.288833</t>
  </si>
  <si>
    <t>0.724484</t>
  </si>
  <si>
    <t>124.292147</t>
  </si>
  <si>
    <t>0.738967</t>
  </si>
  <si>
    <t>124.303533</t>
  </si>
  <si>
    <t>0.733356</t>
  </si>
  <si>
    <t>124.306369</t>
  </si>
  <si>
    <t>0.735783</t>
  </si>
  <si>
    <t>124.305784</t>
  </si>
  <si>
    <t>0.738538</t>
  </si>
  <si>
    <t>124.308942</t>
  </si>
  <si>
    <t>0.738416667</t>
  </si>
  <si>
    <t>124.3088333333</t>
  </si>
  <si>
    <t>0.73771</t>
  </si>
  <si>
    <t>124.32</t>
  </si>
  <si>
    <t>0.735262</t>
  </si>
  <si>
    <t>124.312635</t>
  </si>
  <si>
    <t>0.740217</t>
  </si>
  <si>
    <t>124.3116</t>
  </si>
  <si>
    <t>0.5811</t>
  </si>
  <si>
    <t>124.10567</t>
  </si>
  <si>
    <t>0.575479</t>
  </si>
  <si>
    <t>124.06</t>
  </si>
  <si>
    <t>0.56378</t>
  </si>
  <si>
    <t>123.98995</t>
  </si>
  <si>
    <t>0.54931</t>
  </si>
  <si>
    <t>124.0019</t>
  </si>
  <si>
    <t>0.58033</t>
  </si>
  <si>
    <t>124.07236</t>
  </si>
  <si>
    <t>0.35089</t>
  </si>
  <si>
    <t>123.91099</t>
  </si>
  <si>
    <t>0.350207</t>
  </si>
  <si>
    <t>123.883391</t>
  </si>
  <si>
    <t>0.34844</t>
  </si>
  <si>
    <t>123.87839</t>
  </si>
  <si>
    <t>0.33625</t>
  </si>
  <si>
    <t>123.86104</t>
  </si>
  <si>
    <t>0.31957</t>
  </si>
  <si>
    <t>123.79198</t>
  </si>
  <si>
    <t>0.90148</t>
  </si>
  <si>
    <t>124.05232</t>
  </si>
  <si>
    <t>0.9012</t>
  </si>
  <si>
    <t>124.05236</t>
  </si>
  <si>
    <t>0.88418</t>
  </si>
  <si>
    <t>123.99736</t>
  </si>
  <si>
    <t>0.88456</t>
  </si>
  <si>
    <t>124.00011</t>
  </si>
  <si>
    <t>0.668455</t>
  </si>
  <si>
    <t>124.266029</t>
  </si>
  <si>
    <t>0.722793</t>
  </si>
  <si>
    <t>124.299448</t>
  </si>
  <si>
    <t>0.602594</t>
  </si>
  <si>
    <t>124.270958</t>
  </si>
  <si>
    <t>0.584117</t>
  </si>
  <si>
    <t>124.261317</t>
  </si>
  <si>
    <t>0.60716</t>
  </si>
  <si>
    <t>124.27792</t>
  </si>
  <si>
    <t>0.764283</t>
  </si>
  <si>
    <t>124.315417</t>
  </si>
  <si>
    <t>0.766617</t>
  </si>
  <si>
    <t>124.311233</t>
  </si>
  <si>
    <t>0.31866</t>
  </si>
  <si>
    <t>123.70645</t>
  </si>
  <si>
    <t>0.91793</t>
  </si>
  <si>
    <t>123.14298</t>
  </si>
  <si>
    <t>0.3164</t>
  </si>
  <si>
    <t>123.48656</t>
  </si>
  <si>
    <t>1.09201</t>
  </si>
  <si>
    <t>124.3413</t>
  </si>
  <si>
    <t>0.31372</t>
  </si>
  <si>
    <t>123.78484</t>
  </si>
  <si>
    <t>0.99691</t>
  </si>
  <si>
    <t>124.28444</t>
  </si>
  <si>
    <t>1.00143</t>
  </si>
  <si>
    <t>124.29054</t>
  </si>
  <si>
    <t>0.99981</t>
  </si>
  <si>
    <t>124.29824</t>
  </si>
  <si>
    <t>0.91728</t>
  </si>
  <si>
    <t>124.1084</t>
  </si>
  <si>
    <t>0.80705</t>
  </si>
  <si>
    <t>124.0671</t>
  </si>
  <si>
    <t>0.8912</t>
  </si>
  <si>
    <t>123.38617</t>
  </si>
  <si>
    <t>1.13584</t>
  </si>
  <si>
    <t>124.35766</t>
  </si>
  <si>
    <t>0.844991</t>
  </si>
  <si>
    <t>123.724499</t>
  </si>
  <si>
    <t>0.608067</t>
  </si>
  <si>
    <t>124.2688</t>
  </si>
  <si>
    <t>0.99174</t>
  </si>
  <si>
    <t>124.26114</t>
  </si>
  <si>
    <t>0.733693658</t>
  </si>
  <si>
    <t>124.3459267706</t>
  </si>
  <si>
    <t>0.77448</t>
  </si>
  <si>
    <t>124.311768</t>
  </si>
  <si>
    <t>0.82678</t>
  </si>
  <si>
    <t>123.90415</t>
  </si>
  <si>
    <t>0.89337</t>
  </si>
  <si>
    <t>123.23432</t>
  </si>
  <si>
    <t>0.743848</t>
  </si>
  <si>
    <t>124.306894</t>
  </si>
  <si>
    <t>0.754283</t>
  </si>
  <si>
    <t>124.3208</t>
  </si>
  <si>
    <t>0.7623</t>
  </si>
  <si>
    <t>124.32455</t>
  </si>
  <si>
    <t>0.776183</t>
  </si>
  <si>
    <t>124.339417</t>
  </si>
  <si>
    <t>0.784833</t>
  </si>
  <si>
    <t>124.351933</t>
  </si>
  <si>
    <t>0.769959</t>
  </si>
  <si>
    <t>124.348625</t>
  </si>
  <si>
    <t>0.73049</t>
  </si>
  <si>
    <t>124.304523</t>
  </si>
  <si>
    <t>0.732136</t>
  </si>
  <si>
    <t>124.301288</t>
  </si>
  <si>
    <t>0.741621</t>
  </si>
  <si>
    <t>124.305901</t>
  </si>
  <si>
    <t>0.741172</t>
  </si>
  <si>
    <t>124.302354</t>
  </si>
  <si>
    <t>0.738331</t>
  </si>
  <si>
    <t>124.307478</t>
  </si>
  <si>
    <t>0.740679</t>
  </si>
  <si>
    <t>124.310973</t>
  </si>
  <si>
    <t>0.748186111</t>
  </si>
  <si>
    <t>124.320865606</t>
  </si>
  <si>
    <t>0.743385</t>
  </si>
  <si>
    <t>124.317717</t>
  </si>
  <si>
    <t>0.739785</t>
  </si>
  <si>
    <t>124.321507</t>
  </si>
  <si>
    <t>0.740864</t>
  </si>
  <si>
    <t>124.327665</t>
  </si>
  <si>
    <t>0.57213</t>
  </si>
  <si>
    <t>124.04156</t>
  </si>
  <si>
    <t>0.57011</t>
  </si>
  <si>
    <t>124.03621</t>
  </si>
  <si>
    <t>0.57163</t>
  </si>
  <si>
    <t>123.9888</t>
  </si>
  <si>
    <t>0.57103</t>
  </si>
  <si>
    <t>123.9856</t>
  </si>
  <si>
    <t>0.6063</t>
  </si>
  <si>
    <t>124.08788</t>
  </si>
  <si>
    <t>0.597579</t>
  </si>
  <si>
    <t>124.08092</t>
  </si>
  <si>
    <t>0.586533</t>
  </si>
  <si>
    <t>124.073489</t>
  </si>
  <si>
    <t>0.648727</t>
  </si>
  <si>
    <t>124.215753</t>
  </si>
  <si>
    <t>0.646803</t>
  </si>
  <si>
    <t>124.212368</t>
  </si>
  <si>
    <t>0.54696</t>
  </si>
  <si>
    <t>124.03889</t>
  </si>
  <si>
    <t>0.5428</t>
  </si>
  <si>
    <t>124.02413</t>
  </si>
  <si>
    <t>0.53997</t>
  </si>
  <si>
    <t>124.02343</t>
  </si>
  <si>
    <t>0.88228</t>
  </si>
  <si>
    <t>124.03079</t>
  </si>
  <si>
    <t>0.87481</t>
  </si>
  <si>
    <t>124.02406</t>
  </si>
  <si>
    <t>0.712487</t>
  </si>
  <si>
    <t>124.290392</t>
  </si>
  <si>
    <t>0.720617</t>
  </si>
  <si>
    <t>124.3022</t>
  </si>
  <si>
    <t>0.7178</t>
  </si>
  <si>
    <t>124.307283</t>
  </si>
  <si>
    <t>0.623645</t>
  </si>
  <si>
    <t>124.281012</t>
  </si>
  <si>
    <t>0.607818</t>
  </si>
  <si>
    <t>124.266364</t>
  </si>
  <si>
    <t>0.747959</t>
  </si>
  <si>
    <t>124.32164</t>
  </si>
  <si>
    <t>0.734616</t>
  </si>
  <si>
    <t>124.329662</t>
  </si>
  <si>
    <t>0.30469</t>
  </si>
  <si>
    <t>123.62697</t>
  </si>
  <si>
    <t>0.3113</t>
  </si>
  <si>
    <t>123.61229</t>
  </si>
  <si>
    <t>0.32245</t>
  </si>
  <si>
    <t>123.57252</t>
  </si>
  <si>
    <t>0.32067</t>
  </si>
  <si>
    <t>123.52741</t>
  </si>
  <si>
    <t>0.31903</t>
  </si>
  <si>
    <t>123.49899</t>
  </si>
  <si>
    <t>0.83922</t>
  </si>
  <si>
    <t>123.88793</t>
  </si>
  <si>
    <t>0.83718</t>
  </si>
  <si>
    <t>123.88007</t>
  </si>
  <si>
    <t>0.8755</t>
  </si>
  <si>
    <t>123.56958</t>
  </si>
  <si>
    <t>0.88303</t>
  </si>
  <si>
    <t>123.55903</t>
  </si>
  <si>
    <t>0.90277</t>
  </si>
  <si>
    <t>123.32675</t>
  </si>
  <si>
    <t>0.90358</t>
  </si>
  <si>
    <t>123.33337</t>
  </si>
  <si>
    <t>0.91182</t>
  </si>
  <si>
    <t>123.26993</t>
  </si>
  <si>
    <t>0.88113</t>
  </si>
  <si>
    <t>123.27365</t>
  </si>
  <si>
    <t>0.91736</t>
  </si>
  <si>
    <t>123.24565</t>
  </si>
  <si>
    <t>0.89357</t>
  </si>
  <si>
    <t>123.23423</t>
  </si>
  <si>
    <t>0.32931</t>
  </si>
  <si>
    <t>123.72116</t>
  </si>
  <si>
    <t>0.32927</t>
  </si>
  <si>
    <t>123.71454</t>
  </si>
  <si>
    <t>0.98915</t>
  </si>
  <si>
    <t>124.21783</t>
  </si>
  <si>
    <t>0.9814</t>
  </si>
  <si>
    <t>124.25153</t>
  </si>
  <si>
    <t>0.83771</t>
  </si>
  <si>
    <t>123.98408</t>
  </si>
  <si>
    <t>0.83471</t>
  </si>
  <si>
    <t>123.9782</t>
  </si>
  <si>
    <t>0.38963</t>
  </si>
  <si>
    <t>123.98277</t>
  </si>
  <si>
    <t>0.36286</t>
  </si>
  <si>
    <t>123.94433</t>
  </si>
  <si>
    <t>0.35281</t>
  </si>
  <si>
    <t>123.918</t>
  </si>
  <si>
    <t>0.87192</t>
  </si>
  <si>
    <t>124.12396</t>
  </si>
  <si>
    <t>0.82323</t>
  </si>
  <si>
    <t>123.85222</t>
  </si>
  <si>
    <t>0.58953</t>
  </si>
  <si>
    <t>124.02025</t>
  </si>
  <si>
    <t>0.52909</t>
  </si>
  <si>
    <t>124.0003</t>
  </si>
  <si>
    <t>0.53454</t>
  </si>
  <si>
    <t>123.995986</t>
  </si>
  <si>
    <t>0.51668</t>
  </si>
  <si>
    <t>123.96013</t>
  </si>
  <si>
    <t>0.46962</t>
  </si>
  <si>
    <t>123.96383</t>
  </si>
  <si>
    <t>0.88045</t>
  </si>
  <si>
    <t>123.55103</t>
  </si>
  <si>
    <t>0.729157</t>
  </si>
  <si>
    <t>124.312287</t>
  </si>
  <si>
    <t>0.726946</t>
  </si>
  <si>
    <t>124.311558</t>
  </si>
  <si>
    <t>0.72475</t>
  </si>
  <si>
    <t>124.309759</t>
  </si>
  <si>
    <t>0.722019</t>
  </si>
  <si>
    <t>124.313728</t>
  </si>
  <si>
    <t>0.72329</t>
  </si>
  <si>
    <t>124.31271</t>
  </si>
  <si>
    <t>0.89113</t>
  </si>
  <si>
    <t>123.38923</t>
  </si>
  <si>
    <t>0.88617</t>
  </si>
  <si>
    <t>123.43158</t>
  </si>
  <si>
    <t>0.88007</t>
  </si>
  <si>
    <t>123.44358</t>
  </si>
  <si>
    <t>0.90183</t>
  </si>
  <si>
    <t>123.12125</t>
  </si>
  <si>
    <t>0.738819</t>
  </si>
  <si>
    <t>124.309059</t>
  </si>
  <si>
    <t>0.761018</t>
  </si>
  <si>
    <t>124.286357</t>
  </si>
  <si>
    <t>0.742217</t>
  </si>
  <si>
    <t>124.271083</t>
  </si>
  <si>
    <t>0.776491</t>
  </si>
  <si>
    <t>124.247649</t>
  </si>
  <si>
    <t>0.78945</t>
  </si>
  <si>
    <t>124.231267</t>
  </si>
  <si>
    <t>0.801492</t>
  </si>
  <si>
    <t>124.217307</t>
  </si>
  <si>
    <t>0.747976</t>
  </si>
  <si>
    <t>124.307796</t>
  </si>
  <si>
    <t>0.750166</t>
  </si>
  <si>
    <t>124.309187</t>
  </si>
  <si>
    <t>0.55968</t>
  </si>
  <si>
    <t>123.95658</t>
  </si>
  <si>
    <t>0.56403</t>
  </si>
  <si>
    <t>123.9541</t>
  </si>
  <si>
    <t>0.65413</t>
  </si>
  <si>
    <t>124.17307</t>
  </si>
  <si>
    <t>0.666684</t>
  </si>
  <si>
    <t>124.146389</t>
  </si>
  <si>
    <t>0.67365</t>
  </si>
  <si>
    <t>124.14992</t>
  </si>
  <si>
    <t>0.603767</t>
  </si>
  <si>
    <t>124.03845</t>
  </si>
  <si>
    <t>0.5899</t>
  </si>
  <si>
    <t>124.02433</t>
  </si>
  <si>
    <t>0.87641</t>
  </si>
  <si>
    <t>124.07812</t>
  </si>
  <si>
    <t>0.87259</t>
  </si>
  <si>
    <t>124.00971</t>
  </si>
  <si>
    <t>0.87532</t>
  </si>
  <si>
    <t>124.01031</t>
  </si>
  <si>
    <t>0.709533</t>
  </si>
  <si>
    <t>124.30735</t>
  </si>
  <si>
    <t>0.7062</t>
  </si>
  <si>
    <t>124.311017</t>
  </si>
  <si>
    <t>0.70222</t>
  </si>
  <si>
    <t>124.314171</t>
  </si>
  <si>
    <t>0.682965</t>
  </si>
  <si>
    <t>124.275486</t>
  </si>
  <si>
    <t>0.678823</t>
  </si>
  <si>
    <t>124.275089</t>
  </si>
  <si>
    <t>0.729325</t>
  </si>
  <si>
    <t>124.326053</t>
  </si>
  <si>
    <t>0.734233</t>
  </si>
  <si>
    <t>124.317817</t>
  </si>
  <si>
    <t>0.726168</t>
  </si>
  <si>
    <t>124.306011</t>
  </si>
  <si>
    <t>0.8274</t>
  </si>
  <si>
    <t>123.84427</t>
  </si>
  <si>
    <t>0.88268</t>
  </si>
  <si>
    <t>123.63737</t>
  </si>
  <si>
    <t>0.90138</t>
  </si>
  <si>
    <t>123.59743</t>
  </si>
  <si>
    <t>0.894</t>
  </si>
  <si>
    <t>123.58138</t>
  </si>
  <si>
    <t>0.87947</t>
  </si>
  <si>
    <t>123.52767</t>
  </si>
  <si>
    <t>0.94617</t>
  </si>
  <si>
    <t>124.35742</t>
  </si>
  <si>
    <t>1.01347</t>
  </si>
  <si>
    <t>124.30829</t>
  </si>
  <si>
    <t>0.91885</t>
  </si>
  <si>
    <t>124.12656</t>
  </si>
  <si>
    <t>0.91952</t>
  </si>
  <si>
    <t>124.12886</t>
  </si>
  <si>
    <t>0.93888</t>
  </si>
  <si>
    <t>124.15912</t>
  </si>
  <si>
    <t>0.94211</t>
  </si>
  <si>
    <t>124.15724</t>
  </si>
  <si>
    <t>0.91551</t>
  </si>
  <si>
    <t>124.0929</t>
  </si>
  <si>
    <t>0.86477</t>
  </si>
  <si>
    <t>124.12593</t>
  </si>
  <si>
    <t>0.38304</t>
  </si>
  <si>
    <t>123.98257</t>
  </si>
  <si>
    <t>0.38395</t>
  </si>
  <si>
    <t>123.98163</t>
  </si>
  <si>
    <t>0.85602</t>
  </si>
  <si>
    <t>123.9969</t>
  </si>
  <si>
    <t>0.857533333</t>
  </si>
  <si>
    <t>123.9949333333</t>
  </si>
  <si>
    <t>0.85564</t>
  </si>
  <si>
    <t>123.93571</t>
  </si>
  <si>
    <t>0.701634</t>
  </si>
  <si>
    <t>124.302597</t>
  </si>
  <si>
    <t>0.87853</t>
  </si>
  <si>
    <t>123.54943</t>
  </si>
  <si>
    <t>0.92187</t>
  </si>
  <si>
    <t>123.13632</t>
  </si>
  <si>
    <t>0.57506</t>
  </si>
  <si>
    <t>124.08557</t>
  </si>
  <si>
    <t>0.521915</t>
  </si>
  <si>
    <t>123.943708</t>
  </si>
  <si>
    <t>0.530297</t>
  </si>
  <si>
    <t>123.914577</t>
  </si>
  <si>
    <t>0.563047</t>
  </si>
  <si>
    <t>123.906177</t>
  </si>
  <si>
    <t>0.51963</t>
  </si>
  <si>
    <t>123.9592</t>
  </si>
  <si>
    <t>0.8801</t>
  </si>
  <si>
    <t>123.54063</t>
  </si>
  <si>
    <t>0.90855</t>
  </si>
  <si>
    <t>123.14835</t>
  </si>
  <si>
    <t>0.92313</t>
  </si>
  <si>
    <t>123.12798</t>
  </si>
  <si>
    <t>0.718672649</t>
  </si>
  <si>
    <t>124.3164841316</t>
  </si>
  <si>
    <t>0.90247</t>
  </si>
  <si>
    <t>123.34128</t>
  </si>
  <si>
    <t>0.89673</t>
  </si>
  <si>
    <t>123.36082</t>
  </si>
  <si>
    <t>0.88923</t>
  </si>
  <si>
    <t>123.45573</t>
  </si>
  <si>
    <t>0.723728</t>
  </si>
  <si>
    <t>124.324669</t>
  </si>
  <si>
    <t>0.746133</t>
  </si>
  <si>
    <t>124.317015</t>
  </si>
  <si>
    <t>0.8821</t>
  </si>
  <si>
    <t>123.49612</t>
  </si>
  <si>
    <t>0.88202</t>
  </si>
  <si>
    <t>123.4992</t>
  </si>
  <si>
    <t>0.725424</t>
  </si>
  <si>
    <t>124.281844</t>
  </si>
  <si>
    <t>0.7254</t>
  </si>
  <si>
    <t>124.281991</t>
  </si>
  <si>
    <t>0.809545</t>
  </si>
  <si>
    <t>124.204933</t>
  </si>
  <si>
    <t>0.773998</t>
  </si>
  <si>
    <t>124.298941</t>
  </si>
  <si>
    <t>0.769013</t>
  </si>
  <si>
    <t>124.303637</t>
  </si>
  <si>
    <t>0.76211</t>
  </si>
  <si>
    <t>124.300676</t>
  </si>
  <si>
    <t>0.75765</t>
  </si>
  <si>
    <t>124.302917</t>
  </si>
  <si>
    <t>0.734523</t>
  </si>
  <si>
    <t>124.314906</t>
  </si>
  <si>
    <t>0.729553</t>
  </si>
  <si>
    <t>124.314468</t>
  </si>
  <si>
    <t>0.57369</t>
  </si>
  <si>
    <t>124.0832</t>
  </si>
  <si>
    <t>0.56986</t>
  </si>
  <si>
    <t>123.9788</t>
  </si>
  <si>
    <t>0.5551</t>
  </si>
  <si>
    <t>123.9591</t>
  </si>
  <si>
    <t>0.71758</t>
  </si>
  <si>
    <t>124.14743</t>
  </si>
  <si>
    <t>0.663868</t>
  </si>
  <si>
    <t>124.117906</t>
  </si>
  <si>
    <t>0.663368</t>
  </si>
  <si>
    <t>124.113463</t>
  </si>
  <si>
    <t>0.640781</t>
  </si>
  <si>
    <t>124.092699</t>
  </si>
  <si>
    <t>0.620989</t>
  </si>
  <si>
    <t>124.083114</t>
  </si>
  <si>
    <t>0.60411</t>
  </si>
  <si>
    <t>124.052269</t>
  </si>
  <si>
    <t>0.523205</t>
  </si>
  <si>
    <t>123.958616</t>
  </si>
  <si>
    <t>1.11314</t>
  </si>
  <si>
    <t>124.3422</t>
  </si>
  <si>
    <t>0.85836</t>
  </si>
  <si>
    <t>124.13795</t>
  </si>
  <si>
    <t>0.83638</t>
  </si>
  <si>
    <t>124.16923</t>
  </si>
  <si>
    <t>0.88235</t>
  </si>
  <si>
    <t>124.02863</t>
  </si>
  <si>
    <t>0.87624</t>
  </si>
  <si>
    <t>124.05819</t>
  </si>
  <si>
    <t>0.70645</t>
  </si>
  <si>
    <t>124.31755</t>
  </si>
  <si>
    <t>0.710536</t>
  </si>
  <si>
    <t>124.32402</t>
  </si>
  <si>
    <t>0.704008</t>
  </si>
  <si>
    <t>124.296721</t>
  </si>
  <si>
    <t>0.708273</t>
  </si>
  <si>
    <t>124.284023</t>
  </si>
  <si>
    <t>0.727218</t>
  </si>
  <si>
    <t>124.300315</t>
  </si>
  <si>
    <t>0.737011</t>
  </si>
  <si>
    <t>124.330506</t>
  </si>
  <si>
    <t>0.737052425</t>
  </si>
  <si>
    <t>124.339523353</t>
  </si>
  <si>
    <t>0.83093</t>
  </si>
  <si>
    <t>123.79032</t>
  </si>
  <si>
    <t>0.82805</t>
  </si>
  <si>
    <t>123.75732</t>
  </si>
  <si>
    <t>0.87733</t>
  </si>
  <si>
    <t>123.66877</t>
  </si>
  <si>
    <t>0.83348</t>
  </si>
  <si>
    <t>123.63665</t>
  </si>
  <si>
    <t>123.64163</t>
  </si>
  <si>
    <t>1.0181</t>
  </si>
  <si>
    <t>124.3065</t>
  </si>
  <si>
    <t>1.02737</t>
  </si>
  <si>
    <t>124.3085</t>
  </si>
  <si>
    <t>1.0442</t>
  </si>
  <si>
    <t>124.31543</t>
  </si>
  <si>
    <t>0.83939</t>
  </si>
  <si>
    <t>124.00167</t>
  </si>
  <si>
    <t>0.81747</t>
  </si>
  <si>
    <t>124.05294</t>
  </si>
  <si>
    <t>0.95719</t>
  </si>
  <si>
    <t>124.18355</t>
  </si>
  <si>
    <t>0.97197</t>
  </si>
  <si>
    <t>124.18262</t>
  </si>
  <si>
    <t>1.09657</t>
  </si>
  <si>
    <t>124.34814</t>
  </si>
  <si>
    <t>1.10999</t>
  </si>
  <si>
    <t>124.34421</t>
  </si>
  <si>
    <t>0.71754</t>
  </si>
  <si>
    <t>124.30556</t>
  </si>
  <si>
    <t>0.69643</t>
  </si>
  <si>
    <t>124.32817</t>
  </si>
  <si>
    <t>0.55087</t>
  </si>
  <si>
    <t>123.94169</t>
  </si>
  <si>
    <t>0.613953</t>
  </si>
  <si>
    <t>124.082428</t>
  </si>
  <si>
    <t>0.61751</t>
  </si>
  <si>
    <t>124.08957</t>
  </si>
  <si>
    <t>0.713011</t>
  </si>
  <si>
    <t>124.166987</t>
  </si>
  <si>
    <t>0.648324</t>
  </si>
  <si>
    <t>124.164494</t>
  </si>
  <si>
    <t>0.590635</t>
  </si>
  <si>
    <t>124.028021</t>
  </si>
  <si>
    <t>0.589274</t>
  </si>
  <si>
    <t>124.028358</t>
  </si>
  <si>
    <t>0.543086</t>
  </si>
  <si>
    <t>124.013952</t>
  </si>
  <si>
    <t>0.530461</t>
  </si>
  <si>
    <t>123.98706</t>
  </si>
  <si>
    <t>0.525714</t>
  </si>
  <si>
    <t>123.968867</t>
  </si>
  <si>
    <t>0.50256</t>
  </si>
  <si>
    <t>123.96814</t>
  </si>
  <si>
    <t>0.49938</t>
  </si>
  <si>
    <t>123.97065</t>
  </si>
  <si>
    <t>0.83785</t>
  </si>
  <si>
    <t>123.86558</t>
  </si>
  <si>
    <t>0.83462</t>
  </si>
  <si>
    <t>123.836</t>
  </si>
  <si>
    <t>0.84042</t>
  </si>
  <si>
    <t>123.82198</t>
  </si>
  <si>
    <t>0.87945</t>
  </si>
  <si>
    <t>123.61958</t>
  </si>
  <si>
    <t>0.87628</t>
  </si>
  <si>
    <t>123.61122</t>
  </si>
  <si>
    <t>0.87942</t>
  </si>
  <si>
    <t>123.5249</t>
  </si>
  <si>
    <t>0.88127</t>
  </si>
  <si>
    <t>123.54643</t>
  </si>
  <si>
    <t>0.87492</t>
  </si>
  <si>
    <t>123.545</t>
  </si>
  <si>
    <t>0.728407</t>
  </si>
  <si>
    <t>124.307968</t>
  </si>
  <si>
    <t>0.722901</t>
  </si>
  <si>
    <t>124.309636</t>
  </si>
  <si>
    <t>0.8894</t>
  </si>
  <si>
    <t>123.40515</t>
  </si>
  <si>
    <t>0.88847</t>
  </si>
  <si>
    <t>123.41717</t>
  </si>
  <si>
    <t>0.8877</t>
  </si>
  <si>
    <t>123.13327</t>
  </si>
  <si>
    <t>0.587312</t>
  </si>
  <si>
    <t>124.295353</t>
  </si>
  <si>
    <t>0.775944</t>
  </si>
  <si>
    <t>124.289337</t>
  </si>
  <si>
    <t>0.763267</t>
  </si>
  <si>
    <t>124.289733</t>
  </si>
  <si>
    <t>0.737655</t>
  </si>
  <si>
    <t>124.280282</t>
  </si>
  <si>
    <t>0.739567</t>
  </si>
  <si>
    <t>124.292726</t>
  </si>
  <si>
    <t>0.778296</t>
  </si>
  <si>
    <t>124.247303</t>
  </si>
  <si>
    <t>0.78396</t>
  </si>
  <si>
    <t>124.237807</t>
  </si>
  <si>
    <t>0.746267</t>
  </si>
  <si>
    <t>124.305983</t>
  </si>
  <si>
    <t>0.749183</t>
  </si>
  <si>
    <t>124.310467</t>
  </si>
  <si>
    <t>0.756056</t>
  </si>
  <si>
    <t>124.315359</t>
  </si>
  <si>
    <t>0.92943</t>
  </si>
  <si>
    <t>124.1455</t>
  </si>
  <si>
    <t>0.93144</t>
  </si>
  <si>
    <t>124.1504</t>
  </si>
  <si>
    <t>0.94611</t>
  </si>
  <si>
    <t>124.16892</t>
  </si>
  <si>
    <t>0.95634</t>
  </si>
  <si>
    <t>124.17513</t>
  </si>
  <si>
    <t>0.88982</t>
  </si>
  <si>
    <t>124.11277</t>
  </si>
  <si>
    <t>0.88361</t>
  </si>
  <si>
    <t>124.11637</t>
  </si>
  <si>
    <t>0.36322</t>
  </si>
  <si>
    <t>123.96816</t>
  </si>
  <si>
    <t>0.3825</t>
  </si>
  <si>
    <t>123.97542</t>
  </si>
  <si>
    <t>0.38377</t>
  </si>
  <si>
    <t>123.98287</t>
  </si>
  <si>
    <t>0.87665</t>
  </si>
  <si>
    <t>124.07961</t>
  </si>
  <si>
    <t>0.88106</t>
  </si>
  <si>
    <t>124.09777</t>
  </si>
  <si>
    <t>0.707168</t>
  </si>
  <si>
    <t>124.303503</t>
  </si>
  <si>
    <t>0.7034</t>
  </si>
  <si>
    <t>124.305183</t>
  </si>
  <si>
    <t>0.6921</t>
  </si>
  <si>
    <t>124.274488</t>
  </si>
  <si>
    <t>0.670537</t>
  </si>
  <si>
    <t>124.277304</t>
  </si>
  <si>
    <t>0.661325</t>
  </si>
  <si>
    <t>124.286141</t>
  </si>
  <si>
    <t>0.732303</t>
  </si>
  <si>
    <t>124.321504</t>
  </si>
  <si>
    <t>0.732129</t>
  </si>
  <si>
    <t>124.32114</t>
  </si>
  <si>
    <t>0.99924</t>
  </si>
  <si>
    <t>124.30711</t>
  </si>
  <si>
    <t>0.99854</t>
  </si>
  <si>
    <t>124.30848</t>
  </si>
  <si>
    <t>0.8616</t>
  </si>
  <si>
    <t>123.94607</t>
  </si>
  <si>
    <t>0.92586</t>
  </si>
  <si>
    <t>124.14057</t>
  </si>
  <si>
    <t>0.89758</t>
  </si>
  <si>
    <t>124.09252</t>
  </si>
  <si>
    <t>0.737673</t>
  </si>
  <si>
    <t>124.322434</t>
  </si>
  <si>
    <t>0.818392</t>
  </si>
  <si>
    <t>124.19365</t>
  </si>
  <si>
    <t>0.728234</t>
  </si>
  <si>
    <t>124.318686</t>
  </si>
  <si>
    <t>0.56768</t>
  </si>
  <si>
    <t>123.98155</t>
  </si>
  <si>
    <t>0.56049</t>
  </si>
  <si>
    <t>123.96048</t>
  </si>
  <si>
    <t>0.55642</t>
  </si>
  <si>
    <t>123.95306</t>
  </si>
  <si>
    <t>0.665773</t>
  </si>
  <si>
    <t>124.13758</t>
  </si>
  <si>
    <t>0.664301</t>
  </si>
  <si>
    <t>124.122508</t>
  </si>
  <si>
    <t>0.638067</t>
  </si>
  <si>
    <t>124.092723</t>
  </si>
  <si>
    <t>0.622464</t>
  </si>
  <si>
    <t>124.082869</t>
  </si>
  <si>
    <t>0.52458</t>
  </si>
  <si>
    <t>123.9629</t>
  </si>
  <si>
    <t>0.53181</t>
  </si>
  <si>
    <t>123.93809</t>
  </si>
  <si>
    <t>0.52048</t>
  </si>
  <si>
    <t>123.92986</t>
  </si>
  <si>
    <t>0.542932</t>
  </si>
  <si>
    <t>123.905216</t>
  </si>
  <si>
    <t>0.556065</t>
  </si>
  <si>
    <t>123.906158</t>
  </si>
  <si>
    <t>0.83578</t>
  </si>
  <si>
    <t>123.80662</t>
  </si>
  <si>
    <t>0.83895</t>
  </si>
  <si>
    <t>123.74158</t>
  </si>
  <si>
    <t>0.85638</t>
  </si>
  <si>
    <t>123.7086</t>
  </si>
  <si>
    <t>0.87643</t>
  </si>
  <si>
    <t>123.65553</t>
  </si>
  <si>
    <t>0.87572</t>
  </si>
  <si>
    <t>123.64615</t>
  </si>
  <si>
    <t>0.87847</t>
  </si>
  <si>
    <t>123.54603</t>
  </si>
  <si>
    <t>0.9053</t>
  </si>
  <si>
    <t>123.25542</t>
  </si>
  <si>
    <t>0.90727</t>
  </si>
  <si>
    <t>123.25872</t>
  </si>
  <si>
    <t>0.9133</t>
  </si>
  <si>
    <t>123.14427</t>
  </si>
  <si>
    <t>0.92092</t>
  </si>
  <si>
    <t>123.14033</t>
  </si>
  <si>
    <t>0.718284</t>
  </si>
  <si>
    <t>124.320953</t>
  </si>
  <si>
    <t>0.716122</t>
  </si>
  <si>
    <t>124.324701</t>
  </si>
  <si>
    <t>0.713862</t>
  </si>
  <si>
    <t>124.325759</t>
  </si>
  <si>
    <t>0.712467</t>
  </si>
  <si>
    <t>124.325138</t>
  </si>
  <si>
    <t>0.88443</t>
  </si>
  <si>
    <t>123.48472</t>
  </si>
  <si>
    <t>0.89728</t>
  </si>
  <si>
    <t>123.12228</t>
  </si>
  <si>
    <t>0.746329</t>
  </si>
  <si>
    <t>124.296859</t>
  </si>
  <si>
    <t>0.714135</t>
  </si>
  <si>
    <t>124.277336</t>
  </si>
  <si>
    <t>0.711553</t>
  </si>
  <si>
    <t>124.277339</t>
  </si>
  <si>
    <t>0.824783</t>
  </si>
  <si>
    <t>124.184342</t>
  </si>
  <si>
    <t>0.766616</t>
  </si>
  <si>
    <t>124.301339</t>
  </si>
  <si>
    <t>0.744227</t>
  </si>
  <si>
    <t>124.30254</t>
  </si>
  <si>
    <t>0.74295</t>
  </si>
  <si>
    <t>124.30425</t>
  </si>
  <si>
    <t>0.738725</t>
  </si>
  <si>
    <t>124.310451</t>
  </si>
  <si>
    <t>1.01988</t>
  </si>
  <si>
    <t>124.30842</t>
  </si>
  <si>
    <t>1.02565</t>
  </si>
  <si>
    <t>124.30805</t>
  </si>
  <si>
    <t>0.91967</t>
  </si>
  <si>
    <t>124.12323</t>
  </si>
  <si>
    <t>0.80805</t>
  </si>
  <si>
    <t>124.06686</t>
  </si>
  <si>
    <t>0.85163</t>
  </si>
  <si>
    <t>123.96347</t>
  </si>
  <si>
    <t>0.94707</t>
  </si>
  <si>
    <t>124.17361</t>
  </si>
  <si>
    <t>0.97951</t>
  </si>
  <si>
    <t>124.19139</t>
  </si>
  <si>
    <t>0.91757</t>
  </si>
  <si>
    <t>124.10282</t>
  </si>
  <si>
    <t>1.0915</t>
  </si>
  <si>
    <t>124.38415</t>
  </si>
  <si>
    <t>1.107</t>
  </si>
  <si>
    <t>124.345</t>
  </si>
  <si>
    <t>0.36548</t>
  </si>
  <si>
    <t>123.97763</t>
  </si>
  <si>
    <t>0.83994</t>
  </si>
  <si>
    <t>124.16197</t>
  </si>
  <si>
    <t>0.83969</t>
  </si>
  <si>
    <t>124.16258</t>
  </si>
  <si>
    <t>0.91744</t>
  </si>
  <si>
    <t>124.09644</t>
  </si>
  <si>
    <t>0.709204</t>
  </si>
  <si>
    <t>124.318899</t>
  </si>
  <si>
    <t>0.709133</t>
  </si>
  <si>
    <t>124.322283</t>
  </si>
  <si>
    <t>0.70962</t>
  </si>
  <si>
    <t>124.295579</t>
  </si>
  <si>
    <t>0.702517</t>
  </si>
  <si>
    <t>124.281174</t>
  </si>
  <si>
    <t>0.699004</t>
  </si>
  <si>
    <t>124.278246</t>
  </si>
  <si>
    <t>0.738737</t>
  </si>
  <si>
    <t>124.328686</t>
  </si>
  <si>
    <t>0.87331</t>
  </si>
  <si>
    <t>124.03123</t>
  </si>
  <si>
    <t>0.88063</t>
  </si>
  <si>
    <t>123.45767</t>
  </si>
  <si>
    <t>0.577295</t>
  </si>
  <si>
    <t>123.998879</t>
  </si>
  <si>
    <t>0.58403</t>
  </si>
  <si>
    <t>123.99392</t>
  </si>
  <si>
    <t>0.8724</t>
  </si>
  <si>
    <t>123.32585</t>
  </si>
  <si>
    <t>0.85855</t>
  </si>
  <si>
    <t>123.33068</t>
  </si>
  <si>
    <t>0.90947</t>
  </si>
  <si>
    <t>123.2634</t>
  </si>
  <si>
    <t>0.90883</t>
  </si>
  <si>
    <t>123.26473</t>
  </si>
  <si>
    <t>0.94705</t>
  </si>
  <si>
    <t>123.17192</t>
  </si>
  <si>
    <t>0.90228</t>
  </si>
  <si>
    <t>123.17972</t>
  </si>
  <si>
    <t>0.90093</t>
  </si>
  <si>
    <t>123.16432</t>
  </si>
  <si>
    <t>0.747097</t>
  </si>
  <si>
    <t>124.315643</t>
  </si>
  <si>
    <t>0.753133</t>
  </si>
  <si>
    <t>124.320783</t>
  </si>
  <si>
    <t>0.748983333</t>
  </si>
  <si>
    <t>124.3198</t>
  </si>
  <si>
    <t>0.87905</t>
  </si>
  <si>
    <t>123.45295</t>
  </si>
  <si>
    <t>0.734801</t>
  </si>
  <si>
    <t>124.286718</t>
  </si>
  <si>
    <t>0.729708</t>
  </si>
  <si>
    <t>124.293043</t>
  </si>
  <si>
    <t>0.730617</t>
  </si>
  <si>
    <t>124.297617</t>
  </si>
  <si>
    <t>0.7363</t>
  </si>
  <si>
    <t>124.301733</t>
  </si>
  <si>
    <t>0.735771</t>
  </si>
  <si>
    <t>124.300582</t>
  </si>
  <si>
    <t>0.735788</t>
  </si>
  <si>
    <t>124.306314</t>
  </si>
  <si>
    <t>0.735633</t>
  </si>
  <si>
    <t>124.308262</t>
  </si>
  <si>
    <t>0.737730277</t>
  </si>
  <si>
    <t>124.313932257</t>
  </si>
  <si>
    <t>0.736718608</t>
  </si>
  <si>
    <t>124.3105942839</t>
  </si>
  <si>
    <t>0.575896</t>
  </si>
  <si>
    <t>124.094045</t>
  </si>
  <si>
    <t>0.575072</t>
  </si>
  <si>
    <t>124.058621</t>
  </si>
  <si>
    <t>0.573096</t>
  </si>
  <si>
    <t>124.04973</t>
  </si>
  <si>
    <t>0.56488</t>
  </si>
  <si>
    <t>123.98921</t>
  </si>
  <si>
    <t>0.54573</t>
  </si>
  <si>
    <t>123.99978</t>
  </si>
  <si>
    <t>0.57396</t>
  </si>
  <si>
    <t>123.98626</t>
  </si>
  <si>
    <t>0.57867</t>
  </si>
  <si>
    <t>124.0768</t>
  </si>
  <si>
    <t>0.602767</t>
  </si>
  <si>
    <t>124.286883</t>
  </si>
  <si>
    <t>0.646937</t>
  </si>
  <si>
    <t>124.309071</t>
  </si>
  <si>
    <t>0.696215</t>
  </si>
  <si>
    <t>124.299845</t>
  </si>
  <si>
    <t>0.604223</t>
  </si>
  <si>
    <t>124.261107</t>
  </si>
  <si>
    <t>0.87991</t>
  </si>
  <si>
    <t>124.04495</t>
  </si>
  <si>
    <t>0.86526</t>
  </si>
  <si>
    <t>123.99292</t>
  </si>
  <si>
    <t>0.87022</t>
  </si>
  <si>
    <t>123.99814</t>
  </si>
  <si>
    <t>0.87318</t>
  </si>
  <si>
    <t>124.00531</t>
  </si>
  <si>
    <t>0.85126</t>
  </si>
  <si>
    <t>124.00317</t>
  </si>
  <si>
    <t>0.674275</t>
  </si>
  <si>
    <t>124.267108</t>
  </si>
  <si>
    <t>0.723733944</t>
  </si>
  <si>
    <t>124.2979041182</t>
  </si>
  <si>
    <t>0.726723</t>
  </si>
  <si>
    <t>124.293858</t>
  </si>
  <si>
    <t>0.59839</t>
  </si>
  <si>
    <t>124.25579</t>
  </si>
  <si>
    <t>0.585877</t>
  </si>
  <si>
    <t>124.263151</t>
  </si>
  <si>
    <t>0.606133</t>
  </si>
  <si>
    <t>124.278739</t>
  </si>
  <si>
    <t>0.5984</t>
  </si>
  <si>
    <t>124.287983</t>
  </si>
  <si>
    <t>0.93393</t>
  </si>
  <si>
    <t>123.24042</t>
  </si>
  <si>
    <t>0.31591</t>
  </si>
  <si>
    <t>123.70187</t>
  </si>
  <si>
    <t>0.29994</t>
  </si>
  <si>
    <t>123.67574</t>
  </si>
  <si>
    <t>0.31674</t>
  </si>
  <si>
    <t>123.48374</t>
  </si>
  <si>
    <t>0.91117</t>
  </si>
  <si>
    <t>123.28637</t>
  </si>
  <si>
    <t>0.90747</t>
  </si>
  <si>
    <t>123.3059</t>
  </si>
  <si>
    <t>0.90253</t>
  </si>
  <si>
    <t>123.30728</t>
  </si>
  <si>
    <t>0.89207</t>
  </si>
  <si>
    <t>123.31335</t>
  </si>
  <si>
    <t>1.09188</t>
  </si>
  <si>
    <t>124.33586</t>
  </si>
  <si>
    <t>0.3187</t>
  </si>
  <si>
    <t>123.75856</t>
  </si>
  <si>
    <t>0.32444</t>
  </si>
  <si>
    <t>123.73436</t>
  </si>
  <si>
    <t>0.99716</t>
  </si>
  <si>
    <t>124.28497</t>
  </si>
  <si>
    <t>0.99928</t>
  </si>
  <si>
    <t>124.28975</t>
  </si>
  <si>
    <t>0.91642</t>
  </si>
  <si>
    <t>124.10612</t>
  </si>
  <si>
    <t>0.91789</t>
  </si>
  <si>
    <t>124.11449</t>
  </si>
  <si>
    <t>0.91984</t>
  </si>
  <si>
    <t>124.09523</t>
  </si>
  <si>
    <t>0.35078</t>
  </si>
  <si>
    <t>123.91107</t>
  </si>
  <si>
    <t>0.35289</t>
  </si>
  <si>
    <t>123.88297</t>
  </si>
  <si>
    <t>0.33851</t>
  </si>
  <si>
    <t>123.8214</t>
  </si>
  <si>
    <t>0.3196</t>
  </si>
  <si>
    <t>123.79274</t>
  </si>
  <si>
    <t>0.805305</t>
  </si>
  <si>
    <t>124.067906</t>
  </si>
  <si>
    <t>0.6713</t>
  </si>
  <si>
    <t>124.2707</t>
  </si>
  <si>
    <t>0.86931</t>
  </si>
  <si>
    <t>124.02593</t>
  </si>
  <si>
    <t>0.61053</t>
  </si>
  <si>
    <t>124.08915</t>
  </si>
  <si>
    <t>0.653544</t>
  </si>
  <si>
    <t>124.193845</t>
  </si>
  <si>
    <t>0.651745</t>
  </si>
  <si>
    <t>124.175918</t>
  </si>
  <si>
    <t>0.55075</t>
  </si>
  <si>
    <t>124.02325</t>
  </si>
  <si>
    <t>0.548037</t>
  </si>
  <si>
    <t>124.020484</t>
  </si>
  <si>
    <t>0.90982</t>
  </si>
  <si>
    <t>123.27453</t>
  </si>
  <si>
    <t>0.89702</t>
  </si>
  <si>
    <t>123.31842</t>
  </si>
  <si>
    <t>0.88015</t>
  </si>
  <si>
    <t>123.51383</t>
  </si>
  <si>
    <t>0.87937</t>
  </si>
  <si>
    <t>123.52148</t>
  </si>
  <si>
    <t>0.90562</t>
  </si>
  <si>
    <t>123.273</t>
  </si>
  <si>
    <t>0.90387</t>
  </si>
  <si>
    <t>123.27052</t>
  </si>
  <si>
    <t>0.93942</t>
  </si>
  <si>
    <t>123.24132</t>
  </si>
  <si>
    <t>0.90711</t>
  </si>
  <si>
    <t>123.2152</t>
  </si>
  <si>
    <t>123.20302</t>
  </si>
  <si>
    <t>0.760966</t>
  </si>
  <si>
    <t>124.330047</t>
  </si>
  <si>
    <t>0.767283</t>
  </si>
  <si>
    <t>124.327483</t>
  </si>
  <si>
    <t>0.772083</t>
  </si>
  <si>
    <t>124.334017</t>
  </si>
  <si>
    <t>0.7777</t>
  </si>
  <si>
    <t>124.343117</t>
  </si>
  <si>
    <t>0.784283</t>
  </si>
  <si>
    <t>124.349617</t>
  </si>
  <si>
    <t>0.73016</t>
  </si>
  <si>
    <t>124.30208</t>
  </si>
  <si>
    <t>0.759967</t>
  </si>
  <si>
    <t>124.266233</t>
  </si>
  <si>
    <t>0.763233</t>
  </si>
  <si>
    <t>124.255952</t>
  </si>
  <si>
    <t>0.74235</t>
  </si>
  <si>
    <t>124.309717</t>
  </si>
  <si>
    <t>0.74147</t>
  </si>
  <si>
    <t>124.307685</t>
  </si>
  <si>
    <t>0.739991</t>
  </si>
  <si>
    <t>124.30814</t>
  </si>
  <si>
    <t>0.740422</t>
  </si>
  <si>
    <t>124.310782</t>
  </si>
  <si>
    <t>0.740229</t>
  </si>
  <si>
    <t>124.316399</t>
  </si>
  <si>
    <t>0.74045</t>
  </si>
  <si>
    <t>124.314173</t>
  </si>
  <si>
    <t>0.572855</t>
  </si>
  <si>
    <t>124.045753</t>
  </si>
  <si>
    <t>0.56104</t>
  </si>
  <si>
    <t>124.02483</t>
  </si>
  <si>
    <t>0.55723</t>
  </si>
  <si>
    <t>124.02437</t>
  </si>
  <si>
    <t>0.555081</t>
  </si>
  <si>
    <t>124.025276</t>
  </si>
  <si>
    <t>0.56668</t>
  </si>
  <si>
    <t>123.98658</t>
  </si>
  <si>
    <t>0.56844</t>
  </si>
  <si>
    <t>123.98981</t>
  </si>
  <si>
    <t>0.6103</t>
  </si>
  <si>
    <t>124.09189</t>
  </si>
  <si>
    <t>0.40852</t>
  </si>
  <si>
    <t>123.9802</t>
  </si>
  <si>
    <t>0.41175</t>
  </si>
  <si>
    <t>123.98193</t>
  </si>
  <si>
    <t>0.8825</t>
  </si>
  <si>
    <t>124.02415</t>
  </si>
  <si>
    <t>0.8623</t>
  </si>
  <si>
    <t>124.0342</t>
  </si>
  <si>
    <t>0.8475</t>
  </si>
  <si>
    <t>123.9973</t>
  </si>
  <si>
    <t>0.702791</t>
  </si>
  <si>
    <t>124.279647</t>
  </si>
  <si>
    <t>0.705216</t>
  </si>
  <si>
    <t>124.274027</t>
  </si>
  <si>
    <t>0.718892</t>
  </si>
  <si>
    <t>124.294751</t>
  </si>
  <si>
    <t>0.713354093</t>
  </si>
  <si>
    <t>124.3041910447</t>
  </si>
  <si>
    <t>0.710267</t>
  </si>
  <si>
    <t>124.306717</t>
  </si>
  <si>
    <t>0.609059</t>
  </si>
  <si>
    <t>124.27891</t>
  </si>
  <si>
    <t>0.606813</t>
  </si>
  <si>
    <t>124.276037</t>
  </si>
  <si>
    <t>0.803983</t>
  </si>
  <si>
    <t>124.322917</t>
  </si>
  <si>
    <t>0.863196</t>
  </si>
  <si>
    <t>124.34943</t>
  </si>
  <si>
    <t>0.30615</t>
  </si>
  <si>
    <t>123.65839</t>
  </si>
  <si>
    <t>0.31479</t>
  </si>
  <si>
    <t>123.58272</t>
  </si>
  <si>
    <t>0.32133</t>
  </si>
  <si>
    <t>123.57641</t>
  </si>
  <si>
    <t>0.32374</t>
  </si>
  <si>
    <t>123.55416</t>
  </si>
  <si>
    <t>0.32403</t>
  </si>
  <si>
    <t>123.54714</t>
  </si>
  <si>
    <t>0.8075</t>
  </si>
  <si>
    <t>123.89757</t>
  </si>
  <si>
    <t>0.83123</t>
  </si>
  <si>
    <t>123.89352</t>
  </si>
  <si>
    <t>0.89595</t>
  </si>
  <si>
    <t>123.58677</t>
  </si>
  <si>
    <t>0.90762</t>
  </si>
  <si>
    <t>123.26823</t>
  </si>
  <si>
    <t>0.32173</t>
  </si>
  <si>
    <t>123.724</t>
  </si>
  <si>
    <t>0.83007</t>
  </si>
  <si>
    <t>123.93831</t>
  </si>
  <si>
    <t>0.99011</t>
  </si>
  <si>
    <t>124.21505</t>
  </si>
  <si>
    <t>0.98746</t>
  </si>
  <si>
    <t>124.24748</t>
  </si>
  <si>
    <t>0.98758</t>
  </si>
  <si>
    <t>124.2491</t>
  </si>
  <si>
    <t>0.85625</t>
  </si>
  <si>
    <t>123.9395</t>
  </si>
  <si>
    <t>0.92098</t>
  </si>
  <si>
    <t>124.09102</t>
  </si>
  <si>
    <t>0.91913</t>
  </si>
  <si>
    <t>124.09013</t>
  </si>
  <si>
    <t>0.65689</t>
  </si>
  <si>
    <t>124.24497</t>
  </si>
  <si>
    <t>0.36416</t>
  </si>
  <si>
    <t>123.97042</t>
  </si>
  <si>
    <t>0.91031</t>
  </si>
  <si>
    <t>123.12191</t>
  </si>
  <si>
    <t>0.56952</t>
  </si>
  <si>
    <t>123.98433</t>
  </si>
  <si>
    <t>0.55736</t>
  </si>
  <si>
    <t>123.95477</t>
  </si>
  <si>
    <t>0.55413</t>
  </si>
  <si>
    <t>123.94827</t>
  </si>
  <si>
    <t>0.665864</t>
  </si>
  <si>
    <t>124.137182</t>
  </si>
  <si>
    <t>0.664743</t>
  </si>
  <si>
    <t>124.126674</t>
  </si>
  <si>
    <t>0.637452</t>
  </si>
  <si>
    <t>124.091909</t>
  </si>
  <si>
    <t>0.625588</t>
  </si>
  <si>
    <t>124.08471</t>
  </si>
  <si>
    <t>0.523176</t>
  </si>
  <si>
    <t>123.963373</t>
  </si>
  <si>
    <t>0.53352</t>
  </si>
  <si>
    <t>123.94008</t>
  </si>
  <si>
    <t>0.520598</t>
  </si>
  <si>
    <t>123.929406</t>
  </si>
  <si>
    <t>0.546266</t>
  </si>
  <si>
    <t>123.904041</t>
  </si>
  <si>
    <t>0.547189</t>
  </si>
  <si>
    <t>123.904309</t>
  </si>
  <si>
    <t>0.83983</t>
  </si>
  <si>
    <t>123.81218</t>
  </si>
  <si>
    <t>0.84177</t>
  </si>
  <si>
    <t>123.73855</t>
  </si>
  <si>
    <t>0.85665</t>
  </si>
  <si>
    <t>123.7076</t>
  </si>
  <si>
    <t>0.87767</t>
  </si>
  <si>
    <t>123.65312</t>
  </si>
  <si>
    <t>0.87978</t>
  </si>
  <si>
    <t>123.64813</t>
  </si>
  <si>
    <t>0.87842</t>
  </si>
  <si>
    <t>123.54382</t>
  </si>
  <si>
    <t>0.90848</t>
  </si>
  <si>
    <t>123.26072</t>
  </si>
  <si>
    <t>0.90655</t>
  </si>
  <si>
    <t>123.2596</t>
  </si>
  <si>
    <t>0.91603</t>
  </si>
  <si>
    <t>123.14022</t>
  </si>
  <si>
    <t>0.91453</t>
  </si>
  <si>
    <t>123.13668</t>
  </si>
  <si>
    <t>0.717752</t>
  </si>
  <si>
    <t>0.714253</t>
  </si>
  <si>
    <t>124.329081</t>
  </si>
  <si>
    <t>0.717291</t>
  </si>
  <si>
    <t>124.32475</t>
  </si>
  <si>
    <t>0.8839</t>
  </si>
  <si>
    <t>123.48633</t>
  </si>
  <si>
    <t>0.90602</t>
  </si>
  <si>
    <t>123.12215</t>
  </si>
  <si>
    <t>0.7371</t>
  </si>
  <si>
    <t>124.2824</t>
  </si>
  <si>
    <t>0.714849</t>
  </si>
  <si>
    <t>124.281138</t>
  </si>
  <si>
    <t>0.713163</t>
  </si>
  <si>
    <t>124.276967</t>
  </si>
  <si>
    <t>0.815372</t>
  </si>
  <si>
    <t>124.199665</t>
  </si>
  <si>
    <t>0.7765</t>
  </si>
  <si>
    <t>124.293538</t>
  </si>
  <si>
    <t>0.766517</t>
  </si>
  <si>
    <t>124.299917</t>
  </si>
  <si>
    <t>0.748179</t>
  </si>
  <si>
    <t>124.303795</t>
  </si>
  <si>
    <t>0.744226</t>
  </si>
  <si>
    <t>124.301915</t>
  </si>
  <si>
    <t>0.73825</t>
  </si>
  <si>
    <t>124.3112</t>
  </si>
  <si>
    <t>0.78499</t>
  </si>
  <si>
    <t>124.10323</t>
  </si>
  <si>
    <t>0.86144</t>
  </si>
  <si>
    <t>123.94905</t>
  </si>
  <si>
    <t>0.94689</t>
  </si>
  <si>
    <t>124.17213</t>
  </si>
  <si>
    <t>0.91819</t>
  </si>
  <si>
    <t>124.10024</t>
  </si>
  <si>
    <t>0.91498</t>
  </si>
  <si>
    <t>124.10224</t>
  </si>
  <si>
    <t>1.0997</t>
  </si>
  <si>
    <t>124.34535</t>
  </si>
  <si>
    <t>1.10345</t>
  </si>
  <si>
    <t>124.34575</t>
  </si>
  <si>
    <t>1.12984</t>
  </si>
  <si>
    <t>124.35454</t>
  </si>
  <si>
    <t>0.84427</t>
  </si>
  <si>
    <t>124.15433</t>
  </si>
  <si>
    <t>0.8403</t>
  </si>
  <si>
    <t>124.16792</t>
  </si>
  <si>
    <t>0.90942</t>
  </si>
  <si>
    <t>124.09012</t>
  </si>
  <si>
    <t>0.86934</t>
  </si>
  <si>
    <t>123.99508</t>
  </si>
  <si>
    <t>0.712017</t>
  </si>
  <si>
    <t>124.321833</t>
  </si>
  <si>
    <t>0.715166</t>
  </si>
  <si>
    <t>124.321821</t>
  </si>
  <si>
    <t>0.709989</t>
  </si>
  <si>
    <t>124.296616</t>
  </si>
  <si>
    <t>0.700285</t>
  </si>
  <si>
    <t>124.279224</t>
  </si>
  <si>
    <t>0.696898</t>
  </si>
  <si>
    <t>124.276168</t>
  </si>
  <si>
    <t>0.74446</t>
  </si>
  <si>
    <t>124.32172</t>
  </si>
  <si>
    <t>0.737599</t>
  </si>
  <si>
    <t>124.327641</t>
  </si>
  <si>
    <t>1.02231</t>
  </si>
  <si>
    <t>124.30962</t>
  </si>
  <si>
    <t>1.02459</t>
  </si>
  <si>
    <t>124.30791</t>
  </si>
  <si>
    <t>0.99964</t>
  </si>
  <si>
    <t>124.30073</t>
  </si>
  <si>
    <t>0.544352</t>
  </si>
  <si>
    <t>123.892725</t>
  </si>
  <si>
    <t>0.713103</t>
  </si>
  <si>
    <t>124.300162</t>
  </si>
  <si>
    <t>0.6684</t>
  </si>
  <si>
    <t>124.2788</t>
  </si>
  <si>
    <t>0.99925</t>
  </si>
  <si>
    <t>124.30672</t>
  </si>
  <si>
    <t>0.86138</t>
  </si>
  <si>
    <t>123.94418</t>
  </si>
  <si>
    <t>0.596281</t>
  </si>
  <si>
    <t>124.041073</t>
  </si>
  <si>
    <t>0.588046</t>
  </si>
  <si>
    <t>124.029738</t>
  </si>
  <si>
    <t>0.5366</t>
  </si>
  <si>
    <t>124.00285</t>
  </si>
  <si>
    <t>0.530809</t>
  </si>
  <si>
    <t>123.98745</t>
  </si>
  <si>
    <t>0.526663</t>
  </si>
  <si>
    <t>123.970895</t>
  </si>
  <si>
    <t>0.51268</t>
  </si>
  <si>
    <t>123.96151</t>
  </si>
  <si>
    <t>0.49314</t>
  </si>
  <si>
    <t>123.97276</t>
  </si>
  <si>
    <t>0.88785</t>
  </si>
  <si>
    <t>123.60028</t>
  </si>
  <si>
    <t>0.87797</t>
  </si>
  <si>
    <t>123.52497</t>
  </si>
  <si>
    <t>0.88242</t>
  </si>
  <si>
    <t>123.54635</t>
  </si>
  <si>
    <t>0.88207</t>
  </si>
  <si>
    <t>123.54302</t>
  </si>
  <si>
    <t>0.729534</t>
  </si>
  <si>
    <t>124.308902</t>
  </si>
  <si>
    <t>0.72141</t>
  </si>
  <si>
    <t>124.30815</t>
  </si>
  <si>
    <t>0.89823</t>
  </si>
  <si>
    <t>123.31674</t>
  </si>
  <si>
    <t>0.88983</t>
  </si>
  <si>
    <t>123.40632</t>
  </si>
  <si>
    <t>0.89535</t>
  </si>
  <si>
    <t>123.12387</t>
  </si>
  <si>
    <t>0.70582858</t>
  </si>
  <si>
    <t>124.3064883</t>
  </si>
  <si>
    <t>0.770117</t>
  </si>
  <si>
    <t>124.289</t>
  </si>
  <si>
    <t>0.767</t>
  </si>
  <si>
    <t>124.289533</t>
  </si>
  <si>
    <t>0.739317</t>
  </si>
  <si>
    <t>124.285133</t>
  </si>
  <si>
    <t>0.743159</t>
  </si>
  <si>
    <t>124.297921</t>
  </si>
  <si>
    <t>0.780117</t>
  </si>
  <si>
    <t>124.246517</t>
  </si>
  <si>
    <t>0.782839</t>
  </si>
  <si>
    <t>124.24293</t>
  </si>
  <si>
    <t>0.745031</t>
  </si>
  <si>
    <t>124.305461</t>
  </si>
  <si>
    <t>0.753532</t>
  </si>
  <si>
    <t>124.311879</t>
  </si>
  <si>
    <t>0.756969</t>
  </si>
  <si>
    <t>124.316728</t>
  </si>
  <si>
    <t>0.54947</t>
  </si>
  <si>
    <t>123.93903</t>
  </si>
  <si>
    <t>0.618979</t>
  </si>
  <si>
    <t>124.082784</t>
  </si>
  <si>
    <t>0.61078</t>
  </si>
  <si>
    <t>124.08535</t>
  </si>
  <si>
    <t>0.700557</t>
  </si>
  <si>
    <t>124.183199</t>
  </si>
  <si>
    <t>0.65533</t>
  </si>
  <si>
    <t>124.16574</t>
  </si>
  <si>
    <t>0.90728</t>
  </si>
  <si>
    <t>124.10005</t>
  </si>
  <si>
    <t>0.87852</t>
  </si>
  <si>
    <t>124.11938</t>
  </si>
  <si>
    <t>0.3808</t>
  </si>
  <si>
    <t>123.98512</t>
  </si>
  <si>
    <t>0.38283</t>
  </si>
  <si>
    <t>123.97793</t>
  </si>
  <si>
    <t>0.38058</t>
  </si>
  <si>
    <t>123.97377</t>
  </si>
  <si>
    <t>0.87784</t>
  </si>
  <si>
    <t>124.0881</t>
  </si>
  <si>
    <t>0.87976</t>
  </si>
  <si>
    <t>124.09382</t>
  </si>
  <si>
    <t>0.707</t>
  </si>
  <si>
    <t>124.3057</t>
  </si>
  <si>
    <t>0.702733</t>
  </si>
  <si>
    <t>124.3075</t>
  </si>
  <si>
    <t>0.686781</t>
  </si>
  <si>
    <t>124.276632</t>
  </si>
  <si>
    <t>0.673561</t>
  </si>
  <si>
    <t>124.274572</t>
  </si>
  <si>
    <t>0.667124</t>
  </si>
  <si>
    <t>124.281413</t>
  </si>
  <si>
    <t>0.727299</t>
  </si>
  <si>
    <t>124.323004</t>
  </si>
  <si>
    <t>0.733418</t>
  </si>
  <si>
    <t>124.319706</t>
  </si>
  <si>
    <t>0.82608</t>
  </si>
  <si>
    <t>123.85913</t>
  </si>
  <si>
    <t>0.82935</t>
  </si>
  <si>
    <t>123.83538</t>
  </si>
  <si>
    <t>0.84074</t>
  </si>
  <si>
    <t>123.82934</t>
  </si>
  <si>
    <t>0.87997</t>
  </si>
  <si>
    <t>123.62315</t>
  </si>
  <si>
    <t>1.001</t>
  </si>
  <si>
    <t>124.31092</t>
  </si>
  <si>
    <t>0.92437</t>
  </si>
  <si>
    <t>124.13287</t>
  </si>
  <si>
    <t>0.92942</t>
  </si>
  <si>
    <t>124.14533</t>
  </si>
  <si>
    <t>0.93288</t>
  </si>
  <si>
    <t>124.1521</t>
  </si>
  <si>
    <t>0.9419</t>
  </si>
  <si>
    <t>124.16393</t>
  </si>
  <si>
    <t>0.94847</t>
  </si>
  <si>
    <t>124.1706</t>
  </si>
  <si>
    <t>123.55878</t>
  </si>
  <si>
    <t>0.90958</t>
  </si>
  <si>
    <t>123.27125</t>
  </si>
  <si>
    <t>0.902</t>
  </si>
  <si>
    <t>123.27765</t>
  </si>
  <si>
    <t>0.94098</t>
  </si>
  <si>
    <t>123.23775</t>
  </si>
  <si>
    <t>0.89753</t>
  </si>
  <si>
    <t>123.22465</t>
  </si>
  <si>
    <t>0.91142</t>
  </si>
  <si>
    <t>123.21113</t>
  </si>
  <si>
    <t>0.757667</t>
  </si>
  <si>
    <t>124.326067</t>
  </si>
  <si>
    <t>0.77085</t>
  </si>
  <si>
    <t>124.331883</t>
  </si>
  <si>
    <t>0.773734</t>
  </si>
  <si>
    <t>124.336375</t>
  </si>
  <si>
    <t>0.775783</t>
  </si>
  <si>
    <t>124.345783</t>
  </si>
  <si>
    <t>0.777683</t>
  </si>
  <si>
    <t>124.35055</t>
  </si>
  <si>
    <t>0.728417</t>
  </si>
  <si>
    <t>124.30157</t>
  </si>
  <si>
    <t>0.763067</t>
  </si>
  <si>
    <t>124.258833</t>
  </si>
  <si>
    <t>0.765784</t>
  </si>
  <si>
    <t>124.247426</t>
  </si>
  <si>
    <t>0.74086</t>
  </si>
  <si>
    <t>124.309881</t>
  </si>
  <si>
    <t>0.741729</t>
  </si>
  <si>
    <t>124.310969</t>
  </si>
  <si>
    <t>0.740382</t>
  </si>
  <si>
    <t>124.309143</t>
  </si>
  <si>
    <t>0.739511</t>
  </si>
  <si>
    <t>124.309907</t>
  </si>
  <si>
    <t>0.741032</t>
  </si>
  <si>
    <t>124.315288</t>
  </si>
  <si>
    <t>0.74001</t>
  </si>
  <si>
    <t>124.316918</t>
  </si>
  <si>
    <t>0.572822</t>
  </si>
  <si>
    <t>124.044472</t>
  </si>
  <si>
    <t>0.562352</t>
  </si>
  <si>
    <t>124.025248</t>
  </si>
  <si>
    <t>0.559073</t>
  </si>
  <si>
    <t>124.024766</t>
  </si>
  <si>
    <t>0.554155</t>
  </si>
  <si>
    <t>124.024068</t>
  </si>
  <si>
    <t>123.98767</t>
  </si>
  <si>
    <t>0.56827</t>
  </si>
  <si>
    <t>123.98955</t>
  </si>
  <si>
    <t>0.60015</t>
  </si>
  <si>
    <t>124.12247</t>
  </si>
  <si>
    <t>0.609322</t>
  </si>
  <si>
    <t>124.082015</t>
  </si>
  <si>
    <t>0.649846</t>
  </si>
  <si>
    <t>124.200438</t>
  </si>
  <si>
    <t>0.653724</t>
  </si>
  <si>
    <t>124.192215</t>
  </si>
  <si>
    <t>0.55191</t>
  </si>
  <si>
    <t>124.05278</t>
  </si>
  <si>
    <t>0.54491</t>
  </si>
  <si>
    <t>124.02249</t>
  </si>
  <si>
    <t>0.88024</t>
  </si>
  <si>
    <t>124.0189</t>
  </si>
  <si>
    <t>0.86397</t>
  </si>
  <si>
    <t>124.03288</t>
  </si>
  <si>
    <t>0.8613</t>
  </si>
  <si>
    <t>124.03158</t>
  </si>
  <si>
    <t>0.84811</t>
  </si>
  <si>
    <t>124.00002</t>
  </si>
  <si>
    <t>0.703825</t>
  </si>
  <si>
    <t>124.277776</t>
  </si>
  <si>
    <t>0.69978</t>
  </si>
  <si>
    <t>124.271936</t>
  </si>
  <si>
    <t>0.719692</t>
  </si>
  <si>
    <t>124.291874</t>
  </si>
  <si>
    <t>0.715267</t>
  </si>
  <si>
    <t>124.30405</t>
  </si>
  <si>
    <t>0.711417</t>
  </si>
  <si>
    <t>124.305483</t>
  </si>
  <si>
    <t>0.614147</t>
  </si>
  <si>
    <t>124.282226</t>
  </si>
  <si>
    <t>0.605321</t>
  </si>
  <si>
    <t>124.274393</t>
  </si>
  <si>
    <t>0.815867</t>
  </si>
  <si>
    <t>124.323683</t>
  </si>
  <si>
    <t>0.867145</t>
  </si>
  <si>
    <t>124.347032</t>
  </si>
  <si>
    <t>0.30764</t>
  </si>
  <si>
    <t>123.654</t>
  </si>
  <si>
    <t>0.31217</t>
  </si>
  <si>
    <t>123.58606</t>
  </si>
  <si>
    <t>0.31692</t>
  </si>
  <si>
    <t>123.5789</t>
  </si>
  <si>
    <t>0.3236</t>
  </si>
  <si>
    <t>123.55989</t>
  </si>
  <si>
    <t>0.32405</t>
  </si>
  <si>
    <t>123.54433</t>
  </si>
  <si>
    <t>0.81985</t>
  </si>
  <si>
    <t>123.90185</t>
  </si>
  <si>
    <t>0.80997</t>
  </si>
  <si>
    <t>123.89161</t>
  </si>
  <si>
    <t>0.88003</t>
  </si>
  <si>
    <t>123.58513</t>
  </si>
  <si>
    <t>123.55423</t>
  </si>
  <si>
    <t>0.90812</t>
  </si>
  <si>
    <t>123.27383</t>
  </si>
  <si>
    <t>0.88048</t>
  </si>
  <si>
    <t>123.30627</t>
  </si>
  <si>
    <t>0.8537</t>
  </si>
  <si>
    <t>123.50398</t>
  </si>
  <si>
    <t>0.87933</t>
  </si>
  <si>
    <t>123.51797</t>
  </si>
  <si>
    <t>0.91263</t>
  </si>
  <si>
    <t>123.2662</t>
  </si>
  <si>
    <t>0.32045</t>
  </si>
  <si>
    <t>123.71941</t>
  </si>
  <si>
    <t>0.83511</t>
  </si>
  <si>
    <t>123.94572</t>
  </si>
  <si>
    <t>0.98973</t>
  </si>
  <si>
    <t>124.21462</t>
  </si>
  <si>
    <t>0.99067</t>
  </si>
  <si>
    <t>124.2367</t>
  </si>
  <si>
    <t>0.98587</t>
  </si>
  <si>
    <t>124.25106</t>
  </si>
  <si>
    <t>0.85612</t>
  </si>
  <si>
    <t>123.93635</t>
  </si>
  <si>
    <t>0.91839</t>
  </si>
  <si>
    <t>124.09702</t>
  </si>
  <si>
    <t>0.92085</t>
  </si>
  <si>
    <t>124.08945</t>
  </si>
  <si>
    <t>0.39883</t>
  </si>
  <si>
    <t>123.98026</t>
  </si>
  <si>
    <t>0.3652</t>
  </si>
  <si>
    <t>123.94921</t>
  </si>
  <si>
    <t>0.550261</t>
  </si>
  <si>
    <t>123.999417</t>
  </si>
  <si>
    <t>0.311828</t>
  </si>
  <si>
    <t>123.593868</t>
  </si>
  <si>
    <t>0.89633</t>
  </si>
  <si>
    <t>123.30783</t>
  </si>
  <si>
    <t>0.56527</t>
  </si>
  <si>
    <t>123.98892</t>
  </si>
  <si>
    <t>0.91077</t>
  </si>
  <si>
    <t>123.26253</t>
  </si>
  <si>
    <t>0.91287</t>
  </si>
  <si>
    <t>123.25923</t>
  </si>
  <si>
    <t>0.94117</t>
  </si>
  <si>
    <t>123.1767</t>
  </si>
  <si>
    <t>0.9009</t>
  </si>
  <si>
    <t>123.1733</t>
  </si>
  <si>
    <t>0.90163</t>
  </si>
  <si>
    <t>123.16353</t>
  </si>
  <si>
    <t>0.748791</t>
  </si>
  <si>
    <t>124.317102</t>
  </si>
  <si>
    <t>0.742653</t>
  </si>
  <si>
    <t>124.312464</t>
  </si>
  <si>
    <t>0.750748</t>
  </si>
  <si>
    <t>124.318674</t>
  </si>
  <si>
    <t>0.760796</t>
  </si>
  <si>
    <t>124.311575</t>
  </si>
  <si>
    <t>0.88108</t>
  </si>
  <si>
    <t>123.4636</t>
  </si>
  <si>
    <t>0.73315</t>
  </si>
  <si>
    <t>124.289767</t>
  </si>
  <si>
    <t>0.731273</t>
  </si>
  <si>
    <t>124.294305</t>
  </si>
  <si>
    <t>0.729418</t>
  </si>
  <si>
    <t>124.295601</t>
  </si>
  <si>
    <t>0.736783</t>
  </si>
  <si>
    <t>124.301233</t>
  </si>
  <si>
    <t>0.7354</t>
  </si>
  <si>
    <t>124.301567</t>
  </si>
  <si>
    <t>0.735703</t>
  </si>
  <si>
    <t>124.306262</t>
  </si>
  <si>
    <t>0.737994</t>
  </si>
  <si>
    <t>124.308613</t>
  </si>
  <si>
    <t>0.739497646</t>
  </si>
  <si>
    <t>124.3129965706</t>
  </si>
  <si>
    <t>0.737078086</t>
  </si>
  <si>
    <t>124.3120015757</t>
  </si>
  <si>
    <t>0.57582</t>
  </si>
  <si>
    <t>124.08895</t>
  </si>
  <si>
    <t>0.574149</t>
  </si>
  <si>
    <t>124.053069</t>
  </si>
  <si>
    <t>0.573287</t>
  </si>
  <si>
    <t>124.048158</t>
  </si>
  <si>
    <t>0.53948</t>
  </si>
  <si>
    <t>124.00435</t>
  </si>
  <si>
    <t>0.57462</t>
  </si>
  <si>
    <t>123.98258</t>
  </si>
  <si>
    <t>0.57577</t>
  </si>
  <si>
    <t>124.0751</t>
  </si>
  <si>
    <t>0.57793</t>
  </si>
  <si>
    <t>124.07767</t>
  </si>
  <si>
    <t>0.644999</t>
  </si>
  <si>
    <t>124.307381</t>
  </si>
  <si>
    <t>0.58716</t>
  </si>
  <si>
    <t>124.29531</t>
  </si>
  <si>
    <t>0.57281</t>
  </si>
  <si>
    <t>124.00093</t>
  </si>
  <si>
    <t>0.58228</t>
  </si>
  <si>
    <t>123.99692</t>
  </si>
  <si>
    <t>0.33378</t>
  </si>
  <si>
    <t>123.80418</t>
  </si>
  <si>
    <t>0.8796</t>
  </si>
  <si>
    <t>124.03388</t>
  </si>
  <si>
    <t>0.87785</t>
  </si>
  <si>
    <t>124.04055</t>
  </si>
  <si>
    <t>0.85998</t>
  </si>
  <si>
    <t>123.98951</t>
  </si>
  <si>
    <t>0.87197</t>
  </si>
  <si>
    <t>124.00243</t>
  </si>
  <si>
    <t>0.87748</t>
  </si>
  <si>
    <t>124.00329</t>
  </si>
  <si>
    <t>0.87125</t>
  </si>
  <si>
    <t>124.00643</t>
  </si>
  <si>
    <t>0.686513</t>
  </si>
  <si>
    <t>124.269485</t>
  </si>
  <si>
    <t>0.725696952</t>
  </si>
  <si>
    <t>124.2952242255</t>
  </si>
  <si>
    <t>0.719317</t>
  </si>
  <si>
    <t>124.29625</t>
  </si>
  <si>
    <t>0.597431</t>
  </si>
  <si>
    <t>124.255838</t>
  </si>
  <si>
    <t>0.594021</t>
  </si>
  <si>
    <t>124.253935</t>
  </si>
  <si>
    <t>0.606282</t>
  </si>
  <si>
    <t>124.277911</t>
  </si>
  <si>
    <t>0.600717</t>
  </si>
  <si>
    <t>124.285017</t>
  </si>
  <si>
    <t>0.734606345</t>
  </si>
  <si>
    <t>124.3445929594</t>
  </si>
  <si>
    <t>0.30106</t>
  </si>
  <si>
    <t>123.67887</t>
  </si>
  <si>
    <t>0.30524</t>
  </si>
  <si>
    <t>123.66301</t>
  </si>
  <si>
    <t>0.9125</t>
  </si>
  <si>
    <t>123.27762</t>
  </si>
  <si>
    <t>0.90938</t>
  </si>
  <si>
    <t>123.30965</t>
  </si>
  <si>
    <t>0.90072</t>
  </si>
  <si>
    <t>123.3082</t>
  </si>
  <si>
    <t>0.80162</t>
  </si>
  <si>
    <t>123.37083</t>
  </si>
  <si>
    <t>0.85313</t>
  </si>
  <si>
    <t>123.33138</t>
  </si>
  <si>
    <t>1.08129</t>
  </si>
  <si>
    <t>124.33389</t>
  </si>
  <si>
    <t>0.32518</t>
  </si>
  <si>
    <t>123.73699</t>
  </si>
  <si>
    <t>0.32353</t>
  </si>
  <si>
    <t>123.73085</t>
  </si>
  <si>
    <t>0.99896</t>
  </si>
  <si>
    <t>124.28758</t>
  </si>
  <si>
    <t>1</t>
  </si>
  <si>
    <t>124.28952</t>
  </si>
  <si>
    <t>0.91645</t>
  </si>
  <si>
    <t>124.10613</t>
  </si>
  <si>
    <t>0.92122</t>
  </si>
  <si>
    <t>124.09366</t>
  </si>
  <si>
    <t>0.85696</t>
  </si>
  <si>
    <t>123.93995</t>
  </si>
  <si>
    <t>0.35181</t>
  </si>
  <si>
    <t>123.9025</t>
  </si>
  <si>
    <t>0.34917</t>
  </si>
  <si>
    <t>123.89724</t>
  </si>
  <si>
    <t>0.33952</t>
  </si>
  <si>
    <t>123.81145</t>
  </si>
  <si>
    <t>0.9871</t>
  </si>
  <si>
    <t>124.25405</t>
  </si>
  <si>
    <t>0.32022</t>
  </si>
  <si>
    <t>123.51757</t>
  </si>
  <si>
    <t>0.739588</t>
  </si>
  <si>
    <t>124.322481</t>
  </si>
  <si>
    <t>0.651949</t>
  </si>
  <si>
    <t>124.229325</t>
  </si>
  <si>
    <t>0.646651</t>
  </si>
  <si>
    <t>124.210685</t>
  </si>
  <si>
    <t>0.54832</t>
  </si>
  <si>
    <t>124.04263</t>
  </si>
  <si>
    <t>0.54548</t>
  </si>
  <si>
    <t>124.02697</t>
  </si>
  <si>
    <t>0.54082</t>
  </si>
  <si>
    <t>124.0321</t>
  </si>
  <si>
    <t>0.8764</t>
  </si>
  <si>
    <t>123.57642</t>
  </si>
  <si>
    <t>0.87907</t>
  </si>
  <si>
    <t>123.55653</t>
  </si>
  <si>
    <t>0.89715</t>
  </si>
  <si>
    <t>123.31968</t>
  </si>
  <si>
    <t>0.88143</t>
  </si>
  <si>
    <t>123.50497</t>
  </si>
  <si>
    <t>0.91255</t>
  </si>
  <si>
    <t>123.26658</t>
  </si>
  <si>
    <t>0.88507</t>
  </si>
  <si>
    <t>123.27528</t>
  </si>
  <si>
    <t>0.91677</t>
  </si>
  <si>
    <t>123.2455</t>
  </si>
  <si>
    <t>0.90952</t>
  </si>
  <si>
    <t>123.24097</t>
  </si>
  <si>
    <t>0.89742</t>
  </si>
  <si>
    <t>123.22733</t>
  </si>
  <si>
    <t>0.759011</t>
  </si>
  <si>
    <t>124.318142</t>
  </si>
  <si>
    <t>0.7602</t>
  </si>
  <si>
    <t>124.320683</t>
  </si>
  <si>
    <t>0.77399</t>
  </si>
  <si>
    <t>124.336134</t>
  </si>
  <si>
    <t>0.775859</t>
  </si>
  <si>
    <t>124.348877</t>
  </si>
  <si>
    <t>0.765114</t>
  </si>
  <si>
    <t>124.342946</t>
  </si>
  <si>
    <t>0.729895</t>
  </si>
  <si>
    <t>124.305944</t>
  </si>
  <si>
    <t>0.732519</t>
  </si>
  <si>
    <t>124.30331</t>
  </si>
  <si>
    <t>0.744349</t>
  </si>
  <si>
    <t>124.305678</t>
  </si>
  <si>
    <t>0.740695</t>
  </si>
  <si>
    <t>124.304324</t>
  </si>
  <si>
    <t>0.74175</t>
  </si>
  <si>
    <t>124.302683</t>
  </si>
  <si>
    <t>0.739065</t>
  </si>
  <si>
    <t>124.308497</t>
  </si>
  <si>
    <t>0.740918</t>
  </si>
  <si>
    <t>124.31111</t>
  </si>
  <si>
    <t>0.747000042</t>
  </si>
  <si>
    <t>124.3196244312</t>
  </si>
  <si>
    <t>0.743381</t>
  </si>
  <si>
    <t>124.315712</t>
  </si>
  <si>
    <t>0.739793</t>
  </si>
  <si>
    <t>124.320792</t>
  </si>
  <si>
    <t>0.572616</t>
  </si>
  <si>
    <t>124.043708</t>
  </si>
  <si>
    <t>0.56857</t>
  </si>
  <si>
    <t>0.57418</t>
  </si>
  <si>
    <t>123.99319</t>
  </si>
  <si>
    <t>0.56869</t>
  </si>
  <si>
    <t>123.98707</t>
  </si>
  <si>
    <t>0.60404</t>
  </si>
  <si>
    <t>124.08877</t>
  </si>
  <si>
    <t>0.60284</t>
  </si>
  <si>
    <t>124.08195</t>
  </si>
  <si>
    <t>0.593609</t>
  </si>
  <si>
    <t>124.079149</t>
  </si>
  <si>
    <t>0.36551</t>
  </si>
  <si>
    <t>123.94671</t>
  </si>
  <si>
    <t>0.35028</t>
  </si>
  <si>
    <t>123.91934</t>
  </si>
  <si>
    <t>0.8809</t>
  </si>
  <si>
    <t>124.02643</t>
  </si>
  <si>
    <t>0.87869</t>
  </si>
  <si>
    <t>124.02491</t>
  </si>
  <si>
    <t>0.735742975</t>
  </si>
  <si>
    <t>124.3420425676</t>
  </si>
  <si>
    <t>0.713019</t>
  </si>
  <si>
    <t>124.290506</t>
  </si>
  <si>
    <t>0.721483</t>
  </si>
  <si>
    <t>124.30125</t>
  </si>
  <si>
    <t>0.717167</t>
  </si>
  <si>
    <t>124.306867</t>
  </si>
  <si>
    <t>0.623775</t>
  </si>
  <si>
    <t>124.280329</t>
  </si>
  <si>
    <t>0.603419</t>
  </si>
  <si>
    <t>124.273753</t>
  </si>
  <si>
    <t>0.608921</t>
  </si>
  <si>
    <t>124.269333</t>
  </si>
  <si>
    <t>0.782467</t>
  </si>
  <si>
    <t>124.310733</t>
  </si>
  <si>
    <t>0.79935</t>
  </si>
  <si>
    <t>124.3299</t>
  </si>
  <si>
    <t>0.735078122</t>
  </si>
  <si>
    <t>124.3226185312</t>
  </si>
  <si>
    <t>0.30364</t>
  </si>
  <si>
    <t>123.63443</t>
  </si>
  <si>
    <t>0.30918</t>
  </si>
  <si>
    <t>123.60911</t>
  </si>
  <si>
    <t>0.32176</t>
  </si>
  <si>
    <t>123.56702</t>
  </si>
  <si>
    <t>0.32416</t>
  </si>
  <si>
    <t>123.53765</t>
  </si>
  <si>
    <t>0.82195</t>
  </si>
  <si>
    <t>123.90228</t>
  </si>
  <si>
    <t>0.83648</t>
  </si>
  <si>
    <t>123.89237</t>
  </si>
  <si>
    <t>0.83917</t>
  </si>
  <si>
    <t>123.88562</t>
  </si>
  <si>
    <t>0.32368</t>
  </si>
  <si>
    <t>123.72179</t>
  </si>
  <si>
    <t>0.83364</t>
  </si>
  <si>
    <t>123.95974</t>
  </si>
  <si>
    <t>0.98832</t>
  </si>
  <si>
    <t>124.2341</t>
  </si>
  <si>
    <t>0.98872</t>
  </si>
  <si>
    <t>124.26219</t>
  </si>
  <si>
    <t>0.8332</t>
  </si>
  <si>
    <t>123.97096</t>
  </si>
  <si>
    <t>0.39274</t>
  </si>
  <si>
    <t>123.98264</t>
  </si>
  <si>
    <t>0.684132</t>
  </si>
  <si>
    <t>124.275528</t>
  </si>
  <si>
    <t>0.656553</t>
  </si>
  <si>
    <t>124.314391</t>
  </si>
  <si>
    <t>0.98663</t>
  </si>
  <si>
    <t>124.33704</t>
  </si>
  <si>
    <t>0.55129</t>
  </si>
  <si>
    <t>124.02944</t>
  </si>
  <si>
    <t>1.09752</t>
  </si>
  <si>
    <t>124.34564</t>
  </si>
  <si>
    <t>0.747281</t>
  </si>
  <si>
    <t>124.313623</t>
  </si>
  <si>
    <t>0.744221</t>
  </si>
  <si>
    <t>124.313524</t>
  </si>
  <si>
    <t>0.7238</t>
  </si>
  <si>
    <t>124.293233</t>
  </si>
  <si>
    <t>0.688091</t>
  </si>
  <si>
    <t>124.300973</t>
  </si>
  <si>
    <t>0.58553</t>
  </si>
  <si>
    <t>124.01259</t>
  </si>
  <si>
    <t>0.55384</t>
  </si>
  <si>
    <t>124.02678</t>
  </si>
  <si>
    <t>0.31401</t>
  </si>
  <si>
    <t>123.78533</t>
  </si>
  <si>
    <t>0.90513</t>
  </si>
  <si>
    <t>123.3008</t>
  </si>
  <si>
    <t>0.90068</t>
  </si>
  <si>
    <t>123.29997</t>
  </si>
  <si>
    <t>0.89097</t>
  </si>
  <si>
    <t>123.31375</t>
  </si>
  <si>
    <t>0.88598</t>
  </si>
  <si>
    <t>123.317</t>
  </si>
  <si>
    <t>123.26047</t>
  </si>
  <si>
    <t>0.90448</t>
  </si>
  <si>
    <t>123.26687</t>
  </si>
  <si>
    <t>0.90713</t>
  </si>
  <si>
    <t>123.26975</t>
  </si>
  <si>
    <t>0.9106</t>
  </si>
  <si>
    <t>123.19238</t>
  </si>
  <si>
    <t>0.90583</t>
  </si>
  <si>
    <t>123.18743</t>
  </si>
  <si>
    <t>0.743205</t>
  </si>
  <si>
    <t>124.311988</t>
  </si>
  <si>
    <t>0.759084</t>
  </si>
  <si>
    <t>124.313433</t>
  </si>
  <si>
    <t>123.47593</t>
  </si>
  <si>
    <t>123.47342</t>
  </si>
  <si>
    <t>0.729433</t>
  </si>
  <si>
    <t>124.288918</t>
  </si>
  <si>
    <t>124.30627</t>
  </si>
  <si>
    <t>0.734356</t>
  </si>
  <si>
    <t>124.301865</t>
  </si>
  <si>
    <t>0.734163</t>
  </si>
  <si>
    <t>124.305612</t>
  </si>
  <si>
    <t>0.73792</t>
  </si>
  <si>
    <t>124.304353</t>
  </si>
  <si>
    <t>0.738177</t>
  </si>
  <si>
    <t>124.308644</t>
  </si>
  <si>
    <t>0.738316667</t>
  </si>
  <si>
    <t>124.308725</t>
  </si>
  <si>
    <t>0.737558</t>
  </si>
  <si>
    <t>124.316597</t>
  </si>
  <si>
    <t>0.73652</t>
  </si>
  <si>
    <t>124.31392</t>
  </si>
  <si>
    <t>0.739133</t>
  </si>
  <si>
    <t>124.311467</t>
  </si>
  <si>
    <t>0.578589</t>
  </si>
  <si>
    <t>124.069082</t>
  </si>
  <si>
    <t>0.57495</t>
  </si>
  <si>
    <t>124.06897</t>
  </si>
  <si>
    <t>0.55382</t>
  </si>
  <si>
    <t>123.99528</t>
  </si>
  <si>
    <t>0.549767</t>
  </si>
  <si>
    <t>123.997528</t>
  </si>
  <si>
    <t>0.583079</t>
  </si>
  <si>
    <t>124.072108</t>
  </si>
  <si>
    <t>0.603417</t>
  </si>
  <si>
    <t>124.2875</t>
  </si>
  <si>
    <t>0.631628</t>
  </si>
  <si>
    <t>124.301798</t>
  </si>
  <si>
    <t>0.675745</t>
  </si>
  <si>
    <t>124.307612</t>
  </si>
  <si>
    <t>0.35159</t>
  </si>
  <si>
    <t>123.87548</t>
  </si>
  <si>
    <t>0.34206</t>
  </si>
  <si>
    <t>123.86891</t>
  </si>
  <si>
    <t>0.34039</t>
  </si>
  <si>
    <t>123.8686</t>
  </si>
  <si>
    <t>0.88213</t>
  </si>
  <si>
    <t>124.03502</t>
  </si>
  <si>
    <t>0.89967</t>
  </si>
  <si>
    <t>124.04639</t>
  </si>
  <si>
    <t>0.87216</t>
  </si>
  <si>
    <t>124.00286</t>
  </si>
  <si>
    <t>0.88285</t>
  </si>
  <si>
    <t>124.00084</t>
  </si>
  <si>
    <t>0.671123</t>
  </si>
  <si>
    <t>124.269874</t>
  </si>
  <si>
    <t>0.65856</t>
  </si>
  <si>
    <t>124.25509</t>
  </si>
  <si>
    <t>0.616481</t>
  </si>
  <si>
    <t>124.259279</t>
  </si>
  <si>
    <t>0.58024</t>
  </si>
  <si>
    <t>124.258258</t>
  </si>
  <si>
    <t>0.581883</t>
  </si>
  <si>
    <t>124.268033</t>
  </si>
  <si>
    <t>0.580516</t>
  </si>
  <si>
    <t>124.270763</t>
  </si>
  <si>
    <t>0.763147222</t>
  </si>
  <si>
    <t>124.3126777778</t>
  </si>
  <si>
    <t>0.766933</t>
  </si>
  <si>
    <t>124.3133</t>
  </si>
  <si>
    <t>0.31299</t>
  </si>
  <si>
    <t>123.4908</t>
  </si>
  <si>
    <t>0.82648</t>
  </si>
  <si>
    <t>123.90488</t>
  </si>
  <si>
    <t>1.09548</t>
  </si>
  <si>
    <t>124.34142</t>
  </si>
  <si>
    <t>0.99897</t>
  </si>
  <si>
    <t>124.27804</t>
  </si>
  <si>
    <t>1.00041</t>
  </si>
  <si>
    <t>124.29346</t>
  </si>
  <si>
    <t>0.8402</t>
  </si>
  <si>
    <t>123.98728</t>
  </si>
  <si>
    <t>0.91679</t>
  </si>
  <si>
    <t>124.10663</t>
  </si>
  <si>
    <t>0.35151</t>
  </si>
  <si>
    <t>123.91515</t>
  </si>
  <si>
    <t>123.54995</t>
  </si>
  <si>
    <t>0.86081</t>
  </si>
  <si>
    <t>123.93747</t>
  </si>
  <si>
    <t>0.96205</t>
  </si>
  <si>
    <t>124.19131</t>
  </si>
  <si>
    <t>0.51818</t>
  </si>
  <si>
    <t>123.959555</t>
  </si>
  <si>
    <t>0.88129</t>
  </si>
  <si>
    <t>123.32084</t>
  </si>
  <si>
    <t>0.88665</t>
  </si>
  <si>
    <t>123.37743</t>
  </si>
  <si>
    <t>0.714932</t>
  </si>
  <si>
    <t>124.324618</t>
  </si>
  <si>
    <t>0.717818</t>
  </si>
  <si>
    <t>124.331136</t>
  </si>
  <si>
    <t>0.723697</t>
  </si>
  <si>
    <t>124.32723</t>
  </si>
  <si>
    <t>0.8829</t>
  </si>
  <si>
    <t>123.48962</t>
  </si>
  <si>
    <t>0.762633</t>
  </si>
  <si>
    <t>124.316217</t>
  </si>
  <si>
    <t>0.732667</t>
  </si>
  <si>
    <t>124.28395</t>
  </si>
  <si>
    <t>0.716491</t>
  </si>
  <si>
    <t>124.278283</t>
  </si>
  <si>
    <t>0.81405</t>
  </si>
  <si>
    <t>124.200567</t>
  </si>
  <si>
    <t>0.776257</t>
  </si>
  <si>
    <t>124.294814</t>
  </si>
  <si>
    <t>0.772313</t>
  </si>
  <si>
    <t>124.300781</t>
  </si>
  <si>
    <t>0.762005</t>
  </si>
  <si>
    <t>124.302433</t>
  </si>
  <si>
    <t>0.756433</t>
  </si>
  <si>
    <t>124.302933</t>
  </si>
  <si>
    <t>0.733449</t>
  </si>
  <si>
    <t>124.312954</t>
  </si>
  <si>
    <t>0.73089</t>
  </si>
  <si>
    <t>124.31478</t>
  </si>
  <si>
    <t>0.57557</t>
  </si>
  <si>
    <t>124.08277</t>
  </si>
  <si>
    <t>0.575339</t>
  </si>
  <si>
    <t>124.088458</t>
  </si>
  <si>
    <t>0.56606</t>
  </si>
  <si>
    <t>123.97866</t>
  </si>
  <si>
    <t>0.56254</t>
  </si>
  <si>
    <t>123.97231</t>
  </si>
  <si>
    <t>0.72078</t>
  </si>
  <si>
    <t>124.14127</t>
  </si>
  <si>
    <t>0.663214</t>
  </si>
  <si>
    <t>124.115651</t>
  </si>
  <si>
    <t>0.660747</t>
  </si>
  <si>
    <t>124.106015</t>
  </si>
  <si>
    <t>0.656674</t>
  </si>
  <si>
    <t>124.100149</t>
  </si>
  <si>
    <t>0.608471</t>
  </si>
  <si>
    <t>124.059014</t>
  </si>
  <si>
    <t>0.595222</t>
  </si>
  <si>
    <t>124.048946</t>
  </si>
  <si>
    <t>0.52278</t>
  </si>
  <si>
    <t>123.9578</t>
  </si>
  <si>
    <t>0.52153</t>
  </si>
  <si>
    <t>123.95315</t>
  </si>
  <si>
    <t>0.525634</t>
  </si>
  <si>
    <t>123.919309</t>
  </si>
  <si>
    <t>0.546167</t>
  </si>
  <si>
    <t>123.921972</t>
  </si>
  <si>
    <t>0.85305</t>
  </si>
  <si>
    <t>124.14516</t>
  </si>
  <si>
    <t>0.83463</t>
  </si>
  <si>
    <t>124.17016</t>
  </si>
  <si>
    <t>0.87026</t>
  </si>
  <si>
    <t>123.99807</t>
  </si>
  <si>
    <t>0.87568</t>
  </si>
  <si>
    <t>124.05265</t>
  </si>
  <si>
    <t>0.703833</t>
  </si>
  <si>
    <t>124.317533</t>
  </si>
  <si>
    <t>0.701817</t>
  </si>
  <si>
    <t>124.32545</t>
  </si>
  <si>
    <t>0.703433</t>
  </si>
  <si>
    <t>124.3006</t>
  </si>
  <si>
    <t>0.705498</t>
  </si>
  <si>
    <t>124.293699</t>
  </si>
  <si>
    <t>0.709399</t>
  </si>
  <si>
    <t>124.287256</t>
  </si>
  <si>
    <t>0.725547</t>
  </si>
  <si>
    <t>124.303328</t>
  </si>
  <si>
    <t>0.736841232</t>
  </si>
  <si>
    <t>124.3373404868</t>
  </si>
  <si>
    <t>0.738279384</t>
  </si>
  <si>
    <t>124.3436479808</t>
  </si>
  <si>
    <t>0.8288</t>
  </si>
  <si>
    <t>123.78448</t>
  </si>
  <si>
    <t>0.8289</t>
  </si>
  <si>
    <t>123.77192</t>
  </si>
  <si>
    <t>0.87527</t>
  </si>
  <si>
    <t>123.68092</t>
  </si>
  <si>
    <t>0.84272</t>
  </si>
  <si>
    <t>123.66082</t>
  </si>
  <si>
    <t>0.88383</t>
  </si>
  <si>
    <t>123.64057</t>
  </si>
  <si>
    <t>0.87485</t>
  </si>
  <si>
    <t>123.55367</t>
  </si>
  <si>
    <t>0.84398</t>
  </si>
  <si>
    <t>123.5587</t>
  </si>
  <si>
    <t>0.90438</t>
  </si>
  <si>
    <t>123.15388</t>
  </si>
  <si>
    <t>0.91773</t>
  </si>
  <si>
    <t>123.134</t>
  </si>
  <si>
    <t>0.9069</t>
  </si>
  <si>
    <t>123.1219</t>
  </si>
  <si>
    <t>0.718209</t>
  </si>
  <si>
    <t>124.319906</t>
  </si>
  <si>
    <t>1.01668</t>
  </si>
  <si>
    <t>124.3084</t>
  </si>
  <si>
    <t>1.02953</t>
  </si>
  <si>
    <t>124.30875</t>
  </si>
  <si>
    <t>1.05537</t>
  </si>
  <si>
    <t>124.31561</t>
  </si>
  <si>
    <t>0.83281</t>
  </si>
  <si>
    <t>124.0275</t>
  </si>
  <si>
    <t>0.82565</t>
  </si>
  <si>
    <t>124.03965</t>
  </si>
  <si>
    <t>0.96681</t>
  </si>
  <si>
    <t>124.19192</t>
  </si>
  <si>
    <t>0.86007</t>
  </si>
  <si>
    <t>124.13451</t>
  </si>
  <si>
    <t>1.10963</t>
  </si>
  <si>
    <t>124.34384</t>
  </si>
  <si>
    <t>1.11771</t>
  </si>
  <si>
    <t>124.34223</t>
  </si>
  <si>
    <t>0.68579</t>
  </si>
  <si>
    <t>124.32825</t>
  </si>
  <si>
    <t>0.35997</t>
  </si>
  <si>
    <t>123.953588</t>
  </si>
  <si>
    <t>0.91447</t>
  </si>
  <si>
    <t>123.1273</t>
  </si>
  <si>
    <t>0.710595</t>
  </si>
  <si>
    <t>124.303145</t>
  </si>
  <si>
    <t>0.88287</t>
  </si>
  <si>
    <t>123.63357</t>
  </si>
  <si>
    <t>0.706441</t>
  </si>
  <si>
    <t>124.273394</t>
  </si>
  <si>
    <t>0.619537</t>
  </si>
  <si>
    <t>124.082525</t>
  </si>
  <si>
    <t>0.65487</t>
  </si>
  <si>
    <t>124.16952</t>
  </si>
  <si>
    <t>0.65696</t>
  </si>
  <si>
    <t>124.16075</t>
  </si>
  <si>
    <t>0.66693</t>
  </si>
  <si>
    <t>124.14618</t>
  </si>
  <si>
    <t>0.597919</t>
  </si>
  <si>
    <t>124.04361</t>
  </si>
  <si>
    <t>0.581785</t>
  </si>
  <si>
    <t>124.038474</t>
  </si>
  <si>
    <t>0.59971</t>
  </si>
  <si>
    <t>124.02495</t>
  </si>
  <si>
    <t>0.53466</t>
  </si>
  <si>
    <t>123.99908</t>
  </si>
  <si>
    <t>0.532532</t>
  </si>
  <si>
    <t>123.993192</t>
  </si>
  <si>
    <t>0.51345</t>
  </si>
  <si>
    <t>123.96099</t>
  </si>
  <si>
    <t>0.48739</t>
  </si>
  <si>
    <t>123.97372</t>
  </si>
  <si>
    <t>0.46632</t>
  </si>
  <si>
    <t>123.96328</t>
  </si>
  <si>
    <t>0.82337</t>
  </si>
  <si>
    <t>123.85492</t>
  </si>
  <si>
    <t>0.82822</t>
  </si>
  <si>
    <t>123.83845</t>
  </si>
  <si>
    <t>0.89397</t>
  </si>
  <si>
    <t>123.60052</t>
  </si>
  <si>
    <t>0.90217</t>
  </si>
  <si>
    <t>123.59422</t>
  </si>
  <si>
    <t>0.86242</t>
  </si>
  <si>
    <t>123.53108</t>
  </si>
  <si>
    <t>0.88282</t>
  </si>
  <si>
    <t>123.5502</t>
  </si>
  <si>
    <t>0.72712</t>
  </si>
  <si>
    <t>124.311767</t>
  </si>
  <si>
    <t>0.728053584</t>
  </si>
  <si>
    <t>124.3092472937</t>
  </si>
  <si>
    <t>0.718369</t>
  </si>
  <si>
    <t>124.308901</t>
  </si>
  <si>
    <t>0.723902</t>
  </si>
  <si>
    <t>124.313972</t>
  </si>
  <si>
    <t>0.88612</t>
  </si>
  <si>
    <t>123.37797</t>
  </si>
  <si>
    <t>123.44178</t>
  </si>
  <si>
    <t>0.87932</t>
  </si>
  <si>
    <t>123.45058</t>
  </si>
  <si>
    <t>0.43556</t>
  </si>
  <si>
    <t>124.19471</t>
  </si>
  <si>
    <t>0.76012</t>
  </si>
  <si>
    <t>124.281538</t>
  </si>
  <si>
    <t>0.757762</t>
  </si>
  <si>
    <t>124.265779</t>
  </si>
  <si>
    <t>0.772836</t>
  </si>
  <si>
    <t>124.247122</t>
  </si>
  <si>
    <t>0.795383</t>
  </si>
  <si>
    <t>124.22815</t>
  </si>
  <si>
    <t>0.802533</t>
  </si>
  <si>
    <t>124.215452</t>
  </si>
  <si>
    <t>0.747</t>
  </si>
  <si>
    <t>124.309283</t>
  </si>
  <si>
    <t>0.746569</t>
  </si>
  <si>
    <t>124.308158</t>
  </si>
  <si>
    <t>0.55224</t>
  </si>
  <si>
    <t>123.93</t>
  </si>
  <si>
    <t>0.92368</t>
  </si>
  <si>
    <t>124.13207</t>
  </si>
  <si>
    <t>0.93782</t>
  </si>
  <si>
    <t>124.15934</t>
  </si>
  <si>
    <t>0.94068</t>
  </si>
  <si>
    <t>124.16524</t>
  </si>
  <si>
    <t>0.91091</t>
  </si>
  <si>
    <t>124.09663</t>
  </si>
  <si>
    <t>0.87475</t>
  </si>
  <si>
    <t>124.12294</t>
  </si>
  <si>
    <t>0.86716</t>
  </si>
  <si>
    <t>124.12495</t>
  </si>
  <si>
    <t>0.38293</t>
  </si>
  <si>
    <t>123.98555</t>
  </si>
  <si>
    <t>0.38288</t>
  </si>
  <si>
    <t>123.98012</t>
  </si>
  <si>
    <t>0.87676</t>
  </si>
  <si>
    <t>124.06701</t>
  </si>
  <si>
    <t>0.87349</t>
  </si>
  <si>
    <t>124.00966</t>
  </si>
  <si>
    <t>0.87675</t>
  </si>
  <si>
    <t>124.01377</t>
  </si>
  <si>
    <t>0.707604</t>
  </si>
  <si>
    <t>124.309399</t>
  </si>
  <si>
    <t>0.70475</t>
  </si>
  <si>
    <t>124.31505</t>
  </si>
  <si>
    <t>0.686445</t>
  </si>
  <si>
    <t>124.275881</t>
  </si>
  <si>
    <t>0.674076</t>
  </si>
  <si>
    <t>124.273545</t>
  </si>
  <si>
    <t>0.729185833</t>
  </si>
  <si>
    <t>124.3281539602</t>
  </si>
  <si>
    <t>0.733637</t>
  </si>
  <si>
    <t>124.31838</t>
  </si>
  <si>
    <t>0.723819</t>
  </si>
  <si>
    <t>124.306182</t>
  </si>
  <si>
    <t>0.99871</t>
  </si>
  <si>
    <t>124.29939</t>
  </si>
  <si>
    <t>1.00199</t>
  </si>
  <si>
    <t>124.31035</t>
  </si>
  <si>
    <t>1.00668</t>
  </si>
  <si>
    <t>124.30943</t>
  </si>
  <si>
    <t>0.86078</t>
  </si>
  <si>
    <t>123.93939</t>
  </si>
  <si>
    <t>KODE_GARDU</t>
  </si>
  <si>
    <t>JUMLAH_FASA</t>
  </si>
  <si>
    <t>TEG_PRI</t>
  </si>
  <si>
    <t>TEG_SEK</t>
  </si>
  <si>
    <t>ARUS_NOM_PRI</t>
  </si>
  <si>
    <t>ARUS_NOM_SEK</t>
  </si>
  <si>
    <t>INDUK_ARUS_R</t>
  </si>
  <si>
    <t>INDUK_PERSEN_ARUS_R</t>
  </si>
  <si>
    <t>INDUK_ARUS_S</t>
  </si>
  <si>
    <t>INDUK_PERSEN_ARUS_S</t>
  </si>
  <si>
    <t>INDUK_ARUS_T</t>
  </si>
  <si>
    <t>INDUK_PERSEN_ARUS_T</t>
  </si>
  <si>
    <t>INDUK_ARUS_N</t>
  </si>
  <si>
    <t>INDUK_TEG_PKL_LN</t>
  </si>
  <si>
    <t>INDUK_TEG_PKL_LL</t>
  </si>
  <si>
    <t>INDUK_TEG_UJG_LN</t>
  </si>
  <si>
    <t>CB1_ARUS_R</t>
  </si>
  <si>
    <t>CB1_PERSEN_ARUS_R</t>
  </si>
  <si>
    <t>CB1_ARUS_S</t>
  </si>
  <si>
    <t>CB1_PERSEN_ARUS_S</t>
  </si>
  <si>
    <t>CB1_ARUS_T</t>
  </si>
  <si>
    <t>CB1_PERSEN_ARUS_T</t>
  </si>
  <si>
    <t>CB1_ARUS_N</t>
  </si>
  <si>
    <t>CB1_TEG_PKL_LN</t>
  </si>
  <si>
    <t>CB1_TEG_UJG_LL</t>
  </si>
  <si>
    <t>CB2_ARUS_R</t>
  </si>
  <si>
    <t>CB2_PERSEN_ARUS_R</t>
  </si>
  <si>
    <t>CB2_ARUS_S</t>
  </si>
  <si>
    <t>CB2_PERSEN_ARUS_S</t>
  </si>
  <si>
    <t>CB2_ARUS_T</t>
  </si>
  <si>
    <t>CB2_PERSEN_ARUS_T</t>
  </si>
  <si>
    <t>CB2_ARUS_N</t>
  </si>
  <si>
    <t>CB2_TEG_PKL_LN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</si>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</sst>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5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color theme="1"/>
      <name val="Comic Sans MS"/>
      <charset val="134"/>
    </font>
    <font>
      <sz val="11"/>
      <color rgb="FF000000"/>
      <name val="Segoe UI Variable Small"/>
      <charset val="134"/>
    </font>
    <font>
      <b/>
      <sz val="10"/>
      <color rgb="FF000000"/>
      <name val="Comic Sans MS"/>
      <charset val="134"/>
    </font>
    <font>
      <sz val="11"/>
      <color theme="1"/>
      <name val="Calibri"/>
      <charset val="134"/>
      <scheme val="minor"/>
    </font>
    <font>
      <sz val="9"/>
      <name val="Times New Roman"/>
      <charset val="134"/>
    </font>
    <font>
      <b/>
      <sz val="9"/>
      <color indexed="63"/>
      <name val="Times New Roman"/>
      <charset val="1"/>
    </font>
    <font>
      <sz val="9"/>
      <name val="Times New Roman"/>
      <charset val="1"/>
    </font>
    <font>
      <sz val="10"/>
      <color rgb="FF000000"/>
      <name val="Calibri"/>
      <charset val="134"/>
      <scheme val="minor"/>
    </font>
    <font>
      <b/>
      <sz val="16"/>
      <name val="Calibri Light"/>
      <charset val="134"/>
      <scheme val="major"/>
    </font>
    <font>
      <sz val="10"/>
      <name val="Comic Sans MS"/>
      <charset val="134"/>
    </font>
    <font>
      <sz val="11"/>
      <color rgb="FF000000"/>
      <name val="Calibri"/>
      <charset val="134"/>
    </font>
    <font>
      <sz val="11"/>
      <color theme="1"/>
      <name val="Segoe UI Variable Small"/>
      <charset val="134"/>
    </font>
    <font>
      <sz val="11"/>
      <color theme="1"/>
      <name val="Calibri"/>
      <charset val="134"/>
    </font>
    <font>
      <b/>
      <sz val="10"/>
      <name val="Comic Sans MS"/>
      <charset val="134"/>
    </font>
    <font>
      <sz val="10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Segoe UI Variable Small"/>
      <charset val="134"/>
    </font>
    <font>
      <sz val="11"/>
      <color rgb="FFC00000"/>
      <name val="Segoe UI Variable Small"/>
      <charset val="134"/>
    </font>
    <font>
      <sz val="11"/>
      <color theme="1"/>
      <name val="Quattrocento Sans"/>
      <charset val="134"/>
    </font>
    <font>
      <sz val="11"/>
      <name val="Quattrocento Sans"/>
      <charset val="134"/>
    </font>
    <font>
      <sz val="10"/>
      <color rgb="FF000000"/>
      <name val="Comic Sans MS"/>
      <charset val="134"/>
    </font>
    <font>
      <sz val="11"/>
      <color rgb="FFFF0000"/>
      <name val="Quattrocento Sans"/>
      <charset val="134"/>
    </font>
    <font>
      <b/>
      <sz val="18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20"/>
      <name val="Times New Roman"/>
      <charset val="134"/>
    </font>
    <font>
      <b/>
      <sz val="20"/>
      <name val="Times New Roman"/>
      <charset val="1"/>
    </font>
    <font>
      <b/>
      <sz val="12"/>
      <color theme="1"/>
      <name val="Calibri"/>
      <charset val="134"/>
      <scheme val="minor"/>
    </font>
    <font>
      <sz val="12"/>
      <color rgb="FF0C0D0E"/>
      <name val="Consolas"/>
      <charset val="134"/>
    </font>
    <font>
      <sz val="12"/>
      <color rgb="FF0C0D0E"/>
      <name val="Var(--ff-mono)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7" tint="0.39985351115451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thin">
        <color rgb="FF000000"/>
      </left>
      <right/>
      <top style="hair">
        <color rgb="FF000000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15" borderId="55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6" applyNumberFormat="0" applyFill="0" applyAlignment="0" applyProtection="0">
      <alignment vertical="center"/>
    </xf>
    <xf numFmtId="0" fontId="38" fillId="0" borderId="56" applyNumberFormat="0" applyFill="0" applyAlignment="0" applyProtection="0">
      <alignment vertical="center"/>
    </xf>
    <xf numFmtId="0" fontId="39" fillId="0" borderId="57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6" borderId="58" applyNumberFormat="0" applyAlignment="0" applyProtection="0">
      <alignment vertical="center"/>
    </xf>
    <xf numFmtId="0" fontId="41" fillId="17" borderId="59" applyNumberFormat="0" applyAlignment="0" applyProtection="0">
      <alignment vertical="center"/>
    </xf>
    <xf numFmtId="0" fontId="42" fillId="17" borderId="58" applyNumberFormat="0" applyAlignment="0" applyProtection="0">
      <alignment vertical="center"/>
    </xf>
    <xf numFmtId="0" fontId="43" fillId="18" borderId="60" applyNumberFormat="0" applyAlignment="0" applyProtection="0">
      <alignment vertical="center"/>
    </xf>
    <xf numFmtId="0" fontId="44" fillId="0" borderId="61" applyNumberFormat="0" applyFill="0" applyAlignment="0" applyProtection="0">
      <alignment vertical="center"/>
    </xf>
    <xf numFmtId="0" fontId="45" fillId="0" borderId="62" applyNumberFormat="0" applyFill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0" fillId="0" borderId="0"/>
  </cellStyleXfs>
  <cellXfs count="27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5" borderId="2" xfId="49" applyFont="1" applyFill="1" applyBorder="1" applyAlignment="1">
      <alignment horizontal="center" vertical="center" wrapText="1"/>
    </xf>
    <xf numFmtId="0" fontId="3" fillId="5" borderId="3" xfId="49" applyFont="1" applyFill="1" applyBorder="1" applyAlignment="1">
      <alignment horizontal="center" vertical="center" wrapText="1"/>
    </xf>
    <xf numFmtId="0" fontId="3" fillId="5" borderId="4" xfId="49" applyFont="1" applyFill="1" applyBorder="1" applyAlignment="1">
      <alignment horizontal="center" vertical="center" wrapText="1"/>
    </xf>
    <xf numFmtId="3" fontId="4" fillId="0" borderId="5" xfId="49" applyNumberFormat="1" applyFont="1" applyBorder="1" applyAlignment="1">
      <alignment horizontal="center" vertical="center"/>
    </xf>
    <xf numFmtId="4" fontId="4" fillId="0" borderId="5" xfId="49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0" fontId="5" fillId="6" borderId="1" xfId="49" applyFont="1" applyFill="1" applyBorder="1" applyAlignment="1">
      <alignment horizontal="center" vertical="center"/>
    </xf>
    <xf numFmtId="3" fontId="4" fillId="3" borderId="5" xfId="49" applyNumberFormat="1" applyFont="1" applyFill="1" applyBorder="1" applyAlignment="1">
      <alignment horizontal="center" vertical="center"/>
    </xf>
    <xf numFmtId="4" fontId="4" fillId="3" borderId="5" xfId="49" applyNumberFormat="1" applyFont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7" borderId="0" xfId="0" applyFont="1" applyFill="1"/>
    <xf numFmtId="0" fontId="8" fillId="7" borderId="6" xfId="0" applyNumberFormat="1" applyFont="1" applyFill="1" applyBorder="1" applyAlignment="1" applyProtection="1">
      <alignment horizontal="center" vertical="center" wrapText="1"/>
    </xf>
    <xf numFmtId="0" fontId="9" fillId="0" borderId="6" xfId="0" applyNumberFormat="1" applyFont="1" applyFill="1" applyBorder="1" applyAlignment="1" applyProtection="1">
      <alignment horizontal="left" vertical="center" wrapText="1"/>
    </xf>
    <xf numFmtId="58" fontId="9" fillId="0" borderId="6" xfId="0" applyNumberFormat="1" applyFont="1" applyFill="1" applyBorder="1" applyAlignment="1" applyProtection="1">
      <alignment horizontal="left" vertical="center" wrapText="1"/>
    </xf>
    <xf numFmtId="0" fontId="9" fillId="0" borderId="6" xfId="0" applyNumberFormat="1" applyFont="1" applyFill="1" applyBorder="1" applyAlignment="1" applyProtection="1">
      <alignment horizontal="right" vertical="center" wrapText="1"/>
    </xf>
    <xf numFmtId="58" fontId="9" fillId="0" borderId="6" xfId="0" applyNumberFormat="1" applyFont="1" applyFill="1" applyBorder="1" applyAlignment="1" applyProtection="1">
      <alignment horizontal="right" vertical="center" wrapText="1"/>
    </xf>
    <xf numFmtId="0" fontId="0" fillId="7" borderId="1" xfId="0" applyFill="1" applyBorder="1"/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right" vertical="center" wrapText="1"/>
    </xf>
    <xf numFmtId="0" fontId="7" fillId="7" borderId="7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3" fillId="5" borderId="8" xfId="49" applyFont="1" applyFill="1" applyBorder="1" applyAlignment="1">
      <alignment horizontal="center" vertical="center" wrapText="1"/>
    </xf>
    <xf numFmtId="0" fontId="3" fillId="5" borderId="9" xfId="49" applyFont="1" applyFill="1" applyBorder="1" applyAlignment="1">
      <alignment horizontal="center" vertical="center" wrapText="1"/>
    </xf>
    <xf numFmtId="0" fontId="3" fillId="5" borderId="10" xfId="49" applyFont="1" applyFill="1" applyBorder="1" applyAlignment="1">
      <alignment horizontal="center" vertical="center" wrapText="1"/>
    </xf>
    <xf numFmtId="0" fontId="3" fillId="5" borderId="11" xfId="49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5" fillId="6" borderId="1" xfId="49" applyFont="1" applyFill="1" applyBorder="1" applyAlignment="1">
      <alignment vertical="center"/>
    </xf>
    <xf numFmtId="0" fontId="10" fillId="0" borderId="0" xfId="49"/>
    <xf numFmtId="0" fontId="10" fillId="0" borderId="0" xfId="49" applyAlignment="1">
      <alignment horizontal="center" vertical="center"/>
    </xf>
    <xf numFmtId="0" fontId="11" fillId="7" borderId="0" xfId="49" applyFont="1" applyFill="1" applyAlignment="1">
      <alignment horizontal="center"/>
    </xf>
    <xf numFmtId="0" fontId="3" fillId="5" borderId="12" xfId="49" applyFont="1" applyFill="1" applyBorder="1" applyAlignment="1">
      <alignment horizontal="center" vertical="center" wrapText="1"/>
    </xf>
    <xf numFmtId="0" fontId="12" fillId="5" borderId="13" xfId="49" applyFont="1" applyFill="1" applyBorder="1"/>
    <xf numFmtId="0" fontId="12" fillId="5" borderId="14" xfId="49" applyFont="1" applyFill="1" applyBorder="1"/>
    <xf numFmtId="0" fontId="3" fillId="5" borderId="14" xfId="49" applyFont="1" applyFill="1" applyBorder="1" applyAlignment="1">
      <alignment horizontal="center" vertical="center" wrapText="1"/>
    </xf>
    <xf numFmtId="0" fontId="12" fillId="5" borderId="15" xfId="49" applyFont="1" applyFill="1" applyBorder="1"/>
    <xf numFmtId="0" fontId="12" fillId="5" borderId="2" xfId="49" applyFont="1" applyFill="1" applyBorder="1"/>
    <xf numFmtId="0" fontId="13" fillId="0" borderId="16" xfId="49" applyFont="1" applyBorder="1" applyAlignment="1">
      <alignment horizontal="center" vertical="center"/>
    </xf>
    <xf numFmtId="0" fontId="13" fillId="0" borderId="17" xfId="49" applyFont="1" applyBorder="1" applyAlignment="1">
      <alignment vertical="center"/>
    </xf>
    <xf numFmtId="0" fontId="13" fillId="0" borderId="17" xfId="49" applyFont="1" applyBorder="1" applyAlignment="1">
      <alignment vertical="center" wrapText="1"/>
    </xf>
    <xf numFmtId="0" fontId="13" fillId="0" borderId="17" xfId="49" applyFont="1" applyBorder="1" applyAlignment="1">
      <alignment horizontal="center" vertical="center" wrapText="1"/>
    </xf>
    <xf numFmtId="0" fontId="10" fillId="0" borderId="0" xfId="49" applyFont="1" applyFill="1" applyAlignment="1"/>
    <xf numFmtId="0" fontId="14" fillId="7" borderId="18" xfId="49" applyFont="1" applyFill="1" applyBorder="1" applyAlignment="1">
      <alignment horizontal="center" vertical="center"/>
    </xf>
    <xf numFmtId="0" fontId="14" fillId="7" borderId="5" xfId="49" applyFont="1" applyFill="1" applyBorder="1" applyAlignment="1">
      <alignment horizontal="center" vertical="center"/>
    </xf>
    <xf numFmtId="0" fontId="4" fillId="0" borderId="5" xfId="49" applyFont="1" applyBorder="1" applyAlignment="1">
      <alignment horizontal="center" vertical="center" wrapText="1"/>
    </xf>
    <xf numFmtId="0" fontId="14" fillId="7" borderId="5" xfId="49" applyFont="1" applyFill="1" applyBorder="1" applyAlignment="1">
      <alignment horizontal="center" vertical="center" wrapText="1"/>
    </xf>
    <xf numFmtId="0" fontId="4" fillId="0" borderId="5" xfId="49" applyFont="1" applyBorder="1" applyAlignment="1">
      <alignment horizontal="center" vertical="center"/>
    </xf>
    <xf numFmtId="0" fontId="4" fillId="0" borderId="18" xfId="49" applyFont="1" applyBorder="1" applyAlignment="1">
      <alignment horizontal="center"/>
    </xf>
    <xf numFmtId="0" fontId="4" fillId="0" borderId="5" xfId="49" applyFont="1" applyBorder="1" applyAlignment="1">
      <alignment horizontal="center"/>
    </xf>
    <xf numFmtId="0" fontId="14" fillId="0" borderId="5" xfId="49" applyFont="1" applyBorder="1" applyAlignment="1">
      <alignment horizontal="center"/>
    </xf>
    <xf numFmtId="0" fontId="4" fillId="0" borderId="18" xfId="49" applyFont="1" applyBorder="1" applyAlignment="1">
      <alignment horizontal="center" vertical="center"/>
    </xf>
    <xf numFmtId="0" fontId="14" fillId="0" borderId="5" xfId="49" applyFont="1" applyBorder="1" applyAlignment="1">
      <alignment horizontal="center" vertical="center" wrapText="1"/>
    </xf>
    <xf numFmtId="0" fontId="14" fillId="0" borderId="5" xfId="49" applyFont="1" applyBorder="1" applyAlignment="1">
      <alignment horizontal="center" vertical="center"/>
    </xf>
    <xf numFmtId="0" fontId="12" fillId="5" borderId="10" xfId="49" applyFont="1" applyFill="1" applyBorder="1"/>
    <xf numFmtId="0" fontId="12" fillId="5" borderId="11" xfId="49" applyFont="1" applyFill="1" applyBorder="1"/>
    <xf numFmtId="0" fontId="3" fillId="9" borderId="1" xfId="49" applyFont="1" applyFill="1" applyBorder="1" applyAlignment="1">
      <alignment horizontal="center" vertical="center" wrapText="1"/>
    </xf>
    <xf numFmtId="0" fontId="12" fillId="5" borderId="19" xfId="49" applyFont="1" applyFill="1" applyBorder="1"/>
    <xf numFmtId="0" fontId="12" fillId="5" borderId="20" xfId="49" applyFont="1" applyFill="1" applyBorder="1"/>
    <xf numFmtId="0" fontId="12" fillId="5" borderId="21" xfId="49" applyFont="1" applyFill="1" applyBorder="1"/>
    <xf numFmtId="0" fontId="3" fillId="9" borderId="1" xfId="49" applyFont="1" applyFill="1" applyBorder="1" applyAlignment="1">
      <alignment vertical="center" wrapText="1"/>
    </xf>
    <xf numFmtId="0" fontId="13" fillId="0" borderId="17" xfId="49" applyFont="1" applyBorder="1" applyAlignment="1">
      <alignment horizontal="center" vertical="center"/>
    </xf>
    <xf numFmtId="0" fontId="13" fillId="0" borderId="22" xfId="49" applyFont="1" applyBorder="1" applyAlignment="1">
      <alignment vertical="center"/>
    </xf>
    <xf numFmtId="3" fontId="14" fillId="7" borderId="5" xfId="49" applyNumberFormat="1" applyFont="1" applyFill="1" applyBorder="1" applyAlignment="1">
      <alignment horizontal="center" vertical="center"/>
    </xf>
    <xf numFmtId="0" fontId="14" fillId="7" borderId="23" xfId="49" applyFont="1" applyFill="1" applyBorder="1" applyAlignment="1">
      <alignment horizontal="center" vertical="center"/>
    </xf>
    <xf numFmtId="3" fontId="4" fillId="0" borderId="5" xfId="49" applyNumberFormat="1" applyFont="1" applyBorder="1" applyAlignment="1">
      <alignment horizontal="center"/>
    </xf>
    <xf numFmtId="3" fontId="4" fillId="0" borderId="5" xfId="49" applyNumberFormat="1" applyFont="1" applyBorder="1"/>
    <xf numFmtId="4" fontId="4" fillId="0" borderId="5" xfId="49" applyNumberFormat="1" applyFont="1" applyBorder="1"/>
    <xf numFmtId="20" fontId="14" fillId="7" borderId="5" xfId="49" applyNumberFormat="1" applyFont="1" applyFill="1" applyBorder="1" applyAlignment="1">
      <alignment horizontal="center"/>
    </xf>
    <xf numFmtId="0" fontId="14" fillId="7" borderId="5" xfId="49" applyFont="1" applyFill="1" applyBorder="1"/>
    <xf numFmtId="0" fontId="4" fillId="0" borderId="5" xfId="49" applyFont="1" applyBorder="1"/>
    <xf numFmtId="20" fontId="4" fillId="0" borderId="5" xfId="49" applyNumberFormat="1" applyFont="1" applyBorder="1" applyAlignment="1">
      <alignment horizontal="center"/>
    </xf>
    <xf numFmtId="0" fontId="3" fillId="9" borderId="0" xfId="49" applyFont="1" applyFill="1" applyBorder="1" applyAlignment="1">
      <alignment horizontal="center" vertical="center" wrapText="1"/>
    </xf>
    <xf numFmtId="0" fontId="3" fillId="9" borderId="11" xfId="49" applyFont="1" applyFill="1" applyBorder="1" applyAlignment="1">
      <alignment horizontal="center" vertical="center" wrapText="1"/>
    </xf>
    <xf numFmtId="0" fontId="3" fillId="9" borderId="24" xfId="49" applyFont="1" applyFill="1" applyBorder="1" applyAlignment="1">
      <alignment horizontal="center" vertical="center" wrapText="1"/>
    </xf>
    <xf numFmtId="0" fontId="3" fillId="9" borderId="25" xfId="49" applyFont="1" applyFill="1" applyBorder="1" applyAlignment="1">
      <alignment horizontal="center" vertical="center" wrapText="1"/>
    </xf>
    <xf numFmtId="0" fontId="3" fillId="9" borderId="4" xfId="49" applyFont="1" applyFill="1" applyBorder="1" applyAlignment="1">
      <alignment horizontal="center" vertical="center" wrapText="1"/>
    </xf>
    <xf numFmtId="0" fontId="12" fillId="9" borderId="26" xfId="49" applyFont="1" applyFill="1" applyBorder="1"/>
    <xf numFmtId="0" fontId="3" fillId="9" borderId="27" xfId="49" applyFont="1" applyFill="1" applyBorder="1" applyAlignment="1">
      <alignment vertical="center" wrapText="1"/>
    </xf>
    <xf numFmtId="0" fontId="12" fillId="9" borderId="20" xfId="49" applyFont="1" applyFill="1" applyBorder="1"/>
    <xf numFmtId="0" fontId="3" fillId="9" borderId="3" xfId="49" applyFont="1" applyFill="1" applyBorder="1" applyAlignment="1">
      <alignment horizontal="center" vertical="center" wrapText="1"/>
    </xf>
    <xf numFmtId="0" fontId="13" fillId="0" borderId="0" xfId="49" applyFont="1" applyAlignment="1">
      <alignment vertical="center"/>
    </xf>
    <xf numFmtId="0" fontId="13" fillId="0" borderId="28" xfId="49" applyFont="1" applyBorder="1" applyAlignment="1">
      <alignment vertical="center"/>
    </xf>
    <xf numFmtId="0" fontId="15" fillId="0" borderId="17" xfId="49" applyFont="1" applyBorder="1" applyAlignment="1">
      <alignment vertical="center"/>
    </xf>
    <xf numFmtId="0" fontId="14" fillId="7" borderId="17" xfId="49" applyFont="1" applyFill="1" applyBorder="1" applyAlignment="1">
      <alignment horizontal="center" vertical="center"/>
    </xf>
    <xf numFmtId="3" fontId="14" fillId="7" borderId="5" xfId="49" applyNumberFormat="1" applyFont="1" applyFill="1" applyBorder="1" applyAlignment="1">
      <alignment horizontal="center"/>
    </xf>
    <xf numFmtId="3" fontId="14" fillId="0" borderId="5" xfId="49" applyNumberFormat="1" applyFont="1" applyBorder="1" applyAlignment="1">
      <alignment horizontal="center"/>
    </xf>
    <xf numFmtId="0" fontId="4" fillId="0" borderId="29" xfId="49" applyFont="1" applyBorder="1"/>
    <xf numFmtId="3" fontId="14" fillId="0" borderId="5" xfId="49" applyNumberFormat="1" applyFont="1" applyBorder="1" applyAlignment="1">
      <alignment horizontal="center" vertical="center"/>
    </xf>
    <xf numFmtId="0" fontId="12" fillId="9" borderId="30" xfId="49" applyFont="1" applyFill="1" applyBorder="1"/>
    <xf numFmtId="0" fontId="3" fillId="9" borderId="31" xfId="49" applyFont="1" applyFill="1" applyBorder="1" applyAlignment="1">
      <alignment horizontal="center" vertical="center" wrapText="1"/>
    </xf>
    <xf numFmtId="0" fontId="16" fillId="9" borderId="31" xfId="49" applyFont="1" applyFill="1" applyBorder="1" applyAlignment="1">
      <alignment horizontal="center" wrapText="1"/>
    </xf>
    <xf numFmtId="0" fontId="12" fillId="9" borderId="2" xfId="49" applyFont="1" applyFill="1" applyBorder="1"/>
    <xf numFmtId="0" fontId="16" fillId="9" borderId="2" xfId="49" applyFont="1" applyFill="1" applyBorder="1" applyAlignment="1">
      <alignment horizontal="center" wrapText="1"/>
    </xf>
    <xf numFmtId="4" fontId="14" fillId="7" borderId="5" xfId="49" applyNumberFormat="1" applyFont="1" applyFill="1" applyBorder="1" applyAlignment="1">
      <alignment horizontal="center" vertical="center"/>
    </xf>
    <xf numFmtId="9" fontId="4" fillId="0" borderId="5" xfId="3" applyFont="1" applyFill="1" applyBorder="1" applyAlignment="1">
      <alignment horizontal="center" vertical="center"/>
    </xf>
    <xf numFmtId="4" fontId="14" fillId="7" borderId="5" xfId="49" applyNumberFormat="1" applyFont="1" applyFill="1" applyBorder="1" applyAlignment="1">
      <alignment horizontal="center"/>
    </xf>
    <xf numFmtId="4" fontId="4" fillId="0" borderId="5" xfId="49" applyNumberFormat="1" applyFont="1" applyBorder="1" applyAlignment="1">
      <alignment horizontal="center"/>
    </xf>
    <xf numFmtId="0" fontId="17" fillId="0" borderId="0" xfId="49" applyFont="1" applyAlignment="1">
      <alignment vertical="center"/>
    </xf>
    <xf numFmtId="0" fontId="3" fillId="10" borderId="1" xfId="49" applyFont="1" applyFill="1" applyBorder="1" applyAlignment="1">
      <alignment horizontal="center" vertical="center" wrapText="1"/>
    </xf>
    <xf numFmtId="0" fontId="3" fillId="9" borderId="32" xfId="49" applyFont="1" applyFill="1" applyBorder="1" applyAlignment="1">
      <alignment horizontal="center" vertical="center" wrapText="1"/>
    </xf>
    <xf numFmtId="0" fontId="3" fillId="9" borderId="2" xfId="49" applyFont="1" applyFill="1" applyBorder="1" applyAlignment="1">
      <alignment horizontal="center" vertical="center" wrapText="1"/>
    </xf>
    <xf numFmtId="0" fontId="3" fillId="9" borderId="19" xfId="49" applyFont="1" applyFill="1" applyBorder="1" applyAlignment="1">
      <alignment horizontal="center" vertical="center" wrapText="1"/>
    </xf>
    <xf numFmtId="0" fontId="13" fillId="0" borderId="33" xfId="49" applyFont="1" applyBorder="1" applyAlignment="1">
      <alignment vertical="center"/>
    </xf>
    <xf numFmtId="0" fontId="13" fillId="0" borderId="1" xfId="49" applyFont="1" applyBorder="1" applyAlignment="1">
      <alignment vertical="center"/>
    </xf>
    <xf numFmtId="0" fontId="4" fillId="0" borderId="34" xfId="49" applyFont="1" applyBorder="1" applyAlignment="1">
      <alignment horizontal="center" vertical="center"/>
    </xf>
    <xf numFmtId="0" fontId="14" fillId="7" borderId="35" xfId="49" applyFont="1" applyFill="1" applyBorder="1" applyAlignment="1">
      <alignment horizontal="center" vertical="center"/>
    </xf>
    <xf numFmtId="0" fontId="4" fillId="0" borderId="34" xfId="49" applyFont="1" applyBorder="1"/>
    <xf numFmtId="20" fontId="4" fillId="0" borderId="35" xfId="49" applyNumberFormat="1" applyFont="1" applyBorder="1" applyAlignment="1">
      <alignment horizontal="center"/>
    </xf>
    <xf numFmtId="0" fontId="4" fillId="0" borderId="35" xfId="49" applyFont="1" applyBorder="1"/>
    <xf numFmtId="0" fontId="18" fillId="0" borderId="0" xfId="49" applyFont="1" applyAlignment="1">
      <alignment horizontal="center" vertical="center"/>
    </xf>
    <xf numFmtId="0" fontId="4" fillId="0" borderId="36" xfId="49" applyFont="1" applyBorder="1"/>
    <xf numFmtId="0" fontId="4" fillId="0" borderId="35" xfId="49" applyFont="1" applyBorder="1" applyAlignment="1">
      <alignment horizontal="center" vertical="center"/>
    </xf>
    <xf numFmtId="0" fontId="18" fillId="0" borderId="0" xfId="49" applyFont="1" applyAlignment="1">
      <alignment vertical="center"/>
    </xf>
    <xf numFmtId="0" fontId="3" fillId="10" borderId="11" xfId="49" applyFont="1" applyFill="1" applyBorder="1" applyAlignment="1">
      <alignment horizontal="center" vertical="center" wrapText="1"/>
    </xf>
    <xf numFmtId="0" fontId="3" fillId="10" borderId="25" xfId="49" applyFont="1" applyFill="1" applyBorder="1" applyAlignment="1">
      <alignment horizontal="center" vertical="center" wrapText="1"/>
    </xf>
    <xf numFmtId="0" fontId="3" fillId="10" borderId="4" xfId="49" applyFont="1" applyFill="1" applyBorder="1" applyAlignment="1">
      <alignment horizontal="center" vertical="center" wrapText="1"/>
    </xf>
    <xf numFmtId="0" fontId="12" fillId="10" borderId="26" xfId="49" applyFont="1" applyFill="1" applyBorder="1"/>
    <xf numFmtId="0" fontId="12" fillId="10" borderId="30" xfId="49" applyFont="1" applyFill="1" applyBorder="1"/>
    <xf numFmtId="0" fontId="12" fillId="10" borderId="20" xfId="49" applyFont="1" applyFill="1" applyBorder="1"/>
    <xf numFmtId="0" fontId="3" fillId="10" borderId="3" xfId="49" applyFont="1" applyFill="1" applyBorder="1" applyAlignment="1">
      <alignment horizontal="center" vertical="center" wrapText="1"/>
    </xf>
    <xf numFmtId="0" fontId="13" fillId="0" borderId="37" xfId="49" applyFont="1" applyBorder="1" applyAlignment="1">
      <alignment vertical="center"/>
    </xf>
    <xf numFmtId="0" fontId="4" fillId="0" borderId="38" xfId="49" applyFont="1" applyBorder="1" applyAlignment="1">
      <alignment horizontal="center" vertical="center"/>
    </xf>
    <xf numFmtId="3" fontId="19" fillId="7" borderId="5" xfId="49" applyNumberFormat="1" applyFont="1" applyFill="1" applyBorder="1" applyAlignment="1">
      <alignment horizontal="center" vertical="center"/>
    </xf>
    <xf numFmtId="0" fontId="4" fillId="0" borderId="38" xfId="49" applyFont="1" applyBorder="1"/>
    <xf numFmtId="3" fontId="4" fillId="7" borderId="5" xfId="49" applyNumberFormat="1" applyFont="1" applyFill="1" applyBorder="1" applyAlignment="1">
      <alignment horizontal="center"/>
    </xf>
    <xf numFmtId="0" fontId="3" fillId="10" borderId="31" xfId="49" applyFont="1" applyFill="1" applyBorder="1" applyAlignment="1">
      <alignment horizontal="center" vertical="center" wrapText="1"/>
    </xf>
    <xf numFmtId="0" fontId="16" fillId="10" borderId="31" xfId="49" applyFont="1" applyFill="1" applyBorder="1" applyAlignment="1">
      <alignment horizontal="center" vertical="center" wrapText="1"/>
    </xf>
    <xf numFmtId="0" fontId="12" fillId="10" borderId="2" xfId="49" applyFont="1" applyFill="1" applyBorder="1"/>
    <xf numFmtId="0" fontId="16" fillId="10" borderId="2" xfId="49" applyFont="1" applyFill="1" applyBorder="1" applyAlignment="1">
      <alignment horizontal="center" vertical="center" wrapText="1"/>
    </xf>
    <xf numFmtId="0" fontId="3" fillId="10" borderId="2" xfId="49" applyFont="1" applyFill="1" applyBorder="1" applyAlignment="1">
      <alignment horizontal="center" vertical="center" wrapText="1"/>
    </xf>
    <xf numFmtId="3" fontId="4" fillId="7" borderId="5" xfId="49" applyNumberFormat="1" applyFont="1" applyFill="1" applyBorder="1" applyAlignment="1">
      <alignment horizontal="center" vertical="center"/>
    </xf>
    <xf numFmtId="4" fontId="4" fillId="7" borderId="5" xfId="49" applyNumberFormat="1" applyFont="1" applyFill="1" applyBorder="1" applyAlignment="1">
      <alignment horizontal="center" vertical="center"/>
    </xf>
    <xf numFmtId="9" fontId="4" fillId="7" borderId="5" xfId="3" applyFont="1" applyFill="1" applyBorder="1" applyAlignment="1">
      <alignment horizontal="center" vertical="center"/>
    </xf>
    <xf numFmtId="4" fontId="4" fillId="7" borderId="5" xfId="49" applyNumberFormat="1" applyFont="1" applyFill="1" applyBorder="1" applyAlignment="1">
      <alignment horizontal="center"/>
    </xf>
    <xf numFmtId="3" fontId="19" fillId="7" borderId="5" xfId="49" applyNumberFormat="1" applyFont="1" applyFill="1" applyBorder="1" applyAlignment="1">
      <alignment horizontal="center"/>
    </xf>
    <xf numFmtId="3" fontId="20" fillId="7" borderId="5" xfId="49" applyNumberFormat="1" applyFont="1" applyFill="1" applyBorder="1" applyAlignment="1">
      <alignment horizontal="center"/>
    </xf>
    <xf numFmtId="0" fontId="3" fillId="10" borderId="10" xfId="49" applyFont="1" applyFill="1" applyBorder="1" applyAlignment="1">
      <alignment horizontal="center" vertical="center" wrapText="1"/>
    </xf>
    <xf numFmtId="0" fontId="5" fillId="5" borderId="9" xfId="49" applyFont="1" applyFill="1" applyBorder="1" applyAlignment="1">
      <alignment horizontal="center" vertical="center" wrapText="1"/>
    </xf>
    <xf numFmtId="0" fontId="16" fillId="5" borderId="39" xfId="49" applyFont="1" applyFill="1" applyBorder="1" applyAlignment="1">
      <alignment horizontal="center" vertical="center" wrapText="1"/>
    </xf>
    <xf numFmtId="0" fontId="16" fillId="5" borderId="39" xfId="49" applyFont="1" applyFill="1" applyBorder="1" applyAlignment="1">
      <alignment horizontal="center" vertical="center"/>
    </xf>
    <xf numFmtId="0" fontId="12" fillId="5" borderId="28" xfId="49" applyFont="1" applyFill="1" applyBorder="1"/>
    <xf numFmtId="0" fontId="16" fillId="5" borderId="40" xfId="49" applyFont="1" applyFill="1" applyBorder="1" applyAlignment="1">
      <alignment horizontal="center" vertical="center" wrapText="1"/>
    </xf>
    <xf numFmtId="0" fontId="16" fillId="5" borderId="40" xfId="49" applyFont="1" applyFill="1" applyBorder="1" applyAlignment="1">
      <alignment horizontal="center" vertical="center"/>
    </xf>
    <xf numFmtId="0" fontId="5" fillId="5" borderId="3" xfId="49" applyFont="1" applyFill="1" applyBorder="1" applyAlignment="1">
      <alignment horizontal="center" vertical="center" wrapText="1"/>
    </xf>
    <xf numFmtId="0" fontId="5" fillId="5" borderId="4" xfId="49" applyFont="1" applyFill="1" applyBorder="1" applyAlignment="1">
      <alignment horizontal="center" vertical="center" wrapText="1"/>
    </xf>
    <xf numFmtId="0" fontId="16" fillId="5" borderId="41" xfId="49" applyFont="1" applyFill="1" applyBorder="1" applyAlignment="1">
      <alignment horizontal="center" vertical="center" wrapText="1"/>
    </xf>
    <xf numFmtId="0" fontId="16" fillId="5" borderId="42" xfId="49" applyFont="1" applyFill="1" applyBorder="1" applyAlignment="1">
      <alignment horizontal="center" vertical="center"/>
    </xf>
    <xf numFmtId="0" fontId="13" fillId="0" borderId="14" xfId="49" applyFont="1" applyBorder="1" applyAlignment="1">
      <alignment vertical="center"/>
    </xf>
    <xf numFmtId="0" fontId="13" fillId="0" borderId="35" xfId="49" applyFont="1" applyBorder="1" applyAlignment="1">
      <alignment vertical="center"/>
    </xf>
    <xf numFmtId="0" fontId="13" fillId="0" borderId="43" xfId="49" applyFont="1" applyBorder="1" applyAlignment="1">
      <alignment vertical="center"/>
    </xf>
    <xf numFmtId="0" fontId="21" fillId="7" borderId="44" xfId="0" applyFont="1" applyFill="1" applyBorder="1" applyAlignment="1">
      <alignment horizontal="center" vertical="center" wrapText="1"/>
    </xf>
    <xf numFmtId="0" fontId="21" fillId="11" borderId="44" xfId="0" applyFont="1" applyFill="1" applyBorder="1" applyAlignment="1">
      <alignment horizontal="center" vertical="center" wrapText="1"/>
    </xf>
    <xf numFmtId="49" fontId="14" fillId="7" borderId="45" xfId="49" applyNumberFormat="1" applyFont="1" applyFill="1" applyBorder="1" applyAlignment="1">
      <alignment horizontal="center" vertical="center"/>
    </xf>
    <xf numFmtId="0" fontId="14" fillId="7" borderId="44" xfId="49" applyFont="1" applyFill="1" applyBorder="1"/>
    <xf numFmtId="49" fontId="4" fillId="0" borderId="44" xfId="49" applyNumberFormat="1" applyFont="1" applyBorder="1" applyAlignment="1">
      <alignment horizontal="center"/>
    </xf>
    <xf numFmtId="49" fontId="4" fillId="0" borderId="45" xfId="49" applyNumberFormat="1" applyFont="1" applyBorder="1" applyAlignment="1">
      <alignment horizontal="center"/>
    </xf>
    <xf numFmtId="0" fontId="22" fillId="11" borderId="44" xfId="0" applyFont="1" applyFill="1" applyBorder="1" applyAlignment="1">
      <alignment horizontal="center" vertical="center" wrapText="1"/>
    </xf>
    <xf numFmtId="0" fontId="19" fillId="0" borderId="44" xfId="49" applyFont="1" applyBorder="1"/>
    <xf numFmtId="0" fontId="14" fillId="0" borderId="44" xfId="49" applyFont="1" applyBorder="1"/>
    <xf numFmtId="0" fontId="4" fillId="0" borderId="44" xfId="49" applyFont="1" applyBorder="1"/>
    <xf numFmtId="0" fontId="17" fillId="0" borderId="0" xfId="49" applyFont="1" applyAlignment="1">
      <alignment horizontal="center" vertical="center"/>
    </xf>
    <xf numFmtId="0" fontId="16" fillId="6" borderId="39" xfId="49" applyFont="1" applyFill="1" applyBorder="1" applyAlignment="1">
      <alignment horizontal="center" vertical="center"/>
    </xf>
    <xf numFmtId="0" fontId="23" fillId="0" borderId="0" xfId="49" applyFont="1"/>
    <xf numFmtId="0" fontId="16" fillId="6" borderId="40" xfId="49" applyFont="1" applyFill="1" applyBorder="1" applyAlignment="1">
      <alignment horizontal="center" vertical="center"/>
    </xf>
    <xf numFmtId="0" fontId="16" fillId="6" borderId="42" xfId="49" applyFont="1" applyFill="1" applyBorder="1" applyAlignment="1">
      <alignment horizontal="center" vertical="center"/>
    </xf>
    <xf numFmtId="0" fontId="13" fillId="6" borderId="43" xfId="49" applyFont="1" applyFill="1" applyBorder="1" applyAlignment="1">
      <alignment vertical="center"/>
    </xf>
    <xf numFmtId="0" fontId="13" fillId="6" borderId="43" xfId="49" applyFont="1" applyFill="1" applyBorder="1" applyAlignment="1">
      <alignment horizontal="center" vertical="center"/>
    </xf>
    <xf numFmtId="0" fontId="10" fillId="6" borderId="43" xfId="49" applyFill="1" applyBorder="1" applyAlignment="1">
      <alignment horizontal="center" vertical="center"/>
    </xf>
    <xf numFmtId="0" fontId="4" fillId="6" borderId="35" xfId="49" applyFont="1" applyFill="1" applyBorder="1" applyAlignment="1">
      <alignment horizontal="center" vertical="center"/>
    </xf>
    <xf numFmtId="0" fontId="10" fillId="6" borderId="35" xfId="49" applyFill="1" applyBorder="1" applyAlignment="1">
      <alignment horizontal="center" vertical="center"/>
    </xf>
    <xf numFmtId="0" fontId="4" fillId="6" borderId="35" xfId="49" applyFont="1" applyFill="1" applyBorder="1" applyAlignment="1">
      <alignment horizontal="center"/>
    </xf>
    <xf numFmtId="0" fontId="13" fillId="6" borderId="35" xfId="49" applyFont="1" applyFill="1" applyBorder="1" applyAlignment="1">
      <alignment horizontal="center" vertical="center"/>
    </xf>
    <xf numFmtId="0" fontId="24" fillId="11" borderId="44" xfId="0" applyFont="1" applyFill="1" applyBorder="1" applyAlignment="1">
      <alignment horizontal="center" vertical="center" wrapText="1"/>
    </xf>
    <xf numFmtId="0" fontId="10" fillId="0" borderId="44" xfId="49" applyBorder="1"/>
    <xf numFmtId="0" fontId="4" fillId="0" borderId="46" xfId="49" applyFont="1" applyBorder="1" applyAlignment="1">
      <alignment horizontal="center"/>
    </xf>
    <xf numFmtId="0" fontId="4" fillId="0" borderId="47" xfId="49" applyFont="1" applyBorder="1" applyAlignment="1">
      <alignment horizontal="center"/>
    </xf>
    <xf numFmtId="3" fontId="4" fillId="0" borderId="47" xfId="49" applyNumberFormat="1" applyFont="1" applyBorder="1" applyAlignment="1">
      <alignment horizontal="center"/>
    </xf>
    <xf numFmtId="3" fontId="4" fillId="0" borderId="47" xfId="49" applyNumberFormat="1" applyFont="1" applyBorder="1"/>
    <xf numFmtId="3" fontId="4" fillId="0" borderId="47" xfId="49" applyNumberFormat="1" applyFont="1" applyBorder="1" applyAlignment="1">
      <alignment horizontal="center" vertical="center"/>
    </xf>
    <xf numFmtId="4" fontId="4" fillId="0" borderId="47" xfId="49" applyNumberFormat="1" applyFont="1" applyBorder="1"/>
    <xf numFmtId="0" fontId="4" fillId="0" borderId="47" xfId="49" applyFont="1" applyBorder="1"/>
    <xf numFmtId="0" fontId="14" fillId="7" borderId="48" xfId="49" applyFont="1" applyFill="1" applyBorder="1" applyAlignment="1">
      <alignment horizontal="center" vertical="center"/>
    </xf>
    <xf numFmtId="3" fontId="14" fillId="0" borderId="47" xfId="49" applyNumberFormat="1" applyFont="1" applyBorder="1" applyAlignment="1">
      <alignment horizontal="center"/>
    </xf>
    <xf numFmtId="4" fontId="4" fillId="0" borderId="47" xfId="49" applyNumberFormat="1" applyFont="1" applyBorder="1" applyAlignment="1">
      <alignment horizontal="center"/>
    </xf>
    <xf numFmtId="0" fontId="4" fillId="0" borderId="49" xfId="49" applyFont="1" applyBorder="1"/>
    <xf numFmtId="0" fontId="4" fillId="0" borderId="50" xfId="49" applyFont="1" applyBorder="1"/>
    <xf numFmtId="0" fontId="4" fillId="0" borderId="51" xfId="49" applyFont="1" applyBorder="1"/>
    <xf numFmtId="3" fontId="14" fillId="0" borderId="52" xfId="49" applyNumberFormat="1" applyFont="1" applyBorder="1" applyAlignment="1">
      <alignment horizontal="center"/>
    </xf>
    <xf numFmtId="3" fontId="4" fillId="0" borderId="52" xfId="49" applyNumberFormat="1" applyFont="1" applyBorder="1" applyAlignment="1">
      <alignment horizontal="center"/>
    </xf>
    <xf numFmtId="3" fontId="14" fillId="0" borderId="5" xfId="49" applyNumberFormat="1" applyFont="1" applyFill="1" applyBorder="1" applyAlignment="1">
      <alignment horizontal="center" vertical="center"/>
    </xf>
    <xf numFmtId="3" fontId="14" fillId="0" borderId="5" xfId="49" applyNumberFormat="1" applyFont="1" applyFill="1" applyBorder="1" applyAlignment="1">
      <alignment horizontal="center"/>
    </xf>
    <xf numFmtId="4" fontId="4" fillId="0" borderId="52" xfId="49" applyNumberFormat="1" applyFont="1" applyBorder="1" applyAlignment="1">
      <alignment horizontal="center"/>
    </xf>
    <xf numFmtId="0" fontId="4" fillId="0" borderId="52" xfId="49" applyFont="1" applyBorder="1"/>
    <xf numFmtId="0" fontId="19" fillId="7" borderId="44" xfId="49" applyFont="1" applyFill="1" applyBorder="1"/>
    <xf numFmtId="0" fontId="14" fillId="0" borderId="5" xfId="49" applyFont="1" applyBorder="1"/>
    <xf numFmtId="49" fontId="4" fillId="0" borderId="17" xfId="49" applyNumberFormat="1" applyFont="1" applyBorder="1" applyAlignment="1">
      <alignment horizontal="center"/>
    </xf>
    <xf numFmtId="49" fontId="4" fillId="0" borderId="33" xfId="49" applyNumberFormat="1" applyFont="1" applyBorder="1" applyAlignment="1">
      <alignment horizontal="center"/>
    </xf>
    <xf numFmtId="49" fontId="4" fillId="0" borderId="35" xfId="49" applyNumberFormat="1" applyFont="1" applyBorder="1" applyAlignment="1">
      <alignment horizontal="center"/>
    </xf>
    <xf numFmtId="49" fontId="4" fillId="0" borderId="5" xfId="49" applyNumberFormat="1" applyFont="1" applyBorder="1" applyAlignment="1">
      <alignment horizontal="center"/>
    </xf>
    <xf numFmtId="49" fontId="4" fillId="0" borderId="34" xfId="49" applyNumberFormat="1" applyFont="1" applyBorder="1" applyAlignment="1">
      <alignment horizontal="center"/>
    </xf>
    <xf numFmtId="0" fontId="14" fillId="0" borderId="52" xfId="49" applyFont="1" applyBorder="1"/>
    <xf numFmtId="49" fontId="4" fillId="0" borderId="52" xfId="49" applyNumberFormat="1" applyFont="1" applyBorder="1" applyAlignment="1">
      <alignment horizontal="center"/>
    </xf>
    <xf numFmtId="49" fontId="4" fillId="0" borderId="53" xfId="49" applyNumberFormat="1" applyFont="1" applyBorder="1" applyAlignment="1">
      <alignment horizontal="center"/>
    </xf>
    <xf numFmtId="49" fontId="4" fillId="0" borderId="50" xfId="49" applyNumberFormat="1" applyFont="1" applyBorder="1" applyAlignment="1">
      <alignment horizontal="center"/>
    </xf>
    <xf numFmtId="0" fontId="4" fillId="6" borderId="50" xfId="49" applyFont="1" applyFill="1" applyBorder="1" applyAlignment="1">
      <alignment horizontal="center"/>
    </xf>
    <xf numFmtId="0" fontId="13" fillId="6" borderId="50" xfId="49" applyFont="1" applyFill="1" applyBorder="1" applyAlignment="1">
      <alignment horizontal="center" vertical="center"/>
    </xf>
    <xf numFmtId="0" fontId="10" fillId="6" borderId="50" xfId="49" applyFill="1" applyBorder="1" applyAlignment="1">
      <alignment horizontal="center" vertical="center"/>
    </xf>
    <xf numFmtId="0" fontId="10" fillId="0" borderId="0" xfId="49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8" fillId="5" borderId="6" xfId="0" applyNumberFormat="1" applyFont="1" applyFill="1" applyBorder="1" applyAlignment="1" applyProtection="1">
      <alignment horizontal="left" vertical="center" wrapText="1"/>
    </xf>
    <xf numFmtId="0" fontId="26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" fillId="12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horizontal="center" vertical="center"/>
    </xf>
    <xf numFmtId="0" fontId="29" fillId="0" borderId="1" xfId="0" applyFont="1" applyBorder="1"/>
    <xf numFmtId="0" fontId="3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54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8" borderId="32" xfId="0" applyFont="1" applyFill="1" applyBorder="1" applyAlignment="1">
      <alignment vertical="center"/>
    </xf>
    <xf numFmtId="0" fontId="25" fillId="8" borderId="7" xfId="0" applyFont="1" applyFill="1" applyBorder="1" applyAlignment="1">
      <alignment horizontal="center" vertical="center"/>
    </xf>
    <xf numFmtId="0" fontId="25" fillId="0" borderId="1" xfId="0" applyFont="1" applyBorder="1"/>
    <xf numFmtId="0" fontId="1" fillId="5" borderId="3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14" borderId="0" xfId="0" applyFill="1"/>
    <xf numFmtId="0" fontId="0" fillId="13" borderId="0" xfId="0" applyFill="1"/>
    <xf numFmtId="0" fontId="30" fillId="0" borderId="1" xfId="0" applyFont="1" applyBorder="1"/>
    <xf numFmtId="0" fontId="31" fillId="0" borderId="1" xfId="0" applyFont="1" applyBorder="1" applyAlignment="1">
      <alignment horizontal="left" vertical="center"/>
    </xf>
    <xf numFmtId="0" fontId="14" fillId="7" borderId="5" xfId="49" applyFont="1" applyFill="1" applyBorder="1" applyAlignment="1" quotePrefix="1">
      <alignment horizontal="center" vertical="center"/>
    </xf>
    <xf numFmtId="0" fontId="7" fillId="7" borderId="7" xfId="0" applyFont="1" applyFill="1" applyBorder="1" applyAlignment="1" quotePrefix="1">
      <alignment horizontal="left" vertical="center" wrapText="1"/>
    </xf>
    <xf numFmtId="0" fontId="7" fillId="7" borderId="1" xfId="0" applyFont="1" applyFill="1" applyBorder="1" applyAlignment="1" quotePrefix="1">
      <alignment horizontal="left" vertical="center" wrapText="1"/>
    </xf>
    <xf numFmtId="0" fontId="9" fillId="0" borderId="6" xfId="0" applyNumberFormat="1" applyFont="1" applyFill="1" applyBorder="1" applyAlignment="1" applyProtection="1" quotePrefix="1">
      <alignment horizontal="left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eetMetadata" Target="metadata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64"/>
  <sheetViews>
    <sheetView workbookViewId="0">
      <selection activeCell="B3" sqref="B3"/>
    </sheetView>
  </sheetViews>
  <sheetFormatPr defaultColWidth="9" defaultRowHeight="14.4" outlineLevelCol="7"/>
  <cols>
    <col min="1" max="1" width="31.7777777777778" customWidth="1"/>
    <col min="2" max="2" width="9.22222222222222" customWidth="1"/>
    <col min="3" max="3" width="10.6666666666667" customWidth="1"/>
    <col min="4" max="4" width="31.1111111111111" customWidth="1"/>
    <col min="5" max="6" width="33" customWidth="1"/>
    <col min="7" max="8" width="12.8888888888889" customWidth="1"/>
  </cols>
  <sheetData>
    <row r="1" ht="15.6" spans="1:8">
      <c r="A1" s="29" t="s">
        <v>0</v>
      </c>
      <c r="B1" s="29" t="s">
        <v>1</v>
      </c>
      <c r="C1" s="29" t="s">
        <v>2</v>
      </c>
      <c r="D1" s="268" t="s">
        <v>3</v>
      </c>
      <c r="E1" s="268" t="s">
        <v>4</v>
      </c>
      <c r="F1" s="268" t="s">
        <v>5</v>
      </c>
      <c r="G1" s="268">
        <v>0.89482</v>
      </c>
      <c r="H1" s="268">
        <v>123.26336</v>
      </c>
    </row>
    <row r="2" ht="15.6" spans="1:8">
      <c r="A2" s="246" t="s">
        <v>6</v>
      </c>
      <c r="B2" s="268">
        <v>0.715719998</v>
      </c>
      <c r="C2" s="268">
        <v>124.371673584</v>
      </c>
      <c r="D2" s="268" t="s">
        <v>7</v>
      </c>
      <c r="E2" s="268" t="s">
        <v>8</v>
      </c>
      <c r="F2" s="268" t="s">
        <v>9</v>
      </c>
      <c r="G2" s="268">
        <v>0.850495994</v>
      </c>
      <c r="H2" s="268">
        <v>124.6885681152</v>
      </c>
    </row>
    <row r="3" ht="15.6" spans="1:8">
      <c r="A3" s="29" t="s">
        <v>10</v>
      </c>
      <c r="B3" s="271" t="str">
        <f>LOOKUP(1,1/FREQUENCY(0,SIN((RADIANS($G:$G-$B$2))/2)^2+SIN((RADIANS($H:$H-$C$2))/2)^2*COS(RADIANS($G:$G))*COS(RADIANS($B$2))),$F:$F)</f>
        <v>KMO 12</v>
      </c>
      <c r="C3" s="29"/>
      <c r="D3" s="268" t="s">
        <v>7</v>
      </c>
      <c r="E3" s="268" t="s">
        <v>8</v>
      </c>
      <c r="F3" s="268" t="s">
        <v>11</v>
      </c>
      <c r="G3" s="268">
        <v>0.851507008</v>
      </c>
      <c r="H3" s="268">
        <v>124.6896362305</v>
      </c>
    </row>
    <row r="4" ht="15.6" spans="1:8">
      <c r="A4" s="29" t="s">
        <v>12</v>
      </c>
      <c r="B4" s="271" t="str" cm="1">
        <f t="array" ref="B4">LOOKUP(1,1/FREQUENCY(0,SIN((RADIANS($G:$G-$B$2))/2)^1+SIN((RADIANS($H:$H-$C$2))/2)^2*COS(RADIANS($G:$G))*COS(RADIANS($B$2))),$F:$F)</f>
        <v>KMO 12</v>
      </c>
      <c r="D4" s="268" t="s">
        <v>13</v>
      </c>
      <c r="E4" s="268" t="s">
        <v>8</v>
      </c>
      <c r="F4" s="268" t="s">
        <v>14</v>
      </c>
      <c r="G4" s="268">
        <v>0.715719998</v>
      </c>
      <c r="H4" s="268">
        <v>124.371673584</v>
      </c>
    </row>
    <row r="5" ht="15.6" spans="1:8">
      <c r="A5" s="29" t="s">
        <v>15</v>
      </c>
      <c r="B5" s="271" t="str" cm="1">
        <f t="array" ref="B5">LOOKUP(1,1/FREQUENCY(0,SIN((RADIANS($G:$G-$B$2))/2)^3+SIN((RADIANS($H:$H-$C$2))/2)^2*COS(RADIANS($G:$G))*COS(RADIANS($B$2))),$F:$F)</f>
        <v>KMO 12</v>
      </c>
      <c r="D5" s="268" t="s">
        <v>13</v>
      </c>
      <c r="E5" s="268" t="s">
        <v>8</v>
      </c>
      <c r="F5" s="268" t="s">
        <v>16</v>
      </c>
      <c r="G5" s="268">
        <v>0.71509397</v>
      </c>
      <c r="H5" s="268">
        <v>124.3730926514</v>
      </c>
    </row>
    <row r="6" ht="15.6" spans="1:8">
      <c r="A6" s="29" t="s">
        <v>17</v>
      </c>
      <c r="B6" s="271" t="str" cm="1">
        <f t="array" ref="B6">LOOKUP(1,1/FREQUENCY(0,SIN((RADIANS($G:$G-$B$2))/2)^4+SIN((RADIANS($H:$H-$C$2))/2)^2*COS(RADIANS($G:$G))*COS(RADIANS($B$2))),$F:$F)</f>
        <v>KMO 12</v>
      </c>
      <c r="D6" s="268" t="s">
        <v>18</v>
      </c>
      <c r="E6" s="268" t="s">
        <v>8</v>
      </c>
      <c r="F6" s="268" t="s">
        <v>19</v>
      </c>
      <c r="G6" s="268">
        <v>0.775586009</v>
      </c>
      <c r="H6" s="268">
        <v>124.6176681519</v>
      </c>
    </row>
    <row r="7" ht="15.6" spans="1:8">
      <c r="A7" t="s">
        <v>20</v>
      </c>
      <c r="D7" s="268" t="s">
        <v>21</v>
      </c>
      <c r="E7" s="268" t="s">
        <v>22</v>
      </c>
      <c r="F7" s="268" t="s">
        <v>23</v>
      </c>
      <c r="G7" s="268">
        <v>0.45646</v>
      </c>
      <c r="H7" s="268">
        <v>124.42854</v>
      </c>
    </row>
    <row r="8" ht="15.6" spans="1:8">
      <c r="A8" t="s">
        <v>24</v>
      </c>
      <c r="D8" s="268" t="s">
        <v>25</v>
      </c>
      <c r="E8" s="268" t="s">
        <v>8</v>
      </c>
      <c r="F8" s="268" t="s">
        <v>26</v>
      </c>
      <c r="G8" s="268">
        <v>0.702353001</v>
      </c>
      <c r="H8" s="268">
        <v>124.4048843384</v>
      </c>
    </row>
    <row r="9" ht="15.6" spans="1:8">
      <c r="A9" t="s">
        <v>27</v>
      </c>
      <c r="D9" s="268" t="s">
        <v>28</v>
      </c>
      <c r="E9" s="268" t="s">
        <v>8</v>
      </c>
      <c r="F9" s="268" t="s">
        <v>29</v>
      </c>
      <c r="G9" s="268">
        <v>0.65386802</v>
      </c>
      <c r="H9" s="268">
        <v>124.4543457031</v>
      </c>
    </row>
    <row r="10" ht="15.6" spans="1:8">
      <c r="A10" t="s">
        <v>30</v>
      </c>
      <c r="B10" s="268"/>
      <c r="C10" s="268"/>
      <c r="D10" s="268" t="s">
        <v>28</v>
      </c>
      <c r="E10" s="268" t="s">
        <v>8</v>
      </c>
      <c r="F10" s="268" t="s">
        <v>31</v>
      </c>
      <c r="G10" s="268">
        <v>0.656536996</v>
      </c>
      <c r="H10" s="268">
        <v>124.4607467651</v>
      </c>
    </row>
    <row r="11" ht="15.6" spans="1:8">
      <c r="A11" t="s">
        <v>32</v>
      </c>
      <c r="B11" s="268"/>
      <c r="C11" s="268"/>
      <c r="D11" s="268" t="s">
        <v>33</v>
      </c>
      <c r="E11" s="268" t="s">
        <v>8</v>
      </c>
      <c r="F11" s="268" t="s">
        <v>34</v>
      </c>
      <c r="G11" s="268">
        <v>0.582127988</v>
      </c>
      <c r="H11" s="268">
        <v>124.5267944336</v>
      </c>
    </row>
    <row r="12" ht="15.6" spans="1:8">
      <c r="A12" t="s">
        <v>35</v>
      </c>
      <c r="D12" s="268" t="s">
        <v>33</v>
      </c>
      <c r="E12" s="268" t="s">
        <v>8</v>
      </c>
      <c r="F12" s="268" t="s">
        <v>36</v>
      </c>
      <c r="G12" s="268">
        <v>0.578496993</v>
      </c>
      <c r="H12" s="268">
        <v>124.5134048462</v>
      </c>
    </row>
    <row r="13" ht="15.6" spans="1:8">
      <c r="A13" t="s">
        <v>37</v>
      </c>
      <c r="D13" s="268" t="s">
        <v>38</v>
      </c>
      <c r="E13" s="268" t="s">
        <v>39</v>
      </c>
      <c r="F13" s="268" t="s">
        <v>40</v>
      </c>
      <c r="G13" s="268">
        <v>0.792775989</v>
      </c>
      <c r="H13" s="268">
        <v>124.453163147</v>
      </c>
    </row>
    <row r="14" ht="15.6" spans="1:8">
      <c r="A14" t="s">
        <v>41</v>
      </c>
      <c r="D14" s="268" t="s">
        <v>42</v>
      </c>
      <c r="E14" s="268" t="s">
        <v>39</v>
      </c>
      <c r="F14" s="268" t="s">
        <v>43</v>
      </c>
      <c r="G14" s="268">
        <v>0.801227987</v>
      </c>
      <c r="H14" s="268">
        <v>124.4471588135</v>
      </c>
    </row>
    <row r="15" ht="15.6" spans="1:8">
      <c r="A15" t="s">
        <v>44</v>
      </c>
      <c r="B15" s="268"/>
      <c r="C15" s="268"/>
      <c r="D15" s="268" t="s">
        <v>42</v>
      </c>
      <c r="E15" s="268" t="s">
        <v>39</v>
      </c>
      <c r="F15" s="268" t="s">
        <v>45</v>
      </c>
      <c r="G15" s="268">
        <v>0.804587007</v>
      </c>
      <c r="H15" s="268">
        <v>124.445930481</v>
      </c>
    </row>
    <row r="16" ht="15.6" spans="1:8">
      <c r="A16" s="268"/>
      <c r="B16" s="268"/>
      <c r="C16" s="268"/>
      <c r="D16" s="268" t="s">
        <v>46</v>
      </c>
      <c r="E16" s="268" t="s">
        <v>22</v>
      </c>
      <c r="F16" s="268" t="s">
        <v>47</v>
      </c>
      <c r="G16" s="268">
        <v>0.37527</v>
      </c>
      <c r="H16" s="268">
        <v>124.00867</v>
      </c>
    </row>
    <row r="17" ht="15.6" spans="1:8">
      <c r="A17" s="268"/>
      <c r="B17" s="268"/>
      <c r="C17" s="268"/>
      <c r="D17" s="268" t="s">
        <v>46</v>
      </c>
      <c r="E17" s="268" t="s">
        <v>22</v>
      </c>
      <c r="F17" s="268" t="s">
        <v>48</v>
      </c>
      <c r="G17" s="268">
        <v>0.38067</v>
      </c>
      <c r="H17" s="268">
        <v>124.01775</v>
      </c>
    </row>
    <row r="18" ht="15.6" spans="1:8">
      <c r="A18" s="29" t="s">
        <v>49</v>
      </c>
      <c r="B18" s="272" t="str" cm="1">
        <f t="array" ref="B18">LOOKUP(1,1/FREQUENCY(0,MMULT(($G:$H-$B$2:$C$2)^2,{1;1})),$F:$F)</f>
        <v>KMO 12</v>
      </c>
      <c r="C18" s="29"/>
      <c r="D18" s="268" t="s">
        <v>21</v>
      </c>
      <c r="E18" s="268" t="s">
        <v>22</v>
      </c>
      <c r="F18" s="268" t="s">
        <v>50</v>
      </c>
      <c r="G18" s="268">
        <v>0.45651</v>
      </c>
      <c r="H18" s="268">
        <v>124.40461</v>
      </c>
    </row>
    <row r="19" ht="15.6" spans="1:8">
      <c r="A19" s="29" t="s">
        <v>51</v>
      </c>
      <c r="B19" s="29"/>
      <c r="C19" s="29"/>
      <c r="D19" s="268" t="s">
        <v>52</v>
      </c>
      <c r="E19" s="268" t="s">
        <v>8</v>
      </c>
      <c r="F19" s="268" t="s">
        <v>53</v>
      </c>
      <c r="G19" s="268">
        <v>0.807310998</v>
      </c>
      <c r="H19" s="268">
        <v>124.6551818848</v>
      </c>
    </row>
    <row r="20" ht="15.6" spans="1:8">
      <c r="A20" s="29" t="s">
        <v>54</v>
      </c>
      <c r="B20" s="29"/>
      <c r="C20" s="29"/>
      <c r="D20" s="268" t="s">
        <v>55</v>
      </c>
      <c r="E20" s="268" t="s">
        <v>8</v>
      </c>
      <c r="F20" s="268" t="s">
        <v>56</v>
      </c>
      <c r="G20" s="268">
        <v>0.731059015</v>
      </c>
      <c r="H20" s="268">
        <v>124.357131958</v>
      </c>
    </row>
    <row r="21" ht="15.6" spans="1:8">
      <c r="A21" s="268"/>
      <c r="B21" s="268"/>
      <c r="C21" s="268"/>
      <c r="D21" s="268" t="s">
        <v>55</v>
      </c>
      <c r="E21" s="268" t="s">
        <v>8</v>
      </c>
      <c r="F21" s="268" t="s">
        <v>57</v>
      </c>
      <c r="G21" s="268">
        <v>0.729471028</v>
      </c>
      <c r="H21" s="268">
        <v>124.3557052612</v>
      </c>
    </row>
    <row r="22" ht="15.6" spans="1:8">
      <c r="A22" s="268"/>
      <c r="B22" s="268"/>
      <c r="C22" s="268"/>
      <c r="D22" s="268" t="s">
        <v>58</v>
      </c>
      <c r="E22" s="268" t="s">
        <v>8</v>
      </c>
      <c r="F22" s="268" t="s">
        <v>59</v>
      </c>
      <c r="G22" s="268">
        <v>0.638274014</v>
      </c>
      <c r="H22" s="268">
        <v>124.5299682617</v>
      </c>
    </row>
    <row r="23" ht="15.6" spans="1:8">
      <c r="A23" s="268"/>
      <c r="B23" s="268"/>
      <c r="C23" s="268"/>
      <c r="D23" s="268" t="s">
        <v>58</v>
      </c>
      <c r="E23" s="268" t="s">
        <v>8</v>
      </c>
      <c r="F23" s="268" t="s">
        <v>60</v>
      </c>
      <c r="G23" s="268">
        <v>0.653325975</v>
      </c>
      <c r="H23" s="268">
        <v>124.5497055054</v>
      </c>
    </row>
    <row r="24" ht="15.6" spans="1:8">
      <c r="A24" s="268"/>
      <c r="B24" s="268"/>
      <c r="C24" s="268"/>
      <c r="D24" s="268" t="s">
        <v>61</v>
      </c>
      <c r="E24" s="268" t="s">
        <v>8</v>
      </c>
      <c r="F24" s="268" t="s">
        <v>62</v>
      </c>
      <c r="G24" s="268">
        <v>0.621475995</v>
      </c>
      <c r="H24" s="268">
        <v>124.5462417603</v>
      </c>
    </row>
    <row r="25" ht="15.6" spans="1:8">
      <c r="A25" s="268"/>
      <c r="B25" s="268"/>
      <c r="C25" s="268"/>
      <c r="D25" s="268" t="s">
        <v>63</v>
      </c>
      <c r="E25" s="268" t="s">
        <v>39</v>
      </c>
      <c r="F25" s="268" t="s">
        <v>64</v>
      </c>
      <c r="G25" s="268">
        <v>0.806639016</v>
      </c>
      <c r="H25" s="268">
        <v>124.4389190674</v>
      </c>
    </row>
    <row r="26" ht="15.6" spans="1:8">
      <c r="A26" s="268"/>
      <c r="B26" s="268"/>
      <c r="C26" s="268"/>
      <c r="D26" s="268" t="s">
        <v>65</v>
      </c>
      <c r="E26" s="268" t="s">
        <v>39</v>
      </c>
      <c r="F26" s="268" t="s">
        <v>66</v>
      </c>
      <c r="G26" s="268">
        <v>0.810151994</v>
      </c>
      <c r="H26" s="268">
        <v>124.4326705933</v>
      </c>
    </row>
    <row r="27" ht="15.6" spans="1:8">
      <c r="A27" s="268"/>
      <c r="B27" s="268"/>
      <c r="C27" s="268"/>
      <c r="D27" s="268" t="s">
        <v>67</v>
      </c>
      <c r="E27" s="268" t="s">
        <v>39</v>
      </c>
      <c r="F27" s="268" t="s">
        <v>68</v>
      </c>
      <c r="G27" s="268">
        <v>0.843622029</v>
      </c>
      <c r="H27" s="268">
        <v>124.4369277954</v>
      </c>
    </row>
    <row r="28" ht="15.6" spans="1:8">
      <c r="A28" s="268"/>
      <c r="B28" s="268"/>
      <c r="C28" s="268"/>
      <c r="D28" s="268" t="s">
        <v>69</v>
      </c>
      <c r="E28" s="268" t="s">
        <v>8</v>
      </c>
      <c r="F28" s="268" t="s">
        <v>70</v>
      </c>
      <c r="G28" s="268">
        <v>0.663199008</v>
      </c>
      <c r="H28" s="268">
        <v>124.558807373</v>
      </c>
    </row>
    <row r="29" ht="15.6" spans="1:8">
      <c r="A29" s="268"/>
      <c r="B29" s="268"/>
      <c r="C29" s="268"/>
      <c r="D29" s="268" t="s">
        <v>71</v>
      </c>
      <c r="E29" s="268" t="s">
        <v>8</v>
      </c>
      <c r="F29" s="268" t="s">
        <v>72</v>
      </c>
      <c r="G29" s="268">
        <v>0.710985005</v>
      </c>
      <c r="H29" s="268">
        <v>124.3827438354</v>
      </c>
    </row>
    <row r="30" ht="15.6" spans="1:8">
      <c r="A30" s="268"/>
      <c r="B30" s="268"/>
      <c r="C30" s="268"/>
      <c r="D30" s="268" t="s">
        <v>73</v>
      </c>
      <c r="E30" s="268" t="s">
        <v>8</v>
      </c>
      <c r="F30" s="268" t="s">
        <v>74</v>
      </c>
      <c r="G30" s="268">
        <v>0.719455004</v>
      </c>
      <c r="H30" s="268">
        <v>124.3938980103</v>
      </c>
    </row>
    <row r="31" ht="15.6" spans="1:8">
      <c r="A31" s="268"/>
      <c r="B31" s="268"/>
      <c r="C31" s="268"/>
      <c r="D31" s="268" t="s">
        <v>28</v>
      </c>
      <c r="E31" s="268" t="s">
        <v>8</v>
      </c>
      <c r="F31" s="268" t="s">
        <v>75</v>
      </c>
      <c r="G31" s="268">
        <v>0.651166022</v>
      </c>
      <c r="H31" s="268">
        <v>124.4683380127</v>
      </c>
    </row>
    <row r="32" ht="15.6" spans="1:8">
      <c r="A32" s="268"/>
      <c r="B32" s="268"/>
      <c r="C32" s="268"/>
      <c r="D32" s="268" t="s">
        <v>76</v>
      </c>
      <c r="E32" s="268" t="s">
        <v>8</v>
      </c>
      <c r="F32" s="268" t="s">
        <v>77</v>
      </c>
      <c r="G32" s="268">
        <v>0.634568989</v>
      </c>
      <c r="H32" s="268">
        <v>124.5111236572</v>
      </c>
    </row>
    <row r="33" ht="15.6" spans="1:8">
      <c r="A33" s="268"/>
      <c r="B33" s="268"/>
      <c r="C33" s="268"/>
      <c r="D33" s="268" t="s">
        <v>78</v>
      </c>
      <c r="E33" s="268" t="s">
        <v>8</v>
      </c>
      <c r="F33" s="268" t="s">
        <v>79</v>
      </c>
      <c r="G33" s="268">
        <v>0.676706</v>
      </c>
      <c r="H33" s="268">
        <v>124.538035</v>
      </c>
    </row>
    <row r="34" ht="15.6" spans="1:8">
      <c r="A34" s="268"/>
      <c r="B34" s="268"/>
      <c r="C34" s="268"/>
      <c r="D34" s="268" t="s">
        <v>46</v>
      </c>
      <c r="E34" s="268" t="s">
        <v>22</v>
      </c>
      <c r="F34" s="268" t="s">
        <v>80</v>
      </c>
      <c r="G34" s="268">
        <v>0.37606</v>
      </c>
      <c r="H34" s="268">
        <v>124.02419</v>
      </c>
    </row>
    <row r="35" ht="15.6" spans="1:8">
      <c r="A35" s="268"/>
      <c r="B35" s="268"/>
      <c r="C35" s="268"/>
      <c r="D35" s="268" t="s">
        <v>81</v>
      </c>
      <c r="E35" s="268" t="s">
        <v>8</v>
      </c>
      <c r="F35" s="268" t="s">
        <v>82</v>
      </c>
      <c r="G35" s="268">
        <v>0.74456197</v>
      </c>
      <c r="H35" s="268">
        <v>124.6083374023</v>
      </c>
    </row>
    <row r="36" ht="15.6" spans="1:8">
      <c r="A36" s="268"/>
      <c r="B36" s="268"/>
      <c r="C36" s="268"/>
      <c r="D36" s="268" t="s">
        <v>81</v>
      </c>
      <c r="E36" s="268" t="s">
        <v>8</v>
      </c>
      <c r="F36" s="268" t="s">
        <v>83</v>
      </c>
      <c r="G36" s="268">
        <v>0.746703029</v>
      </c>
      <c r="H36" s="268">
        <v>124.608291626</v>
      </c>
    </row>
    <row r="37" ht="15.6" spans="1:8">
      <c r="A37" s="268"/>
      <c r="B37" s="268"/>
      <c r="C37" s="268"/>
      <c r="D37" s="268" t="s">
        <v>84</v>
      </c>
      <c r="E37" s="268" t="s">
        <v>8</v>
      </c>
      <c r="F37" s="268" t="s">
        <v>85</v>
      </c>
      <c r="G37" s="268">
        <v>0.757080972</v>
      </c>
      <c r="H37" s="268">
        <v>124.6122360229</v>
      </c>
    </row>
    <row r="38" ht="15.6" spans="1:8">
      <c r="A38" s="268"/>
      <c r="B38" s="268"/>
      <c r="C38" s="268"/>
      <c r="D38" s="268" t="s">
        <v>84</v>
      </c>
      <c r="E38" s="268" t="s">
        <v>8</v>
      </c>
      <c r="F38" s="268" t="s">
        <v>86</v>
      </c>
      <c r="G38" s="268">
        <v>0.762027979</v>
      </c>
      <c r="H38" s="268">
        <v>124.6130371094</v>
      </c>
    </row>
    <row r="39" ht="15.6" spans="1:8">
      <c r="A39" s="268"/>
      <c r="B39" s="268"/>
      <c r="C39" s="268"/>
      <c r="D39" s="268" t="s">
        <v>84</v>
      </c>
      <c r="E39" s="268" t="s">
        <v>8</v>
      </c>
      <c r="F39" s="268" t="s">
        <v>87</v>
      </c>
      <c r="G39" s="268">
        <v>0.765913069</v>
      </c>
      <c r="H39" s="268">
        <v>124.6152648926</v>
      </c>
    </row>
    <row r="40" ht="15.6" spans="1:8">
      <c r="A40" s="268"/>
      <c r="B40" s="268"/>
      <c r="C40" s="268"/>
      <c r="D40" s="268" t="s">
        <v>73</v>
      </c>
      <c r="E40" s="268" t="s">
        <v>8</v>
      </c>
      <c r="F40" s="268" t="s">
        <v>88</v>
      </c>
      <c r="G40" s="268">
        <v>0.722661972</v>
      </c>
      <c r="H40" s="268">
        <v>124.3877944946</v>
      </c>
    </row>
    <row r="41" ht="15.6" spans="1:8">
      <c r="A41" s="268"/>
      <c r="B41" s="268"/>
      <c r="C41" s="268"/>
      <c r="D41" s="268" t="s">
        <v>89</v>
      </c>
      <c r="E41" s="268" t="s">
        <v>8</v>
      </c>
      <c r="F41" s="268" t="s">
        <v>90</v>
      </c>
      <c r="G41" s="268">
        <v>0.71321702</v>
      </c>
      <c r="H41" s="268">
        <v>124.3929595947</v>
      </c>
    </row>
    <row r="42" ht="15.6" spans="1:8">
      <c r="A42" s="268"/>
      <c r="B42" s="268"/>
      <c r="C42" s="268"/>
      <c r="D42" s="268" t="s">
        <v>89</v>
      </c>
      <c r="E42" s="268" t="s">
        <v>8</v>
      </c>
      <c r="F42" s="268" t="s">
        <v>91</v>
      </c>
      <c r="G42" s="268">
        <v>0.713367999</v>
      </c>
      <c r="H42" s="268">
        <v>124.3912124634</v>
      </c>
    </row>
    <row r="43" ht="15.6" spans="1:8">
      <c r="A43" s="268"/>
      <c r="B43" s="268"/>
      <c r="C43" s="268"/>
      <c r="D43" s="268" t="s">
        <v>92</v>
      </c>
      <c r="E43" s="268" t="s">
        <v>8</v>
      </c>
      <c r="F43" s="268" t="s">
        <v>93</v>
      </c>
      <c r="G43" s="268">
        <v>0.750178993</v>
      </c>
      <c r="H43" s="268">
        <v>124.4491882324</v>
      </c>
    </row>
    <row r="44" ht="15.6" spans="1:8">
      <c r="A44" s="268"/>
      <c r="B44" s="268"/>
      <c r="C44" s="268"/>
      <c r="D44" s="268" t="s">
        <v>92</v>
      </c>
      <c r="E44" s="268" t="s">
        <v>8</v>
      </c>
      <c r="F44" s="268" t="s">
        <v>94</v>
      </c>
      <c r="G44" s="268">
        <v>0.761489987</v>
      </c>
      <c r="H44" s="268">
        <v>124.4453735352</v>
      </c>
    </row>
    <row r="45" ht="15.6" spans="1:8">
      <c r="A45" s="268"/>
      <c r="B45" s="268"/>
      <c r="C45" s="268"/>
      <c r="D45" s="268" t="s">
        <v>92</v>
      </c>
      <c r="E45" s="268" t="s">
        <v>8</v>
      </c>
      <c r="F45" s="268" t="s">
        <v>95</v>
      </c>
      <c r="G45" s="268">
        <v>0.764397979</v>
      </c>
      <c r="H45" s="268">
        <v>124.4439849854</v>
      </c>
    </row>
    <row r="46" ht="15.6" spans="1:8">
      <c r="A46" s="268"/>
      <c r="B46" s="268"/>
      <c r="C46" s="268"/>
      <c r="D46" s="268" t="s">
        <v>96</v>
      </c>
      <c r="E46" s="268" t="s">
        <v>8</v>
      </c>
      <c r="F46" s="268" t="s">
        <v>97</v>
      </c>
      <c r="G46" s="268">
        <v>0.779420972</v>
      </c>
      <c r="H46" s="268">
        <v>124.4586334229</v>
      </c>
    </row>
    <row r="47" ht="15.6" spans="1:8">
      <c r="A47" s="268"/>
      <c r="B47" s="268"/>
      <c r="C47" s="268"/>
      <c r="D47" s="268" t="s">
        <v>98</v>
      </c>
      <c r="E47" s="268" t="s">
        <v>8</v>
      </c>
      <c r="F47" s="268" t="s">
        <v>99</v>
      </c>
      <c r="G47" s="268">
        <v>0.791092992</v>
      </c>
      <c r="H47" s="268">
        <v>124.5321578979</v>
      </c>
    </row>
    <row r="48" ht="15.6" spans="1:8">
      <c r="A48" s="268"/>
      <c r="B48" s="268"/>
      <c r="C48" s="268"/>
      <c r="D48" s="268" t="s">
        <v>100</v>
      </c>
      <c r="E48" s="268" t="s">
        <v>101</v>
      </c>
      <c r="F48" s="268" t="s">
        <v>102</v>
      </c>
      <c r="G48" s="268">
        <v>0.829955995</v>
      </c>
      <c r="H48" s="268">
        <v>124.432762146</v>
      </c>
    </row>
    <row r="49" ht="15.6" spans="1:8">
      <c r="A49" s="268"/>
      <c r="B49" s="268"/>
      <c r="C49" s="268"/>
      <c r="D49" s="268" t="s">
        <v>103</v>
      </c>
      <c r="E49" s="268" t="s">
        <v>101</v>
      </c>
      <c r="F49" s="268" t="s">
        <v>104</v>
      </c>
      <c r="G49" s="268">
        <v>0.799368978</v>
      </c>
      <c r="H49" s="268">
        <v>124.4217071533</v>
      </c>
    </row>
    <row r="50" ht="15.6" spans="1:8">
      <c r="A50" s="268"/>
      <c r="B50" s="268"/>
      <c r="C50" s="268"/>
      <c r="D50" s="268" t="s">
        <v>105</v>
      </c>
      <c r="E50" s="268" t="s">
        <v>22</v>
      </c>
      <c r="F50" s="268" t="s">
        <v>106</v>
      </c>
      <c r="G50" s="268">
        <v>0.39636</v>
      </c>
      <c r="H50" s="268">
        <v>124.1124</v>
      </c>
    </row>
    <row r="51" ht="15.6" spans="1:8">
      <c r="A51" s="268"/>
      <c r="B51" s="268"/>
      <c r="C51" s="268"/>
      <c r="D51" s="268" t="s">
        <v>105</v>
      </c>
      <c r="E51" s="268" t="s">
        <v>22</v>
      </c>
      <c r="F51" s="268" t="s">
        <v>107</v>
      </c>
      <c r="G51" s="268">
        <v>0.39418</v>
      </c>
      <c r="H51" s="268">
        <v>124.11255</v>
      </c>
    </row>
    <row r="52" ht="15.6" spans="1:8">
      <c r="A52" s="268"/>
      <c r="B52" s="268"/>
      <c r="C52" s="268"/>
      <c r="D52" s="268" t="s">
        <v>108</v>
      </c>
      <c r="E52" s="268" t="s">
        <v>22</v>
      </c>
      <c r="F52" s="268" t="s">
        <v>109</v>
      </c>
      <c r="G52" s="268">
        <v>0.43266</v>
      </c>
      <c r="H52" s="268">
        <v>124.2265</v>
      </c>
    </row>
    <row r="53" ht="15.6" spans="1:8">
      <c r="A53" s="268"/>
      <c r="B53" s="268"/>
      <c r="C53" s="268"/>
      <c r="D53" s="268" t="s">
        <v>108</v>
      </c>
      <c r="E53" s="268" t="s">
        <v>22</v>
      </c>
      <c r="F53" s="268" t="s">
        <v>110</v>
      </c>
      <c r="G53" s="268">
        <v>0.40666</v>
      </c>
      <c r="H53" s="268">
        <v>124.24977</v>
      </c>
    </row>
    <row r="54" ht="15.6" spans="1:8">
      <c r="A54" s="268"/>
      <c r="B54" s="268"/>
      <c r="C54" s="268"/>
      <c r="D54" s="268" t="s">
        <v>7</v>
      </c>
      <c r="E54" s="268" t="s">
        <v>8</v>
      </c>
      <c r="F54" s="268" t="s">
        <v>111</v>
      </c>
      <c r="G54" s="268">
        <v>0.84720403</v>
      </c>
      <c r="H54" s="268">
        <v>124.7015457153</v>
      </c>
    </row>
    <row r="55" ht="15.6" spans="1:8">
      <c r="A55" s="268"/>
      <c r="B55" s="268"/>
      <c r="C55" s="268"/>
      <c r="D55" s="268" t="s">
        <v>89</v>
      </c>
      <c r="E55" s="268" t="s">
        <v>8</v>
      </c>
      <c r="F55" s="268" t="s">
        <v>112</v>
      </c>
      <c r="G55" s="268">
        <v>0.710003018</v>
      </c>
      <c r="H55" s="268">
        <v>124.388458252</v>
      </c>
    </row>
    <row r="56" ht="15.6" spans="1:8">
      <c r="A56" s="268"/>
      <c r="B56" s="268"/>
      <c r="C56" s="268"/>
      <c r="D56" s="268" t="s">
        <v>84</v>
      </c>
      <c r="E56" s="268" t="s">
        <v>8</v>
      </c>
      <c r="F56" s="268" t="s">
        <v>113</v>
      </c>
      <c r="G56" s="268">
        <v>0.768944979</v>
      </c>
      <c r="H56" s="268">
        <v>124.6127090454</v>
      </c>
    </row>
    <row r="57" ht="15.6" spans="1:8">
      <c r="A57" s="268"/>
      <c r="B57" s="268"/>
      <c r="C57" s="268"/>
      <c r="D57" s="268" t="s">
        <v>46</v>
      </c>
      <c r="E57" s="268" t="s">
        <v>22</v>
      </c>
      <c r="F57" s="268" t="s">
        <v>114</v>
      </c>
      <c r="G57" s="268">
        <v>0.396904</v>
      </c>
      <c r="H57" s="268">
        <v>124.112723</v>
      </c>
    </row>
    <row r="58" ht="15.6" spans="1:8">
      <c r="A58" s="268"/>
      <c r="B58" s="268"/>
      <c r="C58" s="268"/>
      <c r="D58" s="268" t="s">
        <v>46</v>
      </c>
      <c r="E58" s="268" t="s">
        <v>22</v>
      </c>
      <c r="F58" s="268" t="s">
        <v>115</v>
      </c>
      <c r="G58" s="268">
        <v>0.36571</v>
      </c>
      <c r="H58" s="268">
        <v>123.97835</v>
      </c>
    </row>
    <row r="59" ht="15.6" spans="1:8">
      <c r="A59" s="268"/>
      <c r="B59" s="268"/>
      <c r="C59" s="268"/>
      <c r="D59" s="268" t="s">
        <v>71</v>
      </c>
      <c r="E59" s="268" t="s">
        <v>8</v>
      </c>
      <c r="F59" s="268" t="s">
        <v>116</v>
      </c>
      <c r="G59" s="268">
        <v>0.709901989</v>
      </c>
      <c r="H59" s="268">
        <v>124.3851318359</v>
      </c>
    </row>
    <row r="60" ht="15.6" spans="1:8">
      <c r="A60" s="268"/>
      <c r="B60" s="268"/>
      <c r="C60" s="268"/>
      <c r="D60" s="268" t="s">
        <v>71</v>
      </c>
      <c r="E60" s="268" t="s">
        <v>8</v>
      </c>
      <c r="F60" s="268" t="s">
        <v>117</v>
      </c>
      <c r="G60" s="268">
        <v>0.710241973</v>
      </c>
      <c r="H60" s="268">
        <v>124.3853988647</v>
      </c>
    </row>
    <row r="61" ht="15.6" spans="1:8">
      <c r="A61" s="268"/>
      <c r="B61" s="268"/>
      <c r="C61" s="268"/>
      <c r="D61" s="268" t="s">
        <v>118</v>
      </c>
      <c r="E61" s="268" t="s">
        <v>8</v>
      </c>
      <c r="F61" s="268" t="s">
        <v>119</v>
      </c>
      <c r="G61" s="268">
        <v>0.53293401</v>
      </c>
      <c r="H61" s="268">
        <v>124.4684906006</v>
      </c>
    </row>
    <row r="62" ht="15.6" spans="1:8">
      <c r="A62" s="268"/>
      <c r="B62" s="268"/>
      <c r="C62" s="268"/>
      <c r="D62" s="268" t="s">
        <v>120</v>
      </c>
      <c r="E62" s="268" t="s">
        <v>8</v>
      </c>
      <c r="F62" s="268" t="s">
        <v>121</v>
      </c>
      <c r="G62" s="268">
        <v>0.480621994</v>
      </c>
      <c r="H62" s="268">
        <v>124.4799118042</v>
      </c>
    </row>
    <row r="63" ht="15.6" spans="1:8">
      <c r="A63" s="268"/>
      <c r="B63" s="268"/>
      <c r="C63" s="268"/>
      <c r="D63" s="268" t="s">
        <v>122</v>
      </c>
      <c r="E63" s="268" t="s">
        <v>39</v>
      </c>
      <c r="F63" s="268" t="s">
        <v>123</v>
      </c>
      <c r="G63" s="268">
        <v>0.791157007</v>
      </c>
      <c r="H63" s="268">
        <v>124.4656295776</v>
      </c>
    </row>
    <row r="64" ht="15.6" spans="1:8">
      <c r="A64" s="268"/>
      <c r="B64" s="268"/>
      <c r="C64" s="268"/>
      <c r="D64" s="268" t="s">
        <v>96</v>
      </c>
      <c r="E64" s="268" t="s">
        <v>39</v>
      </c>
      <c r="F64" s="268" t="s">
        <v>124</v>
      </c>
      <c r="G64" s="268">
        <v>0.785552025</v>
      </c>
      <c r="H64" s="268">
        <v>124.4533157349</v>
      </c>
    </row>
    <row r="65" ht="15.6" spans="1:8">
      <c r="A65" s="268"/>
      <c r="B65" s="268"/>
      <c r="C65" s="268"/>
      <c r="D65" s="268" t="s">
        <v>38</v>
      </c>
      <c r="E65" s="268" t="s">
        <v>39</v>
      </c>
      <c r="F65" s="268" t="s">
        <v>125</v>
      </c>
      <c r="G65" s="268">
        <v>0.791858971</v>
      </c>
      <c r="H65" s="268">
        <v>124.4532165527</v>
      </c>
    </row>
    <row r="66" ht="15.6" spans="1:8">
      <c r="A66" s="268"/>
      <c r="B66" s="268"/>
      <c r="C66" s="268"/>
      <c r="D66" s="268" t="s">
        <v>78</v>
      </c>
      <c r="E66" s="268" t="s">
        <v>8</v>
      </c>
      <c r="F66" s="268" t="s">
        <v>126</v>
      </c>
      <c r="G66" s="268">
        <v>0.678683996</v>
      </c>
      <c r="H66" s="268">
        <v>124.5385131836</v>
      </c>
    </row>
    <row r="67" ht="15.6" spans="1:8">
      <c r="A67" s="268"/>
      <c r="B67" s="268"/>
      <c r="C67" s="268"/>
      <c r="D67" s="268" t="s">
        <v>46</v>
      </c>
      <c r="E67" s="268" t="s">
        <v>22</v>
      </c>
      <c r="F67" s="268" t="s">
        <v>127</v>
      </c>
      <c r="G67" s="268">
        <v>0.38409</v>
      </c>
      <c r="H67" s="268">
        <v>124.01804</v>
      </c>
    </row>
    <row r="68" ht="15.6" spans="1:8">
      <c r="A68" s="268"/>
      <c r="B68" s="268"/>
      <c r="C68" s="268"/>
      <c r="D68" s="268" t="s">
        <v>105</v>
      </c>
      <c r="E68" s="268" t="s">
        <v>22</v>
      </c>
      <c r="F68" s="268" t="s">
        <v>128</v>
      </c>
      <c r="G68" s="268">
        <v>0.38167</v>
      </c>
      <c r="H68" s="268">
        <v>124.07227</v>
      </c>
    </row>
    <row r="69" ht="15.6" spans="1:8">
      <c r="A69" s="268"/>
      <c r="B69" s="268"/>
      <c r="C69" s="268"/>
      <c r="D69" s="268" t="s">
        <v>108</v>
      </c>
      <c r="E69" s="268" t="s">
        <v>22</v>
      </c>
      <c r="F69" s="268" t="s">
        <v>129</v>
      </c>
      <c r="G69" s="268">
        <v>0.42969</v>
      </c>
      <c r="H69" s="268">
        <v>124.28587</v>
      </c>
    </row>
    <row r="70" ht="15.6" spans="1:8">
      <c r="A70" s="268"/>
      <c r="B70" s="268"/>
      <c r="C70" s="268"/>
      <c r="D70" s="268" t="s">
        <v>21</v>
      </c>
      <c r="E70" s="268" t="s">
        <v>22</v>
      </c>
      <c r="F70" s="268" t="s">
        <v>130</v>
      </c>
      <c r="G70" s="268">
        <v>0.44014</v>
      </c>
      <c r="H70" s="268">
        <v>124.30897</v>
      </c>
    </row>
    <row r="71" ht="15.6" spans="1:8">
      <c r="A71" s="268"/>
      <c r="B71" s="268"/>
      <c r="C71" s="268"/>
      <c r="D71" s="268" t="s">
        <v>131</v>
      </c>
      <c r="E71" s="268" t="s">
        <v>132</v>
      </c>
      <c r="F71" s="268" t="s">
        <v>133</v>
      </c>
      <c r="G71" s="268">
        <v>0.601095</v>
      </c>
      <c r="H71" s="268">
        <v>124.269657</v>
      </c>
    </row>
    <row r="72" ht="15.6" spans="1:8">
      <c r="A72" s="268"/>
      <c r="B72" s="268"/>
      <c r="C72" s="268"/>
      <c r="D72" s="268" t="s">
        <v>52</v>
      </c>
      <c r="E72" s="268" t="s">
        <v>8</v>
      </c>
      <c r="F72" s="268" t="s">
        <v>134</v>
      </c>
      <c r="G72" s="268">
        <v>0.81178</v>
      </c>
      <c r="H72" s="268">
        <v>124.654772</v>
      </c>
    </row>
    <row r="73" ht="15.6" spans="1:8">
      <c r="A73" s="268"/>
      <c r="B73" s="268"/>
      <c r="C73" s="268"/>
      <c r="D73" s="268" t="s">
        <v>7</v>
      </c>
      <c r="E73" s="268" t="s">
        <v>8</v>
      </c>
      <c r="F73" s="268" t="s">
        <v>135</v>
      </c>
      <c r="G73" s="268">
        <v>0.85296</v>
      </c>
      <c r="H73" s="268">
        <v>124.689603</v>
      </c>
    </row>
    <row r="74" ht="15.6" spans="1:8">
      <c r="A74" s="268"/>
      <c r="B74" s="268"/>
      <c r="C74" s="268"/>
      <c r="D74" s="268" t="s">
        <v>136</v>
      </c>
      <c r="E74" s="268" t="s">
        <v>132</v>
      </c>
      <c r="F74" s="268" t="s">
        <v>137</v>
      </c>
      <c r="G74" s="268">
        <v>0.70674</v>
      </c>
      <c r="H74" s="268">
        <v>124.322955</v>
      </c>
    </row>
    <row r="75" ht="15.6" spans="1:8">
      <c r="A75" s="268"/>
      <c r="B75" s="268"/>
      <c r="C75" s="268"/>
      <c r="D75" s="268" t="s">
        <v>138</v>
      </c>
      <c r="E75" s="268" t="s">
        <v>132</v>
      </c>
      <c r="F75" s="268" t="s">
        <v>139</v>
      </c>
      <c r="G75" s="268">
        <v>0.717361</v>
      </c>
      <c r="H75" s="268">
        <v>124.278822</v>
      </c>
    </row>
    <row r="76" ht="15.6" spans="1:8">
      <c r="A76" s="268"/>
      <c r="B76" s="268"/>
      <c r="C76" s="268"/>
      <c r="D76" s="268" t="s">
        <v>140</v>
      </c>
      <c r="E76" s="268" t="s">
        <v>4</v>
      </c>
      <c r="F76" s="268" t="s">
        <v>141</v>
      </c>
      <c r="G76" s="268">
        <v>0.90469</v>
      </c>
      <c r="H76" s="268">
        <v>123.27865</v>
      </c>
    </row>
    <row r="77" ht="15.6" spans="1:8">
      <c r="A77" s="268"/>
      <c r="B77" s="268"/>
      <c r="C77" s="268"/>
      <c r="D77" s="268" t="s">
        <v>78</v>
      </c>
      <c r="E77" s="268" t="s">
        <v>8</v>
      </c>
      <c r="F77" s="268" t="s">
        <v>142</v>
      </c>
      <c r="G77" s="268">
        <v>0.679236</v>
      </c>
      <c r="H77" s="268">
        <v>124.539074</v>
      </c>
    </row>
    <row r="78" ht="15.6" spans="1:8">
      <c r="A78" s="268"/>
      <c r="B78" s="268"/>
      <c r="C78" s="268"/>
      <c r="D78" s="268" t="s">
        <v>84</v>
      </c>
      <c r="E78" s="268" t="s">
        <v>8</v>
      </c>
      <c r="F78" s="268" t="s">
        <v>143</v>
      </c>
      <c r="G78" s="268">
        <v>0.754088998</v>
      </c>
      <c r="H78" s="268">
        <v>124.6192932129</v>
      </c>
    </row>
    <row r="79" ht="15.6" spans="1:8">
      <c r="A79" s="268"/>
      <c r="B79" s="268"/>
      <c r="C79" s="268"/>
      <c r="D79" s="268" t="s">
        <v>84</v>
      </c>
      <c r="E79" s="268" t="s">
        <v>8</v>
      </c>
      <c r="F79" s="268" t="s">
        <v>144</v>
      </c>
      <c r="G79" s="268">
        <v>0.759694993</v>
      </c>
      <c r="H79" s="268">
        <v>124.612449646</v>
      </c>
    </row>
    <row r="80" ht="15.6" spans="1:8">
      <c r="A80" s="268"/>
      <c r="B80" s="268"/>
      <c r="C80" s="268"/>
      <c r="D80" s="268" t="s">
        <v>84</v>
      </c>
      <c r="E80" s="268" t="s">
        <v>8</v>
      </c>
      <c r="F80" s="268" t="s">
        <v>145</v>
      </c>
      <c r="G80" s="268">
        <v>0.754494011</v>
      </c>
      <c r="H80" s="268">
        <v>124.6104125977</v>
      </c>
    </row>
    <row r="81" ht="15.6" spans="1:8">
      <c r="A81" s="268"/>
      <c r="B81" s="268"/>
      <c r="C81" s="268"/>
      <c r="D81" s="268" t="s">
        <v>105</v>
      </c>
      <c r="E81" s="268" t="s">
        <v>22</v>
      </c>
      <c r="F81" s="268" t="s">
        <v>146</v>
      </c>
      <c r="G81" s="268">
        <v>0.40553</v>
      </c>
      <c r="H81" s="268">
        <v>124.13897</v>
      </c>
    </row>
    <row r="82" ht="15.6" spans="1:8">
      <c r="A82" s="268"/>
      <c r="B82" s="268"/>
      <c r="C82" s="268"/>
      <c r="D82" s="268" t="s">
        <v>105</v>
      </c>
      <c r="E82" s="268" t="s">
        <v>22</v>
      </c>
      <c r="F82" s="268" t="s">
        <v>147</v>
      </c>
      <c r="G82" s="268">
        <v>0.40499</v>
      </c>
      <c r="H82" s="268">
        <v>124.14255</v>
      </c>
    </row>
    <row r="83" ht="15.6" spans="1:8">
      <c r="A83" s="268"/>
      <c r="B83" s="268"/>
      <c r="C83" s="268"/>
      <c r="D83" s="268" t="s">
        <v>108</v>
      </c>
      <c r="E83" s="268" t="s">
        <v>22</v>
      </c>
      <c r="F83" s="268" t="s">
        <v>148</v>
      </c>
      <c r="G83" s="268">
        <v>0.42147</v>
      </c>
      <c r="H83" s="268">
        <v>124.25118</v>
      </c>
    </row>
    <row r="84" ht="15.6" spans="1:8">
      <c r="A84" s="268"/>
      <c r="B84" s="268"/>
      <c r="C84" s="268"/>
      <c r="D84" s="268" t="s">
        <v>108</v>
      </c>
      <c r="E84" s="268" t="s">
        <v>22</v>
      </c>
      <c r="F84" s="268" t="s">
        <v>149</v>
      </c>
      <c r="G84" s="268">
        <v>0.43334</v>
      </c>
      <c r="H84" s="268">
        <v>124.26168</v>
      </c>
    </row>
    <row r="85" ht="15.6" spans="1:8">
      <c r="A85" s="268"/>
      <c r="B85" s="268"/>
      <c r="C85" s="268"/>
      <c r="D85" s="268" t="s">
        <v>46</v>
      </c>
      <c r="E85" s="268" t="s">
        <v>22</v>
      </c>
      <c r="F85" s="268" t="s">
        <v>150</v>
      </c>
      <c r="G85" s="268">
        <v>0.37694</v>
      </c>
      <c r="H85" s="268">
        <v>124.04204</v>
      </c>
    </row>
    <row r="86" ht="15.6" spans="1:8">
      <c r="A86" s="268"/>
      <c r="B86" s="268"/>
      <c r="C86" s="268"/>
      <c r="D86" s="268" t="s">
        <v>46</v>
      </c>
      <c r="E86" s="268" t="s">
        <v>22</v>
      </c>
      <c r="F86" s="268" t="s">
        <v>151</v>
      </c>
      <c r="G86" s="268">
        <v>0.37945</v>
      </c>
      <c r="H86" s="268">
        <v>124.04545</v>
      </c>
    </row>
    <row r="87" ht="15.6" spans="1:8">
      <c r="A87" s="268"/>
      <c r="B87" s="268"/>
      <c r="C87" s="268"/>
      <c r="D87" s="268" t="s">
        <v>81</v>
      </c>
      <c r="E87" s="268" t="s">
        <v>8</v>
      </c>
      <c r="F87" s="268" t="s">
        <v>152</v>
      </c>
      <c r="G87" s="268">
        <v>0.726507008</v>
      </c>
      <c r="H87" s="268">
        <v>124.5933227539</v>
      </c>
    </row>
    <row r="88" ht="15.6" spans="1:8">
      <c r="A88" s="268"/>
      <c r="B88" s="268"/>
      <c r="C88" s="268"/>
      <c r="D88" s="268" t="s">
        <v>84</v>
      </c>
      <c r="E88" s="268" t="s">
        <v>8</v>
      </c>
      <c r="F88" s="268" t="s">
        <v>153</v>
      </c>
      <c r="G88" s="268">
        <v>0.755469978</v>
      </c>
      <c r="H88" s="268">
        <v>124.6121139526</v>
      </c>
    </row>
    <row r="89" ht="15.6" spans="1:8">
      <c r="A89" s="268"/>
      <c r="B89" s="268"/>
      <c r="C89" s="268"/>
      <c r="D89" s="268" t="s">
        <v>73</v>
      </c>
      <c r="E89" s="268" t="s">
        <v>8</v>
      </c>
      <c r="F89" s="268" t="s">
        <v>154</v>
      </c>
      <c r="G89" s="268">
        <v>0.722256005</v>
      </c>
      <c r="H89" s="268">
        <v>124.3916931152</v>
      </c>
    </row>
    <row r="90" ht="15.6" spans="1:8">
      <c r="A90" s="268"/>
      <c r="B90" s="268"/>
      <c r="C90" s="268"/>
      <c r="D90" s="268" t="s">
        <v>89</v>
      </c>
      <c r="E90" s="268" t="s">
        <v>8</v>
      </c>
      <c r="F90" s="268" t="s">
        <v>155</v>
      </c>
      <c r="G90" s="268">
        <v>0.714690983</v>
      </c>
      <c r="H90" s="268">
        <v>124.3944473267</v>
      </c>
    </row>
    <row r="91" ht="15.6" spans="1:8">
      <c r="A91" s="268"/>
      <c r="B91" s="268"/>
      <c r="C91" s="268"/>
      <c r="D91" s="268" t="s">
        <v>89</v>
      </c>
      <c r="E91" s="268" t="s">
        <v>8</v>
      </c>
      <c r="F91" s="268" t="s">
        <v>156</v>
      </c>
      <c r="G91" s="268">
        <v>0.714515984</v>
      </c>
      <c r="H91" s="268">
        <v>124.3983001709</v>
      </c>
    </row>
    <row r="92" ht="15.6" spans="1:8">
      <c r="A92" s="268"/>
      <c r="B92" s="268"/>
      <c r="C92" s="268"/>
      <c r="D92" s="268" t="s">
        <v>157</v>
      </c>
      <c r="E92" s="268" t="s">
        <v>8</v>
      </c>
      <c r="F92" s="268" t="s">
        <v>158</v>
      </c>
      <c r="G92" s="268">
        <v>0.713329971</v>
      </c>
      <c r="H92" s="268">
        <v>124.5896530151</v>
      </c>
    </row>
    <row r="93" ht="15.6" spans="1:8">
      <c r="A93" s="268"/>
      <c r="B93" s="268"/>
      <c r="C93" s="268"/>
      <c r="D93" s="268" t="s">
        <v>159</v>
      </c>
      <c r="E93" s="268" t="s">
        <v>8</v>
      </c>
      <c r="F93" s="268" t="s">
        <v>160</v>
      </c>
      <c r="G93" s="268">
        <v>0.732433021</v>
      </c>
      <c r="H93" s="268">
        <v>124.4569854736</v>
      </c>
    </row>
    <row r="94" ht="15.6" spans="1:8">
      <c r="A94" s="268"/>
      <c r="B94" s="268"/>
      <c r="C94" s="268"/>
      <c r="D94" s="268" t="s">
        <v>92</v>
      </c>
      <c r="E94" s="268" t="s">
        <v>8</v>
      </c>
      <c r="F94" s="268" t="s">
        <v>161</v>
      </c>
      <c r="G94" s="268">
        <v>0.76542598</v>
      </c>
      <c r="H94" s="268">
        <v>124.443031311</v>
      </c>
    </row>
    <row r="95" ht="15.6" spans="1:8">
      <c r="A95" s="268"/>
      <c r="B95" s="268"/>
      <c r="C95" s="268"/>
      <c r="D95" s="268" t="s">
        <v>162</v>
      </c>
      <c r="E95" s="268" t="s">
        <v>8</v>
      </c>
      <c r="F95" s="268" t="s">
        <v>163</v>
      </c>
      <c r="G95" s="268">
        <v>0.768773019</v>
      </c>
      <c r="H95" s="268">
        <v>124.4493942261</v>
      </c>
    </row>
    <row r="96" ht="15.6" spans="1:8">
      <c r="A96" s="268"/>
      <c r="B96" s="268"/>
      <c r="C96" s="268"/>
      <c r="D96" s="268" t="s">
        <v>67</v>
      </c>
      <c r="E96" s="268" t="s">
        <v>39</v>
      </c>
      <c r="F96" s="268" t="s">
        <v>164</v>
      </c>
      <c r="G96" s="268">
        <v>0.845596015</v>
      </c>
      <c r="H96" s="268">
        <v>124.4349899292</v>
      </c>
    </row>
    <row r="97" ht="15.6" spans="1:8">
      <c r="A97" s="268"/>
      <c r="B97" s="268"/>
      <c r="C97" s="268"/>
      <c r="D97" s="268" t="s">
        <v>103</v>
      </c>
      <c r="E97" s="268" t="s">
        <v>101</v>
      </c>
      <c r="F97" s="268" t="s">
        <v>165</v>
      </c>
      <c r="G97" s="268">
        <v>0.800674915</v>
      </c>
      <c r="H97" s="268">
        <v>124.4194946289</v>
      </c>
    </row>
    <row r="98" ht="15.6" spans="1:8">
      <c r="A98" s="268"/>
      <c r="B98" s="268"/>
      <c r="C98" s="268"/>
      <c r="D98" s="268" t="s">
        <v>166</v>
      </c>
      <c r="E98" s="268" t="s">
        <v>101</v>
      </c>
      <c r="F98" s="268" t="s">
        <v>167</v>
      </c>
      <c r="G98" s="268">
        <v>0.80627501</v>
      </c>
      <c r="H98" s="268">
        <v>124.4077529907</v>
      </c>
    </row>
    <row r="99" ht="15.6" spans="1:8">
      <c r="A99" s="268"/>
      <c r="B99" s="268"/>
      <c r="C99" s="268"/>
      <c r="D99" s="268" t="s">
        <v>105</v>
      </c>
      <c r="E99" s="268" t="s">
        <v>22</v>
      </c>
      <c r="F99" s="268" t="s">
        <v>168</v>
      </c>
      <c r="G99" s="268">
        <v>0.39423</v>
      </c>
      <c r="H99" s="268">
        <v>124.09821</v>
      </c>
    </row>
    <row r="100" ht="15.6" spans="1:8">
      <c r="A100" s="268"/>
      <c r="B100" s="268"/>
      <c r="C100" s="268"/>
      <c r="D100" s="268" t="s">
        <v>105</v>
      </c>
      <c r="E100" s="268" t="s">
        <v>22</v>
      </c>
      <c r="F100" s="268" t="s">
        <v>169</v>
      </c>
      <c r="G100" s="268">
        <v>0.39582</v>
      </c>
      <c r="H100" s="268">
        <v>124.11709</v>
      </c>
    </row>
    <row r="101" ht="15.6" spans="1:8">
      <c r="A101" s="268"/>
      <c r="B101" s="268"/>
      <c r="C101" s="268"/>
      <c r="D101" s="268" t="s">
        <v>170</v>
      </c>
      <c r="E101" s="268" t="s">
        <v>39</v>
      </c>
      <c r="F101" s="268" t="s">
        <v>171</v>
      </c>
      <c r="G101" s="268">
        <v>1.018524</v>
      </c>
      <c r="H101" s="268">
        <v>124.305865</v>
      </c>
    </row>
    <row r="102" ht="15.6" spans="1:8">
      <c r="A102" s="268"/>
      <c r="B102" s="268"/>
      <c r="C102" s="268"/>
      <c r="D102" s="268" t="s">
        <v>172</v>
      </c>
      <c r="E102" s="268" t="s">
        <v>173</v>
      </c>
      <c r="F102" s="268" t="s">
        <v>174</v>
      </c>
      <c r="G102" s="268">
        <v>0.944307</v>
      </c>
      <c r="H102" s="268">
        <v>124.181124</v>
      </c>
    </row>
    <row r="103" ht="15.6" spans="1:8">
      <c r="A103" s="268"/>
      <c r="B103" s="268"/>
      <c r="C103" s="268"/>
      <c r="D103" s="268" t="s">
        <v>131</v>
      </c>
      <c r="E103" s="268" t="s">
        <v>132</v>
      </c>
      <c r="F103" s="268" t="s">
        <v>175</v>
      </c>
      <c r="G103" s="268">
        <v>0.6815</v>
      </c>
      <c r="H103" s="268">
        <v>124.2754</v>
      </c>
    </row>
    <row r="104" ht="15.6" spans="1:8">
      <c r="A104" s="268"/>
      <c r="B104" s="268"/>
      <c r="C104" s="268"/>
      <c r="D104" s="268" t="s">
        <v>131</v>
      </c>
      <c r="E104" s="268" t="s">
        <v>173</v>
      </c>
      <c r="F104" s="268" t="s">
        <v>176</v>
      </c>
      <c r="G104" s="268">
        <v>0.697311</v>
      </c>
      <c r="H104" s="268">
        <v>124.119058</v>
      </c>
    </row>
    <row r="105" ht="15.6" spans="1:8">
      <c r="A105" s="268"/>
      <c r="B105" s="268"/>
      <c r="C105" s="268"/>
      <c r="D105" s="268" t="s">
        <v>177</v>
      </c>
      <c r="E105" s="268" t="s">
        <v>8</v>
      </c>
      <c r="F105" s="268" t="s">
        <v>178</v>
      </c>
      <c r="G105" s="268">
        <v>0.723419</v>
      </c>
      <c r="H105" s="268">
        <v>124.363181</v>
      </c>
    </row>
    <row r="106" ht="15.6" spans="1:8">
      <c r="A106" s="268"/>
      <c r="B106" s="268"/>
      <c r="C106" s="268"/>
      <c r="D106" s="268" t="s">
        <v>179</v>
      </c>
      <c r="E106" s="268" t="s">
        <v>8</v>
      </c>
      <c r="F106" s="268" t="s">
        <v>180</v>
      </c>
      <c r="G106" s="268">
        <v>0.854865015</v>
      </c>
      <c r="H106" s="268">
        <v>124.6273498535</v>
      </c>
    </row>
    <row r="107" ht="15.6" spans="1:8">
      <c r="A107" s="268"/>
      <c r="B107" s="268"/>
      <c r="C107" s="268"/>
      <c r="D107" s="268" t="s">
        <v>84</v>
      </c>
      <c r="E107" s="268" t="s">
        <v>8</v>
      </c>
      <c r="F107" s="268" t="s">
        <v>181</v>
      </c>
      <c r="G107" s="268">
        <v>0.768177</v>
      </c>
      <c r="H107" s="268">
        <v>124.61631</v>
      </c>
    </row>
    <row r="108" ht="15.6" spans="1:8">
      <c r="A108" s="268"/>
      <c r="B108" s="268"/>
      <c r="C108" s="268"/>
      <c r="D108" s="268" t="s">
        <v>157</v>
      </c>
      <c r="E108" s="268" t="s">
        <v>8</v>
      </c>
      <c r="F108" s="268" t="s">
        <v>182</v>
      </c>
      <c r="G108" s="268">
        <v>0.716790974</v>
      </c>
      <c r="H108" s="268">
        <v>124.5915908813</v>
      </c>
    </row>
    <row r="109" ht="15.6" spans="1:8">
      <c r="A109" s="268"/>
      <c r="B109" s="268"/>
      <c r="C109" s="268"/>
      <c r="D109" s="268" t="s">
        <v>84</v>
      </c>
      <c r="E109" s="268" t="s">
        <v>8</v>
      </c>
      <c r="F109" s="268" t="s">
        <v>183</v>
      </c>
      <c r="G109" s="268">
        <v>0.768338978</v>
      </c>
      <c r="H109" s="268">
        <v>124.6100158691</v>
      </c>
    </row>
    <row r="110" ht="15.6" spans="1:8">
      <c r="A110" s="268"/>
      <c r="B110" s="268"/>
      <c r="C110" s="268"/>
      <c r="D110" s="268" t="s">
        <v>46</v>
      </c>
      <c r="E110" s="268" t="s">
        <v>22</v>
      </c>
      <c r="F110" s="268" t="s">
        <v>184</v>
      </c>
      <c r="G110" s="268">
        <v>0.38339</v>
      </c>
      <c r="H110" s="268">
        <v>124.00616</v>
      </c>
    </row>
    <row r="111" ht="15.6" spans="1:8">
      <c r="A111" s="268"/>
      <c r="B111" s="268"/>
      <c r="C111" s="268"/>
      <c r="D111" s="268" t="s">
        <v>105</v>
      </c>
      <c r="E111" s="268" t="s">
        <v>22</v>
      </c>
      <c r="F111" s="268" t="s">
        <v>185</v>
      </c>
      <c r="G111" s="268">
        <v>0.39148</v>
      </c>
      <c r="H111" s="268">
        <v>124.08578</v>
      </c>
    </row>
    <row r="112" ht="15.6" spans="1:8">
      <c r="A112" s="268"/>
      <c r="B112" s="268"/>
      <c r="C112" s="268"/>
      <c r="D112" s="268" t="s">
        <v>105</v>
      </c>
      <c r="E112" s="268" t="s">
        <v>22</v>
      </c>
      <c r="F112" s="268" t="s">
        <v>186</v>
      </c>
      <c r="G112" s="268">
        <v>0.39303</v>
      </c>
      <c r="H112" s="268">
        <v>124.09355</v>
      </c>
    </row>
    <row r="113" ht="15.6" spans="1:8">
      <c r="A113" s="268"/>
      <c r="B113" s="268"/>
      <c r="C113" s="268"/>
      <c r="D113" s="268" t="s">
        <v>108</v>
      </c>
      <c r="E113" s="268" t="s">
        <v>22</v>
      </c>
      <c r="F113" s="268" t="s">
        <v>187</v>
      </c>
      <c r="G113" s="268">
        <v>0.42595</v>
      </c>
      <c r="H113" s="268">
        <v>124.2726</v>
      </c>
    </row>
    <row r="114" ht="15.6" spans="1:8">
      <c r="A114" s="268"/>
      <c r="B114" s="268"/>
      <c r="C114" s="268"/>
      <c r="D114" s="268" t="s">
        <v>21</v>
      </c>
      <c r="E114" s="268" t="s">
        <v>22</v>
      </c>
      <c r="F114" s="268" t="s">
        <v>188</v>
      </c>
      <c r="G114" s="268">
        <v>0.449</v>
      </c>
      <c r="H114" s="268">
        <v>124.31871</v>
      </c>
    </row>
    <row r="115" ht="15.6" spans="1:8">
      <c r="A115" s="268"/>
      <c r="B115" s="268"/>
      <c r="C115" s="268"/>
      <c r="D115" s="268" t="s">
        <v>21</v>
      </c>
      <c r="E115" s="268" t="s">
        <v>22</v>
      </c>
      <c r="F115" s="268" t="s">
        <v>189</v>
      </c>
      <c r="G115" s="268">
        <v>0.45406</v>
      </c>
      <c r="H115" s="268">
        <v>124.35441</v>
      </c>
    </row>
    <row r="116" ht="15.6" spans="1:8">
      <c r="A116" s="268"/>
      <c r="B116" s="268"/>
      <c r="C116" s="268"/>
      <c r="D116" s="268" t="s">
        <v>46</v>
      </c>
      <c r="E116" s="268" t="s">
        <v>22</v>
      </c>
      <c r="F116" s="268" t="s">
        <v>190</v>
      </c>
      <c r="G116" s="268">
        <v>0.36367</v>
      </c>
      <c r="H116" s="268">
        <v>123.97186</v>
      </c>
    </row>
    <row r="117" ht="15.6" spans="1:8">
      <c r="A117" s="268"/>
      <c r="B117" s="268"/>
      <c r="C117" s="268"/>
      <c r="D117" s="268" t="s">
        <v>191</v>
      </c>
      <c r="E117" s="268" t="s">
        <v>8</v>
      </c>
      <c r="F117" s="268" t="s">
        <v>192</v>
      </c>
      <c r="G117" s="268">
        <v>0.72338599</v>
      </c>
      <c r="H117" s="268">
        <v>124.4431304932</v>
      </c>
    </row>
    <row r="118" ht="15.6" spans="1:8">
      <c r="A118" s="268"/>
      <c r="B118" s="268"/>
      <c r="C118" s="268"/>
      <c r="D118" s="268" t="s">
        <v>71</v>
      </c>
      <c r="E118" s="268" t="s">
        <v>8</v>
      </c>
      <c r="F118" s="268" t="s">
        <v>193</v>
      </c>
      <c r="G118" s="268">
        <v>0.705931008</v>
      </c>
      <c r="H118" s="268">
        <v>124.392326355</v>
      </c>
    </row>
    <row r="119" ht="15.6" spans="1:8">
      <c r="A119" s="268"/>
      <c r="B119" s="268"/>
      <c r="C119" s="268"/>
      <c r="D119" s="268" t="s">
        <v>25</v>
      </c>
      <c r="E119" s="268" t="s">
        <v>8</v>
      </c>
      <c r="F119" s="268" t="s">
        <v>194</v>
      </c>
      <c r="G119" s="268">
        <v>0.702544987</v>
      </c>
      <c r="H119" s="268">
        <v>124.4015274048</v>
      </c>
    </row>
    <row r="120" ht="15.6" spans="1:8">
      <c r="A120" s="268"/>
      <c r="B120" s="268"/>
      <c r="C120" s="268"/>
      <c r="D120" s="268" t="s">
        <v>118</v>
      </c>
      <c r="E120" s="268" t="s">
        <v>8</v>
      </c>
      <c r="F120" s="268" t="s">
        <v>195</v>
      </c>
      <c r="G120" s="268">
        <v>0.519912004</v>
      </c>
      <c r="H120" s="268">
        <v>124.494392395</v>
      </c>
    </row>
    <row r="121" ht="15.6" spans="1:8">
      <c r="A121" s="268"/>
      <c r="B121" s="268"/>
      <c r="C121" s="268"/>
      <c r="D121" s="268" t="s">
        <v>118</v>
      </c>
      <c r="E121" s="268" t="s">
        <v>8</v>
      </c>
      <c r="F121" s="268" t="s">
        <v>196</v>
      </c>
      <c r="G121" s="268">
        <v>0.492617995</v>
      </c>
      <c r="H121" s="268">
        <v>124.5014724731</v>
      </c>
    </row>
    <row r="122" ht="15.6" spans="1:8">
      <c r="A122" s="268"/>
      <c r="B122" s="268"/>
      <c r="C122" s="268"/>
      <c r="D122" s="268" t="s">
        <v>122</v>
      </c>
      <c r="E122" s="268" t="s">
        <v>39</v>
      </c>
      <c r="F122" s="268" t="s">
        <v>197</v>
      </c>
      <c r="G122" s="268">
        <v>0.793738008</v>
      </c>
      <c r="H122" s="268">
        <v>124.4661331177</v>
      </c>
    </row>
    <row r="123" ht="15.6" spans="1:8">
      <c r="A123" s="268"/>
      <c r="B123" s="268"/>
      <c r="C123" s="268"/>
      <c r="D123" s="268" t="s">
        <v>198</v>
      </c>
      <c r="E123" s="268" t="s">
        <v>39</v>
      </c>
      <c r="F123" s="268" t="s">
        <v>199</v>
      </c>
      <c r="G123" s="268">
        <v>0.799289942</v>
      </c>
      <c r="H123" s="268">
        <v>124.4616546631</v>
      </c>
    </row>
    <row r="124" ht="15.6" spans="1:8">
      <c r="A124" s="268"/>
      <c r="B124" s="268"/>
      <c r="C124" s="268"/>
      <c r="D124" s="268" t="s">
        <v>166</v>
      </c>
      <c r="E124" s="268" t="s">
        <v>101</v>
      </c>
      <c r="F124" s="268" t="s">
        <v>200</v>
      </c>
      <c r="G124" s="268">
        <v>0.803274989</v>
      </c>
      <c r="H124" s="268">
        <v>124.4060974121</v>
      </c>
    </row>
    <row r="125" ht="15.6" spans="1:8">
      <c r="A125" s="268"/>
      <c r="B125" s="268"/>
      <c r="C125" s="268"/>
      <c r="D125" s="268" t="s">
        <v>131</v>
      </c>
      <c r="E125" s="268" t="s">
        <v>132</v>
      </c>
      <c r="F125" s="268" t="s">
        <v>175</v>
      </c>
      <c r="G125" s="268">
        <v>0.6815</v>
      </c>
      <c r="H125" s="268">
        <v>124.2754</v>
      </c>
    </row>
    <row r="126" ht="15.6" spans="1:8">
      <c r="A126" s="268"/>
      <c r="B126" s="268"/>
      <c r="C126" s="268"/>
      <c r="D126" s="268" t="s">
        <v>201</v>
      </c>
      <c r="E126" s="268" t="s">
        <v>132</v>
      </c>
      <c r="F126" s="268" t="s">
        <v>202</v>
      </c>
      <c r="G126" s="268">
        <v>0.765808</v>
      </c>
      <c r="H126" s="268">
        <v>124.29932</v>
      </c>
    </row>
    <row r="127" ht="15.6" spans="1:8">
      <c r="A127" s="268"/>
      <c r="B127" s="268"/>
      <c r="C127" s="268"/>
      <c r="D127" s="268" t="s">
        <v>136</v>
      </c>
      <c r="E127" s="268" t="s">
        <v>132</v>
      </c>
      <c r="F127" s="268" t="s">
        <v>203</v>
      </c>
      <c r="G127" s="268">
        <v>0.702508</v>
      </c>
      <c r="H127" s="268">
        <v>124.301965</v>
      </c>
    </row>
    <row r="128" ht="15.6" spans="1:8">
      <c r="A128" s="268"/>
      <c r="B128" s="268"/>
      <c r="C128" s="268"/>
      <c r="D128" s="268" t="s">
        <v>204</v>
      </c>
      <c r="E128" s="268" t="s">
        <v>8</v>
      </c>
      <c r="F128" s="268" t="s">
        <v>205</v>
      </c>
      <c r="G128" s="268">
        <v>0.81321454</v>
      </c>
      <c r="H128" s="268">
        <v>124.6579742432</v>
      </c>
    </row>
    <row r="129" ht="15.6" spans="1:8">
      <c r="A129" s="268"/>
      <c r="B129" s="268"/>
      <c r="C129" s="268"/>
      <c r="D129" s="268" t="s">
        <v>7</v>
      </c>
      <c r="E129" s="268" t="s">
        <v>8</v>
      </c>
      <c r="F129" s="268" t="s">
        <v>206</v>
      </c>
      <c r="G129" s="268">
        <v>0.855085015</v>
      </c>
      <c r="H129" s="268">
        <v>124.6933288574</v>
      </c>
    </row>
    <row r="130" ht="15.6" spans="1:8">
      <c r="A130" s="268"/>
      <c r="B130" s="268"/>
      <c r="C130" s="268"/>
      <c r="D130" s="268" t="s">
        <v>7</v>
      </c>
      <c r="E130" s="268" t="s">
        <v>8</v>
      </c>
      <c r="F130" s="268" t="s">
        <v>207</v>
      </c>
      <c r="G130" s="268">
        <v>0.858193994</v>
      </c>
      <c r="H130" s="268">
        <v>124.6888580322</v>
      </c>
    </row>
    <row r="131" ht="15.6" spans="1:8">
      <c r="A131" s="268"/>
      <c r="B131" s="268"/>
      <c r="C131" s="268"/>
      <c r="D131" s="268" t="s">
        <v>13</v>
      </c>
      <c r="E131" s="268" t="s">
        <v>8</v>
      </c>
      <c r="F131" s="268" t="s">
        <v>208</v>
      </c>
      <c r="G131" s="268">
        <v>0.713735998</v>
      </c>
      <c r="H131" s="268">
        <v>124.3762054443</v>
      </c>
    </row>
    <row r="132" ht="15.6" spans="1:8">
      <c r="A132" s="268"/>
      <c r="B132" s="268"/>
      <c r="C132" s="268"/>
      <c r="D132" s="268" t="s">
        <v>84</v>
      </c>
      <c r="E132" s="268" t="s">
        <v>8</v>
      </c>
      <c r="F132" s="268" t="s">
        <v>209</v>
      </c>
      <c r="G132" s="268">
        <v>0.768337011</v>
      </c>
      <c r="H132" s="268">
        <v>124.6158752441</v>
      </c>
    </row>
    <row r="133" ht="15.6" spans="1:8">
      <c r="A133" s="268"/>
      <c r="B133" s="268"/>
      <c r="C133" s="268"/>
      <c r="D133" s="268" t="s">
        <v>13</v>
      </c>
      <c r="E133" s="268" t="s">
        <v>8</v>
      </c>
      <c r="F133" s="268" t="s">
        <v>210</v>
      </c>
      <c r="G133" s="268">
        <v>0.717015028</v>
      </c>
      <c r="H133" s="268">
        <v>124.3688964844</v>
      </c>
    </row>
    <row r="134" ht="15.6" spans="1:8">
      <c r="A134" s="268"/>
      <c r="B134" s="268"/>
      <c r="C134" s="268"/>
      <c r="D134" s="268" t="s">
        <v>13</v>
      </c>
      <c r="E134" s="268" t="s">
        <v>8</v>
      </c>
      <c r="F134" s="268" t="s">
        <v>211</v>
      </c>
      <c r="G134" s="268">
        <v>0.715040028</v>
      </c>
      <c r="H134" s="268">
        <v>124.3743667603</v>
      </c>
    </row>
    <row r="135" ht="15.6" spans="1:8">
      <c r="A135" s="268"/>
      <c r="B135" s="268"/>
      <c r="C135" s="268"/>
      <c r="D135" s="268" t="s">
        <v>18</v>
      </c>
      <c r="E135" s="268" t="s">
        <v>8</v>
      </c>
      <c r="F135" s="268" t="s">
        <v>212</v>
      </c>
      <c r="G135" s="268">
        <v>0.77471602</v>
      </c>
      <c r="H135" s="268">
        <v>124.6186676025</v>
      </c>
    </row>
    <row r="136" ht="15.6" spans="1:8">
      <c r="A136" s="268"/>
      <c r="B136" s="268"/>
      <c r="C136" s="268"/>
      <c r="D136" s="268" t="s">
        <v>25</v>
      </c>
      <c r="E136" s="268" t="s">
        <v>8</v>
      </c>
      <c r="F136" s="268" t="s">
        <v>213</v>
      </c>
      <c r="G136" s="268">
        <v>0.699909985</v>
      </c>
      <c r="H136" s="268">
        <v>124.4081954956</v>
      </c>
    </row>
    <row r="137" ht="15.6" spans="1:8">
      <c r="A137" s="268"/>
      <c r="B137" s="268"/>
      <c r="C137" s="268"/>
      <c r="D137" s="268" t="s">
        <v>25</v>
      </c>
      <c r="E137" s="268" t="s">
        <v>8</v>
      </c>
      <c r="F137" s="268" t="s">
        <v>214</v>
      </c>
      <c r="G137" s="268">
        <v>0.691792011</v>
      </c>
      <c r="H137" s="268">
        <v>124.4070510864</v>
      </c>
    </row>
    <row r="138" ht="15.6" spans="1:8">
      <c r="A138" s="268"/>
      <c r="B138" s="268"/>
      <c r="C138" s="268"/>
      <c r="D138" s="268" t="s">
        <v>33</v>
      </c>
      <c r="E138" s="268" t="s">
        <v>8</v>
      </c>
      <c r="F138" s="268" t="s">
        <v>215</v>
      </c>
      <c r="G138" s="268">
        <v>0.593609989</v>
      </c>
      <c r="H138" s="268">
        <v>124.5252609253</v>
      </c>
    </row>
    <row r="139" ht="15.6" spans="1:8">
      <c r="A139" s="268"/>
      <c r="B139" s="268"/>
      <c r="C139" s="268"/>
      <c r="D139" s="268" t="s">
        <v>118</v>
      </c>
      <c r="E139" s="268" t="s">
        <v>8</v>
      </c>
      <c r="F139" s="268" t="s">
        <v>216</v>
      </c>
      <c r="G139" s="268">
        <v>0.550324023</v>
      </c>
      <c r="H139" s="268">
        <v>124.4888458252</v>
      </c>
    </row>
    <row r="140" ht="15.6" spans="1:8">
      <c r="A140" s="268"/>
      <c r="B140" s="268"/>
      <c r="C140" s="268"/>
      <c r="D140" s="268" t="s">
        <v>118</v>
      </c>
      <c r="E140" s="268" t="s">
        <v>8</v>
      </c>
      <c r="F140" s="268" t="s">
        <v>217</v>
      </c>
      <c r="G140" s="268">
        <v>0.545424998</v>
      </c>
      <c r="H140" s="268">
        <v>124.4926376343</v>
      </c>
    </row>
    <row r="141" ht="15.6" spans="1:8">
      <c r="A141" s="268"/>
      <c r="B141" s="268"/>
      <c r="C141" s="268"/>
      <c r="D141" s="268" t="s">
        <v>198</v>
      </c>
      <c r="E141" s="268" t="s">
        <v>39</v>
      </c>
      <c r="F141" s="268" t="s">
        <v>218</v>
      </c>
      <c r="G141" s="268">
        <v>0.795539975</v>
      </c>
      <c r="H141" s="268">
        <v>124.4557952881</v>
      </c>
    </row>
    <row r="142" ht="15.6" spans="1:8">
      <c r="A142" s="268"/>
      <c r="B142" s="268"/>
      <c r="C142" s="268"/>
      <c r="D142" s="268" t="s">
        <v>198</v>
      </c>
      <c r="E142" s="268" t="s">
        <v>39</v>
      </c>
      <c r="F142" s="268" t="s">
        <v>219</v>
      </c>
      <c r="G142" s="268">
        <v>0.801566005</v>
      </c>
      <c r="H142" s="268">
        <v>124.4590759277</v>
      </c>
    </row>
    <row r="143" ht="15.6" spans="1:8">
      <c r="A143" s="268"/>
      <c r="B143" s="268"/>
      <c r="C143" s="268"/>
      <c r="D143" s="268" t="s">
        <v>46</v>
      </c>
      <c r="E143" s="268" t="s">
        <v>22</v>
      </c>
      <c r="F143" s="268" t="s">
        <v>220</v>
      </c>
      <c r="G143" s="268">
        <v>0.37566</v>
      </c>
      <c r="H143" s="268">
        <v>124.00304</v>
      </c>
    </row>
    <row r="144" ht="15.6" spans="1:8">
      <c r="A144" s="268"/>
      <c r="B144" s="268"/>
      <c r="C144" s="268"/>
      <c r="D144" s="268" t="s">
        <v>21</v>
      </c>
      <c r="E144" s="268" t="s">
        <v>22</v>
      </c>
      <c r="F144" s="268" t="s">
        <v>221</v>
      </c>
      <c r="G144" s="268">
        <v>0.46849</v>
      </c>
      <c r="H144" s="268">
        <v>124.41026</v>
      </c>
    </row>
    <row r="145" ht="15.6" spans="1:8">
      <c r="A145" s="268"/>
      <c r="B145" s="268"/>
      <c r="C145" s="268"/>
      <c r="D145" s="268" t="s">
        <v>21</v>
      </c>
      <c r="E145" s="268" t="s">
        <v>22</v>
      </c>
      <c r="F145" s="268" t="s">
        <v>222</v>
      </c>
      <c r="G145" s="268">
        <v>0.47019</v>
      </c>
      <c r="H145" s="268">
        <v>124.42505</v>
      </c>
    </row>
    <row r="146" ht="15.6" spans="1:8">
      <c r="A146" s="268"/>
      <c r="B146" s="268"/>
      <c r="C146" s="268"/>
      <c r="D146" s="268" t="s">
        <v>52</v>
      </c>
      <c r="E146" s="268" t="s">
        <v>8</v>
      </c>
      <c r="F146" s="268" t="s">
        <v>223</v>
      </c>
      <c r="G146" s="268">
        <v>0.810871005</v>
      </c>
      <c r="H146" s="268">
        <v>124.6539306641</v>
      </c>
    </row>
    <row r="147" ht="15.6" spans="1:8">
      <c r="A147" s="268"/>
      <c r="B147" s="268"/>
      <c r="C147" s="268"/>
      <c r="D147" s="268" t="s">
        <v>52</v>
      </c>
      <c r="E147" s="268" t="s">
        <v>8</v>
      </c>
      <c r="F147" s="268" t="s">
        <v>224</v>
      </c>
      <c r="G147" s="268">
        <v>0.81054002</v>
      </c>
      <c r="H147" s="268">
        <v>124.6565170288</v>
      </c>
    </row>
    <row r="148" ht="15.6" spans="1:8">
      <c r="A148" s="268"/>
      <c r="B148" s="268"/>
      <c r="C148" s="268"/>
      <c r="D148" s="268" t="s">
        <v>33</v>
      </c>
      <c r="E148" s="268" t="s">
        <v>8</v>
      </c>
      <c r="F148" s="268" t="s">
        <v>225</v>
      </c>
      <c r="G148" s="268">
        <v>0.598995984</v>
      </c>
      <c r="H148" s="268">
        <v>124.5162811279</v>
      </c>
    </row>
    <row r="149" ht="15.6" spans="1:8">
      <c r="A149" s="268"/>
      <c r="B149" s="268"/>
      <c r="C149" s="268"/>
      <c r="D149" s="268" t="s">
        <v>226</v>
      </c>
      <c r="E149" s="268" t="s">
        <v>226</v>
      </c>
      <c r="F149" s="268" t="s">
        <v>227</v>
      </c>
      <c r="G149" s="268">
        <v>0.91732</v>
      </c>
      <c r="H149" s="268">
        <v>124.09652</v>
      </c>
    </row>
    <row r="150" ht="15.6" spans="1:8">
      <c r="A150" s="268"/>
      <c r="B150" s="268"/>
      <c r="C150" s="268"/>
      <c r="D150" s="268" t="s">
        <v>177</v>
      </c>
      <c r="E150" s="268" t="s">
        <v>8</v>
      </c>
      <c r="F150" s="268" t="s">
        <v>228</v>
      </c>
      <c r="G150" s="268">
        <v>0.724156022</v>
      </c>
      <c r="H150" s="268">
        <v>124.3593063354</v>
      </c>
    </row>
    <row r="151" ht="15.6" spans="1:8">
      <c r="A151" s="268"/>
      <c r="B151" s="268"/>
      <c r="C151" s="268"/>
      <c r="D151" s="268" t="s">
        <v>177</v>
      </c>
      <c r="E151" s="268" t="s">
        <v>8</v>
      </c>
      <c r="F151" s="268" t="s">
        <v>229</v>
      </c>
      <c r="G151" s="268">
        <v>0.719747007</v>
      </c>
      <c r="H151" s="268">
        <v>124.3643798828</v>
      </c>
    </row>
    <row r="152" ht="15.6" spans="1:8">
      <c r="A152" s="268"/>
      <c r="B152" s="268"/>
      <c r="C152" s="268"/>
      <c r="D152" s="268" t="s">
        <v>230</v>
      </c>
      <c r="E152" s="268" t="s">
        <v>8</v>
      </c>
      <c r="F152" s="268" t="s">
        <v>231</v>
      </c>
      <c r="G152" s="268">
        <v>0.701663971</v>
      </c>
      <c r="H152" s="268">
        <v>124.5447769165</v>
      </c>
    </row>
    <row r="153" ht="15.6" spans="1:8">
      <c r="A153" s="268"/>
      <c r="B153" s="268"/>
      <c r="C153" s="268"/>
      <c r="D153" s="268" t="s">
        <v>230</v>
      </c>
      <c r="E153" s="268" t="s">
        <v>8</v>
      </c>
      <c r="F153" s="268" t="s">
        <v>232</v>
      </c>
      <c r="G153" s="268">
        <v>0.703247011</v>
      </c>
      <c r="H153" s="268">
        <v>124.539276123</v>
      </c>
    </row>
    <row r="154" ht="15.6" spans="1:8">
      <c r="A154" s="268"/>
      <c r="B154" s="268"/>
      <c r="C154" s="268"/>
      <c r="D154" s="268" t="s">
        <v>28</v>
      </c>
      <c r="E154" s="268" t="s">
        <v>8</v>
      </c>
      <c r="F154" s="268" t="s">
        <v>233</v>
      </c>
      <c r="G154" s="268">
        <v>0.660507977</v>
      </c>
      <c r="H154" s="268">
        <v>124.4710617065</v>
      </c>
    </row>
    <row r="155" ht="15.6" spans="1:8">
      <c r="A155" s="268"/>
      <c r="B155" s="268"/>
      <c r="C155" s="268"/>
      <c r="D155" s="268" t="s">
        <v>76</v>
      </c>
      <c r="E155" s="268" t="s">
        <v>8</v>
      </c>
      <c r="F155" s="268" t="s">
        <v>234</v>
      </c>
      <c r="G155" s="268">
        <v>0.637224019</v>
      </c>
      <c r="H155" s="268">
        <v>124.5025634766</v>
      </c>
    </row>
    <row r="156" ht="15.6" spans="1:8">
      <c r="A156" s="268"/>
      <c r="B156" s="268"/>
      <c r="C156" s="268"/>
      <c r="D156" s="268" t="s">
        <v>58</v>
      </c>
      <c r="E156" s="268" t="s">
        <v>8</v>
      </c>
      <c r="F156" s="268" t="s">
        <v>235</v>
      </c>
      <c r="G156" s="268">
        <v>0.653678</v>
      </c>
      <c r="H156" s="268">
        <v>124.5343856812</v>
      </c>
    </row>
    <row r="157" ht="15.6" spans="1:8">
      <c r="A157" s="268"/>
      <c r="B157" s="268"/>
      <c r="C157" s="268"/>
      <c r="D157" s="268" t="s">
        <v>33</v>
      </c>
      <c r="E157" s="268" t="s">
        <v>8</v>
      </c>
      <c r="F157" s="268" t="s">
        <v>236</v>
      </c>
      <c r="G157" s="268">
        <v>0.595368981</v>
      </c>
      <c r="H157" s="268">
        <v>124.5225448608</v>
      </c>
    </row>
    <row r="158" ht="15.6" spans="1:8">
      <c r="A158" s="268"/>
      <c r="B158" s="268"/>
      <c r="C158" s="268"/>
      <c r="D158" s="268" t="s">
        <v>63</v>
      </c>
      <c r="E158" s="268" t="s">
        <v>39</v>
      </c>
      <c r="F158" s="268" t="s">
        <v>237</v>
      </c>
      <c r="G158" s="268">
        <v>0.805997014</v>
      </c>
      <c r="H158" s="268">
        <v>124.4363327026</v>
      </c>
    </row>
    <row r="159" ht="15.6" spans="1:8">
      <c r="A159" s="268"/>
      <c r="B159" s="268"/>
      <c r="C159" s="268"/>
      <c r="D159" s="268" t="s">
        <v>65</v>
      </c>
      <c r="E159" s="268" t="s">
        <v>39</v>
      </c>
      <c r="F159" s="268" t="s">
        <v>238</v>
      </c>
      <c r="G159" s="268">
        <v>0.809091985</v>
      </c>
      <c r="H159" s="268">
        <v>124.4306793213</v>
      </c>
    </row>
    <row r="160" ht="15.6" spans="1:8">
      <c r="A160" s="268"/>
      <c r="B160" s="268"/>
      <c r="C160" s="268"/>
      <c r="D160" s="268" t="s">
        <v>7</v>
      </c>
      <c r="E160" s="268" t="s">
        <v>8</v>
      </c>
      <c r="F160" s="268" t="s">
        <v>239</v>
      </c>
      <c r="G160" s="268">
        <v>0.864363015</v>
      </c>
      <c r="H160" s="268">
        <v>124.6778640747</v>
      </c>
    </row>
    <row r="161" ht="15.6" spans="1:8">
      <c r="A161" s="268"/>
      <c r="B161" s="268"/>
      <c r="C161" s="268"/>
      <c r="D161" s="268" t="s">
        <v>46</v>
      </c>
      <c r="E161" s="268" t="s">
        <v>22</v>
      </c>
      <c r="F161" s="268" t="s">
        <v>240</v>
      </c>
      <c r="G161" s="268">
        <v>0.386399</v>
      </c>
      <c r="H161" s="268">
        <v>124.016472</v>
      </c>
    </row>
    <row r="162" ht="15.6" spans="1:8">
      <c r="A162" s="268"/>
      <c r="B162" s="268"/>
      <c r="C162" s="268"/>
      <c r="D162" s="268" t="s">
        <v>21</v>
      </c>
      <c r="E162" s="268" t="s">
        <v>22</v>
      </c>
      <c r="F162" s="268" t="s">
        <v>241</v>
      </c>
      <c r="G162" s="268">
        <v>0.45068</v>
      </c>
      <c r="H162" s="268">
        <v>124.34956</v>
      </c>
    </row>
    <row r="163" ht="15.6" spans="1:8">
      <c r="A163" s="268"/>
      <c r="B163" s="268"/>
      <c r="C163" s="268"/>
      <c r="D163" s="268" t="s">
        <v>21</v>
      </c>
      <c r="E163" s="268" t="s">
        <v>22</v>
      </c>
      <c r="F163" s="268" t="s">
        <v>242</v>
      </c>
      <c r="G163" s="268">
        <v>0.45674</v>
      </c>
      <c r="H163" s="268">
        <v>124.35553</v>
      </c>
    </row>
    <row r="164" ht="15.6" spans="1:8">
      <c r="A164" s="268"/>
      <c r="B164" s="268"/>
      <c r="C164" s="268"/>
      <c r="D164" s="268" t="s">
        <v>157</v>
      </c>
      <c r="E164" s="268" t="s">
        <v>8</v>
      </c>
      <c r="F164" s="268" t="s">
        <v>243</v>
      </c>
      <c r="G164" s="268">
        <v>0.707238972</v>
      </c>
      <c r="H164" s="268">
        <v>124.5975646973</v>
      </c>
    </row>
    <row r="165" ht="15.6" spans="1:8">
      <c r="A165" s="268"/>
      <c r="B165" s="268"/>
      <c r="C165" s="268"/>
      <c r="D165" s="268" t="s">
        <v>157</v>
      </c>
      <c r="E165" s="268" t="s">
        <v>8</v>
      </c>
      <c r="F165" s="268" t="s">
        <v>244</v>
      </c>
      <c r="G165" s="268">
        <v>0.717211008</v>
      </c>
      <c r="H165" s="268">
        <v>124.5919342041</v>
      </c>
    </row>
    <row r="166" ht="15.6" spans="1:8">
      <c r="A166" s="268"/>
      <c r="B166" s="268"/>
      <c r="C166" s="268"/>
      <c r="D166" s="268" t="s">
        <v>84</v>
      </c>
      <c r="E166" s="268" t="s">
        <v>8</v>
      </c>
      <c r="F166" s="268" t="s">
        <v>245</v>
      </c>
      <c r="G166" s="268">
        <v>0.766291022</v>
      </c>
      <c r="H166" s="268">
        <v>124.6091995239</v>
      </c>
    </row>
    <row r="167" ht="15.6" spans="1:8">
      <c r="A167" s="268"/>
      <c r="B167" s="268"/>
      <c r="C167" s="268"/>
      <c r="D167" s="268" t="s">
        <v>46</v>
      </c>
      <c r="E167" s="268" t="s">
        <v>22</v>
      </c>
      <c r="F167" s="268" t="s">
        <v>246</v>
      </c>
      <c r="G167" s="268">
        <v>0.36534</v>
      </c>
      <c r="H167" s="268">
        <v>123.97677</v>
      </c>
    </row>
    <row r="168" ht="15.6" spans="1:8">
      <c r="A168" s="268"/>
      <c r="B168" s="268"/>
      <c r="C168" s="268"/>
      <c r="D168" s="268" t="s">
        <v>159</v>
      </c>
      <c r="E168" s="268" t="s">
        <v>8</v>
      </c>
      <c r="F168" s="268" t="s">
        <v>247</v>
      </c>
      <c r="G168" s="268">
        <v>0.727821</v>
      </c>
      <c r="H168" s="268">
        <v>124.449811</v>
      </c>
    </row>
    <row r="169" ht="15.6" spans="1:8">
      <c r="A169" s="268"/>
      <c r="B169" s="268"/>
      <c r="C169" s="268"/>
      <c r="D169" s="268" t="s">
        <v>71</v>
      </c>
      <c r="E169" s="268" t="s">
        <v>8</v>
      </c>
      <c r="F169" s="268" t="s">
        <v>248</v>
      </c>
      <c r="G169" s="268">
        <v>0.707040012</v>
      </c>
      <c r="H169" s="268">
        <v>124.3890686035</v>
      </c>
    </row>
    <row r="170" ht="15.6" spans="1:8">
      <c r="A170" s="268"/>
      <c r="B170" s="268"/>
      <c r="C170" s="268"/>
      <c r="D170" s="268" t="s">
        <v>25</v>
      </c>
      <c r="E170" s="268" t="s">
        <v>8</v>
      </c>
      <c r="F170" s="268" t="s">
        <v>249</v>
      </c>
      <c r="G170" s="268">
        <v>0.705646992</v>
      </c>
      <c r="H170" s="268">
        <v>124.4002380371</v>
      </c>
    </row>
    <row r="171" ht="15.6" spans="1:8">
      <c r="A171" s="268"/>
      <c r="B171" s="268"/>
      <c r="C171" s="268"/>
      <c r="D171" s="268" t="s">
        <v>118</v>
      </c>
      <c r="E171" s="268" t="s">
        <v>8</v>
      </c>
      <c r="F171" s="268" t="s">
        <v>250</v>
      </c>
      <c r="G171" s="268">
        <v>0.528410017</v>
      </c>
      <c r="H171" s="268">
        <v>124.4771652222</v>
      </c>
    </row>
    <row r="172" ht="15.6" spans="1:8">
      <c r="A172" s="268"/>
      <c r="B172" s="268"/>
      <c r="C172" s="268"/>
      <c r="D172" s="268" t="s">
        <v>120</v>
      </c>
      <c r="E172" s="268" t="s">
        <v>8</v>
      </c>
      <c r="F172" s="268" t="s">
        <v>251</v>
      </c>
      <c r="G172" s="268">
        <v>0.487522006</v>
      </c>
      <c r="H172" s="268">
        <v>124.4910049438</v>
      </c>
    </row>
    <row r="173" ht="15.6" spans="1:8">
      <c r="A173" s="268"/>
      <c r="B173" s="268"/>
      <c r="C173" s="268"/>
      <c r="D173" s="268" t="s">
        <v>122</v>
      </c>
      <c r="E173" s="268" t="s">
        <v>39</v>
      </c>
      <c r="F173" s="268" t="s">
        <v>252</v>
      </c>
      <c r="G173" s="268">
        <v>0.787440002</v>
      </c>
      <c r="H173" s="268">
        <v>124.4709472656</v>
      </c>
    </row>
    <row r="174" ht="15.6" spans="1:8">
      <c r="A174" s="268"/>
      <c r="B174" s="268"/>
      <c r="C174" s="268"/>
      <c r="D174" s="268" t="s">
        <v>96</v>
      </c>
      <c r="E174" s="268" t="s">
        <v>39</v>
      </c>
      <c r="F174" s="268" t="s">
        <v>253</v>
      </c>
      <c r="G174" s="268">
        <v>0.785915971</v>
      </c>
      <c r="H174" s="268">
        <v>124.4541473389</v>
      </c>
    </row>
    <row r="175" ht="15.6" spans="1:8">
      <c r="A175" s="268"/>
      <c r="B175" s="268"/>
      <c r="C175" s="268"/>
      <c r="D175" s="268" t="s">
        <v>78</v>
      </c>
      <c r="E175" s="268" t="s">
        <v>8</v>
      </c>
      <c r="F175" s="268" t="s">
        <v>254</v>
      </c>
      <c r="G175" s="268">
        <v>0.683237016</v>
      </c>
      <c r="H175" s="268">
        <v>124.511756897</v>
      </c>
    </row>
    <row r="176" ht="15.6" spans="1:8">
      <c r="A176" s="268"/>
      <c r="B176" s="268"/>
      <c r="C176" s="268"/>
      <c r="D176" s="268" t="s">
        <v>105</v>
      </c>
      <c r="E176" s="268" t="s">
        <v>22</v>
      </c>
      <c r="F176" s="268" t="s">
        <v>255</v>
      </c>
      <c r="G176" s="268">
        <v>0.39224</v>
      </c>
      <c r="H176" s="268">
        <v>124.08798</v>
      </c>
    </row>
    <row r="177" ht="15.6" spans="1:8">
      <c r="A177" s="268"/>
      <c r="B177" s="268"/>
      <c r="C177" s="268"/>
      <c r="D177" s="268" t="s">
        <v>105</v>
      </c>
      <c r="E177" s="268" t="s">
        <v>22</v>
      </c>
      <c r="F177" s="268" t="s">
        <v>256</v>
      </c>
      <c r="G177" s="268">
        <v>0.39315</v>
      </c>
      <c r="H177" s="268">
        <v>124.09552</v>
      </c>
    </row>
    <row r="178" ht="15.6" spans="1:8">
      <c r="A178" s="268"/>
      <c r="B178" s="268"/>
      <c r="C178" s="268"/>
      <c r="D178" s="268" t="s">
        <v>108</v>
      </c>
      <c r="E178" s="268" t="s">
        <v>22</v>
      </c>
      <c r="F178" s="268" t="s">
        <v>257</v>
      </c>
      <c r="G178" s="268">
        <v>0.43027</v>
      </c>
      <c r="H178" s="268">
        <v>124.2641</v>
      </c>
    </row>
    <row r="179" ht="15.6" spans="1:8">
      <c r="A179" s="268"/>
      <c r="B179" s="268"/>
      <c r="C179" s="268"/>
      <c r="D179" s="268" t="s">
        <v>258</v>
      </c>
      <c r="E179" s="268" t="s">
        <v>8</v>
      </c>
      <c r="F179" s="268" t="s">
        <v>259</v>
      </c>
      <c r="G179" s="268">
        <v>0.80058</v>
      </c>
      <c r="H179" s="268">
        <v>124.644278</v>
      </c>
    </row>
    <row r="180" ht="15.6" spans="1:8">
      <c r="A180" s="268"/>
      <c r="B180" s="268"/>
      <c r="C180" s="268"/>
      <c r="D180" s="268" t="s">
        <v>3</v>
      </c>
      <c r="E180" s="268" t="s">
        <v>4</v>
      </c>
      <c r="F180" s="268" t="s">
        <v>5</v>
      </c>
      <c r="G180" s="268">
        <v>0.89482</v>
      </c>
      <c r="H180" s="268">
        <v>123.26336</v>
      </c>
    </row>
    <row r="181" ht="15.6" spans="1:8">
      <c r="A181" s="268"/>
      <c r="B181" s="268"/>
      <c r="C181" s="268"/>
      <c r="D181" s="268" t="s">
        <v>162</v>
      </c>
      <c r="E181" s="268" t="s">
        <v>8</v>
      </c>
      <c r="F181" s="268" t="s">
        <v>260</v>
      </c>
      <c r="G181" s="268">
        <v>0.769316971</v>
      </c>
      <c r="H181" s="268">
        <v>124.4479064941</v>
      </c>
    </row>
    <row r="182" ht="15.6" spans="1:8">
      <c r="A182" s="268"/>
      <c r="B182" s="268"/>
      <c r="C182" s="268"/>
      <c r="D182" s="268" t="s">
        <v>166</v>
      </c>
      <c r="E182" s="268" t="s">
        <v>101</v>
      </c>
      <c r="F182" s="268" t="s">
        <v>261</v>
      </c>
      <c r="G182" s="268">
        <v>0.805890024</v>
      </c>
      <c r="H182" s="268">
        <v>124.4120864868</v>
      </c>
    </row>
    <row r="183" ht="15.6" spans="1:8">
      <c r="A183" s="268"/>
      <c r="B183" s="268"/>
      <c r="C183" s="268"/>
      <c r="D183" s="268" t="s">
        <v>108</v>
      </c>
      <c r="E183" s="268" t="s">
        <v>22</v>
      </c>
      <c r="F183" s="268" t="s">
        <v>262</v>
      </c>
      <c r="G183" s="268">
        <v>0.443958</v>
      </c>
      <c r="H183" s="268">
        <v>124.260876</v>
      </c>
    </row>
    <row r="184" ht="15.6" spans="1:8">
      <c r="A184" s="268"/>
      <c r="B184" s="268"/>
      <c r="C184" s="268"/>
      <c r="D184" s="268" t="s">
        <v>46</v>
      </c>
      <c r="E184" s="268" t="s">
        <v>22</v>
      </c>
      <c r="F184" s="268" t="s">
        <v>263</v>
      </c>
      <c r="G184" s="268">
        <v>0.37442</v>
      </c>
      <c r="H184" s="268">
        <v>124.03417</v>
      </c>
    </row>
    <row r="185" ht="15.6" spans="1:8">
      <c r="A185" s="268"/>
      <c r="B185" s="268"/>
      <c r="C185" s="268"/>
      <c r="D185" s="268" t="s">
        <v>46</v>
      </c>
      <c r="E185" s="268" t="s">
        <v>22</v>
      </c>
      <c r="F185" s="268" t="s">
        <v>264</v>
      </c>
      <c r="G185" s="268">
        <v>0.38208</v>
      </c>
      <c r="H185" s="268">
        <v>124.04826</v>
      </c>
    </row>
    <row r="186" ht="15.6" spans="1:8">
      <c r="A186" s="268"/>
      <c r="B186" s="268"/>
      <c r="C186" s="268"/>
      <c r="D186" s="268" t="s">
        <v>81</v>
      </c>
      <c r="E186" s="268" t="s">
        <v>8</v>
      </c>
      <c r="F186" s="268" t="s">
        <v>265</v>
      </c>
      <c r="G186" s="268">
        <v>0.739674985</v>
      </c>
      <c r="H186" s="268">
        <v>124.6018066406</v>
      </c>
    </row>
    <row r="187" ht="15.6" spans="1:8">
      <c r="A187" s="268"/>
      <c r="B187" s="268"/>
      <c r="C187" s="268"/>
      <c r="D187" s="268" t="s">
        <v>84</v>
      </c>
      <c r="E187" s="268" t="s">
        <v>8</v>
      </c>
      <c r="F187" s="268" t="s">
        <v>266</v>
      </c>
      <c r="G187" s="268">
        <v>0.752636015</v>
      </c>
      <c r="H187" s="268">
        <v>124.611289978</v>
      </c>
    </row>
    <row r="188" ht="15.6" spans="1:8">
      <c r="A188" s="268"/>
      <c r="B188" s="268"/>
      <c r="C188" s="268"/>
      <c r="D188" s="268" t="s">
        <v>84</v>
      </c>
      <c r="E188" s="268" t="s">
        <v>8</v>
      </c>
      <c r="F188" s="268" t="s">
        <v>267</v>
      </c>
      <c r="G188" s="268">
        <v>0.755587995</v>
      </c>
      <c r="H188" s="268">
        <v>124.6153564453</v>
      </c>
    </row>
    <row r="189" ht="15.6" spans="1:8">
      <c r="A189" s="268"/>
      <c r="B189" s="268"/>
      <c r="C189" s="268"/>
      <c r="D189" s="268" t="s">
        <v>84</v>
      </c>
      <c r="E189" s="268" t="s">
        <v>8</v>
      </c>
      <c r="F189" s="268" t="s">
        <v>268</v>
      </c>
      <c r="G189" s="268">
        <v>0.757441998</v>
      </c>
      <c r="H189" s="268">
        <v>124.6108703613</v>
      </c>
    </row>
    <row r="190" ht="15.6" spans="1:8">
      <c r="A190" s="268"/>
      <c r="B190" s="268"/>
      <c r="C190" s="268"/>
      <c r="D190" s="268" t="s">
        <v>84</v>
      </c>
      <c r="E190" s="268" t="s">
        <v>8</v>
      </c>
      <c r="F190" s="268" t="s">
        <v>269</v>
      </c>
      <c r="G190" s="268">
        <v>0.753638029</v>
      </c>
      <c r="H190" s="268">
        <v>124.6101837158</v>
      </c>
    </row>
    <row r="191" ht="15.6" spans="1:8">
      <c r="A191" s="268"/>
      <c r="B191" s="268"/>
      <c r="C191" s="268"/>
      <c r="D191" s="268" t="s">
        <v>73</v>
      </c>
      <c r="E191" s="268" t="s">
        <v>8</v>
      </c>
      <c r="F191" s="268" t="s">
        <v>270</v>
      </c>
      <c r="G191" s="268">
        <v>0.720255017</v>
      </c>
      <c r="H191" s="268">
        <v>124.3937911987</v>
      </c>
    </row>
    <row r="192" ht="15.6" spans="1:8">
      <c r="A192" s="268"/>
      <c r="B192" s="268"/>
      <c r="C192" s="268"/>
      <c r="D192" s="268" t="s">
        <v>89</v>
      </c>
      <c r="E192" s="268" t="s">
        <v>8</v>
      </c>
      <c r="F192" s="268" t="s">
        <v>271</v>
      </c>
      <c r="G192" s="268">
        <v>0.712638974</v>
      </c>
      <c r="H192" s="268">
        <v>124.3974761963</v>
      </c>
    </row>
    <row r="193" ht="15.6" spans="1:8">
      <c r="A193" s="268"/>
      <c r="B193" s="268"/>
      <c r="C193" s="268"/>
      <c r="D193" s="268" t="s">
        <v>89</v>
      </c>
      <c r="E193" s="268" t="s">
        <v>8</v>
      </c>
      <c r="F193" s="268" t="s">
        <v>272</v>
      </c>
      <c r="G193" s="268">
        <v>0.721230984</v>
      </c>
      <c r="H193" s="268">
        <v>124.431060791</v>
      </c>
    </row>
    <row r="194" ht="15.6" spans="1:8">
      <c r="A194" s="268"/>
      <c r="B194" s="268"/>
      <c r="C194" s="268"/>
      <c r="D194" s="268" t="s">
        <v>159</v>
      </c>
      <c r="E194" s="268" t="s">
        <v>8</v>
      </c>
      <c r="F194" s="268" t="s">
        <v>273</v>
      </c>
      <c r="G194" s="268">
        <v>0.727767</v>
      </c>
      <c r="H194" s="268">
        <v>124.449846</v>
      </c>
    </row>
    <row r="195" ht="15.6" spans="1:8">
      <c r="A195" s="268"/>
      <c r="B195" s="268"/>
      <c r="C195" s="268"/>
      <c r="D195" s="268" t="s">
        <v>159</v>
      </c>
      <c r="E195" s="268" t="s">
        <v>8</v>
      </c>
      <c r="F195" s="268" t="s">
        <v>274</v>
      </c>
      <c r="G195" s="268">
        <v>0.721504986</v>
      </c>
      <c r="H195" s="268">
        <v>124.4551239014</v>
      </c>
    </row>
    <row r="196" ht="15.6" spans="1:8">
      <c r="A196" s="268"/>
      <c r="B196" s="268"/>
      <c r="C196" s="268"/>
      <c r="D196" s="268" t="s">
        <v>92</v>
      </c>
      <c r="E196" s="268" t="s">
        <v>8</v>
      </c>
      <c r="F196" s="268" t="s">
        <v>275</v>
      </c>
      <c r="G196" s="268">
        <v>0.765434027</v>
      </c>
      <c r="H196" s="268">
        <v>124.443977356</v>
      </c>
    </row>
    <row r="197" ht="15.6" spans="1:8">
      <c r="A197" s="268"/>
      <c r="B197" s="268"/>
      <c r="C197" s="268"/>
      <c r="D197" s="268" t="s">
        <v>67</v>
      </c>
      <c r="E197" s="268" t="s">
        <v>39</v>
      </c>
      <c r="F197" s="268" t="s">
        <v>276</v>
      </c>
      <c r="G197" s="268">
        <v>0.844238997</v>
      </c>
      <c r="H197" s="268">
        <v>124.4363021851</v>
      </c>
    </row>
    <row r="198" ht="15.6" spans="1:8">
      <c r="A198" s="268"/>
      <c r="B198" s="268"/>
      <c r="C198" s="268"/>
      <c r="D198" s="268" t="s">
        <v>166</v>
      </c>
      <c r="E198" s="268" t="s">
        <v>101</v>
      </c>
      <c r="F198" s="268" t="s">
        <v>277</v>
      </c>
      <c r="G198" s="268">
        <v>0.809466</v>
      </c>
      <c r="H198" s="268">
        <v>124.410527</v>
      </c>
    </row>
    <row r="199" ht="15.6" spans="1:8">
      <c r="A199" s="268"/>
      <c r="B199" s="268"/>
      <c r="C199" s="268"/>
      <c r="D199" s="268" t="s">
        <v>105</v>
      </c>
      <c r="E199" s="268" t="s">
        <v>22</v>
      </c>
      <c r="F199" s="268" t="s">
        <v>278</v>
      </c>
      <c r="G199" s="268">
        <v>0.39636</v>
      </c>
      <c r="H199" s="268">
        <v>124.10477</v>
      </c>
    </row>
    <row r="200" ht="15.6" spans="1:8">
      <c r="A200" s="268"/>
      <c r="B200" s="268"/>
      <c r="C200" s="268"/>
      <c r="D200" s="268" t="s">
        <v>105</v>
      </c>
      <c r="E200" s="268" t="s">
        <v>22</v>
      </c>
      <c r="F200" s="268" t="s">
        <v>279</v>
      </c>
      <c r="G200" s="268">
        <v>0.39692</v>
      </c>
      <c r="H200" s="268">
        <v>124.1146</v>
      </c>
    </row>
    <row r="201" ht="15.6" spans="1:8">
      <c r="A201" s="268"/>
      <c r="B201" s="268"/>
      <c r="C201" s="268"/>
      <c r="D201" s="268" t="s">
        <v>105</v>
      </c>
      <c r="E201" s="268" t="s">
        <v>22</v>
      </c>
      <c r="F201" s="268" t="s">
        <v>280</v>
      </c>
      <c r="G201" s="268">
        <v>0.38959</v>
      </c>
      <c r="H201" s="268">
        <v>124.11766</v>
      </c>
    </row>
    <row r="202" ht="15.6" spans="1:8">
      <c r="A202" s="268"/>
      <c r="B202" s="268"/>
      <c r="C202" s="268"/>
      <c r="D202" s="268" t="s">
        <v>105</v>
      </c>
      <c r="E202" s="268" t="s">
        <v>22</v>
      </c>
      <c r="F202" s="268" t="s">
        <v>281</v>
      </c>
      <c r="G202" s="268">
        <v>0.39572</v>
      </c>
      <c r="H202" s="268">
        <v>124.17017</v>
      </c>
    </row>
    <row r="203" ht="15.6" spans="1:8">
      <c r="A203" s="268"/>
      <c r="B203" s="268"/>
      <c r="C203" s="268"/>
      <c r="D203" s="268" t="s">
        <v>108</v>
      </c>
      <c r="E203" s="268" t="s">
        <v>22</v>
      </c>
      <c r="F203" s="268" t="s">
        <v>282</v>
      </c>
      <c r="G203" s="268">
        <v>0.41899</v>
      </c>
      <c r="H203" s="268">
        <v>124.25003</v>
      </c>
    </row>
    <row r="204" ht="15.6" spans="1:8">
      <c r="A204" s="268"/>
      <c r="B204" s="268"/>
      <c r="C204" s="268"/>
      <c r="D204" s="268" t="s">
        <v>46</v>
      </c>
      <c r="E204" s="268" t="s">
        <v>22</v>
      </c>
      <c r="F204" s="268" t="s">
        <v>283</v>
      </c>
      <c r="G204" s="268">
        <v>0.37761</v>
      </c>
      <c r="H204" s="268">
        <v>123.9974</v>
      </c>
    </row>
    <row r="205" ht="15.6" spans="1:8">
      <c r="A205" s="268"/>
      <c r="B205" s="268"/>
      <c r="C205" s="268"/>
      <c r="D205" s="268" t="s">
        <v>204</v>
      </c>
      <c r="E205" s="268" t="s">
        <v>8</v>
      </c>
      <c r="F205" s="268" t="s">
        <v>284</v>
      </c>
      <c r="G205" s="268">
        <v>0.810816109</v>
      </c>
      <c r="H205" s="268">
        <v>124.658996582</v>
      </c>
    </row>
    <row r="206" ht="15.6" spans="1:8">
      <c r="A206" s="268"/>
      <c r="B206" s="268"/>
      <c r="C206" s="268"/>
      <c r="D206" s="268" t="s">
        <v>55</v>
      </c>
      <c r="E206" s="268" t="s">
        <v>8</v>
      </c>
      <c r="F206" s="268" t="s">
        <v>285</v>
      </c>
      <c r="G206" s="268">
        <v>0.730542</v>
      </c>
      <c r="H206" s="268">
        <v>124.358956</v>
      </c>
    </row>
    <row r="207" ht="15.6" spans="1:8">
      <c r="A207" s="268"/>
      <c r="B207" s="268"/>
      <c r="C207" s="268"/>
      <c r="D207" s="268" t="s">
        <v>52</v>
      </c>
      <c r="E207" s="268" t="s">
        <v>8</v>
      </c>
      <c r="F207" s="268" t="s">
        <v>286</v>
      </c>
      <c r="G207" s="268">
        <v>0.809507012</v>
      </c>
      <c r="H207" s="268">
        <v>124.6578216553</v>
      </c>
    </row>
    <row r="208" ht="15.6" spans="1:8">
      <c r="A208" s="268"/>
      <c r="B208" s="268"/>
      <c r="C208" s="268"/>
      <c r="D208" s="268" t="s">
        <v>55</v>
      </c>
      <c r="E208" s="268" t="s">
        <v>8</v>
      </c>
      <c r="F208" s="268" t="s">
        <v>287</v>
      </c>
      <c r="G208" s="268">
        <v>0.732358992</v>
      </c>
      <c r="H208" s="268">
        <v>124.352180481</v>
      </c>
    </row>
    <row r="209" ht="15.6" spans="1:8">
      <c r="A209" s="268"/>
      <c r="B209" s="268"/>
      <c r="C209" s="268"/>
      <c r="D209" s="268" t="s">
        <v>177</v>
      </c>
      <c r="E209" s="268" t="s">
        <v>8</v>
      </c>
      <c r="F209" s="268" t="s">
        <v>288</v>
      </c>
      <c r="G209" s="268">
        <v>0.725179017</v>
      </c>
      <c r="H209" s="268">
        <v>124.3582763672</v>
      </c>
    </row>
    <row r="210" ht="15.6" spans="1:8">
      <c r="A210" s="268"/>
      <c r="B210" s="268"/>
      <c r="C210" s="268"/>
      <c r="D210" s="268" t="s">
        <v>177</v>
      </c>
      <c r="E210" s="268" t="s">
        <v>8</v>
      </c>
      <c r="F210" s="268" t="s">
        <v>289</v>
      </c>
      <c r="G210" s="268">
        <v>0.723276019</v>
      </c>
      <c r="H210" s="268">
        <v>124.3602294922</v>
      </c>
    </row>
    <row r="211" ht="15.6" spans="1:8">
      <c r="A211" s="268"/>
      <c r="B211" s="268"/>
      <c r="C211" s="268"/>
      <c r="D211" s="268" t="s">
        <v>33</v>
      </c>
      <c r="E211" s="268" t="s">
        <v>8</v>
      </c>
      <c r="F211" s="268" t="s">
        <v>290</v>
      </c>
      <c r="G211" s="268">
        <v>0.59910202</v>
      </c>
      <c r="H211" s="268">
        <v>124.5205154419</v>
      </c>
    </row>
    <row r="212" ht="15.6" spans="1:8">
      <c r="A212" s="268"/>
      <c r="B212" s="268"/>
      <c r="C212" s="268"/>
      <c r="D212" s="268" t="s">
        <v>33</v>
      </c>
      <c r="E212" s="268" t="s">
        <v>8</v>
      </c>
      <c r="F212" s="268" t="s">
        <v>291</v>
      </c>
      <c r="G212" s="268">
        <v>0.594347</v>
      </c>
      <c r="H212" s="268">
        <v>124.5231628418</v>
      </c>
    </row>
    <row r="213" ht="15.6" spans="1:8">
      <c r="A213" s="268"/>
      <c r="B213" s="268"/>
      <c r="C213" s="268"/>
      <c r="D213" s="268" t="s">
        <v>63</v>
      </c>
      <c r="E213" s="268" t="s">
        <v>39</v>
      </c>
      <c r="F213" s="268" t="s">
        <v>292</v>
      </c>
      <c r="G213" s="268">
        <v>0.806125998</v>
      </c>
      <c r="H213" s="268">
        <v>124.4342651367</v>
      </c>
    </row>
    <row r="214" ht="15.6" spans="1:8">
      <c r="A214" s="268"/>
      <c r="B214" s="268"/>
      <c r="C214" s="268"/>
      <c r="D214" s="268" t="s">
        <v>65</v>
      </c>
      <c r="E214" s="268" t="s">
        <v>39</v>
      </c>
      <c r="F214" s="268" t="s">
        <v>293</v>
      </c>
      <c r="G214" s="268">
        <v>0.809020996</v>
      </c>
      <c r="H214" s="268">
        <v>124.4325790405</v>
      </c>
    </row>
    <row r="215" ht="15.6" spans="1:8">
      <c r="A215" s="268"/>
      <c r="B215" s="268"/>
      <c r="C215" s="268"/>
      <c r="D215" s="268" t="s">
        <v>69</v>
      </c>
      <c r="E215" s="268" t="s">
        <v>8</v>
      </c>
      <c r="F215" s="268" t="s">
        <v>294</v>
      </c>
      <c r="G215" s="268">
        <v>0.681115985</v>
      </c>
      <c r="H215" s="268">
        <v>124.5643005371</v>
      </c>
    </row>
    <row r="216" ht="15.6" spans="1:8">
      <c r="A216" s="268"/>
      <c r="B216" s="268"/>
      <c r="C216" s="268"/>
      <c r="D216" s="268" t="s">
        <v>157</v>
      </c>
      <c r="E216" s="268" t="s">
        <v>8</v>
      </c>
      <c r="F216" s="268" t="s">
        <v>295</v>
      </c>
      <c r="G216" s="268">
        <v>0.712885976</v>
      </c>
      <c r="H216" s="268">
        <v>124.5883178711</v>
      </c>
    </row>
    <row r="217" ht="15.6" spans="1:8">
      <c r="A217" s="268"/>
      <c r="B217" s="268"/>
      <c r="C217" s="268"/>
      <c r="D217" s="268" t="s">
        <v>28</v>
      </c>
      <c r="E217" s="268" t="s">
        <v>8</v>
      </c>
      <c r="F217" s="268" t="s">
        <v>296</v>
      </c>
      <c r="G217" s="268">
        <v>0.660510004</v>
      </c>
      <c r="H217" s="268">
        <v>124.4710006714</v>
      </c>
    </row>
    <row r="218" ht="15.6" spans="1:8">
      <c r="A218" s="268"/>
      <c r="B218" s="268"/>
      <c r="C218" s="268"/>
      <c r="D218" s="268" t="s">
        <v>297</v>
      </c>
      <c r="E218" s="268" t="s">
        <v>8</v>
      </c>
      <c r="F218" s="268" t="s">
        <v>298</v>
      </c>
      <c r="G218" s="268">
        <v>0.646538973</v>
      </c>
      <c r="H218" s="268">
        <v>124.4856796265</v>
      </c>
    </row>
    <row r="219" ht="15.6" spans="1:8">
      <c r="A219" s="268"/>
      <c r="B219" s="268"/>
      <c r="C219" s="268"/>
      <c r="D219" s="268" t="s">
        <v>58</v>
      </c>
      <c r="E219" s="268" t="s">
        <v>8</v>
      </c>
      <c r="F219" s="268" t="s">
        <v>299</v>
      </c>
      <c r="G219" s="268">
        <v>0.652696013</v>
      </c>
      <c r="H219" s="268">
        <v>124.5362167358</v>
      </c>
    </row>
    <row r="220" ht="15.6" spans="1:8">
      <c r="A220" s="268"/>
      <c r="B220" s="268"/>
      <c r="C220" s="268"/>
      <c r="D220" s="268" t="s">
        <v>204</v>
      </c>
      <c r="E220" s="268" t="s">
        <v>8</v>
      </c>
      <c r="F220" s="268" t="s">
        <v>300</v>
      </c>
      <c r="G220" s="268">
        <v>0.814104974</v>
      </c>
      <c r="H220" s="268">
        <v>124.6552886963</v>
      </c>
    </row>
    <row r="221" ht="15.6" spans="1:8">
      <c r="A221" s="268"/>
      <c r="B221" s="268"/>
      <c r="C221" s="268"/>
      <c r="D221" s="268" t="s">
        <v>7</v>
      </c>
      <c r="E221" s="268" t="s">
        <v>8</v>
      </c>
      <c r="F221" s="268" t="s">
        <v>301</v>
      </c>
      <c r="G221" s="268">
        <v>0.854003012</v>
      </c>
      <c r="H221" s="268">
        <v>124.6922531128</v>
      </c>
    </row>
    <row r="222" ht="15.6" spans="1:8">
      <c r="A222" s="268"/>
      <c r="B222" s="268"/>
      <c r="C222" s="268"/>
      <c r="D222" s="268" t="s">
        <v>7</v>
      </c>
      <c r="E222" s="268" t="s">
        <v>8</v>
      </c>
      <c r="F222" s="268" t="s">
        <v>302</v>
      </c>
      <c r="G222" s="268">
        <v>0.856001019</v>
      </c>
      <c r="H222" s="268">
        <v>124.6930618286</v>
      </c>
    </row>
    <row r="223" ht="15.6" spans="1:8">
      <c r="A223" s="268"/>
      <c r="B223" s="268"/>
      <c r="C223" s="268"/>
      <c r="D223" s="268" t="s">
        <v>303</v>
      </c>
      <c r="E223" s="268" t="s">
        <v>4</v>
      </c>
      <c r="F223" s="268" t="s">
        <v>304</v>
      </c>
      <c r="G223" s="268">
        <v>0.9553</v>
      </c>
      <c r="H223" s="268">
        <v>123.24411</v>
      </c>
    </row>
    <row r="224" ht="15.6" spans="1:8">
      <c r="A224" s="268"/>
      <c r="B224" s="268"/>
      <c r="C224" s="268"/>
      <c r="D224" s="268" t="s">
        <v>305</v>
      </c>
      <c r="E224" s="268" t="s">
        <v>8</v>
      </c>
      <c r="F224" s="268" t="s">
        <v>306</v>
      </c>
      <c r="G224" s="268">
        <v>0.672293007</v>
      </c>
      <c r="H224" s="268">
        <v>124.4336624146</v>
      </c>
    </row>
    <row r="225" ht="15.6" spans="1:8">
      <c r="A225" s="268"/>
      <c r="B225" s="268"/>
      <c r="C225" s="268"/>
      <c r="D225" s="268" t="s">
        <v>38</v>
      </c>
      <c r="E225" s="268" t="s">
        <v>39</v>
      </c>
      <c r="F225" s="268" t="s">
        <v>307</v>
      </c>
      <c r="G225" s="268">
        <v>0.79765898</v>
      </c>
      <c r="H225" s="268">
        <v>124.4506759644</v>
      </c>
    </row>
    <row r="226" ht="15.6" spans="1:8">
      <c r="A226" s="268"/>
      <c r="B226" s="268"/>
      <c r="C226" s="268"/>
      <c r="D226" s="268" t="s">
        <v>13</v>
      </c>
      <c r="E226" s="268" t="s">
        <v>8</v>
      </c>
      <c r="F226" s="268" t="s">
        <v>308</v>
      </c>
      <c r="G226" s="268">
        <v>0.718971014</v>
      </c>
      <c r="H226" s="268">
        <v>124.3680496216</v>
      </c>
    </row>
    <row r="227" ht="15.6" spans="1:8">
      <c r="A227" s="268"/>
      <c r="B227" s="268"/>
      <c r="C227" s="268"/>
      <c r="D227" s="268" t="s">
        <v>13</v>
      </c>
      <c r="E227" s="268" t="s">
        <v>8</v>
      </c>
      <c r="F227" s="268" t="s">
        <v>309</v>
      </c>
      <c r="G227" s="268">
        <v>0.71548</v>
      </c>
      <c r="H227" s="268">
        <v>124.376546</v>
      </c>
    </row>
    <row r="228" ht="15.6" spans="1:8">
      <c r="A228" s="268"/>
      <c r="B228" s="268"/>
      <c r="C228" s="268"/>
      <c r="D228" s="268" t="s">
        <v>71</v>
      </c>
      <c r="E228" s="268" t="s">
        <v>8</v>
      </c>
      <c r="F228" s="268" t="s">
        <v>310</v>
      </c>
      <c r="G228" s="268">
        <v>0.712357998</v>
      </c>
      <c r="H228" s="268">
        <v>124.3803863525</v>
      </c>
    </row>
    <row r="229" ht="15.6" spans="1:8">
      <c r="A229" s="268"/>
      <c r="B229" s="268"/>
      <c r="C229" s="268"/>
      <c r="D229" s="268" t="s">
        <v>71</v>
      </c>
      <c r="E229" s="268" t="s">
        <v>8</v>
      </c>
      <c r="F229" s="268" t="s">
        <v>311</v>
      </c>
      <c r="G229" s="268">
        <v>0.711780012</v>
      </c>
      <c r="H229" s="268">
        <v>124.380821228</v>
      </c>
    </row>
    <row r="230" ht="15.6" spans="1:8">
      <c r="A230" s="268"/>
      <c r="B230" s="268"/>
      <c r="C230" s="268"/>
      <c r="D230" s="268" t="s">
        <v>84</v>
      </c>
      <c r="E230" s="268" t="s">
        <v>8</v>
      </c>
      <c r="F230" s="268" t="s">
        <v>312</v>
      </c>
      <c r="G230" s="268">
        <v>0.767030001</v>
      </c>
      <c r="H230" s="268">
        <v>124.6126785278</v>
      </c>
    </row>
    <row r="231" ht="15.6" spans="1:8">
      <c r="A231" s="268"/>
      <c r="B231" s="268"/>
      <c r="C231" s="268"/>
      <c r="D231" s="268" t="s">
        <v>25</v>
      </c>
      <c r="E231" s="268" t="s">
        <v>8</v>
      </c>
      <c r="F231" s="268" t="s">
        <v>313</v>
      </c>
      <c r="G231" s="268">
        <v>0.698580027</v>
      </c>
      <c r="H231" s="268">
        <v>124.4033584595</v>
      </c>
    </row>
    <row r="232" ht="15.6" spans="1:8">
      <c r="A232" s="268"/>
      <c r="B232" s="268"/>
      <c r="C232" s="268"/>
      <c r="D232" s="268" t="s">
        <v>33</v>
      </c>
      <c r="E232" s="268" t="s">
        <v>8</v>
      </c>
      <c r="F232" s="268" t="s">
        <v>314</v>
      </c>
      <c r="G232" s="268">
        <v>0.587005019</v>
      </c>
      <c r="H232" s="268">
        <v>124.5316467285</v>
      </c>
    </row>
    <row r="233" ht="15.6" spans="1:8">
      <c r="A233" s="268"/>
      <c r="B233" s="268"/>
      <c r="C233" s="268"/>
      <c r="D233" s="268" t="s">
        <v>118</v>
      </c>
      <c r="E233" s="268" t="s">
        <v>8</v>
      </c>
      <c r="F233" s="268" t="s">
        <v>315</v>
      </c>
      <c r="G233" s="268">
        <v>0.54972899</v>
      </c>
      <c r="H233" s="268">
        <v>124.491569519</v>
      </c>
    </row>
    <row r="234" ht="15.6" spans="1:8">
      <c r="A234" s="268"/>
      <c r="B234" s="268"/>
      <c r="C234" s="268"/>
      <c r="D234" s="268" t="s">
        <v>118</v>
      </c>
      <c r="E234" s="268" t="s">
        <v>8</v>
      </c>
      <c r="F234" s="268" t="s">
        <v>316</v>
      </c>
      <c r="G234" s="268">
        <v>0.546097994</v>
      </c>
      <c r="H234" s="268">
        <v>124.4914016724</v>
      </c>
    </row>
    <row r="235" ht="15.6" spans="1:8">
      <c r="A235" s="268"/>
      <c r="B235" s="268"/>
      <c r="C235" s="268"/>
      <c r="D235" s="268" t="s">
        <v>198</v>
      </c>
      <c r="E235" s="268" t="s">
        <v>39</v>
      </c>
      <c r="F235" s="268" t="s">
        <v>317</v>
      </c>
      <c r="G235" s="268">
        <v>0.795216024</v>
      </c>
      <c r="H235" s="268">
        <v>124.4556732178</v>
      </c>
    </row>
    <row r="236" ht="15.6" spans="1:8">
      <c r="A236" s="268"/>
      <c r="B236" s="268"/>
      <c r="C236" s="268"/>
      <c r="D236" s="268" t="s">
        <v>46</v>
      </c>
      <c r="E236" s="268" t="s">
        <v>22</v>
      </c>
      <c r="F236" s="268" t="s">
        <v>318</v>
      </c>
      <c r="G236" s="268">
        <v>0.37737</v>
      </c>
      <c r="H236" s="268">
        <v>123.9962</v>
      </c>
    </row>
    <row r="237" ht="15.6" spans="1:8">
      <c r="A237" s="268"/>
      <c r="B237" s="268"/>
      <c r="C237" s="268"/>
      <c r="D237" s="268" t="s">
        <v>46</v>
      </c>
      <c r="E237" s="268" t="s">
        <v>22</v>
      </c>
      <c r="F237" s="268" t="s">
        <v>319</v>
      </c>
      <c r="G237" s="268">
        <v>0.37563</v>
      </c>
      <c r="H237" s="268">
        <v>123.99726</v>
      </c>
    </row>
    <row r="238" ht="15.6" spans="1:8">
      <c r="A238" s="268"/>
      <c r="B238" s="268"/>
      <c r="C238" s="268"/>
      <c r="D238" s="268" t="s">
        <v>21</v>
      </c>
      <c r="E238" s="268" t="s">
        <v>22</v>
      </c>
      <c r="F238" s="268" t="s">
        <v>320</v>
      </c>
      <c r="G238" s="268">
        <v>0.47872</v>
      </c>
      <c r="H238" s="268">
        <v>124.41226</v>
      </c>
    </row>
    <row r="239" ht="15.6" spans="1:8">
      <c r="A239" s="268"/>
      <c r="B239" s="268"/>
      <c r="C239" s="268"/>
      <c r="D239" s="268" t="s">
        <v>21</v>
      </c>
      <c r="E239" s="268" t="s">
        <v>22</v>
      </c>
      <c r="F239" s="268" t="s">
        <v>321</v>
      </c>
      <c r="G239" s="268">
        <v>0.48037</v>
      </c>
      <c r="H239" s="268">
        <v>124.41716</v>
      </c>
    </row>
    <row r="240" ht="15.6" spans="1:8">
      <c r="A240" s="268"/>
      <c r="B240" s="268"/>
      <c r="C240" s="268"/>
      <c r="D240" s="268" t="s">
        <v>21</v>
      </c>
      <c r="E240" s="268" t="s">
        <v>22</v>
      </c>
      <c r="F240" s="268" t="s">
        <v>322</v>
      </c>
      <c r="G240" s="268">
        <v>0.454841</v>
      </c>
      <c r="H240" s="268">
        <v>124.366379</v>
      </c>
    </row>
    <row r="241" ht="15.6" spans="1:8">
      <c r="A241" s="268"/>
      <c r="B241" s="268"/>
      <c r="C241" s="268"/>
      <c r="D241" s="268" t="s">
        <v>21</v>
      </c>
      <c r="E241" s="268" t="s">
        <v>22</v>
      </c>
      <c r="F241" s="268" t="s">
        <v>323</v>
      </c>
      <c r="G241" s="268">
        <v>0.467167</v>
      </c>
      <c r="H241" s="268">
        <v>124.450286</v>
      </c>
    </row>
    <row r="242" ht="15.6" spans="1:8">
      <c r="A242" s="268"/>
      <c r="B242" s="268"/>
      <c r="C242" s="268"/>
      <c r="D242" s="268" t="s">
        <v>324</v>
      </c>
      <c r="E242" s="268" t="s">
        <v>173</v>
      </c>
      <c r="F242" s="268" t="s">
        <v>325</v>
      </c>
      <c r="G242" s="268">
        <v>0.870744</v>
      </c>
      <c r="H242" s="268">
        <v>124.023256</v>
      </c>
    </row>
    <row r="243" ht="15.6" spans="1:8">
      <c r="A243" s="268"/>
      <c r="B243" s="268"/>
      <c r="C243" s="268"/>
      <c r="D243" s="268" t="s">
        <v>258</v>
      </c>
      <c r="E243" s="268" t="s">
        <v>8</v>
      </c>
      <c r="F243" s="268" t="s">
        <v>326</v>
      </c>
      <c r="G243" s="268">
        <v>0.789919019</v>
      </c>
      <c r="H243" s="268">
        <v>124.6369094849</v>
      </c>
    </row>
    <row r="244" ht="15.6" spans="1:8">
      <c r="A244" s="268"/>
      <c r="B244" s="268"/>
      <c r="C244" s="268"/>
      <c r="D244" s="268" t="s">
        <v>258</v>
      </c>
      <c r="E244" s="268" t="s">
        <v>8</v>
      </c>
      <c r="F244" s="268" t="s">
        <v>327</v>
      </c>
      <c r="G244" s="268">
        <v>0.79685998</v>
      </c>
      <c r="H244" s="268">
        <v>124.6348114014</v>
      </c>
    </row>
    <row r="245" ht="15.6" spans="1:8">
      <c r="A245" s="268"/>
      <c r="B245" s="268"/>
      <c r="C245" s="268"/>
      <c r="D245" s="268" t="s">
        <v>71</v>
      </c>
      <c r="E245" s="268" t="s">
        <v>8</v>
      </c>
      <c r="F245" s="268" t="s">
        <v>328</v>
      </c>
      <c r="G245" s="268">
        <v>0.713320971</v>
      </c>
      <c r="H245" s="268">
        <v>124.3838500977</v>
      </c>
    </row>
    <row r="246" ht="15.6" spans="1:8">
      <c r="A246" s="268"/>
      <c r="B246" s="268"/>
      <c r="C246" s="268"/>
      <c r="D246" s="268" t="s">
        <v>55</v>
      </c>
      <c r="E246" s="268" t="s">
        <v>8</v>
      </c>
      <c r="F246" s="268" t="s">
        <v>329</v>
      </c>
      <c r="G246" s="268">
        <v>0.732912004</v>
      </c>
      <c r="H246" s="268">
        <v>124.3553543091</v>
      </c>
    </row>
    <row r="247" ht="15.6" spans="1:8">
      <c r="A247" s="268"/>
      <c r="B247" s="268"/>
      <c r="C247" s="268"/>
      <c r="D247" s="268" t="s">
        <v>55</v>
      </c>
      <c r="E247" s="268" t="s">
        <v>8</v>
      </c>
      <c r="F247" s="268" t="s">
        <v>330</v>
      </c>
      <c r="G247" s="268">
        <v>0.726226985</v>
      </c>
      <c r="H247" s="268">
        <v>124.3570327759</v>
      </c>
    </row>
    <row r="248" ht="15.6" spans="1:8">
      <c r="A248" s="268"/>
      <c r="B248" s="268"/>
      <c r="C248" s="268"/>
      <c r="D248" s="268" t="s">
        <v>69</v>
      </c>
      <c r="E248" s="268" t="s">
        <v>8</v>
      </c>
      <c r="F248" s="268" t="s">
        <v>331</v>
      </c>
      <c r="G248" s="268">
        <v>0.675750017</v>
      </c>
      <c r="H248" s="268">
        <v>124.5656280518</v>
      </c>
    </row>
    <row r="249" ht="15.6" spans="1:8">
      <c r="A249" s="268"/>
      <c r="B249" s="268"/>
      <c r="C249" s="268"/>
      <c r="D249" s="268" t="s">
        <v>89</v>
      </c>
      <c r="E249" s="268" t="s">
        <v>8</v>
      </c>
      <c r="F249" s="268" t="s">
        <v>332</v>
      </c>
      <c r="G249" s="268">
        <v>0.716453016</v>
      </c>
      <c r="H249" s="268">
        <v>124.3913497925</v>
      </c>
    </row>
    <row r="250" ht="15.6" spans="1:8">
      <c r="A250" s="268"/>
      <c r="B250" s="268"/>
      <c r="C250" s="268"/>
      <c r="D250" s="268" t="s">
        <v>28</v>
      </c>
      <c r="E250" s="268" t="s">
        <v>8</v>
      </c>
      <c r="F250" s="268" t="s">
        <v>333</v>
      </c>
      <c r="G250" s="268">
        <v>0.654411018</v>
      </c>
      <c r="H250" s="268">
        <v>124.463432312</v>
      </c>
    </row>
    <row r="251" ht="15.6" spans="1:8">
      <c r="A251" s="268"/>
      <c r="B251" s="268"/>
      <c r="C251" s="268"/>
      <c r="D251" s="268" t="s">
        <v>76</v>
      </c>
      <c r="E251" s="268" t="s">
        <v>8</v>
      </c>
      <c r="F251" s="268" t="s">
        <v>334</v>
      </c>
      <c r="G251" s="268">
        <v>0.634663999</v>
      </c>
      <c r="H251" s="268">
        <v>124.5111999512</v>
      </c>
    </row>
    <row r="252" ht="15.6" spans="1:8">
      <c r="A252" s="268"/>
      <c r="B252" s="268"/>
      <c r="C252" s="268"/>
      <c r="D252" s="268" t="s">
        <v>58</v>
      </c>
      <c r="E252" s="268" t="s">
        <v>8</v>
      </c>
      <c r="F252" s="268" t="s">
        <v>335</v>
      </c>
      <c r="G252" s="268">
        <v>0.651703</v>
      </c>
      <c r="H252" s="268">
        <v>124.53515625</v>
      </c>
    </row>
    <row r="253" ht="15.6" spans="1:8">
      <c r="A253" s="268"/>
      <c r="B253" s="268"/>
      <c r="C253" s="268"/>
      <c r="D253" s="268" t="s">
        <v>61</v>
      </c>
      <c r="E253" s="268" t="s">
        <v>8</v>
      </c>
      <c r="F253" s="268" t="s">
        <v>336</v>
      </c>
      <c r="G253" s="268">
        <v>0.622713029</v>
      </c>
      <c r="H253" s="268">
        <v>124.5441741943</v>
      </c>
    </row>
    <row r="254" ht="15.6" spans="1:8">
      <c r="A254" s="268"/>
      <c r="B254" s="268"/>
      <c r="C254" s="268"/>
      <c r="D254" s="268" t="s">
        <v>61</v>
      </c>
      <c r="E254" s="268" t="s">
        <v>8</v>
      </c>
      <c r="F254" s="268" t="s">
        <v>337</v>
      </c>
      <c r="G254" s="268">
        <v>0.62174499</v>
      </c>
      <c r="H254" s="268">
        <v>124.5456466675</v>
      </c>
    </row>
    <row r="255" ht="15.6" spans="1:8">
      <c r="A255" s="268"/>
      <c r="B255" s="268"/>
      <c r="C255" s="268"/>
      <c r="D255" s="268" t="s">
        <v>63</v>
      </c>
      <c r="E255" s="268" t="s">
        <v>39</v>
      </c>
      <c r="F255" s="268" t="s">
        <v>338</v>
      </c>
      <c r="G255" s="268">
        <v>0.805849016</v>
      </c>
      <c r="H255" s="268">
        <v>124.4388504028</v>
      </c>
    </row>
    <row r="256" ht="15.6" spans="1:8">
      <c r="A256" s="268"/>
      <c r="B256" s="268"/>
      <c r="C256" s="268"/>
      <c r="D256" s="268" t="s">
        <v>65</v>
      </c>
      <c r="E256" s="268" t="s">
        <v>39</v>
      </c>
      <c r="F256" s="268" t="s">
        <v>339</v>
      </c>
      <c r="G256" s="268">
        <v>0.811555982</v>
      </c>
      <c r="H256" s="268">
        <v>124.4328384399</v>
      </c>
    </row>
    <row r="257" ht="15.6" spans="1:8">
      <c r="A257" s="268"/>
      <c r="B257" s="268"/>
      <c r="C257" s="268"/>
      <c r="D257" s="268" t="s">
        <v>67</v>
      </c>
      <c r="E257" s="268" t="s">
        <v>39</v>
      </c>
      <c r="F257" s="268" t="s">
        <v>340</v>
      </c>
      <c r="G257" s="268">
        <v>0.844592988</v>
      </c>
      <c r="H257" s="268">
        <v>124.4400405884</v>
      </c>
    </row>
    <row r="258" ht="15.6" spans="1:8">
      <c r="A258" s="268"/>
      <c r="B258" s="268"/>
      <c r="C258" s="268"/>
      <c r="D258" s="268" t="s">
        <v>324</v>
      </c>
      <c r="E258" s="268" t="s">
        <v>173</v>
      </c>
      <c r="F258" s="268" t="s">
        <v>341</v>
      </c>
      <c r="G258" s="268">
        <v>0.85537</v>
      </c>
      <c r="H258" s="268">
        <v>123.99746</v>
      </c>
    </row>
    <row r="259" ht="15.6" spans="1:8">
      <c r="A259" s="268"/>
      <c r="B259" s="268"/>
      <c r="C259" s="268"/>
      <c r="D259" s="268" t="s">
        <v>342</v>
      </c>
      <c r="E259" s="268" t="s">
        <v>39</v>
      </c>
      <c r="F259" s="268" t="s">
        <v>343</v>
      </c>
      <c r="G259" s="268">
        <v>1.089482</v>
      </c>
      <c r="H259" s="268">
        <v>124.336956</v>
      </c>
    </row>
    <row r="260" ht="15.6" spans="1:8">
      <c r="A260" s="268"/>
      <c r="B260" s="268"/>
      <c r="C260" s="268"/>
      <c r="D260" s="268" t="s">
        <v>204</v>
      </c>
      <c r="E260" s="268" t="s">
        <v>8</v>
      </c>
      <c r="F260" s="268" t="s">
        <v>344</v>
      </c>
      <c r="G260" s="268">
        <v>0.814888</v>
      </c>
      <c r="H260" s="268">
        <v>124.6604537964</v>
      </c>
    </row>
    <row r="261" ht="15.6" spans="1:8">
      <c r="A261" s="268"/>
      <c r="B261" s="268"/>
      <c r="C261" s="268"/>
      <c r="D261" s="268" t="s">
        <v>7</v>
      </c>
      <c r="E261" s="268" t="s">
        <v>8</v>
      </c>
      <c r="F261" s="268" t="s">
        <v>345</v>
      </c>
      <c r="G261" s="268">
        <v>0.849143982</v>
      </c>
      <c r="H261" s="268">
        <v>124.6956939697</v>
      </c>
    </row>
    <row r="262" ht="15.6" spans="1:8">
      <c r="A262" s="268"/>
      <c r="B262" s="268"/>
      <c r="C262" s="268"/>
      <c r="D262" s="268" t="s">
        <v>13</v>
      </c>
      <c r="E262" s="268" t="s">
        <v>8</v>
      </c>
      <c r="F262" s="268" t="s">
        <v>346</v>
      </c>
      <c r="G262" s="268">
        <v>0.71480602</v>
      </c>
      <c r="H262" s="268">
        <v>124.3721923828</v>
      </c>
    </row>
    <row r="263" ht="15.6" spans="1:8">
      <c r="A263" s="268"/>
      <c r="B263" s="268"/>
      <c r="C263" s="268"/>
      <c r="D263" s="268" t="s">
        <v>13</v>
      </c>
      <c r="E263" s="268" t="s">
        <v>8</v>
      </c>
      <c r="F263" s="268" t="s">
        <v>347</v>
      </c>
      <c r="G263" s="268">
        <v>0.713467002</v>
      </c>
      <c r="H263" s="268">
        <v>124.3676071167</v>
      </c>
    </row>
    <row r="264" ht="15.6" spans="1:8">
      <c r="A264" s="268"/>
      <c r="B264" s="268"/>
      <c r="C264" s="268"/>
      <c r="D264" s="268" t="s">
        <v>258</v>
      </c>
      <c r="E264" s="268" t="s">
        <v>8</v>
      </c>
      <c r="F264" s="268" t="s">
        <v>348</v>
      </c>
      <c r="G264" s="268">
        <v>0.79689002</v>
      </c>
      <c r="H264" s="268">
        <v>124.6297912598</v>
      </c>
    </row>
    <row r="265" ht="15.6" spans="1:8">
      <c r="A265" s="268"/>
      <c r="B265" s="268"/>
      <c r="C265" s="268"/>
      <c r="D265" s="268" t="s">
        <v>69</v>
      </c>
      <c r="E265" s="268" t="s">
        <v>8</v>
      </c>
      <c r="F265" s="268" t="s">
        <v>349</v>
      </c>
      <c r="G265" s="268">
        <v>0.669184029</v>
      </c>
      <c r="H265" s="268">
        <v>124.5497894287</v>
      </c>
    </row>
    <row r="266" ht="15.6" spans="1:8">
      <c r="A266" s="268"/>
      <c r="B266" s="268"/>
      <c r="C266" s="268"/>
      <c r="D266" s="268" t="s">
        <v>25</v>
      </c>
      <c r="E266" s="268" t="s">
        <v>8</v>
      </c>
      <c r="F266" s="268" t="s">
        <v>350</v>
      </c>
      <c r="G266" s="268">
        <v>0.699482024</v>
      </c>
      <c r="H266" s="268">
        <v>124.4039993286</v>
      </c>
    </row>
    <row r="267" ht="15.6" spans="1:8">
      <c r="A267" s="268"/>
      <c r="B267" s="268"/>
      <c r="C267" s="268"/>
      <c r="D267" s="268" t="s">
        <v>305</v>
      </c>
      <c r="E267" s="268" t="s">
        <v>8</v>
      </c>
      <c r="F267" s="268" t="s">
        <v>351</v>
      </c>
      <c r="G267" s="268">
        <v>0.659363985</v>
      </c>
      <c r="H267" s="268">
        <v>124.444984436</v>
      </c>
    </row>
    <row r="268" ht="15.6" spans="1:8">
      <c r="A268" s="268"/>
      <c r="B268" s="268"/>
      <c r="C268" s="268"/>
      <c r="D268" s="268" t="s">
        <v>28</v>
      </c>
      <c r="E268" s="268" t="s">
        <v>8</v>
      </c>
      <c r="F268" s="268" t="s">
        <v>352</v>
      </c>
      <c r="G268" s="268">
        <v>0.654238999</v>
      </c>
      <c r="H268" s="268">
        <v>124.4612503052</v>
      </c>
    </row>
    <row r="269" ht="15.6" spans="1:8">
      <c r="A269" s="268"/>
      <c r="B269" s="268"/>
      <c r="C269" s="268"/>
      <c r="D269" s="268" t="s">
        <v>33</v>
      </c>
      <c r="E269" s="268" t="s">
        <v>8</v>
      </c>
      <c r="F269" s="268" t="s">
        <v>353</v>
      </c>
      <c r="G269" s="268">
        <v>0.580276012</v>
      </c>
      <c r="H269" s="268">
        <v>124.5280227661</v>
      </c>
    </row>
    <row r="270" ht="15.6" spans="1:8">
      <c r="A270" s="268"/>
      <c r="B270" s="268"/>
      <c r="C270" s="268"/>
      <c r="D270" s="268" t="s">
        <v>118</v>
      </c>
      <c r="E270" s="268" t="s">
        <v>8</v>
      </c>
      <c r="F270" s="268" t="s">
        <v>354</v>
      </c>
      <c r="G270" s="268">
        <v>0.556042016</v>
      </c>
      <c r="H270" s="268">
        <v>124.4993362427</v>
      </c>
    </row>
    <row r="271" ht="15.6" spans="1:8">
      <c r="A271" s="268"/>
      <c r="B271" s="268"/>
      <c r="C271" s="268"/>
      <c r="D271" s="268" t="s">
        <v>38</v>
      </c>
      <c r="E271" s="268" t="s">
        <v>39</v>
      </c>
      <c r="F271" s="268" t="s">
        <v>355</v>
      </c>
      <c r="G271" s="268">
        <v>0.794920981</v>
      </c>
      <c r="H271" s="268">
        <v>124.4526519775</v>
      </c>
    </row>
    <row r="272" ht="15.6" spans="1:8">
      <c r="A272" s="268"/>
      <c r="B272" s="268"/>
      <c r="C272" s="268"/>
      <c r="D272" s="268" t="s">
        <v>38</v>
      </c>
      <c r="E272" s="268" t="s">
        <v>39</v>
      </c>
      <c r="F272" s="268" t="s">
        <v>356</v>
      </c>
      <c r="G272" s="268">
        <v>0.799198985</v>
      </c>
      <c r="H272" s="268">
        <v>124.4495315552</v>
      </c>
    </row>
    <row r="273" ht="15.6" spans="1:8">
      <c r="A273" s="268"/>
      <c r="B273" s="268"/>
      <c r="C273" s="268"/>
      <c r="D273" s="268" t="s">
        <v>42</v>
      </c>
      <c r="E273" s="268" t="s">
        <v>39</v>
      </c>
      <c r="F273" s="268" t="s">
        <v>357</v>
      </c>
      <c r="G273" s="268">
        <v>0.803281009</v>
      </c>
      <c r="H273" s="268">
        <v>124.4467544556</v>
      </c>
    </row>
    <row r="274" ht="15.6" spans="1:8">
      <c r="A274" s="268"/>
      <c r="B274" s="268"/>
      <c r="C274" s="268"/>
      <c r="D274" s="268" t="s">
        <v>105</v>
      </c>
      <c r="E274" s="268" t="s">
        <v>22</v>
      </c>
      <c r="F274" s="268" t="s">
        <v>358</v>
      </c>
      <c r="G274" s="268">
        <v>0.40169</v>
      </c>
      <c r="H274" s="268">
        <v>124.15274</v>
      </c>
    </row>
    <row r="275" ht="15.6" spans="1:8">
      <c r="A275" s="268"/>
      <c r="B275" s="268"/>
      <c r="C275" s="268"/>
      <c r="D275" s="268" t="s">
        <v>46</v>
      </c>
      <c r="E275" s="268" t="s">
        <v>22</v>
      </c>
      <c r="F275" s="268" t="s">
        <v>359</v>
      </c>
      <c r="G275" s="268">
        <v>0.37686</v>
      </c>
      <c r="H275" s="268">
        <v>124.01625</v>
      </c>
    </row>
    <row r="276" ht="15.6" spans="1:8">
      <c r="A276" s="268"/>
      <c r="B276" s="268"/>
      <c r="C276" s="268"/>
      <c r="D276" s="268" t="s">
        <v>46</v>
      </c>
      <c r="E276" s="268" t="s">
        <v>22</v>
      </c>
      <c r="F276" s="268" t="s">
        <v>360</v>
      </c>
      <c r="G276" s="268">
        <v>0.38252</v>
      </c>
      <c r="H276" s="268">
        <v>124.0179</v>
      </c>
    </row>
    <row r="277" ht="15.6" spans="1:8">
      <c r="A277" s="268"/>
      <c r="B277" s="268"/>
      <c r="C277" s="268"/>
      <c r="D277" s="268" t="s">
        <v>21</v>
      </c>
      <c r="E277" s="268" t="s">
        <v>22</v>
      </c>
      <c r="F277" s="268" t="s">
        <v>361</v>
      </c>
      <c r="G277" s="268">
        <v>0.4623</v>
      </c>
      <c r="H277" s="268">
        <v>124.37605</v>
      </c>
    </row>
    <row r="278" ht="15.6" spans="1:8">
      <c r="A278" s="268"/>
      <c r="B278" s="268"/>
      <c r="C278" s="268"/>
      <c r="D278" s="268" t="s">
        <v>21</v>
      </c>
      <c r="E278" s="268" t="s">
        <v>22</v>
      </c>
      <c r="F278" s="268" t="s">
        <v>362</v>
      </c>
      <c r="G278" s="268">
        <v>0.46059</v>
      </c>
      <c r="H278" s="268">
        <v>124.44051</v>
      </c>
    </row>
    <row r="279" ht="15.6" spans="1:8">
      <c r="A279" s="268"/>
      <c r="B279" s="268"/>
      <c r="C279" s="268"/>
      <c r="D279" s="268" t="s">
        <v>136</v>
      </c>
      <c r="E279" s="268" t="s">
        <v>132</v>
      </c>
      <c r="F279" s="268" t="s">
        <v>363</v>
      </c>
      <c r="G279" s="268">
        <v>0.72157</v>
      </c>
      <c r="H279" s="268">
        <v>124.29862</v>
      </c>
    </row>
    <row r="280" ht="15.6" spans="1:8">
      <c r="A280" s="268"/>
      <c r="B280" s="268"/>
      <c r="C280" s="268"/>
      <c r="D280" s="268" t="s">
        <v>364</v>
      </c>
      <c r="E280" s="268" t="s">
        <v>4</v>
      </c>
      <c r="F280" s="268" t="s">
        <v>365</v>
      </c>
      <c r="G280" s="268">
        <v>0.83865</v>
      </c>
      <c r="H280" s="268">
        <v>123.88249</v>
      </c>
    </row>
    <row r="281" ht="15.6" spans="1:8">
      <c r="A281" s="268"/>
      <c r="B281" s="268"/>
      <c r="C281" s="268"/>
      <c r="D281" s="268" t="s">
        <v>172</v>
      </c>
      <c r="E281" s="268" t="s">
        <v>173</v>
      </c>
      <c r="F281" s="268" t="s">
        <v>366</v>
      </c>
      <c r="G281" s="268">
        <v>0.944307</v>
      </c>
      <c r="H281" s="268">
        <v>124.181124</v>
      </c>
    </row>
    <row r="282" ht="15.6" spans="1:8">
      <c r="A282" s="268"/>
      <c r="B282" s="268"/>
      <c r="C282" s="268"/>
      <c r="D282" s="268" t="s">
        <v>7</v>
      </c>
      <c r="E282" s="268" t="s">
        <v>8</v>
      </c>
      <c r="F282" s="268" t="s">
        <v>367</v>
      </c>
      <c r="G282" s="268">
        <v>0.847307026</v>
      </c>
      <c r="H282" s="268">
        <v>124.7081222534</v>
      </c>
    </row>
    <row r="283" ht="15.6" spans="1:8">
      <c r="A283" s="268"/>
      <c r="B283" s="268"/>
      <c r="C283" s="268"/>
      <c r="D283" s="268" t="s">
        <v>84</v>
      </c>
      <c r="E283" s="268" t="s">
        <v>8</v>
      </c>
      <c r="F283" s="268" t="s">
        <v>368</v>
      </c>
      <c r="G283" s="268">
        <v>0.767620981</v>
      </c>
      <c r="H283" s="268">
        <v>124.6151428223</v>
      </c>
    </row>
    <row r="284" ht="15.6" spans="1:8">
      <c r="A284" s="268"/>
      <c r="B284" s="268"/>
      <c r="C284" s="268"/>
      <c r="D284" s="268" t="s">
        <v>122</v>
      </c>
      <c r="E284" s="268" t="s">
        <v>39</v>
      </c>
      <c r="F284" s="268" t="s">
        <v>369</v>
      </c>
      <c r="G284" s="268">
        <v>0.790117025</v>
      </c>
      <c r="H284" s="268">
        <v>124.4655075073</v>
      </c>
    </row>
    <row r="285" ht="15.6" spans="1:8">
      <c r="A285" s="268"/>
      <c r="B285" s="268"/>
      <c r="C285" s="268"/>
      <c r="D285" s="268" t="s">
        <v>96</v>
      </c>
      <c r="E285" s="268" t="s">
        <v>39</v>
      </c>
      <c r="F285" s="268" t="s">
        <v>370</v>
      </c>
      <c r="G285" s="268">
        <v>0.786789</v>
      </c>
      <c r="H285" s="268">
        <v>124.4541549683</v>
      </c>
    </row>
    <row r="286" ht="15.6" spans="1:8">
      <c r="A286" s="268"/>
      <c r="B286" s="268"/>
      <c r="C286" s="268"/>
      <c r="D286" s="268" t="s">
        <v>38</v>
      </c>
      <c r="E286" s="268" t="s">
        <v>39</v>
      </c>
      <c r="F286" s="268" t="s">
        <v>371</v>
      </c>
      <c r="G286" s="268">
        <v>0.791270018</v>
      </c>
      <c r="H286" s="268">
        <v>124.4527206421</v>
      </c>
    </row>
    <row r="287" ht="15.6" spans="1:8">
      <c r="A287" s="268"/>
      <c r="B287" s="268"/>
      <c r="C287" s="268"/>
      <c r="D287" s="268" t="s">
        <v>78</v>
      </c>
      <c r="E287" s="268" t="s">
        <v>8</v>
      </c>
      <c r="F287" s="268" t="s">
        <v>372</v>
      </c>
      <c r="G287" s="268">
        <v>0.679571986</v>
      </c>
      <c r="H287" s="268">
        <v>124.5152740479</v>
      </c>
    </row>
    <row r="288" ht="15.6" spans="1:8">
      <c r="A288" s="268"/>
      <c r="B288" s="268"/>
      <c r="C288" s="268"/>
      <c r="D288" s="268" t="s">
        <v>105</v>
      </c>
      <c r="E288" s="268" t="s">
        <v>22</v>
      </c>
      <c r="F288" s="268" t="s">
        <v>373</v>
      </c>
      <c r="G288" s="268">
        <v>0.37914</v>
      </c>
      <c r="H288" s="268">
        <v>124.05482</v>
      </c>
    </row>
    <row r="289" ht="15.6" spans="1:8">
      <c r="A289" s="268"/>
      <c r="B289" s="268"/>
      <c r="C289" s="268"/>
      <c r="D289" s="268" t="s">
        <v>105</v>
      </c>
      <c r="E289" s="268" t="s">
        <v>22</v>
      </c>
      <c r="F289" s="268" t="s">
        <v>374</v>
      </c>
      <c r="G289" s="268">
        <v>0.38267</v>
      </c>
      <c r="H289" s="268">
        <v>124.06359</v>
      </c>
    </row>
    <row r="290" ht="15.6" spans="1:8">
      <c r="A290" s="268"/>
      <c r="B290" s="268"/>
      <c r="C290" s="268"/>
      <c r="D290" s="268" t="s">
        <v>108</v>
      </c>
      <c r="E290" s="268" t="s">
        <v>22</v>
      </c>
      <c r="F290" s="268" t="s">
        <v>375</v>
      </c>
      <c r="G290" s="268">
        <v>0.43039</v>
      </c>
      <c r="H290" s="268">
        <v>124.28734</v>
      </c>
    </row>
    <row r="291" ht="15.6" spans="1:8">
      <c r="A291" s="268"/>
      <c r="B291" s="268"/>
      <c r="C291" s="268"/>
      <c r="D291" s="268" t="s">
        <v>21</v>
      </c>
      <c r="E291" s="268" t="s">
        <v>22</v>
      </c>
      <c r="F291" s="268" t="s">
        <v>376</v>
      </c>
      <c r="G291" s="268">
        <v>0.43757</v>
      </c>
      <c r="H291" s="268">
        <v>124.307</v>
      </c>
    </row>
    <row r="292" ht="15.6" spans="1:8">
      <c r="A292" s="268"/>
      <c r="B292" s="268"/>
      <c r="C292" s="268"/>
      <c r="D292" s="268" t="s">
        <v>46</v>
      </c>
      <c r="E292" s="268" t="s">
        <v>22</v>
      </c>
      <c r="F292" s="268" t="s">
        <v>377</v>
      </c>
      <c r="G292" s="268">
        <v>0.37674</v>
      </c>
      <c r="H292" s="268">
        <v>123.9891</v>
      </c>
    </row>
    <row r="293" ht="15.6" spans="1:8">
      <c r="A293" s="268"/>
      <c r="B293" s="268"/>
      <c r="C293" s="268"/>
      <c r="D293" s="268" t="s">
        <v>46</v>
      </c>
      <c r="E293" s="268" t="s">
        <v>22</v>
      </c>
      <c r="F293" s="268" t="s">
        <v>378</v>
      </c>
      <c r="G293" s="268">
        <v>0.37345</v>
      </c>
      <c r="H293" s="268">
        <v>123.98591</v>
      </c>
    </row>
    <row r="294" ht="15.6" spans="1:8">
      <c r="A294" s="268"/>
      <c r="B294" s="268"/>
      <c r="C294" s="268"/>
      <c r="D294" s="268" t="s">
        <v>71</v>
      </c>
      <c r="E294" s="268" t="s">
        <v>8</v>
      </c>
      <c r="F294" s="268" t="s">
        <v>379</v>
      </c>
      <c r="G294" s="268">
        <v>0.709755003</v>
      </c>
      <c r="H294" s="268">
        <v>124.3845672607</v>
      </c>
    </row>
    <row r="295" ht="15.6" spans="1:8">
      <c r="A295" s="268"/>
      <c r="B295" s="268"/>
      <c r="C295" s="268"/>
      <c r="D295" s="268" t="s">
        <v>71</v>
      </c>
      <c r="E295" s="268" t="s">
        <v>8</v>
      </c>
      <c r="F295" s="268" t="s">
        <v>380</v>
      </c>
      <c r="G295" s="268">
        <v>0.708424985</v>
      </c>
      <c r="H295" s="268">
        <v>124.3863449097</v>
      </c>
    </row>
    <row r="296" ht="15.6" spans="1:8">
      <c r="A296" s="268"/>
      <c r="B296" s="268"/>
      <c r="C296" s="268"/>
      <c r="D296" s="268" t="s">
        <v>118</v>
      </c>
      <c r="E296" s="268" t="s">
        <v>8</v>
      </c>
      <c r="F296" s="268" t="s">
        <v>381</v>
      </c>
      <c r="G296" s="268">
        <v>0.532661974</v>
      </c>
      <c r="H296" s="268">
        <v>124.4690704346</v>
      </c>
    </row>
    <row r="297" ht="15.6" spans="1:8">
      <c r="A297" s="268"/>
      <c r="B297" s="268"/>
      <c r="C297" s="268"/>
      <c r="D297" s="268" t="s">
        <v>120</v>
      </c>
      <c r="E297" s="268" t="s">
        <v>8</v>
      </c>
      <c r="F297" s="268" t="s">
        <v>382</v>
      </c>
      <c r="G297" s="268">
        <v>0.484082997</v>
      </c>
      <c r="H297" s="268">
        <v>124.4772415161</v>
      </c>
    </row>
    <row r="298" ht="15.6" spans="1:8">
      <c r="A298" s="268"/>
      <c r="B298" s="268"/>
      <c r="C298" s="268"/>
      <c r="D298" s="268" t="s">
        <v>89</v>
      </c>
      <c r="E298" s="268" t="s">
        <v>8</v>
      </c>
      <c r="F298" s="268" t="s">
        <v>383</v>
      </c>
      <c r="G298" s="268">
        <v>0.70946902</v>
      </c>
      <c r="H298" s="268">
        <v>124.3908462524</v>
      </c>
    </row>
    <row r="299" ht="15.6" spans="1:8">
      <c r="A299" s="268"/>
      <c r="B299" s="268"/>
      <c r="C299" s="268"/>
      <c r="D299" s="268" t="s">
        <v>384</v>
      </c>
      <c r="E299" s="268" t="s">
        <v>173</v>
      </c>
      <c r="F299" s="268" t="s">
        <v>385</v>
      </c>
      <c r="G299" s="268">
        <v>0.99214</v>
      </c>
      <c r="H299" s="268">
        <v>124.238332</v>
      </c>
    </row>
    <row r="300" ht="15.6" spans="1:8">
      <c r="A300" s="268"/>
      <c r="B300" s="268"/>
      <c r="C300" s="268"/>
      <c r="D300" s="268" t="s">
        <v>386</v>
      </c>
      <c r="E300" s="268" t="s">
        <v>173</v>
      </c>
      <c r="F300" s="268" t="s">
        <v>387</v>
      </c>
      <c r="G300" s="268">
        <v>0.996783</v>
      </c>
      <c r="H300" s="268">
        <v>124.279102</v>
      </c>
    </row>
    <row r="301" ht="15.6" spans="1:8">
      <c r="A301" s="268"/>
      <c r="B301" s="268"/>
      <c r="C301" s="268"/>
      <c r="D301" s="268" t="s">
        <v>28</v>
      </c>
      <c r="E301" s="268" t="s">
        <v>8</v>
      </c>
      <c r="F301" s="268" t="s">
        <v>388</v>
      </c>
      <c r="G301" s="268">
        <v>0.652111</v>
      </c>
      <c r="H301" s="268">
        <v>124.472565</v>
      </c>
    </row>
    <row r="302" ht="15.6" spans="1:8">
      <c r="A302" s="268"/>
      <c r="B302" s="268"/>
      <c r="C302" s="268"/>
      <c r="D302" s="268" t="s">
        <v>108</v>
      </c>
      <c r="E302" s="268" t="s">
        <v>22</v>
      </c>
      <c r="F302" s="268" t="s">
        <v>389</v>
      </c>
      <c r="G302" s="268">
        <v>0.43259</v>
      </c>
      <c r="H302" s="268">
        <v>124.22048</v>
      </c>
    </row>
    <row r="303" ht="15.6" spans="1:8">
      <c r="A303" s="268"/>
      <c r="B303" s="268"/>
      <c r="C303" s="268"/>
      <c r="D303" s="268" t="s">
        <v>108</v>
      </c>
      <c r="E303" s="268" t="s">
        <v>22</v>
      </c>
      <c r="F303" s="268" t="s">
        <v>390</v>
      </c>
      <c r="G303" s="268">
        <v>0.41371</v>
      </c>
      <c r="H303" s="268">
        <v>124.25024</v>
      </c>
    </row>
    <row r="304" ht="15.6" spans="1:8">
      <c r="A304" s="268"/>
      <c r="B304" s="268"/>
      <c r="C304" s="268"/>
      <c r="D304" s="268" t="s">
        <v>46</v>
      </c>
      <c r="E304" s="268" t="s">
        <v>22</v>
      </c>
      <c r="F304" s="268" t="s">
        <v>391</v>
      </c>
      <c r="G304" s="268">
        <v>0.37354</v>
      </c>
      <c r="H304" s="268">
        <v>124.02708</v>
      </c>
    </row>
    <row r="305" ht="15.6" spans="1:8">
      <c r="A305" s="268"/>
      <c r="B305" s="268"/>
      <c r="C305" s="268"/>
      <c r="D305" s="268" t="s">
        <v>46</v>
      </c>
      <c r="E305" s="268" t="s">
        <v>22</v>
      </c>
      <c r="F305" s="268" t="s">
        <v>392</v>
      </c>
      <c r="G305" s="268">
        <v>0.38084</v>
      </c>
      <c r="H305" s="268">
        <v>124.04925</v>
      </c>
    </row>
    <row r="306" ht="15.6" spans="1:8">
      <c r="A306" s="268"/>
      <c r="B306" s="268"/>
      <c r="C306" s="268"/>
      <c r="D306" s="268" t="s">
        <v>81</v>
      </c>
      <c r="E306" s="268" t="s">
        <v>8</v>
      </c>
      <c r="F306" s="268" t="s">
        <v>393</v>
      </c>
      <c r="G306" s="268">
        <v>0.741612017</v>
      </c>
      <c r="H306" s="268">
        <v>124.6065368652</v>
      </c>
    </row>
    <row r="307" ht="15.6" spans="1:8">
      <c r="A307" s="268"/>
      <c r="B307" s="268"/>
      <c r="C307" s="268"/>
      <c r="D307" s="268" t="s">
        <v>81</v>
      </c>
      <c r="E307" s="268" t="s">
        <v>8</v>
      </c>
      <c r="F307" s="268" t="s">
        <v>394</v>
      </c>
      <c r="G307" s="268">
        <v>0.747995019</v>
      </c>
      <c r="H307" s="268">
        <v>124.6098251343</v>
      </c>
    </row>
    <row r="308" ht="15.6" spans="1:8">
      <c r="A308" s="268"/>
      <c r="B308" s="268"/>
      <c r="C308" s="268"/>
      <c r="D308" s="268" t="s">
        <v>84</v>
      </c>
      <c r="E308" s="268" t="s">
        <v>8</v>
      </c>
      <c r="F308" s="268" t="s">
        <v>395</v>
      </c>
      <c r="G308" s="268">
        <v>0.757357001</v>
      </c>
      <c r="H308" s="268">
        <v>124.6111526489</v>
      </c>
    </row>
    <row r="309" ht="15.6" spans="1:8">
      <c r="A309" s="268"/>
      <c r="B309" s="268"/>
      <c r="C309" s="268"/>
      <c r="D309" s="268" t="s">
        <v>84</v>
      </c>
      <c r="E309" s="268" t="s">
        <v>8</v>
      </c>
      <c r="F309" s="268" t="s">
        <v>396</v>
      </c>
      <c r="G309" s="268">
        <v>0.760408998</v>
      </c>
      <c r="H309" s="268">
        <v>124.6134643555</v>
      </c>
    </row>
    <row r="310" ht="15.6" spans="1:8">
      <c r="A310" s="268"/>
      <c r="B310" s="268"/>
      <c r="C310" s="268"/>
      <c r="D310" s="268" t="s">
        <v>84</v>
      </c>
      <c r="E310" s="268" t="s">
        <v>8</v>
      </c>
      <c r="F310" s="268" t="s">
        <v>397</v>
      </c>
      <c r="G310" s="268">
        <v>0.764120996</v>
      </c>
      <c r="H310" s="268">
        <v>124.6146011353</v>
      </c>
    </row>
    <row r="311" ht="15.6" spans="1:8">
      <c r="A311" s="268"/>
      <c r="B311" s="268"/>
      <c r="C311" s="268"/>
      <c r="D311" s="268" t="s">
        <v>73</v>
      </c>
      <c r="E311" s="268" t="s">
        <v>8</v>
      </c>
      <c r="F311" s="268" t="s">
        <v>398</v>
      </c>
      <c r="G311" s="268">
        <v>0.722626984</v>
      </c>
      <c r="H311" s="268">
        <v>124.3867874146</v>
      </c>
    </row>
    <row r="312" ht="15.6" spans="1:8">
      <c r="A312" s="268"/>
      <c r="B312" s="268"/>
      <c r="C312" s="268"/>
      <c r="D312" s="268" t="s">
        <v>73</v>
      </c>
      <c r="E312" s="268" t="s">
        <v>8</v>
      </c>
      <c r="F312" s="268" t="s">
        <v>399</v>
      </c>
      <c r="G312" s="268">
        <v>0.72270298</v>
      </c>
      <c r="H312" s="268">
        <v>124.3844680786</v>
      </c>
    </row>
    <row r="313" ht="15.6" spans="1:8">
      <c r="A313" s="268"/>
      <c r="B313" s="268"/>
      <c r="C313" s="268"/>
      <c r="D313" s="268" t="s">
        <v>89</v>
      </c>
      <c r="E313" s="268" t="s">
        <v>8</v>
      </c>
      <c r="F313" s="268" t="s">
        <v>400</v>
      </c>
      <c r="G313" s="268">
        <v>0.712812006</v>
      </c>
      <c r="H313" s="268">
        <v>124.3912658691</v>
      </c>
    </row>
    <row r="314" ht="15.6" spans="1:8">
      <c r="A314" s="268"/>
      <c r="B314" s="268"/>
      <c r="C314" s="268"/>
      <c r="D314" s="268" t="s">
        <v>92</v>
      </c>
      <c r="E314" s="268" t="s">
        <v>8</v>
      </c>
      <c r="F314" s="268" t="s">
        <v>401</v>
      </c>
      <c r="G314" s="268">
        <v>0.757633984</v>
      </c>
      <c r="H314" s="268">
        <v>124.446395874</v>
      </c>
    </row>
    <row r="315" ht="15.6" spans="1:8">
      <c r="A315" s="268"/>
      <c r="B315" s="268"/>
      <c r="C315" s="268"/>
      <c r="D315" s="268" t="s">
        <v>157</v>
      </c>
      <c r="E315" s="268" t="s">
        <v>8</v>
      </c>
      <c r="F315" s="268" t="s">
        <v>402</v>
      </c>
      <c r="G315" s="268">
        <v>0.711682022</v>
      </c>
      <c r="H315" s="268">
        <v>124.5886001587</v>
      </c>
    </row>
    <row r="316" ht="15.6" spans="1:8">
      <c r="A316" s="268"/>
      <c r="B316" s="268"/>
      <c r="C316" s="268"/>
      <c r="D316" s="268" t="s">
        <v>157</v>
      </c>
      <c r="E316" s="268" t="s">
        <v>8</v>
      </c>
      <c r="F316" s="268" t="s">
        <v>403</v>
      </c>
      <c r="G316" s="268">
        <v>0.709550977</v>
      </c>
      <c r="H316" s="268">
        <v>124.5887832642</v>
      </c>
    </row>
    <row r="317" ht="15.6" spans="1:8">
      <c r="A317" s="268"/>
      <c r="B317" s="268"/>
      <c r="C317" s="268"/>
      <c r="D317" s="268" t="s">
        <v>98</v>
      </c>
      <c r="E317" s="268" t="s">
        <v>8</v>
      </c>
      <c r="F317" s="268" t="s">
        <v>404</v>
      </c>
      <c r="G317" s="268">
        <v>0.789075971</v>
      </c>
      <c r="H317" s="268">
        <v>124.525604248</v>
      </c>
    </row>
    <row r="318" ht="15.6" spans="1:8">
      <c r="A318" s="268"/>
      <c r="B318" s="268"/>
      <c r="C318" s="268"/>
      <c r="D318" s="268" t="s">
        <v>122</v>
      </c>
      <c r="E318" s="268" t="s">
        <v>39</v>
      </c>
      <c r="F318" s="268" t="s">
        <v>405</v>
      </c>
      <c r="G318" s="268">
        <v>0.789310992</v>
      </c>
      <c r="H318" s="268">
        <v>124.463218689</v>
      </c>
    </row>
    <row r="319" ht="15.6" spans="1:8">
      <c r="A319" s="268"/>
      <c r="B319" s="268"/>
      <c r="C319" s="268"/>
      <c r="D319" s="268" t="s">
        <v>103</v>
      </c>
      <c r="E319" s="268" t="s">
        <v>101</v>
      </c>
      <c r="F319" s="268" t="s">
        <v>406</v>
      </c>
      <c r="G319" s="268">
        <v>0.796208024</v>
      </c>
      <c r="H319" s="268">
        <v>124.4266586304</v>
      </c>
    </row>
    <row r="320" ht="15.6" spans="1:8">
      <c r="A320" s="268"/>
      <c r="B320" s="268"/>
      <c r="C320" s="268"/>
      <c r="D320" s="268" t="s">
        <v>103</v>
      </c>
      <c r="E320" s="268" t="s">
        <v>101</v>
      </c>
      <c r="F320" s="268" t="s">
        <v>407</v>
      </c>
      <c r="G320" s="268">
        <v>0.797695994</v>
      </c>
      <c r="H320" s="268">
        <v>124.4238357544</v>
      </c>
    </row>
    <row r="321" ht="15.6" spans="1:8">
      <c r="A321" s="268"/>
      <c r="B321" s="268"/>
      <c r="C321" s="268"/>
      <c r="D321" s="268" t="s">
        <v>105</v>
      </c>
      <c r="E321" s="268" t="s">
        <v>22</v>
      </c>
      <c r="F321" s="268" t="s">
        <v>408</v>
      </c>
      <c r="G321" s="268">
        <v>0.39754</v>
      </c>
      <c r="H321" s="268">
        <v>124.11059</v>
      </c>
    </row>
    <row r="322" ht="15.6" spans="1:8">
      <c r="A322" s="268"/>
      <c r="B322" s="268"/>
      <c r="C322" s="268"/>
      <c r="D322" s="268" t="s">
        <v>105</v>
      </c>
      <c r="E322" s="268" t="s">
        <v>22</v>
      </c>
      <c r="F322" s="268" t="s">
        <v>409</v>
      </c>
      <c r="G322" s="268">
        <v>0.39692</v>
      </c>
      <c r="H322" s="268">
        <v>124.1146</v>
      </c>
    </row>
    <row r="323" ht="15.6" spans="1:8">
      <c r="A323" s="268"/>
      <c r="B323" s="268"/>
      <c r="C323" s="268"/>
      <c r="D323" s="268" t="s">
        <v>410</v>
      </c>
      <c r="E323" s="268" t="s">
        <v>132</v>
      </c>
      <c r="F323" s="268" t="s">
        <v>411</v>
      </c>
      <c r="G323" s="268">
        <v>0.743908</v>
      </c>
      <c r="H323" s="268">
        <v>124.295898</v>
      </c>
    </row>
    <row r="324" ht="15.6" spans="1:8">
      <c r="A324" s="268"/>
      <c r="B324" s="268"/>
      <c r="C324" s="268"/>
      <c r="D324" s="268" t="s">
        <v>412</v>
      </c>
      <c r="E324" s="268" t="s">
        <v>173</v>
      </c>
      <c r="F324" s="268" t="s">
        <v>413</v>
      </c>
      <c r="G324" s="268">
        <v>0.604351</v>
      </c>
      <c r="H324" s="268">
        <v>124.261299</v>
      </c>
    </row>
    <row r="325" ht="15.6" spans="1:8">
      <c r="A325" s="268"/>
      <c r="B325" s="268"/>
      <c r="C325" s="268"/>
      <c r="D325" s="268" t="s">
        <v>131</v>
      </c>
      <c r="E325" s="268" t="s">
        <v>132</v>
      </c>
      <c r="F325" s="268" t="s">
        <v>414</v>
      </c>
      <c r="G325" s="268">
        <v>0.58878</v>
      </c>
      <c r="H325" s="268">
        <v>124.26606</v>
      </c>
    </row>
    <row r="326" ht="15.6" spans="1:8">
      <c r="A326" s="268"/>
      <c r="B326" s="268"/>
      <c r="C326" s="268"/>
      <c r="D326" s="268" t="s">
        <v>4</v>
      </c>
      <c r="E326" s="268" t="s">
        <v>4</v>
      </c>
      <c r="F326" s="268" t="s">
        <v>415</v>
      </c>
      <c r="G326" s="268">
        <v>0.91017</v>
      </c>
      <c r="H326" s="268">
        <v>123.26178</v>
      </c>
    </row>
    <row r="327" ht="15.6" spans="1:8">
      <c r="A327" s="268"/>
      <c r="B327" s="268"/>
      <c r="C327" s="268"/>
      <c r="D327" s="268" t="s">
        <v>342</v>
      </c>
      <c r="E327" s="268" t="s">
        <v>39</v>
      </c>
      <c r="F327" s="268" t="s">
        <v>416</v>
      </c>
      <c r="G327" s="268">
        <v>0.91999</v>
      </c>
      <c r="H327" s="268">
        <v>124.10674</v>
      </c>
    </row>
    <row r="328" ht="15.6" spans="1:8">
      <c r="A328" s="268"/>
      <c r="B328" s="268"/>
      <c r="C328" s="268"/>
      <c r="D328" s="268" t="s">
        <v>131</v>
      </c>
      <c r="E328" s="268" t="s">
        <v>132</v>
      </c>
      <c r="F328" s="268" t="s">
        <v>417</v>
      </c>
      <c r="G328" s="268">
        <v>0.568914</v>
      </c>
      <c r="H328" s="268">
        <v>124.230914</v>
      </c>
    </row>
    <row r="329" ht="15.6" spans="1:8">
      <c r="A329" s="268"/>
      <c r="B329" s="268"/>
      <c r="C329" s="268"/>
      <c r="D329" s="268" t="s">
        <v>418</v>
      </c>
      <c r="E329" s="268" t="s">
        <v>132</v>
      </c>
      <c r="F329" s="268" t="s">
        <v>419</v>
      </c>
      <c r="G329" s="268">
        <v>0.733879886</v>
      </c>
      <c r="H329" s="268">
        <v>124.3047850746</v>
      </c>
    </row>
    <row r="330" ht="15.6" spans="1:8">
      <c r="A330" s="268"/>
      <c r="B330" s="268"/>
      <c r="C330" s="268"/>
      <c r="D330" s="268" t="s">
        <v>136</v>
      </c>
      <c r="E330" s="268" t="s">
        <v>132</v>
      </c>
      <c r="F330" s="268" t="s">
        <v>420</v>
      </c>
      <c r="G330" s="268">
        <v>0.60005</v>
      </c>
      <c r="H330" s="268">
        <v>124.293083</v>
      </c>
    </row>
    <row r="331" ht="15.6" spans="1:8">
      <c r="A331" s="268"/>
      <c r="B331" s="268"/>
      <c r="C331" s="268"/>
      <c r="D331" s="268" t="s">
        <v>136</v>
      </c>
      <c r="E331" s="268" t="s">
        <v>132</v>
      </c>
      <c r="F331" s="268" t="s">
        <v>421</v>
      </c>
      <c r="G331" s="268">
        <v>0.605483</v>
      </c>
      <c r="H331" s="268">
        <v>124.289367</v>
      </c>
    </row>
    <row r="332" ht="15.6" spans="1:8">
      <c r="A332" s="268"/>
      <c r="B332" s="268"/>
      <c r="C332" s="268"/>
      <c r="D332" s="268" t="s">
        <v>136</v>
      </c>
      <c r="E332" s="268" t="s">
        <v>132</v>
      </c>
      <c r="F332" s="268" t="s">
        <v>422</v>
      </c>
      <c r="G332" s="268">
        <v>0.665467</v>
      </c>
      <c r="H332" s="268">
        <v>124.3122</v>
      </c>
    </row>
    <row r="333" ht="15.6" spans="1:8">
      <c r="A333" s="268"/>
      <c r="B333" s="268"/>
      <c r="C333" s="268"/>
      <c r="D333" s="268" t="s">
        <v>136</v>
      </c>
      <c r="E333" s="268" t="s">
        <v>132</v>
      </c>
      <c r="F333" s="268" t="s">
        <v>423</v>
      </c>
      <c r="G333" s="268">
        <v>0.680354</v>
      </c>
      <c r="H333" s="268">
        <v>124.301912</v>
      </c>
    </row>
    <row r="334" ht="15.6" spans="1:8">
      <c r="A334" s="268"/>
      <c r="B334" s="268"/>
      <c r="C334" s="268"/>
      <c r="D334" s="268" t="s">
        <v>131</v>
      </c>
      <c r="E334" s="268" t="s">
        <v>131</v>
      </c>
      <c r="F334" s="268" t="s">
        <v>424</v>
      </c>
      <c r="G334" s="268">
        <v>0.58201</v>
      </c>
      <c r="H334" s="268">
        <v>124.0056</v>
      </c>
    </row>
    <row r="335" ht="15.6" spans="1:8">
      <c r="A335" s="268"/>
      <c r="B335" s="268"/>
      <c r="C335" s="268"/>
      <c r="D335" s="268" t="s">
        <v>131</v>
      </c>
      <c r="E335" s="268" t="s">
        <v>131</v>
      </c>
      <c r="F335" s="268" t="s">
        <v>425</v>
      </c>
      <c r="G335" s="268">
        <v>0.57643</v>
      </c>
      <c r="H335" s="268">
        <v>123.9968</v>
      </c>
    </row>
    <row r="336" ht="15.6" spans="1:8">
      <c r="A336" s="268"/>
      <c r="B336" s="268"/>
      <c r="C336" s="268"/>
      <c r="D336" s="268" t="s">
        <v>131</v>
      </c>
      <c r="E336" s="268" t="s">
        <v>131</v>
      </c>
      <c r="F336" s="268" t="s">
        <v>426</v>
      </c>
      <c r="G336" s="268">
        <v>0.55342</v>
      </c>
      <c r="H336" s="268">
        <v>124.03037</v>
      </c>
    </row>
    <row r="337" ht="15.6" spans="1:8">
      <c r="A337" s="268"/>
      <c r="B337" s="268"/>
      <c r="C337" s="268"/>
      <c r="D337" s="268" t="s">
        <v>427</v>
      </c>
      <c r="E337" s="268" t="s">
        <v>131</v>
      </c>
      <c r="F337" s="268" t="s">
        <v>428</v>
      </c>
      <c r="G337" s="268">
        <v>0.83522</v>
      </c>
      <c r="H337" s="268">
        <v>123.90793</v>
      </c>
    </row>
    <row r="338" ht="15.6" spans="1:8">
      <c r="A338" s="268"/>
      <c r="B338" s="268"/>
      <c r="C338" s="268"/>
      <c r="D338" s="268" t="s">
        <v>429</v>
      </c>
      <c r="E338" s="268" t="s">
        <v>4</v>
      </c>
      <c r="F338" s="268" t="s">
        <v>430</v>
      </c>
      <c r="G338" s="268">
        <v>0.9078</v>
      </c>
      <c r="H338" s="268">
        <v>123.29373</v>
      </c>
    </row>
    <row r="339" ht="15.6" spans="1:8">
      <c r="A339" s="268"/>
      <c r="B339" s="268"/>
      <c r="C339" s="268"/>
      <c r="D339" s="268" t="s">
        <v>431</v>
      </c>
      <c r="E339" s="268" t="s">
        <v>4</v>
      </c>
      <c r="F339" s="268" t="s">
        <v>432</v>
      </c>
      <c r="G339" s="268">
        <v>0.8993</v>
      </c>
      <c r="H339" s="268">
        <v>123.29878</v>
      </c>
    </row>
    <row r="340" ht="15.6" spans="1:8">
      <c r="A340" s="268"/>
      <c r="B340" s="268"/>
      <c r="C340" s="268"/>
      <c r="D340" s="268" t="s">
        <v>433</v>
      </c>
      <c r="E340" s="268" t="s">
        <v>4</v>
      </c>
      <c r="F340" s="268" t="s">
        <v>434</v>
      </c>
      <c r="G340" s="268">
        <v>0.90688</v>
      </c>
      <c r="H340" s="268">
        <v>123.30136</v>
      </c>
    </row>
    <row r="341" ht="15.6" spans="1:8">
      <c r="A341" s="268"/>
      <c r="B341" s="268"/>
      <c r="C341" s="268"/>
      <c r="D341" s="268" t="s">
        <v>435</v>
      </c>
      <c r="E341" s="268" t="s">
        <v>4</v>
      </c>
      <c r="F341" s="268" t="s">
        <v>436</v>
      </c>
      <c r="G341" s="268">
        <v>0.88368</v>
      </c>
      <c r="H341" s="268">
        <v>123.31895</v>
      </c>
    </row>
    <row r="342" ht="15.6" spans="1:8">
      <c r="A342" s="268"/>
      <c r="B342" s="268"/>
      <c r="C342" s="268"/>
      <c r="D342" s="268" t="s">
        <v>437</v>
      </c>
      <c r="E342" s="268" t="s">
        <v>4</v>
      </c>
      <c r="F342" s="268" t="s">
        <v>438</v>
      </c>
      <c r="G342" s="268">
        <v>0.90645</v>
      </c>
      <c r="H342" s="268">
        <v>123.26497</v>
      </c>
    </row>
    <row r="343" ht="15.6" spans="1:8">
      <c r="A343" s="268"/>
      <c r="B343" s="268"/>
      <c r="C343" s="268"/>
      <c r="D343" s="268" t="s">
        <v>437</v>
      </c>
      <c r="E343" s="268" t="s">
        <v>4</v>
      </c>
      <c r="F343" s="268" t="s">
        <v>439</v>
      </c>
      <c r="G343" s="268">
        <v>0.90512</v>
      </c>
      <c r="H343" s="268">
        <v>123.26703</v>
      </c>
    </row>
    <row r="344" ht="15.6" spans="1:8">
      <c r="A344" s="268"/>
      <c r="B344" s="268"/>
      <c r="C344" s="268"/>
      <c r="D344" s="268" t="s">
        <v>440</v>
      </c>
      <c r="E344" s="268" t="s">
        <v>4</v>
      </c>
      <c r="F344" s="268" t="s">
        <v>441</v>
      </c>
      <c r="G344" s="268">
        <v>0.89998</v>
      </c>
      <c r="H344" s="268">
        <v>123.26532</v>
      </c>
    </row>
    <row r="345" ht="15.6" spans="1:8">
      <c r="A345" s="268"/>
      <c r="B345" s="268"/>
      <c r="C345" s="268"/>
      <c r="D345" s="268" t="s">
        <v>442</v>
      </c>
      <c r="E345" s="268" t="s">
        <v>4</v>
      </c>
      <c r="F345" s="268" t="s">
        <v>443</v>
      </c>
      <c r="G345" s="268">
        <v>0.93652</v>
      </c>
      <c r="H345" s="268">
        <v>123.2107</v>
      </c>
    </row>
    <row r="346" ht="15.6" spans="1:8">
      <c r="A346" s="268"/>
      <c r="B346" s="268"/>
      <c r="C346" s="268"/>
      <c r="D346" s="268" t="s">
        <v>444</v>
      </c>
      <c r="E346" s="268" t="s">
        <v>4</v>
      </c>
      <c r="F346" s="268" t="s">
        <v>445</v>
      </c>
      <c r="G346" s="268">
        <v>0.90525</v>
      </c>
      <c r="H346" s="268">
        <v>123.18643</v>
      </c>
    </row>
    <row r="347" ht="15.6" spans="1:8">
      <c r="A347" s="268"/>
      <c r="B347" s="268"/>
      <c r="C347" s="268"/>
      <c r="D347" s="268" t="s">
        <v>446</v>
      </c>
      <c r="E347" s="268" t="s">
        <v>132</v>
      </c>
      <c r="F347" s="268" t="s">
        <v>447</v>
      </c>
      <c r="G347" s="268">
        <v>0.746022</v>
      </c>
      <c r="H347" s="268">
        <v>124.312676</v>
      </c>
    </row>
    <row r="348" ht="15.6" spans="1:8">
      <c r="A348" s="268"/>
      <c r="B348" s="268"/>
      <c r="C348" s="268"/>
      <c r="D348" s="268" t="s">
        <v>448</v>
      </c>
      <c r="E348" s="268" t="s">
        <v>132</v>
      </c>
      <c r="F348" s="268" t="s">
        <v>449</v>
      </c>
      <c r="G348" s="268">
        <v>0.742335</v>
      </c>
      <c r="H348" s="268">
        <v>124.313571</v>
      </c>
    </row>
    <row r="349" ht="15.6" spans="1:8">
      <c r="A349" s="268"/>
      <c r="B349" s="268"/>
      <c r="C349" s="268"/>
      <c r="D349" s="268" t="s">
        <v>446</v>
      </c>
      <c r="E349" s="268" t="s">
        <v>132</v>
      </c>
      <c r="F349" s="268" t="s">
        <v>450</v>
      </c>
      <c r="G349" s="268">
        <v>0.761108</v>
      </c>
      <c r="H349" s="268">
        <v>124.313006</v>
      </c>
    </row>
    <row r="350" ht="15.6" spans="1:8">
      <c r="A350" s="268"/>
      <c r="B350" s="268"/>
      <c r="C350" s="268"/>
      <c r="D350" s="268" t="s">
        <v>451</v>
      </c>
      <c r="E350" s="268" t="s">
        <v>4</v>
      </c>
      <c r="F350" s="268" t="s">
        <v>452</v>
      </c>
      <c r="G350" s="268">
        <v>0.8846</v>
      </c>
      <c r="H350" s="268">
        <v>123.47628</v>
      </c>
    </row>
    <row r="351" ht="15.6" spans="1:8">
      <c r="A351" s="268"/>
      <c r="B351" s="268"/>
      <c r="C351" s="268"/>
      <c r="D351" s="268" t="s">
        <v>451</v>
      </c>
      <c r="E351" s="268" t="s">
        <v>4</v>
      </c>
      <c r="F351" s="268" t="s">
        <v>453</v>
      </c>
      <c r="G351" s="268">
        <v>0.88267</v>
      </c>
      <c r="H351" s="268">
        <v>123.48113</v>
      </c>
    </row>
    <row r="352" ht="15.6" spans="1:8">
      <c r="A352" s="268"/>
      <c r="B352" s="268"/>
      <c r="C352" s="268"/>
      <c r="D352" s="268" t="s">
        <v>454</v>
      </c>
      <c r="E352" s="268" t="s">
        <v>132</v>
      </c>
      <c r="F352" s="268" t="s">
        <v>455</v>
      </c>
      <c r="G352" s="268">
        <v>0.725683</v>
      </c>
      <c r="H352" s="268">
        <v>124.288833</v>
      </c>
    </row>
    <row r="353" ht="15.6" spans="1:8">
      <c r="A353" s="268"/>
      <c r="B353" s="268"/>
      <c r="C353" s="268"/>
      <c r="D353" s="268" t="s">
        <v>454</v>
      </c>
      <c r="E353" s="268" t="s">
        <v>132</v>
      </c>
      <c r="F353" s="268" t="s">
        <v>456</v>
      </c>
      <c r="G353" s="268">
        <v>0.724484</v>
      </c>
      <c r="H353" s="268">
        <v>124.292147</v>
      </c>
    </row>
    <row r="354" ht="15.6" spans="1:8">
      <c r="A354" s="268"/>
      <c r="B354" s="268"/>
      <c r="C354" s="268"/>
      <c r="D354" s="268" t="s">
        <v>410</v>
      </c>
      <c r="E354" s="268" t="s">
        <v>132</v>
      </c>
      <c r="F354" s="268" t="s">
        <v>457</v>
      </c>
      <c r="G354" s="268">
        <v>0.738967</v>
      </c>
      <c r="H354" s="268">
        <v>124.303533</v>
      </c>
    </row>
    <row r="355" ht="15.6" spans="1:8">
      <c r="A355" s="268"/>
      <c r="B355" s="268"/>
      <c r="C355" s="268"/>
      <c r="D355" s="268" t="s">
        <v>418</v>
      </c>
      <c r="E355" s="268" t="s">
        <v>132</v>
      </c>
      <c r="F355" s="268" t="s">
        <v>458</v>
      </c>
      <c r="G355" s="268">
        <v>0.733356</v>
      </c>
      <c r="H355" s="268">
        <v>124.306369</v>
      </c>
    </row>
    <row r="356" ht="15.6" spans="1:8">
      <c r="A356" s="268"/>
      <c r="B356" s="268"/>
      <c r="C356" s="268"/>
      <c r="D356" s="268" t="s">
        <v>418</v>
      </c>
      <c r="E356" s="268" t="s">
        <v>132</v>
      </c>
      <c r="F356" s="268" t="s">
        <v>459</v>
      </c>
      <c r="G356" s="268">
        <v>0.735783</v>
      </c>
      <c r="H356" s="268">
        <v>124.305784</v>
      </c>
    </row>
    <row r="357" ht="15.6" spans="1:8">
      <c r="A357" s="268"/>
      <c r="B357" s="268"/>
      <c r="C357" s="268"/>
      <c r="D357" s="268" t="s">
        <v>410</v>
      </c>
      <c r="E357" s="268" t="s">
        <v>132</v>
      </c>
      <c r="F357" s="268" t="s">
        <v>460</v>
      </c>
      <c r="G357" s="268">
        <v>0.738538</v>
      </c>
      <c r="H357" s="268">
        <v>124.308942</v>
      </c>
    </row>
    <row r="358" ht="15.6" spans="1:8">
      <c r="A358" s="268"/>
      <c r="B358" s="268"/>
      <c r="C358" s="268"/>
      <c r="D358" s="268" t="s">
        <v>410</v>
      </c>
      <c r="E358" s="268" t="s">
        <v>132</v>
      </c>
      <c r="F358" s="268" t="s">
        <v>461</v>
      </c>
      <c r="G358" s="268">
        <v>0.738416667</v>
      </c>
      <c r="H358" s="268">
        <v>124.3088333333</v>
      </c>
    </row>
    <row r="359" ht="15.6" spans="1:8">
      <c r="A359" s="268"/>
      <c r="B359" s="268"/>
      <c r="C359" s="268"/>
      <c r="D359" s="268" t="s">
        <v>462</v>
      </c>
      <c r="E359" s="268" t="s">
        <v>132</v>
      </c>
      <c r="F359" s="268" t="s">
        <v>463</v>
      </c>
      <c r="G359" s="268">
        <v>0.73771</v>
      </c>
      <c r="H359" s="268">
        <v>124.32</v>
      </c>
    </row>
    <row r="360" ht="15.6" spans="1:8">
      <c r="A360" s="268"/>
      <c r="B360" s="268"/>
      <c r="C360" s="268"/>
      <c r="D360" s="268" t="s">
        <v>448</v>
      </c>
      <c r="E360" s="268" t="s">
        <v>132</v>
      </c>
      <c r="F360" s="268" t="s">
        <v>464</v>
      </c>
      <c r="G360" s="268">
        <v>0.735262</v>
      </c>
      <c r="H360" s="268">
        <v>124.312635</v>
      </c>
    </row>
    <row r="361" ht="15.6" spans="1:8">
      <c r="A361" s="268"/>
      <c r="B361" s="268"/>
      <c r="C361" s="268"/>
      <c r="D361" s="268" t="s">
        <v>418</v>
      </c>
      <c r="E361" s="268" t="s">
        <v>132</v>
      </c>
      <c r="F361" s="268" t="s">
        <v>465</v>
      </c>
      <c r="G361" s="268">
        <v>0.740217</v>
      </c>
      <c r="H361" s="268">
        <v>124.3116</v>
      </c>
    </row>
    <row r="362" ht="15.6" spans="1:8">
      <c r="A362" s="268"/>
      <c r="B362" s="268"/>
      <c r="C362" s="268"/>
      <c r="D362" s="268" t="s">
        <v>131</v>
      </c>
      <c r="E362" s="268" t="s">
        <v>131</v>
      </c>
      <c r="F362" s="268" t="s">
        <v>466</v>
      </c>
      <c r="G362" s="268">
        <v>0.5811</v>
      </c>
      <c r="H362" s="268">
        <v>124.10567</v>
      </c>
    </row>
    <row r="363" ht="15.6" spans="1:8">
      <c r="A363" s="268"/>
      <c r="B363" s="268"/>
      <c r="C363" s="268"/>
      <c r="D363" s="268" t="s">
        <v>131</v>
      </c>
      <c r="E363" s="268" t="s">
        <v>131</v>
      </c>
      <c r="F363" s="268" t="s">
        <v>467</v>
      </c>
      <c r="G363" s="268">
        <v>0.575479</v>
      </c>
      <c r="H363" s="268">
        <v>124.06</v>
      </c>
    </row>
    <row r="364" ht="15.6" spans="1:8">
      <c r="A364" s="268"/>
      <c r="B364" s="268"/>
      <c r="C364" s="268"/>
      <c r="D364" s="268" t="s">
        <v>131</v>
      </c>
      <c r="E364" s="268" t="s">
        <v>131</v>
      </c>
      <c r="F364" s="268" t="s">
        <v>468</v>
      </c>
      <c r="G364" s="268">
        <v>0.56378</v>
      </c>
      <c r="H364" s="268">
        <v>123.98995</v>
      </c>
    </row>
    <row r="365" ht="15.6" spans="1:8">
      <c r="A365" s="268"/>
      <c r="B365" s="268"/>
      <c r="C365" s="268"/>
      <c r="D365" s="268" t="s">
        <v>131</v>
      </c>
      <c r="E365" s="268" t="s">
        <v>131</v>
      </c>
      <c r="F365" s="268" t="s">
        <v>469</v>
      </c>
      <c r="G365" s="268">
        <v>0.54931</v>
      </c>
      <c r="H365" s="268">
        <v>124.0019</v>
      </c>
    </row>
    <row r="366" ht="15.6" spans="1:8">
      <c r="A366" s="268"/>
      <c r="B366" s="268"/>
      <c r="C366" s="268"/>
      <c r="D366" s="268" t="s">
        <v>131</v>
      </c>
      <c r="E366" s="268" t="s">
        <v>131</v>
      </c>
      <c r="F366" s="268" t="s">
        <v>470</v>
      </c>
      <c r="G366" s="268">
        <v>0.58033</v>
      </c>
      <c r="H366" s="268">
        <v>124.07236</v>
      </c>
    </row>
    <row r="367" ht="15.6" spans="1:8">
      <c r="A367" s="268"/>
      <c r="B367" s="268"/>
      <c r="C367" s="268"/>
      <c r="D367" s="268" t="s">
        <v>46</v>
      </c>
      <c r="E367" s="268" t="s">
        <v>22</v>
      </c>
      <c r="F367" s="268" t="s">
        <v>471</v>
      </c>
      <c r="G367" s="268">
        <v>0.35089</v>
      </c>
      <c r="H367" s="268">
        <v>123.91099</v>
      </c>
    </row>
    <row r="368" ht="15.6" spans="1:8">
      <c r="A368" s="268"/>
      <c r="B368" s="268"/>
      <c r="C368" s="268"/>
      <c r="D368" s="268" t="s">
        <v>472</v>
      </c>
      <c r="E368" s="268" t="s">
        <v>22</v>
      </c>
      <c r="F368" s="268" t="s">
        <v>473</v>
      </c>
      <c r="G368" s="268">
        <v>0.350207</v>
      </c>
      <c r="H368" s="268">
        <v>123.883391</v>
      </c>
    </row>
    <row r="369" ht="15.6" spans="1:8">
      <c r="A369" s="268"/>
      <c r="B369" s="268"/>
      <c r="C369" s="268"/>
      <c r="D369" s="268" t="s">
        <v>472</v>
      </c>
      <c r="E369" s="268" t="s">
        <v>22</v>
      </c>
      <c r="F369" s="268" t="s">
        <v>474</v>
      </c>
      <c r="G369" s="268">
        <v>0.34844</v>
      </c>
      <c r="H369" s="268">
        <v>123.87839</v>
      </c>
    </row>
    <row r="370" ht="15.6" spans="1:8">
      <c r="A370" s="268"/>
      <c r="B370" s="268"/>
      <c r="C370" s="268"/>
      <c r="D370" s="268" t="s">
        <v>472</v>
      </c>
      <c r="E370" s="268" t="s">
        <v>22</v>
      </c>
      <c r="F370" s="268" t="s">
        <v>475</v>
      </c>
      <c r="G370" s="268">
        <v>0.33625</v>
      </c>
      <c r="H370" s="268">
        <v>123.86104</v>
      </c>
    </row>
    <row r="371" ht="15.6" spans="1:8">
      <c r="A371" s="268"/>
      <c r="B371" s="268"/>
      <c r="C371" s="268"/>
      <c r="D371" s="268" t="s">
        <v>472</v>
      </c>
      <c r="E371" s="268" t="s">
        <v>22</v>
      </c>
      <c r="F371" s="268" t="s">
        <v>476</v>
      </c>
      <c r="G371" s="268">
        <v>0.31957</v>
      </c>
      <c r="H371" s="268">
        <v>123.79198</v>
      </c>
    </row>
    <row r="372" ht="15.6" spans="1:8">
      <c r="A372" s="268"/>
      <c r="B372" s="268"/>
      <c r="C372" s="268"/>
      <c r="D372" s="268" t="s">
        <v>324</v>
      </c>
      <c r="E372" s="268" t="s">
        <v>101</v>
      </c>
      <c r="F372" s="268" t="s">
        <v>477</v>
      </c>
      <c r="G372" s="268">
        <v>0.90148</v>
      </c>
      <c r="H372" s="268">
        <v>124.05232</v>
      </c>
    </row>
    <row r="373" ht="15.6" spans="1:8">
      <c r="A373" s="268"/>
      <c r="B373" s="268"/>
      <c r="C373" s="268"/>
      <c r="D373" s="268" t="s">
        <v>324</v>
      </c>
      <c r="E373" s="268" t="s">
        <v>101</v>
      </c>
      <c r="F373" s="268" t="s">
        <v>478</v>
      </c>
      <c r="G373" s="268">
        <v>0.9012</v>
      </c>
      <c r="H373" s="268">
        <v>124.05236</v>
      </c>
    </row>
    <row r="374" ht="15.6" spans="1:8">
      <c r="A374" s="268"/>
      <c r="B374" s="268"/>
      <c r="C374" s="268"/>
      <c r="D374" s="268" t="s">
        <v>324</v>
      </c>
      <c r="E374" s="268" t="s">
        <v>101</v>
      </c>
      <c r="F374" s="268" t="s">
        <v>479</v>
      </c>
      <c r="G374" s="268">
        <v>0.88418</v>
      </c>
      <c r="H374" s="268">
        <v>123.99736</v>
      </c>
    </row>
    <row r="375" ht="15.6" spans="1:8">
      <c r="A375" s="268"/>
      <c r="B375" s="268"/>
      <c r="C375" s="268"/>
      <c r="D375" s="268" t="s">
        <v>324</v>
      </c>
      <c r="E375" s="268" t="s">
        <v>101</v>
      </c>
      <c r="F375" s="268" t="s">
        <v>480</v>
      </c>
      <c r="G375" s="268">
        <v>0.88456</v>
      </c>
      <c r="H375" s="268">
        <v>124.00011</v>
      </c>
    </row>
    <row r="376" ht="15.6" spans="1:8">
      <c r="A376" s="268"/>
      <c r="B376" s="268"/>
      <c r="C376" s="268"/>
      <c r="D376" s="268" t="s">
        <v>131</v>
      </c>
      <c r="E376" s="268" t="s">
        <v>132</v>
      </c>
      <c r="F376" s="268" t="s">
        <v>481</v>
      </c>
      <c r="G376" s="268">
        <v>0.668455</v>
      </c>
      <c r="H376" s="268">
        <v>124.266029</v>
      </c>
    </row>
    <row r="377" ht="15.6" spans="1:8">
      <c r="A377" s="268"/>
      <c r="B377" s="268"/>
      <c r="C377" s="268"/>
      <c r="D377" s="268" t="s">
        <v>136</v>
      </c>
      <c r="E377" s="268" t="s">
        <v>132</v>
      </c>
      <c r="F377" s="268" t="s">
        <v>482</v>
      </c>
      <c r="G377" s="268">
        <v>0.722793</v>
      </c>
      <c r="H377" s="268">
        <v>124.299448</v>
      </c>
    </row>
    <row r="378" ht="15.6" spans="1:8">
      <c r="A378" s="268"/>
      <c r="B378" s="268"/>
      <c r="C378" s="268"/>
      <c r="D378" s="268" t="s">
        <v>131</v>
      </c>
      <c r="E378" s="268" t="s">
        <v>132</v>
      </c>
      <c r="F378" s="268" t="s">
        <v>483</v>
      </c>
      <c r="G378" s="268">
        <v>0.602594</v>
      </c>
      <c r="H378" s="268">
        <v>124.270958</v>
      </c>
    </row>
    <row r="379" ht="15.6" spans="1:8">
      <c r="A379" s="268"/>
      <c r="B379" s="268"/>
      <c r="C379" s="268"/>
      <c r="D379" s="268" t="s">
        <v>131</v>
      </c>
      <c r="E379" s="268" t="s">
        <v>132</v>
      </c>
      <c r="F379" s="268" t="s">
        <v>484</v>
      </c>
      <c r="G379" s="268">
        <v>0.584117</v>
      </c>
      <c r="H379" s="268">
        <v>124.261317</v>
      </c>
    </row>
    <row r="380" ht="15.6" spans="1:8">
      <c r="A380" s="268"/>
      <c r="B380" s="268"/>
      <c r="C380" s="268"/>
      <c r="D380" s="268" t="s">
        <v>131</v>
      </c>
      <c r="E380" s="268" t="s">
        <v>132</v>
      </c>
      <c r="F380" s="268" t="s">
        <v>485</v>
      </c>
      <c r="G380" s="268">
        <v>0.60716</v>
      </c>
      <c r="H380" s="268">
        <v>124.27792</v>
      </c>
    </row>
    <row r="381" ht="15.6" spans="1:8">
      <c r="A381" s="268"/>
      <c r="B381" s="268"/>
      <c r="C381" s="268"/>
      <c r="D381" s="268" t="s">
        <v>486</v>
      </c>
      <c r="E381" s="268" t="s">
        <v>132</v>
      </c>
      <c r="F381" s="268" t="s">
        <v>487</v>
      </c>
      <c r="G381" s="268">
        <v>0.764283</v>
      </c>
      <c r="H381" s="268">
        <v>124.315417</v>
      </c>
    </row>
    <row r="382" ht="15.6" spans="1:8">
      <c r="A382" s="268"/>
      <c r="B382" s="268"/>
      <c r="C382" s="268"/>
      <c r="D382" s="268" t="s">
        <v>446</v>
      </c>
      <c r="E382" s="268" t="s">
        <v>132</v>
      </c>
      <c r="F382" s="268" t="s">
        <v>488</v>
      </c>
      <c r="G382" s="268">
        <v>0.766617</v>
      </c>
      <c r="H382" s="268">
        <v>124.311233</v>
      </c>
    </row>
    <row r="383" ht="15.6" spans="1:8">
      <c r="A383" s="268"/>
      <c r="B383" s="268"/>
      <c r="C383" s="268"/>
      <c r="D383" s="268" t="s">
        <v>489</v>
      </c>
      <c r="E383" s="268" t="s">
        <v>22</v>
      </c>
      <c r="F383" s="268" t="s">
        <v>490</v>
      </c>
      <c r="G383" s="268">
        <v>0.31866</v>
      </c>
      <c r="H383" s="268">
        <v>123.70645</v>
      </c>
    </row>
    <row r="384" ht="15.6" spans="1:8">
      <c r="A384" s="268"/>
      <c r="B384" s="268"/>
      <c r="C384" s="268"/>
      <c r="D384" s="268" t="s">
        <v>491</v>
      </c>
      <c r="E384" s="268" t="s">
        <v>4</v>
      </c>
      <c r="F384" s="268" t="s">
        <v>492</v>
      </c>
      <c r="G384" s="268">
        <v>0.91793</v>
      </c>
      <c r="H384" s="268">
        <v>123.14298</v>
      </c>
    </row>
    <row r="385" ht="15.6" spans="1:8">
      <c r="A385" s="268"/>
      <c r="B385" s="268"/>
      <c r="C385" s="268"/>
      <c r="D385" s="268" t="s">
        <v>493</v>
      </c>
      <c r="E385" s="268" t="s">
        <v>22</v>
      </c>
      <c r="F385" s="268" t="s">
        <v>494</v>
      </c>
      <c r="G385" s="268">
        <v>0.3164</v>
      </c>
      <c r="H385" s="268">
        <v>123.48656</v>
      </c>
    </row>
    <row r="386" ht="15.6" spans="1:8">
      <c r="A386" s="268"/>
      <c r="B386" s="268"/>
      <c r="C386" s="268"/>
      <c r="D386" s="268" t="s">
        <v>342</v>
      </c>
      <c r="E386" s="268" t="s">
        <v>39</v>
      </c>
      <c r="F386" s="268" t="s">
        <v>495</v>
      </c>
      <c r="G386" s="268">
        <v>1.09201</v>
      </c>
      <c r="H386" s="268">
        <v>124.3413</v>
      </c>
    </row>
    <row r="387" ht="15.6" spans="1:8">
      <c r="A387" s="268"/>
      <c r="B387" s="268"/>
      <c r="C387" s="268"/>
      <c r="D387" s="268" t="s">
        <v>472</v>
      </c>
      <c r="E387" s="268" t="s">
        <v>22</v>
      </c>
      <c r="F387" s="268" t="s">
        <v>496</v>
      </c>
      <c r="G387" s="268">
        <v>0.31372</v>
      </c>
      <c r="H387" s="268">
        <v>123.78484</v>
      </c>
    </row>
    <row r="388" ht="15.6" spans="1:8">
      <c r="A388" s="268"/>
      <c r="B388" s="268"/>
      <c r="C388" s="268"/>
      <c r="D388" s="268" t="s">
        <v>497</v>
      </c>
      <c r="E388" s="268" t="s">
        <v>101</v>
      </c>
      <c r="F388" s="268" t="s">
        <v>498</v>
      </c>
      <c r="G388" s="268">
        <v>0.99691</v>
      </c>
      <c r="H388" s="268">
        <v>124.28444</v>
      </c>
    </row>
    <row r="389" ht="15.6" spans="1:8">
      <c r="A389" s="268"/>
      <c r="B389" s="268"/>
      <c r="C389" s="268"/>
      <c r="D389" s="268" t="s">
        <v>497</v>
      </c>
      <c r="E389" s="268" t="s">
        <v>101</v>
      </c>
      <c r="F389" s="268" t="s">
        <v>499</v>
      </c>
      <c r="G389" s="268">
        <v>1.00143</v>
      </c>
      <c r="H389" s="268">
        <v>124.29054</v>
      </c>
    </row>
    <row r="390" ht="15.6" spans="1:8">
      <c r="A390" s="268"/>
      <c r="B390" s="268"/>
      <c r="C390" s="268"/>
      <c r="D390" s="268" t="s">
        <v>497</v>
      </c>
      <c r="E390" s="268" t="s">
        <v>101</v>
      </c>
      <c r="F390" s="268" t="s">
        <v>500</v>
      </c>
      <c r="G390" s="268">
        <v>0.99981</v>
      </c>
      <c r="H390" s="268">
        <v>124.29824</v>
      </c>
    </row>
    <row r="391" ht="15.6" spans="1:8">
      <c r="A391" s="268"/>
      <c r="B391" s="268"/>
      <c r="C391" s="268"/>
      <c r="D391" s="268" t="s">
        <v>342</v>
      </c>
      <c r="E391" s="268" t="s">
        <v>39</v>
      </c>
      <c r="F391" s="268" t="s">
        <v>501</v>
      </c>
      <c r="G391" s="268">
        <v>0.91728</v>
      </c>
      <c r="H391" s="268">
        <v>124.1084</v>
      </c>
    </row>
    <row r="392" ht="15.6" spans="1:8">
      <c r="A392" s="268"/>
      <c r="B392" s="268"/>
      <c r="C392" s="268"/>
      <c r="D392" s="268" t="s">
        <v>131</v>
      </c>
      <c r="E392" s="268" t="s">
        <v>502</v>
      </c>
      <c r="F392" s="268" t="s">
        <v>503</v>
      </c>
      <c r="G392" s="268">
        <v>0.80705</v>
      </c>
      <c r="H392" s="268">
        <v>124.0671</v>
      </c>
    </row>
    <row r="393" ht="15.6" spans="1:8">
      <c r="A393" s="268"/>
      <c r="B393" s="268"/>
      <c r="C393" s="268"/>
      <c r="D393" s="268" t="s">
        <v>504</v>
      </c>
      <c r="E393" s="268" t="s">
        <v>4</v>
      </c>
      <c r="F393" s="268" t="s">
        <v>505</v>
      </c>
      <c r="G393" s="268">
        <v>0.8912</v>
      </c>
      <c r="H393" s="268">
        <v>123.38617</v>
      </c>
    </row>
    <row r="394" ht="15.6" spans="1:8">
      <c r="A394" s="268"/>
      <c r="B394" s="268"/>
      <c r="C394" s="268"/>
      <c r="D394" s="268" t="s">
        <v>342</v>
      </c>
      <c r="E394" s="268" t="s">
        <v>39</v>
      </c>
      <c r="F394" s="268" t="s">
        <v>506</v>
      </c>
      <c r="G394" s="268">
        <v>1.13584</v>
      </c>
      <c r="H394" s="268">
        <v>124.35766</v>
      </c>
    </row>
    <row r="395" ht="15.6" spans="1:8">
      <c r="A395" s="268"/>
      <c r="B395" s="268"/>
      <c r="C395" s="268"/>
      <c r="D395" s="268" t="s">
        <v>507</v>
      </c>
      <c r="E395" s="268" t="s">
        <v>173</v>
      </c>
      <c r="F395" s="268" t="s">
        <v>508</v>
      </c>
      <c r="G395" s="268">
        <v>0.844991</v>
      </c>
      <c r="H395" s="268">
        <v>123.724499</v>
      </c>
    </row>
    <row r="396" ht="15.6" spans="1:8">
      <c r="A396" s="268"/>
      <c r="B396" s="268"/>
      <c r="C396" s="268"/>
      <c r="D396" s="268" t="s">
        <v>412</v>
      </c>
      <c r="E396" s="268" t="s">
        <v>173</v>
      </c>
      <c r="F396" s="268" t="s">
        <v>509</v>
      </c>
      <c r="G396" s="268">
        <v>0.608067</v>
      </c>
      <c r="H396" s="268">
        <v>124.2688</v>
      </c>
    </row>
    <row r="397" ht="15.6" spans="1:8">
      <c r="A397" s="268"/>
      <c r="B397" s="268"/>
      <c r="C397" s="268"/>
      <c r="D397" s="268" t="s">
        <v>497</v>
      </c>
      <c r="E397" s="268" t="s">
        <v>101</v>
      </c>
      <c r="F397" s="268" t="s">
        <v>510</v>
      </c>
      <c r="G397" s="268">
        <v>0.99174</v>
      </c>
      <c r="H397" s="268">
        <v>124.26114</v>
      </c>
    </row>
    <row r="398" ht="15.6" spans="1:8">
      <c r="A398" s="268"/>
      <c r="B398" s="268"/>
      <c r="C398" s="268"/>
      <c r="D398" s="268" t="s">
        <v>462</v>
      </c>
      <c r="E398" s="268" t="s">
        <v>132</v>
      </c>
      <c r="F398" s="268" t="s">
        <v>511</v>
      </c>
      <c r="G398" s="268">
        <v>0.733693658</v>
      </c>
      <c r="H398" s="268">
        <v>124.3459267706</v>
      </c>
    </row>
    <row r="399" ht="15.6" spans="1:8">
      <c r="A399" s="268"/>
      <c r="B399" s="268"/>
      <c r="C399" s="268"/>
      <c r="D399" s="268" t="s">
        <v>131</v>
      </c>
      <c r="E399" s="268" t="s">
        <v>132</v>
      </c>
      <c r="F399" s="268" t="s">
        <v>512</v>
      </c>
      <c r="G399" s="268">
        <v>0.77448</v>
      </c>
      <c r="H399" s="268">
        <v>124.311768</v>
      </c>
    </row>
    <row r="400" ht="15.6" spans="1:8">
      <c r="A400" s="268"/>
      <c r="B400" s="268"/>
      <c r="C400" s="268"/>
      <c r="D400" s="268" t="s">
        <v>427</v>
      </c>
      <c r="E400" s="268" t="s">
        <v>131</v>
      </c>
      <c r="F400" s="268" t="s">
        <v>513</v>
      </c>
      <c r="G400" s="268">
        <v>0.82678</v>
      </c>
      <c r="H400" s="268">
        <v>123.90415</v>
      </c>
    </row>
    <row r="401" ht="15.6" spans="1:8">
      <c r="A401" s="268"/>
      <c r="B401" s="268"/>
      <c r="C401" s="268"/>
      <c r="D401" s="268" t="s">
        <v>514</v>
      </c>
      <c r="E401" s="268" t="s">
        <v>4</v>
      </c>
      <c r="F401" s="268" t="s">
        <v>515</v>
      </c>
      <c r="G401" s="268">
        <v>0.89337</v>
      </c>
      <c r="H401" s="268">
        <v>123.23432</v>
      </c>
    </row>
    <row r="402" ht="15.6" spans="1:8">
      <c r="A402" s="268"/>
      <c r="B402" s="268"/>
      <c r="C402" s="268"/>
      <c r="D402" s="268" t="s">
        <v>410</v>
      </c>
      <c r="E402" s="268" t="s">
        <v>132</v>
      </c>
      <c r="F402" s="268" t="s">
        <v>516</v>
      </c>
      <c r="G402" s="268">
        <v>0.743848</v>
      </c>
      <c r="H402" s="268">
        <v>124.306894</v>
      </c>
    </row>
    <row r="403" ht="15.6" spans="1:8">
      <c r="A403" s="268"/>
      <c r="B403" s="268"/>
      <c r="C403" s="268"/>
      <c r="D403" s="268" t="s">
        <v>446</v>
      </c>
      <c r="E403" s="268" t="s">
        <v>132</v>
      </c>
      <c r="F403" s="268" t="s">
        <v>517</v>
      </c>
      <c r="G403" s="268">
        <v>0.754283</v>
      </c>
      <c r="H403" s="268">
        <v>124.3208</v>
      </c>
    </row>
    <row r="404" ht="15.6" spans="1:8">
      <c r="A404" s="268"/>
      <c r="B404" s="268"/>
      <c r="C404" s="268"/>
      <c r="D404" s="268" t="s">
        <v>446</v>
      </c>
      <c r="E404" s="268" t="s">
        <v>132</v>
      </c>
      <c r="F404" s="268" t="s">
        <v>518</v>
      </c>
      <c r="G404" s="268">
        <v>0.7623</v>
      </c>
      <c r="H404" s="268">
        <v>124.32455</v>
      </c>
    </row>
    <row r="405" ht="15.6" spans="1:8">
      <c r="A405" s="268"/>
      <c r="B405" s="268"/>
      <c r="C405" s="268"/>
      <c r="D405" s="268" t="s">
        <v>131</v>
      </c>
      <c r="E405" s="268" t="s">
        <v>132</v>
      </c>
      <c r="F405" s="268" t="s">
        <v>519</v>
      </c>
      <c r="G405" s="268">
        <v>0.776183</v>
      </c>
      <c r="H405" s="268">
        <v>124.339417</v>
      </c>
    </row>
    <row r="406" ht="15.6" spans="1:8">
      <c r="A406" s="268"/>
      <c r="B406" s="268"/>
      <c r="C406" s="268"/>
      <c r="D406" s="268" t="s">
        <v>131</v>
      </c>
      <c r="E406" s="268" t="s">
        <v>132</v>
      </c>
      <c r="F406" s="268" t="s">
        <v>520</v>
      </c>
      <c r="G406" s="268">
        <v>0.784833</v>
      </c>
      <c r="H406" s="268">
        <v>124.351933</v>
      </c>
    </row>
    <row r="407" ht="15.6" spans="1:8">
      <c r="A407" s="268"/>
      <c r="B407" s="268"/>
      <c r="C407" s="268"/>
      <c r="D407" s="268" t="s">
        <v>131</v>
      </c>
      <c r="E407" s="268" t="s">
        <v>132</v>
      </c>
      <c r="F407" s="268" t="s">
        <v>521</v>
      </c>
      <c r="G407" s="268">
        <v>0.769959</v>
      </c>
      <c r="H407" s="268">
        <v>124.348625</v>
      </c>
    </row>
    <row r="408" ht="15.6" spans="1:8">
      <c r="A408" s="268"/>
      <c r="B408" s="268"/>
      <c r="C408" s="268"/>
      <c r="D408" s="268" t="s">
        <v>418</v>
      </c>
      <c r="E408" s="268" t="s">
        <v>132</v>
      </c>
      <c r="F408" s="268" t="s">
        <v>522</v>
      </c>
      <c r="G408" s="268">
        <v>0.73049</v>
      </c>
      <c r="H408" s="268">
        <v>124.304523</v>
      </c>
    </row>
    <row r="409" ht="15.6" spans="1:8">
      <c r="A409" s="268"/>
      <c r="B409" s="268"/>
      <c r="C409" s="268"/>
      <c r="D409" s="268" t="s">
        <v>418</v>
      </c>
      <c r="E409" s="268" t="s">
        <v>132</v>
      </c>
      <c r="F409" s="268" t="s">
        <v>523</v>
      </c>
      <c r="G409" s="268">
        <v>0.732136</v>
      </c>
      <c r="H409" s="268">
        <v>124.301288</v>
      </c>
    </row>
    <row r="410" ht="15.6" spans="1:8">
      <c r="A410" s="268"/>
      <c r="B410" s="268"/>
      <c r="C410" s="268"/>
      <c r="D410" s="268" t="s">
        <v>410</v>
      </c>
      <c r="E410" s="268" t="s">
        <v>132</v>
      </c>
      <c r="F410" s="268" t="s">
        <v>524</v>
      </c>
      <c r="G410" s="268">
        <v>0.741621</v>
      </c>
      <c r="H410" s="268">
        <v>124.305901</v>
      </c>
    </row>
    <row r="411" ht="15.6" spans="1:8">
      <c r="A411" s="268"/>
      <c r="B411" s="268"/>
      <c r="C411" s="268"/>
      <c r="D411" s="268" t="s">
        <v>410</v>
      </c>
      <c r="E411" s="268" t="s">
        <v>132</v>
      </c>
      <c r="F411" s="268" t="s">
        <v>525</v>
      </c>
      <c r="G411" s="268">
        <v>0.741172</v>
      </c>
      <c r="H411" s="268">
        <v>124.302354</v>
      </c>
    </row>
    <row r="412" ht="15.6" spans="1:8">
      <c r="A412" s="268"/>
      <c r="B412" s="268"/>
      <c r="C412" s="268"/>
      <c r="D412" s="268" t="s">
        <v>410</v>
      </c>
      <c r="E412" s="268" t="s">
        <v>132</v>
      </c>
      <c r="F412" s="268" t="s">
        <v>526</v>
      </c>
      <c r="G412" s="268">
        <v>0.738331</v>
      </c>
      <c r="H412" s="268">
        <v>124.307478</v>
      </c>
    </row>
    <row r="413" ht="15.6" spans="1:8">
      <c r="A413" s="268"/>
      <c r="B413" s="268"/>
      <c r="C413" s="268"/>
      <c r="D413" s="268" t="s">
        <v>410</v>
      </c>
      <c r="E413" s="268" t="s">
        <v>132</v>
      </c>
      <c r="F413" s="268" t="s">
        <v>527</v>
      </c>
      <c r="G413" s="268">
        <v>0.740679</v>
      </c>
      <c r="H413" s="268">
        <v>124.310973</v>
      </c>
    </row>
    <row r="414" ht="15.6" spans="1:8">
      <c r="A414" s="268"/>
      <c r="B414" s="268"/>
      <c r="C414" s="268"/>
      <c r="D414" s="268" t="s">
        <v>528</v>
      </c>
      <c r="E414" s="268" t="s">
        <v>132</v>
      </c>
      <c r="F414" s="268" t="s">
        <v>529</v>
      </c>
      <c r="G414" s="268">
        <v>0.748186111</v>
      </c>
      <c r="H414" s="268">
        <v>124.320865606</v>
      </c>
    </row>
    <row r="415" ht="15.6" spans="1:8">
      <c r="A415" s="268"/>
      <c r="B415" s="268"/>
      <c r="C415" s="268"/>
      <c r="D415" s="268" t="s">
        <v>448</v>
      </c>
      <c r="E415" s="268" t="s">
        <v>132</v>
      </c>
      <c r="F415" s="268" t="s">
        <v>530</v>
      </c>
      <c r="G415" s="268">
        <v>0.743385</v>
      </c>
      <c r="H415" s="268">
        <v>124.317717</v>
      </c>
    </row>
    <row r="416" ht="15.6" spans="1:8">
      <c r="A416" s="268"/>
      <c r="B416" s="268"/>
      <c r="C416" s="268"/>
      <c r="D416" s="268" t="s">
        <v>462</v>
      </c>
      <c r="E416" s="268" t="s">
        <v>132</v>
      </c>
      <c r="F416" s="268" t="s">
        <v>531</v>
      </c>
      <c r="G416" s="268">
        <v>0.739785</v>
      </c>
      <c r="H416" s="268">
        <v>124.321507</v>
      </c>
    </row>
    <row r="417" ht="15.6" spans="1:8">
      <c r="A417" s="268"/>
      <c r="B417" s="268"/>
      <c r="C417" s="268"/>
      <c r="D417" s="268" t="s">
        <v>462</v>
      </c>
      <c r="E417" s="268" t="s">
        <v>132</v>
      </c>
      <c r="F417" s="268" t="s">
        <v>532</v>
      </c>
      <c r="G417" s="268">
        <v>0.740864</v>
      </c>
      <c r="H417" s="268">
        <v>124.327665</v>
      </c>
    </row>
    <row r="418" ht="15.6" spans="1:8">
      <c r="A418" s="268"/>
      <c r="B418" s="268"/>
      <c r="C418" s="268"/>
      <c r="D418" s="268" t="s">
        <v>131</v>
      </c>
      <c r="E418" s="268" t="s">
        <v>131</v>
      </c>
      <c r="F418" s="268" t="s">
        <v>533</v>
      </c>
      <c r="G418" s="268">
        <v>0.57213</v>
      </c>
      <c r="H418" s="268">
        <v>124.04156</v>
      </c>
    </row>
    <row r="419" ht="15.6" spans="1:8">
      <c r="A419" s="268"/>
      <c r="B419" s="268"/>
      <c r="C419" s="268"/>
      <c r="D419" s="268" t="s">
        <v>131</v>
      </c>
      <c r="E419" s="268" t="s">
        <v>131</v>
      </c>
      <c r="F419" s="268" t="s">
        <v>534</v>
      </c>
      <c r="G419" s="268">
        <v>0.57011</v>
      </c>
      <c r="H419" s="268">
        <v>124.03621</v>
      </c>
    </row>
    <row r="420" ht="15.6" spans="1:8">
      <c r="A420" s="268"/>
      <c r="B420" s="268"/>
      <c r="C420" s="268"/>
      <c r="D420" s="268" t="s">
        <v>131</v>
      </c>
      <c r="E420" s="268" t="s">
        <v>131</v>
      </c>
      <c r="F420" s="268" t="s">
        <v>535</v>
      </c>
      <c r="G420" s="268">
        <v>0.57163</v>
      </c>
      <c r="H420" s="268">
        <v>123.9888</v>
      </c>
    </row>
    <row r="421" ht="15.6" spans="1:8">
      <c r="A421" s="268"/>
      <c r="B421" s="268"/>
      <c r="C421" s="268"/>
      <c r="D421" s="268" t="s">
        <v>131</v>
      </c>
      <c r="E421" s="268" t="s">
        <v>131</v>
      </c>
      <c r="F421" s="268" t="s">
        <v>536</v>
      </c>
      <c r="G421" s="268">
        <v>0.57103</v>
      </c>
      <c r="H421" s="268">
        <v>123.9856</v>
      </c>
    </row>
    <row r="422" ht="15.6" spans="1:8">
      <c r="A422" s="268"/>
      <c r="B422" s="268"/>
      <c r="C422" s="268"/>
      <c r="D422" s="268" t="s">
        <v>131</v>
      </c>
      <c r="E422" s="268" t="s">
        <v>131</v>
      </c>
      <c r="F422" s="268" t="s">
        <v>537</v>
      </c>
      <c r="G422" s="268">
        <v>0.6063</v>
      </c>
      <c r="H422" s="268">
        <v>124.08788</v>
      </c>
    </row>
    <row r="423" ht="15.6" spans="1:8">
      <c r="A423" s="268"/>
      <c r="B423" s="268"/>
      <c r="C423" s="268"/>
      <c r="D423" s="268" t="s">
        <v>131</v>
      </c>
      <c r="E423" s="268" t="s">
        <v>131</v>
      </c>
      <c r="F423" s="268" t="s">
        <v>538</v>
      </c>
      <c r="G423" s="268">
        <v>0.597579</v>
      </c>
      <c r="H423" s="268">
        <v>124.08092</v>
      </c>
    </row>
    <row r="424" ht="15.6" spans="1:8">
      <c r="A424" s="268"/>
      <c r="B424" s="268"/>
      <c r="C424" s="268"/>
      <c r="D424" s="268" t="s">
        <v>131</v>
      </c>
      <c r="E424" s="268" t="s">
        <v>131</v>
      </c>
      <c r="F424" s="268" t="s">
        <v>539</v>
      </c>
      <c r="G424" s="268">
        <v>0.586533</v>
      </c>
      <c r="H424" s="268">
        <v>124.073489</v>
      </c>
    </row>
    <row r="425" ht="15.6" spans="1:8">
      <c r="A425" s="268"/>
      <c r="B425" s="268"/>
      <c r="C425" s="268"/>
      <c r="D425" s="268" t="s">
        <v>131</v>
      </c>
      <c r="E425" s="268" t="s">
        <v>131</v>
      </c>
      <c r="F425" s="268" t="s">
        <v>540</v>
      </c>
      <c r="G425" s="268">
        <v>0.648727</v>
      </c>
      <c r="H425" s="268">
        <v>124.215753</v>
      </c>
    </row>
    <row r="426" ht="15.6" spans="1:8">
      <c r="A426" s="268"/>
      <c r="B426" s="268"/>
      <c r="C426" s="268"/>
      <c r="D426" s="268" t="s">
        <v>131</v>
      </c>
      <c r="E426" s="268" t="s">
        <v>131</v>
      </c>
      <c r="F426" s="268" t="s">
        <v>541</v>
      </c>
      <c r="G426" s="268">
        <v>0.646803</v>
      </c>
      <c r="H426" s="268">
        <v>124.212368</v>
      </c>
    </row>
    <row r="427" ht="15.6" spans="1:8">
      <c r="A427" s="268"/>
      <c r="B427" s="268"/>
      <c r="C427" s="268"/>
      <c r="D427" s="268" t="s">
        <v>131</v>
      </c>
      <c r="E427" s="268" t="s">
        <v>131</v>
      </c>
      <c r="F427" s="268" t="s">
        <v>542</v>
      </c>
      <c r="G427" s="268">
        <v>0.54696</v>
      </c>
      <c r="H427" s="268">
        <v>124.03889</v>
      </c>
    </row>
    <row r="428" ht="15.6" spans="1:8">
      <c r="A428" s="268"/>
      <c r="B428" s="268"/>
      <c r="C428" s="268"/>
      <c r="D428" s="268" t="s">
        <v>131</v>
      </c>
      <c r="E428" s="268" t="s">
        <v>131</v>
      </c>
      <c r="F428" s="268" t="s">
        <v>543</v>
      </c>
      <c r="G428" s="268">
        <v>0.5428</v>
      </c>
      <c r="H428" s="268">
        <v>124.02413</v>
      </c>
    </row>
    <row r="429" ht="15.6" spans="1:8">
      <c r="A429" s="268"/>
      <c r="B429" s="268"/>
      <c r="C429" s="268"/>
      <c r="D429" s="268" t="s">
        <v>131</v>
      </c>
      <c r="E429" s="268" t="s">
        <v>131</v>
      </c>
      <c r="F429" s="268" t="s">
        <v>544</v>
      </c>
      <c r="G429" s="268">
        <v>0.53997</v>
      </c>
      <c r="H429" s="268">
        <v>124.02343</v>
      </c>
    </row>
    <row r="430" ht="15.6" spans="1:8">
      <c r="A430" s="268"/>
      <c r="B430" s="268"/>
      <c r="C430" s="268"/>
      <c r="D430" s="268" t="s">
        <v>324</v>
      </c>
      <c r="E430" s="268" t="s">
        <v>101</v>
      </c>
      <c r="F430" s="268" t="s">
        <v>545</v>
      </c>
      <c r="G430" s="268">
        <v>0.88228</v>
      </c>
      <c r="H430" s="268">
        <v>124.03079</v>
      </c>
    </row>
    <row r="431" ht="15.6" spans="1:8">
      <c r="A431" s="268"/>
      <c r="B431" s="268"/>
      <c r="C431" s="268"/>
      <c r="D431" s="268" t="s">
        <v>324</v>
      </c>
      <c r="E431" s="268" t="s">
        <v>101</v>
      </c>
      <c r="F431" s="268" t="s">
        <v>546</v>
      </c>
      <c r="G431" s="268">
        <v>0.87481</v>
      </c>
      <c r="H431" s="268">
        <v>124.02406</v>
      </c>
    </row>
    <row r="432" ht="15.6" spans="1:8">
      <c r="A432" s="268"/>
      <c r="B432" s="268"/>
      <c r="C432" s="268"/>
      <c r="D432" s="268" t="s">
        <v>136</v>
      </c>
      <c r="E432" s="268" t="s">
        <v>132</v>
      </c>
      <c r="F432" s="268" t="s">
        <v>547</v>
      </c>
      <c r="G432" s="268">
        <v>0.712487</v>
      </c>
      <c r="H432" s="268">
        <v>124.290392</v>
      </c>
    </row>
    <row r="433" ht="15.6" spans="1:8">
      <c r="A433" s="268"/>
      <c r="B433" s="268"/>
      <c r="C433" s="268"/>
      <c r="D433" s="268" t="s">
        <v>136</v>
      </c>
      <c r="E433" s="268" t="s">
        <v>132</v>
      </c>
      <c r="F433" s="268" t="s">
        <v>548</v>
      </c>
      <c r="G433" s="268">
        <v>0.720617</v>
      </c>
      <c r="H433" s="268">
        <v>124.3022</v>
      </c>
    </row>
    <row r="434" ht="15.6" spans="1:8">
      <c r="A434" s="268"/>
      <c r="B434" s="268"/>
      <c r="C434" s="268"/>
      <c r="D434" s="268" t="s">
        <v>136</v>
      </c>
      <c r="E434" s="268" t="s">
        <v>132</v>
      </c>
      <c r="F434" s="268" t="s">
        <v>549</v>
      </c>
      <c r="G434" s="268">
        <v>0.7178</v>
      </c>
      <c r="H434" s="268">
        <v>124.307283</v>
      </c>
    </row>
    <row r="435" ht="15.6" spans="1:8">
      <c r="A435" s="268"/>
      <c r="B435" s="268"/>
      <c r="C435" s="268"/>
      <c r="D435" s="268" t="s">
        <v>131</v>
      </c>
      <c r="E435" s="268" t="s">
        <v>132</v>
      </c>
      <c r="F435" s="268" t="s">
        <v>550</v>
      </c>
      <c r="G435" s="268">
        <v>0.623645</v>
      </c>
      <c r="H435" s="268">
        <v>124.281012</v>
      </c>
    </row>
    <row r="436" ht="15.6" spans="1:8">
      <c r="A436" s="268"/>
      <c r="B436" s="268"/>
      <c r="C436" s="268"/>
      <c r="D436" s="268" t="s">
        <v>131</v>
      </c>
      <c r="E436" s="268" t="s">
        <v>132</v>
      </c>
      <c r="F436" s="268" t="s">
        <v>551</v>
      </c>
      <c r="G436" s="268">
        <v>0.608067</v>
      </c>
      <c r="H436" s="268">
        <v>124.2688</v>
      </c>
    </row>
    <row r="437" ht="15.6" spans="1:8">
      <c r="A437" s="268"/>
      <c r="B437" s="268"/>
      <c r="C437" s="268"/>
      <c r="D437" s="268" t="s">
        <v>131</v>
      </c>
      <c r="E437" s="268" t="s">
        <v>132</v>
      </c>
      <c r="F437" s="268" t="s">
        <v>552</v>
      </c>
      <c r="G437" s="268">
        <v>0.607818</v>
      </c>
      <c r="H437" s="268">
        <v>124.266364</v>
      </c>
    </row>
    <row r="438" ht="15.6" spans="1:8">
      <c r="A438" s="268"/>
      <c r="B438" s="268"/>
      <c r="C438" s="268"/>
      <c r="D438" s="268" t="s">
        <v>446</v>
      </c>
      <c r="E438" s="268" t="s">
        <v>132</v>
      </c>
      <c r="F438" s="268" t="s">
        <v>553</v>
      </c>
      <c r="G438" s="268">
        <v>0.747959</v>
      </c>
      <c r="H438" s="268">
        <v>124.32164</v>
      </c>
    </row>
    <row r="439" ht="15.6" spans="1:8">
      <c r="A439" s="268"/>
      <c r="B439" s="268"/>
      <c r="C439" s="268"/>
      <c r="D439" s="268" t="s">
        <v>462</v>
      </c>
      <c r="E439" s="268" t="s">
        <v>132</v>
      </c>
      <c r="F439" s="268" t="s">
        <v>554</v>
      </c>
      <c r="G439" s="268">
        <v>0.734616</v>
      </c>
      <c r="H439" s="268">
        <v>124.329662</v>
      </c>
    </row>
    <row r="440" ht="15.6" spans="1:8">
      <c r="A440" s="268"/>
      <c r="B440" s="268"/>
      <c r="C440" s="268"/>
      <c r="D440" s="268" t="s">
        <v>493</v>
      </c>
      <c r="E440" s="268" t="s">
        <v>22</v>
      </c>
      <c r="F440" s="268" t="s">
        <v>555</v>
      </c>
      <c r="G440" s="268">
        <v>0.30469</v>
      </c>
      <c r="H440" s="268">
        <v>123.62697</v>
      </c>
    </row>
    <row r="441" ht="15.6" spans="1:8">
      <c r="A441" s="268"/>
      <c r="B441" s="268"/>
      <c r="C441" s="268"/>
      <c r="D441" s="268" t="s">
        <v>493</v>
      </c>
      <c r="E441" s="268" t="s">
        <v>22</v>
      </c>
      <c r="F441" s="268" t="s">
        <v>556</v>
      </c>
      <c r="G441" s="268">
        <v>0.3113</v>
      </c>
      <c r="H441" s="268">
        <v>123.61229</v>
      </c>
    </row>
    <row r="442" ht="15.6" spans="1:8">
      <c r="A442" s="268"/>
      <c r="B442" s="268"/>
      <c r="C442" s="268"/>
      <c r="D442" s="268" t="s">
        <v>493</v>
      </c>
      <c r="E442" s="268" t="s">
        <v>22</v>
      </c>
      <c r="F442" s="268" t="s">
        <v>557</v>
      </c>
      <c r="G442" s="268">
        <v>0.32245</v>
      </c>
      <c r="H442" s="268">
        <v>123.57252</v>
      </c>
    </row>
    <row r="443" ht="15.6" spans="1:8">
      <c r="A443" s="268"/>
      <c r="B443" s="268"/>
      <c r="C443" s="268"/>
      <c r="D443" s="268" t="s">
        <v>493</v>
      </c>
      <c r="E443" s="268" t="s">
        <v>22</v>
      </c>
      <c r="F443" s="268" t="s">
        <v>558</v>
      </c>
      <c r="G443" s="268">
        <v>0.32067</v>
      </c>
      <c r="H443" s="268">
        <v>123.52741</v>
      </c>
    </row>
    <row r="444" ht="15.6" spans="1:8">
      <c r="A444" s="268"/>
      <c r="B444" s="268"/>
      <c r="C444" s="268"/>
      <c r="D444" s="268" t="s">
        <v>493</v>
      </c>
      <c r="E444" s="268" t="s">
        <v>22</v>
      </c>
      <c r="F444" s="268" t="s">
        <v>559</v>
      </c>
      <c r="G444" s="268">
        <v>0.31903</v>
      </c>
      <c r="H444" s="268">
        <v>123.49899</v>
      </c>
    </row>
    <row r="445" ht="15.6" spans="1:8">
      <c r="A445" s="268"/>
      <c r="B445" s="268"/>
      <c r="C445" s="268"/>
      <c r="D445" s="268" t="s">
        <v>560</v>
      </c>
      <c r="E445" s="268" t="s">
        <v>131</v>
      </c>
      <c r="F445" s="268" t="s">
        <v>561</v>
      </c>
      <c r="G445" s="268">
        <v>0.83922</v>
      </c>
      <c r="H445" s="268">
        <v>123.88793</v>
      </c>
    </row>
    <row r="446" ht="15.6" spans="1:8">
      <c r="A446" s="268"/>
      <c r="B446" s="268"/>
      <c r="C446" s="268"/>
      <c r="D446" s="268" t="s">
        <v>562</v>
      </c>
      <c r="E446" s="268" t="s">
        <v>131</v>
      </c>
      <c r="F446" s="268" t="s">
        <v>563</v>
      </c>
      <c r="G446" s="268">
        <v>0.83718</v>
      </c>
      <c r="H446" s="268">
        <v>123.88007</v>
      </c>
    </row>
    <row r="447" ht="15.6" spans="1:8">
      <c r="A447" s="268"/>
      <c r="B447" s="268"/>
      <c r="C447" s="268"/>
      <c r="D447" s="268" t="s">
        <v>564</v>
      </c>
      <c r="E447" s="268" t="s">
        <v>4</v>
      </c>
      <c r="F447" s="268" t="s">
        <v>565</v>
      </c>
      <c r="G447" s="268">
        <v>0.8755</v>
      </c>
      <c r="H447" s="268">
        <v>123.56958</v>
      </c>
    </row>
    <row r="448" ht="15.6" spans="1:8">
      <c r="A448" s="268"/>
      <c r="B448" s="268"/>
      <c r="C448" s="268"/>
      <c r="D448" s="268" t="s">
        <v>566</v>
      </c>
      <c r="E448" s="268" t="s">
        <v>4</v>
      </c>
      <c r="F448" s="268" t="s">
        <v>567</v>
      </c>
      <c r="G448" s="268">
        <v>0.88303</v>
      </c>
      <c r="H448" s="268">
        <v>123.55903</v>
      </c>
    </row>
    <row r="449" ht="15.6" spans="1:8">
      <c r="A449" s="268"/>
      <c r="B449" s="268"/>
      <c r="C449" s="268"/>
      <c r="D449" s="268" t="s">
        <v>568</v>
      </c>
      <c r="E449" s="268" t="s">
        <v>4</v>
      </c>
      <c r="F449" s="268" t="s">
        <v>569</v>
      </c>
      <c r="G449" s="268">
        <v>0.90277</v>
      </c>
      <c r="H449" s="268">
        <v>123.32675</v>
      </c>
    </row>
    <row r="450" ht="15.6" spans="1:8">
      <c r="A450" s="268"/>
      <c r="B450" s="268"/>
      <c r="C450" s="268"/>
      <c r="D450" s="268" t="s">
        <v>570</v>
      </c>
      <c r="E450" s="268" t="s">
        <v>4</v>
      </c>
      <c r="F450" s="268" t="s">
        <v>571</v>
      </c>
      <c r="G450" s="268">
        <v>0.90358</v>
      </c>
      <c r="H450" s="268">
        <v>123.33337</v>
      </c>
    </row>
    <row r="451" ht="15.6" spans="1:8">
      <c r="A451" s="268"/>
      <c r="B451" s="268"/>
      <c r="C451" s="268"/>
      <c r="D451" s="268" t="s">
        <v>437</v>
      </c>
      <c r="E451" s="268" t="s">
        <v>4</v>
      </c>
      <c r="F451" s="268" t="s">
        <v>572</v>
      </c>
      <c r="G451" s="268">
        <v>0.91182</v>
      </c>
      <c r="H451" s="268">
        <v>123.26993</v>
      </c>
    </row>
    <row r="452" ht="15.6" spans="1:8">
      <c r="A452" s="268"/>
      <c r="B452" s="268"/>
      <c r="C452" s="268"/>
      <c r="D452" s="268" t="s">
        <v>573</v>
      </c>
      <c r="E452" s="268" t="s">
        <v>4</v>
      </c>
      <c r="F452" s="268" t="s">
        <v>574</v>
      </c>
      <c r="G452" s="268">
        <v>0.88113</v>
      </c>
      <c r="H452" s="268">
        <v>123.27365</v>
      </c>
    </row>
    <row r="453" ht="15.6" spans="1:8">
      <c r="A453" s="268"/>
      <c r="B453" s="268"/>
      <c r="C453" s="268"/>
      <c r="D453" s="268" t="s">
        <v>575</v>
      </c>
      <c r="E453" s="268" t="s">
        <v>4</v>
      </c>
      <c r="F453" s="268" t="s">
        <v>576</v>
      </c>
      <c r="G453" s="268">
        <v>0.91736</v>
      </c>
      <c r="H453" s="268">
        <v>123.24565</v>
      </c>
    </row>
    <row r="454" ht="15.6" spans="1:8">
      <c r="A454" s="268"/>
      <c r="B454" s="268"/>
      <c r="C454" s="268"/>
      <c r="D454" s="268" t="s">
        <v>514</v>
      </c>
      <c r="E454" s="268" t="s">
        <v>4</v>
      </c>
      <c r="F454" s="268" t="s">
        <v>577</v>
      </c>
      <c r="G454" s="268">
        <v>0.89357</v>
      </c>
      <c r="H454" s="268">
        <v>123.23423</v>
      </c>
    </row>
    <row r="455" ht="15.6" spans="1:8">
      <c r="A455" s="268"/>
      <c r="B455" s="268"/>
      <c r="C455" s="268"/>
      <c r="D455" s="268" t="s">
        <v>489</v>
      </c>
      <c r="E455" s="268" t="s">
        <v>22</v>
      </c>
      <c r="F455" s="268" t="s">
        <v>578</v>
      </c>
      <c r="G455" s="268">
        <v>0.32931</v>
      </c>
      <c r="H455" s="268">
        <v>123.72116</v>
      </c>
    </row>
    <row r="456" ht="15.6" spans="1:8">
      <c r="A456" s="268"/>
      <c r="B456" s="268"/>
      <c r="C456" s="268"/>
      <c r="D456" s="268" t="s">
        <v>489</v>
      </c>
      <c r="E456" s="268" t="s">
        <v>22</v>
      </c>
      <c r="F456" s="268" t="s">
        <v>579</v>
      </c>
      <c r="G456" s="268">
        <v>0.32927</v>
      </c>
      <c r="H456" s="268">
        <v>123.71454</v>
      </c>
    </row>
    <row r="457" ht="15.6" spans="1:8">
      <c r="A457" s="268"/>
      <c r="B457" s="268"/>
      <c r="C457" s="268"/>
      <c r="D457" s="268" t="s">
        <v>497</v>
      </c>
      <c r="E457" s="268" t="s">
        <v>101</v>
      </c>
      <c r="F457" s="268" t="s">
        <v>580</v>
      </c>
      <c r="G457" s="268">
        <v>0.98915</v>
      </c>
      <c r="H457" s="268">
        <v>124.21783</v>
      </c>
    </row>
    <row r="458" ht="15.6" spans="1:8">
      <c r="A458" s="268"/>
      <c r="B458" s="268"/>
      <c r="C458" s="268"/>
      <c r="D458" s="268" t="s">
        <v>497</v>
      </c>
      <c r="E458" s="268" t="s">
        <v>101</v>
      </c>
      <c r="F458" s="268" t="s">
        <v>581</v>
      </c>
      <c r="G458" s="268">
        <v>0.9814</v>
      </c>
      <c r="H458" s="268">
        <v>124.25153</v>
      </c>
    </row>
    <row r="459" ht="15.6" spans="1:8">
      <c r="A459" s="268"/>
      <c r="B459" s="268"/>
      <c r="C459" s="268"/>
      <c r="D459" s="268" t="s">
        <v>342</v>
      </c>
      <c r="E459" s="268" t="s">
        <v>101</v>
      </c>
      <c r="F459" s="268" t="s">
        <v>582</v>
      </c>
      <c r="G459" s="268">
        <v>0.83771</v>
      </c>
      <c r="H459" s="268">
        <v>123.98408</v>
      </c>
    </row>
    <row r="460" ht="15.6" spans="1:8">
      <c r="A460" s="268"/>
      <c r="B460" s="268"/>
      <c r="C460" s="268"/>
      <c r="D460" s="268" t="s">
        <v>342</v>
      </c>
      <c r="E460" s="268" t="s">
        <v>101</v>
      </c>
      <c r="F460" s="268" t="s">
        <v>583</v>
      </c>
      <c r="G460" s="268">
        <v>0.83471</v>
      </c>
      <c r="H460" s="268">
        <v>123.9782</v>
      </c>
    </row>
    <row r="461" ht="15.6" spans="1:8">
      <c r="A461" s="268"/>
      <c r="B461" s="268"/>
      <c r="C461" s="268"/>
      <c r="D461" s="268" t="s">
        <v>46</v>
      </c>
      <c r="E461" s="268" t="s">
        <v>22</v>
      </c>
      <c r="F461" s="268" t="s">
        <v>584</v>
      </c>
      <c r="G461" s="268">
        <v>0.38963</v>
      </c>
      <c r="H461" s="268">
        <v>123.98277</v>
      </c>
    </row>
    <row r="462" ht="15.6" spans="1:8">
      <c r="A462" s="268"/>
      <c r="B462" s="268"/>
      <c r="C462" s="268"/>
      <c r="D462" s="268" t="s">
        <v>46</v>
      </c>
      <c r="E462" s="268" t="s">
        <v>22</v>
      </c>
      <c r="F462" s="268" t="s">
        <v>585</v>
      </c>
      <c r="G462" s="268">
        <v>0.36286</v>
      </c>
      <c r="H462" s="268">
        <v>123.94433</v>
      </c>
    </row>
    <row r="463" ht="15.6" spans="1:8">
      <c r="A463" s="268"/>
      <c r="B463" s="268"/>
      <c r="C463" s="268"/>
      <c r="D463" s="268" t="s">
        <v>46</v>
      </c>
      <c r="E463" s="268" t="s">
        <v>22</v>
      </c>
      <c r="F463" s="268" t="s">
        <v>586</v>
      </c>
      <c r="G463" s="268">
        <v>0.35281</v>
      </c>
      <c r="H463" s="268">
        <v>123.918</v>
      </c>
    </row>
    <row r="464" ht="15.6" spans="1:8">
      <c r="A464" s="268"/>
      <c r="B464" s="268"/>
      <c r="C464" s="268"/>
      <c r="D464" s="268" t="s">
        <v>226</v>
      </c>
      <c r="E464" s="268" t="s">
        <v>101</v>
      </c>
      <c r="F464" s="268" t="s">
        <v>587</v>
      </c>
      <c r="G464" s="268">
        <v>0.87192</v>
      </c>
      <c r="H464" s="268">
        <v>124.12396</v>
      </c>
    </row>
    <row r="465" ht="15.6" spans="1:8">
      <c r="A465" s="268"/>
      <c r="B465" s="268"/>
      <c r="C465" s="268"/>
      <c r="D465" s="268" t="s">
        <v>588</v>
      </c>
      <c r="E465" s="268" t="s">
        <v>131</v>
      </c>
      <c r="F465" s="268" t="s">
        <v>589</v>
      </c>
      <c r="G465" s="268">
        <v>0.82323</v>
      </c>
      <c r="H465" s="268">
        <v>123.85222</v>
      </c>
    </row>
    <row r="466" ht="15.6" spans="1:8">
      <c r="A466" s="268"/>
      <c r="B466" s="268"/>
      <c r="C466" s="268"/>
      <c r="D466" s="268" t="s">
        <v>131</v>
      </c>
      <c r="E466" s="268" t="s">
        <v>131</v>
      </c>
      <c r="F466" s="268" t="s">
        <v>590</v>
      </c>
      <c r="G466" s="268">
        <v>0.58953</v>
      </c>
      <c r="H466" s="268">
        <v>124.02025</v>
      </c>
    </row>
    <row r="467" ht="15.6" spans="1:8">
      <c r="A467" s="268"/>
      <c r="B467" s="268"/>
      <c r="C467" s="268"/>
      <c r="D467" s="268" t="s">
        <v>131</v>
      </c>
      <c r="E467" s="268" t="s">
        <v>131</v>
      </c>
      <c r="F467" s="268" t="s">
        <v>591</v>
      </c>
      <c r="G467" s="268">
        <v>0.52909</v>
      </c>
      <c r="H467" s="268">
        <v>124.0003</v>
      </c>
    </row>
    <row r="468" ht="15.6" spans="1:8">
      <c r="A468" s="268"/>
      <c r="B468" s="268"/>
      <c r="C468" s="268"/>
      <c r="D468" s="268" t="s">
        <v>131</v>
      </c>
      <c r="E468" s="268" t="s">
        <v>131</v>
      </c>
      <c r="F468" s="268" t="s">
        <v>592</v>
      </c>
      <c r="G468" s="268">
        <v>0.53454</v>
      </c>
      <c r="H468" s="268">
        <v>123.995986</v>
      </c>
    </row>
    <row r="469" ht="15.6" spans="1:8">
      <c r="A469" s="268"/>
      <c r="B469" s="268"/>
      <c r="C469" s="268"/>
      <c r="D469" s="268" t="s">
        <v>131</v>
      </c>
      <c r="E469" s="268" t="s">
        <v>131</v>
      </c>
      <c r="F469" s="268" t="s">
        <v>593</v>
      </c>
      <c r="G469" s="268">
        <v>0.51668</v>
      </c>
      <c r="H469" s="268">
        <v>123.96013</v>
      </c>
    </row>
    <row r="470" ht="15.6" spans="1:8">
      <c r="A470" s="268"/>
      <c r="B470" s="268"/>
      <c r="C470" s="268"/>
      <c r="D470" s="268" t="s">
        <v>131</v>
      </c>
      <c r="E470" s="268" t="s">
        <v>131</v>
      </c>
      <c r="F470" s="268" t="s">
        <v>594</v>
      </c>
      <c r="G470" s="268">
        <v>0.46962</v>
      </c>
      <c r="H470" s="268">
        <v>123.96383</v>
      </c>
    </row>
    <row r="471" ht="15.6" spans="1:8">
      <c r="A471" s="268"/>
      <c r="B471" s="268"/>
      <c r="C471" s="268"/>
      <c r="D471" s="268" t="s">
        <v>564</v>
      </c>
      <c r="E471" s="268" t="s">
        <v>4</v>
      </c>
      <c r="F471" s="268" t="s">
        <v>595</v>
      </c>
      <c r="G471" s="268">
        <v>0.88045</v>
      </c>
      <c r="H471" s="268">
        <v>123.55103</v>
      </c>
    </row>
    <row r="472" ht="15.6" spans="1:8">
      <c r="A472" s="268"/>
      <c r="B472" s="268"/>
      <c r="C472" s="268"/>
      <c r="D472" s="268" t="s">
        <v>462</v>
      </c>
      <c r="E472" s="268" t="s">
        <v>132</v>
      </c>
      <c r="F472" s="268" t="s">
        <v>596</v>
      </c>
      <c r="G472" s="268">
        <v>0.729157</v>
      </c>
      <c r="H472" s="268">
        <v>124.312287</v>
      </c>
    </row>
    <row r="473" ht="15.6" spans="1:8">
      <c r="A473" s="268"/>
      <c r="B473" s="268"/>
      <c r="C473" s="268"/>
      <c r="D473" s="268" t="s">
        <v>462</v>
      </c>
      <c r="E473" s="268" t="s">
        <v>132</v>
      </c>
      <c r="F473" s="268" t="s">
        <v>597</v>
      </c>
      <c r="G473" s="268">
        <v>0.726946</v>
      </c>
      <c r="H473" s="268">
        <v>124.311558</v>
      </c>
    </row>
    <row r="474" ht="15.6" spans="1:8">
      <c r="A474" s="268"/>
      <c r="B474" s="268"/>
      <c r="C474" s="268"/>
      <c r="D474" s="268" t="s">
        <v>462</v>
      </c>
      <c r="E474" s="268" t="s">
        <v>132</v>
      </c>
      <c r="F474" s="268" t="s">
        <v>598</v>
      </c>
      <c r="G474" s="268">
        <v>0.72475</v>
      </c>
      <c r="H474" s="268">
        <v>124.309759</v>
      </c>
    </row>
    <row r="475" ht="15.6" spans="1:8">
      <c r="A475" s="268"/>
      <c r="B475" s="268"/>
      <c r="C475" s="268"/>
      <c r="D475" s="268" t="s">
        <v>462</v>
      </c>
      <c r="E475" s="268" t="s">
        <v>132</v>
      </c>
      <c r="F475" s="268" t="s">
        <v>599</v>
      </c>
      <c r="G475" s="268">
        <v>0.722019</v>
      </c>
      <c r="H475" s="268">
        <v>124.313728</v>
      </c>
    </row>
    <row r="476" ht="15.6" spans="1:8">
      <c r="A476" s="268"/>
      <c r="B476" s="268"/>
      <c r="C476" s="268"/>
      <c r="D476" s="268" t="s">
        <v>462</v>
      </c>
      <c r="E476" s="268" t="s">
        <v>132</v>
      </c>
      <c r="F476" s="268" t="s">
        <v>600</v>
      </c>
      <c r="G476" s="268">
        <v>0.72329</v>
      </c>
      <c r="H476" s="268">
        <v>124.31271</v>
      </c>
    </row>
    <row r="477" ht="15.6" spans="1:8">
      <c r="A477" s="268"/>
      <c r="B477" s="268"/>
      <c r="C477" s="268"/>
      <c r="D477" s="268" t="s">
        <v>601</v>
      </c>
      <c r="E477" s="268" t="s">
        <v>4</v>
      </c>
      <c r="F477" s="268" t="s">
        <v>602</v>
      </c>
      <c r="G477" s="268">
        <v>0.89113</v>
      </c>
      <c r="H477" s="268">
        <v>123.38923</v>
      </c>
    </row>
    <row r="478" ht="15.6" spans="1:8">
      <c r="A478" s="268"/>
      <c r="B478" s="268"/>
      <c r="C478" s="268"/>
      <c r="D478" s="268" t="s">
        <v>603</v>
      </c>
      <c r="E478" s="268" t="s">
        <v>4</v>
      </c>
      <c r="F478" s="268" t="s">
        <v>604</v>
      </c>
      <c r="G478" s="268">
        <v>0.88617</v>
      </c>
      <c r="H478" s="268">
        <v>123.43158</v>
      </c>
    </row>
    <row r="479" ht="15.6" spans="1:8">
      <c r="A479" s="268"/>
      <c r="B479" s="268"/>
      <c r="C479" s="268"/>
      <c r="D479" s="268" t="s">
        <v>605</v>
      </c>
      <c r="E479" s="268" t="s">
        <v>4</v>
      </c>
      <c r="F479" s="268" t="s">
        <v>606</v>
      </c>
      <c r="G479" s="268">
        <v>0.88007</v>
      </c>
      <c r="H479" s="268">
        <v>123.44358</v>
      </c>
    </row>
    <row r="480" ht="15.6" spans="1:8">
      <c r="A480" s="268"/>
      <c r="B480" s="268"/>
      <c r="C480" s="268"/>
      <c r="D480" s="268" t="s">
        <v>607</v>
      </c>
      <c r="E480" s="268" t="s">
        <v>4</v>
      </c>
      <c r="F480" s="268" t="s">
        <v>608</v>
      </c>
      <c r="G480" s="268">
        <v>0.90183</v>
      </c>
      <c r="H480" s="268">
        <v>123.12125</v>
      </c>
    </row>
    <row r="481" ht="15.6" spans="1:8">
      <c r="A481" s="268"/>
      <c r="B481" s="268"/>
      <c r="C481" s="268"/>
      <c r="D481" s="268" t="s">
        <v>136</v>
      </c>
      <c r="E481" s="268" t="s">
        <v>132</v>
      </c>
      <c r="F481" s="268" t="s">
        <v>609</v>
      </c>
      <c r="G481" s="268">
        <v>0.738819</v>
      </c>
      <c r="H481" s="268">
        <v>124.309059</v>
      </c>
    </row>
    <row r="482" ht="15.6" spans="1:8">
      <c r="A482" s="268"/>
      <c r="B482" s="268"/>
      <c r="C482" s="268"/>
      <c r="D482" s="268" t="s">
        <v>610</v>
      </c>
      <c r="E482" s="268" t="s">
        <v>132</v>
      </c>
      <c r="F482" s="268" t="s">
        <v>611</v>
      </c>
      <c r="G482" s="268">
        <v>0.761018</v>
      </c>
      <c r="H482" s="268">
        <v>124.286357</v>
      </c>
    </row>
    <row r="483" ht="15.6" spans="1:8">
      <c r="A483" s="268"/>
      <c r="B483" s="268"/>
      <c r="C483" s="268"/>
      <c r="D483" s="268" t="s">
        <v>612</v>
      </c>
      <c r="E483" s="268" t="s">
        <v>132</v>
      </c>
      <c r="F483" s="268" t="s">
        <v>613</v>
      </c>
      <c r="G483" s="268">
        <v>0.742217</v>
      </c>
      <c r="H483" s="268">
        <v>124.271083</v>
      </c>
    </row>
    <row r="484" ht="15.6" spans="1:8">
      <c r="A484" s="268"/>
      <c r="B484" s="268"/>
      <c r="C484" s="268"/>
      <c r="D484" s="268" t="s">
        <v>132</v>
      </c>
      <c r="E484" s="268" t="s">
        <v>132</v>
      </c>
      <c r="F484" s="268" t="s">
        <v>614</v>
      </c>
      <c r="G484" s="268">
        <v>0.776491</v>
      </c>
      <c r="H484" s="268">
        <v>124.247649</v>
      </c>
    </row>
    <row r="485" ht="15.6" spans="1:8">
      <c r="A485" s="268"/>
      <c r="B485" s="268"/>
      <c r="C485" s="268"/>
      <c r="D485" s="268" t="s">
        <v>132</v>
      </c>
      <c r="E485" s="268" t="s">
        <v>132</v>
      </c>
      <c r="F485" s="268" t="s">
        <v>615</v>
      </c>
      <c r="G485" s="268">
        <v>0.78945</v>
      </c>
      <c r="H485" s="268">
        <v>124.231267</v>
      </c>
    </row>
    <row r="486" ht="15.6" spans="1:8">
      <c r="A486" s="268"/>
      <c r="B486" s="268"/>
      <c r="C486" s="268"/>
      <c r="D486" s="268" t="s">
        <v>132</v>
      </c>
      <c r="E486" s="268" t="s">
        <v>132</v>
      </c>
      <c r="F486" s="268" t="s">
        <v>616</v>
      </c>
      <c r="G486" s="268">
        <v>0.801492</v>
      </c>
      <c r="H486" s="268">
        <v>124.217307</v>
      </c>
    </row>
    <row r="487" ht="15.6" spans="1:8">
      <c r="A487" s="268"/>
      <c r="B487" s="268"/>
      <c r="C487" s="268"/>
      <c r="D487" s="268" t="s">
        <v>410</v>
      </c>
      <c r="E487" s="268" t="s">
        <v>132</v>
      </c>
      <c r="F487" s="268" t="s">
        <v>617</v>
      </c>
      <c r="G487" s="268">
        <v>0.747976</v>
      </c>
      <c r="H487" s="268">
        <v>124.307796</v>
      </c>
    </row>
    <row r="488" ht="15.6" spans="1:8">
      <c r="A488" s="268"/>
      <c r="B488" s="268"/>
      <c r="C488" s="268"/>
      <c r="D488" s="268" t="s">
        <v>410</v>
      </c>
      <c r="E488" s="268" t="s">
        <v>132</v>
      </c>
      <c r="F488" s="268" t="s">
        <v>618</v>
      </c>
      <c r="G488" s="268">
        <v>0.750166</v>
      </c>
      <c r="H488" s="268">
        <v>124.309187</v>
      </c>
    </row>
    <row r="489" ht="15.6" spans="1:8">
      <c r="A489" s="268"/>
      <c r="B489" s="268"/>
      <c r="C489" s="268"/>
      <c r="D489" s="268" t="s">
        <v>131</v>
      </c>
      <c r="E489" s="268" t="s">
        <v>131</v>
      </c>
      <c r="F489" s="268" t="s">
        <v>619</v>
      </c>
      <c r="G489" s="268">
        <v>0.55968</v>
      </c>
      <c r="H489" s="268">
        <v>123.95658</v>
      </c>
    </row>
    <row r="490" ht="15.6" spans="1:8">
      <c r="A490" s="268"/>
      <c r="B490" s="268"/>
      <c r="C490" s="268"/>
      <c r="D490" s="268" t="s">
        <v>131</v>
      </c>
      <c r="E490" s="268" t="s">
        <v>131</v>
      </c>
      <c r="F490" s="268" t="s">
        <v>620</v>
      </c>
      <c r="G490" s="268">
        <v>0.56403</v>
      </c>
      <c r="H490" s="268">
        <v>123.9541</v>
      </c>
    </row>
    <row r="491" ht="15.6" spans="1:8">
      <c r="A491" s="268"/>
      <c r="B491" s="268"/>
      <c r="C491" s="268"/>
      <c r="D491" s="268" t="s">
        <v>131</v>
      </c>
      <c r="E491" s="268" t="s">
        <v>131</v>
      </c>
      <c r="F491" s="268" t="s">
        <v>621</v>
      </c>
      <c r="G491" s="268">
        <v>0.65413</v>
      </c>
      <c r="H491" s="268">
        <v>124.17307</v>
      </c>
    </row>
    <row r="492" ht="15.6" spans="1:8">
      <c r="A492" s="268"/>
      <c r="B492" s="268"/>
      <c r="C492" s="268"/>
      <c r="D492" s="268" t="s">
        <v>131</v>
      </c>
      <c r="E492" s="268" t="s">
        <v>131</v>
      </c>
      <c r="F492" s="268" t="s">
        <v>622</v>
      </c>
      <c r="G492" s="268">
        <v>0.666684</v>
      </c>
      <c r="H492" s="268">
        <v>124.146389</v>
      </c>
    </row>
    <row r="493" ht="15.6" spans="1:8">
      <c r="A493" s="268"/>
      <c r="B493" s="268"/>
      <c r="C493" s="268"/>
      <c r="D493" s="268" t="s">
        <v>131</v>
      </c>
      <c r="E493" s="268" t="s">
        <v>131</v>
      </c>
      <c r="F493" s="268" t="s">
        <v>623</v>
      </c>
      <c r="G493" s="268">
        <v>0.67365</v>
      </c>
      <c r="H493" s="268">
        <v>124.14992</v>
      </c>
    </row>
    <row r="494" ht="15.6" spans="1:8">
      <c r="A494" s="268"/>
      <c r="B494" s="268"/>
      <c r="C494" s="268"/>
      <c r="D494" s="268" t="s">
        <v>131</v>
      </c>
      <c r="E494" s="268" t="s">
        <v>131</v>
      </c>
      <c r="F494" s="268" t="s">
        <v>624</v>
      </c>
      <c r="G494" s="268">
        <v>0.603767</v>
      </c>
      <c r="H494" s="268">
        <v>124.03845</v>
      </c>
    </row>
    <row r="495" ht="15.6" spans="1:8">
      <c r="A495" s="268"/>
      <c r="B495" s="268"/>
      <c r="C495" s="268"/>
      <c r="D495" s="268" t="s">
        <v>131</v>
      </c>
      <c r="E495" s="268" t="s">
        <v>131</v>
      </c>
      <c r="F495" s="268" t="s">
        <v>625</v>
      </c>
      <c r="G495" s="268">
        <v>0.5899</v>
      </c>
      <c r="H495" s="268">
        <v>124.02433</v>
      </c>
    </row>
    <row r="496" ht="15.6" spans="1:8">
      <c r="A496" s="268"/>
      <c r="B496" s="268"/>
      <c r="C496" s="268"/>
      <c r="D496" s="268" t="s">
        <v>226</v>
      </c>
      <c r="E496" s="268" t="s">
        <v>101</v>
      </c>
      <c r="F496" s="268" t="s">
        <v>626</v>
      </c>
      <c r="G496" s="268">
        <v>0.87641</v>
      </c>
      <c r="H496" s="268">
        <v>124.07812</v>
      </c>
    </row>
    <row r="497" ht="15.6" spans="1:8">
      <c r="A497" s="268"/>
      <c r="B497" s="268"/>
      <c r="C497" s="268"/>
      <c r="D497" s="268" t="s">
        <v>324</v>
      </c>
      <c r="E497" s="268" t="s">
        <v>101</v>
      </c>
      <c r="F497" s="268" t="s">
        <v>627</v>
      </c>
      <c r="G497" s="268">
        <v>0.87259</v>
      </c>
      <c r="H497" s="268">
        <v>124.00971</v>
      </c>
    </row>
    <row r="498" ht="15.6" spans="1:8">
      <c r="A498" s="268"/>
      <c r="B498" s="268"/>
      <c r="C498" s="268"/>
      <c r="D498" s="268" t="s">
        <v>324</v>
      </c>
      <c r="E498" s="268" t="s">
        <v>101</v>
      </c>
      <c r="F498" s="268" t="s">
        <v>628</v>
      </c>
      <c r="G498" s="268">
        <v>0.87532</v>
      </c>
      <c r="H498" s="268">
        <v>124.01031</v>
      </c>
    </row>
    <row r="499" ht="15.6" spans="1:8">
      <c r="A499" s="268"/>
      <c r="B499" s="268"/>
      <c r="C499" s="268"/>
      <c r="D499" s="268" t="s">
        <v>136</v>
      </c>
      <c r="E499" s="268" t="s">
        <v>132</v>
      </c>
      <c r="F499" s="268" t="s">
        <v>629</v>
      </c>
      <c r="G499" s="268">
        <v>0.709533</v>
      </c>
      <c r="H499" s="268">
        <v>124.30735</v>
      </c>
    </row>
    <row r="500" ht="15.6" spans="1:8">
      <c r="A500" s="268"/>
      <c r="B500" s="268"/>
      <c r="C500" s="268"/>
      <c r="D500" s="268" t="s">
        <v>136</v>
      </c>
      <c r="E500" s="268" t="s">
        <v>132</v>
      </c>
      <c r="F500" s="268" t="s">
        <v>630</v>
      </c>
      <c r="G500" s="268">
        <v>0.7062</v>
      </c>
      <c r="H500" s="268">
        <v>124.311017</v>
      </c>
    </row>
    <row r="501" ht="15.6" spans="1:8">
      <c r="A501" s="268"/>
      <c r="B501" s="268"/>
      <c r="C501" s="268"/>
      <c r="D501" s="268" t="s">
        <v>136</v>
      </c>
      <c r="E501" s="268" t="s">
        <v>132</v>
      </c>
      <c r="F501" s="268" t="s">
        <v>631</v>
      </c>
      <c r="G501" s="268">
        <v>0.70222</v>
      </c>
      <c r="H501" s="268">
        <v>124.314171</v>
      </c>
    </row>
    <row r="502" ht="15.6" spans="1:8">
      <c r="A502" s="268"/>
      <c r="B502" s="268"/>
      <c r="C502" s="268"/>
      <c r="D502" s="268" t="s">
        <v>131</v>
      </c>
      <c r="E502" s="268" t="s">
        <v>132</v>
      </c>
      <c r="F502" s="268" t="s">
        <v>632</v>
      </c>
      <c r="G502" s="268">
        <v>0.682965</v>
      </c>
      <c r="H502" s="268">
        <v>124.275486</v>
      </c>
    </row>
    <row r="503" ht="15.6" spans="1:8">
      <c r="A503" s="268"/>
      <c r="B503" s="268"/>
      <c r="C503" s="268"/>
      <c r="D503" s="268" t="s">
        <v>131</v>
      </c>
      <c r="E503" s="268" t="s">
        <v>132</v>
      </c>
      <c r="F503" s="268" t="s">
        <v>633</v>
      </c>
      <c r="G503" s="268">
        <v>0.678823</v>
      </c>
      <c r="H503" s="268">
        <v>124.275089</v>
      </c>
    </row>
    <row r="504" ht="15.6" spans="1:8">
      <c r="A504" s="268"/>
      <c r="B504" s="268"/>
      <c r="C504" s="268"/>
      <c r="D504" s="268" t="s">
        <v>462</v>
      </c>
      <c r="E504" s="268" t="s">
        <v>132</v>
      </c>
      <c r="F504" s="268" t="s">
        <v>634</v>
      </c>
      <c r="G504" s="268">
        <v>0.729325</v>
      </c>
      <c r="H504" s="268">
        <v>124.326053</v>
      </c>
    </row>
    <row r="505" ht="15.6" spans="1:8">
      <c r="A505" s="268"/>
      <c r="B505" s="268"/>
      <c r="C505" s="268"/>
      <c r="D505" s="268" t="s">
        <v>462</v>
      </c>
      <c r="E505" s="268" t="s">
        <v>132</v>
      </c>
      <c r="F505" s="268" t="s">
        <v>635</v>
      </c>
      <c r="G505" s="268">
        <v>0.734233</v>
      </c>
      <c r="H505" s="268">
        <v>124.317817</v>
      </c>
    </row>
    <row r="506" ht="15.6" spans="1:8">
      <c r="A506" s="268"/>
      <c r="B506" s="268"/>
      <c r="C506" s="268"/>
      <c r="D506" s="268" t="s">
        <v>448</v>
      </c>
      <c r="E506" s="268" t="s">
        <v>132</v>
      </c>
      <c r="F506" s="268" t="s">
        <v>636</v>
      </c>
      <c r="G506" s="268">
        <v>0.726168</v>
      </c>
      <c r="H506" s="268">
        <v>124.306011</v>
      </c>
    </row>
    <row r="507" ht="15.6" spans="1:8">
      <c r="A507" s="268"/>
      <c r="B507" s="268"/>
      <c r="C507" s="268"/>
      <c r="D507" s="268" t="s">
        <v>588</v>
      </c>
      <c r="E507" s="268" t="s">
        <v>131</v>
      </c>
      <c r="F507" s="268" t="s">
        <v>637</v>
      </c>
      <c r="G507" s="268">
        <v>0.8274</v>
      </c>
      <c r="H507" s="268">
        <v>123.84427</v>
      </c>
    </row>
    <row r="508" ht="15.6" spans="1:8">
      <c r="A508" s="268"/>
      <c r="B508" s="268"/>
      <c r="C508" s="268"/>
      <c r="D508" s="268" t="s">
        <v>638</v>
      </c>
      <c r="E508" s="268" t="s">
        <v>4</v>
      </c>
      <c r="F508" s="268" t="s">
        <v>639</v>
      </c>
      <c r="G508" s="268">
        <v>0.88268</v>
      </c>
      <c r="H508" s="268">
        <v>123.63737</v>
      </c>
    </row>
    <row r="509" ht="15.6" spans="1:8">
      <c r="A509" s="268"/>
      <c r="B509" s="268"/>
      <c r="C509" s="268"/>
      <c r="D509" s="268" t="s">
        <v>640</v>
      </c>
      <c r="E509" s="268" t="s">
        <v>4</v>
      </c>
      <c r="F509" s="268" t="s">
        <v>641</v>
      </c>
      <c r="G509" s="268">
        <v>0.90138</v>
      </c>
      <c r="H509" s="268">
        <v>123.59743</v>
      </c>
    </row>
    <row r="510" ht="15.6" spans="1:8">
      <c r="A510" s="268"/>
      <c r="B510" s="268"/>
      <c r="C510" s="268"/>
      <c r="D510" s="268" t="s">
        <v>642</v>
      </c>
      <c r="E510" s="268" t="s">
        <v>4</v>
      </c>
      <c r="F510" s="268" t="s">
        <v>643</v>
      </c>
      <c r="G510" s="268">
        <v>0.894</v>
      </c>
      <c r="H510" s="268">
        <v>123.58138</v>
      </c>
    </row>
    <row r="511" ht="15.6" spans="1:8">
      <c r="A511" s="268"/>
      <c r="B511" s="268"/>
      <c r="C511" s="268"/>
      <c r="D511" s="268" t="s">
        <v>644</v>
      </c>
      <c r="E511" s="268" t="s">
        <v>4</v>
      </c>
      <c r="F511" s="268" t="s">
        <v>645</v>
      </c>
      <c r="G511" s="268">
        <v>0.87947</v>
      </c>
      <c r="H511" s="268">
        <v>123.52767</v>
      </c>
    </row>
    <row r="512" ht="15.6" spans="1:8">
      <c r="A512" s="268"/>
      <c r="B512" s="268"/>
      <c r="C512" s="268"/>
      <c r="D512" s="268" t="s">
        <v>497</v>
      </c>
      <c r="E512" s="268" t="s">
        <v>101</v>
      </c>
      <c r="F512" s="268" t="s">
        <v>646</v>
      </c>
      <c r="G512" s="268">
        <v>0.94617</v>
      </c>
      <c r="H512" s="268">
        <v>124.35742</v>
      </c>
    </row>
    <row r="513" ht="15.6" spans="1:8">
      <c r="A513" s="268"/>
      <c r="B513" s="268"/>
      <c r="C513" s="268"/>
      <c r="D513" s="268" t="s">
        <v>497</v>
      </c>
      <c r="E513" s="268" t="s">
        <v>101</v>
      </c>
      <c r="F513" s="268" t="s">
        <v>647</v>
      </c>
      <c r="G513" s="268">
        <v>1.01347</v>
      </c>
      <c r="H513" s="268">
        <v>124.30829</v>
      </c>
    </row>
    <row r="514" ht="15.6" spans="1:8">
      <c r="A514" s="268"/>
      <c r="B514" s="268"/>
      <c r="C514" s="268"/>
      <c r="D514" s="268" t="s">
        <v>226</v>
      </c>
      <c r="E514" s="268" t="s">
        <v>101</v>
      </c>
      <c r="F514" s="268" t="s">
        <v>648</v>
      </c>
      <c r="G514" s="268">
        <v>0.91885</v>
      </c>
      <c r="H514" s="268">
        <v>124.12656</v>
      </c>
    </row>
    <row r="515" ht="15.6" spans="1:8">
      <c r="A515" s="268"/>
      <c r="B515" s="268"/>
      <c r="C515" s="268"/>
      <c r="D515" s="268" t="s">
        <v>226</v>
      </c>
      <c r="E515" s="268" t="s">
        <v>101</v>
      </c>
      <c r="F515" s="268" t="s">
        <v>649</v>
      </c>
      <c r="G515" s="268">
        <v>0.91952</v>
      </c>
      <c r="H515" s="268">
        <v>124.12886</v>
      </c>
    </row>
    <row r="516" ht="15.6" spans="1:8">
      <c r="A516" s="268"/>
      <c r="B516" s="268"/>
      <c r="C516" s="268"/>
      <c r="D516" s="268" t="s">
        <v>226</v>
      </c>
      <c r="E516" s="268" t="s">
        <v>101</v>
      </c>
      <c r="F516" s="268" t="s">
        <v>650</v>
      </c>
      <c r="G516" s="268">
        <v>0.93888</v>
      </c>
      <c r="H516" s="268">
        <v>124.15912</v>
      </c>
    </row>
    <row r="517" ht="15.6" spans="1:8">
      <c r="A517" s="268"/>
      <c r="B517" s="268"/>
      <c r="C517" s="268"/>
      <c r="D517" s="268" t="s">
        <v>226</v>
      </c>
      <c r="E517" s="268" t="s">
        <v>101</v>
      </c>
      <c r="F517" s="268" t="s">
        <v>651</v>
      </c>
      <c r="G517" s="268">
        <v>0.94211</v>
      </c>
      <c r="H517" s="268">
        <v>124.15724</v>
      </c>
    </row>
    <row r="518" ht="15.6" spans="1:8">
      <c r="A518" s="268"/>
      <c r="B518" s="268"/>
      <c r="C518" s="268"/>
      <c r="D518" s="268" t="s">
        <v>226</v>
      </c>
      <c r="E518" s="268" t="s">
        <v>101</v>
      </c>
      <c r="F518" s="268" t="s">
        <v>652</v>
      </c>
      <c r="G518" s="268">
        <v>0.91551</v>
      </c>
      <c r="H518" s="268">
        <v>124.0929</v>
      </c>
    </row>
    <row r="519" ht="15.6" spans="1:8">
      <c r="A519" s="268"/>
      <c r="B519" s="268"/>
      <c r="C519" s="268"/>
      <c r="D519" s="268" t="s">
        <v>226</v>
      </c>
      <c r="E519" s="268" t="s">
        <v>101</v>
      </c>
      <c r="F519" s="268" t="s">
        <v>653</v>
      </c>
      <c r="G519" s="268">
        <v>0.86477</v>
      </c>
      <c r="H519" s="268">
        <v>124.12593</v>
      </c>
    </row>
    <row r="520" ht="15.6" spans="1:8">
      <c r="A520" s="268"/>
      <c r="B520" s="268"/>
      <c r="C520" s="268"/>
      <c r="D520" s="268" t="s">
        <v>46</v>
      </c>
      <c r="E520" s="268" t="s">
        <v>22</v>
      </c>
      <c r="F520" s="268" t="s">
        <v>654</v>
      </c>
      <c r="G520" s="268">
        <v>0.38304</v>
      </c>
      <c r="H520" s="268">
        <v>123.98257</v>
      </c>
    </row>
    <row r="521" ht="15.6" spans="1:8">
      <c r="A521" s="268"/>
      <c r="B521" s="268"/>
      <c r="C521" s="268"/>
      <c r="D521" s="268" t="s">
        <v>46</v>
      </c>
      <c r="E521" s="268" t="s">
        <v>22</v>
      </c>
      <c r="F521" s="268" t="s">
        <v>655</v>
      </c>
      <c r="G521" s="268">
        <v>0.38395</v>
      </c>
      <c r="H521" s="268">
        <v>123.98163</v>
      </c>
    </row>
    <row r="522" ht="15.6" spans="1:8">
      <c r="A522" s="268"/>
      <c r="B522" s="268"/>
      <c r="C522" s="268"/>
      <c r="D522" s="268" t="s">
        <v>131</v>
      </c>
      <c r="E522" s="268" t="s">
        <v>502</v>
      </c>
      <c r="F522" s="268" t="s">
        <v>656</v>
      </c>
      <c r="G522" s="268">
        <v>0.85602</v>
      </c>
      <c r="H522" s="268">
        <v>123.9969</v>
      </c>
    </row>
    <row r="523" ht="15.6" spans="1:8">
      <c r="A523" s="268"/>
      <c r="B523" s="268"/>
      <c r="C523" s="268"/>
      <c r="D523" s="268" t="s">
        <v>657</v>
      </c>
      <c r="E523" s="268" t="s">
        <v>657</v>
      </c>
      <c r="F523" s="268" t="s">
        <v>658</v>
      </c>
      <c r="G523" s="268">
        <v>0.857533333</v>
      </c>
      <c r="H523" s="268">
        <v>123.9949333333</v>
      </c>
    </row>
    <row r="524" ht="15.6" spans="1:8">
      <c r="A524" s="268"/>
      <c r="B524" s="268"/>
      <c r="C524" s="268"/>
      <c r="D524" s="268" t="s">
        <v>324</v>
      </c>
      <c r="E524" s="268" t="s">
        <v>131</v>
      </c>
      <c r="F524" s="268" t="s">
        <v>659</v>
      </c>
      <c r="G524" s="268">
        <v>0.85564</v>
      </c>
      <c r="H524" s="268">
        <v>123.93571</v>
      </c>
    </row>
    <row r="525" ht="15.6" spans="1:8">
      <c r="A525" s="268"/>
      <c r="B525" s="268"/>
      <c r="C525" s="268"/>
      <c r="D525" s="268" t="s">
        <v>136</v>
      </c>
      <c r="E525" s="268" t="s">
        <v>132</v>
      </c>
      <c r="F525" s="268" t="s">
        <v>660</v>
      </c>
      <c r="G525" s="268">
        <v>0.701634</v>
      </c>
      <c r="H525" s="268">
        <v>124.302597</v>
      </c>
    </row>
    <row r="526" ht="15.6" spans="1:8">
      <c r="A526" s="268"/>
      <c r="B526" s="268"/>
      <c r="C526" s="268"/>
      <c r="D526" s="268" t="s">
        <v>661</v>
      </c>
      <c r="E526" s="268" t="s">
        <v>4</v>
      </c>
      <c r="F526" s="268" t="s">
        <v>662</v>
      </c>
      <c r="G526" s="268">
        <v>0.87853</v>
      </c>
      <c r="H526" s="268">
        <v>123.54943</v>
      </c>
    </row>
    <row r="527" ht="15.6" spans="1:8">
      <c r="A527" s="268"/>
      <c r="B527" s="268"/>
      <c r="C527" s="268"/>
      <c r="D527" s="268" t="s">
        <v>663</v>
      </c>
      <c r="E527" s="268" t="s">
        <v>4</v>
      </c>
      <c r="F527" s="268" t="s">
        <v>664</v>
      </c>
      <c r="G527" s="268">
        <v>0.92187</v>
      </c>
      <c r="H527" s="268">
        <v>123.13632</v>
      </c>
    </row>
    <row r="528" ht="15.6" spans="1:8">
      <c r="A528" s="268"/>
      <c r="B528" s="268"/>
      <c r="C528" s="268"/>
      <c r="D528" s="268" t="s">
        <v>131</v>
      </c>
      <c r="E528" s="268" t="s">
        <v>131</v>
      </c>
      <c r="F528" s="268" t="s">
        <v>665</v>
      </c>
      <c r="G528" s="268">
        <v>0.57506</v>
      </c>
      <c r="H528" s="268">
        <v>124.08557</v>
      </c>
    </row>
    <row r="529" ht="15.6" spans="1:8">
      <c r="A529" s="268"/>
      <c r="B529" s="268"/>
      <c r="C529" s="268"/>
      <c r="D529" s="268" t="s">
        <v>131</v>
      </c>
      <c r="E529" s="268" t="s">
        <v>131</v>
      </c>
      <c r="F529" s="268" t="s">
        <v>666</v>
      </c>
      <c r="G529" s="268">
        <v>0.521915</v>
      </c>
      <c r="H529" s="268">
        <v>123.943708</v>
      </c>
    </row>
    <row r="530" ht="15.6" spans="1:8">
      <c r="A530" s="268"/>
      <c r="B530" s="268"/>
      <c r="C530" s="268"/>
      <c r="D530" s="268" t="s">
        <v>131</v>
      </c>
      <c r="E530" s="268" t="s">
        <v>131</v>
      </c>
      <c r="F530" s="268" t="s">
        <v>667</v>
      </c>
      <c r="G530" s="268">
        <v>0.530297</v>
      </c>
      <c r="H530" s="268">
        <v>123.914577</v>
      </c>
    </row>
    <row r="531" ht="15.6" spans="1:8">
      <c r="A531" s="268"/>
      <c r="B531" s="268"/>
      <c r="C531" s="268"/>
      <c r="D531" s="268" t="s">
        <v>131</v>
      </c>
      <c r="E531" s="268" t="s">
        <v>131</v>
      </c>
      <c r="F531" s="268" t="s">
        <v>668</v>
      </c>
      <c r="G531" s="268">
        <v>0.563047</v>
      </c>
      <c r="H531" s="268">
        <v>123.906177</v>
      </c>
    </row>
    <row r="532" ht="15.6" spans="1:8">
      <c r="A532" s="268"/>
      <c r="B532" s="268"/>
      <c r="C532" s="268"/>
      <c r="D532" s="268" t="s">
        <v>131</v>
      </c>
      <c r="E532" s="268" t="s">
        <v>131</v>
      </c>
      <c r="F532" s="268" t="s">
        <v>669</v>
      </c>
      <c r="G532" s="268">
        <v>0.51963</v>
      </c>
      <c r="H532" s="268">
        <v>123.9592</v>
      </c>
    </row>
    <row r="533" ht="15.6" spans="1:8">
      <c r="A533" s="268"/>
      <c r="B533" s="268"/>
      <c r="C533" s="268"/>
      <c r="D533" s="268" t="s">
        <v>670</v>
      </c>
      <c r="E533" s="268" t="s">
        <v>4</v>
      </c>
      <c r="F533" s="268" t="s">
        <v>671</v>
      </c>
      <c r="G533" s="268">
        <v>0.8801</v>
      </c>
      <c r="H533" s="268">
        <v>123.54063</v>
      </c>
    </row>
    <row r="534" ht="15.6" spans="1:8">
      <c r="A534" s="268"/>
      <c r="B534" s="268"/>
      <c r="C534" s="268"/>
      <c r="D534" s="268" t="s">
        <v>672</v>
      </c>
      <c r="E534" s="268" t="s">
        <v>4</v>
      </c>
      <c r="F534" s="268" t="s">
        <v>673</v>
      </c>
      <c r="G534" s="268">
        <v>0.90855</v>
      </c>
      <c r="H534" s="268">
        <v>123.14835</v>
      </c>
    </row>
    <row r="535" ht="15.6" spans="1:8">
      <c r="A535" s="268"/>
      <c r="B535" s="268"/>
      <c r="C535" s="268"/>
      <c r="D535" s="268" t="s">
        <v>663</v>
      </c>
      <c r="E535" s="268" t="s">
        <v>4</v>
      </c>
      <c r="F535" s="268" t="s">
        <v>674</v>
      </c>
      <c r="G535" s="268">
        <v>0.92313</v>
      </c>
      <c r="H535" s="268">
        <v>123.12798</v>
      </c>
    </row>
    <row r="536" ht="15.6" spans="1:8">
      <c r="A536" s="268"/>
      <c r="B536" s="268"/>
      <c r="C536" s="268"/>
      <c r="D536" s="268" t="s">
        <v>462</v>
      </c>
      <c r="E536" s="268" t="s">
        <v>132</v>
      </c>
      <c r="F536" s="268" t="s">
        <v>675</v>
      </c>
      <c r="G536" s="268">
        <v>0.718672649</v>
      </c>
      <c r="H536" s="268">
        <v>124.3164841316</v>
      </c>
    </row>
    <row r="537" ht="15.6" spans="1:8">
      <c r="A537" s="268"/>
      <c r="B537" s="268"/>
      <c r="C537" s="268"/>
      <c r="D537" s="268" t="s">
        <v>676</v>
      </c>
      <c r="E537" s="268" t="s">
        <v>4</v>
      </c>
      <c r="F537" s="268" t="s">
        <v>677</v>
      </c>
      <c r="G537" s="268">
        <v>0.90247</v>
      </c>
      <c r="H537" s="268">
        <v>123.34128</v>
      </c>
    </row>
    <row r="538" ht="15.6" spans="1:8">
      <c r="A538" s="268"/>
      <c r="B538" s="268"/>
      <c r="C538" s="268"/>
      <c r="D538" s="268" t="s">
        <v>678</v>
      </c>
      <c r="E538" s="268" t="s">
        <v>4</v>
      </c>
      <c r="F538" s="268" t="s">
        <v>679</v>
      </c>
      <c r="G538" s="268">
        <v>0.89673</v>
      </c>
      <c r="H538" s="268">
        <v>123.36082</v>
      </c>
    </row>
    <row r="539" ht="15.6" spans="1:8">
      <c r="A539" s="268"/>
      <c r="B539" s="268"/>
      <c r="C539" s="268"/>
      <c r="D539" s="268" t="s">
        <v>605</v>
      </c>
      <c r="E539" s="268" t="s">
        <v>4</v>
      </c>
      <c r="F539" s="268" t="s">
        <v>680</v>
      </c>
      <c r="G539" s="268">
        <v>0.88923</v>
      </c>
      <c r="H539" s="268">
        <v>123.45573</v>
      </c>
    </row>
    <row r="540" ht="15.6" spans="1:8">
      <c r="A540" s="268"/>
      <c r="B540" s="268"/>
      <c r="C540" s="268"/>
      <c r="D540" s="268" t="s">
        <v>462</v>
      </c>
      <c r="E540" s="268" t="s">
        <v>132</v>
      </c>
      <c r="F540" s="268" t="s">
        <v>681</v>
      </c>
      <c r="G540" s="268">
        <v>0.723728</v>
      </c>
      <c r="H540" s="268">
        <v>124.324669</v>
      </c>
    </row>
    <row r="541" ht="15.6" spans="1:8">
      <c r="A541" s="268"/>
      <c r="B541" s="268"/>
      <c r="C541" s="268"/>
      <c r="D541" s="268" t="s">
        <v>446</v>
      </c>
      <c r="E541" s="268" t="s">
        <v>132</v>
      </c>
      <c r="F541" s="268" t="s">
        <v>682</v>
      </c>
      <c r="G541" s="268">
        <v>0.746133</v>
      </c>
      <c r="H541" s="268">
        <v>124.317015</v>
      </c>
    </row>
    <row r="542" ht="15.6" spans="1:8">
      <c r="A542" s="268"/>
      <c r="B542" s="268"/>
      <c r="C542" s="268"/>
      <c r="D542" s="268" t="s">
        <v>683</v>
      </c>
      <c r="E542" s="268" t="s">
        <v>4</v>
      </c>
      <c r="F542" s="268" t="s">
        <v>684</v>
      </c>
      <c r="G542" s="268">
        <v>0.8821</v>
      </c>
      <c r="H542" s="268">
        <v>123.49612</v>
      </c>
    </row>
    <row r="543" ht="15.6" spans="1:8">
      <c r="A543" s="268"/>
      <c r="B543" s="268"/>
      <c r="C543" s="268"/>
      <c r="D543" s="268" t="s">
        <v>683</v>
      </c>
      <c r="E543" s="268" t="s">
        <v>4</v>
      </c>
      <c r="F543" s="268" t="s">
        <v>685</v>
      </c>
      <c r="G543" s="268">
        <v>0.88202</v>
      </c>
      <c r="H543" s="268">
        <v>123.4992</v>
      </c>
    </row>
    <row r="544" ht="15.6" spans="1:8">
      <c r="A544" s="268"/>
      <c r="B544" s="268"/>
      <c r="C544" s="268"/>
      <c r="D544" s="268" t="s">
        <v>686</v>
      </c>
      <c r="E544" s="268" t="s">
        <v>132</v>
      </c>
      <c r="F544" s="268" t="s">
        <v>687</v>
      </c>
      <c r="G544" s="268">
        <v>0.725424</v>
      </c>
      <c r="H544" s="268">
        <v>124.281844</v>
      </c>
    </row>
    <row r="545" ht="15.6" spans="1:8">
      <c r="A545" s="268"/>
      <c r="B545" s="268"/>
      <c r="C545" s="268"/>
      <c r="D545" s="268" t="s">
        <v>686</v>
      </c>
      <c r="E545" s="268" t="s">
        <v>132</v>
      </c>
      <c r="F545" s="268" t="s">
        <v>688</v>
      </c>
      <c r="G545" s="268">
        <v>0.7254</v>
      </c>
      <c r="H545" s="268">
        <v>124.281991</v>
      </c>
    </row>
    <row r="546" ht="15.6" spans="1:8">
      <c r="A546" s="268"/>
      <c r="B546" s="268"/>
      <c r="C546" s="268"/>
      <c r="D546" s="268" t="s">
        <v>132</v>
      </c>
      <c r="E546" s="268" t="s">
        <v>132</v>
      </c>
      <c r="F546" s="268" t="s">
        <v>689</v>
      </c>
      <c r="G546" s="268">
        <v>0.809545</v>
      </c>
      <c r="H546" s="268">
        <v>124.204933</v>
      </c>
    </row>
    <row r="547" ht="15.6" spans="1:8">
      <c r="A547" s="268"/>
      <c r="B547" s="268"/>
      <c r="C547" s="268"/>
      <c r="D547" s="268" t="s">
        <v>528</v>
      </c>
      <c r="E547" s="268" t="s">
        <v>132</v>
      </c>
      <c r="F547" s="268" t="s">
        <v>690</v>
      </c>
      <c r="G547" s="268">
        <v>0.773998</v>
      </c>
      <c r="H547" s="268">
        <v>124.298941</v>
      </c>
    </row>
    <row r="548" ht="15.6" spans="1:8">
      <c r="A548" s="268"/>
      <c r="B548" s="268"/>
      <c r="C548" s="268"/>
      <c r="D548" s="268" t="s">
        <v>528</v>
      </c>
      <c r="E548" s="268" t="s">
        <v>132</v>
      </c>
      <c r="F548" s="268" t="s">
        <v>691</v>
      </c>
      <c r="G548" s="268">
        <v>0.769013</v>
      </c>
      <c r="H548" s="268">
        <v>124.303637</v>
      </c>
    </row>
    <row r="549" ht="15.6" spans="1:8">
      <c r="A549" s="268"/>
      <c r="B549" s="268"/>
      <c r="C549" s="268"/>
      <c r="D549" s="268" t="s">
        <v>410</v>
      </c>
      <c r="E549" s="268" t="s">
        <v>132</v>
      </c>
      <c r="F549" s="268" t="s">
        <v>692</v>
      </c>
      <c r="G549" s="268">
        <v>0.76211</v>
      </c>
      <c r="H549" s="268">
        <v>124.300676</v>
      </c>
    </row>
    <row r="550" ht="15.6" spans="1:8">
      <c r="A550" s="268"/>
      <c r="B550" s="268"/>
      <c r="C550" s="268"/>
      <c r="D550" s="268" t="s">
        <v>410</v>
      </c>
      <c r="E550" s="268" t="s">
        <v>132</v>
      </c>
      <c r="F550" s="268" t="s">
        <v>693</v>
      </c>
      <c r="G550" s="268">
        <v>0.75765</v>
      </c>
      <c r="H550" s="268">
        <v>124.302917</v>
      </c>
    </row>
    <row r="551" ht="15.6" spans="1:8">
      <c r="A551" s="268"/>
      <c r="B551" s="268"/>
      <c r="C551" s="268"/>
      <c r="D551" s="268" t="s">
        <v>462</v>
      </c>
      <c r="E551" s="268" t="s">
        <v>132</v>
      </c>
      <c r="F551" s="268" t="s">
        <v>694</v>
      </c>
      <c r="G551" s="268">
        <v>0.734523</v>
      </c>
      <c r="H551" s="268">
        <v>124.314906</v>
      </c>
    </row>
    <row r="552" ht="15.6" spans="1:8">
      <c r="A552" s="268"/>
      <c r="B552" s="268"/>
      <c r="C552" s="268"/>
      <c r="D552" s="268" t="s">
        <v>462</v>
      </c>
      <c r="E552" s="268" t="s">
        <v>132</v>
      </c>
      <c r="F552" s="268" t="s">
        <v>695</v>
      </c>
      <c r="G552" s="268">
        <v>0.729553</v>
      </c>
      <c r="H552" s="268">
        <v>124.314468</v>
      </c>
    </row>
    <row r="553" ht="15.6" spans="1:8">
      <c r="A553" s="268"/>
      <c r="B553" s="268"/>
      <c r="C553" s="268"/>
      <c r="D553" s="268" t="s">
        <v>131</v>
      </c>
      <c r="E553" s="268" t="s">
        <v>131</v>
      </c>
      <c r="F553" s="268" t="s">
        <v>696</v>
      </c>
      <c r="G553" s="268">
        <v>0.57369</v>
      </c>
      <c r="H553" s="268">
        <v>124.0832</v>
      </c>
    </row>
    <row r="554" ht="15.6" spans="1:8">
      <c r="A554" s="268"/>
      <c r="B554" s="268"/>
      <c r="C554" s="268"/>
      <c r="D554" s="268" t="s">
        <v>131</v>
      </c>
      <c r="E554" s="268" t="s">
        <v>131</v>
      </c>
      <c r="F554" s="268" t="s">
        <v>697</v>
      </c>
      <c r="G554" s="268">
        <v>0.56986</v>
      </c>
      <c r="H554" s="268">
        <v>123.9788</v>
      </c>
    </row>
    <row r="555" ht="15.6" spans="1:8">
      <c r="A555" s="268"/>
      <c r="B555" s="268"/>
      <c r="C555" s="268"/>
      <c r="D555" s="268" t="s">
        <v>131</v>
      </c>
      <c r="E555" s="268" t="s">
        <v>131</v>
      </c>
      <c r="F555" s="268" t="s">
        <v>698</v>
      </c>
      <c r="G555" s="268">
        <v>0.5551</v>
      </c>
      <c r="H555" s="268">
        <v>123.9591</v>
      </c>
    </row>
    <row r="556" ht="15.6" spans="1:8">
      <c r="A556" s="268"/>
      <c r="B556" s="268"/>
      <c r="C556" s="268"/>
      <c r="D556" s="268" t="s">
        <v>131</v>
      </c>
      <c r="E556" s="268" t="s">
        <v>131</v>
      </c>
      <c r="F556" s="268" t="s">
        <v>699</v>
      </c>
      <c r="G556" s="268">
        <v>0.71758</v>
      </c>
      <c r="H556" s="268">
        <v>124.14743</v>
      </c>
    </row>
    <row r="557" ht="15.6" spans="1:8">
      <c r="A557" s="268"/>
      <c r="B557" s="268"/>
      <c r="C557" s="268"/>
      <c r="D557" s="268" t="s">
        <v>131</v>
      </c>
      <c r="E557" s="268" t="s">
        <v>131</v>
      </c>
      <c r="F557" s="268" t="s">
        <v>700</v>
      </c>
      <c r="G557" s="268">
        <v>0.663868</v>
      </c>
      <c r="H557" s="268">
        <v>124.117906</v>
      </c>
    </row>
    <row r="558" ht="15.6" spans="1:8">
      <c r="A558" s="268"/>
      <c r="B558" s="268"/>
      <c r="C558" s="268"/>
      <c r="D558" s="268" t="s">
        <v>131</v>
      </c>
      <c r="E558" s="268" t="s">
        <v>131</v>
      </c>
      <c r="F558" s="268" t="s">
        <v>701</v>
      </c>
      <c r="G558" s="268">
        <v>0.663368</v>
      </c>
      <c r="H558" s="268">
        <v>124.113463</v>
      </c>
    </row>
    <row r="559" ht="15.6" spans="1:8">
      <c r="A559" s="268"/>
      <c r="B559" s="268"/>
      <c r="C559" s="268"/>
      <c r="D559" s="268" t="s">
        <v>131</v>
      </c>
      <c r="E559" s="268" t="s">
        <v>131</v>
      </c>
      <c r="F559" s="268" t="s">
        <v>702</v>
      </c>
      <c r="G559" s="268">
        <v>0.640781</v>
      </c>
      <c r="H559" s="268">
        <v>124.092699</v>
      </c>
    </row>
    <row r="560" ht="15.6" spans="1:8">
      <c r="A560" s="268"/>
      <c r="B560" s="268"/>
      <c r="C560" s="268"/>
      <c r="D560" s="268" t="s">
        <v>131</v>
      </c>
      <c r="E560" s="268" t="s">
        <v>131</v>
      </c>
      <c r="F560" s="268" t="s">
        <v>703</v>
      </c>
      <c r="G560" s="268">
        <v>0.620989</v>
      </c>
      <c r="H560" s="268">
        <v>124.083114</v>
      </c>
    </row>
    <row r="561" ht="15.6" spans="1:8">
      <c r="A561" s="268"/>
      <c r="B561" s="268"/>
      <c r="C561" s="268"/>
      <c r="D561" s="268" t="s">
        <v>131</v>
      </c>
      <c r="E561" s="268" t="s">
        <v>131</v>
      </c>
      <c r="F561" s="268" t="s">
        <v>704</v>
      </c>
      <c r="G561" s="268">
        <v>0.60411</v>
      </c>
      <c r="H561" s="268">
        <v>124.052269</v>
      </c>
    </row>
    <row r="562" ht="15.6" spans="1:8">
      <c r="A562" s="268"/>
      <c r="B562" s="268"/>
      <c r="C562" s="268"/>
      <c r="D562" s="268" t="s">
        <v>131</v>
      </c>
      <c r="E562" s="268" t="s">
        <v>131</v>
      </c>
      <c r="F562" s="268" t="s">
        <v>705</v>
      </c>
      <c r="G562" s="268">
        <v>0.523205</v>
      </c>
      <c r="H562" s="268">
        <v>123.958616</v>
      </c>
    </row>
    <row r="563" ht="15.6" spans="1:8">
      <c r="A563" s="268"/>
      <c r="B563" s="268"/>
      <c r="C563" s="268"/>
      <c r="D563" s="268" t="s">
        <v>342</v>
      </c>
      <c r="E563" s="268" t="s">
        <v>39</v>
      </c>
      <c r="F563" s="268" t="s">
        <v>706</v>
      </c>
      <c r="G563" s="268">
        <v>1.11314</v>
      </c>
      <c r="H563" s="268">
        <v>124.3422</v>
      </c>
    </row>
    <row r="564" ht="15.6" spans="1:8">
      <c r="A564" s="268"/>
      <c r="B564" s="268"/>
      <c r="C564" s="268"/>
      <c r="D564" s="268" t="s">
        <v>226</v>
      </c>
      <c r="E564" s="268" t="s">
        <v>101</v>
      </c>
      <c r="F564" s="268" t="s">
        <v>707</v>
      </c>
      <c r="G564" s="268">
        <v>0.85836</v>
      </c>
      <c r="H564" s="268">
        <v>124.13795</v>
      </c>
    </row>
    <row r="565" ht="15.6" spans="1:8">
      <c r="A565" s="268"/>
      <c r="B565" s="268"/>
      <c r="C565" s="268"/>
      <c r="D565" s="268" t="s">
        <v>226</v>
      </c>
      <c r="E565" s="268" t="s">
        <v>101</v>
      </c>
      <c r="F565" s="268" t="s">
        <v>708</v>
      </c>
      <c r="G565" s="268">
        <v>0.83638</v>
      </c>
      <c r="H565" s="268">
        <v>124.16923</v>
      </c>
    </row>
    <row r="566" ht="15.6" spans="1:8">
      <c r="A566" s="268"/>
      <c r="B566" s="268"/>
      <c r="C566" s="268"/>
      <c r="D566" s="268" t="s">
        <v>226</v>
      </c>
      <c r="E566" s="268" t="s">
        <v>101</v>
      </c>
      <c r="F566" s="268" t="s">
        <v>709</v>
      </c>
      <c r="G566" s="268">
        <v>0.88235</v>
      </c>
      <c r="H566" s="268">
        <v>124.02863</v>
      </c>
    </row>
    <row r="567" ht="15.6" spans="1:8">
      <c r="A567" s="268"/>
      <c r="B567" s="268"/>
      <c r="C567" s="268"/>
      <c r="D567" s="268" t="s">
        <v>226</v>
      </c>
      <c r="E567" s="268" t="s">
        <v>101</v>
      </c>
      <c r="F567" s="268" t="s">
        <v>710</v>
      </c>
      <c r="G567" s="268">
        <v>0.87624</v>
      </c>
      <c r="H567" s="268">
        <v>124.05819</v>
      </c>
    </row>
    <row r="568" ht="15.6" spans="1:8">
      <c r="A568" s="268"/>
      <c r="B568" s="268"/>
      <c r="C568" s="268"/>
      <c r="D568" s="268" t="s">
        <v>136</v>
      </c>
      <c r="E568" s="268" t="s">
        <v>132</v>
      </c>
      <c r="F568" s="268" t="s">
        <v>711</v>
      </c>
      <c r="G568" s="268">
        <v>0.70645</v>
      </c>
      <c r="H568" s="268">
        <v>124.31755</v>
      </c>
    </row>
    <row r="569" ht="15.6" spans="1:8">
      <c r="A569" s="268"/>
      <c r="B569" s="268"/>
      <c r="C569" s="268"/>
      <c r="D569" s="268" t="s">
        <v>136</v>
      </c>
      <c r="E569" s="268" t="s">
        <v>132</v>
      </c>
      <c r="F569" s="268" t="s">
        <v>712</v>
      </c>
      <c r="G569" s="268">
        <v>0.710536</v>
      </c>
      <c r="H569" s="268">
        <v>124.32402</v>
      </c>
    </row>
    <row r="570" ht="15.6" spans="1:8">
      <c r="A570" s="268"/>
      <c r="B570" s="268"/>
      <c r="C570" s="268"/>
      <c r="D570" s="268" t="s">
        <v>136</v>
      </c>
      <c r="E570" s="268" t="s">
        <v>132</v>
      </c>
      <c r="F570" s="268" t="s">
        <v>713</v>
      </c>
      <c r="G570" s="268">
        <v>0.704008</v>
      </c>
      <c r="H570" s="268">
        <v>124.296721</v>
      </c>
    </row>
    <row r="571" ht="15.6" spans="1:8">
      <c r="A571" s="268"/>
      <c r="B571" s="268"/>
      <c r="C571" s="268"/>
      <c r="D571" s="268" t="s">
        <v>136</v>
      </c>
      <c r="E571" s="268" t="s">
        <v>132</v>
      </c>
      <c r="F571" s="268" t="s">
        <v>714</v>
      </c>
      <c r="G571" s="268">
        <v>0.708273</v>
      </c>
      <c r="H571" s="268">
        <v>124.284023</v>
      </c>
    </row>
    <row r="572" ht="15.6" spans="1:8">
      <c r="A572" s="268"/>
      <c r="B572" s="268"/>
      <c r="C572" s="268"/>
      <c r="D572" s="268" t="s">
        <v>136</v>
      </c>
      <c r="E572" s="268" t="s">
        <v>132</v>
      </c>
      <c r="F572" s="268" t="s">
        <v>715</v>
      </c>
      <c r="G572" s="268">
        <v>0.727218</v>
      </c>
      <c r="H572" s="268">
        <v>124.300315</v>
      </c>
    </row>
    <row r="573" ht="15.6" spans="1:8">
      <c r="A573" s="268"/>
      <c r="B573" s="268"/>
      <c r="C573" s="268"/>
      <c r="D573" s="268" t="s">
        <v>462</v>
      </c>
      <c r="E573" s="268" t="s">
        <v>132</v>
      </c>
      <c r="F573" s="268" t="s">
        <v>716</v>
      </c>
      <c r="G573" s="268">
        <v>0.737011</v>
      </c>
      <c r="H573" s="268">
        <v>124.330506</v>
      </c>
    </row>
    <row r="574" ht="15.6" spans="1:8">
      <c r="A574" s="268"/>
      <c r="B574" s="268"/>
      <c r="C574" s="268"/>
      <c r="D574" s="268" t="s">
        <v>462</v>
      </c>
      <c r="E574" s="268" t="s">
        <v>132</v>
      </c>
      <c r="F574" s="268" t="s">
        <v>717</v>
      </c>
      <c r="G574" s="268">
        <v>0.737052425</v>
      </c>
      <c r="H574" s="268">
        <v>124.339523353</v>
      </c>
    </row>
    <row r="575" ht="15.6" spans="1:8">
      <c r="A575" s="268"/>
      <c r="B575" s="268"/>
      <c r="C575" s="268"/>
      <c r="D575" s="268" t="s">
        <v>718</v>
      </c>
      <c r="E575" s="268" t="s">
        <v>131</v>
      </c>
      <c r="F575" s="268" t="s">
        <v>719</v>
      </c>
      <c r="G575" s="268">
        <v>0.83093</v>
      </c>
      <c r="H575" s="268">
        <v>123.79032</v>
      </c>
    </row>
    <row r="576" ht="15.6" spans="1:8">
      <c r="A576" s="268"/>
      <c r="B576" s="268"/>
      <c r="C576" s="268"/>
      <c r="D576" s="268" t="s">
        <v>720</v>
      </c>
      <c r="E576" s="268" t="s">
        <v>131</v>
      </c>
      <c r="F576" s="268" t="s">
        <v>721</v>
      </c>
      <c r="G576" s="268">
        <v>0.82805</v>
      </c>
      <c r="H576" s="268">
        <v>123.75732</v>
      </c>
    </row>
    <row r="577" ht="15.6" spans="1:8">
      <c r="A577" s="268"/>
      <c r="B577" s="268"/>
      <c r="C577" s="268"/>
      <c r="D577" s="268" t="s">
        <v>722</v>
      </c>
      <c r="E577" s="268" t="s">
        <v>4</v>
      </c>
      <c r="F577" s="268" t="s">
        <v>723</v>
      </c>
      <c r="G577" s="268">
        <v>0.87733</v>
      </c>
      <c r="H577" s="268">
        <v>123.66877</v>
      </c>
    </row>
    <row r="578" ht="15.6" spans="1:8">
      <c r="A578" s="268"/>
      <c r="B578" s="268"/>
      <c r="C578" s="268"/>
      <c r="D578" s="268" t="s">
        <v>724</v>
      </c>
      <c r="E578" s="268" t="s">
        <v>4</v>
      </c>
      <c r="F578" s="268" t="s">
        <v>725</v>
      </c>
      <c r="G578" s="268">
        <v>0.83348</v>
      </c>
      <c r="H578" s="268">
        <v>123.63665</v>
      </c>
    </row>
    <row r="579" ht="15.6" spans="1:8">
      <c r="A579" s="268"/>
      <c r="B579" s="268"/>
      <c r="C579" s="268"/>
      <c r="D579" s="268" t="s">
        <v>638</v>
      </c>
      <c r="E579" s="268" t="s">
        <v>4</v>
      </c>
      <c r="F579" s="268" t="s">
        <v>726</v>
      </c>
      <c r="G579" s="268">
        <v>0.88267</v>
      </c>
      <c r="H579" s="268">
        <v>123.64163</v>
      </c>
    </row>
    <row r="580" ht="15.6" spans="1:8">
      <c r="A580" s="268"/>
      <c r="B580" s="268"/>
      <c r="C580" s="268"/>
      <c r="D580" s="268" t="s">
        <v>497</v>
      </c>
      <c r="E580" s="268" t="s">
        <v>101</v>
      </c>
      <c r="F580" s="268" t="s">
        <v>727</v>
      </c>
      <c r="G580" s="268">
        <v>1.0181</v>
      </c>
      <c r="H580" s="268">
        <v>124.3065</v>
      </c>
    </row>
    <row r="581" ht="15.6" spans="1:8">
      <c r="A581" s="268"/>
      <c r="B581" s="268"/>
      <c r="C581" s="268"/>
      <c r="D581" s="268" t="s">
        <v>497</v>
      </c>
      <c r="E581" s="268" t="s">
        <v>101</v>
      </c>
      <c r="F581" s="268" t="s">
        <v>728</v>
      </c>
      <c r="G581" s="268">
        <v>1.02737</v>
      </c>
      <c r="H581" s="268">
        <v>124.3085</v>
      </c>
    </row>
    <row r="582" ht="15.6" spans="1:8">
      <c r="A582" s="268"/>
      <c r="B582" s="268"/>
      <c r="C582" s="268"/>
      <c r="D582" s="268" t="s">
        <v>342</v>
      </c>
      <c r="E582" s="268" t="s">
        <v>39</v>
      </c>
      <c r="F582" s="268" t="s">
        <v>729</v>
      </c>
      <c r="G582" s="268">
        <v>1.0442</v>
      </c>
      <c r="H582" s="268">
        <v>124.31543</v>
      </c>
    </row>
    <row r="583" ht="15.6" spans="1:8">
      <c r="A583" s="268"/>
      <c r="B583" s="268"/>
      <c r="C583" s="268"/>
      <c r="D583" s="268" t="s">
        <v>324</v>
      </c>
      <c r="E583" s="268" t="s">
        <v>101</v>
      </c>
      <c r="F583" s="268" t="s">
        <v>730</v>
      </c>
      <c r="G583" s="268">
        <v>0.83939</v>
      </c>
      <c r="H583" s="268">
        <v>124.00167</v>
      </c>
    </row>
    <row r="584" ht="15.6" spans="1:8">
      <c r="A584" s="268"/>
      <c r="B584" s="268"/>
      <c r="C584" s="268"/>
      <c r="D584" s="268" t="s">
        <v>324</v>
      </c>
      <c r="E584" s="268" t="s">
        <v>101</v>
      </c>
      <c r="F584" s="268" t="s">
        <v>731</v>
      </c>
      <c r="G584" s="268">
        <v>0.81747</v>
      </c>
      <c r="H584" s="268">
        <v>124.05294</v>
      </c>
    </row>
    <row r="585" ht="15.6" spans="1:8">
      <c r="A585" s="268"/>
      <c r="B585" s="268"/>
      <c r="C585" s="268"/>
      <c r="D585" s="268" t="s">
        <v>226</v>
      </c>
      <c r="E585" s="268" t="s">
        <v>101</v>
      </c>
      <c r="F585" s="268" t="s">
        <v>732</v>
      </c>
      <c r="G585" s="268">
        <v>0.95719</v>
      </c>
      <c r="H585" s="268">
        <v>124.18355</v>
      </c>
    </row>
    <row r="586" ht="15.6" spans="1:8">
      <c r="A586" s="268"/>
      <c r="B586" s="268"/>
      <c r="C586" s="268"/>
      <c r="D586" s="268" t="s">
        <v>226</v>
      </c>
      <c r="E586" s="268" t="s">
        <v>101</v>
      </c>
      <c r="F586" s="268" t="s">
        <v>733</v>
      </c>
      <c r="G586" s="268">
        <v>0.97197</v>
      </c>
      <c r="H586" s="268">
        <v>124.18262</v>
      </c>
    </row>
    <row r="587" ht="15.6" spans="1:8">
      <c r="A587" s="268"/>
      <c r="B587" s="268"/>
      <c r="C587" s="268"/>
      <c r="D587" s="268" t="s">
        <v>342</v>
      </c>
      <c r="E587" s="268" t="s">
        <v>39</v>
      </c>
      <c r="F587" s="268" t="s">
        <v>734</v>
      </c>
      <c r="G587" s="268">
        <v>1.09657</v>
      </c>
      <c r="H587" s="268">
        <v>124.34814</v>
      </c>
    </row>
    <row r="588" ht="15.6" spans="1:8">
      <c r="A588" s="268"/>
      <c r="B588" s="268"/>
      <c r="C588" s="268"/>
      <c r="D588" s="268" t="s">
        <v>342</v>
      </c>
      <c r="E588" s="268" t="s">
        <v>39</v>
      </c>
      <c r="F588" s="268" t="s">
        <v>735</v>
      </c>
      <c r="G588" s="268">
        <v>1.10999</v>
      </c>
      <c r="H588" s="268">
        <v>124.34421</v>
      </c>
    </row>
    <row r="589" ht="15.6" spans="1:8">
      <c r="A589" s="268"/>
      <c r="B589" s="268"/>
      <c r="C589" s="268"/>
      <c r="D589" s="268" t="s">
        <v>136</v>
      </c>
      <c r="E589" s="268" t="s">
        <v>136</v>
      </c>
      <c r="F589" s="268" t="s">
        <v>736</v>
      </c>
      <c r="G589" s="268">
        <v>0.71754</v>
      </c>
      <c r="H589" s="268">
        <v>124.30556</v>
      </c>
    </row>
    <row r="590" ht="15.6" spans="1:8">
      <c r="A590" s="268"/>
      <c r="B590" s="268"/>
      <c r="C590" s="268"/>
      <c r="D590" s="268" t="s">
        <v>136</v>
      </c>
      <c r="E590" s="268" t="s">
        <v>136</v>
      </c>
      <c r="F590" s="268" t="s">
        <v>737</v>
      </c>
      <c r="G590" s="268">
        <v>0.69643</v>
      </c>
      <c r="H590" s="268">
        <v>124.32817</v>
      </c>
    </row>
    <row r="591" ht="15.6" spans="1:8">
      <c r="A591" s="268"/>
      <c r="B591" s="268"/>
      <c r="C591" s="268"/>
      <c r="D591" s="268" t="s">
        <v>131</v>
      </c>
      <c r="E591" s="268" t="s">
        <v>131</v>
      </c>
      <c r="F591" s="268" t="s">
        <v>738</v>
      </c>
      <c r="G591" s="268">
        <v>0.55087</v>
      </c>
      <c r="H591" s="268">
        <v>123.94169</v>
      </c>
    </row>
    <row r="592" ht="15.6" spans="1:8">
      <c r="A592" s="268"/>
      <c r="B592" s="268"/>
      <c r="C592" s="268"/>
      <c r="D592" s="268" t="s">
        <v>131</v>
      </c>
      <c r="E592" s="268" t="s">
        <v>131</v>
      </c>
      <c r="F592" s="268" t="s">
        <v>739</v>
      </c>
      <c r="G592" s="268">
        <v>0.613953</v>
      </c>
      <c r="H592" s="268">
        <v>124.082428</v>
      </c>
    </row>
    <row r="593" ht="15.6" spans="1:8">
      <c r="A593" s="268"/>
      <c r="B593" s="268"/>
      <c r="C593" s="268"/>
      <c r="D593" s="268" t="s">
        <v>131</v>
      </c>
      <c r="E593" s="268" t="s">
        <v>131</v>
      </c>
      <c r="F593" s="268" t="s">
        <v>740</v>
      </c>
      <c r="G593" s="268">
        <v>0.61751</v>
      </c>
      <c r="H593" s="268">
        <v>124.08957</v>
      </c>
    </row>
    <row r="594" ht="15.6" spans="1:8">
      <c r="A594" s="268"/>
      <c r="B594" s="268"/>
      <c r="C594" s="268"/>
      <c r="D594" s="268" t="s">
        <v>131</v>
      </c>
      <c r="E594" s="268" t="s">
        <v>131</v>
      </c>
      <c r="F594" s="268" t="s">
        <v>741</v>
      </c>
      <c r="G594" s="268">
        <v>0.713011</v>
      </c>
      <c r="H594" s="268">
        <v>124.166987</v>
      </c>
    </row>
    <row r="595" ht="15.6" spans="1:8">
      <c r="A595" s="268"/>
      <c r="B595" s="268"/>
      <c r="C595" s="268"/>
      <c r="D595" s="268" t="s">
        <v>131</v>
      </c>
      <c r="E595" s="268" t="s">
        <v>131</v>
      </c>
      <c r="F595" s="268" t="s">
        <v>742</v>
      </c>
      <c r="G595" s="268">
        <v>0.648324</v>
      </c>
      <c r="H595" s="268">
        <v>124.164494</v>
      </c>
    </row>
    <row r="596" ht="15.6" spans="1:8">
      <c r="A596" s="268"/>
      <c r="B596" s="268"/>
      <c r="C596" s="268"/>
      <c r="D596" s="268" t="s">
        <v>131</v>
      </c>
      <c r="E596" s="268" t="s">
        <v>131</v>
      </c>
      <c r="F596" s="268" t="s">
        <v>743</v>
      </c>
      <c r="G596" s="268">
        <v>0.590635</v>
      </c>
      <c r="H596" s="268">
        <v>124.028021</v>
      </c>
    </row>
    <row r="597" ht="15.6" spans="1:8">
      <c r="A597" s="268"/>
      <c r="B597" s="268"/>
      <c r="C597" s="268"/>
      <c r="D597" s="268" t="s">
        <v>131</v>
      </c>
      <c r="E597" s="268" t="s">
        <v>131</v>
      </c>
      <c r="F597" s="268" t="s">
        <v>744</v>
      </c>
      <c r="G597" s="268">
        <v>0.589274</v>
      </c>
      <c r="H597" s="268">
        <v>124.028358</v>
      </c>
    </row>
    <row r="598" ht="15.6" spans="1:8">
      <c r="A598" s="268"/>
      <c r="B598" s="268"/>
      <c r="C598" s="268"/>
      <c r="D598" s="268" t="s">
        <v>131</v>
      </c>
      <c r="E598" s="268" t="s">
        <v>131</v>
      </c>
      <c r="F598" s="268" t="s">
        <v>745</v>
      </c>
      <c r="G598" s="268">
        <v>0.543086</v>
      </c>
      <c r="H598" s="268">
        <v>124.013952</v>
      </c>
    </row>
    <row r="599" ht="15.6" spans="1:8">
      <c r="A599" s="268"/>
      <c r="B599" s="268"/>
      <c r="C599" s="268"/>
      <c r="D599" s="268" t="s">
        <v>131</v>
      </c>
      <c r="E599" s="268" t="s">
        <v>131</v>
      </c>
      <c r="F599" s="268" t="s">
        <v>746</v>
      </c>
      <c r="G599" s="268">
        <v>0.530461</v>
      </c>
      <c r="H599" s="268">
        <v>123.98706</v>
      </c>
    </row>
    <row r="600" ht="15.6" spans="1:8">
      <c r="A600" s="268"/>
      <c r="B600" s="268"/>
      <c r="C600" s="268"/>
      <c r="D600" s="268" t="s">
        <v>131</v>
      </c>
      <c r="E600" s="268" t="s">
        <v>131</v>
      </c>
      <c r="F600" s="268" t="s">
        <v>747</v>
      </c>
      <c r="G600" s="268">
        <v>0.525714</v>
      </c>
      <c r="H600" s="268">
        <v>123.968867</v>
      </c>
    </row>
    <row r="601" ht="15.6" spans="1:8">
      <c r="A601" s="268"/>
      <c r="B601" s="268"/>
      <c r="C601" s="268"/>
      <c r="D601" s="268" t="s">
        <v>131</v>
      </c>
      <c r="E601" s="268" t="s">
        <v>131</v>
      </c>
      <c r="F601" s="268" t="s">
        <v>748</v>
      </c>
      <c r="G601" s="268">
        <v>0.50256</v>
      </c>
      <c r="H601" s="268">
        <v>123.96814</v>
      </c>
    </row>
    <row r="602" ht="15.6" spans="1:8">
      <c r="A602" s="268"/>
      <c r="B602" s="268"/>
      <c r="C602" s="268"/>
      <c r="D602" s="268" t="s">
        <v>131</v>
      </c>
      <c r="E602" s="268" t="s">
        <v>131</v>
      </c>
      <c r="F602" s="268" t="s">
        <v>749</v>
      </c>
      <c r="G602" s="268">
        <v>0.49938</v>
      </c>
      <c r="H602" s="268">
        <v>123.97065</v>
      </c>
    </row>
    <row r="603" ht="15.6" spans="1:8">
      <c r="A603" s="268"/>
      <c r="B603" s="268"/>
      <c r="C603" s="268"/>
      <c r="D603" s="268" t="s">
        <v>562</v>
      </c>
      <c r="E603" s="268" t="s">
        <v>131</v>
      </c>
      <c r="F603" s="268" t="s">
        <v>750</v>
      </c>
      <c r="G603" s="268">
        <v>0.83785</v>
      </c>
      <c r="H603" s="268">
        <v>123.86558</v>
      </c>
    </row>
    <row r="604" ht="15.6" spans="1:8">
      <c r="A604" s="268"/>
      <c r="B604" s="268"/>
      <c r="C604" s="268"/>
      <c r="D604" s="268" t="s">
        <v>751</v>
      </c>
      <c r="E604" s="268" t="s">
        <v>131</v>
      </c>
      <c r="F604" s="268" t="s">
        <v>752</v>
      </c>
      <c r="G604" s="268">
        <v>0.83462</v>
      </c>
      <c r="H604" s="268">
        <v>123.836</v>
      </c>
    </row>
    <row r="605" ht="15.6" spans="1:8">
      <c r="A605" s="268"/>
      <c r="B605" s="268"/>
      <c r="C605" s="268"/>
      <c r="D605" s="268" t="s">
        <v>753</v>
      </c>
      <c r="E605" s="268" t="s">
        <v>131</v>
      </c>
      <c r="F605" s="268" t="s">
        <v>754</v>
      </c>
      <c r="G605" s="268">
        <v>0.84042</v>
      </c>
      <c r="H605" s="268">
        <v>123.82198</v>
      </c>
    </row>
    <row r="606" ht="15.6" spans="1:8">
      <c r="A606" s="268"/>
      <c r="B606" s="268"/>
      <c r="C606" s="268"/>
      <c r="D606" s="268" t="s">
        <v>640</v>
      </c>
      <c r="E606" s="268" t="s">
        <v>4</v>
      </c>
      <c r="F606" s="268" t="s">
        <v>755</v>
      </c>
      <c r="G606" s="268">
        <v>0.87945</v>
      </c>
      <c r="H606" s="268">
        <v>123.61958</v>
      </c>
    </row>
    <row r="607" ht="15.6" spans="1:8">
      <c r="A607" s="268"/>
      <c r="B607" s="268"/>
      <c r="C607" s="268"/>
      <c r="D607" s="268" t="s">
        <v>640</v>
      </c>
      <c r="E607" s="268" t="s">
        <v>4</v>
      </c>
      <c r="F607" s="268" t="s">
        <v>756</v>
      </c>
      <c r="G607" s="268">
        <v>0.87628</v>
      </c>
      <c r="H607" s="268">
        <v>123.61122</v>
      </c>
    </row>
    <row r="608" ht="15.6" spans="1:8">
      <c r="A608" s="268"/>
      <c r="B608" s="268"/>
      <c r="C608" s="268"/>
      <c r="D608" s="268" t="s">
        <v>644</v>
      </c>
      <c r="E608" s="268" t="s">
        <v>4</v>
      </c>
      <c r="F608" s="268" t="s">
        <v>757</v>
      </c>
      <c r="G608" s="268">
        <v>0.87942</v>
      </c>
      <c r="H608" s="268">
        <v>123.5249</v>
      </c>
    </row>
    <row r="609" ht="15.6" spans="1:8">
      <c r="A609" s="268"/>
      <c r="B609" s="268"/>
      <c r="C609" s="268"/>
      <c r="D609" s="268" t="s">
        <v>564</v>
      </c>
      <c r="E609" s="268" t="s">
        <v>4</v>
      </c>
      <c r="F609" s="268" t="s">
        <v>758</v>
      </c>
      <c r="G609" s="268">
        <v>0.88127</v>
      </c>
      <c r="H609" s="268">
        <v>123.54643</v>
      </c>
    </row>
    <row r="610" ht="15.6" spans="1:8">
      <c r="A610" s="268"/>
      <c r="B610" s="268"/>
      <c r="C610" s="268"/>
      <c r="D610" s="268" t="s">
        <v>759</v>
      </c>
      <c r="E610" s="268" t="s">
        <v>4</v>
      </c>
      <c r="F610" s="268" t="s">
        <v>760</v>
      </c>
      <c r="G610" s="268">
        <v>0.87492</v>
      </c>
      <c r="H610" s="268">
        <v>123.545</v>
      </c>
    </row>
    <row r="611" ht="15.6" spans="1:8">
      <c r="A611" s="268"/>
      <c r="B611" s="268"/>
      <c r="C611" s="268"/>
      <c r="D611" s="268" t="s">
        <v>462</v>
      </c>
      <c r="E611" s="268" t="s">
        <v>132</v>
      </c>
      <c r="F611" s="268" t="s">
        <v>761</v>
      </c>
      <c r="G611" s="268">
        <v>0.728407</v>
      </c>
      <c r="H611" s="268">
        <v>124.307968</v>
      </c>
    </row>
    <row r="612" ht="15.6" spans="1:8">
      <c r="A612" s="268"/>
      <c r="B612" s="268"/>
      <c r="C612" s="268"/>
      <c r="D612" s="268" t="s">
        <v>462</v>
      </c>
      <c r="E612" s="268" t="s">
        <v>132</v>
      </c>
      <c r="F612" s="268" t="s">
        <v>762</v>
      </c>
      <c r="G612" s="268">
        <v>0.722901</v>
      </c>
      <c r="H612" s="268">
        <v>124.309636</v>
      </c>
    </row>
    <row r="613" ht="15.6" spans="1:8">
      <c r="A613" s="268"/>
      <c r="B613" s="268"/>
      <c r="C613" s="268"/>
      <c r="D613" s="268" t="s">
        <v>763</v>
      </c>
      <c r="E613" s="268" t="s">
        <v>4</v>
      </c>
      <c r="F613" s="268" t="s">
        <v>764</v>
      </c>
      <c r="G613" s="268">
        <v>0.8894</v>
      </c>
      <c r="H613" s="268">
        <v>123.40515</v>
      </c>
    </row>
    <row r="614" ht="15.6" spans="1:8">
      <c r="A614" s="268"/>
      <c r="B614" s="268"/>
      <c r="C614" s="268"/>
      <c r="D614" s="268" t="s">
        <v>765</v>
      </c>
      <c r="E614" s="268" t="s">
        <v>4</v>
      </c>
      <c r="F614" s="268" t="s">
        <v>766</v>
      </c>
      <c r="G614" s="268">
        <v>0.88847</v>
      </c>
      <c r="H614" s="268">
        <v>123.41717</v>
      </c>
    </row>
    <row r="615" ht="15.6" spans="1:8">
      <c r="A615" s="268"/>
      <c r="B615" s="268"/>
      <c r="C615" s="268"/>
      <c r="D615" s="268" t="s">
        <v>767</v>
      </c>
      <c r="E615" s="268" t="s">
        <v>4</v>
      </c>
      <c r="F615" s="268" t="s">
        <v>768</v>
      </c>
      <c r="G615" s="268">
        <v>0.8877</v>
      </c>
      <c r="H615" s="268">
        <v>123.13327</v>
      </c>
    </row>
    <row r="616" ht="15.6" spans="1:8">
      <c r="A616" s="268"/>
      <c r="B616" s="268"/>
      <c r="C616" s="268"/>
      <c r="D616" s="268" t="s">
        <v>136</v>
      </c>
      <c r="E616" s="268" t="s">
        <v>132</v>
      </c>
      <c r="F616" s="268" t="s">
        <v>769</v>
      </c>
      <c r="G616" s="268">
        <v>0.587312</v>
      </c>
      <c r="H616" s="268">
        <v>124.295353</v>
      </c>
    </row>
    <row r="617" ht="15.6" spans="1:8">
      <c r="A617" s="268"/>
      <c r="B617" s="268"/>
      <c r="C617" s="268"/>
      <c r="D617" s="268" t="s">
        <v>770</v>
      </c>
      <c r="E617" s="268" t="s">
        <v>132</v>
      </c>
      <c r="F617" s="268" t="s">
        <v>771</v>
      </c>
      <c r="G617" s="268">
        <v>0.775944</v>
      </c>
      <c r="H617" s="268">
        <v>124.289337</v>
      </c>
    </row>
    <row r="618" ht="15.6" spans="1:8">
      <c r="A618" s="268"/>
      <c r="B618" s="268"/>
      <c r="C618" s="268"/>
      <c r="D618" s="268" t="s">
        <v>610</v>
      </c>
      <c r="E618" s="268" t="s">
        <v>132</v>
      </c>
      <c r="F618" s="268" t="s">
        <v>772</v>
      </c>
      <c r="G618" s="268">
        <v>0.763267</v>
      </c>
      <c r="H618" s="268">
        <v>124.289733</v>
      </c>
    </row>
    <row r="619" ht="15.6" spans="1:8">
      <c r="A619" s="268"/>
      <c r="B619" s="268"/>
      <c r="C619" s="268"/>
      <c r="D619" s="268" t="s">
        <v>132</v>
      </c>
      <c r="E619" s="268" t="s">
        <v>132</v>
      </c>
      <c r="F619" s="268" t="s">
        <v>773</v>
      </c>
      <c r="G619" s="268">
        <v>0.737655</v>
      </c>
      <c r="H619" s="268">
        <v>124.280282</v>
      </c>
    </row>
    <row r="620" ht="15.6" spans="1:8">
      <c r="A620" s="268"/>
      <c r="B620" s="268"/>
      <c r="C620" s="268"/>
      <c r="D620" s="268" t="s">
        <v>132</v>
      </c>
      <c r="E620" s="268" t="s">
        <v>132</v>
      </c>
      <c r="F620" s="268" t="s">
        <v>774</v>
      </c>
      <c r="G620" s="268">
        <v>0.739567</v>
      </c>
      <c r="H620" s="268">
        <v>124.292726</v>
      </c>
    </row>
    <row r="621" ht="15.6" spans="1:8">
      <c r="A621" s="268"/>
      <c r="B621" s="268"/>
      <c r="C621" s="268"/>
      <c r="D621" s="268" t="s">
        <v>132</v>
      </c>
      <c r="E621" s="268" t="s">
        <v>132</v>
      </c>
      <c r="F621" s="268" t="s">
        <v>775</v>
      </c>
      <c r="G621" s="268">
        <v>0.778296</v>
      </c>
      <c r="H621" s="268">
        <v>124.247303</v>
      </c>
    </row>
    <row r="622" ht="15.6" spans="1:8">
      <c r="A622" s="268"/>
      <c r="B622" s="268"/>
      <c r="C622" s="268"/>
      <c r="D622" s="268" t="s">
        <v>132</v>
      </c>
      <c r="E622" s="268" t="s">
        <v>132</v>
      </c>
      <c r="F622" s="268" t="s">
        <v>776</v>
      </c>
      <c r="G622" s="268">
        <v>0.78396</v>
      </c>
      <c r="H622" s="268">
        <v>124.237807</v>
      </c>
    </row>
    <row r="623" ht="15.6" spans="1:8">
      <c r="A623" s="268"/>
      <c r="B623" s="268"/>
      <c r="C623" s="268"/>
      <c r="D623" s="268" t="s">
        <v>410</v>
      </c>
      <c r="E623" s="268" t="s">
        <v>132</v>
      </c>
      <c r="F623" s="268" t="s">
        <v>777</v>
      </c>
      <c r="G623" s="268">
        <v>0.746267</v>
      </c>
      <c r="H623" s="268">
        <v>124.305983</v>
      </c>
    </row>
    <row r="624" ht="15.6" spans="1:8">
      <c r="A624" s="268"/>
      <c r="B624" s="268"/>
      <c r="C624" s="268"/>
      <c r="D624" s="268" t="s">
        <v>410</v>
      </c>
      <c r="E624" s="268" t="s">
        <v>132</v>
      </c>
      <c r="F624" s="268" t="s">
        <v>778</v>
      </c>
      <c r="G624" s="268">
        <v>0.749183</v>
      </c>
      <c r="H624" s="268">
        <v>124.310467</v>
      </c>
    </row>
    <row r="625" ht="15.6" spans="1:8">
      <c r="A625" s="268"/>
      <c r="B625" s="268"/>
      <c r="C625" s="268"/>
      <c r="D625" s="268" t="s">
        <v>410</v>
      </c>
      <c r="E625" s="268" t="s">
        <v>132</v>
      </c>
      <c r="F625" s="268" t="s">
        <v>779</v>
      </c>
      <c r="G625" s="268">
        <v>0.756056</v>
      </c>
      <c r="H625" s="268">
        <v>124.315359</v>
      </c>
    </row>
    <row r="626" ht="15.6" spans="1:8">
      <c r="A626" s="268"/>
      <c r="B626" s="268"/>
      <c r="C626" s="268"/>
      <c r="D626" s="268" t="s">
        <v>226</v>
      </c>
      <c r="E626" s="268" t="s">
        <v>101</v>
      </c>
      <c r="F626" s="268" t="s">
        <v>780</v>
      </c>
      <c r="G626" s="268">
        <v>0.92943</v>
      </c>
      <c r="H626" s="268">
        <v>124.1455</v>
      </c>
    </row>
    <row r="627" ht="15.6" spans="1:8">
      <c r="A627" s="268"/>
      <c r="B627" s="268"/>
      <c r="C627" s="268"/>
      <c r="D627" s="268" t="s">
        <v>226</v>
      </c>
      <c r="E627" s="268" t="s">
        <v>101</v>
      </c>
      <c r="F627" s="268" t="s">
        <v>781</v>
      </c>
      <c r="G627" s="268">
        <v>0.93144</v>
      </c>
      <c r="H627" s="268">
        <v>124.1504</v>
      </c>
    </row>
    <row r="628" ht="15.6" spans="1:8">
      <c r="A628" s="268"/>
      <c r="B628" s="268"/>
      <c r="C628" s="268"/>
      <c r="D628" s="268" t="s">
        <v>226</v>
      </c>
      <c r="E628" s="268" t="s">
        <v>101</v>
      </c>
      <c r="F628" s="268" t="s">
        <v>782</v>
      </c>
      <c r="G628" s="268">
        <v>0.94611</v>
      </c>
      <c r="H628" s="268">
        <v>124.16892</v>
      </c>
    </row>
    <row r="629" ht="15.6" spans="1:8">
      <c r="A629" s="268"/>
      <c r="B629" s="268"/>
      <c r="C629" s="268"/>
      <c r="D629" s="268" t="s">
        <v>226</v>
      </c>
      <c r="E629" s="268" t="s">
        <v>101</v>
      </c>
      <c r="F629" s="268" t="s">
        <v>783</v>
      </c>
      <c r="G629" s="268">
        <v>0.95634</v>
      </c>
      <c r="H629" s="268">
        <v>124.17513</v>
      </c>
    </row>
    <row r="630" ht="15.6" spans="1:8">
      <c r="A630" s="268"/>
      <c r="B630" s="268"/>
      <c r="C630" s="268"/>
      <c r="D630" s="268" t="s">
        <v>226</v>
      </c>
      <c r="E630" s="268" t="s">
        <v>101</v>
      </c>
      <c r="F630" s="268" t="s">
        <v>784</v>
      </c>
      <c r="G630" s="268">
        <v>0.88982</v>
      </c>
      <c r="H630" s="268">
        <v>124.11277</v>
      </c>
    </row>
    <row r="631" ht="15.6" spans="1:8">
      <c r="A631" s="268"/>
      <c r="B631" s="268"/>
      <c r="C631" s="268"/>
      <c r="D631" s="268" t="s">
        <v>226</v>
      </c>
      <c r="E631" s="268" t="s">
        <v>101</v>
      </c>
      <c r="F631" s="268" t="s">
        <v>785</v>
      </c>
      <c r="G631" s="268">
        <v>0.88361</v>
      </c>
      <c r="H631" s="268">
        <v>124.11637</v>
      </c>
    </row>
    <row r="632" ht="15.6" spans="1:8">
      <c r="A632" s="268"/>
      <c r="B632" s="268"/>
      <c r="C632" s="268"/>
      <c r="D632" s="268" t="s">
        <v>46</v>
      </c>
      <c r="E632" s="268" t="s">
        <v>22</v>
      </c>
      <c r="F632" s="268" t="s">
        <v>786</v>
      </c>
      <c r="G632" s="268">
        <v>0.36322</v>
      </c>
      <c r="H632" s="268">
        <v>123.96816</v>
      </c>
    </row>
    <row r="633" ht="15.6" spans="1:8">
      <c r="A633" s="268"/>
      <c r="B633" s="268"/>
      <c r="C633" s="268"/>
      <c r="D633" s="268" t="s">
        <v>46</v>
      </c>
      <c r="E633" s="268" t="s">
        <v>22</v>
      </c>
      <c r="F633" s="268" t="s">
        <v>787</v>
      </c>
      <c r="G633" s="268">
        <v>0.3825</v>
      </c>
      <c r="H633" s="268">
        <v>123.97542</v>
      </c>
    </row>
    <row r="634" ht="15.6" spans="1:8">
      <c r="A634" s="268"/>
      <c r="B634" s="268"/>
      <c r="C634" s="268"/>
      <c r="D634" s="268" t="s">
        <v>46</v>
      </c>
      <c r="E634" s="268" t="s">
        <v>22</v>
      </c>
      <c r="F634" s="268" t="s">
        <v>788</v>
      </c>
      <c r="G634" s="268">
        <v>0.38377</v>
      </c>
      <c r="H634" s="268">
        <v>123.98287</v>
      </c>
    </row>
    <row r="635" ht="15.6" spans="1:8">
      <c r="A635" s="268"/>
      <c r="B635" s="268"/>
      <c r="C635" s="268"/>
      <c r="D635" s="268" t="s">
        <v>226</v>
      </c>
      <c r="E635" s="268" t="s">
        <v>101</v>
      </c>
      <c r="F635" s="268" t="s">
        <v>789</v>
      </c>
      <c r="G635" s="268">
        <v>0.87665</v>
      </c>
      <c r="H635" s="268">
        <v>124.07961</v>
      </c>
    </row>
    <row r="636" ht="15.6" spans="1:8">
      <c r="A636" s="268"/>
      <c r="B636" s="268"/>
      <c r="C636" s="268"/>
      <c r="D636" s="268" t="s">
        <v>226</v>
      </c>
      <c r="E636" s="268" t="s">
        <v>101</v>
      </c>
      <c r="F636" s="268" t="s">
        <v>790</v>
      </c>
      <c r="G636" s="268">
        <v>0.88106</v>
      </c>
      <c r="H636" s="268">
        <v>124.09777</v>
      </c>
    </row>
    <row r="637" ht="15.6" spans="1:8">
      <c r="A637" s="268"/>
      <c r="B637" s="268"/>
      <c r="C637" s="268"/>
      <c r="D637" s="268" t="s">
        <v>136</v>
      </c>
      <c r="E637" s="268" t="s">
        <v>132</v>
      </c>
      <c r="F637" s="268" t="s">
        <v>791</v>
      </c>
      <c r="G637" s="268">
        <v>0.707168</v>
      </c>
      <c r="H637" s="268">
        <v>124.303503</v>
      </c>
    </row>
    <row r="638" ht="15.6" spans="1:8">
      <c r="A638" s="268"/>
      <c r="B638" s="268"/>
      <c r="C638" s="268"/>
      <c r="D638" s="268" t="s">
        <v>136</v>
      </c>
      <c r="E638" s="268" t="s">
        <v>132</v>
      </c>
      <c r="F638" s="268" t="s">
        <v>792</v>
      </c>
      <c r="G638" s="268">
        <v>0.7034</v>
      </c>
      <c r="H638" s="268">
        <v>124.305183</v>
      </c>
    </row>
    <row r="639" ht="15.6" spans="1:8">
      <c r="A639" s="268"/>
      <c r="B639" s="268"/>
      <c r="C639" s="268"/>
      <c r="D639" s="268" t="s">
        <v>131</v>
      </c>
      <c r="E639" s="268" t="s">
        <v>132</v>
      </c>
      <c r="F639" s="268" t="s">
        <v>793</v>
      </c>
      <c r="G639" s="268">
        <v>0.6921</v>
      </c>
      <c r="H639" s="268">
        <v>124.274488</v>
      </c>
    </row>
    <row r="640" ht="15.6" spans="1:8">
      <c r="A640" s="268"/>
      <c r="B640" s="268"/>
      <c r="C640" s="268"/>
      <c r="D640" s="268" t="s">
        <v>131</v>
      </c>
      <c r="E640" s="268" t="s">
        <v>132</v>
      </c>
      <c r="F640" s="268" t="s">
        <v>794</v>
      </c>
      <c r="G640" s="268">
        <v>0.670537</v>
      </c>
      <c r="H640" s="268">
        <v>124.277304</v>
      </c>
    </row>
    <row r="641" ht="15.6" spans="1:8">
      <c r="A641" s="268"/>
      <c r="B641" s="268"/>
      <c r="C641" s="268"/>
      <c r="D641" s="268" t="s">
        <v>131</v>
      </c>
      <c r="E641" s="268" t="s">
        <v>132</v>
      </c>
      <c r="F641" s="268" t="s">
        <v>795</v>
      </c>
      <c r="G641" s="268">
        <v>0.661325</v>
      </c>
      <c r="H641" s="268">
        <v>124.286141</v>
      </c>
    </row>
    <row r="642" ht="15.6" spans="1:8">
      <c r="A642" s="268"/>
      <c r="B642" s="268"/>
      <c r="C642" s="268"/>
      <c r="D642" s="268" t="s">
        <v>462</v>
      </c>
      <c r="E642" s="268" t="s">
        <v>132</v>
      </c>
      <c r="F642" s="268" t="s">
        <v>796</v>
      </c>
      <c r="G642" s="268">
        <v>0.732303</v>
      </c>
      <c r="H642" s="268">
        <v>124.321504</v>
      </c>
    </row>
    <row r="643" ht="15.6" spans="1:8">
      <c r="A643" s="268"/>
      <c r="B643" s="268"/>
      <c r="C643" s="268"/>
      <c r="D643" s="268" t="s">
        <v>462</v>
      </c>
      <c r="E643" s="268" t="s">
        <v>132</v>
      </c>
      <c r="F643" s="268" t="s">
        <v>797</v>
      </c>
      <c r="G643" s="268">
        <v>0.732129</v>
      </c>
      <c r="H643" s="268">
        <v>124.32114</v>
      </c>
    </row>
    <row r="644" ht="15.6" spans="1:8">
      <c r="A644" s="268"/>
      <c r="B644" s="268"/>
      <c r="C644" s="268"/>
      <c r="D644" s="268" t="s">
        <v>497</v>
      </c>
      <c r="E644" s="268" t="s">
        <v>101</v>
      </c>
      <c r="F644" s="268" t="s">
        <v>798</v>
      </c>
      <c r="G644" s="268">
        <v>0.99924</v>
      </c>
      <c r="H644" s="268">
        <v>124.30711</v>
      </c>
    </row>
    <row r="645" ht="15.6" spans="1:8">
      <c r="A645" s="268"/>
      <c r="B645" s="268"/>
      <c r="C645" s="268"/>
      <c r="D645" s="268" t="s">
        <v>497</v>
      </c>
      <c r="E645" s="268" t="s">
        <v>101</v>
      </c>
      <c r="F645" s="268" t="s">
        <v>799</v>
      </c>
      <c r="G645" s="268">
        <v>0.99854</v>
      </c>
      <c r="H645" s="268">
        <v>124.30848</v>
      </c>
    </row>
    <row r="646" ht="15.6" spans="1:8">
      <c r="A646" s="268"/>
      <c r="B646" s="268"/>
      <c r="C646" s="268"/>
      <c r="D646" s="268" t="s">
        <v>324</v>
      </c>
      <c r="E646" s="268" t="s">
        <v>101</v>
      </c>
      <c r="F646" s="268" t="s">
        <v>800</v>
      </c>
      <c r="G646" s="268">
        <v>0.8616</v>
      </c>
      <c r="H646" s="268">
        <v>123.94607</v>
      </c>
    </row>
    <row r="647" ht="15.6" spans="1:8">
      <c r="A647" s="268"/>
      <c r="B647" s="268"/>
      <c r="C647" s="268"/>
      <c r="D647" s="268" t="s">
        <v>226</v>
      </c>
      <c r="E647" s="268" t="s">
        <v>101</v>
      </c>
      <c r="F647" s="268" t="s">
        <v>801</v>
      </c>
      <c r="G647" s="268">
        <v>0.92586</v>
      </c>
      <c r="H647" s="268">
        <v>124.14057</v>
      </c>
    </row>
    <row r="648" ht="15.6" spans="1:8">
      <c r="A648" s="268"/>
      <c r="B648" s="268"/>
      <c r="C648" s="268"/>
      <c r="D648" s="268" t="s">
        <v>226</v>
      </c>
      <c r="E648" s="268" t="s">
        <v>101</v>
      </c>
      <c r="F648" s="268" t="s">
        <v>802</v>
      </c>
      <c r="G648" s="268">
        <v>0.89758</v>
      </c>
      <c r="H648" s="268">
        <v>124.09252</v>
      </c>
    </row>
    <row r="649" ht="15.6" spans="1:8">
      <c r="A649" s="268"/>
      <c r="B649" s="268"/>
      <c r="C649" s="268"/>
      <c r="D649" s="268" t="s">
        <v>462</v>
      </c>
      <c r="E649" s="268" t="s">
        <v>132</v>
      </c>
      <c r="F649" s="268" t="s">
        <v>803</v>
      </c>
      <c r="G649" s="268">
        <v>0.737673</v>
      </c>
      <c r="H649" s="268">
        <v>124.322434</v>
      </c>
    </row>
    <row r="650" ht="15.6" spans="1:8">
      <c r="A650" s="268"/>
      <c r="B650" s="268"/>
      <c r="C650" s="268"/>
      <c r="D650" s="268" t="s">
        <v>132</v>
      </c>
      <c r="E650" s="268" t="s">
        <v>132</v>
      </c>
      <c r="F650" s="268" t="s">
        <v>804</v>
      </c>
      <c r="G650" s="268">
        <v>0.818392</v>
      </c>
      <c r="H650" s="268">
        <v>124.19365</v>
      </c>
    </row>
    <row r="651" ht="15.6" spans="1:8">
      <c r="A651" s="268"/>
      <c r="B651" s="268"/>
      <c r="C651" s="268"/>
      <c r="D651" s="268" t="s">
        <v>462</v>
      </c>
      <c r="E651" s="268" t="s">
        <v>132</v>
      </c>
      <c r="F651" s="268" t="s">
        <v>805</v>
      </c>
      <c r="G651" s="268">
        <v>0.728234</v>
      </c>
      <c r="H651" s="268">
        <v>124.318686</v>
      </c>
    </row>
    <row r="652" ht="15.6" spans="1:8">
      <c r="A652" s="268"/>
      <c r="B652" s="268"/>
      <c r="C652" s="268"/>
      <c r="D652" s="268" t="s">
        <v>131</v>
      </c>
      <c r="E652" s="268" t="s">
        <v>131</v>
      </c>
      <c r="F652" s="268" t="s">
        <v>806</v>
      </c>
      <c r="G652" s="268">
        <v>0.56768</v>
      </c>
      <c r="H652" s="268">
        <v>123.98155</v>
      </c>
    </row>
    <row r="653" ht="15.6" spans="1:8">
      <c r="A653" s="268"/>
      <c r="B653" s="268"/>
      <c r="C653" s="268"/>
      <c r="D653" s="268" t="s">
        <v>131</v>
      </c>
      <c r="E653" s="268" t="s">
        <v>131</v>
      </c>
      <c r="F653" s="268" t="s">
        <v>807</v>
      </c>
      <c r="G653" s="268">
        <v>0.56049</v>
      </c>
      <c r="H653" s="268">
        <v>123.96048</v>
      </c>
    </row>
    <row r="654" ht="15.6" spans="1:8">
      <c r="A654" s="268"/>
      <c r="B654" s="268"/>
      <c r="C654" s="268"/>
      <c r="D654" s="268" t="s">
        <v>131</v>
      </c>
      <c r="E654" s="268" t="s">
        <v>131</v>
      </c>
      <c r="F654" s="268" t="s">
        <v>808</v>
      </c>
      <c r="G654" s="268">
        <v>0.55642</v>
      </c>
      <c r="H654" s="268">
        <v>123.95306</v>
      </c>
    </row>
    <row r="655" ht="15.6" spans="1:8">
      <c r="A655" s="268"/>
      <c r="B655" s="268"/>
      <c r="C655" s="268"/>
      <c r="D655" s="268" t="s">
        <v>131</v>
      </c>
      <c r="E655" s="268" t="s">
        <v>131</v>
      </c>
      <c r="F655" s="268" t="s">
        <v>809</v>
      </c>
      <c r="G655" s="268">
        <v>0.665773</v>
      </c>
      <c r="H655" s="268">
        <v>124.13758</v>
      </c>
    </row>
    <row r="656" ht="15.6" spans="1:8">
      <c r="A656" s="268"/>
      <c r="B656" s="268"/>
      <c r="C656" s="268"/>
      <c r="D656" s="268" t="s">
        <v>131</v>
      </c>
      <c r="E656" s="268" t="s">
        <v>131</v>
      </c>
      <c r="F656" s="268" t="s">
        <v>810</v>
      </c>
      <c r="G656" s="268">
        <v>0.664301</v>
      </c>
      <c r="H656" s="268">
        <v>124.122508</v>
      </c>
    </row>
    <row r="657" ht="15.6" spans="1:8">
      <c r="A657" s="268"/>
      <c r="B657" s="268"/>
      <c r="C657" s="268"/>
      <c r="D657" s="268" t="s">
        <v>131</v>
      </c>
      <c r="E657" s="268" t="s">
        <v>131</v>
      </c>
      <c r="F657" s="268" t="s">
        <v>811</v>
      </c>
      <c r="G657" s="268">
        <v>0.638067</v>
      </c>
      <c r="H657" s="268">
        <v>124.092723</v>
      </c>
    </row>
    <row r="658" ht="15.6" spans="1:8">
      <c r="A658" s="268"/>
      <c r="B658" s="268"/>
      <c r="C658" s="268"/>
      <c r="D658" s="268" t="s">
        <v>131</v>
      </c>
      <c r="E658" s="268" t="s">
        <v>131</v>
      </c>
      <c r="F658" s="268" t="s">
        <v>812</v>
      </c>
      <c r="G658" s="268">
        <v>0.622464</v>
      </c>
      <c r="H658" s="268">
        <v>124.082869</v>
      </c>
    </row>
    <row r="659" ht="15.6" spans="1:8">
      <c r="A659" s="268"/>
      <c r="B659" s="268"/>
      <c r="C659" s="268"/>
      <c r="D659" s="268" t="s">
        <v>131</v>
      </c>
      <c r="E659" s="268" t="s">
        <v>131</v>
      </c>
      <c r="F659" s="268" t="s">
        <v>813</v>
      </c>
      <c r="G659" s="268">
        <v>0.52458</v>
      </c>
      <c r="H659" s="268">
        <v>123.9629</v>
      </c>
    </row>
    <row r="660" ht="15.6" spans="1:8">
      <c r="A660" s="268"/>
      <c r="B660" s="268"/>
      <c r="C660" s="268"/>
      <c r="D660" s="268" t="s">
        <v>131</v>
      </c>
      <c r="E660" s="268" t="s">
        <v>131</v>
      </c>
      <c r="F660" s="268" t="s">
        <v>814</v>
      </c>
      <c r="G660" s="268">
        <v>0.53181</v>
      </c>
      <c r="H660" s="268">
        <v>123.93809</v>
      </c>
    </row>
    <row r="661" ht="15.6" spans="1:8">
      <c r="A661" s="268"/>
      <c r="B661" s="268"/>
      <c r="C661" s="268"/>
      <c r="D661" s="268" t="s">
        <v>131</v>
      </c>
      <c r="E661" s="268" t="s">
        <v>131</v>
      </c>
      <c r="F661" s="268" t="s">
        <v>815</v>
      </c>
      <c r="G661" s="268">
        <v>0.52048</v>
      </c>
      <c r="H661" s="268">
        <v>123.92986</v>
      </c>
    </row>
    <row r="662" ht="15.6" spans="1:8">
      <c r="A662" s="268"/>
      <c r="B662" s="268"/>
      <c r="C662" s="268"/>
      <c r="D662" s="268" t="s">
        <v>131</v>
      </c>
      <c r="E662" s="268" t="s">
        <v>131</v>
      </c>
      <c r="F662" s="268" t="s">
        <v>816</v>
      </c>
      <c r="G662" s="268">
        <v>0.542932</v>
      </c>
      <c r="H662" s="268">
        <v>123.905216</v>
      </c>
    </row>
    <row r="663" ht="15.6" spans="1:8">
      <c r="A663" s="268"/>
      <c r="B663" s="268"/>
      <c r="C663" s="268"/>
      <c r="D663" s="268" t="s">
        <v>131</v>
      </c>
      <c r="E663" s="268" t="s">
        <v>131</v>
      </c>
      <c r="F663" s="268" t="s">
        <v>817</v>
      </c>
      <c r="G663" s="268">
        <v>0.556065</v>
      </c>
      <c r="H663" s="268">
        <v>123.906158</v>
      </c>
    </row>
    <row r="664" ht="15.6" spans="1:8">
      <c r="A664" s="268"/>
      <c r="B664" s="268"/>
      <c r="C664" s="268"/>
      <c r="D664" s="268" t="s">
        <v>818</v>
      </c>
      <c r="E664" s="268" t="s">
        <v>131</v>
      </c>
      <c r="F664" s="268" t="s">
        <v>819</v>
      </c>
      <c r="G664" s="268">
        <v>0.83578</v>
      </c>
      <c r="H664" s="268">
        <v>123.80662</v>
      </c>
    </row>
    <row r="665" ht="15.6" spans="1:8">
      <c r="A665" s="268"/>
      <c r="B665" s="268"/>
      <c r="C665" s="268"/>
      <c r="D665" s="268" t="s">
        <v>820</v>
      </c>
      <c r="E665" s="268" t="s">
        <v>131</v>
      </c>
      <c r="F665" s="268" t="s">
        <v>821</v>
      </c>
      <c r="G665" s="268">
        <v>0.83895</v>
      </c>
      <c r="H665" s="268">
        <v>123.74158</v>
      </c>
    </row>
    <row r="666" ht="15.6" spans="1:8">
      <c r="A666" s="268"/>
      <c r="B666" s="268"/>
      <c r="C666" s="268"/>
      <c r="D666" s="268" t="s">
        <v>822</v>
      </c>
      <c r="E666" s="268" t="s">
        <v>4</v>
      </c>
      <c r="F666" s="268" t="s">
        <v>823</v>
      </c>
      <c r="G666" s="268">
        <v>0.85638</v>
      </c>
      <c r="H666" s="268">
        <v>123.7086</v>
      </c>
    </row>
    <row r="667" ht="15.6" spans="1:8">
      <c r="A667" s="268"/>
      <c r="B667" s="268"/>
      <c r="C667" s="268"/>
      <c r="D667" s="268" t="s">
        <v>638</v>
      </c>
      <c r="E667" s="268" t="s">
        <v>4</v>
      </c>
      <c r="F667" s="268" t="s">
        <v>824</v>
      </c>
      <c r="G667" s="268">
        <v>0.87643</v>
      </c>
      <c r="H667" s="268">
        <v>123.65553</v>
      </c>
    </row>
    <row r="668" ht="15.6" spans="1:8">
      <c r="A668" s="268"/>
      <c r="B668" s="268"/>
      <c r="C668" s="268"/>
      <c r="D668" s="268" t="s">
        <v>638</v>
      </c>
      <c r="E668" s="268" t="s">
        <v>4</v>
      </c>
      <c r="F668" s="268" t="s">
        <v>825</v>
      </c>
      <c r="G668" s="268">
        <v>0.87572</v>
      </c>
      <c r="H668" s="268">
        <v>123.64615</v>
      </c>
    </row>
    <row r="669" ht="15.6" spans="1:8">
      <c r="A669" s="268"/>
      <c r="B669" s="268"/>
      <c r="C669" s="268"/>
      <c r="D669" s="268" t="s">
        <v>661</v>
      </c>
      <c r="E669" s="268" t="s">
        <v>4</v>
      </c>
      <c r="F669" s="268" t="s">
        <v>826</v>
      </c>
      <c r="G669" s="268">
        <v>0.87847</v>
      </c>
      <c r="H669" s="268">
        <v>123.54603</v>
      </c>
    </row>
    <row r="670" ht="15.6" spans="1:8">
      <c r="A670" s="268"/>
      <c r="B670" s="268"/>
      <c r="C670" s="268"/>
      <c r="D670" s="268" t="s">
        <v>437</v>
      </c>
      <c r="E670" s="268" t="s">
        <v>4</v>
      </c>
      <c r="F670" s="268" t="s">
        <v>827</v>
      </c>
      <c r="G670" s="268">
        <v>0.9053</v>
      </c>
      <c r="H670" s="268">
        <v>123.25542</v>
      </c>
    </row>
    <row r="671" ht="15.6" spans="1:8">
      <c r="A671" s="268"/>
      <c r="B671" s="268"/>
      <c r="C671" s="268"/>
      <c r="D671" s="268" t="s">
        <v>437</v>
      </c>
      <c r="E671" s="268" t="s">
        <v>4</v>
      </c>
      <c r="F671" s="268" t="s">
        <v>828</v>
      </c>
      <c r="G671" s="268">
        <v>0.90727</v>
      </c>
      <c r="H671" s="268">
        <v>123.25872</v>
      </c>
    </row>
    <row r="672" ht="15.6" spans="1:8">
      <c r="A672" s="268"/>
      <c r="B672" s="268"/>
      <c r="C672" s="268"/>
      <c r="D672" s="268" t="s">
        <v>672</v>
      </c>
      <c r="E672" s="268" t="s">
        <v>4</v>
      </c>
      <c r="F672" s="268" t="s">
        <v>829</v>
      </c>
      <c r="G672" s="268">
        <v>0.9133</v>
      </c>
      <c r="H672" s="268">
        <v>123.14427</v>
      </c>
    </row>
    <row r="673" ht="15.6" spans="1:8">
      <c r="A673" s="268"/>
      <c r="B673" s="268"/>
      <c r="C673" s="268"/>
      <c r="D673" s="268" t="s">
        <v>491</v>
      </c>
      <c r="E673" s="268" t="s">
        <v>4</v>
      </c>
      <c r="F673" s="268" t="s">
        <v>830</v>
      </c>
      <c r="G673" s="268">
        <v>0.92092</v>
      </c>
      <c r="H673" s="268">
        <v>123.14033</v>
      </c>
    </row>
    <row r="674" ht="15.6" spans="1:8">
      <c r="A674" s="268"/>
      <c r="B674" s="268"/>
      <c r="C674" s="268"/>
      <c r="D674" s="268" t="s">
        <v>462</v>
      </c>
      <c r="E674" s="268" t="s">
        <v>132</v>
      </c>
      <c r="F674" s="268" t="s">
        <v>831</v>
      </c>
      <c r="G674" s="268">
        <v>0.718284</v>
      </c>
      <c r="H674" s="268">
        <v>124.320953</v>
      </c>
    </row>
    <row r="675" ht="15.6" spans="1:8">
      <c r="A675" s="268"/>
      <c r="B675" s="268"/>
      <c r="C675" s="268"/>
      <c r="D675" s="268" t="s">
        <v>462</v>
      </c>
      <c r="E675" s="268" t="s">
        <v>132</v>
      </c>
      <c r="F675" s="268" t="s">
        <v>832</v>
      </c>
      <c r="G675" s="268">
        <v>0.716122</v>
      </c>
      <c r="H675" s="268">
        <v>124.324701</v>
      </c>
    </row>
    <row r="676" ht="15.6" spans="1:8">
      <c r="A676" s="268"/>
      <c r="B676" s="268"/>
      <c r="C676" s="268"/>
      <c r="D676" s="268" t="s">
        <v>462</v>
      </c>
      <c r="E676" s="268" t="s">
        <v>132</v>
      </c>
      <c r="F676" s="268" t="s">
        <v>833</v>
      </c>
      <c r="G676" s="268">
        <v>0.713862</v>
      </c>
      <c r="H676" s="268">
        <v>124.325759</v>
      </c>
    </row>
    <row r="677" ht="15.6" spans="1:8">
      <c r="A677" s="268"/>
      <c r="B677" s="268"/>
      <c r="C677" s="268"/>
      <c r="D677" s="268" t="s">
        <v>462</v>
      </c>
      <c r="E677" s="268" t="s">
        <v>132</v>
      </c>
      <c r="F677" s="268" t="s">
        <v>834</v>
      </c>
      <c r="G677" s="268">
        <v>0.712467</v>
      </c>
      <c r="H677" s="268">
        <v>124.325138</v>
      </c>
    </row>
    <row r="678" ht="15.6" spans="1:8">
      <c r="A678" s="268"/>
      <c r="B678" s="268"/>
      <c r="C678" s="268"/>
      <c r="D678" s="268" t="s">
        <v>451</v>
      </c>
      <c r="E678" s="268" t="s">
        <v>4</v>
      </c>
      <c r="F678" s="268" t="s">
        <v>835</v>
      </c>
      <c r="G678" s="268">
        <v>0.88443</v>
      </c>
      <c r="H678" s="268">
        <v>123.48472</v>
      </c>
    </row>
    <row r="679" ht="15.6" spans="1:8">
      <c r="A679" s="268"/>
      <c r="B679" s="268"/>
      <c r="C679" s="268"/>
      <c r="D679" s="268" t="s">
        <v>836</v>
      </c>
      <c r="E679" s="268" t="s">
        <v>4</v>
      </c>
      <c r="F679" s="268" t="s">
        <v>837</v>
      </c>
      <c r="G679" s="268">
        <v>0.89728</v>
      </c>
      <c r="H679" s="268">
        <v>123.12228</v>
      </c>
    </row>
    <row r="680" ht="15.6" spans="1:8">
      <c r="A680" s="268"/>
      <c r="B680" s="268"/>
      <c r="C680" s="268"/>
      <c r="D680" s="268" t="s">
        <v>132</v>
      </c>
      <c r="E680" s="268" t="s">
        <v>132</v>
      </c>
      <c r="F680" s="268" t="s">
        <v>838</v>
      </c>
      <c r="G680" s="268">
        <v>0.746329</v>
      </c>
      <c r="H680" s="268">
        <v>124.296859</v>
      </c>
    </row>
    <row r="681" ht="15.6" spans="1:8">
      <c r="A681" s="268"/>
      <c r="B681" s="268"/>
      <c r="C681" s="268"/>
      <c r="D681" s="268" t="s">
        <v>839</v>
      </c>
      <c r="E681" s="268" t="s">
        <v>132</v>
      </c>
      <c r="F681" s="268" t="s">
        <v>840</v>
      </c>
      <c r="G681" s="268">
        <v>0.714135</v>
      </c>
      <c r="H681" s="268">
        <v>124.277336</v>
      </c>
    </row>
    <row r="682" ht="15.6" spans="1:8">
      <c r="A682" s="268"/>
      <c r="B682" s="268"/>
      <c r="C682" s="268"/>
      <c r="D682" s="268" t="s">
        <v>839</v>
      </c>
      <c r="E682" s="268" t="s">
        <v>132</v>
      </c>
      <c r="F682" s="268" t="s">
        <v>841</v>
      </c>
      <c r="G682" s="268">
        <v>0.711553</v>
      </c>
      <c r="H682" s="268">
        <v>124.277339</v>
      </c>
    </row>
    <row r="683" ht="15.6" spans="1:8">
      <c r="A683" s="268"/>
      <c r="B683" s="268"/>
      <c r="C683" s="268"/>
      <c r="D683" s="268" t="s">
        <v>132</v>
      </c>
      <c r="E683" s="268" t="s">
        <v>132</v>
      </c>
      <c r="F683" s="268" t="s">
        <v>842</v>
      </c>
      <c r="G683" s="268">
        <v>0.824783</v>
      </c>
      <c r="H683" s="268">
        <v>124.184342</v>
      </c>
    </row>
    <row r="684" ht="15.6" spans="1:8">
      <c r="A684" s="268"/>
      <c r="B684" s="268"/>
      <c r="C684" s="268"/>
      <c r="D684" s="268" t="s">
        <v>843</v>
      </c>
      <c r="E684" s="268" t="s">
        <v>132</v>
      </c>
      <c r="F684" s="268" t="s">
        <v>844</v>
      </c>
      <c r="G684" s="268">
        <v>0.766616</v>
      </c>
      <c r="H684" s="268">
        <v>124.301339</v>
      </c>
    </row>
    <row r="685" ht="15.6" spans="1:8">
      <c r="A685" s="268"/>
      <c r="B685" s="268"/>
      <c r="C685" s="268"/>
      <c r="D685" s="268" t="s">
        <v>410</v>
      </c>
      <c r="E685" s="268" t="s">
        <v>132</v>
      </c>
      <c r="F685" s="268" t="s">
        <v>845</v>
      </c>
      <c r="G685" s="268">
        <v>0.744227</v>
      </c>
      <c r="H685" s="268">
        <v>124.30254</v>
      </c>
    </row>
    <row r="686" ht="15.6" spans="1:8">
      <c r="A686" s="268"/>
      <c r="B686" s="268"/>
      <c r="C686" s="268"/>
      <c r="D686" s="268" t="s">
        <v>410</v>
      </c>
      <c r="E686" s="268" t="s">
        <v>132</v>
      </c>
      <c r="F686" s="268" t="s">
        <v>846</v>
      </c>
      <c r="G686" s="268">
        <v>0.74295</v>
      </c>
      <c r="H686" s="268">
        <v>124.30425</v>
      </c>
    </row>
    <row r="687" ht="15.6" spans="1:8">
      <c r="A687" s="268"/>
      <c r="B687" s="268"/>
      <c r="C687" s="268"/>
      <c r="D687" s="268" t="s">
        <v>418</v>
      </c>
      <c r="E687" s="268" t="s">
        <v>132</v>
      </c>
      <c r="F687" s="268" t="s">
        <v>847</v>
      </c>
      <c r="G687" s="268">
        <v>0.738725</v>
      </c>
      <c r="H687" s="268">
        <v>124.310451</v>
      </c>
    </row>
    <row r="688" ht="15.6" spans="1:8">
      <c r="A688" s="268"/>
      <c r="B688" s="268"/>
      <c r="C688" s="268"/>
      <c r="D688" s="268" t="s">
        <v>497</v>
      </c>
      <c r="E688" s="268" t="s">
        <v>101</v>
      </c>
      <c r="F688" s="268" t="s">
        <v>848</v>
      </c>
      <c r="G688" s="268">
        <v>1.01988</v>
      </c>
      <c r="H688" s="268">
        <v>124.30842</v>
      </c>
    </row>
    <row r="689" ht="15.6" spans="1:8">
      <c r="A689" s="268"/>
      <c r="B689" s="268"/>
      <c r="C689" s="268"/>
      <c r="D689" s="268" t="s">
        <v>497</v>
      </c>
      <c r="E689" s="268" t="s">
        <v>101</v>
      </c>
      <c r="F689" s="268" t="s">
        <v>849</v>
      </c>
      <c r="G689" s="268">
        <v>1.02565</v>
      </c>
      <c r="H689" s="268">
        <v>124.30805</v>
      </c>
    </row>
    <row r="690" ht="15.6" spans="1:8">
      <c r="A690" s="268"/>
      <c r="B690" s="268"/>
      <c r="C690" s="268"/>
      <c r="D690" s="268" t="s">
        <v>226</v>
      </c>
      <c r="E690" s="268" t="s">
        <v>101</v>
      </c>
      <c r="F690" s="268" t="s">
        <v>850</v>
      </c>
      <c r="G690" s="268">
        <v>0.91967</v>
      </c>
      <c r="H690" s="268">
        <v>124.12323</v>
      </c>
    </row>
    <row r="691" ht="15.6" spans="1:8">
      <c r="A691" s="268"/>
      <c r="B691" s="268"/>
      <c r="C691" s="268"/>
      <c r="D691" s="268" t="s">
        <v>324</v>
      </c>
      <c r="E691" s="268" t="s">
        <v>101</v>
      </c>
      <c r="F691" s="268" t="s">
        <v>851</v>
      </c>
      <c r="G691" s="268">
        <v>0.80805</v>
      </c>
      <c r="H691" s="268">
        <v>124.06686</v>
      </c>
    </row>
    <row r="692" ht="15.6" spans="1:8">
      <c r="A692" s="268"/>
      <c r="B692" s="268"/>
      <c r="C692" s="268"/>
      <c r="D692" s="268" t="s">
        <v>324</v>
      </c>
      <c r="E692" s="268" t="s">
        <v>101</v>
      </c>
      <c r="F692" s="268" t="s">
        <v>852</v>
      </c>
      <c r="G692" s="268">
        <v>0.85163</v>
      </c>
      <c r="H692" s="268">
        <v>123.96347</v>
      </c>
    </row>
    <row r="693" ht="15.6" spans="1:8">
      <c r="A693" s="268"/>
      <c r="B693" s="268"/>
      <c r="C693" s="268"/>
      <c r="D693" s="268" t="s">
        <v>226</v>
      </c>
      <c r="E693" s="268" t="s">
        <v>101</v>
      </c>
      <c r="F693" s="268" t="s">
        <v>853</v>
      </c>
      <c r="G693" s="268">
        <v>0.94707</v>
      </c>
      <c r="H693" s="268">
        <v>124.17361</v>
      </c>
    </row>
    <row r="694" ht="15.6" spans="1:8">
      <c r="A694" s="268"/>
      <c r="B694" s="268"/>
      <c r="C694" s="268"/>
      <c r="D694" s="268" t="s">
        <v>226</v>
      </c>
      <c r="E694" s="268" t="s">
        <v>101</v>
      </c>
      <c r="F694" s="268" t="s">
        <v>854</v>
      </c>
      <c r="G694" s="268">
        <v>0.97951</v>
      </c>
      <c r="H694" s="268">
        <v>124.19139</v>
      </c>
    </row>
    <row r="695" ht="15.6" spans="1:8">
      <c r="A695" s="268"/>
      <c r="B695" s="268"/>
      <c r="C695" s="268"/>
      <c r="D695" s="268" t="s">
        <v>342</v>
      </c>
      <c r="E695" s="268" t="s">
        <v>39</v>
      </c>
      <c r="F695" s="268" t="s">
        <v>855</v>
      </c>
      <c r="G695" s="268">
        <v>0.91757</v>
      </c>
      <c r="H695" s="268">
        <v>124.10282</v>
      </c>
    </row>
    <row r="696" ht="15.6" spans="1:8">
      <c r="A696" s="268"/>
      <c r="B696" s="268"/>
      <c r="C696" s="268"/>
      <c r="D696" s="268" t="s">
        <v>342</v>
      </c>
      <c r="E696" s="268" t="s">
        <v>39</v>
      </c>
      <c r="F696" s="268" t="s">
        <v>856</v>
      </c>
      <c r="G696" s="268">
        <v>1.0915</v>
      </c>
      <c r="H696" s="268">
        <v>124.38415</v>
      </c>
    </row>
    <row r="697" ht="15.6" spans="1:8">
      <c r="A697" s="268"/>
      <c r="B697" s="268"/>
      <c r="C697" s="268"/>
      <c r="D697" s="268" t="s">
        <v>342</v>
      </c>
      <c r="E697" s="268" t="s">
        <v>39</v>
      </c>
      <c r="F697" s="268" t="s">
        <v>857</v>
      </c>
      <c r="G697" s="268">
        <v>1.107</v>
      </c>
      <c r="H697" s="268">
        <v>124.345</v>
      </c>
    </row>
    <row r="698" ht="15.6" spans="1:8">
      <c r="A698" s="268"/>
      <c r="B698" s="268"/>
      <c r="C698" s="268"/>
      <c r="D698" s="268" t="s">
        <v>46</v>
      </c>
      <c r="E698" s="268" t="s">
        <v>22</v>
      </c>
      <c r="F698" s="268" t="s">
        <v>858</v>
      </c>
      <c r="G698" s="268">
        <v>0.36548</v>
      </c>
      <c r="H698" s="268">
        <v>123.97763</v>
      </c>
    </row>
    <row r="699" ht="15.6" spans="1:8">
      <c r="A699" s="268"/>
      <c r="B699" s="268"/>
      <c r="C699" s="268"/>
      <c r="D699" s="268" t="s">
        <v>226</v>
      </c>
      <c r="E699" s="268" t="s">
        <v>101</v>
      </c>
      <c r="F699" s="268" t="s">
        <v>859</v>
      </c>
      <c r="G699" s="268">
        <v>0.83994</v>
      </c>
      <c r="H699" s="268">
        <v>124.16197</v>
      </c>
    </row>
    <row r="700" ht="15.6" spans="1:8">
      <c r="A700" s="268"/>
      <c r="B700" s="268"/>
      <c r="C700" s="268"/>
      <c r="D700" s="268" t="s">
        <v>226</v>
      </c>
      <c r="E700" s="268" t="s">
        <v>101</v>
      </c>
      <c r="F700" s="268" t="s">
        <v>860</v>
      </c>
      <c r="G700" s="268">
        <v>0.83969</v>
      </c>
      <c r="H700" s="268">
        <v>124.16258</v>
      </c>
    </row>
    <row r="701" ht="15.6" spans="1:8">
      <c r="A701" s="268"/>
      <c r="B701" s="268"/>
      <c r="C701" s="268"/>
      <c r="D701" s="268" t="s">
        <v>226</v>
      </c>
      <c r="E701" s="268" t="s">
        <v>101</v>
      </c>
      <c r="F701" s="268" t="s">
        <v>861</v>
      </c>
      <c r="G701" s="268">
        <v>0.91744</v>
      </c>
      <c r="H701" s="268">
        <v>124.09644</v>
      </c>
    </row>
    <row r="702" ht="15.6" spans="1:8">
      <c r="A702" s="268"/>
      <c r="B702" s="268"/>
      <c r="C702" s="268"/>
      <c r="D702" s="268" t="s">
        <v>136</v>
      </c>
      <c r="E702" s="268" t="s">
        <v>132</v>
      </c>
      <c r="F702" s="268" t="s">
        <v>862</v>
      </c>
      <c r="G702" s="268">
        <v>0.709204</v>
      </c>
      <c r="H702" s="268">
        <v>124.318899</v>
      </c>
    </row>
    <row r="703" ht="15.6" spans="1:8">
      <c r="A703" s="268"/>
      <c r="B703" s="268"/>
      <c r="C703" s="268"/>
      <c r="D703" s="268" t="s">
        <v>136</v>
      </c>
      <c r="E703" s="268" t="s">
        <v>132</v>
      </c>
      <c r="F703" s="268" t="s">
        <v>863</v>
      </c>
      <c r="G703" s="268">
        <v>0.709133</v>
      </c>
      <c r="H703" s="268">
        <v>124.322283</v>
      </c>
    </row>
    <row r="704" ht="15.6" spans="1:8">
      <c r="A704" s="268"/>
      <c r="B704" s="268"/>
      <c r="C704" s="268"/>
      <c r="D704" s="268" t="s">
        <v>136</v>
      </c>
      <c r="E704" s="268" t="s">
        <v>132</v>
      </c>
      <c r="F704" s="268" t="s">
        <v>864</v>
      </c>
      <c r="G704" s="268">
        <v>0.70962</v>
      </c>
      <c r="H704" s="268">
        <v>124.295579</v>
      </c>
    </row>
    <row r="705" ht="15.6" spans="1:8">
      <c r="A705" s="268"/>
      <c r="B705" s="268"/>
      <c r="C705" s="268"/>
      <c r="D705" s="268" t="s">
        <v>136</v>
      </c>
      <c r="E705" s="268" t="s">
        <v>132</v>
      </c>
      <c r="F705" s="268" t="s">
        <v>865</v>
      </c>
      <c r="G705" s="268">
        <v>0.702517</v>
      </c>
      <c r="H705" s="268">
        <v>124.281174</v>
      </c>
    </row>
    <row r="706" ht="15.6" spans="1:8">
      <c r="A706" s="268"/>
      <c r="B706" s="268"/>
      <c r="C706" s="268"/>
      <c r="D706" s="268" t="s">
        <v>136</v>
      </c>
      <c r="E706" s="268" t="s">
        <v>132</v>
      </c>
      <c r="F706" s="268" t="s">
        <v>866</v>
      </c>
      <c r="G706" s="268">
        <v>0.699004</v>
      </c>
      <c r="H706" s="268">
        <v>124.278246</v>
      </c>
    </row>
    <row r="707" ht="15.6" spans="1:8">
      <c r="A707" s="268"/>
      <c r="B707" s="268"/>
      <c r="C707" s="268"/>
      <c r="D707" s="268" t="s">
        <v>462</v>
      </c>
      <c r="E707" s="268" t="s">
        <v>132</v>
      </c>
      <c r="F707" s="268" t="s">
        <v>867</v>
      </c>
      <c r="G707" s="268">
        <v>0.738737</v>
      </c>
      <c r="H707" s="268">
        <v>124.328686</v>
      </c>
    </row>
    <row r="708" ht="15.6" spans="1:8">
      <c r="A708" s="268"/>
      <c r="B708" s="268"/>
      <c r="C708" s="268"/>
      <c r="D708" s="268" t="s">
        <v>324</v>
      </c>
      <c r="E708" s="268" t="s">
        <v>101</v>
      </c>
      <c r="F708" s="268" t="s">
        <v>868</v>
      </c>
      <c r="G708" s="268">
        <v>0.87331</v>
      </c>
      <c r="H708" s="268">
        <v>124.03123</v>
      </c>
    </row>
    <row r="709" ht="15.6" spans="1:8">
      <c r="A709" s="268"/>
      <c r="B709" s="268"/>
      <c r="C709" s="268"/>
      <c r="D709" s="268" t="s">
        <v>605</v>
      </c>
      <c r="E709" s="268" t="s">
        <v>4</v>
      </c>
      <c r="F709" s="268" t="s">
        <v>869</v>
      </c>
      <c r="G709" s="268">
        <v>0.88063</v>
      </c>
      <c r="H709" s="268">
        <v>123.45767</v>
      </c>
    </row>
    <row r="710" ht="15.6" spans="1:8">
      <c r="A710" s="268"/>
      <c r="B710" s="268"/>
      <c r="C710" s="268"/>
      <c r="D710" s="268" t="s">
        <v>131</v>
      </c>
      <c r="E710" s="268" t="s">
        <v>131</v>
      </c>
      <c r="F710" s="268" t="s">
        <v>870</v>
      </c>
      <c r="G710" s="268">
        <v>0.577295</v>
      </c>
      <c r="H710" s="268">
        <v>123.998879</v>
      </c>
    </row>
    <row r="711" ht="15.6" spans="1:8">
      <c r="A711" s="268"/>
      <c r="B711" s="268"/>
      <c r="C711" s="268"/>
      <c r="D711" s="268" t="s">
        <v>131</v>
      </c>
      <c r="E711" s="268" t="s">
        <v>131</v>
      </c>
      <c r="F711" s="268" t="s">
        <v>871</v>
      </c>
      <c r="G711" s="268">
        <v>0.58403</v>
      </c>
      <c r="H711" s="268">
        <v>123.99392</v>
      </c>
    </row>
    <row r="712" ht="15.6" spans="1:8">
      <c r="A712" s="268"/>
      <c r="B712" s="268"/>
      <c r="C712" s="268"/>
      <c r="D712" s="268" t="s">
        <v>435</v>
      </c>
      <c r="E712" s="268" t="s">
        <v>4</v>
      </c>
      <c r="F712" s="268" t="s">
        <v>872</v>
      </c>
      <c r="G712" s="268">
        <v>0.8724</v>
      </c>
      <c r="H712" s="268">
        <v>123.32585</v>
      </c>
    </row>
    <row r="713" ht="15.6" spans="1:8">
      <c r="A713" s="268"/>
      <c r="B713" s="268"/>
      <c r="C713" s="268"/>
      <c r="D713" s="268" t="s">
        <v>873</v>
      </c>
      <c r="E713" s="268" t="s">
        <v>4</v>
      </c>
      <c r="F713" s="268" t="s">
        <v>874</v>
      </c>
      <c r="G713" s="268">
        <v>0.85855</v>
      </c>
      <c r="H713" s="268">
        <v>123.33068</v>
      </c>
    </row>
    <row r="714" ht="15.6" spans="1:8">
      <c r="A714" s="268"/>
      <c r="B714" s="268"/>
      <c r="C714" s="268"/>
      <c r="D714" s="268" t="s">
        <v>437</v>
      </c>
      <c r="E714" s="268" t="s">
        <v>4</v>
      </c>
      <c r="F714" s="268" t="s">
        <v>875</v>
      </c>
      <c r="G714" s="268">
        <v>0.90947</v>
      </c>
      <c r="H714" s="268">
        <v>123.2634</v>
      </c>
    </row>
    <row r="715" ht="15.6" spans="1:8">
      <c r="A715" s="268"/>
      <c r="B715" s="268"/>
      <c r="C715" s="268"/>
      <c r="D715" s="268" t="s">
        <v>437</v>
      </c>
      <c r="E715" s="268" t="s">
        <v>4</v>
      </c>
      <c r="F715" s="268" t="s">
        <v>876</v>
      </c>
      <c r="G715" s="268">
        <v>0.90883</v>
      </c>
      <c r="H715" s="268">
        <v>123.26473</v>
      </c>
    </row>
    <row r="716" ht="15.6" spans="1:8">
      <c r="A716" s="268"/>
      <c r="B716" s="268"/>
      <c r="C716" s="268"/>
      <c r="D716" s="268" t="s">
        <v>877</v>
      </c>
      <c r="E716" s="268" t="s">
        <v>4</v>
      </c>
      <c r="F716" s="268" t="s">
        <v>878</v>
      </c>
      <c r="G716" s="268">
        <v>0.94705</v>
      </c>
      <c r="H716" s="268">
        <v>123.17192</v>
      </c>
    </row>
    <row r="717" ht="15.6" spans="1:8">
      <c r="A717" s="268"/>
      <c r="B717" s="268"/>
      <c r="C717" s="268"/>
      <c r="D717" s="268" t="s">
        <v>444</v>
      </c>
      <c r="E717" s="268" t="s">
        <v>4</v>
      </c>
      <c r="F717" s="268" t="s">
        <v>879</v>
      </c>
      <c r="G717" s="268">
        <v>0.90228</v>
      </c>
      <c r="H717" s="268">
        <v>123.17972</v>
      </c>
    </row>
    <row r="718" ht="15.6" spans="1:8">
      <c r="A718" s="268"/>
      <c r="B718" s="268"/>
      <c r="C718" s="268"/>
      <c r="D718" s="268" t="s">
        <v>880</v>
      </c>
      <c r="E718" s="268" t="s">
        <v>4</v>
      </c>
      <c r="F718" s="268" t="s">
        <v>881</v>
      </c>
      <c r="G718" s="268">
        <v>0.90093</v>
      </c>
      <c r="H718" s="268">
        <v>123.16432</v>
      </c>
    </row>
    <row r="719" ht="15.6" spans="1:8">
      <c r="A719" s="268"/>
      <c r="B719" s="268"/>
      <c r="C719" s="268"/>
      <c r="D719" s="268" t="s">
        <v>446</v>
      </c>
      <c r="E719" s="268" t="s">
        <v>132</v>
      </c>
      <c r="F719" s="268" t="s">
        <v>882</v>
      </c>
      <c r="G719" s="268">
        <v>0.747097</v>
      </c>
      <c r="H719" s="268">
        <v>124.315643</v>
      </c>
    </row>
    <row r="720" ht="15.6" spans="1:8">
      <c r="A720" s="268"/>
      <c r="B720" s="268"/>
      <c r="C720" s="268"/>
      <c r="D720" s="268" t="s">
        <v>446</v>
      </c>
      <c r="E720" s="268" t="s">
        <v>132</v>
      </c>
      <c r="F720" s="268" t="s">
        <v>883</v>
      </c>
      <c r="G720" s="268">
        <v>0.753133</v>
      </c>
      <c r="H720" s="268">
        <v>124.320783</v>
      </c>
    </row>
    <row r="721" ht="15.6" spans="1:8">
      <c r="A721" s="268"/>
      <c r="B721" s="268"/>
      <c r="C721" s="268"/>
      <c r="D721" s="268" t="s">
        <v>446</v>
      </c>
      <c r="E721" s="268" t="s">
        <v>132</v>
      </c>
      <c r="F721" s="268" t="s">
        <v>884</v>
      </c>
      <c r="G721" s="268">
        <v>0.748983333</v>
      </c>
      <c r="H721" s="268">
        <v>124.3198</v>
      </c>
    </row>
    <row r="722" ht="15.6" spans="1:8">
      <c r="A722" s="268"/>
      <c r="B722" s="268"/>
      <c r="C722" s="268"/>
      <c r="D722" s="268" t="s">
        <v>605</v>
      </c>
      <c r="E722" s="268" t="s">
        <v>4</v>
      </c>
      <c r="F722" s="268" t="s">
        <v>885</v>
      </c>
      <c r="G722" s="268">
        <v>0.87905</v>
      </c>
      <c r="H722" s="268">
        <v>123.45295</v>
      </c>
    </row>
    <row r="723" ht="15.6" spans="1:8">
      <c r="A723" s="268"/>
      <c r="B723" s="268"/>
      <c r="C723" s="268"/>
      <c r="D723" s="268" t="s">
        <v>886</v>
      </c>
      <c r="E723" s="268" t="s">
        <v>132</v>
      </c>
      <c r="F723" s="268" t="s">
        <v>887</v>
      </c>
      <c r="G723" s="268">
        <v>0.734801</v>
      </c>
      <c r="H723" s="268">
        <v>124.286718</v>
      </c>
    </row>
    <row r="724" ht="15.6" spans="1:8">
      <c r="A724" s="268"/>
      <c r="B724" s="268"/>
      <c r="C724" s="268"/>
      <c r="D724" s="268" t="s">
        <v>454</v>
      </c>
      <c r="E724" s="268" t="s">
        <v>132</v>
      </c>
      <c r="F724" s="268" t="s">
        <v>888</v>
      </c>
      <c r="G724" s="268">
        <v>0.729708</v>
      </c>
      <c r="H724" s="268">
        <v>124.293043</v>
      </c>
    </row>
    <row r="725" ht="15.6" spans="1:8">
      <c r="A725" s="268"/>
      <c r="B725" s="268"/>
      <c r="C725" s="268"/>
      <c r="D725" s="268" t="s">
        <v>889</v>
      </c>
      <c r="E725" s="268" t="s">
        <v>132</v>
      </c>
      <c r="F725" s="268" t="s">
        <v>890</v>
      </c>
      <c r="G725" s="268">
        <v>0.730617</v>
      </c>
      <c r="H725" s="268">
        <v>124.297617</v>
      </c>
    </row>
    <row r="726" ht="15.6" spans="1:8">
      <c r="A726" s="268"/>
      <c r="B726" s="268"/>
      <c r="C726" s="268"/>
      <c r="D726" s="268" t="s">
        <v>418</v>
      </c>
      <c r="E726" s="268" t="s">
        <v>132</v>
      </c>
      <c r="F726" s="268" t="s">
        <v>891</v>
      </c>
      <c r="G726" s="268">
        <v>0.7363</v>
      </c>
      <c r="H726" s="268">
        <v>124.301733</v>
      </c>
    </row>
    <row r="727" ht="15.6" spans="1:8">
      <c r="A727" s="268"/>
      <c r="B727" s="268"/>
      <c r="C727" s="268"/>
      <c r="D727" s="268" t="s">
        <v>418</v>
      </c>
      <c r="E727" s="268" t="s">
        <v>132</v>
      </c>
      <c r="F727" s="268" t="s">
        <v>892</v>
      </c>
      <c r="G727" s="268">
        <v>0.735771</v>
      </c>
      <c r="H727" s="268">
        <v>124.300582</v>
      </c>
    </row>
    <row r="728" ht="15.6" spans="1:8">
      <c r="A728" s="268"/>
      <c r="B728" s="268"/>
      <c r="C728" s="268"/>
      <c r="D728" s="268" t="s">
        <v>418</v>
      </c>
      <c r="E728" s="268" t="s">
        <v>132</v>
      </c>
      <c r="F728" s="268" t="s">
        <v>893</v>
      </c>
      <c r="G728" s="268">
        <v>0.735788</v>
      </c>
      <c r="H728" s="268">
        <v>124.306314</v>
      </c>
    </row>
    <row r="729" ht="15.6" spans="1:8">
      <c r="A729" s="268"/>
      <c r="B729" s="268"/>
      <c r="C729" s="268"/>
      <c r="D729" s="268" t="s">
        <v>418</v>
      </c>
      <c r="E729" s="268" t="s">
        <v>132</v>
      </c>
      <c r="F729" s="268" t="s">
        <v>894</v>
      </c>
      <c r="G729" s="268">
        <v>0.735633</v>
      </c>
      <c r="H729" s="268">
        <v>124.308262</v>
      </c>
    </row>
    <row r="730" ht="15.6" spans="1:8">
      <c r="A730" s="268"/>
      <c r="B730" s="268"/>
      <c r="C730" s="268"/>
      <c r="D730" s="268" t="s">
        <v>448</v>
      </c>
      <c r="E730" s="268" t="s">
        <v>132</v>
      </c>
      <c r="F730" s="268" t="s">
        <v>895</v>
      </c>
      <c r="G730" s="268">
        <v>0.737730277</v>
      </c>
      <c r="H730" s="268">
        <v>124.313932257</v>
      </c>
    </row>
    <row r="731" ht="15.6" spans="1:8">
      <c r="A731" s="268"/>
      <c r="B731" s="268"/>
      <c r="C731" s="268"/>
      <c r="D731" s="268" t="s">
        <v>418</v>
      </c>
      <c r="E731" s="268" t="s">
        <v>132</v>
      </c>
      <c r="F731" s="268" t="s">
        <v>896</v>
      </c>
      <c r="G731" s="268">
        <v>0.736718608</v>
      </c>
      <c r="H731" s="268">
        <v>124.3105942839</v>
      </c>
    </row>
    <row r="732" ht="15.6" spans="1:8">
      <c r="A732" s="268"/>
      <c r="B732" s="268"/>
      <c r="C732" s="268"/>
      <c r="D732" s="268" t="s">
        <v>131</v>
      </c>
      <c r="E732" s="268" t="s">
        <v>131</v>
      </c>
      <c r="F732" s="268" t="s">
        <v>897</v>
      </c>
      <c r="G732" s="268">
        <v>0.575896</v>
      </c>
      <c r="H732" s="268">
        <v>124.094045</v>
      </c>
    </row>
    <row r="733" ht="15.6" spans="1:8">
      <c r="A733" s="268"/>
      <c r="B733" s="268"/>
      <c r="C733" s="268"/>
      <c r="D733" s="268" t="s">
        <v>131</v>
      </c>
      <c r="E733" s="268" t="s">
        <v>131</v>
      </c>
      <c r="F733" s="268" t="s">
        <v>898</v>
      </c>
      <c r="G733" s="268">
        <v>0.575072</v>
      </c>
      <c r="H733" s="268">
        <v>124.058621</v>
      </c>
    </row>
    <row r="734" ht="15.6" spans="1:8">
      <c r="A734" s="268"/>
      <c r="B734" s="268"/>
      <c r="C734" s="268"/>
      <c r="D734" s="268" t="s">
        <v>131</v>
      </c>
      <c r="E734" s="268" t="s">
        <v>131</v>
      </c>
      <c r="F734" s="268" t="s">
        <v>899</v>
      </c>
      <c r="G734" s="268">
        <v>0.573096</v>
      </c>
      <c r="H734" s="268">
        <v>124.04973</v>
      </c>
    </row>
    <row r="735" ht="15.6" spans="1:8">
      <c r="A735" s="268"/>
      <c r="B735" s="268"/>
      <c r="C735" s="268"/>
      <c r="D735" s="268" t="s">
        <v>131</v>
      </c>
      <c r="E735" s="268" t="s">
        <v>131</v>
      </c>
      <c r="F735" s="268" t="s">
        <v>900</v>
      </c>
      <c r="G735" s="268">
        <v>0.56488</v>
      </c>
      <c r="H735" s="268">
        <v>123.98921</v>
      </c>
    </row>
    <row r="736" ht="15.6" spans="1:8">
      <c r="A736" s="268"/>
      <c r="B736" s="268"/>
      <c r="C736" s="268"/>
      <c r="D736" s="268" t="s">
        <v>131</v>
      </c>
      <c r="E736" s="268" t="s">
        <v>131</v>
      </c>
      <c r="F736" s="268" t="s">
        <v>901</v>
      </c>
      <c r="G736" s="268">
        <v>0.54573</v>
      </c>
      <c r="H736" s="268">
        <v>123.99978</v>
      </c>
    </row>
    <row r="737" ht="15.6" spans="1:8">
      <c r="A737" s="268"/>
      <c r="B737" s="268"/>
      <c r="C737" s="268"/>
      <c r="D737" s="268" t="s">
        <v>131</v>
      </c>
      <c r="E737" s="268" t="s">
        <v>131</v>
      </c>
      <c r="F737" s="268" t="s">
        <v>902</v>
      </c>
      <c r="G737" s="268">
        <v>0.57396</v>
      </c>
      <c r="H737" s="268">
        <v>123.98626</v>
      </c>
    </row>
    <row r="738" ht="15.6" spans="1:8">
      <c r="A738" s="268"/>
      <c r="B738" s="268"/>
      <c r="C738" s="268"/>
      <c r="D738" s="268" t="s">
        <v>131</v>
      </c>
      <c r="E738" s="268" t="s">
        <v>131</v>
      </c>
      <c r="F738" s="268" t="s">
        <v>903</v>
      </c>
      <c r="G738" s="268">
        <v>0.57867</v>
      </c>
      <c r="H738" s="268">
        <v>124.0768</v>
      </c>
    </row>
    <row r="739" ht="15.6" spans="1:8">
      <c r="A739" s="268"/>
      <c r="B739" s="268"/>
      <c r="C739" s="268"/>
      <c r="D739" s="268" t="s">
        <v>136</v>
      </c>
      <c r="E739" s="268" t="s">
        <v>132</v>
      </c>
      <c r="F739" s="268" t="s">
        <v>904</v>
      </c>
      <c r="G739" s="268">
        <v>0.602767</v>
      </c>
      <c r="H739" s="268">
        <v>124.286883</v>
      </c>
    </row>
    <row r="740" ht="15.6" spans="1:8">
      <c r="A740" s="268"/>
      <c r="B740" s="268"/>
      <c r="C740" s="268"/>
      <c r="D740" s="268" t="s">
        <v>136</v>
      </c>
      <c r="E740" s="268" t="s">
        <v>132</v>
      </c>
      <c r="F740" s="268" t="s">
        <v>905</v>
      </c>
      <c r="G740" s="268">
        <v>0.646937</v>
      </c>
      <c r="H740" s="268">
        <v>124.309071</v>
      </c>
    </row>
    <row r="741" ht="15.6" spans="1:8">
      <c r="A741" s="268"/>
      <c r="B741" s="268"/>
      <c r="C741" s="268"/>
      <c r="D741" s="268" t="s">
        <v>136</v>
      </c>
      <c r="E741" s="268" t="s">
        <v>132</v>
      </c>
      <c r="F741" s="268" t="s">
        <v>906</v>
      </c>
      <c r="G741" s="268">
        <v>0.696215</v>
      </c>
      <c r="H741" s="268">
        <v>124.299845</v>
      </c>
    </row>
    <row r="742" ht="15.6" spans="1:8">
      <c r="A742" s="268"/>
      <c r="B742" s="268"/>
      <c r="C742" s="268"/>
      <c r="D742" s="268" t="s">
        <v>131</v>
      </c>
      <c r="E742" s="268" t="s">
        <v>132</v>
      </c>
      <c r="F742" s="268" t="s">
        <v>907</v>
      </c>
      <c r="G742" s="268">
        <v>0.604223</v>
      </c>
      <c r="H742" s="268">
        <v>124.261107</v>
      </c>
    </row>
    <row r="743" ht="15.6" spans="1:8">
      <c r="A743" s="268"/>
      <c r="B743" s="268"/>
      <c r="C743" s="268"/>
      <c r="D743" s="268" t="s">
        <v>324</v>
      </c>
      <c r="E743" s="268" t="s">
        <v>101</v>
      </c>
      <c r="F743" s="268" t="s">
        <v>908</v>
      </c>
      <c r="G743" s="268">
        <v>0.87991</v>
      </c>
      <c r="H743" s="268">
        <v>124.04495</v>
      </c>
    </row>
    <row r="744" ht="15.6" spans="1:8">
      <c r="A744" s="268"/>
      <c r="B744" s="268"/>
      <c r="C744" s="268"/>
      <c r="D744" s="268" t="s">
        <v>324</v>
      </c>
      <c r="E744" s="268" t="s">
        <v>101</v>
      </c>
      <c r="F744" s="268" t="s">
        <v>909</v>
      </c>
      <c r="G744" s="268">
        <v>0.86526</v>
      </c>
      <c r="H744" s="268">
        <v>123.99292</v>
      </c>
    </row>
    <row r="745" ht="15.6" spans="1:8">
      <c r="A745" s="268"/>
      <c r="B745" s="268"/>
      <c r="C745" s="268"/>
      <c r="D745" s="268" t="s">
        <v>324</v>
      </c>
      <c r="E745" s="268" t="s">
        <v>101</v>
      </c>
      <c r="F745" s="268" t="s">
        <v>910</v>
      </c>
      <c r="G745" s="268">
        <v>0.87022</v>
      </c>
      <c r="H745" s="268">
        <v>123.99814</v>
      </c>
    </row>
    <row r="746" ht="15.6" spans="1:8">
      <c r="A746" s="268"/>
      <c r="B746" s="268"/>
      <c r="C746" s="268"/>
      <c r="D746" s="268" t="s">
        <v>324</v>
      </c>
      <c r="E746" s="268" t="s">
        <v>101</v>
      </c>
      <c r="F746" s="268" t="s">
        <v>911</v>
      </c>
      <c r="G746" s="268">
        <v>0.87318</v>
      </c>
      <c r="H746" s="268">
        <v>124.00531</v>
      </c>
    </row>
    <row r="747" ht="15.6" spans="1:8">
      <c r="A747" s="268"/>
      <c r="B747" s="268"/>
      <c r="C747" s="268"/>
      <c r="D747" s="268" t="s">
        <v>324</v>
      </c>
      <c r="E747" s="268" t="s">
        <v>101</v>
      </c>
      <c r="F747" s="268" t="s">
        <v>912</v>
      </c>
      <c r="G747" s="268">
        <v>0.85126</v>
      </c>
      <c r="H747" s="268">
        <v>124.00317</v>
      </c>
    </row>
    <row r="748" ht="15.6" spans="1:8">
      <c r="A748" s="268"/>
      <c r="B748" s="268"/>
      <c r="C748" s="268"/>
      <c r="D748" s="268" t="s">
        <v>131</v>
      </c>
      <c r="E748" s="268" t="s">
        <v>132</v>
      </c>
      <c r="F748" s="268" t="s">
        <v>913</v>
      </c>
      <c r="G748" s="268">
        <v>0.674275</v>
      </c>
      <c r="H748" s="268">
        <v>124.267108</v>
      </c>
    </row>
    <row r="749" ht="15.6" spans="1:8">
      <c r="A749" s="268"/>
      <c r="B749" s="268"/>
      <c r="C749" s="268"/>
      <c r="D749" s="268" t="s">
        <v>136</v>
      </c>
      <c r="E749" s="268" t="s">
        <v>132</v>
      </c>
      <c r="F749" s="268" t="s">
        <v>914</v>
      </c>
      <c r="G749" s="268">
        <v>0.723733944</v>
      </c>
      <c r="H749" s="268">
        <v>124.2979041182</v>
      </c>
    </row>
    <row r="750" ht="15.6" spans="1:8">
      <c r="A750" s="268"/>
      <c r="B750" s="268"/>
      <c r="C750" s="268"/>
      <c r="D750" s="268" t="s">
        <v>136</v>
      </c>
      <c r="E750" s="268" t="s">
        <v>132</v>
      </c>
      <c r="F750" s="268" t="s">
        <v>915</v>
      </c>
      <c r="G750" s="268">
        <v>0.726723</v>
      </c>
      <c r="H750" s="268">
        <v>124.293858</v>
      </c>
    </row>
    <row r="751" ht="15.6" spans="1:8">
      <c r="A751" s="268"/>
      <c r="B751" s="268"/>
      <c r="C751" s="268"/>
      <c r="D751" s="268" t="s">
        <v>131</v>
      </c>
      <c r="E751" s="268" t="s">
        <v>132</v>
      </c>
      <c r="F751" s="268" t="s">
        <v>916</v>
      </c>
      <c r="G751" s="268">
        <v>0.59839</v>
      </c>
      <c r="H751" s="268">
        <v>124.25579</v>
      </c>
    </row>
    <row r="752" ht="15.6" spans="1:8">
      <c r="A752" s="268"/>
      <c r="B752" s="268"/>
      <c r="C752" s="268"/>
      <c r="D752" s="268" t="s">
        <v>131</v>
      </c>
      <c r="E752" s="268" t="s">
        <v>132</v>
      </c>
      <c r="F752" s="268" t="s">
        <v>917</v>
      </c>
      <c r="G752" s="268">
        <v>0.585877</v>
      </c>
      <c r="H752" s="268">
        <v>124.263151</v>
      </c>
    </row>
    <row r="753" ht="15.6" spans="1:8">
      <c r="A753" s="268"/>
      <c r="B753" s="268"/>
      <c r="C753" s="268"/>
      <c r="D753" s="268" t="s">
        <v>131</v>
      </c>
      <c r="E753" s="268" t="s">
        <v>132</v>
      </c>
      <c r="F753" s="268" t="s">
        <v>918</v>
      </c>
      <c r="G753" s="268">
        <v>0.606133</v>
      </c>
      <c r="H753" s="268">
        <v>124.278739</v>
      </c>
    </row>
    <row r="754" ht="15.6" spans="1:8">
      <c r="A754" s="268"/>
      <c r="B754" s="268"/>
      <c r="C754" s="268"/>
      <c r="D754" s="268" t="s">
        <v>136</v>
      </c>
      <c r="E754" s="268" t="s">
        <v>132</v>
      </c>
      <c r="F754" s="268" t="s">
        <v>919</v>
      </c>
      <c r="G754" s="268">
        <v>0.5984</v>
      </c>
      <c r="H754" s="268">
        <v>124.287983</v>
      </c>
    </row>
    <row r="755" ht="15.6" spans="1:8">
      <c r="A755" s="268"/>
      <c r="B755" s="268"/>
      <c r="C755" s="268"/>
      <c r="D755" s="268" t="s">
        <v>920</v>
      </c>
      <c r="E755" s="268" t="s">
        <v>4</v>
      </c>
      <c r="F755" s="268" t="s">
        <v>921</v>
      </c>
      <c r="G755" s="268">
        <v>0.93393</v>
      </c>
      <c r="H755" s="268">
        <v>123.24042</v>
      </c>
    </row>
    <row r="756" ht="15.6" spans="1:8">
      <c r="A756" s="268"/>
      <c r="B756" s="268"/>
      <c r="C756" s="268"/>
      <c r="D756" s="268" t="s">
        <v>489</v>
      </c>
      <c r="E756" s="268" t="s">
        <v>22</v>
      </c>
      <c r="F756" s="268" t="s">
        <v>922</v>
      </c>
      <c r="G756" s="268">
        <v>0.31591</v>
      </c>
      <c r="H756" s="268">
        <v>123.70187</v>
      </c>
    </row>
    <row r="757" ht="15.6" spans="1:8">
      <c r="A757" s="268"/>
      <c r="B757" s="268"/>
      <c r="C757" s="268"/>
      <c r="D757" s="268" t="s">
        <v>493</v>
      </c>
      <c r="E757" s="268" t="s">
        <v>22</v>
      </c>
      <c r="F757" s="268" t="s">
        <v>923</v>
      </c>
      <c r="G757" s="268">
        <v>0.29994</v>
      </c>
      <c r="H757" s="268">
        <v>123.67574</v>
      </c>
    </row>
    <row r="758" ht="15.6" spans="1:8">
      <c r="A758" s="268"/>
      <c r="B758" s="268"/>
      <c r="C758" s="268"/>
      <c r="D758" s="268" t="s">
        <v>493</v>
      </c>
      <c r="E758" s="268" t="s">
        <v>22</v>
      </c>
      <c r="F758" s="268" t="s">
        <v>924</v>
      </c>
      <c r="G758" s="268">
        <v>0.31674</v>
      </c>
      <c r="H758" s="268">
        <v>123.48374</v>
      </c>
    </row>
    <row r="759" ht="15.6" spans="1:8">
      <c r="A759" s="268"/>
      <c r="B759" s="268"/>
      <c r="C759" s="268"/>
      <c r="D759" s="268" t="s">
        <v>925</v>
      </c>
      <c r="E759" s="268" t="s">
        <v>4</v>
      </c>
      <c r="F759" s="268" t="s">
        <v>926</v>
      </c>
      <c r="G759" s="268">
        <v>0.91117</v>
      </c>
      <c r="H759" s="268">
        <v>123.28637</v>
      </c>
    </row>
    <row r="760" ht="15.6" spans="1:8">
      <c r="A760" s="268"/>
      <c r="B760" s="268"/>
      <c r="C760" s="268"/>
      <c r="D760" s="268" t="s">
        <v>429</v>
      </c>
      <c r="E760" s="268" t="s">
        <v>4</v>
      </c>
      <c r="F760" s="268" t="s">
        <v>927</v>
      </c>
      <c r="G760" s="268">
        <v>0.90747</v>
      </c>
      <c r="H760" s="268">
        <v>123.3059</v>
      </c>
    </row>
    <row r="761" ht="15.6" spans="1:8">
      <c r="A761" s="268"/>
      <c r="B761" s="268"/>
      <c r="C761" s="268"/>
      <c r="D761" s="268" t="s">
        <v>429</v>
      </c>
      <c r="E761" s="268" t="s">
        <v>4</v>
      </c>
      <c r="F761" s="268" t="s">
        <v>928</v>
      </c>
      <c r="G761" s="268">
        <v>0.90253</v>
      </c>
      <c r="H761" s="268">
        <v>123.30728</v>
      </c>
    </row>
    <row r="762" ht="15.6" spans="1:8">
      <c r="A762" s="268"/>
      <c r="B762" s="268"/>
      <c r="C762" s="268"/>
      <c r="D762" s="268" t="s">
        <v>433</v>
      </c>
      <c r="E762" s="268" t="s">
        <v>4</v>
      </c>
      <c r="F762" s="268" t="s">
        <v>929</v>
      </c>
      <c r="G762" s="268">
        <v>0.89207</v>
      </c>
      <c r="H762" s="268">
        <v>123.31335</v>
      </c>
    </row>
    <row r="763" ht="15.6" spans="1:8">
      <c r="A763" s="268"/>
      <c r="B763" s="268"/>
      <c r="C763" s="268"/>
      <c r="D763" s="268" t="s">
        <v>342</v>
      </c>
      <c r="E763" s="268" t="s">
        <v>39</v>
      </c>
      <c r="F763" s="268" t="s">
        <v>930</v>
      </c>
      <c r="G763" s="268">
        <v>1.09188</v>
      </c>
      <c r="H763" s="268">
        <v>124.33586</v>
      </c>
    </row>
    <row r="764" ht="15.6" spans="1:8">
      <c r="A764" s="268"/>
      <c r="B764" s="268"/>
      <c r="C764" s="268"/>
      <c r="D764" s="268" t="s">
        <v>489</v>
      </c>
      <c r="E764" s="268" t="s">
        <v>22</v>
      </c>
      <c r="F764" s="268" t="s">
        <v>931</v>
      </c>
      <c r="G764" s="268">
        <v>0.3187</v>
      </c>
      <c r="H764" s="268">
        <v>123.75856</v>
      </c>
    </row>
    <row r="765" ht="15.6" spans="1:8">
      <c r="A765" s="268"/>
      <c r="B765" s="268"/>
      <c r="C765" s="268"/>
      <c r="D765" s="268" t="s">
        <v>489</v>
      </c>
      <c r="E765" s="268" t="s">
        <v>22</v>
      </c>
      <c r="F765" s="268" t="s">
        <v>932</v>
      </c>
      <c r="G765" s="268">
        <v>0.32444</v>
      </c>
      <c r="H765" s="268">
        <v>123.73436</v>
      </c>
    </row>
    <row r="766" ht="15.6" spans="1:8">
      <c r="A766" s="268"/>
      <c r="B766" s="268"/>
      <c r="C766" s="268"/>
      <c r="D766" s="268" t="s">
        <v>497</v>
      </c>
      <c r="E766" s="268" t="s">
        <v>101</v>
      </c>
      <c r="F766" s="268" t="s">
        <v>933</v>
      </c>
      <c r="G766" s="268">
        <v>0.99716</v>
      </c>
      <c r="H766" s="268">
        <v>124.28497</v>
      </c>
    </row>
    <row r="767" ht="15.6" spans="1:8">
      <c r="A767" s="268"/>
      <c r="B767" s="268"/>
      <c r="C767" s="268"/>
      <c r="D767" s="268" t="s">
        <v>497</v>
      </c>
      <c r="E767" s="268" t="s">
        <v>101</v>
      </c>
      <c r="F767" s="268" t="s">
        <v>934</v>
      </c>
      <c r="G767" s="268">
        <v>0.99928</v>
      </c>
      <c r="H767" s="268">
        <v>124.28975</v>
      </c>
    </row>
    <row r="768" ht="15.6" spans="1:8">
      <c r="A768" s="268"/>
      <c r="B768" s="268"/>
      <c r="C768" s="268"/>
      <c r="D768" s="268" t="s">
        <v>342</v>
      </c>
      <c r="E768" s="268" t="s">
        <v>39</v>
      </c>
      <c r="F768" s="268" t="s">
        <v>935</v>
      </c>
      <c r="G768" s="268">
        <v>0.91642</v>
      </c>
      <c r="H768" s="268">
        <v>124.10612</v>
      </c>
    </row>
    <row r="769" ht="15.6" spans="1:8">
      <c r="A769" s="268"/>
      <c r="B769" s="268"/>
      <c r="C769" s="268"/>
      <c r="D769" s="268" t="s">
        <v>342</v>
      </c>
      <c r="E769" s="268" t="s">
        <v>39</v>
      </c>
      <c r="F769" s="268" t="s">
        <v>936</v>
      </c>
      <c r="G769" s="268">
        <v>0.91789</v>
      </c>
      <c r="H769" s="268">
        <v>124.11449</v>
      </c>
    </row>
    <row r="770" ht="15.6" spans="1:8">
      <c r="A770" s="268"/>
      <c r="B770" s="268"/>
      <c r="C770" s="268"/>
      <c r="D770" s="268" t="s">
        <v>226</v>
      </c>
      <c r="E770" s="268" t="s">
        <v>101</v>
      </c>
      <c r="F770" s="268" t="s">
        <v>937</v>
      </c>
      <c r="G770" s="268">
        <v>0.91984</v>
      </c>
      <c r="H770" s="268">
        <v>124.09523</v>
      </c>
    </row>
    <row r="771" ht="15.6" spans="1:8">
      <c r="A771" s="268"/>
      <c r="B771" s="268"/>
      <c r="C771" s="268"/>
      <c r="D771" s="268" t="s">
        <v>46</v>
      </c>
      <c r="E771" s="268" t="s">
        <v>22</v>
      </c>
      <c r="F771" s="268" t="s">
        <v>938</v>
      </c>
      <c r="G771" s="268">
        <v>0.35078</v>
      </c>
      <c r="H771" s="268">
        <v>123.91107</v>
      </c>
    </row>
    <row r="772" ht="15.6" spans="1:8">
      <c r="A772" s="268"/>
      <c r="B772" s="268"/>
      <c r="C772" s="268"/>
      <c r="D772" s="268" t="s">
        <v>472</v>
      </c>
      <c r="E772" s="268" t="s">
        <v>22</v>
      </c>
      <c r="F772" s="268" t="s">
        <v>939</v>
      </c>
      <c r="G772" s="268">
        <v>0.35289</v>
      </c>
      <c r="H772" s="268">
        <v>123.88297</v>
      </c>
    </row>
    <row r="773" ht="15.6" spans="1:8">
      <c r="A773" s="268"/>
      <c r="B773" s="268"/>
      <c r="C773" s="268"/>
      <c r="D773" s="268" t="s">
        <v>472</v>
      </c>
      <c r="E773" s="268" t="s">
        <v>22</v>
      </c>
      <c r="F773" s="268" t="s">
        <v>940</v>
      </c>
      <c r="G773" s="268">
        <v>0.33851</v>
      </c>
      <c r="H773" s="268">
        <v>123.8214</v>
      </c>
    </row>
    <row r="774" ht="15.6" spans="1:8">
      <c r="A774" s="268"/>
      <c r="B774" s="268"/>
      <c r="C774" s="268"/>
      <c r="D774" s="268" t="s">
        <v>472</v>
      </c>
      <c r="E774" s="268" t="s">
        <v>22</v>
      </c>
      <c r="F774" s="268" t="s">
        <v>941</v>
      </c>
      <c r="G774" s="268">
        <v>0.3196</v>
      </c>
      <c r="H774" s="268">
        <v>123.79274</v>
      </c>
    </row>
    <row r="775" ht="15.6" spans="1:8">
      <c r="A775" s="268"/>
      <c r="B775" s="268"/>
      <c r="C775" s="268"/>
      <c r="D775" s="268" t="s">
        <v>942</v>
      </c>
      <c r="E775" s="268" t="s">
        <v>173</v>
      </c>
      <c r="F775" s="268" t="s">
        <v>943</v>
      </c>
      <c r="G775" s="268">
        <v>0.805305</v>
      </c>
      <c r="H775" s="268">
        <v>124.067906</v>
      </c>
    </row>
    <row r="776" ht="15.6" spans="1:8">
      <c r="A776" s="268"/>
      <c r="B776" s="268"/>
      <c r="C776" s="268"/>
      <c r="D776" s="268" t="s">
        <v>131</v>
      </c>
      <c r="E776" s="268" t="s">
        <v>131</v>
      </c>
      <c r="F776" s="268" t="s">
        <v>944</v>
      </c>
      <c r="G776" s="268">
        <v>0.6713</v>
      </c>
      <c r="H776" s="268">
        <v>124.2707</v>
      </c>
    </row>
    <row r="777" ht="15.6" spans="1:8">
      <c r="A777" s="268"/>
      <c r="B777" s="268"/>
      <c r="C777" s="268"/>
      <c r="D777" s="268" t="s">
        <v>324</v>
      </c>
      <c r="E777" s="268" t="s">
        <v>101</v>
      </c>
      <c r="F777" s="268" t="s">
        <v>945</v>
      </c>
      <c r="G777" s="268">
        <v>0.86931</v>
      </c>
      <c r="H777" s="268">
        <v>124.02593</v>
      </c>
    </row>
    <row r="778" ht="15.6" spans="1:8">
      <c r="A778" s="268"/>
      <c r="B778" s="268"/>
      <c r="C778" s="268"/>
      <c r="D778" s="268" t="s">
        <v>131</v>
      </c>
      <c r="E778" s="268" t="s">
        <v>131</v>
      </c>
      <c r="F778" s="268" t="s">
        <v>946</v>
      </c>
      <c r="G778" s="268">
        <v>0.61053</v>
      </c>
      <c r="H778" s="268">
        <v>124.08915</v>
      </c>
    </row>
    <row r="779" ht="15.6" spans="1:8">
      <c r="A779" s="268"/>
      <c r="B779" s="268"/>
      <c r="C779" s="268"/>
      <c r="D779" s="268" t="s">
        <v>131</v>
      </c>
      <c r="E779" s="268" t="s">
        <v>131</v>
      </c>
      <c r="F779" s="268" t="s">
        <v>947</v>
      </c>
      <c r="G779" s="268">
        <v>0.653544</v>
      </c>
      <c r="H779" s="268">
        <v>124.193845</v>
      </c>
    </row>
    <row r="780" ht="15.6" spans="1:8">
      <c r="A780" s="268"/>
      <c r="B780" s="268"/>
      <c r="C780" s="268"/>
      <c r="D780" s="268" t="s">
        <v>131</v>
      </c>
      <c r="E780" s="268" t="s">
        <v>131</v>
      </c>
      <c r="F780" s="268" t="s">
        <v>948</v>
      </c>
      <c r="G780" s="268">
        <v>0.651745</v>
      </c>
      <c r="H780" s="268">
        <v>124.175918</v>
      </c>
    </row>
    <row r="781" ht="15.6" spans="1:8">
      <c r="A781" s="268"/>
      <c r="B781" s="268"/>
      <c r="C781" s="268"/>
      <c r="D781" s="268" t="s">
        <v>131</v>
      </c>
      <c r="E781" s="268" t="s">
        <v>131</v>
      </c>
      <c r="F781" s="268" t="s">
        <v>949</v>
      </c>
      <c r="G781" s="268">
        <v>0.55075</v>
      </c>
      <c r="H781" s="268">
        <v>124.02325</v>
      </c>
    </row>
    <row r="782" ht="15.6" spans="1:8">
      <c r="A782" s="268"/>
      <c r="B782" s="268"/>
      <c r="C782" s="268"/>
      <c r="D782" s="268" t="s">
        <v>131</v>
      </c>
      <c r="E782" s="268" t="s">
        <v>131</v>
      </c>
      <c r="F782" s="268" t="s">
        <v>950</v>
      </c>
      <c r="G782" s="268">
        <v>0.548037</v>
      </c>
      <c r="H782" s="268">
        <v>124.020484</v>
      </c>
    </row>
    <row r="783" ht="15.6" spans="1:8">
      <c r="A783" s="268"/>
      <c r="B783" s="268"/>
      <c r="C783" s="268"/>
      <c r="D783" s="268" t="s">
        <v>951</v>
      </c>
      <c r="E783" s="268" t="s">
        <v>4</v>
      </c>
      <c r="F783" s="268" t="s">
        <v>952</v>
      </c>
      <c r="G783" s="268">
        <v>0.90982</v>
      </c>
      <c r="H783" s="268">
        <v>123.27453</v>
      </c>
    </row>
    <row r="784" ht="15.6" spans="1:8">
      <c r="A784" s="268"/>
      <c r="B784" s="268"/>
      <c r="C784" s="268"/>
      <c r="D784" s="268" t="s">
        <v>953</v>
      </c>
      <c r="E784" s="268" t="s">
        <v>4</v>
      </c>
      <c r="F784" s="268" t="s">
        <v>954</v>
      </c>
      <c r="G784" s="268">
        <v>0.89702</v>
      </c>
      <c r="H784" s="268">
        <v>123.31842</v>
      </c>
    </row>
    <row r="785" ht="15.6" spans="1:8">
      <c r="A785" s="268"/>
      <c r="B785" s="268"/>
      <c r="C785" s="268"/>
      <c r="D785" s="268" t="s">
        <v>955</v>
      </c>
      <c r="E785" s="268" t="s">
        <v>4</v>
      </c>
      <c r="F785" s="268" t="s">
        <v>956</v>
      </c>
      <c r="G785" s="268">
        <v>0.88015</v>
      </c>
      <c r="H785" s="268">
        <v>123.51383</v>
      </c>
    </row>
    <row r="786" ht="15.6" spans="1:8">
      <c r="A786" s="268"/>
      <c r="B786" s="268"/>
      <c r="C786" s="268"/>
      <c r="D786" s="268" t="s">
        <v>957</v>
      </c>
      <c r="E786" s="268" t="s">
        <v>4</v>
      </c>
      <c r="F786" s="268" t="s">
        <v>958</v>
      </c>
      <c r="G786" s="268">
        <v>0.87937</v>
      </c>
      <c r="H786" s="268">
        <v>123.52148</v>
      </c>
    </row>
    <row r="787" ht="15.6" spans="1:8">
      <c r="A787" s="268"/>
      <c r="B787" s="268"/>
      <c r="C787" s="268"/>
      <c r="D787" s="268" t="s">
        <v>951</v>
      </c>
      <c r="E787" s="268" t="s">
        <v>4</v>
      </c>
      <c r="F787" s="268" t="s">
        <v>959</v>
      </c>
      <c r="G787" s="268">
        <v>0.90562</v>
      </c>
      <c r="H787" s="268">
        <v>123.273</v>
      </c>
    </row>
    <row r="788" ht="15.6" spans="1:8">
      <c r="A788" s="268"/>
      <c r="B788" s="268"/>
      <c r="C788" s="268"/>
      <c r="D788" s="268" t="s">
        <v>440</v>
      </c>
      <c r="E788" s="268" t="s">
        <v>4</v>
      </c>
      <c r="F788" s="268" t="s">
        <v>960</v>
      </c>
      <c r="G788" s="268">
        <v>0.90387</v>
      </c>
      <c r="H788" s="268">
        <v>123.27052</v>
      </c>
    </row>
    <row r="789" ht="15.6" spans="1:8">
      <c r="A789" s="268"/>
      <c r="B789" s="268"/>
      <c r="C789" s="268"/>
      <c r="D789" s="268" t="s">
        <v>575</v>
      </c>
      <c r="E789" s="268" t="s">
        <v>4</v>
      </c>
      <c r="F789" s="268" t="s">
        <v>961</v>
      </c>
      <c r="G789" s="268">
        <v>0.93942</v>
      </c>
      <c r="H789" s="268">
        <v>123.24132</v>
      </c>
    </row>
    <row r="790" ht="15.6" spans="1:8">
      <c r="A790" s="268"/>
      <c r="B790" s="268"/>
      <c r="C790" s="268"/>
      <c r="D790" s="268" t="s">
        <v>514</v>
      </c>
      <c r="E790" s="268" t="s">
        <v>4</v>
      </c>
      <c r="F790" s="268" t="s">
        <v>962</v>
      </c>
      <c r="G790" s="268">
        <v>0.90711</v>
      </c>
      <c r="H790" s="268">
        <v>123.2152</v>
      </c>
    </row>
    <row r="791" ht="15.6" spans="1:8">
      <c r="A791" s="268"/>
      <c r="B791" s="268"/>
      <c r="C791" s="268"/>
      <c r="D791" s="268" t="s">
        <v>514</v>
      </c>
      <c r="E791" s="268" t="s">
        <v>4</v>
      </c>
      <c r="F791" s="268" t="s">
        <v>963</v>
      </c>
      <c r="G791" s="268">
        <v>0.91885</v>
      </c>
      <c r="H791" s="268">
        <v>123.20302</v>
      </c>
    </row>
    <row r="792" ht="15.6" spans="1:8">
      <c r="A792" s="268"/>
      <c r="B792" s="268"/>
      <c r="C792" s="268"/>
      <c r="D792" s="268" t="s">
        <v>446</v>
      </c>
      <c r="E792" s="268" t="s">
        <v>132</v>
      </c>
      <c r="F792" s="268" t="s">
        <v>964</v>
      </c>
      <c r="G792" s="268">
        <v>0.760966</v>
      </c>
      <c r="H792" s="268">
        <v>124.330047</v>
      </c>
    </row>
    <row r="793" ht="15.6" spans="1:8">
      <c r="A793" s="268"/>
      <c r="B793" s="268"/>
      <c r="C793" s="268"/>
      <c r="D793" s="268" t="s">
        <v>446</v>
      </c>
      <c r="E793" s="268" t="s">
        <v>132</v>
      </c>
      <c r="F793" s="268" t="s">
        <v>965</v>
      </c>
      <c r="G793" s="268">
        <v>0.767283</v>
      </c>
      <c r="H793" s="268">
        <v>124.327483</v>
      </c>
    </row>
    <row r="794" ht="15.6" spans="1:8">
      <c r="A794" s="268"/>
      <c r="B794" s="268"/>
      <c r="C794" s="268"/>
      <c r="D794" s="268" t="s">
        <v>131</v>
      </c>
      <c r="E794" s="268" t="s">
        <v>132</v>
      </c>
      <c r="F794" s="268" t="s">
        <v>966</v>
      </c>
      <c r="G794" s="268">
        <v>0.772083</v>
      </c>
      <c r="H794" s="268">
        <v>124.334017</v>
      </c>
    </row>
    <row r="795" ht="15.6" spans="1:8">
      <c r="A795" s="268"/>
      <c r="B795" s="268"/>
      <c r="C795" s="268"/>
      <c r="D795" s="268" t="s">
        <v>131</v>
      </c>
      <c r="E795" s="268" t="s">
        <v>132</v>
      </c>
      <c r="F795" s="268" t="s">
        <v>967</v>
      </c>
      <c r="G795" s="268">
        <v>0.7777</v>
      </c>
      <c r="H795" s="268">
        <v>124.343117</v>
      </c>
    </row>
    <row r="796" ht="15.6" spans="1:8">
      <c r="A796" s="268"/>
      <c r="B796" s="268"/>
      <c r="C796" s="268"/>
      <c r="D796" s="268" t="s">
        <v>131</v>
      </c>
      <c r="E796" s="268" t="s">
        <v>132</v>
      </c>
      <c r="F796" s="268" t="s">
        <v>968</v>
      </c>
      <c r="G796" s="268">
        <v>0.784283</v>
      </c>
      <c r="H796" s="268">
        <v>124.349617</v>
      </c>
    </row>
    <row r="797" ht="15.6" spans="1:8">
      <c r="A797" s="268"/>
      <c r="B797" s="268"/>
      <c r="C797" s="268"/>
      <c r="D797" s="268" t="s">
        <v>418</v>
      </c>
      <c r="E797" s="268" t="s">
        <v>132</v>
      </c>
      <c r="F797" s="268" t="s">
        <v>969</v>
      </c>
      <c r="G797" s="268">
        <v>0.73016</v>
      </c>
      <c r="H797" s="268">
        <v>124.30208</v>
      </c>
    </row>
    <row r="798" ht="15.6" spans="1:8">
      <c r="A798" s="268"/>
      <c r="B798" s="268"/>
      <c r="C798" s="268"/>
      <c r="D798" s="268" t="s">
        <v>132</v>
      </c>
      <c r="E798" s="268" t="s">
        <v>132</v>
      </c>
      <c r="F798" s="268" t="s">
        <v>970</v>
      </c>
      <c r="G798" s="268">
        <v>0.759967</v>
      </c>
      <c r="H798" s="268">
        <v>124.266233</v>
      </c>
    </row>
    <row r="799" ht="15.6" spans="1:8">
      <c r="A799" s="268"/>
      <c r="B799" s="268"/>
      <c r="C799" s="268"/>
      <c r="D799" s="268" t="s">
        <v>132</v>
      </c>
      <c r="E799" s="268" t="s">
        <v>132</v>
      </c>
      <c r="F799" s="268" t="s">
        <v>971</v>
      </c>
      <c r="G799" s="268">
        <v>0.763233</v>
      </c>
      <c r="H799" s="268">
        <v>124.255952</v>
      </c>
    </row>
    <row r="800" ht="15.6" spans="1:8">
      <c r="A800" s="268"/>
      <c r="B800" s="268"/>
      <c r="C800" s="268"/>
      <c r="D800" s="268" t="s">
        <v>410</v>
      </c>
      <c r="E800" s="268" t="s">
        <v>132</v>
      </c>
      <c r="F800" s="268" t="s">
        <v>972</v>
      </c>
      <c r="G800" s="268">
        <v>0.74235</v>
      </c>
      <c r="H800" s="268">
        <v>124.309717</v>
      </c>
    </row>
    <row r="801" ht="15.6" spans="1:8">
      <c r="A801" s="268"/>
      <c r="B801" s="268"/>
      <c r="C801" s="268"/>
      <c r="D801" s="268" t="s">
        <v>410</v>
      </c>
      <c r="E801" s="268" t="s">
        <v>132</v>
      </c>
      <c r="F801" s="268" t="s">
        <v>973</v>
      </c>
      <c r="G801" s="268">
        <v>0.74147</v>
      </c>
      <c r="H801" s="268">
        <v>124.307685</v>
      </c>
    </row>
    <row r="802" ht="15.6" spans="1:8">
      <c r="A802" s="268"/>
      <c r="B802" s="268"/>
      <c r="C802" s="268"/>
      <c r="D802" s="268" t="s">
        <v>410</v>
      </c>
      <c r="E802" s="268" t="s">
        <v>132</v>
      </c>
      <c r="F802" s="268" t="s">
        <v>974</v>
      </c>
      <c r="G802" s="268">
        <v>0.739991</v>
      </c>
      <c r="H802" s="268">
        <v>124.30814</v>
      </c>
    </row>
    <row r="803" ht="15.6" spans="1:8">
      <c r="A803" s="268"/>
      <c r="B803" s="268"/>
      <c r="C803" s="268"/>
      <c r="D803" s="268" t="s">
        <v>410</v>
      </c>
      <c r="E803" s="268" t="s">
        <v>132</v>
      </c>
      <c r="F803" s="268" t="s">
        <v>975</v>
      </c>
      <c r="G803" s="268">
        <v>0.740422</v>
      </c>
      <c r="H803" s="268">
        <v>124.310782</v>
      </c>
    </row>
    <row r="804" ht="15.6" spans="1:8">
      <c r="A804" s="268"/>
      <c r="B804" s="268"/>
      <c r="C804" s="268"/>
      <c r="D804" s="268" t="s">
        <v>448</v>
      </c>
      <c r="E804" s="268" t="s">
        <v>132</v>
      </c>
      <c r="F804" s="268" t="s">
        <v>976</v>
      </c>
      <c r="G804" s="268">
        <v>0.740229</v>
      </c>
      <c r="H804" s="268">
        <v>124.316399</v>
      </c>
    </row>
    <row r="805" ht="15.6" spans="1:8">
      <c r="A805" s="268"/>
      <c r="B805" s="268"/>
      <c r="C805" s="268"/>
      <c r="D805" s="268" t="s">
        <v>448</v>
      </c>
      <c r="E805" s="268" t="s">
        <v>132</v>
      </c>
      <c r="F805" s="268" t="s">
        <v>977</v>
      </c>
      <c r="G805" s="268">
        <v>0.74045</v>
      </c>
      <c r="H805" s="268">
        <v>124.314173</v>
      </c>
    </row>
    <row r="806" ht="15.6" spans="1:8">
      <c r="A806" s="268"/>
      <c r="B806" s="268"/>
      <c r="C806" s="268"/>
      <c r="D806" s="268" t="s">
        <v>131</v>
      </c>
      <c r="E806" s="268" t="s">
        <v>131</v>
      </c>
      <c r="F806" s="268" t="s">
        <v>978</v>
      </c>
      <c r="G806" s="268">
        <v>0.572855</v>
      </c>
      <c r="H806" s="268">
        <v>124.045753</v>
      </c>
    </row>
    <row r="807" ht="15.6" spans="1:8">
      <c r="A807" s="268"/>
      <c r="B807" s="268"/>
      <c r="C807" s="268"/>
      <c r="D807" s="268" t="s">
        <v>131</v>
      </c>
      <c r="E807" s="268" t="s">
        <v>131</v>
      </c>
      <c r="F807" s="268" t="s">
        <v>979</v>
      </c>
      <c r="G807" s="268">
        <v>0.56104</v>
      </c>
      <c r="H807" s="268">
        <v>124.02483</v>
      </c>
    </row>
    <row r="808" ht="15.6" spans="1:8">
      <c r="A808" s="268"/>
      <c r="B808" s="268"/>
      <c r="C808" s="268"/>
      <c r="D808" s="268" t="s">
        <v>131</v>
      </c>
      <c r="E808" s="268" t="s">
        <v>131</v>
      </c>
      <c r="F808" s="268" t="s">
        <v>980</v>
      </c>
      <c r="G808" s="268">
        <v>0.55723</v>
      </c>
      <c r="H808" s="268">
        <v>124.02437</v>
      </c>
    </row>
    <row r="809" ht="15.6" spans="1:8">
      <c r="A809" s="268"/>
      <c r="B809" s="268"/>
      <c r="C809" s="268"/>
      <c r="D809" s="268" t="s">
        <v>131</v>
      </c>
      <c r="E809" s="268" t="s">
        <v>131</v>
      </c>
      <c r="F809" s="268" t="s">
        <v>981</v>
      </c>
      <c r="G809" s="268">
        <v>0.555081</v>
      </c>
      <c r="H809" s="268">
        <v>124.025276</v>
      </c>
    </row>
    <row r="810" ht="15.6" spans="1:8">
      <c r="A810" s="268"/>
      <c r="B810" s="268"/>
      <c r="C810" s="268"/>
      <c r="D810" s="268" t="s">
        <v>131</v>
      </c>
      <c r="E810" s="268" t="s">
        <v>131</v>
      </c>
      <c r="F810" s="268" t="s">
        <v>982</v>
      </c>
      <c r="G810" s="268">
        <v>0.56668</v>
      </c>
      <c r="H810" s="268">
        <v>123.98658</v>
      </c>
    </row>
    <row r="811" ht="15.6" spans="1:8">
      <c r="A811" s="268"/>
      <c r="B811" s="268"/>
      <c r="C811" s="268"/>
      <c r="D811" s="268" t="s">
        <v>131</v>
      </c>
      <c r="E811" s="268" t="s">
        <v>131</v>
      </c>
      <c r="F811" s="268" t="s">
        <v>983</v>
      </c>
      <c r="G811" s="268">
        <v>0.56844</v>
      </c>
      <c r="H811" s="268">
        <v>123.98981</v>
      </c>
    </row>
    <row r="812" ht="15.6" spans="1:8">
      <c r="A812" s="268"/>
      <c r="B812" s="268"/>
      <c r="C812" s="268"/>
      <c r="D812" s="268" t="s">
        <v>131</v>
      </c>
      <c r="E812" s="268" t="s">
        <v>131</v>
      </c>
      <c r="F812" s="268" t="s">
        <v>984</v>
      </c>
      <c r="G812" s="268">
        <v>0.6103</v>
      </c>
      <c r="H812" s="268">
        <v>124.09189</v>
      </c>
    </row>
    <row r="813" ht="15.6" spans="1:8">
      <c r="A813" s="268"/>
      <c r="B813" s="268"/>
      <c r="C813" s="268"/>
      <c r="D813" s="268" t="s">
        <v>46</v>
      </c>
      <c r="E813" s="268" t="s">
        <v>22</v>
      </c>
      <c r="F813" s="268" t="s">
        <v>985</v>
      </c>
      <c r="G813" s="268">
        <v>0.40852</v>
      </c>
      <c r="H813" s="268">
        <v>123.9802</v>
      </c>
    </row>
    <row r="814" ht="15.6" spans="1:8">
      <c r="A814" s="268"/>
      <c r="B814" s="268"/>
      <c r="C814" s="268"/>
      <c r="D814" s="268" t="s">
        <v>46</v>
      </c>
      <c r="E814" s="268" t="s">
        <v>22</v>
      </c>
      <c r="F814" s="268" t="s">
        <v>986</v>
      </c>
      <c r="G814" s="268">
        <v>0.41175</v>
      </c>
      <c r="H814" s="268">
        <v>123.98193</v>
      </c>
    </row>
    <row r="815" ht="15.6" spans="1:8">
      <c r="A815" s="268"/>
      <c r="B815" s="268"/>
      <c r="C815" s="268"/>
      <c r="D815" s="268" t="s">
        <v>324</v>
      </c>
      <c r="E815" s="268" t="s">
        <v>101</v>
      </c>
      <c r="F815" s="268" t="s">
        <v>987</v>
      </c>
      <c r="G815" s="268">
        <v>0.8825</v>
      </c>
      <c r="H815" s="268">
        <v>124.02415</v>
      </c>
    </row>
    <row r="816" ht="15.6" spans="1:8">
      <c r="A816" s="268"/>
      <c r="B816" s="268"/>
      <c r="C816" s="268"/>
      <c r="D816" s="268" t="s">
        <v>324</v>
      </c>
      <c r="E816" s="268" t="s">
        <v>101</v>
      </c>
      <c r="F816" s="268" t="s">
        <v>988</v>
      </c>
      <c r="G816" s="268">
        <v>0.8623</v>
      </c>
      <c r="H816" s="268">
        <v>124.0342</v>
      </c>
    </row>
    <row r="817" ht="15.6" spans="1:8">
      <c r="A817" s="268"/>
      <c r="B817" s="268"/>
      <c r="C817" s="268"/>
      <c r="D817" s="268" t="s">
        <v>324</v>
      </c>
      <c r="E817" s="268" t="s">
        <v>101</v>
      </c>
      <c r="F817" s="268" t="s">
        <v>989</v>
      </c>
      <c r="G817" s="268">
        <v>0.8475</v>
      </c>
      <c r="H817" s="268">
        <v>123.9973</v>
      </c>
    </row>
    <row r="818" ht="15.6" spans="1:8">
      <c r="A818" s="268"/>
      <c r="B818" s="268"/>
      <c r="C818" s="268"/>
      <c r="D818" s="268" t="s">
        <v>131</v>
      </c>
      <c r="E818" s="268" t="s">
        <v>132</v>
      </c>
      <c r="F818" s="268" t="s">
        <v>990</v>
      </c>
      <c r="G818" s="268">
        <v>0.702791</v>
      </c>
      <c r="H818" s="268">
        <v>124.279647</v>
      </c>
    </row>
    <row r="819" ht="15.6" spans="1:8">
      <c r="A819" s="268"/>
      <c r="B819" s="268"/>
      <c r="C819" s="268"/>
      <c r="D819" s="268" t="s">
        <v>131</v>
      </c>
      <c r="E819" s="268" t="s">
        <v>132</v>
      </c>
      <c r="F819" s="268" t="s">
        <v>991</v>
      </c>
      <c r="G819" s="268">
        <v>0.705216</v>
      </c>
      <c r="H819" s="268">
        <v>124.274027</v>
      </c>
    </row>
    <row r="820" ht="15.6" spans="1:8">
      <c r="A820" s="268"/>
      <c r="B820" s="268"/>
      <c r="C820" s="268"/>
      <c r="D820" s="268" t="s">
        <v>136</v>
      </c>
      <c r="E820" s="268" t="s">
        <v>132</v>
      </c>
      <c r="F820" s="268" t="s">
        <v>992</v>
      </c>
      <c r="G820" s="268">
        <v>0.718892</v>
      </c>
      <c r="H820" s="268">
        <v>124.294751</v>
      </c>
    </row>
    <row r="821" ht="15.6" spans="1:8">
      <c r="A821" s="268"/>
      <c r="B821" s="268"/>
      <c r="C821" s="268"/>
      <c r="D821" s="268" t="s">
        <v>136</v>
      </c>
      <c r="E821" s="268" t="s">
        <v>132</v>
      </c>
      <c r="F821" s="268" t="s">
        <v>993</v>
      </c>
      <c r="G821" s="268">
        <v>0.713354093</v>
      </c>
      <c r="H821" s="268">
        <v>124.3041910447</v>
      </c>
    </row>
    <row r="822" ht="15.6" spans="1:8">
      <c r="A822" s="268"/>
      <c r="B822" s="268"/>
      <c r="C822" s="268"/>
      <c r="D822" s="268" t="s">
        <v>136</v>
      </c>
      <c r="E822" s="268" t="s">
        <v>132</v>
      </c>
      <c r="F822" s="268" t="s">
        <v>994</v>
      </c>
      <c r="G822" s="268">
        <v>0.710267</v>
      </c>
      <c r="H822" s="268">
        <v>124.306717</v>
      </c>
    </row>
    <row r="823" ht="15.6" spans="1:8">
      <c r="A823" s="268"/>
      <c r="B823" s="268"/>
      <c r="C823" s="268"/>
      <c r="D823" s="268" t="s">
        <v>131</v>
      </c>
      <c r="E823" s="268" t="s">
        <v>132</v>
      </c>
      <c r="F823" s="268" t="s">
        <v>995</v>
      </c>
      <c r="G823" s="268">
        <v>0.609059</v>
      </c>
      <c r="H823" s="268">
        <v>124.27891</v>
      </c>
    </row>
    <row r="824" ht="15.6" spans="1:8">
      <c r="A824" s="268"/>
      <c r="B824" s="268"/>
      <c r="C824" s="268"/>
      <c r="D824" s="268" t="s">
        <v>131</v>
      </c>
      <c r="E824" s="268" t="s">
        <v>132</v>
      </c>
      <c r="F824" s="268" t="s">
        <v>996</v>
      </c>
      <c r="G824" s="268">
        <v>0.606813</v>
      </c>
      <c r="H824" s="268">
        <v>124.276037</v>
      </c>
    </row>
    <row r="825" ht="15.6" spans="1:8">
      <c r="A825" s="268"/>
      <c r="B825" s="268"/>
      <c r="C825" s="268"/>
      <c r="D825" s="268" t="s">
        <v>131</v>
      </c>
      <c r="E825" s="268" t="s">
        <v>132</v>
      </c>
      <c r="F825" s="268" t="s">
        <v>997</v>
      </c>
      <c r="G825" s="268">
        <v>0.803983</v>
      </c>
      <c r="H825" s="268">
        <v>124.322917</v>
      </c>
    </row>
    <row r="826" ht="15.6" spans="1:8">
      <c r="A826" s="268"/>
      <c r="B826" s="268"/>
      <c r="C826" s="268"/>
      <c r="D826" s="268" t="s">
        <v>998</v>
      </c>
      <c r="E826" s="268" t="s">
        <v>132</v>
      </c>
      <c r="F826" s="268" t="s">
        <v>999</v>
      </c>
      <c r="G826" s="268">
        <v>0.863196</v>
      </c>
      <c r="H826" s="268">
        <v>124.34943</v>
      </c>
    </row>
    <row r="827" ht="15.6" spans="1:8">
      <c r="A827" s="268"/>
      <c r="B827" s="268"/>
      <c r="C827" s="268"/>
      <c r="D827" s="268" t="s">
        <v>493</v>
      </c>
      <c r="E827" s="268" t="s">
        <v>22</v>
      </c>
      <c r="F827" s="268" t="s">
        <v>1000</v>
      </c>
      <c r="G827" s="268">
        <v>0.30615</v>
      </c>
      <c r="H827" s="268">
        <v>123.65839</v>
      </c>
    </row>
    <row r="828" ht="15.6" spans="1:8">
      <c r="A828" s="268"/>
      <c r="B828" s="268"/>
      <c r="C828" s="268"/>
      <c r="D828" s="268" t="s">
        <v>493</v>
      </c>
      <c r="E828" s="268" t="s">
        <v>22</v>
      </c>
      <c r="F828" s="268" t="s">
        <v>1001</v>
      </c>
      <c r="G828" s="268">
        <v>0.31479</v>
      </c>
      <c r="H828" s="268">
        <v>123.58272</v>
      </c>
    </row>
    <row r="829" ht="15.6" spans="1:8">
      <c r="A829" s="268"/>
      <c r="B829" s="268"/>
      <c r="C829" s="268"/>
      <c r="D829" s="268" t="s">
        <v>493</v>
      </c>
      <c r="E829" s="268" t="s">
        <v>22</v>
      </c>
      <c r="F829" s="268" t="s">
        <v>1002</v>
      </c>
      <c r="G829" s="268">
        <v>0.32133</v>
      </c>
      <c r="H829" s="268">
        <v>123.57641</v>
      </c>
    </row>
    <row r="830" ht="15.6" spans="1:8">
      <c r="A830" s="268"/>
      <c r="B830" s="268"/>
      <c r="C830" s="268"/>
      <c r="D830" s="268" t="s">
        <v>493</v>
      </c>
      <c r="E830" s="268" t="s">
        <v>22</v>
      </c>
      <c r="F830" s="268" t="s">
        <v>1003</v>
      </c>
      <c r="G830" s="268">
        <v>0.32374</v>
      </c>
      <c r="H830" s="268">
        <v>123.55416</v>
      </c>
    </row>
    <row r="831" ht="15.6" spans="1:8">
      <c r="A831" s="268"/>
      <c r="B831" s="268"/>
      <c r="C831" s="268"/>
      <c r="D831" s="268" t="s">
        <v>493</v>
      </c>
      <c r="E831" s="268" t="s">
        <v>22</v>
      </c>
      <c r="F831" s="268" t="s">
        <v>1004</v>
      </c>
      <c r="G831" s="268">
        <v>0.32403</v>
      </c>
      <c r="H831" s="268">
        <v>123.54714</v>
      </c>
    </row>
    <row r="832" ht="15.6" spans="1:8">
      <c r="A832" s="268"/>
      <c r="B832" s="268"/>
      <c r="C832" s="268"/>
      <c r="D832" s="268" t="s">
        <v>1005</v>
      </c>
      <c r="E832" s="268" t="s">
        <v>131</v>
      </c>
      <c r="F832" s="268" t="s">
        <v>1006</v>
      </c>
      <c r="G832" s="268">
        <v>0.8075</v>
      </c>
      <c r="H832" s="268">
        <v>123.89757</v>
      </c>
    </row>
    <row r="833" ht="15.6" spans="1:8">
      <c r="A833" s="268"/>
      <c r="B833" s="268"/>
      <c r="C833" s="268"/>
      <c r="D833" s="268" t="s">
        <v>1007</v>
      </c>
      <c r="E833" s="268" t="s">
        <v>131</v>
      </c>
      <c r="F833" s="268" t="s">
        <v>1008</v>
      </c>
      <c r="G833" s="268">
        <v>0.83123</v>
      </c>
      <c r="H833" s="268">
        <v>123.89352</v>
      </c>
    </row>
    <row r="834" ht="15.6" spans="1:8">
      <c r="A834" s="268"/>
      <c r="B834" s="268"/>
      <c r="C834" s="268"/>
      <c r="D834" s="268" t="s">
        <v>1009</v>
      </c>
      <c r="E834" s="268" t="s">
        <v>4</v>
      </c>
      <c r="F834" s="268" t="s">
        <v>1010</v>
      </c>
      <c r="G834" s="268">
        <v>0.89595</v>
      </c>
      <c r="H834" s="268">
        <v>123.58677</v>
      </c>
    </row>
    <row r="835" ht="15.6" spans="1:8">
      <c r="A835" s="268"/>
      <c r="B835" s="268"/>
      <c r="C835" s="268"/>
      <c r="D835" s="268" t="s">
        <v>1011</v>
      </c>
      <c r="E835" s="268" t="s">
        <v>4</v>
      </c>
      <c r="F835" s="268" t="s">
        <v>1012</v>
      </c>
      <c r="G835" s="268">
        <v>0.90762</v>
      </c>
      <c r="H835" s="268">
        <v>123.26823</v>
      </c>
    </row>
    <row r="836" ht="15.6" spans="1:8">
      <c r="A836" s="268"/>
      <c r="B836" s="268"/>
      <c r="C836" s="268"/>
      <c r="D836" s="268" t="s">
        <v>489</v>
      </c>
      <c r="E836" s="268" t="s">
        <v>22</v>
      </c>
      <c r="F836" s="268" t="s">
        <v>1013</v>
      </c>
      <c r="G836" s="268">
        <v>0.32173</v>
      </c>
      <c r="H836" s="268">
        <v>123.724</v>
      </c>
    </row>
    <row r="837" ht="15.6" spans="1:8">
      <c r="A837" s="268"/>
      <c r="B837" s="268"/>
      <c r="C837" s="268"/>
      <c r="D837" s="268" t="s">
        <v>342</v>
      </c>
      <c r="E837" s="268" t="s">
        <v>101</v>
      </c>
      <c r="F837" s="268" t="s">
        <v>1014</v>
      </c>
      <c r="G837" s="268">
        <v>0.83007</v>
      </c>
      <c r="H837" s="268">
        <v>123.93831</v>
      </c>
    </row>
    <row r="838" ht="15.6" spans="1:8">
      <c r="A838" s="268"/>
      <c r="B838" s="268"/>
      <c r="C838" s="268"/>
      <c r="D838" s="268" t="s">
        <v>497</v>
      </c>
      <c r="E838" s="268" t="s">
        <v>101</v>
      </c>
      <c r="F838" s="268" t="s">
        <v>1015</v>
      </c>
      <c r="G838" s="268">
        <v>0.99011</v>
      </c>
      <c r="H838" s="268">
        <v>124.21505</v>
      </c>
    </row>
    <row r="839" ht="15.6" spans="1:8">
      <c r="A839" s="268"/>
      <c r="B839" s="268"/>
      <c r="C839" s="268"/>
      <c r="D839" s="268" t="s">
        <v>497</v>
      </c>
      <c r="E839" s="268" t="s">
        <v>101</v>
      </c>
      <c r="F839" s="268" t="s">
        <v>1016</v>
      </c>
      <c r="G839" s="268">
        <v>0.98746</v>
      </c>
      <c r="H839" s="268">
        <v>124.24748</v>
      </c>
    </row>
    <row r="840" ht="15.6" spans="1:8">
      <c r="A840" s="268"/>
      <c r="B840" s="268"/>
      <c r="C840" s="268"/>
      <c r="D840" s="268" t="s">
        <v>497</v>
      </c>
      <c r="E840" s="268" t="s">
        <v>101</v>
      </c>
      <c r="F840" s="268" t="s">
        <v>1017</v>
      </c>
      <c r="G840" s="268">
        <v>0.98758</v>
      </c>
      <c r="H840" s="268">
        <v>124.2491</v>
      </c>
    </row>
    <row r="841" ht="15.6" spans="1:8">
      <c r="A841" s="268"/>
      <c r="B841" s="268"/>
      <c r="C841" s="268"/>
      <c r="D841" s="268" t="s">
        <v>324</v>
      </c>
      <c r="E841" s="268" t="s">
        <v>101</v>
      </c>
      <c r="F841" s="268" t="s">
        <v>1018</v>
      </c>
      <c r="G841" s="268">
        <v>0.85625</v>
      </c>
      <c r="H841" s="268">
        <v>123.9395</v>
      </c>
    </row>
    <row r="842" ht="15.6" spans="1:8">
      <c r="A842" s="268"/>
      <c r="B842" s="268"/>
      <c r="C842" s="268"/>
      <c r="D842" s="268" t="s">
        <v>226</v>
      </c>
      <c r="E842" s="268" t="s">
        <v>101</v>
      </c>
      <c r="F842" s="268" t="s">
        <v>1019</v>
      </c>
      <c r="G842" s="268">
        <v>0.92098</v>
      </c>
      <c r="H842" s="268">
        <v>124.09102</v>
      </c>
    </row>
    <row r="843" ht="15.6" spans="1:8">
      <c r="A843" s="268"/>
      <c r="B843" s="268"/>
      <c r="C843" s="268"/>
      <c r="D843" s="268" t="s">
        <v>226</v>
      </c>
      <c r="E843" s="268" t="s">
        <v>101</v>
      </c>
      <c r="F843" s="268" t="s">
        <v>1020</v>
      </c>
      <c r="G843" s="268">
        <v>0.91913</v>
      </c>
      <c r="H843" s="268">
        <v>124.09013</v>
      </c>
    </row>
    <row r="844" ht="15.6" spans="1:8">
      <c r="A844" s="268"/>
      <c r="B844" s="268"/>
      <c r="C844" s="268"/>
      <c r="D844" s="268" t="s">
        <v>131</v>
      </c>
      <c r="E844" s="268" t="s">
        <v>131</v>
      </c>
      <c r="F844" s="268" t="s">
        <v>1021</v>
      </c>
      <c r="G844" s="268">
        <v>0.65689</v>
      </c>
      <c r="H844" s="268">
        <v>124.24497</v>
      </c>
    </row>
    <row r="845" ht="15.6" spans="1:8">
      <c r="A845" s="268"/>
      <c r="B845" s="268"/>
      <c r="C845" s="268"/>
      <c r="D845" s="268" t="s">
        <v>46</v>
      </c>
      <c r="E845" s="268" t="s">
        <v>22</v>
      </c>
      <c r="F845" s="268" t="s">
        <v>1022</v>
      </c>
      <c r="G845" s="268">
        <v>0.36416</v>
      </c>
      <c r="H845" s="268">
        <v>123.97042</v>
      </c>
    </row>
    <row r="846" ht="15.6" spans="1:8">
      <c r="A846" s="268"/>
      <c r="B846" s="268"/>
      <c r="C846" s="268"/>
      <c r="D846" s="268" t="s">
        <v>607</v>
      </c>
      <c r="E846" s="268" t="s">
        <v>4</v>
      </c>
      <c r="F846" s="268" t="s">
        <v>1023</v>
      </c>
      <c r="G846" s="268">
        <v>0.91031</v>
      </c>
      <c r="H846" s="268">
        <v>123.12191</v>
      </c>
    </row>
    <row r="847" ht="15.6" spans="1:8">
      <c r="A847" s="268"/>
      <c r="B847" s="268"/>
      <c r="C847" s="268"/>
      <c r="D847" s="268" t="s">
        <v>131</v>
      </c>
      <c r="E847" s="268" t="s">
        <v>131</v>
      </c>
      <c r="F847" s="268" t="s">
        <v>1024</v>
      </c>
      <c r="G847" s="268">
        <v>0.56952</v>
      </c>
      <c r="H847" s="268">
        <v>123.98433</v>
      </c>
    </row>
    <row r="848" ht="15.6" spans="1:8">
      <c r="A848" s="268"/>
      <c r="B848" s="268"/>
      <c r="C848" s="268"/>
      <c r="D848" s="268" t="s">
        <v>131</v>
      </c>
      <c r="E848" s="268" t="s">
        <v>131</v>
      </c>
      <c r="F848" s="268" t="s">
        <v>1025</v>
      </c>
      <c r="G848" s="268">
        <v>0.55736</v>
      </c>
      <c r="H848" s="268">
        <v>123.95477</v>
      </c>
    </row>
    <row r="849" ht="15.6" spans="1:8">
      <c r="A849" s="268"/>
      <c r="B849" s="268"/>
      <c r="C849" s="268"/>
      <c r="D849" s="268" t="s">
        <v>131</v>
      </c>
      <c r="E849" s="268" t="s">
        <v>131</v>
      </c>
      <c r="F849" s="268" t="s">
        <v>1026</v>
      </c>
      <c r="G849" s="268">
        <v>0.55413</v>
      </c>
      <c r="H849" s="268">
        <v>123.94827</v>
      </c>
    </row>
    <row r="850" ht="15.6" spans="1:8">
      <c r="A850" s="268"/>
      <c r="B850" s="268"/>
      <c r="C850" s="268"/>
      <c r="D850" s="268" t="s">
        <v>131</v>
      </c>
      <c r="E850" s="268" t="s">
        <v>131</v>
      </c>
      <c r="F850" s="268" t="s">
        <v>1027</v>
      </c>
      <c r="G850" s="268">
        <v>0.665864</v>
      </c>
      <c r="H850" s="268">
        <v>124.137182</v>
      </c>
    </row>
    <row r="851" ht="15.6" spans="1:8">
      <c r="A851" s="268"/>
      <c r="B851" s="268"/>
      <c r="C851" s="268"/>
      <c r="D851" s="268" t="s">
        <v>131</v>
      </c>
      <c r="E851" s="268" t="s">
        <v>131</v>
      </c>
      <c r="F851" s="268" t="s">
        <v>1028</v>
      </c>
      <c r="G851" s="268">
        <v>0.664743</v>
      </c>
      <c r="H851" s="268">
        <v>124.126674</v>
      </c>
    </row>
    <row r="852" ht="15.6" spans="1:8">
      <c r="A852" s="268"/>
      <c r="B852" s="268"/>
      <c r="C852" s="268"/>
      <c r="D852" s="268" t="s">
        <v>131</v>
      </c>
      <c r="E852" s="268" t="s">
        <v>131</v>
      </c>
      <c r="F852" s="268" t="s">
        <v>1029</v>
      </c>
      <c r="G852" s="268">
        <v>0.637452</v>
      </c>
      <c r="H852" s="268">
        <v>124.091909</v>
      </c>
    </row>
    <row r="853" ht="15.6" spans="1:8">
      <c r="A853" s="268"/>
      <c r="B853" s="268"/>
      <c r="C853" s="268"/>
      <c r="D853" s="268" t="s">
        <v>131</v>
      </c>
      <c r="E853" s="268" t="s">
        <v>131</v>
      </c>
      <c r="F853" s="268" t="s">
        <v>1030</v>
      </c>
      <c r="G853" s="268">
        <v>0.625588</v>
      </c>
      <c r="H853" s="268">
        <v>124.08471</v>
      </c>
    </row>
    <row r="854" ht="15.6" spans="1:8">
      <c r="A854" s="268"/>
      <c r="B854" s="268"/>
      <c r="C854" s="268"/>
      <c r="D854" s="268" t="s">
        <v>131</v>
      </c>
      <c r="E854" s="268" t="s">
        <v>131</v>
      </c>
      <c r="F854" s="268" t="s">
        <v>1031</v>
      </c>
      <c r="G854" s="268">
        <v>0.523176</v>
      </c>
      <c r="H854" s="268">
        <v>123.963373</v>
      </c>
    </row>
    <row r="855" ht="15.6" spans="1:8">
      <c r="A855" s="268"/>
      <c r="B855" s="268"/>
      <c r="C855" s="268"/>
      <c r="D855" s="268" t="s">
        <v>131</v>
      </c>
      <c r="E855" s="268" t="s">
        <v>131</v>
      </c>
      <c r="F855" s="268" t="s">
        <v>1032</v>
      </c>
      <c r="G855" s="268">
        <v>0.53352</v>
      </c>
      <c r="H855" s="268">
        <v>123.94008</v>
      </c>
    </row>
    <row r="856" ht="15.6" spans="1:8">
      <c r="A856" s="268"/>
      <c r="B856" s="268"/>
      <c r="C856" s="268"/>
      <c r="D856" s="268" t="s">
        <v>131</v>
      </c>
      <c r="E856" s="268" t="s">
        <v>131</v>
      </c>
      <c r="F856" s="268" t="s">
        <v>1033</v>
      </c>
      <c r="G856" s="268">
        <v>0.520598</v>
      </c>
      <c r="H856" s="268">
        <v>123.929406</v>
      </c>
    </row>
    <row r="857" ht="15.6" spans="1:8">
      <c r="A857" s="268"/>
      <c r="B857" s="268"/>
      <c r="C857" s="268"/>
      <c r="D857" s="268" t="s">
        <v>131</v>
      </c>
      <c r="E857" s="268" t="s">
        <v>131</v>
      </c>
      <c r="F857" s="268" t="s">
        <v>1034</v>
      </c>
      <c r="G857" s="268">
        <v>0.546266</v>
      </c>
      <c r="H857" s="268">
        <v>123.904041</v>
      </c>
    </row>
    <row r="858" ht="15.6" spans="1:8">
      <c r="A858" s="268"/>
      <c r="B858" s="268"/>
      <c r="C858" s="268"/>
      <c r="D858" s="268" t="s">
        <v>131</v>
      </c>
      <c r="E858" s="268" t="s">
        <v>131</v>
      </c>
      <c r="F858" s="268" t="s">
        <v>1035</v>
      </c>
      <c r="G858" s="268">
        <v>0.547189</v>
      </c>
      <c r="H858" s="268">
        <v>123.904309</v>
      </c>
    </row>
    <row r="859" ht="15.6" spans="1:8">
      <c r="A859" s="268"/>
      <c r="B859" s="268"/>
      <c r="C859" s="268"/>
      <c r="D859" s="268" t="s">
        <v>1036</v>
      </c>
      <c r="E859" s="268" t="s">
        <v>131</v>
      </c>
      <c r="F859" s="268" t="s">
        <v>1037</v>
      </c>
      <c r="G859" s="268">
        <v>0.83983</v>
      </c>
      <c r="H859" s="268">
        <v>123.81218</v>
      </c>
    </row>
    <row r="860" ht="15.6" spans="1:8">
      <c r="A860" s="268"/>
      <c r="B860" s="268"/>
      <c r="C860" s="268"/>
      <c r="D860" s="268" t="s">
        <v>820</v>
      </c>
      <c r="E860" s="268" t="s">
        <v>4</v>
      </c>
      <c r="F860" s="268" t="s">
        <v>1038</v>
      </c>
      <c r="G860" s="268">
        <v>0.84177</v>
      </c>
      <c r="H860" s="268">
        <v>123.73855</v>
      </c>
    </row>
    <row r="861" ht="15.6" spans="1:8">
      <c r="A861" s="268"/>
      <c r="B861" s="268"/>
      <c r="C861" s="268"/>
      <c r="D861" s="268" t="s">
        <v>822</v>
      </c>
      <c r="E861" s="268" t="s">
        <v>4</v>
      </c>
      <c r="F861" s="268" t="s">
        <v>1039</v>
      </c>
      <c r="G861" s="268">
        <v>0.85665</v>
      </c>
      <c r="H861" s="268">
        <v>123.7076</v>
      </c>
    </row>
    <row r="862" ht="15.6" spans="1:8">
      <c r="A862" s="268"/>
      <c r="B862" s="268"/>
      <c r="C862" s="268"/>
      <c r="D862" s="268" t="s">
        <v>638</v>
      </c>
      <c r="E862" s="268" t="s">
        <v>4</v>
      </c>
      <c r="F862" s="268" t="s">
        <v>1040</v>
      </c>
      <c r="G862" s="268">
        <v>0.87767</v>
      </c>
      <c r="H862" s="268">
        <v>123.65312</v>
      </c>
    </row>
    <row r="863" ht="15.6" spans="1:8">
      <c r="A863" s="268"/>
      <c r="B863" s="268"/>
      <c r="C863" s="268"/>
      <c r="D863" s="268" t="s">
        <v>638</v>
      </c>
      <c r="E863" s="268" t="s">
        <v>4</v>
      </c>
      <c r="F863" s="268" t="s">
        <v>1041</v>
      </c>
      <c r="G863" s="268">
        <v>0.87978</v>
      </c>
      <c r="H863" s="268">
        <v>123.64813</v>
      </c>
    </row>
    <row r="864" ht="15.6" spans="1:8">
      <c r="A864" s="268"/>
      <c r="B864" s="268"/>
      <c r="C864" s="268"/>
      <c r="D864" s="268" t="s">
        <v>661</v>
      </c>
      <c r="E864" s="268" t="s">
        <v>4</v>
      </c>
      <c r="F864" s="268" t="s">
        <v>1042</v>
      </c>
      <c r="G864" s="268">
        <v>0.87842</v>
      </c>
      <c r="H864" s="268">
        <v>123.54382</v>
      </c>
    </row>
    <row r="865" ht="15.6" spans="1:8">
      <c r="A865" s="268"/>
      <c r="B865" s="268"/>
      <c r="C865" s="268"/>
      <c r="D865" s="268" t="s">
        <v>437</v>
      </c>
      <c r="E865" s="268" t="s">
        <v>4</v>
      </c>
      <c r="F865" s="268" t="s">
        <v>1043</v>
      </c>
      <c r="G865" s="268">
        <v>0.90848</v>
      </c>
      <c r="H865" s="268">
        <v>123.26072</v>
      </c>
    </row>
    <row r="866" ht="15.6" spans="1:8">
      <c r="A866" s="268"/>
      <c r="B866" s="268"/>
      <c r="C866" s="268"/>
      <c r="D866" s="268" t="s">
        <v>437</v>
      </c>
      <c r="E866" s="268" t="s">
        <v>4</v>
      </c>
      <c r="F866" s="268" t="s">
        <v>1044</v>
      </c>
      <c r="G866" s="268">
        <v>0.90655</v>
      </c>
      <c r="H866" s="268">
        <v>123.2596</v>
      </c>
    </row>
    <row r="867" ht="15.6" spans="1:8">
      <c r="A867" s="268"/>
      <c r="B867" s="268"/>
      <c r="C867" s="268"/>
      <c r="D867" s="268" t="s">
        <v>491</v>
      </c>
      <c r="E867" s="268" t="s">
        <v>4</v>
      </c>
      <c r="F867" s="268" t="s">
        <v>1045</v>
      </c>
      <c r="G867" s="268">
        <v>0.91603</v>
      </c>
      <c r="H867" s="268">
        <v>123.14022</v>
      </c>
    </row>
    <row r="868" ht="15.6" spans="1:8">
      <c r="A868" s="268"/>
      <c r="B868" s="268"/>
      <c r="C868" s="268"/>
      <c r="D868" s="268" t="s">
        <v>491</v>
      </c>
      <c r="E868" s="268" t="s">
        <v>4</v>
      </c>
      <c r="F868" s="268" t="s">
        <v>1046</v>
      </c>
      <c r="G868" s="268">
        <v>0.91453</v>
      </c>
      <c r="H868" s="268">
        <v>123.13668</v>
      </c>
    </row>
    <row r="869" ht="15.6" spans="1:8">
      <c r="A869" s="268"/>
      <c r="B869" s="268"/>
      <c r="C869" s="268"/>
      <c r="D869" s="268" t="s">
        <v>462</v>
      </c>
      <c r="E869" s="268" t="s">
        <v>132</v>
      </c>
      <c r="F869" s="268" t="s">
        <v>1047</v>
      </c>
      <c r="G869" s="268">
        <v>0.717752</v>
      </c>
      <c r="H869" s="268">
        <v>124.322283</v>
      </c>
    </row>
    <row r="870" ht="15.6" spans="1:8">
      <c r="A870" s="268"/>
      <c r="B870" s="268"/>
      <c r="C870" s="268"/>
      <c r="D870" s="268" t="s">
        <v>462</v>
      </c>
      <c r="E870" s="268" t="s">
        <v>132</v>
      </c>
      <c r="F870" s="268" t="s">
        <v>1048</v>
      </c>
      <c r="G870" s="268">
        <v>0.714253</v>
      </c>
      <c r="H870" s="268">
        <v>124.329081</v>
      </c>
    </row>
    <row r="871" ht="15.6" spans="1:8">
      <c r="A871" s="268"/>
      <c r="B871" s="268"/>
      <c r="C871" s="268"/>
      <c r="D871" s="268" t="s">
        <v>462</v>
      </c>
      <c r="E871" s="268" t="s">
        <v>132</v>
      </c>
      <c r="F871" s="268" t="s">
        <v>1049</v>
      </c>
      <c r="G871" s="268">
        <v>0.717291</v>
      </c>
      <c r="H871" s="268">
        <v>124.32475</v>
      </c>
    </row>
    <row r="872" ht="15.6" spans="1:8">
      <c r="A872" s="268"/>
      <c r="B872" s="268"/>
      <c r="C872" s="268"/>
      <c r="D872" s="268" t="s">
        <v>451</v>
      </c>
      <c r="E872" s="268" t="s">
        <v>4</v>
      </c>
      <c r="F872" s="268" t="s">
        <v>1050</v>
      </c>
      <c r="G872" s="268">
        <v>0.8839</v>
      </c>
      <c r="H872" s="268">
        <v>123.48633</v>
      </c>
    </row>
    <row r="873" ht="15.6" spans="1:8">
      <c r="A873" s="268"/>
      <c r="B873" s="268"/>
      <c r="C873" s="268"/>
      <c r="D873" s="268" t="s">
        <v>607</v>
      </c>
      <c r="E873" s="268" t="s">
        <v>4</v>
      </c>
      <c r="F873" s="268" t="s">
        <v>1051</v>
      </c>
      <c r="G873" s="268">
        <v>0.90602</v>
      </c>
      <c r="H873" s="268">
        <v>123.12215</v>
      </c>
    </row>
    <row r="874" ht="15.6" spans="1:8">
      <c r="A874" s="268"/>
      <c r="B874" s="268"/>
      <c r="C874" s="268"/>
      <c r="D874" s="268" t="s">
        <v>132</v>
      </c>
      <c r="E874" s="268" t="s">
        <v>132</v>
      </c>
      <c r="F874" s="268" t="s">
        <v>1052</v>
      </c>
      <c r="G874" s="268">
        <v>0.7371</v>
      </c>
      <c r="H874" s="268">
        <v>124.2824</v>
      </c>
    </row>
    <row r="875" ht="15.6" spans="1:8">
      <c r="A875" s="268"/>
      <c r="B875" s="268"/>
      <c r="C875" s="268"/>
      <c r="D875" s="268" t="s">
        <v>1053</v>
      </c>
      <c r="E875" s="268" t="s">
        <v>132</v>
      </c>
      <c r="F875" s="268" t="s">
        <v>1054</v>
      </c>
      <c r="G875" s="268">
        <v>0.714849</v>
      </c>
      <c r="H875" s="268">
        <v>124.281138</v>
      </c>
    </row>
    <row r="876" ht="15.6" spans="1:8">
      <c r="A876" s="268"/>
      <c r="B876" s="268"/>
      <c r="C876" s="268"/>
      <c r="D876" s="268" t="s">
        <v>839</v>
      </c>
      <c r="E876" s="268" t="s">
        <v>132</v>
      </c>
      <c r="F876" s="268" t="s">
        <v>1055</v>
      </c>
      <c r="G876" s="268">
        <v>0.713163</v>
      </c>
      <c r="H876" s="268">
        <v>124.276967</v>
      </c>
    </row>
    <row r="877" ht="15.6" spans="1:8">
      <c r="A877" s="268"/>
      <c r="B877" s="268"/>
      <c r="C877" s="268"/>
      <c r="D877" s="268" t="s">
        <v>132</v>
      </c>
      <c r="E877" s="268" t="s">
        <v>132</v>
      </c>
      <c r="F877" s="268" t="s">
        <v>1056</v>
      </c>
      <c r="G877" s="268">
        <v>0.815372</v>
      </c>
      <c r="H877" s="268">
        <v>124.199665</v>
      </c>
    </row>
    <row r="878" ht="15.6" spans="1:8">
      <c r="A878" s="268"/>
      <c r="B878" s="268"/>
      <c r="C878" s="268"/>
      <c r="D878" s="268" t="s">
        <v>528</v>
      </c>
      <c r="E878" s="268" t="s">
        <v>132</v>
      </c>
      <c r="F878" s="268" t="s">
        <v>1057</v>
      </c>
      <c r="G878" s="268">
        <v>0.7765</v>
      </c>
      <c r="H878" s="268">
        <v>124.293538</v>
      </c>
    </row>
    <row r="879" ht="15.6" spans="1:8">
      <c r="A879" s="268"/>
      <c r="B879" s="268"/>
      <c r="C879" s="268"/>
      <c r="D879" s="268" t="s">
        <v>843</v>
      </c>
      <c r="E879" s="268" t="s">
        <v>132</v>
      </c>
      <c r="F879" s="268" t="s">
        <v>1058</v>
      </c>
      <c r="G879" s="268">
        <v>0.766517</v>
      </c>
      <c r="H879" s="268">
        <v>124.299917</v>
      </c>
    </row>
    <row r="880" ht="15.6" spans="1:8">
      <c r="A880" s="268"/>
      <c r="B880" s="268"/>
      <c r="C880" s="268"/>
      <c r="D880" s="268" t="s">
        <v>410</v>
      </c>
      <c r="E880" s="268" t="s">
        <v>132</v>
      </c>
      <c r="F880" s="268" t="s">
        <v>1059</v>
      </c>
      <c r="G880" s="268">
        <v>0.748179</v>
      </c>
      <c r="H880" s="268">
        <v>124.303795</v>
      </c>
    </row>
    <row r="881" ht="15.6" spans="1:8">
      <c r="A881" s="268"/>
      <c r="B881" s="268"/>
      <c r="C881" s="268"/>
      <c r="D881" s="268" t="s">
        <v>410</v>
      </c>
      <c r="E881" s="268" t="s">
        <v>132</v>
      </c>
      <c r="F881" s="268" t="s">
        <v>1060</v>
      </c>
      <c r="G881" s="268">
        <v>0.744226</v>
      </c>
      <c r="H881" s="268">
        <v>124.301915</v>
      </c>
    </row>
    <row r="882" ht="15.6" spans="1:8">
      <c r="A882" s="268"/>
      <c r="B882" s="268"/>
      <c r="C882" s="268"/>
      <c r="D882" s="268" t="s">
        <v>418</v>
      </c>
      <c r="E882" s="268" t="s">
        <v>132</v>
      </c>
      <c r="F882" s="268" t="s">
        <v>1061</v>
      </c>
      <c r="G882" s="268">
        <v>0.73825</v>
      </c>
      <c r="H882" s="268">
        <v>124.3112</v>
      </c>
    </row>
    <row r="883" ht="15.6" spans="1:8">
      <c r="A883" s="268"/>
      <c r="B883" s="268"/>
      <c r="C883" s="268"/>
      <c r="D883" s="268" t="s">
        <v>324</v>
      </c>
      <c r="E883" s="268" t="s">
        <v>101</v>
      </c>
      <c r="F883" s="268" t="s">
        <v>1062</v>
      </c>
      <c r="G883" s="268">
        <v>0.78499</v>
      </c>
      <c r="H883" s="268">
        <v>124.10323</v>
      </c>
    </row>
    <row r="884" ht="15.6" spans="1:8">
      <c r="A884" s="268"/>
      <c r="B884" s="268"/>
      <c r="C884" s="268"/>
      <c r="D884" s="268" t="s">
        <v>324</v>
      </c>
      <c r="E884" s="268" t="s">
        <v>101</v>
      </c>
      <c r="F884" s="268" t="s">
        <v>1063</v>
      </c>
      <c r="G884" s="268">
        <v>0.86144</v>
      </c>
      <c r="H884" s="268">
        <v>123.94905</v>
      </c>
    </row>
    <row r="885" ht="15.6" spans="1:8">
      <c r="A885" s="268"/>
      <c r="B885" s="268"/>
      <c r="C885" s="268"/>
      <c r="D885" s="268" t="s">
        <v>226</v>
      </c>
      <c r="E885" s="268" t="s">
        <v>101</v>
      </c>
      <c r="F885" s="268" t="s">
        <v>1064</v>
      </c>
      <c r="G885" s="268">
        <v>0.94689</v>
      </c>
      <c r="H885" s="268">
        <v>124.17213</v>
      </c>
    </row>
    <row r="886" ht="15.6" spans="1:8">
      <c r="A886" s="268"/>
      <c r="B886" s="268"/>
      <c r="C886" s="268"/>
      <c r="D886" s="268" t="s">
        <v>342</v>
      </c>
      <c r="E886" s="268" t="s">
        <v>39</v>
      </c>
      <c r="F886" s="268" t="s">
        <v>1065</v>
      </c>
      <c r="G886" s="268">
        <v>0.91819</v>
      </c>
      <c r="H886" s="268">
        <v>124.10024</v>
      </c>
    </row>
    <row r="887" ht="15.6" spans="1:8">
      <c r="A887" s="268"/>
      <c r="B887" s="268"/>
      <c r="C887" s="268"/>
      <c r="D887" s="268" t="s">
        <v>342</v>
      </c>
      <c r="E887" s="268" t="s">
        <v>39</v>
      </c>
      <c r="F887" s="268" t="s">
        <v>1066</v>
      </c>
      <c r="G887" s="268">
        <v>0.91498</v>
      </c>
      <c r="H887" s="268">
        <v>124.10224</v>
      </c>
    </row>
    <row r="888" ht="15.6" spans="1:8">
      <c r="A888" s="268"/>
      <c r="B888" s="268"/>
      <c r="C888" s="268"/>
      <c r="D888" s="268" t="s">
        <v>342</v>
      </c>
      <c r="E888" s="268" t="s">
        <v>39</v>
      </c>
      <c r="F888" s="268" t="s">
        <v>1067</v>
      </c>
      <c r="G888" s="268">
        <v>1.0997</v>
      </c>
      <c r="H888" s="268">
        <v>124.34535</v>
      </c>
    </row>
    <row r="889" ht="15.6" spans="1:8">
      <c r="A889" s="268"/>
      <c r="B889" s="268"/>
      <c r="C889" s="268"/>
      <c r="D889" s="268" t="s">
        <v>342</v>
      </c>
      <c r="E889" s="268" t="s">
        <v>39</v>
      </c>
      <c r="F889" s="268" t="s">
        <v>1068</v>
      </c>
      <c r="G889" s="268">
        <v>1.10345</v>
      </c>
      <c r="H889" s="268">
        <v>124.34575</v>
      </c>
    </row>
    <row r="890" ht="15.6" spans="1:8">
      <c r="A890" s="268"/>
      <c r="B890" s="268"/>
      <c r="C890" s="268"/>
      <c r="D890" s="268" t="s">
        <v>342</v>
      </c>
      <c r="E890" s="268" t="s">
        <v>39</v>
      </c>
      <c r="F890" s="268" t="s">
        <v>1069</v>
      </c>
      <c r="G890" s="268">
        <v>1.12984</v>
      </c>
      <c r="H890" s="268">
        <v>124.35454</v>
      </c>
    </row>
    <row r="891" ht="15.6" spans="1:8">
      <c r="A891" s="268"/>
      <c r="B891" s="268"/>
      <c r="C891" s="268"/>
      <c r="D891" s="268" t="s">
        <v>226</v>
      </c>
      <c r="E891" s="268" t="s">
        <v>101</v>
      </c>
      <c r="F891" s="268" t="s">
        <v>1070</v>
      </c>
      <c r="G891" s="268">
        <v>0.84427</v>
      </c>
      <c r="H891" s="268">
        <v>124.15433</v>
      </c>
    </row>
    <row r="892" ht="15.6" spans="1:8">
      <c r="A892" s="268"/>
      <c r="B892" s="268"/>
      <c r="C892" s="268"/>
      <c r="D892" s="268" t="s">
        <v>226</v>
      </c>
      <c r="E892" s="268" t="s">
        <v>101</v>
      </c>
      <c r="F892" s="268" t="s">
        <v>1071</v>
      </c>
      <c r="G892" s="268">
        <v>0.8403</v>
      </c>
      <c r="H892" s="268">
        <v>124.16792</v>
      </c>
    </row>
    <row r="893" ht="15.6" spans="1:8">
      <c r="A893" s="268"/>
      <c r="B893" s="268"/>
      <c r="C893" s="268"/>
      <c r="D893" s="268" t="s">
        <v>226</v>
      </c>
      <c r="E893" s="268" t="s">
        <v>101</v>
      </c>
      <c r="F893" s="268" t="s">
        <v>1072</v>
      </c>
      <c r="G893" s="268">
        <v>0.90942</v>
      </c>
      <c r="H893" s="268">
        <v>124.09012</v>
      </c>
    </row>
    <row r="894" ht="15.6" spans="1:8">
      <c r="A894" s="268"/>
      <c r="B894" s="268"/>
      <c r="C894" s="268"/>
      <c r="D894" s="268" t="s">
        <v>226</v>
      </c>
      <c r="E894" s="268" t="s">
        <v>101</v>
      </c>
      <c r="F894" s="268" t="s">
        <v>1073</v>
      </c>
      <c r="G894" s="268">
        <v>0.86934</v>
      </c>
      <c r="H894" s="268">
        <v>123.99508</v>
      </c>
    </row>
    <row r="895" ht="15.6" spans="1:8">
      <c r="A895" s="268"/>
      <c r="B895" s="268"/>
      <c r="C895" s="268"/>
      <c r="D895" s="268" t="s">
        <v>462</v>
      </c>
      <c r="E895" s="268" t="s">
        <v>132</v>
      </c>
      <c r="F895" s="268" t="s">
        <v>1074</v>
      </c>
      <c r="G895" s="268">
        <v>0.712017</v>
      </c>
      <c r="H895" s="268">
        <v>124.321833</v>
      </c>
    </row>
    <row r="896" ht="15.6" spans="1:8">
      <c r="A896" s="268"/>
      <c r="B896" s="268"/>
      <c r="C896" s="268"/>
      <c r="D896" s="268" t="s">
        <v>462</v>
      </c>
      <c r="E896" s="268" t="s">
        <v>132</v>
      </c>
      <c r="F896" s="268" t="s">
        <v>1075</v>
      </c>
      <c r="G896" s="268">
        <v>0.715166</v>
      </c>
      <c r="H896" s="268">
        <v>124.321821</v>
      </c>
    </row>
    <row r="897" ht="15.6" spans="1:8">
      <c r="A897" s="268"/>
      <c r="B897" s="268"/>
      <c r="C897" s="268"/>
      <c r="D897" s="268" t="s">
        <v>136</v>
      </c>
      <c r="E897" s="268" t="s">
        <v>132</v>
      </c>
      <c r="F897" s="268" t="s">
        <v>1076</v>
      </c>
      <c r="G897" s="268">
        <v>0.709989</v>
      </c>
      <c r="H897" s="268">
        <v>124.296616</v>
      </c>
    </row>
    <row r="898" ht="15.6" spans="1:8">
      <c r="A898" s="268"/>
      <c r="B898" s="268"/>
      <c r="C898" s="268"/>
      <c r="D898" s="268" t="s">
        <v>136</v>
      </c>
      <c r="E898" s="268" t="s">
        <v>132</v>
      </c>
      <c r="F898" s="268" t="s">
        <v>1077</v>
      </c>
      <c r="G898" s="268">
        <v>0.700285</v>
      </c>
      <c r="H898" s="268">
        <v>124.279224</v>
      </c>
    </row>
    <row r="899" ht="15.6" spans="1:8">
      <c r="A899" s="268"/>
      <c r="B899" s="268"/>
      <c r="C899" s="268"/>
      <c r="D899" s="268" t="s">
        <v>136</v>
      </c>
      <c r="E899" s="268" t="s">
        <v>132</v>
      </c>
      <c r="F899" s="268" t="s">
        <v>1078</v>
      </c>
      <c r="G899" s="268">
        <v>0.696898</v>
      </c>
      <c r="H899" s="268">
        <v>124.276168</v>
      </c>
    </row>
    <row r="900" ht="15.6" spans="1:8">
      <c r="A900" s="268"/>
      <c r="B900" s="268"/>
      <c r="C900" s="268"/>
      <c r="D900" s="268" t="s">
        <v>462</v>
      </c>
      <c r="E900" s="268" t="s">
        <v>132</v>
      </c>
      <c r="F900" s="268" t="s">
        <v>1079</v>
      </c>
      <c r="G900" s="268">
        <v>0.74446</v>
      </c>
      <c r="H900" s="268">
        <v>124.32172</v>
      </c>
    </row>
    <row r="901" ht="15.6" spans="1:8">
      <c r="A901" s="268"/>
      <c r="B901" s="268"/>
      <c r="C901" s="268"/>
      <c r="D901" s="268" t="s">
        <v>462</v>
      </c>
      <c r="E901" s="268" t="s">
        <v>132</v>
      </c>
      <c r="F901" s="268" t="s">
        <v>1080</v>
      </c>
      <c r="G901" s="268">
        <v>0.737599</v>
      </c>
      <c r="H901" s="268">
        <v>124.327641</v>
      </c>
    </row>
    <row r="902" ht="15.6" spans="1:8">
      <c r="A902" s="268"/>
      <c r="B902" s="268"/>
      <c r="C902" s="268"/>
      <c r="D902" s="268" t="s">
        <v>497</v>
      </c>
      <c r="E902" s="268" t="s">
        <v>101</v>
      </c>
      <c r="F902" s="268" t="s">
        <v>1081</v>
      </c>
      <c r="G902" s="268">
        <v>1.02231</v>
      </c>
      <c r="H902" s="268">
        <v>124.30962</v>
      </c>
    </row>
    <row r="903" ht="15.6" spans="1:8">
      <c r="A903" s="268"/>
      <c r="B903" s="268"/>
      <c r="C903" s="268"/>
      <c r="D903" s="268" t="s">
        <v>497</v>
      </c>
      <c r="E903" s="268" t="s">
        <v>101</v>
      </c>
      <c r="F903" s="268" t="s">
        <v>1082</v>
      </c>
      <c r="G903" s="268">
        <v>1.02459</v>
      </c>
      <c r="H903" s="268">
        <v>124.30791</v>
      </c>
    </row>
    <row r="904" ht="15.6" spans="1:8">
      <c r="A904" s="268"/>
      <c r="B904" s="268"/>
      <c r="C904" s="268"/>
      <c r="D904" s="268" t="s">
        <v>497</v>
      </c>
      <c r="E904" s="268" t="s">
        <v>101</v>
      </c>
      <c r="F904" s="268" t="s">
        <v>1083</v>
      </c>
      <c r="G904" s="268">
        <v>0.99964</v>
      </c>
      <c r="H904" s="268">
        <v>124.30073</v>
      </c>
    </row>
    <row r="905" ht="15.6" spans="1:8">
      <c r="A905" s="268"/>
      <c r="B905" s="268"/>
      <c r="C905" s="268"/>
      <c r="D905" s="268" t="s">
        <v>131</v>
      </c>
      <c r="E905" s="268" t="s">
        <v>131</v>
      </c>
      <c r="F905" s="268" t="s">
        <v>1084</v>
      </c>
      <c r="G905" s="268">
        <v>0.544352</v>
      </c>
      <c r="H905" s="268">
        <v>123.892725</v>
      </c>
    </row>
    <row r="906" ht="15.6" spans="1:8">
      <c r="A906" s="268"/>
      <c r="B906" s="268"/>
      <c r="C906" s="268"/>
      <c r="D906" s="268" t="s">
        <v>136</v>
      </c>
      <c r="E906" s="268" t="s">
        <v>132</v>
      </c>
      <c r="F906" s="268" t="s">
        <v>1085</v>
      </c>
      <c r="G906" s="268">
        <v>0.713103</v>
      </c>
      <c r="H906" s="268">
        <v>124.300162</v>
      </c>
    </row>
    <row r="907" ht="15.6" spans="1:8">
      <c r="A907" s="268"/>
      <c r="B907" s="268"/>
      <c r="C907" s="268"/>
      <c r="D907" s="268" t="s">
        <v>131</v>
      </c>
      <c r="E907" s="268" t="s">
        <v>131</v>
      </c>
      <c r="F907" s="268" t="s">
        <v>1086</v>
      </c>
      <c r="G907" s="268">
        <v>0.6684</v>
      </c>
      <c r="H907" s="268">
        <v>124.2788</v>
      </c>
    </row>
    <row r="908" ht="15.6" spans="1:8">
      <c r="A908" s="268"/>
      <c r="B908" s="268"/>
      <c r="C908" s="268"/>
      <c r="D908" s="268" t="s">
        <v>497</v>
      </c>
      <c r="E908" s="268" t="s">
        <v>101</v>
      </c>
      <c r="F908" s="268" t="s">
        <v>1087</v>
      </c>
      <c r="G908" s="268">
        <v>0.99925</v>
      </c>
      <c r="H908" s="268">
        <v>124.30672</v>
      </c>
    </row>
    <row r="909" ht="15.6" spans="1:8">
      <c r="A909" s="268"/>
      <c r="B909" s="268"/>
      <c r="C909" s="268"/>
      <c r="D909" s="268" t="s">
        <v>324</v>
      </c>
      <c r="E909" s="268" t="s">
        <v>101</v>
      </c>
      <c r="F909" s="268" t="s">
        <v>1088</v>
      </c>
      <c r="G909" s="268">
        <v>0.86138</v>
      </c>
      <c r="H909" s="268">
        <v>123.94418</v>
      </c>
    </row>
    <row r="910" ht="15.6" spans="1:8">
      <c r="A910" s="268"/>
      <c r="B910" s="268"/>
      <c r="C910" s="268"/>
      <c r="D910" s="268" t="s">
        <v>131</v>
      </c>
      <c r="E910" s="268" t="s">
        <v>131</v>
      </c>
      <c r="F910" s="268" t="s">
        <v>1089</v>
      </c>
      <c r="G910" s="268">
        <v>0.596281</v>
      </c>
      <c r="H910" s="268">
        <v>124.041073</v>
      </c>
    </row>
    <row r="911" ht="15.6" spans="1:8">
      <c r="A911" s="268"/>
      <c r="B911" s="268"/>
      <c r="C911" s="268"/>
      <c r="D911" s="268" t="s">
        <v>131</v>
      </c>
      <c r="E911" s="268" t="s">
        <v>131</v>
      </c>
      <c r="F911" s="268" t="s">
        <v>1090</v>
      </c>
      <c r="G911" s="268">
        <v>0.588046</v>
      </c>
      <c r="H911" s="268">
        <v>124.029738</v>
      </c>
    </row>
    <row r="912" ht="15.6" spans="1:8">
      <c r="A912" s="268"/>
      <c r="B912" s="268"/>
      <c r="C912" s="268"/>
      <c r="D912" s="268" t="s">
        <v>131</v>
      </c>
      <c r="E912" s="268" t="s">
        <v>131</v>
      </c>
      <c r="F912" s="268" t="s">
        <v>1091</v>
      </c>
      <c r="G912" s="268">
        <v>0.5366</v>
      </c>
      <c r="H912" s="268">
        <v>124.00285</v>
      </c>
    </row>
    <row r="913" ht="15.6" spans="1:8">
      <c r="A913" s="268"/>
      <c r="B913" s="268"/>
      <c r="C913" s="268"/>
      <c r="D913" s="268" t="s">
        <v>131</v>
      </c>
      <c r="E913" s="268" t="s">
        <v>131</v>
      </c>
      <c r="F913" s="268" t="s">
        <v>1092</v>
      </c>
      <c r="G913" s="268">
        <v>0.530809</v>
      </c>
      <c r="H913" s="268">
        <v>123.98745</v>
      </c>
    </row>
    <row r="914" ht="15.6" spans="1:8">
      <c r="A914" s="268"/>
      <c r="B914" s="268"/>
      <c r="C914" s="268"/>
      <c r="D914" s="268" t="s">
        <v>131</v>
      </c>
      <c r="E914" s="268" t="s">
        <v>131</v>
      </c>
      <c r="F914" s="268" t="s">
        <v>1093</v>
      </c>
      <c r="G914" s="268">
        <v>0.526663</v>
      </c>
      <c r="H914" s="268">
        <v>123.970895</v>
      </c>
    </row>
    <row r="915" ht="15.6" spans="1:8">
      <c r="A915" s="268"/>
      <c r="B915" s="268"/>
      <c r="C915" s="268"/>
      <c r="D915" s="268" t="s">
        <v>131</v>
      </c>
      <c r="E915" s="268" t="s">
        <v>131</v>
      </c>
      <c r="F915" s="268" t="s">
        <v>1094</v>
      </c>
      <c r="G915" s="268">
        <v>0.51268</v>
      </c>
      <c r="H915" s="268">
        <v>123.96151</v>
      </c>
    </row>
    <row r="916" ht="15.6" spans="1:8">
      <c r="A916" s="268"/>
      <c r="B916" s="268"/>
      <c r="C916" s="268"/>
      <c r="D916" s="268" t="s">
        <v>131</v>
      </c>
      <c r="E916" s="268" t="s">
        <v>131</v>
      </c>
      <c r="F916" s="268" t="s">
        <v>1095</v>
      </c>
      <c r="G916" s="268">
        <v>0.49314</v>
      </c>
      <c r="H916" s="268">
        <v>123.97276</v>
      </c>
    </row>
    <row r="917" ht="15.6" spans="1:8">
      <c r="A917" s="268"/>
      <c r="B917" s="268"/>
      <c r="C917" s="268"/>
      <c r="D917" s="268" t="s">
        <v>640</v>
      </c>
      <c r="E917" s="268" t="s">
        <v>4</v>
      </c>
      <c r="F917" s="268" t="s">
        <v>1096</v>
      </c>
      <c r="G917" s="268">
        <v>0.88785</v>
      </c>
      <c r="H917" s="268">
        <v>123.60028</v>
      </c>
    </row>
    <row r="918" ht="15.6" spans="1:8">
      <c r="A918" s="268"/>
      <c r="B918" s="268"/>
      <c r="C918" s="268"/>
      <c r="D918" s="268" t="s">
        <v>644</v>
      </c>
      <c r="E918" s="268" t="s">
        <v>4</v>
      </c>
      <c r="F918" s="268" t="s">
        <v>1097</v>
      </c>
      <c r="G918" s="268">
        <v>0.87797</v>
      </c>
      <c r="H918" s="268">
        <v>123.52497</v>
      </c>
    </row>
    <row r="919" ht="15.6" spans="1:8">
      <c r="A919" s="268"/>
      <c r="B919" s="268"/>
      <c r="C919" s="268"/>
      <c r="D919" s="268" t="s">
        <v>1098</v>
      </c>
      <c r="E919" s="268" t="s">
        <v>4</v>
      </c>
      <c r="F919" s="268" t="s">
        <v>1099</v>
      </c>
      <c r="G919" s="268">
        <v>0.88242</v>
      </c>
      <c r="H919" s="268">
        <v>123.54635</v>
      </c>
    </row>
    <row r="920" ht="15.6" spans="1:8">
      <c r="A920" s="268"/>
      <c r="B920" s="268"/>
      <c r="C920" s="268"/>
      <c r="D920" s="268" t="s">
        <v>1100</v>
      </c>
      <c r="E920" s="268" t="s">
        <v>4</v>
      </c>
      <c r="F920" s="268" t="s">
        <v>1101</v>
      </c>
      <c r="G920" s="268">
        <v>0.88207</v>
      </c>
      <c r="H920" s="268">
        <v>123.54302</v>
      </c>
    </row>
    <row r="921" ht="15.6" spans="1:8">
      <c r="A921" s="268"/>
      <c r="B921" s="268"/>
      <c r="C921" s="268"/>
      <c r="D921" s="268" t="s">
        <v>462</v>
      </c>
      <c r="E921" s="268" t="s">
        <v>132</v>
      </c>
      <c r="F921" s="268" t="s">
        <v>1102</v>
      </c>
      <c r="G921" s="268">
        <v>0.729534</v>
      </c>
      <c r="H921" s="268">
        <v>124.308902</v>
      </c>
    </row>
    <row r="922" ht="15.6" spans="1:8">
      <c r="A922" s="268"/>
      <c r="B922" s="268"/>
      <c r="C922" s="268"/>
      <c r="D922" s="268" t="s">
        <v>462</v>
      </c>
      <c r="E922" s="268" t="s">
        <v>132</v>
      </c>
      <c r="F922" s="268" t="s">
        <v>1103</v>
      </c>
      <c r="G922" s="268">
        <v>0.72141</v>
      </c>
      <c r="H922" s="268">
        <v>124.30815</v>
      </c>
    </row>
    <row r="923" ht="15.6" spans="1:8">
      <c r="A923" s="268"/>
      <c r="B923" s="268"/>
      <c r="C923" s="268"/>
      <c r="D923" s="268" t="s">
        <v>1104</v>
      </c>
      <c r="E923" s="268" t="s">
        <v>4</v>
      </c>
      <c r="F923" s="268" t="s">
        <v>1105</v>
      </c>
      <c r="G923" s="268">
        <v>0.89823</v>
      </c>
      <c r="H923" s="268">
        <v>123.31674</v>
      </c>
    </row>
    <row r="924" ht="15.6" spans="1:8">
      <c r="A924" s="268"/>
      <c r="B924" s="268"/>
      <c r="C924" s="268"/>
      <c r="D924" s="268" t="s">
        <v>763</v>
      </c>
      <c r="E924" s="268" t="s">
        <v>4</v>
      </c>
      <c r="F924" s="268" t="s">
        <v>1106</v>
      </c>
      <c r="G924" s="268">
        <v>0.88983</v>
      </c>
      <c r="H924" s="268">
        <v>123.40632</v>
      </c>
    </row>
    <row r="925" ht="15.6" spans="1:8">
      <c r="A925" s="268"/>
      <c r="B925" s="268"/>
      <c r="C925" s="268"/>
      <c r="D925" s="268" t="s">
        <v>1107</v>
      </c>
      <c r="E925" s="268" t="s">
        <v>4</v>
      </c>
      <c r="F925" s="268" t="s">
        <v>1108</v>
      </c>
      <c r="G925" s="268">
        <v>0.89535</v>
      </c>
      <c r="H925" s="268">
        <v>123.12387</v>
      </c>
    </row>
    <row r="926" ht="15.6" spans="1:8">
      <c r="A926" s="268"/>
      <c r="B926" s="268"/>
      <c r="C926" s="268"/>
      <c r="D926" s="268" t="s">
        <v>136</v>
      </c>
      <c r="E926" s="268" t="s">
        <v>132</v>
      </c>
      <c r="F926" s="268" t="s">
        <v>1109</v>
      </c>
      <c r="G926" s="268">
        <v>0.70582858</v>
      </c>
      <c r="H926" s="268">
        <v>124.3064883</v>
      </c>
    </row>
    <row r="927" ht="15.6" spans="1:8">
      <c r="A927" s="268"/>
      <c r="B927" s="268"/>
      <c r="C927" s="268"/>
      <c r="D927" s="268" t="s">
        <v>610</v>
      </c>
      <c r="E927" s="268" t="s">
        <v>132</v>
      </c>
      <c r="F927" s="268" t="s">
        <v>1110</v>
      </c>
      <c r="G927" s="268">
        <v>0.770117</v>
      </c>
      <c r="H927" s="268">
        <v>124.289</v>
      </c>
    </row>
    <row r="928" ht="15.6" spans="1:8">
      <c r="A928" s="268"/>
      <c r="B928" s="268"/>
      <c r="C928" s="268"/>
      <c r="D928" s="268" t="s">
        <v>610</v>
      </c>
      <c r="E928" s="268" t="s">
        <v>132</v>
      </c>
      <c r="F928" s="268" t="s">
        <v>1111</v>
      </c>
      <c r="G928" s="268">
        <v>0.767</v>
      </c>
      <c r="H928" s="268">
        <v>124.289533</v>
      </c>
    </row>
    <row r="929" ht="15.6" spans="1:8">
      <c r="A929" s="268"/>
      <c r="B929" s="268"/>
      <c r="C929" s="268"/>
      <c r="D929" s="268" t="s">
        <v>132</v>
      </c>
      <c r="E929" s="268" t="s">
        <v>132</v>
      </c>
      <c r="F929" s="268" t="s">
        <v>1112</v>
      </c>
      <c r="G929" s="268">
        <v>0.739317</v>
      </c>
      <c r="H929" s="268">
        <v>124.285133</v>
      </c>
    </row>
    <row r="930" ht="15.6" spans="1:8">
      <c r="A930" s="268"/>
      <c r="B930" s="268"/>
      <c r="C930" s="268"/>
      <c r="D930" s="268" t="s">
        <v>132</v>
      </c>
      <c r="E930" s="268" t="s">
        <v>132</v>
      </c>
      <c r="F930" s="268" t="s">
        <v>1113</v>
      </c>
      <c r="G930" s="268">
        <v>0.743159</v>
      </c>
      <c r="H930" s="268">
        <v>124.297921</v>
      </c>
    </row>
    <row r="931" ht="15.6" spans="1:8">
      <c r="A931" s="268"/>
      <c r="B931" s="268"/>
      <c r="C931" s="268"/>
      <c r="D931" s="268" t="s">
        <v>132</v>
      </c>
      <c r="E931" s="268" t="s">
        <v>132</v>
      </c>
      <c r="F931" s="268" t="s">
        <v>1114</v>
      </c>
      <c r="G931" s="268">
        <v>0.780117</v>
      </c>
      <c r="H931" s="268">
        <v>124.246517</v>
      </c>
    </row>
    <row r="932" ht="15.6" spans="1:8">
      <c r="A932" s="268"/>
      <c r="B932" s="268"/>
      <c r="C932" s="268"/>
      <c r="D932" s="268" t="s">
        <v>132</v>
      </c>
      <c r="E932" s="268" t="s">
        <v>132</v>
      </c>
      <c r="F932" s="268" t="s">
        <v>1115</v>
      </c>
      <c r="G932" s="268">
        <v>0.782839</v>
      </c>
      <c r="H932" s="268">
        <v>124.24293</v>
      </c>
    </row>
    <row r="933" ht="15.6" spans="1:8">
      <c r="A933" s="268"/>
      <c r="B933" s="268"/>
      <c r="C933" s="268"/>
      <c r="D933" s="268" t="s">
        <v>410</v>
      </c>
      <c r="E933" s="268" t="s">
        <v>132</v>
      </c>
      <c r="F933" s="268" t="s">
        <v>1116</v>
      </c>
      <c r="G933" s="268">
        <v>0.745031</v>
      </c>
      <c r="H933" s="268">
        <v>124.305461</v>
      </c>
    </row>
    <row r="934" ht="15.6" spans="1:8">
      <c r="A934" s="268"/>
      <c r="B934" s="268"/>
      <c r="C934" s="268"/>
      <c r="D934" s="268" t="s">
        <v>410</v>
      </c>
      <c r="E934" s="268" t="s">
        <v>132</v>
      </c>
      <c r="F934" s="268" t="s">
        <v>1117</v>
      </c>
      <c r="G934" s="268">
        <v>0.753532</v>
      </c>
      <c r="H934" s="268">
        <v>124.311879</v>
      </c>
    </row>
    <row r="935" ht="15.6" spans="1:8">
      <c r="A935" s="268"/>
      <c r="B935" s="268"/>
      <c r="C935" s="268"/>
      <c r="D935" s="268" t="s">
        <v>410</v>
      </c>
      <c r="E935" s="268" t="s">
        <v>132</v>
      </c>
      <c r="F935" s="268" t="s">
        <v>1118</v>
      </c>
      <c r="G935" s="268">
        <v>0.756969</v>
      </c>
      <c r="H935" s="268">
        <v>124.316728</v>
      </c>
    </row>
    <row r="936" ht="15.6" spans="1:8">
      <c r="A936" s="268"/>
      <c r="B936" s="268"/>
      <c r="C936" s="268"/>
      <c r="D936" s="268" t="s">
        <v>131</v>
      </c>
      <c r="E936" s="268" t="s">
        <v>131</v>
      </c>
      <c r="F936" s="268" t="s">
        <v>1119</v>
      </c>
      <c r="G936" s="268">
        <v>0.54947</v>
      </c>
      <c r="H936" s="268">
        <v>123.93903</v>
      </c>
    </row>
    <row r="937" ht="15.6" spans="1:8">
      <c r="A937" s="268"/>
      <c r="B937" s="268"/>
      <c r="C937" s="268"/>
      <c r="D937" s="268" t="s">
        <v>131</v>
      </c>
      <c r="E937" s="268" t="s">
        <v>131</v>
      </c>
      <c r="F937" s="268" t="s">
        <v>1120</v>
      </c>
      <c r="G937" s="268">
        <v>0.618979</v>
      </c>
      <c r="H937" s="268">
        <v>124.082784</v>
      </c>
    </row>
    <row r="938" ht="15.6" spans="1:8">
      <c r="A938" s="268"/>
      <c r="B938" s="268"/>
      <c r="C938" s="268"/>
      <c r="D938" s="268" t="s">
        <v>131</v>
      </c>
      <c r="E938" s="268" t="s">
        <v>131</v>
      </c>
      <c r="F938" s="268" t="s">
        <v>1121</v>
      </c>
      <c r="G938" s="268">
        <v>0.61078</v>
      </c>
      <c r="H938" s="268">
        <v>124.08535</v>
      </c>
    </row>
    <row r="939" ht="15.6" spans="1:8">
      <c r="A939" s="268"/>
      <c r="B939" s="268"/>
      <c r="C939" s="268"/>
      <c r="D939" s="268" t="s">
        <v>131</v>
      </c>
      <c r="E939" s="268" t="s">
        <v>131</v>
      </c>
      <c r="F939" s="268" t="s">
        <v>1122</v>
      </c>
      <c r="G939" s="268">
        <v>0.700557</v>
      </c>
      <c r="H939" s="268">
        <v>124.183199</v>
      </c>
    </row>
    <row r="940" ht="15.6" spans="1:8">
      <c r="A940" s="268"/>
      <c r="B940" s="268"/>
      <c r="C940" s="268"/>
      <c r="D940" s="268" t="s">
        <v>131</v>
      </c>
      <c r="E940" s="268" t="s">
        <v>131</v>
      </c>
      <c r="F940" s="268" t="s">
        <v>1123</v>
      </c>
      <c r="G940" s="268">
        <v>0.65533</v>
      </c>
      <c r="H940" s="268">
        <v>124.16574</v>
      </c>
    </row>
    <row r="941" ht="15.6" spans="1:8">
      <c r="A941" s="268"/>
      <c r="B941" s="268"/>
      <c r="C941" s="268"/>
      <c r="D941" s="268" t="s">
        <v>226</v>
      </c>
      <c r="E941" s="268" t="s">
        <v>101</v>
      </c>
      <c r="F941" s="268" t="s">
        <v>1124</v>
      </c>
      <c r="G941" s="268">
        <v>0.90728</v>
      </c>
      <c r="H941" s="268">
        <v>124.10005</v>
      </c>
    </row>
    <row r="942" ht="15.6" spans="1:8">
      <c r="A942" s="268"/>
      <c r="B942" s="268"/>
      <c r="C942" s="268"/>
      <c r="D942" s="268" t="s">
        <v>226</v>
      </c>
      <c r="E942" s="268" t="s">
        <v>101</v>
      </c>
      <c r="F942" s="268" t="s">
        <v>1125</v>
      </c>
      <c r="G942" s="268">
        <v>0.87852</v>
      </c>
      <c r="H942" s="268">
        <v>124.11938</v>
      </c>
    </row>
    <row r="943" ht="15.6" spans="1:8">
      <c r="A943" s="268"/>
      <c r="B943" s="268"/>
      <c r="C943" s="268"/>
      <c r="D943" s="268" t="s">
        <v>46</v>
      </c>
      <c r="E943" s="268" t="s">
        <v>22</v>
      </c>
      <c r="F943" s="268" t="s">
        <v>1126</v>
      </c>
      <c r="G943" s="268">
        <v>0.3808</v>
      </c>
      <c r="H943" s="268">
        <v>123.98512</v>
      </c>
    </row>
    <row r="944" ht="15.6" spans="1:8">
      <c r="A944" s="268"/>
      <c r="B944" s="268"/>
      <c r="C944" s="268"/>
      <c r="D944" s="268" t="s">
        <v>46</v>
      </c>
      <c r="E944" s="268" t="s">
        <v>22</v>
      </c>
      <c r="F944" s="268" t="s">
        <v>1127</v>
      </c>
      <c r="G944" s="268">
        <v>0.38283</v>
      </c>
      <c r="H944" s="268">
        <v>123.97793</v>
      </c>
    </row>
    <row r="945" ht="15.6" spans="1:8">
      <c r="A945" s="268"/>
      <c r="B945" s="268"/>
      <c r="C945" s="268"/>
      <c r="D945" s="268" t="s">
        <v>46</v>
      </c>
      <c r="E945" s="268" t="s">
        <v>22</v>
      </c>
      <c r="F945" s="268" t="s">
        <v>1128</v>
      </c>
      <c r="G945" s="268">
        <v>0.38058</v>
      </c>
      <c r="H945" s="268">
        <v>123.97377</v>
      </c>
    </row>
    <row r="946" ht="15.6" spans="1:8">
      <c r="A946" s="268"/>
      <c r="B946" s="268"/>
      <c r="C946" s="268"/>
      <c r="D946" s="268" t="s">
        <v>226</v>
      </c>
      <c r="E946" s="268" t="s">
        <v>101</v>
      </c>
      <c r="F946" s="268" t="s">
        <v>1129</v>
      </c>
      <c r="G946" s="268">
        <v>0.87784</v>
      </c>
      <c r="H946" s="268">
        <v>124.0881</v>
      </c>
    </row>
    <row r="947" ht="15.6" spans="1:8">
      <c r="A947" s="268"/>
      <c r="B947" s="268"/>
      <c r="C947" s="268"/>
      <c r="D947" s="268" t="s">
        <v>226</v>
      </c>
      <c r="E947" s="268" t="s">
        <v>101</v>
      </c>
      <c r="F947" s="268" t="s">
        <v>1130</v>
      </c>
      <c r="G947" s="268">
        <v>0.87976</v>
      </c>
      <c r="H947" s="268">
        <v>124.09382</v>
      </c>
    </row>
    <row r="948" ht="15.6" spans="1:8">
      <c r="A948" s="268"/>
      <c r="B948" s="268"/>
      <c r="C948" s="268"/>
      <c r="D948" s="268" t="s">
        <v>136</v>
      </c>
      <c r="E948" s="268" t="s">
        <v>132</v>
      </c>
      <c r="F948" s="268" t="s">
        <v>1131</v>
      </c>
      <c r="G948" s="268">
        <v>0.707</v>
      </c>
      <c r="H948" s="268">
        <v>124.3057</v>
      </c>
    </row>
    <row r="949" ht="15.6" spans="1:8">
      <c r="A949" s="268"/>
      <c r="B949" s="268"/>
      <c r="C949" s="268"/>
      <c r="D949" s="268" t="s">
        <v>136</v>
      </c>
      <c r="E949" s="268" t="s">
        <v>132</v>
      </c>
      <c r="F949" s="268" t="s">
        <v>1132</v>
      </c>
      <c r="G949" s="268">
        <v>0.702733</v>
      </c>
      <c r="H949" s="268">
        <v>124.3075</v>
      </c>
    </row>
    <row r="950" ht="15.6" spans="1:8">
      <c r="A950" s="268"/>
      <c r="B950" s="268"/>
      <c r="C950" s="268"/>
      <c r="D950" s="268" t="s">
        <v>131</v>
      </c>
      <c r="E950" s="268" t="s">
        <v>132</v>
      </c>
      <c r="F950" s="268" t="s">
        <v>1133</v>
      </c>
      <c r="G950" s="268">
        <v>0.686781</v>
      </c>
      <c r="H950" s="268">
        <v>124.276632</v>
      </c>
    </row>
    <row r="951" ht="15.6" spans="1:8">
      <c r="A951" s="268"/>
      <c r="B951" s="268"/>
      <c r="C951" s="268"/>
      <c r="D951" s="268" t="s">
        <v>131</v>
      </c>
      <c r="E951" s="268" t="s">
        <v>132</v>
      </c>
      <c r="F951" s="268" t="s">
        <v>1134</v>
      </c>
      <c r="G951" s="268">
        <v>0.673561</v>
      </c>
      <c r="H951" s="268">
        <v>124.274572</v>
      </c>
    </row>
    <row r="952" ht="15.6" spans="1:8">
      <c r="A952" s="268"/>
      <c r="B952" s="268"/>
      <c r="C952" s="268"/>
      <c r="D952" s="268" t="s">
        <v>131</v>
      </c>
      <c r="E952" s="268" t="s">
        <v>132</v>
      </c>
      <c r="F952" s="268" t="s">
        <v>1135</v>
      </c>
      <c r="G952" s="268">
        <v>0.667124</v>
      </c>
      <c r="H952" s="268">
        <v>124.281413</v>
      </c>
    </row>
    <row r="953" ht="15.6" spans="1:8">
      <c r="A953" s="268"/>
      <c r="B953" s="268"/>
      <c r="C953" s="268"/>
      <c r="D953" s="268" t="s">
        <v>462</v>
      </c>
      <c r="E953" s="268" t="s">
        <v>132</v>
      </c>
      <c r="F953" s="268" t="s">
        <v>1136</v>
      </c>
      <c r="G953" s="268">
        <v>0.727299</v>
      </c>
      <c r="H953" s="268">
        <v>124.323004</v>
      </c>
    </row>
    <row r="954" ht="15.6" spans="1:8">
      <c r="A954" s="268"/>
      <c r="B954" s="268"/>
      <c r="C954" s="268"/>
      <c r="D954" s="268" t="s">
        <v>462</v>
      </c>
      <c r="E954" s="268" t="s">
        <v>132</v>
      </c>
      <c r="F954" s="268" t="s">
        <v>1137</v>
      </c>
      <c r="G954" s="268">
        <v>0.733418</v>
      </c>
      <c r="H954" s="268">
        <v>124.319706</v>
      </c>
    </row>
    <row r="955" ht="15.6" spans="1:8">
      <c r="A955" s="268"/>
      <c r="B955" s="268"/>
      <c r="C955" s="268"/>
      <c r="D955" s="268" t="s">
        <v>588</v>
      </c>
      <c r="E955" s="268" t="s">
        <v>131</v>
      </c>
      <c r="F955" s="268" t="s">
        <v>1138</v>
      </c>
      <c r="G955" s="268">
        <v>0.82608</v>
      </c>
      <c r="H955" s="268">
        <v>123.85913</v>
      </c>
    </row>
    <row r="956" ht="15.6" spans="1:8">
      <c r="A956" s="268"/>
      <c r="B956" s="268"/>
      <c r="C956" s="268"/>
      <c r="D956" s="268" t="s">
        <v>1139</v>
      </c>
      <c r="E956" s="268" t="s">
        <v>131</v>
      </c>
      <c r="F956" s="268" t="s">
        <v>1140</v>
      </c>
      <c r="G956" s="268">
        <v>0.82935</v>
      </c>
      <c r="H956" s="268">
        <v>123.83538</v>
      </c>
    </row>
    <row r="957" ht="15.6" spans="1:8">
      <c r="A957" s="268"/>
      <c r="B957" s="268"/>
      <c r="C957" s="268"/>
      <c r="D957" s="268" t="s">
        <v>751</v>
      </c>
      <c r="E957" s="268" t="s">
        <v>131</v>
      </c>
      <c r="F957" s="268" t="s">
        <v>1141</v>
      </c>
      <c r="G957" s="268">
        <v>0.84074</v>
      </c>
      <c r="H957" s="268">
        <v>123.82934</v>
      </c>
    </row>
    <row r="958" ht="15.6" spans="1:8">
      <c r="A958" s="268"/>
      <c r="B958" s="268"/>
      <c r="C958" s="268"/>
      <c r="D958" s="268" t="s">
        <v>638</v>
      </c>
      <c r="E958" s="268" t="s">
        <v>4</v>
      </c>
      <c r="F958" s="268" t="s">
        <v>1142</v>
      </c>
      <c r="G958" s="268">
        <v>0.87997</v>
      </c>
      <c r="H958" s="268">
        <v>123.62315</v>
      </c>
    </row>
    <row r="959" ht="15.6" spans="1:8">
      <c r="A959" s="268"/>
      <c r="B959" s="268"/>
      <c r="C959" s="268"/>
      <c r="D959" s="268" t="s">
        <v>497</v>
      </c>
      <c r="E959" s="268" t="s">
        <v>101</v>
      </c>
      <c r="F959" s="268" t="s">
        <v>1143</v>
      </c>
      <c r="G959" s="268">
        <v>1.001</v>
      </c>
      <c r="H959" s="268">
        <v>124.31092</v>
      </c>
    </row>
    <row r="960" ht="15.6" spans="1:8">
      <c r="A960" s="268"/>
      <c r="B960" s="268"/>
      <c r="C960" s="268"/>
      <c r="D960" s="268" t="s">
        <v>226</v>
      </c>
      <c r="E960" s="268" t="s">
        <v>101</v>
      </c>
      <c r="F960" s="268" t="s">
        <v>1144</v>
      </c>
      <c r="G960" s="268">
        <v>0.92437</v>
      </c>
      <c r="H960" s="268">
        <v>124.13287</v>
      </c>
    </row>
    <row r="961" ht="15.6" spans="1:8">
      <c r="A961" s="268"/>
      <c r="B961" s="268"/>
      <c r="C961" s="268"/>
      <c r="D961" s="268" t="s">
        <v>226</v>
      </c>
      <c r="E961" s="268" t="s">
        <v>101</v>
      </c>
      <c r="F961" s="268" t="s">
        <v>1145</v>
      </c>
      <c r="G961" s="268">
        <v>0.92942</v>
      </c>
      <c r="H961" s="268">
        <v>124.14533</v>
      </c>
    </row>
    <row r="962" ht="15.6" spans="1:8">
      <c r="A962" s="268"/>
      <c r="B962" s="268"/>
      <c r="C962" s="268"/>
      <c r="D962" s="268" t="s">
        <v>226</v>
      </c>
      <c r="E962" s="268" t="s">
        <v>101</v>
      </c>
      <c r="F962" s="268" t="s">
        <v>1146</v>
      </c>
      <c r="G962" s="268">
        <v>0.93288</v>
      </c>
      <c r="H962" s="268">
        <v>124.1521</v>
      </c>
    </row>
    <row r="963" ht="15.6" spans="1:8">
      <c r="A963" s="268"/>
      <c r="B963" s="268"/>
      <c r="C963" s="268"/>
      <c r="D963" s="268" t="s">
        <v>226</v>
      </c>
      <c r="E963" s="268" t="s">
        <v>101</v>
      </c>
      <c r="F963" s="268" t="s">
        <v>1147</v>
      </c>
      <c r="G963" s="268">
        <v>0.9419</v>
      </c>
      <c r="H963" s="268">
        <v>124.16393</v>
      </c>
    </row>
    <row r="964" ht="15.6" spans="1:8">
      <c r="A964" s="268"/>
      <c r="B964" s="268"/>
      <c r="C964" s="268"/>
      <c r="D964" s="268" t="s">
        <v>226</v>
      </c>
      <c r="E964" s="268" t="s">
        <v>101</v>
      </c>
      <c r="F964" s="268" t="s">
        <v>1148</v>
      </c>
      <c r="G964" s="268">
        <v>0.94847</v>
      </c>
      <c r="H964" s="268">
        <v>124.1706</v>
      </c>
    </row>
    <row r="965" ht="15.6" spans="1:8">
      <c r="A965" s="268"/>
      <c r="B965" s="268"/>
      <c r="C965" s="268"/>
      <c r="D965" s="268" t="s">
        <v>1149</v>
      </c>
      <c r="E965" s="268" t="s">
        <v>4</v>
      </c>
      <c r="F965" s="268" t="s">
        <v>1150</v>
      </c>
      <c r="G965" s="268">
        <v>0.87945</v>
      </c>
      <c r="H965" s="268">
        <v>123.55878</v>
      </c>
    </row>
    <row r="966" ht="15.6" spans="1:8">
      <c r="A966" s="268"/>
      <c r="B966" s="268"/>
      <c r="C966" s="268"/>
      <c r="D966" s="268" t="s">
        <v>1151</v>
      </c>
      <c r="E966" s="268" t="s">
        <v>4</v>
      </c>
      <c r="F966" s="268" t="s">
        <v>1152</v>
      </c>
      <c r="G966" s="268">
        <v>0.90958</v>
      </c>
      <c r="H966" s="268">
        <v>123.27125</v>
      </c>
    </row>
    <row r="967" ht="15.6" spans="1:8">
      <c r="A967" s="268"/>
      <c r="B967" s="268"/>
      <c r="C967" s="268"/>
      <c r="D967" s="268" t="s">
        <v>437</v>
      </c>
      <c r="E967" s="268" t="s">
        <v>4</v>
      </c>
      <c r="F967" s="268" t="s">
        <v>1153</v>
      </c>
      <c r="G967" s="268">
        <v>0.902</v>
      </c>
      <c r="H967" s="268">
        <v>123.27765</v>
      </c>
    </row>
    <row r="968" ht="15.6" spans="1:8">
      <c r="A968" s="268"/>
      <c r="B968" s="268"/>
      <c r="C968" s="268"/>
      <c r="D968" s="268" t="s">
        <v>920</v>
      </c>
      <c r="E968" s="268" t="s">
        <v>4</v>
      </c>
      <c r="F968" s="268" t="s">
        <v>1154</v>
      </c>
      <c r="G968" s="268">
        <v>0.94098</v>
      </c>
      <c r="H968" s="268">
        <v>123.23775</v>
      </c>
    </row>
    <row r="969" ht="15.6" spans="1:8">
      <c r="A969" s="268"/>
      <c r="B969" s="268"/>
      <c r="C969" s="268"/>
      <c r="D969" s="268" t="s">
        <v>514</v>
      </c>
      <c r="E969" s="268" t="s">
        <v>4</v>
      </c>
      <c r="F969" s="268" t="s">
        <v>1155</v>
      </c>
      <c r="G969" s="268">
        <v>0.89753</v>
      </c>
      <c r="H969" s="268">
        <v>123.22465</v>
      </c>
    </row>
    <row r="970" ht="15.6" spans="1:8">
      <c r="A970" s="268"/>
      <c r="B970" s="268"/>
      <c r="C970" s="268"/>
      <c r="D970" s="268" t="s">
        <v>514</v>
      </c>
      <c r="E970" s="268" t="s">
        <v>4</v>
      </c>
      <c r="F970" s="268" t="s">
        <v>1156</v>
      </c>
      <c r="G970" s="268">
        <v>0.91142</v>
      </c>
      <c r="H970" s="268">
        <v>123.21113</v>
      </c>
    </row>
    <row r="971" ht="15.6" spans="1:8">
      <c r="A971" s="268"/>
      <c r="B971" s="268"/>
      <c r="C971" s="268"/>
      <c r="D971" s="268" t="s">
        <v>446</v>
      </c>
      <c r="E971" s="268" t="s">
        <v>132</v>
      </c>
      <c r="F971" s="268" t="s">
        <v>1157</v>
      </c>
      <c r="G971" s="268">
        <v>0.757667</v>
      </c>
      <c r="H971" s="268">
        <v>124.326067</v>
      </c>
    </row>
    <row r="972" ht="15.6" spans="1:8">
      <c r="A972" s="268"/>
      <c r="B972" s="268"/>
      <c r="C972" s="268"/>
      <c r="D972" s="268" t="s">
        <v>131</v>
      </c>
      <c r="E972" s="268" t="s">
        <v>132</v>
      </c>
      <c r="F972" s="268" t="s">
        <v>1158</v>
      </c>
      <c r="G972" s="268">
        <v>0.77085</v>
      </c>
      <c r="H972" s="268">
        <v>124.331883</v>
      </c>
    </row>
    <row r="973" ht="15.6" spans="1:8">
      <c r="A973" s="268"/>
      <c r="B973" s="268"/>
      <c r="C973" s="268"/>
      <c r="D973" s="268" t="s">
        <v>131</v>
      </c>
      <c r="E973" s="268" t="s">
        <v>132</v>
      </c>
      <c r="F973" s="268" t="s">
        <v>1159</v>
      </c>
      <c r="G973" s="268">
        <v>0.773734</v>
      </c>
      <c r="H973" s="268">
        <v>124.336375</v>
      </c>
    </row>
    <row r="974" ht="15.6" spans="1:8">
      <c r="A974" s="268"/>
      <c r="B974" s="268"/>
      <c r="C974" s="268"/>
      <c r="D974" s="268" t="s">
        <v>131</v>
      </c>
      <c r="E974" s="268" t="s">
        <v>132</v>
      </c>
      <c r="F974" s="268" t="s">
        <v>1160</v>
      </c>
      <c r="G974" s="268">
        <v>0.775783</v>
      </c>
      <c r="H974" s="268">
        <v>124.345783</v>
      </c>
    </row>
    <row r="975" ht="15.6" spans="1:8">
      <c r="A975" s="268"/>
      <c r="B975" s="268"/>
      <c r="C975" s="268"/>
      <c r="D975" s="268" t="s">
        <v>131</v>
      </c>
      <c r="E975" s="268" t="s">
        <v>132</v>
      </c>
      <c r="F975" s="268" t="s">
        <v>1161</v>
      </c>
      <c r="G975" s="268">
        <v>0.777683</v>
      </c>
      <c r="H975" s="268">
        <v>124.35055</v>
      </c>
    </row>
    <row r="976" ht="15.6" spans="1:8">
      <c r="A976" s="268"/>
      <c r="B976" s="268"/>
      <c r="C976" s="268"/>
      <c r="D976" s="268" t="s">
        <v>889</v>
      </c>
      <c r="E976" s="268" t="s">
        <v>132</v>
      </c>
      <c r="F976" s="268" t="s">
        <v>1162</v>
      </c>
      <c r="G976" s="268">
        <v>0.728417</v>
      </c>
      <c r="H976" s="268">
        <v>124.30157</v>
      </c>
    </row>
    <row r="977" ht="15.6" spans="1:8">
      <c r="A977" s="268"/>
      <c r="B977" s="268"/>
      <c r="C977" s="268"/>
      <c r="D977" s="268" t="s">
        <v>132</v>
      </c>
      <c r="E977" s="268" t="s">
        <v>132</v>
      </c>
      <c r="F977" s="268" t="s">
        <v>1163</v>
      </c>
      <c r="G977" s="268">
        <v>0.763067</v>
      </c>
      <c r="H977" s="268">
        <v>124.258833</v>
      </c>
    </row>
    <row r="978" ht="15.6" spans="1:8">
      <c r="A978" s="268"/>
      <c r="B978" s="268"/>
      <c r="C978" s="268"/>
      <c r="D978" s="268" t="s">
        <v>132</v>
      </c>
      <c r="E978" s="268" t="s">
        <v>132</v>
      </c>
      <c r="F978" s="268" t="s">
        <v>1164</v>
      </c>
      <c r="G978" s="268">
        <v>0.765784</v>
      </c>
      <c r="H978" s="268">
        <v>124.247426</v>
      </c>
    </row>
    <row r="979" ht="15.6" spans="1:8">
      <c r="A979" s="268"/>
      <c r="B979" s="268"/>
      <c r="C979" s="268"/>
      <c r="D979" s="268" t="s">
        <v>410</v>
      </c>
      <c r="E979" s="268" t="s">
        <v>132</v>
      </c>
      <c r="F979" s="268" t="s">
        <v>1165</v>
      </c>
      <c r="G979" s="268">
        <v>0.74086</v>
      </c>
      <c r="H979" s="268">
        <v>124.309881</v>
      </c>
    </row>
    <row r="980" ht="15.6" spans="1:8">
      <c r="A980" s="268"/>
      <c r="B980" s="268"/>
      <c r="C980" s="268"/>
      <c r="D980" s="268" t="s">
        <v>410</v>
      </c>
      <c r="E980" s="268" t="s">
        <v>132</v>
      </c>
      <c r="F980" s="268" t="s">
        <v>1166</v>
      </c>
      <c r="G980" s="268">
        <v>0.741729</v>
      </c>
      <c r="H980" s="268">
        <v>124.310969</v>
      </c>
    </row>
    <row r="981" ht="15.6" spans="1:8">
      <c r="A981" s="268"/>
      <c r="B981" s="268"/>
      <c r="C981" s="268"/>
      <c r="D981" s="268" t="s">
        <v>410</v>
      </c>
      <c r="E981" s="268" t="s">
        <v>132</v>
      </c>
      <c r="F981" s="268" t="s">
        <v>1167</v>
      </c>
      <c r="G981" s="268">
        <v>0.740382</v>
      </c>
      <c r="H981" s="268">
        <v>124.309143</v>
      </c>
    </row>
    <row r="982" ht="15.6" spans="1:8">
      <c r="A982" s="268"/>
      <c r="B982" s="268"/>
      <c r="C982" s="268"/>
      <c r="D982" s="268" t="s">
        <v>410</v>
      </c>
      <c r="E982" s="268" t="s">
        <v>132</v>
      </c>
      <c r="F982" s="268" t="s">
        <v>1168</v>
      </c>
      <c r="G982" s="268">
        <v>0.739511</v>
      </c>
      <c r="H982" s="268">
        <v>124.309907</v>
      </c>
    </row>
    <row r="983" ht="15.6" spans="1:8">
      <c r="A983" s="268"/>
      <c r="B983" s="268"/>
      <c r="C983" s="268"/>
      <c r="D983" s="268" t="s">
        <v>448</v>
      </c>
      <c r="E983" s="268" t="s">
        <v>132</v>
      </c>
      <c r="F983" s="268" t="s">
        <v>1169</v>
      </c>
      <c r="G983" s="268">
        <v>0.741032</v>
      </c>
      <c r="H983" s="268">
        <v>124.315288</v>
      </c>
    </row>
    <row r="984" ht="15.6" spans="1:8">
      <c r="A984" s="268"/>
      <c r="B984" s="268"/>
      <c r="C984" s="268"/>
      <c r="D984" s="268" t="s">
        <v>448</v>
      </c>
      <c r="E984" s="268" t="s">
        <v>132</v>
      </c>
      <c r="F984" s="268" t="s">
        <v>1170</v>
      </c>
      <c r="G984" s="268">
        <v>0.74001</v>
      </c>
      <c r="H984" s="268">
        <v>124.316918</v>
      </c>
    </row>
    <row r="985" ht="15.6" spans="1:8">
      <c r="A985" s="268"/>
      <c r="B985" s="268"/>
      <c r="C985" s="268"/>
      <c r="D985" s="268" t="s">
        <v>131</v>
      </c>
      <c r="E985" s="268" t="s">
        <v>131</v>
      </c>
      <c r="F985" s="268" t="s">
        <v>1171</v>
      </c>
      <c r="G985" s="268">
        <v>0.572822</v>
      </c>
      <c r="H985" s="268">
        <v>124.044472</v>
      </c>
    </row>
    <row r="986" ht="15.6" spans="1:8">
      <c r="A986" s="268"/>
      <c r="B986" s="268"/>
      <c r="C986" s="268"/>
      <c r="D986" s="268" t="s">
        <v>131</v>
      </c>
      <c r="E986" s="268" t="s">
        <v>131</v>
      </c>
      <c r="F986" s="268" t="s">
        <v>1172</v>
      </c>
      <c r="G986" s="268">
        <v>0.562352</v>
      </c>
      <c r="H986" s="268">
        <v>124.025248</v>
      </c>
    </row>
    <row r="987" ht="15.6" spans="1:8">
      <c r="A987" s="268"/>
      <c r="B987" s="268"/>
      <c r="C987" s="268"/>
      <c r="D987" s="268" t="s">
        <v>131</v>
      </c>
      <c r="E987" s="268" t="s">
        <v>131</v>
      </c>
      <c r="F987" s="268" t="s">
        <v>1173</v>
      </c>
      <c r="G987" s="268">
        <v>0.559073</v>
      </c>
      <c r="H987" s="268">
        <v>124.024766</v>
      </c>
    </row>
    <row r="988" ht="15.6" spans="1:8">
      <c r="A988" s="268"/>
      <c r="B988" s="268"/>
      <c r="C988" s="268"/>
      <c r="D988" s="268" t="s">
        <v>131</v>
      </c>
      <c r="E988" s="268" t="s">
        <v>131</v>
      </c>
      <c r="F988" s="268" t="s">
        <v>1174</v>
      </c>
      <c r="G988" s="268">
        <v>0.554155</v>
      </c>
      <c r="H988" s="268">
        <v>124.024068</v>
      </c>
    </row>
    <row r="989" ht="15.6" spans="1:8">
      <c r="A989" s="268"/>
      <c r="B989" s="268"/>
      <c r="C989" s="268"/>
      <c r="D989" s="268" t="s">
        <v>131</v>
      </c>
      <c r="E989" s="268" t="s">
        <v>131</v>
      </c>
      <c r="F989" s="268" t="s">
        <v>1175</v>
      </c>
      <c r="G989" s="268">
        <v>0.56768</v>
      </c>
      <c r="H989" s="268">
        <v>123.98767</v>
      </c>
    </row>
    <row r="990" ht="15.6" spans="1:8">
      <c r="A990" s="268"/>
      <c r="B990" s="268"/>
      <c r="C990" s="268"/>
      <c r="D990" s="268" t="s">
        <v>131</v>
      </c>
      <c r="E990" s="268" t="s">
        <v>131</v>
      </c>
      <c r="F990" s="268" t="s">
        <v>1176</v>
      </c>
      <c r="G990" s="268">
        <v>0.56827</v>
      </c>
      <c r="H990" s="268">
        <v>123.98955</v>
      </c>
    </row>
    <row r="991" ht="15.6" spans="1:8">
      <c r="A991" s="268"/>
      <c r="B991" s="268"/>
      <c r="C991" s="268"/>
      <c r="D991" s="268" t="s">
        <v>131</v>
      </c>
      <c r="E991" s="268" t="s">
        <v>131</v>
      </c>
      <c r="F991" s="268" t="s">
        <v>1177</v>
      </c>
      <c r="G991" s="268">
        <v>0.60015</v>
      </c>
      <c r="H991" s="268">
        <v>124.12247</v>
      </c>
    </row>
    <row r="992" ht="15.6" spans="1:8">
      <c r="A992" s="268"/>
      <c r="B992" s="268"/>
      <c r="C992" s="268"/>
      <c r="D992" s="268" t="s">
        <v>131</v>
      </c>
      <c r="E992" s="268" t="s">
        <v>131</v>
      </c>
      <c r="F992" s="268" t="s">
        <v>1178</v>
      </c>
      <c r="G992" s="268">
        <v>0.609322</v>
      </c>
      <c r="H992" s="268">
        <v>124.082015</v>
      </c>
    </row>
    <row r="993" ht="15.6" spans="1:8">
      <c r="A993" s="268"/>
      <c r="B993" s="268"/>
      <c r="C993" s="268"/>
      <c r="D993" s="268" t="s">
        <v>131</v>
      </c>
      <c r="E993" s="268" t="s">
        <v>131</v>
      </c>
      <c r="F993" s="268" t="s">
        <v>1179</v>
      </c>
      <c r="G993" s="268">
        <v>0.649846</v>
      </c>
      <c r="H993" s="268">
        <v>124.200438</v>
      </c>
    </row>
    <row r="994" ht="15.6" spans="1:8">
      <c r="A994" s="268"/>
      <c r="B994" s="268"/>
      <c r="C994" s="268"/>
      <c r="D994" s="268" t="s">
        <v>131</v>
      </c>
      <c r="E994" s="268" t="s">
        <v>131</v>
      </c>
      <c r="F994" s="268" t="s">
        <v>1180</v>
      </c>
      <c r="G994" s="268">
        <v>0.653724</v>
      </c>
      <c r="H994" s="268">
        <v>124.192215</v>
      </c>
    </row>
    <row r="995" ht="15.6" spans="1:8">
      <c r="A995" s="268"/>
      <c r="B995" s="268"/>
      <c r="C995" s="268"/>
      <c r="D995" s="268" t="s">
        <v>131</v>
      </c>
      <c r="E995" s="268" t="s">
        <v>131</v>
      </c>
      <c r="F995" s="268" t="s">
        <v>1181</v>
      </c>
      <c r="G995" s="268">
        <v>0.55191</v>
      </c>
      <c r="H995" s="268">
        <v>124.05278</v>
      </c>
    </row>
    <row r="996" ht="15.6" spans="1:8">
      <c r="A996" s="268"/>
      <c r="B996" s="268"/>
      <c r="C996" s="268"/>
      <c r="D996" s="268" t="s">
        <v>131</v>
      </c>
      <c r="E996" s="268" t="s">
        <v>131</v>
      </c>
      <c r="F996" s="268" t="s">
        <v>1182</v>
      </c>
      <c r="G996" s="268">
        <v>0.54491</v>
      </c>
      <c r="H996" s="268">
        <v>124.02249</v>
      </c>
    </row>
    <row r="997" ht="15.6" spans="1:8">
      <c r="A997" s="268"/>
      <c r="B997" s="268"/>
      <c r="C997" s="268"/>
      <c r="D997" s="268" t="s">
        <v>324</v>
      </c>
      <c r="E997" s="268" t="s">
        <v>101</v>
      </c>
      <c r="F997" s="268" t="s">
        <v>1183</v>
      </c>
      <c r="G997" s="268">
        <v>0.88024</v>
      </c>
      <c r="H997" s="268">
        <v>124.0189</v>
      </c>
    </row>
    <row r="998" ht="15.6" spans="1:8">
      <c r="A998" s="268"/>
      <c r="B998" s="268"/>
      <c r="C998" s="268"/>
      <c r="D998" s="268" t="s">
        <v>324</v>
      </c>
      <c r="E998" s="268" t="s">
        <v>101</v>
      </c>
      <c r="F998" s="268" t="s">
        <v>1184</v>
      </c>
      <c r="G998" s="268">
        <v>0.86397</v>
      </c>
      <c r="H998" s="268">
        <v>124.03288</v>
      </c>
    </row>
    <row r="999" ht="15.6" spans="1:8">
      <c r="A999" s="268"/>
      <c r="B999" s="268"/>
      <c r="C999" s="268"/>
      <c r="D999" s="268" t="s">
        <v>324</v>
      </c>
      <c r="E999" s="268" t="s">
        <v>101</v>
      </c>
      <c r="F999" s="268" t="s">
        <v>1185</v>
      </c>
      <c r="G999" s="268">
        <v>0.8613</v>
      </c>
      <c r="H999" s="268">
        <v>124.03158</v>
      </c>
    </row>
    <row r="1000" ht="15.6" spans="1:8">
      <c r="A1000" s="268"/>
      <c r="B1000" s="268"/>
      <c r="C1000" s="268"/>
      <c r="D1000" s="268" t="s">
        <v>324</v>
      </c>
      <c r="E1000" s="268" t="s">
        <v>101</v>
      </c>
      <c r="F1000" s="268" t="s">
        <v>1186</v>
      </c>
      <c r="G1000" s="268">
        <v>0.84811</v>
      </c>
      <c r="H1000" s="268">
        <v>124.00002</v>
      </c>
    </row>
    <row r="1001" ht="15.6" spans="1:8">
      <c r="A1001" s="268"/>
      <c r="B1001" s="268"/>
      <c r="C1001" s="268"/>
      <c r="D1001" s="268" t="s">
        <v>131</v>
      </c>
      <c r="E1001" s="268" t="s">
        <v>132</v>
      </c>
      <c r="F1001" s="268" t="s">
        <v>1187</v>
      </c>
      <c r="G1001" s="268">
        <v>0.703825</v>
      </c>
      <c r="H1001" s="268">
        <v>124.277776</v>
      </c>
    </row>
    <row r="1002" ht="15.6" spans="1:8">
      <c r="A1002" s="268"/>
      <c r="B1002" s="268"/>
      <c r="C1002" s="268"/>
      <c r="D1002" s="268" t="s">
        <v>131</v>
      </c>
      <c r="E1002" s="268" t="s">
        <v>132</v>
      </c>
      <c r="F1002" s="268" t="s">
        <v>1188</v>
      </c>
      <c r="G1002" s="268">
        <v>0.69978</v>
      </c>
      <c r="H1002" s="268">
        <v>124.271936</v>
      </c>
    </row>
    <row r="1003" ht="15.6" spans="1:8">
      <c r="A1003" s="268"/>
      <c r="B1003" s="268"/>
      <c r="C1003" s="268"/>
      <c r="D1003" s="268" t="s">
        <v>136</v>
      </c>
      <c r="E1003" s="268" t="s">
        <v>132</v>
      </c>
      <c r="F1003" s="268" t="s">
        <v>1189</v>
      </c>
      <c r="G1003" s="268">
        <v>0.719692</v>
      </c>
      <c r="H1003" s="268">
        <v>124.291874</v>
      </c>
    </row>
    <row r="1004" ht="15.6" spans="1:8">
      <c r="A1004" s="268"/>
      <c r="B1004" s="268"/>
      <c r="C1004" s="268"/>
      <c r="D1004" s="268" t="s">
        <v>136</v>
      </c>
      <c r="E1004" s="268" t="s">
        <v>132</v>
      </c>
      <c r="F1004" s="268" t="s">
        <v>1190</v>
      </c>
      <c r="G1004" s="268">
        <v>0.715267</v>
      </c>
      <c r="H1004" s="268">
        <v>124.30405</v>
      </c>
    </row>
    <row r="1005" ht="15.6" spans="1:8">
      <c r="A1005" s="268"/>
      <c r="B1005" s="268"/>
      <c r="C1005" s="268"/>
      <c r="D1005" s="268" t="s">
        <v>136</v>
      </c>
      <c r="E1005" s="268" t="s">
        <v>132</v>
      </c>
      <c r="F1005" s="268" t="s">
        <v>1191</v>
      </c>
      <c r="G1005" s="268">
        <v>0.711417</v>
      </c>
      <c r="H1005" s="268">
        <v>124.305483</v>
      </c>
    </row>
    <row r="1006" ht="15.6" spans="1:8">
      <c r="A1006" s="268"/>
      <c r="B1006" s="268"/>
      <c r="C1006" s="268"/>
      <c r="D1006" s="268" t="s">
        <v>131</v>
      </c>
      <c r="E1006" s="268" t="s">
        <v>132</v>
      </c>
      <c r="F1006" s="268" t="s">
        <v>1192</v>
      </c>
      <c r="G1006" s="268">
        <v>0.614147</v>
      </c>
      <c r="H1006" s="268">
        <v>124.282226</v>
      </c>
    </row>
    <row r="1007" ht="15.6" spans="1:8">
      <c r="A1007" s="268"/>
      <c r="B1007" s="268"/>
      <c r="C1007" s="268"/>
      <c r="D1007" s="268" t="s">
        <v>131</v>
      </c>
      <c r="E1007" s="268" t="s">
        <v>132</v>
      </c>
      <c r="F1007" s="268" t="s">
        <v>1193</v>
      </c>
      <c r="G1007" s="268">
        <v>0.605321</v>
      </c>
      <c r="H1007" s="268">
        <v>124.274393</v>
      </c>
    </row>
    <row r="1008" ht="15.6" spans="1:8">
      <c r="A1008" s="268"/>
      <c r="B1008" s="268"/>
      <c r="C1008" s="268"/>
      <c r="D1008" s="268" t="s">
        <v>131</v>
      </c>
      <c r="E1008" s="268" t="s">
        <v>132</v>
      </c>
      <c r="F1008" s="268" t="s">
        <v>1194</v>
      </c>
      <c r="G1008" s="268">
        <v>0.815867</v>
      </c>
      <c r="H1008" s="268">
        <v>124.323683</v>
      </c>
    </row>
    <row r="1009" ht="15.6" spans="1:8">
      <c r="A1009" s="268"/>
      <c r="B1009" s="268"/>
      <c r="C1009" s="268"/>
      <c r="D1009" s="268" t="s">
        <v>1195</v>
      </c>
      <c r="E1009" s="268" t="s">
        <v>132</v>
      </c>
      <c r="F1009" s="268" t="s">
        <v>1196</v>
      </c>
      <c r="G1009" s="268">
        <v>0.867145</v>
      </c>
      <c r="H1009" s="268">
        <v>124.347032</v>
      </c>
    </row>
    <row r="1010" ht="15.6" spans="1:8">
      <c r="A1010" s="268"/>
      <c r="B1010" s="268"/>
      <c r="C1010" s="268"/>
      <c r="D1010" s="268" t="s">
        <v>493</v>
      </c>
      <c r="E1010" s="268" t="s">
        <v>22</v>
      </c>
      <c r="F1010" s="268" t="s">
        <v>1197</v>
      </c>
      <c r="G1010" s="268">
        <v>0.30764</v>
      </c>
      <c r="H1010" s="268">
        <v>123.654</v>
      </c>
    </row>
    <row r="1011" ht="15.6" spans="1:8">
      <c r="A1011" s="268"/>
      <c r="B1011" s="268"/>
      <c r="C1011" s="268"/>
      <c r="D1011" s="268" t="s">
        <v>493</v>
      </c>
      <c r="E1011" s="268" t="s">
        <v>22</v>
      </c>
      <c r="F1011" s="268" t="s">
        <v>1198</v>
      </c>
      <c r="G1011" s="268">
        <v>0.31217</v>
      </c>
      <c r="H1011" s="268">
        <v>123.58606</v>
      </c>
    </row>
    <row r="1012" ht="15.6" spans="1:8">
      <c r="A1012" s="268"/>
      <c r="B1012" s="268"/>
      <c r="C1012" s="268"/>
      <c r="D1012" s="268" t="s">
        <v>493</v>
      </c>
      <c r="E1012" s="268" t="s">
        <v>22</v>
      </c>
      <c r="F1012" s="268" t="s">
        <v>1199</v>
      </c>
      <c r="G1012" s="268">
        <v>0.31692</v>
      </c>
      <c r="H1012" s="268">
        <v>123.5789</v>
      </c>
    </row>
    <row r="1013" ht="15.6" spans="1:8">
      <c r="A1013" s="268"/>
      <c r="B1013" s="268"/>
      <c r="C1013" s="268"/>
      <c r="D1013" s="268" t="s">
        <v>493</v>
      </c>
      <c r="E1013" s="268" t="s">
        <v>22</v>
      </c>
      <c r="F1013" s="268" t="s">
        <v>1200</v>
      </c>
      <c r="G1013" s="268">
        <v>0.3236</v>
      </c>
      <c r="H1013" s="268">
        <v>123.55989</v>
      </c>
    </row>
    <row r="1014" ht="15.6" spans="1:8">
      <c r="A1014" s="268"/>
      <c r="B1014" s="268"/>
      <c r="C1014" s="268"/>
      <c r="D1014" s="268" t="s">
        <v>493</v>
      </c>
      <c r="E1014" s="268" t="s">
        <v>22</v>
      </c>
      <c r="F1014" s="268" t="s">
        <v>1201</v>
      </c>
      <c r="G1014" s="268">
        <v>0.32405</v>
      </c>
      <c r="H1014" s="268">
        <v>123.54433</v>
      </c>
    </row>
    <row r="1015" ht="15.6" spans="1:8">
      <c r="A1015" s="268"/>
      <c r="B1015" s="268"/>
      <c r="C1015" s="268"/>
      <c r="D1015" s="268" t="s">
        <v>427</v>
      </c>
      <c r="E1015" s="268" t="s">
        <v>131</v>
      </c>
      <c r="F1015" s="268" t="s">
        <v>1202</v>
      </c>
      <c r="G1015" s="268">
        <v>0.81985</v>
      </c>
      <c r="H1015" s="268">
        <v>123.90185</v>
      </c>
    </row>
    <row r="1016" ht="15.6" spans="1:8">
      <c r="A1016" s="268"/>
      <c r="B1016" s="268"/>
      <c r="C1016" s="268"/>
      <c r="D1016" s="268" t="s">
        <v>364</v>
      </c>
      <c r="E1016" s="268" t="s">
        <v>131</v>
      </c>
      <c r="F1016" s="268" t="s">
        <v>1203</v>
      </c>
      <c r="G1016" s="268">
        <v>0.80997</v>
      </c>
      <c r="H1016" s="268">
        <v>123.89161</v>
      </c>
    </row>
    <row r="1017" ht="15.6" spans="1:8">
      <c r="A1017" s="268"/>
      <c r="B1017" s="268"/>
      <c r="C1017" s="268"/>
      <c r="D1017" s="268" t="s">
        <v>1204</v>
      </c>
      <c r="E1017" s="268" t="s">
        <v>4</v>
      </c>
      <c r="F1017" s="268" t="s">
        <v>1205</v>
      </c>
      <c r="G1017" s="268">
        <v>0.88003</v>
      </c>
      <c r="H1017" s="268">
        <v>123.58513</v>
      </c>
    </row>
    <row r="1018" ht="15.6" spans="1:8">
      <c r="A1018" s="268"/>
      <c r="B1018" s="268"/>
      <c r="C1018" s="268"/>
      <c r="D1018" s="268" t="s">
        <v>1206</v>
      </c>
      <c r="E1018" s="268" t="s">
        <v>4</v>
      </c>
      <c r="F1018" s="268" t="s">
        <v>1207</v>
      </c>
      <c r="G1018" s="268">
        <v>0.87978</v>
      </c>
      <c r="H1018" s="268">
        <v>123.55423</v>
      </c>
    </row>
    <row r="1019" ht="15.6" spans="1:8">
      <c r="A1019" s="268"/>
      <c r="B1019" s="268"/>
      <c r="C1019" s="268"/>
      <c r="D1019" s="268" t="s">
        <v>1208</v>
      </c>
      <c r="E1019" s="268" t="s">
        <v>4</v>
      </c>
      <c r="F1019" s="268" t="s">
        <v>1209</v>
      </c>
      <c r="G1019" s="268">
        <v>0.90812</v>
      </c>
      <c r="H1019" s="268">
        <v>123.27383</v>
      </c>
    </row>
    <row r="1020" ht="15.6" spans="1:8">
      <c r="A1020" s="268"/>
      <c r="B1020" s="268"/>
      <c r="C1020" s="268"/>
      <c r="D1020" s="268" t="s">
        <v>953</v>
      </c>
      <c r="E1020" s="268" t="s">
        <v>4</v>
      </c>
      <c r="F1020" s="268" t="s">
        <v>1210</v>
      </c>
      <c r="G1020" s="268">
        <v>0.88048</v>
      </c>
      <c r="H1020" s="268">
        <v>123.30627</v>
      </c>
    </row>
    <row r="1021" ht="15.6" spans="1:8">
      <c r="A1021" s="268"/>
      <c r="B1021" s="268"/>
      <c r="C1021" s="268"/>
      <c r="D1021" s="268" t="s">
        <v>1211</v>
      </c>
      <c r="E1021" s="268" t="s">
        <v>4</v>
      </c>
      <c r="F1021" s="268" t="s">
        <v>1212</v>
      </c>
      <c r="G1021" s="268">
        <v>0.8537</v>
      </c>
      <c r="H1021" s="268">
        <v>123.50398</v>
      </c>
    </row>
    <row r="1022" ht="15.6" spans="1:8">
      <c r="A1022" s="268"/>
      <c r="B1022" s="268"/>
      <c r="C1022" s="268"/>
      <c r="D1022" s="268" t="s">
        <v>955</v>
      </c>
      <c r="E1022" s="268" t="s">
        <v>4</v>
      </c>
      <c r="F1022" s="268" t="s">
        <v>1213</v>
      </c>
      <c r="G1022" s="268">
        <v>0.87933</v>
      </c>
      <c r="H1022" s="268">
        <v>123.51797</v>
      </c>
    </row>
    <row r="1023" ht="15.6" spans="1:8">
      <c r="A1023" s="268"/>
      <c r="B1023" s="268"/>
      <c r="C1023" s="268"/>
      <c r="D1023" s="268" t="s">
        <v>437</v>
      </c>
      <c r="E1023" s="268" t="s">
        <v>4</v>
      </c>
      <c r="F1023" s="268" t="s">
        <v>1214</v>
      </c>
      <c r="G1023" s="268">
        <v>0.91263</v>
      </c>
      <c r="H1023" s="268">
        <v>123.2662</v>
      </c>
    </row>
    <row r="1024" ht="15.6" spans="1:8">
      <c r="A1024" s="268"/>
      <c r="B1024" s="268"/>
      <c r="C1024" s="268"/>
      <c r="D1024" s="268" t="s">
        <v>489</v>
      </c>
      <c r="E1024" s="268" t="s">
        <v>22</v>
      </c>
      <c r="F1024" s="268" t="s">
        <v>1215</v>
      </c>
      <c r="G1024" s="268">
        <v>0.32045</v>
      </c>
      <c r="H1024" s="268">
        <v>123.71941</v>
      </c>
    </row>
    <row r="1025" ht="15.6" spans="1:8">
      <c r="A1025" s="268"/>
      <c r="B1025" s="268"/>
      <c r="C1025" s="268"/>
      <c r="D1025" s="268" t="s">
        <v>342</v>
      </c>
      <c r="E1025" s="268" t="s">
        <v>101</v>
      </c>
      <c r="F1025" s="268" t="s">
        <v>1216</v>
      </c>
      <c r="G1025" s="268">
        <v>0.83511</v>
      </c>
      <c r="H1025" s="268">
        <v>123.94572</v>
      </c>
    </row>
    <row r="1026" ht="15.6" spans="1:8">
      <c r="A1026" s="268"/>
      <c r="B1026" s="268"/>
      <c r="C1026" s="268"/>
      <c r="D1026" s="268" t="s">
        <v>497</v>
      </c>
      <c r="E1026" s="268" t="s">
        <v>101</v>
      </c>
      <c r="F1026" s="268" t="s">
        <v>1217</v>
      </c>
      <c r="G1026" s="268">
        <v>0.98973</v>
      </c>
      <c r="H1026" s="268">
        <v>124.21462</v>
      </c>
    </row>
    <row r="1027" ht="15.6" spans="1:8">
      <c r="A1027" s="268"/>
      <c r="B1027" s="268"/>
      <c r="C1027" s="268"/>
      <c r="D1027" s="268" t="s">
        <v>497</v>
      </c>
      <c r="E1027" s="268" t="s">
        <v>101</v>
      </c>
      <c r="F1027" s="268" t="s">
        <v>1218</v>
      </c>
      <c r="G1027" s="268">
        <v>0.99067</v>
      </c>
      <c r="H1027" s="268">
        <v>124.2367</v>
      </c>
    </row>
    <row r="1028" ht="15.6" spans="1:8">
      <c r="A1028" s="268"/>
      <c r="B1028" s="268"/>
      <c r="C1028" s="268"/>
      <c r="D1028" s="268" t="s">
        <v>497</v>
      </c>
      <c r="E1028" s="268" t="s">
        <v>101</v>
      </c>
      <c r="F1028" s="268" t="s">
        <v>1219</v>
      </c>
      <c r="G1028" s="268">
        <v>0.98587</v>
      </c>
      <c r="H1028" s="268">
        <v>124.25106</v>
      </c>
    </row>
    <row r="1029" ht="15.6" spans="1:8">
      <c r="A1029" s="268"/>
      <c r="B1029" s="268"/>
      <c r="C1029" s="268"/>
      <c r="D1029" s="268" t="s">
        <v>324</v>
      </c>
      <c r="E1029" s="268" t="s">
        <v>101</v>
      </c>
      <c r="F1029" s="268" t="s">
        <v>1220</v>
      </c>
      <c r="G1029" s="268">
        <v>0.85612</v>
      </c>
      <c r="H1029" s="268">
        <v>123.93635</v>
      </c>
    </row>
    <row r="1030" ht="15.6" spans="1:8">
      <c r="A1030" s="268"/>
      <c r="B1030" s="268"/>
      <c r="C1030" s="268"/>
      <c r="D1030" s="268" t="s">
        <v>226</v>
      </c>
      <c r="E1030" s="268" t="s">
        <v>101</v>
      </c>
      <c r="F1030" s="268" t="s">
        <v>1221</v>
      </c>
      <c r="G1030" s="268">
        <v>0.91839</v>
      </c>
      <c r="H1030" s="268">
        <v>124.09702</v>
      </c>
    </row>
    <row r="1031" ht="15.6" spans="1:8">
      <c r="A1031" s="268"/>
      <c r="B1031" s="268"/>
      <c r="C1031" s="268"/>
      <c r="D1031" s="268" t="s">
        <v>226</v>
      </c>
      <c r="E1031" s="268" t="s">
        <v>101</v>
      </c>
      <c r="F1031" s="268" t="s">
        <v>1222</v>
      </c>
      <c r="G1031" s="268">
        <v>0.92085</v>
      </c>
      <c r="H1031" s="268">
        <v>124.08945</v>
      </c>
    </row>
    <row r="1032" ht="15.6" spans="1:8">
      <c r="A1032" s="268"/>
      <c r="B1032" s="268"/>
      <c r="C1032" s="268"/>
      <c r="D1032" s="268" t="s">
        <v>46</v>
      </c>
      <c r="E1032" s="268" t="s">
        <v>22</v>
      </c>
      <c r="F1032" s="268" t="s">
        <v>1223</v>
      </c>
      <c r="G1032" s="268">
        <v>0.39883</v>
      </c>
      <c r="H1032" s="268">
        <v>123.98026</v>
      </c>
    </row>
    <row r="1033" ht="15.6" spans="1:8">
      <c r="A1033" s="268"/>
      <c r="B1033" s="268"/>
      <c r="C1033" s="268"/>
      <c r="D1033" s="268" t="s">
        <v>46</v>
      </c>
      <c r="E1033" s="268" t="s">
        <v>22</v>
      </c>
      <c r="F1033" s="268" t="s">
        <v>1224</v>
      </c>
      <c r="G1033" s="268">
        <v>0.3652</v>
      </c>
      <c r="H1033" s="268">
        <v>123.94921</v>
      </c>
    </row>
    <row r="1034" ht="15.6" spans="1:8">
      <c r="A1034" s="268"/>
      <c r="B1034" s="268"/>
      <c r="C1034" s="268"/>
      <c r="D1034" s="268" t="s">
        <v>1225</v>
      </c>
      <c r="E1034" s="268" t="s">
        <v>131</v>
      </c>
      <c r="F1034" s="268" t="s">
        <v>1226</v>
      </c>
      <c r="G1034" s="268">
        <v>0.550261</v>
      </c>
      <c r="H1034" s="268">
        <v>123.999417</v>
      </c>
    </row>
    <row r="1035" ht="15.6" spans="1:8">
      <c r="A1035" s="268"/>
      <c r="B1035" s="268"/>
      <c r="C1035" s="268"/>
      <c r="D1035" s="268" t="s">
        <v>493</v>
      </c>
      <c r="E1035" s="268" t="s">
        <v>22</v>
      </c>
      <c r="F1035" s="268" t="s">
        <v>1227</v>
      </c>
      <c r="G1035" s="268">
        <v>0.311828</v>
      </c>
      <c r="H1035" s="268">
        <v>123.593868</v>
      </c>
    </row>
    <row r="1036" ht="15.6" spans="1:8">
      <c r="A1036" s="268"/>
      <c r="B1036" s="268"/>
      <c r="C1036" s="268"/>
      <c r="D1036" s="268" t="s">
        <v>1228</v>
      </c>
      <c r="E1036" s="268" t="s">
        <v>4</v>
      </c>
      <c r="F1036" s="268" t="s">
        <v>1229</v>
      </c>
      <c r="G1036" s="268">
        <v>0.89633</v>
      </c>
      <c r="H1036" s="268">
        <v>123.30783</v>
      </c>
    </row>
    <row r="1037" ht="15.6" spans="1:8">
      <c r="A1037" s="268"/>
      <c r="B1037" s="268"/>
      <c r="C1037" s="268"/>
      <c r="D1037" s="268" t="s">
        <v>131</v>
      </c>
      <c r="E1037" s="268" t="s">
        <v>131</v>
      </c>
      <c r="F1037" s="268" t="s">
        <v>1230</v>
      </c>
      <c r="G1037" s="268">
        <v>0.56527</v>
      </c>
      <c r="H1037" s="268">
        <v>123.98892</v>
      </c>
    </row>
    <row r="1038" ht="15.6" spans="1:8">
      <c r="A1038" s="268"/>
      <c r="B1038" s="268"/>
      <c r="C1038" s="268"/>
      <c r="D1038" s="268" t="s">
        <v>437</v>
      </c>
      <c r="E1038" s="268" t="s">
        <v>4</v>
      </c>
      <c r="F1038" s="268" t="s">
        <v>1231</v>
      </c>
      <c r="G1038" s="268">
        <v>0.91077</v>
      </c>
      <c r="H1038" s="268">
        <v>123.26253</v>
      </c>
    </row>
    <row r="1039" ht="15.6" spans="1:8">
      <c r="A1039" s="268"/>
      <c r="B1039" s="268"/>
      <c r="C1039" s="268"/>
      <c r="D1039" s="268" t="s">
        <v>437</v>
      </c>
      <c r="E1039" s="268" t="s">
        <v>4</v>
      </c>
      <c r="F1039" s="268" t="s">
        <v>1232</v>
      </c>
      <c r="G1039" s="268">
        <v>0.91287</v>
      </c>
      <c r="H1039" s="268">
        <v>123.25923</v>
      </c>
    </row>
    <row r="1040" ht="15.6" spans="1:8">
      <c r="A1040" s="268"/>
      <c r="B1040" s="268"/>
      <c r="C1040" s="268"/>
      <c r="D1040" s="268" t="s">
        <v>877</v>
      </c>
      <c r="E1040" s="268" t="s">
        <v>4</v>
      </c>
      <c r="F1040" s="268" t="s">
        <v>1233</v>
      </c>
      <c r="G1040" s="268">
        <v>0.94117</v>
      </c>
      <c r="H1040" s="268">
        <v>123.1767</v>
      </c>
    </row>
    <row r="1041" ht="15.6" spans="1:8">
      <c r="A1041" s="268"/>
      <c r="B1041" s="268"/>
      <c r="C1041" s="268"/>
      <c r="D1041" s="268" t="s">
        <v>1234</v>
      </c>
      <c r="E1041" s="268" t="s">
        <v>4</v>
      </c>
      <c r="F1041" s="268" t="s">
        <v>1235</v>
      </c>
      <c r="G1041" s="268">
        <v>0.9009</v>
      </c>
      <c r="H1041" s="268">
        <v>123.1733</v>
      </c>
    </row>
    <row r="1042" ht="15.6" spans="1:8">
      <c r="A1042" s="268"/>
      <c r="B1042" s="268"/>
      <c r="C1042" s="268"/>
      <c r="D1042" s="268" t="s">
        <v>1236</v>
      </c>
      <c r="E1042" s="268" t="s">
        <v>4</v>
      </c>
      <c r="F1042" s="268" t="s">
        <v>1237</v>
      </c>
      <c r="G1042" s="268">
        <v>0.90163</v>
      </c>
      <c r="H1042" s="268">
        <v>123.16353</v>
      </c>
    </row>
    <row r="1043" ht="15.6" spans="1:8">
      <c r="A1043" s="268"/>
      <c r="B1043" s="268"/>
      <c r="C1043" s="268"/>
      <c r="D1043" s="268" t="s">
        <v>446</v>
      </c>
      <c r="E1043" s="268" t="s">
        <v>132</v>
      </c>
      <c r="F1043" s="268" t="s">
        <v>1238</v>
      </c>
      <c r="G1043" s="268">
        <v>0.748791</v>
      </c>
      <c r="H1043" s="268">
        <v>124.317102</v>
      </c>
    </row>
    <row r="1044" ht="15.6" spans="1:8">
      <c r="A1044" s="268"/>
      <c r="B1044" s="268"/>
      <c r="C1044" s="268"/>
      <c r="D1044" s="268" t="s">
        <v>448</v>
      </c>
      <c r="E1044" s="268" t="s">
        <v>132</v>
      </c>
      <c r="F1044" s="268" t="s">
        <v>1239</v>
      </c>
      <c r="G1044" s="268">
        <v>0.742653</v>
      </c>
      <c r="H1044" s="268">
        <v>124.312464</v>
      </c>
    </row>
    <row r="1045" ht="15.6" spans="1:8">
      <c r="A1045" s="268"/>
      <c r="B1045" s="268"/>
      <c r="C1045" s="268"/>
      <c r="D1045" s="268" t="s">
        <v>446</v>
      </c>
      <c r="E1045" s="268" t="s">
        <v>132</v>
      </c>
      <c r="F1045" s="268" t="s">
        <v>1240</v>
      </c>
      <c r="G1045" s="268">
        <v>0.750748</v>
      </c>
      <c r="H1045" s="268">
        <v>124.318674</v>
      </c>
    </row>
    <row r="1046" ht="15.6" spans="1:8">
      <c r="A1046" s="268"/>
      <c r="B1046" s="268"/>
      <c r="C1046" s="268"/>
      <c r="D1046" s="268" t="s">
        <v>446</v>
      </c>
      <c r="E1046" s="268" t="s">
        <v>132</v>
      </c>
      <c r="F1046" s="268" t="s">
        <v>1241</v>
      </c>
      <c r="G1046" s="268">
        <v>0.760796</v>
      </c>
      <c r="H1046" s="268">
        <v>124.311575</v>
      </c>
    </row>
    <row r="1047" ht="15.6" spans="1:8">
      <c r="A1047" s="268"/>
      <c r="B1047" s="268"/>
      <c r="C1047" s="268"/>
      <c r="D1047" s="268" t="s">
        <v>605</v>
      </c>
      <c r="E1047" s="268" t="s">
        <v>4</v>
      </c>
      <c r="F1047" s="268" t="s">
        <v>1242</v>
      </c>
      <c r="G1047" s="268">
        <v>0.88108</v>
      </c>
      <c r="H1047" s="268">
        <v>123.4636</v>
      </c>
    </row>
    <row r="1048" ht="15.6" spans="1:8">
      <c r="A1048" s="268"/>
      <c r="B1048" s="268"/>
      <c r="C1048" s="268"/>
      <c r="D1048" s="268" t="s">
        <v>454</v>
      </c>
      <c r="E1048" s="268" t="s">
        <v>132</v>
      </c>
      <c r="F1048" s="268" t="s">
        <v>1243</v>
      </c>
      <c r="G1048" s="268">
        <v>0.73315</v>
      </c>
      <c r="H1048" s="268">
        <v>124.289767</v>
      </c>
    </row>
    <row r="1049" ht="15.6" spans="1:8">
      <c r="A1049" s="268"/>
      <c r="B1049" s="268"/>
      <c r="C1049" s="268"/>
      <c r="D1049" s="268" t="s">
        <v>454</v>
      </c>
      <c r="E1049" s="268" t="s">
        <v>132</v>
      </c>
      <c r="F1049" s="268" t="s">
        <v>1244</v>
      </c>
      <c r="G1049" s="268">
        <v>0.731273</v>
      </c>
      <c r="H1049" s="268">
        <v>124.294305</v>
      </c>
    </row>
    <row r="1050" ht="15.6" spans="1:8">
      <c r="A1050" s="268"/>
      <c r="B1050" s="268"/>
      <c r="C1050" s="268"/>
      <c r="D1050" s="268" t="s">
        <v>889</v>
      </c>
      <c r="E1050" s="268" t="s">
        <v>132</v>
      </c>
      <c r="F1050" s="268" t="s">
        <v>1245</v>
      </c>
      <c r="G1050" s="268">
        <v>0.729418</v>
      </c>
      <c r="H1050" s="268">
        <v>124.295601</v>
      </c>
    </row>
    <row r="1051" ht="15.6" spans="1:8">
      <c r="A1051" s="268"/>
      <c r="B1051" s="268"/>
      <c r="C1051" s="268"/>
      <c r="D1051" s="268" t="s">
        <v>418</v>
      </c>
      <c r="E1051" s="268" t="s">
        <v>132</v>
      </c>
      <c r="F1051" s="268" t="s">
        <v>1246</v>
      </c>
      <c r="G1051" s="268">
        <v>0.736783</v>
      </c>
      <c r="H1051" s="268">
        <v>124.301233</v>
      </c>
    </row>
    <row r="1052" ht="15.6" spans="1:8">
      <c r="A1052" s="268"/>
      <c r="B1052" s="268"/>
      <c r="C1052" s="268"/>
      <c r="D1052" s="268" t="s">
        <v>418</v>
      </c>
      <c r="E1052" s="268" t="s">
        <v>132</v>
      </c>
      <c r="F1052" s="268" t="s">
        <v>1247</v>
      </c>
      <c r="G1052" s="268">
        <v>0.7354</v>
      </c>
      <c r="H1052" s="268">
        <v>124.301567</v>
      </c>
    </row>
    <row r="1053" ht="15.6" spans="1:8">
      <c r="A1053" s="268"/>
      <c r="B1053" s="268"/>
      <c r="C1053" s="268"/>
      <c r="D1053" s="268" t="s">
        <v>418</v>
      </c>
      <c r="E1053" s="268" t="s">
        <v>132</v>
      </c>
      <c r="F1053" s="268" t="s">
        <v>1248</v>
      </c>
      <c r="G1053" s="268">
        <v>0.735703</v>
      </c>
      <c r="H1053" s="268">
        <v>124.306262</v>
      </c>
    </row>
    <row r="1054" ht="15.6" spans="1:8">
      <c r="A1054" s="268"/>
      <c r="B1054" s="268"/>
      <c r="C1054" s="268"/>
      <c r="D1054" s="268" t="s">
        <v>418</v>
      </c>
      <c r="E1054" s="268" t="s">
        <v>132</v>
      </c>
      <c r="F1054" s="268" t="s">
        <v>1249</v>
      </c>
      <c r="G1054" s="268">
        <v>0.737994</v>
      </c>
      <c r="H1054" s="268">
        <v>124.308613</v>
      </c>
    </row>
    <row r="1055" ht="15.6" spans="1:8">
      <c r="A1055" s="268"/>
      <c r="B1055" s="268"/>
      <c r="C1055" s="268"/>
      <c r="D1055" s="268" t="s">
        <v>448</v>
      </c>
      <c r="E1055" s="268" t="s">
        <v>132</v>
      </c>
      <c r="F1055" s="268" t="s">
        <v>1250</v>
      </c>
      <c r="G1055" s="268">
        <v>0.739497646</v>
      </c>
      <c r="H1055" s="268">
        <v>124.3129965706</v>
      </c>
    </row>
    <row r="1056" ht="15.6" spans="1:8">
      <c r="A1056" s="268"/>
      <c r="B1056" s="268"/>
      <c r="C1056" s="268"/>
      <c r="D1056" s="268" t="s">
        <v>418</v>
      </c>
      <c r="E1056" s="268" t="s">
        <v>132</v>
      </c>
      <c r="F1056" s="268" t="s">
        <v>1251</v>
      </c>
      <c r="G1056" s="268">
        <v>0.737078086</v>
      </c>
      <c r="H1056" s="268">
        <v>124.3120015757</v>
      </c>
    </row>
    <row r="1057" ht="15.6" spans="1:8">
      <c r="A1057" s="268"/>
      <c r="B1057" s="268"/>
      <c r="C1057" s="268"/>
      <c r="D1057" s="268" t="s">
        <v>131</v>
      </c>
      <c r="E1057" s="268" t="s">
        <v>131</v>
      </c>
      <c r="F1057" s="268" t="s">
        <v>1252</v>
      </c>
      <c r="G1057" s="268">
        <v>0.57582</v>
      </c>
      <c r="H1057" s="268">
        <v>124.08895</v>
      </c>
    </row>
    <row r="1058" ht="15.6" spans="1:8">
      <c r="A1058" s="268"/>
      <c r="B1058" s="268"/>
      <c r="C1058" s="268"/>
      <c r="D1058" s="268" t="s">
        <v>131</v>
      </c>
      <c r="E1058" s="268" t="s">
        <v>131</v>
      </c>
      <c r="F1058" s="268" t="s">
        <v>1253</v>
      </c>
      <c r="G1058" s="268">
        <v>0.574149</v>
      </c>
      <c r="H1058" s="268">
        <v>124.053069</v>
      </c>
    </row>
    <row r="1059" ht="15.6" spans="1:8">
      <c r="A1059" s="268"/>
      <c r="B1059" s="268"/>
      <c r="C1059" s="268"/>
      <c r="D1059" s="268" t="s">
        <v>131</v>
      </c>
      <c r="E1059" s="268" t="s">
        <v>131</v>
      </c>
      <c r="F1059" s="268" t="s">
        <v>1254</v>
      </c>
      <c r="G1059" s="268">
        <v>0.573287</v>
      </c>
      <c r="H1059" s="268">
        <v>124.048158</v>
      </c>
    </row>
    <row r="1060" ht="15.6" spans="1:8">
      <c r="A1060" s="268"/>
      <c r="B1060" s="268"/>
      <c r="C1060" s="268"/>
      <c r="D1060" s="268" t="s">
        <v>131</v>
      </c>
      <c r="E1060" s="268" t="s">
        <v>131</v>
      </c>
      <c r="F1060" s="268" t="s">
        <v>1255</v>
      </c>
      <c r="G1060" s="268">
        <v>0.53948</v>
      </c>
      <c r="H1060" s="268">
        <v>124.00435</v>
      </c>
    </row>
    <row r="1061" ht="15.6" spans="1:8">
      <c r="A1061" s="268"/>
      <c r="B1061" s="268"/>
      <c r="C1061" s="268"/>
      <c r="D1061" s="268" t="s">
        <v>131</v>
      </c>
      <c r="E1061" s="268" t="s">
        <v>131</v>
      </c>
      <c r="F1061" s="268" t="s">
        <v>1256</v>
      </c>
      <c r="G1061" s="268">
        <v>0.57462</v>
      </c>
      <c r="H1061" s="268">
        <v>123.98258</v>
      </c>
    </row>
    <row r="1062" ht="15.6" spans="1:8">
      <c r="A1062" s="268"/>
      <c r="B1062" s="268"/>
      <c r="C1062" s="268"/>
      <c r="D1062" s="268" t="s">
        <v>131</v>
      </c>
      <c r="E1062" s="268" t="s">
        <v>131</v>
      </c>
      <c r="F1062" s="268" t="s">
        <v>1257</v>
      </c>
      <c r="G1062" s="268">
        <v>0.57577</v>
      </c>
      <c r="H1062" s="268">
        <v>124.0751</v>
      </c>
    </row>
    <row r="1063" ht="15.6" spans="1:8">
      <c r="A1063" s="268"/>
      <c r="B1063" s="268"/>
      <c r="C1063" s="268"/>
      <c r="D1063" s="268" t="s">
        <v>131</v>
      </c>
      <c r="E1063" s="268" t="s">
        <v>131</v>
      </c>
      <c r="F1063" s="268" t="s">
        <v>1258</v>
      </c>
      <c r="G1063" s="268">
        <v>0.57793</v>
      </c>
      <c r="H1063" s="268">
        <v>124.07767</v>
      </c>
    </row>
    <row r="1064" ht="15.6" spans="1:8">
      <c r="A1064" s="268"/>
      <c r="B1064" s="268"/>
      <c r="C1064" s="268"/>
      <c r="D1064" s="268" t="s">
        <v>136</v>
      </c>
      <c r="E1064" s="268" t="s">
        <v>132</v>
      </c>
      <c r="F1064" s="268" t="s">
        <v>1259</v>
      </c>
      <c r="G1064" s="268">
        <v>0.644999</v>
      </c>
      <c r="H1064" s="268">
        <v>124.307381</v>
      </c>
    </row>
    <row r="1065" ht="15.6" spans="1:8">
      <c r="A1065" s="268"/>
      <c r="B1065" s="268"/>
      <c r="C1065" s="268"/>
      <c r="D1065" s="268" t="s">
        <v>131</v>
      </c>
      <c r="E1065" s="268" t="s">
        <v>132</v>
      </c>
      <c r="F1065" s="268" t="s">
        <v>1260</v>
      </c>
      <c r="G1065" s="268">
        <v>0.58716</v>
      </c>
      <c r="H1065" s="268">
        <v>124.29531</v>
      </c>
    </row>
    <row r="1066" ht="15.6" spans="1:8">
      <c r="A1066" s="268"/>
      <c r="B1066" s="268"/>
      <c r="C1066" s="268"/>
      <c r="D1066" s="268" t="s">
        <v>131</v>
      </c>
      <c r="E1066" s="268" t="s">
        <v>132</v>
      </c>
      <c r="F1066" s="268" t="s">
        <v>1261</v>
      </c>
      <c r="G1066" s="268">
        <v>0.604351</v>
      </c>
      <c r="H1066" s="268">
        <v>124.261299</v>
      </c>
    </row>
    <row r="1067" ht="15.6" spans="1:8">
      <c r="A1067" s="268"/>
      <c r="B1067" s="268"/>
      <c r="C1067" s="268"/>
      <c r="D1067" s="268" t="s">
        <v>131</v>
      </c>
      <c r="E1067" s="268" t="s">
        <v>131</v>
      </c>
      <c r="F1067" s="268" t="s">
        <v>1262</v>
      </c>
      <c r="G1067" s="268">
        <v>0.57281</v>
      </c>
      <c r="H1067" s="268">
        <v>124.00093</v>
      </c>
    </row>
    <row r="1068" ht="15.6" spans="1:8">
      <c r="A1068" s="268"/>
      <c r="B1068" s="268"/>
      <c r="C1068" s="268"/>
      <c r="D1068" s="268" t="s">
        <v>131</v>
      </c>
      <c r="E1068" s="268" t="s">
        <v>131</v>
      </c>
      <c r="F1068" s="268" t="s">
        <v>1263</v>
      </c>
      <c r="G1068" s="268">
        <v>0.58228</v>
      </c>
      <c r="H1068" s="268">
        <v>123.99692</v>
      </c>
    </row>
    <row r="1069" ht="15.6" spans="1:8">
      <c r="A1069" s="268"/>
      <c r="B1069" s="268"/>
      <c r="C1069" s="268"/>
      <c r="D1069" s="268" t="s">
        <v>472</v>
      </c>
      <c r="E1069" s="268" t="s">
        <v>22</v>
      </c>
      <c r="F1069" s="268" t="s">
        <v>1264</v>
      </c>
      <c r="G1069" s="268">
        <v>0.33378</v>
      </c>
      <c r="H1069" s="268">
        <v>123.80418</v>
      </c>
    </row>
    <row r="1070" ht="15.6" spans="1:8">
      <c r="A1070" s="268"/>
      <c r="B1070" s="268"/>
      <c r="C1070" s="268"/>
      <c r="D1070" s="268" t="s">
        <v>324</v>
      </c>
      <c r="E1070" s="268" t="s">
        <v>101</v>
      </c>
      <c r="F1070" s="268" t="s">
        <v>1265</v>
      </c>
      <c r="G1070" s="268">
        <v>0.8796</v>
      </c>
      <c r="H1070" s="268">
        <v>124.03388</v>
      </c>
    </row>
    <row r="1071" ht="15.6" spans="1:8">
      <c r="A1071" s="268"/>
      <c r="B1071" s="268"/>
      <c r="C1071" s="268"/>
      <c r="D1071" s="268" t="s">
        <v>324</v>
      </c>
      <c r="E1071" s="268" t="s">
        <v>101</v>
      </c>
      <c r="F1071" s="268" t="s">
        <v>1266</v>
      </c>
      <c r="G1071" s="268">
        <v>0.87785</v>
      </c>
      <c r="H1071" s="268">
        <v>124.04055</v>
      </c>
    </row>
    <row r="1072" ht="15.6" spans="1:8">
      <c r="A1072" s="268"/>
      <c r="B1072" s="268"/>
      <c r="C1072" s="268"/>
      <c r="D1072" s="268" t="s">
        <v>324</v>
      </c>
      <c r="E1072" s="268" t="s">
        <v>101</v>
      </c>
      <c r="F1072" s="268" t="s">
        <v>1267</v>
      </c>
      <c r="G1072" s="268">
        <v>0.85998</v>
      </c>
      <c r="H1072" s="268">
        <v>123.98951</v>
      </c>
    </row>
    <row r="1073" ht="15.6" spans="1:8">
      <c r="A1073" s="268"/>
      <c r="B1073" s="268"/>
      <c r="C1073" s="268"/>
      <c r="D1073" s="268" t="s">
        <v>324</v>
      </c>
      <c r="E1073" s="268" t="s">
        <v>101</v>
      </c>
      <c r="F1073" s="268" t="s">
        <v>1268</v>
      </c>
      <c r="G1073" s="268">
        <v>0.87197</v>
      </c>
      <c r="H1073" s="268">
        <v>124.00243</v>
      </c>
    </row>
    <row r="1074" ht="15.6" spans="1:8">
      <c r="A1074" s="268"/>
      <c r="B1074" s="268"/>
      <c r="C1074" s="268"/>
      <c r="D1074" s="268" t="s">
        <v>324</v>
      </c>
      <c r="E1074" s="268" t="s">
        <v>101</v>
      </c>
      <c r="F1074" s="268" t="s">
        <v>1269</v>
      </c>
      <c r="G1074" s="268">
        <v>0.87748</v>
      </c>
      <c r="H1074" s="268">
        <v>124.00329</v>
      </c>
    </row>
    <row r="1075" ht="15.6" spans="1:8">
      <c r="A1075" s="268"/>
      <c r="B1075" s="268"/>
      <c r="C1075" s="268"/>
      <c r="D1075" s="268" t="s">
        <v>324</v>
      </c>
      <c r="E1075" s="268" t="s">
        <v>101</v>
      </c>
      <c r="F1075" s="268" t="s">
        <v>1270</v>
      </c>
      <c r="G1075" s="268">
        <v>0.87125</v>
      </c>
      <c r="H1075" s="268">
        <v>124.00643</v>
      </c>
    </row>
    <row r="1076" ht="15.6" spans="1:8">
      <c r="A1076" s="268"/>
      <c r="B1076" s="268"/>
      <c r="C1076" s="268"/>
      <c r="D1076" s="268" t="s">
        <v>131</v>
      </c>
      <c r="E1076" s="268" t="s">
        <v>132</v>
      </c>
      <c r="F1076" s="268" t="s">
        <v>1271</v>
      </c>
      <c r="G1076" s="268">
        <v>0.686513</v>
      </c>
      <c r="H1076" s="268">
        <v>124.269485</v>
      </c>
    </row>
    <row r="1077" ht="15.6" spans="1:8">
      <c r="A1077" s="268"/>
      <c r="B1077" s="268"/>
      <c r="C1077" s="268"/>
      <c r="D1077" s="268" t="s">
        <v>136</v>
      </c>
      <c r="E1077" s="268" t="s">
        <v>132</v>
      </c>
      <c r="F1077" s="268" t="s">
        <v>1272</v>
      </c>
      <c r="G1077" s="268">
        <v>0.725696952</v>
      </c>
      <c r="H1077" s="268">
        <v>124.2952242255</v>
      </c>
    </row>
    <row r="1078" ht="15.6" spans="1:8">
      <c r="A1078" s="268"/>
      <c r="B1078" s="268"/>
      <c r="C1078" s="268"/>
      <c r="D1078" s="268" t="s">
        <v>136</v>
      </c>
      <c r="E1078" s="268" t="s">
        <v>132</v>
      </c>
      <c r="F1078" s="268" t="s">
        <v>1273</v>
      </c>
      <c r="G1078" s="268">
        <v>0.719317</v>
      </c>
      <c r="H1078" s="268">
        <v>124.29625</v>
      </c>
    </row>
    <row r="1079" ht="15.6" spans="1:8">
      <c r="A1079" s="268"/>
      <c r="B1079" s="268"/>
      <c r="C1079" s="268"/>
      <c r="D1079" s="268" t="s">
        <v>131</v>
      </c>
      <c r="E1079" s="268" t="s">
        <v>132</v>
      </c>
      <c r="F1079" s="268" t="s">
        <v>1274</v>
      </c>
      <c r="G1079" s="268">
        <v>0.597431</v>
      </c>
      <c r="H1079" s="268">
        <v>124.255838</v>
      </c>
    </row>
    <row r="1080" ht="15.6" spans="1:8">
      <c r="A1080" s="268"/>
      <c r="B1080" s="268"/>
      <c r="C1080" s="268"/>
      <c r="D1080" s="268" t="s">
        <v>131</v>
      </c>
      <c r="E1080" s="268" t="s">
        <v>132</v>
      </c>
      <c r="F1080" s="268" t="s">
        <v>1275</v>
      </c>
      <c r="G1080" s="268">
        <v>0.594021</v>
      </c>
      <c r="H1080" s="268">
        <v>124.253935</v>
      </c>
    </row>
    <row r="1081" ht="15.6" spans="1:8">
      <c r="A1081" s="268"/>
      <c r="B1081" s="268"/>
      <c r="C1081" s="268"/>
      <c r="D1081" s="268" t="s">
        <v>131</v>
      </c>
      <c r="E1081" s="268" t="s">
        <v>132</v>
      </c>
      <c r="F1081" s="268" t="s">
        <v>1276</v>
      </c>
      <c r="G1081" s="268">
        <v>0.606282</v>
      </c>
      <c r="H1081" s="268">
        <v>124.277911</v>
      </c>
    </row>
    <row r="1082" ht="15.6" spans="1:8">
      <c r="A1082" s="268"/>
      <c r="B1082" s="268"/>
      <c r="C1082" s="268"/>
      <c r="D1082" s="268" t="s">
        <v>136</v>
      </c>
      <c r="E1082" s="268" t="s">
        <v>132</v>
      </c>
      <c r="F1082" s="268" t="s">
        <v>1277</v>
      </c>
      <c r="G1082" s="268">
        <v>0.600717</v>
      </c>
      <c r="H1082" s="268">
        <v>124.285017</v>
      </c>
    </row>
    <row r="1083" ht="15.6" spans="1:8">
      <c r="A1083" s="268"/>
      <c r="B1083" s="268"/>
      <c r="C1083" s="268"/>
      <c r="D1083" s="268" t="s">
        <v>462</v>
      </c>
      <c r="E1083" s="268" t="s">
        <v>132</v>
      </c>
      <c r="F1083" s="268" t="s">
        <v>1278</v>
      </c>
      <c r="G1083" s="268">
        <v>0.734606345</v>
      </c>
      <c r="H1083" s="268">
        <v>124.3445929594</v>
      </c>
    </row>
    <row r="1084" ht="15.6" spans="1:8">
      <c r="A1084" s="268"/>
      <c r="B1084" s="268"/>
      <c r="C1084" s="268"/>
      <c r="D1084" s="268" t="s">
        <v>493</v>
      </c>
      <c r="E1084" s="268" t="s">
        <v>22</v>
      </c>
      <c r="F1084" s="268" t="s">
        <v>1279</v>
      </c>
      <c r="G1084" s="268">
        <v>0.30106</v>
      </c>
      <c r="H1084" s="268">
        <v>123.67887</v>
      </c>
    </row>
    <row r="1085" ht="15.6" spans="1:8">
      <c r="A1085" s="268"/>
      <c r="B1085" s="268"/>
      <c r="C1085" s="268"/>
      <c r="D1085" s="268" t="s">
        <v>493</v>
      </c>
      <c r="E1085" s="268" t="s">
        <v>22</v>
      </c>
      <c r="F1085" s="268" t="s">
        <v>1280</v>
      </c>
      <c r="G1085" s="268">
        <v>0.30524</v>
      </c>
      <c r="H1085" s="268">
        <v>123.66301</v>
      </c>
    </row>
    <row r="1086" ht="15.6" spans="1:8">
      <c r="A1086" s="268"/>
      <c r="B1086" s="268"/>
      <c r="C1086" s="268"/>
      <c r="D1086" s="268" t="s">
        <v>1281</v>
      </c>
      <c r="E1086" s="268" t="s">
        <v>4</v>
      </c>
      <c r="F1086" s="268" t="s">
        <v>1282</v>
      </c>
      <c r="G1086" s="268">
        <v>0.9125</v>
      </c>
      <c r="H1086" s="268">
        <v>123.27762</v>
      </c>
    </row>
    <row r="1087" ht="15.6" spans="1:8">
      <c r="A1087" s="268"/>
      <c r="B1087" s="268"/>
      <c r="C1087" s="268"/>
      <c r="D1087" s="268" t="s">
        <v>1283</v>
      </c>
      <c r="E1087" s="268" t="s">
        <v>4</v>
      </c>
      <c r="F1087" s="268" t="s">
        <v>1284</v>
      </c>
      <c r="G1087" s="268">
        <v>0.90938</v>
      </c>
      <c r="H1087" s="268">
        <v>123.30965</v>
      </c>
    </row>
    <row r="1088" ht="15.6" spans="1:8">
      <c r="A1088" s="268"/>
      <c r="B1088" s="268"/>
      <c r="C1088" s="268"/>
      <c r="D1088" s="268" t="s">
        <v>1228</v>
      </c>
      <c r="E1088" s="268" t="s">
        <v>4</v>
      </c>
      <c r="F1088" s="268" t="s">
        <v>1285</v>
      </c>
      <c r="G1088" s="268">
        <v>0.90072</v>
      </c>
      <c r="H1088" s="268">
        <v>123.3082</v>
      </c>
    </row>
    <row r="1089" ht="15.6" spans="1:8">
      <c r="A1089" s="268"/>
      <c r="B1089" s="268"/>
      <c r="C1089" s="268"/>
      <c r="D1089" s="268" t="s">
        <v>1286</v>
      </c>
      <c r="E1089" s="268" t="s">
        <v>4</v>
      </c>
      <c r="F1089" s="268" t="s">
        <v>1287</v>
      </c>
      <c r="G1089" s="268">
        <v>0.80162</v>
      </c>
      <c r="H1089" s="268">
        <v>123.37083</v>
      </c>
    </row>
    <row r="1090" ht="15.6" spans="1:8">
      <c r="A1090" s="268"/>
      <c r="B1090" s="268"/>
      <c r="C1090" s="268"/>
      <c r="D1090" s="268" t="s">
        <v>1288</v>
      </c>
      <c r="E1090" s="268" t="s">
        <v>4</v>
      </c>
      <c r="F1090" s="268" t="s">
        <v>1289</v>
      </c>
      <c r="G1090" s="268">
        <v>0.85313</v>
      </c>
      <c r="H1090" s="268">
        <v>123.33138</v>
      </c>
    </row>
    <row r="1091" ht="15.6" spans="1:8">
      <c r="A1091" s="268"/>
      <c r="B1091" s="268"/>
      <c r="C1091" s="268"/>
      <c r="D1091" s="268" t="s">
        <v>342</v>
      </c>
      <c r="E1091" s="268" t="s">
        <v>39</v>
      </c>
      <c r="F1091" s="268" t="s">
        <v>1290</v>
      </c>
      <c r="G1091" s="268">
        <v>1.08129</v>
      </c>
      <c r="H1091" s="268">
        <v>124.33389</v>
      </c>
    </row>
    <row r="1092" ht="15.6" spans="1:8">
      <c r="A1092" s="268"/>
      <c r="B1092" s="268"/>
      <c r="C1092" s="268"/>
      <c r="D1092" s="268" t="s">
        <v>489</v>
      </c>
      <c r="E1092" s="268" t="s">
        <v>22</v>
      </c>
      <c r="F1092" s="268" t="s">
        <v>1291</v>
      </c>
      <c r="G1092" s="268">
        <v>0.32518</v>
      </c>
      <c r="H1092" s="268">
        <v>123.73699</v>
      </c>
    </row>
    <row r="1093" ht="15.6" spans="1:8">
      <c r="A1093" s="268"/>
      <c r="B1093" s="268"/>
      <c r="C1093" s="268"/>
      <c r="D1093" s="268" t="s">
        <v>489</v>
      </c>
      <c r="E1093" s="268" t="s">
        <v>22</v>
      </c>
      <c r="F1093" s="268" t="s">
        <v>1292</v>
      </c>
      <c r="G1093" s="268">
        <v>0.32353</v>
      </c>
      <c r="H1093" s="268">
        <v>123.73085</v>
      </c>
    </row>
    <row r="1094" ht="15.6" spans="1:8">
      <c r="A1094" s="268"/>
      <c r="B1094" s="268"/>
      <c r="C1094" s="268"/>
      <c r="D1094" s="268" t="s">
        <v>497</v>
      </c>
      <c r="E1094" s="268" t="s">
        <v>101</v>
      </c>
      <c r="F1094" s="268" t="s">
        <v>1293</v>
      </c>
      <c r="G1094" s="268">
        <v>0.99896</v>
      </c>
      <c r="H1094" s="268">
        <v>124.28758</v>
      </c>
    </row>
    <row r="1095" ht="15.6" spans="1:8">
      <c r="A1095" s="268"/>
      <c r="B1095" s="268"/>
      <c r="C1095" s="268"/>
      <c r="D1095" s="268" t="s">
        <v>497</v>
      </c>
      <c r="E1095" s="268" t="s">
        <v>101</v>
      </c>
      <c r="F1095" s="268" t="s">
        <v>1294</v>
      </c>
      <c r="G1095" s="268">
        <v>1</v>
      </c>
      <c r="H1095" s="268">
        <v>124.28952</v>
      </c>
    </row>
    <row r="1096" ht="15.6" spans="1:8">
      <c r="A1096" s="268"/>
      <c r="B1096" s="268"/>
      <c r="C1096" s="268"/>
      <c r="D1096" s="268" t="s">
        <v>342</v>
      </c>
      <c r="E1096" s="268" t="s">
        <v>39</v>
      </c>
      <c r="F1096" s="268" t="s">
        <v>1295</v>
      </c>
      <c r="G1096" s="268">
        <v>0.91645</v>
      </c>
      <c r="H1096" s="268">
        <v>124.10613</v>
      </c>
    </row>
    <row r="1097" ht="15.6" spans="1:8">
      <c r="A1097" s="268"/>
      <c r="B1097" s="268"/>
      <c r="C1097" s="268"/>
      <c r="D1097" s="268" t="s">
        <v>226</v>
      </c>
      <c r="E1097" s="268" t="s">
        <v>101</v>
      </c>
      <c r="F1097" s="268" t="s">
        <v>1296</v>
      </c>
      <c r="G1097" s="268">
        <v>0.92122</v>
      </c>
      <c r="H1097" s="268">
        <v>124.09366</v>
      </c>
    </row>
    <row r="1098" ht="15.6" spans="1:8">
      <c r="A1098" s="268"/>
      <c r="B1098" s="268"/>
      <c r="C1098" s="268"/>
      <c r="D1098" s="268" t="s">
        <v>324</v>
      </c>
      <c r="E1098" s="268" t="s">
        <v>101</v>
      </c>
      <c r="F1098" s="268" t="s">
        <v>1297</v>
      </c>
      <c r="G1098" s="268">
        <v>0.85696</v>
      </c>
      <c r="H1098" s="268">
        <v>123.93995</v>
      </c>
    </row>
    <row r="1099" ht="15.6" spans="1:8">
      <c r="A1099" s="268"/>
      <c r="B1099" s="268"/>
      <c r="C1099" s="268"/>
      <c r="D1099" s="268" t="s">
        <v>46</v>
      </c>
      <c r="E1099" s="268" t="s">
        <v>22</v>
      </c>
      <c r="F1099" s="268" t="s">
        <v>1298</v>
      </c>
      <c r="G1099" s="268">
        <v>0.35181</v>
      </c>
      <c r="H1099" s="268">
        <v>123.9025</v>
      </c>
    </row>
    <row r="1100" ht="15.6" spans="1:8">
      <c r="A1100" s="268"/>
      <c r="B1100" s="268"/>
      <c r="C1100" s="268"/>
      <c r="D1100" s="268" t="s">
        <v>46</v>
      </c>
      <c r="E1100" s="268" t="s">
        <v>22</v>
      </c>
      <c r="F1100" s="268" t="s">
        <v>1299</v>
      </c>
      <c r="G1100" s="268">
        <v>0.34917</v>
      </c>
      <c r="H1100" s="268">
        <v>123.89724</v>
      </c>
    </row>
    <row r="1101" ht="15.6" spans="1:8">
      <c r="A1101" s="268"/>
      <c r="B1101" s="268"/>
      <c r="C1101" s="268"/>
      <c r="D1101" s="268" t="s">
        <v>472</v>
      </c>
      <c r="E1101" s="268" t="s">
        <v>22</v>
      </c>
      <c r="F1101" s="268" t="s">
        <v>1300</v>
      </c>
      <c r="G1101" s="268">
        <v>0.33952</v>
      </c>
      <c r="H1101" s="268">
        <v>123.81145</v>
      </c>
    </row>
    <row r="1102" ht="15.6" spans="1:8">
      <c r="A1102" s="268"/>
      <c r="B1102" s="268"/>
      <c r="C1102" s="268"/>
      <c r="D1102" s="268" t="s">
        <v>497</v>
      </c>
      <c r="E1102" s="268" t="s">
        <v>101</v>
      </c>
      <c r="F1102" s="268" t="s">
        <v>1301</v>
      </c>
      <c r="G1102" s="268">
        <v>0.9871</v>
      </c>
      <c r="H1102" s="268">
        <v>124.25405</v>
      </c>
    </row>
    <row r="1103" ht="15.6" spans="1:8">
      <c r="A1103" s="268"/>
      <c r="B1103" s="268"/>
      <c r="C1103" s="268"/>
      <c r="D1103" s="268" t="s">
        <v>493</v>
      </c>
      <c r="E1103" s="268" t="s">
        <v>22</v>
      </c>
      <c r="F1103" s="268" t="s">
        <v>1302</v>
      </c>
      <c r="G1103" s="268">
        <v>0.32022</v>
      </c>
      <c r="H1103" s="268">
        <v>123.51757</v>
      </c>
    </row>
    <row r="1104" ht="15.6" spans="1:8">
      <c r="A1104" s="268"/>
      <c r="B1104" s="268"/>
      <c r="C1104" s="268"/>
      <c r="D1104" s="268" t="s">
        <v>462</v>
      </c>
      <c r="E1104" s="268" t="s">
        <v>132</v>
      </c>
      <c r="F1104" s="268" t="s">
        <v>1303</v>
      </c>
      <c r="G1104" s="268">
        <v>0.739588</v>
      </c>
      <c r="H1104" s="268">
        <v>124.322481</v>
      </c>
    </row>
    <row r="1105" ht="15.6" spans="1:8">
      <c r="A1105" s="268"/>
      <c r="B1105" s="268"/>
      <c r="C1105" s="268"/>
      <c r="D1105" s="268" t="s">
        <v>131</v>
      </c>
      <c r="E1105" s="268" t="s">
        <v>131</v>
      </c>
      <c r="F1105" s="268" t="s">
        <v>1304</v>
      </c>
      <c r="G1105" s="268">
        <v>0.651949</v>
      </c>
      <c r="H1105" s="268">
        <v>124.229325</v>
      </c>
    </row>
    <row r="1106" ht="15.6" spans="1:8">
      <c r="A1106" s="268"/>
      <c r="B1106" s="268"/>
      <c r="C1106" s="268"/>
      <c r="D1106" s="268" t="s">
        <v>131</v>
      </c>
      <c r="E1106" s="268" t="s">
        <v>131</v>
      </c>
      <c r="F1106" s="268" t="s">
        <v>1305</v>
      </c>
      <c r="G1106" s="268">
        <v>0.646651</v>
      </c>
      <c r="H1106" s="268">
        <v>124.210685</v>
      </c>
    </row>
    <row r="1107" ht="15.6" spans="1:8">
      <c r="A1107" s="268"/>
      <c r="B1107" s="268"/>
      <c r="C1107" s="268"/>
      <c r="D1107" s="268" t="s">
        <v>131</v>
      </c>
      <c r="E1107" s="268" t="s">
        <v>131</v>
      </c>
      <c r="F1107" s="268" t="s">
        <v>1306</v>
      </c>
      <c r="G1107" s="268">
        <v>0.54832</v>
      </c>
      <c r="H1107" s="268">
        <v>124.04263</v>
      </c>
    </row>
    <row r="1108" ht="15.6" spans="1:8">
      <c r="A1108" s="268"/>
      <c r="B1108" s="268"/>
      <c r="C1108" s="268"/>
      <c r="D1108" s="268" t="s">
        <v>131</v>
      </c>
      <c r="E1108" s="268" t="s">
        <v>131</v>
      </c>
      <c r="F1108" s="268" t="s">
        <v>1307</v>
      </c>
      <c r="G1108" s="268">
        <v>0.54548</v>
      </c>
      <c r="H1108" s="268">
        <v>124.02697</v>
      </c>
    </row>
    <row r="1109" ht="15.6" spans="1:8">
      <c r="A1109" s="268"/>
      <c r="B1109" s="268"/>
      <c r="C1109" s="268"/>
      <c r="D1109" s="268" t="s">
        <v>131</v>
      </c>
      <c r="E1109" s="268" t="s">
        <v>131</v>
      </c>
      <c r="F1109" s="268" t="s">
        <v>1308</v>
      </c>
      <c r="G1109" s="268">
        <v>0.54082</v>
      </c>
      <c r="H1109" s="268">
        <v>124.0321</v>
      </c>
    </row>
    <row r="1110" ht="15.6" spans="1:8">
      <c r="A1110" s="268"/>
      <c r="B1110" s="268"/>
      <c r="C1110" s="268"/>
      <c r="D1110" s="268" t="s">
        <v>1204</v>
      </c>
      <c r="E1110" s="268" t="s">
        <v>4</v>
      </c>
      <c r="F1110" s="268" t="s">
        <v>1309</v>
      </c>
      <c r="G1110" s="268">
        <v>0.8764</v>
      </c>
      <c r="H1110" s="268">
        <v>123.57642</v>
      </c>
    </row>
    <row r="1111" ht="15.6" spans="1:8">
      <c r="A1111" s="268"/>
      <c r="B1111" s="268"/>
      <c r="C1111" s="268"/>
      <c r="D1111" s="268" t="s">
        <v>1206</v>
      </c>
      <c r="E1111" s="268" t="s">
        <v>4</v>
      </c>
      <c r="F1111" s="268" t="s">
        <v>1310</v>
      </c>
      <c r="G1111" s="268">
        <v>0.87907</v>
      </c>
      <c r="H1111" s="268">
        <v>123.55653</v>
      </c>
    </row>
    <row r="1112" ht="15.6" spans="1:8">
      <c r="A1112" s="268"/>
      <c r="B1112" s="268"/>
      <c r="C1112" s="268"/>
      <c r="D1112" s="268" t="s">
        <v>953</v>
      </c>
      <c r="E1112" s="268" t="s">
        <v>4</v>
      </c>
      <c r="F1112" s="268" t="s">
        <v>1311</v>
      </c>
      <c r="G1112" s="268">
        <v>0.89715</v>
      </c>
      <c r="H1112" s="268">
        <v>123.31968</v>
      </c>
    </row>
    <row r="1113" ht="15.6" spans="1:8">
      <c r="A1113" s="268"/>
      <c r="B1113" s="268"/>
      <c r="C1113" s="268"/>
      <c r="D1113" s="268" t="s">
        <v>683</v>
      </c>
      <c r="E1113" s="268" t="s">
        <v>4</v>
      </c>
      <c r="F1113" s="268" t="s">
        <v>1312</v>
      </c>
      <c r="G1113" s="268">
        <v>0.88143</v>
      </c>
      <c r="H1113" s="268">
        <v>123.50497</v>
      </c>
    </row>
    <row r="1114" ht="15.6" spans="1:8">
      <c r="A1114" s="268"/>
      <c r="B1114" s="268"/>
      <c r="C1114" s="268"/>
      <c r="D1114" s="268" t="s">
        <v>437</v>
      </c>
      <c r="E1114" s="268" t="s">
        <v>4</v>
      </c>
      <c r="F1114" s="268" t="s">
        <v>1313</v>
      </c>
      <c r="G1114" s="268">
        <v>0.91255</v>
      </c>
      <c r="H1114" s="268">
        <v>123.26658</v>
      </c>
    </row>
    <row r="1115" ht="15.6" spans="1:8">
      <c r="A1115" s="268"/>
      <c r="B1115" s="268"/>
      <c r="C1115" s="268"/>
      <c r="D1115" s="268" t="s">
        <v>1314</v>
      </c>
      <c r="E1115" s="268" t="s">
        <v>4</v>
      </c>
      <c r="F1115" s="268" t="s">
        <v>1315</v>
      </c>
      <c r="G1115" s="268">
        <v>0.88507</v>
      </c>
      <c r="H1115" s="268">
        <v>123.27528</v>
      </c>
    </row>
    <row r="1116" ht="15.6" spans="1:8">
      <c r="A1116" s="268"/>
      <c r="B1116" s="268"/>
      <c r="C1116" s="268"/>
      <c r="D1116" s="268" t="s">
        <v>575</v>
      </c>
      <c r="E1116" s="268" t="s">
        <v>4</v>
      </c>
      <c r="F1116" s="268" t="s">
        <v>1316</v>
      </c>
      <c r="G1116" s="268">
        <v>0.91677</v>
      </c>
      <c r="H1116" s="268">
        <v>123.2455</v>
      </c>
    </row>
    <row r="1117" ht="15.6" spans="1:8">
      <c r="A1117" s="268"/>
      <c r="B1117" s="268"/>
      <c r="C1117" s="268"/>
      <c r="D1117" s="268" t="s">
        <v>575</v>
      </c>
      <c r="E1117" s="268" t="s">
        <v>4</v>
      </c>
      <c r="F1117" s="268" t="s">
        <v>1317</v>
      </c>
      <c r="G1117" s="268">
        <v>0.90952</v>
      </c>
      <c r="H1117" s="268">
        <v>123.24097</v>
      </c>
    </row>
    <row r="1118" ht="15.6" spans="1:8">
      <c r="A1118" s="268"/>
      <c r="B1118" s="268"/>
      <c r="C1118" s="268"/>
      <c r="D1118" s="268" t="s">
        <v>514</v>
      </c>
      <c r="E1118" s="268" t="s">
        <v>4</v>
      </c>
      <c r="F1118" s="268" t="s">
        <v>1318</v>
      </c>
      <c r="G1118" s="268">
        <v>0.89742</v>
      </c>
      <c r="H1118" s="268">
        <v>123.22733</v>
      </c>
    </row>
    <row r="1119" ht="15.6" spans="1:8">
      <c r="A1119" s="268"/>
      <c r="B1119" s="268"/>
      <c r="C1119" s="268"/>
      <c r="D1119" s="268" t="s">
        <v>446</v>
      </c>
      <c r="E1119" s="268" t="s">
        <v>132</v>
      </c>
      <c r="F1119" s="268" t="s">
        <v>1319</v>
      </c>
      <c r="G1119" s="268">
        <v>0.759011</v>
      </c>
      <c r="H1119" s="268">
        <v>124.318142</v>
      </c>
    </row>
    <row r="1120" ht="15.6" spans="1:8">
      <c r="A1120" s="268"/>
      <c r="B1120" s="268"/>
      <c r="C1120" s="268"/>
      <c r="D1120" s="268" t="s">
        <v>446</v>
      </c>
      <c r="E1120" s="268" t="s">
        <v>132</v>
      </c>
      <c r="F1120" s="268" t="s">
        <v>1320</v>
      </c>
      <c r="G1120" s="268">
        <v>0.7602</v>
      </c>
      <c r="H1120" s="268">
        <v>124.320683</v>
      </c>
    </row>
    <row r="1121" ht="15.6" spans="1:8">
      <c r="A1121" s="268"/>
      <c r="B1121" s="268"/>
      <c r="C1121" s="268"/>
      <c r="D1121" s="268" t="s">
        <v>131</v>
      </c>
      <c r="E1121" s="268" t="s">
        <v>132</v>
      </c>
      <c r="F1121" s="268" t="s">
        <v>1321</v>
      </c>
      <c r="G1121" s="268">
        <v>0.77399</v>
      </c>
      <c r="H1121" s="268">
        <v>124.336134</v>
      </c>
    </row>
    <row r="1122" ht="15.6" spans="1:8">
      <c r="A1122" s="268"/>
      <c r="B1122" s="268"/>
      <c r="C1122" s="268"/>
      <c r="D1122" s="268" t="s">
        <v>131</v>
      </c>
      <c r="E1122" s="268" t="s">
        <v>132</v>
      </c>
      <c r="F1122" s="268" t="s">
        <v>1322</v>
      </c>
      <c r="G1122" s="268">
        <v>0.775859</v>
      </c>
      <c r="H1122" s="268">
        <v>124.348877</v>
      </c>
    </row>
    <row r="1123" ht="15.6" spans="1:8">
      <c r="A1123" s="268"/>
      <c r="B1123" s="268"/>
      <c r="C1123" s="268"/>
      <c r="D1123" s="268" t="s">
        <v>446</v>
      </c>
      <c r="E1123" s="268" t="s">
        <v>132</v>
      </c>
      <c r="F1123" s="268" t="s">
        <v>1323</v>
      </c>
      <c r="G1123" s="268">
        <v>0.765114</v>
      </c>
      <c r="H1123" s="268">
        <v>124.342946</v>
      </c>
    </row>
    <row r="1124" ht="15.6" spans="1:8">
      <c r="A1124" s="268"/>
      <c r="B1124" s="268"/>
      <c r="C1124" s="268"/>
      <c r="D1124" s="268" t="s">
        <v>418</v>
      </c>
      <c r="E1124" s="268" t="s">
        <v>132</v>
      </c>
      <c r="F1124" s="268" t="s">
        <v>1324</v>
      </c>
      <c r="G1124" s="268">
        <v>0.729895</v>
      </c>
      <c r="H1124" s="268">
        <v>124.305944</v>
      </c>
    </row>
    <row r="1125" ht="15.6" spans="1:8">
      <c r="A1125" s="268"/>
      <c r="B1125" s="268"/>
      <c r="C1125" s="268"/>
      <c r="D1125" s="268" t="s">
        <v>418</v>
      </c>
      <c r="E1125" s="268" t="s">
        <v>132</v>
      </c>
      <c r="F1125" s="268" t="s">
        <v>1325</v>
      </c>
      <c r="G1125" s="268">
        <v>0.732519</v>
      </c>
      <c r="H1125" s="268">
        <v>124.30331</v>
      </c>
    </row>
    <row r="1126" ht="15.6" spans="1:8">
      <c r="A1126" s="268"/>
      <c r="B1126" s="268"/>
      <c r="C1126" s="268"/>
      <c r="D1126" s="268" t="s">
        <v>410</v>
      </c>
      <c r="E1126" s="268" t="s">
        <v>132</v>
      </c>
      <c r="F1126" s="268" t="s">
        <v>1326</v>
      </c>
      <c r="G1126" s="268">
        <v>0.744349</v>
      </c>
      <c r="H1126" s="268">
        <v>124.305678</v>
      </c>
    </row>
    <row r="1127" ht="15.6" spans="1:8">
      <c r="A1127" s="268"/>
      <c r="B1127" s="268"/>
      <c r="C1127" s="268"/>
      <c r="D1127" s="268" t="s">
        <v>410</v>
      </c>
      <c r="E1127" s="268" t="s">
        <v>132</v>
      </c>
      <c r="F1127" s="268" t="s">
        <v>1327</v>
      </c>
      <c r="G1127" s="268">
        <v>0.740695</v>
      </c>
      <c r="H1127" s="268">
        <v>124.304324</v>
      </c>
    </row>
    <row r="1128" ht="15.6" spans="1:8">
      <c r="A1128" s="268"/>
      <c r="B1128" s="268"/>
      <c r="C1128" s="268"/>
      <c r="D1128" s="268" t="s">
        <v>410</v>
      </c>
      <c r="E1128" s="268" t="s">
        <v>132</v>
      </c>
      <c r="F1128" s="268" t="s">
        <v>1328</v>
      </c>
      <c r="G1128" s="268">
        <v>0.74175</v>
      </c>
      <c r="H1128" s="268">
        <v>124.302683</v>
      </c>
    </row>
    <row r="1129" ht="15.6" spans="1:8">
      <c r="A1129" s="268"/>
      <c r="B1129" s="268"/>
      <c r="C1129" s="268"/>
      <c r="D1129" s="268" t="s">
        <v>410</v>
      </c>
      <c r="E1129" s="268" t="s">
        <v>132</v>
      </c>
      <c r="F1129" s="268" t="s">
        <v>1329</v>
      </c>
      <c r="G1129" s="268">
        <v>0.739065</v>
      </c>
      <c r="H1129" s="268">
        <v>124.308497</v>
      </c>
    </row>
    <row r="1130" ht="15.6" spans="1:8">
      <c r="A1130" s="268"/>
      <c r="B1130" s="268"/>
      <c r="C1130" s="268"/>
      <c r="D1130" s="268" t="s">
        <v>410</v>
      </c>
      <c r="E1130" s="268" t="s">
        <v>132</v>
      </c>
      <c r="F1130" s="268" t="s">
        <v>1330</v>
      </c>
      <c r="G1130" s="268">
        <v>0.740918</v>
      </c>
      <c r="H1130" s="268">
        <v>124.31111</v>
      </c>
    </row>
    <row r="1131" ht="15.6" spans="1:8">
      <c r="A1131" s="268"/>
      <c r="B1131" s="268"/>
      <c r="C1131" s="268"/>
      <c r="D1131" s="268" t="s">
        <v>528</v>
      </c>
      <c r="E1131" s="268" t="s">
        <v>132</v>
      </c>
      <c r="F1131" s="268" t="s">
        <v>1331</v>
      </c>
      <c r="G1131" s="268">
        <v>0.747000042</v>
      </c>
      <c r="H1131" s="268">
        <v>124.3196244312</v>
      </c>
    </row>
    <row r="1132" ht="15.6" spans="1:8">
      <c r="A1132" s="268"/>
      <c r="B1132" s="268"/>
      <c r="C1132" s="268"/>
      <c r="D1132" s="268" t="s">
        <v>448</v>
      </c>
      <c r="E1132" s="268" t="s">
        <v>132</v>
      </c>
      <c r="F1132" s="268" t="s">
        <v>1332</v>
      </c>
      <c r="G1132" s="268">
        <v>0.743381</v>
      </c>
      <c r="H1132" s="268">
        <v>124.315712</v>
      </c>
    </row>
    <row r="1133" ht="15.6" spans="1:8">
      <c r="A1133" s="268"/>
      <c r="B1133" s="268"/>
      <c r="C1133" s="268"/>
      <c r="D1133" s="268" t="s">
        <v>462</v>
      </c>
      <c r="E1133" s="268" t="s">
        <v>132</v>
      </c>
      <c r="F1133" s="268" t="s">
        <v>1333</v>
      </c>
      <c r="G1133" s="268">
        <v>0.739793</v>
      </c>
      <c r="H1133" s="268">
        <v>124.320792</v>
      </c>
    </row>
    <row r="1134" ht="15.6" spans="1:8">
      <c r="A1134" s="268"/>
      <c r="B1134" s="268"/>
      <c r="C1134" s="268"/>
      <c r="D1134" s="268" t="s">
        <v>131</v>
      </c>
      <c r="E1134" s="268" t="s">
        <v>131</v>
      </c>
      <c r="F1134" s="268" t="s">
        <v>1334</v>
      </c>
      <c r="G1134" s="268">
        <v>0.572616</v>
      </c>
      <c r="H1134" s="268">
        <v>124.043708</v>
      </c>
    </row>
    <row r="1135" ht="15.6" spans="1:8">
      <c r="A1135" s="268"/>
      <c r="B1135" s="268"/>
      <c r="C1135" s="268"/>
      <c r="D1135" s="268" t="s">
        <v>131</v>
      </c>
      <c r="E1135" s="268" t="s">
        <v>131</v>
      </c>
      <c r="F1135" s="268" t="s">
        <v>1335</v>
      </c>
      <c r="G1135" s="268">
        <v>0.56857</v>
      </c>
      <c r="H1135" s="268">
        <v>124.0321</v>
      </c>
    </row>
    <row r="1136" ht="15.6" spans="1:8">
      <c r="A1136" s="268"/>
      <c r="B1136" s="268"/>
      <c r="C1136" s="268"/>
      <c r="D1136" s="268" t="s">
        <v>131</v>
      </c>
      <c r="E1136" s="268" t="s">
        <v>131</v>
      </c>
      <c r="F1136" s="268" t="s">
        <v>1336</v>
      </c>
      <c r="G1136" s="268">
        <v>0.57418</v>
      </c>
      <c r="H1136" s="268">
        <v>123.99319</v>
      </c>
    </row>
    <row r="1137" ht="15.6" spans="1:8">
      <c r="A1137" s="268"/>
      <c r="B1137" s="268"/>
      <c r="C1137" s="268"/>
      <c r="D1137" s="268" t="s">
        <v>131</v>
      </c>
      <c r="E1137" s="268" t="s">
        <v>131</v>
      </c>
      <c r="F1137" s="268" t="s">
        <v>1337</v>
      </c>
      <c r="G1137" s="268">
        <v>0.56869</v>
      </c>
      <c r="H1137" s="268">
        <v>123.98707</v>
      </c>
    </row>
    <row r="1138" ht="15.6" spans="1:8">
      <c r="A1138" s="268"/>
      <c r="B1138" s="268"/>
      <c r="C1138" s="268"/>
      <c r="D1138" s="268" t="s">
        <v>131</v>
      </c>
      <c r="E1138" s="268" t="s">
        <v>131</v>
      </c>
      <c r="F1138" s="268" t="s">
        <v>1338</v>
      </c>
      <c r="G1138" s="268">
        <v>0.60404</v>
      </c>
      <c r="H1138" s="268">
        <v>124.08877</v>
      </c>
    </row>
    <row r="1139" ht="15.6" spans="1:8">
      <c r="A1139" s="268"/>
      <c r="B1139" s="268"/>
      <c r="C1139" s="268"/>
      <c r="D1139" s="268" t="s">
        <v>131</v>
      </c>
      <c r="E1139" s="268" t="s">
        <v>131</v>
      </c>
      <c r="F1139" s="268" t="s">
        <v>1339</v>
      </c>
      <c r="G1139" s="268">
        <v>0.60284</v>
      </c>
      <c r="H1139" s="268">
        <v>124.08195</v>
      </c>
    </row>
    <row r="1140" ht="15.6" spans="1:8">
      <c r="A1140" s="268"/>
      <c r="B1140" s="268"/>
      <c r="C1140" s="268"/>
      <c r="D1140" s="268" t="s">
        <v>131</v>
      </c>
      <c r="E1140" s="268" t="s">
        <v>131</v>
      </c>
      <c r="F1140" s="268" t="s">
        <v>1340</v>
      </c>
      <c r="G1140" s="268">
        <v>0.593609</v>
      </c>
      <c r="H1140" s="268">
        <v>124.079149</v>
      </c>
    </row>
    <row r="1141" ht="15.6" spans="1:8">
      <c r="A1141" s="268"/>
      <c r="B1141" s="268"/>
      <c r="C1141" s="268"/>
      <c r="D1141" s="268" t="s">
        <v>46</v>
      </c>
      <c r="E1141" s="268" t="s">
        <v>22</v>
      </c>
      <c r="F1141" s="268" t="s">
        <v>1341</v>
      </c>
      <c r="G1141" s="268">
        <v>0.36551</v>
      </c>
      <c r="H1141" s="268">
        <v>123.94671</v>
      </c>
    </row>
    <row r="1142" ht="15.6" spans="1:8">
      <c r="A1142" s="268"/>
      <c r="B1142" s="268"/>
      <c r="C1142" s="268"/>
      <c r="D1142" s="268" t="s">
        <v>46</v>
      </c>
      <c r="E1142" s="268" t="s">
        <v>22</v>
      </c>
      <c r="F1142" s="268" t="s">
        <v>1342</v>
      </c>
      <c r="G1142" s="268">
        <v>0.35028</v>
      </c>
      <c r="H1142" s="268">
        <v>123.91934</v>
      </c>
    </row>
    <row r="1143" ht="15.6" spans="1:8">
      <c r="A1143" s="268"/>
      <c r="B1143" s="268"/>
      <c r="C1143" s="268"/>
      <c r="D1143" s="268" t="s">
        <v>324</v>
      </c>
      <c r="E1143" s="268" t="s">
        <v>101</v>
      </c>
      <c r="F1143" s="268" t="s">
        <v>1343</v>
      </c>
      <c r="G1143" s="268">
        <v>0.8809</v>
      </c>
      <c r="H1143" s="268">
        <v>124.02643</v>
      </c>
    </row>
    <row r="1144" ht="15.6" spans="1:8">
      <c r="A1144" s="268"/>
      <c r="B1144" s="268"/>
      <c r="C1144" s="268"/>
      <c r="D1144" s="268" t="s">
        <v>324</v>
      </c>
      <c r="E1144" s="268" t="s">
        <v>101</v>
      </c>
      <c r="F1144" s="268" t="s">
        <v>1344</v>
      </c>
      <c r="G1144" s="268">
        <v>0.87869</v>
      </c>
      <c r="H1144" s="268">
        <v>124.02491</v>
      </c>
    </row>
    <row r="1145" ht="15.6" spans="1:8">
      <c r="A1145" s="268"/>
      <c r="B1145" s="268"/>
      <c r="C1145" s="268"/>
      <c r="D1145" s="268" t="s">
        <v>462</v>
      </c>
      <c r="E1145" s="268" t="s">
        <v>132</v>
      </c>
      <c r="F1145" s="268" t="s">
        <v>1345</v>
      </c>
      <c r="G1145" s="268">
        <v>0.735742975</v>
      </c>
      <c r="H1145" s="268">
        <v>124.3420425676</v>
      </c>
    </row>
    <row r="1146" ht="15.6" spans="1:8">
      <c r="A1146" s="268"/>
      <c r="B1146" s="268"/>
      <c r="C1146" s="268"/>
      <c r="D1146" s="268" t="s">
        <v>136</v>
      </c>
      <c r="E1146" s="268" t="s">
        <v>132</v>
      </c>
      <c r="F1146" s="268" t="s">
        <v>1346</v>
      </c>
      <c r="G1146" s="268">
        <v>0.713019</v>
      </c>
      <c r="H1146" s="268">
        <v>124.290506</v>
      </c>
    </row>
    <row r="1147" ht="15.6" spans="1:8">
      <c r="A1147" s="268"/>
      <c r="B1147" s="268"/>
      <c r="C1147" s="268"/>
      <c r="D1147" s="268" t="s">
        <v>136</v>
      </c>
      <c r="E1147" s="268" t="s">
        <v>132</v>
      </c>
      <c r="F1147" s="268" t="s">
        <v>1347</v>
      </c>
      <c r="G1147" s="268">
        <v>0.721483</v>
      </c>
      <c r="H1147" s="268">
        <v>124.30125</v>
      </c>
    </row>
    <row r="1148" ht="15.6" spans="1:8">
      <c r="A1148" s="268"/>
      <c r="B1148" s="268"/>
      <c r="C1148" s="268"/>
      <c r="D1148" s="268" t="s">
        <v>136</v>
      </c>
      <c r="E1148" s="268" t="s">
        <v>132</v>
      </c>
      <c r="F1148" s="268" t="s">
        <v>1348</v>
      </c>
      <c r="G1148" s="268">
        <v>0.717167</v>
      </c>
      <c r="H1148" s="268">
        <v>124.306867</v>
      </c>
    </row>
    <row r="1149" ht="15.6" spans="1:8">
      <c r="A1149" s="268"/>
      <c r="B1149" s="268"/>
      <c r="C1149" s="268"/>
      <c r="D1149" s="268" t="s">
        <v>131</v>
      </c>
      <c r="E1149" s="268" t="s">
        <v>132</v>
      </c>
      <c r="F1149" s="268" t="s">
        <v>1349</v>
      </c>
      <c r="G1149" s="268">
        <v>0.623775</v>
      </c>
      <c r="H1149" s="268">
        <v>124.280329</v>
      </c>
    </row>
    <row r="1150" ht="15.6" spans="1:8">
      <c r="A1150" s="268"/>
      <c r="B1150" s="268"/>
      <c r="C1150" s="268"/>
      <c r="D1150" s="268" t="s">
        <v>131</v>
      </c>
      <c r="E1150" s="268" t="s">
        <v>132</v>
      </c>
      <c r="F1150" s="268" t="s">
        <v>1350</v>
      </c>
      <c r="G1150" s="268">
        <v>0.603419</v>
      </c>
      <c r="H1150" s="268">
        <v>124.273753</v>
      </c>
    </row>
    <row r="1151" ht="15.6" spans="1:8">
      <c r="A1151" s="268"/>
      <c r="B1151" s="268"/>
      <c r="C1151" s="268"/>
      <c r="D1151" s="268" t="s">
        <v>131</v>
      </c>
      <c r="E1151" s="268" t="s">
        <v>132</v>
      </c>
      <c r="F1151" s="268" t="s">
        <v>1351</v>
      </c>
      <c r="G1151" s="268">
        <v>0.608921</v>
      </c>
      <c r="H1151" s="268">
        <v>124.269333</v>
      </c>
    </row>
    <row r="1152" ht="15.6" spans="1:8">
      <c r="A1152" s="268"/>
      <c r="B1152" s="268"/>
      <c r="C1152" s="268"/>
      <c r="D1152" s="268" t="s">
        <v>131</v>
      </c>
      <c r="E1152" s="268" t="s">
        <v>132</v>
      </c>
      <c r="F1152" s="268" t="s">
        <v>1352</v>
      </c>
      <c r="G1152" s="268">
        <v>0.782467</v>
      </c>
      <c r="H1152" s="268">
        <v>124.310733</v>
      </c>
    </row>
    <row r="1153" ht="15.6" spans="1:8">
      <c r="A1153" s="268"/>
      <c r="B1153" s="268"/>
      <c r="C1153" s="268"/>
      <c r="D1153" s="268" t="s">
        <v>131</v>
      </c>
      <c r="E1153" s="268" t="s">
        <v>132</v>
      </c>
      <c r="F1153" s="268" t="s">
        <v>1353</v>
      </c>
      <c r="G1153" s="268">
        <v>0.79935</v>
      </c>
      <c r="H1153" s="268">
        <v>124.3299</v>
      </c>
    </row>
    <row r="1154" ht="15.6" spans="1:8">
      <c r="A1154" s="268"/>
      <c r="B1154" s="268"/>
      <c r="C1154" s="268"/>
      <c r="D1154" s="268" t="s">
        <v>462</v>
      </c>
      <c r="E1154" s="268" t="s">
        <v>132</v>
      </c>
      <c r="F1154" s="268" t="s">
        <v>1354</v>
      </c>
      <c r="G1154" s="268">
        <v>0.735078122</v>
      </c>
      <c r="H1154" s="268">
        <v>124.3226185312</v>
      </c>
    </row>
    <row r="1155" ht="15.6" spans="1:8">
      <c r="A1155" s="268"/>
      <c r="B1155" s="268"/>
      <c r="C1155" s="268"/>
      <c r="D1155" s="268" t="s">
        <v>493</v>
      </c>
      <c r="E1155" s="268" t="s">
        <v>22</v>
      </c>
      <c r="F1155" s="268" t="s">
        <v>1355</v>
      </c>
      <c r="G1155" s="268">
        <v>0.30364</v>
      </c>
      <c r="H1155" s="268">
        <v>123.63443</v>
      </c>
    </row>
    <row r="1156" ht="15.6" spans="1:8">
      <c r="A1156" s="268"/>
      <c r="B1156" s="268"/>
      <c r="C1156" s="268"/>
      <c r="D1156" s="268" t="s">
        <v>493</v>
      </c>
      <c r="E1156" s="268" t="s">
        <v>22</v>
      </c>
      <c r="F1156" s="268" t="s">
        <v>1356</v>
      </c>
      <c r="G1156" s="268">
        <v>0.30918</v>
      </c>
      <c r="H1156" s="268">
        <v>123.60911</v>
      </c>
    </row>
    <row r="1157" ht="15.6" spans="1:8">
      <c r="A1157" s="268"/>
      <c r="B1157" s="268"/>
      <c r="C1157" s="268"/>
      <c r="D1157" s="268" t="s">
        <v>493</v>
      </c>
      <c r="E1157" s="268" t="s">
        <v>22</v>
      </c>
      <c r="F1157" s="268" t="s">
        <v>1357</v>
      </c>
      <c r="G1157" s="268">
        <v>0.32176</v>
      </c>
      <c r="H1157" s="268">
        <v>123.56702</v>
      </c>
    </row>
    <row r="1158" ht="15.6" spans="1:8">
      <c r="A1158" s="268"/>
      <c r="B1158" s="268"/>
      <c r="C1158" s="268"/>
      <c r="D1158" s="268" t="s">
        <v>493</v>
      </c>
      <c r="E1158" s="268" t="s">
        <v>22</v>
      </c>
      <c r="F1158" s="268" t="s">
        <v>1358</v>
      </c>
      <c r="G1158" s="268">
        <v>0.32416</v>
      </c>
      <c r="H1158" s="268">
        <v>123.53765</v>
      </c>
    </row>
    <row r="1159" ht="15.6" spans="1:8">
      <c r="A1159" s="268"/>
      <c r="B1159" s="268"/>
      <c r="C1159" s="268"/>
      <c r="D1159" s="268" t="s">
        <v>427</v>
      </c>
      <c r="E1159" s="268" t="s">
        <v>131</v>
      </c>
      <c r="F1159" s="268" t="s">
        <v>1359</v>
      </c>
      <c r="G1159" s="268">
        <v>0.82195</v>
      </c>
      <c r="H1159" s="268">
        <v>123.90228</v>
      </c>
    </row>
    <row r="1160" ht="15.6" spans="1:8">
      <c r="A1160" s="268"/>
      <c r="B1160" s="268"/>
      <c r="C1160" s="268"/>
      <c r="D1160" s="268" t="s">
        <v>560</v>
      </c>
      <c r="E1160" s="268" t="s">
        <v>131</v>
      </c>
      <c r="F1160" s="268" t="s">
        <v>1360</v>
      </c>
      <c r="G1160" s="268">
        <v>0.83648</v>
      </c>
      <c r="H1160" s="268">
        <v>123.89237</v>
      </c>
    </row>
    <row r="1161" ht="15.6" spans="1:8">
      <c r="A1161" s="268"/>
      <c r="B1161" s="268"/>
      <c r="C1161" s="268"/>
      <c r="D1161" s="268" t="s">
        <v>560</v>
      </c>
      <c r="E1161" s="268" t="s">
        <v>131</v>
      </c>
      <c r="F1161" s="268" t="s">
        <v>1361</v>
      </c>
      <c r="G1161" s="268">
        <v>0.83917</v>
      </c>
      <c r="H1161" s="268">
        <v>123.88562</v>
      </c>
    </row>
    <row r="1162" ht="15.6" spans="1:8">
      <c r="A1162" s="268"/>
      <c r="B1162" s="268"/>
      <c r="C1162" s="268"/>
      <c r="D1162" s="268" t="s">
        <v>489</v>
      </c>
      <c r="E1162" s="268" t="s">
        <v>22</v>
      </c>
      <c r="F1162" s="268" t="s">
        <v>1362</v>
      </c>
      <c r="G1162" s="268">
        <v>0.32368</v>
      </c>
      <c r="H1162" s="268">
        <v>123.72179</v>
      </c>
    </row>
    <row r="1163" ht="15.6" spans="1:8">
      <c r="A1163" s="268"/>
      <c r="B1163" s="268"/>
      <c r="C1163" s="268"/>
      <c r="D1163" s="268" t="s">
        <v>342</v>
      </c>
      <c r="E1163" s="268" t="s">
        <v>101</v>
      </c>
      <c r="F1163" s="268" t="s">
        <v>1363</v>
      </c>
      <c r="G1163" s="268">
        <v>0.83364</v>
      </c>
      <c r="H1163" s="268">
        <v>123.95974</v>
      </c>
    </row>
    <row r="1164" ht="15.6" spans="1:8">
      <c r="A1164" s="268"/>
      <c r="B1164" s="268"/>
      <c r="C1164" s="268"/>
      <c r="D1164" s="268" t="s">
        <v>497</v>
      </c>
      <c r="E1164" s="268" t="s">
        <v>101</v>
      </c>
      <c r="F1164" s="268" t="s">
        <v>1364</v>
      </c>
      <c r="G1164" s="268">
        <v>0.98832</v>
      </c>
      <c r="H1164" s="268">
        <v>124.2341</v>
      </c>
    </row>
    <row r="1165" ht="15.6" spans="1:8">
      <c r="A1165" s="268"/>
      <c r="B1165" s="268"/>
      <c r="C1165" s="268"/>
      <c r="D1165" s="268" t="s">
        <v>497</v>
      </c>
      <c r="E1165" s="268" t="s">
        <v>101</v>
      </c>
      <c r="F1165" s="268" t="s">
        <v>1365</v>
      </c>
      <c r="G1165" s="268">
        <v>0.98872</v>
      </c>
      <c r="H1165" s="268">
        <v>124.26219</v>
      </c>
    </row>
    <row r="1166" ht="15.6" spans="1:8">
      <c r="A1166" s="268"/>
      <c r="B1166" s="268"/>
      <c r="C1166" s="268"/>
      <c r="D1166" s="268" t="s">
        <v>324</v>
      </c>
      <c r="E1166" s="268" t="s">
        <v>101</v>
      </c>
      <c r="F1166" s="268" t="s">
        <v>1366</v>
      </c>
      <c r="G1166" s="268">
        <v>0.85564</v>
      </c>
      <c r="H1166" s="268">
        <v>123.93571</v>
      </c>
    </row>
    <row r="1167" ht="15.6" spans="1:8">
      <c r="A1167" s="268"/>
      <c r="B1167" s="268"/>
      <c r="C1167" s="268"/>
      <c r="D1167" s="268" t="s">
        <v>342</v>
      </c>
      <c r="E1167" s="268" t="s">
        <v>101</v>
      </c>
      <c r="F1167" s="268" t="s">
        <v>1367</v>
      </c>
      <c r="G1167" s="268">
        <v>0.8332</v>
      </c>
      <c r="H1167" s="268">
        <v>123.97096</v>
      </c>
    </row>
    <row r="1168" ht="15.6" spans="1:8">
      <c r="A1168" s="268"/>
      <c r="B1168" s="268"/>
      <c r="C1168" s="268"/>
      <c r="D1168" s="268" t="s">
        <v>46</v>
      </c>
      <c r="E1168" s="268" t="s">
        <v>22</v>
      </c>
      <c r="F1168" s="268" t="s">
        <v>1368</v>
      </c>
      <c r="G1168" s="268">
        <v>0.39274</v>
      </c>
      <c r="H1168" s="268">
        <v>123.98264</v>
      </c>
    </row>
    <row r="1169" ht="15.6" spans="1:8">
      <c r="A1169" s="268"/>
      <c r="B1169" s="268"/>
      <c r="C1169" s="268"/>
      <c r="D1169" s="268" t="s">
        <v>1369</v>
      </c>
      <c r="E1169" s="268" t="s">
        <v>173</v>
      </c>
      <c r="F1169" s="268" t="s">
        <v>1370</v>
      </c>
      <c r="G1169" s="268">
        <v>0.684132</v>
      </c>
      <c r="H1169" s="268">
        <v>124.275528</v>
      </c>
    </row>
    <row r="1170" ht="15.6" spans="1:8">
      <c r="A1170" s="268"/>
      <c r="B1170" s="268"/>
      <c r="C1170" s="268"/>
      <c r="D1170" s="268" t="s">
        <v>1371</v>
      </c>
      <c r="E1170" s="268" t="s">
        <v>173</v>
      </c>
      <c r="F1170" s="268" t="s">
        <v>1372</v>
      </c>
      <c r="G1170" s="268">
        <v>0.656553</v>
      </c>
      <c r="H1170" s="268">
        <v>124.314391</v>
      </c>
    </row>
    <row r="1171" ht="15.6" spans="1:8">
      <c r="A1171" s="268"/>
      <c r="B1171" s="268"/>
      <c r="C1171" s="268"/>
      <c r="D1171" s="268" t="s">
        <v>497</v>
      </c>
      <c r="E1171" s="268" t="s">
        <v>101</v>
      </c>
      <c r="F1171" s="268" t="s">
        <v>1373</v>
      </c>
      <c r="G1171" s="268">
        <v>0.98663</v>
      </c>
      <c r="H1171" s="268">
        <v>124.33704</v>
      </c>
    </row>
    <row r="1172" ht="15.6" spans="1:8">
      <c r="A1172" s="268"/>
      <c r="B1172" s="268"/>
      <c r="C1172" s="268"/>
      <c r="D1172" s="268" t="s">
        <v>131</v>
      </c>
      <c r="E1172" s="268" t="s">
        <v>131</v>
      </c>
      <c r="F1172" s="268" t="s">
        <v>1374</v>
      </c>
      <c r="G1172" s="268">
        <v>0.55129</v>
      </c>
      <c r="H1172" s="268">
        <v>124.02944</v>
      </c>
    </row>
    <row r="1173" ht="15.6" spans="1:8">
      <c r="A1173" s="268"/>
      <c r="B1173" s="268"/>
      <c r="C1173" s="268"/>
      <c r="D1173" s="268" t="s">
        <v>342</v>
      </c>
      <c r="E1173" s="268" t="s">
        <v>39</v>
      </c>
      <c r="F1173" s="268" t="s">
        <v>1375</v>
      </c>
      <c r="G1173" s="268">
        <v>1.09752</v>
      </c>
      <c r="H1173" s="268">
        <v>124.34564</v>
      </c>
    </row>
    <row r="1174" ht="15.6" spans="1:8">
      <c r="A1174" s="268"/>
      <c r="B1174" s="268"/>
      <c r="C1174" s="268"/>
      <c r="D1174" s="268" t="s">
        <v>1376</v>
      </c>
      <c r="E1174" s="268" t="s">
        <v>132</v>
      </c>
      <c r="F1174" s="268" t="s">
        <v>1377</v>
      </c>
      <c r="G1174" s="268">
        <v>0.747281</v>
      </c>
      <c r="H1174" s="268">
        <v>124.313623</v>
      </c>
    </row>
    <row r="1175" ht="15.6" spans="1:8">
      <c r="A1175" s="268"/>
      <c r="B1175" s="268"/>
      <c r="C1175" s="268"/>
      <c r="D1175" s="268" t="s">
        <v>1376</v>
      </c>
      <c r="E1175" s="268" t="s">
        <v>132</v>
      </c>
      <c r="F1175" s="268" t="s">
        <v>1378</v>
      </c>
      <c r="G1175" s="268">
        <v>0.744221</v>
      </c>
      <c r="H1175" s="268">
        <v>124.313524</v>
      </c>
    </row>
    <row r="1176" ht="15.6" spans="1:8">
      <c r="A1176" s="268"/>
      <c r="B1176" s="268"/>
      <c r="C1176" s="268"/>
      <c r="D1176" s="268" t="s">
        <v>454</v>
      </c>
      <c r="E1176" s="268" t="s">
        <v>132</v>
      </c>
      <c r="F1176" s="268" t="s">
        <v>1379</v>
      </c>
      <c r="G1176" s="268">
        <v>0.7238</v>
      </c>
      <c r="H1176" s="268">
        <v>124.293233</v>
      </c>
    </row>
    <row r="1177" ht="15.6" spans="1:8">
      <c r="A1177" s="268"/>
      <c r="B1177" s="268"/>
      <c r="C1177" s="268"/>
      <c r="D1177" s="268" t="s">
        <v>136</v>
      </c>
      <c r="E1177" s="268" t="s">
        <v>132</v>
      </c>
      <c r="F1177" s="268" t="s">
        <v>1380</v>
      </c>
      <c r="G1177" s="268">
        <v>0.688091</v>
      </c>
      <c r="H1177" s="268">
        <v>124.300973</v>
      </c>
    </row>
    <row r="1178" ht="15.6" spans="1:8">
      <c r="A1178" s="268"/>
      <c r="B1178" s="268"/>
      <c r="C1178" s="268"/>
      <c r="D1178" s="268" t="s">
        <v>131</v>
      </c>
      <c r="E1178" s="268" t="s">
        <v>131</v>
      </c>
      <c r="F1178" s="268" t="s">
        <v>1381</v>
      </c>
      <c r="G1178" s="268">
        <v>0.58553</v>
      </c>
      <c r="H1178" s="268">
        <v>124.01259</v>
      </c>
    </row>
    <row r="1179" ht="15.6" spans="1:8">
      <c r="A1179" s="268"/>
      <c r="B1179" s="268"/>
      <c r="C1179" s="268"/>
      <c r="D1179" s="268" t="s">
        <v>131</v>
      </c>
      <c r="E1179" s="268" t="s">
        <v>131</v>
      </c>
      <c r="F1179" s="268" t="s">
        <v>1382</v>
      </c>
      <c r="G1179" s="268">
        <v>0.55384</v>
      </c>
      <c r="H1179" s="268">
        <v>124.02678</v>
      </c>
    </row>
    <row r="1180" ht="15.6" spans="1:8">
      <c r="A1180" s="268"/>
      <c r="B1180" s="268"/>
      <c r="C1180" s="268"/>
      <c r="D1180" s="268" t="s">
        <v>472</v>
      </c>
      <c r="E1180" s="268" t="s">
        <v>22</v>
      </c>
      <c r="F1180" s="268" t="s">
        <v>1383</v>
      </c>
      <c r="G1180" s="268">
        <v>0.31401</v>
      </c>
      <c r="H1180" s="268">
        <v>123.78533</v>
      </c>
    </row>
    <row r="1181" ht="15.6" spans="1:8">
      <c r="A1181" s="268"/>
      <c r="B1181" s="268"/>
      <c r="C1181" s="268"/>
      <c r="D1181" s="268" t="s">
        <v>431</v>
      </c>
      <c r="E1181" s="268" t="s">
        <v>4</v>
      </c>
      <c r="F1181" s="268" t="s">
        <v>1384</v>
      </c>
      <c r="G1181" s="268">
        <v>0.90513</v>
      </c>
      <c r="H1181" s="268">
        <v>123.3008</v>
      </c>
    </row>
    <row r="1182" ht="15.6" spans="1:8">
      <c r="A1182" s="268"/>
      <c r="B1182" s="268"/>
      <c r="C1182" s="268"/>
      <c r="D1182" s="268" t="s">
        <v>1385</v>
      </c>
      <c r="E1182" s="268" t="s">
        <v>4</v>
      </c>
      <c r="F1182" s="268" t="s">
        <v>1386</v>
      </c>
      <c r="G1182" s="268">
        <v>0.90068</v>
      </c>
      <c r="H1182" s="268">
        <v>123.29997</v>
      </c>
    </row>
    <row r="1183" ht="15.6" spans="1:8">
      <c r="A1183" s="268"/>
      <c r="B1183" s="268"/>
      <c r="C1183" s="268"/>
      <c r="D1183" s="268" t="s">
        <v>433</v>
      </c>
      <c r="E1183" s="268" t="s">
        <v>4</v>
      </c>
      <c r="F1183" s="268" t="s">
        <v>1387</v>
      </c>
      <c r="G1183" s="268">
        <v>0.89097</v>
      </c>
      <c r="H1183" s="268">
        <v>123.31375</v>
      </c>
    </row>
    <row r="1184" ht="15.6" spans="1:8">
      <c r="A1184" s="268"/>
      <c r="B1184" s="268"/>
      <c r="C1184" s="268"/>
      <c r="D1184" s="268" t="s">
        <v>433</v>
      </c>
      <c r="E1184" s="268" t="s">
        <v>4</v>
      </c>
      <c r="F1184" s="268" t="s">
        <v>1388</v>
      </c>
      <c r="G1184" s="268">
        <v>0.88598</v>
      </c>
      <c r="H1184" s="268">
        <v>123.317</v>
      </c>
    </row>
    <row r="1185" ht="15.6" spans="1:8">
      <c r="A1185" s="268"/>
      <c r="B1185" s="268"/>
      <c r="C1185" s="268"/>
      <c r="D1185" s="268" t="s">
        <v>437</v>
      </c>
      <c r="E1185" s="268" t="s">
        <v>4</v>
      </c>
      <c r="F1185" s="268" t="s">
        <v>1389</v>
      </c>
      <c r="G1185" s="268">
        <v>0.90562</v>
      </c>
      <c r="H1185" s="268">
        <v>123.26047</v>
      </c>
    </row>
    <row r="1186" ht="15.6" spans="1:8">
      <c r="A1186" s="268"/>
      <c r="B1186" s="268"/>
      <c r="C1186" s="268"/>
      <c r="D1186" s="268" t="s">
        <v>440</v>
      </c>
      <c r="E1186" s="268" t="s">
        <v>4</v>
      </c>
      <c r="F1186" s="268" t="s">
        <v>1390</v>
      </c>
      <c r="G1186" s="268">
        <v>0.90448</v>
      </c>
      <c r="H1186" s="268">
        <v>123.26687</v>
      </c>
    </row>
    <row r="1187" ht="15.6" spans="1:8">
      <c r="A1187" s="268"/>
      <c r="B1187" s="268"/>
      <c r="C1187" s="268"/>
      <c r="D1187" s="268" t="s">
        <v>437</v>
      </c>
      <c r="E1187" s="268" t="s">
        <v>4</v>
      </c>
      <c r="F1187" s="268" t="s">
        <v>1391</v>
      </c>
      <c r="G1187" s="268">
        <v>0.90713</v>
      </c>
      <c r="H1187" s="268">
        <v>123.26975</v>
      </c>
    </row>
    <row r="1188" ht="15.6" spans="1:8">
      <c r="A1188" s="268"/>
      <c r="B1188" s="268"/>
      <c r="C1188" s="268"/>
      <c r="D1188" s="268" t="s">
        <v>444</v>
      </c>
      <c r="E1188" s="268" t="s">
        <v>4</v>
      </c>
      <c r="F1188" s="268" t="s">
        <v>1392</v>
      </c>
      <c r="G1188" s="268">
        <v>0.9106</v>
      </c>
      <c r="H1188" s="268">
        <v>123.19238</v>
      </c>
    </row>
    <row r="1189" ht="15.6" spans="1:8">
      <c r="A1189" s="268"/>
      <c r="B1189" s="268"/>
      <c r="C1189" s="268"/>
      <c r="D1189" s="268" t="s">
        <v>444</v>
      </c>
      <c r="E1189" s="268" t="s">
        <v>4</v>
      </c>
      <c r="F1189" s="268" t="s">
        <v>1393</v>
      </c>
      <c r="G1189" s="268">
        <v>0.90583</v>
      </c>
      <c r="H1189" s="268">
        <v>123.18743</v>
      </c>
    </row>
    <row r="1190" ht="15.6" spans="1:8">
      <c r="A1190" s="268"/>
      <c r="B1190" s="268"/>
      <c r="C1190" s="268"/>
      <c r="D1190" s="268" t="s">
        <v>448</v>
      </c>
      <c r="E1190" s="268" t="s">
        <v>132</v>
      </c>
      <c r="F1190" s="268" t="s">
        <v>1394</v>
      </c>
      <c r="G1190" s="268">
        <v>0.743205</v>
      </c>
      <c r="H1190" s="268">
        <v>124.311988</v>
      </c>
    </row>
    <row r="1191" ht="15.6" spans="1:8">
      <c r="A1191" s="268"/>
      <c r="B1191" s="268"/>
      <c r="C1191" s="268"/>
      <c r="D1191" s="268" t="s">
        <v>446</v>
      </c>
      <c r="E1191" s="268" t="s">
        <v>132</v>
      </c>
      <c r="F1191" s="268" t="s">
        <v>1395</v>
      </c>
      <c r="G1191" s="268">
        <v>0.759084</v>
      </c>
      <c r="H1191" s="268">
        <v>124.313433</v>
      </c>
    </row>
    <row r="1192" ht="15.6" spans="1:8">
      <c r="A1192" s="268"/>
      <c r="B1192" s="268"/>
      <c r="C1192" s="268"/>
      <c r="D1192" s="268" t="s">
        <v>451</v>
      </c>
      <c r="E1192" s="268" t="s">
        <v>4</v>
      </c>
      <c r="F1192" s="268" t="s">
        <v>1396</v>
      </c>
      <c r="G1192" s="268">
        <v>0.87937</v>
      </c>
      <c r="H1192" s="268">
        <v>123.47593</v>
      </c>
    </row>
    <row r="1193" ht="15.6" spans="1:8">
      <c r="A1193" s="268"/>
      <c r="B1193" s="268"/>
      <c r="C1193" s="268"/>
      <c r="D1193" s="268" t="s">
        <v>451</v>
      </c>
      <c r="E1193" s="268" t="s">
        <v>4</v>
      </c>
      <c r="F1193" s="268" t="s">
        <v>1397</v>
      </c>
      <c r="G1193" s="268">
        <v>0.88847</v>
      </c>
      <c r="H1193" s="268">
        <v>123.47342</v>
      </c>
    </row>
    <row r="1194" ht="15.6" spans="1:8">
      <c r="A1194" s="268"/>
      <c r="B1194" s="268"/>
      <c r="C1194" s="268"/>
      <c r="D1194" s="268" t="s">
        <v>454</v>
      </c>
      <c r="E1194" s="268" t="s">
        <v>132</v>
      </c>
      <c r="F1194" s="268" t="s">
        <v>1398</v>
      </c>
      <c r="G1194" s="268">
        <v>0.729433</v>
      </c>
      <c r="H1194" s="268">
        <v>124.288918</v>
      </c>
    </row>
    <row r="1195" ht="15.6" spans="1:8">
      <c r="A1195" s="268"/>
      <c r="B1195" s="268"/>
      <c r="C1195" s="268"/>
      <c r="D1195" s="268" t="s">
        <v>410</v>
      </c>
      <c r="E1195" s="268" t="s">
        <v>132</v>
      </c>
      <c r="F1195" s="268" t="s">
        <v>1399</v>
      </c>
      <c r="G1195" s="268">
        <v>0.74001</v>
      </c>
      <c r="H1195" s="268">
        <v>124.30627</v>
      </c>
    </row>
    <row r="1196" ht="15.6" spans="1:8">
      <c r="A1196" s="268"/>
      <c r="B1196" s="268"/>
      <c r="C1196" s="268"/>
      <c r="D1196" s="268" t="s">
        <v>418</v>
      </c>
      <c r="E1196" s="268" t="s">
        <v>132</v>
      </c>
      <c r="F1196" s="268" t="s">
        <v>1400</v>
      </c>
      <c r="G1196" s="268">
        <v>0.734356</v>
      </c>
      <c r="H1196" s="268">
        <v>124.301865</v>
      </c>
    </row>
    <row r="1197" ht="15.6" spans="1:8">
      <c r="A1197" s="268"/>
      <c r="B1197" s="268"/>
      <c r="C1197" s="268"/>
      <c r="D1197" s="268" t="s">
        <v>418</v>
      </c>
      <c r="E1197" s="268" t="s">
        <v>132</v>
      </c>
      <c r="F1197" s="268" t="s">
        <v>1401</v>
      </c>
      <c r="G1197" s="268">
        <v>0.734163</v>
      </c>
      <c r="H1197" s="268">
        <v>124.305612</v>
      </c>
    </row>
    <row r="1198" ht="15.6" spans="1:8">
      <c r="A1198" s="268"/>
      <c r="B1198" s="268"/>
      <c r="C1198" s="268"/>
      <c r="D1198" s="268" t="s">
        <v>418</v>
      </c>
      <c r="E1198" s="268" t="s">
        <v>132</v>
      </c>
      <c r="F1198" s="268" t="s">
        <v>1402</v>
      </c>
      <c r="G1198" s="268">
        <v>0.73792</v>
      </c>
      <c r="H1198" s="268">
        <v>124.304353</v>
      </c>
    </row>
    <row r="1199" ht="15.6" spans="1:8">
      <c r="A1199" s="268"/>
      <c r="B1199" s="268"/>
      <c r="C1199" s="268"/>
      <c r="D1199" s="268" t="s">
        <v>410</v>
      </c>
      <c r="E1199" s="268" t="s">
        <v>132</v>
      </c>
      <c r="F1199" s="268" t="s">
        <v>1403</v>
      </c>
      <c r="G1199" s="268">
        <v>0.738177</v>
      </c>
      <c r="H1199" s="268">
        <v>124.308644</v>
      </c>
    </row>
    <row r="1200" ht="15.6" spans="1:8">
      <c r="A1200" s="268"/>
      <c r="B1200" s="268"/>
      <c r="C1200" s="268"/>
      <c r="D1200" s="268" t="s">
        <v>410</v>
      </c>
      <c r="E1200" s="268" t="s">
        <v>132</v>
      </c>
      <c r="F1200" s="268" t="s">
        <v>1404</v>
      </c>
      <c r="G1200" s="268">
        <v>0.738316667</v>
      </c>
      <c r="H1200" s="268">
        <v>124.308725</v>
      </c>
    </row>
    <row r="1201" ht="15.6" spans="1:8">
      <c r="A1201" s="268"/>
      <c r="B1201" s="268"/>
      <c r="C1201" s="268"/>
      <c r="D1201" s="268" t="s">
        <v>462</v>
      </c>
      <c r="E1201" s="268" t="s">
        <v>132</v>
      </c>
      <c r="F1201" s="268" t="s">
        <v>1405</v>
      </c>
      <c r="G1201" s="268">
        <v>0.737558</v>
      </c>
      <c r="H1201" s="268">
        <v>124.316597</v>
      </c>
    </row>
    <row r="1202" ht="15.6" spans="1:8">
      <c r="A1202" s="268"/>
      <c r="B1202" s="268"/>
      <c r="C1202" s="268"/>
      <c r="D1202" s="268" t="s">
        <v>448</v>
      </c>
      <c r="E1202" s="268" t="s">
        <v>132</v>
      </c>
      <c r="F1202" s="268" t="s">
        <v>1406</v>
      </c>
      <c r="G1202" s="268">
        <v>0.73652</v>
      </c>
      <c r="H1202" s="268">
        <v>124.31392</v>
      </c>
    </row>
    <row r="1203" ht="15.6" spans="1:8">
      <c r="A1203" s="268"/>
      <c r="B1203" s="268"/>
      <c r="C1203" s="268"/>
      <c r="D1203" s="268" t="s">
        <v>418</v>
      </c>
      <c r="E1203" s="268" t="s">
        <v>132</v>
      </c>
      <c r="F1203" s="268" t="s">
        <v>1407</v>
      </c>
      <c r="G1203" s="268">
        <v>0.739133</v>
      </c>
      <c r="H1203" s="268">
        <v>124.311467</v>
      </c>
    </row>
    <row r="1204" ht="15.6" spans="1:8">
      <c r="A1204" s="268"/>
      <c r="B1204" s="268"/>
      <c r="C1204" s="268"/>
      <c r="D1204" s="268" t="s">
        <v>131</v>
      </c>
      <c r="E1204" s="268" t="s">
        <v>131</v>
      </c>
      <c r="F1204" s="268" t="s">
        <v>1408</v>
      </c>
      <c r="G1204" s="268">
        <v>0.578589</v>
      </c>
      <c r="H1204" s="268">
        <v>124.069082</v>
      </c>
    </row>
    <row r="1205" ht="15.6" spans="1:8">
      <c r="A1205" s="268"/>
      <c r="B1205" s="268"/>
      <c r="C1205" s="268"/>
      <c r="D1205" s="268" t="s">
        <v>131</v>
      </c>
      <c r="E1205" s="268" t="s">
        <v>131</v>
      </c>
      <c r="F1205" s="268" t="s">
        <v>1409</v>
      </c>
      <c r="G1205" s="268">
        <v>0.57495</v>
      </c>
      <c r="H1205" s="268">
        <v>124.06897</v>
      </c>
    </row>
    <row r="1206" ht="15.6" spans="1:8">
      <c r="A1206" s="268"/>
      <c r="B1206" s="268"/>
      <c r="C1206" s="268"/>
      <c r="D1206" s="268" t="s">
        <v>131</v>
      </c>
      <c r="E1206" s="268" t="s">
        <v>131</v>
      </c>
      <c r="F1206" s="268" t="s">
        <v>1410</v>
      </c>
      <c r="G1206" s="268">
        <v>0.55382</v>
      </c>
      <c r="H1206" s="268">
        <v>123.99528</v>
      </c>
    </row>
    <row r="1207" ht="15.6" spans="1:8">
      <c r="A1207" s="268"/>
      <c r="B1207" s="268"/>
      <c r="C1207" s="268"/>
      <c r="D1207" s="268" t="s">
        <v>131</v>
      </c>
      <c r="E1207" s="268" t="s">
        <v>131</v>
      </c>
      <c r="F1207" s="268" t="s">
        <v>1411</v>
      </c>
      <c r="G1207" s="268">
        <v>0.549767</v>
      </c>
      <c r="H1207" s="268">
        <v>123.997528</v>
      </c>
    </row>
    <row r="1208" ht="15.6" spans="1:8">
      <c r="A1208" s="268"/>
      <c r="B1208" s="268"/>
      <c r="C1208" s="268"/>
      <c r="D1208" s="268" t="s">
        <v>131</v>
      </c>
      <c r="E1208" s="268" t="s">
        <v>131</v>
      </c>
      <c r="F1208" s="268" t="s">
        <v>1412</v>
      </c>
      <c r="G1208" s="268">
        <v>0.583079</v>
      </c>
      <c r="H1208" s="268">
        <v>124.072108</v>
      </c>
    </row>
    <row r="1209" ht="15.6" spans="1:8">
      <c r="A1209" s="268"/>
      <c r="B1209" s="268"/>
      <c r="C1209" s="268"/>
      <c r="D1209" s="268" t="s">
        <v>136</v>
      </c>
      <c r="E1209" s="268" t="s">
        <v>132</v>
      </c>
      <c r="F1209" s="268" t="s">
        <v>1413</v>
      </c>
      <c r="G1209" s="268">
        <v>0.603417</v>
      </c>
      <c r="H1209" s="268">
        <v>124.2875</v>
      </c>
    </row>
    <row r="1210" ht="15.6" spans="1:8">
      <c r="A1210" s="268"/>
      <c r="B1210" s="268"/>
      <c r="C1210" s="268"/>
      <c r="D1210" s="268" t="s">
        <v>136</v>
      </c>
      <c r="E1210" s="268" t="s">
        <v>132</v>
      </c>
      <c r="F1210" s="268" t="s">
        <v>1414</v>
      </c>
      <c r="G1210" s="268">
        <v>0.631628</v>
      </c>
      <c r="H1210" s="268">
        <v>124.301798</v>
      </c>
    </row>
    <row r="1211" ht="15.6" spans="1:8">
      <c r="A1211" s="268"/>
      <c r="B1211" s="268"/>
      <c r="C1211" s="268"/>
      <c r="D1211" s="268" t="s">
        <v>136</v>
      </c>
      <c r="E1211" s="268" t="s">
        <v>132</v>
      </c>
      <c r="F1211" s="268" t="s">
        <v>1415</v>
      </c>
      <c r="G1211" s="268">
        <v>0.675745</v>
      </c>
      <c r="H1211" s="268">
        <v>124.307612</v>
      </c>
    </row>
    <row r="1212" ht="15.6" spans="1:8">
      <c r="A1212" s="268"/>
      <c r="B1212" s="268"/>
      <c r="C1212" s="268"/>
      <c r="D1212" s="268" t="s">
        <v>472</v>
      </c>
      <c r="E1212" s="268" t="s">
        <v>22</v>
      </c>
      <c r="F1212" s="268" t="s">
        <v>1416</v>
      </c>
      <c r="G1212" s="268">
        <v>0.35159</v>
      </c>
      <c r="H1212" s="268">
        <v>123.87548</v>
      </c>
    </row>
    <row r="1213" ht="15.6" spans="1:8">
      <c r="A1213" s="268"/>
      <c r="B1213" s="268"/>
      <c r="C1213" s="268"/>
      <c r="D1213" s="268" t="s">
        <v>472</v>
      </c>
      <c r="E1213" s="268" t="s">
        <v>22</v>
      </c>
      <c r="F1213" s="268" t="s">
        <v>1417</v>
      </c>
      <c r="G1213" s="268">
        <v>0.34206</v>
      </c>
      <c r="H1213" s="268">
        <v>123.86891</v>
      </c>
    </row>
    <row r="1214" ht="15.6" spans="1:8">
      <c r="A1214" s="268"/>
      <c r="B1214" s="268"/>
      <c r="C1214" s="268"/>
      <c r="D1214" s="268" t="s">
        <v>472</v>
      </c>
      <c r="E1214" s="268" t="s">
        <v>22</v>
      </c>
      <c r="F1214" s="268" t="s">
        <v>1418</v>
      </c>
      <c r="G1214" s="268">
        <v>0.34039</v>
      </c>
      <c r="H1214" s="268">
        <v>123.8686</v>
      </c>
    </row>
    <row r="1215" ht="15.6" spans="1:8">
      <c r="A1215" s="268"/>
      <c r="B1215" s="268"/>
      <c r="C1215" s="268"/>
      <c r="D1215" s="268" t="s">
        <v>324</v>
      </c>
      <c r="E1215" s="268" t="s">
        <v>101</v>
      </c>
      <c r="F1215" s="268" t="s">
        <v>1419</v>
      </c>
      <c r="G1215" s="268">
        <v>0.88213</v>
      </c>
      <c r="H1215" s="268">
        <v>124.03502</v>
      </c>
    </row>
    <row r="1216" ht="15.6" spans="1:8">
      <c r="A1216" s="268"/>
      <c r="B1216" s="268"/>
      <c r="C1216" s="268"/>
      <c r="D1216" s="268" t="s">
        <v>324</v>
      </c>
      <c r="E1216" s="268" t="s">
        <v>101</v>
      </c>
      <c r="F1216" s="268" t="s">
        <v>1420</v>
      </c>
      <c r="G1216" s="268">
        <v>0.89967</v>
      </c>
      <c r="H1216" s="268">
        <v>124.04639</v>
      </c>
    </row>
    <row r="1217" ht="15.6" spans="1:8">
      <c r="A1217" s="268"/>
      <c r="B1217" s="268"/>
      <c r="C1217" s="268"/>
      <c r="D1217" s="268" t="s">
        <v>324</v>
      </c>
      <c r="E1217" s="268" t="s">
        <v>101</v>
      </c>
      <c r="F1217" s="268" t="s">
        <v>1421</v>
      </c>
      <c r="G1217" s="268">
        <v>0.87216</v>
      </c>
      <c r="H1217" s="268">
        <v>124.00286</v>
      </c>
    </row>
    <row r="1218" ht="15.6" spans="1:8">
      <c r="A1218" s="268"/>
      <c r="B1218" s="268"/>
      <c r="C1218" s="268"/>
      <c r="D1218" s="268" t="s">
        <v>324</v>
      </c>
      <c r="E1218" s="268" t="s">
        <v>101</v>
      </c>
      <c r="F1218" s="268" t="s">
        <v>1422</v>
      </c>
      <c r="G1218" s="268">
        <v>0.88285</v>
      </c>
      <c r="H1218" s="268">
        <v>124.00084</v>
      </c>
    </row>
    <row r="1219" ht="15.6" spans="1:8">
      <c r="A1219" s="268"/>
      <c r="B1219" s="268"/>
      <c r="C1219" s="268"/>
      <c r="D1219" s="268" t="s">
        <v>131</v>
      </c>
      <c r="E1219" s="268" t="s">
        <v>132</v>
      </c>
      <c r="F1219" s="268" t="s">
        <v>1423</v>
      </c>
      <c r="G1219" s="268">
        <v>0.671123</v>
      </c>
      <c r="H1219" s="268">
        <v>124.269874</v>
      </c>
    </row>
    <row r="1220" ht="15.6" spans="1:8">
      <c r="A1220" s="268"/>
      <c r="B1220" s="268"/>
      <c r="C1220" s="268"/>
      <c r="D1220" s="268" t="s">
        <v>131</v>
      </c>
      <c r="E1220" s="268" t="s">
        <v>132</v>
      </c>
      <c r="F1220" s="268" t="s">
        <v>1424</v>
      </c>
      <c r="G1220" s="268">
        <v>0.65856</v>
      </c>
      <c r="H1220" s="268">
        <v>124.25509</v>
      </c>
    </row>
    <row r="1221" ht="15.6" spans="1:8">
      <c r="A1221" s="268"/>
      <c r="B1221" s="268"/>
      <c r="C1221" s="268"/>
      <c r="D1221" s="268" t="s">
        <v>131</v>
      </c>
      <c r="E1221" s="268" t="s">
        <v>132</v>
      </c>
      <c r="F1221" s="268" t="s">
        <v>1425</v>
      </c>
      <c r="G1221" s="268">
        <v>0.616481</v>
      </c>
      <c r="H1221" s="268">
        <v>124.259279</v>
      </c>
    </row>
    <row r="1222" ht="15.6" spans="1:8">
      <c r="A1222" s="268"/>
      <c r="B1222" s="268"/>
      <c r="C1222" s="268"/>
      <c r="D1222" s="268" t="s">
        <v>131</v>
      </c>
      <c r="E1222" s="268" t="s">
        <v>132</v>
      </c>
      <c r="F1222" s="268" t="s">
        <v>1426</v>
      </c>
      <c r="G1222" s="268">
        <v>0.58024</v>
      </c>
      <c r="H1222" s="268">
        <v>124.258258</v>
      </c>
    </row>
    <row r="1223" ht="15.6" spans="1:8">
      <c r="A1223" s="268"/>
      <c r="B1223" s="268"/>
      <c r="C1223" s="268"/>
      <c r="D1223" s="268" t="s">
        <v>131</v>
      </c>
      <c r="E1223" s="268" t="s">
        <v>132</v>
      </c>
      <c r="F1223" s="268" t="s">
        <v>1427</v>
      </c>
      <c r="G1223" s="268">
        <v>0.581883</v>
      </c>
      <c r="H1223" s="268">
        <v>124.268033</v>
      </c>
    </row>
    <row r="1224" ht="15.6" spans="1:8">
      <c r="A1224" s="268"/>
      <c r="B1224" s="268"/>
      <c r="C1224" s="268"/>
      <c r="D1224" s="268" t="s">
        <v>131</v>
      </c>
      <c r="E1224" s="268" t="s">
        <v>132</v>
      </c>
      <c r="F1224" s="268" t="s">
        <v>1428</v>
      </c>
      <c r="G1224" s="268">
        <v>0.580516</v>
      </c>
      <c r="H1224" s="268">
        <v>124.270763</v>
      </c>
    </row>
    <row r="1225" ht="15.6" spans="1:8">
      <c r="A1225" s="268"/>
      <c r="B1225" s="268"/>
      <c r="C1225" s="268"/>
      <c r="D1225" s="268" t="s">
        <v>486</v>
      </c>
      <c r="E1225" s="268" t="s">
        <v>132</v>
      </c>
      <c r="F1225" s="268" t="s">
        <v>1429</v>
      </c>
      <c r="G1225" s="268">
        <v>0.763147222</v>
      </c>
      <c r="H1225" s="268">
        <v>124.3126777778</v>
      </c>
    </row>
    <row r="1226" ht="15.6" spans="1:8">
      <c r="A1226" s="268"/>
      <c r="B1226" s="268"/>
      <c r="C1226" s="268"/>
      <c r="D1226" s="268" t="s">
        <v>446</v>
      </c>
      <c r="E1226" s="268" t="s">
        <v>132</v>
      </c>
      <c r="F1226" s="268" t="s">
        <v>1430</v>
      </c>
      <c r="G1226" s="268">
        <v>0.766933</v>
      </c>
      <c r="H1226" s="268">
        <v>124.3133</v>
      </c>
    </row>
    <row r="1227" ht="15.6" spans="1:8">
      <c r="A1227" s="268"/>
      <c r="B1227" s="268"/>
      <c r="C1227" s="268"/>
      <c r="D1227" s="268" t="s">
        <v>493</v>
      </c>
      <c r="E1227" s="268" t="s">
        <v>22</v>
      </c>
      <c r="F1227" s="268" t="s">
        <v>1431</v>
      </c>
      <c r="G1227" s="268">
        <v>0.31299</v>
      </c>
      <c r="H1227" s="268">
        <v>123.4908</v>
      </c>
    </row>
    <row r="1228" ht="15.6" spans="1:8">
      <c r="A1228" s="268"/>
      <c r="B1228" s="268"/>
      <c r="C1228" s="268"/>
      <c r="D1228" s="268" t="s">
        <v>427</v>
      </c>
      <c r="E1228" s="268" t="s">
        <v>131</v>
      </c>
      <c r="F1228" s="268" t="s">
        <v>1432</v>
      </c>
      <c r="G1228" s="268">
        <v>0.82648</v>
      </c>
      <c r="H1228" s="268">
        <v>123.90488</v>
      </c>
    </row>
    <row r="1229" ht="15.6" spans="1:8">
      <c r="A1229" s="268"/>
      <c r="B1229" s="268"/>
      <c r="C1229" s="268"/>
      <c r="D1229" s="268" t="s">
        <v>342</v>
      </c>
      <c r="E1229" s="268" t="s">
        <v>39</v>
      </c>
      <c r="F1229" s="268" t="s">
        <v>1433</v>
      </c>
      <c r="G1229" s="268">
        <v>1.09548</v>
      </c>
      <c r="H1229" s="268">
        <v>124.34142</v>
      </c>
    </row>
    <row r="1230" ht="15.6" spans="1:8">
      <c r="A1230" s="268"/>
      <c r="B1230" s="268"/>
      <c r="C1230" s="268"/>
      <c r="D1230" s="268" t="s">
        <v>497</v>
      </c>
      <c r="E1230" s="268" t="s">
        <v>101</v>
      </c>
      <c r="F1230" s="268" t="s">
        <v>1434</v>
      </c>
      <c r="G1230" s="268">
        <v>0.99897</v>
      </c>
      <c r="H1230" s="268">
        <v>124.27804</v>
      </c>
    </row>
    <row r="1231" ht="15.6" spans="1:8">
      <c r="A1231" s="268"/>
      <c r="B1231" s="268"/>
      <c r="C1231" s="268"/>
      <c r="D1231" s="268" t="s">
        <v>497</v>
      </c>
      <c r="E1231" s="268" t="s">
        <v>101</v>
      </c>
      <c r="F1231" s="268" t="s">
        <v>1435</v>
      </c>
      <c r="G1231" s="268">
        <v>1.00041</v>
      </c>
      <c r="H1231" s="268">
        <v>124.29346</v>
      </c>
    </row>
    <row r="1232" ht="15.6" spans="1:8">
      <c r="A1232" s="268"/>
      <c r="B1232" s="268"/>
      <c r="C1232" s="268"/>
      <c r="D1232" s="268" t="s">
        <v>324</v>
      </c>
      <c r="E1232" s="268" t="s">
        <v>101</v>
      </c>
      <c r="F1232" s="268" t="s">
        <v>1436</v>
      </c>
      <c r="G1232" s="268">
        <v>0.8402</v>
      </c>
      <c r="H1232" s="268">
        <v>123.98728</v>
      </c>
    </row>
    <row r="1233" ht="15.6" spans="1:8">
      <c r="A1233" s="268"/>
      <c r="B1233" s="268"/>
      <c r="C1233" s="268"/>
      <c r="D1233" s="268" t="s">
        <v>342</v>
      </c>
      <c r="E1233" s="268" t="s">
        <v>39</v>
      </c>
      <c r="F1233" s="268" t="s">
        <v>1437</v>
      </c>
      <c r="G1233" s="268">
        <v>0.91728</v>
      </c>
      <c r="H1233" s="268">
        <v>124.1084</v>
      </c>
    </row>
    <row r="1234" ht="15.6" spans="1:8">
      <c r="A1234" s="268"/>
      <c r="B1234" s="268"/>
      <c r="C1234" s="268"/>
      <c r="D1234" s="268" t="s">
        <v>342</v>
      </c>
      <c r="E1234" s="268" t="s">
        <v>39</v>
      </c>
      <c r="F1234" s="268" t="s">
        <v>1438</v>
      </c>
      <c r="G1234" s="268">
        <v>0.91679</v>
      </c>
      <c r="H1234" s="268">
        <v>124.10663</v>
      </c>
    </row>
    <row r="1235" ht="15.6" spans="1:8">
      <c r="A1235" s="268"/>
      <c r="B1235" s="268"/>
      <c r="C1235" s="268"/>
      <c r="D1235" s="268" t="s">
        <v>46</v>
      </c>
      <c r="E1235" s="268" t="s">
        <v>22</v>
      </c>
      <c r="F1235" s="268" t="s">
        <v>1439</v>
      </c>
      <c r="G1235" s="268">
        <v>0.35151</v>
      </c>
      <c r="H1235" s="268">
        <v>123.91515</v>
      </c>
    </row>
    <row r="1236" ht="15.6" spans="1:8">
      <c r="A1236" s="268"/>
      <c r="B1236" s="268"/>
      <c r="C1236" s="268"/>
      <c r="D1236" s="268" t="s">
        <v>1440</v>
      </c>
      <c r="E1236" s="268" t="s">
        <v>1440</v>
      </c>
      <c r="F1236" s="268" t="s">
        <v>1441</v>
      </c>
      <c r="G1236" s="268">
        <v>0.8801</v>
      </c>
      <c r="H1236" s="268">
        <v>123.54995</v>
      </c>
    </row>
    <row r="1237" ht="15.6" spans="1:8">
      <c r="A1237" s="268"/>
      <c r="B1237" s="268"/>
      <c r="C1237" s="268"/>
      <c r="D1237" s="268" t="s">
        <v>324</v>
      </c>
      <c r="E1237" s="268" t="s">
        <v>131</v>
      </c>
      <c r="F1237" s="268" t="s">
        <v>1442</v>
      </c>
      <c r="G1237" s="268">
        <v>0.86081</v>
      </c>
      <c r="H1237" s="268">
        <v>123.93747</v>
      </c>
    </row>
    <row r="1238" ht="15.6" spans="1:8">
      <c r="A1238" s="268"/>
      <c r="B1238" s="268"/>
      <c r="C1238" s="268"/>
      <c r="D1238" s="268" t="s">
        <v>226</v>
      </c>
      <c r="E1238" s="268" t="s">
        <v>101</v>
      </c>
      <c r="F1238" s="268" t="s">
        <v>1443</v>
      </c>
      <c r="G1238" s="268">
        <v>0.96205</v>
      </c>
      <c r="H1238" s="268">
        <v>124.19131</v>
      </c>
    </row>
    <row r="1239" ht="15.6" spans="1:8">
      <c r="A1239" s="268"/>
      <c r="B1239" s="268"/>
      <c r="C1239" s="268"/>
      <c r="D1239" s="268" t="s">
        <v>131</v>
      </c>
      <c r="E1239" s="268" t="s">
        <v>131</v>
      </c>
      <c r="F1239" s="268" t="s">
        <v>1444</v>
      </c>
      <c r="G1239" s="268">
        <v>0.51818</v>
      </c>
      <c r="H1239" s="268">
        <v>123.959555</v>
      </c>
    </row>
    <row r="1240" ht="15.6" spans="1:8">
      <c r="A1240" s="268"/>
      <c r="B1240" s="268"/>
      <c r="C1240" s="268"/>
      <c r="D1240" s="268" t="s">
        <v>1445</v>
      </c>
      <c r="E1240" s="268" t="s">
        <v>4</v>
      </c>
      <c r="F1240" s="268" t="s">
        <v>1446</v>
      </c>
      <c r="G1240" s="268">
        <v>0.88129</v>
      </c>
      <c r="H1240" s="268">
        <v>123.32084</v>
      </c>
    </row>
    <row r="1241" ht="15.6" spans="1:8">
      <c r="A1241" s="268"/>
      <c r="B1241" s="268"/>
      <c r="C1241" s="268"/>
      <c r="D1241" s="268" t="s">
        <v>1447</v>
      </c>
      <c r="E1241" s="268" t="s">
        <v>4</v>
      </c>
      <c r="F1241" s="268" t="s">
        <v>1448</v>
      </c>
      <c r="G1241" s="268">
        <v>0.88665</v>
      </c>
      <c r="H1241" s="268">
        <v>123.37743</v>
      </c>
    </row>
    <row r="1242" ht="15.6" spans="1:8">
      <c r="A1242" s="268"/>
      <c r="B1242" s="268"/>
      <c r="C1242" s="268"/>
      <c r="D1242" s="268" t="s">
        <v>462</v>
      </c>
      <c r="E1242" s="268" t="s">
        <v>132</v>
      </c>
      <c r="F1242" s="268" t="s">
        <v>1449</v>
      </c>
      <c r="G1242" s="268">
        <v>0.714932</v>
      </c>
      <c r="H1242" s="268">
        <v>124.324618</v>
      </c>
    </row>
    <row r="1243" ht="15.6" spans="1:8">
      <c r="A1243" s="268"/>
      <c r="B1243" s="268"/>
      <c r="C1243" s="268"/>
      <c r="D1243" s="268" t="s">
        <v>462</v>
      </c>
      <c r="E1243" s="268" t="s">
        <v>132</v>
      </c>
      <c r="F1243" s="268" t="s">
        <v>1450</v>
      </c>
      <c r="G1243" s="268">
        <v>0.717818</v>
      </c>
      <c r="H1243" s="268">
        <v>124.331136</v>
      </c>
    </row>
    <row r="1244" ht="15.6" spans="1:8">
      <c r="A1244" s="268"/>
      <c r="B1244" s="268"/>
      <c r="C1244" s="268"/>
      <c r="D1244" s="268" t="s">
        <v>462</v>
      </c>
      <c r="E1244" s="268" t="s">
        <v>132</v>
      </c>
      <c r="F1244" s="268" t="s">
        <v>1451</v>
      </c>
      <c r="G1244" s="268">
        <v>0.723697</v>
      </c>
      <c r="H1244" s="268">
        <v>124.32723</v>
      </c>
    </row>
    <row r="1245" ht="15.6" spans="1:8">
      <c r="A1245" s="268"/>
      <c r="B1245" s="268"/>
      <c r="C1245" s="268"/>
      <c r="D1245" s="268" t="s">
        <v>1452</v>
      </c>
      <c r="E1245" s="268" t="s">
        <v>4</v>
      </c>
      <c r="F1245" s="268" t="s">
        <v>1453</v>
      </c>
      <c r="G1245" s="268">
        <v>0.8829</v>
      </c>
      <c r="H1245" s="268">
        <v>123.48962</v>
      </c>
    </row>
    <row r="1246" ht="15.6" spans="1:8">
      <c r="A1246" s="268"/>
      <c r="B1246" s="268"/>
      <c r="C1246" s="268"/>
      <c r="D1246" s="268" t="s">
        <v>486</v>
      </c>
      <c r="E1246" s="268" t="s">
        <v>132</v>
      </c>
      <c r="F1246" s="268" t="s">
        <v>1454</v>
      </c>
      <c r="G1246" s="268">
        <v>0.762633</v>
      </c>
      <c r="H1246" s="268">
        <v>124.316217</v>
      </c>
    </row>
    <row r="1247" ht="15.6" spans="1:8">
      <c r="A1247" s="268"/>
      <c r="B1247" s="268"/>
      <c r="C1247" s="268"/>
      <c r="D1247" s="268" t="s">
        <v>886</v>
      </c>
      <c r="E1247" s="268" t="s">
        <v>132</v>
      </c>
      <c r="F1247" s="268" t="s">
        <v>1455</v>
      </c>
      <c r="G1247" s="268">
        <v>0.732667</v>
      </c>
      <c r="H1247" s="268">
        <v>124.28395</v>
      </c>
    </row>
    <row r="1248" ht="15.6" spans="1:8">
      <c r="A1248" s="268"/>
      <c r="B1248" s="268"/>
      <c r="C1248" s="268"/>
      <c r="D1248" s="268" t="s">
        <v>1053</v>
      </c>
      <c r="E1248" s="268" t="s">
        <v>132</v>
      </c>
      <c r="F1248" s="268" t="s">
        <v>1456</v>
      </c>
      <c r="G1248" s="268">
        <v>0.716491</v>
      </c>
      <c r="H1248" s="268">
        <v>124.278283</v>
      </c>
    </row>
    <row r="1249" ht="15.6" spans="1:8">
      <c r="A1249" s="268"/>
      <c r="B1249" s="268"/>
      <c r="C1249" s="268"/>
      <c r="D1249" s="268" t="s">
        <v>132</v>
      </c>
      <c r="E1249" s="268" t="s">
        <v>132</v>
      </c>
      <c r="F1249" s="268" t="s">
        <v>1457</v>
      </c>
      <c r="G1249" s="268">
        <v>0.81405</v>
      </c>
      <c r="H1249" s="268">
        <v>124.200567</v>
      </c>
    </row>
    <row r="1250" ht="15.6" spans="1:8">
      <c r="A1250" s="268"/>
      <c r="B1250" s="268"/>
      <c r="C1250" s="268"/>
      <c r="D1250" s="268" t="s">
        <v>528</v>
      </c>
      <c r="E1250" s="268" t="s">
        <v>132</v>
      </c>
      <c r="F1250" s="268" t="s">
        <v>1458</v>
      </c>
      <c r="G1250" s="268">
        <v>0.776257</v>
      </c>
      <c r="H1250" s="268">
        <v>124.294814</v>
      </c>
    </row>
    <row r="1251" ht="15.6" spans="1:8">
      <c r="A1251" s="268"/>
      <c r="B1251" s="268"/>
      <c r="C1251" s="268"/>
      <c r="D1251" s="268" t="s">
        <v>528</v>
      </c>
      <c r="E1251" s="268" t="s">
        <v>132</v>
      </c>
      <c r="F1251" s="268" t="s">
        <v>1459</v>
      </c>
      <c r="G1251" s="268">
        <v>0.772313</v>
      </c>
      <c r="H1251" s="268">
        <v>124.300781</v>
      </c>
    </row>
    <row r="1252" ht="15.6" spans="1:8">
      <c r="A1252" s="268"/>
      <c r="B1252" s="268"/>
      <c r="C1252" s="268"/>
      <c r="D1252" s="268" t="s">
        <v>843</v>
      </c>
      <c r="E1252" s="268" t="s">
        <v>132</v>
      </c>
      <c r="F1252" s="268" t="s">
        <v>1460</v>
      </c>
      <c r="G1252" s="268">
        <v>0.762005</v>
      </c>
      <c r="H1252" s="268">
        <v>124.302433</v>
      </c>
    </row>
    <row r="1253" ht="15.6" spans="1:8">
      <c r="A1253" s="268"/>
      <c r="B1253" s="268"/>
      <c r="C1253" s="268"/>
      <c r="D1253" s="268" t="s">
        <v>410</v>
      </c>
      <c r="E1253" s="268" t="s">
        <v>132</v>
      </c>
      <c r="F1253" s="268" t="s">
        <v>1461</v>
      </c>
      <c r="G1253" s="268">
        <v>0.756433</v>
      </c>
      <c r="H1253" s="268">
        <v>124.302933</v>
      </c>
    </row>
    <row r="1254" ht="15.6" spans="1:8">
      <c r="A1254" s="268"/>
      <c r="B1254" s="268"/>
      <c r="C1254" s="268"/>
      <c r="D1254" s="268" t="s">
        <v>462</v>
      </c>
      <c r="E1254" s="268" t="s">
        <v>132</v>
      </c>
      <c r="F1254" s="268" t="s">
        <v>1462</v>
      </c>
      <c r="G1254" s="268">
        <v>0.733449</v>
      </c>
      <c r="H1254" s="268">
        <v>124.312954</v>
      </c>
    </row>
    <row r="1255" ht="15.6" spans="1:8">
      <c r="A1255" s="268"/>
      <c r="B1255" s="268"/>
      <c r="C1255" s="268"/>
      <c r="D1255" s="268" t="s">
        <v>462</v>
      </c>
      <c r="E1255" s="268" t="s">
        <v>132</v>
      </c>
      <c r="F1255" s="268" t="s">
        <v>1463</v>
      </c>
      <c r="G1255" s="268">
        <v>0.73089</v>
      </c>
      <c r="H1255" s="268">
        <v>124.31478</v>
      </c>
    </row>
    <row r="1256" ht="15.6" spans="1:8">
      <c r="A1256" s="268"/>
      <c r="B1256" s="268"/>
      <c r="C1256" s="268"/>
      <c r="D1256" s="268" t="s">
        <v>131</v>
      </c>
      <c r="E1256" s="268" t="s">
        <v>131</v>
      </c>
      <c r="F1256" s="268" t="s">
        <v>1464</v>
      </c>
      <c r="G1256" s="268">
        <v>0.57557</v>
      </c>
      <c r="H1256" s="268">
        <v>124.08277</v>
      </c>
    </row>
    <row r="1257" ht="15.6" spans="1:8">
      <c r="A1257" s="268"/>
      <c r="B1257" s="268"/>
      <c r="C1257" s="268"/>
      <c r="D1257" s="268" t="s">
        <v>131</v>
      </c>
      <c r="E1257" s="268" t="s">
        <v>131</v>
      </c>
      <c r="F1257" s="268" t="s">
        <v>1465</v>
      </c>
      <c r="G1257" s="268">
        <v>0.575339</v>
      </c>
      <c r="H1257" s="268">
        <v>124.088458</v>
      </c>
    </row>
    <row r="1258" ht="15.6" spans="1:8">
      <c r="A1258" s="268"/>
      <c r="B1258" s="268"/>
      <c r="C1258" s="268"/>
      <c r="D1258" s="268" t="s">
        <v>131</v>
      </c>
      <c r="E1258" s="268" t="s">
        <v>131</v>
      </c>
      <c r="F1258" s="268" t="s">
        <v>1466</v>
      </c>
      <c r="G1258" s="268">
        <v>0.56606</v>
      </c>
      <c r="H1258" s="268">
        <v>123.97866</v>
      </c>
    </row>
    <row r="1259" ht="15.6" spans="1:8">
      <c r="A1259" s="268"/>
      <c r="B1259" s="268"/>
      <c r="C1259" s="268"/>
      <c r="D1259" s="268" t="s">
        <v>131</v>
      </c>
      <c r="E1259" s="268" t="s">
        <v>131</v>
      </c>
      <c r="F1259" s="268" t="s">
        <v>1467</v>
      </c>
      <c r="G1259" s="268">
        <v>0.56254</v>
      </c>
      <c r="H1259" s="268">
        <v>123.97231</v>
      </c>
    </row>
    <row r="1260" ht="15.6" spans="1:8">
      <c r="A1260" s="268"/>
      <c r="B1260" s="268"/>
      <c r="C1260" s="268"/>
      <c r="D1260" s="268" t="s">
        <v>131</v>
      </c>
      <c r="E1260" s="268" t="s">
        <v>131</v>
      </c>
      <c r="F1260" s="268" t="s">
        <v>1468</v>
      </c>
      <c r="G1260" s="268">
        <v>0.72078</v>
      </c>
      <c r="H1260" s="268">
        <v>124.14127</v>
      </c>
    </row>
    <row r="1261" ht="15.6" spans="1:8">
      <c r="A1261" s="268"/>
      <c r="B1261" s="268"/>
      <c r="C1261" s="268"/>
      <c r="D1261" s="268" t="s">
        <v>131</v>
      </c>
      <c r="E1261" s="268" t="s">
        <v>131</v>
      </c>
      <c r="F1261" s="268" t="s">
        <v>1469</v>
      </c>
      <c r="G1261" s="268">
        <v>0.663214</v>
      </c>
      <c r="H1261" s="268">
        <v>124.115651</v>
      </c>
    </row>
    <row r="1262" ht="15.6" spans="1:8">
      <c r="A1262" s="268"/>
      <c r="B1262" s="268"/>
      <c r="C1262" s="268"/>
      <c r="D1262" s="268" t="s">
        <v>131</v>
      </c>
      <c r="E1262" s="268" t="s">
        <v>131</v>
      </c>
      <c r="F1262" s="268" t="s">
        <v>1470</v>
      </c>
      <c r="G1262" s="268">
        <v>0.660747</v>
      </c>
      <c r="H1262" s="268">
        <v>124.106015</v>
      </c>
    </row>
    <row r="1263" ht="15.6" spans="1:8">
      <c r="A1263" s="268"/>
      <c r="B1263" s="268"/>
      <c r="C1263" s="268"/>
      <c r="D1263" s="268" t="s">
        <v>131</v>
      </c>
      <c r="E1263" s="268" t="s">
        <v>131</v>
      </c>
      <c r="F1263" s="268" t="s">
        <v>1471</v>
      </c>
      <c r="G1263" s="268">
        <v>0.656674</v>
      </c>
      <c r="H1263" s="268">
        <v>124.100149</v>
      </c>
    </row>
    <row r="1264" ht="15.6" spans="1:8">
      <c r="A1264" s="268"/>
      <c r="B1264" s="268"/>
      <c r="C1264" s="268"/>
      <c r="D1264" s="268" t="s">
        <v>131</v>
      </c>
      <c r="E1264" s="268" t="s">
        <v>131</v>
      </c>
      <c r="F1264" s="268" t="s">
        <v>1472</v>
      </c>
      <c r="G1264" s="268">
        <v>0.608471</v>
      </c>
      <c r="H1264" s="268">
        <v>124.059014</v>
      </c>
    </row>
    <row r="1265" ht="15.6" spans="1:8">
      <c r="A1265" s="268"/>
      <c r="B1265" s="268"/>
      <c r="C1265" s="268"/>
      <c r="D1265" s="268" t="s">
        <v>131</v>
      </c>
      <c r="E1265" s="268" t="s">
        <v>131</v>
      </c>
      <c r="F1265" s="268" t="s">
        <v>1473</v>
      </c>
      <c r="G1265" s="268">
        <v>0.595222</v>
      </c>
      <c r="H1265" s="268">
        <v>124.048946</v>
      </c>
    </row>
    <row r="1266" ht="15.6" spans="1:8">
      <c r="A1266" s="268"/>
      <c r="B1266" s="268"/>
      <c r="C1266" s="268"/>
      <c r="D1266" s="268" t="s">
        <v>131</v>
      </c>
      <c r="E1266" s="268" t="s">
        <v>131</v>
      </c>
      <c r="F1266" s="268" t="s">
        <v>1474</v>
      </c>
      <c r="G1266" s="268">
        <v>0.52278</v>
      </c>
      <c r="H1266" s="268">
        <v>123.9578</v>
      </c>
    </row>
    <row r="1267" ht="15.6" spans="1:8">
      <c r="A1267" s="268"/>
      <c r="B1267" s="268"/>
      <c r="C1267" s="268"/>
      <c r="D1267" s="268" t="s">
        <v>131</v>
      </c>
      <c r="E1267" s="268" t="s">
        <v>131</v>
      </c>
      <c r="F1267" s="268" t="s">
        <v>1475</v>
      </c>
      <c r="G1267" s="268">
        <v>0.52153</v>
      </c>
      <c r="H1267" s="268">
        <v>123.95315</v>
      </c>
    </row>
    <row r="1268" ht="15.6" spans="1:8">
      <c r="A1268" s="268"/>
      <c r="B1268" s="268"/>
      <c r="C1268" s="268"/>
      <c r="D1268" s="268" t="s">
        <v>131</v>
      </c>
      <c r="E1268" s="268" t="s">
        <v>131</v>
      </c>
      <c r="F1268" s="268" t="s">
        <v>1476</v>
      </c>
      <c r="G1268" s="268">
        <v>0.525634</v>
      </c>
      <c r="H1268" s="268">
        <v>123.919309</v>
      </c>
    </row>
    <row r="1269" ht="15.6" spans="1:8">
      <c r="A1269" s="268"/>
      <c r="B1269" s="268"/>
      <c r="C1269" s="268"/>
      <c r="D1269" s="268" t="s">
        <v>131</v>
      </c>
      <c r="E1269" s="268" t="s">
        <v>131</v>
      </c>
      <c r="F1269" s="268" t="s">
        <v>1477</v>
      </c>
      <c r="G1269" s="268">
        <v>0.546167</v>
      </c>
      <c r="H1269" s="268">
        <v>123.921972</v>
      </c>
    </row>
    <row r="1270" ht="15.6" spans="1:8">
      <c r="A1270" s="268"/>
      <c r="B1270" s="268"/>
      <c r="C1270" s="268"/>
      <c r="D1270" s="268" t="s">
        <v>226</v>
      </c>
      <c r="E1270" s="268" t="s">
        <v>101</v>
      </c>
      <c r="F1270" s="268" t="s">
        <v>1478</v>
      </c>
      <c r="G1270" s="268">
        <v>0.85305</v>
      </c>
      <c r="H1270" s="268">
        <v>124.14516</v>
      </c>
    </row>
    <row r="1271" ht="15.6" spans="1:8">
      <c r="A1271" s="268"/>
      <c r="B1271" s="268"/>
      <c r="C1271" s="268"/>
      <c r="D1271" s="268" t="s">
        <v>226</v>
      </c>
      <c r="E1271" s="268" t="s">
        <v>101</v>
      </c>
      <c r="F1271" s="268" t="s">
        <v>1479</v>
      </c>
      <c r="G1271" s="268">
        <v>0.83463</v>
      </c>
      <c r="H1271" s="268">
        <v>124.17016</v>
      </c>
    </row>
    <row r="1272" ht="15.6" spans="1:8">
      <c r="A1272" s="268"/>
      <c r="B1272" s="268"/>
      <c r="C1272" s="268"/>
      <c r="D1272" s="268" t="s">
        <v>226</v>
      </c>
      <c r="E1272" s="268" t="s">
        <v>101</v>
      </c>
      <c r="F1272" s="268" t="s">
        <v>1480</v>
      </c>
      <c r="G1272" s="268">
        <v>0.87026</v>
      </c>
      <c r="H1272" s="268">
        <v>123.99807</v>
      </c>
    </row>
    <row r="1273" ht="15.6" spans="1:8">
      <c r="A1273" s="268"/>
      <c r="B1273" s="268"/>
      <c r="C1273" s="268"/>
      <c r="D1273" s="268" t="s">
        <v>226</v>
      </c>
      <c r="E1273" s="268" t="s">
        <v>101</v>
      </c>
      <c r="F1273" s="268" t="s">
        <v>1481</v>
      </c>
      <c r="G1273" s="268">
        <v>0.87568</v>
      </c>
      <c r="H1273" s="268">
        <v>124.05265</v>
      </c>
    </row>
    <row r="1274" ht="15.6" spans="1:8">
      <c r="A1274" s="268"/>
      <c r="B1274" s="268"/>
      <c r="C1274" s="268"/>
      <c r="D1274" s="268" t="s">
        <v>136</v>
      </c>
      <c r="E1274" s="268" t="s">
        <v>132</v>
      </c>
      <c r="F1274" s="268" t="s">
        <v>1482</v>
      </c>
      <c r="G1274" s="268">
        <v>0.703833</v>
      </c>
      <c r="H1274" s="268">
        <v>124.317533</v>
      </c>
    </row>
    <row r="1275" ht="15.6" spans="1:8">
      <c r="A1275" s="268"/>
      <c r="B1275" s="268"/>
      <c r="C1275" s="268"/>
      <c r="D1275" s="268" t="s">
        <v>136</v>
      </c>
      <c r="E1275" s="268" t="s">
        <v>132</v>
      </c>
      <c r="F1275" s="268" t="s">
        <v>1483</v>
      </c>
      <c r="G1275" s="268">
        <v>0.701817</v>
      </c>
      <c r="H1275" s="268">
        <v>124.32545</v>
      </c>
    </row>
    <row r="1276" ht="15.6" spans="1:8">
      <c r="A1276" s="268"/>
      <c r="B1276" s="268"/>
      <c r="C1276" s="268"/>
      <c r="D1276" s="268" t="s">
        <v>136</v>
      </c>
      <c r="E1276" s="268" t="s">
        <v>132</v>
      </c>
      <c r="F1276" s="268" t="s">
        <v>1484</v>
      </c>
      <c r="G1276" s="268">
        <v>0.703433</v>
      </c>
      <c r="H1276" s="268">
        <v>124.3006</v>
      </c>
    </row>
    <row r="1277" ht="15.6" spans="1:8">
      <c r="A1277" s="268"/>
      <c r="B1277" s="268"/>
      <c r="C1277" s="268"/>
      <c r="D1277" s="268" t="s">
        <v>136</v>
      </c>
      <c r="E1277" s="268" t="s">
        <v>132</v>
      </c>
      <c r="F1277" s="268" t="s">
        <v>1485</v>
      </c>
      <c r="G1277" s="268">
        <v>0.705498</v>
      </c>
      <c r="H1277" s="268">
        <v>124.293699</v>
      </c>
    </row>
    <row r="1278" ht="15.6" spans="1:8">
      <c r="A1278" s="268"/>
      <c r="B1278" s="268"/>
      <c r="C1278" s="268"/>
      <c r="D1278" s="268" t="s">
        <v>136</v>
      </c>
      <c r="E1278" s="268" t="s">
        <v>132</v>
      </c>
      <c r="F1278" s="268" t="s">
        <v>1486</v>
      </c>
      <c r="G1278" s="268">
        <v>0.709399</v>
      </c>
      <c r="H1278" s="268">
        <v>124.287256</v>
      </c>
    </row>
    <row r="1279" ht="15.6" spans="1:8">
      <c r="A1279" s="268"/>
      <c r="B1279" s="268"/>
      <c r="C1279" s="268"/>
      <c r="D1279" s="268" t="s">
        <v>136</v>
      </c>
      <c r="E1279" s="268" t="s">
        <v>132</v>
      </c>
      <c r="F1279" s="268" t="s">
        <v>1487</v>
      </c>
      <c r="G1279" s="268">
        <v>0.725547</v>
      </c>
      <c r="H1279" s="268">
        <v>124.303328</v>
      </c>
    </row>
    <row r="1280" ht="15.6" spans="1:8">
      <c r="A1280" s="268"/>
      <c r="B1280" s="268"/>
      <c r="C1280" s="268"/>
      <c r="D1280" s="268" t="s">
        <v>462</v>
      </c>
      <c r="E1280" s="268" t="s">
        <v>132</v>
      </c>
      <c r="F1280" s="268" t="s">
        <v>1488</v>
      </c>
      <c r="G1280" s="268">
        <v>0.736841232</v>
      </c>
      <c r="H1280" s="268">
        <v>124.3373404868</v>
      </c>
    </row>
    <row r="1281" ht="15.6" spans="1:8">
      <c r="A1281" s="268"/>
      <c r="B1281" s="268"/>
      <c r="C1281" s="268"/>
      <c r="D1281" s="268" t="s">
        <v>462</v>
      </c>
      <c r="E1281" s="268" t="s">
        <v>132</v>
      </c>
      <c r="F1281" s="268" t="s">
        <v>1489</v>
      </c>
      <c r="G1281" s="268">
        <v>0.738279384</v>
      </c>
      <c r="H1281" s="268">
        <v>124.3436479808</v>
      </c>
    </row>
    <row r="1282" ht="15.6" spans="1:8">
      <c r="A1282" s="268"/>
      <c r="B1282" s="268"/>
      <c r="C1282" s="268"/>
      <c r="D1282" s="268" t="s">
        <v>1490</v>
      </c>
      <c r="E1282" s="268" t="s">
        <v>131</v>
      </c>
      <c r="F1282" s="268" t="s">
        <v>1491</v>
      </c>
      <c r="G1282" s="268">
        <v>0.8288</v>
      </c>
      <c r="H1282" s="268">
        <v>123.78448</v>
      </c>
    </row>
    <row r="1283" ht="15.6" spans="1:8">
      <c r="A1283" s="268"/>
      <c r="B1283" s="268"/>
      <c r="C1283" s="268"/>
      <c r="D1283" s="268" t="s">
        <v>720</v>
      </c>
      <c r="E1283" s="268" t="s">
        <v>131</v>
      </c>
      <c r="F1283" s="268" t="s">
        <v>1492</v>
      </c>
      <c r="G1283" s="268">
        <v>0.8289</v>
      </c>
      <c r="H1283" s="268">
        <v>123.77192</v>
      </c>
    </row>
    <row r="1284" ht="15.6" spans="1:8">
      <c r="A1284" s="268"/>
      <c r="B1284" s="268"/>
      <c r="C1284" s="268"/>
      <c r="D1284" s="268" t="s">
        <v>1493</v>
      </c>
      <c r="E1284" s="268" t="s">
        <v>4</v>
      </c>
      <c r="F1284" s="268" t="s">
        <v>1494</v>
      </c>
      <c r="G1284" s="268">
        <v>0.87527</v>
      </c>
      <c r="H1284" s="268">
        <v>123.68092</v>
      </c>
    </row>
    <row r="1285" ht="15.6" spans="1:8">
      <c r="A1285" s="268"/>
      <c r="B1285" s="268"/>
      <c r="C1285" s="268"/>
      <c r="D1285" s="268" t="s">
        <v>1495</v>
      </c>
      <c r="E1285" s="268" t="s">
        <v>4</v>
      </c>
      <c r="F1285" s="268" t="s">
        <v>1496</v>
      </c>
      <c r="G1285" s="268">
        <v>0.84272</v>
      </c>
      <c r="H1285" s="268">
        <v>123.66082</v>
      </c>
    </row>
    <row r="1286" ht="15.6" spans="1:8">
      <c r="A1286" s="268"/>
      <c r="B1286" s="268"/>
      <c r="C1286" s="268"/>
      <c r="D1286" s="268" t="s">
        <v>638</v>
      </c>
      <c r="E1286" s="268" t="s">
        <v>4</v>
      </c>
      <c r="F1286" s="268" t="s">
        <v>1497</v>
      </c>
      <c r="G1286" s="268">
        <v>0.88383</v>
      </c>
      <c r="H1286" s="268">
        <v>123.64057</v>
      </c>
    </row>
    <row r="1287" ht="15.6" spans="1:8">
      <c r="A1287" s="268"/>
      <c r="B1287" s="268"/>
      <c r="C1287" s="268"/>
      <c r="D1287" s="268" t="s">
        <v>1498</v>
      </c>
      <c r="E1287" s="268" t="s">
        <v>4</v>
      </c>
      <c r="F1287" s="268" t="s">
        <v>1499</v>
      </c>
      <c r="G1287" s="268">
        <v>0.87485</v>
      </c>
      <c r="H1287" s="268">
        <v>123.55367</v>
      </c>
    </row>
    <row r="1288" ht="15.6" spans="1:8">
      <c r="A1288" s="268"/>
      <c r="B1288" s="268"/>
      <c r="C1288" s="268"/>
      <c r="D1288" s="268" t="s">
        <v>1500</v>
      </c>
      <c r="E1288" s="268" t="s">
        <v>4</v>
      </c>
      <c r="F1288" s="268" t="s">
        <v>1501</v>
      </c>
      <c r="G1288" s="268">
        <v>0.84398</v>
      </c>
      <c r="H1288" s="268">
        <v>123.5587</v>
      </c>
    </row>
    <row r="1289" ht="15.6" spans="1:8">
      <c r="A1289" s="268"/>
      <c r="B1289" s="268"/>
      <c r="C1289" s="268"/>
      <c r="D1289" s="268" t="s">
        <v>672</v>
      </c>
      <c r="E1289" s="268" t="s">
        <v>4</v>
      </c>
      <c r="F1289" s="268" t="s">
        <v>1502</v>
      </c>
      <c r="G1289" s="268">
        <v>0.90438</v>
      </c>
      <c r="H1289" s="268">
        <v>123.15388</v>
      </c>
    </row>
    <row r="1290" ht="15.6" spans="1:8">
      <c r="A1290" s="268"/>
      <c r="B1290" s="268"/>
      <c r="C1290" s="268"/>
      <c r="D1290" s="268" t="s">
        <v>663</v>
      </c>
      <c r="E1290" s="268" t="s">
        <v>4</v>
      </c>
      <c r="F1290" s="268" t="s">
        <v>1503</v>
      </c>
      <c r="G1290" s="268">
        <v>0.91773</v>
      </c>
      <c r="H1290" s="268">
        <v>123.134</v>
      </c>
    </row>
    <row r="1291" ht="15.6" spans="1:8">
      <c r="A1291" s="268"/>
      <c r="B1291" s="268"/>
      <c r="C1291" s="268"/>
      <c r="D1291" s="268" t="s">
        <v>607</v>
      </c>
      <c r="E1291" s="268" t="s">
        <v>4</v>
      </c>
      <c r="F1291" s="268" t="s">
        <v>1504</v>
      </c>
      <c r="G1291" s="268">
        <v>0.9069</v>
      </c>
      <c r="H1291" s="268">
        <v>123.1219</v>
      </c>
    </row>
    <row r="1292" ht="15.6" spans="1:8">
      <c r="A1292" s="268"/>
      <c r="B1292" s="268"/>
      <c r="C1292" s="268"/>
      <c r="D1292" s="268" t="s">
        <v>462</v>
      </c>
      <c r="E1292" s="268" t="s">
        <v>132</v>
      </c>
      <c r="F1292" s="268" t="s">
        <v>1505</v>
      </c>
      <c r="G1292" s="268">
        <v>0.718209</v>
      </c>
      <c r="H1292" s="268">
        <v>124.319906</v>
      </c>
    </row>
    <row r="1293" ht="15.6" spans="1:8">
      <c r="A1293" s="268"/>
      <c r="B1293" s="268"/>
      <c r="C1293" s="268"/>
      <c r="D1293" s="268" t="s">
        <v>497</v>
      </c>
      <c r="E1293" s="268" t="s">
        <v>101</v>
      </c>
      <c r="F1293" s="268" t="s">
        <v>1506</v>
      </c>
      <c r="G1293" s="268">
        <v>1.01668</v>
      </c>
      <c r="H1293" s="268">
        <v>124.3084</v>
      </c>
    </row>
    <row r="1294" ht="15.6" spans="1:8">
      <c r="A1294" s="268"/>
      <c r="B1294" s="268"/>
      <c r="C1294" s="268"/>
      <c r="D1294" s="268" t="s">
        <v>497</v>
      </c>
      <c r="E1294" s="268" t="s">
        <v>101</v>
      </c>
      <c r="F1294" s="268" t="s">
        <v>1507</v>
      </c>
      <c r="G1294" s="268">
        <v>1.02953</v>
      </c>
      <c r="H1294" s="268">
        <v>124.30875</v>
      </c>
    </row>
    <row r="1295" ht="15.6" spans="1:8">
      <c r="A1295" s="268"/>
      <c r="B1295" s="268"/>
      <c r="C1295" s="268"/>
      <c r="D1295" s="268" t="s">
        <v>342</v>
      </c>
      <c r="E1295" s="268" t="s">
        <v>39</v>
      </c>
      <c r="F1295" s="268" t="s">
        <v>1508</v>
      </c>
      <c r="G1295" s="268">
        <v>1.05537</v>
      </c>
      <c r="H1295" s="268">
        <v>124.31561</v>
      </c>
    </row>
    <row r="1296" ht="15.6" spans="1:8">
      <c r="A1296" s="268"/>
      <c r="B1296" s="268"/>
      <c r="C1296" s="268"/>
      <c r="D1296" s="268" t="s">
        <v>324</v>
      </c>
      <c r="E1296" s="268" t="s">
        <v>101</v>
      </c>
      <c r="F1296" s="268" t="s">
        <v>1509</v>
      </c>
      <c r="G1296" s="268">
        <v>0.83281</v>
      </c>
      <c r="H1296" s="268">
        <v>124.0275</v>
      </c>
    </row>
    <row r="1297" ht="15.6" spans="1:8">
      <c r="A1297" s="268"/>
      <c r="B1297" s="268"/>
      <c r="C1297" s="268"/>
      <c r="D1297" s="268" t="s">
        <v>324</v>
      </c>
      <c r="E1297" s="268" t="s">
        <v>101</v>
      </c>
      <c r="F1297" s="268" t="s">
        <v>1510</v>
      </c>
      <c r="G1297" s="268">
        <v>0.82565</v>
      </c>
      <c r="H1297" s="268">
        <v>124.03965</v>
      </c>
    </row>
    <row r="1298" ht="15.6" spans="1:8">
      <c r="A1298" s="268"/>
      <c r="B1298" s="268"/>
      <c r="C1298" s="268"/>
      <c r="D1298" s="268" t="s">
        <v>226</v>
      </c>
      <c r="E1298" s="268" t="s">
        <v>101</v>
      </c>
      <c r="F1298" s="268" t="s">
        <v>1511</v>
      </c>
      <c r="G1298" s="268">
        <v>0.96681</v>
      </c>
      <c r="H1298" s="268">
        <v>124.19192</v>
      </c>
    </row>
    <row r="1299" ht="15.6" spans="1:8">
      <c r="A1299" s="268"/>
      <c r="B1299" s="268"/>
      <c r="C1299" s="268"/>
      <c r="D1299" s="268" t="s">
        <v>226</v>
      </c>
      <c r="E1299" s="268" t="s">
        <v>101</v>
      </c>
      <c r="F1299" s="268" t="s">
        <v>1512</v>
      </c>
      <c r="G1299" s="268">
        <v>0.86007</v>
      </c>
      <c r="H1299" s="268">
        <v>124.13451</v>
      </c>
    </row>
    <row r="1300" ht="15.6" spans="1:8">
      <c r="A1300" s="268"/>
      <c r="B1300" s="268"/>
      <c r="C1300" s="268"/>
      <c r="D1300" s="268" t="s">
        <v>342</v>
      </c>
      <c r="E1300" s="268" t="s">
        <v>39</v>
      </c>
      <c r="F1300" s="268" t="s">
        <v>1513</v>
      </c>
      <c r="G1300" s="268">
        <v>1.10963</v>
      </c>
      <c r="H1300" s="268">
        <v>124.34384</v>
      </c>
    </row>
    <row r="1301" ht="15.6" spans="1:8">
      <c r="A1301" s="268"/>
      <c r="B1301" s="268"/>
      <c r="C1301" s="268"/>
      <c r="D1301" s="268" t="s">
        <v>342</v>
      </c>
      <c r="E1301" s="268" t="s">
        <v>39</v>
      </c>
      <c r="F1301" s="268" t="s">
        <v>1514</v>
      </c>
      <c r="G1301" s="268">
        <v>1.11771</v>
      </c>
      <c r="H1301" s="268">
        <v>124.34223</v>
      </c>
    </row>
    <row r="1302" ht="15.6" spans="1:8">
      <c r="A1302" s="268"/>
      <c r="B1302" s="268"/>
      <c r="C1302" s="268"/>
      <c r="D1302" s="268" t="s">
        <v>136</v>
      </c>
      <c r="E1302" s="268" t="s">
        <v>136</v>
      </c>
      <c r="F1302" s="268" t="s">
        <v>1515</v>
      </c>
      <c r="G1302" s="268">
        <v>0.68579</v>
      </c>
      <c r="H1302" s="268">
        <v>124.32825</v>
      </c>
    </row>
    <row r="1303" ht="15.6" spans="1:8">
      <c r="A1303" s="268"/>
      <c r="B1303" s="268"/>
      <c r="C1303" s="268"/>
      <c r="D1303" s="268" t="s">
        <v>46</v>
      </c>
      <c r="E1303" s="268" t="s">
        <v>22</v>
      </c>
      <c r="F1303" s="268" t="s">
        <v>1516</v>
      </c>
      <c r="G1303" s="268">
        <v>0.35997</v>
      </c>
      <c r="H1303" s="268">
        <v>123.953588</v>
      </c>
    </row>
    <row r="1304" ht="15.6" spans="1:8">
      <c r="A1304" s="268"/>
      <c r="B1304" s="268"/>
      <c r="C1304" s="268"/>
      <c r="D1304" s="268" t="s">
        <v>1517</v>
      </c>
      <c r="E1304" s="268" t="s">
        <v>4</v>
      </c>
      <c r="F1304" s="268" t="s">
        <v>1518</v>
      </c>
      <c r="G1304" s="268">
        <v>0.91447</v>
      </c>
      <c r="H1304" s="268">
        <v>123.1273</v>
      </c>
    </row>
    <row r="1305" ht="15.6" spans="1:8">
      <c r="A1305" s="268"/>
      <c r="B1305" s="268"/>
      <c r="C1305" s="268"/>
      <c r="D1305" s="268" t="s">
        <v>136</v>
      </c>
      <c r="E1305" s="268" t="s">
        <v>132</v>
      </c>
      <c r="F1305" s="268" t="s">
        <v>1519</v>
      </c>
      <c r="G1305" s="268">
        <v>0.710595</v>
      </c>
      <c r="H1305" s="268">
        <v>124.303145</v>
      </c>
    </row>
    <row r="1306" ht="15.6" spans="1:8">
      <c r="A1306" s="268"/>
      <c r="B1306" s="268"/>
      <c r="C1306" s="268"/>
      <c r="D1306" s="268" t="s">
        <v>638</v>
      </c>
      <c r="E1306" s="268" t="s">
        <v>4</v>
      </c>
      <c r="F1306" s="268" t="s">
        <v>1520</v>
      </c>
      <c r="G1306" s="268">
        <v>0.88287</v>
      </c>
      <c r="H1306" s="268">
        <v>123.63357</v>
      </c>
    </row>
    <row r="1307" ht="15.6" spans="1:8">
      <c r="A1307" s="268"/>
      <c r="B1307" s="268"/>
      <c r="C1307" s="268"/>
      <c r="D1307" s="268" t="s">
        <v>136</v>
      </c>
      <c r="E1307" s="268" t="s">
        <v>132</v>
      </c>
      <c r="F1307" s="268" t="s">
        <v>1521</v>
      </c>
      <c r="G1307" s="268">
        <v>0.706441</v>
      </c>
      <c r="H1307" s="268">
        <v>124.273394</v>
      </c>
    </row>
    <row r="1308" ht="15.6" spans="1:8">
      <c r="A1308" s="268"/>
      <c r="B1308" s="268"/>
      <c r="C1308" s="268"/>
      <c r="D1308" s="268" t="s">
        <v>131</v>
      </c>
      <c r="E1308" s="268" t="s">
        <v>131</v>
      </c>
      <c r="F1308" s="268" t="s">
        <v>1522</v>
      </c>
      <c r="G1308" s="268">
        <v>0.619537</v>
      </c>
      <c r="H1308" s="268">
        <v>124.082525</v>
      </c>
    </row>
    <row r="1309" ht="15.6" spans="1:8">
      <c r="A1309" s="268"/>
      <c r="B1309" s="268"/>
      <c r="C1309" s="268"/>
      <c r="D1309" s="268" t="s">
        <v>131</v>
      </c>
      <c r="E1309" s="268" t="s">
        <v>131</v>
      </c>
      <c r="F1309" s="268" t="s">
        <v>1523</v>
      </c>
      <c r="G1309" s="268">
        <v>0.65487</v>
      </c>
      <c r="H1309" s="268">
        <v>124.16952</v>
      </c>
    </row>
    <row r="1310" ht="15.6" spans="1:8">
      <c r="A1310" s="268"/>
      <c r="B1310" s="268"/>
      <c r="C1310" s="268"/>
      <c r="D1310" s="268" t="s">
        <v>131</v>
      </c>
      <c r="E1310" s="268" t="s">
        <v>131</v>
      </c>
      <c r="F1310" s="268" t="s">
        <v>1524</v>
      </c>
      <c r="G1310" s="268">
        <v>0.65696</v>
      </c>
      <c r="H1310" s="268">
        <v>124.16075</v>
      </c>
    </row>
    <row r="1311" ht="15.6" spans="1:8">
      <c r="A1311" s="268"/>
      <c r="B1311" s="268"/>
      <c r="C1311" s="268"/>
      <c r="D1311" s="268" t="s">
        <v>131</v>
      </c>
      <c r="E1311" s="268" t="s">
        <v>131</v>
      </c>
      <c r="F1311" s="268" t="s">
        <v>1525</v>
      </c>
      <c r="G1311" s="268">
        <v>0.66693</v>
      </c>
      <c r="H1311" s="268">
        <v>124.14618</v>
      </c>
    </row>
    <row r="1312" ht="15.6" spans="1:8">
      <c r="A1312" s="268"/>
      <c r="B1312" s="268"/>
      <c r="C1312" s="268"/>
      <c r="D1312" s="268" t="s">
        <v>131</v>
      </c>
      <c r="E1312" s="268" t="s">
        <v>131</v>
      </c>
      <c r="F1312" s="268" t="s">
        <v>1526</v>
      </c>
      <c r="G1312" s="268">
        <v>0.597919</v>
      </c>
      <c r="H1312" s="268">
        <v>124.04361</v>
      </c>
    </row>
    <row r="1313" ht="15.6" spans="1:8">
      <c r="A1313" s="268"/>
      <c r="B1313" s="268"/>
      <c r="C1313" s="268"/>
      <c r="D1313" s="268" t="s">
        <v>131</v>
      </c>
      <c r="E1313" s="268" t="s">
        <v>131</v>
      </c>
      <c r="F1313" s="268" t="s">
        <v>1527</v>
      </c>
      <c r="G1313" s="268">
        <v>0.581785</v>
      </c>
      <c r="H1313" s="268">
        <v>124.038474</v>
      </c>
    </row>
    <row r="1314" ht="15.6" spans="1:8">
      <c r="A1314" s="268"/>
      <c r="B1314" s="268"/>
      <c r="C1314" s="268"/>
      <c r="D1314" s="268" t="s">
        <v>131</v>
      </c>
      <c r="E1314" s="268" t="s">
        <v>131</v>
      </c>
      <c r="F1314" s="268" t="s">
        <v>1528</v>
      </c>
      <c r="G1314" s="268">
        <v>0.59971</v>
      </c>
      <c r="H1314" s="268">
        <v>124.02495</v>
      </c>
    </row>
    <row r="1315" ht="15.6" spans="1:8">
      <c r="A1315" s="268"/>
      <c r="B1315" s="268"/>
      <c r="C1315" s="268"/>
      <c r="D1315" s="268" t="s">
        <v>131</v>
      </c>
      <c r="E1315" s="268" t="s">
        <v>131</v>
      </c>
      <c r="F1315" s="268" t="s">
        <v>1529</v>
      </c>
      <c r="G1315" s="268">
        <v>0.53466</v>
      </c>
      <c r="H1315" s="268">
        <v>123.99908</v>
      </c>
    </row>
    <row r="1316" ht="15.6" spans="1:8">
      <c r="A1316" s="268"/>
      <c r="B1316" s="268"/>
      <c r="C1316" s="268"/>
      <c r="D1316" s="268" t="s">
        <v>131</v>
      </c>
      <c r="E1316" s="268" t="s">
        <v>131</v>
      </c>
      <c r="F1316" s="268" t="s">
        <v>1530</v>
      </c>
      <c r="G1316" s="268">
        <v>0.532532</v>
      </c>
      <c r="H1316" s="268">
        <v>123.993192</v>
      </c>
    </row>
    <row r="1317" ht="15.6" spans="1:8">
      <c r="A1317" s="268"/>
      <c r="B1317" s="268"/>
      <c r="C1317" s="268"/>
      <c r="D1317" s="268" t="s">
        <v>131</v>
      </c>
      <c r="E1317" s="268" t="s">
        <v>131</v>
      </c>
      <c r="F1317" s="268" t="s">
        <v>1531</v>
      </c>
      <c r="G1317" s="268">
        <v>0.51345</v>
      </c>
      <c r="H1317" s="268">
        <v>123.96099</v>
      </c>
    </row>
    <row r="1318" ht="15.6" spans="1:8">
      <c r="A1318" s="268"/>
      <c r="B1318" s="268"/>
      <c r="C1318" s="268"/>
      <c r="D1318" s="268" t="s">
        <v>131</v>
      </c>
      <c r="E1318" s="268" t="s">
        <v>131</v>
      </c>
      <c r="F1318" s="268" t="s">
        <v>1532</v>
      </c>
      <c r="G1318" s="268">
        <v>0.48739</v>
      </c>
      <c r="H1318" s="268">
        <v>123.97372</v>
      </c>
    </row>
    <row r="1319" ht="15.6" spans="1:8">
      <c r="A1319" s="268"/>
      <c r="B1319" s="268"/>
      <c r="C1319" s="268"/>
      <c r="D1319" s="268" t="s">
        <v>131</v>
      </c>
      <c r="E1319" s="268" t="s">
        <v>131</v>
      </c>
      <c r="F1319" s="268" t="s">
        <v>1533</v>
      </c>
      <c r="G1319" s="268">
        <v>0.46632</v>
      </c>
      <c r="H1319" s="268">
        <v>123.96328</v>
      </c>
    </row>
    <row r="1320" ht="15.6" spans="1:8">
      <c r="A1320" s="268"/>
      <c r="B1320" s="268"/>
      <c r="C1320" s="268"/>
      <c r="D1320" s="268" t="s">
        <v>588</v>
      </c>
      <c r="E1320" s="268" t="s">
        <v>131</v>
      </c>
      <c r="F1320" s="268" t="s">
        <v>1534</v>
      </c>
      <c r="G1320" s="268">
        <v>0.82337</v>
      </c>
      <c r="H1320" s="268">
        <v>123.85492</v>
      </c>
    </row>
    <row r="1321" ht="15.6" spans="1:8">
      <c r="A1321" s="268"/>
      <c r="B1321" s="268"/>
      <c r="C1321" s="268"/>
      <c r="D1321" s="268" t="s">
        <v>1139</v>
      </c>
      <c r="E1321" s="268" t="s">
        <v>131</v>
      </c>
      <c r="F1321" s="268" t="s">
        <v>1535</v>
      </c>
      <c r="G1321" s="268">
        <v>0.82822</v>
      </c>
      <c r="H1321" s="268">
        <v>123.83845</v>
      </c>
    </row>
    <row r="1322" ht="15.6" spans="1:8">
      <c r="A1322" s="268"/>
      <c r="B1322" s="268"/>
      <c r="C1322" s="268"/>
      <c r="D1322" s="268" t="s">
        <v>640</v>
      </c>
      <c r="E1322" s="268" t="s">
        <v>4</v>
      </c>
      <c r="F1322" s="268" t="s">
        <v>1536</v>
      </c>
      <c r="G1322" s="268">
        <v>0.89397</v>
      </c>
      <c r="H1322" s="268">
        <v>123.60052</v>
      </c>
    </row>
    <row r="1323" ht="15.6" spans="1:8">
      <c r="A1323" s="268"/>
      <c r="B1323" s="268"/>
      <c r="C1323" s="268"/>
      <c r="D1323" s="268" t="s">
        <v>640</v>
      </c>
      <c r="E1323" s="268" t="s">
        <v>4</v>
      </c>
      <c r="F1323" s="268" t="s">
        <v>1537</v>
      </c>
      <c r="G1323" s="268">
        <v>0.90217</v>
      </c>
      <c r="H1323" s="268">
        <v>123.59422</v>
      </c>
    </row>
    <row r="1324" ht="15.6" spans="1:8">
      <c r="A1324" s="268"/>
      <c r="B1324" s="268"/>
      <c r="C1324" s="268"/>
      <c r="D1324" s="268" t="s">
        <v>1538</v>
      </c>
      <c r="E1324" s="268" t="s">
        <v>4</v>
      </c>
      <c r="F1324" s="268" t="s">
        <v>1539</v>
      </c>
      <c r="G1324" s="268">
        <v>0.86242</v>
      </c>
      <c r="H1324" s="268">
        <v>123.53108</v>
      </c>
    </row>
    <row r="1325" ht="15.6" spans="1:8">
      <c r="A1325" s="268"/>
      <c r="B1325" s="268"/>
      <c r="C1325" s="268"/>
      <c r="D1325" s="268" t="s">
        <v>1098</v>
      </c>
      <c r="E1325" s="268" t="s">
        <v>4</v>
      </c>
      <c r="F1325" s="268" t="s">
        <v>1540</v>
      </c>
      <c r="G1325" s="268">
        <v>0.88282</v>
      </c>
      <c r="H1325" s="268">
        <v>123.5502</v>
      </c>
    </row>
    <row r="1326" ht="15.6" spans="1:8">
      <c r="A1326" s="268"/>
      <c r="B1326" s="268"/>
      <c r="C1326" s="268"/>
      <c r="D1326" s="268" t="s">
        <v>462</v>
      </c>
      <c r="E1326" s="268" t="s">
        <v>132</v>
      </c>
      <c r="F1326" s="268" t="s">
        <v>1541</v>
      </c>
      <c r="G1326" s="268">
        <v>0.72712</v>
      </c>
      <c r="H1326" s="268">
        <v>124.311767</v>
      </c>
    </row>
    <row r="1327" ht="15.6" spans="1:8">
      <c r="A1327" s="268"/>
      <c r="B1327" s="268"/>
      <c r="C1327" s="268"/>
      <c r="D1327" s="268" t="s">
        <v>462</v>
      </c>
      <c r="E1327" s="268" t="s">
        <v>132</v>
      </c>
      <c r="F1327" s="268" t="s">
        <v>1542</v>
      </c>
      <c r="G1327" s="268">
        <v>0.728053584</v>
      </c>
      <c r="H1327" s="268">
        <v>124.3092472937</v>
      </c>
    </row>
    <row r="1328" ht="15.6" spans="1:8">
      <c r="A1328" s="268"/>
      <c r="B1328" s="268"/>
      <c r="C1328" s="268"/>
      <c r="D1328" s="268" t="s">
        <v>462</v>
      </c>
      <c r="E1328" s="268" t="s">
        <v>132</v>
      </c>
      <c r="F1328" s="268" t="s">
        <v>1543</v>
      </c>
      <c r="G1328" s="268">
        <v>0.718369</v>
      </c>
      <c r="H1328" s="268">
        <v>124.308901</v>
      </c>
    </row>
    <row r="1329" ht="15.6" spans="1:8">
      <c r="A1329" s="268"/>
      <c r="B1329" s="268"/>
      <c r="C1329" s="268"/>
      <c r="D1329" s="268" t="s">
        <v>462</v>
      </c>
      <c r="E1329" s="268" t="s">
        <v>132</v>
      </c>
      <c r="F1329" s="268" t="s">
        <v>1544</v>
      </c>
      <c r="G1329" s="268">
        <v>0.723902</v>
      </c>
      <c r="H1329" s="268">
        <v>124.313972</v>
      </c>
    </row>
    <row r="1330" ht="15.6" spans="1:8">
      <c r="A1330" s="268"/>
      <c r="B1330" s="268"/>
      <c r="C1330" s="268"/>
      <c r="D1330" s="268" t="s">
        <v>1447</v>
      </c>
      <c r="E1330" s="268" t="s">
        <v>4</v>
      </c>
      <c r="F1330" s="268" t="s">
        <v>1545</v>
      </c>
      <c r="G1330" s="268">
        <v>0.88612</v>
      </c>
      <c r="H1330" s="268">
        <v>123.37797</v>
      </c>
    </row>
    <row r="1331" ht="15.6" spans="1:8">
      <c r="A1331" s="268"/>
      <c r="B1331" s="268"/>
      <c r="C1331" s="268"/>
      <c r="D1331" s="268" t="s">
        <v>605</v>
      </c>
      <c r="E1331" s="268" t="s">
        <v>4</v>
      </c>
      <c r="F1331" s="268" t="s">
        <v>1546</v>
      </c>
      <c r="G1331" s="268">
        <v>0.8809</v>
      </c>
      <c r="H1331" s="268">
        <v>123.44178</v>
      </c>
    </row>
    <row r="1332" ht="15.6" spans="1:8">
      <c r="A1332" s="268"/>
      <c r="B1332" s="268"/>
      <c r="C1332" s="268"/>
      <c r="D1332" s="268" t="s">
        <v>605</v>
      </c>
      <c r="E1332" s="268" t="s">
        <v>4</v>
      </c>
      <c r="F1332" s="268" t="s">
        <v>1547</v>
      </c>
      <c r="G1332" s="268">
        <v>0.87932</v>
      </c>
      <c r="H1332" s="268">
        <v>123.45058</v>
      </c>
    </row>
    <row r="1333" ht="15.6" spans="1:8">
      <c r="A1333" s="268"/>
      <c r="B1333" s="268"/>
      <c r="C1333" s="268"/>
      <c r="D1333" s="268" t="s">
        <v>136</v>
      </c>
      <c r="E1333" s="268" t="s">
        <v>132</v>
      </c>
      <c r="F1333" s="268" t="s">
        <v>1548</v>
      </c>
      <c r="G1333" s="268">
        <v>0.43556</v>
      </c>
      <c r="H1333" s="268">
        <v>124.19471</v>
      </c>
    </row>
    <row r="1334" ht="15.6" spans="1:8">
      <c r="A1334" s="268"/>
      <c r="B1334" s="268"/>
      <c r="C1334" s="268"/>
      <c r="D1334" s="268" t="s">
        <v>610</v>
      </c>
      <c r="E1334" s="268" t="s">
        <v>132</v>
      </c>
      <c r="F1334" s="268" t="s">
        <v>1549</v>
      </c>
      <c r="G1334" s="268">
        <v>0.76012</v>
      </c>
      <c r="H1334" s="268">
        <v>124.281538</v>
      </c>
    </row>
    <row r="1335" ht="15.6" spans="1:8">
      <c r="A1335" s="268"/>
      <c r="B1335" s="268"/>
      <c r="C1335" s="268"/>
      <c r="D1335" s="268" t="s">
        <v>612</v>
      </c>
      <c r="E1335" s="268" t="s">
        <v>132</v>
      </c>
      <c r="F1335" s="268" t="s">
        <v>1550</v>
      </c>
      <c r="G1335" s="268">
        <v>0.757762</v>
      </c>
      <c r="H1335" s="268">
        <v>124.265779</v>
      </c>
    </row>
    <row r="1336" ht="15.6" spans="1:8">
      <c r="A1336" s="268"/>
      <c r="B1336" s="268"/>
      <c r="C1336" s="268"/>
      <c r="D1336" s="268" t="s">
        <v>132</v>
      </c>
      <c r="E1336" s="268" t="s">
        <v>132</v>
      </c>
      <c r="F1336" s="268" t="s">
        <v>1551</v>
      </c>
      <c r="G1336" s="268">
        <v>0.772836</v>
      </c>
      <c r="H1336" s="268">
        <v>124.247122</v>
      </c>
    </row>
    <row r="1337" ht="15.6" spans="1:8">
      <c r="A1337" s="268"/>
      <c r="B1337" s="268"/>
      <c r="C1337" s="268"/>
      <c r="D1337" s="268" t="s">
        <v>132</v>
      </c>
      <c r="E1337" s="268" t="s">
        <v>132</v>
      </c>
      <c r="F1337" s="268" t="s">
        <v>1552</v>
      </c>
      <c r="G1337" s="268">
        <v>0.795383</v>
      </c>
      <c r="H1337" s="268">
        <v>124.22815</v>
      </c>
    </row>
    <row r="1338" ht="15.6" spans="1:8">
      <c r="A1338" s="268"/>
      <c r="B1338" s="268"/>
      <c r="C1338" s="268"/>
      <c r="D1338" s="268" t="s">
        <v>132</v>
      </c>
      <c r="E1338" s="268" t="s">
        <v>132</v>
      </c>
      <c r="F1338" s="268" t="s">
        <v>1553</v>
      </c>
      <c r="G1338" s="268">
        <v>0.802533</v>
      </c>
      <c r="H1338" s="268">
        <v>124.215452</v>
      </c>
    </row>
    <row r="1339" ht="15.6" spans="1:8">
      <c r="A1339" s="268"/>
      <c r="B1339" s="268"/>
      <c r="C1339" s="268"/>
      <c r="D1339" s="268" t="s">
        <v>410</v>
      </c>
      <c r="E1339" s="268" t="s">
        <v>132</v>
      </c>
      <c r="F1339" s="268" t="s">
        <v>1554</v>
      </c>
      <c r="G1339" s="268">
        <v>0.747</v>
      </c>
      <c r="H1339" s="268">
        <v>124.309283</v>
      </c>
    </row>
    <row r="1340" ht="15.6" spans="1:8">
      <c r="A1340" s="268"/>
      <c r="B1340" s="268"/>
      <c r="C1340" s="268"/>
      <c r="D1340" s="268" t="s">
        <v>410</v>
      </c>
      <c r="E1340" s="268" t="s">
        <v>132</v>
      </c>
      <c r="F1340" s="268" t="s">
        <v>1555</v>
      </c>
      <c r="G1340" s="268">
        <v>0.746569</v>
      </c>
      <c r="H1340" s="268">
        <v>124.308158</v>
      </c>
    </row>
    <row r="1341" ht="15.6" spans="1:8">
      <c r="A1341" s="268"/>
      <c r="B1341" s="268"/>
      <c r="C1341" s="268"/>
      <c r="D1341" s="268" t="s">
        <v>131</v>
      </c>
      <c r="E1341" s="268" t="s">
        <v>131</v>
      </c>
      <c r="F1341" s="268" t="s">
        <v>1556</v>
      </c>
      <c r="G1341" s="268">
        <v>0.55224</v>
      </c>
      <c r="H1341" s="268">
        <v>123.93</v>
      </c>
    </row>
    <row r="1342" ht="15.6" spans="1:8">
      <c r="A1342" s="268"/>
      <c r="B1342" s="268"/>
      <c r="C1342" s="268"/>
      <c r="D1342" s="268" t="s">
        <v>226</v>
      </c>
      <c r="E1342" s="268" t="s">
        <v>101</v>
      </c>
      <c r="F1342" s="268" t="s">
        <v>1557</v>
      </c>
      <c r="G1342" s="268">
        <v>0.92368</v>
      </c>
      <c r="H1342" s="268">
        <v>124.13207</v>
      </c>
    </row>
    <row r="1343" ht="15.6" spans="1:8">
      <c r="A1343" s="268"/>
      <c r="B1343" s="268"/>
      <c r="C1343" s="268"/>
      <c r="D1343" s="268" t="s">
        <v>226</v>
      </c>
      <c r="E1343" s="268" t="s">
        <v>101</v>
      </c>
      <c r="F1343" s="268" t="s">
        <v>1558</v>
      </c>
      <c r="G1343" s="268">
        <v>0.93782</v>
      </c>
      <c r="H1343" s="268">
        <v>124.15934</v>
      </c>
    </row>
    <row r="1344" ht="15.6" spans="1:8">
      <c r="A1344" s="268"/>
      <c r="B1344" s="268"/>
      <c r="C1344" s="268"/>
      <c r="D1344" s="268" t="s">
        <v>226</v>
      </c>
      <c r="E1344" s="268" t="s">
        <v>101</v>
      </c>
      <c r="F1344" s="268" t="s">
        <v>1559</v>
      </c>
      <c r="G1344" s="268">
        <v>0.94068</v>
      </c>
      <c r="H1344" s="268">
        <v>124.16524</v>
      </c>
    </row>
    <row r="1345" ht="15.6" spans="1:8">
      <c r="A1345" s="268"/>
      <c r="B1345" s="268"/>
      <c r="C1345" s="268"/>
      <c r="D1345" s="268" t="s">
        <v>226</v>
      </c>
      <c r="E1345" s="268" t="s">
        <v>101</v>
      </c>
      <c r="F1345" s="268" t="s">
        <v>1560</v>
      </c>
      <c r="G1345" s="268">
        <v>0.91091</v>
      </c>
      <c r="H1345" s="268">
        <v>124.09663</v>
      </c>
    </row>
    <row r="1346" ht="15.6" spans="1:8">
      <c r="A1346" s="268"/>
      <c r="B1346" s="268"/>
      <c r="C1346" s="268"/>
      <c r="D1346" s="268" t="s">
        <v>226</v>
      </c>
      <c r="E1346" s="268" t="s">
        <v>101</v>
      </c>
      <c r="F1346" s="268" t="s">
        <v>1561</v>
      </c>
      <c r="G1346" s="268">
        <v>0.87475</v>
      </c>
      <c r="H1346" s="268">
        <v>124.12294</v>
      </c>
    </row>
    <row r="1347" ht="15.6" spans="1:8">
      <c r="A1347" s="268"/>
      <c r="B1347" s="268"/>
      <c r="C1347" s="268"/>
      <c r="D1347" s="268" t="s">
        <v>226</v>
      </c>
      <c r="E1347" s="268" t="s">
        <v>101</v>
      </c>
      <c r="F1347" s="268" t="s">
        <v>1562</v>
      </c>
      <c r="G1347" s="268">
        <v>0.86716</v>
      </c>
      <c r="H1347" s="268">
        <v>124.12495</v>
      </c>
    </row>
    <row r="1348" ht="15.6" spans="1:8">
      <c r="A1348" s="268"/>
      <c r="B1348" s="268"/>
      <c r="C1348" s="268"/>
      <c r="D1348" s="268" t="s">
        <v>46</v>
      </c>
      <c r="E1348" s="268" t="s">
        <v>22</v>
      </c>
      <c r="F1348" s="268" t="s">
        <v>1563</v>
      </c>
      <c r="G1348" s="268">
        <v>0.38293</v>
      </c>
      <c r="H1348" s="268">
        <v>123.98555</v>
      </c>
    </row>
    <row r="1349" ht="15.6" spans="1:8">
      <c r="A1349" s="268"/>
      <c r="B1349" s="268"/>
      <c r="C1349" s="268"/>
      <c r="D1349" s="268" t="s">
        <v>46</v>
      </c>
      <c r="E1349" s="268" t="s">
        <v>22</v>
      </c>
      <c r="F1349" s="268" t="s">
        <v>1564</v>
      </c>
      <c r="G1349" s="268">
        <v>0.38288</v>
      </c>
      <c r="H1349" s="268">
        <v>123.98012</v>
      </c>
    </row>
    <row r="1350" ht="15.6" spans="1:8">
      <c r="A1350" s="268"/>
      <c r="B1350" s="268"/>
      <c r="C1350" s="268"/>
      <c r="D1350" s="268" t="s">
        <v>226</v>
      </c>
      <c r="E1350" s="268" t="s">
        <v>101</v>
      </c>
      <c r="F1350" s="268" t="s">
        <v>1565</v>
      </c>
      <c r="G1350" s="268">
        <v>0.87676</v>
      </c>
      <c r="H1350" s="268">
        <v>124.06701</v>
      </c>
    </row>
    <row r="1351" ht="15.6" spans="1:8">
      <c r="A1351" s="268"/>
      <c r="B1351" s="268"/>
      <c r="C1351" s="268"/>
      <c r="D1351" s="268" t="s">
        <v>324</v>
      </c>
      <c r="E1351" s="268" t="s">
        <v>101</v>
      </c>
      <c r="F1351" s="268" t="s">
        <v>1566</v>
      </c>
      <c r="G1351" s="268">
        <v>0.87349</v>
      </c>
      <c r="H1351" s="268">
        <v>124.00966</v>
      </c>
    </row>
    <row r="1352" ht="15.6" spans="1:8">
      <c r="A1352" s="268"/>
      <c r="B1352" s="268"/>
      <c r="C1352" s="268"/>
      <c r="D1352" s="268" t="s">
        <v>324</v>
      </c>
      <c r="E1352" s="268" t="s">
        <v>101</v>
      </c>
      <c r="F1352" s="268" t="s">
        <v>1567</v>
      </c>
      <c r="G1352" s="268">
        <v>0.87675</v>
      </c>
      <c r="H1352" s="268">
        <v>124.01377</v>
      </c>
    </row>
    <row r="1353" ht="15.6" spans="1:8">
      <c r="A1353" s="268"/>
      <c r="B1353" s="268"/>
      <c r="C1353" s="268"/>
      <c r="D1353" s="268" t="s">
        <v>136</v>
      </c>
      <c r="E1353" s="268" t="s">
        <v>132</v>
      </c>
      <c r="F1353" s="268" t="s">
        <v>1568</v>
      </c>
      <c r="G1353" s="268">
        <v>0.707604</v>
      </c>
      <c r="H1353" s="268">
        <v>124.309399</v>
      </c>
    </row>
    <row r="1354" ht="15.6" spans="1:8">
      <c r="A1354" s="268"/>
      <c r="B1354" s="268"/>
      <c r="C1354" s="268"/>
      <c r="D1354" s="268" t="s">
        <v>136</v>
      </c>
      <c r="E1354" s="268" t="s">
        <v>132</v>
      </c>
      <c r="F1354" s="268" t="s">
        <v>1569</v>
      </c>
      <c r="G1354" s="268">
        <v>0.70475</v>
      </c>
      <c r="H1354" s="268">
        <v>124.31505</v>
      </c>
    </row>
    <row r="1355" ht="15.6" spans="1:8">
      <c r="A1355" s="268"/>
      <c r="B1355" s="268"/>
      <c r="C1355" s="268"/>
      <c r="D1355" s="268" t="s">
        <v>131</v>
      </c>
      <c r="E1355" s="268" t="s">
        <v>132</v>
      </c>
      <c r="F1355" s="268" t="s">
        <v>1570</v>
      </c>
      <c r="G1355" s="268">
        <v>0.686445</v>
      </c>
      <c r="H1355" s="268">
        <v>124.275881</v>
      </c>
    </row>
    <row r="1356" ht="15.6" spans="1:8">
      <c r="A1356" s="268"/>
      <c r="B1356" s="268"/>
      <c r="C1356" s="268"/>
      <c r="D1356" s="268" t="s">
        <v>131</v>
      </c>
      <c r="E1356" s="268" t="s">
        <v>132</v>
      </c>
      <c r="F1356" s="268" t="s">
        <v>1571</v>
      </c>
      <c r="G1356" s="268">
        <v>0.674076</v>
      </c>
      <c r="H1356" s="268">
        <v>124.273545</v>
      </c>
    </row>
    <row r="1357" ht="15.6" spans="1:8">
      <c r="A1357" s="268"/>
      <c r="B1357" s="268"/>
      <c r="C1357" s="268"/>
      <c r="D1357" s="268" t="s">
        <v>462</v>
      </c>
      <c r="E1357" s="268" t="s">
        <v>132</v>
      </c>
      <c r="F1357" s="268" t="s">
        <v>1572</v>
      </c>
      <c r="G1357" s="268">
        <v>0.729185833</v>
      </c>
      <c r="H1357" s="268">
        <v>124.3281539602</v>
      </c>
    </row>
    <row r="1358" ht="15.6" spans="1:8">
      <c r="A1358" s="268"/>
      <c r="B1358" s="268"/>
      <c r="C1358" s="268"/>
      <c r="D1358" s="268" t="s">
        <v>462</v>
      </c>
      <c r="E1358" s="268" t="s">
        <v>132</v>
      </c>
      <c r="F1358" s="268" t="s">
        <v>1573</v>
      </c>
      <c r="G1358" s="268">
        <v>0.733637</v>
      </c>
      <c r="H1358" s="268">
        <v>124.31838</v>
      </c>
    </row>
    <row r="1359" ht="15.6" spans="1:8">
      <c r="A1359" s="268"/>
      <c r="B1359" s="268"/>
      <c r="C1359" s="268"/>
      <c r="D1359" s="268" t="s">
        <v>462</v>
      </c>
      <c r="E1359" s="268" t="s">
        <v>132</v>
      </c>
      <c r="F1359" s="268" t="s">
        <v>1574</v>
      </c>
      <c r="G1359" s="268">
        <v>0.723819</v>
      </c>
      <c r="H1359" s="268">
        <v>124.306182</v>
      </c>
    </row>
    <row r="1360" ht="15.6" spans="1:8">
      <c r="A1360" s="268"/>
      <c r="B1360" s="268"/>
      <c r="C1360" s="268"/>
      <c r="D1360" s="268" t="s">
        <v>497</v>
      </c>
      <c r="E1360" s="268" t="s">
        <v>101</v>
      </c>
      <c r="F1360" s="268" t="s">
        <v>1575</v>
      </c>
      <c r="G1360" s="268">
        <v>0.99871</v>
      </c>
      <c r="H1360" s="268">
        <v>124.29939</v>
      </c>
    </row>
    <row r="1361" ht="15.6" spans="1:8">
      <c r="A1361" s="268"/>
      <c r="B1361" s="268"/>
      <c r="C1361" s="268"/>
      <c r="D1361" s="268" t="s">
        <v>497</v>
      </c>
      <c r="E1361" s="268" t="s">
        <v>101</v>
      </c>
      <c r="F1361" s="268" t="s">
        <v>1576</v>
      </c>
      <c r="G1361" s="268">
        <v>1.00199</v>
      </c>
      <c r="H1361" s="268">
        <v>124.31035</v>
      </c>
    </row>
    <row r="1362" ht="15.6" spans="1:8">
      <c r="A1362" s="268"/>
      <c r="B1362" s="268"/>
      <c r="C1362" s="268"/>
      <c r="D1362" s="268" t="s">
        <v>497</v>
      </c>
      <c r="E1362" s="268" t="s">
        <v>101</v>
      </c>
      <c r="F1362" s="268" t="s">
        <v>1577</v>
      </c>
      <c r="G1362" s="268">
        <v>1.00668</v>
      </c>
      <c r="H1362" s="268">
        <v>124.30943</v>
      </c>
    </row>
    <row r="1363" ht="15.6" spans="1:8">
      <c r="A1363" s="268"/>
      <c r="B1363" s="268"/>
      <c r="C1363" s="268"/>
      <c r="D1363" s="268" t="s">
        <v>324</v>
      </c>
      <c r="E1363" s="268" t="s">
        <v>101</v>
      </c>
      <c r="F1363" s="268" t="s">
        <v>1578</v>
      </c>
      <c r="G1363" s="268">
        <v>0.86078</v>
      </c>
      <c r="H1363" s="268">
        <v>123.93939</v>
      </c>
    </row>
    <row r="1364" ht="15.6" spans="1:3">
      <c r="A1364" s="268"/>
      <c r="B1364" s="268"/>
      <c r="C1364" s="26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364"/>
  <sheetViews>
    <sheetView topLeftCell="A4" workbookViewId="0">
      <selection activeCell="S5" sqref="S5:T24"/>
    </sheetView>
  </sheetViews>
  <sheetFormatPr defaultColWidth="9" defaultRowHeight="14.4"/>
  <cols>
    <col min="5" max="5" width="13.1111111111111" customWidth="1"/>
    <col min="7" max="7" width="14" customWidth="1"/>
    <col min="8" max="8" width="30.7777777777778" customWidth="1"/>
    <col min="15" max="15" width="14.7777777777778" customWidth="1"/>
    <col min="19" max="19" width="27" customWidth="1"/>
    <col min="20" max="20" width="28.7777777777778" customWidth="1"/>
  </cols>
  <sheetData>
    <row r="1" spans="1:31">
      <c r="A1" s="269" t="s">
        <v>1579</v>
      </c>
      <c r="B1" s="269" t="s">
        <v>1580</v>
      </c>
      <c r="C1" s="269" t="s">
        <v>1581</v>
      </c>
      <c r="D1" s="269" t="s">
        <v>1582</v>
      </c>
      <c r="E1" s="270" t="s">
        <v>1583</v>
      </c>
      <c r="F1" s="269" t="s">
        <v>1584</v>
      </c>
      <c r="G1" s="269" t="s">
        <v>1585</v>
      </c>
      <c r="H1" s="269" t="s">
        <v>1586</v>
      </c>
      <c r="I1" s="269" t="s">
        <v>1587</v>
      </c>
      <c r="J1" s="269" t="s">
        <v>1588</v>
      </c>
      <c r="K1" s="269" t="s">
        <v>1589</v>
      </c>
      <c r="L1" s="269" t="s">
        <v>1590</v>
      </c>
      <c r="M1" s="269" t="s">
        <v>1591</v>
      </c>
      <c r="N1" s="269" t="s">
        <v>1592</v>
      </c>
      <c r="O1" s="269" t="s">
        <v>1593</v>
      </c>
      <c r="P1" s="269" t="s">
        <v>1594</v>
      </c>
      <c r="Q1" s="269" t="s">
        <v>1595</v>
      </c>
      <c r="R1" s="269" t="s">
        <v>1596</v>
      </c>
      <c r="S1" s="269" t="s">
        <v>1597</v>
      </c>
      <c r="T1" s="269" t="s">
        <v>1598</v>
      </c>
      <c r="U1" s="269" t="s">
        <v>1599</v>
      </c>
      <c r="V1" s="269" t="s">
        <v>1600</v>
      </c>
      <c r="W1" s="269" t="s">
        <v>1601</v>
      </c>
      <c r="X1" s="269" t="s">
        <v>1602</v>
      </c>
      <c r="Y1" s="269" t="s">
        <v>1603</v>
      </c>
      <c r="Z1" s="269" t="s">
        <v>1604</v>
      </c>
      <c r="AA1" s="269" t="s">
        <v>1605</v>
      </c>
      <c r="AB1" s="269" t="s">
        <v>1606</v>
      </c>
      <c r="AC1" s="269" t="s">
        <v>1607</v>
      </c>
      <c r="AD1" s="269" t="s">
        <v>1608</v>
      </c>
      <c r="AE1" s="269" t="s">
        <v>1609</v>
      </c>
    </row>
    <row r="2" spans="1:31">
      <c r="A2">
        <v>518040</v>
      </c>
      <c r="B2" t="s">
        <v>1610</v>
      </c>
      <c r="C2" t="s">
        <v>1611</v>
      </c>
      <c r="D2" t="s">
        <v>1612</v>
      </c>
      <c r="E2">
        <v>11053186</v>
      </c>
      <c r="F2" t="s">
        <v>1612</v>
      </c>
      <c r="G2" t="s">
        <v>1613</v>
      </c>
      <c r="H2" t="s">
        <v>5</v>
      </c>
      <c r="I2" t="s">
        <v>1614</v>
      </c>
      <c r="L2" t="s">
        <v>1615</v>
      </c>
      <c r="M2">
        <v>3</v>
      </c>
      <c r="N2" t="s">
        <v>1616</v>
      </c>
      <c r="O2" t="s">
        <v>1617</v>
      </c>
      <c r="P2" t="s">
        <v>1618</v>
      </c>
      <c r="Q2">
        <v>123.26336</v>
      </c>
      <c r="R2">
        <v>0.89482</v>
      </c>
      <c r="S2" t="s">
        <v>3</v>
      </c>
      <c r="T2" t="s">
        <v>3</v>
      </c>
      <c r="U2" t="s">
        <v>4</v>
      </c>
      <c r="AD2">
        <v>6070887223</v>
      </c>
      <c r="AE2" t="s">
        <v>1619</v>
      </c>
    </row>
    <row r="3" spans="1:31">
      <c r="A3">
        <v>518073</v>
      </c>
      <c r="B3" t="s">
        <v>1610</v>
      </c>
      <c r="C3" t="s">
        <v>1611</v>
      </c>
      <c r="D3" t="s">
        <v>1620</v>
      </c>
      <c r="E3">
        <v>11053199</v>
      </c>
      <c r="F3" t="s">
        <v>1620</v>
      </c>
      <c r="G3" t="s">
        <v>1621</v>
      </c>
      <c r="H3" t="s">
        <v>9</v>
      </c>
      <c r="I3" t="s">
        <v>1614</v>
      </c>
      <c r="L3" t="s">
        <v>1622</v>
      </c>
      <c r="M3">
        <v>3</v>
      </c>
      <c r="N3" t="s">
        <v>1623</v>
      </c>
      <c r="O3" t="s">
        <v>1624</v>
      </c>
      <c r="P3" t="s">
        <v>1625</v>
      </c>
      <c r="Q3">
        <v>124.6885681152</v>
      </c>
      <c r="R3">
        <v>0.850495994</v>
      </c>
      <c r="S3" t="s">
        <v>1626</v>
      </c>
      <c r="T3" t="s">
        <v>7</v>
      </c>
      <c r="U3" t="s">
        <v>8</v>
      </c>
      <c r="V3">
        <v>1</v>
      </c>
      <c r="W3" t="s">
        <v>1627</v>
      </c>
      <c r="Z3" t="s">
        <v>1628</v>
      </c>
      <c r="AA3" t="s">
        <v>1629</v>
      </c>
      <c r="AB3">
        <v>0</v>
      </c>
      <c r="AC3" t="s">
        <v>1630</v>
      </c>
      <c r="AD3">
        <v>6070872770</v>
      </c>
      <c r="AE3" t="s">
        <v>1619</v>
      </c>
    </row>
    <row r="4" spans="1:31">
      <c r="A4">
        <v>518074</v>
      </c>
      <c r="B4" t="s">
        <v>1610</v>
      </c>
      <c r="C4" t="s">
        <v>1611</v>
      </c>
      <c r="D4" t="s">
        <v>1620</v>
      </c>
      <c r="E4">
        <v>11053199</v>
      </c>
      <c r="F4" t="s">
        <v>1620</v>
      </c>
      <c r="G4" t="s">
        <v>1631</v>
      </c>
      <c r="H4" t="s">
        <v>11</v>
      </c>
      <c r="I4" t="s">
        <v>1614</v>
      </c>
      <c r="L4" t="s">
        <v>1632</v>
      </c>
      <c r="M4">
        <v>3</v>
      </c>
      <c r="N4" t="s">
        <v>1633</v>
      </c>
      <c r="O4" t="s">
        <v>1624</v>
      </c>
      <c r="P4" t="s">
        <v>1634</v>
      </c>
      <c r="Q4">
        <v>124.6896362305</v>
      </c>
      <c r="R4">
        <v>0.851507008</v>
      </c>
      <c r="S4" t="s">
        <v>1626</v>
      </c>
      <c r="T4" t="s">
        <v>7</v>
      </c>
      <c r="U4" t="s">
        <v>8</v>
      </c>
      <c r="V4">
        <v>1</v>
      </c>
      <c r="W4" t="s">
        <v>1627</v>
      </c>
      <c r="Z4" t="s">
        <v>1628</v>
      </c>
      <c r="AA4" t="s">
        <v>1629</v>
      </c>
      <c r="AB4">
        <v>0</v>
      </c>
      <c r="AC4" t="s">
        <v>1630</v>
      </c>
      <c r="AD4">
        <v>6070872771</v>
      </c>
      <c r="AE4" t="s">
        <v>1619</v>
      </c>
    </row>
    <row r="5" spans="1:31">
      <c r="A5">
        <v>518415</v>
      </c>
      <c r="B5" t="s">
        <v>1610</v>
      </c>
      <c r="C5" t="s">
        <v>1611</v>
      </c>
      <c r="D5" t="s">
        <v>1620</v>
      </c>
      <c r="E5">
        <v>11053198</v>
      </c>
      <c r="F5" t="s">
        <v>1620</v>
      </c>
      <c r="G5" t="s">
        <v>1635</v>
      </c>
      <c r="H5" t="s">
        <v>14</v>
      </c>
      <c r="I5" t="s">
        <v>1614</v>
      </c>
      <c r="L5" t="s">
        <v>1636</v>
      </c>
      <c r="M5">
        <v>3</v>
      </c>
      <c r="N5" t="s">
        <v>1637</v>
      </c>
      <c r="O5" t="s">
        <v>1624</v>
      </c>
      <c r="P5" t="s">
        <v>1638</v>
      </c>
      <c r="Q5">
        <v>124.371673584</v>
      </c>
      <c r="R5">
        <v>0.715719998</v>
      </c>
      <c r="S5" t="s">
        <v>1626</v>
      </c>
      <c r="T5" t="s">
        <v>13</v>
      </c>
      <c r="U5" t="s">
        <v>8</v>
      </c>
      <c r="V5">
        <v>1</v>
      </c>
      <c r="W5" t="s">
        <v>1627</v>
      </c>
      <c r="Z5" t="s">
        <v>1628</v>
      </c>
      <c r="AA5" t="s">
        <v>1629</v>
      </c>
      <c r="AB5">
        <v>0</v>
      </c>
      <c r="AC5" t="s">
        <v>1630</v>
      </c>
      <c r="AD5">
        <v>6070871502</v>
      </c>
      <c r="AE5" t="s">
        <v>1619</v>
      </c>
    </row>
    <row r="6" spans="1:31">
      <c r="A6">
        <v>518416</v>
      </c>
      <c r="B6" t="s">
        <v>1610</v>
      </c>
      <c r="C6" t="s">
        <v>1611</v>
      </c>
      <c r="D6" t="s">
        <v>1620</v>
      </c>
      <c r="E6">
        <v>11053198</v>
      </c>
      <c r="F6" t="s">
        <v>1620</v>
      </c>
      <c r="G6" t="s">
        <v>1639</v>
      </c>
      <c r="H6" t="s">
        <v>16</v>
      </c>
      <c r="I6" t="s">
        <v>1614</v>
      </c>
      <c r="L6" t="s">
        <v>1640</v>
      </c>
      <c r="M6">
        <v>3</v>
      </c>
      <c r="N6" t="s">
        <v>1641</v>
      </c>
      <c r="O6" t="s">
        <v>1624</v>
      </c>
      <c r="P6" t="s">
        <v>1642</v>
      </c>
      <c r="Q6">
        <v>124.3730926514</v>
      </c>
      <c r="R6">
        <v>0.71509397</v>
      </c>
      <c r="S6" t="s">
        <v>1626</v>
      </c>
      <c r="T6" t="s">
        <v>13</v>
      </c>
      <c r="U6" t="s">
        <v>8</v>
      </c>
      <c r="V6">
        <v>1</v>
      </c>
      <c r="W6" t="s">
        <v>1627</v>
      </c>
      <c r="Z6" t="s">
        <v>1628</v>
      </c>
      <c r="AA6" t="s">
        <v>1629</v>
      </c>
      <c r="AB6">
        <v>0</v>
      </c>
      <c r="AC6" t="s">
        <v>1630</v>
      </c>
      <c r="AD6">
        <v>6070871505</v>
      </c>
      <c r="AE6" t="s">
        <v>1619</v>
      </c>
    </row>
    <row r="7" spans="1:31">
      <c r="A7">
        <v>518418</v>
      </c>
      <c r="B7" t="s">
        <v>1610</v>
      </c>
      <c r="C7" t="s">
        <v>1611</v>
      </c>
      <c r="D7" t="s">
        <v>1620</v>
      </c>
      <c r="E7">
        <v>11053199</v>
      </c>
      <c r="F7" t="s">
        <v>1620</v>
      </c>
      <c r="G7" t="s">
        <v>1643</v>
      </c>
      <c r="H7" t="s">
        <v>19</v>
      </c>
      <c r="I7" t="s">
        <v>1614</v>
      </c>
      <c r="L7" t="s">
        <v>1644</v>
      </c>
      <c r="M7">
        <v>3</v>
      </c>
      <c r="N7" t="s">
        <v>1645</v>
      </c>
      <c r="O7" t="s">
        <v>1624</v>
      </c>
      <c r="P7" t="s">
        <v>1646</v>
      </c>
      <c r="Q7">
        <v>124.6176681519</v>
      </c>
      <c r="R7">
        <v>0.775586009</v>
      </c>
      <c r="S7" t="s">
        <v>1626</v>
      </c>
      <c r="T7" t="s">
        <v>18</v>
      </c>
      <c r="U7" t="s">
        <v>8</v>
      </c>
      <c r="V7">
        <v>1</v>
      </c>
      <c r="W7" t="s">
        <v>1627</v>
      </c>
      <c r="Z7" t="s">
        <v>1628</v>
      </c>
      <c r="AA7" t="s">
        <v>1629</v>
      </c>
      <c r="AB7">
        <v>0</v>
      </c>
      <c r="AC7" t="s">
        <v>1647</v>
      </c>
      <c r="AD7">
        <v>6070871511</v>
      </c>
      <c r="AE7" t="s">
        <v>1619</v>
      </c>
    </row>
    <row r="8" spans="1:31">
      <c r="A8">
        <v>518439</v>
      </c>
      <c r="B8" t="s">
        <v>1610</v>
      </c>
      <c r="C8" t="s">
        <v>1611</v>
      </c>
      <c r="D8" t="s">
        <v>1648</v>
      </c>
      <c r="E8">
        <v>11053210</v>
      </c>
      <c r="F8" t="s">
        <v>1648</v>
      </c>
      <c r="G8" t="s">
        <v>1649</v>
      </c>
      <c r="H8" t="s">
        <v>23</v>
      </c>
      <c r="I8" t="s">
        <v>1614</v>
      </c>
      <c r="L8" t="s">
        <v>1650</v>
      </c>
      <c r="M8">
        <v>3</v>
      </c>
      <c r="N8" t="s">
        <v>1651</v>
      </c>
      <c r="O8" t="s">
        <v>1624</v>
      </c>
      <c r="P8" t="s">
        <v>1652</v>
      </c>
      <c r="Q8">
        <v>124.42854</v>
      </c>
      <c r="R8">
        <v>0.45646</v>
      </c>
      <c r="S8" t="s">
        <v>1653</v>
      </c>
      <c r="T8" t="s">
        <v>21</v>
      </c>
      <c r="U8" t="s">
        <v>22</v>
      </c>
      <c r="V8">
        <v>1</v>
      </c>
      <c r="W8" t="s">
        <v>1627</v>
      </c>
      <c r="Z8" t="s">
        <v>1628</v>
      </c>
      <c r="AA8" t="s">
        <v>1629</v>
      </c>
      <c r="AB8">
        <v>0</v>
      </c>
      <c r="AC8" t="s">
        <v>1630</v>
      </c>
      <c r="AD8">
        <v>6070897489</v>
      </c>
      <c r="AE8" t="s">
        <v>1619</v>
      </c>
    </row>
    <row r="9" spans="1:31">
      <c r="A9">
        <v>518476</v>
      </c>
      <c r="B9" t="s">
        <v>1610</v>
      </c>
      <c r="C9" t="s">
        <v>1611</v>
      </c>
      <c r="D9" t="s">
        <v>1620</v>
      </c>
      <c r="E9">
        <v>11053197</v>
      </c>
      <c r="F9" t="s">
        <v>1620</v>
      </c>
      <c r="G9" t="s">
        <v>1654</v>
      </c>
      <c r="H9" t="s">
        <v>26</v>
      </c>
      <c r="I9" t="s">
        <v>1614</v>
      </c>
      <c r="L9" t="s">
        <v>1655</v>
      </c>
      <c r="M9">
        <v>3</v>
      </c>
      <c r="N9" t="s">
        <v>1656</v>
      </c>
      <c r="O9" t="s">
        <v>1624</v>
      </c>
      <c r="P9" t="s">
        <v>1657</v>
      </c>
      <c r="Q9">
        <v>124.4048843384</v>
      </c>
      <c r="R9">
        <v>0.702353001</v>
      </c>
      <c r="S9" t="s">
        <v>1626</v>
      </c>
      <c r="T9" t="s">
        <v>25</v>
      </c>
      <c r="U9" t="s">
        <v>8</v>
      </c>
      <c r="V9">
        <v>1</v>
      </c>
      <c r="W9" t="s">
        <v>1627</v>
      </c>
      <c r="Z9" t="s">
        <v>1628</v>
      </c>
      <c r="AA9" t="s">
        <v>1629</v>
      </c>
      <c r="AB9">
        <v>0</v>
      </c>
      <c r="AC9" t="s">
        <v>1630</v>
      </c>
      <c r="AD9">
        <v>6070871355</v>
      </c>
      <c r="AE9" t="s">
        <v>1619</v>
      </c>
    </row>
    <row r="10" spans="1:31">
      <c r="A10">
        <v>518477</v>
      </c>
      <c r="B10" t="s">
        <v>1610</v>
      </c>
      <c r="C10" t="s">
        <v>1611</v>
      </c>
      <c r="D10" t="s">
        <v>1620</v>
      </c>
      <c r="E10">
        <v>11053197</v>
      </c>
      <c r="F10" t="s">
        <v>1620</v>
      </c>
      <c r="G10" t="s">
        <v>1658</v>
      </c>
      <c r="H10" t="s">
        <v>29</v>
      </c>
      <c r="I10" t="s">
        <v>1614</v>
      </c>
      <c r="L10" t="s">
        <v>1659</v>
      </c>
      <c r="M10">
        <v>3</v>
      </c>
      <c r="N10" t="s">
        <v>1660</v>
      </c>
      <c r="O10" t="s">
        <v>1624</v>
      </c>
      <c r="P10" t="s">
        <v>1661</v>
      </c>
      <c r="Q10">
        <v>124.4543457031</v>
      </c>
      <c r="R10">
        <v>0.65386802</v>
      </c>
      <c r="S10" t="s">
        <v>1626</v>
      </c>
      <c r="T10" t="s">
        <v>28</v>
      </c>
      <c r="U10" t="s">
        <v>8</v>
      </c>
      <c r="V10">
        <v>1</v>
      </c>
      <c r="W10" t="s">
        <v>1627</v>
      </c>
      <c r="Z10" t="s">
        <v>1628</v>
      </c>
      <c r="AA10" t="s">
        <v>1629</v>
      </c>
      <c r="AB10">
        <v>0</v>
      </c>
      <c r="AC10" t="s">
        <v>1630</v>
      </c>
      <c r="AD10">
        <v>6070871361</v>
      </c>
      <c r="AE10" t="s">
        <v>1619</v>
      </c>
    </row>
    <row r="11" spans="1:31">
      <c r="A11">
        <v>518478</v>
      </c>
      <c r="B11" t="s">
        <v>1610</v>
      </c>
      <c r="C11" t="s">
        <v>1611</v>
      </c>
      <c r="D11" t="s">
        <v>1620</v>
      </c>
      <c r="E11">
        <v>11053197</v>
      </c>
      <c r="F11" t="s">
        <v>1620</v>
      </c>
      <c r="G11" t="s">
        <v>1662</v>
      </c>
      <c r="H11" t="s">
        <v>31</v>
      </c>
      <c r="I11" t="s">
        <v>1614</v>
      </c>
      <c r="L11" t="s">
        <v>1663</v>
      </c>
      <c r="M11">
        <v>3</v>
      </c>
      <c r="N11" t="s">
        <v>1664</v>
      </c>
      <c r="O11" t="s">
        <v>1624</v>
      </c>
      <c r="P11" t="s">
        <v>1665</v>
      </c>
      <c r="Q11">
        <v>124.4607467651</v>
      </c>
      <c r="R11">
        <v>0.656536996</v>
      </c>
      <c r="S11" t="s">
        <v>1626</v>
      </c>
      <c r="T11" t="s">
        <v>28</v>
      </c>
      <c r="U11" t="s">
        <v>8</v>
      </c>
      <c r="V11">
        <v>1</v>
      </c>
      <c r="W11" t="s">
        <v>1627</v>
      </c>
      <c r="Z11" t="s">
        <v>1628</v>
      </c>
      <c r="AA11" t="s">
        <v>1629</v>
      </c>
      <c r="AB11">
        <v>0</v>
      </c>
      <c r="AC11" t="s">
        <v>1630</v>
      </c>
      <c r="AD11">
        <v>6070871363</v>
      </c>
      <c r="AE11" t="s">
        <v>1619</v>
      </c>
    </row>
    <row r="12" spans="1:31">
      <c r="A12">
        <v>518479</v>
      </c>
      <c r="B12" t="s">
        <v>1610</v>
      </c>
      <c r="C12" t="s">
        <v>1611</v>
      </c>
      <c r="D12" t="s">
        <v>1620</v>
      </c>
      <c r="E12">
        <v>11053197</v>
      </c>
      <c r="F12" t="s">
        <v>1620</v>
      </c>
      <c r="G12" t="s">
        <v>1666</v>
      </c>
      <c r="H12" t="s">
        <v>34</v>
      </c>
      <c r="I12" t="s">
        <v>1614</v>
      </c>
      <c r="L12" t="s">
        <v>1667</v>
      </c>
      <c r="M12">
        <v>3</v>
      </c>
      <c r="N12" t="s">
        <v>1668</v>
      </c>
      <c r="O12" t="s">
        <v>1624</v>
      </c>
      <c r="P12" t="s">
        <v>1669</v>
      </c>
      <c r="Q12">
        <v>124.5267944336</v>
      </c>
      <c r="R12">
        <v>0.582127988</v>
      </c>
      <c r="S12" t="s">
        <v>1670</v>
      </c>
      <c r="T12" t="s">
        <v>33</v>
      </c>
      <c r="U12" t="s">
        <v>8</v>
      </c>
      <c r="V12">
        <v>1</v>
      </c>
      <c r="W12" t="s">
        <v>1671</v>
      </c>
      <c r="Z12" t="s">
        <v>1628</v>
      </c>
      <c r="AA12" t="s">
        <v>1629</v>
      </c>
      <c r="AB12">
        <v>0</v>
      </c>
      <c r="AC12" t="s">
        <v>1647</v>
      </c>
      <c r="AD12">
        <v>6070871386</v>
      </c>
      <c r="AE12" t="s">
        <v>1619</v>
      </c>
    </row>
    <row r="13" spans="1:31">
      <c r="A13">
        <v>518480</v>
      </c>
      <c r="B13" t="s">
        <v>1610</v>
      </c>
      <c r="C13" t="s">
        <v>1611</v>
      </c>
      <c r="D13" t="s">
        <v>1620</v>
      </c>
      <c r="E13">
        <v>11053197</v>
      </c>
      <c r="F13" t="s">
        <v>1620</v>
      </c>
      <c r="G13" t="s">
        <v>1672</v>
      </c>
      <c r="H13" t="s">
        <v>36</v>
      </c>
      <c r="I13" t="s">
        <v>1614</v>
      </c>
      <c r="L13" t="s">
        <v>1673</v>
      </c>
      <c r="M13">
        <v>3</v>
      </c>
      <c r="N13" t="s">
        <v>1674</v>
      </c>
      <c r="O13" t="s">
        <v>1624</v>
      </c>
      <c r="P13" t="s">
        <v>1675</v>
      </c>
      <c r="Q13">
        <v>124.5134048462</v>
      </c>
      <c r="R13">
        <v>0.578496993</v>
      </c>
      <c r="S13" t="s">
        <v>1670</v>
      </c>
      <c r="T13" t="s">
        <v>33</v>
      </c>
      <c r="U13" t="s">
        <v>8</v>
      </c>
      <c r="V13">
        <v>1</v>
      </c>
      <c r="W13" t="s">
        <v>1627</v>
      </c>
      <c r="Z13" t="s">
        <v>1628</v>
      </c>
      <c r="AA13" t="s">
        <v>1629</v>
      </c>
      <c r="AB13">
        <v>0</v>
      </c>
      <c r="AC13" t="s">
        <v>1647</v>
      </c>
      <c r="AD13">
        <v>6070871387</v>
      </c>
      <c r="AE13" t="s">
        <v>1619</v>
      </c>
    </row>
    <row r="14" spans="1:31">
      <c r="A14">
        <v>518481</v>
      </c>
      <c r="B14" t="s">
        <v>1610</v>
      </c>
      <c r="C14" t="s">
        <v>1611</v>
      </c>
      <c r="D14" t="s">
        <v>1620</v>
      </c>
      <c r="E14">
        <v>11053194</v>
      </c>
      <c r="F14" t="s">
        <v>1620</v>
      </c>
      <c r="G14" t="s">
        <v>1676</v>
      </c>
      <c r="H14" t="s">
        <v>40</v>
      </c>
      <c r="I14" t="s">
        <v>1614</v>
      </c>
      <c r="L14" t="s">
        <v>1677</v>
      </c>
      <c r="M14">
        <v>3</v>
      </c>
      <c r="N14" t="s">
        <v>1678</v>
      </c>
      <c r="O14" t="s">
        <v>1624</v>
      </c>
      <c r="P14" t="s">
        <v>1679</v>
      </c>
      <c r="Q14">
        <v>124.453163147</v>
      </c>
      <c r="R14">
        <v>0.792775989</v>
      </c>
      <c r="S14" t="s">
        <v>1680</v>
      </c>
      <c r="T14" t="s">
        <v>38</v>
      </c>
      <c r="U14" t="s">
        <v>39</v>
      </c>
      <c r="V14">
        <v>1</v>
      </c>
      <c r="W14" t="s">
        <v>1627</v>
      </c>
      <c r="Z14" t="s">
        <v>1628</v>
      </c>
      <c r="AA14" t="s">
        <v>1629</v>
      </c>
      <c r="AB14">
        <v>0</v>
      </c>
      <c r="AC14" t="s">
        <v>1647</v>
      </c>
      <c r="AD14">
        <v>6070871431</v>
      </c>
      <c r="AE14" t="s">
        <v>1619</v>
      </c>
    </row>
    <row r="15" spans="1:31">
      <c r="A15">
        <v>518482</v>
      </c>
      <c r="B15" t="s">
        <v>1610</v>
      </c>
      <c r="C15" t="s">
        <v>1611</v>
      </c>
      <c r="D15" t="s">
        <v>1620</v>
      </c>
      <c r="E15">
        <v>11053194</v>
      </c>
      <c r="F15" t="s">
        <v>1620</v>
      </c>
      <c r="G15" t="s">
        <v>1681</v>
      </c>
      <c r="H15" t="s">
        <v>43</v>
      </c>
      <c r="I15" t="s">
        <v>1614</v>
      </c>
      <c r="L15" t="s">
        <v>1682</v>
      </c>
      <c r="M15">
        <v>3</v>
      </c>
      <c r="N15" t="s">
        <v>1683</v>
      </c>
      <c r="O15" t="s">
        <v>1624</v>
      </c>
      <c r="P15" t="s">
        <v>1684</v>
      </c>
      <c r="Q15">
        <v>124.4471588135</v>
      </c>
      <c r="R15">
        <v>0.801227987</v>
      </c>
      <c r="S15" t="s">
        <v>1680</v>
      </c>
      <c r="T15" t="s">
        <v>42</v>
      </c>
      <c r="U15" t="s">
        <v>39</v>
      </c>
      <c r="V15">
        <v>1</v>
      </c>
      <c r="W15" t="s">
        <v>1627</v>
      </c>
      <c r="Z15" t="s">
        <v>1628</v>
      </c>
      <c r="AA15" t="s">
        <v>1629</v>
      </c>
      <c r="AB15">
        <v>0</v>
      </c>
      <c r="AC15" t="s">
        <v>1647</v>
      </c>
      <c r="AD15">
        <v>6070871437</v>
      </c>
      <c r="AE15" t="s">
        <v>1619</v>
      </c>
    </row>
    <row r="16" spans="1:31">
      <c r="A16">
        <v>518483</v>
      </c>
      <c r="B16" t="s">
        <v>1610</v>
      </c>
      <c r="C16" t="s">
        <v>1611</v>
      </c>
      <c r="D16" t="s">
        <v>1620</v>
      </c>
      <c r="E16">
        <v>11053194</v>
      </c>
      <c r="F16" t="s">
        <v>1620</v>
      </c>
      <c r="G16" t="s">
        <v>1685</v>
      </c>
      <c r="H16" t="s">
        <v>45</v>
      </c>
      <c r="I16" t="s">
        <v>1614</v>
      </c>
      <c r="L16" t="s">
        <v>1686</v>
      </c>
      <c r="M16">
        <v>3</v>
      </c>
      <c r="N16" t="s">
        <v>1687</v>
      </c>
      <c r="O16" t="s">
        <v>1624</v>
      </c>
      <c r="P16" t="s">
        <v>1688</v>
      </c>
      <c r="Q16">
        <v>124.445930481</v>
      </c>
      <c r="R16">
        <v>0.804587007</v>
      </c>
      <c r="S16" t="s">
        <v>1680</v>
      </c>
      <c r="T16" t="s">
        <v>42</v>
      </c>
      <c r="U16" t="s">
        <v>39</v>
      </c>
      <c r="V16">
        <v>1</v>
      </c>
      <c r="W16" t="s">
        <v>1627</v>
      </c>
      <c r="Z16" t="s">
        <v>1628</v>
      </c>
      <c r="AA16" t="s">
        <v>1629</v>
      </c>
      <c r="AB16">
        <v>0</v>
      </c>
      <c r="AC16" t="s">
        <v>1630</v>
      </c>
      <c r="AD16">
        <v>6070871439</v>
      </c>
      <c r="AE16" t="s">
        <v>1619</v>
      </c>
    </row>
    <row r="17" spans="1:31">
      <c r="A17">
        <v>518498</v>
      </c>
      <c r="B17" t="s">
        <v>1610</v>
      </c>
      <c r="C17" t="s">
        <v>1611</v>
      </c>
      <c r="D17" t="s">
        <v>1648</v>
      </c>
      <c r="E17">
        <v>11053208</v>
      </c>
      <c r="F17" t="s">
        <v>1648</v>
      </c>
      <c r="G17" t="s">
        <v>1689</v>
      </c>
      <c r="H17" t="s">
        <v>47</v>
      </c>
      <c r="I17" t="s">
        <v>1614</v>
      </c>
      <c r="L17" t="s">
        <v>1690</v>
      </c>
      <c r="M17">
        <v>3</v>
      </c>
      <c r="N17" t="s">
        <v>1691</v>
      </c>
      <c r="O17" t="s">
        <v>1624</v>
      </c>
      <c r="P17" t="s">
        <v>1692</v>
      </c>
      <c r="Q17">
        <v>124.00867</v>
      </c>
      <c r="R17">
        <v>0.37527</v>
      </c>
      <c r="S17" t="s">
        <v>1693</v>
      </c>
      <c r="T17" t="s">
        <v>46</v>
      </c>
      <c r="U17" t="s">
        <v>22</v>
      </c>
      <c r="V17">
        <v>1</v>
      </c>
      <c r="W17" t="s">
        <v>1627</v>
      </c>
      <c r="Z17" t="s">
        <v>1628</v>
      </c>
      <c r="AA17" t="s">
        <v>1629</v>
      </c>
      <c r="AB17">
        <v>0</v>
      </c>
      <c r="AC17" t="s">
        <v>1630</v>
      </c>
      <c r="AD17">
        <v>6070897441</v>
      </c>
      <c r="AE17" t="s">
        <v>1619</v>
      </c>
    </row>
    <row r="18" spans="1:31">
      <c r="A18">
        <v>518499</v>
      </c>
      <c r="B18" t="s">
        <v>1610</v>
      </c>
      <c r="C18" t="s">
        <v>1611</v>
      </c>
      <c r="D18" t="s">
        <v>1648</v>
      </c>
      <c r="E18">
        <v>11053208</v>
      </c>
      <c r="F18" t="s">
        <v>1648</v>
      </c>
      <c r="G18" t="s">
        <v>1694</v>
      </c>
      <c r="H18" t="s">
        <v>48</v>
      </c>
      <c r="I18" t="s">
        <v>1614</v>
      </c>
      <c r="L18" t="s">
        <v>1695</v>
      </c>
      <c r="M18">
        <v>3</v>
      </c>
      <c r="N18" t="s">
        <v>1696</v>
      </c>
      <c r="O18" t="s">
        <v>1624</v>
      </c>
      <c r="P18" t="s">
        <v>1697</v>
      </c>
      <c r="Q18">
        <v>124.01775</v>
      </c>
      <c r="R18">
        <v>0.38067</v>
      </c>
      <c r="S18" t="s">
        <v>1693</v>
      </c>
      <c r="T18" t="s">
        <v>46</v>
      </c>
      <c r="U18" t="s">
        <v>22</v>
      </c>
      <c r="V18">
        <v>1</v>
      </c>
      <c r="W18" t="s">
        <v>1627</v>
      </c>
      <c r="Z18" t="s">
        <v>1628</v>
      </c>
      <c r="AA18" t="s">
        <v>1629</v>
      </c>
      <c r="AB18">
        <v>0</v>
      </c>
      <c r="AC18" t="s">
        <v>1647</v>
      </c>
      <c r="AD18">
        <v>6070897443</v>
      </c>
      <c r="AE18" t="s">
        <v>1619</v>
      </c>
    </row>
    <row r="19" spans="1:31">
      <c r="A19">
        <v>518500</v>
      </c>
      <c r="B19" t="s">
        <v>1610</v>
      </c>
      <c r="C19" t="s">
        <v>1611</v>
      </c>
      <c r="D19" t="s">
        <v>1648</v>
      </c>
      <c r="E19">
        <v>11053210</v>
      </c>
      <c r="F19" t="s">
        <v>1648</v>
      </c>
      <c r="G19" t="s">
        <v>1698</v>
      </c>
      <c r="H19" t="s">
        <v>50</v>
      </c>
      <c r="I19" t="s">
        <v>1614</v>
      </c>
      <c r="L19" t="s">
        <v>1699</v>
      </c>
      <c r="M19">
        <v>3</v>
      </c>
      <c r="N19" t="s">
        <v>1700</v>
      </c>
      <c r="O19" t="s">
        <v>1624</v>
      </c>
      <c r="P19" t="s">
        <v>1701</v>
      </c>
      <c r="Q19">
        <v>124.40461</v>
      </c>
      <c r="R19">
        <v>0.45651</v>
      </c>
      <c r="S19" t="s">
        <v>1702</v>
      </c>
      <c r="T19" t="s">
        <v>21</v>
      </c>
      <c r="U19" t="s">
        <v>22</v>
      </c>
      <c r="V19">
        <v>1</v>
      </c>
      <c r="W19" t="s">
        <v>1627</v>
      </c>
      <c r="Z19" t="s">
        <v>1628</v>
      </c>
      <c r="AA19" t="s">
        <v>1629</v>
      </c>
      <c r="AB19">
        <v>0</v>
      </c>
      <c r="AC19" t="s">
        <v>1630</v>
      </c>
      <c r="AD19">
        <v>6070897484</v>
      </c>
      <c r="AE19" t="s">
        <v>1619</v>
      </c>
    </row>
    <row r="20" spans="1:31">
      <c r="A20">
        <v>519108</v>
      </c>
      <c r="B20" t="s">
        <v>1610</v>
      </c>
      <c r="C20" t="s">
        <v>1611</v>
      </c>
      <c r="D20" t="s">
        <v>1620</v>
      </c>
      <c r="E20">
        <v>11053199</v>
      </c>
      <c r="F20" t="s">
        <v>1620</v>
      </c>
      <c r="G20" t="s">
        <v>1703</v>
      </c>
      <c r="H20" t="s">
        <v>53</v>
      </c>
      <c r="I20" t="s">
        <v>1614</v>
      </c>
      <c r="L20" t="s">
        <v>1704</v>
      </c>
      <c r="M20">
        <v>3</v>
      </c>
      <c r="N20" t="s">
        <v>1705</v>
      </c>
      <c r="O20" t="s">
        <v>1624</v>
      </c>
      <c r="P20" t="s">
        <v>1706</v>
      </c>
      <c r="Q20">
        <v>124.6551818848</v>
      </c>
      <c r="R20">
        <v>0.807310998</v>
      </c>
      <c r="S20" t="s">
        <v>1626</v>
      </c>
      <c r="T20" t="s">
        <v>52</v>
      </c>
      <c r="U20" t="s">
        <v>8</v>
      </c>
      <c r="V20">
        <v>1</v>
      </c>
      <c r="W20" t="s">
        <v>1627</v>
      </c>
      <c r="Z20" t="s">
        <v>1628</v>
      </c>
      <c r="AA20" t="s">
        <v>1629</v>
      </c>
      <c r="AB20">
        <v>0</v>
      </c>
      <c r="AC20" t="s">
        <v>1647</v>
      </c>
      <c r="AD20">
        <v>6070872762</v>
      </c>
      <c r="AE20" t="s">
        <v>1619</v>
      </c>
    </row>
    <row r="21" spans="1:31">
      <c r="A21">
        <v>519513</v>
      </c>
      <c r="B21" t="s">
        <v>1610</v>
      </c>
      <c r="C21" t="s">
        <v>1611</v>
      </c>
      <c r="D21" t="s">
        <v>1620</v>
      </c>
      <c r="E21">
        <v>11053198</v>
      </c>
      <c r="F21" t="s">
        <v>1620</v>
      </c>
      <c r="G21" t="s">
        <v>1707</v>
      </c>
      <c r="H21" t="s">
        <v>56</v>
      </c>
      <c r="I21" t="s">
        <v>1614</v>
      </c>
      <c r="L21" t="s">
        <v>1708</v>
      </c>
      <c r="M21">
        <v>3</v>
      </c>
      <c r="N21" t="s">
        <v>1709</v>
      </c>
      <c r="O21" t="s">
        <v>1624</v>
      </c>
      <c r="P21" t="s">
        <v>1710</v>
      </c>
      <c r="Q21">
        <v>124.357131958</v>
      </c>
      <c r="R21">
        <v>0.731059015</v>
      </c>
      <c r="S21" t="s">
        <v>1626</v>
      </c>
      <c r="T21" t="s">
        <v>55</v>
      </c>
      <c r="U21" t="s">
        <v>8</v>
      </c>
      <c r="V21">
        <v>1</v>
      </c>
      <c r="W21" t="s">
        <v>1627</v>
      </c>
      <c r="Z21" t="s">
        <v>1628</v>
      </c>
      <c r="AA21" t="s">
        <v>1629</v>
      </c>
      <c r="AB21">
        <v>0</v>
      </c>
      <c r="AC21" t="s">
        <v>1630</v>
      </c>
      <c r="AD21">
        <v>6070871493</v>
      </c>
      <c r="AE21" t="s">
        <v>1619</v>
      </c>
    </row>
    <row r="22" spans="1:31">
      <c r="A22">
        <v>519514</v>
      </c>
      <c r="B22" t="s">
        <v>1610</v>
      </c>
      <c r="C22" t="s">
        <v>1611</v>
      </c>
      <c r="D22" t="s">
        <v>1620</v>
      </c>
      <c r="E22">
        <v>11053198</v>
      </c>
      <c r="F22" t="s">
        <v>1620</v>
      </c>
      <c r="G22" t="s">
        <v>1711</v>
      </c>
      <c r="H22" t="s">
        <v>57</v>
      </c>
      <c r="I22" t="s">
        <v>1614</v>
      </c>
      <c r="L22" t="s">
        <v>1712</v>
      </c>
      <c r="M22">
        <v>3</v>
      </c>
      <c r="N22" t="s">
        <v>1713</v>
      </c>
      <c r="O22" t="s">
        <v>1624</v>
      </c>
      <c r="P22" t="s">
        <v>1714</v>
      </c>
      <c r="Q22">
        <v>124.3557052612</v>
      </c>
      <c r="R22">
        <v>0.729471028</v>
      </c>
      <c r="S22" t="s">
        <v>1626</v>
      </c>
      <c r="T22" t="s">
        <v>55</v>
      </c>
      <c r="U22" t="s">
        <v>8</v>
      </c>
      <c r="V22">
        <v>1</v>
      </c>
      <c r="W22" t="s">
        <v>1627</v>
      </c>
      <c r="Z22" t="s">
        <v>1628</v>
      </c>
      <c r="AA22" t="s">
        <v>1629</v>
      </c>
      <c r="AB22">
        <v>0</v>
      </c>
      <c r="AC22" t="s">
        <v>1630</v>
      </c>
      <c r="AD22">
        <v>6070871494</v>
      </c>
      <c r="AE22" t="s">
        <v>1619</v>
      </c>
    </row>
    <row r="23" spans="1:31">
      <c r="A23">
        <v>519517</v>
      </c>
      <c r="B23" t="s">
        <v>1610</v>
      </c>
      <c r="C23" t="s">
        <v>1611</v>
      </c>
      <c r="D23" t="s">
        <v>1620</v>
      </c>
      <c r="E23">
        <v>11053197</v>
      </c>
      <c r="F23" t="s">
        <v>1620</v>
      </c>
      <c r="G23" t="s">
        <v>1715</v>
      </c>
      <c r="H23" t="s">
        <v>59</v>
      </c>
      <c r="I23" t="s">
        <v>1614</v>
      </c>
      <c r="L23" t="s">
        <v>1716</v>
      </c>
      <c r="M23">
        <v>3</v>
      </c>
      <c r="N23" t="s">
        <v>1717</v>
      </c>
      <c r="O23" t="s">
        <v>1624</v>
      </c>
      <c r="P23" t="s">
        <v>1718</v>
      </c>
      <c r="Q23">
        <v>124.5299682617</v>
      </c>
      <c r="R23">
        <v>0.638274014</v>
      </c>
      <c r="S23" t="s">
        <v>1626</v>
      </c>
      <c r="T23" t="s">
        <v>58</v>
      </c>
      <c r="U23" t="s">
        <v>8</v>
      </c>
      <c r="V23">
        <v>1</v>
      </c>
      <c r="W23" t="s">
        <v>1627</v>
      </c>
      <c r="Z23" t="s">
        <v>1628</v>
      </c>
      <c r="AA23" t="s">
        <v>1629</v>
      </c>
      <c r="AB23">
        <v>0</v>
      </c>
      <c r="AC23" t="s">
        <v>1630</v>
      </c>
      <c r="AD23">
        <v>6070871372</v>
      </c>
      <c r="AE23" t="s">
        <v>1619</v>
      </c>
    </row>
    <row r="24" spans="1:31">
      <c r="A24">
        <v>519518</v>
      </c>
      <c r="B24" t="s">
        <v>1610</v>
      </c>
      <c r="C24" t="s">
        <v>1611</v>
      </c>
      <c r="D24" t="s">
        <v>1620</v>
      </c>
      <c r="E24">
        <v>11053197</v>
      </c>
      <c r="F24" t="s">
        <v>1620</v>
      </c>
      <c r="G24" t="s">
        <v>1719</v>
      </c>
      <c r="H24" t="s">
        <v>60</v>
      </c>
      <c r="I24" t="s">
        <v>1720</v>
      </c>
      <c r="L24" t="s">
        <v>1721</v>
      </c>
      <c r="M24">
        <v>3</v>
      </c>
      <c r="N24" t="s">
        <v>1722</v>
      </c>
      <c r="O24" t="s">
        <v>1617</v>
      </c>
      <c r="P24" t="s">
        <v>1723</v>
      </c>
      <c r="Q24">
        <v>124.5497055054</v>
      </c>
      <c r="R24">
        <v>0.653325975</v>
      </c>
      <c r="S24" t="s">
        <v>1626</v>
      </c>
      <c r="T24" t="s">
        <v>58</v>
      </c>
      <c r="U24" t="s">
        <v>8</v>
      </c>
      <c r="V24">
        <v>1</v>
      </c>
      <c r="W24" t="s">
        <v>1627</v>
      </c>
      <c r="Z24" t="s">
        <v>1628</v>
      </c>
      <c r="AA24" t="s">
        <v>1629</v>
      </c>
      <c r="AB24">
        <v>0</v>
      </c>
      <c r="AC24" t="s">
        <v>1630</v>
      </c>
      <c r="AD24">
        <v>6080392180</v>
      </c>
      <c r="AE24" t="s">
        <v>1619</v>
      </c>
    </row>
    <row r="25" spans="1:31">
      <c r="A25">
        <v>519519</v>
      </c>
      <c r="B25" t="s">
        <v>1610</v>
      </c>
      <c r="C25" t="s">
        <v>1611</v>
      </c>
      <c r="D25" t="s">
        <v>1620</v>
      </c>
      <c r="E25">
        <v>11053197</v>
      </c>
      <c r="F25" t="s">
        <v>1620</v>
      </c>
      <c r="G25" t="s">
        <v>1724</v>
      </c>
      <c r="H25" t="s">
        <v>62</v>
      </c>
      <c r="I25" t="s">
        <v>1614</v>
      </c>
      <c r="L25" t="s">
        <v>1725</v>
      </c>
      <c r="M25">
        <v>3</v>
      </c>
      <c r="N25" t="s">
        <v>1726</v>
      </c>
      <c r="O25" t="s">
        <v>1624</v>
      </c>
      <c r="P25" t="s">
        <v>1727</v>
      </c>
      <c r="Q25">
        <v>124.5462417603</v>
      </c>
      <c r="R25">
        <v>0.621475995</v>
      </c>
      <c r="S25" t="s">
        <v>1626</v>
      </c>
      <c r="T25" t="s">
        <v>61</v>
      </c>
      <c r="U25" t="s">
        <v>8</v>
      </c>
      <c r="V25">
        <v>1</v>
      </c>
      <c r="W25" t="s">
        <v>1627</v>
      </c>
      <c r="Z25" t="s">
        <v>1628</v>
      </c>
      <c r="AA25" t="s">
        <v>1629</v>
      </c>
      <c r="AB25">
        <v>0</v>
      </c>
      <c r="AC25" t="s">
        <v>1647</v>
      </c>
      <c r="AD25">
        <v>6070871379</v>
      </c>
      <c r="AE25" t="s">
        <v>1619</v>
      </c>
    </row>
    <row r="26" spans="1:31">
      <c r="A26">
        <v>519520</v>
      </c>
      <c r="B26" t="s">
        <v>1610</v>
      </c>
      <c r="C26" t="s">
        <v>1611</v>
      </c>
      <c r="D26" t="s">
        <v>1620</v>
      </c>
      <c r="E26">
        <v>11053194</v>
      </c>
      <c r="F26" t="s">
        <v>1620</v>
      </c>
      <c r="G26" t="s">
        <v>1728</v>
      </c>
      <c r="H26" t="s">
        <v>64</v>
      </c>
      <c r="I26" t="s">
        <v>1614</v>
      </c>
      <c r="L26" t="s">
        <v>1729</v>
      </c>
      <c r="M26">
        <v>3</v>
      </c>
      <c r="N26" t="s">
        <v>1730</v>
      </c>
      <c r="O26" t="s">
        <v>1624</v>
      </c>
      <c r="P26" t="s">
        <v>1731</v>
      </c>
      <c r="Q26">
        <v>124.4389190674</v>
      </c>
      <c r="R26">
        <v>0.806639016</v>
      </c>
      <c r="S26" t="s">
        <v>1680</v>
      </c>
      <c r="T26" t="s">
        <v>63</v>
      </c>
      <c r="U26" t="s">
        <v>39</v>
      </c>
      <c r="V26">
        <v>1</v>
      </c>
      <c r="W26" t="s">
        <v>1627</v>
      </c>
      <c r="Z26" t="s">
        <v>1628</v>
      </c>
      <c r="AA26" t="s">
        <v>1629</v>
      </c>
      <c r="AB26">
        <v>0</v>
      </c>
      <c r="AC26" t="s">
        <v>1647</v>
      </c>
      <c r="AD26">
        <v>6070871441</v>
      </c>
      <c r="AE26" t="s">
        <v>1619</v>
      </c>
    </row>
    <row r="27" spans="1:31">
      <c r="A27">
        <v>519521</v>
      </c>
      <c r="B27" t="s">
        <v>1610</v>
      </c>
      <c r="C27" t="s">
        <v>1611</v>
      </c>
      <c r="D27" t="s">
        <v>1620</v>
      </c>
      <c r="E27">
        <v>11053194</v>
      </c>
      <c r="F27" t="s">
        <v>1620</v>
      </c>
      <c r="G27" t="s">
        <v>1732</v>
      </c>
      <c r="H27" t="s">
        <v>66</v>
      </c>
      <c r="I27" t="s">
        <v>1614</v>
      </c>
      <c r="L27" t="s">
        <v>1733</v>
      </c>
      <c r="M27">
        <v>3</v>
      </c>
      <c r="N27" t="s">
        <v>1734</v>
      </c>
      <c r="O27" t="s">
        <v>1624</v>
      </c>
      <c r="P27" t="s">
        <v>1735</v>
      </c>
      <c r="Q27">
        <v>124.4326705933</v>
      </c>
      <c r="R27">
        <v>0.810151994</v>
      </c>
      <c r="S27" t="s">
        <v>1680</v>
      </c>
      <c r="T27" t="s">
        <v>65</v>
      </c>
      <c r="U27" t="s">
        <v>39</v>
      </c>
      <c r="V27">
        <v>1</v>
      </c>
      <c r="W27" t="s">
        <v>1627</v>
      </c>
      <c r="Z27" t="s">
        <v>1628</v>
      </c>
      <c r="AA27" t="s">
        <v>1629</v>
      </c>
      <c r="AB27">
        <v>0</v>
      </c>
      <c r="AC27" t="s">
        <v>1647</v>
      </c>
      <c r="AD27">
        <v>6070871446</v>
      </c>
      <c r="AE27" t="s">
        <v>1619</v>
      </c>
    </row>
    <row r="28" spans="1:31">
      <c r="A28">
        <v>519522</v>
      </c>
      <c r="B28" t="s">
        <v>1610</v>
      </c>
      <c r="C28" t="s">
        <v>1611</v>
      </c>
      <c r="D28" t="s">
        <v>1620</v>
      </c>
      <c r="E28">
        <v>11053194</v>
      </c>
      <c r="F28" t="s">
        <v>1620</v>
      </c>
      <c r="G28" t="s">
        <v>1736</v>
      </c>
      <c r="H28" t="s">
        <v>68</v>
      </c>
      <c r="I28" t="s">
        <v>1614</v>
      </c>
      <c r="L28" t="s">
        <v>1737</v>
      </c>
      <c r="M28">
        <v>3</v>
      </c>
      <c r="N28" t="s">
        <v>1738</v>
      </c>
      <c r="O28" t="s">
        <v>1624</v>
      </c>
      <c r="P28" t="s">
        <v>1739</v>
      </c>
      <c r="Q28">
        <v>124.4369277954</v>
      </c>
      <c r="R28">
        <v>0.843622029</v>
      </c>
      <c r="S28" t="s">
        <v>1680</v>
      </c>
      <c r="T28" t="s">
        <v>67</v>
      </c>
      <c r="U28" t="s">
        <v>39</v>
      </c>
      <c r="V28">
        <v>1</v>
      </c>
      <c r="W28" t="s">
        <v>1627</v>
      </c>
      <c r="Z28" t="s">
        <v>1628</v>
      </c>
      <c r="AA28" t="s">
        <v>1629</v>
      </c>
      <c r="AB28">
        <v>0</v>
      </c>
      <c r="AC28" t="s">
        <v>1630</v>
      </c>
      <c r="AD28">
        <v>6070871448</v>
      </c>
      <c r="AE28" t="s">
        <v>1619</v>
      </c>
    </row>
    <row r="29" spans="1:31">
      <c r="A29">
        <v>519574</v>
      </c>
      <c r="B29" t="s">
        <v>1610</v>
      </c>
      <c r="C29" t="s">
        <v>1611</v>
      </c>
      <c r="D29" t="s">
        <v>1620</v>
      </c>
      <c r="E29">
        <v>11053199</v>
      </c>
      <c r="F29" t="s">
        <v>1620</v>
      </c>
      <c r="G29" t="s">
        <v>1740</v>
      </c>
      <c r="H29" t="s">
        <v>70</v>
      </c>
      <c r="I29" t="s">
        <v>1614</v>
      </c>
      <c r="L29" t="s">
        <v>1741</v>
      </c>
      <c r="M29">
        <v>3</v>
      </c>
      <c r="N29" t="s">
        <v>1742</v>
      </c>
      <c r="O29" t="s">
        <v>1624</v>
      </c>
      <c r="P29" t="s">
        <v>1743</v>
      </c>
      <c r="Q29">
        <v>124.558807373</v>
      </c>
      <c r="R29">
        <v>0.663199008</v>
      </c>
      <c r="S29" t="s">
        <v>1626</v>
      </c>
      <c r="T29" t="s">
        <v>69</v>
      </c>
      <c r="U29" t="s">
        <v>8</v>
      </c>
      <c r="V29">
        <v>1</v>
      </c>
      <c r="W29" t="s">
        <v>1627</v>
      </c>
      <c r="Z29" t="s">
        <v>1628</v>
      </c>
      <c r="AA29" t="s">
        <v>1629</v>
      </c>
      <c r="AB29">
        <v>0</v>
      </c>
      <c r="AC29" t="s">
        <v>1630</v>
      </c>
      <c r="AD29">
        <v>6070871325</v>
      </c>
      <c r="AE29" t="s">
        <v>1619</v>
      </c>
    </row>
    <row r="30" spans="1:31">
      <c r="A30">
        <v>519575</v>
      </c>
      <c r="B30" t="s">
        <v>1610</v>
      </c>
      <c r="C30" t="s">
        <v>1611</v>
      </c>
      <c r="D30" t="s">
        <v>1620</v>
      </c>
      <c r="E30">
        <v>11053198</v>
      </c>
      <c r="F30" t="s">
        <v>1620</v>
      </c>
      <c r="G30" t="s">
        <v>1744</v>
      </c>
      <c r="H30" t="s">
        <v>72</v>
      </c>
      <c r="I30" t="s">
        <v>1614</v>
      </c>
      <c r="L30" t="s">
        <v>1745</v>
      </c>
      <c r="M30">
        <v>3</v>
      </c>
      <c r="N30" t="s">
        <v>1746</v>
      </c>
      <c r="O30" t="s">
        <v>1624</v>
      </c>
      <c r="P30" t="s">
        <v>1747</v>
      </c>
      <c r="Q30">
        <v>124.3827438354</v>
      </c>
      <c r="R30">
        <v>0.710985005</v>
      </c>
      <c r="S30" t="s">
        <v>1626</v>
      </c>
      <c r="T30" t="s">
        <v>71</v>
      </c>
      <c r="U30" t="s">
        <v>8</v>
      </c>
      <c r="V30">
        <v>1</v>
      </c>
      <c r="W30" t="s">
        <v>1627</v>
      </c>
      <c r="Z30" t="s">
        <v>1628</v>
      </c>
      <c r="AA30" t="s">
        <v>1629</v>
      </c>
      <c r="AB30">
        <v>0</v>
      </c>
      <c r="AC30" t="s">
        <v>1630</v>
      </c>
      <c r="AD30">
        <v>6070871331</v>
      </c>
      <c r="AE30" t="s">
        <v>1619</v>
      </c>
    </row>
    <row r="31" spans="1:31">
      <c r="A31">
        <v>519576</v>
      </c>
      <c r="B31" t="s">
        <v>1610</v>
      </c>
      <c r="C31" t="s">
        <v>1611</v>
      </c>
      <c r="D31" t="s">
        <v>1620</v>
      </c>
      <c r="E31">
        <v>11053194</v>
      </c>
      <c r="F31" t="s">
        <v>1620</v>
      </c>
      <c r="G31" t="s">
        <v>1748</v>
      </c>
      <c r="H31" t="s">
        <v>74</v>
      </c>
      <c r="I31" t="s">
        <v>1614</v>
      </c>
      <c r="L31" t="s">
        <v>1749</v>
      </c>
      <c r="M31">
        <v>3</v>
      </c>
      <c r="N31" t="s">
        <v>1750</v>
      </c>
      <c r="O31" t="s">
        <v>1624</v>
      </c>
      <c r="P31" t="s">
        <v>1751</v>
      </c>
      <c r="Q31">
        <v>124.3938980103</v>
      </c>
      <c r="R31">
        <v>0.719455004</v>
      </c>
      <c r="S31" t="s">
        <v>1680</v>
      </c>
      <c r="T31" t="s">
        <v>73</v>
      </c>
      <c r="U31" t="s">
        <v>8</v>
      </c>
      <c r="V31">
        <v>1</v>
      </c>
      <c r="W31" t="s">
        <v>1627</v>
      </c>
      <c r="Z31" t="s">
        <v>1628</v>
      </c>
      <c r="AA31" t="s">
        <v>1629</v>
      </c>
      <c r="AB31">
        <v>0</v>
      </c>
      <c r="AC31" t="s">
        <v>1630</v>
      </c>
      <c r="AD31">
        <v>6070871333</v>
      </c>
      <c r="AE31" t="s">
        <v>1619</v>
      </c>
    </row>
    <row r="32" spans="1:31">
      <c r="A32">
        <v>519577</v>
      </c>
      <c r="B32" t="s">
        <v>1610</v>
      </c>
      <c r="C32" t="s">
        <v>1611</v>
      </c>
      <c r="D32" t="s">
        <v>1620</v>
      </c>
      <c r="E32">
        <v>11053197</v>
      </c>
      <c r="F32" t="s">
        <v>1620</v>
      </c>
      <c r="G32" t="s">
        <v>1752</v>
      </c>
      <c r="H32" t="s">
        <v>75</v>
      </c>
      <c r="I32" t="s">
        <v>1614</v>
      </c>
      <c r="L32" t="s">
        <v>1753</v>
      </c>
      <c r="M32">
        <v>3</v>
      </c>
      <c r="N32" t="s">
        <v>1754</v>
      </c>
      <c r="O32" t="s">
        <v>1624</v>
      </c>
      <c r="P32" t="s">
        <v>1755</v>
      </c>
      <c r="Q32">
        <v>124.4683380127</v>
      </c>
      <c r="R32">
        <v>0.651166022</v>
      </c>
      <c r="S32" t="s">
        <v>1626</v>
      </c>
      <c r="T32" t="s">
        <v>28</v>
      </c>
      <c r="U32" t="s">
        <v>8</v>
      </c>
      <c r="V32">
        <v>1</v>
      </c>
      <c r="W32" t="s">
        <v>1671</v>
      </c>
      <c r="Z32" t="s">
        <v>1628</v>
      </c>
      <c r="AA32" t="s">
        <v>1629</v>
      </c>
      <c r="AB32">
        <v>0</v>
      </c>
      <c r="AC32" t="s">
        <v>1630</v>
      </c>
      <c r="AD32">
        <v>6070871365</v>
      </c>
      <c r="AE32" t="s">
        <v>1619</v>
      </c>
    </row>
    <row r="33" spans="1:31">
      <c r="A33">
        <v>519578</v>
      </c>
      <c r="B33" t="s">
        <v>1610</v>
      </c>
      <c r="C33" t="s">
        <v>1611</v>
      </c>
      <c r="D33" t="s">
        <v>1620</v>
      </c>
      <c r="E33">
        <v>11053197</v>
      </c>
      <c r="F33" t="s">
        <v>1620</v>
      </c>
      <c r="G33" t="s">
        <v>1756</v>
      </c>
      <c r="H33" t="s">
        <v>77</v>
      </c>
      <c r="I33" t="s">
        <v>1614</v>
      </c>
      <c r="L33" t="s">
        <v>1757</v>
      </c>
      <c r="M33">
        <v>3</v>
      </c>
      <c r="N33" t="s">
        <v>1758</v>
      </c>
      <c r="O33" t="s">
        <v>1624</v>
      </c>
      <c r="P33" t="s">
        <v>1759</v>
      </c>
      <c r="Q33">
        <v>124.5111236572</v>
      </c>
      <c r="R33">
        <v>0.634568989</v>
      </c>
      <c r="S33" t="s">
        <v>1626</v>
      </c>
      <c r="T33" t="s">
        <v>76</v>
      </c>
      <c r="U33" t="s">
        <v>8</v>
      </c>
      <c r="V33">
        <v>1</v>
      </c>
      <c r="W33" t="s">
        <v>1671</v>
      </c>
      <c r="Z33" t="s">
        <v>1628</v>
      </c>
      <c r="AA33" t="s">
        <v>1629</v>
      </c>
      <c r="AB33">
        <v>0</v>
      </c>
      <c r="AC33" t="s">
        <v>1630</v>
      </c>
      <c r="AD33">
        <v>6070871370</v>
      </c>
      <c r="AE33" t="s">
        <v>1619</v>
      </c>
    </row>
    <row r="34" spans="1:31">
      <c r="A34">
        <v>520200</v>
      </c>
      <c r="B34" t="s">
        <v>1610</v>
      </c>
      <c r="C34" t="s">
        <v>1611</v>
      </c>
      <c r="D34" t="s">
        <v>1620</v>
      </c>
      <c r="E34">
        <v>11053199</v>
      </c>
      <c r="F34" t="s">
        <v>1620</v>
      </c>
      <c r="G34" t="s">
        <v>1760</v>
      </c>
      <c r="H34" t="s">
        <v>79</v>
      </c>
      <c r="I34" t="s">
        <v>1614</v>
      </c>
      <c r="L34" t="s">
        <v>1761</v>
      </c>
      <c r="M34">
        <v>1</v>
      </c>
      <c r="N34" t="s">
        <v>1762</v>
      </c>
      <c r="O34" t="s">
        <v>1624</v>
      </c>
      <c r="P34" t="s">
        <v>1763</v>
      </c>
      <c r="Q34">
        <v>124.538035</v>
      </c>
      <c r="R34">
        <v>0.676706</v>
      </c>
      <c r="S34" t="s">
        <v>33</v>
      </c>
      <c r="T34" t="s">
        <v>78</v>
      </c>
      <c r="U34" t="s">
        <v>8</v>
      </c>
      <c r="V34">
        <v>1</v>
      </c>
      <c r="W34" t="s">
        <v>1671</v>
      </c>
      <c r="Z34" t="s">
        <v>1628</v>
      </c>
      <c r="AA34" t="s">
        <v>1764</v>
      </c>
      <c r="AB34">
        <v>0</v>
      </c>
      <c r="AC34" t="s">
        <v>1765</v>
      </c>
      <c r="AD34">
        <v>6070872783</v>
      </c>
      <c r="AE34" t="s">
        <v>1619</v>
      </c>
    </row>
    <row r="35" spans="1:31">
      <c r="A35">
        <v>520528</v>
      </c>
      <c r="B35" t="s">
        <v>1610</v>
      </c>
      <c r="C35" t="s">
        <v>1611</v>
      </c>
      <c r="D35" t="s">
        <v>1648</v>
      </c>
      <c r="E35">
        <v>11053208</v>
      </c>
      <c r="F35" t="s">
        <v>1648</v>
      </c>
      <c r="G35" t="s">
        <v>1766</v>
      </c>
      <c r="H35" t="s">
        <v>80</v>
      </c>
      <c r="I35" t="s">
        <v>1614</v>
      </c>
      <c r="L35" t="s">
        <v>1767</v>
      </c>
      <c r="M35">
        <v>3</v>
      </c>
      <c r="N35" t="s">
        <v>1768</v>
      </c>
      <c r="O35" t="s">
        <v>1624</v>
      </c>
      <c r="P35" t="s">
        <v>1769</v>
      </c>
      <c r="Q35">
        <v>124.02419</v>
      </c>
      <c r="R35">
        <v>0.37606</v>
      </c>
      <c r="S35" t="s">
        <v>1770</v>
      </c>
      <c r="T35" t="s">
        <v>46</v>
      </c>
      <c r="U35" t="s">
        <v>22</v>
      </c>
      <c r="V35">
        <v>1</v>
      </c>
      <c r="W35" t="s">
        <v>1627</v>
      </c>
      <c r="Z35" t="s">
        <v>1628</v>
      </c>
      <c r="AA35" t="s">
        <v>1629</v>
      </c>
      <c r="AB35">
        <v>0</v>
      </c>
      <c r="AC35" t="s">
        <v>1630</v>
      </c>
      <c r="AD35">
        <v>6070897491</v>
      </c>
      <c r="AE35" t="s">
        <v>1619</v>
      </c>
    </row>
    <row r="36" spans="1:31">
      <c r="A36">
        <v>520546</v>
      </c>
      <c r="B36" t="s">
        <v>1610</v>
      </c>
      <c r="C36" t="s">
        <v>1611</v>
      </c>
      <c r="D36" t="s">
        <v>1620</v>
      </c>
      <c r="E36">
        <v>11053199</v>
      </c>
      <c r="F36" t="s">
        <v>1620</v>
      </c>
      <c r="G36" t="s">
        <v>1771</v>
      </c>
      <c r="H36" t="s">
        <v>82</v>
      </c>
      <c r="I36" t="s">
        <v>1614</v>
      </c>
      <c r="L36" t="s">
        <v>1772</v>
      </c>
      <c r="M36">
        <v>3</v>
      </c>
      <c r="N36" t="s">
        <v>1773</v>
      </c>
      <c r="O36" t="s">
        <v>1624</v>
      </c>
      <c r="P36" t="s">
        <v>1774</v>
      </c>
      <c r="Q36">
        <v>124.6083374023</v>
      </c>
      <c r="R36">
        <v>0.74456197</v>
      </c>
      <c r="S36" t="s">
        <v>1626</v>
      </c>
      <c r="T36" t="s">
        <v>81</v>
      </c>
      <c r="U36" t="s">
        <v>8</v>
      </c>
      <c r="V36">
        <v>1</v>
      </c>
      <c r="W36" t="s">
        <v>1627</v>
      </c>
      <c r="Z36" t="s">
        <v>1628</v>
      </c>
      <c r="AA36" t="s">
        <v>1629</v>
      </c>
      <c r="AB36">
        <v>0</v>
      </c>
      <c r="AC36" t="s">
        <v>1630</v>
      </c>
      <c r="AD36">
        <v>6070871469</v>
      </c>
      <c r="AE36" t="s">
        <v>1619</v>
      </c>
    </row>
    <row r="37" spans="1:31">
      <c r="A37">
        <v>520547</v>
      </c>
      <c r="B37" t="s">
        <v>1610</v>
      </c>
      <c r="C37" t="s">
        <v>1611</v>
      </c>
      <c r="D37" t="s">
        <v>1620</v>
      </c>
      <c r="E37">
        <v>11053199</v>
      </c>
      <c r="F37" t="s">
        <v>1620</v>
      </c>
      <c r="G37" t="s">
        <v>1775</v>
      </c>
      <c r="H37" t="s">
        <v>83</v>
      </c>
      <c r="I37" t="s">
        <v>1614</v>
      </c>
      <c r="L37" t="s">
        <v>1776</v>
      </c>
      <c r="M37">
        <v>3</v>
      </c>
      <c r="N37" t="s">
        <v>1777</v>
      </c>
      <c r="O37" t="s">
        <v>1624</v>
      </c>
      <c r="P37" t="s">
        <v>1778</v>
      </c>
      <c r="Q37">
        <v>124.608291626</v>
      </c>
      <c r="R37">
        <v>0.746703029</v>
      </c>
      <c r="S37" t="s">
        <v>1626</v>
      </c>
      <c r="T37" t="s">
        <v>81</v>
      </c>
      <c r="U37" t="s">
        <v>8</v>
      </c>
      <c r="V37">
        <v>1</v>
      </c>
      <c r="W37" t="s">
        <v>1627</v>
      </c>
      <c r="Z37" t="s">
        <v>1628</v>
      </c>
      <c r="AA37" t="s">
        <v>1629</v>
      </c>
      <c r="AB37">
        <v>0</v>
      </c>
      <c r="AC37" t="s">
        <v>1630</v>
      </c>
      <c r="AD37">
        <v>6070871470</v>
      </c>
      <c r="AE37" t="s">
        <v>1619</v>
      </c>
    </row>
    <row r="38" spans="1:31">
      <c r="A38">
        <v>520548</v>
      </c>
      <c r="B38" t="s">
        <v>1610</v>
      </c>
      <c r="C38" t="s">
        <v>1611</v>
      </c>
      <c r="D38" t="s">
        <v>1620</v>
      </c>
      <c r="E38">
        <v>11053199</v>
      </c>
      <c r="F38" t="s">
        <v>1620</v>
      </c>
      <c r="G38" t="s">
        <v>1779</v>
      </c>
      <c r="H38" t="s">
        <v>85</v>
      </c>
      <c r="I38" t="s">
        <v>1614</v>
      </c>
      <c r="L38" t="s">
        <v>1780</v>
      </c>
      <c r="M38">
        <v>3</v>
      </c>
      <c r="N38" t="s">
        <v>1781</v>
      </c>
      <c r="O38" t="s">
        <v>1624</v>
      </c>
      <c r="P38" t="s">
        <v>1782</v>
      </c>
      <c r="Q38">
        <v>124.6122360229</v>
      </c>
      <c r="R38">
        <v>0.757080972</v>
      </c>
      <c r="S38" t="s">
        <v>1626</v>
      </c>
      <c r="T38" t="s">
        <v>84</v>
      </c>
      <c r="U38" t="s">
        <v>8</v>
      </c>
      <c r="V38">
        <v>1</v>
      </c>
      <c r="W38" t="s">
        <v>1627</v>
      </c>
      <c r="Z38" t="s">
        <v>1628</v>
      </c>
      <c r="AA38" t="s">
        <v>1629</v>
      </c>
      <c r="AB38">
        <v>0</v>
      </c>
      <c r="AC38" t="s">
        <v>1630</v>
      </c>
      <c r="AD38">
        <v>6070871476</v>
      </c>
      <c r="AE38" t="s">
        <v>1619</v>
      </c>
    </row>
    <row r="39" spans="1:31">
      <c r="A39">
        <v>520549</v>
      </c>
      <c r="B39" t="s">
        <v>1610</v>
      </c>
      <c r="C39" t="s">
        <v>1611</v>
      </c>
      <c r="D39" t="s">
        <v>1620</v>
      </c>
      <c r="E39">
        <v>11053199</v>
      </c>
      <c r="F39" t="s">
        <v>1620</v>
      </c>
      <c r="G39" t="s">
        <v>1783</v>
      </c>
      <c r="H39" t="s">
        <v>86</v>
      </c>
      <c r="I39" t="s">
        <v>1614</v>
      </c>
      <c r="L39" t="s">
        <v>1784</v>
      </c>
      <c r="M39">
        <v>3</v>
      </c>
      <c r="N39" t="s">
        <v>1785</v>
      </c>
      <c r="O39" t="s">
        <v>1624</v>
      </c>
      <c r="P39" t="s">
        <v>1786</v>
      </c>
      <c r="Q39">
        <v>124.6130371094</v>
      </c>
      <c r="R39">
        <v>0.762027979</v>
      </c>
      <c r="S39" t="s">
        <v>1626</v>
      </c>
      <c r="T39" t="s">
        <v>84</v>
      </c>
      <c r="U39" t="s">
        <v>8</v>
      </c>
      <c r="V39">
        <v>1</v>
      </c>
      <c r="W39" t="s">
        <v>1627</v>
      </c>
      <c r="Z39" t="s">
        <v>1628</v>
      </c>
      <c r="AA39" t="s">
        <v>1629</v>
      </c>
      <c r="AB39">
        <v>0</v>
      </c>
      <c r="AC39" t="s">
        <v>1647</v>
      </c>
      <c r="AD39">
        <v>6070871483</v>
      </c>
      <c r="AE39" t="s">
        <v>1619</v>
      </c>
    </row>
    <row r="40" spans="1:31">
      <c r="A40">
        <v>520550</v>
      </c>
      <c r="B40" t="s">
        <v>1610</v>
      </c>
      <c r="C40" t="s">
        <v>1611</v>
      </c>
      <c r="D40" t="s">
        <v>1620</v>
      </c>
      <c r="E40">
        <v>11053199</v>
      </c>
      <c r="F40" t="s">
        <v>1620</v>
      </c>
      <c r="G40" t="s">
        <v>1787</v>
      </c>
      <c r="H40" t="s">
        <v>87</v>
      </c>
      <c r="I40" t="s">
        <v>1614</v>
      </c>
      <c r="L40" t="s">
        <v>1788</v>
      </c>
      <c r="M40">
        <v>3</v>
      </c>
      <c r="N40" t="s">
        <v>1789</v>
      </c>
      <c r="O40" t="s">
        <v>1624</v>
      </c>
      <c r="P40" t="s">
        <v>1790</v>
      </c>
      <c r="Q40">
        <v>124.6152648926</v>
      </c>
      <c r="R40">
        <v>0.765913069</v>
      </c>
      <c r="S40" t="s">
        <v>1626</v>
      </c>
      <c r="T40" t="s">
        <v>84</v>
      </c>
      <c r="U40" t="s">
        <v>8</v>
      </c>
      <c r="V40">
        <v>1</v>
      </c>
      <c r="W40" t="s">
        <v>1627</v>
      </c>
      <c r="Z40" t="s">
        <v>1628</v>
      </c>
      <c r="AA40" t="s">
        <v>1629</v>
      </c>
      <c r="AB40">
        <v>0</v>
      </c>
      <c r="AC40" t="s">
        <v>1630</v>
      </c>
      <c r="AD40">
        <v>6070871485</v>
      </c>
      <c r="AE40" t="s">
        <v>1619</v>
      </c>
    </row>
    <row r="41" spans="1:31">
      <c r="A41">
        <v>520558</v>
      </c>
      <c r="B41" t="s">
        <v>1610</v>
      </c>
      <c r="C41" t="s">
        <v>1611</v>
      </c>
      <c r="D41" t="s">
        <v>1620</v>
      </c>
      <c r="E41">
        <v>11053194</v>
      </c>
      <c r="F41" t="s">
        <v>1620</v>
      </c>
      <c r="G41" t="s">
        <v>1791</v>
      </c>
      <c r="H41" t="s">
        <v>88</v>
      </c>
      <c r="I41" t="s">
        <v>1614</v>
      </c>
      <c r="L41" t="s">
        <v>1792</v>
      </c>
      <c r="M41">
        <v>3</v>
      </c>
      <c r="N41" t="s">
        <v>1793</v>
      </c>
      <c r="O41" t="s">
        <v>1624</v>
      </c>
      <c r="P41" t="s">
        <v>1794</v>
      </c>
      <c r="Q41">
        <v>124.3877944946</v>
      </c>
      <c r="R41">
        <v>0.722661972</v>
      </c>
      <c r="S41" t="s">
        <v>1680</v>
      </c>
      <c r="T41" t="s">
        <v>73</v>
      </c>
      <c r="U41" t="s">
        <v>8</v>
      </c>
      <c r="V41">
        <v>1</v>
      </c>
      <c r="W41" t="s">
        <v>1627</v>
      </c>
      <c r="Z41" t="s">
        <v>1628</v>
      </c>
      <c r="AA41" t="s">
        <v>1629</v>
      </c>
      <c r="AB41">
        <v>0</v>
      </c>
      <c r="AC41" t="s">
        <v>1647</v>
      </c>
      <c r="AD41">
        <v>6070871336</v>
      </c>
      <c r="AE41" t="s">
        <v>1619</v>
      </c>
    </row>
    <row r="42" spans="1:31">
      <c r="A42">
        <v>520559</v>
      </c>
      <c r="B42" t="s">
        <v>1610</v>
      </c>
      <c r="C42" t="s">
        <v>1611</v>
      </c>
      <c r="D42" t="s">
        <v>1620</v>
      </c>
      <c r="E42">
        <v>11053194</v>
      </c>
      <c r="F42" t="s">
        <v>1620</v>
      </c>
      <c r="G42" t="s">
        <v>1795</v>
      </c>
      <c r="H42" t="s">
        <v>90</v>
      </c>
      <c r="I42" t="s">
        <v>1614</v>
      </c>
      <c r="L42" t="s">
        <v>1796</v>
      </c>
      <c r="M42">
        <v>3</v>
      </c>
      <c r="N42" t="s">
        <v>1797</v>
      </c>
      <c r="O42" t="s">
        <v>1624</v>
      </c>
      <c r="P42" t="s">
        <v>1798</v>
      </c>
      <c r="Q42">
        <v>124.3929595947</v>
      </c>
      <c r="R42">
        <v>0.71321702</v>
      </c>
      <c r="S42" t="s">
        <v>1680</v>
      </c>
      <c r="T42" t="s">
        <v>89</v>
      </c>
      <c r="U42" t="s">
        <v>8</v>
      </c>
      <c r="V42">
        <v>1</v>
      </c>
      <c r="W42" t="s">
        <v>1627</v>
      </c>
      <c r="Z42" t="s">
        <v>1628</v>
      </c>
      <c r="AA42" t="s">
        <v>1629</v>
      </c>
      <c r="AB42">
        <v>0</v>
      </c>
      <c r="AC42" t="s">
        <v>1630</v>
      </c>
      <c r="AD42">
        <v>6070871339</v>
      </c>
      <c r="AE42" t="s">
        <v>1619</v>
      </c>
    </row>
    <row r="43" spans="1:31">
      <c r="A43">
        <v>520560</v>
      </c>
      <c r="B43" t="s">
        <v>1610</v>
      </c>
      <c r="C43" t="s">
        <v>1611</v>
      </c>
      <c r="D43" t="s">
        <v>1620</v>
      </c>
      <c r="E43">
        <v>11053194</v>
      </c>
      <c r="F43" t="s">
        <v>1620</v>
      </c>
      <c r="G43" t="s">
        <v>1799</v>
      </c>
      <c r="H43" t="s">
        <v>91</v>
      </c>
      <c r="I43" t="s">
        <v>1614</v>
      </c>
      <c r="L43" t="s">
        <v>1800</v>
      </c>
      <c r="M43">
        <v>3</v>
      </c>
      <c r="N43" t="s">
        <v>1801</v>
      </c>
      <c r="O43" t="s">
        <v>1624</v>
      </c>
      <c r="P43" t="s">
        <v>1802</v>
      </c>
      <c r="Q43">
        <v>124.3912124634</v>
      </c>
      <c r="R43">
        <v>0.713367999</v>
      </c>
      <c r="S43" t="s">
        <v>1680</v>
      </c>
      <c r="T43" t="s">
        <v>89</v>
      </c>
      <c r="U43" t="s">
        <v>8</v>
      </c>
      <c r="V43">
        <v>1</v>
      </c>
      <c r="W43" t="s">
        <v>1627</v>
      </c>
      <c r="Z43" t="s">
        <v>1628</v>
      </c>
      <c r="AA43" t="s">
        <v>1629</v>
      </c>
      <c r="AB43">
        <v>0</v>
      </c>
      <c r="AC43" t="s">
        <v>1630</v>
      </c>
      <c r="AD43">
        <v>6070871403</v>
      </c>
      <c r="AE43" t="s">
        <v>1619</v>
      </c>
    </row>
    <row r="44" spans="1:31">
      <c r="A44">
        <v>520561</v>
      </c>
      <c r="B44" t="s">
        <v>1610</v>
      </c>
      <c r="C44" t="s">
        <v>1611</v>
      </c>
      <c r="D44" t="s">
        <v>1620</v>
      </c>
      <c r="E44">
        <v>11053194</v>
      </c>
      <c r="F44" t="s">
        <v>1620</v>
      </c>
      <c r="G44" t="s">
        <v>1803</v>
      </c>
      <c r="H44" t="s">
        <v>93</v>
      </c>
      <c r="I44" t="s">
        <v>1614</v>
      </c>
      <c r="L44" t="s">
        <v>1804</v>
      </c>
      <c r="M44">
        <v>3</v>
      </c>
      <c r="N44" t="s">
        <v>1805</v>
      </c>
      <c r="O44" t="s">
        <v>1624</v>
      </c>
      <c r="P44" t="s">
        <v>1806</v>
      </c>
      <c r="Q44">
        <v>124.4491882324</v>
      </c>
      <c r="R44">
        <v>0.750178993</v>
      </c>
      <c r="S44" t="s">
        <v>1680</v>
      </c>
      <c r="T44" t="s">
        <v>92</v>
      </c>
      <c r="U44" t="s">
        <v>8</v>
      </c>
      <c r="V44">
        <v>1</v>
      </c>
      <c r="W44" t="s">
        <v>1627</v>
      </c>
      <c r="Z44" t="s">
        <v>1628</v>
      </c>
      <c r="AA44" t="s">
        <v>1629</v>
      </c>
      <c r="AB44">
        <v>0</v>
      </c>
      <c r="AC44" t="s">
        <v>1630</v>
      </c>
      <c r="AD44">
        <v>6070871408</v>
      </c>
      <c r="AE44" t="s">
        <v>1619</v>
      </c>
    </row>
    <row r="45" spans="1:31">
      <c r="A45">
        <v>520562</v>
      </c>
      <c r="B45" t="s">
        <v>1610</v>
      </c>
      <c r="C45" t="s">
        <v>1611</v>
      </c>
      <c r="D45" t="s">
        <v>1620</v>
      </c>
      <c r="E45">
        <v>11053194</v>
      </c>
      <c r="F45" t="s">
        <v>1620</v>
      </c>
      <c r="G45" t="s">
        <v>1807</v>
      </c>
      <c r="H45" t="s">
        <v>94</v>
      </c>
      <c r="I45" t="s">
        <v>1614</v>
      </c>
      <c r="L45" t="s">
        <v>1808</v>
      </c>
      <c r="M45">
        <v>3</v>
      </c>
      <c r="N45" t="s">
        <v>1809</v>
      </c>
      <c r="O45" t="s">
        <v>1624</v>
      </c>
      <c r="P45" t="s">
        <v>1810</v>
      </c>
      <c r="Q45">
        <v>124.4453735352</v>
      </c>
      <c r="R45">
        <v>0.761489987</v>
      </c>
      <c r="S45" t="s">
        <v>1680</v>
      </c>
      <c r="T45" t="s">
        <v>92</v>
      </c>
      <c r="U45" t="s">
        <v>8</v>
      </c>
      <c r="V45">
        <v>1</v>
      </c>
      <c r="W45" t="s">
        <v>1671</v>
      </c>
      <c r="Z45" t="s">
        <v>1628</v>
      </c>
      <c r="AA45" t="s">
        <v>1629</v>
      </c>
      <c r="AB45">
        <v>0</v>
      </c>
      <c r="AC45" t="s">
        <v>1630</v>
      </c>
      <c r="AD45">
        <v>6070871410</v>
      </c>
      <c r="AE45" t="s">
        <v>1619</v>
      </c>
    </row>
    <row r="46" spans="1:31">
      <c r="A46">
        <v>520563</v>
      </c>
      <c r="B46" t="s">
        <v>1610</v>
      </c>
      <c r="C46" t="s">
        <v>1611</v>
      </c>
      <c r="D46" t="s">
        <v>1620</v>
      </c>
      <c r="E46">
        <v>11053194</v>
      </c>
      <c r="F46" t="s">
        <v>1620</v>
      </c>
      <c r="G46" t="s">
        <v>1811</v>
      </c>
      <c r="H46" t="s">
        <v>95</v>
      </c>
      <c r="I46" t="s">
        <v>1614</v>
      </c>
      <c r="L46" t="s">
        <v>1812</v>
      </c>
      <c r="M46">
        <v>3</v>
      </c>
      <c r="N46" t="s">
        <v>1813</v>
      </c>
      <c r="O46" t="s">
        <v>1624</v>
      </c>
      <c r="P46" t="s">
        <v>1814</v>
      </c>
      <c r="Q46">
        <v>124.4439849854</v>
      </c>
      <c r="R46">
        <v>0.764397979</v>
      </c>
      <c r="S46" t="s">
        <v>1680</v>
      </c>
      <c r="T46" t="s">
        <v>92</v>
      </c>
      <c r="U46" t="s">
        <v>8</v>
      </c>
      <c r="V46">
        <v>1</v>
      </c>
      <c r="W46" t="s">
        <v>1627</v>
      </c>
      <c r="Z46" t="s">
        <v>1628</v>
      </c>
      <c r="AA46" t="s">
        <v>1629</v>
      </c>
      <c r="AB46">
        <v>0</v>
      </c>
      <c r="AC46" t="s">
        <v>1647</v>
      </c>
      <c r="AD46">
        <v>6070871413</v>
      </c>
      <c r="AE46" t="s">
        <v>1619</v>
      </c>
    </row>
    <row r="47" spans="1:31">
      <c r="A47">
        <v>520564</v>
      </c>
      <c r="B47" t="s">
        <v>1610</v>
      </c>
      <c r="C47" t="s">
        <v>1611</v>
      </c>
      <c r="D47" t="s">
        <v>1620</v>
      </c>
      <c r="E47">
        <v>11053194</v>
      </c>
      <c r="F47" t="s">
        <v>1620</v>
      </c>
      <c r="G47" t="s">
        <v>1815</v>
      </c>
      <c r="H47" t="s">
        <v>97</v>
      </c>
      <c r="I47" t="s">
        <v>1614</v>
      </c>
      <c r="L47" t="s">
        <v>1816</v>
      </c>
      <c r="M47">
        <v>3</v>
      </c>
      <c r="N47" t="s">
        <v>1817</v>
      </c>
      <c r="O47" t="s">
        <v>1624</v>
      </c>
      <c r="P47" t="s">
        <v>1818</v>
      </c>
      <c r="Q47">
        <v>124.4586334229</v>
      </c>
      <c r="R47">
        <v>0.779420972</v>
      </c>
      <c r="S47" t="s">
        <v>1680</v>
      </c>
      <c r="T47" t="s">
        <v>96</v>
      </c>
      <c r="U47" t="s">
        <v>8</v>
      </c>
      <c r="V47">
        <v>1</v>
      </c>
      <c r="W47" t="s">
        <v>1627</v>
      </c>
      <c r="Z47" t="s">
        <v>1628</v>
      </c>
      <c r="AA47" t="s">
        <v>1629</v>
      </c>
      <c r="AB47">
        <v>0</v>
      </c>
      <c r="AC47" t="s">
        <v>1630</v>
      </c>
      <c r="AD47">
        <v>6070871417</v>
      </c>
      <c r="AE47" t="s">
        <v>1619</v>
      </c>
    </row>
    <row r="48" spans="1:31">
      <c r="A48">
        <v>520565</v>
      </c>
      <c r="B48" t="s">
        <v>1610</v>
      </c>
      <c r="C48" t="s">
        <v>1611</v>
      </c>
      <c r="D48" t="s">
        <v>1620</v>
      </c>
      <c r="E48">
        <v>11053194</v>
      </c>
      <c r="F48" t="s">
        <v>1620</v>
      </c>
      <c r="G48" t="s">
        <v>1819</v>
      </c>
      <c r="H48" t="s">
        <v>99</v>
      </c>
      <c r="I48" t="s">
        <v>1614</v>
      </c>
      <c r="L48" t="s">
        <v>1820</v>
      </c>
      <c r="M48">
        <v>3</v>
      </c>
      <c r="N48" t="s">
        <v>1821</v>
      </c>
      <c r="O48" t="s">
        <v>1624</v>
      </c>
      <c r="P48" t="s">
        <v>1822</v>
      </c>
      <c r="Q48">
        <v>124.5321578979</v>
      </c>
      <c r="R48">
        <v>0.791092992</v>
      </c>
      <c r="S48" t="s">
        <v>1680</v>
      </c>
      <c r="T48" t="s">
        <v>98</v>
      </c>
      <c r="U48" t="s">
        <v>8</v>
      </c>
      <c r="V48">
        <v>1</v>
      </c>
      <c r="W48" t="s">
        <v>1627</v>
      </c>
      <c r="Z48" t="s">
        <v>1628</v>
      </c>
      <c r="AA48" t="s">
        <v>1629</v>
      </c>
      <c r="AB48">
        <v>0</v>
      </c>
      <c r="AC48" t="s">
        <v>1647</v>
      </c>
      <c r="AD48">
        <v>6070871419</v>
      </c>
      <c r="AE48" t="s">
        <v>1619</v>
      </c>
    </row>
    <row r="49" spans="1:31">
      <c r="A49">
        <v>520566</v>
      </c>
      <c r="B49" t="s">
        <v>1610</v>
      </c>
      <c r="C49" t="s">
        <v>1611</v>
      </c>
      <c r="D49" t="s">
        <v>1620</v>
      </c>
      <c r="E49">
        <v>11053194</v>
      </c>
      <c r="F49" t="s">
        <v>1620</v>
      </c>
      <c r="G49" t="s">
        <v>1823</v>
      </c>
      <c r="H49" t="s">
        <v>102</v>
      </c>
      <c r="I49" t="s">
        <v>1614</v>
      </c>
      <c r="L49" t="s">
        <v>1824</v>
      </c>
      <c r="M49">
        <v>3</v>
      </c>
      <c r="N49" t="s">
        <v>1825</v>
      </c>
      <c r="O49" t="s">
        <v>1624</v>
      </c>
      <c r="P49" t="s">
        <v>1826</v>
      </c>
      <c r="Q49">
        <v>124.432762146</v>
      </c>
      <c r="R49">
        <v>0.829955995</v>
      </c>
      <c r="S49" t="s">
        <v>1827</v>
      </c>
      <c r="T49" t="s">
        <v>100</v>
      </c>
      <c r="U49" t="s">
        <v>101</v>
      </c>
      <c r="V49">
        <v>1</v>
      </c>
      <c r="W49" t="s">
        <v>1627</v>
      </c>
      <c r="Z49" t="s">
        <v>1628</v>
      </c>
      <c r="AA49" t="s">
        <v>1629</v>
      </c>
      <c r="AB49">
        <v>0</v>
      </c>
      <c r="AC49" t="s">
        <v>1630</v>
      </c>
      <c r="AD49">
        <v>6070871452</v>
      </c>
      <c r="AE49" t="s">
        <v>1619</v>
      </c>
    </row>
    <row r="50" spans="1:31">
      <c r="A50">
        <v>520567</v>
      </c>
      <c r="B50" t="s">
        <v>1610</v>
      </c>
      <c r="C50" t="s">
        <v>1611</v>
      </c>
      <c r="D50" t="s">
        <v>1620</v>
      </c>
      <c r="E50">
        <v>11053194</v>
      </c>
      <c r="F50" t="s">
        <v>1620</v>
      </c>
      <c r="G50" t="s">
        <v>1828</v>
      </c>
      <c r="H50" t="s">
        <v>104</v>
      </c>
      <c r="I50" t="s">
        <v>1720</v>
      </c>
      <c r="L50" t="s">
        <v>1829</v>
      </c>
      <c r="M50">
        <v>3</v>
      </c>
      <c r="N50" t="s">
        <v>1830</v>
      </c>
      <c r="O50" t="s">
        <v>1617</v>
      </c>
      <c r="P50" t="s">
        <v>1831</v>
      </c>
      <c r="Q50">
        <v>124.4217071533</v>
      </c>
      <c r="R50">
        <v>0.799368978</v>
      </c>
      <c r="S50" t="s">
        <v>1680</v>
      </c>
      <c r="T50" t="s">
        <v>103</v>
      </c>
      <c r="U50" t="s">
        <v>101</v>
      </c>
      <c r="V50">
        <v>1</v>
      </c>
      <c r="W50" t="s">
        <v>1627</v>
      </c>
      <c r="Z50" t="s">
        <v>1628</v>
      </c>
      <c r="AA50" t="s">
        <v>1629</v>
      </c>
      <c r="AB50">
        <v>0</v>
      </c>
      <c r="AC50" t="s">
        <v>1630</v>
      </c>
      <c r="AD50">
        <v>6080397562</v>
      </c>
      <c r="AE50" t="s">
        <v>1619</v>
      </c>
    </row>
    <row r="51" spans="1:31">
      <c r="A51">
        <v>520579</v>
      </c>
      <c r="B51" t="s">
        <v>1610</v>
      </c>
      <c r="C51" t="s">
        <v>1611</v>
      </c>
      <c r="D51" t="s">
        <v>1648</v>
      </c>
      <c r="E51">
        <v>11053210</v>
      </c>
      <c r="F51" t="s">
        <v>1648</v>
      </c>
      <c r="G51" t="s">
        <v>1832</v>
      </c>
      <c r="H51" t="s">
        <v>106</v>
      </c>
      <c r="I51" t="s">
        <v>1614</v>
      </c>
      <c r="L51" t="s">
        <v>1833</v>
      </c>
      <c r="M51">
        <v>3</v>
      </c>
      <c r="N51" t="s">
        <v>1834</v>
      </c>
      <c r="O51" t="s">
        <v>1624</v>
      </c>
      <c r="P51" t="s">
        <v>1835</v>
      </c>
      <c r="Q51">
        <v>124.1124</v>
      </c>
      <c r="R51">
        <v>0.39636</v>
      </c>
      <c r="S51" t="s">
        <v>105</v>
      </c>
      <c r="T51" t="s">
        <v>105</v>
      </c>
      <c r="U51" t="s">
        <v>22</v>
      </c>
      <c r="V51">
        <v>1</v>
      </c>
      <c r="W51" t="s">
        <v>1671</v>
      </c>
      <c r="Z51" t="s">
        <v>1836</v>
      </c>
      <c r="AA51" t="s">
        <v>1629</v>
      </c>
      <c r="AB51">
        <v>0</v>
      </c>
      <c r="AC51" t="s">
        <v>1630</v>
      </c>
      <c r="AD51">
        <v>6070897457</v>
      </c>
      <c r="AE51" t="s">
        <v>1619</v>
      </c>
    </row>
    <row r="52" spans="1:31">
      <c r="A52">
        <v>520580</v>
      </c>
      <c r="B52" t="s">
        <v>1610</v>
      </c>
      <c r="C52" t="s">
        <v>1611</v>
      </c>
      <c r="D52" t="s">
        <v>1648</v>
      </c>
      <c r="E52">
        <v>11053210</v>
      </c>
      <c r="F52" t="s">
        <v>1648</v>
      </c>
      <c r="G52" t="s">
        <v>1837</v>
      </c>
      <c r="H52" t="s">
        <v>107</v>
      </c>
      <c r="I52" t="s">
        <v>1614</v>
      </c>
      <c r="L52" t="s">
        <v>1838</v>
      </c>
      <c r="M52">
        <v>3</v>
      </c>
      <c r="N52" t="s">
        <v>1839</v>
      </c>
      <c r="O52" t="s">
        <v>1624</v>
      </c>
      <c r="P52" t="s">
        <v>1840</v>
      </c>
      <c r="Q52">
        <v>124.11255</v>
      </c>
      <c r="R52">
        <v>0.39418</v>
      </c>
      <c r="S52" t="s">
        <v>105</v>
      </c>
      <c r="T52" t="s">
        <v>105</v>
      </c>
      <c r="U52" t="s">
        <v>22</v>
      </c>
      <c r="V52">
        <v>1</v>
      </c>
      <c r="W52" t="s">
        <v>1627</v>
      </c>
      <c r="Z52" t="s">
        <v>1628</v>
      </c>
      <c r="AA52" t="s">
        <v>1629</v>
      </c>
      <c r="AB52">
        <v>0</v>
      </c>
      <c r="AC52" t="s">
        <v>1647</v>
      </c>
      <c r="AD52">
        <v>6070897458</v>
      </c>
      <c r="AE52" t="s">
        <v>1619</v>
      </c>
    </row>
    <row r="53" spans="1:31">
      <c r="A53">
        <v>520581</v>
      </c>
      <c r="B53" t="s">
        <v>1610</v>
      </c>
      <c r="C53" t="s">
        <v>1611</v>
      </c>
      <c r="D53" t="s">
        <v>1648</v>
      </c>
      <c r="E53">
        <v>11053210</v>
      </c>
      <c r="F53" t="s">
        <v>1648</v>
      </c>
      <c r="G53" t="s">
        <v>1841</v>
      </c>
      <c r="H53" t="s">
        <v>109</v>
      </c>
      <c r="I53" t="s">
        <v>1614</v>
      </c>
      <c r="L53" t="s">
        <v>1842</v>
      </c>
      <c r="M53">
        <v>3</v>
      </c>
      <c r="N53" t="s">
        <v>1843</v>
      </c>
      <c r="O53" t="s">
        <v>1624</v>
      </c>
      <c r="P53" t="s">
        <v>1844</v>
      </c>
      <c r="Q53">
        <v>124.2265</v>
      </c>
      <c r="R53">
        <v>0.43266</v>
      </c>
      <c r="S53" t="s">
        <v>1845</v>
      </c>
      <c r="T53" t="s">
        <v>108</v>
      </c>
      <c r="U53" t="s">
        <v>22</v>
      </c>
      <c r="V53">
        <v>1</v>
      </c>
      <c r="W53" t="s">
        <v>1627</v>
      </c>
      <c r="Z53" t="s">
        <v>1628</v>
      </c>
      <c r="AA53" t="s">
        <v>1629</v>
      </c>
      <c r="AB53">
        <v>0</v>
      </c>
      <c r="AC53" t="s">
        <v>1630</v>
      </c>
      <c r="AD53">
        <v>6070897467</v>
      </c>
      <c r="AE53" t="s">
        <v>1619</v>
      </c>
    </row>
    <row r="54" spans="1:31">
      <c r="A54">
        <v>520582</v>
      </c>
      <c r="B54" t="s">
        <v>1610</v>
      </c>
      <c r="C54" t="s">
        <v>1611</v>
      </c>
      <c r="D54" t="s">
        <v>1648</v>
      </c>
      <c r="E54">
        <v>11053210</v>
      </c>
      <c r="F54" t="s">
        <v>1648</v>
      </c>
      <c r="G54" t="s">
        <v>1846</v>
      </c>
      <c r="H54" t="s">
        <v>110</v>
      </c>
      <c r="I54" t="s">
        <v>1614</v>
      </c>
      <c r="L54" t="s">
        <v>1847</v>
      </c>
      <c r="M54">
        <v>3</v>
      </c>
      <c r="N54" t="s">
        <v>1848</v>
      </c>
      <c r="O54" t="s">
        <v>1624</v>
      </c>
      <c r="P54" t="s">
        <v>1849</v>
      </c>
      <c r="Q54">
        <v>124.24977</v>
      </c>
      <c r="R54">
        <v>0.40666</v>
      </c>
      <c r="S54" t="s">
        <v>1850</v>
      </c>
      <c r="T54" t="s">
        <v>108</v>
      </c>
      <c r="U54" t="s">
        <v>22</v>
      </c>
      <c r="V54">
        <v>1</v>
      </c>
      <c r="W54" t="s">
        <v>1627</v>
      </c>
      <c r="Z54" t="s">
        <v>1628</v>
      </c>
      <c r="AA54" t="s">
        <v>1629</v>
      </c>
      <c r="AB54">
        <v>0</v>
      </c>
      <c r="AC54" t="s">
        <v>1630</v>
      </c>
      <c r="AD54">
        <v>6070897468</v>
      </c>
      <c r="AE54" t="s">
        <v>1619</v>
      </c>
    </row>
    <row r="55" spans="1:31">
      <c r="A55">
        <v>521237</v>
      </c>
      <c r="B55" t="s">
        <v>1610</v>
      </c>
      <c r="C55" t="s">
        <v>1611</v>
      </c>
      <c r="D55" t="s">
        <v>1620</v>
      </c>
      <c r="E55">
        <v>11053199</v>
      </c>
      <c r="F55" t="s">
        <v>1620</v>
      </c>
      <c r="G55" t="s">
        <v>1851</v>
      </c>
      <c r="H55" t="s">
        <v>111</v>
      </c>
      <c r="I55" t="s">
        <v>1614</v>
      </c>
      <c r="L55" t="s">
        <v>1852</v>
      </c>
      <c r="M55">
        <v>3</v>
      </c>
      <c r="N55" t="s">
        <v>1853</v>
      </c>
      <c r="O55" t="s">
        <v>1624</v>
      </c>
      <c r="P55" t="s">
        <v>1854</v>
      </c>
      <c r="Q55">
        <v>124.7015457153</v>
      </c>
      <c r="R55">
        <v>0.84720403</v>
      </c>
      <c r="S55" t="s">
        <v>1626</v>
      </c>
      <c r="T55" t="s">
        <v>7</v>
      </c>
      <c r="U55" t="s">
        <v>8</v>
      </c>
      <c r="V55">
        <v>1</v>
      </c>
      <c r="W55" t="s">
        <v>1627</v>
      </c>
      <c r="Z55" t="s">
        <v>1628</v>
      </c>
      <c r="AA55" t="s">
        <v>1629</v>
      </c>
      <c r="AB55">
        <v>0</v>
      </c>
      <c r="AC55" t="s">
        <v>1630</v>
      </c>
      <c r="AD55">
        <v>6070872777</v>
      </c>
      <c r="AE55" t="s">
        <v>1619</v>
      </c>
    </row>
    <row r="56" spans="1:31">
      <c r="A56">
        <v>521477</v>
      </c>
      <c r="B56" t="s">
        <v>1610</v>
      </c>
      <c r="C56" t="s">
        <v>1611</v>
      </c>
      <c r="D56" t="s">
        <v>1620</v>
      </c>
      <c r="E56">
        <v>11053194</v>
      </c>
      <c r="F56" t="s">
        <v>1620</v>
      </c>
      <c r="G56" t="s">
        <v>1855</v>
      </c>
      <c r="H56" t="s">
        <v>112</v>
      </c>
      <c r="I56" t="s">
        <v>1614</v>
      </c>
      <c r="L56" t="s">
        <v>1856</v>
      </c>
      <c r="M56">
        <v>3</v>
      </c>
      <c r="N56" t="s">
        <v>1857</v>
      </c>
      <c r="O56" t="s">
        <v>1624</v>
      </c>
      <c r="P56" t="s">
        <v>1858</v>
      </c>
      <c r="Q56">
        <v>124.388458252</v>
      </c>
      <c r="R56">
        <v>0.710003018</v>
      </c>
      <c r="S56" t="s">
        <v>1680</v>
      </c>
      <c r="T56" t="s">
        <v>89</v>
      </c>
      <c r="U56" t="s">
        <v>8</v>
      </c>
      <c r="V56">
        <v>1</v>
      </c>
      <c r="W56" t="s">
        <v>1671</v>
      </c>
      <c r="Z56" t="s">
        <v>1628</v>
      </c>
      <c r="AA56" t="s">
        <v>1629</v>
      </c>
      <c r="AB56">
        <v>0</v>
      </c>
      <c r="AC56" t="s">
        <v>1630</v>
      </c>
      <c r="AD56">
        <v>6070872596</v>
      </c>
      <c r="AE56" t="s">
        <v>1619</v>
      </c>
    </row>
    <row r="57" spans="1:31">
      <c r="A57">
        <v>521583</v>
      </c>
      <c r="B57" t="s">
        <v>1610</v>
      </c>
      <c r="C57" t="s">
        <v>1611</v>
      </c>
      <c r="D57" t="s">
        <v>1620</v>
      </c>
      <c r="E57">
        <v>11053199</v>
      </c>
      <c r="F57" t="s">
        <v>1620</v>
      </c>
      <c r="G57" t="s">
        <v>1859</v>
      </c>
      <c r="H57" t="s">
        <v>113</v>
      </c>
      <c r="I57" t="s">
        <v>1614</v>
      </c>
      <c r="L57" t="s">
        <v>1860</v>
      </c>
      <c r="M57">
        <v>3</v>
      </c>
      <c r="N57" t="s">
        <v>1861</v>
      </c>
      <c r="O57" t="s">
        <v>1624</v>
      </c>
      <c r="P57" t="s">
        <v>1862</v>
      </c>
      <c r="Q57">
        <v>124.6127090454</v>
      </c>
      <c r="R57">
        <v>0.768944979</v>
      </c>
      <c r="S57" t="s">
        <v>1626</v>
      </c>
      <c r="T57" t="s">
        <v>84</v>
      </c>
      <c r="U57" t="s">
        <v>8</v>
      </c>
      <c r="V57">
        <v>1</v>
      </c>
      <c r="W57" t="s">
        <v>1627</v>
      </c>
      <c r="Z57" t="s">
        <v>1628</v>
      </c>
      <c r="AA57" t="s">
        <v>1629</v>
      </c>
      <c r="AB57">
        <v>0</v>
      </c>
      <c r="AC57" t="s">
        <v>1647</v>
      </c>
      <c r="AD57">
        <v>6070871487</v>
      </c>
      <c r="AE57" t="s">
        <v>1619</v>
      </c>
    </row>
    <row r="58" spans="1:31">
      <c r="A58">
        <v>521595</v>
      </c>
      <c r="B58" t="s">
        <v>1610</v>
      </c>
      <c r="C58" t="s">
        <v>1611</v>
      </c>
      <c r="D58" t="s">
        <v>1648</v>
      </c>
      <c r="E58">
        <v>11053208</v>
      </c>
      <c r="F58" t="s">
        <v>1648</v>
      </c>
      <c r="G58" t="s">
        <v>1863</v>
      </c>
      <c r="H58" t="s">
        <v>114</v>
      </c>
      <c r="I58" t="s">
        <v>1614</v>
      </c>
      <c r="L58" t="s">
        <v>1864</v>
      </c>
      <c r="M58">
        <v>3</v>
      </c>
      <c r="N58" t="s">
        <v>1865</v>
      </c>
      <c r="O58" t="s">
        <v>1617</v>
      </c>
      <c r="P58" t="s">
        <v>1866</v>
      </c>
      <c r="Q58">
        <v>124.112723</v>
      </c>
      <c r="R58">
        <v>0.396904</v>
      </c>
      <c r="S58" t="s">
        <v>1867</v>
      </c>
      <c r="T58" t="s">
        <v>46</v>
      </c>
      <c r="U58" t="s">
        <v>22</v>
      </c>
      <c r="V58">
        <v>1</v>
      </c>
      <c r="W58" t="s">
        <v>1627</v>
      </c>
      <c r="Z58" t="s">
        <v>1628</v>
      </c>
      <c r="AA58" t="s">
        <v>1629</v>
      </c>
      <c r="AB58">
        <v>0</v>
      </c>
      <c r="AC58" t="s">
        <v>1647</v>
      </c>
      <c r="AD58">
        <v>6070897366</v>
      </c>
      <c r="AE58" t="s">
        <v>1619</v>
      </c>
    </row>
    <row r="59" spans="1:31">
      <c r="A59">
        <v>521596</v>
      </c>
      <c r="B59" t="s">
        <v>1610</v>
      </c>
      <c r="C59" t="s">
        <v>1611</v>
      </c>
      <c r="D59" t="s">
        <v>1648</v>
      </c>
      <c r="E59">
        <v>11053208</v>
      </c>
      <c r="F59" t="s">
        <v>1648</v>
      </c>
      <c r="G59" t="s">
        <v>1868</v>
      </c>
      <c r="H59" t="s">
        <v>115</v>
      </c>
      <c r="I59" t="s">
        <v>1614</v>
      </c>
      <c r="L59" t="s">
        <v>1869</v>
      </c>
      <c r="M59">
        <v>3</v>
      </c>
      <c r="N59" t="s">
        <v>1870</v>
      </c>
      <c r="O59" t="s">
        <v>1617</v>
      </c>
      <c r="P59" t="s">
        <v>1871</v>
      </c>
      <c r="Q59">
        <v>123.97835</v>
      </c>
      <c r="R59">
        <v>0.36571</v>
      </c>
      <c r="S59" t="s">
        <v>1872</v>
      </c>
      <c r="T59" t="s">
        <v>46</v>
      </c>
      <c r="U59" t="s">
        <v>22</v>
      </c>
      <c r="V59">
        <v>1</v>
      </c>
      <c r="W59" t="s">
        <v>1627</v>
      </c>
      <c r="Z59" t="s">
        <v>1628</v>
      </c>
      <c r="AA59" t="s">
        <v>1629</v>
      </c>
      <c r="AB59">
        <v>0</v>
      </c>
      <c r="AC59" t="s">
        <v>1647</v>
      </c>
      <c r="AD59">
        <v>6070897369</v>
      </c>
      <c r="AE59" t="s">
        <v>1619</v>
      </c>
    </row>
    <row r="60" spans="1:31">
      <c r="A60">
        <v>521597</v>
      </c>
      <c r="B60" t="s">
        <v>1610</v>
      </c>
      <c r="C60" t="s">
        <v>1611</v>
      </c>
      <c r="D60" t="s">
        <v>1620</v>
      </c>
      <c r="E60">
        <v>11053198</v>
      </c>
      <c r="F60" t="s">
        <v>1620</v>
      </c>
      <c r="G60" t="s">
        <v>1873</v>
      </c>
      <c r="H60" t="s">
        <v>116</v>
      </c>
      <c r="I60" t="s">
        <v>1614</v>
      </c>
      <c r="L60" t="s">
        <v>1874</v>
      </c>
      <c r="M60">
        <v>3</v>
      </c>
      <c r="N60" t="s">
        <v>1875</v>
      </c>
      <c r="O60" t="s">
        <v>1624</v>
      </c>
      <c r="P60" t="s">
        <v>1876</v>
      </c>
      <c r="Q60">
        <v>124.3851318359</v>
      </c>
      <c r="R60">
        <v>0.709901989</v>
      </c>
      <c r="S60" t="s">
        <v>1626</v>
      </c>
      <c r="T60" t="s">
        <v>71</v>
      </c>
      <c r="U60" t="s">
        <v>8</v>
      </c>
      <c r="V60">
        <v>1</v>
      </c>
      <c r="W60" t="s">
        <v>1627</v>
      </c>
      <c r="Z60" t="s">
        <v>1628</v>
      </c>
      <c r="AA60" t="s">
        <v>1629</v>
      </c>
      <c r="AB60">
        <v>0</v>
      </c>
      <c r="AC60" t="s">
        <v>1630</v>
      </c>
      <c r="AD60">
        <v>6070871348</v>
      </c>
      <c r="AE60" t="s">
        <v>1619</v>
      </c>
    </row>
    <row r="61" spans="1:31">
      <c r="A61">
        <v>521598</v>
      </c>
      <c r="B61" t="s">
        <v>1610</v>
      </c>
      <c r="C61" t="s">
        <v>1611</v>
      </c>
      <c r="D61" t="s">
        <v>1620</v>
      </c>
      <c r="E61">
        <v>11053198</v>
      </c>
      <c r="F61" t="s">
        <v>1620</v>
      </c>
      <c r="G61" t="s">
        <v>1877</v>
      </c>
      <c r="H61" t="s">
        <v>117</v>
      </c>
      <c r="I61" t="s">
        <v>1614</v>
      </c>
      <c r="L61" t="s">
        <v>1878</v>
      </c>
      <c r="M61">
        <v>3</v>
      </c>
      <c r="N61" t="s">
        <v>1879</v>
      </c>
      <c r="O61" t="s">
        <v>1624</v>
      </c>
      <c r="P61" t="s">
        <v>1880</v>
      </c>
      <c r="Q61">
        <v>124.3853988647</v>
      </c>
      <c r="R61">
        <v>0.710241973</v>
      </c>
      <c r="S61" t="s">
        <v>1626</v>
      </c>
      <c r="T61" t="s">
        <v>71</v>
      </c>
      <c r="U61" t="s">
        <v>8</v>
      </c>
      <c r="V61">
        <v>1</v>
      </c>
      <c r="W61" t="s">
        <v>1671</v>
      </c>
      <c r="Z61" t="s">
        <v>1628</v>
      </c>
      <c r="AA61" t="s">
        <v>1629</v>
      </c>
      <c r="AB61">
        <v>0</v>
      </c>
      <c r="AC61" t="s">
        <v>1630</v>
      </c>
      <c r="AD61">
        <v>6070871349</v>
      </c>
      <c r="AE61" t="s">
        <v>1619</v>
      </c>
    </row>
    <row r="62" spans="1:31">
      <c r="A62">
        <v>521599</v>
      </c>
      <c r="B62" t="s">
        <v>1610</v>
      </c>
      <c r="C62" t="s">
        <v>1611</v>
      </c>
      <c r="D62" t="s">
        <v>1620</v>
      </c>
      <c r="E62">
        <v>11053197</v>
      </c>
      <c r="F62" t="s">
        <v>1620</v>
      </c>
      <c r="G62" t="s">
        <v>1881</v>
      </c>
      <c r="H62" t="s">
        <v>119</v>
      </c>
      <c r="I62" t="s">
        <v>1614</v>
      </c>
      <c r="L62" t="s">
        <v>1882</v>
      </c>
      <c r="M62">
        <v>3</v>
      </c>
      <c r="N62" t="s">
        <v>1883</v>
      </c>
      <c r="O62" t="s">
        <v>1624</v>
      </c>
      <c r="P62" t="s">
        <v>1884</v>
      </c>
      <c r="Q62">
        <v>124.4684906006</v>
      </c>
      <c r="R62">
        <v>0.53293401</v>
      </c>
      <c r="S62" t="s">
        <v>1670</v>
      </c>
      <c r="T62" t="s">
        <v>118</v>
      </c>
      <c r="U62" t="s">
        <v>8</v>
      </c>
      <c r="V62">
        <v>1</v>
      </c>
      <c r="W62" t="s">
        <v>1671</v>
      </c>
      <c r="Z62" t="s">
        <v>1628</v>
      </c>
      <c r="AA62" t="s">
        <v>1629</v>
      </c>
      <c r="AB62">
        <v>0</v>
      </c>
      <c r="AC62" t="s">
        <v>1647</v>
      </c>
      <c r="AD62">
        <v>6070871393</v>
      </c>
      <c r="AE62" t="s">
        <v>1619</v>
      </c>
    </row>
    <row r="63" spans="1:31">
      <c r="A63">
        <v>521600</v>
      </c>
      <c r="B63" t="s">
        <v>1610</v>
      </c>
      <c r="C63" t="s">
        <v>1611</v>
      </c>
      <c r="D63" t="s">
        <v>1620</v>
      </c>
      <c r="E63">
        <v>11053197</v>
      </c>
      <c r="F63" t="s">
        <v>1620</v>
      </c>
      <c r="G63" t="s">
        <v>1885</v>
      </c>
      <c r="H63" t="s">
        <v>121</v>
      </c>
      <c r="I63" t="s">
        <v>1614</v>
      </c>
      <c r="L63" t="s">
        <v>1886</v>
      </c>
      <c r="M63">
        <v>3</v>
      </c>
      <c r="N63" t="s">
        <v>1887</v>
      </c>
      <c r="O63" t="s">
        <v>1624</v>
      </c>
      <c r="P63" t="s">
        <v>1888</v>
      </c>
      <c r="Q63">
        <v>124.4799118042</v>
      </c>
      <c r="R63">
        <v>0.480621994</v>
      </c>
      <c r="S63" t="s">
        <v>1670</v>
      </c>
      <c r="T63" t="s">
        <v>120</v>
      </c>
      <c r="U63" t="s">
        <v>8</v>
      </c>
      <c r="V63">
        <v>1</v>
      </c>
      <c r="W63" t="s">
        <v>1627</v>
      </c>
      <c r="Z63" t="s">
        <v>1628</v>
      </c>
      <c r="AA63" t="s">
        <v>1629</v>
      </c>
      <c r="AB63">
        <v>0</v>
      </c>
      <c r="AC63" t="s">
        <v>1647</v>
      </c>
      <c r="AD63">
        <v>6070871400</v>
      </c>
      <c r="AE63" t="s">
        <v>1619</v>
      </c>
    </row>
    <row r="64" spans="1:31">
      <c r="A64">
        <v>521601</v>
      </c>
      <c r="B64" t="s">
        <v>1610</v>
      </c>
      <c r="C64" t="s">
        <v>1611</v>
      </c>
      <c r="D64" t="s">
        <v>1620</v>
      </c>
      <c r="E64">
        <v>11053194</v>
      </c>
      <c r="F64" t="s">
        <v>1620</v>
      </c>
      <c r="G64" t="s">
        <v>1889</v>
      </c>
      <c r="H64" t="s">
        <v>123</v>
      </c>
      <c r="I64" t="s">
        <v>1614</v>
      </c>
      <c r="L64" t="s">
        <v>1890</v>
      </c>
      <c r="M64">
        <v>3</v>
      </c>
      <c r="N64" t="s">
        <v>1891</v>
      </c>
      <c r="O64" t="s">
        <v>1624</v>
      </c>
      <c r="P64" t="s">
        <v>1892</v>
      </c>
      <c r="Q64">
        <v>124.4656295776</v>
      </c>
      <c r="R64">
        <v>0.791157007</v>
      </c>
      <c r="S64" t="s">
        <v>1680</v>
      </c>
      <c r="T64" t="s">
        <v>122</v>
      </c>
      <c r="U64" t="s">
        <v>39</v>
      </c>
      <c r="V64">
        <v>1</v>
      </c>
      <c r="W64" t="s">
        <v>1627</v>
      </c>
      <c r="Z64" t="s">
        <v>1628</v>
      </c>
      <c r="AA64" t="s">
        <v>1629</v>
      </c>
      <c r="AB64">
        <v>0</v>
      </c>
      <c r="AC64" t="s">
        <v>1630</v>
      </c>
      <c r="AD64">
        <v>6070871421</v>
      </c>
      <c r="AE64" t="s">
        <v>1619</v>
      </c>
    </row>
    <row r="65" spans="1:31">
      <c r="A65">
        <v>521602</v>
      </c>
      <c r="B65" t="s">
        <v>1610</v>
      </c>
      <c r="C65" t="s">
        <v>1611</v>
      </c>
      <c r="D65" t="s">
        <v>1620</v>
      </c>
      <c r="E65">
        <v>11053194</v>
      </c>
      <c r="F65" t="s">
        <v>1620</v>
      </c>
      <c r="G65" t="s">
        <v>1893</v>
      </c>
      <c r="H65" t="s">
        <v>124</v>
      </c>
      <c r="I65" t="s">
        <v>1614</v>
      </c>
      <c r="L65" t="s">
        <v>1894</v>
      </c>
      <c r="M65">
        <v>3</v>
      </c>
      <c r="N65" t="s">
        <v>1895</v>
      </c>
      <c r="O65" t="s">
        <v>1624</v>
      </c>
      <c r="P65" t="s">
        <v>1896</v>
      </c>
      <c r="Q65">
        <v>124.4533157349</v>
      </c>
      <c r="R65">
        <v>0.785552025</v>
      </c>
      <c r="S65" t="s">
        <v>1680</v>
      </c>
      <c r="T65" t="s">
        <v>96</v>
      </c>
      <c r="U65" t="s">
        <v>39</v>
      </c>
      <c r="V65">
        <v>1</v>
      </c>
      <c r="W65" t="s">
        <v>1627</v>
      </c>
      <c r="Z65" t="s">
        <v>1628</v>
      </c>
      <c r="AA65" t="s">
        <v>1629</v>
      </c>
      <c r="AB65">
        <v>0</v>
      </c>
      <c r="AC65" t="s">
        <v>1647</v>
      </c>
      <c r="AD65">
        <v>6070871428</v>
      </c>
      <c r="AE65" t="s">
        <v>1619</v>
      </c>
    </row>
    <row r="66" spans="1:31">
      <c r="A66">
        <v>521603</v>
      </c>
      <c r="B66" t="s">
        <v>1610</v>
      </c>
      <c r="C66" t="s">
        <v>1611</v>
      </c>
      <c r="D66" t="s">
        <v>1620</v>
      </c>
      <c r="E66">
        <v>11053194</v>
      </c>
      <c r="F66" t="s">
        <v>1620</v>
      </c>
      <c r="G66" t="s">
        <v>1897</v>
      </c>
      <c r="H66" t="s">
        <v>125</v>
      </c>
      <c r="I66" t="s">
        <v>1614</v>
      </c>
      <c r="L66" t="s">
        <v>1898</v>
      </c>
      <c r="M66">
        <v>3</v>
      </c>
      <c r="N66" t="s">
        <v>1899</v>
      </c>
      <c r="O66" t="s">
        <v>1624</v>
      </c>
      <c r="P66" t="s">
        <v>1900</v>
      </c>
      <c r="Q66">
        <v>124.4532165527</v>
      </c>
      <c r="R66">
        <v>0.791858971</v>
      </c>
      <c r="S66" t="s">
        <v>1680</v>
      </c>
      <c r="T66" t="s">
        <v>38</v>
      </c>
      <c r="U66" t="s">
        <v>39</v>
      </c>
      <c r="V66">
        <v>1</v>
      </c>
      <c r="W66" t="s">
        <v>1627</v>
      </c>
      <c r="Z66" t="s">
        <v>1628</v>
      </c>
      <c r="AA66" t="s">
        <v>1629</v>
      </c>
      <c r="AB66">
        <v>0</v>
      </c>
      <c r="AC66" t="s">
        <v>1647</v>
      </c>
      <c r="AD66">
        <v>6070871430</v>
      </c>
      <c r="AE66" t="s">
        <v>1619</v>
      </c>
    </row>
    <row r="67" spans="1:31">
      <c r="A67">
        <v>521604</v>
      </c>
      <c r="B67" t="s">
        <v>1610</v>
      </c>
      <c r="C67" t="s">
        <v>1611</v>
      </c>
      <c r="D67" t="s">
        <v>1620</v>
      </c>
      <c r="E67">
        <v>11053199</v>
      </c>
      <c r="F67" t="s">
        <v>1620</v>
      </c>
      <c r="G67" t="s">
        <v>1901</v>
      </c>
      <c r="H67" t="s">
        <v>126</v>
      </c>
      <c r="I67" t="s">
        <v>1614</v>
      </c>
      <c r="L67" t="s">
        <v>1902</v>
      </c>
      <c r="M67">
        <v>3</v>
      </c>
      <c r="N67" t="s">
        <v>1903</v>
      </c>
      <c r="O67" t="s">
        <v>1624</v>
      </c>
      <c r="P67" t="s">
        <v>1904</v>
      </c>
      <c r="Q67">
        <v>124.5385131836</v>
      </c>
      <c r="R67">
        <v>0.678683996</v>
      </c>
      <c r="S67" t="s">
        <v>1626</v>
      </c>
      <c r="T67" t="s">
        <v>78</v>
      </c>
      <c r="U67" t="s">
        <v>8</v>
      </c>
      <c r="V67">
        <v>1</v>
      </c>
      <c r="W67" t="s">
        <v>1671</v>
      </c>
      <c r="Z67" t="s">
        <v>1628</v>
      </c>
      <c r="AA67" t="s">
        <v>1629</v>
      </c>
      <c r="AB67">
        <v>0</v>
      </c>
      <c r="AC67" t="s">
        <v>1647</v>
      </c>
      <c r="AD67">
        <v>6070871462</v>
      </c>
      <c r="AE67" t="s">
        <v>1619</v>
      </c>
    </row>
    <row r="68" spans="1:31">
      <c r="A68">
        <v>521616</v>
      </c>
      <c r="B68" t="s">
        <v>1610</v>
      </c>
      <c r="C68" t="s">
        <v>1611</v>
      </c>
      <c r="D68" t="s">
        <v>1648</v>
      </c>
      <c r="E68">
        <v>11053208</v>
      </c>
      <c r="F68" t="s">
        <v>1648</v>
      </c>
      <c r="G68" t="s">
        <v>1905</v>
      </c>
      <c r="H68" t="s">
        <v>127</v>
      </c>
      <c r="I68" t="s">
        <v>1614</v>
      </c>
      <c r="L68" t="s">
        <v>1906</v>
      </c>
      <c r="M68">
        <v>3</v>
      </c>
      <c r="N68" t="s">
        <v>1907</v>
      </c>
      <c r="O68" t="s">
        <v>1624</v>
      </c>
      <c r="P68" t="s">
        <v>1908</v>
      </c>
      <c r="Q68">
        <v>124.01804</v>
      </c>
      <c r="R68">
        <v>0.38409</v>
      </c>
      <c r="S68" t="s">
        <v>1693</v>
      </c>
      <c r="T68" t="s">
        <v>46</v>
      </c>
      <c r="U68" t="s">
        <v>22</v>
      </c>
      <c r="V68">
        <v>1</v>
      </c>
      <c r="W68" t="s">
        <v>1627</v>
      </c>
      <c r="Z68" t="s">
        <v>1628</v>
      </c>
      <c r="AA68" t="s">
        <v>1629</v>
      </c>
      <c r="AB68">
        <v>0</v>
      </c>
      <c r="AC68" t="s">
        <v>1630</v>
      </c>
      <c r="AD68">
        <v>6070897446</v>
      </c>
      <c r="AE68" t="s">
        <v>1619</v>
      </c>
    </row>
    <row r="69" spans="1:31">
      <c r="A69">
        <v>521617</v>
      </c>
      <c r="B69" t="s">
        <v>1610</v>
      </c>
      <c r="C69" t="s">
        <v>1611</v>
      </c>
      <c r="D69" t="s">
        <v>1648</v>
      </c>
      <c r="E69">
        <v>11053210</v>
      </c>
      <c r="F69" t="s">
        <v>1648</v>
      </c>
      <c r="G69" t="s">
        <v>1909</v>
      </c>
      <c r="H69" t="s">
        <v>128</v>
      </c>
      <c r="I69" t="s">
        <v>1614</v>
      </c>
      <c r="L69" t="s">
        <v>1910</v>
      </c>
      <c r="M69">
        <v>3</v>
      </c>
      <c r="N69" t="s">
        <v>1911</v>
      </c>
      <c r="O69" t="s">
        <v>1624</v>
      </c>
      <c r="P69" t="s">
        <v>1912</v>
      </c>
      <c r="Q69">
        <v>124.07227</v>
      </c>
      <c r="R69">
        <v>0.38167</v>
      </c>
      <c r="S69" t="s">
        <v>1913</v>
      </c>
      <c r="T69" t="s">
        <v>105</v>
      </c>
      <c r="U69" t="s">
        <v>22</v>
      </c>
      <c r="V69">
        <v>1</v>
      </c>
      <c r="W69" t="s">
        <v>1627</v>
      </c>
      <c r="Z69" t="s">
        <v>1628</v>
      </c>
      <c r="AA69" t="s">
        <v>1629</v>
      </c>
      <c r="AB69">
        <v>0</v>
      </c>
      <c r="AC69" t="s">
        <v>1630</v>
      </c>
      <c r="AD69">
        <v>6070897449</v>
      </c>
      <c r="AE69" t="s">
        <v>1619</v>
      </c>
    </row>
    <row r="70" spans="1:31">
      <c r="A70">
        <v>521618</v>
      </c>
      <c r="B70" t="s">
        <v>1610</v>
      </c>
      <c r="C70" t="s">
        <v>1611</v>
      </c>
      <c r="D70" t="s">
        <v>1648</v>
      </c>
      <c r="E70">
        <v>11053210</v>
      </c>
      <c r="F70" t="s">
        <v>1648</v>
      </c>
      <c r="G70" t="s">
        <v>1914</v>
      </c>
      <c r="H70" t="s">
        <v>129</v>
      </c>
      <c r="I70" t="s">
        <v>1614</v>
      </c>
      <c r="L70" t="s">
        <v>1915</v>
      </c>
      <c r="M70">
        <v>3</v>
      </c>
      <c r="N70" t="s">
        <v>1916</v>
      </c>
      <c r="O70" t="s">
        <v>1624</v>
      </c>
      <c r="P70" t="s">
        <v>1917</v>
      </c>
      <c r="Q70">
        <v>124.28587</v>
      </c>
      <c r="R70">
        <v>0.42969</v>
      </c>
      <c r="S70" t="s">
        <v>1918</v>
      </c>
      <c r="T70" t="s">
        <v>108</v>
      </c>
      <c r="U70" t="s">
        <v>22</v>
      </c>
      <c r="V70">
        <v>1</v>
      </c>
      <c r="W70" t="s">
        <v>1627</v>
      </c>
      <c r="Z70" t="s">
        <v>1628</v>
      </c>
      <c r="AA70" t="s">
        <v>1629</v>
      </c>
      <c r="AB70">
        <v>0</v>
      </c>
      <c r="AC70" t="s">
        <v>1630</v>
      </c>
      <c r="AD70">
        <v>6070897475</v>
      </c>
      <c r="AE70" t="s">
        <v>1619</v>
      </c>
    </row>
    <row r="71" spans="1:31">
      <c r="A71">
        <v>521619</v>
      </c>
      <c r="B71" t="s">
        <v>1610</v>
      </c>
      <c r="C71" t="s">
        <v>1611</v>
      </c>
      <c r="D71" t="s">
        <v>1648</v>
      </c>
      <c r="E71">
        <v>11053210</v>
      </c>
      <c r="F71" t="s">
        <v>1648</v>
      </c>
      <c r="G71" t="s">
        <v>1919</v>
      </c>
      <c r="H71" t="s">
        <v>130</v>
      </c>
      <c r="I71" t="s">
        <v>1614</v>
      </c>
      <c r="L71" t="s">
        <v>1920</v>
      </c>
      <c r="M71">
        <v>3</v>
      </c>
      <c r="N71" t="s">
        <v>1921</v>
      </c>
      <c r="O71" t="s">
        <v>1624</v>
      </c>
      <c r="P71" t="s">
        <v>1922</v>
      </c>
      <c r="Q71">
        <v>124.30897</v>
      </c>
      <c r="R71">
        <v>0.44014</v>
      </c>
      <c r="S71" t="s">
        <v>1923</v>
      </c>
      <c r="T71" t="s">
        <v>21</v>
      </c>
      <c r="U71" t="s">
        <v>22</v>
      </c>
      <c r="V71">
        <v>1</v>
      </c>
      <c r="W71" t="s">
        <v>1627</v>
      </c>
      <c r="Z71" t="s">
        <v>1628</v>
      </c>
      <c r="AA71" t="s">
        <v>1629</v>
      </c>
      <c r="AB71">
        <v>0</v>
      </c>
      <c r="AC71" t="s">
        <v>1630</v>
      </c>
      <c r="AD71">
        <v>6070897478</v>
      </c>
      <c r="AE71" t="s">
        <v>1619</v>
      </c>
    </row>
    <row r="72" spans="1:31">
      <c r="A72">
        <v>521995</v>
      </c>
      <c r="B72" t="s">
        <v>1610</v>
      </c>
      <c r="C72" t="s">
        <v>1611</v>
      </c>
      <c r="D72" t="s">
        <v>1924</v>
      </c>
      <c r="F72" t="s">
        <v>1924</v>
      </c>
      <c r="G72" t="s">
        <v>1925</v>
      </c>
      <c r="H72" t="s">
        <v>133</v>
      </c>
      <c r="I72" t="s">
        <v>1614</v>
      </c>
      <c r="L72" t="s">
        <v>1926</v>
      </c>
      <c r="M72">
        <v>3</v>
      </c>
      <c r="N72" t="s">
        <v>1927</v>
      </c>
      <c r="O72" t="s">
        <v>1624</v>
      </c>
      <c r="P72" t="s">
        <v>1928</v>
      </c>
      <c r="Q72">
        <v>124.269657</v>
      </c>
      <c r="R72">
        <v>0.601095</v>
      </c>
      <c r="S72" t="s">
        <v>1371</v>
      </c>
      <c r="T72" t="s">
        <v>131</v>
      </c>
      <c r="U72" t="s">
        <v>132</v>
      </c>
      <c r="V72">
        <v>1</v>
      </c>
      <c r="W72" t="s">
        <v>1627</v>
      </c>
      <c r="Z72" t="s">
        <v>1628</v>
      </c>
      <c r="AA72" t="s">
        <v>1629</v>
      </c>
      <c r="AB72" t="s">
        <v>1929</v>
      </c>
      <c r="AC72" t="s">
        <v>1647</v>
      </c>
      <c r="AD72">
        <v>6070899417</v>
      </c>
      <c r="AE72" t="s">
        <v>1619</v>
      </c>
    </row>
    <row r="73" spans="1:31">
      <c r="A73">
        <v>522208</v>
      </c>
      <c r="B73" t="s">
        <v>1610</v>
      </c>
      <c r="C73" t="s">
        <v>1611</v>
      </c>
      <c r="D73" t="s">
        <v>1620</v>
      </c>
      <c r="E73">
        <v>11053199</v>
      </c>
      <c r="F73" t="s">
        <v>1620</v>
      </c>
      <c r="G73" t="s">
        <v>1930</v>
      </c>
      <c r="H73" t="s">
        <v>134</v>
      </c>
      <c r="I73" t="s">
        <v>1614</v>
      </c>
      <c r="L73" t="s">
        <v>1931</v>
      </c>
      <c r="M73">
        <v>3</v>
      </c>
      <c r="N73" t="s">
        <v>1932</v>
      </c>
      <c r="O73" t="s">
        <v>1933</v>
      </c>
      <c r="P73" t="s">
        <v>1934</v>
      </c>
      <c r="Q73">
        <v>124.654772</v>
      </c>
      <c r="R73">
        <v>0.81178</v>
      </c>
      <c r="S73" t="s">
        <v>1626</v>
      </c>
      <c r="T73" t="s">
        <v>52</v>
      </c>
      <c r="U73" t="s">
        <v>8</v>
      </c>
      <c r="V73">
        <v>1</v>
      </c>
      <c r="W73" t="s">
        <v>1627</v>
      </c>
      <c r="Z73" t="s">
        <v>1628</v>
      </c>
      <c r="AA73" t="s">
        <v>1629</v>
      </c>
      <c r="AC73" t="s">
        <v>1647</v>
      </c>
      <c r="AD73">
        <v>6070872985</v>
      </c>
      <c r="AE73" t="s">
        <v>1619</v>
      </c>
    </row>
    <row r="74" spans="1:31">
      <c r="A74">
        <v>522209</v>
      </c>
      <c r="B74" t="s">
        <v>1610</v>
      </c>
      <c r="C74" t="s">
        <v>1611</v>
      </c>
      <c r="D74" t="s">
        <v>1620</v>
      </c>
      <c r="E74">
        <v>11053199</v>
      </c>
      <c r="F74" t="s">
        <v>1620</v>
      </c>
      <c r="G74" t="s">
        <v>1935</v>
      </c>
      <c r="H74" t="s">
        <v>135</v>
      </c>
      <c r="I74" t="s">
        <v>1614</v>
      </c>
      <c r="L74" t="s">
        <v>1936</v>
      </c>
      <c r="M74">
        <v>3</v>
      </c>
      <c r="N74" t="s">
        <v>1937</v>
      </c>
      <c r="O74" t="s">
        <v>1617</v>
      </c>
      <c r="P74" t="s">
        <v>1938</v>
      </c>
      <c r="Q74">
        <v>124.689603</v>
      </c>
      <c r="R74">
        <v>0.85296</v>
      </c>
      <c r="S74" t="s">
        <v>1626</v>
      </c>
      <c r="T74" t="s">
        <v>7</v>
      </c>
      <c r="U74" t="s">
        <v>8</v>
      </c>
      <c r="V74">
        <v>1</v>
      </c>
      <c r="W74" t="s">
        <v>1627</v>
      </c>
      <c r="Z74" t="s">
        <v>1628</v>
      </c>
      <c r="AA74" t="s">
        <v>1629</v>
      </c>
      <c r="AC74" t="s">
        <v>1647</v>
      </c>
      <c r="AD74">
        <v>6070872990</v>
      </c>
      <c r="AE74" t="s">
        <v>1619</v>
      </c>
    </row>
    <row r="75" spans="1:31">
      <c r="A75">
        <v>522219</v>
      </c>
      <c r="B75" t="s">
        <v>1610</v>
      </c>
      <c r="C75" t="s">
        <v>1611</v>
      </c>
      <c r="D75" t="s">
        <v>1924</v>
      </c>
      <c r="E75">
        <v>11053154</v>
      </c>
      <c r="F75" t="s">
        <v>1924</v>
      </c>
      <c r="G75" t="s">
        <v>1939</v>
      </c>
      <c r="H75" t="s">
        <v>137</v>
      </c>
      <c r="I75" t="s">
        <v>1614</v>
      </c>
      <c r="L75" t="s">
        <v>1940</v>
      </c>
      <c r="M75">
        <v>3</v>
      </c>
      <c r="N75" t="s">
        <v>1941</v>
      </c>
      <c r="O75" t="s">
        <v>1617</v>
      </c>
      <c r="P75" t="s">
        <v>1942</v>
      </c>
      <c r="Q75">
        <v>124.322955</v>
      </c>
      <c r="R75">
        <v>0.70674</v>
      </c>
      <c r="S75" t="s">
        <v>1943</v>
      </c>
      <c r="T75" t="s">
        <v>136</v>
      </c>
      <c r="U75" t="s">
        <v>132</v>
      </c>
      <c r="W75" t="s">
        <v>1627</v>
      </c>
      <c r="Z75" t="s">
        <v>1628</v>
      </c>
      <c r="AA75" t="s">
        <v>1629</v>
      </c>
      <c r="AC75" t="s">
        <v>1647</v>
      </c>
      <c r="AD75">
        <v>6070914854</v>
      </c>
      <c r="AE75" t="s">
        <v>1619</v>
      </c>
    </row>
    <row r="76" spans="1:31">
      <c r="A76">
        <v>522220</v>
      </c>
      <c r="B76" t="s">
        <v>1610</v>
      </c>
      <c r="C76" t="s">
        <v>1611</v>
      </c>
      <c r="D76" t="s">
        <v>1924</v>
      </c>
      <c r="E76">
        <v>11053151</v>
      </c>
      <c r="F76" t="s">
        <v>1924</v>
      </c>
      <c r="G76" t="s">
        <v>1944</v>
      </c>
      <c r="H76" t="s">
        <v>139</v>
      </c>
      <c r="I76" t="s">
        <v>1614</v>
      </c>
      <c r="L76" t="s">
        <v>1945</v>
      </c>
      <c r="M76">
        <v>3</v>
      </c>
      <c r="N76" t="s">
        <v>1946</v>
      </c>
      <c r="O76" t="s">
        <v>1617</v>
      </c>
      <c r="P76" t="s">
        <v>1947</v>
      </c>
      <c r="Q76">
        <v>124.278822</v>
      </c>
      <c r="R76">
        <v>0.717361</v>
      </c>
      <c r="S76" t="s">
        <v>1948</v>
      </c>
      <c r="T76" t="s">
        <v>138</v>
      </c>
      <c r="U76" t="s">
        <v>132</v>
      </c>
      <c r="W76" t="s">
        <v>1627</v>
      </c>
      <c r="Z76" t="s">
        <v>1628</v>
      </c>
      <c r="AA76" t="s">
        <v>1764</v>
      </c>
      <c r="AC76" t="s">
        <v>1647</v>
      </c>
      <c r="AD76">
        <v>6070914856</v>
      </c>
      <c r="AE76" t="s">
        <v>1619</v>
      </c>
    </row>
    <row r="77" spans="1:31">
      <c r="A77">
        <v>522267</v>
      </c>
      <c r="B77" t="s">
        <v>1610</v>
      </c>
      <c r="C77" t="s">
        <v>1611</v>
      </c>
      <c r="D77" t="s">
        <v>1612</v>
      </c>
      <c r="E77">
        <v>11053186</v>
      </c>
      <c r="F77" t="s">
        <v>1612</v>
      </c>
      <c r="G77" t="s">
        <v>1949</v>
      </c>
      <c r="H77" t="s">
        <v>141</v>
      </c>
      <c r="I77" t="s">
        <v>1614</v>
      </c>
      <c r="L77" t="s">
        <v>1950</v>
      </c>
      <c r="M77">
        <v>3</v>
      </c>
      <c r="N77" t="s">
        <v>1951</v>
      </c>
      <c r="O77" t="s">
        <v>1617</v>
      </c>
      <c r="P77" t="s">
        <v>1952</v>
      </c>
      <c r="Q77">
        <v>123.27865</v>
      </c>
      <c r="R77">
        <v>0.90469</v>
      </c>
      <c r="S77" t="s">
        <v>140</v>
      </c>
      <c r="T77" t="s">
        <v>140</v>
      </c>
      <c r="U77" t="s">
        <v>4</v>
      </c>
      <c r="V77">
        <v>1</v>
      </c>
      <c r="W77" t="s">
        <v>1627</v>
      </c>
      <c r="Z77" t="s">
        <v>1628</v>
      </c>
      <c r="AA77" t="s">
        <v>1629</v>
      </c>
      <c r="AC77" t="s">
        <v>1647</v>
      </c>
      <c r="AD77">
        <v>6070887204</v>
      </c>
      <c r="AE77" t="s">
        <v>1619</v>
      </c>
    </row>
    <row r="78" spans="1:31">
      <c r="A78">
        <v>522289</v>
      </c>
      <c r="B78" t="s">
        <v>1610</v>
      </c>
      <c r="C78" t="s">
        <v>1611</v>
      </c>
      <c r="D78" t="s">
        <v>1620</v>
      </c>
      <c r="E78">
        <v>11053199</v>
      </c>
      <c r="F78" t="s">
        <v>1620</v>
      </c>
      <c r="G78" t="s">
        <v>1953</v>
      </c>
      <c r="H78" t="s">
        <v>142</v>
      </c>
      <c r="I78" t="s">
        <v>1614</v>
      </c>
      <c r="L78" t="s">
        <v>1954</v>
      </c>
      <c r="M78">
        <v>1</v>
      </c>
      <c r="N78" t="s">
        <v>1955</v>
      </c>
      <c r="O78" t="s">
        <v>1624</v>
      </c>
      <c r="P78" t="s">
        <v>1956</v>
      </c>
      <c r="Q78">
        <v>124.539074</v>
      </c>
      <c r="R78">
        <v>0.679236</v>
      </c>
      <c r="S78" t="s">
        <v>33</v>
      </c>
      <c r="T78" t="s">
        <v>78</v>
      </c>
      <c r="U78" t="s">
        <v>8</v>
      </c>
      <c r="V78">
        <v>1</v>
      </c>
      <c r="W78" t="s">
        <v>1671</v>
      </c>
      <c r="Z78" t="s">
        <v>1628</v>
      </c>
      <c r="AA78" t="s">
        <v>1764</v>
      </c>
      <c r="AB78">
        <v>0</v>
      </c>
      <c r="AC78" t="s">
        <v>1765</v>
      </c>
      <c r="AD78">
        <v>6070872784</v>
      </c>
      <c r="AE78" t="s">
        <v>1619</v>
      </c>
    </row>
    <row r="79" spans="1:31">
      <c r="A79">
        <v>522592</v>
      </c>
      <c r="B79" t="s">
        <v>1610</v>
      </c>
      <c r="C79" t="s">
        <v>1611</v>
      </c>
      <c r="D79" t="s">
        <v>1620</v>
      </c>
      <c r="E79">
        <v>11053199</v>
      </c>
      <c r="F79" t="s">
        <v>1620</v>
      </c>
      <c r="G79" t="s">
        <v>1957</v>
      </c>
      <c r="H79" t="s">
        <v>143</v>
      </c>
      <c r="I79" t="s">
        <v>1614</v>
      </c>
      <c r="L79" t="s">
        <v>1958</v>
      </c>
      <c r="M79">
        <v>3</v>
      </c>
      <c r="N79" t="s">
        <v>1959</v>
      </c>
      <c r="O79" t="s">
        <v>1624</v>
      </c>
      <c r="P79" t="s">
        <v>1960</v>
      </c>
      <c r="Q79">
        <v>124.6192932129</v>
      </c>
      <c r="R79">
        <v>0.754088998</v>
      </c>
      <c r="S79" t="s">
        <v>1626</v>
      </c>
      <c r="T79" t="s">
        <v>84</v>
      </c>
      <c r="U79" t="s">
        <v>8</v>
      </c>
      <c r="V79">
        <v>1</v>
      </c>
      <c r="W79" t="s">
        <v>1627</v>
      </c>
      <c r="Z79" t="s">
        <v>1628</v>
      </c>
      <c r="AA79" t="s">
        <v>1629</v>
      </c>
      <c r="AB79">
        <v>0</v>
      </c>
      <c r="AC79" t="s">
        <v>1630</v>
      </c>
      <c r="AD79">
        <v>6070871475</v>
      </c>
      <c r="AE79" t="s">
        <v>1619</v>
      </c>
    </row>
    <row r="80" spans="1:31">
      <c r="A80">
        <v>522593</v>
      </c>
      <c r="B80" t="s">
        <v>1610</v>
      </c>
      <c r="C80" t="s">
        <v>1611</v>
      </c>
      <c r="D80" t="s">
        <v>1620</v>
      </c>
      <c r="E80">
        <v>11053199</v>
      </c>
      <c r="F80" t="s">
        <v>1620</v>
      </c>
      <c r="G80" t="s">
        <v>1961</v>
      </c>
      <c r="H80" t="s">
        <v>144</v>
      </c>
      <c r="I80" t="s">
        <v>1614</v>
      </c>
      <c r="L80" t="s">
        <v>1962</v>
      </c>
      <c r="M80">
        <v>3</v>
      </c>
      <c r="N80" t="s">
        <v>1963</v>
      </c>
      <c r="O80" t="s">
        <v>1624</v>
      </c>
      <c r="P80" t="s">
        <v>1964</v>
      </c>
      <c r="Q80">
        <v>124.612449646</v>
      </c>
      <c r="R80">
        <v>0.759694993</v>
      </c>
      <c r="S80" t="s">
        <v>1626</v>
      </c>
      <c r="T80" t="s">
        <v>84</v>
      </c>
      <c r="U80" t="s">
        <v>8</v>
      </c>
      <c r="V80">
        <v>1</v>
      </c>
      <c r="W80" t="s">
        <v>1627</v>
      </c>
      <c r="Z80" t="s">
        <v>1628</v>
      </c>
      <c r="AA80" t="s">
        <v>1629</v>
      </c>
      <c r="AB80">
        <v>0</v>
      </c>
      <c r="AC80" t="s">
        <v>1647</v>
      </c>
      <c r="AD80">
        <v>6070871479</v>
      </c>
      <c r="AE80" t="s">
        <v>1619</v>
      </c>
    </row>
    <row r="81" spans="1:31">
      <c r="A81">
        <v>522594</v>
      </c>
      <c r="B81" t="s">
        <v>1610</v>
      </c>
      <c r="C81" t="s">
        <v>1611</v>
      </c>
      <c r="D81" t="s">
        <v>1620</v>
      </c>
      <c r="E81">
        <v>11053199</v>
      </c>
      <c r="F81" t="s">
        <v>1620</v>
      </c>
      <c r="G81" t="s">
        <v>1965</v>
      </c>
      <c r="H81" t="s">
        <v>145</v>
      </c>
      <c r="I81" t="s">
        <v>1614</v>
      </c>
      <c r="L81" t="s">
        <v>1966</v>
      </c>
      <c r="M81">
        <v>3</v>
      </c>
      <c r="N81" t="s">
        <v>1967</v>
      </c>
      <c r="O81" t="s">
        <v>1624</v>
      </c>
      <c r="P81" t="s">
        <v>1968</v>
      </c>
      <c r="Q81">
        <v>124.6104125977</v>
      </c>
      <c r="R81">
        <v>0.754494011</v>
      </c>
      <c r="S81" t="s">
        <v>1626</v>
      </c>
      <c r="T81" t="s">
        <v>84</v>
      </c>
      <c r="U81" t="s">
        <v>8</v>
      </c>
      <c r="V81">
        <v>1</v>
      </c>
      <c r="W81" t="s">
        <v>1627</v>
      </c>
      <c r="Z81" t="s">
        <v>1628</v>
      </c>
      <c r="AA81" t="s">
        <v>1629</v>
      </c>
      <c r="AB81">
        <v>0</v>
      </c>
      <c r="AC81" t="s">
        <v>1630</v>
      </c>
      <c r="AD81">
        <v>6070871480</v>
      </c>
      <c r="AE81" t="s">
        <v>1619</v>
      </c>
    </row>
    <row r="82" spans="1:31">
      <c r="A82">
        <v>522624</v>
      </c>
      <c r="B82" t="s">
        <v>1610</v>
      </c>
      <c r="C82" t="s">
        <v>1611</v>
      </c>
      <c r="D82" t="s">
        <v>1648</v>
      </c>
      <c r="E82">
        <v>11053210</v>
      </c>
      <c r="F82" t="s">
        <v>1648</v>
      </c>
      <c r="G82" t="s">
        <v>1969</v>
      </c>
      <c r="H82" t="s">
        <v>146</v>
      </c>
      <c r="I82" t="s">
        <v>1614</v>
      </c>
      <c r="L82" t="s">
        <v>1970</v>
      </c>
      <c r="M82">
        <v>3</v>
      </c>
      <c r="N82" t="s">
        <v>1971</v>
      </c>
      <c r="O82" t="s">
        <v>1617</v>
      </c>
      <c r="P82" t="s">
        <v>1972</v>
      </c>
      <c r="Q82">
        <v>124.13897</v>
      </c>
      <c r="R82">
        <v>0.40553</v>
      </c>
      <c r="S82" t="s">
        <v>1973</v>
      </c>
      <c r="T82" t="s">
        <v>105</v>
      </c>
      <c r="U82" t="s">
        <v>22</v>
      </c>
      <c r="V82">
        <v>1</v>
      </c>
      <c r="W82" t="s">
        <v>1627</v>
      </c>
      <c r="Z82" t="s">
        <v>1628</v>
      </c>
      <c r="AA82" t="s">
        <v>1629</v>
      </c>
      <c r="AB82">
        <v>0</v>
      </c>
      <c r="AC82" t="s">
        <v>1630</v>
      </c>
      <c r="AD82">
        <v>6070897463</v>
      </c>
      <c r="AE82" t="s">
        <v>1619</v>
      </c>
    </row>
    <row r="83" spans="1:31">
      <c r="A83">
        <v>522625</v>
      </c>
      <c r="B83" t="s">
        <v>1610</v>
      </c>
      <c r="C83" t="s">
        <v>1611</v>
      </c>
      <c r="D83" t="s">
        <v>1648</v>
      </c>
      <c r="E83">
        <v>11053210</v>
      </c>
      <c r="F83" t="s">
        <v>1648</v>
      </c>
      <c r="G83" t="s">
        <v>1974</v>
      </c>
      <c r="H83" t="s">
        <v>147</v>
      </c>
      <c r="I83" t="s">
        <v>1614</v>
      </c>
      <c r="L83" t="s">
        <v>1975</v>
      </c>
      <c r="M83">
        <v>3</v>
      </c>
      <c r="N83" t="s">
        <v>1976</v>
      </c>
      <c r="O83" t="s">
        <v>1624</v>
      </c>
      <c r="P83" t="s">
        <v>1977</v>
      </c>
      <c r="Q83">
        <v>124.14255</v>
      </c>
      <c r="R83">
        <v>0.40499</v>
      </c>
      <c r="S83" t="s">
        <v>1973</v>
      </c>
      <c r="T83" t="s">
        <v>105</v>
      </c>
      <c r="U83" t="s">
        <v>22</v>
      </c>
      <c r="V83">
        <v>1</v>
      </c>
      <c r="W83" t="s">
        <v>1627</v>
      </c>
      <c r="Z83" t="s">
        <v>1628</v>
      </c>
      <c r="AA83" t="s">
        <v>1629</v>
      </c>
      <c r="AB83">
        <v>0</v>
      </c>
      <c r="AC83" t="s">
        <v>1630</v>
      </c>
      <c r="AD83">
        <v>6070897464</v>
      </c>
      <c r="AE83" t="s">
        <v>1619</v>
      </c>
    </row>
    <row r="84" spans="1:31">
      <c r="A84">
        <v>522626</v>
      </c>
      <c r="B84" t="s">
        <v>1610</v>
      </c>
      <c r="C84" t="s">
        <v>1611</v>
      </c>
      <c r="D84" t="s">
        <v>1648</v>
      </c>
      <c r="E84">
        <v>11053210</v>
      </c>
      <c r="F84" t="s">
        <v>1648</v>
      </c>
      <c r="G84" t="s">
        <v>1978</v>
      </c>
      <c r="H84" t="s">
        <v>148</v>
      </c>
      <c r="I84" t="s">
        <v>1614</v>
      </c>
      <c r="L84" t="s">
        <v>1979</v>
      </c>
      <c r="M84">
        <v>3</v>
      </c>
      <c r="N84" t="s">
        <v>1980</v>
      </c>
      <c r="O84" t="s">
        <v>1624</v>
      </c>
      <c r="P84" t="s">
        <v>1981</v>
      </c>
      <c r="Q84">
        <v>124.25118</v>
      </c>
      <c r="R84">
        <v>0.42147</v>
      </c>
      <c r="S84" t="s">
        <v>1982</v>
      </c>
      <c r="T84" t="s">
        <v>108</v>
      </c>
      <c r="U84" t="s">
        <v>22</v>
      </c>
      <c r="V84">
        <v>1</v>
      </c>
      <c r="W84" t="s">
        <v>1627</v>
      </c>
      <c r="Z84" t="s">
        <v>1628</v>
      </c>
      <c r="AA84" t="s">
        <v>1629</v>
      </c>
      <c r="AB84">
        <v>0</v>
      </c>
      <c r="AC84" t="s">
        <v>1630</v>
      </c>
      <c r="AD84">
        <v>6070897471</v>
      </c>
      <c r="AE84" t="s">
        <v>1619</v>
      </c>
    </row>
    <row r="85" spans="1:31">
      <c r="A85">
        <v>522627</v>
      </c>
      <c r="B85" t="s">
        <v>1610</v>
      </c>
      <c r="C85" t="s">
        <v>1611</v>
      </c>
      <c r="D85" t="s">
        <v>1648</v>
      </c>
      <c r="E85">
        <v>11053210</v>
      </c>
      <c r="F85" t="s">
        <v>1648</v>
      </c>
      <c r="G85" t="s">
        <v>1983</v>
      </c>
      <c r="H85" t="s">
        <v>149</v>
      </c>
      <c r="I85" t="s">
        <v>1614</v>
      </c>
      <c r="L85" t="s">
        <v>1984</v>
      </c>
      <c r="M85">
        <v>3</v>
      </c>
      <c r="N85" t="s">
        <v>1985</v>
      </c>
      <c r="O85" t="s">
        <v>1624</v>
      </c>
      <c r="P85" t="s">
        <v>1986</v>
      </c>
      <c r="Q85">
        <v>124.26168</v>
      </c>
      <c r="R85">
        <v>0.43334</v>
      </c>
      <c r="S85" t="s">
        <v>1850</v>
      </c>
      <c r="T85" t="s">
        <v>108</v>
      </c>
      <c r="U85" t="s">
        <v>22</v>
      </c>
      <c r="V85">
        <v>1</v>
      </c>
      <c r="W85" t="s">
        <v>1627</v>
      </c>
      <c r="Z85" t="s">
        <v>1628</v>
      </c>
      <c r="AA85" t="s">
        <v>1629</v>
      </c>
      <c r="AB85">
        <v>0</v>
      </c>
      <c r="AC85" t="s">
        <v>1630</v>
      </c>
      <c r="AD85">
        <v>6070897472</v>
      </c>
      <c r="AE85" t="s">
        <v>1619</v>
      </c>
    </row>
    <row r="86" spans="1:31">
      <c r="A86">
        <v>522636</v>
      </c>
      <c r="B86" t="s">
        <v>1610</v>
      </c>
      <c r="C86" t="s">
        <v>1611</v>
      </c>
      <c r="D86" t="s">
        <v>1648</v>
      </c>
      <c r="E86">
        <v>11053208</v>
      </c>
      <c r="F86" t="s">
        <v>1648</v>
      </c>
      <c r="G86" t="s">
        <v>1987</v>
      </c>
      <c r="H86" t="s">
        <v>150</v>
      </c>
      <c r="I86" t="s">
        <v>1614</v>
      </c>
      <c r="L86" t="s">
        <v>1988</v>
      </c>
      <c r="M86">
        <v>3</v>
      </c>
      <c r="N86" t="s">
        <v>1989</v>
      </c>
      <c r="O86" t="s">
        <v>1624</v>
      </c>
      <c r="P86" t="s">
        <v>1990</v>
      </c>
      <c r="Q86">
        <v>124.04204</v>
      </c>
      <c r="R86">
        <v>0.37694</v>
      </c>
      <c r="S86" t="s">
        <v>1770</v>
      </c>
      <c r="T86" t="s">
        <v>46</v>
      </c>
      <c r="U86" t="s">
        <v>22</v>
      </c>
      <c r="V86">
        <v>1</v>
      </c>
      <c r="W86" t="s">
        <v>1627</v>
      </c>
      <c r="Z86" t="s">
        <v>1628</v>
      </c>
      <c r="AA86" t="s">
        <v>1629</v>
      </c>
      <c r="AB86">
        <v>0</v>
      </c>
      <c r="AC86" t="s">
        <v>1647</v>
      </c>
      <c r="AD86">
        <v>6070897494</v>
      </c>
      <c r="AE86" t="s">
        <v>1619</v>
      </c>
    </row>
    <row r="87" spans="1:31">
      <c r="A87">
        <v>522637</v>
      </c>
      <c r="B87" t="s">
        <v>1610</v>
      </c>
      <c r="C87" t="s">
        <v>1611</v>
      </c>
      <c r="D87" t="s">
        <v>1648</v>
      </c>
      <c r="E87">
        <v>11053208</v>
      </c>
      <c r="F87" t="s">
        <v>1648</v>
      </c>
      <c r="G87" t="s">
        <v>1991</v>
      </c>
      <c r="H87" t="s">
        <v>151</v>
      </c>
      <c r="I87" t="s">
        <v>1614</v>
      </c>
      <c r="L87" t="s">
        <v>1992</v>
      </c>
      <c r="M87">
        <v>3</v>
      </c>
      <c r="N87" t="s">
        <v>1993</v>
      </c>
      <c r="O87" t="s">
        <v>1624</v>
      </c>
      <c r="P87" t="s">
        <v>1994</v>
      </c>
      <c r="Q87">
        <v>124.04545</v>
      </c>
      <c r="R87">
        <v>0.37945</v>
      </c>
      <c r="S87" t="s">
        <v>1770</v>
      </c>
      <c r="T87" t="s">
        <v>46</v>
      </c>
      <c r="U87" t="s">
        <v>22</v>
      </c>
      <c r="V87">
        <v>1</v>
      </c>
      <c r="W87" t="s">
        <v>1627</v>
      </c>
      <c r="Z87" t="s">
        <v>1628</v>
      </c>
      <c r="AA87" t="s">
        <v>1629</v>
      </c>
      <c r="AB87">
        <v>0</v>
      </c>
      <c r="AC87" t="s">
        <v>1647</v>
      </c>
      <c r="AD87">
        <v>6070897495</v>
      </c>
      <c r="AE87" t="s">
        <v>1619</v>
      </c>
    </row>
    <row r="88" spans="1:31">
      <c r="A88">
        <v>522653</v>
      </c>
      <c r="B88" t="s">
        <v>1610</v>
      </c>
      <c r="C88" t="s">
        <v>1611</v>
      </c>
      <c r="D88" t="s">
        <v>1620</v>
      </c>
      <c r="E88">
        <v>11053199</v>
      </c>
      <c r="F88" t="s">
        <v>1620</v>
      </c>
      <c r="G88" t="s">
        <v>1995</v>
      </c>
      <c r="H88" t="s">
        <v>152</v>
      </c>
      <c r="I88" t="s">
        <v>1614</v>
      </c>
      <c r="L88" t="s">
        <v>1996</v>
      </c>
      <c r="M88">
        <v>3</v>
      </c>
      <c r="N88" t="s">
        <v>1997</v>
      </c>
      <c r="O88" t="s">
        <v>1624</v>
      </c>
      <c r="P88" t="s">
        <v>1998</v>
      </c>
      <c r="Q88">
        <v>124.5933227539</v>
      </c>
      <c r="R88">
        <v>0.726507008</v>
      </c>
      <c r="S88" t="s">
        <v>1626</v>
      </c>
      <c r="T88" t="s">
        <v>81</v>
      </c>
      <c r="U88" t="s">
        <v>8</v>
      </c>
      <c r="V88">
        <v>1</v>
      </c>
      <c r="W88" t="s">
        <v>1627</v>
      </c>
      <c r="Z88" t="s">
        <v>1628</v>
      </c>
      <c r="AA88" t="s">
        <v>1629</v>
      </c>
      <c r="AB88">
        <v>0</v>
      </c>
      <c r="AC88" t="s">
        <v>1630</v>
      </c>
      <c r="AD88">
        <v>6070871466</v>
      </c>
      <c r="AE88" t="s">
        <v>1619</v>
      </c>
    </row>
    <row r="89" spans="1:31">
      <c r="A89">
        <v>522654</v>
      </c>
      <c r="B89" t="s">
        <v>1610</v>
      </c>
      <c r="C89" t="s">
        <v>1611</v>
      </c>
      <c r="D89" t="s">
        <v>1620</v>
      </c>
      <c r="E89">
        <v>11053199</v>
      </c>
      <c r="F89" t="s">
        <v>1620</v>
      </c>
      <c r="G89" t="s">
        <v>1999</v>
      </c>
      <c r="H89" t="s">
        <v>153</v>
      </c>
      <c r="I89" t="s">
        <v>1614</v>
      </c>
      <c r="L89" t="s">
        <v>2000</v>
      </c>
      <c r="M89">
        <v>3</v>
      </c>
      <c r="N89" t="s">
        <v>2001</v>
      </c>
      <c r="O89" t="s">
        <v>1624</v>
      </c>
      <c r="P89" t="s">
        <v>2002</v>
      </c>
      <c r="Q89">
        <v>124.6121139526</v>
      </c>
      <c r="R89">
        <v>0.755469978</v>
      </c>
      <c r="S89" t="s">
        <v>1626</v>
      </c>
      <c r="T89" t="s">
        <v>84</v>
      </c>
      <c r="U89" t="s">
        <v>8</v>
      </c>
      <c r="V89">
        <v>1</v>
      </c>
      <c r="W89" t="s">
        <v>1627</v>
      </c>
      <c r="Z89" t="s">
        <v>1628</v>
      </c>
      <c r="AA89" t="s">
        <v>1629</v>
      </c>
      <c r="AB89">
        <v>0</v>
      </c>
      <c r="AC89" t="s">
        <v>1630</v>
      </c>
      <c r="AD89">
        <v>6070871473</v>
      </c>
      <c r="AE89" t="s">
        <v>1619</v>
      </c>
    </row>
    <row r="90" spans="1:31">
      <c r="A90">
        <v>522664</v>
      </c>
      <c r="B90" t="s">
        <v>1610</v>
      </c>
      <c r="C90" t="s">
        <v>1611</v>
      </c>
      <c r="D90" t="s">
        <v>1620</v>
      </c>
      <c r="E90">
        <v>11053194</v>
      </c>
      <c r="F90" t="s">
        <v>1620</v>
      </c>
      <c r="G90" t="s">
        <v>2003</v>
      </c>
      <c r="H90" t="s">
        <v>154</v>
      </c>
      <c r="I90" t="s">
        <v>1614</v>
      </c>
      <c r="L90" t="s">
        <v>2004</v>
      </c>
      <c r="M90">
        <v>3</v>
      </c>
      <c r="N90" t="s">
        <v>2005</v>
      </c>
      <c r="O90" t="s">
        <v>1624</v>
      </c>
      <c r="P90" t="s">
        <v>2006</v>
      </c>
      <c r="Q90">
        <v>124.3916931152</v>
      </c>
      <c r="R90">
        <v>0.722256005</v>
      </c>
      <c r="S90" t="s">
        <v>1680</v>
      </c>
      <c r="T90" t="s">
        <v>73</v>
      </c>
      <c r="U90" t="s">
        <v>8</v>
      </c>
      <c r="V90">
        <v>1</v>
      </c>
      <c r="W90" t="s">
        <v>1627</v>
      </c>
      <c r="Z90" t="s">
        <v>1628</v>
      </c>
      <c r="AA90" t="s">
        <v>1629</v>
      </c>
      <c r="AB90">
        <v>0</v>
      </c>
      <c r="AC90" t="s">
        <v>1630</v>
      </c>
      <c r="AD90">
        <v>6070871335</v>
      </c>
      <c r="AE90" t="s">
        <v>1619</v>
      </c>
    </row>
    <row r="91" spans="1:31">
      <c r="A91">
        <v>522665</v>
      </c>
      <c r="B91" t="s">
        <v>1610</v>
      </c>
      <c r="C91" t="s">
        <v>1611</v>
      </c>
      <c r="D91" t="s">
        <v>1620</v>
      </c>
      <c r="E91">
        <v>11053194</v>
      </c>
      <c r="F91" t="s">
        <v>1620</v>
      </c>
      <c r="G91" t="s">
        <v>2007</v>
      </c>
      <c r="H91" t="s">
        <v>155</v>
      </c>
      <c r="I91" t="s">
        <v>1614</v>
      </c>
      <c r="L91" t="s">
        <v>2008</v>
      </c>
      <c r="M91">
        <v>3</v>
      </c>
      <c r="N91" t="s">
        <v>2009</v>
      </c>
      <c r="O91" t="s">
        <v>1624</v>
      </c>
      <c r="P91" t="s">
        <v>2010</v>
      </c>
      <c r="Q91">
        <v>124.3944473267</v>
      </c>
      <c r="R91">
        <v>0.714690983</v>
      </c>
      <c r="S91" t="s">
        <v>1680</v>
      </c>
      <c r="T91" t="s">
        <v>89</v>
      </c>
      <c r="U91" t="s">
        <v>8</v>
      </c>
      <c r="V91">
        <v>1</v>
      </c>
      <c r="W91" t="s">
        <v>1627</v>
      </c>
      <c r="Z91" t="s">
        <v>1628</v>
      </c>
      <c r="AA91" t="s">
        <v>1629</v>
      </c>
      <c r="AB91">
        <v>0</v>
      </c>
      <c r="AC91" t="s">
        <v>1647</v>
      </c>
      <c r="AD91">
        <v>6070871340</v>
      </c>
      <c r="AE91" t="s">
        <v>1619</v>
      </c>
    </row>
    <row r="92" spans="1:31">
      <c r="A92">
        <v>522666</v>
      </c>
      <c r="B92" t="s">
        <v>1610</v>
      </c>
      <c r="C92" t="s">
        <v>1611</v>
      </c>
      <c r="D92" t="s">
        <v>1620</v>
      </c>
      <c r="E92">
        <v>11053194</v>
      </c>
      <c r="F92" t="s">
        <v>1620</v>
      </c>
      <c r="G92" t="s">
        <v>2011</v>
      </c>
      <c r="H92" t="s">
        <v>156</v>
      </c>
      <c r="I92" t="s">
        <v>1614</v>
      </c>
      <c r="L92" t="s">
        <v>2012</v>
      </c>
      <c r="M92">
        <v>3</v>
      </c>
      <c r="N92" t="s">
        <v>2013</v>
      </c>
      <c r="O92" t="s">
        <v>1624</v>
      </c>
      <c r="P92" t="s">
        <v>2014</v>
      </c>
      <c r="Q92">
        <v>124.3983001709</v>
      </c>
      <c r="R92">
        <v>0.714515984</v>
      </c>
      <c r="S92" t="s">
        <v>1680</v>
      </c>
      <c r="T92" t="s">
        <v>89</v>
      </c>
      <c r="U92" t="s">
        <v>8</v>
      </c>
      <c r="V92">
        <v>1</v>
      </c>
      <c r="W92" t="s">
        <v>1627</v>
      </c>
      <c r="Z92" t="s">
        <v>1628</v>
      </c>
      <c r="AA92" t="s">
        <v>1629</v>
      </c>
      <c r="AB92">
        <v>0</v>
      </c>
      <c r="AC92" t="s">
        <v>1647</v>
      </c>
      <c r="AD92">
        <v>6070871343</v>
      </c>
      <c r="AE92" t="s">
        <v>1619</v>
      </c>
    </row>
    <row r="93" spans="1:31">
      <c r="A93">
        <v>522667</v>
      </c>
      <c r="B93" t="s">
        <v>1610</v>
      </c>
      <c r="C93" t="s">
        <v>1611</v>
      </c>
      <c r="D93" t="s">
        <v>1620</v>
      </c>
      <c r="E93">
        <v>11053199</v>
      </c>
      <c r="F93" t="s">
        <v>1620</v>
      </c>
      <c r="G93" t="s">
        <v>2015</v>
      </c>
      <c r="H93" t="s">
        <v>158</v>
      </c>
      <c r="I93" t="s">
        <v>1614</v>
      </c>
      <c r="L93" t="s">
        <v>2016</v>
      </c>
      <c r="M93">
        <v>3</v>
      </c>
      <c r="N93" t="s">
        <v>2017</v>
      </c>
      <c r="O93" t="s">
        <v>1624</v>
      </c>
      <c r="P93" t="s">
        <v>2018</v>
      </c>
      <c r="Q93">
        <v>124.5896530151</v>
      </c>
      <c r="R93">
        <v>0.713329971</v>
      </c>
      <c r="S93" t="s">
        <v>1626</v>
      </c>
      <c r="T93" t="s">
        <v>157</v>
      </c>
      <c r="U93" t="s">
        <v>8</v>
      </c>
      <c r="V93">
        <v>1</v>
      </c>
      <c r="W93" t="s">
        <v>1627</v>
      </c>
      <c r="Z93" t="s">
        <v>1628</v>
      </c>
      <c r="AA93" t="s">
        <v>1629</v>
      </c>
      <c r="AB93">
        <v>0</v>
      </c>
      <c r="AC93" t="s">
        <v>1630</v>
      </c>
      <c r="AD93">
        <v>6070871404</v>
      </c>
      <c r="AE93" t="s">
        <v>1619</v>
      </c>
    </row>
    <row r="94" spans="1:31">
      <c r="A94">
        <v>522668</v>
      </c>
      <c r="B94" t="s">
        <v>1610</v>
      </c>
      <c r="C94" t="s">
        <v>1611</v>
      </c>
      <c r="D94" t="s">
        <v>1620</v>
      </c>
      <c r="E94">
        <v>11053194</v>
      </c>
      <c r="F94" t="s">
        <v>1620</v>
      </c>
      <c r="G94" t="s">
        <v>2019</v>
      </c>
      <c r="H94" t="s">
        <v>160</v>
      </c>
      <c r="I94" t="s">
        <v>1614</v>
      </c>
      <c r="L94" t="s">
        <v>2020</v>
      </c>
      <c r="M94">
        <v>3</v>
      </c>
      <c r="N94" t="s">
        <v>2021</v>
      </c>
      <c r="O94" t="s">
        <v>1624</v>
      </c>
      <c r="P94" t="s">
        <v>2022</v>
      </c>
      <c r="Q94">
        <v>124.4569854736</v>
      </c>
      <c r="R94">
        <v>0.732433021</v>
      </c>
      <c r="S94" t="s">
        <v>1680</v>
      </c>
      <c r="T94" t="s">
        <v>159</v>
      </c>
      <c r="U94" t="s">
        <v>8</v>
      </c>
      <c r="V94">
        <v>1</v>
      </c>
      <c r="W94" t="s">
        <v>1627</v>
      </c>
      <c r="Z94" t="s">
        <v>1628</v>
      </c>
      <c r="AA94" t="s">
        <v>1629</v>
      </c>
      <c r="AB94">
        <v>0</v>
      </c>
      <c r="AC94" t="s">
        <v>1630</v>
      </c>
      <c r="AD94">
        <v>6070871407</v>
      </c>
      <c r="AE94" t="s">
        <v>1619</v>
      </c>
    </row>
    <row r="95" spans="1:31">
      <c r="A95">
        <v>522669</v>
      </c>
      <c r="B95" t="s">
        <v>1610</v>
      </c>
      <c r="C95" t="s">
        <v>1611</v>
      </c>
      <c r="D95" t="s">
        <v>1620</v>
      </c>
      <c r="E95">
        <v>11053194</v>
      </c>
      <c r="F95" t="s">
        <v>1620</v>
      </c>
      <c r="G95" t="s">
        <v>2023</v>
      </c>
      <c r="H95" t="s">
        <v>161</v>
      </c>
      <c r="I95" t="s">
        <v>1614</v>
      </c>
      <c r="L95" t="s">
        <v>2024</v>
      </c>
      <c r="M95">
        <v>3</v>
      </c>
      <c r="N95" t="s">
        <v>2025</v>
      </c>
      <c r="O95" t="s">
        <v>1624</v>
      </c>
      <c r="P95" t="s">
        <v>2026</v>
      </c>
      <c r="Q95">
        <v>124.443031311</v>
      </c>
      <c r="R95">
        <v>0.76542598</v>
      </c>
      <c r="S95" t="s">
        <v>1680</v>
      </c>
      <c r="T95" t="s">
        <v>92</v>
      </c>
      <c r="U95" t="s">
        <v>8</v>
      </c>
      <c r="V95">
        <v>1</v>
      </c>
      <c r="W95" t="s">
        <v>1627</v>
      </c>
      <c r="Z95" t="s">
        <v>1628</v>
      </c>
      <c r="AA95" t="s">
        <v>1629</v>
      </c>
      <c r="AB95">
        <v>0</v>
      </c>
      <c r="AC95" t="s">
        <v>1647</v>
      </c>
      <c r="AD95">
        <v>6070871414</v>
      </c>
      <c r="AE95" t="s">
        <v>1619</v>
      </c>
    </row>
    <row r="96" spans="1:31">
      <c r="A96">
        <v>522670</v>
      </c>
      <c r="B96" t="s">
        <v>1610</v>
      </c>
      <c r="C96" t="s">
        <v>1611</v>
      </c>
      <c r="D96" t="s">
        <v>1620</v>
      </c>
      <c r="E96">
        <v>11053194</v>
      </c>
      <c r="F96" t="s">
        <v>1620</v>
      </c>
      <c r="G96" t="s">
        <v>2027</v>
      </c>
      <c r="H96" t="s">
        <v>163</v>
      </c>
      <c r="I96" t="s">
        <v>1614</v>
      </c>
      <c r="L96" t="s">
        <v>2028</v>
      </c>
      <c r="M96">
        <v>3</v>
      </c>
      <c r="N96" t="s">
        <v>2029</v>
      </c>
      <c r="O96" t="s">
        <v>1624</v>
      </c>
      <c r="P96" t="s">
        <v>2030</v>
      </c>
      <c r="Q96">
        <v>124.4493942261</v>
      </c>
      <c r="R96">
        <v>0.768773019</v>
      </c>
      <c r="S96" t="s">
        <v>1680</v>
      </c>
      <c r="T96" t="s">
        <v>162</v>
      </c>
      <c r="U96" t="s">
        <v>8</v>
      </c>
      <c r="V96">
        <v>1</v>
      </c>
      <c r="W96" t="s">
        <v>1627</v>
      </c>
      <c r="Z96" t="s">
        <v>1628</v>
      </c>
      <c r="AA96" t="s">
        <v>1629</v>
      </c>
      <c r="AB96">
        <v>0</v>
      </c>
      <c r="AC96" t="s">
        <v>1647</v>
      </c>
      <c r="AD96">
        <v>6070871416</v>
      </c>
      <c r="AE96" t="s">
        <v>1619</v>
      </c>
    </row>
    <row r="97" spans="1:31">
      <c r="A97">
        <v>522671</v>
      </c>
      <c r="B97" t="s">
        <v>1610</v>
      </c>
      <c r="C97" t="s">
        <v>1611</v>
      </c>
      <c r="D97" t="s">
        <v>1620</v>
      </c>
      <c r="E97">
        <v>11053194</v>
      </c>
      <c r="F97" t="s">
        <v>1620</v>
      </c>
      <c r="G97" t="s">
        <v>2031</v>
      </c>
      <c r="H97" t="s">
        <v>164</v>
      </c>
      <c r="I97" t="s">
        <v>1614</v>
      </c>
      <c r="L97" t="s">
        <v>2032</v>
      </c>
      <c r="M97">
        <v>3</v>
      </c>
      <c r="N97" t="s">
        <v>2033</v>
      </c>
      <c r="O97" t="s">
        <v>1624</v>
      </c>
      <c r="P97" t="s">
        <v>2034</v>
      </c>
      <c r="Q97">
        <v>124.4349899292</v>
      </c>
      <c r="R97">
        <v>0.845596015</v>
      </c>
      <c r="S97" t="s">
        <v>1680</v>
      </c>
      <c r="T97" t="s">
        <v>67</v>
      </c>
      <c r="U97" t="s">
        <v>39</v>
      </c>
      <c r="V97">
        <v>1</v>
      </c>
      <c r="W97" t="s">
        <v>1627</v>
      </c>
      <c r="Z97" t="s">
        <v>1628</v>
      </c>
      <c r="AA97" t="s">
        <v>1629</v>
      </c>
      <c r="AB97">
        <v>0</v>
      </c>
      <c r="AC97" t="s">
        <v>1630</v>
      </c>
      <c r="AD97">
        <v>6070871451</v>
      </c>
      <c r="AE97" t="s">
        <v>1619</v>
      </c>
    </row>
    <row r="98" spans="1:31">
      <c r="A98">
        <v>522672</v>
      </c>
      <c r="B98" t="s">
        <v>1610</v>
      </c>
      <c r="C98" t="s">
        <v>1611</v>
      </c>
      <c r="D98" t="s">
        <v>1620</v>
      </c>
      <c r="E98">
        <v>11053195</v>
      </c>
      <c r="F98" t="s">
        <v>1620</v>
      </c>
      <c r="G98" t="s">
        <v>2035</v>
      </c>
      <c r="H98" t="s">
        <v>165</v>
      </c>
      <c r="I98" t="s">
        <v>1614</v>
      </c>
      <c r="L98" t="s">
        <v>2036</v>
      </c>
      <c r="M98">
        <v>3</v>
      </c>
      <c r="N98" t="s">
        <v>2037</v>
      </c>
      <c r="O98" t="s">
        <v>1624</v>
      </c>
      <c r="P98" t="s">
        <v>2038</v>
      </c>
      <c r="Q98">
        <v>124.4194946289</v>
      </c>
      <c r="R98">
        <v>0.800674915</v>
      </c>
      <c r="S98" t="s">
        <v>1680</v>
      </c>
      <c r="T98" t="s">
        <v>103</v>
      </c>
      <c r="U98" t="s">
        <v>101</v>
      </c>
      <c r="V98">
        <v>1</v>
      </c>
      <c r="W98" t="s">
        <v>1627</v>
      </c>
      <c r="Z98" t="s">
        <v>1628</v>
      </c>
      <c r="AA98" t="s">
        <v>1629</v>
      </c>
      <c r="AB98">
        <v>0</v>
      </c>
      <c r="AC98" t="s">
        <v>1630</v>
      </c>
      <c r="AD98">
        <v>6070871456</v>
      </c>
      <c r="AE98" t="s">
        <v>1619</v>
      </c>
    </row>
    <row r="99" spans="1:31">
      <c r="A99">
        <v>522673</v>
      </c>
      <c r="B99" t="s">
        <v>1610</v>
      </c>
      <c r="C99" t="s">
        <v>1611</v>
      </c>
      <c r="D99" t="s">
        <v>1620</v>
      </c>
      <c r="E99">
        <v>11053154</v>
      </c>
      <c r="F99" t="s">
        <v>1620</v>
      </c>
      <c r="G99" t="s">
        <v>2039</v>
      </c>
      <c r="H99" t="s">
        <v>167</v>
      </c>
      <c r="I99" t="s">
        <v>1614</v>
      </c>
      <c r="L99" t="s">
        <v>2040</v>
      </c>
      <c r="M99">
        <v>3</v>
      </c>
      <c r="N99" t="s">
        <v>2041</v>
      </c>
      <c r="O99" t="s">
        <v>1624</v>
      </c>
      <c r="P99" t="s">
        <v>2042</v>
      </c>
      <c r="Q99">
        <v>124.4077529907</v>
      </c>
      <c r="R99">
        <v>0.80627501</v>
      </c>
      <c r="S99" t="s">
        <v>1827</v>
      </c>
      <c r="T99" t="s">
        <v>166</v>
      </c>
      <c r="U99" t="s">
        <v>101</v>
      </c>
      <c r="V99">
        <v>1</v>
      </c>
      <c r="W99" t="s">
        <v>1627</v>
      </c>
      <c r="Z99" t="s">
        <v>1628</v>
      </c>
      <c r="AA99" t="s">
        <v>1629</v>
      </c>
      <c r="AB99">
        <v>0</v>
      </c>
      <c r="AC99" t="s">
        <v>1630</v>
      </c>
      <c r="AD99">
        <v>6070871457</v>
      </c>
      <c r="AE99" t="s">
        <v>1619</v>
      </c>
    </row>
    <row r="100" spans="1:31">
      <c r="A100">
        <v>522683</v>
      </c>
      <c r="B100" t="s">
        <v>1610</v>
      </c>
      <c r="C100" t="s">
        <v>1611</v>
      </c>
      <c r="D100" t="s">
        <v>1648</v>
      </c>
      <c r="E100">
        <v>11053210</v>
      </c>
      <c r="F100" t="s">
        <v>1648</v>
      </c>
      <c r="G100" t="s">
        <v>2043</v>
      </c>
      <c r="H100" t="s">
        <v>168</v>
      </c>
      <c r="I100" t="s">
        <v>1614</v>
      </c>
      <c r="L100" t="s">
        <v>2044</v>
      </c>
      <c r="M100">
        <v>3</v>
      </c>
      <c r="N100" t="s">
        <v>2045</v>
      </c>
      <c r="O100" t="s">
        <v>1624</v>
      </c>
      <c r="P100" t="s">
        <v>2046</v>
      </c>
      <c r="Q100">
        <v>124.09821</v>
      </c>
      <c r="R100">
        <v>0.39423</v>
      </c>
      <c r="S100" t="s">
        <v>105</v>
      </c>
      <c r="T100" t="s">
        <v>105</v>
      </c>
      <c r="U100" t="s">
        <v>22</v>
      </c>
      <c r="V100">
        <v>1</v>
      </c>
      <c r="W100" t="s">
        <v>1627</v>
      </c>
      <c r="Z100" t="s">
        <v>1628</v>
      </c>
      <c r="AA100" t="s">
        <v>1629</v>
      </c>
      <c r="AB100">
        <v>0</v>
      </c>
      <c r="AC100" t="s">
        <v>1630</v>
      </c>
      <c r="AD100">
        <v>6070897454</v>
      </c>
      <c r="AE100" t="s">
        <v>1619</v>
      </c>
    </row>
    <row r="101" spans="1:31">
      <c r="A101">
        <v>522684</v>
      </c>
      <c r="B101" t="s">
        <v>1610</v>
      </c>
      <c r="C101" t="s">
        <v>1611</v>
      </c>
      <c r="D101" t="s">
        <v>1648</v>
      </c>
      <c r="E101">
        <v>11053210</v>
      </c>
      <c r="F101" t="s">
        <v>1648</v>
      </c>
      <c r="G101" t="s">
        <v>2047</v>
      </c>
      <c r="H101" t="s">
        <v>169</v>
      </c>
      <c r="I101" t="s">
        <v>1614</v>
      </c>
      <c r="L101" t="s">
        <v>2048</v>
      </c>
      <c r="M101">
        <v>3</v>
      </c>
      <c r="N101" t="s">
        <v>2049</v>
      </c>
      <c r="O101" t="s">
        <v>1624</v>
      </c>
      <c r="P101" t="s">
        <v>2050</v>
      </c>
      <c r="Q101">
        <v>124.11709</v>
      </c>
      <c r="R101">
        <v>0.39582</v>
      </c>
      <c r="S101" t="s">
        <v>2051</v>
      </c>
      <c r="T101" t="s">
        <v>105</v>
      </c>
      <c r="U101" t="s">
        <v>22</v>
      </c>
      <c r="V101">
        <v>1</v>
      </c>
      <c r="W101" t="s">
        <v>1627</v>
      </c>
      <c r="Z101" t="s">
        <v>1628</v>
      </c>
      <c r="AA101" t="s">
        <v>1629</v>
      </c>
      <c r="AB101">
        <v>0</v>
      </c>
      <c r="AC101" t="s">
        <v>1630</v>
      </c>
      <c r="AD101">
        <v>6070897461</v>
      </c>
      <c r="AE101" t="s">
        <v>1619</v>
      </c>
    </row>
    <row r="102" spans="1:31">
      <c r="A102">
        <v>523260</v>
      </c>
      <c r="B102" t="s">
        <v>1610</v>
      </c>
      <c r="C102" t="s">
        <v>1611</v>
      </c>
      <c r="D102" t="s">
        <v>2052</v>
      </c>
      <c r="E102">
        <v>11053136</v>
      </c>
      <c r="F102" t="s">
        <v>2052</v>
      </c>
      <c r="G102" t="s">
        <v>2053</v>
      </c>
      <c r="H102" t="s">
        <v>171</v>
      </c>
      <c r="I102" t="s">
        <v>1614</v>
      </c>
      <c r="L102" t="s">
        <v>2054</v>
      </c>
      <c r="M102">
        <v>3</v>
      </c>
      <c r="N102" t="s">
        <v>2055</v>
      </c>
      <c r="O102" t="s">
        <v>1617</v>
      </c>
      <c r="P102" t="s">
        <v>2056</v>
      </c>
      <c r="Q102">
        <v>124.305865</v>
      </c>
      <c r="R102">
        <v>1.018524</v>
      </c>
      <c r="S102" t="s">
        <v>170</v>
      </c>
      <c r="T102" t="s">
        <v>170</v>
      </c>
      <c r="U102" t="s">
        <v>39</v>
      </c>
      <c r="V102">
        <v>1</v>
      </c>
      <c r="W102" t="s">
        <v>1627</v>
      </c>
      <c r="Z102" t="s">
        <v>1628</v>
      </c>
      <c r="AA102" t="s">
        <v>1629</v>
      </c>
      <c r="AC102" t="s">
        <v>1647</v>
      </c>
      <c r="AD102">
        <v>6070826068</v>
      </c>
      <c r="AE102" t="s">
        <v>1619</v>
      </c>
    </row>
    <row r="103" spans="1:31">
      <c r="A103">
        <v>523261</v>
      </c>
      <c r="B103" t="s">
        <v>1610</v>
      </c>
      <c r="C103" t="s">
        <v>1611</v>
      </c>
      <c r="D103" t="s">
        <v>2052</v>
      </c>
      <c r="E103">
        <v>11053136</v>
      </c>
      <c r="F103" t="s">
        <v>2052</v>
      </c>
      <c r="G103" t="s">
        <v>2057</v>
      </c>
      <c r="H103" t="s">
        <v>174</v>
      </c>
      <c r="I103" t="s">
        <v>1614</v>
      </c>
      <c r="L103" t="s">
        <v>2058</v>
      </c>
      <c r="M103">
        <v>3</v>
      </c>
      <c r="N103" t="s">
        <v>2059</v>
      </c>
      <c r="O103" t="s">
        <v>1617</v>
      </c>
      <c r="P103" t="s">
        <v>2060</v>
      </c>
      <c r="Q103">
        <v>124.181124</v>
      </c>
      <c r="R103">
        <v>0.944307</v>
      </c>
      <c r="S103" t="s">
        <v>172</v>
      </c>
      <c r="T103" t="s">
        <v>172</v>
      </c>
      <c r="U103" t="s">
        <v>173</v>
      </c>
      <c r="V103">
        <v>1</v>
      </c>
      <c r="W103" t="s">
        <v>1627</v>
      </c>
      <c r="Z103" t="s">
        <v>1628</v>
      </c>
      <c r="AA103" t="s">
        <v>1629</v>
      </c>
      <c r="AC103" t="s">
        <v>1647</v>
      </c>
      <c r="AD103">
        <v>6070826113</v>
      </c>
      <c r="AE103" t="s">
        <v>1619</v>
      </c>
    </row>
    <row r="104" spans="1:31">
      <c r="A104">
        <v>523269</v>
      </c>
      <c r="B104" t="s">
        <v>1610</v>
      </c>
      <c r="C104" t="s">
        <v>1611</v>
      </c>
      <c r="D104" t="s">
        <v>1924</v>
      </c>
      <c r="F104" t="s">
        <v>1924</v>
      </c>
      <c r="G104" t="s">
        <v>2061</v>
      </c>
      <c r="H104" t="s">
        <v>175</v>
      </c>
      <c r="I104" t="s">
        <v>1614</v>
      </c>
      <c r="L104" t="s">
        <v>2062</v>
      </c>
      <c r="M104">
        <v>3</v>
      </c>
      <c r="N104" t="s">
        <v>2063</v>
      </c>
      <c r="O104" t="s">
        <v>1617</v>
      </c>
      <c r="P104" t="s">
        <v>2064</v>
      </c>
      <c r="Q104">
        <v>124.2754</v>
      </c>
      <c r="R104">
        <v>0.6815</v>
      </c>
      <c r="S104" t="s">
        <v>2065</v>
      </c>
      <c r="T104" t="s">
        <v>131</v>
      </c>
      <c r="U104" t="s">
        <v>132</v>
      </c>
      <c r="V104">
        <v>1</v>
      </c>
      <c r="W104" t="s">
        <v>1627</v>
      </c>
      <c r="Z104" t="s">
        <v>1628</v>
      </c>
      <c r="AA104" t="s">
        <v>1629</v>
      </c>
      <c r="AC104" t="s">
        <v>1647</v>
      </c>
      <c r="AD104">
        <v>6285934090</v>
      </c>
      <c r="AE104" t="s">
        <v>1619</v>
      </c>
    </row>
    <row r="105" spans="1:31">
      <c r="A105">
        <v>523280</v>
      </c>
      <c r="B105" t="s">
        <v>1610</v>
      </c>
      <c r="C105" t="s">
        <v>1611</v>
      </c>
      <c r="D105" t="s">
        <v>2066</v>
      </c>
      <c r="E105">
        <v>11053138</v>
      </c>
      <c r="F105" t="s">
        <v>2066</v>
      </c>
      <c r="G105" t="s">
        <v>2067</v>
      </c>
      <c r="H105" t="s">
        <v>176</v>
      </c>
      <c r="I105" t="s">
        <v>1614</v>
      </c>
      <c r="L105" t="s">
        <v>2068</v>
      </c>
      <c r="M105">
        <v>3</v>
      </c>
      <c r="N105" t="s">
        <v>2069</v>
      </c>
      <c r="O105" t="s">
        <v>1617</v>
      </c>
      <c r="P105" t="s">
        <v>2070</v>
      </c>
      <c r="Q105">
        <v>124.119058</v>
      </c>
      <c r="R105">
        <v>0.697311</v>
      </c>
      <c r="S105" t="s">
        <v>131</v>
      </c>
      <c r="T105" t="s">
        <v>131</v>
      </c>
      <c r="U105" t="s">
        <v>173</v>
      </c>
      <c r="W105" t="s">
        <v>2071</v>
      </c>
      <c r="Z105" t="s">
        <v>1628</v>
      </c>
      <c r="AA105" t="s">
        <v>1629</v>
      </c>
      <c r="AC105" t="s">
        <v>1630</v>
      </c>
      <c r="AD105">
        <v>6070820614</v>
      </c>
      <c r="AE105" t="s">
        <v>1619</v>
      </c>
    </row>
    <row r="106" spans="1:31">
      <c r="A106">
        <v>523312</v>
      </c>
      <c r="B106" t="s">
        <v>1610</v>
      </c>
      <c r="C106" t="s">
        <v>1611</v>
      </c>
      <c r="D106" t="s">
        <v>1620</v>
      </c>
      <c r="F106" t="s">
        <v>1620</v>
      </c>
      <c r="G106" t="s">
        <v>2072</v>
      </c>
      <c r="H106" t="s">
        <v>178</v>
      </c>
      <c r="I106" t="s">
        <v>1614</v>
      </c>
      <c r="L106" t="s">
        <v>2073</v>
      </c>
      <c r="M106">
        <v>3</v>
      </c>
      <c r="N106" t="s">
        <v>2074</v>
      </c>
      <c r="O106" t="s">
        <v>1624</v>
      </c>
      <c r="P106" t="s">
        <v>2075</v>
      </c>
      <c r="Q106">
        <v>124.363181</v>
      </c>
      <c r="R106">
        <v>0.723419</v>
      </c>
      <c r="S106" t="s">
        <v>1626</v>
      </c>
      <c r="T106" t="s">
        <v>177</v>
      </c>
      <c r="U106" t="s">
        <v>8</v>
      </c>
      <c r="W106" t="s">
        <v>1627</v>
      </c>
      <c r="Z106" t="s">
        <v>1628</v>
      </c>
      <c r="AA106" t="s">
        <v>1629</v>
      </c>
      <c r="AC106" t="s">
        <v>1630</v>
      </c>
      <c r="AD106">
        <v>6070872882</v>
      </c>
      <c r="AE106" t="s">
        <v>1619</v>
      </c>
    </row>
    <row r="107" spans="1:31">
      <c r="A107">
        <v>523347</v>
      </c>
      <c r="B107" t="s">
        <v>1610</v>
      </c>
      <c r="C107" t="s">
        <v>1611</v>
      </c>
      <c r="D107" t="s">
        <v>1620</v>
      </c>
      <c r="E107">
        <v>11053199</v>
      </c>
      <c r="F107" t="s">
        <v>1620</v>
      </c>
      <c r="G107" t="s">
        <v>2076</v>
      </c>
      <c r="H107" t="s">
        <v>180</v>
      </c>
      <c r="I107" t="s">
        <v>1614</v>
      </c>
      <c r="L107" t="s">
        <v>2077</v>
      </c>
      <c r="M107">
        <v>3</v>
      </c>
      <c r="N107" t="s">
        <v>2078</v>
      </c>
      <c r="O107" t="s">
        <v>1624</v>
      </c>
      <c r="P107" t="s">
        <v>2079</v>
      </c>
      <c r="Q107">
        <v>124.6273498535</v>
      </c>
      <c r="R107">
        <v>0.854865015</v>
      </c>
      <c r="S107" t="s">
        <v>1626</v>
      </c>
      <c r="T107" t="s">
        <v>179</v>
      </c>
      <c r="U107" t="s">
        <v>8</v>
      </c>
      <c r="V107">
        <v>1</v>
      </c>
      <c r="W107" t="s">
        <v>1627</v>
      </c>
      <c r="Z107" t="s">
        <v>1628</v>
      </c>
      <c r="AA107" t="s">
        <v>1629</v>
      </c>
      <c r="AB107">
        <v>0</v>
      </c>
      <c r="AC107" t="s">
        <v>1630</v>
      </c>
      <c r="AD107">
        <v>6070872780</v>
      </c>
      <c r="AE107" t="s">
        <v>1619</v>
      </c>
    </row>
    <row r="108" spans="1:31">
      <c r="A108">
        <v>523348</v>
      </c>
      <c r="B108" t="s">
        <v>1610</v>
      </c>
      <c r="C108" t="s">
        <v>1611</v>
      </c>
      <c r="D108" t="s">
        <v>1620</v>
      </c>
      <c r="E108">
        <v>11053199</v>
      </c>
      <c r="F108" t="s">
        <v>1620</v>
      </c>
      <c r="G108" t="s">
        <v>2080</v>
      </c>
      <c r="H108" t="s">
        <v>181</v>
      </c>
      <c r="I108" t="s">
        <v>1614</v>
      </c>
      <c r="L108" t="s">
        <v>2081</v>
      </c>
      <c r="M108">
        <v>3</v>
      </c>
      <c r="N108" t="s">
        <v>2082</v>
      </c>
      <c r="O108" t="s">
        <v>1624</v>
      </c>
      <c r="P108" t="s">
        <v>2083</v>
      </c>
      <c r="Q108">
        <v>124.61631</v>
      </c>
      <c r="R108">
        <v>0.768177</v>
      </c>
      <c r="S108" t="s">
        <v>1626</v>
      </c>
      <c r="T108" t="s">
        <v>84</v>
      </c>
      <c r="U108" t="s">
        <v>8</v>
      </c>
      <c r="V108">
        <v>1</v>
      </c>
      <c r="W108" t="s">
        <v>1671</v>
      </c>
      <c r="Z108" t="s">
        <v>1628</v>
      </c>
      <c r="AA108" t="s">
        <v>1629</v>
      </c>
      <c r="AB108">
        <v>0</v>
      </c>
      <c r="AC108" t="s">
        <v>1647</v>
      </c>
      <c r="AD108">
        <v>6070872781</v>
      </c>
      <c r="AE108" t="s">
        <v>1619</v>
      </c>
    </row>
    <row r="109" spans="1:31">
      <c r="A109">
        <v>523600</v>
      </c>
      <c r="B109" t="s">
        <v>1610</v>
      </c>
      <c r="C109" t="s">
        <v>1611</v>
      </c>
      <c r="D109" t="s">
        <v>1620</v>
      </c>
      <c r="E109">
        <v>11053199</v>
      </c>
      <c r="F109" t="s">
        <v>1620</v>
      </c>
      <c r="G109" t="s">
        <v>2084</v>
      </c>
      <c r="H109" t="s">
        <v>182</v>
      </c>
      <c r="I109" t="s">
        <v>1614</v>
      </c>
      <c r="L109" t="s">
        <v>2085</v>
      </c>
      <c r="M109">
        <v>3</v>
      </c>
      <c r="N109" t="s">
        <v>2086</v>
      </c>
      <c r="O109" t="s">
        <v>1624</v>
      </c>
      <c r="P109" t="s">
        <v>2087</v>
      </c>
      <c r="Q109">
        <v>124.5915908813</v>
      </c>
      <c r="R109">
        <v>0.716790974</v>
      </c>
      <c r="S109" t="s">
        <v>1626</v>
      </c>
      <c r="T109" t="s">
        <v>157</v>
      </c>
      <c r="U109" t="s">
        <v>8</v>
      </c>
      <c r="V109">
        <v>1</v>
      </c>
      <c r="W109" t="s">
        <v>1627</v>
      </c>
      <c r="Z109" t="s">
        <v>1628</v>
      </c>
      <c r="AA109" t="s">
        <v>1629</v>
      </c>
      <c r="AB109">
        <v>0</v>
      </c>
      <c r="AC109" t="s">
        <v>1647</v>
      </c>
      <c r="AD109">
        <v>6070872600</v>
      </c>
      <c r="AE109" t="s">
        <v>1619</v>
      </c>
    </row>
    <row r="110" spans="1:31">
      <c r="A110">
        <v>523643</v>
      </c>
      <c r="B110" t="s">
        <v>1610</v>
      </c>
      <c r="C110" t="s">
        <v>1611</v>
      </c>
      <c r="D110" t="s">
        <v>1620</v>
      </c>
      <c r="E110">
        <v>11053199</v>
      </c>
      <c r="F110" t="s">
        <v>1620</v>
      </c>
      <c r="G110" t="s">
        <v>2088</v>
      </c>
      <c r="H110" t="s">
        <v>183</v>
      </c>
      <c r="I110" t="s">
        <v>1614</v>
      </c>
      <c r="L110" t="s">
        <v>2089</v>
      </c>
      <c r="M110">
        <v>3</v>
      </c>
      <c r="N110" t="s">
        <v>2090</v>
      </c>
      <c r="O110" t="s">
        <v>1624</v>
      </c>
      <c r="P110" t="s">
        <v>2091</v>
      </c>
      <c r="Q110">
        <v>124.6100158691</v>
      </c>
      <c r="R110">
        <v>0.768338978</v>
      </c>
      <c r="S110" t="s">
        <v>1626</v>
      </c>
      <c r="T110" t="s">
        <v>84</v>
      </c>
      <c r="U110" t="s">
        <v>8</v>
      </c>
      <c r="V110">
        <v>1</v>
      </c>
      <c r="W110" t="s">
        <v>1627</v>
      </c>
      <c r="Z110" t="s">
        <v>1628</v>
      </c>
      <c r="AA110" t="s">
        <v>1629</v>
      </c>
      <c r="AB110">
        <v>0</v>
      </c>
      <c r="AC110" t="s">
        <v>1647</v>
      </c>
      <c r="AD110">
        <v>6070871488</v>
      </c>
      <c r="AE110" t="s">
        <v>1619</v>
      </c>
    </row>
    <row r="111" spans="1:31">
      <c r="A111">
        <v>523673</v>
      </c>
      <c r="B111" t="s">
        <v>1610</v>
      </c>
      <c r="C111" t="s">
        <v>1611</v>
      </c>
      <c r="D111" t="s">
        <v>1648</v>
      </c>
      <c r="E111">
        <v>11053208</v>
      </c>
      <c r="F111" t="s">
        <v>1648</v>
      </c>
      <c r="G111" t="s">
        <v>2092</v>
      </c>
      <c r="H111" t="s">
        <v>184</v>
      </c>
      <c r="I111" t="s">
        <v>1614</v>
      </c>
      <c r="L111" t="s">
        <v>2093</v>
      </c>
      <c r="M111">
        <v>3</v>
      </c>
      <c r="N111" t="s">
        <v>2094</v>
      </c>
      <c r="O111" t="s">
        <v>1624</v>
      </c>
      <c r="P111" t="s">
        <v>2095</v>
      </c>
      <c r="Q111">
        <v>124.00616</v>
      </c>
      <c r="R111">
        <v>0.38339</v>
      </c>
      <c r="S111" t="s">
        <v>1693</v>
      </c>
      <c r="T111" t="s">
        <v>46</v>
      </c>
      <c r="U111" t="s">
        <v>22</v>
      </c>
      <c r="V111">
        <v>1</v>
      </c>
      <c r="W111" t="s">
        <v>1627</v>
      </c>
      <c r="Z111" t="s">
        <v>1628</v>
      </c>
      <c r="AA111" t="s">
        <v>1629</v>
      </c>
      <c r="AB111">
        <v>0</v>
      </c>
      <c r="AC111" t="s">
        <v>1647</v>
      </c>
      <c r="AD111">
        <v>6070897445</v>
      </c>
      <c r="AE111" t="s">
        <v>1619</v>
      </c>
    </row>
    <row r="112" spans="1:31">
      <c r="A112">
        <v>523674</v>
      </c>
      <c r="B112" t="s">
        <v>1610</v>
      </c>
      <c r="C112" t="s">
        <v>1611</v>
      </c>
      <c r="D112" t="s">
        <v>1648</v>
      </c>
      <c r="E112">
        <v>11053210</v>
      </c>
      <c r="F112" t="s">
        <v>1648</v>
      </c>
      <c r="G112" t="s">
        <v>2096</v>
      </c>
      <c r="H112" t="s">
        <v>185</v>
      </c>
      <c r="I112" t="s">
        <v>1614</v>
      </c>
      <c r="L112" t="s">
        <v>2097</v>
      </c>
      <c r="M112">
        <v>3</v>
      </c>
      <c r="N112" t="s">
        <v>2098</v>
      </c>
      <c r="O112" t="s">
        <v>1624</v>
      </c>
      <c r="P112" t="s">
        <v>2099</v>
      </c>
      <c r="Q112">
        <v>124.08578</v>
      </c>
      <c r="R112">
        <v>0.39148</v>
      </c>
      <c r="S112" t="s">
        <v>2100</v>
      </c>
      <c r="T112" t="s">
        <v>105</v>
      </c>
      <c r="U112" t="s">
        <v>22</v>
      </c>
      <c r="V112">
        <v>1</v>
      </c>
      <c r="W112" t="s">
        <v>1627</v>
      </c>
      <c r="Z112" t="s">
        <v>1628</v>
      </c>
      <c r="AA112" t="s">
        <v>1629</v>
      </c>
      <c r="AB112">
        <v>0</v>
      </c>
      <c r="AC112" t="s">
        <v>1630</v>
      </c>
      <c r="AD112">
        <v>6070897450</v>
      </c>
      <c r="AE112" t="s">
        <v>1619</v>
      </c>
    </row>
    <row r="113" spans="1:31">
      <c r="A113">
        <v>523675</v>
      </c>
      <c r="B113" t="s">
        <v>1610</v>
      </c>
      <c r="C113" t="s">
        <v>1611</v>
      </c>
      <c r="D113" t="s">
        <v>1648</v>
      </c>
      <c r="E113">
        <v>11053210</v>
      </c>
      <c r="F113" t="s">
        <v>1648</v>
      </c>
      <c r="G113" t="s">
        <v>2101</v>
      </c>
      <c r="H113" t="s">
        <v>186</v>
      </c>
      <c r="I113" t="s">
        <v>1614</v>
      </c>
      <c r="L113" t="s">
        <v>2102</v>
      </c>
      <c r="M113">
        <v>3</v>
      </c>
      <c r="N113" t="s">
        <v>2103</v>
      </c>
      <c r="O113" t="s">
        <v>1624</v>
      </c>
      <c r="P113" t="s">
        <v>2104</v>
      </c>
      <c r="Q113">
        <v>124.09355</v>
      </c>
      <c r="R113">
        <v>0.39303</v>
      </c>
      <c r="S113" t="s">
        <v>2105</v>
      </c>
      <c r="T113" t="s">
        <v>105</v>
      </c>
      <c r="U113" t="s">
        <v>22</v>
      </c>
      <c r="V113">
        <v>1</v>
      </c>
      <c r="W113" t="s">
        <v>1627</v>
      </c>
      <c r="Z113" t="s">
        <v>1628</v>
      </c>
      <c r="AA113" t="s">
        <v>1629</v>
      </c>
      <c r="AB113">
        <v>0</v>
      </c>
      <c r="AC113" t="s">
        <v>1630</v>
      </c>
      <c r="AD113">
        <v>6070897452</v>
      </c>
      <c r="AE113" t="s">
        <v>1619</v>
      </c>
    </row>
    <row r="114" spans="1:31">
      <c r="A114">
        <v>523676</v>
      </c>
      <c r="B114" t="s">
        <v>1610</v>
      </c>
      <c r="C114" t="s">
        <v>1611</v>
      </c>
      <c r="D114" t="s">
        <v>1648</v>
      </c>
      <c r="E114">
        <v>11053210</v>
      </c>
      <c r="F114" t="s">
        <v>1648</v>
      </c>
      <c r="G114" t="s">
        <v>2106</v>
      </c>
      <c r="H114" t="s">
        <v>187</v>
      </c>
      <c r="I114" t="s">
        <v>1614</v>
      </c>
      <c r="L114" t="s">
        <v>2107</v>
      </c>
      <c r="M114">
        <v>3</v>
      </c>
      <c r="N114" t="s">
        <v>2108</v>
      </c>
      <c r="O114" t="s">
        <v>1624</v>
      </c>
      <c r="P114" t="s">
        <v>2109</v>
      </c>
      <c r="Q114">
        <v>124.2726</v>
      </c>
      <c r="R114">
        <v>0.42595</v>
      </c>
      <c r="S114" t="s">
        <v>2110</v>
      </c>
      <c r="T114" t="s">
        <v>108</v>
      </c>
      <c r="U114" t="s">
        <v>22</v>
      </c>
      <c r="V114">
        <v>1</v>
      </c>
      <c r="W114" t="s">
        <v>1627</v>
      </c>
      <c r="Z114" t="s">
        <v>1628</v>
      </c>
      <c r="AA114" t="s">
        <v>1629</v>
      </c>
      <c r="AB114">
        <v>0</v>
      </c>
      <c r="AC114" t="s">
        <v>1647</v>
      </c>
      <c r="AD114">
        <v>6070897474</v>
      </c>
      <c r="AE114" t="s">
        <v>1619</v>
      </c>
    </row>
    <row r="115" spans="1:31">
      <c r="A115">
        <v>523677</v>
      </c>
      <c r="B115" t="s">
        <v>1610</v>
      </c>
      <c r="C115" t="s">
        <v>1611</v>
      </c>
      <c r="D115" t="s">
        <v>1648</v>
      </c>
      <c r="E115">
        <v>11053210</v>
      </c>
      <c r="F115" t="s">
        <v>1648</v>
      </c>
      <c r="G115" t="s">
        <v>2111</v>
      </c>
      <c r="H115" t="s">
        <v>188</v>
      </c>
      <c r="I115" t="s">
        <v>1614</v>
      </c>
      <c r="L115" t="s">
        <v>2112</v>
      </c>
      <c r="M115">
        <v>3</v>
      </c>
      <c r="N115" t="s">
        <v>2113</v>
      </c>
      <c r="O115" t="s">
        <v>1624</v>
      </c>
      <c r="P115" t="s">
        <v>2114</v>
      </c>
      <c r="Q115">
        <v>124.31871</v>
      </c>
      <c r="R115">
        <v>0.449</v>
      </c>
      <c r="S115" t="s">
        <v>1923</v>
      </c>
      <c r="T115" t="s">
        <v>21</v>
      </c>
      <c r="U115" t="s">
        <v>22</v>
      </c>
      <c r="V115">
        <v>1</v>
      </c>
      <c r="W115" t="s">
        <v>1627</v>
      </c>
      <c r="Z115" t="s">
        <v>1628</v>
      </c>
      <c r="AA115" t="s">
        <v>1629</v>
      </c>
      <c r="AB115">
        <v>0</v>
      </c>
      <c r="AC115" t="s">
        <v>1630</v>
      </c>
      <c r="AD115">
        <v>6070897479</v>
      </c>
      <c r="AE115" t="s">
        <v>1619</v>
      </c>
    </row>
    <row r="116" spans="1:31">
      <c r="A116">
        <v>523678</v>
      </c>
      <c r="B116" t="s">
        <v>1610</v>
      </c>
      <c r="C116" t="s">
        <v>1611</v>
      </c>
      <c r="D116" t="s">
        <v>1648</v>
      </c>
      <c r="E116">
        <v>11053210</v>
      </c>
      <c r="F116" t="s">
        <v>1648</v>
      </c>
      <c r="G116" t="s">
        <v>2115</v>
      </c>
      <c r="H116" t="s">
        <v>189</v>
      </c>
      <c r="I116" t="s">
        <v>1614</v>
      </c>
      <c r="L116" t="s">
        <v>2116</v>
      </c>
      <c r="M116">
        <v>3</v>
      </c>
      <c r="N116" t="s">
        <v>2117</v>
      </c>
      <c r="O116" t="s">
        <v>1624</v>
      </c>
      <c r="P116" t="s">
        <v>2118</v>
      </c>
      <c r="Q116">
        <v>124.35441</v>
      </c>
      <c r="R116">
        <v>0.45406</v>
      </c>
      <c r="S116" t="s">
        <v>2119</v>
      </c>
      <c r="T116" t="s">
        <v>21</v>
      </c>
      <c r="U116" t="s">
        <v>22</v>
      </c>
      <c r="V116">
        <v>1</v>
      </c>
      <c r="W116" t="s">
        <v>1627</v>
      </c>
      <c r="Z116" t="s">
        <v>1628</v>
      </c>
      <c r="AA116" t="s">
        <v>1629</v>
      </c>
      <c r="AB116">
        <v>0</v>
      </c>
      <c r="AC116" t="s">
        <v>1647</v>
      </c>
      <c r="AD116">
        <v>6070897481</v>
      </c>
      <c r="AE116" t="s">
        <v>1619</v>
      </c>
    </row>
    <row r="117" spans="1:31">
      <c r="A117">
        <v>523717</v>
      </c>
      <c r="B117" t="s">
        <v>1610</v>
      </c>
      <c r="C117" t="s">
        <v>1611</v>
      </c>
      <c r="D117" t="s">
        <v>1648</v>
      </c>
      <c r="E117">
        <v>11053208</v>
      </c>
      <c r="F117" t="s">
        <v>1648</v>
      </c>
      <c r="G117" t="s">
        <v>2120</v>
      </c>
      <c r="H117" t="s">
        <v>190</v>
      </c>
      <c r="I117" t="s">
        <v>1614</v>
      </c>
      <c r="L117" t="s">
        <v>2121</v>
      </c>
      <c r="M117">
        <v>3</v>
      </c>
      <c r="N117" t="s">
        <v>2122</v>
      </c>
      <c r="O117" t="s">
        <v>1617</v>
      </c>
      <c r="P117" t="s">
        <v>2123</v>
      </c>
      <c r="Q117">
        <v>123.97186</v>
      </c>
      <c r="R117">
        <v>0.36367</v>
      </c>
      <c r="S117" t="s">
        <v>2124</v>
      </c>
      <c r="T117" t="s">
        <v>46</v>
      </c>
      <c r="U117" t="s">
        <v>22</v>
      </c>
      <c r="V117">
        <v>1</v>
      </c>
      <c r="W117" t="s">
        <v>1627</v>
      </c>
      <c r="Z117" t="s">
        <v>1628</v>
      </c>
      <c r="AA117" t="s">
        <v>1629</v>
      </c>
      <c r="AB117">
        <v>0</v>
      </c>
      <c r="AC117" t="s">
        <v>1630</v>
      </c>
      <c r="AD117">
        <v>6070897372</v>
      </c>
      <c r="AE117" t="s">
        <v>1619</v>
      </c>
    </row>
    <row r="118" spans="1:31">
      <c r="A118">
        <v>523718</v>
      </c>
      <c r="B118" t="s">
        <v>1610</v>
      </c>
      <c r="C118" t="s">
        <v>1611</v>
      </c>
      <c r="D118" t="s">
        <v>1620</v>
      </c>
      <c r="E118">
        <v>11053194</v>
      </c>
      <c r="F118" t="s">
        <v>1620</v>
      </c>
      <c r="G118" t="s">
        <v>2125</v>
      </c>
      <c r="H118" t="s">
        <v>192</v>
      </c>
      <c r="I118" t="s">
        <v>1614</v>
      </c>
      <c r="L118" t="s">
        <v>2126</v>
      </c>
      <c r="M118">
        <v>3</v>
      </c>
      <c r="N118" t="s">
        <v>2127</v>
      </c>
      <c r="O118" t="s">
        <v>1624</v>
      </c>
      <c r="P118" t="s">
        <v>2128</v>
      </c>
      <c r="Q118">
        <v>124.4431304932</v>
      </c>
      <c r="R118">
        <v>0.72338599</v>
      </c>
      <c r="S118" t="s">
        <v>1680</v>
      </c>
      <c r="T118" t="s">
        <v>191</v>
      </c>
      <c r="U118" t="s">
        <v>8</v>
      </c>
      <c r="V118">
        <v>1</v>
      </c>
      <c r="W118" t="s">
        <v>1627</v>
      </c>
      <c r="Z118" t="s">
        <v>1628</v>
      </c>
      <c r="AA118" t="s">
        <v>1629</v>
      </c>
      <c r="AB118">
        <v>0</v>
      </c>
      <c r="AC118" t="s">
        <v>1630</v>
      </c>
      <c r="AD118">
        <v>6070871345</v>
      </c>
      <c r="AE118" t="s">
        <v>1619</v>
      </c>
    </row>
    <row r="119" spans="1:31">
      <c r="A119">
        <v>523719</v>
      </c>
      <c r="B119" t="s">
        <v>1610</v>
      </c>
      <c r="C119" t="s">
        <v>1611</v>
      </c>
      <c r="D119" t="s">
        <v>1620</v>
      </c>
      <c r="E119">
        <v>11053197</v>
      </c>
      <c r="F119" t="s">
        <v>1620</v>
      </c>
      <c r="G119" t="s">
        <v>2129</v>
      </c>
      <c r="H119" t="s">
        <v>193</v>
      </c>
      <c r="I119" t="s">
        <v>1614</v>
      </c>
      <c r="L119" t="s">
        <v>2130</v>
      </c>
      <c r="M119">
        <v>3</v>
      </c>
      <c r="N119" t="s">
        <v>2131</v>
      </c>
      <c r="O119" t="s">
        <v>1624</v>
      </c>
      <c r="P119" t="s">
        <v>2132</v>
      </c>
      <c r="Q119">
        <v>124.392326355</v>
      </c>
      <c r="R119">
        <v>0.705931008</v>
      </c>
      <c r="S119" t="s">
        <v>1626</v>
      </c>
      <c r="T119" t="s">
        <v>71</v>
      </c>
      <c r="U119" t="s">
        <v>8</v>
      </c>
      <c r="V119">
        <v>1</v>
      </c>
      <c r="W119" t="s">
        <v>1627</v>
      </c>
      <c r="Z119" t="s">
        <v>1628</v>
      </c>
      <c r="AA119" t="s">
        <v>1629</v>
      </c>
      <c r="AB119">
        <v>0</v>
      </c>
      <c r="AC119" t="s">
        <v>1630</v>
      </c>
      <c r="AD119">
        <v>6070871352</v>
      </c>
      <c r="AE119" t="s">
        <v>1619</v>
      </c>
    </row>
    <row r="120" spans="1:31">
      <c r="A120">
        <v>523720</v>
      </c>
      <c r="B120" t="s">
        <v>1610</v>
      </c>
      <c r="C120" t="s">
        <v>1611</v>
      </c>
      <c r="D120" t="s">
        <v>1620</v>
      </c>
      <c r="E120">
        <v>11053197</v>
      </c>
      <c r="F120" t="s">
        <v>1620</v>
      </c>
      <c r="G120" t="s">
        <v>2133</v>
      </c>
      <c r="H120" t="s">
        <v>194</v>
      </c>
      <c r="I120" t="s">
        <v>1614</v>
      </c>
      <c r="L120" t="s">
        <v>2134</v>
      </c>
      <c r="M120">
        <v>3</v>
      </c>
      <c r="N120" t="s">
        <v>2135</v>
      </c>
      <c r="O120" t="s">
        <v>1624</v>
      </c>
      <c r="P120" t="s">
        <v>2136</v>
      </c>
      <c r="Q120">
        <v>124.4015274048</v>
      </c>
      <c r="R120">
        <v>0.702544987</v>
      </c>
      <c r="S120" t="s">
        <v>1626</v>
      </c>
      <c r="T120" t="s">
        <v>25</v>
      </c>
      <c r="U120" t="s">
        <v>8</v>
      </c>
      <c r="V120">
        <v>1</v>
      </c>
      <c r="W120" t="s">
        <v>1627</v>
      </c>
      <c r="Z120" t="s">
        <v>1628</v>
      </c>
      <c r="AA120" t="s">
        <v>1629</v>
      </c>
      <c r="AB120">
        <v>0</v>
      </c>
      <c r="AC120" t="s">
        <v>1647</v>
      </c>
      <c r="AD120">
        <v>6070871354</v>
      </c>
      <c r="AE120" t="s">
        <v>1619</v>
      </c>
    </row>
    <row r="121" spans="1:31">
      <c r="A121">
        <v>523721</v>
      </c>
      <c r="B121" t="s">
        <v>1610</v>
      </c>
      <c r="C121" t="s">
        <v>1611</v>
      </c>
      <c r="D121" t="s">
        <v>1620</v>
      </c>
      <c r="E121">
        <v>11053197</v>
      </c>
      <c r="F121" t="s">
        <v>1620</v>
      </c>
      <c r="G121" t="s">
        <v>2137</v>
      </c>
      <c r="H121" t="s">
        <v>195</v>
      </c>
      <c r="I121" t="s">
        <v>1614</v>
      </c>
      <c r="L121" t="s">
        <v>2138</v>
      </c>
      <c r="M121">
        <v>3</v>
      </c>
      <c r="N121" t="s">
        <v>2139</v>
      </c>
      <c r="O121" t="s">
        <v>1624</v>
      </c>
      <c r="P121" t="s">
        <v>2140</v>
      </c>
      <c r="Q121">
        <v>124.494392395</v>
      </c>
      <c r="R121">
        <v>0.519912004</v>
      </c>
      <c r="S121" t="s">
        <v>1670</v>
      </c>
      <c r="T121" t="s">
        <v>118</v>
      </c>
      <c r="U121" t="s">
        <v>8</v>
      </c>
      <c r="V121">
        <v>1</v>
      </c>
      <c r="W121" t="s">
        <v>1627</v>
      </c>
      <c r="Z121" t="s">
        <v>1628</v>
      </c>
      <c r="AA121" t="s">
        <v>1629</v>
      </c>
      <c r="AB121">
        <v>0</v>
      </c>
      <c r="AC121" t="s">
        <v>1647</v>
      </c>
      <c r="AD121">
        <v>6070871396</v>
      </c>
      <c r="AE121" t="s">
        <v>1619</v>
      </c>
    </row>
    <row r="122" spans="1:31">
      <c r="A122">
        <v>523722</v>
      </c>
      <c r="B122" t="s">
        <v>1610</v>
      </c>
      <c r="C122" t="s">
        <v>1611</v>
      </c>
      <c r="D122" t="s">
        <v>1620</v>
      </c>
      <c r="E122">
        <v>11053197</v>
      </c>
      <c r="F122" t="s">
        <v>1620</v>
      </c>
      <c r="G122" t="s">
        <v>2141</v>
      </c>
      <c r="H122" t="s">
        <v>196</v>
      </c>
      <c r="I122" t="s">
        <v>1614</v>
      </c>
      <c r="L122" t="s">
        <v>2142</v>
      </c>
      <c r="M122">
        <v>3</v>
      </c>
      <c r="N122" t="s">
        <v>2143</v>
      </c>
      <c r="O122" t="s">
        <v>1624</v>
      </c>
      <c r="P122" t="s">
        <v>2144</v>
      </c>
      <c r="Q122">
        <v>124.5014724731</v>
      </c>
      <c r="R122">
        <v>0.492617995</v>
      </c>
      <c r="S122" t="s">
        <v>1670</v>
      </c>
      <c r="T122" t="s">
        <v>118</v>
      </c>
      <c r="U122" t="s">
        <v>8</v>
      </c>
      <c r="V122">
        <v>1</v>
      </c>
      <c r="W122" t="s">
        <v>1627</v>
      </c>
      <c r="Z122" t="s">
        <v>1628</v>
      </c>
      <c r="AA122" t="s">
        <v>1629</v>
      </c>
      <c r="AB122">
        <v>0</v>
      </c>
      <c r="AC122" t="s">
        <v>1647</v>
      </c>
      <c r="AD122">
        <v>6070871397</v>
      </c>
      <c r="AE122" t="s">
        <v>1619</v>
      </c>
    </row>
    <row r="123" spans="1:31">
      <c r="A123">
        <v>523723</v>
      </c>
      <c r="B123" t="s">
        <v>1610</v>
      </c>
      <c r="C123" t="s">
        <v>1611</v>
      </c>
      <c r="D123" t="s">
        <v>1620</v>
      </c>
      <c r="E123">
        <v>11053194</v>
      </c>
      <c r="F123" t="s">
        <v>1620</v>
      </c>
      <c r="G123" t="s">
        <v>2145</v>
      </c>
      <c r="H123" t="s">
        <v>197</v>
      </c>
      <c r="I123" t="s">
        <v>1614</v>
      </c>
      <c r="L123" t="s">
        <v>2146</v>
      </c>
      <c r="M123">
        <v>3</v>
      </c>
      <c r="N123" t="s">
        <v>2147</v>
      </c>
      <c r="O123" t="s">
        <v>1624</v>
      </c>
      <c r="P123" t="s">
        <v>2148</v>
      </c>
      <c r="Q123">
        <v>124.4661331177</v>
      </c>
      <c r="R123">
        <v>0.793738008</v>
      </c>
      <c r="S123" t="s">
        <v>1680</v>
      </c>
      <c r="T123" t="s">
        <v>122</v>
      </c>
      <c r="U123" t="s">
        <v>39</v>
      </c>
      <c r="V123">
        <v>1</v>
      </c>
      <c r="W123" t="s">
        <v>1627</v>
      </c>
      <c r="Z123" t="s">
        <v>1628</v>
      </c>
      <c r="AA123" t="s">
        <v>1629</v>
      </c>
      <c r="AB123">
        <v>0</v>
      </c>
      <c r="AC123" t="s">
        <v>1630</v>
      </c>
      <c r="AD123">
        <v>6070871424</v>
      </c>
      <c r="AE123" t="s">
        <v>1619</v>
      </c>
    </row>
    <row r="124" spans="1:31">
      <c r="A124">
        <v>523724</v>
      </c>
      <c r="B124" t="s">
        <v>1610</v>
      </c>
      <c r="C124" t="s">
        <v>1611</v>
      </c>
      <c r="D124" t="s">
        <v>1620</v>
      </c>
      <c r="E124">
        <v>11053194</v>
      </c>
      <c r="F124" t="s">
        <v>1620</v>
      </c>
      <c r="G124" t="s">
        <v>2149</v>
      </c>
      <c r="H124" t="s">
        <v>199</v>
      </c>
      <c r="I124" t="s">
        <v>1614</v>
      </c>
      <c r="L124" t="s">
        <v>2150</v>
      </c>
      <c r="M124">
        <v>3</v>
      </c>
      <c r="N124" t="s">
        <v>2151</v>
      </c>
      <c r="O124" t="s">
        <v>1624</v>
      </c>
      <c r="P124" t="s">
        <v>2152</v>
      </c>
      <c r="Q124">
        <v>124.4616546631</v>
      </c>
      <c r="R124">
        <v>0.799289942</v>
      </c>
      <c r="S124" t="s">
        <v>1680</v>
      </c>
      <c r="T124" t="s">
        <v>198</v>
      </c>
      <c r="U124" t="s">
        <v>39</v>
      </c>
      <c r="V124">
        <v>1</v>
      </c>
      <c r="W124" t="s">
        <v>1627</v>
      </c>
      <c r="Z124" t="s">
        <v>1628</v>
      </c>
      <c r="AA124" t="s">
        <v>1629</v>
      </c>
      <c r="AB124">
        <v>0</v>
      </c>
      <c r="AC124" t="s">
        <v>1647</v>
      </c>
      <c r="AD124">
        <v>6070871425</v>
      </c>
      <c r="AE124" t="s">
        <v>1619</v>
      </c>
    </row>
    <row r="125" spans="1:31">
      <c r="A125">
        <v>523725</v>
      </c>
      <c r="B125" t="s">
        <v>1610</v>
      </c>
      <c r="C125" t="s">
        <v>1611</v>
      </c>
      <c r="D125" t="s">
        <v>1620</v>
      </c>
      <c r="E125">
        <v>11053199</v>
      </c>
      <c r="F125" t="s">
        <v>1620</v>
      </c>
      <c r="G125" t="s">
        <v>2153</v>
      </c>
      <c r="H125" t="s">
        <v>200</v>
      </c>
      <c r="I125" t="s">
        <v>1614</v>
      </c>
      <c r="L125" t="s">
        <v>2154</v>
      </c>
      <c r="M125">
        <v>3</v>
      </c>
      <c r="N125" t="s">
        <v>2155</v>
      </c>
      <c r="O125" t="s">
        <v>1624</v>
      </c>
      <c r="P125" t="s">
        <v>2156</v>
      </c>
      <c r="Q125">
        <v>124.4060974121</v>
      </c>
      <c r="R125">
        <v>0.803274989</v>
      </c>
      <c r="S125" t="s">
        <v>1827</v>
      </c>
      <c r="T125" t="s">
        <v>166</v>
      </c>
      <c r="U125" t="s">
        <v>101</v>
      </c>
      <c r="V125">
        <v>1</v>
      </c>
      <c r="W125" t="s">
        <v>1627</v>
      </c>
      <c r="Z125" t="s">
        <v>1628</v>
      </c>
      <c r="AA125" t="s">
        <v>1629</v>
      </c>
      <c r="AB125">
        <v>0</v>
      </c>
      <c r="AC125" t="s">
        <v>1647</v>
      </c>
      <c r="AD125">
        <v>6070871459</v>
      </c>
      <c r="AE125" t="s">
        <v>1619</v>
      </c>
    </row>
    <row r="126" spans="1:31">
      <c r="A126">
        <v>524105</v>
      </c>
      <c r="B126" t="s">
        <v>1610</v>
      </c>
      <c r="C126" t="s">
        <v>1611</v>
      </c>
      <c r="D126" t="s">
        <v>1924</v>
      </c>
      <c r="F126" t="s">
        <v>1924</v>
      </c>
      <c r="G126" t="s">
        <v>2157</v>
      </c>
      <c r="H126" t="s">
        <v>175</v>
      </c>
      <c r="I126" t="s">
        <v>2158</v>
      </c>
      <c r="L126" t="s">
        <v>2159</v>
      </c>
      <c r="M126">
        <v>2</v>
      </c>
      <c r="N126" t="s">
        <v>2063</v>
      </c>
      <c r="O126" t="s">
        <v>1624</v>
      </c>
      <c r="P126" t="s">
        <v>2160</v>
      </c>
      <c r="Q126">
        <v>124.2754</v>
      </c>
      <c r="R126">
        <v>0.6815</v>
      </c>
      <c r="S126" t="s">
        <v>2065</v>
      </c>
      <c r="T126" t="s">
        <v>131</v>
      </c>
      <c r="U126" t="s">
        <v>132</v>
      </c>
      <c r="V126">
        <v>1</v>
      </c>
      <c r="W126" t="s">
        <v>1627</v>
      </c>
      <c r="Z126" t="s">
        <v>1628</v>
      </c>
      <c r="AA126" t="s">
        <v>1629</v>
      </c>
      <c r="AC126" t="s">
        <v>1647</v>
      </c>
      <c r="AD126">
        <v>6070899412</v>
      </c>
      <c r="AE126" t="s">
        <v>1619</v>
      </c>
    </row>
    <row r="127" spans="1:31">
      <c r="A127">
        <v>524106</v>
      </c>
      <c r="B127" t="s">
        <v>1610</v>
      </c>
      <c r="C127" t="s">
        <v>1611</v>
      </c>
      <c r="D127" t="s">
        <v>1924</v>
      </c>
      <c r="E127">
        <v>11053153</v>
      </c>
      <c r="F127" t="s">
        <v>1924</v>
      </c>
      <c r="G127" t="s">
        <v>2161</v>
      </c>
      <c r="H127" t="s">
        <v>202</v>
      </c>
      <c r="I127" t="s">
        <v>1614</v>
      </c>
      <c r="L127" t="s">
        <v>2162</v>
      </c>
      <c r="M127">
        <v>3</v>
      </c>
      <c r="N127" t="s">
        <v>2163</v>
      </c>
      <c r="O127" t="s">
        <v>1624</v>
      </c>
      <c r="P127" t="s">
        <v>2164</v>
      </c>
      <c r="Q127">
        <v>124.29932</v>
      </c>
      <c r="R127">
        <v>0.765808</v>
      </c>
      <c r="S127" t="s">
        <v>2165</v>
      </c>
      <c r="T127" t="s">
        <v>201</v>
      </c>
      <c r="U127" t="s">
        <v>132</v>
      </c>
      <c r="V127">
        <v>1</v>
      </c>
      <c r="W127" t="s">
        <v>1627</v>
      </c>
      <c r="Z127" t="s">
        <v>1628</v>
      </c>
      <c r="AA127" t="s">
        <v>1629</v>
      </c>
      <c r="AB127" t="s">
        <v>1929</v>
      </c>
      <c r="AC127" t="s">
        <v>1647</v>
      </c>
      <c r="AD127">
        <v>6070899416</v>
      </c>
      <c r="AE127" t="s">
        <v>1619</v>
      </c>
    </row>
    <row r="128" spans="1:31">
      <c r="A128">
        <v>524311</v>
      </c>
      <c r="B128" t="s">
        <v>1610</v>
      </c>
      <c r="C128" t="s">
        <v>1611</v>
      </c>
      <c r="D128" t="s">
        <v>1924</v>
      </c>
      <c r="F128" t="s">
        <v>1924</v>
      </c>
      <c r="G128" t="s">
        <v>2166</v>
      </c>
      <c r="H128" t="s">
        <v>203</v>
      </c>
      <c r="I128" t="s">
        <v>1614</v>
      </c>
      <c r="L128" t="s">
        <v>2167</v>
      </c>
      <c r="M128">
        <v>3</v>
      </c>
      <c r="N128" t="s">
        <v>2168</v>
      </c>
      <c r="O128" t="s">
        <v>1617</v>
      </c>
      <c r="P128" t="s">
        <v>2169</v>
      </c>
      <c r="Q128">
        <v>124.301965</v>
      </c>
      <c r="R128">
        <v>0.702508</v>
      </c>
      <c r="S128" t="s">
        <v>2170</v>
      </c>
      <c r="T128" t="s">
        <v>136</v>
      </c>
      <c r="U128" t="s">
        <v>132</v>
      </c>
      <c r="AD128">
        <v>6070914855</v>
      </c>
      <c r="AE128" t="s">
        <v>1619</v>
      </c>
    </row>
    <row r="129" spans="1:31">
      <c r="A129">
        <v>524340</v>
      </c>
      <c r="B129" t="s">
        <v>1610</v>
      </c>
      <c r="C129" t="s">
        <v>1611</v>
      </c>
      <c r="D129" t="s">
        <v>1620</v>
      </c>
      <c r="E129">
        <v>11053199</v>
      </c>
      <c r="F129" t="s">
        <v>1620</v>
      </c>
      <c r="G129" t="s">
        <v>2171</v>
      </c>
      <c r="H129" t="s">
        <v>205</v>
      </c>
      <c r="I129" t="s">
        <v>1614</v>
      </c>
      <c r="L129" t="s">
        <v>2172</v>
      </c>
      <c r="M129">
        <v>3</v>
      </c>
      <c r="N129" t="s">
        <v>2173</v>
      </c>
      <c r="O129" t="s">
        <v>1624</v>
      </c>
      <c r="P129" t="s">
        <v>2174</v>
      </c>
      <c r="Q129">
        <v>124.6579742432</v>
      </c>
      <c r="R129">
        <v>0.81321454</v>
      </c>
      <c r="S129" t="s">
        <v>1626</v>
      </c>
      <c r="T129" t="s">
        <v>204</v>
      </c>
      <c r="U129" t="s">
        <v>8</v>
      </c>
      <c r="V129">
        <v>1</v>
      </c>
      <c r="W129" t="s">
        <v>1627</v>
      </c>
      <c r="Z129" t="s">
        <v>1628</v>
      </c>
      <c r="AA129" t="s">
        <v>1629</v>
      </c>
      <c r="AB129">
        <v>0</v>
      </c>
      <c r="AC129" t="s">
        <v>1630</v>
      </c>
      <c r="AD129">
        <v>6070872767</v>
      </c>
      <c r="AE129" t="s">
        <v>1619</v>
      </c>
    </row>
    <row r="130" spans="1:31">
      <c r="A130">
        <v>524341</v>
      </c>
      <c r="B130" t="s">
        <v>1610</v>
      </c>
      <c r="C130" t="s">
        <v>1611</v>
      </c>
      <c r="D130" t="s">
        <v>1620</v>
      </c>
      <c r="E130">
        <v>11053199</v>
      </c>
      <c r="F130" t="s">
        <v>1620</v>
      </c>
      <c r="G130" t="s">
        <v>2175</v>
      </c>
      <c r="H130" t="s">
        <v>206</v>
      </c>
      <c r="I130" t="s">
        <v>1614</v>
      </c>
      <c r="L130" t="s">
        <v>2176</v>
      </c>
      <c r="M130">
        <v>3</v>
      </c>
      <c r="N130" t="s">
        <v>2177</v>
      </c>
      <c r="O130" t="s">
        <v>1624</v>
      </c>
      <c r="P130" t="s">
        <v>2178</v>
      </c>
      <c r="Q130">
        <v>124.6933288574</v>
      </c>
      <c r="R130">
        <v>0.855085015</v>
      </c>
      <c r="S130" t="s">
        <v>1626</v>
      </c>
      <c r="T130" t="s">
        <v>7</v>
      </c>
      <c r="U130" t="s">
        <v>8</v>
      </c>
      <c r="V130">
        <v>1</v>
      </c>
      <c r="W130" t="s">
        <v>1627</v>
      </c>
      <c r="Z130" t="s">
        <v>1628</v>
      </c>
      <c r="AA130" t="s">
        <v>1629</v>
      </c>
      <c r="AB130">
        <v>0</v>
      </c>
      <c r="AC130" t="s">
        <v>1630</v>
      </c>
      <c r="AD130">
        <v>6070872774</v>
      </c>
      <c r="AE130" t="s">
        <v>1619</v>
      </c>
    </row>
    <row r="131" spans="1:31">
      <c r="A131">
        <v>524342</v>
      </c>
      <c r="B131" t="s">
        <v>1610</v>
      </c>
      <c r="C131" t="s">
        <v>1611</v>
      </c>
      <c r="D131" t="s">
        <v>1620</v>
      </c>
      <c r="E131">
        <v>11053199</v>
      </c>
      <c r="F131" t="s">
        <v>1620</v>
      </c>
      <c r="G131" t="s">
        <v>2179</v>
      </c>
      <c r="H131" t="s">
        <v>207</v>
      </c>
      <c r="I131" t="s">
        <v>1614</v>
      </c>
      <c r="L131" t="s">
        <v>2180</v>
      </c>
      <c r="M131">
        <v>3</v>
      </c>
      <c r="N131" t="s">
        <v>2181</v>
      </c>
      <c r="O131" t="s">
        <v>1624</v>
      </c>
      <c r="P131" t="s">
        <v>2182</v>
      </c>
      <c r="Q131">
        <v>124.6888580322</v>
      </c>
      <c r="R131">
        <v>0.858193994</v>
      </c>
      <c r="S131" t="s">
        <v>1626</v>
      </c>
      <c r="T131" t="s">
        <v>7</v>
      </c>
      <c r="U131" t="s">
        <v>8</v>
      </c>
      <c r="V131">
        <v>1</v>
      </c>
      <c r="W131" t="s">
        <v>1627</v>
      </c>
      <c r="Z131" t="s">
        <v>1628</v>
      </c>
      <c r="AA131" t="s">
        <v>1629</v>
      </c>
      <c r="AB131">
        <v>0</v>
      </c>
      <c r="AC131" t="s">
        <v>1630</v>
      </c>
      <c r="AD131">
        <v>6070872776</v>
      </c>
      <c r="AE131" t="s">
        <v>1619</v>
      </c>
    </row>
    <row r="132" spans="1:31">
      <c r="A132">
        <v>524642</v>
      </c>
      <c r="B132" t="s">
        <v>1610</v>
      </c>
      <c r="C132" t="s">
        <v>1611</v>
      </c>
      <c r="D132" t="s">
        <v>1620</v>
      </c>
      <c r="E132">
        <v>11053198</v>
      </c>
      <c r="F132" t="s">
        <v>1620</v>
      </c>
      <c r="G132" t="s">
        <v>2183</v>
      </c>
      <c r="H132" t="s">
        <v>208</v>
      </c>
      <c r="I132" t="s">
        <v>1614</v>
      </c>
      <c r="L132" t="s">
        <v>2184</v>
      </c>
      <c r="M132">
        <v>3</v>
      </c>
      <c r="N132" t="s">
        <v>2185</v>
      </c>
      <c r="O132" t="s">
        <v>1624</v>
      </c>
      <c r="P132" t="s">
        <v>2186</v>
      </c>
      <c r="Q132">
        <v>124.3762054443</v>
      </c>
      <c r="R132">
        <v>0.713735998</v>
      </c>
      <c r="S132" t="s">
        <v>1626</v>
      </c>
      <c r="T132" t="s">
        <v>13</v>
      </c>
      <c r="U132" t="s">
        <v>8</v>
      </c>
      <c r="V132">
        <v>1</v>
      </c>
      <c r="W132" t="s">
        <v>1627</v>
      </c>
      <c r="Z132" t="s">
        <v>1628</v>
      </c>
      <c r="AA132" t="s">
        <v>1629</v>
      </c>
      <c r="AB132">
        <v>0</v>
      </c>
      <c r="AC132" t="s">
        <v>1647</v>
      </c>
      <c r="AD132">
        <v>6070872601</v>
      </c>
      <c r="AE132" t="s">
        <v>1619</v>
      </c>
    </row>
    <row r="133" spans="1:31">
      <c r="A133">
        <v>524643</v>
      </c>
      <c r="B133" t="s">
        <v>1610</v>
      </c>
      <c r="C133" t="s">
        <v>1611</v>
      </c>
      <c r="D133" t="s">
        <v>1620</v>
      </c>
      <c r="E133">
        <v>11053199</v>
      </c>
      <c r="F133" t="s">
        <v>1620</v>
      </c>
      <c r="G133" t="s">
        <v>2187</v>
      </c>
      <c r="H133" t="s">
        <v>209</v>
      </c>
      <c r="I133" t="s">
        <v>1614</v>
      </c>
      <c r="L133" t="s">
        <v>2188</v>
      </c>
      <c r="M133">
        <v>3</v>
      </c>
      <c r="N133" t="s">
        <v>2189</v>
      </c>
      <c r="O133" t="s">
        <v>1624</v>
      </c>
      <c r="P133" t="s">
        <v>2190</v>
      </c>
      <c r="Q133">
        <v>124.6158752441</v>
      </c>
      <c r="R133">
        <v>0.768337011</v>
      </c>
      <c r="S133" t="s">
        <v>1626</v>
      </c>
      <c r="T133" t="s">
        <v>84</v>
      </c>
      <c r="U133" t="s">
        <v>8</v>
      </c>
      <c r="V133">
        <v>1</v>
      </c>
      <c r="W133" t="s">
        <v>1671</v>
      </c>
      <c r="Z133" t="s">
        <v>1628</v>
      </c>
      <c r="AA133" t="s">
        <v>1629</v>
      </c>
      <c r="AB133">
        <v>0</v>
      </c>
      <c r="AC133" t="s">
        <v>1630</v>
      </c>
      <c r="AD133">
        <v>6070872602</v>
      </c>
      <c r="AE133" t="s">
        <v>1619</v>
      </c>
    </row>
    <row r="134" spans="1:31">
      <c r="A134">
        <v>524684</v>
      </c>
      <c r="B134" t="s">
        <v>1610</v>
      </c>
      <c r="C134" t="s">
        <v>1611</v>
      </c>
      <c r="D134" t="s">
        <v>1620</v>
      </c>
      <c r="E134">
        <v>11053198</v>
      </c>
      <c r="F134" t="s">
        <v>1620</v>
      </c>
      <c r="G134" t="s">
        <v>2191</v>
      </c>
      <c r="H134" t="s">
        <v>210</v>
      </c>
      <c r="I134" t="s">
        <v>1614</v>
      </c>
      <c r="L134" t="s">
        <v>2192</v>
      </c>
      <c r="M134">
        <v>3</v>
      </c>
      <c r="N134" t="s">
        <v>2193</v>
      </c>
      <c r="O134" t="s">
        <v>1624</v>
      </c>
      <c r="P134" t="s">
        <v>2194</v>
      </c>
      <c r="Q134">
        <v>124.3688964844</v>
      </c>
      <c r="R134">
        <v>0.717015028</v>
      </c>
      <c r="S134" t="s">
        <v>1626</v>
      </c>
      <c r="T134" t="s">
        <v>13</v>
      </c>
      <c r="U134" t="s">
        <v>8</v>
      </c>
      <c r="V134">
        <v>1</v>
      </c>
      <c r="W134" t="s">
        <v>1627</v>
      </c>
      <c r="Z134" t="s">
        <v>1628</v>
      </c>
      <c r="AA134" t="s">
        <v>1629</v>
      </c>
      <c r="AB134">
        <v>0</v>
      </c>
      <c r="AC134" t="s">
        <v>1630</v>
      </c>
      <c r="AD134">
        <v>6070871501</v>
      </c>
      <c r="AE134" t="s">
        <v>1619</v>
      </c>
    </row>
    <row r="135" spans="1:31">
      <c r="A135">
        <v>524685</v>
      </c>
      <c r="B135" t="s">
        <v>1610</v>
      </c>
      <c r="C135" t="s">
        <v>1611</v>
      </c>
      <c r="D135" t="s">
        <v>1620</v>
      </c>
      <c r="E135">
        <v>11053198</v>
      </c>
      <c r="F135" t="s">
        <v>1620</v>
      </c>
      <c r="G135" t="s">
        <v>2195</v>
      </c>
      <c r="H135" t="s">
        <v>211</v>
      </c>
      <c r="I135" t="s">
        <v>1614</v>
      </c>
      <c r="L135" t="s">
        <v>2196</v>
      </c>
      <c r="M135">
        <v>3</v>
      </c>
      <c r="N135" t="s">
        <v>2197</v>
      </c>
      <c r="O135" t="s">
        <v>1624</v>
      </c>
      <c r="P135" t="s">
        <v>2198</v>
      </c>
      <c r="Q135">
        <v>124.3743667603</v>
      </c>
      <c r="R135">
        <v>0.715040028</v>
      </c>
      <c r="S135" t="s">
        <v>1626</v>
      </c>
      <c r="T135" t="s">
        <v>13</v>
      </c>
      <c r="U135" t="s">
        <v>8</v>
      </c>
      <c r="V135">
        <v>1</v>
      </c>
      <c r="W135" t="s">
        <v>1627</v>
      </c>
      <c r="Z135" t="s">
        <v>1628</v>
      </c>
      <c r="AA135" t="s">
        <v>1629</v>
      </c>
      <c r="AB135">
        <v>0</v>
      </c>
      <c r="AC135" t="s">
        <v>1630</v>
      </c>
      <c r="AD135">
        <v>6070871506</v>
      </c>
      <c r="AE135" t="s">
        <v>1619</v>
      </c>
    </row>
    <row r="136" spans="1:31">
      <c r="A136">
        <v>524687</v>
      </c>
      <c r="B136" t="s">
        <v>1610</v>
      </c>
      <c r="C136" t="s">
        <v>1611</v>
      </c>
      <c r="D136" t="s">
        <v>1620</v>
      </c>
      <c r="E136">
        <v>11053199</v>
      </c>
      <c r="F136" t="s">
        <v>1620</v>
      </c>
      <c r="G136" t="s">
        <v>2199</v>
      </c>
      <c r="H136" t="s">
        <v>212</v>
      </c>
      <c r="I136" t="s">
        <v>1614</v>
      </c>
      <c r="L136" t="s">
        <v>2200</v>
      </c>
      <c r="M136">
        <v>3</v>
      </c>
      <c r="N136" t="s">
        <v>2201</v>
      </c>
      <c r="O136" t="s">
        <v>1624</v>
      </c>
      <c r="P136" t="s">
        <v>2202</v>
      </c>
      <c r="Q136">
        <v>124.6186676025</v>
      </c>
      <c r="R136">
        <v>0.77471602</v>
      </c>
      <c r="S136" t="s">
        <v>1626</v>
      </c>
      <c r="T136" t="s">
        <v>18</v>
      </c>
      <c r="U136" t="s">
        <v>8</v>
      </c>
      <c r="V136">
        <v>1</v>
      </c>
      <c r="W136" t="s">
        <v>1627</v>
      </c>
      <c r="Z136" t="s">
        <v>1628</v>
      </c>
      <c r="AA136" t="s">
        <v>1629</v>
      </c>
      <c r="AB136">
        <v>0</v>
      </c>
      <c r="AC136" t="s">
        <v>1630</v>
      </c>
      <c r="AD136">
        <v>6070871512</v>
      </c>
      <c r="AE136" t="s">
        <v>1619</v>
      </c>
    </row>
    <row r="137" spans="1:31">
      <c r="A137">
        <v>524744</v>
      </c>
      <c r="B137" t="s">
        <v>1610</v>
      </c>
      <c r="C137" t="s">
        <v>1611</v>
      </c>
      <c r="D137" t="s">
        <v>1620</v>
      </c>
      <c r="E137">
        <v>11053197</v>
      </c>
      <c r="F137" t="s">
        <v>1620</v>
      </c>
      <c r="G137" t="s">
        <v>2203</v>
      </c>
      <c r="H137" t="s">
        <v>213</v>
      </c>
      <c r="I137" t="s">
        <v>1614</v>
      </c>
      <c r="L137" t="s">
        <v>2204</v>
      </c>
      <c r="M137">
        <v>3</v>
      </c>
      <c r="N137" t="s">
        <v>2205</v>
      </c>
      <c r="O137" t="s">
        <v>1624</v>
      </c>
      <c r="P137" t="s">
        <v>2206</v>
      </c>
      <c r="Q137">
        <v>124.4081954956</v>
      </c>
      <c r="R137">
        <v>0.699909985</v>
      </c>
      <c r="S137" t="s">
        <v>1626</v>
      </c>
      <c r="T137" t="s">
        <v>25</v>
      </c>
      <c r="U137" t="s">
        <v>8</v>
      </c>
      <c r="V137">
        <v>1</v>
      </c>
      <c r="W137" t="s">
        <v>1671</v>
      </c>
      <c r="Z137" t="s">
        <v>1628</v>
      </c>
      <c r="AA137" t="s">
        <v>1629</v>
      </c>
      <c r="AB137">
        <v>0</v>
      </c>
      <c r="AC137" t="s">
        <v>1630</v>
      </c>
      <c r="AD137">
        <v>6070871358</v>
      </c>
      <c r="AE137" t="s">
        <v>1619</v>
      </c>
    </row>
    <row r="138" spans="1:31">
      <c r="A138">
        <v>524745</v>
      </c>
      <c r="B138" t="s">
        <v>1610</v>
      </c>
      <c r="C138" t="s">
        <v>1611</v>
      </c>
      <c r="D138" t="s">
        <v>1620</v>
      </c>
      <c r="E138">
        <v>11053197</v>
      </c>
      <c r="F138" t="s">
        <v>1620</v>
      </c>
      <c r="G138" t="s">
        <v>2207</v>
      </c>
      <c r="H138" t="s">
        <v>214</v>
      </c>
      <c r="I138" t="s">
        <v>1614</v>
      </c>
      <c r="L138" t="s">
        <v>2208</v>
      </c>
      <c r="M138">
        <v>3</v>
      </c>
      <c r="N138" t="s">
        <v>2209</v>
      </c>
      <c r="O138" t="s">
        <v>1624</v>
      </c>
      <c r="P138" t="s">
        <v>2210</v>
      </c>
      <c r="Q138">
        <v>124.4070510864</v>
      </c>
      <c r="R138">
        <v>0.691792011</v>
      </c>
      <c r="S138" t="s">
        <v>1626</v>
      </c>
      <c r="T138" t="s">
        <v>25</v>
      </c>
      <c r="U138" t="s">
        <v>8</v>
      </c>
      <c r="V138">
        <v>1</v>
      </c>
      <c r="W138" t="s">
        <v>1627</v>
      </c>
      <c r="Z138" t="s">
        <v>1628</v>
      </c>
      <c r="AA138" t="s">
        <v>1629</v>
      </c>
      <c r="AB138">
        <v>0</v>
      </c>
      <c r="AC138" t="s">
        <v>1630</v>
      </c>
      <c r="AD138">
        <v>6070871359</v>
      </c>
      <c r="AE138" t="s">
        <v>1619</v>
      </c>
    </row>
    <row r="139" spans="1:31">
      <c r="A139">
        <v>524746</v>
      </c>
      <c r="B139" t="s">
        <v>1610</v>
      </c>
      <c r="C139" t="s">
        <v>1611</v>
      </c>
      <c r="D139" t="s">
        <v>1620</v>
      </c>
      <c r="E139">
        <v>11053197</v>
      </c>
      <c r="F139" t="s">
        <v>1620</v>
      </c>
      <c r="G139" t="s">
        <v>2211</v>
      </c>
      <c r="H139" t="s">
        <v>215</v>
      </c>
      <c r="I139" t="s">
        <v>1614</v>
      </c>
      <c r="L139" t="s">
        <v>2212</v>
      </c>
      <c r="M139">
        <v>3</v>
      </c>
      <c r="N139" t="s">
        <v>2213</v>
      </c>
      <c r="O139" t="s">
        <v>1624</v>
      </c>
      <c r="P139" t="s">
        <v>2214</v>
      </c>
      <c r="Q139">
        <v>124.5252609253</v>
      </c>
      <c r="R139">
        <v>0.593609989</v>
      </c>
      <c r="S139" t="s">
        <v>1670</v>
      </c>
      <c r="T139" t="s">
        <v>33</v>
      </c>
      <c r="U139" t="s">
        <v>8</v>
      </c>
      <c r="V139">
        <v>1</v>
      </c>
      <c r="W139" t="s">
        <v>1627</v>
      </c>
      <c r="Z139" t="s">
        <v>1628</v>
      </c>
      <c r="AA139" t="s">
        <v>1629</v>
      </c>
      <c r="AB139">
        <v>0</v>
      </c>
      <c r="AC139" t="s">
        <v>1630</v>
      </c>
      <c r="AD139">
        <v>6070871383</v>
      </c>
      <c r="AE139" t="s">
        <v>1619</v>
      </c>
    </row>
    <row r="140" spans="1:31">
      <c r="A140">
        <v>524747</v>
      </c>
      <c r="B140" t="s">
        <v>1610</v>
      </c>
      <c r="C140" t="s">
        <v>1611</v>
      </c>
      <c r="D140" t="s">
        <v>1620</v>
      </c>
      <c r="E140">
        <v>11053197</v>
      </c>
      <c r="F140" t="s">
        <v>1620</v>
      </c>
      <c r="G140" t="s">
        <v>2215</v>
      </c>
      <c r="H140" t="s">
        <v>216</v>
      </c>
      <c r="I140" t="s">
        <v>1614</v>
      </c>
      <c r="L140" t="s">
        <v>2216</v>
      </c>
      <c r="M140">
        <v>3</v>
      </c>
      <c r="N140" t="s">
        <v>2217</v>
      </c>
      <c r="O140" t="s">
        <v>1624</v>
      </c>
      <c r="P140" t="s">
        <v>2218</v>
      </c>
      <c r="Q140">
        <v>124.4888458252</v>
      </c>
      <c r="R140">
        <v>0.550324023</v>
      </c>
      <c r="S140" t="s">
        <v>1670</v>
      </c>
      <c r="T140" t="s">
        <v>118</v>
      </c>
      <c r="U140" t="s">
        <v>8</v>
      </c>
      <c r="V140">
        <v>1</v>
      </c>
      <c r="W140" t="s">
        <v>1671</v>
      </c>
      <c r="Z140" t="s">
        <v>1628</v>
      </c>
      <c r="AA140" t="s">
        <v>1629</v>
      </c>
      <c r="AB140">
        <v>0</v>
      </c>
      <c r="AC140" t="s">
        <v>1647</v>
      </c>
      <c r="AD140">
        <v>6070871390</v>
      </c>
      <c r="AE140" t="s">
        <v>1619</v>
      </c>
    </row>
    <row r="141" spans="1:31">
      <c r="A141">
        <v>524748</v>
      </c>
      <c r="B141" t="s">
        <v>1610</v>
      </c>
      <c r="C141" t="s">
        <v>1611</v>
      </c>
      <c r="D141" t="s">
        <v>1620</v>
      </c>
      <c r="E141">
        <v>11053197</v>
      </c>
      <c r="F141" t="s">
        <v>1620</v>
      </c>
      <c r="G141" t="s">
        <v>2219</v>
      </c>
      <c r="H141" t="s">
        <v>217</v>
      </c>
      <c r="I141" t="s">
        <v>1614</v>
      </c>
      <c r="L141" t="s">
        <v>2220</v>
      </c>
      <c r="M141">
        <v>3</v>
      </c>
      <c r="N141" t="s">
        <v>2221</v>
      </c>
      <c r="O141" t="s">
        <v>1624</v>
      </c>
      <c r="P141" t="s">
        <v>2222</v>
      </c>
      <c r="Q141">
        <v>124.4926376343</v>
      </c>
      <c r="R141">
        <v>0.545424998</v>
      </c>
      <c r="S141" t="s">
        <v>1670</v>
      </c>
      <c r="T141" t="s">
        <v>118</v>
      </c>
      <c r="U141" t="s">
        <v>8</v>
      </c>
      <c r="V141">
        <v>1</v>
      </c>
      <c r="W141" t="s">
        <v>1627</v>
      </c>
      <c r="Z141" t="s">
        <v>1628</v>
      </c>
      <c r="AA141" t="s">
        <v>1629</v>
      </c>
      <c r="AB141">
        <v>0</v>
      </c>
      <c r="AC141" t="s">
        <v>1647</v>
      </c>
      <c r="AD141">
        <v>6070871392</v>
      </c>
      <c r="AE141" t="s">
        <v>1619</v>
      </c>
    </row>
    <row r="142" spans="1:31">
      <c r="A142">
        <v>524749</v>
      </c>
      <c r="B142" t="s">
        <v>1610</v>
      </c>
      <c r="C142" t="s">
        <v>1611</v>
      </c>
      <c r="D142" t="s">
        <v>1620</v>
      </c>
      <c r="E142">
        <v>11053194</v>
      </c>
      <c r="F142" t="s">
        <v>1620</v>
      </c>
      <c r="G142" t="s">
        <v>2223</v>
      </c>
      <c r="H142" t="s">
        <v>218</v>
      </c>
      <c r="I142" t="s">
        <v>1614</v>
      </c>
      <c r="L142" t="s">
        <v>2224</v>
      </c>
      <c r="M142">
        <v>3</v>
      </c>
      <c r="N142" t="s">
        <v>2225</v>
      </c>
      <c r="O142" t="s">
        <v>1624</v>
      </c>
      <c r="P142" t="s">
        <v>2226</v>
      </c>
      <c r="Q142">
        <v>124.4557952881</v>
      </c>
      <c r="R142">
        <v>0.795539975</v>
      </c>
      <c r="S142" t="s">
        <v>1680</v>
      </c>
      <c r="T142" t="s">
        <v>198</v>
      </c>
      <c r="U142" t="s">
        <v>39</v>
      </c>
      <c r="V142">
        <v>1</v>
      </c>
      <c r="W142" t="s">
        <v>1627</v>
      </c>
      <c r="Z142" t="s">
        <v>1628</v>
      </c>
      <c r="AA142" t="s">
        <v>1629</v>
      </c>
      <c r="AB142">
        <v>0</v>
      </c>
      <c r="AC142" t="s">
        <v>1630</v>
      </c>
      <c r="AD142">
        <v>6070871434</v>
      </c>
      <c r="AE142" t="s">
        <v>1619</v>
      </c>
    </row>
    <row r="143" spans="1:31">
      <c r="A143">
        <v>524750</v>
      </c>
      <c r="B143" t="s">
        <v>1610</v>
      </c>
      <c r="C143" t="s">
        <v>1611</v>
      </c>
      <c r="D143" t="s">
        <v>1620</v>
      </c>
      <c r="E143">
        <v>11053194</v>
      </c>
      <c r="F143" t="s">
        <v>1620</v>
      </c>
      <c r="G143" t="s">
        <v>2227</v>
      </c>
      <c r="H143" t="s">
        <v>219</v>
      </c>
      <c r="I143" t="s">
        <v>1614</v>
      </c>
      <c r="L143" t="s">
        <v>2228</v>
      </c>
      <c r="M143">
        <v>3</v>
      </c>
      <c r="N143" t="s">
        <v>2229</v>
      </c>
      <c r="O143" t="s">
        <v>1624</v>
      </c>
      <c r="P143" t="s">
        <v>2230</v>
      </c>
      <c r="Q143">
        <v>124.4590759277</v>
      </c>
      <c r="R143">
        <v>0.801566005</v>
      </c>
      <c r="S143" t="s">
        <v>1680</v>
      </c>
      <c r="T143" t="s">
        <v>198</v>
      </c>
      <c r="U143" t="s">
        <v>39</v>
      </c>
      <c r="V143">
        <v>1</v>
      </c>
      <c r="W143" t="s">
        <v>1627</v>
      </c>
      <c r="Z143" t="s">
        <v>1628</v>
      </c>
      <c r="AA143" t="s">
        <v>1629</v>
      </c>
      <c r="AB143">
        <v>0</v>
      </c>
      <c r="AC143" t="s">
        <v>1647</v>
      </c>
      <c r="AD143">
        <v>6070871435</v>
      </c>
      <c r="AE143" t="s">
        <v>1619</v>
      </c>
    </row>
    <row r="144" spans="1:31">
      <c r="A144">
        <v>524767</v>
      </c>
      <c r="B144" t="s">
        <v>1610</v>
      </c>
      <c r="C144" t="s">
        <v>1611</v>
      </c>
      <c r="D144" t="s">
        <v>1648</v>
      </c>
      <c r="E144">
        <v>11053208</v>
      </c>
      <c r="F144" t="s">
        <v>1648</v>
      </c>
      <c r="G144" t="s">
        <v>2231</v>
      </c>
      <c r="H144" t="s">
        <v>220</v>
      </c>
      <c r="I144" t="s">
        <v>1614</v>
      </c>
      <c r="L144" t="s">
        <v>2232</v>
      </c>
      <c r="M144">
        <v>3</v>
      </c>
      <c r="N144" t="s">
        <v>2233</v>
      </c>
      <c r="O144" t="s">
        <v>1624</v>
      </c>
      <c r="P144" t="s">
        <v>2234</v>
      </c>
      <c r="Q144">
        <v>124.00304</v>
      </c>
      <c r="R144">
        <v>0.37566</v>
      </c>
      <c r="S144" t="s">
        <v>2235</v>
      </c>
      <c r="T144" t="s">
        <v>46</v>
      </c>
      <c r="U144" t="s">
        <v>22</v>
      </c>
      <c r="V144">
        <v>1</v>
      </c>
      <c r="W144" t="s">
        <v>1627</v>
      </c>
      <c r="Z144" t="s">
        <v>1628</v>
      </c>
      <c r="AA144" t="s">
        <v>1629</v>
      </c>
      <c r="AB144">
        <v>0</v>
      </c>
      <c r="AC144" t="s">
        <v>1647</v>
      </c>
      <c r="AD144">
        <v>6070897440</v>
      </c>
      <c r="AE144" t="s">
        <v>1619</v>
      </c>
    </row>
    <row r="145" spans="1:31">
      <c r="A145">
        <v>524768</v>
      </c>
      <c r="B145" t="s">
        <v>1610</v>
      </c>
      <c r="C145" t="s">
        <v>1611</v>
      </c>
      <c r="D145" t="s">
        <v>1648</v>
      </c>
      <c r="E145">
        <v>11053210</v>
      </c>
      <c r="F145" t="s">
        <v>1648</v>
      </c>
      <c r="G145" t="s">
        <v>2236</v>
      </c>
      <c r="H145" t="s">
        <v>221</v>
      </c>
      <c r="I145" t="s">
        <v>1614</v>
      </c>
      <c r="L145" t="s">
        <v>2237</v>
      </c>
      <c r="M145">
        <v>3</v>
      </c>
      <c r="N145" t="s">
        <v>2238</v>
      </c>
      <c r="O145" t="s">
        <v>1624</v>
      </c>
      <c r="P145" t="s">
        <v>2239</v>
      </c>
      <c r="Q145">
        <v>124.41026</v>
      </c>
      <c r="R145">
        <v>0.46849</v>
      </c>
      <c r="S145" t="s">
        <v>2240</v>
      </c>
      <c r="T145" t="s">
        <v>21</v>
      </c>
      <c r="U145" t="s">
        <v>22</v>
      </c>
      <c r="V145">
        <v>1</v>
      </c>
      <c r="W145" t="s">
        <v>1627</v>
      </c>
      <c r="Z145" t="s">
        <v>1628</v>
      </c>
      <c r="AA145" t="s">
        <v>1629</v>
      </c>
      <c r="AB145">
        <v>0</v>
      </c>
      <c r="AC145" t="s">
        <v>1630</v>
      </c>
      <c r="AD145">
        <v>6070897485</v>
      </c>
      <c r="AE145" t="s">
        <v>1619</v>
      </c>
    </row>
    <row r="146" spans="1:31">
      <c r="A146">
        <v>524769</v>
      </c>
      <c r="B146" t="s">
        <v>1610</v>
      </c>
      <c r="C146" t="s">
        <v>1611</v>
      </c>
      <c r="D146" t="s">
        <v>1648</v>
      </c>
      <c r="E146">
        <v>11053210</v>
      </c>
      <c r="F146" t="s">
        <v>1648</v>
      </c>
      <c r="G146" t="s">
        <v>2241</v>
      </c>
      <c r="H146" t="s">
        <v>222</v>
      </c>
      <c r="I146" t="s">
        <v>1614</v>
      </c>
      <c r="L146" t="s">
        <v>2242</v>
      </c>
      <c r="M146">
        <v>3</v>
      </c>
      <c r="N146" t="s">
        <v>2243</v>
      </c>
      <c r="O146" t="s">
        <v>1624</v>
      </c>
      <c r="P146" t="s">
        <v>2244</v>
      </c>
      <c r="Q146">
        <v>124.42505</v>
      </c>
      <c r="R146">
        <v>0.47019</v>
      </c>
      <c r="S146" t="s">
        <v>2245</v>
      </c>
      <c r="T146" t="s">
        <v>21</v>
      </c>
      <c r="U146" t="s">
        <v>22</v>
      </c>
      <c r="V146">
        <v>1</v>
      </c>
      <c r="W146" t="s">
        <v>1627</v>
      </c>
      <c r="Z146" t="s">
        <v>1628</v>
      </c>
      <c r="AA146" t="s">
        <v>1629</v>
      </c>
      <c r="AB146">
        <v>0</v>
      </c>
      <c r="AC146" t="s">
        <v>1630</v>
      </c>
      <c r="AD146">
        <v>6070897488</v>
      </c>
      <c r="AE146" t="s">
        <v>1619</v>
      </c>
    </row>
    <row r="147" spans="1:31">
      <c r="A147">
        <v>525369</v>
      </c>
      <c r="B147" t="s">
        <v>1610</v>
      </c>
      <c r="C147" t="s">
        <v>1611</v>
      </c>
      <c r="D147" t="s">
        <v>1620</v>
      </c>
      <c r="E147">
        <v>11053199</v>
      </c>
      <c r="F147" t="s">
        <v>1620</v>
      </c>
      <c r="G147" t="s">
        <v>2246</v>
      </c>
      <c r="H147" t="s">
        <v>223</v>
      </c>
      <c r="I147" t="s">
        <v>1614</v>
      </c>
      <c r="L147" t="s">
        <v>2247</v>
      </c>
      <c r="M147">
        <v>3</v>
      </c>
      <c r="N147" t="s">
        <v>2248</v>
      </c>
      <c r="O147" t="s">
        <v>1624</v>
      </c>
      <c r="P147" t="s">
        <v>2249</v>
      </c>
      <c r="Q147">
        <v>124.6539306641</v>
      </c>
      <c r="R147">
        <v>0.810871005</v>
      </c>
      <c r="S147" t="s">
        <v>1626</v>
      </c>
      <c r="T147" t="s">
        <v>52</v>
      </c>
      <c r="U147" t="s">
        <v>8</v>
      </c>
      <c r="V147">
        <v>1</v>
      </c>
      <c r="W147" t="s">
        <v>1627</v>
      </c>
      <c r="Z147" t="s">
        <v>1628</v>
      </c>
      <c r="AA147" t="s">
        <v>1629</v>
      </c>
      <c r="AB147">
        <v>0</v>
      </c>
      <c r="AC147" t="s">
        <v>1647</v>
      </c>
      <c r="AD147">
        <v>6070872763</v>
      </c>
      <c r="AE147" t="s">
        <v>1619</v>
      </c>
    </row>
    <row r="148" spans="1:31">
      <c r="A148">
        <v>525370</v>
      </c>
      <c r="B148" t="s">
        <v>1610</v>
      </c>
      <c r="C148" t="s">
        <v>1611</v>
      </c>
      <c r="D148" t="s">
        <v>1620</v>
      </c>
      <c r="E148">
        <v>11053199</v>
      </c>
      <c r="F148" t="s">
        <v>1620</v>
      </c>
      <c r="G148" t="s">
        <v>2250</v>
      </c>
      <c r="H148" t="s">
        <v>224</v>
      </c>
      <c r="I148" t="s">
        <v>1614</v>
      </c>
      <c r="L148" t="s">
        <v>2251</v>
      </c>
      <c r="M148">
        <v>3</v>
      </c>
      <c r="N148" t="s">
        <v>2252</v>
      </c>
      <c r="O148" t="s">
        <v>1624</v>
      </c>
      <c r="P148" t="s">
        <v>2253</v>
      </c>
      <c r="Q148">
        <v>124.6565170288</v>
      </c>
      <c r="R148">
        <v>0.81054002</v>
      </c>
      <c r="S148" t="s">
        <v>1626</v>
      </c>
      <c r="T148" t="s">
        <v>52</v>
      </c>
      <c r="U148" t="s">
        <v>8</v>
      </c>
      <c r="V148">
        <v>1</v>
      </c>
      <c r="W148" t="s">
        <v>1627</v>
      </c>
      <c r="Z148" t="s">
        <v>1628</v>
      </c>
      <c r="AA148" t="s">
        <v>1629</v>
      </c>
      <c r="AB148">
        <v>0</v>
      </c>
      <c r="AC148" t="s">
        <v>1647</v>
      </c>
      <c r="AD148">
        <v>6070872765</v>
      </c>
      <c r="AE148" t="s">
        <v>1619</v>
      </c>
    </row>
    <row r="149" spans="1:31">
      <c r="A149">
        <v>525675</v>
      </c>
      <c r="B149" t="s">
        <v>1610</v>
      </c>
      <c r="C149" t="s">
        <v>1611</v>
      </c>
      <c r="D149" t="s">
        <v>1620</v>
      </c>
      <c r="E149">
        <v>11053197</v>
      </c>
      <c r="F149" t="s">
        <v>1620</v>
      </c>
      <c r="G149" t="s">
        <v>2254</v>
      </c>
      <c r="H149" t="s">
        <v>225</v>
      </c>
      <c r="I149" t="s">
        <v>1614</v>
      </c>
      <c r="L149" t="s">
        <v>2255</v>
      </c>
      <c r="M149">
        <v>3</v>
      </c>
      <c r="N149" t="s">
        <v>2256</v>
      </c>
      <c r="O149" t="s">
        <v>1624</v>
      </c>
      <c r="P149" t="s">
        <v>2257</v>
      </c>
      <c r="Q149">
        <v>124.5162811279</v>
      </c>
      <c r="R149">
        <v>0.598995984</v>
      </c>
      <c r="S149" t="s">
        <v>1670</v>
      </c>
      <c r="T149" t="s">
        <v>33</v>
      </c>
      <c r="U149" t="s">
        <v>8</v>
      </c>
      <c r="V149">
        <v>1</v>
      </c>
      <c r="W149" t="s">
        <v>1627</v>
      </c>
      <c r="Z149" t="s">
        <v>1628</v>
      </c>
      <c r="AA149" t="s">
        <v>1629</v>
      </c>
      <c r="AB149">
        <v>0</v>
      </c>
      <c r="AC149" t="s">
        <v>1630</v>
      </c>
      <c r="AD149">
        <v>6070872595</v>
      </c>
      <c r="AE149" t="s">
        <v>1619</v>
      </c>
    </row>
    <row r="150" spans="1:31">
      <c r="A150">
        <v>525728</v>
      </c>
      <c r="B150" t="s">
        <v>1610</v>
      </c>
      <c r="C150" t="s">
        <v>1611</v>
      </c>
      <c r="D150" t="s">
        <v>2052</v>
      </c>
      <c r="E150">
        <v>11053139</v>
      </c>
      <c r="F150" t="s">
        <v>2052</v>
      </c>
      <c r="G150" t="s">
        <v>2258</v>
      </c>
      <c r="H150" t="s">
        <v>227</v>
      </c>
      <c r="I150" t="s">
        <v>1614</v>
      </c>
      <c r="L150" t="s">
        <v>2259</v>
      </c>
      <c r="M150">
        <v>3</v>
      </c>
      <c r="N150" t="s">
        <v>2260</v>
      </c>
      <c r="O150" t="s">
        <v>1624</v>
      </c>
      <c r="P150" t="s">
        <v>2261</v>
      </c>
      <c r="Q150">
        <v>124.09652</v>
      </c>
      <c r="R150">
        <v>0.91732</v>
      </c>
      <c r="S150" t="s">
        <v>2262</v>
      </c>
      <c r="T150" t="s">
        <v>226</v>
      </c>
      <c r="U150" t="s">
        <v>226</v>
      </c>
      <c r="V150">
        <v>1</v>
      </c>
      <c r="W150" t="s">
        <v>1627</v>
      </c>
      <c r="Z150" t="s">
        <v>1628</v>
      </c>
      <c r="AA150" t="s">
        <v>1764</v>
      </c>
      <c r="AB150">
        <v>0</v>
      </c>
      <c r="AC150" t="s">
        <v>2263</v>
      </c>
      <c r="AD150">
        <v>6070824379</v>
      </c>
      <c r="AE150" t="s">
        <v>1619</v>
      </c>
    </row>
    <row r="151" spans="1:31">
      <c r="A151">
        <v>525729</v>
      </c>
      <c r="B151" t="s">
        <v>1610</v>
      </c>
      <c r="C151" t="s">
        <v>1611</v>
      </c>
      <c r="D151" t="s">
        <v>1620</v>
      </c>
      <c r="E151">
        <v>11053198</v>
      </c>
      <c r="F151" t="s">
        <v>1620</v>
      </c>
      <c r="G151" t="s">
        <v>2264</v>
      </c>
      <c r="H151" t="s">
        <v>228</v>
      </c>
      <c r="I151" t="s">
        <v>1614</v>
      </c>
      <c r="L151" t="s">
        <v>2265</v>
      </c>
      <c r="M151">
        <v>3</v>
      </c>
      <c r="N151" t="s">
        <v>2266</v>
      </c>
      <c r="O151" t="s">
        <v>1624</v>
      </c>
      <c r="P151" t="s">
        <v>2267</v>
      </c>
      <c r="Q151">
        <v>124.3593063354</v>
      </c>
      <c r="R151">
        <v>0.724156022</v>
      </c>
      <c r="S151" t="s">
        <v>1626</v>
      </c>
      <c r="T151" t="s">
        <v>177</v>
      </c>
      <c r="U151" t="s">
        <v>8</v>
      </c>
      <c r="V151">
        <v>1</v>
      </c>
      <c r="W151" t="s">
        <v>1671</v>
      </c>
      <c r="Z151" t="s">
        <v>1628</v>
      </c>
      <c r="AA151" t="s">
        <v>1629</v>
      </c>
      <c r="AB151">
        <v>0</v>
      </c>
      <c r="AC151" t="s">
        <v>1630</v>
      </c>
      <c r="AD151">
        <v>6070871497</v>
      </c>
      <c r="AE151" t="s">
        <v>1619</v>
      </c>
    </row>
    <row r="152" spans="1:31">
      <c r="A152">
        <v>525730</v>
      </c>
      <c r="B152" t="s">
        <v>1610</v>
      </c>
      <c r="C152" t="s">
        <v>1611</v>
      </c>
      <c r="D152" t="s">
        <v>1620</v>
      </c>
      <c r="E152">
        <v>11053198</v>
      </c>
      <c r="F152" t="s">
        <v>1620</v>
      </c>
      <c r="G152" t="s">
        <v>2268</v>
      </c>
      <c r="H152" t="s">
        <v>229</v>
      </c>
      <c r="I152" t="s">
        <v>1614</v>
      </c>
      <c r="L152" t="s">
        <v>2269</v>
      </c>
      <c r="M152">
        <v>3</v>
      </c>
      <c r="N152" t="s">
        <v>2270</v>
      </c>
      <c r="O152" t="s">
        <v>1624</v>
      </c>
      <c r="P152" t="s">
        <v>2271</v>
      </c>
      <c r="Q152">
        <v>124.3643798828</v>
      </c>
      <c r="R152">
        <v>0.719747007</v>
      </c>
      <c r="S152" t="s">
        <v>1626</v>
      </c>
      <c r="T152" t="s">
        <v>177</v>
      </c>
      <c r="U152" t="s">
        <v>8</v>
      </c>
      <c r="V152">
        <v>1</v>
      </c>
      <c r="W152" t="s">
        <v>1627</v>
      </c>
      <c r="Z152" t="s">
        <v>1628</v>
      </c>
      <c r="AA152" t="s">
        <v>1629</v>
      </c>
      <c r="AB152">
        <v>0</v>
      </c>
      <c r="AC152" t="s">
        <v>1630</v>
      </c>
      <c r="AD152">
        <v>6070871499</v>
      </c>
      <c r="AE152" t="s">
        <v>1619</v>
      </c>
    </row>
    <row r="153" spans="1:31">
      <c r="A153">
        <v>525788</v>
      </c>
      <c r="B153" t="s">
        <v>1610</v>
      </c>
      <c r="C153" t="s">
        <v>1611</v>
      </c>
      <c r="D153" t="s">
        <v>1620</v>
      </c>
      <c r="E153">
        <v>11053199</v>
      </c>
      <c r="F153" t="s">
        <v>1620</v>
      </c>
      <c r="G153" t="s">
        <v>2272</v>
      </c>
      <c r="H153" t="s">
        <v>231</v>
      </c>
      <c r="I153" t="s">
        <v>1614</v>
      </c>
      <c r="L153" t="s">
        <v>2273</v>
      </c>
      <c r="M153">
        <v>3</v>
      </c>
      <c r="N153" t="s">
        <v>2274</v>
      </c>
      <c r="O153" t="s">
        <v>1624</v>
      </c>
      <c r="P153" t="s">
        <v>2275</v>
      </c>
      <c r="Q153">
        <v>124.5447769165</v>
      </c>
      <c r="R153">
        <v>0.701663971</v>
      </c>
      <c r="S153" t="s">
        <v>1626</v>
      </c>
      <c r="T153" t="s">
        <v>230</v>
      </c>
      <c r="U153" t="s">
        <v>8</v>
      </c>
      <c r="V153">
        <v>1</v>
      </c>
      <c r="W153" t="s">
        <v>1627</v>
      </c>
      <c r="Z153" t="s">
        <v>1628</v>
      </c>
      <c r="AA153" t="s">
        <v>1629</v>
      </c>
      <c r="AB153">
        <v>0</v>
      </c>
      <c r="AC153" t="s">
        <v>1647</v>
      </c>
      <c r="AD153">
        <v>6070871328</v>
      </c>
      <c r="AE153" t="s">
        <v>1619</v>
      </c>
    </row>
    <row r="154" spans="1:31">
      <c r="A154">
        <v>525789</v>
      </c>
      <c r="B154" t="s">
        <v>1610</v>
      </c>
      <c r="C154" t="s">
        <v>1611</v>
      </c>
      <c r="D154" t="s">
        <v>1620</v>
      </c>
      <c r="E154">
        <v>11053199</v>
      </c>
      <c r="F154" t="s">
        <v>1620</v>
      </c>
      <c r="G154" t="s">
        <v>2276</v>
      </c>
      <c r="H154" t="s">
        <v>232</v>
      </c>
      <c r="I154" t="s">
        <v>1614</v>
      </c>
      <c r="L154" t="s">
        <v>2277</v>
      </c>
      <c r="M154">
        <v>3</v>
      </c>
      <c r="N154" t="s">
        <v>2278</v>
      </c>
      <c r="O154" t="s">
        <v>1624</v>
      </c>
      <c r="P154" t="s">
        <v>2279</v>
      </c>
      <c r="Q154">
        <v>124.539276123</v>
      </c>
      <c r="R154">
        <v>0.703247011</v>
      </c>
      <c r="S154" t="s">
        <v>1626</v>
      </c>
      <c r="T154" t="s">
        <v>230</v>
      </c>
      <c r="U154" t="s">
        <v>8</v>
      </c>
      <c r="V154">
        <v>1</v>
      </c>
      <c r="W154" t="s">
        <v>1627</v>
      </c>
      <c r="Z154" t="s">
        <v>1628</v>
      </c>
      <c r="AA154" t="s">
        <v>1629</v>
      </c>
      <c r="AB154">
        <v>0</v>
      </c>
      <c r="AC154" t="s">
        <v>1647</v>
      </c>
      <c r="AD154">
        <v>6070871329</v>
      </c>
      <c r="AE154" t="s">
        <v>1619</v>
      </c>
    </row>
    <row r="155" spans="1:31">
      <c r="A155">
        <v>525790</v>
      </c>
      <c r="B155" t="s">
        <v>1610</v>
      </c>
      <c r="C155" t="s">
        <v>1611</v>
      </c>
      <c r="D155" t="s">
        <v>1620</v>
      </c>
      <c r="E155">
        <v>11053197</v>
      </c>
      <c r="F155" t="s">
        <v>1620</v>
      </c>
      <c r="G155" t="s">
        <v>2280</v>
      </c>
      <c r="H155" t="s">
        <v>233</v>
      </c>
      <c r="I155" t="s">
        <v>1614</v>
      </c>
      <c r="L155" t="s">
        <v>2281</v>
      </c>
      <c r="M155">
        <v>3</v>
      </c>
      <c r="N155" t="s">
        <v>2282</v>
      </c>
      <c r="O155" t="s">
        <v>1624</v>
      </c>
      <c r="P155" t="s">
        <v>2283</v>
      </c>
      <c r="Q155">
        <v>124.4710617065</v>
      </c>
      <c r="R155">
        <v>0.660507977</v>
      </c>
      <c r="S155" t="s">
        <v>1626</v>
      </c>
      <c r="T155" t="s">
        <v>28</v>
      </c>
      <c r="U155" t="s">
        <v>8</v>
      </c>
      <c r="V155">
        <v>1</v>
      </c>
      <c r="W155" t="s">
        <v>1671</v>
      </c>
      <c r="Z155" t="s">
        <v>1628</v>
      </c>
      <c r="AA155" t="s">
        <v>1629</v>
      </c>
      <c r="AB155">
        <v>0</v>
      </c>
      <c r="AC155" t="s">
        <v>1647</v>
      </c>
      <c r="AD155">
        <v>6070871366</v>
      </c>
      <c r="AE155" t="s">
        <v>1619</v>
      </c>
    </row>
    <row r="156" spans="1:31">
      <c r="A156">
        <v>525791</v>
      </c>
      <c r="B156" t="s">
        <v>1610</v>
      </c>
      <c r="C156" t="s">
        <v>1611</v>
      </c>
      <c r="D156" t="s">
        <v>1620</v>
      </c>
      <c r="E156">
        <v>11053197</v>
      </c>
      <c r="F156" t="s">
        <v>1620</v>
      </c>
      <c r="G156" t="s">
        <v>2284</v>
      </c>
      <c r="H156" t="s">
        <v>234</v>
      </c>
      <c r="I156" t="s">
        <v>1614</v>
      </c>
      <c r="L156" t="s">
        <v>2285</v>
      </c>
      <c r="M156">
        <v>3</v>
      </c>
      <c r="N156" t="s">
        <v>2286</v>
      </c>
      <c r="O156" t="s">
        <v>1624</v>
      </c>
      <c r="P156" t="s">
        <v>2287</v>
      </c>
      <c r="Q156">
        <v>124.5025634766</v>
      </c>
      <c r="R156">
        <v>0.637224019</v>
      </c>
      <c r="S156" t="s">
        <v>1626</v>
      </c>
      <c r="T156" t="s">
        <v>76</v>
      </c>
      <c r="U156" t="s">
        <v>8</v>
      </c>
      <c r="V156">
        <v>1</v>
      </c>
      <c r="W156" t="s">
        <v>1671</v>
      </c>
      <c r="Z156" t="s">
        <v>1628</v>
      </c>
      <c r="AA156" t="s">
        <v>1629</v>
      </c>
      <c r="AB156">
        <v>0</v>
      </c>
      <c r="AC156" t="s">
        <v>1630</v>
      </c>
      <c r="AD156">
        <v>6070871369</v>
      </c>
      <c r="AE156" t="s">
        <v>1619</v>
      </c>
    </row>
    <row r="157" spans="1:31">
      <c r="A157">
        <v>525792</v>
      </c>
      <c r="B157" t="s">
        <v>1610</v>
      </c>
      <c r="C157" t="s">
        <v>1611</v>
      </c>
      <c r="D157" t="s">
        <v>1620</v>
      </c>
      <c r="E157">
        <v>11053197</v>
      </c>
      <c r="F157" t="s">
        <v>1620</v>
      </c>
      <c r="G157" t="s">
        <v>2288</v>
      </c>
      <c r="H157" t="s">
        <v>235</v>
      </c>
      <c r="I157" t="s">
        <v>1614</v>
      </c>
      <c r="L157" t="s">
        <v>2289</v>
      </c>
      <c r="M157">
        <v>3</v>
      </c>
      <c r="N157" t="s">
        <v>2290</v>
      </c>
      <c r="O157" t="s">
        <v>1624</v>
      </c>
      <c r="P157" t="s">
        <v>2291</v>
      </c>
      <c r="Q157">
        <v>124.5343856812</v>
      </c>
      <c r="R157">
        <v>0.653678</v>
      </c>
      <c r="S157" t="s">
        <v>1626</v>
      </c>
      <c r="T157" t="s">
        <v>58</v>
      </c>
      <c r="U157" t="s">
        <v>8</v>
      </c>
      <c r="V157">
        <v>1</v>
      </c>
      <c r="W157" t="s">
        <v>1627</v>
      </c>
      <c r="Z157" t="s">
        <v>1628</v>
      </c>
      <c r="AA157" t="s">
        <v>1629</v>
      </c>
      <c r="AB157">
        <v>0</v>
      </c>
      <c r="AC157" t="s">
        <v>1647</v>
      </c>
      <c r="AD157">
        <v>6070871375</v>
      </c>
      <c r="AE157" t="s">
        <v>1619</v>
      </c>
    </row>
    <row r="158" spans="1:31">
      <c r="A158">
        <v>525793</v>
      </c>
      <c r="B158" t="s">
        <v>1610</v>
      </c>
      <c r="C158" t="s">
        <v>1611</v>
      </c>
      <c r="D158" t="s">
        <v>1620</v>
      </c>
      <c r="E158">
        <v>11053197</v>
      </c>
      <c r="F158" t="s">
        <v>1620</v>
      </c>
      <c r="G158" t="s">
        <v>2292</v>
      </c>
      <c r="H158" t="s">
        <v>236</v>
      </c>
      <c r="I158" t="s">
        <v>1614</v>
      </c>
      <c r="L158" t="s">
        <v>2293</v>
      </c>
      <c r="M158">
        <v>3</v>
      </c>
      <c r="N158" t="s">
        <v>2294</v>
      </c>
      <c r="O158" t="s">
        <v>1624</v>
      </c>
      <c r="P158" t="s">
        <v>2295</v>
      </c>
      <c r="Q158">
        <v>124.5225448608</v>
      </c>
      <c r="R158">
        <v>0.595368981</v>
      </c>
      <c r="S158" t="s">
        <v>1670</v>
      </c>
      <c r="T158" t="s">
        <v>33</v>
      </c>
      <c r="U158" t="s">
        <v>8</v>
      </c>
      <c r="V158">
        <v>1</v>
      </c>
      <c r="W158" t="s">
        <v>1671</v>
      </c>
      <c r="Z158" t="s">
        <v>1628</v>
      </c>
      <c r="AA158" t="s">
        <v>1629</v>
      </c>
      <c r="AB158">
        <v>0</v>
      </c>
      <c r="AC158" t="s">
        <v>1630</v>
      </c>
      <c r="AD158">
        <v>6070871381</v>
      </c>
      <c r="AE158" t="s">
        <v>1619</v>
      </c>
    </row>
    <row r="159" spans="1:31">
      <c r="A159">
        <v>525794</v>
      </c>
      <c r="B159" t="s">
        <v>1610</v>
      </c>
      <c r="C159" t="s">
        <v>1611</v>
      </c>
      <c r="D159" t="s">
        <v>1620</v>
      </c>
      <c r="E159">
        <v>11053194</v>
      </c>
      <c r="F159" t="s">
        <v>1620</v>
      </c>
      <c r="G159" t="s">
        <v>2296</v>
      </c>
      <c r="H159" t="s">
        <v>237</v>
      </c>
      <c r="I159" t="s">
        <v>1614</v>
      </c>
      <c r="L159" t="s">
        <v>2297</v>
      </c>
      <c r="M159">
        <v>3</v>
      </c>
      <c r="N159" t="s">
        <v>2298</v>
      </c>
      <c r="O159" t="s">
        <v>1624</v>
      </c>
      <c r="P159" t="s">
        <v>2299</v>
      </c>
      <c r="Q159">
        <v>124.4363327026</v>
      </c>
      <c r="R159">
        <v>0.805997014</v>
      </c>
      <c r="S159" t="s">
        <v>1680</v>
      </c>
      <c r="T159" t="s">
        <v>63</v>
      </c>
      <c r="U159" t="s">
        <v>39</v>
      </c>
      <c r="V159">
        <v>1</v>
      </c>
      <c r="W159" t="s">
        <v>1627</v>
      </c>
      <c r="Z159" t="s">
        <v>1628</v>
      </c>
      <c r="AA159" t="s">
        <v>1629</v>
      </c>
      <c r="AB159">
        <v>0</v>
      </c>
      <c r="AC159" t="s">
        <v>1630</v>
      </c>
      <c r="AD159">
        <v>6070871442</v>
      </c>
      <c r="AE159" t="s">
        <v>1619</v>
      </c>
    </row>
    <row r="160" spans="1:31">
      <c r="A160">
        <v>525795</v>
      </c>
      <c r="B160" t="s">
        <v>1610</v>
      </c>
      <c r="C160" t="s">
        <v>1611</v>
      </c>
      <c r="D160" t="s">
        <v>1620</v>
      </c>
      <c r="E160">
        <v>11053194</v>
      </c>
      <c r="F160" t="s">
        <v>1620</v>
      </c>
      <c r="G160" t="s">
        <v>2300</v>
      </c>
      <c r="H160" t="s">
        <v>238</v>
      </c>
      <c r="I160" t="s">
        <v>1614</v>
      </c>
      <c r="L160" t="s">
        <v>2301</v>
      </c>
      <c r="M160">
        <v>3</v>
      </c>
      <c r="N160" t="s">
        <v>2302</v>
      </c>
      <c r="O160" t="s">
        <v>1624</v>
      </c>
      <c r="P160" t="s">
        <v>2303</v>
      </c>
      <c r="Q160">
        <v>124.4306793213</v>
      </c>
      <c r="R160">
        <v>0.809091985</v>
      </c>
      <c r="S160" t="s">
        <v>1680</v>
      </c>
      <c r="T160" t="s">
        <v>65</v>
      </c>
      <c r="U160" t="s">
        <v>39</v>
      </c>
      <c r="V160">
        <v>1</v>
      </c>
      <c r="W160" t="s">
        <v>1627</v>
      </c>
      <c r="Z160" t="s">
        <v>1628</v>
      </c>
      <c r="AA160" t="s">
        <v>1629</v>
      </c>
      <c r="AB160">
        <v>0</v>
      </c>
      <c r="AC160" t="s">
        <v>1630</v>
      </c>
      <c r="AD160">
        <v>6070871445</v>
      </c>
      <c r="AE160" t="s">
        <v>1619</v>
      </c>
    </row>
    <row r="161" spans="1:31">
      <c r="A161">
        <v>526468</v>
      </c>
      <c r="B161" t="s">
        <v>1610</v>
      </c>
      <c r="C161" t="s">
        <v>1611</v>
      </c>
      <c r="D161" t="s">
        <v>1620</v>
      </c>
      <c r="E161">
        <v>11053199</v>
      </c>
      <c r="F161" t="s">
        <v>1620</v>
      </c>
      <c r="G161" t="s">
        <v>2304</v>
      </c>
      <c r="H161" t="s">
        <v>239</v>
      </c>
      <c r="I161" t="s">
        <v>1614</v>
      </c>
      <c r="L161" t="s">
        <v>2305</v>
      </c>
      <c r="M161">
        <v>3</v>
      </c>
      <c r="N161" t="s">
        <v>2306</v>
      </c>
      <c r="O161" t="s">
        <v>1624</v>
      </c>
      <c r="P161" t="s">
        <v>2307</v>
      </c>
      <c r="Q161">
        <v>124.6778640747</v>
      </c>
      <c r="R161">
        <v>0.864363015</v>
      </c>
      <c r="S161" t="s">
        <v>1626</v>
      </c>
      <c r="T161" t="s">
        <v>7</v>
      </c>
      <c r="U161" t="s">
        <v>8</v>
      </c>
      <c r="V161">
        <v>1</v>
      </c>
      <c r="W161" t="s">
        <v>1671</v>
      </c>
      <c r="Z161" t="s">
        <v>1628</v>
      </c>
      <c r="AA161" t="s">
        <v>1629</v>
      </c>
      <c r="AB161">
        <v>0</v>
      </c>
      <c r="AC161" t="s">
        <v>1647</v>
      </c>
      <c r="AD161">
        <v>6070872779</v>
      </c>
      <c r="AE161" t="s">
        <v>1619</v>
      </c>
    </row>
    <row r="162" spans="1:31">
      <c r="A162">
        <v>526722</v>
      </c>
      <c r="B162" t="s">
        <v>1610</v>
      </c>
      <c r="C162" t="s">
        <v>1611</v>
      </c>
      <c r="D162" t="s">
        <v>1648</v>
      </c>
      <c r="E162">
        <v>11053208</v>
      </c>
      <c r="F162" t="s">
        <v>1648</v>
      </c>
      <c r="G162" t="s">
        <v>2308</v>
      </c>
      <c r="H162" t="s">
        <v>240</v>
      </c>
      <c r="I162" t="s">
        <v>1614</v>
      </c>
      <c r="L162" t="s">
        <v>2309</v>
      </c>
      <c r="M162">
        <v>3</v>
      </c>
      <c r="N162" t="s">
        <v>2310</v>
      </c>
      <c r="O162" t="s">
        <v>1624</v>
      </c>
      <c r="P162" t="s">
        <v>2311</v>
      </c>
      <c r="Q162">
        <v>124.016472</v>
      </c>
      <c r="R162">
        <v>0.386399</v>
      </c>
      <c r="S162" t="s">
        <v>1693</v>
      </c>
      <c r="T162" t="s">
        <v>46</v>
      </c>
      <c r="U162" t="s">
        <v>22</v>
      </c>
      <c r="V162">
        <v>1</v>
      </c>
      <c r="W162" t="s">
        <v>1627</v>
      </c>
      <c r="Z162" t="s">
        <v>1628</v>
      </c>
      <c r="AA162" t="s">
        <v>1629</v>
      </c>
      <c r="AB162">
        <v>0</v>
      </c>
      <c r="AC162" t="s">
        <v>1647</v>
      </c>
      <c r="AD162">
        <v>6070899277</v>
      </c>
      <c r="AE162" t="s">
        <v>1619</v>
      </c>
    </row>
    <row r="163" spans="1:31">
      <c r="A163">
        <v>526800</v>
      </c>
      <c r="B163" t="s">
        <v>1610</v>
      </c>
      <c r="C163" t="s">
        <v>1611</v>
      </c>
      <c r="D163" t="s">
        <v>1648</v>
      </c>
      <c r="E163">
        <v>11053210</v>
      </c>
      <c r="F163" t="s">
        <v>1648</v>
      </c>
      <c r="G163" t="s">
        <v>2312</v>
      </c>
      <c r="H163" t="s">
        <v>241</v>
      </c>
      <c r="I163" t="s">
        <v>1614</v>
      </c>
      <c r="L163" t="s">
        <v>2313</v>
      </c>
      <c r="M163">
        <v>3</v>
      </c>
      <c r="N163" t="s">
        <v>2314</v>
      </c>
      <c r="O163" t="s">
        <v>1624</v>
      </c>
      <c r="P163" t="s">
        <v>2315</v>
      </c>
      <c r="Q163">
        <v>124.34956</v>
      </c>
      <c r="R163">
        <v>0.45068</v>
      </c>
      <c r="S163" t="s">
        <v>2119</v>
      </c>
      <c r="T163" t="s">
        <v>21</v>
      </c>
      <c r="U163" t="s">
        <v>22</v>
      </c>
      <c r="V163">
        <v>1</v>
      </c>
      <c r="W163" t="s">
        <v>1627</v>
      </c>
      <c r="Z163" t="s">
        <v>1628</v>
      </c>
      <c r="AA163" t="s">
        <v>1629</v>
      </c>
      <c r="AB163">
        <v>0</v>
      </c>
      <c r="AC163" t="s">
        <v>1630</v>
      </c>
      <c r="AD163">
        <v>6070897480</v>
      </c>
      <c r="AE163" t="s">
        <v>1619</v>
      </c>
    </row>
    <row r="164" spans="1:31">
      <c r="A164">
        <v>526801</v>
      </c>
      <c r="B164" t="s">
        <v>1610</v>
      </c>
      <c r="C164" t="s">
        <v>1611</v>
      </c>
      <c r="D164" t="s">
        <v>1648</v>
      </c>
      <c r="E164">
        <v>11053210</v>
      </c>
      <c r="F164" t="s">
        <v>1648</v>
      </c>
      <c r="G164" t="s">
        <v>2316</v>
      </c>
      <c r="H164" t="s">
        <v>242</v>
      </c>
      <c r="I164" t="s">
        <v>1720</v>
      </c>
      <c r="L164" t="s">
        <v>2317</v>
      </c>
      <c r="M164">
        <v>3</v>
      </c>
      <c r="N164" t="s">
        <v>2318</v>
      </c>
      <c r="O164" t="s">
        <v>1617</v>
      </c>
      <c r="P164" t="s">
        <v>2319</v>
      </c>
      <c r="Q164">
        <v>124.35553</v>
      </c>
      <c r="R164">
        <v>0.45674</v>
      </c>
      <c r="S164" t="s">
        <v>2320</v>
      </c>
      <c r="T164" t="s">
        <v>21</v>
      </c>
      <c r="U164" t="s">
        <v>22</v>
      </c>
      <c r="V164">
        <v>1</v>
      </c>
      <c r="W164" t="s">
        <v>1627</v>
      </c>
      <c r="Z164" t="s">
        <v>1628</v>
      </c>
      <c r="AA164" t="s">
        <v>1629</v>
      </c>
      <c r="AB164">
        <v>0</v>
      </c>
      <c r="AC164" t="s">
        <v>1630</v>
      </c>
      <c r="AD164">
        <v>6080472564</v>
      </c>
      <c r="AE164" t="s">
        <v>1619</v>
      </c>
    </row>
    <row r="165" spans="1:31">
      <c r="A165">
        <v>526827</v>
      </c>
      <c r="B165" t="s">
        <v>1610</v>
      </c>
      <c r="C165" t="s">
        <v>1611</v>
      </c>
      <c r="D165" t="s">
        <v>1620</v>
      </c>
      <c r="E165">
        <v>11053199</v>
      </c>
      <c r="F165" t="s">
        <v>1620</v>
      </c>
      <c r="G165" t="s">
        <v>2321</v>
      </c>
      <c r="H165" t="s">
        <v>243</v>
      </c>
      <c r="I165" t="s">
        <v>1614</v>
      </c>
      <c r="L165" t="s">
        <v>2322</v>
      </c>
      <c r="M165">
        <v>3</v>
      </c>
      <c r="N165" t="s">
        <v>2323</v>
      </c>
      <c r="O165" t="s">
        <v>1624</v>
      </c>
      <c r="P165" t="s">
        <v>2324</v>
      </c>
      <c r="Q165">
        <v>124.5975646973</v>
      </c>
      <c r="R165">
        <v>0.707238972</v>
      </c>
      <c r="S165" t="s">
        <v>1626</v>
      </c>
      <c r="T165" t="s">
        <v>157</v>
      </c>
      <c r="U165" t="s">
        <v>8</v>
      </c>
      <c r="V165">
        <v>1</v>
      </c>
      <c r="W165" t="s">
        <v>1627</v>
      </c>
      <c r="Z165" t="s">
        <v>1628</v>
      </c>
      <c r="AA165" t="s">
        <v>1629</v>
      </c>
      <c r="AB165">
        <v>0</v>
      </c>
      <c r="AC165" t="s">
        <v>1647</v>
      </c>
      <c r="AD165">
        <v>6070871464</v>
      </c>
      <c r="AE165" t="s">
        <v>1619</v>
      </c>
    </row>
    <row r="166" spans="1:31">
      <c r="A166">
        <v>526828</v>
      </c>
      <c r="B166" t="s">
        <v>1610</v>
      </c>
      <c r="C166" t="s">
        <v>1611</v>
      </c>
      <c r="D166" t="s">
        <v>1620</v>
      </c>
      <c r="E166">
        <v>11053199</v>
      </c>
      <c r="F166" t="s">
        <v>1620</v>
      </c>
      <c r="G166" t="s">
        <v>2325</v>
      </c>
      <c r="H166" t="s">
        <v>244</v>
      </c>
      <c r="I166" t="s">
        <v>1614</v>
      </c>
      <c r="L166" t="s">
        <v>2326</v>
      </c>
      <c r="M166">
        <v>3</v>
      </c>
      <c r="N166" t="s">
        <v>2327</v>
      </c>
      <c r="O166" t="s">
        <v>1624</v>
      </c>
      <c r="P166" t="s">
        <v>2328</v>
      </c>
      <c r="Q166">
        <v>124.5919342041</v>
      </c>
      <c r="R166">
        <v>0.717211008</v>
      </c>
      <c r="S166" t="s">
        <v>1626</v>
      </c>
      <c r="T166" t="s">
        <v>157</v>
      </c>
      <c r="U166" t="s">
        <v>8</v>
      </c>
      <c r="V166">
        <v>1</v>
      </c>
      <c r="W166" t="s">
        <v>1627</v>
      </c>
      <c r="Z166" t="s">
        <v>1628</v>
      </c>
      <c r="AA166" t="s">
        <v>1629</v>
      </c>
      <c r="AB166">
        <v>0</v>
      </c>
      <c r="AC166" t="s">
        <v>1630</v>
      </c>
      <c r="AD166">
        <v>6070871465</v>
      </c>
      <c r="AE166" t="s">
        <v>1619</v>
      </c>
    </row>
    <row r="167" spans="1:31">
      <c r="A167">
        <v>526829</v>
      </c>
      <c r="B167" t="s">
        <v>1610</v>
      </c>
      <c r="C167" t="s">
        <v>1611</v>
      </c>
      <c r="D167" t="s">
        <v>1620</v>
      </c>
      <c r="E167">
        <v>11053199</v>
      </c>
      <c r="F167" t="s">
        <v>1620</v>
      </c>
      <c r="G167" t="s">
        <v>2329</v>
      </c>
      <c r="H167" t="s">
        <v>245</v>
      </c>
      <c r="I167" t="s">
        <v>1614</v>
      </c>
      <c r="L167" t="s">
        <v>2330</v>
      </c>
      <c r="M167">
        <v>3</v>
      </c>
      <c r="N167" t="s">
        <v>2331</v>
      </c>
      <c r="O167" t="s">
        <v>1624</v>
      </c>
      <c r="P167" t="s">
        <v>2332</v>
      </c>
      <c r="Q167">
        <v>124.6091995239</v>
      </c>
      <c r="R167">
        <v>0.766291022</v>
      </c>
      <c r="S167" t="s">
        <v>1626</v>
      </c>
      <c r="T167" t="s">
        <v>84</v>
      </c>
      <c r="U167" t="s">
        <v>8</v>
      </c>
      <c r="V167">
        <v>1</v>
      </c>
      <c r="W167" t="s">
        <v>1627</v>
      </c>
      <c r="Z167" t="s">
        <v>1628</v>
      </c>
      <c r="AA167" t="s">
        <v>1629</v>
      </c>
      <c r="AB167">
        <v>0</v>
      </c>
      <c r="AC167" t="s">
        <v>1647</v>
      </c>
      <c r="AD167">
        <v>6070871489</v>
      </c>
      <c r="AE167" t="s">
        <v>1619</v>
      </c>
    </row>
    <row r="168" spans="1:31">
      <c r="A168">
        <v>526839</v>
      </c>
      <c r="B168" t="s">
        <v>1610</v>
      </c>
      <c r="C168" t="s">
        <v>1611</v>
      </c>
      <c r="D168" t="s">
        <v>1648</v>
      </c>
      <c r="E168">
        <v>11053208</v>
      </c>
      <c r="F168" t="s">
        <v>1648</v>
      </c>
      <c r="G168" t="s">
        <v>2333</v>
      </c>
      <c r="H168" t="s">
        <v>246</v>
      </c>
      <c r="I168" t="s">
        <v>1614</v>
      </c>
      <c r="L168" t="s">
        <v>2334</v>
      </c>
      <c r="M168">
        <v>3</v>
      </c>
      <c r="N168" t="s">
        <v>2335</v>
      </c>
      <c r="O168" t="s">
        <v>1617</v>
      </c>
      <c r="P168" t="s">
        <v>2336</v>
      </c>
      <c r="Q168">
        <v>123.97677</v>
      </c>
      <c r="R168">
        <v>0.36534</v>
      </c>
      <c r="S168" t="s">
        <v>1872</v>
      </c>
      <c r="T168" t="s">
        <v>46</v>
      </c>
      <c r="U168" t="s">
        <v>22</v>
      </c>
      <c r="V168">
        <v>1</v>
      </c>
      <c r="W168" t="s">
        <v>1671</v>
      </c>
      <c r="Z168" t="s">
        <v>1836</v>
      </c>
      <c r="AA168" t="s">
        <v>1629</v>
      </c>
      <c r="AB168">
        <v>0</v>
      </c>
      <c r="AC168" t="s">
        <v>1630</v>
      </c>
      <c r="AD168">
        <v>6070897371</v>
      </c>
      <c r="AE168" t="s">
        <v>1619</v>
      </c>
    </row>
    <row r="169" spans="1:31">
      <c r="A169">
        <v>526840</v>
      </c>
      <c r="B169" t="s">
        <v>1610</v>
      </c>
      <c r="C169" t="s">
        <v>1611</v>
      </c>
      <c r="D169" t="s">
        <v>1620</v>
      </c>
      <c r="E169">
        <v>11053194</v>
      </c>
      <c r="F169" t="s">
        <v>1620</v>
      </c>
      <c r="G169" t="s">
        <v>2337</v>
      </c>
      <c r="H169" t="s">
        <v>247</v>
      </c>
      <c r="I169" t="s">
        <v>1614</v>
      </c>
      <c r="L169" t="s">
        <v>2338</v>
      </c>
      <c r="M169">
        <v>3</v>
      </c>
      <c r="N169" t="s">
        <v>2339</v>
      </c>
      <c r="O169" t="s">
        <v>1624</v>
      </c>
      <c r="P169" t="s">
        <v>2340</v>
      </c>
      <c r="Q169">
        <v>124.449811</v>
      </c>
      <c r="R169">
        <v>0.727821</v>
      </c>
      <c r="S169" t="s">
        <v>1680</v>
      </c>
      <c r="T169" t="s">
        <v>159</v>
      </c>
      <c r="U169" t="s">
        <v>8</v>
      </c>
      <c r="V169">
        <v>1</v>
      </c>
      <c r="W169" t="s">
        <v>1671</v>
      </c>
      <c r="Z169" t="s">
        <v>1628</v>
      </c>
      <c r="AA169" t="s">
        <v>1629</v>
      </c>
      <c r="AB169">
        <v>0</v>
      </c>
      <c r="AC169" t="s">
        <v>1630</v>
      </c>
      <c r="AD169">
        <v>6070871346</v>
      </c>
      <c r="AE169" t="s">
        <v>1619</v>
      </c>
    </row>
    <row r="170" spans="1:31">
      <c r="A170">
        <v>526841</v>
      </c>
      <c r="B170" t="s">
        <v>1610</v>
      </c>
      <c r="C170" t="s">
        <v>1611</v>
      </c>
      <c r="D170" t="s">
        <v>1620</v>
      </c>
      <c r="E170">
        <v>11053197</v>
      </c>
      <c r="F170" t="s">
        <v>1620</v>
      </c>
      <c r="G170" t="s">
        <v>2341</v>
      </c>
      <c r="H170" t="s">
        <v>248</v>
      </c>
      <c r="I170" t="s">
        <v>1614</v>
      </c>
      <c r="L170" t="s">
        <v>2342</v>
      </c>
      <c r="M170">
        <v>3</v>
      </c>
      <c r="N170" t="s">
        <v>2343</v>
      </c>
      <c r="O170" t="s">
        <v>1624</v>
      </c>
      <c r="P170" t="s">
        <v>2344</v>
      </c>
      <c r="Q170">
        <v>124.3890686035</v>
      </c>
      <c r="R170">
        <v>0.707040012</v>
      </c>
      <c r="S170" t="s">
        <v>1626</v>
      </c>
      <c r="T170" t="s">
        <v>71</v>
      </c>
      <c r="U170" t="s">
        <v>8</v>
      </c>
      <c r="V170">
        <v>1</v>
      </c>
      <c r="W170" t="s">
        <v>1627</v>
      </c>
      <c r="Z170" t="s">
        <v>1628</v>
      </c>
      <c r="AA170" t="s">
        <v>1629</v>
      </c>
      <c r="AB170">
        <v>0</v>
      </c>
      <c r="AC170" t="s">
        <v>1630</v>
      </c>
      <c r="AD170">
        <v>6070871351</v>
      </c>
      <c r="AE170" t="s">
        <v>1619</v>
      </c>
    </row>
    <row r="171" spans="1:31">
      <c r="A171">
        <v>526842</v>
      </c>
      <c r="B171" t="s">
        <v>1610</v>
      </c>
      <c r="C171" t="s">
        <v>1611</v>
      </c>
      <c r="D171" t="s">
        <v>1620</v>
      </c>
      <c r="E171">
        <v>11053197</v>
      </c>
      <c r="F171" t="s">
        <v>1620</v>
      </c>
      <c r="G171" t="s">
        <v>2345</v>
      </c>
      <c r="H171" t="s">
        <v>249</v>
      </c>
      <c r="I171" t="s">
        <v>1614</v>
      </c>
      <c r="L171" t="s">
        <v>2346</v>
      </c>
      <c r="M171">
        <v>3</v>
      </c>
      <c r="N171" t="s">
        <v>2347</v>
      </c>
      <c r="O171" t="s">
        <v>1624</v>
      </c>
      <c r="P171" t="s">
        <v>2348</v>
      </c>
      <c r="Q171">
        <v>124.4002380371</v>
      </c>
      <c r="R171">
        <v>0.705646992</v>
      </c>
      <c r="S171" t="s">
        <v>1626</v>
      </c>
      <c r="T171" t="s">
        <v>25</v>
      </c>
      <c r="U171" t="s">
        <v>8</v>
      </c>
      <c r="V171">
        <v>1</v>
      </c>
      <c r="W171" t="s">
        <v>1627</v>
      </c>
      <c r="Z171" t="s">
        <v>1628</v>
      </c>
      <c r="AA171" t="s">
        <v>1629</v>
      </c>
      <c r="AB171">
        <v>0</v>
      </c>
      <c r="AC171" t="s">
        <v>1630</v>
      </c>
      <c r="AD171">
        <v>6070871353</v>
      </c>
      <c r="AE171" t="s">
        <v>1619</v>
      </c>
    </row>
    <row r="172" spans="1:31">
      <c r="A172">
        <v>526843</v>
      </c>
      <c r="B172" t="s">
        <v>1610</v>
      </c>
      <c r="C172" t="s">
        <v>1611</v>
      </c>
      <c r="D172" t="s">
        <v>1620</v>
      </c>
      <c r="E172">
        <v>11053197</v>
      </c>
      <c r="F172" t="s">
        <v>1620</v>
      </c>
      <c r="G172" t="s">
        <v>2349</v>
      </c>
      <c r="H172" t="s">
        <v>250</v>
      </c>
      <c r="I172" t="s">
        <v>1614</v>
      </c>
      <c r="L172" t="s">
        <v>2350</v>
      </c>
      <c r="M172">
        <v>3</v>
      </c>
      <c r="N172" t="s">
        <v>2351</v>
      </c>
      <c r="O172" t="s">
        <v>1624</v>
      </c>
      <c r="P172" t="s">
        <v>2352</v>
      </c>
      <c r="Q172">
        <v>124.4771652222</v>
      </c>
      <c r="R172">
        <v>0.528410017</v>
      </c>
      <c r="S172" t="s">
        <v>1670</v>
      </c>
      <c r="T172" t="s">
        <v>118</v>
      </c>
      <c r="U172" t="s">
        <v>8</v>
      </c>
      <c r="V172">
        <v>1</v>
      </c>
      <c r="W172" t="s">
        <v>1671</v>
      </c>
      <c r="Z172" t="s">
        <v>1628</v>
      </c>
      <c r="AA172" t="s">
        <v>1629</v>
      </c>
      <c r="AB172">
        <v>0</v>
      </c>
      <c r="AC172" t="s">
        <v>1647</v>
      </c>
      <c r="AD172">
        <v>6070871395</v>
      </c>
      <c r="AE172" t="s">
        <v>1619</v>
      </c>
    </row>
    <row r="173" spans="1:31">
      <c r="A173">
        <v>526844</v>
      </c>
      <c r="B173" t="s">
        <v>1610</v>
      </c>
      <c r="C173" t="s">
        <v>1611</v>
      </c>
      <c r="D173" t="s">
        <v>1620</v>
      </c>
      <c r="E173">
        <v>11053197</v>
      </c>
      <c r="F173" t="s">
        <v>1620</v>
      </c>
      <c r="G173" t="s">
        <v>2353</v>
      </c>
      <c r="H173" t="s">
        <v>251</v>
      </c>
      <c r="I173" t="s">
        <v>1614</v>
      </c>
      <c r="L173" t="s">
        <v>2354</v>
      </c>
      <c r="M173">
        <v>3</v>
      </c>
      <c r="N173" t="s">
        <v>2355</v>
      </c>
      <c r="O173" t="s">
        <v>1624</v>
      </c>
      <c r="P173" t="s">
        <v>2356</v>
      </c>
      <c r="Q173">
        <v>124.4910049438</v>
      </c>
      <c r="R173">
        <v>0.487522006</v>
      </c>
      <c r="S173" t="s">
        <v>1670</v>
      </c>
      <c r="T173" t="s">
        <v>120</v>
      </c>
      <c r="U173" t="s">
        <v>8</v>
      </c>
      <c r="V173">
        <v>1</v>
      </c>
      <c r="W173" t="s">
        <v>1627</v>
      </c>
      <c r="Z173" t="s">
        <v>1628</v>
      </c>
      <c r="AA173" t="s">
        <v>1629</v>
      </c>
      <c r="AB173">
        <v>0</v>
      </c>
      <c r="AC173" t="s">
        <v>1630</v>
      </c>
      <c r="AD173">
        <v>6070871398</v>
      </c>
      <c r="AE173" t="s">
        <v>1619</v>
      </c>
    </row>
    <row r="174" spans="1:31">
      <c r="A174">
        <v>526845</v>
      </c>
      <c r="B174" t="s">
        <v>1610</v>
      </c>
      <c r="C174" t="s">
        <v>1611</v>
      </c>
      <c r="D174" t="s">
        <v>1620</v>
      </c>
      <c r="E174">
        <v>11053194</v>
      </c>
      <c r="F174" t="s">
        <v>1620</v>
      </c>
      <c r="G174" t="s">
        <v>2357</v>
      </c>
      <c r="H174" t="s">
        <v>252</v>
      </c>
      <c r="I174" t="s">
        <v>1614</v>
      </c>
      <c r="L174" t="s">
        <v>2358</v>
      </c>
      <c r="M174">
        <v>3</v>
      </c>
      <c r="N174" t="s">
        <v>2359</v>
      </c>
      <c r="O174" t="s">
        <v>1624</v>
      </c>
      <c r="P174" t="s">
        <v>2360</v>
      </c>
      <c r="Q174">
        <v>124.4709472656</v>
      </c>
      <c r="R174">
        <v>0.787440002</v>
      </c>
      <c r="S174" t="s">
        <v>1680</v>
      </c>
      <c r="T174" t="s">
        <v>122</v>
      </c>
      <c r="U174" t="s">
        <v>39</v>
      </c>
      <c r="V174">
        <v>1</v>
      </c>
      <c r="W174" t="s">
        <v>1627</v>
      </c>
      <c r="Z174" t="s">
        <v>1628</v>
      </c>
      <c r="AA174" t="s">
        <v>1629</v>
      </c>
      <c r="AB174">
        <v>0</v>
      </c>
      <c r="AC174" t="s">
        <v>1630</v>
      </c>
      <c r="AD174">
        <v>6070871423</v>
      </c>
      <c r="AE174" t="s">
        <v>1619</v>
      </c>
    </row>
    <row r="175" spans="1:31">
      <c r="A175">
        <v>526846</v>
      </c>
      <c r="B175" t="s">
        <v>1610</v>
      </c>
      <c r="C175" t="s">
        <v>1611</v>
      </c>
      <c r="D175" t="s">
        <v>1620</v>
      </c>
      <c r="E175">
        <v>11053194</v>
      </c>
      <c r="F175" t="s">
        <v>1620</v>
      </c>
      <c r="G175" t="s">
        <v>2361</v>
      </c>
      <c r="H175" t="s">
        <v>253</v>
      </c>
      <c r="I175" t="s">
        <v>1614</v>
      </c>
      <c r="L175" t="s">
        <v>2362</v>
      </c>
      <c r="M175">
        <v>3</v>
      </c>
      <c r="N175" t="s">
        <v>2363</v>
      </c>
      <c r="O175" t="s">
        <v>1624</v>
      </c>
      <c r="P175" t="s">
        <v>2364</v>
      </c>
      <c r="Q175">
        <v>124.4541473389</v>
      </c>
      <c r="R175">
        <v>0.785915971</v>
      </c>
      <c r="S175" t="s">
        <v>1680</v>
      </c>
      <c r="T175" t="s">
        <v>96</v>
      </c>
      <c r="U175" t="s">
        <v>39</v>
      </c>
      <c r="V175">
        <v>1</v>
      </c>
      <c r="W175" t="s">
        <v>1627</v>
      </c>
      <c r="Z175" t="s">
        <v>1628</v>
      </c>
      <c r="AA175" t="s">
        <v>1629</v>
      </c>
      <c r="AB175">
        <v>0</v>
      </c>
      <c r="AC175" t="s">
        <v>1630</v>
      </c>
      <c r="AD175">
        <v>6070871426</v>
      </c>
      <c r="AE175" t="s">
        <v>1619</v>
      </c>
    </row>
    <row r="176" spans="1:31">
      <c r="A176">
        <v>526847</v>
      </c>
      <c r="B176" t="s">
        <v>1610</v>
      </c>
      <c r="C176" t="s">
        <v>1611</v>
      </c>
      <c r="D176" t="s">
        <v>1620</v>
      </c>
      <c r="E176">
        <v>11053199</v>
      </c>
      <c r="F176" t="s">
        <v>1620</v>
      </c>
      <c r="G176" t="s">
        <v>2365</v>
      </c>
      <c r="H176" t="s">
        <v>254</v>
      </c>
      <c r="I176" t="s">
        <v>1614</v>
      </c>
      <c r="L176" t="s">
        <v>2366</v>
      </c>
      <c r="M176">
        <v>3</v>
      </c>
      <c r="N176" t="s">
        <v>2367</v>
      </c>
      <c r="O176" t="s">
        <v>1624</v>
      </c>
      <c r="P176" t="s">
        <v>2368</v>
      </c>
      <c r="Q176">
        <v>124.511756897</v>
      </c>
      <c r="R176">
        <v>0.683237016</v>
      </c>
      <c r="S176" t="s">
        <v>1626</v>
      </c>
      <c r="T176" t="s">
        <v>78</v>
      </c>
      <c r="U176" t="s">
        <v>8</v>
      </c>
      <c r="V176">
        <v>1</v>
      </c>
      <c r="W176" t="s">
        <v>1627</v>
      </c>
      <c r="Z176" t="s">
        <v>1628</v>
      </c>
      <c r="AA176" t="s">
        <v>1629</v>
      </c>
      <c r="AB176">
        <v>0</v>
      </c>
      <c r="AC176" t="s">
        <v>1630</v>
      </c>
      <c r="AD176">
        <v>6070871460</v>
      </c>
      <c r="AE176" t="s">
        <v>1619</v>
      </c>
    </row>
    <row r="177" spans="1:31">
      <c r="A177">
        <v>526859</v>
      </c>
      <c r="B177" t="s">
        <v>1610</v>
      </c>
      <c r="C177" t="s">
        <v>1611</v>
      </c>
      <c r="D177" t="s">
        <v>1648</v>
      </c>
      <c r="E177">
        <v>11053210</v>
      </c>
      <c r="F177" t="s">
        <v>1648</v>
      </c>
      <c r="G177" t="s">
        <v>2369</v>
      </c>
      <c r="H177" t="s">
        <v>255</v>
      </c>
      <c r="I177" t="s">
        <v>1614</v>
      </c>
      <c r="L177" t="s">
        <v>2370</v>
      </c>
      <c r="M177">
        <v>3</v>
      </c>
      <c r="N177" t="s">
        <v>2371</v>
      </c>
      <c r="O177" t="s">
        <v>1624</v>
      </c>
      <c r="P177" t="s">
        <v>2372</v>
      </c>
      <c r="Q177">
        <v>124.08798</v>
      </c>
      <c r="R177">
        <v>0.39224</v>
      </c>
      <c r="S177" t="s">
        <v>2100</v>
      </c>
      <c r="T177" t="s">
        <v>105</v>
      </c>
      <c r="U177" t="s">
        <v>22</v>
      </c>
      <c r="V177">
        <v>1</v>
      </c>
      <c r="W177" t="s">
        <v>1627</v>
      </c>
      <c r="Z177" t="s">
        <v>1628</v>
      </c>
      <c r="AA177" t="s">
        <v>1629</v>
      </c>
      <c r="AB177">
        <v>0</v>
      </c>
      <c r="AC177" t="s">
        <v>1630</v>
      </c>
      <c r="AD177">
        <v>6070897451</v>
      </c>
      <c r="AE177" t="s">
        <v>1619</v>
      </c>
    </row>
    <row r="178" spans="1:31">
      <c r="A178">
        <v>526860</v>
      </c>
      <c r="B178" t="s">
        <v>1610</v>
      </c>
      <c r="C178" t="s">
        <v>1611</v>
      </c>
      <c r="D178" t="s">
        <v>1648</v>
      </c>
      <c r="E178">
        <v>11053210</v>
      </c>
      <c r="F178" t="s">
        <v>1648</v>
      </c>
      <c r="G178" t="s">
        <v>2373</v>
      </c>
      <c r="H178" t="s">
        <v>256</v>
      </c>
      <c r="I178" t="s">
        <v>1614</v>
      </c>
      <c r="L178" t="s">
        <v>2374</v>
      </c>
      <c r="M178">
        <v>3</v>
      </c>
      <c r="N178" t="s">
        <v>2375</v>
      </c>
      <c r="O178" t="s">
        <v>1624</v>
      </c>
      <c r="P178" t="s">
        <v>2376</v>
      </c>
      <c r="Q178">
        <v>124.09552</v>
      </c>
      <c r="R178">
        <v>0.39315</v>
      </c>
      <c r="S178" t="s">
        <v>2105</v>
      </c>
      <c r="T178" t="s">
        <v>105</v>
      </c>
      <c r="U178" t="s">
        <v>22</v>
      </c>
      <c r="V178">
        <v>1</v>
      </c>
      <c r="W178" t="s">
        <v>1627</v>
      </c>
      <c r="Z178" t="s">
        <v>1628</v>
      </c>
      <c r="AA178" t="s">
        <v>1629</v>
      </c>
      <c r="AB178">
        <v>0</v>
      </c>
      <c r="AC178" t="s">
        <v>1630</v>
      </c>
      <c r="AD178">
        <v>6070897453</v>
      </c>
      <c r="AE178" t="s">
        <v>1619</v>
      </c>
    </row>
    <row r="179" spans="1:31">
      <c r="A179">
        <v>526861</v>
      </c>
      <c r="B179" t="s">
        <v>1610</v>
      </c>
      <c r="C179" t="s">
        <v>1611</v>
      </c>
      <c r="D179" t="s">
        <v>1648</v>
      </c>
      <c r="E179">
        <v>11053210</v>
      </c>
      <c r="F179" t="s">
        <v>1648</v>
      </c>
      <c r="G179" t="s">
        <v>2377</v>
      </c>
      <c r="H179" t="s">
        <v>257</v>
      </c>
      <c r="I179" t="s">
        <v>1614</v>
      </c>
      <c r="L179" t="s">
        <v>2378</v>
      </c>
      <c r="M179">
        <v>3</v>
      </c>
      <c r="N179" t="s">
        <v>2379</v>
      </c>
      <c r="O179" t="s">
        <v>1624</v>
      </c>
      <c r="P179" t="s">
        <v>2380</v>
      </c>
      <c r="Q179">
        <v>124.2641</v>
      </c>
      <c r="R179">
        <v>0.43027</v>
      </c>
      <c r="S179" t="s">
        <v>1850</v>
      </c>
      <c r="T179" t="s">
        <v>108</v>
      </c>
      <c r="U179" t="s">
        <v>22</v>
      </c>
      <c r="V179">
        <v>1</v>
      </c>
      <c r="W179" t="s">
        <v>1627</v>
      </c>
      <c r="Z179" t="s">
        <v>1628</v>
      </c>
      <c r="AA179" t="s">
        <v>1629</v>
      </c>
      <c r="AB179">
        <v>0</v>
      </c>
      <c r="AC179" t="s">
        <v>1647</v>
      </c>
      <c r="AD179">
        <v>6070897473</v>
      </c>
      <c r="AE179" t="s">
        <v>1619</v>
      </c>
    </row>
    <row r="180" spans="1:31">
      <c r="A180">
        <v>527430</v>
      </c>
      <c r="B180" t="s">
        <v>1610</v>
      </c>
      <c r="C180" t="s">
        <v>1611</v>
      </c>
      <c r="D180" t="s">
        <v>1620</v>
      </c>
      <c r="E180">
        <v>11053199</v>
      </c>
      <c r="F180" t="s">
        <v>1620</v>
      </c>
      <c r="G180" t="s">
        <v>2381</v>
      </c>
      <c r="H180" t="s">
        <v>259</v>
      </c>
      <c r="I180" t="s">
        <v>1614</v>
      </c>
      <c r="L180" t="s">
        <v>2382</v>
      </c>
      <c r="M180">
        <v>3</v>
      </c>
      <c r="N180" t="s">
        <v>2383</v>
      </c>
      <c r="O180" t="s">
        <v>1617</v>
      </c>
      <c r="P180" t="s">
        <v>2384</v>
      </c>
      <c r="Q180">
        <v>124.644278</v>
      </c>
      <c r="R180">
        <v>0.80058</v>
      </c>
      <c r="S180" t="s">
        <v>1626</v>
      </c>
      <c r="T180" t="s">
        <v>258</v>
      </c>
      <c r="U180" t="s">
        <v>8</v>
      </c>
      <c r="V180">
        <v>1</v>
      </c>
      <c r="W180" t="s">
        <v>1627</v>
      </c>
      <c r="Z180" t="s">
        <v>1628</v>
      </c>
      <c r="AA180" t="s">
        <v>1629</v>
      </c>
      <c r="AC180" t="s">
        <v>1647</v>
      </c>
      <c r="AD180">
        <v>6070872979</v>
      </c>
      <c r="AE180" t="s">
        <v>1619</v>
      </c>
    </row>
    <row r="181" spans="1:31">
      <c r="A181">
        <v>527488</v>
      </c>
      <c r="B181" t="s">
        <v>1610</v>
      </c>
      <c r="C181" t="s">
        <v>1611</v>
      </c>
      <c r="D181" t="s">
        <v>1612</v>
      </c>
      <c r="E181">
        <v>11053186</v>
      </c>
      <c r="F181" t="s">
        <v>1612</v>
      </c>
      <c r="G181" t="s">
        <v>2385</v>
      </c>
      <c r="H181" t="s">
        <v>5</v>
      </c>
      <c r="I181" t="s">
        <v>1614</v>
      </c>
      <c r="L181" t="s">
        <v>2386</v>
      </c>
      <c r="M181">
        <v>3</v>
      </c>
      <c r="N181" t="s">
        <v>2387</v>
      </c>
      <c r="O181" t="s">
        <v>1617</v>
      </c>
      <c r="P181" t="s">
        <v>2388</v>
      </c>
      <c r="Q181">
        <v>123.26336</v>
      </c>
      <c r="R181">
        <v>0.89482</v>
      </c>
      <c r="T181" t="s">
        <v>3</v>
      </c>
      <c r="U181" t="s">
        <v>4</v>
      </c>
      <c r="V181">
        <v>1</v>
      </c>
      <c r="W181" t="s">
        <v>1627</v>
      </c>
      <c r="Z181" t="s">
        <v>1628</v>
      </c>
      <c r="AA181" t="s">
        <v>1629</v>
      </c>
      <c r="AC181" t="s">
        <v>1647</v>
      </c>
      <c r="AD181">
        <v>6070887176</v>
      </c>
      <c r="AE181" t="s">
        <v>1619</v>
      </c>
    </row>
    <row r="182" spans="1:31">
      <c r="A182">
        <v>527761</v>
      </c>
      <c r="B182" t="s">
        <v>1610</v>
      </c>
      <c r="C182" t="s">
        <v>1611</v>
      </c>
      <c r="D182" t="s">
        <v>1620</v>
      </c>
      <c r="E182">
        <v>11053194</v>
      </c>
      <c r="F182" t="s">
        <v>1620</v>
      </c>
      <c r="G182" t="s">
        <v>2389</v>
      </c>
      <c r="H182" t="s">
        <v>260</v>
      </c>
      <c r="I182" t="s">
        <v>1614</v>
      </c>
      <c r="L182" t="s">
        <v>2390</v>
      </c>
      <c r="M182">
        <v>3</v>
      </c>
      <c r="N182" t="s">
        <v>2391</v>
      </c>
      <c r="O182" t="s">
        <v>1624</v>
      </c>
      <c r="P182" t="s">
        <v>2392</v>
      </c>
      <c r="Q182">
        <v>124.4479064941</v>
      </c>
      <c r="R182">
        <v>0.769316971</v>
      </c>
      <c r="S182" t="s">
        <v>1680</v>
      </c>
      <c r="T182" t="s">
        <v>162</v>
      </c>
      <c r="U182" t="s">
        <v>8</v>
      </c>
      <c r="V182">
        <v>1</v>
      </c>
      <c r="W182" t="s">
        <v>1627</v>
      </c>
      <c r="Z182" t="s">
        <v>1628</v>
      </c>
      <c r="AA182" t="s">
        <v>1629</v>
      </c>
      <c r="AB182">
        <v>0</v>
      </c>
      <c r="AC182" t="s">
        <v>1630</v>
      </c>
      <c r="AD182">
        <v>6070872597</v>
      </c>
      <c r="AE182" t="s">
        <v>1619</v>
      </c>
    </row>
    <row r="183" spans="1:31">
      <c r="A183">
        <v>527762</v>
      </c>
      <c r="B183" t="s">
        <v>1610</v>
      </c>
      <c r="C183" t="s">
        <v>1611</v>
      </c>
      <c r="D183" t="s">
        <v>1620</v>
      </c>
      <c r="E183">
        <v>11053154</v>
      </c>
      <c r="F183" t="s">
        <v>1620</v>
      </c>
      <c r="G183" t="s">
        <v>2393</v>
      </c>
      <c r="H183" t="s">
        <v>261</v>
      </c>
      <c r="I183" t="s">
        <v>1614</v>
      </c>
      <c r="L183" t="s">
        <v>2394</v>
      </c>
      <c r="M183">
        <v>3</v>
      </c>
      <c r="N183" t="s">
        <v>2395</v>
      </c>
      <c r="O183" t="s">
        <v>1624</v>
      </c>
      <c r="P183" t="s">
        <v>2396</v>
      </c>
      <c r="Q183">
        <v>124.4120864868</v>
      </c>
      <c r="R183">
        <v>0.805890024</v>
      </c>
      <c r="S183" t="s">
        <v>1680</v>
      </c>
      <c r="T183" t="s">
        <v>166</v>
      </c>
      <c r="U183" t="s">
        <v>101</v>
      </c>
      <c r="V183">
        <v>1</v>
      </c>
      <c r="W183" t="s">
        <v>1627</v>
      </c>
      <c r="Z183" t="s">
        <v>1628</v>
      </c>
      <c r="AA183" t="s">
        <v>1629</v>
      </c>
      <c r="AB183">
        <v>0</v>
      </c>
      <c r="AC183" t="s">
        <v>1647</v>
      </c>
      <c r="AD183">
        <v>6070872599</v>
      </c>
      <c r="AE183" t="s">
        <v>1619</v>
      </c>
    </row>
    <row r="184" spans="1:31">
      <c r="A184">
        <v>527765</v>
      </c>
      <c r="B184" t="s">
        <v>1610</v>
      </c>
      <c r="C184" t="s">
        <v>1611</v>
      </c>
      <c r="D184" t="s">
        <v>1648</v>
      </c>
      <c r="E184">
        <v>11053210</v>
      </c>
      <c r="F184" t="s">
        <v>1648</v>
      </c>
      <c r="G184" t="s">
        <v>2397</v>
      </c>
      <c r="H184" t="s">
        <v>262</v>
      </c>
      <c r="I184" t="s">
        <v>1614</v>
      </c>
      <c r="L184" t="s">
        <v>2398</v>
      </c>
      <c r="M184">
        <v>3</v>
      </c>
      <c r="N184" t="s">
        <v>2399</v>
      </c>
      <c r="O184" t="s">
        <v>1624</v>
      </c>
      <c r="P184" t="s">
        <v>2400</v>
      </c>
      <c r="Q184">
        <v>124.260876</v>
      </c>
      <c r="R184">
        <v>0.443958</v>
      </c>
      <c r="S184" t="s">
        <v>1982</v>
      </c>
      <c r="T184" t="s">
        <v>108</v>
      </c>
      <c r="U184" t="s">
        <v>22</v>
      </c>
      <c r="V184">
        <v>1</v>
      </c>
      <c r="W184" t="s">
        <v>1627</v>
      </c>
      <c r="Z184" t="s">
        <v>1628</v>
      </c>
      <c r="AA184" t="s">
        <v>1629</v>
      </c>
      <c r="AB184">
        <v>0</v>
      </c>
      <c r="AC184" t="s">
        <v>1630</v>
      </c>
      <c r="AD184">
        <v>6070899278</v>
      </c>
      <c r="AE184" t="s">
        <v>1619</v>
      </c>
    </row>
    <row r="185" spans="1:31">
      <c r="A185">
        <v>527851</v>
      </c>
      <c r="B185" t="s">
        <v>1610</v>
      </c>
      <c r="C185" t="s">
        <v>1611</v>
      </c>
      <c r="D185" t="s">
        <v>1648</v>
      </c>
      <c r="E185">
        <v>11053208</v>
      </c>
      <c r="F185" t="s">
        <v>1648</v>
      </c>
      <c r="G185" t="s">
        <v>2401</v>
      </c>
      <c r="H185" t="s">
        <v>263</v>
      </c>
      <c r="I185" t="s">
        <v>1614</v>
      </c>
      <c r="L185" t="s">
        <v>2402</v>
      </c>
      <c r="M185">
        <v>3</v>
      </c>
      <c r="N185" t="s">
        <v>2403</v>
      </c>
      <c r="O185" t="s">
        <v>1624</v>
      </c>
      <c r="P185" t="s">
        <v>2404</v>
      </c>
      <c r="Q185">
        <v>124.03417</v>
      </c>
      <c r="R185">
        <v>0.37442</v>
      </c>
      <c r="S185" t="s">
        <v>1770</v>
      </c>
      <c r="T185" t="s">
        <v>46</v>
      </c>
      <c r="U185" t="s">
        <v>22</v>
      </c>
      <c r="V185">
        <v>1</v>
      </c>
      <c r="W185" t="s">
        <v>1627</v>
      </c>
      <c r="Z185" t="s">
        <v>1628</v>
      </c>
      <c r="AA185" t="s">
        <v>1629</v>
      </c>
      <c r="AB185">
        <v>0</v>
      </c>
      <c r="AC185" t="s">
        <v>1647</v>
      </c>
      <c r="AD185">
        <v>6070897493</v>
      </c>
      <c r="AE185" t="s">
        <v>1619</v>
      </c>
    </row>
    <row r="186" spans="1:31">
      <c r="A186">
        <v>527852</v>
      </c>
      <c r="B186" t="s">
        <v>1610</v>
      </c>
      <c r="C186" t="s">
        <v>1611</v>
      </c>
      <c r="D186" t="s">
        <v>1648</v>
      </c>
      <c r="E186">
        <v>11053208</v>
      </c>
      <c r="F186" t="s">
        <v>1648</v>
      </c>
      <c r="G186" t="s">
        <v>2405</v>
      </c>
      <c r="H186" t="s">
        <v>264</v>
      </c>
      <c r="I186" t="s">
        <v>1614</v>
      </c>
      <c r="L186" t="s">
        <v>2406</v>
      </c>
      <c r="M186">
        <v>3</v>
      </c>
      <c r="N186" t="s">
        <v>2407</v>
      </c>
      <c r="O186" t="s">
        <v>1624</v>
      </c>
      <c r="P186" t="s">
        <v>2408</v>
      </c>
      <c r="Q186">
        <v>124.04826</v>
      </c>
      <c r="R186">
        <v>0.38208</v>
      </c>
      <c r="S186" t="s">
        <v>1770</v>
      </c>
      <c r="T186" t="s">
        <v>46</v>
      </c>
      <c r="U186" t="s">
        <v>22</v>
      </c>
      <c r="V186">
        <v>1</v>
      </c>
      <c r="W186" t="s">
        <v>1627</v>
      </c>
      <c r="Z186" t="s">
        <v>1628</v>
      </c>
      <c r="AA186" t="s">
        <v>1629</v>
      </c>
      <c r="AB186">
        <v>0</v>
      </c>
      <c r="AC186" t="s">
        <v>1647</v>
      </c>
      <c r="AD186">
        <v>6070897496</v>
      </c>
      <c r="AE186" t="s">
        <v>1619</v>
      </c>
    </row>
    <row r="187" spans="1:31">
      <c r="A187">
        <v>527868</v>
      </c>
      <c r="B187" t="s">
        <v>1610</v>
      </c>
      <c r="C187" t="s">
        <v>1611</v>
      </c>
      <c r="D187" t="s">
        <v>1620</v>
      </c>
      <c r="E187">
        <v>11053199</v>
      </c>
      <c r="F187" t="s">
        <v>1620</v>
      </c>
      <c r="G187" t="s">
        <v>2409</v>
      </c>
      <c r="H187" t="s">
        <v>265</v>
      </c>
      <c r="I187" t="s">
        <v>1614</v>
      </c>
      <c r="L187" t="s">
        <v>2410</v>
      </c>
      <c r="M187">
        <v>3</v>
      </c>
      <c r="N187" t="s">
        <v>2411</v>
      </c>
      <c r="O187" t="s">
        <v>1624</v>
      </c>
      <c r="P187" t="s">
        <v>2412</v>
      </c>
      <c r="Q187">
        <v>124.6018066406</v>
      </c>
      <c r="R187">
        <v>0.739674985</v>
      </c>
      <c r="S187" t="s">
        <v>1626</v>
      </c>
      <c r="T187" t="s">
        <v>81</v>
      </c>
      <c r="U187" t="s">
        <v>8</v>
      </c>
      <c r="V187">
        <v>1</v>
      </c>
      <c r="W187" t="s">
        <v>1627</v>
      </c>
      <c r="Z187" t="s">
        <v>1628</v>
      </c>
      <c r="AA187" t="s">
        <v>1629</v>
      </c>
      <c r="AB187">
        <v>0</v>
      </c>
      <c r="AC187" t="s">
        <v>1630</v>
      </c>
      <c r="AD187">
        <v>6070871467</v>
      </c>
      <c r="AE187" t="s">
        <v>1619</v>
      </c>
    </row>
    <row r="188" spans="1:31">
      <c r="A188">
        <v>527869</v>
      </c>
      <c r="B188" t="s">
        <v>1610</v>
      </c>
      <c r="C188" t="s">
        <v>1611</v>
      </c>
      <c r="D188" t="s">
        <v>1620</v>
      </c>
      <c r="E188">
        <v>11053199</v>
      </c>
      <c r="F188" t="s">
        <v>1620</v>
      </c>
      <c r="G188" t="s">
        <v>2413</v>
      </c>
      <c r="H188" t="s">
        <v>266</v>
      </c>
      <c r="I188" t="s">
        <v>1614</v>
      </c>
      <c r="L188" t="s">
        <v>2414</v>
      </c>
      <c r="M188">
        <v>3</v>
      </c>
      <c r="N188" t="s">
        <v>2415</v>
      </c>
      <c r="O188" t="s">
        <v>1624</v>
      </c>
      <c r="P188" t="s">
        <v>2416</v>
      </c>
      <c r="Q188">
        <v>124.611289978</v>
      </c>
      <c r="R188">
        <v>0.752636015</v>
      </c>
      <c r="S188" t="s">
        <v>1626</v>
      </c>
      <c r="T188" t="s">
        <v>84</v>
      </c>
      <c r="U188" t="s">
        <v>8</v>
      </c>
      <c r="V188">
        <v>1</v>
      </c>
      <c r="W188" t="s">
        <v>1627</v>
      </c>
      <c r="Z188" t="s">
        <v>1628</v>
      </c>
      <c r="AA188" t="s">
        <v>1629</v>
      </c>
      <c r="AB188">
        <v>0</v>
      </c>
      <c r="AC188" t="s">
        <v>1630</v>
      </c>
      <c r="AD188">
        <v>6070871472</v>
      </c>
      <c r="AE188" t="s">
        <v>1619</v>
      </c>
    </row>
    <row r="189" spans="1:31">
      <c r="A189">
        <v>527870</v>
      </c>
      <c r="B189" t="s">
        <v>1610</v>
      </c>
      <c r="C189" t="s">
        <v>1611</v>
      </c>
      <c r="D189" t="s">
        <v>1620</v>
      </c>
      <c r="E189">
        <v>11053199</v>
      </c>
      <c r="F189" t="s">
        <v>1620</v>
      </c>
      <c r="G189" t="s">
        <v>2417</v>
      </c>
      <c r="H189" t="s">
        <v>267</v>
      </c>
      <c r="I189" t="s">
        <v>1614</v>
      </c>
      <c r="L189" t="s">
        <v>2418</v>
      </c>
      <c r="M189">
        <v>3</v>
      </c>
      <c r="N189" t="s">
        <v>2419</v>
      </c>
      <c r="O189" t="s">
        <v>1624</v>
      </c>
      <c r="P189" t="s">
        <v>2420</v>
      </c>
      <c r="Q189">
        <v>124.6153564453</v>
      </c>
      <c r="R189">
        <v>0.755587995</v>
      </c>
      <c r="S189" t="s">
        <v>1626</v>
      </c>
      <c r="T189" t="s">
        <v>84</v>
      </c>
      <c r="U189" t="s">
        <v>8</v>
      </c>
      <c r="V189">
        <v>1</v>
      </c>
      <c r="W189" t="s">
        <v>1627</v>
      </c>
      <c r="Z189" t="s">
        <v>1628</v>
      </c>
      <c r="AA189" t="s">
        <v>1629</v>
      </c>
      <c r="AB189">
        <v>0</v>
      </c>
      <c r="AC189" t="s">
        <v>1630</v>
      </c>
      <c r="AD189">
        <v>6070871474</v>
      </c>
      <c r="AE189" t="s">
        <v>1619</v>
      </c>
    </row>
    <row r="190" spans="1:31">
      <c r="A190">
        <v>527871</v>
      </c>
      <c r="B190" t="s">
        <v>1610</v>
      </c>
      <c r="C190" t="s">
        <v>1611</v>
      </c>
      <c r="D190" t="s">
        <v>1620</v>
      </c>
      <c r="E190">
        <v>11053199</v>
      </c>
      <c r="F190" t="s">
        <v>1620</v>
      </c>
      <c r="G190" t="s">
        <v>2421</v>
      </c>
      <c r="H190" t="s">
        <v>268</v>
      </c>
      <c r="I190" t="s">
        <v>1614</v>
      </c>
      <c r="L190" t="s">
        <v>2422</v>
      </c>
      <c r="M190">
        <v>3</v>
      </c>
      <c r="N190" t="s">
        <v>2423</v>
      </c>
      <c r="O190" t="s">
        <v>1624</v>
      </c>
      <c r="P190" t="s">
        <v>2424</v>
      </c>
      <c r="Q190">
        <v>124.6108703613</v>
      </c>
      <c r="R190">
        <v>0.757441998</v>
      </c>
      <c r="S190" t="s">
        <v>1626</v>
      </c>
      <c r="T190" t="s">
        <v>84</v>
      </c>
      <c r="U190" t="s">
        <v>8</v>
      </c>
      <c r="V190">
        <v>1</v>
      </c>
      <c r="W190" t="s">
        <v>1627</v>
      </c>
      <c r="Z190" t="s">
        <v>1628</v>
      </c>
      <c r="AA190" t="s">
        <v>1629</v>
      </c>
      <c r="AB190">
        <v>0</v>
      </c>
      <c r="AC190" t="s">
        <v>1630</v>
      </c>
      <c r="AD190">
        <v>6070871478</v>
      </c>
      <c r="AE190" t="s">
        <v>1619</v>
      </c>
    </row>
    <row r="191" spans="1:31">
      <c r="A191">
        <v>527872</v>
      </c>
      <c r="B191" t="s">
        <v>1610</v>
      </c>
      <c r="C191" t="s">
        <v>1611</v>
      </c>
      <c r="D191" t="s">
        <v>1620</v>
      </c>
      <c r="E191">
        <v>11053199</v>
      </c>
      <c r="F191" t="s">
        <v>1620</v>
      </c>
      <c r="G191" t="s">
        <v>2425</v>
      </c>
      <c r="H191" t="s">
        <v>269</v>
      </c>
      <c r="I191" t="s">
        <v>1614</v>
      </c>
      <c r="L191" t="s">
        <v>2426</v>
      </c>
      <c r="M191">
        <v>3</v>
      </c>
      <c r="N191" t="s">
        <v>2427</v>
      </c>
      <c r="O191" t="s">
        <v>1624</v>
      </c>
      <c r="P191" t="s">
        <v>2428</v>
      </c>
      <c r="Q191">
        <v>124.6101837158</v>
      </c>
      <c r="R191">
        <v>0.753638029</v>
      </c>
      <c r="S191" t="s">
        <v>1626</v>
      </c>
      <c r="T191" t="s">
        <v>84</v>
      </c>
      <c r="U191" t="s">
        <v>8</v>
      </c>
      <c r="V191">
        <v>1</v>
      </c>
      <c r="W191" t="s">
        <v>1627</v>
      </c>
      <c r="Z191" t="s">
        <v>1628</v>
      </c>
      <c r="AA191" t="s">
        <v>1629</v>
      </c>
      <c r="AB191">
        <v>0</v>
      </c>
      <c r="AC191" t="s">
        <v>1647</v>
      </c>
      <c r="AD191">
        <v>6070871481</v>
      </c>
      <c r="AE191" t="s">
        <v>1619</v>
      </c>
    </row>
    <row r="192" spans="1:31">
      <c r="A192">
        <v>527883</v>
      </c>
      <c r="B192" t="s">
        <v>1610</v>
      </c>
      <c r="C192" t="s">
        <v>1611</v>
      </c>
      <c r="D192" t="s">
        <v>1620</v>
      </c>
      <c r="E192">
        <v>11053194</v>
      </c>
      <c r="F192" t="s">
        <v>1620</v>
      </c>
      <c r="G192" t="s">
        <v>2429</v>
      </c>
      <c r="H192" t="s">
        <v>270</v>
      </c>
      <c r="I192" t="s">
        <v>1614</v>
      </c>
      <c r="L192" t="s">
        <v>2430</v>
      </c>
      <c r="M192">
        <v>3</v>
      </c>
      <c r="N192" t="s">
        <v>2431</v>
      </c>
      <c r="O192" t="s">
        <v>1624</v>
      </c>
      <c r="P192" t="s">
        <v>2432</v>
      </c>
      <c r="Q192">
        <v>124.3937911987</v>
      </c>
      <c r="R192">
        <v>0.720255017</v>
      </c>
      <c r="S192" t="s">
        <v>1680</v>
      </c>
      <c r="T192" t="s">
        <v>73</v>
      </c>
      <c r="U192" t="s">
        <v>8</v>
      </c>
      <c r="V192">
        <v>1</v>
      </c>
      <c r="W192" t="s">
        <v>1627</v>
      </c>
      <c r="Z192" t="s">
        <v>1628</v>
      </c>
      <c r="AA192" t="s">
        <v>1629</v>
      </c>
      <c r="AB192">
        <v>0</v>
      </c>
      <c r="AC192" t="s">
        <v>1630</v>
      </c>
      <c r="AD192">
        <v>6070871334</v>
      </c>
      <c r="AE192" t="s">
        <v>1619</v>
      </c>
    </row>
    <row r="193" spans="1:31">
      <c r="A193">
        <v>527884</v>
      </c>
      <c r="B193" t="s">
        <v>1610</v>
      </c>
      <c r="C193" t="s">
        <v>1611</v>
      </c>
      <c r="D193" t="s">
        <v>1620</v>
      </c>
      <c r="E193">
        <v>11053194</v>
      </c>
      <c r="F193" t="s">
        <v>1620</v>
      </c>
      <c r="G193" t="s">
        <v>2433</v>
      </c>
      <c r="H193" t="s">
        <v>271</v>
      </c>
      <c r="I193" t="s">
        <v>1614</v>
      </c>
      <c r="L193" t="s">
        <v>2434</v>
      </c>
      <c r="M193">
        <v>3</v>
      </c>
      <c r="N193" t="s">
        <v>2435</v>
      </c>
      <c r="O193" t="s">
        <v>1624</v>
      </c>
      <c r="P193" t="s">
        <v>2436</v>
      </c>
      <c r="Q193">
        <v>124.3974761963</v>
      </c>
      <c r="R193">
        <v>0.712638974</v>
      </c>
      <c r="S193" t="s">
        <v>1680</v>
      </c>
      <c r="T193" t="s">
        <v>89</v>
      </c>
      <c r="U193" t="s">
        <v>8</v>
      </c>
      <c r="V193">
        <v>1</v>
      </c>
      <c r="W193" t="s">
        <v>1627</v>
      </c>
      <c r="Z193" t="s">
        <v>1628</v>
      </c>
      <c r="AA193" t="s">
        <v>1629</v>
      </c>
      <c r="AB193">
        <v>0</v>
      </c>
      <c r="AC193" t="s">
        <v>1647</v>
      </c>
      <c r="AD193">
        <v>6070871342</v>
      </c>
      <c r="AE193" t="s">
        <v>1619</v>
      </c>
    </row>
    <row r="194" spans="1:31">
      <c r="A194">
        <v>527885</v>
      </c>
      <c r="B194" t="s">
        <v>1610</v>
      </c>
      <c r="C194" t="s">
        <v>1611</v>
      </c>
      <c r="D194" t="s">
        <v>1620</v>
      </c>
      <c r="E194">
        <v>11053194</v>
      </c>
      <c r="F194" t="s">
        <v>1620</v>
      </c>
      <c r="G194" t="s">
        <v>2437</v>
      </c>
      <c r="H194" t="s">
        <v>272</v>
      </c>
      <c r="I194" t="s">
        <v>1614</v>
      </c>
      <c r="L194" t="s">
        <v>2438</v>
      </c>
      <c r="M194">
        <v>3</v>
      </c>
      <c r="N194" t="s">
        <v>2439</v>
      </c>
      <c r="O194" t="s">
        <v>1624</v>
      </c>
      <c r="P194" t="s">
        <v>2440</v>
      </c>
      <c r="Q194">
        <v>124.431060791</v>
      </c>
      <c r="R194">
        <v>0.721230984</v>
      </c>
      <c r="S194" t="s">
        <v>1680</v>
      </c>
      <c r="T194" t="s">
        <v>89</v>
      </c>
      <c r="U194" t="s">
        <v>8</v>
      </c>
      <c r="V194">
        <v>1</v>
      </c>
      <c r="W194" t="s">
        <v>1671</v>
      </c>
      <c r="Z194" t="s">
        <v>1628</v>
      </c>
      <c r="AA194" t="s">
        <v>1629</v>
      </c>
      <c r="AB194">
        <v>0</v>
      </c>
      <c r="AC194" t="s">
        <v>1630</v>
      </c>
      <c r="AD194">
        <v>6070871344</v>
      </c>
      <c r="AE194" t="s">
        <v>1619</v>
      </c>
    </row>
    <row r="195" spans="1:31">
      <c r="A195">
        <v>527886</v>
      </c>
      <c r="B195" t="s">
        <v>1610</v>
      </c>
      <c r="C195" t="s">
        <v>1611</v>
      </c>
      <c r="D195" t="s">
        <v>1620</v>
      </c>
      <c r="E195">
        <v>11053194</v>
      </c>
      <c r="F195" t="s">
        <v>1620</v>
      </c>
      <c r="G195" t="s">
        <v>2441</v>
      </c>
      <c r="H195" t="s">
        <v>273</v>
      </c>
      <c r="I195" t="s">
        <v>1614</v>
      </c>
      <c r="L195" t="s">
        <v>2442</v>
      </c>
      <c r="M195">
        <v>3</v>
      </c>
      <c r="N195" t="s">
        <v>2443</v>
      </c>
      <c r="O195" t="s">
        <v>1624</v>
      </c>
      <c r="P195" t="s">
        <v>2444</v>
      </c>
      <c r="Q195">
        <v>124.449846</v>
      </c>
      <c r="R195">
        <v>0.727767</v>
      </c>
      <c r="S195" t="s">
        <v>1680</v>
      </c>
      <c r="T195" t="s">
        <v>159</v>
      </c>
      <c r="U195" t="s">
        <v>8</v>
      </c>
      <c r="V195">
        <v>1</v>
      </c>
      <c r="W195" t="s">
        <v>1671</v>
      </c>
      <c r="Z195" t="s">
        <v>1628</v>
      </c>
      <c r="AA195" t="s">
        <v>1629</v>
      </c>
      <c r="AB195">
        <v>0</v>
      </c>
      <c r="AC195" t="s">
        <v>1630</v>
      </c>
      <c r="AD195">
        <v>6070871405</v>
      </c>
      <c r="AE195" t="s">
        <v>1619</v>
      </c>
    </row>
    <row r="196" spans="1:31">
      <c r="A196">
        <v>527887</v>
      </c>
      <c r="B196" t="s">
        <v>1610</v>
      </c>
      <c r="C196" t="s">
        <v>1611</v>
      </c>
      <c r="D196" t="s">
        <v>1620</v>
      </c>
      <c r="E196">
        <v>11053194</v>
      </c>
      <c r="F196" t="s">
        <v>1620</v>
      </c>
      <c r="G196" t="s">
        <v>2445</v>
      </c>
      <c r="H196" t="s">
        <v>274</v>
      </c>
      <c r="I196" t="s">
        <v>1614</v>
      </c>
      <c r="L196" t="s">
        <v>2446</v>
      </c>
      <c r="M196">
        <v>3</v>
      </c>
      <c r="N196" t="s">
        <v>2447</v>
      </c>
      <c r="O196" t="s">
        <v>1624</v>
      </c>
      <c r="P196" t="s">
        <v>2448</v>
      </c>
      <c r="Q196">
        <v>124.4551239014</v>
      </c>
      <c r="R196">
        <v>0.721504986</v>
      </c>
      <c r="S196" t="s">
        <v>1626</v>
      </c>
      <c r="T196" t="s">
        <v>159</v>
      </c>
      <c r="U196" t="s">
        <v>8</v>
      </c>
      <c r="V196">
        <v>1</v>
      </c>
      <c r="W196" t="s">
        <v>1671</v>
      </c>
      <c r="Z196" t="s">
        <v>1628</v>
      </c>
      <c r="AA196" t="s">
        <v>1629</v>
      </c>
      <c r="AB196">
        <v>0</v>
      </c>
      <c r="AC196" t="s">
        <v>1630</v>
      </c>
      <c r="AD196">
        <v>6070871406</v>
      </c>
      <c r="AE196" t="s">
        <v>1619</v>
      </c>
    </row>
    <row r="197" spans="1:31">
      <c r="A197">
        <v>527888</v>
      </c>
      <c r="B197" t="s">
        <v>1610</v>
      </c>
      <c r="C197" t="s">
        <v>1611</v>
      </c>
      <c r="D197" t="s">
        <v>1620</v>
      </c>
      <c r="E197">
        <v>11053194</v>
      </c>
      <c r="F197" t="s">
        <v>1620</v>
      </c>
      <c r="G197" t="s">
        <v>2449</v>
      </c>
      <c r="H197" t="s">
        <v>275</v>
      </c>
      <c r="I197" t="s">
        <v>1614</v>
      </c>
      <c r="L197" t="s">
        <v>2450</v>
      </c>
      <c r="M197">
        <v>3</v>
      </c>
      <c r="N197" t="s">
        <v>2451</v>
      </c>
      <c r="O197" t="s">
        <v>1624</v>
      </c>
      <c r="P197" t="s">
        <v>2452</v>
      </c>
      <c r="Q197">
        <v>124.443977356</v>
      </c>
      <c r="R197">
        <v>0.765434027</v>
      </c>
      <c r="S197" t="s">
        <v>1680</v>
      </c>
      <c r="T197" t="s">
        <v>92</v>
      </c>
      <c r="U197" t="s">
        <v>8</v>
      </c>
      <c r="V197">
        <v>1</v>
      </c>
      <c r="W197" t="s">
        <v>1627</v>
      </c>
      <c r="Z197" t="s">
        <v>1628</v>
      </c>
      <c r="AA197" t="s">
        <v>1629</v>
      </c>
      <c r="AB197">
        <v>0</v>
      </c>
      <c r="AC197" t="s">
        <v>1630</v>
      </c>
      <c r="AD197">
        <v>6070871415</v>
      </c>
      <c r="AE197" t="s">
        <v>1619</v>
      </c>
    </row>
    <row r="198" spans="1:31">
      <c r="A198">
        <v>527889</v>
      </c>
      <c r="B198" t="s">
        <v>1610</v>
      </c>
      <c r="C198" t="s">
        <v>1611</v>
      </c>
      <c r="D198" t="s">
        <v>1620</v>
      </c>
      <c r="E198">
        <v>11053194</v>
      </c>
      <c r="F198" t="s">
        <v>1620</v>
      </c>
      <c r="G198" t="s">
        <v>2453</v>
      </c>
      <c r="H198" t="s">
        <v>276</v>
      </c>
      <c r="I198" t="s">
        <v>1614</v>
      </c>
      <c r="L198" t="s">
        <v>2454</v>
      </c>
      <c r="M198">
        <v>3</v>
      </c>
      <c r="N198" t="s">
        <v>2455</v>
      </c>
      <c r="O198" t="s">
        <v>1624</v>
      </c>
      <c r="P198" t="s">
        <v>2456</v>
      </c>
      <c r="Q198">
        <v>124.4363021851</v>
      </c>
      <c r="R198">
        <v>0.844238997</v>
      </c>
      <c r="S198" t="s">
        <v>1680</v>
      </c>
      <c r="T198" t="s">
        <v>67</v>
      </c>
      <c r="U198" t="s">
        <v>39</v>
      </c>
      <c r="V198">
        <v>1</v>
      </c>
      <c r="W198" t="s">
        <v>1627</v>
      </c>
      <c r="Z198" t="s">
        <v>1628</v>
      </c>
      <c r="AA198" t="s">
        <v>1629</v>
      </c>
      <c r="AB198">
        <v>0</v>
      </c>
      <c r="AC198" t="s">
        <v>1630</v>
      </c>
      <c r="AD198">
        <v>6070871450</v>
      </c>
      <c r="AE198" t="s">
        <v>1619</v>
      </c>
    </row>
    <row r="199" spans="1:31">
      <c r="A199">
        <v>527890</v>
      </c>
      <c r="B199" t="s">
        <v>1610</v>
      </c>
      <c r="C199" t="s">
        <v>1611</v>
      </c>
      <c r="D199" t="s">
        <v>1620</v>
      </c>
      <c r="E199">
        <v>11053154</v>
      </c>
      <c r="F199" t="s">
        <v>1620</v>
      </c>
      <c r="G199" t="s">
        <v>2457</v>
      </c>
      <c r="H199" t="s">
        <v>277</v>
      </c>
      <c r="I199" t="s">
        <v>1614</v>
      </c>
      <c r="L199" t="s">
        <v>2458</v>
      </c>
      <c r="M199">
        <v>3</v>
      </c>
      <c r="N199" t="s">
        <v>2459</v>
      </c>
      <c r="O199" t="s">
        <v>1624</v>
      </c>
      <c r="P199" t="s">
        <v>2460</v>
      </c>
      <c r="Q199">
        <v>124.410527</v>
      </c>
      <c r="R199">
        <v>0.809466</v>
      </c>
      <c r="S199" t="s">
        <v>1827</v>
      </c>
      <c r="T199" t="s">
        <v>166</v>
      </c>
      <c r="U199" t="s">
        <v>101</v>
      </c>
      <c r="V199">
        <v>1</v>
      </c>
      <c r="W199" t="s">
        <v>1627</v>
      </c>
      <c r="Z199" t="s">
        <v>1628</v>
      </c>
      <c r="AA199" t="s">
        <v>1629</v>
      </c>
      <c r="AB199">
        <v>0</v>
      </c>
      <c r="AC199" t="s">
        <v>1630</v>
      </c>
      <c r="AD199">
        <v>6070871458</v>
      </c>
      <c r="AE199" t="s">
        <v>1619</v>
      </c>
    </row>
    <row r="200" spans="1:31">
      <c r="A200">
        <v>527900</v>
      </c>
      <c r="B200" t="s">
        <v>1610</v>
      </c>
      <c r="C200" t="s">
        <v>1611</v>
      </c>
      <c r="D200" t="s">
        <v>1648</v>
      </c>
      <c r="E200">
        <v>11053210</v>
      </c>
      <c r="F200" t="s">
        <v>1648</v>
      </c>
      <c r="G200" t="s">
        <v>2461</v>
      </c>
      <c r="H200" t="s">
        <v>278</v>
      </c>
      <c r="I200" t="s">
        <v>1614</v>
      </c>
      <c r="L200" t="s">
        <v>2462</v>
      </c>
      <c r="M200">
        <v>3</v>
      </c>
      <c r="N200" t="s">
        <v>2463</v>
      </c>
      <c r="O200" t="s">
        <v>1624</v>
      </c>
      <c r="P200" t="s">
        <v>2464</v>
      </c>
      <c r="Q200">
        <v>124.10477</v>
      </c>
      <c r="R200">
        <v>0.39636</v>
      </c>
      <c r="S200" t="s">
        <v>2465</v>
      </c>
      <c r="T200" t="s">
        <v>105</v>
      </c>
      <c r="U200" t="s">
        <v>22</v>
      </c>
      <c r="V200">
        <v>1</v>
      </c>
      <c r="W200" t="s">
        <v>1627</v>
      </c>
      <c r="Z200" t="s">
        <v>1628</v>
      </c>
      <c r="AA200" t="s">
        <v>1629</v>
      </c>
      <c r="AB200">
        <v>0</v>
      </c>
      <c r="AC200" t="s">
        <v>1630</v>
      </c>
      <c r="AD200">
        <v>6070897455</v>
      </c>
      <c r="AE200" t="s">
        <v>1619</v>
      </c>
    </row>
    <row r="201" spans="1:31">
      <c r="A201">
        <v>527901</v>
      </c>
      <c r="B201" t="s">
        <v>1610</v>
      </c>
      <c r="C201" t="s">
        <v>1611</v>
      </c>
      <c r="D201" t="s">
        <v>1648</v>
      </c>
      <c r="E201">
        <v>11053210</v>
      </c>
      <c r="F201" t="s">
        <v>1648</v>
      </c>
      <c r="G201" t="s">
        <v>2466</v>
      </c>
      <c r="H201" t="s">
        <v>279</v>
      </c>
      <c r="I201" t="s">
        <v>1614</v>
      </c>
      <c r="L201" t="s">
        <v>2467</v>
      </c>
      <c r="M201">
        <v>3</v>
      </c>
      <c r="N201" t="s">
        <v>2468</v>
      </c>
      <c r="O201" t="s">
        <v>1624</v>
      </c>
      <c r="P201" t="s">
        <v>2469</v>
      </c>
      <c r="Q201">
        <v>124.1146</v>
      </c>
      <c r="R201">
        <v>0.39692</v>
      </c>
      <c r="S201" t="s">
        <v>2051</v>
      </c>
      <c r="T201" t="s">
        <v>105</v>
      </c>
      <c r="U201" t="s">
        <v>22</v>
      </c>
      <c r="V201">
        <v>1</v>
      </c>
      <c r="W201" t="s">
        <v>1627</v>
      </c>
      <c r="Z201" t="s">
        <v>1628</v>
      </c>
      <c r="AA201" t="s">
        <v>1629</v>
      </c>
      <c r="AB201">
        <v>0</v>
      </c>
      <c r="AC201" t="s">
        <v>1630</v>
      </c>
      <c r="AD201">
        <v>6070897460</v>
      </c>
      <c r="AE201" t="s">
        <v>1619</v>
      </c>
    </row>
    <row r="202" spans="1:31">
      <c r="A202">
        <v>527902</v>
      </c>
      <c r="B202" t="s">
        <v>1610</v>
      </c>
      <c r="C202" t="s">
        <v>1611</v>
      </c>
      <c r="D202" t="s">
        <v>1648</v>
      </c>
      <c r="E202">
        <v>11053210</v>
      </c>
      <c r="F202" t="s">
        <v>1648</v>
      </c>
      <c r="G202" t="s">
        <v>2470</v>
      </c>
      <c r="H202" t="s">
        <v>280</v>
      </c>
      <c r="I202" t="s">
        <v>1614</v>
      </c>
      <c r="L202" t="s">
        <v>2471</v>
      </c>
      <c r="M202">
        <v>3</v>
      </c>
      <c r="N202" t="s">
        <v>2472</v>
      </c>
      <c r="O202" t="s">
        <v>1624</v>
      </c>
      <c r="P202" t="s">
        <v>2473</v>
      </c>
      <c r="Q202">
        <v>124.11766</v>
      </c>
      <c r="R202">
        <v>0.38959</v>
      </c>
      <c r="S202" t="s">
        <v>2051</v>
      </c>
      <c r="T202" t="s">
        <v>105</v>
      </c>
      <c r="U202" t="s">
        <v>22</v>
      </c>
      <c r="V202">
        <v>1</v>
      </c>
      <c r="W202" t="s">
        <v>1627</v>
      </c>
      <c r="Z202" t="s">
        <v>1628</v>
      </c>
      <c r="AA202" t="s">
        <v>1629</v>
      </c>
      <c r="AB202">
        <v>0</v>
      </c>
      <c r="AC202" t="s">
        <v>1630</v>
      </c>
      <c r="AD202">
        <v>6070897462</v>
      </c>
      <c r="AE202" t="s">
        <v>1619</v>
      </c>
    </row>
    <row r="203" spans="1:31">
      <c r="A203">
        <v>527903</v>
      </c>
      <c r="B203" t="s">
        <v>1610</v>
      </c>
      <c r="C203" t="s">
        <v>1611</v>
      </c>
      <c r="D203" t="s">
        <v>1648</v>
      </c>
      <c r="E203">
        <v>11053210</v>
      </c>
      <c r="F203" t="s">
        <v>1648</v>
      </c>
      <c r="G203" t="s">
        <v>2474</v>
      </c>
      <c r="H203" t="s">
        <v>281</v>
      </c>
      <c r="I203" t="s">
        <v>1614</v>
      </c>
      <c r="L203" t="s">
        <v>2475</v>
      </c>
      <c r="M203">
        <v>3</v>
      </c>
      <c r="N203" t="s">
        <v>2476</v>
      </c>
      <c r="O203" t="s">
        <v>1624</v>
      </c>
      <c r="P203" t="s">
        <v>2477</v>
      </c>
      <c r="Q203">
        <v>124.17017</v>
      </c>
      <c r="R203">
        <v>0.39572</v>
      </c>
      <c r="S203" t="s">
        <v>2478</v>
      </c>
      <c r="T203" t="s">
        <v>105</v>
      </c>
      <c r="U203" t="s">
        <v>22</v>
      </c>
      <c r="V203">
        <v>1</v>
      </c>
      <c r="W203" t="s">
        <v>1627</v>
      </c>
      <c r="Z203" t="s">
        <v>1628</v>
      </c>
      <c r="AA203" t="s">
        <v>1629</v>
      </c>
      <c r="AB203">
        <v>0</v>
      </c>
      <c r="AC203" t="s">
        <v>1630</v>
      </c>
      <c r="AD203">
        <v>6070897465</v>
      </c>
      <c r="AE203" t="s">
        <v>1619</v>
      </c>
    </row>
    <row r="204" spans="1:31">
      <c r="A204">
        <v>527904</v>
      </c>
      <c r="B204" t="s">
        <v>1610</v>
      </c>
      <c r="C204" t="s">
        <v>1611</v>
      </c>
      <c r="D204" t="s">
        <v>1648</v>
      </c>
      <c r="E204">
        <v>11053210</v>
      </c>
      <c r="F204" t="s">
        <v>1648</v>
      </c>
      <c r="G204" t="s">
        <v>2479</v>
      </c>
      <c r="H204" t="s">
        <v>282</v>
      </c>
      <c r="I204" t="s">
        <v>1614</v>
      </c>
      <c r="L204" t="s">
        <v>2480</v>
      </c>
      <c r="M204">
        <v>3</v>
      </c>
      <c r="N204" t="s">
        <v>2481</v>
      </c>
      <c r="O204" t="s">
        <v>1624</v>
      </c>
      <c r="P204" t="s">
        <v>2482</v>
      </c>
      <c r="Q204">
        <v>124.25003</v>
      </c>
      <c r="R204">
        <v>0.41899</v>
      </c>
      <c r="S204" t="s">
        <v>1982</v>
      </c>
      <c r="T204" t="s">
        <v>108</v>
      </c>
      <c r="U204" t="s">
        <v>22</v>
      </c>
      <c r="V204">
        <v>1</v>
      </c>
      <c r="W204" t="s">
        <v>1671</v>
      </c>
      <c r="Z204" t="s">
        <v>1836</v>
      </c>
      <c r="AA204" t="s">
        <v>1629</v>
      </c>
      <c r="AB204">
        <v>0</v>
      </c>
      <c r="AC204" t="s">
        <v>1630</v>
      </c>
      <c r="AD204">
        <v>6070897470</v>
      </c>
      <c r="AE204" t="s">
        <v>1619</v>
      </c>
    </row>
    <row r="205" spans="1:31">
      <c r="A205">
        <v>528471</v>
      </c>
      <c r="B205" t="s">
        <v>1610</v>
      </c>
      <c r="C205" t="s">
        <v>1611</v>
      </c>
      <c r="D205" t="s">
        <v>1648</v>
      </c>
      <c r="E205">
        <v>11053208</v>
      </c>
      <c r="F205" t="s">
        <v>1648</v>
      </c>
      <c r="G205" t="s">
        <v>2483</v>
      </c>
      <c r="H205" t="s">
        <v>283</v>
      </c>
      <c r="I205" t="s">
        <v>1614</v>
      </c>
      <c r="L205" t="s">
        <v>2484</v>
      </c>
      <c r="M205">
        <v>3</v>
      </c>
      <c r="N205" t="s">
        <v>2485</v>
      </c>
      <c r="O205" t="s">
        <v>1617</v>
      </c>
      <c r="P205" t="s">
        <v>2486</v>
      </c>
      <c r="Q205">
        <v>123.9974</v>
      </c>
      <c r="R205">
        <v>0.37761</v>
      </c>
      <c r="S205" t="s">
        <v>2235</v>
      </c>
      <c r="T205" t="s">
        <v>46</v>
      </c>
      <c r="U205" t="s">
        <v>22</v>
      </c>
      <c r="W205" t="s">
        <v>1627</v>
      </c>
      <c r="Z205" t="s">
        <v>1628</v>
      </c>
      <c r="AA205" t="s">
        <v>1629</v>
      </c>
      <c r="AC205" t="s">
        <v>1647</v>
      </c>
      <c r="AD205">
        <v>7005880529</v>
      </c>
      <c r="AE205" t="s">
        <v>1619</v>
      </c>
    </row>
    <row r="206" spans="1:31">
      <c r="A206">
        <v>528507</v>
      </c>
      <c r="B206" t="s">
        <v>1610</v>
      </c>
      <c r="C206" t="s">
        <v>1611</v>
      </c>
      <c r="D206" t="s">
        <v>1620</v>
      </c>
      <c r="E206">
        <v>11053199</v>
      </c>
      <c r="F206" t="s">
        <v>1620</v>
      </c>
      <c r="G206" t="s">
        <v>2487</v>
      </c>
      <c r="H206" t="s">
        <v>284</v>
      </c>
      <c r="I206" t="s">
        <v>1614</v>
      </c>
      <c r="L206" t="s">
        <v>2488</v>
      </c>
      <c r="M206">
        <v>3</v>
      </c>
      <c r="N206" t="s">
        <v>2489</v>
      </c>
      <c r="O206" t="s">
        <v>1624</v>
      </c>
      <c r="P206" t="s">
        <v>2490</v>
      </c>
      <c r="Q206">
        <v>124.658996582</v>
      </c>
      <c r="R206">
        <v>0.810816109</v>
      </c>
      <c r="S206" t="s">
        <v>1626</v>
      </c>
      <c r="T206" t="s">
        <v>204</v>
      </c>
      <c r="U206" t="s">
        <v>8</v>
      </c>
      <c r="V206">
        <v>1</v>
      </c>
      <c r="W206" t="s">
        <v>1627</v>
      </c>
      <c r="Z206" t="s">
        <v>1628</v>
      </c>
      <c r="AA206" t="s">
        <v>1629</v>
      </c>
      <c r="AB206">
        <v>0</v>
      </c>
      <c r="AC206" t="s">
        <v>1630</v>
      </c>
      <c r="AD206">
        <v>6070872766</v>
      </c>
      <c r="AE206" t="s">
        <v>1619</v>
      </c>
    </row>
    <row r="207" spans="1:31">
      <c r="A207">
        <v>528533</v>
      </c>
      <c r="B207" t="s">
        <v>1610</v>
      </c>
      <c r="C207" t="s">
        <v>1611</v>
      </c>
      <c r="D207" t="s">
        <v>1620</v>
      </c>
      <c r="F207" t="s">
        <v>1620</v>
      </c>
      <c r="G207" t="s">
        <v>2491</v>
      </c>
      <c r="H207" t="s">
        <v>285</v>
      </c>
      <c r="I207" t="s">
        <v>1614</v>
      </c>
      <c r="L207" t="s">
        <v>2492</v>
      </c>
      <c r="M207">
        <v>3</v>
      </c>
      <c r="N207" t="s">
        <v>2493</v>
      </c>
      <c r="O207" t="s">
        <v>1624</v>
      </c>
      <c r="P207" t="s">
        <v>2494</v>
      </c>
      <c r="Q207">
        <v>124.358956</v>
      </c>
      <c r="R207">
        <v>0.730542</v>
      </c>
      <c r="S207" t="s">
        <v>1626</v>
      </c>
      <c r="T207" t="s">
        <v>55</v>
      </c>
      <c r="U207" t="s">
        <v>8</v>
      </c>
      <c r="W207" t="s">
        <v>1627</v>
      </c>
      <c r="Z207" t="s">
        <v>1628</v>
      </c>
      <c r="AA207" t="s">
        <v>1629</v>
      </c>
      <c r="AC207" t="s">
        <v>1630</v>
      </c>
      <c r="AD207">
        <v>6070872881</v>
      </c>
      <c r="AE207" t="s">
        <v>1619</v>
      </c>
    </row>
    <row r="208" spans="1:31">
      <c r="A208">
        <v>528570</v>
      </c>
      <c r="B208" t="s">
        <v>1610</v>
      </c>
      <c r="C208" t="s">
        <v>1611</v>
      </c>
      <c r="D208" t="s">
        <v>1620</v>
      </c>
      <c r="E208">
        <v>11053199</v>
      </c>
      <c r="F208" t="s">
        <v>1620</v>
      </c>
      <c r="G208" t="s">
        <v>2495</v>
      </c>
      <c r="H208" t="s">
        <v>286</v>
      </c>
      <c r="I208" t="s">
        <v>1614</v>
      </c>
      <c r="L208" t="s">
        <v>2496</v>
      </c>
      <c r="M208">
        <v>3</v>
      </c>
      <c r="N208" t="s">
        <v>2497</v>
      </c>
      <c r="O208" t="s">
        <v>1624</v>
      </c>
      <c r="P208" t="s">
        <v>2498</v>
      </c>
      <c r="Q208">
        <v>124.6578216553</v>
      </c>
      <c r="R208">
        <v>0.809507012</v>
      </c>
      <c r="S208" t="s">
        <v>1626</v>
      </c>
      <c r="T208" t="s">
        <v>52</v>
      </c>
      <c r="U208" t="s">
        <v>8</v>
      </c>
      <c r="V208">
        <v>1</v>
      </c>
      <c r="W208" t="s">
        <v>1627</v>
      </c>
      <c r="Z208" t="s">
        <v>1628</v>
      </c>
      <c r="AA208" t="s">
        <v>1629</v>
      </c>
      <c r="AB208">
        <v>0</v>
      </c>
      <c r="AC208" t="s">
        <v>1647</v>
      </c>
      <c r="AD208">
        <v>6070872764</v>
      </c>
      <c r="AE208" t="s">
        <v>1619</v>
      </c>
    </row>
    <row r="209" spans="1:31">
      <c r="A209">
        <v>528860</v>
      </c>
      <c r="B209" t="s">
        <v>1610</v>
      </c>
      <c r="C209" t="s">
        <v>1611</v>
      </c>
      <c r="D209" t="s">
        <v>1620</v>
      </c>
      <c r="E209">
        <v>11053198</v>
      </c>
      <c r="F209" t="s">
        <v>1620</v>
      </c>
      <c r="G209" t="s">
        <v>2499</v>
      </c>
      <c r="H209" t="s">
        <v>287</v>
      </c>
      <c r="I209" t="s">
        <v>1614</v>
      </c>
      <c r="L209" t="s">
        <v>2500</v>
      </c>
      <c r="M209">
        <v>3</v>
      </c>
      <c r="N209" t="s">
        <v>2501</v>
      </c>
      <c r="O209" t="s">
        <v>1624</v>
      </c>
      <c r="P209" t="s">
        <v>2502</v>
      </c>
      <c r="Q209">
        <v>124.352180481</v>
      </c>
      <c r="R209">
        <v>0.732358992</v>
      </c>
      <c r="S209" t="s">
        <v>1626</v>
      </c>
      <c r="T209" t="s">
        <v>55</v>
      </c>
      <c r="U209" t="s">
        <v>8</v>
      </c>
      <c r="V209">
        <v>1</v>
      </c>
      <c r="W209" t="s">
        <v>1627</v>
      </c>
      <c r="Z209" t="s">
        <v>1628</v>
      </c>
      <c r="AA209" t="s">
        <v>1629</v>
      </c>
      <c r="AB209">
        <v>0</v>
      </c>
      <c r="AC209" t="s">
        <v>1630</v>
      </c>
      <c r="AD209">
        <v>6070871491</v>
      </c>
      <c r="AE209" t="s">
        <v>1619</v>
      </c>
    </row>
    <row r="210" spans="1:31">
      <c r="A210">
        <v>528861</v>
      </c>
      <c r="B210" t="s">
        <v>1610</v>
      </c>
      <c r="C210" t="s">
        <v>1611</v>
      </c>
      <c r="D210" t="s">
        <v>1620</v>
      </c>
      <c r="E210">
        <v>11053198</v>
      </c>
      <c r="F210" t="s">
        <v>1620</v>
      </c>
      <c r="G210" t="s">
        <v>2503</v>
      </c>
      <c r="H210" t="s">
        <v>288</v>
      </c>
      <c r="I210" t="s">
        <v>1614</v>
      </c>
      <c r="L210" t="s">
        <v>2504</v>
      </c>
      <c r="M210">
        <v>3</v>
      </c>
      <c r="N210" t="s">
        <v>2505</v>
      </c>
      <c r="O210" t="s">
        <v>1624</v>
      </c>
      <c r="P210" t="s">
        <v>2506</v>
      </c>
      <c r="Q210">
        <v>124.3582763672</v>
      </c>
      <c r="R210">
        <v>0.725179017</v>
      </c>
      <c r="S210" t="s">
        <v>1626</v>
      </c>
      <c r="T210" t="s">
        <v>177</v>
      </c>
      <c r="U210" t="s">
        <v>8</v>
      </c>
      <c r="V210">
        <v>1</v>
      </c>
      <c r="W210" t="s">
        <v>1627</v>
      </c>
      <c r="Z210" t="s">
        <v>1628</v>
      </c>
      <c r="AA210" t="s">
        <v>1629</v>
      </c>
      <c r="AB210">
        <v>0</v>
      </c>
      <c r="AC210" t="s">
        <v>1630</v>
      </c>
      <c r="AD210">
        <v>6070871496</v>
      </c>
      <c r="AE210" t="s">
        <v>1619</v>
      </c>
    </row>
    <row r="211" spans="1:31">
      <c r="A211">
        <v>528862</v>
      </c>
      <c r="B211" t="s">
        <v>1610</v>
      </c>
      <c r="C211" t="s">
        <v>1611</v>
      </c>
      <c r="D211" t="s">
        <v>1620</v>
      </c>
      <c r="E211">
        <v>11053198</v>
      </c>
      <c r="F211" t="s">
        <v>1620</v>
      </c>
      <c r="G211" t="s">
        <v>2507</v>
      </c>
      <c r="H211" t="s">
        <v>289</v>
      </c>
      <c r="I211" t="s">
        <v>1614</v>
      </c>
      <c r="L211" t="s">
        <v>2508</v>
      </c>
      <c r="M211">
        <v>3</v>
      </c>
      <c r="N211" t="s">
        <v>2509</v>
      </c>
      <c r="O211" t="s">
        <v>1624</v>
      </c>
      <c r="P211" t="s">
        <v>2510</v>
      </c>
      <c r="Q211">
        <v>124.3602294922</v>
      </c>
      <c r="R211">
        <v>0.723276019</v>
      </c>
      <c r="S211" t="s">
        <v>1626</v>
      </c>
      <c r="T211" t="s">
        <v>177</v>
      </c>
      <c r="U211" t="s">
        <v>8</v>
      </c>
      <c r="V211">
        <v>1</v>
      </c>
      <c r="W211" t="s">
        <v>1627</v>
      </c>
      <c r="Z211" t="s">
        <v>1628</v>
      </c>
      <c r="AA211" t="s">
        <v>1629</v>
      </c>
      <c r="AB211">
        <v>0</v>
      </c>
      <c r="AC211" t="s">
        <v>1630</v>
      </c>
      <c r="AD211">
        <v>6070871498</v>
      </c>
      <c r="AE211" t="s">
        <v>1619</v>
      </c>
    </row>
    <row r="212" spans="1:31">
      <c r="A212">
        <v>528922</v>
      </c>
      <c r="B212" t="s">
        <v>1610</v>
      </c>
      <c r="C212" t="s">
        <v>1611</v>
      </c>
      <c r="D212" t="s">
        <v>1620</v>
      </c>
      <c r="E212">
        <v>11053197</v>
      </c>
      <c r="F212" t="s">
        <v>1620</v>
      </c>
      <c r="G212" t="s">
        <v>2511</v>
      </c>
      <c r="H212" t="s">
        <v>290</v>
      </c>
      <c r="I212" t="s">
        <v>1614</v>
      </c>
      <c r="L212" t="s">
        <v>2512</v>
      </c>
      <c r="M212">
        <v>3</v>
      </c>
      <c r="N212" t="s">
        <v>2513</v>
      </c>
      <c r="O212" t="s">
        <v>1624</v>
      </c>
      <c r="P212" t="s">
        <v>2514</v>
      </c>
      <c r="Q212">
        <v>124.5205154419</v>
      </c>
      <c r="R212">
        <v>0.59910202</v>
      </c>
      <c r="S212" t="s">
        <v>1670</v>
      </c>
      <c r="T212" t="s">
        <v>33</v>
      </c>
      <c r="U212" t="s">
        <v>8</v>
      </c>
      <c r="V212">
        <v>1</v>
      </c>
      <c r="W212" t="s">
        <v>1627</v>
      </c>
      <c r="Z212" t="s">
        <v>1628</v>
      </c>
      <c r="AA212" t="s">
        <v>1629</v>
      </c>
      <c r="AB212">
        <v>0</v>
      </c>
      <c r="AC212" t="s">
        <v>1647</v>
      </c>
      <c r="AD212">
        <v>6070871380</v>
      </c>
      <c r="AE212" t="s">
        <v>1619</v>
      </c>
    </row>
    <row r="213" spans="1:31">
      <c r="A213">
        <v>528923</v>
      </c>
      <c r="B213" t="s">
        <v>1610</v>
      </c>
      <c r="C213" t="s">
        <v>1611</v>
      </c>
      <c r="D213" t="s">
        <v>1620</v>
      </c>
      <c r="E213">
        <v>11053197</v>
      </c>
      <c r="F213" t="s">
        <v>1620</v>
      </c>
      <c r="G213" t="s">
        <v>2515</v>
      </c>
      <c r="H213" t="s">
        <v>291</v>
      </c>
      <c r="I213" t="s">
        <v>1614</v>
      </c>
      <c r="L213" t="s">
        <v>2516</v>
      </c>
      <c r="M213">
        <v>3</v>
      </c>
      <c r="N213" t="s">
        <v>2517</v>
      </c>
      <c r="O213" t="s">
        <v>1624</v>
      </c>
      <c r="P213" t="s">
        <v>2518</v>
      </c>
      <c r="Q213">
        <v>124.5231628418</v>
      </c>
      <c r="R213">
        <v>0.594347</v>
      </c>
      <c r="S213" t="s">
        <v>1670</v>
      </c>
      <c r="T213" t="s">
        <v>33</v>
      </c>
      <c r="U213" t="s">
        <v>8</v>
      </c>
      <c r="V213">
        <v>1</v>
      </c>
      <c r="W213" t="s">
        <v>1627</v>
      </c>
      <c r="Z213" t="s">
        <v>1628</v>
      </c>
      <c r="AA213" t="s">
        <v>1629</v>
      </c>
      <c r="AB213">
        <v>0</v>
      </c>
      <c r="AC213" t="s">
        <v>1630</v>
      </c>
      <c r="AD213">
        <v>6070871382</v>
      </c>
      <c r="AE213" t="s">
        <v>1619</v>
      </c>
    </row>
    <row r="214" spans="1:31">
      <c r="A214">
        <v>528924</v>
      </c>
      <c r="B214" t="s">
        <v>1610</v>
      </c>
      <c r="C214" t="s">
        <v>1611</v>
      </c>
      <c r="D214" t="s">
        <v>1620</v>
      </c>
      <c r="E214">
        <v>11053194</v>
      </c>
      <c r="F214" t="s">
        <v>1620</v>
      </c>
      <c r="G214" t="s">
        <v>2519</v>
      </c>
      <c r="H214" t="s">
        <v>292</v>
      </c>
      <c r="I214" t="s">
        <v>1614</v>
      </c>
      <c r="L214" t="s">
        <v>2520</v>
      </c>
      <c r="M214">
        <v>3</v>
      </c>
      <c r="N214" t="s">
        <v>2521</v>
      </c>
      <c r="O214" t="s">
        <v>1624</v>
      </c>
      <c r="P214" t="s">
        <v>2522</v>
      </c>
      <c r="Q214">
        <v>124.4342651367</v>
      </c>
      <c r="R214">
        <v>0.806125998</v>
      </c>
      <c r="S214" t="s">
        <v>1680</v>
      </c>
      <c r="T214" t="s">
        <v>63</v>
      </c>
      <c r="U214" t="s">
        <v>39</v>
      </c>
      <c r="V214">
        <v>1</v>
      </c>
      <c r="W214" t="s">
        <v>1671</v>
      </c>
      <c r="Z214" t="s">
        <v>1628</v>
      </c>
      <c r="AA214" t="s">
        <v>1629</v>
      </c>
      <c r="AB214">
        <v>0</v>
      </c>
      <c r="AC214" t="s">
        <v>1630</v>
      </c>
      <c r="AD214">
        <v>6070871443</v>
      </c>
      <c r="AE214" t="s">
        <v>1619</v>
      </c>
    </row>
    <row r="215" spans="1:31">
      <c r="A215">
        <v>528925</v>
      </c>
      <c r="B215" t="s">
        <v>1610</v>
      </c>
      <c r="C215" t="s">
        <v>1611</v>
      </c>
      <c r="D215" t="s">
        <v>1620</v>
      </c>
      <c r="E215">
        <v>11053194</v>
      </c>
      <c r="F215" t="s">
        <v>1620</v>
      </c>
      <c r="G215" t="s">
        <v>2523</v>
      </c>
      <c r="H215" t="s">
        <v>293</v>
      </c>
      <c r="I215" t="s">
        <v>1614</v>
      </c>
      <c r="L215" t="s">
        <v>2524</v>
      </c>
      <c r="M215">
        <v>3</v>
      </c>
      <c r="N215" t="s">
        <v>2525</v>
      </c>
      <c r="O215" t="s">
        <v>1624</v>
      </c>
      <c r="P215" t="s">
        <v>2526</v>
      </c>
      <c r="Q215">
        <v>124.4325790405</v>
      </c>
      <c r="R215">
        <v>0.809020996</v>
      </c>
      <c r="S215" t="s">
        <v>1680</v>
      </c>
      <c r="T215" t="s">
        <v>65</v>
      </c>
      <c r="U215" t="s">
        <v>39</v>
      </c>
      <c r="V215">
        <v>1</v>
      </c>
      <c r="W215" t="s">
        <v>1627</v>
      </c>
      <c r="Z215" t="s">
        <v>1628</v>
      </c>
      <c r="AA215" t="s">
        <v>1629</v>
      </c>
      <c r="AB215">
        <v>0</v>
      </c>
      <c r="AC215" t="s">
        <v>1630</v>
      </c>
      <c r="AD215">
        <v>6070871444</v>
      </c>
      <c r="AE215" t="s">
        <v>1619</v>
      </c>
    </row>
    <row r="216" spans="1:31">
      <c r="A216">
        <v>528979</v>
      </c>
      <c r="B216" t="s">
        <v>1610</v>
      </c>
      <c r="C216" t="s">
        <v>1611</v>
      </c>
      <c r="D216" t="s">
        <v>1620</v>
      </c>
      <c r="E216">
        <v>11053199</v>
      </c>
      <c r="F216" t="s">
        <v>1620</v>
      </c>
      <c r="G216" t="s">
        <v>2527</v>
      </c>
      <c r="H216" t="s">
        <v>294</v>
      </c>
      <c r="I216" t="s">
        <v>1614</v>
      </c>
      <c r="L216" t="s">
        <v>2528</v>
      </c>
      <c r="M216">
        <v>3</v>
      </c>
      <c r="N216" t="s">
        <v>2529</v>
      </c>
      <c r="O216" t="s">
        <v>1624</v>
      </c>
      <c r="P216" t="s">
        <v>2530</v>
      </c>
      <c r="Q216">
        <v>124.5643005371</v>
      </c>
      <c r="R216">
        <v>0.681115985</v>
      </c>
      <c r="S216" t="s">
        <v>1626</v>
      </c>
      <c r="T216" t="s">
        <v>69</v>
      </c>
      <c r="U216" t="s">
        <v>8</v>
      </c>
      <c r="V216">
        <v>1</v>
      </c>
      <c r="W216" t="s">
        <v>1627</v>
      </c>
      <c r="Z216" t="s">
        <v>1628</v>
      </c>
      <c r="AA216" t="s">
        <v>1629</v>
      </c>
      <c r="AB216">
        <v>0</v>
      </c>
      <c r="AC216" t="s">
        <v>1647</v>
      </c>
      <c r="AD216">
        <v>6070871327</v>
      </c>
      <c r="AE216" t="s">
        <v>1619</v>
      </c>
    </row>
    <row r="217" spans="1:31">
      <c r="A217">
        <v>528980</v>
      </c>
      <c r="B217" t="s">
        <v>1610</v>
      </c>
      <c r="C217" t="s">
        <v>1611</v>
      </c>
      <c r="D217" t="s">
        <v>1620</v>
      </c>
      <c r="E217">
        <v>11053199</v>
      </c>
      <c r="F217" t="s">
        <v>1620</v>
      </c>
      <c r="G217" t="s">
        <v>2531</v>
      </c>
      <c r="H217" t="s">
        <v>295</v>
      </c>
      <c r="I217" t="s">
        <v>1614</v>
      </c>
      <c r="L217" t="s">
        <v>2532</v>
      </c>
      <c r="M217">
        <v>3</v>
      </c>
      <c r="N217" t="s">
        <v>2533</v>
      </c>
      <c r="O217" t="s">
        <v>1624</v>
      </c>
      <c r="P217" t="s">
        <v>2534</v>
      </c>
      <c r="Q217">
        <v>124.5883178711</v>
      </c>
      <c r="R217">
        <v>0.712885976</v>
      </c>
      <c r="S217" t="s">
        <v>1626</v>
      </c>
      <c r="T217" t="s">
        <v>157</v>
      </c>
      <c r="U217" t="s">
        <v>8</v>
      </c>
      <c r="V217">
        <v>1</v>
      </c>
      <c r="W217" t="s">
        <v>1671</v>
      </c>
      <c r="Z217" t="s">
        <v>1628</v>
      </c>
      <c r="AA217" t="s">
        <v>1629</v>
      </c>
      <c r="AB217">
        <v>0</v>
      </c>
      <c r="AC217" t="s">
        <v>1630</v>
      </c>
      <c r="AD217">
        <v>6070871330</v>
      </c>
      <c r="AE217" t="s">
        <v>1619</v>
      </c>
    </row>
    <row r="218" spans="1:31">
      <c r="A218">
        <v>528981</v>
      </c>
      <c r="B218" t="s">
        <v>1610</v>
      </c>
      <c r="C218" t="s">
        <v>1611</v>
      </c>
      <c r="D218" t="s">
        <v>1620</v>
      </c>
      <c r="E218">
        <v>11053197</v>
      </c>
      <c r="F218" t="s">
        <v>1620</v>
      </c>
      <c r="G218" t="s">
        <v>2535</v>
      </c>
      <c r="H218" t="s">
        <v>296</v>
      </c>
      <c r="I218" t="s">
        <v>1614</v>
      </c>
      <c r="L218" t="s">
        <v>2536</v>
      </c>
      <c r="M218">
        <v>3</v>
      </c>
      <c r="N218" t="s">
        <v>2537</v>
      </c>
      <c r="O218" t="s">
        <v>1624</v>
      </c>
      <c r="P218" t="s">
        <v>2538</v>
      </c>
      <c r="Q218">
        <v>124.4710006714</v>
      </c>
      <c r="R218">
        <v>0.660510004</v>
      </c>
      <c r="S218" t="s">
        <v>1626</v>
      </c>
      <c r="T218" t="s">
        <v>28</v>
      </c>
      <c r="U218" t="s">
        <v>8</v>
      </c>
      <c r="V218">
        <v>1</v>
      </c>
      <c r="W218" t="s">
        <v>1627</v>
      </c>
      <c r="Z218" t="s">
        <v>1628</v>
      </c>
      <c r="AA218" t="s">
        <v>1629</v>
      </c>
      <c r="AB218">
        <v>0</v>
      </c>
      <c r="AC218" t="s">
        <v>1647</v>
      </c>
      <c r="AD218">
        <v>6070871367</v>
      </c>
      <c r="AE218" t="s">
        <v>1619</v>
      </c>
    </row>
    <row r="219" spans="1:31">
      <c r="A219">
        <v>528982</v>
      </c>
      <c r="B219" t="s">
        <v>1610</v>
      </c>
      <c r="C219" t="s">
        <v>1611</v>
      </c>
      <c r="D219" t="s">
        <v>1620</v>
      </c>
      <c r="E219">
        <v>11053197</v>
      </c>
      <c r="F219" t="s">
        <v>1620</v>
      </c>
      <c r="G219" t="s">
        <v>2539</v>
      </c>
      <c r="H219" t="s">
        <v>298</v>
      </c>
      <c r="I219" t="s">
        <v>1614</v>
      </c>
      <c r="L219" t="s">
        <v>2540</v>
      </c>
      <c r="M219">
        <v>3</v>
      </c>
      <c r="N219" t="s">
        <v>2541</v>
      </c>
      <c r="O219" t="s">
        <v>1624</v>
      </c>
      <c r="P219" t="s">
        <v>2542</v>
      </c>
      <c r="Q219">
        <v>124.4856796265</v>
      </c>
      <c r="R219">
        <v>0.646538973</v>
      </c>
      <c r="S219" t="s">
        <v>1626</v>
      </c>
      <c r="T219" t="s">
        <v>297</v>
      </c>
      <c r="U219" t="s">
        <v>8</v>
      </c>
      <c r="V219">
        <v>1</v>
      </c>
      <c r="W219" t="s">
        <v>1627</v>
      </c>
      <c r="Z219" t="s">
        <v>1628</v>
      </c>
      <c r="AA219" t="s">
        <v>1629</v>
      </c>
      <c r="AB219">
        <v>0</v>
      </c>
      <c r="AC219" t="s">
        <v>1630</v>
      </c>
      <c r="AD219">
        <v>6070871368</v>
      </c>
      <c r="AE219" t="s">
        <v>1619</v>
      </c>
    </row>
    <row r="220" spans="1:31">
      <c r="A220">
        <v>528983</v>
      </c>
      <c r="B220" t="s">
        <v>1610</v>
      </c>
      <c r="C220" t="s">
        <v>1611</v>
      </c>
      <c r="D220" t="s">
        <v>1620</v>
      </c>
      <c r="E220">
        <v>11053197</v>
      </c>
      <c r="F220" t="s">
        <v>1620</v>
      </c>
      <c r="G220" t="s">
        <v>2543</v>
      </c>
      <c r="H220" t="s">
        <v>299</v>
      </c>
      <c r="I220" t="s">
        <v>1614</v>
      </c>
      <c r="L220" t="s">
        <v>2544</v>
      </c>
      <c r="M220">
        <v>3</v>
      </c>
      <c r="N220" t="s">
        <v>2545</v>
      </c>
      <c r="O220" t="s">
        <v>1624</v>
      </c>
      <c r="P220" t="s">
        <v>2546</v>
      </c>
      <c r="Q220">
        <v>124.5362167358</v>
      </c>
      <c r="R220">
        <v>0.652696013</v>
      </c>
      <c r="S220" t="s">
        <v>1626</v>
      </c>
      <c r="T220" t="s">
        <v>58</v>
      </c>
      <c r="U220" t="s">
        <v>8</v>
      </c>
      <c r="V220">
        <v>1</v>
      </c>
      <c r="W220" t="s">
        <v>1627</v>
      </c>
      <c r="Z220" t="s">
        <v>1628</v>
      </c>
      <c r="AA220" t="s">
        <v>1629</v>
      </c>
      <c r="AB220">
        <v>0</v>
      </c>
      <c r="AC220" t="s">
        <v>1630</v>
      </c>
      <c r="AD220">
        <v>6070871374</v>
      </c>
      <c r="AE220" t="s">
        <v>1619</v>
      </c>
    </row>
    <row r="221" spans="1:31">
      <c r="A221">
        <v>529544</v>
      </c>
      <c r="B221" t="s">
        <v>1610</v>
      </c>
      <c r="C221" t="s">
        <v>1611</v>
      </c>
      <c r="D221" t="s">
        <v>1620</v>
      </c>
      <c r="E221">
        <v>11053199</v>
      </c>
      <c r="F221" t="s">
        <v>1620</v>
      </c>
      <c r="G221" t="s">
        <v>2547</v>
      </c>
      <c r="H221" t="s">
        <v>300</v>
      </c>
      <c r="I221" t="s">
        <v>1614</v>
      </c>
      <c r="L221" t="s">
        <v>2548</v>
      </c>
      <c r="M221">
        <v>3</v>
      </c>
      <c r="N221" t="s">
        <v>2549</v>
      </c>
      <c r="O221" t="s">
        <v>1624</v>
      </c>
      <c r="P221" t="s">
        <v>2550</v>
      </c>
      <c r="Q221">
        <v>124.6552886963</v>
      </c>
      <c r="R221">
        <v>0.814104974</v>
      </c>
      <c r="S221" t="s">
        <v>1626</v>
      </c>
      <c r="T221" t="s">
        <v>204</v>
      </c>
      <c r="U221" t="s">
        <v>8</v>
      </c>
      <c r="V221">
        <v>1</v>
      </c>
      <c r="W221" t="s">
        <v>1627</v>
      </c>
      <c r="Z221" t="s">
        <v>1628</v>
      </c>
      <c r="AA221" t="s">
        <v>1629</v>
      </c>
      <c r="AB221">
        <v>0</v>
      </c>
      <c r="AC221" t="s">
        <v>1647</v>
      </c>
      <c r="AD221">
        <v>6070872768</v>
      </c>
      <c r="AE221" t="s">
        <v>1619</v>
      </c>
    </row>
    <row r="222" spans="1:31">
      <c r="A222">
        <v>529545</v>
      </c>
      <c r="B222" t="s">
        <v>1610</v>
      </c>
      <c r="C222" t="s">
        <v>1611</v>
      </c>
      <c r="D222" t="s">
        <v>1620</v>
      </c>
      <c r="E222">
        <v>11053199</v>
      </c>
      <c r="F222" t="s">
        <v>1620</v>
      </c>
      <c r="G222" t="s">
        <v>2551</v>
      </c>
      <c r="H222" t="s">
        <v>301</v>
      </c>
      <c r="I222" t="s">
        <v>1614</v>
      </c>
      <c r="L222" t="s">
        <v>2552</v>
      </c>
      <c r="M222">
        <v>3</v>
      </c>
      <c r="N222" t="s">
        <v>2553</v>
      </c>
      <c r="O222" t="s">
        <v>1624</v>
      </c>
      <c r="P222" t="s">
        <v>2554</v>
      </c>
      <c r="Q222">
        <v>124.6922531128</v>
      </c>
      <c r="R222">
        <v>0.854003012</v>
      </c>
      <c r="S222" t="s">
        <v>1626</v>
      </c>
      <c r="T222" t="s">
        <v>7</v>
      </c>
      <c r="U222" t="s">
        <v>8</v>
      </c>
      <c r="V222">
        <v>1</v>
      </c>
      <c r="W222" t="s">
        <v>1627</v>
      </c>
      <c r="Z222" t="s">
        <v>1628</v>
      </c>
      <c r="AA222" t="s">
        <v>1629</v>
      </c>
      <c r="AB222">
        <v>0</v>
      </c>
      <c r="AC222" t="s">
        <v>1630</v>
      </c>
      <c r="AD222">
        <v>6070872773</v>
      </c>
      <c r="AE222" t="s">
        <v>1619</v>
      </c>
    </row>
    <row r="223" spans="1:31">
      <c r="A223">
        <v>529546</v>
      </c>
      <c r="B223" t="s">
        <v>1610</v>
      </c>
      <c r="C223" t="s">
        <v>1611</v>
      </c>
      <c r="D223" t="s">
        <v>1620</v>
      </c>
      <c r="E223">
        <v>11053199</v>
      </c>
      <c r="F223" t="s">
        <v>1620</v>
      </c>
      <c r="G223" t="s">
        <v>2555</v>
      </c>
      <c r="H223" t="s">
        <v>302</v>
      </c>
      <c r="I223" t="s">
        <v>1614</v>
      </c>
      <c r="L223" t="s">
        <v>2556</v>
      </c>
      <c r="M223">
        <v>3</v>
      </c>
      <c r="N223" t="s">
        <v>2557</v>
      </c>
      <c r="O223" t="s">
        <v>1624</v>
      </c>
      <c r="P223" t="s">
        <v>2558</v>
      </c>
      <c r="Q223">
        <v>124.6930618286</v>
      </c>
      <c r="R223">
        <v>0.856001019</v>
      </c>
      <c r="S223" t="s">
        <v>1626</v>
      </c>
      <c r="T223" t="s">
        <v>7</v>
      </c>
      <c r="U223" t="s">
        <v>8</v>
      </c>
      <c r="V223">
        <v>1</v>
      </c>
      <c r="W223" t="s">
        <v>1627</v>
      </c>
      <c r="Z223" t="s">
        <v>1628</v>
      </c>
      <c r="AA223" t="s">
        <v>1629</v>
      </c>
      <c r="AB223">
        <v>0</v>
      </c>
      <c r="AC223" t="s">
        <v>1647</v>
      </c>
      <c r="AD223">
        <v>6070872775</v>
      </c>
      <c r="AE223" t="s">
        <v>1619</v>
      </c>
    </row>
    <row r="224" spans="1:31">
      <c r="A224">
        <v>529573</v>
      </c>
      <c r="B224" t="s">
        <v>1610</v>
      </c>
      <c r="C224" t="s">
        <v>1611</v>
      </c>
      <c r="D224" t="s">
        <v>1612</v>
      </c>
      <c r="E224">
        <v>11053185</v>
      </c>
      <c r="F224" t="s">
        <v>1612</v>
      </c>
      <c r="G224" t="s">
        <v>2559</v>
      </c>
      <c r="H224" t="s">
        <v>304</v>
      </c>
      <c r="I224" t="s">
        <v>1614</v>
      </c>
      <c r="L224" t="s">
        <v>2560</v>
      </c>
      <c r="M224">
        <v>3</v>
      </c>
      <c r="N224" t="s">
        <v>2561</v>
      </c>
      <c r="O224" t="s">
        <v>1617</v>
      </c>
      <c r="P224" t="s">
        <v>2562</v>
      </c>
      <c r="Q224">
        <v>123.24411</v>
      </c>
      <c r="R224">
        <v>0.9553</v>
      </c>
      <c r="S224" t="s">
        <v>303</v>
      </c>
      <c r="T224" t="s">
        <v>303</v>
      </c>
      <c r="U224" t="s">
        <v>4</v>
      </c>
      <c r="V224">
        <v>1</v>
      </c>
      <c r="W224" t="s">
        <v>1627</v>
      </c>
      <c r="Z224" t="s">
        <v>1628</v>
      </c>
      <c r="AA224" t="s">
        <v>1629</v>
      </c>
      <c r="AC224" t="s">
        <v>1647</v>
      </c>
      <c r="AD224">
        <v>6070887292</v>
      </c>
      <c r="AE224" t="s">
        <v>1619</v>
      </c>
    </row>
    <row r="225" spans="1:31">
      <c r="A225">
        <v>529846</v>
      </c>
      <c r="B225" t="s">
        <v>1610</v>
      </c>
      <c r="C225" t="s">
        <v>1611</v>
      </c>
      <c r="D225" t="s">
        <v>1620</v>
      </c>
      <c r="E225">
        <v>11053197</v>
      </c>
      <c r="F225" t="s">
        <v>1620</v>
      </c>
      <c r="G225" t="s">
        <v>2563</v>
      </c>
      <c r="H225" t="s">
        <v>306</v>
      </c>
      <c r="I225" t="s">
        <v>1614</v>
      </c>
      <c r="L225" t="s">
        <v>2564</v>
      </c>
      <c r="M225">
        <v>3</v>
      </c>
      <c r="N225" t="s">
        <v>2565</v>
      </c>
      <c r="O225" t="s">
        <v>1624</v>
      </c>
      <c r="P225" t="s">
        <v>2566</v>
      </c>
      <c r="Q225">
        <v>124.4336624146</v>
      </c>
      <c r="R225">
        <v>0.672293007</v>
      </c>
      <c r="S225" t="s">
        <v>1626</v>
      </c>
      <c r="T225" t="s">
        <v>305</v>
      </c>
      <c r="U225" t="s">
        <v>8</v>
      </c>
      <c r="V225">
        <v>1</v>
      </c>
      <c r="W225" t="s">
        <v>1671</v>
      </c>
      <c r="Z225" t="s">
        <v>1628</v>
      </c>
      <c r="AA225" t="s">
        <v>1629</v>
      </c>
      <c r="AB225">
        <v>0</v>
      </c>
      <c r="AC225" t="s">
        <v>1630</v>
      </c>
      <c r="AD225">
        <v>6070872594</v>
      </c>
      <c r="AE225" t="s">
        <v>1619</v>
      </c>
    </row>
    <row r="226" spans="1:31">
      <c r="A226">
        <v>529847</v>
      </c>
      <c r="B226" t="s">
        <v>1610</v>
      </c>
      <c r="C226" t="s">
        <v>1611</v>
      </c>
      <c r="D226" t="s">
        <v>1620</v>
      </c>
      <c r="E226">
        <v>11053194</v>
      </c>
      <c r="F226" t="s">
        <v>1620</v>
      </c>
      <c r="G226" t="s">
        <v>2567</v>
      </c>
      <c r="H226" t="s">
        <v>307</v>
      </c>
      <c r="I226" t="s">
        <v>1614</v>
      </c>
      <c r="L226" t="s">
        <v>2568</v>
      </c>
      <c r="M226">
        <v>3</v>
      </c>
      <c r="N226" t="s">
        <v>2569</v>
      </c>
      <c r="O226" t="s">
        <v>1624</v>
      </c>
      <c r="P226" t="s">
        <v>2570</v>
      </c>
      <c r="Q226">
        <v>124.4506759644</v>
      </c>
      <c r="R226">
        <v>0.79765898</v>
      </c>
      <c r="S226" t="s">
        <v>1680</v>
      </c>
      <c r="T226" t="s">
        <v>38</v>
      </c>
      <c r="U226" t="s">
        <v>39</v>
      </c>
      <c r="V226">
        <v>1</v>
      </c>
      <c r="W226" t="s">
        <v>1627</v>
      </c>
      <c r="Z226" t="s">
        <v>1628</v>
      </c>
      <c r="AA226" t="s">
        <v>1629</v>
      </c>
      <c r="AB226">
        <v>0</v>
      </c>
      <c r="AC226" t="s">
        <v>1630</v>
      </c>
      <c r="AD226">
        <v>6070872598</v>
      </c>
      <c r="AE226" t="s">
        <v>1619</v>
      </c>
    </row>
    <row r="227" spans="1:31">
      <c r="A227">
        <v>529896</v>
      </c>
      <c r="B227" t="s">
        <v>1610</v>
      </c>
      <c r="C227" t="s">
        <v>1611</v>
      </c>
      <c r="D227" t="s">
        <v>1620</v>
      </c>
      <c r="E227">
        <v>11053198</v>
      </c>
      <c r="F227" t="s">
        <v>1620</v>
      </c>
      <c r="G227" t="s">
        <v>2571</v>
      </c>
      <c r="H227" t="s">
        <v>308</v>
      </c>
      <c r="I227" t="s">
        <v>1614</v>
      </c>
      <c r="L227" t="s">
        <v>2572</v>
      </c>
      <c r="M227">
        <v>3</v>
      </c>
      <c r="N227" t="s">
        <v>2573</v>
      </c>
      <c r="O227" t="s">
        <v>1624</v>
      </c>
      <c r="P227" t="s">
        <v>2574</v>
      </c>
      <c r="Q227">
        <v>124.3680496216</v>
      </c>
      <c r="R227">
        <v>0.718971014</v>
      </c>
      <c r="S227" t="s">
        <v>1626</v>
      </c>
      <c r="T227" t="s">
        <v>13</v>
      </c>
      <c r="U227" t="s">
        <v>8</v>
      </c>
      <c r="V227">
        <v>1</v>
      </c>
      <c r="W227" t="s">
        <v>1627</v>
      </c>
      <c r="Z227" t="s">
        <v>1628</v>
      </c>
      <c r="AA227" t="s">
        <v>1629</v>
      </c>
      <c r="AB227">
        <v>0</v>
      </c>
      <c r="AC227" t="s">
        <v>1647</v>
      </c>
      <c r="AD227">
        <v>6070871500</v>
      </c>
      <c r="AE227" t="s">
        <v>1619</v>
      </c>
    </row>
    <row r="228" spans="1:31">
      <c r="A228">
        <v>529897</v>
      </c>
      <c r="B228" t="s">
        <v>1610</v>
      </c>
      <c r="C228" t="s">
        <v>1611</v>
      </c>
      <c r="D228" t="s">
        <v>1620</v>
      </c>
      <c r="E228">
        <v>11053198</v>
      </c>
      <c r="F228" t="s">
        <v>1620</v>
      </c>
      <c r="G228" t="s">
        <v>2575</v>
      </c>
      <c r="H228" t="s">
        <v>309</v>
      </c>
      <c r="I228" t="s">
        <v>1614</v>
      </c>
      <c r="L228" t="s">
        <v>2576</v>
      </c>
      <c r="M228">
        <v>3</v>
      </c>
      <c r="N228" t="s">
        <v>2577</v>
      </c>
      <c r="O228" t="s">
        <v>1624</v>
      </c>
      <c r="P228" t="s">
        <v>2578</v>
      </c>
      <c r="Q228">
        <v>124.376546</v>
      </c>
      <c r="R228">
        <v>0.71548</v>
      </c>
      <c r="S228" t="s">
        <v>1626</v>
      </c>
      <c r="T228" t="s">
        <v>13</v>
      </c>
      <c r="U228" t="s">
        <v>8</v>
      </c>
      <c r="V228">
        <v>1</v>
      </c>
      <c r="W228" t="s">
        <v>1627</v>
      </c>
      <c r="Z228" t="s">
        <v>1628</v>
      </c>
      <c r="AA228" t="s">
        <v>1629</v>
      </c>
      <c r="AB228">
        <v>0</v>
      </c>
      <c r="AC228" t="s">
        <v>1630</v>
      </c>
      <c r="AD228">
        <v>6070871507</v>
      </c>
      <c r="AE228" t="s">
        <v>1619</v>
      </c>
    </row>
    <row r="229" spans="1:31">
      <c r="A229">
        <v>529898</v>
      </c>
      <c r="B229" t="s">
        <v>1610</v>
      </c>
      <c r="C229" t="s">
        <v>1611</v>
      </c>
      <c r="D229" t="s">
        <v>1620</v>
      </c>
      <c r="E229">
        <v>11053198</v>
      </c>
      <c r="F229" t="s">
        <v>1620</v>
      </c>
      <c r="G229" t="s">
        <v>2579</v>
      </c>
      <c r="H229" t="s">
        <v>310</v>
      </c>
      <c r="I229" t="s">
        <v>1614</v>
      </c>
      <c r="L229" t="s">
        <v>2580</v>
      </c>
      <c r="M229">
        <v>3</v>
      </c>
      <c r="N229" t="s">
        <v>2581</v>
      </c>
      <c r="O229" t="s">
        <v>1624</v>
      </c>
      <c r="P229" t="s">
        <v>2582</v>
      </c>
      <c r="Q229">
        <v>124.3803863525</v>
      </c>
      <c r="R229">
        <v>0.712357998</v>
      </c>
      <c r="S229" t="s">
        <v>1626</v>
      </c>
      <c r="T229" t="s">
        <v>71</v>
      </c>
      <c r="U229" t="s">
        <v>8</v>
      </c>
      <c r="V229">
        <v>1</v>
      </c>
      <c r="W229" t="s">
        <v>1627</v>
      </c>
      <c r="Z229" t="s">
        <v>1628</v>
      </c>
      <c r="AA229" t="s">
        <v>1629</v>
      </c>
      <c r="AB229">
        <v>0</v>
      </c>
      <c r="AC229" t="s">
        <v>1630</v>
      </c>
      <c r="AD229">
        <v>6070871508</v>
      </c>
      <c r="AE229" t="s">
        <v>1619</v>
      </c>
    </row>
    <row r="230" spans="1:31">
      <c r="A230">
        <v>529899</v>
      </c>
      <c r="B230" t="s">
        <v>1610</v>
      </c>
      <c r="C230" t="s">
        <v>1611</v>
      </c>
      <c r="D230" t="s">
        <v>1620</v>
      </c>
      <c r="E230">
        <v>11053198</v>
      </c>
      <c r="F230" t="s">
        <v>1620</v>
      </c>
      <c r="G230" t="s">
        <v>2583</v>
      </c>
      <c r="H230" t="s">
        <v>311</v>
      </c>
      <c r="I230" t="s">
        <v>1614</v>
      </c>
      <c r="L230" t="s">
        <v>2584</v>
      </c>
      <c r="M230">
        <v>3</v>
      </c>
      <c r="N230" t="s">
        <v>2585</v>
      </c>
      <c r="O230" t="s">
        <v>1624</v>
      </c>
      <c r="P230" t="s">
        <v>2586</v>
      </c>
      <c r="Q230">
        <v>124.380821228</v>
      </c>
      <c r="R230">
        <v>0.711780012</v>
      </c>
      <c r="S230" t="s">
        <v>1626</v>
      </c>
      <c r="T230" t="s">
        <v>71</v>
      </c>
      <c r="U230" t="s">
        <v>8</v>
      </c>
      <c r="V230">
        <v>1</v>
      </c>
      <c r="W230" t="s">
        <v>1627</v>
      </c>
      <c r="Z230" t="s">
        <v>1628</v>
      </c>
      <c r="AA230" t="s">
        <v>1629</v>
      </c>
      <c r="AB230">
        <v>0</v>
      </c>
      <c r="AC230" t="s">
        <v>1630</v>
      </c>
      <c r="AD230">
        <v>6070871509</v>
      </c>
      <c r="AE230" t="s">
        <v>1619</v>
      </c>
    </row>
    <row r="231" spans="1:31">
      <c r="A231">
        <v>529900</v>
      </c>
      <c r="B231" t="s">
        <v>1610</v>
      </c>
      <c r="C231" t="s">
        <v>1611</v>
      </c>
      <c r="D231" t="s">
        <v>1620</v>
      </c>
      <c r="E231">
        <v>11053199</v>
      </c>
      <c r="F231" t="s">
        <v>1620</v>
      </c>
      <c r="G231" t="s">
        <v>2587</v>
      </c>
      <c r="H231" t="s">
        <v>312</v>
      </c>
      <c r="I231" t="s">
        <v>1614</v>
      </c>
      <c r="L231" t="s">
        <v>2588</v>
      </c>
      <c r="M231">
        <v>3</v>
      </c>
      <c r="N231" t="s">
        <v>2589</v>
      </c>
      <c r="O231" t="s">
        <v>1624</v>
      </c>
      <c r="P231" t="s">
        <v>2590</v>
      </c>
      <c r="Q231">
        <v>124.6126785278</v>
      </c>
      <c r="R231">
        <v>0.767030001</v>
      </c>
      <c r="S231" t="s">
        <v>1626</v>
      </c>
      <c r="T231" t="s">
        <v>84</v>
      </c>
      <c r="U231" t="s">
        <v>8</v>
      </c>
      <c r="V231">
        <v>1</v>
      </c>
      <c r="W231" t="s">
        <v>1671</v>
      </c>
      <c r="Z231" t="s">
        <v>1628</v>
      </c>
      <c r="AA231" t="s">
        <v>1629</v>
      </c>
      <c r="AB231">
        <v>0</v>
      </c>
      <c r="AC231" t="s">
        <v>1647</v>
      </c>
      <c r="AD231">
        <v>6070871513</v>
      </c>
      <c r="AE231" t="s">
        <v>1619</v>
      </c>
    </row>
    <row r="232" spans="1:31">
      <c r="A232">
        <v>529959</v>
      </c>
      <c r="B232" t="s">
        <v>1610</v>
      </c>
      <c r="C232" t="s">
        <v>1611</v>
      </c>
      <c r="D232" t="s">
        <v>1620</v>
      </c>
      <c r="E232">
        <v>11053197</v>
      </c>
      <c r="F232" t="s">
        <v>1620</v>
      </c>
      <c r="G232" t="s">
        <v>2591</v>
      </c>
      <c r="H232" t="s">
        <v>313</v>
      </c>
      <c r="I232" t="s">
        <v>1614</v>
      </c>
      <c r="L232" t="s">
        <v>2592</v>
      </c>
      <c r="M232">
        <v>3</v>
      </c>
      <c r="N232" t="s">
        <v>2593</v>
      </c>
      <c r="O232" t="s">
        <v>1624</v>
      </c>
      <c r="P232" t="s">
        <v>2594</v>
      </c>
      <c r="Q232">
        <v>124.4033584595</v>
      </c>
      <c r="R232">
        <v>0.698580027</v>
      </c>
      <c r="S232" t="s">
        <v>1626</v>
      </c>
      <c r="T232" t="s">
        <v>25</v>
      </c>
      <c r="U232" t="s">
        <v>8</v>
      </c>
      <c r="V232">
        <v>1</v>
      </c>
      <c r="W232" t="s">
        <v>1627</v>
      </c>
      <c r="Z232" t="s">
        <v>1628</v>
      </c>
      <c r="AA232" t="s">
        <v>1629</v>
      </c>
      <c r="AB232">
        <v>0</v>
      </c>
      <c r="AC232" t="s">
        <v>1647</v>
      </c>
      <c r="AD232">
        <v>6070871357</v>
      </c>
      <c r="AE232" t="s">
        <v>1619</v>
      </c>
    </row>
    <row r="233" spans="1:31">
      <c r="A233">
        <v>529960</v>
      </c>
      <c r="B233" t="s">
        <v>1610</v>
      </c>
      <c r="C233" t="s">
        <v>1611</v>
      </c>
      <c r="D233" t="s">
        <v>1620</v>
      </c>
      <c r="E233">
        <v>11053197</v>
      </c>
      <c r="F233" t="s">
        <v>1620</v>
      </c>
      <c r="G233" t="s">
        <v>2595</v>
      </c>
      <c r="H233" t="s">
        <v>314</v>
      </c>
      <c r="I233" t="s">
        <v>1614</v>
      </c>
      <c r="L233" t="s">
        <v>2596</v>
      </c>
      <c r="M233">
        <v>3</v>
      </c>
      <c r="N233" t="s">
        <v>2597</v>
      </c>
      <c r="O233" t="s">
        <v>1624</v>
      </c>
      <c r="P233" t="s">
        <v>2598</v>
      </c>
      <c r="Q233">
        <v>124.5316467285</v>
      </c>
      <c r="R233">
        <v>0.587005019</v>
      </c>
      <c r="S233" t="s">
        <v>1670</v>
      </c>
      <c r="T233" t="s">
        <v>33</v>
      </c>
      <c r="U233" t="s">
        <v>8</v>
      </c>
      <c r="V233">
        <v>1</v>
      </c>
      <c r="W233" t="s">
        <v>1627</v>
      </c>
      <c r="Z233" t="s">
        <v>1628</v>
      </c>
      <c r="AA233" t="s">
        <v>1629</v>
      </c>
      <c r="AB233">
        <v>0</v>
      </c>
      <c r="AC233" t="s">
        <v>1647</v>
      </c>
      <c r="AD233">
        <v>6070871384</v>
      </c>
      <c r="AE233" t="s">
        <v>1619</v>
      </c>
    </row>
    <row r="234" spans="1:31">
      <c r="A234">
        <v>529961</v>
      </c>
      <c r="B234" t="s">
        <v>1610</v>
      </c>
      <c r="C234" t="s">
        <v>1611</v>
      </c>
      <c r="D234" t="s">
        <v>1620</v>
      </c>
      <c r="E234">
        <v>11053197</v>
      </c>
      <c r="F234" t="s">
        <v>1620</v>
      </c>
      <c r="G234" t="s">
        <v>2599</v>
      </c>
      <c r="H234" t="s">
        <v>315</v>
      </c>
      <c r="I234" t="s">
        <v>1614</v>
      </c>
      <c r="L234" t="s">
        <v>2600</v>
      </c>
      <c r="M234">
        <v>3</v>
      </c>
      <c r="N234" t="s">
        <v>2601</v>
      </c>
      <c r="O234" t="s">
        <v>1624</v>
      </c>
      <c r="P234" t="s">
        <v>2602</v>
      </c>
      <c r="Q234">
        <v>124.491569519</v>
      </c>
      <c r="R234">
        <v>0.54972899</v>
      </c>
      <c r="S234" t="s">
        <v>1670</v>
      </c>
      <c r="T234" t="s">
        <v>118</v>
      </c>
      <c r="U234" t="s">
        <v>8</v>
      </c>
      <c r="V234">
        <v>1</v>
      </c>
      <c r="W234" t="s">
        <v>1627</v>
      </c>
      <c r="Z234" t="s">
        <v>1628</v>
      </c>
      <c r="AA234" t="s">
        <v>1629</v>
      </c>
      <c r="AB234">
        <v>0</v>
      </c>
      <c r="AC234" t="s">
        <v>1630</v>
      </c>
      <c r="AD234">
        <v>6070871389</v>
      </c>
      <c r="AE234" t="s">
        <v>1619</v>
      </c>
    </row>
    <row r="235" spans="1:31">
      <c r="A235">
        <v>529962</v>
      </c>
      <c r="B235" t="s">
        <v>1610</v>
      </c>
      <c r="C235" t="s">
        <v>1611</v>
      </c>
      <c r="D235" t="s">
        <v>1620</v>
      </c>
      <c r="E235">
        <v>11053197</v>
      </c>
      <c r="F235" t="s">
        <v>1620</v>
      </c>
      <c r="G235" t="s">
        <v>2603</v>
      </c>
      <c r="H235" t="s">
        <v>316</v>
      </c>
      <c r="I235" t="s">
        <v>1614</v>
      </c>
      <c r="L235" t="s">
        <v>2604</v>
      </c>
      <c r="M235">
        <v>3</v>
      </c>
      <c r="N235" t="s">
        <v>2605</v>
      </c>
      <c r="O235" t="s">
        <v>1624</v>
      </c>
      <c r="P235" t="s">
        <v>2606</v>
      </c>
      <c r="Q235">
        <v>124.4914016724</v>
      </c>
      <c r="R235">
        <v>0.546097994</v>
      </c>
      <c r="S235" t="s">
        <v>1670</v>
      </c>
      <c r="T235" t="s">
        <v>118</v>
      </c>
      <c r="U235" t="s">
        <v>8</v>
      </c>
      <c r="V235">
        <v>1</v>
      </c>
      <c r="W235" t="s">
        <v>1627</v>
      </c>
      <c r="Z235" t="s">
        <v>1628</v>
      </c>
      <c r="AA235" t="s">
        <v>1629</v>
      </c>
      <c r="AB235">
        <v>0</v>
      </c>
      <c r="AC235" t="s">
        <v>1630</v>
      </c>
      <c r="AD235">
        <v>6070871391</v>
      </c>
      <c r="AE235" t="s">
        <v>1619</v>
      </c>
    </row>
    <row r="236" spans="1:31">
      <c r="A236">
        <v>529963</v>
      </c>
      <c r="B236" t="s">
        <v>1610</v>
      </c>
      <c r="C236" t="s">
        <v>1611</v>
      </c>
      <c r="D236" t="s">
        <v>1620</v>
      </c>
      <c r="E236">
        <v>11053194</v>
      </c>
      <c r="F236" t="s">
        <v>1620</v>
      </c>
      <c r="G236" t="s">
        <v>2607</v>
      </c>
      <c r="H236" t="s">
        <v>317</v>
      </c>
      <c r="I236" t="s">
        <v>1614</v>
      </c>
      <c r="L236" t="s">
        <v>2608</v>
      </c>
      <c r="M236">
        <v>3</v>
      </c>
      <c r="N236" t="s">
        <v>2609</v>
      </c>
      <c r="O236" t="s">
        <v>1624</v>
      </c>
      <c r="P236" t="s">
        <v>2610</v>
      </c>
      <c r="Q236">
        <v>124.4556732178</v>
      </c>
      <c r="R236">
        <v>0.795216024</v>
      </c>
      <c r="S236" t="s">
        <v>1680</v>
      </c>
      <c r="T236" t="s">
        <v>198</v>
      </c>
      <c r="U236" t="s">
        <v>39</v>
      </c>
      <c r="V236">
        <v>1</v>
      </c>
      <c r="W236" t="s">
        <v>1627</v>
      </c>
      <c r="Z236" t="s">
        <v>1628</v>
      </c>
      <c r="AA236" t="s">
        <v>1629</v>
      </c>
      <c r="AB236">
        <v>0</v>
      </c>
      <c r="AC236" t="s">
        <v>1630</v>
      </c>
      <c r="AD236">
        <v>6070871433</v>
      </c>
      <c r="AE236" t="s">
        <v>1619</v>
      </c>
    </row>
    <row r="237" spans="1:31">
      <c r="A237">
        <v>529980</v>
      </c>
      <c r="B237" t="s">
        <v>1610</v>
      </c>
      <c r="C237" t="s">
        <v>1611</v>
      </c>
      <c r="D237" t="s">
        <v>1648</v>
      </c>
      <c r="E237">
        <v>11053208</v>
      </c>
      <c r="F237" t="s">
        <v>1648</v>
      </c>
      <c r="G237" t="s">
        <v>2611</v>
      </c>
      <c r="H237" t="s">
        <v>318</v>
      </c>
      <c r="I237" t="s">
        <v>1614</v>
      </c>
      <c r="L237" t="s">
        <v>2612</v>
      </c>
      <c r="M237">
        <v>3</v>
      </c>
      <c r="N237" t="s">
        <v>2613</v>
      </c>
      <c r="O237" t="s">
        <v>1624</v>
      </c>
      <c r="P237" t="s">
        <v>2614</v>
      </c>
      <c r="Q237">
        <v>123.9962</v>
      </c>
      <c r="R237">
        <v>0.37737</v>
      </c>
      <c r="S237" t="s">
        <v>2235</v>
      </c>
      <c r="T237" t="s">
        <v>46</v>
      </c>
      <c r="U237" t="s">
        <v>22</v>
      </c>
      <c r="V237">
        <v>1</v>
      </c>
      <c r="W237" t="s">
        <v>1627</v>
      </c>
      <c r="Z237" t="s">
        <v>1628</v>
      </c>
      <c r="AA237" t="s">
        <v>1629</v>
      </c>
      <c r="AB237">
        <v>0</v>
      </c>
      <c r="AC237" t="s">
        <v>1647</v>
      </c>
      <c r="AD237">
        <v>6070897438</v>
      </c>
      <c r="AE237" t="s">
        <v>1619</v>
      </c>
    </row>
    <row r="238" spans="1:31">
      <c r="A238">
        <v>529981</v>
      </c>
      <c r="B238" t="s">
        <v>1610</v>
      </c>
      <c r="C238" t="s">
        <v>1611</v>
      </c>
      <c r="D238" t="s">
        <v>1648</v>
      </c>
      <c r="E238">
        <v>11053208</v>
      </c>
      <c r="F238" t="s">
        <v>1648</v>
      </c>
      <c r="G238" t="s">
        <v>2615</v>
      </c>
      <c r="H238" t="s">
        <v>319</v>
      </c>
      <c r="I238" t="s">
        <v>1720</v>
      </c>
      <c r="L238" t="s">
        <v>2616</v>
      </c>
      <c r="M238">
        <v>3</v>
      </c>
      <c r="N238" t="s">
        <v>2617</v>
      </c>
      <c r="O238" t="s">
        <v>1617</v>
      </c>
      <c r="P238" t="s">
        <v>2618</v>
      </c>
      <c r="Q238">
        <v>123.99726</v>
      </c>
      <c r="R238">
        <v>0.37563</v>
      </c>
      <c r="S238" t="s">
        <v>2235</v>
      </c>
      <c r="T238" t="s">
        <v>46</v>
      </c>
      <c r="U238" t="s">
        <v>22</v>
      </c>
      <c r="V238">
        <v>1</v>
      </c>
      <c r="W238" t="s">
        <v>1627</v>
      </c>
      <c r="Z238" t="s">
        <v>1628</v>
      </c>
      <c r="AA238" t="s">
        <v>1629</v>
      </c>
      <c r="AB238">
        <v>0</v>
      </c>
      <c r="AC238" t="s">
        <v>1630</v>
      </c>
      <c r="AD238">
        <v>6080444405</v>
      </c>
      <c r="AE238" t="s">
        <v>1619</v>
      </c>
    </row>
    <row r="239" spans="1:31">
      <c r="A239">
        <v>529982</v>
      </c>
      <c r="B239" t="s">
        <v>1610</v>
      </c>
      <c r="C239" t="s">
        <v>1611</v>
      </c>
      <c r="D239" t="s">
        <v>1648</v>
      </c>
      <c r="E239">
        <v>11053210</v>
      </c>
      <c r="F239" t="s">
        <v>1648</v>
      </c>
      <c r="G239" t="s">
        <v>2619</v>
      </c>
      <c r="H239" t="s">
        <v>320</v>
      </c>
      <c r="I239" t="s">
        <v>1614</v>
      </c>
      <c r="L239" t="s">
        <v>2620</v>
      </c>
      <c r="M239">
        <v>3</v>
      </c>
      <c r="N239" t="s">
        <v>2621</v>
      </c>
      <c r="O239" t="s">
        <v>1624</v>
      </c>
      <c r="P239" t="s">
        <v>2622</v>
      </c>
      <c r="Q239">
        <v>124.41226</v>
      </c>
      <c r="R239">
        <v>0.47872</v>
      </c>
      <c r="S239" t="s">
        <v>2623</v>
      </c>
      <c r="T239" t="s">
        <v>21</v>
      </c>
      <c r="U239" t="s">
        <v>22</v>
      </c>
      <c r="V239">
        <v>1</v>
      </c>
      <c r="W239" t="s">
        <v>1627</v>
      </c>
      <c r="Z239" t="s">
        <v>1628</v>
      </c>
      <c r="AA239" t="s">
        <v>1629</v>
      </c>
      <c r="AB239">
        <v>0</v>
      </c>
      <c r="AC239" t="s">
        <v>1630</v>
      </c>
      <c r="AD239">
        <v>6070897486</v>
      </c>
      <c r="AE239" t="s">
        <v>1619</v>
      </c>
    </row>
    <row r="240" spans="1:31">
      <c r="A240">
        <v>529983</v>
      </c>
      <c r="B240" t="s">
        <v>1610</v>
      </c>
      <c r="C240" t="s">
        <v>1611</v>
      </c>
      <c r="D240" t="s">
        <v>1648</v>
      </c>
      <c r="E240">
        <v>11053210</v>
      </c>
      <c r="F240" t="s">
        <v>1648</v>
      </c>
      <c r="G240" t="s">
        <v>2624</v>
      </c>
      <c r="H240" t="s">
        <v>321</v>
      </c>
      <c r="I240" t="s">
        <v>1614</v>
      </c>
      <c r="L240" t="s">
        <v>2625</v>
      </c>
      <c r="M240">
        <v>3</v>
      </c>
      <c r="N240" t="s">
        <v>2626</v>
      </c>
      <c r="O240" t="s">
        <v>1624</v>
      </c>
      <c r="P240" t="s">
        <v>2627</v>
      </c>
      <c r="Q240">
        <v>124.41716</v>
      </c>
      <c r="R240">
        <v>0.48037</v>
      </c>
      <c r="S240" t="s">
        <v>2628</v>
      </c>
      <c r="T240" t="s">
        <v>21</v>
      </c>
      <c r="U240" t="s">
        <v>22</v>
      </c>
      <c r="V240">
        <v>1</v>
      </c>
      <c r="W240" t="s">
        <v>1627</v>
      </c>
      <c r="Z240" t="s">
        <v>1628</v>
      </c>
      <c r="AA240" t="s">
        <v>1629</v>
      </c>
      <c r="AB240">
        <v>0</v>
      </c>
      <c r="AC240" t="s">
        <v>1630</v>
      </c>
      <c r="AD240">
        <v>6070897487</v>
      </c>
      <c r="AE240" t="s">
        <v>1619</v>
      </c>
    </row>
    <row r="241" spans="1:31">
      <c r="A241">
        <v>530542</v>
      </c>
      <c r="B241" t="s">
        <v>1610</v>
      </c>
      <c r="C241" t="s">
        <v>1611</v>
      </c>
      <c r="D241" t="s">
        <v>1648</v>
      </c>
      <c r="E241">
        <v>11053208</v>
      </c>
      <c r="F241" t="s">
        <v>1648</v>
      </c>
      <c r="G241" t="s">
        <v>2629</v>
      </c>
      <c r="H241" t="s">
        <v>322</v>
      </c>
      <c r="I241" t="s">
        <v>1614</v>
      </c>
      <c r="L241" t="s">
        <v>2630</v>
      </c>
      <c r="M241">
        <v>3</v>
      </c>
      <c r="N241" t="s">
        <v>2631</v>
      </c>
      <c r="O241" t="s">
        <v>1617</v>
      </c>
      <c r="P241" t="s">
        <v>2632</v>
      </c>
      <c r="Q241">
        <v>124.366379</v>
      </c>
      <c r="R241">
        <v>0.454841</v>
      </c>
      <c r="S241" t="s">
        <v>2235</v>
      </c>
      <c r="T241" t="s">
        <v>21</v>
      </c>
      <c r="U241" t="s">
        <v>22</v>
      </c>
      <c r="W241" t="s">
        <v>1627</v>
      </c>
      <c r="Z241" t="s">
        <v>1628</v>
      </c>
      <c r="AA241" t="s">
        <v>1629</v>
      </c>
      <c r="AC241" t="s">
        <v>1647</v>
      </c>
      <c r="AD241">
        <v>7005880619</v>
      </c>
      <c r="AE241" t="s">
        <v>1619</v>
      </c>
    </row>
    <row r="242" spans="1:31">
      <c r="A242">
        <v>530543</v>
      </c>
      <c r="B242" t="s">
        <v>1610</v>
      </c>
      <c r="C242" t="s">
        <v>1611</v>
      </c>
      <c r="D242" t="s">
        <v>1648</v>
      </c>
      <c r="E242">
        <v>11053210</v>
      </c>
      <c r="F242" t="s">
        <v>1648</v>
      </c>
      <c r="G242" t="s">
        <v>2633</v>
      </c>
      <c r="H242" t="s">
        <v>323</v>
      </c>
      <c r="I242" t="s">
        <v>1614</v>
      </c>
      <c r="L242" t="s">
        <v>2634</v>
      </c>
      <c r="M242">
        <v>3</v>
      </c>
      <c r="N242" t="s">
        <v>2635</v>
      </c>
      <c r="O242" t="s">
        <v>1617</v>
      </c>
      <c r="P242" t="s">
        <v>2636</v>
      </c>
      <c r="Q242">
        <v>124.450286</v>
      </c>
      <c r="R242">
        <v>0.467167</v>
      </c>
      <c r="S242" t="s">
        <v>2637</v>
      </c>
      <c r="T242" t="s">
        <v>21</v>
      </c>
      <c r="U242" t="s">
        <v>22</v>
      </c>
      <c r="W242" t="s">
        <v>1627</v>
      </c>
      <c r="Z242" t="s">
        <v>1628</v>
      </c>
      <c r="AA242" t="s">
        <v>1629</v>
      </c>
      <c r="AC242" t="s">
        <v>1647</v>
      </c>
      <c r="AD242">
        <v>7005880728</v>
      </c>
      <c r="AE242" t="s">
        <v>1619</v>
      </c>
    </row>
    <row r="243" spans="1:31">
      <c r="A243">
        <v>530555</v>
      </c>
      <c r="B243" t="s">
        <v>1610</v>
      </c>
      <c r="C243" t="s">
        <v>1611</v>
      </c>
      <c r="D243" t="s">
        <v>2052</v>
      </c>
      <c r="E243">
        <v>11053132</v>
      </c>
      <c r="F243" t="s">
        <v>2052</v>
      </c>
      <c r="G243" t="s">
        <v>2638</v>
      </c>
      <c r="H243" t="s">
        <v>325</v>
      </c>
      <c r="I243" t="s">
        <v>1614</v>
      </c>
      <c r="L243" t="s">
        <v>2639</v>
      </c>
      <c r="M243">
        <v>1</v>
      </c>
      <c r="N243" t="s">
        <v>2640</v>
      </c>
      <c r="O243" t="s">
        <v>1617</v>
      </c>
      <c r="P243" t="s">
        <v>2641</v>
      </c>
      <c r="Q243">
        <v>124.023256</v>
      </c>
      <c r="R243">
        <v>0.870744</v>
      </c>
      <c r="S243" t="s">
        <v>324</v>
      </c>
      <c r="T243" t="s">
        <v>324</v>
      </c>
      <c r="U243" t="s">
        <v>173</v>
      </c>
      <c r="W243" t="s">
        <v>1627</v>
      </c>
      <c r="Z243" t="s">
        <v>1628</v>
      </c>
      <c r="AA243" t="s">
        <v>1629</v>
      </c>
      <c r="AC243" t="s">
        <v>1647</v>
      </c>
      <c r="AD243">
        <v>6070826117</v>
      </c>
      <c r="AE243" t="s">
        <v>1619</v>
      </c>
    </row>
    <row r="244" spans="1:31">
      <c r="A244">
        <v>530639</v>
      </c>
      <c r="B244" t="s">
        <v>1610</v>
      </c>
      <c r="C244" t="s">
        <v>1611</v>
      </c>
      <c r="D244" t="s">
        <v>1620</v>
      </c>
      <c r="E244">
        <v>11053199</v>
      </c>
      <c r="F244" t="s">
        <v>1620</v>
      </c>
      <c r="G244" t="s">
        <v>2642</v>
      </c>
      <c r="H244" t="s">
        <v>326</v>
      </c>
      <c r="I244" t="s">
        <v>1614</v>
      </c>
      <c r="L244" t="s">
        <v>2643</v>
      </c>
      <c r="M244">
        <v>3</v>
      </c>
      <c r="N244" t="s">
        <v>2644</v>
      </c>
      <c r="O244" t="s">
        <v>1624</v>
      </c>
      <c r="P244" t="s">
        <v>2645</v>
      </c>
      <c r="Q244">
        <v>124.6369094849</v>
      </c>
      <c r="R244">
        <v>0.789919019</v>
      </c>
      <c r="S244" t="s">
        <v>1626</v>
      </c>
      <c r="T244" t="s">
        <v>258</v>
      </c>
      <c r="U244" t="s">
        <v>8</v>
      </c>
      <c r="V244">
        <v>1</v>
      </c>
      <c r="W244" t="s">
        <v>1627</v>
      </c>
      <c r="Z244" t="s">
        <v>1628</v>
      </c>
      <c r="AA244" t="s">
        <v>1629</v>
      </c>
      <c r="AB244">
        <v>0</v>
      </c>
      <c r="AC244" t="s">
        <v>1647</v>
      </c>
      <c r="AD244">
        <v>6070872760</v>
      </c>
      <c r="AE244" t="s">
        <v>1619</v>
      </c>
    </row>
    <row r="245" spans="1:31">
      <c r="A245">
        <v>530640</v>
      </c>
      <c r="B245" t="s">
        <v>1610</v>
      </c>
      <c r="C245" t="s">
        <v>1611</v>
      </c>
      <c r="D245" t="s">
        <v>1620</v>
      </c>
      <c r="E245">
        <v>11053199</v>
      </c>
      <c r="F245" t="s">
        <v>1620</v>
      </c>
      <c r="G245" t="s">
        <v>2646</v>
      </c>
      <c r="H245" t="s">
        <v>327</v>
      </c>
      <c r="I245" t="s">
        <v>1614</v>
      </c>
      <c r="L245" t="s">
        <v>2647</v>
      </c>
      <c r="M245">
        <v>3</v>
      </c>
      <c r="N245" t="s">
        <v>2648</v>
      </c>
      <c r="O245" t="s">
        <v>1624</v>
      </c>
      <c r="P245" t="s">
        <v>2649</v>
      </c>
      <c r="Q245">
        <v>124.6348114014</v>
      </c>
      <c r="R245">
        <v>0.79685998</v>
      </c>
      <c r="S245" t="s">
        <v>1626</v>
      </c>
      <c r="T245" t="s">
        <v>258</v>
      </c>
      <c r="U245" t="s">
        <v>8</v>
      </c>
      <c r="V245">
        <v>1</v>
      </c>
      <c r="W245" t="s">
        <v>1627</v>
      </c>
      <c r="Z245" t="s">
        <v>1628</v>
      </c>
      <c r="AA245" t="s">
        <v>1629</v>
      </c>
      <c r="AB245">
        <v>0</v>
      </c>
      <c r="AC245" t="s">
        <v>1647</v>
      </c>
      <c r="AD245">
        <v>6070872761</v>
      </c>
      <c r="AE245" t="s">
        <v>1619</v>
      </c>
    </row>
    <row r="246" spans="1:31">
      <c r="A246">
        <v>530883</v>
      </c>
      <c r="B246" t="s">
        <v>1610</v>
      </c>
      <c r="C246" t="s">
        <v>1611</v>
      </c>
      <c r="D246" t="s">
        <v>1620</v>
      </c>
      <c r="E246">
        <v>11053198</v>
      </c>
      <c r="F246" t="s">
        <v>1620</v>
      </c>
      <c r="G246" t="s">
        <v>2650</v>
      </c>
      <c r="H246" t="s">
        <v>328</v>
      </c>
      <c r="I246" t="s">
        <v>1614</v>
      </c>
      <c r="L246" t="s">
        <v>2651</v>
      </c>
      <c r="M246">
        <v>3</v>
      </c>
      <c r="N246" t="s">
        <v>2652</v>
      </c>
      <c r="O246" t="s">
        <v>1624</v>
      </c>
      <c r="P246" t="s">
        <v>2653</v>
      </c>
      <c r="Q246">
        <v>124.3838500977</v>
      </c>
      <c r="R246">
        <v>0.713320971</v>
      </c>
      <c r="S246" t="s">
        <v>1626</v>
      </c>
      <c r="T246" t="s">
        <v>71</v>
      </c>
      <c r="U246" t="s">
        <v>8</v>
      </c>
      <c r="V246">
        <v>1</v>
      </c>
      <c r="W246" t="s">
        <v>1627</v>
      </c>
      <c r="Z246" t="s">
        <v>1628</v>
      </c>
      <c r="AA246" t="s">
        <v>1629</v>
      </c>
      <c r="AB246">
        <v>0</v>
      </c>
      <c r="AC246" t="s">
        <v>1630</v>
      </c>
      <c r="AD246">
        <v>6070872593</v>
      </c>
      <c r="AE246" t="s">
        <v>1619</v>
      </c>
    </row>
    <row r="247" spans="1:31">
      <c r="A247">
        <v>530936</v>
      </c>
      <c r="B247" t="s">
        <v>1610</v>
      </c>
      <c r="C247" t="s">
        <v>1611</v>
      </c>
      <c r="D247" t="s">
        <v>1620</v>
      </c>
      <c r="E247">
        <v>11053198</v>
      </c>
      <c r="F247" t="s">
        <v>1620</v>
      </c>
      <c r="G247" t="s">
        <v>2654</v>
      </c>
      <c r="H247" t="s">
        <v>329</v>
      </c>
      <c r="I247" t="s">
        <v>1614</v>
      </c>
      <c r="L247" t="s">
        <v>2655</v>
      </c>
      <c r="M247">
        <v>3</v>
      </c>
      <c r="N247" t="s">
        <v>2656</v>
      </c>
      <c r="O247" t="s">
        <v>1624</v>
      </c>
      <c r="P247" t="s">
        <v>2657</v>
      </c>
      <c r="Q247">
        <v>124.3553543091</v>
      </c>
      <c r="R247">
        <v>0.732912004</v>
      </c>
      <c r="S247" t="s">
        <v>1626</v>
      </c>
      <c r="T247" t="s">
        <v>55</v>
      </c>
      <c r="U247" t="s">
        <v>8</v>
      </c>
      <c r="V247">
        <v>1</v>
      </c>
      <c r="W247" t="s">
        <v>1627</v>
      </c>
      <c r="Z247" t="s">
        <v>1628</v>
      </c>
      <c r="AA247" t="s">
        <v>1629</v>
      </c>
      <c r="AB247">
        <v>0</v>
      </c>
      <c r="AC247" t="s">
        <v>1630</v>
      </c>
      <c r="AD247">
        <v>6070871492</v>
      </c>
      <c r="AE247" t="s">
        <v>1619</v>
      </c>
    </row>
    <row r="248" spans="1:31">
      <c r="A248">
        <v>530937</v>
      </c>
      <c r="B248" t="s">
        <v>1610</v>
      </c>
      <c r="C248" t="s">
        <v>1611</v>
      </c>
      <c r="D248" t="s">
        <v>1620</v>
      </c>
      <c r="E248">
        <v>11053198</v>
      </c>
      <c r="F248" t="s">
        <v>1620</v>
      </c>
      <c r="G248" t="s">
        <v>2658</v>
      </c>
      <c r="H248" t="s">
        <v>330</v>
      </c>
      <c r="I248" t="s">
        <v>1614</v>
      </c>
      <c r="L248" t="s">
        <v>2659</v>
      </c>
      <c r="M248">
        <v>3</v>
      </c>
      <c r="N248" t="s">
        <v>2660</v>
      </c>
      <c r="O248" t="s">
        <v>1624</v>
      </c>
      <c r="P248" t="s">
        <v>2661</v>
      </c>
      <c r="Q248">
        <v>124.3570327759</v>
      </c>
      <c r="R248">
        <v>0.726226985</v>
      </c>
      <c r="S248" t="s">
        <v>1626</v>
      </c>
      <c r="T248" t="s">
        <v>55</v>
      </c>
      <c r="U248" t="s">
        <v>8</v>
      </c>
      <c r="V248">
        <v>1</v>
      </c>
      <c r="W248" t="s">
        <v>1627</v>
      </c>
      <c r="Z248" t="s">
        <v>1628</v>
      </c>
      <c r="AA248" t="s">
        <v>1629</v>
      </c>
      <c r="AB248">
        <v>0</v>
      </c>
      <c r="AC248" t="s">
        <v>1630</v>
      </c>
      <c r="AD248">
        <v>6070871495</v>
      </c>
      <c r="AE248" t="s">
        <v>1619</v>
      </c>
    </row>
    <row r="249" spans="1:31">
      <c r="A249">
        <v>530995</v>
      </c>
      <c r="B249" t="s">
        <v>1610</v>
      </c>
      <c r="C249" t="s">
        <v>1611</v>
      </c>
      <c r="D249" t="s">
        <v>1620</v>
      </c>
      <c r="E249">
        <v>11053199</v>
      </c>
      <c r="F249" t="s">
        <v>1620</v>
      </c>
      <c r="G249" t="s">
        <v>2662</v>
      </c>
      <c r="H249" t="s">
        <v>331</v>
      </c>
      <c r="I249" t="s">
        <v>1614</v>
      </c>
      <c r="L249" t="s">
        <v>2663</v>
      </c>
      <c r="M249">
        <v>3</v>
      </c>
      <c r="N249" t="s">
        <v>2664</v>
      </c>
      <c r="O249" t="s">
        <v>1624</v>
      </c>
      <c r="P249" t="s">
        <v>2665</v>
      </c>
      <c r="Q249">
        <v>124.5656280518</v>
      </c>
      <c r="R249">
        <v>0.675750017</v>
      </c>
      <c r="S249" t="s">
        <v>1626</v>
      </c>
      <c r="T249" t="s">
        <v>69</v>
      </c>
      <c r="U249" t="s">
        <v>8</v>
      </c>
      <c r="V249">
        <v>1</v>
      </c>
      <c r="W249" t="s">
        <v>1627</v>
      </c>
      <c r="Z249" t="s">
        <v>1628</v>
      </c>
      <c r="AA249" t="s">
        <v>1629</v>
      </c>
      <c r="AB249">
        <v>0</v>
      </c>
      <c r="AC249" t="s">
        <v>1630</v>
      </c>
      <c r="AD249">
        <v>6070871326</v>
      </c>
      <c r="AE249" t="s">
        <v>1619</v>
      </c>
    </row>
    <row r="250" spans="1:31">
      <c r="A250">
        <v>530996</v>
      </c>
      <c r="B250" t="s">
        <v>1610</v>
      </c>
      <c r="C250" t="s">
        <v>1611</v>
      </c>
      <c r="D250" t="s">
        <v>1620</v>
      </c>
      <c r="E250">
        <v>11053194</v>
      </c>
      <c r="F250" t="s">
        <v>1620</v>
      </c>
      <c r="G250" t="s">
        <v>2666</v>
      </c>
      <c r="H250" t="s">
        <v>332</v>
      </c>
      <c r="I250" t="s">
        <v>1614</v>
      </c>
      <c r="L250" t="s">
        <v>2667</v>
      </c>
      <c r="M250">
        <v>3</v>
      </c>
      <c r="N250" t="s">
        <v>2668</v>
      </c>
      <c r="O250" t="s">
        <v>1624</v>
      </c>
      <c r="P250" t="s">
        <v>2669</v>
      </c>
      <c r="Q250">
        <v>124.3913497925</v>
      </c>
      <c r="R250">
        <v>0.716453016</v>
      </c>
      <c r="S250" t="s">
        <v>1680</v>
      </c>
      <c r="T250" t="s">
        <v>89</v>
      </c>
      <c r="U250" t="s">
        <v>8</v>
      </c>
      <c r="V250">
        <v>1</v>
      </c>
      <c r="W250" t="s">
        <v>1627</v>
      </c>
      <c r="Z250" t="s">
        <v>1628</v>
      </c>
      <c r="AA250" t="s">
        <v>1629</v>
      </c>
      <c r="AB250">
        <v>0</v>
      </c>
      <c r="AC250" t="s">
        <v>1630</v>
      </c>
      <c r="AD250">
        <v>6070871332</v>
      </c>
      <c r="AE250" t="s">
        <v>1619</v>
      </c>
    </row>
    <row r="251" spans="1:31">
      <c r="A251">
        <v>530997</v>
      </c>
      <c r="B251" t="s">
        <v>1610</v>
      </c>
      <c r="C251" t="s">
        <v>1611</v>
      </c>
      <c r="D251" t="s">
        <v>1620</v>
      </c>
      <c r="E251">
        <v>11053197</v>
      </c>
      <c r="F251" t="s">
        <v>1620</v>
      </c>
      <c r="G251" t="s">
        <v>2670</v>
      </c>
      <c r="H251" t="s">
        <v>333</v>
      </c>
      <c r="I251" t="s">
        <v>1614</v>
      </c>
      <c r="L251" t="s">
        <v>2671</v>
      </c>
      <c r="M251">
        <v>3</v>
      </c>
      <c r="N251" t="s">
        <v>2672</v>
      </c>
      <c r="O251" t="s">
        <v>1624</v>
      </c>
      <c r="P251" t="s">
        <v>2673</v>
      </c>
      <c r="Q251">
        <v>124.463432312</v>
      </c>
      <c r="R251">
        <v>0.654411018</v>
      </c>
      <c r="S251" t="s">
        <v>1626</v>
      </c>
      <c r="T251" t="s">
        <v>28</v>
      </c>
      <c r="U251" t="s">
        <v>8</v>
      </c>
      <c r="V251">
        <v>1</v>
      </c>
      <c r="W251" t="s">
        <v>1627</v>
      </c>
      <c r="Z251" t="s">
        <v>1628</v>
      </c>
      <c r="AA251" t="s">
        <v>1629</v>
      </c>
      <c r="AB251">
        <v>0</v>
      </c>
      <c r="AC251" t="s">
        <v>1647</v>
      </c>
      <c r="AD251">
        <v>6070871364</v>
      </c>
      <c r="AE251" t="s">
        <v>1619</v>
      </c>
    </row>
    <row r="252" spans="1:31">
      <c r="A252">
        <v>530998</v>
      </c>
      <c r="B252" t="s">
        <v>1610</v>
      </c>
      <c r="C252" t="s">
        <v>1611</v>
      </c>
      <c r="D252" t="s">
        <v>1620</v>
      </c>
      <c r="E252">
        <v>11053197</v>
      </c>
      <c r="F252" t="s">
        <v>1620</v>
      </c>
      <c r="G252" t="s">
        <v>2674</v>
      </c>
      <c r="H252" t="s">
        <v>334</v>
      </c>
      <c r="I252" t="s">
        <v>1614</v>
      </c>
      <c r="L252" t="s">
        <v>2675</v>
      </c>
      <c r="M252">
        <v>3</v>
      </c>
      <c r="N252" t="s">
        <v>2676</v>
      </c>
      <c r="O252" t="s">
        <v>1624</v>
      </c>
      <c r="P252" t="s">
        <v>2677</v>
      </c>
      <c r="Q252">
        <v>124.5111999512</v>
      </c>
      <c r="R252">
        <v>0.634663999</v>
      </c>
      <c r="S252" t="s">
        <v>1626</v>
      </c>
      <c r="T252" t="s">
        <v>76</v>
      </c>
      <c r="U252" t="s">
        <v>8</v>
      </c>
      <c r="V252">
        <v>1</v>
      </c>
      <c r="W252" t="s">
        <v>1627</v>
      </c>
      <c r="Z252" t="s">
        <v>1628</v>
      </c>
      <c r="AA252" t="s">
        <v>1629</v>
      </c>
      <c r="AB252">
        <v>0</v>
      </c>
      <c r="AC252" t="s">
        <v>1630</v>
      </c>
      <c r="AD252">
        <v>6070871371</v>
      </c>
      <c r="AE252" t="s">
        <v>1619</v>
      </c>
    </row>
    <row r="253" spans="1:31">
      <c r="A253">
        <v>530999</v>
      </c>
      <c r="B253" t="s">
        <v>1610</v>
      </c>
      <c r="C253" t="s">
        <v>1611</v>
      </c>
      <c r="D253" t="s">
        <v>1620</v>
      </c>
      <c r="E253">
        <v>11053197</v>
      </c>
      <c r="F253" t="s">
        <v>1620</v>
      </c>
      <c r="G253" t="s">
        <v>2678</v>
      </c>
      <c r="H253" t="s">
        <v>335</v>
      </c>
      <c r="I253" t="s">
        <v>1614</v>
      </c>
      <c r="L253" t="s">
        <v>2679</v>
      </c>
      <c r="M253">
        <v>3</v>
      </c>
      <c r="N253" t="s">
        <v>2680</v>
      </c>
      <c r="O253" t="s">
        <v>1624</v>
      </c>
      <c r="P253" t="s">
        <v>2681</v>
      </c>
      <c r="Q253">
        <v>124.53515625</v>
      </c>
      <c r="R253">
        <v>0.651703</v>
      </c>
      <c r="S253" t="s">
        <v>1626</v>
      </c>
      <c r="T253" t="s">
        <v>58</v>
      </c>
      <c r="U253" t="s">
        <v>8</v>
      </c>
      <c r="V253">
        <v>1</v>
      </c>
      <c r="W253" t="s">
        <v>1627</v>
      </c>
      <c r="Z253" t="s">
        <v>1628</v>
      </c>
      <c r="AA253" t="s">
        <v>1629</v>
      </c>
      <c r="AB253">
        <v>0</v>
      </c>
      <c r="AC253" t="s">
        <v>1630</v>
      </c>
      <c r="AD253">
        <v>6070871373</v>
      </c>
      <c r="AE253" t="s">
        <v>1619</v>
      </c>
    </row>
    <row r="254" spans="1:31">
      <c r="A254">
        <v>531000</v>
      </c>
      <c r="B254" t="s">
        <v>1610</v>
      </c>
      <c r="C254" t="s">
        <v>1611</v>
      </c>
      <c r="D254" t="s">
        <v>1620</v>
      </c>
      <c r="E254">
        <v>11053197</v>
      </c>
      <c r="F254" t="s">
        <v>1620</v>
      </c>
      <c r="G254" t="s">
        <v>2682</v>
      </c>
      <c r="H254" t="s">
        <v>336</v>
      </c>
      <c r="I254" t="s">
        <v>1614</v>
      </c>
      <c r="L254" t="s">
        <v>2683</v>
      </c>
      <c r="M254">
        <v>3</v>
      </c>
      <c r="N254" t="s">
        <v>2684</v>
      </c>
      <c r="O254" t="s">
        <v>1624</v>
      </c>
      <c r="P254" t="s">
        <v>2685</v>
      </c>
      <c r="Q254">
        <v>124.5441741943</v>
      </c>
      <c r="R254">
        <v>0.622713029</v>
      </c>
      <c r="S254" t="s">
        <v>1626</v>
      </c>
      <c r="T254" t="s">
        <v>61</v>
      </c>
      <c r="U254" t="s">
        <v>8</v>
      </c>
      <c r="V254">
        <v>1</v>
      </c>
      <c r="W254" t="s">
        <v>1627</v>
      </c>
      <c r="Z254" t="s">
        <v>1628</v>
      </c>
      <c r="AA254" t="s">
        <v>1629</v>
      </c>
      <c r="AB254">
        <v>0</v>
      </c>
      <c r="AC254" t="s">
        <v>1630</v>
      </c>
      <c r="AD254">
        <v>6070871377</v>
      </c>
      <c r="AE254" t="s">
        <v>1619</v>
      </c>
    </row>
    <row r="255" spans="1:31">
      <c r="A255">
        <v>531001</v>
      </c>
      <c r="B255" t="s">
        <v>1610</v>
      </c>
      <c r="C255" t="s">
        <v>1611</v>
      </c>
      <c r="D255" t="s">
        <v>1620</v>
      </c>
      <c r="E255">
        <v>11053197</v>
      </c>
      <c r="F255" t="s">
        <v>1620</v>
      </c>
      <c r="G255" t="s">
        <v>2686</v>
      </c>
      <c r="H255" t="s">
        <v>337</v>
      </c>
      <c r="I255" t="s">
        <v>1614</v>
      </c>
      <c r="L255" t="s">
        <v>2687</v>
      </c>
      <c r="M255">
        <v>3</v>
      </c>
      <c r="N255" t="s">
        <v>2688</v>
      </c>
      <c r="O255" t="s">
        <v>1624</v>
      </c>
      <c r="P255" t="s">
        <v>2689</v>
      </c>
      <c r="Q255">
        <v>124.5456466675</v>
      </c>
      <c r="R255">
        <v>0.62174499</v>
      </c>
      <c r="S255" t="s">
        <v>1626</v>
      </c>
      <c r="T255" t="s">
        <v>61</v>
      </c>
      <c r="U255" t="s">
        <v>8</v>
      </c>
      <c r="V255">
        <v>1</v>
      </c>
      <c r="W255" t="s">
        <v>1627</v>
      </c>
      <c r="Z255" t="s">
        <v>1628</v>
      </c>
      <c r="AA255" t="s">
        <v>1629</v>
      </c>
      <c r="AB255">
        <v>0</v>
      </c>
      <c r="AC255" t="s">
        <v>1647</v>
      </c>
      <c r="AD255">
        <v>6070871378</v>
      </c>
      <c r="AE255" t="s">
        <v>1619</v>
      </c>
    </row>
    <row r="256" spans="1:31">
      <c r="A256">
        <v>531002</v>
      </c>
      <c r="B256" t="s">
        <v>1610</v>
      </c>
      <c r="C256" t="s">
        <v>1611</v>
      </c>
      <c r="D256" t="s">
        <v>1620</v>
      </c>
      <c r="E256">
        <v>11053194</v>
      </c>
      <c r="F256" t="s">
        <v>1620</v>
      </c>
      <c r="G256" t="s">
        <v>2690</v>
      </c>
      <c r="H256" t="s">
        <v>338</v>
      </c>
      <c r="I256" t="s">
        <v>1614</v>
      </c>
      <c r="L256" t="s">
        <v>2691</v>
      </c>
      <c r="M256">
        <v>3</v>
      </c>
      <c r="N256" t="s">
        <v>2692</v>
      </c>
      <c r="O256" t="s">
        <v>1624</v>
      </c>
      <c r="P256" t="s">
        <v>2693</v>
      </c>
      <c r="Q256">
        <v>124.4388504028</v>
      </c>
      <c r="R256">
        <v>0.805849016</v>
      </c>
      <c r="S256" t="s">
        <v>1680</v>
      </c>
      <c r="T256" t="s">
        <v>63</v>
      </c>
      <c r="U256" t="s">
        <v>39</v>
      </c>
      <c r="V256">
        <v>1</v>
      </c>
      <c r="W256" t="s">
        <v>1627</v>
      </c>
      <c r="Z256" t="s">
        <v>1628</v>
      </c>
      <c r="AA256" t="s">
        <v>1629</v>
      </c>
      <c r="AB256">
        <v>0</v>
      </c>
      <c r="AC256" t="s">
        <v>1630</v>
      </c>
      <c r="AD256">
        <v>6070871440</v>
      </c>
      <c r="AE256" t="s">
        <v>1619</v>
      </c>
    </row>
    <row r="257" spans="1:31">
      <c r="A257">
        <v>531003</v>
      </c>
      <c r="B257" t="s">
        <v>1610</v>
      </c>
      <c r="C257" t="s">
        <v>1611</v>
      </c>
      <c r="D257" t="s">
        <v>1620</v>
      </c>
      <c r="E257">
        <v>11053194</v>
      </c>
      <c r="F257" t="s">
        <v>1620</v>
      </c>
      <c r="G257" t="s">
        <v>2694</v>
      </c>
      <c r="H257" t="s">
        <v>339</v>
      </c>
      <c r="I257" t="s">
        <v>1614</v>
      </c>
      <c r="L257" t="s">
        <v>2695</v>
      </c>
      <c r="M257">
        <v>3</v>
      </c>
      <c r="N257" t="s">
        <v>2696</v>
      </c>
      <c r="O257" t="s">
        <v>1624</v>
      </c>
      <c r="P257" t="s">
        <v>2697</v>
      </c>
      <c r="Q257">
        <v>124.4328384399</v>
      </c>
      <c r="R257">
        <v>0.811555982</v>
      </c>
      <c r="S257" t="s">
        <v>1680</v>
      </c>
      <c r="T257" t="s">
        <v>65</v>
      </c>
      <c r="U257" t="s">
        <v>39</v>
      </c>
      <c r="V257">
        <v>1</v>
      </c>
      <c r="W257" t="s">
        <v>1671</v>
      </c>
      <c r="Z257" t="s">
        <v>1628</v>
      </c>
      <c r="AA257" t="s">
        <v>1629</v>
      </c>
      <c r="AB257">
        <v>0</v>
      </c>
      <c r="AC257" t="s">
        <v>1630</v>
      </c>
      <c r="AD257">
        <v>6070871447</v>
      </c>
      <c r="AE257" t="s">
        <v>1619</v>
      </c>
    </row>
    <row r="258" spans="1:31">
      <c r="A258">
        <v>531004</v>
      </c>
      <c r="B258" t="s">
        <v>1610</v>
      </c>
      <c r="C258" t="s">
        <v>1611</v>
      </c>
      <c r="D258" t="s">
        <v>1620</v>
      </c>
      <c r="E258">
        <v>11053194</v>
      </c>
      <c r="F258" t="s">
        <v>1620</v>
      </c>
      <c r="G258" t="s">
        <v>2698</v>
      </c>
      <c r="H258" t="s">
        <v>340</v>
      </c>
      <c r="I258" t="s">
        <v>1614</v>
      </c>
      <c r="L258" t="s">
        <v>2699</v>
      </c>
      <c r="M258">
        <v>3</v>
      </c>
      <c r="N258" t="s">
        <v>2700</v>
      </c>
      <c r="O258" t="s">
        <v>1624</v>
      </c>
      <c r="P258" t="s">
        <v>2701</v>
      </c>
      <c r="Q258">
        <v>124.4400405884</v>
      </c>
      <c r="R258">
        <v>0.844592988</v>
      </c>
      <c r="S258" t="s">
        <v>1680</v>
      </c>
      <c r="T258" t="s">
        <v>67</v>
      </c>
      <c r="U258" t="s">
        <v>39</v>
      </c>
      <c r="V258">
        <v>1</v>
      </c>
      <c r="W258" t="s">
        <v>1627</v>
      </c>
      <c r="Z258" t="s">
        <v>1628</v>
      </c>
      <c r="AA258" t="s">
        <v>1629</v>
      </c>
      <c r="AB258">
        <v>0</v>
      </c>
      <c r="AC258" t="s">
        <v>1630</v>
      </c>
      <c r="AD258">
        <v>6070871449</v>
      </c>
      <c r="AE258" t="s">
        <v>1619</v>
      </c>
    </row>
    <row r="259" spans="1:31">
      <c r="A259">
        <v>531572</v>
      </c>
      <c r="B259" t="s">
        <v>1610</v>
      </c>
      <c r="C259" t="s">
        <v>1611</v>
      </c>
      <c r="D259" t="s">
        <v>2052</v>
      </c>
      <c r="E259">
        <v>11053133</v>
      </c>
      <c r="F259" t="s">
        <v>2052</v>
      </c>
      <c r="G259" t="s">
        <v>2702</v>
      </c>
      <c r="H259" t="s">
        <v>341</v>
      </c>
      <c r="I259" t="s">
        <v>1614</v>
      </c>
      <c r="L259" t="s">
        <v>2703</v>
      </c>
      <c r="M259">
        <v>3</v>
      </c>
      <c r="N259" t="s">
        <v>2704</v>
      </c>
      <c r="O259" t="s">
        <v>1617</v>
      </c>
      <c r="P259" t="s">
        <v>2705</v>
      </c>
      <c r="Q259">
        <v>123.99746</v>
      </c>
      <c r="R259">
        <v>0.85537</v>
      </c>
      <c r="S259" t="s">
        <v>324</v>
      </c>
      <c r="T259" t="s">
        <v>324</v>
      </c>
      <c r="U259" t="s">
        <v>173</v>
      </c>
      <c r="W259" t="s">
        <v>2071</v>
      </c>
      <c r="Z259" t="s">
        <v>1628</v>
      </c>
      <c r="AA259" t="s">
        <v>1629</v>
      </c>
      <c r="AC259" t="s">
        <v>1647</v>
      </c>
      <c r="AD259">
        <v>6070826116</v>
      </c>
      <c r="AE259" t="s">
        <v>1619</v>
      </c>
    </row>
    <row r="260" spans="1:31">
      <c r="A260">
        <v>531615</v>
      </c>
      <c r="B260" t="s">
        <v>1610</v>
      </c>
      <c r="C260" t="s">
        <v>1611</v>
      </c>
      <c r="D260" t="s">
        <v>2052</v>
      </c>
      <c r="E260">
        <v>11053136</v>
      </c>
      <c r="F260" t="s">
        <v>2052</v>
      </c>
      <c r="G260" t="s">
        <v>2706</v>
      </c>
      <c r="H260" t="s">
        <v>343</v>
      </c>
      <c r="I260" t="s">
        <v>1614</v>
      </c>
      <c r="L260" t="s">
        <v>2707</v>
      </c>
      <c r="M260">
        <v>3</v>
      </c>
      <c r="N260" t="s">
        <v>2708</v>
      </c>
      <c r="O260" t="s">
        <v>1617</v>
      </c>
      <c r="P260" t="s">
        <v>2709</v>
      </c>
      <c r="Q260">
        <v>124.336956</v>
      </c>
      <c r="R260">
        <v>1.089482</v>
      </c>
      <c r="S260" t="s">
        <v>342</v>
      </c>
      <c r="T260" t="s">
        <v>342</v>
      </c>
      <c r="U260" t="s">
        <v>39</v>
      </c>
      <c r="V260">
        <v>1</v>
      </c>
      <c r="W260" t="s">
        <v>1627</v>
      </c>
      <c r="Z260" t="s">
        <v>1628</v>
      </c>
      <c r="AA260" t="s">
        <v>1629</v>
      </c>
      <c r="AC260" t="s">
        <v>1647</v>
      </c>
      <c r="AD260">
        <v>6070826075</v>
      </c>
      <c r="AE260" t="s">
        <v>1619</v>
      </c>
    </row>
    <row r="261" spans="1:31">
      <c r="A261">
        <v>531648</v>
      </c>
      <c r="B261" t="s">
        <v>1610</v>
      </c>
      <c r="C261" t="s">
        <v>1611</v>
      </c>
      <c r="D261" t="s">
        <v>1620</v>
      </c>
      <c r="E261">
        <v>11053199</v>
      </c>
      <c r="F261" t="s">
        <v>1620</v>
      </c>
      <c r="G261" t="s">
        <v>2710</v>
      </c>
      <c r="H261" t="s">
        <v>344</v>
      </c>
      <c r="I261" t="s">
        <v>1614</v>
      </c>
      <c r="L261" t="s">
        <v>2711</v>
      </c>
      <c r="M261">
        <v>3</v>
      </c>
      <c r="N261" t="s">
        <v>2712</v>
      </c>
      <c r="O261" t="s">
        <v>1624</v>
      </c>
      <c r="P261" t="s">
        <v>2713</v>
      </c>
      <c r="Q261">
        <v>124.6604537964</v>
      </c>
      <c r="R261">
        <v>0.814888</v>
      </c>
      <c r="S261" t="s">
        <v>1626</v>
      </c>
      <c r="T261" t="s">
        <v>204</v>
      </c>
      <c r="U261" t="s">
        <v>8</v>
      </c>
      <c r="V261">
        <v>1</v>
      </c>
      <c r="W261" t="s">
        <v>1627</v>
      </c>
      <c r="Z261" t="s">
        <v>1628</v>
      </c>
      <c r="AA261" t="s">
        <v>1629</v>
      </c>
      <c r="AB261">
        <v>0</v>
      </c>
      <c r="AC261" t="s">
        <v>1630</v>
      </c>
      <c r="AD261">
        <v>6070872769</v>
      </c>
      <c r="AE261" t="s">
        <v>1619</v>
      </c>
    </row>
    <row r="262" spans="1:31">
      <c r="A262">
        <v>531649</v>
      </c>
      <c r="B262" t="s">
        <v>1610</v>
      </c>
      <c r="C262" t="s">
        <v>1611</v>
      </c>
      <c r="D262" t="s">
        <v>1620</v>
      </c>
      <c r="E262">
        <v>11053199</v>
      </c>
      <c r="F262" t="s">
        <v>1620</v>
      </c>
      <c r="G262" t="s">
        <v>2714</v>
      </c>
      <c r="H262" t="s">
        <v>345</v>
      </c>
      <c r="I262" t="s">
        <v>1614</v>
      </c>
      <c r="L262" t="s">
        <v>2715</v>
      </c>
      <c r="M262">
        <v>3</v>
      </c>
      <c r="N262" t="s">
        <v>2716</v>
      </c>
      <c r="O262" t="s">
        <v>1624</v>
      </c>
      <c r="P262" t="s">
        <v>2717</v>
      </c>
      <c r="Q262">
        <v>124.6956939697</v>
      </c>
      <c r="R262">
        <v>0.849143982</v>
      </c>
      <c r="S262" t="s">
        <v>1626</v>
      </c>
      <c r="T262" t="s">
        <v>7</v>
      </c>
      <c r="U262" t="s">
        <v>8</v>
      </c>
      <c r="V262">
        <v>1</v>
      </c>
      <c r="W262" t="s">
        <v>1627</v>
      </c>
      <c r="Z262" t="s">
        <v>1628</v>
      </c>
      <c r="AA262" t="s">
        <v>1629</v>
      </c>
      <c r="AB262">
        <v>0</v>
      </c>
      <c r="AC262" t="s">
        <v>1647</v>
      </c>
      <c r="AD262">
        <v>6070872772</v>
      </c>
      <c r="AE262" t="s">
        <v>1619</v>
      </c>
    </row>
    <row r="263" spans="1:31">
      <c r="A263">
        <v>531990</v>
      </c>
      <c r="B263" t="s">
        <v>1610</v>
      </c>
      <c r="C263" t="s">
        <v>1611</v>
      </c>
      <c r="D263" t="s">
        <v>1620</v>
      </c>
      <c r="E263">
        <v>11053198</v>
      </c>
      <c r="F263" t="s">
        <v>1620</v>
      </c>
      <c r="G263" t="s">
        <v>2718</v>
      </c>
      <c r="H263" t="s">
        <v>346</v>
      </c>
      <c r="I263" t="s">
        <v>1614</v>
      </c>
      <c r="L263" t="s">
        <v>2719</v>
      </c>
      <c r="M263">
        <v>3</v>
      </c>
      <c r="N263" t="s">
        <v>2720</v>
      </c>
      <c r="O263" t="s">
        <v>1624</v>
      </c>
      <c r="P263" t="s">
        <v>2721</v>
      </c>
      <c r="Q263">
        <v>124.3721923828</v>
      </c>
      <c r="R263">
        <v>0.71480602</v>
      </c>
      <c r="S263" t="s">
        <v>1626</v>
      </c>
      <c r="T263" t="s">
        <v>13</v>
      </c>
      <c r="U263" t="s">
        <v>8</v>
      </c>
      <c r="V263">
        <v>1</v>
      </c>
      <c r="W263" t="s">
        <v>1627</v>
      </c>
      <c r="Z263" t="s">
        <v>1628</v>
      </c>
      <c r="AA263" t="s">
        <v>1629</v>
      </c>
      <c r="AB263">
        <v>0</v>
      </c>
      <c r="AC263" t="s">
        <v>1630</v>
      </c>
      <c r="AD263">
        <v>6070871503</v>
      </c>
      <c r="AE263" t="s">
        <v>1619</v>
      </c>
    </row>
    <row r="264" spans="1:31">
      <c r="A264">
        <v>531991</v>
      </c>
      <c r="B264" t="s">
        <v>1610</v>
      </c>
      <c r="C264" t="s">
        <v>1611</v>
      </c>
      <c r="D264" t="s">
        <v>1620</v>
      </c>
      <c r="E264">
        <v>11053198</v>
      </c>
      <c r="F264" t="s">
        <v>1620</v>
      </c>
      <c r="G264" t="s">
        <v>2722</v>
      </c>
      <c r="H264" t="s">
        <v>347</v>
      </c>
      <c r="I264" t="s">
        <v>1614</v>
      </c>
      <c r="L264" t="s">
        <v>2723</v>
      </c>
      <c r="M264">
        <v>3</v>
      </c>
      <c r="N264" t="s">
        <v>2724</v>
      </c>
      <c r="O264" t="s">
        <v>1624</v>
      </c>
      <c r="P264" t="s">
        <v>2725</v>
      </c>
      <c r="Q264">
        <v>124.3676071167</v>
      </c>
      <c r="R264">
        <v>0.713467002</v>
      </c>
      <c r="S264" t="s">
        <v>1626</v>
      </c>
      <c r="T264" t="s">
        <v>13</v>
      </c>
      <c r="U264" t="s">
        <v>8</v>
      </c>
      <c r="V264">
        <v>1</v>
      </c>
      <c r="W264" t="s">
        <v>1627</v>
      </c>
      <c r="Z264" t="s">
        <v>1628</v>
      </c>
      <c r="AA264" t="s">
        <v>1629</v>
      </c>
      <c r="AB264">
        <v>0</v>
      </c>
      <c r="AC264" t="s">
        <v>1647</v>
      </c>
      <c r="AD264">
        <v>6070871504</v>
      </c>
      <c r="AE264" t="s">
        <v>1619</v>
      </c>
    </row>
    <row r="265" spans="1:31">
      <c r="A265">
        <v>531993</v>
      </c>
      <c r="B265" t="s">
        <v>1610</v>
      </c>
      <c r="C265" t="s">
        <v>1611</v>
      </c>
      <c r="D265" t="s">
        <v>1620</v>
      </c>
      <c r="E265">
        <v>11053199</v>
      </c>
      <c r="F265" t="s">
        <v>1620</v>
      </c>
      <c r="G265" t="s">
        <v>2726</v>
      </c>
      <c r="H265" t="s">
        <v>348</v>
      </c>
      <c r="I265" t="s">
        <v>1614</v>
      </c>
      <c r="L265" t="s">
        <v>2727</v>
      </c>
      <c r="M265">
        <v>3</v>
      </c>
      <c r="N265" t="s">
        <v>2728</v>
      </c>
      <c r="O265" t="s">
        <v>1624</v>
      </c>
      <c r="P265" t="s">
        <v>2729</v>
      </c>
      <c r="Q265">
        <v>124.6297912598</v>
      </c>
      <c r="R265">
        <v>0.79689002</v>
      </c>
      <c r="S265" t="s">
        <v>1626</v>
      </c>
      <c r="T265" t="s">
        <v>258</v>
      </c>
      <c r="U265" t="s">
        <v>8</v>
      </c>
      <c r="V265">
        <v>1</v>
      </c>
      <c r="W265" t="s">
        <v>1627</v>
      </c>
      <c r="Z265" t="s">
        <v>1628</v>
      </c>
      <c r="AA265" t="s">
        <v>1629</v>
      </c>
      <c r="AB265">
        <v>0</v>
      </c>
      <c r="AC265" t="s">
        <v>1630</v>
      </c>
      <c r="AD265">
        <v>6070871510</v>
      </c>
      <c r="AE265" t="s">
        <v>1619</v>
      </c>
    </row>
    <row r="266" spans="1:31">
      <c r="A266">
        <v>532052</v>
      </c>
      <c r="B266" t="s">
        <v>1610</v>
      </c>
      <c r="C266" t="s">
        <v>1611</v>
      </c>
      <c r="D266" t="s">
        <v>1620</v>
      </c>
      <c r="E266">
        <v>11053199</v>
      </c>
      <c r="F266" t="s">
        <v>1620</v>
      </c>
      <c r="G266" t="s">
        <v>2730</v>
      </c>
      <c r="H266" t="s">
        <v>349</v>
      </c>
      <c r="I266" t="s">
        <v>1720</v>
      </c>
      <c r="L266" t="s">
        <v>2731</v>
      </c>
      <c r="M266">
        <v>3</v>
      </c>
      <c r="N266" t="s">
        <v>2732</v>
      </c>
      <c r="O266" t="s">
        <v>1617</v>
      </c>
      <c r="P266" t="s">
        <v>2733</v>
      </c>
      <c r="Q266">
        <v>124.5497894287</v>
      </c>
      <c r="R266">
        <v>0.669184029</v>
      </c>
      <c r="S266" t="s">
        <v>1626</v>
      </c>
      <c r="T266" t="s">
        <v>69</v>
      </c>
      <c r="U266" t="s">
        <v>8</v>
      </c>
      <c r="V266">
        <v>1</v>
      </c>
      <c r="W266" t="s">
        <v>1627</v>
      </c>
      <c r="Z266" t="s">
        <v>1628</v>
      </c>
      <c r="AA266" t="s">
        <v>1629</v>
      </c>
      <c r="AB266">
        <v>0</v>
      </c>
      <c r="AC266" t="s">
        <v>1630</v>
      </c>
      <c r="AD266">
        <v>6102956565</v>
      </c>
      <c r="AE266" t="s">
        <v>1619</v>
      </c>
    </row>
    <row r="267" spans="1:31">
      <c r="A267">
        <v>532053</v>
      </c>
      <c r="B267" t="s">
        <v>1610</v>
      </c>
      <c r="C267" t="s">
        <v>1611</v>
      </c>
      <c r="D267" t="s">
        <v>1620</v>
      </c>
      <c r="E267">
        <v>11053197</v>
      </c>
      <c r="F267" t="s">
        <v>1620</v>
      </c>
      <c r="G267" t="s">
        <v>2734</v>
      </c>
      <c r="H267" t="s">
        <v>350</v>
      </c>
      <c r="I267" t="s">
        <v>1614</v>
      </c>
      <c r="L267" t="s">
        <v>2735</v>
      </c>
      <c r="M267">
        <v>3</v>
      </c>
      <c r="N267" t="s">
        <v>2736</v>
      </c>
      <c r="O267" t="s">
        <v>1624</v>
      </c>
      <c r="P267" t="s">
        <v>2737</v>
      </c>
      <c r="Q267">
        <v>124.4039993286</v>
      </c>
      <c r="R267">
        <v>0.699482024</v>
      </c>
      <c r="S267" t="s">
        <v>1626</v>
      </c>
      <c r="T267" t="s">
        <v>25</v>
      </c>
      <c r="U267" t="s">
        <v>8</v>
      </c>
      <c r="V267">
        <v>1</v>
      </c>
      <c r="W267" t="s">
        <v>1671</v>
      </c>
      <c r="Z267" t="s">
        <v>1628</v>
      </c>
      <c r="AA267" t="s">
        <v>1629</v>
      </c>
      <c r="AB267">
        <v>0</v>
      </c>
      <c r="AC267" t="s">
        <v>1630</v>
      </c>
      <c r="AD267">
        <v>6070871356</v>
      </c>
      <c r="AE267" t="s">
        <v>1619</v>
      </c>
    </row>
    <row r="268" spans="1:31">
      <c r="A268">
        <v>532054</v>
      </c>
      <c r="B268" t="s">
        <v>1610</v>
      </c>
      <c r="C268" t="s">
        <v>1611</v>
      </c>
      <c r="D268" t="s">
        <v>1620</v>
      </c>
      <c r="E268">
        <v>11053197</v>
      </c>
      <c r="F268" t="s">
        <v>1620</v>
      </c>
      <c r="G268" t="s">
        <v>2738</v>
      </c>
      <c r="H268" t="s">
        <v>351</v>
      </c>
      <c r="I268" t="s">
        <v>1614</v>
      </c>
      <c r="L268" t="s">
        <v>2739</v>
      </c>
      <c r="M268">
        <v>3</v>
      </c>
      <c r="N268" t="s">
        <v>2740</v>
      </c>
      <c r="O268" t="s">
        <v>1624</v>
      </c>
      <c r="P268" t="s">
        <v>2741</v>
      </c>
      <c r="Q268">
        <v>124.444984436</v>
      </c>
      <c r="R268">
        <v>0.659363985</v>
      </c>
      <c r="S268" t="s">
        <v>1626</v>
      </c>
      <c r="T268" t="s">
        <v>305</v>
      </c>
      <c r="U268" t="s">
        <v>8</v>
      </c>
      <c r="V268">
        <v>1</v>
      </c>
      <c r="W268" t="s">
        <v>1627</v>
      </c>
      <c r="Z268" t="s">
        <v>1628</v>
      </c>
      <c r="AA268" t="s">
        <v>1629</v>
      </c>
      <c r="AB268">
        <v>0</v>
      </c>
      <c r="AC268" t="s">
        <v>1630</v>
      </c>
      <c r="AD268">
        <v>6070871360</v>
      </c>
      <c r="AE268" t="s">
        <v>1619</v>
      </c>
    </row>
    <row r="269" spans="1:31">
      <c r="A269">
        <v>532055</v>
      </c>
      <c r="B269" t="s">
        <v>1610</v>
      </c>
      <c r="C269" t="s">
        <v>1611</v>
      </c>
      <c r="D269" t="s">
        <v>1620</v>
      </c>
      <c r="E269">
        <v>11053197</v>
      </c>
      <c r="F269" t="s">
        <v>1620</v>
      </c>
      <c r="G269" t="s">
        <v>2742</v>
      </c>
      <c r="H269" t="s">
        <v>352</v>
      </c>
      <c r="I269" t="s">
        <v>1614</v>
      </c>
      <c r="L269" t="s">
        <v>2743</v>
      </c>
      <c r="M269">
        <v>3</v>
      </c>
      <c r="N269" t="s">
        <v>2744</v>
      </c>
      <c r="O269" t="s">
        <v>1624</v>
      </c>
      <c r="P269" t="s">
        <v>2745</v>
      </c>
      <c r="Q269">
        <v>124.4612503052</v>
      </c>
      <c r="R269">
        <v>0.654238999</v>
      </c>
      <c r="S269" t="s">
        <v>1626</v>
      </c>
      <c r="T269" t="s">
        <v>28</v>
      </c>
      <c r="U269" t="s">
        <v>8</v>
      </c>
      <c r="V269">
        <v>1</v>
      </c>
      <c r="W269" t="s">
        <v>1627</v>
      </c>
      <c r="Z269" t="s">
        <v>1628</v>
      </c>
      <c r="AA269" t="s">
        <v>1629</v>
      </c>
      <c r="AB269">
        <v>0</v>
      </c>
      <c r="AC269" t="s">
        <v>1630</v>
      </c>
      <c r="AD269">
        <v>6070871362</v>
      </c>
      <c r="AE269" t="s">
        <v>1619</v>
      </c>
    </row>
    <row r="270" spans="1:31">
      <c r="A270">
        <v>532056</v>
      </c>
      <c r="B270" t="s">
        <v>1610</v>
      </c>
      <c r="C270" t="s">
        <v>1611</v>
      </c>
      <c r="D270" t="s">
        <v>1620</v>
      </c>
      <c r="E270">
        <v>11053197</v>
      </c>
      <c r="F270" t="s">
        <v>1620</v>
      </c>
      <c r="G270" t="s">
        <v>2746</v>
      </c>
      <c r="H270" t="s">
        <v>353</v>
      </c>
      <c r="I270" t="s">
        <v>1614</v>
      </c>
      <c r="L270" t="s">
        <v>2747</v>
      </c>
      <c r="M270">
        <v>3</v>
      </c>
      <c r="N270" t="s">
        <v>2748</v>
      </c>
      <c r="O270" t="s">
        <v>1624</v>
      </c>
      <c r="P270" t="s">
        <v>2749</v>
      </c>
      <c r="Q270">
        <v>124.5280227661</v>
      </c>
      <c r="R270">
        <v>0.580276012</v>
      </c>
      <c r="S270" t="s">
        <v>1670</v>
      </c>
      <c r="T270" t="s">
        <v>33</v>
      </c>
      <c r="U270" t="s">
        <v>8</v>
      </c>
      <c r="V270">
        <v>1</v>
      </c>
      <c r="W270" t="s">
        <v>1627</v>
      </c>
      <c r="Z270" t="s">
        <v>1628</v>
      </c>
      <c r="AA270" t="s">
        <v>1629</v>
      </c>
      <c r="AB270">
        <v>0</v>
      </c>
      <c r="AC270" t="s">
        <v>1647</v>
      </c>
      <c r="AD270">
        <v>6070871385</v>
      </c>
      <c r="AE270" t="s">
        <v>1619</v>
      </c>
    </row>
    <row r="271" spans="1:31">
      <c r="A271">
        <v>532057</v>
      </c>
      <c r="B271" t="s">
        <v>1610</v>
      </c>
      <c r="C271" t="s">
        <v>1611</v>
      </c>
      <c r="D271" t="s">
        <v>1620</v>
      </c>
      <c r="E271">
        <v>11053197</v>
      </c>
      <c r="F271" t="s">
        <v>1620</v>
      </c>
      <c r="G271" t="s">
        <v>2750</v>
      </c>
      <c r="H271" t="s">
        <v>354</v>
      </c>
      <c r="I271" t="s">
        <v>1614</v>
      </c>
      <c r="L271" t="s">
        <v>2751</v>
      </c>
      <c r="M271">
        <v>3</v>
      </c>
      <c r="N271" t="s">
        <v>2752</v>
      </c>
      <c r="O271" t="s">
        <v>1624</v>
      </c>
      <c r="P271" t="s">
        <v>2753</v>
      </c>
      <c r="Q271">
        <v>124.4993362427</v>
      </c>
      <c r="R271">
        <v>0.556042016</v>
      </c>
      <c r="S271" t="s">
        <v>1670</v>
      </c>
      <c r="T271" t="s">
        <v>118</v>
      </c>
      <c r="U271" t="s">
        <v>8</v>
      </c>
      <c r="V271">
        <v>1</v>
      </c>
      <c r="W271" t="s">
        <v>1627</v>
      </c>
      <c r="Z271" t="s">
        <v>1628</v>
      </c>
      <c r="AA271" t="s">
        <v>1629</v>
      </c>
      <c r="AB271">
        <v>0</v>
      </c>
      <c r="AC271" t="s">
        <v>1647</v>
      </c>
      <c r="AD271">
        <v>6070871388</v>
      </c>
      <c r="AE271" t="s">
        <v>1619</v>
      </c>
    </row>
    <row r="272" spans="1:31">
      <c r="A272">
        <v>532058</v>
      </c>
      <c r="B272" t="s">
        <v>1610</v>
      </c>
      <c r="C272" t="s">
        <v>1611</v>
      </c>
      <c r="D272" t="s">
        <v>1620</v>
      </c>
      <c r="E272">
        <v>11053194</v>
      </c>
      <c r="F272" t="s">
        <v>1620</v>
      </c>
      <c r="G272" t="s">
        <v>2754</v>
      </c>
      <c r="H272" t="s">
        <v>355</v>
      </c>
      <c r="I272" t="s">
        <v>1614</v>
      </c>
      <c r="L272" t="s">
        <v>2755</v>
      </c>
      <c r="M272">
        <v>3</v>
      </c>
      <c r="N272" t="s">
        <v>2756</v>
      </c>
      <c r="O272" t="s">
        <v>1624</v>
      </c>
      <c r="P272" t="s">
        <v>2757</v>
      </c>
      <c r="Q272">
        <v>124.4526519775</v>
      </c>
      <c r="R272">
        <v>0.794920981</v>
      </c>
      <c r="S272" t="s">
        <v>1680</v>
      </c>
      <c r="T272" t="s">
        <v>38</v>
      </c>
      <c r="U272" t="s">
        <v>39</v>
      </c>
      <c r="V272">
        <v>1</v>
      </c>
      <c r="W272" t="s">
        <v>1627</v>
      </c>
      <c r="Z272" t="s">
        <v>1628</v>
      </c>
      <c r="AA272" t="s">
        <v>1629</v>
      </c>
      <c r="AB272">
        <v>0</v>
      </c>
      <c r="AC272" t="s">
        <v>1630</v>
      </c>
      <c r="AD272">
        <v>6070871432</v>
      </c>
      <c r="AE272" t="s">
        <v>1619</v>
      </c>
    </row>
    <row r="273" spans="1:31">
      <c r="A273">
        <v>532059</v>
      </c>
      <c r="B273" t="s">
        <v>1610</v>
      </c>
      <c r="C273" t="s">
        <v>1611</v>
      </c>
      <c r="D273" t="s">
        <v>1620</v>
      </c>
      <c r="E273">
        <v>11053194</v>
      </c>
      <c r="F273" t="s">
        <v>1620</v>
      </c>
      <c r="G273" t="s">
        <v>2758</v>
      </c>
      <c r="H273" t="s">
        <v>356</v>
      </c>
      <c r="I273" t="s">
        <v>1614</v>
      </c>
      <c r="L273" t="s">
        <v>2759</v>
      </c>
      <c r="M273">
        <v>3</v>
      </c>
      <c r="N273" t="s">
        <v>2760</v>
      </c>
      <c r="O273" t="s">
        <v>1624</v>
      </c>
      <c r="P273" t="s">
        <v>2761</v>
      </c>
      <c r="Q273">
        <v>124.4495315552</v>
      </c>
      <c r="R273">
        <v>0.799198985</v>
      </c>
      <c r="S273" t="s">
        <v>1680</v>
      </c>
      <c r="T273" t="s">
        <v>38</v>
      </c>
      <c r="U273" t="s">
        <v>39</v>
      </c>
      <c r="V273">
        <v>1</v>
      </c>
      <c r="W273" t="s">
        <v>1627</v>
      </c>
      <c r="Z273" t="s">
        <v>1628</v>
      </c>
      <c r="AA273" t="s">
        <v>1629</v>
      </c>
      <c r="AB273">
        <v>0</v>
      </c>
      <c r="AC273" t="s">
        <v>1630</v>
      </c>
      <c r="AD273">
        <v>6070871436</v>
      </c>
      <c r="AE273" t="s">
        <v>1619</v>
      </c>
    </row>
    <row r="274" spans="1:31">
      <c r="A274">
        <v>532060</v>
      </c>
      <c r="B274" t="s">
        <v>1610</v>
      </c>
      <c r="C274" t="s">
        <v>1611</v>
      </c>
      <c r="D274" t="s">
        <v>1620</v>
      </c>
      <c r="E274">
        <v>11053194</v>
      </c>
      <c r="F274" t="s">
        <v>1620</v>
      </c>
      <c r="G274" t="s">
        <v>2762</v>
      </c>
      <c r="H274" t="s">
        <v>357</v>
      </c>
      <c r="I274" t="s">
        <v>1614</v>
      </c>
      <c r="L274" t="s">
        <v>2763</v>
      </c>
      <c r="M274">
        <v>3</v>
      </c>
      <c r="N274" t="s">
        <v>2764</v>
      </c>
      <c r="O274" t="s">
        <v>1624</v>
      </c>
      <c r="P274" t="s">
        <v>2765</v>
      </c>
      <c r="Q274">
        <v>124.4467544556</v>
      </c>
      <c r="R274">
        <v>0.803281009</v>
      </c>
      <c r="S274" t="s">
        <v>1680</v>
      </c>
      <c r="T274" t="s">
        <v>42</v>
      </c>
      <c r="U274" t="s">
        <v>39</v>
      </c>
      <c r="V274">
        <v>1</v>
      </c>
      <c r="W274" t="s">
        <v>1627</v>
      </c>
      <c r="Z274" t="s">
        <v>1628</v>
      </c>
      <c r="AA274" t="s">
        <v>1629</v>
      </c>
      <c r="AB274">
        <v>0</v>
      </c>
      <c r="AC274" t="s">
        <v>1630</v>
      </c>
      <c r="AD274">
        <v>6070871438</v>
      </c>
      <c r="AE274" t="s">
        <v>1619</v>
      </c>
    </row>
    <row r="275" spans="1:31">
      <c r="A275">
        <v>532073</v>
      </c>
      <c r="B275" t="s">
        <v>1610</v>
      </c>
      <c r="C275" t="s">
        <v>1611</v>
      </c>
      <c r="D275" t="s">
        <v>1648</v>
      </c>
      <c r="E275">
        <v>11053210</v>
      </c>
      <c r="F275" t="s">
        <v>1648</v>
      </c>
      <c r="G275" t="s">
        <v>2766</v>
      </c>
      <c r="H275" t="s">
        <v>358</v>
      </c>
      <c r="I275" t="s">
        <v>1614</v>
      </c>
      <c r="L275" t="s">
        <v>2767</v>
      </c>
      <c r="M275">
        <v>3</v>
      </c>
      <c r="N275" t="s">
        <v>2768</v>
      </c>
      <c r="O275" t="s">
        <v>1624</v>
      </c>
      <c r="P275" t="s">
        <v>2769</v>
      </c>
      <c r="Q275">
        <v>124.15274</v>
      </c>
      <c r="R275">
        <v>0.40169</v>
      </c>
      <c r="S275" t="s">
        <v>2770</v>
      </c>
      <c r="T275" t="s">
        <v>105</v>
      </c>
      <c r="U275" t="s">
        <v>22</v>
      </c>
      <c r="V275">
        <v>1</v>
      </c>
      <c r="W275" t="s">
        <v>1627</v>
      </c>
      <c r="Z275" t="s">
        <v>1628</v>
      </c>
      <c r="AA275" t="s">
        <v>1629</v>
      </c>
      <c r="AB275">
        <v>0</v>
      </c>
      <c r="AC275" t="s">
        <v>1630</v>
      </c>
      <c r="AD275">
        <v>6070897411</v>
      </c>
      <c r="AE275" t="s">
        <v>1619</v>
      </c>
    </row>
    <row r="276" spans="1:31">
      <c r="A276">
        <v>532075</v>
      </c>
      <c r="B276" t="s">
        <v>1610</v>
      </c>
      <c r="C276" t="s">
        <v>1611</v>
      </c>
      <c r="D276" t="s">
        <v>1648</v>
      </c>
      <c r="E276">
        <v>11053208</v>
      </c>
      <c r="F276" t="s">
        <v>1648</v>
      </c>
      <c r="G276" t="s">
        <v>2771</v>
      </c>
      <c r="H276" t="s">
        <v>359</v>
      </c>
      <c r="I276" t="s">
        <v>1614</v>
      </c>
      <c r="L276" t="s">
        <v>2772</v>
      </c>
      <c r="M276">
        <v>3</v>
      </c>
      <c r="N276" t="s">
        <v>2773</v>
      </c>
      <c r="O276" t="s">
        <v>1624</v>
      </c>
      <c r="P276" t="s">
        <v>2774</v>
      </c>
      <c r="Q276">
        <v>124.01625</v>
      </c>
      <c r="R276">
        <v>0.37686</v>
      </c>
      <c r="S276" t="s">
        <v>1693</v>
      </c>
      <c r="T276" t="s">
        <v>46</v>
      </c>
      <c r="U276" t="s">
        <v>22</v>
      </c>
      <c r="V276">
        <v>1</v>
      </c>
      <c r="W276" t="s">
        <v>2071</v>
      </c>
      <c r="Z276" t="s">
        <v>1628</v>
      </c>
      <c r="AA276" t="s">
        <v>1629</v>
      </c>
      <c r="AB276">
        <v>0</v>
      </c>
      <c r="AC276" t="s">
        <v>1630</v>
      </c>
      <c r="AD276">
        <v>6070897442</v>
      </c>
      <c r="AE276" t="s">
        <v>1619</v>
      </c>
    </row>
    <row r="277" spans="1:31">
      <c r="A277">
        <v>532076</v>
      </c>
      <c r="B277" t="s">
        <v>1610</v>
      </c>
      <c r="C277" t="s">
        <v>1611</v>
      </c>
      <c r="D277" t="s">
        <v>1648</v>
      </c>
      <c r="E277">
        <v>11053208</v>
      </c>
      <c r="F277" t="s">
        <v>1648</v>
      </c>
      <c r="G277" t="s">
        <v>2775</v>
      </c>
      <c r="H277" t="s">
        <v>360</v>
      </c>
      <c r="I277" t="s">
        <v>1614</v>
      </c>
      <c r="L277" t="s">
        <v>2776</v>
      </c>
      <c r="M277">
        <v>3</v>
      </c>
      <c r="N277" t="s">
        <v>2777</v>
      </c>
      <c r="O277" t="s">
        <v>1624</v>
      </c>
      <c r="P277" t="s">
        <v>2778</v>
      </c>
      <c r="Q277">
        <v>124.0179</v>
      </c>
      <c r="R277">
        <v>0.38252</v>
      </c>
      <c r="S277" t="s">
        <v>1693</v>
      </c>
      <c r="T277" t="s">
        <v>46</v>
      </c>
      <c r="U277" t="s">
        <v>22</v>
      </c>
      <c r="V277">
        <v>1</v>
      </c>
      <c r="W277" t="s">
        <v>1627</v>
      </c>
      <c r="Z277" t="s">
        <v>1628</v>
      </c>
      <c r="AA277" t="s">
        <v>1629</v>
      </c>
      <c r="AB277">
        <v>0</v>
      </c>
      <c r="AC277" t="s">
        <v>1630</v>
      </c>
      <c r="AD277">
        <v>6070897444</v>
      </c>
      <c r="AE277" t="s">
        <v>1619</v>
      </c>
    </row>
    <row r="278" spans="1:31">
      <c r="A278">
        <v>532077</v>
      </c>
      <c r="B278" t="s">
        <v>1610</v>
      </c>
      <c r="C278" t="s">
        <v>1611</v>
      </c>
      <c r="D278" t="s">
        <v>1648</v>
      </c>
      <c r="E278">
        <v>11053210</v>
      </c>
      <c r="F278" t="s">
        <v>1648</v>
      </c>
      <c r="G278" t="s">
        <v>2779</v>
      </c>
      <c r="H278" t="s">
        <v>361</v>
      </c>
      <c r="I278" t="s">
        <v>1614</v>
      </c>
      <c r="L278" t="s">
        <v>2780</v>
      </c>
      <c r="M278">
        <v>3</v>
      </c>
      <c r="N278" t="s">
        <v>2781</v>
      </c>
      <c r="O278" t="s">
        <v>1624</v>
      </c>
      <c r="P278" t="s">
        <v>2782</v>
      </c>
      <c r="Q278">
        <v>124.37605</v>
      </c>
      <c r="R278">
        <v>0.4623</v>
      </c>
      <c r="S278" t="s">
        <v>2320</v>
      </c>
      <c r="T278" t="s">
        <v>21</v>
      </c>
      <c r="U278" t="s">
        <v>22</v>
      </c>
      <c r="V278">
        <v>1</v>
      </c>
      <c r="W278" t="s">
        <v>1627</v>
      </c>
      <c r="Z278" t="s">
        <v>1628</v>
      </c>
      <c r="AA278" t="s">
        <v>1629</v>
      </c>
      <c r="AB278">
        <v>0</v>
      </c>
      <c r="AC278" t="s">
        <v>1630</v>
      </c>
      <c r="AD278">
        <v>6070897483</v>
      </c>
      <c r="AE278" t="s">
        <v>1619</v>
      </c>
    </row>
    <row r="279" spans="1:31">
      <c r="A279">
        <v>532078</v>
      </c>
      <c r="B279" t="s">
        <v>1610</v>
      </c>
      <c r="C279" t="s">
        <v>1611</v>
      </c>
      <c r="D279" t="s">
        <v>1648</v>
      </c>
      <c r="E279">
        <v>11053210</v>
      </c>
      <c r="F279" t="s">
        <v>1648</v>
      </c>
      <c r="G279" t="s">
        <v>2783</v>
      </c>
      <c r="H279" t="s">
        <v>362</v>
      </c>
      <c r="I279" t="s">
        <v>1614</v>
      </c>
      <c r="L279" t="s">
        <v>2784</v>
      </c>
      <c r="M279">
        <v>3</v>
      </c>
      <c r="N279" t="s">
        <v>2785</v>
      </c>
      <c r="O279" t="s">
        <v>1624</v>
      </c>
      <c r="P279" t="s">
        <v>2786</v>
      </c>
      <c r="Q279">
        <v>124.44051</v>
      </c>
      <c r="R279">
        <v>0.46059</v>
      </c>
      <c r="S279" t="s">
        <v>2637</v>
      </c>
      <c r="T279" t="s">
        <v>21</v>
      </c>
      <c r="U279" t="s">
        <v>22</v>
      </c>
      <c r="V279">
        <v>1</v>
      </c>
      <c r="W279" t="s">
        <v>1627</v>
      </c>
      <c r="Z279" t="s">
        <v>1628</v>
      </c>
      <c r="AA279" t="s">
        <v>1629</v>
      </c>
      <c r="AB279">
        <v>0</v>
      </c>
      <c r="AC279" t="s">
        <v>1630</v>
      </c>
      <c r="AD279">
        <v>6070897490</v>
      </c>
      <c r="AE279" t="s">
        <v>1619</v>
      </c>
    </row>
    <row r="280" spans="1:31">
      <c r="A280">
        <v>532446</v>
      </c>
      <c r="B280" t="s">
        <v>1610</v>
      </c>
      <c r="C280" t="s">
        <v>1611</v>
      </c>
      <c r="D280" t="s">
        <v>1924</v>
      </c>
      <c r="F280" t="s">
        <v>1924</v>
      </c>
      <c r="G280" t="s">
        <v>2787</v>
      </c>
      <c r="H280" t="s">
        <v>363</v>
      </c>
      <c r="I280" t="s">
        <v>1614</v>
      </c>
      <c r="L280" t="s">
        <v>2788</v>
      </c>
      <c r="M280">
        <v>2</v>
      </c>
      <c r="N280" t="s">
        <v>2789</v>
      </c>
      <c r="O280" t="s">
        <v>1624</v>
      </c>
      <c r="P280" t="s">
        <v>2790</v>
      </c>
      <c r="Q280">
        <v>124.29862</v>
      </c>
      <c r="R280">
        <v>0.72157</v>
      </c>
      <c r="S280" t="s">
        <v>2791</v>
      </c>
      <c r="T280" t="s">
        <v>136</v>
      </c>
      <c r="U280" t="s">
        <v>132</v>
      </c>
      <c r="V280">
        <v>1</v>
      </c>
      <c r="W280" t="s">
        <v>1627</v>
      </c>
      <c r="Z280" t="s">
        <v>1628</v>
      </c>
      <c r="AA280" t="s">
        <v>1629</v>
      </c>
      <c r="AB280" t="s">
        <v>1929</v>
      </c>
      <c r="AC280" t="s">
        <v>1647</v>
      </c>
      <c r="AD280">
        <v>6070899411</v>
      </c>
      <c r="AE280" t="s">
        <v>1619</v>
      </c>
    </row>
    <row r="281" spans="1:31">
      <c r="A281">
        <v>532653</v>
      </c>
      <c r="B281" t="s">
        <v>1610</v>
      </c>
      <c r="C281" t="s">
        <v>1611</v>
      </c>
      <c r="D281" t="s">
        <v>1612</v>
      </c>
      <c r="E281">
        <v>11053187</v>
      </c>
      <c r="F281" t="s">
        <v>1612</v>
      </c>
      <c r="G281" t="s">
        <v>2792</v>
      </c>
      <c r="H281" t="s">
        <v>365</v>
      </c>
      <c r="I281" t="s">
        <v>1614</v>
      </c>
      <c r="L281" t="s">
        <v>2793</v>
      </c>
      <c r="M281">
        <v>3</v>
      </c>
      <c r="N281" t="s">
        <v>2794</v>
      </c>
      <c r="O281" t="s">
        <v>1617</v>
      </c>
      <c r="P281" t="s">
        <v>2795</v>
      </c>
      <c r="Q281">
        <v>123.88249</v>
      </c>
      <c r="R281">
        <v>0.83865</v>
      </c>
      <c r="S281" t="s">
        <v>1948</v>
      </c>
      <c r="T281" t="s">
        <v>364</v>
      </c>
      <c r="U281" t="s">
        <v>4</v>
      </c>
      <c r="V281">
        <v>1</v>
      </c>
      <c r="W281" t="s">
        <v>1627</v>
      </c>
      <c r="Z281" t="s">
        <v>1628</v>
      </c>
      <c r="AA281" t="s">
        <v>1629</v>
      </c>
      <c r="AC281" t="s">
        <v>1647</v>
      </c>
      <c r="AD281">
        <v>6070887241</v>
      </c>
      <c r="AE281" t="s">
        <v>1619</v>
      </c>
    </row>
    <row r="282" spans="1:31">
      <c r="A282">
        <v>532657</v>
      </c>
      <c r="B282" t="s">
        <v>1610</v>
      </c>
      <c r="C282" t="s">
        <v>1611</v>
      </c>
      <c r="D282" t="s">
        <v>2052</v>
      </c>
      <c r="E282">
        <v>11053136</v>
      </c>
      <c r="F282" t="s">
        <v>2052</v>
      </c>
      <c r="G282" t="s">
        <v>2796</v>
      </c>
      <c r="H282" t="s">
        <v>366</v>
      </c>
      <c r="I282" t="s">
        <v>1614</v>
      </c>
      <c r="L282" t="s">
        <v>2797</v>
      </c>
      <c r="M282">
        <v>3</v>
      </c>
      <c r="N282" t="s">
        <v>2059</v>
      </c>
      <c r="O282" t="s">
        <v>1617</v>
      </c>
      <c r="P282" t="s">
        <v>2798</v>
      </c>
      <c r="Q282">
        <v>124.181124</v>
      </c>
      <c r="R282">
        <v>0.944307</v>
      </c>
      <c r="S282" t="s">
        <v>172</v>
      </c>
      <c r="T282" t="s">
        <v>172</v>
      </c>
      <c r="U282" t="s">
        <v>173</v>
      </c>
      <c r="V282">
        <v>1</v>
      </c>
      <c r="W282" t="s">
        <v>1627</v>
      </c>
      <c r="Z282" t="s">
        <v>1628</v>
      </c>
      <c r="AA282" t="s">
        <v>1629</v>
      </c>
      <c r="AC282" t="s">
        <v>1647</v>
      </c>
      <c r="AD282">
        <v>6070826112</v>
      </c>
      <c r="AE282" t="s">
        <v>1619</v>
      </c>
    </row>
    <row r="283" spans="1:31">
      <c r="A283">
        <v>532741</v>
      </c>
      <c r="B283" t="s">
        <v>1610</v>
      </c>
      <c r="C283" t="s">
        <v>1611</v>
      </c>
      <c r="D283" t="s">
        <v>1620</v>
      </c>
      <c r="E283">
        <v>11053199</v>
      </c>
      <c r="F283" t="s">
        <v>1620</v>
      </c>
      <c r="G283" t="s">
        <v>2799</v>
      </c>
      <c r="H283" t="s">
        <v>367</v>
      </c>
      <c r="I283" t="s">
        <v>1614</v>
      </c>
      <c r="L283" t="s">
        <v>2800</v>
      </c>
      <c r="M283">
        <v>3</v>
      </c>
      <c r="N283" t="s">
        <v>2801</v>
      </c>
      <c r="O283" t="s">
        <v>1624</v>
      </c>
      <c r="P283" t="s">
        <v>2802</v>
      </c>
      <c r="Q283">
        <v>124.7081222534</v>
      </c>
      <c r="R283">
        <v>0.847307026</v>
      </c>
      <c r="S283" t="s">
        <v>1626</v>
      </c>
      <c r="T283" t="s">
        <v>7</v>
      </c>
      <c r="U283" t="s">
        <v>8</v>
      </c>
      <c r="V283">
        <v>1</v>
      </c>
      <c r="W283" t="s">
        <v>2071</v>
      </c>
      <c r="Z283" t="s">
        <v>1628</v>
      </c>
      <c r="AA283" t="s">
        <v>1629</v>
      </c>
      <c r="AB283">
        <v>0</v>
      </c>
      <c r="AC283" t="s">
        <v>1647</v>
      </c>
      <c r="AD283">
        <v>6070872778</v>
      </c>
      <c r="AE283" t="s">
        <v>1619</v>
      </c>
    </row>
    <row r="284" spans="1:31">
      <c r="A284">
        <v>533087</v>
      </c>
      <c r="B284" t="s">
        <v>1610</v>
      </c>
      <c r="C284" t="s">
        <v>1611</v>
      </c>
      <c r="D284" t="s">
        <v>1620</v>
      </c>
      <c r="E284">
        <v>11053199</v>
      </c>
      <c r="F284" t="s">
        <v>1620</v>
      </c>
      <c r="G284" t="s">
        <v>2803</v>
      </c>
      <c r="H284" t="s">
        <v>368</v>
      </c>
      <c r="I284" t="s">
        <v>1614</v>
      </c>
      <c r="L284" t="s">
        <v>2804</v>
      </c>
      <c r="M284">
        <v>3</v>
      </c>
      <c r="N284" t="s">
        <v>2805</v>
      </c>
      <c r="O284" t="s">
        <v>1624</v>
      </c>
      <c r="P284" t="s">
        <v>2806</v>
      </c>
      <c r="Q284">
        <v>124.6151428223</v>
      </c>
      <c r="R284">
        <v>0.767620981</v>
      </c>
      <c r="S284" t="s">
        <v>1626</v>
      </c>
      <c r="T284" t="s">
        <v>84</v>
      </c>
      <c r="U284" t="s">
        <v>8</v>
      </c>
      <c r="V284">
        <v>1</v>
      </c>
      <c r="W284" t="s">
        <v>1627</v>
      </c>
      <c r="Z284" t="s">
        <v>1628</v>
      </c>
      <c r="AA284" t="s">
        <v>1629</v>
      </c>
      <c r="AB284">
        <v>0</v>
      </c>
      <c r="AC284" t="s">
        <v>1647</v>
      </c>
      <c r="AD284">
        <v>6070871486</v>
      </c>
      <c r="AE284" t="s">
        <v>1619</v>
      </c>
    </row>
    <row r="285" spans="1:31">
      <c r="A285">
        <v>533102</v>
      </c>
      <c r="B285" t="s">
        <v>1610</v>
      </c>
      <c r="C285" t="s">
        <v>1611</v>
      </c>
      <c r="D285" t="s">
        <v>1620</v>
      </c>
      <c r="E285">
        <v>11053194</v>
      </c>
      <c r="F285" t="s">
        <v>1620</v>
      </c>
      <c r="G285" t="s">
        <v>2807</v>
      </c>
      <c r="H285" t="s">
        <v>369</v>
      </c>
      <c r="I285" t="s">
        <v>1614</v>
      </c>
      <c r="L285" t="s">
        <v>2808</v>
      </c>
      <c r="M285">
        <v>3</v>
      </c>
      <c r="N285" t="s">
        <v>2809</v>
      </c>
      <c r="O285" t="s">
        <v>1624</v>
      </c>
      <c r="P285" t="s">
        <v>2810</v>
      </c>
      <c r="Q285">
        <v>124.4655075073</v>
      </c>
      <c r="R285">
        <v>0.790117025</v>
      </c>
      <c r="S285" t="s">
        <v>1680</v>
      </c>
      <c r="T285" t="s">
        <v>122</v>
      </c>
      <c r="U285" t="s">
        <v>39</v>
      </c>
      <c r="V285">
        <v>1</v>
      </c>
      <c r="W285" t="s">
        <v>1627</v>
      </c>
      <c r="Z285" t="s">
        <v>1628</v>
      </c>
      <c r="AA285" t="s">
        <v>1629</v>
      </c>
      <c r="AB285">
        <v>0</v>
      </c>
      <c r="AC285" t="s">
        <v>1647</v>
      </c>
      <c r="AD285">
        <v>6070871422</v>
      </c>
      <c r="AE285" t="s">
        <v>1619</v>
      </c>
    </row>
    <row r="286" spans="1:31">
      <c r="A286">
        <v>533103</v>
      </c>
      <c r="B286" t="s">
        <v>1610</v>
      </c>
      <c r="C286" t="s">
        <v>1611</v>
      </c>
      <c r="D286" t="s">
        <v>1620</v>
      </c>
      <c r="E286">
        <v>11053194</v>
      </c>
      <c r="F286" t="s">
        <v>1620</v>
      </c>
      <c r="G286" t="s">
        <v>2811</v>
      </c>
      <c r="H286" t="s">
        <v>370</v>
      </c>
      <c r="I286" t="s">
        <v>1614</v>
      </c>
      <c r="L286" t="s">
        <v>2812</v>
      </c>
      <c r="M286">
        <v>3</v>
      </c>
      <c r="N286" t="s">
        <v>2813</v>
      </c>
      <c r="O286" t="s">
        <v>1624</v>
      </c>
      <c r="P286" t="s">
        <v>2814</v>
      </c>
      <c r="Q286">
        <v>124.4541549683</v>
      </c>
      <c r="R286">
        <v>0.786789</v>
      </c>
      <c r="S286" t="s">
        <v>1680</v>
      </c>
      <c r="T286" t="s">
        <v>96</v>
      </c>
      <c r="U286" t="s">
        <v>39</v>
      </c>
      <c r="V286">
        <v>1</v>
      </c>
      <c r="W286" t="s">
        <v>1627</v>
      </c>
      <c r="Z286" t="s">
        <v>1628</v>
      </c>
      <c r="AA286" t="s">
        <v>1629</v>
      </c>
      <c r="AB286">
        <v>0</v>
      </c>
      <c r="AC286" t="s">
        <v>1647</v>
      </c>
      <c r="AD286">
        <v>6070871427</v>
      </c>
      <c r="AE286" t="s">
        <v>1619</v>
      </c>
    </row>
    <row r="287" spans="1:31">
      <c r="A287">
        <v>533104</v>
      </c>
      <c r="B287" t="s">
        <v>1610</v>
      </c>
      <c r="C287" t="s">
        <v>1611</v>
      </c>
      <c r="D287" t="s">
        <v>1620</v>
      </c>
      <c r="E287">
        <v>11053194</v>
      </c>
      <c r="F287" t="s">
        <v>1620</v>
      </c>
      <c r="G287" t="s">
        <v>2815</v>
      </c>
      <c r="H287" t="s">
        <v>371</v>
      </c>
      <c r="I287" t="s">
        <v>1614</v>
      </c>
      <c r="L287" t="s">
        <v>2816</v>
      </c>
      <c r="M287">
        <v>3</v>
      </c>
      <c r="N287" t="s">
        <v>2817</v>
      </c>
      <c r="O287" t="s">
        <v>1624</v>
      </c>
      <c r="P287" t="s">
        <v>2818</v>
      </c>
      <c r="Q287">
        <v>124.4527206421</v>
      </c>
      <c r="R287">
        <v>0.791270018</v>
      </c>
      <c r="S287" t="s">
        <v>1680</v>
      </c>
      <c r="T287" t="s">
        <v>38</v>
      </c>
      <c r="U287" t="s">
        <v>39</v>
      </c>
      <c r="V287">
        <v>1</v>
      </c>
      <c r="W287" t="s">
        <v>1627</v>
      </c>
      <c r="Z287" t="s">
        <v>1628</v>
      </c>
      <c r="AA287" t="s">
        <v>1629</v>
      </c>
      <c r="AB287">
        <v>0</v>
      </c>
      <c r="AC287" t="s">
        <v>1630</v>
      </c>
      <c r="AD287">
        <v>6070871429</v>
      </c>
      <c r="AE287" t="s">
        <v>1619</v>
      </c>
    </row>
    <row r="288" spans="1:31">
      <c r="A288">
        <v>533105</v>
      </c>
      <c r="B288" t="s">
        <v>1610</v>
      </c>
      <c r="C288" t="s">
        <v>1611</v>
      </c>
      <c r="D288" t="s">
        <v>1620</v>
      </c>
      <c r="E288">
        <v>11053199</v>
      </c>
      <c r="F288" t="s">
        <v>1620</v>
      </c>
      <c r="G288" t="s">
        <v>2819</v>
      </c>
      <c r="H288" t="s">
        <v>372</v>
      </c>
      <c r="I288" t="s">
        <v>1614</v>
      </c>
      <c r="L288" t="s">
        <v>2820</v>
      </c>
      <c r="M288">
        <v>3</v>
      </c>
      <c r="N288" t="s">
        <v>2821</v>
      </c>
      <c r="O288" t="s">
        <v>1624</v>
      </c>
      <c r="P288" t="s">
        <v>2822</v>
      </c>
      <c r="Q288">
        <v>124.5152740479</v>
      </c>
      <c r="R288">
        <v>0.679571986</v>
      </c>
      <c r="S288" t="s">
        <v>1626</v>
      </c>
      <c r="T288" t="s">
        <v>78</v>
      </c>
      <c r="U288" t="s">
        <v>8</v>
      </c>
      <c r="V288">
        <v>1</v>
      </c>
      <c r="W288" t="s">
        <v>1627</v>
      </c>
      <c r="Z288" t="s">
        <v>1628</v>
      </c>
      <c r="AA288" t="s">
        <v>1629</v>
      </c>
      <c r="AB288">
        <v>0</v>
      </c>
      <c r="AC288" t="s">
        <v>1630</v>
      </c>
      <c r="AD288">
        <v>6070871461</v>
      </c>
      <c r="AE288" t="s">
        <v>1619</v>
      </c>
    </row>
    <row r="289" spans="1:31">
      <c r="A289">
        <v>533118</v>
      </c>
      <c r="B289" t="s">
        <v>1610</v>
      </c>
      <c r="C289" t="s">
        <v>1611</v>
      </c>
      <c r="D289" t="s">
        <v>1648</v>
      </c>
      <c r="E289">
        <v>11053210</v>
      </c>
      <c r="F289" t="s">
        <v>1648</v>
      </c>
      <c r="G289" t="s">
        <v>2823</v>
      </c>
      <c r="H289" t="s">
        <v>373</v>
      </c>
      <c r="I289" t="s">
        <v>1614</v>
      </c>
      <c r="L289" t="s">
        <v>2824</v>
      </c>
      <c r="M289">
        <v>3</v>
      </c>
      <c r="N289" t="s">
        <v>2825</v>
      </c>
      <c r="O289" t="s">
        <v>1624</v>
      </c>
      <c r="P289" t="s">
        <v>2826</v>
      </c>
      <c r="Q289">
        <v>124.05482</v>
      </c>
      <c r="R289">
        <v>0.37914</v>
      </c>
      <c r="S289" t="s">
        <v>2827</v>
      </c>
      <c r="T289" t="s">
        <v>105</v>
      </c>
      <c r="U289" t="s">
        <v>22</v>
      </c>
      <c r="V289">
        <v>1</v>
      </c>
      <c r="W289" t="s">
        <v>1627</v>
      </c>
      <c r="Z289" t="s">
        <v>1628</v>
      </c>
      <c r="AA289" t="s">
        <v>1629</v>
      </c>
      <c r="AB289">
        <v>0</v>
      </c>
      <c r="AC289" t="s">
        <v>1630</v>
      </c>
      <c r="AD289">
        <v>6070897447</v>
      </c>
      <c r="AE289" t="s">
        <v>1619</v>
      </c>
    </row>
    <row r="290" spans="1:31">
      <c r="A290">
        <v>533119</v>
      </c>
      <c r="B290" t="s">
        <v>1610</v>
      </c>
      <c r="C290" t="s">
        <v>1611</v>
      </c>
      <c r="D290" t="s">
        <v>1648</v>
      </c>
      <c r="E290">
        <v>11053210</v>
      </c>
      <c r="F290" t="s">
        <v>1648</v>
      </c>
      <c r="G290" t="s">
        <v>2828</v>
      </c>
      <c r="H290" t="s">
        <v>374</v>
      </c>
      <c r="I290" t="s">
        <v>1614</v>
      </c>
      <c r="L290" t="s">
        <v>2829</v>
      </c>
      <c r="M290">
        <v>3</v>
      </c>
      <c r="N290" t="s">
        <v>2830</v>
      </c>
      <c r="O290" t="s">
        <v>1624</v>
      </c>
      <c r="P290" t="s">
        <v>2831</v>
      </c>
      <c r="Q290">
        <v>124.06359</v>
      </c>
      <c r="R290">
        <v>0.38267</v>
      </c>
      <c r="S290" t="s">
        <v>1913</v>
      </c>
      <c r="T290" t="s">
        <v>105</v>
      </c>
      <c r="U290" t="s">
        <v>22</v>
      </c>
      <c r="V290">
        <v>1</v>
      </c>
      <c r="W290" t="s">
        <v>1671</v>
      </c>
      <c r="Z290" t="s">
        <v>1836</v>
      </c>
      <c r="AA290" t="s">
        <v>1629</v>
      </c>
      <c r="AB290">
        <v>0</v>
      </c>
      <c r="AC290" t="s">
        <v>1630</v>
      </c>
      <c r="AD290">
        <v>6070897448</v>
      </c>
      <c r="AE290" t="s">
        <v>1619</v>
      </c>
    </row>
    <row r="291" spans="1:31">
      <c r="A291">
        <v>533120</v>
      </c>
      <c r="B291" t="s">
        <v>1610</v>
      </c>
      <c r="C291" t="s">
        <v>1611</v>
      </c>
      <c r="D291" t="s">
        <v>1648</v>
      </c>
      <c r="E291">
        <v>11053210</v>
      </c>
      <c r="F291" t="s">
        <v>1648</v>
      </c>
      <c r="G291" t="s">
        <v>2832</v>
      </c>
      <c r="H291" t="s">
        <v>375</v>
      </c>
      <c r="I291" t="s">
        <v>1614</v>
      </c>
      <c r="L291" t="s">
        <v>2833</v>
      </c>
      <c r="M291">
        <v>3</v>
      </c>
      <c r="N291" t="s">
        <v>2834</v>
      </c>
      <c r="O291" t="s">
        <v>1624</v>
      </c>
      <c r="P291" t="s">
        <v>2835</v>
      </c>
      <c r="Q291">
        <v>124.28734</v>
      </c>
      <c r="R291">
        <v>0.43039</v>
      </c>
      <c r="S291" t="s">
        <v>1918</v>
      </c>
      <c r="T291" t="s">
        <v>108</v>
      </c>
      <c r="U291" t="s">
        <v>22</v>
      </c>
      <c r="V291">
        <v>1</v>
      </c>
      <c r="W291" t="s">
        <v>1627</v>
      </c>
      <c r="Z291" t="s">
        <v>1628</v>
      </c>
      <c r="AA291" t="s">
        <v>1629</v>
      </c>
      <c r="AB291">
        <v>0</v>
      </c>
      <c r="AC291" t="s">
        <v>1630</v>
      </c>
      <c r="AD291">
        <v>6070897476</v>
      </c>
      <c r="AE291" t="s">
        <v>1619</v>
      </c>
    </row>
    <row r="292" spans="1:31">
      <c r="A292">
        <v>533121</v>
      </c>
      <c r="B292" t="s">
        <v>1610</v>
      </c>
      <c r="C292" t="s">
        <v>1611</v>
      </c>
      <c r="D292" t="s">
        <v>1648</v>
      </c>
      <c r="E292">
        <v>11053210</v>
      </c>
      <c r="F292" t="s">
        <v>1648</v>
      </c>
      <c r="G292" t="s">
        <v>2836</v>
      </c>
      <c r="H292" t="s">
        <v>376</v>
      </c>
      <c r="I292" t="s">
        <v>1614</v>
      </c>
      <c r="L292" t="s">
        <v>2837</v>
      </c>
      <c r="M292">
        <v>3</v>
      </c>
      <c r="N292" t="s">
        <v>2838</v>
      </c>
      <c r="O292" t="s">
        <v>1624</v>
      </c>
      <c r="P292" t="s">
        <v>2839</v>
      </c>
      <c r="Q292">
        <v>124.307</v>
      </c>
      <c r="R292">
        <v>0.43757</v>
      </c>
      <c r="S292" t="s">
        <v>1923</v>
      </c>
      <c r="T292" t="s">
        <v>21</v>
      </c>
      <c r="U292" t="s">
        <v>22</v>
      </c>
      <c r="V292">
        <v>1</v>
      </c>
      <c r="W292" t="s">
        <v>1627</v>
      </c>
      <c r="Z292" t="s">
        <v>1628</v>
      </c>
      <c r="AA292" t="s">
        <v>1629</v>
      </c>
      <c r="AB292">
        <v>0</v>
      </c>
      <c r="AC292" t="s">
        <v>1630</v>
      </c>
      <c r="AD292">
        <v>6070897477</v>
      </c>
      <c r="AE292" t="s">
        <v>1619</v>
      </c>
    </row>
    <row r="293" spans="1:31">
      <c r="A293">
        <v>533157</v>
      </c>
      <c r="B293" t="s">
        <v>1610</v>
      </c>
      <c r="C293" t="s">
        <v>1611</v>
      </c>
      <c r="D293" t="s">
        <v>1648</v>
      </c>
      <c r="E293">
        <v>11053208</v>
      </c>
      <c r="F293" t="s">
        <v>1648</v>
      </c>
      <c r="G293" t="s">
        <v>2840</v>
      </c>
      <c r="H293" t="s">
        <v>377</v>
      </c>
      <c r="I293" t="s">
        <v>1614</v>
      </c>
      <c r="L293" t="s">
        <v>2841</v>
      </c>
      <c r="M293">
        <v>3</v>
      </c>
      <c r="N293" t="s">
        <v>2842</v>
      </c>
      <c r="O293" t="s">
        <v>1617</v>
      </c>
      <c r="P293" t="s">
        <v>2843</v>
      </c>
      <c r="Q293">
        <v>123.9891</v>
      </c>
      <c r="R293">
        <v>0.37674</v>
      </c>
      <c r="S293" t="s">
        <v>1867</v>
      </c>
      <c r="T293" t="s">
        <v>46</v>
      </c>
      <c r="U293" t="s">
        <v>22</v>
      </c>
      <c r="V293">
        <v>1</v>
      </c>
      <c r="W293" t="s">
        <v>1627</v>
      </c>
      <c r="Z293" t="s">
        <v>1628</v>
      </c>
      <c r="AA293" t="s">
        <v>1629</v>
      </c>
      <c r="AB293">
        <v>0</v>
      </c>
      <c r="AC293" t="s">
        <v>1647</v>
      </c>
      <c r="AD293">
        <v>6070897367</v>
      </c>
      <c r="AE293" t="s">
        <v>1619</v>
      </c>
    </row>
    <row r="294" spans="1:31">
      <c r="A294">
        <v>533158</v>
      </c>
      <c r="B294" t="s">
        <v>1610</v>
      </c>
      <c r="C294" t="s">
        <v>1611</v>
      </c>
      <c r="D294" t="s">
        <v>1648</v>
      </c>
      <c r="E294">
        <v>11053208</v>
      </c>
      <c r="F294" t="s">
        <v>1648</v>
      </c>
      <c r="G294" t="s">
        <v>2844</v>
      </c>
      <c r="H294" t="s">
        <v>378</v>
      </c>
      <c r="I294" t="s">
        <v>1614</v>
      </c>
      <c r="L294" t="s">
        <v>2845</v>
      </c>
      <c r="M294">
        <v>3</v>
      </c>
      <c r="N294" t="s">
        <v>2846</v>
      </c>
      <c r="O294" t="s">
        <v>1617</v>
      </c>
      <c r="P294" t="s">
        <v>2847</v>
      </c>
      <c r="Q294">
        <v>123.98591</v>
      </c>
      <c r="R294">
        <v>0.37345</v>
      </c>
      <c r="S294" t="s">
        <v>2848</v>
      </c>
      <c r="T294" t="s">
        <v>46</v>
      </c>
      <c r="U294" t="s">
        <v>22</v>
      </c>
      <c r="V294">
        <v>1</v>
      </c>
      <c r="W294" t="s">
        <v>1627</v>
      </c>
      <c r="Z294" t="s">
        <v>1628</v>
      </c>
      <c r="AA294" t="s">
        <v>1629</v>
      </c>
      <c r="AB294">
        <v>0</v>
      </c>
      <c r="AC294" t="s">
        <v>1647</v>
      </c>
      <c r="AD294">
        <v>6070897368</v>
      </c>
      <c r="AE294" t="s">
        <v>1619</v>
      </c>
    </row>
    <row r="295" spans="1:31">
      <c r="A295">
        <v>533159</v>
      </c>
      <c r="B295" t="s">
        <v>1610</v>
      </c>
      <c r="C295" t="s">
        <v>1611</v>
      </c>
      <c r="D295" t="s">
        <v>1620</v>
      </c>
      <c r="E295">
        <v>11053198</v>
      </c>
      <c r="F295" t="s">
        <v>1620</v>
      </c>
      <c r="G295" t="s">
        <v>2849</v>
      </c>
      <c r="H295" t="s">
        <v>379</v>
      </c>
      <c r="I295" t="s">
        <v>1614</v>
      </c>
      <c r="L295" t="s">
        <v>2850</v>
      </c>
      <c r="M295">
        <v>3</v>
      </c>
      <c r="N295" t="s">
        <v>2851</v>
      </c>
      <c r="O295" t="s">
        <v>1624</v>
      </c>
      <c r="P295" t="s">
        <v>2852</v>
      </c>
      <c r="Q295">
        <v>124.3845672607</v>
      </c>
      <c r="R295">
        <v>0.709755003</v>
      </c>
      <c r="S295" t="s">
        <v>1626</v>
      </c>
      <c r="T295" t="s">
        <v>71</v>
      </c>
      <c r="U295" t="s">
        <v>8</v>
      </c>
      <c r="V295">
        <v>1</v>
      </c>
      <c r="W295" t="s">
        <v>1627</v>
      </c>
      <c r="Z295" t="s">
        <v>1628</v>
      </c>
      <c r="AA295" t="s">
        <v>1629</v>
      </c>
      <c r="AB295">
        <v>0</v>
      </c>
      <c r="AC295" t="s">
        <v>1630</v>
      </c>
      <c r="AD295">
        <v>6070871347</v>
      </c>
      <c r="AE295" t="s">
        <v>1619</v>
      </c>
    </row>
    <row r="296" spans="1:31">
      <c r="A296">
        <v>533160</v>
      </c>
      <c r="B296" t="s">
        <v>1610</v>
      </c>
      <c r="C296" t="s">
        <v>1611</v>
      </c>
      <c r="D296" t="s">
        <v>1620</v>
      </c>
      <c r="E296">
        <v>11053198</v>
      </c>
      <c r="F296" t="s">
        <v>1620</v>
      </c>
      <c r="G296" t="s">
        <v>2853</v>
      </c>
      <c r="H296" t="s">
        <v>380</v>
      </c>
      <c r="I296" t="s">
        <v>1614</v>
      </c>
      <c r="L296" t="s">
        <v>2854</v>
      </c>
      <c r="M296">
        <v>3</v>
      </c>
      <c r="N296" t="s">
        <v>2855</v>
      </c>
      <c r="O296" t="s">
        <v>1624</v>
      </c>
      <c r="P296" t="s">
        <v>2856</v>
      </c>
      <c r="Q296">
        <v>124.3863449097</v>
      </c>
      <c r="R296">
        <v>0.708424985</v>
      </c>
      <c r="S296" t="s">
        <v>1626</v>
      </c>
      <c r="T296" t="s">
        <v>71</v>
      </c>
      <c r="U296" t="s">
        <v>8</v>
      </c>
      <c r="V296">
        <v>1</v>
      </c>
      <c r="W296" t="s">
        <v>1627</v>
      </c>
      <c r="Z296" t="s">
        <v>1628</v>
      </c>
      <c r="AA296" t="s">
        <v>1629</v>
      </c>
      <c r="AB296">
        <v>0</v>
      </c>
      <c r="AC296" t="s">
        <v>1630</v>
      </c>
      <c r="AD296">
        <v>6070871350</v>
      </c>
      <c r="AE296" t="s">
        <v>1619</v>
      </c>
    </row>
    <row r="297" spans="1:31">
      <c r="A297">
        <v>533161</v>
      </c>
      <c r="B297" t="s">
        <v>1610</v>
      </c>
      <c r="C297" t="s">
        <v>1611</v>
      </c>
      <c r="D297" t="s">
        <v>1620</v>
      </c>
      <c r="E297">
        <v>11053197</v>
      </c>
      <c r="F297" t="s">
        <v>1620</v>
      </c>
      <c r="G297" t="s">
        <v>2857</v>
      </c>
      <c r="H297" t="s">
        <v>381</v>
      </c>
      <c r="I297" t="s">
        <v>1614</v>
      </c>
      <c r="L297" t="s">
        <v>2858</v>
      </c>
      <c r="M297">
        <v>3</v>
      </c>
      <c r="N297" t="s">
        <v>2859</v>
      </c>
      <c r="O297" t="s">
        <v>1624</v>
      </c>
      <c r="P297" t="s">
        <v>2860</v>
      </c>
      <c r="Q297">
        <v>124.4690704346</v>
      </c>
      <c r="R297">
        <v>0.532661974</v>
      </c>
      <c r="S297" t="s">
        <v>1670</v>
      </c>
      <c r="T297" t="s">
        <v>118</v>
      </c>
      <c r="U297" t="s">
        <v>8</v>
      </c>
      <c r="V297">
        <v>1</v>
      </c>
      <c r="W297" t="s">
        <v>1671</v>
      </c>
      <c r="Z297" t="s">
        <v>1628</v>
      </c>
      <c r="AA297" t="s">
        <v>1629</v>
      </c>
      <c r="AB297">
        <v>0</v>
      </c>
      <c r="AC297" t="s">
        <v>1647</v>
      </c>
      <c r="AD297">
        <v>6070871394</v>
      </c>
      <c r="AE297" t="s">
        <v>1619</v>
      </c>
    </row>
    <row r="298" spans="1:31">
      <c r="A298">
        <v>533162</v>
      </c>
      <c r="B298" t="s">
        <v>1610</v>
      </c>
      <c r="C298" t="s">
        <v>1611</v>
      </c>
      <c r="D298" t="s">
        <v>1620</v>
      </c>
      <c r="E298">
        <v>11053197</v>
      </c>
      <c r="F298" t="s">
        <v>1620</v>
      </c>
      <c r="G298" t="s">
        <v>2861</v>
      </c>
      <c r="H298" t="s">
        <v>382</v>
      </c>
      <c r="I298" t="s">
        <v>1614</v>
      </c>
      <c r="L298" t="s">
        <v>2862</v>
      </c>
      <c r="M298">
        <v>3</v>
      </c>
      <c r="N298" t="s">
        <v>2863</v>
      </c>
      <c r="O298" t="s">
        <v>1624</v>
      </c>
      <c r="P298" t="s">
        <v>2864</v>
      </c>
      <c r="Q298">
        <v>124.4772415161</v>
      </c>
      <c r="R298">
        <v>0.484082997</v>
      </c>
      <c r="S298" t="s">
        <v>1670</v>
      </c>
      <c r="T298" t="s">
        <v>120</v>
      </c>
      <c r="U298" t="s">
        <v>8</v>
      </c>
      <c r="V298">
        <v>1</v>
      </c>
      <c r="W298" t="s">
        <v>1627</v>
      </c>
      <c r="Z298" t="s">
        <v>1628</v>
      </c>
      <c r="AA298" t="s">
        <v>1629</v>
      </c>
      <c r="AB298">
        <v>0</v>
      </c>
      <c r="AC298" t="s">
        <v>1647</v>
      </c>
      <c r="AD298">
        <v>6070871399</v>
      </c>
      <c r="AE298" t="s">
        <v>1619</v>
      </c>
    </row>
    <row r="299" spans="1:31">
      <c r="A299">
        <v>533163</v>
      </c>
      <c r="B299" t="s">
        <v>1610</v>
      </c>
      <c r="C299" t="s">
        <v>1611</v>
      </c>
      <c r="D299" t="s">
        <v>1620</v>
      </c>
      <c r="E299">
        <v>11053197</v>
      </c>
      <c r="F299" t="s">
        <v>1620</v>
      </c>
      <c r="G299" t="s">
        <v>2865</v>
      </c>
      <c r="H299" t="s">
        <v>383</v>
      </c>
      <c r="I299" t="s">
        <v>1614</v>
      </c>
      <c r="L299" t="s">
        <v>2866</v>
      </c>
      <c r="M299">
        <v>3</v>
      </c>
      <c r="N299" t="s">
        <v>2867</v>
      </c>
      <c r="O299" t="s">
        <v>1624</v>
      </c>
      <c r="P299" t="s">
        <v>2868</v>
      </c>
      <c r="Q299">
        <v>124.3908462524</v>
      </c>
      <c r="R299">
        <v>0.70946902</v>
      </c>
      <c r="S299" t="s">
        <v>2869</v>
      </c>
      <c r="T299" t="s">
        <v>89</v>
      </c>
      <c r="U299" t="s">
        <v>8</v>
      </c>
      <c r="V299">
        <v>1</v>
      </c>
      <c r="W299" t="s">
        <v>1627</v>
      </c>
      <c r="Z299" t="s">
        <v>1628</v>
      </c>
      <c r="AA299" t="s">
        <v>1629</v>
      </c>
      <c r="AB299">
        <v>0</v>
      </c>
      <c r="AC299" t="s">
        <v>1630</v>
      </c>
      <c r="AD299">
        <v>6070871401</v>
      </c>
      <c r="AE299" t="s">
        <v>1619</v>
      </c>
    </row>
    <row r="300" spans="1:31">
      <c r="A300">
        <v>533725</v>
      </c>
      <c r="B300" t="s">
        <v>1610</v>
      </c>
      <c r="C300" t="s">
        <v>1611</v>
      </c>
      <c r="D300" t="s">
        <v>2052</v>
      </c>
      <c r="E300">
        <v>11053136</v>
      </c>
      <c r="F300" t="s">
        <v>2052</v>
      </c>
      <c r="G300" t="s">
        <v>2870</v>
      </c>
      <c r="H300" t="s">
        <v>385</v>
      </c>
      <c r="I300" t="s">
        <v>1614</v>
      </c>
      <c r="L300" t="s">
        <v>2871</v>
      </c>
      <c r="M300">
        <v>3</v>
      </c>
      <c r="N300" t="s">
        <v>2872</v>
      </c>
      <c r="O300" t="s">
        <v>1617</v>
      </c>
      <c r="P300" t="s">
        <v>2873</v>
      </c>
      <c r="Q300">
        <v>124.238332</v>
      </c>
      <c r="R300">
        <v>0.99214</v>
      </c>
      <c r="S300" t="s">
        <v>384</v>
      </c>
      <c r="T300" t="s">
        <v>384</v>
      </c>
      <c r="U300" t="s">
        <v>173</v>
      </c>
      <c r="V300">
        <v>1</v>
      </c>
      <c r="W300" t="s">
        <v>1627</v>
      </c>
      <c r="Z300" t="s">
        <v>1628</v>
      </c>
      <c r="AA300" t="s">
        <v>1629</v>
      </c>
      <c r="AC300" t="s">
        <v>1647</v>
      </c>
      <c r="AD300">
        <v>6070826064</v>
      </c>
      <c r="AE300" t="s">
        <v>1619</v>
      </c>
    </row>
    <row r="301" spans="1:31">
      <c r="A301">
        <v>533727</v>
      </c>
      <c r="B301" t="s">
        <v>1610</v>
      </c>
      <c r="C301" t="s">
        <v>1611</v>
      </c>
      <c r="D301" t="s">
        <v>2052</v>
      </c>
      <c r="E301">
        <v>11053136</v>
      </c>
      <c r="F301" t="s">
        <v>2052</v>
      </c>
      <c r="G301" t="s">
        <v>2874</v>
      </c>
      <c r="H301" t="s">
        <v>387</v>
      </c>
      <c r="I301" t="s">
        <v>1720</v>
      </c>
      <c r="L301" t="s">
        <v>2875</v>
      </c>
      <c r="M301">
        <v>3</v>
      </c>
      <c r="N301" t="s">
        <v>2876</v>
      </c>
      <c r="O301" t="s">
        <v>1617</v>
      </c>
      <c r="P301" t="s">
        <v>2877</v>
      </c>
      <c r="Q301">
        <v>124.279102</v>
      </c>
      <c r="R301">
        <v>0.996783</v>
      </c>
      <c r="S301" t="s">
        <v>386</v>
      </c>
      <c r="T301" t="s">
        <v>386</v>
      </c>
      <c r="U301" t="s">
        <v>173</v>
      </c>
      <c r="V301">
        <v>1</v>
      </c>
      <c r="W301" t="s">
        <v>1627</v>
      </c>
      <c r="Z301" t="s">
        <v>1628</v>
      </c>
      <c r="AA301" t="s">
        <v>1629</v>
      </c>
      <c r="AC301" t="s">
        <v>1647</v>
      </c>
      <c r="AD301">
        <v>6070826071</v>
      </c>
      <c r="AE301" t="s">
        <v>1619</v>
      </c>
    </row>
    <row r="302" spans="1:31">
      <c r="A302">
        <v>533809</v>
      </c>
      <c r="B302" t="s">
        <v>1610</v>
      </c>
      <c r="C302" t="s">
        <v>1611</v>
      </c>
      <c r="D302" t="s">
        <v>1620</v>
      </c>
      <c r="E302">
        <v>11053197</v>
      </c>
      <c r="F302" t="s">
        <v>1620</v>
      </c>
      <c r="G302" t="s">
        <v>2878</v>
      </c>
      <c r="H302" t="s">
        <v>388</v>
      </c>
      <c r="I302" t="s">
        <v>1614</v>
      </c>
      <c r="L302" t="s">
        <v>2879</v>
      </c>
      <c r="M302">
        <v>1</v>
      </c>
      <c r="N302" t="s">
        <v>2880</v>
      </c>
      <c r="O302" t="s">
        <v>1624</v>
      </c>
      <c r="P302" t="s">
        <v>2881</v>
      </c>
      <c r="Q302">
        <v>124.472565</v>
      </c>
      <c r="R302">
        <v>0.652111</v>
      </c>
      <c r="S302" t="s">
        <v>1626</v>
      </c>
      <c r="T302" t="s">
        <v>28</v>
      </c>
      <c r="U302" t="s">
        <v>8</v>
      </c>
      <c r="V302">
        <v>1</v>
      </c>
      <c r="W302" t="s">
        <v>1671</v>
      </c>
      <c r="Z302" t="s">
        <v>1628</v>
      </c>
      <c r="AA302" t="s">
        <v>1764</v>
      </c>
      <c r="AB302">
        <v>0</v>
      </c>
      <c r="AC302" t="s">
        <v>1765</v>
      </c>
      <c r="AD302">
        <v>6070872782</v>
      </c>
      <c r="AE302" t="s">
        <v>1619</v>
      </c>
    </row>
    <row r="303" spans="1:31">
      <c r="A303">
        <v>534135</v>
      </c>
      <c r="B303" t="s">
        <v>1610</v>
      </c>
      <c r="C303" t="s">
        <v>1611</v>
      </c>
      <c r="D303" t="s">
        <v>1648</v>
      </c>
      <c r="E303">
        <v>11053210</v>
      </c>
      <c r="F303" t="s">
        <v>1648</v>
      </c>
      <c r="G303" t="s">
        <v>2882</v>
      </c>
      <c r="H303" t="s">
        <v>389</v>
      </c>
      <c r="I303" t="s">
        <v>1614</v>
      </c>
      <c r="L303" t="s">
        <v>2883</v>
      </c>
      <c r="M303">
        <v>3</v>
      </c>
      <c r="N303" t="s">
        <v>2884</v>
      </c>
      <c r="O303" t="s">
        <v>1624</v>
      </c>
      <c r="P303" t="s">
        <v>2885</v>
      </c>
      <c r="Q303">
        <v>124.22048</v>
      </c>
      <c r="R303">
        <v>0.43259</v>
      </c>
      <c r="S303" t="s">
        <v>1845</v>
      </c>
      <c r="T303" t="s">
        <v>108</v>
      </c>
      <c r="U303" t="s">
        <v>22</v>
      </c>
      <c r="V303">
        <v>1</v>
      </c>
      <c r="W303" t="s">
        <v>1627</v>
      </c>
      <c r="Z303" t="s">
        <v>1628</v>
      </c>
      <c r="AA303" t="s">
        <v>1629</v>
      </c>
      <c r="AB303">
        <v>0</v>
      </c>
      <c r="AC303" t="s">
        <v>1630</v>
      </c>
      <c r="AD303">
        <v>6070897466</v>
      </c>
      <c r="AE303" t="s">
        <v>1619</v>
      </c>
    </row>
    <row r="304" spans="1:31">
      <c r="A304">
        <v>534136</v>
      </c>
      <c r="B304" t="s">
        <v>1610</v>
      </c>
      <c r="C304" t="s">
        <v>1611</v>
      </c>
      <c r="D304" t="s">
        <v>1648</v>
      </c>
      <c r="E304">
        <v>11053210</v>
      </c>
      <c r="F304" t="s">
        <v>1648</v>
      </c>
      <c r="G304" t="s">
        <v>2886</v>
      </c>
      <c r="H304" t="s">
        <v>390</v>
      </c>
      <c r="I304" t="s">
        <v>1614</v>
      </c>
      <c r="L304" t="s">
        <v>2887</v>
      </c>
      <c r="M304">
        <v>3</v>
      </c>
      <c r="N304" t="s">
        <v>2888</v>
      </c>
      <c r="O304" t="s">
        <v>1624</v>
      </c>
      <c r="P304" t="s">
        <v>2889</v>
      </c>
      <c r="Q304">
        <v>124.25024</v>
      </c>
      <c r="R304">
        <v>0.41371</v>
      </c>
      <c r="S304" t="s">
        <v>1982</v>
      </c>
      <c r="T304" t="s">
        <v>108</v>
      </c>
      <c r="U304" t="s">
        <v>22</v>
      </c>
      <c r="V304">
        <v>1</v>
      </c>
      <c r="W304" t="s">
        <v>1627</v>
      </c>
      <c r="Z304" t="s">
        <v>1628</v>
      </c>
      <c r="AA304" t="s">
        <v>1629</v>
      </c>
      <c r="AB304">
        <v>0</v>
      </c>
      <c r="AC304" t="s">
        <v>1630</v>
      </c>
      <c r="AD304">
        <v>6070897469</v>
      </c>
      <c r="AE304" t="s">
        <v>1619</v>
      </c>
    </row>
    <row r="305" spans="1:31">
      <c r="A305">
        <v>534143</v>
      </c>
      <c r="B305" t="s">
        <v>1610</v>
      </c>
      <c r="C305" t="s">
        <v>1611</v>
      </c>
      <c r="D305" t="s">
        <v>1648</v>
      </c>
      <c r="E305">
        <v>11053208</v>
      </c>
      <c r="F305" t="s">
        <v>1648</v>
      </c>
      <c r="G305" t="s">
        <v>2890</v>
      </c>
      <c r="H305" t="s">
        <v>391</v>
      </c>
      <c r="I305" t="s">
        <v>1614</v>
      </c>
      <c r="L305" t="s">
        <v>2891</v>
      </c>
      <c r="M305">
        <v>3</v>
      </c>
      <c r="N305" t="s">
        <v>2892</v>
      </c>
      <c r="O305" t="s">
        <v>1624</v>
      </c>
      <c r="P305" t="s">
        <v>2893</v>
      </c>
      <c r="Q305">
        <v>124.02708</v>
      </c>
      <c r="R305">
        <v>0.37354</v>
      </c>
      <c r="S305" t="s">
        <v>1770</v>
      </c>
      <c r="T305" t="s">
        <v>46</v>
      </c>
      <c r="U305" t="s">
        <v>22</v>
      </c>
      <c r="V305">
        <v>1</v>
      </c>
      <c r="W305" t="s">
        <v>1627</v>
      </c>
      <c r="Z305" t="s">
        <v>1628</v>
      </c>
      <c r="AA305" t="s">
        <v>1629</v>
      </c>
      <c r="AB305">
        <v>0</v>
      </c>
      <c r="AC305" t="s">
        <v>1630</v>
      </c>
      <c r="AD305">
        <v>6070897492</v>
      </c>
      <c r="AE305" t="s">
        <v>1619</v>
      </c>
    </row>
    <row r="306" spans="1:31">
      <c r="A306">
        <v>534144</v>
      </c>
      <c r="B306" t="s">
        <v>1610</v>
      </c>
      <c r="C306" t="s">
        <v>1611</v>
      </c>
      <c r="D306" t="s">
        <v>1648</v>
      </c>
      <c r="E306">
        <v>11053208</v>
      </c>
      <c r="F306" t="s">
        <v>1648</v>
      </c>
      <c r="G306" t="s">
        <v>2894</v>
      </c>
      <c r="H306" t="s">
        <v>392</v>
      </c>
      <c r="I306" t="s">
        <v>1614</v>
      </c>
      <c r="L306" t="s">
        <v>2895</v>
      </c>
      <c r="M306">
        <v>3</v>
      </c>
      <c r="N306" t="s">
        <v>2896</v>
      </c>
      <c r="O306" t="s">
        <v>1624</v>
      </c>
      <c r="P306" t="s">
        <v>2897</v>
      </c>
      <c r="Q306">
        <v>124.04925</v>
      </c>
      <c r="R306">
        <v>0.38084</v>
      </c>
      <c r="S306" t="s">
        <v>1770</v>
      </c>
      <c r="T306" t="s">
        <v>46</v>
      </c>
      <c r="U306" t="s">
        <v>22</v>
      </c>
      <c r="V306">
        <v>1</v>
      </c>
      <c r="W306" t="s">
        <v>1671</v>
      </c>
      <c r="Z306" t="s">
        <v>1836</v>
      </c>
      <c r="AA306" t="s">
        <v>1629</v>
      </c>
      <c r="AB306">
        <v>0</v>
      </c>
      <c r="AC306" t="s">
        <v>1630</v>
      </c>
      <c r="AD306">
        <v>6070897497</v>
      </c>
      <c r="AE306" t="s">
        <v>1619</v>
      </c>
    </row>
    <row r="307" spans="1:31">
      <c r="A307">
        <v>534160</v>
      </c>
      <c r="B307" t="s">
        <v>1610</v>
      </c>
      <c r="C307" t="s">
        <v>1611</v>
      </c>
      <c r="D307" t="s">
        <v>1620</v>
      </c>
      <c r="E307">
        <v>11053199</v>
      </c>
      <c r="F307" t="s">
        <v>1620</v>
      </c>
      <c r="G307" t="s">
        <v>2898</v>
      </c>
      <c r="H307" t="s">
        <v>393</v>
      </c>
      <c r="I307" t="s">
        <v>1614</v>
      </c>
      <c r="L307" t="s">
        <v>2899</v>
      </c>
      <c r="M307">
        <v>3</v>
      </c>
      <c r="N307" t="s">
        <v>2900</v>
      </c>
      <c r="O307" t="s">
        <v>1624</v>
      </c>
      <c r="P307" t="s">
        <v>2901</v>
      </c>
      <c r="Q307">
        <v>124.6065368652</v>
      </c>
      <c r="R307">
        <v>0.741612017</v>
      </c>
      <c r="S307" t="s">
        <v>1626</v>
      </c>
      <c r="T307" t="s">
        <v>81</v>
      </c>
      <c r="U307" t="s">
        <v>8</v>
      </c>
      <c r="V307">
        <v>1</v>
      </c>
      <c r="W307" t="s">
        <v>1627</v>
      </c>
      <c r="Z307" t="s">
        <v>1628</v>
      </c>
      <c r="AA307" t="s">
        <v>1629</v>
      </c>
      <c r="AB307">
        <v>0</v>
      </c>
      <c r="AC307" t="s">
        <v>1630</v>
      </c>
      <c r="AD307">
        <v>6070871468</v>
      </c>
      <c r="AE307" t="s">
        <v>1619</v>
      </c>
    </row>
    <row r="308" spans="1:31">
      <c r="A308">
        <v>534161</v>
      </c>
      <c r="B308" t="s">
        <v>1610</v>
      </c>
      <c r="C308" t="s">
        <v>1611</v>
      </c>
      <c r="D308" t="s">
        <v>1620</v>
      </c>
      <c r="E308">
        <v>11053199</v>
      </c>
      <c r="F308" t="s">
        <v>1620</v>
      </c>
      <c r="G308" t="s">
        <v>2902</v>
      </c>
      <c r="H308" t="s">
        <v>394</v>
      </c>
      <c r="I308" t="s">
        <v>1614</v>
      </c>
      <c r="L308" t="s">
        <v>2903</v>
      </c>
      <c r="M308">
        <v>3</v>
      </c>
      <c r="N308" t="s">
        <v>2904</v>
      </c>
      <c r="O308" t="s">
        <v>1624</v>
      </c>
      <c r="P308" t="s">
        <v>2905</v>
      </c>
      <c r="Q308">
        <v>124.6098251343</v>
      </c>
      <c r="R308">
        <v>0.747995019</v>
      </c>
      <c r="S308" t="s">
        <v>1626</v>
      </c>
      <c r="T308" t="s">
        <v>81</v>
      </c>
      <c r="U308" t="s">
        <v>8</v>
      </c>
      <c r="V308">
        <v>1</v>
      </c>
      <c r="W308" t="s">
        <v>1627</v>
      </c>
      <c r="Z308" t="s">
        <v>1628</v>
      </c>
      <c r="AA308" t="s">
        <v>1629</v>
      </c>
      <c r="AB308">
        <v>0</v>
      </c>
      <c r="AC308" t="s">
        <v>1630</v>
      </c>
      <c r="AD308">
        <v>6070871471</v>
      </c>
      <c r="AE308" t="s">
        <v>1619</v>
      </c>
    </row>
    <row r="309" spans="1:31">
      <c r="A309">
        <v>534162</v>
      </c>
      <c r="B309" t="s">
        <v>1610</v>
      </c>
      <c r="C309" t="s">
        <v>1611</v>
      </c>
      <c r="D309" t="s">
        <v>1620</v>
      </c>
      <c r="E309">
        <v>11053199</v>
      </c>
      <c r="F309" t="s">
        <v>1620</v>
      </c>
      <c r="G309" t="s">
        <v>2906</v>
      </c>
      <c r="H309" t="s">
        <v>395</v>
      </c>
      <c r="I309" t="s">
        <v>1614</v>
      </c>
      <c r="L309" t="s">
        <v>2907</v>
      </c>
      <c r="M309">
        <v>3</v>
      </c>
      <c r="N309" t="s">
        <v>2908</v>
      </c>
      <c r="O309" t="s">
        <v>1624</v>
      </c>
      <c r="P309" t="s">
        <v>2909</v>
      </c>
      <c r="Q309">
        <v>124.6111526489</v>
      </c>
      <c r="R309">
        <v>0.757357001</v>
      </c>
      <c r="S309" t="s">
        <v>1626</v>
      </c>
      <c r="T309" t="s">
        <v>84</v>
      </c>
      <c r="U309" t="s">
        <v>8</v>
      </c>
      <c r="V309">
        <v>1</v>
      </c>
      <c r="W309" t="s">
        <v>1627</v>
      </c>
      <c r="Z309" t="s">
        <v>1628</v>
      </c>
      <c r="AA309" t="s">
        <v>1629</v>
      </c>
      <c r="AB309">
        <v>0</v>
      </c>
      <c r="AC309" t="s">
        <v>1630</v>
      </c>
      <c r="AD309">
        <v>6070871477</v>
      </c>
      <c r="AE309" t="s">
        <v>1619</v>
      </c>
    </row>
    <row r="310" spans="1:31">
      <c r="A310">
        <v>534163</v>
      </c>
      <c r="B310" t="s">
        <v>1610</v>
      </c>
      <c r="C310" t="s">
        <v>1611</v>
      </c>
      <c r="D310" t="s">
        <v>1620</v>
      </c>
      <c r="E310">
        <v>11053199</v>
      </c>
      <c r="F310" t="s">
        <v>1620</v>
      </c>
      <c r="G310" t="s">
        <v>2910</v>
      </c>
      <c r="H310" t="s">
        <v>396</v>
      </c>
      <c r="I310" t="s">
        <v>1614</v>
      </c>
      <c r="L310" t="s">
        <v>2911</v>
      </c>
      <c r="M310">
        <v>3</v>
      </c>
      <c r="N310" t="s">
        <v>2912</v>
      </c>
      <c r="O310" t="s">
        <v>1624</v>
      </c>
      <c r="P310" t="s">
        <v>2913</v>
      </c>
      <c r="Q310">
        <v>124.6134643555</v>
      </c>
      <c r="R310">
        <v>0.760408998</v>
      </c>
      <c r="S310" t="s">
        <v>1626</v>
      </c>
      <c r="T310" t="s">
        <v>84</v>
      </c>
      <c r="U310" t="s">
        <v>8</v>
      </c>
      <c r="V310">
        <v>1</v>
      </c>
      <c r="W310" t="s">
        <v>1627</v>
      </c>
      <c r="Z310" t="s">
        <v>1628</v>
      </c>
      <c r="AA310" t="s">
        <v>1629</v>
      </c>
      <c r="AB310">
        <v>0</v>
      </c>
      <c r="AC310" t="s">
        <v>1630</v>
      </c>
      <c r="AD310">
        <v>6070871482</v>
      </c>
      <c r="AE310" t="s">
        <v>1619</v>
      </c>
    </row>
    <row r="311" spans="1:31">
      <c r="A311">
        <v>534164</v>
      </c>
      <c r="B311" t="s">
        <v>1610</v>
      </c>
      <c r="C311" t="s">
        <v>1611</v>
      </c>
      <c r="D311" t="s">
        <v>1620</v>
      </c>
      <c r="E311">
        <v>11053199</v>
      </c>
      <c r="F311" t="s">
        <v>1620</v>
      </c>
      <c r="G311" t="s">
        <v>2914</v>
      </c>
      <c r="H311" t="s">
        <v>397</v>
      </c>
      <c r="I311" t="s">
        <v>1614</v>
      </c>
      <c r="L311" t="s">
        <v>2915</v>
      </c>
      <c r="M311">
        <v>3</v>
      </c>
      <c r="N311" t="s">
        <v>2916</v>
      </c>
      <c r="O311" t="s">
        <v>1624</v>
      </c>
      <c r="P311" t="s">
        <v>2917</v>
      </c>
      <c r="Q311">
        <v>124.6146011353</v>
      </c>
      <c r="R311">
        <v>0.764120996</v>
      </c>
      <c r="S311" t="s">
        <v>1626</v>
      </c>
      <c r="T311" t="s">
        <v>84</v>
      </c>
      <c r="U311" t="s">
        <v>8</v>
      </c>
      <c r="V311">
        <v>1</v>
      </c>
      <c r="W311" t="s">
        <v>1627</v>
      </c>
      <c r="Z311" t="s">
        <v>1628</v>
      </c>
      <c r="AA311" t="s">
        <v>1629</v>
      </c>
      <c r="AB311">
        <v>0</v>
      </c>
      <c r="AC311" t="s">
        <v>1630</v>
      </c>
      <c r="AD311">
        <v>6070871484</v>
      </c>
      <c r="AE311" t="s">
        <v>1619</v>
      </c>
    </row>
    <row r="312" spans="1:31">
      <c r="A312">
        <v>534174</v>
      </c>
      <c r="B312" t="s">
        <v>1610</v>
      </c>
      <c r="C312" t="s">
        <v>1611</v>
      </c>
      <c r="D312" t="s">
        <v>1620</v>
      </c>
      <c r="E312">
        <v>11053194</v>
      </c>
      <c r="F312" t="s">
        <v>1620</v>
      </c>
      <c r="G312" t="s">
        <v>2918</v>
      </c>
      <c r="H312" t="s">
        <v>398</v>
      </c>
      <c r="I312" t="s">
        <v>1720</v>
      </c>
      <c r="L312" t="s">
        <v>2919</v>
      </c>
      <c r="M312">
        <v>3</v>
      </c>
      <c r="N312" t="s">
        <v>2920</v>
      </c>
      <c r="O312" t="s">
        <v>1617</v>
      </c>
      <c r="P312" t="s">
        <v>2921</v>
      </c>
      <c r="Q312">
        <v>124.3867874146</v>
      </c>
      <c r="R312">
        <v>0.722626984</v>
      </c>
      <c r="S312" t="s">
        <v>1680</v>
      </c>
      <c r="T312" t="s">
        <v>73</v>
      </c>
      <c r="U312" t="s">
        <v>8</v>
      </c>
      <c r="V312">
        <v>1</v>
      </c>
      <c r="W312" t="s">
        <v>1627</v>
      </c>
      <c r="Z312" t="s">
        <v>1628</v>
      </c>
      <c r="AA312" t="s">
        <v>1629</v>
      </c>
      <c r="AB312">
        <v>0</v>
      </c>
      <c r="AC312" t="s">
        <v>1630</v>
      </c>
      <c r="AD312">
        <v>6080386423</v>
      </c>
      <c r="AE312" t="s">
        <v>1619</v>
      </c>
    </row>
    <row r="313" spans="1:31">
      <c r="A313">
        <v>534175</v>
      </c>
      <c r="B313" t="s">
        <v>1610</v>
      </c>
      <c r="C313" t="s">
        <v>1611</v>
      </c>
      <c r="D313" t="s">
        <v>1620</v>
      </c>
      <c r="E313">
        <v>11053194</v>
      </c>
      <c r="F313" t="s">
        <v>1620</v>
      </c>
      <c r="G313" t="s">
        <v>2922</v>
      </c>
      <c r="H313" t="s">
        <v>399</v>
      </c>
      <c r="I313" t="s">
        <v>1614</v>
      </c>
      <c r="L313" t="s">
        <v>2923</v>
      </c>
      <c r="M313">
        <v>3</v>
      </c>
      <c r="N313" t="s">
        <v>2924</v>
      </c>
      <c r="O313" t="s">
        <v>1624</v>
      </c>
      <c r="P313" t="s">
        <v>2925</v>
      </c>
      <c r="Q313">
        <v>124.3844680786</v>
      </c>
      <c r="R313">
        <v>0.72270298</v>
      </c>
      <c r="S313" t="s">
        <v>1680</v>
      </c>
      <c r="T313" t="s">
        <v>73</v>
      </c>
      <c r="U313" t="s">
        <v>8</v>
      </c>
      <c r="V313">
        <v>1</v>
      </c>
      <c r="W313" t="s">
        <v>1627</v>
      </c>
      <c r="Z313" t="s">
        <v>1628</v>
      </c>
      <c r="AA313" t="s">
        <v>1629</v>
      </c>
      <c r="AB313">
        <v>0</v>
      </c>
      <c r="AC313" t="s">
        <v>1630</v>
      </c>
      <c r="AD313">
        <v>6070871338</v>
      </c>
      <c r="AE313" t="s">
        <v>1619</v>
      </c>
    </row>
    <row r="314" spans="1:31">
      <c r="A314">
        <v>534176</v>
      </c>
      <c r="B314" t="s">
        <v>1610</v>
      </c>
      <c r="C314" t="s">
        <v>1611</v>
      </c>
      <c r="D314" t="s">
        <v>1620</v>
      </c>
      <c r="E314">
        <v>11053194</v>
      </c>
      <c r="F314" t="s">
        <v>1620</v>
      </c>
      <c r="G314" t="s">
        <v>2926</v>
      </c>
      <c r="H314" t="s">
        <v>400</v>
      </c>
      <c r="I314" t="s">
        <v>1614</v>
      </c>
      <c r="L314" t="s">
        <v>2927</v>
      </c>
      <c r="M314">
        <v>3</v>
      </c>
      <c r="N314" t="s">
        <v>2928</v>
      </c>
      <c r="O314" t="s">
        <v>1624</v>
      </c>
      <c r="P314" t="s">
        <v>2929</v>
      </c>
      <c r="Q314">
        <v>124.3912658691</v>
      </c>
      <c r="R314">
        <v>0.712812006</v>
      </c>
      <c r="S314" t="s">
        <v>1680</v>
      </c>
      <c r="T314" t="s">
        <v>89</v>
      </c>
      <c r="U314" t="s">
        <v>8</v>
      </c>
      <c r="V314">
        <v>1</v>
      </c>
      <c r="W314" t="s">
        <v>1627</v>
      </c>
      <c r="Z314" t="s">
        <v>1628</v>
      </c>
      <c r="AA314" t="s">
        <v>1629</v>
      </c>
      <c r="AB314">
        <v>0</v>
      </c>
      <c r="AC314" t="s">
        <v>1630</v>
      </c>
      <c r="AD314">
        <v>6070871402</v>
      </c>
      <c r="AE314" t="s">
        <v>1619</v>
      </c>
    </row>
    <row r="315" spans="1:31">
      <c r="A315">
        <v>534177</v>
      </c>
      <c r="B315" t="s">
        <v>1610</v>
      </c>
      <c r="C315" t="s">
        <v>1611</v>
      </c>
      <c r="D315" t="s">
        <v>1620</v>
      </c>
      <c r="E315">
        <v>11053194</v>
      </c>
      <c r="F315" t="s">
        <v>1620</v>
      </c>
      <c r="G315" t="s">
        <v>2930</v>
      </c>
      <c r="H315" t="s">
        <v>401</v>
      </c>
      <c r="I315" t="s">
        <v>1614</v>
      </c>
      <c r="L315" t="s">
        <v>2931</v>
      </c>
      <c r="M315">
        <v>3</v>
      </c>
      <c r="N315" t="s">
        <v>2932</v>
      </c>
      <c r="O315" t="s">
        <v>1624</v>
      </c>
      <c r="P315" t="s">
        <v>2933</v>
      </c>
      <c r="Q315">
        <v>124.446395874</v>
      </c>
      <c r="R315">
        <v>0.757633984</v>
      </c>
      <c r="S315" t="s">
        <v>1680</v>
      </c>
      <c r="T315" t="s">
        <v>92</v>
      </c>
      <c r="U315" t="s">
        <v>8</v>
      </c>
      <c r="V315">
        <v>1</v>
      </c>
      <c r="W315" t="s">
        <v>1627</v>
      </c>
      <c r="Z315" t="s">
        <v>1628</v>
      </c>
      <c r="AA315" t="s">
        <v>1629</v>
      </c>
      <c r="AB315">
        <v>0</v>
      </c>
      <c r="AC315" t="s">
        <v>1647</v>
      </c>
      <c r="AD315">
        <v>6070871409</v>
      </c>
      <c r="AE315" t="s">
        <v>1619</v>
      </c>
    </row>
    <row r="316" spans="1:31">
      <c r="A316">
        <v>534178</v>
      </c>
      <c r="B316" t="s">
        <v>1610</v>
      </c>
      <c r="C316" t="s">
        <v>1611</v>
      </c>
      <c r="D316" t="s">
        <v>1620</v>
      </c>
      <c r="E316">
        <v>11053199</v>
      </c>
      <c r="F316" t="s">
        <v>1620</v>
      </c>
      <c r="G316" t="s">
        <v>2934</v>
      </c>
      <c r="H316" t="s">
        <v>402</v>
      </c>
      <c r="I316" t="s">
        <v>1614</v>
      </c>
      <c r="L316" t="s">
        <v>2935</v>
      </c>
      <c r="M316">
        <v>3</v>
      </c>
      <c r="N316" t="s">
        <v>2936</v>
      </c>
      <c r="O316" t="s">
        <v>1624</v>
      </c>
      <c r="P316" t="s">
        <v>2937</v>
      </c>
      <c r="Q316">
        <v>124.5886001587</v>
      </c>
      <c r="R316">
        <v>0.711682022</v>
      </c>
      <c r="S316" t="s">
        <v>1626</v>
      </c>
      <c r="T316" t="s">
        <v>157</v>
      </c>
      <c r="U316" t="s">
        <v>8</v>
      </c>
      <c r="V316">
        <v>1</v>
      </c>
      <c r="W316" t="s">
        <v>1627</v>
      </c>
      <c r="Z316" t="s">
        <v>1628</v>
      </c>
      <c r="AA316" t="s">
        <v>1629</v>
      </c>
      <c r="AB316">
        <v>0</v>
      </c>
      <c r="AC316" t="s">
        <v>1647</v>
      </c>
      <c r="AD316">
        <v>6070871411</v>
      </c>
      <c r="AE316" t="s">
        <v>1619</v>
      </c>
    </row>
    <row r="317" spans="1:31">
      <c r="A317">
        <v>534179</v>
      </c>
      <c r="B317" t="s">
        <v>1610</v>
      </c>
      <c r="C317" t="s">
        <v>1611</v>
      </c>
      <c r="D317" t="s">
        <v>1620</v>
      </c>
      <c r="E317">
        <v>11053199</v>
      </c>
      <c r="F317" t="s">
        <v>1620</v>
      </c>
      <c r="G317" t="s">
        <v>2938</v>
      </c>
      <c r="H317" t="s">
        <v>403</v>
      </c>
      <c r="I317" t="s">
        <v>1614</v>
      </c>
      <c r="L317" t="s">
        <v>2939</v>
      </c>
      <c r="M317">
        <v>3</v>
      </c>
      <c r="N317" t="s">
        <v>2940</v>
      </c>
      <c r="O317" t="s">
        <v>1624</v>
      </c>
      <c r="P317" t="s">
        <v>2941</v>
      </c>
      <c r="Q317">
        <v>124.5887832642</v>
      </c>
      <c r="R317">
        <v>0.709550977</v>
      </c>
      <c r="S317" t="s">
        <v>1626</v>
      </c>
      <c r="T317" t="s">
        <v>157</v>
      </c>
      <c r="U317" t="s">
        <v>8</v>
      </c>
      <c r="V317">
        <v>1</v>
      </c>
      <c r="W317" t="s">
        <v>1627</v>
      </c>
      <c r="Z317" t="s">
        <v>1628</v>
      </c>
      <c r="AA317" t="s">
        <v>1629</v>
      </c>
      <c r="AB317">
        <v>0</v>
      </c>
      <c r="AC317" t="s">
        <v>1630</v>
      </c>
      <c r="AD317">
        <v>6070871412</v>
      </c>
      <c r="AE317" t="s">
        <v>1619</v>
      </c>
    </row>
    <row r="318" spans="1:31">
      <c r="A318">
        <v>534180</v>
      </c>
      <c r="B318" t="s">
        <v>1610</v>
      </c>
      <c r="C318" t="s">
        <v>1611</v>
      </c>
      <c r="D318" t="s">
        <v>1620</v>
      </c>
      <c r="E318">
        <v>11053194</v>
      </c>
      <c r="F318" t="s">
        <v>1620</v>
      </c>
      <c r="G318" t="s">
        <v>2942</v>
      </c>
      <c r="H318" t="s">
        <v>404</v>
      </c>
      <c r="I318" t="s">
        <v>1614</v>
      </c>
      <c r="L318" t="s">
        <v>2943</v>
      </c>
      <c r="M318">
        <v>3</v>
      </c>
      <c r="N318" t="s">
        <v>2944</v>
      </c>
      <c r="O318" t="s">
        <v>1624</v>
      </c>
      <c r="P318" t="s">
        <v>2945</v>
      </c>
      <c r="Q318">
        <v>124.525604248</v>
      </c>
      <c r="R318">
        <v>0.789075971</v>
      </c>
      <c r="S318" t="s">
        <v>1680</v>
      </c>
      <c r="T318" t="s">
        <v>98</v>
      </c>
      <c r="U318" t="s">
        <v>8</v>
      </c>
      <c r="V318">
        <v>1</v>
      </c>
      <c r="W318" t="s">
        <v>1627</v>
      </c>
      <c r="Z318" t="s">
        <v>1628</v>
      </c>
      <c r="AA318" t="s">
        <v>1629</v>
      </c>
      <c r="AB318">
        <v>0</v>
      </c>
      <c r="AC318" t="s">
        <v>1630</v>
      </c>
      <c r="AD318">
        <v>6070871418</v>
      </c>
      <c r="AE318" t="s">
        <v>1619</v>
      </c>
    </row>
    <row r="319" spans="1:31">
      <c r="A319">
        <v>534181</v>
      </c>
      <c r="B319" t="s">
        <v>1610</v>
      </c>
      <c r="C319" t="s">
        <v>1611</v>
      </c>
      <c r="D319" t="s">
        <v>1620</v>
      </c>
      <c r="E319">
        <v>11053194</v>
      </c>
      <c r="F319" t="s">
        <v>1620</v>
      </c>
      <c r="G319" t="s">
        <v>2946</v>
      </c>
      <c r="H319" t="s">
        <v>405</v>
      </c>
      <c r="I319" t="s">
        <v>1614</v>
      </c>
      <c r="L319" t="s">
        <v>2947</v>
      </c>
      <c r="M319">
        <v>3</v>
      </c>
      <c r="N319" t="s">
        <v>2948</v>
      </c>
      <c r="O319" t="s">
        <v>1624</v>
      </c>
      <c r="P319" t="s">
        <v>2949</v>
      </c>
      <c r="Q319">
        <v>124.463218689</v>
      </c>
      <c r="R319">
        <v>0.789310992</v>
      </c>
      <c r="S319" t="s">
        <v>1680</v>
      </c>
      <c r="T319" t="s">
        <v>122</v>
      </c>
      <c r="U319" t="s">
        <v>39</v>
      </c>
      <c r="V319">
        <v>1</v>
      </c>
      <c r="W319" t="s">
        <v>1627</v>
      </c>
      <c r="Z319" t="s">
        <v>1628</v>
      </c>
      <c r="AA319" t="s">
        <v>1629</v>
      </c>
      <c r="AB319">
        <v>0</v>
      </c>
      <c r="AC319" t="s">
        <v>1630</v>
      </c>
      <c r="AD319">
        <v>6070871420</v>
      </c>
      <c r="AE319" t="s">
        <v>1619</v>
      </c>
    </row>
    <row r="320" spans="1:31">
      <c r="A320">
        <v>534182</v>
      </c>
      <c r="B320" t="s">
        <v>1610</v>
      </c>
      <c r="C320" t="s">
        <v>1611</v>
      </c>
      <c r="D320" t="s">
        <v>1620</v>
      </c>
      <c r="E320">
        <v>11053194</v>
      </c>
      <c r="F320" t="s">
        <v>1620</v>
      </c>
      <c r="G320" t="s">
        <v>2950</v>
      </c>
      <c r="H320" t="s">
        <v>406</v>
      </c>
      <c r="I320" t="s">
        <v>1614</v>
      </c>
      <c r="L320" t="s">
        <v>2951</v>
      </c>
      <c r="M320">
        <v>3</v>
      </c>
      <c r="N320" t="s">
        <v>2952</v>
      </c>
      <c r="O320" t="s">
        <v>1624</v>
      </c>
      <c r="P320" t="s">
        <v>2953</v>
      </c>
      <c r="Q320">
        <v>124.4266586304</v>
      </c>
      <c r="R320">
        <v>0.796208024</v>
      </c>
      <c r="S320" t="s">
        <v>1680</v>
      </c>
      <c r="T320" t="s">
        <v>103</v>
      </c>
      <c r="U320" t="s">
        <v>101</v>
      </c>
      <c r="V320">
        <v>1</v>
      </c>
      <c r="W320" t="s">
        <v>1627</v>
      </c>
      <c r="Z320" t="s">
        <v>1628</v>
      </c>
      <c r="AA320" t="s">
        <v>1629</v>
      </c>
      <c r="AB320">
        <v>0</v>
      </c>
      <c r="AC320" t="s">
        <v>1630</v>
      </c>
      <c r="AD320">
        <v>6070871453</v>
      </c>
      <c r="AE320" t="s">
        <v>1619</v>
      </c>
    </row>
    <row r="321" spans="1:31">
      <c r="A321">
        <v>534183</v>
      </c>
      <c r="B321" t="s">
        <v>1610</v>
      </c>
      <c r="C321" t="s">
        <v>1611</v>
      </c>
      <c r="D321" t="s">
        <v>1620</v>
      </c>
      <c r="E321">
        <v>11053194</v>
      </c>
      <c r="F321" t="s">
        <v>1620</v>
      </c>
      <c r="G321" t="s">
        <v>2954</v>
      </c>
      <c r="H321" t="s">
        <v>407</v>
      </c>
      <c r="I321" t="s">
        <v>1614</v>
      </c>
      <c r="L321" t="s">
        <v>2955</v>
      </c>
      <c r="M321">
        <v>3</v>
      </c>
      <c r="N321" t="s">
        <v>2956</v>
      </c>
      <c r="O321" t="s">
        <v>1624</v>
      </c>
      <c r="P321" t="s">
        <v>2957</v>
      </c>
      <c r="Q321">
        <v>124.4238357544</v>
      </c>
      <c r="R321">
        <v>0.797695994</v>
      </c>
      <c r="S321" t="s">
        <v>1680</v>
      </c>
      <c r="T321" t="s">
        <v>103</v>
      </c>
      <c r="U321" t="s">
        <v>101</v>
      </c>
      <c r="V321">
        <v>1</v>
      </c>
      <c r="W321" t="s">
        <v>1627</v>
      </c>
      <c r="Z321" t="s">
        <v>1628</v>
      </c>
      <c r="AA321" t="s">
        <v>1629</v>
      </c>
      <c r="AB321">
        <v>0</v>
      </c>
      <c r="AC321" t="s">
        <v>1647</v>
      </c>
      <c r="AD321">
        <v>6070871454</v>
      </c>
      <c r="AE321" t="s">
        <v>1619</v>
      </c>
    </row>
    <row r="322" spans="1:31">
      <c r="A322">
        <v>534194</v>
      </c>
      <c r="B322" t="s">
        <v>1610</v>
      </c>
      <c r="C322" t="s">
        <v>1611</v>
      </c>
      <c r="D322" t="s">
        <v>1648</v>
      </c>
      <c r="E322">
        <v>11053210</v>
      </c>
      <c r="F322" t="s">
        <v>1648</v>
      </c>
      <c r="G322" t="s">
        <v>2958</v>
      </c>
      <c r="H322" t="s">
        <v>408</v>
      </c>
      <c r="I322" t="s">
        <v>1614</v>
      </c>
      <c r="L322" t="s">
        <v>2959</v>
      </c>
      <c r="M322">
        <v>3</v>
      </c>
      <c r="N322" t="s">
        <v>2960</v>
      </c>
      <c r="O322" t="s">
        <v>1624</v>
      </c>
      <c r="P322" t="s">
        <v>2961</v>
      </c>
      <c r="Q322">
        <v>124.11059</v>
      </c>
      <c r="R322">
        <v>0.39754</v>
      </c>
      <c r="S322" t="s">
        <v>105</v>
      </c>
      <c r="T322" t="s">
        <v>105</v>
      </c>
      <c r="U322" t="s">
        <v>22</v>
      </c>
      <c r="V322">
        <v>1</v>
      </c>
      <c r="W322" t="s">
        <v>1627</v>
      </c>
      <c r="Z322" t="s">
        <v>1628</v>
      </c>
      <c r="AA322" t="s">
        <v>1629</v>
      </c>
      <c r="AB322">
        <v>0</v>
      </c>
      <c r="AC322" t="s">
        <v>1647</v>
      </c>
      <c r="AD322">
        <v>6070897456</v>
      </c>
      <c r="AE322" t="s">
        <v>1619</v>
      </c>
    </row>
    <row r="323" spans="1:31">
      <c r="A323">
        <v>534195</v>
      </c>
      <c r="B323" t="s">
        <v>1610</v>
      </c>
      <c r="C323" t="s">
        <v>1611</v>
      </c>
      <c r="D323" t="s">
        <v>1648</v>
      </c>
      <c r="E323">
        <v>11053210</v>
      </c>
      <c r="F323" t="s">
        <v>1648</v>
      </c>
      <c r="G323" t="s">
        <v>2962</v>
      </c>
      <c r="H323" t="s">
        <v>409</v>
      </c>
      <c r="I323" t="s">
        <v>1614</v>
      </c>
      <c r="L323" t="s">
        <v>2963</v>
      </c>
      <c r="M323">
        <v>3</v>
      </c>
      <c r="N323" t="s">
        <v>2964</v>
      </c>
      <c r="O323" t="s">
        <v>1624</v>
      </c>
      <c r="P323" t="s">
        <v>2965</v>
      </c>
      <c r="Q323">
        <v>124.1146</v>
      </c>
      <c r="R323">
        <v>0.39692</v>
      </c>
      <c r="S323" t="s">
        <v>105</v>
      </c>
      <c r="T323" t="s">
        <v>105</v>
      </c>
      <c r="U323" t="s">
        <v>22</v>
      </c>
      <c r="V323">
        <v>1</v>
      </c>
      <c r="W323" t="s">
        <v>1627</v>
      </c>
      <c r="Z323" t="s">
        <v>1628</v>
      </c>
      <c r="AA323" t="s">
        <v>1629</v>
      </c>
      <c r="AB323">
        <v>0</v>
      </c>
      <c r="AC323" t="s">
        <v>1630</v>
      </c>
      <c r="AD323">
        <v>6070897459</v>
      </c>
      <c r="AE323" t="s">
        <v>1619</v>
      </c>
    </row>
    <row r="324" spans="1:31">
      <c r="A324">
        <v>534562</v>
      </c>
      <c r="B324" t="s">
        <v>1610</v>
      </c>
      <c r="C324" t="s">
        <v>1611</v>
      </c>
      <c r="D324" t="s">
        <v>1924</v>
      </c>
      <c r="E324">
        <v>11053151</v>
      </c>
      <c r="F324" t="s">
        <v>1924</v>
      </c>
      <c r="G324" t="s">
        <v>2966</v>
      </c>
      <c r="H324" t="s">
        <v>411</v>
      </c>
      <c r="I324" t="s">
        <v>1614</v>
      </c>
      <c r="L324" t="s">
        <v>2967</v>
      </c>
      <c r="M324">
        <v>3</v>
      </c>
      <c r="N324" t="s">
        <v>2968</v>
      </c>
      <c r="O324" t="s">
        <v>1624</v>
      </c>
      <c r="P324" t="s">
        <v>2969</v>
      </c>
      <c r="Q324">
        <v>124.295898</v>
      </c>
      <c r="R324">
        <v>0.743908</v>
      </c>
      <c r="S324" t="s">
        <v>2970</v>
      </c>
      <c r="T324" t="s">
        <v>410</v>
      </c>
      <c r="U324" t="s">
        <v>132</v>
      </c>
      <c r="V324">
        <v>1</v>
      </c>
      <c r="W324" t="s">
        <v>1627</v>
      </c>
      <c r="Z324" t="s">
        <v>1628</v>
      </c>
      <c r="AA324" t="s">
        <v>1629</v>
      </c>
      <c r="AC324" t="s">
        <v>1647</v>
      </c>
      <c r="AD324">
        <v>6070899413</v>
      </c>
      <c r="AE324" t="s">
        <v>1619</v>
      </c>
    </row>
    <row r="325" spans="1:31">
      <c r="A325">
        <v>517999</v>
      </c>
      <c r="B325" t="s">
        <v>1610</v>
      </c>
      <c r="C325" t="s">
        <v>1611</v>
      </c>
      <c r="D325" t="s">
        <v>1924</v>
      </c>
      <c r="E325">
        <v>11053176</v>
      </c>
      <c r="F325" t="s">
        <v>1924</v>
      </c>
      <c r="G325" t="s">
        <v>2971</v>
      </c>
      <c r="H325" t="s">
        <v>413</v>
      </c>
      <c r="I325" t="s">
        <v>1614</v>
      </c>
      <c r="L325" t="s">
        <v>2972</v>
      </c>
      <c r="M325">
        <v>3</v>
      </c>
      <c r="N325" t="s">
        <v>2973</v>
      </c>
      <c r="O325" t="s">
        <v>1617</v>
      </c>
      <c r="P325" t="s">
        <v>2974</v>
      </c>
      <c r="Q325">
        <v>124.261299</v>
      </c>
      <c r="R325">
        <v>0.604351</v>
      </c>
      <c r="S325" t="s">
        <v>412</v>
      </c>
      <c r="T325" t="s">
        <v>412</v>
      </c>
      <c r="U325" t="s">
        <v>173</v>
      </c>
      <c r="W325" t="s">
        <v>1671</v>
      </c>
      <c r="Z325" t="s">
        <v>1628</v>
      </c>
      <c r="AA325" t="s">
        <v>1629</v>
      </c>
      <c r="AC325" t="s">
        <v>1647</v>
      </c>
      <c r="AD325">
        <v>6070914880</v>
      </c>
      <c r="AE325" t="s">
        <v>1619</v>
      </c>
    </row>
    <row r="326" spans="1:31">
      <c r="A326">
        <v>518006</v>
      </c>
      <c r="B326" t="s">
        <v>1610</v>
      </c>
      <c r="C326" t="s">
        <v>1611</v>
      </c>
      <c r="D326" t="s">
        <v>1924</v>
      </c>
      <c r="E326">
        <v>11053176</v>
      </c>
      <c r="F326" t="s">
        <v>1924</v>
      </c>
      <c r="G326" t="s">
        <v>2975</v>
      </c>
      <c r="H326" t="s">
        <v>414</v>
      </c>
      <c r="I326" t="s">
        <v>1614</v>
      </c>
      <c r="L326" t="s">
        <v>2976</v>
      </c>
      <c r="M326">
        <v>3</v>
      </c>
      <c r="N326" t="s">
        <v>2977</v>
      </c>
      <c r="O326" t="s">
        <v>2978</v>
      </c>
      <c r="P326" t="s">
        <v>2979</v>
      </c>
      <c r="Q326">
        <v>124.26606</v>
      </c>
      <c r="R326">
        <v>0.58878</v>
      </c>
      <c r="S326" t="s">
        <v>2980</v>
      </c>
      <c r="T326" t="s">
        <v>131</v>
      </c>
      <c r="U326" t="s">
        <v>132</v>
      </c>
      <c r="V326">
        <v>1</v>
      </c>
      <c r="W326" t="s">
        <v>1627</v>
      </c>
      <c r="Z326" t="s">
        <v>1628</v>
      </c>
      <c r="AA326" t="s">
        <v>1629</v>
      </c>
      <c r="AB326">
        <v>0</v>
      </c>
      <c r="AC326" t="s">
        <v>1630</v>
      </c>
      <c r="AD326">
        <v>6176532992</v>
      </c>
      <c r="AE326" t="s">
        <v>1619</v>
      </c>
    </row>
    <row r="327" spans="1:31">
      <c r="A327">
        <v>518007</v>
      </c>
      <c r="B327" t="s">
        <v>1610</v>
      </c>
      <c r="C327" t="s">
        <v>1611</v>
      </c>
      <c r="D327" t="s">
        <v>1612</v>
      </c>
      <c r="E327">
        <v>11053186</v>
      </c>
      <c r="F327" t="s">
        <v>1612</v>
      </c>
      <c r="G327" t="s">
        <v>2981</v>
      </c>
      <c r="H327" t="s">
        <v>415</v>
      </c>
      <c r="I327" t="s">
        <v>1614</v>
      </c>
      <c r="L327" t="s">
        <v>2982</v>
      </c>
      <c r="M327">
        <v>3</v>
      </c>
      <c r="N327" t="s">
        <v>2983</v>
      </c>
      <c r="O327" t="s">
        <v>2978</v>
      </c>
      <c r="P327" t="s">
        <v>2984</v>
      </c>
      <c r="Q327">
        <v>123.26178</v>
      </c>
      <c r="R327">
        <v>0.91017</v>
      </c>
      <c r="S327" t="s">
        <v>437</v>
      </c>
      <c r="T327" t="s">
        <v>4</v>
      </c>
      <c r="U327" t="s">
        <v>4</v>
      </c>
      <c r="V327">
        <v>1</v>
      </c>
      <c r="W327" t="s">
        <v>1627</v>
      </c>
      <c r="Z327" t="s">
        <v>1628</v>
      </c>
      <c r="AA327" t="s">
        <v>1629</v>
      </c>
      <c r="AB327">
        <v>0</v>
      </c>
      <c r="AC327" t="s">
        <v>1647</v>
      </c>
      <c r="AD327">
        <v>6198434268</v>
      </c>
      <c r="AE327" t="s">
        <v>1619</v>
      </c>
    </row>
    <row r="328" spans="1:31">
      <c r="A328">
        <v>518367</v>
      </c>
      <c r="B328" t="s">
        <v>1610</v>
      </c>
      <c r="C328" t="s">
        <v>1611</v>
      </c>
      <c r="D328" t="s">
        <v>2052</v>
      </c>
      <c r="E328">
        <v>11053142</v>
      </c>
      <c r="F328" t="s">
        <v>2052</v>
      </c>
      <c r="G328" t="s">
        <v>2985</v>
      </c>
      <c r="H328" t="s">
        <v>416</v>
      </c>
      <c r="I328" t="s">
        <v>1614</v>
      </c>
      <c r="L328" t="s">
        <v>2986</v>
      </c>
      <c r="M328">
        <v>3</v>
      </c>
      <c r="N328" t="s">
        <v>2987</v>
      </c>
      <c r="O328" t="s">
        <v>1624</v>
      </c>
      <c r="P328" t="s">
        <v>2988</v>
      </c>
      <c r="Q328">
        <v>124.10674</v>
      </c>
      <c r="R328">
        <v>0.91999</v>
      </c>
      <c r="S328" t="s">
        <v>2262</v>
      </c>
      <c r="T328" t="s">
        <v>342</v>
      </c>
      <c r="U328" t="s">
        <v>39</v>
      </c>
      <c r="V328">
        <v>1</v>
      </c>
      <c r="W328" t="s">
        <v>1627</v>
      </c>
      <c r="Z328" t="s">
        <v>1628</v>
      </c>
      <c r="AA328" t="s">
        <v>1629</v>
      </c>
      <c r="AB328">
        <v>0</v>
      </c>
      <c r="AC328" t="s">
        <v>1630</v>
      </c>
      <c r="AD328">
        <v>6070825978</v>
      </c>
      <c r="AE328" t="s">
        <v>1619</v>
      </c>
    </row>
    <row r="329" spans="1:31">
      <c r="A329">
        <v>518371</v>
      </c>
      <c r="B329" t="s">
        <v>1610</v>
      </c>
      <c r="C329" t="s">
        <v>1611</v>
      </c>
      <c r="D329" t="s">
        <v>1924</v>
      </c>
      <c r="E329">
        <v>11053176</v>
      </c>
      <c r="F329" t="s">
        <v>1924</v>
      </c>
      <c r="G329" t="s">
        <v>2989</v>
      </c>
      <c r="H329" t="s">
        <v>417</v>
      </c>
      <c r="I329" t="s">
        <v>1614</v>
      </c>
      <c r="L329" t="s">
        <v>2990</v>
      </c>
      <c r="M329">
        <v>3</v>
      </c>
      <c r="N329" t="s">
        <v>2991</v>
      </c>
      <c r="O329" t="s">
        <v>1624</v>
      </c>
      <c r="P329" t="s">
        <v>2992</v>
      </c>
      <c r="Q329">
        <v>124.230914</v>
      </c>
      <c r="R329">
        <v>0.568914</v>
      </c>
      <c r="S329" t="s">
        <v>1195</v>
      </c>
      <c r="T329" t="s">
        <v>131</v>
      </c>
      <c r="U329" t="s">
        <v>132</v>
      </c>
      <c r="V329">
        <v>1</v>
      </c>
      <c r="W329" t="s">
        <v>1627</v>
      </c>
      <c r="Z329" t="s">
        <v>1628</v>
      </c>
      <c r="AA329" t="s">
        <v>1629</v>
      </c>
      <c r="AB329">
        <v>0</v>
      </c>
      <c r="AC329" t="s">
        <v>1647</v>
      </c>
      <c r="AD329">
        <v>6070913493</v>
      </c>
      <c r="AE329" t="s">
        <v>1619</v>
      </c>
    </row>
    <row r="330" spans="1:31">
      <c r="A330">
        <v>518373</v>
      </c>
      <c r="B330" t="s">
        <v>1610</v>
      </c>
      <c r="C330" t="s">
        <v>1611</v>
      </c>
      <c r="D330" t="s">
        <v>1924</v>
      </c>
      <c r="E330">
        <v>11053152</v>
      </c>
      <c r="F330" t="s">
        <v>1924</v>
      </c>
      <c r="G330" t="s">
        <v>2993</v>
      </c>
      <c r="H330" t="s">
        <v>419</v>
      </c>
      <c r="I330" t="s">
        <v>1614</v>
      </c>
      <c r="L330" t="s">
        <v>2994</v>
      </c>
      <c r="M330">
        <v>2</v>
      </c>
      <c r="N330" t="s">
        <v>2995</v>
      </c>
      <c r="O330" t="s">
        <v>1624</v>
      </c>
      <c r="P330" t="s">
        <v>2996</v>
      </c>
      <c r="Q330">
        <v>124.3047850746</v>
      </c>
      <c r="R330">
        <v>0.733879886</v>
      </c>
      <c r="S330" t="s">
        <v>2997</v>
      </c>
      <c r="T330" t="s">
        <v>418</v>
      </c>
      <c r="U330" t="s">
        <v>132</v>
      </c>
      <c r="V330">
        <v>1</v>
      </c>
      <c r="W330" t="s">
        <v>1627</v>
      </c>
      <c r="Z330" t="s">
        <v>1628</v>
      </c>
      <c r="AA330" t="s">
        <v>1629</v>
      </c>
      <c r="AB330">
        <v>0</v>
      </c>
      <c r="AC330" t="s">
        <v>1647</v>
      </c>
      <c r="AD330">
        <v>6070913502</v>
      </c>
      <c r="AE330" t="s">
        <v>1619</v>
      </c>
    </row>
    <row r="331" spans="1:31">
      <c r="A331">
        <v>518408</v>
      </c>
      <c r="B331" t="s">
        <v>1610</v>
      </c>
      <c r="C331" t="s">
        <v>1611</v>
      </c>
      <c r="D331" t="s">
        <v>1924</v>
      </c>
      <c r="E331">
        <v>11053154</v>
      </c>
      <c r="F331" t="s">
        <v>1924</v>
      </c>
      <c r="G331" t="s">
        <v>2998</v>
      </c>
      <c r="H331" t="s">
        <v>420</v>
      </c>
      <c r="I331" t="s">
        <v>1614</v>
      </c>
      <c r="L331" t="s">
        <v>2999</v>
      </c>
      <c r="M331">
        <v>3</v>
      </c>
      <c r="N331" t="s">
        <v>3000</v>
      </c>
      <c r="O331" t="s">
        <v>1624</v>
      </c>
      <c r="P331" t="s">
        <v>3001</v>
      </c>
      <c r="Q331">
        <v>124.293083</v>
      </c>
      <c r="R331">
        <v>0.60005</v>
      </c>
      <c r="S331" t="s">
        <v>3002</v>
      </c>
      <c r="T331" t="s">
        <v>136</v>
      </c>
      <c r="U331" t="s">
        <v>132</v>
      </c>
      <c r="V331">
        <v>1</v>
      </c>
      <c r="W331" t="s">
        <v>1627</v>
      </c>
      <c r="Z331" t="s">
        <v>1628</v>
      </c>
      <c r="AA331" t="s">
        <v>1629</v>
      </c>
      <c r="AB331">
        <v>0</v>
      </c>
      <c r="AC331" t="s">
        <v>1630</v>
      </c>
      <c r="AD331">
        <v>6070904457</v>
      </c>
      <c r="AE331" t="s">
        <v>1619</v>
      </c>
    </row>
    <row r="332" spans="1:31">
      <c r="A332">
        <v>518409</v>
      </c>
      <c r="B332" t="s">
        <v>1610</v>
      </c>
      <c r="C332" t="s">
        <v>1611</v>
      </c>
      <c r="D332" t="s">
        <v>1924</v>
      </c>
      <c r="E332">
        <v>11053154</v>
      </c>
      <c r="F332" t="s">
        <v>1924</v>
      </c>
      <c r="G332" t="s">
        <v>3003</v>
      </c>
      <c r="H332" t="s">
        <v>421</v>
      </c>
      <c r="I332" t="s">
        <v>1614</v>
      </c>
      <c r="L332" t="s">
        <v>3004</v>
      </c>
      <c r="M332">
        <v>3</v>
      </c>
      <c r="N332" t="s">
        <v>3005</v>
      </c>
      <c r="O332" t="s">
        <v>1624</v>
      </c>
      <c r="P332" t="s">
        <v>3006</v>
      </c>
      <c r="Q332">
        <v>124.289367</v>
      </c>
      <c r="R332">
        <v>0.605483</v>
      </c>
      <c r="S332" t="s">
        <v>3007</v>
      </c>
      <c r="T332" t="s">
        <v>136</v>
      </c>
      <c r="U332" t="s">
        <v>132</v>
      </c>
      <c r="V332">
        <v>1</v>
      </c>
      <c r="W332" t="s">
        <v>1627</v>
      </c>
      <c r="Z332" t="s">
        <v>1628</v>
      </c>
      <c r="AA332" t="s">
        <v>1629</v>
      </c>
      <c r="AB332">
        <v>0</v>
      </c>
      <c r="AC332" t="s">
        <v>1630</v>
      </c>
      <c r="AD332">
        <v>6070904459</v>
      </c>
      <c r="AE332" t="s">
        <v>1619</v>
      </c>
    </row>
    <row r="333" spans="1:31">
      <c r="A333">
        <v>518410</v>
      </c>
      <c r="B333" t="s">
        <v>1610</v>
      </c>
      <c r="C333" t="s">
        <v>1611</v>
      </c>
      <c r="D333" t="s">
        <v>1924</v>
      </c>
      <c r="E333">
        <v>11053154</v>
      </c>
      <c r="F333" t="s">
        <v>1924</v>
      </c>
      <c r="G333" t="s">
        <v>3008</v>
      </c>
      <c r="H333" t="s">
        <v>422</v>
      </c>
      <c r="I333" t="s">
        <v>1614</v>
      </c>
      <c r="L333" t="s">
        <v>3009</v>
      </c>
      <c r="M333">
        <v>1</v>
      </c>
      <c r="N333" t="s">
        <v>3010</v>
      </c>
      <c r="O333" t="s">
        <v>1624</v>
      </c>
      <c r="P333" t="s">
        <v>3011</v>
      </c>
      <c r="Q333">
        <v>124.3122</v>
      </c>
      <c r="R333">
        <v>0.665467</v>
      </c>
      <c r="S333" t="s">
        <v>3007</v>
      </c>
      <c r="T333" t="s">
        <v>136</v>
      </c>
      <c r="U333" t="s">
        <v>132</v>
      </c>
      <c r="V333">
        <v>1</v>
      </c>
      <c r="W333" t="s">
        <v>1627</v>
      </c>
      <c r="Z333" t="s">
        <v>1628</v>
      </c>
      <c r="AA333" t="s">
        <v>1629</v>
      </c>
      <c r="AB333">
        <v>0</v>
      </c>
      <c r="AC333" t="s">
        <v>1630</v>
      </c>
      <c r="AD333">
        <v>6070904463</v>
      </c>
      <c r="AE333" t="s">
        <v>1619</v>
      </c>
    </row>
    <row r="334" spans="1:31">
      <c r="A334">
        <v>518411</v>
      </c>
      <c r="B334" t="s">
        <v>1610</v>
      </c>
      <c r="C334" t="s">
        <v>1611</v>
      </c>
      <c r="D334" t="s">
        <v>1924</v>
      </c>
      <c r="E334">
        <v>11053154</v>
      </c>
      <c r="F334" t="s">
        <v>1924</v>
      </c>
      <c r="G334" t="s">
        <v>3012</v>
      </c>
      <c r="H334" t="s">
        <v>423</v>
      </c>
      <c r="I334" t="s">
        <v>1614</v>
      </c>
      <c r="L334" t="s">
        <v>3013</v>
      </c>
      <c r="M334">
        <v>3</v>
      </c>
      <c r="N334" t="s">
        <v>3014</v>
      </c>
      <c r="O334" t="s">
        <v>1624</v>
      </c>
      <c r="P334" t="s">
        <v>3015</v>
      </c>
      <c r="Q334">
        <v>124.301912</v>
      </c>
      <c r="R334">
        <v>0.680354</v>
      </c>
      <c r="S334" t="s">
        <v>3007</v>
      </c>
      <c r="T334" t="s">
        <v>136</v>
      </c>
      <c r="U334" t="s">
        <v>132</v>
      </c>
      <c r="V334">
        <v>1</v>
      </c>
      <c r="W334" t="s">
        <v>1627</v>
      </c>
      <c r="Z334" t="s">
        <v>1628</v>
      </c>
      <c r="AA334" t="s">
        <v>1629</v>
      </c>
      <c r="AB334">
        <v>0</v>
      </c>
      <c r="AC334" t="s">
        <v>1630</v>
      </c>
      <c r="AD334">
        <v>6070904466</v>
      </c>
      <c r="AE334" t="s">
        <v>1619</v>
      </c>
    </row>
    <row r="335" spans="1:31">
      <c r="A335">
        <v>518412</v>
      </c>
      <c r="B335" t="s">
        <v>1610</v>
      </c>
      <c r="C335" t="s">
        <v>1611</v>
      </c>
      <c r="D335" t="s">
        <v>2066</v>
      </c>
      <c r="E335">
        <v>11053174</v>
      </c>
      <c r="F335" t="s">
        <v>2066</v>
      </c>
      <c r="G335" t="s">
        <v>3016</v>
      </c>
      <c r="H335" t="s">
        <v>424</v>
      </c>
      <c r="I335" t="s">
        <v>1614</v>
      </c>
      <c r="L335" t="s">
        <v>3017</v>
      </c>
      <c r="M335">
        <v>3</v>
      </c>
      <c r="N335" t="s">
        <v>3018</v>
      </c>
      <c r="O335" t="s">
        <v>1624</v>
      </c>
      <c r="P335" t="s">
        <v>3019</v>
      </c>
      <c r="Q335">
        <v>124.0056</v>
      </c>
      <c r="R335">
        <v>0.58201</v>
      </c>
      <c r="S335" t="s">
        <v>2262</v>
      </c>
      <c r="T335" t="s">
        <v>131</v>
      </c>
      <c r="U335" t="s">
        <v>131</v>
      </c>
      <c r="V335">
        <v>1</v>
      </c>
      <c r="W335" t="s">
        <v>1627</v>
      </c>
      <c r="Z335" t="s">
        <v>1628</v>
      </c>
      <c r="AA335" t="s">
        <v>1629</v>
      </c>
      <c r="AB335">
        <v>0</v>
      </c>
      <c r="AC335" t="s">
        <v>1630</v>
      </c>
      <c r="AD335">
        <v>6070819931</v>
      </c>
      <c r="AE335" t="s">
        <v>1619</v>
      </c>
    </row>
    <row r="336" spans="1:31">
      <c r="A336">
        <v>518413</v>
      </c>
      <c r="B336" t="s">
        <v>1610</v>
      </c>
      <c r="C336" t="s">
        <v>1611</v>
      </c>
      <c r="D336" t="s">
        <v>2066</v>
      </c>
      <c r="E336">
        <v>11053174</v>
      </c>
      <c r="F336" t="s">
        <v>2066</v>
      </c>
      <c r="G336" t="s">
        <v>3020</v>
      </c>
      <c r="H336" t="s">
        <v>425</v>
      </c>
      <c r="I336" t="s">
        <v>1614</v>
      </c>
      <c r="L336" t="s">
        <v>3021</v>
      </c>
      <c r="M336">
        <v>3</v>
      </c>
      <c r="N336" t="s">
        <v>3022</v>
      </c>
      <c r="O336" t="s">
        <v>1624</v>
      </c>
      <c r="P336" t="s">
        <v>3023</v>
      </c>
      <c r="Q336">
        <v>123.9968</v>
      </c>
      <c r="R336">
        <v>0.57643</v>
      </c>
      <c r="S336" t="s">
        <v>2262</v>
      </c>
      <c r="T336" t="s">
        <v>131</v>
      </c>
      <c r="U336" t="s">
        <v>131</v>
      </c>
      <c r="V336">
        <v>1</v>
      </c>
      <c r="W336" t="s">
        <v>1627</v>
      </c>
      <c r="Z336" t="s">
        <v>1628</v>
      </c>
      <c r="AA336" t="s">
        <v>1629</v>
      </c>
      <c r="AB336">
        <v>0</v>
      </c>
      <c r="AC336" t="s">
        <v>1630</v>
      </c>
      <c r="AD336">
        <v>6070819936</v>
      </c>
      <c r="AE336" t="s">
        <v>1619</v>
      </c>
    </row>
    <row r="337" spans="1:31">
      <c r="A337">
        <v>518414</v>
      </c>
      <c r="B337" t="s">
        <v>1610</v>
      </c>
      <c r="C337" t="s">
        <v>1611</v>
      </c>
      <c r="D337" t="s">
        <v>2066</v>
      </c>
      <c r="E337">
        <v>11053174</v>
      </c>
      <c r="F337" t="s">
        <v>2066</v>
      </c>
      <c r="G337" t="s">
        <v>3024</v>
      </c>
      <c r="H337" t="s">
        <v>426</v>
      </c>
      <c r="I337" t="s">
        <v>1614</v>
      </c>
      <c r="L337" t="s">
        <v>3025</v>
      </c>
      <c r="M337">
        <v>3</v>
      </c>
      <c r="N337" t="s">
        <v>3026</v>
      </c>
      <c r="O337" t="s">
        <v>1624</v>
      </c>
      <c r="P337" t="s">
        <v>3027</v>
      </c>
      <c r="Q337">
        <v>124.03037</v>
      </c>
      <c r="R337">
        <v>0.55342</v>
      </c>
      <c r="S337" t="s">
        <v>2262</v>
      </c>
      <c r="T337" t="s">
        <v>131</v>
      </c>
      <c r="U337" t="s">
        <v>131</v>
      </c>
      <c r="V337">
        <v>1</v>
      </c>
      <c r="W337" t="s">
        <v>1627</v>
      </c>
      <c r="Z337" t="s">
        <v>1628</v>
      </c>
      <c r="AA337" t="s">
        <v>1629</v>
      </c>
      <c r="AB337">
        <v>0</v>
      </c>
      <c r="AC337" t="s">
        <v>1647</v>
      </c>
      <c r="AD337">
        <v>6070819938</v>
      </c>
      <c r="AE337" t="s">
        <v>1619</v>
      </c>
    </row>
    <row r="338" spans="1:31">
      <c r="A338">
        <v>518440</v>
      </c>
      <c r="B338" t="s">
        <v>1610</v>
      </c>
      <c r="C338" t="s">
        <v>1611</v>
      </c>
      <c r="D338" t="s">
        <v>1612</v>
      </c>
      <c r="E338">
        <v>11053135</v>
      </c>
      <c r="F338" t="s">
        <v>1612</v>
      </c>
      <c r="G338" t="s">
        <v>3028</v>
      </c>
      <c r="H338" t="s">
        <v>428</v>
      </c>
      <c r="I338" t="s">
        <v>1614</v>
      </c>
      <c r="L338" t="s">
        <v>3029</v>
      </c>
      <c r="M338">
        <v>3</v>
      </c>
      <c r="N338" t="s">
        <v>3030</v>
      </c>
      <c r="O338" t="s">
        <v>1624</v>
      </c>
      <c r="P338" t="s">
        <v>3031</v>
      </c>
      <c r="Q338">
        <v>123.90793</v>
      </c>
      <c r="R338">
        <v>0.83522</v>
      </c>
      <c r="S338" t="s">
        <v>427</v>
      </c>
      <c r="T338" t="s">
        <v>427</v>
      </c>
      <c r="U338" t="s">
        <v>131</v>
      </c>
      <c r="V338">
        <v>1</v>
      </c>
      <c r="W338" t="s">
        <v>1627</v>
      </c>
      <c r="Z338" t="s">
        <v>1628</v>
      </c>
      <c r="AA338" t="s">
        <v>1629</v>
      </c>
      <c r="AB338">
        <v>0</v>
      </c>
      <c r="AC338" t="s">
        <v>1630</v>
      </c>
      <c r="AD338">
        <v>6070877316</v>
      </c>
      <c r="AE338" t="s">
        <v>1619</v>
      </c>
    </row>
    <row r="339" spans="1:31">
      <c r="A339">
        <v>518441</v>
      </c>
      <c r="B339" t="s">
        <v>1610</v>
      </c>
      <c r="C339" t="s">
        <v>1611</v>
      </c>
      <c r="D339" t="s">
        <v>1612</v>
      </c>
      <c r="E339">
        <v>11053187</v>
      </c>
      <c r="F339" t="s">
        <v>1612</v>
      </c>
      <c r="G339" t="s">
        <v>3032</v>
      </c>
      <c r="H339" t="s">
        <v>430</v>
      </c>
      <c r="I339" t="s">
        <v>1614</v>
      </c>
      <c r="L339" t="s">
        <v>3033</v>
      </c>
      <c r="M339">
        <v>3</v>
      </c>
      <c r="N339" t="s">
        <v>3034</v>
      </c>
      <c r="O339" t="s">
        <v>1624</v>
      </c>
      <c r="P339" t="s">
        <v>3035</v>
      </c>
      <c r="Q339">
        <v>123.29373</v>
      </c>
      <c r="R339">
        <v>0.9078</v>
      </c>
      <c r="S339" t="s">
        <v>2124</v>
      </c>
      <c r="T339" t="s">
        <v>429</v>
      </c>
      <c r="U339" t="s">
        <v>4</v>
      </c>
      <c r="V339">
        <v>1</v>
      </c>
      <c r="W339" t="s">
        <v>1627</v>
      </c>
      <c r="Z339" t="s">
        <v>1628</v>
      </c>
      <c r="AA339" t="s">
        <v>1629</v>
      </c>
      <c r="AB339">
        <v>0</v>
      </c>
      <c r="AC339" t="s">
        <v>1630</v>
      </c>
      <c r="AD339">
        <v>6070877377</v>
      </c>
      <c r="AE339" t="s">
        <v>1619</v>
      </c>
    </row>
    <row r="340" spans="1:31">
      <c r="A340">
        <v>518442</v>
      </c>
      <c r="B340" t="s">
        <v>1610</v>
      </c>
      <c r="C340" t="s">
        <v>1611</v>
      </c>
      <c r="D340" t="s">
        <v>1612</v>
      </c>
      <c r="E340">
        <v>11053187</v>
      </c>
      <c r="F340" t="s">
        <v>1612</v>
      </c>
      <c r="G340" t="s">
        <v>3036</v>
      </c>
      <c r="H340" t="s">
        <v>432</v>
      </c>
      <c r="I340" t="s">
        <v>1614</v>
      </c>
      <c r="L340" t="s">
        <v>3037</v>
      </c>
      <c r="M340">
        <v>3</v>
      </c>
      <c r="N340" t="s">
        <v>3038</v>
      </c>
      <c r="O340" t="s">
        <v>1624</v>
      </c>
      <c r="P340" t="s">
        <v>3039</v>
      </c>
      <c r="Q340">
        <v>123.29878</v>
      </c>
      <c r="R340">
        <v>0.8993</v>
      </c>
      <c r="S340" t="s">
        <v>2124</v>
      </c>
      <c r="T340" t="s">
        <v>431</v>
      </c>
      <c r="U340" t="s">
        <v>4</v>
      </c>
      <c r="V340">
        <v>1</v>
      </c>
      <c r="W340" t="s">
        <v>1627</v>
      </c>
      <c r="Z340" t="s">
        <v>1628</v>
      </c>
      <c r="AA340" t="s">
        <v>1629</v>
      </c>
      <c r="AB340">
        <v>0</v>
      </c>
      <c r="AC340" t="s">
        <v>1647</v>
      </c>
      <c r="AD340">
        <v>6070877380</v>
      </c>
      <c r="AE340" t="s">
        <v>1619</v>
      </c>
    </row>
    <row r="341" spans="1:31">
      <c r="A341">
        <v>518443</v>
      </c>
      <c r="B341" t="s">
        <v>1610</v>
      </c>
      <c r="C341" t="s">
        <v>1611</v>
      </c>
      <c r="D341" t="s">
        <v>1612</v>
      </c>
      <c r="E341">
        <v>11053187</v>
      </c>
      <c r="F341" t="s">
        <v>1612</v>
      </c>
      <c r="G341" t="s">
        <v>3040</v>
      </c>
      <c r="H341" t="s">
        <v>434</v>
      </c>
      <c r="I341" t="s">
        <v>1614</v>
      </c>
      <c r="L341" t="s">
        <v>3041</v>
      </c>
      <c r="M341">
        <v>3</v>
      </c>
      <c r="N341" t="s">
        <v>3042</v>
      </c>
      <c r="O341" t="s">
        <v>1624</v>
      </c>
      <c r="P341" t="s">
        <v>3043</v>
      </c>
      <c r="Q341">
        <v>123.30136</v>
      </c>
      <c r="R341">
        <v>0.90688</v>
      </c>
      <c r="S341" t="s">
        <v>2124</v>
      </c>
      <c r="T341" t="s">
        <v>433</v>
      </c>
      <c r="U341" t="s">
        <v>4</v>
      </c>
      <c r="V341">
        <v>1</v>
      </c>
      <c r="W341" t="s">
        <v>1627</v>
      </c>
      <c r="Z341" t="s">
        <v>1628</v>
      </c>
      <c r="AA341" t="s">
        <v>1629</v>
      </c>
      <c r="AB341">
        <v>0</v>
      </c>
      <c r="AC341" t="s">
        <v>1647</v>
      </c>
      <c r="AD341">
        <v>6070877386</v>
      </c>
      <c r="AE341" t="s">
        <v>1619</v>
      </c>
    </row>
    <row r="342" spans="1:31">
      <c r="A342">
        <v>518444</v>
      </c>
      <c r="B342" t="s">
        <v>1610</v>
      </c>
      <c r="C342" t="s">
        <v>1611</v>
      </c>
      <c r="D342" t="s">
        <v>1612</v>
      </c>
      <c r="E342">
        <v>11053187</v>
      </c>
      <c r="F342" t="s">
        <v>1612</v>
      </c>
      <c r="G342" t="s">
        <v>3044</v>
      </c>
      <c r="H342" t="s">
        <v>436</v>
      </c>
      <c r="I342" t="s">
        <v>1614</v>
      </c>
      <c r="L342" t="s">
        <v>3045</v>
      </c>
      <c r="M342">
        <v>3</v>
      </c>
      <c r="N342" t="s">
        <v>3046</v>
      </c>
      <c r="O342" t="s">
        <v>1624</v>
      </c>
      <c r="P342" t="s">
        <v>3047</v>
      </c>
      <c r="Q342">
        <v>123.31895</v>
      </c>
      <c r="R342">
        <v>0.88368</v>
      </c>
      <c r="S342" t="s">
        <v>2124</v>
      </c>
      <c r="T342" t="s">
        <v>435</v>
      </c>
      <c r="U342" t="s">
        <v>4</v>
      </c>
      <c r="V342">
        <v>1</v>
      </c>
      <c r="W342" t="s">
        <v>1627</v>
      </c>
      <c r="Z342" t="s">
        <v>1628</v>
      </c>
      <c r="AA342" t="s">
        <v>1629</v>
      </c>
      <c r="AB342">
        <v>0</v>
      </c>
      <c r="AC342" t="s">
        <v>1647</v>
      </c>
      <c r="AD342">
        <v>6070877389</v>
      </c>
      <c r="AE342" t="s">
        <v>1619</v>
      </c>
    </row>
    <row r="343" spans="1:31">
      <c r="A343">
        <v>518445</v>
      </c>
      <c r="B343" t="s">
        <v>1610</v>
      </c>
      <c r="C343" t="s">
        <v>1611</v>
      </c>
      <c r="D343" t="s">
        <v>1612</v>
      </c>
      <c r="E343">
        <v>11053186</v>
      </c>
      <c r="F343" t="s">
        <v>1612</v>
      </c>
      <c r="G343" t="s">
        <v>3048</v>
      </c>
      <c r="H343" t="s">
        <v>438</v>
      </c>
      <c r="I343" t="s">
        <v>1614</v>
      </c>
      <c r="L343" t="s">
        <v>3049</v>
      </c>
      <c r="M343">
        <v>3</v>
      </c>
      <c r="N343" t="s">
        <v>3050</v>
      </c>
      <c r="O343" t="s">
        <v>1624</v>
      </c>
      <c r="P343" t="s">
        <v>3051</v>
      </c>
      <c r="Q343">
        <v>123.26497</v>
      </c>
      <c r="R343">
        <v>0.90645</v>
      </c>
      <c r="S343" t="s">
        <v>2124</v>
      </c>
      <c r="T343" t="s">
        <v>437</v>
      </c>
      <c r="U343" t="s">
        <v>4</v>
      </c>
      <c r="V343">
        <v>1</v>
      </c>
      <c r="W343" t="s">
        <v>1627</v>
      </c>
      <c r="Z343" t="s">
        <v>1628</v>
      </c>
      <c r="AA343" t="s">
        <v>1629</v>
      </c>
      <c r="AB343">
        <v>0</v>
      </c>
      <c r="AC343" t="s">
        <v>1647</v>
      </c>
      <c r="AD343">
        <v>6070877424</v>
      </c>
      <c r="AE343" t="s">
        <v>1619</v>
      </c>
    </row>
    <row r="344" spans="1:31">
      <c r="A344">
        <v>518446</v>
      </c>
      <c r="B344" t="s">
        <v>1610</v>
      </c>
      <c r="C344" t="s">
        <v>1611</v>
      </c>
      <c r="D344" t="s">
        <v>1612</v>
      </c>
      <c r="E344">
        <v>11053186</v>
      </c>
      <c r="F344" t="s">
        <v>1612</v>
      </c>
      <c r="G344" t="s">
        <v>3052</v>
      </c>
      <c r="H344" t="s">
        <v>439</v>
      </c>
      <c r="I344" t="s">
        <v>1614</v>
      </c>
      <c r="L344" t="s">
        <v>3053</v>
      </c>
      <c r="M344">
        <v>3</v>
      </c>
      <c r="N344" t="s">
        <v>3054</v>
      </c>
      <c r="O344" t="s">
        <v>1624</v>
      </c>
      <c r="P344" t="s">
        <v>3055</v>
      </c>
      <c r="Q344">
        <v>123.26703</v>
      </c>
      <c r="R344">
        <v>0.90512</v>
      </c>
      <c r="S344" t="s">
        <v>437</v>
      </c>
      <c r="T344" t="s">
        <v>437</v>
      </c>
      <c r="U344" t="s">
        <v>4</v>
      </c>
      <c r="V344">
        <v>1</v>
      </c>
      <c r="W344" t="s">
        <v>1627</v>
      </c>
      <c r="Z344" t="s">
        <v>1628</v>
      </c>
      <c r="AA344" t="s">
        <v>1629</v>
      </c>
      <c r="AB344">
        <v>0</v>
      </c>
      <c r="AC344" t="s">
        <v>1630</v>
      </c>
      <c r="AD344">
        <v>6070877429</v>
      </c>
      <c r="AE344" t="s">
        <v>1619</v>
      </c>
    </row>
    <row r="345" spans="1:31">
      <c r="A345">
        <v>518447</v>
      </c>
      <c r="B345" t="s">
        <v>1610</v>
      </c>
      <c r="C345" t="s">
        <v>1611</v>
      </c>
      <c r="D345" t="s">
        <v>1612</v>
      </c>
      <c r="E345">
        <v>11053186</v>
      </c>
      <c r="F345" t="s">
        <v>1612</v>
      </c>
      <c r="G345" t="s">
        <v>3056</v>
      </c>
      <c r="H345" t="s">
        <v>441</v>
      </c>
      <c r="I345" t="s">
        <v>1614</v>
      </c>
      <c r="L345" t="s">
        <v>3057</v>
      </c>
      <c r="M345">
        <v>3</v>
      </c>
      <c r="N345" t="s">
        <v>3058</v>
      </c>
      <c r="O345" t="s">
        <v>1624</v>
      </c>
      <c r="P345" t="s">
        <v>3059</v>
      </c>
      <c r="Q345">
        <v>123.26532</v>
      </c>
      <c r="R345">
        <v>0.89998</v>
      </c>
      <c r="S345" t="s">
        <v>440</v>
      </c>
      <c r="T345" t="s">
        <v>440</v>
      </c>
      <c r="U345" t="s">
        <v>4</v>
      </c>
      <c r="V345">
        <v>1</v>
      </c>
      <c r="W345" t="s">
        <v>1627</v>
      </c>
      <c r="Z345" t="s">
        <v>1628</v>
      </c>
      <c r="AA345" t="s">
        <v>1629</v>
      </c>
      <c r="AB345">
        <v>0</v>
      </c>
      <c r="AC345" t="s">
        <v>1647</v>
      </c>
      <c r="AD345">
        <v>6070877431</v>
      </c>
      <c r="AE345" t="s">
        <v>1619</v>
      </c>
    </row>
    <row r="346" spans="1:31">
      <c r="A346">
        <v>518448</v>
      </c>
      <c r="B346" t="s">
        <v>1610</v>
      </c>
      <c r="C346" t="s">
        <v>1611</v>
      </c>
      <c r="D346" t="s">
        <v>1612</v>
      </c>
      <c r="E346">
        <v>11053185</v>
      </c>
      <c r="F346" t="s">
        <v>1612</v>
      </c>
      <c r="G346" t="s">
        <v>3060</v>
      </c>
      <c r="H346" t="s">
        <v>443</v>
      </c>
      <c r="I346" t="s">
        <v>1614</v>
      </c>
      <c r="L346" t="s">
        <v>3061</v>
      </c>
      <c r="M346">
        <v>3</v>
      </c>
      <c r="N346" t="s">
        <v>3062</v>
      </c>
      <c r="O346" t="s">
        <v>1624</v>
      </c>
      <c r="P346" t="s">
        <v>3063</v>
      </c>
      <c r="Q346">
        <v>123.2107</v>
      </c>
      <c r="R346">
        <v>0.93652</v>
      </c>
      <c r="S346" t="s">
        <v>2124</v>
      </c>
      <c r="T346" t="s">
        <v>442</v>
      </c>
      <c r="U346" t="s">
        <v>4</v>
      </c>
      <c r="V346">
        <v>1</v>
      </c>
      <c r="W346" t="s">
        <v>1627</v>
      </c>
      <c r="Z346" t="s">
        <v>1628</v>
      </c>
      <c r="AA346" t="s">
        <v>1629</v>
      </c>
      <c r="AB346">
        <v>0</v>
      </c>
      <c r="AC346" t="s">
        <v>1630</v>
      </c>
      <c r="AD346">
        <v>6070877454</v>
      </c>
      <c r="AE346" t="s">
        <v>1619</v>
      </c>
    </row>
    <row r="347" spans="1:31">
      <c r="A347">
        <v>518449</v>
      </c>
      <c r="B347" t="s">
        <v>1610</v>
      </c>
      <c r="C347" t="s">
        <v>1611</v>
      </c>
      <c r="D347" t="s">
        <v>1612</v>
      </c>
      <c r="E347">
        <v>11053185</v>
      </c>
      <c r="F347" t="s">
        <v>1612</v>
      </c>
      <c r="G347" t="s">
        <v>3064</v>
      </c>
      <c r="H347" t="s">
        <v>445</v>
      </c>
      <c r="I347" t="s">
        <v>1614</v>
      </c>
      <c r="L347" t="s">
        <v>3065</v>
      </c>
      <c r="M347">
        <v>3</v>
      </c>
      <c r="N347" t="s">
        <v>3066</v>
      </c>
      <c r="O347" t="s">
        <v>1624</v>
      </c>
      <c r="P347" t="s">
        <v>3067</v>
      </c>
      <c r="Q347">
        <v>123.18643</v>
      </c>
      <c r="R347">
        <v>0.90525</v>
      </c>
      <c r="S347" t="s">
        <v>2124</v>
      </c>
      <c r="T347" t="s">
        <v>444</v>
      </c>
      <c r="U347" t="s">
        <v>4</v>
      </c>
      <c r="V347">
        <v>1</v>
      </c>
      <c r="W347" t="s">
        <v>1627</v>
      </c>
      <c r="Z347" t="s">
        <v>1628</v>
      </c>
      <c r="AA347" t="s">
        <v>1629</v>
      </c>
      <c r="AB347">
        <v>0</v>
      </c>
      <c r="AC347" t="s">
        <v>1647</v>
      </c>
      <c r="AD347">
        <v>6070877457</v>
      </c>
      <c r="AE347" t="s">
        <v>1619</v>
      </c>
    </row>
    <row r="348" spans="1:31">
      <c r="A348">
        <v>518450</v>
      </c>
      <c r="B348" t="s">
        <v>1610</v>
      </c>
      <c r="C348" t="s">
        <v>1611</v>
      </c>
      <c r="D348" t="s">
        <v>1924</v>
      </c>
      <c r="E348">
        <v>11053167</v>
      </c>
      <c r="F348" t="s">
        <v>1924</v>
      </c>
      <c r="G348" t="s">
        <v>3068</v>
      </c>
      <c r="H348" t="s">
        <v>447</v>
      </c>
      <c r="I348" t="s">
        <v>1614</v>
      </c>
      <c r="L348" t="s">
        <v>3069</v>
      </c>
      <c r="M348">
        <v>2</v>
      </c>
      <c r="N348" t="s">
        <v>3070</v>
      </c>
      <c r="O348" t="s">
        <v>1624</v>
      </c>
      <c r="P348" t="s">
        <v>3071</v>
      </c>
      <c r="Q348">
        <v>124.312676</v>
      </c>
      <c r="R348">
        <v>0.746022</v>
      </c>
      <c r="S348" t="s">
        <v>528</v>
      </c>
      <c r="T348" t="s">
        <v>446</v>
      </c>
      <c r="U348" t="s">
        <v>132</v>
      </c>
      <c r="V348">
        <v>1</v>
      </c>
      <c r="W348" t="s">
        <v>1627</v>
      </c>
      <c r="Z348" t="s">
        <v>1836</v>
      </c>
      <c r="AA348" t="s">
        <v>1629</v>
      </c>
      <c r="AB348">
        <v>0</v>
      </c>
      <c r="AC348" t="s">
        <v>1630</v>
      </c>
      <c r="AD348">
        <v>6070904265</v>
      </c>
      <c r="AE348" t="s">
        <v>1619</v>
      </c>
    </row>
    <row r="349" spans="1:31">
      <c r="A349">
        <v>518451</v>
      </c>
      <c r="B349" t="s">
        <v>1610</v>
      </c>
      <c r="C349" t="s">
        <v>1611</v>
      </c>
      <c r="D349" t="s">
        <v>1924</v>
      </c>
      <c r="E349">
        <v>11053167</v>
      </c>
      <c r="F349" t="s">
        <v>1924</v>
      </c>
      <c r="G349" t="s">
        <v>3072</v>
      </c>
      <c r="H349" t="s">
        <v>449</v>
      </c>
      <c r="I349" t="s">
        <v>1614</v>
      </c>
      <c r="L349" t="s">
        <v>3073</v>
      </c>
      <c r="M349">
        <v>2</v>
      </c>
      <c r="N349" t="s">
        <v>3074</v>
      </c>
      <c r="O349" t="s">
        <v>1624</v>
      </c>
      <c r="P349" t="s">
        <v>3075</v>
      </c>
      <c r="Q349">
        <v>124.313571</v>
      </c>
      <c r="R349">
        <v>0.742335</v>
      </c>
      <c r="S349" t="s">
        <v>3076</v>
      </c>
      <c r="T349" t="s">
        <v>448</v>
      </c>
      <c r="U349" t="s">
        <v>132</v>
      </c>
      <c r="V349">
        <v>1</v>
      </c>
      <c r="W349" t="s">
        <v>1627</v>
      </c>
      <c r="Z349" t="s">
        <v>1628</v>
      </c>
      <c r="AA349" t="s">
        <v>1629</v>
      </c>
      <c r="AB349">
        <v>0</v>
      </c>
      <c r="AC349" t="s">
        <v>1647</v>
      </c>
      <c r="AD349">
        <v>6070904266</v>
      </c>
      <c r="AE349" t="s">
        <v>1619</v>
      </c>
    </row>
    <row r="350" spans="1:31">
      <c r="A350">
        <v>518452</v>
      </c>
      <c r="B350" t="s">
        <v>1610</v>
      </c>
      <c r="C350" t="s">
        <v>1611</v>
      </c>
      <c r="D350" t="s">
        <v>1924</v>
      </c>
      <c r="E350">
        <v>11053154</v>
      </c>
      <c r="F350" t="s">
        <v>1924</v>
      </c>
      <c r="G350" t="s">
        <v>3077</v>
      </c>
      <c r="H350" t="s">
        <v>450</v>
      </c>
      <c r="I350" t="s">
        <v>1614</v>
      </c>
      <c r="L350" t="s">
        <v>3078</v>
      </c>
      <c r="M350">
        <v>3</v>
      </c>
      <c r="N350" t="s">
        <v>3079</v>
      </c>
      <c r="O350" t="s">
        <v>1624</v>
      </c>
      <c r="P350" t="s">
        <v>3080</v>
      </c>
      <c r="Q350">
        <v>124.313006</v>
      </c>
      <c r="R350">
        <v>0.761108</v>
      </c>
      <c r="S350" t="s">
        <v>3081</v>
      </c>
      <c r="T350" t="s">
        <v>446</v>
      </c>
      <c r="U350" t="s">
        <v>132</v>
      </c>
      <c r="V350">
        <v>1</v>
      </c>
      <c r="W350" t="s">
        <v>1627</v>
      </c>
      <c r="Z350" t="s">
        <v>1628</v>
      </c>
      <c r="AA350" t="s">
        <v>1629</v>
      </c>
      <c r="AB350">
        <v>0</v>
      </c>
      <c r="AC350" t="s">
        <v>1630</v>
      </c>
      <c r="AD350">
        <v>6070904292</v>
      </c>
      <c r="AE350" t="s">
        <v>1619</v>
      </c>
    </row>
    <row r="351" spans="1:31">
      <c r="A351">
        <v>518453</v>
      </c>
      <c r="B351" t="s">
        <v>1610</v>
      </c>
      <c r="C351" t="s">
        <v>1611</v>
      </c>
      <c r="D351" t="s">
        <v>1612</v>
      </c>
      <c r="E351">
        <v>11053187</v>
      </c>
      <c r="F351" t="s">
        <v>1612</v>
      </c>
      <c r="G351" t="s">
        <v>3082</v>
      </c>
      <c r="H351" t="s">
        <v>452</v>
      </c>
      <c r="I351" t="s">
        <v>1614</v>
      </c>
      <c r="L351" t="s">
        <v>3083</v>
      </c>
      <c r="M351">
        <v>3</v>
      </c>
      <c r="N351" t="s">
        <v>3084</v>
      </c>
      <c r="O351" t="s">
        <v>1624</v>
      </c>
      <c r="P351" t="s">
        <v>3085</v>
      </c>
      <c r="Q351">
        <v>123.47628</v>
      </c>
      <c r="R351">
        <v>0.8846</v>
      </c>
      <c r="S351" t="s">
        <v>2124</v>
      </c>
      <c r="T351" t="s">
        <v>451</v>
      </c>
      <c r="U351" t="s">
        <v>4</v>
      </c>
      <c r="V351">
        <v>1</v>
      </c>
      <c r="W351" t="s">
        <v>1627</v>
      </c>
      <c r="Z351" t="s">
        <v>1628</v>
      </c>
      <c r="AA351" t="s">
        <v>1629</v>
      </c>
      <c r="AB351">
        <v>0</v>
      </c>
      <c r="AC351" t="s">
        <v>1630</v>
      </c>
      <c r="AD351">
        <v>6070877489</v>
      </c>
      <c r="AE351" t="s">
        <v>1619</v>
      </c>
    </row>
    <row r="352" spans="1:31">
      <c r="A352">
        <v>518454</v>
      </c>
      <c r="B352" t="s">
        <v>1610</v>
      </c>
      <c r="C352" t="s">
        <v>1611</v>
      </c>
      <c r="D352" t="s">
        <v>1612</v>
      </c>
      <c r="E352">
        <v>11053187</v>
      </c>
      <c r="F352" t="s">
        <v>1612</v>
      </c>
      <c r="G352" t="s">
        <v>3086</v>
      </c>
      <c r="H352" t="s">
        <v>453</v>
      </c>
      <c r="I352" t="s">
        <v>1614</v>
      </c>
      <c r="L352" t="s">
        <v>3087</v>
      </c>
      <c r="M352">
        <v>3</v>
      </c>
      <c r="N352" t="s">
        <v>3088</v>
      </c>
      <c r="O352" t="s">
        <v>1624</v>
      </c>
      <c r="P352" t="s">
        <v>3089</v>
      </c>
      <c r="Q352">
        <v>123.48113</v>
      </c>
      <c r="R352">
        <v>0.88267</v>
      </c>
      <c r="S352" t="s">
        <v>2124</v>
      </c>
      <c r="T352" t="s">
        <v>451</v>
      </c>
      <c r="U352" t="s">
        <v>4</v>
      </c>
      <c r="V352">
        <v>1</v>
      </c>
      <c r="W352" t="s">
        <v>1627</v>
      </c>
      <c r="Z352" t="s">
        <v>1628</v>
      </c>
      <c r="AA352" t="s">
        <v>1629</v>
      </c>
      <c r="AB352">
        <v>0</v>
      </c>
      <c r="AC352" t="s">
        <v>1630</v>
      </c>
      <c r="AD352">
        <v>6070877491</v>
      </c>
      <c r="AE352" t="s">
        <v>1619</v>
      </c>
    </row>
    <row r="353" spans="1:31">
      <c r="A353">
        <v>518455</v>
      </c>
      <c r="B353" t="s">
        <v>1610</v>
      </c>
      <c r="C353" t="s">
        <v>1611</v>
      </c>
      <c r="D353" t="s">
        <v>1924</v>
      </c>
      <c r="E353">
        <v>11053151</v>
      </c>
      <c r="F353" t="s">
        <v>1924</v>
      </c>
      <c r="G353" t="s">
        <v>3090</v>
      </c>
      <c r="H353" t="s">
        <v>455</v>
      </c>
      <c r="I353" t="s">
        <v>1614</v>
      </c>
      <c r="L353" t="s">
        <v>3091</v>
      </c>
      <c r="M353">
        <v>1</v>
      </c>
      <c r="N353" t="s">
        <v>3092</v>
      </c>
      <c r="O353" t="s">
        <v>1624</v>
      </c>
      <c r="P353" t="s">
        <v>3093</v>
      </c>
      <c r="Q353">
        <v>124.288833</v>
      </c>
      <c r="R353">
        <v>0.725683</v>
      </c>
      <c r="S353" t="s">
        <v>3094</v>
      </c>
      <c r="T353" t="s">
        <v>454</v>
      </c>
      <c r="U353" t="s">
        <v>132</v>
      </c>
      <c r="V353">
        <v>1</v>
      </c>
      <c r="W353" t="s">
        <v>1627</v>
      </c>
      <c r="Z353" t="s">
        <v>1628</v>
      </c>
      <c r="AA353" t="s">
        <v>1629</v>
      </c>
      <c r="AB353">
        <v>0</v>
      </c>
      <c r="AC353" t="s">
        <v>1647</v>
      </c>
      <c r="AD353">
        <v>6070904325</v>
      </c>
      <c r="AE353" t="s">
        <v>1619</v>
      </c>
    </row>
    <row r="354" spans="1:31">
      <c r="A354">
        <v>518456</v>
      </c>
      <c r="B354" t="s">
        <v>1610</v>
      </c>
      <c r="C354" t="s">
        <v>1611</v>
      </c>
      <c r="D354" t="s">
        <v>1924</v>
      </c>
      <c r="E354">
        <v>11053151</v>
      </c>
      <c r="F354" t="s">
        <v>1924</v>
      </c>
      <c r="G354" t="s">
        <v>3095</v>
      </c>
      <c r="H354" t="s">
        <v>456</v>
      </c>
      <c r="I354" t="s">
        <v>1614</v>
      </c>
      <c r="L354" t="s">
        <v>3096</v>
      </c>
      <c r="M354">
        <v>1</v>
      </c>
      <c r="N354" t="s">
        <v>3097</v>
      </c>
      <c r="O354" t="s">
        <v>1624</v>
      </c>
      <c r="P354" t="s">
        <v>3098</v>
      </c>
      <c r="Q354">
        <v>124.292147</v>
      </c>
      <c r="R354">
        <v>0.724484</v>
      </c>
      <c r="S354" t="s">
        <v>3094</v>
      </c>
      <c r="T354" t="s">
        <v>454</v>
      </c>
      <c r="U354" t="s">
        <v>132</v>
      </c>
      <c r="V354">
        <v>1</v>
      </c>
      <c r="W354" t="s">
        <v>1627</v>
      </c>
      <c r="Z354" t="s">
        <v>1628</v>
      </c>
      <c r="AA354" t="s">
        <v>1629</v>
      </c>
      <c r="AB354">
        <v>0</v>
      </c>
      <c r="AC354" t="s">
        <v>1630</v>
      </c>
      <c r="AD354">
        <v>6070904326</v>
      </c>
      <c r="AE354" t="s">
        <v>1619</v>
      </c>
    </row>
    <row r="355" spans="1:31">
      <c r="A355">
        <v>518457</v>
      </c>
      <c r="B355" t="s">
        <v>1610</v>
      </c>
      <c r="C355" t="s">
        <v>1611</v>
      </c>
      <c r="D355" t="s">
        <v>1924</v>
      </c>
      <c r="E355">
        <v>11053152</v>
      </c>
      <c r="F355" t="s">
        <v>1924</v>
      </c>
      <c r="G355" t="s">
        <v>3099</v>
      </c>
      <c r="H355" t="s">
        <v>457</v>
      </c>
      <c r="I355" t="s">
        <v>1614</v>
      </c>
      <c r="L355" t="s">
        <v>3100</v>
      </c>
      <c r="M355">
        <v>2</v>
      </c>
      <c r="N355" t="s">
        <v>3101</v>
      </c>
      <c r="O355" t="s">
        <v>1624</v>
      </c>
      <c r="P355" t="s">
        <v>3102</v>
      </c>
      <c r="Q355">
        <v>124.303533</v>
      </c>
      <c r="R355">
        <v>0.738967</v>
      </c>
      <c r="S355" t="s">
        <v>3103</v>
      </c>
      <c r="T355" t="s">
        <v>410</v>
      </c>
      <c r="U355" t="s">
        <v>132</v>
      </c>
      <c r="V355">
        <v>1</v>
      </c>
      <c r="W355" t="s">
        <v>1627</v>
      </c>
      <c r="Z355" t="s">
        <v>1628</v>
      </c>
      <c r="AA355" t="s">
        <v>1629</v>
      </c>
      <c r="AB355">
        <v>0</v>
      </c>
      <c r="AC355" t="s">
        <v>1630</v>
      </c>
      <c r="AD355">
        <v>6070904398</v>
      </c>
      <c r="AE355" t="s">
        <v>1619</v>
      </c>
    </row>
    <row r="356" spans="1:31">
      <c r="A356">
        <v>518458</v>
      </c>
      <c r="B356" t="s">
        <v>1610</v>
      </c>
      <c r="C356" t="s">
        <v>1611</v>
      </c>
      <c r="D356" t="s">
        <v>1924</v>
      </c>
      <c r="E356">
        <v>11053152</v>
      </c>
      <c r="F356" t="s">
        <v>1924</v>
      </c>
      <c r="G356" t="s">
        <v>3104</v>
      </c>
      <c r="H356" t="s">
        <v>458</v>
      </c>
      <c r="I356" t="s">
        <v>1614</v>
      </c>
      <c r="L356" t="s">
        <v>3105</v>
      </c>
      <c r="M356">
        <v>2</v>
      </c>
      <c r="N356" t="s">
        <v>3106</v>
      </c>
      <c r="O356" t="s">
        <v>1624</v>
      </c>
      <c r="P356" t="s">
        <v>3107</v>
      </c>
      <c r="Q356">
        <v>124.306369</v>
      </c>
      <c r="R356">
        <v>0.733356</v>
      </c>
      <c r="S356" t="s">
        <v>3108</v>
      </c>
      <c r="T356" t="s">
        <v>418</v>
      </c>
      <c r="U356" t="s">
        <v>132</v>
      </c>
      <c r="V356">
        <v>1</v>
      </c>
      <c r="W356" t="s">
        <v>1627</v>
      </c>
      <c r="Z356" t="s">
        <v>1628</v>
      </c>
      <c r="AA356" t="s">
        <v>1629</v>
      </c>
      <c r="AB356">
        <v>0</v>
      </c>
      <c r="AC356" t="s">
        <v>1630</v>
      </c>
      <c r="AD356">
        <v>6070904406</v>
      </c>
      <c r="AE356" t="s">
        <v>1619</v>
      </c>
    </row>
    <row r="357" spans="1:31">
      <c r="A357">
        <v>518459</v>
      </c>
      <c r="B357" t="s">
        <v>1610</v>
      </c>
      <c r="C357" t="s">
        <v>1611</v>
      </c>
      <c r="D357" t="s">
        <v>1924</v>
      </c>
      <c r="E357">
        <v>11053152</v>
      </c>
      <c r="F357" t="s">
        <v>1924</v>
      </c>
      <c r="G357" t="s">
        <v>3109</v>
      </c>
      <c r="H357" t="s">
        <v>459</v>
      </c>
      <c r="I357" t="s">
        <v>1614</v>
      </c>
      <c r="L357" t="s">
        <v>3110</v>
      </c>
      <c r="M357">
        <v>2</v>
      </c>
      <c r="N357" t="s">
        <v>3111</v>
      </c>
      <c r="O357" t="s">
        <v>1624</v>
      </c>
      <c r="P357" t="s">
        <v>3112</v>
      </c>
      <c r="Q357">
        <v>124.305784</v>
      </c>
      <c r="R357">
        <v>0.735783</v>
      </c>
      <c r="S357" t="s">
        <v>3113</v>
      </c>
      <c r="T357" t="s">
        <v>418</v>
      </c>
      <c r="U357" t="s">
        <v>132</v>
      </c>
      <c r="V357">
        <v>1</v>
      </c>
      <c r="W357" t="s">
        <v>1627</v>
      </c>
      <c r="Z357" t="s">
        <v>1628</v>
      </c>
      <c r="AA357" t="s">
        <v>1629</v>
      </c>
      <c r="AB357">
        <v>0</v>
      </c>
      <c r="AC357" t="s">
        <v>1647</v>
      </c>
      <c r="AD357">
        <v>6070904407</v>
      </c>
      <c r="AE357" t="s">
        <v>1619</v>
      </c>
    </row>
    <row r="358" spans="1:31">
      <c r="A358">
        <v>518460</v>
      </c>
      <c r="B358" t="s">
        <v>1610</v>
      </c>
      <c r="C358" t="s">
        <v>1611</v>
      </c>
      <c r="D358" t="s">
        <v>1924</v>
      </c>
      <c r="E358">
        <v>11053152</v>
      </c>
      <c r="F358" t="s">
        <v>1924</v>
      </c>
      <c r="G358" t="s">
        <v>3114</v>
      </c>
      <c r="H358" t="s">
        <v>460</v>
      </c>
      <c r="I358" t="s">
        <v>1614</v>
      </c>
      <c r="L358" t="s">
        <v>3115</v>
      </c>
      <c r="M358">
        <v>2</v>
      </c>
      <c r="N358" t="s">
        <v>3116</v>
      </c>
      <c r="O358" t="s">
        <v>1624</v>
      </c>
      <c r="P358" t="s">
        <v>3117</v>
      </c>
      <c r="Q358">
        <v>124.308942</v>
      </c>
      <c r="R358">
        <v>0.738538</v>
      </c>
      <c r="S358" t="s">
        <v>2997</v>
      </c>
      <c r="T358" t="s">
        <v>410</v>
      </c>
      <c r="U358" t="s">
        <v>132</v>
      </c>
      <c r="V358">
        <v>1</v>
      </c>
      <c r="W358" t="s">
        <v>1627</v>
      </c>
      <c r="Z358" t="s">
        <v>1628</v>
      </c>
      <c r="AA358" t="s">
        <v>1629</v>
      </c>
      <c r="AB358">
        <v>0</v>
      </c>
      <c r="AC358" t="s">
        <v>1647</v>
      </c>
      <c r="AD358">
        <v>6070904414</v>
      </c>
      <c r="AE358" t="s">
        <v>1619</v>
      </c>
    </row>
    <row r="359" spans="1:31">
      <c r="A359">
        <v>518461</v>
      </c>
      <c r="B359" t="s">
        <v>1610</v>
      </c>
      <c r="C359" t="s">
        <v>1611</v>
      </c>
      <c r="D359" t="s">
        <v>1924</v>
      </c>
      <c r="E359">
        <v>11053153</v>
      </c>
      <c r="F359" t="s">
        <v>1924</v>
      </c>
      <c r="G359" t="s">
        <v>3118</v>
      </c>
      <c r="H359" t="s">
        <v>461</v>
      </c>
      <c r="I359" t="s">
        <v>1614</v>
      </c>
      <c r="L359" t="s">
        <v>3119</v>
      </c>
      <c r="M359">
        <v>2</v>
      </c>
      <c r="N359" t="s">
        <v>3120</v>
      </c>
      <c r="O359" t="s">
        <v>1624</v>
      </c>
      <c r="P359" t="s">
        <v>3121</v>
      </c>
      <c r="Q359">
        <v>124.3088333333</v>
      </c>
      <c r="R359">
        <v>0.738416667</v>
      </c>
      <c r="S359" t="s">
        <v>2997</v>
      </c>
      <c r="T359" t="s">
        <v>410</v>
      </c>
      <c r="U359" t="s">
        <v>132</v>
      </c>
      <c r="V359">
        <v>1</v>
      </c>
      <c r="W359" t="s">
        <v>1671</v>
      </c>
      <c r="Z359" t="s">
        <v>1628</v>
      </c>
      <c r="AA359" t="s">
        <v>1629</v>
      </c>
      <c r="AB359">
        <v>0</v>
      </c>
      <c r="AC359" t="s">
        <v>1647</v>
      </c>
      <c r="AD359">
        <v>6070904416</v>
      </c>
      <c r="AE359" t="s">
        <v>1619</v>
      </c>
    </row>
    <row r="360" spans="1:31">
      <c r="A360">
        <v>518462</v>
      </c>
      <c r="B360" t="s">
        <v>1610</v>
      </c>
      <c r="C360" t="s">
        <v>1611</v>
      </c>
      <c r="D360" t="s">
        <v>1924</v>
      </c>
      <c r="E360">
        <v>11053154</v>
      </c>
      <c r="F360" t="s">
        <v>1924</v>
      </c>
      <c r="G360" t="s">
        <v>3122</v>
      </c>
      <c r="H360" t="s">
        <v>463</v>
      </c>
      <c r="I360" t="s">
        <v>1614</v>
      </c>
      <c r="L360" t="s">
        <v>3123</v>
      </c>
      <c r="M360">
        <v>2</v>
      </c>
      <c r="N360" t="s">
        <v>3124</v>
      </c>
      <c r="O360" t="s">
        <v>1624</v>
      </c>
      <c r="P360" t="s">
        <v>3125</v>
      </c>
      <c r="Q360">
        <v>124.32</v>
      </c>
      <c r="R360">
        <v>0.73771</v>
      </c>
      <c r="S360" t="s">
        <v>3126</v>
      </c>
      <c r="T360" t="s">
        <v>462</v>
      </c>
      <c r="U360" t="s">
        <v>132</v>
      </c>
      <c r="V360">
        <v>1</v>
      </c>
      <c r="W360" t="s">
        <v>1627</v>
      </c>
      <c r="Z360" t="s">
        <v>1628</v>
      </c>
      <c r="AA360" t="s">
        <v>1629</v>
      </c>
      <c r="AB360">
        <v>0</v>
      </c>
      <c r="AC360" t="s">
        <v>1630</v>
      </c>
      <c r="AD360">
        <v>6070904439</v>
      </c>
      <c r="AE360" t="s">
        <v>1619</v>
      </c>
    </row>
    <row r="361" spans="1:31">
      <c r="A361">
        <v>518463</v>
      </c>
      <c r="B361" t="s">
        <v>1610</v>
      </c>
      <c r="C361" t="s">
        <v>1611</v>
      </c>
      <c r="D361" t="s">
        <v>1924</v>
      </c>
      <c r="E361">
        <v>11053154</v>
      </c>
      <c r="F361" t="s">
        <v>1924</v>
      </c>
      <c r="G361" t="s">
        <v>3127</v>
      </c>
      <c r="H361" t="s">
        <v>464</v>
      </c>
      <c r="I361" t="s">
        <v>1614</v>
      </c>
      <c r="L361" t="s">
        <v>3128</v>
      </c>
      <c r="M361">
        <v>2</v>
      </c>
      <c r="N361" t="s">
        <v>3129</v>
      </c>
      <c r="O361" t="s">
        <v>1624</v>
      </c>
      <c r="P361" t="s">
        <v>3130</v>
      </c>
      <c r="Q361">
        <v>124.312635</v>
      </c>
      <c r="R361">
        <v>0.735262</v>
      </c>
      <c r="S361" t="s">
        <v>3131</v>
      </c>
      <c r="T361" t="s">
        <v>448</v>
      </c>
      <c r="U361" t="s">
        <v>132</v>
      </c>
      <c r="V361">
        <v>1</v>
      </c>
      <c r="W361" t="s">
        <v>1627</v>
      </c>
      <c r="Z361" t="s">
        <v>1628</v>
      </c>
      <c r="AA361" t="s">
        <v>1629</v>
      </c>
      <c r="AB361">
        <v>0</v>
      </c>
      <c r="AC361" t="s">
        <v>1647</v>
      </c>
      <c r="AD361">
        <v>6070904445</v>
      </c>
      <c r="AE361" t="s">
        <v>1619</v>
      </c>
    </row>
    <row r="362" spans="1:31">
      <c r="A362">
        <v>518464</v>
      </c>
      <c r="B362" t="s">
        <v>1610</v>
      </c>
      <c r="C362" t="s">
        <v>1611</v>
      </c>
      <c r="D362" t="s">
        <v>1924</v>
      </c>
      <c r="E362">
        <v>11053154</v>
      </c>
      <c r="F362" t="s">
        <v>1924</v>
      </c>
      <c r="G362" t="s">
        <v>3132</v>
      </c>
      <c r="H362" t="s">
        <v>465</v>
      </c>
      <c r="I362" t="s">
        <v>1614</v>
      </c>
      <c r="L362" t="s">
        <v>3133</v>
      </c>
      <c r="M362">
        <v>2</v>
      </c>
      <c r="N362" t="s">
        <v>3134</v>
      </c>
      <c r="O362" t="s">
        <v>1624</v>
      </c>
      <c r="P362" t="s">
        <v>3135</v>
      </c>
      <c r="Q362">
        <v>124.3116</v>
      </c>
      <c r="R362">
        <v>0.740217</v>
      </c>
      <c r="S362" t="s">
        <v>3136</v>
      </c>
      <c r="T362" t="s">
        <v>418</v>
      </c>
      <c r="U362" t="s">
        <v>132</v>
      </c>
      <c r="V362">
        <v>1</v>
      </c>
      <c r="W362" t="s">
        <v>1627</v>
      </c>
      <c r="Z362" t="s">
        <v>1628</v>
      </c>
      <c r="AA362" t="s">
        <v>1629</v>
      </c>
      <c r="AB362">
        <v>0</v>
      </c>
      <c r="AC362" t="s">
        <v>1630</v>
      </c>
      <c r="AD362">
        <v>6070904447</v>
      </c>
      <c r="AE362" t="s">
        <v>1619</v>
      </c>
    </row>
    <row r="363" spans="1:31">
      <c r="A363">
        <v>518465</v>
      </c>
      <c r="B363" t="s">
        <v>1610</v>
      </c>
      <c r="C363" t="s">
        <v>1611</v>
      </c>
      <c r="D363" t="s">
        <v>2066</v>
      </c>
      <c r="E363">
        <v>11053174</v>
      </c>
      <c r="F363" t="s">
        <v>2066</v>
      </c>
      <c r="G363" t="s">
        <v>3137</v>
      </c>
      <c r="H363" t="s">
        <v>466</v>
      </c>
      <c r="I363" t="s">
        <v>1614</v>
      </c>
      <c r="L363" t="s">
        <v>3138</v>
      </c>
      <c r="M363">
        <v>3</v>
      </c>
      <c r="N363" t="s">
        <v>3139</v>
      </c>
      <c r="O363" t="s">
        <v>1624</v>
      </c>
      <c r="P363" t="s">
        <v>3140</v>
      </c>
      <c r="Q363">
        <v>124.10567</v>
      </c>
      <c r="R363">
        <v>0.5811</v>
      </c>
      <c r="S363" t="s">
        <v>2262</v>
      </c>
      <c r="T363" t="s">
        <v>131</v>
      </c>
      <c r="U363" t="s">
        <v>131</v>
      </c>
      <c r="V363">
        <v>1</v>
      </c>
      <c r="W363" t="s">
        <v>1627</v>
      </c>
      <c r="Z363" t="s">
        <v>1628</v>
      </c>
      <c r="AA363" t="s">
        <v>1629</v>
      </c>
      <c r="AB363">
        <v>0</v>
      </c>
      <c r="AC363" t="s">
        <v>1630</v>
      </c>
      <c r="AD363">
        <v>6070819812</v>
      </c>
      <c r="AE363" t="s">
        <v>1619</v>
      </c>
    </row>
    <row r="364" spans="1:31">
      <c r="A364">
        <v>518466</v>
      </c>
      <c r="B364" t="s">
        <v>1610</v>
      </c>
      <c r="C364" t="s">
        <v>1611</v>
      </c>
      <c r="D364" t="s">
        <v>2066</v>
      </c>
      <c r="E364">
        <v>11053174</v>
      </c>
      <c r="F364" t="s">
        <v>2066</v>
      </c>
      <c r="G364" t="s">
        <v>3141</v>
      </c>
      <c r="H364" t="s">
        <v>467</v>
      </c>
      <c r="I364" t="s">
        <v>1614</v>
      </c>
      <c r="L364" t="s">
        <v>3142</v>
      </c>
      <c r="M364">
        <v>3</v>
      </c>
      <c r="N364" t="s">
        <v>3143</v>
      </c>
      <c r="O364" t="s">
        <v>1624</v>
      </c>
      <c r="P364" t="s">
        <v>3144</v>
      </c>
      <c r="Q364">
        <v>124.06</v>
      </c>
      <c r="R364">
        <v>0.575479</v>
      </c>
      <c r="S364" t="s">
        <v>2262</v>
      </c>
      <c r="T364" t="s">
        <v>131</v>
      </c>
      <c r="U364" t="s">
        <v>131</v>
      </c>
      <c r="V364">
        <v>1</v>
      </c>
      <c r="W364" t="s">
        <v>1627</v>
      </c>
      <c r="Z364" t="s">
        <v>1628</v>
      </c>
      <c r="AA364" t="s">
        <v>1629</v>
      </c>
      <c r="AB364">
        <v>0</v>
      </c>
      <c r="AC364" t="s">
        <v>1630</v>
      </c>
      <c r="AD364">
        <v>6070819815</v>
      </c>
      <c r="AE364" t="s">
        <v>1619</v>
      </c>
    </row>
    <row r="365" spans="1:31">
      <c r="A365">
        <v>518467</v>
      </c>
      <c r="B365" t="s">
        <v>1610</v>
      </c>
      <c r="C365" t="s">
        <v>1611</v>
      </c>
      <c r="D365" t="s">
        <v>2066</v>
      </c>
      <c r="E365">
        <v>11053174</v>
      </c>
      <c r="F365" t="s">
        <v>2066</v>
      </c>
      <c r="G365" t="s">
        <v>3145</v>
      </c>
      <c r="H365" t="s">
        <v>468</v>
      </c>
      <c r="I365" t="s">
        <v>1614</v>
      </c>
      <c r="L365" t="s">
        <v>3146</v>
      </c>
      <c r="M365">
        <v>3</v>
      </c>
      <c r="N365" t="s">
        <v>3147</v>
      </c>
      <c r="O365" t="s">
        <v>1624</v>
      </c>
      <c r="P365" t="s">
        <v>3148</v>
      </c>
      <c r="Q365">
        <v>123.98995</v>
      </c>
      <c r="R365">
        <v>0.56378</v>
      </c>
      <c r="S365" t="s">
        <v>2262</v>
      </c>
      <c r="T365" t="s">
        <v>131</v>
      </c>
      <c r="U365" t="s">
        <v>131</v>
      </c>
      <c r="V365">
        <v>1</v>
      </c>
      <c r="W365" t="s">
        <v>1627</v>
      </c>
      <c r="Z365" t="s">
        <v>1628</v>
      </c>
      <c r="AA365" t="s">
        <v>1629</v>
      </c>
      <c r="AB365">
        <v>0</v>
      </c>
      <c r="AC365" t="s">
        <v>1630</v>
      </c>
      <c r="AD365">
        <v>6070819841</v>
      </c>
      <c r="AE365" t="s">
        <v>1619</v>
      </c>
    </row>
    <row r="366" spans="1:31">
      <c r="A366">
        <v>518468</v>
      </c>
      <c r="B366" t="s">
        <v>1610</v>
      </c>
      <c r="C366" t="s">
        <v>1611</v>
      </c>
      <c r="D366" t="s">
        <v>2066</v>
      </c>
      <c r="E366">
        <v>11053174</v>
      </c>
      <c r="F366" t="s">
        <v>2066</v>
      </c>
      <c r="G366" t="s">
        <v>3149</v>
      </c>
      <c r="H366" t="s">
        <v>469</v>
      </c>
      <c r="I366" t="s">
        <v>1614</v>
      </c>
      <c r="L366" t="s">
        <v>3150</v>
      </c>
      <c r="M366">
        <v>3</v>
      </c>
      <c r="N366" t="s">
        <v>3151</v>
      </c>
      <c r="O366" t="s">
        <v>1624</v>
      </c>
      <c r="P366" t="s">
        <v>3152</v>
      </c>
      <c r="Q366">
        <v>124.0019</v>
      </c>
      <c r="R366">
        <v>0.54931</v>
      </c>
      <c r="S366" t="s">
        <v>2262</v>
      </c>
      <c r="T366" t="s">
        <v>131</v>
      </c>
      <c r="U366" t="s">
        <v>131</v>
      </c>
      <c r="V366">
        <v>1</v>
      </c>
      <c r="W366" t="s">
        <v>1627</v>
      </c>
      <c r="Z366" t="s">
        <v>1628</v>
      </c>
      <c r="AA366" t="s">
        <v>1629</v>
      </c>
      <c r="AB366">
        <v>0</v>
      </c>
      <c r="AC366" t="s">
        <v>1630</v>
      </c>
      <c r="AD366">
        <v>6070819844</v>
      </c>
      <c r="AE366" t="s">
        <v>1619</v>
      </c>
    </row>
    <row r="367" spans="1:31">
      <c r="A367">
        <v>518469</v>
      </c>
      <c r="B367" t="s">
        <v>1610</v>
      </c>
      <c r="C367" t="s">
        <v>1611</v>
      </c>
      <c r="D367" t="s">
        <v>2066</v>
      </c>
      <c r="E367">
        <v>11053174</v>
      </c>
      <c r="F367" t="s">
        <v>2066</v>
      </c>
      <c r="G367" t="s">
        <v>3153</v>
      </c>
      <c r="H367" t="s">
        <v>470</v>
      </c>
      <c r="I367" t="s">
        <v>1614</v>
      </c>
      <c r="L367" t="s">
        <v>3154</v>
      </c>
      <c r="M367">
        <v>3</v>
      </c>
      <c r="N367" t="s">
        <v>3155</v>
      </c>
      <c r="O367" t="s">
        <v>1624</v>
      </c>
      <c r="P367" t="s">
        <v>3156</v>
      </c>
      <c r="Q367">
        <v>124.07236</v>
      </c>
      <c r="R367">
        <v>0.58033</v>
      </c>
      <c r="S367" t="s">
        <v>2262</v>
      </c>
      <c r="T367" t="s">
        <v>131</v>
      </c>
      <c r="U367" t="s">
        <v>131</v>
      </c>
      <c r="V367">
        <v>1</v>
      </c>
      <c r="W367" t="s">
        <v>1627</v>
      </c>
      <c r="Z367" t="s">
        <v>1628</v>
      </c>
      <c r="AA367" t="s">
        <v>1629</v>
      </c>
      <c r="AB367">
        <v>0</v>
      </c>
      <c r="AC367" t="s">
        <v>1647</v>
      </c>
      <c r="AD367">
        <v>6070819878</v>
      </c>
      <c r="AE367" t="s">
        <v>1619</v>
      </c>
    </row>
    <row r="368" spans="1:31">
      <c r="A368">
        <v>518470</v>
      </c>
      <c r="B368" t="s">
        <v>1610</v>
      </c>
      <c r="C368" t="s">
        <v>1611</v>
      </c>
      <c r="D368" t="s">
        <v>1648</v>
      </c>
      <c r="E368">
        <v>11053208</v>
      </c>
      <c r="F368" t="s">
        <v>1648</v>
      </c>
      <c r="G368" t="s">
        <v>3157</v>
      </c>
      <c r="H368" t="s">
        <v>471</v>
      </c>
      <c r="I368" t="s">
        <v>1614</v>
      </c>
      <c r="L368" t="s">
        <v>3158</v>
      </c>
      <c r="M368">
        <v>3</v>
      </c>
      <c r="N368" t="s">
        <v>3159</v>
      </c>
      <c r="O368" t="s">
        <v>1624</v>
      </c>
      <c r="P368" t="s">
        <v>3160</v>
      </c>
      <c r="Q368">
        <v>123.91099</v>
      </c>
      <c r="R368">
        <v>0.35089</v>
      </c>
      <c r="S368" t="s">
        <v>2124</v>
      </c>
      <c r="T368" t="s">
        <v>46</v>
      </c>
      <c r="U368" t="s">
        <v>22</v>
      </c>
      <c r="V368">
        <v>1</v>
      </c>
      <c r="W368" t="s">
        <v>1671</v>
      </c>
      <c r="Z368" t="s">
        <v>1836</v>
      </c>
      <c r="AA368" t="s">
        <v>1629</v>
      </c>
      <c r="AB368">
        <v>0</v>
      </c>
      <c r="AC368" t="s">
        <v>1647</v>
      </c>
      <c r="AD368">
        <v>6070897394</v>
      </c>
      <c r="AE368" t="s">
        <v>1619</v>
      </c>
    </row>
    <row r="369" spans="1:31">
      <c r="A369">
        <v>518471</v>
      </c>
      <c r="B369" t="s">
        <v>1610</v>
      </c>
      <c r="C369" t="s">
        <v>1611</v>
      </c>
      <c r="D369" t="s">
        <v>1648</v>
      </c>
      <c r="E369">
        <v>11053208</v>
      </c>
      <c r="F369" t="s">
        <v>1648</v>
      </c>
      <c r="G369" t="s">
        <v>3161</v>
      </c>
      <c r="H369" t="s">
        <v>473</v>
      </c>
      <c r="I369" t="s">
        <v>1614</v>
      </c>
      <c r="L369" t="s">
        <v>3162</v>
      </c>
      <c r="M369">
        <v>3</v>
      </c>
      <c r="N369" t="s">
        <v>3163</v>
      </c>
      <c r="O369" t="s">
        <v>1624</v>
      </c>
      <c r="P369" t="s">
        <v>3164</v>
      </c>
      <c r="Q369">
        <v>123.883391</v>
      </c>
      <c r="R369">
        <v>0.350207</v>
      </c>
      <c r="S369" t="s">
        <v>2124</v>
      </c>
      <c r="T369" t="s">
        <v>472</v>
      </c>
      <c r="U369" t="s">
        <v>22</v>
      </c>
      <c r="V369">
        <v>1</v>
      </c>
      <c r="W369" t="s">
        <v>1627</v>
      </c>
      <c r="Z369" t="s">
        <v>1628</v>
      </c>
      <c r="AA369" t="s">
        <v>1629</v>
      </c>
      <c r="AB369">
        <v>0</v>
      </c>
      <c r="AC369" t="s">
        <v>1630</v>
      </c>
      <c r="AD369">
        <v>6070897399</v>
      </c>
      <c r="AE369" t="s">
        <v>1619</v>
      </c>
    </row>
    <row r="370" spans="1:31">
      <c r="A370">
        <v>518472</v>
      </c>
      <c r="B370" t="s">
        <v>1610</v>
      </c>
      <c r="C370" t="s">
        <v>1611</v>
      </c>
      <c r="D370" t="s">
        <v>1648</v>
      </c>
      <c r="E370">
        <v>11053208</v>
      </c>
      <c r="F370" t="s">
        <v>1648</v>
      </c>
      <c r="G370" t="s">
        <v>3165</v>
      </c>
      <c r="H370" t="s">
        <v>474</v>
      </c>
      <c r="I370" t="s">
        <v>1720</v>
      </c>
      <c r="L370" t="s">
        <v>3166</v>
      </c>
      <c r="M370">
        <v>3</v>
      </c>
      <c r="N370" t="s">
        <v>3167</v>
      </c>
      <c r="O370" t="s">
        <v>1617</v>
      </c>
      <c r="P370" t="s">
        <v>3168</v>
      </c>
      <c r="Q370">
        <v>123.87839</v>
      </c>
      <c r="R370">
        <v>0.34844</v>
      </c>
      <c r="S370" t="s">
        <v>2124</v>
      </c>
      <c r="T370" t="s">
        <v>472</v>
      </c>
      <c r="U370" t="s">
        <v>22</v>
      </c>
      <c r="V370">
        <v>1</v>
      </c>
      <c r="W370" t="s">
        <v>1627</v>
      </c>
      <c r="Z370" t="s">
        <v>1628</v>
      </c>
      <c r="AA370" t="s">
        <v>1629</v>
      </c>
      <c r="AB370">
        <v>0</v>
      </c>
      <c r="AC370" t="s">
        <v>1647</v>
      </c>
      <c r="AD370">
        <v>6695296867</v>
      </c>
      <c r="AE370" t="s">
        <v>1619</v>
      </c>
    </row>
    <row r="371" spans="1:31">
      <c r="A371">
        <v>518473</v>
      </c>
      <c r="B371" t="s">
        <v>1610</v>
      </c>
      <c r="C371" t="s">
        <v>1611</v>
      </c>
      <c r="D371" t="s">
        <v>1648</v>
      </c>
      <c r="E371">
        <v>11053208</v>
      </c>
      <c r="F371" t="s">
        <v>1648</v>
      </c>
      <c r="G371" t="s">
        <v>3169</v>
      </c>
      <c r="H371" t="s">
        <v>475</v>
      </c>
      <c r="I371" t="s">
        <v>1614</v>
      </c>
      <c r="L371" t="s">
        <v>3170</v>
      </c>
      <c r="M371">
        <v>3</v>
      </c>
      <c r="N371" t="s">
        <v>3171</v>
      </c>
      <c r="O371" t="s">
        <v>1624</v>
      </c>
      <c r="P371" t="s">
        <v>3172</v>
      </c>
      <c r="Q371">
        <v>123.86104</v>
      </c>
      <c r="R371">
        <v>0.33625</v>
      </c>
      <c r="S371" t="s">
        <v>2124</v>
      </c>
      <c r="T371" t="s">
        <v>472</v>
      </c>
      <c r="U371" t="s">
        <v>22</v>
      </c>
      <c r="V371">
        <v>1</v>
      </c>
      <c r="W371" t="s">
        <v>1627</v>
      </c>
      <c r="Z371" t="s">
        <v>1628</v>
      </c>
      <c r="AA371" t="s">
        <v>1629</v>
      </c>
      <c r="AB371">
        <v>0</v>
      </c>
      <c r="AC371" t="s">
        <v>1630</v>
      </c>
      <c r="AD371">
        <v>6070897404</v>
      </c>
      <c r="AE371" t="s">
        <v>1619</v>
      </c>
    </row>
    <row r="372" spans="1:31">
      <c r="A372">
        <v>518474</v>
      </c>
      <c r="B372" t="s">
        <v>1610</v>
      </c>
      <c r="C372" t="s">
        <v>1611</v>
      </c>
      <c r="D372" t="s">
        <v>1648</v>
      </c>
      <c r="E372">
        <v>11053208</v>
      </c>
      <c r="F372" t="s">
        <v>1648</v>
      </c>
      <c r="G372" t="s">
        <v>3173</v>
      </c>
      <c r="H372" t="s">
        <v>476</v>
      </c>
      <c r="I372" t="s">
        <v>1614</v>
      </c>
      <c r="L372" t="s">
        <v>3174</v>
      </c>
      <c r="M372">
        <v>3</v>
      </c>
      <c r="N372" t="s">
        <v>3175</v>
      </c>
      <c r="O372" t="s">
        <v>1624</v>
      </c>
      <c r="P372" t="s">
        <v>3176</v>
      </c>
      <c r="Q372">
        <v>123.79198</v>
      </c>
      <c r="R372">
        <v>0.31957</v>
      </c>
      <c r="S372" t="s">
        <v>2124</v>
      </c>
      <c r="T372" t="s">
        <v>472</v>
      </c>
      <c r="U372" t="s">
        <v>22</v>
      </c>
      <c r="V372">
        <v>1</v>
      </c>
      <c r="W372" t="s">
        <v>1627</v>
      </c>
      <c r="Z372" t="s">
        <v>1628</v>
      </c>
      <c r="AA372" t="s">
        <v>1629</v>
      </c>
      <c r="AB372">
        <v>0</v>
      </c>
      <c r="AC372" t="s">
        <v>1630</v>
      </c>
      <c r="AD372">
        <v>6070897409</v>
      </c>
      <c r="AE372" t="s">
        <v>1619</v>
      </c>
    </row>
    <row r="373" spans="1:31">
      <c r="A373">
        <v>518484</v>
      </c>
      <c r="B373" t="s">
        <v>1610</v>
      </c>
      <c r="C373" t="s">
        <v>1611</v>
      </c>
      <c r="D373" t="s">
        <v>2052</v>
      </c>
      <c r="E373">
        <v>11053132</v>
      </c>
      <c r="F373" t="s">
        <v>2052</v>
      </c>
      <c r="G373" t="s">
        <v>3177</v>
      </c>
      <c r="H373" t="s">
        <v>477</v>
      </c>
      <c r="I373" t="s">
        <v>1614</v>
      </c>
      <c r="L373" t="s">
        <v>3178</v>
      </c>
      <c r="M373">
        <v>3</v>
      </c>
      <c r="N373" t="s">
        <v>3179</v>
      </c>
      <c r="O373" t="s">
        <v>1624</v>
      </c>
      <c r="P373" t="s">
        <v>3180</v>
      </c>
      <c r="Q373">
        <v>124.05232</v>
      </c>
      <c r="R373">
        <v>0.90148</v>
      </c>
      <c r="S373" t="s">
        <v>2262</v>
      </c>
      <c r="T373" t="s">
        <v>324</v>
      </c>
      <c r="U373" t="s">
        <v>101</v>
      </c>
      <c r="V373">
        <v>1</v>
      </c>
      <c r="W373" t="s">
        <v>1627</v>
      </c>
      <c r="Z373" t="s">
        <v>1628</v>
      </c>
      <c r="AA373" t="s">
        <v>1629</v>
      </c>
      <c r="AB373">
        <v>0</v>
      </c>
      <c r="AC373" t="s">
        <v>1630</v>
      </c>
      <c r="AD373">
        <v>6070824360</v>
      </c>
      <c r="AE373" t="s">
        <v>1619</v>
      </c>
    </row>
    <row r="374" spans="1:31">
      <c r="A374">
        <v>518485</v>
      </c>
      <c r="B374" t="s">
        <v>1610</v>
      </c>
      <c r="C374" t="s">
        <v>1611</v>
      </c>
      <c r="D374" t="s">
        <v>2052</v>
      </c>
      <c r="E374">
        <v>11053132</v>
      </c>
      <c r="F374" t="s">
        <v>2052</v>
      </c>
      <c r="G374" t="s">
        <v>3181</v>
      </c>
      <c r="H374" t="s">
        <v>478</v>
      </c>
      <c r="I374" t="s">
        <v>1614</v>
      </c>
      <c r="L374" t="s">
        <v>3182</v>
      </c>
      <c r="M374">
        <v>3</v>
      </c>
      <c r="N374" t="s">
        <v>3183</v>
      </c>
      <c r="O374" t="s">
        <v>1624</v>
      </c>
      <c r="P374" t="s">
        <v>3184</v>
      </c>
      <c r="Q374">
        <v>124.05236</v>
      </c>
      <c r="R374">
        <v>0.9012</v>
      </c>
      <c r="S374" t="s">
        <v>2262</v>
      </c>
      <c r="T374" t="s">
        <v>324</v>
      </c>
      <c r="U374" t="s">
        <v>101</v>
      </c>
      <c r="V374">
        <v>1</v>
      </c>
      <c r="W374" t="s">
        <v>1627</v>
      </c>
      <c r="Z374" t="s">
        <v>1628</v>
      </c>
      <c r="AA374" t="s">
        <v>1629</v>
      </c>
      <c r="AB374">
        <v>0</v>
      </c>
      <c r="AC374" t="s">
        <v>1630</v>
      </c>
      <c r="AD374">
        <v>6070824361</v>
      </c>
      <c r="AE374" t="s">
        <v>1619</v>
      </c>
    </row>
    <row r="375" spans="1:31">
      <c r="A375">
        <v>518486</v>
      </c>
      <c r="B375" t="s">
        <v>1610</v>
      </c>
      <c r="C375" t="s">
        <v>1611</v>
      </c>
      <c r="D375" t="s">
        <v>2052</v>
      </c>
      <c r="E375">
        <v>11053133</v>
      </c>
      <c r="F375" t="s">
        <v>2052</v>
      </c>
      <c r="G375" t="s">
        <v>3185</v>
      </c>
      <c r="H375" t="s">
        <v>479</v>
      </c>
      <c r="I375" t="s">
        <v>1614</v>
      </c>
      <c r="L375" t="s">
        <v>3186</v>
      </c>
      <c r="M375">
        <v>3</v>
      </c>
      <c r="N375" t="s">
        <v>3187</v>
      </c>
      <c r="O375" t="s">
        <v>1624</v>
      </c>
      <c r="P375" t="s">
        <v>3188</v>
      </c>
      <c r="Q375">
        <v>123.99736</v>
      </c>
      <c r="R375">
        <v>0.88418</v>
      </c>
      <c r="S375" t="s">
        <v>2262</v>
      </c>
      <c r="T375" t="s">
        <v>324</v>
      </c>
      <c r="U375" t="s">
        <v>101</v>
      </c>
      <c r="V375">
        <v>1</v>
      </c>
      <c r="W375" t="s">
        <v>1627</v>
      </c>
      <c r="Z375" t="s">
        <v>1628</v>
      </c>
      <c r="AA375" t="s">
        <v>1629</v>
      </c>
      <c r="AB375">
        <v>0</v>
      </c>
      <c r="AC375" t="s">
        <v>1630</v>
      </c>
      <c r="AD375">
        <v>6070824370</v>
      </c>
      <c r="AE375" t="s">
        <v>1619</v>
      </c>
    </row>
    <row r="376" spans="1:31">
      <c r="A376">
        <v>518487</v>
      </c>
      <c r="B376" t="s">
        <v>1610</v>
      </c>
      <c r="C376" t="s">
        <v>1611</v>
      </c>
      <c r="D376" t="s">
        <v>2052</v>
      </c>
      <c r="E376">
        <v>11053133</v>
      </c>
      <c r="F376" t="s">
        <v>2052</v>
      </c>
      <c r="G376" t="s">
        <v>3189</v>
      </c>
      <c r="H376" t="s">
        <v>480</v>
      </c>
      <c r="I376" t="s">
        <v>1614</v>
      </c>
      <c r="L376" t="s">
        <v>3190</v>
      </c>
      <c r="M376">
        <v>3</v>
      </c>
      <c r="N376" t="s">
        <v>3191</v>
      </c>
      <c r="O376" t="s">
        <v>1624</v>
      </c>
      <c r="P376" t="s">
        <v>3192</v>
      </c>
      <c r="Q376">
        <v>124.00011</v>
      </c>
      <c r="R376">
        <v>0.88456</v>
      </c>
      <c r="S376" t="s">
        <v>2262</v>
      </c>
      <c r="T376" t="s">
        <v>324</v>
      </c>
      <c r="U376" t="s">
        <v>101</v>
      </c>
      <c r="V376">
        <v>1</v>
      </c>
      <c r="W376" t="s">
        <v>1627</v>
      </c>
      <c r="Z376" t="s">
        <v>1628</v>
      </c>
      <c r="AA376" t="s">
        <v>1629</v>
      </c>
      <c r="AB376">
        <v>0</v>
      </c>
      <c r="AC376" t="s">
        <v>1630</v>
      </c>
      <c r="AD376">
        <v>6070824371</v>
      </c>
      <c r="AE376" t="s">
        <v>1619</v>
      </c>
    </row>
    <row r="377" spans="1:31">
      <c r="A377">
        <v>518488</v>
      </c>
      <c r="B377" t="s">
        <v>1610</v>
      </c>
      <c r="C377" t="s">
        <v>1611</v>
      </c>
      <c r="D377" t="s">
        <v>1924</v>
      </c>
      <c r="E377">
        <v>11053151</v>
      </c>
      <c r="F377" t="s">
        <v>1924</v>
      </c>
      <c r="G377" t="s">
        <v>3193</v>
      </c>
      <c r="H377" t="s">
        <v>481</v>
      </c>
      <c r="I377" t="s">
        <v>1614</v>
      </c>
      <c r="L377" t="s">
        <v>3194</v>
      </c>
      <c r="M377">
        <v>3</v>
      </c>
      <c r="N377" t="s">
        <v>3195</v>
      </c>
      <c r="O377" t="s">
        <v>1624</v>
      </c>
      <c r="P377" t="s">
        <v>3196</v>
      </c>
      <c r="Q377">
        <v>124.266029</v>
      </c>
      <c r="R377">
        <v>0.668455</v>
      </c>
      <c r="S377" t="s">
        <v>2262</v>
      </c>
      <c r="T377" t="s">
        <v>131</v>
      </c>
      <c r="U377" t="s">
        <v>132</v>
      </c>
      <c r="V377">
        <v>1</v>
      </c>
      <c r="W377" t="s">
        <v>1627</v>
      </c>
      <c r="Z377" t="s">
        <v>1628</v>
      </c>
      <c r="AA377" t="s">
        <v>1629</v>
      </c>
      <c r="AB377">
        <v>0</v>
      </c>
      <c r="AC377" t="s">
        <v>1647</v>
      </c>
      <c r="AD377">
        <v>6070904121</v>
      </c>
      <c r="AE377" t="s">
        <v>1619</v>
      </c>
    </row>
    <row r="378" spans="1:31">
      <c r="A378">
        <v>518489</v>
      </c>
      <c r="B378" t="s">
        <v>1610</v>
      </c>
      <c r="C378" t="s">
        <v>1611</v>
      </c>
      <c r="D378" t="s">
        <v>1924</v>
      </c>
      <c r="E378">
        <v>11053151</v>
      </c>
      <c r="F378" t="s">
        <v>1924</v>
      </c>
      <c r="G378" t="s">
        <v>3197</v>
      </c>
      <c r="H378" t="s">
        <v>482</v>
      </c>
      <c r="I378" t="s">
        <v>1614</v>
      </c>
      <c r="L378" t="s">
        <v>3198</v>
      </c>
      <c r="M378">
        <v>2</v>
      </c>
      <c r="N378" t="s">
        <v>3199</v>
      </c>
      <c r="O378" t="s">
        <v>1624</v>
      </c>
      <c r="P378" t="s">
        <v>3200</v>
      </c>
      <c r="Q378">
        <v>124.299448</v>
      </c>
      <c r="R378">
        <v>0.722793</v>
      </c>
      <c r="S378" t="s">
        <v>3201</v>
      </c>
      <c r="T378" t="s">
        <v>136</v>
      </c>
      <c r="U378" t="s">
        <v>132</v>
      </c>
      <c r="V378">
        <v>1</v>
      </c>
      <c r="W378" t="s">
        <v>1627</v>
      </c>
      <c r="Z378" t="s">
        <v>1628</v>
      </c>
      <c r="AA378" t="s">
        <v>1629</v>
      </c>
      <c r="AB378">
        <v>0</v>
      </c>
      <c r="AC378" t="s">
        <v>1630</v>
      </c>
      <c r="AD378">
        <v>6070904124</v>
      </c>
      <c r="AE378" t="s">
        <v>1619</v>
      </c>
    </row>
    <row r="379" spans="1:31">
      <c r="A379">
        <v>518490</v>
      </c>
      <c r="B379" t="s">
        <v>1610</v>
      </c>
      <c r="C379" t="s">
        <v>1611</v>
      </c>
      <c r="D379" t="s">
        <v>1924</v>
      </c>
      <c r="E379">
        <v>11053176</v>
      </c>
      <c r="F379" t="s">
        <v>1924</v>
      </c>
      <c r="G379" t="s">
        <v>3202</v>
      </c>
      <c r="H379" t="s">
        <v>483</v>
      </c>
      <c r="I379" t="s">
        <v>1614</v>
      </c>
      <c r="L379" t="s">
        <v>3203</v>
      </c>
      <c r="M379">
        <v>3</v>
      </c>
      <c r="N379" t="s">
        <v>3204</v>
      </c>
      <c r="O379" t="s">
        <v>1624</v>
      </c>
      <c r="P379" t="s">
        <v>3205</v>
      </c>
      <c r="Q379">
        <v>124.270958</v>
      </c>
      <c r="R379">
        <v>0.602594</v>
      </c>
      <c r="S379" t="s">
        <v>1371</v>
      </c>
      <c r="T379" t="s">
        <v>131</v>
      </c>
      <c r="U379" t="s">
        <v>132</v>
      </c>
      <c r="V379">
        <v>1</v>
      </c>
      <c r="W379" t="s">
        <v>1627</v>
      </c>
      <c r="Z379" t="s">
        <v>1628</v>
      </c>
      <c r="AA379" t="s">
        <v>1629</v>
      </c>
      <c r="AB379">
        <v>0</v>
      </c>
      <c r="AC379" t="s">
        <v>1630</v>
      </c>
      <c r="AD379">
        <v>6070904189</v>
      </c>
      <c r="AE379" t="s">
        <v>1619</v>
      </c>
    </row>
    <row r="380" spans="1:31">
      <c r="A380">
        <v>518491</v>
      </c>
      <c r="B380" t="s">
        <v>1610</v>
      </c>
      <c r="C380" t="s">
        <v>1611</v>
      </c>
      <c r="D380" t="s">
        <v>1924</v>
      </c>
      <c r="E380">
        <v>11053176</v>
      </c>
      <c r="F380" t="s">
        <v>1924</v>
      </c>
      <c r="G380" t="s">
        <v>3206</v>
      </c>
      <c r="H380" t="s">
        <v>484</v>
      </c>
      <c r="I380" t="s">
        <v>1614</v>
      </c>
      <c r="L380" t="s">
        <v>3207</v>
      </c>
      <c r="M380">
        <v>3</v>
      </c>
      <c r="N380" t="s">
        <v>3208</v>
      </c>
      <c r="O380" t="s">
        <v>1624</v>
      </c>
      <c r="P380" t="s">
        <v>3209</v>
      </c>
      <c r="Q380">
        <v>124.261317</v>
      </c>
      <c r="R380">
        <v>0.584117</v>
      </c>
      <c r="S380" t="s">
        <v>2980</v>
      </c>
      <c r="T380" t="s">
        <v>131</v>
      </c>
      <c r="U380" t="s">
        <v>132</v>
      </c>
      <c r="V380">
        <v>1</v>
      </c>
      <c r="W380" t="s">
        <v>1627</v>
      </c>
      <c r="Z380" t="s">
        <v>1628</v>
      </c>
      <c r="AA380" t="s">
        <v>1629</v>
      </c>
      <c r="AB380">
        <v>0</v>
      </c>
      <c r="AC380" t="s">
        <v>1630</v>
      </c>
      <c r="AD380">
        <v>6070904194</v>
      </c>
      <c r="AE380" t="s">
        <v>1619</v>
      </c>
    </row>
    <row r="381" spans="1:31">
      <c r="A381">
        <v>518492</v>
      </c>
      <c r="B381" t="s">
        <v>1610</v>
      </c>
      <c r="C381" t="s">
        <v>1611</v>
      </c>
      <c r="D381" t="s">
        <v>1924</v>
      </c>
      <c r="E381">
        <v>11053176</v>
      </c>
      <c r="F381" t="s">
        <v>1924</v>
      </c>
      <c r="G381" t="s">
        <v>3210</v>
      </c>
      <c r="H381" t="s">
        <v>485</v>
      </c>
      <c r="I381" t="s">
        <v>1614</v>
      </c>
      <c r="L381" t="s">
        <v>3211</v>
      </c>
      <c r="M381">
        <v>3</v>
      </c>
      <c r="N381" t="s">
        <v>3212</v>
      </c>
      <c r="O381" t="s">
        <v>1624</v>
      </c>
      <c r="P381" t="s">
        <v>3213</v>
      </c>
      <c r="Q381">
        <v>124.27792</v>
      </c>
      <c r="R381">
        <v>0.60716</v>
      </c>
      <c r="S381" t="s">
        <v>1371</v>
      </c>
      <c r="T381" t="s">
        <v>131</v>
      </c>
      <c r="U381" t="s">
        <v>132</v>
      </c>
      <c r="V381">
        <v>1</v>
      </c>
      <c r="W381" t="s">
        <v>1627</v>
      </c>
      <c r="Z381" t="s">
        <v>1628</v>
      </c>
      <c r="AA381" t="s">
        <v>1629</v>
      </c>
      <c r="AB381">
        <v>0</v>
      </c>
      <c r="AC381" t="s">
        <v>1630</v>
      </c>
      <c r="AD381">
        <v>6070904198</v>
      </c>
      <c r="AE381" t="s">
        <v>1619</v>
      </c>
    </row>
    <row r="382" spans="1:31">
      <c r="A382">
        <v>518493</v>
      </c>
      <c r="B382" t="s">
        <v>1610</v>
      </c>
      <c r="C382" t="s">
        <v>1611</v>
      </c>
      <c r="D382" t="s">
        <v>1924</v>
      </c>
      <c r="E382">
        <v>11053154</v>
      </c>
      <c r="F382" t="s">
        <v>1924</v>
      </c>
      <c r="G382" t="s">
        <v>3214</v>
      </c>
      <c r="H382" t="s">
        <v>487</v>
      </c>
      <c r="I382" t="s">
        <v>1614</v>
      </c>
      <c r="L382" t="s">
        <v>3215</v>
      </c>
      <c r="M382">
        <v>3</v>
      </c>
      <c r="N382" t="s">
        <v>3216</v>
      </c>
      <c r="O382" t="s">
        <v>1624</v>
      </c>
      <c r="P382" t="s">
        <v>3217</v>
      </c>
      <c r="Q382">
        <v>124.315417</v>
      </c>
      <c r="R382">
        <v>0.764283</v>
      </c>
      <c r="S382" t="s">
        <v>3081</v>
      </c>
      <c r="T382" t="s">
        <v>486</v>
      </c>
      <c r="U382" t="s">
        <v>132</v>
      </c>
      <c r="V382">
        <v>1</v>
      </c>
      <c r="W382" t="s">
        <v>1627</v>
      </c>
      <c r="Z382" t="s">
        <v>1628</v>
      </c>
      <c r="AA382" t="s">
        <v>1629</v>
      </c>
      <c r="AB382">
        <v>0</v>
      </c>
      <c r="AC382" t="s">
        <v>1647</v>
      </c>
      <c r="AD382">
        <v>6070904203</v>
      </c>
      <c r="AE382" t="s">
        <v>1619</v>
      </c>
    </row>
    <row r="383" spans="1:31">
      <c r="A383">
        <v>518494</v>
      </c>
      <c r="B383" t="s">
        <v>1610</v>
      </c>
      <c r="C383" t="s">
        <v>1611</v>
      </c>
      <c r="D383" t="s">
        <v>1924</v>
      </c>
      <c r="E383">
        <v>11053154</v>
      </c>
      <c r="F383" t="s">
        <v>1924</v>
      </c>
      <c r="G383" t="s">
        <v>3218</v>
      </c>
      <c r="H383" t="s">
        <v>488</v>
      </c>
      <c r="I383" t="s">
        <v>1614</v>
      </c>
      <c r="L383" t="s">
        <v>3219</v>
      </c>
      <c r="M383">
        <v>3</v>
      </c>
      <c r="N383" t="s">
        <v>3220</v>
      </c>
      <c r="O383" t="s">
        <v>1624</v>
      </c>
      <c r="P383" t="s">
        <v>3221</v>
      </c>
      <c r="Q383">
        <v>124.311233</v>
      </c>
      <c r="R383">
        <v>0.766617</v>
      </c>
      <c r="S383" t="s">
        <v>3081</v>
      </c>
      <c r="T383" t="s">
        <v>446</v>
      </c>
      <c r="U383" t="s">
        <v>132</v>
      </c>
      <c r="V383">
        <v>1</v>
      </c>
      <c r="W383" t="s">
        <v>1627</v>
      </c>
      <c r="Z383" t="s">
        <v>1628</v>
      </c>
      <c r="AA383" t="s">
        <v>1629</v>
      </c>
      <c r="AB383">
        <v>0</v>
      </c>
      <c r="AC383" t="s">
        <v>1647</v>
      </c>
      <c r="AD383">
        <v>6070904205</v>
      </c>
      <c r="AE383" t="s">
        <v>1619</v>
      </c>
    </row>
    <row r="384" spans="1:31">
      <c r="A384">
        <v>518495</v>
      </c>
      <c r="B384" t="s">
        <v>1610</v>
      </c>
      <c r="C384" t="s">
        <v>1611</v>
      </c>
      <c r="D384" t="s">
        <v>1648</v>
      </c>
      <c r="E384">
        <v>11053208</v>
      </c>
      <c r="F384" t="s">
        <v>1648</v>
      </c>
      <c r="G384" t="s">
        <v>3222</v>
      </c>
      <c r="H384" t="s">
        <v>490</v>
      </c>
      <c r="I384" t="s">
        <v>1614</v>
      </c>
      <c r="L384" t="s">
        <v>3223</v>
      </c>
      <c r="M384">
        <v>3</v>
      </c>
      <c r="N384" t="s">
        <v>3224</v>
      </c>
      <c r="O384" t="s">
        <v>1624</v>
      </c>
      <c r="P384" t="s">
        <v>3225</v>
      </c>
      <c r="Q384">
        <v>123.70645</v>
      </c>
      <c r="R384">
        <v>0.31866</v>
      </c>
      <c r="S384" t="s">
        <v>2124</v>
      </c>
      <c r="T384" t="s">
        <v>489</v>
      </c>
      <c r="U384" t="s">
        <v>22</v>
      </c>
      <c r="V384">
        <v>1</v>
      </c>
      <c r="W384" t="s">
        <v>1627</v>
      </c>
      <c r="Z384" t="s">
        <v>1628</v>
      </c>
      <c r="AA384" t="s">
        <v>1629</v>
      </c>
      <c r="AB384">
        <v>0</v>
      </c>
      <c r="AC384" t="s">
        <v>1630</v>
      </c>
      <c r="AD384">
        <v>6070897410</v>
      </c>
      <c r="AE384" t="s">
        <v>1619</v>
      </c>
    </row>
    <row r="385" spans="1:31">
      <c r="A385">
        <v>518496</v>
      </c>
      <c r="B385" t="s">
        <v>1610</v>
      </c>
      <c r="C385" t="s">
        <v>1611</v>
      </c>
      <c r="D385" t="s">
        <v>1612</v>
      </c>
      <c r="E385">
        <v>11053185</v>
      </c>
      <c r="F385" t="s">
        <v>1612</v>
      </c>
      <c r="G385" t="s">
        <v>3226</v>
      </c>
      <c r="H385" t="s">
        <v>492</v>
      </c>
      <c r="I385" t="s">
        <v>1614</v>
      </c>
      <c r="L385" t="s">
        <v>3227</v>
      </c>
      <c r="M385">
        <v>3</v>
      </c>
      <c r="N385" t="s">
        <v>3228</v>
      </c>
      <c r="O385" t="s">
        <v>1624</v>
      </c>
      <c r="P385" t="s">
        <v>3229</v>
      </c>
      <c r="Q385">
        <v>123.14298</v>
      </c>
      <c r="R385">
        <v>0.91793</v>
      </c>
      <c r="S385" t="s">
        <v>491</v>
      </c>
      <c r="T385" t="s">
        <v>491</v>
      </c>
      <c r="U385" t="s">
        <v>4</v>
      </c>
      <c r="V385">
        <v>1</v>
      </c>
      <c r="W385" t="s">
        <v>1627</v>
      </c>
      <c r="Z385" t="s">
        <v>1628</v>
      </c>
      <c r="AA385" t="s">
        <v>1629</v>
      </c>
      <c r="AB385">
        <v>0</v>
      </c>
      <c r="AC385" t="s">
        <v>1765</v>
      </c>
      <c r="AD385">
        <v>6070877315</v>
      </c>
      <c r="AE385" t="s">
        <v>1619</v>
      </c>
    </row>
    <row r="386" spans="1:31">
      <c r="A386">
        <v>518497</v>
      </c>
      <c r="B386" t="s">
        <v>1610</v>
      </c>
      <c r="C386" t="s">
        <v>1611</v>
      </c>
      <c r="D386" t="s">
        <v>1648</v>
      </c>
      <c r="E386">
        <v>11053208</v>
      </c>
      <c r="F386" t="s">
        <v>1648</v>
      </c>
      <c r="G386" t="s">
        <v>3230</v>
      </c>
      <c r="H386" t="s">
        <v>494</v>
      </c>
      <c r="I386" t="s">
        <v>1614</v>
      </c>
      <c r="L386" t="s">
        <v>3231</v>
      </c>
      <c r="M386">
        <v>3</v>
      </c>
      <c r="N386" t="s">
        <v>3232</v>
      </c>
      <c r="O386" t="s">
        <v>1624</v>
      </c>
      <c r="P386" t="s">
        <v>3233</v>
      </c>
      <c r="Q386">
        <v>123.48656</v>
      </c>
      <c r="R386">
        <v>0.3164</v>
      </c>
      <c r="S386" t="s">
        <v>2124</v>
      </c>
      <c r="T386" t="s">
        <v>493</v>
      </c>
      <c r="U386" t="s">
        <v>22</v>
      </c>
      <c r="V386">
        <v>1</v>
      </c>
      <c r="W386" t="s">
        <v>1627</v>
      </c>
      <c r="Z386" t="s">
        <v>1628</v>
      </c>
      <c r="AA386" t="s">
        <v>1629</v>
      </c>
      <c r="AB386">
        <v>0</v>
      </c>
      <c r="AC386" t="s">
        <v>1630</v>
      </c>
      <c r="AD386">
        <v>6070897436</v>
      </c>
      <c r="AE386" t="s">
        <v>1619</v>
      </c>
    </row>
    <row r="387" spans="1:31">
      <c r="A387">
        <v>518526</v>
      </c>
      <c r="B387" t="s">
        <v>1610</v>
      </c>
      <c r="C387" t="s">
        <v>1611</v>
      </c>
      <c r="D387" t="s">
        <v>2052</v>
      </c>
      <c r="E387">
        <v>11053142</v>
      </c>
      <c r="F387" t="s">
        <v>2052</v>
      </c>
      <c r="G387" t="s">
        <v>3234</v>
      </c>
      <c r="H387" t="s">
        <v>495</v>
      </c>
      <c r="I387" t="s">
        <v>1614</v>
      </c>
      <c r="L387" t="s">
        <v>3235</v>
      </c>
      <c r="M387">
        <v>3</v>
      </c>
      <c r="N387" t="s">
        <v>3236</v>
      </c>
      <c r="O387" t="s">
        <v>1624</v>
      </c>
      <c r="P387" t="s">
        <v>3237</v>
      </c>
      <c r="Q387">
        <v>124.3413</v>
      </c>
      <c r="R387">
        <v>1.09201</v>
      </c>
      <c r="S387" t="s">
        <v>2262</v>
      </c>
      <c r="T387" t="s">
        <v>342</v>
      </c>
      <c r="U387" t="s">
        <v>39</v>
      </c>
      <c r="V387">
        <v>1</v>
      </c>
      <c r="W387" t="s">
        <v>1627</v>
      </c>
      <c r="Z387" t="s">
        <v>1628</v>
      </c>
      <c r="AA387" t="s">
        <v>1629</v>
      </c>
      <c r="AB387">
        <v>0</v>
      </c>
      <c r="AC387" t="s">
        <v>1630</v>
      </c>
      <c r="AD387">
        <v>6070824222</v>
      </c>
      <c r="AE387" t="s">
        <v>1619</v>
      </c>
    </row>
    <row r="388" spans="1:31">
      <c r="A388">
        <v>518527</v>
      </c>
      <c r="B388" t="s">
        <v>1610</v>
      </c>
      <c r="C388" t="s">
        <v>1611</v>
      </c>
      <c r="D388" t="s">
        <v>1648</v>
      </c>
      <c r="E388">
        <v>11053208</v>
      </c>
      <c r="F388" t="s">
        <v>1648</v>
      </c>
      <c r="G388" t="s">
        <v>3238</v>
      </c>
      <c r="H388" t="s">
        <v>496</v>
      </c>
      <c r="I388" t="s">
        <v>1614</v>
      </c>
      <c r="L388" t="s">
        <v>3239</v>
      </c>
      <c r="M388">
        <v>3</v>
      </c>
      <c r="N388" t="s">
        <v>3240</v>
      </c>
      <c r="O388" t="s">
        <v>1624</v>
      </c>
      <c r="P388" t="s">
        <v>3241</v>
      </c>
      <c r="Q388">
        <v>123.78484</v>
      </c>
      <c r="R388">
        <v>0.31372</v>
      </c>
      <c r="S388" t="s">
        <v>2124</v>
      </c>
      <c r="T388" t="s">
        <v>472</v>
      </c>
      <c r="U388" t="s">
        <v>22</v>
      </c>
      <c r="V388">
        <v>1</v>
      </c>
      <c r="W388" t="s">
        <v>1627</v>
      </c>
      <c r="Z388" t="s">
        <v>1628</v>
      </c>
      <c r="AA388" t="s">
        <v>1629</v>
      </c>
      <c r="AB388">
        <v>0</v>
      </c>
      <c r="AC388" t="s">
        <v>1630</v>
      </c>
      <c r="AD388">
        <v>6070897356</v>
      </c>
      <c r="AE388" t="s">
        <v>1619</v>
      </c>
    </row>
    <row r="389" spans="1:31">
      <c r="A389">
        <v>518528</v>
      </c>
      <c r="B389" t="s">
        <v>1610</v>
      </c>
      <c r="C389" t="s">
        <v>1611</v>
      </c>
      <c r="D389" t="s">
        <v>2052</v>
      </c>
      <c r="E389">
        <v>11053142</v>
      </c>
      <c r="F389" t="s">
        <v>2052</v>
      </c>
      <c r="G389" t="s">
        <v>3242</v>
      </c>
      <c r="H389" t="s">
        <v>498</v>
      </c>
      <c r="I389" t="s">
        <v>1614</v>
      </c>
      <c r="L389" t="s">
        <v>3243</v>
      </c>
      <c r="M389">
        <v>3</v>
      </c>
      <c r="N389" t="s">
        <v>3244</v>
      </c>
      <c r="O389" t="s">
        <v>1624</v>
      </c>
      <c r="P389" t="s">
        <v>3245</v>
      </c>
      <c r="Q389">
        <v>124.28444</v>
      </c>
      <c r="R389">
        <v>0.99691</v>
      </c>
      <c r="S389" t="s">
        <v>2262</v>
      </c>
      <c r="T389" t="s">
        <v>497</v>
      </c>
      <c r="U389" t="s">
        <v>101</v>
      </c>
      <c r="V389">
        <v>1</v>
      </c>
      <c r="W389" t="s">
        <v>1627</v>
      </c>
      <c r="Z389" t="s">
        <v>1628</v>
      </c>
      <c r="AA389" t="s">
        <v>1629</v>
      </c>
      <c r="AB389">
        <v>0</v>
      </c>
      <c r="AC389" t="s">
        <v>1630</v>
      </c>
      <c r="AD389">
        <v>6070824238</v>
      </c>
      <c r="AE389" t="s">
        <v>1619</v>
      </c>
    </row>
    <row r="390" spans="1:31">
      <c r="A390">
        <v>518529</v>
      </c>
      <c r="B390" t="s">
        <v>1610</v>
      </c>
      <c r="C390" t="s">
        <v>1611</v>
      </c>
      <c r="D390" t="s">
        <v>2052</v>
      </c>
      <c r="E390">
        <v>11053142</v>
      </c>
      <c r="F390" t="s">
        <v>2052</v>
      </c>
      <c r="G390" t="s">
        <v>3246</v>
      </c>
      <c r="H390" t="s">
        <v>499</v>
      </c>
      <c r="I390" t="s">
        <v>1614</v>
      </c>
      <c r="L390" t="s">
        <v>3247</v>
      </c>
      <c r="M390">
        <v>3</v>
      </c>
      <c r="N390" t="s">
        <v>3248</v>
      </c>
      <c r="O390" t="s">
        <v>1624</v>
      </c>
      <c r="P390" t="s">
        <v>3249</v>
      </c>
      <c r="Q390">
        <v>124.29054</v>
      </c>
      <c r="R390">
        <v>1.00143</v>
      </c>
      <c r="S390" t="s">
        <v>2262</v>
      </c>
      <c r="T390" t="s">
        <v>497</v>
      </c>
      <c r="U390" t="s">
        <v>101</v>
      </c>
      <c r="V390">
        <v>1</v>
      </c>
      <c r="W390" t="s">
        <v>1627</v>
      </c>
      <c r="Z390" t="s">
        <v>1628</v>
      </c>
      <c r="AA390" t="s">
        <v>1629</v>
      </c>
      <c r="AB390">
        <v>0</v>
      </c>
      <c r="AC390" t="s">
        <v>1630</v>
      </c>
      <c r="AD390">
        <v>6070824243</v>
      </c>
      <c r="AE390" t="s">
        <v>1619</v>
      </c>
    </row>
    <row r="391" spans="1:31">
      <c r="A391">
        <v>518530</v>
      </c>
      <c r="B391" t="s">
        <v>1610</v>
      </c>
      <c r="C391" t="s">
        <v>1611</v>
      </c>
      <c r="D391" t="s">
        <v>2052</v>
      </c>
      <c r="E391">
        <v>11053142</v>
      </c>
      <c r="F391" t="s">
        <v>2052</v>
      </c>
      <c r="G391" t="s">
        <v>3250</v>
      </c>
      <c r="H391" t="s">
        <v>500</v>
      </c>
      <c r="I391" t="s">
        <v>1614</v>
      </c>
      <c r="L391" t="s">
        <v>3251</v>
      </c>
      <c r="M391">
        <v>3</v>
      </c>
      <c r="N391" t="s">
        <v>3252</v>
      </c>
      <c r="O391" t="s">
        <v>1624</v>
      </c>
      <c r="P391" t="s">
        <v>3253</v>
      </c>
      <c r="Q391">
        <v>124.29824</v>
      </c>
      <c r="R391">
        <v>0.99981</v>
      </c>
      <c r="S391" t="s">
        <v>2262</v>
      </c>
      <c r="T391" t="s">
        <v>497</v>
      </c>
      <c r="U391" t="s">
        <v>101</v>
      </c>
      <c r="V391">
        <v>1</v>
      </c>
      <c r="W391" t="s">
        <v>1627</v>
      </c>
      <c r="Z391" t="s">
        <v>1628</v>
      </c>
      <c r="AA391" t="s">
        <v>1629</v>
      </c>
      <c r="AB391">
        <v>0</v>
      </c>
      <c r="AC391" t="s">
        <v>1630</v>
      </c>
      <c r="AD391">
        <v>6070824245</v>
      </c>
      <c r="AE391" t="s">
        <v>1619</v>
      </c>
    </row>
    <row r="392" spans="1:31">
      <c r="A392">
        <v>518531</v>
      </c>
      <c r="B392" t="s">
        <v>1610</v>
      </c>
      <c r="C392" t="s">
        <v>1611</v>
      </c>
      <c r="D392" t="s">
        <v>2052</v>
      </c>
      <c r="E392">
        <v>11053142</v>
      </c>
      <c r="F392" t="s">
        <v>2052</v>
      </c>
      <c r="G392" t="s">
        <v>3254</v>
      </c>
      <c r="H392" t="s">
        <v>501</v>
      </c>
      <c r="I392" t="s">
        <v>1614</v>
      </c>
      <c r="L392" t="s">
        <v>3255</v>
      </c>
      <c r="M392">
        <v>3</v>
      </c>
      <c r="N392" t="s">
        <v>3256</v>
      </c>
      <c r="O392" t="s">
        <v>1624</v>
      </c>
      <c r="P392" t="s">
        <v>3257</v>
      </c>
      <c r="Q392">
        <v>124.1084</v>
      </c>
      <c r="R392">
        <v>0.91728</v>
      </c>
      <c r="S392" t="s">
        <v>2262</v>
      </c>
      <c r="T392" t="s">
        <v>342</v>
      </c>
      <c r="U392" t="s">
        <v>39</v>
      </c>
      <c r="V392">
        <v>1</v>
      </c>
      <c r="W392" t="s">
        <v>1627</v>
      </c>
      <c r="Z392" t="s">
        <v>1628</v>
      </c>
      <c r="AA392" t="s">
        <v>1629</v>
      </c>
      <c r="AB392">
        <v>0</v>
      </c>
      <c r="AC392" t="s">
        <v>1630</v>
      </c>
      <c r="AD392">
        <v>6070824287</v>
      </c>
      <c r="AE392" t="s">
        <v>1619</v>
      </c>
    </row>
    <row r="393" spans="1:31">
      <c r="A393">
        <v>519049</v>
      </c>
      <c r="B393" t="s">
        <v>1610</v>
      </c>
      <c r="C393" t="s">
        <v>1611</v>
      </c>
      <c r="D393" t="s">
        <v>2052</v>
      </c>
      <c r="E393">
        <v>11053138</v>
      </c>
      <c r="F393" t="s">
        <v>2052</v>
      </c>
      <c r="G393" t="s">
        <v>3258</v>
      </c>
      <c r="H393" t="s">
        <v>503</v>
      </c>
      <c r="I393" t="s">
        <v>1614</v>
      </c>
      <c r="L393" t="s">
        <v>3259</v>
      </c>
      <c r="M393">
        <v>3</v>
      </c>
      <c r="N393" t="s">
        <v>3260</v>
      </c>
      <c r="O393" t="s">
        <v>2978</v>
      </c>
      <c r="P393" t="s">
        <v>3261</v>
      </c>
      <c r="Q393">
        <v>124.0671</v>
      </c>
      <c r="R393">
        <v>0.80705</v>
      </c>
      <c r="S393" t="s">
        <v>942</v>
      </c>
      <c r="T393" t="s">
        <v>131</v>
      </c>
      <c r="U393" t="s">
        <v>502</v>
      </c>
      <c r="W393" t="s">
        <v>1627</v>
      </c>
      <c r="Z393" t="s">
        <v>1628</v>
      </c>
      <c r="AA393" t="s">
        <v>1629</v>
      </c>
      <c r="AC393" t="s">
        <v>1647</v>
      </c>
      <c r="AD393">
        <v>6206564879</v>
      </c>
      <c r="AE393" t="s">
        <v>1619</v>
      </c>
    </row>
    <row r="394" spans="1:31">
      <c r="A394">
        <v>519072</v>
      </c>
      <c r="B394" t="s">
        <v>1610</v>
      </c>
      <c r="C394" t="s">
        <v>1611</v>
      </c>
      <c r="D394" t="s">
        <v>1612</v>
      </c>
      <c r="E394">
        <v>11053187</v>
      </c>
      <c r="F394" t="s">
        <v>1612</v>
      </c>
      <c r="G394" t="s">
        <v>3262</v>
      </c>
      <c r="H394" t="s">
        <v>505</v>
      </c>
      <c r="I394" t="s">
        <v>1614</v>
      </c>
      <c r="L394" t="s">
        <v>3263</v>
      </c>
      <c r="M394">
        <v>3</v>
      </c>
      <c r="N394" t="s">
        <v>3264</v>
      </c>
      <c r="O394" t="s">
        <v>1617</v>
      </c>
      <c r="P394" t="s">
        <v>3265</v>
      </c>
      <c r="Q394">
        <v>123.38617</v>
      </c>
      <c r="R394">
        <v>0.8912</v>
      </c>
      <c r="S394" t="s">
        <v>504</v>
      </c>
      <c r="T394" t="s">
        <v>504</v>
      </c>
      <c r="U394" t="s">
        <v>4</v>
      </c>
      <c r="V394">
        <v>1</v>
      </c>
      <c r="W394" t="s">
        <v>1627</v>
      </c>
      <c r="Z394" t="s">
        <v>1628</v>
      </c>
      <c r="AA394" t="s">
        <v>1629</v>
      </c>
      <c r="AB394" t="s">
        <v>1929</v>
      </c>
      <c r="AC394" t="s">
        <v>1647</v>
      </c>
      <c r="AD394">
        <v>6070887227</v>
      </c>
      <c r="AE394" t="s">
        <v>1619</v>
      </c>
    </row>
    <row r="395" spans="1:31">
      <c r="A395">
        <v>519074</v>
      </c>
      <c r="B395" t="s">
        <v>1610</v>
      </c>
      <c r="C395" t="s">
        <v>1611</v>
      </c>
      <c r="D395" t="s">
        <v>2052</v>
      </c>
      <c r="E395">
        <v>11053142</v>
      </c>
      <c r="F395" t="s">
        <v>2052</v>
      </c>
      <c r="G395" t="s">
        <v>3266</v>
      </c>
      <c r="H395" t="s">
        <v>506</v>
      </c>
      <c r="I395" t="s">
        <v>1614</v>
      </c>
      <c r="L395" t="s">
        <v>3267</v>
      </c>
      <c r="M395">
        <v>3</v>
      </c>
      <c r="N395" t="s">
        <v>3268</v>
      </c>
      <c r="O395" t="s">
        <v>1933</v>
      </c>
      <c r="P395" t="s">
        <v>3269</v>
      </c>
      <c r="Q395">
        <v>124.35766</v>
      </c>
      <c r="R395">
        <v>1.13584</v>
      </c>
      <c r="S395" t="s">
        <v>2262</v>
      </c>
      <c r="T395" t="s">
        <v>342</v>
      </c>
      <c r="U395" t="s">
        <v>39</v>
      </c>
      <c r="V395">
        <v>1</v>
      </c>
      <c r="W395" t="s">
        <v>1627</v>
      </c>
      <c r="Z395" t="s">
        <v>1628</v>
      </c>
      <c r="AA395" t="s">
        <v>1629</v>
      </c>
      <c r="AC395" t="s">
        <v>1630</v>
      </c>
      <c r="AD395">
        <v>6070826115</v>
      </c>
      <c r="AE395" t="s">
        <v>1619</v>
      </c>
    </row>
    <row r="396" spans="1:31">
      <c r="A396">
        <v>519097</v>
      </c>
      <c r="B396" t="s">
        <v>1610</v>
      </c>
      <c r="C396" t="s">
        <v>1611</v>
      </c>
      <c r="D396" t="s">
        <v>1612</v>
      </c>
      <c r="E396">
        <v>11053135</v>
      </c>
      <c r="F396" t="s">
        <v>1612</v>
      </c>
      <c r="G396" t="s">
        <v>3270</v>
      </c>
      <c r="H396" t="s">
        <v>508</v>
      </c>
      <c r="I396" t="s">
        <v>1614</v>
      </c>
      <c r="L396" t="s">
        <v>3271</v>
      </c>
      <c r="M396">
        <v>3</v>
      </c>
      <c r="N396" t="s">
        <v>3272</v>
      </c>
      <c r="O396" t="s">
        <v>1617</v>
      </c>
      <c r="P396" t="s">
        <v>3273</v>
      </c>
      <c r="Q396">
        <v>123.724499</v>
      </c>
      <c r="R396">
        <v>0.844991</v>
      </c>
      <c r="S396" t="s">
        <v>1948</v>
      </c>
      <c r="T396" t="s">
        <v>507</v>
      </c>
      <c r="U396" t="s">
        <v>173</v>
      </c>
      <c r="W396" t="s">
        <v>1671</v>
      </c>
      <c r="Z396" t="s">
        <v>1628</v>
      </c>
      <c r="AA396" t="s">
        <v>1629</v>
      </c>
      <c r="AC396" t="s">
        <v>1647</v>
      </c>
      <c r="AD396">
        <v>6070887293</v>
      </c>
      <c r="AE396" t="s">
        <v>1619</v>
      </c>
    </row>
    <row r="397" spans="1:31">
      <c r="A397">
        <v>519098</v>
      </c>
      <c r="B397" t="s">
        <v>1610</v>
      </c>
      <c r="C397" t="s">
        <v>1611</v>
      </c>
      <c r="D397" t="s">
        <v>1924</v>
      </c>
      <c r="E397">
        <v>11053176</v>
      </c>
      <c r="F397" t="s">
        <v>1924</v>
      </c>
      <c r="G397" t="s">
        <v>3274</v>
      </c>
      <c r="H397" t="s">
        <v>509</v>
      </c>
      <c r="I397" t="s">
        <v>1614</v>
      </c>
      <c r="L397" t="s">
        <v>3275</v>
      </c>
      <c r="M397">
        <v>3</v>
      </c>
      <c r="N397" t="s">
        <v>3276</v>
      </c>
      <c r="O397" t="s">
        <v>1617</v>
      </c>
      <c r="P397" t="s">
        <v>3277</v>
      </c>
      <c r="Q397">
        <v>124.2688</v>
      </c>
      <c r="R397">
        <v>0.608067</v>
      </c>
      <c r="S397" t="s">
        <v>412</v>
      </c>
      <c r="T397" t="s">
        <v>412</v>
      </c>
      <c r="U397" t="s">
        <v>173</v>
      </c>
      <c r="W397" t="s">
        <v>1671</v>
      </c>
      <c r="Z397" t="s">
        <v>1628</v>
      </c>
      <c r="AA397" t="s">
        <v>1629</v>
      </c>
      <c r="AC397" t="s">
        <v>1647</v>
      </c>
      <c r="AD397">
        <v>6070914878</v>
      </c>
      <c r="AE397" t="s">
        <v>1619</v>
      </c>
    </row>
    <row r="398" spans="1:31">
      <c r="A398">
        <v>519403</v>
      </c>
      <c r="B398" t="s">
        <v>1610</v>
      </c>
      <c r="C398" t="s">
        <v>1611</v>
      </c>
      <c r="D398" t="s">
        <v>2052</v>
      </c>
      <c r="E398">
        <v>11053142</v>
      </c>
      <c r="F398" t="s">
        <v>2052</v>
      </c>
      <c r="G398" t="s">
        <v>3278</v>
      </c>
      <c r="H398" t="s">
        <v>510</v>
      </c>
      <c r="I398" t="s">
        <v>1614</v>
      </c>
      <c r="L398" t="s">
        <v>3279</v>
      </c>
      <c r="M398">
        <v>3</v>
      </c>
      <c r="N398" t="s">
        <v>3280</v>
      </c>
      <c r="O398" t="s">
        <v>1624</v>
      </c>
      <c r="P398" t="s">
        <v>3281</v>
      </c>
      <c r="Q398">
        <v>124.26114</v>
      </c>
      <c r="R398">
        <v>0.99174</v>
      </c>
      <c r="S398" t="s">
        <v>2262</v>
      </c>
      <c r="T398" t="s">
        <v>497</v>
      </c>
      <c r="U398" t="s">
        <v>101</v>
      </c>
      <c r="V398">
        <v>1</v>
      </c>
      <c r="W398" t="s">
        <v>1627</v>
      </c>
      <c r="Z398" t="s">
        <v>1628</v>
      </c>
      <c r="AA398" t="s">
        <v>1629</v>
      </c>
      <c r="AB398">
        <v>0</v>
      </c>
      <c r="AC398" t="s">
        <v>1630</v>
      </c>
      <c r="AD398">
        <v>6070825975</v>
      </c>
      <c r="AE398" t="s">
        <v>1619</v>
      </c>
    </row>
    <row r="399" spans="1:31">
      <c r="A399">
        <v>519404</v>
      </c>
      <c r="B399" t="s">
        <v>1610</v>
      </c>
      <c r="C399" t="s">
        <v>1611</v>
      </c>
      <c r="D399" t="s">
        <v>1924</v>
      </c>
      <c r="E399">
        <v>11053170</v>
      </c>
      <c r="F399" t="s">
        <v>1924</v>
      </c>
      <c r="G399" t="s">
        <v>3282</v>
      </c>
      <c r="H399" t="s">
        <v>511</v>
      </c>
      <c r="I399" t="s">
        <v>1614</v>
      </c>
      <c r="L399" t="s">
        <v>3283</v>
      </c>
      <c r="M399">
        <v>3</v>
      </c>
      <c r="N399" t="s">
        <v>3284</v>
      </c>
      <c r="O399" t="s">
        <v>1624</v>
      </c>
      <c r="P399" t="s">
        <v>3285</v>
      </c>
      <c r="Q399">
        <v>124.3459267706</v>
      </c>
      <c r="R399">
        <v>0.733693658</v>
      </c>
      <c r="S399" t="s">
        <v>3286</v>
      </c>
      <c r="T399" t="s">
        <v>462</v>
      </c>
      <c r="U399" t="s">
        <v>132</v>
      </c>
      <c r="V399">
        <v>1</v>
      </c>
      <c r="W399" t="s">
        <v>1627</v>
      </c>
      <c r="Z399" t="s">
        <v>1628</v>
      </c>
      <c r="AA399" t="s">
        <v>1629</v>
      </c>
      <c r="AB399">
        <v>0</v>
      </c>
      <c r="AC399" t="s">
        <v>1647</v>
      </c>
      <c r="AD399">
        <v>6070913490</v>
      </c>
      <c r="AE399" t="s">
        <v>1619</v>
      </c>
    </row>
    <row r="400" spans="1:31">
      <c r="A400">
        <v>519405</v>
      </c>
      <c r="B400" t="s">
        <v>1610</v>
      </c>
      <c r="C400" t="s">
        <v>1611</v>
      </c>
      <c r="D400" t="s">
        <v>1924</v>
      </c>
      <c r="E400">
        <v>11053154</v>
      </c>
      <c r="F400" t="s">
        <v>1924</v>
      </c>
      <c r="G400" t="s">
        <v>3287</v>
      </c>
      <c r="H400" t="s">
        <v>512</v>
      </c>
      <c r="I400" t="s">
        <v>1614</v>
      </c>
      <c r="L400" t="s">
        <v>3288</v>
      </c>
      <c r="M400">
        <v>3</v>
      </c>
      <c r="N400" t="s">
        <v>3289</v>
      </c>
      <c r="O400" t="s">
        <v>1624</v>
      </c>
      <c r="P400" t="s">
        <v>3290</v>
      </c>
      <c r="Q400">
        <v>124.311768</v>
      </c>
      <c r="R400">
        <v>0.77448</v>
      </c>
      <c r="S400" t="s">
        <v>3291</v>
      </c>
      <c r="T400" t="s">
        <v>131</v>
      </c>
      <c r="U400" t="s">
        <v>132</v>
      </c>
      <c r="V400">
        <v>1</v>
      </c>
      <c r="W400" t="s">
        <v>1627</v>
      </c>
      <c r="Z400" t="s">
        <v>1628</v>
      </c>
      <c r="AA400" t="s">
        <v>1629</v>
      </c>
      <c r="AB400">
        <v>0</v>
      </c>
      <c r="AC400" t="s">
        <v>1630</v>
      </c>
      <c r="AD400">
        <v>6070913494</v>
      </c>
      <c r="AE400" t="s">
        <v>1619</v>
      </c>
    </row>
    <row r="401" spans="1:31">
      <c r="A401">
        <v>519406</v>
      </c>
      <c r="B401" t="s">
        <v>1610</v>
      </c>
      <c r="C401" t="s">
        <v>1611</v>
      </c>
      <c r="D401" t="s">
        <v>1612</v>
      </c>
      <c r="E401">
        <v>11053135</v>
      </c>
      <c r="F401" t="s">
        <v>1612</v>
      </c>
      <c r="G401" t="s">
        <v>3292</v>
      </c>
      <c r="H401" t="s">
        <v>513</v>
      </c>
      <c r="I401" t="s">
        <v>1720</v>
      </c>
      <c r="L401" t="s">
        <v>3293</v>
      </c>
      <c r="M401">
        <v>3</v>
      </c>
      <c r="N401" t="s">
        <v>3294</v>
      </c>
      <c r="O401" t="s">
        <v>1617</v>
      </c>
      <c r="P401" t="s">
        <v>3295</v>
      </c>
      <c r="Q401">
        <v>123.90415</v>
      </c>
      <c r="R401">
        <v>0.82678</v>
      </c>
      <c r="S401" t="s">
        <v>427</v>
      </c>
      <c r="T401" t="s">
        <v>427</v>
      </c>
      <c r="U401" t="s">
        <v>131</v>
      </c>
      <c r="V401">
        <v>1</v>
      </c>
      <c r="W401" t="s">
        <v>1627</v>
      </c>
      <c r="Z401" t="s">
        <v>1628</v>
      </c>
      <c r="AA401" t="s">
        <v>1629</v>
      </c>
      <c r="AB401">
        <v>0</v>
      </c>
      <c r="AC401" t="s">
        <v>1647</v>
      </c>
      <c r="AD401">
        <v>6070886733</v>
      </c>
      <c r="AE401" t="s">
        <v>1619</v>
      </c>
    </row>
    <row r="402" spans="1:31">
      <c r="A402">
        <v>519407</v>
      </c>
      <c r="B402" t="s">
        <v>1610</v>
      </c>
      <c r="C402" t="s">
        <v>1611</v>
      </c>
      <c r="D402" t="s">
        <v>1612</v>
      </c>
      <c r="E402">
        <v>11053185</v>
      </c>
      <c r="F402" t="s">
        <v>1612</v>
      </c>
      <c r="G402" t="s">
        <v>3296</v>
      </c>
      <c r="H402" t="s">
        <v>515</v>
      </c>
      <c r="I402" t="s">
        <v>1614</v>
      </c>
      <c r="L402" t="s">
        <v>3297</v>
      </c>
      <c r="M402">
        <v>3</v>
      </c>
      <c r="N402" t="s">
        <v>3298</v>
      </c>
      <c r="O402" t="s">
        <v>1624</v>
      </c>
      <c r="P402" t="s">
        <v>3299</v>
      </c>
      <c r="Q402">
        <v>123.23432</v>
      </c>
      <c r="R402">
        <v>0.89337</v>
      </c>
      <c r="S402" t="s">
        <v>2124</v>
      </c>
      <c r="T402" t="s">
        <v>514</v>
      </c>
      <c r="U402" t="s">
        <v>4</v>
      </c>
      <c r="V402">
        <v>1</v>
      </c>
      <c r="W402" t="s">
        <v>1627</v>
      </c>
      <c r="Z402" t="s">
        <v>1628</v>
      </c>
      <c r="AA402" t="s">
        <v>1629</v>
      </c>
      <c r="AB402">
        <v>0</v>
      </c>
      <c r="AC402" t="s">
        <v>1647</v>
      </c>
      <c r="AD402">
        <v>6070886738</v>
      </c>
      <c r="AE402" t="s">
        <v>1619</v>
      </c>
    </row>
    <row r="403" spans="1:31">
      <c r="A403">
        <v>519408</v>
      </c>
      <c r="B403" t="s">
        <v>1610</v>
      </c>
      <c r="C403" t="s">
        <v>1611</v>
      </c>
      <c r="D403" t="s">
        <v>1924</v>
      </c>
      <c r="E403">
        <v>11053152</v>
      </c>
      <c r="F403" t="s">
        <v>1924</v>
      </c>
      <c r="G403" t="s">
        <v>3300</v>
      </c>
      <c r="H403" t="s">
        <v>516</v>
      </c>
      <c r="I403" t="s">
        <v>1614</v>
      </c>
      <c r="L403" t="s">
        <v>3301</v>
      </c>
      <c r="M403">
        <v>2</v>
      </c>
      <c r="N403" t="s">
        <v>3302</v>
      </c>
      <c r="O403" t="s">
        <v>1624</v>
      </c>
      <c r="P403" t="s">
        <v>3303</v>
      </c>
      <c r="Q403">
        <v>124.306894</v>
      </c>
      <c r="R403">
        <v>0.743848</v>
      </c>
      <c r="S403" t="s">
        <v>3304</v>
      </c>
      <c r="T403" t="s">
        <v>410</v>
      </c>
      <c r="U403" t="s">
        <v>132</v>
      </c>
      <c r="V403">
        <v>1</v>
      </c>
      <c r="W403" t="s">
        <v>1627</v>
      </c>
      <c r="Z403" t="s">
        <v>1628</v>
      </c>
      <c r="AA403" t="s">
        <v>1629</v>
      </c>
      <c r="AB403">
        <v>0</v>
      </c>
      <c r="AC403" t="s">
        <v>1630</v>
      </c>
      <c r="AD403">
        <v>6070913501</v>
      </c>
      <c r="AE403" t="s">
        <v>1619</v>
      </c>
    </row>
    <row r="404" spans="1:31">
      <c r="A404">
        <v>519486</v>
      </c>
      <c r="B404" t="s">
        <v>1610</v>
      </c>
      <c r="C404" t="s">
        <v>1611</v>
      </c>
      <c r="D404" t="s">
        <v>1924</v>
      </c>
      <c r="E404">
        <v>11053154</v>
      </c>
      <c r="F404" t="s">
        <v>1924</v>
      </c>
      <c r="G404" t="s">
        <v>3305</v>
      </c>
      <c r="H404" t="s">
        <v>517</v>
      </c>
      <c r="I404" t="s">
        <v>1614</v>
      </c>
      <c r="L404" t="s">
        <v>3306</v>
      </c>
      <c r="M404">
        <v>2</v>
      </c>
      <c r="N404" t="s">
        <v>3307</v>
      </c>
      <c r="O404" t="s">
        <v>1624</v>
      </c>
      <c r="P404" t="s">
        <v>3308</v>
      </c>
      <c r="Q404">
        <v>124.3208</v>
      </c>
      <c r="R404">
        <v>0.754283</v>
      </c>
      <c r="S404" t="s">
        <v>3309</v>
      </c>
      <c r="T404" t="s">
        <v>446</v>
      </c>
      <c r="U404" t="s">
        <v>132</v>
      </c>
      <c r="V404">
        <v>1</v>
      </c>
      <c r="W404" t="s">
        <v>1627</v>
      </c>
      <c r="Z404" t="s">
        <v>1628</v>
      </c>
      <c r="AA404" t="s">
        <v>1629</v>
      </c>
      <c r="AB404">
        <v>0</v>
      </c>
      <c r="AC404" t="s">
        <v>1630</v>
      </c>
      <c r="AD404">
        <v>6070904274</v>
      </c>
      <c r="AE404" t="s">
        <v>1619</v>
      </c>
    </row>
    <row r="405" spans="1:31">
      <c r="A405">
        <v>519487</v>
      </c>
      <c r="B405" t="s">
        <v>1610</v>
      </c>
      <c r="C405" t="s">
        <v>1611</v>
      </c>
      <c r="D405" t="s">
        <v>1924</v>
      </c>
      <c r="E405">
        <v>11053154</v>
      </c>
      <c r="F405" t="s">
        <v>1924</v>
      </c>
      <c r="G405" t="s">
        <v>3310</v>
      </c>
      <c r="H405" t="s">
        <v>518</v>
      </c>
      <c r="I405" t="s">
        <v>1614</v>
      </c>
      <c r="L405" t="s">
        <v>3311</v>
      </c>
      <c r="M405">
        <v>2</v>
      </c>
      <c r="N405" t="s">
        <v>3312</v>
      </c>
      <c r="O405" t="s">
        <v>1624</v>
      </c>
      <c r="P405" t="s">
        <v>3313</v>
      </c>
      <c r="Q405">
        <v>124.32455</v>
      </c>
      <c r="R405">
        <v>0.7623</v>
      </c>
      <c r="S405" t="s">
        <v>3314</v>
      </c>
      <c r="T405" t="s">
        <v>446</v>
      </c>
      <c r="U405" t="s">
        <v>132</v>
      </c>
      <c r="V405">
        <v>1</v>
      </c>
      <c r="W405" t="s">
        <v>1627</v>
      </c>
      <c r="Z405" t="s">
        <v>1628</v>
      </c>
      <c r="AA405" t="s">
        <v>1629</v>
      </c>
      <c r="AB405">
        <v>0</v>
      </c>
      <c r="AC405" t="s">
        <v>1630</v>
      </c>
      <c r="AD405">
        <v>6070904277</v>
      </c>
      <c r="AE405" t="s">
        <v>1619</v>
      </c>
    </row>
    <row r="406" spans="1:31">
      <c r="A406">
        <v>519488</v>
      </c>
      <c r="B406" t="s">
        <v>1610</v>
      </c>
      <c r="C406" t="s">
        <v>1611</v>
      </c>
      <c r="D406" t="s">
        <v>1924</v>
      </c>
      <c r="E406">
        <v>11053154</v>
      </c>
      <c r="F406" t="s">
        <v>1924</v>
      </c>
      <c r="G406" t="s">
        <v>3315</v>
      </c>
      <c r="H406" t="s">
        <v>519</v>
      </c>
      <c r="I406" t="s">
        <v>1614</v>
      </c>
      <c r="L406" t="s">
        <v>3316</v>
      </c>
      <c r="M406">
        <v>3</v>
      </c>
      <c r="N406" t="s">
        <v>3317</v>
      </c>
      <c r="O406" t="s">
        <v>1624</v>
      </c>
      <c r="P406" t="s">
        <v>3318</v>
      </c>
      <c r="Q406">
        <v>124.339417</v>
      </c>
      <c r="R406">
        <v>0.776183</v>
      </c>
      <c r="S406" t="s">
        <v>3319</v>
      </c>
      <c r="T406" t="s">
        <v>131</v>
      </c>
      <c r="U406" t="s">
        <v>132</v>
      </c>
      <c r="V406">
        <v>1</v>
      </c>
      <c r="W406" t="s">
        <v>1627</v>
      </c>
      <c r="Z406" t="s">
        <v>1628</v>
      </c>
      <c r="AA406" t="s">
        <v>1629</v>
      </c>
      <c r="AB406">
        <v>0</v>
      </c>
      <c r="AC406" t="s">
        <v>1630</v>
      </c>
      <c r="AD406">
        <v>6070904283</v>
      </c>
      <c r="AE406" t="s">
        <v>1619</v>
      </c>
    </row>
    <row r="407" spans="1:31">
      <c r="A407">
        <v>519489</v>
      </c>
      <c r="B407" t="s">
        <v>1610</v>
      </c>
      <c r="C407" t="s">
        <v>1611</v>
      </c>
      <c r="D407" t="s">
        <v>1924</v>
      </c>
      <c r="E407">
        <v>11053154</v>
      </c>
      <c r="F407" t="s">
        <v>1924</v>
      </c>
      <c r="G407" t="s">
        <v>3320</v>
      </c>
      <c r="H407" t="s">
        <v>520</v>
      </c>
      <c r="I407" t="s">
        <v>1614</v>
      </c>
      <c r="L407" t="s">
        <v>3321</v>
      </c>
      <c r="M407">
        <v>3</v>
      </c>
      <c r="N407" t="s">
        <v>3322</v>
      </c>
      <c r="O407" t="s">
        <v>1624</v>
      </c>
      <c r="P407" t="s">
        <v>3323</v>
      </c>
      <c r="Q407">
        <v>124.351933</v>
      </c>
      <c r="R407">
        <v>0.784833</v>
      </c>
      <c r="S407" t="s">
        <v>3324</v>
      </c>
      <c r="T407" t="s">
        <v>131</v>
      </c>
      <c r="U407" t="s">
        <v>132</v>
      </c>
      <c r="V407">
        <v>1</v>
      </c>
      <c r="W407" t="s">
        <v>1627</v>
      </c>
      <c r="Z407" t="s">
        <v>1628</v>
      </c>
      <c r="AA407" t="s">
        <v>1629</v>
      </c>
      <c r="AB407">
        <v>0</v>
      </c>
      <c r="AC407" t="s">
        <v>1630</v>
      </c>
      <c r="AD407">
        <v>6070904288</v>
      </c>
      <c r="AE407" t="s">
        <v>1619</v>
      </c>
    </row>
    <row r="408" spans="1:31">
      <c r="A408">
        <v>519490</v>
      </c>
      <c r="B408" t="s">
        <v>1610</v>
      </c>
      <c r="C408" t="s">
        <v>1611</v>
      </c>
      <c r="D408" t="s">
        <v>1924</v>
      </c>
      <c r="E408">
        <v>11053154</v>
      </c>
      <c r="F408" t="s">
        <v>1924</v>
      </c>
      <c r="G408" t="s">
        <v>3325</v>
      </c>
      <c r="H408" t="s">
        <v>521</v>
      </c>
      <c r="I408" t="s">
        <v>1614</v>
      </c>
      <c r="L408" t="s">
        <v>3326</v>
      </c>
      <c r="M408">
        <v>3</v>
      </c>
      <c r="N408" t="s">
        <v>3327</v>
      </c>
      <c r="O408" t="s">
        <v>1624</v>
      </c>
      <c r="P408" t="s">
        <v>3328</v>
      </c>
      <c r="Q408">
        <v>124.348625</v>
      </c>
      <c r="R408">
        <v>0.769959</v>
      </c>
      <c r="S408" t="s">
        <v>3329</v>
      </c>
      <c r="T408" t="s">
        <v>131</v>
      </c>
      <c r="U408" t="s">
        <v>132</v>
      </c>
      <c r="V408">
        <v>1</v>
      </c>
      <c r="W408" t="s">
        <v>1627</v>
      </c>
      <c r="Z408" t="s">
        <v>1628</v>
      </c>
      <c r="AA408" t="s">
        <v>1629</v>
      </c>
      <c r="AB408">
        <v>0</v>
      </c>
      <c r="AC408" t="s">
        <v>1647</v>
      </c>
      <c r="AD408">
        <v>6070904290</v>
      </c>
      <c r="AE408" t="s">
        <v>1619</v>
      </c>
    </row>
    <row r="409" spans="1:31">
      <c r="A409">
        <v>519491</v>
      </c>
      <c r="B409" t="s">
        <v>1610</v>
      </c>
      <c r="C409" t="s">
        <v>1611</v>
      </c>
      <c r="D409" t="s">
        <v>1924</v>
      </c>
      <c r="E409">
        <v>11053151</v>
      </c>
      <c r="F409" t="s">
        <v>1924</v>
      </c>
      <c r="G409" t="s">
        <v>3330</v>
      </c>
      <c r="H409" t="s">
        <v>522</v>
      </c>
      <c r="I409" t="s">
        <v>1614</v>
      </c>
      <c r="L409" t="s">
        <v>3331</v>
      </c>
      <c r="M409">
        <v>1</v>
      </c>
      <c r="N409" t="s">
        <v>3332</v>
      </c>
      <c r="O409" t="s">
        <v>1624</v>
      </c>
      <c r="P409" t="s">
        <v>3333</v>
      </c>
      <c r="Q409">
        <v>124.304523</v>
      </c>
      <c r="R409">
        <v>0.73049</v>
      </c>
      <c r="S409" t="s">
        <v>3334</v>
      </c>
      <c r="T409" t="s">
        <v>418</v>
      </c>
      <c r="U409" t="s">
        <v>132</v>
      </c>
      <c r="V409">
        <v>1</v>
      </c>
      <c r="W409" t="s">
        <v>1627</v>
      </c>
      <c r="Z409" t="s">
        <v>1628</v>
      </c>
      <c r="AA409" t="s">
        <v>1629</v>
      </c>
      <c r="AB409">
        <v>0</v>
      </c>
      <c r="AC409" t="s">
        <v>1630</v>
      </c>
      <c r="AD409">
        <v>6070904333</v>
      </c>
      <c r="AE409" t="s">
        <v>1619</v>
      </c>
    </row>
    <row r="410" spans="1:31">
      <c r="A410">
        <v>519492</v>
      </c>
      <c r="B410" t="s">
        <v>1610</v>
      </c>
      <c r="C410" t="s">
        <v>1611</v>
      </c>
      <c r="D410" t="s">
        <v>1924</v>
      </c>
      <c r="E410">
        <v>11053151</v>
      </c>
      <c r="F410" t="s">
        <v>1924</v>
      </c>
      <c r="G410" t="s">
        <v>3335</v>
      </c>
      <c r="H410" t="s">
        <v>523</v>
      </c>
      <c r="I410" t="s">
        <v>1614</v>
      </c>
      <c r="L410" t="s">
        <v>3336</v>
      </c>
      <c r="M410">
        <v>1</v>
      </c>
      <c r="N410" t="s">
        <v>3337</v>
      </c>
      <c r="O410" t="s">
        <v>1624</v>
      </c>
      <c r="P410" t="s">
        <v>3338</v>
      </c>
      <c r="Q410">
        <v>124.301288</v>
      </c>
      <c r="R410">
        <v>0.732136</v>
      </c>
      <c r="S410" t="s">
        <v>3339</v>
      </c>
      <c r="T410" t="s">
        <v>418</v>
      </c>
      <c r="U410" t="s">
        <v>132</v>
      </c>
      <c r="V410">
        <v>1</v>
      </c>
      <c r="W410" t="s">
        <v>1627</v>
      </c>
      <c r="Z410" t="s">
        <v>1628</v>
      </c>
      <c r="AA410" t="s">
        <v>1629</v>
      </c>
      <c r="AB410">
        <v>0</v>
      </c>
      <c r="AC410" t="s">
        <v>1647</v>
      </c>
      <c r="AD410">
        <v>6070904336</v>
      </c>
      <c r="AE410" t="s">
        <v>1619</v>
      </c>
    </row>
    <row r="411" spans="1:31">
      <c r="A411">
        <v>519493</v>
      </c>
      <c r="B411" t="s">
        <v>1610</v>
      </c>
      <c r="C411" t="s">
        <v>1611</v>
      </c>
      <c r="D411" t="s">
        <v>1924</v>
      </c>
      <c r="E411">
        <v>11053152</v>
      </c>
      <c r="F411" t="s">
        <v>1924</v>
      </c>
      <c r="G411" t="s">
        <v>3340</v>
      </c>
      <c r="H411" t="s">
        <v>524</v>
      </c>
      <c r="I411" t="s">
        <v>1614</v>
      </c>
      <c r="L411" t="s">
        <v>3341</v>
      </c>
      <c r="M411">
        <v>2</v>
      </c>
      <c r="N411" t="s">
        <v>3342</v>
      </c>
      <c r="O411" t="s">
        <v>1624</v>
      </c>
      <c r="P411" t="s">
        <v>3343</v>
      </c>
      <c r="Q411">
        <v>124.305901</v>
      </c>
      <c r="R411">
        <v>0.741621</v>
      </c>
      <c r="S411" t="s">
        <v>3344</v>
      </c>
      <c r="T411" t="s">
        <v>410</v>
      </c>
      <c r="U411" t="s">
        <v>132</v>
      </c>
      <c r="V411">
        <v>1</v>
      </c>
      <c r="W411" t="s">
        <v>1627</v>
      </c>
      <c r="Z411" t="s">
        <v>1628</v>
      </c>
      <c r="AA411" t="s">
        <v>1629</v>
      </c>
      <c r="AB411">
        <v>0</v>
      </c>
      <c r="AC411" t="s">
        <v>1630</v>
      </c>
      <c r="AD411">
        <v>6070904394</v>
      </c>
      <c r="AE411" t="s">
        <v>1619</v>
      </c>
    </row>
    <row r="412" spans="1:31">
      <c r="A412">
        <v>519494</v>
      </c>
      <c r="B412" t="s">
        <v>1610</v>
      </c>
      <c r="C412" t="s">
        <v>1611</v>
      </c>
      <c r="D412" t="s">
        <v>1924</v>
      </c>
      <c r="E412">
        <v>11053152</v>
      </c>
      <c r="F412" t="s">
        <v>1924</v>
      </c>
      <c r="G412" t="s">
        <v>3345</v>
      </c>
      <c r="H412" t="s">
        <v>525</v>
      </c>
      <c r="I412" t="s">
        <v>1614</v>
      </c>
      <c r="L412" t="s">
        <v>3346</v>
      </c>
      <c r="M412">
        <v>2</v>
      </c>
      <c r="N412" t="s">
        <v>3347</v>
      </c>
      <c r="O412" t="s">
        <v>1624</v>
      </c>
      <c r="P412" t="s">
        <v>3348</v>
      </c>
      <c r="Q412">
        <v>124.302354</v>
      </c>
      <c r="R412">
        <v>0.741172</v>
      </c>
      <c r="S412" t="s">
        <v>3344</v>
      </c>
      <c r="T412" t="s">
        <v>410</v>
      </c>
      <c r="U412" t="s">
        <v>132</v>
      </c>
      <c r="V412">
        <v>1</v>
      </c>
      <c r="W412" t="s">
        <v>1627</v>
      </c>
      <c r="Z412" t="s">
        <v>1628</v>
      </c>
      <c r="AA412" t="s">
        <v>1629</v>
      </c>
      <c r="AB412">
        <v>0</v>
      </c>
      <c r="AC412" t="s">
        <v>1630</v>
      </c>
      <c r="AD412">
        <v>6070904396</v>
      </c>
      <c r="AE412" t="s">
        <v>1619</v>
      </c>
    </row>
    <row r="413" spans="1:31">
      <c r="A413">
        <v>519495</v>
      </c>
      <c r="B413" t="s">
        <v>1610</v>
      </c>
      <c r="C413" t="s">
        <v>1611</v>
      </c>
      <c r="D413" t="s">
        <v>1924</v>
      </c>
      <c r="E413">
        <v>11053152</v>
      </c>
      <c r="F413" t="s">
        <v>1924</v>
      </c>
      <c r="G413" t="s">
        <v>3349</v>
      </c>
      <c r="H413" t="s">
        <v>526</v>
      </c>
      <c r="I413" t="s">
        <v>1614</v>
      </c>
      <c r="L413" t="s">
        <v>3350</v>
      </c>
      <c r="M413">
        <v>2</v>
      </c>
      <c r="N413" t="s">
        <v>3351</v>
      </c>
      <c r="O413" t="s">
        <v>1624</v>
      </c>
      <c r="P413" t="s">
        <v>3352</v>
      </c>
      <c r="Q413">
        <v>124.307478</v>
      </c>
      <c r="R413">
        <v>0.738331</v>
      </c>
      <c r="S413" t="s">
        <v>3353</v>
      </c>
      <c r="T413" t="s">
        <v>410</v>
      </c>
      <c r="U413" t="s">
        <v>132</v>
      </c>
      <c r="V413">
        <v>1</v>
      </c>
      <c r="W413" t="s">
        <v>1627</v>
      </c>
      <c r="Z413" t="s">
        <v>1628</v>
      </c>
      <c r="AA413" t="s">
        <v>1629</v>
      </c>
      <c r="AB413">
        <v>0</v>
      </c>
      <c r="AC413" t="s">
        <v>1647</v>
      </c>
      <c r="AD413">
        <v>6070904418</v>
      </c>
      <c r="AE413" t="s">
        <v>1619</v>
      </c>
    </row>
    <row r="414" spans="1:31">
      <c r="A414">
        <v>519496</v>
      </c>
      <c r="B414" t="s">
        <v>1610</v>
      </c>
      <c r="C414" t="s">
        <v>1611</v>
      </c>
      <c r="D414" t="s">
        <v>1924</v>
      </c>
      <c r="E414">
        <v>11053152</v>
      </c>
      <c r="F414" t="s">
        <v>1924</v>
      </c>
      <c r="G414" t="s">
        <v>3354</v>
      </c>
      <c r="H414" t="s">
        <v>527</v>
      </c>
      <c r="I414" t="s">
        <v>1614</v>
      </c>
      <c r="L414" t="s">
        <v>3355</v>
      </c>
      <c r="M414">
        <v>2</v>
      </c>
      <c r="N414" t="s">
        <v>3356</v>
      </c>
      <c r="O414" t="s">
        <v>1624</v>
      </c>
      <c r="P414" t="s">
        <v>3357</v>
      </c>
      <c r="Q414">
        <v>124.310973</v>
      </c>
      <c r="R414">
        <v>0.740679</v>
      </c>
      <c r="S414" t="s">
        <v>3358</v>
      </c>
      <c r="T414" t="s">
        <v>410</v>
      </c>
      <c r="U414" t="s">
        <v>132</v>
      </c>
      <c r="V414">
        <v>1</v>
      </c>
      <c r="W414" t="s">
        <v>1627</v>
      </c>
      <c r="Z414" t="s">
        <v>1628</v>
      </c>
      <c r="AA414" t="s">
        <v>1629</v>
      </c>
      <c r="AB414">
        <v>0</v>
      </c>
      <c r="AC414" t="s">
        <v>1630</v>
      </c>
      <c r="AD414">
        <v>6070904423</v>
      </c>
      <c r="AE414" t="s">
        <v>1619</v>
      </c>
    </row>
    <row r="415" spans="1:31">
      <c r="A415">
        <v>519497</v>
      </c>
      <c r="B415" t="s">
        <v>1610</v>
      </c>
      <c r="C415" t="s">
        <v>1611</v>
      </c>
      <c r="D415" t="s">
        <v>1924</v>
      </c>
      <c r="E415">
        <v>11053152</v>
      </c>
      <c r="F415" t="s">
        <v>1924</v>
      </c>
      <c r="G415" t="s">
        <v>3359</v>
      </c>
      <c r="H415" t="s">
        <v>529</v>
      </c>
      <c r="I415" t="s">
        <v>1614</v>
      </c>
      <c r="L415" t="s">
        <v>3360</v>
      </c>
      <c r="M415">
        <v>2</v>
      </c>
      <c r="N415" t="s">
        <v>3361</v>
      </c>
      <c r="O415" t="s">
        <v>1624</v>
      </c>
      <c r="P415" t="s">
        <v>3362</v>
      </c>
      <c r="Q415">
        <v>124.320865606</v>
      </c>
      <c r="R415">
        <v>0.748186111</v>
      </c>
      <c r="S415" t="s">
        <v>3363</v>
      </c>
      <c r="T415" t="s">
        <v>528</v>
      </c>
      <c r="U415" t="s">
        <v>132</v>
      </c>
      <c r="V415">
        <v>1</v>
      </c>
      <c r="W415" t="s">
        <v>1627</v>
      </c>
      <c r="Z415" t="s">
        <v>1628</v>
      </c>
      <c r="AA415" t="s">
        <v>1629</v>
      </c>
      <c r="AB415">
        <v>0</v>
      </c>
      <c r="AC415" t="s">
        <v>1630</v>
      </c>
      <c r="AD415">
        <v>6070904425</v>
      </c>
      <c r="AE415" t="s">
        <v>1619</v>
      </c>
    </row>
    <row r="416" spans="1:31">
      <c r="A416">
        <v>519498</v>
      </c>
      <c r="B416" t="s">
        <v>1610</v>
      </c>
      <c r="C416" t="s">
        <v>1611</v>
      </c>
      <c r="D416" t="s">
        <v>1924</v>
      </c>
      <c r="E416">
        <v>11053154</v>
      </c>
      <c r="F416" t="s">
        <v>1924</v>
      </c>
      <c r="G416" t="s">
        <v>3364</v>
      </c>
      <c r="H416" t="s">
        <v>530</v>
      </c>
      <c r="I416" t="s">
        <v>1614</v>
      </c>
      <c r="L416" t="s">
        <v>3365</v>
      </c>
      <c r="M416">
        <v>2</v>
      </c>
      <c r="N416" t="s">
        <v>3366</v>
      </c>
      <c r="O416" t="s">
        <v>1624</v>
      </c>
      <c r="P416" t="s">
        <v>3367</v>
      </c>
      <c r="Q416">
        <v>124.317717</v>
      </c>
      <c r="R416">
        <v>0.743385</v>
      </c>
      <c r="S416" t="s">
        <v>3368</v>
      </c>
      <c r="T416" t="s">
        <v>448</v>
      </c>
      <c r="U416" t="s">
        <v>132</v>
      </c>
      <c r="V416">
        <v>1</v>
      </c>
      <c r="W416" t="s">
        <v>1627</v>
      </c>
      <c r="Z416" t="s">
        <v>1628</v>
      </c>
      <c r="AA416" t="s">
        <v>1629</v>
      </c>
      <c r="AB416">
        <v>0</v>
      </c>
      <c r="AC416" t="s">
        <v>1647</v>
      </c>
      <c r="AD416">
        <v>6070904427</v>
      </c>
      <c r="AE416" t="s">
        <v>1619</v>
      </c>
    </row>
    <row r="417" spans="1:31">
      <c r="A417">
        <v>519499</v>
      </c>
      <c r="B417" t="s">
        <v>1610</v>
      </c>
      <c r="C417" t="s">
        <v>1611</v>
      </c>
      <c r="D417" t="s">
        <v>1924</v>
      </c>
      <c r="E417">
        <v>11053154</v>
      </c>
      <c r="F417" t="s">
        <v>1924</v>
      </c>
      <c r="G417" t="s">
        <v>3369</v>
      </c>
      <c r="H417" t="s">
        <v>531</v>
      </c>
      <c r="I417" t="s">
        <v>1614</v>
      </c>
      <c r="L417" t="s">
        <v>3370</v>
      </c>
      <c r="M417">
        <v>2</v>
      </c>
      <c r="N417" t="s">
        <v>3371</v>
      </c>
      <c r="O417" t="s">
        <v>1624</v>
      </c>
      <c r="P417" t="s">
        <v>3372</v>
      </c>
      <c r="Q417">
        <v>124.321507</v>
      </c>
      <c r="R417">
        <v>0.739785</v>
      </c>
      <c r="S417" t="s">
        <v>3373</v>
      </c>
      <c r="T417" t="s">
        <v>462</v>
      </c>
      <c r="U417" t="s">
        <v>132</v>
      </c>
      <c r="V417">
        <v>1</v>
      </c>
      <c r="W417" t="s">
        <v>1627</v>
      </c>
      <c r="Z417" t="s">
        <v>1628</v>
      </c>
      <c r="AA417" t="s">
        <v>1629</v>
      </c>
      <c r="AB417">
        <v>0</v>
      </c>
      <c r="AC417" t="s">
        <v>1647</v>
      </c>
      <c r="AD417">
        <v>6070904434</v>
      </c>
      <c r="AE417" t="s">
        <v>1619</v>
      </c>
    </row>
    <row r="418" spans="1:31">
      <c r="A418">
        <v>519500</v>
      </c>
      <c r="B418" t="s">
        <v>1610</v>
      </c>
      <c r="C418" t="s">
        <v>1611</v>
      </c>
      <c r="D418" t="s">
        <v>1924</v>
      </c>
      <c r="E418">
        <v>11053154</v>
      </c>
      <c r="F418" t="s">
        <v>1924</v>
      </c>
      <c r="G418" t="s">
        <v>3374</v>
      </c>
      <c r="H418" t="s">
        <v>532</v>
      </c>
      <c r="I418" t="s">
        <v>1614</v>
      </c>
      <c r="L418" t="s">
        <v>3375</v>
      </c>
      <c r="M418">
        <v>3</v>
      </c>
      <c r="N418" t="s">
        <v>3376</v>
      </c>
      <c r="O418" t="s">
        <v>1624</v>
      </c>
      <c r="P418" t="s">
        <v>3377</v>
      </c>
      <c r="Q418">
        <v>124.327665</v>
      </c>
      <c r="R418">
        <v>0.740864</v>
      </c>
      <c r="S418" t="s">
        <v>3378</v>
      </c>
      <c r="T418" t="s">
        <v>462</v>
      </c>
      <c r="U418" t="s">
        <v>132</v>
      </c>
      <c r="V418">
        <v>1</v>
      </c>
      <c r="W418" t="s">
        <v>1627</v>
      </c>
      <c r="Z418" t="s">
        <v>1628</v>
      </c>
      <c r="AA418" t="s">
        <v>1629</v>
      </c>
      <c r="AB418">
        <v>0</v>
      </c>
      <c r="AC418" t="s">
        <v>1647</v>
      </c>
      <c r="AD418">
        <v>6070904436</v>
      </c>
      <c r="AE418" t="s">
        <v>1619</v>
      </c>
    </row>
    <row r="419" spans="1:31">
      <c r="A419">
        <v>519501</v>
      </c>
      <c r="B419" t="s">
        <v>1610</v>
      </c>
      <c r="C419" t="s">
        <v>1611</v>
      </c>
      <c r="D419" t="s">
        <v>2066</v>
      </c>
      <c r="E419">
        <v>11053174</v>
      </c>
      <c r="F419" t="s">
        <v>2066</v>
      </c>
      <c r="G419" t="s">
        <v>3379</v>
      </c>
      <c r="H419" t="s">
        <v>533</v>
      </c>
      <c r="I419" t="s">
        <v>1614</v>
      </c>
      <c r="L419" t="s">
        <v>3380</v>
      </c>
      <c r="M419">
        <v>3</v>
      </c>
      <c r="N419" t="s">
        <v>3381</v>
      </c>
      <c r="O419" t="s">
        <v>1624</v>
      </c>
      <c r="P419" t="s">
        <v>3382</v>
      </c>
      <c r="Q419">
        <v>124.04156</v>
      </c>
      <c r="R419">
        <v>0.57213</v>
      </c>
      <c r="S419" t="s">
        <v>2262</v>
      </c>
      <c r="T419" t="s">
        <v>131</v>
      </c>
      <c r="U419" t="s">
        <v>131</v>
      </c>
      <c r="V419">
        <v>1</v>
      </c>
      <c r="W419" t="s">
        <v>1627</v>
      </c>
      <c r="Z419" t="s">
        <v>1628</v>
      </c>
      <c r="AA419" t="s">
        <v>1629</v>
      </c>
      <c r="AB419">
        <v>0</v>
      </c>
      <c r="AC419" t="s">
        <v>1647</v>
      </c>
      <c r="AD419">
        <v>6070819823</v>
      </c>
      <c r="AE419" t="s">
        <v>1619</v>
      </c>
    </row>
    <row r="420" spans="1:31">
      <c r="A420">
        <v>519502</v>
      </c>
      <c r="B420" t="s">
        <v>1610</v>
      </c>
      <c r="C420" t="s">
        <v>1611</v>
      </c>
      <c r="D420" t="s">
        <v>2066</v>
      </c>
      <c r="E420">
        <v>11053174</v>
      </c>
      <c r="F420" t="s">
        <v>2066</v>
      </c>
      <c r="G420" t="s">
        <v>3383</v>
      </c>
      <c r="H420" t="s">
        <v>534</v>
      </c>
      <c r="I420" t="s">
        <v>1614</v>
      </c>
      <c r="L420" t="s">
        <v>3384</v>
      </c>
      <c r="M420">
        <v>3</v>
      </c>
      <c r="N420" t="s">
        <v>3385</v>
      </c>
      <c r="O420" t="s">
        <v>1624</v>
      </c>
      <c r="P420" t="s">
        <v>3386</v>
      </c>
      <c r="Q420">
        <v>124.03621</v>
      </c>
      <c r="R420">
        <v>0.57011</v>
      </c>
      <c r="S420" t="s">
        <v>2262</v>
      </c>
      <c r="T420" t="s">
        <v>131</v>
      </c>
      <c r="U420" t="s">
        <v>131</v>
      </c>
      <c r="V420">
        <v>1</v>
      </c>
      <c r="W420" t="s">
        <v>1627</v>
      </c>
      <c r="Z420" t="s">
        <v>1628</v>
      </c>
      <c r="AA420" t="s">
        <v>1629</v>
      </c>
      <c r="AB420">
        <v>0</v>
      </c>
      <c r="AC420" t="s">
        <v>1630</v>
      </c>
      <c r="AD420">
        <v>6070819824</v>
      </c>
      <c r="AE420" t="s">
        <v>1619</v>
      </c>
    </row>
    <row r="421" spans="1:31">
      <c r="A421">
        <v>519503</v>
      </c>
      <c r="B421" t="s">
        <v>1610</v>
      </c>
      <c r="C421" t="s">
        <v>1611</v>
      </c>
      <c r="D421" t="s">
        <v>2066</v>
      </c>
      <c r="E421">
        <v>11053174</v>
      </c>
      <c r="F421" t="s">
        <v>2066</v>
      </c>
      <c r="G421" t="s">
        <v>3387</v>
      </c>
      <c r="H421" t="s">
        <v>535</v>
      </c>
      <c r="I421" t="s">
        <v>1614</v>
      </c>
      <c r="L421" t="s">
        <v>3388</v>
      </c>
      <c r="M421">
        <v>3</v>
      </c>
      <c r="N421" t="s">
        <v>3389</v>
      </c>
      <c r="O421" t="s">
        <v>1624</v>
      </c>
      <c r="P421" t="s">
        <v>3390</v>
      </c>
      <c r="Q421">
        <v>123.9888</v>
      </c>
      <c r="R421">
        <v>0.57163</v>
      </c>
      <c r="S421" t="s">
        <v>2262</v>
      </c>
      <c r="T421" t="s">
        <v>131</v>
      </c>
      <c r="U421" t="s">
        <v>131</v>
      </c>
      <c r="V421">
        <v>1</v>
      </c>
      <c r="W421" t="s">
        <v>1627</v>
      </c>
      <c r="Z421" t="s">
        <v>1628</v>
      </c>
      <c r="AA421" t="s">
        <v>1629</v>
      </c>
      <c r="AB421">
        <v>0</v>
      </c>
      <c r="AC421" t="s">
        <v>1630</v>
      </c>
      <c r="AD421">
        <v>6070819833</v>
      </c>
      <c r="AE421" t="s">
        <v>1619</v>
      </c>
    </row>
    <row r="422" spans="1:31">
      <c r="A422">
        <v>519504</v>
      </c>
      <c r="B422" t="s">
        <v>1610</v>
      </c>
      <c r="C422" t="s">
        <v>1611</v>
      </c>
      <c r="D422" t="s">
        <v>2066</v>
      </c>
      <c r="E422">
        <v>11053174</v>
      </c>
      <c r="F422" t="s">
        <v>2066</v>
      </c>
      <c r="G422" t="s">
        <v>3391</v>
      </c>
      <c r="H422" t="s">
        <v>536</v>
      </c>
      <c r="I422" t="s">
        <v>1614</v>
      </c>
      <c r="L422" t="s">
        <v>3392</v>
      </c>
      <c r="M422">
        <v>3</v>
      </c>
      <c r="N422" t="s">
        <v>3393</v>
      </c>
      <c r="O422" t="s">
        <v>1624</v>
      </c>
      <c r="P422" t="s">
        <v>3394</v>
      </c>
      <c r="Q422">
        <v>123.9856</v>
      </c>
      <c r="R422">
        <v>0.57103</v>
      </c>
      <c r="S422" t="s">
        <v>2262</v>
      </c>
      <c r="T422" t="s">
        <v>131</v>
      </c>
      <c r="U422" t="s">
        <v>131</v>
      </c>
      <c r="V422">
        <v>1</v>
      </c>
      <c r="W422" t="s">
        <v>1627</v>
      </c>
      <c r="Z422" t="s">
        <v>1628</v>
      </c>
      <c r="AA422" t="s">
        <v>1629</v>
      </c>
      <c r="AB422">
        <v>0</v>
      </c>
      <c r="AC422" t="s">
        <v>1647</v>
      </c>
      <c r="AD422">
        <v>6070819834</v>
      </c>
      <c r="AE422" t="s">
        <v>1619</v>
      </c>
    </row>
    <row r="423" spans="1:31">
      <c r="A423">
        <v>519505</v>
      </c>
      <c r="B423" t="s">
        <v>1610</v>
      </c>
      <c r="C423" t="s">
        <v>1611</v>
      </c>
      <c r="D423" t="s">
        <v>2066</v>
      </c>
      <c r="E423">
        <v>11053174</v>
      </c>
      <c r="F423" t="s">
        <v>2066</v>
      </c>
      <c r="G423" t="s">
        <v>3395</v>
      </c>
      <c r="H423" t="s">
        <v>537</v>
      </c>
      <c r="I423" t="s">
        <v>1614</v>
      </c>
      <c r="L423" t="s">
        <v>3396</v>
      </c>
      <c r="M423">
        <v>3</v>
      </c>
      <c r="N423" t="s">
        <v>3397</v>
      </c>
      <c r="O423" t="s">
        <v>1624</v>
      </c>
      <c r="P423" t="s">
        <v>3398</v>
      </c>
      <c r="Q423">
        <v>124.08788</v>
      </c>
      <c r="R423">
        <v>0.6063</v>
      </c>
      <c r="S423" t="s">
        <v>2262</v>
      </c>
      <c r="T423" t="s">
        <v>131</v>
      </c>
      <c r="U423" t="s">
        <v>131</v>
      </c>
      <c r="V423">
        <v>1</v>
      </c>
      <c r="W423" t="s">
        <v>1627</v>
      </c>
      <c r="Z423" t="s">
        <v>1628</v>
      </c>
      <c r="AA423" t="s">
        <v>1629</v>
      </c>
      <c r="AB423">
        <v>0</v>
      </c>
      <c r="AC423" t="s">
        <v>1647</v>
      </c>
      <c r="AD423">
        <v>6070819868</v>
      </c>
      <c r="AE423" t="s">
        <v>1619</v>
      </c>
    </row>
    <row r="424" spans="1:31">
      <c r="A424">
        <v>519506</v>
      </c>
      <c r="B424" t="s">
        <v>1610</v>
      </c>
      <c r="C424" t="s">
        <v>1611</v>
      </c>
      <c r="D424" t="s">
        <v>2066</v>
      </c>
      <c r="E424">
        <v>11053174</v>
      </c>
      <c r="F424" t="s">
        <v>2066</v>
      </c>
      <c r="G424" t="s">
        <v>3399</v>
      </c>
      <c r="H424" t="s">
        <v>538</v>
      </c>
      <c r="I424" t="s">
        <v>1614</v>
      </c>
      <c r="L424" t="s">
        <v>3400</v>
      </c>
      <c r="M424">
        <v>3</v>
      </c>
      <c r="N424" t="s">
        <v>3401</v>
      </c>
      <c r="O424" t="s">
        <v>1624</v>
      </c>
      <c r="P424" t="s">
        <v>3402</v>
      </c>
      <c r="Q424">
        <v>124.08092</v>
      </c>
      <c r="R424">
        <v>0.597579</v>
      </c>
      <c r="S424" t="s">
        <v>2262</v>
      </c>
      <c r="T424" t="s">
        <v>131</v>
      </c>
      <c r="U424" t="s">
        <v>131</v>
      </c>
      <c r="V424">
        <v>1</v>
      </c>
      <c r="W424" t="s">
        <v>1627</v>
      </c>
      <c r="Z424" t="s">
        <v>1628</v>
      </c>
      <c r="AA424" t="s">
        <v>1629</v>
      </c>
      <c r="AB424">
        <v>0</v>
      </c>
      <c r="AC424" t="s">
        <v>1647</v>
      </c>
      <c r="AD424">
        <v>6070819874</v>
      </c>
      <c r="AE424" t="s">
        <v>1619</v>
      </c>
    </row>
    <row r="425" spans="1:31">
      <c r="A425">
        <v>519507</v>
      </c>
      <c r="B425" t="s">
        <v>1610</v>
      </c>
      <c r="C425" t="s">
        <v>1611</v>
      </c>
      <c r="D425" t="s">
        <v>2066</v>
      </c>
      <c r="E425">
        <v>11053174</v>
      </c>
      <c r="F425" t="s">
        <v>2066</v>
      </c>
      <c r="G425" t="s">
        <v>3403</v>
      </c>
      <c r="H425" t="s">
        <v>539</v>
      </c>
      <c r="I425" t="s">
        <v>1614</v>
      </c>
      <c r="L425" t="s">
        <v>3404</v>
      </c>
      <c r="M425">
        <v>3</v>
      </c>
      <c r="N425" t="s">
        <v>3405</v>
      </c>
      <c r="O425" t="s">
        <v>1624</v>
      </c>
      <c r="P425" t="s">
        <v>3406</v>
      </c>
      <c r="Q425">
        <v>124.073489</v>
      </c>
      <c r="R425">
        <v>0.586533</v>
      </c>
      <c r="S425" t="s">
        <v>2262</v>
      </c>
      <c r="T425" t="s">
        <v>131</v>
      </c>
      <c r="U425" t="s">
        <v>131</v>
      </c>
      <c r="V425">
        <v>1</v>
      </c>
      <c r="W425" t="s">
        <v>1627</v>
      </c>
      <c r="Z425" t="s">
        <v>1628</v>
      </c>
      <c r="AA425" t="s">
        <v>1629</v>
      </c>
      <c r="AB425">
        <v>0</v>
      </c>
      <c r="AC425" t="s">
        <v>1630</v>
      </c>
      <c r="AD425">
        <v>6070819876</v>
      </c>
      <c r="AE425" t="s">
        <v>1619</v>
      </c>
    </row>
    <row r="426" spans="1:31">
      <c r="A426">
        <v>519508</v>
      </c>
      <c r="B426" t="s">
        <v>1610</v>
      </c>
      <c r="C426" t="s">
        <v>1611</v>
      </c>
      <c r="D426" t="s">
        <v>2066</v>
      </c>
      <c r="E426">
        <v>11053174</v>
      </c>
      <c r="F426" t="s">
        <v>2066</v>
      </c>
      <c r="G426" t="s">
        <v>3407</v>
      </c>
      <c r="H426" t="s">
        <v>540</v>
      </c>
      <c r="I426" t="s">
        <v>1614</v>
      </c>
      <c r="L426" t="s">
        <v>3408</v>
      </c>
      <c r="M426">
        <v>3</v>
      </c>
      <c r="N426" t="s">
        <v>3409</v>
      </c>
      <c r="O426" t="s">
        <v>1624</v>
      </c>
      <c r="P426" t="s">
        <v>3410</v>
      </c>
      <c r="Q426">
        <v>124.215753</v>
      </c>
      <c r="R426">
        <v>0.648727</v>
      </c>
      <c r="S426" t="s">
        <v>2262</v>
      </c>
      <c r="T426" t="s">
        <v>131</v>
      </c>
      <c r="U426" t="s">
        <v>131</v>
      </c>
      <c r="V426">
        <v>1</v>
      </c>
      <c r="W426" t="s">
        <v>1627</v>
      </c>
      <c r="Z426" t="s">
        <v>1628</v>
      </c>
      <c r="AA426" t="s">
        <v>1629</v>
      </c>
      <c r="AB426">
        <v>0</v>
      </c>
      <c r="AC426" t="s">
        <v>1630</v>
      </c>
      <c r="AD426">
        <v>6070819883</v>
      </c>
      <c r="AE426" t="s">
        <v>1619</v>
      </c>
    </row>
    <row r="427" spans="1:31">
      <c r="A427">
        <v>519509</v>
      </c>
      <c r="B427" t="s">
        <v>1610</v>
      </c>
      <c r="C427" t="s">
        <v>1611</v>
      </c>
      <c r="D427" t="s">
        <v>2066</v>
      </c>
      <c r="E427">
        <v>11053174</v>
      </c>
      <c r="F427" t="s">
        <v>2066</v>
      </c>
      <c r="G427" t="s">
        <v>3411</v>
      </c>
      <c r="H427" t="s">
        <v>541</v>
      </c>
      <c r="I427" t="s">
        <v>1614</v>
      </c>
      <c r="L427" t="s">
        <v>3412</v>
      </c>
      <c r="M427">
        <v>3</v>
      </c>
      <c r="N427" t="s">
        <v>3413</v>
      </c>
      <c r="O427" t="s">
        <v>1624</v>
      </c>
      <c r="P427" t="s">
        <v>3414</v>
      </c>
      <c r="Q427">
        <v>124.212368</v>
      </c>
      <c r="R427">
        <v>0.646803</v>
      </c>
      <c r="S427" t="s">
        <v>2262</v>
      </c>
      <c r="T427" t="s">
        <v>131</v>
      </c>
      <c r="U427" t="s">
        <v>131</v>
      </c>
      <c r="V427">
        <v>1</v>
      </c>
      <c r="W427" t="s">
        <v>1627</v>
      </c>
      <c r="Z427" t="s">
        <v>1628</v>
      </c>
      <c r="AA427" t="s">
        <v>1629</v>
      </c>
      <c r="AB427">
        <v>0</v>
      </c>
      <c r="AC427" t="s">
        <v>1630</v>
      </c>
      <c r="AD427">
        <v>6070819884</v>
      </c>
      <c r="AE427" t="s">
        <v>1619</v>
      </c>
    </row>
    <row r="428" spans="1:31">
      <c r="A428">
        <v>519510</v>
      </c>
      <c r="B428" t="s">
        <v>1610</v>
      </c>
      <c r="C428" t="s">
        <v>1611</v>
      </c>
      <c r="D428" t="s">
        <v>2066</v>
      </c>
      <c r="E428">
        <v>11053174</v>
      </c>
      <c r="F428" t="s">
        <v>2066</v>
      </c>
      <c r="G428" t="s">
        <v>3415</v>
      </c>
      <c r="H428" t="s">
        <v>542</v>
      </c>
      <c r="I428" t="s">
        <v>1614</v>
      </c>
      <c r="L428" t="s">
        <v>3416</v>
      </c>
      <c r="M428">
        <v>3</v>
      </c>
      <c r="N428" t="s">
        <v>3417</v>
      </c>
      <c r="O428" t="s">
        <v>1624</v>
      </c>
      <c r="P428" t="s">
        <v>3418</v>
      </c>
      <c r="Q428">
        <v>124.03889</v>
      </c>
      <c r="R428">
        <v>0.54696</v>
      </c>
      <c r="S428" t="s">
        <v>2262</v>
      </c>
      <c r="T428" t="s">
        <v>131</v>
      </c>
      <c r="U428" t="s">
        <v>131</v>
      </c>
      <c r="V428">
        <v>1</v>
      </c>
      <c r="W428" t="s">
        <v>1627</v>
      </c>
      <c r="Z428" t="s">
        <v>1628</v>
      </c>
      <c r="AA428" t="s">
        <v>1629</v>
      </c>
      <c r="AB428">
        <v>0</v>
      </c>
      <c r="AC428" t="s">
        <v>1630</v>
      </c>
      <c r="AD428">
        <v>6070819939</v>
      </c>
      <c r="AE428" t="s">
        <v>1619</v>
      </c>
    </row>
    <row r="429" spans="1:31">
      <c r="A429">
        <v>519511</v>
      </c>
      <c r="B429" t="s">
        <v>1610</v>
      </c>
      <c r="C429" t="s">
        <v>1611</v>
      </c>
      <c r="D429" t="s">
        <v>2066</v>
      </c>
      <c r="E429">
        <v>11053174</v>
      </c>
      <c r="F429" t="s">
        <v>2066</v>
      </c>
      <c r="G429" t="s">
        <v>3419</v>
      </c>
      <c r="H429" t="s">
        <v>543</v>
      </c>
      <c r="I429" t="s">
        <v>1614</v>
      </c>
      <c r="L429" t="s">
        <v>3420</v>
      </c>
      <c r="M429">
        <v>3</v>
      </c>
      <c r="N429" t="s">
        <v>3421</v>
      </c>
      <c r="O429" t="s">
        <v>1624</v>
      </c>
      <c r="P429" t="s">
        <v>3422</v>
      </c>
      <c r="Q429">
        <v>124.02413</v>
      </c>
      <c r="R429">
        <v>0.5428</v>
      </c>
      <c r="S429" t="s">
        <v>2262</v>
      </c>
      <c r="T429" t="s">
        <v>131</v>
      </c>
      <c r="U429" t="s">
        <v>131</v>
      </c>
      <c r="V429">
        <v>1</v>
      </c>
      <c r="W429" t="s">
        <v>1627</v>
      </c>
      <c r="Z429" t="s">
        <v>1628</v>
      </c>
      <c r="AA429" t="s">
        <v>1629</v>
      </c>
      <c r="AB429">
        <v>0</v>
      </c>
      <c r="AC429" t="s">
        <v>1630</v>
      </c>
      <c r="AD429">
        <v>6070819946</v>
      </c>
      <c r="AE429" t="s">
        <v>1619</v>
      </c>
    </row>
    <row r="430" spans="1:31">
      <c r="A430">
        <v>519512</v>
      </c>
      <c r="B430" t="s">
        <v>1610</v>
      </c>
      <c r="C430" t="s">
        <v>1611</v>
      </c>
      <c r="D430" t="s">
        <v>2066</v>
      </c>
      <c r="E430">
        <v>11053174</v>
      </c>
      <c r="F430" t="s">
        <v>2066</v>
      </c>
      <c r="G430" t="s">
        <v>3423</v>
      </c>
      <c r="H430" t="s">
        <v>544</v>
      </c>
      <c r="I430" t="s">
        <v>1614</v>
      </c>
      <c r="L430" t="s">
        <v>3424</v>
      </c>
      <c r="M430">
        <v>3</v>
      </c>
      <c r="N430" t="s">
        <v>3425</v>
      </c>
      <c r="O430" t="s">
        <v>1624</v>
      </c>
      <c r="P430" t="s">
        <v>3426</v>
      </c>
      <c r="Q430">
        <v>124.02343</v>
      </c>
      <c r="R430">
        <v>0.53997</v>
      </c>
      <c r="S430" t="s">
        <v>2262</v>
      </c>
      <c r="T430" t="s">
        <v>131</v>
      </c>
      <c r="U430" t="s">
        <v>131</v>
      </c>
      <c r="V430">
        <v>1</v>
      </c>
      <c r="W430" t="s">
        <v>1627</v>
      </c>
      <c r="Z430" t="s">
        <v>1628</v>
      </c>
      <c r="AA430" t="s">
        <v>1629</v>
      </c>
      <c r="AB430">
        <v>0</v>
      </c>
      <c r="AC430" t="s">
        <v>1630</v>
      </c>
      <c r="AD430">
        <v>6070819948</v>
      </c>
      <c r="AE430" t="s">
        <v>1619</v>
      </c>
    </row>
    <row r="431" spans="1:31">
      <c r="A431">
        <v>519523</v>
      </c>
      <c r="B431" t="s">
        <v>1610</v>
      </c>
      <c r="C431" t="s">
        <v>1611</v>
      </c>
      <c r="D431" t="s">
        <v>2052</v>
      </c>
      <c r="E431">
        <v>11053132</v>
      </c>
      <c r="F431" t="s">
        <v>2052</v>
      </c>
      <c r="G431" t="s">
        <v>3427</v>
      </c>
      <c r="H431" t="s">
        <v>545</v>
      </c>
      <c r="I431" t="s">
        <v>1614</v>
      </c>
      <c r="L431" t="s">
        <v>3428</v>
      </c>
      <c r="M431">
        <v>3</v>
      </c>
      <c r="N431" t="s">
        <v>3429</v>
      </c>
      <c r="O431" t="s">
        <v>1624</v>
      </c>
      <c r="P431" t="s">
        <v>3430</v>
      </c>
      <c r="Q431">
        <v>124.03079</v>
      </c>
      <c r="R431">
        <v>0.88228</v>
      </c>
      <c r="S431" t="s">
        <v>2262</v>
      </c>
      <c r="T431" t="s">
        <v>324</v>
      </c>
      <c r="U431" t="s">
        <v>101</v>
      </c>
      <c r="V431">
        <v>1</v>
      </c>
      <c r="W431" t="s">
        <v>1627</v>
      </c>
      <c r="Z431" t="s">
        <v>1628</v>
      </c>
      <c r="AA431" t="s">
        <v>1629</v>
      </c>
      <c r="AB431">
        <v>0</v>
      </c>
      <c r="AC431" t="s">
        <v>1630</v>
      </c>
      <c r="AD431">
        <v>6070824351</v>
      </c>
      <c r="AE431" t="s">
        <v>1619</v>
      </c>
    </row>
    <row r="432" spans="1:31">
      <c r="A432">
        <v>519524</v>
      </c>
      <c r="B432" t="s">
        <v>1610</v>
      </c>
      <c r="C432" t="s">
        <v>1611</v>
      </c>
      <c r="D432" t="s">
        <v>2052</v>
      </c>
      <c r="E432">
        <v>11053132</v>
      </c>
      <c r="F432" t="s">
        <v>2052</v>
      </c>
      <c r="G432" t="s">
        <v>3431</v>
      </c>
      <c r="H432" t="s">
        <v>546</v>
      </c>
      <c r="I432" t="s">
        <v>1614</v>
      </c>
      <c r="L432" t="s">
        <v>3432</v>
      </c>
      <c r="M432">
        <v>3</v>
      </c>
      <c r="N432" t="s">
        <v>3433</v>
      </c>
      <c r="O432" t="s">
        <v>1624</v>
      </c>
      <c r="P432" t="s">
        <v>3434</v>
      </c>
      <c r="Q432">
        <v>124.02406</v>
      </c>
      <c r="R432">
        <v>0.87481</v>
      </c>
      <c r="S432" t="s">
        <v>2262</v>
      </c>
      <c r="T432" t="s">
        <v>324</v>
      </c>
      <c r="U432" t="s">
        <v>101</v>
      </c>
      <c r="V432">
        <v>1</v>
      </c>
      <c r="W432" t="s">
        <v>1627</v>
      </c>
      <c r="Z432" t="s">
        <v>1628</v>
      </c>
      <c r="AA432" t="s">
        <v>1629</v>
      </c>
      <c r="AB432">
        <v>0</v>
      </c>
      <c r="AC432" t="s">
        <v>1630</v>
      </c>
      <c r="AD432">
        <v>6070824354</v>
      </c>
      <c r="AE432" t="s">
        <v>1619</v>
      </c>
    </row>
    <row r="433" spans="1:31">
      <c r="A433">
        <v>519525</v>
      </c>
      <c r="B433" t="s">
        <v>1610</v>
      </c>
      <c r="C433" t="s">
        <v>1611</v>
      </c>
      <c r="D433" t="s">
        <v>1924</v>
      </c>
      <c r="E433">
        <v>11053174</v>
      </c>
      <c r="F433" t="s">
        <v>1924</v>
      </c>
      <c r="G433" t="s">
        <v>3435</v>
      </c>
      <c r="H433" t="s">
        <v>547</v>
      </c>
      <c r="I433" t="s">
        <v>1614</v>
      </c>
      <c r="L433" t="s">
        <v>3436</v>
      </c>
      <c r="M433">
        <v>3</v>
      </c>
      <c r="N433" t="s">
        <v>3437</v>
      </c>
      <c r="O433" t="s">
        <v>1624</v>
      </c>
      <c r="P433" t="s">
        <v>3438</v>
      </c>
      <c r="Q433">
        <v>124.290392</v>
      </c>
      <c r="R433">
        <v>0.712487</v>
      </c>
      <c r="S433" t="s">
        <v>3439</v>
      </c>
      <c r="T433" t="s">
        <v>136</v>
      </c>
      <c r="U433" t="s">
        <v>132</v>
      </c>
      <c r="V433">
        <v>1</v>
      </c>
      <c r="W433" t="s">
        <v>1627</v>
      </c>
      <c r="Z433" t="s">
        <v>1628</v>
      </c>
      <c r="AA433" t="s">
        <v>1629</v>
      </c>
      <c r="AB433">
        <v>0</v>
      </c>
      <c r="AC433" t="s">
        <v>1630</v>
      </c>
      <c r="AD433">
        <v>6070904114</v>
      </c>
      <c r="AE433" t="s">
        <v>1619</v>
      </c>
    </row>
    <row r="434" spans="1:31">
      <c r="A434">
        <v>519526</v>
      </c>
      <c r="B434" t="s">
        <v>1610</v>
      </c>
      <c r="C434" t="s">
        <v>1611</v>
      </c>
      <c r="D434" t="s">
        <v>1924</v>
      </c>
      <c r="E434">
        <v>11053175</v>
      </c>
      <c r="F434" t="s">
        <v>1924</v>
      </c>
      <c r="G434" t="s">
        <v>3440</v>
      </c>
      <c r="H434" t="s">
        <v>548</v>
      </c>
      <c r="I434" t="s">
        <v>1614</v>
      </c>
      <c r="L434" t="s">
        <v>3441</v>
      </c>
      <c r="M434">
        <v>2</v>
      </c>
      <c r="N434" t="s">
        <v>3442</v>
      </c>
      <c r="O434" t="s">
        <v>1624</v>
      </c>
      <c r="P434" t="s">
        <v>3443</v>
      </c>
      <c r="Q434">
        <v>124.3022</v>
      </c>
      <c r="R434">
        <v>0.720617</v>
      </c>
      <c r="S434" t="s">
        <v>3444</v>
      </c>
      <c r="T434" t="s">
        <v>136</v>
      </c>
      <c r="U434" t="s">
        <v>132</v>
      </c>
      <c r="V434">
        <v>1</v>
      </c>
      <c r="W434" t="s">
        <v>1627</v>
      </c>
      <c r="Z434" t="s">
        <v>1628</v>
      </c>
      <c r="AA434" t="s">
        <v>1629</v>
      </c>
      <c r="AB434">
        <v>0</v>
      </c>
      <c r="AC434" t="s">
        <v>1630</v>
      </c>
      <c r="AD434">
        <v>6070904133</v>
      </c>
      <c r="AE434" t="s">
        <v>1619</v>
      </c>
    </row>
    <row r="435" spans="1:31">
      <c r="A435">
        <v>519527</v>
      </c>
      <c r="B435" t="s">
        <v>1610</v>
      </c>
      <c r="C435" t="s">
        <v>1611</v>
      </c>
      <c r="D435" t="s">
        <v>1924</v>
      </c>
      <c r="E435">
        <v>11053175</v>
      </c>
      <c r="F435" t="s">
        <v>1924</v>
      </c>
      <c r="G435" t="s">
        <v>3445</v>
      </c>
      <c r="H435" t="s">
        <v>549</v>
      </c>
      <c r="I435" t="s">
        <v>1614</v>
      </c>
      <c r="L435" t="s">
        <v>3446</v>
      </c>
      <c r="M435">
        <v>2</v>
      </c>
      <c r="N435" t="s">
        <v>3447</v>
      </c>
      <c r="O435" t="s">
        <v>1624</v>
      </c>
      <c r="P435" t="s">
        <v>3448</v>
      </c>
      <c r="Q435">
        <v>124.307283</v>
      </c>
      <c r="R435">
        <v>0.7178</v>
      </c>
      <c r="S435" t="s">
        <v>3449</v>
      </c>
      <c r="T435" t="s">
        <v>136</v>
      </c>
      <c r="U435" t="s">
        <v>132</v>
      </c>
      <c r="V435">
        <v>1</v>
      </c>
      <c r="W435" t="s">
        <v>1627</v>
      </c>
      <c r="Z435" t="s">
        <v>1628</v>
      </c>
      <c r="AA435" t="s">
        <v>1629</v>
      </c>
      <c r="AB435">
        <v>0</v>
      </c>
      <c r="AC435" t="s">
        <v>1647</v>
      </c>
      <c r="AD435">
        <v>6070904134</v>
      </c>
      <c r="AE435" t="s">
        <v>1619</v>
      </c>
    </row>
    <row r="436" spans="1:31">
      <c r="A436">
        <v>519528</v>
      </c>
      <c r="B436" t="s">
        <v>1610</v>
      </c>
      <c r="C436" t="s">
        <v>1611</v>
      </c>
      <c r="D436" t="s">
        <v>1924</v>
      </c>
      <c r="E436">
        <v>11053176</v>
      </c>
      <c r="F436" t="s">
        <v>1924</v>
      </c>
      <c r="G436" t="s">
        <v>3450</v>
      </c>
      <c r="H436" t="s">
        <v>550</v>
      </c>
      <c r="I436" t="s">
        <v>1614</v>
      </c>
      <c r="L436" t="s">
        <v>3451</v>
      </c>
      <c r="M436">
        <v>3</v>
      </c>
      <c r="N436" t="s">
        <v>3452</v>
      </c>
      <c r="O436" t="s">
        <v>1624</v>
      </c>
      <c r="P436" t="s">
        <v>3453</v>
      </c>
      <c r="Q436">
        <v>124.281012</v>
      </c>
      <c r="R436">
        <v>0.623645</v>
      </c>
      <c r="S436" t="s">
        <v>1371</v>
      </c>
      <c r="T436" t="s">
        <v>131</v>
      </c>
      <c r="U436" t="s">
        <v>132</v>
      </c>
      <c r="V436">
        <v>1</v>
      </c>
      <c r="W436" t="s">
        <v>1627</v>
      </c>
      <c r="Z436" t="s">
        <v>1628</v>
      </c>
      <c r="AA436" t="s">
        <v>1629</v>
      </c>
      <c r="AB436">
        <v>0</v>
      </c>
      <c r="AC436" t="s">
        <v>1647</v>
      </c>
      <c r="AD436">
        <v>6070904178</v>
      </c>
      <c r="AE436" t="s">
        <v>1619</v>
      </c>
    </row>
    <row r="437" spans="1:31">
      <c r="A437">
        <v>519529</v>
      </c>
      <c r="B437" t="s">
        <v>1610</v>
      </c>
      <c r="C437" t="s">
        <v>1611</v>
      </c>
      <c r="D437" t="s">
        <v>1924</v>
      </c>
      <c r="E437">
        <v>11053176</v>
      </c>
      <c r="F437" t="s">
        <v>1924</v>
      </c>
      <c r="G437" t="s">
        <v>3454</v>
      </c>
      <c r="H437" t="s">
        <v>551</v>
      </c>
      <c r="I437" t="s">
        <v>1614</v>
      </c>
      <c r="L437" t="s">
        <v>3455</v>
      </c>
      <c r="M437">
        <v>3</v>
      </c>
      <c r="N437" t="s">
        <v>3456</v>
      </c>
      <c r="O437" t="s">
        <v>1624</v>
      </c>
      <c r="P437" t="s">
        <v>3457</v>
      </c>
      <c r="Q437">
        <v>124.2688</v>
      </c>
      <c r="R437">
        <v>0.608067</v>
      </c>
      <c r="S437" t="s">
        <v>3458</v>
      </c>
      <c r="T437" t="s">
        <v>131</v>
      </c>
      <c r="U437" t="s">
        <v>132</v>
      </c>
      <c r="V437">
        <v>1</v>
      </c>
      <c r="W437" t="s">
        <v>1627</v>
      </c>
      <c r="Z437" t="s">
        <v>1628</v>
      </c>
      <c r="AA437" t="s">
        <v>1629</v>
      </c>
      <c r="AB437">
        <v>0</v>
      </c>
      <c r="AC437" t="s">
        <v>1647</v>
      </c>
      <c r="AD437">
        <v>6070904185</v>
      </c>
      <c r="AE437" t="s">
        <v>1619</v>
      </c>
    </row>
    <row r="438" spans="1:31">
      <c r="A438">
        <v>519530</v>
      </c>
      <c r="B438" t="s">
        <v>1610</v>
      </c>
      <c r="C438" t="s">
        <v>1611</v>
      </c>
      <c r="D438" t="s">
        <v>1924</v>
      </c>
      <c r="E438">
        <v>11053176</v>
      </c>
      <c r="F438" t="s">
        <v>1924</v>
      </c>
      <c r="G438" t="s">
        <v>3459</v>
      </c>
      <c r="H438" t="s">
        <v>552</v>
      </c>
      <c r="I438" t="s">
        <v>1614</v>
      </c>
      <c r="L438" t="s">
        <v>3460</v>
      </c>
      <c r="M438">
        <v>3</v>
      </c>
      <c r="N438" t="s">
        <v>3461</v>
      </c>
      <c r="O438" t="s">
        <v>1624</v>
      </c>
      <c r="P438" t="s">
        <v>3462</v>
      </c>
      <c r="Q438">
        <v>124.266364</v>
      </c>
      <c r="R438">
        <v>0.607818</v>
      </c>
      <c r="S438" t="s">
        <v>3458</v>
      </c>
      <c r="T438" t="s">
        <v>131</v>
      </c>
      <c r="U438" t="s">
        <v>132</v>
      </c>
      <c r="V438">
        <v>1</v>
      </c>
      <c r="W438" t="s">
        <v>1627</v>
      </c>
      <c r="Z438" t="s">
        <v>1628</v>
      </c>
      <c r="AA438" t="s">
        <v>1629</v>
      </c>
      <c r="AB438">
        <v>0</v>
      </c>
      <c r="AC438" t="s">
        <v>1647</v>
      </c>
      <c r="AD438">
        <v>6070904187</v>
      </c>
      <c r="AE438" t="s">
        <v>1619</v>
      </c>
    </row>
    <row r="439" spans="1:31">
      <c r="A439">
        <v>519531</v>
      </c>
      <c r="B439" t="s">
        <v>1610</v>
      </c>
      <c r="C439" t="s">
        <v>1611</v>
      </c>
      <c r="D439" t="s">
        <v>1924</v>
      </c>
      <c r="E439">
        <v>11053154</v>
      </c>
      <c r="F439" t="s">
        <v>1924</v>
      </c>
      <c r="G439" t="s">
        <v>3463</v>
      </c>
      <c r="H439" t="s">
        <v>553</v>
      </c>
      <c r="I439" t="s">
        <v>1614</v>
      </c>
      <c r="L439" t="s">
        <v>3464</v>
      </c>
      <c r="M439">
        <v>2</v>
      </c>
      <c r="N439" t="s">
        <v>3465</v>
      </c>
      <c r="O439" t="s">
        <v>1624</v>
      </c>
      <c r="P439" t="s">
        <v>3466</v>
      </c>
      <c r="Q439">
        <v>124.32164</v>
      </c>
      <c r="R439">
        <v>0.747959</v>
      </c>
      <c r="S439" t="s">
        <v>528</v>
      </c>
      <c r="T439" t="s">
        <v>446</v>
      </c>
      <c r="U439" t="s">
        <v>132</v>
      </c>
      <c r="V439">
        <v>1</v>
      </c>
      <c r="W439" t="s">
        <v>1627</v>
      </c>
      <c r="Z439" t="s">
        <v>1628</v>
      </c>
      <c r="AA439" t="s">
        <v>1629</v>
      </c>
      <c r="AB439">
        <v>0</v>
      </c>
      <c r="AC439" t="s">
        <v>1647</v>
      </c>
      <c r="AD439">
        <v>6070904213</v>
      </c>
      <c r="AE439" t="s">
        <v>1619</v>
      </c>
    </row>
    <row r="440" spans="1:31">
      <c r="A440">
        <v>519532</v>
      </c>
      <c r="B440" t="s">
        <v>1610</v>
      </c>
      <c r="C440" t="s">
        <v>1611</v>
      </c>
      <c r="D440" t="s">
        <v>1924</v>
      </c>
      <c r="E440">
        <v>11053169</v>
      </c>
      <c r="F440" t="s">
        <v>1924</v>
      </c>
      <c r="G440" t="s">
        <v>3467</v>
      </c>
      <c r="H440" t="s">
        <v>554</v>
      </c>
      <c r="I440" t="s">
        <v>1614</v>
      </c>
      <c r="L440" t="s">
        <v>3468</v>
      </c>
      <c r="M440">
        <v>2</v>
      </c>
      <c r="N440" t="s">
        <v>3469</v>
      </c>
      <c r="O440" t="s">
        <v>1624</v>
      </c>
      <c r="P440" t="s">
        <v>3470</v>
      </c>
      <c r="Q440">
        <v>124.329662</v>
      </c>
      <c r="R440">
        <v>0.734616</v>
      </c>
      <c r="S440" t="s">
        <v>3471</v>
      </c>
      <c r="T440" t="s">
        <v>462</v>
      </c>
      <c r="U440" t="s">
        <v>132</v>
      </c>
      <c r="V440">
        <v>1</v>
      </c>
      <c r="W440" t="s">
        <v>1627</v>
      </c>
      <c r="Z440" t="s">
        <v>1628</v>
      </c>
      <c r="AA440" t="s">
        <v>1629</v>
      </c>
      <c r="AB440">
        <v>0</v>
      </c>
      <c r="AC440" t="s">
        <v>1647</v>
      </c>
      <c r="AD440">
        <v>6070904215</v>
      </c>
      <c r="AE440" t="s">
        <v>1619</v>
      </c>
    </row>
    <row r="441" spans="1:31">
      <c r="A441">
        <v>519533</v>
      </c>
      <c r="B441" t="s">
        <v>1610</v>
      </c>
      <c r="C441" t="s">
        <v>1611</v>
      </c>
      <c r="D441" t="s">
        <v>1648</v>
      </c>
      <c r="E441">
        <v>11053208</v>
      </c>
      <c r="F441" t="s">
        <v>1648</v>
      </c>
      <c r="G441" t="s">
        <v>3472</v>
      </c>
      <c r="H441" t="s">
        <v>555</v>
      </c>
      <c r="I441" t="s">
        <v>1614</v>
      </c>
      <c r="L441" t="s">
        <v>3473</v>
      </c>
      <c r="M441">
        <v>3</v>
      </c>
      <c r="N441" t="s">
        <v>3474</v>
      </c>
      <c r="O441" t="s">
        <v>1624</v>
      </c>
      <c r="P441" t="s">
        <v>3475</v>
      </c>
      <c r="Q441">
        <v>123.62697</v>
      </c>
      <c r="R441">
        <v>0.30469</v>
      </c>
      <c r="S441" t="s">
        <v>2124</v>
      </c>
      <c r="T441" t="s">
        <v>493</v>
      </c>
      <c r="U441" t="s">
        <v>22</v>
      </c>
      <c r="V441">
        <v>1</v>
      </c>
      <c r="W441" t="s">
        <v>2071</v>
      </c>
      <c r="Z441" t="s">
        <v>1836</v>
      </c>
      <c r="AA441" t="s">
        <v>1629</v>
      </c>
      <c r="AB441">
        <v>0</v>
      </c>
      <c r="AC441" t="s">
        <v>1630</v>
      </c>
      <c r="AD441">
        <v>6070897419</v>
      </c>
      <c r="AE441" t="s">
        <v>1619</v>
      </c>
    </row>
    <row r="442" spans="1:31">
      <c r="A442">
        <v>519534</v>
      </c>
      <c r="B442" t="s">
        <v>1610</v>
      </c>
      <c r="C442" t="s">
        <v>1611</v>
      </c>
      <c r="D442" t="s">
        <v>1648</v>
      </c>
      <c r="E442">
        <v>11053208</v>
      </c>
      <c r="F442" t="s">
        <v>1648</v>
      </c>
      <c r="G442" t="s">
        <v>3476</v>
      </c>
      <c r="H442" t="s">
        <v>556</v>
      </c>
      <c r="I442" t="s">
        <v>1614</v>
      </c>
      <c r="L442" t="s">
        <v>3477</v>
      </c>
      <c r="M442">
        <v>3</v>
      </c>
      <c r="N442" t="s">
        <v>3478</v>
      </c>
      <c r="O442" t="s">
        <v>1624</v>
      </c>
      <c r="P442" t="s">
        <v>3479</v>
      </c>
      <c r="Q442">
        <v>123.61229</v>
      </c>
      <c r="R442">
        <v>0.3113</v>
      </c>
      <c r="S442" t="s">
        <v>2124</v>
      </c>
      <c r="T442" t="s">
        <v>493</v>
      </c>
      <c r="U442" t="s">
        <v>22</v>
      </c>
      <c r="V442">
        <v>1</v>
      </c>
      <c r="W442" t="s">
        <v>1627</v>
      </c>
      <c r="Z442" t="s">
        <v>1628</v>
      </c>
      <c r="AA442" t="s">
        <v>1629</v>
      </c>
      <c r="AB442">
        <v>0</v>
      </c>
      <c r="AC442" t="s">
        <v>1630</v>
      </c>
      <c r="AD442">
        <v>6070897420</v>
      </c>
      <c r="AE442" t="s">
        <v>1619</v>
      </c>
    </row>
    <row r="443" spans="1:31">
      <c r="A443">
        <v>519535</v>
      </c>
      <c r="B443" t="s">
        <v>1610</v>
      </c>
      <c r="C443" t="s">
        <v>1611</v>
      </c>
      <c r="D443" t="s">
        <v>1648</v>
      </c>
      <c r="E443">
        <v>11053208</v>
      </c>
      <c r="F443" t="s">
        <v>1648</v>
      </c>
      <c r="G443" t="s">
        <v>3480</v>
      </c>
      <c r="H443" t="s">
        <v>557</v>
      </c>
      <c r="I443" t="s">
        <v>1614</v>
      </c>
      <c r="L443" t="s">
        <v>3481</v>
      </c>
      <c r="M443">
        <v>3</v>
      </c>
      <c r="N443" t="s">
        <v>3482</v>
      </c>
      <c r="O443" t="s">
        <v>1624</v>
      </c>
      <c r="P443" t="s">
        <v>3483</v>
      </c>
      <c r="Q443">
        <v>123.57252</v>
      </c>
      <c r="R443">
        <v>0.32245</v>
      </c>
      <c r="S443" t="s">
        <v>2124</v>
      </c>
      <c r="T443" t="s">
        <v>493</v>
      </c>
      <c r="U443" t="s">
        <v>22</v>
      </c>
      <c r="V443">
        <v>1</v>
      </c>
      <c r="W443" t="s">
        <v>1627</v>
      </c>
      <c r="Z443" t="s">
        <v>1628</v>
      </c>
      <c r="AA443" t="s">
        <v>1629</v>
      </c>
      <c r="AB443">
        <v>0</v>
      </c>
      <c r="AC443" t="s">
        <v>1630</v>
      </c>
      <c r="AD443">
        <v>6070897426</v>
      </c>
      <c r="AE443" t="s">
        <v>1619</v>
      </c>
    </row>
    <row r="444" spans="1:31">
      <c r="A444">
        <v>519536</v>
      </c>
      <c r="B444" t="s">
        <v>1610</v>
      </c>
      <c r="C444" t="s">
        <v>1611</v>
      </c>
      <c r="D444" t="s">
        <v>1648</v>
      </c>
      <c r="E444">
        <v>11053208</v>
      </c>
      <c r="F444" t="s">
        <v>1648</v>
      </c>
      <c r="G444" t="s">
        <v>3484</v>
      </c>
      <c r="H444" t="s">
        <v>558</v>
      </c>
      <c r="I444" t="s">
        <v>1614</v>
      </c>
      <c r="L444" t="s">
        <v>3485</v>
      </c>
      <c r="M444">
        <v>3</v>
      </c>
      <c r="N444" t="s">
        <v>3486</v>
      </c>
      <c r="O444" t="s">
        <v>1624</v>
      </c>
      <c r="P444" t="s">
        <v>3487</v>
      </c>
      <c r="Q444">
        <v>123.52741</v>
      </c>
      <c r="R444">
        <v>0.32067</v>
      </c>
      <c r="S444" t="s">
        <v>2124</v>
      </c>
      <c r="T444" t="s">
        <v>493</v>
      </c>
      <c r="U444" t="s">
        <v>22</v>
      </c>
      <c r="V444">
        <v>1</v>
      </c>
      <c r="W444" t="s">
        <v>1627</v>
      </c>
      <c r="Z444" t="s">
        <v>1628</v>
      </c>
      <c r="AA444" t="s">
        <v>1629</v>
      </c>
      <c r="AB444">
        <v>0</v>
      </c>
      <c r="AC444" t="s">
        <v>1647</v>
      </c>
      <c r="AD444">
        <v>6070897433</v>
      </c>
      <c r="AE444" t="s">
        <v>1619</v>
      </c>
    </row>
    <row r="445" spans="1:31">
      <c r="A445">
        <v>519537</v>
      </c>
      <c r="B445" t="s">
        <v>1610</v>
      </c>
      <c r="C445" t="s">
        <v>1611</v>
      </c>
      <c r="D445" t="s">
        <v>1648</v>
      </c>
      <c r="E445">
        <v>11053208</v>
      </c>
      <c r="F445" t="s">
        <v>1648</v>
      </c>
      <c r="G445" t="s">
        <v>3488</v>
      </c>
      <c r="H445" t="s">
        <v>559</v>
      </c>
      <c r="I445" t="s">
        <v>1614</v>
      </c>
      <c r="L445" t="s">
        <v>3489</v>
      </c>
      <c r="M445">
        <v>3</v>
      </c>
      <c r="N445" t="s">
        <v>3490</v>
      </c>
      <c r="O445" t="s">
        <v>1624</v>
      </c>
      <c r="P445" t="s">
        <v>3491</v>
      </c>
      <c r="Q445">
        <v>123.49899</v>
      </c>
      <c r="R445">
        <v>0.31903</v>
      </c>
      <c r="S445" t="s">
        <v>2124</v>
      </c>
      <c r="T445" t="s">
        <v>493</v>
      </c>
      <c r="U445" t="s">
        <v>22</v>
      </c>
      <c r="V445">
        <v>1</v>
      </c>
      <c r="W445" t="s">
        <v>1671</v>
      </c>
      <c r="Z445" t="s">
        <v>1836</v>
      </c>
      <c r="AA445" t="s">
        <v>1629</v>
      </c>
      <c r="AB445">
        <v>0</v>
      </c>
      <c r="AC445" t="s">
        <v>1630</v>
      </c>
      <c r="AD445">
        <v>6070897434</v>
      </c>
      <c r="AE445" t="s">
        <v>1619</v>
      </c>
    </row>
    <row r="446" spans="1:31">
      <c r="A446">
        <v>519538</v>
      </c>
      <c r="B446" t="s">
        <v>1610</v>
      </c>
      <c r="C446" t="s">
        <v>1611</v>
      </c>
      <c r="D446" t="s">
        <v>1612</v>
      </c>
      <c r="E446">
        <v>11053135</v>
      </c>
      <c r="F446" t="s">
        <v>1612</v>
      </c>
      <c r="G446" t="s">
        <v>3492</v>
      </c>
      <c r="H446" t="s">
        <v>561</v>
      </c>
      <c r="I446" t="s">
        <v>1614</v>
      </c>
      <c r="L446" t="s">
        <v>3493</v>
      </c>
      <c r="M446">
        <v>3</v>
      </c>
      <c r="N446" t="s">
        <v>3494</v>
      </c>
      <c r="O446" t="s">
        <v>1624</v>
      </c>
      <c r="P446" t="s">
        <v>3495</v>
      </c>
      <c r="Q446">
        <v>123.88793</v>
      </c>
      <c r="R446">
        <v>0.83922</v>
      </c>
      <c r="S446" t="s">
        <v>2124</v>
      </c>
      <c r="T446" t="s">
        <v>560</v>
      </c>
      <c r="U446" t="s">
        <v>131</v>
      </c>
      <c r="V446">
        <v>1</v>
      </c>
      <c r="W446" t="s">
        <v>1627</v>
      </c>
      <c r="Z446" t="s">
        <v>1628</v>
      </c>
      <c r="AA446" t="s">
        <v>1629</v>
      </c>
      <c r="AB446">
        <v>0</v>
      </c>
      <c r="AC446" t="s">
        <v>1647</v>
      </c>
      <c r="AD446">
        <v>6070877324</v>
      </c>
      <c r="AE446" t="s">
        <v>1619</v>
      </c>
    </row>
    <row r="447" spans="1:31">
      <c r="A447">
        <v>519539</v>
      </c>
      <c r="B447" t="s">
        <v>1610</v>
      </c>
      <c r="C447" t="s">
        <v>1611</v>
      </c>
      <c r="D447" t="s">
        <v>1612</v>
      </c>
      <c r="E447">
        <v>11053135</v>
      </c>
      <c r="F447" t="s">
        <v>1612</v>
      </c>
      <c r="G447" t="s">
        <v>3496</v>
      </c>
      <c r="H447" t="s">
        <v>563</v>
      </c>
      <c r="I447" t="s">
        <v>1614</v>
      </c>
      <c r="L447" t="s">
        <v>3497</v>
      </c>
      <c r="M447">
        <v>3</v>
      </c>
      <c r="N447" t="s">
        <v>3498</v>
      </c>
      <c r="O447" t="s">
        <v>1624</v>
      </c>
      <c r="P447" t="s">
        <v>3499</v>
      </c>
      <c r="Q447">
        <v>123.88007</v>
      </c>
      <c r="R447">
        <v>0.83718</v>
      </c>
      <c r="S447" t="s">
        <v>2124</v>
      </c>
      <c r="T447" t="s">
        <v>562</v>
      </c>
      <c r="U447" t="s">
        <v>131</v>
      </c>
      <c r="V447">
        <v>1</v>
      </c>
      <c r="W447" t="s">
        <v>1627</v>
      </c>
      <c r="Z447" t="s">
        <v>1628</v>
      </c>
      <c r="AA447" t="s">
        <v>1629</v>
      </c>
      <c r="AB447">
        <v>0</v>
      </c>
      <c r="AC447" t="s">
        <v>1630</v>
      </c>
      <c r="AD447">
        <v>6070877326</v>
      </c>
      <c r="AE447" t="s">
        <v>1619</v>
      </c>
    </row>
    <row r="448" spans="1:31">
      <c r="A448">
        <v>519540</v>
      </c>
      <c r="B448" t="s">
        <v>1610</v>
      </c>
      <c r="C448" t="s">
        <v>1611</v>
      </c>
      <c r="D448" t="s">
        <v>1612</v>
      </c>
      <c r="E448">
        <v>11053135</v>
      </c>
      <c r="F448" t="s">
        <v>1612</v>
      </c>
      <c r="G448" t="s">
        <v>3500</v>
      </c>
      <c r="H448" t="s">
        <v>565</v>
      </c>
      <c r="I448" t="s">
        <v>1614</v>
      </c>
      <c r="L448" t="s">
        <v>3501</v>
      </c>
      <c r="M448">
        <v>3</v>
      </c>
      <c r="N448" t="s">
        <v>3502</v>
      </c>
      <c r="O448" t="s">
        <v>1624</v>
      </c>
      <c r="P448" t="s">
        <v>3503</v>
      </c>
      <c r="Q448">
        <v>123.56958</v>
      </c>
      <c r="R448">
        <v>0.8755</v>
      </c>
      <c r="S448" t="s">
        <v>2124</v>
      </c>
      <c r="T448" t="s">
        <v>564</v>
      </c>
      <c r="U448" t="s">
        <v>4</v>
      </c>
      <c r="V448">
        <v>1</v>
      </c>
      <c r="W448" t="s">
        <v>1627</v>
      </c>
      <c r="Z448" t="s">
        <v>1628</v>
      </c>
      <c r="AA448" t="s">
        <v>1629</v>
      </c>
      <c r="AB448">
        <v>0</v>
      </c>
      <c r="AC448" t="s">
        <v>1647</v>
      </c>
      <c r="AD448">
        <v>6070877368</v>
      </c>
      <c r="AE448" t="s">
        <v>1619</v>
      </c>
    </row>
    <row r="449" spans="1:31">
      <c r="A449">
        <v>519541</v>
      </c>
      <c r="B449" t="s">
        <v>1610</v>
      </c>
      <c r="C449" t="s">
        <v>1611</v>
      </c>
      <c r="D449" t="s">
        <v>1612</v>
      </c>
      <c r="E449">
        <v>11053135</v>
      </c>
      <c r="F449" t="s">
        <v>1612</v>
      </c>
      <c r="G449" t="s">
        <v>3504</v>
      </c>
      <c r="H449" t="s">
        <v>567</v>
      </c>
      <c r="I449" t="s">
        <v>1614</v>
      </c>
      <c r="L449" t="s">
        <v>3505</v>
      </c>
      <c r="M449">
        <v>3</v>
      </c>
      <c r="N449" t="s">
        <v>3506</v>
      </c>
      <c r="O449" t="s">
        <v>1624</v>
      </c>
      <c r="P449" t="s">
        <v>3507</v>
      </c>
      <c r="Q449">
        <v>123.55903</v>
      </c>
      <c r="R449">
        <v>0.88303</v>
      </c>
      <c r="S449" t="s">
        <v>2124</v>
      </c>
      <c r="T449" t="s">
        <v>566</v>
      </c>
      <c r="U449" t="s">
        <v>4</v>
      </c>
      <c r="V449">
        <v>1</v>
      </c>
      <c r="W449" t="s">
        <v>1627</v>
      </c>
      <c r="Z449" t="s">
        <v>1628</v>
      </c>
      <c r="AA449" t="s">
        <v>1629</v>
      </c>
      <c r="AB449">
        <v>0</v>
      </c>
      <c r="AC449" t="s">
        <v>1647</v>
      </c>
      <c r="AD449">
        <v>6070877369</v>
      </c>
      <c r="AE449" t="s">
        <v>1619</v>
      </c>
    </row>
    <row r="450" spans="1:31">
      <c r="A450">
        <v>519542</v>
      </c>
      <c r="B450" t="s">
        <v>1610</v>
      </c>
      <c r="C450" t="s">
        <v>1611</v>
      </c>
      <c r="D450" t="s">
        <v>1612</v>
      </c>
      <c r="E450">
        <v>11053187</v>
      </c>
      <c r="F450" t="s">
        <v>1612</v>
      </c>
      <c r="G450" t="s">
        <v>3508</v>
      </c>
      <c r="H450" t="s">
        <v>569</v>
      </c>
      <c r="I450" t="s">
        <v>1614</v>
      </c>
      <c r="L450" t="s">
        <v>3509</v>
      </c>
      <c r="M450">
        <v>3</v>
      </c>
      <c r="N450" t="s">
        <v>3510</v>
      </c>
      <c r="O450" t="s">
        <v>1624</v>
      </c>
      <c r="P450" t="s">
        <v>3511</v>
      </c>
      <c r="Q450">
        <v>123.32675</v>
      </c>
      <c r="R450">
        <v>0.90277</v>
      </c>
      <c r="S450" t="s">
        <v>2124</v>
      </c>
      <c r="T450" t="s">
        <v>568</v>
      </c>
      <c r="U450" t="s">
        <v>4</v>
      </c>
      <c r="V450">
        <v>1</v>
      </c>
      <c r="W450" t="s">
        <v>1627</v>
      </c>
      <c r="Z450" t="s">
        <v>1628</v>
      </c>
      <c r="AA450" t="s">
        <v>1629</v>
      </c>
      <c r="AB450">
        <v>0</v>
      </c>
      <c r="AC450" t="s">
        <v>1647</v>
      </c>
      <c r="AD450">
        <v>6070877397</v>
      </c>
      <c r="AE450" t="s">
        <v>1619</v>
      </c>
    </row>
    <row r="451" spans="1:31">
      <c r="A451">
        <v>519543</v>
      </c>
      <c r="B451" t="s">
        <v>1610</v>
      </c>
      <c r="C451" t="s">
        <v>1611</v>
      </c>
      <c r="D451" t="s">
        <v>1612</v>
      </c>
      <c r="E451">
        <v>11053187</v>
      </c>
      <c r="F451" t="s">
        <v>1612</v>
      </c>
      <c r="G451" t="s">
        <v>3512</v>
      </c>
      <c r="H451" t="s">
        <v>571</v>
      </c>
      <c r="I451" t="s">
        <v>1614</v>
      </c>
      <c r="L451" t="s">
        <v>3513</v>
      </c>
      <c r="M451">
        <v>3</v>
      </c>
      <c r="N451" t="s">
        <v>3514</v>
      </c>
      <c r="O451" t="s">
        <v>1624</v>
      </c>
      <c r="P451" t="s">
        <v>3515</v>
      </c>
      <c r="Q451">
        <v>123.33337</v>
      </c>
      <c r="R451">
        <v>0.90358</v>
      </c>
      <c r="S451" t="s">
        <v>2124</v>
      </c>
      <c r="T451" t="s">
        <v>570</v>
      </c>
      <c r="U451" t="s">
        <v>4</v>
      </c>
      <c r="V451">
        <v>1</v>
      </c>
      <c r="W451" t="s">
        <v>1627</v>
      </c>
      <c r="Z451" t="s">
        <v>1628</v>
      </c>
      <c r="AA451" t="s">
        <v>1629</v>
      </c>
      <c r="AB451">
        <v>0</v>
      </c>
      <c r="AC451" t="s">
        <v>1647</v>
      </c>
      <c r="AD451">
        <v>6070877398</v>
      </c>
      <c r="AE451" t="s">
        <v>1619</v>
      </c>
    </row>
    <row r="452" spans="1:31">
      <c r="A452">
        <v>519544</v>
      </c>
      <c r="B452" t="s">
        <v>1610</v>
      </c>
      <c r="C452" t="s">
        <v>1611</v>
      </c>
      <c r="D452" t="s">
        <v>1612</v>
      </c>
      <c r="E452">
        <v>11053186</v>
      </c>
      <c r="F452" t="s">
        <v>1612</v>
      </c>
      <c r="G452" t="s">
        <v>3516</v>
      </c>
      <c r="H452" t="s">
        <v>572</v>
      </c>
      <c r="I452" t="s">
        <v>1614</v>
      </c>
      <c r="L452" t="s">
        <v>3517</v>
      </c>
      <c r="M452">
        <v>3</v>
      </c>
      <c r="N452" t="s">
        <v>3518</v>
      </c>
      <c r="O452" t="s">
        <v>1624</v>
      </c>
      <c r="P452" t="s">
        <v>3519</v>
      </c>
      <c r="Q452">
        <v>123.26993</v>
      </c>
      <c r="R452">
        <v>0.91182</v>
      </c>
      <c r="S452" t="s">
        <v>437</v>
      </c>
      <c r="T452" t="s">
        <v>437</v>
      </c>
      <c r="U452" t="s">
        <v>4</v>
      </c>
      <c r="V452">
        <v>1</v>
      </c>
      <c r="W452" t="s">
        <v>1627</v>
      </c>
      <c r="Z452" t="s">
        <v>1628</v>
      </c>
      <c r="AA452" t="s">
        <v>1629</v>
      </c>
      <c r="AB452">
        <v>0</v>
      </c>
      <c r="AC452" t="s">
        <v>1647</v>
      </c>
      <c r="AD452">
        <v>6070877433</v>
      </c>
      <c r="AE452" t="s">
        <v>1619</v>
      </c>
    </row>
    <row r="453" spans="1:31">
      <c r="A453">
        <v>519545</v>
      </c>
      <c r="B453" t="s">
        <v>1610</v>
      </c>
      <c r="C453" t="s">
        <v>1611</v>
      </c>
      <c r="D453" t="s">
        <v>1612</v>
      </c>
      <c r="E453">
        <v>11053186</v>
      </c>
      <c r="F453" t="s">
        <v>1612</v>
      </c>
      <c r="G453" t="s">
        <v>3520</v>
      </c>
      <c r="H453" t="s">
        <v>574</v>
      </c>
      <c r="I453" t="s">
        <v>1614</v>
      </c>
      <c r="L453" t="s">
        <v>3521</v>
      </c>
      <c r="M453">
        <v>3</v>
      </c>
      <c r="N453" t="s">
        <v>3522</v>
      </c>
      <c r="O453" t="s">
        <v>1624</v>
      </c>
      <c r="P453" t="s">
        <v>3523</v>
      </c>
      <c r="Q453">
        <v>123.27365</v>
      </c>
      <c r="R453">
        <v>0.88113</v>
      </c>
      <c r="S453" t="s">
        <v>573</v>
      </c>
      <c r="T453" t="s">
        <v>573</v>
      </c>
      <c r="U453" t="s">
        <v>4</v>
      </c>
      <c r="V453">
        <v>1</v>
      </c>
      <c r="W453" t="s">
        <v>1627</v>
      </c>
      <c r="Z453" t="s">
        <v>1628</v>
      </c>
      <c r="AA453" t="s">
        <v>1629</v>
      </c>
      <c r="AB453">
        <v>0</v>
      </c>
      <c r="AC453" t="s">
        <v>1647</v>
      </c>
      <c r="AD453">
        <v>6070877440</v>
      </c>
      <c r="AE453" t="s">
        <v>1619</v>
      </c>
    </row>
    <row r="454" spans="1:31">
      <c r="A454">
        <v>519546</v>
      </c>
      <c r="B454" t="s">
        <v>1610</v>
      </c>
      <c r="C454" t="s">
        <v>1611</v>
      </c>
      <c r="D454" t="s">
        <v>1612</v>
      </c>
      <c r="E454">
        <v>11053185</v>
      </c>
      <c r="F454" t="s">
        <v>1612</v>
      </c>
      <c r="G454" t="s">
        <v>3524</v>
      </c>
      <c r="H454" t="s">
        <v>576</v>
      </c>
      <c r="I454" t="s">
        <v>1720</v>
      </c>
      <c r="L454" t="s">
        <v>3525</v>
      </c>
      <c r="M454">
        <v>3</v>
      </c>
      <c r="N454" t="s">
        <v>3526</v>
      </c>
      <c r="O454" t="s">
        <v>1617</v>
      </c>
      <c r="P454" t="s">
        <v>3527</v>
      </c>
      <c r="Q454">
        <v>123.24565</v>
      </c>
      <c r="R454">
        <v>0.91736</v>
      </c>
      <c r="S454" t="s">
        <v>575</v>
      </c>
      <c r="T454" t="s">
        <v>575</v>
      </c>
      <c r="U454" t="s">
        <v>4</v>
      </c>
      <c r="V454">
        <v>1</v>
      </c>
      <c r="W454" t="s">
        <v>1627</v>
      </c>
      <c r="Z454" t="s">
        <v>1628</v>
      </c>
      <c r="AA454" t="s">
        <v>1629</v>
      </c>
      <c r="AB454">
        <v>0</v>
      </c>
      <c r="AC454" t="s">
        <v>1647</v>
      </c>
      <c r="AD454">
        <v>6553200152</v>
      </c>
      <c r="AE454" t="s">
        <v>1619</v>
      </c>
    </row>
    <row r="455" spans="1:31">
      <c r="A455">
        <v>519547</v>
      </c>
      <c r="B455" t="s">
        <v>1610</v>
      </c>
      <c r="C455" t="s">
        <v>1611</v>
      </c>
      <c r="D455" t="s">
        <v>1612</v>
      </c>
      <c r="E455">
        <v>11053185</v>
      </c>
      <c r="F455" t="s">
        <v>1612</v>
      </c>
      <c r="G455" t="s">
        <v>3528</v>
      </c>
      <c r="H455" t="s">
        <v>577</v>
      </c>
      <c r="I455" t="s">
        <v>1614</v>
      </c>
      <c r="L455" t="s">
        <v>3529</v>
      </c>
      <c r="M455">
        <v>3</v>
      </c>
      <c r="N455" t="s">
        <v>3530</v>
      </c>
      <c r="O455" t="s">
        <v>1624</v>
      </c>
      <c r="P455" t="s">
        <v>3531</v>
      </c>
      <c r="Q455">
        <v>123.23423</v>
      </c>
      <c r="R455">
        <v>0.89357</v>
      </c>
      <c r="S455" t="s">
        <v>2124</v>
      </c>
      <c r="T455" t="s">
        <v>514</v>
      </c>
      <c r="U455" t="s">
        <v>4</v>
      </c>
      <c r="V455">
        <v>1</v>
      </c>
      <c r="W455" t="s">
        <v>1627</v>
      </c>
      <c r="Z455" t="s">
        <v>1628</v>
      </c>
      <c r="AA455" t="s">
        <v>1629</v>
      </c>
      <c r="AB455">
        <v>0</v>
      </c>
      <c r="AC455" t="s">
        <v>1630</v>
      </c>
      <c r="AD455">
        <v>6070877446</v>
      </c>
      <c r="AE455" t="s">
        <v>1619</v>
      </c>
    </row>
    <row r="456" spans="1:31">
      <c r="A456">
        <v>519565</v>
      </c>
      <c r="B456" t="s">
        <v>1610</v>
      </c>
      <c r="C456" t="s">
        <v>1611</v>
      </c>
      <c r="D456" t="s">
        <v>1648</v>
      </c>
      <c r="E456">
        <v>11053208</v>
      </c>
      <c r="F456" t="s">
        <v>1648</v>
      </c>
      <c r="G456" t="s">
        <v>3532</v>
      </c>
      <c r="H456" t="s">
        <v>578</v>
      </c>
      <c r="I456" t="s">
        <v>1614</v>
      </c>
      <c r="L456" t="s">
        <v>3533</v>
      </c>
      <c r="M456">
        <v>3</v>
      </c>
      <c r="N456" t="s">
        <v>3534</v>
      </c>
      <c r="O456" t="s">
        <v>1624</v>
      </c>
      <c r="P456" t="s">
        <v>3535</v>
      </c>
      <c r="Q456">
        <v>123.72116</v>
      </c>
      <c r="R456">
        <v>0.32931</v>
      </c>
      <c r="S456" t="s">
        <v>2124</v>
      </c>
      <c r="T456" t="s">
        <v>489</v>
      </c>
      <c r="U456" t="s">
        <v>22</v>
      </c>
      <c r="V456">
        <v>1</v>
      </c>
      <c r="W456" t="s">
        <v>1627</v>
      </c>
      <c r="Z456" t="s">
        <v>1628</v>
      </c>
      <c r="AA456" t="s">
        <v>1629</v>
      </c>
      <c r="AB456">
        <v>0</v>
      </c>
      <c r="AC456" t="s">
        <v>1630</v>
      </c>
      <c r="AD456">
        <v>6070897364</v>
      </c>
      <c r="AE456" t="s">
        <v>1619</v>
      </c>
    </row>
    <row r="457" spans="1:31">
      <c r="A457">
        <v>519566</v>
      </c>
      <c r="B457" t="s">
        <v>1610</v>
      </c>
      <c r="C457" t="s">
        <v>1611</v>
      </c>
      <c r="D457" t="s">
        <v>1648</v>
      </c>
      <c r="E457">
        <v>11053208</v>
      </c>
      <c r="F457" t="s">
        <v>1648</v>
      </c>
      <c r="G457" t="s">
        <v>3536</v>
      </c>
      <c r="H457" t="s">
        <v>579</v>
      </c>
      <c r="I457" t="s">
        <v>1614</v>
      </c>
      <c r="L457" t="s">
        <v>3537</v>
      </c>
      <c r="M457">
        <v>3</v>
      </c>
      <c r="N457" t="s">
        <v>3538</v>
      </c>
      <c r="O457" t="s">
        <v>1624</v>
      </c>
      <c r="P457" t="s">
        <v>3539</v>
      </c>
      <c r="Q457">
        <v>123.71454</v>
      </c>
      <c r="R457">
        <v>0.32927</v>
      </c>
      <c r="S457" t="s">
        <v>2124</v>
      </c>
      <c r="T457" t="s">
        <v>489</v>
      </c>
      <c r="U457" t="s">
        <v>22</v>
      </c>
      <c r="V457">
        <v>1</v>
      </c>
      <c r="W457" t="s">
        <v>1627</v>
      </c>
      <c r="Z457" t="s">
        <v>1628</v>
      </c>
      <c r="AA457" t="s">
        <v>1629</v>
      </c>
      <c r="AB457">
        <v>0</v>
      </c>
      <c r="AC457" t="s">
        <v>1630</v>
      </c>
      <c r="AD457">
        <v>6070897365</v>
      </c>
      <c r="AE457" t="s">
        <v>1619</v>
      </c>
    </row>
    <row r="458" spans="1:31">
      <c r="A458">
        <v>519567</v>
      </c>
      <c r="B458" t="s">
        <v>1610</v>
      </c>
      <c r="C458" t="s">
        <v>1611</v>
      </c>
      <c r="D458" t="s">
        <v>2052</v>
      </c>
      <c r="E458">
        <v>11053142</v>
      </c>
      <c r="F458" t="s">
        <v>2052</v>
      </c>
      <c r="G458" t="s">
        <v>3540</v>
      </c>
      <c r="H458" t="s">
        <v>580</v>
      </c>
      <c r="I458" t="s">
        <v>1614</v>
      </c>
      <c r="L458" t="s">
        <v>3541</v>
      </c>
      <c r="M458">
        <v>3</v>
      </c>
      <c r="N458" t="s">
        <v>3542</v>
      </c>
      <c r="O458" t="s">
        <v>1624</v>
      </c>
      <c r="P458" t="s">
        <v>3543</v>
      </c>
      <c r="Q458">
        <v>124.21783</v>
      </c>
      <c r="R458">
        <v>0.98915</v>
      </c>
      <c r="S458" t="s">
        <v>2262</v>
      </c>
      <c r="T458" t="s">
        <v>497</v>
      </c>
      <c r="U458" t="s">
        <v>101</v>
      </c>
      <c r="V458">
        <v>1</v>
      </c>
      <c r="W458" t="s">
        <v>1627</v>
      </c>
      <c r="Z458" t="s">
        <v>1628</v>
      </c>
      <c r="AA458" t="s">
        <v>1629</v>
      </c>
      <c r="AB458">
        <v>0</v>
      </c>
      <c r="AC458" t="s">
        <v>1630</v>
      </c>
      <c r="AD458">
        <v>6070824229</v>
      </c>
      <c r="AE458" t="s">
        <v>1619</v>
      </c>
    </row>
    <row r="459" spans="1:31">
      <c r="A459">
        <v>519568</v>
      </c>
      <c r="B459" t="s">
        <v>1610</v>
      </c>
      <c r="C459" t="s">
        <v>1611</v>
      </c>
      <c r="D459" t="s">
        <v>2052</v>
      </c>
      <c r="E459">
        <v>11053142</v>
      </c>
      <c r="F459" t="s">
        <v>2052</v>
      </c>
      <c r="G459" t="s">
        <v>3544</v>
      </c>
      <c r="H459" t="s">
        <v>581</v>
      </c>
      <c r="I459" t="s">
        <v>1614</v>
      </c>
      <c r="L459" t="s">
        <v>3545</v>
      </c>
      <c r="M459">
        <v>3</v>
      </c>
      <c r="N459" t="s">
        <v>3546</v>
      </c>
      <c r="O459" t="s">
        <v>1624</v>
      </c>
      <c r="P459" t="s">
        <v>3547</v>
      </c>
      <c r="Q459">
        <v>124.25153</v>
      </c>
      <c r="R459">
        <v>0.9814</v>
      </c>
      <c r="S459" t="s">
        <v>2262</v>
      </c>
      <c r="T459" t="s">
        <v>497</v>
      </c>
      <c r="U459" t="s">
        <v>101</v>
      </c>
      <c r="V459">
        <v>1</v>
      </c>
      <c r="W459" t="s">
        <v>1627</v>
      </c>
      <c r="Z459" t="s">
        <v>1628</v>
      </c>
      <c r="AA459" t="s">
        <v>1629</v>
      </c>
      <c r="AB459">
        <v>0</v>
      </c>
      <c r="AC459" t="s">
        <v>1630</v>
      </c>
      <c r="AD459">
        <v>6070824235</v>
      </c>
      <c r="AE459" t="s">
        <v>1619</v>
      </c>
    </row>
    <row r="460" spans="1:31">
      <c r="A460">
        <v>519569</v>
      </c>
      <c r="B460" t="s">
        <v>1610</v>
      </c>
      <c r="C460" t="s">
        <v>1611</v>
      </c>
      <c r="D460" t="s">
        <v>2052</v>
      </c>
      <c r="E460">
        <v>11053135</v>
      </c>
      <c r="F460" t="s">
        <v>2052</v>
      </c>
      <c r="G460" t="s">
        <v>3548</v>
      </c>
      <c r="H460" t="s">
        <v>582</v>
      </c>
      <c r="I460" t="s">
        <v>1614</v>
      </c>
      <c r="L460" t="s">
        <v>3549</v>
      </c>
      <c r="M460">
        <v>3</v>
      </c>
      <c r="N460" t="s">
        <v>3550</v>
      </c>
      <c r="O460" t="s">
        <v>1624</v>
      </c>
      <c r="P460" t="s">
        <v>3551</v>
      </c>
      <c r="Q460">
        <v>123.98408</v>
      </c>
      <c r="R460">
        <v>0.83771</v>
      </c>
      <c r="S460" t="s">
        <v>2262</v>
      </c>
      <c r="T460" t="s">
        <v>342</v>
      </c>
      <c r="U460" t="s">
        <v>101</v>
      </c>
      <c r="V460">
        <v>1</v>
      </c>
      <c r="W460" t="s">
        <v>1627</v>
      </c>
      <c r="Z460" t="s">
        <v>1628</v>
      </c>
      <c r="AA460" t="s">
        <v>1629</v>
      </c>
      <c r="AB460">
        <v>0</v>
      </c>
      <c r="AC460" t="s">
        <v>1630</v>
      </c>
      <c r="AD460">
        <v>6070824297</v>
      </c>
      <c r="AE460" t="s">
        <v>1619</v>
      </c>
    </row>
    <row r="461" spans="1:31">
      <c r="A461">
        <v>519570</v>
      </c>
      <c r="B461" t="s">
        <v>1610</v>
      </c>
      <c r="C461" t="s">
        <v>1611</v>
      </c>
      <c r="D461" t="s">
        <v>2052</v>
      </c>
      <c r="E461">
        <v>11053135</v>
      </c>
      <c r="F461" t="s">
        <v>2052</v>
      </c>
      <c r="G461" t="s">
        <v>3552</v>
      </c>
      <c r="H461" t="s">
        <v>583</v>
      </c>
      <c r="I461" t="s">
        <v>1614</v>
      </c>
      <c r="L461" t="s">
        <v>3553</v>
      </c>
      <c r="M461">
        <v>3</v>
      </c>
      <c r="N461" t="s">
        <v>3554</v>
      </c>
      <c r="O461" t="s">
        <v>1624</v>
      </c>
      <c r="P461" t="s">
        <v>3555</v>
      </c>
      <c r="Q461">
        <v>123.9782</v>
      </c>
      <c r="R461">
        <v>0.83471</v>
      </c>
      <c r="S461" t="s">
        <v>2262</v>
      </c>
      <c r="T461" t="s">
        <v>342</v>
      </c>
      <c r="U461" t="s">
        <v>101</v>
      </c>
      <c r="V461">
        <v>1</v>
      </c>
      <c r="W461" t="s">
        <v>1627</v>
      </c>
      <c r="Z461" t="s">
        <v>1628</v>
      </c>
      <c r="AA461" t="s">
        <v>1629</v>
      </c>
      <c r="AB461">
        <v>0</v>
      </c>
      <c r="AC461" t="s">
        <v>1630</v>
      </c>
      <c r="AD461">
        <v>6070824298</v>
      </c>
      <c r="AE461" t="s">
        <v>1619</v>
      </c>
    </row>
    <row r="462" spans="1:31">
      <c r="A462">
        <v>519571</v>
      </c>
      <c r="B462" t="s">
        <v>1610</v>
      </c>
      <c r="C462" t="s">
        <v>1611</v>
      </c>
      <c r="D462" t="s">
        <v>1648</v>
      </c>
      <c r="E462">
        <v>11053208</v>
      </c>
      <c r="F462" t="s">
        <v>1648</v>
      </c>
      <c r="G462" t="s">
        <v>3556</v>
      </c>
      <c r="H462" t="s">
        <v>584</v>
      </c>
      <c r="I462" t="s">
        <v>1614</v>
      </c>
      <c r="L462" t="s">
        <v>3557</v>
      </c>
      <c r="M462">
        <v>3</v>
      </c>
      <c r="N462" t="s">
        <v>3558</v>
      </c>
      <c r="O462" t="s">
        <v>1624</v>
      </c>
      <c r="P462" t="s">
        <v>3559</v>
      </c>
      <c r="Q462">
        <v>123.98277</v>
      </c>
      <c r="R462">
        <v>0.38963</v>
      </c>
      <c r="S462" t="s">
        <v>2124</v>
      </c>
      <c r="T462" t="s">
        <v>46</v>
      </c>
      <c r="U462" t="s">
        <v>22</v>
      </c>
      <c r="V462">
        <v>1</v>
      </c>
      <c r="W462" t="s">
        <v>1627</v>
      </c>
      <c r="Z462" t="s">
        <v>1628</v>
      </c>
      <c r="AA462" t="s">
        <v>1629</v>
      </c>
      <c r="AB462">
        <v>0</v>
      </c>
      <c r="AC462" t="s">
        <v>1630</v>
      </c>
      <c r="AD462">
        <v>6070897383</v>
      </c>
      <c r="AE462" t="s">
        <v>1619</v>
      </c>
    </row>
    <row r="463" spans="1:31">
      <c r="A463">
        <v>519572</v>
      </c>
      <c r="B463" t="s">
        <v>1610</v>
      </c>
      <c r="C463" t="s">
        <v>1611</v>
      </c>
      <c r="D463" t="s">
        <v>1648</v>
      </c>
      <c r="E463">
        <v>11053208</v>
      </c>
      <c r="F463" t="s">
        <v>1648</v>
      </c>
      <c r="G463" t="s">
        <v>3560</v>
      </c>
      <c r="H463" t="s">
        <v>585</v>
      </c>
      <c r="I463" t="s">
        <v>1614</v>
      </c>
      <c r="L463" t="s">
        <v>3561</v>
      </c>
      <c r="M463">
        <v>3</v>
      </c>
      <c r="N463" t="s">
        <v>3562</v>
      </c>
      <c r="O463" t="s">
        <v>1624</v>
      </c>
      <c r="P463" t="s">
        <v>3563</v>
      </c>
      <c r="Q463">
        <v>123.94433</v>
      </c>
      <c r="R463">
        <v>0.36286</v>
      </c>
      <c r="S463" t="s">
        <v>2124</v>
      </c>
      <c r="T463" t="s">
        <v>46</v>
      </c>
      <c r="U463" t="s">
        <v>22</v>
      </c>
      <c r="V463">
        <v>1</v>
      </c>
      <c r="W463" t="s">
        <v>1627</v>
      </c>
      <c r="Z463" t="s">
        <v>1628</v>
      </c>
      <c r="AA463" t="s">
        <v>1629</v>
      </c>
      <c r="AB463">
        <v>0</v>
      </c>
      <c r="AC463" t="s">
        <v>1630</v>
      </c>
      <c r="AD463">
        <v>6070897390</v>
      </c>
      <c r="AE463" t="s">
        <v>1619</v>
      </c>
    </row>
    <row r="464" spans="1:31">
      <c r="A464">
        <v>519573</v>
      </c>
      <c r="B464" t="s">
        <v>1610</v>
      </c>
      <c r="C464" t="s">
        <v>1611</v>
      </c>
      <c r="D464" t="s">
        <v>1648</v>
      </c>
      <c r="E464">
        <v>11053208</v>
      </c>
      <c r="F464" t="s">
        <v>1648</v>
      </c>
      <c r="G464" t="s">
        <v>3564</v>
      </c>
      <c r="H464" t="s">
        <v>586</v>
      </c>
      <c r="I464" t="s">
        <v>1614</v>
      </c>
      <c r="L464" t="s">
        <v>3565</v>
      </c>
      <c r="M464">
        <v>3</v>
      </c>
      <c r="N464" t="s">
        <v>3566</v>
      </c>
      <c r="O464" t="s">
        <v>1624</v>
      </c>
      <c r="P464" t="s">
        <v>3567</v>
      </c>
      <c r="Q464">
        <v>123.918</v>
      </c>
      <c r="R464">
        <v>0.35281</v>
      </c>
      <c r="S464" t="s">
        <v>2124</v>
      </c>
      <c r="T464" t="s">
        <v>46</v>
      </c>
      <c r="U464" t="s">
        <v>22</v>
      </c>
      <c r="V464">
        <v>1</v>
      </c>
      <c r="W464" t="s">
        <v>2071</v>
      </c>
      <c r="Z464" t="s">
        <v>1628</v>
      </c>
      <c r="AA464" t="s">
        <v>1629</v>
      </c>
      <c r="AB464">
        <v>0</v>
      </c>
      <c r="AC464" t="s">
        <v>1630</v>
      </c>
      <c r="AD464">
        <v>6070897392</v>
      </c>
      <c r="AE464" t="s">
        <v>1619</v>
      </c>
    </row>
    <row r="465" spans="1:31">
      <c r="A465">
        <v>520437</v>
      </c>
      <c r="B465" t="s">
        <v>1610</v>
      </c>
      <c r="C465" t="s">
        <v>1611</v>
      </c>
      <c r="D465" t="s">
        <v>2052</v>
      </c>
      <c r="E465">
        <v>11053142</v>
      </c>
      <c r="F465" t="s">
        <v>2052</v>
      </c>
      <c r="G465" t="s">
        <v>3568</v>
      </c>
      <c r="H465" t="s">
        <v>587</v>
      </c>
      <c r="I465" t="s">
        <v>1614</v>
      </c>
      <c r="L465" t="s">
        <v>3569</v>
      </c>
      <c r="M465">
        <v>3</v>
      </c>
      <c r="N465" t="s">
        <v>3570</v>
      </c>
      <c r="O465" t="s">
        <v>1624</v>
      </c>
      <c r="P465" t="s">
        <v>3571</v>
      </c>
      <c r="Q465">
        <v>124.12396</v>
      </c>
      <c r="R465">
        <v>0.87192</v>
      </c>
      <c r="S465" t="s">
        <v>2262</v>
      </c>
      <c r="T465" t="s">
        <v>226</v>
      </c>
      <c r="U465" t="s">
        <v>101</v>
      </c>
      <c r="V465">
        <v>1</v>
      </c>
      <c r="W465" t="s">
        <v>1627</v>
      </c>
      <c r="Z465" t="s">
        <v>1628</v>
      </c>
      <c r="AA465" t="s">
        <v>1629</v>
      </c>
      <c r="AB465">
        <v>0</v>
      </c>
      <c r="AC465" t="s">
        <v>1630</v>
      </c>
      <c r="AD465">
        <v>6070825979</v>
      </c>
      <c r="AE465" t="s">
        <v>1619</v>
      </c>
    </row>
    <row r="466" spans="1:31">
      <c r="A466">
        <v>520439</v>
      </c>
      <c r="B466" t="s">
        <v>1610</v>
      </c>
      <c r="C466" t="s">
        <v>1611</v>
      </c>
      <c r="D466" t="s">
        <v>1612</v>
      </c>
      <c r="E466">
        <v>11053135</v>
      </c>
      <c r="F466" t="s">
        <v>1612</v>
      </c>
      <c r="G466" t="s">
        <v>3572</v>
      </c>
      <c r="H466" t="s">
        <v>589</v>
      </c>
      <c r="I466" t="s">
        <v>1614</v>
      </c>
      <c r="L466" t="s">
        <v>3573</v>
      </c>
      <c r="M466">
        <v>3</v>
      </c>
      <c r="N466" t="s">
        <v>3574</v>
      </c>
      <c r="O466" t="s">
        <v>1624</v>
      </c>
      <c r="P466" t="s">
        <v>3575</v>
      </c>
      <c r="Q466">
        <v>123.85222</v>
      </c>
      <c r="R466">
        <v>0.82323</v>
      </c>
      <c r="S466" t="s">
        <v>2124</v>
      </c>
      <c r="T466" t="s">
        <v>588</v>
      </c>
      <c r="U466" t="s">
        <v>131</v>
      </c>
      <c r="V466">
        <v>1</v>
      </c>
      <c r="W466" t="s">
        <v>1627</v>
      </c>
      <c r="Z466" t="s">
        <v>1628</v>
      </c>
      <c r="AA466" t="s">
        <v>1629</v>
      </c>
      <c r="AB466">
        <v>0</v>
      </c>
      <c r="AC466" t="s">
        <v>1630</v>
      </c>
      <c r="AD466">
        <v>6070886734</v>
      </c>
      <c r="AE466" t="s">
        <v>1619</v>
      </c>
    </row>
    <row r="467" spans="1:31">
      <c r="A467">
        <v>520496</v>
      </c>
      <c r="B467" t="s">
        <v>1610</v>
      </c>
      <c r="C467" t="s">
        <v>1611</v>
      </c>
      <c r="D467" t="s">
        <v>2066</v>
      </c>
      <c r="E467">
        <v>11053174</v>
      </c>
      <c r="F467" t="s">
        <v>2066</v>
      </c>
      <c r="G467" t="s">
        <v>3576</v>
      </c>
      <c r="H467" t="s">
        <v>590</v>
      </c>
      <c r="I467" t="s">
        <v>1614</v>
      </c>
      <c r="L467" t="s">
        <v>3577</v>
      </c>
      <c r="M467">
        <v>3</v>
      </c>
      <c r="N467" t="s">
        <v>3578</v>
      </c>
      <c r="O467" t="s">
        <v>1624</v>
      </c>
      <c r="P467" t="s">
        <v>3579</v>
      </c>
      <c r="Q467">
        <v>124.02025</v>
      </c>
      <c r="R467">
        <v>0.58953</v>
      </c>
      <c r="S467" t="s">
        <v>2262</v>
      </c>
      <c r="T467" t="s">
        <v>131</v>
      </c>
      <c r="U467" t="s">
        <v>131</v>
      </c>
      <c r="V467">
        <v>1</v>
      </c>
      <c r="W467" t="s">
        <v>1627</v>
      </c>
      <c r="Z467" t="s">
        <v>1628</v>
      </c>
      <c r="AA467" t="s">
        <v>1629</v>
      </c>
      <c r="AB467">
        <v>0</v>
      </c>
      <c r="AC467" t="s">
        <v>1647</v>
      </c>
      <c r="AD467">
        <v>6070819929</v>
      </c>
      <c r="AE467" t="s">
        <v>1619</v>
      </c>
    </row>
    <row r="468" spans="1:31">
      <c r="A468">
        <v>520497</v>
      </c>
      <c r="B468" t="s">
        <v>1610</v>
      </c>
      <c r="C468" t="s">
        <v>1611</v>
      </c>
      <c r="D468" t="s">
        <v>2066</v>
      </c>
      <c r="E468">
        <v>11053174</v>
      </c>
      <c r="F468" t="s">
        <v>2066</v>
      </c>
      <c r="G468" t="s">
        <v>3580</v>
      </c>
      <c r="H468" t="s">
        <v>591</v>
      </c>
      <c r="I468" t="s">
        <v>1614</v>
      </c>
      <c r="L468" t="s">
        <v>3581</v>
      </c>
      <c r="M468">
        <v>3</v>
      </c>
      <c r="N468" t="s">
        <v>3582</v>
      </c>
      <c r="O468" t="s">
        <v>1624</v>
      </c>
      <c r="P468" t="s">
        <v>3583</v>
      </c>
      <c r="Q468">
        <v>124.0003</v>
      </c>
      <c r="R468">
        <v>0.52909</v>
      </c>
      <c r="S468" t="s">
        <v>2262</v>
      </c>
      <c r="T468" t="s">
        <v>131</v>
      </c>
      <c r="U468" t="s">
        <v>131</v>
      </c>
      <c r="V468">
        <v>1</v>
      </c>
      <c r="W468" t="s">
        <v>1627</v>
      </c>
      <c r="Z468" t="s">
        <v>1628</v>
      </c>
      <c r="AA468" t="s">
        <v>1629</v>
      </c>
      <c r="AB468">
        <v>0</v>
      </c>
      <c r="AC468" t="s">
        <v>1630</v>
      </c>
      <c r="AD468">
        <v>6070819952</v>
      </c>
      <c r="AE468" t="s">
        <v>1619</v>
      </c>
    </row>
    <row r="469" spans="1:31">
      <c r="A469">
        <v>520498</v>
      </c>
      <c r="B469" t="s">
        <v>1610</v>
      </c>
      <c r="C469" t="s">
        <v>1611</v>
      </c>
      <c r="D469" t="s">
        <v>2066</v>
      </c>
      <c r="E469">
        <v>11053174</v>
      </c>
      <c r="F469" t="s">
        <v>2066</v>
      </c>
      <c r="G469" t="s">
        <v>3584</v>
      </c>
      <c r="H469" t="s">
        <v>592</v>
      </c>
      <c r="I469" t="s">
        <v>1614</v>
      </c>
      <c r="L469" t="s">
        <v>3585</v>
      </c>
      <c r="M469">
        <v>3</v>
      </c>
      <c r="N469" t="s">
        <v>3586</v>
      </c>
      <c r="O469" t="s">
        <v>1624</v>
      </c>
      <c r="P469" t="s">
        <v>3587</v>
      </c>
      <c r="Q469">
        <v>123.995986</v>
      </c>
      <c r="R469">
        <v>0.53454</v>
      </c>
      <c r="S469" t="s">
        <v>2262</v>
      </c>
      <c r="T469" t="s">
        <v>131</v>
      </c>
      <c r="U469" t="s">
        <v>131</v>
      </c>
      <c r="V469">
        <v>1</v>
      </c>
      <c r="W469" t="s">
        <v>1627</v>
      </c>
      <c r="Z469" t="s">
        <v>1628</v>
      </c>
      <c r="AA469" t="s">
        <v>1629</v>
      </c>
      <c r="AB469">
        <v>0</v>
      </c>
      <c r="AC469" t="s">
        <v>1630</v>
      </c>
      <c r="AD469">
        <v>6070819953</v>
      </c>
      <c r="AE469" t="s">
        <v>1619</v>
      </c>
    </row>
    <row r="470" spans="1:31">
      <c r="A470">
        <v>520499</v>
      </c>
      <c r="B470" t="s">
        <v>1610</v>
      </c>
      <c r="C470" t="s">
        <v>1611</v>
      </c>
      <c r="D470" t="s">
        <v>2066</v>
      </c>
      <c r="E470">
        <v>11053138</v>
      </c>
      <c r="F470" t="s">
        <v>2066</v>
      </c>
      <c r="G470" t="s">
        <v>3588</v>
      </c>
      <c r="H470" t="s">
        <v>593</v>
      </c>
      <c r="I470" t="s">
        <v>1614</v>
      </c>
      <c r="L470" t="s">
        <v>3589</v>
      </c>
      <c r="M470">
        <v>3</v>
      </c>
      <c r="N470" t="s">
        <v>3590</v>
      </c>
      <c r="O470" t="s">
        <v>1624</v>
      </c>
      <c r="P470" t="s">
        <v>3591</v>
      </c>
      <c r="Q470">
        <v>123.96013</v>
      </c>
      <c r="R470">
        <v>0.51668</v>
      </c>
      <c r="S470" t="s">
        <v>2262</v>
      </c>
      <c r="T470" t="s">
        <v>131</v>
      </c>
      <c r="U470" t="s">
        <v>131</v>
      </c>
      <c r="V470">
        <v>1</v>
      </c>
      <c r="W470" t="s">
        <v>1627</v>
      </c>
      <c r="Z470" t="s">
        <v>1628</v>
      </c>
      <c r="AA470" t="s">
        <v>1629</v>
      </c>
      <c r="AB470">
        <v>0</v>
      </c>
      <c r="AC470" t="s">
        <v>1647</v>
      </c>
      <c r="AD470">
        <v>6070819979</v>
      </c>
      <c r="AE470" t="s">
        <v>1619</v>
      </c>
    </row>
    <row r="471" spans="1:31">
      <c r="A471">
        <v>520500</v>
      </c>
      <c r="B471" t="s">
        <v>1610</v>
      </c>
      <c r="C471" t="s">
        <v>1611</v>
      </c>
      <c r="D471" t="s">
        <v>2066</v>
      </c>
      <c r="E471">
        <v>11053138</v>
      </c>
      <c r="F471" t="s">
        <v>2066</v>
      </c>
      <c r="G471" t="s">
        <v>3592</v>
      </c>
      <c r="H471" t="s">
        <v>594</v>
      </c>
      <c r="I471" t="s">
        <v>1614</v>
      </c>
      <c r="L471" t="s">
        <v>3593</v>
      </c>
      <c r="M471">
        <v>3</v>
      </c>
      <c r="N471" t="s">
        <v>3594</v>
      </c>
      <c r="O471" t="s">
        <v>1624</v>
      </c>
      <c r="P471" t="s">
        <v>3595</v>
      </c>
      <c r="Q471">
        <v>123.96383</v>
      </c>
      <c r="R471">
        <v>0.46962</v>
      </c>
      <c r="S471" t="s">
        <v>2262</v>
      </c>
      <c r="T471" t="s">
        <v>131</v>
      </c>
      <c r="U471" t="s">
        <v>131</v>
      </c>
      <c r="V471">
        <v>1</v>
      </c>
      <c r="W471" t="s">
        <v>1627</v>
      </c>
      <c r="Z471" t="s">
        <v>1628</v>
      </c>
      <c r="AA471" t="s">
        <v>1629</v>
      </c>
      <c r="AB471">
        <v>0</v>
      </c>
      <c r="AC471" t="s">
        <v>1630</v>
      </c>
      <c r="AD471">
        <v>6070819986</v>
      </c>
      <c r="AE471" t="s">
        <v>1619</v>
      </c>
    </row>
    <row r="472" spans="1:31">
      <c r="A472">
        <v>520527</v>
      </c>
      <c r="B472" t="s">
        <v>1610</v>
      </c>
      <c r="C472" t="s">
        <v>1611</v>
      </c>
      <c r="D472" t="s">
        <v>1612</v>
      </c>
      <c r="E472">
        <v>11053187</v>
      </c>
      <c r="F472" t="s">
        <v>1612</v>
      </c>
      <c r="G472" t="s">
        <v>3596</v>
      </c>
      <c r="H472" t="s">
        <v>595</v>
      </c>
      <c r="I472" t="s">
        <v>1614</v>
      </c>
      <c r="L472" t="s">
        <v>3597</v>
      </c>
      <c r="M472">
        <v>3</v>
      </c>
      <c r="N472" t="s">
        <v>3598</v>
      </c>
      <c r="O472" t="s">
        <v>1624</v>
      </c>
      <c r="P472" t="s">
        <v>3599</v>
      </c>
      <c r="Q472">
        <v>123.55103</v>
      </c>
      <c r="R472">
        <v>0.88045</v>
      </c>
      <c r="S472" t="s">
        <v>2124</v>
      </c>
      <c r="T472" t="s">
        <v>564</v>
      </c>
      <c r="U472" t="s">
        <v>4</v>
      </c>
      <c r="V472">
        <v>1</v>
      </c>
      <c r="W472" t="s">
        <v>1627</v>
      </c>
      <c r="Z472" t="s">
        <v>1628</v>
      </c>
      <c r="AA472" t="s">
        <v>1629</v>
      </c>
      <c r="AB472">
        <v>0</v>
      </c>
      <c r="AC472" t="s">
        <v>1630</v>
      </c>
      <c r="AD472">
        <v>6070877408</v>
      </c>
      <c r="AE472" t="s">
        <v>1619</v>
      </c>
    </row>
    <row r="473" spans="1:31">
      <c r="A473">
        <v>520529</v>
      </c>
      <c r="B473" t="s">
        <v>1610</v>
      </c>
      <c r="C473" t="s">
        <v>1611</v>
      </c>
      <c r="D473" t="s">
        <v>1924</v>
      </c>
      <c r="E473">
        <v>11053154</v>
      </c>
      <c r="F473" t="s">
        <v>1924</v>
      </c>
      <c r="G473" t="s">
        <v>3600</v>
      </c>
      <c r="H473" t="s">
        <v>596</v>
      </c>
      <c r="I473" t="s">
        <v>1614</v>
      </c>
      <c r="L473" t="s">
        <v>3601</v>
      </c>
      <c r="M473">
        <v>2</v>
      </c>
      <c r="N473" t="s">
        <v>3602</v>
      </c>
      <c r="O473" t="s">
        <v>1624</v>
      </c>
      <c r="P473" t="s">
        <v>3603</v>
      </c>
      <c r="Q473">
        <v>124.312287</v>
      </c>
      <c r="R473">
        <v>0.729157</v>
      </c>
      <c r="S473" t="s">
        <v>3604</v>
      </c>
      <c r="T473" t="s">
        <v>462</v>
      </c>
      <c r="U473" t="s">
        <v>132</v>
      </c>
      <c r="V473">
        <v>1</v>
      </c>
      <c r="W473" t="s">
        <v>1627</v>
      </c>
      <c r="Z473" t="s">
        <v>1628</v>
      </c>
      <c r="AA473" t="s">
        <v>1629</v>
      </c>
      <c r="AB473">
        <v>0</v>
      </c>
      <c r="AC473" t="s">
        <v>1647</v>
      </c>
      <c r="AD473">
        <v>6070904236</v>
      </c>
      <c r="AE473" t="s">
        <v>1619</v>
      </c>
    </row>
    <row r="474" spans="1:31">
      <c r="A474">
        <v>520530</v>
      </c>
      <c r="B474" t="s">
        <v>1610</v>
      </c>
      <c r="C474" t="s">
        <v>1611</v>
      </c>
      <c r="D474" t="s">
        <v>1924</v>
      </c>
      <c r="E474">
        <v>11053154</v>
      </c>
      <c r="F474" t="s">
        <v>1924</v>
      </c>
      <c r="G474" t="s">
        <v>3605</v>
      </c>
      <c r="H474" t="s">
        <v>597</v>
      </c>
      <c r="I474" t="s">
        <v>1614</v>
      </c>
      <c r="L474" t="s">
        <v>3606</v>
      </c>
      <c r="M474">
        <v>2</v>
      </c>
      <c r="N474" t="s">
        <v>3607</v>
      </c>
      <c r="O474" t="s">
        <v>1624</v>
      </c>
      <c r="P474" t="s">
        <v>3608</v>
      </c>
      <c r="Q474">
        <v>124.311558</v>
      </c>
      <c r="R474">
        <v>0.726946</v>
      </c>
      <c r="S474" t="s">
        <v>3604</v>
      </c>
      <c r="T474" t="s">
        <v>462</v>
      </c>
      <c r="U474" t="s">
        <v>132</v>
      </c>
      <c r="V474">
        <v>1</v>
      </c>
      <c r="W474" t="s">
        <v>1627</v>
      </c>
      <c r="Z474" t="s">
        <v>1628</v>
      </c>
      <c r="AA474" t="s">
        <v>1629</v>
      </c>
      <c r="AB474">
        <v>0</v>
      </c>
      <c r="AC474" t="s">
        <v>1630</v>
      </c>
      <c r="AD474">
        <v>6070904238</v>
      </c>
      <c r="AE474" t="s">
        <v>1619</v>
      </c>
    </row>
    <row r="475" spans="1:31">
      <c r="A475">
        <v>520531</v>
      </c>
      <c r="B475" t="s">
        <v>1610</v>
      </c>
      <c r="C475" t="s">
        <v>1611</v>
      </c>
      <c r="D475" t="s">
        <v>1924</v>
      </c>
      <c r="E475">
        <v>11053154</v>
      </c>
      <c r="F475" t="s">
        <v>1924</v>
      </c>
      <c r="G475" t="s">
        <v>3609</v>
      </c>
      <c r="H475" t="s">
        <v>598</v>
      </c>
      <c r="I475" t="s">
        <v>1614</v>
      </c>
      <c r="L475" t="s">
        <v>3610</v>
      </c>
      <c r="M475">
        <v>3</v>
      </c>
      <c r="N475" t="s">
        <v>3611</v>
      </c>
      <c r="O475" t="s">
        <v>1624</v>
      </c>
      <c r="P475" t="s">
        <v>3612</v>
      </c>
      <c r="Q475">
        <v>124.309759</v>
      </c>
      <c r="R475">
        <v>0.72475</v>
      </c>
      <c r="S475" t="s">
        <v>3604</v>
      </c>
      <c r="T475" t="s">
        <v>462</v>
      </c>
      <c r="U475" t="s">
        <v>132</v>
      </c>
      <c r="V475">
        <v>1</v>
      </c>
      <c r="W475" t="s">
        <v>1627</v>
      </c>
      <c r="Z475" t="s">
        <v>1628</v>
      </c>
      <c r="AA475" t="s">
        <v>1629</v>
      </c>
      <c r="AB475">
        <v>0</v>
      </c>
      <c r="AC475" t="s">
        <v>1630</v>
      </c>
      <c r="AD475">
        <v>6070904239</v>
      </c>
      <c r="AE475" t="s">
        <v>1619</v>
      </c>
    </row>
    <row r="476" spans="1:31">
      <c r="A476">
        <v>520532</v>
      </c>
      <c r="B476" t="s">
        <v>1610</v>
      </c>
      <c r="C476" t="s">
        <v>1611</v>
      </c>
      <c r="D476" t="s">
        <v>1924</v>
      </c>
      <c r="E476">
        <v>11053154</v>
      </c>
      <c r="F476" t="s">
        <v>1924</v>
      </c>
      <c r="G476" t="s">
        <v>3613</v>
      </c>
      <c r="H476" t="s">
        <v>599</v>
      </c>
      <c r="I476" t="s">
        <v>1614</v>
      </c>
      <c r="L476" t="s">
        <v>3614</v>
      </c>
      <c r="M476">
        <v>3</v>
      </c>
      <c r="N476" t="s">
        <v>3615</v>
      </c>
      <c r="O476" t="s">
        <v>1624</v>
      </c>
      <c r="P476" t="s">
        <v>3616</v>
      </c>
      <c r="Q476">
        <v>124.313728</v>
      </c>
      <c r="R476">
        <v>0.722019</v>
      </c>
      <c r="S476" t="s">
        <v>3617</v>
      </c>
      <c r="T476" t="s">
        <v>462</v>
      </c>
      <c r="U476" t="s">
        <v>132</v>
      </c>
      <c r="V476">
        <v>1</v>
      </c>
      <c r="W476" t="s">
        <v>1627</v>
      </c>
      <c r="Z476" t="s">
        <v>1628</v>
      </c>
      <c r="AA476" t="s">
        <v>1629</v>
      </c>
      <c r="AB476">
        <v>0</v>
      </c>
      <c r="AC476" t="s">
        <v>1647</v>
      </c>
      <c r="AD476">
        <v>6070904246</v>
      </c>
      <c r="AE476" t="s">
        <v>1619</v>
      </c>
    </row>
    <row r="477" spans="1:31">
      <c r="A477">
        <v>520533</v>
      </c>
      <c r="B477" t="s">
        <v>1610</v>
      </c>
      <c r="C477" t="s">
        <v>1611</v>
      </c>
      <c r="D477" t="s">
        <v>1924</v>
      </c>
      <c r="E477">
        <v>11053154</v>
      </c>
      <c r="F477" t="s">
        <v>1924</v>
      </c>
      <c r="G477" t="s">
        <v>3618</v>
      </c>
      <c r="H477" t="s">
        <v>600</v>
      </c>
      <c r="I477" t="s">
        <v>1614</v>
      </c>
      <c r="L477" t="s">
        <v>3619</v>
      </c>
      <c r="M477">
        <v>3</v>
      </c>
      <c r="N477" t="s">
        <v>3620</v>
      </c>
      <c r="O477" t="s">
        <v>1624</v>
      </c>
      <c r="P477" t="s">
        <v>3621</v>
      </c>
      <c r="Q477">
        <v>124.31271</v>
      </c>
      <c r="R477">
        <v>0.72329</v>
      </c>
      <c r="S477" t="s">
        <v>3617</v>
      </c>
      <c r="T477" t="s">
        <v>462</v>
      </c>
      <c r="U477" t="s">
        <v>132</v>
      </c>
      <c r="V477">
        <v>1</v>
      </c>
      <c r="W477" t="s">
        <v>1627</v>
      </c>
      <c r="Z477" t="s">
        <v>1628</v>
      </c>
      <c r="AA477" t="s">
        <v>1629</v>
      </c>
      <c r="AB477">
        <v>0</v>
      </c>
      <c r="AC477" t="s">
        <v>1647</v>
      </c>
      <c r="AD477">
        <v>6070904248</v>
      </c>
      <c r="AE477" t="s">
        <v>1619</v>
      </c>
    </row>
    <row r="478" spans="1:31">
      <c r="A478">
        <v>520534</v>
      </c>
      <c r="B478" t="s">
        <v>1610</v>
      </c>
      <c r="C478" t="s">
        <v>1611</v>
      </c>
      <c r="D478" t="s">
        <v>1612</v>
      </c>
      <c r="E478">
        <v>11053187</v>
      </c>
      <c r="F478" t="s">
        <v>1612</v>
      </c>
      <c r="G478" t="s">
        <v>3622</v>
      </c>
      <c r="H478" t="s">
        <v>602</v>
      </c>
      <c r="I478" t="s">
        <v>1614</v>
      </c>
      <c r="L478" t="s">
        <v>3623</v>
      </c>
      <c r="M478">
        <v>3</v>
      </c>
      <c r="N478" t="s">
        <v>3624</v>
      </c>
      <c r="O478" t="s">
        <v>1624</v>
      </c>
      <c r="P478" t="s">
        <v>3625</v>
      </c>
      <c r="Q478">
        <v>123.38923</v>
      </c>
      <c r="R478">
        <v>0.89113</v>
      </c>
      <c r="S478" t="s">
        <v>2124</v>
      </c>
      <c r="T478" t="s">
        <v>601</v>
      </c>
      <c r="U478" t="s">
        <v>4</v>
      </c>
      <c r="V478">
        <v>1</v>
      </c>
      <c r="W478" t="s">
        <v>1627</v>
      </c>
      <c r="Z478" t="s">
        <v>1628</v>
      </c>
      <c r="AA478" t="s">
        <v>1629</v>
      </c>
      <c r="AB478">
        <v>0</v>
      </c>
      <c r="AC478" t="s">
        <v>1647</v>
      </c>
      <c r="AD478">
        <v>6070877476</v>
      </c>
      <c r="AE478" t="s">
        <v>1619</v>
      </c>
    </row>
    <row r="479" spans="1:31">
      <c r="A479">
        <v>520535</v>
      </c>
      <c r="B479" t="s">
        <v>1610</v>
      </c>
      <c r="C479" t="s">
        <v>1611</v>
      </c>
      <c r="D479" t="s">
        <v>1612</v>
      </c>
      <c r="E479">
        <v>11053187</v>
      </c>
      <c r="F479" t="s">
        <v>1612</v>
      </c>
      <c r="G479" t="s">
        <v>3626</v>
      </c>
      <c r="H479" t="s">
        <v>604</v>
      </c>
      <c r="I479" t="s">
        <v>1614</v>
      </c>
      <c r="L479" t="s">
        <v>3627</v>
      </c>
      <c r="M479">
        <v>3</v>
      </c>
      <c r="N479" t="s">
        <v>3628</v>
      </c>
      <c r="O479" t="s">
        <v>1624</v>
      </c>
      <c r="P479" t="s">
        <v>3629</v>
      </c>
      <c r="Q479">
        <v>123.43158</v>
      </c>
      <c r="R479">
        <v>0.88617</v>
      </c>
      <c r="S479" t="s">
        <v>2124</v>
      </c>
      <c r="T479" t="s">
        <v>603</v>
      </c>
      <c r="U479" t="s">
        <v>4</v>
      </c>
      <c r="V479">
        <v>1</v>
      </c>
      <c r="W479" t="s">
        <v>1627</v>
      </c>
      <c r="Z479" t="s">
        <v>1628</v>
      </c>
      <c r="AA479" t="s">
        <v>1629</v>
      </c>
      <c r="AB479">
        <v>0</v>
      </c>
      <c r="AC479" t="s">
        <v>1647</v>
      </c>
      <c r="AD479">
        <v>6070877481</v>
      </c>
      <c r="AE479" t="s">
        <v>1619</v>
      </c>
    </row>
    <row r="480" spans="1:31">
      <c r="A480">
        <v>520536</v>
      </c>
      <c r="B480" t="s">
        <v>1610</v>
      </c>
      <c r="C480" t="s">
        <v>1611</v>
      </c>
      <c r="D480" t="s">
        <v>1612</v>
      </c>
      <c r="E480">
        <v>11053187</v>
      </c>
      <c r="F480" t="s">
        <v>1612</v>
      </c>
      <c r="G480" t="s">
        <v>3630</v>
      </c>
      <c r="H480" t="s">
        <v>606</v>
      </c>
      <c r="I480" t="s">
        <v>1614</v>
      </c>
      <c r="L480" t="s">
        <v>3631</v>
      </c>
      <c r="M480">
        <v>3</v>
      </c>
      <c r="N480" t="s">
        <v>3632</v>
      </c>
      <c r="O480" t="s">
        <v>1624</v>
      </c>
      <c r="P480" t="s">
        <v>3633</v>
      </c>
      <c r="Q480">
        <v>123.44358</v>
      </c>
      <c r="R480">
        <v>0.88007</v>
      </c>
      <c r="S480" t="s">
        <v>2124</v>
      </c>
      <c r="T480" t="s">
        <v>605</v>
      </c>
      <c r="U480" t="s">
        <v>4</v>
      </c>
      <c r="V480">
        <v>1</v>
      </c>
      <c r="W480" t="s">
        <v>1627</v>
      </c>
      <c r="Z480" t="s">
        <v>1628</v>
      </c>
      <c r="AA480" t="s">
        <v>1629</v>
      </c>
      <c r="AB480">
        <v>0</v>
      </c>
      <c r="AC480" t="s">
        <v>1647</v>
      </c>
      <c r="AD480">
        <v>6070877483</v>
      </c>
      <c r="AE480" t="s">
        <v>1619</v>
      </c>
    </row>
    <row r="481" spans="1:31">
      <c r="A481">
        <v>520537</v>
      </c>
      <c r="B481" t="s">
        <v>1610</v>
      </c>
      <c r="C481" t="s">
        <v>1611</v>
      </c>
      <c r="D481" t="s">
        <v>1612</v>
      </c>
      <c r="E481">
        <v>11053185</v>
      </c>
      <c r="F481" t="s">
        <v>1612</v>
      </c>
      <c r="G481" t="s">
        <v>3634</v>
      </c>
      <c r="H481" t="s">
        <v>608</v>
      </c>
      <c r="I481" t="s">
        <v>1614</v>
      </c>
      <c r="L481" t="s">
        <v>3635</v>
      </c>
      <c r="M481">
        <v>3</v>
      </c>
      <c r="N481" t="s">
        <v>3636</v>
      </c>
      <c r="O481" t="s">
        <v>1624</v>
      </c>
      <c r="P481" t="s">
        <v>3637</v>
      </c>
      <c r="Q481">
        <v>123.12125</v>
      </c>
      <c r="R481">
        <v>0.90183</v>
      </c>
      <c r="S481" t="s">
        <v>607</v>
      </c>
      <c r="T481" t="s">
        <v>607</v>
      </c>
      <c r="U481" t="s">
        <v>4</v>
      </c>
      <c r="V481">
        <v>1</v>
      </c>
      <c r="W481" t="s">
        <v>1627</v>
      </c>
      <c r="Z481" t="s">
        <v>1628</v>
      </c>
      <c r="AA481" t="s">
        <v>1629</v>
      </c>
      <c r="AB481">
        <v>0</v>
      </c>
      <c r="AC481" t="s">
        <v>1630</v>
      </c>
      <c r="AD481">
        <v>6070877501</v>
      </c>
      <c r="AE481" t="s">
        <v>1619</v>
      </c>
    </row>
    <row r="482" spans="1:31">
      <c r="A482">
        <v>520538</v>
      </c>
      <c r="B482" t="s">
        <v>1610</v>
      </c>
      <c r="C482" t="s">
        <v>1611</v>
      </c>
      <c r="D482" t="s">
        <v>1924</v>
      </c>
      <c r="E482">
        <v>11053151</v>
      </c>
      <c r="F482" t="s">
        <v>1924</v>
      </c>
      <c r="G482" t="s">
        <v>3638</v>
      </c>
      <c r="H482" t="s">
        <v>609</v>
      </c>
      <c r="I482" t="s">
        <v>1614</v>
      </c>
      <c r="L482" t="s">
        <v>3639</v>
      </c>
      <c r="M482">
        <v>2</v>
      </c>
      <c r="N482" t="s">
        <v>3640</v>
      </c>
      <c r="O482" t="s">
        <v>1624</v>
      </c>
      <c r="P482" t="s">
        <v>3641</v>
      </c>
      <c r="Q482">
        <v>124.309059</v>
      </c>
      <c r="R482">
        <v>0.738819</v>
      </c>
      <c r="S482" t="s">
        <v>3642</v>
      </c>
      <c r="T482" t="s">
        <v>136</v>
      </c>
      <c r="U482" t="s">
        <v>132</v>
      </c>
      <c r="V482">
        <v>1</v>
      </c>
      <c r="W482" t="s">
        <v>1671</v>
      </c>
      <c r="Z482" t="s">
        <v>1628</v>
      </c>
      <c r="AA482" t="s">
        <v>1764</v>
      </c>
      <c r="AB482">
        <v>0</v>
      </c>
      <c r="AC482" t="s">
        <v>1765</v>
      </c>
      <c r="AD482">
        <v>6070904297</v>
      </c>
      <c r="AE482" t="s">
        <v>1619</v>
      </c>
    </row>
    <row r="483" spans="1:31">
      <c r="A483">
        <v>520539</v>
      </c>
      <c r="B483" t="s">
        <v>1610</v>
      </c>
      <c r="C483" t="s">
        <v>1611</v>
      </c>
      <c r="D483" t="s">
        <v>1924</v>
      </c>
      <c r="E483">
        <v>11053151</v>
      </c>
      <c r="F483" t="s">
        <v>1924</v>
      </c>
      <c r="G483" t="s">
        <v>3643</v>
      </c>
      <c r="H483" t="s">
        <v>611</v>
      </c>
      <c r="I483" t="s">
        <v>1614</v>
      </c>
      <c r="L483" t="s">
        <v>3644</v>
      </c>
      <c r="M483">
        <v>3</v>
      </c>
      <c r="N483" t="s">
        <v>3645</v>
      </c>
      <c r="O483" t="s">
        <v>1624</v>
      </c>
      <c r="P483" t="s">
        <v>3646</v>
      </c>
      <c r="Q483">
        <v>124.286357</v>
      </c>
      <c r="R483">
        <v>0.761018</v>
      </c>
      <c r="S483" t="s">
        <v>3647</v>
      </c>
      <c r="T483" t="s">
        <v>610</v>
      </c>
      <c r="U483" t="s">
        <v>132</v>
      </c>
      <c r="V483">
        <v>1</v>
      </c>
      <c r="W483" t="s">
        <v>1627</v>
      </c>
      <c r="Z483" t="s">
        <v>1628</v>
      </c>
      <c r="AA483" t="s">
        <v>1629</v>
      </c>
      <c r="AB483">
        <v>0</v>
      </c>
      <c r="AC483" t="s">
        <v>1630</v>
      </c>
      <c r="AD483">
        <v>6070904304</v>
      </c>
      <c r="AE483" t="s">
        <v>1619</v>
      </c>
    </row>
    <row r="484" spans="1:31">
      <c r="A484">
        <v>520540</v>
      </c>
      <c r="B484" t="s">
        <v>1610</v>
      </c>
      <c r="C484" t="s">
        <v>1611</v>
      </c>
      <c r="D484" t="s">
        <v>1924</v>
      </c>
      <c r="E484">
        <v>11053151</v>
      </c>
      <c r="F484" t="s">
        <v>1924</v>
      </c>
      <c r="G484" t="s">
        <v>3648</v>
      </c>
      <c r="H484" t="s">
        <v>613</v>
      </c>
      <c r="I484" t="s">
        <v>1614</v>
      </c>
      <c r="L484" t="s">
        <v>3649</v>
      </c>
      <c r="M484">
        <v>3</v>
      </c>
      <c r="N484" t="s">
        <v>3650</v>
      </c>
      <c r="O484" t="s">
        <v>1624</v>
      </c>
      <c r="P484" t="s">
        <v>3651</v>
      </c>
      <c r="Q484">
        <v>124.271083</v>
      </c>
      <c r="R484">
        <v>0.742217</v>
      </c>
      <c r="S484" t="s">
        <v>3652</v>
      </c>
      <c r="T484" t="s">
        <v>612</v>
      </c>
      <c r="U484" t="s">
        <v>132</v>
      </c>
      <c r="V484">
        <v>1</v>
      </c>
      <c r="W484" t="s">
        <v>1627</v>
      </c>
      <c r="Z484" t="s">
        <v>1628</v>
      </c>
      <c r="AA484" t="s">
        <v>1629</v>
      </c>
      <c r="AB484">
        <v>0</v>
      </c>
      <c r="AC484" t="s">
        <v>1630</v>
      </c>
      <c r="AD484">
        <v>6070904307</v>
      </c>
      <c r="AE484" t="s">
        <v>1619</v>
      </c>
    </row>
    <row r="485" spans="1:31">
      <c r="A485">
        <v>520541</v>
      </c>
      <c r="B485" t="s">
        <v>1610</v>
      </c>
      <c r="C485" t="s">
        <v>1611</v>
      </c>
      <c r="D485" t="s">
        <v>1924</v>
      </c>
      <c r="E485">
        <v>11053152</v>
      </c>
      <c r="F485" t="s">
        <v>1924</v>
      </c>
      <c r="G485" t="s">
        <v>3653</v>
      </c>
      <c r="H485" t="s">
        <v>614</v>
      </c>
      <c r="I485" t="s">
        <v>1614</v>
      </c>
      <c r="L485" t="s">
        <v>3654</v>
      </c>
      <c r="M485">
        <v>3</v>
      </c>
      <c r="N485" t="s">
        <v>3655</v>
      </c>
      <c r="O485" t="s">
        <v>1624</v>
      </c>
      <c r="P485" t="s">
        <v>3656</v>
      </c>
      <c r="Q485">
        <v>124.247649</v>
      </c>
      <c r="R485">
        <v>0.776491</v>
      </c>
      <c r="S485" t="s">
        <v>3652</v>
      </c>
      <c r="T485" t="s">
        <v>132</v>
      </c>
      <c r="U485" t="s">
        <v>132</v>
      </c>
      <c r="V485">
        <v>1</v>
      </c>
      <c r="W485" t="s">
        <v>1627</v>
      </c>
      <c r="Z485" t="s">
        <v>1628</v>
      </c>
      <c r="AA485" t="s">
        <v>1629</v>
      </c>
      <c r="AB485">
        <v>0</v>
      </c>
      <c r="AC485" t="s">
        <v>1630</v>
      </c>
      <c r="AD485">
        <v>6070904345</v>
      </c>
      <c r="AE485" t="s">
        <v>1619</v>
      </c>
    </row>
    <row r="486" spans="1:31">
      <c r="A486">
        <v>520542</v>
      </c>
      <c r="B486" t="s">
        <v>1610</v>
      </c>
      <c r="C486" t="s">
        <v>1611</v>
      </c>
      <c r="D486" t="s">
        <v>1924</v>
      </c>
      <c r="E486">
        <v>11053152</v>
      </c>
      <c r="F486" t="s">
        <v>1924</v>
      </c>
      <c r="G486" t="s">
        <v>3657</v>
      </c>
      <c r="H486" t="s">
        <v>615</v>
      </c>
      <c r="I486" t="s">
        <v>1614</v>
      </c>
      <c r="L486" t="s">
        <v>3658</v>
      </c>
      <c r="M486">
        <v>3</v>
      </c>
      <c r="N486" t="s">
        <v>3659</v>
      </c>
      <c r="O486" t="s">
        <v>1624</v>
      </c>
      <c r="P486" t="s">
        <v>3660</v>
      </c>
      <c r="Q486">
        <v>124.231267</v>
      </c>
      <c r="R486">
        <v>0.78945</v>
      </c>
      <c r="S486" t="s">
        <v>3652</v>
      </c>
      <c r="T486" t="s">
        <v>132</v>
      </c>
      <c r="U486" t="s">
        <v>132</v>
      </c>
      <c r="V486">
        <v>1</v>
      </c>
      <c r="W486" t="s">
        <v>1627</v>
      </c>
      <c r="Z486" t="s">
        <v>1628</v>
      </c>
      <c r="AA486" t="s">
        <v>1629</v>
      </c>
      <c r="AB486">
        <v>0</v>
      </c>
      <c r="AC486" t="s">
        <v>1630</v>
      </c>
      <c r="AD486">
        <v>6070904351</v>
      </c>
      <c r="AE486" t="s">
        <v>1619</v>
      </c>
    </row>
    <row r="487" spans="1:31">
      <c r="A487">
        <v>520543</v>
      </c>
      <c r="B487" t="s">
        <v>1610</v>
      </c>
      <c r="C487" t="s">
        <v>1611</v>
      </c>
      <c r="D487" t="s">
        <v>1924</v>
      </c>
      <c r="E487">
        <v>11053152</v>
      </c>
      <c r="F487" t="s">
        <v>1924</v>
      </c>
      <c r="G487" t="s">
        <v>3661</v>
      </c>
      <c r="H487" t="s">
        <v>616</v>
      </c>
      <c r="I487" t="s">
        <v>1614</v>
      </c>
      <c r="L487" t="s">
        <v>3662</v>
      </c>
      <c r="M487">
        <v>3</v>
      </c>
      <c r="N487" t="s">
        <v>3663</v>
      </c>
      <c r="O487" t="s">
        <v>1624</v>
      </c>
      <c r="P487" t="s">
        <v>3664</v>
      </c>
      <c r="Q487">
        <v>124.217307</v>
      </c>
      <c r="R487">
        <v>0.801492</v>
      </c>
      <c r="S487" t="s">
        <v>3652</v>
      </c>
      <c r="T487" t="s">
        <v>132</v>
      </c>
      <c r="U487" t="s">
        <v>132</v>
      </c>
      <c r="V487">
        <v>1</v>
      </c>
      <c r="W487" t="s">
        <v>1627</v>
      </c>
      <c r="Z487" t="s">
        <v>1628</v>
      </c>
      <c r="AA487" t="s">
        <v>1629</v>
      </c>
      <c r="AB487">
        <v>0</v>
      </c>
      <c r="AC487" t="s">
        <v>1630</v>
      </c>
      <c r="AD487">
        <v>6070904353</v>
      </c>
      <c r="AE487" t="s">
        <v>1619</v>
      </c>
    </row>
    <row r="488" spans="1:31">
      <c r="A488">
        <v>520544</v>
      </c>
      <c r="B488" t="s">
        <v>1610</v>
      </c>
      <c r="C488" t="s">
        <v>1611</v>
      </c>
      <c r="D488" t="s">
        <v>1924</v>
      </c>
      <c r="E488">
        <v>11053152</v>
      </c>
      <c r="F488" t="s">
        <v>1924</v>
      </c>
      <c r="G488" t="s">
        <v>3665</v>
      </c>
      <c r="H488" t="s">
        <v>617</v>
      </c>
      <c r="I488" t="s">
        <v>1614</v>
      </c>
      <c r="L488" t="s">
        <v>3666</v>
      </c>
      <c r="M488">
        <v>2</v>
      </c>
      <c r="N488" t="s">
        <v>3667</v>
      </c>
      <c r="O488" t="s">
        <v>1624</v>
      </c>
      <c r="P488" t="s">
        <v>3668</v>
      </c>
      <c r="Q488">
        <v>124.307796</v>
      </c>
      <c r="R488">
        <v>0.747976</v>
      </c>
      <c r="S488" t="s">
        <v>3669</v>
      </c>
      <c r="T488" t="s">
        <v>410</v>
      </c>
      <c r="U488" t="s">
        <v>132</v>
      </c>
      <c r="V488">
        <v>1</v>
      </c>
      <c r="W488" t="s">
        <v>1627</v>
      </c>
      <c r="Z488" t="s">
        <v>1628</v>
      </c>
      <c r="AA488" t="s">
        <v>1629</v>
      </c>
      <c r="AB488">
        <v>0</v>
      </c>
      <c r="AC488" t="s">
        <v>1630</v>
      </c>
      <c r="AD488">
        <v>6070904381</v>
      </c>
      <c r="AE488" t="s">
        <v>1619</v>
      </c>
    </row>
    <row r="489" spans="1:31">
      <c r="A489">
        <v>520545</v>
      </c>
      <c r="B489" t="s">
        <v>1610</v>
      </c>
      <c r="C489" t="s">
        <v>1611</v>
      </c>
      <c r="D489" t="s">
        <v>1924</v>
      </c>
      <c r="E489">
        <v>11053152</v>
      </c>
      <c r="F489" t="s">
        <v>1924</v>
      </c>
      <c r="G489" t="s">
        <v>3670</v>
      </c>
      <c r="H489" t="s">
        <v>618</v>
      </c>
      <c r="I489" t="s">
        <v>1614</v>
      </c>
      <c r="L489" t="s">
        <v>3671</v>
      </c>
      <c r="M489">
        <v>2</v>
      </c>
      <c r="N489" t="s">
        <v>3672</v>
      </c>
      <c r="O489" t="s">
        <v>1624</v>
      </c>
      <c r="P489" t="s">
        <v>3673</v>
      </c>
      <c r="Q489">
        <v>124.309187</v>
      </c>
      <c r="R489">
        <v>0.750166</v>
      </c>
      <c r="S489" t="s">
        <v>3669</v>
      </c>
      <c r="T489" t="s">
        <v>410</v>
      </c>
      <c r="U489" t="s">
        <v>132</v>
      </c>
      <c r="V489">
        <v>1</v>
      </c>
      <c r="W489" t="s">
        <v>1627</v>
      </c>
      <c r="Z489" t="s">
        <v>1628</v>
      </c>
      <c r="AA489" t="s">
        <v>1629</v>
      </c>
      <c r="AB489">
        <v>0</v>
      </c>
      <c r="AC489" t="s">
        <v>1630</v>
      </c>
      <c r="AD489">
        <v>6070904384</v>
      </c>
      <c r="AE489" t="s">
        <v>1619</v>
      </c>
    </row>
    <row r="490" spans="1:31">
      <c r="A490">
        <v>520551</v>
      </c>
      <c r="B490" t="s">
        <v>1610</v>
      </c>
      <c r="C490" t="s">
        <v>1611</v>
      </c>
      <c r="D490" t="s">
        <v>2066</v>
      </c>
      <c r="E490">
        <v>11053174</v>
      </c>
      <c r="F490" t="s">
        <v>2066</v>
      </c>
      <c r="G490" t="s">
        <v>3674</v>
      </c>
      <c r="H490" t="s">
        <v>619</v>
      </c>
      <c r="I490" t="s">
        <v>1614</v>
      </c>
      <c r="L490" t="s">
        <v>3675</v>
      </c>
      <c r="M490">
        <v>3</v>
      </c>
      <c r="N490" t="s">
        <v>3676</v>
      </c>
      <c r="O490" t="s">
        <v>1624</v>
      </c>
      <c r="P490" t="s">
        <v>3677</v>
      </c>
      <c r="Q490">
        <v>123.95658</v>
      </c>
      <c r="R490">
        <v>0.55968</v>
      </c>
      <c r="S490" t="s">
        <v>2262</v>
      </c>
      <c r="T490" t="s">
        <v>131</v>
      </c>
      <c r="U490" t="s">
        <v>131</v>
      </c>
      <c r="V490">
        <v>1</v>
      </c>
      <c r="W490" t="s">
        <v>1627</v>
      </c>
      <c r="Z490" t="s">
        <v>1628</v>
      </c>
      <c r="AA490" t="s">
        <v>1629</v>
      </c>
      <c r="AB490">
        <v>0</v>
      </c>
      <c r="AC490" t="s">
        <v>1630</v>
      </c>
      <c r="AD490">
        <v>6070819861</v>
      </c>
      <c r="AE490" t="s">
        <v>1619</v>
      </c>
    </row>
    <row r="491" spans="1:31">
      <c r="A491">
        <v>520552</v>
      </c>
      <c r="B491" t="s">
        <v>1610</v>
      </c>
      <c r="C491" t="s">
        <v>1611</v>
      </c>
      <c r="D491" t="s">
        <v>2066</v>
      </c>
      <c r="E491">
        <v>11053174</v>
      </c>
      <c r="F491" t="s">
        <v>2066</v>
      </c>
      <c r="G491" t="s">
        <v>3678</v>
      </c>
      <c r="H491" t="s">
        <v>620</v>
      </c>
      <c r="I491" t="s">
        <v>1614</v>
      </c>
      <c r="L491" t="s">
        <v>3679</v>
      </c>
      <c r="M491">
        <v>3</v>
      </c>
      <c r="N491" t="s">
        <v>3680</v>
      </c>
      <c r="O491" t="s">
        <v>1624</v>
      </c>
      <c r="P491" t="s">
        <v>3681</v>
      </c>
      <c r="Q491">
        <v>123.9541</v>
      </c>
      <c r="R491">
        <v>0.56403</v>
      </c>
      <c r="S491" t="s">
        <v>2262</v>
      </c>
      <c r="T491" t="s">
        <v>131</v>
      </c>
      <c r="U491" t="s">
        <v>131</v>
      </c>
      <c r="V491">
        <v>1</v>
      </c>
      <c r="W491" t="s">
        <v>1627</v>
      </c>
      <c r="Z491" t="s">
        <v>1628</v>
      </c>
      <c r="AA491" t="s">
        <v>1629</v>
      </c>
      <c r="AB491">
        <v>0</v>
      </c>
      <c r="AC491" t="s">
        <v>1647</v>
      </c>
      <c r="AD491">
        <v>6070819862</v>
      </c>
      <c r="AE491" t="s">
        <v>1619</v>
      </c>
    </row>
    <row r="492" spans="1:31">
      <c r="A492">
        <v>520553</v>
      </c>
      <c r="B492" t="s">
        <v>1610</v>
      </c>
      <c r="C492" t="s">
        <v>1611</v>
      </c>
      <c r="D492" t="s">
        <v>2066</v>
      </c>
      <c r="E492">
        <v>11053174</v>
      </c>
      <c r="F492" t="s">
        <v>2066</v>
      </c>
      <c r="G492" t="s">
        <v>3682</v>
      </c>
      <c r="H492" t="s">
        <v>621</v>
      </c>
      <c r="I492" t="s">
        <v>1614</v>
      </c>
      <c r="L492" t="s">
        <v>3683</v>
      </c>
      <c r="M492">
        <v>3</v>
      </c>
      <c r="N492" t="s">
        <v>3684</v>
      </c>
      <c r="O492" t="s">
        <v>1624</v>
      </c>
      <c r="P492" t="s">
        <v>3685</v>
      </c>
      <c r="Q492">
        <v>124.17307</v>
      </c>
      <c r="R492">
        <v>0.65413</v>
      </c>
      <c r="S492" t="s">
        <v>2262</v>
      </c>
      <c r="T492" t="s">
        <v>131</v>
      </c>
      <c r="U492" t="s">
        <v>131</v>
      </c>
      <c r="V492">
        <v>1</v>
      </c>
      <c r="W492" t="s">
        <v>1627</v>
      </c>
      <c r="Z492" t="s">
        <v>1628</v>
      </c>
      <c r="AA492" t="s">
        <v>1629</v>
      </c>
      <c r="AB492">
        <v>0</v>
      </c>
      <c r="AC492" t="s">
        <v>1630</v>
      </c>
      <c r="AD492">
        <v>6070819890</v>
      </c>
      <c r="AE492" t="s">
        <v>1619</v>
      </c>
    </row>
    <row r="493" spans="1:31">
      <c r="A493">
        <v>520554</v>
      </c>
      <c r="B493" t="s">
        <v>1610</v>
      </c>
      <c r="C493" t="s">
        <v>1611</v>
      </c>
      <c r="D493" t="s">
        <v>2066</v>
      </c>
      <c r="E493">
        <v>11053174</v>
      </c>
      <c r="F493" t="s">
        <v>2066</v>
      </c>
      <c r="G493" t="s">
        <v>3686</v>
      </c>
      <c r="H493" t="s">
        <v>622</v>
      </c>
      <c r="I493" t="s">
        <v>1614</v>
      </c>
      <c r="L493" t="s">
        <v>3687</v>
      </c>
      <c r="M493">
        <v>3</v>
      </c>
      <c r="N493" t="s">
        <v>3688</v>
      </c>
      <c r="O493" t="s">
        <v>1624</v>
      </c>
      <c r="P493" t="s">
        <v>3689</v>
      </c>
      <c r="Q493">
        <v>124.146389</v>
      </c>
      <c r="R493">
        <v>0.666684</v>
      </c>
      <c r="S493" t="s">
        <v>2262</v>
      </c>
      <c r="T493" t="s">
        <v>131</v>
      </c>
      <c r="U493" t="s">
        <v>131</v>
      </c>
      <c r="V493">
        <v>1</v>
      </c>
      <c r="W493" t="s">
        <v>1627</v>
      </c>
      <c r="Z493" t="s">
        <v>1628</v>
      </c>
      <c r="AA493" t="s">
        <v>1629</v>
      </c>
      <c r="AB493">
        <v>0</v>
      </c>
      <c r="AC493" t="s">
        <v>1630</v>
      </c>
      <c r="AD493">
        <v>6070819897</v>
      </c>
      <c r="AE493" t="s">
        <v>1619</v>
      </c>
    </row>
    <row r="494" spans="1:31">
      <c r="A494">
        <v>520555</v>
      </c>
      <c r="B494" t="s">
        <v>1610</v>
      </c>
      <c r="C494" t="s">
        <v>1611</v>
      </c>
      <c r="D494" t="s">
        <v>2066</v>
      </c>
      <c r="E494">
        <v>11053174</v>
      </c>
      <c r="F494" t="s">
        <v>2066</v>
      </c>
      <c r="G494" t="s">
        <v>3690</v>
      </c>
      <c r="H494" t="s">
        <v>623</v>
      </c>
      <c r="I494" t="s">
        <v>1614</v>
      </c>
      <c r="L494" t="s">
        <v>3691</v>
      </c>
      <c r="M494">
        <v>3</v>
      </c>
      <c r="N494" t="s">
        <v>3692</v>
      </c>
      <c r="O494" t="s">
        <v>1624</v>
      </c>
      <c r="P494" t="s">
        <v>3693</v>
      </c>
      <c r="Q494">
        <v>124.14992</v>
      </c>
      <c r="R494">
        <v>0.67365</v>
      </c>
      <c r="S494" t="s">
        <v>2262</v>
      </c>
      <c r="T494" t="s">
        <v>131</v>
      </c>
      <c r="U494" t="s">
        <v>131</v>
      </c>
      <c r="V494">
        <v>1</v>
      </c>
      <c r="W494" t="s">
        <v>1627</v>
      </c>
      <c r="Z494" t="s">
        <v>1628</v>
      </c>
      <c r="AA494" t="s">
        <v>1629</v>
      </c>
      <c r="AB494">
        <v>0</v>
      </c>
      <c r="AC494" t="s">
        <v>1630</v>
      </c>
      <c r="AD494">
        <v>6070819899</v>
      </c>
      <c r="AE494" t="s">
        <v>1619</v>
      </c>
    </row>
    <row r="495" spans="1:31">
      <c r="A495">
        <v>520556</v>
      </c>
      <c r="B495" t="s">
        <v>1610</v>
      </c>
      <c r="C495" t="s">
        <v>1611</v>
      </c>
      <c r="D495" t="s">
        <v>2066</v>
      </c>
      <c r="E495">
        <v>11053174</v>
      </c>
      <c r="F495" t="s">
        <v>2066</v>
      </c>
      <c r="G495" t="s">
        <v>3694</v>
      </c>
      <c r="H495" t="s">
        <v>624</v>
      </c>
      <c r="I495" t="s">
        <v>1614</v>
      </c>
      <c r="L495" t="s">
        <v>3695</v>
      </c>
      <c r="M495">
        <v>3</v>
      </c>
      <c r="N495" t="s">
        <v>3696</v>
      </c>
      <c r="O495" t="s">
        <v>1624</v>
      </c>
      <c r="P495" t="s">
        <v>3697</v>
      </c>
      <c r="Q495">
        <v>124.03845</v>
      </c>
      <c r="R495">
        <v>0.603767</v>
      </c>
      <c r="S495" t="s">
        <v>2262</v>
      </c>
      <c r="T495" t="s">
        <v>131</v>
      </c>
      <c r="U495" t="s">
        <v>131</v>
      </c>
      <c r="V495">
        <v>1</v>
      </c>
      <c r="W495" t="s">
        <v>1627</v>
      </c>
      <c r="Z495" t="s">
        <v>1628</v>
      </c>
      <c r="AA495" t="s">
        <v>1629</v>
      </c>
      <c r="AB495">
        <v>0</v>
      </c>
      <c r="AC495" t="s">
        <v>1647</v>
      </c>
      <c r="AD495">
        <v>6070819920</v>
      </c>
      <c r="AE495" t="s">
        <v>1619</v>
      </c>
    </row>
    <row r="496" spans="1:31">
      <c r="A496">
        <v>520557</v>
      </c>
      <c r="B496" t="s">
        <v>1610</v>
      </c>
      <c r="C496" t="s">
        <v>1611</v>
      </c>
      <c r="D496" t="s">
        <v>2066</v>
      </c>
      <c r="E496">
        <v>11053174</v>
      </c>
      <c r="F496" t="s">
        <v>2066</v>
      </c>
      <c r="G496" t="s">
        <v>3698</v>
      </c>
      <c r="H496" t="s">
        <v>625</v>
      </c>
      <c r="I496" t="s">
        <v>1720</v>
      </c>
      <c r="L496" t="s">
        <v>3699</v>
      </c>
      <c r="M496">
        <v>3</v>
      </c>
      <c r="N496" t="s">
        <v>3700</v>
      </c>
      <c r="O496" t="s">
        <v>1617</v>
      </c>
      <c r="P496" t="s">
        <v>3701</v>
      </c>
      <c r="Q496">
        <v>124.02433</v>
      </c>
      <c r="R496">
        <v>0.5899</v>
      </c>
      <c r="S496" t="s">
        <v>2262</v>
      </c>
      <c r="T496" t="s">
        <v>131</v>
      </c>
      <c r="U496" t="s">
        <v>131</v>
      </c>
      <c r="V496">
        <v>1</v>
      </c>
      <c r="W496" t="s">
        <v>1627</v>
      </c>
      <c r="Z496" t="s">
        <v>1628</v>
      </c>
      <c r="AA496" t="s">
        <v>1629</v>
      </c>
      <c r="AB496">
        <v>0</v>
      </c>
      <c r="AC496" t="s">
        <v>1630</v>
      </c>
      <c r="AD496">
        <v>6080361544</v>
      </c>
      <c r="AE496" t="s">
        <v>1619</v>
      </c>
    </row>
    <row r="497" spans="1:31">
      <c r="A497">
        <v>520568</v>
      </c>
      <c r="B497" t="s">
        <v>1610</v>
      </c>
      <c r="C497" t="s">
        <v>1611</v>
      </c>
      <c r="D497" t="s">
        <v>2052</v>
      </c>
      <c r="E497">
        <v>11053136</v>
      </c>
      <c r="F497" t="s">
        <v>2052</v>
      </c>
      <c r="G497" t="s">
        <v>3702</v>
      </c>
      <c r="H497" t="s">
        <v>626</v>
      </c>
      <c r="I497" t="s">
        <v>1614</v>
      </c>
      <c r="L497" t="s">
        <v>3703</v>
      </c>
      <c r="M497">
        <v>3</v>
      </c>
      <c r="N497" t="s">
        <v>3704</v>
      </c>
      <c r="O497" t="s">
        <v>1624</v>
      </c>
      <c r="P497" t="s">
        <v>3705</v>
      </c>
      <c r="Q497">
        <v>124.07812</v>
      </c>
      <c r="R497">
        <v>0.87641</v>
      </c>
      <c r="S497" t="s">
        <v>2262</v>
      </c>
      <c r="T497" t="s">
        <v>226</v>
      </c>
      <c r="U497" t="s">
        <v>101</v>
      </c>
      <c r="V497">
        <v>1</v>
      </c>
      <c r="W497" t="s">
        <v>1627</v>
      </c>
      <c r="Z497" t="s">
        <v>1628</v>
      </c>
      <c r="AA497" t="s">
        <v>1629</v>
      </c>
      <c r="AB497">
        <v>0</v>
      </c>
      <c r="AC497" t="s">
        <v>1630</v>
      </c>
      <c r="AD497">
        <v>6070824340</v>
      </c>
      <c r="AE497" t="s">
        <v>1619</v>
      </c>
    </row>
    <row r="498" spans="1:31">
      <c r="A498">
        <v>520569</v>
      </c>
      <c r="B498" t="s">
        <v>1610</v>
      </c>
      <c r="C498" t="s">
        <v>1611</v>
      </c>
      <c r="D498" t="s">
        <v>2052</v>
      </c>
      <c r="E498">
        <v>11053132</v>
      </c>
      <c r="F498" t="s">
        <v>2052</v>
      </c>
      <c r="G498" t="s">
        <v>3706</v>
      </c>
      <c r="H498" t="s">
        <v>627</v>
      </c>
      <c r="I498" t="s">
        <v>1614</v>
      </c>
      <c r="L498" t="s">
        <v>3707</v>
      </c>
      <c r="M498">
        <v>3</v>
      </c>
      <c r="N498" t="s">
        <v>3708</v>
      </c>
      <c r="O498" t="s">
        <v>1624</v>
      </c>
      <c r="P498" t="s">
        <v>3709</v>
      </c>
      <c r="Q498">
        <v>124.00971</v>
      </c>
      <c r="R498">
        <v>0.87259</v>
      </c>
      <c r="S498" t="s">
        <v>2262</v>
      </c>
      <c r="T498" t="s">
        <v>324</v>
      </c>
      <c r="U498" t="s">
        <v>101</v>
      </c>
      <c r="V498">
        <v>1</v>
      </c>
      <c r="W498" t="s">
        <v>1627</v>
      </c>
      <c r="Z498" t="s">
        <v>1628</v>
      </c>
      <c r="AA498" t="s">
        <v>1629</v>
      </c>
      <c r="AB498">
        <v>0</v>
      </c>
      <c r="AC498" t="s">
        <v>1630</v>
      </c>
      <c r="AD498">
        <v>6070824345</v>
      </c>
      <c r="AE498" t="s">
        <v>1619</v>
      </c>
    </row>
    <row r="499" spans="1:31">
      <c r="A499">
        <v>520570</v>
      </c>
      <c r="B499" t="s">
        <v>1610</v>
      </c>
      <c r="C499" t="s">
        <v>1611</v>
      </c>
      <c r="D499" t="s">
        <v>2052</v>
      </c>
      <c r="E499">
        <v>11053132</v>
      </c>
      <c r="F499" t="s">
        <v>2052</v>
      </c>
      <c r="G499" t="s">
        <v>3710</v>
      </c>
      <c r="H499" t="s">
        <v>628</v>
      </c>
      <c r="I499" t="s">
        <v>1614</v>
      </c>
      <c r="L499" t="s">
        <v>3711</v>
      </c>
      <c r="M499">
        <v>3</v>
      </c>
      <c r="N499" t="s">
        <v>3712</v>
      </c>
      <c r="O499" t="s">
        <v>1624</v>
      </c>
      <c r="P499" t="s">
        <v>3713</v>
      </c>
      <c r="Q499">
        <v>124.01031</v>
      </c>
      <c r="R499">
        <v>0.87532</v>
      </c>
      <c r="S499" t="s">
        <v>2262</v>
      </c>
      <c r="T499" t="s">
        <v>324</v>
      </c>
      <c r="U499" t="s">
        <v>101</v>
      </c>
      <c r="V499">
        <v>1</v>
      </c>
      <c r="W499" t="s">
        <v>1627</v>
      </c>
      <c r="Z499" t="s">
        <v>1628</v>
      </c>
      <c r="AA499" t="s">
        <v>1629</v>
      </c>
      <c r="AB499">
        <v>0</v>
      </c>
      <c r="AC499" t="s">
        <v>1630</v>
      </c>
      <c r="AD499">
        <v>6070824347</v>
      </c>
      <c r="AE499" t="s">
        <v>1619</v>
      </c>
    </row>
    <row r="500" spans="1:31">
      <c r="A500">
        <v>520571</v>
      </c>
      <c r="B500" t="s">
        <v>1610</v>
      </c>
      <c r="C500" t="s">
        <v>1611</v>
      </c>
      <c r="D500" t="s">
        <v>1924</v>
      </c>
      <c r="E500">
        <v>11053175</v>
      </c>
      <c r="F500" t="s">
        <v>1924</v>
      </c>
      <c r="G500" t="s">
        <v>3714</v>
      </c>
      <c r="H500" t="s">
        <v>629</v>
      </c>
      <c r="I500" t="s">
        <v>1614</v>
      </c>
      <c r="L500" t="s">
        <v>3715</v>
      </c>
      <c r="M500">
        <v>3</v>
      </c>
      <c r="N500" t="s">
        <v>3716</v>
      </c>
      <c r="O500" t="s">
        <v>1624</v>
      </c>
      <c r="P500" t="s">
        <v>3717</v>
      </c>
      <c r="Q500">
        <v>124.30735</v>
      </c>
      <c r="R500">
        <v>0.709533</v>
      </c>
      <c r="S500" t="s">
        <v>3718</v>
      </c>
      <c r="T500" t="s">
        <v>136</v>
      </c>
      <c r="U500" t="s">
        <v>132</v>
      </c>
      <c r="V500">
        <v>1</v>
      </c>
      <c r="W500" t="s">
        <v>1627</v>
      </c>
      <c r="Z500" t="s">
        <v>1628</v>
      </c>
      <c r="AA500" t="s">
        <v>1629</v>
      </c>
      <c r="AB500">
        <v>0</v>
      </c>
      <c r="AC500" t="s">
        <v>1647</v>
      </c>
      <c r="AD500">
        <v>6070904140</v>
      </c>
      <c r="AE500" t="s">
        <v>1619</v>
      </c>
    </row>
    <row r="501" spans="1:31">
      <c r="A501">
        <v>520572</v>
      </c>
      <c r="B501" t="s">
        <v>1610</v>
      </c>
      <c r="C501" t="s">
        <v>1611</v>
      </c>
      <c r="D501" t="s">
        <v>1924</v>
      </c>
      <c r="E501">
        <v>11053154</v>
      </c>
      <c r="F501" t="s">
        <v>1924</v>
      </c>
      <c r="G501" t="s">
        <v>3719</v>
      </c>
      <c r="H501" t="s">
        <v>630</v>
      </c>
      <c r="I501" t="s">
        <v>1614</v>
      </c>
      <c r="L501" t="s">
        <v>3720</v>
      </c>
      <c r="M501">
        <v>3</v>
      </c>
      <c r="N501" t="s">
        <v>3721</v>
      </c>
      <c r="O501" t="s">
        <v>1624</v>
      </c>
      <c r="P501" t="s">
        <v>3722</v>
      </c>
      <c r="Q501">
        <v>124.311017</v>
      </c>
      <c r="R501">
        <v>0.7062</v>
      </c>
      <c r="S501" t="s">
        <v>3723</v>
      </c>
      <c r="T501" t="s">
        <v>136</v>
      </c>
      <c r="U501" t="s">
        <v>132</v>
      </c>
      <c r="V501">
        <v>1</v>
      </c>
      <c r="W501" t="s">
        <v>1627</v>
      </c>
      <c r="Z501" t="s">
        <v>1628</v>
      </c>
      <c r="AA501" t="s">
        <v>1629</v>
      </c>
      <c r="AB501">
        <v>0</v>
      </c>
      <c r="AC501" t="s">
        <v>1630</v>
      </c>
      <c r="AD501">
        <v>6070904146</v>
      </c>
      <c r="AE501" t="s">
        <v>1619</v>
      </c>
    </row>
    <row r="502" spans="1:31">
      <c r="A502">
        <v>520573</v>
      </c>
      <c r="B502" t="s">
        <v>1610</v>
      </c>
      <c r="C502" t="s">
        <v>1611</v>
      </c>
      <c r="D502" t="s">
        <v>1924</v>
      </c>
      <c r="E502">
        <v>11053154</v>
      </c>
      <c r="F502" t="s">
        <v>1924</v>
      </c>
      <c r="G502" t="s">
        <v>3724</v>
      </c>
      <c r="H502" t="s">
        <v>631</v>
      </c>
      <c r="I502" t="s">
        <v>1614</v>
      </c>
      <c r="L502" t="s">
        <v>3725</v>
      </c>
      <c r="M502">
        <v>3</v>
      </c>
      <c r="N502" t="s">
        <v>3726</v>
      </c>
      <c r="O502" t="s">
        <v>1624</v>
      </c>
      <c r="P502" t="s">
        <v>3727</v>
      </c>
      <c r="Q502">
        <v>124.314171</v>
      </c>
      <c r="R502">
        <v>0.70222</v>
      </c>
      <c r="S502" t="s">
        <v>3723</v>
      </c>
      <c r="T502" t="s">
        <v>136</v>
      </c>
      <c r="U502" t="s">
        <v>132</v>
      </c>
      <c r="V502">
        <v>1</v>
      </c>
      <c r="W502" t="s">
        <v>1627</v>
      </c>
      <c r="Z502" t="s">
        <v>1628</v>
      </c>
      <c r="AA502" t="s">
        <v>1629</v>
      </c>
      <c r="AB502">
        <v>0</v>
      </c>
      <c r="AC502" t="s">
        <v>1647</v>
      </c>
      <c r="AD502">
        <v>6070904148</v>
      </c>
      <c r="AE502" t="s">
        <v>1619</v>
      </c>
    </row>
    <row r="503" spans="1:31">
      <c r="A503">
        <v>520574</v>
      </c>
      <c r="B503" t="s">
        <v>1610</v>
      </c>
      <c r="C503" t="s">
        <v>1611</v>
      </c>
      <c r="D503" t="s">
        <v>1924</v>
      </c>
      <c r="E503">
        <v>11053176</v>
      </c>
      <c r="F503" t="s">
        <v>1924</v>
      </c>
      <c r="G503" t="s">
        <v>3728</v>
      </c>
      <c r="H503" t="s">
        <v>632</v>
      </c>
      <c r="I503" t="s">
        <v>1614</v>
      </c>
      <c r="L503" t="s">
        <v>3729</v>
      </c>
      <c r="M503">
        <v>3</v>
      </c>
      <c r="N503" t="s">
        <v>3730</v>
      </c>
      <c r="O503" t="s">
        <v>1624</v>
      </c>
      <c r="P503" t="s">
        <v>3731</v>
      </c>
      <c r="Q503">
        <v>124.275486</v>
      </c>
      <c r="R503">
        <v>0.682965</v>
      </c>
      <c r="S503" t="s">
        <v>2065</v>
      </c>
      <c r="T503" t="s">
        <v>131</v>
      </c>
      <c r="U503" t="s">
        <v>132</v>
      </c>
      <c r="V503">
        <v>1</v>
      </c>
      <c r="W503" t="s">
        <v>1627</v>
      </c>
      <c r="Z503" t="s">
        <v>1628</v>
      </c>
      <c r="AA503" t="s">
        <v>1629</v>
      </c>
      <c r="AB503">
        <v>0</v>
      </c>
      <c r="AC503" t="s">
        <v>1630</v>
      </c>
      <c r="AD503">
        <v>6070904171</v>
      </c>
      <c r="AE503" t="s">
        <v>1619</v>
      </c>
    </row>
    <row r="504" spans="1:31">
      <c r="A504">
        <v>520575</v>
      </c>
      <c r="B504" t="s">
        <v>1610</v>
      </c>
      <c r="C504" t="s">
        <v>1611</v>
      </c>
      <c r="D504" t="s">
        <v>1924</v>
      </c>
      <c r="E504">
        <v>11053176</v>
      </c>
      <c r="F504" t="s">
        <v>1924</v>
      </c>
      <c r="G504" t="s">
        <v>3732</v>
      </c>
      <c r="H504" t="s">
        <v>633</v>
      </c>
      <c r="I504" t="s">
        <v>1614</v>
      </c>
      <c r="L504" t="s">
        <v>3733</v>
      </c>
      <c r="M504">
        <v>3</v>
      </c>
      <c r="N504" t="s">
        <v>3734</v>
      </c>
      <c r="O504" t="s">
        <v>1624</v>
      </c>
      <c r="P504" t="s">
        <v>3735</v>
      </c>
      <c r="Q504">
        <v>124.275089</v>
      </c>
      <c r="R504">
        <v>0.678823</v>
      </c>
      <c r="S504" t="s">
        <v>2065</v>
      </c>
      <c r="T504" t="s">
        <v>131</v>
      </c>
      <c r="U504" t="s">
        <v>132</v>
      </c>
      <c r="V504">
        <v>1</v>
      </c>
      <c r="W504" t="s">
        <v>1627</v>
      </c>
      <c r="Z504" t="s">
        <v>1628</v>
      </c>
      <c r="AA504" t="s">
        <v>1629</v>
      </c>
      <c r="AB504">
        <v>0</v>
      </c>
      <c r="AC504" t="s">
        <v>1630</v>
      </c>
      <c r="AD504">
        <v>6070904172</v>
      </c>
      <c r="AE504" t="s">
        <v>1619</v>
      </c>
    </row>
    <row r="505" spans="1:31">
      <c r="A505">
        <v>520576</v>
      </c>
      <c r="B505" t="s">
        <v>1610</v>
      </c>
      <c r="C505" t="s">
        <v>1611</v>
      </c>
      <c r="D505" t="s">
        <v>1924</v>
      </c>
      <c r="E505">
        <v>11053169</v>
      </c>
      <c r="F505" t="s">
        <v>1924</v>
      </c>
      <c r="G505" t="s">
        <v>3736</v>
      </c>
      <c r="H505" t="s">
        <v>634</v>
      </c>
      <c r="I505" t="s">
        <v>1614</v>
      </c>
      <c r="L505" t="s">
        <v>3737</v>
      </c>
      <c r="M505">
        <v>2</v>
      </c>
      <c r="N505" t="s">
        <v>3738</v>
      </c>
      <c r="O505" t="s">
        <v>1624</v>
      </c>
      <c r="P505" t="s">
        <v>3739</v>
      </c>
      <c r="Q505">
        <v>124.326053</v>
      </c>
      <c r="R505">
        <v>0.729325</v>
      </c>
      <c r="S505" t="s">
        <v>3471</v>
      </c>
      <c r="T505" t="s">
        <v>462</v>
      </c>
      <c r="U505" t="s">
        <v>132</v>
      </c>
      <c r="V505">
        <v>1</v>
      </c>
      <c r="W505" t="s">
        <v>1627</v>
      </c>
      <c r="Z505" t="s">
        <v>1628</v>
      </c>
      <c r="AA505" t="s">
        <v>1629</v>
      </c>
      <c r="AB505">
        <v>0</v>
      </c>
      <c r="AC505" t="s">
        <v>1630</v>
      </c>
      <c r="AD505">
        <v>6070904216</v>
      </c>
      <c r="AE505" t="s">
        <v>1619</v>
      </c>
    </row>
    <row r="506" spans="1:31">
      <c r="A506">
        <v>520577</v>
      </c>
      <c r="B506" t="s">
        <v>1610</v>
      </c>
      <c r="C506" t="s">
        <v>1611</v>
      </c>
      <c r="D506" t="s">
        <v>1924</v>
      </c>
      <c r="E506">
        <v>11053169</v>
      </c>
      <c r="F506" t="s">
        <v>1924</v>
      </c>
      <c r="G506" t="s">
        <v>3740</v>
      </c>
      <c r="H506" t="s">
        <v>635</v>
      </c>
      <c r="I506" t="s">
        <v>1614</v>
      </c>
      <c r="L506" t="s">
        <v>3741</v>
      </c>
      <c r="M506">
        <v>2</v>
      </c>
      <c r="N506" t="s">
        <v>3742</v>
      </c>
      <c r="O506" t="s">
        <v>1624</v>
      </c>
      <c r="P506" t="s">
        <v>3743</v>
      </c>
      <c r="Q506">
        <v>124.317817</v>
      </c>
      <c r="R506">
        <v>0.734233</v>
      </c>
      <c r="S506" t="s">
        <v>3744</v>
      </c>
      <c r="T506" t="s">
        <v>462</v>
      </c>
      <c r="U506" t="s">
        <v>132</v>
      </c>
      <c r="V506">
        <v>1</v>
      </c>
      <c r="W506" t="s">
        <v>1627</v>
      </c>
      <c r="Z506" t="s">
        <v>1628</v>
      </c>
      <c r="AA506" t="s">
        <v>1629</v>
      </c>
      <c r="AB506">
        <v>0</v>
      </c>
      <c r="AC506" t="s">
        <v>1647</v>
      </c>
      <c r="AD506">
        <v>6070904223</v>
      </c>
      <c r="AE506" t="s">
        <v>1619</v>
      </c>
    </row>
    <row r="507" spans="1:31">
      <c r="A507">
        <v>520578</v>
      </c>
      <c r="B507" t="s">
        <v>1610</v>
      </c>
      <c r="C507" t="s">
        <v>1611</v>
      </c>
      <c r="D507" t="s">
        <v>1924</v>
      </c>
      <c r="E507">
        <v>11053169</v>
      </c>
      <c r="F507" t="s">
        <v>1924</v>
      </c>
      <c r="G507" t="s">
        <v>3745</v>
      </c>
      <c r="H507" t="s">
        <v>636</v>
      </c>
      <c r="I507" t="s">
        <v>1614</v>
      </c>
      <c r="L507" t="s">
        <v>3746</v>
      </c>
      <c r="M507">
        <v>2</v>
      </c>
      <c r="N507" t="s">
        <v>3747</v>
      </c>
      <c r="O507" t="s">
        <v>1624</v>
      </c>
      <c r="P507" t="s">
        <v>3748</v>
      </c>
      <c r="Q507">
        <v>124.306011</v>
      </c>
      <c r="R507">
        <v>0.726168</v>
      </c>
      <c r="S507" t="s">
        <v>3749</v>
      </c>
      <c r="T507" t="s">
        <v>448</v>
      </c>
      <c r="U507" t="s">
        <v>132</v>
      </c>
      <c r="V507">
        <v>1</v>
      </c>
      <c r="W507" t="s">
        <v>1627</v>
      </c>
      <c r="Z507" t="s">
        <v>1628</v>
      </c>
      <c r="AA507" t="s">
        <v>1629</v>
      </c>
      <c r="AB507">
        <v>0</v>
      </c>
      <c r="AC507" t="s">
        <v>1630</v>
      </c>
      <c r="AD507">
        <v>6070904225</v>
      </c>
      <c r="AE507" t="s">
        <v>1619</v>
      </c>
    </row>
    <row r="508" spans="1:31">
      <c r="A508">
        <v>520583</v>
      </c>
      <c r="B508" t="s">
        <v>1610</v>
      </c>
      <c r="C508" t="s">
        <v>1611</v>
      </c>
      <c r="D508" t="s">
        <v>1612</v>
      </c>
      <c r="E508">
        <v>11053135</v>
      </c>
      <c r="F508" t="s">
        <v>1612</v>
      </c>
      <c r="G508" t="s">
        <v>3750</v>
      </c>
      <c r="H508" t="s">
        <v>637</v>
      </c>
      <c r="I508" t="s">
        <v>1614</v>
      </c>
      <c r="L508" t="s">
        <v>3751</v>
      </c>
      <c r="M508">
        <v>3</v>
      </c>
      <c r="N508" t="s">
        <v>3752</v>
      </c>
      <c r="O508" t="s">
        <v>1624</v>
      </c>
      <c r="P508" t="s">
        <v>3753</v>
      </c>
      <c r="Q508">
        <v>123.84427</v>
      </c>
      <c r="R508">
        <v>0.8274</v>
      </c>
      <c r="S508" t="s">
        <v>2124</v>
      </c>
      <c r="T508" t="s">
        <v>588</v>
      </c>
      <c r="U508" t="s">
        <v>131</v>
      </c>
      <c r="V508">
        <v>1</v>
      </c>
      <c r="W508" t="s">
        <v>1627</v>
      </c>
      <c r="Z508" t="s">
        <v>1628</v>
      </c>
      <c r="AA508" t="s">
        <v>1629</v>
      </c>
      <c r="AB508">
        <v>0</v>
      </c>
      <c r="AC508" t="s">
        <v>1630</v>
      </c>
      <c r="AD508">
        <v>6070877330</v>
      </c>
      <c r="AE508" t="s">
        <v>1619</v>
      </c>
    </row>
    <row r="509" spans="1:31">
      <c r="A509">
        <v>520584</v>
      </c>
      <c r="B509" t="s">
        <v>1610</v>
      </c>
      <c r="C509" t="s">
        <v>1611</v>
      </c>
      <c r="D509" t="s">
        <v>1612</v>
      </c>
      <c r="E509">
        <v>11053135</v>
      </c>
      <c r="F509" t="s">
        <v>1612</v>
      </c>
      <c r="G509" t="s">
        <v>3754</v>
      </c>
      <c r="H509" t="s">
        <v>639</v>
      </c>
      <c r="I509" t="s">
        <v>1720</v>
      </c>
      <c r="L509" t="s">
        <v>3755</v>
      </c>
      <c r="M509">
        <v>3</v>
      </c>
      <c r="N509" t="s">
        <v>3756</v>
      </c>
      <c r="O509" t="s">
        <v>1617</v>
      </c>
      <c r="P509" t="s">
        <v>3757</v>
      </c>
      <c r="Q509">
        <v>123.63737</v>
      </c>
      <c r="R509">
        <v>0.88268</v>
      </c>
      <c r="S509" t="s">
        <v>2124</v>
      </c>
      <c r="T509" t="s">
        <v>638</v>
      </c>
      <c r="U509" t="s">
        <v>4</v>
      </c>
      <c r="V509">
        <v>1</v>
      </c>
      <c r="W509" t="s">
        <v>1627</v>
      </c>
      <c r="Z509" t="s">
        <v>1628</v>
      </c>
      <c r="AA509" t="s">
        <v>1629</v>
      </c>
      <c r="AB509">
        <v>0</v>
      </c>
      <c r="AC509" t="s">
        <v>1647</v>
      </c>
      <c r="AD509">
        <v>6070877356</v>
      </c>
      <c r="AE509" t="s">
        <v>1619</v>
      </c>
    </row>
    <row r="510" spans="1:31">
      <c r="A510">
        <v>520585</v>
      </c>
      <c r="B510" t="s">
        <v>1610</v>
      </c>
      <c r="C510" t="s">
        <v>1611</v>
      </c>
      <c r="D510" t="s">
        <v>1612</v>
      </c>
      <c r="E510">
        <v>11053135</v>
      </c>
      <c r="F510" t="s">
        <v>1612</v>
      </c>
      <c r="G510" t="s">
        <v>3758</v>
      </c>
      <c r="H510" t="s">
        <v>641</v>
      </c>
      <c r="I510" t="s">
        <v>1614</v>
      </c>
      <c r="L510" t="s">
        <v>3759</v>
      </c>
      <c r="M510">
        <v>3</v>
      </c>
      <c r="N510" t="s">
        <v>3760</v>
      </c>
      <c r="O510" t="s">
        <v>1624</v>
      </c>
      <c r="P510" t="s">
        <v>3761</v>
      </c>
      <c r="Q510">
        <v>123.59743</v>
      </c>
      <c r="R510">
        <v>0.90138</v>
      </c>
      <c r="S510" t="s">
        <v>2124</v>
      </c>
      <c r="T510" t="s">
        <v>640</v>
      </c>
      <c r="U510" t="s">
        <v>4</v>
      </c>
      <c r="V510">
        <v>1</v>
      </c>
      <c r="W510" t="s">
        <v>1627</v>
      </c>
      <c r="Z510" t="s">
        <v>1628</v>
      </c>
      <c r="AA510" t="s">
        <v>1629</v>
      </c>
      <c r="AB510">
        <v>0</v>
      </c>
      <c r="AC510" t="s">
        <v>1630</v>
      </c>
      <c r="AD510">
        <v>6070877362</v>
      </c>
      <c r="AE510" t="s">
        <v>1619</v>
      </c>
    </row>
    <row r="511" spans="1:31">
      <c r="A511">
        <v>520586</v>
      </c>
      <c r="B511" t="s">
        <v>1610</v>
      </c>
      <c r="C511" t="s">
        <v>1611</v>
      </c>
      <c r="D511" t="s">
        <v>1612</v>
      </c>
      <c r="E511">
        <v>11053135</v>
      </c>
      <c r="F511" t="s">
        <v>1612</v>
      </c>
      <c r="G511" t="s">
        <v>3762</v>
      </c>
      <c r="H511" t="s">
        <v>643</v>
      </c>
      <c r="I511" t="s">
        <v>1614</v>
      </c>
      <c r="L511" t="s">
        <v>3763</v>
      </c>
      <c r="M511">
        <v>3</v>
      </c>
      <c r="N511" t="s">
        <v>3764</v>
      </c>
      <c r="O511" t="s">
        <v>1624</v>
      </c>
      <c r="P511" t="s">
        <v>3765</v>
      </c>
      <c r="Q511">
        <v>123.58138</v>
      </c>
      <c r="R511">
        <v>0.894</v>
      </c>
      <c r="S511" t="s">
        <v>2124</v>
      </c>
      <c r="T511" t="s">
        <v>642</v>
      </c>
      <c r="U511" t="s">
        <v>4</v>
      </c>
      <c r="V511">
        <v>1</v>
      </c>
      <c r="W511" t="s">
        <v>1627</v>
      </c>
      <c r="Z511" t="s">
        <v>1628</v>
      </c>
      <c r="AA511" t="s">
        <v>1629</v>
      </c>
      <c r="AB511">
        <v>0</v>
      </c>
      <c r="AC511" t="s">
        <v>1647</v>
      </c>
      <c r="AD511">
        <v>6070877364</v>
      </c>
      <c r="AE511" t="s">
        <v>1619</v>
      </c>
    </row>
    <row r="512" spans="1:31">
      <c r="A512">
        <v>520587</v>
      </c>
      <c r="B512" t="s">
        <v>1610</v>
      </c>
      <c r="C512" t="s">
        <v>1611</v>
      </c>
      <c r="D512" t="s">
        <v>1612</v>
      </c>
      <c r="E512">
        <v>11053187</v>
      </c>
      <c r="F512" t="s">
        <v>1612</v>
      </c>
      <c r="G512" t="s">
        <v>3766</v>
      </c>
      <c r="H512" t="s">
        <v>645</v>
      </c>
      <c r="I512" t="s">
        <v>1614</v>
      </c>
      <c r="L512" t="s">
        <v>3767</v>
      </c>
      <c r="M512">
        <v>3</v>
      </c>
      <c r="N512" t="s">
        <v>3768</v>
      </c>
      <c r="O512" t="s">
        <v>1624</v>
      </c>
      <c r="P512" t="s">
        <v>3769</v>
      </c>
      <c r="Q512">
        <v>123.52767</v>
      </c>
      <c r="R512">
        <v>0.87947</v>
      </c>
      <c r="S512" t="s">
        <v>2124</v>
      </c>
      <c r="T512" t="s">
        <v>644</v>
      </c>
      <c r="U512" t="s">
        <v>4</v>
      </c>
      <c r="V512">
        <v>1</v>
      </c>
      <c r="W512" t="s">
        <v>1627</v>
      </c>
      <c r="Z512" t="s">
        <v>1628</v>
      </c>
      <c r="AA512" t="s">
        <v>1629</v>
      </c>
      <c r="AB512">
        <v>0</v>
      </c>
      <c r="AC512" t="s">
        <v>1647</v>
      </c>
      <c r="AD512">
        <v>6070877407</v>
      </c>
      <c r="AE512" t="s">
        <v>1619</v>
      </c>
    </row>
    <row r="513" spans="1:31">
      <c r="A513">
        <v>520609</v>
      </c>
      <c r="B513" t="s">
        <v>1610</v>
      </c>
      <c r="C513" t="s">
        <v>1611</v>
      </c>
      <c r="D513" t="s">
        <v>2052</v>
      </c>
      <c r="E513">
        <v>11053142</v>
      </c>
      <c r="F513" t="s">
        <v>2052</v>
      </c>
      <c r="G513" t="s">
        <v>3770</v>
      </c>
      <c r="H513" t="s">
        <v>646</v>
      </c>
      <c r="I513" t="s">
        <v>1614</v>
      </c>
      <c r="L513" t="s">
        <v>3771</v>
      </c>
      <c r="M513">
        <v>3</v>
      </c>
      <c r="N513" t="s">
        <v>3772</v>
      </c>
      <c r="O513" t="s">
        <v>1624</v>
      </c>
      <c r="P513" t="s">
        <v>3773</v>
      </c>
      <c r="Q513">
        <v>124.35742</v>
      </c>
      <c r="R513">
        <v>0.94617</v>
      </c>
      <c r="S513" t="s">
        <v>2262</v>
      </c>
      <c r="T513" t="s">
        <v>497</v>
      </c>
      <c r="U513" t="s">
        <v>101</v>
      </c>
      <c r="V513">
        <v>1</v>
      </c>
      <c r="W513" t="s">
        <v>1627</v>
      </c>
      <c r="Z513" t="s">
        <v>1628</v>
      </c>
      <c r="AA513" t="s">
        <v>1629</v>
      </c>
      <c r="AB513">
        <v>0</v>
      </c>
      <c r="AC513" t="s">
        <v>1630</v>
      </c>
      <c r="AD513">
        <v>6070824207</v>
      </c>
      <c r="AE513" t="s">
        <v>1619</v>
      </c>
    </row>
    <row r="514" spans="1:31">
      <c r="A514">
        <v>520610</v>
      </c>
      <c r="B514" t="s">
        <v>1610</v>
      </c>
      <c r="C514" t="s">
        <v>1611</v>
      </c>
      <c r="D514" t="s">
        <v>2052</v>
      </c>
      <c r="E514">
        <v>11053142</v>
      </c>
      <c r="F514" t="s">
        <v>2052</v>
      </c>
      <c r="G514" t="s">
        <v>3774</v>
      </c>
      <c r="H514" t="s">
        <v>647</v>
      </c>
      <c r="I514" t="s">
        <v>1614</v>
      </c>
      <c r="L514" t="s">
        <v>3775</v>
      </c>
      <c r="M514">
        <v>3</v>
      </c>
      <c r="N514" t="s">
        <v>3776</v>
      </c>
      <c r="O514" t="s">
        <v>1624</v>
      </c>
      <c r="P514" t="s">
        <v>3777</v>
      </c>
      <c r="Q514">
        <v>124.30829</v>
      </c>
      <c r="R514">
        <v>1.01347</v>
      </c>
      <c r="S514" t="s">
        <v>2262</v>
      </c>
      <c r="T514" t="s">
        <v>497</v>
      </c>
      <c r="U514" t="s">
        <v>101</v>
      </c>
      <c r="V514">
        <v>1</v>
      </c>
      <c r="W514" t="s">
        <v>1627</v>
      </c>
      <c r="Z514" t="s">
        <v>1628</v>
      </c>
      <c r="AA514" t="s">
        <v>1629</v>
      </c>
      <c r="AB514">
        <v>0</v>
      </c>
      <c r="AC514" t="s">
        <v>1630</v>
      </c>
      <c r="AD514">
        <v>6070824209</v>
      </c>
      <c r="AE514" t="s">
        <v>1619</v>
      </c>
    </row>
    <row r="515" spans="1:31">
      <c r="A515">
        <v>520611</v>
      </c>
      <c r="B515" t="s">
        <v>1610</v>
      </c>
      <c r="C515" t="s">
        <v>1611</v>
      </c>
      <c r="D515" t="s">
        <v>2052</v>
      </c>
      <c r="E515">
        <v>11053142</v>
      </c>
      <c r="F515" t="s">
        <v>2052</v>
      </c>
      <c r="G515" t="s">
        <v>3778</v>
      </c>
      <c r="H515" t="s">
        <v>648</v>
      </c>
      <c r="I515" t="s">
        <v>1720</v>
      </c>
      <c r="L515" t="s">
        <v>3779</v>
      </c>
      <c r="M515">
        <v>3</v>
      </c>
      <c r="N515" t="s">
        <v>3780</v>
      </c>
      <c r="O515" t="s">
        <v>1617</v>
      </c>
      <c r="P515" t="s">
        <v>3781</v>
      </c>
      <c r="Q515">
        <v>124.12656</v>
      </c>
      <c r="R515">
        <v>0.91885</v>
      </c>
      <c r="S515" t="s">
        <v>2262</v>
      </c>
      <c r="T515" t="s">
        <v>226</v>
      </c>
      <c r="U515" t="s">
        <v>101</v>
      </c>
      <c r="V515">
        <v>1</v>
      </c>
      <c r="W515" t="s">
        <v>1627</v>
      </c>
      <c r="Z515" t="s">
        <v>1628</v>
      </c>
      <c r="AA515" t="s">
        <v>1629</v>
      </c>
      <c r="AB515">
        <v>0</v>
      </c>
      <c r="AC515" t="s">
        <v>1630</v>
      </c>
      <c r="AD515">
        <v>6080373687</v>
      </c>
      <c r="AE515" t="s">
        <v>1619</v>
      </c>
    </row>
    <row r="516" spans="1:31">
      <c r="A516">
        <v>520612</v>
      </c>
      <c r="B516" t="s">
        <v>1610</v>
      </c>
      <c r="C516" t="s">
        <v>1611</v>
      </c>
      <c r="D516" t="s">
        <v>2052</v>
      </c>
      <c r="E516">
        <v>11053142</v>
      </c>
      <c r="F516" t="s">
        <v>2052</v>
      </c>
      <c r="G516" t="s">
        <v>3782</v>
      </c>
      <c r="H516" t="s">
        <v>649</v>
      </c>
      <c r="I516" t="s">
        <v>1614</v>
      </c>
      <c r="L516" t="s">
        <v>3783</v>
      </c>
      <c r="M516">
        <v>3</v>
      </c>
      <c r="N516" t="s">
        <v>3784</v>
      </c>
      <c r="O516" t="s">
        <v>1624</v>
      </c>
      <c r="P516" t="s">
        <v>3785</v>
      </c>
      <c r="Q516">
        <v>124.12886</v>
      </c>
      <c r="R516">
        <v>0.91952</v>
      </c>
      <c r="S516" t="s">
        <v>3786</v>
      </c>
      <c r="T516" t="s">
        <v>226</v>
      </c>
      <c r="U516" t="s">
        <v>101</v>
      </c>
      <c r="V516">
        <v>1</v>
      </c>
      <c r="W516" t="s">
        <v>1627</v>
      </c>
      <c r="Z516" t="s">
        <v>1628</v>
      </c>
      <c r="AA516" t="s">
        <v>1629</v>
      </c>
      <c r="AB516">
        <v>0</v>
      </c>
      <c r="AC516" t="s">
        <v>1630</v>
      </c>
      <c r="AD516">
        <v>6070824260</v>
      </c>
      <c r="AE516" t="s">
        <v>1619</v>
      </c>
    </row>
    <row r="517" spans="1:31">
      <c r="A517">
        <v>520613</v>
      </c>
      <c r="B517" t="s">
        <v>1610</v>
      </c>
      <c r="C517" t="s">
        <v>1611</v>
      </c>
      <c r="D517" t="s">
        <v>2052</v>
      </c>
      <c r="E517">
        <v>11053142</v>
      </c>
      <c r="F517" t="s">
        <v>2052</v>
      </c>
      <c r="G517" t="s">
        <v>3787</v>
      </c>
      <c r="H517" t="s">
        <v>650</v>
      </c>
      <c r="I517" t="s">
        <v>1614</v>
      </c>
      <c r="L517" t="s">
        <v>3788</v>
      </c>
      <c r="M517">
        <v>3</v>
      </c>
      <c r="N517" t="s">
        <v>3789</v>
      </c>
      <c r="O517" t="s">
        <v>1624</v>
      </c>
      <c r="P517" t="s">
        <v>3790</v>
      </c>
      <c r="Q517">
        <v>124.15912</v>
      </c>
      <c r="R517">
        <v>0.93888</v>
      </c>
      <c r="S517" t="s">
        <v>2262</v>
      </c>
      <c r="T517" t="s">
        <v>226</v>
      </c>
      <c r="U517" t="s">
        <v>101</v>
      </c>
      <c r="V517">
        <v>1</v>
      </c>
      <c r="W517" t="s">
        <v>1627</v>
      </c>
      <c r="Z517" t="s">
        <v>1628</v>
      </c>
      <c r="AA517" t="s">
        <v>1629</v>
      </c>
      <c r="AB517">
        <v>0</v>
      </c>
      <c r="AC517" t="s">
        <v>1630</v>
      </c>
      <c r="AD517">
        <v>6070824269</v>
      </c>
      <c r="AE517" t="s">
        <v>1619</v>
      </c>
    </row>
    <row r="518" spans="1:31">
      <c r="A518">
        <v>520614</v>
      </c>
      <c r="B518" t="s">
        <v>1610</v>
      </c>
      <c r="C518" t="s">
        <v>1611</v>
      </c>
      <c r="D518" t="s">
        <v>2052</v>
      </c>
      <c r="E518">
        <v>11053142</v>
      </c>
      <c r="F518" t="s">
        <v>2052</v>
      </c>
      <c r="G518" t="s">
        <v>3791</v>
      </c>
      <c r="H518" t="s">
        <v>651</v>
      </c>
      <c r="I518" t="s">
        <v>1614</v>
      </c>
      <c r="L518" t="s">
        <v>3792</v>
      </c>
      <c r="M518">
        <v>3</v>
      </c>
      <c r="N518" t="s">
        <v>3793</v>
      </c>
      <c r="O518" t="s">
        <v>1624</v>
      </c>
      <c r="P518" t="s">
        <v>3794</v>
      </c>
      <c r="Q518">
        <v>124.15724</v>
      </c>
      <c r="R518">
        <v>0.94211</v>
      </c>
      <c r="S518" t="s">
        <v>2262</v>
      </c>
      <c r="T518" t="s">
        <v>226</v>
      </c>
      <c r="U518" t="s">
        <v>101</v>
      </c>
      <c r="V518">
        <v>1</v>
      </c>
      <c r="W518" t="s">
        <v>1627</v>
      </c>
      <c r="Z518" t="s">
        <v>1628</v>
      </c>
      <c r="AA518" t="s">
        <v>1629</v>
      </c>
      <c r="AB518">
        <v>0</v>
      </c>
      <c r="AC518" t="s">
        <v>1630</v>
      </c>
      <c r="AD518">
        <v>6070824270</v>
      </c>
      <c r="AE518" t="s">
        <v>1619</v>
      </c>
    </row>
    <row r="519" spans="1:31">
      <c r="A519">
        <v>520615</v>
      </c>
      <c r="B519" t="s">
        <v>1610</v>
      </c>
      <c r="C519" t="s">
        <v>1611</v>
      </c>
      <c r="D519" t="s">
        <v>2052</v>
      </c>
      <c r="E519">
        <v>11053142</v>
      </c>
      <c r="F519" t="s">
        <v>2052</v>
      </c>
      <c r="G519" t="s">
        <v>3795</v>
      </c>
      <c r="H519" t="s">
        <v>652</v>
      </c>
      <c r="I519" t="s">
        <v>1614</v>
      </c>
      <c r="L519" t="s">
        <v>3796</v>
      </c>
      <c r="M519">
        <v>3</v>
      </c>
      <c r="N519" t="s">
        <v>3797</v>
      </c>
      <c r="O519" t="s">
        <v>1624</v>
      </c>
      <c r="P519" t="s">
        <v>3798</v>
      </c>
      <c r="Q519">
        <v>124.0929</v>
      </c>
      <c r="R519">
        <v>0.91551</v>
      </c>
      <c r="S519" t="s">
        <v>2262</v>
      </c>
      <c r="T519" t="s">
        <v>226</v>
      </c>
      <c r="U519" t="s">
        <v>101</v>
      </c>
      <c r="V519">
        <v>1</v>
      </c>
      <c r="W519" t="s">
        <v>1627</v>
      </c>
      <c r="Z519" t="s">
        <v>1628</v>
      </c>
      <c r="AA519" t="s">
        <v>1629</v>
      </c>
      <c r="AB519">
        <v>0</v>
      </c>
      <c r="AC519" t="s">
        <v>1630</v>
      </c>
      <c r="AD519">
        <v>6070824304</v>
      </c>
      <c r="AE519" t="s">
        <v>1619</v>
      </c>
    </row>
    <row r="520" spans="1:31">
      <c r="A520">
        <v>520616</v>
      </c>
      <c r="B520" t="s">
        <v>1610</v>
      </c>
      <c r="C520" t="s">
        <v>1611</v>
      </c>
      <c r="D520" t="s">
        <v>2052</v>
      </c>
      <c r="E520">
        <v>11053142</v>
      </c>
      <c r="F520" t="s">
        <v>2052</v>
      </c>
      <c r="G520" t="s">
        <v>3799</v>
      </c>
      <c r="H520" t="s">
        <v>653</v>
      </c>
      <c r="I520" t="s">
        <v>1614</v>
      </c>
      <c r="L520" t="s">
        <v>3800</v>
      </c>
      <c r="M520">
        <v>3</v>
      </c>
      <c r="N520" t="s">
        <v>3801</v>
      </c>
      <c r="O520" t="s">
        <v>1624</v>
      </c>
      <c r="P520" t="s">
        <v>3802</v>
      </c>
      <c r="Q520">
        <v>124.12593</v>
      </c>
      <c r="R520">
        <v>0.86477</v>
      </c>
      <c r="S520" t="s">
        <v>2262</v>
      </c>
      <c r="T520" t="s">
        <v>226</v>
      </c>
      <c r="U520" t="s">
        <v>101</v>
      </c>
      <c r="V520">
        <v>1</v>
      </c>
      <c r="W520" t="s">
        <v>1627</v>
      </c>
      <c r="Z520" t="s">
        <v>1628</v>
      </c>
      <c r="AA520" t="s">
        <v>1629</v>
      </c>
      <c r="AB520">
        <v>0</v>
      </c>
      <c r="AC520" t="s">
        <v>1630</v>
      </c>
      <c r="AD520">
        <v>6070824312</v>
      </c>
      <c r="AE520" t="s">
        <v>1619</v>
      </c>
    </row>
    <row r="521" spans="1:31">
      <c r="A521">
        <v>520617</v>
      </c>
      <c r="B521" t="s">
        <v>1610</v>
      </c>
      <c r="C521" t="s">
        <v>1611</v>
      </c>
      <c r="D521" t="s">
        <v>1648</v>
      </c>
      <c r="E521">
        <v>11053208</v>
      </c>
      <c r="F521" t="s">
        <v>1648</v>
      </c>
      <c r="G521" t="s">
        <v>3803</v>
      </c>
      <c r="H521" t="s">
        <v>654</v>
      </c>
      <c r="I521" t="s">
        <v>1720</v>
      </c>
      <c r="L521" t="s">
        <v>3804</v>
      </c>
      <c r="M521">
        <v>3</v>
      </c>
      <c r="N521" t="s">
        <v>3805</v>
      </c>
      <c r="O521" t="s">
        <v>1624</v>
      </c>
      <c r="P521" t="s">
        <v>3806</v>
      </c>
      <c r="Q521">
        <v>123.98257</v>
      </c>
      <c r="R521">
        <v>0.38304</v>
      </c>
      <c r="S521" t="s">
        <v>2124</v>
      </c>
      <c r="T521" t="s">
        <v>46</v>
      </c>
      <c r="U521" t="s">
        <v>22</v>
      </c>
      <c r="V521">
        <v>1</v>
      </c>
      <c r="W521" t="s">
        <v>1627</v>
      </c>
      <c r="Z521" t="s">
        <v>1628</v>
      </c>
      <c r="AA521" t="s">
        <v>1629</v>
      </c>
      <c r="AB521">
        <v>0</v>
      </c>
      <c r="AC521" t="s">
        <v>1647</v>
      </c>
      <c r="AD521">
        <v>6070897376</v>
      </c>
      <c r="AE521" t="s">
        <v>1619</v>
      </c>
    </row>
    <row r="522" spans="1:31">
      <c r="A522">
        <v>520618</v>
      </c>
      <c r="B522" t="s">
        <v>1610</v>
      </c>
      <c r="C522" t="s">
        <v>1611</v>
      </c>
      <c r="D522" t="s">
        <v>1648</v>
      </c>
      <c r="E522">
        <v>11053208</v>
      </c>
      <c r="F522" t="s">
        <v>1648</v>
      </c>
      <c r="G522" t="s">
        <v>3807</v>
      </c>
      <c r="H522" t="s">
        <v>655</v>
      </c>
      <c r="I522" t="s">
        <v>1614</v>
      </c>
      <c r="L522" t="s">
        <v>3808</v>
      </c>
      <c r="M522">
        <v>3</v>
      </c>
      <c r="N522" t="s">
        <v>3809</v>
      </c>
      <c r="O522" t="s">
        <v>1624</v>
      </c>
      <c r="P522" t="s">
        <v>3810</v>
      </c>
      <c r="Q522">
        <v>123.98163</v>
      </c>
      <c r="R522">
        <v>0.38395</v>
      </c>
      <c r="S522" t="s">
        <v>2124</v>
      </c>
      <c r="T522" t="s">
        <v>46</v>
      </c>
      <c r="U522" t="s">
        <v>22</v>
      </c>
      <c r="V522">
        <v>1</v>
      </c>
      <c r="W522" t="s">
        <v>1627</v>
      </c>
      <c r="Z522" t="s">
        <v>1628</v>
      </c>
      <c r="AA522" t="s">
        <v>1629</v>
      </c>
      <c r="AB522">
        <v>0</v>
      </c>
      <c r="AC522" t="s">
        <v>1647</v>
      </c>
      <c r="AD522">
        <v>6070897377</v>
      </c>
      <c r="AE522" t="s">
        <v>1619</v>
      </c>
    </row>
    <row r="523" spans="1:31">
      <c r="A523">
        <v>521174</v>
      </c>
      <c r="B523" t="s">
        <v>1610</v>
      </c>
      <c r="C523" t="s">
        <v>1611</v>
      </c>
      <c r="D523" t="s">
        <v>2052</v>
      </c>
      <c r="E523">
        <v>11053135</v>
      </c>
      <c r="F523" t="s">
        <v>2052</v>
      </c>
      <c r="G523" t="s">
        <v>3811</v>
      </c>
      <c r="H523" t="s">
        <v>656</v>
      </c>
      <c r="I523" t="s">
        <v>1614</v>
      </c>
      <c r="L523" t="s">
        <v>3812</v>
      </c>
      <c r="M523">
        <v>3</v>
      </c>
      <c r="N523" t="s">
        <v>3813</v>
      </c>
      <c r="O523" t="s">
        <v>2978</v>
      </c>
      <c r="P523" t="s">
        <v>3814</v>
      </c>
      <c r="Q523">
        <v>123.9969</v>
      </c>
      <c r="R523">
        <v>0.85602</v>
      </c>
      <c r="S523" t="s">
        <v>324</v>
      </c>
      <c r="T523" t="s">
        <v>131</v>
      </c>
      <c r="U523" t="s">
        <v>502</v>
      </c>
      <c r="W523" t="s">
        <v>2071</v>
      </c>
      <c r="Z523" t="s">
        <v>1628</v>
      </c>
      <c r="AA523" t="s">
        <v>1629</v>
      </c>
      <c r="AC523" t="s">
        <v>1647</v>
      </c>
      <c r="AD523">
        <v>6200983648</v>
      </c>
      <c r="AE523" t="s">
        <v>1619</v>
      </c>
    </row>
    <row r="524" spans="1:31">
      <c r="A524">
        <v>521238</v>
      </c>
      <c r="B524" t="s">
        <v>1610</v>
      </c>
      <c r="C524" t="s">
        <v>1611</v>
      </c>
      <c r="D524" t="s">
        <v>1612</v>
      </c>
      <c r="E524">
        <v>11053135</v>
      </c>
      <c r="F524" t="s">
        <v>1612</v>
      </c>
      <c r="G524" t="s">
        <v>3815</v>
      </c>
      <c r="H524" t="s">
        <v>658</v>
      </c>
      <c r="I524" t="s">
        <v>1614</v>
      </c>
      <c r="L524" t="s">
        <v>3816</v>
      </c>
      <c r="M524">
        <v>3</v>
      </c>
      <c r="N524" t="s">
        <v>3817</v>
      </c>
      <c r="O524" t="s">
        <v>1624</v>
      </c>
      <c r="P524" t="s">
        <v>3818</v>
      </c>
      <c r="Q524">
        <v>123.9949333333</v>
      </c>
      <c r="R524">
        <v>0.857533333</v>
      </c>
      <c r="S524" t="s">
        <v>2124</v>
      </c>
      <c r="T524" t="s">
        <v>657</v>
      </c>
      <c r="U524" t="s">
        <v>657</v>
      </c>
      <c r="V524">
        <v>1</v>
      </c>
      <c r="W524" t="s">
        <v>1627</v>
      </c>
      <c r="Z524" t="s">
        <v>1628</v>
      </c>
      <c r="AA524" t="s">
        <v>1764</v>
      </c>
      <c r="AB524">
        <v>0</v>
      </c>
      <c r="AC524" t="s">
        <v>2263</v>
      </c>
      <c r="AD524">
        <v>6070887175</v>
      </c>
      <c r="AE524" t="s">
        <v>1619</v>
      </c>
    </row>
    <row r="525" spans="1:31">
      <c r="A525">
        <v>521239</v>
      </c>
      <c r="B525" t="s">
        <v>1610</v>
      </c>
      <c r="C525" t="s">
        <v>1611</v>
      </c>
      <c r="D525" t="s">
        <v>2052</v>
      </c>
      <c r="E525">
        <v>11053134</v>
      </c>
      <c r="F525" t="s">
        <v>2052</v>
      </c>
      <c r="G525" t="s">
        <v>3819</v>
      </c>
      <c r="H525" t="s">
        <v>659</v>
      </c>
      <c r="I525" t="s">
        <v>1614</v>
      </c>
      <c r="L525" t="s">
        <v>3820</v>
      </c>
      <c r="M525">
        <v>1</v>
      </c>
      <c r="N525" t="s">
        <v>3821</v>
      </c>
      <c r="O525" t="s">
        <v>1624</v>
      </c>
      <c r="P525" t="s">
        <v>3822</v>
      </c>
      <c r="Q525">
        <v>123.93571</v>
      </c>
      <c r="R525">
        <v>0.85564</v>
      </c>
      <c r="S525" t="s">
        <v>3823</v>
      </c>
      <c r="T525" t="s">
        <v>324</v>
      </c>
      <c r="U525" t="s">
        <v>131</v>
      </c>
      <c r="V525">
        <v>1</v>
      </c>
      <c r="W525" t="s">
        <v>1671</v>
      </c>
      <c r="Z525" t="s">
        <v>1628</v>
      </c>
      <c r="AA525" t="s">
        <v>1764</v>
      </c>
      <c r="AB525">
        <v>0</v>
      </c>
      <c r="AC525" t="s">
        <v>1765</v>
      </c>
      <c r="AD525">
        <v>6070826056</v>
      </c>
      <c r="AE525" t="s">
        <v>1619</v>
      </c>
    </row>
    <row r="526" spans="1:31">
      <c r="A526">
        <v>521480</v>
      </c>
      <c r="B526" t="s">
        <v>1610</v>
      </c>
      <c r="C526" t="s">
        <v>1611</v>
      </c>
      <c r="D526" t="s">
        <v>1924</v>
      </c>
      <c r="E526">
        <v>11053154</v>
      </c>
      <c r="F526" t="s">
        <v>1924</v>
      </c>
      <c r="G526" t="s">
        <v>3824</v>
      </c>
      <c r="H526" t="s">
        <v>660</v>
      </c>
      <c r="I526" t="s">
        <v>3825</v>
      </c>
      <c r="L526" t="s">
        <v>3826</v>
      </c>
      <c r="M526">
        <v>3</v>
      </c>
      <c r="N526" t="s">
        <v>3827</v>
      </c>
      <c r="O526" t="s">
        <v>3828</v>
      </c>
      <c r="P526" t="s">
        <v>3829</v>
      </c>
      <c r="Q526">
        <v>124.302597</v>
      </c>
      <c r="R526">
        <v>0.701634</v>
      </c>
      <c r="S526" t="s">
        <v>3007</v>
      </c>
      <c r="T526" t="s">
        <v>136</v>
      </c>
      <c r="U526" t="s">
        <v>132</v>
      </c>
      <c r="V526">
        <v>1</v>
      </c>
      <c r="W526" t="s">
        <v>1627</v>
      </c>
      <c r="Z526" t="s">
        <v>1628</v>
      </c>
      <c r="AA526" t="s">
        <v>1629</v>
      </c>
      <c r="AB526">
        <v>0</v>
      </c>
      <c r="AC526" t="s">
        <v>1647</v>
      </c>
      <c r="AD526">
        <v>7173585420</v>
      </c>
      <c r="AE526" t="s">
        <v>1619</v>
      </c>
    </row>
    <row r="527" spans="1:31">
      <c r="A527">
        <v>521481</v>
      </c>
      <c r="B527" t="s">
        <v>1610</v>
      </c>
      <c r="C527" t="s">
        <v>1611</v>
      </c>
      <c r="D527" t="s">
        <v>1612</v>
      </c>
      <c r="E527">
        <v>11053187</v>
      </c>
      <c r="F527" t="s">
        <v>1612</v>
      </c>
      <c r="G527" t="s">
        <v>3830</v>
      </c>
      <c r="H527" t="s">
        <v>662</v>
      </c>
      <c r="I527" t="s">
        <v>1614</v>
      </c>
      <c r="L527" t="s">
        <v>3831</v>
      </c>
      <c r="M527">
        <v>3</v>
      </c>
      <c r="N527" t="s">
        <v>3832</v>
      </c>
      <c r="O527" t="s">
        <v>1624</v>
      </c>
      <c r="P527" t="s">
        <v>3833</v>
      </c>
      <c r="Q527">
        <v>123.54943</v>
      </c>
      <c r="R527">
        <v>0.87853</v>
      </c>
      <c r="S527" t="s">
        <v>661</v>
      </c>
      <c r="T527" t="s">
        <v>661</v>
      </c>
      <c r="U527" t="s">
        <v>4</v>
      </c>
      <c r="V527">
        <v>1</v>
      </c>
      <c r="W527" t="s">
        <v>1627</v>
      </c>
      <c r="Z527" t="s">
        <v>1628</v>
      </c>
      <c r="AA527" t="s">
        <v>1629</v>
      </c>
      <c r="AB527">
        <v>0</v>
      </c>
      <c r="AC527" t="s">
        <v>1630</v>
      </c>
      <c r="AD527">
        <v>6070886737</v>
      </c>
      <c r="AE527" t="s">
        <v>1619</v>
      </c>
    </row>
    <row r="528" spans="1:31">
      <c r="A528">
        <v>521482</v>
      </c>
      <c r="B528" t="s">
        <v>1610</v>
      </c>
      <c r="C528" t="s">
        <v>1611</v>
      </c>
      <c r="D528" t="s">
        <v>1612</v>
      </c>
      <c r="E528">
        <v>11053185</v>
      </c>
      <c r="F528" t="s">
        <v>1612</v>
      </c>
      <c r="G528" t="s">
        <v>3834</v>
      </c>
      <c r="H528" t="s">
        <v>664</v>
      </c>
      <c r="I528" t="s">
        <v>1614</v>
      </c>
      <c r="L528" t="s">
        <v>3835</v>
      </c>
      <c r="M528">
        <v>3</v>
      </c>
      <c r="N528" t="s">
        <v>3836</v>
      </c>
      <c r="O528" t="s">
        <v>1624</v>
      </c>
      <c r="P528" t="s">
        <v>3837</v>
      </c>
      <c r="Q528">
        <v>123.13632</v>
      </c>
      <c r="R528">
        <v>0.92187</v>
      </c>
      <c r="S528" t="s">
        <v>663</v>
      </c>
      <c r="T528" t="s">
        <v>663</v>
      </c>
      <c r="U528" t="s">
        <v>4</v>
      </c>
      <c r="V528">
        <v>1</v>
      </c>
      <c r="W528" t="s">
        <v>1627</v>
      </c>
      <c r="Z528" t="s">
        <v>1628</v>
      </c>
      <c r="AA528" t="s">
        <v>1629</v>
      </c>
      <c r="AB528">
        <v>0</v>
      </c>
      <c r="AC528" t="s">
        <v>1647</v>
      </c>
      <c r="AD528">
        <v>6070886739</v>
      </c>
      <c r="AE528" t="s">
        <v>1619</v>
      </c>
    </row>
    <row r="529" spans="1:31">
      <c r="A529">
        <v>521483</v>
      </c>
      <c r="B529" t="s">
        <v>1610</v>
      </c>
      <c r="C529" t="s">
        <v>1611</v>
      </c>
      <c r="D529" t="s">
        <v>2066</v>
      </c>
      <c r="E529">
        <v>11053174</v>
      </c>
      <c r="F529" t="s">
        <v>2066</v>
      </c>
      <c r="G529" t="s">
        <v>3838</v>
      </c>
      <c r="H529" t="s">
        <v>665</v>
      </c>
      <c r="I529" t="s">
        <v>1614</v>
      </c>
      <c r="L529" t="s">
        <v>3839</v>
      </c>
      <c r="M529">
        <v>3</v>
      </c>
      <c r="N529" t="s">
        <v>3840</v>
      </c>
      <c r="O529" t="s">
        <v>1624</v>
      </c>
      <c r="P529" t="s">
        <v>3841</v>
      </c>
      <c r="Q529">
        <v>124.08557</v>
      </c>
      <c r="R529">
        <v>0.57506</v>
      </c>
      <c r="S529" t="s">
        <v>2262</v>
      </c>
      <c r="T529" t="s">
        <v>131</v>
      </c>
      <c r="U529" t="s">
        <v>131</v>
      </c>
      <c r="V529">
        <v>1</v>
      </c>
      <c r="W529" t="s">
        <v>1627</v>
      </c>
      <c r="Z529" t="s">
        <v>1628</v>
      </c>
      <c r="AA529" t="s">
        <v>1629</v>
      </c>
      <c r="AB529">
        <v>0</v>
      </c>
      <c r="AC529" t="s">
        <v>1630</v>
      </c>
      <c r="AD529">
        <v>6070820524</v>
      </c>
      <c r="AE529" t="s">
        <v>1619</v>
      </c>
    </row>
    <row r="530" spans="1:31">
      <c r="A530">
        <v>521530</v>
      </c>
      <c r="B530" t="s">
        <v>1610</v>
      </c>
      <c r="C530" t="s">
        <v>1611</v>
      </c>
      <c r="D530" t="s">
        <v>2066</v>
      </c>
      <c r="E530">
        <v>11053138</v>
      </c>
      <c r="F530" t="s">
        <v>2066</v>
      </c>
      <c r="G530" t="s">
        <v>3842</v>
      </c>
      <c r="H530" t="s">
        <v>666</v>
      </c>
      <c r="I530" t="s">
        <v>1614</v>
      </c>
      <c r="L530" t="s">
        <v>3843</v>
      </c>
      <c r="M530">
        <v>3</v>
      </c>
      <c r="N530" t="s">
        <v>3844</v>
      </c>
      <c r="O530" t="s">
        <v>1624</v>
      </c>
      <c r="P530" t="s">
        <v>3845</v>
      </c>
      <c r="Q530">
        <v>123.943708</v>
      </c>
      <c r="R530">
        <v>0.521915</v>
      </c>
      <c r="S530" t="s">
        <v>2262</v>
      </c>
      <c r="T530" t="s">
        <v>131</v>
      </c>
      <c r="U530" t="s">
        <v>131</v>
      </c>
      <c r="V530">
        <v>1</v>
      </c>
      <c r="W530" t="s">
        <v>1627</v>
      </c>
      <c r="Z530" t="s">
        <v>1628</v>
      </c>
      <c r="AA530" t="s">
        <v>1629</v>
      </c>
      <c r="AB530">
        <v>0</v>
      </c>
      <c r="AC530" t="s">
        <v>1630</v>
      </c>
      <c r="AD530">
        <v>6070819964</v>
      </c>
      <c r="AE530" t="s">
        <v>1619</v>
      </c>
    </row>
    <row r="531" spans="1:31">
      <c r="A531">
        <v>521531</v>
      </c>
      <c r="B531" t="s">
        <v>1610</v>
      </c>
      <c r="C531" t="s">
        <v>1611</v>
      </c>
      <c r="D531" t="s">
        <v>2066</v>
      </c>
      <c r="E531">
        <v>11053138</v>
      </c>
      <c r="F531" t="s">
        <v>2066</v>
      </c>
      <c r="G531" t="s">
        <v>3846</v>
      </c>
      <c r="H531" t="s">
        <v>667</v>
      </c>
      <c r="I531" t="s">
        <v>1614</v>
      </c>
      <c r="L531" t="s">
        <v>3847</v>
      </c>
      <c r="M531">
        <v>3</v>
      </c>
      <c r="N531" t="s">
        <v>3848</v>
      </c>
      <c r="O531" t="s">
        <v>1624</v>
      </c>
      <c r="P531" t="s">
        <v>3849</v>
      </c>
      <c r="Q531">
        <v>123.914577</v>
      </c>
      <c r="R531">
        <v>0.530297</v>
      </c>
      <c r="S531" t="s">
        <v>2262</v>
      </c>
      <c r="T531" t="s">
        <v>131</v>
      </c>
      <c r="U531" t="s">
        <v>131</v>
      </c>
      <c r="V531">
        <v>1</v>
      </c>
      <c r="W531" t="s">
        <v>1627</v>
      </c>
      <c r="Z531" t="s">
        <v>1628</v>
      </c>
      <c r="AA531" t="s">
        <v>1629</v>
      </c>
      <c r="AB531">
        <v>0</v>
      </c>
      <c r="AC531" t="s">
        <v>1630</v>
      </c>
      <c r="AD531">
        <v>6070819970</v>
      </c>
      <c r="AE531" t="s">
        <v>1619</v>
      </c>
    </row>
    <row r="532" spans="1:31">
      <c r="A532">
        <v>521532</v>
      </c>
      <c r="B532" t="s">
        <v>1610</v>
      </c>
      <c r="C532" t="s">
        <v>1611</v>
      </c>
      <c r="D532" t="s">
        <v>2066</v>
      </c>
      <c r="E532">
        <v>11053138</v>
      </c>
      <c r="F532" t="s">
        <v>2066</v>
      </c>
      <c r="G532" t="s">
        <v>3850</v>
      </c>
      <c r="H532" t="s">
        <v>668</v>
      </c>
      <c r="I532" t="s">
        <v>1614</v>
      </c>
      <c r="L532" t="s">
        <v>3851</v>
      </c>
      <c r="M532">
        <v>3</v>
      </c>
      <c r="N532" t="s">
        <v>3852</v>
      </c>
      <c r="O532" t="s">
        <v>1624</v>
      </c>
      <c r="P532" t="s">
        <v>3853</v>
      </c>
      <c r="Q532">
        <v>123.906177</v>
      </c>
      <c r="R532">
        <v>0.563047</v>
      </c>
      <c r="S532" t="s">
        <v>2262</v>
      </c>
      <c r="T532" t="s">
        <v>131</v>
      </c>
      <c r="U532" t="s">
        <v>131</v>
      </c>
      <c r="V532">
        <v>1</v>
      </c>
      <c r="W532" t="s">
        <v>1627</v>
      </c>
      <c r="Z532" t="s">
        <v>1628</v>
      </c>
      <c r="AA532" t="s">
        <v>1629</v>
      </c>
      <c r="AB532">
        <v>0</v>
      </c>
      <c r="AC532" t="s">
        <v>1630</v>
      </c>
      <c r="AD532">
        <v>6070819975</v>
      </c>
      <c r="AE532" t="s">
        <v>1619</v>
      </c>
    </row>
    <row r="533" spans="1:31">
      <c r="A533">
        <v>521533</v>
      </c>
      <c r="B533" t="s">
        <v>1610</v>
      </c>
      <c r="C533" t="s">
        <v>1611</v>
      </c>
      <c r="D533" t="s">
        <v>2066</v>
      </c>
      <c r="E533">
        <v>11053138</v>
      </c>
      <c r="F533" t="s">
        <v>2066</v>
      </c>
      <c r="G533" t="s">
        <v>3854</v>
      </c>
      <c r="H533" t="s">
        <v>669</v>
      </c>
      <c r="I533" t="s">
        <v>1614</v>
      </c>
      <c r="L533" t="s">
        <v>3855</v>
      </c>
      <c r="M533">
        <v>3</v>
      </c>
      <c r="N533" t="s">
        <v>3856</v>
      </c>
      <c r="O533" t="s">
        <v>1624</v>
      </c>
      <c r="P533" t="s">
        <v>3857</v>
      </c>
      <c r="Q533">
        <v>123.9592</v>
      </c>
      <c r="R533">
        <v>0.51963</v>
      </c>
      <c r="S533" t="s">
        <v>2262</v>
      </c>
      <c r="T533" t="s">
        <v>131</v>
      </c>
      <c r="U533" t="s">
        <v>131</v>
      </c>
      <c r="V533">
        <v>1</v>
      </c>
      <c r="W533" t="s">
        <v>1627</v>
      </c>
      <c r="Z533" t="s">
        <v>1628</v>
      </c>
      <c r="AA533" t="s">
        <v>1629</v>
      </c>
      <c r="AB533">
        <v>0</v>
      </c>
      <c r="AC533" t="s">
        <v>1647</v>
      </c>
      <c r="AD533">
        <v>6070819977</v>
      </c>
      <c r="AE533" t="s">
        <v>1619</v>
      </c>
    </row>
    <row r="534" spans="1:31">
      <c r="A534">
        <v>521563</v>
      </c>
      <c r="B534" t="s">
        <v>1610</v>
      </c>
      <c r="C534" t="s">
        <v>1611</v>
      </c>
      <c r="D534" t="s">
        <v>1612</v>
      </c>
      <c r="E534">
        <v>11053187</v>
      </c>
      <c r="F534" t="s">
        <v>1612</v>
      </c>
      <c r="G534" t="s">
        <v>3858</v>
      </c>
      <c r="H534" t="s">
        <v>671</v>
      </c>
      <c r="I534" t="s">
        <v>1614</v>
      </c>
      <c r="L534" t="s">
        <v>3859</v>
      </c>
      <c r="M534">
        <v>3</v>
      </c>
      <c r="N534" t="s">
        <v>3860</v>
      </c>
      <c r="O534" t="s">
        <v>1624</v>
      </c>
      <c r="P534" t="s">
        <v>3861</v>
      </c>
      <c r="Q534">
        <v>123.54063</v>
      </c>
      <c r="R534">
        <v>0.8801</v>
      </c>
      <c r="S534" t="s">
        <v>2124</v>
      </c>
      <c r="T534" t="s">
        <v>670</v>
      </c>
      <c r="U534" t="s">
        <v>4</v>
      </c>
      <c r="V534">
        <v>1</v>
      </c>
      <c r="W534" t="s">
        <v>1627</v>
      </c>
      <c r="Z534" t="s">
        <v>1628</v>
      </c>
      <c r="AA534" t="s">
        <v>1629</v>
      </c>
      <c r="AB534">
        <v>0</v>
      </c>
      <c r="AC534" t="s">
        <v>1647</v>
      </c>
      <c r="AD534">
        <v>6070877418</v>
      </c>
      <c r="AE534" t="s">
        <v>1619</v>
      </c>
    </row>
    <row r="535" spans="1:31">
      <c r="A535">
        <v>521564</v>
      </c>
      <c r="B535" t="s">
        <v>1610</v>
      </c>
      <c r="C535" t="s">
        <v>1611</v>
      </c>
      <c r="D535" t="s">
        <v>1612</v>
      </c>
      <c r="E535">
        <v>11053185</v>
      </c>
      <c r="F535" t="s">
        <v>1612</v>
      </c>
      <c r="G535" t="s">
        <v>3862</v>
      </c>
      <c r="H535" t="s">
        <v>673</v>
      </c>
      <c r="I535" t="s">
        <v>1614</v>
      </c>
      <c r="L535" t="s">
        <v>3863</v>
      </c>
      <c r="M535">
        <v>3</v>
      </c>
      <c r="N535" t="s">
        <v>3864</v>
      </c>
      <c r="O535" t="s">
        <v>1624</v>
      </c>
      <c r="P535" t="s">
        <v>3865</v>
      </c>
      <c r="Q535">
        <v>123.14835</v>
      </c>
      <c r="R535">
        <v>0.90855</v>
      </c>
      <c r="S535" t="s">
        <v>2124</v>
      </c>
      <c r="T535" t="s">
        <v>672</v>
      </c>
      <c r="U535" t="s">
        <v>4</v>
      </c>
      <c r="V535">
        <v>1</v>
      </c>
      <c r="W535" t="s">
        <v>1627</v>
      </c>
      <c r="Z535" t="s">
        <v>1628</v>
      </c>
      <c r="AA535" t="s">
        <v>1629</v>
      </c>
      <c r="AB535">
        <v>0</v>
      </c>
      <c r="AC535" t="s">
        <v>1647</v>
      </c>
      <c r="AD535">
        <v>6070877463</v>
      </c>
      <c r="AE535" t="s">
        <v>1619</v>
      </c>
    </row>
    <row r="536" spans="1:31">
      <c r="A536">
        <v>521565</v>
      </c>
      <c r="B536" t="s">
        <v>1610</v>
      </c>
      <c r="C536" t="s">
        <v>1611</v>
      </c>
      <c r="D536" t="s">
        <v>1612</v>
      </c>
      <c r="E536">
        <v>11053185</v>
      </c>
      <c r="F536" t="s">
        <v>1612</v>
      </c>
      <c r="G536" t="s">
        <v>3866</v>
      </c>
      <c r="H536" t="s">
        <v>674</v>
      </c>
      <c r="I536" t="s">
        <v>1614</v>
      </c>
      <c r="L536" t="s">
        <v>3867</v>
      </c>
      <c r="M536">
        <v>3</v>
      </c>
      <c r="N536" t="s">
        <v>3868</v>
      </c>
      <c r="O536" t="s">
        <v>1624</v>
      </c>
      <c r="P536" t="s">
        <v>3869</v>
      </c>
      <c r="Q536">
        <v>123.12798</v>
      </c>
      <c r="R536">
        <v>0.92313</v>
      </c>
      <c r="S536" t="s">
        <v>663</v>
      </c>
      <c r="T536" t="s">
        <v>663</v>
      </c>
      <c r="U536" t="s">
        <v>4</v>
      </c>
      <c r="V536">
        <v>1</v>
      </c>
      <c r="W536" t="s">
        <v>1627</v>
      </c>
      <c r="Z536" t="s">
        <v>1628</v>
      </c>
      <c r="AA536" t="s">
        <v>1629</v>
      </c>
      <c r="AB536">
        <v>0</v>
      </c>
      <c r="AC536" t="s">
        <v>1647</v>
      </c>
      <c r="AD536">
        <v>6070877469</v>
      </c>
      <c r="AE536" t="s">
        <v>1619</v>
      </c>
    </row>
    <row r="537" spans="1:31">
      <c r="A537">
        <v>521566</v>
      </c>
      <c r="B537" t="s">
        <v>1610</v>
      </c>
      <c r="C537" t="s">
        <v>1611</v>
      </c>
      <c r="D537" t="s">
        <v>1924</v>
      </c>
      <c r="E537">
        <v>11053154</v>
      </c>
      <c r="F537" t="s">
        <v>1924</v>
      </c>
      <c r="G537" t="s">
        <v>3870</v>
      </c>
      <c r="H537" t="s">
        <v>675</v>
      </c>
      <c r="I537" t="s">
        <v>1614</v>
      </c>
      <c r="L537" t="s">
        <v>3871</v>
      </c>
      <c r="M537">
        <v>3</v>
      </c>
      <c r="N537" t="s">
        <v>3872</v>
      </c>
      <c r="O537" t="s">
        <v>1624</v>
      </c>
      <c r="P537" t="s">
        <v>3873</v>
      </c>
      <c r="Q537">
        <v>124.3164841316</v>
      </c>
      <c r="R537">
        <v>0.718672649</v>
      </c>
      <c r="S537" t="s">
        <v>3874</v>
      </c>
      <c r="T537" t="s">
        <v>462</v>
      </c>
      <c r="U537" t="s">
        <v>132</v>
      </c>
      <c r="V537">
        <v>1</v>
      </c>
      <c r="W537" t="s">
        <v>1627</v>
      </c>
      <c r="Z537" t="s">
        <v>1628</v>
      </c>
      <c r="AA537" t="s">
        <v>1629</v>
      </c>
      <c r="AB537">
        <v>0</v>
      </c>
      <c r="AC537" t="s">
        <v>1647</v>
      </c>
      <c r="AD537">
        <v>6070904250</v>
      </c>
      <c r="AE537" t="s">
        <v>1619</v>
      </c>
    </row>
    <row r="538" spans="1:31">
      <c r="A538">
        <v>521567</v>
      </c>
      <c r="B538" t="s">
        <v>1610</v>
      </c>
      <c r="C538" t="s">
        <v>1611</v>
      </c>
      <c r="D538" t="s">
        <v>1612</v>
      </c>
      <c r="E538">
        <v>11053187</v>
      </c>
      <c r="F538" t="s">
        <v>1612</v>
      </c>
      <c r="G538" t="s">
        <v>3875</v>
      </c>
      <c r="H538" t="s">
        <v>677</v>
      </c>
      <c r="I538" t="s">
        <v>1614</v>
      </c>
      <c r="L538" t="s">
        <v>3876</v>
      </c>
      <c r="M538">
        <v>3</v>
      </c>
      <c r="N538" t="s">
        <v>3877</v>
      </c>
      <c r="O538" t="s">
        <v>1624</v>
      </c>
      <c r="P538" t="s">
        <v>3878</v>
      </c>
      <c r="Q538">
        <v>123.34128</v>
      </c>
      <c r="R538">
        <v>0.90247</v>
      </c>
      <c r="S538" t="s">
        <v>2124</v>
      </c>
      <c r="T538" t="s">
        <v>676</v>
      </c>
      <c r="U538" t="s">
        <v>4</v>
      </c>
      <c r="V538">
        <v>1</v>
      </c>
      <c r="W538" t="s">
        <v>1627</v>
      </c>
      <c r="Z538" t="s">
        <v>1628</v>
      </c>
      <c r="AA538" t="s">
        <v>1629</v>
      </c>
      <c r="AB538">
        <v>0</v>
      </c>
      <c r="AC538" t="s">
        <v>1647</v>
      </c>
      <c r="AD538">
        <v>6070877471</v>
      </c>
      <c r="AE538" t="s">
        <v>1619</v>
      </c>
    </row>
    <row r="539" spans="1:31">
      <c r="A539">
        <v>521568</v>
      </c>
      <c r="B539" t="s">
        <v>1610</v>
      </c>
      <c r="C539" t="s">
        <v>1611</v>
      </c>
      <c r="D539" t="s">
        <v>1612</v>
      </c>
      <c r="E539">
        <v>11053187</v>
      </c>
      <c r="F539" t="s">
        <v>1612</v>
      </c>
      <c r="G539" t="s">
        <v>3879</v>
      </c>
      <c r="H539" t="s">
        <v>679</v>
      </c>
      <c r="I539" t="s">
        <v>1614</v>
      </c>
      <c r="L539" t="s">
        <v>3880</v>
      </c>
      <c r="M539">
        <v>3</v>
      </c>
      <c r="N539" t="s">
        <v>3881</v>
      </c>
      <c r="O539" t="s">
        <v>1624</v>
      </c>
      <c r="P539" t="s">
        <v>3882</v>
      </c>
      <c r="Q539">
        <v>123.36082</v>
      </c>
      <c r="R539">
        <v>0.89673</v>
      </c>
      <c r="S539" t="s">
        <v>2124</v>
      </c>
      <c r="T539" t="s">
        <v>678</v>
      </c>
      <c r="U539" t="s">
        <v>4</v>
      </c>
      <c r="V539">
        <v>1</v>
      </c>
      <c r="W539" t="s">
        <v>1627</v>
      </c>
      <c r="Z539" t="s">
        <v>1628</v>
      </c>
      <c r="AA539" t="s">
        <v>1629</v>
      </c>
      <c r="AB539">
        <v>0</v>
      </c>
      <c r="AC539" t="s">
        <v>1647</v>
      </c>
      <c r="AD539">
        <v>6070877473</v>
      </c>
      <c r="AE539" t="s">
        <v>1619</v>
      </c>
    </row>
    <row r="540" spans="1:31">
      <c r="A540">
        <v>521569</v>
      </c>
      <c r="B540" t="s">
        <v>1610</v>
      </c>
      <c r="C540" t="s">
        <v>1611</v>
      </c>
      <c r="D540" t="s">
        <v>1612</v>
      </c>
      <c r="E540">
        <v>11053187</v>
      </c>
      <c r="F540" t="s">
        <v>1612</v>
      </c>
      <c r="G540" t="s">
        <v>3883</v>
      </c>
      <c r="H540" t="s">
        <v>680</v>
      </c>
      <c r="I540" t="s">
        <v>1614</v>
      </c>
      <c r="L540" t="s">
        <v>3884</v>
      </c>
      <c r="M540">
        <v>3</v>
      </c>
      <c r="N540" t="s">
        <v>3885</v>
      </c>
      <c r="O540" t="s">
        <v>1624</v>
      </c>
      <c r="P540" t="s">
        <v>3886</v>
      </c>
      <c r="Q540">
        <v>123.45573</v>
      </c>
      <c r="R540">
        <v>0.88923</v>
      </c>
      <c r="S540" t="s">
        <v>2124</v>
      </c>
      <c r="T540" t="s">
        <v>605</v>
      </c>
      <c r="U540" t="s">
        <v>4</v>
      </c>
      <c r="V540">
        <v>1</v>
      </c>
      <c r="W540" t="s">
        <v>1627</v>
      </c>
      <c r="Z540" t="s">
        <v>1628</v>
      </c>
      <c r="AA540" t="s">
        <v>1629</v>
      </c>
      <c r="AB540">
        <v>0</v>
      </c>
      <c r="AC540" t="s">
        <v>1647</v>
      </c>
      <c r="AD540">
        <v>6070877485</v>
      </c>
      <c r="AE540" t="s">
        <v>1619</v>
      </c>
    </row>
    <row r="541" spans="1:31">
      <c r="A541">
        <v>521570</v>
      </c>
      <c r="B541" t="s">
        <v>1610</v>
      </c>
      <c r="C541" t="s">
        <v>1611</v>
      </c>
      <c r="D541" t="s">
        <v>1924</v>
      </c>
      <c r="E541">
        <v>11053154</v>
      </c>
      <c r="F541" t="s">
        <v>1924</v>
      </c>
      <c r="G541" t="s">
        <v>3887</v>
      </c>
      <c r="H541" t="s">
        <v>681</v>
      </c>
      <c r="I541" t="s">
        <v>1614</v>
      </c>
      <c r="L541" t="s">
        <v>3888</v>
      </c>
      <c r="M541">
        <v>2</v>
      </c>
      <c r="N541" t="s">
        <v>3889</v>
      </c>
      <c r="O541" t="s">
        <v>1624</v>
      </c>
      <c r="P541" t="s">
        <v>3890</v>
      </c>
      <c r="Q541">
        <v>124.324669</v>
      </c>
      <c r="R541">
        <v>0.723728</v>
      </c>
      <c r="S541" t="s">
        <v>3471</v>
      </c>
      <c r="T541" t="s">
        <v>462</v>
      </c>
      <c r="U541" t="s">
        <v>132</v>
      </c>
      <c r="V541">
        <v>1</v>
      </c>
      <c r="W541" t="s">
        <v>1627</v>
      </c>
      <c r="Z541" t="s">
        <v>1628</v>
      </c>
      <c r="AA541" t="s">
        <v>1629</v>
      </c>
      <c r="AB541">
        <v>0</v>
      </c>
      <c r="AC541" t="s">
        <v>1647</v>
      </c>
      <c r="AD541">
        <v>6070904260</v>
      </c>
      <c r="AE541" t="s">
        <v>1619</v>
      </c>
    </row>
    <row r="542" spans="1:31">
      <c r="A542">
        <v>521571</v>
      </c>
      <c r="B542" t="s">
        <v>1610</v>
      </c>
      <c r="C542" t="s">
        <v>1611</v>
      </c>
      <c r="D542" t="s">
        <v>1924</v>
      </c>
      <c r="E542">
        <v>11053154</v>
      </c>
      <c r="F542" t="s">
        <v>1924</v>
      </c>
      <c r="G542" t="s">
        <v>3891</v>
      </c>
      <c r="H542" t="s">
        <v>682</v>
      </c>
      <c r="I542" t="s">
        <v>1614</v>
      </c>
      <c r="L542" t="s">
        <v>3892</v>
      </c>
      <c r="M542">
        <v>2</v>
      </c>
      <c r="N542" t="s">
        <v>3893</v>
      </c>
      <c r="O542" t="s">
        <v>1624</v>
      </c>
      <c r="P542" t="s">
        <v>3894</v>
      </c>
      <c r="Q542">
        <v>124.317015</v>
      </c>
      <c r="R542">
        <v>0.746133</v>
      </c>
      <c r="S542" t="s">
        <v>3363</v>
      </c>
      <c r="T542" t="s">
        <v>446</v>
      </c>
      <c r="U542" t="s">
        <v>132</v>
      </c>
      <c r="V542">
        <v>1</v>
      </c>
      <c r="W542" t="s">
        <v>1627</v>
      </c>
      <c r="Z542" t="s">
        <v>1628</v>
      </c>
      <c r="AA542" t="s">
        <v>1629</v>
      </c>
      <c r="AB542">
        <v>0</v>
      </c>
      <c r="AC542" t="s">
        <v>1647</v>
      </c>
      <c r="AD542">
        <v>6070904262</v>
      </c>
      <c r="AE542" t="s">
        <v>1619</v>
      </c>
    </row>
    <row r="543" spans="1:31">
      <c r="A543">
        <v>521572</v>
      </c>
      <c r="B543" t="s">
        <v>1610</v>
      </c>
      <c r="C543" t="s">
        <v>1611</v>
      </c>
      <c r="D543" t="s">
        <v>1612</v>
      </c>
      <c r="E543">
        <v>11053187</v>
      </c>
      <c r="F543" t="s">
        <v>1612</v>
      </c>
      <c r="G543" t="s">
        <v>3895</v>
      </c>
      <c r="H543" t="s">
        <v>684</v>
      </c>
      <c r="I543" t="s">
        <v>1614</v>
      </c>
      <c r="L543" t="s">
        <v>3896</v>
      </c>
      <c r="M543">
        <v>3</v>
      </c>
      <c r="N543" t="s">
        <v>3897</v>
      </c>
      <c r="O543" t="s">
        <v>1624</v>
      </c>
      <c r="P543" t="s">
        <v>3898</v>
      </c>
      <c r="Q543">
        <v>123.49612</v>
      </c>
      <c r="R543">
        <v>0.8821</v>
      </c>
      <c r="S543" t="s">
        <v>2124</v>
      </c>
      <c r="T543" t="s">
        <v>683</v>
      </c>
      <c r="U543" t="s">
        <v>4</v>
      </c>
      <c r="V543">
        <v>1</v>
      </c>
      <c r="W543" t="s">
        <v>1627</v>
      </c>
      <c r="Z543" t="s">
        <v>1628</v>
      </c>
      <c r="AA543" t="s">
        <v>1629</v>
      </c>
      <c r="AB543">
        <v>0</v>
      </c>
      <c r="AC543" t="s">
        <v>1630</v>
      </c>
      <c r="AD543">
        <v>6070877495</v>
      </c>
      <c r="AE543" t="s">
        <v>1619</v>
      </c>
    </row>
    <row r="544" spans="1:31">
      <c r="A544">
        <v>521573</v>
      </c>
      <c r="B544" t="s">
        <v>1610</v>
      </c>
      <c r="C544" t="s">
        <v>1611</v>
      </c>
      <c r="D544" t="s">
        <v>1612</v>
      </c>
      <c r="E544">
        <v>11053187</v>
      </c>
      <c r="F544" t="s">
        <v>1612</v>
      </c>
      <c r="G544" t="s">
        <v>3899</v>
      </c>
      <c r="H544" t="s">
        <v>685</v>
      </c>
      <c r="I544" t="s">
        <v>1614</v>
      </c>
      <c r="L544" t="s">
        <v>3900</v>
      </c>
      <c r="M544">
        <v>3</v>
      </c>
      <c r="N544" t="s">
        <v>3901</v>
      </c>
      <c r="O544" t="s">
        <v>1624</v>
      </c>
      <c r="P544" t="s">
        <v>3902</v>
      </c>
      <c r="Q544">
        <v>123.4992</v>
      </c>
      <c r="R544">
        <v>0.88202</v>
      </c>
      <c r="S544" t="s">
        <v>2124</v>
      </c>
      <c r="T544" t="s">
        <v>683</v>
      </c>
      <c r="U544" t="s">
        <v>4</v>
      </c>
      <c r="V544">
        <v>1</v>
      </c>
      <c r="W544" t="s">
        <v>1627</v>
      </c>
      <c r="Z544" t="s">
        <v>1628</v>
      </c>
      <c r="AA544" t="s">
        <v>1629</v>
      </c>
      <c r="AB544">
        <v>0</v>
      </c>
      <c r="AC544" t="s">
        <v>1630</v>
      </c>
      <c r="AD544">
        <v>6070877496</v>
      </c>
      <c r="AE544" t="s">
        <v>1619</v>
      </c>
    </row>
    <row r="545" spans="1:31">
      <c r="A545">
        <v>521574</v>
      </c>
      <c r="B545" t="s">
        <v>1610</v>
      </c>
      <c r="C545" t="s">
        <v>1611</v>
      </c>
      <c r="D545" t="s">
        <v>1924</v>
      </c>
      <c r="E545">
        <v>11053151</v>
      </c>
      <c r="F545" t="s">
        <v>1924</v>
      </c>
      <c r="G545" t="s">
        <v>3903</v>
      </c>
      <c r="H545" t="s">
        <v>687</v>
      </c>
      <c r="I545" t="s">
        <v>1614</v>
      </c>
      <c r="L545" t="s">
        <v>3904</v>
      </c>
      <c r="M545">
        <v>3</v>
      </c>
      <c r="N545" t="s">
        <v>3905</v>
      </c>
      <c r="O545" t="s">
        <v>1624</v>
      </c>
      <c r="P545" t="s">
        <v>3906</v>
      </c>
      <c r="Q545">
        <v>124.281844</v>
      </c>
      <c r="R545">
        <v>0.725424</v>
      </c>
      <c r="S545" t="s">
        <v>2124</v>
      </c>
      <c r="T545" t="s">
        <v>686</v>
      </c>
      <c r="U545" t="s">
        <v>132</v>
      </c>
      <c r="V545">
        <v>1</v>
      </c>
      <c r="W545" t="s">
        <v>1627</v>
      </c>
      <c r="Z545" t="s">
        <v>1628</v>
      </c>
      <c r="AA545" t="s">
        <v>1629</v>
      </c>
      <c r="AB545">
        <v>0</v>
      </c>
      <c r="AC545" t="s">
        <v>1630</v>
      </c>
      <c r="AD545">
        <v>6070904315</v>
      </c>
      <c r="AE545" t="s">
        <v>1619</v>
      </c>
    </row>
    <row r="546" spans="1:31">
      <c r="A546">
        <v>521575</v>
      </c>
      <c r="B546" t="s">
        <v>1610</v>
      </c>
      <c r="C546" t="s">
        <v>1611</v>
      </c>
      <c r="D546" t="s">
        <v>1924</v>
      </c>
      <c r="E546">
        <v>11053151</v>
      </c>
      <c r="F546" t="s">
        <v>1924</v>
      </c>
      <c r="G546" t="s">
        <v>3907</v>
      </c>
      <c r="H546" t="s">
        <v>688</v>
      </c>
      <c r="I546" t="s">
        <v>1614</v>
      </c>
      <c r="L546" t="s">
        <v>3908</v>
      </c>
      <c r="M546">
        <v>3</v>
      </c>
      <c r="N546" t="s">
        <v>3909</v>
      </c>
      <c r="O546" t="s">
        <v>1624</v>
      </c>
      <c r="P546" t="s">
        <v>3910</v>
      </c>
      <c r="Q546">
        <v>124.281991</v>
      </c>
      <c r="R546">
        <v>0.7254</v>
      </c>
      <c r="S546" t="s">
        <v>2124</v>
      </c>
      <c r="T546" t="s">
        <v>686</v>
      </c>
      <c r="U546" t="s">
        <v>132</v>
      </c>
      <c r="V546">
        <v>1</v>
      </c>
      <c r="W546" t="s">
        <v>1627</v>
      </c>
      <c r="Z546" t="s">
        <v>1628</v>
      </c>
      <c r="AA546" t="s">
        <v>1629</v>
      </c>
      <c r="AB546">
        <v>0</v>
      </c>
      <c r="AC546" t="s">
        <v>1647</v>
      </c>
      <c r="AD546">
        <v>6070904316</v>
      </c>
      <c r="AE546" t="s">
        <v>1619</v>
      </c>
    </row>
    <row r="547" spans="1:31">
      <c r="A547">
        <v>521576</v>
      </c>
      <c r="B547" t="s">
        <v>1610</v>
      </c>
      <c r="C547" t="s">
        <v>1611</v>
      </c>
      <c r="D547" t="s">
        <v>1924</v>
      </c>
      <c r="E547">
        <v>11053152</v>
      </c>
      <c r="F547" t="s">
        <v>1924</v>
      </c>
      <c r="G547" t="s">
        <v>3911</v>
      </c>
      <c r="H547" t="s">
        <v>689</v>
      </c>
      <c r="I547" t="s">
        <v>1614</v>
      </c>
      <c r="L547" t="s">
        <v>3912</v>
      </c>
      <c r="M547">
        <v>3</v>
      </c>
      <c r="N547" t="s">
        <v>3913</v>
      </c>
      <c r="O547" t="s">
        <v>1624</v>
      </c>
      <c r="P547" t="s">
        <v>3914</v>
      </c>
      <c r="Q547">
        <v>124.204933</v>
      </c>
      <c r="R547">
        <v>0.809545</v>
      </c>
      <c r="S547" t="s">
        <v>3652</v>
      </c>
      <c r="T547" t="s">
        <v>132</v>
      </c>
      <c r="U547" t="s">
        <v>132</v>
      </c>
      <c r="V547">
        <v>1</v>
      </c>
      <c r="W547" t="s">
        <v>1627</v>
      </c>
      <c r="Z547" t="s">
        <v>1628</v>
      </c>
      <c r="AA547" t="s">
        <v>1629</v>
      </c>
      <c r="AB547">
        <v>0</v>
      </c>
      <c r="AC547" t="s">
        <v>1630</v>
      </c>
      <c r="AD547">
        <v>6070904356</v>
      </c>
      <c r="AE547" t="s">
        <v>1619</v>
      </c>
    </row>
    <row r="548" spans="1:31">
      <c r="A548">
        <v>521577</v>
      </c>
      <c r="B548" t="s">
        <v>1610</v>
      </c>
      <c r="C548" t="s">
        <v>1611</v>
      </c>
      <c r="D548" t="s">
        <v>1924</v>
      </c>
      <c r="E548">
        <v>11053152</v>
      </c>
      <c r="F548" t="s">
        <v>1924</v>
      </c>
      <c r="G548" t="s">
        <v>3915</v>
      </c>
      <c r="H548" t="s">
        <v>690</v>
      </c>
      <c r="I548" t="s">
        <v>1614</v>
      </c>
      <c r="L548" t="s">
        <v>3916</v>
      </c>
      <c r="M548">
        <v>3</v>
      </c>
      <c r="N548" t="s">
        <v>3917</v>
      </c>
      <c r="O548" t="s">
        <v>1624</v>
      </c>
      <c r="P548" t="s">
        <v>3918</v>
      </c>
      <c r="Q548">
        <v>124.298941</v>
      </c>
      <c r="R548">
        <v>0.773998</v>
      </c>
      <c r="S548" t="s">
        <v>3919</v>
      </c>
      <c r="T548" t="s">
        <v>528</v>
      </c>
      <c r="U548" t="s">
        <v>132</v>
      </c>
      <c r="V548">
        <v>1</v>
      </c>
      <c r="W548" t="s">
        <v>1627</v>
      </c>
      <c r="Z548" t="s">
        <v>1628</v>
      </c>
      <c r="AA548" t="s">
        <v>1629</v>
      </c>
      <c r="AB548">
        <v>0</v>
      </c>
      <c r="AC548" t="s">
        <v>1630</v>
      </c>
      <c r="AD548">
        <v>6070904364</v>
      </c>
      <c r="AE548" t="s">
        <v>1619</v>
      </c>
    </row>
    <row r="549" spans="1:31">
      <c r="A549">
        <v>521578</v>
      </c>
      <c r="B549" t="s">
        <v>1610</v>
      </c>
      <c r="C549" t="s">
        <v>1611</v>
      </c>
      <c r="D549" t="s">
        <v>1924</v>
      </c>
      <c r="E549">
        <v>11053152</v>
      </c>
      <c r="F549" t="s">
        <v>1924</v>
      </c>
      <c r="G549" t="s">
        <v>3920</v>
      </c>
      <c r="H549" t="s">
        <v>691</v>
      </c>
      <c r="I549" t="s">
        <v>1614</v>
      </c>
      <c r="L549" t="s">
        <v>3921</v>
      </c>
      <c r="M549">
        <v>3</v>
      </c>
      <c r="N549" t="s">
        <v>3922</v>
      </c>
      <c r="O549" t="s">
        <v>1624</v>
      </c>
      <c r="P549" t="s">
        <v>3923</v>
      </c>
      <c r="Q549">
        <v>124.303637</v>
      </c>
      <c r="R549">
        <v>0.769013</v>
      </c>
      <c r="S549" t="s">
        <v>3924</v>
      </c>
      <c r="T549" t="s">
        <v>528</v>
      </c>
      <c r="U549" t="s">
        <v>132</v>
      </c>
      <c r="V549">
        <v>1</v>
      </c>
      <c r="W549" t="s">
        <v>1627</v>
      </c>
      <c r="Z549" t="s">
        <v>1628</v>
      </c>
      <c r="AA549" t="s">
        <v>1629</v>
      </c>
      <c r="AB549">
        <v>0</v>
      </c>
      <c r="AC549" t="s">
        <v>1647</v>
      </c>
      <c r="AD549">
        <v>6070904367</v>
      </c>
      <c r="AE549" t="s">
        <v>1619</v>
      </c>
    </row>
    <row r="550" spans="1:31">
      <c r="A550">
        <v>521579</v>
      </c>
      <c r="B550" t="s">
        <v>1610</v>
      </c>
      <c r="C550" t="s">
        <v>1611</v>
      </c>
      <c r="D550" t="s">
        <v>1924</v>
      </c>
      <c r="E550">
        <v>11053152</v>
      </c>
      <c r="F550" t="s">
        <v>1924</v>
      </c>
      <c r="G550" t="s">
        <v>3925</v>
      </c>
      <c r="H550" t="s">
        <v>692</v>
      </c>
      <c r="I550" t="s">
        <v>1614</v>
      </c>
      <c r="L550" t="s">
        <v>3926</v>
      </c>
      <c r="M550">
        <v>3</v>
      </c>
      <c r="N550" t="s">
        <v>3927</v>
      </c>
      <c r="O550" t="s">
        <v>1624</v>
      </c>
      <c r="P550" t="s">
        <v>3928</v>
      </c>
      <c r="Q550">
        <v>124.300676</v>
      </c>
      <c r="R550">
        <v>0.76211</v>
      </c>
      <c r="S550" t="s">
        <v>3304</v>
      </c>
      <c r="T550" t="s">
        <v>410</v>
      </c>
      <c r="U550" t="s">
        <v>132</v>
      </c>
      <c r="V550">
        <v>1</v>
      </c>
      <c r="W550" t="s">
        <v>1627</v>
      </c>
      <c r="Z550" t="s">
        <v>1628</v>
      </c>
      <c r="AA550" t="s">
        <v>1629</v>
      </c>
      <c r="AB550">
        <v>0</v>
      </c>
      <c r="AC550" t="s">
        <v>1647</v>
      </c>
      <c r="AD550">
        <v>6070904372</v>
      </c>
      <c r="AE550" t="s">
        <v>1619</v>
      </c>
    </row>
    <row r="551" spans="1:31">
      <c r="A551">
        <v>521580</v>
      </c>
      <c r="B551" t="s">
        <v>1610</v>
      </c>
      <c r="C551" t="s">
        <v>1611</v>
      </c>
      <c r="D551" t="s">
        <v>1924</v>
      </c>
      <c r="E551">
        <v>11053152</v>
      </c>
      <c r="F551" t="s">
        <v>1924</v>
      </c>
      <c r="G551" t="s">
        <v>3929</v>
      </c>
      <c r="H551" t="s">
        <v>693</v>
      </c>
      <c r="I551" t="s">
        <v>1614</v>
      </c>
      <c r="L551" t="s">
        <v>3930</v>
      </c>
      <c r="M551">
        <v>3</v>
      </c>
      <c r="N551" t="s">
        <v>3931</v>
      </c>
      <c r="O551" t="s">
        <v>1624</v>
      </c>
      <c r="P551" t="s">
        <v>3932</v>
      </c>
      <c r="Q551">
        <v>124.302917</v>
      </c>
      <c r="R551">
        <v>0.75765</v>
      </c>
      <c r="S551" t="s">
        <v>3304</v>
      </c>
      <c r="T551" t="s">
        <v>410</v>
      </c>
      <c r="U551" t="s">
        <v>132</v>
      </c>
      <c r="V551">
        <v>1</v>
      </c>
      <c r="W551" t="s">
        <v>1627</v>
      </c>
      <c r="Z551" t="s">
        <v>1628</v>
      </c>
      <c r="AA551" t="s">
        <v>1629</v>
      </c>
      <c r="AB551">
        <v>0</v>
      </c>
      <c r="AC551" t="s">
        <v>1630</v>
      </c>
      <c r="AD551">
        <v>6070904373</v>
      </c>
      <c r="AE551" t="s">
        <v>1619</v>
      </c>
    </row>
    <row r="552" spans="1:31">
      <c r="A552">
        <v>521581</v>
      </c>
      <c r="B552" t="s">
        <v>1610</v>
      </c>
      <c r="C552" t="s">
        <v>1611</v>
      </c>
      <c r="D552" t="s">
        <v>1924</v>
      </c>
      <c r="E552">
        <v>11053154</v>
      </c>
      <c r="F552" t="s">
        <v>1924</v>
      </c>
      <c r="G552" t="s">
        <v>3933</v>
      </c>
      <c r="H552" t="s">
        <v>694</v>
      </c>
      <c r="I552" t="s">
        <v>1614</v>
      </c>
      <c r="L552" t="s">
        <v>3934</v>
      </c>
      <c r="M552">
        <v>2</v>
      </c>
      <c r="N552" t="s">
        <v>3935</v>
      </c>
      <c r="O552" t="s">
        <v>1624</v>
      </c>
      <c r="P552" t="s">
        <v>3936</v>
      </c>
      <c r="Q552">
        <v>124.314906</v>
      </c>
      <c r="R552">
        <v>0.734523</v>
      </c>
      <c r="S552" t="s">
        <v>3604</v>
      </c>
      <c r="T552" t="s">
        <v>462</v>
      </c>
      <c r="U552" t="s">
        <v>132</v>
      </c>
      <c r="V552">
        <v>1</v>
      </c>
      <c r="W552" t="s">
        <v>1627</v>
      </c>
      <c r="Z552" t="s">
        <v>1628</v>
      </c>
      <c r="AA552" t="s">
        <v>1629</v>
      </c>
      <c r="AB552">
        <v>0</v>
      </c>
      <c r="AC552" t="s">
        <v>1647</v>
      </c>
      <c r="AD552">
        <v>6070904451</v>
      </c>
      <c r="AE552" t="s">
        <v>1619</v>
      </c>
    </row>
    <row r="553" spans="1:31">
      <c r="A553">
        <v>521582</v>
      </c>
      <c r="B553" t="s">
        <v>1610</v>
      </c>
      <c r="C553" t="s">
        <v>1611</v>
      </c>
      <c r="D553" t="s">
        <v>1924</v>
      </c>
      <c r="E553">
        <v>11053154</v>
      </c>
      <c r="F553" t="s">
        <v>1924</v>
      </c>
      <c r="G553" t="s">
        <v>3937</v>
      </c>
      <c r="H553" t="s">
        <v>695</v>
      </c>
      <c r="I553" t="s">
        <v>1614</v>
      </c>
      <c r="L553" t="s">
        <v>3938</v>
      </c>
      <c r="M553">
        <v>3</v>
      </c>
      <c r="N553" t="s">
        <v>3939</v>
      </c>
      <c r="O553" t="s">
        <v>1624</v>
      </c>
      <c r="P553" t="s">
        <v>3940</v>
      </c>
      <c r="Q553">
        <v>124.314468</v>
      </c>
      <c r="R553">
        <v>0.729553</v>
      </c>
      <c r="S553" t="s">
        <v>3941</v>
      </c>
      <c r="T553" t="s">
        <v>462</v>
      </c>
      <c r="U553" t="s">
        <v>132</v>
      </c>
      <c r="V553">
        <v>1</v>
      </c>
      <c r="W553" t="s">
        <v>1627</v>
      </c>
      <c r="Z553" t="s">
        <v>1628</v>
      </c>
      <c r="AA553" t="s">
        <v>1629</v>
      </c>
      <c r="AB553">
        <v>0</v>
      </c>
      <c r="AC553" t="s">
        <v>1630</v>
      </c>
      <c r="AD553">
        <v>6070904454</v>
      </c>
      <c r="AE553" t="s">
        <v>1619</v>
      </c>
    </row>
    <row r="554" spans="1:31">
      <c r="A554">
        <v>521584</v>
      </c>
      <c r="B554" t="s">
        <v>1610</v>
      </c>
      <c r="C554" t="s">
        <v>1611</v>
      </c>
      <c r="D554" t="s">
        <v>2066</v>
      </c>
      <c r="E554">
        <v>11053174</v>
      </c>
      <c r="F554" t="s">
        <v>2066</v>
      </c>
      <c r="G554" t="s">
        <v>3942</v>
      </c>
      <c r="H554" t="s">
        <v>696</v>
      </c>
      <c r="I554" t="s">
        <v>1614</v>
      </c>
      <c r="L554" t="s">
        <v>3943</v>
      </c>
      <c r="M554">
        <v>3</v>
      </c>
      <c r="N554" t="s">
        <v>3944</v>
      </c>
      <c r="O554" t="s">
        <v>1624</v>
      </c>
      <c r="P554" t="s">
        <v>3945</v>
      </c>
      <c r="Q554">
        <v>124.0832</v>
      </c>
      <c r="R554">
        <v>0.57369</v>
      </c>
      <c r="S554" t="s">
        <v>2262</v>
      </c>
      <c r="T554" t="s">
        <v>131</v>
      </c>
      <c r="U554" t="s">
        <v>131</v>
      </c>
      <c r="V554">
        <v>1</v>
      </c>
      <c r="W554" t="s">
        <v>1627</v>
      </c>
      <c r="Z554" t="s">
        <v>1628</v>
      </c>
      <c r="AA554" t="s">
        <v>1629</v>
      </c>
      <c r="AB554">
        <v>0</v>
      </c>
      <c r="AC554" t="s">
        <v>1647</v>
      </c>
      <c r="AD554">
        <v>6070819807</v>
      </c>
      <c r="AE554" t="s">
        <v>1619</v>
      </c>
    </row>
    <row r="555" spans="1:31">
      <c r="A555">
        <v>521585</v>
      </c>
      <c r="B555" t="s">
        <v>1610</v>
      </c>
      <c r="C555" t="s">
        <v>1611</v>
      </c>
      <c r="D555" t="s">
        <v>2066</v>
      </c>
      <c r="E555">
        <v>11053174</v>
      </c>
      <c r="F555" t="s">
        <v>2066</v>
      </c>
      <c r="G555" t="s">
        <v>3946</v>
      </c>
      <c r="H555" t="s">
        <v>697</v>
      </c>
      <c r="I555" t="s">
        <v>1614</v>
      </c>
      <c r="L555" t="s">
        <v>3947</v>
      </c>
      <c r="M555">
        <v>3</v>
      </c>
      <c r="N555" t="s">
        <v>3948</v>
      </c>
      <c r="O555" t="s">
        <v>1624</v>
      </c>
      <c r="P555" t="s">
        <v>3949</v>
      </c>
      <c r="Q555">
        <v>123.9788</v>
      </c>
      <c r="R555">
        <v>0.56986</v>
      </c>
      <c r="S555" t="s">
        <v>2262</v>
      </c>
      <c r="T555" t="s">
        <v>131</v>
      </c>
      <c r="U555" t="s">
        <v>131</v>
      </c>
      <c r="V555">
        <v>1</v>
      </c>
      <c r="W555" t="s">
        <v>1627</v>
      </c>
      <c r="Z555" t="s">
        <v>1628</v>
      </c>
      <c r="AA555" t="s">
        <v>1629</v>
      </c>
      <c r="AB555">
        <v>0</v>
      </c>
      <c r="AC555" t="s">
        <v>1647</v>
      </c>
      <c r="AD555">
        <v>6070819851</v>
      </c>
      <c r="AE555" t="s">
        <v>1619</v>
      </c>
    </row>
    <row r="556" spans="1:31">
      <c r="A556">
        <v>521586</v>
      </c>
      <c r="B556" t="s">
        <v>1610</v>
      </c>
      <c r="C556" t="s">
        <v>1611</v>
      </c>
      <c r="D556" t="s">
        <v>2066</v>
      </c>
      <c r="E556">
        <v>11053174</v>
      </c>
      <c r="F556" t="s">
        <v>2066</v>
      </c>
      <c r="G556" t="s">
        <v>3950</v>
      </c>
      <c r="H556" t="s">
        <v>698</v>
      </c>
      <c r="I556" t="s">
        <v>1614</v>
      </c>
      <c r="L556" t="s">
        <v>3951</v>
      </c>
      <c r="M556">
        <v>3</v>
      </c>
      <c r="N556" t="s">
        <v>3952</v>
      </c>
      <c r="O556" t="s">
        <v>1624</v>
      </c>
      <c r="P556" t="s">
        <v>3953</v>
      </c>
      <c r="Q556">
        <v>123.9591</v>
      </c>
      <c r="R556">
        <v>0.5551</v>
      </c>
      <c r="S556" t="s">
        <v>2262</v>
      </c>
      <c r="T556" t="s">
        <v>131</v>
      </c>
      <c r="U556" t="s">
        <v>131</v>
      </c>
      <c r="V556">
        <v>1</v>
      </c>
      <c r="W556" t="s">
        <v>1627</v>
      </c>
      <c r="Z556" t="s">
        <v>1628</v>
      </c>
      <c r="AA556" t="s">
        <v>1629</v>
      </c>
      <c r="AB556">
        <v>0</v>
      </c>
      <c r="AC556" t="s">
        <v>1647</v>
      </c>
      <c r="AD556">
        <v>6070819854</v>
      </c>
      <c r="AE556" t="s">
        <v>1619</v>
      </c>
    </row>
    <row r="557" spans="1:31">
      <c r="A557">
        <v>521587</v>
      </c>
      <c r="B557" t="s">
        <v>1610</v>
      </c>
      <c r="C557" t="s">
        <v>1611</v>
      </c>
      <c r="D557" t="s">
        <v>2066</v>
      </c>
      <c r="E557">
        <v>11053174</v>
      </c>
      <c r="F557" t="s">
        <v>2066</v>
      </c>
      <c r="G557" t="s">
        <v>3954</v>
      </c>
      <c r="H557" t="s">
        <v>699</v>
      </c>
      <c r="I557" t="s">
        <v>1614</v>
      </c>
      <c r="L557" t="s">
        <v>3955</v>
      </c>
      <c r="M557">
        <v>3</v>
      </c>
      <c r="N557" t="s">
        <v>3956</v>
      </c>
      <c r="O557" t="s">
        <v>1624</v>
      </c>
      <c r="P557" t="s">
        <v>3957</v>
      </c>
      <c r="Q557">
        <v>124.14743</v>
      </c>
      <c r="R557">
        <v>0.71758</v>
      </c>
      <c r="S557" t="s">
        <v>2262</v>
      </c>
      <c r="T557" t="s">
        <v>131</v>
      </c>
      <c r="U557" t="s">
        <v>131</v>
      </c>
      <c r="V557">
        <v>1</v>
      </c>
      <c r="W557" t="s">
        <v>1627</v>
      </c>
      <c r="Z557" t="s">
        <v>1628</v>
      </c>
      <c r="AA557" t="s">
        <v>1629</v>
      </c>
      <c r="AB557">
        <v>0</v>
      </c>
      <c r="AC557" t="s">
        <v>1647</v>
      </c>
      <c r="AD557">
        <v>6070819901</v>
      </c>
      <c r="AE557" t="s">
        <v>1619</v>
      </c>
    </row>
    <row r="558" spans="1:31">
      <c r="A558">
        <v>521588</v>
      </c>
      <c r="B558" t="s">
        <v>1610</v>
      </c>
      <c r="C558" t="s">
        <v>1611</v>
      </c>
      <c r="D558" t="s">
        <v>2066</v>
      </c>
      <c r="E558">
        <v>11053174</v>
      </c>
      <c r="F558" t="s">
        <v>2066</v>
      </c>
      <c r="G558" t="s">
        <v>3958</v>
      </c>
      <c r="H558" t="s">
        <v>700</v>
      </c>
      <c r="I558" t="s">
        <v>1614</v>
      </c>
      <c r="L558" t="s">
        <v>3959</v>
      </c>
      <c r="M558">
        <v>3</v>
      </c>
      <c r="N558" t="s">
        <v>3960</v>
      </c>
      <c r="O558" t="s">
        <v>1624</v>
      </c>
      <c r="P558" t="s">
        <v>3961</v>
      </c>
      <c r="Q558">
        <v>124.117906</v>
      </c>
      <c r="R558">
        <v>0.663868</v>
      </c>
      <c r="S558" t="s">
        <v>2262</v>
      </c>
      <c r="T558" t="s">
        <v>131</v>
      </c>
      <c r="U558" t="s">
        <v>131</v>
      </c>
      <c r="V558">
        <v>1</v>
      </c>
      <c r="W558" t="s">
        <v>1627</v>
      </c>
      <c r="Z558" t="s">
        <v>1628</v>
      </c>
      <c r="AA558" t="s">
        <v>1629</v>
      </c>
      <c r="AB558">
        <v>0</v>
      </c>
      <c r="AC558" t="s">
        <v>1630</v>
      </c>
      <c r="AD558">
        <v>6070819906</v>
      </c>
      <c r="AE558" t="s">
        <v>1619</v>
      </c>
    </row>
    <row r="559" spans="1:31">
      <c r="A559">
        <v>521589</v>
      </c>
      <c r="B559" t="s">
        <v>1610</v>
      </c>
      <c r="C559" t="s">
        <v>1611</v>
      </c>
      <c r="D559" t="s">
        <v>2066</v>
      </c>
      <c r="E559">
        <v>11053174</v>
      </c>
      <c r="F559" t="s">
        <v>2066</v>
      </c>
      <c r="G559" t="s">
        <v>3962</v>
      </c>
      <c r="H559" t="s">
        <v>701</v>
      </c>
      <c r="I559" t="s">
        <v>1614</v>
      </c>
      <c r="L559" t="s">
        <v>3963</v>
      </c>
      <c r="M559">
        <v>3</v>
      </c>
      <c r="N559" t="s">
        <v>3964</v>
      </c>
      <c r="O559" t="s">
        <v>1624</v>
      </c>
      <c r="P559" t="s">
        <v>3965</v>
      </c>
      <c r="Q559">
        <v>124.113463</v>
      </c>
      <c r="R559">
        <v>0.663368</v>
      </c>
      <c r="S559" t="s">
        <v>2262</v>
      </c>
      <c r="T559" t="s">
        <v>131</v>
      </c>
      <c r="U559" t="s">
        <v>131</v>
      </c>
      <c r="V559">
        <v>1</v>
      </c>
      <c r="W559" t="s">
        <v>1627</v>
      </c>
      <c r="Z559" t="s">
        <v>1628</v>
      </c>
      <c r="AA559" t="s">
        <v>1629</v>
      </c>
      <c r="AB559">
        <v>0</v>
      </c>
      <c r="AC559" t="s">
        <v>1630</v>
      </c>
      <c r="AD559">
        <v>6070819908</v>
      </c>
      <c r="AE559" t="s">
        <v>1619</v>
      </c>
    </row>
    <row r="560" spans="1:31">
      <c r="A560">
        <v>521590</v>
      </c>
      <c r="B560" t="s">
        <v>1610</v>
      </c>
      <c r="C560" t="s">
        <v>1611</v>
      </c>
      <c r="D560" t="s">
        <v>2066</v>
      </c>
      <c r="E560">
        <v>11053174</v>
      </c>
      <c r="F560" t="s">
        <v>2066</v>
      </c>
      <c r="G560" t="s">
        <v>3966</v>
      </c>
      <c r="H560" t="s">
        <v>702</v>
      </c>
      <c r="I560" t="s">
        <v>1614</v>
      </c>
      <c r="L560" t="s">
        <v>3967</v>
      </c>
      <c r="M560">
        <v>3</v>
      </c>
      <c r="N560" t="s">
        <v>3968</v>
      </c>
      <c r="O560" t="s">
        <v>1624</v>
      </c>
      <c r="P560" t="s">
        <v>3969</v>
      </c>
      <c r="Q560">
        <v>124.092699</v>
      </c>
      <c r="R560">
        <v>0.640781</v>
      </c>
      <c r="S560" t="s">
        <v>2262</v>
      </c>
      <c r="T560" t="s">
        <v>131</v>
      </c>
      <c r="U560" t="s">
        <v>131</v>
      </c>
      <c r="V560">
        <v>1</v>
      </c>
      <c r="W560" t="s">
        <v>1627</v>
      </c>
      <c r="Z560" t="s">
        <v>1628</v>
      </c>
      <c r="AA560" t="s">
        <v>1629</v>
      </c>
      <c r="AB560">
        <v>0</v>
      </c>
      <c r="AC560" t="s">
        <v>1647</v>
      </c>
      <c r="AD560">
        <v>6070819911</v>
      </c>
      <c r="AE560" t="s">
        <v>1619</v>
      </c>
    </row>
    <row r="561" spans="1:31">
      <c r="A561">
        <v>521591</v>
      </c>
      <c r="B561" t="s">
        <v>1610</v>
      </c>
      <c r="C561" t="s">
        <v>1611</v>
      </c>
      <c r="D561" t="s">
        <v>2066</v>
      </c>
      <c r="E561">
        <v>11053174</v>
      </c>
      <c r="F561" t="s">
        <v>2066</v>
      </c>
      <c r="G561" t="s">
        <v>3970</v>
      </c>
      <c r="H561" t="s">
        <v>703</v>
      </c>
      <c r="I561" t="s">
        <v>1614</v>
      </c>
      <c r="L561" t="s">
        <v>3971</v>
      </c>
      <c r="M561">
        <v>3</v>
      </c>
      <c r="N561" t="s">
        <v>3972</v>
      </c>
      <c r="O561" t="s">
        <v>1624</v>
      </c>
      <c r="P561" t="s">
        <v>3973</v>
      </c>
      <c r="Q561">
        <v>124.083114</v>
      </c>
      <c r="R561">
        <v>0.620989</v>
      </c>
      <c r="S561" t="s">
        <v>2262</v>
      </c>
      <c r="T561" t="s">
        <v>131</v>
      </c>
      <c r="U561" t="s">
        <v>131</v>
      </c>
      <c r="V561">
        <v>1</v>
      </c>
      <c r="W561" t="s">
        <v>1627</v>
      </c>
      <c r="Z561" t="s">
        <v>1628</v>
      </c>
      <c r="AA561" t="s">
        <v>1629</v>
      </c>
      <c r="AB561">
        <v>0</v>
      </c>
      <c r="AC561" t="s">
        <v>1630</v>
      </c>
      <c r="AD561">
        <v>6070819916</v>
      </c>
      <c r="AE561" t="s">
        <v>1619</v>
      </c>
    </row>
    <row r="562" spans="1:31">
      <c r="A562">
        <v>521592</v>
      </c>
      <c r="B562" t="s">
        <v>1610</v>
      </c>
      <c r="C562" t="s">
        <v>1611</v>
      </c>
      <c r="D562" t="s">
        <v>2066</v>
      </c>
      <c r="E562">
        <v>11053174</v>
      </c>
      <c r="F562" t="s">
        <v>2066</v>
      </c>
      <c r="G562" t="s">
        <v>3974</v>
      </c>
      <c r="H562" t="s">
        <v>704</v>
      </c>
      <c r="I562" t="s">
        <v>1614</v>
      </c>
      <c r="L562" t="s">
        <v>3975</v>
      </c>
      <c r="M562">
        <v>3</v>
      </c>
      <c r="N562" t="s">
        <v>3976</v>
      </c>
      <c r="O562" t="s">
        <v>1624</v>
      </c>
      <c r="P562" t="s">
        <v>3977</v>
      </c>
      <c r="Q562">
        <v>124.052269</v>
      </c>
      <c r="R562">
        <v>0.60411</v>
      </c>
      <c r="S562" t="s">
        <v>2262</v>
      </c>
      <c r="T562" t="s">
        <v>131</v>
      </c>
      <c r="U562" t="s">
        <v>131</v>
      </c>
      <c r="V562">
        <v>1</v>
      </c>
      <c r="W562" t="s">
        <v>1627</v>
      </c>
      <c r="Z562" t="s">
        <v>1628</v>
      </c>
      <c r="AA562" t="s">
        <v>1629</v>
      </c>
      <c r="AB562">
        <v>0</v>
      </c>
      <c r="AC562" t="s">
        <v>1630</v>
      </c>
      <c r="AD562">
        <v>6070819918</v>
      </c>
      <c r="AE562" t="s">
        <v>1619</v>
      </c>
    </row>
    <row r="563" spans="1:31">
      <c r="A563">
        <v>521593</v>
      </c>
      <c r="B563" t="s">
        <v>1610</v>
      </c>
      <c r="C563" t="s">
        <v>1611</v>
      </c>
      <c r="D563" t="s">
        <v>2066</v>
      </c>
      <c r="E563">
        <v>11053138</v>
      </c>
      <c r="F563" t="s">
        <v>2066</v>
      </c>
      <c r="G563" t="s">
        <v>3978</v>
      </c>
      <c r="H563" t="s">
        <v>705</v>
      </c>
      <c r="I563" t="s">
        <v>1614</v>
      </c>
      <c r="L563" t="s">
        <v>3979</v>
      </c>
      <c r="M563">
        <v>3</v>
      </c>
      <c r="N563" t="s">
        <v>3980</v>
      </c>
      <c r="O563" t="s">
        <v>1624</v>
      </c>
      <c r="P563" t="s">
        <v>3981</v>
      </c>
      <c r="Q563">
        <v>123.958616</v>
      </c>
      <c r="R563">
        <v>0.523205</v>
      </c>
      <c r="S563" t="s">
        <v>2262</v>
      </c>
      <c r="T563" t="s">
        <v>131</v>
      </c>
      <c r="U563" t="s">
        <v>131</v>
      </c>
      <c r="V563">
        <v>1</v>
      </c>
      <c r="W563" t="s">
        <v>1627</v>
      </c>
      <c r="Z563" t="s">
        <v>1628</v>
      </c>
      <c r="AA563" t="s">
        <v>1629</v>
      </c>
      <c r="AB563">
        <v>0</v>
      </c>
      <c r="AC563" t="s">
        <v>1630</v>
      </c>
      <c r="AD563">
        <v>6070819961</v>
      </c>
      <c r="AE563" t="s">
        <v>1619</v>
      </c>
    </row>
    <row r="564" spans="1:31">
      <c r="A564">
        <v>521594</v>
      </c>
      <c r="B564" t="s">
        <v>1610</v>
      </c>
      <c r="C564" t="s">
        <v>1611</v>
      </c>
      <c r="D564" t="s">
        <v>2052</v>
      </c>
      <c r="E564">
        <v>11053142</v>
      </c>
      <c r="F564" t="s">
        <v>2052</v>
      </c>
      <c r="G564" t="s">
        <v>3982</v>
      </c>
      <c r="H564" t="s">
        <v>706</v>
      </c>
      <c r="I564" t="s">
        <v>1614</v>
      </c>
      <c r="L564" t="s">
        <v>3983</v>
      </c>
      <c r="M564">
        <v>3</v>
      </c>
      <c r="N564" t="s">
        <v>3984</v>
      </c>
      <c r="O564" t="s">
        <v>1624</v>
      </c>
      <c r="P564" t="s">
        <v>3985</v>
      </c>
      <c r="Q564">
        <v>124.3422</v>
      </c>
      <c r="R564">
        <v>1.11314</v>
      </c>
      <c r="S564" t="s">
        <v>2262</v>
      </c>
      <c r="T564" t="s">
        <v>342</v>
      </c>
      <c r="U564" t="s">
        <v>39</v>
      </c>
      <c r="V564">
        <v>1</v>
      </c>
      <c r="W564" t="s">
        <v>1627</v>
      </c>
      <c r="Z564" t="s">
        <v>1628</v>
      </c>
      <c r="AA564" t="s">
        <v>1629</v>
      </c>
      <c r="AB564">
        <v>0</v>
      </c>
      <c r="AC564" t="s">
        <v>1630</v>
      </c>
      <c r="AD564">
        <v>6070824321</v>
      </c>
      <c r="AE564" t="s">
        <v>1619</v>
      </c>
    </row>
    <row r="565" spans="1:31">
      <c r="A565">
        <v>521605</v>
      </c>
      <c r="B565" t="s">
        <v>1610</v>
      </c>
      <c r="C565" t="s">
        <v>1611</v>
      </c>
      <c r="D565" t="s">
        <v>2052</v>
      </c>
      <c r="E565">
        <v>11053142</v>
      </c>
      <c r="F565" t="s">
        <v>2052</v>
      </c>
      <c r="G565" t="s">
        <v>3986</v>
      </c>
      <c r="H565" t="s">
        <v>707</v>
      </c>
      <c r="I565" t="s">
        <v>1614</v>
      </c>
      <c r="L565" t="s">
        <v>3987</v>
      </c>
      <c r="M565">
        <v>3</v>
      </c>
      <c r="N565" t="s">
        <v>3988</v>
      </c>
      <c r="O565" t="s">
        <v>1624</v>
      </c>
      <c r="P565" t="s">
        <v>3989</v>
      </c>
      <c r="Q565">
        <v>124.13795</v>
      </c>
      <c r="R565">
        <v>0.85836</v>
      </c>
      <c r="S565" t="s">
        <v>2262</v>
      </c>
      <c r="T565" t="s">
        <v>226</v>
      </c>
      <c r="U565" t="s">
        <v>101</v>
      </c>
      <c r="V565">
        <v>1</v>
      </c>
      <c r="W565" t="s">
        <v>1627</v>
      </c>
      <c r="Z565" t="s">
        <v>1628</v>
      </c>
      <c r="AA565" t="s">
        <v>1629</v>
      </c>
      <c r="AB565">
        <v>0</v>
      </c>
      <c r="AC565" t="s">
        <v>1630</v>
      </c>
      <c r="AD565">
        <v>6070824324</v>
      </c>
      <c r="AE565" t="s">
        <v>1619</v>
      </c>
    </row>
    <row r="566" spans="1:31">
      <c r="A566">
        <v>521606</v>
      </c>
      <c r="B566" t="s">
        <v>1610</v>
      </c>
      <c r="C566" t="s">
        <v>1611</v>
      </c>
      <c r="D566" t="s">
        <v>2052</v>
      </c>
      <c r="E566">
        <v>11053142</v>
      </c>
      <c r="F566" t="s">
        <v>2052</v>
      </c>
      <c r="G566" t="s">
        <v>3990</v>
      </c>
      <c r="H566" t="s">
        <v>708</v>
      </c>
      <c r="I566" t="s">
        <v>1614</v>
      </c>
      <c r="L566" t="s">
        <v>3991</v>
      </c>
      <c r="M566">
        <v>3</v>
      </c>
      <c r="N566" t="s">
        <v>3992</v>
      </c>
      <c r="O566" t="s">
        <v>1624</v>
      </c>
      <c r="P566" t="s">
        <v>3993</v>
      </c>
      <c r="Q566">
        <v>124.16923</v>
      </c>
      <c r="R566">
        <v>0.83638</v>
      </c>
      <c r="S566" t="s">
        <v>2262</v>
      </c>
      <c r="T566" t="s">
        <v>226</v>
      </c>
      <c r="U566" t="s">
        <v>101</v>
      </c>
      <c r="V566">
        <v>1</v>
      </c>
      <c r="W566" t="s">
        <v>1627</v>
      </c>
      <c r="Z566" t="s">
        <v>1628</v>
      </c>
      <c r="AA566" t="s">
        <v>1629</v>
      </c>
      <c r="AB566">
        <v>0</v>
      </c>
      <c r="AC566" t="s">
        <v>1630</v>
      </c>
      <c r="AD566">
        <v>6070824330</v>
      </c>
      <c r="AE566" t="s">
        <v>1619</v>
      </c>
    </row>
    <row r="567" spans="1:31">
      <c r="A567">
        <v>521607</v>
      </c>
      <c r="B567" t="s">
        <v>1610</v>
      </c>
      <c r="C567" t="s">
        <v>1611</v>
      </c>
      <c r="D567" t="s">
        <v>2052</v>
      </c>
      <c r="E567">
        <v>11053136</v>
      </c>
      <c r="F567" t="s">
        <v>2052</v>
      </c>
      <c r="G567" t="s">
        <v>3994</v>
      </c>
      <c r="H567" t="s">
        <v>709</v>
      </c>
      <c r="I567" t="s">
        <v>1614</v>
      </c>
      <c r="L567" t="s">
        <v>3995</v>
      </c>
      <c r="M567">
        <v>3</v>
      </c>
      <c r="N567" t="s">
        <v>3996</v>
      </c>
      <c r="O567" t="s">
        <v>1624</v>
      </c>
      <c r="P567" t="s">
        <v>3997</v>
      </c>
      <c r="Q567">
        <v>124.02863</v>
      </c>
      <c r="R567">
        <v>0.88235</v>
      </c>
      <c r="S567" t="s">
        <v>2262</v>
      </c>
      <c r="T567" t="s">
        <v>226</v>
      </c>
      <c r="U567" t="s">
        <v>101</v>
      </c>
      <c r="V567">
        <v>1</v>
      </c>
      <c r="W567" t="s">
        <v>1627</v>
      </c>
      <c r="Z567" t="s">
        <v>1628</v>
      </c>
      <c r="AA567" t="s">
        <v>1629</v>
      </c>
      <c r="AB567">
        <v>0</v>
      </c>
      <c r="AC567" t="s">
        <v>1630</v>
      </c>
      <c r="AD567">
        <v>6070824336</v>
      </c>
      <c r="AE567" t="s">
        <v>1619</v>
      </c>
    </row>
    <row r="568" spans="1:31">
      <c r="A568">
        <v>521608</v>
      </c>
      <c r="B568" t="s">
        <v>1610</v>
      </c>
      <c r="C568" t="s">
        <v>1611</v>
      </c>
      <c r="D568" t="s">
        <v>2052</v>
      </c>
      <c r="E568">
        <v>11053136</v>
      </c>
      <c r="F568" t="s">
        <v>2052</v>
      </c>
      <c r="G568" t="s">
        <v>3998</v>
      </c>
      <c r="H568" t="s">
        <v>710</v>
      </c>
      <c r="I568" t="s">
        <v>1614</v>
      </c>
      <c r="L568" t="s">
        <v>3999</v>
      </c>
      <c r="M568">
        <v>3</v>
      </c>
      <c r="N568" t="s">
        <v>4000</v>
      </c>
      <c r="O568" t="s">
        <v>1624</v>
      </c>
      <c r="P568" t="s">
        <v>4001</v>
      </c>
      <c r="Q568">
        <v>124.05819</v>
      </c>
      <c r="R568">
        <v>0.87624</v>
      </c>
      <c r="S568" t="s">
        <v>2262</v>
      </c>
      <c r="T568" t="s">
        <v>226</v>
      </c>
      <c r="U568" t="s">
        <v>101</v>
      </c>
      <c r="V568">
        <v>1</v>
      </c>
      <c r="W568" t="s">
        <v>1627</v>
      </c>
      <c r="Z568" t="s">
        <v>1628</v>
      </c>
      <c r="AA568" t="s">
        <v>1629</v>
      </c>
      <c r="AB568">
        <v>0</v>
      </c>
      <c r="AC568" t="s">
        <v>1647</v>
      </c>
      <c r="AD568">
        <v>6070824338</v>
      </c>
      <c r="AE568" t="s">
        <v>1619</v>
      </c>
    </row>
    <row r="569" spans="1:31">
      <c r="A569">
        <v>521609</v>
      </c>
      <c r="B569" t="s">
        <v>1610</v>
      </c>
      <c r="C569" t="s">
        <v>1611</v>
      </c>
      <c r="D569" t="s">
        <v>1924</v>
      </c>
      <c r="E569">
        <v>11053154</v>
      </c>
      <c r="F569" t="s">
        <v>1924</v>
      </c>
      <c r="G569" t="s">
        <v>4002</v>
      </c>
      <c r="H569" t="s">
        <v>711</v>
      </c>
      <c r="I569" t="s">
        <v>1614</v>
      </c>
      <c r="L569" t="s">
        <v>4003</v>
      </c>
      <c r="M569">
        <v>3</v>
      </c>
      <c r="N569" t="s">
        <v>4004</v>
      </c>
      <c r="O569" t="s">
        <v>1624</v>
      </c>
      <c r="P569" t="s">
        <v>4005</v>
      </c>
      <c r="Q569">
        <v>124.31755</v>
      </c>
      <c r="R569">
        <v>0.70645</v>
      </c>
      <c r="S569" t="s">
        <v>3723</v>
      </c>
      <c r="T569" t="s">
        <v>136</v>
      </c>
      <c r="U569" t="s">
        <v>132</v>
      </c>
      <c r="V569">
        <v>1</v>
      </c>
      <c r="W569" t="s">
        <v>1627</v>
      </c>
      <c r="Z569" t="s">
        <v>1628</v>
      </c>
      <c r="AA569" t="s">
        <v>1629</v>
      </c>
      <c r="AB569">
        <v>0</v>
      </c>
      <c r="AC569" t="s">
        <v>1630</v>
      </c>
      <c r="AD569">
        <v>6070904150</v>
      </c>
      <c r="AE569" t="s">
        <v>1619</v>
      </c>
    </row>
    <row r="570" spans="1:31">
      <c r="A570">
        <v>521610</v>
      </c>
      <c r="B570" t="s">
        <v>1610</v>
      </c>
      <c r="C570" t="s">
        <v>1611</v>
      </c>
      <c r="D570" t="s">
        <v>1924</v>
      </c>
      <c r="E570">
        <v>11053154</v>
      </c>
      <c r="F570" t="s">
        <v>1924</v>
      </c>
      <c r="G570" t="s">
        <v>4006</v>
      </c>
      <c r="H570" t="s">
        <v>712</v>
      </c>
      <c r="I570" t="s">
        <v>1614</v>
      </c>
      <c r="L570" t="s">
        <v>4007</v>
      </c>
      <c r="M570">
        <v>3</v>
      </c>
      <c r="N570" t="s">
        <v>4008</v>
      </c>
      <c r="O570" t="s">
        <v>1624</v>
      </c>
      <c r="P570" t="s">
        <v>4009</v>
      </c>
      <c r="Q570">
        <v>124.32402</v>
      </c>
      <c r="R570">
        <v>0.710536</v>
      </c>
      <c r="S570" t="s">
        <v>4010</v>
      </c>
      <c r="T570" t="s">
        <v>136</v>
      </c>
      <c r="U570" t="s">
        <v>132</v>
      </c>
      <c r="V570">
        <v>1</v>
      </c>
      <c r="W570" t="s">
        <v>1627</v>
      </c>
      <c r="Z570" t="s">
        <v>1628</v>
      </c>
      <c r="AA570" t="s">
        <v>1629</v>
      </c>
      <c r="AB570">
        <v>0</v>
      </c>
      <c r="AC570" t="s">
        <v>1647</v>
      </c>
      <c r="AD570">
        <v>6070904155</v>
      </c>
      <c r="AE570" t="s">
        <v>1619</v>
      </c>
    </row>
    <row r="571" spans="1:31">
      <c r="A571">
        <v>521611</v>
      </c>
      <c r="B571" t="s">
        <v>1610</v>
      </c>
      <c r="C571" t="s">
        <v>1611</v>
      </c>
      <c r="D571" t="s">
        <v>1924</v>
      </c>
      <c r="E571">
        <v>11053175</v>
      </c>
      <c r="F571" t="s">
        <v>1924</v>
      </c>
      <c r="G571" t="s">
        <v>4011</v>
      </c>
      <c r="H571" t="s">
        <v>713</v>
      </c>
      <c r="I571" t="s">
        <v>1614</v>
      </c>
      <c r="L571" t="s">
        <v>4012</v>
      </c>
      <c r="M571">
        <v>3</v>
      </c>
      <c r="N571" t="s">
        <v>4013</v>
      </c>
      <c r="O571" t="s">
        <v>1624</v>
      </c>
      <c r="P571" t="s">
        <v>4014</v>
      </c>
      <c r="Q571">
        <v>124.296721</v>
      </c>
      <c r="R571">
        <v>0.704008</v>
      </c>
      <c r="S571" t="s">
        <v>4015</v>
      </c>
      <c r="T571" t="s">
        <v>136</v>
      </c>
      <c r="U571" t="s">
        <v>132</v>
      </c>
      <c r="V571">
        <v>1</v>
      </c>
      <c r="W571" t="s">
        <v>1627</v>
      </c>
      <c r="Z571" t="s">
        <v>1628</v>
      </c>
      <c r="AA571" t="s">
        <v>1629</v>
      </c>
      <c r="AB571">
        <v>0</v>
      </c>
      <c r="AC571" t="s">
        <v>1630</v>
      </c>
      <c r="AD571">
        <v>6070904160</v>
      </c>
      <c r="AE571" t="s">
        <v>1619</v>
      </c>
    </row>
    <row r="572" spans="1:31">
      <c r="A572">
        <v>521612</v>
      </c>
      <c r="B572" t="s">
        <v>1610</v>
      </c>
      <c r="C572" t="s">
        <v>1611</v>
      </c>
      <c r="D572" t="s">
        <v>1924</v>
      </c>
      <c r="E572">
        <v>11053175</v>
      </c>
      <c r="F572" t="s">
        <v>1924</v>
      </c>
      <c r="G572" t="s">
        <v>4016</v>
      </c>
      <c r="H572" t="s">
        <v>714</v>
      </c>
      <c r="I572" t="s">
        <v>1614</v>
      </c>
      <c r="L572" t="s">
        <v>4017</v>
      </c>
      <c r="M572">
        <v>3</v>
      </c>
      <c r="N572" t="s">
        <v>4018</v>
      </c>
      <c r="O572" t="s">
        <v>1624</v>
      </c>
      <c r="P572" t="s">
        <v>4019</v>
      </c>
      <c r="Q572">
        <v>124.284023</v>
      </c>
      <c r="R572">
        <v>0.708273</v>
      </c>
      <c r="S572" t="s">
        <v>4020</v>
      </c>
      <c r="T572" t="s">
        <v>136</v>
      </c>
      <c r="U572" t="s">
        <v>132</v>
      </c>
      <c r="V572">
        <v>1</v>
      </c>
      <c r="W572" t="s">
        <v>1627</v>
      </c>
      <c r="Z572" t="s">
        <v>1628</v>
      </c>
      <c r="AA572" t="s">
        <v>1629</v>
      </c>
      <c r="AB572">
        <v>0</v>
      </c>
      <c r="AC572" t="s">
        <v>1647</v>
      </c>
      <c r="AD572">
        <v>6070904163</v>
      </c>
      <c r="AE572" t="s">
        <v>1619</v>
      </c>
    </row>
    <row r="573" spans="1:31">
      <c r="A573">
        <v>521613</v>
      </c>
      <c r="B573" t="s">
        <v>1610</v>
      </c>
      <c r="C573" t="s">
        <v>1611</v>
      </c>
      <c r="D573" t="s">
        <v>1924</v>
      </c>
      <c r="E573">
        <v>11053169</v>
      </c>
      <c r="F573" t="s">
        <v>1924</v>
      </c>
      <c r="G573" t="s">
        <v>4021</v>
      </c>
      <c r="H573" t="s">
        <v>715</v>
      </c>
      <c r="I573" t="s">
        <v>1614</v>
      </c>
      <c r="L573" t="s">
        <v>4022</v>
      </c>
      <c r="M573">
        <v>3</v>
      </c>
      <c r="N573" t="s">
        <v>4023</v>
      </c>
      <c r="O573" t="s">
        <v>1624</v>
      </c>
      <c r="P573" t="s">
        <v>4024</v>
      </c>
      <c r="Q573">
        <v>124.300315</v>
      </c>
      <c r="R573">
        <v>0.727218</v>
      </c>
      <c r="S573" t="s">
        <v>3201</v>
      </c>
      <c r="T573" t="s">
        <v>136</v>
      </c>
      <c r="U573" t="s">
        <v>132</v>
      </c>
      <c r="V573">
        <v>1</v>
      </c>
      <c r="W573" t="s">
        <v>1627</v>
      </c>
      <c r="Z573" t="s">
        <v>1628</v>
      </c>
      <c r="AA573" t="s">
        <v>1629</v>
      </c>
      <c r="AB573">
        <v>0</v>
      </c>
      <c r="AC573" t="s">
        <v>1630</v>
      </c>
      <c r="AD573">
        <v>6070904227</v>
      </c>
      <c r="AE573" t="s">
        <v>1619</v>
      </c>
    </row>
    <row r="574" spans="1:31">
      <c r="A574">
        <v>521614</v>
      </c>
      <c r="B574" t="s">
        <v>1610</v>
      </c>
      <c r="C574" t="s">
        <v>1611</v>
      </c>
      <c r="D574" t="s">
        <v>1924</v>
      </c>
      <c r="E574">
        <v>11053170</v>
      </c>
      <c r="F574" t="s">
        <v>1924</v>
      </c>
      <c r="G574" t="s">
        <v>4025</v>
      </c>
      <c r="H574" t="s">
        <v>716</v>
      </c>
      <c r="I574" t="s">
        <v>1614</v>
      </c>
      <c r="L574" t="s">
        <v>4026</v>
      </c>
      <c r="M574">
        <v>3</v>
      </c>
      <c r="N574" t="s">
        <v>4027</v>
      </c>
      <c r="O574" t="s">
        <v>1624</v>
      </c>
      <c r="P574" t="s">
        <v>4028</v>
      </c>
      <c r="Q574">
        <v>124.330506</v>
      </c>
      <c r="R574">
        <v>0.737011</v>
      </c>
      <c r="S574" t="s">
        <v>3286</v>
      </c>
      <c r="T574" t="s">
        <v>462</v>
      </c>
      <c r="U574" t="s">
        <v>132</v>
      </c>
      <c r="V574">
        <v>1</v>
      </c>
      <c r="W574" t="s">
        <v>1627</v>
      </c>
      <c r="Z574" t="s">
        <v>1628</v>
      </c>
      <c r="AA574" t="s">
        <v>1629</v>
      </c>
      <c r="AB574">
        <v>0</v>
      </c>
      <c r="AC574" t="s">
        <v>1630</v>
      </c>
      <c r="AD574">
        <v>6070904231</v>
      </c>
      <c r="AE574" t="s">
        <v>1619</v>
      </c>
    </row>
    <row r="575" spans="1:31">
      <c r="A575">
        <v>521615</v>
      </c>
      <c r="B575" t="s">
        <v>1610</v>
      </c>
      <c r="C575" t="s">
        <v>1611</v>
      </c>
      <c r="D575" t="s">
        <v>1924</v>
      </c>
      <c r="E575">
        <v>11053170</v>
      </c>
      <c r="F575" t="s">
        <v>1924</v>
      </c>
      <c r="G575" t="s">
        <v>4029</v>
      </c>
      <c r="H575" t="s">
        <v>717</v>
      </c>
      <c r="I575" t="s">
        <v>1614</v>
      </c>
      <c r="L575" t="s">
        <v>4030</v>
      </c>
      <c r="M575">
        <v>3</v>
      </c>
      <c r="N575" t="s">
        <v>4031</v>
      </c>
      <c r="O575" t="s">
        <v>1624</v>
      </c>
      <c r="P575" t="s">
        <v>4032</v>
      </c>
      <c r="Q575">
        <v>124.339523353</v>
      </c>
      <c r="R575">
        <v>0.737052425</v>
      </c>
      <c r="S575" t="s">
        <v>3286</v>
      </c>
      <c r="T575" t="s">
        <v>462</v>
      </c>
      <c r="U575" t="s">
        <v>132</v>
      </c>
      <c r="V575">
        <v>1</v>
      </c>
      <c r="W575" t="s">
        <v>1627</v>
      </c>
      <c r="Z575" t="s">
        <v>1628</v>
      </c>
      <c r="AA575" t="s">
        <v>1629</v>
      </c>
      <c r="AB575">
        <v>0</v>
      </c>
      <c r="AC575" t="s">
        <v>1647</v>
      </c>
      <c r="AD575">
        <v>6070904233</v>
      </c>
      <c r="AE575" t="s">
        <v>1619</v>
      </c>
    </row>
    <row r="576" spans="1:31">
      <c r="A576">
        <v>521620</v>
      </c>
      <c r="B576" t="s">
        <v>1610</v>
      </c>
      <c r="C576" t="s">
        <v>1611</v>
      </c>
      <c r="D576" t="s">
        <v>1612</v>
      </c>
      <c r="E576">
        <v>11053135</v>
      </c>
      <c r="F576" t="s">
        <v>1612</v>
      </c>
      <c r="G576" t="s">
        <v>4033</v>
      </c>
      <c r="H576" t="s">
        <v>719</v>
      </c>
      <c r="I576" t="s">
        <v>1614</v>
      </c>
      <c r="L576" t="s">
        <v>4034</v>
      </c>
      <c r="M576">
        <v>3</v>
      </c>
      <c r="N576" t="s">
        <v>4035</v>
      </c>
      <c r="O576" t="s">
        <v>1624</v>
      </c>
      <c r="P576" t="s">
        <v>4036</v>
      </c>
      <c r="Q576">
        <v>123.79032</v>
      </c>
      <c r="R576">
        <v>0.83093</v>
      </c>
      <c r="S576" t="s">
        <v>2124</v>
      </c>
      <c r="T576" t="s">
        <v>718</v>
      </c>
      <c r="U576" t="s">
        <v>131</v>
      </c>
      <c r="V576">
        <v>1</v>
      </c>
      <c r="W576" t="s">
        <v>1627</v>
      </c>
      <c r="Z576" t="s">
        <v>1628</v>
      </c>
      <c r="AA576" t="s">
        <v>1629</v>
      </c>
      <c r="AB576">
        <v>0</v>
      </c>
      <c r="AC576" t="s">
        <v>1647</v>
      </c>
      <c r="AD576">
        <v>6070877338</v>
      </c>
      <c r="AE576" t="s">
        <v>1619</v>
      </c>
    </row>
    <row r="577" spans="1:31">
      <c r="A577">
        <v>521621</v>
      </c>
      <c r="B577" t="s">
        <v>1610</v>
      </c>
      <c r="C577" t="s">
        <v>1611</v>
      </c>
      <c r="D577" t="s">
        <v>1612</v>
      </c>
      <c r="E577">
        <v>11053135</v>
      </c>
      <c r="F577" t="s">
        <v>1612</v>
      </c>
      <c r="G577" t="s">
        <v>4037</v>
      </c>
      <c r="H577" t="s">
        <v>721</v>
      </c>
      <c r="I577" t="s">
        <v>1614</v>
      </c>
      <c r="L577" t="s">
        <v>4038</v>
      </c>
      <c r="M577">
        <v>3</v>
      </c>
      <c r="N577" t="s">
        <v>4039</v>
      </c>
      <c r="O577" t="s">
        <v>1624</v>
      </c>
      <c r="P577" t="s">
        <v>4040</v>
      </c>
      <c r="Q577">
        <v>123.75732</v>
      </c>
      <c r="R577">
        <v>0.82805</v>
      </c>
      <c r="S577" t="s">
        <v>2124</v>
      </c>
      <c r="T577" t="s">
        <v>720</v>
      </c>
      <c r="U577" t="s">
        <v>131</v>
      </c>
      <c r="V577">
        <v>1</v>
      </c>
      <c r="W577" t="s">
        <v>1627</v>
      </c>
      <c r="Z577" t="s">
        <v>1628</v>
      </c>
      <c r="AA577" t="s">
        <v>1629</v>
      </c>
      <c r="AB577">
        <v>0</v>
      </c>
      <c r="AC577" t="s">
        <v>1647</v>
      </c>
      <c r="AD577">
        <v>6070877341</v>
      </c>
      <c r="AE577" t="s">
        <v>1619</v>
      </c>
    </row>
    <row r="578" spans="1:31">
      <c r="A578">
        <v>521622</v>
      </c>
      <c r="B578" t="s">
        <v>1610</v>
      </c>
      <c r="C578" t="s">
        <v>1611</v>
      </c>
      <c r="D578" t="s">
        <v>1612</v>
      </c>
      <c r="E578">
        <v>11053135</v>
      </c>
      <c r="F578" t="s">
        <v>1612</v>
      </c>
      <c r="G578" t="s">
        <v>4041</v>
      </c>
      <c r="H578" t="s">
        <v>723</v>
      </c>
      <c r="I578" t="s">
        <v>1614</v>
      </c>
      <c r="L578" t="s">
        <v>4042</v>
      </c>
      <c r="M578">
        <v>3</v>
      </c>
      <c r="N578" t="s">
        <v>4043</v>
      </c>
      <c r="O578" t="s">
        <v>1624</v>
      </c>
      <c r="P578" t="s">
        <v>4044</v>
      </c>
      <c r="Q578">
        <v>123.66877</v>
      </c>
      <c r="R578">
        <v>0.87733</v>
      </c>
      <c r="S578" t="s">
        <v>2124</v>
      </c>
      <c r="T578" t="s">
        <v>722</v>
      </c>
      <c r="U578" t="s">
        <v>4</v>
      </c>
      <c r="V578">
        <v>1</v>
      </c>
      <c r="W578" t="s">
        <v>1627</v>
      </c>
      <c r="Z578" t="s">
        <v>1628</v>
      </c>
      <c r="AA578" t="s">
        <v>1629</v>
      </c>
      <c r="AB578">
        <v>0</v>
      </c>
      <c r="AC578" t="s">
        <v>1630</v>
      </c>
      <c r="AD578">
        <v>6070877347</v>
      </c>
      <c r="AE578" t="s">
        <v>1619</v>
      </c>
    </row>
    <row r="579" spans="1:31">
      <c r="A579">
        <v>521623</v>
      </c>
      <c r="B579" t="s">
        <v>1610</v>
      </c>
      <c r="C579" t="s">
        <v>1611</v>
      </c>
      <c r="D579" t="s">
        <v>1612</v>
      </c>
      <c r="E579">
        <v>11053135</v>
      </c>
      <c r="F579" t="s">
        <v>1612</v>
      </c>
      <c r="G579" t="s">
        <v>4045</v>
      </c>
      <c r="H579" t="s">
        <v>725</v>
      </c>
      <c r="I579" t="s">
        <v>1614</v>
      </c>
      <c r="L579" t="s">
        <v>4046</v>
      </c>
      <c r="M579">
        <v>3</v>
      </c>
      <c r="N579" t="s">
        <v>4047</v>
      </c>
      <c r="O579" t="s">
        <v>1624</v>
      </c>
      <c r="P579" t="s">
        <v>4048</v>
      </c>
      <c r="Q579">
        <v>123.63665</v>
      </c>
      <c r="R579">
        <v>0.83348</v>
      </c>
      <c r="S579" t="s">
        <v>724</v>
      </c>
      <c r="T579" t="s">
        <v>724</v>
      </c>
      <c r="U579" t="s">
        <v>4</v>
      </c>
      <c r="V579">
        <v>1</v>
      </c>
      <c r="W579" t="s">
        <v>1627</v>
      </c>
      <c r="Z579" t="s">
        <v>1628</v>
      </c>
      <c r="AA579" t="s">
        <v>1629</v>
      </c>
      <c r="AB579">
        <v>0</v>
      </c>
      <c r="AC579" t="s">
        <v>1647</v>
      </c>
      <c r="AD579">
        <v>6070877352</v>
      </c>
      <c r="AE579" t="s">
        <v>1619</v>
      </c>
    </row>
    <row r="580" spans="1:31">
      <c r="A580">
        <v>521624</v>
      </c>
      <c r="B580" t="s">
        <v>1610</v>
      </c>
      <c r="C580" t="s">
        <v>1611</v>
      </c>
      <c r="D580" t="s">
        <v>1612</v>
      </c>
      <c r="E580">
        <v>11053135</v>
      </c>
      <c r="F580" t="s">
        <v>1612</v>
      </c>
      <c r="G580" t="s">
        <v>4049</v>
      </c>
      <c r="H580" t="s">
        <v>726</v>
      </c>
      <c r="I580" t="s">
        <v>1614</v>
      </c>
      <c r="L580" t="s">
        <v>4050</v>
      </c>
      <c r="M580">
        <v>3</v>
      </c>
      <c r="N580" t="s">
        <v>4051</v>
      </c>
      <c r="O580" t="s">
        <v>1624</v>
      </c>
      <c r="P580" t="s">
        <v>4052</v>
      </c>
      <c r="Q580">
        <v>123.64163</v>
      </c>
      <c r="R580">
        <v>0.88267</v>
      </c>
      <c r="S580" t="s">
        <v>2124</v>
      </c>
      <c r="T580" t="s">
        <v>638</v>
      </c>
      <c r="U580" t="s">
        <v>4</v>
      </c>
      <c r="V580">
        <v>1</v>
      </c>
      <c r="W580" t="s">
        <v>1627</v>
      </c>
      <c r="Z580" t="s">
        <v>1628</v>
      </c>
      <c r="AA580" t="s">
        <v>1629</v>
      </c>
      <c r="AB580">
        <v>0</v>
      </c>
      <c r="AC580" t="s">
        <v>1647</v>
      </c>
      <c r="AD580">
        <v>6070877354</v>
      </c>
      <c r="AE580" t="s">
        <v>1619</v>
      </c>
    </row>
    <row r="581" spans="1:31">
      <c r="A581">
        <v>521648</v>
      </c>
      <c r="B581" t="s">
        <v>1610</v>
      </c>
      <c r="C581" t="s">
        <v>1611</v>
      </c>
      <c r="D581" t="s">
        <v>2052</v>
      </c>
      <c r="E581">
        <v>11053142</v>
      </c>
      <c r="F581" t="s">
        <v>2052</v>
      </c>
      <c r="G581" t="s">
        <v>4053</v>
      </c>
      <c r="H581" t="s">
        <v>727</v>
      </c>
      <c r="I581" t="s">
        <v>1614</v>
      </c>
      <c r="L581" t="s">
        <v>4054</v>
      </c>
      <c r="M581">
        <v>3</v>
      </c>
      <c r="N581" t="s">
        <v>4055</v>
      </c>
      <c r="O581" t="s">
        <v>1624</v>
      </c>
      <c r="P581" t="s">
        <v>4056</v>
      </c>
      <c r="Q581">
        <v>124.3065</v>
      </c>
      <c r="R581">
        <v>1.0181</v>
      </c>
      <c r="S581" t="s">
        <v>2262</v>
      </c>
      <c r="T581" t="s">
        <v>497</v>
      </c>
      <c r="U581" t="s">
        <v>101</v>
      </c>
      <c r="V581">
        <v>1</v>
      </c>
      <c r="W581" t="s">
        <v>1627</v>
      </c>
      <c r="Z581" t="s">
        <v>1628</v>
      </c>
      <c r="AA581" t="s">
        <v>1629</v>
      </c>
      <c r="AB581">
        <v>0</v>
      </c>
      <c r="AC581" t="s">
        <v>1630</v>
      </c>
      <c r="AD581">
        <v>6070824211</v>
      </c>
      <c r="AE581" t="s">
        <v>1619</v>
      </c>
    </row>
    <row r="582" spans="1:31">
      <c r="A582">
        <v>521649</v>
      </c>
      <c r="B582" t="s">
        <v>1610</v>
      </c>
      <c r="C582" t="s">
        <v>1611</v>
      </c>
      <c r="D582" t="s">
        <v>2052</v>
      </c>
      <c r="E582">
        <v>11053142</v>
      </c>
      <c r="F582" t="s">
        <v>2052</v>
      </c>
      <c r="G582" t="s">
        <v>4057</v>
      </c>
      <c r="H582" t="s">
        <v>728</v>
      </c>
      <c r="I582" t="s">
        <v>1614</v>
      </c>
      <c r="L582" t="s">
        <v>4058</v>
      </c>
      <c r="M582">
        <v>3</v>
      </c>
      <c r="N582" t="s">
        <v>4059</v>
      </c>
      <c r="O582" t="s">
        <v>1624</v>
      </c>
      <c r="P582" t="s">
        <v>4060</v>
      </c>
      <c r="Q582">
        <v>124.3085</v>
      </c>
      <c r="R582">
        <v>1.02737</v>
      </c>
      <c r="S582" t="s">
        <v>2262</v>
      </c>
      <c r="T582" t="s">
        <v>497</v>
      </c>
      <c r="U582" t="s">
        <v>101</v>
      </c>
      <c r="V582">
        <v>1</v>
      </c>
      <c r="W582" t="s">
        <v>1627</v>
      </c>
      <c r="Z582" t="s">
        <v>1628</v>
      </c>
      <c r="AA582" t="s">
        <v>1629</v>
      </c>
      <c r="AB582">
        <v>0</v>
      </c>
      <c r="AC582" t="s">
        <v>1630</v>
      </c>
      <c r="AD582">
        <v>6070824216</v>
      </c>
      <c r="AE582" t="s">
        <v>1619</v>
      </c>
    </row>
    <row r="583" spans="1:31">
      <c r="A583">
        <v>521650</v>
      </c>
      <c r="B583" t="s">
        <v>1610</v>
      </c>
      <c r="C583" t="s">
        <v>1611</v>
      </c>
      <c r="D583" t="s">
        <v>2052</v>
      </c>
      <c r="E583">
        <v>11053142</v>
      </c>
      <c r="F583" t="s">
        <v>2052</v>
      </c>
      <c r="G583" t="s">
        <v>4061</v>
      </c>
      <c r="H583" t="s">
        <v>729</v>
      </c>
      <c r="I583" t="s">
        <v>1614</v>
      </c>
      <c r="L583" t="s">
        <v>4062</v>
      </c>
      <c r="M583">
        <v>3</v>
      </c>
      <c r="N583" t="s">
        <v>4063</v>
      </c>
      <c r="O583" t="s">
        <v>1624</v>
      </c>
      <c r="P583" t="s">
        <v>4064</v>
      </c>
      <c r="Q583">
        <v>124.31543</v>
      </c>
      <c r="R583">
        <v>1.0442</v>
      </c>
      <c r="S583" t="s">
        <v>2262</v>
      </c>
      <c r="T583" t="s">
        <v>342</v>
      </c>
      <c r="U583" t="s">
        <v>39</v>
      </c>
      <c r="V583">
        <v>1</v>
      </c>
      <c r="W583" t="s">
        <v>1627</v>
      </c>
      <c r="Z583" t="s">
        <v>1628</v>
      </c>
      <c r="AA583" t="s">
        <v>1629</v>
      </c>
      <c r="AB583">
        <v>0</v>
      </c>
      <c r="AC583" t="s">
        <v>1630</v>
      </c>
      <c r="AD583">
        <v>6070824218</v>
      </c>
      <c r="AE583" t="s">
        <v>1619</v>
      </c>
    </row>
    <row r="584" spans="1:31">
      <c r="A584">
        <v>521651</v>
      </c>
      <c r="B584" t="s">
        <v>1610</v>
      </c>
      <c r="C584" t="s">
        <v>1611</v>
      </c>
      <c r="D584" t="s">
        <v>2052</v>
      </c>
      <c r="E584">
        <v>11053134</v>
      </c>
      <c r="F584" t="s">
        <v>2052</v>
      </c>
      <c r="G584" t="s">
        <v>4065</v>
      </c>
      <c r="H584" t="s">
        <v>730</v>
      </c>
      <c r="I584" t="s">
        <v>1614</v>
      </c>
      <c r="L584" t="s">
        <v>4066</v>
      </c>
      <c r="M584">
        <v>3</v>
      </c>
      <c r="N584" t="s">
        <v>4067</v>
      </c>
      <c r="O584" t="s">
        <v>1624</v>
      </c>
      <c r="P584" t="s">
        <v>4068</v>
      </c>
      <c r="Q584">
        <v>124.00167</v>
      </c>
      <c r="R584">
        <v>0.83939</v>
      </c>
      <c r="S584" t="s">
        <v>2262</v>
      </c>
      <c r="T584" t="s">
        <v>324</v>
      </c>
      <c r="U584" t="s">
        <v>101</v>
      </c>
      <c r="V584">
        <v>1</v>
      </c>
      <c r="W584" t="s">
        <v>1627</v>
      </c>
      <c r="Z584" t="s">
        <v>1628</v>
      </c>
      <c r="AA584" t="s">
        <v>1629</v>
      </c>
      <c r="AB584">
        <v>0</v>
      </c>
      <c r="AC584" t="s">
        <v>1630</v>
      </c>
      <c r="AD584">
        <v>6070824249</v>
      </c>
      <c r="AE584" t="s">
        <v>1619</v>
      </c>
    </row>
    <row r="585" spans="1:31">
      <c r="A585">
        <v>521652</v>
      </c>
      <c r="B585" t="s">
        <v>1610</v>
      </c>
      <c r="C585" t="s">
        <v>1611</v>
      </c>
      <c r="D585" t="s">
        <v>2052</v>
      </c>
      <c r="E585">
        <v>11053134</v>
      </c>
      <c r="F585" t="s">
        <v>2052</v>
      </c>
      <c r="G585" t="s">
        <v>4069</v>
      </c>
      <c r="H585" t="s">
        <v>731</v>
      </c>
      <c r="I585" t="s">
        <v>1614</v>
      </c>
      <c r="L585" t="s">
        <v>4070</v>
      </c>
      <c r="M585">
        <v>3</v>
      </c>
      <c r="N585" t="s">
        <v>4071</v>
      </c>
      <c r="O585" t="s">
        <v>1624</v>
      </c>
      <c r="P585" t="s">
        <v>4072</v>
      </c>
      <c r="Q585">
        <v>124.05294</v>
      </c>
      <c r="R585">
        <v>0.81747</v>
      </c>
      <c r="S585" t="s">
        <v>2262</v>
      </c>
      <c r="T585" t="s">
        <v>324</v>
      </c>
      <c r="U585" t="s">
        <v>101</v>
      </c>
      <c r="V585">
        <v>1</v>
      </c>
      <c r="W585" t="s">
        <v>1627</v>
      </c>
      <c r="Z585" t="s">
        <v>1628</v>
      </c>
      <c r="AA585" t="s">
        <v>1629</v>
      </c>
      <c r="AB585">
        <v>0</v>
      </c>
      <c r="AC585" t="s">
        <v>1630</v>
      </c>
      <c r="AD585">
        <v>6070824252</v>
      </c>
      <c r="AE585" t="s">
        <v>1619</v>
      </c>
    </row>
    <row r="586" spans="1:31">
      <c r="A586">
        <v>521653</v>
      </c>
      <c r="B586" t="s">
        <v>1610</v>
      </c>
      <c r="C586" t="s">
        <v>1611</v>
      </c>
      <c r="D586" t="s">
        <v>2052</v>
      </c>
      <c r="E586">
        <v>11053142</v>
      </c>
      <c r="F586" t="s">
        <v>2052</v>
      </c>
      <c r="G586" t="s">
        <v>4073</v>
      </c>
      <c r="H586" t="s">
        <v>732</v>
      </c>
      <c r="I586" t="s">
        <v>1614</v>
      </c>
      <c r="L586" t="s">
        <v>4074</v>
      </c>
      <c r="M586">
        <v>3</v>
      </c>
      <c r="N586" t="s">
        <v>4075</v>
      </c>
      <c r="O586" t="s">
        <v>1624</v>
      </c>
      <c r="P586" t="s">
        <v>4076</v>
      </c>
      <c r="Q586">
        <v>124.18355</v>
      </c>
      <c r="R586">
        <v>0.95719</v>
      </c>
      <c r="S586" t="s">
        <v>2262</v>
      </c>
      <c r="T586" t="s">
        <v>226</v>
      </c>
      <c r="U586" t="s">
        <v>101</v>
      </c>
      <c r="V586">
        <v>1</v>
      </c>
      <c r="W586" t="s">
        <v>1627</v>
      </c>
      <c r="Z586" t="s">
        <v>1628</v>
      </c>
      <c r="AA586" t="s">
        <v>1629</v>
      </c>
      <c r="AB586">
        <v>0</v>
      </c>
      <c r="AC586" t="s">
        <v>1630</v>
      </c>
      <c r="AD586">
        <v>6070824278</v>
      </c>
      <c r="AE586" t="s">
        <v>1619</v>
      </c>
    </row>
    <row r="587" spans="1:31">
      <c r="A587">
        <v>521654</v>
      </c>
      <c r="B587" t="s">
        <v>1610</v>
      </c>
      <c r="C587" t="s">
        <v>1611</v>
      </c>
      <c r="D587" t="s">
        <v>2052</v>
      </c>
      <c r="E587">
        <v>11053142</v>
      </c>
      <c r="F587" t="s">
        <v>2052</v>
      </c>
      <c r="G587" t="s">
        <v>4077</v>
      </c>
      <c r="H587" t="s">
        <v>733</v>
      </c>
      <c r="I587" t="s">
        <v>1614</v>
      </c>
      <c r="L587" t="s">
        <v>4078</v>
      </c>
      <c r="M587">
        <v>3</v>
      </c>
      <c r="N587" t="s">
        <v>4079</v>
      </c>
      <c r="O587" t="s">
        <v>1624</v>
      </c>
      <c r="P587" t="s">
        <v>4080</v>
      </c>
      <c r="Q587">
        <v>124.18262</v>
      </c>
      <c r="R587">
        <v>0.97197</v>
      </c>
      <c r="S587" t="s">
        <v>2262</v>
      </c>
      <c r="T587" t="s">
        <v>226</v>
      </c>
      <c r="U587" t="s">
        <v>101</v>
      </c>
      <c r="V587">
        <v>1</v>
      </c>
      <c r="W587" t="s">
        <v>1627</v>
      </c>
      <c r="Z587" t="s">
        <v>1628</v>
      </c>
      <c r="AA587" t="s">
        <v>1629</v>
      </c>
      <c r="AB587">
        <v>0</v>
      </c>
      <c r="AC587" t="s">
        <v>1630</v>
      </c>
      <c r="AD587">
        <v>6070824280</v>
      </c>
      <c r="AE587" t="s">
        <v>1619</v>
      </c>
    </row>
    <row r="588" spans="1:31">
      <c r="A588">
        <v>521655</v>
      </c>
      <c r="B588" t="s">
        <v>1610</v>
      </c>
      <c r="C588" t="s">
        <v>1611</v>
      </c>
      <c r="D588" t="s">
        <v>2052</v>
      </c>
      <c r="E588">
        <v>11053142</v>
      </c>
      <c r="F588" t="s">
        <v>2052</v>
      </c>
      <c r="G588" t="s">
        <v>4081</v>
      </c>
      <c r="H588" t="s">
        <v>734</v>
      </c>
      <c r="I588" t="s">
        <v>1614</v>
      </c>
      <c r="L588" t="s">
        <v>4082</v>
      </c>
      <c r="M588">
        <v>3</v>
      </c>
      <c r="N588" t="s">
        <v>4083</v>
      </c>
      <c r="O588" t="s">
        <v>1624</v>
      </c>
      <c r="P588" t="s">
        <v>4084</v>
      </c>
      <c r="Q588">
        <v>124.34814</v>
      </c>
      <c r="R588">
        <v>1.09657</v>
      </c>
      <c r="S588" t="s">
        <v>2262</v>
      </c>
      <c r="T588" t="s">
        <v>342</v>
      </c>
      <c r="U588" t="s">
        <v>39</v>
      </c>
      <c r="V588">
        <v>1</v>
      </c>
      <c r="W588" t="s">
        <v>1627</v>
      </c>
      <c r="Z588" t="s">
        <v>1628</v>
      </c>
      <c r="AA588" t="s">
        <v>1629</v>
      </c>
      <c r="AB588">
        <v>0</v>
      </c>
      <c r="AC588" t="s">
        <v>1630</v>
      </c>
      <c r="AD588">
        <v>6070824314</v>
      </c>
      <c r="AE588" t="s">
        <v>1619</v>
      </c>
    </row>
    <row r="589" spans="1:31">
      <c r="A589">
        <v>521656</v>
      </c>
      <c r="B589" t="s">
        <v>1610</v>
      </c>
      <c r="C589" t="s">
        <v>1611</v>
      </c>
      <c r="D589" t="s">
        <v>2052</v>
      </c>
      <c r="E589">
        <v>11053142</v>
      </c>
      <c r="F589" t="s">
        <v>2052</v>
      </c>
      <c r="G589" t="s">
        <v>4085</v>
      </c>
      <c r="H589" t="s">
        <v>735</v>
      </c>
      <c r="I589" t="s">
        <v>1614</v>
      </c>
      <c r="L589" t="s">
        <v>4086</v>
      </c>
      <c r="M589">
        <v>3</v>
      </c>
      <c r="N589" t="s">
        <v>4087</v>
      </c>
      <c r="O589" t="s">
        <v>1624</v>
      </c>
      <c r="P589" t="s">
        <v>4088</v>
      </c>
      <c r="Q589">
        <v>124.34421</v>
      </c>
      <c r="R589">
        <v>1.10999</v>
      </c>
      <c r="S589" t="s">
        <v>2262</v>
      </c>
      <c r="T589" t="s">
        <v>342</v>
      </c>
      <c r="U589" t="s">
        <v>39</v>
      </c>
      <c r="V589">
        <v>1</v>
      </c>
      <c r="W589" t="s">
        <v>1627</v>
      </c>
      <c r="Z589" t="s">
        <v>1628</v>
      </c>
      <c r="AA589" t="s">
        <v>1629</v>
      </c>
      <c r="AB589">
        <v>0</v>
      </c>
      <c r="AC589" t="s">
        <v>1630</v>
      </c>
      <c r="AD589">
        <v>6070824319</v>
      </c>
      <c r="AE589" t="s">
        <v>1619</v>
      </c>
    </row>
    <row r="590" spans="1:31">
      <c r="A590">
        <v>522230</v>
      </c>
      <c r="B590" t="s">
        <v>1610</v>
      </c>
      <c r="C590" t="s">
        <v>1611</v>
      </c>
      <c r="D590" t="s">
        <v>1924</v>
      </c>
      <c r="E590">
        <v>11053175</v>
      </c>
      <c r="F590" t="s">
        <v>1924</v>
      </c>
      <c r="G590" t="s">
        <v>4089</v>
      </c>
      <c r="H590" t="s">
        <v>736</v>
      </c>
      <c r="I590" t="s">
        <v>1614</v>
      </c>
      <c r="L590" t="s">
        <v>4090</v>
      </c>
      <c r="M590">
        <v>3</v>
      </c>
      <c r="N590" t="s">
        <v>4091</v>
      </c>
      <c r="O590" t="s">
        <v>2978</v>
      </c>
      <c r="P590" t="s">
        <v>4092</v>
      </c>
      <c r="Q590">
        <v>124.30556</v>
      </c>
      <c r="R590">
        <v>0.71754</v>
      </c>
      <c r="S590" t="s">
        <v>4093</v>
      </c>
      <c r="T590" t="s">
        <v>136</v>
      </c>
      <c r="U590" t="s">
        <v>136</v>
      </c>
      <c r="V590">
        <v>1</v>
      </c>
      <c r="W590" t="s">
        <v>1627</v>
      </c>
      <c r="Z590" t="s">
        <v>1628</v>
      </c>
      <c r="AA590" t="s">
        <v>1629</v>
      </c>
      <c r="AB590">
        <v>0</v>
      </c>
      <c r="AC590" t="s">
        <v>1630</v>
      </c>
      <c r="AD590">
        <v>6183189307</v>
      </c>
      <c r="AE590" t="s">
        <v>1619</v>
      </c>
    </row>
    <row r="591" spans="1:31">
      <c r="A591">
        <v>522231</v>
      </c>
      <c r="B591" t="s">
        <v>1610</v>
      </c>
      <c r="C591" t="s">
        <v>1611</v>
      </c>
      <c r="D591" t="s">
        <v>1924</v>
      </c>
      <c r="E591">
        <v>11053154</v>
      </c>
      <c r="F591" t="s">
        <v>1924</v>
      </c>
      <c r="G591" t="s">
        <v>4094</v>
      </c>
      <c r="H591" t="s">
        <v>737</v>
      </c>
      <c r="I591" t="s">
        <v>1614</v>
      </c>
      <c r="L591" t="s">
        <v>4095</v>
      </c>
      <c r="M591">
        <v>3</v>
      </c>
      <c r="N591" t="s">
        <v>4096</v>
      </c>
      <c r="O591" t="s">
        <v>2978</v>
      </c>
      <c r="P591" t="s">
        <v>4097</v>
      </c>
      <c r="Q591">
        <v>124.32817</v>
      </c>
      <c r="R591">
        <v>0.69643</v>
      </c>
      <c r="S591" t="s">
        <v>1943</v>
      </c>
      <c r="T591" t="s">
        <v>136</v>
      </c>
      <c r="U591" t="s">
        <v>136</v>
      </c>
      <c r="V591">
        <v>1</v>
      </c>
      <c r="W591" t="s">
        <v>1627</v>
      </c>
      <c r="Z591" t="s">
        <v>1628</v>
      </c>
      <c r="AA591" t="s">
        <v>1629</v>
      </c>
      <c r="AB591">
        <v>0</v>
      </c>
      <c r="AC591" t="s">
        <v>1647</v>
      </c>
      <c r="AD591">
        <v>6259451834</v>
      </c>
      <c r="AE591" t="s">
        <v>1619</v>
      </c>
    </row>
    <row r="592" spans="1:31">
      <c r="A592">
        <v>522537</v>
      </c>
      <c r="B592" t="s">
        <v>1610</v>
      </c>
      <c r="C592" t="s">
        <v>1611</v>
      </c>
      <c r="D592" t="s">
        <v>2066</v>
      </c>
      <c r="E592">
        <v>11053174</v>
      </c>
      <c r="F592" t="s">
        <v>2066</v>
      </c>
      <c r="G592" t="s">
        <v>4098</v>
      </c>
      <c r="H592" t="s">
        <v>738</v>
      </c>
      <c r="I592" t="s">
        <v>1614</v>
      </c>
      <c r="L592" t="s">
        <v>4099</v>
      </c>
      <c r="M592">
        <v>3</v>
      </c>
      <c r="N592" t="s">
        <v>4100</v>
      </c>
      <c r="O592" t="s">
        <v>1624</v>
      </c>
      <c r="P592" t="s">
        <v>4101</v>
      </c>
      <c r="Q592">
        <v>123.94169</v>
      </c>
      <c r="R592">
        <v>0.55087</v>
      </c>
      <c r="S592" t="s">
        <v>2262</v>
      </c>
      <c r="T592" t="s">
        <v>131</v>
      </c>
      <c r="U592" t="s">
        <v>131</v>
      </c>
      <c r="V592">
        <v>1</v>
      </c>
      <c r="W592" t="s">
        <v>1627</v>
      </c>
      <c r="Z592" t="s">
        <v>1628</v>
      </c>
      <c r="AA592" t="s">
        <v>1629</v>
      </c>
      <c r="AB592">
        <v>0</v>
      </c>
      <c r="AC592" t="s">
        <v>1630</v>
      </c>
      <c r="AD592">
        <v>6070820526</v>
      </c>
      <c r="AE592" t="s">
        <v>1619</v>
      </c>
    </row>
    <row r="593" spans="1:31">
      <c r="A593">
        <v>522595</v>
      </c>
      <c r="B593" t="s">
        <v>1610</v>
      </c>
      <c r="C593" t="s">
        <v>1611</v>
      </c>
      <c r="D593" t="s">
        <v>2066</v>
      </c>
      <c r="E593">
        <v>11053174</v>
      </c>
      <c r="F593" t="s">
        <v>2066</v>
      </c>
      <c r="G593" t="s">
        <v>4102</v>
      </c>
      <c r="H593" t="s">
        <v>739</v>
      </c>
      <c r="I593" t="s">
        <v>1614</v>
      </c>
      <c r="L593" t="s">
        <v>4103</v>
      </c>
      <c r="M593">
        <v>3</v>
      </c>
      <c r="N593" t="s">
        <v>4104</v>
      </c>
      <c r="O593" t="s">
        <v>1624</v>
      </c>
      <c r="P593" t="s">
        <v>4105</v>
      </c>
      <c r="Q593">
        <v>124.082428</v>
      </c>
      <c r="R593">
        <v>0.613953</v>
      </c>
      <c r="S593" t="s">
        <v>2262</v>
      </c>
      <c r="T593" t="s">
        <v>131</v>
      </c>
      <c r="U593" t="s">
        <v>131</v>
      </c>
      <c r="V593">
        <v>1</v>
      </c>
      <c r="W593" t="s">
        <v>1627</v>
      </c>
      <c r="Z593" t="s">
        <v>1628</v>
      </c>
      <c r="AA593" t="s">
        <v>1629</v>
      </c>
      <c r="AB593">
        <v>0</v>
      </c>
      <c r="AC593" t="s">
        <v>1630</v>
      </c>
      <c r="AD593">
        <v>6070819865</v>
      </c>
      <c r="AE593" t="s">
        <v>1619</v>
      </c>
    </row>
    <row r="594" spans="1:31">
      <c r="A594">
        <v>522596</v>
      </c>
      <c r="B594" t="s">
        <v>1610</v>
      </c>
      <c r="C594" t="s">
        <v>1611</v>
      </c>
      <c r="D594" t="s">
        <v>2066</v>
      </c>
      <c r="E594">
        <v>11053174</v>
      </c>
      <c r="F594" t="s">
        <v>2066</v>
      </c>
      <c r="G594" t="s">
        <v>4106</v>
      </c>
      <c r="H594" t="s">
        <v>740</v>
      </c>
      <c r="I594" t="s">
        <v>1614</v>
      </c>
      <c r="L594" t="s">
        <v>4107</v>
      </c>
      <c r="M594">
        <v>3</v>
      </c>
      <c r="N594" t="s">
        <v>4108</v>
      </c>
      <c r="O594" t="s">
        <v>1624</v>
      </c>
      <c r="P594" t="s">
        <v>4109</v>
      </c>
      <c r="Q594">
        <v>124.08957</v>
      </c>
      <c r="R594">
        <v>0.61751</v>
      </c>
      <c r="S594" t="s">
        <v>2262</v>
      </c>
      <c r="T594" t="s">
        <v>131</v>
      </c>
      <c r="U594" t="s">
        <v>131</v>
      </c>
      <c r="V594">
        <v>1</v>
      </c>
      <c r="W594" t="s">
        <v>1627</v>
      </c>
      <c r="Z594" t="s">
        <v>1628</v>
      </c>
      <c r="AA594" t="s">
        <v>1629</v>
      </c>
      <c r="AB594">
        <v>0</v>
      </c>
      <c r="AC594" t="s">
        <v>1647</v>
      </c>
      <c r="AD594">
        <v>6070819867</v>
      </c>
      <c r="AE594" t="s">
        <v>1619</v>
      </c>
    </row>
    <row r="595" spans="1:31">
      <c r="A595">
        <v>522597</v>
      </c>
      <c r="B595" t="s">
        <v>1610</v>
      </c>
      <c r="C595" t="s">
        <v>1611</v>
      </c>
      <c r="D595" t="s">
        <v>2066</v>
      </c>
      <c r="E595">
        <v>11053174</v>
      </c>
      <c r="F595" t="s">
        <v>2066</v>
      </c>
      <c r="G595" t="s">
        <v>4110</v>
      </c>
      <c r="H595" t="s">
        <v>741</v>
      </c>
      <c r="I595" t="s">
        <v>1614</v>
      </c>
      <c r="L595" t="s">
        <v>4111</v>
      </c>
      <c r="M595">
        <v>3</v>
      </c>
      <c r="N595" t="s">
        <v>4112</v>
      </c>
      <c r="O595" t="s">
        <v>1624</v>
      </c>
      <c r="P595" t="s">
        <v>4113</v>
      </c>
      <c r="Q595">
        <v>124.166987</v>
      </c>
      <c r="R595">
        <v>0.713011</v>
      </c>
      <c r="S595" t="s">
        <v>2262</v>
      </c>
      <c r="T595" t="s">
        <v>131</v>
      </c>
      <c r="U595" t="s">
        <v>131</v>
      </c>
      <c r="V595">
        <v>1</v>
      </c>
      <c r="W595" t="s">
        <v>1627</v>
      </c>
      <c r="Z595" t="s">
        <v>1628</v>
      </c>
      <c r="AA595" t="s">
        <v>1629</v>
      </c>
      <c r="AB595">
        <v>0</v>
      </c>
      <c r="AC595" t="s">
        <v>1630</v>
      </c>
      <c r="AD595">
        <v>6070819893</v>
      </c>
      <c r="AE595" t="s">
        <v>1619</v>
      </c>
    </row>
    <row r="596" spans="1:31">
      <c r="A596">
        <v>522598</v>
      </c>
      <c r="B596" t="s">
        <v>1610</v>
      </c>
      <c r="C596" t="s">
        <v>1611</v>
      </c>
      <c r="D596" t="s">
        <v>2066</v>
      </c>
      <c r="E596">
        <v>11053174</v>
      </c>
      <c r="F596" t="s">
        <v>2066</v>
      </c>
      <c r="G596" t="s">
        <v>4114</v>
      </c>
      <c r="H596" t="s">
        <v>742</v>
      </c>
      <c r="I596" t="s">
        <v>1614</v>
      </c>
      <c r="L596" t="s">
        <v>4115</v>
      </c>
      <c r="M596">
        <v>3</v>
      </c>
      <c r="N596" t="s">
        <v>4116</v>
      </c>
      <c r="O596" t="s">
        <v>1624</v>
      </c>
      <c r="P596" t="s">
        <v>4117</v>
      </c>
      <c r="Q596">
        <v>124.164494</v>
      </c>
      <c r="R596">
        <v>0.648324</v>
      </c>
      <c r="S596" t="s">
        <v>2262</v>
      </c>
      <c r="T596" t="s">
        <v>131</v>
      </c>
      <c r="U596" t="s">
        <v>131</v>
      </c>
      <c r="V596">
        <v>1</v>
      </c>
      <c r="W596" t="s">
        <v>1627</v>
      </c>
      <c r="Z596" t="s">
        <v>1628</v>
      </c>
      <c r="AA596" t="s">
        <v>1629</v>
      </c>
      <c r="AB596">
        <v>0</v>
      </c>
      <c r="AC596" t="s">
        <v>1647</v>
      </c>
      <c r="AD596">
        <v>6070819894</v>
      </c>
      <c r="AE596" t="s">
        <v>1619</v>
      </c>
    </row>
    <row r="597" spans="1:31">
      <c r="A597">
        <v>522599</v>
      </c>
      <c r="B597" t="s">
        <v>1610</v>
      </c>
      <c r="C597" t="s">
        <v>1611</v>
      </c>
      <c r="D597" t="s">
        <v>2066</v>
      </c>
      <c r="E597">
        <v>11053174</v>
      </c>
      <c r="F597" t="s">
        <v>2066</v>
      </c>
      <c r="G597" t="s">
        <v>4118</v>
      </c>
      <c r="H597" t="s">
        <v>743</v>
      </c>
      <c r="I597" t="s">
        <v>1614</v>
      </c>
      <c r="L597" t="s">
        <v>4119</v>
      </c>
      <c r="M597">
        <v>3</v>
      </c>
      <c r="N597" t="s">
        <v>4120</v>
      </c>
      <c r="O597" t="s">
        <v>1624</v>
      </c>
      <c r="P597" t="s">
        <v>4121</v>
      </c>
      <c r="Q597">
        <v>124.028021</v>
      </c>
      <c r="R597">
        <v>0.590635</v>
      </c>
      <c r="S597" t="s">
        <v>2262</v>
      </c>
      <c r="T597" t="s">
        <v>131</v>
      </c>
      <c r="U597" t="s">
        <v>131</v>
      </c>
      <c r="V597">
        <v>1</v>
      </c>
      <c r="W597" t="s">
        <v>1627</v>
      </c>
      <c r="Z597" t="s">
        <v>1628</v>
      </c>
      <c r="AA597" t="s">
        <v>1629</v>
      </c>
      <c r="AB597">
        <v>0</v>
      </c>
      <c r="AC597" t="s">
        <v>1647</v>
      </c>
      <c r="AD597">
        <v>6070819923</v>
      </c>
      <c r="AE597" t="s">
        <v>1619</v>
      </c>
    </row>
    <row r="598" spans="1:31">
      <c r="A598">
        <v>522600</v>
      </c>
      <c r="B598" t="s">
        <v>1610</v>
      </c>
      <c r="C598" t="s">
        <v>1611</v>
      </c>
      <c r="D598" t="s">
        <v>2066</v>
      </c>
      <c r="E598">
        <v>11053174</v>
      </c>
      <c r="F598" t="s">
        <v>2066</v>
      </c>
      <c r="G598" t="s">
        <v>4122</v>
      </c>
      <c r="H598" t="s">
        <v>744</v>
      </c>
      <c r="I598" t="s">
        <v>1614</v>
      </c>
      <c r="L598" t="s">
        <v>4123</v>
      </c>
      <c r="M598">
        <v>3</v>
      </c>
      <c r="N598" t="s">
        <v>4124</v>
      </c>
      <c r="O598" t="s">
        <v>1624</v>
      </c>
      <c r="P598" t="s">
        <v>4125</v>
      </c>
      <c r="Q598">
        <v>124.028358</v>
      </c>
      <c r="R598">
        <v>0.589274</v>
      </c>
      <c r="S598" t="s">
        <v>2262</v>
      </c>
      <c r="T598" t="s">
        <v>131</v>
      </c>
      <c r="U598" t="s">
        <v>131</v>
      </c>
      <c r="V598">
        <v>1</v>
      </c>
      <c r="W598" t="s">
        <v>1627</v>
      </c>
      <c r="Z598" t="s">
        <v>1628</v>
      </c>
      <c r="AA598" t="s">
        <v>1629</v>
      </c>
      <c r="AB598">
        <v>0</v>
      </c>
      <c r="AC598" t="s">
        <v>1630</v>
      </c>
      <c r="AD598">
        <v>6070819924</v>
      </c>
      <c r="AE598" t="s">
        <v>1619</v>
      </c>
    </row>
    <row r="599" spans="1:31">
      <c r="A599">
        <v>522601</v>
      </c>
      <c r="B599" t="s">
        <v>1610</v>
      </c>
      <c r="C599" t="s">
        <v>1611</v>
      </c>
      <c r="D599" t="s">
        <v>2066</v>
      </c>
      <c r="E599">
        <v>11053174</v>
      </c>
      <c r="F599" t="s">
        <v>2066</v>
      </c>
      <c r="G599" t="s">
        <v>4126</v>
      </c>
      <c r="H599" t="s">
        <v>745</v>
      </c>
      <c r="I599" t="s">
        <v>1614</v>
      </c>
      <c r="L599" t="s">
        <v>4127</v>
      </c>
      <c r="M599">
        <v>3</v>
      </c>
      <c r="N599" t="s">
        <v>4128</v>
      </c>
      <c r="O599" t="s">
        <v>1624</v>
      </c>
      <c r="P599" t="s">
        <v>4129</v>
      </c>
      <c r="Q599">
        <v>124.013952</v>
      </c>
      <c r="R599">
        <v>0.543086</v>
      </c>
      <c r="S599" t="s">
        <v>2262</v>
      </c>
      <c r="T599" t="s">
        <v>131</v>
      </c>
      <c r="U599" t="s">
        <v>131</v>
      </c>
      <c r="V599">
        <v>1</v>
      </c>
      <c r="W599" t="s">
        <v>1627</v>
      </c>
      <c r="Z599" t="s">
        <v>1628</v>
      </c>
      <c r="AA599" t="s">
        <v>1629</v>
      </c>
      <c r="AB599">
        <v>0</v>
      </c>
      <c r="AC599" t="s">
        <v>1630</v>
      </c>
      <c r="AD599">
        <v>6070819949</v>
      </c>
      <c r="AE599" t="s">
        <v>1619</v>
      </c>
    </row>
    <row r="600" spans="1:31">
      <c r="A600">
        <v>522602</v>
      </c>
      <c r="B600" t="s">
        <v>1610</v>
      </c>
      <c r="C600" t="s">
        <v>1611</v>
      </c>
      <c r="D600" t="s">
        <v>2066</v>
      </c>
      <c r="E600">
        <v>11053174</v>
      </c>
      <c r="F600" t="s">
        <v>2066</v>
      </c>
      <c r="G600" t="s">
        <v>4130</v>
      </c>
      <c r="H600" t="s">
        <v>746</v>
      </c>
      <c r="I600" t="s">
        <v>1614</v>
      </c>
      <c r="L600" t="s">
        <v>4131</v>
      </c>
      <c r="M600">
        <v>3</v>
      </c>
      <c r="N600" t="s">
        <v>4132</v>
      </c>
      <c r="O600" t="s">
        <v>1624</v>
      </c>
      <c r="P600" t="s">
        <v>4133</v>
      </c>
      <c r="Q600">
        <v>123.98706</v>
      </c>
      <c r="R600">
        <v>0.530461</v>
      </c>
      <c r="S600" t="s">
        <v>2262</v>
      </c>
      <c r="T600" t="s">
        <v>131</v>
      </c>
      <c r="U600" t="s">
        <v>131</v>
      </c>
      <c r="V600">
        <v>1</v>
      </c>
      <c r="W600" t="s">
        <v>1627</v>
      </c>
      <c r="Z600" t="s">
        <v>1628</v>
      </c>
      <c r="AA600" t="s">
        <v>1629</v>
      </c>
      <c r="AB600">
        <v>0</v>
      </c>
      <c r="AC600" t="s">
        <v>1647</v>
      </c>
      <c r="AD600">
        <v>6070819956</v>
      </c>
      <c r="AE600" t="s">
        <v>1619</v>
      </c>
    </row>
    <row r="601" spans="1:31">
      <c r="A601">
        <v>522603</v>
      </c>
      <c r="B601" t="s">
        <v>1610</v>
      </c>
      <c r="C601" t="s">
        <v>1611</v>
      </c>
      <c r="D601" t="s">
        <v>2066</v>
      </c>
      <c r="E601">
        <v>11053174</v>
      </c>
      <c r="F601" t="s">
        <v>2066</v>
      </c>
      <c r="G601" t="s">
        <v>4134</v>
      </c>
      <c r="H601" t="s">
        <v>747</v>
      </c>
      <c r="I601" t="s">
        <v>1614</v>
      </c>
      <c r="L601" t="s">
        <v>4135</v>
      </c>
      <c r="M601">
        <v>3</v>
      </c>
      <c r="N601" t="s">
        <v>4136</v>
      </c>
      <c r="O601" t="s">
        <v>1624</v>
      </c>
      <c r="P601" t="s">
        <v>4137</v>
      </c>
      <c r="Q601">
        <v>123.968867</v>
      </c>
      <c r="R601">
        <v>0.525714</v>
      </c>
      <c r="S601" t="s">
        <v>2262</v>
      </c>
      <c r="T601" t="s">
        <v>131</v>
      </c>
      <c r="U601" t="s">
        <v>131</v>
      </c>
      <c r="V601">
        <v>1</v>
      </c>
      <c r="W601" t="s">
        <v>1627</v>
      </c>
      <c r="Z601" t="s">
        <v>1628</v>
      </c>
      <c r="AA601" t="s">
        <v>1629</v>
      </c>
      <c r="AB601">
        <v>0</v>
      </c>
      <c r="AC601" t="s">
        <v>1630</v>
      </c>
      <c r="AD601">
        <v>6070819958</v>
      </c>
      <c r="AE601" t="s">
        <v>1619</v>
      </c>
    </row>
    <row r="602" spans="1:31">
      <c r="A602">
        <v>522604</v>
      </c>
      <c r="B602" t="s">
        <v>1610</v>
      </c>
      <c r="C602" t="s">
        <v>1611</v>
      </c>
      <c r="D602" t="s">
        <v>2066</v>
      </c>
      <c r="E602">
        <v>11053138</v>
      </c>
      <c r="F602" t="s">
        <v>2066</v>
      </c>
      <c r="G602" t="s">
        <v>4138</v>
      </c>
      <c r="H602" t="s">
        <v>748</v>
      </c>
      <c r="I602" t="s">
        <v>1614</v>
      </c>
      <c r="L602" t="s">
        <v>4139</v>
      </c>
      <c r="M602">
        <v>3</v>
      </c>
      <c r="N602" t="s">
        <v>4140</v>
      </c>
      <c r="O602" t="s">
        <v>1624</v>
      </c>
      <c r="P602" t="s">
        <v>4141</v>
      </c>
      <c r="Q602">
        <v>123.96814</v>
      </c>
      <c r="R602">
        <v>0.50256</v>
      </c>
      <c r="S602" t="s">
        <v>2262</v>
      </c>
      <c r="T602" t="s">
        <v>131</v>
      </c>
      <c r="U602" t="s">
        <v>131</v>
      </c>
      <c r="V602">
        <v>1</v>
      </c>
      <c r="W602" t="s">
        <v>1627</v>
      </c>
      <c r="Z602" t="s">
        <v>1628</v>
      </c>
      <c r="AA602" t="s">
        <v>1629</v>
      </c>
      <c r="AB602">
        <v>0</v>
      </c>
      <c r="AC602" t="s">
        <v>1630</v>
      </c>
      <c r="AD602">
        <v>6070819982</v>
      </c>
      <c r="AE602" t="s">
        <v>1619</v>
      </c>
    </row>
    <row r="603" spans="1:31">
      <c r="A603">
        <v>522605</v>
      </c>
      <c r="B603" t="s">
        <v>1610</v>
      </c>
      <c r="C603" t="s">
        <v>1611</v>
      </c>
      <c r="D603" t="s">
        <v>2066</v>
      </c>
      <c r="E603">
        <v>11053138</v>
      </c>
      <c r="F603" t="s">
        <v>2066</v>
      </c>
      <c r="G603" t="s">
        <v>4142</v>
      </c>
      <c r="H603" t="s">
        <v>749</v>
      </c>
      <c r="I603" t="s">
        <v>1614</v>
      </c>
      <c r="L603" t="s">
        <v>4143</v>
      </c>
      <c r="M603">
        <v>3</v>
      </c>
      <c r="N603" t="s">
        <v>4144</v>
      </c>
      <c r="O603" t="s">
        <v>1624</v>
      </c>
      <c r="P603" t="s">
        <v>4145</v>
      </c>
      <c r="Q603">
        <v>123.97065</v>
      </c>
      <c r="R603">
        <v>0.49938</v>
      </c>
      <c r="S603" t="s">
        <v>2262</v>
      </c>
      <c r="T603" t="s">
        <v>131</v>
      </c>
      <c r="U603" t="s">
        <v>131</v>
      </c>
      <c r="V603">
        <v>1</v>
      </c>
      <c r="W603" t="s">
        <v>1627</v>
      </c>
      <c r="Z603" t="s">
        <v>1628</v>
      </c>
      <c r="AA603" t="s">
        <v>1629</v>
      </c>
      <c r="AB603">
        <v>0</v>
      </c>
      <c r="AC603" t="s">
        <v>1630</v>
      </c>
      <c r="AD603">
        <v>6070819983</v>
      </c>
      <c r="AE603" t="s">
        <v>1619</v>
      </c>
    </row>
    <row r="604" spans="1:31">
      <c r="A604">
        <v>522628</v>
      </c>
      <c r="B604" t="s">
        <v>1610</v>
      </c>
      <c r="C604" t="s">
        <v>1611</v>
      </c>
      <c r="D604" t="s">
        <v>1612</v>
      </c>
      <c r="E604">
        <v>11053135</v>
      </c>
      <c r="F604" t="s">
        <v>1612</v>
      </c>
      <c r="G604" t="s">
        <v>4146</v>
      </c>
      <c r="H604" t="s">
        <v>750</v>
      </c>
      <c r="I604" t="s">
        <v>1614</v>
      </c>
      <c r="L604" t="s">
        <v>4147</v>
      </c>
      <c r="M604">
        <v>3</v>
      </c>
      <c r="N604" t="s">
        <v>4148</v>
      </c>
      <c r="O604" t="s">
        <v>1624</v>
      </c>
      <c r="P604" t="s">
        <v>4149</v>
      </c>
      <c r="Q604">
        <v>123.86558</v>
      </c>
      <c r="R604">
        <v>0.83785</v>
      </c>
      <c r="S604" t="s">
        <v>2124</v>
      </c>
      <c r="T604" t="s">
        <v>562</v>
      </c>
      <c r="U604" t="s">
        <v>131</v>
      </c>
      <c r="V604">
        <v>1</v>
      </c>
      <c r="W604" t="s">
        <v>1627</v>
      </c>
      <c r="Z604" t="s">
        <v>1628</v>
      </c>
      <c r="AA604" t="s">
        <v>1629</v>
      </c>
      <c r="AB604">
        <v>0</v>
      </c>
      <c r="AC604" t="s">
        <v>1647</v>
      </c>
      <c r="AD604">
        <v>6070877327</v>
      </c>
      <c r="AE604" t="s">
        <v>1619</v>
      </c>
    </row>
    <row r="605" spans="1:31">
      <c r="A605">
        <v>522629</v>
      </c>
      <c r="B605" t="s">
        <v>1610</v>
      </c>
      <c r="C605" t="s">
        <v>1611</v>
      </c>
      <c r="D605" t="s">
        <v>1612</v>
      </c>
      <c r="E605">
        <v>11053135</v>
      </c>
      <c r="F605" t="s">
        <v>1612</v>
      </c>
      <c r="G605" t="s">
        <v>4150</v>
      </c>
      <c r="H605" t="s">
        <v>752</v>
      </c>
      <c r="I605" t="s">
        <v>1614</v>
      </c>
      <c r="L605" t="s">
        <v>4151</v>
      </c>
      <c r="M605">
        <v>3</v>
      </c>
      <c r="N605" t="s">
        <v>4152</v>
      </c>
      <c r="O605" t="s">
        <v>1624</v>
      </c>
      <c r="P605" t="s">
        <v>4153</v>
      </c>
      <c r="Q605">
        <v>123.836</v>
      </c>
      <c r="R605">
        <v>0.83462</v>
      </c>
      <c r="S605" t="s">
        <v>2124</v>
      </c>
      <c r="T605" t="s">
        <v>751</v>
      </c>
      <c r="U605" t="s">
        <v>131</v>
      </c>
      <c r="V605">
        <v>1</v>
      </c>
      <c r="W605" t="s">
        <v>1627</v>
      </c>
      <c r="Z605" t="s">
        <v>1628</v>
      </c>
      <c r="AA605" t="s">
        <v>1629</v>
      </c>
      <c r="AB605">
        <v>0</v>
      </c>
      <c r="AC605" t="s">
        <v>1630</v>
      </c>
      <c r="AD605">
        <v>6070877333</v>
      </c>
      <c r="AE605" t="s">
        <v>1619</v>
      </c>
    </row>
    <row r="606" spans="1:31">
      <c r="A606">
        <v>522630</v>
      </c>
      <c r="B606" t="s">
        <v>1610</v>
      </c>
      <c r="C606" t="s">
        <v>1611</v>
      </c>
      <c r="D606" t="s">
        <v>1612</v>
      </c>
      <c r="E606">
        <v>11053135</v>
      </c>
      <c r="F606" t="s">
        <v>1612</v>
      </c>
      <c r="G606" t="s">
        <v>4154</v>
      </c>
      <c r="H606" t="s">
        <v>754</v>
      </c>
      <c r="I606" t="s">
        <v>1614</v>
      </c>
      <c r="L606" t="s">
        <v>4155</v>
      </c>
      <c r="M606">
        <v>3</v>
      </c>
      <c r="N606" t="s">
        <v>4156</v>
      </c>
      <c r="O606" t="s">
        <v>1624</v>
      </c>
      <c r="P606" t="s">
        <v>4157</v>
      </c>
      <c r="Q606">
        <v>123.82198</v>
      </c>
      <c r="R606">
        <v>0.84042</v>
      </c>
      <c r="S606" t="s">
        <v>2124</v>
      </c>
      <c r="T606" t="s">
        <v>753</v>
      </c>
      <c r="U606" t="s">
        <v>131</v>
      </c>
      <c r="V606">
        <v>1</v>
      </c>
      <c r="W606" t="s">
        <v>1627</v>
      </c>
      <c r="Z606" t="s">
        <v>1628</v>
      </c>
      <c r="AA606" t="s">
        <v>1629</v>
      </c>
      <c r="AB606">
        <v>0</v>
      </c>
      <c r="AC606" t="s">
        <v>1647</v>
      </c>
      <c r="AD606">
        <v>6070877335</v>
      </c>
      <c r="AE606" t="s">
        <v>1619</v>
      </c>
    </row>
    <row r="607" spans="1:31">
      <c r="A607">
        <v>522631</v>
      </c>
      <c r="B607" t="s">
        <v>1610</v>
      </c>
      <c r="C607" t="s">
        <v>1611</v>
      </c>
      <c r="D607" t="s">
        <v>1612</v>
      </c>
      <c r="E607">
        <v>11053135</v>
      </c>
      <c r="F607" t="s">
        <v>1612</v>
      </c>
      <c r="G607" t="s">
        <v>4158</v>
      </c>
      <c r="H607" t="s">
        <v>755</v>
      </c>
      <c r="I607" t="s">
        <v>1614</v>
      </c>
      <c r="L607" t="s">
        <v>4159</v>
      </c>
      <c r="M607">
        <v>3</v>
      </c>
      <c r="N607" t="s">
        <v>4160</v>
      </c>
      <c r="O607" t="s">
        <v>1624</v>
      </c>
      <c r="P607" t="s">
        <v>4161</v>
      </c>
      <c r="Q607">
        <v>123.61958</v>
      </c>
      <c r="R607">
        <v>0.87945</v>
      </c>
      <c r="S607" t="s">
        <v>2124</v>
      </c>
      <c r="T607" t="s">
        <v>640</v>
      </c>
      <c r="U607" t="s">
        <v>4</v>
      </c>
      <c r="V607">
        <v>1</v>
      </c>
      <c r="W607" t="s">
        <v>1627</v>
      </c>
      <c r="Z607" t="s">
        <v>1628</v>
      </c>
      <c r="AA607" t="s">
        <v>1629</v>
      </c>
      <c r="AB607">
        <v>0</v>
      </c>
      <c r="AC607" t="s">
        <v>1630</v>
      </c>
      <c r="AD607">
        <v>6070877358</v>
      </c>
      <c r="AE607" t="s">
        <v>1619</v>
      </c>
    </row>
    <row r="608" spans="1:31">
      <c r="A608">
        <v>522632</v>
      </c>
      <c r="B608" t="s">
        <v>1610</v>
      </c>
      <c r="C608" t="s">
        <v>1611</v>
      </c>
      <c r="D608" t="s">
        <v>1612</v>
      </c>
      <c r="E608">
        <v>11053135</v>
      </c>
      <c r="F608" t="s">
        <v>1612</v>
      </c>
      <c r="G608" t="s">
        <v>4162</v>
      </c>
      <c r="H608" t="s">
        <v>756</v>
      </c>
      <c r="I608" t="s">
        <v>1614</v>
      </c>
      <c r="L608" t="s">
        <v>4163</v>
      </c>
      <c r="M608">
        <v>3</v>
      </c>
      <c r="N608" t="s">
        <v>4164</v>
      </c>
      <c r="O608" t="s">
        <v>1624</v>
      </c>
      <c r="P608" t="s">
        <v>4165</v>
      </c>
      <c r="Q608">
        <v>123.61122</v>
      </c>
      <c r="R608">
        <v>0.87628</v>
      </c>
      <c r="S608" t="s">
        <v>2124</v>
      </c>
      <c r="T608" t="s">
        <v>640</v>
      </c>
      <c r="U608" t="s">
        <v>4</v>
      </c>
      <c r="V608">
        <v>1</v>
      </c>
      <c r="W608" t="s">
        <v>1627</v>
      </c>
      <c r="Z608" t="s">
        <v>1628</v>
      </c>
      <c r="AA608" t="s">
        <v>1629</v>
      </c>
      <c r="AB608">
        <v>0</v>
      </c>
      <c r="AC608" t="s">
        <v>1630</v>
      </c>
      <c r="AD608">
        <v>6070877359</v>
      </c>
      <c r="AE608" t="s">
        <v>1619</v>
      </c>
    </row>
    <row r="609" spans="1:31">
      <c r="A609">
        <v>522633</v>
      </c>
      <c r="B609" t="s">
        <v>1610</v>
      </c>
      <c r="C609" t="s">
        <v>1611</v>
      </c>
      <c r="D609" t="s">
        <v>1612</v>
      </c>
      <c r="E609">
        <v>11053187</v>
      </c>
      <c r="F609" t="s">
        <v>1612</v>
      </c>
      <c r="G609" t="s">
        <v>4166</v>
      </c>
      <c r="H609" t="s">
        <v>757</v>
      </c>
      <c r="I609" t="s">
        <v>1720</v>
      </c>
      <c r="L609" t="s">
        <v>4167</v>
      </c>
      <c r="M609">
        <v>3</v>
      </c>
      <c r="N609" t="s">
        <v>4168</v>
      </c>
      <c r="O609" t="s">
        <v>1617</v>
      </c>
      <c r="P609" t="s">
        <v>4169</v>
      </c>
      <c r="Q609">
        <v>123.5249</v>
      </c>
      <c r="R609">
        <v>0.87942</v>
      </c>
      <c r="S609" t="s">
        <v>2124</v>
      </c>
      <c r="T609" t="s">
        <v>644</v>
      </c>
      <c r="U609" t="s">
        <v>4</v>
      </c>
      <c r="V609">
        <v>1</v>
      </c>
      <c r="W609" t="s">
        <v>1627</v>
      </c>
      <c r="Z609" t="s">
        <v>1628</v>
      </c>
      <c r="AA609" t="s">
        <v>1629</v>
      </c>
      <c r="AB609">
        <v>0</v>
      </c>
      <c r="AC609" t="s">
        <v>1630</v>
      </c>
      <c r="AD609">
        <v>6553191892</v>
      </c>
      <c r="AE609" t="s">
        <v>1619</v>
      </c>
    </row>
    <row r="610" spans="1:31">
      <c r="A610">
        <v>522634</v>
      </c>
      <c r="B610" t="s">
        <v>1610</v>
      </c>
      <c r="C610" t="s">
        <v>1611</v>
      </c>
      <c r="D610" t="s">
        <v>1612</v>
      </c>
      <c r="E610">
        <v>11053187</v>
      </c>
      <c r="F610" t="s">
        <v>1612</v>
      </c>
      <c r="G610" t="s">
        <v>4170</v>
      </c>
      <c r="H610" t="s">
        <v>758</v>
      </c>
      <c r="I610" t="s">
        <v>1614</v>
      </c>
      <c r="L610" t="s">
        <v>4171</v>
      </c>
      <c r="M610">
        <v>3</v>
      </c>
      <c r="N610" t="s">
        <v>4172</v>
      </c>
      <c r="O610" t="s">
        <v>1624</v>
      </c>
      <c r="P610" t="s">
        <v>4173</v>
      </c>
      <c r="Q610">
        <v>123.54643</v>
      </c>
      <c r="R610">
        <v>0.88127</v>
      </c>
      <c r="S610" t="s">
        <v>564</v>
      </c>
      <c r="T610" t="s">
        <v>564</v>
      </c>
      <c r="U610" t="s">
        <v>4</v>
      </c>
      <c r="V610">
        <v>1</v>
      </c>
      <c r="W610" t="s">
        <v>1627</v>
      </c>
      <c r="Z610" t="s">
        <v>1628</v>
      </c>
      <c r="AA610" t="s">
        <v>1629</v>
      </c>
      <c r="AB610">
        <v>0</v>
      </c>
      <c r="AC610" t="s">
        <v>1647</v>
      </c>
      <c r="AD610">
        <v>6070877411</v>
      </c>
      <c r="AE610" t="s">
        <v>1619</v>
      </c>
    </row>
    <row r="611" spans="1:31">
      <c r="A611">
        <v>522635</v>
      </c>
      <c r="B611" t="s">
        <v>1610</v>
      </c>
      <c r="C611" t="s">
        <v>1611</v>
      </c>
      <c r="D611" t="s">
        <v>1612</v>
      </c>
      <c r="E611">
        <v>11053187</v>
      </c>
      <c r="F611" t="s">
        <v>1612</v>
      </c>
      <c r="G611" t="s">
        <v>4174</v>
      </c>
      <c r="H611" t="s">
        <v>760</v>
      </c>
      <c r="I611" t="s">
        <v>1614</v>
      </c>
      <c r="L611" t="s">
        <v>4175</v>
      </c>
      <c r="M611">
        <v>3</v>
      </c>
      <c r="N611" t="s">
        <v>4176</v>
      </c>
      <c r="O611" t="s">
        <v>1624</v>
      </c>
      <c r="P611" t="s">
        <v>4177</v>
      </c>
      <c r="Q611">
        <v>123.545</v>
      </c>
      <c r="R611">
        <v>0.87492</v>
      </c>
      <c r="S611" t="s">
        <v>759</v>
      </c>
      <c r="T611" t="s">
        <v>759</v>
      </c>
      <c r="U611" t="s">
        <v>4</v>
      </c>
      <c r="V611">
        <v>1</v>
      </c>
      <c r="W611" t="s">
        <v>1627</v>
      </c>
      <c r="Z611" t="s">
        <v>1628</v>
      </c>
      <c r="AA611" t="s">
        <v>1629</v>
      </c>
      <c r="AB611">
        <v>0</v>
      </c>
      <c r="AC611" t="s">
        <v>1647</v>
      </c>
      <c r="AD611">
        <v>6070877413</v>
      </c>
      <c r="AE611" t="s">
        <v>1619</v>
      </c>
    </row>
    <row r="612" spans="1:31">
      <c r="A612">
        <v>522638</v>
      </c>
      <c r="B612" t="s">
        <v>1610</v>
      </c>
      <c r="C612" t="s">
        <v>1611</v>
      </c>
      <c r="D612" t="s">
        <v>1924</v>
      </c>
      <c r="E612">
        <v>11053154</v>
      </c>
      <c r="F612" t="s">
        <v>1924</v>
      </c>
      <c r="G612" t="s">
        <v>4178</v>
      </c>
      <c r="H612" t="s">
        <v>761</v>
      </c>
      <c r="I612" t="s">
        <v>1614</v>
      </c>
      <c r="L612" t="s">
        <v>4179</v>
      </c>
      <c r="M612">
        <v>1</v>
      </c>
      <c r="N612" t="s">
        <v>4180</v>
      </c>
      <c r="O612" t="s">
        <v>1624</v>
      </c>
      <c r="P612" t="s">
        <v>4181</v>
      </c>
      <c r="Q612">
        <v>124.307968</v>
      </c>
      <c r="R612">
        <v>0.728407</v>
      </c>
      <c r="S612" t="s">
        <v>4182</v>
      </c>
      <c r="T612" t="s">
        <v>462</v>
      </c>
      <c r="U612" t="s">
        <v>132</v>
      </c>
      <c r="V612">
        <v>1</v>
      </c>
      <c r="W612" t="s">
        <v>1627</v>
      </c>
      <c r="Z612" t="s">
        <v>1628</v>
      </c>
      <c r="AA612" t="s">
        <v>1629</v>
      </c>
      <c r="AB612">
        <v>0</v>
      </c>
      <c r="AC612" t="s">
        <v>1630</v>
      </c>
      <c r="AD612">
        <v>6070904242</v>
      </c>
      <c r="AE612" t="s">
        <v>1619</v>
      </c>
    </row>
    <row r="613" spans="1:31">
      <c r="A613">
        <v>522639</v>
      </c>
      <c r="B613" t="s">
        <v>1610</v>
      </c>
      <c r="C613" t="s">
        <v>1611</v>
      </c>
      <c r="D613" t="s">
        <v>1924</v>
      </c>
      <c r="E613">
        <v>11053154</v>
      </c>
      <c r="F613" t="s">
        <v>1924</v>
      </c>
      <c r="G613" t="s">
        <v>4183</v>
      </c>
      <c r="H613" t="s">
        <v>762</v>
      </c>
      <c r="I613" t="s">
        <v>1614</v>
      </c>
      <c r="L613" t="s">
        <v>4184</v>
      </c>
      <c r="M613">
        <v>2</v>
      </c>
      <c r="N613" t="s">
        <v>4185</v>
      </c>
      <c r="O613" t="s">
        <v>1624</v>
      </c>
      <c r="P613" t="s">
        <v>4186</v>
      </c>
      <c r="Q613">
        <v>124.309636</v>
      </c>
      <c r="R613">
        <v>0.722901</v>
      </c>
      <c r="S613" t="s">
        <v>3604</v>
      </c>
      <c r="T613" t="s">
        <v>462</v>
      </c>
      <c r="U613" t="s">
        <v>132</v>
      </c>
      <c r="V613">
        <v>1</v>
      </c>
      <c r="W613" t="s">
        <v>1627</v>
      </c>
      <c r="Z613" t="s">
        <v>1628</v>
      </c>
      <c r="AA613" t="s">
        <v>1629</v>
      </c>
      <c r="AB613">
        <v>0</v>
      </c>
      <c r="AC613" t="s">
        <v>1647</v>
      </c>
      <c r="AD613">
        <v>6070904243</v>
      </c>
      <c r="AE613" t="s">
        <v>1619</v>
      </c>
    </row>
    <row r="614" spans="1:31">
      <c r="A614">
        <v>522640</v>
      </c>
      <c r="B614" t="s">
        <v>1610</v>
      </c>
      <c r="C614" t="s">
        <v>1611</v>
      </c>
      <c r="D614" t="s">
        <v>1612</v>
      </c>
      <c r="E614">
        <v>11053187</v>
      </c>
      <c r="F614" t="s">
        <v>1612</v>
      </c>
      <c r="G614" t="s">
        <v>4187</v>
      </c>
      <c r="H614" t="s">
        <v>764</v>
      </c>
      <c r="I614" t="s">
        <v>1614</v>
      </c>
      <c r="L614" t="s">
        <v>4188</v>
      </c>
      <c r="M614">
        <v>3</v>
      </c>
      <c r="N614" t="s">
        <v>4189</v>
      </c>
      <c r="O614" t="s">
        <v>1624</v>
      </c>
      <c r="P614" t="s">
        <v>4190</v>
      </c>
      <c r="Q614">
        <v>123.40515</v>
      </c>
      <c r="R614">
        <v>0.8894</v>
      </c>
      <c r="S614" t="s">
        <v>2124</v>
      </c>
      <c r="T614" t="s">
        <v>763</v>
      </c>
      <c r="U614" t="s">
        <v>4</v>
      </c>
      <c r="V614">
        <v>1</v>
      </c>
      <c r="W614" t="s">
        <v>1627</v>
      </c>
      <c r="Z614" t="s">
        <v>1628</v>
      </c>
      <c r="AA614" t="s">
        <v>1629</v>
      </c>
      <c r="AB614">
        <v>0</v>
      </c>
      <c r="AC614" t="s">
        <v>1647</v>
      </c>
      <c r="AD614">
        <v>6070877477</v>
      </c>
      <c r="AE614" t="s">
        <v>1619</v>
      </c>
    </row>
    <row r="615" spans="1:31">
      <c r="A615">
        <v>522641</v>
      </c>
      <c r="B615" t="s">
        <v>1610</v>
      </c>
      <c r="C615" t="s">
        <v>1611</v>
      </c>
      <c r="D615" t="s">
        <v>1612</v>
      </c>
      <c r="E615">
        <v>11053187</v>
      </c>
      <c r="F615" t="s">
        <v>1612</v>
      </c>
      <c r="G615" t="s">
        <v>4191</v>
      </c>
      <c r="H615" t="s">
        <v>766</v>
      </c>
      <c r="I615" t="s">
        <v>1614</v>
      </c>
      <c r="L615" t="s">
        <v>4192</v>
      </c>
      <c r="M615">
        <v>3</v>
      </c>
      <c r="N615" t="s">
        <v>4193</v>
      </c>
      <c r="O615" t="s">
        <v>1624</v>
      </c>
      <c r="P615" t="s">
        <v>4194</v>
      </c>
      <c r="Q615">
        <v>123.41717</v>
      </c>
      <c r="R615">
        <v>0.88847</v>
      </c>
      <c r="S615" t="s">
        <v>2124</v>
      </c>
      <c r="T615" t="s">
        <v>765</v>
      </c>
      <c r="U615" t="s">
        <v>4</v>
      </c>
      <c r="V615">
        <v>1</v>
      </c>
      <c r="W615" t="s">
        <v>1627</v>
      </c>
      <c r="Z615" t="s">
        <v>1628</v>
      </c>
      <c r="AA615" t="s">
        <v>1629</v>
      </c>
      <c r="AB615">
        <v>0</v>
      </c>
      <c r="AC615" t="s">
        <v>1647</v>
      </c>
      <c r="AD615">
        <v>6070877480</v>
      </c>
      <c r="AE615" t="s">
        <v>1619</v>
      </c>
    </row>
    <row r="616" spans="1:31">
      <c r="A616">
        <v>522642</v>
      </c>
      <c r="B616" t="s">
        <v>1610</v>
      </c>
      <c r="C616" t="s">
        <v>1611</v>
      </c>
      <c r="D616" t="s">
        <v>1612</v>
      </c>
      <c r="E616">
        <v>11053185</v>
      </c>
      <c r="F616" t="s">
        <v>1612</v>
      </c>
      <c r="G616" t="s">
        <v>4195</v>
      </c>
      <c r="H616" t="s">
        <v>768</v>
      </c>
      <c r="I616" t="s">
        <v>1720</v>
      </c>
      <c r="L616" t="s">
        <v>4196</v>
      </c>
      <c r="M616">
        <v>3</v>
      </c>
      <c r="N616" t="s">
        <v>4197</v>
      </c>
      <c r="O616" t="s">
        <v>1617</v>
      </c>
      <c r="P616" t="s">
        <v>4198</v>
      </c>
      <c r="Q616">
        <v>123.13327</v>
      </c>
      <c r="R616">
        <v>0.8877</v>
      </c>
      <c r="S616" t="s">
        <v>767</v>
      </c>
      <c r="T616" t="s">
        <v>767</v>
      </c>
      <c r="U616" t="s">
        <v>4</v>
      </c>
      <c r="V616">
        <v>1</v>
      </c>
      <c r="W616" t="s">
        <v>1627</v>
      </c>
      <c r="Z616" t="s">
        <v>1628</v>
      </c>
      <c r="AA616" t="s">
        <v>1629</v>
      </c>
      <c r="AB616">
        <v>0</v>
      </c>
      <c r="AC616" t="s">
        <v>1647</v>
      </c>
      <c r="AD616">
        <v>6553196927</v>
      </c>
      <c r="AE616" t="s">
        <v>1619</v>
      </c>
    </row>
    <row r="617" spans="1:31">
      <c r="A617">
        <v>522643</v>
      </c>
      <c r="B617" t="s">
        <v>1610</v>
      </c>
      <c r="C617" t="s">
        <v>1611</v>
      </c>
      <c r="D617" t="s">
        <v>1924</v>
      </c>
      <c r="E617">
        <v>11053152</v>
      </c>
      <c r="F617" t="s">
        <v>1924</v>
      </c>
      <c r="G617" t="s">
        <v>4199</v>
      </c>
      <c r="H617" t="s">
        <v>769</v>
      </c>
      <c r="I617" t="s">
        <v>1614</v>
      </c>
      <c r="L617" t="s">
        <v>4200</v>
      </c>
      <c r="M617">
        <v>1</v>
      </c>
      <c r="N617" t="s">
        <v>4201</v>
      </c>
      <c r="O617" t="s">
        <v>1624</v>
      </c>
      <c r="P617" t="s">
        <v>4202</v>
      </c>
      <c r="Q617">
        <v>124.295353</v>
      </c>
      <c r="R617">
        <v>0.587312</v>
      </c>
      <c r="S617" t="s">
        <v>3642</v>
      </c>
      <c r="T617" t="s">
        <v>136</v>
      </c>
      <c r="U617" t="s">
        <v>132</v>
      </c>
      <c r="V617">
        <v>1</v>
      </c>
      <c r="W617" t="s">
        <v>1671</v>
      </c>
      <c r="Z617" t="s">
        <v>1628</v>
      </c>
      <c r="AA617" t="s">
        <v>1764</v>
      </c>
      <c r="AB617">
        <v>0</v>
      </c>
      <c r="AC617" t="s">
        <v>1765</v>
      </c>
      <c r="AD617">
        <v>6070904298</v>
      </c>
      <c r="AE617" t="s">
        <v>1619</v>
      </c>
    </row>
    <row r="618" spans="1:31">
      <c r="A618">
        <v>522644</v>
      </c>
      <c r="B618" t="s">
        <v>1610</v>
      </c>
      <c r="C618" t="s">
        <v>1611</v>
      </c>
      <c r="D618" t="s">
        <v>1924</v>
      </c>
      <c r="E618">
        <v>11053174</v>
      </c>
      <c r="F618" t="s">
        <v>1924</v>
      </c>
      <c r="G618" t="s">
        <v>4203</v>
      </c>
      <c r="H618" t="s">
        <v>771</v>
      </c>
      <c r="I618" t="s">
        <v>1614</v>
      </c>
      <c r="L618" t="s">
        <v>4204</v>
      </c>
      <c r="M618">
        <v>1</v>
      </c>
      <c r="N618" t="s">
        <v>4205</v>
      </c>
      <c r="O618" t="s">
        <v>1624</v>
      </c>
      <c r="P618" t="s">
        <v>4206</v>
      </c>
      <c r="Q618">
        <v>124.289337</v>
      </c>
      <c r="R618">
        <v>0.775944</v>
      </c>
      <c r="S618" t="s">
        <v>4207</v>
      </c>
      <c r="T618" t="s">
        <v>770</v>
      </c>
      <c r="U618" t="s">
        <v>132</v>
      </c>
      <c r="V618">
        <v>1</v>
      </c>
      <c r="W618" t="s">
        <v>1627</v>
      </c>
      <c r="Z618" t="s">
        <v>1628</v>
      </c>
      <c r="AA618" t="s">
        <v>1629</v>
      </c>
      <c r="AB618">
        <v>0</v>
      </c>
      <c r="AC618" t="s">
        <v>1630</v>
      </c>
      <c r="AD618">
        <v>6070904300</v>
      </c>
      <c r="AE618" t="s">
        <v>1619</v>
      </c>
    </row>
    <row r="619" spans="1:31">
      <c r="A619">
        <v>522645</v>
      </c>
      <c r="B619" t="s">
        <v>1610</v>
      </c>
      <c r="C619" t="s">
        <v>1611</v>
      </c>
      <c r="D619" t="s">
        <v>1924</v>
      </c>
      <c r="E619">
        <v>11053151</v>
      </c>
      <c r="F619" t="s">
        <v>1924</v>
      </c>
      <c r="G619" t="s">
        <v>4208</v>
      </c>
      <c r="H619" t="s">
        <v>772</v>
      </c>
      <c r="I619" t="s">
        <v>1614</v>
      </c>
      <c r="L619" t="s">
        <v>4209</v>
      </c>
      <c r="M619">
        <v>3</v>
      </c>
      <c r="N619" t="s">
        <v>4210</v>
      </c>
      <c r="O619" t="s">
        <v>1624</v>
      </c>
      <c r="P619" t="s">
        <v>4211</v>
      </c>
      <c r="Q619">
        <v>124.289733</v>
      </c>
      <c r="R619">
        <v>0.763267</v>
      </c>
      <c r="S619" t="s">
        <v>3647</v>
      </c>
      <c r="T619" t="s">
        <v>610</v>
      </c>
      <c r="U619" t="s">
        <v>132</v>
      </c>
      <c r="V619">
        <v>1</v>
      </c>
      <c r="W619" t="s">
        <v>1627</v>
      </c>
      <c r="Z619" t="s">
        <v>1628</v>
      </c>
      <c r="AA619" t="s">
        <v>1629</v>
      </c>
      <c r="AB619">
        <v>0</v>
      </c>
      <c r="AC619" t="s">
        <v>1630</v>
      </c>
      <c r="AD619">
        <v>6070904303</v>
      </c>
      <c r="AE619" t="s">
        <v>1619</v>
      </c>
    </row>
    <row r="620" spans="1:31">
      <c r="A620">
        <v>522646</v>
      </c>
      <c r="B620" t="s">
        <v>1610</v>
      </c>
      <c r="C620" t="s">
        <v>1611</v>
      </c>
      <c r="D620" t="s">
        <v>1924</v>
      </c>
      <c r="E620">
        <v>11053151</v>
      </c>
      <c r="F620" t="s">
        <v>1924</v>
      </c>
      <c r="G620" t="s">
        <v>4212</v>
      </c>
      <c r="H620" t="s">
        <v>773</v>
      </c>
      <c r="I620" t="s">
        <v>1614</v>
      </c>
      <c r="L620" t="s">
        <v>4213</v>
      </c>
      <c r="M620">
        <v>3</v>
      </c>
      <c r="N620" t="s">
        <v>4214</v>
      </c>
      <c r="O620" t="s">
        <v>1624</v>
      </c>
      <c r="P620" t="s">
        <v>4215</v>
      </c>
      <c r="Q620">
        <v>124.280282</v>
      </c>
      <c r="R620">
        <v>0.737655</v>
      </c>
      <c r="S620" t="s">
        <v>2970</v>
      </c>
      <c r="T620" t="s">
        <v>132</v>
      </c>
      <c r="U620" t="s">
        <v>132</v>
      </c>
      <c r="V620">
        <v>1</v>
      </c>
      <c r="W620" t="s">
        <v>1627</v>
      </c>
      <c r="Z620" t="s">
        <v>1628</v>
      </c>
      <c r="AA620" t="s">
        <v>1629</v>
      </c>
      <c r="AB620">
        <v>0</v>
      </c>
      <c r="AC620" t="s">
        <v>1647</v>
      </c>
      <c r="AD620">
        <v>6070904308</v>
      </c>
      <c r="AE620" t="s">
        <v>1619</v>
      </c>
    </row>
    <row r="621" spans="1:31">
      <c r="A621">
        <v>522647</v>
      </c>
      <c r="B621" t="s">
        <v>1610</v>
      </c>
      <c r="C621" t="s">
        <v>1611</v>
      </c>
      <c r="D621" t="s">
        <v>1924</v>
      </c>
      <c r="E621">
        <v>11053151</v>
      </c>
      <c r="F621" t="s">
        <v>1924</v>
      </c>
      <c r="G621" t="s">
        <v>4216</v>
      </c>
      <c r="H621" t="s">
        <v>774</v>
      </c>
      <c r="I621" t="s">
        <v>1614</v>
      </c>
      <c r="L621" t="s">
        <v>4217</v>
      </c>
      <c r="M621">
        <v>1</v>
      </c>
      <c r="N621" t="s">
        <v>4218</v>
      </c>
      <c r="O621" t="s">
        <v>1624</v>
      </c>
      <c r="P621" t="s">
        <v>4219</v>
      </c>
      <c r="Q621">
        <v>124.292726</v>
      </c>
      <c r="R621">
        <v>0.739567</v>
      </c>
      <c r="S621" t="s">
        <v>2970</v>
      </c>
      <c r="T621" t="s">
        <v>132</v>
      </c>
      <c r="U621" t="s">
        <v>132</v>
      </c>
      <c r="V621">
        <v>1</v>
      </c>
      <c r="W621" t="s">
        <v>1627</v>
      </c>
      <c r="Z621" t="s">
        <v>1628</v>
      </c>
      <c r="AA621" t="s">
        <v>1629</v>
      </c>
      <c r="AB621">
        <v>0</v>
      </c>
      <c r="AC621" t="s">
        <v>1630</v>
      </c>
      <c r="AD621">
        <v>6070904310</v>
      </c>
      <c r="AE621" t="s">
        <v>1619</v>
      </c>
    </row>
    <row r="622" spans="1:31">
      <c r="A622">
        <v>522648</v>
      </c>
      <c r="B622" t="s">
        <v>1610</v>
      </c>
      <c r="C622" t="s">
        <v>1611</v>
      </c>
      <c r="D622" t="s">
        <v>1924</v>
      </c>
      <c r="E622">
        <v>11053152</v>
      </c>
      <c r="F622" t="s">
        <v>1924</v>
      </c>
      <c r="G622" t="s">
        <v>4220</v>
      </c>
      <c r="H622" t="s">
        <v>775</v>
      </c>
      <c r="I622" t="s">
        <v>1614</v>
      </c>
      <c r="L622" t="s">
        <v>4221</v>
      </c>
      <c r="M622">
        <v>3</v>
      </c>
      <c r="N622" t="s">
        <v>4222</v>
      </c>
      <c r="O622" t="s">
        <v>1624</v>
      </c>
      <c r="P622" t="s">
        <v>4223</v>
      </c>
      <c r="Q622">
        <v>124.247303</v>
      </c>
      <c r="R622">
        <v>0.778296</v>
      </c>
      <c r="S622" t="s">
        <v>3652</v>
      </c>
      <c r="T622" t="s">
        <v>132</v>
      </c>
      <c r="U622" t="s">
        <v>132</v>
      </c>
      <c r="V622">
        <v>1</v>
      </c>
      <c r="W622" t="s">
        <v>1627</v>
      </c>
      <c r="Z622" t="s">
        <v>1628</v>
      </c>
      <c r="AA622" t="s">
        <v>1629</v>
      </c>
      <c r="AB622">
        <v>0</v>
      </c>
      <c r="AC622" t="s">
        <v>1630</v>
      </c>
      <c r="AD622">
        <v>6070904346</v>
      </c>
      <c r="AE622" t="s">
        <v>1619</v>
      </c>
    </row>
    <row r="623" spans="1:31">
      <c r="A623">
        <v>522649</v>
      </c>
      <c r="B623" t="s">
        <v>1610</v>
      </c>
      <c r="C623" t="s">
        <v>1611</v>
      </c>
      <c r="D623" t="s">
        <v>1924</v>
      </c>
      <c r="E623">
        <v>11053152</v>
      </c>
      <c r="F623" t="s">
        <v>1924</v>
      </c>
      <c r="G623" t="s">
        <v>4224</v>
      </c>
      <c r="H623" t="s">
        <v>776</v>
      </c>
      <c r="I623" t="s">
        <v>1614</v>
      </c>
      <c r="L623" t="s">
        <v>4225</v>
      </c>
      <c r="M623">
        <v>3</v>
      </c>
      <c r="N623" t="s">
        <v>4226</v>
      </c>
      <c r="O623" t="s">
        <v>1624</v>
      </c>
      <c r="P623" t="s">
        <v>4227</v>
      </c>
      <c r="Q623">
        <v>124.237807</v>
      </c>
      <c r="R623">
        <v>0.78396</v>
      </c>
      <c r="S623" t="s">
        <v>3652</v>
      </c>
      <c r="T623" t="s">
        <v>132</v>
      </c>
      <c r="U623" t="s">
        <v>132</v>
      </c>
      <c r="V623">
        <v>1</v>
      </c>
      <c r="W623" t="s">
        <v>1627</v>
      </c>
      <c r="Z623" t="s">
        <v>1628</v>
      </c>
      <c r="AA623" t="s">
        <v>1629</v>
      </c>
      <c r="AB623">
        <v>0</v>
      </c>
      <c r="AC623" t="s">
        <v>1630</v>
      </c>
      <c r="AD623">
        <v>6070904349</v>
      </c>
      <c r="AE623" t="s">
        <v>1619</v>
      </c>
    </row>
    <row r="624" spans="1:31">
      <c r="A624">
        <v>522650</v>
      </c>
      <c r="B624" t="s">
        <v>1610</v>
      </c>
      <c r="C624" t="s">
        <v>1611</v>
      </c>
      <c r="D624" t="s">
        <v>1924</v>
      </c>
      <c r="E624">
        <v>11053152</v>
      </c>
      <c r="F624" t="s">
        <v>1924</v>
      </c>
      <c r="G624" t="s">
        <v>4228</v>
      </c>
      <c r="H624" t="s">
        <v>777</v>
      </c>
      <c r="I624" t="s">
        <v>1614</v>
      </c>
      <c r="L624" t="s">
        <v>4229</v>
      </c>
      <c r="M624">
        <v>2</v>
      </c>
      <c r="N624" t="s">
        <v>4230</v>
      </c>
      <c r="O624" t="s">
        <v>1624</v>
      </c>
      <c r="P624" t="s">
        <v>4231</v>
      </c>
      <c r="Q624">
        <v>124.305983</v>
      </c>
      <c r="R624">
        <v>0.746267</v>
      </c>
      <c r="S624" t="s">
        <v>3669</v>
      </c>
      <c r="T624" t="s">
        <v>410</v>
      </c>
      <c r="U624" t="s">
        <v>132</v>
      </c>
      <c r="V624">
        <v>1</v>
      </c>
      <c r="W624" t="s">
        <v>1627</v>
      </c>
      <c r="Z624" t="s">
        <v>1628</v>
      </c>
      <c r="AA624" t="s">
        <v>1629</v>
      </c>
      <c r="AB624">
        <v>0</v>
      </c>
      <c r="AC624" t="s">
        <v>1647</v>
      </c>
      <c r="AD624">
        <v>6070904380</v>
      </c>
      <c r="AE624" t="s">
        <v>1619</v>
      </c>
    </row>
    <row r="625" spans="1:31">
      <c r="A625">
        <v>522651</v>
      </c>
      <c r="B625" t="s">
        <v>1610</v>
      </c>
      <c r="C625" t="s">
        <v>1611</v>
      </c>
      <c r="D625" t="s">
        <v>1924</v>
      </c>
      <c r="E625">
        <v>11053152</v>
      </c>
      <c r="F625" t="s">
        <v>1924</v>
      </c>
      <c r="G625" t="s">
        <v>4232</v>
      </c>
      <c r="H625" t="s">
        <v>778</v>
      </c>
      <c r="I625" t="s">
        <v>1614</v>
      </c>
      <c r="L625" t="s">
        <v>4233</v>
      </c>
      <c r="M625">
        <v>2</v>
      </c>
      <c r="N625" t="s">
        <v>4234</v>
      </c>
      <c r="O625" t="s">
        <v>1624</v>
      </c>
      <c r="P625" t="s">
        <v>4235</v>
      </c>
      <c r="Q625">
        <v>124.310467</v>
      </c>
      <c r="R625">
        <v>0.749183</v>
      </c>
      <c r="S625" t="s">
        <v>3669</v>
      </c>
      <c r="T625" t="s">
        <v>410</v>
      </c>
      <c r="U625" t="s">
        <v>132</v>
      </c>
      <c r="V625">
        <v>1</v>
      </c>
      <c r="W625" t="s">
        <v>1627</v>
      </c>
      <c r="Z625" t="s">
        <v>1628</v>
      </c>
      <c r="AA625" t="s">
        <v>1629</v>
      </c>
      <c r="AB625">
        <v>0</v>
      </c>
      <c r="AC625" t="s">
        <v>1630</v>
      </c>
      <c r="AD625">
        <v>6070904385</v>
      </c>
      <c r="AE625" t="s">
        <v>1619</v>
      </c>
    </row>
    <row r="626" spans="1:31">
      <c r="A626">
        <v>522652</v>
      </c>
      <c r="B626" t="s">
        <v>1610</v>
      </c>
      <c r="C626" t="s">
        <v>1611</v>
      </c>
      <c r="D626" t="s">
        <v>1924</v>
      </c>
      <c r="E626">
        <v>11053152</v>
      </c>
      <c r="F626" t="s">
        <v>1924</v>
      </c>
      <c r="G626" t="s">
        <v>4236</v>
      </c>
      <c r="H626" t="s">
        <v>779</v>
      </c>
      <c r="I626" t="s">
        <v>1614</v>
      </c>
      <c r="L626" t="s">
        <v>4237</v>
      </c>
      <c r="M626">
        <v>2</v>
      </c>
      <c r="N626" t="s">
        <v>4238</v>
      </c>
      <c r="O626" t="s">
        <v>1624</v>
      </c>
      <c r="P626" t="s">
        <v>4239</v>
      </c>
      <c r="Q626">
        <v>124.315359</v>
      </c>
      <c r="R626">
        <v>0.756056</v>
      </c>
      <c r="S626" t="s">
        <v>3669</v>
      </c>
      <c r="T626" t="s">
        <v>410</v>
      </c>
      <c r="U626" t="s">
        <v>132</v>
      </c>
      <c r="V626">
        <v>1</v>
      </c>
      <c r="W626" t="s">
        <v>1627</v>
      </c>
      <c r="Z626" t="s">
        <v>1628</v>
      </c>
      <c r="AA626" t="s">
        <v>1629</v>
      </c>
      <c r="AB626">
        <v>0</v>
      </c>
      <c r="AC626" t="s">
        <v>1630</v>
      </c>
      <c r="AD626">
        <v>6070904387</v>
      </c>
      <c r="AE626" t="s">
        <v>1619</v>
      </c>
    </row>
    <row r="627" spans="1:31">
      <c r="A627">
        <v>522655</v>
      </c>
      <c r="B627" t="s">
        <v>1610</v>
      </c>
      <c r="C627" t="s">
        <v>1611</v>
      </c>
      <c r="D627" t="s">
        <v>2052</v>
      </c>
      <c r="E627">
        <v>11053142</v>
      </c>
      <c r="F627" t="s">
        <v>2052</v>
      </c>
      <c r="G627" t="s">
        <v>4240</v>
      </c>
      <c r="H627" t="s">
        <v>780</v>
      </c>
      <c r="I627" t="s">
        <v>1614</v>
      </c>
      <c r="L627" t="s">
        <v>4241</v>
      </c>
      <c r="M627">
        <v>3</v>
      </c>
      <c r="N627" t="s">
        <v>4242</v>
      </c>
      <c r="O627" t="s">
        <v>1624</v>
      </c>
      <c r="P627" t="s">
        <v>4243</v>
      </c>
      <c r="Q627">
        <v>124.1455</v>
      </c>
      <c r="R627">
        <v>0.92943</v>
      </c>
      <c r="S627" t="s">
        <v>2262</v>
      </c>
      <c r="T627" t="s">
        <v>226</v>
      </c>
      <c r="U627" t="s">
        <v>101</v>
      </c>
      <c r="V627">
        <v>1</v>
      </c>
      <c r="W627" t="s">
        <v>1627</v>
      </c>
      <c r="Z627" t="s">
        <v>1628</v>
      </c>
      <c r="AA627" t="s">
        <v>1629</v>
      </c>
      <c r="AB627">
        <v>0</v>
      </c>
      <c r="AC627" t="s">
        <v>1630</v>
      </c>
      <c r="AD627">
        <v>6070824265</v>
      </c>
      <c r="AE627" t="s">
        <v>1619</v>
      </c>
    </row>
    <row r="628" spans="1:31">
      <c r="A628">
        <v>522656</v>
      </c>
      <c r="B628" t="s">
        <v>1610</v>
      </c>
      <c r="C628" t="s">
        <v>1611</v>
      </c>
      <c r="D628" t="s">
        <v>2052</v>
      </c>
      <c r="E628">
        <v>11053142</v>
      </c>
      <c r="F628" t="s">
        <v>2052</v>
      </c>
      <c r="G628" t="s">
        <v>4244</v>
      </c>
      <c r="H628" t="s">
        <v>781</v>
      </c>
      <c r="I628" t="s">
        <v>1614</v>
      </c>
      <c r="L628" t="s">
        <v>4245</v>
      </c>
      <c r="M628">
        <v>3</v>
      </c>
      <c r="N628" t="s">
        <v>4246</v>
      </c>
      <c r="O628" t="s">
        <v>1624</v>
      </c>
      <c r="P628" t="s">
        <v>4247</v>
      </c>
      <c r="Q628">
        <v>124.1504</v>
      </c>
      <c r="R628">
        <v>0.93144</v>
      </c>
      <c r="S628" t="s">
        <v>2262</v>
      </c>
      <c r="T628" t="s">
        <v>226</v>
      </c>
      <c r="U628" t="s">
        <v>101</v>
      </c>
      <c r="V628">
        <v>1</v>
      </c>
      <c r="W628" t="s">
        <v>1627</v>
      </c>
      <c r="Z628" t="s">
        <v>1628</v>
      </c>
      <c r="AA628" t="s">
        <v>1629</v>
      </c>
      <c r="AB628">
        <v>0</v>
      </c>
      <c r="AC628" t="s">
        <v>1630</v>
      </c>
      <c r="AD628">
        <v>6070824266</v>
      </c>
      <c r="AE628" t="s">
        <v>1619</v>
      </c>
    </row>
    <row r="629" spans="1:31">
      <c r="A629">
        <v>522657</v>
      </c>
      <c r="B629" t="s">
        <v>1610</v>
      </c>
      <c r="C629" t="s">
        <v>1611</v>
      </c>
      <c r="D629" t="s">
        <v>2052</v>
      </c>
      <c r="E629">
        <v>11053142</v>
      </c>
      <c r="F629" t="s">
        <v>2052</v>
      </c>
      <c r="G629" t="s">
        <v>4248</v>
      </c>
      <c r="H629" t="s">
        <v>782</v>
      </c>
      <c r="I629" t="s">
        <v>1614</v>
      </c>
      <c r="L629" t="s">
        <v>4249</v>
      </c>
      <c r="M629">
        <v>3</v>
      </c>
      <c r="N629" t="s">
        <v>4250</v>
      </c>
      <c r="O629" t="s">
        <v>1624</v>
      </c>
      <c r="P629" t="s">
        <v>4251</v>
      </c>
      <c r="Q629">
        <v>124.16892</v>
      </c>
      <c r="R629">
        <v>0.94611</v>
      </c>
      <c r="S629" t="s">
        <v>2262</v>
      </c>
      <c r="T629" t="s">
        <v>226</v>
      </c>
      <c r="U629" t="s">
        <v>101</v>
      </c>
      <c r="V629">
        <v>1</v>
      </c>
      <c r="W629" t="s">
        <v>1627</v>
      </c>
      <c r="Z629" t="s">
        <v>1628</v>
      </c>
      <c r="AA629" t="s">
        <v>1629</v>
      </c>
      <c r="AB629">
        <v>0</v>
      </c>
      <c r="AC629" t="s">
        <v>1630</v>
      </c>
      <c r="AD629">
        <v>6070824273</v>
      </c>
      <c r="AE629" t="s">
        <v>1619</v>
      </c>
    </row>
    <row r="630" spans="1:31">
      <c r="A630">
        <v>522658</v>
      </c>
      <c r="B630" t="s">
        <v>1610</v>
      </c>
      <c r="C630" t="s">
        <v>1611</v>
      </c>
      <c r="D630" t="s">
        <v>2052</v>
      </c>
      <c r="E630">
        <v>11053142</v>
      </c>
      <c r="F630" t="s">
        <v>2052</v>
      </c>
      <c r="G630" t="s">
        <v>4252</v>
      </c>
      <c r="H630" t="s">
        <v>783</v>
      </c>
      <c r="I630" t="s">
        <v>1614</v>
      </c>
      <c r="L630" t="s">
        <v>4253</v>
      </c>
      <c r="M630">
        <v>3</v>
      </c>
      <c r="N630" t="s">
        <v>4254</v>
      </c>
      <c r="O630" t="s">
        <v>1624</v>
      </c>
      <c r="P630" t="s">
        <v>4255</v>
      </c>
      <c r="Q630">
        <v>124.17513</v>
      </c>
      <c r="R630">
        <v>0.95634</v>
      </c>
      <c r="S630" t="s">
        <v>2262</v>
      </c>
      <c r="T630" t="s">
        <v>226</v>
      </c>
      <c r="U630" t="s">
        <v>101</v>
      </c>
      <c r="V630">
        <v>1</v>
      </c>
      <c r="W630" t="s">
        <v>1627</v>
      </c>
      <c r="Z630" t="s">
        <v>1628</v>
      </c>
      <c r="AA630" t="s">
        <v>1629</v>
      </c>
      <c r="AB630">
        <v>0</v>
      </c>
      <c r="AC630" t="s">
        <v>1630</v>
      </c>
      <c r="AD630">
        <v>6070824275</v>
      </c>
      <c r="AE630" t="s">
        <v>1619</v>
      </c>
    </row>
    <row r="631" spans="1:31">
      <c r="A631">
        <v>522659</v>
      </c>
      <c r="B631" t="s">
        <v>1610</v>
      </c>
      <c r="C631" t="s">
        <v>1611</v>
      </c>
      <c r="D631" t="s">
        <v>2052</v>
      </c>
      <c r="E631">
        <v>11053142</v>
      </c>
      <c r="F631" t="s">
        <v>2052</v>
      </c>
      <c r="G631" t="s">
        <v>4256</v>
      </c>
      <c r="H631" t="s">
        <v>784</v>
      </c>
      <c r="I631" t="s">
        <v>1614</v>
      </c>
      <c r="L631" t="s">
        <v>4257</v>
      </c>
      <c r="M631">
        <v>3</v>
      </c>
      <c r="N631" t="s">
        <v>4258</v>
      </c>
      <c r="O631" t="s">
        <v>1624</v>
      </c>
      <c r="P631" t="s">
        <v>4259</v>
      </c>
      <c r="Q631">
        <v>124.11277</v>
      </c>
      <c r="R631">
        <v>0.88982</v>
      </c>
      <c r="S631" t="s">
        <v>2262</v>
      </c>
      <c r="T631" t="s">
        <v>226</v>
      </c>
      <c r="U631" t="s">
        <v>101</v>
      </c>
      <c r="V631">
        <v>1</v>
      </c>
      <c r="W631" t="s">
        <v>1627</v>
      </c>
      <c r="Z631" t="s">
        <v>1628</v>
      </c>
      <c r="AA631" t="s">
        <v>1629</v>
      </c>
      <c r="AB631">
        <v>0</v>
      </c>
      <c r="AC631" t="s">
        <v>1630</v>
      </c>
      <c r="AD631">
        <v>6070824307</v>
      </c>
      <c r="AE631" t="s">
        <v>1619</v>
      </c>
    </row>
    <row r="632" spans="1:31">
      <c r="A632">
        <v>522660</v>
      </c>
      <c r="B632" t="s">
        <v>1610</v>
      </c>
      <c r="C632" t="s">
        <v>1611</v>
      </c>
      <c r="D632" t="s">
        <v>2052</v>
      </c>
      <c r="E632">
        <v>11053142</v>
      </c>
      <c r="F632" t="s">
        <v>2052</v>
      </c>
      <c r="G632" t="s">
        <v>4260</v>
      </c>
      <c r="H632" t="s">
        <v>785</v>
      </c>
      <c r="I632" t="s">
        <v>1614</v>
      </c>
      <c r="L632" t="s">
        <v>4261</v>
      </c>
      <c r="M632">
        <v>3</v>
      </c>
      <c r="N632" t="s">
        <v>4262</v>
      </c>
      <c r="O632" t="s">
        <v>1624</v>
      </c>
      <c r="P632" t="s">
        <v>4263</v>
      </c>
      <c r="Q632">
        <v>124.11637</v>
      </c>
      <c r="R632">
        <v>0.88361</v>
      </c>
      <c r="S632" t="s">
        <v>2262</v>
      </c>
      <c r="T632" t="s">
        <v>226</v>
      </c>
      <c r="U632" t="s">
        <v>101</v>
      </c>
      <c r="V632">
        <v>1</v>
      </c>
      <c r="W632" t="s">
        <v>1627</v>
      </c>
      <c r="Z632" t="s">
        <v>1628</v>
      </c>
      <c r="AA632" t="s">
        <v>1629</v>
      </c>
      <c r="AB632">
        <v>0</v>
      </c>
      <c r="AC632" t="s">
        <v>1630</v>
      </c>
      <c r="AD632">
        <v>6070824308</v>
      </c>
      <c r="AE632" t="s">
        <v>1619</v>
      </c>
    </row>
    <row r="633" spans="1:31">
      <c r="A633">
        <v>522661</v>
      </c>
      <c r="B633" t="s">
        <v>1610</v>
      </c>
      <c r="C633" t="s">
        <v>1611</v>
      </c>
      <c r="D633" t="s">
        <v>1648</v>
      </c>
      <c r="E633">
        <v>11053208</v>
      </c>
      <c r="F633" t="s">
        <v>1648</v>
      </c>
      <c r="G633" t="s">
        <v>4264</v>
      </c>
      <c r="H633" t="s">
        <v>786</v>
      </c>
      <c r="I633" t="s">
        <v>1614</v>
      </c>
      <c r="L633" t="s">
        <v>4265</v>
      </c>
      <c r="M633">
        <v>3</v>
      </c>
      <c r="N633" t="s">
        <v>4266</v>
      </c>
      <c r="O633" t="s">
        <v>1624</v>
      </c>
      <c r="P633" t="s">
        <v>4267</v>
      </c>
      <c r="Q633">
        <v>123.96816</v>
      </c>
      <c r="R633">
        <v>0.36322</v>
      </c>
      <c r="S633" t="s">
        <v>2124</v>
      </c>
      <c r="T633" t="s">
        <v>46</v>
      </c>
      <c r="U633" t="s">
        <v>22</v>
      </c>
      <c r="V633">
        <v>1</v>
      </c>
      <c r="W633" t="s">
        <v>1627</v>
      </c>
      <c r="Z633" t="s">
        <v>1628</v>
      </c>
      <c r="AA633" t="s">
        <v>1629</v>
      </c>
      <c r="AB633">
        <v>0</v>
      </c>
      <c r="AC633" t="s">
        <v>1630</v>
      </c>
      <c r="AD633">
        <v>6070897373</v>
      </c>
      <c r="AE633" t="s">
        <v>1619</v>
      </c>
    </row>
    <row r="634" spans="1:31">
      <c r="A634">
        <v>522662</v>
      </c>
      <c r="B634" t="s">
        <v>1610</v>
      </c>
      <c r="C634" t="s">
        <v>1611</v>
      </c>
      <c r="D634" t="s">
        <v>1648</v>
      </c>
      <c r="E634">
        <v>11053208</v>
      </c>
      <c r="F634" t="s">
        <v>1648</v>
      </c>
      <c r="G634" t="s">
        <v>4268</v>
      </c>
      <c r="H634" t="s">
        <v>787</v>
      </c>
      <c r="I634" t="s">
        <v>1614</v>
      </c>
      <c r="L634" t="s">
        <v>4269</v>
      </c>
      <c r="M634">
        <v>3</v>
      </c>
      <c r="N634" t="s">
        <v>4270</v>
      </c>
      <c r="O634" t="s">
        <v>1624</v>
      </c>
      <c r="P634" t="s">
        <v>4271</v>
      </c>
      <c r="Q634">
        <v>123.97542</v>
      </c>
      <c r="R634">
        <v>0.3825</v>
      </c>
      <c r="S634" t="s">
        <v>2124</v>
      </c>
      <c r="T634" t="s">
        <v>46</v>
      </c>
      <c r="U634" t="s">
        <v>22</v>
      </c>
      <c r="V634">
        <v>1</v>
      </c>
      <c r="W634" t="s">
        <v>1671</v>
      </c>
      <c r="Z634" t="s">
        <v>1836</v>
      </c>
      <c r="AA634" t="s">
        <v>1629</v>
      </c>
      <c r="AB634">
        <v>0</v>
      </c>
      <c r="AC634" t="s">
        <v>1630</v>
      </c>
      <c r="AD634">
        <v>6070897380</v>
      </c>
      <c r="AE634" t="s">
        <v>1619</v>
      </c>
    </row>
    <row r="635" spans="1:31">
      <c r="A635">
        <v>522663</v>
      </c>
      <c r="B635" t="s">
        <v>1610</v>
      </c>
      <c r="C635" t="s">
        <v>1611</v>
      </c>
      <c r="D635" t="s">
        <v>1648</v>
      </c>
      <c r="E635">
        <v>11053208</v>
      </c>
      <c r="F635" t="s">
        <v>1648</v>
      </c>
      <c r="G635" t="s">
        <v>4272</v>
      </c>
      <c r="H635" t="s">
        <v>788</v>
      </c>
      <c r="I635" t="s">
        <v>1614</v>
      </c>
      <c r="L635" t="s">
        <v>4273</v>
      </c>
      <c r="M635">
        <v>3</v>
      </c>
      <c r="N635" t="s">
        <v>4274</v>
      </c>
      <c r="O635" t="s">
        <v>1624</v>
      </c>
      <c r="P635" t="s">
        <v>4275</v>
      </c>
      <c r="Q635">
        <v>123.98287</v>
      </c>
      <c r="R635">
        <v>0.38377</v>
      </c>
      <c r="S635" t="s">
        <v>2124</v>
      </c>
      <c r="T635" t="s">
        <v>46</v>
      </c>
      <c r="U635" t="s">
        <v>22</v>
      </c>
      <c r="V635">
        <v>1</v>
      </c>
      <c r="W635" t="s">
        <v>1627</v>
      </c>
      <c r="Z635" t="s">
        <v>1628</v>
      </c>
      <c r="AA635" t="s">
        <v>1629</v>
      </c>
      <c r="AB635">
        <v>0</v>
      </c>
      <c r="AC635" t="s">
        <v>1647</v>
      </c>
      <c r="AD635">
        <v>6070897382</v>
      </c>
      <c r="AE635" t="s">
        <v>1619</v>
      </c>
    </row>
    <row r="636" spans="1:31">
      <c r="A636">
        <v>522674</v>
      </c>
      <c r="B636" t="s">
        <v>1610</v>
      </c>
      <c r="C636" t="s">
        <v>1611</v>
      </c>
      <c r="D636" t="s">
        <v>2052</v>
      </c>
      <c r="E636">
        <v>11053136</v>
      </c>
      <c r="F636" t="s">
        <v>2052</v>
      </c>
      <c r="G636" t="s">
        <v>4276</v>
      </c>
      <c r="H636" t="s">
        <v>789</v>
      </c>
      <c r="I636" t="s">
        <v>1614</v>
      </c>
      <c r="L636" t="s">
        <v>4277</v>
      </c>
      <c r="M636">
        <v>3</v>
      </c>
      <c r="N636" t="s">
        <v>4278</v>
      </c>
      <c r="O636" t="s">
        <v>1624</v>
      </c>
      <c r="P636" t="s">
        <v>4279</v>
      </c>
      <c r="Q636">
        <v>124.07961</v>
      </c>
      <c r="R636">
        <v>0.87665</v>
      </c>
      <c r="S636" t="s">
        <v>2262</v>
      </c>
      <c r="T636" t="s">
        <v>226</v>
      </c>
      <c r="U636" t="s">
        <v>101</v>
      </c>
      <c r="V636">
        <v>1</v>
      </c>
      <c r="W636" t="s">
        <v>1627</v>
      </c>
      <c r="Z636" t="s">
        <v>1628</v>
      </c>
      <c r="AA636" t="s">
        <v>1629</v>
      </c>
      <c r="AB636">
        <v>0</v>
      </c>
      <c r="AC636" t="s">
        <v>1630</v>
      </c>
      <c r="AD636">
        <v>6070824341</v>
      </c>
      <c r="AE636" t="s">
        <v>1619</v>
      </c>
    </row>
    <row r="637" spans="1:31">
      <c r="A637">
        <v>522675</v>
      </c>
      <c r="B637" t="s">
        <v>1610</v>
      </c>
      <c r="C637" t="s">
        <v>1611</v>
      </c>
      <c r="D637" t="s">
        <v>2052</v>
      </c>
      <c r="E637">
        <v>11053136</v>
      </c>
      <c r="F637" t="s">
        <v>2052</v>
      </c>
      <c r="G637" t="s">
        <v>4280</v>
      </c>
      <c r="H637" t="s">
        <v>790</v>
      </c>
      <c r="I637" t="s">
        <v>1614</v>
      </c>
      <c r="L637" t="s">
        <v>4281</v>
      </c>
      <c r="M637">
        <v>3</v>
      </c>
      <c r="N637" t="s">
        <v>4282</v>
      </c>
      <c r="O637" t="s">
        <v>1624</v>
      </c>
      <c r="P637" t="s">
        <v>4283</v>
      </c>
      <c r="Q637">
        <v>124.09777</v>
      </c>
      <c r="R637">
        <v>0.88106</v>
      </c>
      <c r="S637" t="s">
        <v>2262</v>
      </c>
      <c r="T637" t="s">
        <v>226</v>
      </c>
      <c r="U637" t="s">
        <v>101</v>
      </c>
      <c r="V637">
        <v>1</v>
      </c>
      <c r="W637" t="s">
        <v>1627</v>
      </c>
      <c r="Z637" t="s">
        <v>1628</v>
      </c>
      <c r="AA637" t="s">
        <v>1629</v>
      </c>
      <c r="AB637">
        <v>0</v>
      </c>
      <c r="AC637" t="s">
        <v>1647</v>
      </c>
      <c r="AD637">
        <v>6070824344</v>
      </c>
      <c r="AE637" t="s">
        <v>1619</v>
      </c>
    </row>
    <row r="638" spans="1:31">
      <c r="A638">
        <v>522676</v>
      </c>
      <c r="B638" t="s">
        <v>1610</v>
      </c>
      <c r="C638" t="s">
        <v>1611</v>
      </c>
      <c r="D638" t="s">
        <v>1924</v>
      </c>
      <c r="E638">
        <v>11053174</v>
      </c>
      <c r="F638" t="s">
        <v>1924</v>
      </c>
      <c r="G638" t="s">
        <v>4284</v>
      </c>
      <c r="H638" t="s">
        <v>791</v>
      </c>
      <c r="I638" t="s">
        <v>1614</v>
      </c>
      <c r="L638" t="s">
        <v>4285</v>
      </c>
      <c r="M638">
        <v>2</v>
      </c>
      <c r="N638" t="s">
        <v>4286</v>
      </c>
      <c r="O638" t="s">
        <v>1624</v>
      </c>
      <c r="P638" t="s">
        <v>4287</v>
      </c>
      <c r="Q638">
        <v>124.303503</v>
      </c>
      <c r="R638">
        <v>0.707168</v>
      </c>
      <c r="S638" t="s">
        <v>3449</v>
      </c>
      <c r="T638" t="s">
        <v>136</v>
      </c>
      <c r="U638" t="s">
        <v>132</v>
      </c>
      <c r="V638">
        <v>1</v>
      </c>
      <c r="W638" t="s">
        <v>1627</v>
      </c>
      <c r="Z638" t="s">
        <v>1628</v>
      </c>
      <c r="AA638" t="s">
        <v>1629</v>
      </c>
      <c r="AB638">
        <v>0</v>
      </c>
      <c r="AC638" t="s">
        <v>1630</v>
      </c>
      <c r="AD638">
        <v>6070904142</v>
      </c>
      <c r="AE638" t="s">
        <v>1619</v>
      </c>
    </row>
    <row r="639" spans="1:31">
      <c r="A639">
        <v>522677</v>
      </c>
      <c r="B639" t="s">
        <v>1610</v>
      </c>
      <c r="C639" t="s">
        <v>1611</v>
      </c>
      <c r="D639" t="s">
        <v>1924</v>
      </c>
      <c r="E639">
        <v>11053175</v>
      </c>
      <c r="F639" t="s">
        <v>1924</v>
      </c>
      <c r="G639" t="s">
        <v>4288</v>
      </c>
      <c r="H639" t="s">
        <v>792</v>
      </c>
      <c r="I639" t="s">
        <v>1614</v>
      </c>
      <c r="L639" t="s">
        <v>4289</v>
      </c>
      <c r="M639">
        <v>3</v>
      </c>
      <c r="N639" t="s">
        <v>4290</v>
      </c>
      <c r="O639" t="s">
        <v>1624</v>
      </c>
      <c r="P639" t="s">
        <v>4291</v>
      </c>
      <c r="Q639">
        <v>124.305183</v>
      </c>
      <c r="R639">
        <v>0.7034</v>
      </c>
      <c r="S639" t="s">
        <v>4292</v>
      </c>
      <c r="T639" t="s">
        <v>136</v>
      </c>
      <c r="U639" t="s">
        <v>132</v>
      </c>
      <c r="V639">
        <v>1</v>
      </c>
      <c r="W639" t="s">
        <v>1627</v>
      </c>
      <c r="Z639" t="s">
        <v>1628</v>
      </c>
      <c r="AA639" t="s">
        <v>1629</v>
      </c>
      <c r="AB639">
        <v>0</v>
      </c>
      <c r="AC639" t="s">
        <v>1647</v>
      </c>
      <c r="AD639">
        <v>6070904143</v>
      </c>
      <c r="AE639" t="s">
        <v>1619</v>
      </c>
    </row>
    <row r="640" spans="1:31">
      <c r="A640">
        <v>522678</v>
      </c>
      <c r="B640" t="s">
        <v>1610</v>
      </c>
      <c r="C640" t="s">
        <v>1611</v>
      </c>
      <c r="D640" t="s">
        <v>1924</v>
      </c>
      <c r="E640">
        <v>11053175</v>
      </c>
      <c r="F640" t="s">
        <v>1924</v>
      </c>
      <c r="G640" t="s">
        <v>4293</v>
      </c>
      <c r="H640" t="s">
        <v>793</v>
      </c>
      <c r="I640" t="s">
        <v>1614</v>
      </c>
      <c r="L640" t="s">
        <v>4294</v>
      </c>
      <c r="M640">
        <v>3</v>
      </c>
      <c r="N640" t="s">
        <v>4295</v>
      </c>
      <c r="O640" t="s">
        <v>1624</v>
      </c>
      <c r="P640" t="s">
        <v>4296</v>
      </c>
      <c r="Q640">
        <v>124.274488</v>
      </c>
      <c r="R640">
        <v>0.6921</v>
      </c>
      <c r="S640" t="s">
        <v>2065</v>
      </c>
      <c r="T640" t="s">
        <v>131</v>
      </c>
      <c r="U640" t="s">
        <v>132</v>
      </c>
      <c r="V640">
        <v>1</v>
      </c>
      <c r="W640" t="s">
        <v>1627</v>
      </c>
      <c r="Z640" t="s">
        <v>1628</v>
      </c>
      <c r="AA640" t="s">
        <v>1629</v>
      </c>
      <c r="AB640">
        <v>0</v>
      </c>
      <c r="AC640" t="s">
        <v>1630</v>
      </c>
      <c r="AD640">
        <v>6070904168</v>
      </c>
      <c r="AE640" t="s">
        <v>1619</v>
      </c>
    </row>
    <row r="641" spans="1:31">
      <c r="A641">
        <v>522679</v>
      </c>
      <c r="B641" t="s">
        <v>1610</v>
      </c>
      <c r="C641" t="s">
        <v>1611</v>
      </c>
      <c r="D641" t="s">
        <v>1924</v>
      </c>
      <c r="E641">
        <v>11053176</v>
      </c>
      <c r="F641" t="s">
        <v>1924</v>
      </c>
      <c r="G641" t="s">
        <v>4297</v>
      </c>
      <c r="H641" t="s">
        <v>794</v>
      </c>
      <c r="I641" t="s">
        <v>1614</v>
      </c>
      <c r="L641" t="s">
        <v>4298</v>
      </c>
      <c r="M641">
        <v>3</v>
      </c>
      <c r="N641" t="s">
        <v>4299</v>
      </c>
      <c r="O641" t="s">
        <v>1624</v>
      </c>
      <c r="P641" t="s">
        <v>4300</v>
      </c>
      <c r="Q641">
        <v>124.277304</v>
      </c>
      <c r="R641">
        <v>0.670537</v>
      </c>
      <c r="S641" t="s">
        <v>1371</v>
      </c>
      <c r="T641" t="s">
        <v>131</v>
      </c>
      <c r="U641" t="s">
        <v>132</v>
      </c>
      <c r="V641">
        <v>1</v>
      </c>
      <c r="W641" t="s">
        <v>1627</v>
      </c>
      <c r="Z641" t="s">
        <v>1628</v>
      </c>
      <c r="AA641" t="s">
        <v>1629</v>
      </c>
      <c r="AB641">
        <v>0</v>
      </c>
      <c r="AC641" t="s">
        <v>1630</v>
      </c>
      <c r="AD641">
        <v>6070904175</v>
      </c>
      <c r="AE641" t="s">
        <v>1619</v>
      </c>
    </row>
    <row r="642" spans="1:31">
      <c r="A642">
        <v>522680</v>
      </c>
      <c r="B642" t="s">
        <v>1610</v>
      </c>
      <c r="C642" t="s">
        <v>1611</v>
      </c>
      <c r="D642" t="s">
        <v>1924</v>
      </c>
      <c r="E642">
        <v>11053176</v>
      </c>
      <c r="F642" t="s">
        <v>1924</v>
      </c>
      <c r="G642" t="s">
        <v>4301</v>
      </c>
      <c r="H642" t="s">
        <v>795</v>
      </c>
      <c r="I642" t="s">
        <v>1614</v>
      </c>
      <c r="L642" t="s">
        <v>4302</v>
      </c>
      <c r="M642">
        <v>3</v>
      </c>
      <c r="N642" t="s">
        <v>4303</v>
      </c>
      <c r="O642" t="s">
        <v>1624</v>
      </c>
      <c r="P642" t="s">
        <v>4304</v>
      </c>
      <c r="Q642">
        <v>124.286141</v>
      </c>
      <c r="R642">
        <v>0.661325</v>
      </c>
      <c r="S642" t="s">
        <v>1371</v>
      </c>
      <c r="T642" t="s">
        <v>131</v>
      </c>
      <c r="U642" t="s">
        <v>132</v>
      </c>
      <c r="V642">
        <v>1</v>
      </c>
      <c r="W642" t="s">
        <v>1627</v>
      </c>
      <c r="Z642" t="s">
        <v>1628</v>
      </c>
      <c r="AA642" t="s">
        <v>1629</v>
      </c>
      <c r="AB642">
        <v>0</v>
      </c>
      <c r="AC642" t="s">
        <v>1630</v>
      </c>
      <c r="AD642">
        <v>6070904177</v>
      </c>
      <c r="AE642" t="s">
        <v>1619</v>
      </c>
    </row>
    <row r="643" spans="1:31">
      <c r="A643">
        <v>522681</v>
      </c>
      <c r="B643" t="s">
        <v>1610</v>
      </c>
      <c r="C643" t="s">
        <v>1611</v>
      </c>
      <c r="D643" t="s">
        <v>1924</v>
      </c>
      <c r="E643">
        <v>11053169</v>
      </c>
      <c r="F643" t="s">
        <v>1924</v>
      </c>
      <c r="G643" t="s">
        <v>4305</v>
      </c>
      <c r="H643" t="s">
        <v>796</v>
      </c>
      <c r="I643" t="s">
        <v>1614</v>
      </c>
      <c r="L643" t="s">
        <v>4306</v>
      </c>
      <c r="M643">
        <v>2</v>
      </c>
      <c r="N643" t="s">
        <v>4307</v>
      </c>
      <c r="O643" t="s">
        <v>1624</v>
      </c>
      <c r="P643" t="s">
        <v>4308</v>
      </c>
      <c r="Q643">
        <v>124.321504</v>
      </c>
      <c r="R643">
        <v>0.732303</v>
      </c>
      <c r="S643" t="s">
        <v>3744</v>
      </c>
      <c r="T643" t="s">
        <v>462</v>
      </c>
      <c r="U643" t="s">
        <v>132</v>
      </c>
      <c r="V643">
        <v>1</v>
      </c>
      <c r="W643" t="s">
        <v>1627</v>
      </c>
      <c r="Z643" t="s">
        <v>1628</v>
      </c>
      <c r="AA643" t="s">
        <v>1629</v>
      </c>
      <c r="AB643">
        <v>0</v>
      </c>
      <c r="AC643" t="s">
        <v>1647</v>
      </c>
      <c r="AD643">
        <v>6070904219</v>
      </c>
      <c r="AE643" t="s">
        <v>1619</v>
      </c>
    </row>
    <row r="644" spans="1:31">
      <c r="A644">
        <v>522682</v>
      </c>
      <c r="B644" t="s">
        <v>1610</v>
      </c>
      <c r="C644" t="s">
        <v>1611</v>
      </c>
      <c r="D644" t="s">
        <v>1924</v>
      </c>
      <c r="E644">
        <v>11053169</v>
      </c>
      <c r="F644" t="s">
        <v>1924</v>
      </c>
      <c r="G644" t="s">
        <v>4309</v>
      </c>
      <c r="H644" t="s">
        <v>797</v>
      </c>
      <c r="I644" t="s">
        <v>1614</v>
      </c>
      <c r="L644" t="s">
        <v>4310</v>
      </c>
      <c r="M644">
        <v>2</v>
      </c>
      <c r="N644" t="s">
        <v>4311</v>
      </c>
      <c r="O644" t="s">
        <v>1624</v>
      </c>
      <c r="P644" t="s">
        <v>4312</v>
      </c>
      <c r="Q644">
        <v>124.32114</v>
      </c>
      <c r="R644">
        <v>0.732129</v>
      </c>
      <c r="S644" t="s">
        <v>3744</v>
      </c>
      <c r="T644" t="s">
        <v>462</v>
      </c>
      <c r="U644" t="s">
        <v>132</v>
      </c>
      <c r="V644">
        <v>1</v>
      </c>
      <c r="W644" t="s">
        <v>1671</v>
      </c>
      <c r="Z644" t="s">
        <v>1628</v>
      </c>
      <c r="AA644" t="s">
        <v>1629</v>
      </c>
      <c r="AB644">
        <v>0</v>
      </c>
      <c r="AC644" t="s">
        <v>1647</v>
      </c>
      <c r="AD644">
        <v>6070904220</v>
      </c>
      <c r="AE644" t="s">
        <v>1619</v>
      </c>
    </row>
    <row r="645" spans="1:31">
      <c r="A645">
        <v>522713</v>
      </c>
      <c r="B645" t="s">
        <v>1610</v>
      </c>
      <c r="C645" t="s">
        <v>1611</v>
      </c>
      <c r="D645" t="s">
        <v>2052</v>
      </c>
      <c r="E645">
        <v>11053142</v>
      </c>
      <c r="F645" t="s">
        <v>2052</v>
      </c>
      <c r="G645" t="s">
        <v>4313</v>
      </c>
      <c r="H645" t="s">
        <v>798</v>
      </c>
      <c r="I645" t="s">
        <v>1614</v>
      </c>
      <c r="L645" t="s">
        <v>4314</v>
      </c>
      <c r="M645">
        <v>3</v>
      </c>
      <c r="N645" t="s">
        <v>4315</v>
      </c>
      <c r="O645" t="s">
        <v>1624</v>
      </c>
      <c r="P645" t="s">
        <v>4316</v>
      </c>
      <c r="Q645">
        <v>124.30711</v>
      </c>
      <c r="R645">
        <v>0.99924</v>
      </c>
      <c r="S645" t="s">
        <v>2262</v>
      </c>
      <c r="T645" t="s">
        <v>497</v>
      </c>
      <c r="U645" t="s">
        <v>101</v>
      </c>
      <c r="V645">
        <v>1</v>
      </c>
      <c r="W645" t="s">
        <v>1627</v>
      </c>
      <c r="Z645" t="s">
        <v>1628</v>
      </c>
      <c r="AA645" t="s">
        <v>1629</v>
      </c>
      <c r="AB645">
        <v>0</v>
      </c>
      <c r="AC645" t="s">
        <v>1647</v>
      </c>
      <c r="AD645">
        <v>6070824203</v>
      </c>
      <c r="AE645" t="s">
        <v>1619</v>
      </c>
    </row>
    <row r="646" spans="1:31">
      <c r="A646">
        <v>522714</v>
      </c>
      <c r="B646" t="s">
        <v>1610</v>
      </c>
      <c r="C646" t="s">
        <v>1611</v>
      </c>
      <c r="D646" t="s">
        <v>2052</v>
      </c>
      <c r="E646">
        <v>11053142</v>
      </c>
      <c r="F646" t="s">
        <v>2052</v>
      </c>
      <c r="G646" t="s">
        <v>4317</v>
      </c>
      <c r="H646" t="s">
        <v>799</v>
      </c>
      <c r="I646" t="s">
        <v>1614</v>
      </c>
      <c r="L646" t="s">
        <v>4318</v>
      </c>
      <c r="M646">
        <v>3</v>
      </c>
      <c r="N646" t="s">
        <v>4319</v>
      </c>
      <c r="O646" t="s">
        <v>1624</v>
      </c>
      <c r="P646" t="s">
        <v>4320</v>
      </c>
      <c r="Q646">
        <v>124.30848</v>
      </c>
      <c r="R646">
        <v>0.99854</v>
      </c>
      <c r="S646" t="s">
        <v>2262</v>
      </c>
      <c r="T646" t="s">
        <v>497</v>
      </c>
      <c r="U646" t="s">
        <v>101</v>
      </c>
      <c r="V646">
        <v>1</v>
      </c>
      <c r="W646" t="s">
        <v>1627</v>
      </c>
      <c r="Z646" t="s">
        <v>1628</v>
      </c>
      <c r="AA646" t="s">
        <v>1629</v>
      </c>
      <c r="AB646">
        <v>0</v>
      </c>
      <c r="AC646" t="s">
        <v>1630</v>
      </c>
      <c r="AD646">
        <v>6070824204</v>
      </c>
      <c r="AE646" t="s">
        <v>1619</v>
      </c>
    </row>
    <row r="647" spans="1:31">
      <c r="A647">
        <v>522715</v>
      </c>
      <c r="B647" t="s">
        <v>1610</v>
      </c>
      <c r="C647" t="s">
        <v>1611</v>
      </c>
      <c r="D647" t="s">
        <v>2052</v>
      </c>
      <c r="E647">
        <v>11053134</v>
      </c>
      <c r="F647" t="s">
        <v>2052</v>
      </c>
      <c r="G647" t="s">
        <v>4321</v>
      </c>
      <c r="H647" t="s">
        <v>800</v>
      </c>
      <c r="I647" t="s">
        <v>1614</v>
      </c>
      <c r="L647" t="s">
        <v>4322</v>
      </c>
      <c r="M647">
        <v>3</v>
      </c>
      <c r="N647" t="s">
        <v>4323</v>
      </c>
      <c r="O647" t="s">
        <v>1624</v>
      </c>
      <c r="P647" t="s">
        <v>4324</v>
      </c>
      <c r="Q647">
        <v>123.94607</v>
      </c>
      <c r="R647">
        <v>0.8616</v>
      </c>
      <c r="S647" t="s">
        <v>2262</v>
      </c>
      <c r="T647" t="s">
        <v>324</v>
      </c>
      <c r="U647" t="s">
        <v>101</v>
      </c>
      <c r="V647">
        <v>1</v>
      </c>
      <c r="W647" t="s">
        <v>1627</v>
      </c>
      <c r="Z647" t="s">
        <v>1628</v>
      </c>
      <c r="AA647" t="s">
        <v>1629</v>
      </c>
      <c r="AB647">
        <v>0</v>
      </c>
      <c r="AC647" t="s">
        <v>1630</v>
      </c>
      <c r="AD647">
        <v>6070824257</v>
      </c>
      <c r="AE647" t="s">
        <v>1619</v>
      </c>
    </row>
    <row r="648" spans="1:31">
      <c r="A648">
        <v>522716</v>
      </c>
      <c r="B648" t="s">
        <v>1610</v>
      </c>
      <c r="C648" t="s">
        <v>1611</v>
      </c>
      <c r="D648" t="s">
        <v>2052</v>
      </c>
      <c r="E648">
        <v>11053142</v>
      </c>
      <c r="F648" t="s">
        <v>2052</v>
      </c>
      <c r="G648" t="s">
        <v>4325</v>
      </c>
      <c r="H648" t="s">
        <v>801</v>
      </c>
      <c r="I648" t="s">
        <v>1614</v>
      </c>
      <c r="L648" t="s">
        <v>4326</v>
      </c>
      <c r="M648">
        <v>3</v>
      </c>
      <c r="N648" t="s">
        <v>4327</v>
      </c>
      <c r="O648" t="s">
        <v>1624</v>
      </c>
      <c r="P648" t="s">
        <v>4328</v>
      </c>
      <c r="Q648">
        <v>124.14057</v>
      </c>
      <c r="R648">
        <v>0.92586</v>
      </c>
      <c r="S648" t="s">
        <v>2262</v>
      </c>
      <c r="T648" t="s">
        <v>226</v>
      </c>
      <c r="U648" t="s">
        <v>101</v>
      </c>
      <c r="V648">
        <v>1</v>
      </c>
      <c r="W648" t="s">
        <v>1627</v>
      </c>
      <c r="Z648" t="s">
        <v>1628</v>
      </c>
      <c r="AA648" t="s">
        <v>1629</v>
      </c>
      <c r="AB648">
        <v>0</v>
      </c>
      <c r="AC648" t="s">
        <v>1630</v>
      </c>
      <c r="AD648">
        <v>6070824263</v>
      </c>
      <c r="AE648" t="s">
        <v>1619</v>
      </c>
    </row>
    <row r="649" spans="1:31">
      <c r="A649">
        <v>523597</v>
      </c>
      <c r="B649" t="s">
        <v>1610</v>
      </c>
      <c r="C649" t="s">
        <v>1611</v>
      </c>
      <c r="D649" t="s">
        <v>2052</v>
      </c>
      <c r="E649">
        <v>11053132</v>
      </c>
      <c r="F649" t="s">
        <v>2052</v>
      </c>
      <c r="G649" t="s">
        <v>4329</v>
      </c>
      <c r="H649" t="s">
        <v>802</v>
      </c>
      <c r="I649" t="s">
        <v>1614</v>
      </c>
      <c r="L649" t="s">
        <v>4330</v>
      </c>
      <c r="M649">
        <v>3</v>
      </c>
      <c r="N649" t="s">
        <v>4331</v>
      </c>
      <c r="O649" t="s">
        <v>1624</v>
      </c>
      <c r="P649" t="s">
        <v>4332</v>
      </c>
      <c r="Q649">
        <v>124.09252</v>
      </c>
      <c r="R649">
        <v>0.89758</v>
      </c>
      <c r="S649" t="s">
        <v>2262</v>
      </c>
      <c r="T649" t="s">
        <v>226</v>
      </c>
      <c r="U649" t="s">
        <v>101</v>
      </c>
      <c r="V649">
        <v>1</v>
      </c>
      <c r="W649" t="s">
        <v>1627</v>
      </c>
      <c r="Z649" t="s">
        <v>1628</v>
      </c>
      <c r="AA649" t="s">
        <v>1629</v>
      </c>
      <c r="AB649">
        <v>0</v>
      </c>
      <c r="AC649" t="s">
        <v>1630</v>
      </c>
      <c r="AD649">
        <v>6070825980</v>
      </c>
      <c r="AE649" t="s">
        <v>1619</v>
      </c>
    </row>
    <row r="650" spans="1:31">
      <c r="A650">
        <v>523598</v>
      </c>
      <c r="B650" t="s">
        <v>1610</v>
      </c>
      <c r="C650" t="s">
        <v>1611</v>
      </c>
      <c r="D650" t="s">
        <v>1924</v>
      </c>
      <c r="E650">
        <v>11053169</v>
      </c>
      <c r="F650" t="s">
        <v>1924</v>
      </c>
      <c r="G650" t="s">
        <v>4333</v>
      </c>
      <c r="H650" t="s">
        <v>803</v>
      </c>
      <c r="I650" t="s">
        <v>1614</v>
      </c>
      <c r="L650" t="s">
        <v>4334</v>
      </c>
      <c r="M650">
        <v>2</v>
      </c>
      <c r="N650" t="s">
        <v>4335</v>
      </c>
      <c r="O650" t="s">
        <v>1624</v>
      </c>
      <c r="P650" t="s">
        <v>4336</v>
      </c>
      <c r="Q650">
        <v>124.322434</v>
      </c>
      <c r="R650">
        <v>0.737673</v>
      </c>
      <c r="S650" t="s">
        <v>3363</v>
      </c>
      <c r="T650" t="s">
        <v>462</v>
      </c>
      <c r="U650" t="s">
        <v>132</v>
      </c>
      <c r="V650">
        <v>1</v>
      </c>
      <c r="W650" t="s">
        <v>1627</v>
      </c>
      <c r="Z650" t="s">
        <v>1628</v>
      </c>
      <c r="AA650" t="s">
        <v>1629</v>
      </c>
      <c r="AB650">
        <v>0</v>
      </c>
      <c r="AC650" t="s">
        <v>1647</v>
      </c>
      <c r="AD650">
        <v>6070913495</v>
      </c>
      <c r="AE650" t="s">
        <v>1619</v>
      </c>
    </row>
    <row r="651" spans="1:31">
      <c r="A651">
        <v>523599</v>
      </c>
      <c r="B651" t="s">
        <v>1610</v>
      </c>
      <c r="C651" t="s">
        <v>1611</v>
      </c>
      <c r="D651" t="s">
        <v>1924</v>
      </c>
      <c r="E651">
        <v>11053152</v>
      </c>
      <c r="F651" t="s">
        <v>1924</v>
      </c>
      <c r="G651" t="s">
        <v>4337</v>
      </c>
      <c r="H651" t="s">
        <v>804</v>
      </c>
      <c r="I651" t="s">
        <v>1614</v>
      </c>
      <c r="L651" t="s">
        <v>4338</v>
      </c>
      <c r="M651">
        <v>3</v>
      </c>
      <c r="N651" t="s">
        <v>4339</v>
      </c>
      <c r="O651" t="s">
        <v>1624</v>
      </c>
      <c r="P651" t="s">
        <v>4340</v>
      </c>
      <c r="Q651">
        <v>124.19365</v>
      </c>
      <c r="R651">
        <v>0.818392</v>
      </c>
      <c r="S651" t="s">
        <v>3652</v>
      </c>
      <c r="T651" t="s">
        <v>132</v>
      </c>
      <c r="U651" t="s">
        <v>132</v>
      </c>
      <c r="V651">
        <v>1</v>
      </c>
      <c r="W651" t="s">
        <v>1627</v>
      </c>
      <c r="Z651" t="s">
        <v>1628</v>
      </c>
      <c r="AA651" t="s">
        <v>1629</v>
      </c>
      <c r="AB651">
        <v>0</v>
      </c>
      <c r="AC651" t="s">
        <v>1630</v>
      </c>
      <c r="AD651">
        <v>6070913500</v>
      </c>
      <c r="AE651" t="s">
        <v>1619</v>
      </c>
    </row>
    <row r="652" spans="1:31">
      <c r="A652">
        <v>523642</v>
      </c>
      <c r="B652" t="s">
        <v>1610</v>
      </c>
      <c r="C652" t="s">
        <v>1611</v>
      </c>
      <c r="D652" t="s">
        <v>1924</v>
      </c>
      <c r="E652">
        <v>11053154</v>
      </c>
      <c r="F652" t="s">
        <v>1924</v>
      </c>
      <c r="G652" t="s">
        <v>4341</v>
      </c>
      <c r="H652" t="s">
        <v>805</v>
      </c>
      <c r="I652" t="s">
        <v>1614</v>
      </c>
      <c r="L652" t="s">
        <v>4342</v>
      </c>
      <c r="M652">
        <v>3</v>
      </c>
      <c r="N652" t="s">
        <v>4343</v>
      </c>
      <c r="O652" t="s">
        <v>1624</v>
      </c>
      <c r="P652" t="s">
        <v>4344</v>
      </c>
      <c r="Q652">
        <v>124.318686</v>
      </c>
      <c r="R652">
        <v>0.728234</v>
      </c>
      <c r="S652" t="s">
        <v>3941</v>
      </c>
      <c r="T652" t="s">
        <v>462</v>
      </c>
      <c r="U652" t="s">
        <v>132</v>
      </c>
      <c r="V652">
        <v>1</v>
      </c>
      <c r="W652" t="s">
        <v>1627</v>
      </c>
      <c r="Z652" t="s">
        <v>1628</v>
      </c>
      <c r="AA652" t="s">
        <v>1629</v>
      </c>
      <c r="AB652">
        <v>0</v>
      </c>
      <c r="AC652" t="s">
        <v>1630</v>
      </c>
      <c r="AD652">
        <v>6070904455</v>
      </c>
      <c r="AE652" t="s">
        <v>1619</v>
      </c>
    </row>
    <row r="653" spans="1:31">
      <c r="A653">
        <v>523645</v>
      </c>
      <c r="B653" t="s">
        <v>1610</v>
      </c>
      <c r="C653" t="s">
        <v>1611</v>
      </c>
      <c r="D653" t="s">
        <v>2066</v>
      </c>
      <c r="E653">
        <v>11053174</v>
      </c>
      <c r="F653" t="s">
        <v>2066</v>
      </c>
      <c r="G653" t="s">
        <v>4345</v>
      </c>
      <c r="H653" t="s">
        <v>806</v>
      </c>
      <c r="I653" t="s">
        <v>1614</v>
      </c>
      <c r="L653" t="s">
        <v>4346</v>
      </c>
      <c r="M653">
        <v>3</v>
      </c>
      <c r="N653" t="s">
        <v>4347</v>
      </c>
      <c r="O653" t="s">
        <v>1624</v>
      </c>
      <c r="P653" t="s">
        <v>4348</v>
      </c>
      <c r="Q653">
        <v>123.98155</v>
      </c>
      <c r="R653">
        <v>0.56768</v>
      </c>
      <c r="S653" t="s">
        <v>2262</v>
      </c>
      <c r="T653" t="s">
        <v>131</v>
      </c>
      <c r="U653" t="s">
        <v>131</v>
      </c>
      <c r="V653">
        <v>1</v>
      </c>
      <c r="W653" t="s">
        <v>1627</v>
      </c>
      <c r="Z653" t="s">
        <v>1628</v>
      </c>
      <c r="AA653" t="s">
        <v>1629</v>
      </c>
      <c r="AB653">
        <v>0</v>
      </c>
      <c r="AC653" t="s">
        <v>1630</v>
      </c>
      <c r="AD653">
        <v>6070819850</v>
      </c>
      <c r="AE653" t="s">
        <v>1619</v>
      </c>
    </row>
    <row r="654" spans="1:31">
      <c r="A654">
        <v>523646</v>
      </c>
      <c r="B654" t="s">
        <v>1610</v>
      </c>
      <c r="C654" t="s">
        <v>1611</v>
      </c>
      <c r="D654" t="s">
        <v>2066</v>
      </c>
      <c r="E654">
        <v>11053174</v>
      </c>
      <c r="F654" t="s">
        <v>2066</v>
      </c>
      <c r="G654" t="s">
        <v>4349</v>
      </c>
      <c r="H654" t="s">
        <v>807</v>
      </c>
      <c r="I654" t="s">
        <v>1614</v>
      </c>
      <c r="L654" t="s">
        <v>4350</v>
      </c>
      <c r="M654">
        <v>3</v>
      </c>
      <c r="N654" t="s">
        <v>4351</v>
      </c>
      <c r="O654" t="s">
        <v>1624</v>
      </c>
      <c r="P654" t="s">
        <v>4352</v>
      </c>
      <c r="Q654">
        <v>123.96048</v>
      </c>
      <c r="R654">
        <v>0.56049</v>
      </c>
      <c r="S654" t="s">
        <v>2262</v>
      </c>
      <c r="T654" t="s">
        <v>131</v>
      </c>
      <c r="U654" t="s">
        <v>131</v>
      </c>
      <c r="V654">
        <v>1</v>
      </c>
      <c r="W654" t="s">
        <v>1627</v>
      </c>
      <c r="Z654" t="s">
        <v>1628</v>
      </c>
      <c r="AA654" t="s">
        <v>1629</v>
      </c>
      <c r="AB654">
        <v>0</v>
      </c>
      <c r="AC654" t="s">
        <v>1647</v>
      </c>
      <c r="AD654">
        <v>6070819855</v>
      </c>
      <c r="AE654" t="s">
        <v>1619</v>
      </c>
    </row>
    <row r="655" spans="1:31">
      <c r="A655">
        <v>523647</v>
      </c>
      <c r="B655" t="s">
        <v>1610</v>
      </c>
      <c r="C655" t="s">
        <v>1611</v>
      </c>
      <c r="D655" t="s">
        <v>2066</v>
      </c>
      <c r="E655">
        <v>11053174</v>
      </c>
      <c r="F655" t="s">
        <v>2066</v>
      </c>
      <c r="G655" t="s">
        <v>4353</v>
      </c>
      <c r="H655" t="s">
        <v>808</v>
      </c>
      <c r="I655" t="s">
        <v>1614</v>
      </c>
      <c r="L655" t="s">
        <v>4354</v>
      </c>
      <c r="M655">
        <v>3</v>
      </c>
      <c r="N655" t="s">
        <v>4355</v>
      </c>
      <c r="O655" t="s">
        <v>1624</v>
      </c>
      <c r="P655" t="s">
        <v>4356</v>
      </c>
      <c r="Q655">
        <v>123.95306</v>
      </c>
      <c r="R655">
        <v>0.55642</v>
      </c>
      <c r="S655" t="s">
        <v>2262</v>
      </c>
      <c r="T655" t="s">
        <v>131</v>
      </c>
      <c r="U655" t="s">
        <v>131</v>
      </c>
      <c r="V655">
        <v>1</v>
      </c>
      <c r="W655" t="s">
        <v>1627</v>
      </c>
      <c r="Z655" t="s">
        <v>1628</v>
      </c>
      <c r="AA655" t="s">
        <v>1629</v>
      </c>
      <c r="AB655">
        <v>0</v>
      </c>
      <c r="AC655" t="s">
        <v>1647</v>
      </c>
      <c r="AD655">
        <v>6070819857</v>
      </c>
      <c r="AE655" t="s">
        <v>1619</v>
      </c>
    </row>
    <row r="656" spans="1:31">
      <c r="A656">
        <v>523648</v>
      </c>
      <c r="B656" t="s">
        <v>1610</v>
      </c>
      <c r="C656" t="s">
        <v>1611</v>
      </c>
      <c r="D656" t="s">
        <v>2066</v>
      </c>
      <c r="E656">
        <v>11053174</v>
      </c>
      <c r="F656" t="s">
        <v>2066</v>
      </c>
      <c r="G656" t="s">
        <v>4357</v>
      </c>
      <c r="H656" t="s">
        <v>809</v>
      </c>
      <c r="I656" t="s">
        <v>1614</v>
      </c>
      <c r="L656" t="s">
        <v>4358</v>
      </c>
      <c r="M656">
        <v>3</v>
      </c>
      <c r="N656" t="s">
        <v>4359</v>
      </c>
      <c r="O656" t="s">
        <v>1624</v>
      </c>
      <c r="P656" t="s">
        <v>4360</v>
      </c>
      <c r="Q656">
        <v>124.13758</v>
      </c>
      <c r="R656">
        <v>0.665773</v>
      </c>
      <c r="S656" t="s">
        <v>2262</v>
      </c>
      <c r="T656" t="s">
        <v>131</v>
      </c>
      <c r="U656" t="s">
        <v>131</v>
      </c>
      <c r="V656">
        <v>1</v>
      </c>
      <c r="W656" t="s">
        <v>1627</v>
      </c>
      <c r="Z656" t="s">
        <v>1628</v>
      </c>
      <c r="AA656" t="s">
        <v>1629</v>
      </c>
      <c r="AB656">
        <v>0</v>
      </c>
      <c r="AC656" t="s">
        <v>1630</v>
      </c>
      <c r="AD656">
        <v>6070819902</v>
      </c>
      <c r="AE656" t="s">
        <v>1619</v>
      </c>
    </row>
    <row r="657" spans="1:31">
      <c r="A657">
        <v>523649</v>
      </c>
      <c r="B657" t="s">
        <v>1610</v>
      </c>
      <c r="C657" t="s">
        <v>1611</v>
      </c>
      <c r="D657" t="s">
        <v>2066</v>
      </c>
      <c r="E657">
        <v>11053174</v>
      </c>
      <c r="F657" t="s">
        <v>2066</v>
      </c>
      <c r="G657" t="s">
        <v>4361</v>
      </c>
      <c r="H657" t="s">
        <v>810</v>
      </c>
      <c r="I657" t="s">
        <v>1614</v>
      </c>
      <c r="L657" t="s">
        <v>4362</v>
      </c>
      <c r="M657">
        <v>3</v>
      </c>
      <c r="N657" t="s">
        <v>4363</v>
      </c>
      <c r="O657" t="s">
        <v>1624</v>
      </c>
      <c r="P657" t="s">
        <v>4364</v>
      </c>
      <c r="Q657">
        <v>124.122508</v>
      </c>
      <c r="R657">
        <v>0.664301</v>
      </c>
      <c r="S657" t="s">
        <v>2262</v>
      </c>
      <c r="T657" t="s">
        <v>131</v>
      </c>
      <c r="U657" t="s">
        <v>131</v>
      </c>
      <c r="V657">
        <v>1</v>
      </c>
      <c r="W657" t="s">
        <v>1627</v>
      </c>
      <c r="Z657" t="s">
        <v>1628</v>
      </c>
      <c r="AA657" t="s">
        <v>1629</v>
      </c>
      <c r="AB657">
        <v>0</v>
      </c>
      <c r="AC657" t="s">
        <v>1630</v>
      </c>
      <c r="AD657">
        <v>6070819905</v>
      </c>
      <c r="AE657" t="s">
        <v>1619</v>
      </c>
    </row>
    <row r="658" spans="1:31">
      <c r="A658">
        <v>523650</v>
      </c>
      <c r="B658" t="s">
        <v>1610</v>
      </c>
      <c r="C658" t="s">
        <v>1611</v>
      </c>
      <c r="D658" t="s">
        <v>2066</v>
      </c>
      <c r="E658">
        <v>11053174</v>
      </c>
      <c r="F658" t="s">
        <v>2066</v>
      </c>
      <c r="G658" t="s">
        <v>4365</v>
      </c>
      <c r="H658" t="s">
        <v>811</v>
      </c>
      <c r="I658" t="s">
        <v>1614</v>
      </c>
      <c r="L658" t="s">
        <v>4366</v>
      </c>
      <c r="M658">
        <v>3</v>
      </c>
      <c r="N658" t="s">
        <v>4367</v>
      </c>
      <c r="O658" t="s">
        <v>1624</v>
      </c>
      <c r="P658" t="s">
        <v>4368</v>
      </c>
      <c r="Q658">
        <v>124.092723</v>
      </c>
      <c r="R658">
        <v>0.638067</v>
      </c>
      <c r="S658" t="s">
        <v>2262</v>
      </c>
      <c r="T658" t="s">
        <v>131</v>
      </c>
      <c r="U658" t="s">
        <v>131</v>
      </c>
      <c r="V658">
        <v>1</v>
      </c>
      <c r="W658" t="s">
        <v>1627</v>
      </c>
      <c r="Z658" t="s">
        <v>1628</v>
      </c>
      <c r="AA658" t="s">
        <v>1629</v>
      </c>
      <c r="AB658">
        <v>0</v>
      </c>
      <c r="AC658" t="s">
        <v>1647</v>
      </c>
      <c r="AD658">
        <v>6070819912</v>
      </c>
      <c r="AE658" t="s">
        <v>1619</v>
      </c>
    </row>
    <row r="659" spans="1:31">
      <c r="A659">
        <v>523651</v>
      </c>
      <c r="B659" t="s">
        <v>1610</v>
      </c>
      <c r="C659" t="s">
        <v>1611</v>
      </c>
      <c r="D659" t="s">
        <v>2066</v>
      </c>
      <c r="E659">
        <v>11053174</v>
      </c>
      <c r="F659" t="s">
        <v>2066</v>
      </c>
      <c r="G659" t="s">
        <v>4369</v>
      </c>
      <c r="H659" t="s">
        <v>812</v>
      </c>
      <c r="I659" t="s">
        <v>1614</v>
      </c>
      <c r="L659" t="s">
        <v>4370</v>
      </c>
      <c r="M659">
        <v>3</v>
      </c>
      <c r="N659" t="s">
        <v>4371</v>
      </c>
      <c r="O659" t="s">
        <v>1624</v>
      </c>
      <c r="P659" t="s">
        <v>4372</v>
      </c>
      <c r="Q659">
        <v>124.082869</v>
      </c>
      <c r="R659">
        <v>0.622464</v>
      </c>
      <c r="S659" t="s">
        <v>2262</v>
      </c>
      <c r="T659" t="s">
        <v>131</v>
      </c>
      <c r="U659" t="s">
        <v>131</v>
      </c>
      <c r="V659">
        <v>1</v>
      </c>
      <c r="W659" t="s">
        <v>1627</v>
      </c>
      <c r="Z659" t="s">
        <v>1628</v>
      </c>
      <c r="AA659" t="s">
        <v>1629</v>
      </c>
      <c r="AB659">
        <v>0</v>
      </c>
      <c r="AC659" t="s">
        <v>1647</v>
      </c>
      <c r="AD659">
        <v>6070819915</v>
      </c>
      <c r="AE659" t="s">
        <v>1619</v>
      </c>
    </row>
    <row r="660" spans="1:31">
      <c r="A660">
        <v>523652</v>
      </c>
      <c r="B660" t="s">
        <v>1610</v>
      </c>
      <c r="C660" t="s">
        <v>1611</v>
      </c>
      <c r="D660" t="s">
        <v>2066</v>
      </c>
      <c r="E660">
        <v>11053174</v>
      </c>
      <c r="F660" t="s">
        <v>2066</v>
      </c>
      <c r="G660" t="s">
        <v>4373</v>
      </c>
      <c r="H660" t="s">
        <v>813</v>
      </c>
      <c r="I660" t="s">
        <v>1614</v>
      </c>
      <c r="L660" t="s">
        <v>4374</v>
      </c>
      <c r="M660">
        <v>3</v>
      </c>
      <c r="N660" t="s">
        <v>4375</v>
      </c>
      <c r="O660" t="s">
        <v>1624</v>
      </c>
      <c r="P660" t="s">
        <v>4376</v>
      </c>
      <c r="Q660">
        <v>123.9629</v>
      </c>
      <c r="R660">
        <v>0.52458</v>
      </c>
      <c r="S660" t="s">
        <v>2262</v>
      </c>
      <c r="T660" t="s">
        <v>131</v>
      </c>
      <c r="U660" t="s">
        <v>131</v>
      </c>
      <c r="V660">
        <v>1</v>
      </c>
      <c r="W660" t="s">
        <v>1627</v>
      </c>
      <c r="Z660" t="s">
        <v>1628</v>
      </c>
      <c r="AA660" t="s">
        <v>1629</v>
      </c>
      <c r="AB660">
        <v>0</v>
      </c>
      <c r="AC660" t="s">
        <v>1647</v>
      </c>
      <c r="AD660">
        <v>6070819960</v>
      </c>
      <c r="AE660" t="s">
        <v>1619</v>
      </c>
    </row>
    <row r="661" spans="1:31">
      <c r="A661">
        <v>523653</v>
      </c>
      <c r="B661" t="s">
        <v>1610</v>
      </c>
      <c r="C661" t="s">
        <v>1611</v>
      </c>
      <c r="D661" t="s">
        <v>2066</v>
      </c>
      <c r="E661">
        <v>11053138</v>
      </c>
      <c r="F661" t="s">
        <v>2066</v>
      </c>
      <c r="G661" t="s">
        <v>4377</v>
      </c>
      <c r="H661" t="s">
        <v>814</v>
      </c>
      <c r="I661" t="s">
        <v>1614</v>
      </c>
      <c r="L661" t="s">
        <v>4378</v>
      </c>
      <c r="M661">
        <v>3</v>
      </c>
      <c r="N661" t="s">
        <v>4379</v>
      </c>
      <c r="O661" t="s">
        <v>1624</v>
      </c>
      <c r="P661" t="s">
        <v>4380</v>
      </c>
      <c r="Q661">
        <v>123.93809</v>
      </c>
      <c r="R661">
        <v>0.53181</v>
      </c>
      <c r="S661" t="s">
        <v>2262</v>
      </c>
      <c r="T661" t="s">
        <v>131</v>
      </c>
      <c r="U661" t="s">
        <v>131</v>
      </c>
      <c r="V661">
        <v>1</v>
      </c>
      <c r="W661" t="s">
        <v>1627</v>
      </c>
      <c r="Z661" t="s">
        <v>1628</v>
      </c>
      <c r="AA661" t="s">
        <v>1629</v>
      </c>
      <c r="AB661">
        <v>0</v>
      </c>
      <c r="AC661" t="s">
        <v>1630</v>
      </c>
      <c r="AD661">
        <v>6070819965</v>
      </c>
      <c r="AE661" t="s">
        <v>1619</v>
      </c>
    </row>
    <row r="662" spans="1:31">
      <c r="A662">
        <v>523654</v>
      </c>
      <c r="B662" t="s">
        <v>1610</v>
      </c>
      <c r="C662" t="s">
        <v>1611</v>
      </c>
      <c r="D662" t="s">
        <v>2066</v>
      </c>
      <c r="E662">
        <v>11053138</v>
      </c>
      <c r="F662" t="s">
        <v>2066</v>
      </c>
      <c r="G662" t="s">
        <v>4381</v>
      </c>
      <c r="H662" t="s">
        <v>815</v>
      </c>
      <c r="I662" t="s">
        <v>1614</v>
      </c>
      <c r="L662" t="s">
        <v>4382</v>
      </c>
      <c r="M662">
        <v>3</v>
      </c>
      <c r="N662" t="s">
        <v>4383</v>
      </c>
      <c r="O662" t="s">
        <v>1624</v>
      </c>
      <c r="P662" t="s">
        <v>4384</v>
      </c>
      <c r="Q662">
        <v>123.92986</v>
      </c>
      <c r="R662">
        <v>0.52048</v>
      </c>
      <c r="S662" t="s">
        <v>2262</v>
      </c>
      <c r="T662" t="s">
        <v>131</v>
      </c>
      <c r="U662" t="s">
        <v>131</v>
      </c>
      <c r="V662">
        <v>1</v>
      </c>
      <c r="W662" t="s">
        <v>1627</v>
      </c>
      <c r="Z662" t="s">
        <v>1628</v>
      </c>
      <c r="AA662" t="s">
        <v>1629</v>
      </c>
      <c r="AB662">
        <v>0</v>
      </c>
      <c r="AC662" t="s">
        <v>1647</v>
      </c>
      <c r="AD662">
        <v>6070819967</v>
      </c>
      <c r="AE662" t="s">
        <v>1619</v>
      </c>
    </row>
    <row r="663" spans="1:31">
      <c r="A663">
        <v>523655</v>
      </c>
      <c r="B663" t="s">
        <v>1610</v>
      </c>
      <c r="C663" t="s">
        <v>1611</v>
      </c>
      <c r="D663" t="s">
        <v>2066</v>
      </c>
      <c r="E663">
        <v>11053138</v>
      </c>
      <c r="F663" t="s">
        <v>2066</v>
      </c>
      <c r="G663" t="s">
        <v>4385</v>
      </c>
      <c r="H663" t="s">
        <v>816</v>
      </c>
      <c r="I663" t="s">
        <v>1614</v>
      </c>
      <c r="L663" t="s">
        <v>4386</v>
      </c>
      <c r="M663">
        <v>3</v>
      </c>
      <c r="N663" t="s">
        <v>4387</v>
      </c>
      <c r="O663" t="s">
        <v>1624</v>
      </c>
      <c r="P663" t="s">
        <v>4388</v>
      </c>
      <c r="Q663">
        <v>123.905216</v>
      </c>
      <c r="R663">
        <v>0.542932</v>
      </c>
      <c r="S663" t="s">
        <v>2262</v>
      </c>
      <c r="T663" t="s">
        <v>131</v>
      </c>
      <c r="U663" t="s">
        <v>131</v>
      </c>
      <c r="V663">
        <v>1</v>
      </c>
      <c r="W663" t="s">
        <v>1627</v>
      </c>
      <c r="Z663" t="s">
        <v>1628</v>
      </c>
      <c r="AA663" t="s">
        <v>1629</v>
      </c>
      <c r="AB663">
        <v>0</v>
      </c>
      <c r="AC663" t="s">
        <v>1630</v>
      </c>
      <c r="AD663">
        <v>6070819971</v>
      </c>
      <c r="AE663" t="s">
        <v>1619</v>
      </c>
    </row>
    <row r="664" spans="1:31">
      <c r="A664">
        <v>523656</v>
      </c>
      <c r="B664" t="s">
        <v>1610</v>
      </c>
      <c r="C664" t="s">
        <v>1611</v>
      </c>
      <c r="D664" t="s">
        <v>2066</v>
      </c>
      <c r="E664">
        <v>11053138</v>
      </c>
      <c r="F664" t="s">
        <v>2066</v>
      </c>
      <c r="G664" t="s">
        <v>4389</v>
      </c>
      <c r="H664" t="s">
        <v>817</v>
      </c>
      <c r="I664" t="s">
        <v>1614</v>
      </c>
      <c r="L664" t="s">
        <v>4390</v>
      </c>
      <c r="M664">
        <v>3</v>
      </c>
      <c r="N664" t="s">
        <v>4391</v>
      </c>
      <c r="O664" t="s">
        <v>1624</v>
      </c>
      <c r="P664" t="s">
        <v>4392</v>
      </c>
      <c r="Q664">
        <v>123.906158</v>
      </c>
      <c r="R664">
        <v>0.556065</v>
      </c>
      <c r="S664" t="s">
        <v>2262</v>
      </c>
      <c r="T664" t="s">
        <v>131</v>
      </c>
      <c r="U664" t="s">
        <v>131</v>
      </c>
      <c r="V664">
        <v>1</v>
      </c>
      <c r="W664" t="s">
        <v>1627</v>
      </c>
      <c r="Z664" t="s">
        <v>1628</v>
      </c>
      <c r="AA664" t="s">
        <v>1629</v>
      </c>
      <c r="AB664">
        <v>0</v>
      </c>
      <c r="AC664" t="s">
        <v>1630</v>
      </c>
      <c r="AD664">
        <v>6070819974</v>
      </c>
      <c r="AE664" t="s">
        <v>1619</v>
      </c>
    </row>
    <row r="665" spans="1:31">
      <c r="A665">
        <v>523679</v>
      </c>
      <c r="B665" t="s">
        <v>1610</v>
      </c>
      <c r="C665" t="s">
        <v>1611</v>
      </c>
      <c r="D665" t="s">
        <v>1612</v>
      </c>
      <c r="E665">
        <v>11053135</v>
      </c>
      <c r="F665" t="s">
        <v>1612</v>
      </c>
      <c r="G665" t="s">
        <v>4393</v>
      </c>
      <c r="H665" t="s">
        <v>819</v>
      </c>
      <c r="I665" t="s">
        <v>1614</v>
      </c>
      <c r="L665" t="s">
        <v>4394</v>
      </c>
      <c r="M665">
        <v>3</v>
      </c>
      <c r="N665" t="s">
        <v>4395</v>
      </c>
      <c r="O665" t="s">
        <v>1624</v>
      </c>
      <c r="P665" t="s">
        <v>4396</v>
      </c>
      <c r="Q665">
        <v>123.80662</v>
      </c>
      <c r="R665">
        <v>0.83578</v>
      </c>
      <c r="S665" t="s">
        <v>2124</v>
      </c>
      <c r="T665" t="s">
        <v>818</v>
      </c>
      <c r="U665" t="s">
        <v>131</v>
      </c>
      <c r="V665">
        <v>1</v>
      </c>
      <c r="W665" t="s">
        <v>1627</v>
      </c>
      <c r="Z665" t="s">
        <v>1628</v>
      </c>
      <c r="AA665" t="s">
        <v>1629</v>
      </c>
      <c r="AB665">
        <v>0</v>
      </c>
      <c r="AC665" t="s">
        <v>1630</v>
      </c>
      <c r="AD665">
        <v>6070877337</v>
      </c>
      <c r="AE665" t="s">
        <v>1619</v>
      </c>
    </row>
    <row r="666" spans="1:31">
      <c r="A666">
        <v>523680</v>
      </c>
      <c r="B666" t="s">
        <v>1610</v>
      </c>
      <c r="C666" t="s">
        <v>1611</v>
      </c>
      <c r="D666" t="s">
        <v>1612</v>
      </c>
      <c r="E666">
        <v>11053135</v>
      </c>
      <c r="F666" t="s">
        <v>1612</v>
      </c>
      <c r="G666" t="s">
        <v>4397</v>
      </c>
      <c r="H666" t="s">
        <v>821</v>
      </c>
      <c r="I666" t="s">
        <v>1614</v>
      </c>
      <c r="L666" t="s">
        <v>4398</v>
      </c>
      <c r="M666">
        <v>3</v>
      </c>
      <c r="N666" t="s">
        <v>4399</v>
      </c>
      <c r="O666" t="s">
        <v>1624</v>
      </c>
      <c r="P666" t="s">
        <v>4400</v>
      </c>
      <c r="Q666">
        <v>123.74158</v>
      </c>
      <c r="R666">
        <v>0.83895</v>
      </c>
      <c r="S666" t="s">
        <v>2124</v>
      </c>
      <c r="T666" t="s">
        <v>820</v>
      </c>
      <c r="U666" t="s">
        <v>131</v>
      </c>
      <c r="V666">
        <v>1</v>
      </c>
      <c r="W666" t="s">
        <v>1627</v>
      </c>
      <c r="Z666" t="s">
        <v>1628</v>
      </c>
      <c r="AA666" t="s">
        <v>1629</v>
      </c>
      <c r="AB666">
        <v>0</v>
      </c>
      <c r="AC666" t="s">
        <v>1647</v>
      </c>
      <c r="AD666">
        <v>6070877342</v>
      </c>
      <c r="AE666" t="s">
        <v>1619</v>
      </c>
    </row>
    <row r="667" spans="1:31">
      <c r="A667">
        <v>523681</v>
      </c>
      <c r="B667" t="s">
        <v>1610</v>
      </c>
      <c r="C667" t="s">
        <v>1611</v>
      </c>
      <c r="D667" t="s">
        <v>1612</v>
      </c>
      <c r="E667">
        <v>11053135</v>
      </c>
      <c r="F667" t="s">
        <v>1612</v>
      </c>
      <c r="G667" t="s">
        <v>4401</v>
      </c>
      <c r="H667" t="s">
        <v>823</v>
      </c>
      <c r="I667" t="s">
        <v>1614</v>
      </c>
      <c r="L667" t="s">
        <v>4402</v>
      </c>
      <c r="M667">
        <v>3</v>
      </c>
      <c r="N667" t="s">
        <v>4403</v>
      </c>
      <c r="O667" t="s">
        <v>1624</v>
      </c>
      <c r="P667" t="s">
        <v>4404</v>
      </c>
      <c r="Q667">
        <v>123.7086</v>
      </c>
      <c r="R667">
        <v>0.85638</v>
      </c>
      <c r="S667" t="s">
        <v>2124</v>
      </c>
      <c r="T667" t="s">
        <v>822</v>
      </c>
      <c r="U667" t="s">
        <v>4</v>
      </c>
      <c r="V667">
        <v>1</v>
      </c>
      <c r="W667" t="s">
        <v>1627</v>
      </c>
      <c r="Z667" t="s">
        <v>1628</v>
      </c>
      <c r="AA667" t="s">
        <v>1629</v>
      </c>
      <c r="AB667">
        <v>0</v>
      </c>
      <c r="AC667" t="s">
        <v>1647</v>
      </c>
      <c r="AD667">
        <v>6070877344</v>
      </c>
      <c r="AE667" t="s">
        <v>1619</v>
      </c>
    </row>
    <row r="668" spans="1:31">
      <c r="A668">
        <v>523682</v>
      </c>
      <c r="B668" t="s">
        <v>1610</v>
      </c>
      <c r="C668" t="s">
        <v>1611</v>
      </c>
      <c r="D668" t="s">
        <v>1612</v>
      </c>
      <c r="E668">
        <v>11053135</v>
      </c>
      <c r="F668" t="s">
        <v>1612</v>
      </c>
      <c r="G668" t="s">
        <v>4405</v>
      </c>
      <c r="H668" t="s">
        <v>824</v>
      </c>
      <c r="I668" t="s">
        <v>1614</v>
      </c>
      <c r="L668" t="s">
        <v>4406</v>
      </c>
      <c r="M668">
        <v>3</v>
      </c>
      <c r="N668" t="s">
        <v>4407</v>
      </c>
      <c r="O668" t="s">
        <v>1624</v>
      </c>
      <c r="P668" t="s">
        <v>4408</v>
      </c>
      <c r="Q668">
        <v>123.65553</v>
      </c>
      <c r="R668">
        <v>0.87643</v>
      </c>
      <c r="S668" t="s">
        <v>2124</v>
      </c>
      <c r="T668" t="s">
        <v>638</v>
      </c>
      <c r="U668" t="s">
        <v>4</v>
      </c>
      <c r="V668">
        <v>1</v>
      </c>
      <c r="W668" t="s">
        <v>1627</v>
      </c>
      <c r="Z668" t="s">
        <v>1628</v>
      </c>
      <c r="AA668" t="s">
        <v>1629</v>
      </c>
      <c r="AB668">
        <v>0</v>
      </c>
      <c r="AC668" t="s">
        <v>1647</v>
      </c>
      <c r="AD668">
        <v>6070877348</v>
      </c>
      <c r="AE668" t="s">
        <v>1619</v>
      </c>
    </row>
    <row r="669" spans="1:31">
      <c r="A669">
        <v>523683</v>
      </c>
      <c r="B669" t="s">
        <v>1610</v>
      </c>
      <c r="C669" t="s">
        <v>1611</v>
      </c>
      <c r="D669" t="s">
        <v>1612</v>
      </c>
      <c r="E669">
        <v>11053135</v>
      </c>
      <c r="F669" t="s">
        <v>1612</v>
      </c>
      <c r="G669" t="s">
        <v>4409</v>
      </c>
      <c r="H669" t="s">
        <v>825</v>
      </c>
      <c r="I669" t="s">
        <v>1614</v>
      </c>
      <c r="L669" t="s">
        <v>4410</v>
      </c>
      <c r="M669">
        <v>3</v>
      </c>
      <c r="N669" t="s">
        <v>4411</v>
      </c>
      <c r="O669" t="s">
        <v>1624</v>
      </c>
      <c r="P669" t="s">
        <v>4412</v>
      </c>
      <c r="Q669">
        <v>123.64615</v>
      </c>
      <c r="R669">
        <v>0.87572</v>
      </c>
      <c r="S669" t="s">
        <v>2124</v>
      </c>
      <c r="T669" t="s">
        <v>638</v>
      </c>
      <c r="U669" t="s">
        <v>4</v>
      </c>
      <c r="V669">
        <v>1</v>
      </c>
      <c r="W669" t="s">
        <v>1627</v>
      </c>
      <c r="Z669" t="s">
        <v>1628</v>
      </c>
      <c r="AA669" t="s">
        <v>1629</v>
      </c>
      <c r="AB669">
        <v>0</v>
      </c>
      <c r="AC669" t="s">
        <v>1647</v>
      </c>
      <c r="AD669">
        <v>6070877351</v>
      </c>
      <c r="AE669" t="s">
        <v>1619</v>
      </c>
    </row>
    <row r="670" spans="1:31">
      <c r="A670">
        <v>523684</v>
      </c>
      <c r="B670" t="s">
        <v>1610</v>
      </c>
      <c r="C670" t="s">
        <v>1611</v>
      </c>
      <c r="D670" t="s">
        <v>1612</v>
      </c>
      <c r="E670">
        <v>11053187</v>
      </c>
      <c r="F670" t="s">
        <v>1612</v>
      </c>
      <c r="G670" t="s">
        <v>4413</v>
      </c>
      <c r="H670" t="s">
        <v>826</v>
      </c>
      <c r="I670" t="s">
        <v>1614</v>
      </c>
      <c r="L670" t="s">
        <v>4414</v>
      </c>
      <c r="M670">
        <v>3</v>
      </c>
      <c r="N670" t="s">
        <v>4415</v>
      </c>
      <c r="O670" t="s">
        <v>1624</v>
      </c>
      <c r="P670" t="s">
        <v>4416</v>
      </c>
      <c r="Q670">
        <v>123.54603</v>
      </c>
      <c r="R670">
        <v>0.87847</v>
      </c>
      <c r="S670" t="s">
        <v>661</v>
      </c>
      <c r="T670" t="s">
        <v>661</v>
      </c>
      <c r="U670" t="s">
        <v>4</v>
      </c>
      <c r="V670">
        <v>1</v>
      </c>
      <c r="W670" t="s">
        <v>1627</v>
      </c>
      <c r="Z670" t="s">
        <v>1628</v>
      </c>
      <c r="AA670" t="s">
        <v>1629</v>
      </c>
      <c r="AB670">
        <v>0</v>
      </c>
      <c r="AC670" t="s">
        <v>1630</v>
      </c>
      <c r="AD670">
        <v>6070877415</v>
      </c>
      <c r="AE670" t="s">
        <v>1619</v>
      </c>
    </row>
    <row r="671" spans="1:31">
      <c r="A671">
        <v>523685</v>
      </c>
      <c r="B671" t="s">
        <v>1610</v>
      </c>
      <c r="C671" t="s">
        <v>1611</v>
      </c>
      <c r="D671" t="s">
        <v>1612</v>
      </c>
      <c r="E671">
        <v>11053186</v>
      </c>
      <c r="F671" t="s">
        <v>1612</v>
      </c>
      <c r="G671" t="s">
        <v>4417</v>
      </c>
      <c r="H671" t="s">
        <v>827</v>
      </c>
      <c r="I671" t="s">
        <v>1614</v>
      </c>
      <c r="L671" t="s">
        <v>4418</v>
      </c>
      <c r="M671">
        <v>3</v>
      </c>
      <c r="N671" t="s">
        <v>4419</v>
      </c>
      <c r="O671" t="s">
        <v>1624</v>
      </c>
      <c r="P671" t="s">
        <v>4420</v>
      </c>
      <c r="Q671">
        <v>123.25542</v>
      </c>
      <c r="R671">
        <v>0.9053</v>
      </c>
      <c r="S671" t="s">
        <v>2124</v>
      </c>
      <c r="T671" t="s">
        <v>437</v>
      </c>
      <c r="U671" t="s">
        <v>4</v>
      </c>
      <c r="V671">
        <v>1</v>
      </c>
      <c r="W671" t="s">
        <v>1627</v>
      </c>
      <c r="Z671" t="s">
        <v>1628</v>
      </c>
      <c r="AA671" t="s">
        <v>1629</v>
      </c>
      <c r="AB671">
        <v>0</v>
      </c>
      <c r="AC671" t="s">
        <v>1647</v>
      </c>
      <c r="AD671">
        <v>6070877419</v>
      </c>
      <c r="AE671" t="s">
        <v>1619</v>
      </c>
    </row>
    <row r="672" spans="1:31">
      <c r="A672">
        <v>523686</v>
      </c>
      <c r="B672" t="s">
        <v>1610</v>
      </c>
      <c r="C672" t="s">
        <v>1611</v>
      </c>
      <c r="D672" t="s">
        <v>1612</v>
      </c>
      <c r="E672">
        <v>11053186</v>
      </c>
      <c r="F672" t="s">
        <v>1612</v>
      </c>
      <c r="G672" t="s">
        <v>4421</v>
      </c>
      <c r="H672" t="s">
        <v>828</v>
      </c>
      <c r="I672" t="s">
        <v>1614</v>
      </c>
      <c r="L672" t="s">
        <v>4422</v>
      </c>
      <c r="M672">
        <v>3</v>
      </c>
      <c r="N672" t="s">
        <v>4423</v>
      </c>
      <c r="O672" t="s">
        <v>1624</v>
      </c>
      <c r="P672" t="s">
        <v>4424</v>
      </c>
      <c r="Q672">
        <v>123.25872</v>
      </c>
      <c r="R672">
        <v>0.90727</v>
      </c>
      <c r="S672" t="s">
        <v>2124</v>
      </c>
      <c r="T672" t="s">
        <v>437</v>
      </c>
      <c r="U672" t="s">
        <v>4</v>
      </c>
      <c r="V672">
        <v>1</v>
      </c>
      <c r="W672" t="s">
        <v>1627</v>
      </c>
      <c r="Z672" t="s">
        <v>1628</v>
      </c>
      <c r="AA672" t="s">
        <v>1629</v>
      </c>
      <c r="AB672">
        <v>0</v>
      </c>
      <c r="AC672" t="s">
        <v>1630</v>
      </c>
      <c r="AD672">
        <v>6070877421</v>
      </c>
      <c r="AE672" t="s">
        <v>1619</v>
      </c>
    </row>
    <row r="673" spans="1:31">
      <c r="A673">
        <v>523687</v>
      </c>
      <c r="B673" t="s">
        <v>1610</v>
      </c>
      <c r="C673" t="s">
        <v>1611</v>
      </c>
      <c r="D673" t="s">
        <v>1612</v>
      </c>
      <c r="E673">
        <v>11053185</v>
      </c>
      <c r="F673" t="s">
        <v>1612</v>
      </c>
      <c r="G673" t="s">
        <v>4425</v>
      </c>
      <c r="H673" t="s">
        <v>829</v>
      </c>
      <c r="I673" t="s">
        <v>1614</v>
      </c>
      <c r="L673" t="s">
        <v>4426</v>
      </c>
      <c r="M673">
        <v>3</v>
      </c>
      <c r="N673" t="s">
        <v>4427</v>
      </c>
      <c r="O673" t="s">
        <v>1624</v>
      </c>
      <c r="P673" t="s">
        <v>4428</v>
      </c>
      <c r="Q673">
        <v>123.14427</v>
      </c>
      <c r="R673">
        <v>0.9133</v>
      </c>
      <c r="S673" t="s">
        <v>2124</v>
      </c>
      <c r="T673" t="s">
        <v>672</v>
      </c>
      <c r="U673" t="s">
        <v>4</v>
      </c>
      <c r="V673">
        <v>1</v>
      </c>
      <c r="W673" t="s">
        <v>1627</v>
      </c>
      <c r="Z673" t="s">
        <v>1628</v>
      </c>
      <c r="AA673" t="s">
        <v>1629</v>
      </c>
      <c r="AB673">
        <v>0</v>
      </c>
      <c r="AC673" t="s">
        <v>1647</v>
      </c>
      <c r="AD673">
        <v>6070877464</v>
      </c>
      <c r="AE673" t="s">
        <v>1619</v>
      </c>
    </row>
    <row r="674" spans="1:31">
      <c r="A674">
        <v>523688</v>
      </c>
      <c r="B674" t="s">
        <v>1610</v>
      </c>
      <c r="C674" t="s">
        <v>1611</v>
      </c>
      <c r="D674" t="s">
        <v>1612</v>
      </c>
      <c r="E674">
        <v>11053185</v>
      </c>
      <c r="F674" t="s">
        <v>1612</v>
      </c>
      <c r="G674" t="s">
        <v>4429</v>
      </c>
      <c r="H674" t="s">
        <v>830</v>
      </c>
      <c r="I674" t="s">
        <v>1614</v>
      </c>
      <c r="L674" t="s">
        <v>4430</v>
      </c>
      <c r="M674">
        <v>3</v>
      </c>
      <c r="N674" t="s">
        <v>4431</v>
      </c>
      <c r="O674" t="s">
        <v>1624</v>
      </c>
      <c r="P674" t="s">
        <v>4432</v>
      </c>
      <c r="Q674">
        <v>123.14033</v>
      </c>
      <c r="R674">
        <v>0.92092</v>
      </c>
      <c r="S674" t="s">
        <v>491</v>
      </c>
      <c r="T674" t="s">
        <v>491</v>
      </c>
      <c r="U674" t="s">
        <v>4</v>
      </c>
      <c r="V674">
        <v>1</v>
      </c>
      <c r="W674" t="s">
        <v>1627</v>
      </c>
      <c r="Z674" t="s">
        <v>1628</v>
      </c>
      <c r="AA674" t="s">
        <v>1629</v>
      </c>
      <c r="AB674">
        <v>0</v>
      </c>
      <c r="AC674" t="s">
        <v>1647</v>
      </c>
      <c r="AD674">
        <v>6070877467</v>
      </c>
      <c r="AE674" t="s">
        <v>1619</v>
      </c>
    </row>
    <row r="675" spans="1:31">
      <c r="A675">
        <v>523689</v>
      </c>
      <c r="B675" t="s">
        <v>1610</v>
      </c>
      <c r="C675" t="s">
        <v>1611</v>
      </c>
      <c r="D675" t="s">
        <v>1924</v>
      </c>
      <c r="E675">
        <v>11053154</v>
      </c>
      <c r="F675" t="s">
        <v>1924</v>
      </c>
      <c r="G675" t="s">
        <v>4433</v>
      </c>
      <c r="H675" t="s">
        <v>831</v>
      </c>
      <c r="I675" t="s">
        <v>1614</v>
      </c>
      <c r="L675" t="s">
        <v>4434</v>
      </c>
      <c r="M675">
        <v>3</v>
      </c>
      <c r="N675" t="s">
        <v>4435</v>
      </c>
      <c r="O675" t="s">
        <v>1624</v>
      </c>
      <c r="P675" t="s">
        <v>4436</v>
      </c>
      <c r="Q675">
        <v>124.320953</v>
      </c>
      <c r="R675">
        <v>0.718284</v>
      </c>
      <c r="S675" t="s">
        <v>3874</v>
      </c>
      <c r="T675" t="s">
        <v>462</v>
      </c>
      <c r="U675" t="s">
        <v>132</v>
      </c>
      <c r="V675">
        <v>1</v>
      </c>
      <c r="W675" t="s">
        <v>1627</v>
      </c>
      <c r="Z675" t="s">
        <v>1628</v>
      </c>
      <c r="AA675" t="s">
        <v>1629</v>
      </c>
      <c r="AB675">
        <v>0</v>
      </c>
      <c r="AC675" t="s">
        <v>1630</v>
      </c>
      <c r="AD675">
        <v>6070904251</v>
      </c>
      <c r="AE675" t="s">
        <v>1619</v>
      </c>
    </row>
    <row r="676" spans="1:31">
      <c r="A676">
        <v>523690</v>
      </c>
      <c r="B676" t="s">
        <v>1610</v>
      </c>
      <c r="C676" t="s">
        <v>1611</v>
      </c>
      <c r="D676" t="s">
        <v>1924</v>
      </c>
      <c r="E676">
        <v>11053154</v>
      </c>
      <c r="F676" t="s">
        <v>1924</v>
      </c>
      <c r="G676" t="s">
        <v>4437</v>
      </c>
      <c r="H676" t="s">
        <v>832</v>
      </c>
      <c r="I676" t="s">
        <v>1614</v>
      </c>
      <c r="L676" t="s">
        <v>4438</v>
      </c>
      <c r="M676">
        <v>3</v>
      </c>
      <c r="N676" t="s">
        <v>4439</v>
      </c>
      <c r="O676" t="s">
        <v>1624</v>
      </c>
      <c r="P676" t="s">
        <v>4440</v>
      </c>
      <c r="Q676">
        <v>124.324701</v>
      </c>
      <c r="R676">
        <v>0.716122</v>
      </c>
      <c r="S676" t="s">
        <v>3471</v>
      </c>
      <c r="T676" t="s">
        <v>462</v>
      </c>
      <c r="U676" t="s">
        <v>132</v>
      </c>
      <c r="V676">
        <v>1</v>
      </c>
      <c r="W676" t="s">
        <v>1627</v>
      </c>
      <c r="Z676" t="s">
        <v>1628</v>
      </c>
      <c r="AA676" t="s">
        <v>1629</v>
      </c>
      <c r="AB676">
        <v>0</v>
      </c>
      <c r="AC676" t="s">
        <v>1630</v>
      </c>
      <c r="AD676">
        <v>6070904253</v>
      </c>
      <c r="AE676" t="s">
        <v>1619</v>
      </c>
    </row>
    <row r="677" spans="1:31">
      <c r="A677">
        <v>523691</v>
      </c>
      <c r="B677" t="s">
        <v>1610</v>
      </c>
      <c r="C677" t="s">
        <v>1611</v>
      </c>
      <c r="D677" t="s">
        <v>1924</v>
      </c>
      <c r="E677">
        <v>11053154</v>
      </c>
      <c r="F677" t="s">
        <v>1924</v>
      </c>
      <c r="G677" t="s">
        <v>4441</v>
      </c>
      <c r="H677" t="s">
        <v>833</v>
      </c>
      <c r="I677" t="s">
        <v>1614</v>
      </c>
      <c r="L677" t="s">
        <v>4442</v>
      </c>
      <c r="M677">
        <v>3</v>
      </c>
      <c r="N677" t="s">
        <v>4443</v>
      </c>
      <c r="O677" t="s">
        <v>1624</v>
      </c>
      <c r="P677" t="s">
        <v>4444</v>
      </c>
      <c r="Q677">
        <v>124.325759</v>
      </c>
      <c r="R677">
        <v>0.713862</v>
      </c>
      <c r="S677" t="s">
        <v>3471</v>
      </c>
      <c r="T677" t="s">
        <v>462</v>
      </c>
      <c r="U677" t="s">
        <v>132</v>
      </c>
      <c r="V677">
        <v>1</v>
      </c>
      <c r="W677" t="s">
        <v>1627</v>
      </c>
      <c r="Z677" t="s">
        <v>1628</v>
      </c>
      <c r="AA677" t="s">
        <v>1629</v>
      </c>
      <c r="AB677">
        <v>0</v>
      </c>
      <c r="AC677" t="s">
        <v>1630</v>
      </c>
      <c r="AD677">
        <v>6070904256</v>
      </c>
      <c r="AE677" t="s">
        <v>1619</v>
      </c>
    </row>
    <row r="678" spans="1:31">
      <c r="A678">
        <v>523692</v>
      </c>
      <c r="B678" t="s">
        <v>1610</v>
      </c>
      <c r="C678" t="s">
        <v>1611</v>
      </c>
      <c r="D678" t="s">
        <v>1924</v>
      </c>
      <c r="E678">
        <v>11053154</v>
      </c>
      <c r="F678" t="s">
        <v>1924</v>
      </c>
      <c r="G678" t="s">
        <v>4445</v>
      </c>
      <c r="H678" t="s">
        <v>834</v>
      </c>
      <c r="I678" t="s">
        <v>1614</v>
      </c>
      <c r="L678" t="s">
        <v>4446</v>
      </c>
      <c r="M678">
        <v>3</v>
      </c>
      <c r="N678" t="s">
        <v>4447</v>
      </c>
      <c r="O678" t="s">
        <v>1624</v>
      </c>
      <c r="P678" t="s">
        <v>4448</v>
      </c>
      <c r="Q678">
        <v>124.325138</v>
      </c>
      <c r="R678">
        <v>0.712467</v>
      </c>
      <c r="S678" t="s">
        <v>3471</v>
      </c>
      <c r="T678" t="s">
        <v>462</v>
      </c>
      <c r="U678" t="s">
        <v>132</v>
      </c>
      <c r="V678">
        <v>1</v>
      </c>
      <c r="W678" t="s">
        <v>1627</v>
      </c>
      <c r="Z678" t="s">
        <v>1628</v>
      </c>
      <c r="AA678" t="s">
        <v>1629</v>
      </c>
      <c r="AB678">
        <v>0</v>
      </c>
      <c r="AC678" t="s">
        <v>1647</v>
      </c>
      <c r="AD678">
        <v>6070904257</v>
      </c>
      <c r="AE678" t="s">
        <v>1619</v>
      </c>
    </row>
    <row r="679" spans="1:31">
      <c r="A679">
        <v>523693</v>
      </c>
      <c r="B679" t="s">
        <v>1610</v>
      </c>
      <c r="C679" t="s">
        <v>1611</v>
      </c>
      <c r="D679" t="s">
        <v>1612</v>
      </c>
      <c r="E679">
        <v>11053187</v>
      </c>
      <c r="F679" t="s">
        <v>1612</v>
      </c>
      <c r="G679" t="s">
        <v>4449</v>
      </c>
      <c r="H679" t="s">
        <v>835</v>
      </c>
      <c r="I679" t="s">
        <v>1614</v>
      </c>
      <c r="L679" t="s">
        <v>4450</v>
      </c>
      <c r="M679">
        <v>3</v>
      </c>
      <c r="N679" t="s">
        <v>4451</v>
      </c>
      <c r="O679" t="s">
        <v>1624</v>
      </c>
      <c r="P679" t="s">
        <v>4452</v>
      </c>
      <c r="Q679">
        <v>123.48472</v>
      </c>
      <c r="R679">
        <v>0.88443</v>
      </c>
      <c r="S679" t="s">
        <v>2124</v>
      </c>
      <c r="T679" t="s">
        <v>451</v>
      </c>
      <c r="U679" t="s">
        <v>4</v>
      </c>
      <c r="V679">
        <v>1</v>
      </c>
      <c r="W679" t="s">
        <v>1627</v>
      </c>
      <c r="Z679" t="s">
        <v>1628</v>
      </c>
      <c r="AA679" t="s">
        <v>1629</v>
      </c>
      <c r="AB679">
        <v>0</v>
      </c>
      <c r="AC679" t="s">
        <v>1630</v>
      </c>
      <c r="AD679">
        <v>6070877492</v>
      </c>
      <c r="AE679" t="s">
        <v>1619</v>
      </c>
    </row>
    <row r="680" spans="1:31">
      <c r="A680">
        <v>523695</v>
      </c>
      <c r="B680" t="s">
        <v>1610</v>
      </c>
      <c r="C680" t="s">
        <v>1611</v>
      </c>
      <c r="D680" t="s">
        <v>1612</v>
      </c>
      <c r="E680">
        <v>11053185</v>
      </c>
      <c r="F680" t="s">
        <v>1612</v>
      </c>
      <c r="G680" t="s">
        <v>4453</v>
      </c>
      <c r="H680" t="s">
        <v>837</v>
      </c>
      <c r="I680" t="s">
        <v>1614</v>
      </c>
      <c r="L680" t="s">
        <v>4454</v>
      </c>
      <c r="M680">
        <v>3</v>
      </c>
      <c r="N680" t="s">
        <v>4455</v>
      </c>
      <c r="O680" t="s">
        <v>1624</v>
      </c>
      <c r="P680" t="s">
        <v>4456</v>
      </c>
      <c r="Q680">
        <v>123.12228</v>
      </c>
      <c r="R680">
        <v>0.89728</v>
      </c>
      <c r="S680" t="s">
        <v>836</v>
      </c>
      <c r="T680" t="s">
        <v>836</v>
      </c>
      <c r="U680" t="s">
        <v>4</v>
      </c>
      <c r="V680">
        <v>1</v>
      </c>
      <c r="W680" t="s">
        <v>1627</v>
      </c>
      <c r="Z680" t="s">
        <v>1628</v>
      </c>
      <c r="AA680" t="s">
        <v>1629</v>
      </c>
      <c r="AB680">
        <v>0</v>
      </c>
      <c r="AC680" t="s">
        <v>1630</v>
      </c>
      <c r="AD680">
        <v>6070877498</v>
      </c>
      <c r="AE680" t="s">
        <v>1619</v>
      </c>
    </row>
    <row r="681" spans="1:31">
      <c r="A681">
        <v>523696</v>
      </c>
      <c r="B681" t="s">
        <v>1610</v>
      </c>
      <c r="C681" t="s">
        <v>1611</v>
      </c>
      <c r="D681" t="s">
        <v>1924</v>
      </c>
      <c r="E681">
        <v>11053151</v>
      </c>
      <c r="F681" t="s">
        <v>1924</v>
      </c>
      <c r="G681" t="s">
        <v>4457</v>
      </c>
      <c r="H681" t="s">
        <v>838</v>
      </c>
      <c r="I681" t="s">
        <v>1614</v>
      </c>
      <c r="L681" t="s">
        <v>4458</v>
      </c>
      <c r="M681">
        <v>3</v>
      </c>
      <c r="N681" t="s">
        <v>4459</v>
      </c>
      <c r="O681" t="s">
        <v>1624</v>
      </c>
      <c r="P681" t="s">
        <v>4460</v>
      </c>
      <c r="Q681">
        <v>124.296859</v>
      </c>
      <c r="R681">
        <v>0.746329</v>
      </c>
      <c r="S681" t="s">
        <v>2970</v>
      </c>
      <c r="T681" t="s">
        <v>132</v>
      </c>
      <c r="U681" t="s">
        <v>132</v>
      </c>
      <c r="V681">
        <v>1</v>
      </c>
      <c r="W681" t="s">
        <v>1627</v>
      </c>
      <c r="Z681" t="s">
        <v>1628</v>
      </c>
      <c r="AA681" t="s">
        <v>1629</v>
      </c>
      <c r="AB681">
        <v>0</v>
      </c>
      <c r="AC681" t="s">
        <v>1647</v>
      </c>
      <c r="AD681">
        <v>6070904312</v>
      </c>
      <c r="AE681" t="s">
        <v>1619</v>
      </c>
    </row>
    <row r="682" spans="1:31">
      <c r="A682">
        <v>523697</v>
      </c>
      <c r="B682" t="s">
        <v>1610</v>
      </c>
      <c r="C682" t="s">
        <v>1611</v>
      </c>
      <c r="D682" t="s">
        <v>1924</v>
      </c>
      <c r="E682">
        <v>11053151</v>
      </c>
      <c r="F682" t="s">
        <v>1924</v>
      </c>
      <c r="G682" t="s">
        <v>4461</v>
      </c>
      <c r="H682" t="s">
        <v>840</v>
      </c>
      <c r="I682" t="s">
        <v>1614</v>
      </c>
      <c r="L682" t="s">
        <v>4462</v>
      </c>
      <c r="M682">
        <v>1</v>
      </c>
      <c r="N682" t="s">
        <v>4463</v>
      </c>
      <c r="O682" t="s">
        <v>1624</v>
      </c>
      <c r="P682" t="s">
        <v>4464</v>
      </c>
      <c r="Q682">
        <v>124.277336</v>
      </c>
      <c r="R682">
        <v>0.714135</v>
      </c>
      <c r="S682" t="s">
        <v>2124</v>
      </c>
      <c r="T682" t="s">
        <v>839</v>
      </c>
      <c r="U682" t="s">
        <v>132</v>
      </c>
      <c r="V682">
        <v>1</v>
      </c>
      <c r="W682" t="s">
        <v>1627</v>
      </c>
      <c r="Z682" t="s">
        <v>1628</v>
      </c>
      <c r="AA682" t="s">
        <v>1629</v>
      </c>
      <c r="AB682">
        <v>0</v>
      </c>
      <c r="AC682" t="s">
        <v>1647</v>
      </c>
      <c r="AD682">
        <v>6070904319</v>
      </c>
      <c r="AE682" t="s">
        <v>1619</v>
      </c>
    </row>
    <row r="683" spans="1:31">
      <c r="A683">
        <v>523698</v>
      </c>
      <c r="B683" t="s">
        <v>1610</v>
      </c>
      <c r="C683" t="s">
        <v>1611</v>
      </c>
      <c r="D683" t="s">
        <v>1924</v>
      </c>
      <c r="E683">
        <v>11053151</v>
      </c>
      <c r="F683" t="s">
        <v>1924</v>
      </c>
      <c r="G683" t="s">
        <v>4465</v>
      </c>
      <c r="H683" t="s">
        <v>841</v>
      </c>
      <c r="I683" t="s">
        <v>1614</v>
      </c>
      <c r="L683" t="s">
        <v>4466</v>
      </c>
      <c r="M683">
        <v>1</v>
      </c>
      <c r="N683" t="s">
        <v>4467</v>
      </c>
      <c r="O683" t="s">
        <v>1624</v>
      </c>
      <c r="P683" t="s">
        <v>4468</v>
      </c>
      <c r="Q683">
        <v>124.277339</v>
      </c>
      <c r="R683">
        <v>0.711553</v>
      </c>
      <c r="S683" t="s">
        <v>2124</v>
      </c>
      <c r="T683" t="s">
        <v>839</v>
      </c>
      <c r="U683" t="s">
        <v>132</v>
      </c>
      <c r="V683">
        <v>1</v>
      </c>
      <c r="W683" t="s">
        <v>1627</v>
      </c>
      <c r="Z683" t="s">
        <v>1628</v>
      </c>
      <c r="AA683" t="s">
        <v>1629</v>
      </c>
      <c r="AB683">
        <v>0</v>
      </c>
      <c r="AC683" t="s">
        <v>1647</v>
      </c>
      <c r="AD683">
        <v>6070904321</v>
      </c>
      <c r="AE683" t="s">
        <v>1619</v>
      </c>
    </row>
    <row r="684" spans="1:31">
      <c r="A684">
        <v>523699</v>
      </c>
      <c r="B684" t="s">
        <v>1610</v>
      </c>
      <c r="C684" t="s">
        <v>1611</v>
      </c>
      <c r="D684" t="s">
        <v>1924</v>
      </c>
      <c r="E684">
        <v>11053152</v>
      </c>
      <c r="F684" t="s">
        <v>1924</v>
      </c>
      <c r="G684" t="s">
        <v>4469</v>
      </c>
      <c r="H684" t="s">
        <v>842</v>
      </c>
      <c r="I684" t="s">
        <v>1614</v>
      </c>
      <c r="L684" t="s">
        <v>4470</v>
      </c>
      <c r="M684">
        <v>3</v>
      </c>
      <c r="N684" t="s">
        <v>4471</v>
      </c>
      <c r="O684" t="s">
        <v>1624</v>
      </c>
      <c r="P684" t="s">
        <v>4472</v>
      </c>
      <c r="Q684">
        <v>124.184342</v>
      </c>
      <c r="R684">
        <v>0.824783</v>
      </c>
      <c r="S684" t="s">
        <v>3652</v>
      </c>
      <c r="T684" t="s">
        <v>132</v>
      </c>
      <c r="U684" t="s">
        <v>132</v>
      </c>
      <c r="V684">
        <v>1</v>
      </c>
      <c r="W684" t="s">
        <v>1627</v>
      </c>
      <c r="Z684" t="s">
        <v>1628</v>
      </c>
      <c r="AA684" t="s">
        <v>1629</v>
      </c>
      <c r="AB684">
        <v>0</v>
      </c>
      <c r="AC684" t="s">
        <v>1647</v>
      </c>
      <c r="AD684">
        <v>6070904360</v>
      </c>
      <c r="AE684" t="s">
        <v>1619</v>
      </c>
    </row>
    <row r="685" spans="1:31">
      <c r="A685">
        <v>523700</v>
      </c>
      <c r="B685" t="s">
        <v>1610</v>
      </c>
      <c r="C685" t="s">
        <v>1611</v>
      </c>
      <c r="D685" t="s">
        <v>1924</v>
      </c>
      <c r="E685">
        <v>11053152</v>
      </c>
      <c r="F685" t="s">
        <v>1924</v>
      </c>
      <c r="G685" t="s">
        <v>4473</v>
      </c>
      <c r="H685" t="s">
        <v>844</v>
      </c>
      <c r="I685" t="s">
        <v>1614</v>
      </c>
      <c r="L685" t="s">
        <v>4474</v>
      </c>
      <c r="M685">
        <v>3</v>
      </c>
      <c r="N685" t="s">
        <v>4475</v>
      </c>
      <c r="O685" t="s">
        <v>1624</v>
      </c>
      <c r="P685" t="s">
        <v>4476</v>
      </c>
      <c r="Q685">
        <v>124.301339</v>
      </c>
      <c r="R685">
        <v>0.766616</v>
      </c>
      <c r="S685" t="s">
        <v>4477</v>
      </c>
      <c r="T685" t="s">
        <v>843</v>
      </c>
      <c r="U685" t="s">
        <v>132</v>
      </c>
      <c r="V685">
        <v>1</v>
      </c>
      <c r="W685" t="s">
        <v>1627</v>
      </c>
      <c r="Z685" t="s">
        <v>1628</v>
      </c>
      <c r="AA685" t="s">
        <v>1629</v>
      </c>
      <c r="AB685">
        <v>0</v>
      </c>
      <c r="AC685" t="s">
        <v>1630</v>
      </c>
      <c r="AD685">
        <v>6070904368</v>
      </c>
      <c r="AE685" t="s">
        <v>1619</v>
      </c>
    </row>
    <row r="686" spans="1:31">
      <c r="A686">
        <v>523701</v>
      </c>
      <c r="B686" t="s">
        <v>1610</v>
      </c>
      <c r="C686" t="s">
        <v>1611</v>
      </c>
      <c r="D686" t="s">
        <v>1924</v>
      </c>
      <c r="E686">
        <v>11053152</v>
      </c>
      <c r="F686" t="s">
        <v>1924</v>
      </c>
      <c r="G686" t="s">
        <v>4478</v>
      </c>
      <c r="H686" t="s">
        <v>845</v>
      </c>
      <c r="I686" t="s">
        <v>1614</v>
      </c>
      <c r="L686" t="s">
        <v>4479</v>
      </c>
      <c r="M686">
        <v>3</v>
      </c>
      <c r="N686" t="s">
        <v>4480</v>
      </c>
      <c r="O686" t="s">
        <v>1624</v>
      </c>
      <c r="P686" t="s">
        <v>4481</v>
      </c>
      <c r="Q686">
        <v>124.30254</v>
      </c>
      <c r="R686">
        <v>0.744227</v>
      </c>
      <c r="S686" t="s">
        <v>4482</v>
      </c>
      <c r="T686" t="s">
        <v>410</v>
      </c>
      <c r="U686" t="s">
        <v>132</v>
      </c>
      <c r="V686">
        <v>1</v>
      </c>
      <c r="W686" t="s">
        <v>1627</v>
      </c>
      <c r="Z686" t="s">
        <v>1628</v>
      </c>
      <c r="AA686" t="s">
        <v>1629</v>
      </c>
      <c r="AB686">
        <v>0</v>
      </c>
      <c r="AC686" t="s">
        <v>1630</v>
      </c>
      <c r="AD686">
        <v>6070904376</v>
      </c>
      <c r="AE686" t="s">
        <v>1619</v>
      </c>
    </row>
    <row r="687" spans="1:31">
      <c r="A687">
        <v>523702</v>
      </c>
      <c r="B687" t="s">
        <v>1610</v>
      </c>
      <c r="C687" t="s">
        <v>1611</v>
      </c>
      <c r="D687" t="s">
        <v>1924</v>
      </c>
      <c r="E687">
        <v>11053152</v>
      </c>
      <c r="F687" t="s">
        <v>1924</v>
      </c>
      <c r="G687" t="s">
        <v>4483</v>
      </c>
      <c r="H687" t="s">
        <v>846</v>
      </c>
      <c r="I687" t="s">
        <v>1614</v>
      </c>
      <c r="L687" t="s">
        <v>4484</v>
      </c>
      <c r="M687">
        <v>3</v>
      </c>
      <c r="N687" t="s">
        <v>4485</v>
      </c>
      <c r="O687" t="s">
        <v>1624</v>
      </c>
      <c r="P687" t="s">
        <v>4486</v>
      </c>
      <c r="Q687">
        <v>124.30425</v>
      </c>
      <c r="R687">
        <v>0.74295</v>
      </c>
      <c r="S687" t="s">
        <v>4487</v>
      </c>
      <c r="T687" t="s">
        <v>410</v>
      </c>
      <c r="U687" t="s">
        <v>132</v>
      </c>
      <c r="V687">
        <v>1</v>
      </c>
      <c r="W687" t="s">
        <v>1627</v>
      </c>
      <c r="Z687" t="s">
        <v>1628</v>
      </c>
      <c r="AA687" t="s">
        <v>1629</v>
      </c>
      <c r="AB687">
        <v>0</v>
      </c>
      <c r="AC687" t="s">
        <v>1630</v>
      </c>
      <c r="AD687">
        <v>6070904378</v>
      </c>
      <c r="AE687" t="s">
        <v>1619</v>
      </c>
    </row>
    <row r="688" spans="1:31">
      <c r="A688">
        <v>523703</v>
      </c>
      <c r="B688" t="s">
        <v>1610</v>
      </c>
      <c r="C688" t="s">
        <v>1611</v>
      </c>
      <c r="D688" t="s">
        <v>1924</v>
      </c>
      <c r="E688">
        <v>11053154</v>
      </c>
      <c r="F688" t="s">
        <v>1924</v>
      </c>
      <c r="G688" t="s">
        <v>4488</v>
      </c>
      <c r="H688" t="s">
        <v>847</v>
      </c>
      <c r="I688" t="s">
        <v>1614</v>
      </c>
      <c r="L688" t="s">
        <v>4489</v>
      </c>
      <c r="M688">
        <v>2</v>
      </c>
      <c r="N688" t="s">
        <v>4490</v>
      </c>
      <c r="O688" t="s">
        <v>1624</v>
      </c>
      <c r="P688" t="s">
        <v>4491</v>
      </c>
      <c r="Q688">
        <v>124.310451</v>
      </c>
      <c r="R688">
        <v>0.738725</v>
      </c>
      <c r="S688" t="s">
        <v>3136</v>
      </c>
      <c r="T688" t="s">
        <v>418</v>
      </c>
      <c r="U688" t="s">
        <v>132</v>
      </c>
      <c r="V688">
        <v>1</v>
      </c>
      <c r="W688" t="s">
        <v>1627</v>
      </c>
      <c r="Z688" t="s">
        <v>1628</v>
      </c>
      <c r="AA688" t="s">
        <v>1629</v>
      </c>
      <c r="AB688">
        <v>0</v>
      </c>
      <c r="AC688" t="s">
        <v>1647</v>
      </c>
      <c r="AD688">
        <v>6070904450</v>
      </c>
      <c r="AE688" t="s">
        <v>1619</v>
      </c>
    </row>
    <row r="689" spans="1:31">
      <c r="A689">
        <v>523705</v>
      </c>
      <c r="B689" t="s">
        <v>1610</v>
      </c>
      <c r="C689" t="s">
        <v>1611</v>
      </c>
      <c r="D689" t="s">
        <v>2052</v>
      </c>
      <c r="E689">
        <v>11053142</v>
      </c>
      <c r="F689" t="s">
        <v>2052</v>
      </c>
      <c r="G689" t="s">
        <v>4492</v>
      </c>
      <c r="H689" t="s">
        <v>848</v>
      </c>
      <c r="I689" t="s">
        <v>1614</v>
      </c>
      <c r="L689" t="s">
        <v>4493</v>
      </c>
      <c r="M689">
        <v>3</v>
      </c>
      <c r="N689" t="s">
        <v>4494</v>
      </c>
      <c r="O689" t="s">
        <v>1624</v>
      </c>
      <c r="P689" t="s">
        <v>4495</v>
      </c>
      <c r="Q689">
        <v>124.30842</v>
      </c>
      <c r="R689">
        <v>1.01988</v>
      </c>
      <c r="S689" t="s">
        <v>2262</v>
      </c>
      <c r="T689" t="s">
        <v>497</v>
      </c>
      <c r="U689" t="s">
        <v>101</v>
      </c>
      <c r="V689">
        <v>1</v>
      </c>
      <c r="W689" t="s">
        <v>1627</v>
      </c>
      <c r="Z689" t="s">
        <v>1628</v>
      </c>
      <c r="AA689" t="s">
        <v>1629</v>
      </c>
      <c r="AB689">
        <v>0</v>
      </c>
      <c r="AC689" t="s">
        <v>1630</v>
      </c>
      <c r="AD689">
        <v>6070824212</v>
      </c>
      <c r="AE689" t="s">
        <v>1619</v>
      </c>
    </row>
    <row r="690" spans="1:31">
      <c r="A690">
        <v>523706</v>
      </c>
      <c r="B690" t="s">
        <v>1610</v>
      </c>
      <c r="C690" t="s">
        <v>1611</v>
      </c>
      <c r="D690" t="s">
        <v>2052</v>
      </c>
      <c r="E690">
        <v>11053142</v>
      </c>
      <c r="F690" t="s">
        <v>2052</v>
      </c>
      <c r="G690" t="s">
        <v>4496</v>
      </c>
      <c r="H690" t="s">
        <v>849</v>
      </c>
      <c r="I690" t="s">
        <v>1614</v>
      </c>
      <c r="L690" t="s">
        <v>4497</v>
      </c>
      <c r="M690">
        <v>3</v>
      </c>
      <c r="N690" t="s">
        <v>4498</v>
      </c>
      <c r="O690" t="s">
        <v>1624</v>
      </c>
      <c r="P690" t="s">
        <v>4499</v>
      </c>
      <c r="Q690">
        <v>124.30805</v>
      </c>
      <c r="R690">
        <v>1.02565</v>
      </c>
      <c r="S690" t="s">
        <v>2262</v>
      </c>
      <c r="T690" t="s">
        <v>497</v>
      </c>
      <c r="U690" t="s">
        <v>101</v>
      </c>
      <c r="V690">
        <v>1</v>
      </c>
      <c r="W690" t="s">
        <v>1627</v>
      </c>
      <c r="Z690" t="s">
        <v>1628</v>
      </c>
      <c r="AA690" t="s">
        <v>1629</v>
      </c>
      <c r="AB690">
        <v>0</v>
      </c>
      <c r="AC690" t="s">
        <v>1630</v>
      </c>
      <c r="AD690">
        <v>6070824215</v>
      </c>
      <c r="AE690" t="s">
        <v>1619</v>
      </c>
    </row>
    <row r="691" spans="1:31">
      <c r="A691">
        <v>523707</v>
      </c>
      <c r="B691" t="s">
        <v>1610</v>
      </c>
      <c r="C691" t="s">
        <v>1611</v>
      </c>
      <c r="D691" t="s">
        <v>2052</v>
      </c>
      <c r="E691">
        <v>11053142</v>
      </c>
      <c r="F691" t="s">
        <v>2052</v>
      </c>
      <c r="G691" t="s">
        <v>4500</v>
      </c>
      <c r="H691" t="s">
        <v>850</v>
      </c>
      <c r="I691" t="s">
        <v>1614</v>
      </c>
      <c r="L691" t="s">
        <v>4501</v>
      </c>
      <c r="M691">
        <v>3</v>
      </c>
      <c r="N691" t="s">
        <v>4502</v>
      </c>
      <c r="O691" t="s">
        <v>1624</v>
      </c>
      <c r="P691" t="s">
        <v>4503</v>
      </c>
      <c r="Q691">
        <v>124.12323</v>
      </c>
      <c r="R691">
        <v>0.91967</v>
      </c>
      <c r="S691" t="s">
        <v>2262</v>
      </c>
      <c r="T691" t="s">
        <v>226</v>
      </c>
      <c r="U691" t="s">
        <v>101</v>
      </c>
      <c r="V691">
        <v>1</v>
      </c>
      <c r="W691" t="s">
        <v>1627</v>
      </c>
      <c r="Z691" t="s">
        <v>1628</v>
      </c>
      <c r="AA691" t="s">
        <v>1629</v>
      </c>
      <c r="AB691">
        <v>0</v>
      </c>
      <c r="AC691" t="s">
        <v>1630</v>
      </c>
      <c r="AD691">
        <v>6070824248</v>
      </c>
      <c r="AE691" t="s">
        <v>1619</v>
      </c>
    </row>
    <row r="692" spans="1:31">
      <c r="A692">
        <v>523708</v>
      </c>
      <c r="B692" t="s">
        <v>1610</v>
      </c>
      <c r="C692" t="s">
        <v>1611</v>
      </c>
      <c r="D692" t="s">
        <v>2052</v>
      </c>
      <c r="E692">
        <v>11053134</v>
      </c>
      <c r="F692" t="s">
        <v>2052</v>
      </c>
      <c r="G692" t="s">
        <v>4504</v>
      </c>
      <c r="H692" t="s">
        <v>851</v>
      </c>
      <c r="I692" t="s">
        <v>1614</v>
      </c>
      <c r="L692" t="s">
        <v>4505</v>
      </c>
      <c r="M692">
        <v>3</v>
      </c>
      <c r="N692" t="s">
        <v>4506</v>
      </c>
      <c r="O692" t="s">
        <v>1624</v>
      </c>
      <c r="P692" t="s">
        <v>4507</v>
      </c>
      <c r="Q692">
        <v>124.06686</v>
      </c>
      <c r="R692">
        <v>0.80805</v>
      </c>
      <c r="S692" t="s">
        <v>2262</v>
      </c>
      <c r="T692" t="s">
        <v>324</v>
      </c>
      <c r="U692" t="s">
        <v>101</v>
      </c>
      <c r="V692">
        <v>1</v>
      </c>
      <c r="W692" t="s">
        <v>1627</v>
      </c>
      <c r="Z692" t="s">
        <v>1628</v>
      </c>
      <c r="AA692" t="s">
        <v>1629</v>
      </c>
      <c r="AB692">
        <v>0</v>
      </c>
      <c r="AC692" t="s">
        <v>1630</v>
      </c>
      <c r="AD692">
        <v>6070824253</v>
      </c>
      <c r="AE692" t="s">
        <v>1619</v>
      </c>
    </row>
    <row r="693" spans="1:31">
      <c r="A693">
        <v>523709</v>
      </c>
      <c r="B693" t="s">
        <v>1610</v>
      </c>
      <c r="C693" t="s">
        <v>1611</v>
      </c>
      <c r="D693" t="s">
        <v>2052</v>
      </c>
      <c r="E693">
        <v>11053134</v>
      </c>
      <c r="F693" t="s">
        <v>2052</v>
      </c>
      <c r="G693" t="s">
        <v>4508</v>
      </c>
      <c r="H693" t="s">
        <v>852</v>
      </c>
      <c r="I693" t="s">
        <v>1614</v>
      </c>
      <c r="L693" t="s">
        <v>4509</v>
      </c>
      <c r="M693">
        <v>3</v>
      </c>
      <c r="N693" t="s">
        <v>4510</v>
      </c>
      <c r="O693" t="s">
        <v>1624</v>
      </c>
      <c r="P693" t="s">
        <v>4511</v>
      </c>
      <c r="Q693">
        <v>123.96347</v>
      </c>
      <c r="R693">
        <v>0.85163</v>
      </c>
      <c r="S693" t="s">
        <v>2262</v>
      </c>
      <c r="T693" t="s">
        <v>324</v>
      </c>
      <c r="U693" t="s">
        <v>101</v>
      </c>
      <c r="V693">
        <v>1</v>
      </c>
      <c r="W693" t="s">
        <v>1627</v>
      </c>
      <c r="Z693" t="s">
        <v>1628</v>
      </c>
      <c r="AA693" t="s">
        <v>1629</v>
      </c>
      <c r="AB693">
        <v>0</v>
      </c>
      <c r="AC693" t="s">
        <v>1630</v>
      </c>
      <c r="AD693">
        <v>6070824255</v>
      </c>
      <c r="AE693" t="s">
        <v>1619</v>
      </c>
    </row>
    <row r="694" spans="1:31">
      <c r="A694">
        <v>523710</v>
      </c>
      <c r="B694" t="s">
        <v>1610</v>
      </c>
      <c r="C694" t="s">
        <v>1611</v>
      </c>
      <c r="D694" t="s">
        <v>2052</v>
      </c>
      <c r="E694">
        <v>11053142</v>
      </c>
      <c r="F694" t="s">
        <v>2052</v>
      </c>
      <c r="G694" t="s">
        <v>4512</v>
      </c>
      <c r="H694" t="s">
        <v>853</v>
      </c>
      <c r="I694" t="s">
        <v>1614</v>
      </c>
      <c r="L694" t="s">
        <v>4513</v>
      </c>
      <c r="M694">
        <v>3</v>
      </c>
      <c r="N694" t="s">
        <v>4514</v>
      </c>
      <c r="O694" t="s">
        <v>1624</v>
      </c>
      <c r="P694" t="s">
        <v>4515</v>
      </c>
      <c r="Q694">
        <v>124.17361</v>
      </c>
      <c r="R694">
        <v>0.94707</v>
      </c>
      <c r="S694" t="s">
        <v>2262</v>
      </c>
      <c r="T694" t="s">
        <v>226</v>
      </c>
      <c r="U694" t="s">
        <v>101</v>
      </c>
      <c r="V694">
        <v>1</v>
      </c>
      <c r="W694" t="s">
        <v>1627</v>
      </c>
      <c r="Z694" t="s">
        <v>1628</v>
      </c>
      <c r="AA694" t="s">
        <v>1629</v>
      </c>
      <c r="AB694">
        <v>0</v>
      </c>
      <c r="AC694" t="s">
        <v>1630</v>
      </c>
      <c r="AD694">
        <v>6070824277</v>
      </c>
      <c r="AE694" t="s">
        <v>1619</v>
      </c>
    </row>
    <row r="695" spans="1:31">
      <c r="A695">
        <v>523711</v>
      </c>
      <c r="B695" t="s">
        <v>1610</v>
      </c>
      <c r="C695" t="s">
        <v>1611</v>
      </c>
      <c r="D695" t="s">
        <v>2052</v>
      </c>
      <c r="E695">
        <v>11053142</v>
      </c>
      <c r="F695" t="s">
        <v>2052</v>
      </c>
      <c r="G695" t="s">
        <v>4516</v>
      </c>
      <c r="H695" t="s">
        <v>854</v>
      </c>
      <c r="I695" t="s">
        <v>1614</v>
      </c>
      <c r="L695" t="s">
        <v>4517</v>
      </c>
      <c r="M695">
        <v>3</v>
      </c>
      <c r="N695" t="s">
        <v>4518</v>
      </c>
      <c r="O695" t="s">
        <v>1624</v>
      </c>
      <c r="P695" t="s">
        <v>4519</v>
      </c>
      <c r="Q695">
        <v>124.19139</v>
      </c>
      <c r="R695">
        <v>0.97951</v>
      </c>
      <c r="S695" t="s">
        <v>2262</v>
      </c>
      <c r="T695" t="s">
        <v>226</v>
      </c>
      <c r="U695" t="s">
        <v>101</v>
      </c>
      <c r="V695">
        <v>1</v>
      </c>
      <c r="W695" t="s">
        <v>1627</v>
      </c>
      <c r="Z695" t="s">
        <v>1628</v>
      </c>
      <c r="AA695" t="s">
        <v>1629</v>
      </c>
      <c r="AB695">
        <v>0</v>
      </c>
      <c r="AC695" t="s">
        <v>1630</v>
      </c>
      <c r="AD695">
        <v>6070824281</v>
      </c>
      <c r="AE695" t="s">
        <v>1619</v>
      </c>
    </row>
    <row r="696" spans="1:31">
      <c r="A696">
        <v>523712</v>
      </c>
      <c r="B696" t="s">
        <v>1610</v>
      </c>
      <c r="C696" t="s">
        <v>1611</v>
      </c>
      <c r="D696" t="s">
        <v>2052</v>
      </c>
      <c r="E696">
        <v>11053142</v>
      </c>
      <c r="F696" t="s">
        <v>2052</v>
      </c>
      <c r="G696" t="s">
        <v>4520</v>
      </c>
      <c r="H696" t="s">
        <v>855</v>
      </c>
      <c r="I696" t="s">
        <v>1614</v>
      </c>
      <c r="L696" t="s">
        <v>4521</v>
      </c>
      <c r="M696">
        <v>3</v>
      </c>
      <c r="N696" t="s">
        <v>4522</v>
      </c>
      <c r="O696" t="s">
        <v>1624</v>
      </c>
      <c r="P696" t="s">
        <v>4523</v>
      </c>
      <c r="Q696">
        <v>124.10282</v>
      </c>
      <c r="R696">
        <v>0.91757</v>
      </c>
      <c r="S696" t="s">
        <v>2262</v>
      </c>
      <c r="T696" t="s">
        <v>342</v>
      </c>
      <c r="U696" t="s">
        <v>39</v>
      </c>
      <c r="V696">
        <v>1</v>
      </c>
      <c r="W696" t="s">
        <v>1627</v>
      </c>
      <c r="Z696" t="s">
        <v>1628</v>
      </c>
      <c r="AA696" t="s">
        <v>1629</v>
      </c>
      <c r="AB696">
        <v>0</v>
      </c>
      <c r="AC696" t="s">
        <v>1630</v>
      </c>
      <c r="AD696">
        <v>6070824283</v>
      </c>
      <c r="AE696" t="s">
        <v>1619</v>
      </c>
    </row>
    <row r="697" spans="1:31">
      <c r="A697">
        <v>523713</v>
      </c>
      <c r="B697" t="s">
        <v>1610</v>
      </c>
      <c r="C697" t="s">
        <v>1611</v>
      </c>
      <c r="D697" t="s">
        <v>2052</v>
      </c>
      <c r="E697">
        <v>11053142</v>
      </c>
      <c r="F697" t="s">
        <v>2052</v>
      </c>
      <c r="G697" t="s">
        <v>4524</v>
      </c>
      <c r="H697" t="s">
        <v>856</v>
      </c>
      <c r="I697" t="s">
        <v>1614</v>
      </c>
      <c r="L697" t="s">
        <v>4525</v>
      </c>
      <c r="M697">
        <v>3</v>
      </c>
      <c r="N697" t="s">
        <v>4526</v>
      </c>
      <c r="O697" t="s">
        <v>1624</v>
      </c>
      <c r="P697" t="s">
        <v>4527</v>
      </c>
      <c r="Q697">
        <v>124.38415</v>
      </c>
      <c r="R697">
        <v>1.0915</v>
      </c>
      <c r="S697" t="s">
        <v>2262</v>
      </c>
      <c r="T697" t="s">
        <v>342</v>
      </c>
      <c r="U697" t="s">
        <v>39</v>
      </c>
      <c r="V697">
        <v>1</v>
      </c>
      <c r="W697" t="s">
        <v>1627</v>
      </c>
      <c r="Z697" t="s">
        <v>1628</v>
      </c>
      <c r="AA697" t="s">
        <v>1629</v>
      </c>
      <c r="AB697">
        <v>0</v>
      </c>
      <c r="AC697" t="s">
        <v>1630</v>
      </c>
      <c r="AD697">
        <v>6070824315</v>
      </c>
      <c r="AE697" t="s">
        <v>1619</v>
      </c>
    </row>
    <row r="698" spans="1:31">
      <c r="A698">
        <v>523714</v>
      </c>
      <c r="B698" t="s">
        <v>1610</v>
      </c>
      <c r="C698" t="s">
        <v>1611</v>
      </c>
      <c r="D698" t="s">
        <v>2052</v>
      </c>
      <c r="E698">
        <v>11053142</v>
      </c>
      <c r="F698" t="s">
        <v>2052</v>
      </c>
      <c r="G698" t="s">
        <v>4528</v>
      </c>
      <c r="H698" t="s">
        <v>857</v>
      </c>
      <c r="I698" t="s">
        <v>1614</v>
      </c>
      <c r="L698" t="s">
        <v>4529</v>
      </c>
      <c r="M698">
        <v>3</v>
      </c>
      <c r="N698" t="s">
        <v>4530</v>
      </c>
      <c r="O698" t="s">
        <v>1624</v>
      </c>
      <c r="P698" t="s">
        <v>4531</v>
      </c>
      <c r="Q698">
        <v>124.345</v>
      </c>
      <c r="R698">
        <v>1.107</v>
      </c>
      <c r="S698" t="s">
        <v>2262</v>
      </c>
      <c r="T698" t="s">
        <v>342</v>
      </c>
      <c r="U698" t="s">
        <v>39</v>
      </c>
      <c r="V698">
        <v>1</v>
      </c>
      <c r="W698" t="s">
        <v>1627</v>
      </c>
      <c r="Z698" t="s">
        <v>1628</v>
      </c>
      <c r="AA698" t="s">
        <v>1629</v>
      </c>
      <c r="AB698">
        <v>0</v>
      </c>
      <c r="AC698" t="s">
        <v>1630</v>
      </c>
      <c r="AD698">
        <v>6070824318</v>
      </c>
      <c r="AE698" t="s">
        <v>1619</v>
      </c>
    </row>
    <row r="699" spans="1:31">
      <c r="A699">
        <v>523716</v>
      </c>
      <c r="B699" t="s">
        <v>1610</v>
      </c>
      <c r="C699" t="s">
        <v>1611</v>
      </c>
      <c r="D699" t="s">
        <v>1648</v>
      </c>
      <c r="E699">
        <v>11053185</v>
      </c>
      <c r="F699" t="s">
        <v>1648</v>
      </c>
      <c r="G699" t="s">
        <v>4532</v>
      </c>
      <c r="H699" t="s">
        <v>858</v>
      </c>
      <c r="I699" t="s">
        <v>1720</v>
      </c>
      <c r="L699" t="s">
        <v>4533</v>
      </c>
      <c r="M699">
        <v>3</v>
      </c>
      <c r="N699" t="s">
        <v>4534</v>
      </c>
      <c r="O699" t="s">
        <v>1624</v>
      </c>
      <c r="P699" t="s">
        <v>4535</v>
      </c>
      <c r="Q699">
        <v>123.97763</v>
      </c>
      <c r="R699">
        <v>0.36548</v>
      </c>
      <c r="S699" t="s">
        <v>1872</v>
      </c>
      <c r="T699" t="s">
        <v>46</v>
      </c>
      <c r="U699" t="s">
        <v>22</v>
      </c>
      <c r="V699">
        <v>1</v>
      </c>
      <c r="W699" t="s">
        <v>1627</v>
      </c>
      <c r="Z699" t="s">
        <v>1628</v>
      </c>
      <c r="AA699" t="s">
        <v>1629</v>
      </c>
      <c r="AB699">
        <v>0</v>
      </c>
      <c r="AC699" t="s">
        <v>1630</v>
      </c>
      <c r="AD699">
        <v>6070897370</v>
      </c>
      <c r="AE699" t="s">
        <v>1619</v>
      </c>
    </row>
    <row r="700" spans="1:31">
      <c r="A700">
        <v>523726</v>
      </c>
      <c r="B700" t="s">
        <v>1610</v>
      </c>
      <c r="C700" t="s">
        <v>1611</v>
      </c>
      <c r="D700" t="s">
        <v>2052</v>
      </c>
      <c r="E700">
        <v>11053142</v>
      </c>
      <c r="F700" t="s">
        <v>2052</v>
      </c>
      <c r="G700" t="s">
        <v>4536</v>
      </c>
      <c r="H700" t="s">
        <v>859</v>
      </c>
      <c r="I700" t="s">
        <v>1614</v>
      </c>
      <c r="L700" t="s">
        <v>4537</v>
      </c>
      <c r="M700">
        <v>3</v>
      </c>
      <c r="N700" t="s">
        <v>4538</v>
      </c>
      <c r="O700" t="s">
        <v>1624</v>
      </c>
      <c r="P700" t="s">
        <v>4539</v>
      </c>
      <c r="Q700">
        <v>124.16197</v>
      </c>
      <c r="R700">
        <v>0.83994</v>
      </c>
      <c r="S700" t="s">
        <v>2262</v>
      </c>
      <c r="T700" t="s">
        <v>226</v>
      </c>
      <c r="U700" t="s">
        <v>101</v>
      </c>
      <c r="V700">
        <v>1</v>
      </c>
      <c r="W700" t="s">
        <v>1627</v>
      </c>
      <c r="Z700" t="s">
        <v>1628</v>
      </c>
      <c r="AA700" t="s">
        <v>1629</v>
      </c>
      <c r="AB700">
        <v>0</v>
      </c>
      <c r="AC700" t="s">
        <v>1630</v>
      </c>
      <c r="AD700">
        <v>6070824327</v>
      </c>
      <c r="AE700" t="s">
        <v>1619</v>
      </c>
    </row>
    <row r="701" spans="1:31">
      <c r="A701">
        <v>523727</v>
      </c>
      <c r="B701" t="s">
        <v>1610</v>
      </c>
      <c r="C701" t="s">
        <v>1611</v>
      </c>
      <c r="D701" t="s">
        <v>2052</v>
      </c>
      <c r="E701">
        <v>11053142</v>
      </c>
      <c r="F701" t="s">
        <v>2052</v>
      </c>
      <c r="G701" t="s">
        <v>4540</v>
      </c>
      <c r="H701" t="s">
        <v>860</v>
      </c>
      <c r="I701" t="s">
        <v>1614</v>
      </c>
      <c r="L701" t="s">
        <v>4541</v>
      </c>
      <c r="M701">
        <v>3</v>
      </c>
      <c r="N701" t="s">
        <v>4542</v>
      </c>
      <c r="O701" t="s">
        <v>1624</v>
      </c>
      <c r="P701" t="s">
        <v>4543</v>
      </c>
      <c r="Q701">
        <v>124.16258</v>
      </c>
      <c r="R701">
        <v>0.83969</v>
      </c>
      <c r="S701" t="s">
        <v>2262</v>
      </c>
      <c r="T701" t="s">
        <v>226</v>
      </c>
      <c r="U701" t="s">
        <v>101</v>
      </c>
      <c r="V701">
        <v>1</v>
      </c>
      <c r="W701" t="s">
        <v>1627</v>
      </c>
      <c r="Z701" t="s">
        <v>1628</v>
      </c>
      <c r="AA701" t="s">
        <v>1629</v>
      </c>
      <c r="AB701">
        <v>0</v>
      </c>
      <c r="AC701" t="s">
        <v>1630</v>
      </c>
      <c r="AD701">
        <v>6070824329</v>
      </c>
      <c r="AE701" t="s">
        <v>1619</v>
      </c>
    </row>
    <row r="702" spans="1:31">
      <c r="A702">
        <v>523728</v>
      </c>
      <c r="B702" t="s">
        <v>1610</v>
      </c>
      <c r="C702" t="s">
        <v>1611</v>
      </c>
      <c r="D702" t="s">
        <v>2052</v>
      </c>
      <c r="E702">
        <v>11053142</v>
      </c>
      <c r="F702" t="s">
        <v>2052</v>
      </c>
      <c r="G702" t="s">
        <v>4544</v>
      </c>
      <c r="H702" t="s">
        <v>861</v>
      </c>
      <c r="I702" t="s">
        <v>1614</v>
      </c>
      <c r="L702" t="s">
        <v>4545</v>
      </c>
      <c r="M702">
        <v>3</v>
      </c>
      <c r="N702" t="s">
        <v>4546</v>
      </c>
      <c r="O702" t="s">
        <v>1624</v>
      </c>
      <c r="P702" t="s">
        <v>4547</v>
      </c>
      <c r="Q702">
        <v>124.09644</v>
      </c>
      <c r="R702">
        <v>0.91744</v>
      </c>
      <c r="S702" t="s">
        <v>2262</v>
      </c>
      <c r="T702" t="s">
        <v>226</v>
      </c>
      <c r="U702" t="s">
        <v>101</v>
      </c>
      <c r="V702">
        <v>1</v>
      </c>
      <c r="W702" t="s">
        <v>1627</v>
      </c>
      <c r="Z702" t="s">
        <v>1628</v>
      </c>
      <c r="AA702" t="s">
        <v>1629</v>
      </c>
      <c r="AB702">
        <v>0</v>
      </c>
      <c r="AC702" t="s">
        <v>1647</v>
      </c>
      <c r="AD702">
        <v>6070824333</v>
      </c>
      <c r="AE702" t="s">
        <v>1619</v>
      </c>
    </row>
    <row r="703" spans="1:31">
      <c r="A703">
        <v>523729</v>
      </c>
      <c r="B703" t="s">
        <v>1610</v>
      </c>
      <c r="C703" t="s">
        <v>1611</v>
      </c>
      <c r="D703" t="s">
        <v>1924</v>
      </c>
      <c r="E703">
        <v>11053154</v>
      </c>
      <c r="F703" t="s">
        <v>1924</v>
      </c>
      <c r="G703" t="s">
        <v>4548</v>
      </c>
      <c r="H703" t="s">
        <v>862</v>
      </c>
      <c r="I703" t="s">
        <v>1614</v>
      </c>
      <c r="L703" t="s">
        <v>4549</v>
      </c>
      <c r="M703">
        <v>3</v>
      </c>
      <c r="N703" t="s">
        <v>4550</v>
      </c>
      <c r="O703" t="s">
        <v>1624</v>
      </c>
      <c r="P703" t="s">
        <v>4551</v>
      </c>
      <c r="Q703">
        <v>124.318899</v>
      </c>
      <c r="R703">
        <v>0.709204</v>
      </c>
      <c r="S703" t="s">
        <v>3723</v>
      </c>
      <c r="T703" t="s">
        <v>136</v>
      </c>
      <c r="U703" t="s">
        <v>132</v>
      </c>
      <c r="V703">
        <v>1</v>
      </c>
      <c r="W703" t="s">
        <v>1627</v>
      </c>
      <c r="Z703" t="s">
        <v>1628</v>
      </c>
      <c r="AA703" t="s">
        <v>1629</v>
      </c>
      <c r="AB703">
        <v>0</v>
      </c>
      <c r="AC703" t="s">
        <v>1647</v>
      </c>
      <c r="AD703">
        <v>6070904151</v>
      </c>
      <c r="AE703" t="s">
        <v>1619</v>
      </c>
    </row>
    <row r="704" spans="1:31">
      <c r="A704">
        <v>523730</v>
      </c>
      <c r="B704" t="s">
        <v>1610</v>
      </c>
      <c r="C704" t="s">
        <v>1611</v>
      </c>
      <c r="D704" t="s">
        <v>1924</v>
      </c>
      <c r="E704">
        <v>11053154</v>
      </c>
      <c r="F704" t="s">
        <v>1924</v>
      </c>
      <c r="G704" t="s">
        <v>4552</v>
      </c>
      <c r="H704" t="s">
        <v>863</v>
      </c>
      <c r="I704" t="s">
        <v>1614</v>
      </c>
      <c r="L704" t="s">
        <v>4553</v>
      </c>
      <c r="M704">
        <v>3</v>
      </c>
      <c r="N704" t="s">
        <v>4554</v>
      </c>
      <c r="O704" t="s">
        <v>1624</v>
      </c>
      <c r="P704" t="s">
        <v>4555</v>
      </c>
      <c r="Q704">
        <v>124.322283</v>
      </c>
      <c r="R704">
        <v>0.709133</v>
      </c>
      <c r="S704" t="s">
        <v>4010</v>
      </c>
      <c r="T704" t="s">
        <v>136</v>
      </c>
      <c r="U704" t="s">
        <v>132</v>
      </c>
      <c r="V704">
        <v>1</v>
      </c>
      <c r="W704" t="s">
        <v>1627</v>
      </c>
      <c r="Z704" t="s">
        <v>1628</v>
      </c>
      <c r="AA704" t="s">
        <v>1629</v>
      </c>
      <c r="AB704">
        <v>0</v>
      </c>
      <c r="AC704" t="s">
        <v>1647</v>
      </c>
      <c r="AD704">
        <v>6070904154</v>
      </c>
      <c r="AE704" t="s">
        <v>1619</v>
      </c>
    </row>
    <row r="705" spans="1:31">
      <c r="A705">
        <v>523731</v>
      </c>
      <c r="B705" t="s">
        <v>1610</v>
      </c>
      <c r="C705" t="s">
        <v>1611</v>
      </c>
      <c r="D705" t="s">
        <v>1924</v>
      </c>
      <c r="E705">
        <v>11053175</v>
      </c>
      <c r="F705" t="s">
        <v>1924</v>
      </c>
      <c r="G705" t="s">
        <v>4556</v>
      </c>
      <c r="H705" t="s">
        <v>864</v>
      </c>
      <c r="I705" t="s">
        <v>1614</v>
      </c>
      <c r="L705" t="s">
        <v>4557</v>
      </c>
      <c r="M705">
        <v>3</v>
      </c>
      <c r="N705" t="s">
        <v>4558</v>
      </c>
      <c r="O705" t="s">
        <v>1624</v>
      </c>
      <c r="P705" t="s">
        <v>4559</v>
      </c>
      <c r="Q705">
        <v>124.295579</v>
      </c>
      <c r="R705">
        <v>0.70962</v>
      </c>
      <c r="S705" t="s">
        <v>4560</v>
      </c>
      <c r="T705" t="s">
        <v>136</v>
      </c>
      <c r="U705" t="s">
        <v>132</v>
      </c>
      <c r="V705">
        <v>1</v>
      </c>
      <c r="W705" t="s">
        <v>1627</v>
      </c>
      <c r="Z705" t="s">
        <v>1628</v>
      </c>
      <c r="AA705" t="s">
        <v>1629</v>
      </c>
      <c r="AB705">
        <v>0</v>
      </c>
      <c r="AC705" t="s">
        <v>1647</v>
      </c>
      <c r="AD705">
        <v>6070904159</v>
      </c>
      <c r="AE705" t="s">
        <v>1619</v>
      </c>
    </row>
    <row r="706" spans="1:31">
      <c r="A706">
        <v>523732</v>
      </c>
      <c r="B706" t="s">
        <v>1610</v>
      </c>
      <c r="C706" t="s">
        <v>1611</v>
      </c>
      <c r="D706" t="s">
        <v>1924</v>
      </c>
      <c r="E706">
        <v>11053175</v>
      </c>
      <c r="F706" t="s">
        <v>1924</v>
      </c>
      <c r="G706" t="s">
        <v>4561</v>
      </c>
      <c r="H706" t="s">
        <v>865</v>
      </c>
      <c r="I706" t="s">
        <v>1614</v>
      </c>
      <c r="L706" t="s">
        <v>4562</v>
      </c>
      <c r="M706">
        <v>3</v>
      </c>
      <c r="N706" t="s">
        <v>4563</v>
      </c>
      <c r="O706" t="s">
        <v>1624</v>
      </c>
      <c r="P706" t="s">
        <v>4564</v>
      </c>
      <c r="Q706">
        <v>124.281174</v>
      </c>
      <c r="R706">
        <v>0.702517</v>
      </c>
      <c r="S706" t="s">
        <v>4565</v>
      </c>
      <c r="T706" t="s">
        <v>136</v>
      </c>
      <c r="U706" t="s">
        <v>132</v>
      </c>
      <c r="V706">
        <v>1</v>
      </c>
      <c r="W706" t="s">
        <v>1627</v>
      </c>
      <c r="Z706" t="s">
        <v>1628</v>
      </c>
      <c r="AA706" t="s">
        <v>1629</v>
      </c>
      <c r="AB706">
        <v>0</v>
      </c>
      <c r="AC706" t="s">
        <v>1630</v>
      </c>
      <c r="AD706">
        <v>6070904164</v>
      </c>
      <c r="AE706" t="s">
        <v>1619</v>
      </c>
    </row>
    <row r="707" spans="1:31">
      <c r="A707">
        <v>523733</v>
      </c>
      <c r="B707" t="s">
        <v>1610</v>
      </c>
      <c r="C707" t="s">
        <v>1611</v>
      </c>
      <c r="D707" t="s">
        <v>1924</v>
      </c>
      <c r="E707">
        <v>11053175</v>
      </c>
      <c r="F707" t="s">
        <v>1924</v>
      </c>
      <c r="G707" t="s">
        <v>4566</v>
      </c>
      <c r="H707" t="s">
        <v>866</v>
      </c>
      <c r="I707" t="s">
        <v>1614</v>
      </c>
      <c r="L707" t="s">
        <v>4567</v>
      </c>
      <c r="M707">
        <v>3</v>
      </c>
      <c r="N707" t="s">
        <v>4568</v>
      </c>
      <c r="O707" t="s">
        <v>1624</v>
      </c>
      <c r="P707" t="s">
        <v>4569</v>
      </c>
      <c r="Q707">
        <v>124.278246</v>
      </c>
      <c r="R707">
        <v>0.699004</v>
      </c>
      <c r="S707" t="s">
        <v>4565</v>
      </c>
      <c r="T707" t="s">
        <v>136</v>
      </c>
      <c r="U707" t="s">
        <v>132</v>
      </c>
      <c r="V707">
        <v>1</v>
      </c>
      <c r="W707" t="s">
        <v>1627</v>
      </c>
      <c r="Z707" t="s">
        <v>1628</v>
      </c>
      <c r="AA707" t="s">
        <v>1629</v>
      </c>
      <c r="AB707">
        <v>0</v>
      </c>
      <c r="AC707" t="s">
        <v>1630</v>
      </c>
      <c r="AD707">
        <v>6070904166</v>
      </c>
      <c r="AE707" t="s">
        <v>1619</v>
      </c>
    </row>
    <row r="708" spans="1:31">
      <c r="A708">
        <v>523734</v>
      </c>
      <c r="B708" t="s">
        <v>1610</v>
      </c>
      <c r="C708" t="s">
        <v>1611</v>
      </c>
      <c r="D708" t="s">
        <v>1924</v>
      </c>
      <c r="E708">
        <v>11053170</v>
      </c>
      <c r="F708" t="s">
        <v>1924</v>
      </c>
      <c r="G708" t="s">
        <v>4570</v>
      </c>
      <c r="H708" t="s">
        <v>867</v>
      </c>
      <c r="I708" t="s">
        <v>1614</v>
      </c>
      <c r="L708" t="s">
        <v>4571</v>
      </c>
      <c r="M708">
        <v>3</v>
      </c>
      <c r="N708" t="s">
        <v>4572</v>
      </c>
      <c r="O708" t="s">
        <v>1624</v>
      </c>
      <c r="P708" t="s">
        <v>4573</v>
      </c>
      <c r="Q708">
        <v>124.328686</v>
      </c>
      <c r="R708">
        <v>0.738737</v>
      </c>
      <c r="S708" t="s">
        <v>3286</v>
      </c>
      <c r="T708" t="s">
        <v>462</v>
      </c>
      <c r="U708" t="s">
        <v>132</v>
      </c>
      <c r="V708">
        <v>1</v>
      </c>
      <c r="W708" t="s">
        <v>1627</v>
      </c>
      <c r="Z708" t="s">
        <v>1628</v>
      </c>
      <c r="AA708" t="s">
        <v>1629</v>
      </c>
      <c r="AB708">
        <v>0</v>
      </c>
      <c r="AC708" t="s">
        <v>1647</v>
      </c>
      <c r="AD708">
        <v>6070904230</v>
      </c>
      <c r="AE708" t="s">
        <v>1619</v>
      </c>
    </row>
    <row r="709" spans="1:31">
      <c r="A709">
        <v>524640</v>
      </c>
      <c r="B709" t="s">
        <v>1610</v>
      </c>
      <c r="C709" t="s">
        <v>1611</v>
      </c>
      <c r="D709" t="s">
        <v>2052</v>
      </c>
      <c r="E709">
        <v>11053132</v>
      </c>
      <c r="F709" t="s">
        <v>2052</v>
      </c>
      <c r="G709" t="s">
        <v>4574</v>
      </c>
      <c r="H709" t="s">
        <v>868</v>
      </c>
      <c r="I709" t="s">
        <v>1614</v>
      </c>
      <c r="L709" t="s">
        <v>4575</v>
      </c>
      <c r="M709">
        <v>3</v>
      </c>
      <c r="N709" t="s">
        <v>4576</v>
      </c>
      <c r="O709" t="s">
        <v>1624</v>
      </c>
      <c r="P709" t="s">
        <v>4577</v>
      </c>
      <c r="Q709">
        <v>124.03123</v>
      </c>
      <c r="R709">
        <v>0.87331</v>
      </c>
      <c r="S709" t="s">
        <v>2262</v>
      </c>
      <c r="T709" t="s">
        <v>324</v>
      </c>
      <c r="U709" t="s">
        <v>101</v>
      </c>
      <c r="V709">
        <v>1</v>
      </c>
      <c r="W709" t="s">
        <v>1627</v>
      </c>
      <c r="Z709" t="s">
        <v>1628</v>
      </c>
      <c r="AA709" t="s">
        <v>1629</v>
      </c>
      <c r="AB709">
        <v>0</v>
      </c>
      <c r="AC709" t="s">
        <v>1630</v>
      </c>
      <c r="AD709">
        <v>6070825982</v>
      </c>
      <c r="AE709" t="s">
        <v>1619</v>
      </c>
    </row>
    <row r="710" spans="1:31">
      <c r="A710">
        <v>524641</v>
      </c>
      <c r="B710" t="s">
        <v>1610</v>
      </c>
      <c r="C710" t="s">
        <v>1611</v>
      </c>
      <c r="D710" t="s">
        <v>1612</v>
      </c>
      <c r="E710">
        <v>11053187</v>
      </c>
      <c r="F710" t="s">
        <v>1612</v>
      </c>
      <c r="G710" t="s">
        <v>4578</v>
      </c>
      <c r="H710" t="s">
        <v>869</v>
      </c>
      <c r="I710" t="s">
        <v>1614</v>
      </c>
      <c r="L710" t="s">
        <v>4579</v>
      </c>
      <c r="M710">
        <v>3</v>
      </c>
      <c r="N710" t="s">
        <v>4580</v>
      </c>
      <c r="O710" t="s">
        <v>1624</v>
      </c>
      <c r="P710" t="s">
        <v>4581</v>
      </c>
      <c r="Q710">
        <v>123.45767</v>
      </c>
      <c r="R710">
        <v>0.88063</v>
      </c>
      <c r="S710" t="s">
        <v>2124</v>
      </c>
      <c r="T710" t="s">
        <v>605</v>
      </c>
      <c r="U710" t="s">
        <v>4</v>
      </c>
      <c r="V710">
        <v>1</v>
      </c>
      <c r="W710" t="s">
        <v>1627</v>
      </c>
      <c r="Z710" t="s">
        <v>1628</v>
      </c>
      <c r="AA710" t="s">
        <v>1629</v>
      </c>
      <c r="AB710">
        <v>0</v>
      </c>
      <c r="AC710" t="s">
        <v>1647</v>
      </c>
      <c r="AD710">
        <v>6070886741</v>
      </c>
      <c r="AE710" t="s">
        <v>1619</v>
      </c>
    </row>
    <row r="711" spans="1:31">
      <c r="A711">
        <v>524682</v>
      </c>
      <c r="B711" t="s">
        <v>1610</v>
      </c>
      <c r="C711" t="s">
        <v>1611</v>
      </c>
      <c r="D711" t="s">
        <v>2066</v>
      </c>
      <c r="E711">
        <v>11053174</v>
      </c>
      <c r="F711" t="s">
        <v>2066</v>
      </c>
      <c r="G711" t="s">
        <v>4582</v>
      </c>
      <c r="H711" t="s">
        <v>870</v>
      </c>
      <c r="I711" t="s">
        <v>1614</v>
      </c>
      <c r="L711" t="s">
        <v>4583</v>
      </c>
      <c r="M711">
        <v>3</v>
      </c>
      <c r="N711" t="s">
        <v>4584</v>
      </c>
      <c r="O711" t="s">
        <v>1624</v>
      </c>
      <c r="P711" t="s">
        <v>4585</v>
      </c>
      <c r="Q711">
        <v>123.998879</v>
      </c>
      <c r="R711">
        <v>0.577295</v>
      </c>
      <c r="S711" t="s">
        <v>2262</v>
      </c>
      <c r="T711" t="s">
        <v>131</v>
      </c>
      <c r="U711" t="s">
        <v>131</v>
      </c>
      <c r="V711">
        <v>1</v>
      </c>
      <c r="W711" t="s">
        <v>1627</v>
      </c>
      <c r="Z711" t="s">
        <v>1628</v>
      </c>
      <c r="AA711" t="s">
        <v>1629</v>
      </c>
      <c r="AB711">
        <v>0</v>
      </c>
      <c r="AC711" t="s">
        <v>1630</v>
      </c>
      <c r="AD711">
        <v>6070819932</v>
      </c>
      <c r="AE711" t="s">
        <v>1619</v>
      </c>
    </row>
    <row r="712" spans="1:31">
      <c r="A712">
        <v>524683</v>
      </c>
      <c r="B712" t="s">
        <v>1610</v>
      </c>
      <c r="C712" t="s">
        <v>1611</v>
      </c>
      <c r="D712" t="s">
        <v>2066</v>
      </c>
      <c r="E712">
        <v>11053174</v>
      </c>
      <c r="F712" t="s">
        <v>2066</v>
      </c>
      <c r="G712" t="s">
        <v>4586</v>
      </c>
      <c r="H712" t="s">
        <v>871</v>
      </c>
      <c r="I712" t="s">
        <v>1614</v>
      </c>
      <c r="L712" t="s">
        <v>4587</v>
      </c>
      <c r="M712">
        <v>3</v>
      </c>
      <c r="N712" t="s">
        <v>4588</v>
      </c>
      <c r="O712" t="s">
        <v>1624</v>
      </c>
      <c r="P712" t="s">
        <v>4589</v>
      </c>
      <c r="Q712">
        <v>123.99392</v>
      </c>
      <c r="R712">
        <v>0.58403</v>
      </c>
      <c r="S712" t="s">
        <v>2262</v>
      </c>
      <c r="T712" t="s">
        <v>131</v>
      </c>
      <c r="U712" t="s">
        <v>131</v>
      </c>
      <c r="V712">
        <v>1</v>
      </c>
      <c r="W712" t="s">
        <v>1627</v>
      </c>
      <c r="Z712" t="s">
        <v>1628</v>
      </c>
      <c r="AA712" t="s">
        <v>1629</v>
      </c>
      <c r="AB712">
        <v>0</v>
      </c>
      <c r="AC712" t="s">
        <v>1647</v>
      </c>
      <c r="AD712">
        <v>6070819935</v>
      </c>
      <c r="AE712" t="s">
        <v>1619</v>
      </c>
    </row>
    <row r="713" spans="1:31">
      <c r="A713">
        <v>524713</v>
      </c>
      <c r="B713" t="s">
        <v>1610</v>
      </c>
      <c r="C713" t="s">
        <v>1611</v>
      </c>
      <c r="D713" t="s">
        <v>1612</v>
      </c>
      <c r="E713">
        <v>11053187</v>
      </c>
      <c r="F713" t="s">
        <v>1612</v>
      </c>
      <c r="G713" t="s">
        <v>4590</v>
      </c>
      <c r="H713" t="s">
        <v>872</v>
      </c>
      <c r="I713" t="s">
        <v>1614</v>
      </c>
      <c r="L713" t="s">
        <v>4591</v>
      </c>
      <c r="M713">
        <v>3</v>
      </c>
      <c r="N713" t="s">
        <v>4592</v>
      </c>
      <c r="O713" t="s">
        <v>1624</v>
      </c>
      <c r="P713" t="s">
        <v>4593</v>
      </c>
      <c r="Q713">
        <v>123.32585</v>
      </c>
      <c r="R713">
        <v>0.8724</v>
      </c>
      <c r="S713" t="s">
        <v>2124</v>
      </c>
      <c r="T713" t="s">
        <v>435</v>
      </c>
      <c r="U713" t="s">
        <v>4</v>
      </c>
      <c r="V713">
        <v>1</v>
      </c>
      <c r="W713" t="s">
        <v>1627</v>
      </c>
      <c r="Z713" t="s">
        <v>1628</v>
      </c>
      <c r="AA713" t="s">
        <v>1629</v>
      </c>
      <c r="AB713">
        <v>0</v>
      </c>
      <c r="AC713" t="s">
        <v>1630</v>
      </c>
      <c r="AD713">
        <v>6070877390</v>
      </c>
      <c r="AE713" t="s">
        <v>1619</v>
      </c>
    </row>
    <row r="714" spans="1:31">
      <c r="A714">
        <v>524714</v>
      </c>
      <c r="B714" t="s">
        <v>1610</v>
      </c>
      <c r="C714" t="s">
        <v>1611</v>
      </c>
      <c r="D714" t="s">
        <v>1612</v>
      </c>
      <c r="E714">
        <v>11053187</v>
      </c>
      <c r="F714" t="s">
        <v>1612</v>
      </c>
      <c r="G714" t="s">
        <v>4594</v>
      </c>
      <c r="H714" t="s">
        <v>874</v>
      </c>
      <c r="I714" t="s">
        <v>1614</v>
      </c>
      <c r="L714" t="s">
        <v>4595</v>
      </c>
      <c r="M714">
        <v>3</v>
      </c>
      <c r="N714" t="s">
        <v>4596</v>
      </c>
      <c r="O714" t="s">
        <v>1624</v>
      </c>
      <c r="P714" t="s">
        <v>4597</v>
      </c>
      <c r="Q714">
        <v>123.33068</v>
      </c>
      <c r="R714">
        <v>0.85855</v>
      </c>
      <c r="S714" t="s">
        <v>2124</v>
      </c>
      <c r="T714" t="s">
        <v>873</v>
      </c>
      <c r="U714" t="s">
        <v>4</v>
      </c>
      <c r="V714">
        <v>1</v>
      </c>
      <c r="W714" t="s">
        <v>1627</v>
      </c>
      <c r="Z714" t="s">
        <v>1628</v>
      </c>
      <c r="AA714" t="s">
        <v>1629</v>
      </c>
      <c r="AB714">
        <v>0</v>
      </c>
      <c r="AC714" t="s">
        <v>1647</v>
      </c>
      <c r="AD714">
        <v>6070877392</v>
      </c>
      <c r="AE714" t="s">
        <v>1619</v>
      </c>
    </row>
    <row r="715" spans="1:31">
      <c r="A715">
        <v>524715</v>
      </c>
      <c r="B715" t="s">
        <v>1610</v>
      </c>
      <c r="C715" t="s">
        <v>1611</v>
      </c>
      <c r="D715" t="s">
        <v>1612</v>
      </c>
      <c r="E715">
        <v>11053186</v>
      </c>
      <c r="F715" t="s">
        <v>1612</v>
      </c>
      <c r="G715" t="s">
        <v>4598</v>
      </c>
      <c r="H715" t="s">
        <v>875</v>
      </c>
      <c r="I715" t="s">
        <v>1614</v>
      </c>
      <c r="L715" t="s">
        <v>4599</v>
      </c>
      <c r="M715">
        <v>3</v>
      </c>
      <c r="N715" t="s">
        <v>4600</v>
      </c>
      <c r="O715" t="s">
        <v>1624</v>
      </c>
      <c r="P715" t="s">
        <v>4601</v>
      </c>
      <c r="Q715">
        <v>123.2634</v>
      </c>
      <c r="R715">
        <v>0.90947</v>
      </c>
      <c r="S715" t="s">
        <v>437</v>
      </c>
      <c r="T715" t="s">
        <v>437</v>
      </c>
      <c r="U715" t="s">
        <v>4</v>
      </c>
      <c r="V715">
        <v>1</v>
      </c>
      <c r="W715" t="s">
        <v>1627</v>
      </c>
      <c r="Z715" t="s">
        <v>1628</v>
      </c>
      <c r="AA715" t="s">
        <v>1629</v>
      </c>
      <c r="AB715">
        <v>0</v>
      </c>
      <c r="AC715" t="s">
        <v>1630</v>
      </c>
      <c r="AD715">
        <v>6070877425</v>
      </c>
      <c r="AE715" t="s">
        <v>1619</v>
      </c>
    </row>
    <row r="716" spans="1:31">
      <c r="A716">
        <v>524716</v>
      </c>
      <c r="B716" t="s">
        <v>1610</v>
      </c>
      <c r="C716" t="s">
        <v>1611</v>
      </c>
      <c r="D716" t="s">
        <v>1612</v>
      </c>
      <c r="E716">
        <v>11053186</v>
      </c>
      <c r="F716" t="s">
        <v>1612</v>
      </c>
      <c r="G716" t="s">
        <v>4602</v>
      </c>
      <c r="H716" t="s">
        <v>876</v>
      </c>
      <c r="I716" t="s">
        <v>1614</v>
      </c>
      <c r="L716" t="s">
        <v>4603</v>
      </c>
      <c r="M716">
        <v>3</v>
      </c>
      <c r="N716" t="s">
        <v>4604</v>
      </c>
      <c r="O716" t="s">
        <v>1624</v>
      </c>
      <c r="P716" t="s">
        <v>4605</v>
      </c>
      <c r="Q716">
        <v>123.26473</v>
      </c>
      <c r="R716">
        <v>0.90883</v>
      </c>
      <c r="S716" t="s">
        <v>437</v>
      </c>
      <c r="T716" t="s">
        <v>437</v>
      </c>
      <c r="U716" t="s">
        <v>4</v>
      </c>
      <c r="V716">
        <v>1</v>
      </c>
      <c r="W716" t="s">
        <v>1627</v>
      </c>
      <c r="Z716" t="s">
        <v>1628</v>
      </c>
      <c r="AA716" t="s">
        <v>1629</v>
      </c>
      <c r="AB716">
        <v>0</v>
      </c>
      <c r="AC716" t="s">
        <v>1647</v>
      </c>
      <c r="AD716">
        <v>6070877428</v>
      </c>
      <c r="AE716" t="s">
        <v>1619</v>
      </c>
    </row>
    <row r="717" spans="1:31">
      <c r="A717">
        <v>524717</v>
      </c>
      <c r="B717" t="s">
        <v>1610</v>
      </c>
      <c r="C717" t="s">
        <v>1611</v>
      </c>
      <c r="D717" t="s">
        <v>1612</v>
      </c>
      <c r="E717">
        <v>11053185</v>
      </c>
      <c r="F717" t="s">
        <v>1612</v>
      </c>
      <c r="G717" t="s">
        <v>4606</v>
      </c>
      <c r="H717" t="s">
        <v>878</v>
      </c>
      <c r="I717" t="s">
        <v>1614</v>
      </c>
      <c r="L717" t="s">
        <v>4607</v>
      </c>
      <c r="M717">
        <v>3</v>
      </c>
      <c r="N717" t="s">
        <v>4608</v>
      </c>
      <c r="O717" t="s">
        <v>1624</v>
      </c>
      <c r="P717" t="s">
        <v>4609</v>
      </c>
      <c r="Q717">
        <v>123.17192</v>
      </c>
      <c r="R717">
        <v>0.94705</v>
      </c>
      <c r="S717" t="s">
        <v>2124</v>
      </c>
      <c r="T717" t="s">
        <v>877</v>
      </c>
      <c r="U717" t="s">
        <v>4</v>
      </c>
      <c r="V717">
        <v>1</v>
      </c>
      <c r="W717" t="s">
        <v>1627</v>
      </c>
      <c r="Z717" t="s">
        <v>1628</v>
      </c>
      <c r="AA717" t="s">
        <v>1629</v>
      </c>
      <c r="AB717">
        <v>0</v>
      </c>
      <c r="AC717" t="s">
        <v>1647</v>
      </c>
      <c r="AD717">
        <v>6070877453</v>
      </c>
      <c r="AE717" t="s">
        <v>1619</v>
      </c>
    </row>
    <row r="718" spans="1:31">
      <c r="A718">
        <v>524718</v>
      </c>
      <c r="B718" t="s">
        <v>1610</v>
      </c>
      <c r="C718" t="s">
        <v>1611</v>
      </c>
      <c r="D718" t="s">
        <v>1612</v>
      </c>
      <c r="E718">
        <v>11053185</v>
      </c>
      <c r="F718" t="s">
        <v>1612</v>
      </c>
      <c r="G718" t="s">
        <v>4610</v>
      </c>
      <c r="H718" t="s">
        <v>879</v>
      </c>
      <c r="I718" t="s">
        <v>1614</v>
      </c>
      <c r="L718" t="s">
        <v>4611</v>
      </c>
      <c r="M718">
        <v>3</v>
      </c>
      <c r="N718" t="s">
        <v>4612</v>
      </c>
      <c r="O718" t="s">
        <v>1624</v>
      </c>
      <c r="P718" t="s">
        <v>4613</v>
      </c>
      <c r="Q718">
        <v>123.17972</v>
      </c>
      <c r="R718">
        <v>0.90228</v>
      </c>
      <c r="S718" t="s">
        <v>2124</v>
      </c>
      <c r="T718" t="s">
        <v>444</v>
      </c>
      <c r="U718" t="s">
        <v>4</v>
      </c>
      <c r="V718">
        <v>1</v>
      </c>
      <c r="W718" t="s">
        <v>1627</v>
      </c>
      <c r="Z718" t="s">
        <v>1628</v>
      </c>
      <c r="AA718" t="s">
        <v>1629</v>
      </c>
      <c r="AB718">
        <v>0</v>
      </c>
      <c r="AC718" t="s">
        <v>1647</v>
      </c>
      <c r="AD718">
        <v>6070877458</v>
      </c>
      <c r="AE718" t="s">
        <v>1619</v>
      </c>
    </row>
    <row r="719" spans="1:31">
      <c r="A719">
        <v>524719</v>
      </c>
      <c r="B719" t="s">
        <v>1610</v>
      </c>
      <c r="C719" t="s">
        <v>1611</v>
      </c>
      <c r="D719" t="s">
        <v>1612</v>
      </c>
      <c r="E719">
        <v>11053185</v>
      </c>
      <c r="F719" t="s">
        <v>1612</v>
      </c>
      <c r="G719" t="s">
        <v>4614</v>
      </c>
      <c r="H719" t="s">
        <v>881</v>
      </c>
      <c r="I719" t="s">
        <v>1614</v>
      </c>
      <c r="L719" t="s">
        <v>4615</v>
      </c>
      <c r="M719">
        <v>3</v>
      </c>
      <c r="N719" t="s">
        <v>4616</v>
      </c>
      <c r="O719" t="s">
        <v>1624</v>
      </c>
      <c r="P719" t="s">
        <v>4617</v>
      </c>
      <c r="Q719">
        <v>123.16432</v>
      </c>
      <c r="R719">
        <v>0.90093</v>
      </c>
      <c r="S719" t="s">
        <v>2124</v>
      </c>
      <c r="T719" t="s">
        <v>880</v>
      </c>
      <c r="U719" t="s">
        <v>4</v>
      </c>
      <c r="V719">
        <v>1</v>
      </c>
      <c r="W719" t="s">
        <v>1627</v>
      </c>
      <c r="Z719" t="s">
        <v>1628</v>
      </c>
      <c r="AA719" t="s">
        <v>1629</v>
      </c>
      <c r="AB719">
        <v>0</v>
      </c>
      <c r="AC719" t="s">
        <v>1647</v>
      </c>
      <c r="AD719">
        <v>6070877460</v>
      </c>
      <c r="AE719" t="s">
        <v>1619</v>
      </c>
    </row>
    <row r="720" spans="1:31">
      <c r="A720">
        <v>524720</v>
      </c>
      <c r="B720" t="s">
        <v>1610</v>
      </c>
      <c r="C720" t="s">
        <v>1611</v>
      </c>
      <c r="D720" t="s">
        <v>1924</v>
      </c>
      <c r="E720">
        <v>11053167</v>
      </c>
      <c r="F720" t="s">
        <v>1924</v>
      </c>
      <c r="G720" t="s">
        <v>4618</v>
      </c>
      <c r="H720" t="s">
        <v>882</v>
      </c>
      <c r="I720" t="s">
        <v>1614</v>
      </c>
      <c r="L720" t="s">
        <v>4619</v>
      </c>
      <c r="M720">
        <v>2</v>
      </c>
      <c r="N720" t="s">
        <v>4620</v>
      </c>
      <c r="O720" t="s">
        <v>1624</v>
      </c>
      <c r="P720" t="s">
        <v>4621</v>
      </c>
      <c r="Q720">
        <v>124.315643</v>
      </c>
      <c r="R720">
        <v>0.747097</v>
      </c>
      <c r="S720" t="s">
        <v>528</v>
      </c>
      <c r="T720" t="s">
        <v>446</v>
      </c>
      <c r="U720" t="s">
        <v>132</v>
      </c>
      <c r="V720">
        <v>1</v>
      </c>
      <c r="W720" t="s">
        <v>1627</v>
      </c>
      <c r="Z720" t="s">
        <v>1628</v>
      </c>
      <c r="AA720" t="s">
        <v>1629</v>
      </c>
      <c r="AB720">
        <v>0</v>
      </c>
      <c r="AC720" t="s">
        <v>1630</v>
      </c>
      <c r="AD720">
        <v>6070904263</v>
      </c>
      <c r="AE720" t="s">
        <v>1619</v>
      </c>
    </row>
    <row r="721" spans="1:31">
      <c r="A721">
        <v>524721</v>
      </c>
      <c r="B721" t="s">
        <v>1610</v>
      </c>
      <c r="C721" t="s">
        <v>1611</v>
      </c>
      <c r="D721" t="s">
        <v>1924</v>
      </c>
      <c r="E721">
        <v>11053167</v>
      </c>
      <c r="F721" t="s">
        <v>1924</v>
      </c>
      <c r="G721" t="s">
        <v>4622</v>
      </c>
      <c r="H721" t="s">
        <v>883</v>
      </c>
      <c r="I721" t="s">
        <v>1614</v>
      </c>
      <c r="L721" t="s">
        <v>4623</v>
      </c>
      <c r="M721">
        <v>2</v>
      </c>
      <c r="N721" t="s">
        <v>4624</v>
      </c>
      <c r="O721" t="s">
        <v>1624</v>
      </c>
      <c r="P721" t="s">
        <v>4625</v>
      </c>
      <c r="Q721">
        <v>124.320783</v>
      </c>
      <c r="R721">
        <v>0.753133</v>
      </c>
      <c r="S721" t="s">
        <v>528</v>
      </c>
      <c r="T721" t="s">
        <v>446</v>
      </c>
      <c r="U721" t="s">
        <v>132</v>
      </c>
      <c r="V721">
        <v>1</v>
      </c>
      <c r="W721" t="s">
        <v>1627</v>
      </c>
      <c r="Z721" t="s">
        <v>1628</v>
      </c>
      <c r="AA721" t="s">
        <v>1629</v>
      </c>
      <c r="AB721">
        <v>0</v>
      </c>
      <c r="AC721" t="s">
        <v>1630</v>
      </c>
      <c r="AD721">
        <v>6070904269</v>
      </c>
      <c r="AE721" t="s">
        <v>1619</v>
      </c>
    </row>
    <row r="722" spans="1:31">
      <c r="A722">
        <v>524722</v>
      </c>
      <c r="B722" t="s">
        <v>1610</v>
      </c>
      <c r="C722" t="s">
        <v>1611</v>
      </c>
      <c r="D722" t="s">
        <v>1924</v>
      </c>
      <c r="E722">
        <v>11053154</v>
      </c>
      <c r="F722" t="s">
        <v>1924</v>
      </c>
      <c r="G722" t="s">
        <v>4626</v>
      </c>
      <c r="H722" t="s">
        <v>884</v>
      </c>
      <c r="I722" t="s">
        <v>1614</v>
      </c>
      <c r="L722" t="s">
        <v>4627</v>
      </c>
      <c r="M722">
        <v>2</v>
      </c>
      <c r="N722" t="s">
        <v>4628</v>
      </c>
      <c r="O722" t="s">
        <v>1624</v>
      </c>
      <c r="P722" t="s">
        <v>4629</v>
      </c>
      <c r="Q722">
        <v>124.3198</v>
      </c>
      <c r="R722">
        <v>0.748983333</v>
      </c>
      <c r="S722" t="s">
        <v>528</v>
      </c>
      <c r="T722" t="s">
        <v>446</v>
      </c>
      <c r="U722" t="s">
        <v>132</v>
      </c>
      <c r="V722">
        <v>1</v>
      </c>
      <c r="W722" t="s">
        <v>1627</v>
      </c>
      <c r="Z722" t="s">
        <v>1628</v>
      </c>
      <c r="AA722" t="s">
        <v>1629</v>
      </c>
      <c r="AB722">
        <v>0</v>
      </c>
      <c r="AC722" t="s">
        <v>1647</v>
      </c>
      <c r="AD722">
        <v>6070904271</v>
      </c>
      <c r="AE722" t="s">
        <v>1619</v>
      </c>
    </row>
    <row r="723" spans="1:31">
      <c r="A723">
        <v>524723</v>
      </c>
      <c r="B723" t="s">
        <v>1610</v>
      </c>
      <c r="C723" t="s">
        <v>1611</v>
      </c>
      <c r="D723" t="s">
        <v>1612</v>
      </c>
      <c r="E723">
        <v>11053187</v>
      </c>
      <c r="F723" t="s">
        <v>1612</v>
      </c>
      <c r="G723" t="s">
        <v>4630</v>
      </c>
      <c r="H723" t="s">
        <v>885</v>
      </c>
      <c r="I723" t="s">
        <v>1614</v>
      </c>
      <c r="L723" t="s">
        <v>4631</v>
      </c>
      <c r="M723">
        <v>3</v>
      </c>
      <c r="N723" t="s">
        <v>4632</v>
      </c>
      <c r="O723" t="s">
        <v>1624</v>
      </c>
      <c r="P723" t="s">
        <v>4633</v>
      </c>
      <c r="Q723">
        <v>123.45295</v>
      </c>
      <c r="R723">
        <v>0.87905</v>
      </c>
      <c r="S723" t="s">
        <v>2124</v>
      </c>
      <c r="T723" t="s">
        <v>605</v>
      </c>
      <c r="U723" t="s">
        <v>4</v>
      </c>
      <c r="V723">
        <v>1</v>
      </c>
      <c r="W723" t="s">
        <v>1627</v>
      </c>
      <c r="Z723" t="s">
        <v>1628</v>
      </c>
      <c r="AA723" t="s">
        <v>1629</v>
      </c>
      <c r="AB723">
        <v>0</v>
      </c>
      <c r="AC723" t="s">
        <v>1647</v>
      </c>
      <c r="AD723">
        <v>6070877486</v>
      </c>
      <c r="AE723" t="s">
        <v>1619</v>
      </c>
    </row>
    <row r="724" spans="1:31">
      <c r="A724">
        <v>524724</v>
      </c>
      <c r="B724" t="s">
        <v>1610</v>
      </c>
      <c r="C724" t="s">
        <v>1611</v>
      </c>
      <c r="D724" t="s">
        <v>1924</v>
      </c>
      <c r="E724">
        <v>11053151</v>
      </c>
      <c r="F724" t="s">
        <v>1924</v>
      </c>
      <c r="G724" t="s">
        <v>4634</v>
      </c>
      <c r="H724" t="s">
        <v>887</v>
      </c>
      <c r="I724" t="s">
        <v>1614</v>
      </c>
      <c r="L724" t="s">
        <v>4635</v>
      </c>
      <c r="M724">
        <v>1</v>
      </c>
      <c r="N724" t="s">
        <v>4636</v>
      </c>
      <c r="O724" t="s">
        <v>1624</v>
      </c>
      <c r="P724" t="s">
        <v>4637</v>
      </c>
      <c r="Q724">
        <v>124.286718</v>
      </c>
      <c r="R724">
        <v>0.734801</v>
      </c>
      <c r="S724" t="s">
        <v>4638</v>
      </c>
      <c r="T724" t="s">
        <v>886</v>
      </c>
      <c r="U724" t="s">
        <v>132</v>
      </c>
      <c r="V724">
        <v>1</v>
      </c>
      <c r="W724" t="s">
        <v>1627</v>
      </c>
      <c r="Z724" t="s">
        <v>1628</v>
      </c>
      <c r="AA724" t="s">
        <v>1629</v>
      </c>
      <c r="AB724">
        <v>0</v>
      </c>
      <c r="AC724" t="s">
        <v>1647</v>
      </c>
      <c r="AD724">
        <v>6070904322</v>
      </c>
      <c r="AE724" t="s">
        <v>1619</v>
      </c>
    </row>
    <row r="725" spans="1:31">
      <c r="A725">
        <v>524725</v>
      </c>
      <c r="B725" t="s">
        <v>1610</v>
      </c>
      <c r="C725" t="s">
        <v>1611</v>
      </c>
      <c r="D725" t="s">
        <v>1924</v>
      </c>
      <c r="E725">
        <v>11053151</v>
      </c>
      <c r="F725" t="s">
        <v>1924</v>
      </c>
      <c r="G725" t="s">
        <v>4639</v>
      </c>
      <c r="H725" t="s">
        <v>888</v>
      </c>
      <c r="I725" t="s">
        <v>1614</v>
      </c>
      <c r="L725" t="s">
        <v>4640</v>
      </c>
      <c r="M725">
        <v>1</v>
      </c>
      <c r="N725" t="s">
        <v>4641</v>
      </c>
      <c r="O725" t="s">
        <v>1624</v>
      </c>
      <c r="P725" t="s">
        <v>4642</v>
      </c>
      <c r="Q725">
        <v>124.293043</v>
      </c>
      <c r="R725">
        <v>0.729708</v>
      </c>
      <c r="S725" t="s">
        <v>4638</v>
      </c>
      <c r="T725" t="s">
        <v>454</v>
      </c>
      <c r="U725" t="s">
        <v>132</v>
      </c>
      <c r="V725">
        <v>1</v>
      </c>
      <c r="W725" t="s">
        <v>1627</v>
      </c>
      <c r="Z725" t="s">
        <v>1628</v>
      </c>
      <c r="AA725" t="s">
        <v>1629</v>
      </c>
      <c r="AB725">
        <v>0</v>
      </c>
      <c r="AC725" t="s">
        <v>1647</v>
      </c>
      <c r="AD725">
        <v>6070904328</v>
      </c>
      <c r="AE725" t="s">
        <v>1619</v>
      </c>
    </row>
    <row r="726" spans="1:31">
      <c r="A726">
        <v>524726</v>
      </c>
      <c r="B726" t="s">
        <v>1610</v>
      </c>
      <c r="C726" t="s">
        <v>1611</v>
      </c>
      <c r="D726" t="s">
        <v>1924</v>
      </c>
      <c r="E726">
        <v>11053151</v>
      </c>
      <c r="F726" t="s">
        <v>1924</v>
      </c>
      <c r="G726" t="s">
        <v>4643</v>
      </c>
      <c r="H726" t="s">
        <v>890</v>
      </c>
      <c r="I726" t="s">
        <v>1614</v>
      </c>
      <c r="L726" t="s">
        <v>4644</v>
      </c>
      <c r="M726">
        <v>1</v>
      </c>
      <c r="N726" t="s">
        <v>4645</v>
      </c>
      <c r="O726" t="s">
        <v>1624</v>
      </c>
      <c r="P726" t="s">
        <v>4646</v>
      </c>
      <c r="Q726">
        <v>124.297617</v>
      </c>
      <c r="R726">
        <v>0.730617</v>
      </c>
      <c r="S726" t="s">
        <v>4647</v>
      </c>
      <c r="T726" t="s">
        <v>889</v>
      </c>
      <c r="U726" t="s">
        <v>132</v>
      </c>
      <c r="V726">
        <v>1</v>
      </c>
      <c r="W726" t="s">
        <v>1627</v>
      </c>
      <c r="Z726" t="s">
        <v>1628</v>
      </c>
      <c r="AA726" t="s">
        <v>1629</v>
      </c>
      <c r="AB726">
        <v>0</v>
      </c>
      <c r="AC726" t="s">
        <v>1647</v>
      </c>
      <c r="AD726">
        <v>6070904330</v>
      </c>
      <c r="AE726" t="s">
        <v>1619</v>
      </c>
    </row>
    <row r="727" spans="1:31">
      <c r="A727">
        <v>524727</v>
      </c>
      <c r="B727" t="s">
        <v>1610</v>
      </c>
      <c r="C727" t="s">
        <v>1611</v>
      </c>
      <c r="D727" t="s">
        <v>1924</v>
      </c>
      <c r="E727">
        <v>11053152</v>
      </c>
      <c r="F727" t="s">
        <v>1924</v>
      </c>
      <c r="G727" t="s">
        <v>4648</v>
      </c>
      <c r="H727" t="s">
        <v>891</v>
      </c>
      <c r="I727" t="s">
        <v>1614</v>
      </c>
      <c r="L727" t="s">
        <v>4649</v>
      </c>
      <c r="M727">
        <v>2</v>
      </c>
      <c r="N727" t="s">
        <v>4650</v>
      </c>
      <c r="O727" t="s">
        <v>1624</v>
      </c>
      <c r="P727" t="s">
        <v>4651</v>
      </c>
      <c r="Q727">
        <v>124.301733</v>
      </c>
      <c r="R727">
        <v>0.7363</v>
      </c>
      <c r="S727" t="s">
        <v>4652</v>
      </c>
      <c r="T727" t="s">
        <v>418</v>
      </c>
      <c r="U727" t="s">
        <v>132</v>
      </c>
      <c r="V727">
        <v>1</v>
      </c>
      <c r="W727" t="s">
        <v>1627</v>
      </c>
      <c r="Z727" t="s">
        <v>1628</v>
      </c>
      <c r="AA727" t="s">
        <v>1629</v>
      </c>
      <c r="AB727">
        <v>0</v>
      </c>
      <c r="AC727" t="s">
        <v>1647</v>
      </c>
      <c r="AD727">
        <v>6070904401</v>
      </c>
      <c r="AE727" t="s">
        <v>1619</v>
      </c>
    </row>
    <row r="728" spans="1:31">
      <c r="A728">
        <v>524728</v>
      </c>
      <c r="B728" t="s">
        <v>1610</v>
      </c>
      <c r="C728" t="s">
        <v>1611</v>
      </c>
      <c r="D728" t="s">
        <v>1924</v>
      </c>
      <c r="E728">
        <v>11053152</v>
      </c>
      <c r="F728" t="s">
        <v>1924</v>
      </c>
      <c r="G728" t="s">
        <v>4653</v>
      </c>
      <c r="H728" t="s">
        <v>892</v>
      </c>
      <c r="I728" t="s">
        <v>1614</v>
      </c>
      <c r="L728" t="s">
        <v>4654</v>
      </c>
      <c r="M728">
        <v>2</v>
      </c>
      <c r="N728" t="s">
        <v>4655</v>
      </c>
      <c r="O728" t="s">
        <v>1624</v>
      </c>
      <c r="P728" t="s">
        <v>4656</v>
      </c>
      <c r="Q728">
        <v>124.300582</v>
      </c>
      <c r="R728">
        <v>0.735771</v>
      </c>
      <c r="S728" t="s">
        <v>4652</v>
      </c>
      <c r="T728" t="s">
        <v>418</v>
      </c>
      <c r="U728" t="s">
        <v>132</v>
      </c>
      <c r="V728">
        <v>1</v>
      </c>
      <c r="W728" t="s">
        <v>1627</v>
      </c>
      <c r="Z728" t="s">
        <v>1628</v>
      </c>
      <c r="AA728" t="s">
        <v>1629</v>
      </c>
      <c r="AB728">
        <v>0</v>
      </c>
      <c r="AC728" t="s">
        <v>1630</v>
      </c>
      <c r="AD728">
        <v>6070904402</v>
      </c>
      <c r="AE728" t="s">
        <v>1619</v>
      </c>
    </row>
    <row r="729" spans="1:31">
      <c r="A729">
        <v>524729</v>
      </c>
      <c r="B729" t="s">
        <v>1610</v>
      </c>
      <c r="C729" t="s">
        <v>1611</v>
      </c>
      <c r="D729" t="s">
        <v>1924</v>
      </c>
      <c r="E729">
        <v>11053152</v>
      </c>
      <c r="F729" t="s">
        <v>1924</v>
      </c>
      <c r="G729" t="s">
        <v>4657</v>
      </c>
      <c r="H729" t="s">
        <v>893</v>
      </c>
      <c r="I729" t="s">
        <v>1614</v>
      </c>
      <c r="L729" t="s">
        <v>4658</v>
      </c>
      <c r="M729">
        <v>2</v>
      </c>
      <c r="N729" t="s">
        <v>4659</v>
      </c>
      <c r="O729" t="s">
        <v>1624</v>
      </c>
      <c r="P729" t="s">
        <v>4660</v>
      </c>
      <c r="Q729">
        <v>124.306314</v>
      </c>
      <c r="R729">
        <v>0.735788</v>
      </c>
      <c r="S729" t="s">
        <v>2997</v>
      </c>
      <c r="T729" t="s">
        <v>418</v>
      </c>
      <c r="U729" t="s">
        <v>132</v>
      </c>
      <c r="V729">
        <v>1</v>
      </c>
      <c r="W729" t="s">
        <v>1627</v>
      </c>
      <c r="Z729" t="s">
        <v>1628</v>
      </c>
      <c r="AA729" t="s">
        <v>1629</v>
      </c>
      <c r="AB729">
        <v>0</v>
      </c>
      <c r="AC729" t="s">
        <v>1647</v>
      </c>
      <c r="AD729">
        <v>6070904410</v>
      </c>
      <c r="AE729" t="s">
        <v>1619</v>
      </c>
    </row>
    <row r="730" spans="1:31">
      <c r="A730">
        <v>524730</v>
      </c>
      <c r="B730" t="s">
        <v>1610</v>
      </c>
      <c r="C730" t="s">
        <v>1611</v>
      </c>
      <c r="D730" t="s">
        <v>1924</v>
      </c>
      <c r="E730">
        <v>11053152</v>
      </c>
      <c r="F730" t="s">
        <v>1924</v>
      </c>
      <c r="G730" t="s">
        <v>4661</v>
      </c>
      <c r="H730" t="s">
        <v>894</v>
      </c>
      <c r="I730" t="s">
        <v>1614</v>
      </c>
      <c r="L730" t="s">
        <v>4662</v>
      </c>
      <c r="M730">
        <v>2</v>
      </c>
      <c r="N730" t="s">
        <v>4663</v>
      </c>
      <c r="O730" t="s">
        <v>1624</v>
      </c>
      <c r="P730" t="s">
        <v>4664</v>
      </c>
      <c r="Q730">
        <v>124.308262</v>
      </c>
      <c r="R730">
        <v>0.735633</v>
      </c>
      <c r="S730" t="s">
        <v>4665</v>
      </c>
      <c r="T730" t="s">
        <v>418</v>
      </c>
      <c r="U730" t="s">
        <v>132</v>
      </c>
      <c r="V730">
        <v>1</v>
      </c>
      <c r="W730" t="s">
        <v>1627</v>
      </c>
      <c r="Z730" t="s">
        <v>1628</v>
      </c>
      <c r="AA730" t="s">
        <v>1629</v>
      </c>
      <c r="AB730">
        <v>0</v>
      </c>
      <c r="AC730" t="s">
        <v>1647</v>
      </c>
      <c r="AD730">
        <v>6070904411</v>
      </c>
      <c r="AE730" t="s">
        <v>1619</v>
      </c>
    </row>
    <row r="731" spans="1:31">
      <c r="A731">
        <v>524731</v>
      </c>
      <c r="B731" t="s">
        <v>1610</v>
      </c>
      <c r="C731" t="s">
        <v>1611</v>
      </c>
      <c r="D731" t="s">
        <v>1924</v>
      </c>
      <c r="E731">
        <v>11053154</v>
      </c>
      <c r="F731" t="s">
        <v>1924</v>
      </c>
      <c r="G731" t="s">
        <v>4666</v>
      </c>
      <c r="H731" t="s">
        <v>895</v>
      </c>
      <c r="I731" t="s">
        <v>1614</v>
      </c>
      <c r="L731" t="s">
        <v>4667</v>
      </c>
      <c r="M731">
        <v>2</v>
      </c>
      <c r="N731" t="s">
        <v>4668</v>
      </c>
      <c r="O731" t="s">
        <v>1624</v>
      </c>
      <c r="P731" t="s">
        <v>4669</v>
      </c>
      <c r="Q731">
        <v>124.313932257</v>
      </c>
      <c r="R731">
        <v>0.737730277</v>
      </c>
      <c r="S731" t="s">
        <v>4670</v>
      </c>
      <c r="T731" t="s">
        <v>448</v>
      </c>
      <c r="U731" t="s">
        <v>132</v>
      </c>
      <c r="V731">
        <v>1</v>
      </c>
      <c r="W731" t="s">
        <v>1627</v>
      </c>
      <c r="Z731" t="s">
        <v>1628</v>
      </c>
      <c r="AA731" t="s">
        <v>1629</v>
      </c>
      <c r="AB731">
        <v>0</v>
      </c>
      <c r="AC731" t="s">
        <v>1647</v>
      </c>
      <c r="AD731">
        <v>6070904440</v>
      </c>
      <c r="AE731" t="s">
        <v>1619</v>
      </c>
    </row>
    <row r="732" spans="1:31">
      <c r="A732">
        <v>524732</v>
      </c>
      <c r="B732" t="s">
        <v>1610</v>
      </c>
      <c r="C732" t="s">
        <v>1611</v>
      </c>
      <c r="D732" t="s">
        <v>1924</v>
      </c>
      <c r="E732">
        <v>11053154</v>
      </c>
      <c r="F732" t="s">
        <v>1924</v>
      </c>
      <c r="G732" t="s">
        <v>4671</v>
      </c>
      <c r="H732" t="s">
        <v>896</v>
      </c>
      <c r="I732" t="s">
        <v>1614</v>
      </c>
      <c r="L732" t="s">
        <v>4672</v>
      </c>
      <c r="M732">
        <v>2</v>
      </c>
      <c r="N732" t="s">
        <v>4673</v>
      </c>
      <c r="O732" t="s">
        <v>1624</v>
      </c>
      <c r="P732" t="s">
        <v>4674</v>
      </c>
      <c r="Q732">
        <v>124.3105942839</v>
      </c>
      <c r="R732">
        <v>0.736718608</v>
      </c>
      <c r="S732" t="s">
        <v>4675</v>
      </c>
      <c r="T732" t="s">
        <v>418</v>
      </c>
      <c r="U732" t="s">
        <v>132</v>
      </c>
      <c r="V732">
        <v>1</v>
      </c>
      <c r="W732" t="s">
        <v>1627</v>
      </c>
      <c r="Z732" t="s">
        <v>1628</v>
      </c>
      <c r="AA732" t="s">
        <v>1629</v>
      </c>
      <c r="AB732">
        <v>0</v>
      </c>
      <c r="AC732" t="s">
        <v>1630</v>
      </c>
      <c r="AD732">
        <v>6070904444</v>
      </c>
      <c r="AE732" t="s">
        <v>1619</v>
      </c>
    </row>
    <row r="733" spans="1:31">
      <c r="A733">
        <v>524733</v>
      </c>
      <c r="B733" t="s">
        <v>1610</v>
      </c>
      <c r="C733" t="s">
        <v>1611</v>
      </c>
      <c r="D733" t="s">
        <v>2066</v>
      </c>
      <c r="E733">
        <v>11053174</v>
      </c>
      <c r="F733" t="s">
        <v>2066</v>
      </c>
      <c r="G733" t="s">
        <v>4676</v>
      </c>
      <c r="H733" t="s">
        <v>897</v>
      </c>
      <c r="I733" t="s">
        <v>1614</v>
      </c>
      <c r="L733" t="s">
        <v>4677</v>
      </c>
      <c r="M733">
        <v>3</v>
      </c>
      <c r="N733" t="s">
        <v>4678</v>
      </c>
      <c r="O733" t="s">
        <v>1624</v>
      </c>
      <c r="P733" t="s">
        <v>4679</v>
      </c>
      <c r="Q733">
        <v>124.094045</v>
      </c>
      <c r="R733">
        <v>0.575896</v>
      </c>
      <c r="S733" t="s">
        <v>2262</v>
      </c>
      <c r="T733" t="s">
        <v>131</v>
      </c>
      <c r="U733" t="s">
        <v>131</v>
      </c>
      <c r="V733">
        <v>1</v>
      </c>
      <c r="W733" t="s">
        <v>1627</v>
      </c>
      <c r="Z733" t="s">
        <v>1628</v>
      </c>
      <c r="AA733" t="s">
        <v>1629</v>
      </c>
      <c r="AB733">
        <v>0</v>
      </c>
      <c r="AC733" t="s">
        <v>1630</v>
      </c>
      <c r="AD733">
        <v>6070819811</v>
      </c>
      <c r="AE733" t="s">
        <v>1619</v>
      </c>
    </row>
    <row r="734" spans="1:31">
      <c r="A734">
        <v>524734</v>
      </c>
      <c r="B734" t="s">
        <v>1610</v>
      </c>
      <c r="C734" t="s">
        <v>1611</v>
      </c>
      <c r="D734" t="s">
        <v>2066</v>
      </c>
      <c r="E734">
        <v>11053174</v>
      </c>
      <c r="F734" t="s">
        <v>2066</v>
      </c>
      <c r="G734" t="s">
        <v>4680</v>
      </c>
      <c r="H734" t="s">
        <v>898</v>
      </c>
      <c r="I734" t="s">
        <v>1614</v>
      </c>
      <c r="L734" t="s">
        <v>4681</v>
      </c>
      <c r="M734">
        <v>3</v>
      </c>
      <c r="N734" t="s">
        <v>4682</v>
      </c>
      <c r="O734" t="s">
        <v>1624</v>
      </c>
      <c r="P734" t="s">
        <v>4683</v>
      </c>
      <c r="Q734">
        <v>124.058621</v>
      </c>
      <c r="R734">
        <v>0.575072</v>
      </c>
      <c r="S734" t="s">
        <v>2262</v>
      </c>
      <c r="T734" t="s">
        <v>131</v>
      </c>
      <c r="U734" t="s">
        <v>131</v>
      </c>
      <c r="V734">
        <v>1</v>
      </c>
      <c r="W734" t="s">
        <v>1627</v>
      </c>
      <c r="Z734" t="s">
        <v>1628</v>
      </c>
      <c r="AA734" t="s">
        <v>1629</v>
      </c>
      <c r="AB734">
        <v>0</v>
      </c>
      <c r="AC734" t="s">
        <v>1647</v>
      </c>
      <c r="AD734">
        <v>6070819816</v>
      </c>
      <c r="AE734" t="s">
        <v>1619</v>
      </c>
    </row>
    <row r="735" spans="1:31">
      <c r="A735">
        <v>524735</v>
      </c>
      <c r="B735" t="s">
        <v>1610</v>
      </c>
      <c r="C735" t="s">
        <v>1611</v>
      </c>
      <c r="D735" t="s">
        <v>2066</v>
      </c>
      <c r="E735">
        <v>11053174</v>
      </c>
      <c r="F735" t="s">
        <v>2066</v>
      </c>
      <c r="G735" t="s">
        <v>4684</v>
      </c>
      <c r="H735" t="s">
        <v>899</v>
      </c>
      <c r="I735" t="s">
        <v>1614</v>
      </c>
      <c r="L735" t="s">
        <v>4685</v>
      </c>
      <c r="M735">
        <v>3</v>
      </c>
      <c r="N735" t="s">
        <v>4686</v>
      </c>
      <c r="O735" t="s">
        <v>1624</v>
      </c>
      <c r="P735" t="s">
        <v>4687</v>
      </c>
      <c r="Q735">
        <v>124.04973</v>
      </c>
      <c r="R735">
        <v>0.573096</v>
      </c>
      <c r="S735" t="s">
        <v>2262</v>
      </c>
      <c r="T735" t="s">
        <v>131</v>
      </c>
      <c r="U735" t="s">
        <v>131</v>
      </c>
      <c r="V735">
        <v>1</v>
      </c>
      <c r="W735" t="s">
        <v>1627</v>
      </c>
      <c r="Z735" t="s">
        <v>1628</v>
      </c>
      <c r="AA735" t="s">
        <v>1629</v>
      </c>
      <c r="AB735">
        <v>0</v>
      </c>
      <c r="AC735" t="s">
        <v>1647</v>
      </c>
      <c r="AD735">
        <v>6070819818</v>
      </c>
      <c r="AE735" t="s">
        <v>1619</v>
      </c>
    </row>
    <row r="736" spans="1:31">
      <c r="A736">
        <v>524736</v>
      </c>
      <c r="B736" t="s">
        <v>1610</v>
      </c>
      <c r="C736" t="s">
        <v>1611</v>
      </c>
      <c r="D736" t="s">
        <v>2066</v>
      </c>
      <c r="E736">
        <v>11053174</v>
      </c>
      <c r="F736" t="s">
        <v>2066</v>
      </c>
      <c r="G736" t="s">
        <v>4688</v>
      </c>
      <c r="H736" t="s">
        <v>900</v>
      </c>
      <c r="I736" t="s">
        <v>1614</v>
      </c>
      <c r="L736" t="s">
        <v>4689</v>
      </c>
      <c r="M736">
        <v>3</v>
      </c>
      <c r="N736" t="s">
        <v>4690</v>
      </c>
      <c r="O736" t="s">
        <v>1624</v>
      </c>
      <c r="P736" t="s">
        <v>4691</v>
      </c>
      <c r="Q736">
        <v>123.98921</v>
      </c>
      <c r="R736">
        <v>0.56488</v>
      </c>
      <c r="S736" t="s">
        <v>2262</v>
      </c>
      <c r="T736" t="s">
        <v>131</v>
      </c>
      <c r="U736" t="s">
        <v>131</v>
      </c>
      <c r="V736">
        <v>1</v>
      </c>
      <c r="W736" t="s">
        <v>1627</v>
      </c>
      <c r="Z736" t="s">
        <v>1628</v>
      </c>
      <c r="AA736" t="s">
        <v>1629</v>
      </c>
      <c r="AB736">
        <v>0</v>
      </c>
      <c r="AC736" t="s">
        <v>1647</v>
      </c>
      <c r="AD736">
        <v>6070819840</v>
      </c>
      <c r="AE736" t="s">
        <v>1619</v>
      </c>
    </row>
    <row r="737" spans="1:31">
      <c r="A737">
        <v>524737</v>
      </c>
      <c r="B737" t="s">
        <v>1610</v>
      </c>
      <c r="C737" t="s">
        <v>1611</v>
      </c>
      <c r="D737" t="s">
        <v>2066</v>
      </c>
      <c r="E737">
        <v>11053174</v>
      </c>
      <c r="F737" t="s">
        <v>2066</v>
      </c>
      <c r="G737" t="s">
        <v>4692</v>
      </c>
      <c r="H737" t="s">
        <v>901</v>
      </c>
      <c r="I737" t="s">
        <v>1614</v>
      </c>
      <c r="L737" t="s">
        <v>4693</v>
      </c>
      <c r="M737">
        <v>3</v>
      </c>
      <c r="N737" t="s">
        <v>4694</v>
      </c>
      <c r="O737" t="s">
        <v>1624</v>
      </c>
      <c r="P737" t="s">
        <v>4695</v>
      </c>
      <c r="Q737">
        <v>123.99978</v>
      </c>
      <c r="R737">
        <v>0.54573</v>
      </c>
      <c r="S737" t="s">
        <v>2262</v>
      </c>
      <c r="T737" t="s">
        <v>131</v>
      </c>
      <c r="U737" t="s">
        <v>131</v>
      </c>
      <c r="V737">
        <v>1</v>
      </c>
      <c r="W737" t="s">
        <v>1627</v>
      </c>
      <c r="Z737" t="s">
        <v>1628</v>
      </c>
      <c r="AA737" t="s">
        <v>1629</v>
      </c>
      <c r="AB737">
        <v>0</v>
      </c>
      <c r="AC737" t="s">
        <v>1630</v>
      </c>
      <c r="AD737">
        <v>6070819845</v>
      </c>
      <c r="AE737" t="s">
        <v>1619</v>
      </c>
    </row>
    <row r="738" spans="1:31">
      <c r="A738">
        <v>524738</v>
      </c>
      <c r="B738" t="s">
        <v>1610</v>
      </c>
      <c r="C738" t="s">
        <v>1611</v>
      </c>
      <c r="D738" t="s">
        <v>2066</v>
      </c>
      <c r="E738">
        <v>11053174</v>
      </c>
      <c r="F738" t="s">
        <v>2066</v>
      </c>
      <c r="G738" t="s">
        <v>4696</v>
      </c>
      <c r="H738" t="s">
        <v>902</v>
      </c>
      <c r="I738" t="s">
        <v>1614</v>
      </c>
      <c r="L738" t="s">
        <v>4697</v>
      </c>
      <c r="M738">
        <v>3</v>
      </c>
      <c r="N738" t="s">
        <v>4698</v>
      </c>
      <c r="O738" t="s">
        <v>1624</v>
      </c>
      <c r="P738" t="s">
        <v>4699</v>
      </c>
      <c r="Q738">
        <v>123.98626</v>
      </c>
      <c r="R738">
        <v>0.57396</v>
      </c>
      <c r="S738" t="s">
        <v>2262</v>
      </c>
      <c r="T738" t="s">
        <v>131</v>
      </c>
      <c r="U738" t="s">
        <v>131</v>
      </c>
      <c r="V738">
        <v>1</v>
      </c>
      <c r="W738" t="s">
        <v>1627</v>
      </c>
      <c r="Z738" t="s">
        <v>1628</v>
      </c>
      <c r="AA738" t="s">
        <v>1629</v>
      </c>
      <c r="AB738">
        <v>0</v>
      </c>
      <c r="AC738" t="s">
        <v>1647</v>
      </c>
      <c r="AD738">
        <v>6070819847</v>
      </c>
      <c r="AE738" t="s">
        <v>1619</v>
      </c>
    </row>
    <row r="739" spans="1:31">
      <c r="A739">
        <v>524739</v>
      </c>
      <c r="B739" t="s">
        <v>1610</v>
      </c>
      <c r="C739" t="s">
        <v>1611</v>
      </c>
      <c r="D739" t="s">
        <v>2066</v>
      </c>
      <c r="E739">
        <v>11053174</v>
      </c>
      <c r="F739" t="s">
        <v>2066</v>
      </c>
      <c r="G739" t="s">
        <v>4700</v>
      </c>
      <c r="H739" t="s">
        <v>903</v>
      </c>
      <c r="I739" t="s">
        <v>1614</v>
      </c>
      <c r="L739" t="s">
        <v>4701</v>
      </c>
      <c r="M739">
        <v>3</v>
      </c>
      <c r="N739" t="s">
        <v>4702</v>
      </c>
      <c r="O739" t="s">
        <v>1624</v>
      </c>
      <c r="P739" t="s">
        <v>4703</v>
      </c>
      <c r="Q739">
        <v>124.0768</v>
      </c>
      <c r="R739">
        <v>0.57867</v>
      </c>
      <c r="S739" t="s">
        <v>2262</v>
      </c>
      <c r="T739" t="s">
        <v>131</v>
      </c>
      <c r="U739" t="s">
        <v>131</v>
      </c>
      <c r="V739">
        <v>1</v>
      </c>
      <c r="W739" t="s">
        <v>1627</v>
      </c>
      <c r="Z739" t="s">
        <v>1628</v>
      </c>
      <c r="AA739" t="s">
        <v>1629</v>
      </c>
      <c r="AB739">
        <v>0</v>
      </c>
      <c r="AC739" t="s">
        <v>1647</v>
      </c>
      <c r="AD739">
        <v>6070819879</v>
      </c>
      <c r="AE739" t="s">
        <v>1619</v>
      </c>
    </row>
    <row r="740" spans="1:31">
      <c r="A740">
        <v>524740</v>
      </c>
      <c r="B740" t="s">
        <v>1610</v>
      </c>
      <c r="C740" t="s">
        <v>1611</v>
      </c>
      <c r="D740" t="s">
        <v>1924</v>
      </c>
      <c r="E740">
        <v>11053154</v>
      </c>
      <c r="F740" t="s">
        <v>1924</v>
      </c>
      <c r="G740" t="s">
        <v>4704</v>
      </c>
      <c r="H740" t="s">
        <v>904</v>
      </c>
      <c r="I740" t="s">
        <v>1614</v>
      </c>
      <c r="L740" t="s">
        <v>4705</v>
      </c>
      <c r="M740">
        <v>3</v>
      </c>
      <c r="N740" t="s">
        <v>4706</v>
      </c>
      <c r="O740" t="s">
        <v>1624</v>
      </c>
      <c r="P740" t="s">
        <v>4707</v>
      </c>
      <c r="Q740">
        <v>124.286883</v>
      </c>
      <c r="R740">
        <v>0.602767</v>
      </c>
      <c r="S740" t="s">
        <v>3007</v>
      </c>
      <c r="T740" t="s">
        <v>136</v>
      </c>
      <c r="U740" t="s">
        <v>132</v>
      </c>
      <c r="V740">
        <v>1</v>
      </c>
      <c r="W740" t="s">
        <v>1627</v>
      </c>
      <c r="Z740" t="s">
        <v>1628</v>
      </c>
      <c r="AA740" t="s">
        <v>1629</v>
      </c>
      <c r="AB740">
        <v>0</v>
      </c>
      <c r="AC740" t="s">
        <v>1647</v>
      </c>
      <c r="AD740">
        <v>6070904456</v>
      </c>
      <c r="AE740" t="s">
        <v>1619</v>
      </c>
    </row>
    <row r="741" spans="1:31">
      <c r="A741">
        <v>524741</v>
      </c>
      <c r="B741" t="s">
        <v>1610</v>
      </c>
      <c r="C741" t="s">
        <v>1611</v>
      </c>
      <c r="D741" t="s">
        <v>1924</v>
      </c>
      <c r="E741">
        <v>11053154</v>
      </c>
      <c r="F741" t="s">
        <v>1924</v>
      </c>
      <c r="G741" t="s">
        <v>4708</v>
      </c>
      <c r="H741" t="s">
        <v>905</v>
      </c>
      <c r="I741" t="s">
        <v>1614</v>
      </c>
      <c r="L741" t="s">
        <v>4709</v>
      </c>
      <c r="M741">
        <v>3</v>
      </c>
      <c r="N741" t="s">
        <v>4710</v>
      </c>
      <c r="O741" t="s">
        <v>1624</v>
      </c>
      <c r="P741" t="s">
        <v>4711</v>
      </c>
      <c r="Q741">
        <v>124.309071</v>
      </c>
      <c r="R741">
        <v>0.646937</v>
      </c>
      <c r="S741" t="s">
        <v>3007</v>
      </c>
      <c r="T741" t="s">
        <v>136</v>
      </c>
      <c r="U741" t="s">
        <v>132</v>
      </c>
      <c r="V741">
        <v>1</v>
      </c>
      <c r="W741" t="s">
        <v>1627</v>
      </c>
      <c r="Z741" t="s">
        <v>1628</v>
      </c>
      <c r="AA741" t="s">
        <v>1629</v>
      </c>
      <c r="AB741">
        <v>0</v>
      </c>
      <c r="AC741" t="s">
        <v>1630</v>
      </c>
      <c r="AD741">
        <v>6070904462</v>
      </c>
      <c r="AE741" t="s">
        <v>1619</v>
      </c>
    </row>
    <row r="742" spans="1:31">
      <c r="A742">
        <v>524742</v>
      </c>
      <c r="B742" t="s">
        <v>1610</v>
      </c>
      <c r="C742" t="s">
        <v>1611</v>
      </c>
      <c r="D742" t="s">
        <v>1924</v>
      </c>
      <c r="E742">
        <v>11053154</v>
      </c>
      <c r="F742" t="s">
        <v>1924</v>
      </c>
      <c r="G742" t="s">
        <v>4712</v>
      </c>
      <c r="H742" t="s">
        <v>906</v>
      </c>
      <c r="I742" t="s">
        <v>1614</v>
      </c>
      <c r="L742" t="s">
        <v>4713</v>
      </c>
      <c r="M742">
        <v>3</v>
      </c>
      <c r="N742" t="s">
        <v>4714</v>
      </c>
      <c r="O742" t="s">
        <v>1624</v>
      </c>
      <c r="P742" t="s">
        <v>4715</v>
      </c>
      <c r="Q742">
        <v>124.299845</v>
      </c>
      <c r="R742">
        <v>0.696215</v>
      </c>
      <c r="S742" t="s">
        <v>3007</v>
      </c>
      <c r="T742" t="s">
        <v>136</v>
      </c>
      <c r="U742" t="s">
        <v>132</v>
      </c>
      <c r="V742">
        <v>1</v>
      </c>
      <c r="W742" t="s">
        <v>1627</v>
      </c>
      <c r="Z742" t="s">
        <v>1628</v>
      </c>
      <c r="AA742" t="s">
        <v>1629</v>
      </c>
      <c r="AB742">
        <v>0</v>
      </c>
      <c r="AC742" t="s">
        <v>1630</v>
      </c>
      <c r="AD742">
        <v>6070904467</v>
      </c>
      <c r="AE742" t="s">
        <v>1619</v>
      </c>
    </row>
    <row r="743" spans="1:31">
      <c r="A743">
        <v>524743</v>
      </c>
      <c r="B743" t="s">
        <v>1610</v>
      </c>
      <c r="C743" t="s">
        <v>1611</v>
      </c>
      <c r="D743" t="s">
        <v>1924</v>
      </c>
      <c r="E743">
        <v>11053176</v>
      </c>
      <c r="F743" t="s">
        <v>1924</v>
      </c>
      <c r="G743" t="s">
        <v>4716</v>
      </c>
      <c r="H743" t="s">
        <v>907</v>
      </c>
      <c r="I743" t="s">
        <v>1614</v>
      </c>
      <c r="L743" t="s">
        <v>4717</v>
      </c>
      <c r="M743">
        <v>3</v>
      </c>
      <c r="N743" t="s">
        <v>4718</v>
      </c>
      <c r="O743" t="s">
        <v>1624</v>
      </c>
      <c r="P743" t="s">
        <v>4719</v>
      </c>
      <c r="Q743">
        <v>124.261107</v>
      </c>
      <c r="R743">
        <v>0.604223</v>
      </c>
      <c r="S743" t="s">
        <v>1371</v>
      </c>
      <c r="T743" t="s">
        <v>131</v>
      </c>
      <c r="U743" t="s">
        <v>132</v>
      </c>
      <c r="V743">
        <v>1</v>
      </c>
      <c r="W743" t="s">
        <v>1627</v>
      </c>
      <c r="Z743" t="s">
        <v>1628</v>
      </c>
      <c r="AA743" t="s">
        <v>1629</v>
      </c>
      <c r="AB743">
        <v>0</v>
      </c>
      <c r="AC743" t="s">
        <v>1630</v>
      </c>
      <c r="AD743">
        <v>6070904469</v>
      </c>
      <c r="AE743" t="s">
        <v>1619</v>
      </c>
    </row>
    <row r="744" spans="1:31">
      <c r="A744">
        <v>524751</v>
      </c>
      <c r="B744" t="s">
        <v>1610</v>
      </c>
      <c r="C744" t="s">
        <v>1611</v>
      </c>
      <c r="D744" t="s">
        <v>2052</v>
      </c>
      <c r="E744">
        <v>11053132</v>
      </c>
      <c r="F744" t="s">
        <v>2052</v>
      </c>
      <c r="G744" t="s">
        <v>4720</v>
      </c>
      <c r="H744" t="s">
        <v>908</v>
      </c>
      <c r="I744" t="s">
        <v>1614</v>
      </c>
      <c r="L744" t="s">
        <v>4721</v>
      </c>
      <c r="M744">
        <v>3</v>
      </c>
      <c r="N744" t="s">
        <v>4722</v>
      </c>
      <c r="O744" t="s">
        <v>1624</v>
      </c>
      <c r="P744" t="s">
        <v>4723</v>
      </c>
      <c r="Q744">
        <v>124.04495</v>
      </c>
      <c r="R744">
        <v>0.87991</v>
      </c>
      <c r="S744" t="s">
        <v>2262</v>
      </c>
      <c r="T744" t="s">
        <v>324</v>
      </c>
      <c r="U744" t="s">
        <v>101</v>
      </c>
      <c r="V744">
        <v>1</v>
      </c>
      <c r="W744" t="s">
        <v>1627</v>
      </c>
      <c r="Z744" t="s">
        <v>1628</v>
      </c>
      <c r="AA744" t="s">
        <v>1629</v>
      </c>
      <c r="AB744">
        <v>0</v>
      </c>
      <c r="AC744" t="s">
        <v>1630</v>
      </c>
      <c r="AD744">
        <v>6070824364</v>
      </c>
      <c r="AE744" t="s">
        <v>1619</v>
      </c>
    </row>
    <row r="745" spans="1:31">
      <c r="A745">
        <v>524752</v>
      </c>
      <c r="B745" t="s">
        <v>1610</v>
      </c>
      <c r="C745" t="s">
        <v>1611</v>
      </c>
      <c r="D745" t="s">
        <v>2052</v>
      </c>
      <c r="E745">
        <v>11053132</v>
      </c>
      <c r="F745" t="s">
        <v>2052</v>
      </c>
      <c r="G745" t="s">
        <v>4724</v>
      </c>
      <c r="H745" t="s">
        <v>909</v>
      </c>
      <c r="I745" t="s">
        <v>1614</v>
      </c>
      <c r="L745" t="s">
        <v>4725</v>
      </c>
      <c r="M745">
        <v>3</v>
      </c>
      <c r="N745" t="s">
        <v>4726</v>
      </c>
      <c r="O745" t="s">
        <v>1624</v>
      </c>
      <c r="P745" t="s">
        <v>4727</v>
      </c>
      <c r="Q745">
        <v>123.99292</v>
      </c>
      <c r="R745">
        <v>0.86526</v>
      </c>
      <c r="S745" t="s">
        <v>2262</v>
      </c>
      <c r="T745" t="s">
        <v>324</v>
      </c>
      <c r="U745" t="s">
        <v>101</v>
      </c>
      <c r="V745">
        <v>1</v>
      </c>
      <c r="W745" t="s">
        <v>1627</v>
      </c>
      <c r="Z745" t="s">
        <v>1628</v>
      </c>
      <c r="AA745" t="s">
        <v>1629</v>
      </c>
      <c r="AB745">
        <v>0</v>
      </c>
      <c r="AC745" t="s">
        <v>1630</v>
      </c>
      <c r="AD745">
        <v>6070824366</v>
      </c>
      <c r="AE745" t="s">
        <v>1619</v>
      </c>
    </row>
    <row r="746" spans="1:31">
      <c r="A746">
        <v>524753</v>
      </c>
      <c r="B746" t="s">
        <v>1610</v>
      </c>
      <c r="C746" t="s">
        <v>1611</v>
      </c>
      <c r="D746" t="s">
        <v>2052</v>
      </c>
      <c r="E746">
        <v>11053132</v>
      </c>
      <c r="F746" t="s">
        <v>2052</v>
      </c>
      <c r="G746" t="s">
        <v>4728</v>
      </c>
      <c r="H746" t="s">
        <v>910</v>
      </c>
      <c r="I746" t="s">
        <v>1614</v>
      </c>
      <c r="L746" t="s">
        <v>4729</v>
      </c>
      <c r="M746">
        <v>3</v>
      </c>
      <c r="N746" t="s">
        <v>4730</v>
      </c>
      <c r="O746" t="s">
        <v>1624</v>
      </c>
      <c r="P746" t="s">
        <v>4731</v>
      </c>
      <c r="Q746">
        <v>123.99814</v>
      </c>
      <c r="R746">
        <v>0.87022</v>
      </c>
      <c r="S746" t="s">
        <v>2262</v>
      </c>
      <c r="T746" t="s">
        <v>324</v>
      </c>
      <c r="U746" t="s">
        <v>101</v>
      </c>
      <c r="V746">
        <v>1</v>
      </c>
      <c r="W746" t="s">
        <v>1627</v>
      </c>
      <c r="Z746" t="s">
        <v>1628</v>
      </c>
      <c r="AA746" t="s">
        <v>1629</v>
      </c>
      <c r="AB746">
        <v>0</v>
      </c>
      <c r="AC746" t="s">
        <v>1630</v>
      </c>
      <c r="AD746">
        <v>6070824367</v>
      </c>
      <c r="AE746" t="s">
        <v>1619</v>
      </c>
    </row>
    <row r="747" spans="1:31">
      <c r="A747">
        <v>524754</v>
      </c>
      <c r="B747" t="s">
        <v>1610</v>
      </c>
      <c r="C747" t="s">
        <v>1611</v>
      </c>
      <c r="D747" t="s">
        <v>2052</v>
      </c>
      <c r="E747">
        <v>11053132</v>
      </c>
      <c r="F747" t="s">
        <v>2052</v>
      </c>
      <c r="G747" t="s">
        <v>4732</v>
      </c>
      <c r="H747" t="s">
        <v>911</v>
      </c>
      <c r="I747" t="s">
        <v>1614</v>
      </c>
      <c r="L747" t="s">
        <v>4733</v>
      </c>
      <c r="M747">
        <v>3</v>
      </c>
      <c r="N747" t="s">
        <v>4734</v>
      </c>
      <c r="O747" t="s">
        <v>1624</v>
      </c>
      <c r="P747" t="s">
        <v>4735</v>
      </c>
      <c r="Q747">
        <v>124.00531</v>
      </c>
      <c r="R747">
        <v>0.87318</v>
      </c>
      <c r="S747" t="s">
        <v>2262</v>
      </c>
      <c r="T747" t="s">
        <v>324</v>
      </c>
      <c r="U747" t="s">
        <v>101</v>
      </c>
      <c r="V747">
        <v>1</v>
      </c>
      <c r="W747" t="s">
        <v>1627</v>
      </c>
      <c r="Z747" t="s">
        <v>1628</v>
      </c>
      <c r="AA747" t="s">
        <v>1629</v>
      </c>
      <c r="AB747">
        <v>0</v>
      </c>
      <c r="AC747" t="s">
        <v>1647</v>
      </c>
      <c r="AD747">
        <v>6070824374</v>
      </c>
      <c r="AE747" t="s">
        <v>1619</v>
      </c>
    </row>
    <row r="748" spans="1:31">
      <c r="A748">
        <v>524755</v>
      </c>
      <c r="B748" t="s">
        <v>1610</v>
      </c>
      <c r="C748" t="s">
        <v>1611</v>
      </c>
      <c r="D748" t="s">
        <v>2052</v>
      </c>
      <c r="E748">
        <v>11053134</v>
      </c>
      <c r="F748" t="s">
        <v>2052</v>
      </c>
      <c r="G748" t="s">
        <v>4736</v>
      </c>
      <c r="H748" t="s">
        <v>912</v>
      </c>
      <c r="I748" t="s">
        <v>1614</v>
      </c>
      <c r="L748" t="s">
        <v>4737</v>
      </c>
      <c r="M748">
        <v>3</v>
      </c>
      <c r="N748" t="s">
        <v>4738</v>
      </c>
      <c r="O748" t="s">
        <v>1624</v>
      </c>
      <c r="P748" t="s">
        <v>4739</v>
      </c>
      <c r="Q748">
        <v>124.00317</v>
      </c>
      <c r="R748">
        <v>0.85126</v>
      </c>
      <c r="S748" t="s">
        <v>2262</v>
      </c>
      <c r="T748" t="s">
        <v>324</v>
      </c>
      <c r="U748" t="s">
        <v>101</v>
      </c>
      <c r="V748">
        <v>1</v>
      </c>
      <c r="W748" t="s">
        <v>1627</v>
      </c>
      <c r="Z748" t="s">
        <v>1628</v>
      </c>
      <c r="AA748" t="s">
        <v>1629</v>
      </c>
      <c r="AB748">
        <v>0</v>
      </c>
      <c r="AC748" t="s">
        <v>1630</v>
      </c>
      <c r="AD748">
        <v>6070824376</v>
      </c>
      <c r="AE748" t="s">
        <v>1619</v>
      </c>
    </row>
    <row r="749" spans="1:31">
      <c r="A749">
        <v>524756</v>
      </c>
      <c r="B749" t="s">
        <v>1610</v>
      </c>
      <c r="C749" t="s">
        <v>1611</v>
      </c>
      <c r="D749" t="s">
        <v>1924</v>
      </c>
      <c r="E749">
        <v>11053151</v>
      </c>
      <c r="F749" t="s">
        <v>1924</v>
      </c>
      <c r="G749" t="s">
        <v>4740</v>
      </c>
      <c r="H749" t="s">
        <v>913</v>
      </c>
      <c r="I749" t="s">
        <v>1614</v>
      </c>
      <c r="L749" t="s">
        <v>4741</v>
      </c>
      <c r="M749">
        <v>3</v>
      </c>
      <c r="N749" t="s">
        <v>4742</v>
      </c>
      <c r="O749" t="s">
        <v>1624</v>
      </c>
      <c r="P749" t="s">
        <v>4743</v>
      </c>
      <c r="Q749">
        <v>124.267108</v>
      </c>
      <c r="R749">
        <v>0.674275</v>
      </c>
      <c r="S749" t="s">
        <v>2262</v>
      </c>
      <c r="T749" t="s">
        <v>131</v>
      </c>
      <c r="U749" t="s">
        <v>132</v>
      </c>
      <c r="V749">
        <v>1</v>
      </c>
      <c r="W749" t="s">
        <v>1627</v>
      </c>
      <c r="Z749" t="s">
        <v>1628</v>
      </c>
      <c r="AA749" t="s">
        <v>1629</v>
      </c>
      <c r="AB749">
        <v>0</v>
      </c>
      <c r="AC749" t="s">
        <v>1630</v>
      </c>
      <c r="AD749">
        <v>6070904120</v>
      </c>
      <c r="AE749" t="s">
        <v>1619</v>
      </c>
    </row>
    <row r="750" spans="1:31">
      <c r="A750">
        <v>524757</v>
      </c>
      <c r="B750" t="s">
        <v>1610</v>
      </c>
      <c r="C750" t="s">
        <v>1611</v>
      </c>
      <c r="D750" t="s">
        <v>1924</v>
      </c>
      <c r="E750">
        <v>11053175</v>
      </c>
      <c r="F750" t="s">
        <v>1924</v>
      </c>
      <c r="G750" t="s">
        <v>4744</v>
      </c>
      <c r="H750" t="s">
        <v>914</v>
      </c>
      <c r="I750" t="s">
        <v>1614</v>
      </c>
      <c r="L750" t="s">
        <v>4745</v>
      </c>
      <c r="M750">
        <v>2</v>
      </c>
      <c r="N750" t="s">
        <v>4746</v>
      </c>
      <c r="O750" t="s">
        <v>1624</v>
      </c>
      <c r="P750" t="s">
        <v>4747</v>
      </c>
      <c r="Q750">
        <v>124.2979041182</v>
      </c>
      <c r="R750">
        <v>0.723733944</v>
      </c>
      <c r="S750" t="s">
        <v>2791</v>
      </c>
      <c r="T750" t="s">
        <v>136</v>
      </c>
      <c r="U750" t="s">
        <v>132</v>
      </c>
      <c r="V750">
        <v>1</v>
      </c>
      <c r="W750" t="s">
        <v>1627</v>
      </c>
      <c r="Z750" t="s">
        <v>1628</v>
      </c>
      <c r="AA750" t="s">
        <v>1629</v>
      </c>
      <c r="AB750">
        <v>0</v>
      </c>
      <c r="AC750" t="s">
        <v>1630</v>
      </c>
      <c r="AD750">
        <v>6070904125</v>
      </c>
      <c r="AE750" t="s">
        <v>1619</v>
      </c>
    </row>
    <row r="751" spans="1:31">
      <c r="A751">
        <v>524758</v>
      </c>
      <c r="B751" t="s">
        <v>1610</v>
      </c>
      <c r="C751" t="s">
        <v>1611</v>
      </c>
      <c r="D751" t="s">
        <v>1924</v>
      </c>
      <c r="E751">
        <v>11053175</v>
      </c>
      <c r="F751" t="s">
        <v>1924</v>
      </c>
      <c r="G751" t="s">
        <v>4748</v>
      </c>
      <c r="H751" t="s">
        <v>915</v>
      </c>
      <c r="I751" t="s">
        <v>1614</v>
      </c>
      <c r="L751" t="s">
        <v>4749</v>
      </c>
      <c r="M751">
        <v>2</v>
      </c>
      <c r="N751" t="s">
        <v>4750</v>
      </c>
      <c r="O751" t="s">
        <v>1624</v>
      </c>
      <c r="P751" t="s">
        <v>4751</v>
      </c>
      <c r="Q751">
        <v>124.293858</v>
      </c>
      <c r="R751">
        <v>0.726723</v>
      </c>
      <c r="S751" t="s">
        <v>2791</v>
      </c>
      <c r="T751" t="s">
        <v>136</v>
      </c>
      <c r="U751" t="s">
        <v>132</v>
      </c>
      <c r="V751">
        <v>1</v>
      </c>
      <c r="W751" t="s">
        <v>1627</v>
      </c>
      <c r="Z751" t="s">
        <v>1628</v>
      </c>
      <c r="AA751" t="s">
        <v>1629</v>
      </c>
      <c r="AB751">
        <v>0</v>
      </c>
      <c r="AC751" t="s">
        <v>1647</v>
      </c>
      <c r="AD751">
        <v>6070904127</v>
      </c>
      <c r="AE751" t="s">
        <v>1619</v>
      </c>
    </row>
    <row r="752" spans="1:31">
      <c r="A752">
        <v>524759</v>
      </c>
      <c r="B752" t="s">
        <v>1610</v>
      </c>
      <c r="C752" t="s">
        <v>1611</v>
      </c>
      <c r="D752" t="s">
        <v>1924</v>
      </c>
      <c r="E752">
        <v>11053176</v>
      </c>
      <c r="F752" t="s">
        <v>1924</v>
      </c>
      <c r="G752" t="s">
        <v>4752</v>
      </c>
      <c r="H752" t="s">
        <v>916</v>
      </c>
      <c r="I752" t="s">
        <v>1614</v>
      </c>
      <c r="L752" t="s">
        <v>4753</v>
      </c>
      <c r="M752">
        <v>1</v>
      </c>
      <c r="N752" t="s">
        <v>4754</v>
      </c>
      <c r="O752" t="s">
        <v>1624</v>
      </c>
      <c r="P752" t="s">
        <v>4755</v>
      </c>
      <c r="Q752">
        <v>124.25579</v>
      </c>
      <c r="R752">
        <v>0.59839</v>
      </c>
      <c r="S752" t="s">
        <v>1371</v>
      </c>
      <c r="T752" t="s">
        <v>131</v>
      </c>
      <c r="U752" t="s">
        <v>132</v>
      </c>
      <c r="V752">
        <v>1</v>
      </c>
      <c r="W752" t="s">
        <v>1627</v>
      </c>
      <c r="Z752" t="s">
        <v>1628</v>
      </c>
      <c r="AA752" t="s">
        <v>1629</v>
      </c>
      <c r="AB752">
        <v>0</v>
      </c>
      <c r="AC752" t="s">
        <v>1647</v>
      </c>
      <c r="AD752">
        <v>6070904190</v>
      </c>
      <c r="AE752" t="s">
        <v>1619</v>
      </c>
    </row>
    <row r="753" spans="1:31">
      <c r="A753">
        <v>524760</v>
      </c>
      <c r="B753" t="s">
        <v>1610</v>
      </c>
      <c r="C753" t="s">
        <v>1611</v>
      </c>
      <c r="D753" t="s">
        <v>1924</v>
      </c>
      <c r="E753">
        <v>11053176</v>
      </c>
      <c r="F753" t="s">
        <v>1924</v>
      </c>
      <c r="G753" t="s">
        <v>4756</v>
      </c>
      <c r="H753" t="s">
        <v>917</v>
      </c>
      <c r="I753" t="s">
        <v>1614</v>
      </c>
      <c r="L753" t="s">
        <v>4757</v>
      </c>
      <c r="M753">
        <v>3</v>
      </c>
      <c r="N753" t="s">
        <v>4758</v>
      </c>
      <c r="O753" t="s">
        <v>1624</v>
      </c>
      <c r="P753" t="s">
        <v>4759</v>
      </c>
      <c r="Q753">
        <v>124.263151</v>
      </c>
      <c r="R753">
        <v>0.585877</v>
      </c>
      <c r="S753" t="s">
        <v>2980</v>
      </c>
      <c r="T753" t="s">
        <v>131</v>
      </c>
      <c r="U753" t="s">
        <v>132</v>
      </c>
      <c r="V753">
        <v>1</v>
      </c>
      <c r="W753" t="s">
        <v>1627</v>
      </c>
      <c r="Z753" t="s">
        <v>1628</v>
      </c>
      <c r="AA753" t="s">
        <v>1629</v>
      </c>
      <c r="AB753">
        <v>0</v>
      </c>
      <c r="AC753" t="s">
        <v>1630</v>
      </c>
      <c r="AD753">
        <v>6070904193</v>
      </c>
      <c r="AE753" t="s">
        <v>1619</v>
      </c>
    </row>
    <row r="754" spans="1:31">
      <c r="A754">
        <v>524761</v>
      </c>
      <c r="B754" t="s">
        <v>1610</v>
      </c>
      <c r="C754" t="s">
        <v>1611</v>
      </c>
      <c r="D754" t="s">
        <v>1924</v>
      </c>
      <c r="E754">
        <v>11053176</v>
      </c>
      <c r="F754" t="s">
        <v>1924</v>
      </c>
      <c r="G754" t="s">
        <v>4760</v>
      </c>
      <c r="H754" t="s">
        <v>918</v>
      </c>
      <c r="I754" t="s">
        <v>1614</v>
      </c>
      <c r="L754" t="s">
        <v>4761</v>
      </c>
      <c r="M754">
        <v>3</v>
      </c>
      <c r="N754" t="s">
        <v>4762</v>
      </c>
      <c r="O754" t="s">
        <v>1624</v>
      </c>
      <c r="P754" t="s">
        <v>4763</v>
      </c>
      <c r="Q754">
        <v>124.278739</v>
      </c>
      <c r="R754">
        <v>0.606133</v>
      </c>
      <c r="S754" t="s">
        <v>1371</v>
      </c>
      <c r="T754" t="s">
        <v>131</v>
      </c>
      <c r="U754" t="s">
        <v>132</v>
      </c>
      <c r="V754">
        <v>1</v>
      </c>
      <c r="W754" t="s">
        <v>1627</v>
      </c>
      <c r="Z754" t="s">
        <v>1628</v>
      </c>
      <c r="AA754" t="s">
        <v>1629</v>
      </c>
      <c r="AB754">
        <v>0</v>
      </c>
      <c r="AC754" t="s">
        <v>1647</v>
      </c>
      <c r="AD754">
        <v>6070904199</v>
      </c>
      <c r="AE754" t="s">
        <v>1619</v>
      </c>
    </row>
    <row r="755" spans="1:31">
      <c r="A755">
        <v>524762</v>
      </c>
      <c r="B755" t="s">
        <v>1610</v>
      </c>
      <c r="C755" t="s">
        <v>1611</v>
      </c>
      <c r="D755" t="s">
        <v>1924</v>
      </c>
      <c r="E755">
        <v>11053154</v>
      </c>
      <c r="F755" t="s">
        <v>1924</v>
      </c>
      <c r="G755" t="s">
        <v>4764</v>
      </c>
      <c r="H755" t="s">
        <v>919</v>
      </c>
      <c r="I755" t="s">
        <v>1614</v>
      </c>
      <c r="L755" t="s">
        <v>4765</v>
      </c>
      <c r="M755">
        <v>3</v>
      </c>
      <c r="N755" t="s">
        <v>4766</v>
      </c>
      <c r="O755" t="s">
        <v>1624</v>
      </c>
      <c r="P755" t="s">
        <v>4767</v>
      </c>
      <c r="Q755">
        <v>124.287983</v>
      </c>
      <c r="R755">
        <v>0.5984</v>
      </c>
      <c r="S755" t="s">
        <v>3007</v>
      </c>
      <c r="T755" t="s">
        <v>136</v>
      </c>
      <c r="U755" t="s">
        <v>132</v>
      </c>
      <c r="V755">
        <v>1</v>
      </c>
      <c r="W755" t="s">
        <v>1627</v>
      </c>
      <c r="Z755" t="s">
        <v>1628</v>
      </c>
      <c r="AA755" t="s">
        <v>1629</v>
      </c>
      <c r="AB755">
        <v>0</v>
      </c>
      <c r="AC755" t="s">
        <v>1647</v>
      </c>
      <c r="AD755">
        <v>6070904202</v>
      </c>
      <c r="AE755" t="s">
        <v>1619</v>
      </c>
    </row>
    <row r="756" spans="1:31">
      <c r="A756">
        <v>524763</v>
      </c>
      <c r="B756" t="s">
        <v>1610</v>
      </c>
      <c r="C756" t="s">
        <v>1611</v>
      </c>
      <c r="D756" t="s">
        <v>1612</v>
      </c>
      <c r="E756">
        <v>11053185</v>
      </c>
      <c r="F756" t="s">
        <v>1612</v>
      </c>
      <c r="G756" t="s">
        <v>4768</v>
      </c>
      <c r="H756" t="s">
        <v>921</v>
      </c>
      <c r="I756" t="s">
        <v>1614</v>
      </c>
      <c r="L756" t="s">
        <v>4769</v>
      </c>
      <c r="M756">
        <v>3</v>
      </c>
      <c r="N756" t="s">
        <v>4770</v>
      </c>
      <c r="O756" t="s">
        <v>1624</v>
      </c>
      <c r="P756" t="s">
        <v>4771</v>
      </c>
      <c r="Q756">
        <v>123.24042</v>
      </c>
      <c r="R756">
        <v>0.93393</v>
      </c>
      <c r="S756" t="s">
        <v>920</v>
      </c>
      <c r="T756" t="s">
        <v>920</v>
      </c>
      <c r="U756" t="s">
        <v>4</v>
      </c>
      <c r="V756">
        <v>1</v>
      </c>
      <c r="W756" t="s">
        <v>1627</v>
      </c>
      <c r="Z756" t="s">
        <v>1628</v>
      </c>
      <c r="AA756" t="s">
        <v>1629</v>
      </c>
      <c r="AB756">
        <v>0</v>
      </c>
      <c r="AC756" t="s">
        <v>1765</v>
      </c>
      <c r="AD756">
        <v>6070877314</v>
      </c>
      <c r="AE756" t="s">
        <v>1619</v>
      </c>
    </row>
    <row r="757" spans="1:31">
      <c r="A757">
        <v>524764</v>
      </c>
      <c r="B757" t="s">
        <v>1610</v>
      </c>
      <c r="C757" t="s">
        <v>1611</v>
      </c>
      <c r="D757" t="s">
        <v>1648</v>
      </c>
      <c r="E757">
        <v>11053208</v>
      </c>
      <c r="F757" t="s">
        <v>1648</v>
      </c>
      <c r="G757" t="s">
        <v>4772</v>
      </c>
      <c r="H757" t="s">
        <v>922</v>
      </c>
      <c r="I757" t="s">
        <v>1614</v>
      </c>
      <c r="L757" t="s">
        <v>4773</v>
      </c>
      <c r="M757">
        <v>3</v>
      </c>
      <c r="N757" t="s">
        <v>4774</v>
      </c>
      <c r="O757" t="s">
        <v>1624</v>
      </c>
      <c r="P757" t="s">
        <v>4775</v>
      </c>
      <c r="Q757">
        <v>123.70187</v>
      </c>
      <c r="R757">
        <v>0.31591</v>
      </c>
      <c r="S757" t="s">
        <v>2124</v>
      </c>
      <c r="T757" t="s">
        <v>489</v>
      </c>
      <c r="U757" t="s">
        <v>22</v>
      </c>
      <c r="V757">
        <v>1</v>
      </c>
      <c r="W757" t="s">
        <v>1627</v>
      </c>
      <c r="Z757" t="s">
        <v>1628</v>
      </c>
      <c r="AA757" t="s">
        <v>1629</v>
      </c>
      <c r="AB757">
        <v>0</v>
      </c>
      <c r="AC757" t="s">
        <v>1630</v>
      </c>
      <c r="AD757">
        <v>6070897412</v>
      </c>
      <c r="AE757" t="s">
        <v>1619</v>
      </c>
    </row>
    <row r="758" spans="1:31">
      <c r="A758">
        <v>524765</v>
      </c>
      <c r="B758" t="s">
        <v>1610</v>
      </c>
      <c r="C758" t="s">
        <v>1611</v>
      </c>
      <c r="D758" t="s">
        <v>1648</v>
      </c>
      <c r="E758">
        <v>11053208</v>
      </c>
      <c r="F758" t="s">
        <v>1648</v>
      </c>
      <c r="G758" t="s">
        <v>4776</v>
      </c>
      <c r="H758" t="s">
        <v>923</v>
      </c>
      <c r="I758" t="s">
        <v>1614</v>
      </c>
      <c r="L758" t="s">
        <v>4777</v>
      </c>
      <c r="M758">
        <v>3</v>
      </c>
      <c r="N758" t="s">
        <v>4778</v>
      </c>
      <c r="O758" t="s">
        <v>1624</v>
      </c>
      <c r="P758" t="s">
        <v>4779</v>
      </c>
      <c r="Q758">
        <v>123.67574</v>
      </c>
      <c r="R758">
        <v>0.29994</v>
      </c>
      <c r="S758" t="s">
        <v>2124</v>
      </c>
      <c r="T758" t="s">
        <v>493</v>
      </c>
      <c r="U758" t="s">
        <v>22</v>
      </c>
      <c r="V758">
        <v>1</v>
      </c>
      <c r="W758" t="s">
        <v>1671</v>
      </c>
      <c r="Z758" t="s">
        <v>1836</v>
      </c>
      <c r="AA758" t="s">
        <v>1629</v>
      </c>
      <c r="AB758">
        <v>0</v>
      </c>
      <c r="AC758" t="s">
        <v>1630</v>
      </c>
      <c r="AD758">
        <v>6070897414</v>
      </c>
      <c r="AE758" t="s">
        <v>1619</v>
      </c>
    </row>
    <row r="759" spans="1:31">
      <c r="A759">
        <v>524766</v>
      </c>
      <c r="B759" t="s">
        <v>1610</v>
      </c>
      <c r="C759" t="s">
        <v>1611</v>
      </c>
      <c r="D759" t="s">
        <v>1648</v>
      </c>
      <c r="E759">
        <v>11053208</v>
      </c>
      <c r="F759" t="s">
        <v>1648</v>
      </c>
      <c r="G759" t="s">
        <v>4780</v>
      </c>
      <c r="H759" t="s">
        <v>924</v>
      </c>
      <c r="I759" t="s">
        <v>1614</v>
      </c>
      <c r="L759" t="s">
        <v>4781</v>
      </c>
      <c r="M759">
        <v>3</v>
      </c>
      <c r="N759" t="s">
        <v>4782</v>
      </c>
      <c r="O759" t="s">
        <v>1624</v>
      </c>
      <c r="P759" t="s">
        <v>4783</v>
      </c>
      <c r="Q759">
        <v>123.48374</v>
      </c>
      <c r="R759">
        <v>0.31674</v>
      </c>
      <c r="S759" t="s">
        <v>2124</v>
      </c>
      <c r="T759" t="s">
        <v>493</v>
      </c>
      <c r="U759" t="s">
        <v>22</v>
      </c>
      <c r="V759">
        <v>1</v>
      </c>
      <c r="W759" t="s">
        <v>1627</v>
      </c>
      <c r="Z759" t="s">
        <v>1628</v>
      </c>
      <c r="AA759" t="s">
        <v>1629</v>
      </c>
      <c r="AB759">
        <v>0</v>
      </c>
      <c r="AC759" t="s">
        <v>1630</v>
      </c>
      <c r="AD759">
        <v>6070897437</v>
      </c>
      <c r="AE759" t="s">
        <v>1619</v>
      </c>
    </row>
    <row r="760" spans="1:31">
      <c r="A760">
        <v>524770</v>
      </c>
      <c r="B760" t="s">
        <v>1610</v>
      </c>
      <c r="C760" t="s">
        <v>1611</v>
      </c>
      <c r="D760" t="s">
        <v>1612</v>
      </c>
      <c r="E760">
        <v>11053187</v>
      </c>
      <c r="F760" t="s">
        <v>1612</v>
      </c>
      <c r="G760" t="s">
        <v>4784</v>
      </c>
      <c r="H760" t="s">
        <v>926</v>
      </c>
      <c r="I760" t="s">
        <v>1614</v>
      </c>
      <c r="L760" t="s">
        <v>4785</v>
      </c>
      <c r="M760">
        <v>3</v>
      </c>
      <c r="N760" t="s">
        <v>4786</v>
      </c>
      <c r="O760" t="s">
        <v>1624</v>
      </c>
      <c r="P760" t="s">
        <v>4787</v>
      </c>
      <c r="Q760">
        <v>123.28637</v>
      </c>
      <c r="R760">
        <v>0.91117</v>
      </c>
      <c r="S760" t="s">
        <v>2124</v>
      </c>
      <c r="T760" t="s">
        <v>925</v>
      </c>
      <c r="U760" t="s">
        <v>4</v>
      </c>
      <c r="V760">
        <v>1</v>
      </c>
      <c r="W760" t="s">
        <v>1627</v>
      </c>
      <c r="Z760" t="s">
        <v>1628</v>
      </c>
      <c r="AA760" t="s">
        <v>1629</v>
      </c>
      <c r="AB760">
        <v>0</v>
      </c>
      <c r="AC760" t="s">
        <v>1647</v>
      </c>
      <c r="AD760">
        <v>6070877376</v>
      </c>
      <c r="AE760" t="s">
        <v>1619</v>
      </c>
    </row>
    <row r="761" spans="1:31">
      <c r="A761">
        <v>524771</v>
      </c>
      <c r="B761" t="s">
        <v>1610</v>
      </c>
      <c r="C761" t="s">
        <v>1611</v>
      </c>
      <c r="D761" t="s">
        <v>1612</v>
      </c>
      <c r="E761">
        <v>11053187</v>
      </c>
      <c r="F761" t="s">
        <v>1612</v>
      </c>
      <c r="G761" t="s">
        <v>4788</v>
      </c>
      <c r="H761" t="s">
        <v>927</v>
      </c>
      <c r="I761" t="s">
        <v>1720</v>
      </c>
      <c r="L761" t="s">
        <v>4789</v>
      </c>
      <c r="M761">
        <v>3</v>
      </c>
      <c r="N761" t="s">
        <v>4790</v>
      </c>
      <c r="O761" t="s">
        <v>1617</v>
      </c>
      <c r="P761" t="s">
        <v>4791</v>
      </c>
      <c r="Q761">
        <v>123.3059</v>
      </c>
      <c r="R761">
        <v>0.90747</v>
      </c>
      <c r="S761" t="s">
        <v>2124</v>
      </c>
      <c r="T761" t="s">
        <v>429</v>
      </c>
      <c r="U761" t="s">
        <v>4</v>
      </c>
      <c r="V761">
        <v>1</v>
      </c>
      <c r="W761" t="s">
        <v>1627</v>
      </c>
      <c r="Z761" t="s">
        <v>1628</v>
      </c>
      <c r="AA761" t="s">
        <v>1629</v>
      </c>
      <c r="AB761">
        <v>0</v>
      </c>
      <c r="AC761" t="s">
        <v>1647</v>
      </c>
      <c r="AD761">
        <v>6553181121</v>
      </c>
      <c r="AE761" t="s">
        <v>1619</v>
      </c>
    </row>
    <row r="762" spans="1:31">
      <c r="A762">
        <v>524772</v>
      </c>
      <c r="B762" t="s">
        <v>1610</v>
      </c>
      <c r="C762" t="s">
        <v>1611</v>
      </c>
      <c r="D762" t="s">
        <v>1612</v>
      </c>
      <c r="E762">
        <v>11053187</v>
      </c>
      <c r="F762" t="s">
        <v>1612</v>
      </c>
      <c r="G762" t="s">
        <v>4792</v>
      </c>
      <c r="H762" t="s">
        <v>928</v>
      </c>
      <c r="I762" t="s">
        <v>1614</v>
      </c>
      <c r="L762" t="s">
        <v>4793</v>
      </c>
      <c r="M762">
        <v>3</v>
      </c>
      <c r="N762" t="s">
        <v>4794</v>
      </c>
      <c r="O762" t="s">
        <v>1624</v>
      </c>
      <c r="P762" t="s">
        <v>4795</v>
      </c>
      <c r="Q762">
        <v>123.30728</v>
      </c>
      <c r="R762">
        <v>0.90253</v>
      </c>
      <c r="S762" t="s">
        <v>2124</v>
      </c>
      <c r="T762" t="s">
        <v>429</v>
      </c>
      <c r="U762" t="s">
        <v>4</v>
      </c>
      <c r="V762">
        <v>1</v>
      </c>
      <c r="W762" t="s">
        <v>1627</v>
      </c>
      <c r="Z762" t="s">
        <v>1628</v>
      </c>
      <c r="AA762" t="s">
        <v>1629</v>
      </c>
      <c r="AB762">
        <v>0</v>
      </c>
      <c r="AC762" t="s">
        <v>1630</v>
      </c>
      <c r="AD762">
        <v>6070877383</v>
      </c>
      <c r="AE762" t="s">
        <v>1619</v>
      </c>
    </row>
    <row r="763" spans="1:31">
      <c r="A763">
        <v>524773</v>
      </c>
      <c r="B763" t="s">
        <v>1610</v>
      </c>
      <c r="C763" t="s">
        <v>1611</v>
      </c>
      <c r="D763" t="s">
        <v>1612</v>
      </c>
      <c r="E763">
        <v>11053187</v>
      </c>
      <c r="F763" t="s">
        <v>1612</v>
      </c>
      <c r="G763" t="s">
        <v>4796</v>
      </c>
      <c r="H763" t="s">
        <v>929</v>
      </c>
      <c r="I763" t="s">
        <v>1614</v>
      </c>
      <c r="L763" t="s">
        <v>4797</v>
      </c>
      <c r="M763">
        <v>3</v>
      </c>
      <c r="N763" t="s">
        <v>4798</v>
      </c>
      <c r="O763" t="s">
        <v>1624</v>
      </c>
      <c r="P763" t="s">
        <v>4799</v>
      </c>
      <c r="Q763">
        <v>123.31335</v>
      </c>
      <c r="R763">
        <v>0.89207</v>
      </c>
      <c r="S763" t="s">
        <v>2124</v>
      </c>
      <c r="T763" t="s">
        <v>433</v>
      </c>
      <c r="U763" t="s">
        <v>4</v>
      </c>
      <c r="V763">
        <v>1</v>
      </c>
      <c r="W763" t="s">
        <v>1627</v>
      </c>
      <c r="Z763" t="s">
        <v>1628</v>
      </c>
      <c r="AA763" t="s">
        <v>1629</v>
      </c>
      <c r="AB763">
        <v>0</v>
      </c>
      <c r="AC763" t="s">
        <v>1647</v>
      </c>
      <c r="AD763">
        <v>6070877385</v>
      </c>
      <c r="AE763" t="s">
        <v>1619</v>
      </c>
    </row>
    <row r="764" spans="1:31">
      <c r="A764">
        <v>524793</v>
      </c>
      <c r="B764" t="s">
        <v>1610</v>
      </c>
      <c r="C764" t="s">
        <v>1611</v>
      </c>
      <c r="D764" t="s">
        <v>2052</v>
      </c>
      <c r="E764">
        <v>11053142</v>
      </c>
      <c r="F764" t="s">
        <v>2052</v>
      </c>
      <c r="G764" t="s">
        <v>4800</v>
      </c>
      <c r="H764" t="s">
        <v>930</v>
      </c>
      <c r="I764" t="s">
        <v>1614</v>
      </c>
      <c r="L764" t="s">
        <v>4801</v>
      </c>
      <c r="M764">
        <v>3</v>
      </c>
      <c r="N764" t="s">
        <v>4802</v>
      </c>
      <c r="O764" t="s">
        <v>1624</v>
      </c>
      <c r="P764" t="s">
        <v>4803</v>
      </c>
      <c r="Q764">
        <v>124.33586</v>
      </c>
      <c r="R764">
        <v>1.09188</v>
      </c>
      <c r="S764" t="s">
        <v>2262</v>
      </c>
      <c r="T764" t="s">
        <v>342</v>
      </c>
      <c r="U764" t="s">
        <v>39</v>
      </c>
      <c r="V764">
        <v>1</v>
      </c>
      <c r="W764" t="s">
        <v>1627</v>
      </c>
      <c r="Z764" t="s">
        <v>1628</v>
      </c>
      <c r="AA764" t="s">
        <v>1629</v>
      </c>
      <c r="AB764">
        <v>0</v>
      </c>
      <c r="AC764" t="s">
        <v>1647</v>
      </c>
      <c r="AD764">
        <v>6070824221</v>
      </c>
      <c r="AE764" t="s">
        <v>1619</v>
      </c>
    </row>
    <row r="765" spans="1:31">
      <c r="A765">
        <v>524794</v>
      </c>
      <c r="B765" t="s">
        <v>1610</v>
      </c>
      <c r="C765" t="s">
        <v>1611</v>
      </c>
      <c r="D765" t="s">
        <v>1648</v>
      </c>
      <c r="E765">
        <v>11053208</v>
      </c>
      <c r="F765" t="s">
        <v>1648</v>
      </c>
      <c r="G765" t="s">
        <v>4804</v>
      </c>
      <c r="H765" t="s">
        <v>931</v>
      </c>
      <c r="I765" t="s">
        <v>1614</v>
      </c>
      <c r="L765" t="s">
        <v>4805</v>
      </c>
      <c r="M765">
        <v>3</v>
      </c>
      <c r="N765" t="s">
        <v>4806</v>
      </c>
      <c r="O765" t="s">
        <v>1624</v>
      </c>
      <c r="P765" t="s">
        <v>4807</v>
      </c>
      <c r="Q765">
        <v>123.75856</v>
      </c>
      <c r="R765">
        <v>0.3187</v>
      </c>
      <c r="S765" t="s">
        <v>2124</v>
      </c>
      <c r="T765" t="s">
        <v>489</v>
      </c>
      <c r="U765" t="s">
        <v>22</v>
      </c>
      <c r="V765">
        <v>1</v>
      </c>
      <c r="W765" t="s">
        <v>1627</v>
      </c>
      <c r="Z765" t="s">
        <v>1628</v>
      </c>
      <c r="AA765" t="s">
        <v>1629</v>
      </c>
      <c r="AB765">
        <v>0</v>
      </c>
      <c r="AC765" t="s">
        <v>1630</v>
      </c>
      <c r="AD765">
        <v>6070897357</v>
      </c>
      <c r="AE765" t="s">
        <v>1619</v>
      </c>
    </row>
    <row r="766" spans="1:31">
      <c r="A766">
        <v>524795</v>
      </c>
      <c r="B766" t="s">
        <v>1610</v>
      </c>
      <c r="C766" t="s">
        <v>1611</v>
      </c>
      <c r="D766" t="s">
        <v>1648</v>
      </c>
      <c r="E766">
        <v>11053208</v>
      </c>
      <c r="F766" t="s">
        <v>1648</v>
      </c>
      <c r="G766" t="s">
        <v>4808</v>
      </c>
      <c r="H766" t="s">
        <v>932</v>
      </c>
      <c r="I766" t="s">
        <v>1614</v>
      </c>
      <c r="L766" t="s">
        <v>4809</v>
      </c>
      <c r="M766">
        <v>3</v>
      </c>
      <c r="N766" t="s">
        <v>4810</v>
      </c>
      <c r="O766" t="s">
        <v>1624</v>
      </c>
      <c r="P766" t="s">
        <v>4811</v>
      </c>
      <c r="Q766">
        <v>123.73436</v>
      </c>
      <c r="R766">
        <v>0.32444</v>
      </c>
      <c r="S766" t="s">
        <v>2124</v>
      </c>
      <c r="T766" t="s">
        <v>489</v>
      </c>
      <c r="U766" t="s">
        <v>22</v>
      </c>
      <c r="V766">
        <v>1</v>
      </c>
      <c r="W766" t="s">
        <v>1627</v>
      </c>
      <c r="Z766" t="s">
        <v>1628</v>
      </c>
      <c r="AA766" t="s">
        <v>1629</v>
      </c>
      <c r="AB766">
        <v>0</v>
      </c>
      <c r="AC766" t="s">
        <v>1630</v>
      </c>
      <c r="AD766">
        <v>6070897359</v>
      </c>
      <c r="AE766" t="s">
        <v>1619</v>
      </c>
    </row>
    <row r="767" spans="1:31">
      <c r="A767">
        <v>524796</v>
      </c>
      <c r="B767" t="s">
        <v>1610</v>
      </c>
      <c r="C767" t="s">
        <v>1611</v>
      </c>
      <c r="D767" t="s">
        <v>2052</v>
      </c>
      <c r="E767">
        <v>11053142</v>
      </c>
      <c r="F767" t="s">
        <v>2052</v>
      </c>
      <c r="G767" t="s">
        <v>4812</v>
      </c>
      <c r="H767" t="s">
        <v>933</v>
      </c>
      <c r="I767" t="s">
        <v>1614</v>
      </c>
      <c r="L767" t="s">
        <v>4813</v>
      </c>
      <c r="M767">
        <v>3</v>
      </c>
      <c r="N767" t="s">
        <v>4814</v>
      </c>
      <c r="O767" t="s">
        <v>1624</v>
      </c>
      <c r="P767" t="s">
        <v>4815</v>
      </c>
      <c r="Q767">
        <v>124.28497</v>
      </c>
      <c r="R767">
        <v>0.99716</v>
      </c>
      <c r="S767" t="s">
        <v>2262</v>
      </c>
      <c r="T767" t="s">
        <v>497</v>
      </c>
      <c r="U767" t="s">
        <v>101</v>
      </c>
      <c r="V767">
        <v>1</v>
      </c>
      <c r="W767" t="s">
        <v>1627</v>
      </c>
      <c r="Z767" t="s">
        <v>1628</v>
      </c>
      <c r="AA767" t="s">
        <v>1629</v>
      </c>
      <c r="AB767">
        <v>0</v>
      </c>
      <c r="AC767" t="s">
        <v>1630</v>
      </c>
      <c r="AD767">
        <v>6070824239</v>
      </c>
      <c r="AE767" t="s">
        <v>1619</v>
      </c>
    </row>
    <row r="768" spans="1:31">
      <c r="A768">
        <v>524797</v>
      </c>
      <c r="B768" t="s">
        <v>1610</v>
      </c>
      <c r="C768" t="s">
        <v>1611</v>
      </c>
      <c r="D768" t="s">
        <v>2052</v>
      </c>
      <c r="E768">
        <v>11053142</v>
      </c>
      <c r="F768" t="s">
        <v>2052</v>
      </c>
      <c r="G768" t="s">
        <v>4816</v>
      </c>
      <c r="H768" t="s">
        <v>934</v>
      </c>
      <c r="I768" t="s">
        <v>1614</v>
      </c>
      <c r="L768" t="s">
        <v>4817</v>
      </c>
      <c r="M768">
        <v>3</v>
      </c>
      <c r="N768" t="s">
        <v>4818</v>
      </c>
      <c r="O768" t="s">
        <v>1624</v>
      </c>
      <c r="P768" t="s">
        <v>4819</v>
      </c>
      <c r="Q768">
        <v>124.28975</v>
      </c>
      <c r="R768">
        <v>0.99928</v>
      </c>
      <c r="S768" t="s">
        <v>2262</v>
      </c>
      <c r="T768" t="s">
        <v>497</v>
      </c>
      <c r="U768" t="s">
        <v>101</v>
      </c>
      <c r="V768">
        <v>1</v>
      </c>
      <c r="W768" t="s">
        <v>1627</v>
      </c>
      <c r="Z768" t="s">
        <v>1628</v>
      </c>
      <c r="AA768" t="s">
        <v>1629</v>
      </c>
      <c r="AB768">
        <v>0</v>
      </c>
      <c r="AC768" t="s">
        <v>1630</v>
      </c>
      <c r="AD768">
        <v>6070824242</v>
      </c>
      <c r="AE768" t="s">
        <v>1619</v>
      </c>
    </row>
    <row r="769" spans="1:31">
      <c r="A769">
        <v>524798</v>
      </c>
      <c r="B769" t="s">
        <v>1610</v>
      </c>
      <c r="C769" t="s">
        <v>1611</v>
      </c>
      <c r="D769" t="s">
        <v>2052</v>
      </c>
      <c r="E769">
        <v>11053142</v>
      </c>
      <c r="F769" t="s">
        <v>2052</v>
      </c>
      <c r="G769" t="s">
        <v>4820</v>
      </c>
      <c r="H769" t="s">
        <v>935</v>
      </c>
      <c r="I769" t="s">
        <v>1614</v>
      </c>
      <c r="L769" t="s">
        <v>4821</v>
      </c>
      <c r="M769">
        <v>3</v>
      </c>
      <c r="N769" t="s">
        <v>4822</v>
      </c>
      <c r="O769" t="s">
        <v>1624</v>
      </c>
      <c r="P769" t="s">
        <v>4823</v>
      </c>
      <c r="Q769">
        <v>124.10612</v>
      </c>
      <c r="R769">
        <v>0.91642</v>
      </c>
      <c r="S769" t="s">
        <v>2262</v>
      </c>
      <c r="T769" t="s">
        <v>342</v>
      </c>
      <c r="U769" t="s">
        <v>39</v>
      </c>
      <c r="V769">
        <v>1</v>
      </c>
      <c r="W769" t="s">
        <v>1627</v>
      </c>
      <c r="Z769" t="s">
        <v>1628</v>
      </c>
      <c r="AA769" t="s">
        <v>1629</v>
      </c>
      <c r="AB769">
        <v>0</v>
      </c>
      <c r="AC769" t="s">
        <v>1647</v>
      </c>
      <c r="AD769">
        <v>6070824286</v>
      </c>
      <c r="AE769" t="s">
        <v>1619</v>
      </c>
    </row>
    <row r="770" spans="1:31">
      <c r="A770">
        <v>524799</v>
      </c>
      <c r="B770" t="s">
        <v>1610</v>
      </c>
      <c r="C770" t="s">
        <v>1611</v>
      </c>
      <c r="D770" t="s">
        <v>2052</v>
      </c>
      <c r="E770">
        <v>11053142</v>
      </c>
      <c r="F770" t="s">
        <v>2052</v>
      </c>
      <c r="G770" t="s">
        <v>4824</v>
      </c>
      <c r="H770" t="s">
        <v>936</v>
      </c>
      <c r="I770" t="s">
        <v>1614</v>
      </c>
      <c r="L770" t="s">
        <v>4825</v>
      </c>
      <c r="M770">
        <v>3</v>
      </c>
      <c r="N770" t="s">
        <v>4826</v>
      </c>
      <c r="O770" t="s">
        <v>1624</v>
      </c>
      <c r="P770" t="s">
        <v>4827</v>
      </c>
      <c r="Q770">
        <v>124.11449</v>
      </c>
      <c r="R770">
        <v>0.91789</v>
      </c>
      <c r="S770" t="s">
        <v>2262</v>
      </c>
      <c r="T770" t="s">
        <v>342</v>
      </c>
      <c r="U770" t="s">
        <v>39</v>
      </c>
      <c r="V770">
        <v>1</v>
      </c>
      <c r="W770" t="s">
        <v>1627</v>
      </c>
      <c r="Z770" t="s">
        <v>1628</v>
      </c>
      <c r="AA770" t="s">
        <v>1629</v>
      </c>
      <c r="AB770">
        <v>0</v>
      </c>
      <c r="AC770" t="s">
        <v>1630</v>
      </c>
      <c r="AD770">
        <v>6070824290</v>
      </c>
      <c r="AE770" t="s">
        <v>1619</v>
      </c>
    </row>
    <row r="771" spans="1:31">
      <c r="A771">
        <v>524800</v>
      </c>
      <c r="B771" t="s">
        <v>1610</v>
      </c>
      <c r="C771" t="s">
        <v>1611</v>
      </c>
      <c r="D771" t="s">
        <v>2052</v>
      </c>
      <c r="E771">
        <v>11053142</v>
      </c>
      <c r="F771" t="s">
        <v>2052</v>
      </c>
      <c r="G771" t="s">
        <v>4828</v>
      </c>
      <c r="H771" t="s">
        <v>937</v>
      </c>
      <c r="I771" t="s">
        <v>1614</v>
      </c>
      <c r="L771" t="s">
        <v>4829</v>
      </c>
      <c r="M771">
        <v>3</v>
      </c>
      <c r="N771" t="s">
        <v>4830</v>
      </c>
      <c r="O771" t="s">
        <v>1624</v>
      </c>
      <c r="P771" t="s">
        <v>4831</v>
      </c>
      <c r="Q771">
        <v>124.09523</v>
      </c>
      <c r="R771">
        <v>0.91984</v>
      </c>
      <c r="S771" t="s">
        <v>2262</v>
      </c>
      <c r="T771" t="s">
        <v>226</v>
      </c>
      <c r="U771" t="s">
        <v>101</v>
      </c>
      <c r="V771">
        <v>1</v>
      </c>
      <c r="W771" t="s">
        <v>1627</v>
      </c>
      <c r="Z771" t="s">
        <v>1628</v>
      </c>
      <c r="AA771" t="s">
        <v>1629</v>
      </c>
      <c r="AB771">
        <v>0</v>
      </c>
      <c r="AC771" t="s">
        <v>1630</v>
      </c>
      <c r="AD771">
        <v>6070824292</v>
      </c>
      <c r="AE771" t="s">
        <v>1619</v>
      </c>
    </row>
    <row r="772" spans="1:31">
      <c r="A772">
        <v>524801</v>
      </c>
      <c r="B772" t="s">
        <v>1610</v>
      </c>
      <c r="C772" t="s">
        <v>1611</v>
      </c>
      <c r="D772" t="s">
        <v>1648</v>
      </c>
      <c r="E772">
        <v>11053208</v>
      </c>
      <c r="F772" t="s">
        <v>1648</v>
      </c>
      <c r="G772" t="s">
        <v>4832</v>
      </c>
      <c r="H772" t="s">
        <v>938</v>
      </c>
      <c r="I772" t="s">
        <v>1720</v>
      </c>
      <c r="L772" t="s">
        <v>4833</v>
      </c>
      <c r="M772">
        <v>3</v>
      </c>
      <c r="N772" t="s">
        <v>4834</v>
      </c>
      <c r="O772" t="s">
        <v>1617</v>
      </c>
      <c r="P772" t="s">
        <v>4835</v>
      </c>
      <c r="Q772">
        <v>123.91107</v>
      </c>
      <c r="R772">
        <v>0.35078</v>
      </c>
      <c r="S772" t="s">
        <v>2124</v>
      </c>
      <c r="T772" t="s">
        <v>46</v>
      </c>
      <c r="U772" t="s">
        <v>22</v>
      </c>
      <c r="V772">
        <v>1</v>
      </c>
      <c r="W772" t="s">
        <v>1671</v>
      </c>
      <c r="Z772" t="s">
        <v>1836</v>
      </c>
      <c r="AA772" t="s">
        <v>1629</v>
      </c>
      <c r="AB772">
        <v>0</v>
      </c>
      <c r="AC772" t="s">
        <v>1647</v>
      </c>
      <c r="AD772">
        <v>6080420150</v>
      </c>
      <c r="AE772" t="s">
        <v>1619</v>
      </c>
    </row>
    <row r="773" spans="1:31">
      <c r="A773">
        <v>524802</v>
      </c>
      <c r="B773" t="s">
        <v>1610</v>
      </c>
      <c r="C773" t="s">
        <v>1611</v>
      </c>
      <c r="D773" t="s">
        <v>1648</v>
      </c>
      <c r="E773">
        <v>11053208</v>
      </c>
      <c r="F773" t="s">
        <v>1648</v>
      </c>
      <c r="G773" t="s">
        <v>4836</v>
      </c>
      <c r="H773" t="s">
        <v>939</v>
      </c>
      <c r="I773" t="s">
        <v>1720</v>
      </c>
      <c r="L773" t="s">
        <v>4837</v>
      </c>
      <c r="M773">
        <v>3</v>
      </c>
      <c r="N773" t="s">
        <v>4838</v>
      </c>
      <c r="O773" t="s">
        <v>1617</v>
      </c>
      <c r="P773" t="s">
        <v>4839</v>
      </c>
      <c r="Q773">
        <v>123.88297</v>
      </c>
      <c r="R773">
        <v>0.35289</v>
      </c>
      <c r="S773" t="s">
        <v>2124</v>
      </c>
      <c r="T773" t="s">
        <v>472</v>
      </c>
      <c r="U773" t="s">
        <v>22</v>
      </c>
      <c r="V773">
        <v>1</v>
      </c>
      <c r="W773" t="s">
        <v>1627</v>
      </c>
      <c r="Z773" t="s">
        <v>1628</v>
      </c>
      <c r="AA773" t="s">
        <v>1629</v>
      </c>
      <c r="AB773">
        <v>0</v>
      </c>
      <c r="AC773" t="s">
        <v>1630</v>
      </c>
      <c r="AD773">
        <v>6080434567</v>
      </c>
      <c r="AE773" t="s">
        <v>1619</v>
      </c>
    </row>
    <row r="774" spans="1:31">
      <c r="A774">
        <v>524803</v>
      </c>
      <c r="B774" t="s">
        <v>1610</v>
      </c>
      <c r="C774" t="s">
        <v>1611</v>
      </c>
      <c r="D774" t="s">
        <v>1648</v>
      </c>
      <c r="E774">
        <v>11053208</v>
      </c>
      <c r="F774" t="s">
        <v>1648</v>
      </c>
      <c r="G774" t="s">
        <v>4840</v>
      </c>
      <c r="H774" t="s">
        <v>940</v>
      </c>
      <c r="I774" t="s">
        <v>1614</v>
      </c>
      <c r="L774" t="s">
        <v>4841</v>
      </c>
      <c r="M774">
        <v>3</v>
      </c>
      <c r="N774" t="s">
        <v>4842</v>
      </c>
      <c r="O774" t="s">
        <v>1624</v>
      </c>
      <c r="P774" t="s">
        <v>4843</v>
      </c>
      <c r="Q774">
        <v>123.8214</v>
      </c>
      <c r="R774">
        <v>0.33851</v>
      </c>
      <c r="S774" t="s">
        <v>2124</v>
      </c>
      <c r="T774" t="s">
        <v>472</v>
      </c>
      <c r="U774" t="s">
        <v>22</v>
      </c>
      <c r="V774">
        <v>1</v>
      </c>
      <c r="W774" t="s">
        <v>1627</v>
      </c>
      <c r="Z774" t="s">
        <v>1628</v>
      </c>
      <c r="AA774" t="s">
        <v>1629</v>
      </c>
      <c r="AB774">
        <v>0</v>
      </c>
      <c r="AC774" t="s">
        <v>1630</v>
      </c>
      <c r="AD774">
        <v>6070897405</v>
      </c>
      <c r="AE774" t="s">
        <v>1619</v>
      </c>
    </row>
    <row r="775" spans="1:31">
      <c r="A775">
        <v>524804</v>
      </c>
      <c r="B775" t="s">
        <v>1610</v>
      </c>
      <c r="C775" t="s">
        <v>1611</v>
      </c>
      <c r="D775" t="s">
        <v>1648</v>
      </c>
      <c r="E775">
        <v>11053208</v>
      </c>
      <c r="F775" t="s">
        <v>1648</v>
      </c>
      <c r="G775" t="s">
        <v>4844</v>
      </c>
      <c r="H775" t="s">
        <v>941</v>
      </c>
      <c r="I775" t="s">
        <v>1614</v>
      </c>
      <c r="L775" t="s">
        <v>4845</v>
      </c>
      <c r="M775">
        <v>3</v>
      </c>
      <c r="N775" t="s">
        <v>4846</v>
      </c>
      <c r="O775" t="s">
        <v>1624</v>
      </c>
      <c r="P775" t="s">
        <v>4847</v>
      </c>
      <c r="Q775">
        <v>123.79274</v>
      </c>
      <c r="R775">
        <v>0.3196</v>
      </c>
      <c r="S775" t="s">
        <v>2124</v>
      </c>
      <c r="T775" t="s">
        <v>472</v>
      </c>
      <c r="U775" t="s">
        <v>22</v>
      </c>
      <c r="V775">
        <v>1</v>
      </c>
      <c r="W775" t="s">
        <v>1627</v>
      </c>
      <c r="Z775" t="s">
        <v>1628</v>
      </c>
      <c r="AA775" t="s">
        <v>1629</v>
      </c>
      <c r="AB775">
        <v>0</v>
      </c>
      <c r="AC775" t="s">
        <v>1630</v>
      </c>
      <c r="AD775">
        <v>6070897408</v>
      </c>
      <c r="AE775" t="s">
        <v>1619</v>
      </c>
    </row>
    <row r="776" spans="1:31">
      <c r="A776">
        <v>525350</v>
      </c>
      <c r="B776" t="s">
        <v>1610</v>
      </c>
      <c r="C776" t="s">
        <v>1611</v>
      </c>
      <c r="D776" t="s">
        <v>2052</v>
      </c>
      <c r="E776">
        <v>11053138</v>
      </c>
      <c r="F776" t="s">
        <v>2052</v>
      </c>
      <c r="G776" t="s">
        <v>4848</v>
      </c>
      <c r="H776" t="s">
        <v>943</v>
      </c>
      <c r="I776" t="s">
        <v>1614</v>
      </c>
      <c r="L776" t="s">
        <v>4849</v>
      </c>
      <c r="M776">
        <v>3</v>
      </c>
      <c r="N776" t="s">
        <v>4850</v>
      </c>
      <c r="O776" t="s">
        <v>1617</v>
      </c>
      <c r="P776" t="s">
        <v>4851</v>
      </c>
      <c r="Q776">
        <v>124.067906</v>
      </c>
      <c r="R776">
        <v>0.805305</v>
      </c>
      <c r="S776" t="s">
        <v>1948</v>
      </c>
      <c r="T776" t="s">
        <v>942</v>
      </c>
      <c r="U776" t="s">
        <v>173</v>
      </c>
      <c r="W776" t="s">
        <v>1671</v>
      </c>
      <c r="Z776" t="s">
        <v>1628</v>
      </c>
      <c r="AA776" t="s">
        <v>1629</v>
      </c>
      <c r="AC776" t="s">
        <v>1647</v>
      </c>
      <c r="AD776">
        <v>6070826133</v>
      </c>
      <c r="AE776" t="s">
        <v>1619</v>
      </c>
    </row>
    <row r="777" spans="1:31">
      <c r="A777">
        <v>525355</v>
      </c>
      <c r="B777" t="s">
        <v>1610</v>
      </c>
      <c r="C777" t="s">
        <v>1611</v>
      </c>
      <c r="D777" t="s">
        <v>1924</v>
      </c>
      <c r="E777">
        <v>11053151</v>
      </c>
      <c r="F777" t="s">
        <v>1924</v>
      </c>
      <c r="G777" t="s">
        <v>4852</v>
      </c>
      <c r="H777" t="s">
        <v>944</v>
      </c>
      <c r="I777" t="s">
        <v>1614</v>
      </c>
      <c r="L777" t="s">
        <v>4853</v>
      </c>
      <c r="M777">
        <v>3</v>
      </c>
      <c r="N777" t="s">
        <v>4854</v>
      </c>
      <c r="O777" t="s">
        <v>2978</v>
      </c>
      <c r="P777" t="s">
        <v>4855</v>
      </c>
      <c r="Q777">
        <v>124.2707</v>
      </c>
      <c r="R777">
        <v>0.6713</v>
      </c>
      <c r="S777" t="s">
        <v>4856</v>
      </c>
      <c r="T777" t="s">
        <v>131</v>
      </c>
      <c r="U777" t="s">
        <v>131</v>
      </c>
      <c r="V777">
        <v>1</v>
      </c>
      <c r="W777" t="s">
        <v>1627</v>
      </c>
      <c r="Z777" t="s">
        <v>1628</v>
      </c>
      <c r="AA777" t="s">
        <v>1629</v>
      </c>
      <c r="AB777">
        <v>0</v>
      </c>
      <c r="AC777" t="s">
        <v>1647</v>
      </c>
      <c r="AD777">
        <v>6193762855</v>
      </c>
      <c r="AE777" t="s">
        <v>1619</v>
      </c>
    </row>
    <row r="778" spans="1:31">
      <c r="A778">
        <v>525676</v>
      </c>
      <c r="B778" t="s">
        <v>1610</v>
      </c>
      <c r="C778" t="s">
        <v>1611</v>
      </c>
      <c r="D778" t="s">
        <v>2052</v>
      </c>
      <c r="E778">
        <v>11053132</v>
      </c>
      <c r="F778" t="s">
        <v>2052</v>
      </c>
      <c r="G778" t="s">
        <v>4857</v>
      </c>
      <c r="H778" t="s">
        <v>945</v>
      </c>
      <c r="I778" t="s">
        <v>1614</v>
      </c>
      <c r="L778" t="s">
        <v>4858</v>
      </c>
      <c r="M778">
        <v>3</v>
      </c>
      <c r="N778" t="s">
        <v>4859</v>
      </c>
      <c r="O778" t="s">
        <v>1624</v>
      </c>
      <c r="P778" t="s">
        <v>4860</v>
      </c>
      <c r="Q778">
        <v>124.02593</v>
      </c>
      <c r="R778">
        <v>0.86931</v>
      </c>
      <c r="S778" t="s">
        <v>2262</v>
      </c>
      <c r="T778" t="s">
        <v>324</v>
      </c>
      <c r="U778" t="s">
        <v>101</v>
      </c>
      <c r="V778">
        <v>1</v>
      </c>
      <c r="W778" t="s">
        <v>1627</v>
      </c>
      <c r="Z778" t="s">
        <v>1628</v>
      </c>
      <c r="AA778" t="s">
        <v>1629</v>
      </c>
      <c r="AB778">
        <v>0</v>
      </c>
      <c r="AC778" t="s">
        <v>1647</v>
      </c>
      <c r="AD778">
        <v>6070825981</v>
      </c>
      <c r="AE778" t="s">
        <v>1619</v>
      </c>
    </row>
    <row r="779" spans="1:31">
      <c r="A779">
        <v>525678</v>
      </c>
      <c r="B779" t="s">
        <v>1610</v>
      </c>
      <c r="C779" t="s">
        <v>1611</v>
      </c>
      <c r="D779" t="s">
        <v>2066</v>
      </c>
      <c r="E779">
        <v>11053174</v>
      </c>
      <c r="F779" t="s">
        <v>2066</v>
      </c>
      <c r="G779" t="s">
        <v>4861</v>
      </c>
      <c r="H779" t="s">
        <v>946</v>
      </c>
      <c r="I779" t="s">
        <v>1614</v>
      </c>
      <c r="L779" t="s">
        <v>4862</v>
      </c>
      <c r="M779">
        <v>3</v>
      </c>
      <c r="N779" t="s">
        <v>4863</v>
      </c>
      <c r="O779" t="s">
        <v>1624</v>
      </c>
      <c r="P779" t="s">
        <v>4864</v>
      </c>
      <c r="Q779">
        <v>124.08915</v>
      </c>
      <c r="R779">
        <v>0.61053</v>
      </c>
      <c r="S779" t="s">
        <v>2262</v>
      </c>
      <c r="T779" t="s">
        <v>131</v>
      </c>
      <c r="U779" t="s">
        <v>131</v>
      </c>
      <c r="V779">
        <v>1</v>
      </c>
      <c r="W779" t="s">
        <v>1627</v>
      </c>
      <c r="Z779" t="s">
        <v>1628</v>
      </c>
      <c r="AA779" t="s">
        <v>1629</v>
      </c>
      <c r="AB779">
        <v>0</v>
      </c>
      <c r="AC779" t="s">
        <v>1647</v>
      </c>
      <c r="AD779">
        <v>6070820527</v>
      </c>
      <c r="AE779" t="s">
        <v>1619</v>
      </c>
    </row>
    <row r="780" spans="1:31">
      <c r="A780">
        <v>525724</v>
      </c>
      <c r="B780" t="s">
        <v>1610</v>
      </c>
      <c r="C780" t="s">
        <v>1611</v>
      </c>
      <c r="D780" t="s">
        <v>2066</v>
      </c>
      <c r="E780">
        <v>11053174</v>
      </c>
      <c r="F780" t="s">
        <v>2066</v>
      </c>
      <c r="G780" t="s">
        <v>4865</v>
      </c>
      <c r="H780" t="s">
        <v>947</v>
      </c>
      <c r="I780" t="s">
        <v>1614</v>
      </c>
      <c r="L780" t="s">
        <v>4866</v>
      </c>
      <c r="M780">
        <v>3</v>
      </c>
      <c r="N780" t="s">
        <v>4867</v>
      </c>
      <c r="O780" t="s">
        <v>1624</v>
      </c>
      <c r="P780" t="s">
        <v>4868</v>
      </c>
      <c r="Q780">
        <v>124.193845</v>
      </c>
      <c r="R780">
        <v>0.653544</v>
      </c>
      <c r="S780" t="s">
        <v>2262</v>
      </c>
      <c r="T780" t="s">
        <v>131</v>
      </c>
      <c r="U780" t="s">
        <v>131</v>
      </c>
      <c r="V780">
        <v>1</v>
      </c>
      <c r="W780" t="s">
        <v>1627</v>
      </c>
      <c r="Z780" t="s">
        <v>1628</v>
      </c>
      <c r="AA780" t="s">
        <v>1629</v>
      </c>
      <c r="AB780">
        <v>0</v>
      </c>
      <c r="AC780" t="s">
        <v>1647</v>
      </c>
      <c r="AD780">
        <v>6070819887</v>
      </c>
      <c r="AE780" t="s">
        <v>1619</v>
      </c>
    </row>
    <row r="781" spans="1:31">
      <c r="A781">
        <v>525725</v>
      </c>
      <c r="B781" t="s">
        <v>1610</v>
      </c>
      <c r="C781" t="s">
        <v>1611</v>
      </c>
      <c r="D781" t="s">
        <v>2066</v>
      </c>
      <c r="E781">
        <v>11053174</v>
      </c>
      <c r="F781" t="s">
        <v>2066</v>
      </c>
      <c r="G781" t="s">
        <v>4869</v>
      </c>
      <c r="H781" t="s">
        <v>948</v>
      </c>
      <c r="I781" t="s">
        <v>1614</v>
      </c>
      <c r="L781" t="s">
        <v>4870</v>
      </c>
      <c r="M781">
        <v>3</v>
      </c>
      <c r="N781" t="s">
        <v>4871</v>
      </c>
      <c r="O781" t="s">
        <v>1624</v>
      </c>
      <c r="P781" t="s">
        <v>4872</v>
      </c>
      <c r="Q781">
        <v>124.175918</v>
      </c>
      <c r="R781">
        <v>0.651745</v>
      </c>
      <c r="S781" t="s">
        <v>2262</v>
      </c>
      <c r="T781" t="s">
        <v>131</v>
      </c>
      <c r="U781" t="s">
        <v>131</v>
      </c>
      <c r="V781">
        <v>1</v>
      </c>
      <c r="W781" t="s">
        <v>1627</v>
      </c>
      <c r="Z781" t="s">
        <v>1628</v>
      </c>
      <c r="AA781" t="s">
        <v>1629</v>
      </c>
      <c r="AB781">
        <v>0</v>
      </c>
      <c r="AC781" t="s">
        <v>1647</v>
      </c>
      <c r="AD781">
        <v>6070819889</v>
      </c>
      <c r="AE781" t="s">
        <v>1619</v>
      </c>
    </row>
    <row r="782" spans="1:31">
      <c r="A782">
        <v>525726</v>
      </c>
      <c r="B782" t="s">
        <v>1610</v>
      </c>
      <c r="C782" t="s">
        <v>1611</v>
      </c>
      <c r="D782" t="s">
        <v>2066</v>
      </c>
      <c r="E782">
        <v>11053174</v>
      </c>
      <c r="F782" t="s">
        <v>2066</v>
      </c>
      <c r="G782" t="s">
        <v>4873</v>
      </c>
      <c r="H782" t="s">
        <v>949</v>
      </c>
      <c r="I782" t="s">
        <v>1614</v>
      </c>
      <c r="L782" t="s">
        <v>4874</v>
      </c>
      <c r="M782">
        <v>3</v>
      </c>
      <c r="N782" t="s">
        <v>4875</v>
      </c>
      <c r="O782" t="s">
        <v>1624</v>
      </c>
      <c r="P782" t="s">
        <v>4876</v>
      </c>
      <c r="Q782">
        <v>124.02325</v>
      </c>
      <c r="R782">
        <v>0.55075</v>
      </c>
      <c r="S782" t="s">
        <v>2262</v>
      </c>
      <c r="T782" t="s">
        <v>131</v>
      </c>
      <c r="U782" t="s">
        <v>131</v>
      </c>
      <c r="V782">
        <v>1</v>
      </c>
      <c r="W782" t="s">
        <v>1627</v>
      </c>
      <c r="Z782" t="s">
        <v>1628</v>
      </c>
      <c r="AA782" t="s">
        <v>1629</v>
      </c>
      <c r="AB782">
        <v>0</v>
      </c>
      <c r="AC782" t="s">
        <v>1647</v>
      </c>
      <c r="AD782">
        <v>6070819942</v>
      </c>
      <c r="AE782" t="s">
        <v>1619</v>
      </c>
    </row>
    <row r="783" spans="1:31">
      <c r="A783">
        <v>525727</v>
      </c>
      <c r="B783" t="s">
        <v>1610</v>
      </c>
      <c r="C783" t="s">
        <v>1611</v>
      </c>
      <c r="D783" t="s">
        <v>2066</v>
      </c>
      <c r="E783">
        <v>11053174</v>
      </c>
      <c r="F783" t="s">
        <v>2066</v>
      </c>
      <c r="G783" t="s">
        <v>4877</v>
      </c>
      <c r="H783" t="s">
        <v>950</v>
      </c>
      <c r="I783" t="s">
        <v>1614</v>
      </c>
      <c r="L783" t="s">
        <v>4878</v>
      </c>
      <c r="M783">
        <v>3</v>
      </c>
      <c r="N783" t="s">
        <v>4879</v>
      </c>
      <c r="O783" t="s">
        <v>1624</v>
      </c>
      <c r="P783" t="s">
        <v>4880</v>
      </c>
      <c r="Q783">
        <v>124.020484</v>
      </c>
      <c r="R783">
        <v>0.548037</v>
      </c>
      <c r="S783" t="s">
        <v>2262</v>
      </c>
      <c r="T783" t="s">
        <v>131</v>
      </c>
      <c r="U783" t="s">
        <v>131</v>
      </c>
      <c r="V783">
        <v>1</v>
      </c>
      <c r="W783" t="s">
        <v>1627</v>
      </c>
      <c r="Z783" t="s">
        <v>1628</v>
      </c>
      <c r="AA783" t="s">
        <v>1629</v>
      </c>
      <c r="AB783">
        <v>0</v>
      </c>
      <c r="AC783" t="s">
        <v>1630</v>
      </c>
      <c r="AD783">
        <v>6070819943</v>
      </c>
      <c r="AE783" t="s">
        <v>1619</v>
      </c>
    </row>
    <row r="784" spans="1:31">
      <c r="A784">
        <v>525755</v>
      </c>
      <c r="B784" t="s">
        <v>1610</v>
      </c>
      <c r="C784" t="s">
        <v>1611</v>
      </c>
      <c r="D784" t="s">
        <v>1612</v>
      </c>
      <c r="E784">
        <v>11053186</v>
      </c>
      <c r="F784" t="s">
        <v>1612</v>
      </c>
      <c r="G784" t="s">
        <v>4881</v>
      </c>
      <c r="H784" t="s">
        <v>952</v>
      </c>
      <c r="I784" t="s">
        <v>1720</v>
      </c>
      <c r="L784" t="s">
        <v>4882</v>
      </c>
      <c r="M784">
        <v>3</v>
      </c>
      <c r="N784" t="s">
        <v>4883</v>
      </c>
      <c r="O784" t="s">
        <v>1617</v>
      </c>
      <c r="P784" t="s">
        <v>4884</v>
      </c>
      <c r="Q784">
        <v>123.27453</v>
      </c>
      <c r="R784">
        <v>0.90982</v>
      </c>
      <c r="S784" t="s">
        <v>2124</v>
      </c>
      <c r="T784" t="s">
        <v>951</v>
      </c>
      <c r="U784" t="s">
        <v>4</v>
      </c>
      <c r="V784">
        <v>1</v>
      </c>
      <c r="W784" t="s">
        <v>1627</v>
      </c>
      <c r="Z784" t="s">
        <v>1628</v>
      </c>
      <c r="AA784" t="s">
        <v>1629</v>
      </c>
      <c r="AB784">
        <v>0</v>
      </c>
      <c r="AC784" t="s">
        <v>1630</v>
      </c>
      <c r="AD784">
        <v>6553193746</v>
      </c>
      <c r="AE784" t="s">
        <v>1619</v>
      </c>
    </row>
    <row r="785" spans="1:31">
      <c r="A785">
        <v>525756</v>
      </c>
      <c r="B785" t="s">
        <v>1610</v>
      </c>
      <c r="C785" t="s">
        <v>1611</v>
      </c>
      <c r="D785" t="s">
        <v>1612</v>
      </c>
      <c r="E785">
        <v>11053187</v>
      </c>
      <c r="F785" t="s">
        <v>1612</v>
      </c>
      <c r="G785" t="s">
        <v>4885</v>
      </c>
      <c r="H785" t="s">
        <v>954</v>
      </c>
      <c r="I785" t="s">
        <v>1614</v>
      </c>
      <c r="L785" t="s">
        <v>4886</v>
      </c>
      <c r="M785">
        <v>3</v>
      </c>
      <c r="N785" t="s">
        <v>4887</v>
      </c>
      <c r="O785" t="s">
        <v>1624</v>
      </c>
      <c r="P785" t="s">
        <v>4888</v>
      </c>
      <c r="Q785">
        <v>123.31842</v>
      </c>
      <c r="R785">
        <v>0.89702</v>
      </c>
      <c r="S785" t="s">
        <v>2124</v>
      </c>
      <c r="T785" t="s">
        <v>953</v>
      </c>
      <c r="U785" t="s">
        <v>4</v>
      </c>
      <c r="V785">
        <v>1</v>
      </c>
      <c r="W785" t="s">
        <v>1627</v>
      </c>
      <c r="Z785" t="s">
        <v>1628</v>
      </c>
      <c r="AA785" t="s">
        <v>1629</v>
      </c>
      <c r="AB785">
        <v>0</v>
      </c>
      <c r="AC785" t="s">
        <v>1647</v>
      </c>
      <c r="AD785">
        <v>6070877394</v>
      </c>
      <c r="AE785" t="s">
        <v>1619</v>
      </c>
    </row>
    <row r="786" spans="1:31">
      <c r="A786">
        <v>525757</v>
      </c>
      <c r="B786" t="s">
        <v>1610</v>
      </c>
      <c r="C786" t="s">
        <v>1611</v>
      </c>
      <c r="D786" t="s">
        <v>1612</v>
      </c>
      <c r="E786">
        <v>11053187</v>
      </c>
      <c r="F786" t="s">
        <v>1612</v>
      </c>
      <c r="G786" t="s">
        <v>4889</v>
      </c>
      <c r="H786" t="s">
        <v>956</v>
      </c>
      <c r="I786" t="s">
        <v>1614</v>
      </c>
      <c r="L786" t="s">
        <v>4890</v>
      </c>
      <c r="M786">
        <v>3</v>
      </c>
      <c r="N786" t="s">
        <v>4891</v>
      </c>
      <c r="O786" t="s">
        <v>1624</v>
      </c>
      <c r="P786" t="s">
        <v>4892</v>
      </c>
      <c r="Q786">
        <v>123.51383</v>
      </c>
      <c r="R786">
        <v>0.88015</v>
      </c>
      <c r="S786" t="s">
        <v>2124</v>
      </c>
      <c r="T786" t="s">
        <v>955</v>
      </c>
      <c r="U786" t="s">
        <v>4</v>
      </c>
      <c r="V786">
        <v>1</v>
      </c>
      <c r="W786" t="s">
        <v>1627</v>
      </c>
      <c r="Z786" t="s">
        <v>1628</v>
      </c>
      <c r="AA786" t="s">
        <v>1629</v>
      </c>
      <c r="AB786">
        <v>0</v>
      </c>
      <c r="AC786" t="s">
        <v>1630</v>
      </c>
      <c r="AD786">
        <v>6070877401</v>
      </c>
      <c r="AE786" t="s">
        <v>1619</v>
      </c>
    </row>
    <row r="787" spans="1:31">
      <c r="A787">
        <v>525758</v>
      </c>
      <c r="B787" t="s">
        <v>1610</v>
      </c>
      <c r="C787" t="s">
        <v>1611</v>
      </c>
      <c r="D787" t="s">
        <v>1612</v>
      </c>
      <c r="E787">
        <v>11053187</v>
      </c>
      <c r="F787" t="s">
        <v>1612</v>
      </c>
      <c r="G787" t="s">
        <v>4893</v>
      </c>
      <c r="H787" t="s">
        <v>958</v>
      </c>
      <c r="I787" t="s">
        <v>1614</v>
      </c>
      <c r="L787" t="s">
        <v>4894</v>
      </c>
      <c r="M787">
        <v>3</v>
      </c>
      <c r="N787" t="s">
        <v>4895</v>
      </c>
      <c r="O787" t="s">
        <v>1624</v>
      </c>
      <c r="P787" t="s">
        <v>4896</v>
      </c>
      <c r="Q787">
        <v>123.52148</v>
      </c>
      <c r="R787">
        <v>0.87937</v>
      </c>
      <c r="S787" t="s">
        <v>2124</v>
      </c>
      <c r="T787" t="s">
        <v>957</v>
      </c>
      <c r="U787" t="s">
        <v>4</v>
      </c>
      <c r="V787">
        <v>1</v>
      </c>
      <c r="W787" t="s">
        <v>1627</v>
      </c>
      <c r="Z787" t="s">
        <v>1628</v>
      </c>
      <c r="AA787" t="s">
        <v>1629</v>
      </c>
      <c r="AB787">
        <v>0</v>
      </c>
      <c r="AC787" t="s">
        <v>1647</v>
      </c>
      <c r="AD787">
        <v>6070877403</v>
      </c>
      <c r="AE787" t="s">
        <v>1619</v>
      </c>
    </row>
    <row r="788" spans="1:31">
      <c r="A788">
        <v>525759</v>
      </c>
      <c r="B788" t="s">
        <v>1610</v>
      </c>
      <c r="C788" t="s">
        <v>1611</v>
      </c>
      <c r="D788" t="s">
        <v>1612</v>
      </c>
      <c r="E788">
        <v>11053186</v>
      </c>
      <c r="F788" t="s">
        <v>1612</v>
      </c>
      <c r="G788" t="s">
        <v>4897</v>
      </c>
      <c r="H788" t="s">
        <v>959</v>
      </c>
      <c r="I788" t="s">
        <v>1614</v>
      </c>
      <c r="L788" t="s">
        <v>4898</v>
      </c>
      <c r="M788">
        <v>3</v>
      </c>
      <c r="N788" t="s">
        <v>4899</v>
      </c>
      <c r="O788" t="s">
        <v>1624</v>
      </c>
      <c r="P788" t="s">
        <v>4900</v>
      </c>
      <c r="Q788">
        <v>123.273</v>
      </c>
      <c r="R788">
        <v>0.90562</v>
      </c>
      <c r="S788" t="s">
        <v>2124</v>
      </c>
      <c r="T788" t="s">
        <v>951</v>
      </c>
      <c r="U788" t="s">
        <v>4</v>
      </c>
      <c r="V788">
        <v>1</v>
      </c>
      <c r="W788" t="s">
        <v>1627</v>
      </c>
      <c r="Z788" t="s">
        <v>1628</v>
      </c>
      <c r="AA788" t="s">
        <v>1629</v>
      </c>
      <c r="AB788">
        <v>0</v>
      </c>
      <c r="AC788" t="s">
        <v>1630</v>
      </c>
      <c r="AD788">
        <v>6070877436</v>
      </c>
      <c r="AE788" t="s">
        <v>1619</v>
      </c>
    </row>
    <row r="789" spans="1:31">
      <c r="A789">
        <v>525760</v>
      </c>
      <c r="B789" t="s">
        <v>1610</v>
      </c>
      <c r="C789" t="s">
        <v>1611</v>
      </c>
      <c r="D789" t="s">
        <v>1612</v>
      </c>
      <c r="E789">
        <v>11053186</v>
      </c>
      <c r="F789" t="s">
        <v>1612</v>
      </c>
      <c r="G789" t="s">
        <v>4901</v>
      </c>
      <c r="H789" t="s">
        <v>960</v>
      </c>
      <c r="I789" t="s">
        <v>1614</v>
      </c>
      <c r="L789" t="s">
        <v>4902</v>
      </c>
      <c r="M789">
        <v>3</v>
      </c>
      <c r="N789" t="s">
        <v>4903</v>
      </c>
      <c r="O789" t="s">
        <v>1624</v>
      </c>
      <c r="P789" t="s">
        <v>4904</v>
      </c>
      <c r="Q789">
        <v>123.27052</v>
      </c>
      <c r="R789">
        <v>0.90387</v>
      </c>
      <c r="S789" t="s">
        <v>2124</v>
      </c>
      <c r="T789" t="s">
        <v>440</v>
      </c>
      <c r="U789" t="s">
        <v>4</v>
      </c>
      <c r="V789">
        <v>1</v>
      </c>
      <c r="W789" t="s">
        <v>1627</v>
      </c>
      <c r="Z789" t="s">
        <v>1628</v>
      </c>
      <c r="AA789" t="s">
        <v>1629</v>
      </c>
      <c r="AB789">
        <v>0</v>
      </c>
      <c r="AC789" t="s">
        <v>1630</v>
      </c>
      <c r="AD789">
        <v>6070877437</v>
      </c>
      <c r="AE789" t="s">
        <v>1619</v>
      </c>
    </row>
    <row r="790" spans="1:31">
      <c r="A790">
        <v>525761</v>
      </c>
      <c r="B790" t="s">
        <v>1610</v>
      </c>
      <c r="C790" t="s">
        <v>1611</v>
      </c>
      <c r="D790" t="s">
        <v>1612</v>
      </c>
      <c r="E790">
        <v>11053185</v>
      </c>
      <c r="F790" t="s">
        <v>1612</v>
      </c>
      <c r="G790" t="s">
        <v>4905</v>
      </c>
      <c r="H790" t="s">
        <v>961</v>
      </c>
      <c r="I790" t="s">
        <v>1614</v>
      </c>
      <c r="L790" t="s">
        <v>4906</v>
      </c>
      <c r="M790">
        <v>3</v>
      </c>
      <c r="N790" t="s">
        <v>4907</v>
      </c>
      <c r="O790" t="s">
        <v>1624</v>
      </c>
      <c r="P790" t="s">
        <v>4908</v>
      </c>
      <c r="Q790">
        <v>123.24132</v>
      </c>
      <c r="R790">
        <v>0.93942</v>
      </c>
      <c r="S790" t="s">
        <v>575</v>
      </c>
      <c r="T790" t="s">
        <v>575</v>
      </c>
      <c r="U790" t="s">
        <v>4</v>
      </c>
      <c r="V790">
        <v>1</v>
      </c>
      <c r="W790" t="s">
        <v>1627</v>
      </c>
      <c r="Z790" t="s">
        <v>1628</v>
      </c>
      <c r="AA790" t="s">
        <v>1629</v>
      </c>
      <c r="AB790">
        <v>0</v>
      </c>
      <c r="AC790" t="s">
        <v>1647</v>
      </c>
      <c r="AD790">
        <v>6070877443</v>
      </c>
      <c r="AE790" t="s">
        <v>1619</v>
      </c>
    </row>
    <row r="791" spans="1:31">
      <c r="A791">
        <v>525762</v>
      </c>
      <c r="B791" t="s">
        <v>1610</v>
      </c>
      <c r="C791" t="s">
        <v>1611</v>
      </c>
      <c r="D791" t="s">
        <v>1612</v>
      </c>
      <c r="E791">
        <v>11053185</v>
      </c>
      <c r="F791" t="s">
        <v>1612</v>
      </c>
      <c r="G791" t="s">
        <v>4909</v>
      </c>
      <c r="H791" t="s">
        <v>962</v>
      </c>
      <c r="I791" t="s">
        <v>1614</v>
      </c>
      <c r="L791" t="s">
        <v>4910</v>
      </c>
      <c r="M791">
        <v>3</v>
      </c>
      <c r="N791" t="s">
        <v>4911</v>
      </c>
      <c r="O791" t="s">
        <v>1624</v>
      </c>
      <c r="P791" t="s">
        <v>4912</v>
      </c>
      <c r="Q791">
        <v>123.2152</v>
      </c>
      <c r="R791">
        <v>0.90711</v>
      </c>
      <c r="S791" t="s">
        <v>2124</v>
      </c>
      <c r="T791" t="s">
        <v>514</v>
      </c>
      <c r="U791" t="s">
        <v>4</v>
      </c>
      <c r="V791">
        <v>1</v>
      </c>
      <c r="W791" t="s">
        <v>1627</v>
      </c>
      <c r="Z791" t="s">
        <v>1628</v>
      </c>
      <c r="AA791" t="s">
        <v>1629</v>
      </c>
      <c r="AB791">
        <v>0</v>
      </c>
      <c r="AC791" t="s">
        <v>1647</v>
      </c>
      <c r="AD791">
        <v>6070877449</v>
      </c>
      <c r="AE791" t="s">
        <v>1619</v>
      </c>
    </row>
    <row r="792" spans="1:31">
      <c r="A792">
        <v>525763</v>
      </c>
      <c r="B792" t="s">
        <v>1610</v>
      </c>
      <c r="C792" t="s">
        <v>1611</v>
      </c>
      <c r="D792" t="s">
        <v>1612</v>
      </c>
      <c r="E792">
        <v>11053185</v>
      </c>
      <c r="F792" t="s">
        <v>1612</v>
      </c>
      <c r="G792" t="s">
        <v>4913</v>
      </c>
      <c r="H792" t="s">
        <v>963</v>
      </c>
      <c r="I792" t="s">
        <v>1614</v>
      </c>
      <c r="L792" t="s">
        <v>4914</v>
      </c>
      <c r="M792">
        <v>3</v>
      </c>
      <c r="N792" t="s">
        <v>4915</v>
      </c>
      <c r="O792" t="s">
        <v>1624</v>
      </c>
      <c r="P792" t="s">
        <v>4916</v>
      </c>
      <c r="Q792">
        <v>123.20302</v>
      </c>
      <c r="R792">
        <v>0.91885</v>
      </c>
      <c r="S792" t="s">
        <v>2124</v>
      </c>
      <c r="T792" t="s">
        <v>514</v>
      </c>
      <c r="U792" t="s">
        <v>4</v>
      </c>
      <c r="V792">
        <v>1</v>
      </c>
      <c r="W792" t="s">
        <v>1627</v>
      </c>
      <c r="Z792" t="s">
        <v>1628</v>
      </c>
      <c r="AA792" t="s">
        <v>1629</v>
      </c>
      <c r="AB792">
        <v>0</v>
      </c>
      <c r="AC792" t="s">
        <v>1630</v>
      </c>
      <c r="AD792">
        <v>6070877451</v>
      </c>
      <c r="AE792" t="s">
        <v>1619</v>
      </c>
    </row>
    <row r="793" spans="1:31">
      <c r="A793">
        <v>525764</v>
      </c>
      <c r="B793" t="s">
        <v>1610</v>
      </c>
      <c r="C793" t="s">
        <v>1611</v>
      </c>
      <c r="D793" t="s">
        <v>1924</v>
      </c>
      <c r="E793">
        <v>11053154</v>
      </c>
      <c r="F793" t="s">
        <v>1924</v>
      </c>
      <c r="G793" t="s">
        <v>4917</v>
      </c>
      <c r="H793" t="s">
        <v>964</v>
      </c>
      <c r="I793" t="s">
        <v>1614</v>
      </c>
      <c r="L793" t="s">
        <v>4918</v>
      </c>
      <c r="M793">
        <v>2</v>
      </c>
      <c r="N793" t="s">
        <v>4919</v>
      </c>
      <c r="O793" t="s">
        <v>1624</v>
      </c>
      <c r="P793" t="s">
        <v>4920</v>
      </c>
      <c r="Q793">
        <v>124.330047</v>
      </c>
      <c r="R793">
        <v>0.760966</v>
      </c>
      <c r="S793" t="s">
        <v>3309</v>
      </c>
      <c r="T793" t="s">
        <v>446</v>
      </c>
      <c r="U793" t="s">
        <v>132</v>
      </c>
      <c r="V793">
        <v>1</v>
      </c>
      <c r="W793" t="s">
        <v>1627</v>
      </c>
      <c r="Z793" t="s">
        <v>1628</v>
      </c>
      <c r="AA793" t="s">
        <v>1629</v>
      </c>
      <c r="AB793">
        <v>0</v>
      </c>
      <c r="AC793" t="s">
        <v>1647</v>
      </c>
      <c r="AD793">
        <v>6070904273</v>
      </c>
      <c r="AE793" t="s">
        <v>1619</v>
      </c>
    </row>
    <row r="794" spans="1:31">
      <c r="A794">
        <v>525765</v>
      </c>
      <c r="B794" t="s">
        <v>1610</v>
      </c>
      <c r="C794" t="s">
        <v>1611</v>
      </c>
      <c r="D794" t="s">
        <v>1924</v>
      </c>
      <c r="E794">
        <v>11053154</v>
      </c>
      <c r="F794" t="s">
        <v>1924</v>
      </c>
      <c r="G794" t="s">
        <v>4921</v>
      </c>
      <c r="H794" t="s">
        <v>965</v>
      </c>
      <c r="I794" t="s">
        <v>1614</v>
      </c>
      <c r="L794" t="s">
        <v>4922</v>
      </c>
      <c r="M794">
        <v>2</v>
      </c>
      <c r="N794" t="s">
        <v>4923</v>
      </c>
      <c r="O794" t="s">
        <v>1624</v>
      </c>
      <c r="P794" t="s">
        <v>4924</v>
      </c>
      <c r="Q794">
        <v>124.327483</v>
      </c>
      <c r="R794">
        <v>0.767283</v>
      </c>
      <c r="S794" t="s">
        <v>3314</v>
      </c>
      <c r="T794" t="s">
        <v>446</v>
      </c>
      <c r="U794" t="s">
        <v>132</v>
      </c>
      <c r="V794">
        <v>1</v>
      </c>
      <c r="W794" t="s">
        <v>1627</v>
      </c>
      <c r="Z794" t="s">
        <v>1628</v>
      </c>
      <c r="AA794" t="s">
        <v>1629</v>
      </c>
      <c r="AB794">
        <v>0</v>
      </c>
      <c r="AC794" t="s">
        <v>1630</v>
      </c>
      <c r="AD794">
        <v>6070904278</v>
      </c>
      <c r="AE794" t="s">
        <v>1619</v>
      </c>
    </row>
    <row r="795" spans="1:31">
      <c r="A795">
        <v>525766</v>
      </c>
      <c r="B795" t="s">
        <v>1610</v>
      </c>
      <c r="C795" t="s">
        <v>1611</v>
      </c>
      <c r="D795" t="s">
        <v>1924</v>
      </c>
      <c r="E795">
        <v>11053154</v>
      </c>
      <c r="F795" t="s">
        <v>1924</v>
      </c>
      <c r="G795" t="s">
        <v>4925</v>
      </c>
      <c r="H795" t="s">
        <v>966</v>
      </c>
      <c r="I795" t="s">
        <v>1614</v>
      </c>
      <c r="L795" t="s">
        <v>4926</v>
      </c>
      <c r="M795">
        <v>2</v>
      </c>
      <c r="N795" t="s">
        <v>4927</v>
      </c>
      <c r="O795" t="s">
        <v>1624</v>
      </c>
      <c r="P795" t="s">
        <v>4928</v>
      </c>
      <c r="Q795">
        <v>124.334017</v>
      </c>
      <c r="R795">
        <v>0.772083</v>
      </c>
      <c r="S795" t="s">
        <v>3319</v>
      </c>
      <c r="T795" t="s">
        <v>131</v>
      </c>
      <c r="U795" t="s">
        <v>132</v>
      </c>
      <c r="V795">
        <v>1</v>
      </c>
      <c r="W795" t="s">
        <v>1627</v>
      </c>
      <c r="Z795" t="s">
        <v>1628</v>
      </c>
      <c r="AA795" t="s">
        <v>1629</v>
      </c>
      <c r="AB795">
        <v>0</v>
      </c>
      <c r="AC795" t="s">
        <v>1630</v>
      </c>
      <c r="AD795">
        <v>6070904280</v>
      </c>
      <c r="AE795" t="s">
        <v>1619</v>
      </c>
    </row>
    <row r="796" spans="1:31">
      <c r="A796">
        <v>525767</v>
      </c>
      <c r="B796" t="s">
        <v>1610</v>
      </c>
      <c r="C796" t="s">
        <v>1611</v>
      </c>
      <c r="D796" t="s">
        <v>1924</v>
      </c>
      <c r="E796">
        <v>11053154</v>
      </c>
      <c r="F796" t="s">
        <v>1924</v>
      </c>
      <c r="G796" t="s">
        <v>4929</v>
      </c>
      <c r="H796" t="s">
        <v>967</v>
      </c>
      <c r="I796" t="s">
        <v>1614</v>
      </c>
      <c r="L796" t="s">
        <v>4930</v>
      </c>
      <c r="M796">
        <v>3</v>
      </c>
      <c r="N796" t="s">
        <v>4931</v>
      </c>
      <c r="O796" t="s">
        <v>1624</v>
      </c>
      <c r="P796" t="s">
        <v>4932</v>
      </c>
      <c r="Q796">
        <v>124.343117</v>
      </c>
      <c r="R796">
        <v>0.7777</v>
      </c>
      <c r="S796" t="s">
        <v>3319</v>
      </c>
      <c r="T796" t="s">
        <v>131</v>
      </c>
      <c r="U796" t="s">
        <v>132</v>
      </c>
      <c r="V796">
        <v>1</v>
      </c>
      <c r="W796" t="s">
        <v>1627</v>
      </c>
      <c r="Z796" t="s">
        <v>1628</v>
      </c>
      <c r="AA796" t="s">
        <v>1629</v>
      </c>
      <c r="AB796">
        <v>0</v>
      </c>
      <c r="AC796" t="s">
        <v>1630</v>
      </c>
      <c r="AD796">
        <v>6070904284</v>
      </c>
      <c r="AE796" t="s">
        <v>1619</v>
      </c>
    </row>
    <row r="797" spans="1:31">
      <c r="A797">
        <v>525768</v>
      </c>
      <c r="B797" t="s">
        <v>1610</v>
      </c>
      <c r="C797" t="s">
        <v>1611</v>
      </c>
      <c r="D797" t="s">
        <v>1924</v>
      </c>
      <c r="E797">
        <v>11053154</v>
      </c>
      <c r="F797" t="s">
        <v>1924</v>
      </c>
      <c r="G797" t="s">
        <v>4933</v>
      </c>
      <c r="H797" t="s">
        <v>968</v>
      </c>
      <c r="I797" t="s">
        <v>1614</v>
      </c>
      <c r="L797" t="s">
        <v>4934</v>
      </c>
      <c r="M797">
        <v>3</v>
      </c>
      <c r="N797" t="s">
        <v>4935</v>
      </c>
      <c r="O797" t="s">
        <v>1624</v>
      </c>
      <c r="P797" t="s">
        <v>4936</v>
      </c>
      <c r="Q797">
        <v>124.349617</v>
      </c>
      <c r="R797">
        <v>0.784283</v>
      </c>
      <c r="S797" t="s">
        <v>3324</v>
      </c>
      <c r="T797" t="s">
        <v>131</v>
      </c>
      <c r="U797" t="s">
        <v>132</v>
      </c>
      <c r="V797">
        <v>1</v>
      </c>
      <c r="W797" t="s">
        <v>1627</v>
      </c>
      <c r="Z797" t="s">
        <v>1628</v>
      </c>
      <c r="AA797" t="s">
        <v>1629</v>
      </c>
      <c r="AB797">
        <v>0</v>
      </c>
      <c r="AC797" t="s">
        <v>1647</v>
      </c>
      <c r="AD797">
        <v>6070904287</v>
      </c>
      <c r="AE797" t="s">
        <v>1619</v>
      </c>
    </row>
    <row r="798" spans="1:31">
      <c r="A798">
        <v>525769</v>
      </c>
      <c r="B798" t="s">
        <v>1610</v>
      </c>
      <c r="C798" t="s">
        <v>1611</v>
      </c>
      <c r="D798" t="s">
        <v>1924</v>
      </c>
      <c r="E798">
        <v>11053151</v>
      </c>
      <c r="F798" t="s">
        <v>1924</v>
      </c>
      <c r="G798" t="s">
        <v>4937</v>
      </c>
      <c r="H798" t="s">
        <v>969</v>
      </c>
      <c r="I798" t="s">
        <v>1614</v>
      </c>
      <c r="L798" t="s">
        <v>4938</v>
      </c>
      <c r="M798">
        <v>1</v>
      </c>
      <c r="N798" t="s">
        <v>4939</v>
      </c>
      <c r="O798" t="s">
        <v>1624</v>
      </c>
      <c r="P798" t="s">
        <v>4940</v>
      </c>
      <c r="Q798">
        <v>124.30208</v>
      </c>
      <c r="R798">
        <v>0.73016</v>
      </c>
      <c r="S798" t="s">
        <v>4941</v>
      </c>
      <c r="T798" t="s">
        <v>418</v>
      </c>
      <c r="U798" t="s">
        <v>132</v>
      </c>
      <c r="V798">
        <v>1</v>
      </c>
      <c r="W798" t="s">
        <v>1627</v>
      </c>
      <c r="Z798" t="s">
        <v>1628</v>
      </c>
      <c r="AA798" t="s">
        <v>1629</v>
      </c>
      <c r="AB798">
        <v>0</v>
      </c>
      <c r="AC798" t="s">
        <v>1647</v>
      </c>
      <c r="AD798">
        <v>6070904332</v>
      </c>
      <c r="AE798" t="s">
        <v>1619</v>
      </c>
    </row>
    <row r="799" spans="1:31">
      <c r="A799">
        <v>525770</v>
      </c>
      <c r="B799" t="s">
        <v>1610</v>
      </c>
      <c r="C799" t="s">
        <v>1611</v>
      </c>
      <c r="D799" t="s">
        <v>1924</v>
      </c>
      <c r="E799">
        <v>11053151</v>
      </c>
      <c r="F799" t="s">
        <v>1924</v>
      </c>
      <c r="G799" t="s">
        <v>4942</v>
      </c>
      <c r="H799" t="s">
        <v>970</v>
      </c>
      <c r="I799" t="s">
        <v>1614</v>
      </c>
      <c r="L799" t="s">
        <v>4943</v>
      </c>
      <c r="M799">
        <v>1</v>
      </c>
      <c r="N799" t="s">
        <v>4944</v>
      </c>
      <c r="O799" t="s">
        <v>1624</v>
      </c>
      <c r="P799" t="s">
        <v>4945</v>
      </c>
      <c r="Q799">
        <v>124.266233</v>
      </c>
      <c r="R799">
        <v>0.759967</v>
      </c>
      <c r="S799" t="s">
        <v>3652</v>
      </c>
      <c r="T799" t="s">
        <v>132</v>
      </c>
      <c r="U799" t="s">
        <v>132</v>
      </c>
      <c r="V799">
        <v>1</v>
      </c>
      <c r="W799" t="s">
        <v>1671</v>
      </c>
      <c r="Z799" t="s">
        <v>1628</v>
      </c>
      <c r="AA799" t="s">
        <v>1629</v>
      </c>
      <c r="AB799">
        <v>0</v>
      </c>
      <c r="AC799" t="s">
        <v>1647</v>
      </c>
      <c r="AD799">
        <v>6070904338</v>
      </c>
      <c r="AE799" t="s">
        <v>1619</v>
      </c>
    </row>
    <row r="800" spans="1:31">
      <c r="A800">
        <v>525771</v>
      </c>
      <c r="B800" t="s">
        <v>1610</v>
      </c>
      <c r="C800" t="s">
        <v>1611</v>
      </c>
      <c r="D800" t="s">
        <v>1924</v>
      </c>
      <c r="E800">
        <v>11053152</v>
      </c>
      <c r="F800" t="s">
        <v>1924</v>
      </c>
      <c r="G800" t="s">
        <v>4946</v>
      </c>
      <c r="H800" t="s">
        <v>971</v>
      </c>
      <c r="I800" t="s">
        <v>1614</v>
      </c>
      <c r="L800" t="s">
        <v>4947</v>
      </c>
      <c r="M800">
        <v>3</v>
      </c>
      <c r="N800" t="s">
        <v>4948</v>
      </c>
      <c r="O800" t="s">
        <v>1624</v>
      </c>
      <c r="P800" t="s">
        <v>4949</v>
      </c>
      <c r="Q800">
        <v>124.255952</v>
      </c>
      <c r="R800">
        <v>0.763233</v>
      </c>
      <c r="S800" t="s">
        <v>3652</v>
      </c>
      <c r="T800" t="s">
        <v>132</v>
      </c>
      <c r="U800" t="s">
        <v>132</v>
      </c>
      <c r="V800">
        <v>1</v>
      </c>
      <c r="W800" t="s">
        <v>1627</v>
      </c>
      <c r="Z800" t="s">
        <v>1628</v>
      </c>
      <c r="AA800" t="s">
        <v>1629</v>
      </c>
      <c r="AB800">
        <v>0</v>
      </c>
      <c r="AC800" t="s">
        <v>1630</v>
      </c>
      <c r="AD800">
        <v>6070904341</v>
      </c>
      <c r="AE800" t="s">
        <v>1619</v>
      </c>
    </row>
    <row r="801" spans="1:31">
      <c r="A801">
        <v>525772</v>
      </c>
      <c r="B801" t="s">
        <v>1610</v>
      </c>
      <c r="C801" t="s">
        <v>1611</v>
      </c>
      <c r="D801" t="s">
        <v>1924</v>
      </c>
      <c r="E801">
        <v>11053152</v>
      </c>
      <c r="F801" t="s">
        <v>1924</v>
      </c>
      <c r="G801" t="s">
        <v>4950</v>
      </c>
      <c r="H801" t="s">
        <v>972</v>
      </c>
      <c r="I801" t="s">
        <v>1614</v>
      </c>
      <c r="L801" t="s">
        <v>4951</v>
      </c>
      <c r="M801">
        <v>2</v>
      </c>
      <c r="N801" t="s">
        <v>4952</v>
      </c>
      <c r="O801" t="s">
        <v>1624</v>
      </c>
      <c r="P801" t="s">
        <v>4953</v>
      </c>
      <c r="Q801">
        <v>124.309717</v>
      </c>
      <c r="R801">
        <v>0.74235</v>
      </c>
      <c r="S801" t="s">
        <v>3304</v>
      </c>
      <c r="T801" t="s">
        <v>410</v>
      </c>
      <c r="U801" t="s">
        <v>132</v>
      </c>
      <c r="V801">
        <v>1</v>
      </c>
      <c r="W801" t="s">
        <v>1627</v>
      </c>
      <c r="Z801" t="s">
        <v>1628</v>
      </c>
      <c r="AA801" t="s">
        <v>1629</v>
      </c>
      <c r="AB801">
        <v>0</v>
      </c>
      <c r="AC801" t="s">
        <v>1630</v>
      </c>
      <c r="AD801">
        <v>6070904390</v>
      </c>
      <c r="AE801" t="s">
        <v>1619</v>
      </c>
    </row>
    <row r="802" spans="1:31">
      <c r="A802">
        <v>525773</v>
      </c>
      <c r="B802" t="s">
        <v>1610</v>
      </c>
      <c r="C802" t="s">
        <v>1611</v>
      </c>
      <c r="D802" t="s">
        <v>1924</v>
      </c>
      <c r="E802">
        <v>11053152</v>
      </c>
      <c r="F802" t="s">
        <v>1924</v>
      </c>
      <c r="G802" t="s">
        <v>4954</v>
      </c>
      <c r="H802" t="s">
        <v>973</v>
      </c>
      <c r="I802" t="s">
        <v>1614</v>
      </c>
      <c r="L802" t="s">
        <v>4955</v>
      </c>
      <c r="M802">
        <v>2</v>
      </c>
      <c r="N802" t="s">
        <v>4956</v>
      </c>
      <c r="O802" t="s">
        <v>1624</v>
      </c>
      <c r="P802" t="s">
        <v>4957</v>
      </c>
      <c r="Q802">
        <v>124.307685</v>
      </c>
      <c r="R802">
        <v>0.74147</v>
      </c>
      <c r="S802" t="s">
        <v>3103</v>
      </c>
      <c r="T802" t="s">
        <v>410</v>
      </c>
      <c r="U802" t="s">
        <v>132</v>
      </c>
      <c r="V802">
        <v>1</v>
      </c>
      <c r="W802" t="s">
        <v>1627</v>
      </c>
      <c r="Z802" t="s">
        <v>1628</v>
      </c>
      <c r="AA802" t="s">
        <v>1629</v>
      </c>
      <c r="AB802">
        <v>0</v>
      </c>
      <c r="AC802" t="s">
        <v>1647</v>
      </c>
      <c r="AD802">
        <v>6070904393</v>
      </c>
      <c r="AE802" t="s">
        <v>1619</v>
      </c>
    </row>
    <row r="803" spans="1:31">
      <c r="A803">
        <v>525774</v>
      </c>
      <c r="B803" t="s">
        <v>1610</v>
      </c>
      <c r="C803" t="s">
        <v>1611</v>
      </c>
      <c r="D803" t="s">
        <v>1924</v>
      </c>
      <c r="E803">
        <v>11053152</v>
      </c>
      <c r="F803" t="s">
        <v>1924</v>
      </c>
      <c r="G803" t="s">
        <v>4958</v>
      </c>
      <c r="H803" t="s">
        <v>974</v>
      </c>
      <c r="I803" t="s">
        <v>1614</v>
      </c>
      <c r="L803" t="s">
        <v>4959</v>
      </c>
      <c r="M803">
        <v>2</v>
      </c>
      <c r="N803" t="s">
        <v>4960</v>
      </c>
      <c r="O803" t="s">
        <v>1624</v>
      </c>
      <c r="P803" t="s">
        <v>4961</v>
      </c>
      <c r="Q803">
        <v>124.30814</v>
      </c>
      <c r="R803">
        <v>0.739991</v>
      </c>
      <c r="S803" t="s">
        <v>4962</v>
      </c>
      <c r="T803" t="s">
        <v>410</v>
      </c>
      <c r="U803" t="s">
        <v>132</v>
      </c>
      <c r="V803">
        <v>1</v>
      </c>
      <c r="W803" t="s">
        <v>1671</v>
      </c>
      <c r="Z803" t="s">
        <v>1628</v>
      </c>
      <c r="AA803" t="s">
        <v>1629</v>
      </c>
      <c r="AB803">
        <v>0</v>
      </c>
      <c r="AC803" t="s">
        <v>1647</v>
      </c>
      <c r="AD803">
        <v>6070904419</v>
      </c>
      <c r="AE803" t="s">
        <v>1619</v>
      </c>
    </row>
    <row r="804" spans="1:31">
      <c r="A804">
        <v>525775</v>
      </c>
      <c r="B804" t="s">
        <v>1610</v>
      </c>
      <c r="C804" t="s">
        <v>1611</v>
      </c>
      <c r="D804" t="s">
        <v>1924</v>
      </c>
      <c r="E804">
        <v>11053152</v>
      </c>
      <c r="F804" t="s">
        <v>1924</v>
      </c>
      <c r="G804" t="s">
        <v>4963</v>
      </c>
      <c r="H804" t="s">
        <v>975</v>
      </c>
      <c r="I804" t="s">
        <v>1614</v>
      </c>
      <c r="L804" t="s">
        <v>4964</v>
      </c>
      <c r="M804">
        <v>2</v>
      </c>
      <c r="N804" t="s">
        <v>4965</v>
      </c>
      <c r="O804" t="s">
        <v>1624</v>
      </c>
      <c r="P804" t="s">
        <v>4966</v>
      </c>
      <c r="Q804">
        <v>124.310782</v>
      </c>
      <c r="R804">
        <v>0.740422</v>
      </c>
      <c r="S804" t="s">
        <v>3358</v>
      </c>
      <c r="T804" t="s">
        <v>410</v>
      </c>
      <c r="U804" t="s">
        <v>132</v>
      </c>
      <c r="V804">
        <v>1</v>
      </c>
      <c r="W804" t="s">
        <v>1627</v>
      </c>
      <c r="Z804" t="s">
        <v>1628</v>
      </c>
      <c r="AA804" t="s">
        <v>1629</v>
      </c>
      <c r="AB804">
        <v>0</v>
      </c>
      <c r="AC804" t="s">
        <v>1647</v>
      </c>
      <c r="AD804">
        <v>6070904422</v>
      </c>
      <c r="AE804" t="s">
        <v>1619</v>
      </c>
    </row>
    <row r="805" spans="1:31">
      <c r="A805">
        <v>525776</v>
      </c>
      <c r="B805" t="s">
        <v>1610</v>
      </c>
      <c r="C805" t="s">
        <v>1611</v>
      </c>
      <c r="D805" t="s">
        <v>1924</v>
      </c>
      <c r="E805">
        <v>11053154</v>
      </c>
      <c r="F805" t="s">
        <v>1924</v>
      </c>
      <c r="G805" t="s">
        <v>4967</v>
      </c>
      <c r="H805" t="s">
        <v>976</v>
      </c>
      <c r="I805" t="s">
        <v>1614</v>
      </c>
      <c r="L805" t="s">
        <v>4968</v>
      </c>
      <c r="M805">
        <v>2</v>
      </c>
      <c r="N805" t="s">
        <v>4969</v>
      </c>
      <c r="O805" t="s">
        <v>1624</v>
      </c>
      <c r="P805" t="s">
        <v>4970</v>
      </c>
      <c r="Q805">
        <v>124.316399</v>
      </c>
      <c r="R805">
        <v>0.740229</v>
      </c>
      <c r="S805" t="s">
        <v>4971</v>
      </c>
      <c r="T805" t="s">
        <v>448</v>
      </c>
      <c r="U805" t="s">
        <v>132</v>
      </c>
      <c r="V805">
        <v>1</v>
      </c>
      <c r="W805" t="s">
        <v>1627</v>
      </c>
      <c r="Z805" t="s">
        <v>1628</v>
      </c>
      <c r="AA805" t="s">
        <v>1629</v>
      </c>
      <c r="AB805">
        <v>0</v>
      </c>
      <c r="AC805" t="s">
        <v>1647</v>
      </c>
      <c r="AD805">
        <v>6070904430</v>
      </c>
      <c r="AE805" t="s">
        <v>1619</v>
      </c>
    </row>
    <row r="806" spans="1:31">
      <c r="A806">
        <v>525777</v>
      </c>
      <c r="B806" t="s">
        <v>1610</v>
      </c>
      <c r="C806" t="s">
        <v>1611</v>
      </c>
      <c r="D806" t="s">
        <v>1924</v>
      </c>
      <c r="E806">
        <v>11053154</v>
      </c>
      <c r="F806" t="s">
        <v>1924</v>
      </c>
      <c r="G806" t="s">
        <v>4972</v>
      </c>
      <c r="H806" t="s">
        <v>977</v>
      </c>
      <c r="I806" t="s">
        <v>1614</v>
      </c>
      <c r="L806" t="s">
        <v>4973</v>
      </c>
      <c r="M806">
        <v>2</v>
      </c>
      <c r="N806" t="s">
        <v>4974</v>
      </c>
      <c r="O806" t="s">
        <v>1624</v>
      </c>
      <c r="P806" t="s">
        <v>4975</v>
      </c>
      <c r="Q806">
        <v>124.314173</v>
      </c>
      <c r="R806">
        <v>0.74045</v>
      </c>
      <c r="S806" t="s">
        <v>4971</v>
      </c>
      <c r="T806" t="s">
        <v>448</v>
      </c>
      <c r="U806" t="s">
        <v>132</v>
      </c>
      <c r="V806">
        <v>1</v>
      </c>
      <c r="W806" t="s">
        <v>1627</v>
      </c>
      <c r="Z806" t="s">
        <v>1628</v>
      </c>
      <c r="AA806" t="s">
        <v>1629</v>
      </c>
      <c r="AB806">
        <v>0</v>
      </c>
      <c r="AC806" t="s">
        <v>1647</v>
      </c>
      <c r="AD806">
        <v>6070904431</v>
      </c>
      <c r="AE806" t="s">
        <v>1619</v>
      </c>
    </row>
    <row r="807" spans="1:31">
      <c r="A807">
        <v>525778</v>
      </c>
      <c r="B807" t="s">
        <v>1610</v>
      </c>
      <c r="C807" t="s">
        <v>1611</v>
      </c>
      <c r="D807" t="s">
        <v>2066</v>
      </c>
      <c r="E807">
        <v>11053174</v>
      </c>
      <c r="F807" t="s">
        <v>2066</v>
      </c>
      <c r="G807" t="s">
        <v>4976</v>
      </c>
      <c r="H807" t="s">
        <v>978</v>
      </c>
      <c r="I807" t="s">
        <v>1614</v>
      </c>
      <c r="L807" t="s">
        <v>4977</v>
      </c>
      <c r="M807">
        <v>3</v>
      </c>
      <c r="N807" t="s">
        <v>4978</v>
      </c>
      <c r="O807" t="s">
        <v>1624</v>
      </c>
      <c r="P807" t="s">
        <v>4979</v>
      </c>
      <c r="Q807">
        <v>124.045753</v>
      </c>
      <c r="R807">
        <v>0.572855</v>
      </c>
      <c r="S807" t="s">
        <v>2262</v>
      </c>
      <c r="T807" t="s">
        <v>131</v>
      </c>
      <c r="U807" t="s">
        <v>131</v>
      </c>
      <c r="V807">
        <v>1</v>
      </c>
      <c r="W807" t="s">
        <v>1627</v>
      </c>
      <c r="Z807" t="s">
        <v>1628</v>
      </c>
      <c r="AA807" t="s">
        <v>1629</v>
      </c>
      <c r="AB807">
        <v>0</v>
      </c>
      <c r="AC807" t="s">
        <v>1630</v>
      </c>
      <c r="AD807">
        <v>6070819820</v>
      </c>
      <c r="AE807" t="s">
        <v>1619</v>
      </c>
    </row>
    <row r="808" spans="1:31">
      <c r="A808">
        <v>525779</v>
      </c>
      <c r="B808" t="s">
        <v>1610</v>
      </c>
      <c r="C808" t="s">
        <v>1611</v>
      </c>
      <c r="D808" t="s">
        <v>2066</v>
      </c>
      <c r="E808">
        <v>11053174</v>
      </c>
      <c r="F808" t="s">
        <v>2066</v>
      </c>
      <c r="G808" t="s">
        <v>4980</v>
      </c>
      <c r="H808" t="s">
        <v>979</v>
      </c>
      <c r="I808" t="s">
        <v>1614</v>
      </c>
      <c r="L808" t="s">
        <v>4981</v>
      </c>
      <c r="M808">
        <v>3</v>
      </c>
      <c r="N808" t="s">
        <v>4982</v>
      </c>
      <c r="O808" t="s">
        <v>1624</v>
      </c>
      <c r="P808" t="s">
        <v>4983</v>
      </c>
      <c r="Q808">
        <v>124.02483</v>
      </c>
      <c r="R808">
        <v>0.56104</v>
      </c>
      <c r="S808" t="s">
        <v>2262</v>
      </c>
      <c r="T808" t="s">
        <v>131</v>
      </c>
      <c r="U808" t="s">
        <v>131</v>
      </c>
      <c r="V808">
        <v>1</v>
      </c>
      <c r="W808" t="s">
        <v>1627</v>
      </c>
      <c r="Z808" t="s">
        <v>1628</v>
      </c>
      <c r="AA808" t="s">
        <v>1629</v>
      </c>
      <c r="AB808">
        <v>0</v>
      </c>
      <c r="AC808" t="s">
        <v>1647</v>
      </c>
      <c r="AD808">
        <v>6070819827</v>
      </c>
      <c r="AE808" t="s">
        <v>1619</v>
      </c>
    </row>
    <row r="809" spans="1:31">
      <c r="A809">
        <v>525780</v>
      </c>
      <c r="B809" t="s">
        <v>1610</v>
      </c>
      <c r="C809" t="s">
        <v>1611</v>
      </c>
      <c r="D809" t="s">
        <v>2066</v>
      </c>
      <c r="E809">
        <v>11053174</v>
      </c>
      <c r="F809" t="s">
        <v>2066</v>
      </c>
      <c r="G809" t="s">
        <v>4984</v>
      </c>
      <c r="H809" t="s">
        <v>980</v>
      </c>
      <c r="I809" t="s">
        <v>1614</v>
      </c>
      <c r="L809" t="s">
        <v>4985</v>
      </c>
      <c r="M809">
        <v>3</v>
      </c>
      <c r="N809" t="s">
        <v>4986</v>
      </c>
      <c r="O809" t="s">
        <v>1624</v>
      </c>
      <c r="P809" t="s">
        <v>4987</v>
      </c>
      <c r="Q809">
        <v>124.02437</v>
      </c>
      <c r="R809">
        <v>0.55723</v>
      </c>
      <c r="S809" t="s">
        <v>2262</v>
      </c>
      <c r="T809" t="s">
        <v>131</v>
      </c>
      <c r="U809" t="s">
        <v>131</v>
      </c>
      <c r="V809">
        <v>1</v>
      </c>
      <c r="W809" t="s">
        <v>1627</v>
      </c>
      <c r="Z809" t="s">
        <v>1628</v>
      </c>
      <c r="AA809" t="s">
        <v>1629</v>
      </c>
      <c r="AB809">
        <v>0</v>
      </c>
      <c r="AC809" t="s">
        <v>1647</v>
      </c>
      <c r="AD809">
        <v>6070819829</v>
      </c>
      <c r="AE809" t="s">
        <v>1619</v>
      </c>
    </row>
    <row r="810" spans="1:31">
      <c r="A810">
        <v>525781</v>
      </c>
      <c r="B810" t="s">
        <v>1610</v>
      </c>
      <c r="C810" t="s">
        <v>1611</v>
      </c>
      <c r="D810" t="s">
        <v>2066</v>
      </c>
      <c r="E810">
        <v>11053174</v>
      </c>
      <c r="F810" t="s">
        <v>2066</v>
      </c>
      <c r="G810" t="s">
        <v>4988</v>
      </c>
      <c r="H810" t="s">
        <v>981</v>
      </c>
      <c r="I810" t="s">
        <v>1614</v>
      </c>
      <c r="L810" t="s">
        <v>4989</v>
      </c>
      <c r="M810">
        <v>3</v>
      </c>
      <c r="N810" t="s">
        <v>4990</v>
      </c>
      <c r="O810" t="s">
        <v>1624</v>
      </c>
      <c r="P810" t="s">
        <v>4991</v>
      </c>
      <c r="Q810">
        <v>124.025276</v>
      </c>
      <c r="R810">
        <v>0.555081</v>
      </c>
      <c r="S810" t="s">
        <v>2262</v>
      </c>
      <c r="T810" t="s">
        <v>131</v>
      </c>
      <c r="U810" t="s">
        <v>131</v>
      </c>
      <c r="V810">
        <v>1</v>
      </c>
      <c r="W810" t="s">
        <v>1627</v>
      </c>
      <c r="Z810" t="s">
        <v>1628</v>
      </c>
      <c r="AA810" t="s">
        <v>1629</v>
      </c>
      <c r="AB810">
        <v>0</v>
      </c>
      <c r="AC810" t="s">
        <v>1630</v>
      </c>
      <c r="AD810">
        <v>6070819830</v>
      </c>
      <c r="AE810" t="s">
        <v>1619</v>
      </c>
    </row>
    <row r="811" spans="1:31">
      <c r="A811">
        <v>525782</v>
      </c>
      <c r="B811" t="s">
        <v>1610</v>
      </c>
      <c r="C811" t="s">
        <v>1611</v>
      </c>
      <c r="D811" t="s">
        <v>2066</v>
      </c>
      <c r="E811">
        <v>11053174</v>
      </c>
      <c r="F811" t="s">
        <v>2066</v>
      </c>
      <c r="G811" t="s">
        <v>4992</v>
      </c>
      <c r="H811" t="s">
        <v>982</v>
      </c>
      <c r="I811" t="s">
        <v>1614</v>
      </c>
      <c r="L811" t="s">
        <v>4993</v>
      </c>
      <c r="M811">
        <v>3</v>
      </c>
      <c r="N811" t="s">
        <v>4994</v>
      </c>
      <c r="O811" t="s">
        <v>1624</v>
      </c>
      <c r="P811" t="s">
        <v>4995</v>
      </c>
      <c r="Q811">
        <v>123.98658</v>
      </c>
      <c r="R811">
        <v>0.56668</v>
      </c>
      <c r="S811" t="s">
        <v>2262</v>
      </c>
      <c r="T811" t="s">
        <v>131</v>
      </c>
      <c r="U811" t="s">
        <v>131</v>
      </c>
      <c r="V811">
        <v>1</v>
      </c>
      <c r="W811" t="s">
        <v>1627</v>
      </c>
      <c r="Z811" t="s">
        <v>1628</v>
      </c>
      <c r="AA811" t="s">
        <v>1629</v>
      </c>
      <c r="AB811">
        <v>0</v>
      </c>
      <c r="AC811" t="s">
        <v>1647</v>
      </c>
      <c r="AD811">
        <v>6070819837</v>
      </c>
      <c r="AE811" t="s">
        <v>1619</v>
      </c>
    </row>
    <row r="812" spans="1:31">
      <c r="A812">
        <v>525783</v>
      </c>
      <c r="B812" t="s">
        <v>1610</v>
      </c>
      <c r="C812" t="s">
        <v>1611</v>
      </c>
      <c r="D812" t="s">
        <v>2066</v>
      </c>
      <c r="E812">
        <v>11053174</v>
      </c>
      <c r="F812" t="s">
        <v>2066</v>
      </c>
      <c r="G812" t="s">
        <v>4996</v>
      </c>
      <c r="H812" t="s">
        <v>983</v>
      </c>
      <c r="I812" t="s">
        <v>1614</v>
      </c>
      <c r="L812" t="s">
        <v>4997</v>
      </c>
      <c r="M812">
        <v>3</v>
      </c>
      <c r="N812" t="s">
        <v>4998</v>
      </c>
      <c r="O812" t="s">
        <v>1624</v>
      </c>
      <c r="P812" t="s">
        <v>4999</v>
      </c>
      <c r="Q812">
        <v>123.98981</v>
      </c>
      <c r="R812">
        <v>0.56844</v>
      </c>
      <c r="S812" t="s">
        <v>2262</v>
      </c>
      <c r="T812" t="s">
        <v>131</v>
      </c>
      <c r="U812" t="s">
        <v>131</v>
      </c>
      <c r="V812">
        <v>1</v>
      </c>
      <c r="W812" t="s">
        <v>1627</v>
      </c>
      <c r="Z812" t="s">
        <v>1628</v>
      </c>
      <c r="AA812" t="s">
        <v>1629</v>
      </c>
      <c r="AB812">
        <v>0</v>
      </c>
      <c r="AC812" t="s">
        <v>1647</v>
      </c>
      <c r="AD812">
        <v>6070819839</v>
      </c>
      <c r="AE812" t="s">
        <v>1619</v>
      </c>
    </row>
    <row r="813" spans="1:31">
      <c r="A813">
        <v>525784</v>
      </c>
      <c r="B813" t="s">
        <v>1610</v>
      </c>
      <c r="C813" t="s">
        <v>1611</v>
      </c>
      <c r="D813" t="s">
        <v>2066</v>
      </c>
      <c r="E813">
        <v>11053174</v>
      </c>
      <c r="F813" t="s">
        <v>2066</v>
      </c>
      <c r="G813" t="s">
        <v>5000</v>
      </c>
      <c r="H813" t="s">
        <v>984</v>
      </c>
      <c r="I813" t="s">
        <v>1614</v>
      </c>
      <c r="L813" t="s">
        <v>5001</v>
      </c>
      <c r="M813">
        <v>3</v>
      </c>
      <c r="N813" t="s">
        <v>5002</v>
      </c>
      <c r="O813" t="s">
        <v>1624</v>
      </c>
      <c r="P813" t="s">
        <v>5003</v>
      </c>
      <c r="Q813">
        <v>124.09189</v>
      </c>
      <c r="R813">
        <v>0.6103</v>
      </c>
      <c r="S813" t="s">
        <v>2262</v>
      </c>
      <c r="T813" t="s">
        <v>131</v>
      </c>
      <c r="U813" t="s">
        <v>131</v>
      </c>
      <c r="V813">
        <v>1</v>
      </c>
      <c r="W813" t="s">
        <v>1627</v>
      </c>
      <c r="Z813" t="s">
        <v>1628</v>
      </c>
      <c r="AA813" t="s">
        <v>1629</v>
      </c>
      <c r="AB813">
        <v>0</v>
      </c>
      <c r="AC813" t="s">
        <v>1647</v>
      </c>
      <c r="AD813">
        <v>6070819871</v>
      </c>
      <c r="AE813" t="s">
        <v>1619</v>
      </c>
    </row>
    <row r="814" spans="1:31">
      <c r="A814">
        <v>525786</v>
      </c>
      <c r="B814" t="s">
        <v>1610</v>
      </c>
      <c r="C814" t="s">
        <v>1611</v>
      </c>
      <c r="D814" t="s">
        <v>1648</v>
      </c>
      <c r="E814">
        <v>11053208</v>
      </c>
      <c r="F814" t="s">
        <v>1648</v>
      </c>
      <c r="G814" t="s">
        <v>5004</v>
      </c>
      <c r="H814" t="s">
        <v>985</v>
      </c>
      <c r="I814" t="s">
        <v>1614</v>
      </c>
      <c r="L814" t="s">
        <v>5005</v>
      </c>
      <c r="M814">
        <v>3</v>
      </c>
      <c r="N814" t="s">
        <v>5006</v>
      </c>
      <c r="O814" t="s">
        <v>1624</v>
      </c>
      <c r="P814" t="s">
        <v>5007</v>
      </c>
      <c r="Q814">
        <v>123.9802</v>
      </c>
      <c r="R814">
        <v>0.40852</v>
      </c>
      <c r="S814" t="s">
        <v>2124</v>
      </c>
      <c r="T814" t="s">
        <v>46</v>
      </c>
      <c r="U814" t="s">
        <v>22</v>
      </c>
      <c r="V814">
        <v>1</v>
      </c>
      <c r="W814" t="s">
        <v>1627</v>
      </c>
      <c r="Z814" t="s">
        <v>1628</v>
      </c>
      <c r="AA814" t="s">
        <v>1629</v>
      </c>
      <c r="AB814">
        <v>0</v>
      </c>
      <c r="AC814" t="s">
        <v>1647</v>
      </c>
      <c r="AD814">
        <v>6070897386</v>
      </c>
      <c r="AE814" t="s">
        <v>1619</v>
      </c>
    </row>
    <row r="815" spans="1:31">
      <c r="A815">
        <v>525787</v>
      </c>
      <c r="B815" t="s">
        <v>1610</v>
      </c>
      <c r="C815" t="s">
        <v>1611</v>
      </c>
      <c r="D815" t="s">
        <v>1648</v>
      </c>
      <c r="E815">
        <v>11053208</v>
      </c>
      <c r="F815" t="s">
        <v>1648</v>
      </c>
      <c r="G815" t="s">
        <v>5008</v>
      </c>
      <c r="H815" t="s">
        <v>986</v>
      </c>
      <c r="I815" t="s">
        <v>1720</v>
      </c>
      <c r="L815" t="s">
        <v>5009</v>
      </c>
      <c r="M815">
        <v>3</v>
      </c>
      <c r="N815" t="s">
        <v>5010</v>
      </c>
      <c r="O815" t="s">
        <v>1624</v>
      </c>
      <c r="P815" t="s">
        <v>5011</v>
      </c>
      <c r="Q815">
        <v>123.98193</v>
      </c>
      <c r="R815">
        <v>0.41175</v>
      </c>
      <c r="S815" t="s">
        <v>2124</v>
      </c>
      <c r="T815" t="s">
        <v>46</v>
      </c>
      <c r="U815" t="s">
        <v>22</v>
      </c>
      <c r="V815">
        <v>1</v>
      </c>
      <c r="W815" t="s">
        <v>1627</v>
      </c>
      <c r="Z815" t="s">
        <v>1628</v>
      </c>
      <c r="AA815" t="s">
        <v>1629</v>
      </c>
      <c r="AB815">
        <v>0</v>
      </c>
      <c r="AC815" t="s">
        <v>1630</v>
      </c>
      <c r="AD815">
        <v>6070897387</v>
      </c>
      <c r="AE815" t="s">
        <v>1619</v>
      </c>
    </row>
    <row r="816" spans="1:31">
      <c r="A816">
        <v>525796</v>
      </c>
      <c r="B816" t="s">
        <v>1610</v>
      </c>
      <c r="C816" t="s">
        <v>1611</v>
      </c>
      <c r="D816" t="s">
        <v>2052</v>
      </c>
      <c r="E816">
        <v>11053132</v>
      </c>
      <c r="F816" t="s">
        <v>2052</v>
      </c>
      <c r="G816" t="s">
        <v>5012</v>
      </c>
      <c r="H816" t="s">
        <v>987</v>
      </c>
      <c r="I816" t="s">
        <v>1614</v>
      </c>
      <c r="L816" t="s">
        <v>5013</v>
      </c>
      <c r="M816">
        <v>3</v>
      </c>
      <c r="N816" t="s">
        <v>5014</v>
      </c>
      <c r="O816" t="s">
        <v>1624</v>
      </c>
      <c r="P816" t="s">
        <v>5015</v>
      </c>
      <c r="Q816">
        <v>124.02415</v>
      </c>
      <c r="R816">
        <v>0.8825</v>
      </c>
      <c r="S816" t="s">
        <v>2262</v>
      </c>
      <c r="T816" t="s">
        <v>324</v>
      </c>
      <c r="U816" t="s">
        <v>101</v>
      </c>
      <c r="V816">
        <v>1</v>
      </c>
      <c r="W816" t="s">
        <v>1627</v>
      </c>
      <c r="Z816" t="s">
        <v>1628</v>
      </c>
      <c r="AA816" t="s">
        <v>1629</v>
      </c>
      <c r="AB816">
        <v>0</v>
      </c>
      <c r="AC816" t="s">
        <v>1647</v>
      </c>
      <c r="AD816">
        <v>6070824350</v>
      </c>
      <c r="AE816" t="s">
        <v>1619</v>
      </c>
    </row>
    <row r="817" spans="1:31">
      <c r="A817">
        <v>525797</v>
      </c>
      <c r="B817" t="s">
        <v>1610</v>
      </c>
      <c r="C817" t="s">
        <v>1611</v>
      </c>
      <c r="D817" t="s">
        <v>2052</v>
      </c>
      <c r="E817">
        <v>11053132</v>
      </c>
      <c r="F817" t="s">
        <v>2052</v>
      </c>
      <c r="G817" t="s">
        <v>5016</v>
      </c>
      <c r="H817" t="s">
        <v>988</v>
      </c>
      <c r="I817" t="s">
        <v>1614</v>
      </c>
      <c r="L817" t="s">
        <v>5017</v>
      </c>
      <c r="M817">
        <v>3</v>
      </c>
      <c r="N817" t="s">
        <v>5018</v>
      </c>
      <c r="O817" t="s">
        <v>1624</v>
      </c>
      <c r="P817" t="s">
        <v>5019</v>
      </c>
      <c r="Q817">
        <v>124.0342</v>
      </c>
      <c r="R817">
        <v>0.8623</v>
      </c>
      <c r="S817" t="s">
        <v>2262</v>
      </c>
      <c r="T817" t="s">
        <v>324</v>
      </c>
      <c r="U817" t="s">
        <v>101</v>
      </c>
      <c r="V817">
        <v>1</v>
      </c>
      <c r="W817" t="s">
        <v>1627</v>
      </c>
      <c r="Z817" t="s">
        <v>1628</v>
      </c>
      <c r="AA817" t="s">
        <v>1629</v>
      </c>
      <c r="AB817">
        <v>0</v>
      </c>
      <c r="AC817" t="s">
        <v>1647</v>
      </c>
      <c r="AD817">
        <v>6070824356</v>
      </c>
      <c r="AE817" t="s">
        <v>1619</v>
      </c>
    </row>
    <row r="818" spans="1:31">
      <c r="A818">
        <v>525798</v>
      </c>
      <c r="B818" t="s">
        <v>1610</v>
      </c>
      <c r="C818" t="s">
        <v>1611</v>
      </c>
      <c r="D818" t="s">
        <v>2052</v>
      </c>
      <c r="E818">
        <v>11053134</v>
      </c>
      <c r="F818" t="s">
        <v>2052</v>
      </c>
      <c r="G818" t="s">
        <v>5020</v>
      </c>
      <c r="H818" t="s">
        <v>989</v>
      </c>
      <c r="I818" t="s">
        <v>1614</v>
      </c>
      <c r="L818" t="s">
        <v>5021</v>
      </c>
      <c r="M818">
        <v>3</v>
      </c>
      <c r="N818" t="s">
        <v>5022</v>
      </c>
      <c r="O818" t="s">
        <v>1624</v>
      </c>
      <c r="P818" t="s">
        <v>5023</v>
      </c>
      <c r="Q818">
        <v>123.9973</v>
      </c>
      <c r="R818">
        <v>0.8475</v>
      </c>
      <c r="S818" t="s">
        <v>2262</v>
      </c>
      <c r="T818" t="s">
        <v>324</v>
      </c>
      <c r="U818" t="s">
        <v>101</v>
      </c>
      <c r="V818">
        <v>1</v>
      </c>
      <c r="W818" t="s">
        <v>1627</v>
      </c>
      <c r="Z818" t="s">
        <v>1628</v>
      </c>
      <c r="AA818" t="s">
        <v>1629</v>
      </c>
      <c r="AB818">
        <v>0</v>
      </c>
      <c r="AC818" t="s">
        <v>1647</v>
      </c>
      <c r="AD818">
        <v>6070824378</v>
      </c>
      <c r="AE818" t="s">
        <v>1619</v>
      </c>
    </row>
    <row r="819" spans="1:31">
      <c r="A819">
        <v>525799</v>
      </c>
      <c r="B819" t="s">
        <v>1610</v>
      </c>
      <c r="C819" t="s">
        <v>1611</v>
      </c>
      <c r="D819" t="s">
        <v>1924</v>
      </c>
      <c r="E819">
        <v>11053174</v>
      </c>
      <c r="F819" t="s">
        <v>1924</v>
      </c>
      <c r="G819" t="s">
        <v>5024</v>
      </c>
      <c r="H819" t="s">
        <v>990</v>
      </c>
      <c r="I819" t="s">
        <v>1614</v>
      </c>
      <c r="L819" t="s">
        <v>5025</v>
      </c>
      <c r="M819">
        <v>3</v>
      </c>
      <c r="N819" t="s">
        <v>5026</v>
      </c>
      <c r="O819" t="s">
        <v>1624</v>
      </c>
      <c r="P819" t="s">
        <v>5027</v>
      </c>
      <c r="Q819">
        <v>124.279647</v>
      </c>
      <c r="R819">
        <v>0.702791</v>
      </c>
      <c r="S819" t="s">
        <v>5028</v>
      </c>
      <c r="T819" t="s">
        <v>131</v>
      </c>
      <c r="U819" t="s">
        <v>132</v>
      </c>
      <c r="V819">
        <v>1</v>
      </c>
      <c r="W819" t="s">
        <v>1627</v>
      </c>
      <c r="Z819" t="s">
        <v>1628</v>
      </c>
      <c r="AA819" t="s">
        <v>1629</v>
      </c>
      <c r="AB819">
        <v>0</v>
      </c>
      <c r="AC819" t="s">
        <v>1630</v>
      </c>
      <c r="AD819">
        <v>6070904115</v>
      </c>
      <c r="AE819" t="s">
        <v>1619</v>
      </c>
    </row>
    <row r="820" spans="1:31">
      <c r="A820">
        <v>525800</v>
      </c>
      <c r="B820" t="s">
        <v>1610</v>
      </c>
      <c r="C820" t="s">
        <v>1611</v>
      </c>
      <c r="D820" t="s">
        <v>1924</v>
      </c>
      <c r="E820">
        <v>11053174</v>
      </c>
      <c r="F820" t="s">
        <v>1924</v>
      </c>
      <c r="G820" t="s">
        <v>5029</v>
      </c>
      <c r="H820" t="s">
        <v>991</v>
      </c>
      <c r="I820" t="s">
        <v>1614</v>
      </c>
      <c r="L820" t="s">
        <v>5030</v>
      </c>
      <c r="M820">
        <v>3</v>
      </c>
      <c r="N820" t="s">
        <v>5031</v>
      </c>
      <c r="O820" t="s">
        <v>1624</v>
      </c>
      <c r="P820" t="s">
        <v>5032</v>
      </c>
      <c r="Q820">
        <v>124.274027</v>
      </c>
      <c r="R820">
        <v>0.705216</v>
      </c>
      <c r="S820" t="s">
        <v>5028</v>
      </c>
      <c r="T820" t="s">
        <v>131</v>
      </c>
      <c r="U820" t="s">
        <v>132</v>
      </c>
      <c r="V820">
        <v>1</v>
      </c>
      <c r="W820" t="s">
        <v>1627</v>
      </c>
      <c r="Z820" t="s">
        <v>1628</v>
      </c>
      <c r="AA820" t="s">
        <v>1629</v>
      </c>
      <c r="AB820">
        <v>0</v>
      </c>
      <c r="AC820" t="s">
        <v>1647</v>
      </c>
      <c r="AD820">
        <v>6070904117</v>
      </c>
      <c r="AE820" t="s">
        <v>1619</v>
      </c>
    </row>
    <row r="821" spans="1:31">
      <c r="A821">
        <v>525801</v>
      </c>
      <c r="B821" t="s">
        <v>1610</v>
      </c>
      <c r="C821" t="s">
        <v>1611</v>
      </c>
      <c r="D821" t="s">
        <v>1924</v>
      </c>
      <c r="E821">
        <v>11053175</v>
      </c>
      <c r="F821" t="s">
        <v>1924</v>
      </c>
      <c r="G821" t="s">
        <v>5033</v>
      </c>
      <c r="H821" t="s">
        <v>992</v>
      </c>
      <c r="I821" t="s">
        <v>1614</v>
      </c>
      <c r="L821" t="s">
        <v>5034</v>
      </c>
      <c r="M821">
        <v>2</v>
      </c>
      <c r="N821" t="s">
        <v>5035</v>
      </c>
      <c r="O821" t="s">
        <v>1624</v>
      </c>
      <c r="P821" t="s">
        <v>5036</v>
      </c>
      <c r="Q821">
        <v>124.294751</v>
      </c>
      <c r="R821">
        <v>0.718892</v>
      </c>
      <c r="S821" t="s">
        <v>3201</v>
      </c>
      <c r="T821" t="s">
        <v>136</v>
      </c>
      <c r="U821" t="s">
        <v>132</v>
      </c>
      <c r="V821">
        <v>1</v>
      </c>
      <c r="W821" t="s">
        <v>1627</v>
      </c>
      <c r="Z821" t="s">
        <v>1628</v>
      </c>
      <c r="AA821" t="s">
        <v>1629</v>
      </c>
      <c r="AB821">
        <v>0</v>
      </c>
      <c r="AC821" t="s">
        <v>1647</v>
      </c>
      <c r="AD821">
        <v>6070904129</v>
      </c>
      <c r="AE821" t="s">
        <v>1619</v>
      </c>
    </row>
    <row r="822" spans="1:31">
      <c r="A822">
        <v>525802</v>
      </c>
      <c r="B822" t="s">
        <v>1610</v>
      </c>
      <c r="C822" t="s">
        <v>1611</v>
      </c>
      <c r="D822" t="s">
        <v>1924</v>
      </c>
      <c r="E822">
        <v>11053175</v>
      </c>
      <c r="F822" t="s">
        <v>1924</v>
      </c>
      <c r="G822" t="s">
        <v>5037</v>
      </c>
      <c r="H822" t="s">
        <v>993</v>
      </c>
      <c r="I822" t="s">
        <v>1614</v>
      </c>
      <c r="L822" t="s">
        <v>5038</v>
      </c>
      <c r="M822">
        <v>3</v>
      </c>
      <c r="N822" t="s">
        <v>5039</v>
      </c>
      <c r="O822" t="s">
        <v>1624</v>
      </c>
      <c r="P822" t="s">
        <v>5040</v>
      </c>
      <c r="Q822">
        <v>124.3041910447</v>
      </c>
      <c r="R822">
        <v>0.713354093</v>
      </c>
      <c r="S822" t="s">
        <v>4093</v>
      </c>
      <c r="T822" t="s">
        <v>136</v>
      </c>
      <c r="U822" t="s">
        <v>132</v>
      </c>
      <c r="V822">
        <v>1</v>
      </c>
      <c r="W822" t="s">
        <v>1627</v>
      </c>
      <c r="Z822" t="s">
        <v>1628</v>
      </c>
      <c r="AA822" t="s">
        <v>1629</v>
      </c>
      <c r="AB822">
        <v>0</v>
      </c>
      <c r="AC822" t="s">
        <v>1630</v>
      </c>
      <c r="AD822">
        <v>6070904137</v>
      </c>
      <c r="AE822" t="s">
        <v>1619</v>
      </c>
    </row>
    <row r="823" spans="1:31">
      <c r="A823">
        <v>525803</v>
      </c>
      <c r="B823" t="s">
        <v>1610</v>
      </c>
      <c r="C823" t="s">
        <v>1611</v>
      </c>
      <c r="D823" t="s">
        <v>1924</v>
      </c>
      <c r="E823">
        <v>11053175</v>
      </c>
      <c r="F823" t="s">
        <v>1924</v>
      </c>
      <c r="G823" t="s">
        <v>5041</v>
      </c>
      <c r="H823" t="s">
        <v>994</v>
      </c>
      <c r="I823" t="s">
        <v>1614</v>
      </c>
      <c r="L823" t="s">
        <v>5042</v>
      </c>
      <c r="M823">
        <v>3</v>
      </c>
      <c r="N823" t="s">
        <v>5043</v>
      </c>
      <c r="O823" t="s">
        <v>1624</v>
      </c>
      <c r="P823" t="s">
        <v>5044</v>
      </c>
      <c r="Q823">
        <v>124.306717</v>
      </c>
      <c r="R823">
        <v>0.710267</v>
      </c>
      <c r="S823" t="s">
        <v>3718</v>
      </c>
      <c r="T823" t="s">
        <v>136</v>
      </c>
      <c r="U823" t="s">
        <v>132</v>
      </c>
      <c r="V823">
        <v>1</v>
      </c>
      <c r="W823" t="s">
        <v>1627</v>
      </c>
      <c r="Z823" t="s">
        <v>1628</v>
      </c>
      <c r="AA823" t="s">
        <v>1629</v>
      </c>
      <c r="AB823">
        <v>0</v>
      </c>
      <c r="AC823" t="s">
        <v>1630</v>
      </c>
      <c r="AD823">
        <v>6070904139</v>
      </c>
      <c r="AE823" t="s">
        <v>1619</v>
      </c>
    </row>
    <row r="824" spans="1:31">
      <c r="A824">
        <v>525804</v>
      </c>
      <c r="B824" t="s">
        <v>1610</v>
      </c>
      <c r="C824" t="s">
        <v>1611</v>
      </c>
      <c r="D824" t="s">
        <v>1924</v>
      </c>
      <c r="E824">
        <v>11053176</v>
      </c>
      <c r="F824" t="s">
        <v>1924</v>
      </c>
      <c r="G824" t="s">
        <v>5045</v>
      </c>
      <c r="H824" t="s">
        <v>995</v>
      </c>
      <c r="I824" t="s">
        <v>1614</v>
      </c>
      <c r="L824" t="s">
        <v>5046</v>
      </c>
      <c r="M824">
        <v>3</v>
      </c>
      <c r="N824" t="s">
        <v>5047</v>
      </c>
      <c r="O824" t="s">
        <v>1624</v>
      </c>
      <c r="P824" t="s">
        <v>5048</v>
      </c>
      <c r="Q824">
        <v>124.27891</v>
      </c>
      <c r="R824">
        <v>0.609059</v>
      </c>
      <c r="S824" t="s">
        <v>1371</v>
      </c>
      <c r="T824" t="s">
        <v>131</v>
      </c>
      <c r="U824" t="s">
        <v>132</v>
      </c>
      <c r="V824">
        <v>1</v>
      </c>
      <c r="W824" t="s">
        <v>1627</v>
      </c>
      <c r="Z824" t="s">
        <v>1628</v>
      </c>
      <c r="AA824" t="s">
        <v>1629</v>
      </c>
      <c r="AB824">
        <v>0</v>
      </c>
      <c r="AC824" t="s">
        <v>1647</v>
      </c>
      <c r="AD824">
        <v>6070904181</v>
      </c>
      <c r="AE824" t="s">
        <v>1619</v>
      </c>
    </row>
    <row r="825" spans="1:31">
      <c r="A825">
        <v>525805</v>
      </c>
      <c r="B825" t="s">
        <v>1610</v>
      </c>
      <c r="C825" t="s">
        <v>1611</v>
      </c>
      <c r="D825" t="s">
        <v>1924</v>
      </c>
      <c r="E825">
        <v>11053176</v>
      </c>
      <c r="F825" t="s">
        <v>1924</v>
      </c>
      <c r="G825" t="s">
        <v>5049</v>
      </c>
      <c r="H825" t="s">
        <v>996</v>
      </c>
      <c r="I825" t="s">
        <v>1614</v>
      </c>
      <c r="L825" t="s">
        <v>5050</v>
      </c>
      <c r="M825">
        <v>3</v>
      </c>
      <c r="N825" t="s">
        <v>5051</v>
      </c>
      <c r="O825" t="s">
        <v>1624</v>
      </c>
      <c r="P825" t="s">
        <v>5052</v>
      </c>
      <c r="Q825">
        <v>124.276037</v>
      </c>
      <c r="R825">
        <v>0.606813</v>
      </c>
      <c r="S825" t="s">
        <v>1371</v>
      </c>
      <c r="T825" t="s">
        <v>131</v>
      </c>
      <c r="U825" t="s">
        <v>132</v>
      </c>
      <c r="V825">
        <v>1</v>
      </c>
      <c r="W825" t="s">
        <v>1627</v>
      </c>
      <c r="Z825" t="s">
        <v>1628</v>
      </c>
      <c r="AA825" t="s">
        <v>1629</v>
      </c>
      <c r="AB825">
        <v>0</v>
      </c>
      <c r="AC825" t="s">
        <v>1647</v>
      </c>
      <c r="AD825">
        <v>6070904182</v>
      </c>
      <c r="AE825" t="s">
        <v>1619</v>
      </c>
    </row>
    <row r="826" spans="1:31">
      <c r="A826">
        <v>525806</v>
      </c>
      <c r="B826" t="s">
        <v>1610</v>
      </c>
      <c r="C826" t="s">
        <v>1611</v>
      </c>
      <c r="D826" t="s">
        <v>1924</v>
      </c>
      <c r="E826">
        <v>11053154</v>
      </c>
      <c r="F826" t="s">
        <v>1924</v>
      </c>
      <c r="G826" t="s">
        <v>5053</v>
      </c>
      <c r="H826" t="s">
        <v>997</v>
      </c>
      <c r="I826" t="s">
        <v>1614</v>
      </c>
      <c r="L826" t="s">
        <v>5054</v>
      </c>
      <c r="M826">
        <v>3</v>
      </c>
      <c r="N826" t="s">
        <v>5055</v>
      </c>
      <c r="O826" t="s">
        <v>1624</v>
      </c>
      <c r="P826" t="s">
        <v>5056</v>
      </c>
      <c r="Q826">
        <v>124.322917</v>
      </c>
      <c r="R826">
        <v>0.803983</v>
      </c>
      <c r="S826" t="s">
        <v>5057</v>
      </c>
      <c r="T826" t="s">
        <v>131</v>
      </c>
      <c r="U826" t="s">
        <v>132</v>
      </c>
      <c r="V826">
        <v>1</v>
      </c>
      <c r="W826" t="s">
        <v>1627</v>
      </c>
      <c r="Z826" t="s">
        <v>1628</v>
      </c>
      <c r="AA826" t="s">
        <v>1629</v>
      </c>
      <c r="AB826">
        <v>0</v>
      </c>
      <c r="AC826" t="s">
        <v>1630</v>
      </c>
      <c r="AD826">
        <v>6070904209</v>
      </c>
      <c r="AE826" t="s">
        <v>1619</v>
      </c>
    </row>
    <row r="827" spans="1:31">
      <c r="A827">
        <v>525807</v>
      </c>
      <c r="B827" t="s">
        <v>1610</v>
      </c>
      <c r="C827" t="s">
        <v>1611</v>
      </c>
      <c r="D827" t="s">
        <v>1924</v>
      </c>
      <c r="E827">
        <v>11053154</v>
      </c>
      <c r="F827" t="s">
        <v>1924</v>
      </c>
      <c r="G827" t="s">
        <v>5058</v>
      </c>
      <c r="H827" t="s">
        <v>999</v>
      </c>
      <c r="I827" t="s">
        <v>1614</v>
      </c>
      <c r="L827" t="s">
        <v>5059</v>
      </c>
      <c r="M827">
        <v>3</v>
      </c>
      <c r="N827" t="s">
        <v>5060</v>
      </c>
      <c r="O827" t="s">
        <v>1624</v>
      </c>
      <c r="P827" t="s">
        <v>5061</v>
      </c>
      <c r="Q827">
        <v>124.34943</v>
      </c>
      <c r="R827">
        <v>0.863196</v>
      </c>
      <c r="S827" t="s">
        <v>132</v>
      </c>
      <c r="T827" t="s">
        <v>998</v>
      </c>
      <c r="U827" t="s">
        <v>132</v>
      </c>
      <c r="V827">
        <v>1</v>
      </c>
      <c r="W827" t="s">
        <v>1627</v>
      </c>
      <c r="Z827" t="s">
        <v>1628</v>
      </c>
      <c r="AA827" t="s">
        <v>1629</v>
      </c>
      <c r="AB827">
        <v>0</v>
      </c>
      <c r="AC827" t="s">
        <v>1647</v>
      </c>
      <c r="AD827">
        <v>6070904210</v>
      </c>
      <c r="AE827" t="s">
        <v>1619</v>
      </c>
    </row>
    <row r="828" spans="1:31">
      <c r="A828">
        <v>525808</v>
      </c>
      <c r="B828" t="s">
        <v>1610</v>
      </c>
      <c r="C828" t="s">
        <v>1611</v>
      </c>
      <c r="D828" t="s">
        <v>1648</v>
      </c>
      <c r="E828">
        <v>11053208</v>
      </c>
      <c r="F828" t="s">
        <v>1648</v>
      </c>
      <c r="G828" t="s">
        <v>5062</v>
      </c>
      <c r="H828" t="s">
        <v>1000</v>
      </c>
      <c r="I828" t="s">
        <v>1614</v>
      </c>
      <c r="L828" t="s">
        <v>5063</v>
      </c>
      <c r="M828">
        <v>3</v>
      </c>
      <c r="N828" t="s">
        <v>5064</v>
      </c>
      <c r="O828" t="s">
        <v>1624</v>
      </c>
      <c r="P828" t="s">
        <v>5065</v>
      </c>
      <c r="Q828">
        <v>123.65839</v>
      </c>
      <c r="R828">
        <v>0.30615</v>
      </c>
      <c r="S828" t="s">
        <v>2124</v>
      </c>
      <c r="T828" t="s">
        <v>493</v>
      </c>
      <c r="U828" t="s">
        <v>22</v>
      </c>
      <c r="V828">
        <v>1</v>
      </c>
      <c r="W828" t="s">
        <v>1627</v>
      </c>
      <c r="Z828" t="s">
        <v>1628</v>
      </c>
      <c r="AA828" t="s">
        <v>1629</v>
      </c>
      <c r="AB828">
        <v>0</v>
      </c>
      <c r="AC828" t="s">
        <v>1630</v>
      </c>
      <c r="AD828">
        <v>6070897416</v>
      </c>
      <c r="AE828" t="s">
        <v>1619</v>
      </c>
    </row>
    <row r="829" spans="1:31">
      <c r="A829">
        <v>525809</v>
      </c>
      <c r="B829" t="s">
        <v>1610</v>
      </c>
      <c r="C829" t="s">
        <v>1611</v>
      </c>
      <c r="D829" t="s">
        <v>1648</v>
      </c>
      <c r="E829">
        <v>11053208</v>
      </c>
      <c r="F829" t="s">
        <v>1648</v>
      </c>
      <c r="G829" t="s">
        <v>5066</v>
      </c>
      <c r="H829" t="s">
        <v>1001</v>
      </c>
      <c r="I829" t="s">
        <v>1614</v>
      </c>
      <c r="L829" t="s">
        <v>5067</v>
      </c>
      <c r="M829">
        <v>3</v>
      </c>
      <c r="N829" t="s">
        <v>5068</v>
      </c>
      <c r="O829" t="s">
        <v>1624</v>
      </c>
      <c r="P829" t="s">
        <v>5069</v>
      </c>
      <c r="Q829">
        <v>123.58272</v>
      </c>
      <c r="R829">
        <v>0.31479</v>
      </c>
      <c r="S829" t="s">
        <v>2124</v>
      </c>
      <c r="T829" t="s">
        <v>493</v>
      </c>
      <c r="U829" t="s">
        <v>22</v>
      </c>
      <c r="V829">
        <v>1</v>
      </c>
      <c r="W829" t="s">
        <v>1627</v>
      </c>
      <c r="Z829" t="s">
        <v>1628</v>
      </c>
      <c r="AA829" t="s">
        <v>1629</v>
      </c>
      <c r="AB829">
        <v>0</v>
      </c>
      <c r="AC829" t="s">
        <v>1630</v>
      </c>
      <c r="AD829">
        <v>6070897423</v>
      </c>
      <c r="AE829" t="s">
        <v>1619</v>
      </c>
    </row>
    <row r="830" spans="1:31">
      <c r="A830">
        <v>525810</v>
      </c>
      <c r="B830" t="s">
        <v>1610</v>
      </c>
      <c r="C830" t="s">
        <v>1611</v>
      </c>
      <c r="D830" t="s">
        <v>1648</v>
      </c>
      <c r="E830">
        <v>11053208</v>
      </c>
      <c r="F830" t="s">
        <v>1648</v>
      </c>
      <c r="G830" t="s">
        <v>5070</v>
      </c>
      <c r="H830" t="s">
        <v>1002</v>
      </c>
      <c r="I830" t="s">
        <v>1614</v>
      </c>
      <c r="L830" t="s">
        <v>5071</v>
      </c>
      <c r="M830">
        <v>3</v>
      </c>
      <c r="N830" t="s">
        <v>5072</v>
      </c>
      <c r="O830" t="s">
        <v>1624</v>
      </c>
      <c r="P830" t="s">
        <v>5073</v>
      </c>
      <c r="Q830">
        <v>123.57641</v>
      </c>
      <c r="R830">
        <v>0.32133</v>
      </c>
      <c r="S830" t="s">
        <v>2124</v>
      </c>
      <c r="T830" t="s">
        <v>493</v>
      </c>
      <c r="U830" t="s">
        <v>22</v>
      </c>
      <c r="V830">
        <v>1</v>
      </c>
      <c r="W830" t="s">
        <v>1627</v>
      </c>
      <c r="Z830" t="s">
        <v>1628</v>
      </c>
      <c r="AA830" t="s">
        <v>1629</v>
      </c>
      <c r="AB830">
        <v>0</v>
      </c>
      <c r="AC830" t="s">
        <v>1647</v>
      </c>
      <c r="AD830">
        <v>6070897425</v>
      </c>
      <c r="AE830" t="s">
        <v>1619</v>
      </c>
    </row>
    <row r="831" spans="1:31">
      <c r="A831">
        <v>525811</v>
      </c>
      <c r="B831" t="s">
        <v>1610</v>
      </c>
      <c r="C831" t="s">
        <v>1611</v>
      </c>
      <c r="D831" t="s">
        <v>1648</v>
      </c>
      <c r="E831">
        <v>11053208</v>
      </c>
      <c r="F831" t="s">
        <v>1648</v>
      </c>
      <c r="G831" t="s">
        <v>5074</v>
      </c>
      <c r="H831" t="s">
        <v>1003</v>
      </c>
      <c r="I831" t="s">
        <v>1614</v>
      </c>
      <c r="L831" t="s">
        <v>5075</v>
      </c>
      <c r="M831">
        <v>3</v>
      </c>
      <c r="N831" t="s">
        <v>5076</v>
      </c>
      <c r="O831" t="s">
        <v>1624</v>
      </c>
      <c r="P831" t="s">
        <v>5077</v>
      </c>
      <c r="Q831">
        <v>123.55416</v>
      </c>
      <c r="R831">
        <v>0.32374</v>
      </c>
      <c r="S831" t="s">
        <v>2124</v>
      </c>
      <c r="T831" t="s">
        <v>493</v>
      </c>
      <c r="U831" t="s">
        <v>22</v>
      </c>
      <c r="V831">
        <v>1</v>
      </c>
      <c r="W831" t="s">
        <v>1627</v>
      </c>
      <c r="Z831" t="s">
        <v>1628</v>
      </c>
      <c r="AA831" t="s">
        <v>1629</v>
      </c>
      <c r="AB831">
        <v>0</v>
      </c>
      <c r="AC831" t="s">
        <v>1630</v>
      </c>
      <c r="AD831">
        <v>6070897429</v>
      </c>
      <c r="AE831" t="s">
        <v>1619</v>
      </c>
    </row>
    <row r="832" spans="1:31">
      <c r="A832">
        <v>525812</v>
      </c>
      <c r="B832" t="s">
        <v>1610</v>
      </c>
      <c r="C832" t="s">
        <v>1611</v>
      </c>
      <c r="D832" t="s">
        <v>1648</v>
      </c>
      <c r="E832">
        <v>11053208</v>
      </c>
      <c r="F832" t="s">
        <v>1648</v>
      </c>
      <c r="G832" t="s">
        <v>5078</v>
      </c>
      <c r="H832" t="s">
        <v>1004</v>
      </c>
      <c r="I832" t="s">
        <v>1614</v>
      </c>
      <c r="L832" t="s">
        <v>5079</v>
      </c>
      <c r="M832">
        <v>3</v>
      </c>
      <c r="N832" t="s">
        <v>5080</v>
      </c>
      <c r="O832" t="s">
        <v>1624</v>
      </c>
      <c r="P832" t="s">
        <v>5081</v>
      </c>
      <c r="Q832">
        <v>123.54714</v>
      </c>
      <c r="R832">
        <v>0.32403</v>
      </c>
      <c r="S832" t="s">
        <v>2124</v>
      </c>
      <c r="T832" t="s">
        <v>493</v>
      </c>
      <c r="U832" t="s">
        <v>22</v>
      </c>
      <c r="V832">
        <v>1</v>
      </c>
      <c r="W832" t="s">
        <v>1627</v>
      </c>
      <c r="Z832" t="s">
        <v>1628</v>
      </c>
      <c r="AA832" t="s">
        <v>1629</v>
      </c>
      <c r="AB832">
        <v>0</v>
      </c>
      <c r="AC832" t="s">
        <v>1630</v>
      </c>
      <c r="AD832">
        <v>6070897430</v>
      </c>
      <c r="AE832" t="s">
        <v>1619</v>
      </c>
    </row>
    <row r="833" spans="1:31">
      <c r="A833">
        <v>525813</v>
      </c>
      <c r="B833" t="s">
        <v>1610</v>
      </c>
      <c r="C833" t="s">
        <v>1611</v>
      </c>
      <c r="D833" t="s">
        <v>1612</v>
      </c>
      <c r="E833">
        <v>11053135</v>
      </c>
      <c r="F833" t="s">
        <v>1612</v>
      </c>
      <c r="G833" t="s">
        <v>5082</v>
      </c>
      <c r="H833" t="s">
        <v>1006</v>
      </c>
      <c r="I833" t="s">
        <v>1614</v>
      </c>
      <c r="L833" t="s">
        <v>5083</v>
      </c>
      <c r="M833">
        <v>3</v>
      </c>
      <c r="N833" t="s">
        <v>5084</v>
      </c>
      <c r="O833" t="s">
        <v>1624</v>
      </c>
      <c r="P833" t="s">
        <v>5085</v>
      </c>
      <c r="Q833">
        <v>123.89757</v>
      </c>
      <c r="R833">
        <v>0.8075</v>
      </c>
      <c r="S833" t="s">
        <v>1005</v>
      </c>
      <c r="T833" t="s">
        <v>1005</v>
      </c>
      <c r="U833" t="s">
        <v>131</v>
      </c>
      <c r="V833">
        <v>1</v>
      </c>
      <c r="W833" t="s">
        <v>1627</v>
      </c>
      <c r="Z833" t="s">
        <v>1628</v>
      </c>
      <c r="AA833" t="s">
        <v>1629</v>
      </c>
      <c r="AB833">
        <v>0</v>
      </c>
      <c r="AC833" t="s">
        <v>1647</v>
      </c>
      <c r="AD833">
        <v>6070877320</v>
      </c>
      <c r="AE833" t="s">
        <v>1619</v>
      </c>
    </row>
    <row r="834" spans="1:31">
      <c r="A834">
        <v>525814</v>
      </c>
      <c r="B834" t="s">
        <v>1610</v>
      </c>
      <c r="C834" t="s">
        <v>1611</v>
      </c>
      <c r="D834" t="s">
        <v>1612</v>
      </c>
      <c r="E834">
        <v>11053135</v>
      </c>
      <c r="F834" t="s">
        <v>1612</v>
      </c>
      <c r="G834" t="s">
        <v>5086</v>
      </c>
      <c r="H834" t="s">
        <v>1008</v>
      </c>
      <c r="I834" t="s">
        <v>1614</v>
      </c>
      <c r="L834" t="s">
        <v>5087</v>
      </c>
      <c r="M834">
        <v>3</v>
      </c>
      <c r="N834" t="s">
        <v>5088</v>
      </c>
      <c r="O834" t="s">
        <v>1624</v>
      </c>
      <c r="P834" t="s">
        <v>5089</v>
      </c>
      <c r="Q834">
        <v>123.89352</v>
      </c>
      <c r="R834">
        <v>0.83123</v>
      </c>
      <c r="S834" t="s">
        <v>1007</v>
      </c>
      <c r="T834" t="s">
        <v>1007</v>
      </c>
      <c r="U834" t="s">
        <v>131</v>
      </c>
      <c r="V834">
        <v>1</v>
      </c>
      <c r="W834" t="s">
        <v>1627</v>
      </c>
      <c r="Z834" t="s">
        <v>1628</v>
      </c>
      <c r="AA834" t="s">
        <v>1629</v>
      </c>
      <c r="AB834">
        <v>0</v>
      </c>
      <c r="AC834" t="s">
        <v>1630</v>
      </c>
      <c r="AD834">
        <v>6070877321</v>
      </c>
      <c r="AE834" t="s">
        <v>1619</v>
      </c>
    </row>
    <row r="835" spans="1:31">
      <c r="A835">
        <v>525815</v>
      </c>
      <c r="B835" t="s">
        <v>1610</v>
      </c>
      <c r="C835" t="s">
        <v>1611</v>
      </c>
      <c r="D835" t="s">
        <v>1612</v>
      </c>
      <c r="E835">
        <v>11053135</v>
      </c>
      <c r="F835" t="s">
        <v>1612</v>
      </c>
      <c r="G835" t="s">
        <v>5090</v>
      </c>
      <c r="H835" t="s">
        <v>1010</v>
      </c>
      <c r="I835" t="s">
        <v>1614</v>
      </c>
      <c r="L835" t="s">
        <v>5091</v>
      </c>
      <c r="M835">
        <v>3</v>
      </c>
      <c r="N835" t="s">
        <v>5092</v>
      </c>
      <c r="O835" t="s">
        <v>1624</v>
      </c>
      <c r="P835" t="s">
        <v>5093</v>
      </c>
      <c r="Q835">
        <v>123.58677</v>
      </c>
      <c r="R835">
        <v>0.89595</v>
      </c>
      <c r="S835" t="s">
        <v>2124</v>
      </c>
      <c r="T835" t="s">
        <v>1009</v>
      </c>
      <c r="U835" t="s">
        <v>4</v>
      </c>
      <c r="V835">
        <v>1</v>
      </c>
      <c r="W835" t="s">
        <v>1627</v>
      </c>
      <c r="Z835" t="s">
        <v>1628</v>
      </c>
      <c r="AA835" t="s">
        <v>1629</v>
      </c>
      <c r="AB835">
        <v>0</v>
      </c>
      <c r="AC835" t="s">
        <v>1647</v>
      </c>
      <c r="AD835">
        <v>6070877365</v>
      </c>
      <c r="AE835" t="s">
        <v>1619</v>
      </c>
    </row>
    <row r="836" spans="1:31">
      <c r="A836">
        <v>525816</v>
      </c>
      <c r="B836" t="s">
        <v>1610</v>
      </c>
      <c r="C836" t="s">
        <v>1611</v>
      </c>
      <c r="D836" t="s">
        <v>1612</v>
      </c>
      <c r="E836">
        <v>11053186</v>
      </c>
      <c r="F836" t="s">
        <v>1612</v>
      </c>
      <c r="G836" t="s">
        <v>5094</v>
      </c>
      <c r="H836" t="s">
        <v>1012</v>
      </c>
      <c r="I836" t="s">
        <v>1614</v>
      </c>
      <c r="L836" t="s">
        <v>5095</v>
      </c>
      <c r="M836">
        <v>3</v>
      </c>
      <c r="N836" t="s">
        <v>5096</v>
      </c>
      <c r="O836" t="s">
        <v>1624</v>
      </c>
      <c r="P836" t="s">
        <v>5097</v>
      </c>
      <c r="Q836">
        <v>123.26823</v>
      </c>
      <c r="R836">
        <v>0.90762</v>
      </c>
      <c r="S836" t="s">
        <v>2124</v>
      </c>
      <c r="T836" t="s">
        <v>1011</v>
      </c>
      <c r="U836" t="s">
        <v>4</v>
      </c>
      <c r="V836">
        <v>1</v>
      </c>
      <c r="W836" t="s">
        <v>1627</v>
      </c>
      <c r="Z836" t="s">
        <v>1628</v>
      </c>
      <c r="AA836" t="s">
        <v>1629</v>
      </c>
      <c r="AB836">
        <v>0</v>
      </c>
      <c r="AC836" t="s">
        <v>1647</v>
      </c>
      <c r="AD836">
        <v>6070877372</v>
      </c>
      <c r="AE836" t="s">
        <v>1619</v>
      </c>
    </row>
    <row r="837" spans="1:31">
      <c r="A837">
        <v>525840</v>
      </c>
      <c r="B837" t="s">
        <v>1610</v>
      </c>
      <c r="C837" t="s">
        <v>1611</v>
      </c>
      <c r="D837" t="s">
        <v>1648</v>
      </c>
      <c r="E837">
        <v>11053208</v>
      </c>
      <c r="F837" t="s">
        <v>1648</v>
      </c>
      <c r="G837" t="s">
        <v>5098</v>
      </c>
      <c r="H837" t="s">
        <v>1013</v>
      </c>
      <c r="I837" t="s">
        <v>1614</v>
      </c>
      <c r="L837" t="s">
        <v>5099</v>
      </c>
      <c r="M837">
        <v>3</v>
      </c>
      <c r="N837" t="s">
        <v>5100</v>
      </c>
      <c r="O837" t="s">
        <v>1624</v>
      </c>
      <c r="P837" t="s">
        <v>5101</v>
      </c>
      <c r="Q837">
        <v>123.724</v>
      </c>
      <c r="R837">
        <v>0.32173</v>
      </c>
      <c r="S837" t="s">
        <v>2124</v>
      </c>
      <c r="T837" t="s">
        <v>489</v>
      </c>
      <c r="U837" t="s">
        <v>22</v>
      </c>
      <c r="V837">
        <v>1</v>
      </c>
      <c r="W837" t="s">
        <v>1627</v>
      </c>
      <c r="Z837" t="s">
        <v>1628</v>
      </c>
      <c r="AA837" t="s">
        <v>1629</v>
      </c>
      <c r="AB837">
        <v>0</v>
      </c>
      <c r="AC837" t="s">
        <v>1647</v>
      </c>
      <c r="AD837">
        <v>6070897361</v>
      </c>
      <c r="AE837" t="s">
        <v>1619</v>
      </c>
    </row>
    <row r="838" spans="1:31">
      <c r="A838">
        <v>525841</v>
      </c>
      <c r="B838" t="s">
        <v>1610</v>
      </c>
      <c r="C838" t="s">
        <v>1611</v>
      </c>
      <c r="D838" t="s">
        <v>2052</v>
      </c>
      <c r="E838">
        <v>11053135</v>
      </c>
      <c r="F838" t="s">
        <v>2052</v>
      </c>
      <c r="G838" t="s">
        <v>5102</v>
      </c>
      <c r="H838" t="s">
        <v>1014</v>
      </c>
      <c r="I838" t="s">
        <v>1614</v>
      </c>
      <c r="L838" t="s">
        <v>5103</v>
      </c>
      <c r="M838">
        <v>3</v>
      </c>
      <c r="N838" t="s">
        <v>5104</v>
      </c>
      <c r="O838" t="s">
        <v>1624</v>
      </c>
      <c r="P838" t="s">
        <v>5105</v>
      </c>
      <c r="Q838">
        <v>123.93831</v>
      </c>
      <c r="R838">
        <v>0.83007</v>
      </c>
      <c r="S838" t="s">
        <v>2262</v>
      </c>
      <c r="T838" t="s">
        <v>342</v>
      </c>
      <c r="U838" t="s">
        <v>101</v>
      </c>
      <c r="V838">
        <v>1</v>
      </c>
      <c r="W838" t="s">
        <v>1627</v>
      </c>
      <c r="Z838" t="s">
        <v>1628</v>
      </c>
      <c r="AA838" t="s">
        <v>1629</v>
      </c>
      <c r="AB838">
        <v>0</v>
      </c>
      <c r="AC838" t="s">
        <v>1630</v>
      </c>
      <c r="AD838">
        <v>6070824226</v>
      </c>
      <c r="AE838" t="s">
        <v>1619</v>
      </c>
    </row>
    <row r="839" spans="1:31">
      <c r="A839">
        <v>525842</v>
      </c>
      <c r="B839" t="s">
        <v>1610</v>
      </c>
      <c r="C839" t="s">
        <v>1611</v>
      </c>
      <c r="D839" t="s">
        <v>2052</v>
      </c>
      <c r="E839">
        <v>11053142</v>
      </c>
      <c r="F839" t="s">
        <v>2052</v>
      </c>
      <c r="G839" t="s">
        <v>5106</v>
      </c>
      <c r="H839" t="s">
        <v>1015</v>
      </c>
      <c r="I839" t="s">
        <v>1614</v>
      </c>
      <c r="L839" t="s">
        <v>5107</v>
      </c>
      <c r="M839">
        <v>3</v>
      </c>
      <c r="N839" t="s">
        <v>5108</v>
      </c>
      <c r="O839" t="s">
        <v>1624</v>
      </c>
      <c r="P839" t="s">
        <v>5109</v>
      </c>
      <c r="Q839">
        <v>124.21505</v>
      </c>
      <c r="R839">
        <v>0.99011</v>
      </c>
      <c r="S839" t="s">
        <v>2262</v>
      </c>
      <c r="T839" t="s">
        <v>497</v>
      </c>
      <c r="U839" t="s">
        <v>101</v>
      </c>
      <c r="V839">
        <v>1</v>
      </c>
      <c r="W839" t="s">
        <v>1627</v>
      </c>
      <c r="Z839" t="s">
        <v>1628</v>
      </c>
      <c r="AA839" t="s">
        <v>1629</v>
      </c>
      <c r="AB839">
        <v>0</v>
      </c>
      <c r="AC839" t="s">
        <v>1630</v>
      </c>
      <c r="AD839">
        <v>6070824228</v>
      </c>
      <c r="AE839" t="s">
        <v>1619</v>
      </c>
    </row>
    <row r="840" spans="1:31">
      <c r="A840">
        <v>525843</v>
      </c>
      <c r="B840" t="s">
        <v>1610</v>
      </c>
      <c r="C840" t="s">
        <v>1611</v>
      </c>
      <c r="D840" t="s">
        <v>2052</v>
      </c>
      <c r="E840">
        <v>11053142</v>
      </c>
      <c r="F840" t="s">
        <v>2052</v>
      </c>
      <c r="G840" t="s">
        <v>5110</v>
      </c>
      <c r="H840" t="s">
        <v>1016</v>
      </c>
      <c r="I840" t="s">
        <v>1614</v>
      </c>
      <c r="L840" t="s">
        <v>5111</v>
      </c>
      <c r="M840">
        <v>3</v>
      </c>
      <c r="N840" t="s">
        <v>5112</v>
      </c>
      <c r="O840" t="s">
        <v>1624</v>
      </c>
      <c r="P840" t="s">
        <v>5113</v>
      </c>
      <c r="Q840">
        <v>124.24748</v>
      </c>
      <c r="R840">
        <v>0.98746</v>
      </c>
      <c r="S840" t="s">
        <v>2262</v>
      </c>
      <c r="T840" t="s">
        <v>497</v>
      </c>
      <c r="U840" t="s">
        <v>101</v>
      </c>
      <c r="V840">
        <v>1</v>
      </c>
      <c r="W840" t="s">
        <v>1627</v>
      </c>
      <c r="Z840" t="s">
        <v>1628</v>
      </c>
      <c r="AA840" t="s">
        <v>1629</v>
      </c>
      <c r="AB840">
        <v>0</v>
      </c>
      <c r="AC840" t="s">
        <v>1630</v>
      </c>
      <c r="AD840">
        <v>6070824232</v>
      </c>
      <c r="AE840" t="s">
        <v>1619</v>
      </c>
    </row>
    <row r="841" spans="1:31">
      <c r="A841">
        <v>525844</v>
      </c>
      <c r="B841" t="s">
        <v>1610</v>
      </c>
      <c r="C841" t="s">
        <v>1611</v>
      </c>
      <c r="D841" t="s">
        <v>2052</v>
      </c>
      <c r="E841">
        <v>11053142</v>
      </c>
      <c r="F841" t="s">
        <v>2052</v>
      </c>
      <c r="G841" t="s">
        <v>5114</v>
      </c>
      <c r="H841" t="s">
        <v>1017</v>
      </c>
      <c r="I841" t="s">
        <v>1614</v>
      </c>
      <c r="L841" t="s">
        <v>5115</v>
      </c>
      <c r="M841">
        <v>3</v>
      </c>
      <c r="N841" t="s">
        <v>5116</v>
      </c>
      <c r="O841" t="s">
        <v>1624</v>
      </c>
      <c r="P841" t="s">
        <v>5117</v>
      </c>
      <c r="Q841">
        <v>124.2491</v>
      </c>
      <c r="R841">
        <v>0.98758</v>
      </c>
      <c r="S841" t="s">
        <v>2262</v>
      </c>
      <c r="T841" t="s">
        <v>497</v>
      </c>
      <c r="U841" t="s">
        <v>101</v>
      </c>
      <c r="V841">
        <v>1</v>
      </c>
      <c r="W841" t="s">
        <v>1627</v>
      </c>
      <c r="Z841" t="s">
        <v>1628</v>
      </c>
      <c r="AA841" t="s">
        <v>1629</v>
      </c>
      <c r="AB841">
        <v>0</v>
      </c>
      <c r="AC841" t="s">
        <v>1630</v>
      </c>
      <c r="AD841">
        <v>6070824233</v>
      </c>
      <c r="AE841" t="s">
        <v>1619</v>
      </c>
    </row>
    <row r="842" spans="1:31">
      <c r="A842">
        <v>525845</v>
      </c>
      <c r="B842" t="s">
        <v>1610</v>
      </c>
      <c r="C842" t="s">
        <v>1611</v>
      </c>
      <c r="D842" t="s">
        <v>2052</v>
      </c>
      <c r="E842">
        <v>11053134</v>
      </c>
      <c r="F842" t="s">
        <v>2052</v>
      </c>
      <c r="G842" t="s">
        <v>5118</v>
      </c>
      <c r="H842" t="s">
        <v>1018</v>
      </c>
      <c r="I842" t="s">
        <v>1614</v>
      </c>
      <c r="L842" t="s">
        <v>5119</v>
      </c>
      <c r="M842">
        <v>3</v>
      </c>
      <c r="N842" t="s">
        <v>5120</v>
      </c>
      <c r="O842" t="s">
        <v>1624</v>
      </c>
      <c r="P842" t="s">
        <v>5121</v>
      </c>
      <c r="Q842">
        <v>123.9395</v>
      </c>
      <c r="R842">
        <v>0.85625</v>
      </c>
      <c r="S842" t="s">
        <v>2262</v>
      </c>
      <c r="T842" t="s">
        <v>324</v>
      </c>
      <c r="U842" t="s">
        <v>101</v>
      </c>
      <c r="V842">
        <v>1</v>
      </c>
      <c r="W842" t="s">
        <v>1627</v>
      </c>
      <c r="Z842" t="s">
        <v>1628</v>
      </c>
      <c r="AA842" t="s">
        <v>1629</v>
      </c>
      <c r="AB842">
        <v>0</v>
      </c>
      <c r="AC842" t="s">
        <v>1630</v>
      </c>
      <c r="AD842">
        <v>6070824294</v>
      </c>
      <c r="AE842" t="s">
        <v>1619</v>
      </c>
    </row>
    <row r="843" spans="1:31">
      <c r="A843">
        <v>525846</v>
      </c>
      <c r="B843" t="s">
        <v>1610</v>
      </c>
      <c r="C843" t="s">
        <v>1611</v>
      </c>
      <c r="D843" t="s">
        <v>2052</v>
      </c>
      <c r="E843">
        <v>11053142</v>
      </c>
      <c r="F843" t="s">
        <v>2052</v>
      </c>
      <c r="G843" t="s">
        <v>5122</v>
      </c>
      <c r="H843" t="s">
        <v>1019</v>
      </c>
      <c r="I843" t="s">
        <v>1614</v>
      </c>
      <c r="L843" t="s">
        <v>5123</v>
      </c>
      <c r="M843">
        <v>3</v>
      </c>
      <c r="N843" t="s">
        <v>5124</v>
      </c>
      <c r="O843" t="s">
        <v>1624</v>
      </c>
      <c r="P843" t="s">
        <v>5125</v>
      </c>
      <c r="Q843">
        <v>124.09102</v>
      </c>
      <c r="R843">
        <v>0.92098</v>
      </c>
      <c r="S843" t="s">
        <v>2262</v>
      </c>
      <c r="T843" t="s">
        <v>226</v>
      </c>
      <c r="U843" t="s">
        <v>101</v>
      </c>
      <c r="V843">
        <v>1</v>
      </c>
      <c r="W843" t="s">
        <v>1627</v>
      </c>
      <c r="Z843" t="s">
        <v>1628</v>
      </c>
      <c r="AA843" t="s">
        <v>1629</v>
      </c>
      <c r="AB843">
        <v>0</v>
      </c>
      <c r="AC843" t="s">
        <v>1630</v>
      </c>
      <c r="AD843">
        <v>6070824301</v>
      </c>
      <c r="AE843" t="s">
        <v>1619</v>
      </c>
    </row>
    <row r="844" spans="1:31">
      <c r="A844">
        <v>525847</v>
      </c>
      <c r="B844" t="s">
        <v>1610</v>
      </c>
      <c r="C844" t="s">
        <v>1611</v>
      </c>
      <c r="D844" t="s">
        <v>2052</v>
      </c>
      <c r="E844">
        <v>11053142</v>
      </c>
      <c r="F844" t="s">
        <v>2052</v>
      </c>
      <c r="G844" t="s">
        <v>5126</v>
      </c>
      <c r="H844" t="s">
        <v>1020</v>
      </c>
      <c r="I844" t="s">
        <v>1614</v>
      </c>
      <c r="L844" t="s">
        <v>5127</v>
      </c>
      <c r="M844">
        <v>3</v>
      </c>
      <c r="N844" t="s">
        <v>5128</v>
      </c>
      <c r="O844" t="s">
        <v>1624</v>
      </c>
      <c r="P844" t="s">
        <v>5129</v>
      </c>
      <c r="Q844">
        <v>124.09013</v>
      </c>
      <c r="R844">
        <v>0.91913</v>
      </c>
      <c r="S844" t="s">
        <v>2262</v>
      </c>
      <c r="T844" t="s">
        <v>226</v>
      </c>
      <c r="U844" t="s">
        <v>101</v>
      </c>
      <c r="V844">
        <v>1</v>
      </c>
      <c r="W844" t="s">
        <v>1627</v>
      </c>
      <c r="Z844" t="s">
        <v>1628</v>
      </c>
      <c r="AA844" t="s">
        <v>1629</v>
      </c>
      <c r="AB844">
        <v>0</v>
      </c>
      <c r="AC844" t="s">
        <v>1630</v>
      </c>
      <c r="AD844">
        <v>6070824303</v>
      </c>
      <c r="AE844" t="s">
        <v>1619</v>
      </c>
    </row>
    <row r="845" spans="1:31">
      <c r="A845">
        <v>526434</v>
      </c>
      <c r="B845" t="s">
        <v>1610</v>
      </c>
      <c r="C845" t="s">
        <v>1611</v>
      </c>
      <c r="D845" t="s">
        <v>2066</v>
      </c>
      <c r="E845">
        <v>11053151</v>
      </c>
      <c r="F845" t="s">
        <v>2066</v>
      </c>
      <c r="G845" t="s">
        <v>5130</v>
      </c>
      <c r="H845" t="s">
        <v>1021</v>
      </c>
      <c r="I845" t="s">
        <v>1614</v>
      </c>
      <c r="L845" t="s">
        <v>5131</v>
      </c>
      <c r="M845">
        <v>3</v>
      </c>
      <c r="N845" t="s">
        <v>5132</v>
      </c>
      <c r="O845" t="s">
        <v>1617</v>
      </c>
      <c r="P845" t="s">
        <v>5133</v>
      </c>
      <c r="Q845">
        <v>124.24497</v>
      </c>
      <c r="R845">
        <v>0.65689</v>
      </c>
      <c r="S845" t="s">
        <v>2262</v>
      </c>
      <c r="T845" t="s">
        <v>131</v>
      </c>
      <c r="U845" t="s">
        <v>131</v>
      </c>
      <c r="V845">
        <v>1</v>
      </c>
      <c r="W845" t="s">
        <v>1627</v>
      </c>
      <c r="Z845" t="s">
        <v>1628</v>
      </c>
      <c r="AA845" t="s">
        <v>1629</v>
      </c>
      <c r="AC845" t="s">
        <v>1647</v>
      </c>
      <c r="AD845">
        <v>6070820612</v>
      </c>
      <c r="AE845" t="s">
        <v>1619</v>
      </c>
    </row>
    <row r="846" spans="1:31">
      <c r="A846">
        <v>526721</v>
      </c>
      <c r="B846" t="s">
        <v>1610</v>
      </c>
      <c r="C846" t="s">
        <v>1611</v>
      </c>
      <c r="D846" t="s">
        <v>1648</v>
      </c>
      <c r="E846">
        <v>11053208</v>
      </c>
      <c r="F846" t="s">
        <v>1648</v>
      </c>
      <c r="G846" t="s">
        <v>5134</v>
      </c>
      <c r="H846" t="s">
        <v>1022</v>
      </c>
      <c r="I846" t="s">
        <v>1614</v>
      </c>
      <c r="L846" t="s">
        <v>5135</v>
      </c>
      <c r="M846">
        <v>3</v>
      </c>
      <c r="N846" t="s">
        <v>5136</v>
      </c>
      <c r="O846" t="s">
        <v>1624</v>
      </c>
      <c r="P846" t="s">
        <v>5137</v>
      </c>
      <c r="Q846">
        <v>123.97042</v>
      </c>
      <c r="R846">
        <v>0.36416</v>
      </c>
      <c r="S846" t="s">
        <v>2124</v>
      </c>
      <c r="T846" t="s">
        <v>46</v>
      </c>
      <c r="U846" t="s">
        <v>22</v>
      </c>
      <c r="V846">
        <v>1</v>
      </c>
      <c r="W846" t="s">
        <v>1627</v>
      </c>
      <c r="Z846" t="s">
        <v>1628</v>
      </c>
      <c r="AA846" t="s">
        <v>1629</v>
      </c>
      <c r="AB846">
        <v>0</v>
      </c>
      <c r="AC846" t="s">
        <v>1647</v>
      </c>
      <c r="AD846">
        <v>6070899275</v>
      </c>
      <c r="AE846" t="s">
        <v>1619</v>
      </c>
    </row>
    <row r="847" spans="1:31">
      <c r="A847">
        <v>526723</v>
      </c>
      <c r="B847" t="s">
        <v>1610</v>
      </c>
      <c r="C847" t="s">
        <v>1611</v>
      </c>
      <c r="D847" t="s">
        <v>1612</v>
      </c>
      <c r="E847">
        <v>11053185</v>
      </c>
      <c r="F847" t="s">
        <v>1612</v>
      </c>
      <c r="G847" t="s">
        <v>5138</v>
      </c>
      <c r="H847" t="s">
        <v>1023</v>
      </c>
      <c r="I847" t="s">
        <v>1614</v>
      </c>
      <c r="L847" t="s">
        <v>5139</v>
      </c>
      <c r="M847">
        <v>3</v>
      </c>
      <c r="N847" t="s">
        <v>5140</v>
      </c>
      <c r="O847" t="s">
        <v>1624</v>
      </c>
      <c r="P847" t="s">
        <v>5141</v>
      </c>
      <c r="Q847">
        <v>123.12191</v>
      </c>
      <c r="R847">
        <v>0.91031</v>
      </c>
      <c r="S847" t="s">
        <v>2124</v>
      </c>
      <c r="T847" t="s">
        <v>607</v>
      </c>
      <c r="U847" t="s">
        <v>4</v>
      </c>
      <c r="V847">
        <v>1</v>
      </c>
      <c r="W847" t="s">
        <v>1627</v>
      </c>
      <c r="Z847" t="s">
        <v>1628</v>
      </c>
      <c r="AA847" t="s">
        <v>1629</v>
      </c>
      <c r="AB847">
        <v>0</v>
      </c>
      <c r="AC847" t="s">
        <v>1647</v>
      </c>
      <c r="AD847">
        <v>6070886740</v>
      </c>
      <c r="AE847" t="s">
        <v>1619</v>
      </c>
    </row>
    <row r="848" spans="1:31">
      <c r="A848">
        <v>526768</v>
      </c>
      <c r="B848" t="s">
        <v>1610</v>
      </c>
      <c r="C848" t="s">
        <v>1611</v>
      </c>
      <c r="D848" t="s">
        <v>2066</v>
      </c>
      <c r="E848">
        <v>11053174</v>
      </c>
      <c r="F848" t="s">
        <v>2066</v>
      </c>
      <c r="G848" t="s">
        <v>5142</v>
      </c>
      <c r="H848" t="s">
        <v>1024</v>
      </c>
      <c r="I848" t="s">
        <v>1614</v>
      </c>
      <c r="L848" t="s">
        <v>5143</v>
      </c>
      <c r="M848">
        <v>3</v>
      </c>
      <c r="N848" t="s">
        <v>5144</v>
      </c>
      <c r="O848" t="s">
        <v>1624</v>
      </c>
      <c r="P848" t="s">
        <v>5145</v>
      </c>
      <c r="Q848">
        <v>123.98433</v>
      </c>
      <c r="R848">
        <v>0.56952</v>
      </c>
      <c r="S848" t="s">
        <v>2262</v>
      </c>
      <c r="T848" t="s">
        <v>131</v>
      </c>
      <c r="U848" t="s">
        <v>131</v>
      </c>
      <c r="V848">
        <v>1</v>
      </c>
      <c r="W848" t="s">
        <v>1627</v>
      </c>
      <c r="Z848" t="s">
        <v>1628</v>
      </c>
      <c r="AA848" t="s">
        <v>1629</v>
      </c>
      <c r="AB848">
        <v>0</v>
      </c>
      <c r="AC848" t="s">
        <v>1647</v>
      </c>
      <c r="AD848">
        <v>6070819849</v>
      </c>
      <c r="AE848" t="s">
        <v>1619</v>
      </c>
    </row>
    <row r="849" spans="1:31">
      <c r="A849">
        <v>526769</v>
      </c>
      <c r="B849" t="s">
        <v>1610</v>
      </c>
      <c r="C849" t="s">
        <v>1611</v>
      </c>
      <c r="D849" t="s">
        <v>2066</v>
      </c>
      <c r="E849">
        <v>11053174</v>
      </c>
      <c r="F849" t="s">
        <v>2066</v>
      </c>
      <c r="G849" t="s">
        <v>5146</v>
      </c>
      <c r="H849" t="s">
        <v>1025</v>
      </c>
      <c r="I849" t="s">
        <v>1614</v>
      </c>
      <c r="L849" t="s">
        <v>5147</v>
      </c>
      <c r="M849">
        <v>3</v>
      </c>
      <c r="N849" t="s">
        <v>5148</v>
      </c>
      <c r="O849" t="s">
        <v>1624</v>
      </c>
      <c r="P849" t="s">
        <v>5149</v>
      </c>
      <c r="Q849">
        <v>123.95477</v>
      </c>
      <c r="R849">
        <v>0.55736</v>
      </c>
      <c r="S849" t="s">
        <v>2262</v>
      </c>
      <c r="T849" t="s">
        <v>131</v>
      </c>
      <c r="U849" t="s">
        <v>131</v>
      </c>
      <c r="V849">
        <v>1</v>
      </c>
      <c r="W849" t="s">
        <v>1627</v>
      </c>
      <c r="Z849" t="s">
        <v>1628</v>
      </c>
      <c r="AA849" t="s">
        <v>1629</v>
      </c>
      <c r="AB849">
        <v>0</v>
      </c>
      <c r="AC849" t="s">
        <v>1647</v>
      </c>
      <c r="AD849">
        <v>6070819856</v>
      </c>
      <c r="AE849" t="s">
        <v>1619</v>
      </c>
    </row>
    <row r="850" spans="1:31">
      <c r="A850">
        <v>526770</v>
      </c>
      <c r="B850" t="s">
        <v>1610</v>
      </c>
      <c r="C850" t="s">
        <v>1611</v>
      </c>
      <c r="D850" t="s">
        <v>2066</v>
      </c>
      <c r="E850">
        <v>11053174</v>
      </c>
      <c r="F850" t="s">
        <v>2066</v>
      </c>
      <c r="G850" t="s">
        <v>5150</v>
      </c>
      <c r="H850" t="s">
        <v>1026</v>
      </c>
      <c r="I850" t="s">
        <v>1614</v>
      </c>
      <c r="L850" t="s">
        <v>5151</v>
      </c>
      <c r="M850">
        <v>3</v>
      </c>
      <c r="N850" t="s">
        <v>5152</v>
      </c>
      <c r="O850" t="s">
        <v>1624</v>
      </c>
      <c r="P850" t="s">
        <v>5153</v>
      </c>
      <c r="Q850">
        <v>123.94827</v>
      </c>
      <c r="R850">
        <v>0.55413</v>
      </c>
      <c r="S850" t="s">
        <v>2262</v>
      </c>
      <c r="T850" t="s">
        <v>131</v>
      </c>
      <c r="U850" t="s">
        <v>131</v>
      </c>
      <c r="V850">
        <v>1</v>
      </c>
      <c r="W850" t="s">
        <v>1627</v>
      </c>
      <c r="Z850" t="s">
        <v>1628</v>
      </c>
      <c r="AA850" t="s">
        <v>1629</v>
      </c>
      <c r="AB850">
        <v>0</v>
      </c>
      <c r="AC850" t="s">
        <v>1630</v>
      </c>
      <c r="AD850">
        <v>6070819858</v>
      </c>
      <c r="AE850" t="s">
        <v>1619</v>
      </c>
    </row>
    <row r="851" spans="1:31">
      <c r="A851">
        <v>526771</v>
      </c>
      <c r="B851" t="s">
        <v>1610</v>
      </c>
      <c r="C851" t="s">
        <v>1611</v>
      </c>
      <c r="D851" t="s">
        <v>2066</v>
      </c>
      <c r="E851">
        <v>11053174</v>
      </c>
      <c r="F851" t="s">
        <v>2066</v>
      </c>
      <c r="G851" t="s">
        <v>5154</v>
      </c>
      <c r="H851" t="s">
        <v>1027</v>
      </c>
      <c r="I851" t="s">
        <v>1614</v>
      </c>
      <c r="L851" t="s">
        <v>5155</v>
      </c>
      <c r="M851">
        <v>3</v>
      </c>
      <c r="N851" t="s">
        <v>5156</v>
      </c>
      <c r="O851" t="s">
        <v>1624</v>
      </c>
      <c r="P851" t="s">
        <v>5157</v>
      </c>
      <c r="Q851">
        <v>124.137182</v>
      </c>
      <c r="R851">
        <v>0.665864</v>
      </c>
      <c r="S851" t="s">
        <v>2262</v>
      </c>
      <c r="T851" t="s">
        <v>131</v>
      </c>
      <c r="U851" t="s">
        <v>131</v>
      </c>
      <c r="V851">
        <v>1</v>
      </c>
      <c r="W851" t="s">
        <v>1627</v>
      </c>
      <c r="Z851" t="s">
        <v>1628</v>
      </c>
      <c r="AA851" t="s">
        <v>1629</v>
      </c>
      <c r="AB851">
        <v>0</v>
      </c>
      <c r="AC851" t="s">
        <v>1647</v>
      </c>
      <c r="AD851">
        <v>6070819903</v>
      </c>
      <c r="AE851" t="s">
        <v>1619</v>
      </c>
    </row>
    <row r="852" spans="1:31">
      <c r="A852">
        <v>526772</v>
      </c>
      <c r="B852" t="s">
        <v>1610</v>
      </c>
      <c r="C852" t="s">
        <v>1611</v>
      </c>
      <c r="D852" t="s">
        <v>2066</v>
      </c>
      <c r="E852">
        <v>11053174</v>
      </c>
      <c r="F852" t="s">
        <v>2066</v>
      </c>
      <c r="G852" t="s">
        <v>5158</v>
      </c>
      <c r="H852" t="s">
        <v>1028</v>
      </c>
      <c r="I852" t="s">
        <v>1614</v>
      </c>
      <c r="L852" t="s">
        <v>5159</v>
      </c>
      <c r="M852">
        <v>3</v>
      </c>
      <c r="N852" t="s">
        <v>5160</v>
      </c>
      <c r="O852" t="s">
        <v>1624</v>
      </c>
      <c r="P852" t="s">
        <v>5161</v>
      </c>
      <c r="Q852">
        <v>124.126674</v>
      </c>
      <c r="R852">
        <v>0.664743</v>
      </c>
      <c r="S852" t="s">
        <v>2262</v>
      </c>
      <c r="T852" t="s">
        <v>131</v>
      </c>
      <c r="U852" t="s">
        <v>131</v>
      </c>
      <c r="V852">
        <v>1</v>
      </c>
      <c r="W852" t="s">
        <v>1627</v>
      </c>
      <c r="Z852" t="s">
        <v>1628</v>
      </c>
      <c r="AA852" t="s">
        <v>1629</v>
      </c>
      <c r="AB852">
        <v>0</v>
      </c>
      <c r="AC852" t="s">
        <v>1630</v>
      </c>
      <c r="AD852">
        <v>6070819904</v>
      </c>
      <c r="AE852" t="s">
        <v>1619</v>
      </c>
    </row>
    <row r="853" spans="1:31">
      <c r="A853">
        <v>526773</v>
      </c>
      <c r="B853" t="s">
        <v>1610</v>
      </c>
      <c r="C853" t="s">
        <v>1611</v>
      </c>
      <c r="D853" t="s">
        <v>2066</v>
      </c>
      <c r="E853">
        <v>11053174</v>
      </c>
      <c r="F853" t="s">
        <v>2066</v>
      </c>
      <c r="G853" t="s">
        <v>5162</v>
      </c>
      <c r="H853" t="s">
        <v>1029</v>
      </c>
      <c r="I853" t="s">
        <v>1614</v>
      </c>
      <c r="L853" t="s">
        <v>5163</v>
      </c>
      <c r="M853">
        <v>3</v>
      </c>
      <c r="N853" t="s">
        <v>5164</v>
      </c>
      <c r="O853" t="s">
        <v>1624</v>
      </c>
      <c r="P853" t="s">
        <v>5165</v>
      </c>
      <c r="Q853">
        <v>124.091909</v>
      </c>
      <c r="R853">
        <v>0.637452</v>
      </c>
      <c r="S853" t="s">
        <v>2262</v>
      </c>
      <c r="T853" t="s">
        <v>131</v>
      </c>
      <c r="U853" t="s">
        <v>131</v>
      </c>
      <c r="V853">
        <v>1</v>
      </c>
      <c r="W853" t="s">
        <v>1627</v>
      </c>
      <c r="Z853" t="s">
        <v>1628</v>
      </c>
      <c r="AA853" t="s">
        <v>1629</v>
      </c>
      <c r="AB853">
        <v>0</v>
      </c>
      <c r="AC853" t="s">
        <v>1630</v>
      </c>
      <c r="AD853">
        <v>6070819913</v>
      </c>
      <c r="AE853" t="s">
        <v>1619</v>
      </c>
    </row>
    <row r="854" spans="1:31">
      <c r="A854">
        <v>526774</v>
      </c>
      <c r="B854" t="s">
        <v>1610</v>
      </c>
      <c r="C854" t="s">
        <v>1611</v>
      </c>
      <c r="D854" t="s">
        <v>2066</v>
      </c>
      <c r="E854">
        <v>11053174</v>
      </c>
      <c r="F854" t="s">
        <v>2066</v>
      </c>
      <c r="G854" t="s">
        <v>5166</v>
      </c>
      <c r="H854" t="s">
        <v>1030</v>
      </c>
      <c r="I854" t="s">
        <v>1614</v>
      </c>
      <c r="L854" t="s">
        <v>5167</v>
      </c>
      <c r="M854">
        <v>3</v>
      </c>
      <c r="N854" t="s">
        <v>5168</v>
      </c>
      <c r="O854" t="s">
        <v>1624</v>
      </c>
      <c r="P854" t="s">
        <v>5169</v>
      </c>
      <c r="Q854">
        <v>124.08471</v>
      </c>
      <c r="R854">
        <v>0.625588</v>
      </c>
      <c r="S854" t="s">
        <v>2262</v>
      </c>
      <c r="T854" t="s">
        <v>131</v>
      </c>
      <c r="U854" t="s">
        <v>131</v>
      </c>
      <c r="V854">
        <v>1</v>
      </c>
      <c r="W854" t="s">
        <v>1627</v>
      </c>
      <c r="Z854" t="s">
        <v>1628</v>
      </c>
      <c r="AA854" t="s">
        <v>1629</v>
      </c>
      <c r="AB854">
        <v>0</v>
      </c>
      <c r="AC854" t="s">
        <v>1630</v>
      </c>
      <c r="AD854">
        <v>6070819914</v>
      </c>
      <c r="AE854" t="s">
        <v>1619</v>
      </c>
    </row>
    <row r="855" spans="1:31">
      <c r="A855">
        <v>526775</v>
      </c>
      <c r="B855" t="s">
        <v>1610</v>
      </c>
      <c r="C855" t="s">
        <v>1611</v>
      </c>
      <c r="D855" t="s">
        <v>2066</v>
      </c>
      <c r="E855">
        <v>11053174</v>
      </c>
      <c r="F855" t="s">
        <v>2066</v>
      </c>
      <c r="G855" t="s">
        <v>5170</v>
      </c>
      <c r="H855" t="s">
        <v>1031</v>
      </c>
      <c r="I855" t="s">
        <v>1614</v>
      </c>
      <c r="L855" t="s">
        <v>5171</v>
      </c>
      <c r="M855">
        <v>3</v>
      </c>
      <c r="N855" t="s">
        <v>5172</v>
      </c>
      <c r="O855" t="s">
        <v>1624</v>
      </c>
      <c r="P855" t="s">
        <v>5173</v>
      </c>
      <c r="Q855">
        <v>123.963373</v>
      </c>
      <c r="R855">
        <v>0.523176</v>
      </c>
      <c r="S855" t="s">
        <v>2262</v>
      </c>
      <c r="T855" t="s">
        <v>131</v>
      </c>
      <c r="U855" t="s">
        <v>131</v>
      </c>
      <c r="V855">
        <v>1</v>
      </c>
      <c r="W855" t="s">
        <v>1627</v>
      </c>
      <c r="Z855" t="s">
        <v>1628</v>
      </c>
      <c r="AA855" t="s">
        <v>1629</v>
      </c>
      <c r="AB855">
        <v>0</v>
      </c>
      <c r="AC855" t="s">
        <v>1630</v>
      </c>
      <c r="AD855">
        <v>6070819959</v>
      </c>
      <c r="AE855" t="s">
        <v>1619</v>
      </c>
    </row>
    <row r="856" spans="1:31">
      <c r="A856">
        <v>526776</v>
      </c>
      <c r="B856" t="s">
        <v>1610</v>
      </c>
      <c r="C856" t="s">
        <v>1611</v>
      </c>
      <c r="D856" t="s">
        <v>2066</v>
      </c>
      <c r="E856">
        <v>11053138</v>
      </c>
      <c r="F856" t="s">
        <v>2066</v>
      </c>
      <c r="G856" t="s">
        <v>5174</v>
      </c>
      <c r="H856" t="s">
        <v>1032</v>
      </c>
      <c r="I856" t="s">
        <v>1614</v>
      </c>
      <c r="L856" t="s">
        <v>5175</v>
      </c>
      <c r="M856">
        <v>3</v>
      </c>
      <c r="N856" t="s">
        <v>5176</v>
      </c>
      <c r="O856" t="s">
        <v>1624</v>
      </c>
      <c r="P856" t="s">
        <v>5177</v>
      </c>
      <c r="Q856">
        <v>123.94008</v>
      </c>
      <c r="R856">
        <v>0.53352</v>
      </c>
      <c r="S856" t="s">
        <v>2262</v>
      </c>
      <c r="T856" t="s">
        <v>131</v>
      </c>
      <c r="U856" t="s">
        <v>131</v>
      </c>
      <c r="V856">
        <v>1</v>
      </c>
      <c r="W856" t="s">
        <v>1627</v>
      </c>
      <c r="Z856" t="s">
        <v>1628</v>
      </c>
      <c r="AA856" t="s">
        <v>1629</v>
      </c>
      <c r="AB856">
        <v>0</v>
      </c>
      <c r="AC856" t="s">
        <v>1630</v>
      </c>
      <c r="AD856">
        <v>6070819966</v>
      </c>
      <c r="AE856" t="s">
        <v>1619</v>
      </c>
    </row>
    <row r="857" spans="1:31">
      <c r="A857">
        <v>526777</v>
      </c>
      <c r="B857" t="s">
        <v>1610</v>
      </c>
      <c r="C857" t="s">
        <v>1611</v>
      </c>
      <c r="D857" t="s">
        <v>2066</v>
      </c>
      <c r="E857">
        <v>11053138</v>
      </c>
      <c r="F857" t="s">
        <v>2066</v>
      </c>
      <c r="G857" t="s">
        <v>5178</v>
      </c>
      <c r="H857" t="s">
        <v>1033</v>
      </c>
      <c r="I857" t="s">
        <v>1614</v>
      </c>
      <c r="L857" t="s">
        <v>5179</v>
      </c>
      <c r="M857">
        <v>3</v>
      </c>
      <c r="N857" t="s">
        <v>5180</v>
      </c>
      <c r="O857" t="s">
        <v>1624</v>
      </c>
      <c r="P857" t="s">
        <v>5181</v>
      </c>
      <c r="Q857">
        <v>123.929406</v>
      </c>
      <c r="R857">
        <v>0.520598</v>
      </c>
      <c r="S857" t="s">
        <v>2262</v>
      </c>
      <c r="T857" t="s">
        <v>131</v>
      </c>
      <c r="U857" t="s">
        <v>131</v>
      </c>
      <c r="V857">
        <v>1</v>
      </c>
      <c r="W857" t="s">
        <v>1627</v>
      </c>
      <c r="Z857" t="s">
        <v>1628</v>
      </c>
      <c r="AA857" t="s">
        <v>1629</v>
      </c>
      <c r="AB857">
        <v>0</v>
      </c>
      <c r="AC857" t="s">
        <v>1630</v>
      </c>
      <c r="AD857">
        <v>6070819968</v>
      </c>
      <c r="AE857" t="s">
        <v>1619</v>
      </c>
    </row>
    <row r="858" spans="1:31">
      <c r="A858">
        <v>526778</v>
      </c>
      <c r="B858" t="s">
        <v>1610</v>
      </c>
      <c r="C858" t="s">
        <v>1611</v>
      </c>
      <c r="D858" t="s">
        <v>2066</v>
      </c>
      <c r="E858">
        <v>11053138</v>
      </c>
      <c r="F858" t="s">
        <v>2066</v>
      </c>
      <c r="G858" t="s">
        <v>5182</v>
      </c>
      <c r="H858" t="s">
        <v>1034</v>
      </c>
      <c r="I858" t="s">
        <v>1614</v>
      </c>
      <c r="L858" t="s">
        <v>5183</v>
      </c>
      <c r="M858">
        <v>3</v>
      </c>
      <c r="N858" t="s">
        <v>5184</v>
      </c>
      <c r="O858" t="s">
        <v>1624</v>
      </c>
      <c r="P858" t="s">
        <v>5185</v>
      </c>
      <c r="Q858">
        <v>123.904041</v>
      </c>
      <c r="R858">
        <v>0.546266</v>
      </c>
      <c r="S858" t="s">
        <v>2262</v>
      </c>
      <c r="T858" t="s">
        <v>131</v>
      </c>
      <c r="U858" t="s">
        <v>131</v>
      </c>
      <c r="V858">
        <v>1</v>
      </c>
      <c r="W858" t="s">
        <v>1627</v>
      </c>
      <c r="Z858" t="s">
        <v>1628</v>
      </c>
      <c r="AA858" t="s">
        <v>1629</v>
      </c>
      <c r="AB858">
        <v>0</v>
      </c>
      <c r="AC858" t="s">
        <v>1630</v>
      </c>
      <c r="AD858">
        <v>6070819972</v>
      </c>
      <c r="AE858" t="s">
        <v>1619</v>
      </c>
    </row>
    <row r="859" spans="1:31">
      <c r="A859">
        <v>526779</v>
      </c>
      <c r="B859" t="s">
        <v>1610</v>
      </c>
      <c r="C859" t="s">
        <v>1611</v>
      </c>
      <c r="D859" t="s">
        <v>2066</v>
      </c>
      <c r="E859">
        <v>11053138</v>
      </c>
      <c r="F859" t="s">
        <v>2066</v>
      </c>
      <c r="G859" t="s">
        <v>5186</v>
      </c>
      <c r="H859" t="s">
        <v>1035</v>
      </c>
      <c r="I859" t="s">
        <v>1614</v>
      </c>
      <c r="L859" t="s">
        <v>5187</v>
      </c>
      <c r="M859">
        <v>3</v>
      </c>
      <c r="N859" t="s">
        <v>5188</v>
      </c>
      <c r="O859" t="s">
        <v>1624</v>
      </c>
      <c r="P859" t="s">
        <v>5189</v>
      </c>
      <c r="Q859">
        <v>123.904309</v>
      </c>
      <c r="R859">
        <v>0.547189</v>
      </c>
      <c r="S859" t="s">
        <v>2262</v>
      </c>
      <c r="T859" t="s">
        <v>131</v>
      </c>
      <c r="U859" t="s">
        <v>131</v>
      </c>
      <c r="V859">
        <v>1</v>
      </c>
      <c r="W859" t="s">
        <v>1627</v>
      </c>
      <c r="Z859" t="s">
        <v>1628</v>
      </c>
      <c r="AA859" t="s">
        <v>1629</v>
      </c>
      <c r="AB859">
        <v>0</v>
      </c>
      <c r="AC859" t="s">
        <v>1630</v>
      </c>
      <c r="AD859">
        <v>6070819973</v>
      </c>
      <c r="AE859" t="s">
        <v>1619</v>
      </c>
    </row>
    <row r="860" spans="1:31">
      <c r="A860">
        <v>526802</v>
      </c>
      <c r="B860" t="s">
        <v>1610</v>
      </c>
      <c r="C860" t="s">
        <v>1611</v>
      </c>
      <c r="D860" t="s">
        <v>1612</v>
      </c>
      <c r="E860">
        <v>11053135</v>
      </c>
      <c r="F860" t="s">
        <v>1612</v>
      </c>
      <c r="G860" t="s">
        <v>5190</v>
      </c>
      <c r="H860" t="s">
        <v>1037</v>
      </c>
      <c r="I860" t="s">
        <v>1614</v>
      </c>
      <c r="L860" t="s">
        <v>5191</v>
      </c>
      <c r="M860">
        <v>3</v>
      </c>
      <c r="N860" t="s">
        <v>5192</v>
      </c>
      <c r="O860" t="s">
        <v>1624</v>
      </c>
      <c r="P860" t="s">
        <v>5193</v>
      </c>
      <c r="Q860">
        <v>123.81218</v>
      </c>
      <c r="R860">
        <v>0.83983</v>
      </c>
      <c r="S860" t="s">
        <v>2124</v>
      </c>
      <c r="T860" t="s">
        <v>1036</v>
      </c>
      <c r="U860" t="s">
        <v>131</v>
      </c>
      <c r="V860">
        <v>1</v>
      </c>
      <c r="W860" t="s">
        <v>1627</v>
      </c>
      <c r="Z860" t="s">
        <v>1628</v>
      </c>
      <c r="AA860" t="s">
        <v>1629</v>
      </c>
      <c r="AB860">
        <v>0</v>
      </c>
      <c r="AC860" t="s">
        <v>1630</v>
      </c>
      <c r="AD860">
        <v>6070877336</v>
      </c>
      <c r="AE860" t="s">
        <v>1619</v>
      </c>
    </row>
    <row r="861" spans="1:31">
      <c r="A861">
        <v>526803</v>
      </c>
      <c r="B861" t="s">
        <v>1610</v>
      </c>
      <c r="C861" t="s">
        <v>1611</v>
      </c>
      <c r="D861" t="s">
        <v>1612</v>
      </c>
      <c r="E861">
        <v>11053135</v>
      </c>
      <c r="F861" t="s">
        <v>1612</v>
      </c>
      <c r="G861" t="s">
        <v>5194</v>
      </c>
      <c r="H861" t="s">
        <v>1038</v>
      </c>
      <c r="I861" t="s">
        <v>1614</v>
      </c>
      <c r="L861" t="s">
        <v>5195</v>
      </c>
      <c r="M861">
        <v>3</v>
      </c>
      <c r="N861" t="s">
        <v>5196</v>
      </c>
      <c r="O861" t="s">
        <v>1624</v>
      </c>
      <c r="P861" t="s">
        <v>5197</v>
      </c>
      <c r="Q861">
        <v>123.73855</v>
      </c>
      <c r="R861">
        <v>0.84177</v>
      </c>
      <c r="S861" t="s">
        <v>2124</v>
      </c>
      <c r="T861" t="s">
        <v>820</v>
      </c>
      <c r="U861" t="s">
        <v>4</v>
      </c>
      <c r="V861">
        <v>1</v>
      </c>
      <c r="W861" t="s">
        <v>1627</v>
      </c>
      <c r="Z861" t="s">
        <v>1628</v>
      </c>
      <c r="AA861" t="s">
        <v>1629</v>
      </c>
      <c r="AB861">
        <v>0</v>
      </c>
      <c r="AC861" t="s">
        <v>1647</v>
      </c>
      <c r="AD861">
        <v>6070877343</v>
      </c>
      <c r="AE861" t="s">
        <v>1619</v>
      </c>
    </row>
    <row r="862" spans="1:31">
      <c r="A862">
        <v>526804</v>
      </c>
      <c r="B862" t="s">
        <v>1610</v>
      </c>
      <c r="C862" t="s">
        <v>1611</v>
      </c>
      <c r="D862" t="s">
        <v>1612</v>
      </c>
      <c r="E862">
        <v>11053135</v>
      </c>
      <c r="F862" t="s">
        <v>1612</v>
      </c>
      <c r="G862" t="s">
        <v>5198</v>
      </c>
      <c r="H862" t="s">
        <v>1039</v>
      </c>
      <c r="I862" t="s">
        <v>1720</v>
      </c>
      <c r="L862" t="s">
        <v>5199</v>
      </c>
      <c r="M862">
        <v>3</v>
      </c>
      <c r="N862" t="s">
        <v>5200</v>
      </c>
      <c r="O862" t="s">
        <v>1617</v>
      </c>
      <c r="P862" t="s">
        <v>5201</v>
      </c>
      <c r="Q862">
        <v>123.7076</v>
      </c>
      <c r="R862">
        <v>0.85665</v>
      </c>
      <c r="S862" t="s">
        <v>2124</v>
      </c>
      <c r="T862" t="s">
        <v>822</v>
      </c>
      <c r="U862" t="s">
        <v>4</v>
      </c>
      <c r="V862">
        <v>1</v>
      </c>
      <c r="W862" t="s">
        <v>1627</v>
      </c>
      <c r="Z862" t="s">
        <v>1628</v>
      </c>
      <c r="AA862" t="s">
        <v>1629</v>
      </c>
      <c r="AB862">
        <v>0</v>
      </c>
      <c r="AC862" t="s">
        <v>1630</v>
      </c>
      <c r="AD862">
        <v>6080664235</v>
      </c>
      <c r="AE862" t="s">
        <v>1619</v>
      </c>
    </row>
    <row r="863" spans="1:31">
      <c r="A863">
        <v>526805</v>
      </c>
      <c r="B863" t="s">
        <v>1610</v>
      </c>
      <c r="C863" t="s">
        <v>1611</v>
      </c>
      <c r="D863" t="s">
        <v>1612</v>
      </c>
      <c r="E863">
        <v>11053135</v>
      </c>
      <c r="F863" t="s">
        <v>1612</v>
      </c>
      <c r="G863" t="s">
        <v>5202</v>
      </c>
      <c r="H863" t="s">
        <v>1040</v>
      </c>
      <c r="I863" t="s">
        <v>1614</v>
      </c>
      <c r="L863" t="s">
        <v>5203</v>
      </c>
      <c r="M863">
        <v>3</v>
      </c>
      <c r="N863" t="s">
        <v>5204</v>
      </c>
      <c r="O863" t="s">
        <v>1624</v>
      </c>
      <c r="P863" t="s">
        <v>5205</v>
      </c>
      <c r="Q863">
        <v>123.65312</v>
      </c>
      <c r="R863">
        <v>0.87767</v>
      </c>
      <c r="S863" t="s">
        <v>2124</v>
      </c>
      <c r="T863" t="s">
        <v>638</v>
      </c>
      <c r="U863" t="s">
        <v>4</v>
      </c>
      <c r="V863">
        <v>1</v>
      </c>
      <c r="W863" t="s">
        <v>1627</v>
      </c>
      <c r="Z863" t="s">
        <v>1628</v>
      </c>
      <c r="AA863" t="s">
        <v>1629</v>
      </c>
      <c r="AB863">
        <v>0</v>
      </c>
      <c r="AC863" t="s">
        <v>1647</v>
      </c>
      <c r="AD863">
        <v>6070877349</v>
      </c>
      <c r="AE863" t="s">
        <v>1619</v>
      </c>
    </row>
    <row r="864" spans="1:31">
      <c r="A864">
        <v>526806</v>
      </c>
      <c r="B864" t="s">
        <v>1610</v>
      </c>
      <c r="C864" t="s">
        <v>1611</v>
      </c>
      <c r="D864" t="s">
        <v>1612</v>
      </c>
      <c r="E864">
        <v>11053135</v>
      </c>
      <c r="F864" t="s">
        <v>1612</v>
      </c>
      <c r="G864" t="s">
        <v>5206</v>
      </c>
      <c r="H864" t="s">
        <v>1041</v>
      </c>
      <c r="I864" t="s">
        <v>1614</v>
      </c>
      <c r="L864" t="s">
        <v>5207</v>
      </c>
      <c r="M864">
        <v>3</v>
      </c>
      <c r="N864" t="s">
        <v>5208</v>
      </c>
      <c r="O864" t="s">
        <v>1624</v>
      </c>
      <c r="P864" t="s">
        <v>5209</v>
      </c>
      <c r="Q864">
        <v>123.64813</v>
      </c>
      <c r="R864">
        <v>0.87978</v>
      </c>
      <c r="S864" t="s">
        <v>2124</v>
      </c>
      <c r="T864" t="s">
        <v>638</v>
      </c>
      <c r="U864" t="s">
        <v>4</v>
      </c>
      <c r="V864">
        <v>1</v>
      </c>
      <c r="W864" t="s">
        <v>1627</v>
      </c>
      <c r="Z864" t="s">
        <v>1628</v>
      </c>
      <c r="AA864" t="s">
        <v>1629</v>
      </c>
      <c r="AB864">
        <v>0</v>
      </c>
      <c r="AC864" t="s">
        <v>1647</v>
      </c>
      <c r="AD864">
        <v>6070877350</v>
      </c>
      <c r="AE864" t="s">
        <v>1619</v>
      </c>
    </row>
    <row r="865" spans="1:31">
      <c r="A865">
        <v>526807</v>
      </c>
      <c r="B865" t="s">
        <v>1610</v>
      </c>
      <c r="C865" t="s">
        <v>1611</v>
      </c>
      <c r="D865" t="s">
        <v>1612</v>
      </c>
      <c r="E865">
        <v>11053187</v>
      </c>
      <c r="F865" t="s">
        <v>1612</v>
      </c>
      <c r="G865" t="s">
        <v>5210</v>
      </c>
      <c r="H865" t="s">
        <v>1042</v>
      </c>
      <c r="I865" t="s">
        <v>1614</v>
      </c>
      <c r="L865" t="s">
        <v>5211</v>
      </c>
      <c r="M865">
        <v>3</v>
      </c>
      <c r="N865" t="s">
        <v>5212</v>
      </c>
      <c r="O865" t="s">
        <v>1624</v>
      </c>
      <c r="P865" t="s">
        <v>5213</v>
      </c>
      <c r="Q865">
        <v>123.54382</v>
      </c>
      <c r="R865">
        <v>0.87842</v>
      </c>
      <c r="S865" t="s">
        <v>661</v>
      </c>
      <c r="T865" t="s">
        <v>661</v>
      </c>
      <c r="U865" t="s">
        <v>4</v>
      </c>
      <c r="V865">
        <v>1</v>
      </c>
      <c r="W865" t="s">
        <v>1627</v>
      </c>
      <c r="Z865" t="s">
        <v>1628</v>
      </c>
      <c r="AA865" t="s">
        <v>1629</v>
      </c>
      <c r="AB865">
        <v>0</v>
      </c>
      <c r="AC865" t="s">
        <v>1630</v>
      </c>
      <c r="AD865">
        <v>6070877414</v>
      </c>
      <c r="AE865" t="s">
        <v>1619</v>
      </c>
    </row>
    <row r="866" spans="1:31">
      <c r="A866">
        <v>526808</v>
      </c>
      <c r="B866" t="s">
        <v>1610</v>
      </c>
      <c r="C866" t="s">
        <v>1611</v>
      </c>
      <c r="D866" t="s">
        <v>1612</v>
      </c>
      <c r="E866">
        <v>11053186</v>
      </c>
      <c r="F866" t="s">
        <v>1612</v>
      </c>
      <c r="G866" t="s">
        <v>5214</v>
      </c>
      <c r="H866" t="s">
        <v>1043</v>
      </c>
      <c r="I866" t="s">
        <v>1614</v>
      </c>
      <c r="L866" t="s">
        <v>5215</v>
      </c>
      <c r="M866">
        <v>3</v>
      </c>
      <c r="N866" t="s">
        <v>5216</v>
      </c>
      <c r="O866" t="s">
        <v>1624</v>
      </c>
      <c r="P866" t="s">
        <v>5217</v>
      </c>
      <c r="Q866">
        <v>123.26072</v>
      </c>
      <c r="R866">
        <v>0.90848</v>
      </c>
      <c r="S866" t="s">
        <v>437</v>
      </c>
      <c r="T866" t="s">
        <v>437</v>
      </c>
      <c r="U866" t="s">
        <v>4</v>
      </c>
      <c r="V866">
        <v>1</v>
      </c>
      <c r="W866" t="s">
        <v>1627</v>
      </c>
      <c r="Z866" t="s">
        <v>1628</v>
      </c>
      <c r="AA866" t="s">
        <v>1629</v>
      </c>
      <c r="AB866">
        <v>0</v>
      </c>
      <c r="AC866" t="s">
        <v>1630</v>
      </c>
      <c r="AD866">
        <v>6070877420</v>
      </c>
      <c r="AE866" t="s">
        <v>1619</v>
      </c>
    </row>
    <row r="867" spans="1:31">
      <c r="A867">
        <v>526809</v>
      </c>
      <c r="B867" t="s">
        <v>1610</v>
      </c>
      <c r="C867" t="s">
        <v>1611</v>
      </c>
      <c r="D867" t="s">
        <v>1612</v>
      </c>
      <c r="E867">
        <v>11053186</v>
      </c>
      <c r="F867" t="s">
        <v>1612</v>
      </c>
      <c r="G867" t="s">
        <v>5218</v>
      </c>
      <c r="H867" t="s">
        <v>1044</v>
      </c>
      <c r="I867" t="s">
        <v>1614</v>
      </c>
      <c r="L867" t="s">
        <v>5219</v>
      </c>
      <c r="M867">
        <v>3</v>
      </c>
      <c r="N867" t="s">
        <v>5220</v>
      </c>
      <c r="O867" t="s">
        <v>1624</v>
      </c>
      <c r="P867" t="s">
        <v>5221</v>
      </c>
      <c r="Q867">
        <v>123.2596</v>
      </c>
      <c r="R867">
        <v>0.90655</v>
      </c>
      <c r="S867" t="s">
        <v>2124</v>
      </c>
      <c r="T867" t="s">
        <v>437</v>
      </c>
      <c r="U867" t="s">
        <v>4</v>
      </c>
      <c r="V867">
        <v>1</v>
      </c>
      <c r="W867" t="s">
        <v>1627</v>
      </c>
      <c r="Z867" t="s">
        <v>1628</v>
      </c>
      <c r="AA867" t="s">
        <v>1629</v>
      </c>
      <c r="AB867">
        <v>0</v>
      </c>
      <c r="AC867" t="s">
        <v>1630</v>
      </c>
      <c r="AD867">
        <v>6070877422</v>
      </c>
      <c r="AE867" t="s">
        <v>1619</v>
      </c>
    </row>
    <row r="868" spans="1:31">
      <c r="A868">
        <v>526810</v>
      </c>
      <c r="B868" t="s">
        <v>1610</v>
      </c>
      <c r="C868" t="s">
        <v>1611</v>
      </c>
      <c r="D868" t="s">
        <v>1612</v>
      </c>
      <c r="E868">
        <v>11053185</v>
      </c>
      <c r="F868" t="s">
        <v>1612</v>
      </c>
      <c r="G868" t="s">
        <v>5222</v>
      </c>
      <c r="H868" t="s">
        <v>1045</v>
      </c>
      <c r="I868" t="s">
        <v>1614</v>
      </c>
      <c r="L868" t="s">
        <v>5223</v>
      </c>
      <c r="M868">
        <v>3</v>
      </c>
      <c r="N868" t="s">
        <v>5224</v>
      </c>
      <c r="O868" t="s">
        <v>1624</v>
      </c>
      <c r="P868" t="s">
        <v>5225</v>
      </c>
      <c r="Q868">
        <v>123.14022</v>
      </c>
      <c r="R868">
        <v>0.91603</v>
      </c>
      <c r="S868" t="s">
        <v>2124</v>
      </c>
      <c r="T868" t="s">
        <v>491</v>
      </c>
      <c r="U868" t="s">
        <v>4</v>
      </c>
      <c r="V868">
        <v>1</v>
      </c>
      <c r="W868" t="s">
        <v>1627</v>
      </c>
      <c r="Z868" t="s">
        <v>1628</v>
      </c>
      <c r="AA868" t="s">
        <v>1629</v>
      </c>
      <c r="AB868">
        <v>0</v>
      </c>
      <c r="AC868" t="s">
        <v>1630</v>
      </c>
      <c r="AD868">
        <v>6070877465</v>
      </c>
      <c r="AE868" t="s">
        <v>1619</v>
      </c>
    </row>
    <row r="869" spans="1:31">
      <c r="A869">
        <v>526811</v>
      </c>
      <c r="B869" t="s">
        <v>1610</v>
      </c>
      <c r="C869" t="s">
        <v>1611</v>
      </c>
      <c r="D869" t="s">
        <v>1612</v>
      </c>
      <c r="E869">
        <v>11053185</v>
      </c>
      <c r="F869" t="s">
        <v>1612</v>
      </c>
      <c r="G869" t="s">
        <v>5226</v>
      </c>
      <c r="H869" t="s">
        <v>1046</v>
      </c>
      <c r="I869" t="s">
        <v>1614</v>
      </c>
      <c r="L869" t="s">
        <v>5227</v>
      </c>
      <c r="M869">
        <v>3</v>
      </c>
      <c r="N869" t="s">
        <v>5228</v>
      </c>
      <c r="O869" t="s">
        <v>1624</v>
      </c>
      <c r="P869" t="s">
        <v>5229</v>
      </c>
      <c r="Q869">
        <v>123.13668</v>
      </c>
      <c r="R869">
        <v>0.91453</v>
      </c>
      <c r="S869" t="s">
        <v>491</v>
      </c>
      <c r="T869" t="s">
        <v>491</v>
      </c>
      <c r="U869" t="s">
        <v>4</v>
      </c>
      <c r="V869">
        <v>1</v>
      </c>
      <c r="W869" t="s">
        <v>1627</v>
      </c>
      <c r="Z869" t="s">
        <v>1628</v>
      </c>
      <c r="AA869" t="s">
        <v>1629</v>
      </c>
      <c r="AB869">
        <v>0</v>
      </c>
      <c r="AC869" t="s">
        <v>1647</v>
      </c>
      <c r="AD869">
        <v>6070877466</v>
      </c>
      <c r="AE869" t="s">
        <v>1619</v>
      </c>
    </row>
    <row r="870" spans="1:31">
      <c r="A870">
        <v>526812</v>
      </c>
      <c r="B870" t="s">
        <v>1610</v>
      </c>
      <c r="C870" t="s">
        <v>1611</v>
      </c>
      <c r="D870" t="s">
        <v>1924</v>
      </c>
      <c r="E870">
        <v>11053154</v>
      </c>
      <c r="F870" t="s">
        <v>1924</v>
      </c>
      <c r="G870" t="s">
        <v>5230</v>
      </c>
      <c r="H870" t="s">
        <v>1047</v>
      </c>
      <c r="I870" t="s">
        <v>1614</v>
      </c>
      <c r="L870" t="s">
        <v>5231</v>
      </c>
      <c r="M870">
        <v>3</v>
      </c>
      <c r="N870" t="s">
        <v>5232</v>
      </c>
      <c r="O870" t="s">
        <v>1624</v>
      </c>
      <c r="P870" t="s">
        <v>5233</v>
      </c>
      <c r="Q870">
        <v>124.322283</v>
      </c>
      <c r="R870">
        <v>0.717752</v>
      </c>
      <c r="S870" t="s">
        <v>3874</v>
      </c>
      <c r="T870" t="s">
        <v>462</v>
      </c>
      <c r="U870" t="s">
        <v>132</v>
      </c>
      <c r="V870">
        <v>1</v>
      </c>
      <c r="W870" t="s">
        <v>1627</v>
      </c>
      <c r="Z870" t="s">
        <v>1628</v>
      </c>
      <c r="AA870" t="s">
        <v>1629</v>
      </c>
      <c r="AB870">
        <v>0</v>
      </c>
      <c r="AC870" t="s">
        <v>1647</v>
      </c>
      <c r="AD870">
        <v>6070904252</v>
      </c>
      <c r="AE870" t="s">
        <v>1619</v>
      </c>
    </row>
    <row r="871" spans="1:31">
      <c r="A871">
        <v>526813</v>
      </c>
      <c r="B871" t="s">
        <v>1610</v>
      </c>
      <c r="C871" t="s">
        <v>1611</v>
      </c>
      <c r="D871" t="s">
        <v>1924</v>
      </c>
      <c r="E871">
        <v>11053154</v>
      </c>
      <c r="F871" t="s">
        <v>1924</v>
      </c>
      <c r="G871" t="s">
        <v>5234</v>
      </c>
      <c r="H871" t="s">
        <v>1048</v>
      </c>
      <c r="I871" t="s">
        <v>1614</v>
      </c>
      <c r="L871" t="s">
        <v>5235</v>
      </c>
      <c r="M871">
        <v>3</v>
      </c>
      <c r="N871" t="s">
        <v>5236</v>
      </c>
      <c r="O871" t="s">
        <v>1624</v>
      </c>
      <c r="P871" t="s">
        <v>5237</v>
      </c>
      <c r="Q871">
        <v>124.329081</v>
      </c>
      <c r="R871">
        <v>0.714253</v>
      </c>
      <c r="S871" t="s">
        <v>5238</v>
      </c>
      <c r="T871" t="s">
        <v>462</v>
      </c>
      <c r="U871" t="s">
        <v>132</v>
      </c>
      <c r="V871">
        <v>1</v>
      </c>
      <c r="W871" t="s">
        <v>1627</v>
      </c>
      <c r="Z871" t="s">
        <v>1628</v>
      </c>
      <c r="AA871" t="s">
        <v>1629</v>
      </c>
      <c r="AB871">
        <v>0</v>
      </c>
      <c r="AC871" t="s">
        <v>1647</v>
      </c>
      <c r="AD871">
        <v>6070904255</v>
      </c>
      <c r="AE871" t="s">
        <v>1619</v>
      </c>
    </row>
    <row r="872" spans="1:31">
      <c r="A872">
        <v>526814</v>
      </c>
      <c r="B872" t="s">
        <v>1610</v>
      </c>
      <c r="C872" t="s">
        <v>1611</v>
      </c>
      <c r="D872" t="s">
        <v>1924</v>
      </c>
      <c r="E872">
        <v>11053154</v>
      </c>
      <c r="F872" t="s">
        <v>1924</v>
      </c>
      <c r="G872" t="s">
        <v>5239</v>
      </c>
      <c r="H872" t="s">
        <v>1049</v>
      </c>
      <c r="I872" t="s">
        <v>1614</v>
      </c>
      <c r="L872" t="s">
        <v>5240</v>
      </c>
      <c r="M872">
        <v>3</v>
      </c>
      <c r="N872" t="s">
        <v>5241</v>
      </c>
      <c r="O872" t="s">
        <v>1624</v>
      </c>
      <c r="P872" t="s">
        <v>5242</v>
      </c>
      <c r="Q872">
        <v>124.32475</v>
      </c>
      <c r="R872">
        <v>0.717291</v>
      </c>
      <c r="S872" t="s">
        <v>3471</v>
      </c>
      <c r="T872" t="s">
        <v>462</v>
      </c>
      <c r="U872" t="s">
        <v>132</v>
      </c>
      <c r="V872">
        <v>1</v>
      </c>
      <c r="W872" t="s">
        <v>1627</v>
      </c>
      <c r="Z872" t="s">
        <v>1628</v>
      </c>
      <c r="AA872" t="s">
        <v>1629</v>
      </c>
      <c r="AB872">
        <v>0</v>
      </c>
      <c r="AC872" t="s">
        <v>1630</v>
      </c>
      <c r="AD872">
        <v>6070904258</v>
      </c>
      <c r="AE872" t="s">
        <v>1619</v>
      </c>
    </row>
    <row r="873" spans="1:31">
      <c r="A873">
        <v>526815</v>
      </c>
      <c r="B873" t="s">
        <v>1610</v>
      </c>
      <c r="C873" t="s">
        <v>1611</v>
      </c>
      <c r="D873" t="s">
        <v>1612</v>
      </c>
      <c r="E873">
        <v>11053187</v>
      </c>
      <c r="F873" t="s">
        <v>1612</v>
      </c>
      <c r="G873" t="s">
        <v>5243</v>
      </c>
      <c r="H873" t="s">
        <v>1050</v>
      </c>
      <c r="I873" t="s">
        <v>1614</v>
      </c>
      <c r="L873" t="s">
        <v>5244</v>
      </c>
      <c r="M873">
        <v>3</v>
      </c>
      <c r="N873" t="s">
        <v>5245</v>
      </c>
      <c r="O873" t="s">
        <v>1624</v>
      </c>
      <c r="P873" t="s">
        <v>5246</v>
      </c>
      <c r="Q873">
        <v>123.48633</v>
      </c>
      <c r="R873">
        <v>0.8839</v>
      </c>
      <c r="S873" t="s">
        <v>2124</v>
      </c>
      <c r="T873" t="s">
        <v>451</v>
      </c>
      <c r="U873" t="s">
        <v>4</v>
      </c>
      <c r="V873">
        <v>1</v>
      </c>
      <c r="W873" t="s">
        <v>1627</v>
      </c>
      <c r="Z873" t="s">
        <v>1628</v>
      </c>
      <c r="AA873" t="s">
        <v>1629</v>
      </c>
      <c r="AB873">
        <v>0</v>
      </c>
      <c r="AC873" t="s">
        <v>1630</v>
      </c>
      <c r="AD873">
        <v>6070877493</v>
      </c>
      <c r="AE873" t="s">
        <v>1619</v>
      </c>
    </row>
    <row r="874" spans="1:31">
      <c r="A874">
        <v>526817</v>
      </c>
      <c r="B874" t="s">
        <v>1610</v>
      </c>
      <c r="C874" t="s">
        <v>1611</v>
      </c>
      <c r="D874" t="s">
        <v>1612</v>
      </c>
      <c r="E874">
        <v>11053185</v>
      </c>
      <c r="F874" t="s">
        <v>1612</v>
      </c>
      <c r="G874" t="s">
        <v>5247</v>
      </c>
      <c r="H874" t="s">
        <v>1051</v>
      </c>
      <c r="I874" t="s">
        <v>1614</v>
      </c>
      <c r="L874" t="s">
        <v>5248</v>
      </c>
      <c r="M874">
        <v>3</v>
      </c>
      <c r="N874" t="s">
        <v>5249</v>
      </c>
      <c r="O874" t="s">
        <v>1624</v>
      </c>
      <c r="P874" t="s">
        <v>5250</v>
      </c>
      <c r="Q874">
        <v>123.12215</v>
      </c>
      <c r="R874">
        <v>0.90602</v>
      </c>
      <c r="S874" t="s">
        <v>2124</v>
      </c>
      <c r="T874" t="s">
        <v>607</v>
      </c>
      <c r="U874" t="s">
        <v>4</v>
      </c>
      <c r="V874">
        <v>1</v>
      </c>
      <c r="W874" t="s">
        <v>1627</v>
      </c>
      <c r="Z874" t="s">
        <v>1628</v>
      </c>
      <c r="AA874" t="s">
        <v>1629</v>
      </c>
      <c r="AB874">
        <v>0</v>
      </c>
      <c r="AC874" t="s">
        <v>1630</v>
      </c>
      <c r="AD874">
        <v>6070877497</v>
      </c>
      <c r="AE874" t="s">
        <v>1619</v>
      </c>
    </row>
    <row r="875" spans="1:31">
      <c r="A875">
        <v>526818</v>
      </c>
      <c r="B875" t="s">
        <v>1610</v>
      </c>
      <c r="C875" t="s">
        <v>1611</v>
      </c>
      <c r="D875" t="s">
        <v>1924</v>
      </c>
      <c r="E875">
        <v>11053151</v>
      </c>
      <c r="F875" t="s">
        <v>1924</v>
      </c>
      <c r="G875" t="s">
        <v>5251</v>
      </c>
      <c r="H875" t="s">
        <v>1052</v>
      </c>
      <c r="I875" t="s">
        <v>1614</v>
      </c>
      <c r="L875" t="s">
        <v>5252</v>
      </c>
      <c r="M875">
        <v>3</v>
      </c>
      <c r="N875" t="s">
        <v>5253</v>
      </c>
      <c r="O875" t="s">
        <v>1624</v>
      </c>
      <c r="P875" t="s">
        <v>5254</v>
      </c>
      <c r="Q875">
        <v>124.2824</v>
      </c>
      <c r="R875">
        <v>0.7371</v>
      </c>
      <c r="S875" t="s">
        <v>2970</v>
      </c>
      <c r="T875" t="s">
        <v>132</v>
      </c>
      <c r="U875" t="s">
        <v>132</v>
      </c>
      <c r="V875">
        <v>1</v>
      </c>
      <c r="W875" t="s">
        <v>1627</v>
      </c>
      <c r="Z875" t="s">
        <v>1628</v>
      </c>
      <c r="AA875" t="s">
        <v>1629</v>
      </c>
      <c r="AB875">
        <v>0</v>
      </c>
      <c r="AC875" t="s">
        <v>1647</v>
      </c>
      <c r="AD875">
        <v>6070904313</v>
      </c>
      <c r="AE875" t="s">
        <v>1619</v>
      </c>
    </row>
    <row r="876" spans="1:31">
      <c r="A876">
        <v>526819</v>
      </c>
      <c r="B876" t="s">
        <v>1610</v>
      </c>
      <c r="C876" t="s">
        <v>1611</v>
      </c>
      <c r="D876" t="s">
        <v>1924</v>
      </c>
      <c r="E876">
        <v>11053151</v>
      </c>
      <c r="F876" t="s">
        <v>1924</v>
      </c>
      <c r="G876" t="s">
        <v>5255</v>
      </c>
      <c r="H876" t="s">
        <v>1054</v>
      </c>
      <c r="I876" t="s">
        <v>1614</v>
      </c>
      <c r="L876" t="s">
        <v>5256</v>
      </c>
      <c r="M876">
        <v>3</v>
      </c>
      <c r="N876" t="s">
        <v>5257</v>
      </c>
      <c r="O876" t="s">
        <v>1624</v>
      </c>
      <c r="P876" t="s">
        <v>5258</v>
      </c>
      <c r="Q876">
        <v>124.281138</v>
      </c>
      <c r="R876">
        <v>0.714849</v>
      </c>
      <c r="S876" t="s">
        <v>2124</v>
      </c>
      <c r="T876" t="s">
        <v>1053</v>
      </c>
      <c r="U876" t="s">
        <v>132</v>
      </c>
      <c r="V876">
        <v>1</v>
      </c>
      <c r="W876" t="s">
        <v>1627</v>
      </c>
      <c r="Z876" t="s">
        <v>1628</v>
      </c>
      <c r="AA876" t="s">
        <v>1629</v>
      </c>
      <c r="AB876">
        <v>0</v>
      </c>
      <c r="AC876" t="s">
        <v>1647</v>
      </c>
      <c r="AD876">
        <v>6070904318</v>
      </c>
      <c r="AE876" t="s">
        <v>1619</v>
      </c>
    </row>
    <row r="877" spans="1:31">
      <c r="A877">
        <v>526820</v>
      </c>
      <c r="B877" t="s">
        <v>1610</v>
      </c>
      <c r="C877" t="s">
        <v>1611</v>
      </c>
      <c r="D877" t="s">
        <v>1924</v>
      </c>
      <c r="E877">
        <v>11053151</v>
      </c>
      <c r="F877" t="s">
        <v>1924</v>
      </c>
      <c r="G877" t="s">
        <v>5259</v>
      </c>
      <c r="H877" t="s">
        <v>1055</v>
      </c>
      <c r="I877" t="s">
        <v>1614</v>
      </c>
      <c r="L877" t="s">
        <v>5260</v>
      </c>
      <c r="M877">
        <v>3</v>
      </c>
      <c r="N877" t="s">
        <v>5261</v>
      </c>
      <c r="O877" t="s">
        <v>1624</v>
      </c>
      <c r="P877" t="s">
        <v>5262</v>
      </c>
      <c r="Q877">
        <v>124.276967</v>
      </c>
      <c r="R877">
        <v>0.713163</v>
      </c>
      <c r="S877" t="s">
        <v>2124</v>
      </c>
      <c r="T877" t="s">
        <v>839</v>
      </c>
      <c r="U877" t="s">
        <v>132</v>
      </c>
      <c r="V877">
        <v>1</v>
      </c>
      <c r="W877" t="s">
        <v>1627</v>
      </c>
      <c r="Z877" t="s">
        <v>1628</v>
      </c>
      <c r="AA877" t="s">
        <v>1629</v>
      </c>
      <c r="AB877">
        <v>0</v>
      </c>
      <c r="AC877" t="s">
        <v>1647</v>
      </c>
      <c r="AD877">
        <v>6070904320</v>
      </c>
      <c r="AE877" t="s">
        <v>1619</v>
      </c>
    </row>
    <row r="878" spans="1:31">
      <c r="A878">
        <v>526821</v>
      </c>
      <c r="B878" t="s">
        <v>1610</v>
      </c>
      <c r="C878" t="s">
        <v>1611</v>
      </c>
      <c r="D878" t="s">
        <v>1924</v>
      </c>
      <c r="E878">
        <v>11053152</v>
      </c>
      <c r="F878" t="s">
        <v>1924</v>
      </c>
      <c r="G878" t="s">
        <v>5263</v>
      </c>
      <c r="H878" t="s">
        <v>1056</v>
      </c>
      <c r="I878" t="s">
        <v>1614</v>
      </c>
      <c r="L878" t="s">
        <v>5264</v>
      </c>
      <c r="M878">
        <v>3</v>
      </c>
      <c r="N878" t="s">
        <v>5265</v>
      </c>
      <c r="O878" t="s">
        <v>1624</v>
      </c>
      <c r="P878" t="s">
        <v>5266</v>
      </c>
      <c r="Q878">
        <v>124.199665</v>
      </c>
      <c r="R878">
        <v>0.815372</v>
      </c>
      <c r="S878" t="s">
        <v>3652</v>
      </c>
      <c r="T878" t="s">
        <v>132</v>
      </c>
      <c r="U878" t="s">
        <v>132</v>
      </c>
      <c r="V878">
        <v>1</v>
      </c>
      <c r="W878" t="s">
        <v>1627</v>
      </c>
      <c r="Z878" t="s">
        <v>1628</v>
      </c>
      <c r="AA878" t="s">
        <v>1629</v>
      </c>
      <c r="AB878">
        <v>0</v>
      </c>
      <c r="AC878" t="s">
        <v>1630</v>
      </c>
      <c r="AD878">
        <v>6070904358</v>
      </c>
      <c r="AE878" t="s">
        <v>1619</v>
      </c>
    </row>
    <row r="879" spans="1:31">
      <c r="A879">
        <v>526822</v>
      </c>
      <c r="B879" t="s">
        <v>1610</v>
      </c>
      <c r="C879" t="s">
        <v>1611</v>
      </c>
      <c r="D879" t="s">
        <v>1924</v>
      </c>
      <c r="E879">
        <v>11053152</v>
      </c>
      <c r="F879" t="s">
        <v>1924</v>
      </c>
      <c r="G879" t="s">
        <v>5267</v>
      </c>
      <c r="H879" t="s">
        <v>1057</v>
      </c>
      <c r="I879" t="s">
        <v>1614</v>
      </c>
      <c r="L879" t="s">
        <v>5268</v>
      </c>
      <c r="M879">
        <v>3</v>
      </c>
      <c r="N879" t="s">
        <v>5269</v>
      </c>
      <c r="O879" t="s">
        <v>1624</v>
      </c>
      <c r="P879" t="s">
        <v>5270</v>
      </c>
      <c r="Q879">
        <v>124.293538</v>
      </c>
      <c r="R879">
        <v>0.7765</v>
      </c>
      <c r="S879" t="s">
        <v>3363</v>
      </c>
      <c r="T879" t="s">
        <v>528</v>
      </c>
      <c r="U879" t="s">
        <v>132</v>
      </c>
      <c r="V879">
        <v>1</v>
      </c>
      <c r="W879" t="s">
        <v>1627</v>
      </c>
      <c r="Z879" t="s">
        <v>1628</v>
      </c>
      <c r="AA879" t="s">
        <v>1629</v>
      </c>
      <c r="AB879">
        <v>0</v>
      </c>
      <c r="AC879" t="s">
        <v>1630</v>
      </c>
      <c r="AD879">
        <v>6070904361</v>
      </c>
      <c r="AE879" t="s">
        <v>1619</v>
      </c>
    </row>
    <row r="880" spans="1:31">
      <c r="A880">
        <v>526823</v>
      </c>
      <c r="B880" t="s">
        <v>1610</v>
      </c>
      <c r="C880" t="s">
        <v>1611</v>
      </c>
      <c r="D880" t="s">
        <v>1924</v>
      </c>
      <c r="E880">
        <v>11053152</v>
      </c>
      <c r="F880" t="s">
        <v>1924</v>
      </c>
      <c r="G880" t="s">
        <v>5271</v>
      </c>
      <c r="H880" t="s">
        <v>1058</v>
      </c>
      <c r="I880" t="s">
        <v>1614</v>
      </c>
      <c r="L880" t="s">
        <v>5272</v>
      </c>
      <c r="M880">
        <v>3</v>
      </c>
      <c r="N880" t="s">
        <v>5273</v>
      </c>
      <c r="O880" t="s">
        <v>1624</v>
      </c>
      <c r="P880" t="s">
        <v>5274</v>
      </c>
      <c r="Q880">
        <v>124.299917</v>
      </c>
      <c r="R880">
        <v>0.766517</v>
      </c>
      <c r="S880" t="s">
        <v>5275</v>
      </c>
      <c r="T880" t="s">
        <v>843</v>
      </c>
      <c r="U880" t="s">
        <v>132</v>
      </c>
      <c r="V880">
        <v>1</v>
      </c>
      <c r="W880" t="s">
        <v>1627</v>
      </c>
      <c r="Z880" t="s">
        <v>1628</v>
      </c>
      <c r="AA880" t="s">
        <v>1629</v>
      </c>
      <c r="AB880">
        <v>0</v>
      </c>
      <c r="AC880" t="s">
        <v>1630</v>
      </c>
      <c r="AD880">
        <v>6070904370</v>
      </c>
      <c r="AE880" t="s">
        <v>1619</v>
      </c>
    </row>
    <row r="881" spans="1:31">
      <c r="A881">
        <v>526824</v>
      </c>
      <c r="B881" t="s">
        <v>1610</v>
      </c>
      <c r="C881" t="s">
        <v>1611</v>
      </c>
      <c r="D881" t="s">
        <v>1924</v>
      </c>
      <c r="E881">
        <v>11053152</v>
      </c>
      <c r="F881" t="s">
        <v>1924</v>
      </c>
      <c r="G881" t="s">
        <v>5276</v>
      </c>
      <c r="H881" t="s">
        <v>1059</v>
      </c>
      <c r="I881" t="s">
        <v>1614</v>
      </c>
      <c r="L881" t="s">
        <v>5277</v>
      </c>
      <c r="M881">
        <v>3</v>
      </c>
      <c r="N881" t="s">
        <v>5278</v>
      </c>
      <c r="O881" t="s">
        <v>1624</v>
      </c>
      <c r="P881" t="s">
        <v>5279</v>
      </c>
      <c r="Q881">
        <v>124.303795</v>
      </c>
      <c r="R881">
        <v>0.748179</v>
      </c>
      <c r="S881" t="s">
        <v>3304</v>
      </c>
      <c r="T881" t="s">
        <v>410</v>
      </c>
      <c r="U881" t="s">
        <v>132</v>
      </c>
      <c r="V881">
        <v>1</v>
      </c>
      <c r="W881" t="s">
        <v>1627</v>
      </c>
      <c r="Z881" t="s">
        <v>1628</v>
      </c>
      <c r="AA881" t="s">
        <v>1629</v>
      </c>
      <c r="AB881">
        <v>0</v>
      </c>
      <c r="AC881" t="s">
        <v>1647</v>
      </c>
      <c r="AD881">
        <v>6070904375</v>
      </c>
      <c r="AE881" t="s">
        <v>1619</v>
      </c>
    </row>
    <row r="882" spans="1:31">
      <c r="A882">
        <v>526825</v>
      </c>
      <c r="B882" t="s">
        <v>1610</v>
      </c>
      <c r="C882" t="s">
        <v>1611</v>
      </c>
      <c r="D882" t="s">
        <v>1924</v>
      </c>
      <c r="E882">
        <v>11053152</v>
      </c>
      <c r="F882" t="s">
        <v>1924</v>
      </c>
      <c r="G882" t="s">
        <v>5280</v>
      </c>
      <c r="H882" t="s">
        <v>1060</v>
      </c>
      <c r="I882" t="s">
        <v>1614</v>
      </c>
      <c r="L882" t="s">
        <v>5281</v>
      </c>
      <c r="M882">
        <v>3</v>
      </c>
      <c r="N882" t="s">
        <v>5282</v>
      </c>
      <c r="O882" t="s">
        <v>1624</v>
      </c>
      <c r="P882" t="s">
        <v>5283</v>
      </c>
      <c r="Q882">
        <v>124.301915</v>
      </c>
      <c r="R882">
        <v>0.744226</v>
      </c>
      <c r="S882" t="s">
        <v>4482</v>
      </c>
      <c r="T882" t="s">
        <v>410</v>
      </c>
      <c r="U882" t="s">
        <v>132</v>
      </c>
      <c r="V882">
        <v>1</v>
      </c>
      <c r="W882" t="s">
        <v>1627</v>
      </c>
      <c r="Z882" t="s">
        <v>1628</v>
      </c>
      <c r="AA882" t="s">
        <v>1629</v>
      </c>
      <c r="AB882">
        <v>0</v>
      </c>
      <c r="AC882" t="s">
        <v>1630</v>
      </c>
      <c r="AD882">
        <v>6070904377</v>
      </c>
      <c r="AE882" t="s">
        <v>1619</v>
      </c>
    </row>
    <row r="883" spans="1:31">
      <c r="A883">
        <v>526826</v>
      </c>
      <c r="B883" t="s">
        <v>1610</v>
      </c>
      <c r="C883" t="s">
        <v>1611</v>
      </c>
      <c r="D883" t="s">
        <v>1924</v>
      </c>
      <c r="E883">
        <v>11053154</v>
      </c>
      <c r="F883" t="s">
        <v>1924</v>
      </c>
      <c r="G883" t="s">
        <v>5284</v>
      </c>
      <c r="H883" t="s">
        <v>1061</v>
      </c>
      <c r="I883" t="s">
        <v>1614</v>
      </c>
      <c r="L883" t="s">
        <v>5285</v>
      </c>
      <c r="M883">
        <v>2</v>
      </c>
      <c r="N883" t="s">
        <v>5286</v>
      </c>
      <c r="O883" t="s">
        <v>1624</v>
      </c>
      <c r="P883" t="s">
        <v>5287</v>
      </c>
      <c r="Q883">
        <v>124.3112</v>
      </c>
      <c r="R883">
        <v>0.73825</v>
      </c>
      <c r="S883" t="s">
        <v>3136</v>
      </c>
      <c r="T883" t="s">
        <v>418</v>
      </c>
      <c r="U883" t="s">
        <v>132</v>
      </c>
      <c r="V883">
        <v>1</v>
      </c>
      <c r="W883" t="s">
        <v>1627</v>
      </c>
      <c r="Z883" t="s">
        <v>1628</v>
      </c>
      <c r="AA883" t="s">
        <v>1629</v>
      </c>
      <c r="AB883">
        <v>0</v>
      </c>
      <c r="AC883" t="s">
        <v>1647</v>
      </c>
      <c r="AD883">
        <v>6070904449</v>
      </c>
      <c r="AE883" t="s">
        <v>1619</v>
      </c>
    </row>
    <row r="884" spans="1:31">
      <c r="A884">
        <v>526831</v>
      </c>
      <c r="B884" t="s">
        <v>1610</v>
      </c>
      <c r="C884" t="s">
        <v>1611</v>
      </c>
      <c r="D884" t="s">
        <v>2052</v>
      </c>
      <c r="E884">
        <v>11053134</v>
      </c>
      <c r="F884" t="s">
        <v>2052</v>
      </c>
      <c r="G884" t="s">
        <v>5288</v>
      </c>
      <c r="H884" t="s">
        <v>1062</v>
      </c>
      <c r="I884" t="s">
        <v>1614</v>
      </c>
      <c r="L884" t="s">
        <v>5289</v>
      </c>
      <c r="M884">
        <v>3</v>
      </c>
      <c r="N884" t="s">
        <v>5290</v>
      </c>
      <c r="O884" t="s">
        <v>1624</v>
      </c>
      <c r="P884" t="s">
        <v>5291</v>
      </c>
      <c r="Q884">
        <v>124.10323</v>
      </c>
      <c r="R884">
        <v>0.78499</v>
      </c>
      <c r="S884" t="s">
        <v>2262</v>
      </c>
      <c r="T884" t="s">
        <v>324</v>
      </c>
      <c r="U884" t="s">
        <v>101</v>
      </c>
      <c r="V884">
        <v>1</v>
      </c>
      <c r="W884" t="s">
        <v>1627</v>
      </c>
      <c r="Z884" t="s">
        <v>1628</v>
      </c>
      <c r="AA884" t="s">
        <v>1629</v>
      </c>
      <c r="AB884">
        <v>0</v>
      </c>
      <c r="AC884" t="s">
        <v>1630</v>
      </c>
      <c r="AD884">
        <v>6070824254</v>
      </c>
      <c r="AE884" t="s">
        <v>1619</v>
      </c>
    </row>
    <row r="885" spans="1:31">
      <c r="A885">
        <v>526832</v>
      </c>
      <c r="B885" t="s">
        <v>1610</v>
      </c>
      <c r="C885" t="s">
        <v>1611</v>
      </c>
      <c r="D885" t="s">
        <v>2052</v>
      </c>
      <c r="E885">
        <v>11053134</v>
      </c>
      <c r="F885" t="s">
        <v>2052</v>
      </c>
      <c r="G885" t="s">
        <v>5292</v>
      </c>
      <c r="H885" t="s">
        <v>1063</v>
      </c>
      <c r="I885" t="s">
        <v>1614</v>
      </c>
      <c r="L885" t="s">
        <v>5293</v>
      </c>
      <c r="M885">
        <v>3</v>
      </c>
      <c r="N885" t="s">
        <v>5294</v>
      </c>
      <c r="O885" t="s">
        <v>1624</v>
      </c>
      <c r="P885" t="s">
        <v>5295</v>
      </c>
      <c r="Q885">
        <v>123.94905</v>
      </c>
      <c r="R885">
        <v>0.86144</v>
      </c>
      <c r="S885" t="s">
        <v>2262</v>
      </c>
      <c r="T885" t="s">
        <v>324</v>
      </c>
      <c r="U885" t="s">
        <v>101</v>
      </c>
      <c r="V885">
        <v>1</v>
      </c>
      <c r="W885" t="s">
        <v>1627</v>
      </c>
      <c r="Z885" t="s">
        <v>1628</v>
      </c>
      <c r="AA885" t="s">
        <v>1629</v>
      </c>
      <c r="AB885">
        <v>0</v>
      </c>
      <c r="AC885" t="s">
        <v>1630</v>
      </c>
      <c r="AD885">
        <v>6070824256</v>
      </c>
      <c r="AE885" t="s">
        <v>1619</v>
      </c>
    </row>
    <row r="886" spans="1:31">
      <c r="A886">
        <v>526833</v>
      </c>
      <c r="B886" t="s">
        <v>1610</v>
      </c>
      <c r="C886" t="s">
        <v>1611</v>
      </c>
      <c r="D886" t="s">
        <v>2052</v>
      </c>
      <c r="E886">
        <v>11053142</v>
      </c>
      <c r="F886" t="s">
        <v>2052</v>
      </c>
      <c r="G886" t="s">
        <v>5296</v>
      </c>
      <c r="H886" t="s">
        <v>1064</v>
      </c>
      <c r="I886" t="s">
        <v>1614</v>
      </c>
      <c r="L886" t="s">
        <v>5297</v>
      </c>
      <c r="M886">
        <v>3</v>
      </c>
      <c r="N886" t="s">
        <v>5298</v>
      </c>
      <c r="O886" t="s">
        <v>1624</v>
      </c>
      <c r="P886" t="s">
        <v>5299</v>
      </c>
      <c r="Q886">
        <v>124.17213</v>
      </c>
      <c r="R886">
        <v>0.94689</v>
      </c>
      <c r="S886" t="s">
        <v>2262</v>
      </c>
      <c r="T886" t="s">
        <v>226</v>
      </c>
      <c r="U886" t="s">
        <v>101</v>
      </c>
      <c r="V886">
        <v>1</v>
      </c>
      <c r="W886" t="s">
        <v>1627</v>
      </c>
      <c r="Z886" t="s">
        <v>1628</v>
      </c>
      <c r="AA886" t="s">
        <v>1629</v>
      </c>
      <c r="AB886">
        <v>0</v>
      </c>
      <c r="AC886" t="s">
        <v>1630</v>
      </c>
      <c r="AD886">
        <v>6070824276</v>
      </c>
      <c r="AE886" t="s">
        <v>1619</v>
      </c>
    </row>
    <row r="887" spans="1:31">
      <c r="A887">
        <v>526834</v>
      </c>
      <c r="B887" t="s">
        <v>1610</v>
      </c>
      <c r="C887" t="s">
        <v>1611</v>
      </c>
      <c r="D887" t="s">
        <v>2052</v>
      </c>
      <c r="E887">
        <v>11053142</v>
      </c>
      <c r="F887" t="s">
        <v>2052</v>
      </c>
      <c r="G887" t="s">
        <v>5300</v>
      </c>
      <c r="H887" t="s">
        <v>1065</v>
      </c>
      <c r="I887" t="s">
        <v>1614</v>
      </c>
      <c r="L887" t="s">
        <v>5301</v>
      </c>
      <c r="M887">
        <v>3</v>
      </c>
      <c r="N887" t="s">
        <v>5302</v>
      </c>
      <c r="O887" t="s">
        <v>1624</v>
      </c>
      <c r="P887" t="s">
        <v>5303</v>
      </c>
      <c r="Q887">
        <v>124.10024</v>
      </c>
      <c r="R887">
        <v>0.91819</v>
      </c>
      <c r="S887" t="s">
        <v>2262</v>
      </c>
      <c r="T887" t="s">
        <v>342</v>
      </c>
      <c r="U887" t="s">
        <v>39</v>
      </c>
      <c r="V887">
        <v>1</v>
      </c>
      <c r="W887" t="s">
        <v>1627</v>
      </c>
      <c r="Z887" t="s">
        <v>1628</v>
      </c>
      <c r="AA887" t="s">
        <v>1629</v>
      </c>
      <c r="AB887">
        <v>0</v>
      </c>
      <c r="AC887" t="s">
        <v>1647</v>
      </c>
      <c r="AD887">
        <v>6070824282</v>
      </c>
      <c r="AE887" t="s">
        <v>1619</v>
      </c>
    </row>
    <row r="888" spans="1:31">
      <c r="A888">
        <v>526835</v>
      </c>
      <c r="B888" t="s">
        <v>1610</v>
      </c>
      <c r="C888" t="s">
        <v>1611</v>
      </c>
      <c r="D888" t="s">
        <v>2052</v>
      </c>
      <c r="E888">
        <v>11053142</v>
      </c>
      <c r="F888" t="s">
        <v>2052</v>
      </c>
      <c r="G888" t="s">
        <v>5304</v>
      </c>
      <c r="H888" t="s">
        <v>1066</v>
      </c>
      <c r="I888" t="s">
        <v>1614</v>
      </c>
      <c r="L888" t="s">
        <v>5305</v>
      </c>
      <c r="M888">
        <v>3</v>
      </c>
      <c r="N888" t="s">
        <v>5306</v>
      </c>
      <c r="O888" t="s">
        <v>1624</v>
      </c>
      <c r="P888" t="s">
        <v>5307</v>
      </c>
      <c r="Q888">
        <v>124.10224</v>
      </c>
      <c r="R888">
        <v>0.91498</v>
      </c>
      <c r="S888" t="s">
        <v>2262</v>
      </c>
      <c r="T888" t="s">
        <v>342</v>
      </c>
      <c r="U888" t="s">
        <v>39</v>
      </c>
      <c r="V888">
        <v>1</v>
      </c>
      <c r="W888" t="s">
        <v>1627</v>
      </c>
      <c r="Z888" t="s">
        <v>1628</v>
      </c>
      <c r="AA888" t="s">
        <v>1629</v>
      </c>
      <c r="AB888">
        <v>0</v>
      </c>
      <c r="AC888" t="s">
        <v>1630</v>
      </c>
      <c r="AD888">
        <v>6070824284</v>
      </c>
      <c r="AE888" t="s">
        <v>1619</v>
      </c>
    </row>
    <row r="889" spans="1:31">
      <c r="A889">
        <v>526836</v>
      </c>
      <c r="B889" t="s">
        <v>1610</v>
      </c>
      <c r="C889" t="s">
        <v>1611</v>
      </c>
      <c r="D889" t="s">
        <v>2052</v>
      </c>
      <c r="E889">
        <v>11053142</v>
      </c>
      <c r="F889" t="s">
        <v>2052</v>
      </c>
      <c r="G889" t="s">
        <v>5308</v>
      </c>
      <c r="H889" t="s">
        <v>1067</v>
      </c>
      <c r="I889" t="s">
        <v>1614</v>
      </c>
      <c r="L889" t="s">
        <v>5309</v>
      </c>
      <c r="M889">
        <v>3</v>
      </c>
      <c r="N889" t="s">
        <v>5310</v>
      </c>
      <c r="O889" t="s">
        <v>1624</v>
      </c>
      <c r="P889" t="s">
        <v>5311</v>
      </c>
      <c r="Q889">
        <v>124.34535</v>
      </c>
      <c r="R889">
        <v>1.0997</v>
      </c>
      <c r="S889" t="s">
        <v>2262</v>
      </c>
      <c r="T889" t="s">
        <v>342</v>
      </c>
      <c r="U889" t="s">
        <v>39</v>
      </c>
      <c r="V889">
        <v>1</v>
      </c>
      <c r="W889" t="s">
        <v>1627</v>
      </c>
      <c r="Z889" t="s">
        <v>1628</v>
      </c>
      <c r="AA889" t="s">
        <v>1629</v>
      </c>
      <c r="AB889">
        <v>0</v>
      </c>
      <c r="AC889" t="s">
        <v>1630</v>
      </c>
      <c r="AD889">
        <v>6070824316</v>
      </c>
      <c r="AE889" t="s">
        <v>1619</v>
      </c>
    </row>
    <row r="890" spans="1:31">
      <c r="A890">
        <v>526837</v>
      </c>
      <c r="B890" t="s">
        <v>1610</v>
      </c>
      <c r="C890" t="s">
        <v>1611</v>
      </c>
      <c r="D890" t="s">
        <v>2052</v>
      </c>
      <c r="E890">
        <v>11053142</v>
      </c>
      <c r="F890" t="s">
        <v>2052</v>
      </c>
      <c r="G890" t="s">
        <v>5312</v>
      </c>
      <c r="H890" t="s">
        <v>1068</v>
      </c>
      <c r="I890" t="s">
        <v>1614</v>
      </c>
      <c r="L890" t="s">
        <v>5313</v>
      </c>
      <c r="M890">
        <v>3</v>
      </c>
      <c r="N890" t="s">
        <v>5314</v>
      </c>
      <c r="O890" t="s">
        <v>1624</v>
      </c>
      <c r="P890" t="s">
        <v>5315</v>
      </c>
      <c r="Q890">
        <v>124.34575</v>
      </c>
      <c r="R890">
        <v>1.10345</v>
      </c>
      <c r="S890" t="s">
        <v>2262</v>
      </c>
      <c r="T890" t="s">
        <v>342</v>
      </c>
      <c r="U890" t="s">
        <v>39</v>
      </c>
      <c r="V890">
        <v>1</v>
      </c>
      <c r="W890" t="s">
        <v>1627</v>
      </c>
      <c r="Z890" t="s">
        <v>1628</v>
      </c>
      <c r="AA890" t="s">
        <v>1629</v>
      </c>
      <c r="AB890">
        <v>0</v>
      </c>
      <c r="AC890" t="s">
        <v>1630</v>
      </c>
      <c r="AD890">
        <v>6070824317</v>
      </c>
      <c r="AE890" t="s">
        <v>1619</v>
      </c>
    </row>
    <row r="891" spans="1:31">
      <c r="A891">
        <v>526838</v>
      </c>
      <c r="B891" t="s">
        <v>1610</v>
      </c>
      <c r="C891" t="s">
        <v>1611</v>
      </c>
      <c r="D891" t="s">
        <v>2052</v>
      </c>
      <c r="E891">
        <v>11053142</v>
      </c>
      <c r="F891" t="s">
        <v>2052</v>
      </c>
      <c r="G891" t="s">
        <v>5316</v>
      </c>
      <c r="H891" t="s">
        <v>1069</v>
      </c>
      <c r="I891" t="s">
        <v>1614</v>
      </c>
      <c r="L891" t="s">
        <v>5317</v>
      </c>
      <c r="M891">
        <v>3</v>
      </c>
      <c r="N891" t="s">
        <v>5318</v>
      </c>
      <c r="O891" t="s">
        <v>1624</v>
      </c>
      <c r="P891" t="s">
        <v>5319</v>
      </c>
      <c r="Q891">
        <v>124.35454</v>
      </c>
      <c r="R891">
        <v>1.12984</v>
      </c>
      <c r="S891" t="s">
        <v>2262</v>
      </c>
      <c r="T891" t="s">
        <v>342</v>
      </c>
      <c r="U891" t="s">
        <v>39</v>
      </c>
      <c r="V891">
        <v>1</v>
      </c>
      <c r="W891" t="s">
        <v>1627</v>
      </c>
      <c r="Z891" t="s">
        <v>1628</v>
      </c>
      <c r="AA891" t="s">
        <v>1629</v>
      </c>
      <c r="AB891">
        <v>0</v>
      </c>
      <c r="AC891" t="s">
        <v>1630</v>
      </c>
      <c r="AD891">
        <v>6070824323</v>
      </c>
      <c r="AE891" t="s">
        <v>1619</v>
      </c>
    </row>
    <row r="892" spans="1:31">
      <c r="A892">
        <v>526848</v>
      </c>
      <c r="B892" t="s">
        <v>1610</v>
      </c>
      <c r="C892" t="s">
        <v>1611</v>
      </c>
      <c r="D892" t="s">
        <v>2052</v>
      </c>
      <c r="E892">
        <v>11053142</v>
      </c>
      <c r="F892" t="s">
        <v>2052</v>
      </c>
      <c r="G892" t="s">
        <v>5320</v>
      </c>
      <c r="H892" t="s">
        <v>1070</v>
      </c>
      <c r="I892" t="s">
        <v>1614</v>
      </c>
      <c r="L892" t="s">
        <v>5321</v>
      </c>
      <c r="M892">
        <v>3</v>
      </c>
      <c r="N892" t="s">
        <v>5322</v>
      </c>
      <c r="O892" t="s">
        <v>1624</v>
      </c>
      <c r="P892" t="s">
        <v>5323</v>
      </c>
      <c r="Q892">
        <v>124.15433</v>
      </c>
      <c r="R892">
        <v>0.84427</v>
      </c>
      <c r="S892" t="s">
        <v>2262</v>
      </c>
      <c r="T892" t="s">
        <v>226</v>
      </c>
      <c r="U892" t="s">
        <v>101</v>
      </c>
      <c r="V892">
        <v>1</v>
      </c>
      <c r="W892" t="s">
        <v>1627</v>
      </c>
      <c r="Z892" t="s">
        <v>1628</v>
      </c>
      <c r="AA892" t="s">
        <v>1629</v>
      </c>
      <c r="AB892">
        <v>0</v>
      </c>
      <c r="AC892" t="s">
        <v>1630</v>
      </c>
      <c r="AD892">
        <v>6070824326</v>
      </c>
      <c r="AE892" t="s">
        <v>1619</v>
      </c>
    </row>
    <row r="893" spans="1:31">
      <c r="A893">
        <v>526849</v>
      </c>
      <c r="B893" t="s">
        <v>1610</v>
      </c>
      <c r="C893" t="s">
        <v>1611</v>
      </c>
      <c r="D893" t="s">
        <v>2052</v>
      </c>
      <c r="E893">
        <v>11053142</v>
      </c>
      <c r="F893" t="s">
        <v>2052</v>
      </c>
      <c r="G893" t="s">
        <v>5324</v>
      </c>
      <c r="H893" t="s">
        <v>1071</v>
      </c>
      <c r="I893" t="s">
        <v>1614</v>
      </c>
      <c r="L893" t="s">
        <v>5325</v>
      </c>
      <c r="M893">
        <v>3</v>
      </c>
      <c r="N893" t="s">
        <v>5326</v>
      </c>
      <c r="O893" t="s">
        <v>1624</v>
      </c>
      <c r="P893" t="s">
        <v>5327</v>
      </c>
      <c r="Q893">
        <v>124.16792</v>
      </c>
      <c r="R893">
        <v>0.8403</v>
      </c>
      <c r="S893" t="s">
        <v>2262</v>
      </c>
      <c r="T893" t="s">
        <v>226</v>
      </c>
      <c r="U893" t="s">
        <v>101</v>
      </c>
      <c r="V893">
        <v>1</v>
      </c>
      <c r="W893" t="s">
        <v>1627</v>
      </c>
      <c r="Z893" t="s">
        <v>1628</v>
      </c>
      <c r="AA893" t="s">
        <v>1629</v>
      </c>
      <c r="AB893">
        <v>0</v>
      </c>
      <c r="AC893" t="s">
        <v>1630</v>
      </c>
      <c r="AD893">
        <v>6070824328</v>
      </c>
      <c r="AE893" t="s">
        <v>1619</v>
      </c>
    </row>
    <row r="894" spans="1:31">
      <c r="A894">
        <v>526850</v>
      </c>
      <c r="B894" t="s">
        <v>1610</v>
      </c>
      <c r="C894" t="s">
        <v>1611</v>
      </c>
      <c r="D894" t="s">
        <v>2052</v>
      </c>
      <c r="E894">
        <v>11053136</v>
      </c>
      <c r="F894" t="s">
        <v>2052</v>
      </c>
      <c r="G894" t="s">
        <v>5328</v>
      </c>
      <c r="H894" t="s">
        <v>1072</v>
      </c>
      <c r="I894" t="s">
        <v>1614</v>
      </c>
      <c r="L894" t="s">
        <v>5329</v>
      </c>
      <c r="M894">
        <v>3</v>
      </c>
      <c r="N894" t="s">
        <v>5330</v>
      </c>
      <c r="O894" t="s">
        <v>1624</v>
      </c>
      <c r="P894" t="s">
        <v>5331</v>
      </c>
      <c r="Q894">
        <v>124.09012</v>
      </c>
      <c r="R894">
        <v>0.90942</v>
      </c>
      <c r="S894" t="s">
        <v>2262</v>
      </c>
      <c r="T894" t="s">
        <v>226</v>
      </c>
      <c r="U894" t="s">
        <v>101</v>
      </c>
      <c r="V894">
        <v>1</v>
      </c>
      <c r="W894" t="s">
        <v>1627</v>
      </c>
      <c r="Z894" t="s">
        <v>1628</v>
      </c>
      <c r="AA894" t="s">
        <v>1629</v>
      </c>
      <c r="AB894">
        <v>0</v>
      </c>
      <c r="AC894" t="s">
        <v>1630</v>
      </c>
      <c r="AD894">
        <v>6070824332</v>
      </c>
      <c r="AE894" t="s">
        <v>1619</v>
      </c>
    </row>
    <row r="895" spans="1:31">
      <c r="A895">
        <v>526851</v>
      </c>
      <c r="B895" t="s">
        <v>1610</v>
      </c>
      <c r="C895" t="s">
        <v>1611</v>
      </c>
      <c r="D895" t="s">
        <v>2052</v>
      </c>
      <c r="E895">
        <v>11053136</v>
      </c>
      <c r="F895" t="s">
        <v>2052</v>
      </c>
      <c r="G895" t="s">
        <v>5332</v>
      </c>
      <c r="H895" t="s">
        <v>1073</v>
      </c>
      <c r="I895" t="s">
        <v>1614</v>
      </c>
      <c r="L895" t="s">
        <v>5333</v>
      </c>
      <c r="M895">
        <v>3</v>
      </c>
      <c r="N895" t="s">
        <v>5334</v>
      </c>
      <c r="O895" t="s">
        <v>1624</v>
      </c>
      <c r="P895" t="s">
        <v>5335</v>
      </c>
      <c r="Q895">
        <v>123.99508</v>
      </c>
      <c r="R895">
        <v>0.86934</v>
      </c>
      <c r="S895" t="s">
        <v>2262</v>
      </c>
      <c r="T895" t="s">
        <v>226</v>
      </c>
      <c r="U895" t="s">
        <v>101</v>
      </c>
      <c r="V895">
        <v>1</v>
      </c>
      <c r="W895" t="s">
        <v>1627</v>
      </c>
      <c r="Z895" t="s">
        <v>1628</v>
      </c>
      <c r="AA895" t="s">
        <v>1629</v>
      </c>
      <c r="AB895">
        <v>0</v>
      </c>
      <c r="AC895" t="s">
        <v>1630</v>
      </c>
      <c r="AD895">
        <v>6070824334</v>
      </c>
      <c r="AE895" t="s">
        <v>1619</v>
      </c>
    </row>
    <row r="896" spans="1:31">
      <c r="A896">
        <v>526852</v>
      </c>
      <c r="B896" t="s">
        <v>1610</v>
      </c>
      <c r="C896" t="s">
        <v>1611</v>
      </c>
      <c r="D896" t="s">
        <v>1924</v>
      </c>
      <c r="E896">
        <v>11053154</v>
      </c>
      <c r="F896" t="s">
        <v>1924</v>
      </c>
      <c r="G896" t="s">
        <v>5336</v>
      </c>
      <c r="H896" t="s">
        <v>1074</v>
      </c>
      <c r="I896" t="s">
        <v>1614</v>
      </c>
      <c r="L896" t="s">
        <v>5337</v>
      </c>
      <c r="M896">
        <v>2</v>
      </c>
      <c r="N896" t="s">
        <v>5338</v>
      </c>
      <c r="O896" t="s">
        <v>1624</v>
      </c>
      <c r="P896" t="s">
        <v>5339</v>
      </c>
      <c r="Q896">
        <v>124.321833</v>
      </c>
      <c r="R896">
        <v>0.712017</v>
      </c>
      <c r="S896" t="s">
        <v>5340</v>
      </c>
      <c r="T896" t="s">
        <v>462</v>
      </c>
      <c r="U896" t="s">
        <v>132</v>
      </c>
      <c r="V896">
        <v>1</v>
      </c>
      <c r="W896" t="s">
        <v>1627</v>
      </c>
      <c r="Z896" t="s">
        <v>1628</v>
      </c>
      <c r="AA896" t="s">
        <v>1629</v>
      </c>
      <c r="AB896">
        <v>0</v>
      </c>
      <c r="AC896" t="s">
        <v>1647</v>
      </c>
      <c r="AD896">
        <v>6070904152</v>
      </c>
      <c r="AE896" t="s">
        <v>1619</v>
      </c>
    </row>
    <row r="897" spans="1:31">
      <c r="A897">
        <v>526853</v>
      </c>
      <c r="B897" t="s">
        <v>1610</v>
      </c>
      <c r="C897" t="s">
        <v>1611</v>
      </c>
      <c r="D897" t="s">
        <v>1924</v>
      </c>
      <c r="E897">
        <v>11053154</v>
      </c>
      <c r="F897" t="s">
        <v>1924</v>
      </c>
      <c r="G897" t="s">
        <v>5341</v>
      </c>
      <c r="H897" t="s">
        <v>1075</v>
      </c>
      <c r="I897" t="s">
        <v>1614</v>
      </c>
      <c r="L897" t="s">
        <v>5342</v>
      </c>
      <c r="M897">
        <v>2</v>
      </c>
      <c r="N897" t="s">
        <v>5343</v>
      </c>
      <c r="O897" t="s">
        <v>1624</v>
      </c>
      <c r="P897" t="s">
        <v>5344</v>
      </c>
      <c r="Q897">
        <v>124.321821</v>
      </c>
      <c r="R897">
        <v>0.715166</v>
      </c>
      <c r="S897" t="s">
        <v>5340</v>
      </c>
      <c r="T897" t="s">
        <v>462</v>
      </c>
      <c r="U897" t="s">
        <v>132</v>
      </c>
      <c r="V897">
        <v>1</v>
      </c>
      <c r="W897" t="s">
        <v>1627</v>
      </c>
      <c r="Z897" t="s">
        <v>1628</v>
      </c>
      <c r="AA897" t="s">
        <v>1629</v>
      </c>
      <c r="AB897">
        <v>0</v>
      </c>
      <c r="AC897" t="s">
        <v>1647</v>
      </c>
      <c r="AD897">
        <v>6070904153</v>
      </c>
      <c r="AE897" t="s">
        <v>1619</v>
      </c>
    </row>
    <row r="898" spans="1:31">
      <c r="A898">
        <v>526854</v>
      </c>
      <c r="B898" t="s">
        <v>1610</v>
      </c>
      <c r="C898" t="s">
        <v>1611</v>
      </c>
      <c r="D898" t="s">
        <v>1924</v>
      </c>
      <c r="E898">
        <v>11053175</v>
      </c>
      <c r="F898" t="s">
        <v>1924</v>
      </c>
      <c r="G898" t="s">
        <v>5345</v>
      </c>
      <c r="H898" t="s">
        <v>1076</v>
      </c>
      <c r="I898" t="s">
        <v>1614</v>
      </c>
      <c r="L898" t="s">
        <v>5346</v>
      </c>
      <c r="M898">
        <v>3</v>
      </c>
      <c r="N898" t="s">
        <v>5347</v>
      </c>
      <c r="O898" t="s">
        <v>1624</v>
      </c>
      <c r="P898" t="s">
        <v>5348</v>
      </c>
      <c r="Q898">
        <v>124.296616</v>
      </c>
      <c r="R898">
        <v>0.709989</v>
      </c>
      <c r="S898" t="s">
        <v>4560</v>
      </c>
      <c r="T898" t="s">
        <v>136</v>
      </c>
      <c r="U898" t="s">
        <v>132</v>
      </c>
      <c r="V898">
        <v>1</v>
      </c>
      <c r="W898" t="s">
        <v>1627</v>
      </c>
      <c r="Z898" t="s">
        <v>1628</v>
      </c>
      <c r="AA898" t="s">
        <v>1629</v>
      </c>
      <c r="AB898">
        <v>0</v>
      </c>
      <c r="AC898" t="s">
        <v>1647</v>
      </c>
      <c r="AD898">
        <v>6070904158</v>
      </c>
      <c r="AE898" t="s">
        <v>1619</v>
      </c>
    </row>
    <row r="899" spans="1:31">
      <c r="A899">
        <v>526855</v>
      </c>
      <c r="B899" t="s">
        <v>1610</v>
      </c>
      <c r="C899" t="s">
        <v>1611</v>
      </c>
      <c r="D899" t="s">
        <v>1924</v>
      </c>
      <c r="E899">
        <v>11053175</v>
      </c>
      <c r="F899" t="s">
        <v>1924</v>
      </c>
      <c r="G899" t="s">
        <v>5349</v>
      </c>
      <c r="H899" t="s">
        <v>1077</v>
      </c>
      <c r="I899" t="s">
        <v>1614</v>
      </c>
      <c r="L899" t="s">
        <v>5350</v>
      </c>
      <c r="M899">
        <v>3</v>
      </c>
      <c r="N899" t="s">
        <v>5351</v>
      </c>
      <c r="O899" t="s">
        <v>1624</v>
      </c>
      <c r="P899" t="s">
        <v>5352</v>
      </c>
      <c r="Q899">
        <v>124.279224</v>
      </c>
      <c r="R899">
        <v>0.700285</v>
      </c>
      <c r="S899" t="s">
        <v>4565</v>
      </c>
      <c r="T899" t="s">
        <v>136</v>
      </c>
      <c r="U899" t="s">
        <v>132</v>
      </c>
      <c r="V899">
        <v>1</v>
      </c>
      <c r="W899" t="s">
        <v>1627</v>
      </c>
      <c r="Z899" t="s">
        <v>1628</v>
      </c>
      <c r="AA899" t="s">
        <v>1629</v>
      </c>
      <c r="AB899">
        <v>0</v>
      </c>
      <c r="AC899" t="s">
        <v>1630</v>
      </c>
      <c r="AD899">
        <v>6070904165</v>
      </c>
      <c r="AE899" t="s">
        <v>1619</v>
      </c>
    </row>
    <row r="900" spans="1:31">
      <c r="A900">
        <v>526856</v>
      </c>
      <c r="B900" t="s">
        <v>1610</v>
      </c>
      <c r="C900" t="s">
        <v>1611</v>
      </c>
      <c r="D900" t="s">
        <v>1924</v>
      </c>
      <c r="E900">
        <v>11053175</v>
      </c>
      <c r="F900" t="s">
        <v>1924</v>
      </c>
      <c r="G900" t="s">
        <v>5353</v>
      </c>
      <c r="H900" t="s">
        <v>1078</v>
      </c>
      <c r="I900" t="s">
        <v>1614</v>
      </c>
      <c r="L900" t="s">
        <v>5354</v>
      </c>
      <c r="M900">
        <v>3</v>
      </c>
      <c r="N900" t="s">
        <v>5355</v>
      </c>
      <c r="O900" t="s">
        <v>1624</v>
      </c>
      <c r="P900" t="s">
        <v>5356</v>
      </c>
      <c r="Q900">
        <v>124.276168</v>
      </c>
      <c r="R900">
        <v>0.696898</v>
      </c>
      <c r="S900" t="s">
        <v>4565</v>
      </c>
      <c r="T900" t="s">
        <v>136</v>
      </c>
      <c r="U900" t="s">
        <v>132</v>
      </c>
      <c r="V900">
        <v>1</v>
      </c>
      <c r="W900" t="s">
        <v>1627</v>
      </c>
      <c r="Z900" t="s">
        <v>1628</v>
      </c>
      <c r="AA900" t="s">
        <v>1629</v>
      </c>
      <c r="AB900">
        <v>0</v>
      </c>
      <c r="AC900" t="s">
        <v>1647</v>
      </c>
      <c r="AD900">
        <v>6070904167</v>
      </c>
      <c r="AE900" t="s">
        <v>1619</v>
      </c>
    </row>
    <row r="901" spans="1:31">
      <c r="A901">
        <v>526857</v>
      </c>
      <c r="B901" t="s">
        <v>1610</v>
      </c>
      <c r="C901" t="s">
        <v>1611</v>
      </c>
      <c r="D901" t="s">
        <v>1924</v>
      </c>
      <c r="E901">
        <v>11053170</v>
      </c>
      <c r="F901" t="s">
        <v>1924</v>
      </c>
      <c r="G901" t="s">
        <v>5357</v>
      </c>
      <c r="H901" t="s">
        <v>1079</v>
      </c>
      <c r="I901" t="s">
        <v>1614</v>
      </c>
      <c r="L901" t="s">
        <v>5358</v>
      </c>
      <c r="M901">
        <v>2</v>
      </c>
      <c r="N901" t="s">
        <v>5359</v>
      </c>
      <c r="O901" t="s">
        <v>1624</v>
      </c>
      <c r="P901" t="s">
        <v>5360</v>
      </c>
      <c r="Q901">
        <v>124.32172</v>
      </c>
      <c r="R901">
        <v>0.74446</v>
      </c>
      <c r="S901" t="s">
        <v>3363</v>
      </c>
      <c r="T901" t="s">
        <v>462</v>
      </c>
      <c r="U901" t="s">
        <v>132</v>
      </c>
      <c r="V901">
        <v>1</v>
      </c>
      <c r="W901" t="s">
        <v>1627</v>
      </c>
      <c r="Z901" t="s">
        <v>1628</v>
      </c>
      <c r="AA901" t="s">
        <v>1629</v>
      </c>
      <c r="AB901">
        <v>0</v>
      </c>
      <c r="AC901" t="s">
        <v>1647</v>
      </c>
      <c r="AD901">
        <v>6070904228</v>
      </c>
      <c r="AE901" t="s">
        <v>1619</v>
      </c>
    </row>
    <row r="902" spans="1:31">
      <c r="A902">
        <v>526858</v>
      </c>
      <c r="B902" t="s">
        <v>1610</v>
      </c>
      <c r="C902" t="s">
        <v>1611</v>
      </c>
      <c r="D902" t="s">
        <v>1924</v>
      </c>
      <c r="E902">
        <v>11053170</v>
      </c>
      <c r="F902" t="s">
        <v>1924</v>
      </c>
      <c r="G902" t="s">
        <v>5361</v>
      </c>
      <c r="H902" t="s">
        <v>1080</v>
      </c>
      <c r="I902" t="s">
        <v>1614</v>
      </c>
      <c r="L902" t="s">
        <v>5362</v>
      </c>
      <c r="M902">
        <v>3</v>
      </c>
      <c r="N902" t="s">
        <v>5363</v>
      </c>
      <c r="O902" t="s">
        <v>1624</v>
      </c>
      <c r="P902" t="s">
        <v>5364</v>
      </c>
      <c r="Q902">
        <v>124.327641</v>
      </c>
      <c r="R902">
        <v>0.737599</v>
      </c>
      <c r="S902" t="s">
        <v>3286</v>
      </c>
      <c r="T902" t="s">
        <v>462</v>
      </c>
      <c r="U902" t="s">
        <v>132</v>
      </c>
      <c r="V902">
        <v>1</v>
      </c>
      <c r="W902" t="s">
        <v>1627</v>
      </c>
      <c r="Z902" t="s">
        <v>1628</v>
      </c>
      <c r="AA902" t="s">
        <v>1629</v>
      </c>
      <c r="AB902">
        <v>0</v>
      </c>
      <c r="AC902" t="s">
        <v>1647</v>
      </c>
      <c r="AD902">
        <v>6070904229</v>
      </c>
      <c r="AE902" t="s">
        <v>1619</v>
      </c>
    </row>
    <row r="903" spans="1:31">
      <c r="A903">
        <v>526891</v>
      </c>
      <c r="B903" t="s">
        <v>1610</v>
      </c>
      <c r="C903" t="s">
        <v>1611</v>
      </c>
      <c r="D903" t="s">
        <v>2052</v>
      </c>
      <c r="E903">
        <v>11053142</v>
      </c>
      <c r="F903" t="s">
        <v>2052</v>
      </c>
      <c r="G903" t="s">
        <v>5365</v>
      </c>
      <c r="H903" t="s">
        <v>1081</v>
      </c>
      <c r="I903" t="s">
        <v>1614</v>
      </c>
      <c r="L903" t="s">
        <v>5366</v>
      </c>
      <c r="M903">
        <v>3</v>
      </c>
      <c r="N903" t="s">
        <v>5367</v>
      </c>
      <c r="O903" t="s">
        <v>1624</v>
      </c>
      <c r="P903" t="s">
        <v>5368</v>
      </c>
      <c r="Q903">
        <v>124.30962</v>
      </c>
      <c r="R903">
        <v>1.02231</v>
      </c>
      <c r="S903" t="s">
        <v>2262</v>
      </c>
      <c r="T903" t="s">
        <v>497</v>
      </c>
      <c r="U903" t="s">
        <v>101</v>
      </c>
      <c r="V903">
        <v>1</v>
      </c>
      <c r="W903" t="s">
        <v>1627</v>
      </c>
      <c r="Z903" t="s">
        <v>1628</v>
      </c>
      <c r="AA903" t="s">
        <v>1629</v>
      </c>
      <c r="AB903">
        <v>0</v>
      </c>
      <c r="AC903" t="s">
        <v>1630</v>
      </c>
      <c r="AD903">
        <v>6070824213</v>
      </c>
      <c r="AE903" t="s">
        <v>1619</v>
      </c>
    </row>
    <row r="904" spans="1:31">
      <c r="A904">
        <v>526892</v>
      </c>
      <c r="B904" t="s">
        <v>1610</v>
      </c>
      <c r="C904" t="s">
        <v>1611</v>
      </c>
      <c r="D904" t="s">
        <v>2052</v>
      </c>
      <c r="E904">
        <v>11053142</v>
      </c>
      <c r="F904" t="s">
        <v>2052</v>
      </c>
      <c r="G904" t="s">
        <v>5369</v>
      </c>
      <c r="H904" t="s">
        <v>1082</v>
      </c>
      <c r="I904" t="s">
        <v>1614</v>
      </c>
      <c r="L904" t="s">
        <v>5370</v>
      </c>
      <c r="M904">
        <v>3</v>
      </c>
      <c r="N904" t="s">
        <v>5371</v>
      </c>
      <c r="O904" t="s">
        <v>1624</v>
      </c>
      <c r="P904" t="s">
        <v>5372</v>
      </c>
      <c r="Q904">
        <v>124.30791</v>
      </c>
      <c r="R904">
        <v>1.02459</v>
      </c>
      <c r="S904" t="s">
        <v>2262</v>
      </c>
      <c r="T904" t="s">
        <v>497</v>
      </c>
      <c r="U904" t="s">
        <v>101</v>
      </c>
      <c r="V904">
        <v>1</v>
      </c>
      <c r="W904" t="s">
        <v>1627</v>
      </c>
      <c r="Z904" t="s">
        <v>1628</v>
      </c>
      <c r="AA904" t="s">
        <v>1629</v>
      </c>
      <c r="AB904">
        <v>0</v>
      </c>
      <c r="AC904" t="s">
        <v>1630</v>
      </c>
      <c r="AD904">
        <v>6070824214</v>
      </c>
      <c r="AE904" t="s">
        <v>1619</v>
      </c>
    </row>
    <row r="905" spans="1:31">
      <c r="A905">
        <v>526893</v>
      </c>
      <c r="B905" t="s">
        <v>1610</v>
      </c>
      <c r="C905" t="s">
        <v>1611</v>
      </c>
      <c r="D905" t="s">
        <v>2052</v>
      </c>
      <c r="E905">
        <v>11053142</v>
      </c>
      <c r="F905" t="s">
        <v>2052</v>
      </c>
      <c r="G905" t="s">
        <v>5373</v>
      </c>
      <c r="H905" t="s">
        <v>1083</v>
      </c>
      <c r="I905" t="s">
        <v>1614</v>
      </c>
      <c r="L905" t="s">
        <v>5374</v>
      </c>
      <c r="M905">
        <v>3</v>
      </c>
      <c r="N905" t="s">
        <v>5375</v>
      </c>
      <c r="O905" t="s">
        <v>1624</v>
      </c>
      <c r="P905" t="s">
        <v>5376</v>
      </c>
      <c r="Q905">
        <v>124.30073</v>
      </c>
      <c r="R905">
        <v>0.99964</v>
      </c>
      <c r="S905" t="s">
        <v>2262</v>
      </c>
      <c r="T905" t="s">
        <v>497</v>
      </c>
      <c r="U905" t="s">
        <v>101</v>
      </c>
      <c r="V905">
        <v>1</v>
      </c>
      <c r="W905" t="s">
        <v>1627</v>
      </c>
      <c r="Z905" t="s">
        <v>1628</v>
      </c>
      <c r="AA905" t="s">
        <v>1629</v>
      </c>
      <c r="AB905">
        <v>0</v>
      </c>
      <c r="AC905" t="s">
        <v>1630</v>
      </c>
      <c r="AD905">
        <v>6070824247</v>
      </c>
      <c r="AE905" t="s">
        <v>1619</v>
      </c>
    </row>
    <row r="906" spans="1:31">
      <c r="A906">
        <v>527229</v>
      </c>
      <c r="B906" t="s">
        <v>1610</v>
      </c>
      <c r="C906" t="s">
        <v>1611</v>
      </c>
      <c r="D906" t="s">
        <v>2066</v>
      </c>
      <c r="E906">
        <v>11053138</v>
      </c>
      <c r="F906" t="s">
        <v>2066</v>
      </c>
      <c r="G906" t="s">
        <v>5377</v>
      </c>
      <c r="H906" t="s">
        <v>1084</v>
      </c>
      <c r="I906" t="s">
        <v>1614</v>
      </c>
      <c r="L906" t="s">
        <v>5378</v>
      </c>
      <c r="M906">
        <v>3</v>
      </c>
      <c r="N906" t="s">
        <v>5379</v>
      </c>
      <c r="O906" t="s">
        <v>1624</v>
      </c>
      <c r="P906" t="s">
        <v>5380</v>
      </c>
      <c r="Q906">
        <v>123.892725</v>
      </c>
      <c r="R906">
        <v>0.544352</v>
      </c>
      <c r="S906" t="s">
        <v>2262</v>
      </c>
      <c r="T906" t="s">
        <v>131</v>
      </c>
      <c r="U906" t="s">
        <v>131</v>
      </c>
      <c r="V906">
        <v>1</v>
      </c>
      <c r="W906" t="s">
        <v>1627</v>
      </c>
      <c r="Z906" t="s">
        <v>1628</v>
      </c>
      <c r="AA906" t="s">
        <v>1629</v>
      </c>
      <c r="AC906" t="s">
        <v>1647</v>
      </c>
      <c r="AD906">
        <v>6070814268</v>
      </c>
      <c r="AE906" t="s">
        <v>1619</v>
      </c>
    </row>
    <row r="907" spans="1:31">
      <c r="A907">
        <v>527443</v>
      </c>
      <c r="B907" t="s">
        <v>1610</v>
      </c>
      <c r="C907" t="s">
        <v>1611</v>
      </c>
      <c r="D907" t="s">
        <v>1924</v>
      </c>
      <c r="E907">
        <v>11053175</v>
      </c>
      <c r="F907" t="s">
        <v>1924</v>
      </c>
      <c r="G907" t="s">
        <v>5381</v>
      </c>
      <c r="H907" t="s">
        <v>1085</v>
      </c>
      <c r="I907" t="s">
        <v>1614</v>
      </c>
      <c r="L907" t="s">
        <v>5382</v>
      </c>
      <c r="M907">
        <v>3</v>
      </c>
      <c r="N907" t="s">
        <v>5383</v>
      </c>
      <c r="O907" t="s">
        <v>1617</v>
      </c>
      <c r="P907" t="s">
        <v>5384</v>
      </c>
      <c r="Q907">
        <v>124.300162</v>
      </c>
      <c r="R907">
        <v>0.713103</v>
      </c>
      <c r="S907" t="s">
        <v>2791</v>
      </c>
      <c r="T907" t="s">
        <v>136</v>
      </c>
      <c r="U907" t="s">
        <v>132</v>
      </c>
      <c r="W907" t="s">
        <v>1627</v>
      </c>
      <c r="Z907" t="s">
        <v>1628</v>
      </c>
      <c r="AA907" t="s">
        <v>1629</v>
      </c>
      <c r="AC907" t="s">
        <v>1647</v>
      </c>
      <c r="AD907">
        <v>6070914852</v>
      </c>
      <c r="AE907" t="s">
        <v>1619</v>
      </c>
    </row>
    <row r="908" spans="1:31">
      <c r="A908">
        <v>527454</v>
      </c>
      <c r="B908" t="s">
        <v>1610</v>
      </c>
      <c r="C908" t="s">
        <v>1611</v>
      </c>
      <c r="D908" t="s">
        <v>1924</v>
      </c>
      <c r="E908">
        <v>11053176</v>
      </c>
      <c r="F908" t="s">
        <v>1924</v>
      </c>
      <c r="G908" t="s">
        <v>5385</v>
      </c>
      <c r="H908" t="s">
        <v>1086</v>
      </c>
      <c r="I908" t="s">
        <v>1614</v>
      </c>
      <c r="L908" t="s">
        <v>5386</v>
      </c>
      <c r="M908">
        <v>3</v>
      </c>
      <c r="N908" t="s">
        <v>5387</v>
      </c>
      <c r="O908" t="s">
        <v>2978</v>
      </c>
      <c r="P908" t="s">
        <v>5388</v>
      </c>
      <c r="Q908">
        <v>124.2788</v>
      </c>
      <c r="R908">
        <v>0.6684</v>
      </c>
      <c r="S908" t="s">
        <v>4856</v>
      </c>
      <c r="T908" t="s">
        <v>131</v>
      </c>
      <c r="U908" t="s">
        <v>131</v>
      </c>
      <c r="V908">
        <v>1</v>
      </c>
      <c r="W908" t="s">
        <v>1627</v>
      </c>
      <c r="Z908" t="s">
        <v>1628</v>
      </c>
      <c r="AA908" t="s">
        <v>1629</v>
      </c>
      <c r="AB908">
        <v>0</v>
      </c>
      <c r="AC908" t="s">
        <v>1630</v>
      </c>
      <c r="AD908">
        <v>6187856936</v>
      </c>
      <c r="AE908" t="s">
        <v>1619</v>
      </c>
    </row>
    <row r="909" spans="1:31">
      <c r="A909">
        <v>527757</v>
      </c>
      <c r="B909" t="s">
        <v>1610</v>
      </c>
      <c r="C909" t="s">
        <v>1611</v>
      </c>
      <c r="D909" t="s">
        <v>2052</v>
      </c>
      <c r="E909">
        <v>11053142</v>
      </c>
      <c r="F909" t="s">
        <v>2052</v>
      </c>
      <c r="G909" t="s">
        <v>5389</v>
      </c>
      <c r="H909" t="s">
        <v>1087</v>
      </c>
      <c r="I909" t="s">
        <v>1614</v>
      </c>
      <c r="L909" t="s">
        <v>5390</v>
      </c>
      <c r="M909">
        <v>3</v>
      </c>
      <c r="N909" t="s">
        <v>5391</v>
      </c>
      <c r="O909" t="s">
        <v>1624</v>
      </c>
      <c r="P909" t="s">
        <v>5392</v>
      </c>
      <c r="Q909">
        <v>124.30672</v>
      </c>
      <c r="R909">
        <v>0.99925</v>
      </c>
      <c r="S909" t="s">
        <v>2262</v>
      </c>
      <c r="T909" t="s">
        <v>497</v>
      </c>
      <c r="U909" t="s">
        <v>101</v>
      </c>
      <c r="V909">
        <v>1</v>
      </c>
      <c r="W909" t="s">
        <v>1627</v>
      </c>
      <c r="Z909" t="s">
        <v>1628</v>
      </c>
      <c r="AA909" t="s">
        <v>1629</v>
      </c>
      <c r="AB909">
        <v>0</v>
      </c>
      <c r="AC909" t="s">
        <v>1630</v>
      </c>
      <c r="AD909">
        <v>6070825972</v>
      </c>
      <c r="AE909" t="s">
        <v>1619</v>
      </c>
    </row>
    <row r="910" spans="1:31">
      <c r="A910">
        <v>527759</v>
      </c>
      <c r="B910" t="s">
        <v>1610</v>
      </c>
      <c r="C910" t="s">
        <v>1611</v>
      </c>
      <c r="D910" t="s">
        <v>2052</v>
      </c>
      <c r="E910">
        <v>11053134</v>
      </c>
      <c r="F910" t="s">
        <v>2052</v>
      </c>
      <c r="G910" t="s">
        <v>5393</v>
      </c>
      <c r="H910" t="s">
        <v>1088</v>
      </c>
      <c r="I910" t="s">
        <v>1614</v>
      </c>
      <c r="L910" t="s">
        <v>5394</v>
      </c>
      <c r="M910">
        <v>3</v>
      </c>
      <c r="N910" t="s">
        <v>5395</v>
      </c>
      <c r="O910" t="s">
        <v>1624</v>
      </c>
      <c r="P910" t="s">
        <v>5396</v>
      </c>
      <c r="Q910">
        <v>123.94418</v>
      </c>
      <c r="R910">
        <v>0.86138</v>
      </c>
      <c r="S910" t="s">
        <v>2262</v>
      </c>
      <c r="T910" t="s">
        <v>324</v>
      </c>
      <c r="U910" t="s">
        <v>101</v>
      </c>
      <c r="V910">
        <v>1</v>
      </c>
      <c r="W910" t="s">
        <v>1627</v>
      </c>
      <c r="Z910" t="s">
        <v>1628</v>
      </c>
      <c r="AA910" t="s">
        <v>1629</v>
      </c>
      <c r="AB910">
        <v>0</v>
      </c>
      <c r="AC910" t="s">
        <v>1630</v>
      </c>
      <c r="AD910">
        <v>6070825976</v>
      </c>
      <c r="AE910" t="s">
        <v>1619</v>
      </c>
    </row>
    <row r="911" spans="1:31">
      <c r="A911">
        <v>527815</v>
      </c>
      <c r="B911" t="s">
        <v>1610</v>
      </c>
      <c r="C911" t="s">
        <v>1611</v>
      </c>
      <c r="D911" t="s">
        <v>2066</v>
      </c>
      <c r="E911">
        <v>11053174</v>
      </c>
      <c r="F911" t="s">
        <v>2066</v>
      </c>
      <c r="G911" t="s">
        <v>5397</v>
      </c>
      <c r="H911" t="s">
        <v>1089</v>
      </c>
      <c r="I911" t="s">
        <v>1720</v>
      </c>
      <c r="L911" t="s">
        <v>5398</v>
      </c>
      <c r="M911">
        <v>3</v>
      </c>
      <c r="N911" t="s">
        <v>5399</v>
      </c>
      <c r="O911" t="s">
        <v>1617</v>
      </c>
      <c r="P911" t="s">
        <v>5400</v>
      </c>
      <c r="Q911">
        <v>124.041073</v>
      </c>
      <c r="R911">
        <v>0.596281</v>
      </c>
      <c r="S911" t="s">
        <v>2262</v>
      </c>
      <c r="T911" t="s">
        <v>131</v>
      </c>
      <c r="U911" t="s">
        <v>131</v>
      </c>
      <c r="V911">
        <v>1</v>
      </c>
      <c r="W911" t="s">
        <v>1627</v>
      </c>
      <c r="Z911" t="s">
        <v>1628</v>
      </c>
      <c r="AA911" t="s">
        <v>1629</v>
      </c>
      <c r="AB911">
        <v>0</v>
      </c>
      <c r="AC911" t="s">
        <v>1630</v>
      </c>
      <c r="AD911">
        <v>6080352194</v>
      </c>
      <c r="AE911" t="s">
        <v>1619</v>
      </c>
    </row>
    <row r="912" spans="1:31">
      <c r="A912">
        <v>527816</v>
      </c>
      <c r="B912" t="s">
        <v>1610</v>
      </c>
      <c r="C912" t="s">
        <v>1611</v>
      </c>
      <c r="D912" t="s">
        <v>2066</v>
      </c>
      <c r="E912">
        <v>11053174</v>
      </c>
      <c r="F912" t="s">
        <v>2066</v>
      </c>
      <c r="G912" t="s">
        <v>5401</v>
      </c>
      <c r="H912" t="s">
        <v>1090</v>
      </c>
      <c r="I912" t="s">
        <v>1614</v>
      </c>
      <c r="L912" t="s">
        <v>5402</v>
      </c>
      <c r="M912">
        <v>3</v>
      </c>
      <c r="N912" t="s">
        <v>5403</v>
      </c>
      <c r="O912" t="s">
        <v>1624</v>
      </c>
      <c r="P912" t="s">
        <v>5404</v>
      </c>
      <c r="Q912">
        <v>124.029738</v>
      </c>
      <c r="R912">
        <v>0.588046</v>
      </c>
      <c r="S912" t="s">
        <v>2262</v>
      </c>
      <c r="T912" t="s">
        <v>131</v>
      </c>
      <c r="U912" t="s">
        <v>131</v>
      </c>
      <c r="V912">
        <v>1</v>
      </c>
      <c r="W912" t="s">
        <v>1627</v>
      </c>
      <c r="Z912" t="s">
        <v>1628</v>
      </c>
      <c r="AA912" t="s">
        <v>1629</v>
      </c>
      <c r="AB912">
        <v>0</v>
      </c>
      <c r="AC912" t="s">
        <v>1630</v>
      </c>
      <c r="AD912">
        <v>6070819925</v>
      </c>
      <c r="AE912" t="s">
        <v>1619</v>
      </c>
    </row>
    <row r="913" spans="1:31">
      <c r="A913">
        <v>527817</v>
      </c>
      <c r="B913" t="s">
        <v>1610</v>
      </c>
      <c r="C913" t="s">
        <v>1611</v>
      </c>
      <c r="D913" t="s">
        <v>2066</v>
      </c>
      <c r="E913">
        <v>11053174</v>
      </c>
      <c r="F913" t="s">
        <v>2066</v>
      </c>
      <c r="G913" t="s">
        <v>5405</v>
      </c>
      <c r="H913" t="s">
        <v>1091</v>
      </c>
      <c r="I913" t="s">
        <v>1614</v>
      </c>
      <c r="L913" t="s">
        <v>5406</v>
      </c>
      <c r="M913">
        <v>3</v>
      </c>
      <c r="N913" t="s">
        <v>5407</v>
      </c>
      <c r="O913" t="s">
        <v>1624</v>
      </c>
      <c r="P913" t="s">
        <v>5408</v>
      </c>
      <c r="Q913">
        <v>124.00285</v>
      </c>
      <c r="R913">
        <v>0.5366</v>
      </c>
      <c r="S913" t="s">
        <v>2262</v>
      </c>
      <c r="T913" t="s">
        <v>131</v>
      </c>
      <c r="U913" t="s">
        <v>131</v>
      </c>
      <c r="V913">
        <v>1</v>
      </c>
      <c r="W913" t="s">
        <v>1627</v>
      </c>
      <c r="Z913" t="s">
        <v>1628</v>
      </c>
      <c r="AA913" t="s">
        <v>1629</v>
      </c>
      <c r="AB913">
        <v>0</v>
      </c>
      <c r="AC913" t="s">
        <v>1647</v>
      </c>
      <c r="AD913">
        <v>6070819950</v>
      </c>
      <c r="AE913" t="s">
        <v>1619</v>
      </c>
    </row>
    <row r="914" spans="1:31">
      <c r="A914">
        <v>527818</v>
      </c>
      <c r="B914" t="s">
        <v>1610</v>
      </c>
      <c r="C914" t="s">
        <v>1611</v>
      </c>
      <c r="D914" t="s">
        <v>2066</v>
      </c>
      <c r="E914">
        <v>11053174</v>
      </c>
      <c r="F914" t="s">
        <v>2066</v>
      </c>
      <c r="G914" t="s">
        <v>5409</v>
      </c>
      <c r="H914" t="s">
        <v>1092</v>
      </c>
      <c r="I914" t="s">
        <v>1614</v>
      </c>
      <c r="L914" t="s">
        <v>5410</v>
      </c>
      <c r="M914">
        <v>3</v>
      </c>
      <c r="N914" t="s">
        <v>5411</v>
      </c>
      <c r="O914" t="s">
        <v>1624</v>
      </c>
      <c r="P914" t="s">
        <v>5412</v>
      </c>
      <c r="Q914">
        <v>123.98745</v>
      </c>
      <c r="R914">
        <v>0.530809</v>
      </c>
      <c r="S914" t="s">
        <v>2262</v>
      </c>
      <c r="T914" t="s">
        <v>131</v>
      </c>
      <c r="U914" t="s">
        <v>131</v>
      </c>
      <c r="V914">
        <v>1</v>
      </c>
      <c r="W914" t="s">
        <v>1627</v>
      </c>
      <c r="Z914" t="s">
        <v>1628</v>
      </c>
      <c r="AA914" t="s">
        <v>1629</v>
      </c>
      <c r="AB914">
        <v>0</v>
      </c>
      <c r="AC914" t="s">
        <v>1630</v>
      </c>
      <c r="AD914">
        <v>6070819955</v>
      </c>
      <c r="AE914" t="s">
        <v>1619</v>
      </c>
    </row>
    <row r="915" spans="1:31">
      <c r="A915">
        <v>527819</v>
      </c>
      <c r="B915" t="s">
        <v>1610</v>
      </c>
      <c r="C915" t="s">
        <v>1611</v>
      </c>
      <c r="D915" t="s">
        <v>2066</v>
      </c>
      <c r="E915">
        <v>11053174</v>
      </c>
      <c r="F915" t="s">
        <v>2066</v>
      </c>
      <c r="G915" t="s">
        <v>5413</v>
      </c>
      <c r="H915" t="s">
        <v>1093</v>
      </c>
      <c r="I915" t="s">
        <v>1614</v>
      </c>
      <c r="L915" t="s">
        <v>5414</v>
      </c>
      <c r="M915">
        <v>3</v>
      </c>
      <c r="N915" t="s">
        <v>5415</v>
      </c>
      <c r="O915" t="s">
        <v>1624</v>
      </c>
      <c r="P915" t="s">
        <v>5416</v>
      </c>
      <c r="Q915">
        <v>123.970895</v>
      </c>
      <c r="R915">
        <v>0.526663</v>
      </c>
      <c r="S915" t="s">
        <v>2262</v>
      </c>
      <c r="T915" t="s">
        <v>131</v>
      </c>
      <c r="U915" t="s">
        <v>131</v>
      </c>
      <c r="V915">
        <v>1</v>
      </c>
      <c r="W915" t="s">
        <v>1627</v>
      </c>
      <c r="Z915" t="s">
        <v>1628</v>
      </c>
      <c r="AA915" t="s">
        <v>1629</v>
      </c>
      <c r="AB915">
        <v>0</v>
      </c>
      <c r="AC915" t="s">
        <v>1630</v>
      </c>
      <c r="AD915">
        <v>6070819957</v>
      </c>
      <c r="AE915" t="s">
        <v>1619</v>
      </c>
    </row>
    <row r="916" spans="1:31">
      <c r="A916">
        <v>527820</v>
      </c>
      <c r="B916" t="s">
        <v>1610</v>
      </c>
      <c r="C916" t="s">
        <v>1611</v>
      </c>
      <c r="D916" t="s">
        <v>2066</v>
      </c>
      <c r="E916">
        <v>11053138</v>
      </c>
      <c r="F916" t="s">
        <v>2066</v>
      </c>
      <c r="G916" t="s">
        <v>5417</v>
      </c>
      <c r="H916" t="s">
        <v>1094</v>
      </c>
      <c r="I916" t="s">
        <v>1614</v>
      </c>
      <c r="L916" t="s">
        <v>5418</v>
      </c>
      <c r="M916">
        <v>3</v>
      </c>
      <c r="N916" t="s">
        <v>5419</v>
      </c>
      <c r="O916" t="s">
        <v>1624</v>
      </c>
      <c r="P916" t="s">
        <v>5420</v>
      </c>
      <c r="Q916">
        <v>123.96151</v>
      </c>
      <c r="R916">
        <v>0.51268</v>
      </c>
      <c r="S916" t="s">
        <v>2262</v>
      </c>
      <c r="T916" t="s">
        <v>131</v>
      </c>
      <c r="U916" t="s">
        <v>131</v>
      </c>
      <c r="V916">
        <v>1</v>
      </c>
      <c r="W916" t="s">
        <v>1627</v>
      </c>
      <c r="Z916" t="s">
        <v>1628</v>
      </c>
      <c r="AA916" t="s">
        <v>1629</v>
      </c>
      <c r="AB916">
        <v>0</v>
      </c>
      <c r="AC916" t="s">
        <v>1630</v>
      </c>
      <c r="AD916">
        <v>6070819981</v>
      </c>
      <c r="AE916" t="s">
        <v>1619</v>
      </c>
    </row>
    <row r="917" spans="1:31">
      <c r="A917">
        <v>527821</v>
      </c>
      <c r="B917" t="s">
        <v>1610</v>
      </c>
      <c r="C917" t="s">
        <v>1611</v>
      </c>
      <c r="D917" t="s">
        <v>2066</v>
      </c>
      <c r="E917">
        <v>11053138</v>
      </c>
      <c r="F917" t="s">
        <v>2066</v>
      </c>
      <c r="G917" t="s">
        <v>5421</v>
      </c>
      <c r="H917" t="s">
        <v>1095</v>
      </c>
      <c r="I917" t="s">
        <v>1614</v>
      </c>
      <c r="L917" t="s">
        <v>5422</v>
      </c>
      <c r="M917">
        <v>3</v>
      </c>
      <c r="N917" t="s">
        <v>5423</v>
      </c>
      <c r="O917" t="s">
        <v>1624</v>
      </c>
      <c r="P917" t="s">
        <v>5424</v>
      </c>
      <c r="Q917">
        <v>123.97276</v>
      </c>
      <c r="R917">
        <v>0.49314</v>
      </c>
      <c r="S917" t="s">
        <v>2262</v>
      </c>
      <c r="T917" t="s">
        <v>131</v>
      </c>
      <c r="U917" t="s">
        <v>131</v>
      </c>
      <c r="V917">
        <v>1</v>
      </c>
      <c r="W917" t="s">
        <v>1627</v>
      </c>
      <c r="Z917" t="s">
        <v>1628</v>
      </c>
      <c r="AA917" t="s">
        <v>1629</v>
      </c>
      <c r="AB917">
        <v>0</v>
      </c>
      <c r="AC917" t="s">
        <v>1647</v>
      </c>
      <c r="AD917">
        <v>6070819984</v>
      </c>
      <c r="AE917" t="s">
        <v>1619</v>
      </c>
    </row>
    <row r="918" spans="1:31">
      <c r="A918">
        <v>527847</v>
      </c>
      <c r="B918" t="s">
        <v>1610</v>
      </c>
      <c r="C918" t="s">
        <v>1611</v>
      </c>
      <c r="D918" t="s">
        <v>1612</v>
      </c>
      <c r="E918">
        <v>11053135</v>
      </c>
      <c r="F918" t="s">
        <v>1612</v>
      </c>
      <c r="G918" t="s">
        <v>5425</v>
      </c>
      <c r="H918" t="s">
        <v>1096</v>
      </c>
      <c r="I918" t="s">
        <v>1614</v>
      </c>
      <c r="L918" t="s">
        <v>5426</v>
      </c>
      <c r="M918">
        <v>3</v>
      </c>
      <c r="N918" t="s">
        <v>5427</v>
      </c>
      <c r="O918" t="s">
        <v>1624</v>
      </c>
      <c r="P918" t="s">
        <v>5428</v>
      </c>
      <c r="Q918">
        <v>123.60028</v>
      </c>
      <c r="R918">
        <v>0.88785</v>
      </c>
      <c r="S918" t="s">
        <v>2124</v>
      </c>
      <c r="T918" t="s">
        <v>640</v>
      </c>
      <c r="U918" t="s">
        <v>4</v>
      </c>
      <c r="V918">
        <v>1</v>
      </c>
      <c r="W918" t="s">
        <v>1627</v>
      </c>
      <c r="Z918" t="s">
        <v>1628</v>
      </c>
      <c r="AA918" t="s">
        <v>1629</v>
      </c>
      <c r="AB918">
        <v>0</v>
      </c>
      <c r="AC918" t="s">
        <v>1647</v>
      </c>
      <c r="AD918">
        <v>6070877360</v>
      </c>
      <c r="AE918" t="s">
        <v>1619</v>
      </c>
    </row>
    <row r="919" spans="1:31">
      <c r="A919">
        <v>527848</v>
      </c>
      <c r="B919" t="s">
        <v>1610</v>
      </c>
      <c r="C919" t="s">
        <v>1611</v>
      </c>
      <c r="D919" t="s">
        <v>1612</v>
      </c>
      <c r="E919">
        <v>11053187</v>
      </c>
      <c r="F919" t="s">
        <v>1612</v>
      </c>
      <c r="G919" t="s">
        <v>5429</v>
      </c>
      <c r="H919" t="s">
        <v>1097</v>
      </c>
      <c r="I919" t="s">
        <v>1614</v>
      </c>
      <c r="L919" t="s">
        <v>5430</v>
      </c>
      <c r="M919">
        <v>3</v>
      </c>
      <c r="N919" t="s">
        <v>5431</v>
      </c>
      <c r="O919" t="s">
        <v>1624</v>
      </c>
      <c r="P919" t="s">
        <v>5432</v>
      </c>
      <c r="Q919">
        <v>123.52497</v>
      </c>
      <c r="R919">
        <v>0.87797</v>
      </c>
      <c r="S919" t="s">
        <v>2124</v>
      </c>
      <c r="T919" t="s">
        <v>644</v>
      </c>
      <c r="U919" t="s">
        <v>4</v>
      </c>
      <c r="V919">
        <v>1</v>
      </c>
      <c r="W919" t="s">
        <v>1627</v>
      </c>
      <c r="Z919" t="s">
        <v>1628</v>
      </c>
      <c r="AA919" t="s">
        <v>1629</v>
      </c>
      <c r="AB919">
        <v>0</v>
      </c>
      <c r="AC919" t="s">
        <v>1647</v>
      </c>
      <c r="AD919">
        <v>6070877405</v>
      </c>
      <c r="AE919" t="s">
        <v>1619</v>
      </c>
    </row>
    <row r="920" spans="1:31">
      <c r="A920">
        <v>527849</v>
      </c>
      <c r="B920" t="s">
        <v>1610</v>
      </c>
      <c r="C920" t="s">
        <v>1611</v>
      </c>
      <c r="D920" t="s">
        <v>1612</v>
      </c>
      <c r="E920">
        <v>11053187</v>
      </c>
      <c r="F920" t="s">
        <v>1612</v>
      </c>
      <c r="G920" t="s">
        <v>5433</v>
      </c>
      <c r="H920" t="s">
        <v>1099</v>
      </c>
      <c r="I920" t="s">
        <v>1614</v>
      </c>
      <c r="L920" t="s">
        <v>5434</v>
      </c>
      <c r="M920">
        <v>3</v>
      </c>
      <c r="N920" t="s">
        <v>5435</v>
      </c>
      <c r="O920" t="s">
        <v>1624</v>
      </c>
      <c r="P920" t="s">
        <v>5436</v>
      </c>
      <c r="Q920">
        <v>123.54635</v>
      </c>
      <c r="R920">
        <v>0.88242</v>
      </c>
      <c r="S920" t="s">
        <v>1098</v>
      </c>
      <c r="T920" t="s">
        <v>1098</v>
      </c>
      <c r="U920" t="s">
        <v>4</v>
      </c>
      <c r="V920">
        <v>1</v>
      </c>
      <c r="W920" t="s">
        <v>1627</v>
      </c>
      <c r="Z920" t="s">
        <v>1628</v>
      </c>
      <c r="AA920" t="s">
        <v>1629</v>
      </c>
      <c r="AB920">
        <v>0</v>
      </c>
      <c r="AC920" t="s">
        <v>1647</v>
      </c>
      <c r="AD920">
        <v>6070877410</v>
      </c>
      <c r="AE920" t="s">
        <v>1619</v>
      </c>
    </row>
    <row r="921" spans="1:31">
      <c r="A921">
        <v>527850</v>
      </c>
      <c r="B921" t="s">
        <v>1610</v>
      </c>
      <c r="C921" t="s">
        <v>1611</v>
      </c>
      <c r="D921" t="s">
        <v>1612</v>
      </c>
      <c r="E921">
        <v>11053187</v>
      </c>
      <c r="F921" t="s">
        <v>1612</v>
      </c>
      <c r="G921" t="s">
        <v>5437</v>
      </c>
      <c r="H921" t="s">
        <v>1101</v>
      </c>
      <c r="I921" t="s">
        <v>1614</v>
      </c>
      <c r="L921" t="s">
        <v>5438</v>
      </c>
      <c r="M921">
        <v>3</v>
      </c>
      <c r="N921" t="s">
        <v>5439</v>
      </c>
      <c r="O921" t="s">
        <v>1624</v>
      </c>
      <c r="P921" t="s">
        <v>5440</v>
      </c>
      <c r="Q921">
        <v>123.54302</v>
      </c>
      <c r="R921">
        <v>0.88207</v>
      </c>
      <c r="S921" t="s">
        <v>1100</v>
      </c>
      <c r="T921" t="s">
        <v>1100</v>
      </c>
      <c r="U921" t="s">
        <v>4</v>
      </c>
      <c r="V921">
        <v>1</v>
      </c>
      <c r="W921" t="s">
        <v>1627</v>
      </c>
      <c r="Z921" t="s">
        <v>1628</v>
      </c>
      <c r="AA921" t="s">
        <v>1629</v>
      </c>
      <c r="AB921">
        <v>0</v>
      </c>
      <c r="AC921" t="s">
        <v>1630</v>
      </c>
      <c r="AD921">
        <v>6070877412</v>
      </c>
      <c r="AE921" t="s">
        <v>1619</v>
      </c>
    </row>
    <row r="922" spans="1:31">
      <c r="A922">
        <v>527853</v>
      </c>
      <c r="B922" t="s">
        <v>1610</v>
      </c>
      <c r="C922" t="s">
        <v>1611</v>
      </c>
      <c r="D922" t="s">
        <v>1924</v>
      </c>
      <c r="E922">
        <v>11053154</v>
      </c>
      <c r="F922" t="s">
        <v>1924</v>
      </c>
      <c r="G922" t="s">
        <v>5441</v>
      </c>
      <c r="H922" t="s">
        <v>1102</v>
      </c>
      <c r="I922" t="s">
        <v>1614</v>
      </c>
      <c r="L922" t="s">
        <v>5442</v>
      </c>
      <c r="M922">
        <v>2</v>
      </c>
      <c r="N922" t="s">
        <v>5443</v>
      </c>
      <c r="O922" t="s">
        <v>1624</v>
      </c>
      <c r="P922" t="s">
        <v>5444</v>
      </c>
      <c r="Q922">
        <v>124.308902</v>
      </c>
      <c r="R922">
        <v>0.729534</v>
      </c>
      <c r="S922" t="s">
        <v>4182</v>
      </c>
      <c r="T922" t="s">
        <v>462</v>
      </c>
      <c r="U922" t="s">
        <v>132</v>
      </c>
      <c r="V922">
        <v>1</v>
      </c>
      <c r="W922" t="s">
        <v>1627</v>
      </c>
      <c r="Z922" t="s">
        <v>1628</v>
      </c>
      <c r="AA922" t="s">
        <v>1629</v>
      </c>
      <c r="AB922">
        <v>0</v>
      </c>
      <c r="AC922" t="s">
        <v>1647</v>
      </c>
      <c r="AD922">
        <v>6070904241</v>
      </c>
      <c r="AE922" t="s">
        <v>1619</v>
      </c>
    </row>
    <row r="923" spans="1:31">
      <c r="A923">
        <v>527854</v>
      </c>
      <c r="B923" t="s">
        <v>1610</v>
      </c>
      <c r="C923" t="s">
        <v>1611</v>
      </c>
      <c r="D923" t="s">
        <v>1924</v>
      </c>
      <c r="E923">
        <v>11053154</v>
      </c>
      <c r="F923" t="s">
        <v>1924</v>
      </c>
      <c r="G923" t="s">
        <v>5445</v>
      </c>
      <c r="H923" t="s">
        <v>1103</v>
      </c>
      <c r="I923" t="s">
        <v>1614</v>
      </c>
      <c r="L923" t="s">
        <v>5446</v>
      </c>
      <c r="M923">
        <v>3</v>
      </c>
      <c r="N923" t="s">
        <v>5447</v>
      </c>
      <c r="O923" t="s">
        <v>1624</v>
      </c>
      <c r="P923" t="s">
        <v>5448</v>
      </c>
      <c r="Q923">
        <v>124.30815</v>
      </c>
      <c r="R923">
        <v>0.72141</v>
      </c>
      <c r="S923" t="s">
        <v>3604</v>
      </c>
      <c r="T923" t="s">
        <v>462</v>
      </c>
      <c r="U923" t="s">
        <v>132</v>
      </c>
      <c r="V923">
        <v>1</v>
      </c>
      <c r="W923" t="s">
        <v>1627</v>
      </c>
      <c r="Z923" t="s">
        <v>1628</v>
      </c>
      <c r="AA923" t="s">
        <v>1629</v>
      </c>
      <c r="AB923">
        <v>0</v>
      </c>
      <c r="AC923" t="s">
        <v>1647</v>
      </c>
      <c r="AD923">
        <v>6070904244</v>
      </c>
      <c r="AE923" t="s">
        <v>1619</v>
      </c>
    </row>
    <row r="924" spans="1:31">
      <c r="A924">
        <v>527855</v>
      </c>
      <c r="B924" t="s">
        <v>1610</v>
      </c>
      <c r="C924" t="s">
        <v>1611</v>
      </c>
      <c r="D924" t="s">
        <v>1612</v>
      </c>
      <c r="E924">
        <v>11053187</v>
      </c>
      <c r="F924" t="s">
        <v>1612</v>
      </c>
      <c r="G924" t="s">
        <v>5449</v>
      </c>
      <c r="H924" t="s">
        <v>1105</v>
      </c>
      <c r="I924" t="s">
        <v>1614</v>
      </c>
      <c r="L924" t="s">
        <v>5450</v>
      </c>
      <c r="M924">
        <v>3</v>
      </c>
      <c r="N924" t="s">
        <v>5451</v>
      </c>
      <c r="O924" t="s">
        <v>1624</v>
      </c>
      <c r="P924" t="s">
        <v>5452</v>
      </c>
      <c r="Q924">
        <v>123.31674</v>
      </c>
      <c r="R924">
        <v>0.89823</v>
      </c>
      <c r="S924" t="s">
        <v>2124</v>
      </c>
      <c r="T924" t="s">
        <v>1104</v>
      </c>
      <c r="U924" t="s">
        <v>4</v>
      </c>
      <c r="V924">
        <v>1</v>
      </c>
      <c r="W924" t="s">
        <v>1627</v>
      </c>
      <c r="Z924" t="s">
        <v>1628</v>
      </c>
      <c r="AA924" t="s">
        <v>1629</v>
      </c>
      <c r="AB924">
        <v>0</v>
      </c>
      <c r="AC924" t="s">
        <v>1647</v>
      </c>
      <c r="AD924">
        <v>6070877478</v>
      </c>
      <c r="AE924" t="s">
        <v>1619</v>
      </c>
    </row>
    <row r="925" spans="1:31">
      <c r="A925">
        <v>527856</v>
      </c>
      <c r="B925" t="s">
        <v>1610</v>
      </c>
      <c r="C925" t="s">
        <v>1611</v>
      </c>
      <c r="D925" t="s">
        <v>1612</v>
      </c>
      <c r="E925">
        <v>11053187</v>
      </c>
      <c r="F925" t="s">
        <v>1612</v>
      </c>
      <c r="G925" t="s">
        <v>5453</v>
      </c>
      <c r="H925" t="s">
        <v>1106</v>
      </c>
      <c r="I925" t="s">
        <v>1614</v>
      </c>
      <c r="L925" t="s">
        <v>5454</v>
      </c>
      <c r="M925">
        <v>3</v>
      </c>
      <c r="N925" t="s">
        <v>5455</v>
      </c>
      <c r="O925" t="s">
        <v>1624</v>
      </c>
      <c r="P925" t="s">
        <v>5456</v>
      </c>
      <c r="Q925">
        <v>123.40632</v>
      </c>
      <c r="R925">
        <v>0.88983</v>
      </c>
      <c r="S925" t="s">
        <v>2124</v>
      </c>
      <c r="T925" t="s">
        <v>763</v>
      </c>
      <c r="U925" t="s">
        <v>4</v>
      </c>
      <c r="V925">
        <v>1</v>
      </c>
      <c r="W925" t="s">
        <v>1627</v>
      </c>
      <c r="Z925" t="s">
        <v>1628</v>
      </c>
      <c r="AA925" t="s">
        <v>1629</v>
      </c>
      <c r="AB925">
        <v>0</v>
      </c>
      <c r="AC925" t="s">
        <v>1647</v>
      </c>
      <c r="AD925">
        <v>6070877479</v>
      </c>
      <c r="AE925" t="s">
        <v>1619</v>
      </c>
    </row>
    <row r="926" spans="1:31">
      <c r="A926">
        <v>527857</v>
      </c>
      <c r="B926" t="s">
        <v>1610</v>
      </c>
      <c r="C926" t="s">
        <v>1611</v>
      </c>
      <c r="D926" t="s">
        <v>1612</v>
      </c>
      <c r="E926">
        <v>11053185</v>
      </c>
      <c r="F926" t="s">
        <v>1612</v>
      </c>
      <c r="G926" t="s">
        <v>5457</v>
      </c>
      <c r="H926" t="s">
        <v>1108</v>
      </c>
      <c r="I926" t="s">
        <v>1614</v>
      </c>
      <c r="L926" t="s">
        <v>5458</v>
      </c>
      <c r="M926">
        <v>3</v>
      </c>
      <c r="N926" t="s">
        <v>5459</v>
      </c>
      <c r="O926" t="s">
        <v>1624</v>
      </c>
      <c r="P926" t="s">
        <v>5460</v>
      </c>
      <c r="Q926">
        <v>123.12387</v>
      </c>
      <c r="R926">
        <v>0.89535</v>
      </c>
      <c r="S926" t="s">
        <v>1107</v>
      </c>
      <c r="T926" t="s">
        <v>1107</v>
      </c>
      <c r="U926" t="s">
        <v>4</v>
      </c>
      <c r="V926">
        <v>1</v>
      </c>
      <c r="W926" t="s">
        <v>1627</v>
      </c>
      <c r="Z926" t="s">
        <v>1628</v>
      </c>
      <c r="AA926" t="s">
        <v>1629</v>
      </c>
      <c r="AB926">
        <v>0</v>
      </c>
      <c r="AC926" t="s">
        <v>1630</v>
      </c>
      <c r="AD926">
        <v>6070877499</v>
      </c>
      <c r="AE926" t="s">
        <v>1619</v>
      </c>
    </row>
    <row r="927" spans="1:31">
      <c r="A927">
        <v>527858</v>
      </c>
      <c r="B927" t="s">
        <v>1610</v>
      </c>
      <c r="C927" t="s">
        <v>1611</v>
      </c>
      <c r="D927" t="s">
        <v>1924</v>
      </c>
      <c r="E927">
        <v>11053177</v>
      </c>
      <c r="F927" t="s">
        <v>1924</v>
      </c>
      <c r="G927" t="s">
        <v>5461</v>
      </c>
      <c r="H927" t="s">
        <v>1109</v>
      </c>
      <c r="I927" t="s">
        <v>1614</v>
      </c>
      <c r="L927" t="s">
        <v>5462</v>
      </c>
      <c r="M927">
        <v>2</v>
      </c>
      <c r="N927" t="s">
        <v>5463</v>
      </c>
      <c r="O927" t="s">
        <v>1624</v>
      </c>
      <c r="P927" t="s">
        <v>5464</v>
      </c>
      <c r="Q927">
        <v>124.3064883</v>
      </c>
      <c r="R927">
        <v>0.70582858</v>
      </c>
      <c r="S927" t="s">
        <v>3642</v>
      </c>
      <c r="T927" t="s">
        <v>136</v>
      </c>
      <c r="U927" t="s">
        <v>132</v>
      </c>
      <c r="V927">
        <v>1</v>
      </c>
      <c r="W927" t="s">
        <v>1671</v>
      </c>
      <c r="Z927" t="s">
        <v>1628</v>
      </c>
      <c r="AA927" t="s">
        <v>1764</v>
      </c>
      <c r="AB927">
        <v>0</v>
      </c>
      <c r="AC927" t="s">
        <v>1765</v>
      </c>
      <c r="AD927">
        <v>6070904299</v>
      </c>
      <c r="AE927" t="s">
        <v>1619</v>
      </c>
    </row>
    <row r="928" spans="1:31">
      <c r="A928">
        <v>527859</v>
      </c>
      <c r="B928" t="s">
        <v>1610</v>
      </c>
      <c r="C928" t="s">
        <v>1611</v>
      </c>
      <c r="D928" t="s">
        <v>1924</v>
      </c>
      <c r="E928">
        <v>11053151</v>
      </c>
      <c r="F928" t="s">
        <v>1924</v>
      </c>
      <c r="G928" t="s">
        <v>5465</v>
      </c>
      <c r="H928" t="s">
        <v>1110</v>
      </c>
      <c r="I928" t="s">
        <v>1614</v>
      </c>
      <c r="L928" t="s">
        <v>5466</v>
      </c>
      <c r="M928">
        <v>3</v>
      </c>
      <c r="N928" t="s">
        <v>5467</v>
      </c>
      <c r="O928" t="s">
        <v>1624</v>
      </c>
      <c r="P928" t="s">
        <v>5468</v>
      </c>
      <c r="Q928">
        <v>124.289</v>
      </c>
      <c r="R928">
        <v>0.770117</v>
      </c>
      <c r="S928" t="s">
        <v>3647</v>
      </c>
      <c r="T928" t="s">
        <v>610</v>
      </c>
      <c r="U928" t="s">
        <v>132</v>
      </c>
      <c r="V928">
        <v>1</v>
      </c>
      <c r="W928" t="s">
        <v>1627</v>
      </c>
      <c r="Z928" t="s">
        <v>1628</v>
      </c>
      <c r="AA928" t="s">
        <v>1629</v>
      </c>
      <c r="AB928">
        <v>0</v>
      </c>
      <c r="AC928" t="s">
        <v>1630</v>
      </c>
      <c r="AD928">
        <v>6070904301</v>
      </c>
      <c r="AE928" t="s">
        <v>1619</v>
      </c>
    </row>
    <row r="929" spans="1:31">
      <c r="A929">
        <v>527860</v>
      </c>
      <c r="B929" t="s">
        <v>1610</v>
      </c>
      <c r="C929" t="s">
        <v>1611</v>
      </c>
      <c r="D929" t="s">
        <v>1924</v>
      </c>
      <c r="E929">
        <v>11053151</v>
      </c>
      <c r="F929" t="s">
        <v>1924</v>
      </c>
      <c r="G929" t="s">
        <v>5469</v>
      </c>
      <c r="H929" t="s">
        <v>1111</v>
      </c>
      <c r="I929" t="s">
        <v>1614</v>
      </c>
      <c r="L929" t="s">
        <v>5470</v>
      </c>
      <c r="M929">
        <v>3</v>
      </c>
      <c r="N929" t="s">
        <v>5471</v>
      </c>
      <c r="O929" t="s">
        <v>1624</v>
      </c>
      <c r="P929" t="s">
        <v>5472</v>
      </c>
      <c r="Q929">
        <v>124.289533</v>
      </c>
      <c r="R929">
        <v>0.767</v>
      </c>
      <c r="S929" t="s">
        <v>3647</v>
      </c>
      <c r="T929" t="s">
        <v>610</v>
      </c>
      <c r="U929" t="s">
        <v>132</v>
      </c>
      <c r="V929">
        <v>1</v>
      </c>
      <c r="W929" t="s">
        <v>1627</v>
      </c>
      <c r="Z929" t="s">
        <v>1628</v>
      </c>
      <c r="AA929" t="s">
        <v>1629</v>
      </c>
      <c r="AB929">
        <v>0</v>
      </c>
      <c r="AC929" t="s">
        <v>1630</v>
      </c>
      <c r="AD929">
        <v>6070904302</v>
      </c>
      <c r="AE929" t="s">
        <v>1619</v>
      </c>
    </row>
    <row r="930" spans="1:31">
      <c r="A930">
        <v>527861</v>
      </c>
      <c r="B930" t="s">
        <v>1610</v>
      </c>
      <c r="C930" t="s">
        <v>1611</v>
      </c>
      <c r="D930" t="s">
        <v>1924</v>
      </c>
      <c r="E930">
        <v>11053151</v>
      </c>
      <c r="F930" t="s">
        <v>1924</v>
      </c>
      <c r="G930" t="s">
        <v>5473</v>
      </c>
      <c r="H930" t="s">
        <v>1112</v>
      </c>
      <c r="I930" t="s">
        <v>1614</v>
      </c>
      <c r="L930" t="s">
        <v>5474</v>
      </c>
      <c r="M930">
        <v>1</v>
      </c>
      <c r="N930" t="s">
        <v>5475</v>
      </c>
      <c r="O930" t="s">
        <v>1624</v>
      </c>
      <c r="P930" t="s">
        <v>5476</v>
      </c>
      <c r="Q930">
        <v>124.285133</v>
      </c>
      <c r="R930">
        <v>0.739317</v>
      </c>
      <c r="S930" t="s">
        <v>2970</v>
      </c>
      <c r="T930" t="s">
        <v>132</v>
      </c>
      <c r="U930" t="s">
        <v>132</v>
      </c>
      <c r="V930">
        <v>1</v>
      </c>
      <c r="W930" t="s">
        <v>1627</v>
      </c>
      <c r="Z930" t="s">
        <v>1628</v>
      </c>
      <c r="AA930" t="s">
        <v>1629</v>
      </c>
      <c r="AB930">
        <v>0</v>
      </c>
      <c r="AC930" t="s">
        <v>1630</v>
      </c>
      <c r="AD930">
        <v>6070904309</v>
      </c>
      <c r="AE930" t="s">
        <v>1619</v>
      </c>
    </row>
    <row r="931" spans="1:31">
      <c r="A931">
        <v>527862</v>
      </c>
      <c r="B931" t="s">
        <v>1610</v>
      </c>
      <c r="C931" t="s">
        <v>1611</v>
      </c>
      <c r="D931" t="s">
        <v>1924</v>
      </c>
      <c r="E931">
        <v>11053151</v>
      </c>
      <c r="F931" t="s">
        <v>1924</v>
      </c>
      <c r="G931" t="s">
        <v>5477</v>
      </c>
      <c r="H931" t="s">
        <v>1113</v>
      </c>
      <c r="I931" t="s">
        <v>1614</v>
      </c>
      <c r="L931" t="s">
        <v>5478</v>
      </c>
      <c r="M931">
        <v>3</v>
      </c>
      <c r="N931" t="s">
        <v>5479</v>
      </c>
      <c r="O931" t="s">
        <v>1624</v>
      </c>
      <c r="P931" t="s">
        <v>5480</v>
      </c>
      <c r="Q931">
        <v>124.297921</v>
      </c>
      <c r="R931">
        <v>0.743159</v>
      </c>
      <c r="S931" t="s">
        <v>2970</v>
      </c>
      <c r="T931" t="s">
        <v>132</v>
      </c>
      <c r="U931" t="s">
        <v>132</v>
      </c>
      <c r="V931">
        <v>1</v>
      </c>
      <c r="W931" t="s">
        <v>1627</v>
      </c>
      <c r="Z931" t="s">
        <v>1628</v>
      </c>
      <c r="AA931" t="s">
        <v>1629</v>
      </c>
      <c r="AB931">
        <v>0</v>
      </c>
      <c r="AC931" t="s">
        <v>1647</v>
      </c>
      <c r="AD931">
        <v>6070904311</v>
      </c>
      <c r="AE931" t="s">
        <v>1619</v>
      </c>
    </row>
    <row r="932" spans="1:31">
      <c r="A932">
        <v>527863</v>
      </c>
      <c r="B932" t="s">
        <v>1610</v>
      </c>
      <c r="C932" t="s">
        <v>1611</v>
      </c>
      <c r="D932" t="s">
        <v>1924</v>
      </c>
      <c r="E932">
        <v>11053152</v>
      </c>
      <c r="F932" t="s">
        <v>1924</v>
      </c>
      <c r="G932" t="s">
        <v>5481</v>
      </c>
      <c r="H932" t="s">
        <v>1114</v>
      </c>
      <c r="I932" t="s">
        <v>1614</v>
      </c>
      <c r="L932" t="s">
        <v>5482</v>
      </c>
      <c r="M932">
        <v>3</v>
      </c>
      <c r="N932" t="s">
        <v>5483</v>
      </c>
      <c r="O932" t="s">
        <v>1624</v>
      </c>
      <c r="P932" t="s">
        <v>5484</v>
      </c>
      <c r="Q932">
        <v>124.246517</v>
      </c>
      <c r="R932">
        <v>0.780117</v>
      </c>
      <c r="S932" t="s">
        <v>3652</v>
      </c>
      <c r="T932" t="s">
        <v>132</v>
      </c>
      <c r="U932" t="s">
        <v>132</v>
      </c>
      <c r="V932">
        <v>1</v>
      </c>
      <c r="W932" t="s">
        <v>1627</v>
      </c>
      <c r="Z932" t="s">
        <v>1628</v>
      </c>
      <c r="AA932" t="s">
        <v>1629</v>
      </c>
      <c r="AB932">
        <v>0</v>
      </c>
      <c r="AC932" t="s">
        <v>1630</v>
      </c>
      <c r="AD932">
        <v>6070904347</v>
      </c>
      <c r="AE932" t="s">
        <v>1619</v>
      </c>
    </row>
    <row r="933" spans="1:31">
      <c r="A933">
        <v>527864</v>
      </c>
      <c r="B933" t="s">
        <v>1610</v>
      </c>
      <c r="C933" t="s">
        <v>1611</v>
      </c>
      <c r="D933" t="s">
        <v>1924</v>
      </c>
      <c r="E933">
        <v>11053152</v>
      </c>
      <c r="F933" t="s">
        <v>1924</v>
      </c>
      <c r="G933" t="s">
        <v>5485</v>
      </c>
      <c r="H933" t="s">
        <v>1115</v>
      </c>
      <c r="I933" t="s">
        <v>1614</v>
      </c>
      <c r="L933" t="s">
        <v>5486</v>
      </c>
      <c r="M933">
        <v>3</v>
      </c>
      <c r="N933" t="s">
        <v>5487</v>
      </c>
      <c r="O933" t="s">
        <v>1624</v>
      </c>
      <c r="P933" t="s">
        <v>5488</v>
      </c>
      <c r="Q933">
        <v>124.24293</v>
      </c>
      <c r="R933">
        <v>0.782839</v>
      </c>
      <c r="S933" t="s">
        <v>3652</v>
      </c>
      <c r="T933" t="s">
        <v>132</v>
      </c>
      <c r="U933" t="s">
        <v>132</v>
      </c>
      <c r="V933">
        <v>1</v>
      </c>
      <c r="W933" t="s">
        <v>1627</v>
      </c>
      <c r="Z933" t="s">
        <v>1628</v>
      </c>
      <c r="AA933" t="s">
        <v>1629</v>
      </c>
      <c r="AB933">
        <v>0</v>
      </c>
      <c r="AC933" t="s">
        <v>1630</v>
      </c>
      <c r="AD933">
        <v>6070904348</v>
      </c>
      <c r="AE933" t="s">
        <v>1619</v>
      </c>
    </row>
    <row r="934" spans="1:31">
      <c r="A934">
        <v>527865</v>
      </c>
      <c r="B934" t="s">
        <v>1610</v>
      </c>
      <c r="C934" t="s">
        <v>1611</v>
      </c>
      <c r="D934" t="s">
        <v>1924</v>
      </c>
      <c r="E934">
        <v>11053152</v>
      </c>
      <c r="F934" t="s">
        <v>1924</v>
      </c>
      <c r="G934" t="s">
        <v>5489</v>
      </c>
      <c r="H934" t="s">
        <v>1116</v>
      </c>
      <c r="I934" t="s">
        <v>1614</v>
      </c>
      <c r="L934" t="s">
        <v>5490</v>
      </c>
      <c r="M934">
        <v>2</v>
      </c>
      <c r="N934" t="s">
        <v>5491</v>
      </c>
      <c r="O934" t="s">
        <v>1624</v>
      </c>
      <c r="P934" t="s">
        <v>5492</v>
      </c>
      <c r="Q934">
        <v>124.305461</v>
      </c>
      <c r="R934">
        <v>0.745031</v>
      </c>
      <c r="S934" t="s">
        <v>3669</v>
      </c>
      <c r="T934" t="s">
        <v>410</v>
      </c>
      <c r="U934" t="s">
        <v>132</v>
      </c>
      <c r="V934">
        <v>1</v>
      </c>
      <c r="W934" t="s">
        <v>1627</v>
      </c>
      <c r="Z934" t="s">
        <v>1628</v>
      </c>
      <c r="AA934" t="s">
        <v>1629</v>
      </c>
      <c r="AB934">
        <v>0</v>
      </c>
      <c r="AC934" t="s">
        <v>1630</v>
      </c>
      <c r="AD934">
        <v>6070904379</v>
      </c>
      <c r="AE934" t="s">
        <v>1619</v>
      </c>
    </row>
    <row r="935" spans="1:31">
      <c r="A935">
        <v>527866</v>
      </c>
      <c r="B935" t="s">
        <v>1610</v>
      </c>
      <c r="C935" t="s">
        <v>1611</v>
      </c>
      <c r="D935" t="s">
        <v>1924</v>
      </c>
      <c r="E935">
        <v>11053152</v>
      </c>
      <c r="F935" t="s">
        <v>1924</v>
      </c>
      <c r="G935" t="s">
        <v>5493</v>
      </c>
      <c r="H935" t="s">
        <v>1117</v>
      </c>
      <c r="I935" t="s">
        <v>1614</v>
      </c>
      <c r="L935" t="s">
        <v>5494</v>
      </c>
      <c r="M935">
        <v>2</v>
      </c>
      <c r="N935" t="s">
        <v>5495</v>
      </c>
      <c r="O935" t="s">
        <v>1624</v>
      </c>
      <c r="P935" t="s">
        <v>5496</v>
      </c>
      <c r="Q935">
        <v>124.311879</v>
      </c>
      <c r="R935">
        <v>0.753532</v>
      </c>
      <c r="S935" t="s">
        <v>3669</v>
      </c>
      <c r="T935" t="s">
        <v>410</v>
      </c>
      <c r="U935" t="s">
        <v>132</v>
      </c>
      <c r="V935">
        <v>1</v>
      </c>
      <c r="W935" t="s">
        <v>1627</v>
      </c>
      <c r="Z935" t="s">
        <v>1628</v>
      </c>
      <c r="AA935" t="s">
        <v>1629</v>
      </c>
      <c r="AB935">
        <v>0</v>
      </c>
      <c r="AC935" t="s">
        <v>1630</v>
      </c>
      <c r="AD935">
        <v>6070904386</v>
      </c>
      <c r="AE935" t="s">
        <v>1619</v>
      </c>
    </row>
    <row r="936" spans="1:31">
      <c r="A936">
        <v>527867</v>
      </c>
      <c r="B936" t="s">
        <v>1610</v>
      </c>
      <c r="C936" t="s">
        <v>1611</v>
      </c>
      <c r="D936" t="s">
        <v>1924</v>
      </c>
      <c r="E936">
        <v>11053152</v>
      </c>
      <c r="F936" t="s">
        <v>1924</v>
      </c>
      <c r="G936" t="s">
        <v>5497</v>
      </c>
      <c r="H936" t="s">
        <v>1118</v>
      </c>
      <c r="I936" t="s">
        <v>1614</v>
      </c>
      <c r="L936" t="s">
        <v>5498</v>
      </c>
      <c r="M936">
        <v>2</v>
      </c>
      <c r="N936" t="s">
        <v>5499</v>
      </c>
      <c r="O936" t="s">
        <v>1624</v>
      </c>
      <c r="P936" t="s">
        <v>5500</v>
      </c>
      <c r="Q936">
        <v>124.316728</v>
      </c>
      <c r="R936">
        <v>0.756969</v>
      </c>
      <c r="S936" t="s">
        <v>3669</v>
      </c>
      <c r="T936" t="s">
        <v>410</v>
      </c>
      <c r="U936" t="s">
        <v>132</v>
      </c>
      <c r="V936">
        <v>1</v>
      </c>
      <c r="W936" t="s">
        <v>1627</v>
      </c>
      <c r="Z936" t="s">
        <v>1628</v>
      </c>
      <c r="AA936" t="s">
        <v>1629</v>
      </c>
      <c r="AB936">
        <v>0</v>
      </c>
      <c r="AC936" t="s">
        <v>1630</v>
      </c>
      <c r="AD936">
        <v>6070904388</v>
      </c>
      <c r="AE936" t="s">
        <v>1619</v>
      </c>
    </row>
    <row r="937" spans="1:31">
      <c r="A937">
        <v>527873</v>
      </c>
      <c r="B937" t="s">
        <v>1610</v>
      </c>
      <c r="C937" t="s">
        <v>1611</v>
      </c>
      <c r="D937" t="s">
        <v>2066</v>
      </c>
      <c r="E937">
        <v>11053174</v>
      </c>
      <c r="F937" t="s">
        <v>2066</v>
      </c>
      <c r="G937" t="s">
        <v>5501</v>
      </c>
      <c r="H937" t="s">
        <v>1119</v>
      </c>
      <c r="I937" t="s">
        <v>1614</v>
      </c>
      <c r="L937" t="s">
        <v>5502</v>
      </c>
      <c r="M937">
        <v>3</v>
      </c>
      <c r="N937" t="s">
        <v>5503</v>
      </c>
      <c r="O937" t="s">
        <v>1624</v>
      </c>
      <c r="P937" t="s">
        <v>5504</v>
      </c>
      <c r="Q937">
        <v>123.93903</v>
      </c>
      <c r="R937">
        <v>0.54947</v>
      </c>
      <c r="S937" t="s">
        <v>2262</v>
      </c>
      <c r="T937" t="s">
        <v>131</v>
      </c>
      <c r="U937" t="s">
        <v>131</v>
      </c>
      <c r="V937">
        <v>1</v>
      </c>
      <c r="W937" t="s">
        <v>1627</v>
      </c>
      <c r="Z937" t="s">
        <v>1628</v>
      </c>
      <c r="AA937" t="s">
        <v>1629</v>
      </c>
      <c r="AB937">
        <v>0</v>
      </c>
      <c r="AC937" t="s">
        <v>1630</v>
      </c>
      <c r="AD937">
        <v>6070819859</v>
      </c>
      <c r="AE937" t="s">
        <v>1619</v>
      </c>
    </row>
    <row r="938" spans="1:31">
      <c r="A938">
        <v>527874</v>
      </c>
      <c r="B938" t="s">
        <v>1610</v>
      </c>
      <c r="C938" t="s">
        <v>1611</v>
      </c>
      <c r="D938" t="s">
        <v>2066</v>
      </c>
      <c r="E938">
        <v>11053174</v>
      </c>
      <c r="F938" t="s">
        <v>2066</v>
      </c>
      <c r="G938" t="s">
        <v>5505</v>
      </c>
      <c r="H938" t="s">
        <v>1120</v>
      </c>
      <c r="I938" t="s">
        <v>1614</v>
      </c>
      <c r="L938" t="s">
        <v>5506</v>
      </c>
      <c r="M938">
        <v>3</v>
      </c>
      <c r="N938" t="s">
        <v>5507</v>
      </c>
      <c r="O938" t="s">
        <v>1624</v>
      </c>
      <c r="P938" t="s">
        <v>5508</v>
      </c>
      <c r="Q938">
        <v>124.082784</v>
      </c>
      <c r="R938">
        <v>0.618979</v>
      </c>
      <c r="S938" t="s">
        <v>2262</v>
      </c>
      <c r="T938" t="s">
        <v>131</v>
      </c>
      <c r="U938" t="s">
        <v>131</v>
      </c>
      <c r="V938">
        <v>1</v>
      </c>
      <c r="W938" t="s">
        <v>1627</v>
      </c>
      <c r="Z938" t="s">
        <v>1628</v>
      </c>
      <c r="AA938" t="s">
        <v>1629</v>
      </c>
      <c r="AB938">
        <v>0</v>
      </c>
      <c r="AC938" t="s">
        <v>1630</v>
      </c>
      <c r="AD938">
        <v>6070819864</v>
      </c>
      <c r="AE938" t="s">
        <v>1619</v>
      </c>
    </row>
    <row r="939" spans="1:31">
      <c r="A939">
        <v>527875</v>
      </c>
      <c r="B939" t="s">
        <v>1610</v>
      </c>
      <c r="C939" t="s">
        <v>1611</v>
      </c>
      <c r="D939" t="s">
        <v>2066</v>
      </c>
      <c r="E939">
        <v>11053174</v>
      </c>
      <c r="F939" t="s">
        <v>2066</v>
      </c>
      <c r="G939" t="s">
        <v>5509</v>
      </c>
      <c r="H939" t="s">
        <v>1121</v>
      </c>
      <c r="I939" t="s">
        <v>1614</v>
      </c>
      <c r="L939" t="s">
        <v>5510</v>
      </c>
      <c r="M939">
        <v>3</v>
      </c>
      <c r="N939" t="s">
        <v>5511</v>
      </c>
      <c r="O939" t="s">
        <v>1624</v>
      </c>
      <c r="P939" t="s">
        <v>5512</v>
      </c>
      <c r="Q939">
        <v>124.08535</v>
      </c>
      <c r="R939">
        <v>0.61078</v>
      </c>
      <c r="S939" t="s">
        <v>2262</v>
      </c>
      <c r="T939" t="s">
        <v>131</v>
      </c>
      <c r="U939" t="s">
        <v>131</v>
      </c>
      <c r="V939">
        <v>1</v>
      </c>
      <c r="W939" t="s">
        <v>1627</v>
      </c>
      <c r="Z939" t="s">
        <v>1628</v>
      </c>
      <c r="AA939" t="s">
        <v>1629</v>
      </c>
      <c r="AB939">
        <v>0</v>
      </c>
      <c r="AC939" t="s">
        <v>1630</v>
      </c>
      <c r="AD939">
        <v>6070819866</v>
      </c>
      <c r="AE939" t="s">
        <v>1619</v>
      </c>
    </row>
    <row r="940" spans="1:31">
      <c r="A940">
        <v>527876</v>
      </c>
      <c r="B940" t="s">
        <v>1610</v>
      </c>
      <c r="C940" t="s">
        <v>1611</v>
      </c>
      <c r="D940" t="s">
        <v>2066</v>
      </c>
      <c r="E940">
        <v>11053174</v>
      </c>
      <c r="F940" t="s">
        <v>2066</v>
      </c>
      <c r="G940" t="s">
        <v>5513</v>
      </c>
      <c r="H940" t="s">
        <v>1122</v>
      </c>
      <c r="I940" t="s">
        <v>1614</v>
      </c>
      <c r="L940" t="s">
        <v>5514</v>
      </c>
      <c r="M940">
        <v>3</v>
      </c>
      <c r="N940" t="s">
        <v>5515</v>
      </c>
      <c r="O940" t="s">
        <v>1624</v>
      </c>
      <c r="P940" t="s">
        <v>5516</v>
      </c>
      <c r="Q940">
        <v>124.183199</v>
      </c>
      <c r="R940">
        <v>0.700557</v>
      </c>
      <c r="S940" t="s">
        <v>2262</v>
      </c>
      <c r="T940" t="s">
        <v>131</v>
      </c>
      <c r="U940" t="s">
        <v>131</v>
      </c>
      <c r="V940">
        <v>1</v>
      </c>
      <c r="W940" t="s">
        <v>1627</v>
      </c>
      <c r="Z940" t="s">
        <v>1628</v>
      </c>
      <c r="AA940" t="s">
        <v>1629</v>
      </c>
      <c r="AB940">
        <v>0</v>
      </c>
      <c r="AC940" t="s">
        <v>1630</v>
      </c>
      <c r="AD940">
        <v>6070819892</v>
      </c>
      <c r="AE940" t="s">
        <v>1619</v>
      </c>
    </row>
    <row r="941" spans="1:31">
      <c r="A941">
        <v>527877</v>
      </c>
      <c r="B941" t="s">
        <v>1610</v>
      </c>
      <c r="C941" t="s">
        <v>1611</v>
      </c>
      <c r="D941" t="s">
        <v>2066</v>
      </c>
      <c r="E941">
        <v>11053174</v>
      </c>
      <c r="F941" t="s">
        <v>2066</v>
      </c>
      <c r="G941" t="s">
        <v>5517</v>
      </c>
      <c r="H941" t="s">
        <v>1123</v>
      </c>
      <c r="I941" t="s">
        <v>1614</v>
      </c>
      <c r="L941" t="s">
        <v>5518</v>
      </c>
      <c r="M941">
        <v>3</v>
      </c>
      <c r="N941" t="s">
        <v>5519</v>
      </c>
      <c r="O941" t="s">
        <v>1624</v>
      </c>
      <c r="P941" t="s">
        <v>5520</v>
      </c>
      <c r="Q941">
        <v>124.16574</v>
      </c>
      <c r="R941">
        <v>0.65533</v>
      </c>
      <c r="S941" t="s">
        <v>2262</v>
      </c>
      <c r="T941" t="s">
        <v>131</v>
      </c>
      <c r="U941" t="s">
        <v>131</v>
      </c>
      <c r="V941">
        <v>1</v>
      </c>
      <c r="W941" t="s">
        <v>1627</v>
      </c>
      <c r="Z941" t="s">
        <v>1628</v>
      </c>
      <c r="AA941" t="s">
        <v>1629</v>
      </c>
      <c r="AB941">
        <v>0</v>
      </c>
      <c r="AC941" t="s">
        <v>1647</v>
      </c>
      <c r="AD941">
        <v>6070819895</v>
      </c>
      <c r="AE941" t="s">
        <v>1619</v>
      </c>
    </row>
    <row r="942" spans="1:31">
      <c r="A942">
        <v>527878</v>
      </c>
      <c r="B942" t="s">
        <v>1610</v>
      </c>
      <c r="C942" t="s">
        <v>1611</v>
      </c>
      <c r="D942" t="s">
        <v>2052</v>
      </c>
      <c r="E942">
        <v>11053142</v>
      </c>
      <c r="F942" t="s">
        <v>2052</v>
      </c>
      <c r="G942" t="s">
        <v>5521</v>
      </c>
      <c r="H942" t="s">
        <v>1124</v>
      </c>
      <c r="I942" t="s">
        <v>1614</v>
      </c>
      <c r="L942" t="s">
        <v>5522</v>
      </c>
      <c r="M942">
        <v>3</v>
      </c>
      <c r="N942" t="s">
        <v>5523</v>
      </c>
      <c r="O942" t="s">
        <v>1624</v>
      </c>
      <c r="P942" t="s">
        <v>5524</v>
      </c>
      <c r="Q942">
        <v>124.10005</v>
      </c>
      <c r="R942">
        <v>0.90728</v>
      </c>
      <c r="S942" t="s">
        <v>2262</v>
      </c>
      <c r="T942" t="s">
        <v>226</v>
      </c>
      <c r="U942" t="s">
        <v>101</v>
      </c>
      <c r="V942">
        <v>1</v>
      </c>
      <c r="W942" t="s">
        <v>1627</v>
      </c>
      <c r="Z942" t="s">
        <v>1628</v>
      </c>
      <c r="AA942" t="s">
        <v>1629</v>
      </c>
      <c r="AB942">
        <v>0</v>
      </c>
      <c r="AC942" t="s">
        <v>1630</v>
      </c>
      <c r="AD942">
        <v>6070824306</v>
      </c>
      <c r="AE942" t="s">
        <v>1619</v>
      </c>
    </row>
    <row r="943" spans="1:31">
      <c r="A943">
        <v>527879</v>
      </c>
      <c r="B943" t="s">
        <v>1610</v>
      </c>
      <c r="C943" t="s">
        <v>1611</v>
      </c>
      <c r="D943" t="s">
        <v>2052</v>
      </c>
      <c r="E943">
        <v>11053142</v>
      </c>
      <c r="F943" t="s">
        <v>2052</v>
      </c>
      <c r="G943" t="s">
        <v>5525</v>
      </c>
      <c r="H943" t="s">
        <v>1125</v>
      </c>
      <c r="I943" t="s">
        <v>1614</v>
      </c>
      <c r="L943" t="s">
        <v>5526</v>
      </c>
      <c r="M943">
        <v>3</v>
      </c>
      <c r="N943" t="s">
        <v>5527</v>
      </c>
      <c r="O943" t="s">
        <v>1624</v>
      </c>
      <c r="P943" t="s">
        <v>5528</v>
      </c>
      <c r="Q943">
        <v>124.11938</v>
      </c>
      <c r="R943">
        <v>0.87852</v>
      </c>
      <c r="S943" t="s">
        <v>2262</v>
      </c>
      <c r="T943" t="s">
        <v>226</v>
      </c>
      <c r="U943" t="s">
        <v>101</v>
      </c>
      <c r="V943">
        <v>1</v>
      </c>
      <c r="W943" t="s">
        <v>1627</v>
      </c>
      <c r="Z943" t="s">
        <v>1628</v>
      </c>
      <c r="AA943" t="s">
        <v>1629</v>
      </c>
      <c r="AB943">
        <v>0</v>
      </c>
      <c r="AC943" t="s">
        <v>1630</v>
      </c>
      <c r="AD943">
        <v>6070824309</v>
      </c>
      <c r="AE943" t="s">
        <v>1619</v>
      </c>
    </row>
    <row r="944" spans="1:31">
      <c r="A944">
        <v>527880</v>
      </c>
      <c r="B944" t="s">
        <v>1610</v>
      </c>
      <c r="C944" t="s">
        <v>1611</v>
      </c>
      <c r="D944" t="s">
        <v>1648</v>
      </c>
      <c r="E944">
        <v>11053208</v>
      </c>
      <c r="F944" t="s">
        <v>1648</v>
      </c>
      <c r="G944" t="s">
        <v>5529</v>
      </c>
      <c r="H944" t="s">
        <v>1126</v>
      </c>
      <c r="I944" t="s">
        <v>1614</v>
      </c>
      <c r="L944" t="s">
        <v>5530</v>
      </c>
      <c r="M944">
        <v>3</v>
      </c>
      <c r="N944" t="s">
        <v>5531</v>
      </c>
      <c r="O944" t="s">
        <v>1624</v>
      </c>
      <c r="P944" t="s">
        <v>5532</v>
      </c>
      <c r="Q944">
        <v>123.98512</v>
      </c>
      <c r="R944">
        <v>0.3808</v>
      </c>
      <c r="S944" t="s">
        <v>1867</v>
      </c>
      <c r="T944" t="s">
        <v>46</v>
      </c>
      <c r="U944" t="s">
        <v>22</v>
      </c>
      <c r="V944">
        <v>1</v>
      </c>
      <c r="W944" t="s">
        <v>1627</v>
      </c>
      <c r="Z944" t="s">
        <v>1628</v>
      </c>
      <c r="AA944" t="s">
        <v>1629</v>
      </c>
      <c r="AB944">
        <v>0</v>
      </c>
      <c r="AC944" t="s">
        <v>1647</v>
      </c>
      <c r="AD944">
        <v>6070897374</v>
      </c>
      <c r="AE944" t="s">
        <v>1619</v>
      </c>
    </row>
    <row r="945" spans="1:31">
      <c r="A945">
        <v>527881</v>
      </c>
      <c r="B945" t="s">
        <v>1610</v>
      </c>
      <c r="C945" t="s">
        <v>1611</v>
      </c>
      <c r="D945" t="s">
        <v>1648</v>
      </c>
      <c r="E945">
        <v>11053208</v>
      </c>
      <c r="F945" t="s">
        <v>1648</v>
      </c>
      <c r="G945" t="s">
        <v>5533</v>
      </c>
      <c r="H945" t="s">
        <v>1127</v>
      </c>
      <c r="I945" t="s">
        <v>1614</v>
      </c>
      <c r="L945" t="s">
        <v>5534</v>
      </c>
      <c r="M945">
        <v>3</v>
      </c>
      <c r="N945" t="s">
        <v>5535</v>
      </c>
      <c r="O945" t="s">
        <v>1624</v>
      </c>
      <c r="P945" t="s">
        <v>5536</v>
      </c>
      <c r="Q945">
        <v>123.97793</v>
      </c>
      <c r="R945">
        <v>0.38283</v>
      </c>
      <c r="S945" t="s">
        <v>2124</v>
      </c>
      <c r="T945" t="s">
        <v>46</v>
      </c>
      <c r="U945" t="s">
        <v>22</v>
      </c>
      <c r="V945">
        <v>1</v>
      </c>
      <c r="W945" t="s">
        <v>1627</v>
      </c>
      <c r="Z945" t="s">
        <v>1628</v>
      </c>
      <c r="AA945" t="s">
        <v>1629</v>
      </c>
      <c r="AB945">
        <v>0</v>
      </c>
      <c r="AC945" t="s">
        <v>1630</v>
      </c>
      <c r="AD945">
        <v>6070897379</v>
      </c>
      <c r="AE945" t="s">
        <v>1619</v>
      </c>
    </row>
    <row r="946" spans="1:31">
      <c r="A946">
        <v>527882</v>
      </c>
      <c r="B946" t="s">
        <v>1610</v>
      </c>
      <c r="C946" t="s">
        <v>1611</v>
      </c>
      <c r="D946" t="s">
        <v>1648</v>
      </c>
      <c r="E946">
        <v>11053208</v>
      </c>
      <c r="F946" t="s">
        <v>1648</v>
      </c>
      <c r="G946" t="s">
        <v>5537</v>
      </c>
      <c r="H946" t="s">
        <v>1128</v>
      </c>
      <c r="I946" t="s">
        <v>1614</v>
      </c>
      <c r="L946" t="s">
        <v>5538</v>
      </c>
      <c r="M946">
        <v>3</v>
      </c>
      <c r="N946" t="s">
        <v>5539</v>
      </c>
      <c r="O946" t="s">
        <v>1624</v>
      </c>
      <c r="P946" t="s">
        <v>5540</v>
      </c>
      <c r="Q946">
        <v>123.97377</v>
      </c>
      <c r="R946">
        <v>0.38058</v>
      </c>
      <c r="S946" t="s">
        <v>2124</v>
      </c>
      <c r="T946" t="s">
        <v>46</v>
      </c>
      <c r="U946" t="s">
        <v>22</v>
      </c>
      <c r="V946">
        <v>1</v>
      </c>
      <c r="W946" t="s">
        <v>1627</v>
      </c>
      <c r="Z946" t="s">
        <v>1628</v>
      </c>
      <c r="AA946" t="s">
        <v>1629</v>
      </c>
      <c r="AB946">
        <v>0</v>
      </c>
      <c r="AC946" t="s">
        <v>1630</v>
      </c>
      <c r="AD946">
        <v>6070897381</v>
      </c>
      <c r="AE946" t="s">
        <v>1619</v>
      </c>
    </row>
    <row r="947" spans="1:31">
      <c r="A947">
        <v>527891</v>
      </c>
      <c r="B947" t="s">
        <v>1610</v>
      </c>
      <c r="C947" t="s">
        <v>1611</v>
      </c>
      <c r="D947" t="s">
        <v>2052</v>
      </c>
      <c r="E947">
        <v>11053136</v>
      </c>
      <c r="F947" t="s">
        <v>2052</v>
      </c>
      <c r="G947" t="s">
        <v>5541</v>
      </c>
      <c r="H947" t="s">
        <v>1129</v>
      </c>
      <c r="I947" t="s">
        <v>1614</v>
      </c>
      <c r="L947" t="s">
        <v>5542</v>
      </c>
      <c r="M947">
        <v>3</v>
      </c>
      <c r="N947" t="s">
        <v>5543</v>
      </c>
      <c r="O947" t="s">
        <v>1624</v>
      </c>
      <c r="P947" t="s">
        <v>5544</v>
      </c>
      <c r="Q947">
        <v>124.0881</v>
      </c>
      <c r="R947">
        <v>0.87784</v>
      </c>
      <c r="S947" t="s">
        <v>2262</v>
      </c>
      <c r="T947" t="s">
        <v>226</v>
      </c>
      <c r="U947" t="s">
        <v>101</v>
      </c>
      <c r="V947">
        <v>1</v>
      </c>
      <c r="W947" t="s">
        <v>1627</v>
      </c>
      <c r="Z947" t="s">
        <v>1628</v>
      </c>
      <c r="AA947" t="s">
        <v>1629</v>
      </c>
      <c r="AB947">
        <v>0</v>
      </c>
      <c r="AC947" t="s">
        <v>1630</v>
      </c>
      <c r="AD947">
        <v>6070824342</v>
      </c>
      <c r="AE947" t="s">
        <v>1619</v>
      </c>
    </row>
    <row r="948" spans="1:31">
      <c r="A948">
        <v>527892</v>
      </c>
      <c r="B948" t="s">
        <v>1610</v>
      </c>
      <c r="C948" t="s">
        <v>1611</v>
      </c>
      <c r="D948" t="s">
        <v>2052</v>
      </c>
      <c r="E948">
        <v>11053136</v>
      </c>
      <c r="F948" t="s">
        <v>2052</v>
      </c>
      <c r="G948" t="s">
        <v>5545</v>
      </c>
      <c r="H948" t="s">
        <v>1130</v>
      </c>
      <c r="I948" t="s">
        <v>1614</v>
      </c>
      <c r="L948" t="s">
        <v>5546</v>
      </c>
      <c r="M948">
        <v>3</v>
      </c>
      <c r="N948" t="s">
        <v>5547</v>
      </c>
      <c r="O948" t="s">
        <v>1624</v>
      </c>
      <c r="P948" t="s">
        <v>5548</v>
      </c>
      <c r="Q948">
        <v>124.09382</v>
      </c>
      <c r="R948">
        <v>0.87976</v>
      </c>
      <c r="S948" t="s">
        <v>2262</v>
      </c>
      <c r="T948" t="s">
        <v>226</v>
      </c>
      <c r="U948" t="s">
        <v>101</v>
      </c>
      <c r="V948">
        <v>1</v>
      </c>
      <c r="W948" t="s">
        <v>1627</v>
      </c>
      <c r="Z948" t="s">
        <v>1628</v>
      </c>
      <c r="AA948" t="s">
        <v>1629</v>
      </c>
      <c r="AB948">
        <v>0</v>
      </c>
      <c r="AC948" t="s">
        <v>1630</v>
      </c>
      <c r="AD948">
        <v>6070824343</v>
      </c>
      <c r="AE948" t="s">
        <v>1619</v>
      </c>
    </row>
    <row r="949" spans="1:31">
      <c r="A949">
        <v>527893</v>
      </c>
      <c r="B949" t="s">
        <v>1610</v>
      </c>
      <c r="C949" t="s">
        <v>1611</v>
      </c>
      <c r="D949" t="s">
        <v>1924</v>
      </c>
      <c r="E949">
        <v>11053175</v>
      </c>
      <c r="F949" t="s">
        <v>1924</v>
      </c>
      <c r="G949" t="s">
        <v>5549</v>
      </c>
      <c r="H949" t="s">
        <v>1131</v>
      </c>
      <c r="I949" t="s">
        <v>1614</v>
      </c>
      <c r="L949" t="s">
        <v>5550</v>
      </c>
      <c r="M949">
        <v>3</v>
      </c>
      <c r="N949" t="s">
        <v>5551</v>
      </c>
      <c r="O949" t="s">
        <v>1624</v>
      </c>
      <c r="P949" t="s">
        <v>5552</v>
      </c>
      <c r="Q949">
        <v>124.3057</v>
      </c>
      <c r="R949">
        <v>0.707</v>
      </c>
      <c r="S949" t="s">
        <v>5553</v>
      </c>
      <c r="T949" t="s">
        <v>136</v>
      </c>
      <c r="U949" t="s">
        <v>132</v>
      </c>
      <c r="V949">
        <v>1</v>
      </c>
      <c r="W949" t="s">
        <v>1627</v>
      </c>
      <c r="Z949" t="s">
        <v>1628</v>
      </c>
      <c r="AA949" t="s">
        <v>1629</v>
      </c>
      <c r="AB949">
        <v>0</v>
      </c>
      <c r="AC949" t="s">
        <v>1647</v>
      </c>
      <c r="AD949">
        <v>6070904141</v>
      </c>
      <c r="AE949" t="s">
        <v>1619</v>
      </c>
    </row>
    <row r="950" spans="1:31">
      <c r="A950">
        <v>527894</v>
      </c>
      <c r="B950" t="s">
        <v>1610</v>
      </c>
      <c r="C950" t="s">
        <v>1611</v>
      </c>
      <c r="D950" t="s">
        <v>1924</v>
      </c>
      <c r="E950">
        <v>11053154</v>
      </c>
      <c r="F950" t="s">
        <v>1924</v>
      </c>
      <c r="G950" t="s">
        <v>5554</v>
      </c>
      <c r="H950" t="s">
        <v>1132</v>
      </c>
      <c r="I950" t="s">
        <v>1614</v>
      </c>
      <c r="L950" t="s">
        <v>5555</v>
      </c>
      <c r="M950">
        <v>3</v>
      </c>
      <c r="N950" t="s">
        <v>5556</v>
      </c>
      <c r="O950" t="s">
        <v>1624</v>
      </c>
      <c r="P950" t="s">
        <v>5557</v>
      </c>
      <c r="Q950">
        <v>124.3075</v>
      </c>
      <c r="R950">
        <v>0.702733</v>
      </c>
      <c r="S950" t="s">
        <v>4292</v>
      </c>
      <c r="T950" t="s">
        <v>136</v>
      </c>
      <c r="U950" t="s">
        <v>132</v>
      </c>
      <c r="V950">
        <v>1</v>
      </c>
      <c r="W950" t="s">
        <v>1627</v>
      </c>
      <c r="Z950" t="s">
        <v>1628</v>
      </c>
      <c r="AA950" t="s">
        <v>1629</v>
      </c>
      <c r="AB950">
        <v>0</v>
      </c>
      <c r="AC950" t="s">
        <v>1647</v>
      </c>
      <c r="AD950">
        <v>6070904144</v>
      </c>
      <c r="AE950" t="s">
        <v>1619</v>
      </c>
    </row>
    <row r="951" spans="1:31">
      <c r="A951">
        <v>527895</v>
      </c>
      <c r="B951" t="s">
        <v>1610</v>
      </c>
      <c r="C951" t="s">
        <v>1611</v>
      </c>
      <c r="D951" t="s">
        <v>1924</v>
      </c>
      <c r="E951">
        <v>11053176</v>
      </c>
      <c r="F951" t="s">
        <v>1924</v>
      </c>
      <c r="G951" t="s">
        <v>5558</v>
      </c>
      <c r="H951" t="s">
        <v>1133</v>
      </c>
      <c r="I951" t="s">
        <v>1614</v>
      </c>
      <c r="L951" t="s">
        <v>5559</v>
      </c>
      <c r="M951">
        <v>3</v>
      </c>
      <c r="N951" t="s">
        <v>5560</v>
      </c>
      <c r="O951" t="s">
        <v>1624</v>
      </c>
      <c r="P951" t="s">
        <v>5561</v>
      </c>
      <c r="Q951">
        <v>124.276632</v>
      </c>
      <c r="R951">
        <v>0.686781</v>
      </c>
      <c r="S951" t="s">
        <v>2065</v>
      </c>
      <c r="T951" t="s">
        <v>131</v>
      </c>
      <c r="U951" t="s">
        <v>132</v>
      </c>
      <c r="V951">
        <v>1</v>
      </c>
      <c r="W951" t="s">
        <v>1627</v>
      </c>
      <c r="Z951" t="s">
        <v>1628</v>
      </c>
      <c r="AA951" t="s">
        <v>1629</v>
      </c>
      <c r="AB951">
        <v>0</v>
      </c>
      <c r="AC951" t="s">
        <v>1647</v>
      </c>
      <c r="AD951">
        <v>6070904169</v>
      </c>
      <c r="AE951" t="s">
        <v>1619</v>
      </c>
    </row>
    <row r="952" spans="1:31">
      <c r="A952">
        <v>527896</v>
      </c>
      <c r="B952" t="s">
        <v>1610</v>
      </c>
      <c r="C952" t="s">
        <v>1611</v>
      </c>
      <c r="D952" t="s">
        <v>1924</v>
      </c>
      <c r="E952">
        <v>11053176</v>
      </c>
      <c r="F952" t="s">
        <v>1924</v>
      </c>
      <c r="G952" t="s">
        <v>5562</v>
      </c>
      <c r="H952" t="s">
        <v>1134</v>
      </c>
      <c r="I952" t="s">
        <v>1614</v>
      </c>
      <c r="L952" t="s">
        <v>5563</v>
      </c>
      <c r="M952">
        <v>3</v>
      </c>
      <c r="N952" t="s">
        <v>5564</v>
      </c>
      <c r="O952" t="s">
        <v>1624</v>
      </c>
      <c r="P952" t="s">
        <v>5565</v>
      </c>
      <c r="Q952">
        <v>124.274572</v>
      </c>
      <c r="R952">
        <v>0.673561</v>
      </c>
      <c r="S952" t="s">
        <v>1371</v>
      </c>
      <c r="T952" t="s">
        <v>131</v>
      </c>
      <c r="U952" t="s">
        <v>132</v>
      </c>
      <c r="V952">
        <v>1</v>
      </c>
      <c r="W952" t="s">
        <v>1627</v>
      </c>
      <c r="Z952" t="s">
        <v>1628</v>
      </c>
      <c r="AA952" t="s">
        <v>1629</v>
      </c>
      <c r="AB952">
        <v>0</v>
      </c>
      <c r="AC952" t="s">
        <v>1630</v>
      </c>
      <c r="AD952">
        <v>6070904174</v>
      </c>
      <c r="AE952" t="s">
        <v>1619</v>
      </c>
    </row>
    <row r="953" spans="1:31">
      <c r="A953">
        <v>527897</v>
      </c>
      <c r="B953" t="s">
        <v>1610</v>
      </c>
      <c r="C953" t="s">
        <v>1611</v>
      </c>
      <c r="D953" t="s">
        <v>1924</v>
      </c>
      <c r="E953">
        <v>11053176</v>
      </c>
      <c r="F953" t="s">
        <v>1924</v>
      </c>
      <c r="G953" t="s">
        <v>5566</v>
      </c>
      <c r="H953" t="s">
        <v>1135</v>
      </c>
      <c r="I953" t="s">
        <v>1614</v>
      </c>
      <c r="L953" t="s">
        <v>5567</v>
      </c>
      <c r="M953">
        <v>1</v>
      </c>
      <c r="N953" t="s">
        <v>5568</v>
      </c>
      <c r="O953" t="s">
        <v>1624</v>
      </c>
      <c r="P953" t="s">
        <v>5569</v>
      </c>
      <c r="Q953">
        <v>124.281413</v>
      </c>
      <c r="R953">
        <v>0.667124</v>
      </c>
      <c r="S953" t="s">
        <v>1371</v>
      </c>
      <c r="T953" t="s">
        <v>131</v>
      </c>
      <c r="U953" t="s">
        <v>132</v>
      </c>
      <c r="V953">
        <v>1</v>
      </c>
      <c r="W953" t="s">
        <v>1627</v>
      </c>
      <c r="Z953" t="s">
        <v>1628</v>
      </c>
      <c r="AA953" t="s">
        <v>1629</v>
      </c>
      <c r="AB953">
        <v>0</v>
      </c>
      <c r="AC953" t="s">
        <v>1630</v>
      </c>
      <c r="AD953">
        <v>6070904176</v>
      </c>
      <c r="AE953" t="s">
        <v>1619</v>
      </c>
    </row>
    <row r="954" spans="1:31">
      <c r="A954">
        <v>527898</v>
      </c>
      <c r="B954" t="s">
        <v>1610</v>
      </c>
      <c r="C954" t="s">
        <v>1611</v>
      </c>
      <c r="D954" t="s">
        <v>1924</v>
      </c>
      <c r="E954">
        <v>11053169</v>
      </c>
      <c r="F954" t="s">
        <v>1924</v>
      </c>
      <c r="G954" t="s">
        <v>5570</v>
      </c>
      <c r="H954" t="s">
        <v>1136</v>
      </c>
      <c r="I954" t="s">
        <v>1614</v>
      </c>
      <c r="L954" t="s">
        <v>5571</v>
      </c>
      <c r="M954">
        <v>2</v>
      </c>
      <c r="N954" t="s">
        <v>5572</v>
      </c>
      <c r="O954" t="s">
        <v>1624</v>
      </c>
      <c r="P954" t="s">
        <v>5573</v>
      </c>
      <c r="Q954">
        <v>124.323004</v>
      </c>
      <c r="R954">
        <v>0.727299</v>
      </c>
      <c r="S954" t="s">
        <v>3471</v>
      </c>
      <c r="T954" t="s">
        <v>462</v>
      </c>
      <c r="U954" t="s">
        <v>132</v>
      </c>
      <c r="V954">
        <v>1</v>
      </c>
      <c r="W954" t="s">
        <v>1627</v>
      </c>
      <c r="Z954" t="s">
        <v>1628</v>
      </c>
      <c r="AA954" t="s">
        <v>1629</v>
      </c>
      <c r="AB954">
        <v>0</v>
      </c>
      <c r="AC954" t="s">
        <v>1647</v>
      </c>
      <c r="AD954">
        <v>6070904218</v>
      </c>
      <c r="AE954" t="s">
        <v>1619</v>
      </c>
    </row>
    <row r="955" spans="1:31">
      <c r="A955">
        <v>527899</v>
      </c>
      <c r="B955" t="s">
        <v>1610</v>
      </c>
      <c r="C955" t="s">
        <v>1611</v>
      </c>
      <c r="D955" t="s">
        <v>1924</v>
      </c>
      <c r="E955">
        <v>11053169</v>
      </c>
      <c r="F955" t="s">
        <v>1924</v>
      </c>
      <c r="G955" t="s">
        <v>5574</v>
      </c>
      <c r="H955" t="s">
        <v>1137</v>
      </c>
      <c r="I955" t="s">
        <v>1614</v>
      </c>
      <c r="L955" t="s">
        <v>5575</v>
      </c>
      <c r="M955">
        <v>2</v>
      </c>
      <c r="N955" t="s">
        <v>5576</v>
      </c>
      <c r="O955" t="s">
        <v>1624</v>
      </c>
      <c r="P955" t="s">
        <v>5577</v>
      </c>
      <c r="Q955">
        <v>124.319706</v>
      </c>
      <c r="R955">
        <v>0.733418</v>
      </c>
      <c r="S955" t="s">
        <v>3744</v>
      </c>
      <c r="T955" t="s">
        <v>462</v>
      </c>
      <c r="U955" t="s">
        <v>132</v>
      </c>
      <c r="V955">
        <v>1</v>
      </c>
      <c r="W955" t="s">
        <v>1627</v>
      </c>
      <c r="Z955" t="s">
        <v>1628</v>
      </c>
      <c r="AA955" t="s">
        <v>1629</v>
      </c>
      <c r="AB955">
        <v>0</v>
      </c>
      <c r="AC955" t="s">
        <v>1630</v>
      </c>
      <c r="AD955">
        <v>6070904221</v>
      </c>
      <c r="AE955" t="s">
        <v>1619</v>
      </c>
    </row>
    <row r="956" spans="1:31">
      <c r="A956">
        <v>527905</v>
      </c>
      <c r="B956" t="s">
        <v>1610</v>
      </c>
      <c r="C956" t="s">
        <v>1611</v>
      </c>
      <c r="D956" t="s">
        <v>1612</v>
      </c>
      <c r="E956">
        <v>11053135</v>
      </c>
      <c r="F956" t="s">
        <v>1612</v>
      </c>
      <c r="G956" t="s">
        <v>5578</v>
      </c>
      <c r="H956" t="s">
        <v>1138</v>
      </c>
      <c r="I956" t="s">
        <v>1614</v>
      </c>
      <c r="L956" t="s">
        <v>5579</v>
      </c>
      <c r="M956">
        <v>3</v>
      </c>
      <c r="N956" t="s">
        <v>5580</v>
      </c>
      <c r="O956" t="s">
        <v>1624</v>
      </c>
      <c r="P956" t="s">
        <v>5581</v>
      </c>
      <c r="Q956">
        <v>123.85913</v>
      </c>
      <c r="R956">
        <v>0.82608</v>
      </c>
      <c r="S956" t="s">
        <v>2124</v>
      </c>
      <c r="T956" t="s">
        <v>588</v>
      </c>
      <c r="U956" t="s">
        <v>131</v>
      </c>
      <c r="V956">
        <v>1</v>
      </c>
      <c r="W956" t="s">
        <v>1627</v>
      </c>
      <c r="Z956" t="s">
        <v>1628</v>
      </c>
      <c r="AA956" t="s">
        <v>1629</v>
      </c>
      <c r="AB956">
        <v>0</v>
      </c>
      <c r="AC956" t="s">
        <v>1630</v>
      </c>
      <c r="AD956">
        <v>6070877328</v>
      </c>
      <c r="AE956" t="s">
        <v>1619</v>
      </c>
    </row>
    <row r="957" spans="1:31">
      <c r="A957">
        <v>527906</v>
      </c>
      <c r="B957" t="s">
        <v>1610</v>
      </c>
      <c r="C957" t="s">
        <v>1611</v>
      </c>
      <c r="D957" t="s">
        <v>1612</v>
      </c>
      <c r="E957">
        <v>11053135</v>
      </c>
      <c r="F957" t="s">
        <v>1612</v>
      </c>
      <c r="G957" t="s">
        <v>5582</v>
      </c>
      <c r="H957" t="s">
        <v>1140</v>
      </c>
      <c r="I957" t="s">
        <v>1614</v>
      </c>
      <c r="L957" t="s">
        <v>5583</v>
      </c>
      <c r="M957">
        <v>3</v>
      </c>
      <c r="N957" t="s">
        <v>5584</v>
      </c>
      <c r="O957" t="s">
        <v>1624</v>
      </c>
      <c r="P957" t="s">
        <v>5585</v>
      </c>
      <c r="Q957">
        <v>123.83538</v>
      </c>
      <c r="R957">
        <v>0.82935</v>
      </c>
      <c r="S957" t="s">
        <v>2124</v>
      </c>
      <c r="T957" t="s">
        <v>1139</v>
      </c>
      <c r="U957" t="s">
        <v>131</v>
      </c>
      <c r="V957">
        <v>1</v>
      </c>
      <c r="W957" t="s">
        <v>1627</v>
      </c>
      <c r="Z957" t="s">
        <v>1628</v>
      </c>
      <c r="AA957" t="s">
        <v>1629</v>
      </c>
      <c r="AB957">
        <v>0</v>
      </c>
      <c r="AC957" t="s">
        <v>1647</v>
      </c>
      <c r="AD957">
        <v>6070877332</v>
      </c>
      <c r="AE957" t="s">
        <v>1619</v>
      </c>
    </row>
    <row r="958" spans="1:31">
      <c r="A958">
        <v>527907</v>
      </c>
      <c r="B958" t="s">
        <v>1610</v>
      </c>
      <c r="C958" t="s">
        <v>1611</v>
      </c>
      <c r="D958" t="s">
        <v>1612</v>
      </c>
      <c r="E958">
        <v>11053135</v>
      </c>
      <c r="F958" t="s">
        <v>1612</v>
      </c>
      <c r="G958" t="s">
        <v>5586</v>
      </c>
      <c r="H958" t="s">
        <v>1141</v>
      </c>
      <c r="I958" t="s">
        <v>1614</v>
      </c>
      <c r="L958" t="s">
        <v>5587</v>
      </c>
      <c r="M958">
        <v>3</v>
      </c>
      <c r="N958" t="s">
        <v>5588</v>
      </c>
      <c r="O958" t="s">
        <v>1624</v>
      </c>
      <c r="P958" t="s">
        <v>5589</v>
      </c>
      <c r="Q958">
        <v>123.82934</v>
      </c>
      <c r="R958">
        <v>0.84074</v>
      </c>
      <c r="S958" t="s">
        <v>2124</v>
      </c>
      <c r="T958" t="s">
        <v>751</v>
      </c>
      <c r="U958" t="s">
        <v>131</v>
      </c>
      <c r="V958">
        <v>1</v>
      </c>
      <c r="W958" t="s">
        <v>1627</v>
      </c>
      <c r="Z958" t="s">
        <v>1628</v>
      </c>
      <c r="AA958" t="s">
        <v>1629</v>
      </c>
      <c r="AB958">
        <v>0</v>
      </c>
      <c r="AC958" t="s">
        <v>1647</v>
      </c>
      <c r="AD958">
        <v>6070877334</v>
      </c>
      <c r="AE958" t="s">
        <v>1619</v>
      </c>
    </row>
    <row r="959" spans="1:31">
      <c r="A959">
        <v>527908</v>
      </c>
      <c r="B959" t="s">
        <v>1610</v>
      </c>
      <c r="C959" t="s">
        <v>1611</v>
      </c>
      <c r="D959" t="s">
        <v>1612</v>
      </c>
      <c r="E959">
        <v>11053135</v>
      </c>
      <c r="F959" t="s">
        <v>1612</v>
      </c>
      <c r="G959" t="s">
        <v>5590</v>
      </c>
      <c r="H959" t="s">
        <v>1142</v>
      </c>
      <c r="I959" t="s">
        <v>1720</v>
      </c>
      <c r="L959" t="s">
        <v>5591</v>
      </c>
      <c r="M959">
        <v>3</v>
      </c>
      <c r="N959" t="s">
        <v>5592</v>
      </c>
      <c r="O959" t="s">
        <v>1617</v>
      </c>
      <c r="P959" t="s">
        <v>5593</v>
      </c>
      <c r="Q959">
        <v>123.62315</v>
      </c>
      <c r="R959">
        <v>0.87997</v>
      </c>
      <c r="S959" t="s">
        <v>2124</v>
      </c>
      <c r="T959" t="s">
        <v>638</v>
      </c>
      <c r="U959" t="s">
        <v>4</v>
      </c>
      <c r="V959">
        <v>1</v>
      </c>
      <c r="W959" t="s">
        <v>1627</v>
      </c>
      <c r="Z959" t="s">
        <v>1628</v>
      </c>
      <c r="AA959" t="s">
        <v>1629</v>
      </c>
      <c r="AB959">
        <v>0</v>
      </c>
      <c r="AC959" t="s">
        <v>1647</v>
      </c>
      <c r="AD959">
        <v>6070877357</v>
      </c>
      <c r="AE959" t="s">
        <v>1619</v>
      </c>
    </row>
    <row r="960" spans="1:31">
      <c r="A960">
        <v>527935</v>
      </c>
      <c r="B960" t="s">
        <v>1610</v>
      </c>
      <c r="C960" t="s">
        <v>1611</v>
      </c>
      <c r="D960" t="s">
        <v>2052</v>
      </c>
      <c r="E960">
        <v>11053142</v>
      </c>
      <c r="F960" t="s">
        <v>2052</v>
      </c>
      <c r="G960" t="s">
        <v>5594</v>
      </c>
      <c r="H960" t="s">
        <v>1143</v>
      </c>
      <c r="I960" t="s">
        <v>1614</v>
      </c>
      <c r="L960" t="s">
        <v>5595</v>
      </c>
      <c r="M960">
        <v>3</v>
      </c>
      <c r="N960" t="s">
        <v>5596</v>
      </c>
      <c r="O960" t="s">
        <v>1624</v>
      </c>
      <c r="P960" t="s">
        <v>5597</v>
      </c>
      <c r="Q960">
        <v>124.31092</v>
      </c>
      <c r="R960">
        <v>1.001</v>
      </c>
      <c r="S960" t="s">
        <v>2262</v>
      </c>
      <c r="T960" t="s">
        <v>497</v>
      </c>
      <c r="U960" t="s">
        <v>101</v>
      </c>
      <c r="V960">
        <v>1</v>
      </c>
      <c r="W960" t="s">
        <v>1627</v>
      </c>
      <c r="Z960" t="s">
        <v>1628</v>
      </c>
      <c r="AA960" t="s">
        <v>1629</v>
      </c>
      <c r="AB960">
        <v>0</v>
      </c>
      <c r="AC960" t="s">
        <v>1630</v>
      </c>
      <c r="AD960">
        <v>6070824205</v>
      </c>
      <c r="AE960" t="s">
        <v>1619</v>
      </c>
    </row>
    <row r="961" spans="1:31">
      <c r="A961">
        <v>527936</v>
      </c>
      <c r="B961" t="s">
        <v>1610</v>
      </c>
      <c r="C961" t="s">
        <v>1611</v>
      </c>
      <c r="D961" t="s">
        <v>2052</v>
      </c>
      <c r="E961">
        <v>11053142</v>
      </c>
      <c r="F961" t="s">
        <v>2052</v>
      </c>
      <c r="G961" t="s">
        <v>5598</v>
      </c>
      <c r="H961" t="s">
        <v>1144</v>
      </c>
      <c r="I961" t="s">
        <v>1614</v>
      </c>
      <c r="L961" t="s">
        <v>5599</v>
      </c>
      <c r="M961">
        <v>3</v>
      </c>
      <c r="N961" t="s">
        <v>5600</v>
      </c>
      <c r="O961" t="s">
        <v>1624</v>
      </c>
      <c r="P961" t="s">
        <v>5601</v>
      </c>
      <c r="Q961">
        <v>124.13287</v>
      </c>
      <c r="R961">
        <v>0.92437</v>
      </c>
      <c r="S961" t="s">
        <v>2262</v>
      </c>
      <c r="T961" t="s">
        <v>226</v>
      </c>
      <c r="U961" t="s">
        <v>101</v>
      </c>
      <c r="V961">
        <v>1</v>
      </c>
      <c r="W961" t="s">
        <v>1627</v>
      </c>
      <c r="Z961" t="s">
        <v>1628</v>
      </c>
      <c r="AA961" t="s">
        <v>1629</v>
      </c>
      <c r="AB961">
        <v>0</v>
      </c>
      <c r="AC961" t="s">
        <v>1630</v>
      </c>
      <c r="AD961">
        <v>6070824262</v>
      </c>
      <c r="AE961" t="s">
        <v>1619</v>
      </c>
    </row>
    <row r="962" spans="1:31">
      <c r="A962">
        <v>527937</v>
      </c>
      <c r="B962" t="s">
        <v>1610</v>
      </c>
      <c r="C962" t="s">
        <v>1611</v>
      </c>
      <c r="D962" t="s">
        <v>2052</v>
      </c>
      <c r="E962">
        <v>11053142</v>
      </c>
      <c r="F962" t="s">
        <v>2052</v>
      </c>
      <c r="G962" t="s">
        <v>5602</v>
      </c>
      <c r="H962" t="s">
        <v>1145</v>
      </c>
      <c r="I962" t="s">
        <v>1614</v>
      </c>
      <c r="L962" t="s">
        <v>5603</v>
      </c>
      <c r="M962">
        <v>3</v>
      </c>
      <c r="N962" t="s">
        <v>5604</v>
      </c>
      <c r="O962" t="s">
        <v>1624</v>
      </c>
      <c r="P962" t="s">
        <v>5605</v>
      </c>
      <c r="Q962">
        <v>124.14533</v>
      </c>
      <c r="R962">
        <v>0.92942</v>
      </c>
      <c r="S962" t="s">
        <v>2262</v>
      </c>
      <c r="T962" t="s">
        <v>226</v>
      </c>
      <c r="U962" t="s">
        <v>101</v>
      </c>
      <c r="V962">
        <v>1</v>
      </c>
      <c r="W962" t="s">
        <v>1627</v>
      </c>
      <c r="Z962" t="s">
        <v>1628</v>
      </c>
      <c r="AA962" t="s">
        <v>1629</v>
      </c>
      <c r="AB962">
        <v>0</v>
      </c>
      <c r="AC962" t="s">
        <v>1630</v>
      </c>
      <c r="AD962">
        <v>6070824264</v>
      </c>
      <c r="AE962" t="s">
        <v>1619</v>
      </c>
    </row>
    <row r="963" spans="1:31">
      <c r="A963">
        <v>527938</v>
      </c>
      <c r="B963" t="s">
        <v>1610</v>
      </c>
      <c r="C963" t="s">
        <v>1611</v>
      </c>
      <c r="D963" t="s">
        <v>2052</v>
      </c>
      <c r="E963">
        <v>11053142</v>
      </c>
      <c r="F963" t="s">
        <v>2052</v>
      </c>
      <c r="G963" t="s">
        <v>5606</v>
      </c>
      <c r="H963" t="s">
        <v>1146</v>
      </c>
      <c r="I963" t="s">
        <v>1614</v>
      </c>
      <c r="L963" t="s">
        <v>5607</v>
      </c>
      <c r="M963">
        <v>3</v>
      </c>
      <c r="N963" t="s">
        <v>5608</v>
      </c>
      <c r="O963" t="s">
        <v>1624</v>
      </c>
      <c r="P963" t="s">
        <v>5609</v>
      </c>
      <c r="Q963">
        <v>124.1521</v>
      </c>
      <c r="R963">
        <v>0.93288</v>
      </c>
      <c r="S963" t="s">
        <v>2262</v>
      </c>
      <c r="T963" t="s">
        <v>226</v>
      </c>
      <c r="U963" t="s">
        <v>101</v>
      </c>
      <c r="V963">
        <v>1</v>
      </c>
      <c r="W963" t="s">
        <v>1627</v>
      </c>
      <c r="Z963" t="s">
        <v>1628</v>
      </c>
      <c r="AA963" t="s">
        <v>1629</v>
      </c>
      <c r="AB963">
        <v>0</v>
      </c>
      <c r="AC963" t="s">
        <v>1630</v>
      </c>
      <c r="AD963">
        <v>6070824267</v>
      </c>
      <c r="AE963" t="s">
        <v>1619</v>
      </c>
    </row>
    <row r="964" spans="1:31">
      <c r="A964">
        <v>527939</v>
      </c>
      <c r="B964" t="s">
        <v>1610</v>
      </c>
      <c r="C964" t="s">
        <v>1611</v>
      </c>
      <c r="D964" t="s">
        <v>2052</v>
      </c>
      <c r="E964">
        <v>11053142</v>
      </c>
      <c r="F964" t="s">
        <v>2052</v>
      </c>
      <c r="G964" t="s">
        <v>5610</v>
      </c>
      <c r="H964" t="s">
        <v>1147</v>
      </c>
      <c r="I964" t="s">
        <v>1614</v>
      </c>
      <c r="L964" t="s">
        <v>5611</v>
      </c>
      <c r="M964">
        <v>3</v>
      </c>
      <c r="N964" t="s">
        <v>5612</v>
      </c>
      <c r="O964" t="s">
        <v>1624</v>
      </c>
      <c r="P964" t="s">
        <v>5613</v>
      </c>
      <c r="Q964">
        <v>124.16393</v>
      </c>
      <c r="R964">
        <v>0.9419</v>
      </c>
      <c r="S964" t="s">
        <v>2262</v>
      </c>
      <c r="T964" t="s">
        <v>226</v>
      </c>
      <c r="U964" t="s">
        <v>101</v>
      </c>
      <c r="V964">
        <v>1</v>
      </c>
      <c r="W964" t="s">
        <v>1627</v>
      </c>
      <c r="Z964" t="s">
        <v>1628</v>
      </c>
      <c r="AA964" t="s">
        <v>1629</v>
      </c>
      <c r="AB964">
        <v>0</v>
      </c>
      <c r="AC964" t="s">
        <v>1630</v>
      </c>
      <c r="AD964">
        <v>6070824272</v>
      </c>
      <c r="AE964" t="s">
        <v>1619</v>
      </c>
    </row>
    <row r="965" spans="1:31">
      <c r="A965">
        <v>527940</v>
      </c>
      <c r="B965" t="s">
        <v>1610</v>
      </c>
      <c r="C965" t="s">
        <v>1611</v>
      </c>
      <c r="D965" t="s">
        <v>2052</v>
      </c>
      <c r="E965">
        <v>11053142</v>
      </c>
      <c r="F965" t="s">
        <v>2052</v>
      </c>
      <c r="G965" t="s">
        <v>5614</v>
      </c>
      <c r="H965" t="s">
        <v>1148</v>
      </c>
      <c r="I965" t="s">
        <v>1614</v>
      </c>
      <c r="L965" t="s">
        <v>5615</v>
      </c>
      <c r="M965">
        <v>3</v>
      </c>
      <c r="N965" t="s">
        <v>5616</v>
      </c>
      <c r="O965" t="s">
        <v>1624</v>
      </c>
      <c r="P965" t="s">
        <v>5617</v>
      </c>
      <c r="Q965">
        <v>124.1706</v>
      </c>
      <c r="R965">
        <v>0.94847</v>
      </c>
      <c r="S965" t="s">
        <v>2262</v>
      </c>
      <c r="T965" t="s">
        <v>226</v>
      </c>
      <c r="U965" t="s">
        <v>101</v>
      </c>
      <c r="V965">
        <v>1</v>
      </c>
      <c r="W965" t="s">
        <v>1627</v>
      </c>
      <c r="Z965" t="s">
        <v>1628</v>
      </c>
      <c r="AA965" t="s">
        <v>1629</v>
      </c>
      <c r="AB965">
        <v>0</v>
      </c>
      <c r="AC965" t="s">
        <v>1630</v>
      </c>
      <c r="AD965">
        <v>6070824274</v>
      </c>
      <c r="AE965" t="s">
        <v>1619</v>
      </c>
    </row>
    <row r="966" spans="1:31">
      <c r="A966">
        <v>528472</v>
      </c>
      <c r="B966" t="s">
        <v>1610</v>
      </c>
      <c r="C966" t="s">
        <v>1611</v>
      </c>
      <c r="D966" t="s">
        <v>1612</v>
      </c>
      <c r="E966">
        <v>11053135</v>
      </c>
      <c r="F966" t="s">
        <v>1612</v>
      </c>
      <c r="G966" t="s">
        <v>5618</v>
      </c>
      <c r="H966" t="s">
        <v>1150</v>
      </c>
      <c r="I966" t="s">
        <v>2158</v>
      </c>
      <c r="L966" t="s">
        <v>5619</v>
      </c>
      <c r="M966">
        <v>3</v>
      </c>
      <c r="N966" t="s">
        <v>5620</v>
      </c>
      <c r="O966" t="s">
        <v>2978</v>
      </c>
      <c r="P966" t="s">
        <v>5621</v>
      </c>
      <c r="Q966">
        <v>123.55878</v>
      </c>
      <c r="R966">
        <v>0.87945</v>
      </c>
      <c r="S966" t="s">
        <v>5622</v>
      </c>
      <c r="T966" t="s">
        <v>1149</v>
      </c>
      <c r="U966" t="s">
        <v>4</v>
      </c>
      <c r="W966" t="s">
        <v>1627</v>
      </c>
      <c r="Z966" t="s">
        <v>1628</v>
      </c>
      <c r="AA966" t="s">
        <v>1629</v>
      </c>
      <c r="AC966" t="s">
        <v>1647</v>
      </c>
      <c r="AD966">
        <v>6915901599</v>
      </c>
      <c r="AE966" t="s">
        <v>1619</v>
      </c>
    </row>
    <row r="967" spans="1:31">
      <c r="A967">
        <v>528481</v>
      </c>
      <c r="B967" t="s">
        <v>1610</v>
      </c>
      <c r="C967" t="s">
        <v>1611</v>
      </c>
      <c r="D967" t="s">
        <v>1612</v>
      </c>
      <c r="E967">
        <v>11053187</v>
      </c>
      <c r="F967" t="s">
        <v>1612</v>
      </c>
      <c r="G967" t="s">
        <v>5623</v>
      </c>
      <c r="H967" t="s">
        <v>1152</v>
      </c>
      <c r="I967" t="s">
        <v>1614</v>
      </c>
      <c r="L967" t="s">
        <v>5624</v>
      </c>
      <c r="M967">
        <v>3</v>
      </c>
      <c r="N967" t="s">
        <v>5625</v>
      </c>
      <c r="O967" t="s">
        <v>1617</v>
      </c>
      <c r="P967" t="s">
        <v>5626</v>
      </c>
      <c r="Q967">
        <v>123.27125</v>
      </c>
      <c r="R967">
        <v>0.90958</v>
      </c>
      <c r="S967" t="s">
        <v>1151</v>
      </c>
      <c r="T967" t="s">
        <v>1151</v>
      </c>
      <c r="U967" t="s">
        <v>4</v>
      </c>
      <c r="W967" t="s">
        <v>1627</v>
      </c>
      <c r="Z967" t="s">
        <v>1628</v>
      </c>
      <c r="AA967" t="s">
        <v>1629</v>
      </c>
      <c r="AC967" t="s">
        <v>1647</v>
      </c>
      <c r="AD967">
        <v>6070887229</v>
      </c>
      <c r="AE967" t="s">
        <v>1619</v>
      </c>
    </row>
    <row r="968" spans="1:31">
      <c r="A968">
        <v>528891</v>
      </c>
      <c r="B968" t="s">
        <v>1610</v>
      </c>
      <c r="C968" t="s">
        <v>1611</v>
      </c>
      <c r="D968" t="s">
        <v>1612</v>
      </c>
      <c r="E968">
        <v>11053186</v>
      </c>
      <c r="F968" t="s">
        <v>1612</v>
      </c>
      <c r="G968" t="s">
        <v>5627</v>
      </c>
      <c r="H968" t="s">
        <v>1153</v>
      </c>
      <c r="I968" t="s">
        <v>1614</v>
      </c>
      <c r="L968" t="s">
        <v>5628</v>
      </c>
      <c r="M968">
        <v>3</v>
      </c>
      <c r="N968" t="s">
        <v>5629</v>
      </c>
      <c r="O968" t="s">
        <v>1624</v>
      </c>
      <c r="P968" t="s">
        <v>5630</v>
      </c>
      <c r="Q968">
        <v>123.27765</v>
      </c>
      <c r="R968">
        <v>0.902</v>
      </c>
      <c r="S968" t="s">
        <v>437</v>
      </c>
      <c r="T968" t="s">
        <v>437</v>
      </c>
      <c r="U968" t="s">
        <v>4</v>
      </c>
      <c r="V968">
        <v>1</v>
      </c>
      <c r="W968" t="s">
        <v>1627</v>
      </c>
      <c r="Z968" t="s">
        <v>1628</v>
      </c>
      <c r="AA968" t="s">
        <v>1629</v>
      </c>
      <c r="AB968">
        <v>0</v>
      </c>
      <c r="AC968" t="s">
        <v>1647</v>
      </c>
      <c r="AD968">
        <v>6070877438</v>
      </c>
      <c r="AE968" t="s">
        <v>1619</v>
      </c>
    </row>
    <row r="969" spans="1:31">
      <c r="A969">
        <v>528892</v>
      </c>
      <c r="B969" t="s">
        <v>1610</v>
      </c>
      <c r="C969" t="s">
        <v>1611</v>
      </c>
      <c r="D969" t="s">
        <v>1612</v>
      </c>
      <c r="E969">
        <v>11053185</v>
      </c>
      <c r="F969" t="s">
        <v>1612</v>
      </c>
      <c r="G969" t="s">
        <v>5631</v>
      </c>
      <c r="H969" t="s">
        <v>1154</v>
      </c>
      <c r="I969" t="s">
        <v>1614</v>
      </c>
      <c r="L969" t="s">
        <v>5632</v>
      </c>
      <c r="M969">
        <v>3</v>
      </c>
      <c r="N969" t="s">
        <v>5633</v>
      </c>
      <c r="O969" t="s">
        <v>1624</v>
      </c>
      <c r="P969" t="s">
        <v>5634</v>
      </c>
      <c r="Q969">
        <v>123.23775</v>
      </c>
      <c r="R969">
        <v>0.94098</v>
      </c>
      <c r="S969" t="s">
        <v>920</v>
      </c>
      <c r="T969" t="s">
        <v>920</v>
      </c>
      <c r="U969" t="s">
        <v>4</v>
      </c>
      <c r="V969">
        <v>1</v>
      </c>
      <c r="W969" t="s">
        <v>1627</v>
      </c>
      <c r="Z969" t="s">
        <v>1628</v>
      </c>
      <c r="AA969" t="s">
        <v>1629</v>
      </c>
      <c r="AB969">
        <v>0</v>
      </c>
      <c r="AC969" t="s">
        <v>1630</v>
      </c>
      <c r="AD969">
        <v>6070877444</v>
      </c>
      <c r="AE969" t="s">
        <v>1619</v>
      </c>
    </row>
    <row r="970" spans="1:31">
      <c r="A970">
        <v>528893</v>
      </c>
      <c r="B970" t="s">
        <v>1610</v>
      </c>
      <c r="C970" t="s">
        <v>1611</v>
      </c>
      <c r="D970" t="s">
        <v>1612</v>
      </c>
      <c r="E970">
        <v>11053185</v>
      </c>
      <c r="F970" t="s">
        <v>1612</v>
      </c>
      <c r="G970" t="s">
        <v>5635</v>
      </c>
      <c r="H970" t="s">
        <v>1155</v>
      </c>
      <c r="I970" t="s">
        <v>1614</v>
      </c>
      <c r="L970" t="s">
        <v>5636</v>
      </c>
      <c r="M970">
        <v>3</v>
      </c>
      <c r="N970" t="s">
        <v>5637</v>
      </c>
      <c r="O970" t="s">
        <v>1624</v>
      </c>
      <c r="P970" t="s">
        <v>5638</v>
      </c>
      <c r="Q970">
        <v>123.22465</v>
      </c>
      <c r="R970">
        <v>0.89753</v>
      </c>
      <c r="S970" t="s">
        <v>2124</v>
      </c>
      <c r="T970" t="s">
        <v>514</v>
      </c>
      <c r="U970" t="s">
        <v>4</v>
      </c>
      <c r="V970">
        <v>1</v>
      </c>
      <c r="W970" t="s">
        <v>1627</v>
      </c>
      <c r="Z970" t="s">
        <v>1628</v>
      </c>
      <c r="AA970" t="s">
        <v>1629</v>
      </c>
      <c r="AB970">
        <v>0</v>
      </c>
      <c r="AC970" t="s">
        <v>1647</v>
      </c>
      <c r="AD970">
        <v>6070877448</v>
      </c>
      <c r="AE970" t="s">
        <v>1619</v>
      </c>
    </row>
    <row r="971" spans="1:31">
      <c r="A971">
        <v>528894</v>
      </c>
      <c r="B971" t="s">
        <v>1610</v>
      </c>
      <c r="C971" t="s">
        <v>1611</v>
      </c>
      <c r="D971" t="s">
        <v>1612</v>
      </c>
      <c r="E971">
        <v>11053185</v>
      </c>
      <c r="F971" t="s">
        <v>1612</v>
      </c>
      <c r="G971" t="s">
        <v>5639</v>
      </c>
      <c r="H971" t="s">
        <v>1156</v>
      </c>
      <c r="I971" t="s">
        <v>1614</v>
      </c>
      <c r="L971" t="s">
        <v>5640</v>
      </c>
      <c r="M971">
        <v>3</v>
      </c>
      <c r="N971" t="s">
        <v>5641</v>
      </c>
      <c r="O971" t="s">
        <v>1624</v>
      </c>
      <c r="P971" t="s">
        <v>5642</v>
      </c>
      <c r="Q971">
        <v>123.21113</v>
      </c>
      <c r="R971">
        <v>0.91142</v>
      </c>
      <c r="S971" t="s">
        <v>2124</v>
      </c>
      <c r="T971" t="s">
        <v>514</v>
      </c>
      <c r="U971" t="s">
        <v>4</v>
      </c>
      <c r="V971">
        <v>1</v>
      </c>
      <c r="W971" t="s">
        <v>1627</v>
      </c>
      <c r="Z971" t="s">
        <v>1628</v>
      </c>
      <c r="AA971" t="s">
        <v>1629</v>
      </c>
      <c r="AB971">
        <v>0</v>
      </c>
      <c r="AC971" t="s">
        <v>1630</v>
      </c>
      <c r="AD971">
        <v>6070877450</v>
      </c>
      <c r="AE971" t="s">
        <v>1619</v>
      </c>
    </row>
    <row r="972" spans="1:31">
      <c r="A972">
        <v>528895</v>
      </c>
      <c r="B972" t="s">
        <v>1610</v>
      </c>
      <c r="C972" t="s">
        <v>1611</v>
      </c>
      <c r="D972" t="s">
        <v>1924</v>
      </c>
      <c r="E972">
        <v>11053154</v>
      </c>
      <c r="F972" t="s">
        <v>1924</v>
      </c>
      <c r="G972" t="s">
        <v>5643</v>
      </c>
      <c r="H972" t="s">
        <v>1157</v>
      </c>
      <c r="I972" t="s">
        <v>1614</v>
      </c>
      <c r="L972" t="s">
        <v>5644</v>
      </c>
      <c r="M972">
        <v>2</v>
      </c>
      <c r="N972" t="s">
        <v>5645</v>
      </c>
      <c r="O972" t="s">
        <v>1624</v>
      </c>
      <c r="P972" t="s">
        <v>5646</v>
      </c>
      <c r="Q972">
        <v>124.326067</v>
      </c>
      <c r="R972">
        <v>0.757667</v>
      </c>
      <c r="S972" t="s">
        <v>3309</v>
      </c>
      <c r="T972" t="s">
        <v>446</v>
      </c>
      <c r="U972" t="s">
        <v>132</v>
      </c>
      <c r="V972">
        <v>1</v>
      </c>
      <c r="W972" t="s">
        <v>1627</v>
      </c>
      <c r="Z972" t="s">
        <v>1628</v>
      </c>
      <c r="AA972" t="s">
        <v>1629</v>
      </c>
      <c r="AB972">
        <v>0</v>
      </c>
      <c r="AC972" t="s">
        <v>1647</v>
      </c>
      <c r="AD972">
        <v>6070904272</v>
      </c>
      <c r="AE972" t="s">
        <v>1619</v>
      </c>
    </row>
    <row r="973" spans="1:31">
      <c r="A973">
        <v>528896</v>
      </c>
      <c r="B973" t="s">
        <v>1610</v>
      </c>
      <c r="C973" t="s">
        <v>1611</v>
      </c>
      <c r="D973" t="s">
        <v>1924</v>
      </c>
      <c r="E973">
        <v>11053154</v>
      </c>
      <c r="F973" t="s">
        <v>1924</v>
      </c>
      <c r="G973" t="s">
        <v>5647</v>
      </c>
      <c r="H973" t="s">
        <v>1158</v>
      </c>
      <c r="I973" t="s">
        <v>1614</v>
      </c>
      <c r="L973" t="s">
        <v>5648</v>
      </c>
      <c r="M973">
        <v>2</v>
      </c>
      <c r="N973" t="s">
        <v>5649</v>
      </c>
      <c r="O973" t="s">
        <v>1624</v>
      </c>
      <c r="P973" t="s">
        <v>5650</v>
      </c>
      <c r="Q973">
        <v>124.331883</v>
      </c>
      <c r="R973">
        <v>0.77085</v>
      </c>
      <c r="S973" t="s">
        <v>3319</v>
      </c>
      <c r="T973" t="s">
        <v>131</v>
      </c>
      <c r="U973" t="s">
        <v>132</v>
      </c>
      <c r="V973">
        <v>1</v>
      </c>
      <c r="W973" t="s">
        <v>1627</v>
      </c>
      <c r="Z973" t="s">
        <v>1628</v>
      </c>
      <c r="AA973" t="s">
        <v>1629</v>
      </c>
      <c r="AB973">
        <v>0</v>
      </c>
      <c r="AC973" t="s">
        <v>1630</v>
      </c>
      <c r="AD973">
        <v>6070904279</v>
      </c>
      <c r="AE973" t="s">
        <v>1619</v>
      </c>
    </row>
    <row r="974" spans="1:31">
      <c r="A974">
        <v>528897</v>
      </c>
      <c r="B974" t="s">
        <v>1610</v>
      </c>
      <c r="C974" t="s">
        <v>1611</v>
      </c>
      <c r="D974" t="s">
        <v>1924</v>
      </c>
      <c r="E974">
        <v>11053154</v>
      </c>
      <c r="F974" t="s">
        <v>1924</v>
      </c>
      <c r="G974" t="s">
        <v>5651</v>
      </c>
      <c r="H974" t="s">
        <v>1159</v>
      </c>
      <c r="I974" t="s">
        <v>1614</v>
      </c>
      <c r="L974" t="s">
        <v>5652</v>
      </c>
      <c r="M974">
        <v>3</v>
      </c>
      <c r="N974" t="s">
        <v>5653</v>
      </c>
      <c r="O974" t="s">
        <v>1624</v>
      </c>
      <c r="P974" t="s">
        <v>5654</v>
      </c>
      <c r="Q974">
        <v>124.336375</v>
      </c>
      <c r="R974">
        <v>0.773734</v>
      </c>
      <c r="S974" t="s">
        <v>3319</v>
      </c>
      <c r="T974" t="s">
        <v>131</v>
      </c>
      <c r="U974" t="s">
        <v>132</v>
      </c>
      <c r="V974">
        <v>1</v>
      </c>
      <c r="W974" t="s">
        <v>1627</v>
      </c>
      <c r="Z974" t="s">
        <v>1628</v>
      </c>
      <c r="AA974" t="s">
        <v>1629</v>
      </c>
      <c r="AB974">
        <v>0</v>
      </c>
      <c r="AC974" t="s">
        <v>1647</v>
      </c>
      <c r="AD974">
        <v>6070904281</v>
      </c>
      <c r="AE974" t="s">
        <v>1619</v>
      </c>
    </row>
    <row r="975" spans="1:31">
      <c r="A975">
        <v>528898</v>
      </c>
      <c r="B975" t="s">
        <v>1610</v>
      </c>
      <c r="C975" t="s">
        <v>1611</v>
      </c>
      <c r="D975" t="s">
        <v>1924</v>
      </c>
      <c r="E975">
        <v>11053154</v>
      </c>
      <c r="F975" t="s">
        <v>1924</v>
      </c>
      <c r="G975" t="s">
        <v>5655</v>
      </c>
      <c r="H975" t="s">
        <v>1160</v>
      </c>
      <c r="I975" t="s">
        <v>1614</v>
      </c>
      <c r="L975" t="s">
        <v>5656</v>
      </c>
      <c r="M975">
        <v>3</v>
      </c>
      <c r="N975" t="s">
        <v>5657</v>
      </c>
      <c r="O975" t="s">
        <v>1624</v>
      </c>
      <c r="P975" t="s">
        <v>5658</v>
      </c>
      <c r="Q975">
        <v>124.345783</v>
      </c>
      <c r="R975">
        <v>0.775783</v>
      </c>
      <c r="S975" t="s">
        <v>3329</v>
      </c>
      <c r="T975" t="s">
        <v>131</v>
      </c>
      <c r="U975" t="s">
        <v>132</v>
      </c>
      <c r="V975">
        <v>1</v>
      </c>
      <c r="W975" t="s">
        <v>1627</v>
      </c>
      <c r="Z975" t="s">
        <v>1628</v>
      </c>
      <c r="AA975" t="s">
        <v>1629</v>
      </c>
      <c r="AB975">
        <v>0</v>
      </c>
      <c r="AC975" t="s">
        <v>1630</v>
      </c>
      <c r="AD975">
        <v>6070904285</v>
      </c>
      <c r="AE975" t="s">
        <v>1619</v>
      </c>
    </row>
    <row r="976" spans="1:31">
      <c r="A976">
        <v>528899</v>
      </c>
      <c r="B976" t="s">
        <v>1610</v>
      </c>
      <c r="C976" t="s">
        <v>1611</v>
      </c>
      <c r="D976" t="s">
        <v>1924</v>
      </c>
      <c r="E976">
        <v>11053154</v>
      </c>
      <c r="F976" t="s">
        <v>1924</v>
      </c>
      <c r="G976" t="s">
        <v>5659</v>
      </c>
      <c r="H976" t="s">
        <v>1161</v>
      </c>
      <c r="I976" t="s">
        <v>1614</v>
      </c>
      <c r="L976" t="s">
        <v>5660</v>
      </c>
      <c r="M976">
        <v>3</v>
      </c>
      <c r="N976" t="s">
        <v>5661</v>
      </c>
      <c r="O976" t="s">
        <v>1624</v>
      </c>
      <c r="P976" t="s">
        <v>5662</v>
      </c>
      <c r="Q976">
        <v>124.35055</v>
      </c>
      <c r="R976">
        <v>0.777683</v>
      </c>
      <c r="S976" t="s">
        <v>3329</v>
      </c>
      <c r="T976" t="s">
        <v>131</v>
      </c>
      <c r="U976" t="s">
        <v>132</v>
      </c>
      <c r="V976">
        <v>1</v>
      </c>
      <c r="W976" t="s">
        <v>1627</v>
      </c>
      <c r="Z976" t="s">
        <v>1628</v>
      </c>
      <c r="AA976" t="s">
        <v>1629</v>
      </c>
      <c r="AB976">
        <v>0</v>
      </c>
      <c r="AC976" t="s">
        <v>1647</v>
      </c>
      <c r="AD976">
        <v>6070904286</v>
      </c>
      <c r="AE976" t="s">
        <v>1619</v>
      </c>
    </row>
    <row r="977" spans="1:31">
      <c r="A977">
        <v>528900</v>
      </c>
      <c r="B977" t="s">
        <v>1610</v>
      </c>
      <c r="C977" t="s">
        <v>1611</v>
      </c>
      <c r="D977" t="s">
        <v>1924</v>
      </c>
      <c r="E977">
        <v>11053151</v>
      </c>
      <c r="F977" t="s">
        <v>1924</v>
      </c>
      <c r="G977" t="s">
        <v>5663</v>
      </c>
      <c r="H977" t="s">
        <v>1162</v>
      </c>
      <c r="I977" t="s">
        <v>1614</v>
      </c>
      <c r="L977" t="s">
        <v>5664</v>
      </c>
      <c r="M977">
        <v>1</v>
      </c>
      <c r="N977" t="s">
        <v>5665</v>
      </c>
      <c r="O977" t="s">
        <v>1624</v>
      </c>
      <c r="P977" t="s">
        <v>5666</v>
      </c>
      <c r="Q977">
        <v>124.30157</v>
      </c>
      <c r="R977">
        <v>0.728417</v>
      </c>
      <c r="S977" t="s">
        <v>5667</v>
      </c>
      <c r="T977" t="s">
        <v>889</v>
      </c>
      <c r="U977" t="s">
        <v>132</v>
      </c>
      <c r="V977">
        <v>1</v>
      </c>
      <c r="W977" t="s">
        <v>1627</v>
      </c>
      <c r="Z977" t="s">
        <v>1628</v>
      </c>
      <c r="AA977" t="s">
        <v>1629</v>
      </c>
      <c r="AB977">
        <v>0</v>
      </c>
      <c r="AC977" t="s">
        <v>1647</v>
      </c>
      <c r="AD977">
        <v>6070904331</v>
      </c>
      <c r="AE977" t="s">
        <v>1619</v>
      </c>
    </row>
    <row r="978" spans="1:31">
      <c r="A978">
        <v>528901</v>
      </c>
      <c r="B978" t="s">
        <v>1610</v>
      </c>
      <c r="C978" t="s">
        <v>1611</v>
      </c>
      <c r="D978" t="s">
        <v>1924</v>
      </c>
      <c r="E978">
        <v>11053152</v>
      </c>
      <c r="F978" t="s">
        <v>1924</v>
      </c>
      <c r="G978" t="s">
        <v>5668</v>
      </c>
      <c r="H978" t="s">
        <v>1163</v>
      </c>
      <c r="I978" t="s">
        <v>1614</v>
      </c>
      <c r="L978" t="s">
        <v>5669</v>
      </c>
      <c r="M978">
        <v>3</v>
      </c>
      <c r="N978" t="s">
        <v>5670</v>
      </c>
      <c r="O978" t="s">
        <v>1624</v>
      </c>
      <c r="P978" t="s">
        <v>5671</v>
      </c>
      <c r="Q978">
        <v>124.258833</v>
      </c>
      <c r="R978">
        <v>0.763067</v>
      </c>
      <c r="S978" t="s">
        <v>3652</v>
      </c>
      <c r="T978" t="s">
        <v>132</v>
      </c>
      <c r="U978" t="s">
        <v>132</v>
      </c>
      <c r="V978">
        <v>1</v>
      </c>
      <c r="W978" t="s">
        <v>1627</v>
      </c>
      <c r="Z978" t="s">
        <v>1628</v>
      </c>
      <c r="AA978" t="s">
        <v>1629</v>
      </c>
      <c r="AB978">
        <v>0</v>
      </c>
      <c r="AC978" t="s">
        <v>1647</v>
      </c>
      <c r="AD978">
        <v>6070904339</v>
      </c>
      <c r="AE978" t="s">
        <v>1619</v>
      </c>
    </row>
    <row r="979" spans="1:31">
      <c r="A979">
        <v>528902</v>
      </c>
      <c r="B979" t="s">
        <v>1610</v>
      </c>
      <c r="C979" t="s">
        <v>1611</v>
      </c>
      <c r="D979" t="s">
        <v>1924</v>
      </c>
      <c r="E979">
        <v>11053152</v>
      </c>
      <c r="F979" t="s">
        <v>1924</v>
      </c>
      <c r="G979" t="s">
        <v>5672</v>
      </c>
      <c r="H979" t="s">
        <v>1164</v>
      </c>
      <c r="I979" t="s">
        <v>1614</v>
      </c>
      <c r="L979" t="s">
        <v>5673</v>
      </c>
      <c r="M979">
        <v>3</v>
      </c>
      <c r="N979" t="s">
        <v>5674</v>
      </c>
      <c r="O979" t="s">
        <v>1624</v>
      </c>
      <c r="P979" t="s">
        <v>5675</v>
      </c>
      <c r="Q979">
        <v>124.247426</v>
      </c>
      <c r="R979">
        <v>0.765784</v>
      </c>
      <c r="S979" t="s">
        <v>3652</v>
      </c>
      <c r="T979" t="s">
        <v>132</v>
      </c>
      <c r="U979" t="s">
        <v>132</v>
      </c>
      <c r="V979">
        <v>1</v>
      </c>
      <c r="W979" t="s">
        <v>1627</v>
      </c>
      <c r="Z979" t="s">
        <v>1628</v>
      </c>
      <c r="AA979" t="s">
        <v>1629</v>
      </c>
      <c r="AB979">
        <v>0</v>
      </c>
      <c r="AC979" t="s">
        <v>1630</v>
      </c>
      <c r="AD979">
        <v>6070904342</v>
      </c>
      <c r="AE979" t="s">
        <v>1619</v>
      </c>
    </row>
    <row r="980" spans="1:31">
      <c r="A980">
        <v>528903</v>
      </c>
      <c r="B980" t="s">
        <v>1610</v>
      </c>
      <c r="C980" t="s">
        <v>1611</v>
      </c>
      <c r="D980" t="s">
        <v>1924</v>
      </c>
      <c r="E980">
        <v>11053152</v>
      </c>
      <c r="F980" t="s">
        <v>1924</v>
      </c>
      <c r="G980" t="s">
        <v>5676</v>
      </c>
      <c r="H980" t="s">
        <v>1165</v>
      </c>
      <c r="I980" t="s">
        <v>1614</v>
      </c>
      <c r="L980" t="s">
        <v>5677</v>
      </c>
      <c r="M980">
        <v>2</v>
      </c>
      <c r="N980" t="s">
        <v>5678</v>
      </c>
      <c r="O980" t="s">
        <v>1624</v>
      </c>
      <c r="P980" t="s">
        <v>5679</v>
      </c>
      <c r="Q980">
        <v>124.309881</v>
      </c>
      <c r="R980">
        <v>0.74086</v>
      </c>
      <c r="S980" t="s">
        <v>5680</v>
      </c>
      <c r="T980" t="s">
        <v>410</v>
      </c>
      <c r="U980" t="s">
        <v>132</v>
      </c>
      <c r="V980">
        <v>1</v>
      </c>
      <c r="W980" t="s">
        <v>1627</v>
      </c>
      <c r="Z980" t="s">
        <v>1628</v>
      </c>
      <c r="AA980" t="s">
        <v>1629</v>
      </c>
      <c r="AB980">
        <v>0</v>
      </c>
      <c r="AC980" t="s">
        <v>1647</v>
      </c>
      <c r="AD980">
        <v>6070904391</v>
      </c>
      <c r="AE980" t="s">
        <v>1619</v>
      </c>
    </row>
    <row r="981" spans="1:31">
      <c r="A981">
        <v>528904</v>
      </c>
      <c r="B981" t="s">
        <v>1610</v>
      </c>
      <c r="C981" t="s">
        <v>1611</v>
      </c>
      <c r="D981" t="s">
        <v>1924</v>
      </c>
      <c r="E981">
        <v>11053152</v>
      </c>
      <c r="F981" t="s">
        <v>1924</v>
      </c>
      <c r="G981" t="s">
        <v>5681</v>
      </c>
      <c r="H981" t="s">
        <v>1166</v>
      </c>
      <c r="I981" t="s">
        <v>1614</v>
      </c>
      <c r="L981" t="s">
        <v>5682</v>
      </c>
      <c r="M981">
        <v>2</v>
      </c>
      <c r="N981" t="s">
        <v>5683</v>
      </c>
      <c r="O981" t="s">
        <v>1624</v>
      </c>
      <c r="P981" t="s">
        <v>5684</v>
      </c>
      <c r="Q981">
        <v>124.310969</v>
      </c>
      <c r="R981">
        <v>0.741729</v>
      </c>
      <c r="S981" t="s">
        <v>3304</v>
      </c>
      <c r="T981" t="s">
        <v>410</v>
      </c>
      <c r="U981" t="s">
        <v>132</v>
      </c>
      <c r="V981">
        <v>1</v>
      </c>
      <c r="W981" t="s">
        <v>1627</v>
      </c>
      <c r="Z981" t="s">
        <v>1628</v>
      </c>
      <c r="AA981" t="s">
        <v>1629</v>
      </c>
      <c r="AB981">
        <v>0</v>
      </c>
      <c r="AC981" t="s">
        <v>1647</v>
      </c>
      <c r="AD981">
        <v>6070904392</v>
      </c>
      <c r="AE981" t="s">
        <v>1619</v>
      </c>
    </row>
    <row r="982" spans="1:31">
      <c r="A982">
        <v>528905</v>
      </c>
      <c r="B982" t="s">
        <v>1610</v>
      </c>
      <c r="C982" t="s">
        <v>1611</v>
      </c>
      <c r="D982" t="s">
        <v>1924</v>
      </c>
      <c r="E982">
        <v>11053152</v>
      </c>
      <c r="F982" t="s">
        <v>1924</v>
      </c>
      <c r="G982" t="s">
        <v>5685</v>
      </c>
      <c r="H982" t="s">
        <v>1167</v>
      </c>
      <c r="I982" t="s">
        <v>1614</v>
      </c>
      <c r="L982" t="s">
        <v>5686</v>
      </c>
      <c r="M982">
        <v>2</v>
      </c>
      <c r="N982" t="s">
        <v>5687</v>
      </c>
      <c r="O982" t="s">
        <v>1624</v>
      </c>
      <c r="P982" t="s">
        <v>5688</v>
      </c>
      <c r="Q982">
        <v>124.309143</v>
      </c>
      <c r="R982">
        <v>0.740382</v>
      </c>
      <c r="S982" t="s">
        <v>5689</v>
      </c>
      <c r="T982" t="s">
        <v>410</v>
      </c>
      <c r="U982" t="s">
        <v>132</v>
      </c>
      <c r="V982">
        <v>1</v>
      </c>
      <c r="W982" t="s">
        <v>1627</v>
      </c>
      <c r="Z982" t="s">
        <v>1628</v>
      </c>
      <c r="AA982" t="s">
        <v>1629</v>
      </c>
      <c r="AB982">
        <v>0</v>
      </c>
      <c r="AC982" t="s">
        <v>1647</v>
      </c>
      <c r="AD982">
        <v>6070904420</v>
      </c>
      <c r="AE982" t="s">
        <v>1619</v>
      </c>
    </row>
    <row r="983" spans="1:31">
      <c r="A983">
        <v>528906</v>
      </c>
      <c r="B983" t="s">
        <v>1610</v>
      </c>
      <c r="C983" t="s">
        <v>1611</v>
      </c>
      <c r="D983" t="s">
        <v>1924</v>
      </c>
      <c r="E983">
        <v>11053152</v>
      </c>
      <c r="F983" t="s">
        <v>1924</v>
      </c>
      <c r="G983" t="s">
        <v>5690</v>
      </c>
      <c r="H983" t="s">
        <v>1168</v>
      </c>
      <c r="I983" t="s">
        <v>1614</v>
      </c>
      <c r="L983" t="s">
        <v>5691</v>
      </c>
      <c r="M983">
        <v>2</v>
      </c>
      <c r="N983" t="s">
        <v>5692</v>
      </c>
      <c r="O983" t="s">
        <v>1624</v>
      </c>
      <c r="P983" t="s">
        <v>5693</v>
      </c>
      <c r="Q983">
        <v>124.309907</v>
      </c>
      <c r="R983">
        <v>0.739511</v>
      </c>
      <c r="S983" t="s">
        <v>3358</v>
      </c>
      <c r="T983" t="s">
        <v>410</v>
      </c>
      <c r="U983" t="s">
        <v>132</v>
      </c>
      <c r="V983">
        <v>1</v>
      </c>
      <c r="W983" t="s">
        <v>1627</v>
      </c>
      <c r="Z983" t="s">
        <v>1628</v>
      </c>
      <c r="AA983" t="s">
        <v>1629</v>
      </c>
      <c r="AB983">
        <v>0</v>
      </c>
      <c r="AC983" t="s">
        <v>1647</v>
      </c>
      <c r="AD983">
        <v>6070904421</v>
      </c>
      <c r="AE983" t="s">
        <v>1619</v>
      </c>
    </row>
    <row r="984" spans="1:31">
      <c r="A984">
        <v>528907</v>
      </c>
      <c r="B984" t="s">
        <v>1610</v>
      </c>
      <c r="C984" t="s">
        <v>1611</v>
      </c>
      <c r="D984" t="s">
        <v>1924</v>
      </c>
      <c r="E984">
        <v>11053154</v>
      </c>
      <c r="F984" t="s">
        <v>1924</v>
      </c>
      <c r="G984" t="s">
        <v>5694</v>
      </c>
      <c r="H984" t="s">
        <v>1169</v>
      </c>
      <c r="I984" t="s">
        <v>1614</v>
      </c>
      <c r="L984" t="s">
        <v>5695</v>
      </c>
      <c r="M984">
        <v>2</v>
      </c>
      <c r="N984" t="s">
        <v>5696</v>
      </c>
      <c r="O984" t="s">
        <v>1624</v>
      </c>
      <c r="P984" t="s">
        <v>5697</v>
      </c>
      <c r="Q984">
        <v>124.315288</v>
      </c>
      <c r="R984">
        <v>0.741032</v>
      </c>
      <c r="S984" t="s">
        <v>3368</v>
      </c>
      <c r="T984" t="s">
        <v>448</v>
      </c>
      <c r="U984" t="s">
        <v>132</v>
      </c>
      <c r="V984">
        <v>1</v>
      </c>
      <c r="W984" t="s">
        <v>1627</v>
      </c>
      <c r="Z984" t="s">
        <v>1628</v>
      </c>
      <c r="AA984" t="s">
        <v>1629</v>
      </c>
      <c r="AB984">
        <v>0</v>
      </c>
      <c r="AC984" t="s">
        <v>1647</v>
      </c>
      <c r="AD984">
        <v>6070904429</v>
      </c>
      <c r="AE984" t="s">
        <v>1619</v>
      </c>
    </row>
    <row r="985" spans="1:31">
      <c r="A985">
        <v>528908</v>
      </c>
      <c r="B985" t="s">
        <v>1610</v>
      </c>
      <c r="C985" t="s">
        <v>1611</v>
      </c>
      <c r="D985" t="s">
        <v>1924</v>
      </c>
      <c r="E985">
        <v>11053154</v>
      </c>
      <c r="F985" t="s">
        <v>1924</v>
      </c>
      <c r="G985" t="s">
        <v>5698</v>
      </c>
      <c r="H985" t="s">
        <v>1170</v>
      </c>
      <c r="I985" t="s">
        <v>1614</v>
      </c>
      <c r="L985" t="s">
        <v>5699</v>
      </c>
      <c r="M985">
        <v>2</v>
      </c>
      <c r="N985" t="s">
        <v>5700</v>
      </c>
      <c r="O985" t="s">
        <v>1624</v>
      </c>
      <c r="P985" t="s">
        <v>5701</v>
      </c>
      <c r="Q985">
        <v>124.316918</v>
      </c>
      <c r="R985">
        <v>0.74001</v>
      </c>
      <c r="S985" t="s">
        <v>4971</v>
      </c>
      <c r="T985" t="s">
        <v>448</v>
      </c>
      <c r="U985" t="s">
        <v>132</v>
      </c>
      <c r="V985">
        <v>1</v>
      </c>
      <c r="W985" t="s">
        <v>1627</v>
      </c>
      <c r="Z985" t="s">
        <v>1628</v>
      </c>
      <c r="AA985" t="s">
        <v>1629</v>
      </c>
      <c r="AB985">
        <v>0</v>
      </c>
      <c r="AC985" t="s">
        <v>1647</v>
      </c>
      <c r="AD985">
        <v>6070904432</v>
      </c>
      <c r="AE985" t="s">
        <v>1619</v>
      </c>
    </row>
    <row r="986" spans="1:31">
      <c r="A986">
        <v>528909</v>
      </c>
      <c r="B986" t="s">
        <v>1610</v>
      </c>
      <c r="C986" t="s">
        <v>1611</v>
      </c>
      <c r="D986" t="s">
        <v>2066</v>
      </c>
      <c r="E986">
        <v>11053174</v>
      </c>
      <c r="F986" t="s">
        <v>2066</v>
      </c>
      <c r="G986" t="s">
        <v>5702</v>
      </c>
      <c r="H986" t="s">
        <v>1171</v>
      </c>
      <c r="I986" t="s">
        <v>1614</v>
      </c>
      <c r="L986" t="s">
        <v>5703</v>
      </c>
      <c r="M986">
        <v>3</v>
      </c>
      <c r="N986" t="s">
        <v>5704</v>
      </c>
      <c r="O986" t="s">
        <v>1624</v>
      </c>
      <c r="P986" t="s">
        <v>5705</v>
      </c>
      <c r="Q986">
        <v>124.044472</v>
      </c>
      <c r="R986">
        <v>0.572822</v>
      </c>
      <c r="S986" t="s">
        <v>2262</v>
      </c>
      <c r="T986" t="s">
        <v>131</v>
      </c>
      <c r="U986" t="s">
        <v>131</v>
      </c>
      <c r="V986">
        <v>1</v>
      </c>
      <c r="W986" t="s">
        <v>1627</v>
      </c>
      <c r="Z986" t="s">
        <v>1628</v>
      </c>
      <c r="AA986" t="s">
        <v>1629</v>
      </c>
      <c r="AB986">
        <v>0</v>
      </c>
      <c r="AC986" t="s">
        <v>1630</v>
      </c>
      <c r="AD986">
        <v>6070819821</v>
      </c>
      <c r="AE986" t="s">
        <v>1619</v>
      </c>
    </row>
    <row r="987" spans="1:31">
      <c r="A987">
        <v>528910</v>
      </c>
      <c r="B987" t="s">
        <v>1610</v>
      </c>
      <c r="C987" t="s">
        <v>1611</v>
      </c>
      <c r="D987" t="s">
        <v>2066</v>
      </c>
      <c r="E987">
        <v>11053174</v>
      </c>
      <c r="F987" t="s">
        <v>2066</v>
      </c>
      <c r="G987" t="s">
        <v>5706</v>
      </c>
      <c r="H987" t="s">
        <v>1172</v>
      </c>
      <c r="I987" t="s">
        <v>1614</v>
      </c>
      <c r="L987" t="s">
        <v>5707</v>
      </c>
      <c r="M987">
        <v>3</v>
      </c>
      <c r="N987" t="s">
        <v>5708</v>
      </c>
      <c r="O987" t="s">
        <v>1624</v>
      </c>
      <c r="P987" t="s">
        <v>5709</v>
      </c>
      <c r="Q987">
        <v>124.025248</v>
      </c>
      <c r="R987">
        <v>0.562352</v>
      </c>
      <c r="S987" t="s">
        <v>2262</v>
      </c>
      <c r="T987" t="s">
        <v>131</v>
      </c>
      <c r="U987" t="s">
        <v>131</v>
      </c>
      <c r="V987">
        <v>1</v>
      </c>
      <c r="W987" t="s">
        <v>1627</v>
      </c>
      <c r="Z987" t="s">
        <v>1628</v>
      </c>
      <c r="AA987" t="s">
        <v>1629</v>
      </c>
      <c r="AB987">
        <v>0</v>
      </c>
      <c r="AC987" t="s">
        <v>1630</v>
      </c>
      <c r="AD987">
        <v>6070819826</v>
      </c>
      <c r="AE987" t="s">
        <v>1619</v>
      </c>
    </row>
    <row r="988" spans="1:31">
      <c r="A988">
        <v>528911</v>
      </c>
      <c r="B988" t="s">
        <v>1610</v>
      </c>
      <c r="C988" t="s">
        <v>1611</v>
      </c>
      <c r="D988" t="s">
        <v>2066</v>
      </c>
      <c r="E988">
        <v>11053174</v>
      </c>
      <c r="F988" t="s">
        <v>2066</v>
      </c>
      <c r="G988" t="s">
        <v>5710</v>
      </c>
      <c r="H988" t="s">
        <v>1173</v>
      </c>
      <c r="I988" t="s">
        <v>1614</v>
      </c>
      <c r="L988" t="s">
        <v>5711</v>
      </c>
      <c r="M988">
        <v>3</v>
      </c>
      <c r="N988" t="s">
        <v>5712</v>
      </c>
      <c r="O988" t="s">
        <v>1624</v>
      </c>
      <c r="P988" t="s">
        <v>5713</v>
      </c>
      <c r="Q988">
        <v>124.024766</v>
      </c>
      <c r="R988">
        <v>0.559073</v>
      </c>
      <c r="S988" t="s">
        <v>2262</v>
      </c>
      <c r="T988" t="s">
        <v>131</v>
      </c>
      <c r="U988" t="s">
        <v>131</v>
      </c>
      <c r="V988">
        <v>1</v>
      </c>
      <c r="W988" t="s">
        <v>1627</v>
      </c>
      <c r="Z988" t="s">
        <v>1628</v>
      </c>
      <c r="AA988" t="s">
        <v>1629</v>
      </c>
      <c r="AB988">
        <v>0</v>
      </c>
      <c r="AC988" t="s">
        <v>1630</v>
      </c>
      <c r="AD988">
        <v>6070819828</v>
      </c>
      <c r="AE988" t="s">
        <v>1619</v>
      </c>
    </row>
    <row r="989" spans="1:31">
      <c r="A989">
        <v>528912</v>
      </c>
      <c r="B989" t="s">
        <v>1610</v>
      </c>
      <c r="C989" t="s">
        <v>1611</v>
      </c>
      <c r="D989" t="s">
        <v>2066</v>
      </c>
      <c r="E989">
        <v>11053174</v>
      </c>
      <c r="F989" t="s">
        <v>2066</v>
      </c>
      <c r="G989" t="s">
        <v>5714</v>
      </c>
      <c r="H989" t="s">
        <v>1174</v>
      </c>
      <c r="I989" t="s">
        <v>1614</v>
      </c>
      <c r="L989" t="s">
        <v>5715</v>
      </c>
      <c r="M989">
        <v>3</v>
      </c>
      <c r="N989" t="s">
        <v>5716</v>
      </c>
      <c r="O989" t="s">
        <v>1624</v>
      </c>
      <c r="P989" t="s">
        <v>5717</v>
      </c>
      <c r="Q989">
        <v>124.024068</v>
      </c>
      <c r="R989">
        <v>0.554155</v>
      </c>
      <c r="S989" t="s">
        <v>2262</v>
      </c>
      <c r="T989" t="s">
        <v>131</v>
      </c>
      <c r="U989" t="s">
        <v>131</v>
      </c>
      <c r="V989">
        <v>1</v>
      </c>
      <c r="W989" t="s">
        <v>1627</v>
      </c>
      <c r="Z989" t="s">
        <v>1628</v>
      </c>
      <c r="AA989" t="s">
        <v>1629</v>
      </c>
      <c r="AB989">
        <v>0</v>
      </c>
      <c r="AC989" t="s">
        <v>1630</v>
      </c>
      <c r="AD989">
        <v>6070819831</v>
      </c>
      <c r="AE989" t="s">
        <v>1619</v>
      </c>
    </row>
    <row r="990" spans="1:31">
      <c r="A990">
        <v>528913</v>
      </c>
      <c r="B990" t="s">
        <v>1610</v>
      </c>
      <c r="C990" t="s">
        <v>1611</v>
      </c>
      <c r="D990" t="s">
        <v>2066</v>
      </c>
      <c r="E990">
        <v>11053174</v>
      </c>
      <c r="F990" t="s">
        <v>2066</v>
      </c>
      <c r="G990" t="s">
        <v>5718</v>
      </c>
      <c r="H990" t="s">
        <v>1175</v>
      </c>
      <c r="I990" t="s">
        <v>1614</v>
      </c>
      <c r="L990" t="s">
        <v>5719</v>
      </c>
      <c r="M990">
        <v>3</v>
      </c>
      <c r="N990" t="s">
        <v>5720</v>
      </c>
      <c r="O990" t="s">
        <v>1624</v>
      </c>
      <c r="P990" t="s">
        <v>5721</v>
      </c>
      <c r="Q990">
        <v>123.98767</v>
      </c>
      <c r="R990">
        <v>0.56768</v>
      </c>
      <c r="S990" t="s">
        <v>2262</v>
      </c>
      <c r="T990" t="s">
        <v>131</v>
      </c>
      <c r="U990" t="s">
        <v>131</v>
      </c>
      <c r="V990">
        <v>1</v>
      </c>
      <c r="W990" t="s">
        <v>1627</v>
      </c>
      <c r="Z990" t="s">
        <v>1628</v>
      </c>
      <c r="AA990" t="s">
        <v>1629</v>
      </c>
      <c r="AB990">
        <v>0</v>
      </c>
      <c r="AC990" t="s">
        <v>1647</v>
      </c>
      <c r="AD990">
        <v>6070819836</v>
      </c>
      <c r="AE990" t="s">
        <v>1619</v>
      </c>
    </row>
    <row r="991" spans="1:31">
      <c r="A991">
        <v>528914</v>
      </c>
      <c r="B991" t="s">
        <v>1610</v>
      </c>
      <c r="C991" t="s">
        <v>1611</v>
      </c>
      <c r="D991" t="s">
        <v>2066</v>
      </c>
      <c r="E991">
        <v>11053174</v>
      </c>
      <c r="F991" t="s">
        <v>2066</v>
      </c>
      <c r="G991" t="s">
        <v>5722</v>
      </c>
      <c r="H991" t="s">
        <v>1176</v>
      </c>
      <c r="I991" t="s">
        <v>1720</v>
      </c>
      <c r="L991" t="s">
        <v>5723</v>
      </c>
      <c r="M991">
        <v>3</v>
      </c>
      <c r="N991" t="s">
        <v>5724</v>
      </c>
      <c r="O991" t="s">
        <v>1617</v>
      </c>
      <c r="P991" t="s">
        <v>5725</v>
      </c>
      <c r="Q991">
        <v>123.98955</v>
      </c>
      <c r="R991">
        <v>0.56827</v>
      </c>
      <c r="S991" t="s">
        <v>2262</v>
      </c>
      <c r="T991" t="s">
        <v>131</v>
      </c>
      <c r="U991" t="s">
        <v>131</v>
      </c>
      <c r="V991">
        <v>1</v>
      </c>
      <c r="W991" t="s">
        <v>1627</v>
      </c>
      <c r="Z991" t="s">
        <v>1628</v>
      </c>
      <c r="AA991" t="s">
        <v>1629</v>
      </c>
      <c r="AB991">
        <v>0</v>
      </c>
      <c r="AC991" t="s">
        <v>1630</v>
      </c>
      <c r="AD991">
        <v>6554943189</v>
      </c>
      <c r="AE991" t="s">
        <v>1619</v>
      </c>
    </row>
    <row r="992" spans="1:31">
      <c r="A992">
        <v>528915</v>
      </c>
      <c r="B992" t="s">
        <v>1610</v>
      </c>
      <c r="C992" t="s">
        <v>1611</v>
      </c>
      <c r="D992" t="s">
        <v>2066</v>
      </c>
      <c r="E992">
        <v>11053174</v>
      </c>
      <c r="F992" t="s">
        <v>2066</v>
      </c>
      <c r="G992" t="s">
        <v>5726</v>
      </c>
      <c r="H992" t="s">
        <v>1177</v>
      </c>
      <c r="I992" t="s">
        <v>1614</v>
      </c>
      <c r="L992" t="s">
        <v>5727</v>
      </c>
      <c r="M992">
        <v>3</v>
      </c>
      <c r="N992" t="s">
        <v>5728</v>
      </c>
      <c r="O992" t="s">
        <v>1624</v>
      </c>
      <c r="P992" t="s">
        <v>5729</v>
      </c>
      <c r="Q992">
        <v>124.12247</v>
      </c>
      <c r="R992">
        <v>0.60015</v>
      </c>
      <c r="S992" t="s">
        <v>2262</v>
      </c>
      <c r="T992" t="s">
        <v>131</v>
      </c>
      <c r="U992" t="s">
        <v>131</v>
      </c>
      <c r="V992">
        <v>1</v>
      </c>
      <c r="W992" t="s">
        <v>1627</v>
      </c>
      <c r="Z992" t="s">
        <v>1628</v>
      </c>
      <c r="AA992" t="s">
        <v>1629</v>
      </c>
      <c r="AB992">
        <v>0</v>
      </c>
      <c r="AC992" t="s">
        <v>1630</v>
      </c>
      <c r="AD992">
        <v>6070819870</v>
      </c>
      <c r="AE992" t="s">
        <v>1619</v>
      </c>
    </row>
    <row r="993" spans="1:31">
      <c r="A993">
        <v>528916</v>
      </c>
      <c r="B993" t="s">
        <v>1610</v>
      </c>
      <c r="C993" t="s">
        <v>1611</v>
      </c>
      <c r="D993" t="s">
        <v>2066</v>
      </c>
      <c r="E993">
        <v>11053174</v>
      </c>
      <c r="F993" t="s">
        <v>2066</v>
      </c>
      <c r="G993" t="s">
        <v>5730</v>
      </c>
      <c r="H993" t="s">
        <v>1178</v>
      </c>
      <c r="I993" t="s">
        <v>1614</v>
      </c>
      <c r="L993" t="s">
        <v>5731</v>
      </c>
      <c r="M993">
        <v>3</v>
      </c>
      <c r="N993" t="s">
        <v>5732</v>
      </c>
      <c r="O993" t="s">
        <v>1624</v>
      </c>
      <c r="P993" t="s">
        <v>5733</v>
      </c>
      <c r="Q993">
        <v>124.082015</v>
      </c>
      <c r="R993">
        <v>0.609322</v>
      </c>
      <c r="S993" t="s">
        <v>2262</v>
      </c>
      <c r="T993" t="s">
        <v>131</v>
      </c>
      <c r="U993" t="s">
        <v>131</v>
      </c>
      <c r="V993">
        <v>1</v>
      </c>
      <c r="W993" t="s">
        <v>1627</v>
      </c>
      <c r="Z993" t="s">
        <v>1628</v>
      </c>
      <c r="AA993" t="s">
        <v>1629</v>
      </c>
      <c r="AB993">
        <v>0</v>
      </c>
      <c r="AC993" t="s">
        <v>1630</v>
      </c>
      <c r="AD993">
        <v>6070819872</v>
      </c>
      <c r="AE993" t="s">
        <v>1619</v>
      </c>
    </row>
    <row r="994" spans="1:31">
      <c r="A994">
        <v>528918</v>
      </c>
      <c r="B994" t="s">
        <v>1610</v>
      </c>
      <c r="C994" t="s">
        <v>1611</v>
      </c>
      <c r="D994" t="s">
        <v>2066</v>
      </c>
      <c r="E994">
        <v>11053174</v>
      </c>
      <c r="F994" t="s">
        <v>2066</v>
      </c>
      <c r="G994" t="s">
        <v>5734</v>
      </c>
      <c r="H994" t="s">
        <v>1179</v>
      </c>
      <c r="I994" t="s">
        <v>1720</v>
      </c>
      <c r="L994" t="s">
        <v>5735</v>
      </c>
      <c r="M994">
        <v>3</v>
      </c>
      <c r="N994" t="s">
        <v>5736</v>
      </c>
      <c r="O994" t="s">
        <v>1617</v>
      </c>
      <c r="P994" t="s">
        <v>5737</v>
      </c>
      <c r="Q994">
        <v>124.200438</v>
      </c>
      <c r="R994">
        <v>0.649846</v>
      </c>
      <c r="S994" t="s">
        <v>2262</v>
      </c>
      <c r="T994" t="s">
        <v>131</v>
      </c>
      <c r="U994" t="s">
        <v>131</v>
      </c>
      <c r="V994">
        <v>1</v>
      </c>
      <c r="W994" t="s">
        <v>1627</v>
      </c>
      <c r="Z994" t="s">
        <v>1628</v>
      </c>
      <c r="AA994" t="s">
        <v>1629</v>
      </c>
      <c r="AB994">
        <v>0</v>
      </c>
      <c r="AC994" t="s">
        <v>1630</v>
      </c>
      <c r="AD994">
        <v>6080339848</v>
      </c>
      <c r="AE994" t="s">
        <v>1619</v>
      </c>
    </row>
    <row r="995" spans="1:31">
      <c r="A995">
        <v>528919</v>
      </c>
      <c r="B995" t="s">
        <v>1610</v>
      </c>
      <c r="C995" t="s">
        <v>1611</v>
      </c>
      <c r="D995" t="s">
        <v>2066</v>
      </c>
      <c r="E995">
        <v>11053174</v>
      </c>
      <c r="F995" t="s">
        <v>2066</v>
      </c>
      <c r="G995" t="s">
        <v>5738</v>
      </c>
      <c r="H995" t="s">
        <v>1180</v>
      </c>
      <c r="I995" t="s">
        <v>1614</v>
      </c>
      <c r="L995" t="s">
        <v>5739</v>
      </c>
      <c r="M995">
        <v>3</v>
      </c>
      <c r="N995" t="s">
        <v>5740</v>
      </c>
      <c r="O995" t="s">
        <v>1624</v>
      </c>
      <c r="P995" t="s">
        <v>5741</v>
      </c>
      <c r="Q995">
        <v>124.192215</v>
      </c>
      <c r="R995">
        <v>0.653724</v>
      </c>
      <c r="S995" t="s">
        <v>2262</v>
      </c>
      <c r="T995" t="s">
        <v>131</v>
      </c>
      <c r="U995" t="s">
        <v>131</v>
      </c>
      <c r="V995">
        <v>1</v>
      </c>
      <c r="W995" t="s">
        <v>1627</v>
      </c>
      <c r="Z995" t="s">
        <v>1628</v>
      </c>
      <c r="AA995" t="s">
        <v>1629</v>
      </c>
      <c r="AB995">
        <v>0</v>
      </c>
      <c r="AC995" t="s">
        <v>1630</v>
      </c>
      <c r="AD995">
        <v>6070819888</v>
      </c>
      <c r="AE995" t="s">
        <v>1619</v>
      </c>
    </row>
    <row r="996" spans="1:31">
      <c r="A996">
        <v>528920</v>
      </c>
      <c r="B996" t="s">
        <v>1610</v>
      </c>
      <c r="C996" t="s">
        <v>1611</v>
      </c>
      <c r="D996" t="s">
        <v>2066</v>
      </c>
      <c r="E996">
        <v>11053174</v>
      </c>
      <c r="F996" t="s">
        <v>2066</v>
      </c>
      <c r="G996" t="s">
        <v>5742</v>
      </c>
      <c r="H996" t="s">
        <v>1181</v>
      </c>
      <c r="I996" t="s">
        <v>1614</v>
      </c>
      <c r="L996" t="s">
        <v>5743</v>
      </c>
      <c r="M996">
        <v>3</v>
      </c>
      <c r="N996" t="s">
        <v>5744</v>
      </c>
      <c r="O996" t="s">
        <v>1624</v>
      </c>
      <c r="P996" t="s">
        <v>5745</v>
      </c>
      <c r="Q996">
        <v>124.05278</v>
      </c>
      <c r="R996">
        <v>0.55191</v>
      </c>
      <c r="S996" t="s">
        <v>2262</v>
      </c>
      <c r="T996" t="s">
        <v>131</v>
      </c>
      <c r="U996" t="s">
        <v>131</v>
      </c>
      <c r="V996">
        <v>1</v>
      </c>
      <c r="W996" t="s">
        <v>1627</v>
      </c>
      <c r="Z996" t="s">
        <v>1628</v>
      </c>
      <c r="AA996" t="s">
        <v>1629</v>
      </c>
      <c r="AB996">
        <v>0</v>
      </c>
      <c r="AC996" t="s">
        <v>1630</v>
      </c>
      <c r="AD996">
        <v>6070819941</v>
      </c>
      <c r="AE996" t="s">
        <v>1619</v>
      </c>
    </row>
    <row r="997" spans="1:31">
      <c r="A997">
        <v>528921</v>
      </c>
      <c r="B997" t="s">
        <v>1610</v>
      </c>
      <c r="C997" t="s">
        <v>1611</v>
      </c>
      <c r="D997" t="s">
        <v>2066</v>
      </c>
      <c r="E997">
        <v>11053174</v>
      </c>
      <c r="F997" t="s">
        <v>2066</v>
      </c>
      <c r="G997" t="s">
        <v>5746</v>
      </c>
      <c r="H997" t="s">
        <v>1182</v>
      </c>
      <c r="I997" t="s">
        <v>1614</v>
      </c>
      <c r="L997" t="s">
        <v>5747</v>
      </c>
      <c r="M997">
        <v>3</v>
      </c>
      <c r="N997" t="s">
        <v>5748</v>
      </c>
      <c r="O997" t="s">
        <v>1624</v>
      </c>
      <c r="P997" t="s">
        <v>5749</v>
      </c>
      <c r="Q997">
        <v>124.02249</v>
      </c>
      <c r="R997">
        <v>0.54491</v>
      </c>
      <c r="S997" t="s">
        <v>2262</v>
      </c>
      <c r="T997" t="s">
        <v>131</v>
      </c>
      <c r="U997" t="s">
        <v>131</v>
      </c>
      <c r="V997">
        <v>1</v>
      </c>
      <c r="W997" t="s">
        <v>1627</v>
      </c>
      <c r="Z997" t="s">
        <v>1628</v>
      </c>
      <c r="AA997" t="s">
        <v>1629</v>
      </c>
      <c r="AB997">
        <v>0</v>
      </c>
      <c r="AC997" t="s">
        <v>1630</v>
      </c>
      <c r="AD997">
        <v>6070819944</v>
      </c>
      <c r="AE997" t="s">
        <v>1619</v>
      </c>
    </row>
    <row r="998" spans="1:31">
      <c r="A998">
        <v>528926</v>
      </c>
      <c r="B998" t="s">
        <v>1610</v>
      </c>
      <c r="C998" t="s">
        <v>1611</v>
      </c>
      <c r="D998" t="s">
        <v>2052</v>
      </c>
      <c r="E998">
        <v>11053132</v>
      </c>
      <c r="F998" t="s">
        <v>2052</v>
      </c>
      <c r="G998" t="s">
        <v>5750</v>
      </c>
      <c r="H998" t="s">
        <v>1183</v>
      </c>
      <c r="I998" t="s">
        <v>1614</v>
      </c>
      <c r="L998" t="s">
        <v>5751</v>
      </c>
      <c r="M998">
        <v>3</v>
      </c>
      <c r="N998" t="s">
        <v>5752</v>
      </c>
      <c r="O998" t="s">
        <v>1624</v>
      </c>
      <c r="P998" t="s">
        <v>5753</v>
      </c>
      <c r="Q998">
        <v>124.0189</v>
      </c>
      <c r="R998">
        <v>0.88024</v>
      </c>
      <c r="S998" t="s">
        <v>2262</v>
      </c>
      <c r="T998" t="s">
        <v>324</v>
      </c>
      <c r="U998" t="s">
        <v>101</v>
      </c>
      <c r="V998">
        <v>1</v>
      </c>
      <c r="W998" t="s">
        <v>1627</v>
      </c>
      <c r="Z998" t="s">
        <v>1628</v>
      </c>
      <c r="AA998" t="s">
        <v>1629</v>
      </c>
      <c r="AB998">
        <v>0</v>
      </c>
      <c r="AC998" t="s">
        <v>1647</v>
      </c>
      <c r="AD998">
        <v>6070824349</v>
      </c>
      <c r="AE998" t="s">
        <v>1619</v>
      </c>
    </row>
    <row r="999" spans="1:31">
      <c r="A999">
        <v>528927</v>
      </c>
      <c r="B999" t="s">
        <v>1610</v>
      </c>
      <c r="C999" t="s">
        <v>1611</v>
      </c>
      <c r="D999" t="s">
        <v>2052</v>
      </c>
      <c r="E999">
        <v>11053132</v>
      </c>
      <c r="F999" t="s">
        <v>2052</v>
      </c>
      <c r="G999" t="s">
        <v>5754</v>
      </c>
      <c r="H999" t="s">
        <v>1184</v>
      </c>
      <c r="I999" t="s">
        <v>1614</v>
      </c>
      <c r="L999" t="s">
        <v>5755</v>
      </c>
      <c r="M999">
        <v>3</v>
      </c>
      <c r="N999" t="s">
        <v>5756</v>
      </c>
      <c r="O999" t="s">
        <v>1624</v>
      </c>
      <c r="P999" t="s">
        <v>5757</v>
      </c>
      <c r="Q999">
        <v>124.03288</v>
      </c>
      <c r="R999">
        <v>0.86397</v>
      </c>
      <c r="S999" t="s">
        <v>2262</v>
      </c>
      <c r="T999" t="s">
        <v>324</v>
      </c>
      <c r="U999" t="s">
        <v>101</v>
      </c>
      <c r="V999">
        <v>1</v>
      </c>
      <c r="W999" t="s">
        <v>1627</v>
      </c>
      <c r="Z999" t="s">
        <v>1628</v>
      </c>
      <c r="AA999" t="s">
        <v>1629</v>
      </c>
      <c r="AB999">
        <v>0</v>
      </c>
      <c r="AC999" t="s">
        <v>1630</v>
      </c>
      <c r="AD999">
        <v>6070824355</v>
      </c>
      <c r="AE999" t="s">
        <v>1619</v>
      </c>
    </row>
    <row r="1000" spans="1:31">
      <c r="A1000">
        <v>528928</v>
      </c>
      <c r="B1000" t="s">
        <v>1610</v>
      </c>
      <c r="C1000" t="s">
        <v>1611</v>
      </c>
      <c r="D1000" t="s">
        <v>2052</v>
      </c>
      <c r="E1000">
        <v>11053132</v>
      </c>
      <c r="F1000" t="s">
        <v>2052</v>
      </c>
      <c r="G1000" t="s">
        <v>5758</v>
      </c>
      <c r="H1000" t="s">
        <v>1185</v>
      </c>
      <c r="I1000" t="s">
        <v>1614</v>
      </c>
      <c r="L1000" t="s">
        <v>5759</v>
      </c>
      <c r="M1000">
        <v>3</v>
      </c>
      <c r="N1000" t="s">
        <v>5760</v>
      </c>
      <c r="O1000" t="s">
        <v>1624</v>
      </c>
      <c r="P1000" t="s">
        <v>5761</v>
      </c>
      <c r="Q1000">
        <v>124.03158</v>
      </c>
      <c r="R1000">
        <v>0.8613</v>
      </c>
      <c r="S1000" t="s">
        <v>2262</v>
      </c>
      <c r="T1000" t="s">
        <v>324</v>
      </c>
      <c r="U1000" t="s">
        <v>101</v>
      </c>
      <c r="V1000">
        <v>1</v>
      </c>
      <c r="W1000" t="s">
        <v>1627</v>
      </c>
      <c r="Z1000" t="s">
        <v>1628</v>
      </c>
      <c r="AA1000" t="s">
        <v>1629</v>
      </c>
      <c r="AB1000">
        <v>0</v>
      </c>
      <c r="AC1000" t="s">
        <v>1630</v>
      </c>
      <c r="AD1000">
        <v>6070824357</v>
      </c>
      <c r="AE1000" t="s">
        <v>1619</v>
      </c>
    </row>
    <row r="1001" spans="1:31">
      <c r="A1001">
        <v>528929</v>
      </c>
      <c r="B1001" t="s">
        <v>1610</v>
      </c>
      <c r="C1001" t="s">
        <v>1611</v>
      </c>
      <c r="D1001" t="s">
        <v>2052</v>
      </c>
      <c r="E1001">
        <v>11053134</v>
      </c>
      <c r="F1001" t="s">
        <v>2052</v>
      </c>
      <c r="G1001" t="s">
        <v>5762</v>
      </c>
      <c r="H1001" t="s">
        <v>1186</v>
      </c>
      <c r="I1001" t="s">
        <v>1614</v>
      </c>
      <c r="L1001" t="s">
        <v>5763</v>
      </c>
      <c r="M1001">
        <v>3</v>
      </c>
      <c r="N1001" t="s">
        <v>5764</v>
      </c>
      <c r="O1001" t="s">
        <v>1624</v>
      </c>
      <c r="P1001" t="s">
        <v>5765</v>
      </c>
      <c r="Q1001">
        <v>124.00002</v>
      </c>
      <c r="R1001">
        <v>0.84811</v>
      </c>
      <c r="S1001" t="s">
        <v>2262</v>
      </c>
      <c r="T1001" t="s">
        <v>324</v>
      </c>
      <c r="U1001" t="s">
        <v>101</v>
      </c>
      <c r="V1001">
        <v>1</v>
      </c>
      <c r="W1001" t="s">
        <v>1627</v>
      </c>
      <c r="Z1001" t="s">
        <v>1628</v>
      </c>
      <c r="AA1001" t="s">
        <v>1629</v>
      </c>
      <c r="AB1001">
        <v>0</v>
      </c>
      <c r="AC1001" t="s">
        <v>1647</v>
      </c>
      <c r="AD1001">
        <v>6070824377</v>
      </c>
      <c r="AE1001" t="s">
        <v>1619</v>
      </c>
    </row>
    <row r="1002" spans="1:31">
      <c r="A1002">
        <v>528930</v>
      </c>
      <c r="B1002" t="s">
        <v>1610</v>
      </c>
      <c r="C1002" t="s">
        <v>1611</v>
      </c>
      <c r="D1002" t="s">
        <v>1924</v>
      </c>
      <c r="E1002">
        <v>11053174</v>
      </c>
      <c r="F1002" t="s">
        <v>1924</v>
      </c>
      <c r="G1002" t="s">
        <v>5766</v>
      </c>
      <c r="H1002" t="s">
        <v>1187</v>
      </c>
      <c r="I1002" t="s">
        <v>1614</v>
      </c>
      <c r="L1002" t="s">
        <v>5767</v>
      </c>
      <c r="M1002">
        <v>3</v>
      </c>
      <c r="N1002" t="s">
        <v>5768</v>
      </c>
      <c r="O1002" t="s">
        <v>1624</v>
      </c>
      <c r="P1002" t="s">
        <v>5769</v>
      </c>
      <c r="Q1002">
        <v>124.277776</v>
      </c>
      <c r="R1002">
        <v>0.703825</v>
      </c>
      <c r="S1002" t="s">
        <v>5028</v>
      </c>
      <c r="T1002" t="s">
        <v>131</v>
      </c>
      <c r="U1002" t="s">
        <v>132</v>
      </c>
      <c r="V1002">
        <v>1</v>
      </c>
      <c r="W1002" t="s">
        <v>1627</v>
      </c>
      <c r="Z1002" t="s">
        <v>1628</v>
      </c>
      <c r="AA1002" t="s">
        <v>1629</v>
      </c>
      <c r="AB1002">
        <v>0</v>
      </c>
      <c r="AC1002" t="s">
        <v>1630</v>
      </c>
      <c r="AD1002">
        <v>6070904116</v>
      </c>
      <c r="AE1002" t="s">
        <v>1619</v>
      </c>
    </row>
    <row r="1003" spans="1:31">
      <c r="A1003">
        <v>528931</v>
      </c>
      <c r="B1003" t="s">
        <v>1610</v>
      </c>
      <c r="C1003" t="s">
        <v>1611</v>
      </c>
      <c r="D1003" t="s">
        <v>1924</v>
      </c>
      <c r="E1003">
        <v>11053151</v>
      </c>
      <c r="F1003" t="s">
        <v>1924</v>
      </c>
      <c r="G1003" t="s">
        <v>5770</v>
      </c>
      <c r="H1003" t="s">
        <v>1188</v>
      </c>
      <c r="I1003" t="s">
        <v>1614</v>
      </c>
      <c r="L1003" t="s">
        <v>5771</v>
      </c>
      <c r="M1003">
        <v>3</v>
      </c>
      <c r="N1003" t="s">
        <v>5772</v>
      </c>
      <c r="O1003" t="s">
        <v>1624</v>
      </c>
      <c r="P1003" t="s">
        <v>5773</v>
      </c>
      <c r="Q1003">
        <v>124.271936</v>
      </c>
      <c r="R1003">
        <v>0.69978</v>
      </c>
      <c r="S1003" t="s">
        <v>2262</v>
      </c>
      <c r="T1003" t="s">
        <v>131</v>
      </c>
      <c r="U1003" t="s">
        <v>132</v>
      </c>
      <c r="V1003">
        <v>1</v>
      </c>
      <c r="W1003" t="s">
        <v>1627</v>
      </c>
      <c r="Z1003" t="s">
        <v>1628</v>
      </c>
      <c r="AA1003" t="s">
        <v>1629</v>
      </c>
      <c r="AB1003">
        <v>0</v>
      </c>
      <c r="AC1003" t="s">
        <v>1647</v>
      </c>
      <c r="AD1003">
        <v>6070904118</v>
      </c>
      <c r="AE1003" t="s">
        <v>1619</v>
      </c>
    </row>
    <row r="1004" spans="1:31">
      <c r="A1004">
        <v>528932</v>
      </c>
      <c r="B1004" t="s">
        <v>1610</v>
      </c>
      <c r="C1004" t="s">
        <v>1611</v>
      </c>
      <c r="D1004" t="s">
        <v>1924</v>
      </c>
      <c r="E1004">
        <v>11053175</v>
      </c>
      <c r="F1004" t="s">
        <v>1924</v>
      </c>
      <c r="G1004" t="s">
        <v>5774</v>
      </c>
      <c r="H1004" t="s">
        <v>1189</v>
      </c>
      <c r="I1004" t="s">
        <v>1614</v>
      </c>
      <c r="L1004" t="s">
        <v>5775</v>
      </c>
      <c r="M1004">
        <v>2</v>
      </c>
      <c r="N1004" t="s">
        <v>5776</v>
      </c>
      <c r="O1004" t="s">
        <v>1624</v>
      </c>
      <c r="P1004" t="s">
        <v>5777</v>
      </c>
      <c r="Q1004">
        <v>124.291874</v>
      </c>
      <c r="R1004">
        <v>0.719692</v>
      </c>
      <c r="S1004" t="s">
        <v>3439</v>
      </c>
      <c r="T1004" t="s">
        <v>136</v>
      </c>
      <c r="U1004" t="s">
        <v>132</v>
      </c>
      <c r="V1004">
        <v>1</v>
      </c>
      <c r="W1004" t="s">
        <v>1627</v>
      </c>
      <c r="Z1004" t="s">
        <v>1628</v>
      </c>
      <c r="AA1004" t="s">
        <v>1629</v>
      </c>
      <c r="AB1004">
        <v>0</v>
      </c>
      <c r="AC1004" t="s">
        <v>1647</v>
      </c>
      <c r="AD1004">
        <v>6070904131</v>
      </c>
      <c r="AE1004" t="s">
        <v>1619</v>
      </c>
    </row>
    <row r="1005" spans="1:31">
      <c r="A1005">
        <v>528933</v>
      </c>
      <c r="B1005" t="s">
        <v>1610</v>
      </c>
      <c r="C1005" t="s">
        <v>1611</v>
      </c>
      <c r="D1005" t="s">
        <v>1924</v>
      </c>
      <c r="E1005">
        <v>11053175</v>
      </c>
      <c r="F1005" t="s">
        <v>1924</v>
      </c>
      <c r="G1005" t="s">
        <v>5778</v>
      </c>
      <c r="H1005" t="s">
        <v>1190</v>
      </c>
      <c r="I1005" t="s">
        <v>1614</v>
      </c>
      <c r="L1005" t="s">
        <v>5779</v>
      </c>
      <c r="M1005">
        <v>3</v>
      </c>
      <c r="N1005" t="s">
        <v>5780</v>
      </c>
      <c r="O1005" t="s">
        <v>1624</v>
      </c>
      <c r="P1005" t="s">
        <v>5781</v>
      </c>
      <c r="Q1005">
        <v>124.30405</v>
      </c>
      <c r="R1005">
        <v>0.715267</v>
      </c>
      <c r="S1005" t="s">
        <v>4093</v>
      </c>
      <c r="T1005" t="s">
        <v>136</v>
      </c>
      <c r="U1005" t="s">
        <v>132</v>
      </c>
      <c r="V1005">
        <v>1</v>
      </c>
      <c r="W1005" t="s">
        <v>1627</v>
      </c>
      <c r="Z1005" t="s">
        <v>1628</v>
      </c>
      <c r="AA1005" t="s">
        <v>1629</v>
      </c>
      <c r="AB1005">
        <v>0</v>
      </c>
      <c r="AC1005" t="s">
        <v>1630</v>
      </c>
      <c r="AD1005">
        <v>6070904136</v>
      </c>
      <c r="AE1005" t="s">
        <v>1619</v>
      </c>
    </row>
    <row r="1006" spans="1:31">
      <c r="A1006">
        <v>528934</v>
      </c>
      <c r="B1006" t="s">
        <v>1610</v>
      </c>
      <c r="C1006" t="s">
        <v>1611</v>
      </c>
      <c r="D1006" t="s">
        <v>1924</v>
      </c>
      <c r="E1006">
        <v>11053175</v>
      </c>
      <c r="F1006" t="s">
        <v>1924</v>
      </c>
      <c r="G1006" t="s">
        <v>5782</v>
      </c>
      <c r="H1006" t="s">
        <v>1191</v>
      </c>
      <c r="I1006" t="s">
        <v>1614</v>
      </c>
      <c r="L1006" t="s">
        <v>5783</v>
      </c>
      <c r="M1006">
        <v>3</v>
      </c>
      <c r="N1006" t="s">
        <v>5784</v>
      </c>
      <c r="O1006" t="s">
        <v>1624</v>
      </c>
      <c r="P1006" t="s">
        <v>5785</v>
      </c>
      <c r="Q1006">
        <v>124.305483</v>
      </c>
      <c r="R1006">
        <v>0.711417</v>
      </c>
      <c r="S1006" t="s">
        <v>3718</v>
      </c>
      <c r="T1006" t="s">
        <v>136</v>
      </c>
      <c r="U1006" t="s">
        <v>132</v>
      </c>
      <c r="V1006">
        <v>1</v>
      </c>
      <c r="W1006" t="s">
        <v>1627</v>
      </c>
      <c r="Z1006" t="s">
        <v>1628</v>
      </c>
      <c r="AA1006" t="s">
        <v>1629</v>
      </c>
      <c r="AB1006">
        <v>0</v>
      </c>
      <c r="AC1006" t="s">
        <v>1647</v>
      </c>
      <c r="AD1006">
        <v>6070904138</v>
      </c>
      <c r="AE1006" t="s">
        <v>1619</v>
      </c>
    </row>
    <row r="1007" spans="1:31">
      <c r="A1007">
        <v>528935</v>
      </c>
      <c r="B1007" t="s">
        <v>1610</v>
      </c>
      <c r="C1007" t="s">
        <v>1611</v>
      </c>
      <c r="D1007" t="s">
        <v>1924</v>
      </c>
      <c r="E1007">
        <v>11053176</v>
      </c>
      <c r="F1007" t="s">
        <v>1924</v>
      </c>
      <c r="G1007" t="s">
        <v>5786</v>
      </c>
      <c r="H1007" t="s">
        <v>1192</v>
      </c>
      <c r="I1007" t="s">
        <v>1614</v>
      </c>
      <c r="L1007" t="s">
        <v>5787</v>
      </c>
      <c r="M1007">
        <v>3</v>
      </c>
      <c r="N1007" t="s">
        <v>5788</v>
      </c>
      <c r="O1007" t="s">
        <v>1624</v>
      </c>
      <c r="P1007" t="s">
        <v>5789</v>
      </c>
      <c r="Q1007">
        <v>124.282226</v>
      </c>
      <c r="R1007">
        <v>0.614147</v>
      </c>
      <c r="S1007" t="s">
        <v>1371</v>
      </c>
      <c r="T1007" t="s">
        <v>131</v>
      </c>
      <c r="U1007" t="s">
        <v>132</v>
      </c>
      <c r="V1007">
        <v>1</v>
      </c>
      <c r="W1007" t="s">
        <v>1627</v>
      </c>
      <c r="Z1007" t="s">
        <v>1628</v>
      </c>
      <c r="AA1007" t="s">
        <v>1629</v>
      </c>
      <c r="AB1007">
        <v>0</v>
      </c>
      <c r="AC1007" t="s">
        <v>1630</v>
      </c>
      <c r="AD1007">
        <v>6070904180</v>
      </c>
      <c r="AE1007" t="s">
        <v>1619</v>
      </c>
    </row>
    <row r="1008" spans="1:31">
      <c r="A1008">
        <v>528936</v>
      </c>
      <c r="B1008" t="s">
        <v>1610</v>
      </c>
      <c r="C1008" t="s">
        <v>1611</v>
      </c>
      <c r="D1008" t="s">
        <v>1924</v>
      </c>
      <c r="E1008">
        <v>11053176</v>
      </c>
      <c r="F1008" t="s">
        <v>1924</v>
      </c>
      <c r="G1008" t="s">
        <v>5790</v>
      </c>
      <c r="H1008" t="s">
        <v>1193</v>
      </c>
      <c r="I1008" t="s">
        <v>1614</v>
      </c>
      <c r="L1008" t="s">
        <v>5791</v>
      </c>
      <c r="M1008">
        <v>3</v>
      </c>
      <c r="N1008" t="s">
        <v>5792</v>
      </c>
      <c r="O1008" t="s">
        <v>1624</v>
      </c>
      <c r="P1008" t="s">
        <v>5793</v>
      </c>
      <c r="Q1008">
        <v>124.274393</v>
      </c>
      <c r="R1008">
        <v>0.605321</v>
      </c>
      <c r="S1008" t="s">
        <v>1371</v>
      </c>
      <c r="T1008" t="s">
        <v>131</v>
      </c>
      <c r="U1008" t="s">
        <v>132</v>
      </c>
      <c r="V1008">
        <v>1</v>
      </c>
      <c r="W1008" t="s">
        <v>1627</v>
      </c>
      <c r="Z1008" t="s">
        <v>1628</v>
      </c>
      <c r="AA1008" t="s">
        <v>1629</v>
      </c>
      <c r="AB1008">
        <v>0</v>
      </c>
      <c r="AC1008" t="s">
        <v>1647</v>
      </c>
      <c r="AD1008">
        <v>6070904183</v>
      </c>
      <c r="AE1008" t="s">
        <v>1619</v>
      </c>
    </row>
    <row r="1009" spans="1:31">
      <c r="A1009">
        <v>528937</v>
      </c>
      <c r="B1009" t="s">
        <v>1610</v>
      </c>
      <c r="C1009" t="s">
        <v>1611</v>
      </c>
      <c r="D1009" t="s">
        <v>1924</v>
      </c>
      <c r="E1009">
        <v>11053154</v>
      </c>
      <c r="F1009" t="s">
        <v>1924</v>
      </c>
      <c r="G1009" t="s">
        <v>5794</v>
      </c>
      <c r="H1009" t="s">
        <v>1194</v>
      </c>
      <c r="I1009" t="s">
        <v>1614</v>
      </c>
      <c r="L1009" t="s">
        <v>5795</v>
      </c>
      <c r="M1009">
        <v>3</v>
      </c>
      <c r="N1009" t="s">
        <v>5796</v>
      </c>
      <c r="O1009" t="s">
        <v>1624</v>
      </c>
      <c r="P1009" t="s">
        <v>5797</v>
      </c>
      <c r="Q1009">
        <v>124.323683</v>
      </c>
      <c r="R1009">
        <v>0.815867</v>
      </c>
      <c r="S1009" t="s">
        <v>5798</v>
      </c>
      <c r="T1009" t="s">
        <v>131</v>
      </c>
      <c r="U1009" t="s">
        <v>132</v>
      </c>
      <c r="V1009">
        <v>1</v>
      </c>
      <c r="W1009" t="s">
        <v>1627</v>
      </c>
      <c r="Z1009" t="s">
        <v>1628</v>
      </c>
      <c r="AA1009" t="s">
        <v>1629</v>
      </c>
      <c r="AB1009">
        <v>0</v>
      </c>
      <c r="AC1009" t="s">
        <v>1647</v>
      </c>
      <c r="AD1009">
        <v>6070904208</v>
      </c>
      <c r="AE1009" t="s">
        <v>1619</v>
      </c>
    </row>
    <row r="1010" spans="1:31">
      <c r="A1010">
        <v>528938</v>
      </c>
      <c r="B1010" t="s">
        <v>1610</v>
      </c>
      <c r="C1010" t="s">
        <v>1611</v>
      </c>
      <c r="D1010" t="s">
        <v>1924</v>
      </c>
      <c r="E1010">
        <v>11053154</v>
      </c>
      <c r="F1010" t="s">
        <v>1924</v>
      </c>
      <c r="G1010" t="s">
        <v>5799</v>
      </c>
      <c r="H1010" t="s">
        <v>1196</v>
      </c>
      <c r="I1010" t="s">
        <v>1614</v>
      </c>
      <c r="L1010" t="s">
        <v>5800</v>
      </c>
      <c r="M1010">
        <v>3</v>
      </c>
      <c r="N1010" t="s">
        <v>5801</v>
      </c>
      <c r="O1010" t="s">
        <v>1624</v>
      </c>
      <c r="P1010" t="s">
        <v>5802</v>
      </c>
      <c r="Q1010">
        <v>124.347032</v>
      </c>
      <c r="R1010">
        <v>0.867145</v>
      </c>
      <c r="S1010" t="s">
        <v>132</v>
      </c>
      <c r="T1010" t="s">
        <v>1195</v>
      </c>
      <c r="U1010" t="s">
        <v>132</v>
      </c>
      <c r="V1010">
        <v>1</v>
      </c>
      <c r="W1010" t="s">
        <v>1627</v>
      </c>
      <c r="Z1010" t="s">
        <v>1628</v>
      </c>
      <c r="AA1010" t="s">
        <v>1629</v>
      </c>
      <c r="AB1010">
        <v>0</v>
      </c>
      <c r="AC1010" t="s">
        <v>1630</v>
      </c>
      <c r="AD1010">
        <v>6070904211</v>
      </c>
      <c r="AE1010" t="s">
        <v>1619</v>
      </c>
    </row>
    <row r="1011" spans="1:31">
      <c r="A1011">
        <v>528939</v>
      </c>
      <c r="B1011" t="s">
        <v>1610</v>
      </c>
      <c r="C1011" t="s">
        <v>1611</v>
      </c>
      <c r="D1011" t="s">
        <v>1648</v>
      </c>
      <c r="E1011">
        <v>11053208</v>
      </c>
      <c r="F1011" t="s">
        <v>1648</v>
      </c>
      <c r="G1011" t="s">
        <v>5803</v>
      </c>
      <c r="H1011" t="s">
        <v>1197</v>
      </c>
      <c r="I1011" t="s">
        <v>1614</v>
      </c>
      <c r="L1011" t="s">
        <v>5804</v>
      </c>
      <c r="M1011">
        <v>3</v>
      </c>
      <c r="N1011" t="s">
        <v>5805</v>
      </c>
      <c r="O1011" t="s">
        <v>1624</v>
      </c>
      <c r="P1011" t="s">
        <v>5806</v>
      </c>
      <c r="Q1011">
        <v>123.654</v>
      </c>
      <c r="R1011">
        <v>0.30764</v>
      </c>
      <c r="S1011" t="s">
        <v>2124</v>
      </c>
      <c r="T1011" t="s">
        <v>493</v>
      </c>
      <c r="U1011" t="s">
        <v>22</v>
      </c>
      <c r="V1011">
        <v>1</v>
      </c>
      <c r="W1011" t="s">
        <v>1627</v>
      </c>
      <c r="Z1011" t="s">
        <v>1628</v>
      </c>
      <c r="AA1011" t="s">
        <v>1629</v>
      </c>
      <c r="AB1011">
        <v>0</v>
      </c>
      <c r="AC1011" t="s">
        <v>1630</v>
      </c>
      <c r="AD1011">
        <v>6070897417</v>
      </c>
      <c r="AE1011" t="s">
        <v>1619</v>
      </c>
    </row>
    <row r="1012" spans="1:31">
      <c r="A1012">
        <v>528940</v>
      </c>
      <c r="B1012" t="s">
        <v>1610</v>
      </c>
      <c r="C1012" t="s">
        <v>1611</v>
      </c>
      <c r="D1012" t="s">
        <v>1648</v>
      </c>
      <c r="E1012">
        <v>11053208</v>
      </c>
      <c r="F1012" t="s">
        <v>1648</v>
      </c>
      <c r="G1012" t="s">
        <v>5807</v>
      </c>
      <c r="H1012" t="s">
        <v>1198</v>
      </c>
      <c r="I1012" t="s">
        <v>1614</v>
      </c>
      <c r="L1012" t="s">
        <v>5808</v>
      </c>
      <c r="M1012">
        <v>3</v>
      </c>
      <c r="N1012" t="s">
        <v>5809</v>
      </c>
      <c r="O1012" t="s">
        <v>1624</v>
      </c>
      <c r="P1012" t="s">
        <v>5810</v>
      </c>
      <c r="Q1012">
        <v>123.58606</v>
      </c>
      <c r="R1012">
        <v>0.31217</v>
      </c>
      <c r="S1012" t="s">
        <v>2124</v>
      </c>
      <c r="T1012" t="s">
        <v>493</v>
      </c>
      <c r="U1012" t="s">
        <v>22</v>
      </c>
      <c r="V1012">
        <v>1</v>
      </c>
      <c r="W1012" t="s">
        <v>1627</v>
      </c>
      <c r="Z1012" t="s">
        <v>1628</v>
      </c>
      <c r="AA1012" t="s">
        <v>1629</v>
      </c>
      <c r="AB1012">
        <v>0</v>
      </c>
      <c r="AC1012" t="s">
        <v>1630</v>
      </c>
      <c r="AD1012">
        <v>6070897422</v>
      </c>
      <c r="AE1012" t="s">
        <v>1619</v>
      </c>
    </row>
    <row r="1013" spans="1:31">
      <c r="A1013">
        <v>528941</v>
      </c>
      <c r="B1013" t="s">
        <v>1610</v>
      </c>
      <c r="C1013" t="s">
        <v>1611</v>
      </c>
      <c r="D1013" t="s">
        <v>1648</v>
      </c>
      <c r="E1013">
        <v>11053208</v>
      </c>
      <c r="F1013" t="s">
        <v>1648</v>
      </c>
      <c r="G1013" t="s">
        <v>5811</v>
      </c>
      <c r="H1013" t="s">
        <v>1199</v>
      </c>
      <c r="I1013" t="s">
        <v>1614</v>
      </c>
      <c r="L1013" t="s">
        <v>5812</v>
      </c>
      <c r="M1013">
        <v>3</v>
      </c>
      <c r="N1013" t="s">
        <v>5813</v>
      </c>
      <c r="O1013" t="s">
        <v>1624</v>
      </c>
      <c r="P1013" t="s">
        <v>5814</v>
      </c>
      <c r="Q1013">
        <v>123.5789</v>
      </c>
      <c r="R1013">
        <v>0.31692</v>
      </c>
      <c r="S1013" t="s">
        <v>2124</v>
      </c>
      <c r="T1013" t="s">
        <v>493</v>
      </c>
      <c r="U1013" t="s">
        <v>22</v>
      </c>
      <c r="V1013">
        <v>1</v>
      </c>
      <c r="W1013" t="s">
        <v>1627</v>
      </c>
      <c r="Z1013" t="s">
        <v>1628</v>
      </c>
      <c r="AA1013" t="s">
        <v>1629</v>
      </c>
      <c r="AB1013">
        <v>0</v>
      </c>
      <c r="AC1013" t="s">
        <v>1647</v>
      </c>
      <c r="AD1013">
        <v>6070897424</v>
      </c>
      <c r="AE1013" t="s">
        <v>1619</v>
      </c>
    </row>
    <row r="1014" spans="1:31">
      <c r="A1014">
        <v>528942</v>
      </c>
      <c r="B1014" t="s">
        <v>1610</v>
      </c>
      <c r="C1014" t="s">
        <v>1611</v>
      </c>
      <c r="D1014" t="s">
        <v>1648</v>
      </c>
      <c r="E1014">
        <v>11053208</v>
      </c>
      <c r="F1014" t="s">
        <v>1648</v>
      </c>
      <c r="G1014" t="s">
        <v>5815</v>
      </c>
      <c r="H1014" t="s">
        <v>1200</v>
      </c>
      <c r="I1014" t="s">
        <v>1614</v>
      </c>
      <c r="L1014" t="s">
        <v>5816</v>
      </c>
      <c r="M1014">
        <v>3</v>
      </c>
      <c r="N1014" t="s">
        <v>5817</v>
      </c>
      <c r="O1014" t="s">
        <v>1624</v>
      </c>
      <c r="P1014" t="s">
        <v>5818</v>
      </c>
      <c r="Q1014">
        <v>123.55989</v>
      </c>
      <c r="R1014">
        <v>0.3236</v>
      </c>
      <c r="S1014" t="s">
        <v>2124</v>
      </c>
      <c r="T1014" t="s">
        <v>493</v>
      </c>
      <c r="U1014" t="s">
        <v>22</v>
      </c>
      <c r="V1014">
        <v>1</v>
      </c>
      <c r="W1014" t="s">
        <v>2071</v>
      </c>
      <c r="Z1014" t="s">
        <v>1628</v>
      </c>
      <c r="AA1014" t="s">
        <v>1629</v>
      </c>
      <c r="AB1014">
        <v>0</v>
      </c>
      <c r="AC1014" t="s">
        <v>1630</v>
      </c>
      <c r="AD1014">
        <v>6070897428</v>
      </c>
      <c r="AE1014" t="s">
        <v>1619</v>
      </c>
    </row>
    <row r="1015" spans="1:31">
      <c r="A1015">
        <v>528943</v>
      </c>
      <c r="B1015" t="s">
        <v>1610</v>
      </c>
      <c r="C1015" t="s">
        <v>1611</v>
      </c>
      <c r="D1015" t="s">
        <v>1648</v>
      </c>
      <c r="E1015">
        <v>11053208</v>
      </c>
      <c r="F1015" t="s">
        <v>1648</v>
      </c>
      <c r="G1015" t="s">
        <v>5819</v>
      </c>
      <c r="H1015" t="s">
        <v>1201</v>
      </c>
      <c r="I1015" t="s">
        <v>1614</v>
      </c>
      <c r="L1015" t="s">
        <v>5820</v>
      </c>
      <c r="M1015">
        <v>3</v>
      </c>
      <c r="N1015" t="s">
        <v>5821</v>
      </c>
      <c r="O1015" t="s">
        <v>1624</v>
      </c>
      <c r="P1015" t="s">
        <v>5822</v>
      </c>
      <c r="Q1015">
        <v>123.54433</v>
      </c>
      <c r="R1015">
        <v>0.32405</v>
      </c>
      <c r="S1015" t="s">
        <v>2124</v>
      </c>
      <c r="T1015" t="s">
        <v>493</v>
      </c>
      <c r="U1015" t="s">
        <v>22</v>
      </c>
      <c r="V1015">
        <v>1</v>
      </c>
      <c r="W1015" t="s">
        <v>1627</v>
      </c>
      <c r="Z1015" t="s">
        <v>1628</v>
      </c>
      <c r="AA1015" t="s">
        <v>1629</v>
      </c>
      <c r="AB1015">
        <v>0</v>
      </c>
      <c r="AC1015" t="s">
        <v>1647</v>
      </c>
      <c r="AD1015">
        <v>6070897431</v>
      </c>
      <c r="AE1015" t="s">
        <v>1619</v>
      </c>
    </row>
    <row r="1016" spans="1:31">
      <c r="A1016">
        <v>528944</v>
      </c>
      <c r="B1016" t="s">
        <v>1610</v>
      </c>
      <c r="C1016" t="s">
        <v>1611</v>
      </c>
      <c r="D1016" t="s">
        <v>1612</v>
      </c>
      <c r="E1016">
        <v>11053135</v>
      </c>
      <c r="F1016" t="s">
        <v>1612</v>
      </c>
      <c r="G1016" t="s">
        <v>5823</v>
      </c>
      <c r="H1016" t="s">
        <v>1202</v>
      </c>
      <c r="I1016" t="s">
        <v>1614</v>
      </c>
      <c r="L1016" t="s">
        <v>5824</v>
      </c>
      <c r="M1016">
        <v>3</v>
      </c>
      <c r="N1016" t="s">
        <v>5825</v>
      </c>
      <c r="O1016" t="s">
        <v>1624</v>
      </c>
      <c r="P1016" t="s">
        <v>5826</v>
      </c>
      <c r="Q1016">
        <v>123.90185</v>
      </c>
      <c r="R1016">
        <v>0.81985</v>
      </c>
      <c r="S1016" t="s">
        <v>427</v>
      </c>
      <c r="T1016" t="s">
        <v>427</v>
      </c>
      <c r="U1016" t="s">
        <v>131</v>
      </c>
      <c r="V1016">
        <v>1</v>
      </c>
      <c r="W1016" t="s">
        <v>1627</v>
      </c>
      <c r="Z1016" t="s">
        <v>1628</v>
      </c>
      <c r="AA1016" t="s">
        <v>1629</v>
      </c>
      <c r="AB1016">
        <v>0</v>
      </c>
      <c r="AC1016" t="s">
        <v>1630</v>
      </c>
      <c r="AD1016">
        <v>6070877319</v>
      </c>
      <c r="AE1016" t="s">
        <v>1619</v>
      </c>
    </row>
    <row r="1017" spans="1:31">
      <c r="A1017">
        <v>528945</v>
      </c>
      <c r="B1017" t="s">
        <v>1610</v>
      </c>
      <c r="C1017" t="s">
        <v>1611</v>
      </c>
      <c r="D1017" t="s">
        <v>1612</v>
      </c>
      <c r="E1017">
        <v>11053135</v>
      </c>
      <c r="F1017" t="s">
        <v>1612</v>
      </c>
      <c r="G1017" t="s">
        <v>5827</v>
      </c>
      <c r="H1017" t="s">
        <v>1203</v>
      </c>
      <c r="I1017" t="s">
        <v>1614</v>
      </c>
      <c r="L1017" t="s">
        <v>5828</v>
      </c>
      <c r="M1017">
        <v>3</v>
      </c>
      <c r="N1017" t="s">
        <v>5829</v>
      </c>
      <c r="O1017" t="s">
        <v>1624</v>
      </c>
      <c r="P1017" t="s">
        <v>5830</v>
      </c>
      <c r="Q1017">
        <v>123.89161</v>
      </c>
      <c r="R1017">
        <v>0.80997</v>
      </c>
      <c r="S1017" t="s">
        <v>5831</v>
      </c>
      <c r="T1017" t="s">
        <v>364</v>
      </c>
      <c r="U1017" t="s">
        <v>131</v>
      </c>
      <c r="V1017">
        <v>1</v>
      </c>
      <c r="W1017" t="s">
        <v>1671</v>
      </c>
      <c r="Z1017" t="s">
        <v>1628</v>
      </c>
      <c r="AA1017" t="s">
        <v>1629</v>
      </c>
      <c r="AB1017">
        <v>0</v>
      </c>
      <c r="AC1017" t="s">
        <v>1647</v>
      </c>
      <c r="AD1017">
        <v>6070877322</v>
      </c>
      <c r="AE1017" t="s">
        <v>1619</v>
      </c>
    </row>
    <row r="1018" spans="1:31">
      <c r="A1018">
        <v>528946</v>
      </c>
      <c r="B1018" t="s">
        <v>1610</v>
      </c>
      <c r="C1018" t="s">
        <v>1611</v>
      </c>
      <c r="D1018" t="s">
        <v>1612</v>
      </c>
      <c r="E1018">
        <v>11053135</v>
      </c>
      <c r="F1018" t="s">
        <v>1612</v>
      </c>
      <c r="G1018" t="s">
        <v>5832</v>
      </c>
      <c r="H1018" t="s">
        <v>1205</v>
      </c>
      <c r="I1018" t="s">
        <v>1614</v>
      </c>
      <c r="L1018" t="s">
        <v>5833</v>
      </c>
      <c r="M1018">
        <v>3</v>
      </c>
      <c r="N1018" t="s">
        <v>5834</v>
      </c>
      <c r="O1018" t="s">
        <v>1624</v>
      </c>
      <c r="P1018" t="s">
        <v>5835</v>
      </c>
      <c r="Q1018">
        <v>123.58513</v>
      </c>
      <c r="R1018">
        <v>0.88003</v>
      </c>
      <c r="S1018" t="s">
        <v>2124</v>
      </c>
      <c r="T1018" t="s">
        <v>1204</v>
      </c>
      <c r="U1018" t="s">
        <v>4</v>
      </c>
      <c r="V1018">
        <v>1</v>
      </c>
      <c r="W1018" t="s">
        <v>1627</v>
      </c>
      <c r="Z1018" t="s">
        <v>1628</v>
      </c>
      <c r="AA1018" t="s">
        <v>1629</v>
      </c>
      <c r="AB1018">
        <v>0</v>
      </c>
      <c r="AC1018" t="s">
        <v>1630</v>
      </c>
      <c r="AD1018">
        <v>6070877366</v>
      </c>
      <c r="AE1018" t="s">
        <v>1619</v>
      </c>
    </row>
    <row r="1019" spans="1:31">
      <c r="A1019">
        <v>528947</v>
      </c>
      <c r="B1019" t="s">
        <v>1610</v>
      </c>
      <c r="C1019" t="s">
        <v>1611</v>
      </c>
      <c r="D1019" t="s">
        <v>1612</v>
      </c>
      <c r="E1019">
        <v>11053135</v>
      </c>
      <c r="F1019" t="s">
        <v>1612</v>
      </c>
      <c r="G1019" t="s">
        <v>5836</v>
      </c>
      <c r="H1019" t="s">
        <v>1207</v>
      </c>
      <c r="I1019" t="s">
        <v>1614</v>
      </c>
      <c r="L1019" t="s">
        <v>5837</v>
      </c>
      <c r="M1019">
        <v>3</v>
      </c>
      <c r="N1019" t="s">
        <v>5838</v>
      </c>
      <c r="O1019" t="s">
        <v>1624</v>
      </c>
      <c r="P1019" t="s">
        <v>5839</v>
      </c>
      <c r="Q1019">
        <v>123.55423</v>
      </c>
      <c r="R1019">
        <v>0.87978</v>
      </c>
      <c r="S1019" t="s">
        <v>2124</v>
      </c>
      <c r="T1019" t="s">
        <v>1206</v>
      </c>
      <c r="U1019" t="s">
        <v>4</v>
      </c>
      <c r="V1019">
        <v>1</v>
      </c>
      <c r="W1019" t="s">
        <v>1627</v>
      </c>
      <c r="Z1019" t="s">
        <v>1628</v>
      </c>
      <c r="AA1019" t="s">
        <v>1629</v>
      </c>
      <c r="AB1019">
        <v>0</v>
      </c>
      <c r="AC1019" t="s">
        <v>1647</v>
      </c>
      <c r="AD1019">
        <v>6070877371</v>
      </c>
      <c r="AE1019" t="s">
        <v>1619</v>
      </c>
    </row>
    <row r="1020" spans="1:31">
      <c r="A1020">
        <v>528948</v>
      </c>
      <c r="B1020" t="s">
        <v>1610</v>
      </c>
      <c r="C1020" t="s">
        <v>1611</v>
      </c>
      <c r="D1020" t="s">
        <v>1612</v>
      </c>
      <c r="E1020">
        <v>11053186</v>
      </c>
      <c r="F1020" t="s">
        <v>1612</v>
      </c>
      <c r="G1020" t="s">
        <v>5840</v>
      </c>
      <c r="H1020" t="s">
        <v>1209</v>
      </c>
      <c r="I1020" t="s">
        <v>1614</v>
      </c>
      <c r="L1020" t="s">
        <v>5841</v>
      </c>
      <c r="M1020">
        <v>3</v>
      </c>
      <c r="N1020" t="s">
        <v>5842</v>
      </c>
      <c r="O1020" t="s">
        <v>1624</v>
      </c>
      <c r="P1020" t="s">
        <v>5843</v>
      </c>
      <c r="Q1020">
        <v>123.27383</v>
      </c>
      <c r="R1020">
        <v>0.90812</v>
      </c>
      <c r="S1020" t="s">
        <v>2124</v>
      </c>
      <c r="T1020" t="s">
        <v>1208</v>
      </c>
      <c r="U1020" t="s">
        <v>4</v>
      </c>
      <c r="V1020">
        <v>1</v>
      </c>
      <c r="W1020" t="s">
        <v>1627</v>
      </c>
      <c r="Z1020" t="s">
        <v>1628</v>
      </c>
      <c r="AA1020" t="s">
        <v>1629</v>
      </c>
      <c r="AB1020">
        <v>0</v>
      </c>
      <c r="AC1020" t="s">
        <v>1630</v>
      </c>
      <c r="AD1020">
        <v>6070877373</v>
      </c>
      <c r="AE1020" t="s">
        <v>1619</v>
      </c>
    </row>
    <row r="1021" spans="1:31">
      <c r="A1021">
        <v>528949</v>
      </c>
      <c r="B1021" t="s">
        <v>1610</v>
      </c>
      <c r="C1021" t="s">
        <v>1611</v>
      </c>
      <c r="D1021" t="s">
        <v>1612</v>
      </c>
      <c r="E1021">
        <v>11053187</v>
      </c>
      <c r="F1021" t="s">
        <v>1612</v>
      </c>
      <c r="G1021" t="s">
        <v>5844</v>
      </c>
      <c r="H1021" t="s">
        <v>1210</v>
      </c>
      <c r="I1021" t="s">
        <v>1614</v>
      </c>
      <c r="L1021" t="s">
        <v>5845</v>
      </c>
      <c r="M1021">
        <v>3</v>
      </c>
      <c r="N1021" t="s">
        <v>5846</v>
      </c>
      <c r="O1021" t="s">
        <v>1624</v>
      </c>
      <c r="P1021" t="s">
        <v>5847</v>
      </c>
      <c r="Q1021">
        <v>123.30627</v>
      </c>
      <c r="R1021">
        <v>0.88048</v>
      </c>
      <c r="S1021" t="s">
        <v>2124</v>
      </c>
      <c r="T1021" t="s">
        <v>953</v>
      </c>
      <c r="U1021" t="s">
        <v>4</v>
      </c>
      <c r="V1021">
        <v>1</v>
      </c>
      <c r="W1021" t="s">
        <v>1627</v>
      </c>
      <c r="Z1021" t="s">
        <v>1628</v>
      </c>
      <c r="AA1021" t="s">
        <v>1629</v>
      </c>
      <c r="AB1021">
        <v>0</v>
      </c>
      <c r="AC1021" t="s">
        <v>1647</v>
      </c>
      <c r="AD1021">
        <v>6070877395</v>
      </c>
      <c r="AE1021" t="s">
        <v>1619</v>
      </c>
    </row>
    <row r="1022" spans="1:31">
      <c r="A1022">
        <v>528950</v>
      </c>
      <c r="B1022" t="s">
        <v>1610</v>
      </c>
      <c r="C1022" t="s">
        <v>1611</v>
      </c>
      <c r="D1022" t="s">
        <v>1612</v>
      </c>
      <c r="E1022">
        <v>11053187</v>
      </c>
      <c r="F1022" t="s">
        <v>1612</v>
      </c>
      <c r="G1022" t="s">
        <v>5848</v>
      </c>
      <c r="H1022" t="s">
        <v>1212</v>
      </c>
      <c r="I1022" t="s">
        <v>1614</v>
      </c>
      <c r="L1022" t="s">
        <v>5849</v>
      </c>
      <c r="M1022">
        <v>3</v>
      </c>
      <c r="N1022" t="s">
        <v>5850</v>
      </c>
      <c r="O1022" t="s">
        <v>1624</v>
      </c>
      <c r="P1022" t="s">
        <v>5851</v>
      </c>
      <c r="Q1022">
        <v>123.50398</v>
      </c>
      <c r="R1022">
        <v>0.8537</v>
      </c>
      <c r="S1022" t="s">
        <v>2124</v>
      </c>
      <c r="T1022" t="s">
        <v>1211</v>
      </c>
      <c r="U1022" t="s">
        <v>4</v>
      </c>
      <c r="V1022">
        <v>1</v>
      </c>
      <c r="W1022" t="s">
        <v>1627</v>
      </c>
      <c r="Z1022" t="s">
        <v>1628</v>
      </c>
      <c r="AA1022" t="s">
        <v>1629</v>
      </c>
      <c r="AB1022">
        <v>0</v>
      </c>
      <c r="AC1022" t="s">
        <v>1630</v>
      </c>
      <c r="AD1022">
        <v>6070877400</v>
      </c>
      <c r="AE1022" t="s">
        <v>1619</v>
      </c>
    </row>
    <row r="1023" spans="1:31">
      <c r="A1023">
        <v>528951</v>
      </c>
      <c r="B1023" t="s">
        <v>1610</v>
      </c>
      <c r="C1023" t="s">
        <v>1611</v>
      </c>
      <c r="D1023" t="s">
        <v>1612</v>
      </c>
      <c r="E1023">
        <v>11053187</v>
      </c>
      <c r="F1023" t="s">
        <v>1612</v>
      </c>
      <c r="G1023" t="s">
        <v>5852</v>
      </c>
      <c r="H1023" t="s">
        <v>1213</v>
      </c>
      <c r="I1023" t="s">
        <v>1614</v>
      </c>
      <c r="L1023" t="s">
        <v>5853</v>
      </c>
      <c r="M1023">
        <v>3</v>
      </c>
      <c r="N1023" t="s">
        <v>5854</v>
      </c>
      <c r="O1023" t="s">
        <v>1624</v>
      </c>
      <c r="P1023" t="s">
        <v>5855</v>
      </c>
      <c r="Q1023">
        <v>123.51797</v>
      </c>
      <c r="R1023">
        <v>0.87933</v>
      </c>
      <c r="S1023" t="s">
        <v>2124</v>
      </c>
      <c r="T1023" t="s">
        <v>955</v>
      </c>
      <c r="U1023" t="s">
        <v>4</v>
      </c>
      <c r="V1023">
        <v>1</v>
      </c>
      <c r="W1023" t="s">
        <v>1627</v>
      </c>
      <c r="Z1023" t="s">
        <v>1628</v>
      </c>
      <c r="AA1023" t="s">
        <v>1629</v>
      </c>
      <c r="AB1023">
        <v>0</v>
      </c>
      <c r="AC1023" t="s">
        <v>1647</v>
      </c>
      <c r="AD1023">
        <v>6070877402</v>
      </c>
      <c r="AE1023" t="s">
        <v>1619</v>
      </c>
    </row>
    <row r="1024" spans="1:31">
      <c r="A1024">
        <v>528952</v>
      </c>
      <c r="B1024" t="s">
        <v>1610</v>
      </c>
      <c r="C1024" t="s">
        <v>1611</v>
      </c>
      <c r="D1024" t="s">
        <v>1612</v>
      </c>
      <c r="E1024">
        <v>11053186</v>
      </c>
      <c r="F1024" t="s">
        <v>1612</v>
      </c>
      <c r="G1024" t="s">
        <v>5856</v>
      </c>
      <c r="H1024" t="s">
        <v>1214</v>
      </c>
      <c r="I1024" t="s">
        <v>1614</v>
      </c>
      <c r="L1024" t="s">
        <v>5857</v>
      </c>
      <c r="M1024">
        <v>3</v>
      </c>
      <c r="N1024" t="s">
        <v>5858</v>
      </c>
      <c r="O1024" t="s">
        <v>1624</v>
      </c>
      <c r="P1024" t="s">
        <v>5859</v>
      </c>
      <c r="Q1024">
        <v>123.2662</v>
      </c>
      <c r="R1024">
        <v>0.91263</v>
      </c>
      <c r="S1024" t="s">
        <v>437</v>
      </c>
      <c r="T1024" t="s">
        <v>437</v>
      </c>
      <c r="U1024" t="s">
        <v>4</v>
      </c>
      <c r="V1024">
        <v>1</v>
      </c>
      <c r="W1024" t="s">
        <v>1627</v>
      </c>
      <c r="Z1024" t="s">
        <v>1628</v>
      </c>
      <c r="AA1024" t="s">
        <v>1629</v>
      </c>
      <c r="AB1024">
        <v>0</v>
      </c>
      <c r="AC1024" t="s">
        <v>1647</v>
      </c>
      <c r="AD1024">
        <v>6070877435</v>
      </c>
      <c r="AE1024" t="s">
        <v>1619</v>
      </c>
    </row>
    <row r="1025" spans="1:31">
      <c r="A1025">
        <v>528969</v>
      </c>
      <c r="B1025" t="s">
        <v>1610</v>
      </c>
      <c r="C1025" t="s">
        <v>1611</v>
      </c>
      <c r="D1025" t="s">
        <v>1648</v>
      </c>
      <c r="E1025">
        <v>11053208</v>
      </c>
      <c r="F1025" t="s">
        <v>1648</v>
      </c>
      <c r="G1025" t="s">
        <v>5860</v>
      </c>
      <c r="H1025" t="s">
        <v>1215</v>
      </c>
      <c r="I1025" t="s">
        <v>1614</v>
      </c>
      <c r="L1025" t="s">
        <v>5861</v>
      </c>
      <c r="M1025">
        <v>3</v>
      </c>
      <c r="N1025" t="s">
        <v>5862</v>
      </c>
      <c r="O1025" t="s">
        <v>1624</v>
      </c>
      <c r="P1025" t="s">
        <v>5863</v>
      </c>
      <c r="Q1025">
        <v>123.71941</v>
      </c>
      <c r="R1025">
        <v>0.32045</v>
      </c>
      <c r="S1025" t="s">
        <v>2124</v>
      </c>
      <c r="T1025" t="s">
        <v>489</v>
      </c>
      <c r="U1025" t="s">
        <v>22</v>
      </c>
      <c r="V1025">
        <v>1</v>
      </c>
      <c r="W1025" t="s">
        <v>1627</v>
      </c>
      <c r="Z1025" t="s">
        <v>1628</v>
      </c>
      <c r="AA1025" t="s">
        <v>1629</v>
      </c>
      <c r="AB1025">
        <v>0</v>
      </c>
      <c r="AC1025" t="s">
        <v>1647</v>
      </c>
      <c r="AD1025">
        <v>6070897362</v>
      </c>
      <c r="AE1025" t="s">
        <v>1619</v>
      </c>
    </row>
    <row r="1026" spans="1:31">
      <c r="A1026">
        <v>528970</v>
      </c>
      <c r="B1026" t="s">
        <v>1610</v>
      </c>
      <c r="C1026" t="s">
        <v>1611</v>
      </c>
      <c r="D1026" t="s">
        <v>2052</v>
      </c>
      <c r="E1026">
        <v>11053135</v>
      </c>
      <c r="F1026" t="s">
        <v>2052</v>
      </c>
      <c r="G1026" t="s">
        <v>5864</v>
      </c>
      <c r="H1026" t="s">
        <v>1216</v>
      </c>
      <c r="I1026" t="s">
        <v>1614</v>
      </c>
      <c r="L1026" t="s">
        <v>5865</v>
      </c>
      <c r="M1026">
        <v>3</v>
      </c>
      <c r="N1026" t="s">
        <v>5866</v>
      </c>
      <c r="O1026" t="s">
        <v>1624</v>
      </c>
      <c r="P1026" t="s">
        <v>5867</v>
      </c>
      <c r="Q1026">
        <v>123.94572</v>
      </c>
      <c r="R1026">
        <v>0.83511</v>
      </c>
      <c r="S1026" t="s">
        <v>2262</v>
      </c>
      <c r="T1026" t="s">
        <v>342</v>
      </c>
      <c r="U1026" t="s">
        <v>101</v>
      </c>
      <c r="V1026">
        <v>1</v>
      </c>
      <c r="W1026" t="s">
        <v>1627</v>
      </c>
      <c r="Z1026" t="s">
        <v>1628</v>
      </c>
      <c r="AA1026" t="s">
        <v>1629</v>
      </c>
      <c r="AB1026">
        <v>0</v>
      </c>
      <c r="AC1026" t="s">
        <v>1630</v>
      </c>
      <c r="AD1026">
        <v>6070824225</v>
      </c>
      <c r="AE1026" t="s">
        <v>1619</v>
      </c>
    </row>
    <row r="1027" spans="1:31">
      <c r="A1027">
        <v>528971</v>
      </c>
      <c r="B1027" t="s">
        <v>1610</v>
      </c>
      <c r="C1027" t="s">
        <v>1611</v>
      </c>
      <c r="D1027" t="s">
        <v>2052</v>
      </c>
      <c r="E1027">
        <v>11053142</v>
      </c>
      <c r="F1027" t="s">
        <v>2052</v>
      </c>
      <c r="G1027" t="s">
        <v>5868</v>
      </c>
      <c r="H1027" t="s">
        <v>1217</v>
      </c>
      <c r="I1027" t="s">
        <v>1614</v>
      </c>
      <c r="L1027" t="s">
        <v>5869</v>
      </c>
      <c r="M1027">
        <v>3</v>
      </c>
      <c r="N1027" t="s">
        <v>5870</v>
      </c>
      <c r="O1027" t="s">
        <v>1624</v>
      </c>
      <c r="P1027" t="s">
        <v>5871</v>
      </c>
      <c r="Q1027">
        <v>124.21462</v>
      </c>
      <c r="R1027">
        <v>0.98973</v>
      </c>
      <c r="S1027" t="s">
        <v>2262</v>
      </c>
      <c r="T1027" t="s">
        <v>497</v>
      </c>
      <c r="U1027" t="s">
        <v>101</v>
      </c>
      <c r="V1027">
        <v>1</v>
      </c>
      <c r="W1027" t="s">
        <v>1627</v>
      </c>
      <c r="Z1027" t="s">
        <v>1628</v>
      </c>
      <c r="AA1027" t="s">
        <v>1629</v>
      </c>
      <c r="AB1027">
        <v>0</v>
      </c>
      <c r="AC1027" t="s">
        <v>1630</v>
      </c>
      <c r="AD1027">
        <v>6070824227</v>
      </c>
      <c r="AE1027" t="s">
        <v>1619</v>
      </c>
    </row>
    <row r="1028" spans="1:31">
      <c r="A1028">
        <v>528972</v>
      </c>
      <c r="B1028" t="s">
        <v>1610</v>
      </c>
      <c r="C1028" t="s">
        <v>1611</v>
      </c>
      <c r="D1028" t="s">
        <v>2052</v>
      </c>
      <c r="E1028">
        <v>11053142</v>
      </c>
      <c r="F1028" t="s">
        <v>2052</v>
      </c>
      <c r="G1028" t="s">
        <v>5872</v>
      </c>
      <c r="H1028" t="s">
        <v>1218</v>
      </c>
      <c r="I1028" t="s">
        <v>1614</v>
      </c>
      <c r="L1028" t="s">
        <v>5873</v>
      </c>
      <c r="M1028">
        <v>3</v>
      </c>
      <c r="N1028" t="s">
        <v>5874</v>
      </c>
      <c r="O1028" t="s">
        <v>1624</v>
      </c>
      <c r="P1028" t="s">
        <v>5875</v>
      </c>
      <c r="Q1028">
        <v>124.2367</v>
      </c>
      <c r="R1028">
        <v>0.99067</v>
      </c>
      <c r="S1028" t="s">
        <v>2262</v>
      </c>
      <c r="T1028" t="s">
        <v>497</v>
      </c>
      <c r="U1028" t="s">
        <v>101</v>
      </c>
      <c r="V1028">
        <v>1</v>
      </c>
      <c r="W1028" t="s">
        <v>1627</v>
      </c>
      <c r="Z1028" t="s">
        <v>1628</v>
      </c>
      <c r="AA1028" t="s">
        <v>1629</v>
      </c>
      <c r="AB1028">
        <v>0</v>
      </c>
      <c r="AC1028" t="s">
        <v>1630</v>
      </c>
      <c r="AD1028">
        <v>6070824231</v>
      </c>
      <c r="AE1028" t="s">
        <v>1619</v>
      </c>
    </row>
    <row r="1029" spans="1:31">
      <c r="A1029">
        <v>528973</v>
      </c>
      <c r="B1029" t="s">
        <v>1610</v>
      </c>
      <c r="C1029" t="s">
        <v>1611</v>
      </c>
      <c r="D1029" t="s">
        <v>2052</v>
      </c>
      <c r="E1029">
        <v>11053142</v>
      </c>
      <c r="F1029" t="s">
        <v>2052</v>
      </c>
      <c r="G1029" t="s">
        <v>5876</v>
      </c>
      <c r="H1029" t="s">
        <v>1219</v>
      </c>
      <c r="I1029" t="s">
        <v>1614</v>
      </c>
      <c r="L1029" t="s">
        <v>5877</v>
      </c>
      <c r="M1029">
        <v>3</v>
      </c>
      <c r="N1029" t="s">
        <v>5878</v>
      </c>
      <c r="O1029" t="s">
        <v>1624</v>
      </c>
      <c r="P1029" t="s">
        <v>5879</v>
      </c>
      <c r="Q1029">
        <v>124.25106</v>
      </c>
      <c r="R1029">
        <v>0.98587</v>
      </c>
      <c r="S1029" t="s">
        <v>2262</v>
      </c>
      <c r="T1029" t="s">
        <v>497</v>
      </c>
      <c r="U1029" t="s">
        <v>101</v>
      </c>
      <c r="V1029">
        <v>1</v>
      </c>
      <c r="W1029" t="s">
        <v>1627</v>
      </c>
      <c r="Z1029" t="s">
        <v>1628</v>
      </c>
      <c r="AA1029" t="s">
        <v>1629</v>
      </c>
      <c r="AB1029">
        <v>0</v>
      </c>
      <c r="AC1029" t="s">
        <v>1647</v>
      </c>
      <c r="AD1029">
        <v>6070824234</v>
      </c>
      <c r="AE1029" t="s">
        <v>1619</v>
      </c>
    </row>
    <row r="1030" spans="1:31">
      <c r="A1030">
        <v>528974</v>
      </c>
      <c r="B1030" t="s">
        <v>1610</v>
      </c>
      <c r="C1030" t="s">
        <v>1611</v>
      </c>
      <c r="D1030" t="s">
        <v>2052</v>
      </c>
      <c r="E1030">
        <v>11053134</v>
      </c>
      <c r="F1030" t="s">
        <v>2052</v>
      </c>
      <c r="G1030" t="s">
        <v>5880</v>
      </c>
      <c r="H1030" t="s">
        <v>1220</v>
      </c>
      <c r="I1030" t="s">
        <v>1614</v>
      </c>
      <c r="L1030" t="s">
        <v>5881</v>
      </c>
      <c r="M1030">
        <v>3</v>
      </c>
      <c r="N1030" t="s">
        <v>5882</v>
      </c>
      <c r="O1030" t="s">
        <v>1624</v>
      </c>
      <c r="P1030" t="s">
        <v>5883</v>
      </c>
      <c r="Q1030">
        <v>123.93635</v>
      </c>
      <c r="R1030">
        <v>0.85612</v>
      </c>
      <c r="S1030" t="s">
        <v>2262</v>
      </c>
      <c r="T1030" t="s">
        <v>324</v>
      </c>
      <c r="U1030" t="s">
        <v>101</v>
      </c>
      <c r="V1030">
        <v>1</v>
      </c>
      <c r="W1030" t="s">
        <v>1627</v>
      </c>
      <c r="Z1030" t="s">
        <v>1628</v>
      </c>
      <c r="AA1030" t="s">
        <v>1629</v>
      </c>
      <c r="AB1030">
        <v>0</v>
      </c>
      <c r="AC1030" t="s">
        <v>1630</v>
      </c>
      <c r="AD1030">
        <v>6070824295</v>
      </c>
      <c r="AE1030" t="s">
        <v>1619</v>
      </c>
    </row>
    <row r="1031" spans="1:31">
      <c r="A1031">
        <v>528975</v>
      </c>
      <c r="B1031" t="s">
        <v>1610</v>
      </c>
      <c r="C1031" t="s">
        <v>1611</v>
      </c>
      <c r="D1031" t="s">
        <v>2052</v>
      </c>
      <c r="E1031">
        <v>11053142</v>
      </c>
      <c r="F1031" t="s">
        <v>2052</v>
      </c>
      <c r="G1031" t="s">
        <v>5884</v>
      </c>
      <c r="H1031" t="s">
        <v>1221</v>
      </c>
      <c r="I1031" t="s">
        <v>1614</v>
      </c>
      <c r="L1031" t="s">
        <v>5885</v>
      </c>
      <c r="M1031">
        <v>3</v>
      </c>
      <c r="N1031" t="s">
        <v>5886</v>
      </c>
      <c r="O1031" t="s">
        <v>1624</v>
      </c>
      <c r="P1031" t="s">
        <v>5887</v>
      </c>
      <c r="Q1031">
        <v>124.09702</v>
      </c>
      <c r="R1031">
        <v>0.91839</v>
      </c>
      <c r="S1031" t="s">
        <v>2262</v>
      </c>
      <c r="T1031" t="s">
        <v>226</v>
      </c>
      <c r="U1031" t="s">
        <v>101</v>
      </c>
      <c r="V1031">
        <v>1</v>
      </c>
      <c r="W1031" t="s">
        <v>1627</v>
      </c>
      <c r="Z1031" t="s">
        <v>1628</v>
      </c>
      <c r="AA1031" t="s">
        <v>1629</v>
      </c>
      <c r="AB1031">
        <v>0</v>
      </c>
      <c r="AC1031" t="s">
        <v>1647</v>
      </c>
      <c r="AD1031">
        <v>6070824300</v>
      </c>
      <c r="AE1031" t="s">
        <v>1619</v>
      </c>
    </row>
    <row r="1032" spans="1:31">
      <c r="A1032">
        <v>528976</v>
      </c>
      <c r="B1032" t="s">
        <v>1610</v>
      </c>
      <c r="C1032" t="s">
        <v>1611</v>
      </c>
      <c r="D1032" t="s">
        <v>2052</v>
      </c>
      <c r="E1032">
        <v>11053142</v>
      </c>
      <c r="F1032" t="s">
        <v>2052</v>
      </c>
      <c r="G1032" t="s">
        <v>5888</v>
      </c>
      <c r="H1032" t="s">
        <v>1222</v>
      </c>
      <c r="I1032" t="s">
        <v>1614</v>
      </c>
      <c r="L1032" t="s">
        <v>5889</v>
      </c>
      <c r="M1032">
        <v>3</v>
      </c>
      <c r="N1032" t="s">
        <v>5890</v>
      </c>
      <c r="O1032" t="s">
        <v>1624</v>
      </c>
      <c r="P1032" t="s">
        <v>5891</v>
      </c>
      <c r="Q1032">
        <v>124.08945</v>
      </c>
      <c r="R1032">
        <v>0.92085</v>
      </c>
      <c r="S1032" t="s">
        <v>2262</v>
      </c>
      <c r="T1032" t="s">
        <v>226</v>
      </c>
      <c r="U1032" t="s">
        <v>101</v>
      </c>
      <c r="V1032">
        <v>1</v>
      </c>
      <c r="W1032" t="s">
        <v>1627</v>
      </c>
      <c r="Z1032" t="s">
        <v>1628</v>
      </c>
      <c r="AA1032" t="s">
        <v>1629</v>
      </c>
      <c r="AB1032">
        <v>0</v>
      </c>
      <c r="AC1032" t="s">
        <v>1630</v>
      </c>
      <c r="AD1032">
        <v>6070824302</v>
      </c>
      <c r="AE1032" t="s">
        <v>1619</v>
      </c>
    </row>
    <row r="1033" spans="1:31">
      <c r="A1033">
        <v>528977</v>
      </c>
      <c r="B1033" t="s">
        <v>1610</v>
      </c>
      <c r="C1033" t="s">
        <v>1611</v>
      </c>
      <c r="D1033" t="s">
        <v>1648</v>
      </c>
      <c r="E1033">
        <v>11053208</v>
      </c>
      <c r="F1033" t="s">
        <v>1648</v>
      </c>
      <c r="G1033" t="s">
        <v>5892</v>
      </c>
      <c r="H1033" t="s">
        <v>1223</v>
      </c>
      <c r="I1033" t="s">
        <v>1614</v>
      </c>
      <c r="L1033" t="s">
        <v>5893</v>
      </c>
      <c r="M1033">
        <v>3</v>
      </c>
      <c r="N1033" t="s">
        <v>5894</v>
      </c>
      <c r="O1033" t="s">
        <v>1624</v>
      </c>
      <c r="P1033" t="s">
        <v>5895</v>
      </c>
      <c r="Q1033">
        <v>123.98026</v>
      </c>
      <c r="R1033">
        <v>0.39883</v>
      </c>
      <c r="S1033" t="s">
        <v>2124</v>
      </c>
      <c r="T1033" t="s">
        <v>46</v>
      </c>
      <c r="U1033" t="s">
        <v>22</v>
      </c>
      <c r="V1033">
        <v>1</v>
      </c>
      <c r="W1033" t="s">
        <v>1627</v>
      </c>
      <c r="Z1033" t="s">
        <v>1628</v>
      </c>
      <c r="AA1033" t="s">
        <v>1629</v>
      </c>
      <c r="AB1033">
        <v>0</v>
      </c>
      <c r="AC1033" t="s">
        <v>1630</v>
      </c>
      <c r="AD1033">
        <v>6070897385</v>
      </c>
      <c r="AE1033" t="s">
        <v>1619</v>
      </c>
    </row>
    <row r="1034" spans="1:31">
      <c r="A1034">
        <v>528978</v>
      </c>
      <c r="B1034" t="s">
        <v>1610</v>
      </c>
      <c r="C1034" t="s">
        <v>1611</v>
      </c>
      <c r="D1034" t="s">
        <v>1648</v>
      </c>
      <c r="E1034">
        <v>11053208</v>
      </c>
      <c r="F1034" t="s">
        <v>1648</v>
      </c>
      <c r="G1034" t="s">
        <v>5896</v>
      </c>
      <c r="H1034" t="s">
        <v>1224</v>
      </c>
      <c r="I1034" t="s">
        <v>1614</v>
      </c>
      <c r="L1034" t="s">
        <v>5897</v>
      </c>
      <c r="M1034">
        <v>3</v>
      </c>
      <c r="N1034" t="s">
        <v>5898</v>
      </c>
      <c r="O1034" t="s">
        <v>1624</v>
      </c>
      <c r="P1034" t="s">
        <v>5899</v>
      </c>
      <c r="Q1034">
        <v>123.94921</v>
      </c>
      <c r="R1034">
        <v>0.3652</v>
      </c>
      <c r="S1034" t="s">
        <v>2124</v>
      </c>
      <c r="T1034" t="s">
        <v>46</v>
      </c>
      <c r="U1034" t="s">
        <v>22</v>
      </c>
      <c r="V1034">
        <v>1</v>
      </c>
      <c r="W1034" t="s">
        <v>1627</v>
      </c>
      <c r="Z1034" t="s">
        <v>1628</v>
      </c>
      <c r="AA1034" t="s">
        <v>1629</v>
      </c>
      <c r="AB1034">
        <v>0</v>
      </c>
      <c r="AC1034" t="s">
        <v>1630</v>
      </c>
      <c r="AD1034">
        <v>6070897388</v>
      </c>
      <c r="AE1034" t="s">
        <v>1619</v>
      </c>
    </row>
    <row r="1035" spans="1:31">
      <c r="A1035">
        <v>529313</v>
      </c>
      <c r="B1035" t="s">
        <v>1610</v>
      </c>
      <c r="C1035" t="s">
        <v>1611</v>
      </c>
      <c r="D1035" t="s">
        <v>2066</v>
      </c>
      <c r="E1035">
        <v>11053138</v>
      </c>
      <c r="F1035" t="s">
        <v>2066</v>
      </c>
      <c r="G1035" t="s">
        <v>5900</v>
      </c>
      <c r="H1035" t="s">
        <v>1226</v>
      </c>
      <c r="I1035" t="s">
        <v>1614</v>
      </c>
      <c r="L1035" t="s">
        <v>5901</v>
      </c>
      <c r="M1035">
        <v>3</v>
      </c>
      <c r="N1035" t="s">
        <v>5902</v>
      </c>
      <c r="O1035" t="s">
        <v>1624</v>
      </c>
      <c r="P1035" t="s">
        <v>5903</v>
      </c>
      <c r="Q1035">
        <v>123.999417</v>
      </c>
      <c r="R1035">
        <v>0.550261</v>
      </c>
      <c r="S1035" t="s">
        <v>5904</v>
      </c>
      <c r="T1035" t="s">
        <v>1225</v>
      </c>
      <c r="U1035" t="s">
        <v>131</v>
      </c>
      <c r="V1035">
        <v>1</v>
      </c>
      <c r="W1035" t="s">
        <v>1627</v>
      </c>
      <c r="Z1035" t="s">
        <v>1628</v>
      </c>
      <c r="AA1035" t="s">
        <v>1629</v>
      </c>
      <c r="AC1035" t="s">
        <v>1647</v>
      </c>
      <c r="AD1035">
        <v>6070814261</v>
      </c>
      <c r="AE1035" t="s">
        <v>1619</v>
      </c>
    </row>
    <row r="1036" spans="1:31">
      <c r="A1036">
        <v>529507</v>
      </c>
      <c r="B1036" t="s">
        <v>1610</v>
      </c>
      <c r="C1036" t="s">
        <v>1611</v>
      </c>
      <c r="D1036" t="s">
        <v>1648</v>
      </c>
      <c r="E1036">
        <v>11053208</v>
      </c>
      <c r="F1036" t="s">
        <v>1648</v>
      </c>
      <c r="G1036" t="s">
        <v>5905</v>
      </c>
      <c r="H1036" t="s">
        <v>1227</v>
      </c>
      <c r="I1036" t="s">
        <v>1614</v>
      </c>
      <c r="L1036" t="s">
        <v>5906</v>
      </c>
      <c r="M1036">
        <v>3</v>
      </c>
      <c r="N1036" t="s">
        <v>5907</v>
      </c>
      <c r="O1036" t="s">
        <v>1617</v>
      </c>
      <c r="P1036" t="s">
        <v>5908</v>
      </c>
      <c r="Q1036">
        <v>123.593868</v>
      </c>
      <c r="R1036">
        <v>0.311828</v>
      </c>
      <c r="S1036" t="s">
        <v>5909</v>
      </c>
      <c r="T1036" t="s">
        <v>493</v>
      </c>
      <c r="U1036" t="s">
        <v>22</v>
      </c>
      <c r="W1036" t="s">
        <v>1627</v>
      </c>
      <c r="Z1036" t="s">
        <v>1628</v>
      </c>
      <c r="AA1036" t="s">
        <v>1629</v>
      </c>
      <c r="AC1036" t="s">
        <v>1647</v>
      </c>
      <c r="AD1036">
        <v>7005880505</v>
      </c>
      <c r="AE1036" t="s">
        <v>1619</v>
      </c>
    </row>
    <row r="1037" spans="1:31">
      <c r="A1037">
        <v>529848</v>
      </c>
      <c r="B1037" t="s">
        <v>1610</v>
      </c>
      <c r="C1037" t="s">
        <v>1611</v>
      </c>
      <c r="D1037" t="s">
        <v>1612</v>
      </c>
      <c r="E1037">
        <v>11053187</v>
      </c>
      <c r="F1037" t="s">
        <v>1612</v>
      </c>
      <c r="G1037" t="s">
        <v>5910</v>
      </c>
      <c r="H1037" t="s">
        <v>1229</v>
      </c>
      <c r="I1037" t="s">
        <v>1720</v>
      </c>
      <c r="L1037" t="s">
        <v>5911</v>
      </c>
      <c r="M1037">
        <v>3</v>
      </c>
      <c r="N1037" t="s">
        <v>5912</v>
      </c>
      <c r="O1037" t="s">
        <v>1617</v>
      </c>
      <c r="P1037" t="s">
        <v>5913</v>
      </c>
      <c r="Q1037">
        <v>123.30783</v>
      </c>
      <c r="R1037">
        <v>0.89633</v>
      </c>
      <c r="S1037" t="s">
        <v>2124</v>
      </c>
      <c r="T1037" t="s">
        <v>1228</v>
      </c>
      <c r="U1037" t="s">
        <v>4</v>
      </c>
      <c r="V1037">
        <v>1</v>
      </c>
      <c r="W1037" t="s">
        <v>1627</v>
      </c>
      <c r="Z1037" t="s">
        <v>1628</v>
      </c>
      <c r="AA1037" t="s">
        <v>1629</v>
      </c>
      <c r="AB1037">
        <v>0</v>
      </c>
      <c r="AC1037" t="s">
        <v>1630</v>
      </c>
      <c r="AD1037">
        <v>6553183739</v>
      </c>
      <c r="AE1037" t="s">
        <v>1619</v>
      </c>
    </row>
    <row r="1038" spans="1:31">
      <c r="A1038">
        <v>529849</v>
      </c>
      <c r="B1038" t="s">
        <v>1610</v>
      </c>
      <c r="C1038" t="s">
        <v>1611</v>
      </c>
      <c r="D1038" t="s">
        <v>2066</v>
      </c>
      <c r="E1038">
        <v>11053174</v>
      </c>
      <c r="F1038" t="s">
        <v>2066</v>
      </c>
      <c r="G1038" t="s">
        <v>5914</v>
      </c>
      <c r="H1038" t="s">
        <v>1230</v>
      </c>
      <c r="I1038" t="s">
        <v>1614</v>
      </c>
      <c r="L1038" t="s">
        <v>5915</v>
      </c>
      <c r="M1038">
        <v>3</v>
      </c>
      <c r="N1038" t="s">
        <v>5916</v>
      </c>
      <c r="O1038" t="s">
        <v>1624</v>
      </c>
      <c r="P1038" t="s">
        <v>5917</v>
      </c>
      <c r="Q1038">
        <v>123.98892</v>
      </c>
      <c r="R1038">
        <v>0.56527</v>
      </c>
      <c r="S1038" t="s">
        <v>2262</v>
      </c>
      <c r="T1038" t="s">
        <v>131</v>
      </c>
      <c r="U1038" t="s">
        <v>131</v>
      </c>
      <c r="V1038">
        <v>1</v>
      </c>
      <c r="W1038" t="s">
        <v>1627</v>
      </c>
      <c r="Z1038" t="s">
        <v>1628</v>
      </c>
      <c r="AA1038" t="s">
        <v>1629</v>
      </c>
      <c r="AB1038">
        <v>0</v>
      </c>
      <c r="AC1038" t="s">
        <v>1630</v>
      </c>
      <c r="AD1038">
        <v>6070820525</v>
      </c>
      <c r="AE1038" t="s">
        <v>1619</v>
      </c>
    </row>
    <row r="1039" spans="1:31">
      <c r="A1039">
        <v>529927</v>
      </c>
      <c r="B1039" t="s">
        <v>1610</v>
      </c>
      <c r="C1039" t="s">
        <v>1611</v>
      </c>
      <c r="D1039" t="s">
        <v>1612</v>
      </c>
      <c r="E1039">
        <v>11053186</v>
      </c>
      <c r="F1039" t="s">
        <v>1612</v>
      </c>
      <c r="G1039" t="s">
        <v>5918</v>
      </c>
      <c r="H1039" t="s">
        <v>1231</v>
      </c>
      <c r="I1039" t="s">
        <v>1614</v>
      </c>
      <c r="L1039" t="s">
        <v>5919</v>
      </c>
      <c r="M1039">
        <v>3</v>
      </c>
      <c r="N1039" t="s">
        <v>5920</v>
      </c>
      <c r="O1039" t="s">
        <v>1624</v>
      </c>
      <c r="P1039" t="s">
        <v>5921</v>
      </c>
      <c r="Q1039">
        <v>123.26253</v>
      </c>
      <c r="R1039">
        <v>0.91077</v>
      </c>
      <c r="S1039" t="s">
        <v>437</v>
      </c>
      <c r="T1039" t="s">
        <v>437</v>
      </c>
      <c r="U1039" t="s">
        <v>4</v>
      </c>
      <c r="V1039">
        <v>1</v>
      </c>
      <c r="W1039" t="s">
        <v>1627</v>
      </c>
      <c r="Z1039" t="s">
        <v>1628</v>
      </c>
      <c r="AA1039" t="s">
        <v>1629</v>
      </c>
      <c r="AB1039">
        <v>0</v>
      </c>
      <c r="AC1039" t="s">
        <v>1647</v>
      </c>
      <c r="AD1039">
        <v>6070877426</v>
      </c>
      <c r="AE1039" t="s">
        <v>1619</v>
      </c>
    </row>
    <row r="1040" spans="1:31">
      <c r="A1040">
        <v>529928</v>
      </c>
      <c r="B1040" t="s">
        <v>1610</v>
      </c>
      <c r="C1040" t="s">
        <v>1611</v>
      </c>
      <c r="D1040" t="s">
        <v>1612</v>
      </c>
      <c r="E1040">
        <v>11053186</v>
      </c>
      <c r="F1040" t="s">
        <v>1612</v>
      </c>
      <c r="G1040" t="s">
        <v>5922</v>
      </c>
      <c r="H1040" t="s">
        <v>1232</v>
      </c>
      <c r="I1040" t="s">
        <v>1614</v>
      </c>
      <c r="L1040" t="s">
        <v>5923</v>
      </c>
      <c r="M1040">
        <v>3</v>
      </c>
      <c r="N1040" t="s">
        <v>5924</v>
      </c>
      <c r="O1040" t="s">
        <v>1624</v>
      </c>
      <c r="P1040" t="s">
        <v>5925</v>
      </c>
      <c r="Q1040">
        <v>123.25923</v>
      </c>
      <c r="R1040">
        <v>0.91287</v>
      </c>
      <c r="S1040" t="s">
        <v>437</v>
      </c>
      <c r="T1040" t="s">
        <v>437</v>
      </c>
      <c r="U1040" t="s">
        <v>4</v>
      </c>
      <c r="V1040">
        <v>1</v>
      </c>
      <c r="W1040" t="s">
        <v>1627</v>
      </c>
      <c r="Z1040" t="s">
        <v>1628</v>
      </c>
      <c r="AA1040" t="s">
        <v>1629</v>
      </c>
      <c r="AB1040">
        <v>0</v>
      </c>
      <c r="AC1040" t="s">
        <v>1647</v>
      </c>
      <c r="AD1040">
        <v>6070877427</v>
      </c>
      <c r="AE1040" t="s">
        <v>1619</v>
      </c>
    </row>
    <row r="1041" spans="1:31">
      <c r="A1041">
        <v>529929</v>
      </c>
      <c r="B1041" t="s">
        <v>1610</v>
      </c>
      <c r="C1041" t="s">
        <v>1611</v>
      </c>
      <c r="D1041" t="s">
        <v>1612</v>
      </c>
      <c r="E1041">
        <v>11053185</v>
      </c>
      <c r="F1041" t="s">
        <v>1612</v>
      </c>
      <c r="G1041" t="s">
        <v>5926</v>
      </c>
      <c r="H1041" t="s">
        <v>1233</v>
      </c>
      <c r="I1041" t="s">
        <v>1614</v>
      </c>
      <c r="L1041" t="s">
        <v>5927</v>
      </c>
      <c r="M1041">
        <v>3</v>
      </c>
      <c r="N1041" t="s">
        <v>5928</v>
      </c>
      <c r="O1041" t="s">
        <v>1624</v>
      </c>
      <c r="P1041" t="s">
        <v>5929</v>
      </c>
      <c r="Q1041">
        <v>123.1767</v>
      </c>
      <c r="R1041">
        <v>0.94117</v>
      </c>
      <c r="S1041" t="s">
        <v>2124</v>
      </c>
      <c r="T1041" t="s">
        <v>877</v>
      </c>
      <c r="U1041" t="s">
        <v>4</v>
      </c>
      <c r="V1041">
        <v>1</v>
      </c>
      <c r="W1041" t="s">
        <v>1627</v>
      </c>
      <c r="Z1041" t="s">
        <v>1628</v>
      </c>
      <c r="AA1041" t="s">
        <v>1629</v>
      </c>
      <c r="AB1041">
        <v>0</v>
      </c>
      <c r="AC1041" t="s">
        <v>1647</v>
      </c>
      <c r="AD1041">
        <v>6070877452</v>
      </c>
      <c r="AE1041" t="s">
        <v>1619</v>
      </c>
    </row>
    <row r="1042" spans="1:31">
      <c r="A1042">
        <v>529930</v>
      </c>
      <c r="B1042" t="s">
        <v>1610</v>
      </c>
      <c r="C1042" t="s">
        <v>1611</v>
      </c>
      <c r="D1042" t="s">
        <v>1612</v>
      </c>
      <c r="E1042">
        <v>11053185</v>
      </c>
      <c r="F1042" t="s">
        <v>1612</v>
      </c>
      <c r="G1042" t="s">
        <v>5930</v>
      </c>
      <c r="H1042" t="s">
        <v>1235</v>
      </c>
      <c r="I1042" t="s">
        <v>1614</v>
      </c>
      <c r="L1042" t="s">
        <v>5931</v>
      </c>
      <c r="M1042">
        <v>3</v>
      </c>
      <c r="N1042" t="s">
        <v>5932</v>
      </c>
      <c r="O1042" t="s">
        <v>1624</v>
      </c>
      <c r="P1042" t="s">
        <v>5933</v>
      </c>
      <c r="Q1042">
        <v>123.1733</v>
      </c>
      <c r="R1042">
        <v>0.9009</v>
      </c>
      <c r="S1042" t="s">
        <v>2124</v>
      </c>
      <c r="T1042" t="s">
        <v>1234</v>
      </c>
      <c r="U1042" t="s">
        <v>4</v>
      </c>
      <c r="V1042">
        <v>1</v>
      </c>
      <c r="W1042" t="s">
        <v>1627</v>
      </c>
      <c r="Z1042" t="s">
        <v>1628</v>
      </c>
      <c r="AA1042" t="s">
        <v>1629</v>
      </c>
      <c r="AB1042">
        <v>0</v>
      </c>
      <c r="AC1042" t="s">
        <v>1647</v>
      </c>
      <c r="AD1042">
        <v>6070877459</v>
      </c>
      <c r="AE1042" t="s">
        <v>1619</v>
      </c>
    </row>
    <row r="1043" spans="1:31">
      <c r="A1043">
        <v>529931</v>
      </c>
      <c r="B1043" t="s">
        <v>1610</v>
      </c>
      <c r="C1043" t="s">
        <v>1611</v>
      </c>
      <c r="D1043" t="s">
        <v>1612</v>
      </c>
      <c r="E1043">
        <v>11053185</v>
      </c>
      <c r="F1043" t="s">
        <v>1612</v>
      </c>
      <c r="G1043" t="s">
        <v>5934</v>
      </c>
      <c r="H1043" t="s">
        <v>1237</v>
      </c>
      <c r="I1043" t="s">
        <v>1614</v>
      </c>
      <c r="L1043" t="s">
        <v>5935</v>
      </c>
      <c r="M1043">
        <v>3</v>
      </c>
      <c r="N1043" t="s">
        <v>5936</v>
      </c>
      <c r="O1043" t="s">
        <v>1624</v>
      </c>
      <c r="P1043" t="s">
        <v>5937</v>
      </c>
      <c r="Q1043">
        <v>123.16353</v>
      </c>
      <c r="R1043">
        <v>0.90163</v>
      </c>
      <c r="S1043" t="s">
        <v>2124</v>
      </c>
      <c r="T1043" t="s">
        <v>1236</v>
      </c>
      <c r="U1043" t="s">
        <v>4</v>
      </c>
      <c r="V1043">
        <v>1</v>
      </c>
      <c r="W1043" t="s">
        <v>1627</v>
      </c>
      <c r="Z1043" t="s">
        <v>1628</v>
      </c>
      <c r="AA1043" t="s">
        <v>1629</v>
      </c>
      <c r="AB1043">
        <v>0</v>
      </c>
      <c r="AC1043" t="s">
        <v>1630</v>
      </c>
      <c r="AD1043">
        <v>6070877461</v>
      </c>
      <c r="AE1043" t="s">
        <v>1619</v>
      </c>
    </row>
    <row r="1044" spans="1:31">
      <c r="A1044">
        <v>529932</v>
      </c>
      <c r="B1044" t="s">
        <v>1610</v>
      </c>
      <c r="C1044" t="s">
        <v>1611</v>
      </c>
      <c r="D1044" t="s">
        <v>1924</v>
      </c>
      <c r="E1044">
        <v>11053167</v>
      </c>
      <c r="F1044" t="s">
        <v>1924</v>
      </c>
      <c r="G1044" t="s">
        <v>5938</v>
      </c>
      <c r="H1044" t="s">
        <v>1238</v>
      </c>
      <c r="I1044" t="s">
        <v>1614</v>
      </c>
      <c r="L1044" t="s">
        <v>5939</v>
      </c>
      <c r="M1044">
        <v>2</v>
      </c>
      <c r="N1044" t="s">
        <v>5940</v>
      </c>
      <c r="O1044" t="s">
        <v>1624</v>
      </c>
      <c r="P1044" t="s">
        <v>5941</v>
      </c>
      <c r="Q1044">
        <v>124.317102</v>
      </c>
      <c r="R1044">
        <v>0.748791</v>
      </c>
      <c r="S1044" t="s">
        <v>528</v>
      </c>
      <c r="T1044" t="s">
        <v>446</v>
      </c>
      <c r="U1044" t="s">
        <v>132</v>
      </c>
      <c r="V1044">
        <v>1</v>
      </c>
      <c r="W1044" t="s">
        <v>1627</v>
      </c>
      <c r="Z1044" t="s">
        <v>1628</v>
      </c>
      <c r="AA1044" t="s">
        <v>1629</v>
      </c>
      <c r="AB1044">
        <v>0</v>
      </c>
      <c r="AC1044" t="s">
        <v>1630</v>
      </c>
      <c r="AD1044">
        <v>6070904264</v>
      </c>
      <c r="AE1044" t="s">
        <v>1619</v>
      </c>
    </row>
    <row r="1045" spans="1:31">
      <c r="A1045">
        <v>529933</v>
      </c>
      <c r="B1045" t="s">
        <v>1610</v>
      </c>
      <c r="C1045" t="s">
        <v>1611</v>
      </c>
      <c r="D1045" t="s">
        <v>1924</v>
      </c>
      <c r="E1045">
        <v>11053167</v>
      </c>
      <c r="F1045" t="s">
        <v>1924</v>
      </c>
      <c r="G1045" t="s">
        <v>5942</v>
      </c>
      <c r="H1045" t="s">
        <v>1239</v>
      </c>
      <c r="I1045" t="s">
        <v>1614</v>
      </c>
      <c r="L1045" t="s">
        <v>5943</v>
      </c>
      <c r="M1045">
        <v>2</v>
      </c>
      <c r="N1045" t="s">
        <v>5944</v>
      </c>
      <c r="O1045" t="s">
        <v>1624</v>
      </c>
      <c r="P1045" t="s">
        <v>5945</v>
      </c>
      <c r="Q1045">
        <v>124.312464</v>
      </c>
      <c r="R1045">
        <v>0.742653</v>
      </c>
      <c r="S1045" t="s">
        <v>5946</v>
      </c>
      <c r="T1045" t="s">
        <v>448</v>
      </c>
      <c r="U1045" t="s">
        <v>132</v>
      </c>
      <c r="V1045">
        <v>1</v>
      </c>
      <c r="W1045" t="s">
        <v>1627</v>
      </c>
      <c r="Z1045" t="s">
        <v>1628</v>
      </c>
      <c r="AA1045" t="s">
        <v>1629</v>
      </c>
      <c r="AB1045">
        <v>0</v>
      </c>
      <c r="AC1045" t="s">
        <v>1647</v>
      </c>
      <c r="AD1045">
        <v>6070904268</v>
      </c>
      <c r="AE1045" t="s">
        <v>1619</v>
      </c>
    </row>
    <row r="1046" spans="1:31">
      <c r="A1046">
        <v>529934</v>
      </c>
      <c r="B1046" t="s">
        <v>1610</v>
      </c>
      <c r="C1046" t="s">
        <v>1611</v>
      </c>
      <c r="D1046" t="s">
        <v>1924</v>
      </c>
      <c r="E1046">
        <v>11053154</v>
      </c>
      <c r="F1046" t="s">
        <v>1924</v>
      </c>
      <c r="G1046" t="s">
        <v>5947</v>
      </c>
      <c r="H1046" t="s">
        <v>1240</v>
      </c>
      <c r="I1046" t="s">
        <v>1614</v>
      </c>
      <c r="L1046" t="s">
        <v>5948</v>
      </c>
      <c r="M1046">
        <v>2</v>
      </c>
      <c r="N1046" t="s">
        <v>5949</v>
      </c>
      <c r="O1046" t="s">
        <v>1624</v>
      </c>
      <c r="P1046" t="s">
        <v>5950</v>
      </c>
      <c r="Q1046">
        <v>124.318674</v>
      </c>
      <c r="R1046">
        <v>0.750748</v>
      </c>
      <c r="S1046" t="s">
        <v>528</v>
      </c>
      <c r="T1046" t="s">
        <v>446</v>
      </c>
      <c r="U1046" t="s">
        <v>132</v>
      </c>
      <c r="V1046">
        <v>1</v>
      </c>
      <c r="W1046" t="s">
        <v>1627</v>
      </c>
      <c r="Z1046" t="s">
        <v>1628</v>
      </c>
      <c r="AA1046" t="s">
        <v>1629</v>
      </c>
      <c r="AB1046">
        <v>0</v>
      </c>
      <c r="AC1046" t="s">
        <v>1630</v>
      </c>
      <c r="AD1046">
        <v>6070904270</v>
      </c>
      <c r="AE1046" t="s">
        <v>1619</v>
      </c>
    </row>
    <row r="1047" spans="1:31">
      <c r="A1047">
        <v>529935</v>
      </c>
      <c r="B1047" t="s">
        <v>1610</v>
      </c>
      <c r="C1047" t="s">
        <v>1611</v>
      </c>
      <c r="D1047" t="s">
        <v>1924</v>
      </c>
      <c r="E1047">
        <v>11053154</v>
      </c>
      <c r="F1047" t="s">
        <v>1924</v>
      </c>
      <c r="G1047" t="s">
        <v>5951</v>
      </c>
      <c r="H1047" t="s">
        <v>1241</v>
      </c>
      <c r="I1047" t="s">
        <v>1614</v>
      </c>
      <c r="L1047" t="s">
        <v>5952</v>
      </c>
      <c r="M1047">
        <v>3</v>
      </c>
      <c r="N1047" t="s">
        <v>5953</v>
      </c>
      <c r="O1047" t="s">
        <v>1624</v>
      </c>
      <c r="P1047" t="s">
        <v>5954</v>
      </c>
      <c r="Q1047">
        <v>124.311575</v>
      </c>
      <c r="R1047">
        <v>0.760796</v>
      </c>
      <c r="S1047" t="s">
        <v>3081</v>
      </c>
      <c r="T1047" t="s">
        <v>446</v>
      </c>
      <c r="U1047" t="s">
        <v>132</v>
      </c>
      <c r="V1047">
        <v>1</v>
      </c>
      <c r="W1047" t="s">
        <v>1627</v>
      </c>
      <c r="Z1047" t="s">
        <v>1628</v>
      </c>
      <c r="AA1047" t="s">
        <v>1629</v>
      </c>
      <c r="AB1047">
        <v>0</v>
      </c>
      <c r="AC1047" t="s">
        <v>1647</v>
      </c>
      <c r="AD1047">
        <v>6070904294</v>
      </c>
      <c r="AE1047" t="s">
        <v>1619</v>
      </c>
    </row>
    <row r="1048" spans="1:31">
      <c r="A1048">
        <v>529936</v>
      </c>
      <c r="B1048" t="s">
        <v>1610</v>
      </c>
      <c r="C1048" t="s">
        <v>1611</v>
      </c>
      <c r="D1048" t="s">
        <v>1612</v>
      </c>
      <c r="E1048">
        <v>11053187</v>
      </c>
      <c r="F1048" t="s">
        <v>1612</v>
      </c>
      <c r="G1048" t="s">
        <v>5955</v>
      </c>
      <c r="H1048" t="s">
        <v>1242</v>
      </c>
      <c r="I1048" t="s">
        <v>1720</v>
      </c>
      <c r="L1048" t="s">
        <v>5956</v>
      </c>
      <c r="M1048">
        <v>3</v>
      </c>
      <c r="N1048" t="s">
        <v>5957</v>
      </c>
      <c r="O1048" t="s">
        <v>1617</v>
      </c>
      <c r="P1048" t="s">
        <v>5958</v>
      </c>
      <c r="Q1048">
        <v>123.4636</v>
      </c>
      <c r="R1048">
        <v>0.88108</v>
      </c>
      <c r="S1048" t="s">
        <v>2124</v>
      </c>
      <c r="T1048" t="s">
        <v>605</v>
      </c>
      <c r="U1048" t="s">
        <v>4</v>
      </c>
      <c r="V1048">
        <v>1</v>
      </c>
      <c r="W1048" t="s">
        <v>1627</v>
      </c>
      <c r="Z1048" t="s">
        <v>1628</v>
      </c>
      <c r="AA1048" t="s">
        <v>1629</v>
      </c>
      <c r="AB1048">
        <v>0</v>
      </c>
      <c r="AC1048" t="s">
        <v>1647</v>
      </c>
      <c r="AD1048">
        <v>6553186418</v>
      </c>
      <c r="AE1048" t="s">
        <v>1619</v>
      </c>
    </row>
    <row r="1049" spans="1:31">
      <c r="A1049">
        <v>529937</v>
      </c>
      <c r="B1049" t="s">
        <v>1610</v>
      </c>
      <c r="C1049" t="s">
        <v>1611</v>
      </c>
      <c r="D1049" t="s">
        <v>1924</v>
      </c>
      <c r="E1049">
        <v>11053151</v>
      </c>
      <c r="F1049" t="s">
        <v>1924</v>
      </c>
      <c r="G1049" t="s">
        <v>5959</v>
      </c>
      <c r="H1049" t="s">
        <v>1243</v>
      </c>
      <c r="I1049" t="s">
        <v>1614</v>
      </c>
      <c r="L1049" t="s">
        <v>5960</v>
      </c>
      <c r="M1049">
        <v>1</v>
      </c>
      <c r="N1049" t="s">
        <v>5961</v>
      </c>
      <c r="O1049" t="s">
        <v>1624</v>
      </c>
      <c r="P1049" t="s">
        <v>5962</v>
      </c>
      <c r="Q1049">
        <v>124.289767</v>
      </c>
      <c r="R1049">
        <v>0.73315</v>
      </c>
      <c r="S1049" t="s">
        <v>3094</v>
      </c>
      <c r="T1049" t="s">
        <v>454</v>
      </c>
      <c r="U1049" t="s">
        <v>132</v>
      </c>
      <c r="V1049">
        <v>1</v>
      </c>
      <c r="W1049" t="s">
        <v>1627</v>
      </c>
      <c r="Z1049" t="s">
        <v>1628</v>
      </c>
      <c r="AA1049" t="s">
        <v>1629</v>
      </c>
      <c r="AB1049">
        <v>0</v>
      </c>
      <c r="AC1049" t="s">
        <v>1647</v>
      </c>
      <c r="AD1049">
        <v>6070904323</v>
      </c>
      <c r="AE1049" t="s">
        <v>1619</v>
      </c>
    </row>
    <row r="1050" spans="1:31">
      <c r="A1050">
        <v>529938</v>
      </c>
      <c r="B1050" t="s">
        <v>1610</v>
      </c>
      <c r="C1050" t="s">
        <v>1611</v>
      </c>
      <c r="D1050" t="s">
        <v>1924</v>
      </c>
      <c r="E1050">
        <v>11053151</v>
      </c>
      <c r="F1050" t="s">
        <v>1924</v>
      </c>
      <c r="G1050" t="s">
        <v>5963</v>
      </c>
      <c r="H1050" t="s">
        <v>1244</v>
      </c>
      <c r="I1050" t="s">
        <v>1614</v>
      </c>
      <c r="L1050" t="s">
        <v>5964</v>
      </c>
      <c r="M1050">
        <v>1</v>
      </c>
      <c r="N1050" t="s">
        <v>5965</v>
      </c>
      <c r="O1050" t="s">
        <v>1624</v>
      </c>
      <c r="P1050" t="s">
        <v>5966</v>
      </c>
      <c r="Q1050">
        <v>124.294305</v>
      </c>
      <c r="R1050">
        <v>0.731273</v>
      </c>
      <c r="S1050" t="s">
        <v>4638</v>
      </c>
      <c r="T1050" t="s">
        <v>454</v>
      </c>
      <c r="U1050" t="s">
        <v>132</v>
      </c>
      <c r="V1050">
        <v>1</v>
      </c>
      <c r="W1050" t="s">
        <v>1627</v>
      </c>
      <c r="Z1050" t="s">
        <v>1628</v>
      </c>
      <c r="AA1050" t="s">
        <v>1629</v>
      </c>
      <c r="AB1050">
        <v>0</v>
      </c>
      <c r="AC1050" t="s">
        <v>1630</v>
      </c>
      <c r="AD1050">
        <v>6070904327</v>
      </c>
      <c r="AE1050" t="s">
        <v>1619</v>
      </c>
    </row>
    <row r="1051" spans="1:31">
      <c r="A1051">
        <v>529939</v>
      </c>
      <c r="B1051" t="s">
        <v>1610</v>
      </c>
      <c r="C1051" t="s">
        <v>1611</v>
      </c>
      <c r="D1051" t="s">
        <v>1924</v>
      </c>
      <c r="E1051">
        <v>11053151</v>
      </c>
      <c r="F1051" t="s">
        <v>1924</v>
      </c>
      <c r="G1051" t="s">
        <v>5967</v>
      </c>
      <c r="H1051" t="s">
        <v>1245</v>
      </c>
      <c r="I1051" t="s">
        <v>1614</v>
      </c>
      <c r="L1051" t="s">
        <v>5968</v>
      </c>
      <c r="M1051">
        <v>1</v>
      </c>
      <c r="N1051" t="s">
        <v>5969</v>
      </c>
      <c r="O1051" t="s">
        <v>1624</v>
      </c>
      <c r="P1051" t="s">
        <v>5970</v>
      </c>
      <c r="Q1051">
        <v>124.295601</v>
      </c>
      <c r="R1051">
        <v>0.729418</v>
      </c>
      <c r="S1051" t="s">
        <v>5971</v>
      </c>
      <c r="T1051" t="s">
        <v>889</v>
      </c>
      <c r="U1051" t="s">
        <v>132</v>
      </c>
      <c r="V1051">
        <v>1</v>
      </c>
      <c r="W1051" t="s">
        <v>1627</v>
      </c>
      <c r="Z1051" t="s">
        <v>1628</v>
      </c>
      <c r="AA1051" t="s">
        <v>1629</v>
      </c>
      <c r="AB1051">
        <v>0</v>
      </c>
      <c r="AC1051" t="s">
        <v>1647</v>
      </c>
      <c r="AD1051">
        <v>6070904329</v>
      </c>
      <c r="AE1051" t="s">
        <v>1619</v>
      </c>
    </row>
    <row r="1052" spans="1:31">
      <c r="A1052">
        <v>529940</v>
      </c>
      <c r="B1052" t="s">
        <v>1610</v>
      </c>
      <c r="C1052" t="s">
        <v>1611</v>
      </c>
      <c r="D1052" t="s">
        <v>1924</v>
      </c>
      <c r="E1052">
        <v>11053152</v>
      </c>
      <c r="F1052" t="s">
        <v>1924</v>
      </c>
      <c r="G1052" t="s">
        <v>5972</v>
      </c>
      <c r="H1052" t="s">
        <v>1246</v>
      </c>
      <c r="I1052" t="s">
        <v>1614</v>
      </c>
      <c r="L1052" t="s">
        <v>5973</v>
      </c>
      <c r="M1052">
        <v>2</v>
      </c>
      <c r="N1052" t="s">
        <v>5974</v>
      </c>
      <c r="O1052" t="s">
        <v>1624</v>
      </c>
      <c r="P1052" t="s">
        <v>5975</v>
      </c>
      <c r="Q1052">
        <v>124.301233</v>
      </c>
      <c r="R1052">
        <v>0.736783</v>
      </c>
      <c r="S1052" t="s">
        <v>4652</v>
      </c>
      <c r="T1052" t="s">
        <v>418</v>
      </c>
      <c r="U1052" t="s">
        <v>132</v>
      </c>
      <c r="V1052">
        <v>1</v>
      </c>
      <c r="W1052" t="s">
        <v>1627</v>
      </c>
      <c r="Z1052" t="s">
        <v>1628</v>
      </c>
      <c r="AA1052" t="s">
        <v>1629</v>
      </c>
      <c r="AB1052">
        <v>0</v>
      </c>
      <c r="AC1052" t="s">
        <v>1647</v>
      </c>
      <c r="AD1052">
        <v>6070904400</v>
      </c>
      <c r="AE1052" t="s">
        <v>1619</v>
      </c>
    </row>
    <row r="1053" spans="1:31">
      <c r="A1053">
        <v>529941</v>
      </c>
      <c r="B1053" t="s">
        <v>1610</v>
      </c>
      <c r="C1053" t="s">
        <v>1611</v>
      </c>
      <c r="D1053" t="s">
        <v>1924</v>
      </c>
      <c r="E1053">
        <v>11053152</v>
      </c>
      <c r="F1053" t="s">
        <v>1924</v>
      </c>
      <c r="G1053" t="s">
        <v>5976</v>
      </c>
      <c r="H1053" t="s">
        <v>1247</v>
      </c>
      <c r="I1053" t="s">
        <v>1614</v>
      </c>
      <c r="L1053" t="s">
        <v>5977</v>
      </c>
      <c r="M1053">
        <v>2</v>
      </c>
      <c r="N1053" t="s">
        <v>5978</v>
      </c>
      <c r="O1053" t="s">
        <v>1624</v>
      </c>
      <c r="P1053" t="s">
        <v>5979</v>
      </c>
      <c r="Q1053">
        <v>124.301567</v>
      </c>
      <c r="R1053">
        <v>0.7354</v>
      </c>
      <c r="S1053" t="s">
        <v>4652</v>
      </c>
      <c r="T1053" t="s">
        <v>418</v>
      </c>
      <c r="U1053" t="s">
        <v>132</v>
      </c>
      <c r="V1053">
        <v>1</v>
      </c>
      <c r="W1053" t="s">
        <v>1627</v>
      </c>
      <c r="Z1053" t="s">
        <v>1628</v>
      </c>
      <c r="AA1053" t="s">
        <v>1629</v>
      </c>
      <c r="AB1053">
        <v>0</v>
      </c>
      <c r="AC1053" t="s">
        <v>1647</v>
      </c>
      <c r="AD1053">
        <v>6070904403</v>
      </c>
      <c r="AE1053" t="s">
        <v>1619</v>
      </c>
    </row>
    <row r="1054" spans="1:31">
      <c r="A1054">
        <v>529942</v>
      </c>
      <c r="B1054" t="s">
        <v>1610</v>
      </c>
      <c r="C1054" t="s">
        <v>1611</v>
      </c>
      <c r="D1054" t="s">
        <v>1924</v>
      </c>
      <c r="E1054">
        <v>11053152</v>
      </c>
      <c r="F1054" t="s">
        <v>1924</v>
      </c>
      <c r="G1054" t="s">
        <v>5980</v>
      </c>
      <c r="H1054" t="s">
        <v>1248</v>
      </c>
      <c r="I1054" t="s">
        <v>1720</v>
      </c>
      <c r="L1054" t="s">
        <v>5981</v>
      </c>
      <c r="M1054">
        <v>2</v>
      </c>
      <c r="N1054" t="s">
        <v>5982</v>
      </c>
      <c r="O1054" t="s">
        <v>1617</v>
      </c>
      <c r="P1054" t="s">
        <v>5983</v>
      </c>
      <c r="Q1054">
        <v>124.306262</v>
      </c>
      <c r="R1054">
        <v>0.735703</v>
      </c>
      <c r="S1054" t="s">
        <v>2997</v>
      </c>
      <c r="T1054" t="s">
        <v>418</v>
      </c>
      <c r="U1054" t="s">
        <v>132</v>
      </c>
      <c r="V1054">
        <v>1</v>
      </c>
      <c r="W1054" t="s">
        <v>1627</v>
      </c>
      <c r="Z1054" t="s">
        <v>1628</v>
      </c>
      <c r="AA1054" t="s">
        <v>1629</v>
      </c>
      <c r="AB1054">
        <v>0</v>
      </c>
      <c r="AC1054" t="s">
        <v>1630</v>
      </c>
      <c r="AD1054">
        <v>6080510820</v>
      </c>
      <c r="AE1054" t="s">
        <v>1619</v>
      </c>
    </row>
    <row r="1055" spans="1:31">
      <c r="A1055">
        <v>529943</v>
      </c>
      <c r="B1055" t="s">
        <v>1610</v>
      </c>
      <c r="C1055" t="s">
        <v>1611</v>
      </c>
      <c r="D1055" t="s">
        <v>1924</v>
      </c>
      <c r="E1055">
        <v>11053152</v>
      </c>
      <c r="F1055" t="s">
        <v>1924</v>
      </c>
      <c r="G1055" t="s">
        <v>5984</v>
      </c>
      <c r="H1055" t="s">
        <v>1249</v>
      </c>
      <c r="I1055" t="s">
        <v>1614</v>
      </c>
      <c r="L1055" t="s">
        <v>5985</v>
      </c>
      <c r="M1055">
        <v>2</v>
      </c>
      <c r="N1055" t="s">
        <v>5986</v>
      </c>
      <c r="O1055" t="s">
        <v>1624</v>
      </c>
      <c r="P1055" t="s">
        <v>5987</v>
      </c>
      <c r="Q1055">
        <v>124.308613</v>
      </c>
      <c r="R1055">
        <v>0.737994</v>
      </c>
      <c r="S1055" t="s">
        <v>2997</v>
      </c>
      <c r="T1055" t="s">
        <v>418</v>
      </c>
      <c r="U1055" t="s">
        <v>132</v>
      </c>
      <c r="V1055">
        <v>1</v>
      </c>
      <c r="W1055" t="s">
        <v>1627</v>
      </c>
      <c r="Z1055" t="s">
        <v>1628</v>
      </c>
      <c r="AA1055" t="s">
        <v>1629</v>
      </c>
      <c r="AB1055">
        <v>0</v>
      </c>
      <c r="AC1055" t="s">
        <v>1630</v>
      </c>
      <c r="AD1055">
        <v>6070904412</v>
      </c>
      <c r="AE1055" t="s">
        <v>1619</v>
      </c>
    </row>
    <row r="1056" spans="1:31">
      <c r="A1056">
        <v>529944</v>
      </c>
      <c r="B1056" t="s">
        <v>1610</v>
      </c>
      <c r="C1056" t="s">
        <v>1611</v>
      </c>
      <c r="D1056" t="s">
        <v>1924</v>
      </c>
      <c r="E1056">
        <v>11053154</v>
      </c>
      <c r="F1056" t="s">
        <v>1924</v>
      </c>
      <c r="G1056" t="s">
        <v>5988</v>
      </c>
      <c r="H1056" t="s">
        <v>1250</v>
      </c>
      <c r="I1056" t="s">
        <v>1614</v>
      </c>
      <c r="L1056" t="s">
        <v>5989</v>
      </c>
      <c r="M1056">
        <v>2</v>
      </c>
      <c r="N1056" t="s">
        <v>5990</v>
      </c>
      <c r="O1056" t="s">
        <v>1624</v>
      </c>
      <c r="P1056" t="s">
        <v>5991</v>
      </c>
      <c r="Q1056">
        <v>124.3129965706</v>
      </c>
      <c r="R1056">
        <v>0.739497646</v>
      </c>
      <c r="S1056" t="s">
        <v>5992</v>
      </c>
      <c r="T1056" t="s">
        <v>448</v>
      </c>
      <c r="U1056" t="s">
        <v>132</v>
      </c>
      <c r="V1056">
        <v>1</v>
      </c>
      <c r="W1056" t="s">
        <v>1627</v>
      </c>
      <c r="Z1056" t="s">
        <v>1628</v>
      </c>
      <c r="AA1056" t="s">
        <v>1629</v>
      </c>
      <c r="AB1056">
        <v>0</v>
      </c>
      <c r="AC1056" t="s">
        <v>1647</v>
      </c>
      <c r="AD1056">
        <v>6070904441</v>
      </c>
      <c r="AE1056" t="s">
        <v>1619</v>
      </c>
    </row>
    <row r="1057" spans="1:31">
      <c r="A1057">
        <v>529945</v>
      </c>
      <c r="B1057" t="s">
        <v>1610</v>
      </c>
      <c r="C1057" t="s">
        <v>1611</v>
      </c>
      <c r="D1057" t="s">
        <v>1924</v>
      </c>
      <c r="E1057">
        <v>11053154</v>
      </c>
      <c r="F1057" t="s">
        <v>1924</v>
      </c>
      <c r="G1057" t="s">
        <v>5993</v>
      </c>
      <c r="H1057" t="s">
        <v>1251</v>
      </c>
      <c r="I1057" t="s">
        <v>1614</v>
      </c>
      <c r="L1057" t="s">
        <v>5994</v>
      </c>
      <c r="M1057">
        <v>2</v>
      </c>
      <c r="N1057" t="s">
        <v>5995</v>
      </c>
      <c r="O1057" t="s">
        <v>1624</v>
      </c>
      <c r="P1057" t="s">
        <v>5996</v>
      </c>
      <c r="Q1057">
        <v>124.3120015757</v>
      </c>
      <c r="R1057">
        <v>0.737078086</v>
      </c>
      <c r="S1057" t="s">
        <v>4675</v>
      </c>
      <c r="T1057" t="s">
        <v>418</v>
      </c>
      <c r="U1057" t="s">
        <v>132</v>
      </c>
      <c r="V1057">
        <v>1</v>
      </c>
      <c r="W1057" t="s">
        <v>1627</v>
      </c>
      <c r="Z1057" t="s">
        <v>1628</v>
      </c>
      <c r="AA1057" t="s">
        <v>1629</v>
      </c>
      <c r="AB1057">
        <v>0</v>
      </c>
      <c r="AC1057" t="s">
        <v>1630</v>
      </c>
      <c r="AD1057">
        <v>6070904442</v>
      </c>
      <c r="AE1057" t="s">
        <v>1619</v>
      </c>
    </row>
    <row r="1058" spans="1:31">
      <c r="A1058">
        <v>529946</v>
      </c>
      <c r="B1058" t="s">
        <v>1610</v>
      </c>
      <c r="C1058" t="s">
        <v>1611</v>
      </c>
      <c r="D1058" t="s">
        <v>2066</v>
      </c>
      <c r="E1058">
        <v>11053174</v>
      </c>
      <c r="F1058" t="s">
        <v>2066</v>
      </c>
      <c r="G1058" t="s">
        <v>5997</v>
      </c>
      <c r="H1058" t="s">
        <v>1252</v>
      </c>
      <c r="I1058" t="s">
        <v>1614</v>
      </c>
      <c r="L1058" t="s">
        <v>5998</v>
      </c>
      <c r="M1058">
        <v>3</v>
      </c>
      <c r="N1058" t="s">
        <v>5999</v>
      </c>
      <c r="O1058" t="s">
        <v>1624</v>
      </c>
      <c r="P1058" t="s">
        <v>6000</v>
      </c>
      <c r="Q1058">
        <v>124.08895</v>
      </c>
      <c r="R1058">
        <v>0.57582</v>
      </c>
      <c r="S1058" t="s">
        <v>2262</v>
      </c>
      <c r="T1058" t="s">
        <v>131</v>
      </c>
      <c r="U1058" t="s">
        <v>131</v>
      </c>
      <c r="V1058">
        <v>1</v>
      </c>
      <c r="W1058" t="s">
        <v>1627</v>
      </c>
      <c r="Z1058" t="s">
        <v>1628</v>
      </c>
      <c r="AA1058" t="s">
        <v>1629</v>
      </c>
      <c r="AB1058">
        <v>0</v>
      </c>
      <c r="AC1058" t="s">
        <v>1630</v>
      </c>
      <c r="AD1058">
        <v>6070819810</v>
      </c>
      <c r="AE1058" t="s">
        <v>1619</v>
      </c>
    </row>
    <row r="1059" spans="1:31">
      <c r="A1059">
        <v>529947</v>
      </c>
      <c r="B1059" t="s">
        <v>1610</v>
      </c>
      <c r="C1059" t="s">
        <v>1611</v>
      </c>
      <c r="D1059" t="s">
        <v>2066</v>
      </c>
      <c r="E1059">
        <v>11053174</v>
      </c>
      <c r="F1059" t="s">
        <v>2066</v>
      </c>
      <c r="G1059" t="s">
        <v>6001</v>
      </c>
      <c r="H1059" t="s">
        <v>1253</v>
      </c>
      <c r="I1059" t="s">
        <v>1614</v>
      </c>
      <c r="L1059" t="s">
        <v>6002</v>
      </c>
      <c r="M1059">
        <v>3</v>
      </c>
      <c r="N1059" t="s">
        <v>6003</v>
      </c>
      <c r="O1059" t="s">
        <v>1624</v>
      </c>
      <c r="P1059" t="s">
        <v>6004</v>
      </c>
      <c r="Q1059">
        <v>124.053069</v>
      </c>
      <c r="R1059">
        <v>0.574149</v>
      </c>
      <c r="S1059" t="s">
        <v>2262</v>
      </c>
      <c r="T1059" t="s">
        <v>131</v>
      </c>
      <c r="U1059" t="s">
        <v>131</v>
      </c>
      <c r="V1059">
        <v>1</v>
      </c>
      <c r="W1059" t="s">
        <v>1627</v>
      </c>
      <c r="Z1059" t="s">
        <v>1628</v>
      </c>
      <c r="AA1059" t="s">
        <v>1629</v>
      </c>
      <c r="AB1059">
        <v>0</v>
      </c>
      <c r="AC1059" t="s">
        <v>1630</v>
      </c>
      <c r="AD1059">
        <v>6070819817</v>
      </c>
      <c r="AE1059" t="s">
        <v>1619</v>
      </c>
    </row>
    <row r="1060" spans="1:31">
      <c r="A1060">
        <v>529948</v>
      </c>
      <c r="B1060" t="s">
        <v>1610</v>
      </c>
      <c r="C1060" t="s">
        <v>1611</v>
      </c>
      <c r="D1060" t="s">
        <v>2066</v>
      </c>
      <c r="E1060">
        <v>11053174</v>
      </c>
      <c r="F1060" t="s">
        <v>2066</v>
      </c>
      <c r="G1060" t="s">
        <v>6005</v>
      </c>
      <c r="H1060" t="s">
        <v>1254</v>
      </c>
      <c r="I1060" t="s">
        <v>1614</v>
      </c>
      <c r="L1060" t="s">
        <v>6006</v>
      </c>
      <c r="M1060">
        <v>3</v>
      </c>
      <c r="N1060" t="s">
        <v>6007</v>
      </c>
      <c r="O1060" t="s">
        <v>1624</v>
      </c>
      <c r="P1060" t="s">
        <v>6008</v>
      </c>
      <c r="Q1060">
        <v>124.048158</v>
      </c>
      <c r="R1060">
        <v>0.573287</v>
      </c>
      <c r="S1060" t="s">
        <v>2262</v>
      </c>
      <c r="T1060" t="s">
        <v>131</v>
      </c>
      <c r="U1060" t="s">
        <v>131</v>
      </c>
      <c r="V1060">
        <v>1</v>
      </c>
      <c r="W1060" t="s">
        <v>1627</v>
      </c>
      <c r="Z1060" t="s">
        <v>1628</v>
      </c>
      <c r="AA1060" t="s">
        <v>1629</v>
      </c>
      <c r="AB1060">
        <v>0</v>
      </c>
      <c r="AC1060" t="s">
        <v>1630</v>
      </c>
      <c r="AD1060">
        <v>6070819819</v>
      </c>
      <c r="AE1060" t="s">
        <v>1619</v>
      </c>
    </row>
    <row r="1061" spans="1:31">
      <c r="A1061">
        <v>529949</v>
      </c>
      <c r="B1061" t="s">
        <v>1610</v>
      </c>
      <c r="C1061" t="s">
        <v>1611</v>
      </c>
      <c r="D1061" t="s">
        <v>2066</v>
      </c>
      <c r="E1061">
        <v>11053174</v>
      </c>
      <c r="F1061" t="s">
        <v>2066</v>
      </c>
      <c r="G1061" t="s">
        <v>6009</v>
      </c>
      <c r="H1061" t="s">
        <v>1255</v>
      </c>
      <c r="I1061" t="s">
        <v>1614</v>
      </c>
      <c r="L1061" t="s">
        <v>6010</v>
      </c>
      <c r="M1061">
        <v>3</v>
      </c>
      <c r="N1061" t="s">
        <v>6011</v>
      </c>
      <c r="O1061" t="s">
        <v>1624</v>
      </c>
      <c r="P1061" t="s">
        <v>6012</v>
      </c>
      <c r="Q1061">
        <v>124.00435</v>
      </c>
      <c r="R1061">
        <v>0.53948</v>
      </c>
      <c r="S1061" t="s">
        <v>2262</v>
      </c>
      <c r="T1061" t="s">
        <v>131</v>
      </c>
      <c r="U1061" t="s">
        <v>131</v>
      </c>
      <c r="V1061">
        <v>1</v>
      </c>
      <c r="W1061" t="s">
        <v>1627</v>
      </c>
      <c r="Z1061" t="s">
        <v>1628</v>
      </c>
      <c r="AA1061" t="s">
        <v>1629</v>
      </c>
      <c r="AB1061">
        <v>0</v>
      </c>
      <c r="AC1061" t="s">
        <v>1630</v>
      </c>
      <c r="AD1061">
        <v>6070819846</v>
      </c>
      <c r="AE1061" t="s">
        <v>1619</v>
      </c>
    </row>
    <row r="1062" spans="1:31">
      <c r="A1062">
        <v>529950</v>
      </c>
      <c r="B1062" t="s">
        <v>1610</v>
      </c>
      <c r="C1062" t="s">
        <v>1611</v>
      </c>
      <c r="D1062" t="s">
        <v>2066</v>
      </c>
      <c r="E1062">
        <v>11053174</v>
      </c>
      <c r="F1062" t="s">
        <v>2066</v>
      </c>
      <c r="G1062" t="s">
        <v>6013</v>
      </c>
      <c r="H1062" t="s">
        <v>1256</v>
      </c>
      <c r="I1062" t="s">
        <v>1614</v>
      </c>
      <c r="L1062" t="s">
        <v>6014</v>
      </c>
      <c r="M1062">
        <v>3</v>
      </c>
      <c r="N1062" t="s">
        <v>6015</v>
      </c>
      <c r="O1062" t="s">
        <v>1624</v>
      </c>
      <c r="P1062" t="s">
        <v>6016</v>
      </c>
      <c r="Q1062">
        <v>123.98258</v>
      </c>
      <c r="R1062">
        <v>0.57462</v>
      </c>
      <c r="S1062" t="s">
        <v>2262</v>
      </c>
      <c r="T1062" t="s">
        <v>131</v>
      </c>
      <c r="U1062" t="s">
        <v>131</v>
      </c>
      <c r="V1062">
        <v>1</v>
      </c>
      <c r="W1062" t="s">
        <v>1627</v>
      </c>
      <c r="Z1062" t="s">
        <v>1628</v>
      </c>
      <c r="AA1062" t="s">
        <v>1629</v>
      </c>
      <c r="AB1062">
        <v>0</v>
      </c>
      <c r="AC1062" t="s">
        <v>1647</v>
      </c>
      <c r="AD1062">
        <v>6070819848</v>
      </c>
      <c r="AE1062" t="s">
        <v>1619</v>
      </c>
    </row>
    <row r="1063" spans="1:31">
      <c r="A1063">
        <v>529951</v>
      </c>
      <c r="B1063" t="s">
        <v>1610</v>
      </c>
      <c r="C1063" t="s">
        <v>1611</v>
      </c>
      <c r="D1063" t="s">
        <v>2066</v>
      </c>
      <c r="E1063">
        <v>11053174</v>
      </c>
      <c r="F1063" t="s">
        <v>2066</v>
      </c>
      <c r="G1063" t="s">
        <v>6017</v>
      </c>
      <c r="H1063" t="s">
        <v>1257</v>
      </c>
      <c r="I1063" t="s">
        <v>1614</v>
      </c>
      <c r="L1063" t="s">
        <v>6018</v>
      </c>
      <c r="M1063">
        <v>3</v>
      </c>
      <c r="N1063" t="s">
        <v>6019</v>
      </c>
      <c r="O1063" t="s">
        <v>1624</v>
      </c>
      <c r="P1063" t="s">
        <v>6020</v>
      </c>
      <c r="Q1063">
        <v>124.0751</v>
      </c>
      <c r="R1063">
        <v>0.57577</v>
      </c>
      <c r="S1063" t="s">
        <v>2262</v>
      </c>
      <c r="T1063" t="s">
        <v>131</v>
      </c>
      <c r="U1063" t="s">
        <v>131</v>
      </c>
      <c r="V1063">
        <v>1</v>
      </c>
      <c r="W1063" t="s">
        <v>1627</v>
      </c>
      <c r="Z1063" t="s">
        <v>1628</v>
      </c>
      <c r="AA1063" t="s">
        <v>1629</v>
      </c>
      <c r="AB1063">
        <v>0</v>
      </c>
      <c r="AC1063" t="s">
        <v>1647</v>
      </c>
      <c r="AD1063">
        <v>6070819880</v>
      </c>
      <c r="AE1063" t="s">
        <v>1619</v>
      </c>
    </row>
    <row r="1064" spans="1:31">
      <c r="A1064">
        <v>529952</v>
      </c>
      <c r="B1064" t="s">
        <v>1610</v>
      </c>
      <c r="C1064" t="s">
        <v>1611</v>
      </c>
      <c r="D1064" t="s">
        <v>2066</v>
      </c>
      <c r="E1064">
        <v>11053174</v>
      </c>
      <c r="F1064" t="s">
        <v>2066</v>
      </c>
      <c r="G1064" t="s">
        <v>6021</v>
      </c>
      <c r="H1064" t="s">
        <v>1258</v>
      </c>
      <c r="I1064" t="s">
        <v>1614</v>
      </c>
      <c r="L1064" t="s">
        <v>6022</v>
      </c>
      <c r="M1064">
        <v>3</v>
      </c>
      <c r="N1064" t="s">
        <v>6023</v>
      </c>
      <c r="O1064" t="s">
        <v>1624</v>
      </c>
      <c r="P1064" t="s">
        <v>6024</v>
      </c>
      <c r="Q1064">
        <v>124.07767</v>
      </c>
      <c r="R1064">
        <v>0.57793</v>
      </c>
      <c r="S1064" t="s">
        <v>2262</v>
      </c>
      <c r="T1064" t="s">
        <v>131</v>
      </c>
      <c r="U1064" t="s">
        <v>131</v>
      </c>
      <c r="V1064">
        <v>1</v>
      </c>
      <c r="W1064" t="s">
        <v>1627</v>
      </c>
      <c r="Z1064" t="s">
        <v>1628</v>
      </c>
      <c r="AA1064" t="s">
        <v>1629</v>
      </c>
      <c r="AB1064">
        <v>0</v>
      </c>
      <c r="AC1064" t="s">
        <v>1630</v>
      </c>
      <c r="AD1064">
        <v>6070819881</v>
      </c>
      <c r="AE1064" t="s">
        <v>1619</v>
      </c>
    </row>
    <row r="1065" spans="1:31">
      <c r="A1065">
        <v>529953</v>
      </c>
      <c r="B1065" t="s">
        <v>1610</v>
      </c>
      <c r="C1065" t="s">
        <v>1611</v>
      </c>
      <c r="D1065" t="s">
        <v>1924</v>
      </c>
      <c r="E1065">
        <v>11053154</v>
      </c>
      <c r="F1065" t="s">
        <v>1924</v>
      </c>
      <c r="G1065" t="s">
        <v>6025</v>
      </c>
      <c r="H1065" t="s">
        <v>1259</v>
      </c>
      <c r="I1065" t="s">
        <v>1614</v>
      </c>
      <c r="L1065" t="s">
        <v>6026</v>
      </c>
      <c r="M1065">
        <v>3</v>
      </c>
      <c r="N1065" t="s">
        <v>6027</v>
      </c>
      <c r="O1065" t="s">
        <v>1624</v>
      </c>
      <c r="P1065" t="s">
        <v>6028</v>
      </c>
      <c r="Q1065">
        <v>124.307381</v>
      </c>
      <c r="R1065">
        <v>0.644999</v>
      </c>
      <c r="S1065" t="s">
        <v>3007</v>
      </c>
      <c r="T1065" t="s">
        <v>136</v>
      </c>
      <c r="U1065" t="s">
        <v>132</v>
      </c>
      <c r="V1065">
        <v>1</v>
      </c>
      <c r="W1065" t="s">
        <v>1627</v>
      </c>
      <c r="Z1065" t="s">
        <v>1628</v>
      </c>
      <c r="AA1065" t="s">
        <v>1629</v>
      </c>
      <c r="AB1065">
        <v>0</v>
      </c>
      <c r="AC1065" t="s">
        <v>1630</v>
      </c>
      <c r="AD1065">
        <v>6070904461</v>
      </c>
      <c r="AE1065" t="s">
        <v>1619</v>
      </c>
    </row>
    <row r="1066" spans="1:31">
      <c r="A1066">
        <v>529954</v>
      </c>
      <c r="B1066" t="s">
        <v>1610</v>
      </c>
      <c r="C1066" t="s">
        <v>1611</v>
      </c>
      <c r="D1066" t="s">
        <v>1924</v>
      </c>
      <c r="E1066">
        <v>11053154</v>
      </c>
      <c r="F1066" t="s">
        <v>1924</v>
      </c>
      <c r="G1066" t="s">
        <v>6029</v>
      </c>
      <c r="H1066" t="s">
        <v>1260</v>
      </c>
      <c r="I1066" t="s">
        <v>1614</v>
      </c>
      <c r="L1066" t="s">
        <v>6030</v>
      </c>
      <c r="M1066">
        <v>3</v>
      </c>
      <c r="N1066" t="s">
        <v>6031</v>
      </c>
      <c r="O1066" t="s">
        <v>1624</v>
      </c>
      <c r="P1066" t="s">
        <v>6032</v>
      </c>
      <c r="Q1066">
        <v>124.29531</v>
      </c>
      <c r="R1066">
        <v>0.58716</v>
      </c>
      <c r="S1066" t="s">
        <v>6033</v>
      </c>
      <c r="T1066" t="s">
        <v>131</v>
      </c>
      <c r="U1066" t="s">
        <v>132</v>
      </c>
      <c r="V1066">
        <v>1</v>
      </c>
      <c r="W1066" t="s">
        <v>1627</v>
      </c>
      <c r="Z1066" t="s">
        <v>1628</v>
      </c>
      <c r="AA1066" t="s">
        <v>1629</v>
      </c>
      <c r="AB1066">
        <v>0</v>
      </c>
      <c r="AC1066" t="s">
        <v>1630</v>
      </c>
      <c r="AD1066">
        <v>6070904468</v>
      </c>
      <c r="AE1066" t="s">
        <v>1619</v>
      </c>
    </row>
    <row r="1067" spans="1:31">
      <c r="A1067">
        <v>529955</v>
      </c>
      <c r="B1067" t="s">
        <v>1610</v>
      </c>
      <c r="C1067" t="s">
        <v>1611</v>
      </c>
      <c r="D1067" t="s">
        <v>1924</v>
      </c>
      <c r="E1067">
        <v>11053176</v>
      </c>
      <c r="F1067" t="s">
        <v>1924</v>
      </c>
      <c r="G1067" t="s">
        <v>6034</v>
      </c>
      <c r="H1067" t="s">
        <v>1261</v>
      </c>
      <c r="I1067" t="s">
        <v>1614</v>
      </c>
      <c r="L1067" t="s">
        <v>6035</v>
      </c>
      <c r="M1067">
        <v>3</v>
      </c>
      <c r="N1067" t="s">
        <v>6036</v>
      </c>
      <c r="O1067" t="s">
        <v>1624</v>
      </c>
      <c r="P1067" t="s">
        <v>6037</v>
      </c>
      <c r="Q1067">
        <v>124.261299</v>
      </c>
      <c r="R1067">
        <v>0.604351</v>
      </c>
      <c r="S1067" t="s">
        <v>1371</v>
      </c>
      <c r="T1067" t="s">
        <v>131</v>
      </c>
      <c r="U1067" t="s">
        <v>132</v>
      </c>
      <c r="V1067">
        <v>1</v>
      </c>
      <c r="W1067" t="s">
        <v>1627</v>
      </c>
      <c r="Z1067" t="s">
        <v>1628</v>
      </c>
      <c r="AA1067" t="s">
        <v>1629</v>
      </c>
      <c r="AB1067">
        <v>0</v>
      </c>
      <c r="AC1067" t="s">
        <v>1630</v>
      </c>
      <c r="AD1067">
        <v>6070904470</v>
      </c>
      <c r="AE1067" t="s">
        <v>1619</v>
      </c>
    </row>
    <row r="1068" spans="1:31">
      <c r="A1068">
        <v>529956</v>
      </c>
      <c r="B1068" t="s">
        <v>1610</v>
      </c>
      <c r="C1068" t="s">
        <v>1611</v>
      </c>
      <c r="D1068" t="s">
        <v>2066</v>
      </c>
      <c r="E1068">
        <v>11053174</v>
      </c>
      <c r="F1068" t="s">
        <v>2066</v>
      </c>
      <c r="G1068" t="s">
        <v>6038</v>
      </c>
      <c r="H1068" t="s">
        <v>1262</v>
      </c>
      <c r="I1068" t="s">
        <v>1614</v>
      </c>
      <c r="L1068" t="s">
        <v>6039</v>
      </c>
      <c r="M1068">
        <v>3</v>
      </c>
      <c r="N1068" t="s">
        <v>6040</v>
      </c>
      <c r="O1068" t="s">
        <v>1624</v>
      </c>
      <c r="P1068" t="s">
        <v>6041</v>
      </c>
      <c r="Q1068">
        <v>124.00093</v>
      </c>
      <c r="R1068">
        <v>0.57281</v>
      </c>
      <c r="S1068" t="s">
        <v>2262</v>
      </c>
      <c r="T1068" t="s">
        <v>131</v>
      </c>
      <c r="U1068" t="s">
        <v>131</v>
      </c>
      <c r="V1068">
        <v>1</v>
      </c>
      <c r="W1068" t="s">
        <v>1627</v>
      </c>
      <c r="Z1068" t="s">
        <v>1628</v>
      </c>
      <c r="AA1068" t="s">
        <v>1629</v>
      </c>
      <c r="AB1068">
        <v>0</v>
      </c>
      <c r="AC1068" t="s">
        <v>1630</v>
      </c>
      <c r="AD1068">
        <v>6070819933</v>
      </c>
      <c r="AE1068" t="s">
        <v>1619</v>
      </c>
    </row>
    <row r="1069" spans="1:31">
      <c r="A1069">
        <v>529957</v>
      </c>
      <c r="B1069" t="s">
        <v>1610</v>
      </c>
      <c r="C1069" t="s">
        <v>1611</v>
      </c>
      <c r="D1069" t="s">
        <v>2066</v>
      </c>
      <c r="E1069">
        <v>11053174</v>
      </c>
      <c r="F1069" t="s">
        <v>2066</v>
      </c>
      <c r="G1069" t="s">
        <v>6042</v>
      </c>
      <c r="H1069" t="s">
        <v>1263</v>
      </c>
      <c r="I1069" t="s">
        <v>1614</v>
      </c>
      <c r="L1069" t="s">
        <v>6043</v>
      </c>
      <c r="M1069">
        <v>3</v>
      </c>
      <c r="N1069" t="s">
        <v>6044</v>
      </c>
      <c r="O1069" t="s">
        <v>1624</v>
      </c>
      <c r="P1069" t="s">
        <v>6045</v>
      </c>
      <c r="Q1069">
        <v>123.99692</v>
      </c>
      <c r="R1069">
        <v>0.58228</v>
      </c>
      <c r="S1069" t="s">
        <v>2262</v>
      </c>
      <c r="T1069" t="s">
        <v>131</v>
      </c>
      <c r="U1069" t="s">
        <v>131</v>
      </c>
      <c r="V1069">
        <v>1</v>
      </c>
      <c r="W1069" t="s">
        <v>1627</v>
      </c>
      <c r="Z1069" t="s">
        <v>1628</v>
      </c>
      <c r="AA1069" t="s">
        <v>1629</v>
      </c>
      <c r="AB1069">
        <v>0</v>
      </c>
      <c r="AC1069" t="s">
        <v>1630</v>
      </c>
      <c r="AD1069">
        <v>6070819934</v>
      </c>
      <c r="AE1069" t="s">
        <v>1619</v>
      </c>
    </row>
    <row r="1070" spans="1:31">
      <c r="A1070">
        <v>529958</v>
      </c>
      <c r="B1070" t="s">
        <v>1610</v>
      </c>
      <c r="C1070" t="s">
        <v>1611</v>
      </c>
      <c r="D1070" t="s">
        <v>1648</v>
      </c>
      <c r="E1070">
        <v>11053208</v>
      </c>
      <c r="F1070" t="s">
        <v>1648</v>
      </c>
      <c r="G1070" t="s">
        <v>6046</v>
      </c>
      <c r="H1070" t="s">
        <v>1264</v>
      </c>
      <c r="I1070" t="s">
        <v>1614</v>
      </c>
      <c r="L1070" t="s">
        <v>6047</v>
      </c>
      <c r="M1070">
        <v>3</v>
      </c>
      <c r="N1070" t="s">
        <v>6048</v>
      </c>
      <c r="O1070" t="s">
        <v>1624</v>
      </c>
      <c r="P1070" t="s">
        <v>6049</v>
      </c>
      <c r="Q1070">
        <v>123.80418</v>
      </c>
      <c r="R1070">
        <v>0.33378</v>
      </c>
      <c r="S1070" t="s">
        <v>2124</v>
      </c>
      <c r="T1070" t="s">
        <v>472</v>
      </c>
      <c r="U1070" t="s">
        <v>22</v>
      </c>
      <c r="V1070">
        <v>1</v>
      </c>
      <c r="W1070" t="s">
        <v>1627</v>
      </c>
      <c r="Z1070" t="s">
        <v>1628</v>
      </c>
      <c r="AA1070" t="s">
        <v>1629</v>
      </c>
      <c r="AB1070">
        <v>0</v>
      </c>
      <c r="AC1070" t="s">
        <v>1630</v>
      </c>
      <c r="AD1070">
        <v>6070897407</v>
      </c>
      <c r="AE1070" t="s">
        <v>1619</v>
      </c>
    </row>
    <row r="1071" spans="1:31">
      <c r="A1071">
        <v>529964</v>
      </c>
      <c r="B1071" t="s">
        <v>1610</v>
      </c>
      <c r="C1071" t="s">
        <v>1611</v>
      </c>
      <c r="D1071" t="s">
        <v>2052</v>
      </c>
      <c r="E1071">
        <v>11053132</v>
      </c>
      <c r="F1071" t="s">
        <v>2052</v>
      </c>
      <c r="G1071" t="s">
        <v>6050</v>
      </c>
      <c r="H1071" t="s">
        <v>1265</v>
      </c>
      <c r="I1071" t="s">
        <v>1614</v>
      </c>
      <c r="L1071" t="s">
        <v>6051</v>
      </c>
      <c r="M1071">
        <v>3</v>
      </c>
      <c r="N1071" t="s">
        <v>6052</v>
      </c>
      <c r="O1071" t="s">
        <v>1624</v>
      </c>
      <c r="P1071" t="s">
        <v>6053</v>
      </c>
      <c r="Q1071">
        <v>124.03388</v>
      </c>
      <c r="R1071">
        <v>0.8796</v>
      </c>
      <c r="S1071" t="s">
        <v>2262</v>
      </c>
      <c r="T1071" t="s">
        <v>324</v>
      </c>
      <c r="U1071" t="s">
        <v>101</v>
      </c>
      <c r="V1071">
        <v>1</v>
      </c>
      <c r="W1071" t="s">
        <v>1627</v>
      </c>
      <c r="Z1071" t="s">
        <v>1628</v>
      </c>
      <c r="AA1071" t="s">
        <v>1629</v>
      </c>
      <c r="AB1071">
        <v>0</v>
      </c>
      <c r="AC1071" t="s">
        <v>1630</v>
      </c>
      <c r="AD1071">
        <v>6070824358</v>
      </c>
      <c r="AE1071" t="s">
        <v>1619</v>
      </c>
    </row>
    <row r="1072" spans="1:31">
      <c r="A1072">
        <v>529965</v>
      </c>
      <c r="B1072" t="s">
        <v>1610</v>
      </c>
      <c r="C1072" t="s">
        <v>1611</v>
      </c>
      <c r="D1072" t="s">
        <v>2052</v>
      </c>
      <c r="E1072">
        <v>11053132</v>
      </c>
      <c r="F1072" t="s">
        <v>2052</v>
      </c>
      <c r="G1072" t="s">
        <v>6054</v>
      </c>
      <c r="H1072" t="s">
        <v>1266</v>
      </c>
      <c r="I1072" t="s">
        <v>1614</v>
      </c>
      <c r="L1072" t="s">
        <v>6055</v>
      </c>
      <c r="M1072">
        <v>3</v>
      </c>
      <c r="N1072" t="s">
        <v>6056</v>
      </c>
      <c r="O1072" t="s">
        <v>1624</v>
      </c>
      <c r="P1072" t="s">
        <v>6057</v>
      </c>
      <c r="Q1072">
        <v>124.04055</v>
      </c>
      <c r="R1072">
        <v>0.87785</v>
      </c>
      <c r="S1072" t="s">
        <v>2262</v>
      </c>
      <c r="T1072" t="s">
        <v>324</v>
      </c>
      <c r="U1072" t="s">
        <v>101</v>
      </c>
      <c r="V1072">
        <v>1</v>
      </c>
      <c r="W1072" t="s">
        <v>1627</v>
      </c>
      <c r="Z1072" t="s">
        <v>1628</v>
      </c>
      <c r="AA1072" t="s">
        <v>1629</v>
      </c>
      <c r="AB1072">
        <v>0</v>
      </c>
      <c r="AC1072" t="s">
        <v>1630</v>
      </c>
      <c r="AD1072">
        <v>6070824363</v>
      </c>
      <c r="AE1072" t="s">
        <v>1619</v>
      </c>
    </row>
    <row r="1073" spans="1:31">
      <c r="A1073">
        <v>529966</v>
      </c>
      <c r="B1073" t="s">
        <v>1610</v>
      </c>
      <c r="C1073" t="s">
        <v>1611</v>
      </c>
      <c r="D1073" t="s">
        <v>2052</v>
      </c>
      <c r="E1073">
        <v>11053132</v>
      </c>
      <c r="F1073" t="s">
        <v>2052</v>
      </c>
      <c r="G1073" t="s">
        <v>6058</v>
      </c>
      <c r="H1073" t="s">
        <v>1267</v>
      </c>
      <c r="I1073" t="s">
        <v>1614</v>
      </c>
      <c r="L1073" t="s">
        <v>6059</v>
      </c>
      <c r="M1073">
        <v>3</v>
      </c>
      <c r="N1073" t="s">
        <v>6060</v>
      </c>
      <c r="O1073" t="s">
        <v>1624</v>
      </c>
      <c r="P1073" t="s">
        <v>6061</v>
      </c>
      <c r="Q1073">
        <v>123.98951</v>
      </c>
      <c r="R1073">
        <v>0.85998</v>
      </c>
      <c r="S1073" t="s">
        <v>2262</v>
      </c>
      <c r="T1073" t="s">
        <v>324</v>
      </c>
      <c r="U1073" t="s">
        <v>101</v>
      </c>
      <c r="V1073">
        <v>1</v>
      </c>
      <c r="W1073" t="s">
        <v>1627</v>
      </c>
      <c r="Z1073" t="s">
        <v>1628</v>
      </c>
      <c r="AA1073" t="s">
        <v>1629</v>
      </c>
      <c r="AB1073">
        <v>0</v>
      </c>
      <c r="AC1073" t="s">
        <v>1630</v>
      </c>
      <c r="AD1073">
        <v>6070824365</v>
      </c>
      <c r="AE1073" t="s">
        <v>1619</v>
      </c>
    </row>
    <row r="1074" spans="1:31">
      <c r="A1074">
        <v>529967</v>
      </c>
      <c r="B1074" t="s">
        <v>1610</v>
      </c>
      <c r="C1074" t="s">
        <v>1611</v>
      </c>
      <c r="D1074" t="s">
        <v>2052</v>
      </c>
      <c r="E1074">
        <v>11053132</v>
      </c>
      <c r="F1074" t="s">
        <v>2052</v>
      </c>
      <c r="G1074" t="s">
        <v>6062</v>
      </c>
      <c r="H1074" t="s">
        <v>1268</v>
      </c>
      <c r="I1074" t="s">
        <v>1614</v>
      </c>
      <c r="L1074" t="s">
        <v>6063</v>
      </c>
      <c r="M1074">
        <v>3</v>
      </c>
      <c r="N1074" t="s">
        <v>6064</v>
      </c>
      <c r="O1074" t="s">
        <v>1624</v>
      </c>
      <c r="P1074" t="s">
        <v>6065</v>
      </c>
      <c r="Q1074">
        <v>124.00243</v>
      </c>
      <c r="R1074">
        <v>0.87197</v>
      </c>
      <c r="S1074" t="s">
        <v>2262</v>
      </c>
      <c r="T1074" t="s">
        <v>324</v>
      </c>
      <c r="U1074" t="s">
        <v>101</v>
      </c>
      <c r="V1074">
        <v>1</v>
      </c>
      <c r="W1074" t="s">
        <v>1627</v>
      </c>
      <c r="Z1074" t="s">
        <v>1628</v>
      </c>
      <c r="AA1074" t="s">
        <v>1629</v>
      </c>
      <c r="AB1074">
        <v>0</v>
      </c>
      <c r="AC1074" t="s">
        <v>1630</v>
      </c>
      <c r="AD1074">
        <v>6070824368</v>
      </c>
      <c r="AE1074" t="s">
        <v>1619</v>
      </c>
    </row>
    <row r="1075" spans="1:31">
      <c r="A1075">
        <v>529968</v>
      </c>
      <c r="B1075" t="s">
        <v>1610</v>
      </c>
      <c r="C1075" t="s">
        <v>1611</v>
      </c>
      <c r="D1075" t="s">
        <v>2052</v>
      </c>
      <c r="E1075">
        <v>11053133</v>
      </c>
      <c r="F1075" t="s">
        <v>2052</v>
      </c>
      <c r="G1075" t="s">
        <v>6066</v>
      </c>
      <c r="H1075" t="s">
        <v>1269</v>
      </c>
      <c r="I1075" t="s">
        <v>1614</v>
      </c>
      <c r="L1075" t="s">
        <v>6067</v>
      </c>
      <c r="M1075">
        <v>3</v>
      </c>
      <c r="N1075" t="s">
        <v>6068</v>
      </c>
      <c r="O1075" t="s">
        <v>1624</v>
      </c>
      <c r="P1075" t="s">
        <v>6069</v>
      </c>
      <c r="Q1075">
        <v>124.00329</v>
      </c>
      <c r="R1075">
        <v>0.87748</v>
      </c>
      <c r="S1075" t="s">
        <v>2262</v>
      </c>
      <c r="T1075" t="s">
        <v>324</v>
      </c>
      <c r="U1075" t="s">
        <v>101</v>
      </c>
      <c r="V1075">
        <v>1</v>
      </c>
      <c r="W1075" t="s">
        <v>1627</v>
      </c>
      <c r="Z1075" t="s">
        <v>1628</v>
      </c>
      <c r="AA1075" t="s">
        <v>1629</v>
      </c>
      <c r="AB1075">
        <v>0</v>
      </c>
      <c r="AC1075" t="s">
        <v>1647</v>
      </c>
      <c r="AD1075">
        <v>6070824373</v>
      </c>
      <c r="AE1075" t="s">
        <v>1619</v>
      </c>
    </row>
    <row r="1076" spans="1:31">
      <c r="A1076">
        <v>529969</v>
      </c>
      <c r="B1076" t="s">
        <v>1610</v>
      </c>
      <c r="C1076" t="s">
        <v>1611</v>
      </c>
      <c r="D1076" t="s">
        <v>2052</v>
      </c>
      <c r="E1076">
        <v>11053133</v>
      </c>
      <c r="F1076" t="s">
        <v>2052</v>
      </c>
      <c r="G1076" t="s">
        <v>6070</v>
      </c>
      <c r="H1076" t="s">
        <v>1270</v>
      </c>
      <c r="I1076" t="s">
        <v>1614</v>
      </c>
      <c r="L1076" t="s">
        <v>6071</v>
      </c>
      <c r="M1076">
        <v>3</v>
      </c>
      <c r="N1076" t="s">
        <v>6072</v>
      </c>
      <c r="O1076" t="s">
        <v>1624</v>
      </c>
      <c r="P1076" t="s">
        <v>6073</v>
      </c>
      <c r="Q1076">
        <v>124.00643</v>
      </c>
      <c r="R1076">
        <v>0.87125</v>
      </c>
      <c r="S1076" t="s">
        <v>2262</v>
      </c>
      <c r="T1076" t="s">
        <v>324</v>
      </c>
      <c r="U1076" t="s">
        <v>101</v>
      </c>
      <c r="V1076">
        <v>1</v>
      </c>
      <c r="W1076" t="s">
        <v>1627</v>
      </c>
      <c r="Z1076" t="s">
        <v>1628</v>
      </c>
      <c r="AA1076" t="s">
        <v>1629</v>
      </c>
      <c r="AB1076">
        <v>0</v>
      </c>
      <c r="AC1076" t="s">
        <v>1630</v>
      </c>
      <c r="AD1076">
        <v>6070824375</v>
      </c>
      <c r="AE1076" t="s">
        <v>1619</v>
      </c>
    </row>
    <row r="1077" spans="1:31">
      <c r="A1077">
        <v>529970</v>
      </c>
      <c r="B1077" t="s">
        <v>1610</v>
      </c>
      <c r="C1077" t="s">
        <v>1611</v>
      </c>
      <c r="D1077" t="s">
        <v>1924</v>
      </c>
      <c r="E1077">
        <v>11053151</v>
      </c>
      <c r="F1077" t="s">
        <v>1924</v>
      </c>
      <c r="G1077" t="s">
        <v>6074</v>
      </c>
      <c r="H1077" t="s">
        <v>1271</v>
      </c>
      <c r="I1077" t="s">
        <v>1614</v>
      </c>
      <c r="L1077" t="s">
        <v>6075</v>
      </c>
      <c r="M1077">
        <v>3</v>
      </c>
      <c r="N1077" t="s">
        <v>6076</v>
      </c>
      <c r="O1077" t="s">
        <v>1624</v>
      </c>
      <c r="P1077" t="s">
        <v>6077</v>
      </c>
      <c r="Q1077">
        <v>124.269485</v>
      </c>
      <c r="R1077">
        <v>0.686513</v>
      </c>
      <c r="S1077" t="s">
        <v>2262</v>
      </c>
      <c r="T1077" t="s">
        <v>131</v>
      </c>
      <c r="U1077" t="s">
        <v>132</v>
      </c>
      <c r="V1077">
        <v>1</v>
      </c>
      <c r="W1077" t="s">
        <v>1627</v>
      </c>
      <c r="Z1077" t="s">
        <v>1628</v>
      </c>
      <c r="AA1077" t="s">
        <v>1629</v>
      </c>
      <c r="AB1077">
        <v>0</v>
      </c>
      <c r="AC1077" t="s">
        <v>1630</v>
      </c>
      <c r="AD1077">
        <v>6070904119</v>
      </c>
      <c r="AE1077" t="s">
        <v>1619</v>
      </c>
    </row>
    <row r="1078" spans="1:31">
      <c r="A1078">
        <v>529971</v>
      </c>
      <c r="B1078" t="s">
        <v>1610</v>
      </c>
      <c r="C1078" t="s">
        <v>1611</v>
      </c>
      <c r="D1078" t="s">
        <v>1924</v>
      </c>
      <c r="E1078">
        <v>11053175</v>
      </c>
      <c r="F1078" t="s">
        <v>1924</v>
      </c>
      <c r="G1078" t="s">
        <v>6078</v>
      </c>
      <c r="H1078" t="s">
        <v>1272</v>
      </c>
      <c r="I1078" t="s">
        <v>1614</v>
      </c>
      <c r="L1078" t="s">
        <v>6079</v>
      </c>
      <c r="M1078">
        <v>2</v>
      </c>
      <c r="N1078" t="s">
        <v>6080</v>
      </c>
      <c r="O1078" t="s">
        <v>1624</v>
      </c>
      <c r="P1078" t="s">
        <v>6081</v>
      </c>
      <c r="Q1078">
        <v>124.2952242255</v>
      </c>
      <c r="R1078">
        <v>0.725696952</v>
      </c>
      <c r="S1078" t="s">
        <v>2791</v>
      </c>
      <c r="T1078" t="s">
        <v>136</v>
      </c>
      <c r="U1078" t="s">
        <v>132</v>
      </c>
      <c r="V1078">
        <v>1</v>
      </c>
      <c r="W1078" t="s">
        <v>1627</v>
      </c>
      <c r="Z1078" t="s">
        <v>1628</v>
      </c>
      <c r="AA1078" t="s">
        <v>1629</v>
      </c>
      <c r="AB1078">
        <v>0</v>
      </c>
      <c r="AC1078" t="s">
        <v>1647</v>
      </c>
      <c r="AD1078">
        <v>6070904126</v>
      </c>
      <c r="AE1078" t="s">
        <v>1619</v>
      </c>
    </row>
    <row r="1079" spans="1:31">
      <c r="A1079">
        <v>529972</v>
      </c>
      <c r="B1079" t="s">
        <v>1610</v>
      </c>
      <c r="C1079" t="s">
        <v>1611</v>
      </c>
      <c r="D1079" t="s">
        <v>1924</v>
      </c>
      <c r="E1079">
        <v>11053175</v>
      </c>
      <c r="F1079" t="s">
        <v>1924</v>
      </c>
      <c r="G1079" t="s">
        <v>6082</v>
      </c>
      <c r="H1079" t="s">
        <v>1273</v>
      </c>
      <c r="I1079" t="s">
        <v>1614</v>
      </c>
      <c r="L1079" t="s">
        <v>6083</v>
      </c>
      <c r="M1079">
        <v>2</v>
      </c>
      <c r="N1079" t="s">
        <v>6084</v>
      </c>
      <c r="O1079" t="s">
        <v>1624</v>
      </c>
      <c r="P1079" t="s">
        <v>6085</v>
      </c>
      <c r="Q1079">
        <v>124.29625</v>
      </c>
      <c r="R1079">
        <v>0.719317</v>
      </c>
      <c r="S1079" t="s">
        <v>3201</v>
      </c>
      <c r="T1079" t="s">
        <v>136</v>
      </c>
      <c r="U1079" t="s">
        <v>132</v>
      </c>
      <c r="V1079">
        <v>1</v>
      </c>
      <c r="W1079" t="s">
        <v>1627</v>
      </c>
      <c r="Z1079" t="s">
        <v>1628</v>
      </c>
      <c r="AA1079" t="s">
        <v>1629</v>
      </c>
      <c r="AB1079">
        <v>0</v>
      </c>
      <c r="AC1079" t="s">
        <v>1630</v>
      </c>
      <c r="AD1079">
        <v>6070904128</v>
      </c>
      <c r="AE1079" t="s">
        <v>1619</v>
      </c>
    </row>
    <row r="1080" spans="1:31">
      <c r="A1080">
        <v>529973</v>
      </c>
      <c r="B1080" t="s">
        <v>1610</v>
      </c>
      <c r="C1080" t="s">
        <v>1611</v>
      </c>
      <c r="D1080" t="s">
        <v>1924</v>
      </c>
      <c r="E1080">
        <v>11053176</v>
      </c>
      <c r="F1080" t="s">
        <v>1924</v>
      </c>
      <c r="G1080" t="s">
        <v>6086</v>
      </c>
      <c r="H1080" t="s">
        <v>1274</v>
      </c>
      <c r="I1080" t="s">
        <v>1614</v>
      </c>
      <c r="L1080" t="s">
        <v>6087</v>
      </c>
      <c r="M1080">
        <v>1</v>
      </c>
      <c r="N1080" t="s">
        <v>6088</v>
      </c>
      <c r="O1080" t="s">
        <v>1624</v>
      </c>
      <c r="P1080" t="s">
        <v>6089</v>
      </c>
      <c r="Q1080">
        <v>124.255838</v>
      </c>
      <c r="R1080">
        <v>0.597431</v>
      </c>
      <c r="S1080" t="s">
        <v>1371</v>
      </c>
      <c r="T1080" t="s">
        <v>131</v>
      </c>
      <c r="U1080" t="s">
        <v>132</v>
      </c>
      <c r="V1080">
        <v>1</v>
      </c>
      <c r="W1080" t="s">
        <v>1627</v>
      </c>
      <c r="Z1080" t="s">
        <v>1628</v>
      </c>
      <c r="AA1080" t="s">
        <v>1629</v>
      </c>
      <c r="AB1080">
        <v>0</v>
      </c>
      <c r="AC1080" t="s">
        <v>1647</v>
      </c>
      <c r="AD1080">
        <v>6070904191</v>
      </c>
      <c r="AE1080" t="s">
        <v>1619</v>
      </c>
    </row>
    <row r="1081" spans="1:31">
      <c r="A1081">
        <v>529974</v>
      </c>
      <c r="B1081" t="s">
        <v>1610</v>
      </c>
      <c r="C1081" t="s">
        <v>1611</v>
      </c>
      <c r="D1081" t="s">
        <v>1924</v>
      </c>
      <c r="E1081">
        <v>11053176</v>
      </c>
      <c r="F1081" t="s">
        <v>1924</v>
      </c>
      <c r="G1081" t="s">
        <v>6090</v>
      </c>
      <c r="H1081" t="s">
        <v>1275</v>
      </c>
      <c r="I1081" t="s">
        <v>1614</v>
      </c>
      <c r="L1081" t="s">
        <v>6091</v>
      </c>
      <c r="M1081">
        <v>3</v>
      </c>
      <c r="N1081" t="s">
        <v>6092</v>
      </c>
      <c r="O1081" t="s">
        <v>1624</v>
      </c>
      <c r="P1081" t="s">
        <v>6093</v>
      </c>
      <c r="Q1081">
        <v>124.253935</v>
      </c>
      <c r="R1081">
        <v>0.594021</v>
      </c>
      <c r="S1081" t="s">
        <v>1371</v>
      </c>
      <c r="T1081" t="s">
        <v>131</v>
      </c>
      <c r="U1081" t="s">
        <v>132</v>
      </c>
      <c r="V1081">
        <v>1</v>
      </c>
      <c r="W1081" t="s">
        <v>1627</v>
      </c>
      <c r="Z1081" t="s">
        <v>1628</v>
      </c>
      <c r="AA1081" t="s">
        <v>1629</v>
      </c>
      <c r="AB1081">
        <v>0</v>
      </c>
      <c r="AC1081" t="s">
        <v>1647</v>
      </c>
      <c r="AD1081">
        <v>6070904192</v>
      </c>
      <c r="AE1081" t="s">
        <v>1619</v>
      </c>
    </row>
    <row r="1082" spans="1:31">
      <c r="A1082">
        <v>529975</v>
      </c>
      <c r="B1082" t="s">
        <v>1610</v>
      </c>
      <c r="C1082" t="s">
        <v>1611</v>
      </c>
      <c r="D1082" t="s">
        <v>1924</v>
      </c>
      <c r="E1082">
        <v>11053176</v>
      </c>
      <c r="F1082" t="s">
        <v>1924</v>
      </c>
      <c r="G1082" t="s">
        <v>6094</v>
      </c>
      <c r="H1082" t="s">
        <v>1276</v>
      </c>
      <c r="I1082" t="s">
        <v>1614</v>
      </c>
      <c r="L1082" t="s">
        <v>6095</v>
      </c>
      <c r="M1082">
        <v>3</v>
      </c>
      <c r="N1082" t="s">
        <v>6096</v>
      </c>
      <c r="O1082" t="s">
        <v>1624</v>
      </c>
      <c r="P1082" t="s">
        <v>6097</v>
      </c>
      <c r="Q1082">
        <v>124.277911</v>
      </c>
      <c r="R1082">
        <v>0.606282</v>
      </c>
      <c r="S1082" t="s">
        <v>1371</v>
      </c>
      <c r="T1082" t="s">
        <v>131</v>
      </c>
      <c r="U1082" t="s">
        <v>132</v>
      </c>
      <c r="V1082">
        <v>1</v>
      </c>
      <c r="W1082" t="s">
        <v>1627</v>
      </c>
      <c r="Z1082" t="s">
        <v>1628</v>
      </c>
      <c r="AA1082" t="s">
        <v>1629</v>
      </c>
      <c r="AB1082">
        <v>0</v>
      </c>
      <c r="AC1082" t="s">
        <v>1647</v>
      </c>
      <c r="AD1082">
        <v>6070904200</v>
      </c>
      <c r="AE1082" t="s">
        <v>1619</v>
      </c>
    </row>
    <row r="1083" spans="1:31">
      <c r="A1083">
        <v>529976</v>
      </c>
      <c r="B1083" t="s">
        <v>1610</v>
      </c>
      <c r="C1083" t="s">
        <v>1611</v>
      </c>
      <c r="D1083" t="s">
        <v>1924</v>
      </c>
      <c r="E1083">
        <v>11053176</v>
      </c>
      <c r="F1083" t="s">
        <v>1924</v>
      </c>
      <c r="G1083" t="s">
        <v>6098</v>
      </c>
      <c r="H1083" t="s">
        <v>1277</v>
      </c>
      <c r="I1083" t="s">
        <v>1614</v>
      </c>
      <c r="L1083" t="s">
        <v>6099</v>
      </c>
      <c r="M1083">
        <v>3</v>
      </c>
      <c r="N1083" t="s">
        <v>6100</v>
      </c>
      <c r="O1083" t="s">
        <v>1624</v>
      </c>
      <c r="P1083" t="s">
        <v>6101</v>
      </c>
      <c r="Q1083">
        <v>124.285017</v>
      </c>
      <c r="R1083">
        <v>0.600717</v>
      </c>
      <c r="S1083" t="s">
        <v>3007</v>
      </c>
      <c r="T1083" t="s">
        <v>136</v>
      </c>
      <c r="U1083" t="s">
        <v>132</v>
      </c>
      <c r="V1083">
        <v>1</v>
      </c>
      <c r="W1083" t="s">
        <v>1627</v>
      </c>
      <c r="Z1083" t="s">
        <v>1628</v>
      </c>
      <c r="AA1083" t="s">
        <v>1629</v>
      </c>
      <c r="AB1083">
        <v>0</v>
      </c>
      <c r="AC1083" t="s">
        <v>1647</v>
      </c>
      <c r="AD1083">
        <v>6070904201</v>
      </c>
      <c r="AE1083" t="s">
        <v>1619</v>
      </c>
    </row>
    <row r="1084" spans="1:31">
      <c r="A1084">
        <v>529977</v>
      </c>
      <c r="B1084" t="s">
        <v>1610</v>
      </c>
      <c r="C1084" t="s">
        <v>1611</v>
      </c>
      <c r="D1084" t="s">
        <v>1924</v>
      </c>
      <c r="E1084">
        <v>11053170</v>
      </c>
      <c r="F1084" t="s">
        <v>1924</v>
      </c>
      <c r="G1084" t="s">
        <v>6102</v>
      </c>
      <c r="H1084" t="s">
        <v>1278</v>
      </c>
      <c r="I1084" t="s">
        <v>1614</v>
      </c>
      <c r="L1084" t="s">
        <v>6103</v>
      </c>
      <c r="M1084">
        <v>3</v>
      </c>
      <c r="N1084" t="s">
        <v>6104</v>
      </c>
      <c r="O1084" t="s">
        <v>1624</v>
      </c>
      <c r="P1084" t="s">
        <v>6105</v>
      </c>
      <c r="Q1084">
        <v>124.3445929594</v>
      </c>
      <c r="R1084">
        <v>0.734606345</v>
      </c>
      <c r="S1084" t="s">
        <v>3286</v>
      </c>
      <c r="T1084" t="s">
        <v>462</v>
      </c>
      <c r="U1084" t="s">
        <v>132</v>
      </c>
      <c r="V1084">
        <v>1</v>
      </c>
      <c r="W1084" t="s">
        <v>1627</v>
      </c>
      <c r="Z1084" t="s">
        <v>1628</v>
      </c>
      <c r="AA1084" t="s">
        <v>1629</v>
      </c>
      <c r="AB1084">
        <v>0</v>
      </c>
      <c r="AC1084" t="s">
        <v>1630</v>
      </c>
      <c r="AD1084">
        <v>6070904235</v>
      </c>
      <c r="AE1084" t="s">
        <v>1619</v>
      </c>
    </row>
    <row r="1085" spans="1:31">
      <c r="A1085">
        <v>529978</v>
      </c>
      <c r="B1085" t="s">
        <v>1610</v>
      </c>
      <c r="C1085" t="s">
        <v>1611</v>
      </c>
      <c r="D1085" t="s">
        <v>1648</v>
      </c>
      <c r="E1085">
        <v>11053208</v>
      </c>
      <c r="F1085" t="s">
        <v>1648</v>
      </c>
      <c r="G1085" t="s">
        <v>6106</v>
      </c>
      <c r="H1085" t="s">
        <v>1279</v>
      </c>
      <c r="I1085" t="s">
        <v>1614</v>
      </c>
      <c r="L1085" t="s">
        <v>6107</v>
      </c>
      <c r="M1085">
        <v>3</v>
      </c>
      <c r="N1085" t="s">
        <v>6108</v>
      </c>
      <c r="O1085" t="s">
        <v>1624</v>
      </c>
      <c r="P1085" t="s">
        <v>6109</v>
      </c>
      <c r="Q1085">
        <v>123.67887</v>
      </c>
      <c r="R1085">
        <v>0.30106</v>
      </c>
      <c r="S1085" t="s">
        <v>2124</v>
      </c>
      <c r="T1085" t="s">
        <v>493</v>
      </c>
      <c r="U1085" t="s">
        <v>22</v>
      </c>
      <c r="V1085">
        <v>1</v>
      </c>
      <c r="W1085" t="s">
        <v>1627</v>
      </c>
      <c r="Z1085" t="s">
        <v>1628</v>
      </c>
      <c r="AA1085" t="s">
        <v>1629</v>
      </c>
      <c r="AB1085">
        <v>0</v>
      </c>
      <c r="AC1085" t="s">
        <v>1630</v>
      </c>
      <c r="AD1085">
        <v>6070897413</v>
      </c>
      <c r="AE1085" t="s">
        <v>1619</v>
      </c>
    </row>
    <row r="1086" spans="1:31">
      <c r="A1086">
        <v>529979</v>
      </c>
      <c r="B1086" t="s">
        <v>1610</v>
      </c>
      <c r="C1086" t="s">
        <v>1611</v>
      </c>
      <c r="D1086" t="s">
        <v>1648</v>
      </c>
      <c r="E1086">
        <v>11053208</v>
      </c>
      <c r="F1086" t="s">
        <v>1648</v>
      </c>
      <c r="G1086" t="s">
        <v>6110</v>
      </c>
      <c r="H1086" t="s">
        <v>1280</v>
      </c>
      <c r="I1086" t="s">
        <v>1614</v>
      </c>
      <c r="L1086" t="s">
        <v>6111</v>
      </c>
      <c r="M1086">
        <v>3</v>
      </c>
      <c r="N1086" t="s">
        <v>6112</v>
      </c>
      <c r="O1086" t="s">
        <v>1624</v>
      </c>
      <c r="P1086" t="s">
        <v>6113</v>
      </c>
      <c r="Q1086">
        <v>123.66301</v>
      </c>
      <c r="R1086">
        <v>0.30524</v>
      </c>
      <c r="S1086" t="s">
        <v>2124</v>
      </c>
      <c r="T1086" t="s">
        <v>493</v>
      </c>
      <c r="U1086" t="s">
        <v>22</v>
      </c>
      <c r="V1086">
        <v>1</v>
      </c>
      <c r="W1086" t="s">
        <v>1627</v>
      </c>
      <c r="Z1086" t="s">
        <v>1628</v>
      </c>
      <c r="AA1086" t="s">
        <v>1629</v>
      </c>
      <c r="AB1086">
        <v>0</v>
      </c>
      <c r="AC1086" t="s">
        <v>1630</v>
      </c>
      <c r="AD1086">
        <v>6070897415</v>
      </c>
      <c r="AE1086" t="s">
        <v>1619</v>
      </c>
    </row>
    <row r="1087" spans="1:31">
      <c r="A1087">
        <v>529984</v>
      </c>
      <c r="B1087" t="s">
        <v>1610</v>
      </c>
      <c r="C1087" t="s">
        <v>1611</v>
      </c>
      <c r="D1087" t="s">
        <v>1612</v>
      </c>
      <c r="E1087">
        <v>11053187</v>
      </c>
      <c r="F1087" t="s">
        <v>1612</v>
      </c>
      <c r="G1087" t="s">
        <v>6114</v>
      </c>
      <c r="H1087" t="s">
        <v>1282</v>
      </c>
      <c r="I1087" t="s">
        <v>1614</v>
      </c>
      <c r="L1087" t="s">
        <v>6115</v>
      </c>
      <c r="M1087">
        <v>3</v>
      </c>
      <c r="N1087" t="s">
        <v>6116</v>
      </c>
      <c r="O1087" t="s">
        <v>1624</v>
      </c>
      <c r="P1087" t="s">
        <v>6117</v>
      </c>
      <c r="Q1087">
        <v>123.27762</v>
      </c>
      <c r="R1087">
        <v>0.9125</v>
      </c>
      <c r="S1087" t="s">
        <v>2124</v>
      </c>
      <c r="T1087" t="s">
        <v>1281</v>
      </c>
      <c r="U1087" t="s">
        <v>4</v>
      </c>
      <c r="V1087">
        <v>1</v>
      </c>
      <c r="W1087" t="s">
        <v>1627</v>
      </c>
      <c r="Z1087" t="s">
        <v>1628</v>
      </c>
      <c r="AA1087" t="s">
        <v>1629</v>
      </c>
      <c r="AB1087">
        <v>0</v>
      </c>
      <c r="AC1087" t="s">
        <v>1647</v>
      </c>
      <c r="AD1087">
        <v>6070877375</v>
      </c>
      <c r="AE1087" t="s">
        <v>1619</v>
      </c>
    </row>
    <row r="1088" spans="1:31">
      <c r="A1088">
        <v>529985</v>
      </c>
      <c r="B1088" t="s">
        <v>1610</v>
      </c>
      <c r="C1088" t="s">
        <v>1611</v>
      </c>
      <c r="D1088" t="s">
        <v>1612</v>
      </c>
      <c r="E1088">
        <v>11053187</v>
      </c>
      <c r="F1088" t="s">
        <v>1612</v>
      </c>
      <c r="G1088" t="s">
        <v>6118</v>
      </c>
      <c r="H1088" t="s">
        <v>1284</v>
      </c>
      <c r="I1088" t="s">
        <v>1614</v>
      </c>
      <c r="L1088" t="s">
        <v>6119</v>
      </c>
      <c r="M1088">
        <v>3</v>
      </c>
      <c r="N1088" t="s">
        <v>6120</v>
      </c>
      <c r="O1088" t="s">
        <v>1624</v>
      </c>
      <c r="P1088" t="s">
        <v>6121</v>
      </c>
      <c r="Q1088">
        <v>123.30965</v>
      </c>
      <c r="R1088">
        <v>0.90938</v>
      </c>
      <c r="S1088" t="s">
        <v>2124</v>
      </c>
      <c r="T1088" t="s">
        <v>1283</v>
      </c>
      <c r="U1088" t="s">
        <v>4</v>
      </c>
      <c r="V1088">
        <v>1</v>
      </c>
      <c r="W1088" t="s">
        <v>1627</v>
      </c>
      <c r="Z1088" t="s">
        <v>1628</v>
      </c>
      <c r="AA1088" t="s">
        <v>1629</v>
      </c>
      <c r="AB1088">
        <v>0</v>
      </c>
      <c r="AC1088" t="s">
        <v>1647</v>
      </c>
      <c r="AD1088">
        <v>6070877382</v>
      </c>
      <c r="AE1088" t="s">
        <v>1619</v>
      </c>
    </row>
    <row r="1089" spans="1:31">
      <c r="A1089">
        <v>529986</v>
      </c>
      <c r="B1089" t="s">
        <v>1610</v>
      </c>
      <c r="C1089" t="s">
        <v>1611</v>
      </c>
      <c r="D1089" t="s">
        <v>1612</v>
      </c>
      <c r="E1089">
        <v>11053187</v>
      </c>
      <c r="F1089" t="s">
        <v>1612</v>
      </c>
      <c r="G1089" t="s">
        <v>6122</v>
      </c>
      <c r="H1089" t="s">
        <v>1285</v>
      </c>
      <c r="I1089" t="s">
        <v>1614</v>
      </c>
      <c r="L1089" t="s">
        <v>6123</v>
      </c>
      <c r="M1089">
        <v>3</v>
      </c>
      <c r="N1089" t="s">
        <v>6124</v>
      </c>
      <c r="O1089" t="s">
        <v>1624</v>
      </c>
      <c r="P1089" t="s">
        <v>6125</v>
      </c>
      <c r="Q1089">
        <v>123.3082</v>
      </c>
      <c r="R1089">
        <v>0.90072</v>
      </c>
      <c r="S1089" t="s">
        <v>2124</v>
      </c>
      <c r="T1089" t="s">
        <v>1228</v>
      </c>
      <c r="U1089" t="s">
        <v>4</v>
      </c>
      <c r="V1089">
        <v>1</v>
      </c>
      <c r="W1089" t="s">
        <v>1627</v>
      </c>
      <c r="Z1089" t="s">
        <v>1628</v>
      </c>
      <c r="AA1089" t="s">
        <v>1629</v>
      </c>
      <c r="AB1089">
        <v>0</v>
      </c>
      <c r="AC1089" t="s">
        <v>1647</v>
      </c>
      <c r="AD1089">
        <v>6070877384</v>
      </c>
      <c r="AE1089" t="s">
        <v>1619</v>
      </c>
    </row>
    <row r="1090" spans="1:31">
      <c r="A1090">
        <v>529987</v>
      </c>
      <c r="B1090" t="s">
        <v>1610</v>
      </c>
      <c r="C1090" t="s">
        <v>1611</v>
      </c>
      <c r="D1090" t="s">
        <v>1612</v>
      </c>
      <c r="E1090">
        <v>11053187</v>
      </c>
      <c r="F1090" t="s">
        <v>1612</v>
      </c>
      <c r="G1090" t="s">
        <v>6126</v>
      </c>
      <c r="H1090" t="s">
        <v>1287</v>
      </c>
      <c r="I1090" t="s">
        <v>1614</v>
      </c>
      <c r="L1090" t="s">
        <v>6127</v>
      </c>
      <c r="M1090">
        <v>3</v>
      </c>
      <c r="N1090" t="s">
        <v>6128</v>
      </c>
      <c r="O1090" t="s">
        <v>1624</v>
      </c>
      <c r="P1090" t="s">
        <v>6129</v>
      </c>
      <c r="Q1090">
        <v>123.37083</v>
      </c>
      <c r="R1090">
        <v>0.80162</v>
      </c>
      <c r="S1090" t="s">
        <v>2124</v>
      </c>
      <c r="T1090" t="s">
        <v>1286</v>
      </c>
      <c r="U1090" t="s">
        <v>4</v>
      </c>
      <c r="V1090">
        <v>1</v>
      </c>
      <c r="W1090" t="s">
        <v>1627</v>
      </c>
      <c r="Z1090" t="s">
        <v>1628</v>
      </c>
      <c r="AA1090" t="s">
        <v>1629</v>
      </c>
      <c r="AB1090">
        <v>0</v>
      </c>
      <c r="AC1090" t="s">
        <v>1630</v>
      </c>
      <c r="AD1090">
        <v>6070877391</v>
      </c>
      <c r="AE1090" t="s">
        <v>1619</v>
      </c>
    </row>
    <row r="1091" spans="1:31">
      <c r="A1091">
        <v>529988</v>
      </c>
      <c r="B1091" t="s">
        <v>1610</v>
      </c>
      <c r="C1091" t="s">
        <v>1611</v>
      </c>
      <c r="D1091" t="s">
        <v>1612</v>
      </c>
      <c r="E1091">
        <v>11053187</v>
      </c>
      <c r="F1091" t="s">
        <v>1612</v>
      </c>
      <c r="G1091" t="s">
        <v>6130</v>
      </c>
      <c r="H1091" t="s">
        <v>1289</v>
      </c>
      <c r="I1091" t="s">
        <v>1614</v>
      </c>
      <c r="L1091" t="s">
        <v>6131</v>
      </c>
      <c r="M1091">
        <v>3</v>
      </c>
      <c r="N1091" t="s">
        <v>6132</v>
      </c>
      <c r="O1091" t="s">
        <v>1624</v>
      </c>
      <c r="P1091" t="s">
        <v>6133</v>
      </c>
      <c r="Q1091">
        <v>123.33138</v>
      </c>
      <c r="R1091">
        <v>0.85313</v>
      </c>
      <c r="S1091" t="s">
        <v>2124</v>
      </c>
      <c r="T1091" t="s">
        <v>1288</v>
      </c>
      <c r="U1091" t="s">
        <v>4</v>
      </c>
      <c r="V1091">
        <v>1</v>
      </c>
      <c r="W1091" t="s">
        <v>1627</v>
      </c>
      <c r="Z1091" t="s">
        <v>1628</v>
      </c>
      <c r="AA1091" t="s">
        <v>1629</v>
      </c>
      <c r="AB1091">
        <v>0</v>
      </c>
      <c r="AC1091" t="s">
        <v>1630</v>
      </c>
      <c r="AD1091">
        <v>6070877393</v>
      </c>
      <c r="AE1091" t="s">
        <v>1619</v>
      </c>
    </row>
    <row r="1092" spans="1:31">
      <c r="A1092">
        <v>530009</v>
      </c>
      <c r="B1092" t="s">
        <v>1610</v>
      </c>
      <c r="C1092" t="s">
        <v>1611</v>
      </c>
      <c r="D1092" t="s">
        <v>2052</v>
      </c>
      <c r="E1092">
        <v>11053142</v>
      </c>
      <c r="F1092" t="s">
        <v>2052</v>
      </c>
      <c r="G1092" t="s">
        <v>6134</v>
      </c>
      <c r="H1092" t="s">
        <v>1290</v>
      </c>
      <c r="I1092" t="s">
        <v>1614</v>
      </c>
      <c r="L1092" t="s">
        <v>6135</v>
      </c>
      <c r="M1092">
        <v>3</v>
      </c>
      <c r="N1092" t="s">
        <v>6136</v>
      </c>
      <c r="O1092" t="s">
        <v>1624</v>
      </c>
      <c r="P1092" t="s">
        <v>6137</v>
      </c>
      <c r="Q1092">
        <v>124.33389</v>
      </c>
      <c r="R1092">
        <v>1.08129</v>
      </c>
      <c r="S1092" t="s">
        <v>2262</v>
      </c>
      <c r="T1092" t="s">
        <v>342</v>
      </c>
      <c r="U1092" t="s">
        <v>39</v>
      </c>
      <c r="V1092">
        <v>1</v>
      </c>
      <c r="W1092" t="s">
        <v>1627</v>
      </c>
      <c r="Z1092" t="s">
        <v>1628</v>
      </c>
      <c r="AA1092" t="s">
        <v>1629</v>
      </c>
      <c r="AB1092">
        <v>0</v>
      </c>
      <c r="AC1092" t="s">
        <v>1630</v>
      </c>
      <c r="AD1092">
        <v>6070824220</v>
      </c>
      <c r="AE1092" t="s">
        <v>1619</v>
      </c>
    </row>
    <row r="1093" spans="1:31">
      <c r="A1093">
        <v>530010</v>
      </c>
      <c r="B1093" t="s">
        <v>1610</v>
      </c>
      <c r="C1093" t="s">
        <v>1611</v>
      </c>
      <c r="D1093" t="s">
        <v>1648</v>
      </c>
      <c r="E1093">
        <v>11053208</v>
      </c>
      <c r="F1093" t="s">
        <v>1648</v>
      </c>
      <c r="G1093" t="s">
        <v>6138</v>
      </c>
      <c r="H1093" t="s">
        <v>1291</v>
      </c>
      <c r="I1093" t="s">
        <v>1614</v>
      </c>
      <c r="L1093" t="s">
        <v>6139</v>
      </c>
      <c r="M1093">
        <v>3</v>
      </c>
      <c r="N1093" t="s">
        <v>6140</v>
      </c>
      <c r="O1093" t="s">
        <v>1624</v>
      </c>
      <c r="P1093" t="s">
        <v>6141</v>
      </c>
      <c r="Q1093">
        <v>123.73699</v>
      </c>
      <c r="R1093">
        <v>0.32518</v>
      </c>
      <c r="S1093" t="s">
        <v>2124</v>
      </c>
      <c r="T1093" t="s">
        <v>489</v>
      </c>
      <c r="U1093" t="s">
        <v>22</v>
      </c>
      <c r="V1093">
        <v>1</v>
      </c>
      <c r="W1093" t="s">
        <v>1627</v>
      </c>
      <c r="Z1093" t="s">
        <v>1628</v>
      </c>
      <c r="AA1093" t="s">
        <v>1629</v>
      </c>
      <c r="AB1093">
        <v>0</v>
      </c>
      <c r="AC1093" t="s">
        <v>1630</v>
      </c>
      <c r="AD1093">
        <v>6070897358</v>
      </c>
      <c r="AE1093" t="s">
        <v>1619</v>
      </c>
    </row>
    <row r="1094" spans="1:31">
      <c r="A1094">
        <v>530011</v>
      </c>
      <c r="B1094" t="s">
        <v>1610</v>
      </c>
      <c r="C1094" t="s">
        <v>1611</v>
      </c>
      <c r="D1094" t="s">
        <v>1648</v>
      </c>
      <c r="E1094">
        <v>11053208</v>
      </c>
      <c r="F1094" t="s">
        <v>1648</v>
      </c>
      <c r="G1094" t="s">
        <v>6142</v>
      </c>
      <c r="H1094" t="s">
        <v>1292</v>
      </c>
      <c r="I1094" t="s">
        <v>1614</v>
      </c>
      <c r="L1094" t="s">
        <v>6143</v>
      </c>
      <c r="M1094">
        <v>3</v>
      </c>
      <c r="N1094" t="s">
        <v>6144</v>
      </c>
      <c r="O1094" t="s">
        <v>1624</v>
      </c>
      <c r="P1094" t="s">
        <v>6145</v>
      </c>
      <c r="Q1094">
        <v>123.73085</v>
      </c>
      <c r="R1094">
        <v>0.32353</v>
      </c>
      <c r="S1094" t="s">
        <v>2124</v>
      </c>
      <c r="T1094" t="s">
        <v>489</v>
      </c>
      <c r="U1094" t="s">
        <v>22</v>
      </c>
      <c r="V1094">
        <v>1</v>
      </c>
      <c r="W1094" t="s">
        <v>2071</v>
      </c>
      <c r="Z1094" t="s">
        <v>1836</v>
      </c>
      <c r="AA1094" t="s">
        <v>1629</v>
      </c>
      <c r="AB1094">
        <v>0</v>
      </c>
      <c r="AC1094" t="s">
        <v>1630</v>
      </c>
      <c r="AD1094">
        <v>6070897360</v>
      </c>
      <c r="AE1094" t="s">
        <v>1619</v>
      </c>
    </row>
    <row r="1095" spans="1:31">
      <c r="A1095">
        <v>530012</v>
      </c>
      <c r="B1095" t="s">
        <v>1610</v>
      </c>
      <c r="C1095" t="s">
        <v>1611</v>
      </c>
      <c r="D1095" t="s">
        <v>2052</v>
      </c>
      <c r="E1095">
        <v>11053142</v>
      </c>
      <c r="F1095" t="s">
        <v>2052</v>
      </c>
      <c r="G1095" t="s">
        <v>6146</v>
      </c>
      <c r="H1095" t="s">
        <v>1293</v>
      </c>
      <c r="I1095" t="s">
        <v>1614</v>
      </c>
      <c r="L1095" t="s">
        <v>6147</v>
      </c>
      <c r="M1095">
        <v>3</v>
      </c>
      <c r="N1095" t="s">
        <v>6148</v>
      </c>
      <c r="O1095" t="s">
        <v>1624</v>
      </c>
      <c r="P1095" t="s">
        <v>6149</v>
      </c>
      <c r="Q1095">
        <v>124.28758</v>
      </c>
      <c r="R1095">
        <v>0.99896</v>
      </c>
      <c r="S1095" t="s">
        <v>2262</v>
      </c>
      <c r="T1095" t="s">
        <v>497</v>
      </c>
      <c r="U1095" t="s">
        <v>101</v>
      </c>
      <c r="V1095">
        <v>1</v>
      </c>
      <c r="W1095" t="s">
        <v>1627</v>
      </c>
      <c r="Z1095" t="s">
        <v>1628</v>
      </c>
      <c r="AA1095" t="s">
        <v>1629</v>
      </c>
      <c r="AB1095">
        <v>0</v>
      </c>
      <c r="AC1095" t="s">
        <v>1630</v>
      </c>
      <c r="AD1095">
        <v>6070824240</v>
      </c>
      <c r="AE1095" t="s">
        <v>1619</v>
      </c>
    </row>
    <row r="1096" spans="1:31">
      <c r="A1096">
        <v>530013</v>
      </c>
      <c r="B1096" t="s">
        <v>1610</v>
      </c>
      <c r="C1096" t="s">
        <v>1611</v>
      </c>
      <c r="D1096" t="s">
        <v>2052</v>
      </c>
      <c r="E1096">
        <v>11053142</v>
      </c>
      <c r="F1096" t="s">
        <v>2052</v>
      </c>
      <c r="G1096" t="s">
        <v>6150</v>
      </c>
      <c r="H1096" t="s">
        <v>1294</v>
      </c>
      <c r="I1096" t="s">
        <v>1614</v>
      </c>
      <c r="L1096" t="s">
        <v>6151</v>
      </c>
      <c r="M1096">
        <v>3</v>
      </c>
      <c r="N1096" t="s">
        <v>6152</v>
      </c>
      <c r="O1096" t="s">
        <v>1624</v>
      </c>
      <c r="P1096" t="s">
        <v>6153</v>
      </c>
      <c r="Q1096">
        <v>124.28952</v>
      </c>
      <c r="R1096">
        <v>1</v>
      </c>
      <c r="S1096" t="s">
        <v>2262</v>
      </c>
      <c r="T1096" t="s">
        <v>497</v>
      </c>
      <c r="U1096" t="s">
        <v>101</v>
      </c>
      <c r="V1096">
        <v>1</v>
      </c>
      <c r="W1096" t="s">
        <v>1627</v>
      </c>
      <c r="Z1096" t="s">
        <v>1628</v>
      </c>
      <c r="AA1096" t="s">
        <v>1629</v>
      </c>
      <c r="AB1096">
        <v>0</v>
      </c>
      <c r="AC1096" t="s">
        <v>1630</v>
      </c>
      <c r="AD1096">
        <v>6070824241</v>
      </c>
      <c r="AE1096" t="s">
        <v>1619</v>
      </c>
    </row>
    <row r="1097" spans="1:31">
      <c r="A1097">
        <v>530014</v>
      </c>
      <c r="B1097" t="s">
        <v>1610</v>
      </c>
      <c r="C1097" t="s">
        <v>1611</v>
      </c>
      <c r="D1097" t="s">
        <v>2052</v>
      </c>
      <c r="E1097">
        <v>11053142</v>
      </c>
      <c r="F1097" t="s">
        <v>2052</v>
      </c>
      <c r="G1097" t="s">
        <v>6154</v>
      </c>
      <c r="H1097" t="s">
        <v>1295</v>
      </c>
      <c r="I1097" t="s">
        <v>1614</v>
      </c>
      <c r="L1097" t="s">
        <v>6155</v>
      </c>
      <c r="M1097">
        <v>3</v>
      </c>
      <c r="N1097" t="s">
        <v>6156</v>
      </c>
      <c r="O1097" t="s">
        <v>1624</v>
      </c>
      <c r="P1097" t="s">
        <v>6157</v>
      </c>
      <c r="Q1097">
        <v>124.10613</v>
      </c>
      <c r="R1097">
        <v>0.91645</v>
      </c>
      <c r="S1097" t="s">
        <v>2262</v>
      </c>
      <c r="T1097" t="s">
        <v>342</v>
      </c>
      <c r="U1097" t="s">
        <v>39</v>
      </c>
      <c r="V1097">
        <v>1</v>
      </c>
      <c r="W1097" t="s">
        <v>1627</v>
      </c>
      <c r="Z1097" t="s">
        <v>1628</v>
      </c>
      <c r="AA1097" t="s">
        <v>1629</v>
      </c>
      <c r="AB1097">
        <v>0</v>
      </c>
      <c r="AC1097" t="s">
        <v>1647</v>
      </c>
      <c r="AD1097">
        <v>6070824285</v>
      </c>
      <c r="AE1097" t="s">
        <v>1619</v>
      </c>
    </row>
    <row r="1098" spans="1:31">
      <c r="A1098">
        <v>530015</v>
      </c>
      <c r="B1098" t="s">
        <v>1610</v>
      </c>
      <c r="C1098" t="s">
        <v>1611</v>
      </c>
      <c r="D1098" t="s">
        <v>2052</v>
      </c>
      <c r="E1098">
        <v>11053142</v>
      </c>
      <c r="F1098" t="s">
        <v>2052</v>
      </c>
      <c r="G1098" t="s">
        <v>6158</v>
      </c>
      <c r="H1098" t="s">
        <v>1296</v>
      </c>
      <c r="I1098" t="s">
        <v>1614</v>
      </c>
      <c r="L1098" t="s">
        <v>6159</v>
      </c>
      <c r="M1098">
        <v>3</v>
      </c>
      <c r="N1098" t="s">
        <v>6160</v>
      </c>
      <c r="O1098" t="s">
        <v>1624</v>
      </c>
      <c r="P1098" t="s">
        <v>6161</v>
      </c>
      <c r="Q1098">
        <v>124.09366</v>
      </c>
      <c r="R1098">
        <v>0.92122</v>
      </c>
      <c r="S1098" t="s">
        <v>2262</v>
      </c>
      <c r="T1098" t="s">
        <v>226</v>
      </c>
      <c r="U1098" t="s">
        <v>101</v>
      </c>
      <c r="V1098">
        <v>1</v>
      </c>
      <c r="W1098" t="s">
        <v>1627</v>
      </c>
      <c r="Z1098" t="s">
        <v>1628</v>
      </c>
      <c r="AA1098" t="s">
        <v>1629</v>
      </c>
      <c r="AB1098">
        <v>0</v>
      </c>
      <c r="AC1098" t="s">
        <v>1630</v>
      </c>
      <c r="AD1098">
        <v>6070824291</v>
      </c>
      <c r="AE1098" t="s">
        <v>1619</v>
      </c>
    </row>
    <row r="1099" spans="1:31">
      <c r="A1099">
        <v>530016</v>
      </c>
      <c r="B1099" t="s">
        <v>1610</v>
      </c>
      <c r="C1099" t="s">
        <v>1611</v>
      </c>
      <c r="D1099" t="s">
        <v>2052</v>
      </c>
      <c r="E1099">
        <v>11053134</v>
      </c>
      <c r="F1099" t="s">
        <v>2052</v>
      </c>
      <c r="G1099" t="s">
        <v>6162</v>
      </c>
      <c r="H1099" t="s">
        <v>1297</v>
      </c>
      <c r="I1099" t="s">
        <v>1614</v>
      </c>
      <c r="L1099" t="s">
        <v>6163</v>
      </c>
      <c r="M1099">
        <v>3</v>
      </c>
      <c r="N1099" t="s">
        <v>6164</v>
      </c>
      <c r="O1099" t="s">
        <v>1624</v>
      </c>
      <c r="P1099" t="s">
        <v>6165</v>
      </c>
      <c r="Q1099">
        <v>123.93995</v>
      </c>
      <c r="R1099">
        <v>0.85696</v>
      </c>
      <c r="S1099" t="s">
        <v>2262</v>
      </c>
      <c r="T1099" t="s">
        <v>324</v>
      </c>
      <c r="U1099" t="s">
        <v>101</v>
      </c>
      <c r="V1099">
        <v>1</v>
      </c>
      <c r="W1099" t="s">
        <v>1627</v>
      </c>
      <c r="Z1099" t="s">
        <v>1628</v>
      </c>
      <c r="AA1099" t="s">
        <v>1629</v>
      </c>
      <c r="AB1099">
        <v>0</v>
      </c>
      <c r="AC1099" t="s">
        <v>1647</v>
      </c>
      <c r="AD1099">
        <v>6070824293</v>
      </c>
      <c r="AE1099" t="s">
        <v>1619</v>
      </c>
    </row>
    <row r="1100" spans="1:31">
      <c r="A1100">
        <v>530017</v>
      </c>
      <c r="B1100" t="s">
        <v>1610</v>
      </c>
      <c r="C1100" t="s">
        <v>1611</v>
      </c>
      <c r="D1100" t="s">
        <v>1648</v>
      </c>
      <c r="E1100">
        <v>11053208</v>
      </c>
      <c r="F1100" t="s">
        <v>1648</v>
      </c>
      <c r="G1100" t="s">
        <v>6166</v>
      </c>
      <c r="H1100" t="s">
        <v>1298</v>
      </c>
      <c r="I1100" t="s">
        <v>1614</v>
      </c>
      <c r="L1100" t="s">
        <v>6167</v>
      </c>
      <c r="M1100">
        <v>3</v>
      </c>
      <c r="N1100" t="s">
        <v>6168</v>
      </c>
      <c r="O1100" t="s">
        <v>1624</v>
      </c>
      <c r="P1100" t="s">
        <v>6169</v>
      </c>
      <c r="Q1100">
        <v>123.9025</v>
      </c>
      <c r="R1100">
        <v>0.35181</v>
      </c>
      <c r="S1100" t="s">
        <v>2124</v>
      </c>
      <c r="T1100" t="s">
        <v>46</v>
      </c>
      <c r="U1100" t="s">
        <v>22</v>
      </c>
      <c r="V1100">
        <v>1</v>
      </c>
      <c r="W1100" t="s">
        <v>1627</v>
      </c>
      <c r="Z1100" t="s">
        <v>1628</v>
      </c>
      <c r="AA1100" t="s">
        <v>1629</v>
      </c>
      <c r="AB1100">
        <v>0</v>
      </c>
      <c r="AC1100" t="s">
        <v>1630</v>
      </c>
      <c r="AD1100">
        <v>6070897396</v>
      </c>
      <c r="AE1100" t="s">
        <v>1619</v>
      </c>
    </row>
    <row r="1101" spans="1:31">
      <c r="A1101">
        <v>530018</v>
      </c>
      <c r="B1101" t="s">
        <v>1610</v>
      </c>
      <c r="C1101" t="s">
        <v>1611</v>
      </c>
      <c r="D1101" t="s">
        <v>1648</v>
      </c>
      <c r="E1101">
        <v>11053208</v>
      </c>
      <c r="F1101" t="s">
        <v>1648</v>
      </c>
      <c r="G1101" t="s">
        <v>6170</v>
      </c>
      <c r="H1101" t="s">
        <v>1299</v>
      </c>
      <c r="I1101" t="s">
        <v>1614</v>
      </c>
      <c r="L1101" t="s">
        <v>6171</v>
      </c>
      <c r="M1101">
        <v>3</v>
      </c>
      <c r="N1101" t="s">
        <v>6172</v>
      </c>
      <c r="O1101" t="s">
        <v>1624</v>
      </c>
      <c r="P1101" t="s">
        <v>6173</v>
      </c>
      <c r="Q1101">
        <v>123.89724</v>
      </c>
      <c r="R1101">
        <v>0.34917</v>
      </c>
      <c r="S1101" t="s">
        <v>2124</v>
      </c>
      <c r="T1101" t="s">
        <v>46</v>
      </c>
      <c r="U1101" t="s">
        <v>22</v>
      </c>
      <c r="V1101">
        <v>1</v>
      </c>
      <c r="W1101" t="s">
        <v>1627</v>
      </c>
      <c r="Z1101" t="s">
        <v>1628</v>
      </c>
      <c r="AA1101" t="s">
        <v>1629</v>
      </c>
      <c r="AB1101">
        <v>0</v>
      </c>
      <c r="AC1101" t="s">
        <v>1630</v>
      </c>
      <c r="AD1101">
        <v>6070897397</v>
      </c>
      <c r="AE1101" t="s">
        <v>1619</v>
      </c>
    </row>
    <row r="1102" spans="1:31">
      <c r="A1102">
        <v>530019</v>
      </c>
      <c r="B1102" t="s">
        <v>1610</v>
      </c>
      <c r="C1102" t="s">
        <v>1611</v>
      </c>
      <c r="D1102" t="s">
        <v>1648</v>
      </c>
      <c r="E1102">
        <v>11053208</v>
      </c>
      <c r="F1102" t="s">
        <v>1648</v>
      </c>
      <c r="G1102" t="s">
        <v>6174</v>
      </c>
      <c r="H1102" t="s">
        <v>1300</v>
      </c>
      <c r="I1102" t="s">
        <v>1614</v>
      </c>
      <c r="L1102" t="s">
        <v>6175</v>
      </c>
      <c r="M1102">
        <v>3</v>
      </c>
      <c r="N1102" t="s">
        <v>6176</v>
      </c>
      <c r="O1102" t="s">
        <v>1624</v>
      </c>
      <c r="P1102" t="s">
        <v>6177</v>
      </c>
      <c r="Q1102">
        <v>123.81145</v>
      </c>
      <c r="R1102">
        <v>0.33952</v>
      </c>
      <c r="S1102" t="s">
        <v>2124</v>
      </c>
      <c r="T1102" t="s">
        <v>472</v>
      </c>
      <c r="U1102" t="s">
        <v>22</v>
      </c>
      <c r="V1102">
        <v>1</v>
      </c>
      <c r="W1102" t="s">
        <v>1627</v>
      </c>
      <c r="Z1102" t="s">
        <v>1628</v>
      </c>
      <c r="AA1102" t="s">
        <v>1629</v>
      </c>
      <c r="AB1102">
        <v>0</v>
      </c>
      <c r="AC1102" t="s">
        <v>1630</v>
      </c>
      <c r="AD1102">
        <v>6070897406</v>
      </c>
      <c r="AE1102" t="s">
        <v>1619</v>
      </c>
    </row>
    <row r="1103" spans="1:31">
      <c r="A1103">
        <v>530882</v>
      </c>
      <c r="B1103" t="s">
        <v>1610</v>
      </c>
      <c r="C1103" t="s">
        <v>1611</v>
      </c>
      <c r="D1103" t="s">
        <v>2052</v>
      </c>
      <c r="E1103">
        <v>11053142</v>
      </c>
      <c r="F1103" t="s">
        <v>2052</v>
      </c>
      <c r="G1103" t="s">
        <v>6178</v>
      </c>
      <c r="H1103" t="s">
        <v>1301</v>
      </c>
      <c r="I1103" t="s">
        <v>1614</v>
      </c>
      <c r="L1103" t="s">
        <v>6179</v>
      </c>
      <c r="M1103">
        <v>3</v>
      </c>
      <c r="N1103" t="s">
        <v>6180</v>
      </c>
      <c r="O1103" t="s">
        <v>1624</v>
      </c>
      <c r="P1103" t="s">
        <v>6181</v>
      </c>
      <c r="Q1103">
        <v>124.25405</v>
      </c>
      <c r="R1103">
        <v>0.9871</v>
      </c>
      <c r="S1103" t="s">
        <v>2262</v>
      </c>
      <c r="T1103" t="s">
        <v>497</v>
      </c>
      <c r="U1103" t="s">
        <v>101</v>
      </c>
      <c r="V1103">
        <v>1</v>
      </c>
      <c r="W1103" t="s">
        <v>1627</v>
      </c>
      <c r="Z1103" t="s">
        <v>1628</v>
      </c>
      <c r="AA1103" t="s">
        <v>1629</v>
      </c>
      <c r="AB1103">
        <v>0</v>
      </c>
      <c r="AC1103" t="s">
        <v>1630</v>
      </c>
      <c r="AD1103">
        <v>6070825974</v>
      </c>
      <c r="AE1103" t="s">
        <v>1619</v>
      </c>
    </row>
    <row r="1104" spans="1:31">
      <c r="A1104">
        <v>530886</v>
      </c>
      <c r="B1104" t="s">
        <v>1610</v>
      </c>
      <c r="C1104" t="s">
        <v>1611</v>
      </c>
      <c r="D1104" t="s">
        <v>1648</v>
      </c>
      <c r="E1104">
        <v>11053208</v>
      </c>
      <c r="F1104" t="s">
        <v>1648</v>
      </c>
      <c r="G1104" t="s">
        <v>6182</v>
      </c>
      <c r="H1104" t="s">
        <v>1302</v>
      </c>
      <c r="I1104" t="s">
        <v>1614</v>
      </c>
      <c r="L1104" t="s">
        <v>6183</v>
      </c>
      <c r="M1104">
        <v>3</v>
      </c>
      <c r="N1104" t="s">
        <v>6184</v>
      </c>
      <c r="O1104" t="s">
        <v>1624</v>
      </c>
      <c r="P1104" t="s">
        <v>6185</v>
      </c>
      <c r="Q1104">
        <v>123.51757</v>
      </c>
      <c r="R1104">
        <v>0.32022</v>
      </c>
      <c r="S1104" t="s">
        <v>2124</v>
      </c>
      <c r="T1104" t="s">
        <v>493</v>
      </c>
      <c r="U1104" t="s">
        <v>22</v>
      </c>
      <c r="V1104">
        <v>1</v>
      </c>
      <c r="W1104" t="s">
        <v>1627</v>
      </c>
      <c r="Z1104" t="s">
        <v>1628</v>
      </c>
      <c r="AA1104" t="s">
        <v>1629</v>
      </c>
      <c r="AB1104">
        <v>0</v>
      </c>
      <c r="AC1104" t="s">
        <v>1630</v>
      </c>
      <c r="AD1104">
        <v>6070899276</v>
      </c>
      <c r="AE1104" t="s">
        <v>1619</v>
      </c>
    </row>
    <row r="1105" spans="1:31">
      <c r="A1105">
        <v>530887</v>
      </c>
      <c r="B1105" t="s">
        <v>1610</v>
      </c>
      <c r="C1105" t="s">
        <v>1611</v>
      </c>
      <c r="D1105" t="s">
        <v>1924</v>
      </c>
      <c r="E1105">
        <v>11053154</v>
      </c>
      <c r="F1105" t="s">
        <v>1924</v>
      </c>
      <c r="G1105" t="s">
        <v>6186</v>
      </c>
      <c r="H1105" t="s">
        <v>1303</v>
      </c>
      <c r="I1105" t="s">
        <v>1614</v>
      </c>
      <c r="L1105" t="s">
        <v>6187</v>
      </c>
      <c r="M1105">
        <v>2</v>
      </c>
      <c r="N1105" t="s">
        <v>6188</v>
      </c>
      <c r="O1105" t="s">
        <v>1624</v>
      </c>
      <c r="P1105" t="s">
        <v>6189</v>
      </c>
      <c r="Q1105">
        <v>124.322481</v>
      </c>
      <c r="R1105">
        <v>0.739588</v>
      </c>
      <c r="S1105" t="s">
        <v>3373</v>
      </c>
      <c r="T1105" t="s">
        <v>462</v>
      </c>
      <c r="U1105" t="s">
        <v>132</v>
      </c>
      <c r="V1105">
        <v>1</v>
      </c>
      <c r="W1105" t="s">
        <v>1627</v>
      </c>
      <c r="Z1105" t="s">
        <v>1628</v>
      </c>
      <c r="AA1105" t="s">
        <v>1629</v>
      </c>
      <c r="AB1105">
        <v>0</v>
      </c>
      <c r="AC1105" t="s">
        <v>1630</v>
      </c>
      <c r="AD1105">
        <v>6070913503</v>
      </c>
      <c r="AE1105" t="s">
        <v>1619</v>
      </c>
    </row>
    <row r="1106" spans="1:31">
      <c r="A1106">
        <v>530931</v>
      </c>
      <c r="B1106" t="s">
        <v>1610</v>
      </c>
      <c r="C1106" t="s">
        <v>1611</v>
      </c>
      <c r="D1106" t="s">
        <v>2066</v>
      </c>
      <c r="E1106">
        <v>11053174</v>
      </c>
      <c r="F1106" t="s">
        <v>2066</v>
      </c>
      <c r="G1106" t="s">
        <v>6190</v>
      </c>
      <c r="H1106" t="s">
        <v>1304</v>
      </c>
      <c r="I1106" t="s">
        <v>1614</v>
      </c>
      <c r="L1106" t="s">
        <v>6191</v>
      </c>
      <c r="M1106">
        <v>3</v>
      </c>
      <c r="N1106" t="s">
        <v>6192</v>
      </c>
      <c r="O1106" t="s">
        <v>1624</v>
      </c>
      <c r="P1106" t="s">
        <v>6193</v>
      </c>
      <c r="Q1106">
        <v>124.229325</v>
      </c>
      <c r="R1106">
        <v>0.651949</v>
      </c>
      <c r="S1106" t="s">
        <v>2262</v>
      </c>
      <c r="T1106" t="s">
        <v>131</v>
      </c>
      <c r="U1106" t="s">
        <v>131</v>
      </c>
      <c r="V1106">
        <v>1</v>
      </c>
      <c r="W1106" t="s">
        <v>1627</v>
      </c>
      <c r="Z1106" t="s">
        <v>1628</v>
      </c>
      <c r="AA1106" t="s">
        <v>1629</v>
      </c>
      <c r="AB1106">
        <v>0</v>
      </c>
      <c r="AC1106" t="s">
        <v>1630</v>
      </c>
      <c r="AD1106">
        <v>6070819882</v>
      </c>
      <c r="AE1106" t="s">
        <v>1619</v>
      </c>
    </row>
    <row r="1107" spans="1:31">
      <c r="A1107">
        <v>530932</v>
      </c>
      <c r="B1107" t="s">
        <v>1610</v>
      </c>
      <c r="C1107" t="s">
        <v>1611</v>
      </c>
      <c r="D1107" t="s">
        <v>2066</v>
      </c>
      <c r="E1107">
        <v>11053174</v>
      </c>
      <c r="F1107" t="s">
        <v>2066</v>
      </c>
      <c r="G1107" t="s">
        <v>6194</v>
      </c>
      <c r="H1107" t="s">
        <v>1305</v>
      </c>
      <c r="I1107" t="s">
        <v>1614</v>
      </c>
      <c r="L1107" t="s">
        <v>6195</v>
      </c>
      <c r="M1107">
        <v>3</v>
      </c>
      <c r="N1107" t="s">
        <v>6196</v>
      </c>
      <c r="O1107" t="s">
        <v>1624</v>
      </c>
      <c r="P1107" t="s">
        <v>6197</v>
      </c>
      <c r="Q1107">
        <v>124.210685</v>
      </c>
      <c r="R1107">
        <v>0.646651</v>
      </c>
      <c r="S1107" t="s">
        <v>2262</v>
      </c>
      <c r="T1107" t="s">
        <v>131</v>
      </c>
      <c r="U1107" t="s">
        <v>131</v>
      </c>
      <c r="V1107">
        <v>1</v>
      </c>
      <c r="W1107" t="s">
        <v>1627</v>
      </c>
      <c r="Z1107" t="s">
        <v>1628</v>
      </c>
      <c r="AA1107" t="s">
        <v>1629</v>
      </c>
      <c r="AB1107">
        <v>0</v>
      </c>
      <c r="AC1107" t="s">
        <v>1647</v>
      </c>
      <c r="AD1107">
        <v>6070819885</v>
      </c>
      <c r="AE1107" t="s">
        <v>1619</v>
      </c>
    </row>
    <row r="1108" spans="1:31">
      <c r="A1108">
        <v>530933</v>
      </c>
      <c r="B1108" t="s">
        <v>1610</v>
      </c>
      <c r="C1108" t="s">
        <v>1611</v>
      </c>
      <c r="D1108" t="s">
        <v>2066</v>
      </c>
      <c r="E1108">
        <v>11053174</v>
      </c>
      <c r="F1108" t="s">
        <v>2066</v>
      </c>
      <c r="G1108" t="s">
        <v>6198</v>
      </c>
      <c r="H1108" t="s">
        <v>1306</v>
      </c>
      <c r="I1108" t="s">
        <v>1614</v>
      </c>
      <c r="L1108" t="s">
        <v>6199</v>
      </c>
      <c r="M1108">
        <v>3</v>
      </c>
      <c r="N1108" t="s">
        <v>6200</v>
      </c>
      <c r="O1108" t="s">
        <v>1624</v>
      </c>
      <c r="P1108" t="s">
        <v>6201</v>
      </c>
      <c r="Q1108">
        <v>124.04263</v>
      </c>
      <c r="R1108">
        <v>0.54832</v>
      </c>
      <c r="S1108" t="s">
        <v>2262</v>
      </c>
      <c r="T1108" t="s">
        <v>131</v>
      </c>
      <c r="U1108" t="s">
        <v>131</v>
      </c>
      <c r="V1108">
        <v>1</v>
      </c>
      <c r="W1108" t="s">
        <v>1627</v>
      </c>
      <c r="Z1108" t="s">
        <v>1628</v>
      </c>
      <c r="AA1108" t="s">
        <v>1629</v>
      </c>
      <c r="AB1108">
        <v>0</v>
      </c>
      <c r="AC1108" t="s">
        <v>1647</v>
      </c>
      <c r="AD1108">
        <v>6070819940</v>
      </c>
      <c r="AE1108" t="s">
        <v>1619</v>
      </c>
    </row>
    <row r="1109" spans="1:31">
      <c r="A1109">
        <v>530934</v>
      </c>
      <c r="B1109" t="s">
        <v>1610</v>
      </c>
      <c r="C1109" t="s">
        <v>1611</v>
      </c>
      <c r="D1109" t="s">
        <v>2066</v>
      </c>
      <c r="E1109">
        <v>11053174</v>
      </c>
      <c r="F1109" t="s">
        <v>2066</v>
      </c>
      <c r="G1109" t="s">
        <v>6202</v>
      </c>
      <c r="H1109" t="s">
        <v>1307</v>
      </c>
      <c r="I1109" t="s">
        <v>1614</v>
      </c>
      <c r="L1109" t="s">
        <v>6203</v>
      </c>
      <c r="M1109">
        <v>3</v>
      </c>
      <c r="N1109" t="s">
        <v>6204</v>
      </c>
      <c r="O1109" t="s">
        <v>1624</v>
      </c>
      <c r="P1109" t="s">
        <v>6205</v>
      </c>
      <c r="Q1109">
        <v>124.02697</v>
      </c>
      <c r="R1109">
        <v>0.54548</v>
      </c>
      <c r="S1109" t="s">
        <v>2262</v>
      </c>
      <c r="T1109" t="s">
        <v>131</v>
      </c>
      <c r="U1109" t="s">
        <v>131</v>
      </c>
      <c r="V1109">
        <v>1</v>
      </c>
      <c r="W1109" t="s">
        <v>1627</v>
      </c>
      <c r="Z1109" t="s">
        <v>1628</v>
      </c>
      <c r="AA1109" t="s">
        <v>1629</v>
      </c>
      <c r="AB1109">
        <v>0</v>
      </c>
      <c r="AC1109" t="s">
        <v>1647</v>
      </c>
      <c r="AD1109">
        <v>6070819945</v>
      </c>
      <c r="AE1109" t="s">
        <v>1619</v>
      </c>
    </row>
    <row r="1110" spans="1:31">
      <c r="A1110">
        <v>530935</v>
      </c>
      <c r="B1110" t="s">
        <v>1610</v>
      </c>
      <c r="C1110" t="s">
        <v>1611</v>
      </c>
      <c r="D1110" t="s">
        <v>2066</v>
      </c>
      <c r="E1110">
        <v>11053174</v>
      </c>
      <c r="F1110" t="s">
        <v>2066</v>
      </c>
      <c r="G1110" t="s">
        <v>6206</v>
      </c>
      <c r="H1110" t="s">
        <v>1308</v>
      </c>
      <c r="I1110" t="s">
        <v>1614</v>
      </c>
      <c r="L1110" t="s">
        <v>6207</v>
      </c>
      <c r="M1110">
        <v>3</v>
      </c>
      <c r="N1110" t="s">
        <v>6208</v>
      </c>
      <c r="O1110" t="s">
        <v>1624</v>
      </c>
      <c r="P1110" t="s">
        <v>6209</v>
      </c>
      <c r="Q1110">
        <v>124.0321</v>
      </c>
      <c r="R1110">
        <v>0.54082</v>
      </c>
      <c r="S1110" t="s">
        <v>2262</v>
      </c>
      <c r="T1110" t="s">
        <v>131</v>
      </c>
      <c r="U1110" t="s">
        <v>131</v>
      </c>
      <c r="V1110">
        <v>1</v>
      </c>
      <c r="W1110" t="s">
        <v>1627</v>
      </c>
      <c r="Z1110" t="s">
        <v>1628</v>
      </c>
      <c r="AA1110" t="s">
        <v>1629</v>
      </c>
      <c r="AB1110">
        <v>0</v>
      </c>
      <c r="AC1110" t="s">
        <v>1647</v>
      </c>
      <c r="AD1110">
        <v>6070819947</v>
      </c>
      <c r="AE1110" t="s">
        <v>1619</v>
      </c>
    </row>
    <row r="1111" spans="1:31">
      <c r="A1111">
        <v>530962</v>
      </c>
      <c r="B1111" t="s">
        <v>1610</v>
      </c>
      <c r="C1111" t="s">
        <v>1611</v>
      </c>
      <c r="D1111" t="s">
        <v>1612</v>
      </c>
      <c r="E1111">
        <v>11053135</v>
      </c>
      <c r="F1111" t="s">
        <v>1612</v>
      </c>
      <c r="G1111" t="s">
        <v>6210</v>
      </c>
      <c r="H1111" t="s">
        <v>1309</v>
      </c>
      <c r="I1111" t="s">
        <v>1614</v>
      </c>
      <c r="L1111" t="s">
        <v>6211</v>
      </c>
      <c r="M1111">
        <v>3</v>
      </c>
      <c r="N1111" t="s">
        <v>6212</v>
      </c>
      <c r="O1111" t="s">
        <v>1624</v>
      </c>
      <c r="P1111" t="s">
        <v>6213</v>
      </c>
      <c r="Q1111">
        <v>123.57642</v>
      </c>
      <c r="R1111">
        <v>0.8764</v>
      </c>
      <c r="S1111" t="s">
        <v>2124</v>
      </c>
      <c r="T1111" t="s">
        <v>1204</v>
      </c>
      <c r="U1111" t="s">
        <v>4</v>
      </c>
      <c r="V1111">
        <v>1</v>
      </c>
      <c r="W1111" t="s">
        <v>1627</v>
      </c>
      <c r="Z1111" t="s">
        <v>1628</v>
      </c>
      <c r="AA1111" t="s">
        <v>1629</v>
      </c>
      <c r="AB1111">
        <v>0</v>
      </c>
      <c r="AC1111" t="s">
        <v>1647</v>
      </c>
      <c r="AD1111">
        <v>6070877367</v>
      </c>
      <c r="AE1111" t="s">
        <v>1619</v>
      </c>
    </row>
    <row r="1112" spans="1:31">
      <c r="A1112">
        <v>530963</v>
      </c>
      <c r="B1112" t="s">
        <v>1610</v>
      </c>
      <c r="C1112" t="s">
        <v>1611</v>
      </c>
      <c r="D1112" t="s">
        <v>1612</v>
      </c>
      <c r="E1112">
        <v>11053135</v>
      </c>
      <c r="F1112" t="s">
        <v>1612</v>
      </c>
      <c r="G1112" t="s">
        <v>6214</v>
      </c>
      <c r="H1112" t="s">
        <v>1310</v>
      </c>
      <c r="I1112" t="s">
        <v>1614</v>
      </c>
      <c r="L1112" t="s">
        <v>6215</v>
      </c>
      <c r="M1112">
        <v>3</v>
      </c>
      <c r="N1112" t="s">
        <v>6216</v>
      </c>
      <c r="O1112" t="s">
        <v>1624</v>
      </c>
      <c r="P1112" t="s">
        <v>6217</v>
      </c>
      <c r="Q1112">
        <v>123.55653</v>
      </c>
      <c r="R1112">
        <v>0.87907</v>
      </c>
      <c r="S1112" t="s">
        <v>2124</v>
      </c>
      <c r="T1112" t="s">
        <v>1206</v>
      </c>
      <c r="U1112" t="s">
        <v>4</v>
      </c>
      <c r="V1112">
        <v>1</v>
      </c>
      <c r="W1112" t="s">
        <v>1627</v>
      </c>
      <c r="Z1112" t="s">
        <v>1628</v>
      </c>
      <c r="AA1112" t="s">
        <v>1629</v>
      </c>
      <c r="AB1112">
        <v>0</v>
      </c>
      <c r="AC1112" t="s">
        <v>1647</v>
      </c>
      <c r="AD1112">
        <v>6070877370</v>
      </c>
      <c r="AE1112" t="s">
        <v>1619</v>
      </c>
    </row>
    <row r="1113" spans="1:31">
      <c r="A1113">
        <v>530964</v>
      </c>
      <c r="B1113" t="s">
        <v>1610</v>
      </c>
      <c r="C1113" t="s">
        <v>1611</v>
      </c>
      <c r="D1113" t="s">
        <v>1612</v>
      </c>
      <c r="E1113">
        <v>11053187</v>
      </c>
      <c r="F1113" t="s">
        <v>1612</v>
      </c>
      <c r="G1113" t="s">
        <v>6218</v>
      </c>
      <c r="H1113" t="s">
        <v>1311</v>
      </c>
      <c r="I1113" t="s">
        <v>1614</v>
      </c>
      <c r="L1113" t="s">
        <v>6219</v>
      </c>
      <c r="M1113">
        <v>3</v>
      </c>
      <c r="N1113" t="s">
        <v>6220</v>
      </c>
      <c r="O1113" t="s">
        <v>1624</v>
      </c>
      <c r="P1113" t="s">
        <v>6221</v>
      </c>
      <c r="Q1113">
        <v>123.31968</v>
      </c>
      <c r="R1113">
        <v>0.89715</v>
      </c>
      <c r="S1113" t="s">
        <v>2124</v>
      </c>
      <c r="T1113" t="s">
        <v>953</v>
      </c>
      <c r="U1113" t="s">
        <v>4</v>
      </c>
      <c r="V1113">
        <v>1</v>
      </c>
      <c r="W1113" t="s">
        <v>1627</v>
      </c>
      <c r="Z1113" t="s">
        <v>1628</v>
      </c>
      <c r="AA1113" t="s">
        <v>1629</v>
      </c>
      <c r="AB1113">
        <v>0</v>
      </c>
      <c r="AC1113" t="s">
        <v>1647</v>
      </c>
      <c r="AD1113">
        <v>6070877396</v>
      </c>
      <c r="AE1113" t="s">
        <v>1619</v>
      </c>
    </row>
    <row r="1114" spans="1:31">
      <c r="A1114">
        <v>530965</v>
      </c>
      <c r="B1114" t="s">
        <v>1610</v>
      </c>
      <c r="C1114" t="s">
        <v>1611</v>
      </c>
      <c r="D1114" t="s">
        <v>1612</v>
      </c>
      <c r="E1114">
        <v>11053187</v>
      </c>
      <c r="F1114" t="s">
        <v>1612</v>
      </c>
      <c r="G1114" t="s">
        <v>6222</v>
      </c>
      <c r="H1114" t="s">
        <v>1312</v>
      </c>
      <c r="I1114" t="s">
        <v>1720</v>
      </c>
      <c r="L1114" t="s">
        <v>6223</v>
      </c>
      <c r="M1114">
        <v>3</v>
      </c>
      <c r="N1114" t="s">
        <v>6224</v>
      </c>
      <c r="O1114" t="s">
        <v>1617</v>
      </c>
      <c r="P1114" t="s">
        <v>6225</v>
      </c>
      <c r="Q1114">
        <v>123.50497</v>
      </c>
      <c r="R1114">
        <v>0.88143</v>
      </c>
      <c r="S1114" t="s">
        <v>2124</v>
      </c>
      <c r="T1114" t="s">
        <v>683</v>
      </c>
      <c r="U1114" t="s">
        <v>4</v>
      </c>
      <c r="V1114">
        <v>1</v>
      </c>
      <c r="W1114" t="s">
        <v>1627</v>
      </c>
      <c r="Z1114" t="s">
        <v>1628</v>
      </c>
      <c r="AA1114" t="s">
        <v>1629</v>
      </c>
      <c r="AB1114">
        <v>0</v>
      </c>
      <c r="AC1114" t="s">
        <v>1647</v>
      </c>
      <c r="AD1114">
        <v>6553188761</v>
      </c>
      <c r="AE1114" t="s">
        <v>1619</v>
      </c>
    </row>
    <row r="1115" spans="1:31">
      <c r="A1115">
        <v>530966</v>
      </c>
      <c r="B1115" t="s">
        <v>1610</v>
      </c>
      <c r="C1115" t="s">
        <v>1611</v>
      </c>
      <c r="D1115" t="s">
        <v>1612</v>
      </c>
      <c r="E1115">
        <v>11053186</v>
      </c>
      <c r="F1115" t="s">
        <v>1612</v>
      </c>
      <c r="G1115" t="s">
        <v>6226</v>
      </c>
      <c r="H1115" t="s">
        <v>1313</v>
      </c>
      <c r="I1115" t="s">
        <v>1614</v>
      </c>
      <c r="L1115" t="s">
        <v>6227</v>
      </c>
      <c r="M1115">
        <v>3</v>
      </c>
      <c r="N1115" t="s">
        <v>6228</v>
      </c>
      <c r="O1115" t="s">
        <v>1624</v>
      </c>
      <c r="P1115" t="s">
        <v>6229</v>
      </c>
      <c r="Q1115">
        <v>123.26658</v>
      </c>
      <c r="R1115">
        <v>0.91255</v>
      </c>
      <c r="S1115" t="s">
        <v>437</v>
      </c>
      <c r="T1115" t="s">
        <v>437</v>
      </c>
      <c r="U1115" t="s">
        <v>4</v>
      </c>
      <c r="V1115">
        <v>1</v>
      </c>
      <c r="W1115" t="s">
        <v>1627</v>
      </c>
      <c r="Z1115" t="s">
        <v>1628</v>
      </c>
      <c r="AA1115" t="s">
        <v>1629</v>
      </c>
      <c r="AB1115">
        <v>0</v>
      </c>
      <c r="AC1115" t="s">
        <v>1647</v>
      </c>
      <c r="AD1115">
        <v>6070877434</v>
      </c>
      <c r="AE1115" t="s">
        <v>1619</v>
      </c>
    </row>
    <row r="1116" spans="1:31">
      <c r="A1116">
        <v>530967</v>
      </c>
      <c r="B1116" t="s">
        <v>1610</v>
      </c>
      <c r="C1116" t="s">
        <v>1611</v>
      </c>
      <c r="D1116" t="s">
        <v>1612</v>
      </c>
      <c r="E1116">
        <v>11053186</v>
      </c>
      <c r="F1116" t="s">
        <v>1612</v>
      </c>
      <c r="G1116" t="s">
        <v>6230</v>
      </c>
      <c r="H1116" t="s">
        <v>1315</v>
      </c>
      <c r="I1116" t="s">
        <v>1614</v>
      </c>
      <c r="L1116" t="s">
        <v>6231</v>
      </c>
      <c r="M1116">
        <v>3</v>
      </c>
      <c r="N1116" t="s">
        <v>6232</v>
      </c>
      <c r="O1116" t="s">
        <v>1624</v>
      </c>
      <c r="P1116" t="s">
        <v>6233</v>
      </c>
      <c r="Q1116">
        <v>123.27528</v>
      </c>
      <c r="R1116">
        <v>0.88507</v>
      </c>
      <c r="S1116" t="s">
        <v>1314</v>
      </c>
      <c r="T1116" t="s">
        <v>1314</v>
      </c>
      <c r="U1116" t="s">
        <v>4</v>
      </c>
      <c r="V1116">
        <v>1</v>
      </c>
      <c r="W1116" t="s">
        <v>1627</v>
      </c>
      <c r="Z1116" t="s">
        <v>1628</v>
      </c>
      <c r="AA1116" t="s">
        <v>1629</v>
      </c>
      <c r="AB1116">
        <v>0</v>
      </c>
      <c r="AC1116" t="s">
        <v>1630</v>
      </c>
      <c r="AD1116">
        <v>6070877439</v>
      </c>
      <c r="AE1116" t="s">
        <v>1619</v>
      </c>
    </row>
    <row r="1117" spans="1:31">
      <c r="A1117">
        <v>530968</v>
      </c>
      <c r="B1117" t="s">
        <v>1610</v>
      </c>
      <c r="C1117" t="s">
        <v>1611</v>
      </c>
      <c r="D1117" t="s">
        <v>1612</v>
      </c>
      <c r="E1117">
        <v>11053185</v>
      </c>
      <c r="F1117" t="s">
        <v>1612</v>
      </c>
      <c r="G1117" t="s">
        <v>6234</v>
      </c>
      <c r="H1117" t="s">
        <v>1316</v>
      </c>
      <c r="I1117" t="s">
        <v>1614</v>
      </c>
      <c r="L1117" t="s">
        <v>6235</v>
      </c>
      <c r="M1117">
        <v>3</v>
      </c>
      <c r="N1117" t="s">
        <v>6236</v>
      </c>
      <c r="O1117" t="s">
        <v>1624</v>
      </c>
      <c r="P1117" t="s">
        <v>6237</v>
      </c>
      <c r="Q1117">
        <v>123.2455</v>
      </c>
      <c r="R1117">
        <v>0.91677</v>
      </c>
      <c r="S1117" t="s">
        <v>575</v>
      </c>
      <c r="T1117" t="s">
        <v>575</v>
      </c>
      <c r="U1117" t="s">
        <v>4</v>
      </c>
      <c r="V1117">
        <v>1</v>
      </c>
      <c r="W1117" t="s">
        <v>1627</v>
      </c>
      <c r="Z1117" t="s">
        <v>1628</v>
      </c>
      <c r="AA1117" t="s">
        <v>1629</v>
      </c>
      <c r="AB1117">
        <v>0</v>
      </c>
      <c r="AC1117" t="s">
        <v>1630</v>
      </c>
      <c r="AD1117">
        <v>6070877441</v>
      </c>
      <c r="AE1117" t="s">
        <v>1619</v>
      </c>
    </row>
    <row r="1118" spans="1:31">
      <c r="A1118">
        <v>530969</v>
      </c>
      <c r="B1118" t="s">
        <v>1610</v>
      </c>
      <c r="C1118" t="s">
        <v>1611</v>
      </c>
      <c r="D1118" t="s">
        <v>1612</v>
      </c>
      <c r="E1118">
        <v>11053185</v>
      </c>
      <c r="F1118" t="s">
        <v>1612</v>
      </c>
      <c r="G1118" t="s">
        <v>6238</v>
      </c>
      <c r="H1118" t="s">
        <v>1317</v>
      </c>
      <c r="I1118" t="s">
        <v>1614</v>
      </c>
      <c r="L1118" t="s">
        <v>6239</v>
      </c>
      <c r="M1118">
        <v>3</v>
      </c>
      <c r="N1118" t="s">
        <v>6240</v>
      </c>
      <c r="O1118" t="s">
        <v>1624</v>
      </c>
      <c r="P1118" t="s">
        <v>6241</v>
      </c>
      <c r="Q1118">
        <v>123.24097</v>
      </c>
      <c r="R1118">
        <v>0.90952</v>
      </c>
      <c r="S1118" t="s">
        <v>2124</v>
      </c>
      <c r="T1118" t="s">
        <v>575</v>
      </c>
      <c r="U1118" t="s">
        <v>4</v>
      </c>
      <c r="V1118">
        <v>1</v>
      </c>
      <c r="W1118" t="s">
        <v>1627</v>
      </c>
      <c r="Z1118" t="s">
        <v>1628</v>
      </c>
      <c r="AA1118" t="s">
        <v>1629</v>
      </c>
      <c r="AB1118">
        <v>0</v>
      </c>
      <c r="AC1118" t="s">
        <v>1647</v>
      </c>
      <c r="AD1118">
        <v>6070877445</v>
      </c>
      <c r="AE1118" t="s">
        <v>1619</v>
      </c>
    </row>
    <row r="1119" spans="1:31">
      <c r="A1119">
        <v>530970</v>
      </c>
      <c r="B1119" t="s">
        <v>1610</v>
      </c>
      <c r="C1119" t="s">
        <v>1611</v>
      </c>
      <c r="D1119" t="s">
        <v>1612</v>
      </c>
      <c r="E1119">
        <v>11053185</v>
      </c>
      <c r="F1119" t="s">
        <v>1612</v>
      </c>
      <c r="G1119" t="s">
        <v>6242</v>
      </c>
      <c r="H1119" t="s">
        <v>1318</v>
      </c>
      <c r="I1119" t="s">
        <v>1614</v>
      </c>
      <c r="L1119" t="s">
        <v>6243</v>
      </c>
      <c r="M1119">
        <v>3</v>
      </c>
      <c r="N1119" t="s">
        <v>6244</v>
      </c>
      <c r="O1119" t="s">
        <v>1624</v>
      </c>
      <c r="P1119" t="s">
        <v>6245</v>
      </c>
      <c r="Q1119">
        <v>123.22733</v>
      </c>
      <c r="R1119">
        <v>0.89742</v>
      </c>
      <c r="S1119" t="s">
        <v>2124</v>
      </c>
      <c r="T1119" t="s">
        <v>514</v>
      </c>
      <c r="U1119" t="s">
        <v>4</v>
      </c>
      <c r="V1119">
        <v>1</v>
      </c>
      <c r="W1119" t="s">
        <v>1627</v>
      </c>
      <c r="Z1119" t="s">
        <v>1628</v>
      </c>
      <c r="AA1119" t="s">
        <v>1629</v>
      </c>
      <c r="AB1119">
        <v>0</v>
      </c>
      <c r="AC1119" t="s">
        <v>1647</v>
      </c>
      <c r="AD1119">
        <v>6070877447</v>
      </c>
      <c r="AE1119" t="s">
        <v>1619</v>
      </c>
    </row>
    <row r="1120" spans="1:31">
      <c r="A1120">
        <v>530971</v>
      </c>
      <c r="B1120" t="s">
        <v>1610</v>
      </c>
      <c r="C1120" t="s">
        <v>1611</v>
      </c>
      <c r="D1120" t="s">
        <v>1924</v>
      </c>
      <c r="E1120">
        <v>11053154</v>
      </c>
      <c r="F1120" t="s">
        <v>1924</v>
      </c>
      <c r="G1120" t="s">
        <v>6246</v>
      </c>
      <c r="H1120" t="s">
        <v>1319</v>
      </c>
      <c r="I1120" t="s">
        <v>1614</v>
      </c>
      <c r="L1120" t="s">
        <v>6247</v>
      </c>
      <c r="M1120">
        <v>2</v>
      </c>
      <c r="N1120" t="s">
        <v>6248</v>
      </c>
      <c r="O1120" t="s">
        <v>1624</v>
      </c>
      <c r="P1120" t="s">
        <v>6249</v>
      </c>
      <c r="Q1120">
        <v>124.318142</v>
      </c>
      <c r="R1120">
        <v>0.759011</v>
      </c>
      <c r="S1120" t="s">
        <v>3314</v>
      </c>
      <c r="T1120" t="s">
        <v>446</v>
      </c>
      <c r="U1120" t="s">
        <v>132</v>
      </c>
      <c r="V1120">
        <v>1</v>
      </c>
      <c r="W1120" t="s">
        <v>1627</v>
      </c>
      <c r="Z1120" t="s">
        <v>1628</v>
      </c>
      <c r="AA1120" t="s">
        <v>1629</v>
      </c>
      <c r="AB1120">
        <v>0</v>
      </c>
      <c r="AC1120" t="s">
        <v>1647</v>
      </c>
      <c r="AD1120">
        <v>6070904275</v>
      </c>
      <c r="AE1120" t="s">
        <v>1619</v>
      </c>
    </row>
    <row r="1121" spans="1:31">
      <c r="A1121">
        <v>530972</v>
      </c>
      <c r="B1121" t="s">
        <v>1610</v>
      </c>
      <c r="C1121" t="s">
        <v>1611</v>
      </c>
      <c r="D1121" t="s">
        <v>1924</v>
      </c>
      <c r="E1121">
        <v>11053154</v>
      </c>
      <c r="F1121" t="s">
        <v>1924</v>
      </c>
      <c r="G1121" t="s">
        <v>6250</v>
      </c>
      <c r="H1121" t="s">
        <v>1320</v>
      </c>
      <c r="I1121" t="s">
        <v>1614</v>
      </c>
      <c r="L1121" t="s">
        <v>6251</v>
      </c>
      <c r="M1121">
        <v>2</v>
      </c>
      <c r="N1121" t="s">
        <v>6252</v>
      </c>
      <c r="O1121" t="s">
        <v>1624</v>
      </c>
      <c r="P1121" t="s">
        <v>6253</v>
      </c>
      <c r="Q1121">
        <v>124.320683</v>
      </c>
      <c r="R1121">
        <v>0.7602</v>
      </c>
      <c r="S1121" t="s">
        <v>3314</v>
      </c>
      <c r="T1121" t="s">
        <v>446</v>
      </c>
      <c r="U1121" t="s">
        <v>132</v>
      </c>
      <c r="V1121">
        <v>1</v>
      </c>
      <c r="W1121" t="s">
        <v>1627</v>
      </c>
      <c r="Z1121" t="s">
        <v>1628</v>
      </c>
      <c r="AA1121" t="s">
        <v>1629</v>
      </c>
      <c r="AB1121">
        <v>0</v>
      </c>
      <c r="AC1121" t="s">
        <v>1630</v>
      </c>
      <c r="AD1121">
        <v>6070904276</v>
      </c>
      <c r="AE1121" t="s">
        <v>1619</v>
      </c>
    </row>
    <row r="1122" spans="1:31">
      <c r="A1122">
        <v>530973</v>
      </c>
      <c r="B1122" t="s">
        <v>1610</v>
      </c>
      <c r="C1122" t="s">
        <v>1611</v>
      </c>
      <c r="D1122" t="s">
        <v>1924</v>
      </c>
      <c r="E1122">
        <v>11053154</v>
      </c>
      <c r="F1122" t="s">
        <v>1924</v>
      </c>
      <c r="G1122" t="s">
        <v>6254</v>
      </c>
      <c r="H1122" t="s">
        <v>1321</v>
      </c>
      <c r="I1122" t="s">
        <v>1614</v>
      </c>
      <c r="L1122" t="s">
        <v>6255</v>
      </c>
      <c r="M1122">
        <v>2</v>
      </c>
      <c r="N1122" t="s">
        <v>6256</v>
      </c>
      <c r="O1122" t="s">
        <v>1624</v>
      </c>
      <c r="P1122" t="s">
        <v>6257</v>
      </c>
      <c r="Q1122">
        <v>124.336134</v>
      </c>
      <c r="R1122">
        <v>0.77399</v>
      </c>
      <c r="S1122" t="s">
        <v>3319</v>
      </c>
      <c r="T1122" t="s">
        <v>131</v>
      </c>
      <c r="U1122" t="s">
        <v>132</v>
      </c>
      <c r="V1122">
        <v>1</v>
      </c>
      <c r="W1122" t="s">
        <v>1627</v>
      </c>
      <c r="Z1122" t="s">
        <v>1628</v>
      </c>
      <c r="AA1122" t="s">
        <v>1629</v>
      </c>
      <c r="AB1122">
        <v>0</v>
      </c>
      <c r="AC1122" t="s">
        <v>1647</v>
      </c>
      <c r="AD1122">
        <v>6070904282</v>
      </c>
      <c r="AE1122" t="s">
        <v>1619</v>
      </c>
    </row>
    <row r="1123" spans="1:31">
      <c r="A1123">
        <v>530974</v>
      </c>
      <c r="B1123" t="s">
        <v>1610</v>
      </c>
      <c r="C1123" t="s">
        <v>1611</v>
      </c>
      <c r="D1123" t="s">
        <v>1924</v>
      </c>
      <c r="E1123">
        <v>11053154</v>
      </c>
      <c r="F1123" t="s">
        <v>1924</v>
      </c>
      <c r="G1123" t="s">
        <v>6258</v>
      </c>
      <c r="H1123" t="s">
        <v>1322</v>
      </c>
      <c r="I1123" t="s">
        <v>1614</v>
      </c>
      <c r="L1123" t="s">
        <v>6259</v>
      </c>
      <c r="M1123">
        <v>2</v>
      </c>
      <c r="N1123" t="s">
        <v>6260</v>
      </c>
      <c r="O1123" t="s">
        <v>1624</v>
      </c>
      <c r="P1123" t="s">
        <v>6261</v>
      </c>
      <c r="Q1123">
        <v>124.348877</v>
      </c>
      <c r="R1123">
        <v>0.775859</v>
      </c>
      <c r="S1123" t="s">
        <v>3329</v>
      </c>
      <c r="T1123" t="s">
        <v>131</v>
      </c>
      <c r="U1123" t="s">
        <v>132</v>
      </c>
      <c r="V1123">
        <v>1</v>
      </c>
      <c r="W1123" t="s">
        <v>1627</v>
      </c>
      <c r="Z1123" t="s">
        <v>1628</v>
      </c>
      <c r="AA1123" t="s">
        <v>1629</v>
      </c>
      <c r="AB1123">
        <v>0</v>
      </c>
      <c r="AC1123" t="s">
        <v>1647</v>
      </c>
      <c r="AD1123">
        <v>6070904289</v>
      </c>
      <c r="AE1123" t="s">
        <v>1619</v>
      </c>
    </row>
    <row r="1124" spans="1:31">
      <c r="A1124">
        <v>530975</v>
      </c>
      <c r="B1124" t="s">
        <v>1610</v>
      </c>
      <c r="C1124" t="s">
        <v>1611</v>
      </c>
      <c r="D1124" t="s">
        <v>1924</v>
      </c>
      <c r="E1124">
        <v>11053154</v>
      </c>
      <c r="F1124" t="s">
        <v>1924</v>
      </c>
      <c r="G1124" t="s">
        <v>6262</v>
      </c>
      <c r="H1124" t="s">
        <v>1323</v>
      </c>
      <c r="I1124" t="s">
        <v>1614</v>
      </c>
      <c r="L1124" t="s">
        <v>6263</v>
      </c>
      <c r="M1124">
        <v>3</v>
      </c>
      <c r="N1124" t="s">
        <v>6264</v>
      </c>
      <c r="O1124" t="s">
        <v>1624</v>
      </c>
      <c r="P1124" t="s">
        <v>6265</v>
      </c>
      <c r="Q1124">
        <v>124.342946</v>
      </c>
      <c r="R1124">
        <v>0.765114</v>
      </c>
      <c r="S1124" t="s">
        <v>6266</v>
      </c>
      <c r="T1124" t="s">
        <v>446</v>
      </c>
      <c r="U1124" t="s">
        <v>132</v>
      </c>
      <c r="V1124">
        <v>1</v>
      </c>
      <c r="W1124" t="s">
        <v>1627</v>
      </c>
      <c r="Z1124" t="s">
        <v>1628</v>
      </c>
      <c r="AA1124" t="s">
        <v>1629</v>
      </c>
      <c r="AB1124">
        <v>0</v>
      </c>
      <c r="AC1124" t="s">
        <v>1647</v>
      </c>
      <c r="AD1124">
        <v>6070904291</v>
      </c>
      <c r="AE1124" t="s">
        <v>1619</v>
      </c>
    </row>
    <row r="1125" spans="1:31">
      <c r="A1125">
        <v>530976</v>
      </c>
      <c r="B1125" t="s">
        <v>1610</v>
      </c>
      <c r="C1125" t="s">
        <v>1611</v>
      </c>
      <c r="D1125" t="s">
        <v>1924</v>
      </c>
      <c r="E1125">
        <v>11053151</v>
      </c>
      <c r="F1125" t="s">
        <v>1924</v>
      </c>
      <c r="G1125" t="s">
        <v>6267</v>
      </c>
      <c r="H1125" t="s">
        <v>1324</v>
      </c>
      <c r="I1125" t="s">
        <v>1614</v>
      </c>
      <c r="L1125" t="s">
        <v>6268</v>
      </c>
      <c r="M1125">
        <v>1</v>
      </c>
      <c r="N1125" t="s">
        <v>6269</v>
      </c>
      <c r="O1125" t="s">
        <v>1624</v>
      </c>
      <c r="P1125" t="s">
        <v>6270</v>
      </c>
      <c r="Q1125">
        <v>124.305944</v>
      </c>
      <c r="R1125">
        <v>0.729895</v>
      </c>
      <c r="S1125" t="s">
        <v>3334</v>
      </c>
      <c r="T1125" t="s">
        <v>418</v>
      </c>
      <c r="U1125" t="s">
        <v>132</v>
      </c>
      <c r="V1125">
        <v>1</v>
      </c>
      <c r="W1125" t="s">
        <v>1627</v>
      </c>
      <c r="Z1125" t="s">
        <v>1628</v>
      </c>
      <c r="AA1125" t="s">
        <v>1629</v>
      </c>
      <c r="AB1125">
        <v>0</v>
      </c>
      <c r="AC1125" t="s">
        <v>1647</v>
      </c>
      <c r="AD1125">
        <v>6070904334</v>
      </c>
      <c r="AE1125" t="s">
        <v>1619</v>
      </c>
    </row>
    <row r="1126" spans="1:31">
      <c r="A1126">
        <v>530977</v>
      </c>
      <c r="B1126" t="s">
        <v>1610</v>
      </c>
      <c r="C1126" t="s">
        <v>1611</v>
      </c>
      <c r="D1126" t="s">
        <v>1924</v>
      </c>
      <c r="E1126">
        <v>11053151</v>
      </c>
      <c r="F1126" t="s">
        <v>1924</v>
      </c>
      <c r="G1126" t="s">
        <v>6271</v>
      </c>
      <c r="H1126" t="s">
        <v>1325</v>
      </c>
      <c r="I1126" t="s">
        <v>1614</v>
      </c>
      <c r="L1126" t="s">
        <v>6272</v>
      </c>
      <c r="M1126">
        <v>1</v>
      </c>
      <c r="N1126" t="s">
        <v>6273</v>
      </c>
      <c r="O1126" t="s">
        <v>1624</v>
      </c>
      <c r="P1126" t="s">
        <v>6274</v>
      </c>
      <c r="Q1126">
        <v>124.30331</v>
      </c>
      <c r="R1126">
        <v>0.732519</v>
      </c>
      <c r="S1126" t="s">
        <v>6275</v>
      </c>
      <c r="T1126" t="s">
        <v>418</v>
      </c>
      <c r="U1126" t="s">
        <v>132</v>
      </c>
      <c r="V1126">
        <v>1</v>
      </c>
      <c r="W1126" t="s">
        <v>1627</v>
      </c>
      <c r="Z1126" t="s">
        <v>1628</v>
      </c>
      <c r="AA1126" t="s">
        <v>1629</v>
      </c>
      <c r="AB1126">
        <v>0</v>
      </c>
      <c r="AC1126" t="s">
        <v>1647</v>
      </c>
      <c r="AD1126">
        <v>6070904335</v>
      </c>
      <c r="AE1126" t="s">
        <v>1619</v>
      </c>
    </row>
    <row r="1127" spans="1:31">
      <c r="A1127">
        <v>530978</v>
      </c>
      <c r="B1127" t="s">
        <v>1610</v>
      </c>
      <c r="C1127" t="s">
        <v>1611</v>
      </c>
      <c r="D1127" t="s">
        <v>1924</v>
      </c>
      <c r="E1127">
        <v>11053152</v>
      </c>
      <c r="F1127" t="s">
        <v>1924</v>
      </c>
      <c r="G1127" t="s">
        <v>6276</v>
      </c>
      <c r="H1127" t="s">
        <v>1326</v>
      </c>
      <c r="I1127" t="s">
        <v>1614</v>
      </c>
      <c r="L1127" t="s">
        <v>6277</v>
      </c>
      <c r="M1127">
        <v>2</v>
      </c>
      <c r="N1127" t="s">
        <v>6278</v>
      </c>
      <c r="O1127" t="s">
        <v>1624</v>
      </c>
      <c r="P1127" t="s">
        <v>6279</v>
      </c>
      <c r="Q1127">
        <v>124.305678</v>
      </c>
      <c r="R1127">
        <v>0.744349</v>
      </c>
      <c r="S1127" t="s">
        <v>3304</v>
      </c>
      <c r="T1127" t="s">
        <v>410</v>
      </c>
      <c r="U1127" t="s">
        <v>132</v>
      </c>
      <c r="V1127">
        <v>1</v>
      </c>
      <c r="W1127" t="s">
        <v>1627</v>
      </c>
      <c r="Z1127" t="s">
        <v>1628</v>
      </c>
      <c r="AA1127" t="s">
        <v>1629</v>
      </c>
      <c r="AB1127">
        <v>0</v>
      </c>
      <c r="AC1127" t="s">
        <v>1630</v>
      </c>
      <c r="AD1127">
        <v>6070904389</v>
      </c>
      <c r="AE1127" t="s">
        <v>1619</v>
      </c>
    </row>
    <row r="1128" spans="1:31">
      <c r="A1128">
        <v>530979</v>
      </c>
      <c r="B1128" t="s">
        <v>1610</v>
      </c>
      <c r="C1128" t="s">
        <v>1611</v>
      </c>
      <c r="D1128" t="s">
        <v>1924</v>
      </c>
      <c r="E1128">
        <v>11053152</v>
      </c>
      <c r="F1128" t="s">
        <v>1924</v>
      </c>
      <c r="G1128" t="s">
        <v>6280</v>
      </c>
      <c r="H1128" t="s">
        <v>1327</v>
      </c>
      <c r="I1128" t="s">
        <v>1614</v>
      </c>
      <c r="L1128" t="s">
        <v>6281</v>
      </c>
      <c r="M1128">
        <v>2</v>
      </c>
      <c r="N1128" t="s">
        <v>6282</v>
      </c>
      <c r="O1128" t="s">
        <v>1624</v>
      </c>
      <c r="P1128" t="s">
        <v>6283</v>
      </c>
      <c r="Q1128">
        <v>124.304324</v>
      </c>
      <c r="R1128">
        <v>0.740695</v>
      </c>
      <c r="S1128" t="s">
        <v>3344</v>
      </c>
      <c r="T1128" t="s">
        <v>410</v>
      </c>
      <c r="U1128" t="s">
        <v>132</v>
      </c>
      <c r="V1128">
        <v>1</v>
      </c>
      <c r="W1128" t="s">
        <v>1627</v>
      </c>
      <c r="Z1128" t="s">
        <v>1628</v>
      </c>
      <c r="AA1128" t="s">
        <v>1629</v>
      </c>
      <c r="AB1128">
        <v>0</v>
      </c>
      <c r="AC1128" t="s">
        <v>1647</v>
      </c>
      <c r="AD1128">
        <v>6070904395</v>
      </c>
      <c r="AE1128" t="s">
        <v>1619</v>
      </c>
    </row>
    <row r="1129" spans="1:31">
      <c r="A1129">
        <v>530980</v>
      </c>
      <c r="B1129" t="s">
        <v>1610</v>
      </c>
      <c r="C1129" t="s">
        <v>1611</v>
      </c>
      <c r="D1129" t="s">
        <v>1924</v>
      </c>
      <c r="E1129">
        <v>11053152</v>
      </c>
      <c r="F1129" t="s">
        <v>1924</v>
      </c>
      <c r="G1129" t="s">
        <v>6284</v>
      </c>
      <c r="H1129" t="s">
        <v>1328</v>
      </c>
      <c r="I1129" t="s">
        <v>1614</v>
      </c>
      <c r="L1129" t="s">
        <v>6285</v>
      </c>
      <c r="M1129">
        <v>2</v>
      </c>
      <c r="N1129" t="s">
        <v>6286</v>
      </c>
      <c r="O1129" t="s">
        <v>1624</v>
      </c>
      <c r="P1129" t="s">
        <v>6287</v>
      </c>
      <c r="Q1129">
        <v>124.302683</v>
      </c>
      <c r="R1129">
        <v>0.74175</v>
      </c>
      <c r="S1129" t="s">
        <v>3344</v>
      </c>
      <c r="T1129" t="s">
        <v>410</v>
      </c>
      <c r="U1129" t="s">
        <v>132</v>
      </c>
      <c r="V1129">
        <v>1</v>
      </c>
      <c r="W1129" t="s">
        <v>1627</v>
      </c>
      <c r="Z1129" t="s">
        <v>1628</v>
      </c>
      <c r="AA1129" t="s">
        <v>1629</v>
      </c>
      <c r="AB1129">
        <v>0</v>
      </c>
      <c r="AC1129" t="s">
        <v>1647</v>
      </c>
      <c r="AD1129">
        <v>6070904397</v>
      </c>
      <c r="AE1129" t="s">
        <v>1619</v>
      </c>
    </row>
    <row r="1130" spans="1:31">
      <c r="A1130">
        <v>530981</v>
      </c>
      <c r="B1130" t="s">
        <v>1610</v>
      </c>
      <c r="C1130" t="s">
        <v>1611</v>
      </c>
      <c r="D1130" t="s">
        <v>1924</v>
      </c>
      <c r="E1130">
        <v>11053152</v>
      </c>
      <c r="F1130" t="s">
        <v>1924</v>
      </c>
      <c r="G1130" t="s">
        <v>6288</v>
      </c>
      <c r="H1130" t="s">
        <v>1329</v>
      </c>
      <c r="I1130" t="s">
        <v>1614</v>
      </c>
      <c r="L1130" t="s">
        <v>6289</v>
      </c>
      <c r="M1130">
        <v>2</v>
      </c>
      <c r="N1130" t="s">
        <v>6290</v>
      </c>
      <c r="O1130" t="s">
        <v>1624</v>
      </c>
      <c r="P1130" t="s">
        <v>6291</v>
      </c>
      <c r="Q1130">
        <v>124.308497</v>
      </c>
      <c r="R1130">
        <v>0.739065</v>
      </c>
      <c r="S1130" t="s">
        <v>4962</v>
      </c>
      <c r="T1130" t="s">
        <v>410</v>
      </c>
      <c r="U1130" t="s">
        <v>132</v>
      </c>
      <c r="V1130">
        <v>1</v>
      </c>
      <c r="W1130" t="s">
        <v>1671</v>
      </c>
      <c r="Z1130" t="s">
        <v>1628</v>
      </c>
      <c r="AA1130" t="s">
        <v>1629</v>
      </c>
      <c r="AB1130">
        <v>0</v>
      </c>
      <c r="AC1130" t="s">
        <v>1647</v>
      </c>
      <c r="AD1130">
        <v>6070904417</v>
      </c>
      <c r="AE1130" t="s">
        <v>1619</v>
      </c>
    </row>
    <row r="1131" spans="1:31">
      <c r="A1131">
        <v>530982</v>
      </c>
      <c r="B1131" t="s">
        <v>1610</v>
      </c>
      <c r="C1131" t="s">
        <v>1611</v>
      </c>
      <c r="D1131" t="s">
        <v>1924</v>
      </c>
      <c r="E1131">
        <v>11053152</v>
      </c>
      <c r="F1131" t="s">
        <v>1924</v>
      </c>
      <c r="G1131" t="s">
        <v>6292</v>
      </c>
      <c r="H1131" t="s">
        <v>1330</v>
      </c>
      <c r="I1131" t="s">
        <v>1614</v>
      </c>
      <c r="L1131" t="s">
        <v>6293</v>
      </c>
      <c r="M1131">
        <v>2</v>
      </c>
      <c r="N1131" t="s">
        <v>6294</v>
      </c>
      <c r="O1131" t="s">
        <v>1624</v>
      </c>
      <c r="P1131" t="s">
        <v>6295</v>
      </c>
      <c r="Q1131">
        <v>124.31111</v>
      </c>
      <c r="R1131">
        <v>0.740918</v>
      </c>
      <c r="S1131" t="s">
        <v>3358</v>
      </c>
      <c r="T1131" t="s">
        <v>410</v>
      </c>
      <c r="U1131" t="s">
        <v>132</v>
      </c>
      <c r="V1131">
        <v>1</v>
      </c>
      <c r="W1131" t="s">
        <v>1627</v>
      </c>
      <c r="Z1131" t="s">
        <v>1628</v>
      </c>
      <c r="AA1131" t="s">
        <v>1629</v>
      </c>
      <c r="AB1131">
        <v>0</v>
      </c>
      <c r="AC1131" t="s">
        <v>1630</v>
      </c>
      <c r="AD1131">
        <v>6070904424</v>
      </c>
      <c r="AE1131" t="s">
        <v>1619</v>
      </c>
    </row>
    <row r="1132" spans="1:31">
      <c r="A1132">
        <v>530983</v>
      </c>
      <c r="B1132" t="s">
        <v>1610</v>
      </c>
      <c r="C1132" t="s">
        <v>1611</v>
      </c>
      <c r="D1132" t="s">
        <v>1924</v>
      </c>
      <c r="E1132">
        <v>11053154</v>
      </c>
      <c r="F1132" t="s">
        <v>1924</v>
      </c>
      <c r="G1132" t="s">
        <v>6296</v>
      </c>
      <c r="H1132" t="s">
        <v>1331</v>
      </c>
      <c r="I1132" t="s">
        <v>1614</v>
      </c>
      <c r="L1132" t="s">
        <v>6297</v>
      </c>
      <c r="M1132">
        <v>2</v>
      </c>
      <c r="N1132" t="s">
        <v>6298</v>
      </c>
      <c r="O1132" t="s">
        <v>1624</v>
      </c>
      <c r="P1132" t="s">
        <v>6299</v>
      </c>
      <c r="Q1132">
        <v>124.3196244312</v>
      </c>
      <c r="R1132">
        <v>0.747000042</v>
      </c>
      <c r="S1132" t="s">
        <v>6300</v>
      </c>
      <c r="T1132" t="s">
        <v>528</v>
      </c>
      <c r="U1132" t="s">
        <v>132</v>
      </c>
      <c r="V1132">
        <v>1</v>
      </c>
      <c r="W1132" t="s">
        <v>1627</v>
      </c>
      <c r="Z1132" t="s">
        <v>1628</v>
      </c>
      <c r="AA1132" t="s">
        <v>1629</v>
      </c>
      <c r="AB1132">
        <v>0</v>
      </c>
      <c r="AC1132" t="s">
        <v>1647</v>
      </c>
      <c r="AD1132">
        <v>6070904426</v>
      </c>
      <c r="AE1132" t="s">
        <v>1619</v>
      </c>
    </row>
    <row r="1133" spans="1:31">
      <c r="A1133">
        <v>530984</v>
      </c>
      <c r="B1133" t="s">
        <v>1610</v>
      </c>
      <c r="C1133" t="s">
        <v>1611</v>
      </c>
      <c r="D1133" t="s">
        <v>1924</v>
      </c>
      <c r="E1133">
        <v>11053154</v>
      </c>
      <c r="F1133" t="s">
        <v>1924</v>
      </c>
      <c r="G1133" t="s">
        <v>6301</v>
      </c>
      <c r="H1133" t="s">
        <v>1332</v>
      </c>
      <c r="I1133" t="s">
        <v>1614</v>
      </c>
      <c r="L1133" t="s">
        <v>6302</v>
      </c>
      <c r="M1133">
        <v>2</v>
      </c>
      <c r="N1133" t="s">
        <v>6303</v>
      </c>
      <c r="O1133" t="s">
        <v>1624</v>
      </c>
      <c r="P1133" t="s">
        <v>6304</v>
      </c>
      <c r="Q1133">
        <v>124.315712</v>
      </c>
      <c r="R1133">
        <v>0.743381</v>
      </c>
      <c r="S1133" t="s">
        <v>3368</v>
      </c>
      <c r="T1133" t="s">
        <v>448</v>
      </c>
      <c r="U1133" t="s">
        <v>132</v>
      </c>
      <c r="V1133">
        <v>1</v>
      </c>
      <c r="W1133" t="s">
        <v>1627</v>
      </c>
      <c r="Z1133" t="s">
        <v>1628</v>
      </c>
      <c r="AA1133" t="s">
        <v>1629</v>
      </c>
      <c r="AB1133">
        <v>0</v>
      </c>
      <c r="AC1133" t="s">
        <v>1647</v>
      </c>
      <c r="AD1133">
        <v>6070904428</v>
      </c>
      <c r="AE1133" t="s">
        <v>1619</v>
      </c>
    </row>
    <row r="1134" spans="1:31">
      <c r="A1134">
        <v>530985</v>
      </c>
      <c r="B1134" t="s">
        <v>1610</v>
      </c>
      <c r="C1134" t="s">
        <v>1611</v>
      </c>
      <c r="D1134" t="s">
        <v>1924</v>
      </c>
      <c r="E1134">
        <v>11053154</v>
      </c>
      <c r="F1134" t="s">
        <v>1924</v>
      </c>
      <c r="G1134" t="s">
        <v>6305</v>
      </c>
      <c r="H1134" t="s">
        <v>1333</v>
      </c>
      <c r="I1134" t="s">
        <v>1614</v>
      </c>
      <c r="L1134" t="s">
        <v>6306</v>
      </c>
      <c r="M1134">
        <v>2</v>
      </c>
      <c r="N1134" t="s">
        <v>6307</v>
      </c>
      <c r="O1134" t="s">
        <v>1624</v>
      </c>
      <c r="P1134" t="s">
        <v>6308</v>
      </c>
      <c r="Q1134">
        <v>124.320792</v>
      </c>
      <c r="R1134">
        <v>0.739793</v>
      </c>
      <c r="S1134" t="s">
        <v>3373</v>
      </c>
      <c r="T1134" t="s">
        <v>462</v>
      </c>
      <c r="U1134" t="s">
        <v>132</v>
      </c>
      <c r="V1134">
        <v>1</v>
      </c>
      <c r="W1134" t="s">
        <v>1627</v>
      </c>
      <c r="Z1134" t="s">
        <v>1628</v>
      </c>
      <c r="AA1134" t="s">
        <v>1629</v>
      </c>
      <c r="AB1134">
        <v>0</v>
      </c>
      <c r="AC1134" t="s">
        <v>1630</v>
      </c>
      <c r="AD1134">
        <v>6070904433</v>
      </c>
      <c r="AE1134" t="s">
        <v>1619</v>
      </c>
    </row>
    <row r="1135" spans="1:31">
      <c r="A1135">
        <v>530986</v>
      </c>
      <c r="B1135" t="s">
        <v>1610</v>
      </c>
      <c r="C1135" t="s">
        <v>1611</v>
      </c>
      <c r="D1135" t="s">
        <v>2066</v>
      </c>
      <c r="E1135">
        <v>11053174</v>
      </c>
      <c r="F1135" t="s">
        <v>2066</v>
      </c>
      <c r="G1135" t="s">
        <v>6309</v>
      </c>
      <c r="H1135" t="s">
        <v>1334</v>
      </c>
      <c r="I1135" t="s">
        <v>1614</v>
      </c>
      <c r="L1135" t="s">
        <v>6310</v>
      </c>
      <c r="M1135">
        <v>3</v>
      </c>
      <c r="N1135" t="s">
        <v>6311</v>
      </c>
      <c r="O1135" t="s">
        <v>1624</v>
      </c>
      <c r="P1135" t="s">
        <v>6312</v>
      </c>
      <c r="Q1135">
        <v>124.043708</v>
      </c>
      <c r="R1135">
        <v>0.572616</v>
      </c>
      <c r="S1135" t="s">
        <v>2262</v>
      </c>
      <c r="T1135" t="s">
        <v>131</v>
      </c>
      <c r="U1135" t="s">
        <v>131</v>
      </c>
      <c r="V1135">
        <v>1</v>
      </c>
      <c r="W1135" t="s">
        <v>1627</v>
      </c>
      <c r="Z1135" t="s">
        <v>1628</v>
      </c>
      <c r="AA1135" t="s">
        <v>1629</v>
      </c>
      <c r="AB1135">
        <v>0</v>
      </c>
      <c r="AC1135" t="s">
        <v>1630</v>
      </c>
      <c r="AD1135">
        <v>6070819822</v>
      </c>
      <c r="AE1135" t="s">
        <v>1619</v>
      </c>
    </row>
    <row r="1136" spans="1:31">
      <c r="A1136">
        <v>530987</v>
      </c>
      <c r="B1136" t="s">
        <v>1610</v>
      </c>
      <c r="C1136" t="s">
        <v>1611</v>
      </c>
      <c r="D1136" t="s">
        <v>2066</v>
      </c>
      <c r="E1136">
        <v>11053174</v>
      </c>
      <c r="F1136" t="s">
        <v>2066</v>
      </c>
      <c r="G1136" t="s">
        <v>6313</v>
      </c>
      <c r="H1136" t="s">
        <v>1335</v>
      </c>
      <c r="I1136" t="s">
        <v>1614</v>
      </c>
      <c r="L1136" t="s">
        <v>6314</v>
      </c>
      <c r="M1136">
        <v>3</v>
      </c>
      <c r="N1136" t="s">
        <v>6315</v>
      </c>
      <c r="O1136" t="s">
        <v>1624</v>
      </c>
      <c r="P1136" t="s">
        <v>6316</v>
      </c>
      <c r="Q1136">
        <v>124.0321</v>
      </c>
      <c r="R1136">
        <v>0.56857</v>
      </c>
      <c r="S1136" t="s">
        <v>2262</v>
      </c>
      <c r="T1136" t="s">
        <v>131</v>
      </c>
      <c r="U1136" t="s">
        <v>131</v>
      </c>
      <c r="V1136">
        <v>1</v>
      </c>
      <c r="W1136" t="s">
        <v>1627</v>
      </c>
      <c r="Z1136" t="s">
        <v>1628</v>
      </c>
      <c r="AA1136" t="s">
        <v>1629</v>
      </c>
      <c r="AB1136">
        <v>0</v>
      </c>
      <c r="AC1136" t="s">
        <v>1647</v>
      </c>
      <c r="AD1136">
        <v>6070819825</v>
      </c>
      <c r="AE1136" t="s">
        <v>1619</v>
      </c>
    </row>
    <row r="1137" spans="1:31">
      <c r="A1137">
        <v>530988</v>
      </c>
      <c r="B1137" t="s">
        <v>1610</v>
      </c>
      <c r="C1137" t="s">
        <v>1611</v>
      </c>
      <c r="D1137" t="s">
        <v>2066</v>
      </c>
      <c r="E1137">
        <v>11053174</v>
      </c>
      <c r="F1137" t="s">
        <v>2066</v>
      </c>
      <c r="G1137" t="s">
        <v>6317</v>
      </c>
      <c r="H1137" t="s">
        <v>1336</v>
      </c>
      <c r="I1137" t="s">
        <v>1614</v>
      </c>
      <c r="L1137" t="s">
        <v>6318</v>
      </c>
      <c r="M1137">
        <v>3</v>
      </c>
      <c r="N1137" t="s">
        <v>6319</v>
      </c>
      <c r="O1137" t="s">
        <v>1624</v>
      </c>
      <c r="P1137" t="s">
        <v>6320</v>
      </c>
      <c r="Q1137">
        <v>123.99319</v>
      </c>
      <c r="R1137">
        <v>0.57418</v>
      </c>
      <c r="S1137" t="s">
        <v>2262</v>
      </c>
      <c r="T1137" t="s">
        <v>131</v>
      </c>
      <c r="U1137" t="s">
        <v>131</v>
      </c>
      <c r="V1137">
        <v>1</v>
      </c>
      <c r="W1137" t="s">
        <v>1627</v>
      </c>
      <c r="Z1137" t="s">
        <v>1628</v>
      </c>
      <c r="AA1137" t="s">
        <v>1629</v>
      </c>
      <c r="AB1137">
        <v>0</v>
      </c>
      <c r="AC1137" t="s">
        <v>1647</v>
      </c>
      <c r="AD1137">
        <v>6070819832</v>
      </c>
      <c r="AE1137" t="s">
        <v>1619</v>
      </c>
    </row>
    <row r="1138" spans="1:31">
      <c r="A1138">
        <v>530989</v>
      </c>
      <c r="B1138" t="s">
        <v>1610</v>
      </c>
      <c r="C1138" t="s">
        <v>1611</v>
      </c>
      <c r="D1138" t="s">
        <v>2066</v>
      </c>
      <c r="E1138">
        <v>11053174</v>
      </c>
      <c r="F1138" t="s">
        <v>2066</v>
      </c>
      <c r="G1138" t="s">
        <v>6321</v>
      </c>
      <c r="H1138" t="s">
        <v>1337</v>
      </c>
      <c r="I1138" t="s">
        <v>1614</v>
      </c>
      <c r="L1138" t="s">
        <v>6322</v>
      </c>
      <c r="M1138">
        <v>3</v>
      </c>
      <c r="N1138" t="s">
        <v>6323</v>
      </c>
      <c r="O1138" t="s">
        <v>1624</v>
      </c>
      <c r="P1138" t="s">
        <v>6324</v>
      </c>
      <c r="Q1138">
        <v>123.98707</v>
      </c>
      <c r="R1138">
        <v>0.56869</v>
      </c>
      <c r="S1138" t="s">
        <v>2262</v>
      </c>
      <c r="T1138" t="s">
        <v>131</v>
      </c>
      <c r="U1138" t="s">
        <v>131</v>
      </c>
      <c r="V1138">
        <v>1</v>
      </c>
      <c r="W1138" t="s">
        <v>1627</v>
      </c>
      <c r="Z1138" t="s">
        <v>1628</v>
      </c>
      <c r="AA1138" t="s">
        <v>1629</v>
      </c>
      <c r="AB1138">
        <v>0</v>
      </c>
      <c r="AC1138" t="s">
        <v>1647</v>
      </c>
      <c r="AD1138">
        <v>6070819835</v>
      </c>
      <c r="AE1138" t="s">
        <v>1619</v>
      </c>
    </row>
    <row r="1139" spans="1:31">
      <c r="A1139">
        <v>530990</v>
      </c>
      <c r="B1139" t="s">
        <v>1610</v>
      </c>
      <c r="C1139" t="s">
        <v>1611</v>
      </c>
      <c r="D1139" t="s">
        <v>2066</v>
      </c>
      <c r="E1139">
        <v>11053174</v>
      </c>
      <c r="F1139" t="s">
        <v>2066</v>
      </c>
      <c r="G1139" t="s">
        <v>6325</v>
      </c>
      <c r="H1139" t="s">
        <v>1338</v>
      </c>
      <c r="I1139" t="s">
        <v>1614</v>
      </c>
      <c r="L1139" t="s">
        <v>6326</v>
      </c>
      <c r="M1139">
        <v>3</v>
      </c>
      <c r="N1139" t="s">
        <v>6327</v>
      </c>
      <c r="O1139" t="s">
        <v>1624</v>
      </c>
      <c r="P1139" t="s">
        <v>6328</v>
      </c>
      <c r="Q1139">
        <v>124.08877</v>
      </c>
      <c r="R1139">
        <v>0.60404</v>
      </c>
      <c r="S1139" t="s">
        <v>2262</v>
      </c>
      <c r="T1139" t="s">
        <v>131</v>
      </c>
      <c r="U1139" t="s">
        <v>131</v>
      </c>
      <c r="V1139">
        <v>1</v>
      </c>
      <c r="W1139" t="s">
        <v>1627</v>
      </c>
      <c r="Z1139" t="s">
        <v>1628</v>
      </c>
      <c r="AA1139" t="s">
        <v>1629</v>
      </c>
      <c r="AB1139">
        <v>0</v>
      </c>
      <c r="AC1139" t="s">
        <v>1647</v>
      </c>
      <c r="AD1139">
        <v>6070819869</v>
      </c>
      <c r="AE1139" t="s">
        <v>1619</v>
      </c>
    </row>
    <row r="1140" spans="1:31">
      <c r="A1140">
        <v>530991</v>
      </c>
      <c r="B1140" t="s">
        <v>1610</v>
      </c>
      <c r="C1140" t="s">
        <v>1611</v>
      </c>
      <c r="D1140" t="s">
        <v>2066</v>
      </c>
      <c r="E1140">
        <v>11053174</v>
      </c>
      <c r="F1140" t="s">
        <v>2066</v>
      </c>
      <c r="G1140" t="s">
        <v>6329</v>
      </c>
      <c r="H1140" t="s">
        <v>1339</v>
      </c>
      <c r="I1140" t="s">
        <v>1614</v>
      </c>
      <c r="L1140" t="s">
        <v>6330</v>
      </c>
      <c r="M1140">
        <v>3</v>
      </c>
      <c r="N1140" t="s">
        <v>6331</v>
      </c>
      <c r="O1140" t="s">
        <v>1624</v>
      </c>
      <c r="P1140" t="s">
        <v>6332</v>
      </c>
      <c r="Q1140">
        <v>124.08195</v>
      </c>
      <c r="R1140">
        <v>0.60284</v>
      </c>
      <c r="S1140" t="s">
        <v>2262</v>
      </c>
      <c r="T1140" t="s">
        <v>131</v>
      </c>
      <c r="U1140" t="s">
        <v>131</v>
      </c>
      <c r="V1140">
        <v>1</v>
      </c>
      <c r="W1140" t="s">
        <v>1627</v>
      </c>
      <c r="Z1140" t="s">
        <v>1628</v>
      </c>
      <c r="AA1140" t="s">
        <v>1629</v>
      </c>
      <c r="AB1140">
        <v>0</v>
      </c>
      <c r="AC1140" t="s">
        <v>1630</v>
      </c>
      <c r="AD1140">
        <v>6070819873</v>
      </c>
      <c r="AE1140" t="s">
        <v>1619</v>
      </c>
    </row>
    <row r="1141" spans="1:31">
      <c r="A1141">
        <v>530992</v>
      </c>
      <c r="B1141" t="s">
        <v>1610</v>
      </c>
      <c r="C1141" t="s">
        <v>1611</v>
      </c>
      <c r="D1141" t="s">
        <v>2066</v>
      </c>
      <c r="E1141">
        <v>11053174</v>
      </c>
      <c r="F1141" t="s">
        <v>2066</v>
      </c>
      <c r="G1141" t="s">
        <v>6333</v>
      </c>
      <c r="H1141" t="s">
        <v>1340</v>
      </c>
      <c r="I1141" t="s">
        <v>1614</v>
      </c>
      <c r="L1141" t="s">
        <v>6334</v>
      </c>
      <c r="M1141">
        <v>3</v>
      </c>
      <c r="N1141" t="s">
        <v>6335</v>
      </c>
      <c r="O1141" t="s">
        <v>1624</v>
      </c>
      <c r="P1141" t="s">
        <v>6336</v>
      </c>
      <c r="Q1141">
        <v>124.079149</v>
      </c>
      <c r="R1141">
        <v>0.593609</v>
      </c>
      <c r="S1141" t="s">
        <v>2262</v>
      </c>
      <c r="T1141" t="s">
        <v>131</v>
      </c>
      <c r="U1141" t="s">
        <v>131</v>
      </c>
      <c r="V1141">
        <v>1</v>
      </c>
      <c r="W1141" t="s">
        <v>1627</v>
      </c>
      <c r="Z1141" t="s">
        <v>1628</v>
      </c>
      <c r="AA1141" t="s">
        <v>1629</v>
      </c>
      <c r="AB1141">
        <v>0</v>
      </c>
      <c r="AC1141" t="s">
        <v>1630</v>
      </c>
      <c r="AD1141">
        <v>6070819875</v>
      </c>
      <c r="AE1141" t="s">
        <v>1619</v>
      </c>
    </row>
    <row r="1142" spans="1:31">
      <c r="A1142">
        <v>530993</v>
      </c>
      <c r="B1142" t="s">
        <v>1610</v>
      </c>
      <c r="C1142" t="s">
        <v>1611</v>
      </c>
      <c r="D1142" t="s">
        <v>1648</v>
      </c>
      <c r="E1142">
        <v>11053208</v>
      </c>
      <c r="F1142" t="s">
        <v>1648</v>
      </c>
      <c r="G1142" t="s">
        <v>6337</v>
      </c>
      <c r="H1142" t="s">
        <v>1341</v>
      </c>
      <c r="I1142" t="s">
        <v>1614</v>
      </c>
      <c r="L1142" t="s">
        <v>6338</v>
      </c>
      <c r="M1142">
        <v>3</v>
      </c>
      <c r="N1142" t="s">
        <v>6339</v>
      </c>
      <c r="O1142" t="s">
        <v>1624</v>
      </c>
      <c r="P1142" t="s">
        <v>6340</v>
      </c>
      <c r="Q1142">
        <v>123.94671</v>
      </c>
      <c r="R1142">
        <v>0.36551</v>
      </c>
      <c r="S1142" t="s">
        <v>2124</v>
      </c>
      <c r="T1142" t="s">
        <v>46</v>
      </c>
      <c r="U1142" t="s">
        <v>22</v>
      </c>
      <c r="V1142">
        <v>1</v>
      </c>
      <c r="W1142" t="s">
        <v>1627</v>
      </c>
      <c r="Z1142" t="s">
        <v>1628</v>
      </c>
      <c r="AA1142" t="s">
        <v>1629</v>
      </c>
      <c r="AB1142">
        <v>0</v>
      </c>
      <c r="AC1142" t="s">
        <v>1630</v>
      </c>
      <c r="AD1142">
        <v>6070897389</v>
      </c>
      <c r="AE1142" t="s">
        <v>1619</v>
      </c>
    </row>
    <row r="1143" spans="1:31">
      <c r="A1143">
        <v>530994</v>
      </c>
      <c r="B1143" t="s">
        <v>1610</v>
      </c>
      <c r="C1143" t="s">
        <v>1611</v>
      </c>
      <c r="D1143" t="s">
        <v>1648</v>
      </c>
      <c r="E1143">
        <v>11053208</v>
      </c>
      <c r="F1143" t="s">
        <v>1648</v>
      </c>
      <c r="G1143" t="s">
        <v>6341</v>
      </c>
      <c r="H1143" t="s">
        <v>1342</v>
      </c>
      <c r="I1143" t="s">
        <v>1614</v>
      </c>
      <c r="L1143" t="s">
        <v>6342</v>
      </c>
      <c r="M1143">
        <v>3</v>
      </c>
      <c r="N1143" t="s">
        <v>6343</v>
      </c>
      <c r="O1143" t="s">
        <v>1624</v>
      </c>
      <c r="P1143" t="s">
        <v>6344</v>
      </c>
      <c r="Q1143">
        <v>123.91934</v>
      </c>
      <c r="R1143">
        <v>0.35028</v>
      </c>
      <c r="S1143" t="s">
        <v>2124</v>
      </c>
      <c r="T1143" t="s">
        <v>46</v>
      </c>
      <c r="U1143" t="s">
        <v>22</v>
      </c>
      <c r="V1143">
        <v>1</v>
      </c>
      <c r="W1143" t="s">
        <v>1627</v>
      </c>
      <c r="Z1143" t="s">
        <v>1628</v>
      </c>
      <c r="AA1143" t="s">
        <v>1629</v>
      </c>
      <c r="AB1143">
        <v>0</v>
      </c>
      <c r="AC1143" t="s">
        <v>1630</v>
      </c>
      <c r="AD1143">
        <v>6070897391</v>
      </c>
      <c r="AE1143" t="s">
        <v>1619</v>
      </c>
    </row>
    <row r="1144" spans="1:31">
      <c r="A1144">
        <v>531005</v>
      </c>
      <c r="B1144" t="s">
        <v>1610</v>
      </c>
      <c r="C1144" t="s">
        <v>1611</v>
      </c>
      <c r="D1144" t="s">
        <v>2052</v>
      </c>
      <c r="E1144">
        <v>11053132</v>
      </c>
      <c r="F1144" t="s">
        <v>2052</v>
      </c>
      <c r="G1144" t="s">
        <v>6345</v>
      </c>
      <c r="H1144" t="s">
        <v>1343</v>
      </c>
      <c r="I1144" t="s">
        <v>1614</v>
      </c>
      <c r="L1144" t="s">
        <v>6346</v>
      </c>
      <c r="M1144">
        <v>3</v>
      </c>
      <c r="N1144" t="s">
        <v>6347</v>
      </c>
      <c r="O1144" t="s">
        <v>1624</v>
      </c>
      <c r="P1144" t="s">
        <v>6348</v>
      </c>
      <c r="Q1144">
        <v>124.02643</v>
      </c>
      <c r="R1144">
        <v>0.8809</v>
      </c>
      <c r="S1144" t="s">
        <v>2262</v>
      </c>
      <c r="T1144" t="s">
        <v>324</v>
      </c>
      <c r="U1144" t="s">
        <v>101</v>
      </c>
      <c r="V1144">
        <v>1</v>
      </c>
      <c r="W1144" t="s">
        <v>1627</v>
      </c>
      <c r="Z1144" t="s">
        <v>1628</v>
      </c>
      <c r="AA1144" t="s">
        <v>1629</v>
      </c>
      <c r="AB1144">
        <v>0</v>
      </c>
      <c r="AC1144" t="s">
        <v>1630</v>
      </c>
      <c r="AD1144">
        <v>6070824352</v>
      </c>
      <c r="AE1144" t="s">
        <v>1619</v>
      </c>
    </row>
    <row r="1145" spans="1:31">
      <c r="A1145">
        <v>531006</v>
      </c>
      <c r="B1145" t="s">
        <v>1610</v>
      </c>
      <c r="C1145" t="s">
        <v>1611</v>
      </c>
      <c r="D1145" t="s">
        <v>2052</v>
      </c>
      <c r="E1145">
        <v>11053132</v>
      </c>
      <c r="F1145" t="s">
        <v>2052</v>
      </c>
      <c r="G1145" t="s">
        <v>6349</v>
      </c>
      <c r="H1145" t="s">
        <v>1344</v>
      </c>
      <c r="I1145" t="s">
        <v>1614</v>
      </c>
      <c r="L1145" t="s">
        <v>6350</v>
      </c>
      <c r="M1145">
        <v>3</v>
      </c>
      <c r="N1145" t="s">
        <v>6351</v>
      </c>
      <c r="O1145" t="s">
        <v>1624</v>
      </c>
      <c r="P1145" t="s">
        <v>6352</v>
      </c>
      <c r="Q1145">
        <v>124.02491</v>
      </c>
      <c r="R1145">
        <v>0.87869</v>
      </c>
      <c r="S1145" t="s">
        <v>2262</v>
      </c>
      <c r="T1145" t="s">
        <v>324</v>
      </c>
      <c r="U1145" t="s">
        <v>101</v>
      </c>
      <c r="V1145">
        <v>1</v>
      </c>
      <c r="W1145" t="s">
        <v>1627</v>
      </c>
      <c r="Z1145" t="s">
        <v>1628</v>
      </c>
      <c r="AA1145" t="s">
        <v>1629</v>
      </c>
      <c r="AB1145">
        <v>0</v>
      </c>
      <c r="AC1145" t="s">
        <v>1647</v>
      </c>
      <c r="AD1145">
        <v>6070824353</v>
      </c>
      <c r="AE1145" t="s">
        <v>1619</v>
      </c>
    </row>
    <row r="1146" spans="1:31">
      <c r="A1146">
        <v>531007</v>
      </c>
      <c r="B1146" t="s">
        <v>1610</v>
      </c>
      <c r="C1146" t="s">
        <v>1611</v>
      </c>
      <c r="D1146" t="s">
        <v>1924</v>
      </c>
      <c r="E1146">
        <v>11053170</v>
      </c>
      <c r="F1146" t="s">
        <v>1924</v>
      </c>
      <c r="G1146" t="s">
        <v>6353</v>
      </c>
      <c r="H1146" t="s">
        <v>1345</v>
      </c>
      <c r="I1146" t="s">
        <v>1614</v>
      </c>
      <c r="L1146" t="s">
        <v>6354</v>
      </c>
      <c r="M1146">
        <v>3</v>
      </c>
      <c r="N1146" t="s">
        <v>6355</v>
      </c>
      <c r="O1146" t="s">
        <v>1624</v>
      </c>
      <c r="P1146" t="s">
        <v>6356</v>
      </c>
      <c r="Q1146">
        <v>124.3420425676</v>
      </c>
      <c r="R1146">
        <v>0.735742975</v>
      </c>
      <c r="S1146" t="s">
        <v>6357</v>
      </c>
      <c r="T1146" t="s">
        <v>462</v>
      </c>
      <c r="U1146" t="s">
        <v>132</v>
      </c>
      <c r="V1146">
        <v>1</v>
      </c>
      <c r="W1146" t="s">
        <v>1627</v>
      </c>
      <c r="Z1146" t="s">
        <v>1628</v>
      </c>
      <c r="AA1146" t="s">
        <v>1629</v>
      </c>
      <c r="AB1146">
        <v>0</v>
      </c>
      <c r="AC1146" t="s">
        <v>1647</v>
      </c>
      <c r="AD1146">
        <v>6070904112</v>
      </c>
      <c r="AE1146" t="s">
        <v>1619</v>
      </c>
    </row>
    <row r="1147" spans="1:31">
      <c r="A1147">
        <v>531008</v>
      </c>
      <c r="B1147" t="s">
        <v>1610</v>
      </c>
      <c r="C1147" t="s">
        <v>1611</v>
      </c>
      <c r="D1147" t="s">
        <v>1924</v>
      </c>
      <c r="E1147">
        <v>11053170</v>
      </c>
      <c r="F1147" t="s">
        <v>1924</v>
      </c>
      <c r="G1147" t="s">
        <v>6358</v>
      </c>
      <c r="H1147" t="s">
        <v>1346</v>
      </c>
      <c r="I1147" t="s">
        <v>1614</v>
      </c>
      <c r="L1147" t="s">
        <v>6359</v>
      </c>
      <c r="M1147">
        <v>2</v>
      </c>
      <c r="N1147" t="s">
        <v>6360</v>
      </c>
      <c r="O1147" t="s">
        <v>1624</v>
      </c>
      <c r="P1147" t="s">
        <v>6361</v>
      </c>
      <c r="Q1147">
        <v>124.290506</v>
      </c>
      <c r="R1147">
        <v>0.713019</v>
      </c>
      <c r="S1147" t="s">
        <v>3439</v>
      </c>
      <c r="T1147" t="s">
        <v>136</v>
      </c>
      <c r="U1147" t="s">
        <v>132</v>
      </c>
      <c r="V1147">
        <v>1</v>
      </c>
      <c r="W1147" t="s">
        <v>1627</v>
      </c>
      <c r="Z1147" t="s">
        <v>1628</v>
      </c>
      <c r="AA1147" t="s">
        <v>1629</v>
      </c>
      <c r="AB1147">
        <v>0</v>
      </c>
      <c r="AC1147" t="s">
        <v>1647</v>
      </c>
      <c r="AD1147">
        <v>6070904113</v>
      </c>
      <c r="AE1147" t="s">
        <v>1619</v>
      </c>
    </row>
    <row r="1148" spans="1:31">
      <c r="A1148">
        <v>531009</v>
      </c>
      <c r="B1148" t="s">
        <v>1610</v>
      </c>
      <c r="C1148" t="s">
        <v>1611</v>
      </c>
      <c r="D1148" t="s">
        <v>1924</v>
      </c>
      <c r="E1148">
        <v>11053175</v>
      </c>
      <c r="F1148" t="s">
        <v>1924</v>
      </c>
      <c r="G1148" t="s">
        <v>6362</v>
      </c>
      <c r="H1148" t="s">
        <v>1347</v>
      </c>
      <c r="I1148" t="s">
        <v>1614</v>
      </c>
      <c r="L1148" t="s">
        <v>6363</v>
      </c>
      <c r="M1148">
        <v>2</v>
      </c>
      <c r="N1148" t="s">
        <v>6364</v>
      </c>
      <c r="O1148" t="s">
        <v>1624</v>
      </c>
      <c r="P1148" t="s">
        <v>6365</v>
      </c>
      <c r="Q1148">
        <v>124.30125</v>
      </c>
      <c r="R1148">
        <v>0.721483</v>
      </c>
      <c r="S1148" t="s">
        <v>3444</v>
      </c>
      <c r="T1148" t="s">
        <v>136</v>
      </c>
      <c r="U1148" t="s">
        <v>132</v>
      </c>
      <c r="V1148">
        <v>1</v>
      </c>
      <c r="W1148" t="s">
        <v>1627</v>
      </c>
      <c r="Z1148" t="s">
        <v>1628</v>
      </c>
      <c r="AA1148" t="s">
        <v>1629</v>
      </c>
      <c r="AB1148">
        <v>0</v>
      </c>
      <c r="AC1148" t="s">
        <v>1647</v>
      </c>
      <c r="AD1148">
        <v>6070904132</v>
      </c>
      <c r="AE1148" t="s">
        <v>1619</v>
      </c>
    </row>
    <row r="1149" spans="1:31">
      <c r="A1149">
        <v>531010</v>
      </c>
      <c r="B1149" t="s">
        <v>1610</v>
      </c>
      <c r="C1149" t="s">
        <v>1611</v>
      </c>
      <c r="D1149" t="s">
        <v>1924</v>
      </c>
      <c r="E1149">
        <v>11053175</v>
      </c>
      <c r="F1149" t="s">
        <v>1924</v>
      </c>
      <c r="G1149" t="s">
        <v>6366</v>
      </c>
      <c r="H1149" t="s">
        <v>1348</v>
      </c>
      <c r="I1149" t="s">
        <v>1614</v>
      </c>
      <c r="L1149" t="s">
        <v>6367</v>
      </c>
      <c r="M1149">
        <v>2</v>
      </c>
      <c r="N1149" t="s">
        <v>6368</v>
      </c>
      <c r="O1149" t="s">
        <v>1624</v>
      </c>
      <c r="P1149" t="s">
        <v>6369</v>
      </c>
      <c r="Q1149">
        <v>124.306867</v>
      </c>
      <c r="R1149">
        <v>0.717167</v>
      </c>
      <c r="S1149" t="s">
        <v>3449</v>
      </c>
      <c r="T1149" t="s">
        <v>136</v>
      </c>
      <c r="U1149" t="s">
        <v>132</v>
      </c>
      <c r="V1149">
        <v>1</v>
      </c>
      <c r="W1149" t="s">
        <v>1627</v>
      </c>
      <c r="Z1149" t="s">
        <v>1628</v>
      </c>
      <c r="AA1149" t="s">
        <v>1629</v>
      </c>
      <c r="AB1149">
        <v>0</v>
      </c>
      <c r="AC1149" t="s">
        <v>1630</v>
      </c>
      <c r="AD1149">
        <v>6070904135</v>
      </c>
      <c r="AE1149" t="s">
        <v>1619</v>
      </c>
    </row>
    <row r="1150" spans="1:31">
      <c r="A1150">
        <v>531011</v>
      </c>
      <c r="B1150" t="s">
        <v>1610</v>
      </c>
      <c r="C1150" t="s">
        <v>1611</v>
      </c>
      <c r="D1150" t="s">
        <v>1924</v>
      </c>
      <c r="E1150">
        <v>11053176</v>
      </c>
      <c r="F1150" t="s">
        <v>1924</v>
      </c>
      <c r="G1150" t="s">
        <v>6370</v>
      </c>
      <c r="H1150" t="s">
        <v>1349</v>
      </c>
      <c r="I1150" t="s">
        <v>1614</v>
      </c>
      <c r="L1150" t="s">
        <v>6371</v>
      </c>
      <c r="M1150">
        <v>3</v>
      </c>
      <c r="N1150" t="s">
        <v>6372</v>
      </c>
      <c r="O1150" t="s">
        <v>1624</v>
      </c>
      <c r="P1150" t="s">
        <v>6373</v>
      </c>
      <c r="Q1150">
        <v>124.280329</v>
      </c>
      <c r="R1150">
        <v>0.623775</v>
      </c>
      <c r="S1150" t="s">
        <v>1371</v>
      </c>
      <c r="T1150" t="s">
        <v>131</v>
      </c>
      <c r="U1150" t="s">
        <v>132</v>
      </c>
      <c r="V1150">
        <v>1</v>
      </c>
      <c r="W1150" t="s">
        <v>1627</v>
      </c>
      <c r="Z1150" t="s">
        <v>1628</v>
      </c>
      <c r="AA1150" t="s">
        <v>1629</v>
      </c>
      <c r="AB1150">
        <v>0</v>
      </c>
      <c r="AC1150" t="s">
        <v>1647</v>
      </c>
      <c r="AD1150">
        <v>6070904179</v>
      </c>
      <c r="AE1150" t="s">
        <v>1619</v>
      </c>
    </row>
    <row r="1151" spans="1:31">
      <c r="A1151">
        <v>531012</v>
      </c>
      <c r="B1151" t="s">
        <v>1610</v>
      </c>
      <c r="C1151" t="s">
        <v>1611</v>
      </c>
      <c r="D1151" t="s">
        <v>1924</v>
      </c>
      <c r="E1151">
        <v>11053176</v>
      </c>
      <c r="F1151" t="s">
        <v>1924</v>
      </c>
      <c r="G1151" t="s">
        <v>6374</v>
      </c>
      <c r="H1151" t="s">
        <v>1350</v>
      </c>
      <c r="I1151" t="s">
        <v>1614</v>
      </c>
      <c r="L1151" t="s">
        <v>6375</v>
      </c>
      <c r="M1151">
        <v>3</v>
      </c>
      <c r="N1151" t="s">
        <v>6376</v>
      </c>
      <c r="O1151" t="s">
        <v>1624</v>
      </c>
      <c r="P1151" t="s">
        <v>6377</v>
      </c>
      <c r="Q1151">
        <v>124.273753</v>
      </c>
      <c r="R1151">
        <v>0.603419</v>
      </c>
      <c r="S1151" t="s">
        <v>1371</v>
      </c>
      <c r="T1151" t="s">
        <v>131</v>
      </c>
      <c r="U1151" t="s">
        <v>132</v>
      </c>
      <c r="V1151">
        <v>1</v>
      </c>
      <c r="W1151" t="s">
        <v>1627</v>
      </c>
      <c r="Z1151" t="s">
        <v>1628</v>
      </c>
      <c r="AA1151" t="s">
        <v>1629</v>
      </c>
      <c r="AB1151">
        <v>0</v>
      </c>
      <c r="AC1151" t="s">
        <v>1647</v>
      </c>
      <c r="AD1151">
        <v>6070904184</v>
      </c>
      <c r="AE1151" t="s">
        <v>1619</v>
      </c>
    </row>
    <row r="1152" spans="1:31">
      <c r="A1152">
        <v>531013</v>
      </c>
      <c r="B1152" t="s">
        <v>1610</v>
      </c>
      <c r="C1152" t="s">
        <v>1611</v>
      </c>
      <c r="D1152" t="s">
        <v>1924</v>
      </c>
      <c r="E1152">
        <v>11053176</v>
      </c>
      <c r="F1152" t="s">
        <v>1924</v>
      </c>
      <c r="G1152" t="s">
        <v>6378</v>
      </c>
      <c r="H1152" t="s">
        <v>1351</v>
      </c>
      <c r="I1152" t="s">
        <v>1614</v>
      </c>
      <c r="L1152" t="s">
        <v>6379</v>
      </c>
      <c r="M1152">
        <v>3</v>
      </c>
      <c r="N1152" t="s">
        <v>6380</v>
      </c>
      <c r="O1152" t="s">
        <v>1624</v>
      </c>
      <c r="P1152" t="s">
        <v>6381</v>
      </c>
      <c r="Q1152">
        <v>124.269333</v>
      </c>
      <c r="R1152">
        <v>0.608921</v>
      </c>
      <c r="S1152" t="s">
        <v>3458</v>
      </c>
      <c r="T1152" t="s">
        <v>131</v>
      </c>
      <c r="U1152" t="s">
        <v>132</v>
      </c>
      <c r="V1152">
        <v>1</v>
      </c>
      <c r="W1152" t="s">
        <v>1627</v>
      </c>
      <c r="Z1152" t="s">
        <v>1628</v>
      </c>
      <c r="AA1152" t="s">
        <v>1629</v>
      </c>
      <c r="AB1152">
        <v>0</v>
      </c>
      <c r="AC1152" t="s">
        <v>1647</v>
      </c>
      <c r="AD1152">
        <v>6070904186</v>
      </c>
      <c r="AE1152" t="s">
        <v>1619</v>
      </c>
    </row>
    <row r="1153" spans="1:31">
      <c r="A1153">
        <v>531014</v>
      </c>
      <c r="B1153" t="s">
        <v>1610</v>
      </c>
      <c r="C1153" t="s">
        <v>1611</v>
      </c>
      <c r="D1153" t="s">
        <v>1924</v>
      </c>
      <c r="E1153">
        <v>11053154</v>
      </c>
      <c r="F1153" t="s">
        <v>1924</v>
      </c>
      <c r="G1153" t="s">
        <v>6382</v>
      </c>
      <c r="H1153" t="s">
        <v>1352</v>
      </c>
      <c r="I1153" t="s">
        <v>1614</v>
      </c>
      <c r="L1153" t="s">
        <v>6383</v>
      </c>
      <c r="M1153">
        <v>3</v>
      </c>
      <c r="N1153" t="s">
        <v>6384</v>
      </c>
      <c r="O1153" t="s">
        <v>1624</v>
      </c>
      <c r="P1153" t="s">
        <v>6385</v>
      </c>
      <c r="Q1153">
        <v>124.310733</v>
      </c>
      <c r="R1153">
        <v>0.782467</v>
      </c>
      <c r="S1153" t="s">
        <v>3291</v>
      </c>
      <c r="T1153" t="s">
        <v>131</v>
      </c>
      <c r="U1153" t="s">
        <v>132</v>
      </c>
      <c r="V1153">
        <v>1</v>
      </c>
      <c r="W1153" t="s">
        <v>1627</v>
      </c>
      <c r="Z1153" t="s">
        <v>1628</v>
      </c>
      <c r="AA1153" t="s">
        <v>1629</v>
      </c>
      <c r="AB1153">
        <v>0</v>
      </c>
      <c r="AC1153" t="s">
        <v>1630</v>
      </c>
      <c r="AD1153">
        <v>6070904207</v>
      </c>
      <c r="AE1153" t="s">
        <v>1619</v>
      </c>
    </row>
    <row r="1154" spans="1:31">
      <c r="A1154">
        <v>531015</v>
      </c>
      <c r="B1154" t="s">
        <v>1610</v>
      </c>
      <c r="C1154" t="s">
        <v>1611</v>
      </c>
      <c r="D1154" t="s">
        <v>1924</v>
      </c>
      <c r="E1154">
        <v>11053154</v>
      </c>
      <c r="F1154" t="s">
        <v>1924</v>
      </c>
      <c r="G1154" t="s">
        <v>6386</v>
      </c>
      <c r="H1154" t="s">
        <v>1353</v>
      </c>
      <c r="I1154" t="s">
        <v>1614</v>
      </c>
      <c r="L1154" t="s">
        <v>6387</v>
      </c>
      <c r="M1154">
        <v>3</v>
      </c>
      <c r="N1154" t="s">
        <v>6388</v>
      </c>
      <c r="O1154" t="s">
        <v>1624</v>
      </c>
      <c r="P1154" t="s">
        <v>6389</v>
      </c>
      <c r="Q1154">
        <v>124.3299</v>
      </c>
      <c r="R1154">
        <v>0.79935</v>
      </c>
      <c r="S1154" t="s">
        <v>5057</v>
      </c>
      <c r="T1154" t="s">
        <v>131</v>
      </c>
      <c r="U1154" t="s">
        <v>132</v>
      </c>
      <c r="V1154">
        <v>1</v>
      </c>
      <c r="W1154" t="s">
        <v>1627</v>
      </c>
      <c r="Z1154" t="s">
        <v>1628</v>
      </c>
      <c r="AA1154" t="s">
        <v>1629</v>
      </c>
      <c r="AB1154">
        <v>0</v>
      </c>
      <c r="AC1154" t="s">
        <v>1630</v>
      </c>
      <c r="AD1154">
        <v>6070904212</v>
      </c>
      <c r="AE1154" t="s">
        <v>1619</v>
      </c>
    </row>
    <row r="1155" spans="1:31">
      <c r="A1155">
        <v>531016</v>
      </c>
      <c r="B1155" t="s">
        <v>1610</v>
      </c>
      <c r="C1155" t="s">
        <v>1611</v>
      </c>
      <c r="D1155" t="s">
        <v>1924</v>
      </c>
      <c r="E1155">
        <v>11053169</v>
      </c>
      <c r="F1155" t="s">
        <v>1924</v>
      </c>
      <c r="G1155" t="s">
        <v>6390</v>
      </c>
      <c r="H1155" t="s">
        <v>1354</v>
      </c>
      <c r="I1155" t="s">
        <v>1614</v>
      </c>
      <c r="L1155" t="s">
        <v>6391</v>
      </c>
      <c r="M1155">
        <v>2</v>
      </c>
      <c r="N1155" t="s">
        <v>6392</v>
      </c>
      <c r="O1155" t="s">
        <v>1624</v>
      </c>
      <c r="P1155" t="s">
        <v>6393</v>
      </c>
      <c r="Q1155">
        <v>124.3226185312</v>
      </c>
      <c r="R1155">
        <v>0.735078122</v>
      </c>
      <c r="S1155" t="s">
        <v>3471</v>
      </c>
      <c r="T1155" t="s">
        <v>462</v>
      </c>
      <c r="U1155" t="s">
        <v>132</v>
      </c>
      <c r="V1155">
        <v>1</v>
      </c>
      <c r="W1155" t="s">
        <v>1627</v>
      </c>
      <c r="Z1155" t="s">
        <v>1628</v>
      </c>
      <c r="AA1155" t="s">
        <v>1629</v>
      </c>
      <c r="AB1155">
        <v>0</v>
      </c>
      <c r="AC1155" t="s">
        <v>1630</v>
      </c>
      <c r="AD1155">
        <v>6070904214</v>
      </c>
      <c r="AE1155" t="s">
        <v>1619</v>
      </c>
    </row>
    <row r="1156" spans="1:31">
      <c r="A1156">
        <v>531017</v>
      </c>
      <c r="B1156" t="s">
        <v>1610</v>
      </c>
      <c r="C1156" t="s">
        <v>1611</v>
      </c>
      <c r="D1156" t="s">
        <v>1648</v>
      </c>
      <c r="E1156">
        <v>11053208</v>
      </c>
      <c r="F1156" t="s">
        <v>1648</v>
      </c>
      <c r="G1156" t="s">
        <v>6394</v>
      </c>
      <c r="H1156" t="s">
        <v>1355</v>
      </c>
      <c r="I1156" t="s">
        <v>1614</v>
      </c>
      <c r="L1156" t="s">
        <v>6395</v>
      </c>
      <c r="M1156">
        <v>3</v>
      </c>
      <c r="N1156" t="s">
        <v>6396</v>
      </c>
      <c r="O1156" t="s">
        <v>1624</v>
      </c>
      <c r="P1156" t="s">
        <v>6397</v>
      </c>
      <c r="Q1156">
        <v>123.63443</v>
      </c>
      <c r="R1156">
        <v>0.30364</v>
      </c>
      <c r="S1156" t="s">
        <v>2124</v>
      </c>
      <c r="T1156" t="s">
        <v>493</v>
      </c>
      <c r="U1156" t="s">
        <v>22</v>
      </c>
      <c r="V1156">
        <v>1</v>
      </c>
      <c r="W1156" t="s">
        <v>1627</v>
      </c>
      <c r="Z1156" t="s">
        <v>1628</v>
      </c>
      <c r="AA1156" t="s">
        <v>1629</v>
      </c>
      <c r="AB1156">
        <v>0</v>
      </c>
      <c r="AC1156" t="s">
        <v>1630</v>
      </c>
      <c r="AD1156">
        <v>6070897418</v>
      </c>
      <c r="AE1156" t="s">
        <v>1619</v>
      </c>
    </row>
    <row r="1157" spans="1:31">
      <c r="A1157">
        <v>531018</v>
      </c>
      <c r="B1157" t="s">
        <v>1610</v>
      </c>
      <c r="C1157" t="s">
        <v>1611</v>
      </c>
      <c r="D1157" t="s">
        <v>1648</v>
      </c>
      <c r="E1157">
        <v>11053208</v>
      </c>
      <c r="F1157" t="s">
        <v>1648</v>
      </c>
      <c r="G1157" t="s">
        <v>6398</v>
      </c>
      <c r="H1157" t="s">
        <v>1356</v>
      </c>
      <c r="I1157" t="s">
        <v>1614</v>
      </c>
      <c r="L1157" t="s">
        <v>6399</v>
      </c>
      <c r="M1157">
        <v>3</v>
      </c>
      <c r="N1157" t="s">
        <v>6400</v>
      </c>
      <c r="O1157" t="s">
        <v>1624</v>
      </c>
      <c r="P1157" t="s">
        <v>6401</v>
      </c>
      <c r="Q1157">
        <v>123.60911</v>
      </c>
      <c r="R1157">
        <v>0.30918</v>
      </c>
      <c r="S1157" t="s">
        <v>2124</v>
      </c>
      <c r="T1157" t="s">
        <v>493</v>
      </c>
      <c r="U1157" t="s">
        <v>22</v>
      </c>
      <c r="V1157">
        <v>1</v>
      </c>
      <c r="W1157" t="s">
        <v>1627</v>
      </c>
      <c r="Z1157" t="s">
        <v>1628</v>
      </c>
      <c r="AA1157" t="s">
        <v>1629</v>
      </c>
      <c r="AB1157">
        <v>0</v>
      </c>
      <c r="AC1157" t="s">
        <v>1630</v>
      </c>
      <c r="AD1157">
        <v>6070897421</v>
      </c>
      <c r="AE1157" t="s">
        <v>1619</v>
      </c>
    </row>
    <row r="1158" spans="1:31">
      <c r="A1158">
        <v>531019</v>
      </c>
      <c r="B1158" t="s">
        <v>1610</v>
      </c>
      <c r="C1158" t="s">
        <v>1611</v>
      </c>
      <c r="D1158" t="s">
        <v>1648</v>
      </c>
      <c r="E1158">
        <v>11053208</v>
      </c>
      <c r="F1158" t="s">
        <v>1648</v>
      </c>
      <c r="G1158" t="s">
        <v>6402</v>
      </c>
      <c r="H1158" t="s">
        <v>1357</v>
      </c>
      <c r="I1158" t="s">
        <v>1614</v>
      </c>
      <c r="L1158" t="s">
        <v>6403</v>
      </c>
      <c r="M1158">
        <v>3</v>
      </c>
      <c r="N1158" t="s">
        <v>6404</v>
      </c>
      <c r="O1158" t="s">
        <v>1624</v>
      </c>
      <c r="P1158" t="s">
        <v>6405</v>
      </c>
      <c r="Q1158">
        <v>123.56702</v>
      </c>
      <c r="R1158">
        <v>0.32176</v>
      </c>
      <c r="S1158" t="s">
        <v>2124</v>
      </c>
      <c r="T1158" t="s">
        <v>493</v>
      </c>
      <c r="U1158" t="s">
        <v>22</v>
      </c>
      <c r="V1158">
        <v>1</v>
      </c>
      <c r="W1158" t="s">
        <v>1627</v>
      </c>
      <c r="Z1158" t="s">
        <v>1628</v>
      </c>
      <c r="AA1158" t="s">
        <v>1629</v>
      </c>
      <c r="AB1158">
        <v>0</v>
      </c>
      <c r="AC1158" t="s">
        <v>1630</v>
      </c>
      <c r="AD1158">
        <v>6070897427</v>
      </c>
      <c r="AE1158" t="s">
        <v>1619</v>
      </c>
    </row>
    <row r="1159" spans="1:31">
      <c r="A1159">
        <v>531020</v>
      </c>
      <c r="B1159" t="s">
        <v>1610</v>
      </c>
      <c r="C1159" t="s">
        <v>1611</v>
      </c>
      <c r="D1159" t="s">
        <v>1648</v>
      </c>
      <c r="E1159">
        <v>11053208</v>
      </c>
      <c r="F1159" t="s">
        <v>1648</v>
      </c>
      <c r="G1159" t="s">
        <v>6406</v>
      </c>
      <c r="H1159" t="s">
        <v>1358</v>
      </c>
      <c r="I1159" t="s">
        <v>1614</v>
      </c>
      <c r="L1159" t="s">
        <v>6407</v>
      </c>
      <c r="M1159">
        <v>3</v>
      </c>
      <c r="N1159" t="s">
        <v>6408</v>
      </c>
      <c r="O1159" t="s">
        <v>1624</v>
      </c>
      <c r="P1159" t="s">
        <v>6409</v>
      </c>
      <c r="Q1159">
        <v>123.53765</v>
      </c>
      <c r="R1159">
        <v>0.32416</v>
      </c>
      <c r="S1159" t="s">
        <v>2124</v>
      </c>
      <c r="T1159" t="s">
        <v>493</v>
      </c>
      <c r="U1159" t="s">
        <v>22</v>
      </c>
      <c r="V1159">
        <v>1</v>
      </c>
      <c r="W1159" t="s">
        <v>1627</v>
      </c>
      <c r="Z1159" t="s">
        <v>1628</v>
      </c>
      <c r="AA1159" t="s">
        <v>1629</v>
      </c>
      <c r="AB1159">
        <v>0</v>
      </c>
      <c r="AC1159" t="s">
        <v>1630</v>
      </c>
      <c r="AD1159">
        <v>6070897432</v>
      </c>
      <c r="AE1159" t="s">
        <v>1619</v>
      </c>
    </row>
    <row r="1160" spans="1:31">
      <c r="A1160">
        <v>531021</v>
      </c>
      <c r="B1160" t="s">
        <v>1610</v>
      </c>
      <c r="C1160" t="s">
        <v>1611</v>
      </c>
      <c r="D1160" t="s">
        <v>1612</v>
      </c>
      <c r="E1160">
        <v>11053135</v>
      </c>
      <c r="F1160" t="s">
        <v>1612</v>
      </c>
      <c r="G1160" t="s">
        <v>6410</v>
      </c>
      <c r="H1160" t="s">
        <v>1359</v>
      </c>
      <c r="I1160" t="s">
        <v>1614</v>
      </c>
      <c r="L1160" t="s">
        <v>6411</v>
      </c>
      <c r="M1160">
        <v>3</v>
      </c>
      <c r="N1160" t="s">
        <v>6412</v>
      </c>
      <c r="O1160" t="s">
        <v>1624</v>
      </c>
      <c r="P1160" t="s">
        <v>6413</v>
      </c>
      <c r="Q1160">
        <v>123.90228</v>
      </c>
      <c r="R1160">
        <v>0.82195</v>
      </c>
      <c r="S1160" t="s">
        <v>427</v>
      </c>
      <c r="T1160" t="s">
        <v>427</v>
      </c>
      <c r="U1160" t="s">
        <v>131</v>
      </c>
      <c r="V1160">
        <v>1</v>
      </c>
      <c r="W1160" t="s">
        <v>1627</v>
      </c>
      <c r="Z1160" t="s">
        <v>1628</v>
      </c>
      <c r="AA1160" t="s">
        <v>1629</v>
      </c>
      <c r="AB1160">
        <v>0</v>
      </c>
      <c r="AC1160" t="s">
        <v>1647</v>
      </c>
      <c r="AD1160">
        <v>6070877318</v>
      </c>
      <c r="AE1160" t="s">
        <v>1619</v>
      </c>
    </row>
    <row r="1161" spans="1:31">
      <c r="A1161">
        <v>531022</v>
      </c>
      <c r="B1161" t="s">
        <v>1610</v>
      </c>
      <c r="C1161" t="s">
        <v>1611</v>
      </c>
      <c r="D1161" t="s">
        <v>1612</v>
      </c>
      <c r="E1161">
        <v>11053135</v>
      </c>
      <c r="F1161" t="s">
        <v>1612</v>
      </c>
      <c r="G1161" t="s">
        <v>6414</v>
      </c>
      <c r="H1161" t="s">
        <v>1360</v>
      </c>
      <c r="I1161" t="s">
        <v>1614</v>
      </c>
      <c r="L1161" t="s">
        <v>6415</v>
      </c>
      <c r="M1161">
        <v>3</v>
      </c>
      <c r="N1161" t="s">
        <v>6416</v>
      </c>
      <c r="O1161" t="s">
        <v>1624</v>
      </c>
      <c r="P1161" t="s">
        <v>6417</v>
      </c>
      <c r="Q1161">
        <v>123.89237</v>
      </c>
      <c r="R1161">
        <v>0.83648</v>
      </c>
      <c r="S1161" t="s">
        <v>2124</v>
      </c>
      <c r="T1161" t="s">
        <v>560</v>
      </c>
      <c r="U1161" t="s">
        <v>131</v>
      </c>
      <c r="V1161">
        <v>1</v>
      </c>
      <c r="W1161" t="s">
        <v>1627</v>
      </c>
      <c r="Z1161" t="s">
        <v>1628</v>
      </c>
      <c r="AA1161" t="s">
        <v>1629</v>
      </c>
      <c r="AB1161">
        <v>0</v>
      </c>
      <c r="AC1161" t="s">
        <v>1630</v>
      </c>
      <c r="AD1161">
        <v>6070877323</v>
      </c>
      <c r="AE1161" t="s">
        <v>1619</v>
      </c>
    </row>
    <row r="1162" spans="1:31">
      <c r="A1162">
        <v>531023</v>
      </c>
      <c r="B1162" t="s">
        <v>1610</v>
      </c>
      <c r="C1162" t="s">
        <v>1611</v>
      </c>
      <c r="D1162" t="s">
        <v>1612</v>
      </c>
      <c r="E1162">
        <v>11053135</v>
      </c>
      <c r="F1162" t="s">
        <v>1612</v>
      </c>
      <c r="G1162" t="s">
        <v>6418</v>
      </c>
      <c r="H1162" t="s">
        <v>1361</v>
      </c>
      <c r="I1162" t="s">
        <v>1614</v>
      </c>
      <c r="L1162" t="s">
        <v>6419</v>
      </c>
      <c r="M1162">
        <v>3</v>
      </c>
      <c r="N1162" t="s">
        <v>6420</v>
      </c>
      <c r="O1162" t="s">
        <v>1624</v>
      </c>
      <c r="P1162" t="s">
        <v>6421</v>
      </c>
      <c r="Q1162">
        <v>123.88562</v>
      </c>
      <c r="R1162">
        <v>0.83917</v>
      </c>
      <c r="S1162" t="s">
        <v>2124</v>
      </c>
      <c r="T1162" t="s">
        <v>560</v>
      </c>
      <c r="U1162" t="s">
        <v>131</v>
      </c>
      <c r="V1162">
        <v>1</v>
      </c>
      <c r="W1162" t="s">
        <v>1627</v>
      </c>
      <c r="Z1162" t="s">
        <v>1628</v>
      </c>
      <c r="AA1162" t="s">
        <v>1629</v>
      </c>
      <c r="AB1162">
        <v>0</v>
      </c>
      <c r="AC1162" t="s">
        <v>1647</v>
      </c>
      <c r="AD1162">
        <v>6070877325</v>
      </c>
      <c r="AE1162" t="s">
        <v>1619</v>
      </c>
    </row>
    <row r="1163" spans="1:31">
      <c r="A1163">
        <v>531048</v>
      </c>
      <c r="B1163" t="s">
        <v>1610</v>
      </c>
      <c r="C1163" t="s">
        <v>1611</v>
      </c>
      <c r="D1163" t="s">
        <v>1648</v>
      </c>
      <c r="E1163">
        <v>11053208</v>
      </c>
      <c r="F1163" t="s">
        <v>1648</v>
      </c>
      <c r="G1163" t="s">
        <v>6422</v>
      </c>
      <c r="H1163" t="s">
        <v>1362</v>
      </c>
      <c r="I1163" t="s">
        <v>1614</v>
      </c>
      <c r="L1163" t="s">
        <v>6423</v>
      </c>
      <c r="M1163">
        <v>3</v>
      </c>
      <c r="N1163" t="s">
        <v>6424</v>
      </c>
      <c r="O1163" t="s">
        <v>1624</v>
      </c>
      <c r="P1163" t="s">
        <v>6425</v>
      </c>
      <c r="Q1163">
        <v>123.72179</v>
      </c>
      <c r="R1163">
        <v>0.32368</v>
      </c>
      <c r="S1163" t="s">
        <v>2124</v>
      </c>
      <c r="T1163" t="s">
        <v>489</v>
      </c>
      <c r="U1163" t="s">
        <v>22</v>
      </c>
      <c r="V1163">
        <v>1</v>
      </c>
      <c r="W1163" t="s">
        <v>1627</v>
      </c>
      <c r="Z1163" t="s">
        <v>1628</v>
      </c>
      <c r="AA1163" t="s">
        <v>1629</v>
      </c>
      <c r="AB1163">
        <v>0</v>
      </c>
      <c r="AC1163" t="s">
        <v>1630</v>
      </c>
      <c r="AD1163">
        <v>6070897363</v>
      </c>
      <c r="AE1163" t="s">
        <v>1619</v>
      </c>
    </row>
    <row r="1164" spans="1:31">
      <c r="A1164">
        <v>531049</v>
      </c>
      <c r="B1164" t="s">
        <v>1610</v>
      </c>
      <c r="C1164" t="s">
        <v>1611</v>
      </c>
      <c r="D1164" t="s">
        <v>2052</v>
      </c>
      <c r="E1164">
        <v>11053135</v>
      </c>
      <c r="F1164" t="s">
        <v>2052</v>
      </c>
      <c r="G1164" t="s">
        <v>6426</v>
      </c>
      <c r="H1164" t="s">
        <v>1363</v>
      </c>
      <c r="I1164" t="s">
        <v>1614</v>
      </c>
      <c r="L1164" t="s">
        <v>6427</v>
      </c>
      <c r="M1164">
        <v>3</v>
      </c>
      <c r="N1164" t="s">
        <v>6428</v>
      </c>
      <c r="O1164" t="s">
        <v>1624</v>
      </c>
      <c r="P1164" t="s">
        <v>6429</v>
      </c>
      <c r="Q1164">
        <v>123.95974</v>
      </c>
      <c r="R1164">
        <v>0.83364</v>
      </c>
      <c r="S1164" t="s">
        <v>2262</v>
      </c>
      <c r="T1164" t="s">
        <v>342</v>
      </c>
      <c r="U1164" t="s">
        <v>101</v>
      </c>
      <c r="V1164">
        <v>1</v>
      </c>
      <c r="W1164" t="s">
        <v>1627</v>
      </c>
      <c r="Z1164" t="s">
        <v>1628</v>
      </c>
      <c r="AA1164" t="s">
        <v>1629</v>
      </c>
      <c r="AB1164">
        <v>0</v>
      </c>
      <c r="AC1164" t="s">
        <v>1630</v>
      </c>
      <c r="AD1164">
        <v>6070824224</v>
      </c>
      <c r="AE1164" t="s">
        <v>1619</v>
      </c>
    </row>
    <row r="1165" spans="1:31">
      <c r="A1165">
        <v>531050</v>
      </c>
      <c r="B1165" t="s">
        <v>1610</v>
      </c>
      <c r="C1165" t="s">
        <v>1611</v>
      </c>
      <c r="D1165" t="s">
        <v>2052</v>
      </c>
      <c r="E1165">
        <v>11053142</v>
      </c>
      <c r="F1165" t="s">
        <v>2052</v>
      </c>
      <c r="G1165" t="s">
        <v>6430</v>
      </c>
      <c r="H1165" t="s">
        <v>1364</v>
      </c>
      <c r="I1165" t="s">
        <v>1614</v>
      </c>
      <c r="L1165" t="s">
        <v>6431</v>
      </c>
      <c r="M1165">
        <v>3</v>
      </c>
      <c r="N1165" t="s">
        <v>6432</v>
      </c>
      <c r="O1165" t="s">
        <v>1624</v>
      </c>
      <c r="P1165" t="s">
        <v>6433</v>
      </c>
      <c r="Q1165">
        <v>124.2341</v>
      </c>
      <c r="R1165">
        <v>0.98832</v>
      </c>
      <c r="S1165" t="s">
        <v>2262</v>
      </c>
      <c r="T1165" t="s">
        <v>497</v>
      </c>
      <c r="U1165" t="s">
        <v>101</v>
      </c>
      <c r="V1165">
        <v>1</v>
      </c>
      <c r="W1165" t="s">
        <v>1627</v>
      </c>
      <c r="Z1165" t="s">
        <v>1628</v>
      </c>
      <c r="AA1165" t="s">
        <v>1629</v>
      </c>
      <c r="AB1165">
        <v>0</v>
      </c>
      <c r="AC1165" t="s">
        <v>1630</v>
      </c>
      <c r="AD1165">
        <v>6070824230</v>
      </c>
      <c r="AE1165" t="s">
        <v>1619</v>
      </c>
    </row>
    <row r="1166" spans="1:31">
      <c r="A1166">
        <v>531051</v>
      </c>
      <c r="B1166" t="s">
        <v>1610</v>
      </c>
      <c r="C1166" t="s">
        <v>1611</v>
      </c>
      <c r="D1166" t="s">
        <v>2052</v>
      </c>
      <c r="E1166">
        <v>11053142</v>
      </c>
      <c r="F1166" t="s">
        <v>2052</v>
      </c>
      <c r="G1166" t="s">
        <v>6434</v>
      </c>
      <c r="H1166" t="s">
        <v>1365</v>
      </c>
      <c r="I1166" t="s">
        <v>1614</v>
      </c>
      <c r="L1166" t="s">
        <v>6435</v>
      </c>
      <c r="M1166">
        <v>3</v>
      </c>
      <c r="N1166" t="s">
        <v>6436</v>
      </c>
      <c r="O1166" t="s">
        <v>1624</v>
      </c>
      <c r="P1166" t="s">
        <v>6437</v>
      </c>
      <c r="Q1166">
        <v>124.26219</v>
      </c>
      <c r="R1166">
        <v>0.98872</v>
      </c>
      <c r="S1166" t="s">
        <v>2262</v>
      </c>
      <c r="T1166" t="s">
        <v>497</v>
      </c>
      <c r="U1166" t="s">
        <v>101</v>
      </c>
      <c r="V1166">
        <v>1</v>
      </c>
      <c r="W1166" t="s">
        <v>1627</v>
      </c>
      <c r="Z1166" t="s">
        <v>1628</v>
      </c>
      <c r="AA1166" t="s">
        <v>1629</v>
      </c>
      <c r="AB1166">
        <v>0</v>
      </c>
      <c r="AC1166" t="s">
        <v>1630</v>
      </c>
      <c r="AD1166">
        <v>6070824236</v>
      </c>
      <c r="AE1166" t="s">
        <v>1619</v>
      </c>
    </row>
    <row r="1167" spans="1:31">
      <c r="A1167">
        <v>531052</v>
      </c>
      <c r="B1167" t="s">
        <v>1610</v>
      </c>
      <c r="C1167" t="s">
        <v>1611</v>
      </c>
      <c r="D1167" t="s">
        <v>2052</v>
      </c>
      <c r="E1167">
        <v>11053134</v>
      </c>
      <c r="F1167" t="s">
        <v>2052</v>
      </c>
      <c r="G1167" t="s">
        <v>6438</v>
      </c>
      <c r="H1167" t="s">
        <v>1366</v>
      </c>
      <c r="I1167" t="s">
        <v>1614</v>
      </c>
      <c r="L1167" t="s">
        <v>6439</v>
      </c>
      <c r="M1167">
        <v>3</v>
      </c>
      <c r="N1167" t="s">
        <v>6440</v>
      </c>
      <c r="O1167" t="s">
        <v>1624</v>
      </c>
      <c r="P1167" t="s">
        <v>6441</v>
      </c>
      <c r="Q1167">
        <v>123.93571</v>
      </c>
      <c r="R1167">
        <v>0.85564</v>
      </c>
      <c r="S1167" t="s">
        <v>2262</v>
      </c>
      <c r="T1167" t="s">
        <v>324</v>
      </c>
      <c r="U1167" t="s">
        <v>101</v>
      </c>
      <c r="V1167">
        <v>1</v>
      </c>
      <c r="W1167" t="s">
        <v>1627</v>
      </c>
      <c r="Z1167" t="s">
        <v>1628</v>
      </c>
      <c r="AA1167" t="s">
        <v>1629</v>
      </c>
      <c r="AB1167">
        <v>0</v>
      </c>
      <c r="AC1167" t="s">
        <v>1647</v>
      </c>
      <c r="AD1167">
        <v>6070824296</v>
      </c>
      <c r="AE1167" t="s">
        <v>1619</v>
      </c>
    </row>
    <row r="1168" spans="1:31">
      <c r="A1168">
        <v>531053</v>
      </c>
      <c r="B1168" t="s">
        <v>1610</v>
      </c>
      <c r="C1168" t="s">
        <v>1611</v>
      </c>
      <c r="D1168" t="s">
        <v>2052</v>
      </c>
      <c r="E1168">
        <v>11053135</v>
      </c>
      <c r="F1168" t="s">
        <v>2052</v>
      </c>
      <c r="G1168" t="s">
        <v>6442</v>
      </c>
      <c r="H1168" t="s">
        <v>1367</v>
      </c>
      <c r="I1168" t="s">
        <v>1614</v>
      </c>
      <c r="L1168" t="s">
        <v>6443</v>
      </c>
      <c r="M1168">
        <v>3</v>
      </c>
      <c r="N1168" t="s">
        <v>6444</v>
      </c>
      <c r="O1168" t="s">
        <v>1624</v>
      </c>
      <c r="P1168" t="s">
        <v>6445</v>
      </c>
      <c r="Q1168">
        <v>123.97096</v>
      </c>
      <c r="R1168">
        <v>0.8332</v>
      </c>
      <c r="S1168" t="s">
        <v>2262</v>
      </c>
      <c r="T1168" t="s">
        <v>342</v>
      </c>
      <c r="U1168" t="s">
        <v>101</v>
      </c>
      <c r="V1168">
        <v>1</v>
      </c>
      <c r="W1168" t="s">
        <v>1627</v>
      </c>
      <c r="Z1168" t="s">
        <v>1628</v>
      </c>
      <c r="AA1168" t="s">
        <v>1629</v>
      </c>
      <c r="AB1168">
        <v>0</v>
      </c>
      <c r="AC1168" t="s">
        <v>1630</v>
      </c>
      <c r="AD1168">
        <v>6070824299</v>
      </c>
      <c r="AE1168" t="s">
        <v>1619</v>
      </c>
    </row>
    <row r="1169" spans="1:31">
      <c r="A1169">
        <v>531054</v>
      </c>
      <c r="B1169" t="s">
        <v>1610</v>
      </c>
      <c r="C1169" t="s">
        <v>1611</v>
      </c>
      <c r="D1169" t="s">
        <v>1648</v>
      </c>
      <c r="E1169">
        <v>11053208</v>
      </c>
      <c r="F1169" t="s">
        <v>1648</v>
      </c>
      <c r="G1169" t="s">
        <v>6446</v>
      </c>
      <c r="H1169" t="s">
        <v>1368</v>
      </c>
      <c r="I1169" t="s">
        <v>1614</v>
      </c>
      <c r="L1169" t="s">
        <v>6447</v>
      </c>
      <c r="M1169">
        <v>3</v>
      </c>
      <c r="N1169" t="s">
        <v>6448</v>
      </c>
      <c r="O1169" t="s">
        <v>1624</v>
      </c>
      <c r="P1169" t="s">
        <v>6449</v>
      </c>
      <c r="Q1169">
        <v>123.98264</v>
      </c>
      <c r="R1169">
        <v>0.39274</v>
      </c>
      <c r="S1169" t="s">
        <v>2124</v>
      </c>
      <c r="T1169" t="s">
        <v>46</v>
      </c>
      <c r="U1169" t="s">
        <v>22</v>
      </c>
      <c r="V1169">
        <v>1</v>
      </c>
      <c r="W1169" t="s">
        <v>1627</v>
      </c>
      <c r="Z1169" t="s">
        <v>1628</v>
      </c>
      <c r="AA1169" t="s">
        <v>1629</v>
      </c>
      <c r="AB1169">
        <v>0</v>
      </c>
      <c r="AC1169" t="s">
        <v>1647</v>
      </c>
      <c r="AD1169">
        <v>6070897384</v>
      </c>
      <c r="AE1169" t="s">
        <v>1619</v>
      </c>
    </row>
    <row r="1170" spans="1:31">
      <c r="A1170">
        <v>531571</v>
      </c>
      <c r="B1170" t="s">
        <v>1610</v>
      </c>
      <c r="C1170" t="s">
        <v>1611</v>
      </c>
      <c r="D1170" t="s">
        <v>1924</v>
      </c>
      <c r="E1170">
        <v>11053176</v>
      </c>
      <c r="F1170" t="s">
        <v>1924</v>
      </c>
      <c r="G1170" t="s">
        <v>6450</v>
      </c>
      <c r="H1170" t="s">
        <v>1370</v>
      </c>
      <c r="I1170" t="s">
        <v>1614</v>
      </c>
      <c r="L1170" t="s">
        <v>6451</v>
      </c>
      <c r="M1170">
        <v>3</v>
      </c>
      <c r="N1170" t="s">
        <v>6452</v>
      </c>
      <c r="O1170" t="s">
        <v>1617</v>
      </c>
      <c r="P1170" t="s">
        <v>6453</v>
      </c>
      <c r="Q1170">
        <v>124.275528</v>
      </c>
      <c r="R1170">
        <v>0.684132</v>
      </c>
      <c r="S1170" t="s">
        <v>1371</v>
      </c>
      <c r="T1170" t="s">
        <v>1369</v>
      </c>
      <c r="U1170" t="s">
        <v>173</v>
      </c>
      <c r="W1170" t="s">
        <v>1627</v>
      </c>
      <c r="Z1170" t="s">
        <v>1628</v>
      </c>
      <c r="AA1170" t="s">
        <v>1629</v>
      </c>
      <c r="AC1170" t="s">
        <v>1647</v>
      </c>
      <c r="AD1170">
        <v>6070914853</v>
      </c>
      <c r="AE1170" t="s">
        <v>1619</v>
      </c>
    </row>
    <row r="1171" spans="1:31">
      <c r="A1171">
        <v>531575</v>
      </c>
      <c r="B1171" t="s">
        <v>1610</v>
      </c>
      <c r="C1171" t="s">
        <v>1611</v>
      </c>
      <c r="D1171" t="s">
        <v>1924</v>
      </c>
      <c r="E1171">
        <v>11053177</v>
      </c>
      <c r="F1171" t="s">
        <v>1924</v>
      </c>
      <c r="G1171" t="s">
        <v>6454</v>
      </c>
      <c r="H1171" t="s">
        <v>1372</v>
      </c>
      <c r="I1171" t="s">
        <v>1614</v>
      </c>
      <c r="L1171" t="s">
        <v>6455</v>
      </c>
      <c r="M1171">
        <v>3</v>
      </c>
      <c r="N1171" t="s">
        <v>6456</v>
      </c>
      <c r="O1171" t="s">
        <v>1617</v>
      </c>
      <c r="P1171" t="s">
        <v>6457</v>
      </c>
      <c r="Q1171">
        <v>124.314391</v>
      </c>
      <c r="R1171">
        <v>0.656553</v>
      </c>
      <c r="S1171" t="s">
        <v>1371</v>
      </c>
      <c r="T1171" t="s">
        <v>1371</v>
      </c>
      <c r="U1171" t="s">
        <v>173</v>
      </c>
      <c r="W1171" t="s">
        <v>2071</v>
      </c>
      <c r="Z1171" t="s">
        <v>1628</v>
      </c>
      <c r="AA1171" t="s">
        <v>1629</v>
      </c>
      <c r="AC1171" t="s">
        <v>1647</v>
      </c>
      <c r="AD1171">
        <v>6070914857</v>
      </c>
      <c r="AE1171" t="s">
        <v>1619</v>
      </c>
    </row>
    <row r="1172" spans="1:31">
      <c r="A1172">
        <v>531616</v>
      </c>
      <c r="B1172" t="s">
        <v>1610</v>
      </c>
      <c r="C1172" t="s">
        <v>1611</v>
      </c>
      <c r="D1172" t="s">
        <v>2052</v>
      </c>
      <c r="E1172">
        <v>11053142</v>
      </c>
      <c r="F1172" t="s">
        <v>2052</v>
      </c>
      <c r="G1172" t="s">
        <v>6458</v>
      </c>
      <c r="H1172" t="s">
        <v>1373</v>
      </c>
      <c r="I1172" t="s">
        <v>1614</v>
      </c>
      <c r="L1172" t="s">
        <v>6459</v>
      </c>
      <c r="M1172">
        <v>3</v>
      </c>
      <c r="N1172" t="s">
        <v>6460</v>
      </c>
      <c r="O1172" t="s">
        <v>1933</v>
      </c>
      <c r="P1172" t="s">
        <v>6461</v>
      </c>
      <c r="Q1172">
        <v>124.33704</v>
      </c>
      <c r="R1172">
        <v>0.98663</v>
      </c>
      <c r="S1172" t="s">
        <v>2262</v>
      </c>
      <c r="T1172" t="s">
        <v>497</v>
      </c>
      <c r="U1172" t="s">
        <v>101</v>
      </c>
      <c r="V1172">
        <v>1</v>
      </c>
      <c r="W1172" t="s">
        <v>1627</v>
      </c>
      <c r="Z1172" t="s">
        <v>1628</v>
      </c>
      <c r="AA1172" t="s">
        <v>1629</v>
      </c>
      <c r="AC1172" t="s">
        <v>1630</v>
      </c>
      <c r="AD1172">
        <v>6070826114</v>
      </c>
      <c r="AE1172" t="s">
        <v>1619</v>
      </c>
    </row>
    <row r="1173" spans="1:31">
      <c r="A1173">
        <v>531890</v>
      </c>
      <c r="B1173" t="s">
        <v>1610</v>
      </c>
      <c r="C1173" t="s">
        <v>1611</v>
      </c>
      <c r="D1173" t="s">
        <v>2066</v>
      </c>
      <c r="E1173">
        <v>11053174</v>
      </c>
      <c r="F1173" t="s">
        <v>2066</v>
      </c>
      <c r="G1173" t="s">
        <v>6462</v>
      </c>
      <c r="H1173" t="s">
        <v>1374</v>
      </c>
      <c r="I1173" t="s">
        <v>1614</v>
      </c>
      <c r="L1173" t="s">
        <v>6463</v>
      </c>
      <c r="M1173">
        <v>3</v>
      </c>
      <c r="N1173" t="s">
        <v>6464</v>
      </c>
      <c r="O1173" t="s">
        <v>1624</v>
      </c>
      <c r="P1173" t="s">
        <v>6465</v>
      </c>
      <c r="Q1173">
        <v>124.02944</v>
      </c>
      <c r="R1173">
        <v>0.55129</v>
      </c>
      <c r="S1173" t="s">
        <v>2262</v>
      </c>
      <c r="T1173" t="s">
        <v>131</v>
      </c>
      <c r="U1173" t="s">
        <v>131</v>
      </c>
      <c r="V1173">
        <v>1</v>
      </c>
      <c r="W1173" t="s">
        <v>1627</v>
      </c>
      <c r="Z1173" t="s">
        <v>1628</v>
      </c>
      <c r="AA1173" t="s">
        <v>1629</v>
      </c>
      <c r="AB1173">
        <v>0</v>
      </c>
      <c r="AC1173" t="s">
        <v>1630</v>
      </c>
      <c r="AD1173">
        <v>6070820528</v>
      </c>
      <c r="AE1173" t="s">
        <v>1619</v>
      </c>
    </row>
    <row r="1174" spans="1:31">
      <c r="A1174">
        <v>531949</v>
      </c>
      <c r="B1174" t="s">
        <v>1610</v>
      </c>
      <c r="C1174" t="s">
        <v>1611</v>
      </c>
      <c r="D1174" t="s">
        <v>2052</v>
      </c>
      <c r="E1174">
        <v>11053142</v>
      </c>
      <c r="F1174" t="s">
        <v>2052</v>
      </c>
      <c r="G1174" t="s">
        <v>6466</v>
      </c>
      <c r="H1174" t="s">
        <v>1375</v>
      </c>
      <c r="I1174" t="s">
        <v>1614</v>
      </c>
      <c r="L1174" t="s">
        <v>6467</v>
      </c>
      <c r="M1174">
        <v>3</v>
      </c>
      <c r="N1174" t="s">
        <v>6468</v>
      </c>
      <c r="O1174" t="s">
        <v>1624</v>
      </c>
      <c r="P1174" t="s">
        <v>6469</v>
      </c>
      <c r="Q1174">
        <v>124.34564</v>
      </c>
      <c r="R1174">
        <v>1.09752</v>
      </c>
      <c r="S1174" t="s">
        <v>2262</v>
      </c>
      <c r="T1174" t="s">
        <v>342</v>
      </c>
      <c r="U1174" t="s">
        <v>39</v>
      </c>
      <c r="V1174">
        <v>1</v>
      </c>
      <c r="W1174" t="s">
        <v>1627</v>
      </c>
      <c r="Z1174" t="s">
        <v>1628</v>
      </c>
      <c r="AA1174" t="s">
        <v>1629</v>
      </c>
      <c r="AB1174">
        <v>0</v>
      </c>
      <c r="AC1174" t="s">
        <v>1630</v>
      </c>
      <c r="AD1174">
        <v>6070825973</v>
      </c>
      <c r="AE1174" t="s">
        <v>1619</v>
      </c>
    </row>
    <row r="1175" spans="1:31">
      <c r="A1175">
        <v>531950</v>
      </c>
      <c r="B1175" t="s">
        <v>1610</v>
      </c>
      <c r="C1175" t="s">
        <v>1611</v>
      </c>
      <c r="D1175" t="s">
        <v>1924</v>
      </c>
      <c r="E1175">
        <v>11053167</v>
      </c>
      <c r="F1175" t="s">
        <v>1924</v>
      </c>
      <c r="G1175" t="s">
        <v>6470</v>
      </c>
      <c r="H1175" t="s">
        <v>1377</v>
      </c>
      <c r="I1175" t="s">
        <v>1614</v>
      </c>
      <c r="L1175" t="s">
        <v>6471</v>
      </c>
      <c r="M1175">
        <v>2</v>
      </c>
      <c r="N1175" t="s">
        <v>6472</v>
      </c>
      <c r="O1175" t="s">
        <v>1624</v>
      </c>
      <c r="P1175" t="s">
        <v>6473</v>
      </c>
      <c r="Q1175">
        <v>124.313623</v>
      </c>
      <c r="R1175">
        <v>0.747281</v>
      </c>
      <c r="S1175" t="s">
        <v>3358</v>
      </c>
      <c r="T1175" t="s">
        <v>1376</v>
      </c>
      <c r="U1175" t="s">
        <v>132</v>
      </c>
      <c r="V1175">
        <v>1</v>
      </c>
      <c r="W1175" t="s">
        <v>1627</v>
      </c>
      <c r="Z1175" t="s">
        <v>1628</v>
      </c>
      <c r="AA1175" t="s">
        <v>1629</v>
      </c>
      <c r="AB1175">
        <v>0</v>
      </c>
      <c r="AC1175" t="s">
        <v>1647</v>
      </c>
      <c r="AD1175">
        <v>6070913496</v>
      </c>
      <c r="AE1175" t="s">
        <v>1619</v>
      </c>
    </row>
    <row r="1176" spans="1:31">
      <c r="A1176">
        <v>531952</v>
      </c>
      <c r="B1176" t="s">
        <v>1610</v>
      </c>
      <c r="C1176" t="s">
        <v>1611</v>
      </c>
      <c r="D1176" t="s">
        <v>1924</v>
      </c>
      <c r="E1176">
        <v>11053167</v>
      </c>
      <c r="F1176" t="s">
        <v>1924</v>
      </c>
      <c r="G1176" t="s">
        <v>6474</v>
      </c>
      <c r="H1176" t="s">
        <v>1378</v>
      </c>
      <c r="I1176" t="s">
        <v>1614</v>
      </c>
      <c r="L1176" t="s">
        <v>6475</v>
      </c>
      <c r="M1176">
        <v>2</v>
      </c>
      <c r="N1176" t="s">
        <v>6476</v>
      </c>
      <c r="O1176" t="s">
        <v>1624</v>
      </c>
      <c r="P1176" t="s">
        <v>6477</v>
      </c>
      <c r="Q1176">
        <v>124.313524</v>
      </c>
      <c r="R1176">
        <v>0.744221</v>
      </c>
      <c r="S1176" t="s">
        <v>3358</v>
      </c>
      <c r="T1176" t="s">
        <v>1376</v>
      </c>
      <c r="U1176" t="s">
        <v>132</v>
      </c>
      <c r="V1176">
        <v>1</v>
      </c>
      <c r="W1176" t="s">
        <v>1627</v>
      </c>
      <c r="Z1176" t="s">
        <v>1628</v>
      </c>
      <c r="AA1176" t="s">
        <v>1629</v>
      </c>
      <c r="AB1176">
        <v>0</v>
      </c>
      <c r="AC1176" t="s">
        <v>1647</v>
      </c>
      <c r="AD1176">
        <v>6070913497</v>
      </c>
      <c r="AE1176" t="s">
        <v>1619</v>
      </c>
    </row>
    <row r="1177" spans="1:31">
      <c r="A1177">
        <v>531953</v>
      </c>
      <c r="B1177" t="s">
        <v>1610</v>
      </c>
      <c r="C1177" t="s">
        <v>1611</v>
      </c>
      <c r="D1177" t="s">
        <v>1924</v>
      </c>
      <c r="E1177">
        <v>11053151</v>
      </c>
      <c r="F1177" t="s">
        <v>1924</v>
      </c>
      <c r="G1177" t="s">
        <v>6478</v>
      </c>
      <c r="H1177" t="s">
        <v>1379</v>
      </c>
      <c r="I1177" t="s">
        <v>1614</v>
      </c>
      <c r="L1177" t="s">
        <v>6479</v>
      </c>
      <c r="M1177">
        <v>1</v>
      </c>
      <c r="N1177" t="s">
        <v>6480</v>
      </c>
      <c r="O1177" t="s">
        <v>1624</v>
      </c>
      <c r="P1177" t="s">
        <v>6481</v>
      </c>
      <c r="Q1177">
        <v>124.293233</v>
      </c>
      <c r="R1177">
        <v>0.7238</v>
      </c>
      <c r="S1177" t="s">
        <v>3094</v>
      </c>
      <c r="T1177" t="s">
        <v>454</v>
      </c>
      <c r="U1177" t="s">
        <v>132</v>
      </c>
      <c r="V1177">
        <v>1</v>
      </c>
      <c r="W1177" t="s">
        <v>1627</v>
      </c>
      <c r="Z1177" t="s">
        <v>1628</v>
      </c>
      <c r="AA1177" t="s">
        <v>1629</v>
      </c>
      <c r="AB1177">
        <v>0</v>
      </c>
      <c r="AC1177" t="s">
        <v>1630</v>
      </c>
      <c r="AD1177">
        <v>6070913499</v>
      </c>
      <c r="AE1177" t="s">
        <v>1619</v>
      </c>
    </row>
    <row r="1178" spans="1:31">
      <c r="A1178">
        <v>531987</v>
      </c>
      <c r="B1178" t="s">
        <v>1610</v>
      </c>
      <c r="C1178" t="s">
        <v>1611</v>
      </c>
      <c r="D1178" t="s">
        <v>1924</v>
      </c>
      <c r="E1178">
        <v>11053154</v>
      </c>
      <c r="F1178" t="s">
        <v>1924</v>
      </c>
      <c r="G1178" t="s">
        <v>6482</v>
      </c>
      <c r="H1178" t="s">
        <v>1380</v>
      </c>
      <c r="I1178" t="s">
        <v>1614</v>
      </c>
      <c r="L1178" t="s">
        <v>6483</v>
      </c>
      <c r="M1178">
        <v>3</v>
      </c>
      <c r="N1178" t="s">
        <v>6484</v>
      </c>
      <c r="O1178" t="s">
        <v>1624</v>
      </c>
      <c r="P1178" t="s">
        <v>6485</v>
      </c>
      <c r="Q1178">
        <v>124.300973</v>
      </c>
      <c r="R1178">
        <v>0.688091</v>
      </c>
      <c r="S1178" t="s">
        <v>3007</v>
      </c>
      <c r="T1178" t="s">
        <v>136</v>
      </c>
      <c r="U1178" t="s">
        <v>132</v>
      </c>
      <c r="V1178">
        <v>1</v>
      </c>
      <c r="W1178" t="s">
        <v>1627</v>
      </c>
      <c r="Z1178" t="s">
        <v>1628</v>
      </c>
      <c r="AA1178" t="s">
        <v>1629</v>
      </c>
      <c r="AB1178">
        <v>0</v>
      </c>
      <c r="AC1178" t="s">
        <v>1630</v>
      </c>
      <c r="AD1178">
        <v>6070904465</v>
      </c>
      <c r="AE1178" t="s">
        <v>1619</v>
      </c>
    </row>
    <row r="1179" spans="1:31">
      <c r="A1179">
        <v>531988</v>
      </c>
      <c r="B1179" t="s">
        <v>1610</v>
      </c>
      <c r="C1179" t="s">
        <v>1611</v>
      </c>
      <c r="D1179" t="s">
        <v>2066</v>
      </c>
      <c r="E1179">
        <v>11053174</v>
      </c>
      <c r="F1179" t="s">
        <v>2066</v>
      </c>
      <c r="G1179" t="s">
        <v>6486</v>
      </c>
      <c r="H1179" t="s">
        <v>1381</v>
      </c>
      <c r="I1179" t="s">
        <v>1614</v>
      </c>
      <c r="L1179" t="s">
        <v>6487</v>
      </c>
      <c r="M1179">
        <v>3</v>
      </c>
      <c r="N1179" t="s">
        <v>6488</v>
      </c>
      <c r="O1179" t="s">
        <v>1624</v>
      </c>
      <c r="P1179" t="s">
        <v>6489</v>
      </c>
      <c r="Q1179">
        <v>124.01259</v>
      </c>
      <c r="R1179">
        <v>0.58553</v>
      </c>
      <c r="S1179" t="s">
        <v>2262</v>
      </c>
      <c r="T1179" t="s">
        <v>131</v>
      </c>
      <c r="U1179" t="s">
        <v>131</v>
      </c>
      <c r="V1179">
        <v>1</v>
      </c>
      <c r="W1179" t="s">
        <v>1627</v>
      </c>
      <c r="Z1179" t="s">
        <v>1628</v>
      </c>
      <c r="AA1179" t="s">
        <v>1629</v>
      </c>
      <c r="AB1179">
        <v>0</v>
      </c>
      <c r="AC1179" t="s">
        <v>1630</v>
      </c>
      <c r="AD1179">
        <v>6070819930</v>
      </c>
      <c r="AE1179" t="s">
        <v>1619</v>
      </c>
    </row>
    <row r="1180" spans="1:31">
      <c r="A1180">
        <v>531989</v>
      </c>
      <c r="B1180" t="s">
        <v>1610</v>
      </c>
      <c r="C1180" t="s">
        <v>1611</v>
      </c>
      <c r="D1180" t="s">
        <v>2066</v>
      </c>
      <c r="E1180">
        <v>11053174</v>
      </c>
      <c r="F1180" t="s">
        <v>2066</v>
      </c>
      <c r="G1180" t="s">
        <v>6490</v>
      </c>
      <c r="H1180" t="s">
        <v>1382</v>
      </c>
      <c r="I1180" t="s">
        <v>1614</v>
      </c>
      <c r="L1180" t="s">
        <v>6491</v>
      </c>
      <c r="M1180">
        <v>3</v>
      </c>
      <c r="N1180" t="s">
        <v>6492</v>
      </c>
      <c r="O1180" t="s">
        <v>1624</v>
      </c>
      <c r="P1180" t="s">
        <v>6493</v>
      </c>
      <c r="Q1180">
        <v>124.02678</v>
      </c>
      <c r="R1180">
        <v>0.55384</v>
      </c>
      <c r="S1180" t="s">
        <v>2262</v>
      </c>
      <c r="T1180" t="s">
        <v>131</v>
      </c>
      <c r="U1180" t="s">
        <v>131</v>
      </c>
      <c r="V1180">
        <v>1</v>
      </c>
      <c r="W1180" t="s">
        <v>1627</v>
      </c>
      <c r="Z1180" t="s">
        <v>1628</v>
      </c>
      <c r="AA1180" t="s">
        <v>1629</v>
      </c>
      <c r="AB1180">
        <v>0</v>
      </c>
      <c r="AC1180" t="s">
        <v>1630</v>
      </c>
      <c r="AD1180">
        <v>6070819937</v>
      </c>
      <c r="AE1180" t="s">
        <v>1619</v>
      </c>
    </row>
    <row r="1181" spans="1:31">
      <c r="A1181">
        <v>532010</v>
      </c>
      <c r="B1181" t="s">
        <v>1610</v>
      </c>
      <c r="C1181" t="s">
        <v>1611</v>
      </c>
      <c r="D1181" t="s">
        <v>1648</v>
      </c>
      <c r="E1181">
        <v>11053208</v>
      </c>
      <c r="F1181" t="s">
        <v>1648</v>
      </c>
      <c r="G1181" t="s">
        <v>6494</v>
      </c>
      <c r="H1181" t="s">
        <v>1383</v>
      </c>
      <c r="I1181" t="s">
        <v>1614</v>
      </c>
      <c r="L1181" t="s">
        <v>6495</v>
      </c>
      <c r="M1181">
        <v>3</v>
      </c>
      <c r="N1181" t="s">
        <v>6496</v>
      </c>
      <c r="O1181" t="s">
        <v>1624</v>
      </c>
      <c r="P1181" t="s">
        <v>6497</v>
      </c>
      <c r="Q1181">
        <v>123.78533</v>
      </c>
      <c r="R1181">
        <v>0.31401</v>
      </c>
      <c r="S1181" t="s">
        <v>2124</v>
      </c>
      <c r="T1181" t="s">
        <v>472</v>
      </c>
      <c r="U1181" t="s">
        <v>22</v>
      </c>
      <c r="V1181">
        <v>1</v>
      </c>
      <c r="W1181" t="s">
        <v>1671</v>
      </c>
      <c r="Z1181" t="s">
        <v>1836</v>
      </c>
      <c r="AA1181" t="s">
        <v>1629</v>
      </c>
      <c r="AB1181">
        <v>0</v>
      </c>
      <c r="AC1181" t="s">
        <v>1630</v>
      </c>
      <c r="AD1181">
        <v>6070899073</v>
      </c>
      <c r="AE1181" t="s">
        <v>1619</v>
      </c>
    </row>
    <row r="1182" spans="1:31">
      <c r="A1182">
        <v>532018</v>
      </c>
      <c r="B1182" t="s">
        <v>1610</v>
      </c>
      <c r="C1182" t="s">
        <v>1611</v>
      </c>
      <c r="D1182" t="s">
        <v>1612</v>
      </c>
      <c r="E1182">
        <v>11053187</v>
      </c>
      <c r="F1182" t="s">
        <v>1612</v>
      </c>
      <c r="G1182" t="s">
        <v>6498</v>
      </c>
      <c r="H1182" t="s">
        <v>1384</v>
      </c>
      <c r="I1182" t="s">
        <v>1614</v>
      </c>
      <c r="L1182" t="s">
        <v>6499</v>
      </c>
      <c r="M1182">
        <v>3</v>
      </c>
      <c r="N1182" t="s">
        <v>6500</v>
      </c>
      <c r="O1182" t="s">
        <v>1624</v>
      </c>
      <c r="P1182" t="s">
        <v>6501</v>
      </c>
      <c r="Q1182">
        <v>123.3008</v>
      </c>
      <c r="R1182">
        <v>0.90513</v>
      </c>
      <c r="S1182" t="s">
        <v>2124</v>
      </c>
      <c r="T1182" t="s">
        <v>431</v>
      </c>
      <c r="U1182" t="s">
        <v>4</v>
      </c>
      <c r="V1182">
        <v>1</v>
      </c>
      <c r="W1182" t="s">
        <v>1627</v>
      </c>
      <c r="Z1182" t="s">
        <v>1628</v>
      </c>
      <c r="AA1182" t="s">
        <v>1629</v>
      </c>
      <c r="AB1182">
        <v>0</v>
      </c>
      <c r="AC1182" t="s">
        <v>1630</v>
      </c>
      <c r="AD1182">
        <v>6070877378</v>
      </c>
      <c r="AE1182" t="s">
        <v>1619</v>
      </c>
    </row>
    <row r="1183" spans="1:31">
      <c r="A1183">
        <v>532019</v>
      </c>
      <c r="B1183" t="s">
        <v>1610</v>
      </c>
      <c r="C1183" t="s">
        <v>1611</v>
      </c>
      <c r="D1183" t="s">
        <v>1612</v>
      </c>
      <c r="E1183">
        <v>11053187</v>
      </c>
      <c r="F1183" t="s">
        <v>1612</v>
      </c>
      <c r="G1183" t="s">
        <v>6502</v>
      </c>
      <c r="H1183" t="s">
        <v>1386</v>
      </c>
      <c r="I1183" t="s">
        <v>1614</v>
      </c>
      <c r="L1183" t="s">
        <v>6503</v>
      </c>
      <c r="M1183">
        <v>3</v>
      </c>
      <c r="N1183" t="s">
        <v>6504</v>
      </c>
      <c r="O1183" t="s">
        <v>1624</v>
      </c>
      <c r="P1183" t="s">
        <v>6505</v>
      </c>
      <c r="Q1183">
        <v>123.29997</v>
      </c>
      <c r="R1183">
        <v>0.90068</v>
      </c>
      <c r="S1183" t="s">
        <v>2124</v>
      </c>
      <c r="T1183" t="s">
        <v>1385</v>
      </c>
      <c r="U1183" t="s">
        <v>4</v>
      </c>
      <c r="V1183">
        <v>1</v>
      </c>
      <c r="W1183" t="s">
        <v>1627</v>
      </c>
      <c r="Z1183" t="s">
        <v>1628</v>
      </c>
      <c r="AA1183" t="s">
        <v>1629</v>
      </c>
      <c r="AB1183">
        <v>0</v>
      </c>
      <c r="AC1183" t="s">
        <v>1630</v>
      </c>
      <c r="AD1183">
        <v>6070877379</v>
      </c>
      <c r="AE1183" t="s">
        <v>1619</v>
      </c>
    </row>
    <row r="1184" spans="1:31">
      <c r="A1184">
        <v>532020</v>
      </c>
      <c r="B1184" t="s">
        <v>1610</v>
      </c>
      <c r="C1184" t="s">
        <v>1611</v>
      </c>
      <c r="D1184" t="s">
        <v>1612</v>
      </c>
      <c r="E1184">
        <v>11053187</v>
      </c>
      <c r="F1184" t="s">
        <v>1612</v>
      </c>
      <c r="G1184" t="s">
        <v>6506</v>
      </c>
      <c r="H1184" t="s">
        <v>1387</v>
      </c>
      <c r="I1184" t="s">
        <v>1614</v>
      </c>
      <c r="L1184" t="s">
        <v>6507</v>
      </c>
      <c r="M1184">
        <v>3</v>
      </c>
      <c r="N1184" t="s">
        <v>6508</v>
      </c>
      <c r="O1184" t="s">
        <v>1624</v>
      </c>
      <c r="P1184" t="s">
        <v>6509</v>
      </c>
      <c r="Q1184">
        <v>123.31375</v>
      </c>
      <c r="R1184">
        <v>0.89097</v>
      </c>
      <c r="S1184" t="s">
        <v>2124</v>
      </c>
      <c r="T1184" t="s">
        <v>433</v>
      </c>
      <c r="U1184" t="s">
        <v>4</v>
      </c>
      <c r="V1184">
        <v>1</v>
      </c>
      <c r="W1184" t="s">
        <v>1627</v>
      </c>
      <c r="Z1184" t="s">
        <v>1628</v>
      </c>
      <c r="AA1184" t="s">
        <v>1629</v>
      </c>
      <c r="AB1184">
        <v>0</v>
      </c>
      <c r="AC1184" t="s">
        <v>1647</v>
      </c>
      <c r="AD1184">
        <v>6070877387</v>
      </c>
      <c r="AE1184" t="s">
        <v>1619</v>
      </c>
    </row>
    <row r="1185" spans="1:31">
      <c r="A1185">
        <v>532021</v>
      </c>
      <c r="B1185" t="s">
        <v>1610</v>
      </c>
      <c r="C1185" t="s">
        <v>1611</v>
      </c>
      <c r="D1185" t="s">
        <v>1612</v>
      </c>
      <c r="E1185">
        <v>11053187</v>
      </c>
      <c r="F1185" t="s">
        <v>1612</v>
      </c>
      <c r="G1185" t="s">
        <v>6510</v>
      </c>
      <c r="H1185" t="s">
        <v>1388</v>
      </c>
      <c r="I1185" t="s">
        <v>1614</v>
      </c>
      <c r="L1185" t="s">
        <v>6511</v>
      </c>
      <c r="M1185">
        <v>3</v>
      </c>
      <c r="N1185" t="s">
        <v>6512</v>
      </c>
      <c r="O1185" t="s">
        <v>1624</v>
      </c>
      <c r="P1185" t="s">
        <v>6513</v>
      </c>
      <c r="Q1185">
        <v>123.317</v>
      </c>
      <c r="R1185">
        <v>0.88598</v>
      </c>
      <c r="S1185" t="s">
        <v>2124</v>
      </c>
      <c r="T1185" t="s">
        <v>433</v>
      </c>
      <c r="U1185" t="s">
        <v>4</v>
      </c>
      <c r="V1185">
        <v>1</v>
      </c>
      <c r="W1185" t="s">
        <v>1627</v>
      </c>
      <c r="Z1185" t="s">
        <v>1628</v>
      </c>
      <c r="AA1185" t="s">
        <v>1629</v>
      </c>
      <c r="AB1185">
        <v>0</v>
      </c>
      <c r="AC1185" t="s">
        <v>1630</v>
      </c>
      <c r="AD1185">
        <v>6070877388</v>
      </c>
      <c r="AE1185" t="s">
        <v>1619</v>
      </c>
    </row>
    <row r="1186" spans="1:31">
      <c r="A1186">
        <v>532022</v>
      </c>
      <c r="B1186" t="s">
        <v>1610</v>
      </c>
      <c r="C1186" t="s">
        <v>1611</v>
      </c>
      <c r="D1186" t="s">
        <v>1612</v>
      </c>
      <c r="E1186">
        <v>11053186</v>
      </c>
      <c r="F1186" t="s">
        <v>1612</v>
      </c>
      <c r="G1186" t="s">
        <v>6514</v>
      </c>
      <c r="H1186" t="s">
        <v>1389</v>
      </c>
      <c r="I1186" t="s">
        <v>1614</v>
      </c>
      <c r="L1186" t="s">
        <v>6515</v>
      </c>
      <c r="M1186">
        <v>3</v>
      </c>
      <c r="N1186" t="s">
        <v>6516</v>
      </c>
      <c r="O1186" t="s">
        <v>1624</v>
      </c>
      <c r="P1186" t="s">
        <v>6517</v>
      </c>
      <c r="Q1186">
        <v>123.26047</v>
      </c>
      <c r="R1186">
        <v>0.90562</v>
      </c>
      <c r="S1186" t="s">
        <v>2124</v>
      </c>
      <c r="T1186" t="s">
        <v>437</v>
      </c>
      <c r="U1186" t="s">
        <v>4</v>
      </c>
      <c r="V1186">
        <v>1</v>
      </c>
      <c r="W1186" t="s">
        <v>1627</v>
      </c>
      <c r="Z1186" t="s">
        <v>1628</v>
      </c>
      <c r="AA1186" t="s">
        <v>1629</v>
      </c>
      <c r="AB1186">
        <v>0</v>
      </c>
      <c r="AC1186" t="s">
        <v>1647</v>
      </c>
      <c r="AD1186">
        <v>6070877423</v>
      </c>
      <c r="AE1186" t="s">
        <v>1619</v>
      </c>
    </row>
    <row r="1187" spans="1:31">
      <c r="A1187">
        <v>532023</v>
      </c>
      <c r="B1187" t="s">
        <v>1610</v>
      </c>
      <c r="C1187" t="s">
        <v>1611</v>
      </c>
      <c r="D1187" t="s">
        <v>1612</v>
      </c>
      <c r="E1187">
        <v>11053186</v>
      </c>
      <c r="F1187" t="s">
        <v>1612</v>
      </c>
      <c r="G1187" t="s">
        <v>6518</v>
      </c>
      <c r="H1187" t="s">
        <v>1390</v>
      </c>
      <c r="I1187" t="s">
        <v>1614</v>
      </c>
      <c r="L1187" t="s">
        <v>6519</v>
      </c>
      <c r="M1187">
        <v>3</v>
      </c>
      <c r="N1187" t="s">
        <v>6520</v>
      </c>
      <c r="O1187" t="s">
        <v>1624</v>
      </c>
      <c r="P1187" t="s">
        <v>6521</v>
      </c>
      <c r="Q1187">
        <v>123.26687</v>
      </c>
      <c r="R1187">
        <v>0.90448</v>
      </c>
      <c r="S1187" t="s">
        <v>440</v>
      </c>
      <c r="T1187" t="s">
        <v>440</v>
      </c>
      <c r="U1187" t="s">
        <v>4</v>
      </c>
      <c r="V1187">
        <v>1</v>
      </c>
      <c r="W1187" t="s">
        <v>1627</v>
      </c>
      <c r="Z1187" t="s">
        <v>1628</v>
      </c>
      <c r="AA1187" t="s">
        <v>1629</v>
      </c>
      <c r="AB1187">
        <v>0</v>
      </c>
      <c r="AC1187" t="s">
        <v>1647</v>
      </c>
      <c r="AD1187">
        <v>6070877430</v>
      </c>
      <c r="AE1187" t="s">
        <v>1619</v>
      </c>
    </row>
    <row r="1188" spans="1:31">
      <c r="A1188">
        <v>532024</v>
      </c>
      <c r="B1188" t="s">
        <v>1610</v>
      </c>
      <c r="C1188" t="s">
        <v>1611</v>
      </c>
      <c r="D1188" t="s">
        <v>1612</v>
      </c>
      <c r="E1188">
        <v>11053186</v>
      </c>
      <c r="F1188" t="s">
        <v>1612</v>
      </c>
      <c r="G1188" t="s">
        <v>6522</v>
      </c>
      <c r="H1188" t="s">
        <v>1391</v>
      </c>
      <c r="I1188" t="s">
        <v>1614</v>
      </c>
      <c r="L1188" t="s">
        <v>6523</v>
      </c>
      <c r="M1188">
        <v>3</v>
      </c>
      <c r="N1188" t="s">
        <v>6524</v>
      </c>
      <c r="O1188" t="s">
        <v>1624</v>
      </c>
      <c r="P1188" t="s">
        <v>6525</v>
      </c>
      <c r="Q1188">
        <v>123.26975</v>
      </c>
      <c r="R1188">
        <v>0.90713</v>
      </c>
      <c r="S1188" t="s">
        <v>437</v>
      </c>
      <c r="T1188" t="s">
        <v>437</v>
      </c>
      <c r="U1188" t="s">
        <v>4</v>
      </c>
      <c r="V1188">
        <v>1</v>
      </c>
      <c r="W1188" t="s">
        <v>1627</v>
      </c>
      <c r="Z1188" t="s">
        <v>1628</v>
      </c>
      <c r="AA1188" t="s">
        <v>1629</v>
      </c>
      <c r="AB1188">
        <v>0</v>
      </c>
      <c r="AC1188" t="s">
        <v>1630</v>
      </c>
      <c r="AD1188">
        <v>6070877432</v>
      </c>
      <c r="AE1188" t="s">
        <v>1619</v>
      </c>
    </row>
    <row r="1189" spans="1:31">
      <c r="A1189">
        <v>532025</v>
      </c>
      <c r="B1189" t="s">
        <v>1610</v>
      </c>
      <c r="C1189" t="s">
        <v>1611</v>
      </c>
      <c r="D1189" t="s">
        <v>1612</v>
      </c>
      <c r="E1189">
        <v>11053185</v>
      </c>
      <c r="F1189" t="s">
        <v>1612</v>
      </c>
      <c r="G1189" t="s">
        <v>6526</v>
      </c>
      <c r="H1189" t="s">
        <v>1392</v>
      </c>
      <c r="I1189" t="s">
        <v>1614</v>
      </c>
      <c r="L1189" t="s">
        <v>6527</v>
      </c>
      <c r="M1189">
        <v>3</v>
      </c>
      <c r="N1189" t="s">
        <v>6528</v>
      </c>
      <c r="O1189" t="s">
        <v>1624</v>
      </c>
      <c r="P1189" t="s">
        <v>6529</v>
      </c>
      <c r="Q1189">
        <v>123.19238</v>
      </c>
      <c r="R1189">
        <v>0.9106</v>
      </c>
      <c r="S1189" t="s">
        <v>2124</v>
      </c>
      <c r="T1189" t="s">
        <v>444</v>
      </c>
      <c r="U1189" t="s">
        <v>4</v>
      </c>
      <c r="V1189">
        <v>1</v>
      </c>
      <c r="W1189" t="s">
        <v>1627</v>
      </c>
      <c r="Z1189" t="s">
        <v>1628</v>
      </c>
      <c r="AA1189" t="s">
        <v>1629</v>
      </c>
      <c r="AB1189">
        <v>0</v>
      </c>
      <c r="AC1189" t="s">
        <v>1647</v>
      </c>
      <c r="AD1189">
        <v>6070877455</v>
      </c>
      <c r="AE1189" t="s">
        <v>1619</v>
      </c>
    </row>
    <row r="1190" spans="1:31">
      <c r="A1190">
        <v>532026</v>
      </c>
      <c r="B1190" t="s">
        <v>1610</v>
      </c>
      <c r="C1190" t="s">
        <v>1611</v>
      </c>
      <c r="D1190" t="s">
        <v>1612</v>
      </c>
      <c r="E1190">
        <v>11053185</v>
      </c>
      <c r="F1190" t="s">
        <v>1612</v>
      </c>
      <c r="G1190" t="s">
        <v>6530</v>
      </c>
      <c r="H1190" t="s">
        <v>1393</v>
      </c>
      <c r="I1190" t="s">
        <v>1614</v>
      </c>
      <c r="L1190" t="s">
        <v>6531</v>
      </c>
      <c r="M1190">
        <v>3</v>
      </c>
      <c r="N1190" t="s">
        <v>6532</v>
      </c>
      <c r="O1190" t="s">
        <v>1624</v>
      </c>
      <c r="P1190" t="s">
        <v>6533</v>
      </c>
      <c r="Q1190">
        <v>123.18743</v>
      </c>
      <c r="R1190">
        <v>0.90583</v>
      </c>
      <c r="S1190" t="s">
        <v>2124</v>
      </c>
      <c r="T1190" t="s">
        <v>444</v>
      </c>
      <c r="U1190" t="s">
        <v>4</v>
      </c>
      <c r="V1190">
        <v>1</v>
      </c>
      <c r="W1190" t="s">
        <v>1627</v>
      </c>
      <c r="Z1190" t="s">
        <v>1628</v>
      </c>
      <c r="AA1190" t="s">
        <v>1629</v>
      </c>
      <c r="AB1190">
        <v>0</v>
      </c>
      <c r="AC1190" t="s">
        <v>1647</v>
      </c>
      <c r="AD1190">
        <v>6070877456</v>
      </c>
      <c r="AE1190" t="s">
        <v>1619</v>
      </c>
    </row>
    <row r="1191" spans="1:31">
      <c r="A1191">
        <v>532027</v>
      </c>
      <c r="B1191" t="s">
        <v>1610</v>
      </c>
      <c r="C1191" t="s">
        <v>1611</v>
      </c>
      <c r="D1191" t="s">
        <v>1924</v>
      </c>
      <c r="E1191">
        <v>11053167</v>
      </c>
      <c r="F1191" t="s">
        <v>1924</v>
      </c>
      <c r="G1191" t="s">
        <v>6534</v>
      </c>
      <c r="H1191" t="s">
        <v>1394</v>
      </c>
      <c r="I1191" t="s">
        <v>1614</v>
      </c>
      <c r="L1191" t="s">
        <v>6535</v>
      </c>
      <c r="M1191">
        <v>2</v>
      </c>
      <c r="N1191" t="s">
        <v>6536</v>
      </c>
      <c r="O1191" t="s">
        <v>1624</v>
      </c>
      <c r="P1191" t="s">
        <v>6537</v>
      </c>
      <c r="Q1191">
        <v>124.311988</v>
      </c>
      <c r="R1191">
        <v>0.743205</v>
      </c>
      <c r="S1191" t="s">
        <v>5946</v>
      </c>
      <c r="T1191" t="s">
        <v>448</v>
      </c>
      <c r="U1191" t="s">
        <v>132</v>
      </c>
      <c r="V1191">
        <v>1</v>
      </c>
      <c r="W1191" t="s">
        <v>1627</v>
      </c>
      <c r="Z1191" t="s">
        <v>1628</v>
      </c>
      <c r="AA1191" t="s">
        <v>1629</v>
      </c>
      <c r="AB1191">
        <v>0</v>
      </c>
      <c r="AC1191" t="s">
        <v>1647</v>
      </c>
      <c r="AD1191">
        <v>6070904267</v>
      </c>
      <c r="AE1191" t="s">
        <v>1619</v>
      </c>
    </row>
    <row r="1192" spans="1:31">
      <c r="A1192">
        <v>532028</v>
      </c>
      <c r="B1192" t="s">
        <v>1610</v>
      </c>
      <c r="C1192" t="s">
        <v>1611</v>
      </c>
      <c r="D1192" t="s">
        <v>1924</v>
      </c>
      <c r="E1192">
        <v>11053154</v>
      </c>
      <c r="F1192" t="s">
        <v>1924</v>
      </c>
      <c r="G1192" t="s">
        <v>6538</v>
      </c>
      <c r="H1192" t="s">
        <v>1395</v>
      </c>
      <c r="I1192" t="s">
        <v>1614</v>
      </c>
      <c r="L1192" t="s">
        <v>6539</v>
      </c>
      <c r="M1192">
        <v>3</v>
      </c>
      <c r="N1192" t="s">
        <v>6540</v>
      </c>
      <c r="O1192" t="s">
        <v>1624</v>
      </c>
      <c r="P1192" t="s">
        <v>6541</v>
      </c>
      <c r="Q1192">
        <v>124.313433</v>
      </c>
      <c r="R1192">
        <v>0.759084</v>
      </c>
      <c r="S1192" t="s">
        <v>3081</v>
      </c>
      <c r="T1192" t="s">
        <v>446</v>
      </c>
      <c r="U1192" t="s">
        <v>132</v>
      </c>
      <c r="V1192">
        <v>1</v>
      </c>
      <c r="W1192" t="s">
        <v>1627</v>
      </c>
      <c r="Z1192" t="s">
        <v>1628</v>
      </c>
      <c r="AA1192" t="s">
        <v>1629</v>
      </c>
      <c r="AB1192">
        <v>0</v>
      </c>
      <c r="AC1192" t="s">
        <v>1647</v>
      </c>
      <c r="AD1192">
        <v>6070904293</v>
      </c>
      <c r="AE1192" t="s">
        <v>1619</v>
      </c>
    </row>
    <row r="1193" spans="1:31">
      <c r="A1193">
        <v>532029</v>
      </c>
      <c r="B1193" t="s">
        <v>1610</v>
      </c>
      <c r="C1193" t="s">
        <v>1611</v>
      </c>
      <c r="D1193" t="s">
        <v>1612</v>
      </c>
      <c r="E1193">
        <v>11053187</v>
      </c>
      <c r="F1193" t="s">
        <v>1612</v>
      </c>
      <c r="G1193" t="s">
        <v>6542</v>
      </c>
      <c r="H1193" t="s">
        <v>1396</v>
      </c>
      <c r="I1193" t="s">
        <v>1614</v>
      </c>
      <c r="L1193" t="s">
        <v>6543</v>
      </c>
      <c r="M1193">
        <v>3</v>
      </c>
      <c r="N1193" t="s">
        <v>6544</v>
      </c>
      <c r="O1193" t="s">
        <v>1624</v>
      </c>
      <c r="P1193" t="s">
        <v>6545</v>
      </c>
      <c r="Q1193">
        <v>123.47593</v>
      </c>
      <c r="R1193">
        <v>0.87937</v>
      </c>
      <c r="S1193" t="s">
        <v>2124</v>
      </c>
      <c r="T1193" t="s">
        <v>451</v>
      </c>
      <c r="U1193" t="s">
        <v>4</v>
      </c>
      <c r="V1193">
        <v>1</v>
      </c>
      <c r="W1193" t="s">
        <v>1627</v>
      </c>
      <c r="Z1193" t="s">
        <v>1628</v>
      </c>
      <c r="AA1193" t="s">
        <v>1629</v>
      </c>
      <c r="AB1193">
        <v>0</v>
      </c>
      <c r="AC1193" t="s">
        <v>1630</v>
      </c>
      <c r="AD1193">
        <v>6070877488</v>
      </c>
      <c r="AE1193" t="s">
        <v>1619</v>
      </c>
    </row>
    <row r="1194" spans="1:31">
      <c r="A1194">
        <v>532030</v>
      </c>
      <c r="B1194" t="s">
        <v>1610</v>
      </c>
      <c r="C1194" t="s">
        <v>1611</v>
      </c>
      <c r="D1194" t="s">
        <v>1612</v>
      </c>
      <c r="E1194">
        <v>11053187</v>
      </c>
      <c r="F1194" t="s">
        <v>1612</v>
      </c>
      <c r="G1194" t="s">
        <v>6546</v>
      </c>
      <c r="H1194" t="s">
        <v>1397</v>
      </c>
      <c r="I1194" t="s">
        <v>1614</v>
      </c>
      <c r="L1194" t="s">
        <v>6547</v>
      </c>
      <c r="M1194">
        <v>3</v>
      </c>
      <c r="N1194" t="s">
        <v>6548</v>
      </c>
      <c r="O1194" t="s">
        <v>1624</v>
      </c>
      <c r="P1194" t="s">
        <v>6549</v>
      </c>
      <c r="Q1194">
        <v>123.47342</v>
      </c>
      <c r="R1194">
        <v>0.88847</v>
      </c>
      <c r="S1194" t="s">
        <v>2124</v>
      </c>
      <c r="T1194" t="s">
        <v>451</v>
      </c>
      <c r="U1194" t="s">
        <v>4</v>
      </c>
      <c r="V1194">
        <v>1</v>
      </c>
      <c r="W1194" t="s">
        <v>1627</v>
      </c>
      <c r="Z1194" t="s">
        <v>1628</v>
      </c>
      <c r="AA1194" t="s">
        <v>1629</v>
      </c>
      <c r="AB1194">
        <v>0</v>
      </c>
      <c r="AC1194" t="s">
        <v>1630</v>
      </c>
      <c r="AD1194">
        <v>6070877490</v>
      </c>
      <c r="AE1194" t="s">
        <v>1619</v>
      </c>
    </row>
    <row r="1195" spans="1:31">
      <c r="A1195">
        <v>532031</v>
      </c>
      <c r="B1195" t="s">
        <v>1610</v>
      </c>
      <c r="C1195" t="s">
        <v>1611</v>
      </c>
      <c r="D1195" t="s">
        <v>1924</v>
      </c>
      <c r="E1195">
        <v>11053151</v>
      </c>
      <c r="F1195" t="s">
        <v>1924</v>
      </c>
      <c r="G1195" t="s">
        <v>6550</v>
      </c>
      <c r="H1195" t="s">
        <v>1398</v>
      </c>
      <c r="I1195" t="s">
        <v>1614</v>
      </c>
      <c r="L1195" t="s">
        <v>6551</v>
      </c>
      <c r="M1195">
        <v>1</v>
      </c>
      <c r="N1195" t="s">
        <v>6552</v>
      </c>
      <c r="O1195" t="s">
        <v>1624</v>
      </c>
      <c r="P1195" t="s">
        <v>6553</v>
      </c>
      <c r="Q1195">
        <v>124.288918</v>
      </c>
      <c r="R1195">
        <v>0.729433</v>
      </c>
      <c r="S1195" t="s">
        <v>3094</v>
      </c>
      <c r="T1195" t="s">
        <v>454</v>
      </c>
      <c r="U1195" t="s">
        <v>132</v>
      </c>
      <c r="V1195">
        <v>1</v>
      </c>
      <c r="W1195" t="s">
        <v>1627</v>
      </c>
      <c r="Z1195" t="s">
        <v>1628</v>
      </c>
      <c r="AA1195" t="s">
        <v>1629</v>
      </c>
      <c r="AB1195">
        <v>0</v>
      </c>
      <c r="AC1195" t="s">
        <v>1630</v>
      </c>
      <c r="AD1195">
        <v>6070904324</v>
      </c>
      <c r="AE1195" t="s">
        <v>1619</v>
      </c>
    </row>
    <row r="1196" spans="1:31">
      <c r="A1196">
        <v>532032</v>
      </c>
      <c r="B1196" t="s">
        <v>1610</v>
      </c>
      <c r="C1196" t="s">
        <v>1611</v>
      </c>
      <c r="D1196" t="s">
        <v>1924</v>
      </c>
      <c r="E1196">
        <v>11053153</v>
      </c>
      <c r="F1196" t="s">
        <v>1924</v>
      </c>
      <c r="G1196" t="s">
        <v>6554</v>
      </c>
      <c r="H1196" t="s">
        <v>1399</v>
      </c>
      <c r="I1196" t="s">
        <v>1614</v>
      </c>
      <c r="L1196" t="s">
        <v>6555</v>
      </c>
      <c r="M1196">
        <v>2</v>
      </c>
      <c r="N1196" t="s">
        <v>6556</v>
      </c>
      <c r="O1196" t="s">
        <v>1624</v>
      </c>
      <c r="P1196" t="s">
        <v>6557</v>
      </c>
      <c r="Q1196">
        <v>124.30627</v>
      </c>
      <c r="R1196">
        <v>0.74001</v>
      </c>
      <c r="S1196" t="s">
        <v>3103</v>
      </c>
      <c r="T1196" t="s">
        <v>410</v>
      </c>
      <c r="U1196" t="s">
        <v>132</v>
      </c>
      <c r="V1196">
        <v>1</v>
      </c>
      <c r="W1196" t="s">
        <v>1627</v>
      </c>
      <c r="Z1196" t="s">
        <v>1628</v>
      </c>
      <c r="AA1196" t="s">
        <v>1629</v>
      </c>
      <c r="AB1196">
        <v>0</v>
      </c>
      <c r="AC1196" t="s">
        <v>1630</v>
      </c>
      <c r="AD1196">
        <v>6070904399</v>
      </c>
      <c r="AE1196" t="s">
        <v>1619</v>
      </c>
    </row>
    <row r="1197" spans="1:31">
      <c r="A1197">
        <v>532033</v>
      </c>
      <c r="B1197" t="s">
        <v>1610</v>
      </c>
      <c r="C1197" t="s">
        <v>1611</v>
      </c>
      <c r="D1197" t="s">
        <v>1924</v>
      </c>
      <c r="E1197">
        <v>11053152</v>
      </c>
      <c r="F1197" t="s">
        <v>1924</v>
      </c>
      <c r="G1197" t="s">
        <v>6558</v>
      </c>
      <c r="H1197" t="s">
        <v>1400</v>
      </c>
      <c r="I1197" t="s">
        <v>1614</v>
      </c>
      <c r="L1197" t="s">
        <v>6559</v>
      </c>
      <c r="M1197">
        <v>2</v>
      </c>
      <c r="N1197" t="s">
        <v>6560</v>
      </c>
      <c r="O1197" t="s">
        <v>1624</v>
      </c>
      <c r="P1197" t="s">
        <v>6561</v>
      </c>
      <c r="Q1197">
        <v>124.301865</v>
      </c>
      <c r="R1197">
        <v>0.734356</v>
      </c>
      <c r="S1197" t="s">
        <v>4652</v>
      </c>
      <c r="T1197" t="s">
        <v>418</v>
      </c>
      <c r="U1197" t="s">
        <v>132</v>
      </c>
      <c r="V1197">
        <v>1</v>
      </c>
      <c r="W1197" t="s">
        <v>1627</v>
      </c>
      <c r="Z1197" t="s">
        <v>1628</v>
      </c>
      <c r="AA1197" t="s">
        <v>1629</v>
      </c>
      <c r="AB1197">
        <v>0</v>
      </c>
      <c r="AC1197" t="s">
        <v>1630</v>
      </c>
      <c r="AD1197">
        <v>6070904404</v>
      </c>
      <c r="AE1197" t="s">
        <v>1619</v>
      </c>
    </row>
    <row r="1198" spans="1:31">
      <c r="A1198">
        <v>532034</v>
      </c>
      <c r="B1198" t="s">
        <v>1610</v>
      </c>
      <c r="C1198" t="s">
        <v>1611</v>
      </c>
      <c r="D1198" t="s">
        <v>1924</v>
      </c>
      <c r="E1198">
        <v>11053152</v>
      </c>
      <c r="F1198" t="s">
        <v>1924</v>
      </c>
      <c r="G1198" t="s">
        <v>6562</v>
      </c>
      <c r="H1198" t="s">
        <v>1401</v>
      </c>
      <c r="I1198" t="s">
        <v>1614</v>
      </c>
      <c r="L1198" t="s">
        <v>6563</v>
      </c>
      <c r="M1198">
        <v>2</v>
      </c>
      <c r="N1198" t="s">
        <v>6564</v>
      </c>
      <c r="O1198" t="s">
        <v>1624</v>
      </c>
      <c r="P1198" t="s">
        <v>6565</v>
      </c>
      <c r="Q1198">
        <v>124.305612</v>
      </c>
      <c r="R1198">
        <v>0.734163</v>
      </c>
      <c r="S1198" t="s">
        <v>3108</v>
      </c>
      <c r="T1198" t="s">
        <v>418</v>
      </c>
      <c r="U1198" t="s">
        <v>132</v>
      </c>
      <c r="V1198">
        <v>1</v>
      </c>
      <c r="W1198" t="s">
        <v>1627</v>
      </c>
      <c r="Z1198" t="s">
        <v>1628</v>
      </c>
      <c r="AA1198" t="s">
        <v>1629</v>
      </c>
      <c r="AB1198">
        <v>0</v>
      </c>
      <c r="AC1198" t="s">
        <v>1630</v>
      </c>
      <c r="AD1198">
        <v>6070904405</v>
      </c>
      <c r="AE1198" t="s">
        <v>1619</v>
      </c>
    </row>
    <row r="1199" spans="1:31">
      <c r="A1199">
        <v>532035</v>
      </c>
      <c r="B1199" t="s">
        <v>1610</v>
      </c>
      <c r="C1199" t="s">
        <v>1611</v>
      </c>
      <c r="D1199" t="s">
        <v>1924</v>
      </c>
      <c r="E1199">
        <v>11053152</v>
      </c>
      <c r="F1199" t="s">
        <v>1924</v>
      </c>
      <c r="G1199" t="s">
        <v>6566</v>
      </c>
      <c r="H1199" t="s">
        <v>1402</v>
      </c>
      <c r="I1199" t="s">
        <v>1614</v>
      </c>
      <c r="L1199" t="s">
        <v>6567</v>
      </c>
      <c r="M1199">
        <v>2</v>
      </c>
      <c r="N1199" t="s">
        <v>6568</v>
      </c>
      <c r="O1199" t="s">
        <v>1624</v>
      </c>
      <c r="P1199" t="s">
        <v>6569</v>
      </c>
      <c r="Q1199">
        <v>124.304353</v>
      </c>
      <c r="R1199">
        <v>0.73792</v>
      </c>
      <c r="S1199" t="s">
        <v>3113</v>
      </c>
      <c r="T1199" t="s">
        <v>418</v>
      </c>
      <c r="U1199" t="s">
        <v>132</v>
      </c>
      <c r="V1199">
        <v>1</v>
      </c>
      <c r="W1199" t="s">
        <v>1627</v>
      </c>
      <c r="Z1199" t="s">
        <v>1628</v>
      </c>
      <c r="AA1199" t="s">
        <v>1629</v>
      </c>
      <c r="AB1199">
        <v>0</v>
      </c>
      <c r="AC1199" t="s">
        <v>1647</v>
      </c>
      <c r="AD1199">
        <v>6070904408</v>
      </c>
      <c r="AE1199" t="s">
        <v>1619</v>
      </c>
    </row>
    <row r="1200" spans="1:31">
      <c r="A1200">
        <v>532036</v>
      </c>
      <c r="B1200" t="s">
        <v>1610</v>
      </c>
      <c r="C1200" t="s">
        <v>1611</v>
      </c>
      <c r="D1200" t="s">
        <v>1924</v>
      </c>
      <c r="E1200">
        <v>11053152</v>
      </c>
      <c r="F1200" t="s">
        <v>1924</v>
      </c>
      <c r="G1200" t="s">
        <v>6570</v>
      </c>
      <c r="H1200" t="s">
        <v>1403</v>
      </c>
      <c r="I1200" t="s">
        <v>1614</v>
      </c>
      <c r="L1200" t="s">
        <v>6571</v>
      </c>
      <c r="M1200">
        <v>2</v>
      </c>
      <c r="N1200" t="s">
        <v>6572</v>
      </c>
      <c r="O1200" t="s">
        <v>1624</v>
      </c>
      <c r="P1200" t="s">
        <v>6573</v>
      </c>
      <c r="Q1200">
        <v>124.308644</v>
      </c>
      <c r="R1200">
        <v>0.738177</v>
      </c>
      <c r="S1200" t="s">
        <v>2997</v>
      </c>
      <c r="T1200" t="s">
        <v>410</v>
      </c>
      <c r="U1200" t="s">
        <v>132</v>
      </c>
      <c r="V1200">
        <v>1</v>
      </c>
      <c r="W1200" t="s">
        <v>1627</v>
      </c>
      <c r="Z1200" t="s">
        <v>1628</v>
      </c>
      <c r="AA1200" t="s">
        <v>1629</v>
      </c>
      <c r="AB1200">
        <v>0</v>
      </c>
      <c r="AC1200" t="s">
        <v>1630</v>
      </c>
      <c r="AD1200">
        <v>6070904413</v>
      </c>
      <c r="AE1200" t="s">
        <v>1619</v>
      </c>
    </row>
    <row r="1201" spans="1:31">
      <c r="A1201">
        <v>532037</v>
      </c>
      <c r="B1201" t="s">
        <v>1610</v>
      </c>
      <c r="C1201" t="s">
        <v>1611</v>
      </c>
      <c r="D1201" t="s">
        <v>1924</v>
      </c>
      <c r="E1201">
        <v>11053153</v>
      </c>
      <c r="F1201" t="s">
        <v>1924</v>
      </c>
      <c r="G1201" t="s">
        <v>6574</v>
      </c>
      <c r="H1201" t="s">
        <v>1404</v>
      </c>
      <c r="I1201" t="s">
        <v>1614</v>
      </c>
      <c r="L1201" t="s">
        <v>6575</v>
      </c>
      <c r="M1201">
        <v>2</v>
      </c>
      <c r="N1201" t="s">
        <v>6576</v>
      </c>
      <c r="O1201" t="s">
        <v>1624</v>
      </c>
      <c r="P1201" t="s">
        <v>6577</v>
      </c>
      <c r="Q1201">
        <v>124.308725</v>
      </c>
      <c r="R1201">
        <v>0.738316667</v>
      </c>
      <c r="S1201" t="s">
        <v>2997</v>
      </c>
      <c r="T1201" t="s">
        <v>410</v>
      </c>
      <c r="U1201" t="s">
        <v>132</v>
      </c>
      <c r="V1201">
        <v>1</v>
      </c>
      <c r="W1201" t="s">
        <v>1671</v>
      </c>
      <c r="Z1201" t="s">
        <v>1628</v>
      </c>
      <c r="AA1201" t="s">
        <v>1629</v>
      </c>
      <c r="AB1201">
        <v>0</v>
      </c>
      <c r="AC1201" t="s">
        <v>1647</v>
      </c>
      <c r="AD1201">
        <v>6070904415</v>
      </c>
      <c r="AE1201" t="s">
        <v>1619</v>
      </c>
    </row>
    <row r="1202" spans="1:31">
      <c r="A1202">
        <v>532038</v>
      </c>
      <c r="B1202" t="s">
        <v>1610</v>
      </c>
      <c r="C1202" t="s">
        <v>1611</v>
      </c>
      <c r="D1202" t="s">
        <v>1924</v>
      </c>
      <c r="E1202">
        <v>11053154</v>
      </c>
      <c r="F1202" t="s">
        <v>1924</v>
      </c>
      <c r="G1202" t="s">
        <v>6578</v>
      </c>
      <c r="H1202" t="s">
        <v>1405</v>
      </c>
      <c r="I1202" t="s">
        <v>1614</v>
      </c>
      <c r="L1202" t="s">
        <v>6579</v>
      </c>
      <c r="M1202">
        <v>2</v>
      </c>
      <c r="N1202" t="s">
        <v>6580</v>
      </c>
      <c r="O1202" t="s">
        <v>1624</v>
      </c>
      <c r="P1202" t="s">
        <v>6581</v>
      </c>
      <c r="Q1202">
        <v>124.316597</v>
      </c>
      <c r="R1202">
        <v>0.737558</v>
      </c>
      <c r="S1202" t="s">
        <v>6582</v>
      </c>
      <c r="T1202" t="s">
        <v>462</v>
      </c>
      <c r="U1202" t="s">
        <v>132</v>
      </c>
      <c r="V1202">
        <v>1</v>
      </c>
      <c r="W1202" t="s">
        <v>1627</v>
      </c>
      <c r="Z1202" t="s">
        <v>1628</v>
      </c>
      <c r="AA1202" t="s">
        <v>1629</v>
      </c>
      <c r="AB1202">
        <v>0</v>
      </c>
      <c r="AC1202" t="s">
        <v>1630</v>
      </c>
      <c r="AD1202">
        <v>6070904437</v>
      </c>
      <c r="AE1202" t="s">
        <v>1619</v>
      </c>
    </row>
    <row r="1203" spans="1:31">
      <c r="A1203">
        <v>532039</v>
      </c>
      <c r="B1203" t="s">
        <v>1610</v>
      </c>
      <c r="C1203" t="s">
        <v>1611</v>
      </c>
      <c r="D1203" t="s">
        <v>1924</v>
      </c>
      <c r="E1203">
        <v>11053154</v>
      </c>
      <c r="F1203" t="s">
        <v>1924</v>
      </c>
      <c r="G1203" t="s">
        <v>6583</v>
      </c>
      <c r="H1203" t="s">
        <v>1406</v>
      </c>
      <c r="I1203" t="s">
        <v>1614</v>
      </c>
      <c r="L1203" t="s">
        <v>6584</v>
      </c>
      <c r="M1203">
        <v>2</v>
      </c>
      <c r="N1203" t="s">
        <v>6585</v>
      </c>
      <c r="O1203" t="s">
        <v>1624</v>
      </c>
      <c r="P1203" t="s">
        <v>6586</v>
      </c>
      <c r="Q1203">
        <v>124.31392</v>
      </c>
      <c r="R1203">
        <v>0.73652</v>
      </c>
      <c r="S1203" t="s">
        <v>3131</v>
      </c>
      <c r="T1203" t="s">
        <v>448</v>
      </c>
      <c r="U1203" t="s">
        <v>132</v>
      </c>
      <c r="V1203">
        <v>1</v>
      </c>
      <c r="W1203" t="s">
        <v>1627</v>
      </c>
      <c r="Z1203" t="s">
        <v>1628</v>
      </c>
      <c r="AA1203" t="s">
        <v>1629</v>
      </c>
      <c r="AB1203">
        <v>0</v>
      </c>
      <c r="AC1203" t="s">
        <v>1647</v>
      </c>
      <c r="AD1203">
        <v>6070904446</v>
      </c>
      <c r="AE1203" t="s">
        <v>1619</v>
      </c>
    </row>
    <row r="1204" spans="1:31">
      <c r="A1204">
        <v>532040</v>
      </c>
      <c r="B1204" t="s">
        <v>1610</v>
      </c>
      <c r="C1204" t="s">
        <v>1611</v>
      </c>
      <c r="D1204" t="s">
        <v>1924</v>
      </c>
      <c r="E1204">
        <v>11053154</v>
      </c>
      <c r="F1204" t="s">
        <v>1924</v>
      </c>
      <c r="G1204" t="s">
        <v>6587</v>
      </c>
      <c r="H1204" t="s">
        <v>1407</v>
      </c>
      <c r="I1204" t="s">
        <v>1614</v>
      </c>
      <c r="L1204" t="s">
        <v>6588</v>
      </c>
      <c r="M1204">
        <v>2</v>
      </c>
      <c r="N1204" t="s">
        <v>6589</v>
      </c>
      <c r="O1204" t="s">
        <v>1624</v>
      </c>
      <c r="P1204" t="s">
        <v>6590</v>
      </c>
      <c r="Q1204">
        <v>124.311467</v>
      </c>
      <c r="R1204">
        <v>0.739133</v>
      </c>
      <c r="S1204" t="s">
        <v>3136</v>
      </c>
      <c r="T1204" t="s">
        <v>418</v>
      </c>
      <c r="U1204" t="s">
        <v>132</v>
      </c>
      <c r="V1204">
        <v>1</v>
      </c>
      <c r="W1204" t="s">
        <v>1627</v>
      </c>
      <c r="Z1204" t="s">
        <v>1628</v>
      </c>
      <c r="AA1204" t="s">
        <v>1629</v>
      </c>
      <c r="AB1204">
        <v>0</v>
      </c>
      <c r="AC1204" t="s">
        <v>1647</v>
      </c>
      <c r="AD1204">
        <v>6070904448</v>
      </c>
      <c r="AE1204" t="s">
        <v>1619</v>
      </c>
    </row>
    <row r="1205" spans="1:31">
      <c r="A1205">
        <v>532041</v>
      </c>
      <c r="B1205" t="s">
        <v>1610</v>
      </c>
      <c r="C1205" t="s">
        <v>1611</v>
      </c>
      <c r="D1205" t="s">
        <v>2066</v>
      </c>
      <c r="E1205">
        <v>11053174</v>
      </c>
      <c r="F1205" t="s">
        <v>2066</v>
      </c>
      <c r="G1205" t="s">
        <v>6591</v>
      </c>
      <c r="H1205" t="s">
        <v>1408</v>
      </c>
      <c r="I1205" t="s">
        <v>1614</v>
      </c>
      <c r="L1205" t="s">
        <v>6592</v>
      </c>
      <c r="M1205">
        <v>3</v>
      </c>
      <c r="N1205" t="s">
        <v>6593</v>
      </c>
      <c r="O1205" t="s">
        <v>1624</v>
      </c>
      <c r="P1205" t="s">
        <v>6594</v>
      </c>
      <c r="Q1205">
        <v>124.069082</v>
      </c>
      <c r="R1205">
        <v>0.578589</v>
      </c>
      <c r="S1205" t="s">
        <v>2262</v>
      </c>
      <c r="T1205" t="s">
        <v>131</v>
      </c>
      <c r="U1205" t="s">
        <v>131</v>
      </c>
      <c r="V1205">
        <v>1</v>
      </c>
      <c r="W1205" t="s">
        <v>1627</v>
      </c>
      <c r="Z1205" t="s">
        <v>1628</v>
      </c>
      <c r="AA1205" t="s">
        <v>1629</v>
      </c>
      <c r="AB1205">
        <v>0</v>
      </c>
      <c r="AC1205" t="s">
        <v>1647</v>
      </c>
      <c r="AD1205">
        <v>6070819813</v>
      </c>
      <c r="AE1205" t="s">
        <v>1619</v>
      </c>
    </row>
    <row r="1206" spans="1:31">
      <c r="A1206">
        <v>532042</v>
      </c>
      <c r="B1206" t="s">
        <v>1610</v>
      </c>
      <c r="C1206" t="s">
        <v>1611</v>
      </c>
      <c r="D1206" t="s">
        <v>2066</v>
      </c>
      <c r="E1206">
        <v>11053174</v>
      </c>
      <c r="F1206" t="s">
        <v>2066</v>
      </c>
      <c r="G1206" t="s">
        <v>6595</v>
      </c>
      <c r="H1206" t="s">
        <v>1409</v>
      </c>
      <c r="I1206" t="s">
        <v>1614</v>
      </c>
      <c r="L1206" t="s">
        <v>6596</v>
      </c>
      <c r="M1206">
        <v>3</v>
      </c>
      <c r="N1206" t="s">
        <v>6597</v>
      </c>
      <c r="O1206" t="s">
        <v>1624</v>
      </c>
      <c r="P1206" t="s">
        <v>6598</v>
      </c>
      <c r="Q1206">
        <v>124.06897</v>
      </c>
      <c r="R1206">
        <v>0.57495</v>
      </c>
      <c r="S1206" t="s">
        <v>2262</v>
      </c>
      <c r="T1206" t="s">
        <v>131</v>
      </c>
      <c r="U1206" t="s">
        <v>131</v>
      </c>
      <c r="V1206">
        <v>1</v>
      </c>
      <c r="W1206" t="s">
        <v>1627</v>
      </c>
      <c r="Z1206" t="s">
        <v>1628</v>
      </c>
      <c r="AA1206" t="s">
        <v>1629</v>
      </c>
      <c r="AB1206">
        <v>0</v>
      </c>
      <c r="AC1206" t="s">
        <v>1630</v>
      </c>
      <c r="AD1206">
        <v>6070819814</v>
      </c>
      <c r="AE1206" t="s">
        <v>1619</v>
      </c>
    </row>
    <row r="1207" spans="1:31">
      <c r="A1207">
        <v>532043</v>
      </c>
      <c r="B1207" t="s">
        <v>1610</v>
      </c>
      <c r="C1207" t="s">
        <v>1611</v>
      </c>
      <c r="D1207" t="s">
        <v>2066</v>
      </c>
      <c r="E1207">
        <v>11053174</v>
      </c>
      <c r="F1207" t="s">
        <v>2066</v>
      </c>
      <c r="G1207" t="s">
        <v>6599</v>
      </c>
      <c r="H1207" t="s">
        <v>1410</v>
      </c>
      <c r="I1207" t="s">
        <v>1614</v>
      </c>
      <c r="L1207" t="s">
        <v>6600</v>
      </c>
      <c r="M1207">
        <v>3</v>
      </c>
      <c r="N1207" t="s">
        <v>6601</v>
      </c>
      <c r="O1207" t="s">
        <v>1624</v>
      </c>
      <c r="P1207" t="s">
        <v>6602</v>
      </c>
      <c r="Q1207">
        <v>123.99528</v>
      </c>
      <c r="R1207">
        <v>0.55382</v>
      </c>
      <c r="S1207" t="s">
        <v>2262</v>
      </c>
      <c r="T1207" t="s">
        <v>131</v>
      </c>
      <c r="U1207" t="s">
        <v>131</v>
      </c>
      <c r="V1207">
        <v>1</v>
      </c>
      <c r="W1207" t="s">
        <v>1627</v>
      </c>
      <c r="Z1207" t="s">
        <v>1628</v>
      </c>
      <c r="AA1207" t="s">
        <v>1629</v>
      </c>
      <c r="AB1207">
        <v>0</v>
      </c>
      <c r="AC1207" t="s">
        <v>1630</v>
      </c>
      <c r="AD1207">
        <v>6070819842</v>
      </c>
      <c r="AE1207" t="s">
        <v>1619</v>
      </c>
    </row>
    <row r="1208" spans="1:31">
      <c r="A1208">
        <v>532044</v>
      </c>
      <c r="B1208" t="s">
        <v>1610</v>
      </c>
      <c r="C1208" t="s">
        <v>1611</v>
      </c>
      <c r="D1208" t="s">
        <v>2066</v>
      </c>
      <c r="E1208">
        <v>11053174</v>
      </c>
      <c r="F1208" t="s">
        <v>2066</v>
      </c>
      <c r="G1208" t="s">
        <v>6603</v>
      </c>
      <c r="H1208" t="s">
        <v>1411</v>
      </c>
      <c r="I1208" t="s">
        <v>1614</v>
      </c>
      <c r="L1208" t="s">
        <v>6604</v>
      </c>
      <c r="M1208">
        <v>3</v>
      </c>
      <c r="N1208" t="s">
        <v>6605</v>
      </c>
      <c r="O1208" t="s">
        <v>1624</v>
      </c>
      <c r="P1208" t="s">
        <v>6606</v>
      </c>
      <c r="Q1208">
        <v>123.997528</v>
      </c>
      <c r="R1208">
        <v>0.549767</v>
      </c>
      <c r="S1208" t="s">
        <v>2262</v>
      </c>
      <c r="T1208" t="s">
        <v>131</v>
      </c>
      <c r="U1208" t="s">
        <v>131</v>
      </c>
      <c r="V1208">
        <v>1</v>
      </c>
      <c r="W1208" t="s">
        <v>1627</v>
      </c>
      <c r="Z1208" t="s">
        <v>1628</v>
      </c>
      <c r="AA1208" t="s">
        <v>1629</v>
      </c>
      <c r="AB1208">
        <v>0</v>
      </c>
      <c r="AC1208" t="s">
        <v>1630</v>
      </c>
      <c r="AD1208">
        <v>6070819843</v>
      </c>
      <c r="AE1208" t="s">
        <v>1619</v>
      </c>
    </row>
    <row r="1209" spans="1:31">
      <c r="A1209">
        <v>532045</v>
      </c>
      <c r="B1209" t="s">
        <v>1610</v>
      </c>
      <c r="C1209" t="s">
        <v>1611</v>
      </c>
      <c r="D1209" t="s">
        <v>2066</v>
      </c>
      <c r="E1209">
        <v>11053174</v>
      </c>
      <c r="F1209" t="s">
        <v>2066</v>
      </c>
      <c r="G1209" t="s">
        <v>6607</v>
      </c>
      <c r="H1209" t="s">
        <v>1412</v>
      </c>
      <c r="I1209" t="s">
        <v>1614</v>
      </c>
      <c r="L1209" t="s">
        <v>6608</v>
      </c>
      <c r="M1209">
        <v>3</v>
      </c>
      <c r="N1209" t="s">
        <v>6609</v>
      </c>
      <c r="O1209" t="s">
        <v>1624</v>
      </c>
      <c r="P1209" t="s">
        <v>6610</v>
      </c>
      <c r="Q1209">
        <v>124.072108</v>
      </c>
      <c r="R1209">
        <v>0.583079</v>
      </c>
      <c r="S1209" t="s">
        <v>2262</v>
      </c>
      <c r="T1209" t="s">
        <v>131</v>
      </c>
      <c r="U1209" t="s">
        <v>131</v>
      </c>
      <c r="V1209">
        <v>1</v>
      </c>
      <c r="W1209" t="s">
        <v>1627</v>
      </c>
      <c r="Z1209" t="s">
        <v>1628</v>
      </c>
      <c r="AA1209" t="s">
        <v>1629</v>
      </c>
      <c r="AB1209">
        <v>0</v>
      </c>
      <c r="AC1209" t="s">
        <v>1647</v>
      </c>
      <c r="AD1209">
        <v>6070819877</v>
      </c>
      <c r="AE1209" t="s">
        <v>1619</v>
      </c>
    </row>
    <row r="1210" spans="1:31">
      <c r="A1210">
        <v>532046</v>
      </c>
      <c r="B1210" t="s">
        <v>1610</v>
      </c>
      <c r="C1210" t="s">
        <v>1611</v>
      </c>
      <c r="D1210" t="s">
        <v>1924</v>
      </c>
      <c r="E1210">
        <v>11053154</v>
      </c>
      <c r="F1210" t="s">
        <v>1924</v>
      </c>
      <c r="G1210" t="s">
        <v>6611</v>
      </c>
      <c r="H1210" t="s">
        <v>1413</v>
      </c>
      <c r="I1210" t="s">
        <v>3825</v>
      </c>
      <c r="L1210" t="s">
        <v>6612</v>
      </c>
      <c r="M1210">
        <v>3</v>
      </c>
      <c r="N1210" t="s">
        <v>6613</v>
      </c>
      <c r="O1210" t="s">
        <v>3828</v>
      </c>
      <c r="P1210" t="s">
        <v>6614</v>
      </c>
      <c r="Q1210">
        <v>124.2875</v>
      </c>
      <c r="R1210">
        <v>0.603417</v>
      </c>
      <c r="S1210" t="s">
        <v>3007</v>
      </c>
      <c r="T1210" t="s">
        <v>136</v>
      </c>
      <c r="U1210" t="s">
        <v>132</v>
      </c>
      <c r="V1210">
        <v>1</v>
      </c>
      <c r="W1210" t="s">
        <v>1627</v>
      </c>
      <c r="Z1210" t="s">
        <v>1628</v>
      </c>
      <c r="AA1210" t="s">
        <v>1629</v>
      </c>
      <c r="AB1210">
        <v>0</v>
      </c>
      <c r="AC1210" t="s">
        <v>1630</v>
      </c>
      <c r="AD1210">
        <v>7173583879</v>
      </c>
      <c r="AE1210" t="s">
        <v>1619</v>
      </c>
    </row>
    <row r="1211" spans="1:31">
      <c r="A1211">
        <v>532047</v>
      </c>
      <c r="B1211" t="s">
        <v>1610</v>
      </c>
      <c r="C1211" t="s">
        <v>1611</v>
      </c>
      <c r="D1211" t="s">
        <v>1924</v>
      </c>
      <c r="E1211">
        <v>11053154</v>
      </c>
      <c r="F1211" t="s">
        <v>1924</v>
      </c>
      <c r="G1211" t="s">
        <v>6615</v>
      </c>
      <c r="H1211" t="s">
        <v>1414</v>
      </c>
      <c r="I1211" t="s">
        <v>1614</v>
      </c>
      <c r="L1211" t="s">
        <v>6616</v>
      </c>
      <c r="M1211">
        <v>3</v>
      </c>
      <c r="N1211" t="s">
        <v>6617</v>
      </c>
      <c r="O1211" t="s">
        <v>1624</v>
      </c>
      <c r="P1211" t="s">
        <v>6618</v>
      </c>
      <c r="Q1211">
        <v>124.301798</v>
      </c>
      <c r="R1211">
        <v>0.631628</v>
      </c>
      <c r="S1211" t="s">
        <v>3007</v>
      </c>
      <c r="T1211" t="s">
        <v>136</v>
      </c>
      <c r="U1211" t="s">
        <v>132</v>
      </c>
      <c r="V1211">
        <v>1</v>
      </c>
      <c r="W1211" t="s">
        <v>1627</v>
      </c>
      <c r="Z1211" t="s">
        <v>1628</v>
      </c>
      <c r="AA1211" t="s">
        <v>1629</v>
      </c>
      <c r="AB1211">
        <v>0</v>
      </c>
      <c r="AC1211" t="s">
        <v>1630</v>
      </c>
      <c r="AD1211">
        <v>6070904460</v>
      </c>
      <c r="AE1211" t="s">
        <v>1619</v>
      </c>
    </row>
    <row r="1212" spans="1:31">
      <c r="A1212">
        <v>532048</v>
      </c>
      <c r="B1212" t="s">
        <v>1610</v>
      </c>
      <c r="C1212" t="s">
        <v>1611</v>
      </c>
      <c r="D1212" t="s">
        <v>1924</v>
      </c>
      <c r="E1212">
        <v>11053154</v>
      </c>
      <c r="F1212" t="s">
        <v>1924</v>
      </c>
      <c r="G1212" t="s">
        <v>6619</v>
      </c>
      <c r="H1212" t="s">
        <v>1415</v>
      </c>
      <c r="I1212" t="s">
        <v>1614</v>
      </c>
      <c r="L1212" t="s">
        <v>6620</v>
      </c>
      <c r="M1212">
        <v>3</v>
      </c>
      <c r="N1212" t="s">
        <v>6621</v>
      </c>
      <c r="O1212" t="s">
        <v>1624</v>
      </c>
      <c r="P1212" t="s">
        <v>6622</v>
      </c>
      <c r="Q1212">
        <v>124.307612</v>
      </c>
      <c r="R1212">
        <v>0.675745</v>
      </c>
      <c r="S1212" t="s">
        <v>3007</v>
      </c>
      <c r="T1212" t="s">
        <v>136</v>
      </c>
      <c r="U1212" t="s">
        <v>132</v>
      </c>
      <c r="V1212">
        <v>1</v>
      </c>
      <c r="W1212" t="s">
        <v>1627</v>
      </c>
      <c r="Z1212" t="s">
        <v>1628</v>
      </c>
      <c r="AA1212" t="s">
        <v>1629</v>
      </c>
      <c r="AB1212">
        <v>0</v>
      </c>
      <c r="AC1212" t="s">
        <v>1630</v>
      </c>
      <c r="AD1212">
        <v>6070904464</v>
      </c>
      <c r="AE1212" t="s">
        <v>1619</v>
      </c>
    </row>
    <row r="1213" spans="1:31">
      <c r="A1213">
        <v>532049</v>
      </c>
      <c r="B1213" t="s">
        <v>1610</v>
      </c>
      <c r="C1213" t="s">
        <v>1611</v>
      </c>
      <c r="D1213" t="s">
        <v>1648</v>
      </c>
      <c r="E1213">
        <v>11053208</v>
      </c>
      <c r="F1213" t="s">
        <v>1648</v>
      </c>
      <c r="G1213" t="s">
        <v>6623</v>
      </c>
      <c r="H1213" t="s">
        <v>1416</v>
      </c>
      <c r="I1213" t="s">
        <v>1614</v>
      </c>
      <c r="L1213" t="s">
        <v>6624</v>
      </c>
      <c r="M1213">
        <v>3</v>
      </c>
      <c r="N1213" t="s">
        <v>6625</v>
      </c>
      <c r="O1213" t="s">
        <v>1624</v>
      </c>
      <c r="P1213" t="s">
        <v>6626</v>
      </c>
      <c r="Q1213">
        <v>123.87548</v>
      </c>
      <c r="R1213">
        <v>0.35159</v>
      </c>
      <c r="S1213" t="s">
        <v>2124</v>
      </c>
      <c r="T1213" t="s">
        <v>472</v>
      </c>
      <c r="U1213" t="s">
        <v>22</v>
      </c>
      <c r="V1213">
        <v>1</v>
      </c>
      <c r="W1213" t="s">
        <v>1627</v>
      </c>
      <c r="Z1213" t="s">
        <v>1628</v>
      </c>
      <c r="AA1213" t="s">
        <v>1629</v>
      </c>
      <c r="AB1213">
        <v>0</v>
      </c>
      <c r="AC1213" t="s">
        <v>1630</v>
      </c>
      <c r="AD1213">
        <v>6070897400</v>
      </c>
      <c r="AE1213" t="s">
        <v>1619</v>
      </c>
    </row>
    <row r="1214" spans="1:31">
      <c r="A1214">
        <v>532050</v>
      </c>
      <c r="B1214" t="s">
        <v>1610</v>
      </c>
      <c r="C1214" t="s">
        <v>1611</v>
      </c>
      <c r="D1214" t="s">
        <v>1648</v>
      </c>
      <c r="E1214">
        <v>11053208</v>
      </c>
      <c r="F1214" t="s">
        <v>1648</v>
      </c>
      <c r="G1214" t="s">
        <v>6627</v>
      </c>
      <c r="H1214" t="s">
        <v>1417</v>
      </c>
      <c r="I1214" t="s">
        <v>1614</v>
      </c>
      <c r="L1214" t="s">
        <v>6628</v>
      </c>
      <c r="M1214">
        <v>3</v>
      </c>
      <c r="N1214" t="s">
        <v>6629</v>
      </c>
      <c r="O1214" t="s">
        <v>1624</v>
      </c>
      <c r="P1214" t="s">
        <v>6630</v>
      </c>
      <c r="Q1214">
        <v>123.86891</v>
      </c>
      <c r="R1214">
        <v>0.34206</v>
      </c>
      <c r="S1214" t="s">
        <v>2124</v>
      </c>
      <c r="T1214" t="s">
        <v>472</v>
      </c>
      <c r="U1214" t="s">
        <v>22</v>
      </c>
      <c r="V1214">
        <v>1</v>
      </c>
      <c r="W1214" t="s">
        <v>1627</v>
      </c>
      <c r="Z1214" t="s">
        <v>1628</v>
      </c>
      <c r="AA1214" t="s">
        <v>1629</v>
      </c>
      <c r="AB1214">
        <v>0</v>
      </c>
      <c r="AC1214" t="s">
        <v>1630</v>
      </c>
      <c r="AD1214">
        <v>6070897402</v>
      </c>
      <c r="AE1214" t="s">
        <v>1619</v>
      </c>
    </row>
    <row r="1215" spans="1:31">
      <c r="A1215">
        <v>532051</v>
      </c>
      <c r="B1215" t="s">
        <v>1610</v>
      </c>
      <c r="C1215" t="s">
        <v>1611</v>
      </c>
      <c r="D1215" t="s">
        <v>1648</v>
      </c>
      <c r="E1215">
        <v>11053208</v>
      </c>
      <c r="F1215" t="s">
        <v>1648</v>
      </c>
      <c r="G1215" t="s">
        <v>6631</v>
      </c>
      <c r="H1215" t="s">
        <v>1418</v>
      </c>
      <c r="I1215" t="s">
        <v>1614</v>
      </c>
      <c r="L1215" t="s">
        <v>6632</v>
      </c>
      <c r="M1215">
        <v>3</v>
      </c>
      <c r="N1215" t="s">
        <v>6633</v>
      </c>
      <c r="O1215" t="s">
        <v>1624</v>
      </c>
      <c r="P1215" t="s">
        <v>6634</v>
      </c>
      <c r="Q1215">
        <v>123.8686</v>
      </c>
      <c r="R1215">
        <v>0.34039</v>
      </c>
      <c r="S1215" t="s">
        <v>2124</v>
      </c>
      <c r="T1215" t="s">
        <v>472</v>
      </c>
      <c r="U1215" t="s">
        <v>22</v>
      </c>
      <c r="V1215">
        <v>1</v>
      </c>
      <c r="W1215" t="s">
        <v>1627</v>
      </c>
      <c r="Z1215" t="s">
        <v>1628</v>
      </c>
      <c r="AA1215" t="s">
        <v>1629</v>
      </c>
      <c r="AB1215">
        <v>0</v>
      </c>
      <c r="AC1215" t="s">
        <v>1647</v>
      </c>
      <c r="AD1215">
        <v>6070897403</v>
      </c>
      <c r="AE1215" t="s">
        <v>1619</v>
      </c>
    </row>
    <row r="1216" spans="1:31">
      <c r="A1216">
        <v>532061</v>
      </c>
      <c r="B1216" t="s">
        <v>1610</v>
      </c>
      <c r="C1216" t="s">
        <v>1611</v>
      </c>
      <c r="D1216" t="s">
        <v>2052</v>
      </c>
      <c r="E1216">
        <v>11053132</v>
      </c>
      <c r="F1216" t="s">
        <v>2052</v>
      </c>
      <c r="G1216" t="s">
        <v>6635</v>
      </c>
      <c r="H1216" t="s">
        <v>1419</v>
      </c>
      <c r="I1216" t="s">
        <v>1614</v>
      </c>
      <c r="L1216" t="s">
        <v>6636</v>
      </c>
      <c r="M1216">
        <v>3</v>
      </c>
      <c r="N1216" t="s">
        <v>6637</v>
      </c>
      <c r="O1216" t="s">
        <v>1624</v>
      </c>
      <c r="P1216" t="s">
        <v>6638</v>
      </c>
      <c r="Q1216">
        <v>124.03502</v>
      </c>
      <c r="R1216">
        <v>0.88213</v>
      </c>
      <c r="S1216" t="s">
        <v>2262</v>
      </c>
      <c r="T1216" t="s">
        <v>324</v>
      </c>
      <c r="U1216" t="s">
        <v>101</v>
      </c>
      <c r="V1216">
        <v>1</v>
      </c>
      <c r="W1216" t="s">
        <v>1627</v>
      </c>
      <c r="Z1216" t="s">
        <v>1628</v>
      </c>
      <c r="AA1216" t="s">
        <v>1629</v>
      </c>
      <c r="AB1216">
        <v>0</v>
      </c>
      <c r="AC1216" t="s">
        <v>1630</v>
      </c>
      <c r="AD1216">
        <v>6070824359</v>
      </c>
      <c r="AE1216" t="s">
        <v>1619</v>
      </c>
    </row>
    <row r="1217" spans="1:31">
      <c r="A1217">
        <v>532062</v>
      </c>
      <c r="B1217" t="s">
        <v>1610</v>
      </c>
      <c r="C1217" t="s">
        <v>1611</v>
      </c>
      <c r="D1217" t="s">
        <v>2052</v>
      </c>
      <c r="E1217">
        <v>11053132</v>
      </c>
      <c r="F1217" t="s">
        <v>2052</v>
      </c>
      <c r="G1217" t="s">
        <v>6639</v>
      </c>
      <c r="H1217" t="s">
        <v>1420</v>
      </c>
      <c r="I1217" t="s">
        <v>1614</v>
      </c>
      <c r="L1217" t="s">
        <v>6640</v>
      </c>
      <c r="M1217">
        <v>3</v>
      </c>
      <c r="N1217" t="s">
        <v>6641</v>
      </c>
      <c r="O1217" t="s">
        <v>1624</v>
      </c>
      <c r="P1217" t="s">
        <v>6642</v>
      </c>
      <c r="Q1217">
        <v>124.04639</v>
      </c>
      <c r="R1217">
        <v>0.89967</v>
      </c>
      <c r="S1217" t="s">
        <v>2262</v>
      </c>
      <c r="T1217" t="s">
        <v>324</v>
      </c>
      <c r="U1217" t="s">
        <v>101</v>
      </c>
      <c r="V1217">
        <v>1</v>
      </c>
      <c r="W1217" t="s">
        <v>1627</v>
      </c>
      <c r="Z1217" t="s">
        <v>1628</v>
      </c>
      <c r="AA1217" t="s">
        <v>1629</v>
      </c>
      <c r="AB1217">
        <v>0</v>
      </c>
      <c r="AC1217" t="s">
        <v>1630</v>
      </c>
      <c r="AD1217">
        <v>6070824362</v>
      </c>
      <c r="AE1217" t="s">
        <v>1619</v>
      </c>
    </row>
    <row r="1218" spans="1:31">
      <c r="A1218">
        <v>532063</v>
      </c>
      <c r="B1218" t="s">
        <v>1610</v>
      </c>
      <c r="C1218" t="s">
        <v>1611</v>
      </c>
      <c r="D1218" t="s">
        <v>2052</v>
      </c>
      <c r="E1218">
        <v>11053132</v>
      </c>
      <c r="F1218" t="s">
        <v>2052</v>
      </c>
      <c r="G1218" t="s">
        <v>6643</v>
      </c>
      <c r="H1218" t="s">
        <v>1421</v>
      </c>
      <c r="I1218" t="s">
        <v>1614</v>
      </c>
      <c r="L1218" t="s">
        <v>6644</v>
      </c>
      <c r="M1218">
        <v>3</v>
      </c>
      <c r="N1218" t="s">
        <v>6645</v>
      </c>
      <c r="O1218" t="s">
        <v>1624</v>
      </c>
      <c r="P1218" t="s">
        <v>6646</v>
      </c>
      <c r="Q1218">
        <v>124.00286</v>
      </c>
      <c r="R1218">
        <v>0.87216</v>
      </c>
      <c r="S1218" t="s">
        <v>2262</v>
      </c>
      <c r="T1218" t="s">
        <v>324</v>
      </c>
      <c r="U1218" t="s">
        <v>101</v>
      </c>
      <c r="V1218">
        <v>1</v>
      </c>
      <c r="W1218" t="s">
        <v>1627</v>
      </c>
      <c r="Z1218" t="s">
        <v>1628</v>
      </c>
      <c r="AA1218" t="s">
        <v>1629</v>
      </c>
      <c r="AB1218">
        <v>0</v>
      </c>
      <c r="AC1218" t="s">
        <v>1647</v>
      </c>
      <c r="AD1218">
        <v>6070824369</v>
      </c>
      <c r="AE1218" t="s">
        <v>1619</v>
      </c>
    </row>
    <row r="1219" spans="1:31">
      <c r="A1219">
        <v>532064</v>
      </c>
      <c r="B1219" t="s">
        <v>1610</v>
      </c>
      <c r="C1219" t="s">
        <v>1611</v>
      </c>
      <c r="D1219" t="s">
        <v>2052</v>
      </c>
      <c r="E1219">
        <v>11053133</v>
      </c>
      <c r="F1219" t="s">
        <v>2052</v>
      </c>
      <c r="G1219" t="s">
        <v>6647</v>
      </c>
      <c r="H1219" t="s">
        <v>1422</v>
      </c>
      <c r="I1219" t="s">
        <v>1614</v>
      </c>
      <c r="L1219" t="s">
        <v>6648</v>
      </c>
      <c r="M1219">
        <v>3</v>
      </c>
      <c r="N1219" t="s">
        <v>6649</v>
      </c>
      <c r="O1219" t="s">
        <v>1624</v>
      </c>
      <c r="P1219" t="s">
        <v>6650</v>
      </c>
      <c r="Q1219">
        <v>124.00084</v>
      </c>
      <c r="R1219">
        <v>0.88285</v>
      </c>
      <c r="S1219" t="s">
        <v>2262</v>
      </c>
      <c r="T1219" t="s">
        <v>324</v>
      </c>
      <c r="U1219" t="s">
        <v>101</v>
      </c>
      <c r="V1219">
        <v>1</v>
      </c>
      <c r="W1219" t="s">
        <v>1627</v>
      </c>
      <c r="Z1219" t="s">
        <v>1628</v>
      </c>
      <c r="AA1219" t="s">
        <v>1629</v>
      </c>
      <c r="AB1219">
        <v>0</v>
      </c>
      <c r="AC1219" t="s">
        <v>1630</v>
      </c>
      <c r="AD1219">
        <v>6070824372</v>
      </c>
      <c r="AE1219" t="s">
        <v>1619</v>
      </c>
    </row>
    <row r="1220" spans="1:31">
      <c r="A1220">
        <v>532065</v>
      </c>
      <c r="B1220" t="s">
        <v>1610</v>
      </c>
      <c r="C1220" t="s">
        <v>1611</v>
      </c>
      <c r="D1220" t="s">
        <v>1924</v>
      </c>
      <c r="E1220">
        <v>11053151</v>
      </c>
      <c r="F1220" t="s">
        <v>1924</v>
      </c>
      <c r="G1220" t="s">
        <v>6651</v>
      </c>
      <c r="H1220" t="s">
        <v>1423</v>
      </c>
      <c r="I1220" t="s">
        <v>1614</v>
      </c>
      <c r="L1220" t="s">
        <v>6652</v>
      </c>
      <c r="M1220">
        <v>3</v>
      </c>
      <c r="N1220" t="s">
        <v>6653</v>
      </c>
      <c r="O1220" t="s">
        <v>1624</v>
      </c>
      <c r="P1220" t="s">
        <v>6654</v>
      </c>
      <c r="Q1220">
        <v>124.269874</v>
      </c>
      <c r="R1220">
        <v>0.671123</v>
      </c>
      <c r="S1220" t="s">
        <v>2262</v>
      </c>
      <c r="T1220" t="s">
        <v>131</v>
      </c>
      <c r="U1220" t="s">
        <v>132</v>
      </c>
      <c r="V1220">
        <v>1</v>
      </c>
      <c r="W1220" t="s">
        <v>1627</v>
      </c>
      <c r="Z1220" t="s">
        <v>1628</v>
      </c>
      <c r="AA1220" t="s">
        <v>1629</v>
      </c>
      <c r="AB1220">
        <v>0</v>
      </c>
      <c r="AC1220" t="s">
        <v>1647</v>
      </c>
      <c r="AD1220">
        <v>6070904122</v>
      </c>
      <c r="AE1220" t="s">
        <v>1619</v>
      </c>
    </row>
    <row r="1221" spans="1:31">
      <c r="A1221">
        <v>532066</v>
      </c>
      <c r="B1221" t="s">
        <v>1610</v>
      </c>
      <c r="C1221" t="s">
        <v>1611</v>
      </c>
      <c r="D1221" t="s">
        <v>1924</v>
      </c>
      <c r="E1221">
        <v>11053151</v>
      </c>
      <c r="F1221" t="s">
        <v>1924</v>
      </c>
      <c r="G1221" t="s">
        <v>6655</v>
      </c>
      <c r="H1221" t="s">
        <v>1424</v>
      </c>
      <c r="I1221" t="s">
        <v>1614</v>
      </c>
      <c r="L1221" t="s">
        <v>6656</v>
      </c>
      <c r="M1221">
        <v>3</v>
      </c>
      <c r="N1221" t="s">
        <v>6657</v>
      </c>
      <c r="O1221" t="s">
        <v>1624</v>
      </c>
      <c r="P1221" t="s">
        <v>6658</v>
      </c>
      <c r="Q1221">
        <v>124.25509</v>
      </c>
      <c r="R1221">
        <v>0.65856</v>
      </c>
      <c r="S1221" t="s">
        <v>2262</v>
      </c>
      <c r="T1221" t="s">
        <v>131</v>
      </c>
      <c r="U1221" t="s">
        <v>132</v>
      </c>
      <c r="V1221">
        <v>1</v>
      </c>
      <c r="W1221" t="s">
        <v>1627</v>
      </c>
      <c r="Z1221" t="s">
        <v>1628</v>
      </c>
      <c r="AA1221" t="s">
        <v>1629</v>
      </c>
      <c r="AB1221">
        <v>0</v>
      </c>
      <c r="AC1221" t="s">
        <v>1630</v>
      </c>
      <c r="AD1221">
        <v>6070904123</v>
      </c>
      <c r="AE1221" t="s">
        <v>1619</v>
      </c>
    </row>
    <row r="1222" spans="1:31">
      <c r="A1222">
        <v>532067</v>
      </c>
      <c r="B1222" t="s">
        <v>1610</v>
      </c>
      <c r="C1222" t="s">
        <v>1611</v>
      </c>
      <c r="D1222" t="s">
        <v>1924</v>
      </c>
      <c r="E1222">
        <v>11053176</v>
      </c>
      <c r="F1222" t="s">
        <v>1924</v>
      </c>
      <c r="G1222" t="s">
        <v>6659</v>
      </c>
      <c r="H1222" t="s">
        <v>1425</v>
      </c>
      <c r="I1222" t="s">
        <v>1614</v>
      </c>
      <c r="L1222" t="s">
        <v>6660</v>
      </c>
      <c r="M1222">
        <v>3</v>
      </c>
      <c r="N1222" t="s">
        <v>6661</v>
      </c>
      <c r="O1222" t="s">
        <v>1624</v>
      </c>
      <c r="P1222" t="s">
        <v>6662</v>
      </c>
      <c r="Q1222">
        <v>124.259279</v>
      </c>
      <c r="R1222">
        <v>0.616481</v>
      </c>
      <c r="S1222" t="s">
        <v>3458</v>
      </c>
      <c r="T1222" t="s">
        <v>131</v>
      </c>
      <c r="U1222" t="s">
        <v>132</v>
      </c>
      <c r="V1222">
        <v>1</v>
      </c>
      <c r="W1222" t="s">
        <v>1627</v>
      </c>
      <c r="Z1222" t="s">
        <v>1628</v>
      </c>
      <c r="AA1222" t="s">
        <v>1629</v>
      </c>
      <c r="AB1222">
        <v>0</v>
      </c>
      <c r="AC1222" t="s">
        <v>1647</v>
      </c>
      <c r="AD1222">
        <v>6070904188</v>
      </c>
      <c r="AE1222" t="s">
        <v>1619</v>
      </c>
    </row>
    <row r="1223" spans="1:31">
      <c r="A1223">
        <v>532068</v>
      </c>
      <c r="B1223" t="s">
        <v>1610</v>
      </c>
      <c r="C1223" t="s">
        <v>1611</v>
      </c>
      <c r="D1223" t="s">
        <v>1924</v>
      </c>
      <c r="E1223">
        <v>11053176</v>
      </c>
      <c r="F1223" t="s">
        <v>1924</v>
      </c>
      <c r="G1223" t="s">
        <v>6663</v>
      </c>
      <c r="H1223" t="s">
        <v>1426</v>
      </c>
      <c r="I1223" t="s">
        <v>1614</v>
      </c>
      <c r="L1223" t="s">
        <v>6664</v>
      </c>
      <c r="M1223">
        <v>3</v>
      </c>
      <c r="N1223" t="s">
        <v>6665</v>
      </c>
      <c r="O1223" t="s">
        <v>1624</v>
      </c>
      <c r="P1223" t="s">
        <v>6666</v>
      </c>
      <c r="Q1223">
        <v>124.258258</v>
      </c>
      <c r="R1223">
        <v>0.58024</v>
      </c>
      <c r="S1223" t="s">
        <v>2980</v>
      </c>
      <c r="T1223" t="s">
        <v>131</v>
      </c>
      <c r="U1223" t="s">
        <v>132</v>
      </c>
      <c r="V1223">
        <v>1</v>
      </c>
      <c r="W1223" t="s">
        <v>1627</v>
      </c>
      <c r="Z1223" t="s">
        <v>1628</v>
      </c>
      <c r="AA1223" t="s">
        <v>1629</v>
      </c>
      <c r="AB1223">
        <v>0</v>
      </c>
      <c r="AC1223" t="s">
        <v>1647</v>
      </c>
      <c r="AD1223">
        <v>6070904195</v>
      </c>
      <c r="AE1223" t="s">
        <v>1619</v>
      </c>
    </row>
    <row r="1224" spans="1:31">
      <c r="A1224">
        <v>532069</v>
      </c>
      <c r="B1224" t="s">
        <v>1610</v>
      </c>
      <c r="C1224" t="s">
        <v>1611</v>
      </c>
      <c r="D1224" t="s">
        <v>1924</v>
      </c>
      <c r="E1224">
        <v>11053176</v>
      </c>
      <c r="F1224" t="s">
        <v>1924</v>
      </c>
      <c r="G1224" t="s">
        <v>6667</v>
      </c>
      <c r="H1224" t="s">
        <v>1427</v>
      </c>
      <c r="I1224" t="s">
        <v>1614</v>
      </c>
      <c r="L1224" t="s">
        <v>6668</v>
      </c>
      <c r="M1224">
        <v>3</v>
      </c>
      <c r="N1224" t="s">
        <v>6669</v>
      </c>
      <c r="O1224" t="s">
        <v>1624</v>
      </c>
      <c r="P1224" t="s">
        <v>6670</v>
      </c>
      <c r="Q1224">
        <v>124.268033</v>
      </c>
      <c r="R1224">
        <v>0.581883</v>
      </c>
      <c r="S1224" t="s">
        <v>6671</v>
      </c>
      <c r="T1224" t="s">
        <v>131</v>
      </c>
      <c r="U1224" t="s">
        <v>132</v>
      </c>
      <c r="V1224">
        <v>1</v>
      </c>
      <c r="W1224" t="s">
        <v>1627</v>
      </c>
      <c r="Z1224" t="s">
        <v>1628</v>
      </c>
      <c r="AA1224" t="s">
        <v>1629</v>
      </c>
      <c r="AB1224">
        <v>0</v>
      </c>
      <c r="AC1224" t="s">
        <v>1630</v>
      </c>
      <c r="AD1224">
        <v>6070904196</v>
      </c>
      <c r="AE1224" t="s">
        <v>1619</v>
      </c>
    </row>
    <row r="1225" spans="1:31">
      <c r="A1225">
        <v>532070</v>
      </c>
      <c r="B1225" t="s">
        <v>1610</v>
      </c>
      <c r="C1225" t="s">
        <v>1611</v>
      </c>
      <c r="D1225" t="s">
        <v>1924</v>
      </c>
      <c r="E1225">
        <v>11053176</v>
      </c>
      <c r="F1225" t="s">
        <v>1924</v>
      </c>
      <c r="G1225" t="s">
        <v>6672</v>
      </c>
      <c r="H1225" t="s">
        <v>1428</v>
      </c>
      <c r="I1225" t="s">
        <v>1614</v>
      </c>
      <c r="L1225" t="s">
        <v>6673</v>
      </c>
      <c r="M1225">
        <v>3</v>
      </c>
      <c r="N1225" t="s">
        <v>6674</v>
      </c>
      <c r="O1225" t="s">
        <v>1624</v>
      </c>
      <c r="P1225" t="s">
        <v>6675</v>
      </c>
      <c r="Q1225">
        <v>124.270763</v>
      </c>
      <c r="R1225">
        <v>0.580516</v>
      </c>
      <c r="S1225" t="s">
        <v>6671</v>
      </c>
      <c r="T1225" t="s">
        <v>131</v>
      </c>
      <c r="U1225" t="s">
        <v>132</v>
      </c>
      <c r="V1225">
        <v>1</v>
      </c>
      <c r="W1225" t="s">
        <v>1627</v>
      </c>
      <c r="Z1225" t="s">
        <v>1628</v>
      </c>
      <c r="AA1225" t="s">
        <v>1629</v>
      </c>
      <c r="AB1225">
        <v>0</v>
      </c>
      <c r="AC1225" t="s">
        <v>1630</v>
      </c>
      <c r="AD1225">
        <v>6070904197</v>
      </c>
      <c r="AE1225" t="s">
        <v>1619</v>
      </c>
    </row>
    <row r="1226" spans="1:31">
      <c r="A1226">
        <v>532071</v>
      </c>
      <c r="B1226" t="s">
        <v>1610</v>
      </c>
      <c r="C1226" t="s">
        <v>1611</v>
      </c>
      <c r="D1226" t="s">
        <v>1924</v>
      </c>
      <c r="E1226">
        <v>11053154</v>
      </c>
      <c r="F1226" t="s">
        <v>1924</v>
      </c>
      <c r="G1226" t="s">
        <v>6676</v>
      </c>
      <c r="H1226" t="s">
        <v>1429</v>
      </c>
      <c r="I1226" t="s">
        <v>1720</v>
      </c>
      <c r="L1226" t="s">
        <v>6677</v>
      </c>
      <c r="M1226">
        <v>3</v>
      </c>
      <c r="N1226" t="s">
        <v>6678</v>
      </c>
      <c r="O1226" t="s">
        <v>1624</v>
      </c>
      <c r="P1226" t="s">
        <v>6679</v>
      </c>
      <c r="Q1226">
        <v>124.3126777778</v>
      </c>
      <c r="R1226">
        <v>0.763147222</v>
      </c>
      <c r="S1226" t="s">
        <v>3081</v>
      </c>
      <c r="T1226" t="s">
        <v>486</v>
      </c>
      <c r="U1226" t="s">
        <v>132</v>
      </c>
      <c r="V1226">
        <v>1</v>
      </c>
      <c r="W1226" t="s">
        <v>1627</v>
      </c>
      <c r="Z1226" t="s">
        <v>1628</v>
      </c>
      <c r="AA1226" t="s">
        <v>1629</v>
      </c>
      <c r="AB1226">
        <v>0</v>
      </c>
      <c r="AC1226" t="s">
        <v>1647</v>
      </c>
      <c r="AD1226">
        <v>6070904204</v>
      </c>
      <c r="AE1226" t="s">
        <v>1619</v>
      </c>
    </row>
    <row r="1227" spans="1:31">
      <c r="A1227">
        <v>532072</v>
      </c>
      <c r="B1227" t="s">
        <v>1610</v>
      </c>
      <c r="C1227" t="s">
        <v>1611</v>
      </c>
      <c r="D1227" t="s">
        <v>1924</v>
      </c>
      <c r="E1227">
        <v>11053154</v>
      </c>
      <c r="F1227" t="s">
        <v>1924</v>
      </c>
      <c r="G1227" t="s">
        <v>6680</v>
      </c>
      <c r="H1227" t="s">
        <v>1430</v>
      </c>
      <c r="I1227" t="s">
        <v>1614</v>
      </c>
      <c r="L1227" t="s">
        <v>6681</v>
      </c>
      <c r="M1227">
        <v>3</v>
      </c>
      <c r="N1227" t="s">
        <v>6682</v>
      </c>
      <c r="O1227" t="s">
        <v>1624</v>
      </c>
      <c r="P1227" t="s">
        <v>6683</v>
      </c>
      <c r="Q1227">
        <v>124.3133</v>
      </c>
      <c r="R1227">
        <v>0.766933</v>
      </c>
      <c r="S1227" t="s">
        <v>3081</v>
      </c>
      <c r="T1227" t="s">
        <v>446</v>
      </c>
      <c r="U1227" t="s">
        <v>132</v>
      </c>
      <c r="V1227">
        <v>1</v>
      </c>
      <c r="W1227" t="s">
        <v>1627</v>
      </c>
      <c r="Z1227" t="s">
        <v>1628</v>
      </c>
      <c r="AA1227" t="s">
        <v>1629</v>
      </c>
      <c r="AB1227">
        <v>0</v>
      </c>
      <c r="AC1227" t="s">
        <v>1647</v>
      </c>
      <c r="AD1227">
        <v>6070904206</v>
      </c>
      <c r="AE1227" t="s">
        <v>1619</v>
      </c>
    </row>
    <row r="1228" spans="1:31">
      <c r="A1228">
        <v>532074</v>
      </c>
      <c r="B1228" t="s">
        <v>1610</v>
      </c>
      <c r="C1228" t="s">
        <v>1611</v>
      </c>
      <c r="D1228" t="s">
        <v>1648</v>
      </c>
      <c r="E1228">
        <v>11053208</v>
      </c>
      <c r="F1228" t="s">
        <v>1648</v>
      </c>
      <c r="G1228" t="s">
        <v>6684</v>
      </c>
      <c r="H1228" t="s">
        <v>1431</v>
      </c>
      <c r="I1228" t="s">
        <v>1614</v>
      </c>
      <c r="L1228" t="s">
        <v>6685</v>
      </c>
      <c r="M1228">
        <v>3</v>
      </c>
      <c r="N1228" t="s">
        <v>6686</v>
      </c>
      <c r="O1228" t="s">
        <v>1624</v>
      </c>
      <c r="P1228" t="s">
        <v>6687</v>
      </c>
      <c r="Q1228">
        <v>123.4908</v>
      </c>
      <c r="R1228">
        <v>0.31299</v>
      </c>
      <c r="S1228" t="s">
        <v>2124</v>
      </c>
      <c r="T1228" t="s">
        <v>493</v>
      </c>
      <c r="U1228" t="s">
        <v>22</v>
      </c>
      <c r="V1228">
        <v>1</v>
      </c>
      <c r="W1228" t="s">
        <v>1627</v>
      </c>
      <c r="Z1228" t="s">
        <v>1628</v>
      </c>
      <c r="AA1228" t="s">
        <v>1629</v>
      </c>
      <c r="AB1228">
        <v>0</v>
      </c>
      <c r="AC1228" t="s">
        <v>1630</v>
      </c>
      <c r="AD1228">
        <v>6070897435</v>
      </c>
      <c r="AE1228" t="s">
        <v>1619</v>
      </c>
    </row>
    <row r="1229" spans="1:31">
      <c r="A1229">
        <v>532079</v>
      </c>
      <c r="B1229" t="s">
        <v>1610</v>
      </c>
      <c r="C1229" t="s">
        <v>1611</v>
      </c>
      <c r="D1229" t="s">
        <v>1612</v>
      </c>
      <c r="E1229">
        <v>11053135</v>
      </c>
      <c r="F1229" t="s">
        <v>1612</v>
      </c>
      <c r="G1229" t="s">
        <v>6688</v>
      </c>
      <c r="H1229" t="s">
        <v>1432</v>
      </c>
      <c r="I1229" t="s">
        <v>1614</v>
      </c>
      <c r="L1229" t="s">
        <v>6689</v>
      </c>
      <c r="M1229">
        <v>3</v>
      </c>
      <c r="N1229" t="s">
        <v>6690</v>
      </c>
      <c r="O1229" t="s">
        <v>1624</v>
      </c>
      <c r="P1229" t="s">
        <v>6691</v>
      </c>
      <c r="Q1229">
        <v>123.90488</v>
      </c>
      <c r="R1229">
        <v>0.82648</v>
      </c>
      <c r="S1229" t="s">
        <v>2124</v>
      </c>
      <c r="T1229" t="s">
        <v>427</v>
      </c>
      <c r="U1229" t="s">
        <v>131</v>
      </c>
      <c r="V1229">
        <v>1</v>
      </c>
      <c r="W1229" t="s">
        <v>1627</v>
      </c>
      <c r="Z1229" t="s">
        <v>1628</v>
      </c>
      <c r="AA1229" t="s">
        <v>1629</v>
      </c>
      <c r="AB1229">
        <v>0</v>
      </c>
      <c r="AC1229" t="s">
        <v>1647</v>
      </c>
      <c r="AD1229">
        <v>6070877317</v>
      </c>
      <c r="AE1229" t="s">
        <v>1619</v>
      </c>
    </row>
    <row r="1230" spans="1:31">
      <c r="A1230">
        <v>532105</v>
      </c>
      <c r="B1230" t="s">
        <v>1610</v>
      </c>
      <c r="C1230" t="s">
        <v>1611</v>
      </c>
      <c r="D1230" t="s">
        <v>2052</v>
      </c>
      <c r="E1230">
        <v>11053142</v>
      </c>
      <c r="F1230" t="s">
        <v>2052</v>
      </c>
      <c r="G1230" t="s">
        <v>6692</v>
      </c>
      <c r="H1230" t="s">
        <v>1433</v>
      </c>
      <c r="I1230" t="s">
        <v>1614</v>
      </c>
      <c r="L1230" t="s">
        <v>6693</v>
      </c>
      <c r="M1230">
        <v>3</v>
      </c>
      <c r="N1230" t="s">
        <v>6694</v>
      </c>
      <c r="O1230" t="s">
        <v>1624</v>
      </c>
      <c r="P1230" t="s">
        <v>6695</v>
      </c>
      <c r="Q1230">
        <v>124.34142</v>
      </c>
      <c r="R1230">
        <v>1.09548</v>
      </c>
      <c r="S1230" t="s">
        <v>2262</v>
      </c>
      <c r="T1230" t="s">
        <v>342</v>
      </c>
      <c r="U1230" t="s">
        <v>39</v>
      </c>
      <c r="V1230">
        <v>1</v>
      </c>
      <c r="W1230" t="s">
        <v>1627</v>
      </c>
      <c r="Z1230" t="s">
        <v>1628</v>
      </c>
      <c r="AA1230" t="s">
        <v>1629</v>
      </c>
      <c r="AB1230">
        <v>0</v>
      </c>
      <c r="AC1230" t="s">
        <v>1630</v>
      </c>
      <c r="AD1230">
        <v>6070824223</v>
      </c>
      <c r="AE1230" t="s">
        <v>1619</v>
      </c>
    </row>
    <row r="1231" spans="1:31">
      <c r="A1231">
        <v>532106</v>
      </c>
      <c r="B1231" t="s">
        <v>1610</v>
      </c>
      <c r="C1231" t="s">
        <v>1611</v>
      </c>
      <c r="D1231" t="s">
        <v>2052</v>
      </c>
      <c r="E1231">
        <v>11053142</v>
      </c>
      <c r="F1231" t="s">
        <v>2052</v>
      </c>
      <c r="G1231" t="s">
        <v>6696</v>
      </c>
      <c r="H1231" t="s">
        <v>1434</v>
      </c>
      <c r="I1231" t="s">
        <v>1614</v>
      </c>
      <c r="L1231" t="s">
        <v>6697</v>
      </c>
      <c r="M1231">
        <v>3</v>
      </c>
      <c r="N1231" t="s">
        <v>6698</v>
      </c>
      <c r="O1231" t="s">
        <v>1624</v>
      </c>
      <c r="P1231" t="s">
        <v>6699</v>
      </c>
      <c r="Q1231">
        <v>124.27804</v>
      </c>
      <c r="R1231">
        <v>0.99897</v>
      </c>
      <c r="S1231" t="s">
        <v>2262</v>
      </c>
      <c r="T1231" t="s">
        <v>497</v>
      </c>
      <c r="U1231" t="s">
        <v>101</v>
      </c>
      <c r="V1231">
        <v>1</v>
      </c>
      <c r="W1231" t="s">
        <v>1627</v>
      </c>
      <c r="Z1231" t="s">
        <v>1628</v>
      </c>
      <c r="AA1231" t="s">
        <v>1629</v>
      </c>
      <c r="AB1231">
        <v>0</v>
      </c>
      <c r="AC1231" t="s">
        <v>1630</v>
      </c>
      <c r="AD1231">
        <v>6070824237</v>
      </c>
      <c r="AE1231" t="s">
        <v>1619</v>
      </c>
    </row>
    <row r="1232" spans="1:31">
      <c r="A1232">
        <v>532107</v>
      </c>
      <c r="B1232" t="s">
        <v>1610</v>
      </c>
      <c r="C1232" t="s">
        <v>1611</v>
      </c>
      <c r="D1232" t="s">
        <v>2052</v>
      </c>
      <c r="E1232">
        <v>11053142</v>
      </c>
      <c r="F1232" t="s">
        <v>2052</v>
      </c>
      <c r="G1232" t="s">
        <v>6700</v>
      </c>
      <c r="H1232" t="s">
        <v>1435</v>
      </c>
      <c r="I1232" t="s">
        <v>1614</v>
      </c>
      <c r="L1232" t="s">
        <v>6701</v>
      </c>
      <c r="M1232">
        <v>3</v>
      </c>
      <c r="N1232" t="s">
        <v>6702</v>
      </c>
      <c r="O1232" t="s">
        <v>1624</v>
      </c>
      <c r="P1232" t="s">
        <v>6703</v>
      </c>
      <c r="Q1232">
        <v>124.29346</v>
      </c>
      <c r="R1232">
        <v>1.00041</v>
      </c>
      <c r="S1232" t="s">
        <v>2262</v>
      </c>
      <c r="T1232" t="s">
        <v>497</v>
      </c>
      <c r="U1232" t="s">
        <v>101</v>
      </c>
      <c r="V1232">
        <v>1</v>
      </c>
      <c r="W1232" t="s">
        <v>1627</v>
      </c>
      <c r="Z1232" t="s">
        <v>1628</v>
      </c>
      <c r="AA1232" t="s">
        <v>1629</v>
      </c>
      <c r="AB1232">
        <v>0</v>
      </c>
      <c r="AC1232" t="s">
        <v>1630</v>
      </c>
      <c r="AD1232">
        <v>6070824244</v>
      </c>
      <c r="AE1232" t="s">
        <v>1619</v>
      </c>
    </row>
    <row r="1233" spans="1:31">
      <c r="A1233">
        <v>532108</v>
      </c>
      <c r="B1233" t="s">
        <v>1610</v>
      </c>
      <c r="C1233" t="s">
        <v>1611</v>
      </c>
      <c r="D1233" t="s">
        <v>2052</v>
      </c>
      <c r="E1233">
        <v>11053134</v>
      </c>
      <c r="F1233" t="s">
        <v>2052</v>
      </c>
      <c r="G1233" t="s">
        <v>6704</v>
      </c>
      <c r="H1233" t="s">
        <v>1436</v>
      </c>
      <c r="I1233" t="s">
        <v>1614</v>
      </c>
      <c r="L1233" t="s">
        <v>6705</v>
      </c>
      <c r="M1233">
        <v>3</v>
      </c>
      <c r="N1233" t="s">
        <v>6706</v>
      </c>
      <c r="O1233" t="s">
        <v>1624</v>
      </c>
      <c r="P1233" t="s">
        <v>6707</v>
      </c>
      <c r="Q1233">
        <v>123.98728</v>
      </c>
      <c r="R1233">
        <v>0.8402</v>
      </c>
      <c r="S1233" t="s">
        <v>2262</v>
      </c>
      <c r="T1233" t="s">
        <v>324</v>
      </c>
      <c r="U1233" t="s">
        <v>101</v>
      </c>
      <c r="V1233">
        <v>1</v>
      </c>
      <c r="W1233" t="s">
        <v>1627</v>
      </c>
      <c r="Z1233" t="s">
        <v>1628</v>
      </c>
      <c r="AA1233" t="s">
        <v>1629</v>
      </c>
      <c r="AB1233">
        <v>0</v>
      </c>
      <c r="AC1233" t="s">
        <v>1647</v>
      </c>
      <c r="AD1233">
        <v>6070824246</v>
      </c>
      <c r="AE1233" t="s">
        <v>1619</v>
      </c>
    </row>
    <row r="1234" spans="1:31">
      <c r="A1234">
        <v>532109</v>
      </c>
      <c r="B1234" t="s">
        <v>1610</v>
      </c>
      <c r="C1234" t="s">
        <v>1611</v>
      </c>
      <c r="D1234" t="s">
        <v>2052</v>
      </c>
      <c r="E1234">
        <v>11053142</v>
      </c>
      <c r="F1234" t="s">
        <v>2052</v>
      </c>
      <c r="G1234" t="s">
        <v>6708</v>
      </c>
      <c r="H1234" t="s">
        <v>1437</v>
      </c>
      <c r="I1234" t="s">
        <v>1614</v>
      </c>
      <c r="L1234" t="s">
        <v>6709</v>
      </c>
      <c r="M1234">
        <v>3</v>
      </c>
      <c r="N1234" t="s">
        <v>6710</v>
      </c>
      <c r="O1234" t="s">
        <v>1624</v>
      </c>
      <c r="P1234" t="s">
        <v>6711</v>
      </c>
      <c r="Q1234">
        <v>124.1084</v>
      </c>
      <c r="R1234">
        <v>0.91728</v>
      </c>
      <c r="S1234" t="s">
        <v>2262</v>
      </c>
      <c r="T1234" t="s">
        <v>342</v>
      </c>
      <c r="U1234" t="s">
        <v>39</v>
      </c>
      <c r="V1234">
        <v>1</v>
      </c>
      <c r="W1234" t="s">
        <v>1627</v>
      </c>
      <c r="Z1234" t="s">
        <v>1628</v>
      </c>
      <c r="AA1234" t="s">
        <v>1629</v>
      </c>
      <c r="AB1234">
        <v>0</v>
      </c>
      <c r="AC1234" t="s">
        <v>1630</v>
      </c>
      <c r="AD1234">
        <v>6070824288</v>
      </c>
      <c r="AE1234" t="s">
        <v>1619</v>
      </c>
    </row>
    <row r="1235" spans="1:31">
      <c r="A1235">
        <v>532110</v>
      </c>
      <c r="B1235" t="s">
        <v>1610</v>
      </c>
      <c r="C1235" t="s">
        <v>1611</v>
      </c>
      <c r="D1235" t="s">
        <v>2052</v>
      </c>
      <c r="E1235">
        <v>11053142</v>
      </c>
      <c r="F1235" t="s">
        <v>2052</v>
      </c>
      <c r="G1235" t="s">
        <v>6712</v>
      </c>
      <c r="H1235" t="s">
        <v>1438</v>
      </c>
      <c r="I1235" t="s">
        <v>1614</v>
      </c>
      <c r="L1235" t="s">
        <v>6713</v>
      </c>
      <c r="M1235">
        <v>3</v>
      </c>
      <c r="N1235" t="s">
        <v>6714</v>
      </c>
      <c r="O1235" t="s">
        <v>1624</v>
      </c>
      <c r="P1235" t="s">
        <v>6715</v>
      </c>
      <c r="Q1235">
        <v>124.10663</v>
      </c>
      <c r="R1235">
        <v>0.91679</v>
      </c>
      <c r="S1235" t="s">
        <v>2262</v>
      </c>
      <c r="T1235" t="s">
        <v>342</v>
      </c>
      <c r="U1235" t="s">
        <v>39</v>
      </c>
      <c r="V1235">
        <v>1</v>
      </c>
      <c r="W1235" t="s">
        <v>1627</v>
      </c>
      <c r="Z1235" t="s">
        <v>1628</v>
      </c>
      <c r="AA1235" t="s">
        <v>1629</v>
      </c>
      <c r="AB1235">
        <v>0</v>
      </c>
      <c r="AC1235" t="s">
        <v>1647</v>
      </c>
      <c r="AD1235">
        <v>6070824289</v>
      </c>
      <c r="AE1235" t="s">
        <v>1619</v>
      </c>
    </row>
    <row r="1236" spans="1:31">
      <c r="A1236">
        <v>532111</v>
      </c>
      <c r="B1236" t="s">
        <v>1610</v>
      </c>
      <c r="C1236" t="s">
        <v>1611</v>
      </c>
      <c r="D1236" t="s">
        <v>1648</v>
      </c>
      <c r="E1236">
        <v>11053208</v>
      </c>
      <c r="F1236" t="s">
        <v>1648</v>
      </c>
      <c r="G1236" t="s">
        <v>6716</v>
      </c>
      <c r="H1236" t="s">
        <v>1439</v>
      </c>
      <c r="I1236" t="s">
        <v>1614</v>
      </c>
      <c r="L1236" t="s">
        <v>6717</v>
      </c>
      <c r="M1236">
        <v>3</v>
      </c>
      <c r="N1236" t="s">
        <v>6718</v>
      </c>
      <c r="O1236" t="s">
        <v>1624</v>
      </c>
      <c r="P1236" t="s">
        <v>6719</v>
      </c>
      <c r="Q1236">
        <v>123.91515</v>
      </c>
      <c r="R1236">
        <v>0.35151</v>
      </c>
      <c r="S1236" t="s">
        <v>2124</v>
      </c>
      <c r="T1236" t="s">
        <v>46</v>
      </c>
      <c r="U1236" t="s">
        <v>22</v>
      </c>
      <c r="V1236">
        <v>1</v>
      </c>
      <c r="W1236" t="s">
        <v>1627</v>
      </c>
      <c r="Z1236" t="s">
        <v>1628</v>
      </c>
      <c r="AA1236" t="s">
        <v>1629</v>
      </c>
      <c r="AB1236">
        <v>0</v>
      </c>
      <c r="AC1236" t="s">
        <v>1630</v>
      </c>
      <c r="AD1236">
        <v>6070897393</v>
      </c>
      <c r="AE1236" t="s">
        <v>1619</v>
      </c>
    </row>
    <row r="1237" spans="1:31">
      <c r="A1237">
        <v>532742</v>
      </c>
      <c r="B1237" t="s">
        <v>1610</v>
      </c>
      <c r="C1237" t="s">
        <v>1611</v>
      </c>
      <c r="D1237" t="s">
        <v>1612</v>
      </c>
      <c r="E1237">
        <v>11053135</v>
      </c>
      <c r="F1237" t="s">
        <v>1612</v>
      </c>
      <c r="G1237" t="s">
        <v>6720</v>
      </c>
      <c r="H1237" t="s">
        <v>1441</v>
      </c>
      <c r="I1237" t="s">
        <v>1614</v>
      </c>
      <c r="L1237" t="s">
        <v>6721</v>
      </c>
      <c r="M1237">
        <v>3</v>
      </c>
      <c r="N1237" t="s">
        <v>6722</v>
      </c>
      <c r="O1237" t="s">
        <v>1624</v>
      </c>
      <c r="P1237" t="s">
        <v>6723</v>
      </c>
      <c r="Q1237">
        <v>123.54995</v>
      </c>
      <c r="R1237">
        <v>0.8801</v>
      </c>
      <c r="S1237" t="s">
        <v>2124</v>
      </c>
      <c r="T1237" t="s">
        <v>1440</v>
      </c>
      <c r="U1237" t="s">
        <v>1440</v>
      </c>
      <c r="V1237">
        <v>1</v>
      </c>
      <c r="W1237" t="s">
        <v>1627</v>
      </c>
      <c r="Z1237" t="s">
        <v>1628</v>
      </c>
      <c r="AA1237" t="s">
        <v>1764</v>
      </c>
      <c r="AB1237">
        <v>0</v>
      </c>
      <c r="AC1237" t="s">
        <v>2263</v>
      </c>
      <c r="AD1237">
        <v>6070887174</v>
      </c>
      <c r="AE1237" t="s">
        <v>1619</v>
      </c>
    </row>
    <row r="1238" spans="1:31">
      <c r="A1238">
        <v>532743</v>
      </c>
      <c r="B1238" t="s">
        <v>1610</v>
      </c>
      <c r="C1238" t="s">
        <v>1611</v>
      </c>
      <c r="D1238" t="s">
        <v>2052</v>
      </c>
      <c r="E1238">
        <v>11053134</v>
      </c>
      <c r="F1238" t="s">
        <v>2052</v>
      </c>
      <c r="G1238" t="s">
        <v>6724</v>
      </c>
      <c r="H1238" t="s">
        <v>1442</v>
      </c>
      <c r="I1238" t="s">
        <v>1614</v>
      </c>
      <c r="L1238" t="s">
        <v>6725</v>
      </c>
      <c r="M1238">
        <v>1</v>
      </c>
      <c r="N1238" t="s">
        <v>6726</v>
      </c>
      <c r="O1238" t="s">
        <v>1624</v>
      </c>
      <c r="P1238" t="s">
        <v>6727</v>
      </c>
      <c r="Q1238">
        <v>123.93747</v>
      </c>
      <c r="R1238">
        <v>0.86081</v>
      </c>
      <c r="S1238" t="s">
        <v>3823</v>
      </c>
      <c r="T1238" t="s">
        <v>324</v>
      </c>
      <c r="U1238" t="s">
        <v>131</v>
      </c>
      <c r="V1238">
        <v>1</v>
      </c>
      <c r="W1238" t="s">
        <v>1671</v>
      </c>
      <c r="Z1238" t="s">
        <v>1628</v>
      </c>
      <c r="AA1238" t="s">
        <v>1764</v>
      </c>
      <c r="AB1238">
        <v>0</v>
      </c>
      <c r="AC1238" t="s">
        <v>1765</v>
      </c>
      <c r="AD1238">
        <v>6070826055</v>
      </c>
      <c r="AE1238" t="s">
        <v>1619</v>
      </c>
    </row>
    <row r="1239" spans="1:31">
      <c r="A1239">
        <v>532985</v>
      </c>
      <c r="B1239" t="s">
        <v>1610</v>
      </c>
      <c r="C1239" t="s">
        <v>1611</v>
      </c>
      <c r="D1239" t="s">
        <v>2052</v>
      </c>
      <c r="E1239">
        <v>11053142</v>
      </c>
      <c r="F1239" t="s">
        <v>2052</v>
      </c>
      <c r="G1239" t="s">
        <v>6728</v>
      </c>
      <c r="H1239" t="s">
        <v>1443</v>
      </c>
      <c r="I1239" t="s">
        <v>1614</v>
      </c>
      <c r="L1239" t="s">
        <v>6729</v>
      </c>
      <c r="M1239">
        <v>3</v>
      </c>
      <c r="N1239" t="s">
        <v>6730</v>
      </c>
      <c r="O1239" t="s">
        <v>1624</v>
      </c>
      <c r="P1239" t="s">
        <v>6731</v>
      </c>
      <c r="Q1239">
        <v>124.19131</v>
      </c>
      <c r="R1239">
        <v>0.96205</v>
      </c>
      <c r="S1239" t="s">
        <v>2262</v>
      </c>
      <c r="T1239" t="s">
        <v>226</v>
      </c>
      <c r="U1239" t="s">
        <v>101</v>
      </c>
      <c r="V1239">
        <v>1</v>
      </c>
      <c r="W1239" t="s">
        <v>1627</v>
      </c>
      <c r="Z1239" t="s">
        <v>1628</v>
      </c>
      <c r="AA1239" t="s">
        <v>1629</v>
      </c>
      <c r="AB1239">
        <v>0</v>
      </c>
      <c r="AC1239" t="s">
        <v>1630</v>
      </c>
      <c r="AD1239">
        <v>6070825977</v>
      </c>
      <c r="AE1239" t="s">
        <v>1619</v>
      </c>
    </row>
    <row r="1240" spans="1:31">
      <c r="A1240">
        <v>533039</v>
      </c>
      <c r="B1240" t="s">
        <v>1610</v>
      </c>
      <c r="C1240" t="s">
        <v>1611</v>
      </c>
      <c r="D1240" t="s">
        <v>2066</v>
      </c>
      <c r="E1240">
        <v>11053138</v>
      </c>
      <c r="F1240" t="s">
        <v>2066</v>
      </c>
      <c r="G1240" t="s">
        <v>6732</v>
      </c>
      <c r="H1240" t="s">
        <v>1444</v>
      </c>
      <c r="I1240" t="s">
        <v>1614</v>
      </c>
      <c r="L1240" t="s">
        <v>6733</v>
      </c>
      <c r="M1240">
        <v>3</v>
      </c>
      <c r="N1240" t="s">
        <v>6734</v>
      </c>
      <c r="O1240" t="s">
        <v>1624</v>
      </c>
      <c r="P1240" t="s">
        <v>6735</v>
      </c>
      <c r="Q1240">
        <v>123.959555</v>
      </c>
      <c r="R1240">
        <v>0.51818</v>
      </c>
      <c r="S1240" t="s">
        <v>2262</v>
      </c>
      <c r="T1240" t="s">
        <v>131</v>
      </c>
      <c r="U1240" t="s">
        <v>131</v>
      </c>
      <c r="V1240">
        <v>1</v>
      </c>
      <c r="W1240" t="s">
        <v>1627</v>
      </c>
      <c r="Z1240" t="s">
        <v>1628</v>
      </c>
      <c r="AA1240" t="s">
        <v>1629</v>
      </c>
      <c r="AB1240">
        <v>0</v>
      </c>
      <c r="AC1240" t="s">
        <v>1630</v>
      </c>
      <c r="AD1240">
        <v>6070819978</v>
      </c>
      <c r="AE1240" t="s">
        <v>1619</v>
      </c>
    </row>
    <row r="1241" spans="1:31">
      <c r="A1241">
        <v>533071</v>
      </c>
      <c r="B1241" t="s">
        <v>1610</v>
      </c>
      <c r="C1241" t="s">
        <v>1611</v>
      </c>
      <c r="D1241" t="s">
        <v>1612</v>
      </c>
      <c r="E1241">
        <v>11053187</v>
      </c>
      <c r="F1241" t="s">
        <v>1612</v>
      </c>
      <c r="G1241" t="s">
        <v>6736</v>
      </c>
      <c r="H1241" t="s">
        <v>1446</v>
      </c>
      <c r="I1241" t="s">
        <v>1614</v>
      </c>
      <c r="L1241" t="s">
        <v>6737</v>
      </c>
      <c r="M1241">
        <v>3</v>
      </c>
      <c r="N1241" t="s">
        <v>6738</v>
      </c>
      <c r="O1241" t="s">
        <v>1624</v>
      </c>
      <c r="P1241" t="s">
        <v>6739</v>
      </c>
      <c r="Q1241">
        <v>123.32084</v>
      </c>
      <c r="R1241">
        <v>0.88129</v>
      </c>
      <c r="S1241" t="s">
        <v>2124</v>
      </c>
      <c r="T1241" t="s">
        <v>1445</v>
      </c>
      <c r="U1241" t="s">
        <v>4</v>
      </c>
      <c r="V1241">
        <v>1</v>
      </c>
      <c r="W1241" t="s">
        <v>1627</v>
      </c>
      <c r="Z1241" t="s">
        <v>1628</v>
      </c>
      <c r="AA1241" t="s">
        <v>1629</v>
      </c>
      <c r="AB1241">
        <v>0</v>
      </c>
      <c r="AC1241" t="s">
        <v>1647</v>
      </c>
      <c r="AD1241">
        <v>6070877472</v>
      </c>
      <c r="AE1241" t="s">
        <v>1619</v>
      </c>
    </row>
    <row r="1242" spans="1:31">
      <c r="A1242">
        <v>533072</v>
      </c>
      <c r="B1242" t="s">
        <v>1610</v>
      </c>
      <c r="C1242" t="s">
        <v>1611</v>
      </c>
      <c r="D1242" t="s">
        <v>1612</v>
      </c>
      <c r="E1242">
        <v>11053187</v>
      </c>
      <c r="F1242" t="s">
        <v>1612</v>
      </c>
      <c r="G1242" t="s">
        <v>6740</v>
      </c>
      <c r="H1242" t="s">
        <v>1448</v>
      </c>
      <c r="I1242" t="s">
        <v>1614</v>
      </c>
      <c r="L1242" t="s">
        <v>6741</v>
      </c>
      <c r="M1242">
        <v>3</v>
      </c>
      <c r="N1242" t="s">
        <v>6742</v>
      </c>
      <c r="O1242" t="s">
        <v>1624</v>
      </c>
      <c r="P1242" t="s">
        <v>6743</v>
      </c>
      <c r="Q1242">
        <v>123.37743</v>
      </c>
      <c r="R1242">
        <v>0.88665</v>
      </c>
      <c r="S1242" t="s">
        <v>2124</v>
      </c>
      <c r="T1242" t="s">
        <v>1447</v>
      </c>
      <c r="U1242" t="s">
        <v>4</v>
      </c>
      <c r="V1242">
        <v>1</v>
      </c>
      <c r="W1242" t="s">
        <v>1627</v>
      </c>
      <c r="Z1242" t="s">
        <v>1628</v>
      </c>
      <c r="AA1242" t="s">
        <v>1629</v>
      </c>
      <c r="AB1242">
        <v>0</v>
      </c>
      <c r="AC1242" t="s">
        <v>1630</v>
      </c>
      <c r="AD1242">
        <v>6070877474</v>
      </c>
      <c r="AE1242" t="s">
        <v>1619</v>
      </c>
    </row>
    <row r="1243" spans="1:31">
      <c r="A1243">
        <v>533073</v>
      </c>
      <c r="B1243" t="s">
        <v>1610</v>
      </c>
      <c r="C1243" t="s">
        <v>1611</v>
      </c>
      <c r="D1243" t="s">
        <v>1924</v>
      </c>
      <c r="E1243">
        <v>11053154</v>
      </c>
      <c r="F1243" t="s">
        <v>1924</v>
      </c>
      <c r="G1243" t="s">
        <v>6744</v>
      </c>
      <c r="H1243" t="s">
        <v>1449</v>
      </c>
      <c r="I1243" t="s">
        <v>1614</v>
      </c>
      <c r="L1243" t="s">
        <v>6745</v>
      </c>
      <c r="M1243">
        <v>3</v>
      </c>
      <c r="N1243" t="s">
        <v>6746</v>
      </c>
      <c r="O1243" t="s">
        <v>1624</v>
      </c>
      <c r="P1243" t="s">
        <v>6747</v>
      </c>
      <c r="Q1243">
        <v>124.324618</v>
      </c>
      <c r="R1243">
        <v>0.714932</v>
      </c>
      <c r="S1243" t="s">
        <v>3471</v>
      </c>
      <c r="T1243" t="s">
        <v>462</v>
      </c>
      <c r="U1243" t="s">
        <v>132</v>
      </c>
      <c r="V1243">
        <v>1</v>
      </c>
      <c r="W1243" t="s">
        <v>1627</v>
      </c>
      <c r="Z1243" t="s">
        <v>1628</v>
      </c>
      <c r="AA1243" t="s">
        <v>1629</v>
      </c>
      <c r="AB1243">
        <v>0</v>
      </c>
      <c r="AC1243" t="s">
        <v>1630</v>
      </c>
      <c r="AD1243">
        <v>6070904254</v>
      </c>
      <c r="AE1243" t="s">
        <v>1619</v>
      </c>
    </row>
    <row r="1244" spans="1:31">
      <c r="A1244">
        <v>533074</v>
      </c>
      <c r="B1244" t="s">
        <v>1610</v>
      </c>
      <c r="C1244" t="s">
        <v>1611</v>
      </c>
      <c r="D1244" t="s">
        <v>1924</v>
      </c>
      <c r="E1244">
        <v>11053154</v>
      </c>
      <c r="F1244" t="s">
        <v>1924</v>
      </c>
      <c r="G1244" t="s">
        <v>6748</v>
      </c>
      <c r="H1244" t="s">
        <v>1450</v>
      </c>
      <c r="I1244" t="s">
        <v>1614</v>
      </c>
      <c r="L1244" t="s">
        <v>6749</v>
      </c>
      <c r="M1244">
        <v>3</v>
      </c>
      <c r="N1244" t="s">
        <v>6750</v>
      </c>
      <c r="O1244" t="s">
        <v>1624</v>
      </c>
      <c r="P1244" t="s">
        <v>6751</v>
      </c>
      <c r="Q1244">
        <v>124.331136</v>
      </c>
      <c r="R1244">
        <v>0.717818</v>
      </c>
      <c r="S1244" t="s">
        <v>5340</v>
      </c>
      <c r="T1244" t="s">
        <v>462</v>
      </c>
      <c r="U1244" t="s">
        <v>132</v>
      </c>
      <c r="V1244">
        <v>1</v>
      </c>
      <c r="W1244" t="s">
        <v>1627</v>
      </c>
      <c r="Z1244" t="s">
        <v>1628</v>
      </c>
      <c r="AA1244" t="s">
        <v>1629</v>
      </c>
      <c r="AB1244">
        <v>0</v>
      </c>
      <c r="AC1244" t="s">
        <v>1647</v>
      </c>
      <c r="AD1244">
        <v>6070904259</v>
      </c>
      <c r="AE1244" t="s">
        <v>1619</v>
      </c>
    </row>
    <row r="1245" spans="1:31">
      <c r="A1245">
        <v>533075</v>
      </c>
      <c r="B1245" t="s">
        <v>1610</v>
      </c>
      <c r="C1245" t="s">
        <v>1611</v>
      </c>
      <c r="D1245" t="s">
        <v>1924</v>
      </c>
      <c r="E1245">
        <v>11053154</v>
      </c>
      <c r="F1245" t="s">
        <v>1924</v>
      </c>
      <c r="G1245" t="s">
        <v>6752</v>
      </c>
      <c r="H1245" t="s">
        <v>1451</v>
      </c>
      <c r="I1245" t="s">
        <v>1614</v>
      </c>
      <c r="L1245" t="s">
        <v>6753</v>
      </c>
      <c r="M1245">
        <v>3</v>
      </c>
      <c r="N1245" t="s">
        <v>6754</v>
      </c>
      <c r="O1245" t="s">
        <v>1624</v>
      </c>
      <c r="P1245" t="s">
        <v>6755</v>
      </c>
      <c r="Q1245">
        <v>124.32723</v>
      </c>
      <c r="R1245">
        <v>0.723697</v>
      </c>
      <c r="S1245" t="s">
        <v>3471</v>
      </c>
      <c r="T1245" t="s">
        <v>462</v>
      </c>
      <c r="U1245" t="s">
        <v>132</v>
      </c>
      <c r="V1245">
        <v>1</v>
      </c>
      <c r="W1245" t="s">
        <v>1627</v>
      </c>
      <c r="Z1245" t="s">
        <v>1628</v>
      </c>
      <c r="AA1245" t="s">
        <v>1629</v>
      </c>
      <c r="AB1245">
        <v>0</v>
      </c>
      <c r="AC1245" t="s">
        <v>1647</v>
      </c>
      <c r="AD1245">
        <v>6070904261</v>
      </c>
      <c r="AE1245" t="s">
        <v>1619</v>
      </c>
    </row>
    <row r="1246" spans="1:31">
      <c r="A1246">
        <v>533076</v>
      </c>
      <c r="B1246" t="s">
        <v>1610</v>
      </c>
      <c r="C1246" t="s">
        <v>1611</v>
      </c>
      <c r="D1246" t="s">
        <v>1612</v>
      </c>
      <c r="E1246">
        <v>11053187</v>
      </c>
      <c r="F1246" t="s">
        <v>1612</v>
      </c>
      <c r="G1246" t="s">
        <v>6756</v>
      </c>
      <c r="H1246" t="s">
        <v>1453</v>
      </c>
      <c r="I1246" t="s">
        <v>1614</v>
      </c>
      <c r="L1246" t="s">
        <v>6757</v>
      </c>
      <c r="M1246">
        <v>3</v>
      </c>
      <c r="N1246" t="s">
        <v>6758</v>
      </c>
      <c r="O1246" t="s">
        <v>1624</v>
      </c>
      <c r="P1246" t="s">
        <v>6759</v>
      </c>
      <c r="Q1246">
        <v>123.48962</v>
      </c>
      <c r="R1246">
        <v>0.8829</v>
      </c>
      <c r="S1246" t="s">
        <v>2124</v>
      </c>
      <c r="T1246" t="s">
        <v>1452</v>
      </c>
      <c r="U1246" t="s">
        <v>4</v>
      </c>
      <c r="V1246">
        <v>1</v>
      </c>
      <c r="W1246" t="s">
        <v>1627</v>
      </c>
      <c r="Z1246" t="s">
        <v>1628</v>
      </c>
      <c r="AA1246" t="s">
        <v>1629</v>
      </c>
      <c r="AB1246">
        <v>0</v>
      </c>
      <c r="AC1246" t="s">
        <v>1630</v>
      </c>
      <c r="AD1246">
        <v>6070877494</v>
      </c>
      <c r="AE1246" t="s">
        <v>1619</v>
      </c>
    </row>
    <row r="1247" spans="1:31">
      <c r="A1247">
        <v>533077</v>
      </c>
      <c r="B1247" t="s">
        <v>1610</v>
      </c>
      <c r="C1247" t="s">
        <v>1611</v>
      </c>
      <c r="D1247" t="s">
        <v>1924</v>
      </c>
      <c r="E1247">
        <v>11053154</v>
      </c>
      <c r="F1247" t="s">
        <v>1924</v>
      </c>
      <c r="G1247" t="s">
        <v>6760</v>
      </c>
      <c r="H1247" t="s">
        <v>1454</v>
      </c>
      <c r="I1247" t="s">
        <v>1614</v>
      </c>
      <c r="L1247" t="s">
        <v>6761</v>
      </c>
      <c r="M1247">
        <v>3</v>
      </c>
      <c r="N1247" t="s">
        <v>6762</v>
      </c>
      <c r="O1247" t="s">
        <v>1624</v>
      </c>
      <c r="P1247" t="s">
        <v>6763</v>
      </c>
      <c r="Q1247">
        <v>124.316217</v>
      </c>
      <c r="R1247">
        <v>0.762633</v>
      </c>
      <c r="S1247" t="s">
        <v>3081</v>
      </c>
      <c r="T1247" t="s">
        <v>486</v>
      </c>
      <c r="U1247" t="s">
        <v>132</v>
      </c>
      <c r="V1247">
        <v>1</v>
      </c>
      <c r="W1247" t="s">
        <v>1627</v>
      </c>
      <c r="Z1247" t="s">
        <v>1628</v>
      </c>
      <c r="AA1247" t="s">
        <v>1629</v>
      </c>
      <c r="AB1247">
        <v>0</v>
      </c>
      <c r="AC1247" t="s">
        <v>1630</v>
      </c>
      <c r="AD1247">
        <v>6070904295</v>
      </c>
      <c r="AE1247" t="s">
        <v>1619</v>
      </c>
    </row>
    <row r="1248" spans="1:31">
      <c r="A1248">
        <v>533078</v>
      </c>
      <c r="B1248" t="s">
        <v>1610</v>
      </c>
      <c r="C1248" t="s">
        <v>1611</v>
      </c>
      <c r="D1248" t="s">
        <v>1924</v>
      </c>
      <c r="E1248">
        <v>11053151</v>
      </c>
      <c r="F1248" t="s">
        <v>1924</v>
      </c>
      <c r="G1248" t="s">
        <v>6764</v>
      </c>
      <c r="H1248" t="s">
        <v>1455</v>
      </c>
      <c r="I1248" t="s">
        <v>1614</v>
      </c>
      <c r="L1248" t="s">
        <v>6765</v>
      </c>
      <c r="M1248">
        <v>3</v>
      </c>
      <c r="N1248" t="s">
        <v>6766</v>
      </c>
      <c r="O1248" t="s">
        <v>1624</v>
      </c>
      <c r="P1248" t="s">
        <v>6767</v>
      </c>
      <c r="Q1248">
        <v>124.28395</v>
      </c>
      <c r="R1248">
        <v>0.732667</v>
      </c>
      <c r="S1248" t="s">
        <v>2124</v>
      </c>
      <c r="T1248" t="s">
        <v>886</v>
      </c>
      <c r="U1248" t="s">
        <v>132</v>
      </c>
      <c r="V1248">
        <v>1</v>
      </c>
      <c r="W1248" t="s">
        <v>1627</v>
      </c>
      <c r="Z1248" t="s">
        <v>1628</v>
      </c>
      <c r="AA1248" t="s">
        <v>1629</v>
      </c>
      <c r="AB1248">
        <v>0</v>
      </c>
      <c r="AC1248" t="s">
        <v>1647</v>
      </c>
      <c r="AD1248">
        <v>6070904314</v>
      </c>
      <c r="AE1248" t="s">
        <v>1619</v>
      </c>
    </row>
    <row r="1249" spans="1:31">
      <c r="A1249">
        <v>533079</v>
      </c>
      <c r="B1249" t="s">
        <v>1610</v>
      </c>
      <c r="C1249" t="s">
        <v>1611</v>
      </c>
      <c r="D1249" t="s">
        <v>1924</v>
      </c>
      <c r="E1249">
        <v>11053151</v>
      </c>
      <c r="F1249" t="s">
        <v>1924</v>
      </c>
      <c r="G1249" t="s">
        <v>6768</v>
      </c>
      <c r="H1249" t="s">
        <v>1456</v>
      </c>
      <c r="I1249" t="s">
        <v>1614</v>
      </c>
      <c r="L1249" t="s">
        <v>6769</v>
      </c>
      <c r="M1249">
        <v>3</v>
      </c>
      <c r="N1249" t="s">
        <v>6770</v>
      </c>
      <c r="O1249" t="s">
        <v>1624</v>
      </c>
      <c r="P1249" t="s">
        <v>6771</v>
      </c>
      <c r="Q1249">
        <v>124.278283</v>
      </c>
      <c r="R1249">
        <v>0.716491</v>
      </c>
      <c r="S1249" t="s">
        <v>2124</v>
      </c>
      <c r="T1249" t="s">
        <v>1053</v>
      </c>
      <c r="U1249" t="s">
        <v>132</v>
      </c>
      <c r="V1249">
        <v>1</v>
      </c>
      <c r="W1249" t="s">
        <v>1627</v>
      </c>
      <c r="Z1249" t="s">
        <v>1628</v>
      </c>
      <c r="AA1249" t="s">
        <v>1629</v>
      </c>
      <c r="AB1249">
        <v>0</v>
      </c>
      <c r="AC1249" t="s">
        <v>1630</v>
      </c>
      <c r="AD1249">
        <v>6070904317</v>
      </c>
      <c r="AE1249" t="s">
        <v>1619</v>
      </c>
    </row>
    <row r="1250" spans="1:31">
      <c r="A1250">
        <v>533080</v>
      </c>
      <c r="B1250" t="s">
        <v>1610</v>
      </c>
      <c r="C1250" t="s">
        <v>1611</v>
      </c>
      <c r="D1250" t="s">
        <v>1924</v>
      </c>
      <c r="E1250">
        <v>11053152</v>
      </c>
      <c r="F1250" t="s">
        <v>1924</v>
      </c>
      <c r="G1250" t="s">
        <v>6772</v>
      </c>
      <c r="H1250" t="s">
        <v>1457</v>
      </c>
      <c r="I1250" t="s">
        <v>1614</v>
      </c>
      <c r="L1250" t="s">
        <v>6773</v>
      </c>
      <c r="M1250">
        <v>3</v>
      </c>
      <c r="N1250" t="s">
        <v>6774</v>
      </c>
      <c r="O1250" t="s">
        <v>1624</v>
      </c>
      <c r="P1250" t="s">
        <v>6775</v>
      </c>
      <c r="Q1250">
        <v>124.200567</v>
      </c>
      <c r="R1250">
        <v>0.81405</v>
      </c>
      <c r="S1250" t="s">
        <v>3652</v>
      </c>
      <c r="T1250" t="s">
        <v>132</v>
      </c>
      <c r="U1250" t="s">
        <v>132</v>
      </c>
      <c r="V1250">
        <v>1</v>
      </c>
      <c r="W1250" t="s">
        <v>1627</v>
      </c>
      <c r="Z1250" t="s">
        <v>1628</v>
      </c>
      <c r="AA1250" t="s">
        <v>1629</v>
      </c>
      <c r="AB1250">
        <v>0</v>
      </c>
      <c r="AC1250" t="s">
        <v>1630</v>
      </c>
      <c r="AD1250">
        <v>6070904357</v>
      </c>
      <c r="AE1250" t="s">
        <v>1619</v>
      </c>
    </row>
    <row r="1251" spans="1:31">
      <c r="A1251">
        <v>533081</v>
      </c>
      <c r="B1251" t="s">
        <v>1610</v>
      </c>
      <c r="C1251" t="s">
        <v>1611</v>
      </c>
      <c r="D1251" t="s">
        <v>1924</v>
      </c>
      <c r="E1251">
        <v>11053152</v>
      </c>
      <c r="F1251" t="s">
        <v>1924</v>
      </c>
      <c r="G1251" t="s">
        <v>6776</v>
      </c>
      <c r="H1251" t="s">
        <v>1458</v>
      </c>
      <c r="I1251" t="s">
        <v>1614</v>
      </c>
      <c r="L1251" t="s">
        <v>6777</v>
      </c>
      <c r="M1251">
        <v>3</v>
      </c>
      <c r="N1251" t="s">
        <v>6778</v>
      </c>
      <c r="O1251" t="s">
        <v>1624</v>
      </c>
      <c r="P1251" t="s">
        <v>6779</v>
      </c>
      <c r="Q1251">
        <v>124.294814</v>
      </c>
      <c r="R1251">
        <v>0.776257</v>
      </c>
      <c r="S1251" t="s">
        <v>3919</v>
      </c>
      <c r="T1251" t="s">
        <v>528</v>
      </c>
      <c r="U1251" t="s">
        <v>132</v>
      </c>
      <c r="V1251">
        <v>1</v>
      </c>
      <c r="W1251" t="s">
        <v>1627</v>
      </c>
      <c r="Z1251" t="s">
        <v>1628</v>
      </c>
      <c r="AA1251" t="s">
        <v>1629</v>
      </c>
      <c r="AB1251">
        <v>0</v>
      </c>
      <c r="AC1251" t="s">
        <v>1647</v>
      </c>
      <c r="AD1251">
        <v>6070904363</v>
      </c>
      <c r="AE1251" t="s">
        <v>1619</v>
      </c>
    </row>
    <row r="1252" spans="1:31">
      <c r="A1252">
        <v>533082</v>
      </c>
      <c r="B1252" t="s">
        <v>1610</v>
      </c>
      <c r="C1252" t="s">
        <v>1611</v>
      </c>
      <c r="D1252" t="s">
        <v>1924</v>
      </c>
      <c r="E1252">
        <v>11053152</v>
      </c>
      <c r="F1252" t="s">
        <v>1924</v>
      </c>
      <c r="G1252" t="s">
        <v>6780</v>
      </c>
      <c r="H1252" t="s">
        <v>1459</v>
      </c>
      <c r="I1252" t="s">
        <v>1614</v>
      </c>
      <c r="L1252" t="s">
        <v>6781</v>
      </c>
      <c r="M1252">
        <v>3</v>
      </c>
      <c r="N1252" t="s">
        <v>6782</v>
      </c>
      <c r="O1252" t="s">
        <v>1624</v>
      </c>
      <c r="P1252" t="s">
        <v>6783</v>
      </c>
      <c r="Q1252">
        <v>124.300781</v>
      </c>
      <c r="R1252">
        <v>0.772313</v>
      </c>
      <c r="S1252" t="s">
        <v>3919</v>
      </c>
      <c r="T1252" t="s">
        <v>528</v>
      </c>
      <c r="U1252" t="s">
        <v>132</v>
      </c>
      <c r="V1252">
        <v>1</v>
      </c>
      <c r="W1252" t="s">
        <v>1627</v>
      </c>
      <c r="Z1252" t="s">
        <v>1628</v>
      </c>
      <c r="AA1252" t="s">
        <v>1629</v>
      </c>
      <c r="AB1252">
        <v>0</v>
      </c>
      <c r="AC1252" t="s">
        <v>1630</v>
      </c>
      <c r="AD1252">
        <v>6070904366</v>
      </c>
      <c r="AE1252" t="s">
        <v>1619</v>
      </c>
    </row>
    <row r="1253" spans="1:31">
      <c r="A1253">
        <v>533083</v>
      </c>
      <c r="B1253" t="s">
        <v>1610</v>
      </c>
      <c r="C1253" t="s">
        <v>1611</v>
      </c>
      <c r="D1253" t="s">
        <v>1924</v>
      </c>
      <c r="E1253">
        <v>11053152</v>
      </c>
      <c r="F1253" t="s">
        <v>1924</v>
      </c>
      <c r="G1253" t="s">
        <v>6784</v>
      </c>
      <c r="H1253" t="s">
        <v>1460</v>
      </c>
      <c r="I1253" t="s">
        <v>1614</v>
      </c>
      <c r="L1253" t="s">
        <v>6785</v>
      </c>
      <c r="M1253">
        <v>3</v>
      </c>
      <c r="N1253" t="s">
        <v>6786</v>
      </c>
      <c r="O1253" t="s">
        <v>1624</v>
      </c>
      <c r="P1253" t="s">
        <v>6787</v>
      </c>
      <c r="Q1253">
        <v>124.302433</v>
      </c>
      <c r="R1253">
        <v>0.762005</v>
      </c>
      <c r="S1253" t="s">
        <v>3304</v>
      </c>
      <c r="T1253" t="s">
        <v>843</v>
      </c>
      <c r="U1253" t="s">
        <v>132</v>
      </c>
      <c r="V1253">
        <v>1</v>
      </c>
      <c r="W1253" t="s">
        <v>1627</v>
      </c>
      <c r="Z1253" t="s">
        <v>1628</v>
      </c>
      <c r="AA1253" t="s">
        <v>1629</v>
      </c>
      <c r="AB1253">
        <v>0</v>
      </c>
      <c r="AC1253" t="s">
        <v>1647</v>
      </c>
      <c r="AD1253">
        <v>6070904371</v>
      </c>
      <c r="AE1253" t="s">
        <v>1619</v>
      </c>
    </row>
    <row r="1254" spans="1:31">
      <c r="A1254">
        <v>533084</v>
      </c>
      <c r="B1254" t="s">
        <v>1610</v>
      </c>
      <c r="C1254" t="s">
        <v>1611</v>
      </c>
      <c r="D1254" t="s">
        <v>1924</v>
      </c>
      <c r="E1254">
        <v>11053152</v>
      </c>
      <c r="F1254" t="s">
        <v>1924</v>
      </c>
      <c r="G1254" t="s">
        <v>6788</v>
      </c>
      <c r="H1254" t="s">
        <v>1461</v>
      </c>
      <c r="I1254" t="s">
        <v>1614</v>
      </c>
      <c r="L1254" t="s">
        <v>6789</v>
      </c>
      <c r="M1254">
        <v>1</v>
      </c>
      <c r="N1254" t="s">
        <v>6790</v>
      </c>
      <c r="O1254" t="s">
        <v>1624</v>
      </c>
      <c r="P1254" t="s">
        <v>6791</v>
      </c>
      <c r="Q1254">
        <v>124.302933</v>
      </c>
      <c r="R1254">
        <v>0.756433</v>
      </c>
      <c r="S1254" t="s">
        <v>3304</v>
      </c>
      <c r="T1254" t="s">
        <v>410</v>
      </c>
      <c r="U1254" t="s">
        <v>132</v>
      </c>
      <c r="V1254">
        <v>1</v>
      </c>
      <c r="W1254" t="s">
        <v>1627</v>
      </c>
      <c r="Z1254" t="s">
        <v>1628</v>
      </c>
      <c r="AA1254" t="s">
        <v>1629</v>
      </c>
      <c r="AB1254">
        <v>0</v>
      </c>
      <c r="AC1254" t="s">
        <v>1647</v>
      </c>
      <c r="AD1254">
        <v>6070904374</v>
      </c>
      <c r="AE1254" t="s">
        <v>1619</v>
      </c>
    </row>
    <row r="1255" spans="1:31">
      <c r="A1255">
        <v>533085</v>
      </c>
      <c r="B1255" t="s">
        <v>1610</v>
      </c>
      <c r="C1255" t="s">
        <v>1611</v>
      </c>
      <c r="D1255" t="s">
        <v>1924</v>
      </c>
      <c r="E1255">
        <v>11053154</v>
      </c>
      <c r="F1255" t="s">
        <v>1924</v>
      </c>
      <c r="G1255" t="s">
        <v>6792</v>
      </c>
      <c r="H1255" t="s">
        <v>1462</v>
      </c>
      <c r="I1255" t="s">
        <v>1614</v>
      </c>
      <c r="L1255" t="s">
        <v>6793</v>
      </c>
      <c r="M1255">
        <v>2</v>
      </c>
      <c r="N1255" t="s">
        <v>6794</v>
      </c>
      <c r="O1255" t="s">
        <v>1624</v>
      </c>
      <c r="P1255" t="s">
        <v>6795</v>
      </c>
      <c r="Q1255">
        <v>124.312954</v>
      </c>
      <c r="R1255">
        <v>0.733449</v>
      </c>
      <c r="S1255" t="s">
        <v>3604</v>
      </c>
      <c r="T1255" t="s">
        <v>462</v>
      </c>
      <c r="U1255" t="s">
        <v>132</v>
      </c>
      <c r="V1255">
        <v>1</v>
      </c>
      <c r="W1255" t="s">
        <v>1627</v>
      </c>
      <c r="Z1255" t="s">
        <v>1628</v>
      </c>
      <c r="AA1255" t="s">
        <v>1629</v>
      </c>
      <c r="AB1255">
        <v>0</v>
      </c>
      <c r="AC1255" t="s">
        <v>1647</v>
      </c>
      <c r="AD1255">
        <v>6070904452</v>
      </c>
      <c r="AE1255" t="s">
        <v>1619</v>
      </c>
    </row>
    <row r="1256" spans="1:31">
      <c r="A1256">
        <v>533086</v>
      </c>
      <c r="B1256" t="s">
        <v>1610</v>
      </c>
      <c r="C1256" t="s">
        <v>1611</v>
      </c>
      <c r="D1256" t="s">
        <v>1924</v>
      </c>
      <c r="E1256">
        <v>11053154</v>
      </c>
      <c r="F1256" t="s">
        <v>1924</v>
      </c>
      <c r="G1256" t="s">
        <v>6796</v>
      </c>
      <c r="H1256" t="s">
        <v>1463</v>
      </c>
      <c r="I1256" t="s">
        <v>1614</v>
      </c>
      <c r="L1256" t="s">
        <v>6797</v>
      </c>
      <c r="M1256">
        <v>2</v>
      </c>
      <c r="N1256" t="s">
        <v>6798</v>
      </c>
      <c r="O1256" t="s">
        <v>1624</v>
      </c>
      <c r="P1256" t="s">
        <v>6799</v>
      </c>
      <c r="Q1256">
        <v>124.31478</v>
      </c>
      <c r="R1256">
        <v>0.73089</v>
      </c>
      <c r="S1256" t="s">
        <v>3604</v>
      </c>
      <c r="T1256" t="s">
        <v>462</v>
      </c>
      <c r="U1256" t="s">
        <v>132</v>
      </c>
      <c r="V1256">
        <v>1</v>
      </c>
      <c r="W1256" t="s">
        <v>1627</v>
      </c>
      <c r="Z1256" t="s">
        <v>1628</v>
      </c>
      <c r="AA1256" t="s">
        <v>1629</v>
      </c>
      <c r="AB1256">
        <v>0</v>
      </c>
      <c r="AC1256" t="s">
        <v>1647</v>
      </c>
      <c r="AD1256">
        <v>6070904453</v>
      </c>
      <c r="AE1256" t="s">
        <v>1619</v>
      </c>
    </row>
    <row r="1257" spans="1:31">
      <c r="A1257">
        <v>533088</v>
      </c>
      <c r="B1257" t="s">
        <v>1610</v>
      </c>
      <c r="C1257" t="s">
        <v>1611</v>
      </c>
      <c r="D1257" t="s">
        <v>2066</v>
      </c>
      <c r="E1257">
        <v>11053174</v>
      </c>
      <c r="F1257" t="s">
        <v>2066</v>
      </c>
      <c r="G1257" t="s">
        <v>6800</v>
      </c>
      <c r="H1257" t="s">
        <v>1464</v>
      </c>
      <c r="I1257" t="s">
        <v>1614</v>
      </c>
      <c r="L1257" t="s">
        <v>6801</v>
      </c>
      <c r="M1257">
        <v>3</v>
      </c>
      <c r="N1257" t="s">
        <v>6802</v>
      </c>
      <c r="O1257" t="s">
        <v>1624</v>
      </c>
      <c r="P1257" t="s">
        <v>6803</v>
      </c>
      <c r="Q1257">
        <v>124.08277</v>
      </c>
      <c r="R1257">
        <v>0.57557</v>
      </c>
      <c r="S1257" t="s">
        <v>2262</v>
      </c>
      <c r="T1257" t="s">
        <v>131</v>
      </c>
      <c r="U1257" t="s">
        <v>131</v>
      </c>
      <c r="V1257">
        <v>1</v>
      </c>
      <c r="W1257" t="s">
        <v>1627</v>
      </c>
      <c r="Z1257" t="s">
        <v>1628</v>
      </c>
      <c r="AA1257" t="s">
        <v>1629</v>
      </c>
      <c r="AB1257">
        <v>0</v>
      </c>
      <c r="AC1257" t="s">
        <v>1647</v>
      </c>
      <c r="AD1257">
        <v>6070819808</v>
      </c>
      <c r="AE1257" t="s">
        <v>1619</v>
      </c>
    </row>
    <row r="1258" spans="1:31">
      <c r="A1258">
        <v>533089</v>
      </c>
      <c r="B1258" t="s">
        <v>1610</v>
      </c>
      <c r="C1258" t="s">
        <v>1611</v>
      </c>
      <c r="D1258" t="s">
        <v>2066</v>
      </c>
      <c r="E1258">
        <v>11053174</v>
      </c>
      <c r="F1258" t="s">
        <v>2066</v>
      </c>
      <c r="G1258" t="s">
        <v>6804</v>
      </c>
      <c r="H1258" t="s">
        <v>1465</v>
      </c>
      <c r="I1258" t="s">
        <v>1614</v>
      </c>
      <c r="L1258" t="s">
        <v>6805</v>
      </c>
      <c r="M1258">
        <v>3</v>
      </c>
      <c r="N1258" t="s">
        <v>6806</v>
      </c>
      <c r="O1258" t="s">
        <v>1624</v>
      </c>
      <c r="P1258" t="s">
        <v>6807</v>
      </c>
      <c r="Q1258">
        <v>124.088458</v>
      </c>
      <c r="R1258">
        <v>0.575339</v>
      </c>
      <c r="S1258" t="s">
        <v>2262</v>
      </c>
      <c r="T1258" t="s">
        <v>131</v>
      </c>
      <c r="U1258" t="s">
        <v>131</v>
      </c>
      <c r="V1258">
        <v>1</v>
      </c>
      <c r="W1258" t="s">
        <v>1627</v>
      </c>
      <c r="Z1258" t="s">
        <v>1628</v>
      </c>
      <c r="AA1258" t="s">
        <v>1629</v>
      </c>
      <c r="AB1258">
        <v>0</v>
      </c>
      <c r="AC1258" t="s">
        <v>1647</v>
      </c>
      <c r="AD1258">
        <v>6070819809</v>
      </c>
      <c r="AE1258" t="s">
        <v>1619</v>
      </c>
    </row>
    <row r="1259" spans="1:31">
      <c r="A1259">
        <v>533090</v>
      </c>
      <c r="B1259" t="s">
        <v>1610</v>
      </c>
      <c r="C1259" t="s">
        <v>1611</v>
      </c>
      <c r="D1259" t="s">
        <v>2066</v>
      </c>
      <c r="E1259">
        <v>11053174</v>
      </c>
      <c r="F1259" t="s">
        <v>2066</v>
      </c>
      <c r="G1259" t="s">
        <v>6808</v>
      </c>
      <c r="H1259" t="s">
        <v>1466</v>
      </c>
      <c r="I1259" t="s">
        <v>1614</v>
      </c>
      <c r="L1259" t="s">
        <v>6809</v>
      </c>
      <c r="M1259">
        <v>3</v>
      </c>
      <c r="N1259" t="s">
        <v>6810</v>
      </c>
      <c r="O1259" t="s">
        <v>1624</v>
      </c>
      <c r="P1259" t="s">
        <v>6811</v>
      </c>
      <c r="Q1259">
        <v>123.97866</v>
      </c>
      <c r="R1259">
        <v>0.56606</v>
      </c>
      <c r="S1259" t="s">
        <v>2262</v>
      </c>
      <c r="T1259" t="s">
        <v>131</v>
      </c>
      <c r="U1259" t="s">
        <v>131</v>
      </c>
      <c r="V1259">
        <v>1</v>
      </c>
      <c r="W1259" t="s">
        <v>1627</v>
      </c>
      <c r="Z1259" t="s">
        <v>1628</v>
      </c>
      <c r="AA1259" t="s">
        <v>1629</v>
      </c>
      <c r="AB1259">
        <v>0</v>
      </c>
      <c r="AC1259" t="s">
        <v>1630</v>
      </c>
      <c r="AD1259">
        <v>6070819852</v>
      </c>
      <c r="AE1259" t="s">
        <v>1619</v>
      </c>
    </row>
    <row r="1260" spans="1:31">
      <c r="A1260">
        <v>533091</v>
      </c>
      <c r="B1260" t="s">
        <v>1610</v>
      </c>
      <c r="C1260" t="s">
        <v>1611</v>
      </c>
      <c r="D1260" t="s">
        <v>2066</v>
      </c>
      <c r="E1260">
        <v>11053174</v>
      </c>
      <c r="F1260" t="s">
        <v>2066</v>
      </c>
      <c r="G1260" t="s">
        <v>6812</v>
      </c>
      <c r="H1260" t="s">
        <v>1467</v>
      </c>
      <c r="I1260" t="s">
        <v>1614</v>
      </c>
      <c r="L1260" t="s">
        <v>6813</v>
      </c>
      <c r="M1260">
        <v>3</v>
      </c>
      <c r="N1260" t="s">
        <v>6814</v>
      </c>
      <c r="O1260" t="s">
        <v>1624</v>
      </c>
      <c r="P1260" t="s">
        <v>6815</v>
      </c>
      <c r="Q1260">
        <v>123.97231</v>
      </c>
      <c r="R1260">
        <v>0.56254</v>
      </c>
      <c r="S1260" t="s">
        <v>2262</v>
      </c>
      <c r="T1260" t="s">
        <v>131</v>
      </c>
      <c r="U1260" t="s">
        <v>131</v>
      </c>
      <c r="V1260">
        <v>1</v>
      </c>
      <c r="W1260" t="s">
        <v>1627</v>
      </c>
      <c r="Z1260" t="s">
        <v>1628</v>
      </c>
      <c r="AA1260" t="s">
        <v>1629</v>
      </c>
      <c r="AB1260">
        <v>0</v>
      </c>
      <c r="AC1260" t="s">
        <v>1630</v>
      </c>
      <c r="AD1260">
        <v>6070819853</v>
      </c>
      <c r="AE1260" t="s">
        <v>1619</v>
      </c>
    </row>
    <row r="1261" spans="1:31">
      <c r="A1261">
        <v>533092</v>
      </c>
      <c r="B1261" t="s">
        <v>1610</v>
      </c>
      <c r="C1261" t="s">
        <v>1611</v>
      </c>
      <c r="D1261" t="s">
        <v>2066</v>
      </c>
      <c r="E1261">
        <v>11053174</v>
      </c>
      <c r="F1261" t="s">
        <v>2066</v>
      </c>
      <c r="G1261" t="s">
        <v>6816</v>
      </c>
      <c r="H1261" t="s">
        <v>1468</v>
      </c>
      <c r="I1261" t="s">
        <v>1614</v>
      </c>
      <c r="L1261" t="s">
        <v>6817</v>
      </c>
      <c r="M1261">
        <v>3</v>
      </c>
      <c r="N1261" t="s">
        <v>6818</v>
      </c>
      <c r="O1261" t="s">
        <v>1624</v>
      </c>
      <c r="P1261" t="s">
        <v>6819</v>
      </c>
      <c r="Q1261">
        <v>124.14127</v>
      </c>
      <c r="R1261">
        <v>0.72078</v>
      </c>
      <c r="S1261" t="s">
        <v>2262</v>
      </c>
      <c r="T1261" t="s">
        <v>131</v>
      </c>
      <c r="U1261" t="s">
        <v>131</v>
      </c>
      <c r="V1261">
        <v>1</v>
      </c>
      <c r="W1261" t="s">
        <v>1627</v>
      </c>
      <c r="Z1261" t="s">
        <v>1628</v>
      </c>
      <c r="AA1261" t="s">
        <v>1629</v>
      </c>
      <c r="AB1261">
        <v>0</v>
      </c>
      <c r="AC1261" t="s">
        <v>1647</v>
      </c>
      <c r="AD1261">
        <v>6070819900</v>
      </c>
      <c r="AE1261" t="s">
        <v>1619</v>
      </c>
    </row>
    <row r="1262" spans="1:31">
      <c r="A1262">
        <v>533093</v>
      </c>
      <c r="B1262" t="s">
        <v>1610</v>
      </c>
      <c r="C1262" t="s">
        <v>1611</v>
      </c>
      <c r="D1262" t="s">
        <v>2066</v>
      </c>
      <c r="E1262">
        <v>11053174</v>
      </c>
      <c r="F1262" t="s">
        <v>2066</v>
      </c>
      <c r="G1262" t="s">
        <v>6820</v>
      </c>
      <c r="H1262" t="s">
        <v>1469</v>
      </c>
      <c r="I1262" t="s">
        <v>1614</v>
      </c>
      <c r="L1262" t="s">
        <v>6821</v>
      </c>
      <c r="M1262">
        <v>3</v>
      </c>
      <c r="N1262" t="s">
        <v>6822</v>
      </c>
      <c r="O1262" t="s">
        <v>1624</v>
      </c>
      <c r="P1262" t="s">
        <v>6823</v>
      </c>
      <c r="Q1262">
        <v>124.115651</v>
      </c>
      <c r="R1262">
        <v>0.663214</v>
      </c>
      <c r="S1262" t="s">
        <v>2262</v>
      </c>
      <c r="T1262" t="s">
        <v>131</v>
      </c>
      <c r="U1262" t="s">
        <v>131</v>
      </c>
      <c r="V1262">
        <v>1</v>
      </c>
      <c r="W1262" t="s">
        <v>1627</v>
      </c>
      <c r="Z1262" t="s">
        <v>1628</v>
      </c>
      <c r="AA1262" t="s">
        <v>1629</v>
      </c>
      <c r="AB1262">
        <v>0</v>
      </c>
      <c r="AC1262" t="s">
        <v>1647</v>
      </c>
      <c r="AD1262">
        <v>6070819907</v>
      </c>
      <c r="AE1262" t="s">
        <v>1619</v>
      </c>
    </row>
    <row r="1263" spans="1:31">
      <c r="A1263">
        <v>533094</v>
      </c>
      <c r="B1263" t="s">
        <v>1610</v>
      </c>
      <c r="C1263" t="s">
        <v>1611</v>
      </c>
      <c r="D1263" t="s">
        <v>2066</v>
      </c>
      <c r="E1263">
        <v>11053174</v>
      </c>
      <c r="F1263" t="s">
        <v>2066</v>
      </c>
      <c r="G1263" t="s">
        <v>6824</v>
      </c>
      <c r="H1263" t="s">
        <v>1470</v>
      </c>
      <c r="I1263" t="s">
        <v>1614</v>
      </c>
      <c r="L1263" t="s">
        <v>6825</v>
      </c>
      <c r="M1263">
        <v>3</v>
      </c>
      <c r="N1263" t="s">
        <v>6826</v>
      </c>
      <c r="O1263" t="s">
        <v>1624</v>
      </c>
      <c r="P1263" t="s">
        <v>6827</v>
      </c>
      <c r="Q1263">
        <v>124.106015</v>
      </c>
      <c r="R1263">
        <v>0.660747</v>
      </c>
      <c r="S1263" t="s">
        <v>2262</v>
      </c>
      <c r="T1263" t="s">
        <v>131</v>
      </c>
      <c r="U1263" t="s">
        <v>131</v>
      </c>
      <c r="V1263">
        <v>1</v>
      </c>
      <c r="W1263" t="s">
        <v>1627</v>
      </c>
      <c r="Z1263" t="s">
        <v>1628</v>
      </c>
      <c r="AA1263" t="s">
        <v>1629</v>
      </c>
      <c r="AB1263">
        <v>0</v>
      </c>
      <c r="AC1263" t="s">
        <v>1630</v>
      </c>
      <c r="AD1263">
        <v>6070819909</v>
      </c>
      <c r="AE1263" t="s">
        <v>1619</v>
      </c>
    </row>
    <row r="1264" spans="1:31">
      <c r="A1264">
        <v>533095</v>
      </c>
      <c r="B1264" t="s">
        <v>1610</v>
      </c>
      <c r="C1264" t="s">
        <v>1611</v>
      </c>
      <c r="D1264" t="s">
        <v>2066</v>
      </c>
      <c r="E1264">
        <v>11053174</v>
      </c>
      <c r="F1264" t="s">
        <v>2066</v>
      </c>
      <c r="G1264" t="s">
        <v>6828</v>
      </c>
      <c r="H1264" t="s">
        <v>1471</v>
      </c>
      <c r="I1264" t="s">
        <v>1614</v>
      </c>
      <c r="L1264" t="s">
        <v>6829</v>
      </c>
      <c r="M1264">
        <v>3</v>
      </c>
      <c r="N1264" t="s">
        <v>6830</v>
      </c>
      <c r="O1264" t="s">
        <v>1624</v>
      </c>
      <c r="P1264" t="s">
        <v>6831</v>
      </c>
      <c r="Q1264">
        <v>124.100149</v>
      </c>
      <c r="R1264">
        <v>0.656674</v>
      </c>
      <c r="S1264" t="s">
        <v>2262</v>
      </c>
      <c r="T1264" t="s">
        <v>131</v>
      </c>
      <c r="U1264" t="s">
        <v>131</v>
      </c>
      <c r="V1264">
        <v>1</v>
      </c>
      <c r="W1264" t="s">
        <v>1627</v>
      </c>
      <c r="Z1264" t="s">
        <v>1628</v>
      </c>
      <c r="AA1264" t="s">
        <v>1629</v>
      </c>
      <c r="AB1264">
        <v>0</v>
      </c>
      <c r="AC1264" t="s">
        <v>1630</v>
      </c>
      <c r="AD1264">
        <v>6070819910</v>
      </c>
      <c r="AE1264" t="s">
        <v>1619</v>
      </c>
    </row>
    <row r="1265" spans="1:31">
      <c r="A1265">
        <v>533096</v>
      </c>
      <c r="B1265" t="s">
        <v>1610</v>
      </c>
      <c r="C1265" t="s">
        <v>1611</v>
      </c>
      <c r="D1265" t="s">
        <v>2066</v>
      </c>
      <c r="E1265">
        <v>11053174</v>
      </c>
      <c r="F1265" t="s">
        <v>2066</v>
      </c>
      <c r="G1265" t="s">
        <v>6832</v>
      </c>
      <c r="H1265" t="s">
        <v>1472</v>
      </c>
      <c r="I1265" t="s">
        <v>1614</v>
      </c>
      <c r="L1265" t="s">
        <v>6833</v>
      </c>
      <c r="M1265">
        <v>3</v>
      </c>
      <c r="N1265" t="s">
        <v>6834</v>
      </c>
      <c r="O1265" t="s">
        <v>1624</v>
      </c>
      <c r="P1265" t="s">
        <v>6835</v>
      </c>
      <c r="Q1265">
        <v>124.059014</v>
      </c>
      <c r="R1265">
        <v>0.608471</v>
      </c>
      <c r="S1265" t="s">
        <v>2262</v>
      </c>
      <c r="T1265" t="s">
        <v>131</v>
      </c>
      <c r="U1265" t="s">
        <v>131</v>
      </c>
      <c r="V1265">
        <v>1</v>
      </c>
      <c r="W1265" t="s">
        <v>1627</v>
      </c>
      <c r="Z1265" t="s">
        <v>1628</v>
      </c>
      <c r="AA1265" t="s">
        <v>1629</v>
      </c>
      <c r="AB1265">
        <v>0</v>
      </c>
      <c r="AC1265" t="s">
        <v>1630</v>
      </c>
      <c r="AD1265">
        <v>6070819917</v>
      </c>
      <c r="AE1265" t="s">
        <v>1619</v>
      </c>
    </row>
    <row r="1266" spans="1:31">
      <c r="A1266">
        <v>533097</v>
      </c>
      <c r="B1266" t="s">
        <v>1610</v>
      </c>
      <c r="C1266" t="s">
        <v>1611</v>
      </c>
      <c r="D1266" t="s">
        <v>2066</v>
      </c>
      <c r="E1266">
        <v>11053174</v>
      </c>
      <c r="F1266" t="s">
        <v>2066</v>
      </c>
      <c r="G1266" t="s">
        <v>6836</v>
      </c>
      <c r="H1266" t="s">
        <v>1473</v>
      </c>
      <c r="I1266" t="s">
        <v>1614</v>
      </c>
      <c r="L1266" t="s">
        <v>6837</v>
      </c>
      <c r="M1266">
        <v>3</v>
      </c>
      <c r="N1266" t="s">
        <v>6838</v>
      </c>
      <c r="O1266" t="s">
        <v>1624</v>
      </c>
      <c r="P1266" t="s">
        <v>6839</v>
      </c>
      <c r="Q1266">
        <v>124.048946</v>
      </c>
      <c r="R1266">
        <v>0.595222</v>
      </c>
      <c r="S1266" t="s">
        <v>2262</v>
      </c>
      <c r="T1266" t="s">
        <v>131</v>
      </c>
      <c r="U1266" t="s">
        <v>131</v>
      </c>
      <c r="V1266">
        <v>1</v>
      </c>
      <c r="W1266" t="s">
        <v>1627</v>
      </c>
      <c r="Z1266" t="s">
        <v>1628</v>
      </c>
      <c r="AA1266" t="s">
        <v>1629</v>
      </c>
      <c r="AB1266">
        <v>0</v>
      </c>
      <c r="AC1266" t="s">
        <v>1647</v>
      </c>
      <c r="AD1266">
        <v>6070819919</v>
      </c>
      <c r="AE1266" t="s">
        <v>1619</v>
      </c>
    </row>
    <row r="1267" spans="1:31">
      <c r="A1267">
        <v>533098</v>
      </c>
      <c r="B1267" t="s">
        <v>1610</v>
      </c>
      <c r="C1267" t="s">
        <v>1611</v>
      </c>
      <c r="D1267" t="s">
        <v>2066</v>
      </c>
      <c r="E1267">
        <v>11053138</v>
      </c>
      <c r="F1267" t="s">
        <v>2066</v>
      </c>
      <c r="G1267" t="s">
        <v>6840</v>
      </c>
      <c r="H1267" t="s">
        <v>1474</v>
      </c>
      <c r="I1267" t="s">
        <v>1614</v>
      </c>
      <c r="L1267" t="s">
        <v>6841</v>
      </c>
      <c r="M1267">
        <v>3</v>
      </c>
      <c r="N1267" t="s">
        <v>6842</v>
      </c>
      <c r="O1267" t="s">
        <v>1624</v>
      </c>
      <c r="P1267" t="s">
        <v>6843</v>
      </c>
      <c r="Q1267">
        <v>123.9578</v>
      </c>
      <c r="R1267">
        <v>0.52278</v>
      </c>
      <c r="S1267" t="s">
        <v>2262</v>
      </c>
      <c r="T1267" t="s">
        <v>131</v>
      </c>
      <c r="U1267" t="s">
        <v>131</v>
      </c>
      <c r="V1267">
        <v>1</v>
      </c>
      <c r="W1267" t="s">
        <v>1627</v>
      </c>
      <c r="Z1267" t="s">
        <v>1628</v>
      </c>
      <c r="AA1267" t="s">
        <v>1629</v>
      </c>
      <c r="AB1267">
        <v>0</v>
      </c>
      <c r="AC1267" t="s">
        <v>1647</v>
      </c>
      <c r="AD1267">
        <v>6070819962</v>
      </c>
      <c r="AE1267" t="s">
        <v>1619</v>
      </c>
    </row>
    <row r="1268" spans="1:31">
      <c r="A1268">
        <v>533099</v>
      </c>
      <c r="B1268" t="s">
        <v>1610</v>
      </c>
      <c r="C1268" t="s">
        <v>1611</v>
      </c>
      <c r="D1268" t="s">
        <v>2066</v>
      </c>
      <c r="E1268">
        <v>11053138</v>
      </c>
      <c r="F1268" t="s">
        <v>2066</v>
      </c>
      <c r="G1268" t="s">
        <v>6844</v>
      </c>
      <c r="H1268" t="s">
        <v>1475</v>
      </c>
      <c r="I1268" t="s">
        <v>1614</v>
      </c>
      <c r="L1268" t="s">
        <v>6845</v>
      </c>
      <c r="M1268">
        <v>3</v>
      </c>
      <c r="N1268" t="s">
        <v>6846</v>
      </c>
      <c r="O1268" t="s">
        <v>1624</v>
      </c>
      <c r="P1268" t="s">
        <v>6847</v>
      </c>
      <c r="Q1268">
        <v>123.95315</v>
      </c>
      <c r="R1268">
        <v>0.52153</v>
      </c>
      <c r="S1268" t="s">
        <v>2262</v>
      </c>
      <c r="T1268" t="s">
        <v>131</v>
      </c>
      <c r="U1268" t="s">
        <v>131</v>
      </c>
      <c r="V1268">
        <v>1</v>
      </c>
      <c r="W1268" t="s">
        <v>1627</v>
      </c>
      <c r="Z1268" t="s">
        <v>1628</v>
      </c>
      <c r="AA1268" t="s">
        <v>1629</v>
      </c>
      <c r="AB1268">
        <v>0</v>
      </c>
      <c r="AC1268" t="s">
        <v>1647</v>
      </c>
      <c r="AD1268">
        <v>6070819963</v>
      </c>
      <c r="AE1268" t="s">
        <v>1619</v>
      </c>
    </row>
    <row r="1269" spans="1:31">
      <c r="A1269">
        <v>533100</v>
      </c>
      <c r="B1269" t="s">
        <v>1610</v>
      </c>
      <c r="C1269" t="s">
        <v>1611</v>
      </c>
      <c r="D1269" t="s">
        <v>2066</v>
      </c>
      <c r="E1269">
        <v>11053138</v>
      </c>
      <c r="F1269" t="s">
        <v>2066</v>
      </c>
      <c r="G1269" t="s">
        <v>6848</v>
      </c>
      <c r="H1269" t="s">
        <v>1476</v>
      </c>
      <c r="I1269" t="s">
        <v>1614</v>
      </c>
      <c r="L1269" t="s">
        <v>6849</v>
      </c>
      <c r="M1269">
        <v>3</v>
      </c>
      <c r="N1269" t="s">
        <v>6850</v>
      </c>
      <c r="O1269" t="s">
        <v>1624</v>
      </c>
      <c r="P1269" t="s">
        <v>6851</v>
      </c>
      <c r="Q1269">
        <v>123.919309</v>
      </c>
      <c r="R1269">
        <v>0.525634</v>
      </c>
      <c r="S1269" t="s">
        <v>2262</v>
      </c>
      <c r="T1269" t="s">
        <v>131</v>
      </c>
      <c r="U1269" t="s">
        <v>131</v>
      </c>
      <c r="V1269">
        <v>1</v>
      </c>
      <c r="W1269" t="s">
        <v>1627</v>
      </c>
      <c r="Z1269" t="s">
        <v>1628</v>
      </c>
      <c r="AA1269" t="s">
        <v>1629</v>
      </c>
      <c r="AB1269">
        <v>0</v>
      </c>
      <c r="AC1269" t="s">
        <v>1630</v>
      </c>
      <c r="AD1269">
        <v>6070819969</v>
      </c>
      <c r="AE1269" t="s">
        <v>1619</v>
      </c>
    </row>
    <row r="1270" spans="1:31">
      <c r="A1270">
        <v>533101</v>
      </c>
      <c r="B1270" t="s">
        <v>1610</v>
      </c>
      <c r="C1270" t="s">
        <v>1611</v>
      </c>
      <c r="D1270" t="s">
        <v>2066</v>
      </c>
      <c r="E1270">
        <v>11053138</v>
      </c>
      <c r="F1270" t="s">
        <v>2066</v>
      </c>
      <c r="G1270" t="s">
        <v>6852</v>
      </c>
      <c r="H1270" t="s">
        <v>1477</v>
      </c>
      <c r="I1270" t="s">
        <v>1614</v>
      </c>
      <c r="L1270" t="s">
        <v>6853</v>
      </c>
      <c r="M1270">
        <v>3</v>
      </c>
      <c r="N1270" t="s">
        <v>6854</v>
      </c>
      <c r="O1270" t="s">
        <v>1624</v>
      </c>
      <c r="P1270" t="s">
        <v>6855</v>
      </c>
      <c r="Q1270">
        <v>123.921972</v>
      </c>
      <c r="R1270">
        <v>0.546167</v>
      </c>
      <c r="S1270" t="s">
        <v>2262</v>
      </c>
      <c r="T1270" t="s">
        <v>131</v>
      </c>
      <c r="U1270" t="s">
        <v>131</v>
      </c>
      <c r="V1270">
        <v>1</v>
      </c>
      <c r="W1270" t="s">
        <v>1627</v>
      </c>
      <c r="Z1270" t="s">
        <v>1628</v>
      </c>
      <c r="AA1270" t="s">
        <v>1629</v>
      </c>
      <c r="AB1270">
        <v>0</v>
      </c>
      <c r="AC1270" t="s">
        <v>1630</v>
      </c>
      <c r="AD1270">
        <v>6070819976</v>
      </c>
      <c r="AE1270" t="s">
        <v>1619</v>
      </c>
    </row>
    <row r="1271" spans="1:31">
      <c r="A1271">
        <v>533106</v>
      </c>
      <c r="B1271" t="s">
        <v>1610</v>
      </c>
      <c r="C1271" t="s">
        <v>1611</v>
      </c>
      <c r="D1271" t="s">
        <v>2052</v>
      </c>
      <c r="E1271">
        <v>11053142</v>
      </c>
      <c r="F1271" t="s">
        <v>2052</v>
      </c>
      <c r="G1271" t="s">
        <v>6856</v>
      </c>
      <c r="H1271" t="s">
        <v>1478</v>
      </c>
      <c r="I1271" t="s">
        <v>1614</v>
      </c>
      <c r="L1271" t="s">
        <v>6857</v>
      </c>
      <c r="M1271">
        <v>3</v>
      </c>
      <c r="N1271" t="s">
        <v>6858</v>
      </c>
      <c r="O1271" t="s">
        <v>1624</v>
      </c>
      <c r="P1271" t="s">
        <v>6859</v>
      </c>
      <c r="Q1271">
        <v>124.14516</v>
      </c>
      <c r="R1271">
        <v>0.85305</v>
      </c>
      <c r="S1271" t="s">
        <v>2262</v>
      </c>
      <c r="T1271" t="s">
        <v>226</v>
      </c>
      <c r="U1271" t="s">
        <v>101</v>
      </c>
      <c r="V1271">
        <v>1</v>
      </c>
      <c r="W1271" t="s">
        <v>1627</v>
      </c>
      <c r="Z1271" t="s">
        <v>1628</v>
      </c>
      <c r="AA1271" t="s">
        <v>1629</v>
      </c>
      <c r="AB1271">
        <v>0</v>
      </c>
      <c r="AC1271" t="s">
        <v>1630</v>
      </c>
      <c r="AD1271">
        <v>6070824325</v>
      </c>
      <c r="AE1271" t="s">
        <v>1619</v>
      </c>
    </row>
    <row r="1272" spans="1:31">
      <c r="A1272">
        <v>533107</v>
      </c>
      <c r="B1272" t="s">
        <v>1610</v>
      </c>
      <c r="C1272" t="s">
        <v>1611</v>
      </c>
      <c r="D1272" t="s">
        <v>2052</v>
      </c>
      <c r="E1272">
        <v>11053142</v>
      </c>
      <c r="F1272" t="s">
        <v>2052</v>
      </c>
      <c r="G1272" t="s">
        <v>6860</v>
      </c>
      <c r="H1272" t="s">
        <v>1479</v>
      </c>
      <c r="I1272" t="s">
        <v>1614</v>
      </c>
      <c r="L1272" t="s">
        <v>6861</v>
      </c>
      <c r="M1272">
        <v>3</v>
      </c>
      <c r="N1272" t="s">
        <v>6862</v>
      </c>
      <c r="O1272" t="s">
        <v>1624</v>
      </c>
      <c r="P1272" t="s">
        <v>6863</v>
      </c>
      <c r="Q1272">
        <v>124.17016</v>
      </c>
      <c r="R1272">
        <v>0.83463</v>
      </c>
      <c r="S1272" t="s">
        <v>2262</v>
      </c>
      <c r="T1272" t="s">
        <v>226</v>
      </c>
      <c r="U1272" t="s">
        <v>101</v>
      </c>
      <c r="V1272">
        <v>1</v>
      </c>
      <c r="W1272" t="s">
        <v>1627</v>
      </c>
      <c r="Z1272" t="s">
        <v>1628</v>
      </c>
      <c r="AA1272" t="s">
        <v>1629</v>
      </c>
      <c r="AB1272">
        <v>0</v>
      </c>
      <c r="AC1272" t="s">
        <v>1630</v>
      </c>
      <c r="AD1272">
        <v>6070824331</v>
      </c>
      <c r="AE1272" t="s">
        <v>1619</v>
      </c>
    </row>
    <row r="1273" spans="1:31">
      <c r="A1273">
        <v>533108</v>
      </c>
      <c r="B1273" t="s">
        <v>1610</v>
      </c>
      <c r="C1273" t="s">
        <v>1611</v>
      </c>
      <c r="D1273" t="s">
        <v>2052</v>
      </c>
      <c r="E1273">
        <v>11053136</v>
      </c>
      <c r="F1273" t="s">
        <v>2052</v>
      </c>
      <c r="G1273" t="s">
        <v>6864</v>
      </c>
      <c r="H1273" t="s">
        <v>1480</v>
      </c>
      <c r="I1273" t="s">
        <v>1614</v>
      </c>
      <c r="L1273" t="s">
        <v>6865</v>
      </c>
      <c r="M1273">
        <v>3</v>
      </c>
      <c r="N1273" t="s">
        <v>6866</v>
      </c>
      <c r="O1273" t="s">
        <v>1624</v>
      </c>
      <c r="P1273" t="s">
        <v>6867</v>
      </c>
      <c r="Q1273">
        <v>123.99807</v>
      </c>
      <c r="R1273">
        <v>0.87026</v>
      </c>
      <c r="S1273" t="s">
        <v>2262</v>
      </c>
      <c r="T1273" t="s">
        <v>226</v>
      </c>
      <c r="U1273" t="s">
        <v>101</v>
      </c>
      <c r="V1273">
        <v>1</v>
      </c>
      <c r="W1273" t="s">
        <v>1627</v>
      </c>
      <c r="Z1273" t="s">
        <v>1628</v>
      </c>
      <c r="AA1273" t="s">
        <v>1629</v>
      </c>
      <c r="AB1273">
        <v>0</v>
      </c>
      <c r="AC1273" t="s">
        <v>1630</v>
      </c>
      <c r="AD1273">
        <v>6070824335</v>
      </c>
      <c r="AE1273" t="s">
        <v>1619</v>
      </c>
    </row>
    <row r="1274" spans="1:31">
      <c r="A1274">
        <v>533109</v>
      </c>
      <c r="B1274" t="s">
        <v>1610</v>
      </c>
      <c r="C1274" t="s">
        <v>1611</v>
      </c>
      <c r="D1274" t="s">
        <v>2052</v>
      </c>
      <c r="E1274">
        <v>11053136</v>
      </c>
      <c r="F1274" t="s">
        <v>2052</v>
      </c>
      <c r="G1274" t="s">
        <v>6868</v>
      </c>
      <c r="H1274" t="s">
        <v>1481</v>
      </c>
      <c r="I1274" t="s">
        <v>1614</v>
      </c>
      <c r="L1274" t="s">
        <v>6869</v>
      </c>
      <c r="M1274">
        <v>3</v>
      </c>
      <c r="N1274" t="s">
        <v>6870</v>
      </c>
      <c r="O1274" t="s">
        <v>1624</v>
      </c>
      <c r="P1274" t="s">
        <v>6871</v>
      </c>
      <c r="Q1274">
        <v>124.05265</v>
      </c>
      <c r="R1274">
        <v>0.87568</v>
      </c>
      <c r="S1274" t="s">
        <v>2262</v>
      </c>
      <c r="T1274" t="s">
        <v>226</v>
      </c>
      <c r="U1274" t="s">
        <v>101</v>
      </c>
      <c r="V1274">
        <v>1</v>
      </c>
      <c r="W1274" t="s">
        <v>1627</v>
      </c>
      <c r="Z1274" t="s">
        <v>1628</v>
      </c>
      <c r="AA1274" t="s">
        <v>1629</v>
      </c>
      <c r="AB1274">
        <v>0</v>
      </c>
      <c r="AC1274" t="s">
        <v>1630</v>
      </c>
      <c r="AD1274">
        <v>6070824337</v>
      </c>
      <c r="AE1274" t="s">
        <v>1619</v>
      </c>
    </row>
    <row r="1275" spans="1:31">
      <c r="A1275">
        <v>533110</v>
      </c>
      <c r="B1275" t="s">
        <v>1610</v>
      </c>
      <c r="C1275" t="s">
        <v>1611</v>
      </c>
      <c r="D1275" t="s">
        <v>1924</v>
      </c>
      <c r="E1275">
        <v>11053154</v>
      </c>
      <c r="F1275" t="s">
        <v>1924</v>
      </c>
      <c r="G1275" t="s">
        <v>6872</v>
      </c>
      <c r="H1275" t="s">
        <v>1482</v>
      </c>
      <c r="I1275" t="s">
        <v>1614</v>
      </c>
      <c r="L1275" t="s">
        <v>6873</v>
      </c>
      <c r="M1275">
        <v>3</v>
      </c>
      <c r="N1275" t="s">
        <v>6874</v>
      </c>
      <c r="O1275" t="s">
        <v>1624</v>
      </c>
      <c r="P1275" t="s">
        <v>6875</v>
      </c>
      <c r="Q1275">
        <v>124.317533</v>
      </c>
      <c r="R1275">
        <v>0.703833</v>
      </c>
      <c r="S1275" t="s">
        <v>3723</v>
      </c>
      <c r="T1275" t="s">
        <v>136</v>
      </c>
      <c r="U1275" t="s">
        <v>132</v>
      </c>
      <c r="V1275">
        <v>1</v>
      </c>
      <c r="W1275" t="s">
        <v>1627</v>
      </c>
      <c r="Z1275" t="s">
        <v>1628</v>
      </c>
      <c r="AA1275" t="s">
        <v>1629</v>
      </c>
      <c r="AB1275">
        <v>0</v>
      </c>
      <c r="AC1275" t="s">
        <v>1647</v>
      </c>
      <c r="AD1275">
        <v>6070904149</v>
      </c>
      <c r="AE1275" t="s">
        <v>1619</v>
      </c>
    </row>
    <row r="1276" spans="1:31">
      <c r="A1276">
        <v>533111</v>
      </c>
      <c r="B1276" t="s">
        <v>1610</v>
      </c>
      <c r="C1276" t="s">
        <v>1611</v>
      </c>
      <c r="D1276" t="s">
        <v>1924</v>
      </c>
      <c r="E1276">
        <v>11053154</v>
      </c>
      <c r="F1276" t="s">
        <v>1924</v>
      </c>
      <c r="G1276" t="s">
        <v>6876</v>
      </c>
      <c r="H1276" t="s">
        <v>1483</v>
      </c>
      <c r="I1276" t="s">
        <v>1614</v>
      </c>
      <c r="L1276" t="s">
        <v>6877</v>
      </c>
      <c r="M1276">
        <v>3</v>
      </c>
      <c r="N1276" t="s">
        <v>6878</v>
      </c>
      <c r="O1276" t="s">
        <v>1624</v>
      </c>
      <c r="P1276" t="s">
        <v>6879</v>
      </c>
      <c r="Q1276">
        <v>124.32545</v>
      </c>
      <c r="R1276">
        <v>0.701817</v>
      </c>
      <c r="S1276" t="s">
        <v>4010</v>
      </c>
      <c r="T1276" t="s">
        <v>136</v>
      </c>
      <c r="U1276" t="s">
        <v>132</v>
      </c>
      <c r="V1276">
        <v>1</v>
      </c>
      <c r="W1276" t="s">
        <v>1627</v>
      </c>
      <c r="Z1276" t="s">
        <v>1628</v>
      </c>
      <c r="AA1276" t="s">
        <v>1629</v>
      </c>
      <c r="AB1276">
        <v>0</v>
      </c>
      <c r="AC1276" t="s">
        <v>1630</v>
      </c>
      <c r="AD1276">
        <v>6070904156</v>
      </c>
      <c r="AE1276" t="s">
        <v>1619</v>
      </c>
    </row>
    <row r="1277" spans="1:31">
      <c r="A1277">
        <v>533112</v>
      </c>
      <c r="B1277" t="s">
        <v>1610</v>
      </c>
      <c r="C1277" t="s">
        <v>1611</v>
      </c>
      <c r="D1277" t="s">
        <v>1924</v>
      </c>
      <c r="E1277">
        <v>11053154</v>
      </c>
      <c r="F1277" t="s">
        <v>1924</v>
      </c>
      <c r="G1277" t="s">
        <v>6880</v>
      </c>
      <c r="H1277" t="s">
        <v>1484</v>
      </c>
      <c r="I1277" t="s">
        <v>1614</v>
      </c>
      <c r="L1277" t="s">
        <v>6881</v>
      </c>
      <c r="M1277">
        <v>3</v>
      </c>
      <c r="N1277" t="s">
        <v>6882</v>
      </c>
      <c r="O1277" t="s">
        <v>1624</v>
      </c>
      <c r="P1277" t="s">
        <v>6883</v>
      </c>
      <c r="Q1277">
        <v>124.3006</v>
      </c>
      <c r="R1277">
        <v>0.703433</v>
      </c>
      <c r="S1277" t="s">
        <v>4015</v>
      </c>
      <c r="T1277" t="s">
        <v>136</v>
      </c>
      <c r="U1277" t="s">
        <v>132</v>
      </c>
      <c r="V1277">
        <v>1</v>
      </c>
      <c r="W1277" t="s">
        <v>1627</v>
      </c>
      <c r="Z1277" t="s">
        <v>1628</v>
      </c>
      <c r="AA1277" t="s">
        <v>1629</v>
      </c>
      <c r="AB1277">
        <v>0</v>
      </c>
      <c r="AC1277" t="s">
        <v>1647</v>
      </c>
      <c r="AD1277">
        <v>6070904157</v>
      </c>
      <c r="AE1277" t="s">
        <v>1619</v>
      </c>
    </row>
    <row r="1278" spans="1:31">
      <c r="A1278">
        <v>533113</v>
      </c>
      <c r="B1278" t="s">
        <v>1610</v>
      </c>
      <c r="C1278" t="s">
        <v>1611</v>
      </c>
      <c r="D1278" t="s">
        <v>1924</v>
      </c>
      <c r="E1278">
        <v>11053175</v>
      </c>
      <c r="F1278" t="s">
        <v>1924</v>
      </c>
      <c r="G1278" t="s">
        <v>6884</v>
      </c>
      <c r="H1278" t="s">
        <v>1485</v>
      </c>
      <c r="I1278" t="s">
        <v>1614</v>
      </c>
      <c r="L1278" t="s">
        <v>6885</v>
      </c>
      <c r="M1278">
        <v>3</v>
      </c>
      <c r="N1278" t="s">
        <v>6886</v>
      </c>
      <c r="O1278" t="s">
        <v>1624</v>
      </c>
      <c r="P1278" t="s">
        <v>6887</v>
      </c>
      <c r="Q1278">
        <v>124.293699</v>
      </c>
      <c r="R1278">
        <v>0.705498</v>
      </c>
      <c r="S1278" t="s">
        <v>4015</v>
      </c>
      <c r="T1278" t="s">
        <v>136</v>
      </c>
      <c r="U1278" t="s">
        <v>132</v>
      </c>
      <c r="V1278">
        <v>1</v>
      </c>
      <c r="W1278" t="s">
        <v>1627</v>
      </c>
      <c r="Z1278" t="s">
        <v>1628</v>
      </c>
      <c r="AA1278" t="s">
        <v>1629</v>
      </c>
      <c r="AB1278">
        <v>0</v>
      </c>
      <c r="AC1278" t="s">
        <v>1630</v>
      </c>
      <c r="AD1278">
        <v>6070904161</v>
      </c>
      <c r="AE1278" t="s">
        <v>1619</v>
      </c>
    </row>
    <row r="1279" spans="1:31">
      <c r="A1279">
        <v>533114</v>
      </c>
      <c r="B1279" t="s">
        <v>1610</v>
      </c>
      <c r="C1279" t="s">
        <v>1611</v>
      </c>
      <c r="D1279" t="s">
        <v>1924</v>
      </c>
      <c r="E1279">
        <v>11053175</v>
      </c>
      <c r="F1279" t="s">
        <v>1924</v>
      </c>
      <c r="G1279" t="s">
        <v>6888</v>
      </c>
      <c r="H1279" t="s">
        <v>1486</v>
      </c>
      <c r="I1279" t="s">
        <v>1614</v>
      </c>
      <c r="L1279" t="s">
        <v>6889</v>
      </c>
      <c r="M1279">
        <v>3</v>
      </c>
      <c r="N1279" t="s">
        <v>6890</v>
      </c>
      <c r="O1279" t="s">
        <v>1624</v>
      </c>
      <c r="P1279" t="s">
        <v>6891</v>
      </c>
      <c r="Q1279">
        <v>124.287256</v>
      </c>
      <c r="R1279">
        <v>0.709399</v>
      </c>
      <c r="S1279" t="s">
        <v>3439</v>
      </c>
      <c r="T1279" t="s">
        <v>136</v>
      </c>
      <c r="U1279" t="s">
        <v>132</v>
      </c>
      <c r="V1279">
        <v>1</v>
      </c>
      <c r="W1279" t="s">
        <v>1627</v>
      </c>
      <c r="Z1279" t="s">
        <v>1628</v>
      </c>
      <c r="AA1279" t="s">
        <v>1629</v>
      </c>
      <c r="AB1279">
        <v>0</v>
      </c>
      <c r="AC1279" t="s">
        <v>1647</v>
      </c>
      <c r="AD1279">
        <v>6070904162</v>
      </c>
      <c r="AE1279" t="s">
        <v>1619</v>
      </c>
    </row>
    <row r="1280" spans="1:31">
      <c r="A1280">
        <v>533115</v>
      </c>
      <c r="B1280" t="s">
        <v>1610</v>
      </c>
      <c r="C1280" t="s">
        <v>1611</v>
      </c>
      <c r="D1280" t="s">
        <v>1924</v>
      </c>
      <c r="E1280">
        <v>11053169</v>
      </c>
      <c r="F1280" t="s">
        <v>1924</v>
      </c>
      <c r="G1280" t="s">
        <v>6892</v>
      </c>
      <c r="H1280" t="s">
        <v>1487</v>
      </c>
      <c r="I1280" t="s">
        <v>1614</v>
      </c>
      <c r="L1280" t="s">
        <v>6893</v>
      </c>
      <c r="M1280">
        <v>2</v>
      </c>
      <c r="N1280" t="s">
        <v>6894</v>
      </c>
      <c r="O1280" t="s">
        <v>1624</v>
      </c>
      <c r="P1280" t="s">
        <v>6895</v>
      </c>
      <c r="Q1280">
        <v>124.303328</v>
      </c>
      <c r="R1280">
        <v>0.725547</v>
      </c>
      <c r="S1280" t="s">
        <v>3749</v>
      </c>
      <c r="T1280" t="s">
        <v>136</v>
      </c>
      <c r="U1280" t="s">
        <v>132</v>
      </c>
      <c r="V1280">
        <v>1</v>
      </c>
      <c r="W1280" t="s">
        <v>1627</v>
      </c>
      <c r="Z1280" t="s">
        <v>1628</v>
      </c>
      <c r="AA1280" t="s">
        <v>1629</v>
      </c>
      <c r="AB1280">
        <v>0</v>
      </c>
      <c r="AC1280" t="s">
        <v>1647</v>
      </c>
      <c r="AD1280">
        <v>6070904226</v>
      </c>
      <c r="AE1280" t="s">
        <v>1619</v>
      </c>
    </row>
    <row r="1281" spans="1:31">
      <c r="A1281">
        <v>533116</v>
      </c>
      <c r="B1281" t="s">
        <v>1610</v>
      </c>
      <c r="C1281" t="s">
        <v>1611</v>
      </c>
      <c r="D1281" t="s">
        <v>1924</v>
      </c>
      <c r="E1281">
        <v>11053170</v>
      </c>
      <c r="F1281" t="s">
        <v>1924</v>
      </c>
      <c r="G1281" t="s">
        <v>6896</v>
      </c>
      <c r="H1281" t="s">
        <v>1488</v>
      </c>
      <c r="I1281" t="s">
        <v>1614</v>
      </c>
      <c r="L1281" t="s">
        <v>6897</v>
      </c>
      <c r="M1281">
        <v>3</v>
      </c>
      <c r="N1281" t="s">
        <v>6898</v>
      </c>
      <c r="O1281" t="s">
        <v>1624</v>
      </c>
      <c r="P1281" t="s">
        <v>6899</v>
      </c>
      <c r="Q1281">
        <v>124.3373404868</v>
      </c>
      <c r="R1281">
        <v>0.736841232</v>
      </c>
      <c r="S1281" t="s">
        <v>3286</v>
      </c>
      <c r="T1281" t="s">
        <v>462</v>
      </c>
      <c r="U1281" t="s">
        <v>132</v>
      </c>
      <c r="V1281">
        <v>1</v>
      </c>
      <c r="W1281" t="s">
        <v>1627</v>
      </c>
      <c r="Z1281" t="s">
        <v>1628</v>
      </c>
      <c r="AA1281" t="s">
        <v>1629</v>
      </c>
      <c r="AB1281">
        <v>0</v>
      </c>
      <c r="AC1281" t="s">
        <v>1647</v>
      </c>
      <c r="AD1281">
        <v>6070904232</v>
      </c>
      <c r="AE1281" t="s">
        <v>1619</v>
      </c>
    </row>
    <row r="1282" spans="1:31">
      <c r="A1282">
        <v>533117</v>
      </c>
      <c r="B1282" t="s">
        <v>1610</v>
      </c>
      <c r="C1282" t="s">
        <v>1611</v>
      </c>
      <c r="D1282" t="s">
        <v>1924</v>
      </c>
      <c r="E1282">
        <v>11053170</v>
      </c>
      <c r="F1282" t="s">
        <v>1924</v>
      </c>
      <c r="G1282" t="s">
        <v>6900</v>
      </c>
      <c r="H1282" t="s">
        <v>1489</v>
      </c>
      <c r="I1282" t="s">
        <v>1614</v>
      </c>
      <c r="L1282" t="s">
        <v>6901</v>
      </c>
      <c r="M1282">
        <v>3</v>
      </c>
      <c r="N1282" t="s">
        <v>6902</v>
      </c>
      <c r="O1282" t="s">
        <v>1624</v>
      </c>
      <c r="P1282" t="s">
        <v>6903</v>
      </c>
      <c r="Q1282">
        <v>124.3436479808</v>
      </c>
      <c r="R1282">
        <v>0.738279384</v>
      </c>
      <c r="S1282" t="s">
        <v>3286</v>
      </c>
      <c r="T1282" t="s">
        <v>462</v>
      </c>
      <c r="U1282" t="s">
        <v>132</v>
      </c>
      <c r="V1282">
        <v>1</v>
      </c>
      <c r="W1282" t="s">
        <v>1627</v>
      </c>
      <c r="Z1282" t="s">
        <v>1628</v>
      </c>
      <c r="AA1282" t="s">
        <v>1629</v>
      </c>
      <c r="AB1282">
        <v>0</v>
      </c>
      <c r="AC1282" t="s">
        <v>1647</v>
      </c>
      <c r="AD1282">
        <v>6070904234</v>
      </c>
      <c r="AE1282" t="s">
        <v>1619</v>
      </c>
    </row>
    <row r="1283" spans="1:31">
      <c r="A1283">
        <v>533122</v>
      </c>
      <c r="B1283" t="s">
        <v>1610</v>
      </c>
      <c r="C1283" t="s">
        <v>1611</v>
      </c>
      <c r="D1283" t="s">
        <v>1612</v>
      </c>
      <c r="E1283">
        <v>11053135</v>
      </c>
      <c r="F1283" t="s">
        <v>1612</v>
      </c>
      <c r="G1283" t="s">
        <v>6904</v>
      </c>
      <c r="H1283" t="s">
        <v>1491</v>
      </c>
      <c r="I1283" t="s">
        <v>1614</v>
      </c>
      <c r="L1283" t="s">
        <v>6905</v>
      </c>
      <c r="M1283">
        <v>3</v>
      </c>
      <c r="N1283" t="s">
        <v>6906</v>
      </c>
      <c r="O1283" t="s">
        <v>1624</v>
      </c>
      <c r="P1283" t="s">
        <v>6907</v>
      </c>
      <c r="Q1283">
        <v>123.78448</v>
      </c>
      <c r="R1283">
        <v>0.8288</v>
      </c>
      <c r="S1283" t="s">
        <v>2124</v>
      </c>
      <c r="T1283" t="s">
        <v>1490</v>
      </c>
      <c r="U1283" t="s">
        <v>131</v>
      </c>
      <c r="V1283">
        <v>1</v>
      </c>
      <c r="W1283" t="s">
        <v>1627</v>
      </c>
      <c r="Z1283" t="s">
        <v>1628</v>
      </c>
      <c r="AA1283" t="s">
        <v>1629</v>
      </c>
      <c r="AB1283">
        <v>0</v>
      </c>
      <c r="AC1283" t="s">
        <v>1647</v>
      </c>
      <c r="AD1283">
        <v>6070877339</v>
      </c>
      <c r="AE1283" t="s">
        <v>1619</v>
      </c>
    </row>
    <row r="1284" spans="1:31">
      <c r="A1284">
        <v>533123</v>
      </c>
      <c r="B1284" t="s">
        <v>1610</v>
      </c>
      <c r="C1284" t="s">
        <v>1611</v>
      </c>
      <c r="D1284" t="s">
        <v>1612</v>
      </c>
      <c r="E1284">
        <v>11053135</v>
      </c>
      <c r="F1284" t="s">
        <v>1612</v>
      </c>
      <c r="G1284" t="s">
        <v>6908</v>
      </c>
      <c r="H1284" t="s">
        <v>1492</v>
      </c>
      <c r="I1284" t="s">
        <v>1614</v>
      </c>
      <c r="L1284" t="s">
        <v>6909</v>
      </c>
      <c r="M1284">
        <v>3</v>
      </c>
      <c r="N1284" t="s">
        <v>6910</v>
      </c>
      <c r="O1284" t="s">
        <v>1624</v>
      </c>
      <c r="P1284" t="s">
        <v>6911</v>
      </c>
      <c r="Q1284">
        <v>123.77192</v>
      </c>
      <c r="R1284">
        <v>0.8289</v>
      </c>
      <c r="S1284" t="s">
        <v>2124</v>
      </c>
      <c r="T1284" t="s">
        <v>720</v>
      </c>
      <c r="U1284" t="s">
        <v>131</v>
      </c>
      <c r="V1284">
        <v>1</v>
      </c>
      <c r="W1284" t="s">
        <v>1627</v>
      </c>
      <c r="Z1284" t="s">
        <v>1628</v>
      </c>
      <c r="AA1284" t="s">
        <v>1629</v>
      </c>
      <c r="AB1284">
        <v>0</v>
      </c>
      <c r="AC1284" t="s">
        <v>1647</v>
      </c>
      <c r="AD1284">
        <v>6070877340</v>
      </c>
      <c r="AE1284" t="s">
        <v>1619</v>
      </c>
    </row>
    <row r="1285" spans="1:31">
      <c r="A1285">
        <v>533124</v>
      </c>
      <c r="B1285" t="s">
        <v>1610</v>
      </c>
      <c r="C1285" t="s">
        <v>1611</v>
      </c>
      <c r="D1285" t="s">
        <v>1612</v>
      </c>
      <c r="E1285">
        <v>11053135</v>
      </c>
      <c r="F1285" t="s">
        <v>1612</v>
      </c>
      <c r="G1285" t="s">
        <v>6912</v>
      </c>
      <c r="H1285" t="s">
        <v>1494</v>
      </c>
      <c r="I1285" t="s">
        <v>1614</v>
      </c>
      <c r="L1285" t="s">
        <v>6913</v>
      </c>
      <c r="M1285">
        <v>3</v>
      </c>
      <c r="N1285" t="s">
        <v>6914</v>
      </c>
      <c r="O1285" t="s">
        <v>1624</v>
      </c>
      <c r="P1285" t="s">
        <v>6915</v>
      </c>
      <c r="Q1285">
        <v>123.68092</v>
      </c>
      <c r="R1285">
        <v>0.87527</v>
      </c>
      <c r="S1285" t="s">
        <v>2124</v>
      </c>
      <c r="T1285" t="s">
        <v>1493</v>
      </c>
      <c r="U1285" t="s">
        <v>4</v>
      </c>
      <c r="V1285">
        <v>1</v>
      </c>
      <c r="W1285" t="s">
        <v>1627</v>
      </c>
      <c r="Z1285" t="s">
        <v>1628</v>
      </c>
      <c r="AA1285" t="s">
        <v>1629</v>
      </c>
      <c r="AB1285">
        <v>0</v>
      </c>
      <c r="AC1285" t="s">
        <v>1630</v>
      </c>
      <c r="AD1285">
        <v>6070877346</v>
      </c>
      <c r="AE1285" t="s">
        <v>1619</v>
      </c>
    </row>
    <row r="1286" spans="1:31">
      <c r="A1286">
        <v>533125</v>
      </c>
      <c r="B1286" t="s">
        <v>1610</v>
      </c>
      <c r="C1286" t="s">
        <v>1611</v>
      </c>
      <c r="D1286" t="s">
        <v>1612</v>
      </c>
      <c r="E1286">
        <v>11053135</v>
      </c>
      <c r="F1286" t="s">
        <v>1612</v>
      </c>
      <c r="G1286" t="s">
        <v>6916</v>
      </c>
      <c r="H1286" t="s">
        <v>1496</v>
      </c>
      <c r="I1286" t="s">
        <v>1614</v>
      </c>
      <c r="L1286" t="s">
        <v>6917</v>
      </c>
      <c r="M1286">
        <v>3</v>
      </c>
      <c r="N1286" t="s">
        <v>6918</v>
      </c>
      <c r="O1286" t="s">
        <v>1624</v>
      </c>
      <c r="P1286" t="s">
        <v>6919</v>
      </c>
      <c r="Q1286">
        <v>123.66082</v>
      </c>
      <c r="R1286">
        <v>0.84272</v>
      </c>
      <c r="S1286" t="s">
        <v>1495</v>
      </c>
      <c r="T1286" t="s">
        <v>1495</v>
      </c>
      <c r="U1286" t="s">
        <v>4</v>
      </c>
      <c r="V1286">
        <v>1</v>
      </c>
      <c r="W1286" t="s">
        <v>1627</v>
      </c>
      <c r="Z1286" t="s">
        <v>1628</v>
      </c>
      <c r="AA1286" t="s">
        <v>1629</v>
      </c>
      <c r="AB1286">
        <v>0</v>
      </c>
      <c r="AC1286" t="s">
        <v>1647</v>
      </c>
      <c r="AD1286">
        <v>6070877353</v>
      </c>
      <c r="AE1286" t="s">
        <v>1619</v>
      </c>
    </row>
    <row r="1287" spans="1:31">
      <c r="A1287">
        <v>533126</v>
      </c>
      <c r="B1287" t="s">
        <v>1610</v>
      </c>
      <c r="C1287" t="s">
        <v>1611</v>
      </c>
      <c r="D1287" t="s">
        <v>1612</v>
      </c>
      <c r="E1287">
        <v>11053135</v>
      </c>
      <c r="F1287" t="s">
        <v>1612</v>
      </c>
      <c r="G1287" t="s">
        <v>6920</v>
      </c>
      <c r="H1287" t="s">
        <v>1497</v>
      </c>
      <c r="I1287" t="s">
        <v>1614</v>
      </c>
      <c r="L1287" t="s">
        <v>6921</v>
      </c>
      <c r="M1287">
        <v>3</v>
      </c>
      <c r="N1287" t="s">
        <v>6922</v>
      </c>
      <c r="O1287" t="s">
        <v>1624</v>
      </c>
      <c r="P1287" t="s">
        <v>6923</v>
      </c>
      <c r="Q1287">
        <v>123.64057</v>
      </c>
      <c r="R1287">
        <v>0.88383</v>
      </c>
      <c r="S1287" t="s">
        <v>2124</v>
      </c>
      <c r="T1287" t="s">
        <v>638</v>
      </c>
      <c r="U1287" t="s">
        <v>4</v>
      </c>
      <c r="V1287">
        <v>1</v>
      </c>
      <c r="W1287" t="s">
        <v>1627</v>
      </c>
      <c r="Z1287" t="s">
        <v>1628</v>
      </c>
      <c r="AA1287" t="s">
        <v>1629</v>
      </c>
      <c r="AB1287">
        <v>0</v>
      </c>
      <c r="AC1287" t="s">
        <v>1630</v>
      </c>
      <c r="AD1287">
        <v>6070877355</v>
      </c>
      <c r="AE1287" t="s">
        <v>1619</v>
      </c>
    </row>
    <row r="1288" spans="1:31">
      <c r="A1288">
        <v>533127</v>
      </c>
      <c r="B1288" t="s">
        <v>1610</v>
      </c>
      <c r="C1288" t="s">
        <v>1611</v>
      </c>
      <c r="D1288" t="s">
        <v>1612</v>
      </c>
      <c r="E1288">
        <v>11053187</v>
      </c>
      <c r="F1288" t="s">
        <v>1612</v>
      </c>
      <c r="G1288" t="s">
        <v>6924</v>
      </c>
      <c r="H1288" t="s">
        <v>1499</v>
      </c>
      <c r="I1288" t="s">
        <v>1614</v>
      </c>
      <c r="L1288" t="s">
        <v>6925</v>
      </c>
      <c r="M1288">
        <v>3</v>
      </c>
      <c r="N1288" t="s">
        <v>6926</v>
      </c>
      <c r="O1288" t="s">
        <v>1624</v>
      </c>
      <c r="P1288" t="s">
        <v>6927</v>
      </c>
      <c r="Q1288">
        <v>123.55367</v>
      </c>
      <c r="R1288">
        <v>0.87485</v>
      </c>
      <c r="S1288" t="s">
        <v>1498</v>
      </c>
      <c r="T1288" t="s">
        <v>1498</v>
      </c>
      <c r="U1288" t="s">
        <v>4</v>
      </c>
      <c r="V1288">
        <v>1</v>
      </c>
      <c r="W1288" t="s">
        <v>1627</v>
      </c>
      <c r="Z1288" t="s">
        <v>1628</v>
      </c>
      <c r="AA1288" t="s">
        <v>1629</v>
      </c>
      <c r="AB1288">
        <v>0</v>
      </c>
      <c r="AC1288" t="s">
        <v>1630</v>
      </c>
      <c r="AD1288">
        <v>6070877416</v>
      </c>
      <c r="AE1288" t="s">
        <v>1619</v>
      </c>
    </row>
    <row r="1289" spans="1:31">
      <c r="A1289">
        <v>533128</v>
      </c>
      <c r="B1289" t="s">
        <v>1610</v>
      </c>
      <c r="C1289" t="s">
        <v>1611</v>
      </c>
      <c r="D1289" t="s">
        <v>1612</v>
      </c>
      <c r="E1289">
        <v>11053187</v>
      </c>
      <c r="F1289" t="s">
        <v>1612</v>
      </c>
      <c r="G1289" t="s">
        <v>6928</v>
      </c>
      <c r="H1289" t="s">
        <v>1501</v>
      </c>
      <c r="I1289" t="s">
        <v>1614</v>
      </c>
      <c r="L1289" t="s">
        <v>6929</v>
      </c>
      <c r="M1289">
        <v>3</v>
      </c>
      <c r="N1289" t="s">
        <v>6930</v>
      </c>
      <c r="O1289" t="s">
        <v>1624</v>
      </c>
      <c r="P1289" t="s">
        <v>6931</v>
      </c>
      <c r="Q1289">
        <v>123.5587</v>
      </c>
      <c r="R1289">
        <v>0.84398</v>
      </c>
      <c r="S1289" t="s">
        <v>1500</v>
      </c>
      <c r="T1289" t="s">
        <v>1500</v>
      </c>
      <c r="U1289" t="s">
        <v>4</v>
      </c>
      <c r="V1289">
        <v>1</v>
      </c>
      <c r="W1289" t="s">
        <v>1627</v>
      </c>
      <c r="Z1289" t="s">
        <v>1628</v>
      </c>
      <c r="AA1289" t="s">
        <v>1629</v>
      </c>
      <c r="AB1289">
        <v>0</v>
      </c>
      <c r="AC1289" t="s">
        <v>1630</v>
      </c>
      <c r="AD1289">
        <v>6070877417</v>
      </c>
      <c r="AE1289" t="s">
        <v>1619</v>
      </c>
    </row>
    <row r="1290" spans="1:31">
      <c r="A1290">
        <v>533129</v>
      </c>
      <c r="B1290" t="s">
        <v>1610</v>
      </c>
      <c r="C1290" t="s">
        <v>1611</v>
      </c>
      <c r="D1290" t="s">
        <v>1612</v>
      </c>
      <c r="E1290">
        <v>11053185</v>
      </c>
      <c r="F1290" t="s">
        <v>1612</v>
      </c>
      <c r="G1290" t="s">
        <v>6932</v>
      </c>
      <c r="H1290" t="s">
        <v>1502</v>
      </c>
      <c r="I1290" t="s">
        <v>1614</v>
      </c>
      <c r="L1290" t="s">
        <v>6933</v>
      </c>
      <c r="M1290">
        <v>3</v>
      </c>
      <c r="N1290" t="s">
        <v>6934</v>
      </c>
      <c r="O1290" t="s">
        <v>1624</v>
      </c>
      <c r="P1290" t="s">
        <v>6935</v>
      </c>
      <c r="Q1290">
        <v>123.15388</v>
      </c>
      <c r="R1290">
        <v>0.90438</v>
      </c>
      <c r="S1290" t="s">
        <v>2124</v>
      </c>
      <c r="T1290" t="s">
        <v>672</v>
      </c>
      <c r="U1290" t="s">
        <v>4</v>
      </c>
      <c r="V1290">
        <v>1</v>
      </c>
      <c r="W1290" t="s">
        <v>1627</v>
      </c>
      <c r="Z1290" t="s">
        <v>1628</v>
      </c>
      <c r="AA1290" t="s">
        <v>1629</v>
      </c>
      <c r="AB1290">
        <v>0</v>
      </c>
      <c r="AC1290" t="s">
        <v>1647</v>
      </c>
      <c r="AD1290">
        <v>6070877462</v>
      </c>
      <c r="AE1290" t="s">
        <v>1619</v>
      </c>
    </row>
    <row r="1291" spans="1:31">
      <c r="A1291">
        <v>533130</v>
      </c>
      <c r="B1291" t="s">
        <v>1610</v>
      </c>
      <c r="C1291" t="s">
        <v>1611</v>
      </c>
      <c r="D1291" t="s">
        <v>1612</v>
      </c>
      <c r="E1291">
        <v>11053185</v>
      </c>
      <c r="F1291" t="s">
        <v>1612</v>
      </c>
      <c r="G1291" t="s">
        <v>6936</v>
      </c>
      <c r="H1291" t="s">
        <v>1503</v>
      </c>
      <c r="I1291" t="s">
        <v>1614</v>
      </c>
      <c r="L1291" t="s">
        <v>6937</v>
      </c>
      <c r="M1291">
        <v>3</v>
      </c>
      <c r="N1291" t="s">
        <v>6938</v>
      </c>
      <c r="O1291" t="s">
        <v>1624</v>
      </c>
      <c r="P1291" t="s">
        <v>6939</v>
      </c>
      <c r="Q1291">
        <v>123.134</v>
      </c>
      <c r="R1291">
        <v>0.91773</v>
      </c>
      <c r="S1291" t="s">
        <v>663</v>
      </c>
      <c r="T1291" t="s">
        <v>663</v>
      </c>
      <c r="U1291" t="s">
        <v>4</v>
      </c>
      <c r="V1291">
        <v>1</v>
      </c>
      <c r="W1291" t="s">
        <v>1627</v>
      </c>
      <c r="Z1291" t="s">
        <v>1628</v>
      </c>
      <c r="AA1291" t="s">
        <v>1629</v>
      </c>
      <c r="AB1291">
        <v>0</v>
      </c>
      <c r="AC1291" t="s">
        <v>1630</v>
      </c>
      <c r="AD1291">
        <v>6070877468</v>
      </c>
      <c r="AE1291" t="s">
        <v>1619</v>
      </c>
    </row>
    <row r="1292" spans="1:31">
      <c r="A1292">
        <v>533131</v>
      </c>
      <c r="B1292" t="s">
        <v>1610</v>
      </c>
      <c r="C1292" t="s">
        <v>1611</v>
      </c>
      <c r="D1292" t="s">
        <v>1612</v>
      </c>
      <c r="E1292">
        <v>11053185</v>
      </c>
      <c r="F1292" t="s">
        <v>1612</v>
      </c>
      <c r="G1292" t="s">
        <v>6940</v>
      </c>
      <c r="H1292" t="s">
        <v>1504</v>
      </c>
      <c r="I1292" t="s">
        <v>1614</v>
      </c>
      <c r="L1292" t="s">
        <v>6941</v>
      </c>
      <c r="M1292">
        <v>3</v>
      </c>
      <c r="N1292" t="s">
        <v>6942</v>
      </c>
      <c r="O1292" t="s">
        <v>1624</v>
      </c>
      <c r="P1292" t="s">
        <v>6943</v>
      </c>
      <c r="Q1292">
        <v>123.1219</v>
      </c>
      <c r="R1292">
        <v>0.9069</v>
      </c>
      <c r="S1292" t="s">
        <v>2124</v>
      </c>
      <c r="T1292" t="s">
        <v>607</v>
      </c>
      <c r="U1292" t="s">
        <v>4</v>
      </c>
      <c r="V1292">
        <v>1</v>
      </c>
      <c r="W1292" t="s">
        <v>1627</v>
      </c>
      <c r="Z1292" t="s">
        <v>1628</v>
      </c>
      <c r="AA1292" t="s">
        <v>1629</v>
      </c>
      <c r="AB1292">
        <v>0</v>
      </c>
      <c r="AC1292" t="s">
        <v>1630</v>
      </c>
      <c r="AD1292">
        <v>6070877470</v>
      </c>
      <c r="AE1292" t="s">
        <v>1619</v>
      </c>
    </row>
    <row r="1293" spans="1:31">
      <c r="A1293">
        <v>533132</v>
      </c>
      <c r="B1293" t="s">
        <v>1610</v>
      </c>
      <c r="C1293" t="s">
        <v>1611</v>
      </c>
      <c r="D1293" t="s">
        <v>1924</v>
      </c>
      <c r="E1293">
        <v>11053154</v>
      </c>
      <c r="F1293" t="s">
        <v>1924</v>
      </c>
      <c r="G1293" t="s">
        <v>6944</v>
      </c>
      <c r="H1293" t="s">
        <v>1505</v>
      </c>
      <c r="I1293" t="s">
        <v>1614</v>
      </c>
      <c r="L1293" t="s">
        <v>6945</v>
      </c>
      <c r="M1293">
        <v>2</v>
      </c>
      <c r="N1293" t="s">
        <v>6946</v>
      </c>
      <c r="O1293" t="s">
        <v>1624</v>
      </c>
      <c r="P1293" t="s">
        <v>6947</v>
      </c>
      <c r="Q1293">
        <v>124.319906</v>
      </c>
      <c r="R1293">
        <v>0.718209</v>
      </c>
      <c r="S1293" t="s">
        <v>3874</v>
      </c>
      <c r="T1293" t="s">
        <v>462</v>
      </c>
      <c r="U1293" t="s">
        <v>132</v>
      </c>
      <c r="V1293">
        <v>1</v>
      </c>
      <c r="W1293" t="s">
        <v>1627</v>
      </c>
      <c r="Z1293" t="s">
        <v>1628</v>
      </c>
      <c r="AA1293" t="s">
        <v>1629</v>
      </c>
      <c r="AB1293">
        <v>0</v>
      </c>
      <c r="AC1293" t="s">
        <v>1647</v>
      </c>
      <c r="AD1293">
        <v>6070904249</v>
      </c>
      <c r="AE1293" t="s">
        <v>1619</v>
      </c>
    </row>
    <row r="1294" spans="1:31">
      <c r="A1294">
        <v>533148</v>
      </c>
      <c r="B1294" t="s">
        <v>1610</v>
      </c>
      <c r="C1294" t="s">
        <v>1611</v>
      </c>
      <c r="D1294" t="s">
        <v>2052</v>
      </c>
      <c r="E1294">
        <v>11053142</v>
      </c>
      <c r="F1294" t="s">
        <v>2052</v>
      </c>
      <c r="G1294" t="s">
        <v>6948</v>
      </c>
      <c r="H1294" t="s">
        <v>1506</v>
      </c>
      <c r="I1294" t="s">
        <v>1614</v>
      </c>
      <c r="L1294" t="s">
        <v>6949</v>
      </c>
      <c r="M1294">
        <v>3</v>
      </c>
      <c r="N1294" t="s">
        <v>6950</v>
      </c>
      <c r="O1294" t="s">
        <v>1624</v>
      </c>
      <c r="P1294" t="s">
        <v>6951</v>
      </c>
      <c r="Q1294">
        <v>124.3084</v>
      </c>
      <c r="R1294">
        <v>1.01668</v>
      </c>
      <c r="S1294" t="s">
        <v>2262</v>
      </c>
      <c r="T1294" t="s">
        <v>497</v>
      </c>
      <c r="U1294" t="s">
        <v>101</v>
      </c>
      <c r="V1294">
        <v>1</v>
      </c>
      <c r="W1294" t="s">
        <v>1627</v>
      </c>
      <c r="Z1294" t="s">
        <v>1628</v>
      </c>
      <c r="AA1294" t="s">
        <v>1629</v>
      </c>
      <c r="AB1294">
        <v>0</v>
      </c>
      <c r="AC1294" t="s">
        <v>1630</v>
      </c>
      <c r="AD1294">
        <v>6070824210</v>
      </c>
      <c r="AE1294" t="s">
        <v>1619</v>
      </c>
    </row>
    <row r="1295" spans="1:31">
      <c r="A1295">
        <v>533149</v>
      </c>
      <c r="B1295" t="s">
        <v>1610</v>
      </c>
      <c r="C1295" t="s">
        <v>1611</v>
      </c>
      <c r="D1295" t="s">
        <v>2052</v>
      </c>
      <c r="E1295">
        <v>11053142</v>
      </c>
      <c r="F1295" t="s">
        <v>2052</v>
      </c>
      <c r="G1295" t="s">
        <v>6952</v>
      </c>
      <c r="H1295" t="s">
        <v>1507</v>
      </c>
      <c r="I1295" t="s">
        <v>1614</v>
      </c>
      <c r="L1295" t="s">
        <v>6953</v>
      </c>
      <c r="M1295">
        <v>3</v>
      </c>
      <c r="N1295" t="s">
        <v>6954</v>
      </c>
      <c r="O1295" t="s">
        <v>1624</v>
      </c>
      <c r="P1295" t="s">
        <v>6955</v>
      </c>
      <c r="Q1295">
        <v>124.30875</v>
      </c>
      <c r="R1295">
        <v>1.02953</v>
      </c>
      <c r="S1295" t="s">
        <v>2262</v>
      </c>
      <c r="T1295" t="s">
        <v>497</v>
      </c>
      <c r="U1295" t="s">
        <v>101</v>
      </c>
      <c r="V1295">
        <v>1</v>
      </c>
      <c r="W1295" t="s">
        <v>1627</v>
      </c>
      <c r="Z1295" t="s">
        <v>1628</v>
      </c>
      <c r="AA1295" t="s">
        <v>1629</v>
      </c>
      <c r="AB1295">
        <v>0</v>
      </c>
      <c r="AC1295" t="s">
        <v>1630</v>
      </c>
      <c r="AD1295">
        <v>6070824217</v>
      </c>
      <c r="AE1295" t="s">
        <v>1619</v>
      </c>
    </row>
    <row r="1296" spans="1:31">
      <c r="A1296">
        <v>533150</v>
      </c>
      <c r="B1296" t="s">
        <v>1610</v>
      </c>
      <c r="C1296" t="s">
        <v>1611</v>
      </c>
      <c r="D1296" t="s">
        <v>2052</v>
      </c>
      <c r="E1296">
        <v>11053142</v>
      </c>
      <c r="F1296" t="s">
        <v>2052</v>
      </c>
      <c r="G1296" t="s">
        <v>6956</v>
      </c>
      <c r="H1296" t="s">
        <v>1508</v>
      </c>
      <c r="I1296" t="s">
        <v>1614</v>
      </c>
      <c r="L1296" t="s">
        <v>6957</v>
      </c>
      <c r="M1296">
        <v>3</v>
      </c>
      <c r="N1296" t="s">
        <v>6958</v>
      </c>
      <c r="O1296" t="s">
        <v>1624</v>
      </c>
      <c r="P1296" t="s">
        <v>6959</v>
      </c>
      <c r="Q1296">
        <v>124.31561</v>
      </c>
      <c r="R1296">
        <v>1.05537</v>
      </c>
      <c r="S1296" t="s">
        <v>2262</v>
      </c>
      <c r="T1296" t="s">
        <v>342</v>
      </c>
      <c r="U1296" t="s">
        <v>39</v>
      </c>
      <c r="V1296">
        <v>1</v>
      </c>
      <c r="W1296" t="s">
        <v>1627</v>
      </c>
      <c r="Z1296" t="s">
        <v>1628</v>
      </c>
      <c r="AA1296" t="s">
        <v>1629</v>
      </c>
      <c r="AB1296">
        <v>0</v>
      </c>
      <c r="AC1296" t="s">
        <v>1630</v>
      </c>
      <c r="AD1296">
        <v>6070824219</v>
      </c>
      <c r="AE1296" t="s">
        <v>1619</v>
      </c>
    </row>
    <row r="1297" spans="1:31">
      <c r="A1297">
        <v>533151</v>
      </c>
      <c r="B1297" t="s">
        <v>1610</v>
      </c>
      <c r="C1297" t="s">
        <v>1611</v>
      </c>
      <c r="D1297" t="s">
        <v>2052</v>
      </c>
      <c r="E1297">
        <v>11053134</v>
      </c>
      <c r="F1297" t="s">
        <v>2052</v>
      </c>
      <c r="G1297" t="s">
        <v>6960</v>
      </c>
      <c r="H1297" t="s">
        <v>1509</v>
      </c>
      <c r="I1297" t="s">
        <v>1614</v>
      </c>
      <c r="L1297" t="s">
        <v>6961</v>
      </c>
      <c r="M1297">
        <v>3</v>
      </c>
      <c r="N1297" t="s">
        <v>6962</v>
      </c>
      <c r="O1297" t="s">
        <v>1624</v>
      </c>
      <c r="P1297" t="s">
        <v>6963</v>
      </c>
      <c r="Q1297">
        <v>124.0275</v>
      </c>
      <c r="R1297">
        <v>0.83281</v>
      </c>
      <c r="S1297" t="s">
        <v>2262</v>
      </c>
      <c r="T1297" t="s">
        <v>324</v>
      </c>
      <c r="U1297" t="s">
        <v>101</v>
      </c>
      <c r="V1297">
        <v>1</v>
      </c>
      <c r="W1297" t="s">
        <v>1627</v>
      </c>
      <c r="Z1297" t="s">
        <v>1628</v>
      </c>
      <c r="AA1297" t="s">
        <v>1629</v>
      </c>
      <c r="AB1297">
        <v>0</v>
      </c>
      <c r="AC1297" t="s">
        <v>1630</v>
      </c>
      <c r="AD1297">
        <v>6070824250</v>
      </c>
      <c r="AE1297" t="s">
        <v>1619</v>
      </c>
    </row>
    <row r="1298" spans="1:31">
      <c r="A1298">
        <v>533152</v>
      </c>
      <c r="B1298" t="s">
        <v>1610</v>
      </c>
      <c r="C1298" t="s">
        <v>1611</v>
      </c>
      <c r="D1298" t="s">
        <v>2052</v>
      </c>
      <c r="E1298">
        <v>11053134</v>
      </c>
      <c r="F1298" t="s">
        <v>2052</v>
      </c>
      <c r="G1298" t="s">
        <v>6964</v>
      </c>
      <c r="H1298" t="s">
        <v>1510</v>
      </c>
      <c r="I1298" t="s">
        <v>1614</v>
      </c>
      <c r="L1298" t="s">
        <v>6965</v>
      </c>
      <c r="M1298">
        <v>3</v>
      </c>
      <c r="N1298" t="s">
        <v>6966</v>
      </c>
      <c r="O1298" t="s">
        <v>1624</v>
      </c>
      <c r="P1298" t="s">
        <v>6967</v>
      </c>
      <c r="Q1298">
        <v>124.03965</v>
      </c>
      <c r="R1298">
        <v>0.82565</v>
      </c>
      <c r="S1298" t="s">
        <v>2262</v>
      </c>
      <c r="T1298" t="s">
        <v>324</v>
      </c>
      <c r="U1298" t="s">
        <v>101</v>
      </c>
      <c r="V1298">
        <v>1</v>
      </c>
      <c r="W1298" t="s">
        <v>1627</v>
      </c>
      <c r="Z1298" t="s">
        <v>1628</v>
      </c>
      <c r="AA1298" t="s">
        <v>1629</v>
      </c>
      <c r="AB1298">
        <v>0</v>
      </c>
      <c r="AC1298" t="s">
        <v>1630</v>
      </c>
      <c r="AD1298">
        <v>6070824251</v>
      </c>
      <c r="AE1298" t="s">
        <v>1619</v>
      </c>
    </row>
    <row r="1299" spans="1:31">
      <c r="A1299">
        <v>533153</v>
      </c>
      <c r="B1299" t="s">
        <v>1610</v>
      </c>
      <c r="C1299" t="s">
        <v>1611</v>
      </c>
      <c r="D1299" t="s">
        <v>2052</v>
      </c>
      <c r="E1299">
        <v>11053142</v>
      </c>
      <c r="F1299" t="s">
        <v>2052</v>
      </c>
      <c r="G1299" t="s">
        <v>6968</v>
      </c>
      <c r="H1299" t="s">
        <v>1511</v>
      </c>
      <c r="I1299" t="s">
        <v>1614</v>
      </c>
      <c r="L1299" t="s">
        <v>6969</v>
      </c>
      <c r="M1299">
        <v>3</v>
      </c>
      <c r="N1299" t="s">
        <v>6970</v>
      </c>
      <c r="O1299" t="s">
        <v>1624</v>
      </c>
      <c r="P1299" t="s">
        <v>6971</v>
      </c>
      <c r="Q1299">
        <v>124.19192</v>
      </c>
      <c r="R1299">
        <v>0.96681</v>
      </c>
      <c r="S1299" t="s">
        <v>2262</v>
      </c>
      <c r="T1299" t="s">
        <v>226</v>
      </c>
      <c r="U1299" t="s">
        <v>101</v>
      </c>
      <c r="V1299">
        <v>1</v>
      </c>
      <c r="W1299" t="s">
        <v>1627</v>
      </c>
      <c r="Z1299" t="s">
        <v>1628</v>
      </c>
      <c r="AA1299" t="s">
        <v>1629</v>
      </c>
      <c r="AB1299">
        <v>0</v>
      </c>
      <c r="AC1299" t="s">
        <v>1647</v>
      </c>
      <c r="AD1299">
        <v>6070824279</v>
      </c>
      <c r="AE1299" t="s">
        <v>1619</v>
      </c>
    </row>
    <row r="1300" spans="1:31">
      <c r="A1300">
        <v>533154</v>
      </c>
      <c r="B1300" t="s">
        <v>1610</v>
      </c>
      <c r="C1300" t="s">
        <v>1611</v>
      </c>
      <c r="D1300" t="s">
        <v>2052</v>
      </c>
      <c r="E1300">
        <v>11053142</v>
      </c>
      <c r="F1300" t="s">
        <v>2052</v>
      </c>
      <c r="G1300" t="s">
        <v>6972</v>
      </c>
      <c r="H1300" t="s">
        <v>1512</v>
      </c>
      <c r="I1300" t="s">
        <v>1614</v>
      </c>
      <c r="L1300" t="s">
        <v>6973</v>
      </c>
      <c r="M1300">
        <v>3</v>
      </c>
      <c r="N1300" t="s">
        <v>6974</v>
      </c>
      <c r="O1300" t="s">
        <v>1624</v>
      </c>
      <c r="P1300" t="s">
        <v>6975</v>
      </c>
      <c r="Q1300">
        <v>124.13451</v>
      </c>
      <c r="R1300">
        <v>0.86007</v>
      </c>
      <c r="S1300" t="s">
        <v>2262</v>
      </c>
      <c r="T1300" t="s">
        <v>226</v>
      </c>
      <c r="U1300" t="s">
        <v>101</v>
      </c>
      <c r="V1300">
        <v>1</v>
      </c>
      <c r="W1300" t="s">
        <v>1627</v>
      </c>
      <c r="Z1300" t="s">
        <v>1628</v>
      </c>
      <c r="AA1300" t="s">
        <v>1629</v>
      </c>
      <c r="AB1300">
        <v>0</v>
      </c>
      <c r="AC1300" t="s">
        <v>1630</v>
      </c>
      <c r="AD1300">
        <v>6070824313</v>
      </c>
      <c r="AE1300" t="s">
        <v>1619</v>
      </c>
    </row>
    <row r="1301" spans="1:31">
      <c r="A1301">
        <v>533155</v>
      </c>
      <c r="B1301" t="s">
        <v>1610</v>
      </c>
      <c r="C1301" t="s">
        <v>1611</v>
      </c>
      <c r="D1301" t="s">
        <v>2052</v>
      </c>
      <c r="E1301">
        <v>11053142</v>
      </c>
      <c r="F1301" t="s">
        <v>2052</v>
      </c>
      <c r="G1301" t="s">
        <v>6976</v>
      </c>
      <c r="H1301" t="s">
        <v>1513</v>
      </c>
      <c r="I1301" t="s">
        <v>1614</v>
      </c>
      <c r="L1301" t="s">
        <v>6977</v>
      </c>
      <c r="M1301">
        <v>3</v>
      </c>
      <c r="N1301" t="s">
        <v>6978</v>
      </c>
      <c r="O1301" t="s">
        <v>1624</v>
      </c>
      <c r="P1301" t="s">
        <v>6979</v>
      </c>
      <c r="Q1301">
        <v>124.34384</v>
      </c>
      <c r="R1301">
        <v>1.10963</v>
      </c>
      <c r="S1301" t="s">
        <v>2262</v>
      </c>
      <c r="T1301" t="s">
        <v>342</v>
      </c>
      <c r="U1301" t="s">
        <v>39</v>
      </c>
      <c r="V1301">
        <v>1</v>
      </c>
      <c r="W1301" t="s">
        <v>1627</v>
      </c>
      <c r="Z1301" t="s">
        <v>1628</v>
      </c>
      <c r="AA1301" t="s">
        <v>1629</v>
      </c>
      <c r="AB1301">
        <v>0</v>
      </c>
      <c r="AC1301" t="s">
        <v>1630</v>
      </c>
      <c r="AD1301">
        <v>6070824320</v>
      </c>
      <c r="AE1301" t="s">
        <v>1619</v>
      </c>
    </row>
    <row r="1302" spans="1:31">
      <c r="A1302">
        <v>533156</v>
      </c>
      <c r="B1302" t="s">
        <v>1610</v>
      </c>
      <c r="C1302" t="s">
        <v>1611</v>
      </c>
      <c r="D1302" t="s">
        <v>2052</v>
      </c>
      <c r="E1302">
        <v>11053142</v>
      </c>
      <c r="F1302" t="s">
        <v>2052</v>
      </c>
      <c r="G1302" t="s">
        <v>6980</v>
      </c>
      <c r="H1302" t="s">
        <v>1514</v>
      </c>
      <c r="I1302" t="s">
        <v>1614</v>
      </c>
      <c r="L1302" t="s">
        <v>6981</v>
      </c>
      <c r="M1302">
        <v>3</v>
      </c>
      <c r="N1302" t="s">
        <v>6982</v>
      </c>
      <c r="O1302" t="s">
        <v>1624</v>
      </c>
      <c r="P1302" t="s">
        <v>6983</v>
      </c>
      <c r="Q1302">
        <v>124.34223</v>
      </c>
      <c r="R1302">
        <v>1.11771</v>
      </c>
      <c r="S1302" t="s">
        <v>2262</v>
      </c>
      <c r="T1302" t="s">
        <v>342</v>
      </c>
      <c r="U1302" t="s">
        <v>39</v>
      </c>
      <c r="V1302">
        <v>1</v>
      </c>
      <c r="W1302" t="s">
        <v>1627</v>
      </c>
      <c r="Z1302" t="s">
        <v>1628</v>
      </c>
      <c r="AA1302" t="s">
        <v>1629</v>
      </c>
      <c r="AB1302">
        <v>0</v>
      </c>
      <c r="AC1302" t="s">
        <v>1630</v>
      </c>
      <c r="AD1302">
        <v>6070824322</v>
      </c>
      <c r="AE1302" t="s">
        <v>1619</v>
      </c>
    </row>
    <row r="1303" spans="1:31">
      <c r="A1303">
        <v>533695</v>
      </c>
      <c r="B1303" t="s">
        <v>1610</v>
      </c>
      <c r="C1303" t="s">
        <v>1611</v>
      </c>
      <c r="D1303" t="s">
        <v>1924</v>
      </c>
      <c r="E1303">
        <v>11053154</v>
      </c>
      <c r="F1303" t="s">
        <v>1924</v>
      </c>
      <c r="G1303" t="s">
        <v>6984</v>
      </c>
      <c r="H1303" t="s">
        <v>1515</v>
      </c>
      <c r="I1303" t="s">
        <v>1614</v>
      </c>
      <c r="L1303" t="s">
        <v>6985</v>
      </c>
      <c r="M1303">
        <v>3</v>
      </c>
      <c r="N1303" t="s">
        <v>6986</v>
      </c>
      <c r="O1303" t="s">
        <v>2978</v>
      </c>
      <c r="P1303" t="s">
        <v>6987</v>
      </c>
      <c r="Q1303">
        <v>124.32825</v>
      </c>
      <c r="R1303">
        <v>0.68579</v>
      </c>
      <c r="S1303" t="s">
        <v>1943</v>
      </c>
      <c r="T1303" t="s">
        <v>136</v>
      </c>
      <c r="U1303" t="s">
        <v>136</v>
      </c>
      <c r="V1303">
        <v>1</v>
      </c>
      <c r="W1303" t="s">
        <v>1627</v>
      </c>
      <c r="Z1303" t="s">
        <v>1628</v>
      </c>
      <c r="AA1303" t="s">
        <v>1629</v>
      </c>
      <c r="AB1303">
        <v>0</v>
      </c>
      <c r="AC1303" t="s">
        <v>1647</v>
      </c>
      <c r="AD1303">
        <v>6208377188</v>
      </c>
      <c r="AE1303" t="s">
        <v>1619</v>
      </c>
    </row>
    <row r="1304" spans="1:31">
      <c r="A1304">
        <v>533717</v>
      </c>
      <c r="B1304" t="s">
        <v>1610</v>
      </c>
      <c r="C1304" t="s">
        <v>1611</v>
      </c>
      <c r="D1304" t="s">
        <v>1648</v>
      </c>
      <c r="E1304">
        <v>11053208</v>
      </c>
      <c r="F1304" t="s">
        <v>1648</v>
      </c>
      <c r="G1304" t="s">
        <v>6988</v>
      </c>
      <c r="H1304" t="s">
        <v>1516</v>
      </c>
      <c r="I1304" t="s">
        <v>1614</v>
      </c>
      <c r="L1304" t="s">
        <v>6989</v>
      </c>
      <c r="M1304">
        <v>3</v>
      </c>
      <c r="N1304" t="s">
        <v>6990</v>
      </c>
      <c r="O1304" t="s">
        <v>1617</v>
      </c>
      <c r="P1304" t="s">
        <v>6991</v>
      </c>
      <c r="Q1304">
        <v>123.953588</v>
      </c>
      <c r="R1304">
        <v>0.35997</v>
      </c>
      <c r="S1304" t="s">
        <v>6992</v>
      </c>
      <c r="T1304" t="s">
        <v>46</v>
      </c>
      <c r="U1304" t="s">
        <v>22</v>
      </c>
      <c r="W1304" t="s">
        <v>1627</v>
      </c>
      <c r="Z1304" t="s">
        <v>1628</v>
      </c>
      <c r="AA1304" t="s">
        <v>1629</v>
      </c>
      <c r="AC1304" t="s">
        <v>1647</v>
      </c>
      <c r="AD1304">
        <v>7005880444</v>
      </c>
      <c r="AE1304" t="s">
        <v>1619</v>
      </c>
    </row>
    <row r="1305" spans="1:31">
      <c r="A1305">
        <v>533724</v>
      </c>
      <c r="B1305" t="s">
        <v>1610</v>
      </c>
      <c r="C1305" t="s">
        <v>1611</v>
      </c>
      <c r="D1305" t="s">
        <v>1612</v>
      </c>
      <c r="E1305">
        <v>11053185</v>
      </c>
      <c r="F1305" t="s">
        <v>1612</v>
      </c>
      <c r="G1305" t="s">
        <v>6993</v>
      </c>
      <c r="H1305" t="s">
        <v>1518</v>
      </c>
      <c r="I1305" t="s">
        <v>1614</v>
      </c>
      <c r="L1305" t="s">
        <v>6994</v>
      </c>
      <c r="M1305">
        <v>3</v>
      </c>
      <c r="N1305" t="s">
        <v>6995</v>
      </c>
      <c r="O1305" t="s">
        <v>1617</v>
      </c>
      <c r="P1305" t="s">
        <v>6996</v>
      </c>
      <c r="Q1305">
        <v>123.1273</v>
      </c>
      <c r="R1305">
        <v>0.91447</v>
      </c>
      <c r="S1305" t="s">
        <v>2124</v>
      </c>
      <c r="T1305" t="s">
        <v>1517</v>
      </c>
      <c r="U1305" t="s">
        <v>4</v>
      </c>
      <c r="V1305">
        <v>1</v>
      </c>
      <c r="W1305" t="s">
        <v>1627</v>
      </c>
      <c r="Z1305" t="s">
        <v>1628</v>
      </c>
      <c r="AA1305" t="s">
        <v>1629</v>
      </c>
      <c r="AC1305" t="s">
        <v>1647</v>
      </c>
      <c r="AD1305">
        <v>6070887238</v>
      </c>
      <c r="AE1305" t="s">
        <v>1619</v>
      </c>
    </row>
    <row r="1306" spans="1:31">
      <c r="A1306">
        <v>534047</v>
      </c>
      <c r="B1306" t="s">
        <v>1610</v>
      </c>
      <c r="C1306" t="s">
        <v>1611</v>
      </c>
      <c r="D1306" t="s">
        <v>1924</v>
      </c>
      <c r="E1306">
        <v>11053175</v>
      </c>
      <c r="F1306" t="s">
        <v>1924</v>
      </c>
      <c r="G1306" t="s">
        <v>6997</v>
      </c>
      <c r="H1306" t="s">
        <v>1519</v>
      </c>
      <c r="I1306" t="s">
        <v>1614</v>
      </c>
      <c r="L1306" t="s">
        <v>6998</v>
      </c>
      <c r="M1306">
        <v>3</v>
      </c>
      <c r="N1306" t="s">
        <v>6999</v>
      </c>
      <c r="O1306" t="s">
        <v>1624</v>
      </c>
      <c r="P1306" t="s">
        <v>7000</v>
      </c>
      <c r="Q1306">
        <v>124.303145</v>
      </c>
      <c r="R1306">
        <v>0.710595</v>
      </c>
      <c r="S1306" t="s">
        <v>4093</v>
      </c>
      <c r="T1306" t="s">
        <v>136</v>
      </c>
      <c r="U1306" t="s">
        <v>132</v>
      </c>
      <c r="V1306">
        <v>1</v>
      </c>
      <c r="W1306" t="s">
        <v>1627</v>
      </c>
      <c r="Z1306" t="s">
        <v>1628</v>
      </c>
      <c r="AA1306" t="s">
        <v>1629</v>
      </c>
      <c r="AB1306">
        <v>0</v>
      </c>
      <c r="AC1306" t="s">
        <v>1647</v>
      </c>
      <c r="AD1306">
        <v>6070913491</v>
      </c>
      <c r="AE1306" t="s">
        <v>1619</v>
      </c>
    </row>
    <row r="1307" spans="1:31">
      <c r="A1307">
        <v>534048</v>
      </c>
      <c r="B1307" t="s">
        <v>1610</v>
      </c>
      <c r="C1307" t="s">
        <v>1611</v>
      </c>
      <c r="D1307" t="s">
        <v>1612</v>
      </c>
      <c r="E1307">
        <v>11053135</v>
      </c>
      <c r="F1307" t="s">
        <v>1612</v>
      </c>
      <c r="G1307" t="s">
        <v>7001</v>
      </c>
      <c r="H1307" t="s">
        <v>1520</v>
      </c>
      <c r="I1307" t="s">
        <v>1614</v>
      </c>
      <c r="L1307" t="s">
        <v>7002</v>
      </c>
      <c r="M1307">
        <v>3</v>
      </c>
      <c r="N1307" t="s">
        <v>7003</v>
      </c>
      <c r="O1307" t="s">
        <v>1624</v>
      </c>
      <c r="P1307" t="s">
        <v>7004</v>
      </c>
      <c r="Q1307">
        <v>123.63357</v>
      </c>
      <c r="R1307">
        <v>0.88287</v>
      </c>
      <c r="S1307" t="s">
        <v>2124</v>
      </c>
      <c r="T1307" t="s">
        <v>638</v>
      </c>
      <c r="U1307" t="s">
        <v>4</v>
      </c>
      <c r="V1307">
        <v>1</v>
      </c>
      <c r="W1307" t="s">
        <v>1627</v>
      </c>
      <c r="Z1307" t="s">
        <v>1628</v>
      </c>
      <c r="AA1307" t="s">
        <v>1629</v>
      </c>
      <c r="AB1307">
        <v>0</v>
      </c>
      <c r="AC1307" t="s">
        <v>1630</v>
      </c>
      <c r="AD1307">
        <v>6070886735</v>
      </c>
      <c r="AE1307" t="s">
        <v>1619</v>
      </c>
    </row>
    <row r="1308" spans="1:31">
      <c r="A1308">
        <v>534049</v>
      </c>
      <c r="B1308" t="s">
        <v>1610</v>
      </c>
      <c r="C1308" t="s">
        <v>1611</v>
      </c>
      <c r="D1308" t="s">
        <v>1924</v>
      </c>
      <c r="E1308">
        <v>11053169</v>
      </c>
      <c r="F1308" t="s">
        <v>1924</v>
      </c>
      <c r="G1308" t="s">
        <v>7005</v>
      </c>
      <c r="H1308" t="s">
        <v>1521</v>
      </c>
      <c r="I1308" t="s">
        <v>1614</v>
      </c>
      <c r="L1308" t="s">
        <v>7006</v>
      </c>
      <c r="M1308">
        <v>2</v>
      </c>
      <c r="N1308" t="s">
        <v>7007</v>
      </c>
      <c r="O1308" t="s">
        <v>1624</v>
      </c>
      <c r="P1308" t="s">
        <v>7008</v>
      </c>
      <c r="Q1308">
        <v>124.273394</v>
      </c>
      <c r="R1308">
        <v>0.706441</v>
      </c>
      <c r="S1308" t="s">
        <v>3642</v>
      </c>
      <c r="T1308" t="s">
        <v>136</v>
      </c>
      <c r="U1308" t="s">
        <v>132</v>
      </c>
      <c r="V1308">
        <v>1</v>
      </c>
      <c r="W1308" t="s">
        <v>1671</v>
      </c>
      <c r="Z1308" t="s">
        <v>1628</v>
      </c>
      <c r="AA1308" t="s">
        <v>1764</v>
      </c>
      <c r="AB1308">
        <v>0</v>
      </c>
      <c r="AC1308" t="s">
        <v>1765</v>
      </c>
      <c r="AD1308">
        <v>6070913498</v>
      </c>
      <c r="AE1308" t="s">
        <v>1619</v>
      </c>
    </row>
    <row r="1309" spans="1:31">
      <c r="A1309">
        <v>534103</v>
      </c>
      <c r="B1309" t="s">
        <v>1610</v>
      </c>
      <c r="C1309" t="s">
        <v>1611</v>
      </c>
      <c r="D1309" t="s">
        <v>2066</v>
      </c>
      <c r="E1309">
        <v>11053174</v>
      </c>
      <c r="F1309" t="s">
        <v>2066</v>
      </c>
      <c r="G1309" t="s">
        <v>7009</v>
      </c>
      <c r="H1309" t="s">
        <v>1522</v>
      </c>
      <c r="I1309" t="s">
        <v>1614</v>
      </c>
      <c r="L1309" t="s">
        <v>7010</v>
      </c>
      <c r="M1309">
        <v>3</v>
      </c>
      <c r="N1309" t="s">
        <v>7011</v>
      </c>
      <c r="O1309" t="s">
        <v>1624</v>
      </c>
      <c r="P1309" t="s">
        <v>7012</v>
      </c>
      <c r="Q1309">
        <v>124.082525</v>
      </c>
      <c r="R1309">
        <v>0.619537</v>
      </c>
      <c r="S1309" t="s">
        <v>2262</v>
      </c>
      <c r="T1309" t="s">
        <v>131</v>
      </c>
      <c r="U1309" t="s">
        <v>131</v>
      </c>
      <c r="V1309">
        <v>1</v>
      </c>
      <c r="W1309" t="s">
        <v>1627</v>
      </c>
      <c r="Z1309" t="s">
        <v>1628</v>
      </c>
      <c r="AA1309" t="s">
        <v>1629</v>
      </c>
      <c r="AB1309">
        <v>0</v>
      </c>
      <c r="AC1309" t="s">
        <v>1647</v>
      </c>
      <c r="AD1309">
        <v>6070819863</v>
      </c>
      <c r="AE1309" t="s">
        <v>1619</v>
      </c>
    </row>
    <row r="1310" spans="1:31">
      <c r="A1310">
        <v>534104</v>
      </c>
      <c r="B1310" t="s">
        <v>1610</v>
      </c>
      <c r="C1310" t="s">
        <v>1611</v>
      </c>
      <c r="D1310" t="s">
        <v>2066</v>
      </c>
      <c r="E1310">
        <v>11053174</v>
      </c>
      <c r="F1310" t="s">
        <v>2066</v>
      </c>
      <c r="G1310" t="s">
        <v>7013</v>
      </c>
      <c r="H1310" t="s">
        <v>1523</v>
      </c>
      <c r="I1310" t="s">
        <v>1614</v>
      </c>
      <c r="L1310" t="s">
        <v>7014</v>
      </c>
      <c r="M1310">
        <v>3</v>
      </c>
      <c r="N1310" t="s">
        <v>7015</v>
      </c>
      <c r="O1310" t="s">
        <v>1624</v>
      </c>
      <c r="P1310" t="s">
        <v>7016</v>
      </c>
      <c r="Q1310">
        <v>124.16952</v>
      </c>
      <c r="R1310">
        <v>0.65487</v>
      </c>
      <c r="S1310" t="s">
        <v>2262</v>
      </c>
      <c r="T1310" t="s">
        <v>131</v>
      </c>
      <c r="U1310" t="s">
        <v>131</v>
      </c>
      <c r="V1310">
        <v>1</v>
      </c>
      <c r="W1310" t="s">
        <v>1627</v>
      </c>
      <c r="Z1310" t="s">
        <v>1628</v>
      </c>
      <c r="AA1310" t="s">
        <v>1629</v>
      </c>
      <c r="AB1310">
        <v>0</v>
      </c>
      <c r="AC1310" t="s">
        <v>1647</v>
      </c>
      <c r="AD1310">
        <v>6070819891</v>
      </c>
      <c r="AE1310" t="s">
        <v>1619</v>
      </c>
    </row>
    <row r="1311" spans="1:31">
      <c r="A1311">
        <v>534105</v>
      </c>
      <c r="B1311" t="s">
        <v>1610</v>
      </c>
      <c r="C1311" t="s">
        <v>1611</v>
      </c>
      <c r="D1311" t="s">
        <v>2066</v>
      </c>
      <c r="E1311">
        <v>11053174</v>
      </c>
      <c r="F1311" t="s">
        <v>2066</v>
      </c>
      <c r="G1311" t="s">
        <v>7017</v>
      </c>
      <c r="H1311" t="s">
        <v>1524</v>
      </c>
      <c r="I1311" t="s">
        <v>1614</v>
      </c>
      <c r="L1311" t="s">
        <v>7018</v>
      </c>
      <c r="M1311">
        <v>3</v>
      </c>
      <c r="N1311" t="s">
        <v>7019</v>
      </c>
      <c r="O1311" t="s">
        <v>1624</v>
      </c>
      <c r="P1311" t="s">
        <v>7020</v>
      </c>
      <c r="Q1311">
        <v>124.16075</v>
      </c>
      <c r="R1311">
        <v>0.65696</v>
      </c>
      <c r="S1311" t="s">
        <v>2262</v>
      </c>
      <c r="T1311" t="s">
        <v>131</v>
      </c>
      <c r="U1311" t="s">
        <v>131</v>
      </c>
      <c r="V1311">
        <v>1</v>
      </c>
      <c r="W1311" t="s">
        <v>1627</v>
      </c>
      <c r="Z1311" t="s">
        <v>1628</v>
      </c>
      <c r="AA1311" t="s">
        <v>1629</v>
      </c>
      <c r="AB1311">
        <v>0</v>
      </c>
      <c r="AC1311" t="s">
        <v>1647</v>
      </c>
      <c r="AD1311">
        <v>6070819896</v>
      </c>
      <c r="AE1311" t="s">
        <v>1619</v>
      </c>
    </row>
    <row r="1312" spans="1:31">
      <c r="A1312">
        <v>534106</v>
      </c>
      <c r="B1312" t="s">
        <v>1610</v>
      </c>
      <c r="C1312" t="s">
        <v>1611</v>
      </c>
      <c r="D1312" t="s">
        <v>2066</v>
      </c>
      <c r="E1312">
        <v>11053174</v>
      </c>
      <c r="F1312" t="s">
        <v>2066</v>
      </c>
      <c r="G1312" t="s">
        <v>7021</v>
      </c>
      <c r="H1312" t="s">
        <v>1525</v>
      </c>
      <c r="I1312" t="s">
        <v>1614</v>
      </c>
      <c r="L1312" t="s">
        <v>7022</v>
      </c>
      <c r="M1312">
        <v>3</v>
      </c>
      <c r="N1312" t="s">
        <v>7023</v>
      </c>
      <c r="O1312" t="s">
        <v>1624</v>
      </c>
      <c r="P1312" t="s">
        <v>7024</v>
      </c>
      <c r="Q1312">
        <v>124.14618</v>
      </c>
      <c r="R1312">
        <v>0.66693</v>
      </c>
      <c r="S1312" t="s">
        <v>2262</v>
      </c>
      <c r="T1312" t="s">
        <v>131</v>
      </c>
      <c r="U1312" t="s">
        <v>131</v>
      </c>
      <c r="V1312">
        <v>1</v>
      </c>
      <c r="W1312" t="s">
        <v>1627</v>
      </c>
      <c r="Z1312" t="s">
        <v>1628</v>
      </c>
      <c r="AA1312" t="s">
        <v>1629</v>
      </c>
      <c r="AB1312">
        <v>0</v>
      </c>
      <c r="AC1312" t="s">
        <v>1630</v>
      </c>
      <c r="AD1312">
        <v>6070819898</v>
      </c>
      <c r="AE1312" t="s">
        <v>1619</v>
      </c>
    </row>
    <row r="1313" spans="1:31">
      <c r="A1313">
        <v>534107</v>
      </c>
      <c r="B1313" t="s">
        <v>1610</v>
      </c>
      <c r="C1313" t="s">
        <v>1611</v>
      </c>
      <c r="D1313" t="s">
        <v>2066</v>
      </c>
      <c r="E1313">
        <v>11053174</v>
      </c>
      <c r="F1313" t="s">
        <v>2066</v>
      </c>
      <c r="G1313" t="s">
        <v>7025</v>
      </c>
      <c r="H1313" t="s">
        <v>1526</v>
      </c>
      <c r="I1313" t="s">
        <v>1614</v>
      </c>
      <c r="L1313" t="s">
        <v>7026</v>
      </c>
      <c r="M1313">
        <v>3</v>
      </c>
      <c r="N1313" t="s">
        <v>7027</v>
      </c>
      <c r="O1313" t="s">
        <v>1624</v>
      </c>
      <c r="P1313" t="s">
        <v>7028</v>
      </c>
      <c r="Q1313">
        <v>124.04361</v>
      </c>
      <c r="R1313">
        <v>0.597919</v>
      </c>
      <c r="S1313" t="s">
        <v>2262</v>
      </c>
      <c r="T1313" t="s">
        <v>131</v>
      </c>
      <c r="U1313" t="s">
        <v>131</v>
      </c>
      <c r="V1313">
        <v>1</v>
      </c>
      <c r="W1313" t="s">
        <v>1627</v>
      </c>
      <c r="Z1313" t="s">
        <v>1628</v>
      </c>
      <c r="AA1313" t="s">
        <v>1629</v>
      </c>
      <c r="AB1313">
        <v>0</v>
      </c>
      <c r="AC1313" t="s">
        <v>1647</v>
      </c>
      <c r="AD1313">
        <v>6070819921</v>
      </c>
      <c r="AE1313" t="s">
        <v>1619</v>
      </c>
    </row>
    <row r="1314" spans="1:31">
      <c r="A1314">
        <v>534108</v>
      </c>
      <c r="B1314" t="s">
        <v>1610</v>
      </c>
      <c r="C1314" t="s">
        <v>1611</v>
      </c>
      <c r="D1314" t="s">
        <v>2066</v>
      </c>
      <c r="E1314">
        <v>11053174</v>
      </c>
      <c r="F1314" t="s">
        <v>2066</v>
      </c>
      <c r="G1314" t="s">
        <v>7029</v>
      </c>
      <c r="H1314" t="s">
        <v>1527</v>
      </c>
      <c r="I1314" t="s">
        <v>1614</v>
      </c>
      <c r="L1314" t="s">
        <v>7030</v>
      </c>
      <c r="M1314">
        <v>3</v>
      </c>
      <c r="N1314" t="s">
        <v>7031</v>
      </c>
      <c r="O1314" t="s">
        <v>1624</v>
      </c>
      <c r="P1314" t="s">
        <v>7032</v>
      </c>
      <c r="Q1314">
        <v>124.038474</v>
      </c>
      <c r="R1314">
        <v>0.581785</v>
      </c>
      <c r="S1314" t="s">
        <v>2262</v>
      </c>
      <c r="T1314" t="s">
        <v>131</v>
      </c>
      <c r="U1314" t="s">
        <v>131</v>
      </c>
      <c r="V1314">
        <v>1</v>
      </c>
      <c r="W1314" t="s">
        <v>1627</v>
      </c>
      <c r="Z1314" t="s">
        <v>1628</v>
      </c>
      <c r="AA1314" t="s">
        <v>1629</v>
      </c>
      <c r="AB1314">
        <v>0</v>
      </c>
      <c r="AC1314" t="s">
        <v>1630</v>
      </c>
      <c r="AD1314">
        <v>6070819926</v>
      </c>
      <c r="AE1314" t="s">
        <v>1619</v>
      </c>
    </row>
    <row r="1315" spans="1:31">
      <c r="A1315">
        <v>534109</v>
      </c>
      <c r="B1315" t="s">
        <v>1610</v>
      </c>
      <c r="C1315" t="s">
        <v>1611</v>
      </c>
      <c r="D1315" t="s">
        <v>2066</v>
      </c>
      <c r="E1315">
        <v>11053174</v>
      </c>
      <c r="F1315" t="s">
        <v>2066</v>
      </c>
      <c r="G1315" t="s">
        <v>7033</v>
      </c>
      <c r="H1315" t="s">
        <v>1528</v>
      </c>
      <c r="I1315" t="s">
        <v>1614</v>
      </c>
      <c r="L1315" t="s">
        <v>7034</v>
      </c>
      <c r="M1315">
        <v>3</v>
      </c>
      <c r="N1315" t="s">
        <v>7035</v>
      </c>
      <c r="O1315" t="s">
        <v>1624</v>
      </c>
      <c r="P1315" t="s">
        <v>7036</v>
      </c>
      <c r="Q1315">
        <v>124.02495</v>
      </c>
      <c r="R1315">
        <v>0.59971</v>
      </c>
      <c r="S1315" t="s">
        <v>2262</v>
      </c>
      <c r="T1315" t="s">
        <v>131</v>
      </c>
      <c r="U1315" t="s">
        <v>131</v>
      </c>
      <c r="V1315">
        <v>1</v>
      </c>
      <c r="W1315" t="s">
        <v>1627</v>
      </c>
      <c r="Z1315" t="s">
        <v>1628</v>
      </c>
      <c r="AA1315" t="s">
        <v>1629</v>
      </c>
      <c r="AB1315">
        <v>0</v>
      </c>
      <c r="AC1315" t="s">
        <v>1630</v>
      </c>
      <c r="AD1315">
        <v>6070819928</v>
      </c>
      <c r="AE1315" t="s">
        <v>1619</v>
      </c>
    </row>
    <row r="1316" spans="1:31">
      <c r="A1316">
        <v>534110</v>
      </c>
      <c r="B1316" t="s">
        <v>1610</v>
      </c>
      <c r="C1316" t="s">
        <v>1611</v>
      </c>
      <c r="D1316" t="s">
        <v>2066</v>
      </c>
      <c r="E1316">
        <v>11053174</v>
      </c>
      <c r="F1316" t="s">
        <v>2066</v>
      </c>
      <c r="G1316" t="s">
        <v>7037</v>
      </c>
      <c r="H1316" t="s">
        <v>1529</v>
      </c>
      <c r="I1316" t="s">
        <v>1614</v>
      </c>
      <c r="L1316" t="s">
        <v>7038</v>
      </c>
      <c r="M1316">
        <v>3</v>
      </c>
      <c r="N1316" t="s">
        <v>7039</v>
      </c>
      <c r="O1316" t="s">
        <v>1624</v>
      </c>
      <c r="P1316" t="s">
        <v>7040</v>
      </c>
      <c r="Q1316">
        <v>123.99908</v>
      </c>
      <c r="R1316">
        <v>0.53466</v>
      </c>
      <c r="S1316" t="s">
        <v>2262</v>
      </c>
      <c r="T1316" t="s">
        <v>131</v>
      </c>
      <c r="U1316" t="s">
        <v>131</v>
      </c>
      <c r="V1316">
        <v>1</v>
      </c>
      <c r="W1316" t="s">
        <v>1627</v>
      </c>
      <c r="Z1316" t="s">
        <v>1628</v>
      </c>
      <c r="AA1316" t="s">
        <v>1629</v>
      </c>
      <c r="AB1316">
        <v>0</v>
      </c>
      <c r="AC1316" t="s">
        <v>1647</v>
      </c>
      <c r="AD1316">
        <v>6070819951</v>
      </c>
      <c r="AE1316" t="s">
        <v>1619</v>
      </c>
    </row>
    <row r="1317" spans="1:31">
      <c r="A1317">
        <v>534111</v>
      </c>
      <c r="B1317" t="s">
        <v>1610</v>
      </c>
      <c r="C1317" t="s">
        <v>1611</v>
      </c>
      <c r="D1317" t="s">
        <v>2066</v>
      </c>
      <c r="E1317">
        <v>11053174</v>
      </c>
      <c r="F1317" t="s">
        <v>2066</v>
      </c>
      <c r="G1317" t="s">
        <v>7041</v>
      </c>
      <c r="H1317" t="s">
        <v>1530</v>
      </c>
      <c r="I1317" t="s">
        <v>1614</v>
      </c>
      <c r="L1317" t="s">
        <v>7042</v>
      </c>
      <c r="M1317">
        <v>3</v>
      </c>
      <c r="N1317" t="s">
        <v>7043</v>
      </c>
      <c r="O1317" t="s">
        <v>1624</v>
      </c>
      <c r="P1317" t="s">
        <v>7044</v>
      </c>
      <c r="Q1317">
        <v>123.993192</v>
      </c>
      <c r="R1317">
        <v>0.532532</v>
      </c>
      <c r="S1317" t="s">
        <v>2262</v>
      </c>
      <c r="T1317" t="s">
        <v>131</v>
      </c>
      <c r="U1317" t="s">
        <v>131</v>
      </c>
      <c r="V1317">
        <v>1</v>
      </c>
      <c r="W1317" t="s">
        <v>1627</v>
      </c>
      <c r="Z1317" t="s">
        <v>1628</v>
      </c>
      <c r="AA1317" t="s">
        <v>1629</v>
      </c>
      <c r="AB1317">
        <v>0</v>
      </c>
      <c r="AC1317" t="s">
        <v>1647</v>
      </c>
      <c r="AD1317">
        <v>6070819954</v>
      </c>
      <c r="AE1317" t="s">
        <v>1619</v>
      </c>
    </row>
    <row r="1318" spans="1:31">
      <c r="A1318">
        <v>534112</v>
      </c>
      <c r="B1318" t="s">
        <v>1610</v>
      </c>
      <c r="C1318" t="s">
        <v>1611</v>
      </c>
      <c r="D1318" t="s">
        <v>2066</v>
      </c>
      <c r="E1318">
        <v>11053138</v>
      </c>
      <c r="F1318" t="s">
        <v>2066</v>
      </c>
      <c r="G1318" t="s">
        <v>7045</v>
      </c>
      <c r="H1318" t="s">
        <v>1531</v>
      </c>
      <c r="I1318" t="s">
        <v>1614</v>
      </c>
      <c r="L1318" t="s">
        <v>7046</v>
      </c>
      <c r="M1318">
        <v>3</v>
      </c>
      <c r="N1318" t="s">
        <v>7047</v>
      </c>
      <c r="O1318" t="s">
        <v>1624</v>
      </c>
      <c r="P1318" t="s">
        <v>7048</v>
      </c>
      <c r="Q1318">
        <v>123.96099</v>
      </c>
      <c r="R1318">
        <v>0.51345</v>
      </c>
      <c r="S1318" t="s">
        <v>2262</v>
      </c>
      <c r="T1318" t="s">
        <v>131</v>
      </c>
      <c r="U1318" t="s">
        <v>131</v>
      </c>
      <c r="V1318">
        <v>1</v>
      </c>
      <c r="W1318" t="s">
        <v>1627</v>
      </c>
      <c r="Z1318" t="s">
        <v>1628</v>
      </c>
      <c r="AA1318" t="s">
        <v>1629</v>
      </c>
      <c r="AB1318">
        <v>0</v>
      </c>
      <c r="AC1318" t="s">
        <v>1647</v>
      </c>
      <c r="AD1318">
        <v>6070819980</v>
      </c>
      <c r="AE1318" t="s">
        <v>1619</v>
      </c>
    </row>
    <row r="1319" spans="1:31">
      <c r="A1319">
        <v>534113</v>
      </c>
      <c r="B1319" t="s">
        <v>1610</v>
      </c>
      <c r="C1319" t="s">
        <v>1611</v>
      </c>
      <c r="D1319" t="s">
        <v>2066</v>
      </c>
      <c r="E1319">
        <v>11053138</v>
      </c>
      <c r="F1319" t="s">
        <v>2066</v>
      </c>
      <c r="G1319" t="s">
        <v>7049</v>
      </c>
      <c r="H1319" t="s">
        <v>1532</v>
      </c>
      <c r="I1319" t="s">
        <v>1614</v>
      </c>
      <c r="L1319" t="s">
        <v>7050</v>
      </c>
      <c r="M1319">
        <v>3</v>
      </c>
      <c r="N1319" t="s">
        <v>7051</v>
      </c>
      <c r="O1319" t="s">
        <v>1624</v>
      </c>
      <c r="P1319" t="s">
        <v>7052</v>
      </c>
      <c r="Q1319">
        <v>123.97372</v>
      </c>
      <c r="R1319">
        <v>0.48739</v>
      </c>
      <c r="S1319" t="s">
        <v>2262</v>
      </c>
      <c r="T1319" t="s">
        <v>131</v>
      </c>
      <c r="U1319" t="s">
        <v>131</v>
      </c>
      <c r="V1319">
        <v>1</v>
      </c>
      <c r="W1319" t="s">
        <v>1627</v>
      </c>
      <c r="Z1319" t="s">
        <v>1628</v>
      </c>
      <c r="AA1319" t="s">
        <v>1629</v>
      </c>
      <c r="AB1319">
        <v>0</v>
      </c>
      <c r="AC1319" t="s">
        <v>1647</v>
      </c>
      <c r="AD1319">
        <v>6070819985</v>
      </c>
      <c r="AE1319" t="s">
        <v>1619</v>
      </c>
    </row>
    <row r="1320" spans="1:31">
      <c r="A1320">
        <v>534114</v>
      </c>
      <c r="B1320" t="s">
        <v>1610</v>
      </c>
      <c r="C1320" t="s">
        <v>1611</v>
      </c>
      <c r="D1320" t="s">
        <v>2066</v>
      </c>
      <c r="E1320">
        <v>11053138</v>
      </c>
      <c r="F1320" t="s">
        <v>2066</v>
      </c>
      <c r="G1320" t="s">
        <v>7053</v>
      </c>
      <c r="H1320" t="s">
        <v>1533</v>
      </c>
      <c r="I1320" t="s">
        <v>1614</v>
      </c>
      <c r="L1320" t="s">
        <v>7054</v>
      </c>
      <c r="M1320">
        <v>3</v>
      </c>
      <c r="N1320" t="s">
        <v>7055</v>
      </c>
      <c r="O1320" t="s">
        <v>1624</v>
      </c>
      <c r="P1320" t="s">
        <v>7056</v>
      </c>
      <c r="Q1320">
        <v>123.96328</v>
      </c>
      <c r="R1320">
        <v>0.46632</v>
      </c>
      <c r="S1320" t="s">
        <v>2262</v>
      </c>
      <c r="T1320" t="s">
        <v>131</v>
      </c>
      <c r="U1320" t="s">
        <v>131</v>
      </c>
      <c r="V1320">
        <v>1</v>
      </c>
      <c r="W1320" t="s">
        <v>1627</v>
      </c>
      <c r="Z1320" t="s">
        <v>1628</v>
      </c>
      <c r="AA1320" t="s">
        <v>1629</v>
      </c>
      <c r="AB1320">
        <v>0</v>
      </c>
      <c r="AC1320" t="s">
        <v>1630</v>
      </c>
      <c r="AD1320">
        <v>6070819987</v>
      </c>
      <c r="AE1320" t="s">
        <v>1619</v>
      </c>
    </row>
    <row r="1321" spans="1:31">
      <c r="A1321">
        <v>534137</v>
      </c>
      <c r="B1321" t="s">
        <v>1610</v>
      </c>
      <c r="C1321" t="s">
        <v>1611</v>
      </c>
      <c r="D1321" t="s">
        <v>1612</v>
      </c>
      <c r="E1321">
        <v>11053135</v>
      </c>
      <c r="F1321" t="s">
        <v>1612</v>
      </c>
      <c r="G1321" t="s">
        <v>7057</v>
      </c>
      <c r="H1321" t="s">
        <v>1534</v>
      </c>
      <c r="I1321" t="s">
        <v>1614</v>
      </c>
      <c r="L1321" t="s">
        <v>7058</v>
      </c>
      <c r="M1321">
        <v>3</v>
      </c>
      <c r="N1321" t="s">
        <v>7059</v>
      </c>
      <c r="O1321" t="s">
        <v>1624</v>
      </c>
      <c r="P1321" t="s">
        <v>7060</v>
      </c>
      <c r="Q1321">
        <v>123.85492</v>
      </c>
      <c r="R1321">
        <v>0.82337</v>
      </c>
      <c r="S1321" t="s">
        <v>2124</v>
      </c>
      <c r="T1321" t="s">
        <v>588</v>
      </c>
      <c r="U1321" t="s">
        <v>131</v>
      </c>
      <c r="V1321">
        <v>1</v>
      </c>
      <c r="W1321" t="s">
        <v>1627</v>
      </c>
      <c r="Z1321" t="s">
        <v>1628</v>
      </c>
      <c r="AA1321" t="s">
        <v>1629</v>
      </c>
      <c r="AB1321">
        <v>0</v>
      </c>
      <c r="AC1321" t="s">
        <v>1647</v>
      </c>
      <c r="AD1321">
        <v>6070877329</v>
      </c>
      <c r="AE1321" t="s">
        <v>1619</v>
      </c>
    </row>
    <row r="1322" spans="1:31">
      <c r="A1322">
        <v>534138</v>
      </c>
      <c r="B1322" t="s">
        <v>1610</v>
      </c>
      <c r="C1322" t="s">
        <v>1611</v>
      </c>
      <c r="D1322" t="s">
        <v>1612</v>
      </c>
      <c r="E1322">
        <v>11053135</v>
      </c>
      <c r="F1322" t="s">
        <v>1612</v>
      </c>
      <c r="G1322" t="s">
        <v>7061</v>
      </c>
      <c r="H1322" t="s">
        <v>1535</v>
      </c>
      <c r="I1322" t="s">
        <v>1614</v>
      </c>
      <c r="L1322" t="s">
        <v>7062</v>
      </c>
      <c r="M1322">
        <v>3</v>
      </c>
      <c r="N1322" t="s">
        <v>7063</v>
      </c>
      <c r="O1322" t="s">
        <v>1624</v>
      </c>
      <c r="P1322" t="s">
        <v>7064</v>
      </c>
      <c r="Q1322">
        <v>123.83845</v>
      </c>
      <c r="R1322">
        <v>0.82822</v>
      </c>
      <c r="S1322" t="s">
        <v>2124</v>
      </c>
      <c r="T1322" t="s">
        <v>1139</v>
      </c>
      <c r="U1322" t="s">
        <v>131</v>
      </c>
      <c r="V1322">
        <v>1</v>
      </c>
      <c r="W1322" t="s">
        <v>1627</v>
      </c>
      <c r="Z1322" t="s">
        <v>1628</v>
      </c>
      <c r="AA1322" t="s">
        <v>1629</v>
      </c>
      <c r="AB1322">
        <v>0</v>
      </c>
      <c r="AC1322" t="s">
        <v>1647</v>
      </c>
      <c r="AD1322">
        <v>6070877331</v>
      </c>
      <c r="AE1322" t="s">
        <v>1619</v>
      </c>
    </row>
    <row r="1323" spans="1:31">
      <c r="A1323">
        <v>534139</v>
      </c>
      <c r="B1323" t="s">
        <v>1610</v>
      </c>
      <c r="C1323" t="s">
        <v>1611</v>
      </c>
      <c r="D1323" t="s">
        <v>1612</v>
      </c>
      <c r="E1323">
        <v>11053135</v>
      </c>
      <c r="F1323" t="s">
        <v>1612</v>
      </c>
      <c r="G1323" t="s">
        <v>7065</v>
      </c>
      <c r="H1323" t="s">
        <v>1536</v>
      </c>
      <c r="I1323" t="s">
        <v>1720</v>
      </c>
      <c r="L1323" t="s">
        <v>7066</v>
      </c>
      <c r="M1323">
        <v>3</v>
      </c>
      <c r="N1323" t="s">
        <v>7067</v>
      </c>
      <c r="O1323" t="s">
        <v>1617</v>
      </c>
      <c r="P1323" t="s">
        <v>7068</v>
      </c>
      <c r="Q1323">
        <v>123.60052</v>
      </c>
      <c r="R1323">
        <v>0.89397</v>
      </c>
      <c r="S1323" t="s">
        <v>2124</v>
      </c>
      <c r="T1323" t="s">
        <v>640</v>
      </c>
      <c r="U1323" t="s">
        <v>4</v>
      </c>
      <c r="V1323">
        <v>1</v>
      </c>
      <c r="W1323" t="s">
        <v>1627</v>
      </c>
      <c r="Z1323" t="s">
        <v>1628</v>
      </c>
      <c r="AA1323" t="s">
        <v>1629</v>
      </c>
      <c r="AB1323">
        <v>0</v>
      </c>
      <c r="AC1323" t="s">
        <v>1647</v>
      </c>
      <c r="AD1323">
        <v>6070877361</v>
      </c>
      <c r="AE1323" t="s">
        <v>1619</v>
      </c>
    </row>
    <row r="1324" spans="1:31">
      <c r="A1324">
        <v>534140</v>
      </c>
      <c r="B1324" t="s">
        <v>1610</v>
      </c>
      <c r="C1324" t="s">
        <v>1611</v>
      </c>
      <c r="D1324" t="s">
        <v>1612</v>
      </c>
      <c r="E1324">
        <v>11053135</v>
      </c>
      <c r="F1324" t="s">
        <v>1612</v>
      </c>
      <c r="G1324" t="s">
        <v>7069</v>
      </c>
      <c r="H1324" t="s">
        <v>1537</v>
      </c>
      <c r="I1324" t="s">
        <v>1614</v>
      </c>
      <c r="L1324" t="s">
        <v>7070</v>
      </c>
      <c r="M1324">
        <v>3</v>
      </c>
      <c r="N1324" t="s">
        <v>7071</v>
      </c>
      <c r="O1324" t="s">
        <v>1624</v>
      </c>
      <c r="P1324" t="s">
        <v>7072</v>
      </c>
      <c r="Q1324">
        <v>123.59422</v>
      </c>
      <c r="R1324">
        <v>0.90217</v>
      </c>
      <c r="S1324" t="s">
        <v>2124</v>
      </c>
      <c r="T1324" t="s">
        <v>640</v>
      </c>
      <c r="U1324" t="s">
        <v>4</v>
      </c>
      <c r="V1324">
        <v>1</v>
      </c>
      <c r="W1324" t="s">
        <v>1627</v>
      </c>
      <c r="Z1324" t="s">
        <v>1628</v>
      </c>
      <c r="AA1324" t="s">
        <v>1629</v>
      </c>
      <c r="AB1324">
        <v>0</v>
      </c>
      <c r="AC1324" t="s">
        <v>1630</v>
      </c>
      <c r="AD1324">
        <v>6070877363</v>
      </c>
      <c r="AE1324" t="s">
        <v>1619</v>
      </c>
    </row>
    <row r="1325" spans="1:31">
      <c r="A1325">
        <v>534141</v>
      </c>
      <c r="B1325" t="s">
        <v>1610</v>
      </c>
      <c r="C1325" t="s">
        <v>1611</v>
      </c>
      <c r="D1325" t="s">
        <v>1612</v>
      </c>
      <c r="E1325">
        <v>11053187</v>
      </c>
      <c r="F1325" t="s">
        <v>1612</v>
      </c>
      <c r="G1325" t="s">
        <v>7073</v>
      </c>
      <c r="H1325" t="s">
        <v>1539</v>
      </c>
      <c r="I1325" t="s">
        <v>1614</v>
      </c>
      <c r="L1325" t="s">
        <v>7074</v>
      </c>
      <c r="M1325">
        <v>3</v>
      </c>
      <c r="N1325" t="s">
        <v>7075</v>
      </c>
      <c r="O1325" t="s">
        <v>1624</v>
      </c>
      <c r="P1325" t="s">
        <v>7076</v>
      </c>
      <c r="Q1325">
        <v>123.53108</v>
      </c>
      <c r="R1325">
        <v>0.86242</v>
      </c>
      <c r="S1325" t="s">
        <v>2124</v>
      </c>
      <c r="T1325" t="s">
        <v>1538</v>
      </c>
      <c r="U1325" t="s">
        <v>4</v>
      </c>
      <c r="V1325">
        <v>1</v>
      </c>
      <c r="W1325" t="s">
        <v>1627</v>
      </c>
      <c r="Z1325" t="s">
        <v>1628</v>
      </c>
      <c r="AA1325" t="s">
        <v>1629</v>
      </c>
      <c r="AB1325">
        <v>0</v>
      </c>
      <c r="AC1325" t="s">
        <v>1647</v>
      </c>
      <c r="AD1325">
        <v>6070877406</v>
      </c>
      <c r="AE1325" t="s">
        <v>1619</v>
      </c>
    </row>
    <row r="1326" spans="1:31">
      <c r="A1326">
        <v>534142</v>
      </c>
      <c r="B1326" t="s">
        <v>1610</v>
      </c>
      <c r="C1326" t="s">
        <v>1611</v>
      </c>
      <c r="D1326" t="s">
        <v>1612</v>
      </c>
      <c r="E1326">
        <v>11053187</v>
      </c>
      <c r="F1326" t="s">
        <v>1612</v>
      </c>
      <c r="G1326" t="s">
        <v>7077</v>
      </c>
      <c r="H1326" t="s">
        <v>1540</v>
      </c>
      <c r="I1326" t="s">
        <v>1614</v>
      </c>
      <c r="L1326" t="s">
        <v>7078</v>
      </c>
      <c r="M1326">
        <v>3</v>
      </c>
      <c r="N1326" t="s">
        <v>7079</v>
      </c>
      <c r="O1326" t="s">
        <v>1624</v>
      </c>
      <c r="P1326" t="s">
        <v>7080</v>
      </c>
      <c r="Q1326">
        <v>123.5502</v>
      </c>
      <c r="R1326">
        <v>0.88282</v>
      </c>
      <c r="S1326" t="s">
        <v>1098</v>
      </c>
      <c r="T1326" t="s">
        <v>1098</v>
      </c>
      <c r="U1326" t="s">
        <v>4</v>
      </c>
      <c r="V1326">
        <v>1</v>
      </c>
      <c r="W1326" t="s">
        <v>1627</v>
      </c>
      <c r="Z1326" t="s">
        <v>1628</v>
      </c>
      <c r="AA1326" t="s">
        <v>1629</v>
      </c>
      <c r="AB1326">
        <v>0</v>
      </c>
      <c r="AC1326" t="s">
        <v>1630</v>
      </c>
      <c r="AD1326">
        <v>6070877409</v>
      </c>
      <c r="AE1326" t="s">
        <v>1619</v>
      </c>
    </row>
    <row r="1327" spans="1:31">
      <c r="A1327">
        <v>534145</v>
      </c>
      <c r="B1327" t="s">
        <v>1610</v>
      </c>
      <c r="C1327" t="s">
        <v>1611</v>
      </c>
      <c r="D1327" t="s">
        <v>1924</v>
      </c>
      <c r="E1327">
        <v>11053154</v>
      </c>
      <c r="F1327" t="s">
        <v>1924</v>
      </c>
      <c r="G1327" t="s">
        <v>7081</v>
      </c>
      <c r="H1327" t="s">
        <v>1541</v>
      </c>
      <c r="I1327" t="s">
        <v>1614</v>
      </c>
      <c r="L1327" t="s">
        <v>7082</v>
      </c>
      <c r="M1327">
        <v>2</v>
      </c>
      <c r="N1327" t="s">
        <v>7083</v>
      </c>
      <c r="O1327" t="s">
        <v>1624</v>
      </c>
      <c r="P1327" t="s">
        <v>7084</v>
      </c>
      <c r="Q1327">
        <v>124.311767</v>
      </c>
      <c r="R1327">
        <v>0.72712</v>
      </c>
      <c r="S1327" t="s">
        <v>3604</v>
      </c>
      <c r="T1327" t="s">
        <v>462</v>
      </c>
      <c r="U1327" t="s">
        <v>132</v>
      </c>
      <c r="V1327">
        <v>1</v>
      </c>
      <c r="W1327" t="s">
        <v>1627</v>
      </c>
      <c r="Z1327" t="s">
        <v>1628</v>
      </c>
      <c r="AA1327" t="s">
        <v>1629</v>
      </c>
      <c r="AB1327">
        <v>0</v>
      </c>
      <c r="AC1327" t="s">
        <v>1647</v>
      </c>
      <c r="AD1327">
        <v>6070904237</v>
      </c>
      <c r="AE1327" t="s">
        <v>1619</v>
      </c>
    </row>
    <row r="1328" spans="1:31">
      <c r="A1328">
        <v>534146</v>
      </c>
      <c r="B1328" t="s">
        <v>1610</v>
      </c>
      <c r="C1328" t="s">
        <v>1611</v>
      </c>
      <c r="D1328" t="s">
        <v>1924</v>
      </c>
      <c r="E1328">
        <v>11053154</v>
      </c>
      <c r="F1328" t="s">
        <v>1924</v>
      </c>
      <c r="G1328" t="s">
        <v>7085</v>
      </c>
      <c r="H1328" t="s">
        <v>1542</v>
      </c>
      <c r="I1328" t="s">
        <v>1720</v>
      </c>
      <c r="L1328" t="s">
        <v>7086</v>
      </c>
      <c r="M1328">
        <v>2</v>
      </c>
      <c r="N1328" t="s">
        <v>7087</v>
      </c>
      <c r="O1328" t="s">
        <v>1617</v>
      </c>
      <c r="P1328" t="s">
        <v>7088</v>
      </c>
      <c r="Q1328">
        <v>124.3092472937</v>
      </c>
      <c r="R1328">
        <v>0.728053584</v>
      </c>
      <c r="S1328" t="s">
        <v>4182</v>
      </c>
      <c r="T1328" t="s">
        <v>462</v>
      </c>
      <c r="U1328" t="s">
        <v>132</v>
      </c>
      <c r="V1328">
        <v>1</v>
      </c>
      <c r="W1328" t="s">
        <v>1627</v>
      </c>
      <c r="Z1328" t="s">
        <v>1628</v>
      </c>
      <c r="AA1328" t="s">
        <v>1629</v>
      </c>
      <c r="AB1328">
        <v>0</v>
      </c>
      <c r="AC1328" t="s">
        <v>1630</v>
      </c>
      <c r="AD1328">
        <v>6080496077</v>
      </c>
      <c r="AE1328" t="s">
        <v>1619</v>
      </c>
    </row>
    <row r="1329" spans="1:31">
      <c r="A1329">
        <v>534147</v>
      </c>
      <c r="B1329" t="s">
        <v>1610</v>
      </c>
      <c r="C1329" t="s">
        <v>1611</v>
      </c>
      <c r="D1329" t="s">
        <v>1924</v>
      </c>
      <c r="E1329">
        <v>11053154</v>
      </c>
      <c r="F1329" t="s">
        <v>1924</v>
      </c>
      <c r="G1329" t="s">
        <v>7089</v>
      </c>
      <c r="H1329" t="s">
        <v>1543</v>
      </c>
      <c r="I1329" t="s">
        <v>1614</v>
      </c>
      <c r="L1329" t="s">
        <v>7090</v>
      </c>
      <c r="M1329">
        <v>3</v>
      </c>
      <c r="N1329" t="s">
        <v>7091</v>
      </c>
      <c r="O1329" t="s">
        <v>1624</v>
      </c>
      <c r="P1329" t="s">
        <v>7092</v>
      </c>
      <c r="Q1329">
        <v>124.308901</v>
      </c>
      <c r="R1329">
        <v>0.718369</v>
      </c>
      <c r="S1329" t="s">
        <v>7093</v>
      </c>
      <c r="T1329" t="s">
        <v>462</v>
      </c>
      <c r="U1329" t="s">
        <v>132</v>
      </c>
      <c r="V1329">
        <v>1</v>
      </c>
      <c r="W1329" t="s">
        <v>1627</v>
      </c>
      <c r="Z1329" t="s">
        <v>1628</v>
      </c>
      <c r="AA1329" t="s">
        <v>1629</v>
      </c>
      <c r="AB1329">
        <v>0</v>
      </c>
      <c r="AC1329" t="s">
        <v>1630</v>
      </c>
      <c r="AD1329">
        <v>6070904245</v>
      </c>
      <c r="AE1329" t="s">
        <v>1619</v>
      </c>
    </row>
    <row r="1330" spans="1:31">
      <c r="A1330">
        <v>534148</v>
      </c>
      <c r="B1330" t="s">
        <v>1610</v>
      </c>
      <c r="C1330" t="s">
        <v>1611</v>
      </c>
      <c r="D1330" t="s">
        <v>1924</v>
      </c>
      <c r="E1330">
        <v>11053154</v>
      </c>
      <c r="F1330" t="s">
        <v>1924</v>
      </c>
      <c r="G1330" t="s">
        <v>7094</v>
      </c>
      <c r="H1330" t="s">
        <v>1544</v>
      </c>
      <c r="I1330" t="s">
        <v>1614</v>
      </c>
      <c r="L1330" t="s">
        <v>7095</v>
      </c>
      <c r="M1330">
        <v>3</v>
      </c>
      <c r="N1330" t="s">
        <v>7096</v>
      </c>
      <c r="O1330" t="s">
        <v>1624</v>
      </c>
      <c r="P1330" t="s">
        <v>7097</v>
      </c>
      <c r="Q1330">
        <v>124.313972</v>
      </c>
      <c r="R1330">
        <v>0.723902</v>
      </c>
      <c r="S1330" t="s">
        <v>3617</v>
      </c>
      <c r="T1330" t="s">
        <v>462</v>
      </c>
      <c r="U1330" t="s">
        <v>132</v>
      </c>
      <c r="V1330">
        <v>1</v>
      </c>
      <c r="W1330" t="s">
        <v>1627</v>
      </c>
      <c r="Z1330" t="s">
        <v>1628</v>
      </c>
      <c r="AA1330" t="s">
        <v>1629</v>
      </c>
      <c r="AB1330">
        <v>0</v>
      </c>
      <c r="AC1330" t="s">
        <v>1630</v>
      </c>
      <c r="AD1330">
        <v>6070904247</v>
      </c>
      <c r="AE1330" t="s">
        <v>1619</v>
      </c>
    </row>
    <row r="1331" spans="1:31">
      <c r="A1331">
        <v>534149</v>
      </c>
      <c r="B1331" t="s">
        <v>1610</v>
      </c>
      <c r="C1331" t="s">
        <v>1611</v>
      </c>
      <c r="D1331" t="s">
        <v>1612</v>
      </c>
      <c r="E1331">
        <v>11053187</v>
      </c>
      <c r="F1331" t="s">
        <v>1612</v>
      </c>
      <c r="G1331" t="s">
        <v>7098</v>
      </c>
      <c r="H1331" t="s">
        <v>1545</v>
      </c>
      <c r="I1331" t="s">
        <v>1614</v>
      </c>
      <c r="L1331" t="s">
        <v>7099</v>
      </c>
      <c r="M1331">
        <v>3</v>
      </c>
      <c r="N1331" t="s">
        <v>7100</v>
      </c>
      <c r="O1331" t="s">
        <v>1624</v>
      </c>
      <c r="P1331" t="s">
        <v>7101</v>
      </c>
      <c r="Q1331">
        <v>123.37797</v>
      </c>
      <c r="R1331">
        <v>0.88612</v>
      </c>
      <c r="S1331" t="s">
        <v>2124</v>
      </c>
      <c r="T1331" t="s">
        <v>1447</v>
      </c>
      <c r="U1331" t="s">
        <v>4</v>
      </c>
      <c r="V1331">
        <v>1</v>
      </c>
      <c r="W1331" t="s">
        <v>1627</v>
      </c>
      <c r="Z1331" t="s">
        <v>1628</v>
      </c>
      <c r="AA1331" t="s">
        <v>1629</v>
      </c>
      <c r="AB1331">
        <v>0</v>
      </c>
      <c r="AC1331" t="s">
        <v>1630</v>
      </c>
      <c r="AD1331">
        <v>6070877475</v>
      </c>
      <c r="AE1331" t="s">
        <v>1619</v>
      </c>
    </row>
    <row r="1332" spans="1:31">
      <c r="A1332">
        <v>534150</v>
      </c>
      <c r="B1332" t="s">
        <v>1610</v>
      </c>
      <c r="C1332" t="s">
        <v>1611</v>
      </c>
      <c r="D1332" t="s">
        <v>1612</v>
      </c>
      <c r="E1332">
        <v>11053187</v>
      </c>
      <c r="F1332" t="s">
        <v>1612</v>
      </c>
      <c r="G1332" t="s">
        <v>7102</v>
      </c>
      <c r="H1332" t="s">
        <v>1546</v>
      </c>
      <c r="I1332" t="s">
        <v>1614</v>
      </c>
      <c r="L1332" t="s">
        <v>7103</v>
      </c>
      <c r="M1332">
        <v>3</v>
      </c>
      <c r="N1332" t="s">
        <v>7104</v>
      </c>
      <c r="O1332" t="s">
        <v>1624</v>
      </c>
      <c r="P1332" t="s">
        <v>7105</v>
      </c>
      <c r="Q1332">
        <v>123.44178</v>
      </c>
      <c r="R1332">
        <v>0.8809</v>
      </c>
      <c r="S1332" t="s">
        <v>2124</v>
      </c>
      <c r="T1332" t="s">
        <v>605</v>
      </c>
      <c r="U1332" t="s">
        <v>4</v>
      </c>
      <c r="V1332">
        <v>1</v>
      </c>
      <c r="W1332" t="s">
        <v>1627</v>
      </c>
      <c r="Z1332" t="s">
        <v>1628</v>
      </c>
      <c r="AA1332" t="s">
        <v>1629</v>
      </c>
      <c r="AB1332">
        <v>0</v>
      </c>
      <c r="AC1332" t="s">
        <v>1647</v>
      </c>
      <c r="AD1332">
        <v>6070877482</v>
      </c>
      <c r="AE1332" t="s">
        <v>1619</v>
      </c>
    </row>
    <row r="1333" spans="1:31">
      <c r="A1333">
        <v>534151</v>
      </c>
      <c r="B1333" t="s">
        <v>1610</v>
      </c>
      <c r="C1333" t="s">
        <v>1611</v>
      </c>
      <c r="D1333" t="s">
        <v>1612</v>
      </c>
      <c r="E1333">
        <v>11053187</v>
      </c>
      <c r="F1333" t="s">
        <v>1612</v>
      </c>
      <c r="G1333" t="s">
        <v>7106</v>
      </c>
      <c r="H1333" t="s">
        <v>1547</v>
      </c>
      <c r="I1333" t="s">
        <v>1614</v>
      </c>
      <c r="L1333" t="s">
        <v>7107</v>
      </c>
      <c r="M1333">
        <v>3</v>
      </c>
      <c r="N1333" t="s">
        <v>7108</v>
      </c>
      <c r="O1333" t="s">
        <v>1624</v>
      </c>
      <c r="P1333" t="s">
        <v>7109</v>
      </c>
      <c r="Q1333">
        <v>123.45058</v>
      </c>
      <c r="R1333">
        <v>0.87932</v>
      </c>
      <c r="S1333" t="s">
        <v>2124</v>
      </c>
      <c r="T1333" t="s">
        <v>605</v>
      </c>
      <c r="U1333" t="s">
        <v>4</v>
      </c>
      <c r="V1333">
        <v>1</v>
      </c>
      <c r="W1333" t="s">
        <v>1627</v>
      </c>
      <c r="Z1333" t="s">
        <v>1628</v>
      </c>
      <c r="AA1333" t="s">
        <v>1629</v>
      </c>
      <c r="AB1333">
        <v>0</v>
      </c>
      <c r="AC1333" t="s">
        <v>1630</v>
      </c>
      <c r="AD1333">
        <v>6070877484</v>
      </c>
      <c r="AE1333" t="s">
        <v>1619</v>
      </c>
    </row>
    <row r="1334" spans="1:31">
      <c r="A1334">
        <v>534152</v>
      </c>
      <c r="B1334" t="s">
        <v>1610</v>
      </c>
      <c r="C1334" t="s">
        <v>1611</v>
      </c>
      <c r="D1334" t="s">
        <v>1924</v>
      </c>
      <c r="E1334">
        <v>11053169</v>
      </c>
      <c r="F1334" t="s">
        <v>1924</v>
      </c>
      <c r="G1334" t="s">
        <v>7110</v>
      </c>
      <c r="H1334" t="s">
        <v>1548</v>
      </c>
      <c r="I1334" t="s">
        <v>1614</v>
      </c>
      <c r="L1334" t="s">
        <v>7111</v>
      </c>
      <c r="M1334">
        <v>2</v>
      </c>
      <c r="N1334" t="s">
        <v>7112</v>
      </c>
      <c r="O1334" t="s">
        <v>1624</v>
      </c>
      <c r="P1334" t="s">
        <v>7113</v>
      </c>
      <c r="Q1334">
        <v>124.19471</v>
      </c>
      <c r="R1334">
        <v>0.43556</v>
      </c>
      <c r="S1334" t="s">
        <v>3642</v>
      </c>
      <c r="T1334" t="s">
        <v>136</v>
      </c>
      <c r="U1334" t="s">
        <v>132</v>
      </c>
      <c r="V1334">
        <v>1</v>
      </c>
      <c r="W1334" t="s">
        <v>1671</v>
      </c>
      <c r="Z1334" t="s">
        <v>1628</v>
      </c>
      <c r="AA1334" t="s">
        <v>1764</v>
      </c>
      <c r="AB1334">
        <v>0</v>
      </c>
      <c r="AC1334" t="s">
        <v>1765</v>
      </c>
      <c r="AD1334">
        <v>6070904296</v>
      </c>
      <c r="AE1334" t="s">
        <v>1619</v>
      </c>
    </row>
    <row r="1335" spans="1:31">
      <c r="A1335">
        <v>534153</v>
      </c>
      <c r="B1335" t="s">
        <v>1610</v>
      </c>
      <c r="C1335" t="s">
        <v>1611</v>
      </c>
      <c r="D1335" t="s">
        <v>1924</v>
      </c>
      <c r="E1335">
        <v>11053151</v>
      </c>
      <c r="F1335" t="s">
        <v>1924</v>
      </c>
      <c r="G1335" t="s">
        <v>7114</v>
      </c>
      <c r="H1335" t="s">
        <v>1549</v>
      </c>
      <c r="I1335" t="s">
        <v>1614</v>
      </c>
      <c r="L1335" t="s">
        <v>7115</v>
      </c>
      <c r="M1335">
        <v>3</v>
      </c>
      <c r="N1335" t="s">
        <v>7116</v>
      </c>
      <c r="O1335" t="s">
        <v>1624</v>
      </c>
      <c r="P1335" t="s">
        <v>7117</v>
      </c>
      <c r="Q1335">
        <v>124.281538</v>
      </c>
      <c r="R1335">
        <v>0.76012</v>
      </c>
      <c r="S1335" t="s">
        <v>3647</v>
      </c>
      <c r="T1335" t="s">
        <v>610</v>
      </c>
      <c r="U1335" t="s">
        <v>132</v>
      </c>
      <c r="V1335">
        <v>1</v>
      </c>
      <c r="W1335" t="s">
        <v>1627</v>
      </c>
      <c r="Z1335" t="s">
        <v>1628</v>
      </c>
      <c r="AA1335" t="s">
        <v>1629</v>
      </c>
      <c r="AB1335">
        <v>0</v>
      </c>
      <c r="AC1335" t="s">
        <v>1630</v>
      </c>
      <c r="AD1335">
        <v>6070904305</v>
      </c>
      <c r="AE1335" t="s">
        <v>1619</v>
      </c>
    </row>
    <row r="1336" spans="1:31">
      <c r="A1336">
        <v>534154</v>
      </c>
      <c r="B1336" t="s">
        <v>1610</v>
      </c>
      <c r="C1336" t="s">
        <v>1611</v>
      </c>
      <c r="D1336" t="s">
        <v>1924</v>
      </c>
      <c r="E1336">
        <v>11053151</v>
      </c>
      <c r="F1336" t="s">
        <v>1924</v>
      </c>
      <c r="G1336" t="s">
        <v>7118</v>
      </c>
      <c r="H1336" t="s">
        <v>1550</v>
      </c>
      <c r="I1336" t="s">
        <v>1614</v>
      </c>
      <c r="L1336" t="s">
        <v>7119</v>
      </c>
      <c r="M1336">
        <v>3</v>
      </c>
      <c r="N1336" t="s">
        <v>7120</v>
      </c>
      <c r="O1336" t="s">
        <v>1624</v>
      </c>
      <c r="P1336" t="s">
        <v>7121</v>
      </c>
      <c r="Q1336">
        <v>124.265779</v>
      </c>
      <c r="R1336">
        <v>0.757762</v>
      </c>
      <c r="S1336" t="s">
        <v>7122</v>
      </c>
      <c r="T1336" t="s">
        <v>612</v>
      </c>
      <c r="U1336" t="s">
        <v>132</v>
      </c>
      <c r="V1336">
        <v>1</v>
      </c>
      <c r="W1336" t="s">
        <v>1627</v>
      </c>
      <c r="Z1336" t="s">
        <v>1628</v>
      </c>
      <c r="AA1336" t="s">
        <v>1629</v>
      </c>
      <c r="AB1336">
        <v>0</v>
      </c>
      <c r="AC1336" t="s">
        <v>1647</v>
      </c>
      <c r="AD1336">
        <v>6070904306</v>
      </c>
      <c r="AE1336" t="s">
        <v>1619</v>
      </c>
    </row>
    <row r="1337" spans="1:31">
      <c r="A1337">
        <v>534155</v>
      </c>
      <c r="B1337" t="s">
        <v>1610</v>
      </c>
      <c r="C1337" t="s">
        <v>1611</v>
      </c>
      <c r="D1337" t="s">
        <v>1924</v>
      </c>
      <c r="E1337">
        <v>11053152</v>
      </c>
      <c r="F1337" t="s">
        <v>1924</v>
      </c>
      <c r="G1337" t="s">
        <v>7123</v>
      </c>
      <c r="H1337" t="s">
        <v>1551</v>
      </c>
      <c r="I1337" t="s">
        <v>1614</v>
      </c>
      <c r="L1337" t="s">
        <v>7124</v>
      </c>
      <c r="M1337">
        <v>3</v>
      </c>
      <c r="N1337" t="s">
        <v>7125</v>
      </c>
      <c r="O1337" t="s">
        <v>1624</v>
      </c>
      <c r="P1337" t="s">
        <v>7126</v>
      </c>
      <c r="Q1337">
        <v>124.247122</v>
      </c>
      <c r="R1337">
        <v>0.772836</v>
      </c>
      <c r="S1337" t="s">
        <v>3652</v>
      </c>
      <c r="T1337" t="s">
        <v>132</v>
      </c>
      <c r="U1337" t="s">
        <v>132</v>
      </c>
      <c r="V1337">
        <v>1</v>
      </c>
      <c r="W1337" t="s">
        <v>1627</v>
      </c>
      <c r="Z1337" t="s">
        <v>1628</v>
      </c>
      <c r="AA1337" t="s">
        <v>1629</v>
      </c>
      <c r="AB1337">
        <v>0</v>
      </c>
      <c r="AC1337" t="s">
        <v>1630</v>
      </c>
      <c r="AD1337">
        <v>6070904343</v>
      </c>
      <c r="AE1337" t="s">
        <v>1619</v>
      </c>
    </row>
    <row r="1338" spans="1:31">
      <c r="A1338">
        <v>534156</v>
      </c>
      <c r="B1338" t="s">
        <v>1610</v>
      </c>
      <c r="C1338" t="s">
        <v>1611</v>
      </c>
      <c r="D1338" t="s">
        <v>1924</v>
      </c>
      <c r="E1338">
        <v>11053152</v>
      </c>
      <c r="F1338" t="s">
        <v>1924</v>
      </c>
      <c r="G1338" t="s">
        <v>7127</v>
      </c>
      <c r="H1338" t="s">
        <v>1552</v>
      </c>
      <c r="I1338" t="s">
        <v>1614</v>
      </c>
      <c r="L1338" t="s">
        <v>7128</v>
      </c>
      <c r="M1338">
        <v>3</v>
      </c>
      <c r="N1338" t="s">
        <v>7129</v>
      </c>
      <c r="O1338" t="s">
        <v>1624</v>
      </c>
      <c r="P1338" t="s">
        <v>7130</v>
      </c>
      <c r="Q1338">
        <v>124.22815</v>
      </c>
      <c r="R1338">
        <v>0.795383</v>
      </c>
      <c r="S1338" t="s">
        <v>3652</v>
      </c>
      <c r="T1338" t="s">
        <v>132</v>
      </c>
      <c r="U1338" t="s">
        <v>132</v>
      </c>
      <c r="V1338">
        <v>1</v>
      </c>
      <c r="W1338" t="s">
        <v>1627</v>
      </c>
      <c r="Z1338" t="s">
        <v>1628</v>
      </c>
      <c r="AA1338" t="s">
        <v>1629</v>
      </c>
      <c r="AB1338">
        <v>0</v>
      </c>
      <c r="AC1338" t="s">
        <v>1630</v>
      </c>
      <c r="AD1338">
        <v>6070904352</v>
      </c>
      <c r="AE1338" t="s">
        <v>1619</v>
      </c>
    </row>
    <row r="1339" spans="1:31">
      <c r="A1339">
        <v>534157</v>
      </c>
      <c r="B1339" t="s">
        <v>1610</v>
      </c>
      <c r="C1339" t="s">
        <v>1611</v>
      </c>
      <c r="D1339" t="s">
        <v>1924</v>
      </c>
      <c r="E1339">
        <v>11053152</v>
      </c>
      <c r="F1339" t="s">
        <v>1924</v>
      </c>
      <c r="G1339" t="s">
        <v>7131</v>
      </c>
      <c r="H1339" t="s">
        <v>1553</v>
      </c>
      <c r="I1339" t="s">
        <v>1614</v>
      </c>
      <c r="L1339" t="s">
        <v>7132</v>
      </c>
      <c r="M1339">
        <v>3</v>
      </c>
      <c r="N1339" t="s">
        <v>7133</v>
      </c>
      <c r="O1339" t="s">
        <v>1624</v>
      </c>
      <c r="P1339" t="s">
        <v>7134</v>
      </c>
      <c r="Q1339">
        <v>124.215452</v>
      </c>
      <c r="R1339">
        <v>0.802533</v>
      </c>
      <c r="S1339" t="s">
        <v>3652</v>
      </c>
      <c r="T1339" t="s">
        <v>132</v>
      </c>
      <c r="U1339" t="s">
        <v>132</v>
      </c>
      <c r="V1339">
        <v>1</v>
      </c>
      <c r="W1339" t="s">
        <v>1627</v>
      </c>
      <c r="Z1339" t="s">
        <v>1628</v>
      </c>
      <c r="AA1339" t="s">
        <v>1629</v>
      </c>
      <c r="AB1339">
        <v>0</v>
      </c>
      <c r="AC1339" t="s">
        <v>1630</v>
      </c>
      <c r="AD1339">
        <v>6070904355</v>
      </c>
      <c r="AE1339" t="s">
        <v>1619</v>
      </c>
    </row>
    <row r="1340" spans="1:31">
      <c r="A1340">
        <v>534158</v>
      </c>
      <c r="B1340" t="s">
        <v>1610</v>
      </c>
      <c r="C1340" t="s">
        <v>1611</v>
      </c>
      <c r="D1340" t="s">
        <v>1924</v>
      </c>
      <c r="E1340">
        <v>11053152</v>
      </c>
      <c r="F1340" t="s">
        <v>1924</v>
      </c>
      <c r="G1340" t="s">
        <v>7135</v>
      </c>
      <c r="H1340" t="s">
        <v>1554</v>
      </c>
      <c r="I1340" t="s">
        <v>1614</v>
      </c>
      <c r="L1340" t="s">
        <v>7136</v>
      </c>
      <c r="M1340">
        <v>2</v>
      </c>
      <c r="N1340" t="s">
        <v>7137</v>
      </c>
      <c r="O1340" t="s">
        <v>1624</v>
      </c>
      <c r="P1340" t="s">
        <v>7138</v>
      </c>
      <c r="Q1340">
        <v>124.309283</v>
      </c>
      <c r="R1340">
        <v>0.747</v>
      </c>
      <c r="S1340" t="s">
        <v>3669</v>
      </c>
      <c r="T1340" t="s">
        <v>410</v>
      </c>
      <c r="U1340" t="s">
        <v>132</v>
      </c>
      <c r="V1340">
        <v>1</v>
      </c>
      <c r="W1340" t="s">
        <v>1627</v>
      </c>
      <c r="Z1340" t="s">
        <v>1628</v>
      </c>
      <c r="AA1340" t="s">
        <v>1629</v>
      </c>
      <c r="AB1340">
        <v>0</v>
      </c>
      <c r="AC1340" t="s">
        <v>1647</v>
      </c>
      <c r="AD1340">
        <v>6070904382</v>
      </c>
      <c r="AE1340" t="s">
        <v>1619</v>
      </c>
    </row>
    <row r="1341" spans="1:31">
      <c r="A1341">
        <v>534159</v>
      </c>
      <c r="B1341" t="s">
        <v>1610</v>
      </c>
      <c r="C1341" t="s">
        <v>1611</v>
      </c>
      <c r="D1341" t="s">
        <v>1924</v>
      </c>
      <c r="E1341">
        <v>11053152</v>
      </c>
      <c r="F1341" t="s">
        <v>1924</v>
      </c>
      <c r="G1341" t="s">
        <v>7139</v>
      </c>
      <c r="H1341" t="s">
        <v>1555</v>
      </c>
      <c r="I1341" t="s">
        <v>1614</v>
      </c>
      <c r="L1341" t="s">
        <v>7140</v>
      </c>
      <c r="M1341">
        <v>2</v>
      </c>
      <c r="N1341" t="s">
        <v>7141</v>
      </c>
      <c r="O1341" t="s">
        <v>1624</v>
      </c>
      <c r="P1341" t="s">
        <v>7142</v>
      </c>
      <c r="Q1341">
        <v>124.308158</v>
      </c>
      <c r="R1341">
        <v>0.746569</v>
      </c>
      <c r="S1341" t="s">
        <v>3669</v>
      </c>
      <c r="T1341" t="s">
        <v>410</v>
      </c>
      <c r="U1341" t="s">
        <v>132</v>
      </c>
      <c r="V1341">
        <v>1</v>
      </c>
      <c r="W1341" t="s">
        <v>1627</v>
      </c>
      <c r="Z1341" t="s">
        <v>1628</v>
      </c>
      <c r="AA1341" t="s">
        <v>1629</v>
      </c>
      <c r="AB1341">
        <v>0</v>
      </c>
      <c r="AC1341" t="s">
        <v>1630</v>
      </c>
      <c r="AD1341">
        <v>6070904383</v>
      </c>
      <c r="AE1341" t="s">
        <v>1619</v>
      </c>
    </row>
    <row r="1342" spans="1:31">
      <c r="A1342">
        <v>534165</v>
      </c>
      <c r="B1342" t="s">
        <v>1610</v>
      </c>
      <c r="C1342" t="s">
        <v>1611</v>
      </c>
      <c r="D1342" t="s">
        <v>2066</v>
      </c>
      <c r="E1342">
        <v>11053174</v>
      </c>
      <c r="F1342" t="s">
        <v>2066</v>
      </c>
      <c r="G1342" t="s">
        <v>7143</v>
      </c>
      <c r="H1342" t="s">
        <v>1556</v>
      </c>
      <c r="I1342" t="s">
        <v>1614</v>
      </c>
      <c r="L1342" t="s">
        <v>7144</v>
      </c>
      <c r="M1342">
        <v>3</v>
      </c>
      <c r="N1342" t="s">
        <v>7145</v>
      </c>
      <c r="O1342" t="s">
        <v>1624</v>
      </c>
      <c r="P1342" t="s">
        <v>7146</v>
      </c>
      <c r="Q1342">
        <v>123.93</v>
      </c>
      <c r="R1342">
        <v>0.55224</v>
      </c>
      <c r="S1342" t="s">
        <v>2262</v>
      </c>
      <c r="T1342" t="s">
        <v>131</v>
      </c>
      <c r="U1342" t="s">
        <v>131</v>
      </c>
      <c r="V1342">
        <v>1</v>
      </c>
      <c r="W1342" t="s">
        <v>1627</v>
      </c>
      <c r="Z1342" t="s">
        <v>1628</v>
      </c>
      <c r="AA1342" t="s">
        <v>1629</v>
      </c>
      <c r="AB1342">
        <v>0</v>
      </c>
      <c r="AC1342" t="s">
        <v>1630</v>
      </c>
      <c r="AD1342">
        <v>6070819860</v>
      </c>
      <c r="AE1342" t="s">
        <v>1619</v>
      </c>
    </row>
    <row r="1343" spans="1:31">
      <c r="A1343">
        <v>534166</v>
      </c>
      <c r="B1343" t="s">
        <v>1610</v>
      </c>
      <c r="C1343" t="s">
        <v>1611</v>
      </c>
      <c r="D1343" t="s">
        <v>2052</v>
      </c>
      <c r="E1343">
        <v>11053142</v>
      </c>
      <c r="F1343" t="s">
        <v>2052</v>
      </c>
      <c r="G1343" t="s">
        <v>7147</v>
      </c>
      <c r="H1343" t="s">
        <v>1557</v>
      </c>
      <c r="I1343" t="s">
        <v>1614</v>
      </c>
      <c r="L1343" t="s">
        <v>7148</v>
      </c>
      <c r="M1343">
        <v>3</v>
      </c>
      <c r="N1343" t="s">
        <v>7149</v>
      </c>
      <c r="O1343" t="s">
        <v>1624</v>
      </c>
      <c r="P1343" t="s">
        <v>7150</v>
      </c>
      <c r="Q1343">
        <v>124.13207</v>
      </c>
      <c r="R1343">
        <v>0.92368</v>
      </c>
      <c r="S1343" t="s">
        <v>2262</v>
      </c>
      <c r="T1343" t="s">
        <v>226</v>
      </c>
      <c r="U1343" t="s">
        <v>101</v>
      </c>
      <c r="V1343">
        <v>1</v>
      </c>
      <c r="W1343" t="s">
        <v>1627</v>
      </c>
      <c r="Z1343" t="s">
        <v>1628</v>
      </c>
      <c r="AA1343" t="s">
        <v>1629</v>
      </c>
      <c r="AB1343">
        <v>0</v>
      </c>
      <c r="AC1343" t="s">
        <v>1630</v>
      </c>
      <c r="AD1343">
        <v>6070824261</v>
      </c>
      <c r="AE1343" t="s">
        <v>1619</v>
      </c>
    </row>
    <row r="1344" spans="1:31">
      <c r="A1344">
        <v>534167</v>
      </c>
      <c r="B1344" t="s">
        <v>1610</v>
      </c>
      <c r="C1344" t="s">
        <v>1611</v>
      </c>
      <c r="D1344" t="s">
        <v>2052</v>
      </c>
      <c r="E1344">
        <v>11053142</v>
      </c>
      <c r="F1344" t="s">
        <v>2052</v>
      </c>
      <c r="G1344" t="s">
        <v>7151</v>
      </c>
      <c r="H1344" t="s">
        <v>1558</v>
      </c>
      <c r="I1344" t="s">
        <v>1614</v>
      </c>
      <c r="L1344" t="s">
        <v>7152</v>
      </c>
      <c r="M1344">
        <v>3</v>
      </c>
      <c r="N1344" t="s">
        <v>7153</v>
      </c>
      <c r="O1344" t="s">
        <v>1624</v>
      </c>
      <c r="P1344" t="s">
        <v>7154</v>
      </c>
      <c r="Q1344">
        <v>124.15934</v>
      </c>
      <c r="R1344">
        <v>0.93782</v>
      </c>
      <c r="S1344" t="s">
        <v>2262</v>
      </c>
      <c r="T1344" t="s">
        <v>226</v>
      </c>
      <c r="U1344" t="s">
        <v>101</v>
      </c>
      <c r="V1344">
        <v>1</v>
      </c>
      <c r="W1344" t="s">
        <v>1627</v>
      </c>
      <c r="Z1344" t="s">
        <v>1628</v>
      </c>
      <c r="AA1344" t="s">
        <v>1629</v>
      </c>
      <c r="AB1344">
        <v>0</v>
      </c>
      <c r="AC1344" t="s">
        <v>1630</v>
      </c>
      <c r="AD1344">
        <v>6070824268</v>
      </c>
      <c r="AE1344" t="s">
        <v>1619</v>
      </c>
    </row>
    <row r="1345" spans="1:31">
      <c r="A1345">
        <v>534168</v>
      </c>
      <c r="B1345" t="s">
        <v>1610</v>
      </c>
      <c r="C1345" t="s">
        <v>1611</v>
      </c>
      <c r="D1345" t="s">
        <v>2052</v>
      </c>
      <c r="E1345">
        <v>11053142</v>
      </c>
      <c r="F1345" t="s">
        <v>2052</v>
      </c>
      <c r="G1345" t="s">
        <v>7155</v>
      </c>
      <c r="H1345" t="s">
        <v>1559</v>
      </c>
      <c r="I1345" t="s">
        <v>1614</v>
      </c>
      <c r="L1345" t="s">
        <v>7156</v>
      </c>
      <c r="M1345">
        <v>3</v>
      </c>
      <c r="N1345" t="s">
        <v>7157</v>
      </c>
      <c r="O1345" t="s">
        <v>1624</v>
      </c>
      <c r="P1345" t="s">
        <v>7158</v>
      </c>
      <c r="Q1345">
        <v>124.16524</v>
      </c>
      <c r="R1345">
        <v>0.94068</v>
      </c>
      <c r="S1345" t="s">
        <v>2262</v>
      </c>
      <c r="T1345" t="s">
        <v>226</v>
      </c>
      <c r="U1345" t="s">
        <v>101</v>
      </c>
      <c r="V1345">
        <v>1</v>
      </c>
      <c r="W1345" t="s">
        <v>1627</v>
      </c>
      <c r="Z1345" t="s">
        <v>1628</v>
      </c>
      <c r="AA1345" t="s">
        <v>1629</v>
      </c>
      <c r="AB1345">
        <v>0</v>
      </c>
      <c r="AC1345" t="s">
        <v>1630</v>
      </c>
      <c r="AD1345">
        <v>6070824271</v>
      </c>
      <c r="AE1345" t="s">
        <v>1619</v>
      </c>
    </row>
    <row r="1346" spans="1:31">
      <c r="A1346">
        <v>534169</v>
      </c>
      <c r="B1346" t="s">
        <v>1610</v>
      </c>
      <c r="C1346" t="s">
        <v>1611</v>
      </c>
      <c r="D1346" t="s">
        <v>2052</v>
      </c>
      <c r="E1346">
        <v>11053142</v>
      </c>
      <c r="F1346" t="s">
        <v>2052</v>
      </c>
      <c r="G1346" t="s">
        <v>7159</v>
      </c>
      <c r="H1346" t="s">
        <v>1560</v>
      </c>
      <c r="I1346" t="s">
        <v>1614</v>
      </c>
      <c r="L1346" t="s">
        <v>7160</v>
      </c>
      <c r="M1346">
        <v>3</v>
      </c>
      <c r="N1346" t="s">
        <v>7161</v>
      </c>
      <c r="O1346" t="s">
        <v>1624</v>
      </c>
      <c r="P1346" t="s">
        <v>7162</v>
      </c>
      <c r="Q1346">
        <v>124.09663</v>
      </c>
      <c r="R1346">
        <v>0.91091</v>
      </c>
      <c r="S1346" t="s">
        <v>2262</v>
      </c>
      <c r="T1346" t="s">
        <v>226</v>
      </c>
      <c r="U1346" t="s">
        <v>101</v>
      </c>
      <c r="V1346">
        <v>1</v>
      </c>
      <c r="W1346" t="s">
        <v>1627</v>
      </c>
      <c r="Z1346" t="s">
        <v>1628</v>
      </c>
      <c r="AA1346" t="s">
        <v>1629</v>
      </c>
      <c r="AB1346">
        <v>0</v>
      </c>
      <c r="AC1346" t="s">
        <v>1630</v>
      </c>
      <c r="AD1346">
        <v>6070824305</v>
      </c>
      <c r="AE1346" t="s">
        <v>1619</v>
      </c>
    </row>
    <row r="1347" spans="1:31">
      <c r="A1347">
        <v>534170</v>
      </c>
      <c r="B1347" t="s">
        <v>1610</v>
      </c>
      <c r="C1347" t="s">
        <v>1611</v>
      </c>
      <c r="D1347" t="s">
        <v>2052</v>
      </c>
      <c r="E1347">
        <v>11053142</v>
      </c>
      <c r="F1347" t="s">
        <v>2052</v>
      </c>
      <c r="G1347" t="s">
        <v>7163</v>
      </c>
      <c r="H1347" t="s">
        <v>1561</v>
      </c>
      <c r="I1347" t="s">
        <v>1614</v>
      </c>
      <c r="L1347" t="s">
        <v>7164</v>
      </c>
      <c r="M1347">
        <v>3</v>
      </c>
      <c r="N1347" t="s">
        <v>7165</v>
      </c>
      <c r="O1347" t="s">
        <v>1624</v>
      </c>
      <c r="P1347" t="s">
        <v>7166</v>
      </c>
      <c r="Q1347">
        <v>124.12294</v>
      </c>
      <c r="R1347">
        <v>0.87475</v>
      </c>
      <c r="S1347" t="s">
        <v>2262</v>
      </c>
      <c r="T1347" t="s">
        <v>226</v>
      </c>
      <c r="U1347" t="s">
        <v>101</v>
      </c>
      <c r="V1347">
        <v>1</v>
      </c>
      <c r="W1347" t="s">
        <v>1627</v>
      </c>
      <c r="Z1347" t="s">
        <v>1628</v>
      </c>
      <c r="AA1347" t="s">
        <v>1629</v>
      </c>
      <c r="AB1347">
        <v>0</v>
      </c>
      <c r="AC1347" t="s">
        <v>1630</v>
      </c>
      <c r="AD1347">
        <v>6070824310</v>
      </c>
      <c r="AE1347" t="s">
        <v>1619</v>
      </c>
    </row>
    <row r="1348" spans="1:31">
      <c r="A1348">
        <v>534171</v>
      </c>
      <c r="B1348" t="s">
        <v>1610</v>
      </c>
      <c r="C1348" t="s">
        <v>1611</v>
      </c>
      <c r="D1348" t="s">
        <v>2052</v>
      </c>
      <c r="E1348">
        <v>11053142</v>
      </c>
      <c r="F1348" t="s">
        <v>2052</v>
      </c>
      <c r="G1348" t="s">
        <v>7167</v>
      </c>
      <c r="H1348" t="s">
        <v>1562</v>
      </c>
      <c r="I1348" t="s">
        <v>1614</v>
      </c>
      <c r="L1348" t="s">
        <v>7168</v>
      </c>
      <c r="M1348">
        <v>3</v>
      </c>
      <c r="N1348" t="s">
        <v>7169</v>
      </c>
      <c r="O1348" t="s">
        <v>1624</v>
      </c>
      <c r="P1348" t="s">
        <v>7170</v>
      </c>
      <c r="Q1348">
        <v>124.12495</v>
      </c>
      <c r="R1348">
        <v>0.86716</v>
      </c>
      <c r="S1348" t="s">
        <v>2262</v>
      </c>
      <c r="T1348" t="s">
        <v>226</v>
      </c>
      <c r="U1348" t="s">
        <v>101</v>
      </c>
      <c r="V1348">
        <v>1</v>
      </c>
      <c r="W1348" t="s">
        <v>1627</v>
      </c>
      <c r="Z1348" t="s">
        <v>1628</v>
      </c>
      <c r="AA1348" t="s">
        <v>1629</v>
      </c>
      <c r="AB1348">
        <v>0</v>
      </c>
      <c r="AC1348" t="s">
        <v>1630</v>
      </c>
      <c r="AD1348">
        <v>6070824311</v>
      </c>
      <c r="AE1348" t="s">
        <v>1619</v>
      </c>
    </row>
    <row r="1349" spans="1:31">
      <c r="A1349">
        <v>534172</v>
      </c>
      <c r="B1349" t="s">
        <v>1610</v>
      </c>
      <c r="C1349" t="s">
        <v>1611</v>
      </c>
      <c r="D1349" t="s">
        <v>1648</v>
      </c>
      <c r="E1349">
        <v>11053208</v>
      </c>
      <c r="F1349" t="s">
        <v>1648</v>
      </c>
      <c r="G1349" t="s">
        <v>7171</v>
      </c>
      <c r="H1349" t="s">
        <v>1563</v>
      </c>
      <c r="I1349" t="s">
        <v>1614</v>
      </c>
      <c r="L1349" t="s">
        <v>7172</v>
      </c>
      <c r="M1349">
        <v>3</v>
      </c>
      <c r="N1349" t="s">
        <v>7173</v>
      </c>
      <c r="O1349" t="s">
        <v>1624</v>
      </c>
      <c r="P1349" t="s">
        <v>7174</v>
      </c>
      <c r="Q1349">
        <v>123.98555</v>
      </c>
      <c r="R1349">
        <v>0.38293</v>
      </c>
      <c r="S1349" t="s">
        <v>1867</v>
      </c>
      <c r="T1349" t="s">
        <v>46</v>
      </c>
      <c r="U1349" t="s">
        <v>22</v>
      </c>
      <c r="V1349">
        <v>1</v>
      </c>
      <c r="W1349" t="s">
        <v>1627</v>
      </c>
      <c r="Z1349" t="s">
        <v>1628</v>
      </c>
      <c r="AA1349" t="s">
        <v>1629</v>
      </c>
      <c r="AB1349">
        <v>0</v>
      </c>
      <c r="AC1349" t="s">
        <v>1647</v>
      </c>
      <c r="AD1349">
        <v>6070897375</v>
      </c>
      <c r="AE1349" t="s">
        <v>1619</v>
      </c>
    </row>
    <row r="1350" spans="1:31">
      <c r="A1350">
        <v>534173</v>
      </c>
      <c r="B1350" t="s">
        <v>1610</v>
      </c>
      <c r="C1350" t="s">
        <v>1611</v>
      </c>
      <c r="D1350" t="s">
        <v>1648</v>
      </c>
      <c r="E1350">
        <v>11053208</v>
      </c>
      <c r="F1350" t="s">
        <v>1648</v>
      </c>
      <c r="G1350" t="s">
        <v>7175</v>
      </c>
      <c r="H1350" t="s">
        <v>1564</v>
      </c>
      <c r="I1350" t="s">
        <v>1720</v>
      </c>
      <c r="L1350" t="s">
        <v>7176</v>
      </c>
      <c r="M1350">
        <v>3</v>
      </c>
      <c r="N1350" t="s">
        <v>7177</v>
      </c>
      <c r="O1350" t="s">
        <v>1617</v>
      </c>
      <c r="P1350" t="s">
        <v>7178</v>
      </c>
      <c r="Q1350">
        <v>123.98012</v>
      </c>
      <c r="R1350">
        <v>0.38288</v>
      </c>
      <c r="S1350" t="s">
        <v>2124</v>
      </c>
      <c r="T1350" t="s">
        <v>46</v>
      </c>
      <c r="U1350" t="s">
        <v>22</v>
      </c>
      <c r="V1350">
        <v>1</v>
      </c>
      <c r="W1350" t="s">
        <v>1627</v>
      </c>
      <c r="Z1350" t="s">
        <v>1628</v>
      </c>
      <c r="AA1350" t="s">
        <v>1629</v>
      </c>
      <c r="AB1350">
        <v>0</v>
      </c>
      <c r="AC1350" t="s">
        <v>1630</v>
      </c>
      <c r="AD1350">
        <v>6102262312</v>
      </c>
      <c r="AE1350" t="s">
        <v>1619</v>
      </c>
    </row>
    <row r="1351" spans="1:31">
      <c r="A1351">
        <v>534184</v>
      </c>
      <c r="B1351" t="s">
        <v>1610</v>
      </c>
      <c r="C1351" t="s">
        <v>1611</v>
      </c>
      <c r="D1351" t="s">
        <v>2052</v>
      </c>
      <c r="E1351">
        <v>11053136</v>
      </c>
      <c r="F1351" t="s">
        <v>2052</v>
      </c>
      <c r="G1351" t="s">
        <v>7179</v>
      </c>
      <c r="H1351" t="s">
        <v>1565</v>
      </c>
      <c r="I1351" t="s">
        <v>1614</v>
      </c>
      <c r="L1351" t="s">
        <v>7180</v>
      </c>
      <c r="M1351">
        <v>3</v>
      </c>
      <c r="N1351" t="s">
        <v>7181</v>
      </c>
      <c r="O1351" t="s">
        <v>1624</v>
      </c>
      <c r="P1351" t="s">
        <v>7182</v>
      </c>
      <c r="Q1351">
        <v>124.06701</v>
      </c>
      <c r="R1351">
        <v>0.87676</v>
      </c>
      <c r="S1351" t="s">
        <v>2262</v>
      </c>
      <c r="T1351" t="s">
        <v>226</v>
      </c>
      <c r="U1351" t="s">
        <v>101</v>
      </c>
      <c r="V1351">
        <v>1</v>
      </c>
      <c r="W1351" t="s">
        <v>1627</v>
      </c>
      <c r="Z1351" t="s">
        <v>1628</v>
      </c>
      <c r="AA1351" t="s">
        <v>1629</v>
      </c>
      <c r="AB1351">
        <v>0</v>
      </c>
      <c r="AC1351" t="s">
        <v>1630</v>
      </c>
      <c r="AD1351">
        <v>6070824339</v>
      </c>
      <c r="AE1351" t="s">
        <v>1619</v>
      </c>
    </row>
    <row r="1352" spans="1:31">
      <c r="A1352">
        <v>534185</v>
      </c>
      <c r="B1352" t="s">
        <v>1610</v>
      </c>
      <c r="C1352" t="s">
        <v>1611</v>
      </c>
      <c r="D1352" t="s">
        <v>2052</v>
      </c>
      <c r="E1352">
        <v>11053132</v>
      </c>
      <c r="F1352" t="s">
        <v>2052</v>
      </c>
      <c r="G1352" t="s">
        <v>7183</v>
      </c>
      <c r="H1352" t="s">
        <v>1566</v>
      </c>
      <c r="I1352" t="s">
        <v>1614</v>
      </c>
      <c r="L1352" t="s">
        <v>7184</v>
      </c>
      <c r="M1352">
        <v>3</v>
      </c>
      <c r="N1352" t="s">
        <v>7185</v>
      </c>
      <c r="O1352" t="s">
        <v>1624</v>
      </c>
      <c r="P1352" t="s">
        <v>7186</v>
      </c>
      <c r="Q1352">
        <v>124.00966</v>
      </c>
      <c r="R1352">
        <v>0.87349</v>
      </c>
      <c r="S1352" t="s">
        <v>2262</v>
      </c>
      <c r="T1352" t="s">
        <v>324</v>
      </c>
      <c r="U1352" t="s">
        <v>101</v>
      </c>
      <c r="V1352">
        <v>1</v>
      </c>
      <c r="W1352" t="s">
        <v>1627</v>
      </c>
      <c r="Z1352" t="s">
        <v>1628</v>
      </c>
      <c r="AA1352" t="s">
        <v>1629</v>
      </c>
      <c r="AB1352">
        <v>0</v>
      </c>
      <c r="AC1352" t="s">
        <v>1647</v>
      </c>
      <c r="AD1352">
        <v>6070824346</v>
      </c>
      <c r="AE1352" t="s">
        <v>1619</v>
      </c>
    </row>
    <row r="1353" spans="1:31">
      <c r="A1353">
        <v>534186</v>
      </c>
      <c r="B1353" t="s">
        <v>1610</v>
      </c>
      <c r="C1353" t="s">
        <v>1611</v>
      </c>
      <c r="D1353" t="s">
        <v>2052</v>
      </c>
      <c r="E1353">
        <v>11053132</v>
      </c>
      <c r="F1353" t="s">
        <v>2052</v>
      </c>
      <c r="G1353" t="s">
        <v>7187</v>
      </c>
      <c r="H1353" t="s">
        <v>1567</v>
      </c>
      <c r="I1353" t="s">
        <v>1614</v>
      </c>
      <c r="L1353" t="s">
        <v>7188</v>
      </c>
      <c r="M1353">
        <v>3</v>
      </c>
      <c r="N1353" t="s">
        <v>7189</v>
      </c>
      <c r="O1353" t="s">
        <v>1624</v>
      </c>
      <c r="P1353" t="s">
        <v>7190</v>
      </c>
      <c r="Q1353">
        <v>124.01377</v>
      </c>
      <c r="R1353">
        <v>0.87675</v>
      </c>
      <c r="S1353" t="s">
        <v>2262</v>
      </c>
      <c r="T1353" t="s">
        <v>324</v>
      </c>
      <c r="U1353" t="s">
        <v>101</v>
      </c>
      <c r="V1353">
        <v>1</v>
      </c>
      <c r="W1353" t="s">
        <v>1627</v>
      </c>
      <c r="Z1353" t="s">
        <v>1628</v>
      </c>
      <c r="AA1353" t="s">
        <v>1629</v>
      </c>
      <c r="AB1353">
        <v>0</v>
      </c>
      <c r="AC1353" t="s">
        <v>1630</v>
      </c>
      <c r="AD1353">
        <v>6070824348</v>
      </c>
      <c r="AE1353" t="s">
        <v>1619</v>
      </c>
    </row>
    <row r="1354" spans="1:31">
      <c r="A1354">
        <v>534187</v>
      </c>
      <c r="B1354" t="s">
        <v>1610</v>
      </c>
      <c r="C1354" t="s">
        <v>1611</v>
      </c>
      <c r="D1354" t="s">
        <v>1924</v>
      </c>
      <c r="E1354">
        <v>11053154</v>
      </c>
      <c r="F1354" t="s">
        <v>1924</v>
      </c>
      <c r="G1354" t="s">
        <v>7191</v>
      </c>
      <c r="H1354" t="s">
        <v>1568</v>
      </c>
      <c r="I1354" t="s">
        <v>1614</v>
      </c>
      <c r="L1354" t="s">
        <v>7192</v>
      </c>
      <c r="M1354">
        <v>3</v>
      </c>
      <c r="N1354" t="s">
        <v>7193</v>
      </c>
      <c r="O1354" t="s">
        <v>1624</v>
      </c>
      <c r="P1354" t="s">
        <v>7194</v>
      </c>
      <c r="Q1354">
        <v>124.309399</v>
      </c>
      <c r="R1354">
        <v>0.707604</v>
      </c>
      <c r="S1354" t="s">
        <v>4292</v>
      </c>
      <c r="T1354" t="s">
        <v>136</v>
      </c>
      <c r="U1354" t="s">
        <v>132</v>
      </c>
      <c r="V1354">
        <v>1</v>
      </c>
      <c r="W1354" t="s">
        <v>1627</v>
      </c>
      <c r="Z1354" t="s">
        <v>1628</v>
      </c>
      <c r="AA1354" t="s">
        <v>1629</v>
      </c>
      <c r="AB1354">
        <v>0</v>
      </c>
      <c r="AC1354" t="s">
        <v>1647</v>
      </c>
      <c r="AD1354">
        <v>6070904145</v>
      </c>
      <c r="AE1354" t="s">
        <v>1619</v>
      </c>
    </row>
    <row r="1355" spans="1:31">
      <c r="A1355">
        <v>534188</v>
      </c>
      <c r="B1355" t="s">
        <v>1610</v>
      </c>
      <c r="C1355" t="s">
        <v>1611</v>
      </c>
      <c r="D1355" t="s">
        <v>1924</v>
      </c>
      <c r="E1355">
        <v>11053154</v>
      </c>
      <c r="F1355" t="s">
        <v>1924</v>
      </c>
      <c r="G1355" t="s">
        <v>7195</v>
      </c>
      <c r="H1355" t="s">
        <v>1569</v>
      </c>
      <c r="I1355" t="s">
        <v>1614</v>
      </c>
      <c r="L1355" t="s">
        <v>7196</v>
      </c>
      <c r="M1355">
        <v>3</v>
      </c>
      <c r="N1355" t="s">
        <v>7197</v>
      </c>
      <c r="O1355" t="s">
        <v>1624</v>
      </c>
      <c r="P1355" t="s">
        <v>7198</v>
      </c>
      <c r="Q1355">
        <v>124.31505</v>
      </c>
      <c r="R1355">
        <v>0.70475</v>
      </c>
      <c r="S1355" t="s">
        <v>3723</v>
      </c>
      <c r="T1355" t="s">
        <v>136</v>
      </c>
      <c r="U1355" t="s">
        <v>132</v>
      </c>
      <c r="V1355">
        <v>1</v>
      </c>
      <c r="W1355" t="s">
        <v>1627</v>
      </c>
      <c r="Z1355" t="s">
        <v>1628</v>
      </c>
      <c r="AA1355" t="s">
        <v>1629</v>
      </c>
      <c r="AB1355">
        <v>0</v>
      </c>
      <c r="AC1355" t="s">
        <v>1630</v>
      </c>
      <c r="AD1355">
        <v>6070904147</v>
      </c>
      <c r="AE1355" t="s">
        <v>1619</v>
      </c>
    </row>
    <row r="1356" spans="1:31">
      <c r="A1356">
        <v>534189</v>
      </c>
      <c r="B1356" t="s">
        <v>1610</v>
      </c>
      <c r="C1356" t="s">
        <v>1611</v>
      </c>
      <c r="D1356" t="s">
        <v>1924</v>
      </c>
      <c r="E1356">
        <v>11053176</v>
      </c>
      <c r="F1356" t="s">
        <v>1924</v>
      </c>
      <c r="G1356" t="s">
        <v>7199</v>
      </c>
      <c r="H1356" t="s">
        <v>1570</v>
      </c>
      <c r="I1356" t="s">
        <v>3825</v>
      </c>
      <c r="L1356" t="s">
        <v>7200</v>
      </c>
      <c r="M1356">
        <v>3</v>
      </c>
      <c r="N1356" t="s">
        <v>7201</v>
      </c>
      <c r="O1356" t="s">
        <v>3828</v>
      </c>
      <c r="P1356" t="s">
        <v>7202</v>
      </c>
      <c r="Q1356">
        <v>124.275881</v>
      </c>
      <c r="R1356">
        <v>0.686445</v>
      </c>
      <c r="S1356" t="s">
        <v>2065</v>
      </c>
      <c r="T1356" t="s">
        <v>131</v>
      </c>
      <c r="U1356" t="s">
        <v>132</v>
      </c>
      <c r="V1356">
        <v>1</v>
      </c>
      <c r="W1356" t="s">
        <v>1627</v>
      </c>
      <c r="Z1356" t="s">
        <v>1628</v>
      </c>
      <c r="AA1356" t="s">
        <v>1629</v>
      </c>
      <c r="AB1356">
        <v>0</v>
      </c>
      <c r="AC1356" t="s">
        <v>1630</v>
      </c>
      <c r="AD1356">
        <v>7173574608</v>
      </c>
      <c r="AE1356" t="s">
        <v>1619</v>
      </c>
    </row>
    <row r="1357" spans="1:31">
      <c r="A1357">
        <v>534190</v>
      </c>
      <c r="B1357" t="s">
        <v>1610</v>
      </c>
      <c r="C1357" t="s">
        <v>1611</v>
      </c>
      <c r="D1357" t="s">
        <v>1924</v>
      </c>
      <c r="E1357">
        <v>11053176</v>
      </c>
      <c r="F1357" t="s">
        <v>1924</v>
      </c>
      <c r="G1357" t="s">
        <v>7203</v>
      </c>
      <c r="H1357" t="s">
        <v>1571</v>
      </c>
      <c r="I1357" t="s">
        <v>1614</v>
      </c>
      <c r="L1357" t="s">
        <v>7204</v>
      </c>
      <c r="M1357">
        <v>3</v>
      </c>
      <c r="N1357" t="s">
        <v>7205</v>
      </c>
      <c r="O1357" t="s">
        <v>1624</v>
      </c>
      <c r="P1357" t="s">
        <v>7206</v>
      </c>
      <c r="Q1357">
        <v>124.273545</v>
      </c>
      <c r="R1357">
        <v>0.674076</v>
      </c>
      <c r="S1357" t="s">
        <v>2065</v>
      </c>
      <c r="T1357" t="s">
        <v>131</v>
      </c>
      <c r="U1357" t="s">
        <v>132</v>
      </c>
      <c r="V1357">
        <v>1</v>
      </c>
      <c r="W1357" t="s">
        <v>1627</v>
      </c>
      <c r="Z1357" t="s">
        <v>1628</v>
      </c>
      <c r="AA1357" t="s">
        <v>1629</v>
      </c>
      <c r="AB1357">
        <v>0</v>
      </c>
      <c r="AC1357" t="s">
        <v>1630</v>
      </c>
      <c r="AD1357">
        <v>6070904173</v>
      </c>
      <c r="AE1357" t="s">
        <v>1619</v>
      </c>
    </row>
    <row r="1358" spans="1:31">
      <c r="A1358">
        <v>534191</v>
      </c>
      <c r="B1358" t="s">
        <v>1610</v>
      </c>
      <c r="C1358" t="s">
        <v>1611</v>
      </c>
      <c r="D1358" t="s">
        <v>1924</v>
      </c>
      <c r="E1358">
        <v>11053169</v>
      </c>
      <c r="F1358" t="s">
        <v>1924</v>
      </c>
      <c r="G1358" t="s">
        <v>7207</v>
      </c>
      <c r="H1358" t="s">
        <v>1572</v>
      </c>
      <c r="I1358" t="s">
        <v>1614</v>
      </c>
      <c r="L1358" t="s">
        <v>7208</v>
      </c>
      <c r="M1358">
        <v>2</v>
      </c>
      <c r="N1358" t="s">
        <v>7209</v>
      </c>
      <c r="O1358" t="s">
        <v>1624</v>
      </c>
      <c r="P1358" t="s">
        <v>7210</v>
      </c>
      <c r="Q1358">
        <v>124.3281539602</v>
      </c>
      <c r="R1358">
        <v>0.729185833</v>
      </c>
      <c r="S1358" t="s">
        <v>3471</v>
      </c>
      <c r="T1358" t="s">
        <v>462</v>
      </c>
      <c r="U1358" t="s">
        <v>132</v>
      </c>
      <c r="V1358">
        <v>1</v>
      </c>
      <c r="W1358" t="s">
        <v>1627</v>
      </c>
      <c r="Z1358" t="s">
        <v>1628</v>
      </c>
      <c r="AA1358" t="s">
        <v>1629</v>
      </c>
      <c r="AB1358">
        <v>0</v>
      </c>
      <c r="AC1358" t="s">
        <v>1647</v>
      </c>
      <c r="AD1358">
        <v>6070904217</v>
      </c>
      <c r="AE1358" t="s">
        <v>1619</v>
      </c>
    </row>
    <row r="1359" spans="1:31">
      <c r="A1359">
        <v>534192</v>
      </c>
      <c r="B1359" t="s">
        <v>1610</v>
      </c>
      <c r="C1359" t="s">
        <v>1611</v>
      </c>
      <c r="D1359" t="s">
        <v>1924</v>
      </c>
      <c r="E1359">
        <v>11053169</v>
      </c>
      <c r="F1359" t="s">
        <v>1924</v>
      </c>
      <c r="G1359" t="s">
        <v>7211</v>
      </c>
      <c r="H1359" t="s">
        <v>1573</v>
      </c>
      <c r="I1359" t="s">
        <v>1614</v>
      </c>
      <c r="L1359" t="s">
        <v>7212</v>
      </c>
      <c r="M1359">
        <v>2</v>
      </c>
      <c r="N1359" t="s">
        <v>7213</v>
      </c>
      <c r="O1359" t="s">
        <v>1624</v>
      </c>
      <c r="P1359" t="s">
        <v>7214</v>
      </c>
      <c r="Q1359">
        <v>124.31838</v>
      </c>
      <c r="R1359">
        <v>0.733637</v>
      </c>
      <c r="S1359" t="s">
        <v>3744</v>
      </c>
      <c r="T1359" t="s">
        <v>462</v>
      </c>
      <c r="U1359" t="s">
        <v>132</v>
      </c>
      <c r="V1359">
        <v>1</v>
      </c>
      <c r="W1359" t="s">
        <v>1627</v>
      </c>
      <c r="Z1359" t="s">
        <v>1628</v>
      </c>
      <c r="AA1359" t="s">
        <v>1629</v>
      </c>
      <c r="AB1359">
        <v>0</v>
      </c>
      <c r="AC1359" t="s">
        <v>1630</v>
      </c>
      <c r="AD1359">
        <v>6070904222</v>
      </c>
      <c r="AE1359" t="s">
        <v>1619</v>
      </c>
    </row>
    <row r="1360" spans="1:31">
      <c r="A1360">
        <v>534193</v>
      </c>
      <c r="B1360" t="s">
        <v>1610</v>
      </c>
      <c r="C1360" t="s">
        <v>1611</v>
      </c>
      <c r="D1360" t="s">
        <v>1924</v>
      </c>
      <c r="E1360">
        <v>11053169</v>
      </c>
      <c r="F1360" t="s">
        <v>1924</v>
      </c>
      <c r="G1360" t="s">
        <v>7215</v>
      </c>
      <c r="H1360" t="s">
        <v>1574</v>
      </c>
      <c r="I1360" t="s">
        <v>1614</v>
      </c>
      <c r="L1360" t="s">
        <v>7216</v>
      </c>
      <c r="M1360">
        <v>2</v>
      </c>
      <c r="N1360" t="s">
        <v>7217</v>
      </c>
      <c r="O1360" t="s">
        <v>1624</v>
      </c>
      <c r="P1360" t="s">
        <v>7218</v>
      </c>
      <c r="Q1360">
        <v>124.306182</v>
      </c>
      <c r="R1360">
        <v>0.723819</v>
      </c>
      <c r="S1360" t="s">
        <v>4647</v>
      </c>
      <c r="T1360" t="s">
        <v>462</v>
      </c>
      <c r="U1360" t="s">
        <v>132</v>
      </c>
      <c r="V1360">
        <v>1</v>
      </c>
      <c r="W1360" t="s">
        <v>1627</v>
      </c>
      <c r="Z1360" t="s">
        <v>1628</v>
      </c>
      <c r="AA1360" t="s">
        <v>1629</v>
      </c>
      <c r="AB1360">
        <v>0</v>
      </c>
      <c r="AC1360" t="s">
        <v>1647</v>
      </c>
      <c r="AD1360">
        <v>6070904224</v>
      </c>
      <c r="AE1360" t="s">
        <v>1619</v>
      </c>
    </row>
    <row r="1361" spans="1:31">
      <c r="A1361">
        <v>534224</v>
      </c>
      <c r="B1361" t="s">
        <v>1610</v>
      </c>
      <c r="C1361" t="s">
        <v>1611</v>
      </c>
      <c r="D1361" t="s">
        <v>2052</v>
      </c>
      <c r="E1361">
        <v>11053142</v>
      </c>
      <c r="F1361" t="s">
        <v>2052</v>
      </c>
      <c r="G1361" t="s">
        <v>7219</v>
      </c>
      <c r="H1361" t="s">
        <v>1575</v>
      </c>
      <c r="I1361" t="s">
        <v>1614</v>
      </c>
      <c r="L1361" t="s">
        <v>7220</v>
      </c>
      <c r="M1361">
        <v>3</v>
      </c>
      <c r="N1361" t="s">
        <v>7221</v>
      </c>
      <c r="O1361" t="s">
        <v>1624</v>
      </c>
      <c r="P1361" t="s">
        <v>7222</v>
      </c>
      <c r="Q1361">
        <v>124.29939</v>
      </c>
      <c r="R1361">
        <v>0.99871</v>
      </c>
      <c r="S1361" t="s">
        <v>2262</v>
      </c>
      <c r="T1361" t="s">
        <v>497</v>
      </c>
      <c r="U1361" t="s">
        <v>101</v>
      </c>
      <c r="V1361">
        <v>1</v>
      </c>
      <c r="W1361" t="s">
        <v>1627</v>
      </c>
      <c r="Z1361" t="s">
        <v>1628</v>
      </c>
      <c r="AA1361" t="s">
        <v>1629</v>
      </c>
      <c r="AB1361">
        <v>0</v>
      </c>
      <c r="AC1361" t="s">
        <v>1630</v>
      </c>
      <c r="AD1361">
        <v>6070824202</v>
      </c>
      <c r="AE1361" t="s">
        <v>1619</v>
      </c>
    </row>
    <row r="1362" spans="1:31">
      <c r="A1362">
        <v>534225</v>
      </c>
      <c r="B1362" t="s">
        <v>1610</v>
      </c>
      <c r="C1362" t="s">
        <v>1611</v>
      </c>
      <c r="D1362" t="s">
        <v>2052</v>
      </c>
      <c r="E1362">
        <v>11053142</v>
      </c>
      <c r="F1362" t="s">
        <v>2052</v>
      </c>
      <c r="G1362" t="s">
        <v>7223</v>
      </c>
      <c r="H1362" t="s">
        <v>1576</v>
      </c>
      <c r="I1362" t="s">
        <v>1614</v>
      </c>
      <c r="L1362" t="s">
        <v>7224</v>
      </c>
      <c r="M1362">
        <v>3</v>
      </c>
      <c r="N1362" t="s">
        <v>7225</v>
      </c>
      <c r="O1362" t="s">
        <v>1624</v>
      </c>
      <c r="P1362" t="s">
        <v>7226</v>
      </c>
      <c r="Q1362">
        <v>124.31035</v>
      </c>
      <c r="R1362">
        <v>1.00199</v>
      </c>
      <c r="S1362" t="s">
        <v>2262</v>
      </c>
      <c r="T1362" t="s">
        <v>497</v>
      </c>
      <c r="U1362" t="s">
        <v>101</v>
      </c>
      <c r="V1362">
        <v>1</v>
      </c>
      <c r="W1362" t="s">
        <v>1627</v>
      </c>
      <c r="Z1362" t="s">
        <v>1628</v>
      </c>
      <c r="AA1362" t="s">
        <v>1629</v>
      </c>
      <c r="AB1362">
        <v>0</v>
      </c>
      <c r="AC1362" t="s">
        <v>1630</v>
      </c>
      <c r="AD1362">
        <v>6070824206</v>
      </c>
      <c r="AE1362" t="s">
        <v>1619</v>
      </c>
    </row>
    <row r="1363" spans="1:31">
      <c r="A1363">
        <v>534226</v>
      </c>
      <c r="B1363" t="s">
        <v>1610</v>
      </c>
      <c r="C1363" t="s">
        <v>1611</v>
      </c>
      <c r="D1363" t="s">
        <v>2052</v>
      </c>
      <c r="E1363">
        <v>11053142</v>
      </c>
      <c r="F1363" t="s">
        <v>2052</v>
      </c>
      <c r="G1363" t="s">
        <v>7227</v>
      </c>
      <c r="H1363" t="s">
        <v>1577</v>
      </c>
      <c r="I1363" t="s">
        <v>1614</v>
      </c>
      <c r="L1363" t="s">
        <v>7228</v>
      </c>
      <c r="M1363">
        <v>3</v>
      </c>
      <c r="N1363" t="s">
        <v>7229</v>
      </c>
      <c r="O1363" t="s">
        <v>1624</v>
      </c>
      <c r="P1363" t="s">
        <v>7230</v>
      </c>
      <c r="Q1363">
        <v>124.30943</v>
      </c>
      <c r="R1363">
        <v>1.00668</v>
      </c>
      <c r="S1363" t="s">
        <v>2262</v>
      </c>
      <c r="T1363" t="s">
        <v>497</v>
      </c>
      <c r="U1363" t="s">
        <v>101</v>
      </c>
      <c r="V1363">
        <v>1</v>
      </c>
      <c r="W1363" t="s">
        <v>1627</v>
      </c>
      <c r="Z1363" t="s">
        <v>1628</v>
      </c>
      <c r="AA1363" t="s">
        <v>1629</v>
      </c>
      <c r="AB1363">
        <v>0</v>
      </c>
      <c r="AC1363" t="s">
        <v>1630</v>
      </c>
      <c r="AD1363">
        <v>6070824208</v>
      </c>
      <c r="AE1363" t="s">
        <v>1619</v>
      </c>
    </row>
    <row r="1364" spans="1:31">
      <c r="A1364">
        <v>534227</v>
      </c>
      <c r="B1364" t="s">
        <v>1610</v>
      </c>
      <c r="C1364" t="s">
        <v>1611</v>
      </c>
      <c r="D1364" t="s">
        <v>2052</v>
      </c>
      <c r="E1364">
        <v>11053134</v>
      </c>
      <c r="F1364" t="s">
        <v>2052</v>
      </c>
      <c r="G1364" t="s">
        <v>7231</v>
      </c>
      <c r="H1364" t="s">
        <v>1578</v>
      </c>
      <c r="I1364" t="s">
        <v>1614</v>
      </c>
      <c r="L1364" t="s">
        <v>7232</v>
      </c>
      <c r="M1364">
        <v>3</v>
      </c>
      <c r="N1364" t="s">
        <v>7233</v>
      </c>
      <c r="O1364" t="s">
        <v>1624</v>
      </c>
      <c r="P1364" t="s">
        <v>7234</v>
      </c>
      <c r="Q1364">
        <v>123.93939</v>
      </c>
      <c r="R1364">
        <v>0.86078</v>
      </c>
      <c r="S1364" t="s">
        <v>2262</v>
      </c>
      <c r="T1364" t="s">
        <v>324</v>
      </c>
      <c r="U1364" t="s">
        <v>101</v>
      </c>
      <c r="V1364">
        <v>1</v>
      </c>
      <c r="W1364" t="s">
        <v>1627</v>
      </c>
      <c r="Z1364" t="s">
        <v>1628</v>
      </c>
      <c r="AA1364" t="s">
        <v>1629</v>
      </c>
      <c r="AB1364">
        <v>0</v>
      </c>
      <c r="AC1364" t="s">
        <v>1647</v>
      </c>
      <c r="AD1364">
        <v>6070824258</v>
      </c>
      <c r="AE1364" t="s">
        <v>1619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75"/>
  <sheetViews>
    <sheetView zoomScale="70" zoomScaleNormal="70" topLeftCell="A3" workbookViewId="0">
      <selection activeCell="D7" sqref="D7"/>
    </sheetView>
  </sheetViews>
  <sheetFormatPr defaultColWidth="9" defaultRowHeight="14.4"/>
  <cols>
    <col min="1" max="1" width="66.7777777777778" style="3" customWidth="1"/>
    <col min="2" max="2" width="56.4444444444444" style="3" customWidth="1"/>
    <col min="3" max="3" width="61.3333333333333" style="3" customWidth="1"/>
    <col min="4" max="4" width="36.2222222222222" style="3" customWidth="1"/>
    <col min="5" max="5" width="13.2222222222222" style="3" customWidth="1"/>
    <col min="6" max="6" width="15.1111111111111" style="3" customWidth="1"/>
    <col min="7" max="7" width="14.4444444444444" customWidth="1"/>
    <col min="8" max="8" width="13.2222222222222" customWidth="1"/>
    <col min="9" max="9" width="34.1111111111111" customWidth="1"/>
    <col min="10" max="11" width="36.2222222222222" customWidth="1"/>
    <col min="12" max="13" width="14" customWidth="1"/>
  </cols>
  <sheetData>
    <row r="1" ht="23.4" spans="1:13">
      <c r="A1" s="236" t="s">
        <v>7235</v>
      </c>
      <c r="B1" s="236"/>
      <c r="C1" s="236"/>
      <c r="D1" s="236"/>
      <c r="E1" s="236"/>
      <c r="F1" s="236"/>
      <c r="G1" s="236"/>
      <c r="H1" s="236"/>
      <c r="I1" s="268" t="s">
        <v>3</v>
      </c>
      <c r="J1" s="268" t="s">
        <v>4</v>
      </c>
      <c r="K1" s="268" t="s">
        <v>5</v>
      </c>
      <c r="L1" s="268">
        <v>0.89482</v>
      </c>
      <c r="M1" s="268">
        <v>123.26336</v>
      </c>
    </row>
    <row r="2" ht="23.4" spans="1:13">
      <c r="A2" s="236" t="s">
        <v>7236</v>
      </c>
      <c r="B2" s="236"/>
      <c r="C2" s="236"/>
      <c r="D2" s="236"/>
      <c r="E2" s="236"/>
      <c r="F2" s="236"/>
      <c r="G2" s="236"/>
      <c r="H2" s="236"/>
      <c r="I2" s="268" t="s">
        <v>7</v>
      </c>
      <c r="J2" s="268" t="s">
        <v>8</v>
      </c>
      <c r="K2" s="268" t="s">
        <v>9</v>
      </c>
      <c r="L2" s="268">
        <v>0.850495994</v>
      </c>
      <c r="M2" s="268">
        <v>124.6885681152</v>
      </c>
    </row>
    <row r="3" ht="23.4" spans="1:13">
      <c r="A3" s="237" t="s">
        <v>7237</v>
      </c>
      <c r="B3" s="237"/>
      <c r="C3" s="237"/>
      <c r="D3" s="237"/>
      <c r="E3" s="237"/>
      <c r="F3" s="237"/>
      <c r="G3" s="237"/>
      <c r="H3" s="237"/>
      <c r="I3" s="268" t="s">
        <v>7</v>
      </c>
      <c r="J3" s="268" t="s">
        <v>8</v>
      </c>
      <c r="K3" s="268" t="s">
        <v>11</v>
      </c>
      <c r="L3" s="268">
        <v>0.851507008</v>
      </c>
      <c r="M3" s="268">
        <v>124.6896362305</v>
      </c>
    </row>
    <row r="4" ht="25.8" spans="1:13">
      <c r="A4" s="238" t="s">
        <v>7238</v>
      </c>
      <c r="B4" s="238" t="s">
        <v>7239</v>
      </c>
      <c r="C4" s="238" t="s">
        <v>7240</v>
      </c>
      <c r="D4" s="238" t="s">
        <v>7241</v>
      </c>
      <c r="E4" s="238"/>
      <c r="F4" s="238" t="s">
        <v>7242</v>
      </c>
      <c r="G4" s="238" t="s">
        <v>7243</v>
      </c>
      <c r="H4" s="27"/>
      <c r="I4" s="268" t="s">
        <v>13</v>
      </c>
      <c r="J4" s="268" t="s">
        <v>8</v>
      </c>
      <c r="K4" s="268" t="s">
        <v>14</v>
      </c>
      <c r="L4" s="268">
        <v>0.715719998</v>
      </c>
      <c r="M4" s="268">
        <v>124.371673584</v>
      </c>
    </row>
    <row r="5" ht="34.95" customHeight="1" spans="1:13">
      <c r="A5" s="239">
        <v>0.7429</v>
      </c>
      <c r="B5" s="239">
        <v>124.311988</v>
      </c>
      <c r="C5" s="240" t="s">
        <v>7244</v>
      </c>
      <c r="D5" s="241" t="s">
        <v>7245</v>
      </c>
      <c r="E5" s="240"/>
      <c r="F5" s="242">
        <v>1300</v>
      </c>
      <c r="G5" s="242" t="str">
        <f>VLOOKUP(F5,'DATA MATERIAL TEL TEK'!$C:$D,2,0)</f>
        <v>1 FASA</v>
      </c>
      <c r="H5" s="243"/>
      <c r="I5" s="268" t="s">
        <v>13</v>
      </c>
      <c r="J5" s="268" t="s">
        <v>8</v>
      </c>
      <c r="K5" s="268" t="s">
        <v>16</v>
      </c>
      <c r="L5" s="268">
        <v>0.71509397</v>
      </c>
      <c r="M5" s="268">
        <v>124.3730926514</v>
      </c>
    </row>
    <row r="6" ht="15.6" spans="1:13">
      <c r="A6" s="244" t="s">
        <v>7246</v>
      </c>
      <c r="B6" s="244"/>
      <c r="C6" s="245"/>
      <c r="D6" s="245"/>
      <c r="E6" s="245"/>
      <c r="F6" s="30" t="s">
        <v>7247</v>
      </c>
      <c r="G6" s="34" t="s">
        <v>7248</v>
      </c>
      <c r="H6" s="246" t="s">
        <v>7249</v>
      </c>
      <c r="I6" s="268" t="s">
        <v>18</v>
      </c>
      <c r="J6" s="268" t="s">
        <v>8</v>
      </c>
      <c r="K6" s="268" t="s">
        <v>19</v>
      </c>
      <c r="L6" s="268">
        <v>0.775586009</v>
      </c>
      <c r="M6" s="268">
        <v>124.6176681519</v>
      </c>
    </row>
    <row r="7" ht="15.6" spans="1:13">
      <c r="A7" s="36" t="s">
        <v>10</v>
      </c>
      <c r="B7" s="247" t="str">
        <f>LOOKUP(1,1/FREQUENCY(0,6371*2*ASIN(SQRT(SIN(RADIANS($L:$L-$A$5)/2)^2+COS(RADIANS($A$5))*COS(RADIANS($L:$L))*SIN(RADIANS($M:$M-$B$5)/2)^2))),$K:$K)</f>
        <v>K-160</v>
      </c>
      <c r="C7" s="247"/>
      <c r="D7" s="247"/>
      <c r="E7" s="247"/>
      <c r="F7" s="36" t="s">
        <v>7250</v>
      </c>
      <c r="G7" s="27"/>
      <c r="H7" s="27" t="s">
        <v>7251</v>
      </c>
      <c r="I7" s="268" t="s">
        <v>21</v>
      </c>
      <c r="J7" s="268" t="s">
        <v>22</v>
      </c>
      <c r="K7" s="268" t="s">
        <v>23</v>
      </c>
      <c r="L7" s="268">
        <v>0.45646</v>
      </c>
      <c r="M7" s="268">
        <v>124.42854</v>
      </c>
    </row>
    <row r="8" ht="15.6" spans="1:13">
      <c r="A8" s="36" t="s">
        <v>12</v>
      </c>
      <c r="B8" s="247" t="str">
        <f>LOOKUP(1,1/FREQUENCY(0,SIN(RADIANS($L:$L-$A$5)/2)^1+SIN(RADIANS($M:$M-$B$5)/2)^2*COS(RADIANS($L:$L))*COS(RADIANS($A$5))),$K:$K)</f>
        <v>K-067</v>
      </c>
      <c r="C8" s="247"/>
      <c r="D8" s="247"/>
      <c r="E8" s="247"/>
      <c r="F8" s="36" t="s">
        <v>7250</v>
      </c>
      <c r="G8" s="27"/>
      <c r="H8" s="27" t="s">
        <v>7251</v>
      </c>
      <c r="I8" s="268" t="s">
        <v>25</v>
      </c>
      <c r="J8" s="268" t="s">
        <v>8</v>
      </c>
      <c r="K8" s="268" t="s">
        <v>26</v>
      </c>
      <c r="L8" s="268">
        <v>0.702353001</v>
      </c>
      <c r="M8" s="268">
        <v>124.4048843384</v>
      </c>
    </row>
    <row r="9" ht="15.6" spans="1:13">
      <c r="A9" s="36" t="s">
        <v>15</v>
      </c>
      <c r="B9" s="247" t="str">
        <f>LOOKUP(1,1/FREQUENCY(0,SIN(RADIANS($L:$L-$A$5)/2)^3+SIN(RADIANS($M:$M-$B$5)/2)^2*COS(RADIANS($L:$L))*COS(RADIANS($A$5))),$K:$K)</f>
        <v>K-160</v>
      </c>
      <c r="C9" s="247"/>
      <c r="D9" s="247"/>
      <c r="E9" s="247"/>
      <c r="F9" s="36" t="s">
        <v>7250</v>
      </c>
      <c r="G9" s="27"/>
      <c r="H9" s="27" t="s">
        <v>7251</v>
      </c>
      <c r="I9" s="268" t="s">
        <v>28</v>
      </c>
      <c r="J9" s="268" t="s">
        <v>8</v>
      </c>
      <c r="K9" s="268" t="s">
        <v>29</v>
      </c>
      <c r="L9" s="268">
        <v>0.65386802</v>
      </c>
      <c r="M9" s="268">
        <v>124.4543457031</v>
      </c>
    </row>
    <row r="10" ht="15.6" spans="1:13">
      <c r="A10" s="36" t="s">
        <v>17</v>
      </c>
      <c r="B10" s="247" t="str" cm="1">
        <f t="array" ref="B10">LOOKUP(1,1/FREQUENCY(0,SIN((RADIANS($L:$L-$A$5))/2)^4+SIN((RADIANS($M:$M-$B$5))/2)^2*COS(RADIANS($L:$L))*COS(RADIANS($A$5))),$K:$K)</f>
        <v>K-160</v>
      </c>
      <c r="C10" s="247"/>
      <c r="D10" s="247"/>
      <c r="E10" s="247"/>
      <c r="F10" s="36" t="s">
        <v>7250</v>
      </c>
      <c r="G10" s="27"/>
      <c r="H10" s="27" t="s">
        <v>7251</v>
      </c>
      <c r="I10" s="268" t="s">
        <v>28</v>
      </c>
      <c r="J10" s="268" t="s">
        <v>8</v>
      </c>
      <c r="K10" s="268" t="s">
        <v>31</v>
      </c>
      <c r="L10" s="268">
        <v>0.656536996</v>
      </c>
      <c r="M10" s="268">
        <v>124.4607467651</v>
      </c>
    </row>
    <row r="11" ht="15.6" spans="1:13">
      <c r="A11" s="31" t="s">
        <v>7252</v>
      </c>
      <c r="B11" s="248">
        <f>VLOOKUP($B$7,'DATA PENGEUKURAN GARDU'!$H:$BV,10,0)</f>
        <v>18</v>
      </c>
      <c r="C11" s="248"/>
      <c r="D11" s="248"/>
      <c r="E11" s="248"/>
      <c r="F11" s="31" t="s">
        <v>7253</v>
      </c>
      <c r="G11" s="27"/>
      <c r="H11" s="27" t="s">
        <v>7251</v>
      </c>
      <c r="I11" s="268" t="s">
        <v>33</v>
      </c>
      <c r="J11" s="268" t="s">
        <v>8</v>
      </c>
      <c r="K11" s="268" t="s">
        <v>34</v>
      </c>
      <c r="L11" s="268">
        <v>0.582127988</v>
      </c>
      <c r="M11" s="268">
        <v>124.5267944336</v>
      </c>
    </row>
    <row r="12" ht="15.6" spans="1:13">
      <c r="A12" s="31" t="s">
        <v>7254</v>
      </c>
      <c r="B12" s="248">
        <f>VLOOKUP($B$7,'DATA PENGEUKURAN GARDU'!$H:$BV,12,0)</f>
        <v>6</v>
      </c>
      <c r="C12" s="248"/>
      <c r="D12" s="248"/>
      <c r="E12" s="248"/>
      <c r="F12" s="31" t="s">
        <v>7253</v>
      </c>
      <c r="G12" s="29"/>
      <c r="H12" s="27" t="s">
        <v>7251</v>
      </c>
      <c r="I12" s="268" t="s">
        <v>33</v>
      </c>
      <c r="J12" s="268" t="s">
        <v>8</v>
      </c>
      <c r="K12" s="268" t="s">
        <v>36</v>
      </c>
      <c r="L12" s="268">
        <v>0.578496993</v>
      </c>
      <c r="M12" s="268">
        <v>124.5134048462</v>
      </c>
    </row>
    <row r="13" ht="15.6" spans="1:13">
      <c r="A13" s="31" t="s">
        <v>7255</v>
      </c>
      <c r="B13" s="248">
        <f>VLOOKUP($B$7,'DATA PENGEUKURAN GARDU'!$H:$BV,14,0)</f>
        <v>7</v>
      </c>
      <c r="C13" s="248"/>
      <c r="D13" s="248"/>
      <c r="E13" s="248"/>
      <c r="F13" s="31" t="s">
        <v>7253</v>
      </c>
      <c r="G13" s="29"/>
      <c r="H13" s="27" t="s">
        <v>7251</v>
      </c>
      <c r="I13" s="268" t="s">
        <v>38</v>
      </c>
      <c r="J13" s="268" t="s">
        <v>39</v>
      </c>
      <c r="K13" s="268" t="s">
        <v>40</v>
      </c>
      <c r="L13" s="268">
        <v>0.792775989</v>
      </c>
      <c r="M13" s="268">
        <v>124.453163147</v>
      </c>
    </row>
    <row r="14" ht="15.6" spans="1:13">
      <c r="A14" s="31" t="s">
        <v>24</v>
      </c>
      <c r="B14" s="248">
        <f>VLOOKUP($B$7,'DATA PENGEUKURAN GARDU'!$H:$BV,20,0)</f>
        <v>10</v>
      </c>
      <c r="C14" s="249"/>
      <c r="D14" s="249"/>
      <c r="E14" s="249"/>
      <c r="F14" s="31" t="s">
        <v>7253</v>
      </c>
      <c r="G14" s="27"/>
      <c r="H14" s="27" t="s">
        <v>7251</v>
      </c>
      <c r="I14" s="268" t="s">
        <v>42</v>
      </c>
      <c r="J14" s="268" t="s">
        <v>39</v>
      </c>
      <c r="K14" s="268" t="s">
        <v>43</v>
      </c>
      <c r="L14" s="268">
        <v>0.801227987</v>
      </c>
      <c r="M14" s="268">
        <v>124.4471588135</v>
      </c>
    </row>
    <row r="15" ht="15.6" spans="1:13">
      <c r="A15" s="31" t="s">
        <v>35</v>
      </c>
      <c r="B15" s="248">
        <f>VLOOKUP($B$7,'DATA PENGEUKURAN GARDU'!$H:$BV,22,0)</f>
        <v>0</v>
      </c>
      <c r="C15" s="249"/>
      <c r="D15" s="249"/>
      <c r="E15" s="249"/>
      <c r="F15" s="31" t="s">
        <v>7253</v>
      </c>
      <c r="G15" s="27"/>
      <c r="H15" s="27" t="s">
        <v>7251</v>
      </c>
      <c r="I15" s="268" t="s">
        <v>42</v>
      </c>
      <c r="J15" s="268" t="s">
        <v>39</v>
      </c>
      <c r="K15" s="268" t="s">
        <v>45</v>
      </c>
      <c r="L15" s="268">
        <v>0.804587007</v>
      </c>
      <c r="M15" s="268">
        <v>124.445930481</v>
      </c>
    </row>
    <row r="16" ht="15.6" spans="1:13">
      <c r="A16" s="31" t="s">
        <v>7256</v>
      </c>
      <c r="B16" s="248">
        <f>VLOOKUP($B$7,'DATA PENGEUKURAN GARDU'!$H:$BV,24,0)</f>
        <v>0</v>
      </c>
      <c r="C16" s="248"/>
      <c r="D16" s="248"/>
      <c r="E16" s="248"/>
      <c r="F16" s="31" t="s">
        <v>7253</v>
      </c>
      <c r="G16" s="27"/>
      <c r="H16" s="27" t="s">
        <v>7251</v>
      </c>
      <c r="I16" s="268" t="s">
        <v>46</v>
      </c>
      <c r="J16" s="268" t="s">
        <v>22</v>
      </c>
      <c r="K16" s="268" t="s">
        <v>47</v>
      </c>
      <c r="L16" s="268">
        <v>0.37527</v>
      </c>
      <c r="M16" s="268">
        <v>124.00867</v>
      </c>
    </row>
    <row r="17" ht="15.6" spans="1:13">
      <c r="A17" s="31" t="s">
        <v>27</v>
      </c>
      <c r="B17" s="248">
        <f>VLOOKUP($B$7,'DATA PENGEUKURAN GARDU'!$H:$BV,29,0)</f>
        <v>8</v>
      </c>
      <c r="C17" s="248"/>
      <c r="D17" s="248"/>
      <c r="E17" s="248"/>
      <c r="F17" s="31" t="s">
        <v>7253</v>
      </c>
      <c r="G17" s="29"/>
      <c r="H17" s="27" t="s">
        <v>7251</v>
      </c>
      <c r="I17" s="268" t="s">
        <v>46</v>
      </c>
      <c r="J17" s="268" t="s">
        <v>22</v>
      </c>
      <c r="K17" s="268" t="s">
        <v>48</v>
      </c>
      <c r="L17" s="268">
        <v>0.38067</v>
      </c>
      <c r="M17" s="268">
        <v>124.01775</v>
      </c>
    </row>
    <row r="18" ht="15.6" spans="1:13">
      <c r="A18" s="31" t="s">
        <v>37</v>
      </c>
      <c r="B18" s="248">
        <f>VLOOKUP($B$7,'DATA PENGEUKURAN GARDU'!$H:$BV,31,0)</f>
        <v>7</v>
      </c>
      <c r="C18" s="248"/>
      <c r="D18" s="248"/>
      <c r="E18" s="248"/>
      <c r="F18" s="31" t="s">
        <v>7253</v>
      </c>
      <c r="G18" s="29"/>
      <c r="H18" s="27" t="s">
        <v>7251</v>
      </c>
      <c r="I18" s="268" t="s">
        <v>21</v>
      </c>
      <c r="J18" s="268" t="s">
        <v>22</v>
      </c>
      <c r="K18" s="268" t="s">
        <v>50</v>
      </c>
      <c r="L18" s="268">
        <v>0.45651</v>
      </c>
      <c r="M18" s="268">
        <v>124.40461</v>
      </c>
    </row>
    <row r="19" ht="15.6" spans="1:13">
      <c r="A19" s="31" t="s">
        <v>7257</v>
      </c>
      <c r="B19" s="248">
        <f>VLOOKUP($B$7,'DATA PENGEUKURAN GARDU'!$H:$BV,33,0)</f>
        <v>7</v>
      </c>
      <c r="C19" s="248"/>
      <c r="D19" s="248"/>
      <c r="E19" s="248"/>
      <c r="F19" s="31" t="s">
        <v>7253</v>
      </c>
      <c r="G19" s="29"/>
      <c r="H19" s="27"/>
      <c r="I19" s="268"/>
      <c r="J19" s="268"/>
      <c r="K19" s="268"/>
      <c r="L19" s="268"/>
      <c r="M19" s="268"/>
    </row>
    <row r="20" ht="15.6" spans="1:13">
      <c r="A20" s="31" t="s">
        <v>30</v>
      </c>
      <c r="B20" s="248">
        <f>VLOOKUP($B$7,'DATA PENGEUKURAN GARDU'!$H:$BV,38,0)</f>
        <v>0</v>
      </c>
      <c r="C20" s="248"/>
      <c r="D20" s="248"/>
      <c r="E20" s="248"/>
      <c r="F20" s="31" t="s">
        <v>7253</v>
      </c>
      <c r="G20" s="29"/>
      <c r="H20" s="27"/>
      <c r="I20" s="268"/>
      <c r="J20" s="268"/>
      <c r="K20" s="268"/>
      <c r="L20" s="268"/>
      <c r="M20" s="268"/>
    </row>
    <row r="21" ht="15.6" spans="1:13">
      <c r="A21" s="31" t="s">
        <v>41</v>
      </c>
      <c r="B21" s="248">
        <f>VLOOKUP($B$7,'DATA PENGEUKURAN GARDU'!$H:$BV,40,0)</f>
        <v>0</v>
      </c>
      <c r="C21" s="248"/>
      <c r="D21" s="248"/>
      <c r="E21" s="248"/>
      <c r="F21" s="31" t="s">
        <v>7253</v>
      </c>
      <c r="G21" s="29"/>
      <c r="H21" s="27"/>
      <c r="I21" s="268"/>
      <c r="J21" s="268"/>
      <c r="K21" s="268"/>
      <c r="L21" s="268"/>
      <c r="M21" s="268"/>
    </row>
    <row r="22" ht="15.6" spans="1:13">
      <c r="A22" s="31" t="s">
        <v>7258</v>
      </c>
      <c r="B22" s="248">
        <f>VLOOKUP($B$7,'DATA PENGEUKURAN GARDU'!$H:$BV,42,0)</f>
        <v>0</v>
      </c>
      <c r="C22" s="249"/>
      <c r="D22" s="249"/>
      <c r="E22" s="249"/>
      <c r="F22" s="31" t="s">
        <v>7253</v>
      </c>
      <c r="G22" s="29"/>
      <c r="H22" s="27" t="s">
        <v>7251</v>
      </c>
      <c r="I22" s="268" t="s">
        <v>52</v>
      </c>
      <c r="J22" s="268" t="s">
        <v>8</v>
      </c>
      <c r="K22" s="268" t="s">
        <v>53</v>
      </c>
      <c r="L22" s="268">
        <v>0.807310998</v>
      </c>
      <c r="M22" s="268">
        <v>124.6551818848</v>
      </c>
    </row>
    <row r="23" ht="15.6" spans="1:13">
      <c r="A23" s="31" t="s">
        <v>32</v>
      </c>
      <c r="B23" s="248">
        <f>VLOOKUP($B$7,'DATA PENGEUKURAN GARDU'!$H:$BV,42,0)</f>
        <v>0</v>
      </c>
      <c r="C23" s="249"/>
      <c r="D23" s="249"/>
      <c r="E23" s="249"/>
      <c r="F23" s="31"/>
      <c r="G23" s="29"/>
      <c r="H23" s="27"/>
      <c r="I23" s="268"/>
      <c r="J23" s="268"/>
      <c r="K23" s="268"/>
      <c r="L23" s="268"/>
      <c r="M23" s="268"/>
    </row>
    <row r="24" ht="15.6" spans="1:13">
      <c r="A24" s="31" t="s">
        <v>44</v>
      </c>
      <c r="B24" s="248">
        <f>VLOOKUP($B$7,'DATA PENGEUKURAN GARDU'!$H:$BV,42,0)</f>
        <v>0</v>
      </c>
      <c r="C24" s="249"/>
      <c r="D24" s="249"/>
      <c r="E24" s="249"/>
      <c r="F24" s="31"/>
      <c r="G24" s="29"/>
      <c r="H24" s="27"/>
      <c r="I24" s="268"/>
      <c r="J24" s="268"/>
      <c r="K24" s="268"/>
      <c r="L24" s="268"/>
      <c r="M24" s="268"/>
    </row>
    <row r="25" ht="15.6" spans="1:13">
      <c r="A25" s="31" t="s">
        <v>7259</v>
      </c>
      <c r="B25" s="248">
        <f>VLOOKUP($B$7,'DATA PENGEUKURAN GARDU'!$H:$BV,42,0)</f>
        <v>0</v>
      </c>
      <c r="C25" s="249"/>
      <c r="D25" s="249"/>
      <c r="E25" s="249"/>
      <c r="F25" s="31"/>
      <c r="G25" s="29"/>
      <c r="H25" s="27"/>
      <c r="I25" s="268"/>
      <c r="J25" s="268"/>
      <c r="K25" s="268"/>
      <c r="L25" s="268"/>
      <c r="M25" s="268"/>
    </row>
    <row r="26" ht="15.6" spans="1:13">
      <c r="A26" s="31" t="s">
        <v>7260</v>
      </c>
      <c r="B26" s="248" t="str">
        <f>VLOOKUP($B$7,'DATA PENGEUKURAN GARDU'!$H:$BV,65,0)</f>
        <v>Underload</v>
      </c>
      <c r="C26" s="249"/>
      <c r="D26" s="249"/>
      <c r="E26" s="249"/>
      <c r="F26" s="31"/>
      <c r="G26" s="29"/>
      <c r="H26" s="27"/>
      <c r="I26" s="268"/>
      <c r="J26" s="268"/>
      <c r="K26" s="268"/>
      <c r="L26" s="268"/>
      <c r="M26" s="268"/>
    </row>
    <row r="27" ht="15.6" spans="1:13">
      <c r="A27" s="31" t="s">
        <v>7261</v>
      </c>
      <c r="B27" s="248" t="str">
        <f>VLOOKUP($B$7,'DATA PENGEUKURAN GARDU'!$H:$BV,66,0)</f>
        <v>TDK SEIMBANG</v>
      </c>
      <c r="C27" s="249"/>
      <c r="D27" s="249"/>
      <c r="E27" s="249"/>
      <c r="F27" s="31"/>
      <c r="G27" s="29"/>
      <c r="H27" s="27"/>
      <c r="I27" s="268"/>
      <c r="J27" s="268"/>
      <c r="K27" s="268"/>
      <c r="L27" s="268"/>
      <c r="M27" s="268"/>
    </row>
    <row r="28" ht="15.6" spans="1:13">
      <c r="A28" s="31" t="s">
        <v>7262</v>
      </c>
      <c r="B28" s="248" t="str">
        <f>VLOOKUP($B$7,'DATA PENGEUKURAN GARDU'!$H:$BV,67,0)</f>
        <v>NORMAL</v>
      </c>
      <c r="C28" s="249"/>
      <c r="D28" s="249"/>
      <c r="E28" s="249"/>
      <c r="F28" s="31"/>
      <c r="G28" s="29"/>
      <c r="H28" s="27"/>
      <c r="I28" s="268"/>
      <c r="J28" s="268"/>
      <c r="K28" s="268"/>
      <c r="L28" s="268"/>
      <c r="M28" s="268"/>
    </row>
    <row r="29" ht="15.6" spans="1:13">
      <c r="A29" s="36" t="s">
        <v>7263</v>
      </c>
      <c r="B29" s="248">
        <f>VLOOKUP($B$7,'DATA PENGEUKURAN GARDU'!$H:$BV,61,0)</f>
        <v>6.98977666666667</v>
      </c>
      <c r="C29" s="249"/>
      <c r="D29" s="249"/>
      <c r="E29" s="249"/>
      <c r="F29" s="31" t="s">
        <v>7264</v>
      </c>
      <c r="G29" s="36" t="str">
        <f>IF(B29&gt;70%,"OVERLOAD","TRAFO AMAN")</f>
        <v>OVERLOAD</v>
      </c>
      <c r="H29" s="27" t="s">
        <v>7251</v>
      </c>
      <c r="I29" s="268" t="s">
        <v>55</v>
      </c>
      <c r="J29" s="268" t="s">
        <v>8</v>
      </c>
      <c r="K29" s="268" t="s">
        <v>56</v>
      </c>
      <c r="L29" s="268">
        <v>0.731059015</v>
      </c>
      <c r="M29" s="268">
        <v>124.357131958</v>
      </c>
    </row>
    <row r="30" ht="15.6" spans="1:13">
      <c r="A30" s="250" t="s">
        <v>7265</v>
      </c>
      <c r="I30" s="268" t="s">
        <v>55</v>
      </c>
      <c r="J30" s="268" t="s">
        <v>8</v>
      </c>
      <c r="K30" s="268" t="s">
        <v>57</v>
      </c>
      <c r="L30" s="268">
        <v>0.729471028</v>
      </c>
      <c r="M30" s="268">
        <v>124.3557052612</v>
      </c>
    </row>
    <row r="31" ht="23.4" spans="1:13">
      <c r="A31" s="251" t="s">
        <v>7266</v>
      </c>
      <c r="B31" s="252"/>
      <c r="C31" s="252"/>
      <c r="D31" s="252"/>
      <c r="E31" s="252"/>
      <c r="F31" s="252"/>
      <c r="G31" s="252"/>
      <c r="H31" s="253"/>
      <c r="I31" s="268" t="s">
        <v>58</v>
      </c>
      <c r="J31" s="268" t="s">
        <v>8</v>
      </c>
      <c r="K31" s="268" t="s">
        <v>59</v>
      </c>
      <c r="L31" s="268">
        <v>0.638274014</v>
      </c>
      <c r="M31" s="268">
        <v>124.5299682617</v>
      </c>
    </row>
    <row r="32" ht="23.4" spans="1:13">
      <c r="A32" s="254" t="s">
        <v>7267</v>
      </c>
      <c r="B32" s="255"/>
      <c r="C32" s="255"/>
      <c r="D32" s="255"/>
      <c r="E32" s="255"/>
      <c r="F32" s="255"/>
      <c r="G32" s="255"/>
      <c r="H32" s="256"/>
      <c r="I32" s="268" t="s">
        <v>58</v>
      </c>
      <c r="J32" s="268" t="s">
        <v>8</v>
      </c>
      <c r="K32" s="268" t="s">
        <v>60</v>
      </c>
      <c r="L32" s="268">
        <v>0.653325975</v>
      </c>
      <c r="M32" s="268">
        <v>124.5497055054</v>
      </c>
    </row>
    <row r="33" ht="23.4" spans="1:13">
      <c r="A33" s="257"/>
      <c r="B33" s="258" t="s">
        <v>7268</v>
      </c>
      <c r="C33" s="258" t="s">
        <v>7269</v>
      </c>
      <c r="D33" s="258"/>
      <c r="E33" s="258"/>
      <c r="F33" s="236" t="s">
        <v>7247</v>
      </c>
      <c r="G33" s="259" t="s">
        <v>7248</v>
      </c>
      <c r="H33" s="259" t="s">
        <v>7249</v>
      </c>
      <c r="I33" s="268" t="s">
        <v>61</v>
      </c>
      <c r="J33" s="268" t="s">
        <v>8</v>
      </c>
      <c r="K33" s="268" t="s">
        <v>62</v>
      </c>
      <c r="L33" s="268">
        <v>0.621475995</v>
      </c>
      <c r="M33" s="268">
        <v>124.5462417603</v>
      </c>
    </row>
    <row r="34" ht="15.6" spans="1:13">
      <c r="A34" s="36" t="s">
        <v>7270</v>
      </c>
      <c r="B34" s="36" t="str" cm="1">
        <f t="array" ref="B34">LOOKUP(1,1/FREQUENCY(0,MMULT(('DATA PRR'!$H:$I-$A$5:$B$5)^2,{1;1})),'DATA PRR'!G:G)</f>
        <v>PRR 317000284000 SAHARJO MAMALO R1M 900 peta</v>
      </c>
      <c r="C34" s="36" t="str">
        <f>IFERROR(VLOOKUP($C$5,'DATA PRR'!$D:$G,4,0),"")</f>
        <v>PRR 317000007561 IBRAHIM MIDU R1 1300 peta</v>
      </c>
      <c r="D34" s="36"/>
      <c r="E34" s="36"/>
      <c r="F34" s="36" t="s">
        <v>7271</v>
      </c>
      <c r="G34" s="29"/>
      <c r="H34" s="29" t="s">
        <v>7272</v>
      </c>
      <c r="I34" s="268" t="s">
        <v>63</v>
      </c>
      <c r="J34" s="268" t="s">
        <v>39</v>
      </c>
      <c r="K34" s="268" t="s">
        <v>64</v>
      </c>
      <c r="L34" s="268">
        <v>0.806639016</v>
      </c>
      <c r="M34" s="268">
        <v>124.4389190674</v>
      </c>
    </row>
    <row r="35" ht="15.6" spans="1:13">
      <c r="A35" s="36" t="s">
        <v>7273</v>
      </c>
      <c r="B35" s="36" t="str" cm="1">
        <f t="array" ref="B35">LOOKUP(1,1/FREQUENCY(0,MMULT(('DATA SLO'!$H:$I-$A$5:$B$5)^2,{1;1})),'DATA SLO'!G:G)</f>
        <v>BLM TERBIT SLO  317000284000 SAHARJO MAMALO R1M 900 peta</v>
      </c>
      <c r="C35" s="36" t="str">
        <f>IFERROR(VLOOKUP($C$5,'DATA SLO'!$D:$G,4,0),"")</f>
        <v>TERBIT SLO 317000007561 IBRAHIM MIDU R1 1300 peta</v>
      </c>
      <c r="D35" s="36"/>
      <c r="E35" s="36"/>
      <c r="F35" s="36"/>
      <c r="G35" s="29"/>
      <c r="H35" s="29" t="s">
        <v>7272</v>
      </c>
      <c r="I35" s="268" t="s">
        <v>65</v>
      </c>
      <c r="J35" s="268" t="s">
        <v>39</v>
      </c>
      <c r="K35" s="268" t="s">
        <v>66</v>
      </c>
      <c r="L35" s="268">
        <v>0.810151994</v>
      </c>
      <c r="M35" s="268">
        <v>124.4326705933</v>
      </c>
    </row>
    <row r="36" ht="15.6" spans="1:13">
      <c r="A36" s="36" t="s">
        <v>7274</v>
      </c>
      <c r="B36" s="36" t="e">
        <f>VLOOKUP($C$5,'MONITORING HARI LAYANAN'!$E:$U,17,0)</f>
        <v>#N/A</v>
      </c>
      <c r="C36" s="36">
        <f>VLOOKUP($D$5,'MONITORING HARI LAYANAN'!$A:$U,21,0)</f>
        <v>2</v>
      </c>
      <c r="D36" s="36"/>
      <c r="E36" s="36"/>
      <c r="F36" s="36" t="s">
        <v>7275</v>
      </c>
      <c r="G36" s="29"/>
      <c r="H36" s="29" t="s">
        <v>7272</v>
      </c>
      <c r="I36" s="268" t="s">
        <v>67</v>
      </c>
      <c r="J36" s="268" t="s">
        <v>39</v>
      </c>
      <c r="K36" s="268" t="s">
        <v>68</v>
      </c>
      <c r="L36" s="268">
        <v>0.843622029</v>
      </c>
      <c r="M36" s="268">
        <v>124.4369277954</v>
      </c>
    </row>
    <row r="37" ht="15.6" spans="1:13">
      <c r="A37" s="36" t="s">
        <v>7276</v>
      </c>
      <c r="B37" s="36" t="e">
        <f>VLOOKUP($C$5,'MONITORING HARI LAYANAN'!$E:$AH,30,0)</f>
        <v>#N/A</v>
      </c>
      <c r="C37" s="36" t="str">
        <f>VLOOKUP($D$5,'MONITORING HARI LAYANAN'!$A:$AH,34,0)</f>
        <v>PEREMAJAAN</v>
      </c>
      <c r="D37" s="36"/>
      <c r="E37" s="36"/>
      <c r="F37" s="36"/>
      <c r="G37" s="29"/>
      <c r="H37" s="29" t="s">
        <v>7272</v>
      </c>
      <c r="I37" s="268" t="s">
        <v>69</v>
      </c>
      <c r="J37" s="268" t="s">
        <v>8</v>
      </c>
      <c r="K37" s="268" t="s">
        <v>70</v>
      </c>
      <c r="L37" s="268">
        <v>0.663199008</v>
      </c>
      <c r="M37" s="268">
        <v>124.558807373</v>
      </c>
    </row>
    <row r="38" ht="15.6" spans="1:13">
      <c r="A38" s="260" t="s">
        <v>7277</v>
      </c>
      <c r="B38" s="261"/>
      <c r="C38" s="261"/>
      <c r="D38" s="261"/>
      <c r="E38" s="261"/>
      <c r="F38" s="262"/>
      <c r="G38" s="262"/>
      <c r="H38" s="263"/>
      <c r="I38" s="268" t="s">
        <v>71</v>
      </c>
      <c r="J38" s="268" t="s">
        <v>8</v>
      </c>
      <c r="K38" s="268" t="s">
        <v>72</v>
      </c>
      <c r="L38" s="268">
        <v>0.710985005</v>
      </c>
      <c r="M38" s="268">
        <v>124.3827438354</v>
      </c>
    </row>
    <row r="39" ht="15.6" spans="1:13">
      <c r="A39" s="260" t="s">
        <v>7278</v>
      </c>
      <c r="B39" s="262" t="s">
        <v>7247</v>
      </c>
      <c r="C39" s="261" t="s">
        <v>7279</v>
      </c>
      <c r="D39" s="261" t="s">
        <v>7280</v>
      </c>
      <c r="E39" s="261" t="s">
        <v>7281</v>
      </c>
      <c r="F39" s="261" t="s">
        <v>7282</v>
      </c>
      <c r="G39" s="263" t="s">
        <v>7249</v>
      </c>
      <c r="H39" s="262" t="s">
        <v>7248</v>
      </c>
      <c r="I39" s="268" t="s">
        <v>71</v>
      </c>
      <c r="J39" s="268" t="s">
        <v>8</v>
      </c>
      <c r="K39" s="268" t="s">
        <v>72</v>
      </c>
      <c r="L39" s="268">
        <v>0.710985005</v>
      </c>
      <c r="M39" s="268">
        <v>124.3827438354</v>
      </c>
    </row>
    <row r="40" ht="15.6" spans="1:13">
      <c r="A40" s="31" t="s">
        <v>7283</v>
      </c>
      <c r="B40" s="31" t="str">
        <f>G5</f>
        <v>1 FASA</v>
      </c>
      <c r="C40" s="31" t="str">
        <f>IFERROR(VLOOKUP($F$5,'DATA MATERIAL TEL TEK'!$C:$H,4,0),"")</f>
        <v>6A</v>
      </c>
      <c r="D40" s="31">
        <f>IFERROR(VLOOKUP($C40,'DATA MATERIAL TEL TEK'!$F:$J,2,0),"")</f>
        <v>21</v>
      </c>
      <c r="E40" s="31">
        <f>IFERROR(VLOOKUP($C40,'DATA MATERIAL TEL TEK'!$F:$J,3,0),"")</f>
        <v>3</v>
      </c>
      <c r="F40" s="31">
        <f>IFERROR(VLOOKUP($C40,'DATA MATERIAL TEL TEK'!$F:$J,4,0),"")</f>
        <v>8</v>
      </c>
      <c r="G40" s="31" t="str">
        <f>IFERROR(VLOOKUP($A40&amp;B40,'DATA MATERIAL TEL TEK'!$B:$J,9,0),"")</f>
        <v/>
      </c>
      <c r="H40" s="27"/>
      <c r="I40" s="268" t="s">
        <v>73</v>
      </c>
      <c r="J40" s="268" t="s">
        <v>8</v>
      </c>
      <c r="K40" s="268" t="s">
        <v>74</v>
      </c>
      <c r="L40" s="268">
        <v>0.719455004</v>
      </c>
      <c r="M40" s="268">
        <v>124.3938980103</v>
      </c>
    </row>
    <row r="41" ht="15.6" spans="1:13">
      <c r="A41" s="31" t="s">
        <v>7284</v>
      </c>
      <c r="B41" s="31" t="s">
        <v>7285</v>
      </c>
      <c r="C41" s="31" t="str">
        <f>$F$5&amp;$G$5</f>
        <v>13001 FASA</v>
      </c>
      <c r="D41" s="31">
        <f>IFERROR(VLOOKUP($A41,'DATA MATERIAL TEL TEK'!$B:$J,6,0),"")</f>
        <v>50</v>
      </c>
      <c r="E41" s="31">
        <f>IFERROR(VLOOKUP($A41,'DATA MATERIAL TEL TEK'!$B:$J,7,0),"")</f>
        <v>24</v>
      </c>
      <c r="F41" s="31">
        <f>IFERROR(VLOOKUP($A41,'DATA MATERIAL TEL TEK'!$B:$J,8,0),"")</f>
        <v>13</v>
      </c>
      <c r="G41" s="31" t="str">
        <f>IFERROR(VLOOKUP($A41,'DATA MATERIAL TEL TEK'!$B:$J,9,0),"")</f>
        <v>TEL</v>
      </c>
      <c r="H41" s="27"/>
      <c r="I41" s="268" t="s">
        <v>28</v>
      </c>
      <c r="J41" s="268" t="s">
        <v>8</v>
      </c>
      <c r="K41" s="268" t="s">
        <v>75</v>
      </c>
      <c r="L41" s="268">
        <v>0.651166022</v>
      </c>
      <c r="M41" s="268">
        <v>124.4683380127</v>
      </c>
    </row>
    <row r="42" ht="15.6" spans="1:13">
      <c r="A42" s="31" t="s">
        <v>7286</v>
      </c>
      <c r="B42" s="31" t="s">
        <v>7285</v>
      </c>
      <c r="C42" s="31" t="str">
        <f>$F$5&amp;$G$5</f>
        <v>13001 FASA</v>
      </c>
      <c r="D42" s="31">
        <f>IFERROR(VLOOKUP($A42,'DATA MATERIAL TEL TEK'!$B:$J,6,0),"")</f>
        <v>60</v>
      </c>
      <c r="E42" s="31">
        <f>IFERROR(VLOOKUP($A42,'DATA MATERIAL TEL TEK'!$B:$J,7,0),"")</f>
        <v>26</v>
      </c>
      <c r="F42" s="31">
        <f>IFERROR(VLOOKUP($A42,'DATA MATERIAL TEL TEK'!$B:$J,8,0),"")</f>
        <v>15</v>
      </c>
      <c r="G42" s="31" t="str">
        <f>IFERROR(VLOOKUP($A42,'DATA MATERIAL TEL TEK'!$B:$J,9,0),"")</f>
        <v>TEL</v>
      </c>
      <c r="H42" s="27"/>
      <c r="I42" s="268" t="s">
        <v>76</v>
      </c>
      <c r="J42" s="268" t="s">
        <v>8</v>
      </c>
      <c r="K42" s="268" t="s">
        <v>77</v>
      </c>
      <c r="L42" s="268">
        <v>0.634568989</v>
      </c>
      <c r="M42" s="268">
        <v>124.5111236572</v>
      </c>
    </row>
    <row r="43" ht="15.6" spans="1:13">
      <c r="A43" s="31" t="s">
        <v>7287</v>
      </c>
      <c r="B43" s="31" t="s">
        <v>7288</v>
      </c>
      <c r="C43" s="31" t="str">
        <f>$F$5&amp;$G$5</f>
        <v>13001 FASA</v>
      </c>
      <c r="D43" s="31">
        <f>IFERROR(VLOOKUP($A43,'DATA MATERIAL TEL TEK'!$B:$J,6,0),"")</f>
        <v>10</v>
      </c>
      <c r="E43" s="31">
        <f>IFERROR(VLOOKUP($A43,'DATA MATERIAL TEL TEK'!$B:$J,7,0),"")</f>
        <v>25</v>
      </c>
      <c r="F43" s="31">
        <f>IFERROR(VLOOKUP($A43,'DATA MATERIAL TEL TEK'!$B:$J,8,0),"")</f>
        <v>14</v>
      </c>
      <c r="G43" s="31" t="str">
        <f>IFERROR(VLOOKUP($A43,'DATA MATERIAL TEL TEK'!$B:$J,9,0),"")</f>
        <v>TEL</v>
      </c>
      <c r="H43" s="27"/>
      <c r="I43" s="268" t="s">
        <v>78</v>
      </c>
      <c r="J43" s="268" t="s">
        <v>8</v>
      </c>
      <c r="K43" s="268" t="s">
        <v>79</v>
      </c>
      <c r="L43" s="268">
        <v>0.676706</v>
      </c>
      <c r="M43" s="268">
        <v>124.538035</v>
      </c>
    </row>
    <row r="44" ht="15.6" spans="1:13">
      <c r="A44" s="31" t="s">
        <v>7289</v>
      </c>
      <c r="B44" s="31" t="s">
        <v>7288</v>
      </c>
      <c r="C44" s="31" t="str">
        <f>$F$5&amp;$G$5</f>
        <v>13001 FASA</v>
      </c>
      <c r="D44" s="31">
        <f>IFERROR(VLOOKUP($A44,'DATA MATERIAL TEL TEK'!$B:$J,6,0),"")</f>
        <v>5</v>
      </c>
      <c r="E44" s="31">
        <f>IFERROR(VLOOKUP($A44,'DATA MATERIAL TEL TEK'!$B:$J,7,0),"")</f>
        <v>27</v>
      </c>
      <c r="F44" s="31">
        <f>IFERROR(VLOOKUP($A44,'DATA MATERIAL TEL TEK'!$B:$J,8,0),"")</f>
        <v>16</v>
      </c>
      <c r="G44" s="31" t="str">
        <f>IFERROR(VLOOKUP($A44,'DATA MATERIAL TEL TEK'!$B:$J,9,0),"")</f>
        <v>TEL</v>
      </c>
      <c r="H44" s="27"/>
      <c r="I44" s="268" t="s">
        <v>46</v>
      </c>
      <c r="J44" s="268" t="s">
        <v>22</v>
      </c>
      <c r="K44" s="268" t="s">
        <v>80</v>
      </c>
      <c r="L44" s="268">
        <v>0.37606</v>
      </c>
      <c r="M44" s="268">
        <v>124.02419</v>
      </c>
    </row>
    <row r="45" ht="15.6" spans="1:13">
      <c r="A45" s="31" t="s">
        <v>7290</v>
      </c>
      <c r="B45" s="36" t="s">
        <v>7291</v>
      </c>
      <c r="C45" s="31"/>
      <c r="D45" s="31">
        <f>IFERROR(VLOOKUP($A45,'DATA MATERIAL TEL TEK'!$B:$J,6,0),"")</f>
        <v>100</v>
      </c>
      <c r="E45" s="31">
        <f>IFERROR(VLOOKUP($A45,'DATA MATERIAL TEL TEK'!$B:$J,7,0),"")</f>
        <v>50</v>
      </c>
      <c r="F45" s="31">
        <f>IFERROR(VLOOKUP($A45,'DATA MATERIAL TEL TEK'!$B:$J,8,0),"")</f>
        <v>25</v>
      </c>
      <c r="G45" s="31" t="str">
        <f>IFERROR(VLOOKUP($A45,'DATA MATERIAL TEL TEK'!$B:$J,9,0),"")</f>
        <v>TEK</v>
      </c>
      <c r="H45" s="27"/>
      <c r="I45" s="268" t="s">
        <v>81</v>
      </c>
      <c r="J45" s="268" t="s">
        <v>8</v>
      </c>
      <c r="K45" s="268" t="s">
        <v>82</v>
      </c>
      <c r="L45" s="268">
        <v>0.74456197</v>
      </c>
      <c r="M45" s="268">
        <v>124.6083374023</v>
      </c>
    </row>
    <row r="46" ht="15.6" spans="1:13">
      <c r="A46" s="31" t="s">
        <v>7292</v>
      </c>
      <c r="B46" s="36" t="s">
        <v>7291</v>
      </c>
      <c r="C46" s="31" t="str">
        <f>IFERROR(VLOOKUP($F11,'DATA MATERIAL TEL TEK'!$C:$H,3,0),"")</f>
        <v/>
      </c>
      <c r="D46" s="31">
        <f>IFERROR(VLOOKUP($A46,'DATA MATERIAL TEL TEK'!$B:$J,6,0),"")</f>
        <v>200</v>
      </c>
      <c r="E46" s="31">
        <f>IFERROR(VLOOKUP($A46,'DATA MATERIAL TEL TEK'!$B:$J,7,0),"")</f>
        <v>100</v>
      </c>
      <c r="F46" s="31">
        <f>IFERROR(VLOOKUP($A46,'DATA MATERIAL TEL TEK'!$B:$J,8,0),"")</f>
        <v>50</v>
      </c>
      <c r="G46" s="31" t="str">
        <f>IFERROR(VLOOKUP($A46,'DATA MATERIAL TEL TEK'!$B:$J,9,0),"")</f>
        <v>TEK</v>
      </c>
      <c r="H46" s="27"/>
      <c r="I46" s="268" t="s">
        <v>81</v>
      </c>
      <c r="J46" s="268" t="s">
        <v>8</v>
      </c>
      <c r="K46" s="268" t="s">
        <v>83</v>
      </c>
      <c r="L46" s="268">
        <v>0.746703029</v>
      </c>
      <c r="M46" s="268">
        <v>124.608291626</v>
      </c>
    </row>
    <row r="47" ht="15.6" spans="1:13">
      <c r="A47" s="31" t="s">
        <v>7293</v>
      </c>
      <c r="B47" s="36" t="s">
        <v>7291</v>
      </c>
      <c r="C47" s="31" t="str">
        <f>IFERROR(VLOOKUP($F12,'DATA MATERIAL TEL TEK'!$C:$H,3,0),"")</f>
        <v/>
      </c>
      <c r="D47" s="31">
        <f>IFERROR(VLOOKUP($A47,'DATA MATERIAL TEL TEK'!$B:$J,6,0),"")</f>
        <v>300</v>
      </c>
      <c r="E47" s="31">
        <f>IFERROR(VLOOKUP($A47,'DATA MATERIAL TEL TEK'!$B:$J,7,0),"")</f>
        <v>150</v>
      </c>
      <c r="F47" s="31">
        <f>IFERROR(VLOOKUP($A47,'DATA MATERIAL TEL TEK'!$B:$J,8,0),"")</f>
        <v>60</v>
      </c>
      <c r="G47" s="31" t="str">
        <f>IFERROR(VLOOKUP($A47,'DATA MATERIAL TEL TEK'!$B:$J,9,0),"")</f>
        <v>TEK</v>
      </c>
      <c r="H47" s="27"/>
      <c r="I47" s="268" t="s">
        <v>84</v>
      </c>
      <c r="J47" s="268" t="s">
        <v>8</v>
      </c>
      <c r="K47" s="268" t="s">
        <v>85</v>
      </c>
      <c r="L47" s="268">
        <v>0.757080972</v>
      </c>
      <c r="M47" s="268">
        <v>124.6122360229</v>
      </c>
    </row>
    <row r="48" ht="15.6" spans="1:13">
      <c r="A48" s="36" t="s">
        <v>7294</v>
      </c>
      <c r="B48" s="36" t="s">
        <v>7295</v>
      </c>
      <c r="C48" s="31" t="str">
        <f>IFERROR(VLOOKUP($F13,'DATA MATERIAL TEL TEK'!$C:$H,3,0),"")</f>
        <v/>
      </c>
      <c r="D48" s="31">
        <f>IFERROR(VLOOKUP($A48,'DATA MATERIAL TEL TEK'!$B:$J,6,0),"")</f>
        <v>400</v>
      </c>
      <c r="E48" s="31">
        <f>IFERROR(VLOOKUP($A48,'DATA MATERIAL TEL TEK'!$B:$J,7,0),"")</f>
        <v>200</v>
      </c>
      <c r="F48" s="31">
        <f>IFERROR(VLOOKUP($A48,'DATA MATERIAL TEL TEK'!$B:$J,8,0),"")</f>
        <v>70</v>
      </c>
      <c r="G48" s="31" t="str">
        <f>IFERROR(VLOOKUP($A48,'DATA MATERIAL TEL TEK'!$B:$J,9,0),"")</f>
        <v>TEK</v>
      </c>
      <c r="H48" s="27"/>
      <c r="I48" s="268" t="s">
        <v>84</v>
      </c>
      <c r="J48" s="268" t="s">
        <v>8</v>
      </c>
      <c r="K48" s="268" t="s">
        <v>86</v>
      </c>
      <c r="L48" s="268">
        <v>0.762027979</v>
      </c>
      <c r="M48" s="268">
        <v>124.6130371094</v>
      </c>
    </row>
    <row r="49" ht="15.6" spans="1:13">
      <c r="A49" s="31" t="s">
        <v>7296</v>
      </c>
      <c r="B49" s="36" t="s">
        <v>7295</v>
      </c>
      <c r="C49" s="31" t="str">
        <f>IFERROR(VLOOKUP($F14,'DATA MATERIAL TEL TEK'!$C:$H,3,0),"")</f>
        <v/>
      </c>
      <c r="D49" s="31">
        <f>IFERROR(VLOOKUP($A49,'DATA MATERIAL TEL TEK'!$B:$J,6,0),"")</f>
        <v>5</v>
      </c>
      <c r="E49" s="31">
        <f>IFERROR(VLOOKUP($A49,'DATA MATERIAL TEL TEK'!$B:$J,7,0),"")</f>
        <v>10</v>
      </c>
      <c r="F49" s="31">
        <f>IFERROR(VLOOKUP($A49,'DATA MATERIAL TEL TEK'!$B:$J,8,0),"")</f>
        <v>15</v>
      </c>
      <c r="G49" s="31" t="str">
        <f>IFERROR(VLOOKUP($A49,'DATA MATERIAL TEL TEK'!$B:$J,9,0),"")</f>
        <v>TEK</v>
      </c>
      <c r="H49" s="27"/>
      <c r="I49" s="268" t="s">
        <v>84</v>
      </c>
      <c r="J49" s="268" t="s">
        <v>8</v>
      </c>
      <c r="K49" s="268" t="s">
        <v>87</v>
      </c>
      <c r="L49" s="268">
        <v>0.765913069</v>
      </c>
      <c r="M49" s="268">
        <v>124.6152648926</v>
      </c>
    </row>
    <row r="50" ht="15.6" spans="2:13">
      <c r="B50" s="264" t="str">
        <f>IFERROR(VLOOKUP($F15,'DATA MATERIAL TEL TEK'!$C:$H,3,0),"")</f>
        <v/>
      </c>
      <c r="C50" s="264" t="str">
        <f>IFERROR(VLOOKUP($A49,'DATA MATERIAL TEL TEK'!$D:$J,4,0),"")</f>
        <v/>
      </c>
      <c r="D50" s="264" t="str">
        <f>IFERROR(VLOOKUP($A49,'DATA MATERIAL TEL TEK'!$D:$J,5,0),"")</f>
        <v/>
      </c>
      <c r="E50" s="264" t="str">
        <f>IFERROR(VLOOKUP($A49,'DATA MATERIAL TEL TEK'!$D:$J,6,0),"")</f>
        <v/>
      </c>
      <c r="I50" s="268" t="s">
        <v>73</v>
      </c>
      <c r="J50" s="268" t="s">
        <v>8</v>
      </c>
      <c r="K50" s="268" t="s">
        <v>88</v>
      </c>
      <c r="L50" s="268">
        <v>0.722661972</v>
      </c>
      <c r="M50" s="268">
        <v>124.3877944946</v>
      </c>
    </row>
    <row r="51" ht="15.6" spans="1:13">
      <c r="A51" s="264"/>
      <c r="B51" s="264"/>
      <c r="C51" s="264"/>
      <c r="D51" s="264"/>
      <c r="E51" s="264"/>
      <c r="I51" s="268" t="s">
        <v>89</v>
      </c>
      <c r="J51" s="268" t="s">
        <v>8</v>
      </c>
      <c r="K51" s="268" t="s">
        <v>90</v>
      </c>
      <c r="L51" s="268">
        <v>0.71321702</v>
      </c>
      <c r="M51" s="268">
        <v>124.3929595947</v>
      </c>
    </row>
    <row r="52" ht="15.6" spans="1:13">
      <c r="A52" s="264"/>
      <c r="I52" s="268" t="s">
        <v>89</v>
      </c>
      <c r="J52" s="268" t="s">
        <v>8</v>
      </c>
      <c r="K52" s="268" t="s">
        <v>91</v>
      </c>
      <c r="L52" s="268">
        <v>0.713367999</v>
      </c>
      <c r="M52" s="268">
        <v>124.3912124634</v>
      </c>
    </row>
    <row r="53" ht="15.6" spans="1:13">
      <c r="A53" s="265"/>
      <c r="I53" s="268" t="s">
        <v>92</v>
      </c>
      <c r="J53" s="268" t="s">
        <v>8</v>
      </c>
      <c r="K53" s="268" t="s">
        <v>93</v>
      </c>
      <c r="L53" s="268">
        <v>0.750178993</v>
      </c>
      <c r="M53" s="268">
        <v>124.4491882324</v>
      </c>
    </row>
    <row r="54" ht="15.6" spans="1:13">
      <c r="A54" s="264" t="s">
        <v>7297</v>
      </c>
      <c r="B54" s="266">
        <v>124114245</v>
      </c>
      <c r="C54" s="267"/>
      <c r="D54" s="267"/>
      <c r="E54" s="267"/>
      <c r="F54" s="267"/>
      <c r="G54" s="268"/>
      <c r="H54" s="268"/>
      <c r="I54" s="268" t="s">
        <v>92</v>
      </c>
      <c r="J54" s="268" t="s">
        <v>8</v>
      </c>
      <c r="K54" s="268" t="s">
        <v>94</v>
      </c>
      <c r="L54" s="268">
        <v>0.761489987</v>
      </c>
      <c r="M54" s="268">
        <v>124.4453735352</v>
      </c>
    </row>
    <row r="55" ht="15.6" spans="1:13">
      <c r="A55" s="267"/>
      <c r="B55" s="267"/>
      <c r="C55" s="267"/>
      <c r="D55" s="267"/>
      <c r="E55" s="267"/>
      <c r="F55" s="267"/>
      <c r="G55" s="268"/>
      <c r="H55" s="268"/>
      <c r="I55" s="268" t="s">
        <v>92</v>
      </c>
      <c r="J55" s="268" t="s">
        <v>8</v>
      </c>
      <c r="K55" s="268" t="s">
        <v>95</v>
      </c>
      <c r="L55" s="268">
        <v>0.764397979</v>
      </c>
      <c r="M55" s="268">
        <v>124.4439849854</v>
      </c>
    </row>
    <row r="56" ht="15.6" spans="1:13">
      <c r="A56" s="267"/>
      <c r="B56" s="267"/>
      <c r="C56" s="267"/>
      <c r="D56" s="267"/>
      <c r="E56" s="267"/>
      <c r="F56" s="267"/>
      <c r="G56" s="268"/>
      <c r="H56" s="268"/>
      <c r="I56" s="268" t="s">
        <v>96</v>
      </c>
      <c r="J56" s="268" t="s">
        <v>8</v>
      </c>
      <c r="K56" s="268" t="s">
        <v>97</v>
      </c>
      <c r="L56" s="268">
        <v>0.779420972</v>
      </c>
      <c r="M56" s="268">
        <v>124.4586334229</v>
      </c>
    </row>
    <row r="57" ht="15.6" spans="1:13">
      <c r="A57" s="267"/>
      <c r="B57" s="267"/>
      <c r="C57" s="267"/>
      <c r="D57" s="267"/>
      <c r="E57" s="267"/>
      <c r="F57" s="267"/>
      <c r="G57" s="268"/>
      <c r="H57" s="268"/>
      <c r="I57" s="268" t="s">
        <v>98</v>
      </c>
      <c r="J57" s="268" t="s">
        <v>8</v>
      </c>
      <c r="K57" s="268" t="s">
        <v>99</v>
      </c>
      <c r="L57" s="268">
        <v>0.791092992</v>
      </c>
      <c r="M57" s="268">
        <v>124.5321578979</v>
      </c>
    </row>
    <row r="58" ht="15.6" spans="1:13">
      <c r="A58" s="267"/>
      <c r="B58" s="267"/>
      <c r="C58" s="267"/>
      <c r="D58" s="267"/>
      <c r="E58" s="267"/>
      <c r="F58" s="267"/>
      <c r="G58" s="268"/>
      <c r="H58" s="268"/>
      <c r="I58" s="268" t="s">
        <v>100</v>
      </c>
      <c r="J58" s="268" t="s">
        <v>101</v>
      </c>
      <c r="K58" s="268" t="s">
        <v>102</v>
      </c>
      <c r="L58" s="268">
        <v>0.829955995</v>
      </c>
      <c r="M58" s="268">
        <v>124.432762146</v>
      </c>
    </row>
    <row r="59" ht="15.6" spans="1:13">
      <c r="A59" s="267"/>
      <c r="B59" s="267"/>
      <c r="C59" s="267"/>
      <c r="D59" s="267"/>
      <c r="E59" s="267"/>
      <c r="F59" s="267"/>
      <c r="G59" s="268"/>
      <c r="H59" s="268"/>
      <c r="I59" s="268" t="s">
        <v>103</v>
      </c>
      <c r="J59" s="268" t="s">
        <v>101</v>
      </c>
      <c r="K59" s="268" t="s">
        <v>104</v>
      </c>
      <c r="L59" s="268">
        <v>0.799368978</v>
      </c>
      <c r="M59" s="268">
        <v>124.4217071533</v>
      </c>
    </row>
    <row r="60" ht="15.6" spans="1:13">
      <c r="A60" s="267"/>
      <c r="B60" s="267"/>
      <c r="C60" s="267"/>
      <c r="D60" s="267"/>
      <c r="E60" s="267"/>
      <c r="F60" s="267"/>
      <c r="G60" s="268"/>
      <c r="H60" s="268"/>
      <c r="I60" s="268" t="s">
        <v>105</v>
      </c>
      <c r="J60" s="268" t="s">
        <v>22</v>
      </c>
      <c r="K60" s="268" t="s">
        <v>106</v>
      </c>
      <c r="L60" s="268">
        <v>0.39636</v>
      </c>
      <c r="M60" s="268">
        <v>124.1124</v>
      </c>
    </row>
    <row r="61" ht="15.6" spans="1:13">
      <c r="A61" s="267"/>
      <c r="B61" s="267"/>
      <c r="C61" s="267">
        <v>124.367988</v>
      </c>
      <c r="D61" s="267"/>
      <c r="E61" s="267"/>
      <c r="F61" s="267"/>
      <c r="G61" s="268"/>
      <c r="H61" s="268"/>
      <c r="I61" s="268" t="s">
        <v>105</v>
      </c>
      <c r="J61" s="268" t="s">
        <v>22</v>
      </c>
      <c r="K61" s="268" t="s">
        <v>107</v>
      </c>
      <c r="L61" s="268">
        <v>0.39418</v>
      </c>
      <c r="M61" s="268">
        <v>124.11255</v>
      </c>
    </row>
    <row r="62" ht="15.6" spans="1:13">
      <c r="A62" s="267"/>
      <c r="B62" s="267"/>
      <c r="C62" s="267"/>
      <c r="D62" s="267"/>
      <c r="E62" s="267"/>
      <c r="F62" s="267"/>
      <c r="G62" s="268"/>
      <c r="H62" s="268"/>
      <c r="I62" s="268" t="s">
        <v>108</v>
      </c>
      <c r="J62" s="268" t="s">
        <v>22</v>
      </c>
      <c r="K62" s="268" t="s">
        <v>109</v>
      </c>
      <c r="L62" s="268">
        <v>0.43266</v>
      </c>
      <c r="M62" s="268">
        <v>124.2265</v>
      </c>
    </row>
    <row r="63" ht="15.6" spans="1:13">
      <c r="A63" s="267"/>
      <c r="B63" s="267"/>
      <c r="C63" s="267"/>
      <c r="D63" s="267"/>
      <c r="E63" s="267"/>
      <c r="F63" s="267"/>
      <c r="G63" s="268"/>
      <c r="H63" s="268"/>
      <c r="I63" s="268" t="s">
        <v>108</v>
      </c>
      <c r="J63" s="268" t="s">
        <v>22</v>
      </c>
      <c r="K63" s="268" t="s">
        <v>110</v>
      </c>
      <c r="L63" s="268">
        <v>0.40666</v>
      </c>
      <c r="M63" s="268">
        <v>124.24977</v>
      </c>
    </row>
    <row r="64" ht="15.6" spans="1:13">
      <c r="A64" s="267"/>
      <c r="B64" s="267"/>
      <c r="C64" s="267"/>
      <c r="D64" s="267"/>
      <c r="E64" s="267"/>
      <c r="F64" s="267"/>
      <c r="G64" s="268"/>
      <c r="H64" s="268"/>
      <c r="I64" s="268" t="s">
        <v>7</v>
      </c>
      <c r="J64" s="268" t="s">
        <v>8</v>
      </c>
      <c r="K64" s="268" t="s">
        <v>111</v>
      </c>
      <c r="L64" s="268">
        <v>0.84720403</v>
      </c>
      <c r="M64" s="268">
        <v>124.7015457153</v>
      </c>
    </row>
    <row r="65" ht="15.6" spans="1:13">
      <c r="A65" s="267"/>
      <c r="B65" s="267"/>
      <c r="C65" s="267"/>
      <c r="D65" s="267"/>
      <c r="E65" s="267"/>
      <c r="F65" s="267"/>
      <c r="G65" s="268"/>
      <c r="H65" s="268"/>
      <c r="I65" s="268" t="s">
        <v>89</v>
      </c>
      <c r="J65" s="268" t="s">
        <v>8</v>
      </c>
      <c r="K65" s="268" t="s">
        <v>112</v>
      </c>
      <c r="L65" s="268">
        <v>0.710003018</v>
      </c>
      <c r="M65" s="268">
        <v>124.388458252</v>
      </c>
    </row>
    <row r="66" ht="15.6" spans="1:13">
      <c r="A66" s="267"/>
      <c r="B66" s="267"/>
      <c r="C66" s="267"/>
      <c r="D66" s="267"/>
      <c r="E66" s="267"/>
      <c r="F66" s="267"/>
      <c r="G66" s="268"/>
      <c r="H66" s="268"/>
      <c r="I66" s="268" t="s">
        <v>84</v>
      </c>
      <c r="J66" s="268" t="s">
        <v>8</v>
      </c>
      <c r="K66" s="268" t="s">
        <v>113</v>
      </c>
      <c r="L66" s="268">
        <v>0.768944979</v>
      </c>
      <c r="M66" s="268">
        <v>124.6127090454</v>
      </c>
    </row>
    <row r="67" ht="15.6" spans="1:13">
      <c r="A67" s="267"/>
      <c r="B67" s="267"/>
      <c r="C67" s="267"/>
      <c r="D67" s="267"/>
      <c r="E67" s="267"/>
      <c r="F67" s="267"/>
      <c r="G67" s="268"/>
      <c r="H67" s="268"/>
      <c r="I67" s="268" t="s">
        <v>46</v>
      </c>
      <c r="J67" s="268" t="s">
        <v>22</v>
      </c>
      <c r="K67" s="268" t="s">
        <v>114</v>
      </c>
      <c r="L67" s="268">
        <v>0.396904</v>
      </c>
      <c r="M67" s="268">
        <v>124.112723</v>
      </c>
    </row>
    <row r="68" ht="15.6" spans="1:13">
      <c r="A68" s="267"/>
      <c r="B68" s="267"/>
      <c r="C68" s="267"/>
      <c r="D68" s="267"/>
      <c r="E68" s="267"/>
      <c r="F68" s="267"/>
      <c r="G68" s="268"/>
      <c r="H68" s="268"/>
      <c r="I68" s="268" t="s">
        <v>46</v>
      </c>
      <c r="J68" s="268" t="s">
        <v>22</v>
      </c>
      <c r="K68" s="268" t="s">
        <v>115</v>
      </c>
      <c r="L68" s="268">
        <v>0.36571</v>
      </c>
      <c r="M68" s="268">
        <v>123.97835</v>
      </c>
    </row>
    <row r="69" ht="15.6" spans="1:13">
      <c r="A69" s="267"/>
      <c r="B69" s="267"/>
      <c r="C69" s="267"/>
      <c r="D69" s="267"/>
      <c r="E69" s="267"/>
      <c r="F69" s="267"/>
      <c r="G69" s="268"/>
      <c r="H69" s="268"/>
      <c r="I69" s="268" t="s">
        <v>71</v>
      </c>
      <c r="J69" s="268" t="s">
        <v>8</v>
      </c>
      <c r="K69" s="268" t="s">
        <v>116</v>
      </c>
      <c r="L69" s="268">
        <v>0.709901989</v>
      </c>
      <c r="M69" s="268">
        <v>124.3851318359</v>
      </c>
    </row>
    <row r="70" ht="15.6" spans="1:13">
      <c r="A70" s="267"/>
      <c r="B70" s="267"/>
      <c r="C70" s="267"/>
      <c r="D70" s="267"/>
      <c r="E70" s="267"/>
      <c r="F70" s="267"/>
      <c r="G70" s="268"/>
      <c r="H70" s="268"/>
      <c r="I70" s="268" t="s">
        <v>71</v>
      </c>
      <c r="J70" s="268" t="s">
        <v>8</v>
      </c>
      <c r="K70" s="268" t="s">
        <v>117</v>
      </c>
      <c r="L70" s="268">
        <v>0.710241973</v>
      </c>
      <c r="M70" s="268">
        <v>124.3853988647</v>
      </c>
    </row>
    <row r="71" ht="15.6" spans="1:13">
      <c r="A71" s="267"/>
      <c r="B71" s="267"/>
      <c r="C71" s="267"/>
      <c r="D71" s="267"/>
      <c r="E71" s="267"/>
      <c r="F71" s="267"/>
      <c r="G71" s="268"/>
      <c r="H71" s="268"/>
      <c r="I71" s="268" t="s">
        <v>118</v>
      </c>
      <c r="J71" s="268" t="s">
        <v>8</v>
      </c>
      <c r="K71" s="268" t="s">
        <v>119</v>
      </c>
      <c r="L71" s="268">
        <v>0.53293401</v>
      </c>
      <c r="M71" s="268">
        <v>124.4684906006</v>
      </c>
    </row>
    <row r="72" ht="15.6" spans="1:13">
      <c r="A72" s="267"/>
      <c r="B72" s="267"/>
      <c r="C72" s="267"/>
      <c r="D72" s="267"/>
      <c r="E72" s="267"/>
      <c r="F72" s="267"/>
      <c r="G72" s="268"/>
      <c r="H72" s="268"/>
      <c r="I72" s="268" t="s">
        <v>120</v>
      </c>
      <c r="J72" s="268" t="s">
        <v>8</v>
      </c>
      <c r="K72" s="268" t="s">
        <v>121</v>
      </c>
      <c r="L72" s="268">
        <v>0.480621994</v>
      </c>
      <c r="M72" s="268">
        <v>124.4799118042</v>
      </c>
    </row>
    <row r="73" ht="15.6" spans="1:13">
      <c r="A73" s="267"/>
      <c r="B73" s="267"/>
      <c r="C73" s="267"/>
      <c r="D73" s="267"/>
      <c r="E73" s="267"/>
      <c r="F73" s="267"/>
      <c r="G73" s="268"/>
      <c r="H73" s="268"/>
      <c r="I73" s="268" t="s">
        <v>122</v>
      </c>
      <c r="J73" s="268" t="s">
        <v>39</v>
      </c>
      <c r="K73" s="268" t="s">
        <v>123</v>
      </c>
      <c r="L73" s="268">
        <v>0.791157007</v>
      </c>
      <c r="M73" s="268">
        <v>124.4656295776</v>
      </c>
    </row>
    <row r="74" ht="15.6" spans="1:13">
      <c r="A74" s="267"/>
      <c r="B74" s="267"/>
      <c r="C74" s="267"/>
      <c r="D74" s="267"/>
      <c r="E74" s="267"/>
      <c r="F74" s="267"/>
      <c r="G74" s="268"/>
      <c r="H74" s="268"/>
      <c r="I74" s="268" t="s">
        <v>96</v>
      </c>
      <c r="J74" s="268" t="s">
        <v>39</v>
      </c>
      <c r="K74" s="268" t="s">
        <v>124</v>
      </c>
      <c r="L74" s="268">
        <v>0.785552025</v>
      </c>
      <c r="M74" s="268">
        <v>124.4533157349</v>
      </c>
    </row>
    <row r="75" ht="15.6" spans="1:13">
      <c r="A75" s="267"/>
      <c r="B75" s="267"/>
      <c r="C75" s="267"/>
      <c r="D75" s="267"/>
      <c r="E75" s="267"/>
      <c r="F75" s="267"/>
      <c r="G75" s="268"/>
      <c r="H75" s="268"/>
      <c r="I75" s="268" t="s">
        <v>38</v>
      </c>
      <c r="J75" s="268" t="s">
        <v>39</v>
      </c>
      <c r="K75" s="268" t="s">
        <v>125</v>
      </c>
      <c r="L75" s="268">
        <v>0.791858971</v>
      </c>
      <c r="M75" s="268">
        <v>124.4532165527</v>
      </c>
    </row>
    <row r="76" ht="15.6" spans="1:13">
      <c r="A76" s="267"/>
      <c r="B76" s="267"/>
      <c r="C76" s="267"/>
      <c r="D76" s="267"/>
      <c r="E76" s="267"/>
      <c r="F76" s="267"/>
      <c r="G76" s="268"/>
      <c r="H76" s="268"/>
      <c r="I76" s="268" t="s">
        <v>78</v>
      </c>
      <c r="J76" s="268" t="s">
        <v>8</v>
      </c>
      <c r="K76" s="268" t="s">
        <v>126</v>
      </c>
      <c r="L76" s="268">
        <v>0.678683996</v>
      </c>
      <c r="M76" s="268">
        <v>124.5385131836</v>
      </c>
    </row>
    <row r="77" ht="15.6" spans="1:13">
      <c r="A77" s="267"/>
      <c r="B77" s="267"/>
      <c r="C77" s="267"/>
      <c r="D77" s="267"/>
      <c r="E77" s="267"/>
      <c r="F77" s="267"/>
      <c r="G77" s="268"/>
      <c r="H77" s="268"/>
      <c r="I77" s="268" t="s">
        <v>46</v>
      </c>
      <c r="J77" s="268" t="s">
        <v>22</v>
      </c>
      <c r="K77" s="268" t="s">
        <v>127</v>
      </c>
      <c r="L77" s="268">
        <v>0.38409</v>
      </c>
      <c r="M77" s="268">
        <v>124.01804</v>
      </c>
    </row>
    <row r="78" ht="15.6" spans="1:13">
      <c r="A78" s="267"/>
      <c r="B78" s="267"/>
      <c r="C78" s="267"/>
      <c r="D78" s="267"/>
      <c r="E78" s="267"/>
      <c r="F78" s="267"/>
      <c r="G78" s="268"/>
      <c r="H78" s="268"/>
      <c r="I78" s="268" t="s">
        <v>105</v>
      </c>
      <c r="J78" s="268" t="s">
        <v>22</v>
      </c>
      <c r="K78" s="268" t="s">
        <v>128</v>
      </c>
      <c r="L78" s="268">
        <v>0.38167</v>
      </c>
      <c r="M78" s="268">
        <v>124.07227</v>
      </c>
    </row>
    <row r="79" ht="15.6" spans="1:13">
      <c r="A79" s="267"/>
      <c r="B79" s="267"/>
      <c r="C79" s="267"/>
      <c r="D79" s="267"/>
      <c r="E79" s="267"/>
      <c r="F79" s="267"/>
      <c r="G79" s="268"/>
      <c r="H79" s="268"/>
      <c r="I79" s="268" t="s">
        <v>108</v>
      </c>
      <c r="J79" s="268" t="s">
        <v>22</v>
      </c>
      <c r="K79" s="268" t="s">
        <v>129</v>
      </c>
      <c r="L79" s="268">
        <v>0.42969</v>
      </c>
      <c r="M79" s="268">
        <v>124.28587</v>
      </c>
    </row>
    <row r="80" ht="15.6" spans="1:13">
      <c r="A80" s="267"/>
      <c r="B80" s="267"/>
      <c r="C80" s="267"/>
      <c r="D80" s="267"/>
      <c r="E80" s="267"/>
      <c r="F80" s="267"/>
      <c r="G80" s="268"/>
      <c r="H80" s="268"/>
      <c r="I80" s="268" t="s">
        <v>21</v>
      </c>
      <c r="J80" s="268" t="s">
        <v>22</v>
      </c>
      <c r="K80" s="268" t="s">
        <v>130</v>
      </c>
      <c r="L80" s="268">
        <v>0.44014</v>
      </c>
      <c r="M80" s="268">
        <v>124.30897</v>
      </c>
    </row>
    <row r="81" ht="15.6" spans="1:13">
      <c r="A81" s="267"/>
      <c r="B81" s="267"/>
      <c r="C81" s="267"/>
      <c r="D81" s="267"/>
      <c r="E81" s="267"/>
      <c r="F81" s="267"/>
      <c r="G81" s="268"/>
      <c r="H81" s="268"/>
      <c r="I81" s="268" t="s">
        <v>131</v>
      </c>
      <c r="J81" s="268" t="s">
        <v>132</v>
      </c>
      <c r="K81" s="268" t="s">
        <v>133</v>
      </c>
      <c r="L81" s="268">
        <v>0.601095</v>
      </c>
      <c r="M81" s="268">
        <v>124.269657</v>
      </c>
    </row>
    <row r="82" ht="15.6" spans="1:13">
      <c r="A82" s="267"/>
      <c r="B82" s="267"/>
      <c r="C82" s="267"/>
      <c r="D82" s="267"/>
      <c r="E82" s="267"/>
      <c r="F82" s="267"/>
      <c r="G82" s="268"/>
      <c r="H82" s="268"/>
      <c r="I82" s="268" t="s">
        <v>52</v>
      </c>
      <c r="J82" s="268" t="s">
        <v>8</v>
      </c>
      <c r="K82" s="268" t="s">
        <v>134</v>
      </c>
      <c r="L82" s="268">
        <v>0.81178</v>
      </c>
      <c r="M82" s="268">
        <v>124.654772</v>
      </c>
    </row>
    <row r="83" ht="15.6" spans="1:13">
      <c r="A83" s="267"/>
      <c r="B83" s="267"/>
      <c r="C83" s="267"/>
      <c r="D83" s="267"/>
      <c r="E83" s="267"/>
      <c r="F83" s="267"/>
      <c r="G83" s="268"/>
      <c r="H83" s="268"/>
      <c r="I83" s="268" t="s">
        <v>7</v>
      </c>
      <c r="J83" s="268" t="s">
        <v>8</v>
      </c>
      <c r="K83" s="268" t="s">
        <v>135</v>
      </c>
      <c r="L83" s="268">
        <v>0.85296</v>
      </c>
      <c r="M83" s="268">
        <v>124.689603</v>
      </c>
    </row>
    <row r="84" ht="15.6" spans="1:13">
      <c r="A84" s="267"/>
      <c r="B84" s="267"/>
      <c r="C84" s="267"/>
      <c r="D84" s="267"/>
      <c r="E84" s="267"/>
      <c r="F84" s="267"/>
      <c r="G84" s="268"/>
      <c r="H84" s="268"/>
      <c r="I84" s="268" t="s">
        <v>136</v>
      </c>
      <c r="J84" s="268" t="s">
        <v>132</v>
      </c>
      <c r="K84" s="268" t="s">
        <v>137</v>
      </c>
      <c r="L84" s="268">
        <v>0.70674</v>
      </c>
      <c r="M84" s="268">
        <v>124.322955</v>
      </c>
    </row>
    <row r="85" ht="15.6" spans="1:13">
      <c r="A85" s="267"/>
      <c r="B85" s="267"/>
      <c r="C85" s="267"/>
      <c r="D85" s="267"/>
      <c r="E85" s="267"/>
      <c r="F85" s="267"/>
      <c r="G85" s="268"/>
      <c r="H85" s="268"/>
      <c r="I85" s="268" t="s">
        <v>138</v>
      </c>
      <c r="J85" s="268" t="s">
        <v>132</v>
      </c>
      <c r="K85" s="268" t="s">
        <v>139</v>
      </c>
      <c r="L85" s="268">
        <v>0.717361</v>
      </c>
      <c r="M85" s="268">
        <v>124.278822</v>
      </c>
    </row>
    <row r="86" ht="15.6" spans="1:13">
      <c r="A86" s="267"/>
      <c r="B86" s="267"/>
      <c r="C86" s="267"/>
      <c r="D86" s="267"/>
      <c r="E86" s="267"/>
      <c r="F86" s="267"/>
      <c r="G86" s="268"/>
      <c r="H86" s="268"/>
      <c r="I86" s="268" t="s">
        <v>140</v>
      </c>
      <c r="J86" s="268" t="s">
        <v>4</v>
      </c>
      <c r="K86" s="268" t="s">
        <v>141</v>
      </c>
      <c r="L86" s="268">
        <v>0.90469</v>
      </c>
      <c r="M86" s="268">
        <v>123.27865</v>
      </c>
    </row>
    <row r="87" ht="15.6" spans="1:13">
      <c r="A87" s="267"/>
      <c r="B87" s="267"/>
      <c r="C87" s="267"/>
      <c r="D87" s="267"/>
      <c r="E87" s="267"/>
      <c r="F87" s="267"/>
      <c r="G87" s="268"/>
      <c r="H87" s="268"/>
      <c r="I87" s="268" t="s">
        <v>78</v>
      </c>
      <c r="J87" s="268" t="s">
        <v>8</v>
      </c>
      <c r="K87" s="268" t="s">
        <v>142</v>
      </c>
      <c r="L87" s="268">
        <v>0.679236</v>
      </c>
      <c r="M87" s="268">
        <v>124.539074</v>
      </c>
    </row>
    <row r="88" ht="15.6" spans="1:13">
      <c r="A88" s="267"/>
      <c r="B88" s="267"/>
      <c r="C88" s="267"/>
      <c r="D88" s="267"/>
      <c r="E88" s="267"/>
      <c r="F88" s="267"/>
      <c r="G88" s="268"/>
      <c r="H88" s="268"/>
      <c r="I88" s="268" t="s">
        <v>84</v>
      </c>
      <c r="J88" s="268" t="s">
        <v>8</v>
      </c>
      <c r="K88" s="268" t="s">
        <v>143</v>
      </c>
      <c r="L88" s="268">
        <v>0.754088998</v>
      </c>
      <c r="M88" s="268">
        <v>124.6192932129</v>
      </c>
    </row>
    <row r="89" ht="15.6" spans="1:13">
      <c r="A89" s="267"/>
      <c r="B89" s="267"/>
      <c r="C89" s="267"/>
      <c r="D89" s="267"/>
      <c r="E89" s="267"/>
      <c r="F89" s="267"/>
      <c r="G89" s="268"/>
      <c r="H89" s="268"/>
      <c r="I89" s="268" t="s">
        <v>84</v>
      </c>
      <c r="J89" s="268" t="s">
        <v>8</v>
      </c>
      <c r="K89" s="268" t="s">
        <v>144</v>
      </c>
      <c r="L89" s="268">
        <v>0.759694993</v>
      </c>
      <c r="M89" s="268">
        <v>124.612449646</v>
      </c>
    </row>
    <row r="90" ht="15.6" spans="1:13">
      <c r="A90" s="267"/>
      <c r="B90" s="267"/>
      <c r="C90" s="267"/>
      <c r="D90" s="267"/>
      <c r="E90" s="267"/>
      <c r="F90" s="267"/>
      <c r="G90" s="268"/>
      <c r="H90" s="268"/>
      <c r="I90" s="268" t="s">
        <v>84</v>
      </c>
      <c r="J90" s="268" t="s">
        <v>8</v>
      </c>
      <c r="K90" s="268" t="s">
        <v>145</v>
      </c>
      <c r="L90" s="268">
        <v>0.754494011</v>
      </c>
      <c r="M90" s="268">
        <v>124.6104125977</v>
      </c>
    </row>
    <row r="91" ht="15.6" spans="1:13">
      <c r="A91" s="267"/>
      <c r="B91" s="267"/>
      <c r="C91" s="267"/>
      <c r="D91" s="267"/>
      <c r="E91" s="267"/>
      <c r="F91" s="267"/>
      <c r="G91" s="268"/>
      <c r="H91" s="268"/>
      <c r="I91" s="268" t="s">
        <v>105</v>
      </c>
      <c r="J91" s="268" t="s">
        <v>22</v>
      </c>
      <c r="K91" s="268" t="s">
        <v>146</v>
      </c>
      <c r="L91" s="268">
        <v>0.40553</v>
      </c>
      <c r="M91" s="268">
        <v>124.13897</v>
      </c>
    </row>
    <row r="92" ht="15.6" spans="1:13">
      <c r="A92" s="267"/>
      <c r="B92" s="267"/>
      <c r="C92" s="267"/>
      <c r="D92" s="267"/>
      <c r="E92" s="267"/>
      <c r="F92" s="267"/>
      <c r="G92" s="268"/>
      <c r="H92" s="268"/>
      <c r="I92" s="268" t="s">
        <v>105</v>
      </c>
      <c r="J92" s="268" t="s">
        <v>22</v>
      </c>
      <c r="K92" s="268" t="s">
        <v>147</v>
      </c>
      <c r="L92" s="268">
        <v>0.40499</v>
      </c>
      <c r="M92" s="268">
        <v>124.14255</v>
      </c>
    </row>
    <row r="93" ht="15.6" spans="1:13">
      <c r="A93" s="267"/>
      <c r="B93" s="267"/>
      <c r="C93" s="267"/>
      <c r="D93" s="267"/>
      <c r="E93" s="267"/>
      <c r="F93" s="267"/>
      <c r="G93" s="268"/>
      <c r="H93" s="268"/>
      <c r="I93" s="268" t="s">
        <v>108</v>
      </c>
      <c r="J93" s="268" t="s">
        <v>22</v>
      </c>
      <c r="K93" s="268" t="s">
        <v>148</v>
      </c>
      <c r="L93" s="268">
        <v>0.42147</v>
      </c>
      <c r="M93" s="268">
        <v>124.25118</v>
      </c>
    </row>
    <row r="94" ht="15.6" spans="1:13">
      <c r="A94" s="267"/>
      <c r="B94" s="267"/>
      <c r="C94" s="267"/>
      <c r="D94" s="267"/>
      <c r="E94" s="267"/>
      <c r="F94" s="267"/>
      <c r="G94" s="268"/>
      <c r="H94" s="268"/>
      <c r="I94" s="268" t="s">
        <v>108</v>
      </c>
      <c r="J94" s="268" t="s">
        <v>22</v>
      </c>
      <c r="K94" s="268" t="s">
        <v>149</v>
      </c>
      <c r="L94" s="268">
        <v>0.43334</v>
      </c>
      <c r="M94" s="268">
        <v>124.26168</v>
      </c>
    </row>
    <row r="95" ht="15.6" spans="1:13">
      <c r="A95" s="267"/>
      <c r="B95" s="267"/>
      <c r="C95" s="267"/>
      <c r="D95" s="267"/>
      <c r="E95" s="267"/>
      <c r="F95" s="267"/>
      <c r="G95" s="268"/>
      <c r="H95" s="268"/>
      <c r="I95" s="268" t="s">
        <v>46</v>
      </c>
      <c r="J95" s="268" t="s">
        <v>22</v>
      </c>
      <c r="K95" s="268" t="s">
        <v>150</v>
      </c>
      <c r="L95" s="268">
        <v>0.37694</v>
      </c>
      <c r="M95" s="268">
        <v>124.04204</v>
      </c>
    </row>
    <row r="96" ht="15.6" spans="1:13">
      <c r="A96" s="267"/>
      <c r="B96" s="267"/>
      <c r="C96" s="267"/>
      <c r="D96" s="267"/>
      <c r="E96" s="267"/>
      <c r="F96" s="267"/>
      <c r="G96" s="268"/>
      <c r="H96" s="268"/>
      <c r="I96" s="268" t="s">
        <v>46</v>
      </c>
      <c r="J96" s="268" t="s">
        <v>22</v>
      </c>
      <c r="K96" s="268" t="s">
        <v>151</v>
      </c>
      <c r="L96" s="268">
        <v>0.37945</v>
      </c>
      <c r="M96" s="268">
        <v>124.04545</v>
      </c>
    </row>
    <row r="97" ht="15.6" spans="1:13">
      <c r="A97" s="267"/>
      <c r="B97" s="267"/>
      <c r="C97" s="267"/>
      <c r="D97" s="267"/>
      <c r="E97" s="267"/>
      <c r="F97" s="267"/>
      <c r="G97" s="268"/>
      <c r="H97" s="268"/>
      <c r="I97" s="268" t="s">
        <v>81</v>
      </c>
      <c r="J97" s="268" t="s">
        <v>8</v>
      </c>
      <c r="K97" s="268" t="s">
        <v>152</v>
      </c>
      <c r="L97" s="268">
        <v>0.726507008</v>
      </c>
      <c r="M97" s="268">
        <v>124.5933227539</v>
      </c>
    </row>
    <row r="98" ht="15.6" spans="1:13">
      <c r="A98" s="267"/>
      <c r="B98" s="267"/>
      <c r="C98" s="267"/>
      <c r="D98" s="267"/>
      <c r="E98" s="267"/>
      <c r="F98" s="267"/>
      <c r="G98" s="268"/>
      <c r="H98" s="268"/>
      <c r="I98" s="268" t="s">
        <v>84</v>
      </c>
      <c r="J98" s="268" t="s">
        <v>8</v>
      </c>
      <c r="K98" s="268" t="s">
        <v>153</v>
      </c>
      <c r="L98" s="268">
        <v>0.755469978</v>
      </c>
      <c r="M98" s="268">
        <v>124.6121139526</v>
      </c>
    </row>
    <row r="99" ht="15.6" spans="1:13">
      <c r="A99" s="267"/>
      <c r="B99" s="267"/>
      <c r="C99" s="267"/>
      <c r="D99" s="267"/>
      <c r="E99" s="267"/>
      <c r="F99" s="267"/>
      <c r="G99" s="268"/>
      <c r="H99" s="268"/>
      <c r="I99" s="268" t="s">
        <v>73</v>
      </c>
      <c r="J99" s="268" t="s">
        <v>8</v>
      </c>
      <c r="K99" s="268" t="s">
        <v>154</v>
      </c>
      <c r="L99" s="268">
        <v>0.722256005</v>
      </c>
      <c r="M99" s="268">
        <v>124.3916931152</v>
      </c>
    </row>
    <row r="100" ht="15.6" spans="1:13">
      <c r="A100" s="267"/>
      <c r="B100" s="267"/>
      <c r="C100" s="267"/>
      <c r="D100" s="267"/>
      <c r="E100" s="267"/>
      <c r="F100" s="267"/>
      <c r="G100" s="268"/>
      <c r="H100" s="268"/>
      <c r="I100" s="268" t="s">
        <v>89</v>
      </c>
      <c r="J100" s="268" t="s">
        <v>8</v>
      </c>
      <c r="K100" s="268" t="s">
        <v>155</v>
      </c>
      <c r="L100" s="268">
        <v>0.714690983</v>
      </c>
      <c r="M100" s="268">
        <v>124.3944473267</v>
      </c>
    </row>
    <row r="101" ht="15.6" spans="1:13">
      <c r="A101" s="267"/>
      <c r="B101" s="267"/>
      <c r="C101" s="267"/>
      <c r="D101" s="267"/>
      <c r="E101" s="267"/>
      <c r="F101" s="267"/>
      <c r="G101" s="268"/>
      <c r="H101" s="268"/>
      <c r="I101" s="268" t="s">
        <v>89</v>
      </c>
      <c r="J101" s="268" t="s">
        <v>8</v>
      </c>
      <c r="K101" s="268" t="s">
        <v>156</v>
      </c>
      <c r="L101" s="268">
        <v>0.714515984</v>
      </c>
      <c r="M101" s="268">
        <v>124.3983001709</v>
      </c>
    </row>
    <row r="102" ht="15.6" spans="1:13">
      <c r="A102" s="267"/>
      <c r="B102" s="267"/>
      <c r="C102" s="267"/>
      <c r="D102" s="267"/>
      <c r="E102" s="267"/>
      <c r="F102" s="267"/>
      <c r="G102" s="268"/>
      <c r="H102" s="268"/>
      <c r="I102" s="268" t="s">
        <v>157</v>
      </c>
      <c r="J102" s="268" t="s">
        <v>8</v>
      </c>
      <c r="K102" s="268" t="s">
        <v>158</v>
      </c>
      <c r="L102" s="268">
        <v>0.713329971</v>
      </c>
      <c r="M102" s="268">
        <v>124.5896530151</v>
      </c>
    </row>
    <row r="103" ht="15.6" spans="1:13">
      <c r="A103" s="267"/>
      <c r="B103" s="267"/>
      <c r="C103" s="267"/>
      <c r="D103" s="267"/>
      <c r="E103" s="267"/>
      <c r="F103" s="267"/>
      <c r="G103" s="268"/>
      <c r="H103" s="268"/>
      <c r="I103" s="268" t="s">
        <v>159</v>
      </c>
      <c r="J103" s="268" t="s">
        <v>8</v>
      </c>
      <c r="K103" s="268" t="s">
        <v>160</v>
      </c>
      <c r="L103" s="268">
        <v>0.732433021</v>
      </c>
      <c r="M103" s="268">
        <v>124.4569854736</v>
      </c>
    </row>
    <row r="104" ht="15.6" spans="1:13">
      <c r="A104" s="267"/>
      <c r="B104" s="267"/>
      <c r="C104" s="267"/>
      <c r="D104" s="267"/>
      <c r="E104" s="267"/>
      <c r="F104" s="267"/>
      <c r="G104" s="268"/>
      <c r="H104" s="268"/>
      <c r="I104" s="268" t="s">
        <v>92</v>
      </c>
      <c r="J104" s="268" t="s">
        <v>8</v>
      </c>
      <c r="K104" s="268" t="s">
        <v>161</v>
      </c>
      <c r="L104" s="268">
        <v>0.76542598</v>
      </c>
      <c r="M104" s="268">
        <v>124.443031311</v>
      </c>
    </row>
    <row r="105" ht="15.6" spans="1:13">
      <c r="A105" s="267"/>
      <c r="B105" s="267"/>
      <c r="C105" s="267"/>
      <c r="D105" s="267"/>
      <c r="E105" s="267"/>
      <c r="F105" s="267"/>
      <c r="G105" s="268"/>
      <c r="H105" s="268"/>
      <c r="I105" s="268" t="s">
        <v>162</v>
      </c>
      <c r="J105" s="268" t="s">
        <v>8</v>
      </c>
      <c r="K105" s="268" t="s">
        <v>163</v>
      </c>
      <c r="L105" s="268">
        <v>0.768773019</v>
      </c>
      <c r="M105" s="268">
        <v>124.4493942261</v>
      </c>
    </row>
    <row r="106" ht="15.6" spans="1:13">
      <c r="A106" s="267"/>
      <c r="B106" s="267"/>
      <c r="C106" s="267"/>
      <c r="D106" s="267"/>
      <c r="E106" s="267"/>
      <c r="F106" s="267"/>
      <c r="G106" s="268"/>
      <c r="H106" s="268"/>
      <c r="I106" s="268" t="s">
        <v>67</v>
      </c>
      <c r="J106" s="268" t="s">
        <v>39</v>
      </c>
      <c r="K106" s="268" t="s">
        <v>164</v>
      </c>
      <c r="L106" s="268">
        <v>0.845596015</v>
      </c>
      <c r="M106" s="268">
        <v>124.4349899292</v>
      </c>
    </row>
    <row r="107" ht="15.6" spans="1:13">
      <c r="A107" s="267"/>
      <c r="B107" s="267"/>
      <c r="C107" s="267"/>
      <c r="D107" s="267"/>
      <c r="E107" s="267"/>
      <c r="F107" s="267"/>
      <c r="G107" s="268"/>
      <c r="H107" s="268"/>
      <c r="I107" s="268" t="s">
        <v>103</v>
      </c>
      <c r="J107" s="268" t="s">
        <v>101</v>
      </c>
      <c r="K107" s="268" t="s">
        <v>165</v>
      </c>
      <c r="L107" s="268">
        <v>0.800674915</v>
      </c>
      <c r="M107" s="268">
        <v>124.4194946289</v>
      </c>
    </row>
    <row r="108" ht="15.6" spans="1:13">
      <c r="A108" s="267"/>
      <c r="B108" s="267"/>
      <c r="C108" s="267"/>
      <c r="D108" s="267"/>
      <c r="E108" s="267"/>
      <c r="F108" s="267"/>
      <c r="G108" s="268"/>
      <c r="H108" s="268"/>
      <c r="I108" s="268" t="s">
        <v>166</v>
      </c>
      <c r="J108" s="268" t="s">
        <v>101</v>
      </c>
      <c r="K108" s="268" t="s">
        <v>167</v>
      </c>
      <c r="L108" s="268">
        <v>0.80627501</v>
      </c>
      <c r="M108" s="268">
        <v>124.4077529907</v>
      </c>
    </row>
    <row r="109" ht="15.6" spans="1:13">
      <c r="A109" s="267"/>
      <c r="B109" s="267"/>
      <c r="C109" s="267"/>
      <c r="D109" s="267"/>
      <c r="E109" s="267"/>
      <c r="F109" s="267"/>
      <c r="G109" s="268"/>
      <c r="H109" s="268"/>
      <c r="I109" s="268" t="s">
        <v>105</v>
      </c>
      <c r="J109" s="268" t="s">
        <v>22</v>
      </c>
      <c r="K109" s="268" t="s">
        <v>168</v>
      </c>
      <c r="L109" s="268">
        <v>0.39423</v>
      </c>
      <c r="M109" s="268">
        <v>124.09821</v>
      </c>
    </row>
    <row r="110" ht="15.6" spans="1:13">
      <c r="A110" s="267"/>
      <c r="B110" s="267"/>
      <c r="C110" s="267"/>
      <c r="D110" s="267"/>
      <c r="E110" s="267"/>
      <c r="F110" s="267"/>
      <c r="G110" s="268"/>
      <c r="H110" s="268"/>
      <c r="I110" s="268" t="s">
        <v>105</v>
      </c>
      <c r="J110" s="268" t="s">
        <v>22</v>
      </c>
      <c r="K110" s="268" t="s">
        <v>169</v>
      </c>
      <c r="L110" s="268">
        <v>0.39582</v>
      </c>
      <c r="M110" s="268">
        <v>124.11709</v>
      </c>
    </row>
    <row r="111" ht="15.6" spans="1:13">
      <c r="A111" s="267"/>
      <c r="B111" s="267"/>
      <c r="C111" s="267"/>
      <c r="D111" s="267"/>
      <c r="E111" s="267"/>
      <c r="F111" s="267"/>
      <c r="G111" s="268"/>
      <c r="H111" s="268"/>
      <c r="I111" s="268" t="s">
        <v>170</v>
      </c>
      <c r="J111" s="268" t="s">
        <v>39</v>
      </c>
      <c r="K111" s="268" t="s">
        <v>171</v>
      </c>
      <c r="L111" s="268">
        <v>1.018524</v>
      </c>
      <c r="M111" s="268">
        <v>124.305865</v>
      </c>
    </row>
    <row r="112" ht="15.6" spans="1:13">
      <c r="A112" s="267"/>
      <c r="B112" s="267"/>
      <c r="C112" s="267"/>
      <c r="D112" s="267"/>
      <c r="E112" s="267"/>
      <c r="F112" s="267"/>
      <c r="G112" s="268"/>
      <c r="H112" s="268"/>
      <c r="I112" s="268" t="s">
        <v>172</v>
      </c>
      <c r="J112" s="268" t="s">
        <v>173</v>
      </c>
      <c r="K112" s="268" t="s">
        <v>174</v>
      </c>
      <c r="L112" s="268">
        <v>0.944307</v>
      </c>
      <c r="M112" s="268">
        <v>124.181124</v>
      </c>
    </row>
    <row r="113" ht="15.6" spans="1:13">
      <c r="A113" s="267"/>
      <c r="B113" s="267"/>
      <c r="C113" s="267"/>
      <c r="D113" s="267"/>
      <c r="E113" s="267"/>
      <c r="F113" s="267"/>
      <c r="G113" s="268"/>
      <c r="H113" s="268"/>
      <c r="I113" s="268" t="s">
        <v>131</v>
      </c>
      <c r="J113" s="268" t="s">
        <v>132</v>
      </c>
      <c r="K113" s="268" t="s">
        <v>175</v>
      </c>
      <c r="L113" s="268">
        <v>0.6815</v>
      </c>
      <c r="M113" s="268">
        <v>124.2754</v>
      </c>
    </row>
    <row r="114" ht="15.6" spans="1:13">
      <c r="A114" s="267"/>
      <c r="B114" s="267"/>
      <c r="C114" s="267"/>
      <c r="D114" s="267"/>
      <c r="E114" s="267"/>
      <c r="F114" s="267"/>
      <c r="G114" s="268"/>
      <c r="H114" s="268"/>
      <c r="I114" s="268" t="s">
        <v>131</v>
      </c>
      <c r="J114" s="268" t="s">
        <v>173</v>
      </c>
      <c r="K114" s="268" t="s">
        <v>176</v>
      </c>
      <c r="L114" s="268">
        <v>0.697311</v>
      </c>
      <c r="M114" s="268">
        <v>124.119058</v>
      </c>
    </row>
    <row r="115" ht="15.6" spans="1:13">
      <c r="A115" s="267"/>
      <c r="B115" s="267"/>
      <c r="C115" s="267"/>
      <c r="D115" s="267"/>
      <c r="E115" s="267"/>
      <c r="F115" s="267"/>
      <c r="G115" s="268"/>
      <c r="H115" s="268"/>
      <c r="I115" s="268" t="s">
        <v>177</v>
      </c>
      <c r="J115" s="268" t="s">
        <v>8</v>
      </c>
      <c r="K115" s="268" t="s">
        <v>178</v>
      </c>
      <c r="L115" s="268">
        <v>0.723419</v>
      </c>
      <c r="M115" s="268">
        <v>124.363181</v>
      </c>
    </row>
    <row r="116" ht="15.6" spans="1:13">
      <c r="A116" s="267"/>
      <c r="B116" s="267"/>
      <c r="C116" s="267"/>
      <c r="D116" s="267"/>
      <c r="E116" s="267"/>
      <c r="F116" s="267"/>
      <c r="G116" s="268"/>
      <c r="H116" s="268"/>
      <c r="I116" s="268" t="s">
        <v>179</v>
      </c>
      <c r="J116" s="268" t="s">
        <v>8</v>
      </c>
      <c r="K116" s="268" t="s">
        <v>180</v>
      </c>
      <c r="L116" s="268">
        <v>0.854865015</v>
      </c>
      <c r="M116" s="268">
        <v>124.6273498535</v>
      </c>
    </row>
    <row r="117" ht="15.6" spans="1:13">
      <c r="A117" s="267"/>
      <c r="B117" s="267"/>
      <c r="C117" s="267"/>
      <c r="D117" s="267"/>
      <c r="E117" s="267"/>
      <c r="F117" s="267"/>
      <c r="G117" s="268"/>
      <c r="H117" s="268"/>
      <c r="I117" s="268" t="s">
        <v>84</v>
      </c>
      <c r="J117" s="268" t="s">
        <v>8</v>
      </c>
      <c r="K117" s="268" t="s">
        <v>181</v>
      </c>
      <c r="L117" s="268">
        <v>0.768177</v>
      </c>
      <c r="M117" s="268">
        <v>124.61631</v>
      </c>
    </row>
    <row r="118" ht="15.6" spans="1:13">
      <c r="A118" s="267"/>
      <c r="B118" s="267"/>
      <c r="C118" s="267"/>
      <c r="D118" s="267"/>
      <c r="E118" s="267"/>
      <c r="F118" s="267"/>
      <c r="G118" s="268"/>
      <c r="H118" s="268"/>
      <c r="I118" s="268" t="s">
        <v>157</v>
      </c>
      <c r="J118" s="268" t="s">
        <v>8</v>
      </c>
      <c r="K118" s="268" t="s">
        <v>182</v>
      </c>
      <c r="L118" s="268">
        <v>0.716790974</v>
      </c>
      <c r="M118" s="268">
        <v>124.5915908813</v>
      </c>
    </row>
    <row r="119" ht="15.6" spans="1:13">
      <c r="A119" s="267"/>
      <c r="B119" s="267"/>
      <c r="C119" s="267"/>
      <c r="D119" s="267"/>
      <c r="E119" s="267"/>
      <c r="F119" s="267"/>
      <c r="G119" s="268"/>
      <c r="H119" s="268"/>
      <c r="I119" s="268" t="s">
        <v>84</v>
      </c>
      <c r="J119" s="268" t="s">
        <v>8</v>
      </c>
      <c r="K119" s="268" t="s">
        <v>183</v>
      </c>
      <c r="L119" s="268">
        <v>0.768338978</v>
      </c>
      <c r="M119" s="268">
        <v>124.6100158691</v>
      </c>
    </row>
    <row r="120" ht="15.6" spans="1:13">
      <c r="A120" s="267"/>
      <c r="B120" s="267"/>
      <c r="C120" s="267"/>
      <c r="D120" s="267"/>
      <c r="E120" s="267"/>
      <c r="F120" s="267"/>
      <c r="G120" s="268"/>
      <c r="H120" s="268"/>
      <c r="I120" s="268" t="s">
        <v>46</v>
      </c>
      <c r="J120" s="268" t="s">
        <v>22</v>
      </c>
      <c r="K120" s="268" t="s">
        <v>184</v>
      </c>
      <c r="L120" s="268">
        <v>0.38339</v>
      </c>
      <c r="M120" s="268">
        <v>124.00616</v>
      </c>
    </row>
    <row r="121" ht="15.6" spans="1:13">
      <c r="A121" s="267"/>
      <c r="B121" s="267"/>
      <c r="C121" s="267"/>
      <c r="D121" s="267"/>
      <c r="E121" s="267"/>
      <c r="F121" s="267"/>
      <c r="G121" s="268"/>
      <c r="H121" s="268"/>
      <c r="I121" s="268" t="s">
        <v>105</v>
      </c>
      <c r="J121" s="268" t="s">
        <v>22</v>
      </c>
      <c r="K121" s="268" t="s">
        <v>185</v>
      </c>
      <c r="L121" s="268">
        <v>0.39148</v>
      </c>
      <c r="M121" s="268">
        <v>124.08578</v>
      </c>
    </row>
    <row r="122" ht="15.6" spans="1:13">
      <c r="A122" s="267"/>
      <c r="B122" s="267"/>
      <c r="C122" s="267"/>
      <c r="D122" s="267"/>
      <c r="E122" s="267"/>
      <c r="F122" s="267"/>
      <c r="G122" s="268"/>
      <c r="H122" s="268"/>
      <c r="I122" s="268" t="s">
        <v>105</v>
      </c>
      <c r="J122" s="268" t="s">
        <v>22</v>
      </c>
      <c r="K122" s="268" t="s">
        <v>186</v>
      </c>
      <c r="L122" s="268">
        <v>0.39303</v>
      </c>
      <c r="M122" s="268">
        <v>124.09355</v>
      </c>
    </row>
    <row r="123" ht="15.6" spans="1:13">
      <c r="A123" s="267"/>
      <c r="B123" s="267"/>
      <c r="C123" s="267"/>
      <c r="D123" s="267"/>
      <c r="E123" s="267"/>
      <c r="F123" s="267"/>
      <c r="G123" s="268"/>
      <c r="H123" s="268"/>
      <c r="I123" s="268" t="s">
        <v>108</v>
      </c>
      <c r="J123" s="268" t="s">
        <v>22</v>
      </c>
      <c r="K123" s="268" t="s">
        <v>187</v>
      </c>
      <c r="L123" s="268">
        <v>0.42595</v>
      </c>
      <c r="M123" s="268">
        <v>124.2726</v>
      </c>
    </row>
    <row r="124" ht="15.6" spans="1:13">
      <c r="A124" s="267"/>
      <c r="B124" s="267"/>
      <c r="C124" s="267"/>
      <c r="D124" s="267"/>
      <c r="E124" s="267"/>
      <c r="F124" s="267"/>
      <c r="G124" s="268"/>
      <c r="H124" s="268"/>
      <c r="I124" s="268" t="s">
        <v>21</v>
      </c>
      <c r="J124" s="268" t="s">
        <v>22</v>
      </c>
      <c r="K124" s="268" t="s">
        <v>188</v>
      </c>
      <c r="L124" s="268">
        <v>0.449</v>
      </c>
      <c r="M124" s="268">
        <v>124.31871</v>
      </c>
    </row>
    <row r="125" ht="15.6" spans="1:13">
      <c r="A125" s="267"/>
      <c r="B125" s="267"/>
      <c r="C125" s="267"/>
      <c r="D125" s="267"/>
      <c r="E125" s="267"/>
      <c r="F125" s="267"/>
      <c r="G125" s="268"/>
      <c r="H125" s="268"/>
      <c r="I125" s="268" t="s">
        <v>21</v>
      </c>
      <c r="J125" s="268" t="s">
        <v>22</v>
      </c>
      <c r="K125" s="268" t="s">
        <v>189</v>
      </c>
      <c r="L125" s="268">
        <v>0.45406</v>
      </c>
      <c r="M125" s="268">
        <v>124.35441</v>
      </c>
    </row>
    <row r="126" ht="15.6" spans="1:13">
      <c r="A126" s="267"/>
      <c r="B126" s="267"/>
      <c r="C126" s="267"/>
      <c r="D126" s="267"/>
      <c r="E126" s="267"/>
      <c r="F126" s="267"/>
      <c r="G126" s="268"/>
      <c r="H126" s="268"/>
      <c r="I126" s="268" t="s">
        <v>46</v>
      </c>
      <c r="J126" s="268" t="s">
        <v>22</v>
      </c>
      <c r="K126" s="268" t="s">
        <v>190</v>
      </c>
      <c r="L126" s="268">
        <v>0.36367</v>
      </c>
      <c r="M126" s="268">
        <v>123.97186</v>
      </c>
    </row>
    <row r="127" ht="15.6" spans="1:13">
      <c r="A127" s="267"/>
      <c r="B127" s="267"/>
      <c r="C127" s="267"/>
      <c r="D127" s="267"/>
      <c r="E127" s="267"/>
      <c r="F127" s="267"/>
      <c r="G127" s="268"/>
      <c r="H127" s="268"/>
      <c r="I127" s="268" t="s">
        <v>191</v>
      </c>
      <c r="J127" s="268" t="s">
        <v>8</v>
      </c>
      <c r="K127" s="268" t="s">
        <v>192</v>
      </c>
      <c r="L127" s="268">
        <v>0.72338599</v>
      </c>
      <c r="M127" s="268">
        <v>124.4431304932</v>
      </c>
    </row>
    <row r="128" ht="15.6" spans="1:13">
      <c r="A128" s="267"/>
      <c r="B128" s="267"/>
      <c r="C128" s="267"/>
      <c r="D128" s="267"/>
      <c r="E128" s="267"/>
      <c r="F128" s="267"/>
      <c r="G128" s="268"/>
      <c r="H128" s="268"/>
      <c r="I128" s="268" t="s">
        <v>71</v>
      </c>
      <c r="J128" s="268" t="s">
        <v>8</v>
      </c>
      <c r="K128" s="268" t="s">
        <v>193</v>
      </c>
      <c r="L128" s="268">
        <v>0.705931008</v>
      </c>
      <c r="M128" s="268">
        <v>124.392326355</v>
      </c>
    </row>
    <row r="129" ht="15.6" spans="1:13">
      <c r="A129" s="267"/>
      <c r="B129" s="267"/>
      <c r="C129" s="267"/>
      <c r="D129" s="267"/>
      <c r="E129" s="267"/>
      <c r="F129" s="267"/>
      <c r="G129" s="268"/>
      <c r="H129" s="268"/>
      <c r="I129" s="268" t="s">
        <v>25</v>
      </c>
      <c r="J129" s="268" t="s">
        <v>8</v>
      </c>
      <c r="K129" s="268" t="s">
        <v>194</v>
      </c>
      <c r="L129" s="268">
        <v>0.702544987</v>
      </c>
      <c r="M129" s="268">
        <v>124.4015274048</v>
      </c>
    </row>
    <row r="130" ht="15.6" spans="1:13">
      <c r="A130" s="267"/>
      <c r="B130" s="267"/>
      <c r="C130" s="267"/>
      <c r="D130" s="267"/>
      <c r="E130" s="267"/>
      <c r="F130" s="267"/>
      <c r="G130" s="268"/>
      <c r="H130" s="268"/>
      <c r="I130" s="268" t="s">
        <v>118</v>
      </c>
      <c r="J130" s="268" t="s">
        <v>8</v>
      </c>
      <c r="K130" s="268" t="s">
        <v>195</v>
      </c>
      <c r="L130" s="268">
        <v>0.519912004</v>
      </c>
      <c r="M130" s="268">
        <v>124.494392395</v>
      </c>
    </row>
    <row r="131" ht="15.6" spans="1:13">
      <c r="A131" s="267"/>
      <c r="B131" s="267"/>
      <c r="C131" s="267"/>
      <c r="D131" s="267"/>
      <c r="E131" s="267"/>
      <c r="F131" s="267"/>
      <c r="G131" s="268"/>
      <c r="H131" s="268"/>
      <c r="I131" s="268" t="s">
        <v>118</v>
      </c>
      <c r="J131" s="268" t="s">
        <v>8</v>
      </c>
      <c r="K131" s="268" t="s">
        <v>196</v>
      </c>
      <c r="L131" s="268">
        <v>0.492617995</v>
      </c>
      <c r="M131" s="268">
        <v>124.5014724731</v>
      </c>
    </row>
    <row r="132" ht="15.6" spans="1:13">
      <c r="A132" s="267"/>
      <c r="B132" s="267"/>
      <c r="C132" s="267"/>
      <c r="D132" s="267"/>
      <c r="E132" s="267"/>
      <c r="F132" s="267"/>
      <c r="G132" s="268"/>
      <c r="H132" s="268"/>
      <c r="I132" s="268" t="s">
        <v>122</v>
      </c>
      <c r="J132" s="268" t="s">
        <v>39</v>
      </c>
      <c r="K132" s="268" t="s">
        <v>197</v>
      </c>
      <c r="L132" s="268">
        <v>0.793738008</v>
      </c>
      <c r="M132" s="268">
        <v>124.4661331177</v>
      </c>
    </row>
    <row r="133" ht="15.6" spans="1:13">
      <c r="A133" s="267"/>
      <c r="B133" s="267"/>
      <c r="C133" s="267"/>
      <c r="D133" s="267"/>
      <c r="E133" s="267"/>
      <c r="F133" s="267"/>
      <c r="G133" s="268"/>
      <c r="H133" s="268"/>
      <c r="I133" s="268" t="s">
        <v>198</v>
      </c>
      <c r="J133" s="268" t="s">
        <v>39</v>
      </c>
      <c r="K133" s="268" t="s">
        <v>199</v>
      </c>
      <c r="L133" s="268">
        <v>0.799289942</v>
      </c>
      <c r="M133" s="268">
        <v>124.4616546631</v>
      </c>
    </row>
    <row r="134" ht="15.6" spans="1:13">
      <c r="A134" s="267"/>
      <c r="B134" s="267"/>
      <c r="C134" s="267"/>
      <c r="D134" s="267"/>
      <c r="E134" s="267"/>
      <c r="F134" s="267"/>
      <c r="G134" s="268"/>
      <c r="H134" s="268"/>
      <c r="I134" s="268" t="s">
        <v>166</v>
      </c>
      <c r="J134" s="268" t="s">
        <v>101</v>
      </c>
      <c r="K134" s="268" t="s">
        <v>200</v>
      </c>
      <c r="L134" s="268">
        <v>0.803274989</v>
      </c>
      <c r="M134" s="268">
        <v>124.4060974121</v>
      </c>
    </row>
    <row r="135" ht="15.6" spans="1:13">
      <c r="A135" s="267"/>
      <c r="B135" s="267"/>
      <c r="C135" s="267"/>
      <c r="D135" s="267"/>
      <c r="E135" s="267"/>
      <c r="F135" s="267"/>
      <c r="G135" s="268"/>
      <c r="H135" s="268"/>
      <c r="I135" s="268" t="s">
        <v>131</v>
      </c>
      <c r="J135" s="268" t="s">
        <v>132</v>
      </c>
      <c r="K135" s="268" t="s">
        <v>175</v>
      </c>
      <c r="L135" s="268">
        <v>0.6815</v>
      </c>
      <c r="M135" s="268">
        <v>124.2754</v>
      </c>
    </row>
    <row r="136" ht="15.6" spans="1:13">
      <c r="A136" s="267"/>
      <c r="B136" s="267"/>
      <c r="C136" s="267"/>
      <c r="D136" s="267"/>
      <c r="E136" s="267"/>
      <c r="F136" s="267"/>
      <c r="G136" s="268"/>
      <c r="H136" s="268"/>
      <c r="I136" s="268" t="s">
        <v>201</v>
      </c>
      <c r="J136" s="268" t="s">
        <v>132</v>
      </c>
      <c r="K136" s="268" t="s">
        <v>202</v>
      </c>
      <c r="L136" s="268">
        <v>0.765808</v>
      </c>
      <c r="M136" s="268">
        <v>124.29932</v>
      </c>
    </row>
    <row r="137" ht="15.6" spans="1:13">
      <c r="A137" s="267"/>
      <c r="B137" s="267"/>
      <c r="C137" s="267"/>
      <c r="D137" s="267"/>
      <c r="E137" s="267"/>
      <c r="F137" s="267"/>
      <c r="G137" s="268"/>
      <c r="H137" s="268"/>
      <c r="I137" s="268" t="s">
        <v>136</v>
      </c>
      <c r="J137" s="268" t="s">
        <v>132</v>
      </c>
      <c r="K137" s="268" t="s">
        <v>203</v>
      </c>
      <c r="L137" s="268">
        <v>0.702508</v>
      </c>
      <c r="M137" s="268">
        <v>124.301965</v>
      </c>
    </row>
    <row r="138" ht="15.6" spans="1:13">
      <c r="A138" s="267"/>
      <c r="B138" s="267"/>
      <c r="C138" s="267"/>
      <c r="D138" s="267"/>
      <c r="E138" s="267"/>
      <c r="F138" s="267"/>
      <c r="G138" s="268"/>
      <c r="H138" s="268"/>
      <c r="I138" s="268" t="s">
        <v>204</v>
      </c>
      <c r="J138" s="268" t="s">
        <v>8</v>
      </c>
      <c r="K138" s="268" t="s">
        <v>205</v>
      </c>
      <c r="L138" s="268">
        <v>0.81321454</v>
      </c>
      <c r="M138" s="268">
        <v>124.6579742432</v>
      </c>
    </row>
    <row r="139" ht="15.6" spans="1:13">
      <c r="A139" s="267"/>
      <c r="B139" s="267"/>
      <c r="C139" s="267"/>
      <c r="D139" s="267"/>
      <c r="E139" s="267"/>
      <c r="F139" s="267"/>
      <c r="G139" s="268"/>
      <c r="H139" s="268"/>
      <c r="I139" s="268" t="s">
        <v>7</v>
      </c>
      <c r="J139" s="268" t="s">
        <v>8</v>
      </c>
      <c r="K139" s="268" t="s">
        <v>206</v>
      </c>
      <c r="L139" s="268">
        <v>0.855085015</v>
      </c>
      <c r="M139" s="268">
        <v>124.6933288574</v>
      </c>
    </row>
    <row r="140" ht="15.6" spans="1:13">
      <c r="A140" s="267"/>
      <c r="B140" s="267"/>
      <c r="C140" s="267"/>
      <c r="D140" s="267"/>
      <c r="E140" s="267"/>
      <c r="F140" s="267"/>
      <c r="G140" s="268"/>
      <c r="H140" s="268"/>
      <c r="I140" s="268" t="s">
        <v>7</v>
      </c>
      <c r="J140" s="268" t="s">
        <v>8</v>
      </c>
      <c r="K140" s="268" t="s">
        <v>207</v>
      </c>
      <c r="L140" s="268">
        <v>0.858193994</v>
      </c>
      <c r="M140" s="268">
        <v>124.6888580322</v>
      </c>
    </row>
    <row r="141" ht="15.6" spans="1:13">
      <c r="A141" s="267"/>
      <c r="B141" s="267"/>
      <c r="C141" s="267"/>
      <c r="D141" s="267"/>
      <c r="E141" s="267"/>
      <c r="F141" s="267"/>
      <c r="G141" s="268"/>
      <c r="H141" s="268"/>
      <c r="I141" s="268" t="s">
        <v>13</v>
      </c>
      <c r="J141" s="268" t="s">
        <v>8</v>
      </c>
      <c r="K141" s="268" t="s">
        <v>208</v>
      </c>
      <c r="L141" s="268">
        <v>0.713735998</v>
      </c>
      <c r="M141" s="268">
        <v>124.3762054443</v>
      </c>
    </row>
    <row r="142" ht="15.6" spans="1:13">
      <c r="A142" s="267"/>
      <c r="B142" s="267"/>
      <c r="C142" s="267"/>
      <c r="D142" s="267"/>
      <c r="E142" s="267"/>
      <c r="F142" s="267"/>
      <c r="G142" s="268"/>
      <c r="H142" s="268"/>
      <c r="I142" s="268" t="s">
        <v>84</v>
      </c>
      <c r="J142" s="268" t="s">
        <v>8</v>
      </c>
      <c r="K142" s="268" t="s">
        <v>209</v>
      </c>
      <c r="L142" s="268">
        <v>0.768337011</v>
      </c>
      <c r="M142" s="268">
        <v>124.6158752441</v>
      </c>
    </row>
    <row r="143" ht="15.6" spans="1:13">
      <c r="A143" s="267"/>
      <c r="B143" s="267"/>
      <c r="C143" s="267"/>
      <c r="D143" s="267"/>
      <c r="E143" s="267"/>
      <c r="F143" s="267"/>
      <c r="G143" s="268"/>
      <c r="H143" s="268"/>
      <c r="I143" s="268" t="s">
        <v>13</v>
      </c>
      <c r="J143" s="268" t="s">
        <v>8</v>
      </c>
      <c r="K143" s="268" t="s">
        <v>210</v>
      </c>
      <c r="L143" s="268">
        <v>0.717015028</v>
      </c>
      <c r="M143" s="268">
        <v>124.3688964844</v>
      </c>
    </row>
    <row r="144" ht="15.6" spans="1:13">
      <c r="A144" s="267"/>
      <c r="B144" s="267"/>
      <c r="C144" s="267"/>
      <c r="D144" s="267"/>
      <c r="E144" s="267"/>
      <c r="F144" s="267"/>
      <c r="G144" s="268"/>
      <c r="H144" s="268"/>
      <c r="I144" s="268" t="s">
        <v>13</v>
      </c>
      <c r="J144" s="268" t="s">
        <v>8</v>
      </c>
      <c r="K144" s="268" t="s">
        <v>211</v>
      </c>
      <c r="L144" s="268">
        <v>0.715040028</v>
      </c>
      <c r="M144" s="268">
        <v>124.3743667603</v>
      </c>
    </row>
    <row r="145" ht="15.6" spans="1:13">
      <c r="A145" s="267"/>
      <c r="B145" s="267"/>
      <c r="C145" s="267"/>
      <c r="D145" s="267"/>
      <c r="E145" s="267"/>
      <c r="F145" s="267"/>
      <c r="G145" s="268"/>
      <c r="H145" s="268"/>
      <c r="I145" s="268" t="s">
        <v>18</v>
      </c>
      <c r="J145" s="268" t="s">
        <v>8</v>
      </c>
      <c r="K145" s="268" t="s">
        <v>212</v>
      </c>
      <c r="L145" s="268">
        <v>0.77471602</v>
      </c>
      <c r="M145" s="268">
        <v>124.6186676025</v>
      </c>
    </row>
    <row r="146" ht="15.6" spans="1:13">
      <c r="A146" s="267"/>
      <c r="B146" s="267"/>
      <c r="C146" s="267"/>
      <c r="D146" s="267"/>
      <c r="E146" s="267"/>
      <c r="F146" s="267"/>
      <c r="G146" s="268"/>
      <c r="H146" s="268"/>
      <c r="I146" s="268" t="s">
        <v>25</v>
      </c>
      <c r="J146" s="268" t="s">
        <v>8</v>
      </c>
      <c r="K146" s="268" t="s">
        <v>213</v>
      </c>
      <c r="L146" s="268">
        <v>0.699909985</v>
      </c>
      <c r="M146" s="268">
        <v>124.4081954956</v>
      </c>
    </row>
    <row r="147" ht="15.6" spans="1:13">
      <c r="A147" s="267"/>
      <c r="B147" s="267"/>
      <c r="C147" s="267"/>
      <c r="D147" s="267"/>
      <c r="E147" s="267"/>
      <c r="F147" s="267"/>
      <c r="G147" s="268"/>
      <c r="H147" s="268"/>
      <c r="I147" s="268" t="s">
        <v>25</v>
      </c>
      <c r="J147" s="268" t="s">
        <v>8</v>
      </c>
      <c r="K147" s="268" t="s">
        <v>214</v>
      </c>
      <c r="L147" s="268">
        <v>0.691792011</v>
      </c>
      <c r="M147" s="268">
        <v>124.4070510864</v>
      </c>
    </row>
    <row r="148" ht="15.6" spans="1:13">
      <c r="A148" s="267"/>
      <c r="B148" s="267"/>
      <c r="C148" s="267"/>
      <c r="D148" s="267"/>
      <c r="E148" s="267"/>
      <c r="F148" s="267"/>
      <c r="G148" s="268"/>
      <c r="H148" s="268"/>
      <c r="I148" s="268" t="s">
        <v>33</v>
      </c>
      <c r="J148" s="268" t="s">
        <v>8</v>
      </c>
      <c r="K148" s="268" t="s">
        <v>215</v>
      </c>
      <c r="L148" s="268">
        <v>0.593609989</v>
      </c>
      <c r="M148" s="268">
        <v>124.5252609253</v>
      </c>
    </row>
    <row r="149" ht="15.6" spans="1:13">
      <c r="A149" s="267"/>
      <c r="B149" s="267"/>
      <c r="C149" s="267"/>
      <c r="D149" s="267"/>
      <c r="E149" s="267"/>
      <c r="F149" s="267"/>
      <c r="G149" s="268"/>
      <c r="H149" s="268"/>
      <c r="I149" s="268" t="s">
        <v>118</v>
      </c>
      <c r="J149" s="268" t="s">
        <v>8</v>
      </c>
      <c r="K149" s="268" t="s">
        <v>216</v>
      </c>
      <c r="L149" s="268">
        <v>0.550324023</v>
      </c>
      <c r="M149" s="268">
        <v>124.4888458252</v>
      </c>
    </row>
    <row r="150" ht="15.6" spans="1:13">
      <c r="A150" s="267"/>
      <c r="B150" s="267"/>
      <c r="C150" s="267"/>
      <c r="D150" s="267"/>
      <c r="E150" s="267"/>
      <c r="F150" s="267"/>
      <c r="G150" s="268"/>
      <c r="H150" s="268"/>
      <c r="I150" s="268" t="s">
        <v>118</v>
      </c>
      <c r="J150" s="268" t="s">
        <v>8</v>
      </c>
      <c r="K150" s="268" t="s">
        <v>217</v>
      </c>
      <c r="L150" s="268">
        <v>0.545424998</v>
      </c>
      <c r="M150" s="268">
        <v>124.4926376343</v>
      </c>
    </row>
    <row r="151" ht="15.6" spans="1:13">
      <c r="A151" s="267"/>
      <c r="B151" s="267"/>
      <c r="C151" s="267"/>
      <c r="D151" s="267"/>
      <c r="E151" s="267"/>
      <c r="F151" s="267"/>
      <c r="G151" s="268"/>
      <c r="H151" s="268"/>
      <c r="I151" s="268" t="s">
        <v>198</v>
      </c>
      <c r="J151" s="268" t="s">
        <v>39</v>
      </c>
      <c r="K151" s="268" t="s">
        <v>218</v>
      </c>
      <c r="L151" s="268">
        <v>0.795539975</v>
      </c>
      <c r="M151" s="268">
        <v>124.4557952881</v>
      </c>
    </row>
    <row r="152" ht="15.6" spans="1:13">
      <c r="A152" s="267"/>
      <c r="B152" s="267"/>
      <c r="C152" s="267"/>
      <c r="D152" s="267"/>
      <c r="E152" s="267"/>
      <c r="F152" s="267"/>
      <c r="G152" s="268"/>
      <c r="H152" s="268"/>
      <c r="I152" s="268" t="s">
        <v>198</v>
      </c>
      <c r="J152" s="268" t="s">
        <v>39</v>
      </c>
      <c r="K152" s="268" t="s">
        <v>219</v>
      </c>
      <c r="L152" s="268">
        <v>0.801566005</v>
      </c>
      <c r="M152" s="268">
        <v>124.4590759277</v>
      </c>
    </row>
    <row r="153" ht="15.6" spans="1:13">
      <c r="A153" s="267"/>
      <c r="B153" s="267"/>
      <c r="C153" s="267"/>
      <c r="D153" s="267"/>
      <c r="E153" s="267"/>
      <c r="F153" s="267"/>
      <c r="G153" s="268"/>
      <c r="H153" s="268"/>
      <c r="I153" s="268" t="s">
        <v>46</v>
      </c>
      <c r="J153" s="268" t="s">
        <v>22</v>
      </c>
      <c r="K153" s="268" t="s">
        <v>220</v>
      </c>
      <c r="L153" s="268">
        <v>0.37566</v>
      </c>
      <c r="M153" s="268">
        <v>124.00304</v>
      </c>
    </row>
    <row r="154" ht="15.6" spans="1:13">
      <c r="A154" s="267"/>
      <c r="B154" s="267"/>
      <c r="C154" s="267"/>
      <c r="D154" s="267"/>
      <c r="E154" s="267"/>
      <c r="F154" s="267"/>
      <c r="G154" s="268"/>
      <c r="H154" s="268"/>
      <c r="I154" s="268" t="s">
        <v>21</v>
      </c>
      <c r="J154" s="268" t="s">
        <v>22</v>
      </c>
      <c r="K154" s="268" t="s">
        <v>221</v>
      </c>
      <c r="L154" s="268">
        <v>0.46849</v>
      </c>
      <c r="M154" s="268">
        <v>124.41026</v>
      </c>
    </row>
    <row r="155" ht="15.6" spans="1:13">
      <c r="A155" s="267"/>
      <c r="B155" s="267"/>
      <c r="C155" s="267"/>
      <c r="D155" s="267"/>
      <c r="E155" s="267"/>
      <c r="F155" s="267"/>
      <c r="G155" s="268"/>
      <c r="H155" s="268"/>
      <c r="I155" s="268" t="s">
        <v>21</v>
      </c>
      <c r="J155" s="268" t="s">
        <v>22</v>
      </c>
      <c r="K155" s="268" t="s">
        <v>222</v>
      </c>
      <c r="L155" s="268">
        <v>0.47019</v>
      </c>
      <c r="M155" s="268">
        <v>124.42505</v>
      </c>
    </row>
    <row r="156" ht="15.6" spans="1:13">
      <c r="A156" s="267"/>
      <c r="B156" s="267"/>
      <c r="C156" s="267"/>
      <c r="D156" s="267"/>
      <c r="E156" s="267"/>
      <c r="F156" s="267"/>
      <c r="G156" s="268"/>
      <c r="H156" s="268"/>
      <c r="I156" s="268" t="s">
        <v>52</v>
      </c>
      <c r="J156" s="268" t="s">
        <v>8</v>
      </c>
      <c r="K156" s="268" t="s">
        <v>223</v>
      </c>
      <c r="L156" s="268">
        <v>0.810871005</v>
      </c>
      <c r="M156" s="268">
        <v>124.6539306641</v>
      </c>
    </row>
    <row r="157" ht="15.6" spans="1:13">
      <c r="A157" s="267"/>
      <c r="B157" s="267"/>
      <c r="C157" s="267"/>
      <c r="D157" s="267"/>
      <c r="E157" s="267"/>
      <c r="F157" s="267"/>
      <c r="G157" s="268"/>
      <c r="H157" s="268"/>
      <c r="I157" s="268" t="s">
        <v>52</v>
      </c>
      <c r="J157" s="268" t="s">
        <v>8</v>
      </c>
      <c r="K157" s="268" t="s">
        <v>224</v>
      </c>
      <c r="L157" s="268">
        <v>0.81054002</v>
      </c>
      <c r="M157" s="268">
        <v>124.6565170288</v>
      </c>
    </row>
    <row r="158" ht="15.6" spans="1:13">
      <c r="A158" s="267"/>
      <c r="B158" s="267"/>
      <c r="C158" s="267"/>
      <c r="D158" s="267"/>
      <c r="E158" s="267"/>
      <c r="F158" s="267"/>
      <c r="G158" s="268"/>
      <c r="H158" s="268"/>
      <c r="I158" s="268" t="s">
        <v>33</v>
      </c>
      <c r="J158" s="268" t="s">
        <v>8</v>
      </c>
      <c r="K158" s="268" t="s">
        <v>225</v>
      </c>
      <c r="L158" s="268">
        <v>0.598995984</v>
      </c>
      <c r="M158" s="268">
        <v>124.5162811279</v>
      </c>
    </row>
    <row r="159" ht="15.6" spans="1:13">
      <c r="A159" s="267"/>
      <c r="B159" s="267"/>
      <c r="C159" s="267"/>
      <c r="D159" s="267"/>
      <c r="E159" s="267"/>
      <c r="F159" s="267"/>
      <c r="G159" s="268"/>
      <c r="H159" s="268"/>
      <c r="I159" s="268" t="s">
        <v>226</v>
      </c>
      <c r="J159" s="268" t="s">
        <v>226</v>
      </c>
      <c r="K159" s="268" t="s">
        <v>227</v>
      </c>
      <c r="L159" s="268">
        <v>0.91732</v>
      </c>
      <c r="M159" s="268">
        <v>124.09652</v>
      </c>
    </row>
    <row r="160" ht="15.6" spans="1:13">
      <c r="A160" s="267"/>
      <c r="B160" s="267"/>
      <c r="C160" s="267"/>
      <c r="D160" s="267"/>
      <c r="E160" s="267"/>
      <c r="F160" s="267"/>
      <c r="G160" s="268"/>
      <c r="H160" s="268"/>
      <c r="I160" s="268" t="s">
        <v>177</v>
      </c>
      <c r="J160" s="268" t="s">
        <v>8</v>
      </c>
      <c r="K160" s="268" t="s">
        <v>228</v>
      </c>
      <c r="L160" s="268">
        <v>0.724156022</v>
      </c>
      <c r="M160" s="268">
        <v>124.3593063354</v>
      </c>
    </row>
    <row r="161" ht="15.6" spans="1:13">
      <c r="A161" s="267"/>
      <c r="B161" s="267"/>
      <c r="C161" s="267"/>
      <c r="D161" s="267"/>
      <c r="E161" s="267"/>
      <c r="F161" s="267"/>
      <c r="G161" s="268"/>
      <c r="H161" s="268"/>
      <c r="I161" s="268" t="s">
        <v>177</v>
      </c>
      <c r="J161" s="268" t="s">
        <v>8</v>
      </c>
      <c r="K161" s="268" t="s">
        <v>229</v>
      </c>
      <c r="L161" s="268">
        <v>0.719747007</v>
      </c>
      <c r="M161" s="268">
        <v>124.3643798828</v>
      </c>
    </row>
    <row r="162" ht="15.6" spans="1:13">
      <c r="A162" s="267"/>
      <c r="B162" s="267"/>
      <c r="C162" s="267"/>
      <c r="D162" s="267"/>
      <c r="E162" s="267"/>
      <c r="F162" s="267"/>
      <c r="G162" s="268"/>
      <c r="H162" s="268"/>
      <c r="I162" s="268" t="s">
        <v>230</v>
      </c>
      <c r="J162" s="268" t="s">
        <v>8</v>
      </c>
      <c r="K162" s="268" t="s">
        <v>231</v>
      </c>
      <c r="L162" s="268">
        <v>0.701663971</v>
      </c>
      <c r="M162" s="268">
        <v>124.5447769165</v>
      </c>
    </row>
    <row r="163" ht="15.6" spans="1:13">
      <c r="A163" s="267"/>
      <c r="B163" s="267"/>
      <c r="C163" s="267"/>
      <c r="D163" s="267"/>
      <c r="E163" s="267"/>
      <c r="F163" s="267"/>
      <c r="G163" s="268"/>
      <c r="H163" s="268"/>
      <c r="I163" s="268" t="s">
        <v>230</v>
      </c>
      <c r="J163" s="268" t="s">
        <v>8</v>
      </c>
      <c r="K163" s="268" t="s">
        <v>232</v>
      </c>
      <c r="L163" s="268">
        <v>0.703247011</v>
      </c>
      <c r="M163" s="268">
        <v>124.539276123</v>
      </c>
    </row>
    <row r="164" ht="15.6" spans="1:13">
      <c r="A164" s="267"/>
      <c r="B164" s="267"/>
      <c r="C164" s="267"/>
      <c r="D164" s="267"/>
      <c r="E164" s="267"/>
      <c r="F164" s="267"/>
      <c r="G164" s="268"/>
      <c r="H164" s="268"/>
      <c r="I164" s="268" t="s">
        <v>28</v>
      </c>
      <c r="J164" s="268" t="s">
        <v>8</v>
      </c>
      <c r="K164" s="268" t="s">
        <v>233</v>
      </c>
      <c r="L164" s="268">
        <v>0.660507977</v>
      </c>
      <c r="M164" s="268">
        <v>124.4710617065</v>
      </c>
    </row>
    <row r="165" ht="15.6" spans="1:13">
      <c r="A165" s="267"/>
      <c r="B165" s="267"/>
      <c r="C165" s="267"/>
      <c r="D165" s="267"/>
      <c r="E165" s="267"/>
      <c r="F165" s="267"/>
      <c r="G165" s="268"/>
      <c r="H165" s="268"/>
      <c r="I165" s="268" t="s">
        <v>76</v>
      </c>
      <c r="J165" s="268" t="s">
        <v>8</v>
      </c>
      <c r="K165" s="268" t="s">
        <v>234</v>
      </c>
      <c r="L165" s="268">
        <v>0.637224019</v>
      </c>
      <c r="M165" s="268">
        <v>124.5025634766</v>
      </c>
    </row>
    <row r="166" ht="15.6" spans="1:13">
      <c r="A166" s="267"/>
      <c r="B166" s="267"/>
      <c r="C166" s="267"/>
      <c r="D166" s="267"/>
      <c r="E166" s="267"/>
      <c r="F166" s="267"/>
      <c r="G166" s="268"/>
      <c r="H166" s="268"/>
      <c r="I166" s="268" t="s">
        <v>58</v>
      </c>
      <c r="J166" s="268" t="s">
        <v>8</v>
      </c>
      <c r="K166" s="268" t="s">
        <v>235</v>
      </c>
      <c r="L166" s="268">
        <v>0.653678</v>
      </c>
      <c r="M166" s="268">
        <v>124.5343856812</v>
      </c>
    </row>
    <row r="167" ht="15.6" spans="1:13">
      <c r="A167" s="267"/>
      <c r="B167" s="267"/>
      <c r="C167" s="267"/>
      <c r="D167" s="267"/>
      <c r="E167" s="267"/>
      <c r="F167" s="267"/>
      <c r="G167" s="268"/>
      <c r="H167" s="268"/>
      <c r="I167" s="268" t="s">
        <v>33</v>
      </c>
      <c r="J167" s="268" t="s">
        <v>8</v>
      </c>
      <c r="K167" s="268" t="s">
        <v>236</v>
      </c>
      <c r="L167" s="268">
        <v>0.595368981</v>
      </c>
      <c r="M167" s="268">
        <v>124.5225448608</v>
      </c>
    </row>
    <row r="168" ht="15.6" spans="1:13">
      <c r="A168" s="267"/>
      <c r="B168" s="267"/>
      <c r="C168" s="267"/>
      <c r="D168" s="267"/>
      <c r="E168" s="267"/>
      <c r="F168" s="267"/>
      <c r="G168" s="268"/>
      <c r="H168" s="268"/>
      <c r="I168" s="268" t="s">
        <v>63</v>
      </c>
      <c r="J168" s="268" t="s">
        <v>39</v>
      </c>
      <c r="K168" s="268" t="s">
        <v>237</v>
      </c>
      <c r="L168" s="268">
        <v>0.805997014</v>
      </c>
      <c r="M168" s="268">
        <v>124.4363327026</v>
      </c>
    </row>
    <row r="169" ht="15.6" spans="1:13">
      <c r="A169" s="267"/>
      <c r="B169" s="267"/>
      <c r="C169" s="267"/>
      <c r="D169" s="267"/>
      <c r="E169" s="267"/>
      <c r="F169" s="267"/>
      <c r="G169" s="268"/>
      <c r="H169" s="268"/>
      <c r="I169" s="268" t="s">
        <v>65</v>
      </c>
      <c r="J169" s="268" t="s">
        <v>39</v>
      </c>
      <c r="K169" s="268" t="s">
        <v>238</v>
      </c>
      <c r="L169" s="268">
        <v>0.809091985</v>
      </c>
      <c r="M169" s="268">
        <v>124.4306793213</v>
      </c>
    </row>
    <row r="170" ht="15.6" spans="1:13">
      <c r="A170" s="267"/>
      <c r="B170" s="267"/>
      <c r="C170" s="267"/>
      <c r="D170" s="267"/>
      <c r="E170" s="267"/>
      <c r="F170" s="267"/>
      <c r="G170" s="268"/>
      <c r="H170" s="268"/>
      <c r="I170" s="268" t="s">
        <v>7</v>
      </c>
      <c r="J170" s="268" t="s">
        <v>8</v>
      </c>
      <c r="K170" s="268" t="s">
        <v>239</v>
      </c>
      <c r="L170" s="268">
        <v>0.864363015</v>
      </c>
      <c r="M170" s="268">
        <v>124.6778640747</v>
      </c>
    </row>
    <row r="171" ht="15.6" spans="1:13">
      <c r="A171" s="267"/>
      <c r="B171" s="267"/>
      <c r="C171" s="267"/>
      <c r="D171" s="267"/>
      <c r="E171" s="267"/>
      <c r="F171" s="267"/>
      <c r="G171" s="268"/>
      <c r="H171" s="268"/>
      <c r="I171" s="268" t="s">
        <v>46</v>
      </c>
      <c r="J171" s="268" t="s">
        <v>22</v>
      </c>
      <c r="K171" s="268" t="s">
        <v>240</v>
      </c>
      <c r="L171" s="268">
        <v>0.386399</v>
      </c>
      <c r="M171" s="268">
        <v>124.016472</v>
      </c>
    </row>
    <row r="172" ht="15.6" spans="1:13">
      <c r="A172" s="267"/>
      <c r="B172" s="267"/>
      <c r="C172" s="267"/>
      <c r="D172" s="267"/>
      <c r="E172" s="267"/>
      <c r="F172" s="267"/>
      <c r="G172" s="268"/>
      <c r="H172" s="268"/>
      <c r="I172" s="268" t="s">
        <v>21</v>
      </c>
      <c r="J172" s="268" t="s">
        <v>22</v>
      </c>
      <c r="K172" s="268" t="s">
        <v>241</v>
      </c>
      <c r="L172" s="268">
        <v>0.45068</v>
      </c>
      <c r="M172" s="268">
        <v>124.34956</v>
      </c>
    </row>
    <row r="173" ht="15.6" spans="1:13">
      <c r="A173" s="267"/>
      <c r="B173" s="267"/>
      <c r="C173" s="267"/>
      <c r="D173" s="267"/>
      <c r="E173" s="267"/>
      <c r="F173" s="267"/>
      <c r="G173" s="268"/>
      <c r="H173" s="268"/>
      <c r="I173" s="268" t="s">
        <v>21</v>
      </c>
      <c r="J173" s="268" t="s">
        <v>22</v>
      </c>
      <c r="K173" s="268" t="s">
        <v>242</v>
      </c>
      <c r="L173" s="268">
        <v>0.45674</v>
      </c>
      <c r="M173" s="268">
        <v>124.35553</v>
      </c>
    </row>
    <row r="174" ht="15.6" spans="1:13">
      <c r="A174" s="267"/>
      <c r="B174" s="267"/>
      <c r="C174" s="267"/>
      <c r="D174" s="267"/>
      <c r="E174" s="267"/>
      <c r="F174" s="267"/>
      <c r="G174" s="268"/>
      <c r="H174" s="268"/>
      <c r="I174" s="268" t="s">
        <v>157</v>
      </c>
      <c r="J174" s="268" t="s">
        <v>8</v>
      </c>
      <c r="K174" s="268" t="s">
        <v>243</v>
      </c>
      <c r="L174" s="268">
        <v>0.707238972</v>
      </c>
      <c r="M174" s="268">
        <v>124.5975646973</v>
      </c>
    </row>
    <row r="175" ht="15.6" spans="1:13">
      <c r="A175" s="267"/>
      <c r="B175" s="267"/>
      <c r="C175" s="267"/>
      <c r="D175" s="267"/>
      <c r="E175" s="267"/>
      <c r="F175" s="267"/>
      <c r="G175" s="268"/>
      <c r="H175" s="268"/>
      <c r="I175" s="268" t="s">
        <v>157</v>
      </c>
      <c r="J175" s="268" t="s">
        <v>8</v>
      </c>
      <c r="K175" s="268" t="s">
        <v>244</v>
      </c>
      <c r="L175" s="268">
        <v>0.717211008</v>
      </c>
      <c r="M175" s="268">
        <v>124.5919342041</v>
      </c>
    </row>
    <row r="176" ht="15.6" spans="1:13">
      <c r="A176" s="267"/>
      <c r="B176" s="267"/>
      <c r="C176" s="267"/>
      <c r="D176" s="267"/>
      <c r="E176" s="267"/>
      <c r="F176" s="267"/>
      <c r="G176" s="268"/>
      <c r="H176" s="268"/>
      <c r="I176" s="268" t="s">
        <v>84</v>
      </c>
      <c r="J176" s="268" t="s">
        <v>8</v>
      </c>
      <c r="K176" s="268" t="s">
        <v>245</v>
      </c>
      <c r="L176" s="268">
        <v>0.766291022</v>
      </c>
      <c r="M176" s="268">
        <v>124.6091995239</v>
      </c>
    </row>
    <row r="177" ht="15.6" spans="1:13">
      <c r="A177" s="267"/>
      <c r="B177" s="267"/>
      <c r="C177" s="267"/>
      <c r="D177" s="267"/>
      <c r="E177" s="267"/>
      <c r="F177" s="267"/>
      <c r="G177" s="268"/>
      <c r="H177" s="268"/>
      <c r="I177" s="268" t="s">
        <v>46</v>
      </c>
      <c r="J177" s="268" t="s">
        <v>22</v>
      </c>
      <c r="K177" s="268" t="s">
        <v>246</v>
      </c>
      <c r="L177" s="268">
        <v>0.36534</v>
      </c>
      <c r="M177" s="268">
        <v>123.97677</v>
      </c>
    </row>
    <row r="178" ht="15.6" spans="1:13">
      <c r="A178" s="267"/>
      <c r="B178" s="267"/>
      <c r="C178" s="267"/>
      <c r="D178" s="267"/>
      <c r="E178" s="267"/>
      <c r="F178" s="267"/>
      <c r="G178" s="268"/>
      <c r="H178" s="268"/>
      <c r="I178" s="268" t="s">
        <v>159</v>
      </c>
      <c r="J178" s="268" t="s">
        <v>8</v>
      </c>
      <c r="K178" s="268" t="s">
        <v>247</v>
      </c>
      <c r="L178" s="268">
        <v>0.727821</v>
      </c>
      <c r="M178" s="268">
        <v>124.449811</v>
      </c>
    </row>
    <row r="179" ht="15.6" spans="1:13">
      <c r="A179" s="267"/>
      <c r="B179" s="267"/>
      <c r="C179" s="267"/>
      <c r="D179" s="267"/>
      <c r="E179" s="267"/>
      <c r="F179" s="267"/>
      <c r="G179" s="268"/>
      <c r="H179" s="268"/>
      <c r="I179" s="268" t="s">
        <v>71</v>
      </c>
      <c r="J179" s="268" t="s">
        <v>8</v>
      </c>
      <c r="K179" s="268" t="s">
        <v>248</v>
      </c>
      <c r="L179" s="268">
        <v>0.707040012</v>
      </c>
      <c r="M179" s="268">
        <v>124.3890686035</v>
      </c>
    </row>
    <row r="180" ht="15.6" spans="1:13">
      <c r="A180" s="267"/>
      <c r="B180" s="267"/>
      <c r="C180" s="267"/>
      <c r="D180" s="267"/>
      <c r="E180" s="267"/>
      <c r="F180" s="267"/>
      <c r="G180" s="268"/>
      <c r="H180" s="268"/>
      <c r="I180" s="268" t="s">
        <v>25</v>
      </c>
      <c r="J180" s="268" t="s">
        <v>8</v>
      </c>
      <c r="K180" s="268" t="s">
        <v>249</v>
      </c>
      <c r="L180" s="268">
        <v>0.705646992</v>
      </c>
      <c r="M180" s="268">
        <v>124.4002380371</v>
      </c>
    </row>
    <row r="181" ht="15.6" spans="1:13">
      <c r="A181" s="267"/>
      <c r="B181" s="267"/>
      <c r="C181" s="267"/>
      <c r="D181" s="267"/>
      <c r="E181" s="267"/>
      <c r="F181" s="267"/>
      <c r="G181" s="268"/>
      <c r="H181" s="268"/>
      <c r="I181" s="268" t="s">
        <v>118</v>
      </c>
      <c r="J181" s="268" t="s">
        <v>8</v>
      </c>
      <c r="K181" s="268" t="s">
        <v>250</v>
      </c>
      <c r="L181" s="268">
        <v>0.528410017</v>
      </c>
      <c r="M181" s="268">
        <v>124.4771652222</v>
      </c>
    </row>
    <row r="182" ht="15.6" spans="1:13">
      <c r="A182" s="267"/>
      <c r="B182" s="267"/>
      <c r="C182" s="267"/>
      <c r="D182" s="267"/>
      <c r="E182" s="267"/>
      <c r="F182" s="267"/>
      <c r="G182" s="268"/>
      <c r="H182" s="268"/>
      <c r="I182" s="268" t="s">
        <v>120</v>
      </c>
      <c r="J182" s="268" t="s">
        <v>8</v>
      </c>
      <c r="K182" s="268" t="s">
        <v>251</v>
      </c>
      <c r="L182" s="268">
        <v>0.487522006</v>
      </c>
      <c r="M182" s="268">
        <v>124.4910049438</v>
      </c>
    </row>
    <row r="183" ht="15.6" spans="1:13">
      <c r="A183" s="267"/>
      <c r="B183" s="267"/>
      <c r="C183" s="267"/>
      <c r="D183" s="267"/>
      <c r="E183" s="267"/>
      <c r="F183" s="267"/>
      <c r="G183" s="268"/>
      <c r="H183" s="268"/>
      <c r="I183" s="268" t="s">
        <v>122</v>
      </c>
      <c r="J183" s="268" t="s">
        <v>39</v>
      </c>
      <c r="K183" s="268" t="s">
        <v>252</v>
      </c>
      <c r="L183" s="268">
        <v>0.787440002</v>
      </c>
      <c r="M183" s="268">
        <v>124.4709472656</v>
      </c>
    </row>
    <row r="184" ht="15.6" spans="1:13">
      <c r="A184" s="267"/>
      <c r="B184" s="267"/>
      <c r="C184" s="267"/>
      <c r="D184" s="267"/>
      <c r="E184" s="267"/>
      <c r="F184" s="267"/>
      <c r="G184" s="268"/>
      <c r="H184" s="268"/>
      <c r="I184" s="268" t="s">
        <v>96</v>
      </c>
      <c r="J184" s="268" t="s">
        <v>39</v>
      </c>
      <c r="K184" s="268" t="s">
        <v>253</v>
      </c>
      <c r="L184" s="268">
        <v>0.785915971</v>
      </c>
      <c r="M184" s="268">
        <v>124.4541473389</v>
      </c>
    </row>
    <row r="185" ht="15.6" spans="1:13">
      <c r="A185" s="267"/>
      <c r="B185" s="267"/>
      <c r="C185" s="267"/>
      <c r="D185" s="267"/>
      <c r="E185" s="267"/>
      <c r="F185" s="267"/>
      <c r="G185" s="268"/>
      <c r="H185" s="268"/>
      <c r="I185" s="268" t="s">
        <v>78</v>
      </c>
      <c r="J185" s="268" t="s">
        <v>8</v>
      </c>
      <c r="K185" s="268" t="s">
        <v>254</v>
      </c>
      <c r="L185" s="268">
        <v>0.683237016</v>
      </c>
      <c r="M185" s="268">
        <v>124.511756897</v>
      </c>
    </row>
    <row r="186" ht="15.6" spans="1:13">
      <c r="A186" s="267"/>
      <c r="B186" s="267"/>
      <c r="C186" s="267"/>
      <c r="D186" s="267"/>
      <c r="E186" s="267"/>
      <c r="F186" s="267"/>
      <c r="G186" s="268"/>
      <c r="H186" s="268"/>
      <c r="I186" s="268" t="s">
        <v>105</v>
      </c>
      <c r="J186" s="268" t="s">
        <v>22</v>
      </c>
      <c r="K186" s="268" t="s">
        <v>255</v>
      </c>
      <c r="L186" s="268">
        <v>0.39224</v>
      </c>
      <c r="M186" s="268">
        <v>124.08798</v>
      </c>
    </row>
    <row r="187" ht="15.6" spans="1:13">
      <c r="A187" s="267"/>
      <c r="B187" s="267"/>
      <c r="C187" s="267"/>
      <c r="D187" s="267"/>
      <c r="E187" s="267"/>
      <c r="F187" s="267"/>
      <c r="G187" s="268"/>
      <c r="H187" s="268"/>
      <c r="I187" s="268" t="s">
        <v>105</v>
      </c>
      <c r="J187" s="268" t="s">
        <v>22</v>
      </c>
      <c r="K187" s="268" t="s">
        <v>256</v>
      </c>
      <c r="L187" s="268">
        <v>0.39315</v>
      </c>
      <c r="M187" s="268">
        <v>124.09552</v>
      </c>
    </row>
    <row r="188" ht="15.6" spans="1:13">
      <c r="A188" s="267"/>
      <c r="B188" s="267"/>
      <c r="C188" s="267"/>
      <c r="D188" s="267"/>
      <c r="E188" s="267"/>
      <c r="F188" s="267"/>
      <c r="G188" s="268"/>
      <c r="H188" s="268"/>
      <c r="I188" s="268" t="s">
        <v>108</v>
      </c>
      <c r="J188" s="268" t="s">
        <v>22</v>
      </c>
      <c r="K188" s="268" t="s">
        <v>257</v>
      </c>
      <c r="L188" s="268">
        <v>0.43027</v>
      </c>
      <c r="M188" s="268">
        <v>124.2641</v>
      </c>
    </row>
    <row r="189" ht="15.6" spans="1:13">
      <c r="A189" s="267"/>
      <c r="B189" s="267"/>
      <c r="C189" s="267"/>
      <c r="D189" s="267"/>
      <c r="E189" s="267"/>
      <c r="F189" s="267"/>
      <c r="G189" s="268"/>
      <c r="H189" s="268"/>
      <c r="I189" s="268" t="s">
        <v>258</v>
      </c>
      <c r="J189" s="268" t="s">
        <v>8</v>
      </c>
      <c r="K189" s="268" t="s">
        <v>259</v>
      </c>
      <c r="L189" s="268">
        <v>0.80058</v>
      </c>
      <c r="M189" s="268">
        <v>124.644278</v>
      </c>
    </row>
    <row r="190" ht="15.6" spans="1:13">
      <c r="A190" s="267"/>
      <c r="B190" s="267"/>
      <c r="C190" s="267"/>
      <c r="D190" s="267"/>
      <c r="E190" s="267"/>
      <c r="F190" s="267"/>
      <c r="G190" s="268"/>
      <c r="H190" s="268"/>
      <c r="I190" s="268" t="s">
        <v>3</v>
      </c>
      <c r="J190" s="268" t="s">
        <v>4</v>
      </c>
      <c r="K190" s="268" t="s">
        <v>5</v>
      </c>
      <c r="L190" s="268">
        <v>0.89482</v>
      </c>
      <c r="M190" s="268">
        <v>123.26336</v>
      </c>
    </row>
    <row r="191" ht="15.6" spans="1:13">
      <c r="A191" s="267"/>
      <c r="B191" s="267"/>
      <c r="C191" s="267"/>
      <c r="D191" s="267"/>
      <c r="E191" s="267"/>
      <c r="F191" s="267"/>
      <c r="G191" s="268"/>
      <c r="H191" s="268"/>
      <c r="I191" s="268" t="s">
        <v>162</v>
      </c>
      <c r="J191" s="268" t="s">
        <v>8</v>
      </c>
      <c r="K191" s="268" t="s">
        <v>260</v>
      </c>
      <c r="L191" s="268">
        <v>0.769316971</v>
      </c>
      <c r="M191" s="268">
        <v>124.4479064941</v>
      </c>
    </row>
    <row r="192" ht="15.6" spans="1:13">
      <c r="A192" s="267"/>
      <c r="B192" s="267"/>
      <c r="C192" s="267"/>
      <c r="D192" s="267"/>
      <c r="E192" s="267"/>
      <c r="F192" s="267"/>
      <c r="G192" s="268"/>
      <c r="H192" s="268"/>
      <c r="I192" s="268" t="s">
        <v>166</v>
      </c>
      <c r="J192" s="268" t="s">
        <v>101</v>
      </c>
      <c r="K192" s="268" t="s">
        <v>261</v>
      </c>
      <c r="L192" s="268">
        <v>0.805890024</v>
      </c>
      <c r="M192" s="268">
        <v>124.4120864868</v>
      </c>
    </row>
    <row r="193" ht="15.6" spans="1:13">
      <c r="A193" s="267"/>
      <c r="B193" s="267"/>
      <c r="C193" s="267"/>
      <c r="D193" s="267"/>
      <c r="E193" s="267"/>
      <c r="F193" s="267"/>
      <c r="G193" s="268"/>
      <c r="H193" s="268"/>
      <c r="I193" s="268" t="s">
        <v>108</v>
      </c>
      <c r="J193" s="268" t="s">
        <v>22</v>
      </c>
      <c r="K193" s="268" t="s">
        <v>262</v>
      </c>
      <c r="L193" s="268">
        <v>0.443958</v>
      </c>
      <c r="M193" s="268">
        <v>124.260876</v>
      </c>
    </row>
    <row r="194" ht="15.6" spans="1:13">
      <c r="A194" s="267"/>
      <c r="B194" s="267"/>
      <c r="C194" s="267"/>
      <c r="D194" s="267"/>
      <c r="E194" s="267"/>
      <c r="F194" s="267"/>
      <c r="G194" s="268"/>
      <c r="H194" s="268"/>
      <c r="I194" s="268" t="s">
        <v>46</v>
      </c>
      <c r="J194" s="268" t="s">
        <v>22</v>
      </c>
      <c r="K194" s="268" t="s">
        <v>263</v>
      </c>
      <c r="L194" s="268">
        <v>0.37442</v>
      </c>
      <c r="M194" s="268">
        <v>124.03417</v>
      </c>
    </row>
    <row r="195" ht="15.6" spans="1:13">
      <c r="A195" s="267"/>
      <c r="B195" s="267"/>
      <c r="C195" s="267"/>
      <c r="D195" s="267"/>
      <c r="E195" s="267"/>
      <c r="F195" s="267"/>
      <c r="G195" s="268"/>
      <c r="H195" s="268"/>
      <c r="I195" s="268" t="s">
        <v>46</v>
      </c>
      <c r="J195" s="268" t="s">
        <v>22</v>
      </c>
      <c r="K195" s="268" t="s">
        <v>264</v>
      </c>
      <c r="L195" s="268">
        <v>0.38208</v>
      </c>
      <c r="M195" s="268">
        <v>124.04826</v>
      </c>
    </row>
    <row r="196" ht="15.6" spans="1:13">
      <c r="A196" s="267"/>
      <c r="B196" s="267"/>
      <c r="C196" s="267"/>
      <c r="D196" s="267"/>
      <c r="E196" s="267"/>
      <c r="F196" s="267"/>
      <c r="G196" s="268"/>
      <c r="H196" s="268"/>
      <c r="I196" s="268" t="s">
        <v>81</v>
      </c>
      <c r="J196" s="268" t="s">
        <v>8</v>
      </c>
      <c r="K196" s="268" t="s">
        <v>265</v>
      </c>
      <c r="L196" s="268">
        <v>0.739674985</v>
      </c>
      <c r="M196" s="268">
        <v>124.6018066406</v>
      </c>
    </row>
    <row r="197" ht="15.6" spans="1:13">
      <c r="A197" s="267"/>
      <c r="B197" s="267"/>
      <c r="C197" s="267"/>
      <c r="D197" s="267"/>
      <c r="E197" s="267"/>
      <c r="F197" s="267"/>
      <c r="G197" s="268"/>
      <c r="H197" s="268"/>
      <c r="I197" s="268" t="s">
        <v>84</v>
      </c>
      <c r="J197" s="268" t="s">
        <v>8</v>
      </c>
      <c r="K197" s="268" t="s">
        <v>266</v>
      </c>
      <c r="L197" s="268">
        <v>0.752636015</v>
      </c>
      <c r="M197" s="268">
        <v>124.611289978</v>
      </c>
    </row>
    <row r="198" ht="15.6" spans="1:13">
      <c r="A198" s="267"/>
      <c r="B198" s="267"/>
      <c r="C198" s="267"/>
      <c r="D198" s="267"/>
      <c r="E198" s="267"/>
      <c r="F198" s="267"/>
      <c r="G198" s="268"/>
      <c r="H198" s="268"/>
      <c r="I198" s="268" t="s">
        <v>84</v>
      </c>
      <c r="J198" s="268" t="s">
        <v>8</v>
      </c>
      <c r="K198" s="268" t="s">
        <v>267</v>
      </c>
      <c r="L198" s="268">
        <v>0.755587995</v>
      </c>
      <c r="M198" s="268">
        <v>124.6153564453</v>
      </c>
    </row>
    <row r="199" ht="15.6" spans="1:13">
      <c r="A199" s="267"/>
      <c r="B199" s="267"/>
      <c r="C199" s="267"/>
      <c r="D199" s="267"/>
      <c r="E199" s="267"/>
      <c r="F199" s="267"/>
      <c r="G199" s="268"/>
      <c r="H199" s="268"/>
      <c r="I199" s="268" t="s">
        <v>84</v>
      </c>
      <c r="J199" s="268" t="s">
        <v>8</v>
      </c>
      <c r="K199" s="268" t="s">
        <v>268</v>
      </c>
      <c r="L199" s="268">
        <v>0.757441998</v>
      </c>
      <c r="M199" s="268">
        <v>124.6108703613</v>
      </c>
    </row>
    <row r="200" ht="15.6" spans="1:13">
      <c r="A200" s="267"/>
      <c r="B200" s="267"/>
      <c r="C200" s="267"/>
      <c r="D200" s="267"/>
      <c r="E200" s="267"/>
      <c r="F200" s="267"/>
      <c r="G200" s="268"/>
      <c r="H200" s="268"/>
      <c r="I200" s="268" t="s">
        <v>84</v>
      </c>
      <c r="J200" s="268" t="s">
        <v>8</v>
      </c>
      <c r="K200" s="268" t="s">
        <v>269</v>
      </c>
      <c r="L200" s="268">
        <v>0.753638029</v>
      </c>
      <c r="M200" s="268">
        <v>124.6101837158</v>
      </c>
    </row>
    <row r="201" ht="15.6" spans="1:13">
      <c r="A201" s="267"/>
      <c r="B201" s="267"/>
      <c r="C201" s="267"/>
      <c r="D201" s="267"/>
      <c r="E201" s="267"/>
      <c r="F201" s="267"/>
      <c r="G201" s="268"/>
      <c r="H201" s="268"/>
      <c r="I201" s="268" t="s">
        <v>73</v>
      </c>
      <c r="J201" s="268" t="s">
        <v>8</v>
      </c>
      <c r="K201" s="268" t="s">
        <v>270</v>
      </c>
      <c r="L201" s="268">
        <v>0.720255017</v>
      </c>
      <c r="M201" s="268">
        <v>124.3937911987</v>
      </c>
    </row>
    <row r="202" ht="15.6" spans="1:13">
      <c r="A202" s="267"/>
      <c r="B202" s="267"/>
      <c r="C202" s="267"/>
      <c r="D202" s="267"/>
      <c r="E202" s="267"/>
      <c r="F202" s="267"/>
      <c r="G202" s="268"/>
      <c r="H202" s="268"/>
      <c r="I202" s="268" t="s">
        <v>89</v>
      </c>
      <c r="J202" s="268" t="s">
        <v>8</v>
      </c>
      <c r="K202" s="268" t="s">
        <v>271</v>
      </c>
      <c r="L202" s="268">
        <v>0.712638974</v>
      </c>
      <c r="M202" s="268">
        <v>124.3974761963</v>
      </c>
    </row>
    <row r="203" ht="15.6" spans="1:13">
      <c r="A203" s="267"/>
      <c r="B203" s="267"/>
      <c r="C203" s="267"/>
      <c r="D203" s="267"/>
      <c r="E203" s="267"/>
      <c r="F203" s="267"/>
      <c r="G203" s="268"/>
      <c r="H203" s="268"/>
      <c r="I203" s="268" t="s">
        <v>89</v>
      </c>
      <c r="J203" s="268" t="s">
        <v>8</v>
      </c>
      <c r="K203" s="268" t="s">
        <v>272</v>
      </c>
      <c r="L203" s="268">
        <v>0.721230984</v>
      </c>
      <c r="M203" s="268">
        <v>124.431060791</v>
      </c>
    </row>
    <row r="204" ht="15.6" spans="1:13">
      <c r="A204" s="267"/>
      <c r="B204" s="267"/>
      <c r="C204" s="267"/>
      <c r="D204" s="267"/>
      <c r="E204" s="267"/>
      <c r="F204" s="267"/>
      <c r="G204" s="268"/>
      <c r="H204" s="268"/>
      <c r="I204" s="268" t="s">
        <v>159</v>
      </c>
      <c r="J204" s="268" t="s">
        <v>8</v>
      </c>
      <c r="K204" s="268" t="s">
        <v>273</v>
      </c>
      <c r="L204" s="268">
        <v>0.727767</v>
      </c>
      <c r="M204" s="268">
        <v>124.449846</v>
      </c>
    </row>
    <row r="205" ht="15.6" spans="1:13">
      <c r="A205" s="267"/>
      <c r="B205" s="267"/>
      <c r="C205" s="267"/>
      <c r="D205" s="267"/>
      <c r="E205" s="267"/>
      <c r="F205" s="267"/>
      <c r="G205" s="268"/>
      <c r="H205" s="268"/>
      <c r="I205" s="268" t="s">
        <v>159</v>
      </c>
      <c r="J205" s="268" t="s">
        <v>8</v>
      </c>
      <c r="K205" s="268" t="s">
        <v>274</v>
      </c>
      <c r="L205" s="268">
        <v>0.721504986</v>
      </c>
      <c r="M205" s="268">
        <v>124.4551239014</v>
      </c>
    </row>
    <row r="206" ht="15.6" spans="1:13">
      <c r="A206" s="267"/>
      <c r="B206" s="267"/>
      <c r="C206" s="267"/>
      <c r="D206" s="267"/>
      <c r="E206" s="267"/>
      <c r="F206" s="267"/>
      <c r="G206" s="268"/>
      <c r="H206" s="268"/>
      <c r="I206" s="268" t="s">
        <v>92</v>
      </c>
      <c r="J206" s="268" t="s">
        <v>8</v>
      </c>
      <c r="K206" s="268" t="s">
        <v>275</v>
      </c>
      <c r="L206" s="268">
        <v>0.765434027</v>
      </c>
      <c r="M206" s="268">
        <v>124.443977356</v>
      </c>
    </row>
    <row r="207" ht="15.6" spans="1:13">
      <c r="A207" s="267"/>
      <c r="B207" s="267"/>
      <c r="C207" s="267"/>
      <c r="D207" s="267"/>
      <c r="E207" s="267"/>
      <c r="F207" s="267"/>
      <c r="G207" s="268"/>
      <c r="H207" s="268"/>
      <c r="I207" s="268" t="s">
        <v>67</v>
      </c>
      <c r="J207" s="268" t="s">
        <v>39</v>
      </c>
      <c r="K207" s="268" t="s">
        <v>276</v>
      </c>
      <c r="L207" s="268">
        <v>0.844238997</v>
      </c>
      <c r="M207" s="268">
        <v>124.4363021851</v>
      </c>
    </row>
    <row r="208" ht="15.6" spans="1:13">
      <c r="A208" s="267"/>
      <c r="B208" s="267"/>
      <c r="C208" s="267"/>
      <c r="D208" s="267"/>
      <c r="E208" s="267"/>
      <c r="F208" s="267"/>
      <c r="G208" s="268"/>
      <c r="H208" s="268"/>
      <c r="I208" s="268" t="s">
        <v>166</v>
      </c>
      <c r="J208" s="268" t="s">
        <v>101</v>
      </c>
      <c r="K208" s="268" t="s">
        <v>277</v>
      </c>
      <c r="L208" s="268">
        <v>0.809466</v>
      </c>
      <c r="M208" s="268">
        <v>124.410527</v>
      </c>
    </row>
    <row r="209" ht="15.6" spans="1:13">
      <c r="A209" s="267"/>
      <c r="B209" s="267"/>
      <c r="C209" s="267"/>
      <c r="D209" s="267"/>
      <c r="E209" s="267"/>
      <c r="F209" s="267"/>
      <c r="G209" s="268"/>
      <c r="H209" s="268"/>
      <c r="I209" s="268" t="s">
        <v>105</v>
      </c>
      <c r="J209" s="268" t="s">
        <v>22</v>
      </c>
      <c r="K209" s="268" t="s">
        <v>278</v>
      </c>
      <c r="L209" s="268">
        <v>0.39636</v>
      </c>
      <c r="M209" s="268">
        <v>124.10477</v>
      </c>
    </row>
    <row r="210" ht="15.6" spans="1:13">
      <c r="A210" s="267"/>
      <c r="B210" s="267"/>
      <c r="C210" s="267"/>
      <c r="D210" s="267"/>
      <c r="E210" s="267"/>
      <c r="F210" s="267"/>
      <c r="G210" s="268"/>
      <c r="H210" s="268"/>
      <c r="I210" s="268" t="s">
        <v>105</v>
      </c>
      <c r="J210" s="268" t="s">
        <v>22</v>
      </c>
      <c r="K210" s="268" t="s">
        <v>279</v>
      </c>
      <c r="L210" s="268">
        <v>0.39692</v>
      </c>
      <c r="M210" s="268">
        <v>124.1146</v>
      </c>
    </row>
    <row r="211" ht="15.6" spans="1:13">
      <c r="A211" s="267"/>
      <c r="B211" s="267"/>
      <c r="C211" s="267"/>
      <c r="D211" s="267"/>
      <c r="E211" s="267"/>
      <c r="F211" s="267"/>
      <c r="G211" s="268"/>
      <c r="H211" s="268"/>
      <c r="I211" s="268" t="s">
        <v>105</v>
      </c>
      <c r="J211" s="268" t="s">
        <v>22</v>
      </c>
      <c r="K211" s="268" t="s">
        <v>280</v>
      </c>
      <c r="L211" s="268">
        <v>0.38959</v>
      </c>
      <c r="M211" s="268">
        <v>124.11766</v>
      </c>
    </row>
    <row r="212" ht="15.6" spans="1:13">
      <c r="A212" s="267"/>
      <c r="B212" s="267"/>
      <c r="C212" s="267"/>
      <c r="D212" s="267"/>
      <c r="E212" s="267"/>
      <c r="F212" s="267"/>
      <c r="G212" s="268"/>
      <c r="H212" s="268"/>
      <c r="I212" s="268" t="s">
        <v>105</v>
      </c>
      <c r="J212" s="268" t="s">
        <v>22</v>
      </c>
      <c r="K212" s="268" t="s">
        <v>281</v>
      </c>
      <c r="L212" s="268">
        <v>0.39572</v>
      </c>
      <c r="M212" s="268">
        <v>124.17017</v>
      </c>
    </row>
    <row r="213" ht="15.6" spans="1:13">
      <c r="A213" s="267"/>
      <c r="B213" s="267"/>
      <c r="C213" s="267"/>
      <c r="D213" s="267"/>
      <c r="E213" s="267"/>
      <c r="F213" s="267"/>
      <c r="G213" s="268"/>
      <c r="H213" s="268"/>
      <c r="I213" s="268" t="s">
        <v>108</v>
      </c>
      <c r="J213" s="268" t="s">
        <v>22</v>
      </c>
      <c r="K213" s="268" t="s">
        <v>282</v>
      </c>
      <c r="L213" s="268">
        <v>0.41899</v>
      </c>
      <c r="M213" s="268">
        <v>124.25003</v>
      </c>
    </row>
    <row r="214" ht="15.6" spans="1:13">
      <c r="A214" s="267"/>
      <c r="B214" s="267"/>
      <c r="C214" s="267"/>
      <c r="D214" s="267"/>
      <c r="E214" s="267"/>
      <c r="F214" s="267"/>
      <c r="G214" s="268"/>
      <c r="H214" s="268"/>
      <c r="I214" s="268" t="s">
        <v>46</v>
      </c>
      <c r="J214" s="268" t="s">
        <v>22</v>
      </c>
      <c r="K214" s="268" t="s">
        <v>283</v>
      </c>
      <c r="L214" s="268">
        <v>0.37761</v>
      </c>
      <c r="M214" s="268">
        <v>123.9974</v>
      </c>
    </row>
    <row r="215" ht="15.6" spans="1:13">
      <c r="A215" s="267"/>
      <c r="B215" s="267"/>
      <c r="C215" s="267"/>
      <c r="D215" s="267"/>
      <c r="E215" s="267"/>
      <c r="F215" s="267"/>
      <c r="G215" s="268"/>
      <c r="H215" s="268"/>
      <c r="I215" s="268" t="s">
        <v>204</v>
      </c>
      <c r="J215" s="268" t="s">
        <v>8</v>
      </c>
      <c r="K215" s="268" t="s">
        <v>284</v>
      </c>
      <c r="L215" s="268">
        <v>0.810816109</v>
      </c>
      <c r="M215" s="268">
        <v>124.658996582</v>
      </c>
    </row>
    <row r="216" ht="15.6" spans="1:13">
      <c r="A216" s="267"/>
      <c r="B216" s="267"/>
      <c r="C216" s="267"/>
      <c r="D216" s="267"/>
      <c r="E216" s="267"/>
      <c r="F216" s="267"/>
      <c r="G216" s="268"/>
      <c r="H216" s="268"/>
      <c r="I216" s="268" t="s">
        <v>55</v>
      </c>
      <c r="J216" s="268" t="s">
        <v>8</v>
      </c>
      <c r="K216" s="268" t="s">
        <v>285</v>
      </c>
      <c r="L216" s="268">
        <v>0.730542</v>
      </c>
      <c r="M216" s="268">
        <v>124.358956</v>
      </c>
    </row>
    <row r="217" ht="15.6" spans="1:13">
      <c r="A217" s="267"/>
      <c r="B217" s="267"/>
      <c r="C217" s="267"/>
      <c r="D217" s="267"/>
      <c r="E217" s="267"/>
      <c r="F217" s="267"/>
      <c r="G217" s="268"/>
      <c r="H217" s="268"/>
      <c r="I217" s="268" t="s">
        <v>52</v>
      </c>
      <c r="J217" s="268" t="s">
        <v>8</v>
      </c>
      <c r="K217" s="268" t="s">
        <v>286</v>
      </c>
      <c r="L217" s="268">
        <v>0.809507012</v>
      </c>
      <c r="M217" s="268">
        <v>124.6578216553</v>
      </c>
    </row>
    <row r="218" ht="15.6" spans="1:13">
      <c r="A218" s="267"/>
      <c r="B218" s="267"/>
      <c r="C218" s="267"/>
      <c r="D218" s="267"/>
      <c r="E218" s="267"/>
      <c r="F218" s="267"/>
      <c r="G218" s="268"/>
      <c r="H218" s="268"/>
      <c r="I218" s="268" t="s">
        <v>55</v>
      </c>
      <c r="J218" s="268" t="s">
        <v>8</v>
      </c>
      <c r="K218" s="268" t="s">
        <v>287</v>
      </c>
      <c r="L218" s="268">
        <v>0.732358992</v>
      </c>
      <c r="M218" s="268">
        <v>124.352180481</v>
      </c>
    </row>
    <row r="219" ht="15.6" spans="1:13">
      <c r="A219" s="267"/>
      <c r="B219" s="267"/>
      <c r="C219" s="267"/>
      <c r="D219" s="267"/>
      <c r="E219" s="267"/>
      <c r="F219" s="267"/>
      <c r="G219" s="268"/>
      <c r="H219" s="268"/>
      <c r="I219" s="268" t="s">
        <v>177</v>
      </c>
      <c r="J219" s="268" t="s">
        <v>8</v>
      </c>
      <c r="K219" s="268" t="s">
        <v>288</v>
      </c>
      <c r="L219" s="268">
        <v>0.725179017</v>
      </c>
      <c r="M219" s="268">
        <v>124.3582763672</v>
      </c>
    </row>
    <row r="220" ht="15.6" spans="1:13">
      <c r="A220" s="267"/>
      <c r="B220" s="267"/>
      <c r="C220" s="267"/>
      <c r="D220" s="267"/>
      <c r="E220" s="267"/>
      <c r="F220" s="267"/>
      <c r="G220" s="268"/>
      <c r="H220" s="268"/>
      <c r="I220" s="268" t="s">
        <v>177</v>
      </c>
      <c r="J220" s="268" t="s">
        <v>8</v>
      </c>
      <c r="K220" s="268" t="s">
        <v>289</v>
      </c>
      <c r="L220" s="268">
        <v>0.723276019</v>
      </c>
      <c r="M220" s="268">
        <v>124.3602294922</v>
      </c>
    </row>
    <row r="221" ht="15.6" spans="1:13">
      <c r="A221" s="267"/>
      <c r="B221" s="267"/>
      <c r="C221" s="267"/>
      <c r="D221" s="267"/>
      <c r="E221" s="267"/>
      <c r="F221" s="267"/>
      <c r="G221" s="268"/>
      <c r="H221" s="268"/>
      <c r="I221" s="268" t="s">
        <v>33</v>
      </c>
      <c r="J221" s="268" t="s">
        <v>8</v>
      </c>
      <c r="K221" s="268" t="s">
        <v>290</v>
      </c>
      <c r="L221" s="268">
        <v>0.59910202</v>
      </c>
      <c r="M221" s="268">
        <v>124.5205154419</v>
      </c>
    </row>
    <row r="222" ht="15.6" spans="1:13">
      <c r="A222" s="267"/>
      <c r="B222" s="267"/>
      <c r="C222" s="267"/>
      <c r="D222" s="267"/>
      <c r="E222" s="267"/>
      <c r="F222" s="267"/>
      <c r="G222" s="268"/>
      <c r="H222" s="268"/>
      <c r="I222" s="268" t="s">
        <v>33</v>
      </c>
      <c r="J222" s="268" t="s">
        <v>8</v>
      </c>
      <c r="K222" s="268" t="s">
        <v>291</v>
      </c>
      <c r="L222" s="268">
        <v>0.594347</v>
      </c>
      <c r="M222" s="268">
        <v>124.5231628418</v>
      </c>
    </row>
    <row r="223" ht="15.6" spans="1:13">
      <c r="A223" s="267"/>
      <c r="B223" s="267"/>
      <c r="C223" s="267"/>
      <c r="D223" s="267"/>
      <c r="E223" s="267"/>
      <c r="F223" s="267"/>
      <c r="G223" s="268"/>
      <c r="H223" s="268"/>
      <c r="I223" s="268" t="s">
        <v>63</v>
      </c>
      <c r="J223" s="268" t="s">
        <v>39</v>
      </c>
      <c r="K223" s="268" t="s">
        <v>292</v>
      </c>
      <c r="L223" s="268">
        <v>0.806125998</v>
      </c>
      <c r="M223" s="268">
        <v>124.4342651367</v>
      </c>
    </row>
    <row r="224" ht="15.6" spans="1:13">
      <c r="A224" s="267"/>
      <c r="B224" s="267"/>
      <c r="C224" s="267"/>
      <c r="D224" s="267"/>
      <c r="E224" s="267"/>
      <c r="F224" s="267"/>
      <c r="G224" s="268"/>
      <c r="H224" s="268"/>
      <c r="I224" s="268" t="s">
        <v>65</v>
      </c>
      <c r="J224" s="268" t="s">
        <v>39</v>
      </c>
      <c r="K224" s="268" t="s">
        <v>293</v>
      </c>
      <c r="L224" s="268">
        <v>0.809020996</v>
      </c>
      <c r="M224" s="268">
        <v>124.4325790405</v>
      </c>
    </row>
    <row r="225" ht="15.6" spans="1:13">
      <c r="A225" s="267"/>
      <c r="B225" s="267"/>
      <c r="C225" s="267"/>
      <c r="D225" s="267"/>
      <c r="E225" s="267"/>
      <c r="F225" s="267"/>
      <c r="G225" s="268"/>
      <c r="H225" s="268"/>
      <c r="I225" s="268" t="s">
        <v>69</v>
      </c>
      <c r="J225" s="268" t="s">
        <v>8</v>
      </c>
      <c r="K225" s="268" t="s">
        <v>294</v>
      </c>
      <c r="L225" s="268">
        <v>0.681115985</v>
      </c>
      <c r="M225" s="268">
        <v>124.5643005371</v>
      </c>
    </row>
    <row r="226" ht="15.6" spans="1:13">
      <c r="A226" s="267"/>
      <c r="B226" s="267"/>
      <c r="C226" s="267"/>
      <c r="D226" s="267"/>
      <c r="E226" s="267"/>
      <c r="F226" s="267"/>
      <c r="G226" s="268"/>
      <c r="H226" s="268"/>
      <c r="I226" s="268" t="s">
        <v>157</v>
      </c>
      <c r="J226" s="268" t="s">
        <v>8</v>
      </c>
      <c r="K226" s="268" t="s">
        <v>295</v>
      </c>
      <c r="L226" s="268">
        <v>0.712885976</v>
      </c>
      <c r="M226" s="268">
        <v>124.5883178711</v>
      </c>
    </row>
    <row r="227" ht="15.6" spans="1:13">
      <c r="A227" s="267"/>
      <c r="B227" s="267"/>
      <c r="C227" s="267"/>
      <c r="D227" s="267"/>
      <c r="E227" s="267"/>
      <c r="F227" s="267"/>
      <c r="G227" s="268"/>
      <c r="H227" s="268"/>
      <c r="I227" s="268" t="s">
        <v>28</v>
      </c>
      <c r="J227" s="268" t="s">
        <v>8</v>
      </c>
      <c r="K227" s="268" t="s">
        <v>296</v>
      </c>
      <c r="L227" s="268">
        <v>0.660510004</v>
      </c>
      <c r="M227" s="268">
        <v>124.4710006714</v>
      </c>
    </row>
    <row r="228" ht="15.6" spans="1:13">
      <c r="A228" s="267"/>
      <c r="B228" s="267"/>
      <c r="C228" s="267"/>
      <c r="D228" s="267"/>
      <c r="E228" s="267"/>
      <c r="F228" s="267"/>
      <c r="G228" s="268"/>
      <c r="H228" s="268"/>
      <c r="I228" s="268" t="s">
        <v>297</v>
      </c>
      <c r="J228" s="268" t="s">
        <v>8</v>
      </c>
      <c r="K228" s="268" t="s">
        <v>298</v>
      </c>
      <c r="L228" s="268">
        <v>0.646538973</v>
      </c>
      <c r="M228" s="268">
        <v>124.4856796265</v>
      </c>
    </row>
    <row r="229" ht="15.6" spans="1:13">
      <c r="A229" s="267"/>
      <c r="B229" s="267"/>
      <c r="C229" s="267"/>
      <c r="D229" s="267"/>
      <c r="E229" s="267"/>
      <c r="F229" s="267"/>
      <c r="G229" s="268"/>
      <c r="H229" s="268"/>
      <c r="I229" s="268" t="s">
        <v>58</v>
      </c>
      <c r="J229" s="268" t="s">
        <v>8</v>
      </c>
      <c r="K229" s="268" t="s">
        <v>299</v>
      </c>
      <c r="L229" s="268">
        <v>0.652696013</v>
      </c>
      <c r="M229" s="268">
        <v>124.5362167358</v>
      </c>
    </row>
    <row r="230" ht="15.6" spans="1:13">
      <c r="A230" s="267"/>
      <c r="B230" s="267"/>
      <c r="C230" s="267"/>
      <c r="D230" s="267"/>
      <c r="E230" s="267"/>
      <c r="F230" s="267"/>
      <c r="G230" s="268"/>
      <c r="H230" s="268"/>
      <c r="I230" s="268" t="s">
        <v>204</v>
      </c>
      <c r="J230" s="268" t="s">
        <v>8</v>
      </c>
      <c r="K230" s="268" t="s">
        <v>300</v>
      </c>
      <c r="L230" s="268">
        <v>0.814104974</v>
      </c>
      <c r="M230" s="268">
        <v>124.6552886963</v>
      </c>
    </row>
    <row r="231" ht="15.6" spans="1:13">
      <c r="A231" s="267"/>
      <c r="B231" s="267"/>
      <c r="C231" s="267"/>
      <c r="D231" s="267"/>
      <c r="E231" s="267"/>
      <c r="F231" s="267"/>
      <c r="G231" s="268"/>
      <c r="H231" s="268"/>
      <c r="I231" s="268" t="s">
        <v>7</v>
      </c>
      <c r="J231" s="268" t="s">
        <v>8</v>
      </c>
      <c r="K231" s="268" t="s">
        <v>301</v>
      </c>
      <c r="L231" s="268">
        <v>0.854003012</v>
      </c>
      <c r="M231" s="268">
        <v>124.6922531128</v>
      </c>
    </row>
    <row r="232" ht="15.6" spans="1:13">
      <c r="A232" s="267"/>
      <c r="B232" s="267"/>
      <c r="C232" s="267"/>
      <c r="D232" s="267"/>
      <c r="E232" s="267"/>
      <c r="F232" s="267"/>
      <c r="G232" s="268"/>
      <c r="H232" s="268"/>
      <c r="I232" s="268" t="s">
        <v>7</v>
      </c>
      <c r="J232" s="268" t="s">
        <v>8</v>
      </c>
      <c r="K232" s="268" t="s">
        <v>302</v>
      </c>
      <c r="L232" s="268">
        <v>0.856001019</v>
      </c>
      <c r="M232" s="268">
        <v>124.6930618286</v>
      </c>
    </row>
    <row r="233" ht="15.6" spans="1:13">
      <c r="A233" s="267"/>
      <c r="B233" s="267"/>
      <c r="C233" s="267"/>
      <c r="D233" s="267"/>
      <c r="E233" s="267"/>
      <c r="F233" s="267"/>
      <c r="G233" s="268"/>
      <c r="H233" s="268"/>
      <c r="I233" s="268" t="s">
        <v>303</v>
      </c>
      <c r="J233" s="268" t="s">
        <v>4</v>
      </c>
      <c r="K233" s="268" t="s">
        <v>304</v>
      </c>
      <c r="L233" s="268">
        <v>0.9553</v>
      </c>
      <c r="M233" s="268">
        <v>123.24411</v>
      </c>
    </row>
    <row r="234" ht="15.6" spans="1:13">
      <c r="A234" s="267"/>
      <c r="B234" s="267"/>
      <c r="C234" s="267"/>
      <c r="D234" s="267"/>
      <c r="E234" s="267"/>
      <c r="F234" s="267"/>
      <c r="G234" s="268"/>
      <c r="H234" s="268"/>
      <c r="I234" s="268" t="s">
        <v>305</v>
      </c>
      <c r="J234" s="268" t="s">
        <v>8</v>
      </c>
      <c r="K234" s="268" t="s">
        <v>306</v>
      </c>
      <c r="L234" s="268">
        <v>0.672293007</v>
      </c>
      <c r="M234" s="268">
        <v>124.4336624146</v>
      </c>
    </row>
    <row r="235" ht="15.6" spans="1:13">
      <c r="A235" s="267"/>
      <c r="B235" s="267"/>
      <c r="C235" s="267"/>
      <c r="D235" s="267"/>
      <c r="E235" s="267"/>
      <c r="F235" s="267"/>
      <c r="G235" s="268"/>
      <c r="H235" s="268"/>
      <c r="I235" s="268" t="s">
        <v>38</v>
      </c>
      <c r="J235" s="268" t="s">
        <v>39</v>
      </c>
      <c r="K235" s="268" t="s">
        <v>307</v>
      </c>
      <c r="L235" s="268">
        <v>0.79765898</v>
      </c>
      <c r="M235" s="268">
        <v>124.4506759644</v>
      </c>
    </row>
    <row r="236" ht="15.6" spans="1:13">
      <c r="A236" s="267"/>
      <c r="B236" s="267"/>
      <c r="C236" s="267"/>
      <c r="D236" s="267"/>
      <c r="E236" s="267"/>
      <c r="F236" s="267"/>
      <c r="G236" s="268"/>
      <c r="H236" s="268"/>
      <c r="I236" s="268" t="s">
        <v>13</v>
      </c>
      <c r="J236" s="268" t="s">
        <v>8</v>
      </c>
      <c r="K236" s="268" t="s">
        <v>308</v>
      </c>
      <c r="L236" s="268">
        <v>0.718971014</v>
      </c>
      <c r="M236" s="268">
        <v>124.3680496216</v>
      </c>
    </row>
    <row r="237" ht="15.6" spans="1:13">
      <c r="A237" s="267"/>
      <c r="B237" s="267"/>
      <c r="C237" s="267"/>
      <c r="D237" s="267"/>
      <c r="E237" s="267"/>
      <c r="F237" s="267"/>
      <c r="G237" s="268"/>
      <c r="H237" s="268"/>
      <c r="I237" s="268" t="s">
        <v>13</v>
      </c>
      <c r="J237" s="268" t="s">
        <v>8</v>
      </c>
      <c r="K237" s="268" t="s">
        <v>309</v>
      </c>
      <c r="L237" s="268">
        <v>0.71548</v>
      </c>
      <c r="M237" s="268">
        <v>124.376546</v>
      </c>
    </row>
    <row r="238" ht="15.6" spans="1:13">
      <c r="A238" s="267"/>
      <c r="B238" s="267"/>
      <c r="C238" s="267"/>
      <c r="D238" s="267"/>
      <c r="E238" s="267"/>
      <c r="F238" s="267"/>
      <c r="G238" s="268"/>
      <c r="H238" s="268"/>
      <c r="I238" s="268" t="s">
        <v>71</v>
      </c>
      <c r="J238" s="268" t="s">
        <v>8</v>
      </c>
      <c r="K238" s="268" t="s">
        <v>310</v>
      </c>
      <c r="L238" s="268">
        <v>0.712357998</v>
      </c>
      <c r="M238" s="268">
        <v>124.3803863525</v>
      </c>
    </row>
    <row r="239" ht="15.6" spans="1:13">
      <c r="A239" s="267"/>
      <c r="B239" s="267"/>
      <c r="C239" s="267"/>
      <c r="D239" s="267"/>
      <c r="E239" s="267"/>
      <c r="F239" s="267"/>
      <c r="G239" s="268"/>
      <c r="H239" s="268"/>
      <c r="I239" s="268" t="s">
        <v>71</v>
      </c>
      <c r="J239" s="268" t="s">
        <v>8</v>
      </c>
      <c r="K239" s="268" t="s">
        <v>311</v>
      </c>
      <c r="L239" s="268">
        <v>0.711780012</v>
      </c>
      <c r="M239" s="268">
        <v>124.380821228</v>
      </c>
    </row>
    <row r="240" ht="15.6" spans="1:13">
      <c r="A240" s="267"/>
      <c r="B240" s="267"/>
      <c r="C240" s="267"/>
      <c r="D240" s="267"/>
      <c r="E240" s="267"/>
      <c r="F240" s="267"/>
      <c r="G240" s="268"/>
      <c r="H240" s="268"/>
      <c r="I240" s="268" t="s">
        <v>84</v>
      </c>
      <c r="J240" s="268" t="s">
        <v>8</v>
      </c>
      <c r="K240" s="268" t="s">
        <v>312</v>
      </c>
      <c r="L240" s="268">
        <v>0.767030001</v>
      </c>
      <c r="M240" s="268">
        <v>124.6126785278</v>
      </c>
    </row>
    <row r="241" ht="15.6" spans="1:13">
      <c r="A241" s="267"/>
      <c r="B241" s="267"/>
      <c r="C241" s="267"/>
      <c r="D241" s="267"/>
      <c r="E241" s="267"/>
      <c r="F241" s="267"/>
      <c r="G241" s="268"/>
      <c r="H241" s="268"/>
      <c r="I241" s="268" t="s">
        <v>25</v>
      </c>
      <c r="J241" s="268" t="s">
        <v>8</v>
      </c>
      <c r="K241" s="268" t="s">
        <v>313</v>
      </c>
      <c r="L241" s="268">
        <v>0.698580027</v>
      </c>
      <c r="M241" s="268">
        <v>124.4033584595</v>
      </c>
    </row>
    <row r="242" ht="15.6" spans="1:13">
      <c r="A242" s="267"/>
      <c r="B242" s="267"/>
      <c r="C242" s="267"/>
      <c r="D242" s="267"/>
      <c r="E242" s="267"/>
      <c r="F242" s="267"/>
      <c r="G242" s="268"/>
      <c r="H242" s="268"/>
      <c r="I242" s="268" t="s">
        <v>33</v>
      </c>
      <c r="J242" s="268" t="s">
        <v>8</v>
      </c>
      <c r="K242" s="268" t="s">
        <v>314</v>
      </c>
      <c r="L242" s="268">
        <v>0.587005019</v>
      </c>
      <c r="M242" s="268">
        <v>124.5316467285</v>
      </c>
    </row>
    <row r="243" ht="15.6" spans="1:13">
      <c r="A243" s="267"/>
      <c r="B243" s="267"/>
      <c r="C243" s="267"/>
      <c r="D243" s="267"/>
      <c r="E243" s="267"/>
      <c r="F243" s="267"/>
      <c r="G243" s="268"/>
      <c r="H243" s="268"/>
      <c r="I243" s="268" t="s">
        <v>118</v>
      </c>
      <c r="J243" s="268" t="s">
        <v>8</v>
      </c>
      <c r="K243" s="268" t="s">
        <v>315</v>
      </c>
      <c r="L243" s="268">
        <v>0.54972899</v>
      </c>
      <c r="M243" s="268">
        <v>124.491569519</v>
      </c>
    </row>
    <row r="244" ht="15.6" spans="1:13">
      <c r="A244" s="267"/>
      <c r="B244" s="267"/>
      <c r="C244" s="267"/>
      <c r="D244" s="267"/>
      <c r="E244" s="267"/>
      <c r="F244" s="267"/>
      <c r="G244" s="268"/>
      <c r="H244" s="268"/>
      <c r="I244" s="268" t="s">
        <v>118</v>
      </c>
      <c r="J244" s="268" t="s">
        <v>8</v>
      </c>
      <c r="K244" s="268" t="s">
        <v>316</v>
      </c>
      <c r="L244" s="268">
        <v>0.546097994</v>
      </c>
      <c r="M244" s="268">
        <v>124.4914016724</v>
      </c>
    </row>
    <row r="245" ht="15.6" spans="1:13">
      <c r="A245" s="267"/>
      <c r="B245" s="267"/>
      <c r="C245" s="267"/>
      <c r="D245" s="267"/>
      <c r="E245" s="267"/>
      <c r="F245" s="267"/>
      <c r="G245" s="268"/>
      <c r="H245" s="268"/>
      <c r="I245" s="268" t="s">
        <v>198</v>
      </c>
      <c r="J245" s="268" t="s">
        <v>39</v>
      </c>
      <c r="K245" s="268" t="s">
        <v>317</v>
      </c>
      <c r="L245" s="268">
        <v>0.795216024</v>
      </c>
      <c r="M245" s="268">
        <v>124.4556732178</v>
      </c>
    </row>
    <row r="246" ht="15.6" spans="1:13">
      <c r="A246" s="267"/>
      <c r="B246" s="267"/>
      <c r="C246" s="267"/>
      <c r="D246" s="267"/>
      <c r="E246" s="267"/>
      <c r="F246" s="267"/>
      <c r="G246" s="268"/>
      <c r="H246" s="268"/>
      <c r="I246" s="268" t="s">
        <v>46</v>
      </c>
      <c r="J246" s="268" t="s">
        <v>22</v>
      </c>
      <c r="K246" s="268" t="s">
        <v>318</v>
      </c>
      <c r="L246" s="268">
        <v>0.37737</v>
      </c>
      <c r="M246" s="268">
        <v>123.9962</v>
      </c>
    </row>
    <row r="247" ht="15.6" spans="1:13">
      <c r="A247" s="267"/>
      <c r="B247" s="267"/>
      <c r="C247" s="267"/>
      <c r="D247" s="267"/>
      <c r="E247" s="267"/>
      <c r="F247" s="267"/>
      <c r="G247" s="268"/>
      <c r="H247" s="268"/>
      <c r="I247" s="268" t="s">
        <v>46</v>
      </c>
      <c r="J247" s="268" t="s">
        <v>22</v>
      </c>
      <c r="K247" s="268" t="s">
        <v>319</v>
      </c>
      <c r="L247" s="268">
        <v>0.37563</v>
      </c>
      <c r="M247" s="268">
        <v>123.99726</v>
      </c>
    </row>
    <row r="248" ht="15.6" spans="1:13">
      <c r="A248" s="267"/>
      <c r="B248" s="267"/>
      <c r="C248" s="267"/>
      <c r="D248" s="267"/>
      <c r="E248" s="267"/>
      <c r="F248" s="267"/>
      <c r="G248" s="268"/>
      <c r="H248" s="268"/>
      <c r="I248" s="268" t="s">
        <v>21</v>
      </c>
      <c r="J248" s="268" t="s">
        <v>22</v>
      </c>
      <c r="K248" s="268" t="s">
        <v>320</v>
      </c>
      <c r="L248" s="268">
        <v>0.47872</v>
      </c>
      <c r="M248" s="268">
        <v>124.41226</v>
      </c>
    </row>
    <row r="249" ht="15.6" spans="1:13">
      <c r="A249" s="267"/>
      <c r="B249" s="267"/>
      <c r="C249" s="267"/>
      <c r="D249" s="267"/>
      <c r="E249" s="267"/>
      <c r="F249" s="267"/>
      <c r="G249" s="268"/>
      <c r="H249" s="268"/>
      <c r="I249" s="268" t="s">
        <v>21</v>
      </c>
      <c r="J249" s="268" t="s">
        <v>22</v>
      </c>
      <c r="K249" s="268" t="s">
        <v>321</v>
      </c>
      <c r="L249" s="268">
        <v>0.48037</v>
      </c>
      <c r="M249" s="268">
        <v>124.41716</v>
      </c>
    </row>
    <row r="250" ht="15.6" spans="1:13">
      <c r="A250" s="267"/>
      <c r="B250" s="267"/>
      <c r="C250" s="267"/>
      <c r="D250" s="267"/>
      <c r="E250" s="267"/>
      <c r="F250" s="267"/>
      <c r="G250" s="268"/>
      <c r="H250" s="268"/>
      <c r="I250" s="268" t="s">
        <v>21</v>
      </c>
      <c r="J250" s="268" t="s">
        <v>22</v>
      </c>
      <c r="K250" s="268" t="s">
        <v>322</v>
      </c>
      <c r="L250" s="268">
        <v>0.454841</v>
      </c>
      <c r="M250" s="268">
        <v>124.366379</v>
      </c>
    </row>
    <row r="251" ht="15.6" spans="1:13">
      <c r="A251" s="267"/>
      <c r="B251" s="267"/>
      <c r="C251" s="267"/>
      <c r="D251" s="267"/>
      <c r="E251" s="267"/>
      <c r="F251" s="267"/>
      <c r="G251" s="268"/>
      <c r="H251" s="268"/>
      <c r="I251" s="268" t="s">
        <v>21</v>
      </c>
      <c r="J251" s="268" t="s">
        <v>22</v>
      </c>
      <c r="K251" s="268" t="s">
        <v>323</v>
      </c>
      <c r="L251" s="268">
        <v>0.467167</v>
      </c>
      <c r="M251" s="268">
        <v>124.450286</v>
      </c>
    </row>
    <row r="252" ht="15.6" spans="1:13">
      <c r="A252" s="267"/>
      <c r="B252" s="267"/>
      <c r="C252" s="267"/>
      <c r="D252" s="267"/>
      <c r="E252" s="267"/>
      <c r="F252" s="267"/>
      <c r="G252" s="268"/>
      <c r="H252" s="268"/>
      <c r="I252" s="268" t="s">
        <v>324</v>
      </c>
      <c r="J252" s="268" t="s">
        <v>173</v>
      </c>
      <c r="K252" s="268" t="s">
        <v>325</v>
      </c>
      <c r="L252" s="268">
        <v>0.870744</v>
      </c>
      <c r="M252" s="268">
        <v>124.023256</v>
      </c>
    </row>
    <row r="253" ht="15.6" spans="1:13">
      <c r="A253" s="267"/>
      <c r="B253" s="267"/>
      <c r="C253" s="267"/>
      <c r="D253" s="267"/>
      <c r="E253" s="267"/>
      <c r="F253" s="267"/>
      <c r="G253" s="268"/>
      <c r="H253" s="268"/>
      <c r="I253" s="268" t="s">
        <v>258</v>
      </c>
      <c r="J253" s="268" t="s">
        <v>8</v>
      </c>
      <c r="K253" s="268" t="s">
        <v>326</v>
      </c>
      <c r="L253" s="268">
        <v>0.789919019</v>
      </c>
      <c r="M253" s="268">
        <v>124.6369094849</v>
      </c>
    </row>
    <row r="254" ht="15.6" spans="1:13">
      <c r="A254" s="267"/>
      <c r="B254" s="267"/>
      <c r="C254" s="267"/>
      <c r="D254" s="267"/>
      <c r="E254" s="267"/>
      <c r="F254" s="267"/>
      <c r="G254" s="268"/>
      <c r="H254" s="268"/>
      <c r="I254" s="268" t="s">
        <v>258</v>
      </c>
      <c r="J254" s="268" t="s">
        <v>8</v>
      </c>
      <c r="K254" s="268" t="s">
        <v>327</v>
      </c>
      <c r="L254" s="268">
        <v>0.79685998</v>
      </c>
      <c r="M254" s="268">
        <v>124.6348114014</v>
      </c>
    </row>
    <row r="255" ht="15.6" spans="1:13">
      <c r="A255" s="267"/>
      <c r="B255" s="267"/>
      <c r="C255" s="267"/>
      <c r="D255" s="267"/>
      <c r="E255" s="267"/>
      <c r="F255" s="267"/>
      <c r="G255" s="268"/>
      <c r="H255" s="268"/>
      <c r="I255" s="268" t="s">
        <v>71</v>
      </c>
      <c r="J255" s="268" t="s">
        <v>8</v>
      </c>
      <c r="K255" s="268" t="s">
        <v>328</v>
      </c>
      <c r="L255" s="268">
        <v>0.713320971</v>
      </c>
      <c r="M255" s="268">
        <v>124.3838500977</v>
      </c>
    </row>
    <row r="256" ht="15.6" spans="1:13">
      <c r="A256" s="267"/>
      <c r="B256" s="267"/>
      <c r="C256" s="267"/>
      <c r="D256" s="267"/>
      <c r="E256" s="267"/>
      <c r="F256" s="267"/>
      <c r="G256" s="268"/>
      <c r="H256" s="268"/>
      <c r="I256" s="268" t="s">
        <v>55</v>
      </c>
      <c r="J256" s="268" t="s">
        <v>8</v>
      </c>
      <c r="K256" s="268" t="s">
        <v>329</v>
      </c>
      <c r="L256" s="268">
        <v>0.732912004</v>
      </c>
      <c r="M256" s="268">
        <v>124.3553543091</v>
      </c>
    </row>
    <row r="257" ht="15.6" spans="1:13">
      <c r="A257" s="267"/>
      <c r="B257" s="267"/>
      <c r="C257" s="267"/>
      <c r="D257" s="267"/>
      <c r="E257" s="267"/>
      <c r="F257" s="267"/>
      <c r="G257" s="268"/>
      <c r="H257" s="268"/>
      <c r="I257" s="268" t="s">
        <v>55</v>
      </c>
      <c r="J257" s="268" t="s">
        <v>8</v>
      </c>
      <c r="K257" s="268" t="s">
        <v>330</v>
      </c>
      <c r="L257" s="268">
        <v>0.726226985</v>
      </c>
      <c r="M257" s="268">
        <v>124.3570327759</v>
      </c>
    </row>
    <row r="258" ht="15.6" spans="1:13">
      <c r="A258" s="267"/>
      <c r="B258" s="267"/>
      <c r="C258" s="267"/>
      <c r="D258" s="267"/>
      <c r="E258" s="267"/>
      <c r="F258" s="267"/>
      <c r="G258" s="268"/>
      <c r="H258" s="268"/>
      <c r="I258" s="268" t="s">
        <v>69</v>
      </c>
      <c r="J258" s="268" t="s">
        <v>8</v>
      </c>
      <c r="K258" s="268" t="s">
        <v>331</v>
      </c>
      <c r="L258" s="268">
        <v>0.675750017</v>
      </c>
      <c r="M258" s="268">
        <v>124.5656280518</v>
      </c>
    </row>
    <row r="259" ht="15.6" spans="1:13">
      <c r="A259" s="267"/>
      <c r="B259" s="267"/>
      <c r="C259" s="267"/>
      <c r="D259" s="267"/>
      <c r="E259" s="267"/>
      <c r="F259" s="267"/>
      <c r="G259" s="268"/>
      <c r="H259" s="268"/>
      <c r="I259" s="268" t="s">
        <v>89</v>
      </c>
      <c r="J259" s="268" t="s">
        <v>8</v>
      </c>
      <c r="K259" s="268" t="s">
        <v>332</v>
      </c>
      <c r="L259" s="268">
        <v>0.716453016</v>
      </c>
      <c r="M259" s="268">
        <v>124.3913497925</v>
      </c>
    </row>
    <row r="260" ht="15.6" spans="1:13">
      <c r="A260" s="267"/>
      <c r="B260" s="267"/>
      <c r="C260" s="267"/>
      <c r="D260" s="267"/>
      <c r="E260" s="267"/>
      <c r="F260" s="267"/>
      <c r="G260" s="268"/>
      <c r="H260" s="268"/>
      <c r="I260" s="268" t="s">
        <v>28</v>
      </c>
      <c r="J260" s="268" t="s">
        <v>8</v>
      </c>
      <c r="K260" s="268" t="s">
        <v>333</v>
      </c>
      <c r="L260" s="268">
        <v>0.654411018</v>
      </c>
      <c r="M260" s="268">
        <v>124.463432312</v>
      </c>
    </row>
    <row r="261" ht="15.6" spans="1:13">
      <c r="A261" s="267"/>
      <c r="B261" s="267"/>
      <c r="C261" s="267"/>
      <c r="D261" s="267"/>
      <c r="E261" s="267"/>
      <c r="F261" s="267"/>
      <c r="G261" s="268"/>
      <c r="H261" s="268"/>
      <c r="I261" s="268" t="s">
        <v>76</v>
      </c>
      <c r="J261" s="268" t="s">
        <v>8</v>
      </c>
      <c r="K261" s="268" t="s">
        <v>334</v>
      </c>
      <c r="L261" s="268">
        <v>0.634663999</v>
      </c>
      <c r="M261" s="268">
        <v>124.5111999512</v>
      </c>
    </row>
    <row r="262" ht="15.6" spans="1:13">
      <c r="A262" s="267"/>
      <c r="B262" s="267"/>
      <c r="C262" s="267"/>
      <c r="D262" s="267"/>
      <c r="E262" s="267"/>
      <c r="F262" s="267"/>
      <c r="G262" s="268"/>
      <c r="H262" s="268"/>
      <c r="I262" s="268" t="s">
        <v>58</v>
      </c>
      <c r="J262" s="268" t="s">
        <v>8</v>
      </c>
      <c r="K262" s="268" t="s">
        <v>335</v>
      </c>
      <c r="L262" s="268">
        <v>0.651703</v>
      </c>
      <c r="M262" s="268">
        <v>124.53515625</v>
      </c>
    </row>
    <row r="263" ht="15.6" spans="1:13">
      <c r="A263" s="267"/>
      <c r="B263" s="267"/>
      <c r="C263" s="267"/>
      <c r="D263" s="267"/>
      <c r="E263" s="267"/>
      <c r="F263" s="267"/>
      <c r="G263" s="268"/>
      <c r="H263" s="268"/>
      <c r="I263" s="268" t="s">
        <v>61</v>
      </c>
      <c r="J263" s="268" t="s">
        <v>8</v>
      </c>
      <c r="K263" s="268" t="s">
        <v>336</v>
      </c>
      <c r="L263" s="268">
        <v>0.622713029</v>
      </c>
      <c r="M263" s="268">
        <v>124.5441741943</v>
      </c>
    </row>
    <row r="264" ht="15.6" spans="1:13">
      <c r="A264" s="267"/>
      <c r="B264" s="267"/>
      <c r="C264" s="267"/>
      <c r="D264" s="267"/>
      <c r="E264" s="267"/>
      <c r="F264" s="267"/>
      <c r="G264" s="268"/>
      <c r="H264" s="268"/>
      <c r="I264" s="268" t="s">
        <v>61</v>
      </c>
      <c r="J264" s="268" t="s">
        <v>8</v>
      </c>
      <c r="K264" s="268" t="s">
        <v>337</v>
      </c>
      <c r="L264" s="268">
        <v>0.62174499</v>
      </c>
      <c r="M264" s="268">
        <v>124.5456466675</v>
      </c>
    </row>
    <row r="265" ht="15.6" spans="1:13">
      <c r="A265" s="267"/>
      <c r="B265" s="267"/>
      <c r="C265" s="267"/>
      <c r="D265" s="267"/>
      <c r="E265" s="267"/>
      <c r="F265" s="267"/>
      <c r="G265" s="268"/>
      <c r="H265" s="268"/>
      <c r="I265" s="268" t="s">
        <v>63</v>
      </c>
      <c r="J265" s="268" t="s">
        <v>39</v>
      </c>
      <c r="K265" s="268" t="s">
        <v>338</v>
      </c>
      <c r="L265" s="268">
        <v>0.805849016</v>
      </c>
      <c r="M265" s="268">
        <v>124.4388504028</v>
      </c>
    </row>
    <row r="266" ht="15.6" spans="1:13">
      <c r="A266" s="267"/>
      <c r="B266" s="267"/>
      <c r="C266" s="267"/>
      <c r="D266" s="267"/>
      <c r="E266" s="267"/>
      <c r="F266" s="267"/>
      <c r="G266" s="268"/>
      <c r="H266" s="268"/>
      <c r="I266" s="268" t="s">
        <v>65</v>
      </c>
      <c r="J266" s="268" t="s">
        <v>39</v>
      </c>
      <c r="K266" s="268" t="s">
        <v>339</v>
      </c>
      <c r="L266" s="268">
        <v>0.811555982</v>
      </c>
      <c r="M266" s="268">
        <v>124.4328384399</v>
      </c>
    </row>
    <row r="267" ht="15.6" spans="1:13">
      <c r="A267" s="267"/>
      <c r="B267" s="267"/>
      <c r="C267" s="267"/>
      <c r="D267" s="267"/>
      <c r="E267" s="267"/>
      <c r="F267" s="267"/>
      <c r="G267" s="268"/>
      <c r="H267" s="268"/>
      <c r="I267" s="268" t="s">
        <v>67</v>
      </c>
      <c r="J267" s="268" t="s">
        <v>39</v>
      </c>
      <c r="K267" s="268" t="s">
        <v>340</v>
      </c>
      <c r="L267" s="268">
        <v>0.844592988</v>
      </c>
      <c r="M267" s="268">
        <v>124.4400405884</v>
      </c>
    </row>
    <row r="268" ht="15.6" spans="1:13">
      <c r="A268" s="267"/>
      <c r="B268" s="267"/>
      <c r="C268" s="267"/>
      <c r="D268" s="267"/>
      <c r="E268" s="267"/>
      <c r="F268" s="267"/>
      <c r="G268" s="268"/>
      <c r="H268" s="268"/>
      <c r="I268" s="268" t="s">
        <v>324</v>
      </c>
      <c r="J268" s="268" t="s">
        <v>173</v>
      </c>
      <c r="K268" s="268" t="s">
        <v>341</v>
      </c>
      <c r="L268" s="268">
        <v>0.85537</v>
      </c>
      <c r="M268" s="268">
        <v>123.99746</v>
      </c>
    </row>
    <row r="269" ht="15.6" spans="1:13">
      <c r="A269" s="267"/>
      <c r="B269" s="267"/>
      <c r="C269" s="267"/>
      <c r="D269" s="267"/>
      <c r="E269" s="267"/>
      <c r="F269" s="267"/>
      <c r="G269" s="268"/>
      <c r="H269" s="268"/>
      <c r="I269" s="268" t="s">
        <v>342</v>
      </c>
      <c r="J269" s="268" t="s">
        <v>39</v>
      </c>
      <c r="K269" s="268" t="s">
        <v>343</v>
      </c>
      <c r="L269" s="268">
        <v>1.089482</v>
      </c>
      <c r="M269" s="268">
        <v>124.336956</v>
      </c>
    </row>
    <row r="270" ht="15.6" spans="1:13">
      <c r="A270" s="267"/>
      <c r="B270" s="267"/>
      <c r="C270" s="267"/>
      <c r="D270" s="267"/>
      <c r="E270" s="267"/>
      <c r="F270" s="267"/>
      <c r="G270" s="268"/>
      <c r="H270" s="268"/>
      <c r="I270" s="268" t="s">
        <v>204</v>
      </c>
      <c r="J270" s="268" t="s">
        <v>8</v>
      </c>
      <c r="K270" s="268" t="s">
        <v>344</v>
      </c>
      <c r="L270" s="268">
        <v>0.814888</v>
      </c>
      <c r="M270" s="268">
        <v>124.6604537964</v>
      </c>
    </row>
    <row r="271" ht="15.6" spans="1:13">
      <c r="A271" s="267"/>
      <c r="B271" s="267"/>
      <c r="C271" s="267"/>
      <c r="D271" s="267"/>
      <c r="E271" s="267"/>
      <c r="F271" s="267"/>
      <c r="G271" s="268"/>
      <c r="H271" s="268"/>
      <c r="I271" s="268" t="s">
        <v>7</v>
      </c>
      <c r="J271" s="268" t="s">
        <v>8</v>
      </c>
      <c r="K271" s="268" t="s">
        <v>345</v>
      </c>
      <c r="L271" s="268">
        <v>0.849143982</v>
      </c>
      <c r="M271" s="268">
        <v>124.6956939697</v>
      </c>
    </row>
    <row r="272" ht="15.6" spans="1:13">
      <c r="A272" s="267"/>
      <c r="B272" s="267"/>
      <c r="C272" s="267"/>
      <c r="D272" s="267"/>
      <c r="E272" s="267"/>
      <c r="F272" s="267"/>
      <c r="G272" s="268"/>
      <c r="H272" s="268"/>
      <c r="I272" s="268" t="s">
        <v>13</v>
      </c>
      <c r="J272" s="268" t="s">
        <v>8</v>
      </c>
      <c r="K272" s="268" t="s">
        <v>346</v>
      </c>
      <c r="L272" s="268">
        <v>0.71480602</v>
      </c>
      <c r="M272" s="268">
        <v>124.3721923828</v>
      </c>
    </row>
    <row r="273" ht="15.6" spans="1:13">
      <c r="A273" s="267"/>
      <c r="B273" s="267"/>
      <c r="C273" s="267"/>
      <c r="D273" s="267"/>
      <c r="E273" s="267"/>
      <c r="F273" s="267"/>
      <c r="G273" s="268"/>
      <c r="H273" s="268"/>
      <c r="I273" s="268" t="s">
        <v>13</v>
      </c>
      <c r="J273" s="268" t="s">
        <v>8</v>
      </c>
      <c r="K273" s="268" t="s">
        <v>347</v>
      </c>
      <c r="L273" s="268">
        <v>0.713467002</v>
      </c>
      <c r="M273" s="268">
        <v>124.3676071167</v>
      </c>
    </row>
    <row r="274" ht="15.6" spans="1:13">
      <c r="A274" s="267"/>
      <c r="B274" s="267"/>
      <c r="C274" s="267"/>
      <c r="D274" s="267"/>
      <c r="E274" s="267"/>
      <c r="F274" s="267"/>
      <c r="G274" s="268"/>
      <c r="H274" s="268"/>
      <c r="I274" s="268" t="s">
        <v>258</v>
      </c>
      <c r="J274" s="268" t="s">
        <v>8</v>
      </c>
      <c r="K274" s="268" t="s">
        <v>348</v>
      </c>
      <c r="L274" s="268">
        <v>0.79689002</v>
      </c>
      <c r="M274" s="268">
        <v>124.6297912598</v>
      </c>
    </row>
    <row r="275" ht="15.6" spans="1:13">
      <c r="A275" s="267"/>
      <c r="B275" s="267"/>
      <c r="C275" s="267"/>
      <c r="D275" s="267"/>
      <c r="E275" s="267"/>
      <c r="F275" s="267"/>
      <c r="G275" s="268"/>
      <c r="H275" s="268"/>
      <c r="I275" s="268" t="s">
        <v>69</v>
      </c>
      <c r="J275" s="268" t="s">
        <v>8</v>
      </c>
      <c r="K275" s="268" t="s">
        <v>349</v>
      </c>
      <c r="L275" s="268">
        <v>0.669184029</v>
      </c>
      <c r="M275" s="268">
        <v>124.5497894287</v>
      </c>
    </row>
    <row r="276" ht="15.6" spans="1:13">
      <c r="A276" s="267"/>
      <c r="B276" s="267"/>
      <c r="C276" s="267"/>
      <c r="D276" s="267"/>
      <c r="E276" s="267"/>
      <c r="F276" s="267"/>
      <c r="G276" s="268"/>
      <c r="H276" s="268"/>
      <c r="I276" s="268" t="s">
        <v>25</v>
      </c>
      <c r="J276" s="268" t="s">
        <v>8</v>
      </c>
      <c r="K276" s="268" t="s">
        <v>350</v>
      </c>
      <c r="L276" s="268">
        <v>0.699482024</v>
      </c>
      <c r="M276" s="268">
        <v>124.4039993286</v>
      </c>
    </row>
    <row r="277" ht="15.6" spans="1:13">
      <c r="A277" s="267"/>
      <c r="B277" s="267"/>
      <c r="C277" s="267"/>
      <c r="D277" s="267"/>
      <c r="E277" s="267"/>
      <c r="F277" s="267"/>
      <c r="G277" s="268"/>
      <c r="H277" s="268"/>
      <c r="I277" s="268" t="s">
        <v>305</v>
      </c>
      <c r="J277" s="268" t="s">
        <v>8</v>
      </c>
      <c r="K277" s="268" t="s">
        <v>351</v>
      </c>
      <c r="L277" s="268">
        <v>0.659363985</v>
      </c>
      <c r="M277" s="268">
        <v>124.444984436</v>
      </c>
    </row>
    <row r="278" ht="15.6" spans="1:13">
      <c r="A278" s="267"/>
      <c r="B278" s="267"/>
      <c r="C278" s="267"/>
      <c r="D278" s="267"/>
      <c r="E278" s="267"/>
      <c r="F278" s="267"/>
      <c r="G278" s="268"/>
      <c r="H278" s="268"/>
      <c r="I278" s="268" t="s">
        <v>28</v>
      </c>
      <c r="J278" s="268" t="s">
        <v>8</v>
      </c>
      <c r="K278" s="268" t="s">
        <v>352</v>
      </c>
      <c r="L278" s="268">
        <v>0.654238999</v>
      </c>
      <c r="M278" s="268">
        <v>124.4612503052</v>
      </c>
    </row>
    <row r="279" ht="15.6" spans="1:13">
      <c r="A279" s="267"/>
      <c r="B279" s="267"/>
      <c r="C279" s="267"/>
      <c r="D279" s="267"/>
      <c r="E279" s="267"/>
      <c r="F279" s="267"/>
      <c r="G279" s="268"/>
      <c r="H279" s="268"/>
      <c r="I279" s="268" t="s">
        <v>33</v>
      </c>
      <c r="J279" s="268" t="s">
        <v>8</v>
      </c>
      <c r="K279" s="268" t="s">
        <v>353</v>
      </c>
      <c r="L279" s="268">
        <v>0.580276012</v>
      </c>
      <c r="M279" s="268">
        <v>124.5280227661</v>
      </c>
    </row>
    <row r="280" ht="15.6" spans="1:13">
      <c r="A280" s="267"/>
      <c r="B280" s="267"/>
      <c r="C280" s="267"/>
      <c r="D280" s="267"/>
      <c r="E280" s="267"/>
      <c r="F280" s="267"/>
      <c r="G280" s="268"/>
      <c r="H280" s="268"/>
      <c r="I280" s="268" t="s">
        <v>118</v>
      </c>
      <c r="J280" s="268" t="s">
        <v>8</v>
      </c>
      <c r="K280" s="268" t="s">
        <v>354</v>
      </c>
      <c r="L280" s="268">
        <v>0.556042016</v>
      </c>
      <c r="M280" s="268">
        <v>124.4993362427</v>
      </c>
    </row>
    <row r="281" ht="15.6" spans="1:13">
      <c r="A281" s="267"/>
      <c r="B281" s="267"/>
      <c r="C281" s="267"/>
      <c r="D281" s="267"/>
      <c r="E281" s="267"/>
      <c r="F281" s="267"/>
      <c r="G281" s="268"/>
      <c r="H281" s="268"/>
      <c r="I281" s="268" t="s">
        <v>38</v>
      </c>
      <c r="J281" s="268" t="s">
        <v>39</v>
      </c>
      <c r="K281" s="268" t="s">
        <v>355</v>
      </c>
      <c r="L281" s="268">
        <v>0.794920981</v>
      </c>
      <c r="M281" s="268">
        <v>124.4526519775</v>
      </c>
    </row>
    <row r="282" ht="15.6" spans="1:13">
      <c r="A282" s="267"/>
      <c r="B282" s="267"/>
      <c r="C282" s="267"/>
      <c r="D282" s="267"/>
      <c r="E282" s="267"/>
      <c r="F282" s="267"/>
      <c r="G282" s="268"/>
      <c r="H282" s="268"/>
      <c r="I282" s="268" t="s">
        <v>38</v>
      </c>
      <c r="J282" s="268" t="s">
        <v>39</v>
      </c>
      <c r="K282" s="268" t="s">
        <v>356</v>
      </c>
      <c r="L282" s="268">
        <v>0.799198985</v>
      </c>
      <c r="M282" s="268">
        <v>124.4495315552</v>
      </c>
    </row>
    <row r="283" ht="15.6" spans="1:13">
      <c r="A283" s="267"/>
      <c r="B283" s="267"/>
      <c r="C283" s="267"/>
      <c r="D283" s="267"/>
      <c r="E283" s="267"/>
      <c r="F283" s="267"/>
      <c r="G283" s="268"/>
      <c r="H283" s="268"/>
      <c r="I283" s="268" t="s">
        <v>42</v>
      </c>
      <c r="J283" s="268" t="s">
        <v>39</v>
      </c>
      <c r="K283" s="268" t="s">
        <v>357</v>
      </c>
      <c r="L283" s="268">
        <v>0.803281009</v>
      </c>
      <c r="M283" s="268">
        <v>124.4467544556</v>
      </c>
    </row>
    <row r="284" ht="15.6" spans="1:13">
      <c r="A284" s="267"/>
      <c r="B284" s="267"/>
      <c r="C284" s="267"/>
      <c r="D284" s="267"/>
      <c r="E284" s="267"/>
      <c r="F284" s="267"/>
      <c r="G284" s="268"/>
      <c r="H284" s="268"/>
      <c r="I284" s="268" t="s">
        <v>105</v>
      </c>
      <c r="J284" s="268" t="s">
        <v>22</v>
      </c>
      <c r="K284" s="268" t="s">
        <v>358</v>
      </c>
      <c r="L284" s="268">
        <v>0.40169</v>
      </c>
      <c r="M284" s="268">
        <v>124.15274</v>
      </c>
    </row>
    <row r="285" ht="15.6" spans="1:13">
      <c r="A285" s="267"/>
      <c r="B285" s="267"/>
      <c r="C285" s="267"/>
      <c r="D285" s="267"/>
      <c r="E285" s="267"/>
      <c r="F285" s="267"/>
      <c r="G285" s="268"/>
      <c r="H285" s="268"/>
      <c r="I285" s="268" t="s">
        <v>46</v>
      </c>
      <c r="J285" s="268" t="s">
        <v>22</v>
      </c>
      <c r="K285" s="268" t="s">
        <v>359</v>
      </c>
      <c r="L285" s="268">
        <v>0.37686</v>
      </c>
      <c r="M285" s="268">
        <v>124.01625</v>
      </c>
    </row>
    <row r="286" ht="15.6" spans="1:13">
      <c r="A286" s="267"/>
      <c r="B286" s="267"/>
      <c r="C286" s="267"/>
      <c r="D286" s="267"/>
      <c r="E286" s="267"/>
      <c r="F286" s="267"/>
      <c r="G286" s="268"/>
      <c r="H286" s="268"/>
      <c r="I286" s="268" t="s">
        <v>46</v>
      </c>
      <c r="J286" s="268" t="s">
        <v>22</v>
      </c>
      <c r="K286" s="268" t="s">
        <v>360</v>
      </c>
      <c r="L286" s="268">
        <v>0.38252</v>
      </c>
      <c r="M286" s="268">
        <v>124.0179</v>
      </c>
    </row>
    <row r="287" ht="15.6" spans="1:13">
      <c r="A287" s="267"/>
      <c r="B287" s="267"/>
      <c r="C287" s="267"/>
      <c r="D287" s="267"/>
      <c r="E287" s="267"/>
      <c r="F287" s="267"/>
      <c r="G287" s="268"/>
      <c r="H287" s="268"/>
      <c r="I287" s="268" t="s">
        <v>21</v>
      </c>
      <c r="J287" s="268" t="s">
        <v>22</v>
      </c>
      <c r="K287" s="268" t="s">
        <v>361</v>
      </c>
      <c r="L287" s="268">
        <v>0.4623</v>
      </c>
      <c r="M287" s="268">
        <v>124.37605</v>
      </c>
    </row>
    <row r="288" ht="15.6" spans="1:13">
      <c r="A288" s="267"/>
      <c r="B288" s="267"/>
      <c r="C288" s="267"/>
      <c r="D288" s="267"/>
      <c r="E288" s="267"/>
      <c r="F288" s="267"/>
      <c r="G288" s="268"/>
      <c r="H288" s="268"/>
      <c r="I288" s="268" t="s">
        <v>21</v>
      </c>
      <c r="J288" s="268" t="s">
        <v>22</v>
      </c>
      <c r="K288" s="268" t="s">
        <v>362</v>
      </c>
      <c r="L288" s="268">
        <v>0.46059</v>
      </c>
      <c r="M288" s="268">
        <v>124.44051</v>
      </c>
    </row>
    <row r="289" ht="15.6" spans="1:13">
      <c r="A289" s="267"/>
      <c r="B289" s="267"/>
      <c r="C289" s="267"/>
      <c r="D289" s="267"/>
      <c r="E289" s="267"/>
      <c r="F289" s="267"/>
      <c r="G289" s="268"/>
      <c r="H289" s="268"/>
      <c r="I289" s="268" t="s">
        <v>136</v>
      </c>
      <c r="J289" s="268" t="s">
        <v>132</v>
      </c>
      <c r="K289" s="268" t="s">
        <v>363</v>
      </c>
      <c r="L289" s="268">
        <v>0.72157</v>
      </c>
      <c r="M289" s="268">
        <v>124.29862</v>
      </c>
    </row>
    <row r="290" ht="15.6" spans="1:13">
      <c r="A290" s="267"/>
      <c r="B290" s="267"/>
      <c r="C290" s="267"/>
      <c r="D290" s="267"/>
      <c r="E290" s="267"/>
      <c r="F290" s="267"/>
      <c r="G290" s="268"/>
      <c r="H290" s="268"/>
      <c r="I290" s="268" t="s">
        <v>364</v>
      </c>
      <c r="J290" s="268" t="s">
        <v>4</v>
      </c>
      <c r="K290" s="268" t="s">
        <v>365</v>
      </c>
      <c r="L290" s="268">
        <v>0.83865</v>
      </c>
      <c r="M290" s="268">
        <v>123.88249</v>
      </c>
    </row>
    <row r="291" ht="15.6" spans="1:13">
      <c r="A291" s="267"/>
      <c r="B291" s="267"/>
      <c r="C291" s="267"/>
      <c r="D291" s="267"/>
      <c r="E291" s="267"/>
      <c r="F291" s="267"/>
      <c r="G291" s="268"/>
      <c r="H291" s="268"/>
      <c r="I291" s="268" t="s">
        <v>172</v>
      </c>
      <c r="J291" s="268" t="s">
        <v>173</v>
      </c>
      <c r="K291" s="268" t="s">
        <v>366</v>
      </c>
      <c r="L291" s="268">
        <v>0.944307</v>
      </c>
      <c r="M291" s="268">
        <v>124.181124</v>
      </c>
    </row>
    <row r="292" ht="15.6" spans="1:13">
      <c r="A292" s="267"/>
      <c r="B292" s="267"/>
      <c r="C292" s="267"/>
      <c r="D292" s="267"/>
      <c r="E292" s="267"/>
      <c r="F292" s="267"/>
      <c r="G292" s="268"/>
      <c r="H292" s="268"/>
      <c r="I292" s="268" t="s">
        <v>7</v>
      </c>
      <c r="J292" s="268" t="s">
        <v>8</v>
      </c>
      <c r="K292" s="268" t="s">
        <v>367</v>
      </c>
      <c r="L292" s="268">
        <v>0.847307026</v>
      </c>
      <c r="M292" s="268">
        <v>124.7081222534</v>
      </c>
    </row>
    <row r="293" ht="15.6" spans="1:13">
      <c r="A293" s="267"/>
      <c r="B293" s="267"/>
      <c r="C293" s="267"/>
      <c r="D293" s="267"/>
      <c r="E293" s="267"/>
      <c r="F293" s="267"/>
      <c r="G293" s="268"/>
      <c r="H293" s="268"/>
      <c r="I293" s="268" t="s">
        <v>84</v>
      </c>
      <c r="J293" s="268" t="s">
        <v>8</v>
      </c>
      <c r="K293" s="268" t="s">
        <v>368</v>
      </c>
      <c r="L293" s="268">
        <v>0.767620981</v>
      </c>
      <c r="M293" s="268">
        <v>124.6151428223</v>
      </c>
    </row>
    <row r="294" ht="15.6" spans="1:13">
      <c r="A294" s="267"/>
      <c r="B294" s="267"/>
      <c r="C294" s="267"/>
      <c r="D294" s="267"/>
      <c r="E294" s="267"/>
      <c r="F294" s="267"/>
      <c r="G294" s="268"/>
      <c r="H294" s="268"/>
      <c r="I294" s="268" t="s">
        <v>122</v>
      </c>
      <c r="J294" s="268" t="s">
        <v>39</v>
      </c>
      <c r="K294" s="268" t="s">
        <v>369</v>
      </c>
      <c r="L294" s="268">
        <v>0.790117025</v>
      </c>
      <c r="M294" s="268">
        <v>124.4655075073</v>
      </c>
    </row>
    <row r="295" ht="15.6" spans="1:13">
      <c r="A295" s="267"/>
      <c r="B295" s="267"/>
      <c r="C295" s="267"/>
      <c r="D295" s="267"/>
      <c r="E295" s="267"/>
      <c r="F295" s="267"/>
      <c r="G295" s="268"/>
      <c r="H295" s="268"/>
      <c r="I295" s="268" t="s">
        <v>96</v>
      </c>
      <c r="J295" s="268" t="s">
        <v>39</v>
      </c>
      <c r="K295" s="268" t="s">
        <v>370</v>
      </c>
      <c r="L295" s="268">
        <v>0.786789</v>
      </c>
      <c r="M295" s="268">
        <v>124.4541549683</v>
      </c>
    </row>
    <row r="296" ht="15.6" spans="1:13">
      <c r="A296" s="267"/>
      <c r="B296" s="267"/>
      <c r="C296" s="267"/>
      <c r="D296" s="267"/>
      <c r="E296" s="267"/>
      <c r="F296" s="267"/>
      <c r="G296" s="268"/>
      <c r="H296" s="268"/>
      <c r="I296" s="268" t="s">
        <v>38</v>
      </c>
      <c r="J296" s="268" t="s">
        <v>39</v>
      </c>
      <c r="K296" s="268" t="s">
        <v>371</v>
      </c>
      <c r="L296" s="268">
        <v>0.791270018</v>
      </c>
      <c r="M296" s="268">
        <v>124.4527206421</v>
      </c>
    </row>
    <row r="297" ht="15.6" spans="1:13">
      <c r="A297" s="267"/>
      <c r="B297" s="267"/>
      <c r="C297" s="267"/>
      <c r="D297" s="267"/>
      <c r="E297" s="267"/>
      <c r="F297" s="267"/>
      <c r="G297" s="268"/>
      <c r="H297" s="268"/>
      <c r="I297" s="268" t="s">
        <v>78</v>
      </c>
      <c r="J297" s="268" t="s">
        <v>8</v>
      </c>
      <c r="K297" s="268" t="s">
        <v>372</v>
      </c>
      <c r="L297" s="268">
        <v>0.679571986</v>
      </c>
      <c r="M297" s="268">
        <v>124.5152740479</v>
      </c>
    </row>
    <row r="298" ht="15.6" spans="1:13">
      <c r="A298" s="267"/>
      <c r="B298" s="267"/>
      <c r="C298" s="267"/>
      <c r="D298" s="267"/>
      <c r="E298" s="267"/>
      <c r="F298" s="267"/>
      <c r="G298" s="268"/>
      <c r="H298" s="268"/>
      <c r="I298" s="268" t="s">
        <v>105</v>
      </c>
      <c r="J298" s="268" t="s">
        <v>22</v>
      </c>
      <c r="K298" s="268" t="s">
        <v>373</v>
      </c>
      <c r="L298" s="268">
        <v>0.37914</v>
      </c>
      <c r="M298" s="268">
        <v>124.05482</v>
      </c>
    </row>
    <row r="299" ht="15.6" spans="1:13">
      <c r="A299" s="267"/>
      <c r="B299" s="267"/>
      <c r="C299" s="267"/>
      <c r="D299" s="267"/>
      <c r="E299" s="267"/>
      <c r="F299" s="267"/>
      <c r="G299" s="268"/>
      <c r="H299" s="268"/>
      <c r="I299" s="268" t="s">
        <v>105</v>
      </c>
      <c r="J299" s="268" t="s">
        <v>22</v>
      </c>
      <c r="K299" s="268" t="s">
        <v>374</v>
      </c>
      <c r="L299" s="268">
        <v>0.38267</v>
      </c>
      <c r="M299" s="268">
        <v>124.06359</v>
      </c>
    </row>
    <row r="300" ht="15.6" spans="1:13">
      <c r="A300" s="267"/>
      <c r="B300" s="267"/>
      <c r="C300" s="267"/>
      <c r="D300" s="267"/>
      <c r="E300" s="267"/>
      <c r="F300" s="267"/>
      <c r="G300" s="268"/>
      <c r="H300" s="268"/>
      <c r="I300" s="268" t="s">
        <v>108</v>
      </c>
      <c r="J300" s="268" t="s">
        <v>22</v>
      </c>
      <c r="K300" s="268" t="s">
        <v>375</v>
      </c>
      <c r="L300" s="268">
        <v>0.43039</v>
      </c>
      <c r="M300" s="268">
        <v>124.28734</v>
      </c>
    </row>
    <row r="301" ht="15.6" spans="1:13">
      <c r="A301" s="267"/>
      <c r="B301" s="267"/>
      <c r="C301" s="267"/>
      <c r="D301" s="267"/>
      <c r="E301" s="267"/>
      <c r="F301" s="267"/>
      <c r="G301" s="268"/>
      <c r="H301" s="268"/>
      <c r="I301" s="268" t="s">
        <v>21</v>
      </c>
      <c r="J301" s="268" t="s">
        <v>22</v>
      </c>
      <c r="K301" s="268" t="s">
        <v>376</v>
      </c>
      <c r="L301" s="268">
        <v>0.43757</v>
      </c>
      <c r="M301" s="268">
        <v>124.307</v>
      </c>
    </row>
    <row r="302" ht="15.6" spans="1:13">
      <c r="A302" s="267"/>
      <c r="B302" s="267"/>
      <c r="C302" s="267"/>
      <c r="D302" s="267"/>
      <c r="E302" s="267"/>
      <c r="F302" s="267"/>
      <c r="G302" s="268"/>
      <c r="H302" s="268"/>
      <c r="I302" s="268" t="s">
        <v>46</v>
      </c>
      <c r="J302" s="268" t="s">
        <v>22</v>
      </c>
      <c r="K302" s="268" t="s">
        <v>377</v>
      </c>
      <c r="L302" s="268">
        <v>0.37674</v>
      </c>
      <c r="M302" s="268">
        <v>123.9891</v>
      </c>
    </row>
    <row r="303" ht="15.6" spans="1:13">
      <c r="A303" s="267"/>
      <c r="B303" s="267"/>
      <c r="C303" s="267"/>
      <c r="D303" s="267"/>
      <c r="E303" s="267"/>
      <c r="F303" s="267"/>
      <c r="G303" s="268"/>
      <c r="H303" s="268"/>
      <c r="I303" s="268" t="s">
        <v>46</v>
      </c>
      <c r="J303" s="268" t="s">
        <v>22</v>
      </c>
      <c r="K303" s="268" t="s">
        <v>378</v>
      </c>
      <c r="L303" s="268">
        <v>0.37345</v>
      </c>
      <c r="M303" s="268">
        <v>123.98591</v>
      </c>
    </row>
    <row r="304" ht="15.6" spans="1:13">
      <c r="A304" s="267"/>
      <c r="B304" s="267"/>
      <c r="C304" s="267"/>
      <c r="D304" s="267"/>
      <c r="E304" s="267"/>
      <c r="F304" s="267"/>
      <c r="G304" s="268"/>
      <c r="H304" s="268"/>
      <c r="I304" s="268" t="s">
        <v>71</v>
      </c>
      <c r="J304" s="268" t="s">
        <v>8</v>
      </c>
      <c r="K304" s="268" t="s">
        <v>379</v>
      </c>
      <c r="L304" s="268">
        <v>0.709755003</v>
      </c>
      <c r="M304" s="268">
        <v>124.3845672607</v>
      </c>
    </row>
    <row r="305" ht="15.6" spans="1:13">
      <c r="A305" s="267"/>
      <c r="B305" s="267"/>
      <c r="C305" s="267"/>
      <c r="D305" s="267"/>
      <c r="E305" s="267"/>
      <c r="F305" s="267"/>
      <c r="G305" s="268"/>
      <c r="H305" s="268"/>
      <c r="I305" s="268" t="s">
        <v>71</v>
      </c>
      <c r="J305" s="268" t="s">
        <v>8</v>
      </c>
      <c r="K305" s="268" t="s">
        <v>380</v>
      </c>
      <c r="L305" s="268">
        <v>0.708424985</v>
      </c>
      <c r="M305" s="268">
        <v>124.3863449097</v>
      </c>
    </row>
    <row r="306" ht="15.6" spans="1:13">
      <c r="A306" s="267"/>
      <c r="B306" s="267"/>
      <c r="C306" s="267"/>
      <c r="D306" s="267"/>
      <c r="E306" s="267"/>
      <c r="F306" s="267"/>
      <c r="G306" s="268"/>
      <c r="H306" s="268"/>
      <c r="I306" s="268" t="s">
        <v>118</v>
      </c>
      <c r="J306" s="268" t="s">
        <v>8</v>
      </c>
      <c r="K306" s="268" t="s">
        <v>381</v>
      </c>
      <c r="L306" s="268">
        <v>0.532661974</v>
      </c>
      <c r="M306" s="268">
        <v>124.4690704346</v>
      </c>
    </row>
    <row r="307" ht="15.6" spans="1:13">
      <c r="A307" s="267"/>
      <c r="B307" s="267"/>
      <c r="C307" s="267"/>
      <c r="D307" s="267"/>
      <c r="E307" s="267"/>
      <c r="F307" s="267"/>
      <c r="G307" s="268"/>
      <c r="H307" s="268"/>
      <c r="I307" s="268" t="s">
        <v>120</v>
      </c>
      <c r="J307" s="268" t="s">
        <v>8</v>
      </c>
      <c r="K307" s="268" t="s">
        <v>382</v>
      </c>
      <c r="L307" s="268">
        <v>0.484082997</v>
      </c>
      <c r="M307" s="268">
        <v>124.4772415161</v>
      </c>
    </row>
    <row r="308" ht="15.6" spans="1:13">
      <c r="A308" s="267"/>
      <c r="B308" s="267"/>
      <c r="C308" s="267"/>
      <c r="D308" s="267"/>
      <c r="E308" s="267"/>
      <c r="F308" s="267"/>
      <c r="G308" s="268"/>
      <c r="H308" s="268"/>
      <c r="I308" s="268" t="s">
        <v>89</v>
      </c>
      <c r="J308" s="268" t="s">
        <v>8</v>
      </c>
      <c r="K308" s="268" t="s">
        <v>383</v>
      </c>
      <c r="L308" s="268">
        <v>0.70946902</v>
      </c>
      <c r="M308" s="268">
        <v>124.3908462524</v>
      </c>
    </row>
    <row r="309" ht="15.6" spans="1:13">
      <c r="A309" s="267"/>
      <c r="B309" s="267"/>
      <c r="C309" s="267"/>
      <c r="D309" s="267"/>
      <c r="E309" s="267"/>
      <c r="F309" s="267"/>
      <c r="G309" s="268"/>
      <c r="H309" s="268"/>
      <c r="I309" s="268" t="s">
        <v>384</v>
      </c>
      <c r="J309" s="268" t="s">
        <v>173</v>
      </c>
      <c r="K309" s="268" t="s">
        <v>385</v>
      </c>
      <c r="L309" s="268">
        <v>0.99214</v>
      </c>
      <c r="M309" s="268">
        <v>124.238332</v>
      </c>
    </row>
    <row r="310" ht="15.6" spans="1:13">
      <c r="A310" s="267"/>
      <c r="B310" s="267"/>
      <c r="C310" s="267"/>
      <c r="D310" s="267"/>
      <c r="E310" s="267"/>
      <c r="F310" s="267"/>
      <c r="G310" s="268"/>
      <c r="H310" s="268"/>
      <c r="I310" s="268" t="s">
        <v>386</v>
      </c>
      <c r="J310" s="268" t="s">
        <v>173</v>
      </c>
      <c r="K310" s="268" t="s">
        <v>387</v>
      </c>
      <c r="L310" s="268">
        <v>0.996783</v>
      </c>
      <c r="M310" s="268">
        <v>124.279102</v>
      </c>
    </row>
    <row r="311" ht="15.6" spans="1:13">
      <c r="A311" s="267"/>
      <c r="B311" s="267"/>
      <c r="C311" s="267"/>
      <c r="D311" s="267"/>
      <c r="E311" s="267"/>
      <c r="F311" s="267"/>
      <c r="G311" s="268"/>
      <c r="H311" s="268"/>
      <c r="I311" s="268" t="s">
        <v>28</v>
      </c>
      <c r="J311" s="268" t="s">
        <v>8</v>
      </c>
      <c r="K311" s="268" t="s">
        <v>388</v>
      </c>
      <c r="L311" s="268">
        <v>0.652111</v>
      </c>
      <c r="M311" s="268">
        <v>124.472565</v>
      </c>
    </row>
    <row r="312" ht="15.6" spans="1:13">
      <c r="A312" s="267"/>
      <c r="B312" s="267"/>
      <c r="C312" s="267"/>
      <c r="D312" s="267"/>
      <c r="E312" s="267"/>
      <c r="F312" s="267"/>
      <c r="G312" s="268"/>
      <c r="H312" s="268"/>
      <c r="I312" s="268" t="s">
        <v>108</v>
      </c>
      <c r="J312" s="268" t="s">
        <v>22</v>
      </c>
      <c r="K312" s="268" t="s">
        <v>389</v>
      </c>
      <c r="L312" s="268">
        <v>0.43259</v>
      </c>
      <c r="M312" s="268">
        <v>124.22048</v>
      </c>
    </row>
    <row r="313" ht="15.6" spans="1:13">
      <c r="A313" s="267"/>
      <c r="B313" s="267"/>
      <c r="C313" s="267"/>
      <c r="D313" s="267"/>
      <c r="E313" s="267"/>
      <c r="F313" s="267"/>
      <c r="G313" s="268"/>
      <c r="H313" s="268"/>
      <c r="I313" s="268" t="s">
        <v>108</v>
      </c>
      <c r="J313" s="268" t="s">
        <v>22</v>
      </c>
      <c r="K313" s="268" t="s">
        <v>390</v>
      </c>
      <c r="L313" s="268">
        <v>0.41371</v>
      </c>
      <c r="M313" s="268">
        <v>124.25024</v>
      </c>
    </row>
    <row r="314" ht="15.6" spans="1:13">
      <c r="A314" s="267"/>
      <c r="B314" s="267"/>
      <c r="C314" s="267"/>
      <c r="D314" s="267"/>
      <c r="E314" s="267"/>
      <c r="F314" s="267"/>
      <c r="G314" s="268"/>
      <c r="H314" s="268"/>
      <c r="I314" s="268" t="s">
        <v>46</v>
      </c>
      <c r="J314" s="268" t="s">
        <v>22</v>
      </c>
      <c r="K314" s="268" t="s">
        <v>391</v>
      </c>
      <c r="L314" s="268">
        <v>0.37354</v>
      </c>
      <c r="M314" s="268">
        <v>124.02708</v>
      </c>
    </row>
    <row r="315" ht="15.6" spans="1:13">
      <c r="A315" s="267"/>
      <c r="B315" s="267"/>
      <c r="C315" s="267"/>
      <c r="D315" s="267"/>
      <c r="E315" s="267"/>
      <c r="F315" s="267"/>
      <c r="G315" s="268"/>
      <c r="H315" s="268"/>
      <c r="I315" s="268" t="s">
        <v>46</v>
      </c>
      <c r="J315" s="268" t="s">
        <v>22</v>
      </c>
      <c r="K315" s="268" t="s">
        <v>392</v>
      </c>
      <c r="L315" s="268">
        <v>0.38084</v>
      </c>
      <c r="M315" s="268">
        <v>124.04925</v>
      </c>
    </row>
    <row r="316" ht="15.6" spans="1:13">
      <c r="A316" s="267"/>
      <c r="B316" s="267"/>
      <c r="C316" s="267"/>
      <c r="D316" s="267"/>
      <c r="E316" s="267"/>
      <c r="F316" s="267"/>
      <c r="G316" s="268"/>
      <c r="H316" s="268"/>
      <c r="I316" s="268" t="s">
        <v>81</v>
      </c>
      <c r="J316" s="268" t="s">
        <v>8</v>
      </c>
      <c r="K316" s="268" t="s">
        <v>393</v>
      </c>
      <c r="L316" s="268">
        <v>0.741612017</v>
      </c>
      <c r="M316" s="268">
        <v>124.6065368652</v>
      </c>
    </row>
    <row r="317" ht="15.6" spans="1:13">
      <c r="A317" s="267"/>
      <c r="B317" s="267"/>
      <c r="C317" s="267"/>
      <c r="D317" s="267"/>
      <c r="E317" s="267"/>
      <c r="F317" s="267"/>
      <c r="G317" s="268"/>
      <c r="H317" s="268"/>
      <c r="I317" s="268" t="s">
        <v>81</v>
      </c>
      <c r="J317" s="268" t="s">
        <v>8</v>
      </c>
      <c r="K317" s="268" t="s">
        <v>394</v>
      </c>
      <c r="L317" s="268">
        <v>0.747995019</v>
      </c>
      <c r="M317" s="268">
        <v>124.6098251343</v>
      </c>
    </row>
    <row r="318" ht="15.6" spans="1:13">
      <c r="A318" s="267"/>
      <c r="B318" s="267"/>
      <c r="C318" s="267"/>
      <c r="D318" s="267"/>
      <c r="E318" s="267"/>
      <c r="F318" s="267"/>
      <c r="G318" s="268"/>
      <c r="H318" s="268"/>
      <c r="I318" s="268" t="s">
        <v>84</v>
      </c>
      <c r="J318" s="268" t="s">
        <v>8</v>
      </c>
      <c r="K318" s="268" t="s">
        <v>395</v>
      </c>
      <c r="L318" s="268">
        <v>0.757357001</v>
      </c>
      <c r="M318" s="268">
        <v>124.6111526489</v>
      </c>
    </row>
    <row r="319" ht="15.6" spans="1:13">
      <c r="A319" s="267"/>
      <c r="B319" s="267"/>
      <c r="C319" s="267"/>
      <c r="D319" s="267"/>
      <c r="E319" s="267"/>
      <c r="F319" s="267"/>
      <c r="G319" s="268"/>
      <c r="H319" s="268"/>
      <c r="I319" s="268" t="s">
        <v>84</v>
      </c>
      <c r="J319" s="268" t="s">
        <v>8</v>
      </c>
      <c r="K319" s="268" t="s">
        <v>396</v>
      </c>
      <c r="L319" s="268">
        <v>0.760408998</v>
      </c>
      <c r="M319" s="268">
        <v>124.6134643555</v>
      </c>
    </row>
    <row r="320" ht="15.6" spans="1:13">
      <c r="A320" s="267"/>
      <c r="B320" s="267"/>
      <c r="C320" s="267"/>
      <c r="D320" s="267"/>
      <c r="E320" s="267"/>
      <c r="F320" s="267"/>
      <c r="G320" s="268"/>
      <c r="H320" s="268"/>
      <c r="I320" s="268" t="s">
        <v>84</v>
      </c>
      <c r="J320" s="268" t="s">
        <v>8</v>
      </c>
      <c r="K320" s="268" t="s">
        <v>397</v>
      </c>
      <c r="L320" s="268">
        <v>0.764120996</v>
      </c>
      <c r="M320" s="268">
        <v>124.6146011353</v>
      </c>
    </row>
    <row r="321" ht="15.6" spans="1:13">
      <c r="A321" s="267"/>
      <c r="B321" s="267"/>
      <c r="C321" s="267"/>
      <c r="D321" s="267"/>
      <c r="E321" s="267"/>
      <c r="F321" s="267"/>
      <c r="G321" s="268"/>
      <c r="H321" s="268"/>
      <c r="I321" s="268" t="s">
        <v>73</v>
      </c>
      <c r="J321" s="268" t="s">
        <v>8</v>
      </c>
      <c r="K321" s="268" t="s">
        <v>398</v>
      </c>
      <c r="L321" s="268">
        <v>0.722626984</v>
      </c>
      <c r="M321" s="268">
        <v>124.3867874146</v>
      </c>
    </row>
    <row r="322" ht="15.6" spans="1:13">
      <c r="A322" s="267"/>
      <c r="B322" s="267"/>
      <c r="C322" s="267"/>
      <c r="D322" s="267"/>
      <c r="E322" s="267"/>
      <c r="F322" s="267"/>
      <c r="G322" s="268"/>
      <c r="H322" s="268"/>
      <c r="I322" s="268" t="s">
        <v>73</v>
      </c>
      <c r="J322" s="268" t="s">
        <v>8</v>
      </c>
      <c r="K322" s="268" t="s">
        <v>399</v>
      </c>
      <c r="L322" s="268">
        <v>0.72270298</v>
      </c>
      <c r="M322" s="268">
        <v>124.3844680786</v>
      </c>
    </row>
    <row r="323" ht="15.6" spans="1:13">
      <c r="A323" s="267"/>
      <c r="B323" s="267"/>
      <c r="C323" s="267"/>
      <c r="D323" s="267"/>
      <c r="E323" s="267"/>
      <c r="F323" s="267"/>
      <c r="G323" s="268"/>
      <c r="H323" s="268"/>
      <c r="I323" s="268" t="s">
        <v>89</v>
      </c>
      <c r="J323" s="268" t="s">
        <v>8</v>
      </c>
      <c r="K323" s="268" t="s">
        <v>400</v>
      </c>
      <c r="L323" s="268">
        <v>0.712812006</v>
      </c>
      <c r="M323" s="268">
        <v>124.3912658691</v>
      </c>
    </row>
    <row r="324" ht="15.6" spans="1:13">
      <c r="A324" s="267"/>
      <c r="B324" s="267"/>
      <c r="C324" s="267"/>
      <c r="D324" s="267"/>
      <c r="E324" s="267"/>
      <c r="F324" s="267"/>
      <c r="G324" s="268"/>
      <c r="H324" s="268"/>
      <c r="I324" s="268" t="s">
        <v>92</v>
      </c>
      <c r="J324" s="268" t="s">
        <v>8</v>
      </c>
      <c r="K324" s="268" t="s">
        <v>401</v>
      </c>
      <c r="L324" s="268">
        <v>0.757633984</v>
      </c>
      <c r="M324" s="268">
        <v>124.446395874</v>
      </c>
    </row>
    <row r="325" ht="15.6" spans="1:13">
      <c r="A325" s="267"/>
      <c r="B325" s="267"/>
      <c r="C325" s="267"/>
      <c r="D325" s="267"/>
      <c r="E325" s="267"/>
      <c r="F325" s="267"/>
      <c r="G325" s="268"/>
      <c r="H325" s="268"/>
      <c r="I325" s="268" t="s">
        <v>157</v>
      </c>
      <c r="J325" s="268" t="s">
        <v>8</v>
      </c>
      <c r="K325" s="268" t="s">
        <v>402</v>
      </c>
      <c r="L325" s="268">
        <v>0.711682022</v>
      </c>
      <c r="M325" s="268">
        <v>124.5886001587</v>
      </c>
    </row>
    <row r="326" ht="15.6" spans="1:13">
      <c r="A326" s="267"/>
      <c r="B326" s="267"/>
      <c r="C326" s="267"/>
      <c r="D326" s="267"/>
      <c r="E326" s="267"/>
      <c r="F326" s="267"/>
      <c r="G326" s="268"/>
      <c r="H326" s="268"/>
      <c r="I326" s="268" t="s">
        <v>157</v>
      </c>
      <c r="J326" s="268" t="s">
        <v>8</v>
      </c>
      <c r="K326" s="268" t="s">
        <v>403</v>
      </c>
      <c r="L326" s="268">
        <v>0.709550977</v>
      </c>
      <c r="M326" s="268">
        <v>124.5887832642</v>
      </c>
    </row>
    <row r="327" ht="15.6" spans="1:13">
      <c r="A327" s="267"/>
      <c r="B327" s="267"/>
      <c r="C327" s="267"/>
      <c r="D327" s="267"/>
      <c r="E327" s="267"/>
      <c r="F327" s="267"/>
      <c r="G327" s="268"/>
      <c r="H327" s="268"/>
      <c r="I327" s="268" t="s">
        <v>98</v>
      </c>
      <c r="J327" s="268" t="s">
        <v>8</v>
      </c>
      <c r="K327" s="268" t="s">
        <v>404</v>
      </c>
      <c r="L327" s="268">
        <v>0.789075971</v>
      </c>
      <c r="M327" s="268">
        <v>124.525604248</v>
      </c>
    </row>
    <row r="328" ht="15.6" spans="1:13">
      <c r="A328" s="267"/>
      <c r="B328" s="267"/>
      <c r="C328" s="267"/>
      <c r="D328" s="267"/>
      <c r="E328" s="267"/>
      <c r="F328" s="267"/>
      <c r="G328" s="268"/>
      <c r="H328" s="268"/>
      <c r="I328" s="268" t="s">
        <v>122</v>
      </c>
      <c r="J328" s="268" t="s">
        <v>39</v>
      </c>
      <c r="K328" s="268" t="s">
        <v>405</v>
      </c>
      <c r="L328" s="268">
        <v>0.789310992</v>
      </c>
      <c r="M328" s="268">
        <v>124.463218689</v>
      </c>
    </row>
    <row r="329" ht="15.6" spans="1:13">
      <c r="A329" s="267"/>
      <c r="B329" s="267"/>
      <c r="C329" s="267"/>
      <c r="D329" s="267"/>
      <c r="E329" s="267"/>
      <c r="F329" s="267"/>
      <c r="G329" s="268"/>
      <c r="H329" s="268"/>
      <c r="I329" s="268" t="s">
        <v>103</v>
      </c>
      <c r="J329" s="268" t="s">
        <v>101</v>
      </c>
      <c r="K329" s="268" t="s">
        <v>406</v>
      </c>
      <c r="L329" s="268">
        <v>0.796208024</v>
      </c>
      <c r="M329" s="268">
        <v>124.4266586304</v>
      </c>
    </row>
    <row r="330" ht="15.6" spans="1:13">
      <c r="A330" s="267"/>
      <c r="B330" s="267"/>
      <c r="C330" s="267"/>
      <c r="D330" s="267"/>
      <c r="E330" s="267"/>
      <c r="F330" s="267"/>
      <c r="G330" s="268"/>
      <c r="H330" s="268"/>
      <c r="I330" s="268" t="s">
        <v>103</v>
      </c>
      <c r="J330" s="268" t="s">
        <v>101</v>
      </c>
      <c r="K330" s="268" t="s">
        <v>407</v>
      </c>
      <c r="L330" s="268">
        <v>0.797695994</v>
      </c>
      <c r="M330" s="268">
        <v>124.4238357544</v>
      </c>
    </row>
    <row r="331" ht="15.6" spans="1:13">
      <c r="A331" s="267"/>
      <c r="B331" s="267"/>
      <c r="C331" s="267"/>
      <c r="D331" s="267"/>
      <c r="E331" s="267"/>
      <c r="F331" s="267"/>
      <c r="G331" s="268"/>
      <c r="H331" s="268"/>
      <c r="I331" s="268" t="s">
        <v>105</v>
      </c>
      <c r="J331" s="268" t="s">
        <v>22</v>
      </c>
      <c r="K331" s="268" t="s">
        <v>408</v>
      </c>
      <c r="L331" s="268">
        <v>0.39754</v>
      </c>
      <c r="M331" s="268">
        <v>124.11059</v>
      </c>
    </row>
    <row r="332" ht="15.6" spans="1:13">
      <c r="A332" s="267"/>
      <c r="B332" s="267"/>
      <c r="C332" s="267"/>
      <c r="D332" s="267"/>
      <c r="E332" s="267"/>
      <c r="F332" s="267"/>
      <c r="G332" s="268"/>
      <c r="H332" s="268"/>
      <c r="I332" s="268" t="s">
        <v>105</v>
      </c>
      <c r="J332" s="268" t="s">
        <v>22</v>
      </c>
      <c r="K332" s="268" t="s">
        <v>409</v>
      </c>
      <c r="L332" s="268">
        <v>0.39692</v>
      </c>
      <c r="M332" s="268">
        <v>124.1146</v>
      </c>
    </row>
    <row r="333" ht="15.6" spans="1:13">
      <c r="A333" s="267"/>
      <c r="B333" s="267"/>
      <c r="C333" s="267"/>
      <c r="D333" s="267"/>
      <c r="E333" s="267"/>
      <c r="F333" s="267"/>
      <c r="G333" s="268"/>
      <c r="H333" s="268"/>
      <c r="I333" s="268" t="s">
        <v>410</v>
      </c>
      <c r="J333" s="268" t="s">
        <v>132</v>
      </c>
      <c r="K333" s="268" t="s">
        <v>411</v>
      </c>
      <c r="L333" s="268">
        <v>0.743908</v>
      </c>
      <c r="M333" s="268">
        <v>124.295898</v>
      </c>
    </row>
    <row r="334" ht="15.6" spans="1:13">
      <c r="A334" s="267"/>
      <c r="B334" s="267"/>
      <c r="C334" s="267"/>
      <c r="D334" s="267"/>
      <c r="E334" s="267"/>
      <c r="F334" s="267"/>
      <c r="G334" s="268"/>
      <c r="H334" s="268"/>
      <c r="I334" s="268" t="s">
        <v>412</v>
      </c>
      <c r="J334" s="268" t="s">
        <v>173</v>
      </c>
      <c r="K334" s="268" t="s">
        <v>413</v>
      </c>
      <c r="L334" s="268">
        <v>0.604351</v>
      </c>
      <c r="M334" s="268">
        <v>124.261299</v>
      </c>
    </row>
    <row r="335" ht="15.6" spans="1:13">
      <c r="A335" s="267"/>
      <c r="B335" s="267"/>
      <c r="C335" s="267"/>
      <c r="D335" s="267"/>
      <c r="E335" s="267"/>
      <c r="F335" s="267"/>
      <c r="G335" s="268"/>
      <c r="H335" s="268"/>
      <c r="I335" s="268" t="s">
        <v>131</v>
      </c>
      <c r="J335" s="268" t="s">
        <v>132</v>
      </c>
      <c r="K335" s="268" t="s">
        <v>414</v>
      </c>
      <c r="L335" s="268">
        <v>0.58878</v>
      </c>
      <c r="M335" s="268">
        <v>124.26606</v>
      </c>
    </row>
    <row r="336" ht="15.6" spans="1:13">
      <c r="A336" s="267"/>
      <c r="B336" s="267"/>
      <c r="C336" s="267"/>
      <c r="D336" s="267"/>
      <c r="E336" s="267"/>
      <c r="F336" s="267"/>
      <c r="G336" s="268"/>
      <c r="H336" s="268"/>
      <c r="I336" s="268" t="s">
        <v>4</v>
      </c>
      <c r="J336" s="268" t="s">
        <v>4</v>
      </c>
      <c r="K336" s="268" t="s">
        <v>415</v>
      </c>
      <c r="L336" s="268">
        <v>0.91017</v>
      </c>
      <c r="M336" s="268">
        <v>123.26178</v>
      </c>
    </row>
    <row r="337" ht="15.6" spans="1:13">
      <c r="A337" s="267"/>
      <c r="B337" s="267"/>
      <c r="C337" s="267"/>
      <c r="D337" s="267"/>
      <c r="E337" s="267"/>
      <c r="F337" s="267"/>
      <c r="G337" s="268"/>
      <c r="H337" s="268"/>
      <c r="I337" s="268" t="s">
        <v>342</v>
      </c>
      <c r="J337" s="268" t="s">
        <v>39</v>
      </c>
      <c r="K337" s="268" t="s">
        <v>416</v>
      </c>
      <c r="L337" s="268">
        <v>0.91999</v>
      </c>
      <c r="M337" s="268">
        <v>124.10674</v>
      </c>
    </row>
    <row r="338" ht="15.6" spans="1:13">
      <c r="A338" s="267"/>
      <c r="B338" s="267"/>
      <c r="C338" s="267"/>
      <c r="D338" s="267"/>
      <c r="E338" s="267"/>
      <c r="F338" s="267"/>
      <c r="G338" s="268"/>
      <c r="H338" s="268"/>
      <c r="I338" s="268" t="s">
        <v>131</v>
      </c>
      <c r="J338" s="268" t="s">
        <v>132</v>
      </c>
      <c r="K338" s="268" t="s">
        <v>417</v>
      </c>
      <c r="L338" s="268">
        <v>0.568914</v>
      </c>
      <c r="M338" s="268">
        <v>124.230914</v>
      </c>
    </row>
    <row r="339" ht="15.6" spans="1:13">
      <c r="A339" s="267"/>
      <c r="B339" s="267"/>
      <c r="C339" s="267"/>
      <c r="D339" s="267"/>
      <c r="E339" s="267"/>
      <c r="F339" s="267"/>
      <c r="G339" s="268"/>
      <c r="H339" s="268"/>
      <c r="I339" s="268" t="s">
        <v>418</v>
      </c>
      <c r="J339" s="268" t="s">
        <v>132</v>
      </c>
      <c r="K339" s="268" t="s">
        <v>419</v>
      </c>
      <c r="L339" s="268">
        <v>0.733879886</v>
      </c>
      <c r="M339" s="268">
        <v>124.3047850746</v>
      </c>
    </row>
    <row r="340" ht="15.6" spans="1:13">
      <c r="A340" s="267"/>
      <c r="B340" s="267"/>
      <c r="C340" s="267"/>
      <c r="D340" s="267"/>
      <c r="E340" s="267"/>
      <c r="F340" s="267"/>
      <c r="G340" s="268"/>
      <c r="H340" s="268"/>
      <c r="I340" s="268" t="s">
        <v>136</v>
      </c>
      <c r="J340" s="268" t="s">
        <v>132</v>
      </c>
      <c r="K340" s="268" t="s">
        <v>420</v>
      </c>
      <c r="L340" s="268">
        <v>0.60005</v>
      </c>
      <c r="M340" s="268">
        <v>124.293083</v>
      </c>
    </row>
    <row r="341" ht="15.6" spans="1:13">
      <c r="A341" s="267"/>
      <c r="B341" s="267"/>
      <c r="C341" s="267"/>
      <c r="D341" s="267"/>
      <c r="E341" s="267"/>
      <c r="F341" s="267"/>
      <c r="G341" s="268"/>
      <c r="H341" s="268"/>
      <c r="I341" s="268" t="s">
        <v>136</v>
      </c>
      <c r="J341" s="268" t="s">
        <v>132</v>
      </c>
      <c r="K341" s="268" t="s">
        <v>421</v>
      </c>
      <c r="L341" s="268">
        <v>0.605483</v>
      </c>
      <c r="M341" s="268">
        <v>124.289367</v>
      </c>
    </row>
    <row r="342" ht="15.6" spans="1:13">
      <c r="A342" s="267"/>
      <c r="B342" s="267"/>
      <c r="C342" s="267"/>
      <c r="D342" s="267"/>
      <c r="E342" s="267"/>
      <c r="F342" s="267"/>
      <c r="G342" s="268"/>
      <c r="H342" s="268"/>
      <c r="I342" s="268" t="s">
        <v>136</v>
      </c>
      <c r="J342" s="268" t="s">
        <v>132</v>
      </c>
      <c r="K342" s="268" t="s">
        <v>422</v>
      </c>
      <c r="L342" s="268">
        <v>0.665467</v>
      </c>
      <c r="M342" s="268">
        <v>124.3122</v>
      </c>
    </row>
    <row r="343" ht="15.6" spans="1:13">
      <c r="A343" s="267"/>
      <c r="B343" s="267"/>
      <c r="C343" s="267"/>
      <c r="D343" s="267"/>
      <c r="E343" s="267"/>
      <c r="F343" s="267"/>
      <c r="G343" s="268"/>
      <c r="H343" s="268"/>
      <c r="I343" s="268" t="s">
        <v>136</v>
      </c>
      <c r="J343" s="268" t="s">
        <v>132</v>
      </c>
      <c r="K343" s="268" t="s">
        <v>423</v>
      </c>
      <c r="L343" s="268">
        <v>0.680354</v>
      </c>
      <c r="M343" s="268">
        <v>124.301912</v>
      </c>
    </row>
    <row r="344" ht="15.6" spans="1:13">
      <c r="A344" s="267"/>
      <c r="B344" s="267"/>
      <c r="C344" s="267"/>
      <c r="D344" s="267"/>
      <c r="E344" s="267"/>
      <c r="F344" s="267"/>
      <c r="G344" s="268"/>
      <c r="H344" s="268"/>
      <c r="I344" s="268" t="s">
        <v>131</v>
      </c>
      <c r="J344" s="268" t="s">
        <v>131</v>
      </c>
      <c r="K344" s="268" t="s">
        <v>424</v>
      </c>
      <c r="L344" s="268">
        <v>0.58201</v>
      </c>
      <c r="M344" s="268">
        <v>124.0056</v>
      </c>
    </row>
    <row r="345" ht="15.6" spans="1:13">
      <c r="A345" s="267"/>
      <c r="B345" s="267"/>
      <c r="C345" s="267"/>
      <c r="D345" s="267"/>
      <c r="E345" s="267"/>
      <c r="F345" s="267"/>
      <c r="G345" s="268"/>
      <c r="H345" s="268"/>
      <c r="I345" s="268" t="s">
        <v>131</v>
      </c>
      <c r="J345" s="268" t="s">
        <v>131</v>
      </c>
      <c r="K345" s="268" t="s">
        <v>425</v>
      </c>
      <c r="L345" s="268">
        <v>0.57643</v>
      </c>
      <c r="M345" s="268">
        <v>123.9968</v>
      </c>
    </row>
    <row r="346" ht="15.6" spans="1:13">
      <c r="A346" s="267"/>
      <c r="B346" s="267"/>
      <c r="C346" s="267"/>
      <c r="D346" s="267"/>
      <c r="E346" s="267"/>
      <c r="F346" s="267"/>
      <c r="G346" s="268"/>
      <c r="H346" s="268"/>
      <c r="I346" s="268" t="s">
        <v>131</v>
      </c>
      <c r="J346" s="268" t="s">
        <v>131</v>
      </c>
      <c r="K346" s="268" t="s">
        <v>426</v>
      </c>
      <c r="L346" s="268">
        <v>0.55342</v>
      </c>
      <c r="M346" s="268">
        <v>124.03037</v>
      </c>
    </row>
    <row r="347" ht="15.6" spans="1:13">
      <c r="A347" s="267"/>
      <c r="B347" s="267"/>
      <c r="C347" s="267"/>
      <c r="D347" s="267"/>
      <c r="E347" s="267"/>
      <c r="F347" s="267"/>
      <c r="G347" s="268"/>
      <c r="H347" s="268"/>
      <c r="I347" s="268" t="s">
        <v>427</v>
      </c>
      <c r="J347" s="268" t="s">
        <v>131</v>
      </c>
      <c r="K347" s="268" t="s">
        <v>428</v>
      </c>
      <c r="L347" s="268">
        <v>0.83522</v>
      </c>
      <c r="M347" s="268">
        <v>123.90793</v>
      </c>
    </row>
    <row r="348" ht="15.6" spans="1:13">
      <c r="A348" s="267"/>
      <c r="B348" s="267"/>
      <c r="C348" s="267"/>
      <c r="D348" s="267"/>
      <c r="E348" s="267"/>
      <c r="F348" s="267"/>
      <c r="G348" s="268"/>
      <c r="H348" s="268"/>
      <c r="I348" s="268" t="s">
        <v>429</v>
      </c>
      <c r="J348" s="268" t="s">
        <v>4</v>
      </c>
      <c r="K348" s="268" t="s">
        <v>430</v>
      </c>
      <c r="L348" s="268">
        <v>0.9078</v>
      </c>
      <c r="M348" s="268">
        <v>123.29373</v>
      </c>
    </row>
    <row r="349" ht="15.6" spans="1:13">
      <c r="A349" s="267"/>
      <c r="B349" s="267"/>
      <c r="C349" s="267"/>
      <c r="D349" s="267"/>
      <c r="E349" s="267"/>
      <c r="F349" s="267"/>
      <c r="G349" s="268"/>
      <c r="H349" s="268"/>
      <c r="I349" s="268" t="s">
        <v>431</v>
      </c>
      <c r="J349" s="268" t="s">
        <v>4</v>
      </c>
      <c r="K349" s="268" t="s">
        <v>432</v>
      </c>
      <c r="L349" s="268">
        <v>0.8993</v>
      </c>
      <c r="M349" s="268">
        <v>123.29878</v>
      </c>
    </row>
    <row r="350" ht="15.6" spans="1:13">
      <c r="A350" s="267"/>
      <c r="B350" s="267"/>
      <c r="C350" s="267"/>
      <c r="D350" s="267"/>
      <c r="E350" s="267"/>
      <c r="F350" s="267"/>
      <c r="G350" s="268"/>
      <c r="H350" s="268"/>
      <c r="I350" s="268" t="s">
        <v>433</v>
      </c>
      <c r="J350" s="268" t="s">
        <v>4</v>
      </c>
      <c r="K350" s="268" t="s">
        <v>434</v>
      </c>
      <c r="L350" s="268">
        <v>0.90688</v>
      </c>
      <c r="M350" s="268">
        <v>123.30136</v>
      </c>
    </row>
    <row r="351" ht="15.6" spans="1:13">
      <c r="A351" s="267"/>
      <c r="B351" s="267"/>
      <c r="C351" s="267"/>
      <c r="D351" s="267"/>
      <c r="E351" s="267"/>
      <c r="F351" s="267"/>
      <c r="G351" s="268"/>
      <c r="H351" s="268"/>
      <c r="I351" s="268" t="s">
        <v>435</v>
      </c>
      <c r="J351" s="268" t="s">
        <v>4</v>
      </c>
      <c r="K351" s="268" t="s">
        <v>436</v>
      </c>
      <c r="L351" s="268">
        <v>0.88368</v>
      </c>
      <c r="M351" s="268">
        <v>123.31895</v>
      </c>
    </row>
    <row r="352" ht="15.6" spans="1:13">
      <c r="A352" s="267"/>
      <c r="B352" s="267"/>
      <c r="C352" s="267"/>
      <c r="D352" s="267"/>
      <c r="E352" s="267"/>
      <c r="F352" s="267"/>
      <c r="G352" s="268"/>
      <c r="H352" s="268"/>
      <c r="I352" s="268" t="s">
        <v>437</v>
      </c>
      <c r="J352" s="268" t="s">
        <v>4</v>
      </c>
      <c r="K352" s="268" t="s">
        <v>438</v>
      </c>
      <c r="L352" s="268">
        <v>0.90645</v>
      </c>
      <c r="M352" s="268">
        <v>123.26497</v>
      </c>
    </row>
    <row r="353" ht="15.6" spans="1:13">
      <c r="A353" s="267"/>
      <c r="B353" s="267"/>
      <c r="C353" s="267"/>
      <c r="D353" s="267"/>
      <c r="E353" s="267"/>
      <c r="F353" s="267"/>
      <c r="G353" s="268"/>
      <c r="H353" s="268"/>
      <c r="I353" s="268" t="s">
        <v>437</v>
      </c>
      <c r="J353" s="268" t="s">
        <v>4</v>
      </c>
      <c r="K353" s="268" t="s">
        <v>439</v>
      </c>
      <c r="L353" s="268">
        <v>0.90512</v>
      </c>
      <c r="M353" s="268">
        <v>123.26703</v>
      </c>
    </row>
    <row r="354" ht="15.6" spans="1:13">
      <c r="A354" s="267"/>
      <c r="B354" s="267"/>
      <c r="C354" s="267"/>
      <c r="D354" s="267"/>
      <c r="E354" s="267"/>
      <c r="F354" s="267"/>
      <c r="G354" s="268"/>
      <c r="H354" s="268"/>
      <c r="I354" s="268" t="s">
        <v>440</v>
      </c>
      <c r="J354" s="268" t="s">
        <v>4</v>
      </c>
      <c r="K354" s="268" t="s">
        <v>441</v>
      </c>
      <c r="L354" s="268">
        <v>0.89998</v>
      </c>
      <c r="M354" s="268">
        <v>123.26532</v>
      </c>
    </row>
    <row r="355" ht="15.6" spans="1:13">
      <c r="A355" s="267"/>
      <c r="B355" s="267"/>
      <c r="C355" s="267"/>
      <c r="D355" s="267"/>
      <c r="E355" s="267"/>
      <c r="F355" s="267"/>
      <c r="G355" s="268"/>
      <c r="H355" s="268"/>
      <c r="I355" s="268" t="s">
        <v>442</v>
      </c>
      <c r="J355" s="268" t="s">
        <v>4</v>
      </c>
      <c r="K355" s="268" t="s">
        <v>443</v>
      </c>
      <c r="L355" s="268">
        <v>0.93652</v>
      </c>
      <c r="M355" s="268">
        <v>123.2107</v>
      </c>
    </row>
    <row r="356" ht="15.6" spans="1:13">
      <c r="A356" s="267"/>
      <c r="B356" s="267"/>
      <c r="C356" s="267"/>
      <c r="D356" s="267"/>
      <c r="E356" s="267"/>
      <c r="F356" s="267"/>
      <c r="G356" s="268"/>
      <c r="H356" s="268"/>
      <c r="I356" s="268" t="s">
        <v>444</v>
      </c>
      <c r="J356" s="268" t="s">
        <v>4</v>
      </c>
      <c r="K356" s="268" t="s">
        <v>445</v>
      </c>
      <c r="L356" s="268">
        <v>0.90525</v>
      </c>
      <c r="M356" s="268">
        <v>123.18643</v>
      </c>
    </row>
    <row r="357" ht="15.6" spans="1:13">
      <c r="A357" s="267"/>
      <c r="B357" s="267"/>
      <c r="C357" s="267"/>
      <c r="D357" s="267"/>
      <c r="E357" s="267"/>
      <c r="F357" s="267"/>
      <c r="G357" s="268"/>
      <c r="H357" s="268"/>
      <c r="I357" s="268" t="s">
        <v>446</v>
      </c>
      <c r="J357" s="268" t="s">
        <v>132</v>
      </c>
      <c r="K357" s="268" t="s">
        <v>447</v>
      </c>
      <c r="L357" s="268">
        <v>0.746022</v>
      </c>
      <c r="M357" s="268">
        <v>124.312676</v>
      </c>
    </row>
    <row r="358" ht="15.6" spans="1:13">
      <c r="A358" s="267"/>
      <c r="B358" s="267"/>
      <c r="C358" s="267"/>
      <c r="D358" s="267"/>
      <c r="E358" s="267"/>
      <c r="F358" s="267"/>
      <c r="G358" s="268"/>
      <c r="H358" s="268"/>
      <c r="I358" s="268" t="s">
        <v>448</v>
      </c>
      <c r="J358" s="268" t="s">
        <v>132</v>
      </c>
      <c r="K358" s="268" t="s">
        <v>449</v>
      </c>
      <c r="L358" s="268">
        <v>0.742335</v>
      </c>
      <c r="M358" s="268">
        <v>124.313571</v>
      </c>
    </row>
    <row r="359" ht="15.6" spans="1:13">
      <c r="A359" s="267"/>
      <c r="B359" s="267"/>
      <c r="C359" s="267"/>
      <c r="D359" s="267"/>
      <c r="E359" s="267"/>
      <c r="F359" s="267"/>
      <c r="G359" s="268"/>
      <c r="H359" s="268"/>
      <c r="I359" s="268" t="s">
        <v>446</v>
      </c>
      <c r="J359" s="268" t="s">
        <v>132</v>
      </c>
      <c r="K359" s="268" t="s">
        <v>450</v>
      </c>
      <c r="L359" s="268">
        <v>0.761108</v>
      </c>
      <c r="M359" s="268">
        <v>124.313006</v>
      </c>
    </row>
    <row r="360" ht="15.6" spans="1:13">
      <c r="A360" s="267"/>
      <c r="B360" s="267"/>
      <c r="C360" s="267"/>
      <c r="D360" s="267"/>
      <c r="E360" s="267"/>
      <c r="F360" s="267"/>
      <c r="G360" s="268"/>
      <c r="H360" s="268"/>
      <c r="I360" s="268" t="s">
        <v>451</v>
      </c>
      <c r="J360" s="268" t="s">
        <v>4</v>
      </c>
      <c r="K360" s="268" t="s">
        <v>452</v>
      </c>
      <c r="L360" s="268">
        <v>0.8846</v>
      </c>
      <c r="M360" s="268">
        <v>123.47628</v>
      </c>
    </row>
    <row r="361" ht="15.6" spans="1:13">
      <c r="A361" s="267"/>
      <c r="B361" s="267"/>
      <c r="C361" s="267"/>
      <c r="D361" s="267"/>
      <c r="E361" s="267"/>
      <c r="F361" s="267"/>
      <c r="G361" s="268"/>
      <c r="H361" s="268"/>
      <c r="I361" s="268" t="s">
        <v>451</v>
      </c>
      <c r="J361" s="268" t="s">
        <v>4</v>
      </c>
      <c r="K361" s="268" t="s">
        <v>453</v>
      </c>
      <c r="L361" s="268">
        <v>0.88267</v>
      </c>
      <c r="M361" s="268">
        <v>123.48113</v>
      </c>
    </row>
    <row r="362" ht="15.6" spans="1:13">
      <c r="A362" s="267"/>
      <c r="B362" s="267"/>
      <c r="C362" s="267"/>
      <c r="D362" s="267"/>
      <c r="E362" s="267"/>
      <c r="F362" s="267"/>
      <c r="G362" s="268"/>
      <c r="H362" s="268"/>
      <c r="I362" s="268" t="s">
        <v>454</v>
      </c>
      <c r="J362" s="268" t="s">
        <v>132</v>
      </c>
      <c r="K362" s="268" t="s">
        <v>455</v>
      </c>
      <c r="L362" s="268">
        <v>0.725683</v>
      </c>
      <c r="M362" s="268">
        <v>124.288833</v>
      </c>
    </row>
    <row r="363" ht="15.6" spans="1:13">
      <c r="A363" s="267"/>
      <c r="B363" s="267"/>
      <c r="C363" s="267"/>
      <c r="D363" s="267"/>
      <c r="E363" s="267"/>
      <c r="F363" s="267"/>
      <c r="G363" s="268"/>
      <c r="H363" s="268"/>
      <c r="I363" s="268" t="s">
        <v>454</v>
      </c>
      <c r="J363" s="268" t="s">
        <v>132</v>
      </c>
      <c r="K363" s="268" t="s">
        <v>456</v>
      </c>
      <c r="L363" s="268">
        <v>0.724484</v>
      </c>
      <c r="M363" s="268">
        <v>124.292147</v>
      </c>
    </row>
    <row r="364" ht="15.6" spans="1:13">
      <c r="A364" s="267"/>
      <c r="B364" s="267"/>
      <c r="C364" s="267"/>
      <c r="D364" s="267"/>
      <c r="E364" s="267"/>
      <c r="F364" s="267"/>
      <c r="G364" s="268"/>
      <c r="H364" s="268"/>
      <c r="I364" s="268" t="s">
        <v>410</v>
      </c>
      <c r="J364" s="268" t="s">
        <v>132</v>
      </c>
      <c r="K364" s="268" t="s">
        <v>457</v>
      </c>
      <c r="L364" s="268">
        <v>0.738967</v>
      </c>
      <c r="M364" s="268">
        <v>124.303533</v>
      </c>
    </row>
    <row r="365" ht="15.6" spans="1:13">
      <c r="A365" s="267"/>
      <c r="B365" s="267"/>
      <c r="C365" s="267"/>
      <c r="D365" s="267"/>
      <c r="E365" s="267"/>
      <c r="F365" s="267"/>
      <c r="G365" s="268"/>
      <c r="H365" s="268"/>
      <c r="I365" s="268" t="s">
        <v>418</v>
      </c>
      <c r="J365" s="268" t="s">
        <v>132</v>
      </c>
      <c r="K365" s="268" t="s">
        <v>458</v>
      </c>
      <c r="L365" s="268">
        <v>0.733356</v>
      </c>
      <c r="M365" s="268">
        <v>124.306369</v>
      </c>
    </row>
    <row r="366" ht="15.6" spans="1:13">
      <c r="A366" s="267"/>
      <c r="B366" s="267"/>
      <c r="C366" s="267"/>
      <c r="D366" s="267"/>
      <c r="E366" s="267"/>
      <c r="F366" s="267"/>
      <c r="G366" s="268"/>
      <c r="H366" s="268"/>
      <c r="I366" s="268" t="s">
        <v>418</v>
      </c>
      <c r="J366" s="268" t="s">
        <v>132</v>
      </c>
      <c r="K366" s="268" t="s">
        <v>459</v>
      </c>
      <c r="L366" s="268">
        <v>0.735783</v>
      </c>
      <c r="M366" s="268">
        <v>124.305784</v>
      </c>
    </row>
    <row r="367" ht="15.6" spans="1:13">
      <c r="A367" s="267"/>
      <c r="B367" s="267"/>
      <c r="C367" s="267"/>
      <c r="D367" s="267"/>
      <c r="E367" s="267"/>
      <c r="F367" s="267"/>
      <c r="G367" s="268"/>
      <c r="H367" s="268"/>
      <c r="I367" s="268" t="s">
        <v>410</v>
      </c>
      <c r="J367" s="268" t="s">
        <v>132</v>
      </c>
      <c r="K367" s="268" t="s">
        <v>460</v>
      </c>
      <c r="L367" s="268">
        <v>0.738538</v>
      </c>
      <c r="M367" s="268">
        <v>124.308942</v>
      </c>
    </row>
    <row r="368" ht="15.6" spans="1:13">
      <c r="A368" s="267"/>
      <c r="B368" s="267"/>
      <c r="C368" s="267"/>
      <c r="D368" s="267"/>
      <c r="E368" s="267"/>
      <c r="F368" s="267"/>
      <c r="G368" s="268"/>
      <c r="H368" s="268"/>
      <c r="I368" s="268" t="s">
        <v>410</v>
      </c>
      <c r="J368" s="268" t="s">
        <v>132</v>
      </c>
      <c r="K368" s="268" t="s">
        <v>461</v>
      </c>
      <c r="L368" s="268">
        <v>0.738416667</v>
      </c>
      <c r="M368" s="268">
        <v>124.3088333333</v>
      </c>
    </row>
    <row r="369" ht="15.6" spans="1:13">
      <c r="A369" s="267"/>
      <c r="B369" s="267"/>
      <c r="C369" s="267"/>
      <c r="D369" s="267"/>
      <c r="E369" s="267"/>
      <c r="F369" s="267"/>
      <c r="G369" s="268"/>
      <c r="H369" s="268"/>
      <c r="I369" s="268" t="s">
        <v>462</v>
      </c>
      <c r="J369" s="268" t="s">
        <v>132</v>
      </c>
      <c r="K369" s="268" t="s">
        <v>463</v>
      </c>
      <c r="L369" s="268">
        <v>0.73771</v>
      </c>
      <c r="M369" s="268">
        <v>124.32</v>
      </c>
    </row>
    <row r="370" ht="15.6" spans="1:13">
      <c r="A370" s="267"/>
      <c r="B370" s="267"/>
      <c r="C370" s="267"/>
      <c r="D370" s="267"/>
      <c r="E370" s="267"/>
      <c r="F370" s="267"/>
      <c r="G370" s="268"/>
      <c r="H370" s="268"/>
      <c r="I370" s="268" t="s">
        <v>448</v>
      </c>
      <c r="J370" s="268" t="s">
        <v>132</v>
      </c>
      <c r="K370" s="268" t="s">
        <v>464</v>
      </c>
      <c r="L370" s="268">
        <v>0.735262</v>
      </c>
      <c r="M370" s="268">
        <v>124.312635</v>
      </c>
    </row>
    <row r="371" ht="15.6" spans="1:13">
      <c r="A371" s="267"/>
      <c r="B371" s="267"/>
      <c r="C371" s="267"/>
      <c r="D371" s="267"/>
      <c r="E371" s="267"/>
      <c r="F371" s="267"/>
      <c r="G371" s="268"/>
      <c r="H371" s="268"/>
      <c r="I371" s="268" t="s">
        <v>418</v>
      </c>
      <c r="J371" s="268" t="s">
        <v>132</v>
      </c>
      <c r="K371" s="268" t="s">
        <v>465</v>
      </c>
      <c r="L371" s="268">
        <v>0.740217</v>
      </c>
      <c r="M371" s="268">
        <v>124.3116</v>
      </c>
    </row>
    <row r="372" ht="15.6" spans="1:13">
      <c r="A372" s="267"/>
      <c r="B372" s="267"/>
      <c r="C372" s="267"/>
      <c r="D372" s="267"/>
      <c r="E372" s="267"/>
      <c r="F372" s="267"/>
      <c r="G372" s="268"/>
      <c r="H372" s="268"/>
      <c r="I372" s="268" t="s">
        <v>131</v>
      </c>
      <c r="J372" s="268" t="s">
        <v>131</v>
      </c>
      <c r="K372" s="268" t="s">
        <v>466</v>
      </c>
      <c r="L372" s="268">
        <v>0.5811</v>
      </c>
      <c r="M372" s="268">
        <v>124.10567</v>
      </c>
    </row>
    <row r="373" ht="15.6" spans="1:13">
      <c r="A373" s="267"/>
      <c r="B373" s="267"/>
      <c r="C373" s="267"/>
      <c r="D373" s="267"/>
      <c r="E373" s="267"/>
      <c r="F373" s="267"/>
      <c r="G373" s="268"/>
      <c r="H373" s="268"/>
      <c r="I373" s="268" t="s">
        <v>131</v>
      </c>
      <c r="J373" s="268" t="s">
        <v>131</v>
      </c>
      <c r="K373" s="268" t="s">
        <v>467</v>
      </c>
      <c r="L373" s="268">
        <v>0.575479</v>
      </c>
      <c r="M373" s="268">
        <v>124.06</v>
      </c>
    </row>
    <row r="374" ht="15.6" spans="1:13">
      <c r="A374" s="267"/>
      <c r="B374" s="267"/>
      <c r="C374" s="267"/>
      <c r="D374" s="267"/>
      <c r="E374" s="267"/>
      <c r="F374" s="267"/>
      <c r="G374" s="268"/>
      <c r="H374" s="268"/>
      <c r="I374" s="268" t="s">
        <v>131</v>
      </c>
      <c r="J374" s="268" t="s">
        <v>131</v>
      </c>
      <c r="K374" s="268" t="s">
        <v>468</v>
      </c>
      <c r="L374" s="268">
        <v>0.56378</v>
      </c>
      <c r="M374" s="268">
        <v>123.98995</v>
      </c>
    </row>
    <row r="375" ht="15.6" spans="1:13">
      <c r="A375" s="267"/>
      <c r="B375" s="267"/>
      <c r="C375" s="267"/>
      <c r="D375" s="267"/>
      <c r="E375" s="267"/>
      <c r="F375" s="267"/>
      <c r="G375" s="268"/>
      <c r="H375" s="268"/>
      <c r="I375" s="268" t="s">
        <v>131</v>
      </c>
      <c r="J375" s="268" t="s">
        <v>131</v>
      </c>
      <c r="K375" s="268" t="s">
        <v>469</v>
      </c>
      <c r="L375" s="268">
        <v>0.54931</v>
      </c>
      <c r="M375" s="268">
        <v>124.0019</v>
      </c>
    </row>
    <row r="376" ht="15.6" spans="1:13">
      <c r="A376" s="267"/>
      <c r="B376" s="267"/>
      <c r="C376" s="267"/>
      <c r="D376" s="267"/>
      <c r="E376" s="267"/>
      <c r="F376" s="267"/>
      <c r="G376" s="268"/>
      <c r="H376" s="268"/>
      <c r="I376" s="268" t="s">
        <v>131</v>
      </c>
      <c r="J376" s="268" t="s">
        <v>131</v>
      </c>
      <c r="K376" s="268" t="s">
        <v>470</v>
      </c>
      <c r="L376" s="268">
        <v>0.58033</v>
      </c>
      <c r="M376" s="268">
        <v>124.07236</v>
      </c>
    </row>
    <row r="377" ht="15.6" spans="1:13">
      <c r="A377" s="267"/>
      <c r="B377" s="267"/>
      <c r="C377" s="267"/>
      <c r="D377" s="267"/>
      <c r="E377" s="267"/>
      <c r="F377" s="267"/>
      <c r="G377" s="268"/>
      <c r="H377" s="268"/>
      <c r="I377" s="268" t="s">
        <v>46</v>
      </c>
      <c r="J377" s="268" t="s">
        <v>22</v>
      </c>
      <c r="K377" s="268" t="s">
        <v>471</v>
      </c>
      <c r="L377" s="268">
        <v>0.35089</v>
      </c>
      <c r="M377" s="268">
        <v>123.91099</v>
      </c>
    </row>
    <row r="378" ht="15.6" spans="1:13">
      <c r="A378" s="267"/>
      <c r="B378" s="267"/>
      <c r="C378" s="267"/>
      <c r="D378" s="267"/>
      <c r="E378" s="267"/>
      <c r="F378" s="267"/>
      <c r="G378" s="268"/>
      <c r="H378" s="268"/>
      <c r="I378" s="268" t="s">
        <v>472</v>
      </c>
      <c r="J378" s="268" t="s">
        <v>22</v>
      </c>
      <c r="K378" s="268" t="s">
        <v>473</v>
      </c>
      <c r="L378" s="268">
        <v>0.350207</v>
      </c>
      <c r="M378" s="268">
        <v>123.883391</v>
      </c>
    </row>
    <row r="379" ht="15.6" spans="1:13">
      <c r="A379" s="267"/>
      <c r="B379" s="267"/>
      <c r="C379" s="267"/>
      <c r="D379" s="267"/>
      <c r="E379" s="267"/>
      <c r="F379" s="267"/>
      <c r="G379" s="268"/>
      <c r="H379" s="268"/>
      <c r="I379" s="268" t="s">
        <v>472</v>
      </c>
      <c r="J379" s="268" t="s">
        <v>22</v>
      </c>
      <c r="K379" s="268" t="s">
        <v>474</v>
      </c>
      <c r="L379" s="268">
        <v>0.34844</v>
      </c>
      <c r="M379" s="268">
        <v>123.87839</v>
      </c>
    </row>
    <row r="380" ht="15.6" spans="1:13">
      <c r="A380" s="267"/>
      <c r="B380" s="267"/>
      <c r="C380" s="267"/>
      <c r="D380" s="267"/>
      <c r="E380" s="267"/>
      <c r="F380" s="267"/>
      <c r="G380" s="268"/>
      <c r="H380" s="268"/>
      <c r="I380" s="268" t="s">
        <v>472</v>
      </c>
      <c r="J380" s="268" t="s">
        <v>22</v>
      </c>
      <c r="K380" s="268" t="s">
        <v>475</v>
      </c>
      <c r="L380" s="268">
        <v>0.33625</v>
      </c>
      <c r="M380" s="268">
        <v>123.86104</v>
      </c>
    </row>
    <row r="381" ht="15.6" spans="1:13">
      <c r="A381" s="267"/>
      <c r="B381" s="267"/>
      <c r="C381" s="267"/>
      <c r="D381" s="267"/>
      <c r="E381" s="267"/>
      <c r="F381" s="267"/>
      <c r="G381" s="268"/>
      <c r="H381" s="268"/>
      <c r="I381" s="268" t="s">
        <v>472</v>
      </c>
      <c r="J381" s="268" t="s">
        <v>22</v>
      </c>
      <c r="K381" s="268" t="s">
        <v>476</v>
      </c>
      <c r="L381" s="268">
        <v>0.31957</v>
      </c>
      <c r="M381" s="268">
        <v>123.79198</v>
      </c>
    </row>
    <row r="382" ht="15.6" spans="1:13">
      <c r="A382" s="267"/>
      <c r="B382" s="267"/>
      <c r="C382" s="267"/>
      <c r="D382" s="267"/>
      <c r="E382" s="267"/>
      <c r="F382" s="267"/>
      <c r="G382" s="268"/>
      <c r="H382" s="268"/>
      <c r="I382" s="268" t="s">
        <v>324</v>
      </c>
      <c r="J382" s="268" t="s">
        <v>101</v>
      </c>
      <c r="K382" s="268" t="s">
        <v>477</v>
      </c>
      <c r="L382" s="268">
        <v>0.90148</v>
      </c>
      <c r="M382" s="268">
        <v>124.05232</v>
      </c>
    </row>
    <row r="383" ht="15.6" spans="1:13">
      <c r="A383" s="267"/>
      <c r="B383" s="267"/>
      <c r="C383" s="267"/>
      <c r="D383" s="267"/>
      <c r="E383" s="267"/>
      <c r="F383" s="267"/>
      <c r="G383" s="268"/>
      <c r="H383" s="268"/>
      <c r="I383" s="268" t="s">
        <v>324</v>
      </c>
      <c r="J383" s="268" t="s">
        <v>101</v>
      </c>
      <c r="K383" s="268" t="s">
        <v>478</v>
      </c>
      <c r="L383" s="268">
        <v>0.9012</v>
      </c>
      <c r="M383" s="268">
        <v>124.05236</v>
      </c>
    </row>
    <row r="384" ht="15.6" spans="1:13">
      <c r="A384" s="267"/>
      <c r="B384" s="267"/>
      <c r="C384" s="267"/>
      <c r="D384" s="267"/>
      <c r="E384" s="267"/>
      <c r="F384" s="267"/>
      <c r="G384" s="268"/>
      <c r="H384" s="268"/>
      <c r="I384" s="268" t="s">
        <v>324</v>
      </c>
      <c r="J384" s="268" t="s">
        <v>101</v>
      </c>
      <c r="K384" s="268" t="s">
        <v>479</v>
      </c>
      <c r="L384" s="268">
        <v>0.88418</v>
      </c>
      <c r="M384" s="268">
        <v>123.99736</v>
      </c>
    </row>
    <row r="385" ht="15.6" spans="1:13">
      <c r="A385" s="267"/>
      <c r="B385" s="267"/>
      <c r="C385" s="267"/>
      <c r="D385" s="267"/>
      <c r="E385" s="267"/>
      <c r="F385" s="267"/>
      <c r="G385" s="268"/>
      <c r="H385" s="268"/>
      <c r="I385" s="268" t="s">
        <v>324</v>
      </c>
      <c r="J385" s="268" t="s">
        <v>101</v>
      </c>
      <c r="K385" s="268" t="s">
        <v>480</v>
      </c>
      <c r="L385" s="268">
        <v>0.88456</v>
      </c>
      <c r="M385" s="268">
        <v>124.00011</v>
      </c>
    </row>
    <row r="386" ht="15.6" spans="1:13">
      <c r="A386" s="267"/>
      <c r="B386" s="267"/>
      <c r="C386" s="267"/>
      <c r="D386" s="267"/>
      <c r="E386" s="267"/>
      <c r="F386" s="267"/>
      <c r="G386" s="268"/>
      <c r="H386" s="268"/>
      <c r="I386" s="268" t="s">
        <v>131</v>
      </c>
      <c r="J386" s="268" t="s">
        <v>132</v>
      </c>
      <c r="K386" s="268" t="s">
        <v>481</v>
      </c>
      <c r="L386" s="268">
        <v>0.668455</v>
      </c>
      <c r="M386" s="268">
        <v>124.266029</v>
      </c>
    </row>
    <row r="387" ht="15.6" spans="1:13">
      <c r="A387" s="267"/>
      <c r="B387" s="267"/>
      <c r="C387" s="267"/>
      <c r="D387" s="267"/>
      <c r="E387" s="267"/>
      <c r="F387" s="267"/>
      <c r="G387" s="268"/>
      <c r="H387" s="268"/>
      <c r="I387" s="268" t="s">
        <v>136</v>
      </c>
      <c r="J387" s="268" t="s">
        <v>132</v>
      </c>
      <c r="K387" s="268" t="s">
        <v>482</v>
      </c>
      <c r="L387" s="268">
        <v>0.722793</v>
      </c>
      <c r="M387" s="268">
        <v>124.299448</v>
      </c>
    </row>
    <row r="388" ht="15.6" spans="1:13">
      <c r="A388" s="267"/>
      <c r="B388" s="267"/>
      <c r="C388" s="267"/>
      <c r="D388" s="267"/>
      <c r="E388" s="267"/>
      <c r="F388" s="267"/>
      <c r="G388" s="268"/>
      <c r="H388" s="268"/>
      <c r="I388" s="268" t="s">
        <v>131</v>
      </c>
      <c r="J388" s="268" t="s">
        <v>132</v>
      </c>
      <c r="K388" s="268" t="s">
        <v>483</v>
      </c>
      <c r="L388" s="268">
        <v>0.602594</v>
      </c>
      <c r="M388" s="268">
        <v>124.270958</v>
      </c>
    </row>
    <row r="389" ht="15.6" spans="1:13">
      <c r="A389" s="267"/>
      <c r="B389" s="267"/>
      <c r="C389" s="267"/>
      <c r="D389" s="267"/>
      <c r="E389" s="267"/>
      <c r="F389" s="267"/>
      <c r="G389" s="268"/>
      <c r="H389" s="268"/>
      <c r="I389" s="268" t="s">
        <v>131</v>
      </c>
      <c r="J389" s="268" t="s">
        <v>132</v>
      </c>
      <c r="K389" s="268" t="s">
        <v>484</v>
      </c>
      <c r="L389" s="268">
        <v>0.584117</v>
      </c>
      <c r="M389" s="268">
        <v>124.261317</v>
      </c>
    </row>
    <row r="390" ht="15.6" spans="1:13">
      <c r="A390" s="267"/>
      <c r="B390" s="267"/>
      <c r="C390" s="267"/>
      <c r="D390" s="267"/>
      <c r="E390" s="267"/>
      <c r="F390" s="267"/>
      <c r="G390" s="268"/>
      <c r="H390" s="268"/>
      <c r="I390" s="268" t="s">
        <v>131</v>
      </c>
      <c r="J390" s="268" t="s">
        <v>132</v>
      </c>
      <c r="K390" s="268" t="s">
        <v>485</v>
      </c>
      <c r="L390" s="268">
        <v>0.60716</v>
      </c>
      <c r="M390" s="268">
        <v>124.27792</v>
      </c>
    </row>
    <row r="391" ht="15.6" spans="1:13">
      <c r="A391" s="267"/>
      <c r="B391" s="267"/>
      <c r="C391" s="267"/>
      <c r="D391" s="267"/>
      <c r="E391" s="267"/>
      <c r="F391" s="267"/>
      <c r="G391" s="268"/>
      <c r="H391" s="268"/>
      <c r="I391" s="268" t="s">
        <v>486</v>
      </c>
      <c r="J391" s="268" t="s">
        <v>132</v>
      </c>
      <c r="K391" s="268" t="s">
        <v>487</v>
      </c>
      <c r="L391" s="268">
        <v>0.764283</v>
      </c>
      <c r="M391" s="268">
        <v>124.315417</v>
      </c>
    </row>
    <row r="392" ht="15.6" spans="1:13">
      <c r="A392" s="267"/>
      <c r="B392" s="267"/>
      <c r="C392" s="267"/>
      <c r="D392" s="267"/>
      <c r="E392" s="267"/>
      <c r="F392" s="267"/>
      <c r="G392" s="268"/>
      <c r="H392" s="268"/>
      <c r="I392" s="268" t="s">
        <v>446</v>
      </c>
      <c r="J392" s="268" t="s">
        <v>132</v>
      </c>
      <c r="K392" s="268" t="s">
        <v>488</v>
      </c>
      <c r="L392" s="268">
        <v>0.766617</v>
      </c>
      <c r="M392" s="268">
        <v>124.311233</v>
      </c>
    </row>
    <row r="393" ht="15.6" spans="1:13">
      <c r="A393" s="267"/>
      <c r="B393" s="267"/>
      <c r="C393" s="267"/>
      <c r="D393" s="267"/>
      <c r="E393" s="267"/>
      <c r="F393" s="267"/>
      <c r="G393" s="268"/>
      <c r="H393" s="268"/>
      <c r="I393" s="268" t="s">
        <v>489</v>
      </c>
      <c r="J393" s="268" t="s">
        <v>22</v>
      </c>
      <c r="K393" s="268" t="s">
        <v>490</v>
      </c>
      <c r="L393" s="268">
        <v>0.31866</v>
      </c>
      <c r="M393" s="268">
        <v>123.70645</v>
      </c>
    </row>
    <row r="394" ht="15.6" spans="1:13">
      <c r="A394" s="267"/>
      <c r="B394" s="267"/>
      <c r="C394" s="267"/>
      <c r="D394" s="267"/>
      <c r="E394" s="267"/>
      <c r="F394" s="267"/>
      <c r="G394" s="268"/>
      <c r="H394" s="268"/>
      <c r="I394" s="268" t="s">
        <v>491</v>
      </c>
      <c r="J394" s="268" t="s">
        <v>4</v>
      </c>
      <c r="K394" s="268" t="s">
        <v>492</v>
      </c>
      <c r="L394" s="268">
        <v>0.91793</v>
      </c>
      <c r="M394" s="268">
        <v>123.14298</v>
      </c>
    </row>
    <row r="395" ht="15.6" spans="1:13">
      <c r="A395" s="267"/>
      <c r="B395" s="267"/>
      <c r="C395" s="267"/>
      <c r="D395" s="267"/>
      <c r="E395" s="267"/>
      <c r="F395" s="267"/>
      <c r="G395" s="268"/>
      <c r="H395" s="268"/>
      <c r="I395" s="268" t="s">
        <v>493</v>
      </c>
      <c r="J395" s="268" t="s">
        <v>22</v>
      </c>
      <c r="K395" s="268" t="s">
        <v>494</v>
      </c>
      <c r="L395" s="268">
        <v>0.3164</v>
      </c>
      <c r="M395" s="268">
        <v>123.48656</v>
      </c>
    </row>
    <row r="396" ht="15.6" spans="1:13">
      <c r="A396" s="267"/>
      <c r="B396" s="267"/>
      <c r="C396" s="267"/>
      <c r="D396" s="267"/>
      <c r="E396" s="267"/>
      <c r="F396" s="267"/>
      <c r="G396" s="268"/>
      <c r="H396" s="268"/>
      <c r="I396" s="268" t="s">
        <v>342</v>
      </c>
      <c r="J396" s="268" t="s">
        <v>39</v>
      </c>
      <c r="K396" s="268" t="s">
        <v>495</v>
      </c>
      <c r="L396" s="268">
        <v>1.09201</v>
      </c>
      <c r="M396" s="268">
        <v>124.3413</v>
      </c>
    </row>
    <row r="397" ht="15.6" spans="1:13">
      <c r="A397" s="267"/>
      <c r="B397" s="267"/>
      <c r="C397" s="267"/>
      <c r="D397" s="267"/>
      <c r="E397" s="267"/>
      <c r="F397" s="267"/>
      <c r="G397" s="268"/>
      <c r="H397" s="268"/>
      <c r="I397" s="268" t="s">
        <v>472</v>
      </c>
      <c r="J397" s="268" t="s">
        <v>22</v>
      </c>
      <c r="K397" s="268" t="s">
        <v>496</v>
      </c>
      <c r="L397" s="268">
        <v>0.31372</v>
      </c>
      <c r="M397" s="268">
        <v>123.78484</v>
      </c>
    </row>
    <row r="398" ht="15.6" spans="1:13">
      <c r="A398" s="267"/>
      <c r="B398" s="267"/>
      <c r="C398" s="267"/>
      <c r="D398" s="267"/>
      <c r="E398" s="267"/>
      <c r="F398" s="267"/>
      <c r="G398" s="268"/>
      <c r="H398" s="268"/>
      <c r="I398" s="268" t="s">
        <v>497</v>
      </c>
      <c r="J398" s="268" t="s">
        <v>101</v>
      </c>
      <c r="K398" s="268" t="s">
        <v>498</v>
      </c>
      <c r="L398" s="268">
        <v>0.99691</v>
      </c>
      <c r="M398" s="268">
        <v>124.28444</v>
      </c>
    </row>
    <row r="399" ht="15.6" spans="1:13">
      <c r="A399" s="267"/>
      <c r="B399" s="267"/>
      <c r="C399" s="267"/>
      <c r="D399" s="267"/>
      <c r="E399" s="267"/>
      <c r="F399" s="267"/>
      <c r="G399" s="268"/>
      <c r="H399" s="268"/>
      <c r="I399" s="268" t="s">
        <v>497</v>
      </c>
      <c r="J399" s="268" t="s">
        <v>101</v>
      </c>
      <c r="K399" s="268" t="s">
        <v>499</v>
      </c>
      <c r="L399" s="268">
        <v>1.00143</v>
      </c>
      <c r="M399" s="268">
        <v>124.29054</v>
      </c>
    </row>
    <row r="400" ht="15.6" spans="1:13">
      <c r="A400" s="267"/>
      <c r="B400" s="267"/>
      <c r="C400" s="267"/>
      <c r="D400" s="267"/>
      <c r="E400" s="267"/>
      <c r="F400" s="267"/>
      <c r="G400" s="268"/>
      <c r="H400" s="268"/>
      <c r="I400" s="268" t="s">
        <v>497</v>
      </c>
      <c r="J400" s="268" t="s">
        <v>101</v>
      </c>
      <c r="K400" s="268" t="s">
        <v>500</v>
      </c>
      <c r="L400" s="268">
        <v>0.99981</v>
      </c>
      <c r="M400" s="268">
        <v>124.29824</v>
      </c>
    </row>
    <row r="401" ht="15.6" spans="1:13">
      <c r="A401" s="267"/>
      <c r="B401" s="267"/>
      <c r="C401" s="267"/>
      <c r="D401" s="267"/>
      <c r="E401" s="267"/>
      <c r="F401" s="267"/>
      <c r="G401" s="268"/>
      <c r="H401" s="268"/>
      <c r="I401" s="268" t="s">
        <v>342</v>
      </c>
      <c r="J401" s="268" t="s">
        <v>39</v>
      </c>
      <c r="K401" s="268" t="s">
        <v>501</v>
      </c>
      <c r="L401" s="268">
        <v>0.91728</v>
      </c>
      <c r="M401" s="268">
        <v>124.1084</v>
      </c>
    </row>
    <row r="402" ht="15.6" spans="1:13">
      <c r="A402" s="267"/>
      <c r="B402" s="267"/>
      <c r="C402" s="267"/>
      <c r="D402" s="267"/>
      <c r="E402" s="267"/>
      <c r="F402" s="267"/>
      <c r="G402" s="268"/>
      <c r="H402" s="268"/>
      <c r="I402" s="268" t="s">
        <v>131</v>
      </c>
      <c r="J402" s="268" t="s">
        <v>502</v>
      </c>
      <c r="K402" s="268" t="s">
        <v>503</v>
      </c>
      <c r="L402" s="268">
        <v>0.80705</v>
      </c>
      <c r="M402" s="268">
        <v>124.0671</v>
      </c>
    </row>
    <row r="403" ht="15.6" spans="1:13">
      <c r="A403" s="267"/>
      <c r="B403" s="267"/>
      <c r="C403" s="267"/>
      <c r="D403" s="267"/>
      <c r="E403" s="267"/>
      <c r="F403" s="267"/>
      <c r="G403" s="268"/>
      <c r="H403" s="268"/>
      <c r="I403" s="268" t="s">
        <v>504</v>
      </c>
      <c r="J403" s="268" t="s">
        <v>4</v>
      </c>
      <c r="K403" s="268" t="s">
        <v>505</v>
      </c>
      <c r="L403" s="268">
        <v>0.8912</v>
      </c>
      <c r="M403" s="268">
        <v>123.38617</v>
      </c>
    </row>
    <row r="404" ht="15.6" spans="1:13">
      <c r="A404" s="267"/>
      <c r="B404" s="267"/>
      <c r="C404" s="267"/>
      <c r="D404" s="267"/>
      <c r="E404" s="267"/>
      <c r="F404" s="267"/>
      <c r="G404" s="268"/>
      <c r="H404" s="268"/>
      <c r="I404" s="268" t="s">
        <v>342</v>
      </c>
      <c r="J404" s="268" t="s">
        <v>39</v>
      </c>
      <c r="K404" s="268" t="s">
        <v>506</v>
      </c>
      <c r="L404" s="268">
        <v>1.13584</v>
      </c>
      <c r="M404" s="268">
        <v>124.35766</v>
      </c>
    </row>
    <row r="405" ht="15.6" spans="1:13">
      <c r="A405" s="267"/>
      <c r="B405" s="267"/>
      <c r="C405" s="267"/>
      <c r="D405" s="267"/>
      <c r="E405" s="267"/>
      <c r="F405" s="267"/>
      <c r="G405" s="268"/>
      <c r="H405" s="268"/>
      <c r="I405" s="268" t="s">
        <v>507</v>
      </c>
      <c r="J405" s="268" t="s">
        <v>173</v>
      </c>
      <c r="K405" s="268" t="s">
        <v>508</v>
      </c>
      <c r="L405" s="268">
        <v>0.844991</v>
      </c>
      <c r="M405" s="268">
        <v>123.724499</v>
      </c>
    </row>
    <row r="406" ht="15.6" spans="1:13">
      <c r="A406" s="267"/>
      <c r="B406" s="267"/>
      <c r="C406" s="267"/>
      <c r="D406" s="267"/>
      <c r="E406" s="267"/>
      <c r="F406" s="267"/>
      <c r="G406" s="268"/>
      <c r="H406" s="268"/>
      <c r="I406" s="268" t="s">
        <v>412</v>
      </c>
      <c r="J406" s="268" t="s">
        <v>173</v>
      </c>
      <c r="K406" s="268" t="s">
        <v>509</v>
      </c>
      <c r="L406" s="268">
        <v>0.608067</v>
      </c>
      <c r="M406" s="268">
        <v>124.2688</v>
      </c>
    </row>
    <row r="407" ht="15.6" spans="1:13">
      <c r="A407" s="267"/>
      <c r="B407" s="267"/>
      <c r="C407" s="267"/>
      <c r="D407" s="267"/>
      <c r="E407" s="267"/>
      <c r="F407" s="267"/>
      <c r="G407" s="268"/>
      <c r="H407" s="268"/>
      <c r="I407" s="268" t="s">
        <v>497</v>
      </c>
      <c r="J407" s="268" t="s">
        <v>101</v>
      </c>
      <c r="K407" s="268" t="s">
        <v>510</v>
      </c>
      <c r="L407" s="268">
        <v>0.99174</v>
      </c>
      <c r="M407" s="268">
        <v>124.26114</v>
      </c>
    </row>
    <row r="408" ht="15.6" spans="1:13">
      <c r="A408" s="267"/>
      <c r="B408" s="267"/>
      <c r="C408" s="267"/>
      <c r="D408" s="267"/>
      <c r="E408" s="267"/>
      <c r="F408" s="267"/>
      <c r="G408" s="268"/>
      <c r="H408" s="268"/>
      <c r="I408" s="268" t="s">
        <v>462</v>
      </c>
      <c r="J408" s="268" t="s">
        <v>132</v>
      </c>
      <c r="K408" s="268" t="s">
        <v>511</v>
      </c>
      <c r="L408" s="268">
        <v>0.733693658</v>
      </c>
      <c r="M408" s="268">
        <v>124.3459267706</v>
      </c>
    </row>
    <row r="409" ht="15.6" spans="1:13">
      <c r="A409" s="267"/>
      <c r="B409" s="267"/>
      <c r="C409" s="267"/>
      <c r="D409" s="267"/>
      <c r="E409" s="267"/>
      <c r="F409" s="267"/>
      <c r="G409" s="268"/>
      <c r="H409" s="268"/>
      <c r="I409" s="268" t="s">
        <v>131</v>
      </c>
      <c r="J409" s="268" t="s">
        <v>132</v>
      </c>
      <c r="K409" s="268" t="s">
        <v>512</v>
      </c>
      <c r="L409" s="268">
        <v>0.77448</v>
      </c>
      <c r="M409" s="268">
        <v>124.311768</v>
      </c>
    </row>
    <row r="410" ht="15.6" spans="1:13">
      <c r="A410" s="267"/>
      <c r="B410" s="267"/>
      <c r="C410" s="267"/>
      <c r="D410" s="267"/>
      <c r="E410" s="267"/>
      <c r="F410" s="267"/>
      <c r="G410" s="268"/>
      <c r="H410" s="268"/>
      <c r="I410" s="268" t="s">
        <v>427</v>
      </c>
      <c r="J410" s="268" t="s">
        <v>131</v>
      </c>
      <c r="K410" s="268" t="s">
        <v>513</v>
      </c>
      <c r="L410" s="268">
        <v>0.82678</v>
      </c>
      <c r="M410" s="268">
        <v>123.90415</v>
      </c>
    </row>
    <row r="411" ht="15.6" spans="1:13">
      <c r="A411" s="267"/>
      <c r="B411" s="267"/>
      <c r="C411" s="267"/>
      <c r="D411" s="267"/>
      <c r="E411" s="267"/>
      <c r="F411" s="267"/>
      <c r="G411" s="268"/>
      <c r="H411" s="268"/>
      <c r="I411" s="268" t="s">
        <v>514</v>
      </c>
      <c r="J411" s="268" t="s">
        <v>4</v>
      </c>
      <c r="K411" s="268" t="s">
        <v>515</v>
      </c>
      <c r="L411" s="268">
        <v>0.89337</v>
      </c>
      <c r="M411" s="268">
        <v>123.23432</v>
      </c>
    </row>
    <row r="412" ht="15.6" spans="1:13">
      <c r="A412" s="267"/>
      <c r="B412" s="267"/>
      <c r="C412" s="267"/>
      <c r="D412" s="267"/>
      <c r="E412" s="267"/>
      <c r="F412" s="267"/>
      <c r="G412" s="268"/>
      <c r="H412" s="268"/>
      <c r="I412" s="268" t="s">
        <v>410</v>
      </c>
      <c r="J412" s="268" t="s">
        <v>132</v>
      </c>
      <c r="K412" s="268" t="s">
        <v>516</v>
      </c>
      <c r="L412" s="268">
        <v>0.743848</v>
      </c>
      <c r="M412" s="268">
        <v>124.306894</v>
      </c>
    </row>
    <row r="413" ht="15.6" spans="1:13">
      <c r="A413" s="267"/>
      <c r="B413" s="267"/>
      <c r="C413" s="267"/>
      <c r="D413" s="267"/>
      <c r="E413" s="267"/>
      <c r="F413" s="267"/>
      <c r="G413" s="268"/>
      <c r="H413" s="268"/>
      <c r="I413" s="268" t="s">
        <v>446</v>
      </c>
      <c r="J413" s="268" t="s">
        <v>132</v>
      </c>
      <c r="K413" s="268" t="s">
        <v>517</v>
      </c>
      <c r="L413" s="268">
        <v>0.754283</v>
      </c>
      <c r="M413" s="268">
        <v>124.3208</v>
      </c>
    </row>
    <row r="414" ht="15.6" spans="1:13">
      <c r="A414" s="267"/>
      <c r="B414" s="267"/>
      <c r="C414" s="267"/>
      <c r="D414" s="267"/>
      <c r="E414" s="267"/>
      <c r="F414" s="267"/>
      <c r="G414" s="268"/>
      <c r="H414" s="268"/>
      <c r="I414" s="268" t="s">
        <v>446</v>
      </c>
      <c r="J414" s="268" t="s">
        <v>132</v>
      </c>
      <c r="K414" s="268" t="s">
        <v>518</v>
      </c>
      <c r="L414" s="268">
        <v>0.7623</v>
      </c>
      <c r="M414" s="268">
        <v>124.32455</v>
      </c>
    </row>
    <row r="415" ht="15.6" spans="1:13">
      <c r="A415" s="267"/>
      <c r="B415" s="267"/>
      <c r="C415" s="267"/>
      <c r="D415" s="267"/>
      <c r="E415" s="267"/>
      <c r="F415" s="267"/>
      <c r="G415" s="268"/>
      <c r="H415" s="268"/>
      <c r="I415" s="268" t="s">
        <v>131</v>
      </c>
      <c r="J415" s="268" t="s">
        <v>132</v>
      </c>
      <c r="K415" s="268" t="s">
        <v>519</v>
      </c>
      <c r="L415" s="268">
        <v>0.776183</v>
      </c>
      <c r="M415" s="268">
        <v>124.339417</v>
      </c>
    </row>
    <row r="416" ht="15.6" spans="1:13">
      <c r="A416" s="267"/>
      <c r="B416" s="267"/>
      <c r="C416" s="267"/>
      <c r="D416" s="267"/>
      <c r="E416" s="267"/>
      <c r="F416" s="267"/>
      <c r="G416" s="268"/>
      <c r="H416" s="268"/>
      <c r="I416" s="268" t="s">
        <v>131</v>
      </c>
      <c r="J416" s="268" t="s">
        <v>132</v>
      </c>
      <c r="K416" s="268" t="s">
        <v>520</v>
      </c>
      <c r="L416" s="268">
        <v>0.784833</v>
      </c>
      <c r="M416" s="268">
        <v>124.351933</v>
      </c>
    </row>
    <row r="417" ht="15.6" spans="1:13">
      <c r="A417" s="267"/>
      <c r="B417" s="267"/>
      <c r="C417" s="267"/>
      <c r="D417" s="267"/>
      <c r="E417" s="267"/>
      <c r="F417" s="267"/>
      <c r="G417" s="268"/>
      <c r="H417" s="268"/>
      <c r="I417" s="268" t="s">
        <v>131</v>
      </c>
      <c r="J417" s="268" t="s">
        <v>132</v>
      </c>
      <c r="K417" s="268" t="s">
        <v>521</v>
      </c>
      <c r="L417" s="268">
        <v>0.769959</v>
      </c>
      <c r="M417" s="268">
        <v>124.348625</v>
      </c>
    </row>
    <row r="418" ht="15.6" spans="1:13">
      <c r="A418" s="267"/>
      <c r="B418" s="267"/>
      <c r="C418" s="267"/>
      <c r="D418" s="267"/>
      <c r="E418" s="267"/>
      <c r="F418" s="267"/>
      <c r="G418" s="268"/>
      <c r="H418" s="268"/>
      <c r="I418" s="268" t="s">
        <v>418</v>
      </c>
      <c r="J418" s="268" t="s">
        <v>132</v>
      </c>
      <c r="K418" s="268" t="s">
        <v>522</v>
      </c>
      <c r="L418" s="268">
        <v>0.73049</v>
      </c>
      <c r="M418" s="268">
        <v>124.304523</v>
      </c>
    </row>
    <row r="419" ht="15.6" spans="1:13">
      <c r="A419" s="267"/>
      <c r="B419" s="267"/>
      <c r="C419" s="267"/>
      <c r="D419" s="267"/>
      <c r="E419" s="267"/>
      <c r="F419" s="267"/>
      <c r="G419" s="268"/>
      <c r="H419" s="268"/>
      <c r="I419" s="268" t="s">
        <v>418</v>
      </c>
      <c r="J419" s="268" t="s">
        <v>132</v>
      </c>
      <c r="K419" s="268" t="s">
        <v>523</v>
      </c>
      <c r="L419" s="268">
        <v>0.732136</v>
      </c>
      <c r="M419" s="268">
        <v>124.301288</v>
      </c>
    </row>
    <row r="420" ht="15.6" spans="1:13">
      <c r="A420" s="267"/>
      <c r="B420" s="267"/>
      <c r="C420" s="267"/>
      <c r="D420" s="267"/>
      <c r="E420" s="267"/>
      <c r="F420" s="267"/>
      <c r="G420" s="268"/>
      <c r="H420" s="268"/>
      <c r="I420" s="268" t="s">
        <v>410</v>
      </c>
      <c r="J420" s="268" t="s">
        <v>132</v>
      </c>
      <c r="K420" s="268" t="s">
        <v>524</v>
      </c>
      <c r="L420" s="268">
        <v>0.741621</v>
      </c>
      <c r="M420" s="268">
        <v>124.305901</v>
      </c>
    </row>
    <row r="421" ht="15.6" spans="1:13">
      <c r="A421" s="267"/>
      <c r="B421" s="267"/>
      <c r="C421" s="267"/>
      <c r="D421" s="267"/>
      <c r="E421" s="267"/>
      <c r="F421" s="267"/>
      <c r="G421" s="268"/>
      <c r="H421" s="268"/>
      <c r="I421" s="268" t="s">
        <v>410</v>
      </c>
      <c r="J421" s="268" t="s">
        <v>132</v>
      </c>
      <c r="K421" s="268" t="s">
        <v>525</v>
      </c>
      <c r="L421" s="268">
        <v>0.741172</v>
      </c>
      <c r="M421" s="268">
        <v>124.302354</v>
      </c>
    </row>
    <row r="422" ht="15.6" spans="1:13">
      <c r="A422" s="267"/>
      <c r="B422" s="267"/>
      <c r="C422" s="267"/>
      <c r="D422" s="267"/>
      <c r="E422" s="267"/>
      <c r="F422" s="267"/>
      <c r="G422" s="268"/>
      <c r="H422" s="268"/>
      <c r="I422" s="268" t="s">
        <v>410</v>
      </c>
      <c r="J422" s="268" t="s">
        <v>132</v>
      </c>
      <c r="K422" s="268" t="s">
        <v>526</v>
      </c>
      <c r="L422" s="268">
        <v>0.738331</v>
      </c>
      <c r="M422" s="268">
        <v>124.307478</v>
      </c>
    </row>
    <row r="423" ht="15.6" spans="1:13">
      <c r="A423" s="267"/>
      <c r="B423" s="267"/>
      <c r="C423" s="267"/>
      <c r="D423" s="267"/>
      <c r="E423" s="267"/>
      <c r="F423" s="267"/>
      <c r="G423" s="268"/>
      <c r="H423" s="268"/>
      <c r="I423" s="268" t="s">
        <v>410</v>
      </c>
      <c r="J423" s="268" t="s">
        <v>132</v>
      </c>
      <c r="K423" s="268" t="s">
        <v>527</v>
      </c>
      <c r="L423" s="268">
        <v>0.740679</v>
      </c>
      <c r="M423" s="268">
        <v>124.310973</v>
      </c>
    </row>
    <row r="424" ht="15.6" spans="1:13">
      <c r="A424" s="267"/>
      <c r="B424" s="267"/>
      <c r="C424" s="267"/>
      <c r="D424" s="267"/>
      <c r="E424" s="267"/>
      <c r="F424" s="267"/>
      <c r="G424" s="268"/>
      <c r="H424" s="268"/>
      <c r="I424" s="268" t="s">
        <v>528</v>
      </c>
      <c r="J424" s="268" t="s">
        <v>132</v>
      </c>
      <c r="K424" s="268" t="s">
        <v>529</v>
      </c>
      <c r="L424" s="268">
        <v>0.748186111</v>
      </c>
      <c r="M424" s="268">
        <v>124.320865606</v>
      </c>
    </row>
    <row r="425" ht="15.6" spans="1:13">
      <c r="A425" s="267"/>
      <c r="B425" s="267"/>
      <c r="C425" s="267"/>
      <c r="D425" s="267"/>
      <c r="E425" s="267"/>
      <c r="F425" s="267"/>
      <c r="G425" s="268"/>
      <c r="H425" s="268"/>
      <c r="I425" s="268" t="s">
        <v>448</v>
      </c>
      <c r="J425" s="268" t="s">
        <v>132</v>
      </c>
      <c r="K425" s="268" t="s">
        <v>530</v>
      </c>
      <c r="L425" s="268">
        <v>0.743385</v>
      </c>
      <c r="M425" s="268">
        <v>124.317717</v>
      </c>
    </row>
    <row r="426" ht="15.6" spans="1:13">
      <c r="A426" s="267"/>
      <c r="B426" s="267"/>
      <c r="C426" s="267"/>
      <c r="D426" s="267"/>
      <c r="E426" s="267"/>
      <c r="F426" s="267"/>
      <c r="G426" s="268"/>
      <c r="H426" s="268"/>
      <c r="I426" s="268" t="s">
        <v>462</v>
      </c>
      <c r="J426" s="268" t="s">
        <v>132</v>
      </c>
      <c r="K426" s="268" t="s">
        <v>531</v>
      </c>
      <c r="L426" s="268">
        <v>0.739785</v>
      </c>
      <c r="M426" s="268">
        <v>124.321507</v>
      </c>
    </row>
    <row r="427" ht="15.6" spans="1:13">
      <c r="A427" s="267"/>
      <c r="B427" s="267"/>
      <c r="C427" s="267"/>
      <c r="D427" s="267"/>
      <c r="E427" s="267"/>
      <c r="F427" s="267"/>
      <c r="G427" s="268"/>
      <c r="H427" s="268"/>
      <c r="I427" s="268" t="s">
        <v>462</v>
      </c>
      <c r="J427" s="268" t="s">
        <v>132</v>
      </c>
      <c r="K427" s="268" t="s">
        <v>532</v>
      </c>
      <c r="L427" s="268">
        <v>0.740864</v>
      </c>
      <c r="M427" s="268">
        <v>124.327665</v>
      </c>
    </row>
    <row r="428" ht="15.6" spans="1:13">
      <c r="A428" s="267"/>
      <c r="B428" s="267"/>
      <c r="C428" s="267"/>
      <c r="D428" s="267"/>
      <c r="E428" s="267"/>
      <c r="F428" s="267"/>
      <c r="G428" s="268"/>
      <c r="H428" s="268"/>
      <c r="I428" s="268" t="s">
        <v>131</v>
      </c>
      <c r="J428" s="268" t="s">
        <v>131</v>
      </c>
      <c r="K428" s="268" t="s">
        <v>533</v>
      </c>
      <c r="L428" s="268">
        <v>0.57213</v>
      </c>
      <c r="M428" s="268">
        <v>124.04156</v>
      </c>
    </row>
    <row r="429" ht="15.6" spans="1:13">
      <c r="A429" s="267"/>
      <c r="B429" s="267"/>
      <c r="C429" s="267"/>
      <c r="D429" s="267"/>
      <c r="E429" s="267"/>
      <c r="F429" s="267"/>
      <c r="G429" s="268"/>
      <c r="H429" s="268"/>
      <c r="I429" s="268" t="s">
        <v>131</v>
      </c>
      <c r="J429" s="268" t="s">
        <v>131</v>
      </c>
      <c r="K429" s="268" t="s">
        <v>534</v>
      </c>
      <c r="L429" s="268">
        <v>0.57011</v>
      </c>
      <c r="M429" s="268">
        <v>124.03621</v>
      </c>
    </row>
    <row r="430" ht="15.6" spans="1:13">
      <c r="A430" s="267"/>
      <c r="B430" s="267"/>
      <c r="C430" s="267"/>
      <c r="D430" s="267"/>
      <c r="E430" s="267"/>
      <c r="F430" s="267"/>
      <c r="G430" s="268"/>
      <c r="H430" s="268"/>
      <c r="I430" s="268" t="s">
        <v>131</v>
      </c>
      <c r="J430" s="268" t="s">
        <v>131</v>
      </c>
      <c r="K430" s="268" t="s">
        <v>535</v>
      </c>
      <c r="L430" s="268">
        <v>0.57163</v>
      </c>
      <c r="M430" s="268">
        <v>123.9888</v>
      </c>
    </row>
    <row r="431" ht="15.6" spans="1:13">
      <c r="A431" s="267"/>
      <c r="B431" s="267"/>
      <c r="C431" s="267"/>
      <c r="D431" s="267"/>
      <c r="E431" s="267"/>
      <c r="F431" s="267"/>
      <c r="G431" s="268"/>
      <c r="H431" s="268"/>
      <c r="I431" s="268" t="s">
        <v>131</v>
      </c>
      <c r="J431" s="268" t="s">
        <v>131</v>
      </c>
      <c r="K431" s="268" t="s">
        <v>536</v>
      </c>
      <c r="L431" s="268">
        <v>0.57103</v>
      </c>
      <c r="M431" s="268">
        <v>123.9856</v>
      </c>
    </row>
    <row r="432" ht="15.6" spans="1:13">
      <c r="A432" s="267"/>
      <c r="B432" s="267"/>
      <c r="C432" s="267"/>
      <c r="D432" s="267"/>
      <c r="E432" s="267"/>
      <c r="F432" s="267"/>
      <c r="G432" s="268"/>
      <c r="H432" s="268"/>
      <c r="I432" s="268" t="s">
        <v>131</v>
      </c>
      <c r="J432" s="268" t="s">
        <v>131</v>
      </c>
      <c r="K432" s="268" t="s">
        <v>537</v>
      </c>
      <c r="L432" s="268">
        <v>0.6063</v>
      </c>
      <c r="M432" s="268">
        <v>124.08788</v>
      </c>
    </row>
    <row r="433" ht="15.6" spans="1:13">
      <c r="A433" s="267"/>
      <c r="B433" s="267"/>
      <c r="C433" s="267"/>
      <c r="D433" s="267"/>
      <c r="E433" s="267"/>
      <c r="F433" s="267"/>
      <c r="G433" s="268"/>
      <c r="H433" s="268"/>
      <c r="I433" s="268" t="s">
        <v>131</v>
      </c>
      <c r="J433" s="268" t="s">
        <v>131</v>
      </c>
      <c r="K433" s="268" t="s">
        <v>538</v>
      </c>
      <c r="L433" s="268">
        <v>0.597579</v>
      </c>
      <c r="M433" s="268">
        <v>124.08092</v>
      </c>
    </row>
    <row r="434" ht="15.6" spans="1:13">
      <c r="A434" s="267"/>
      <c r="B434" s="267"/>
      <c r="C434" s="267"/>
      <c r="D434" s="267"/>
      <c r="E434" s="267"/>
      <c r="F434" s="267"/>
      <c r="G434" s="268"/>
      <c r="H434" s="268"/>
      <c r="I434" s="268" t="s">
        <v>131</v>
      </c>
      <c r="J434" s="268" t="s">
        <v>131</v>
      </c>
      <c r="K434" s="268" t="s">
        <v>539</v>
      </c>
      <c r="L434" s="268">
        <v>0.586533</v>
      </c>
      <c r="M434" s="268">
        <v>124.073489</v>
      </c>
    </row>
    <row r="435" ht="15.6" spans="1:13">
      <c r="A435" s="267"/>
      <c r="B435" s="267"/>
      <c r="C435" s="267"/>
      <c r="D435" s="267"/>
      <c r="E435" s="267"/>
      <c r="F435" s="267"/>
      <c r="G435" s="268"/>
      <c r="H435" s="268"/>
      <c r="I435" s="268" t="s">
        <v>131</v>
      </c>
      <c r="J435" s="268" t="s">
        <v>131</v>
      </c>
      <c r="K435" s="268" t="s">
        <v>540</v>
      </c>
      <c r="L435" s="268">
        <v>0.648727</v>
      </c>
      <c r="M435" s="268">
        <v>124.215753</v>
      </c>
    </row>
    <row r="436" ht="15.6" spans="1:13">
      <c r="A436" s="267"/>
      <c r="B436" s="267"/>
      <c r="C436" s="267"/>
      <c r="D436" s="267"/>
      <c r="E436" s="267"/>
      <c r="F436" s="267"/>
      <c r="G436" s="268"/>
      <c r="H436" s="268"/>
      <c r="I436" s="268" t="s">
        <v>131</v>
      </c>
      <c r="J436" s="268" t="s">
        <v>131</v>
      </c>
      <c r="K436" s="268" t="s">
        <v>541</v>
      </c>
      <c r="L436" s="268">
        <v>0.646803</v>
      </c>
      <c r="M436" s="268">
        <v>124.212368</v>
      </c>
    </row>
    <row r="437" ht="15.6" spans="1:13">
      <c r="A437" s="267"/>
      <c r="B437" s="267"/>
      <c r="C437" s="267"/>
      <c r="D437" s="267"/>
      <c r="E437" s="267"/>
      <c r="F437" s="267"/>
      <c r="G437" s="268"/>
      <c r="H437" s="268"/>
      <c r="I437" s="268" t="s">
        <v>131</v>
      </c>
      <c r="J437" s="268" t="s">
        <v>131</v>
      </c>
      <c r="K437" s="268" t="s">
        <v>542</v>
      </c>
      <c r="L437" s="268">
        <v>0.54696</v>
      </c>
      <c r="M437" s="268">
        <v>124.03889</v>
      </c>
    </row>
    <row r="438" ht="15.6" spans="1:13">
      <c r="A438" s="267"/>
      <c r="B438" s="267"/>
      <c r="C438" s="267"/>
      <c r="D438" s="267"/>
      <c r="E438" s="267"/>
      <c r="F438" s="267"/>
      <c r="G438" s="268"/>
      <c r="H438" s="268"/>
      <c r="I438" s="268" t="s">
        <v>131</v>
      </c>
      <c r="J438" s="268" t="s">
        <v>131</v>
      </c>
      <c r="K438" s="268" t="s">
        <v>543</v>
      </c>
      <c r="L438" s="268">
        <v>0.5428</v>
      </c>
      <c r="M438" s="268">
        <v>124.02413</v>
      </c>
    </row>
    <row r="439" ht="15.6" spans="1:13">
      <c r="A439" s="267"/>
      <c r="B439" s="267"/>
      <c r="C439" s="267"/>
      <c r="D439" s="267"/>
      <c r="E439" s="267"/>
      <c r="F439" s="267"/>
      <c r="G439" s="268"/>
      <c r="H439" s="268"/>
      <c r="I439" s="268" t="s">
        <v>131</v>
      </c>
      <c r="J439" s="268" t="s">
        <v>131</v>
      </c>
      <c r="K439" s="268" t="s">
        <v>544</v>
      </c>
      <c r="L439" s="268">
        <v>0.53997</v>
      </c>
      <c r="M439" s="268">
        <v>124.02343</v>
      </c>
    </row>
    <row r="440" ht="15.6" spans="1:13">
      <c r="A440" s="267"/>
      <c r="B440" s="267"/>
      <c r="C440" s="267"/>
      <c r="D440" s="267"/>
      <c r="E440" s="267"/>
      <c r="F440" s="267"/>
      <c r="G440" s="268"/>
      <c r="H440" s="268"/>
      <c r="I440" s="268" t="s">
        <v>324</v>
      </c>
      <c r="J440" s="268" t="s">
        <v>101</v>
      </c>
      <c r="K440" s="268" t="s">
        <v>545</v>
      </c>
      <c r="L440" s="268">
        <v>0.88228</v>
      </c>
      <c r="M440" s="268">
        <v>124.03079</v>
      </c>
    </row>
    <row r="441" ht="15.6" spans="1:13">
      <c r="A441" s="267"/>
      <c r="B441" s="267"/>
      <c r="C441" s="267"/>
      <c r="D441" s="267"/>
      <c r="E441" s="267"/>
      <c r="F441" s="267"/>
      <c r="G441" s="268"/>
      <c r="H441" s="268"/>
      <c r="I441" s="268" t="s">
        <v>324</v>
      </c>
      <c r="J441" s="268" t="s">
        <v>101</v>
      </c>
      <c r="K441" s="268" t="s">
        <v>546</v>
      </c>
      <c r="L441" s="268">
        <v>0.87481</v>
      </c>
      <c r="M441" s="268">
        <v>124.02406</v>
      </c>
    </row>
    <row r="442" ht="15.6" spans="1:13">
      <c r="A442" s="267"/>
      <c r="B442" s="267"/>
      <c r="C442" s="267"/>
      <c r="D442" s="267"/>
      <c r="E442" s="267"/>
      <c r="F442" s="267"/>
      <c r="G442" s="268"/>
      <c r="H442" s="268"/>
      <c r="I442" s="268" t="s">
        <v>136</v>
      </c>
      <c r="J442" s="268" t="s">
        <v>132</v>
      </c>
      <c r="K442" s="268" t="s">
        <v>547</v>
      </c>
      <c r="L442" s="268">
        <v>0.712487</v>
      </c>
      <c r="M442" s="268">
        <v>124.290392</v>
      </c>
    </row>
    <row r="443" ht="15.6" spans="1:13">
      <c r="A443" s="267"/>
      <c r="B443" s="267"/>
      <c r="C443" s="267"/>
      <c r="D443" s="267"/>
      <c r="E443" s="267"/>
      <c r="F443" s="267"/>
      <c r="G443" s="268"/>
      <c r="H443" s="268"/>
      <c r="I443" s="268" t="s">
        <v>136</v>
      </c>
      <c r="J443" s="268" t="s">
        <v>132</v>
      </c>
      <c r="K443" s="268" t="s">
        <v>548</v>
      </c>
      <c r="L443" s="268">
        <v>0.720617</v>
      </c>
      <c r="M443" s="268">
        <v>124.3022</v>
      </c>
    </row>
    <row r="444" ht="15.6" spans="1:13">
      <c r="A444" s="267"/>
      <c r="B444" s="267"/>
      <c r="C444" s="267"/>
      <c r="D444" s="267"/>
      <c r="E444" s="267"/>
      <c r="F444" s="267"/>
      <c r="G444" s="268"/>
      <c r="H444" s="268"/>
      <c r="I444" s="268" t="s">
        <v>136</v>
      </c>
      <c r="J444" s="268" t="s">
        <v>132</v>
      </c>
      <c r="K444" s="268" t="s">
        <v>549</v>
      </c>
      <c r="L444" s="268">
        <v>0.7178</v>
      </c>
      <c r="M444" s="268">
        <v>124.307283</v>
      </c>
    </row>
    <row r="445" ht="15.6" spans="1:13">
      <c r="A445" s="267"/>
      <c r="B445" s="267"/>
      <c r="C445" s="267"/>
      <c r="D445" s="267"/>
      <c r="E445" s="267"/>
      <c r="F445" s="267"/>
      <c r="G445" s="268"/>
      <c r="H445" s="268"/>
      <c r="I445" s="268" t="s">
        <v>131</v>
      </c>
      <c r="J445" s="268" t="s">
        <v>132</v>
      </c>
      <c r="K445" s="268" t="s">
        <v>550</v>
      </c>
      <c r="L445" s="268">
        <v>0.623645</v>
      </c>
      <c r="M445" s="268">
        <v>124.281012</v>
      </c>
    </row>
    <row r="446" ht="15.6" spans="1:13">
      <c r="A446" s="267"/>
      <c r="B446" s="267"/>
      <c r="C446" s="267"/>
      <c r="D446" s="267"/>
      <c r="E446" s="267"/>
      <c r="F446" s="267"/>
      <c r="G446" s="268"/>
      <c r="H446" s="268"/>
      <c r="I446" s="268" t="s">
        <v>131</v>
      </c>
      <c r="J446" s="268" t="s">
        <v>132</v>
      </c>
      <c r="K446" s="268" t="s">
        <v>551</v>
      </c>
      <c r="L446" s="268">
        <v>0.608067</v>
      </c>
      <c r="M446" s="268">
        <v>124.2688</v>
      </c>
    </row>
    <row r="447" ht="15.6" spans="1:13">
      <c r="A447" s="267"/>
      <c r="B447" s="267"/>
      <c r="C447" s="267"/>
      <c r="D447" s="267"/>
      <c r="E447" s="267"/>
      <c r="F447" s="267"/>
      <c r="G447" s="268"/>
      <c r="H447" s="268"/>
      <c r="I447" s="268" t="s">
        <v>131</v>
      </c>
      <c r="J447" s="268" t="s">
        <v>132</v>
      </c>
      <c r="K447" s="268" t="s">
        <v>552</v>
      </c>
      <c r="L447" s="268">
        <v>0.607818</v>
      </c>
      <c r="M447" s="268">
        <v>124.266364</v>
      </c>
    </row>
    <row r="448" ht="15.6" spans="1:13">
      <c r="A448" s="267"/>
      <c r="B448" s="267"/>
      <c r="C448" s="267"/>
      <c r="D448" s="267"/>
      <c r="E448" s="267"/>
      <c r="F448" s="267"/>
      <c r="G448" s="268"/>
      <c r="H448" s="268"/>
      <c r="I448" s="268" t="s">
        <v>446</v>
      </c>
      <c r="J448" s="268" t="s">
        <v>132</v>
      </c>
      <c r="K448" s="268" t="s">
        <v>553</v>
      </c>
      <c r="L448" s="268">
        <v>0.747959</v>
      </c>
      <c r="M448" s="268">
        <v>124.32164</v>
      </c>
    </row>
    <row r="449" ht="15.6" spans="1:13">
      <c r="A449" s="267"/>
      <c r="B449" s="267"/>
      <c r="C449" s="267"/>
      <c r="D449" s="267"/>
      <c r="E449" s="267"/>
      <c r="F449" s="267"/>
      <c r="G449" s="268"/>
      <c r="H449" s="268"/>
      <c r="I449" s="268" t="s">
        <v>462</v>
      </c>
      <c r="J449" s="268" t="s">
        <v>132</v>
      </c>
      <c r="K449" s="268" t="s">
        <v>554</v>
      </c>
      <c r="L449" s="268">
        <v>0.734616</v>
      </c>
      <c r="M449" s="268">
        <v>124.329662</v>
      </c>
    </row>
    <row r="450" ht="15.6" spans="1:13">
      <c r="A450" s="267"/>
      <c r="B450" s="267"/>
      <c r="C450" s="267"/>
      <c r="D450" s="267"/>
      <c r="E450" s="267"/>
      <c r="F450" s="267"/>
      <c r="G450" s="268"/>
      <c r="H450" s="268"/>
      <c r="I450" s="268" t="s">
        <v>493</v>
      </c>
      <c r="J450" s="268" t="s">
        <v>22</v>
      </c>
      <c r="K450" s="268" t="s">
        <v>555</v>
      </c>
      <c r="L450" s="268">
        <v>0.30469</v>
      </c>
      <c r="M450" s="268">
        <v>123.62697</v>
      </c>
    </row>
    <row r="451" ht="15.6" spans="1:13">
      <c r="A451" s="267"/>
      <c r="B451" s="267"/>
      <c r="C451" s="267"/>
      <c r="D451" s="267"/>
      <c r="E451" s="267"/>
      <c r="F451" s="267"/>
      <c r="G451" s="268"/>
      <c r="H451" s="268"/>
      <c r="I451" s="268" t="s">
        <v>493</v>
      </c>
      <c r="J451" s="268" t="s">
        <v>22</v>
      </c>
      <c r="K451" s="268" t="s">
        <v>556</v>
      </c>
      <c r="L451" s="268">
        <v>0.3113</v>
      </c>
      <c r="M451" s="268">
        <v>123.61229</v>
      </c>
    </row>
    <row r="452" ht="15.6" spans="1:13">
      <c r="A452" s="267"/>
      <c r="B452" s="267"/>
      <c r="C452" s="267"/>
      <c r="D452" s="267"/>
      <c r="E452" s="267"/>
      <c r="F452" s="267"/>
      <c r="G452" s="268"/>
      <c r="H452" s="268"/>
      <c r="I452" s="268" t="s">
        <v>493</v>
      </c>
      <c r="J452" s="268" t="s">
        <v>22</v>
      </c>
      <c r="K452" s="268" t="s">
        <v>557</v>
      </c>
      <c r="L452" s="268">
        <v>0.32245</v>
      </c>
      <c r="M452" s="268">
        <v>123.57252</v>
      </c>
    </row>
    <row r="453" ht="15.6" spans="1:13">
      <c r="A453" s="267"/>
      <c r="B453" s="267"/>
      <c r="C453" s="267"/>
      <c r="D453" s="267"/>
      <c r="E453" s="267"/>
      <c r="F453" s="267"/>
      <c r="G453" s="268"/>
      <c r="H453" s="268"/>
      <c r="I453" s="268" t="s">
        <v>493</v>
      </c>
      <c r="J453" s="268" t="s">
        <v>22</v>
      </c>
      <c r="K453" s="268" t="s">
        <v>558</v>
      </c>
      <c r="L453" s="268">
        <v>0.32067</v>
      </c>
      <c r="M453" s="268">
        <v>123.52741</v>
      </c>
    </row>
    <row r="454" ht="15.6" spans="1:13">
      <c r="A454" s="267"/>
      <c r="B454" s="267"/>
      <c r="C454" s="267"/>
      <c r="D454" s="267"/>
      <c r="E454" s="267"/>
      <c r="F454" s="267"/>
      <c r="G454" s="268"/>
      <c r="H454" s="268"/>
      <c r="I454" s="268" t="s">
        <v>493</v>
      </c>
      <c r="J454" s="268" t="s">
        <v>22</v>
      </c>
      <c r="K454" s="268" t="s">
        <v>559</v>
      </c>
      <c r="L454" s="268">
        <v>0.31903</v>
      </c>
      <c r="M454" s="268">
        <v>123.49899</v>
      </c>
    </row>
    <row r="455" ht="15.6" spans="1:13">
      <c r="A455" s="267"/>
      <c r="B455" s="267"/>
      <c r="C455" s="267"/>
      <c r="D455" s="267"/>
      <c r="E455" s="267"/>
      <c r="F455" s="267"/>
      <c r="G455" s="268"/>
      <c r="H455" s="268"/>
      <c r="I455" s="268" t="s">
        <v>560</v>
      </c>
      <c r="J455" s="268" t="s">
        <v>131</v>
      </c>
      <c r="K455" s="268" t="s">
        <v>561</v>
      </c>
      <c r="L455" s="268">
        <v>0.83922</v>
      </c>
      <c r="M455" s="268">
        <v>123.88793</v>
      </c>
    </row>
    <row r="456" ht="15.6" spans="1:13">
      <c r="A456" s="267"/>
      <c r="B456" s="267"/>
      <c r="C456" s="267"/>
      <c r="D456" s="267"/>
      <c r="E456" s="267"/>
      <c r="F456" s="267"/>
      <c r="G456" s="268"/>
      <c r="H456" s="268"/>
      <c r="I456" s="268" t="s">
        <v>562</v>
      </c>
      <c r="J456" s="268" t="s">
        <v>131</v>
      </c>
      <c r="K456" s="268" t="s">
        <v>563</v>
      </c>
      <c r="L456" s="268">
        <v>0.83718</v>
      </c>
      <c r="M456" s="268">
        <v>123.88007</v>
      </c>
    </row>
    <row r="457" ht="15.6" spans="1:13">
      <c r="A457" s="267"/>
      <c r="B457" s="267"/>
      <c r="C457" s="267"/>
      <c r="D457" s="267"/>
      <c r="E457" s="267"/>
      <c r="F457" s="267"/>
      <c r="G457" s="268"/>
      <c r="H457" s="268"/>
      <c r="I457" s="268" t="s">
        <v>564</v>
      </c>
      <c r="J457" s="268" t="s">
        <v>4</v>
      </c>
      <c r="K457" s="268" t="s">
        <v>565</v>
      </c>
      <c r="L457" s="268">
        <v>0.8755</v>
      </c>
      <c r="M457" s="268">
        <v>123.56958</v>
      </c>
    </row>
    <row r="458" ht="15.6" spans="1:13">
      <c r="A458" s="267"/>
      <c r="B458" s="267"/>
      <c r="C458" s="267"/>
      <c r="D458" s="267"/>
      <c r="E458" s="267"/>
      <c r="F458" s="267"/>
      <c r="G458" s="268"/>
      <c r="H458" s="268"/>
      <c r="I458" s="268" t="s">
        <v>566</v>
      </c>
      <c r="J458" s="268" t="s">
        <v>4</v>
      </c>
      <c r="K458" s="268" t="s">
        <v>567</v>
      </c>
      <c r="L458" s="268">
        <v>0.88303</v>
      </c>
      <c r="M458" s="268">
        <v>123.55903</v>
      </c>
    </row>
    <row r="459" ht="15.6" spans="1:13">
      <c r="A459" s="267"/>
      <c r="B459" s="267"/>
      <c r="C459" s="267"/>
      <c r="D459" s="267"/>
      <c r="E459" s="267"/>
      <c r="F459" s="267"/>
      <c r="G459" s="268"/>
      <c r="H459" s="268"/>
      <c r="I459" s="268" t="s">
        <v>568</v>
      </c>
      <c r="J459" s="268" t="s">
        <v>4</v>
      </c>
      <c r="K459" s="268" t="s">
        <v>569</v>
      </c>
      <c r="L459" s="268">
        <v>0.90277</v>
      </c>
      <c r="M459" s="268">
        <v>123.32675</v>
      </c>
    </row>
    <row r="460" ht="15.6" spans="1:13">
      <c r="A460" s="267"/>
      <c r="B460" s="267"/>
      <c r="C460" s="267"/>
      <c r="D460" s="267"/>
      <c r="E460" s="267"/>
      <c r="F460" s="267"/>
      <c r="G460" s="268"/>
      <c r="H460" s="268"/>
      <c r="I460" s="268" t="s">
        <v>570</v>
      </c>
      <c r="J460" s="268" t="s">
        <v>4</v>
      </c>
      <c r="K460" s="268" t="s">
        <v>571</v>
      </c>
      <c r="L460" s="268">
        <v>0.90358</v>
      </c>
      <c r="M460" s="268">
        <v>123.33337</v>
      </c>
    </row>
    <row r="461" ht="15.6" spans="1:13">
      <c r="A461" s="267"/>
      <c r="B461" s="267"/>
      <c r="C461" s="267"/>
      <c r="D461" s="267"/>
      <c r="E461" s="267"/>
      <c r="F461" s="267"/>
      <c r="G461" s="268"/>
      <c r="H461" s="268"/>
      <c r="I461" s="268" t="s">
        <v>437</v>
      </c>
      <c r="J461" s="268" t="s">
        <v>4</v>
      </c>
      <c r="K461" s="268" t="s">
        <v>572</v>
      </c>
      <c r="L461" s="268">
        <v>0.91182</v>
      </c>
      <c r="M461" s="268">
        <v>123.26993</v>
      </c>
    </row>
    <row r="462" ht="15.6" spans="1:13">
      <c r="A462" s="267"/>
      <c r="B462" s="267"/>
      <c r="C462" s="267"/>
      <c r="D462" s="267"/>
      <c r="E462" s="267"/>
      <c r="F462" s="267"/>
      <c r="G462" s="268"/>
      <c r="H462" s="268"/>
      <c r="I462" s="268" t="s">
        <v>573</v>
      </c>
      <c r="J462" s="268" t="s">
        <v>4</v>
      </c>
      <c r="K462" s="268" t="s">
        <v>574</v>
      </c>
      <c r="L462" s="268">
        <v>0.88113</v>
      </c>
      <c r="M462" s="268">
        <v>123.27365</v>
      </c>
    </row>
    <row r="463" ht="15.6" spans="1:13">
      <c r="A463" s="267"/>
      <c r="B463" s="267"/>
      <c r="C463" s="267"/>
      <c r="D463" s="267"/>
      <c r="E463" s="267"/>
      <c r="F463" s="267"/>
      <c r="G463" s="268"/>
      <c r="H463" s="268"/>
      <c r="I463" s="268" t="s">
        <v>575</v>
      </c>
      <c r="J463" s="268" t="s">
        <v>4</v>
      </c>
      <c r="K463" s="268" t="s">
        <v>576</v>
      </c>
      <c r="L463" s="268">
        <v>0.91736</v>
      </c>
      <c r="M463" s="268">
        <v>123.24565</v>
      </c>
    </row>
    <row r="464" ht="15.6" spans="1:13">
      <c r="A464" s="267"/>
      <c r="B464" s="267"/>
      <c r="C464" s="267"/>
      <c r="D464" s="267"/>
      <c r="E464" s="267"/>
      <c r="F464" s="267"/>
      <c r="G464" s="268"/>
      <c r="H464" s="268"/>
      <c r="I464" s="268" t="s">
        <v>514</v>
      </c>
      <c r="J464" s="268" t="s">
        <v>4</v>
      </c>
      <c r="K464" s="268" t="s">
        <v>577</v>
      </c>
      <c r="L464" s="268">
        <v>0.89357</v>
      </c>
      <c r="M464" s="268">
        <v>123.23423</v>
      </c>
    </row>
    <row r="465" ht="15.6" spans="1:13">
      <c r="A465" s="267"/>
      <c r="B465" s="267"/>
      <c r="C465" s="267"/>
      <c r="D465" s="267"/>
      <c r="E465" s="267"/>
      <c r="F465" s="267"/>
      <c r="G465" s="268"/>
      <c r="H465" s="268"/>
      <c r="I465" s="268" t="s">
        <v>489</v>
      </c>
      <c r="J465" s="268" t="s">
        <v>22</v>
      </c>
      <c r="K465" s="268" t="s">
        <v>578</v>
      </c>
      <c r="L465" s="268">
        <v>0.32931</v>
      </c>
      <c r="M465" s="268">
        <v>123.72116</v>
      </c>
    </row>
    <row r="466" ht="15.6" spans="1:13">
      <c r="A466" s="267"/>
      <c r="B466" s="267"/>
      <c r="C466" s="267"/>
      <c r="D466" s="267"/>
      <c r="E466" s="267"/>
      <c r="F466" s="267"/>
      <c r="G466" s="268"/>
      <c r="H466" s="268"/>
      <c r="I466" s="268" t="s">
        <v>489</v>
      </c>
      <c r="J466" s="268" t="s">
        <v>22</v>
      </c>
      <c r="K466" s="268" t="s">
        <v>579</v>
      </c>
      <c r="L466" s="268">
        <v>0.32927</v>
      </c>
      <c r="M466" s="268">
        <v>123.71454</v>
      </c>
    </row>
    <row r="467" ht="15.6" spans="1:13">
      <c r="A467" s="267"/>
      <c r="B467" s="267"/>
      <c r="C467" s="267"/>
      <c r="D467" s="267"/>
      <c r="E467" s="267"/>
      <c r="F467" s="267"/>
      <c r="G467" s="268"/>
      <c r="H467" s="268"/>
      <c r="I467" s="268" t="s">
        <v>497</v>
      </c>
      <c r="J467" s="268" t="s">
        <v>101</v>
      </c>
      <c r="K467" s="268" t="s">
        <v>580</v>
      </c>
      <c r="L467" s="268">
        <v>0.98915</v>
      </c>
      <c r="M467" s="268">
        <v>124.21783</v>
      </c>
    </row>
    <row r="468" ht="15.6" spans="1:13">
      <c r="A468" s="267"/>
      <c r="B468" s="267"/>
      <c r="C468" s="267"/>
      <c r="D468" s="267"/>
      <c r="E468" s="267"/>
      <c r="F468" s="267"/>
      <c r="G468" s="268"/>
      <c r="H468" s="268"/>
      <c r="I468" s="268" t="s">
        <v>497</v>
      </c>
      <c r="J468" s="268" t="s">
        <v>101</v>
      </c>
      <c r="K468" s="268" t="s">
        <v>581</v>
      </c>
      <c r="L468" s="268">
        <v>0.9814</v>
      </c>
      <c r="M468" s="268">
        <v>124.25153</v>
      </c>
    </row>
    <row r="469" ht="15.6" spans="1:13">
      <c r="A469" s="267"/>
      <c r="B469" s="267"/>
      <c r="C469" s="267"/>
      <c r="D469" s="267"/>
      <c r="E469" s="267"/>
      <c r="F469" s="267"/>
      <c r="G469" s="268"/>
      <c r="H469" s="268"/>
      <c r="I469" s="268" t="s">
        <v>342</v>
      </c>
      <c r="J469" s="268" t="s">
        <v>101</v>
      </c>
      <c r="K469" s="268" t="s">
        <v>582</v>
      </c>
      <c r="L469" s="268">
        <v>0.83771</v>
      </c>
      <c r="M469" s="268">
        <v>123.98408</v>
      </c>
    </row>
    <row r="470" ht="15.6" spans="1:13">
      <c r="A470" s="267"/>
      <c r="B470" s="267"/>
      <c r="C470" s="267"/>
      <c r="D470" s="267"/>
      <c r="E470" s="267"/>
      <c r="F470" s="267"/>
      <c r="G470" s="268"/>
      <c r="H470" s="268"/>
      <c r="I470" s="268" t="s">
        <v>342</v>
      </c>
      <c r="J470" s="268" t="s">
        <v>101</v>
      </c>
      <c r="K470" s="268" t="s">
        <v>583</v>
      </c>
      <c r="L470" s="268">
        <v>0.83471</v>
      </c>
      <c r="M470" s="268">
        <v>123.9782</v>
      </c>
    </row>
    <row r="471" ht="15.6" spans="1:13">
      <c r="A471" s="267"/>
      <c r="B471" s="267"/>
      <c r="C471" s="267"/>
      <c r="D471" s="267"/>
      <c r="E471" s="267"/>
      <c r="F471" s="267"/>
      <c r="G471" s="268"/>
      <c r="H471" s="268"/>
      <c r="I471" s="268" t="s">
        <v>46</v>
      </c>
      <c r="J471" s="268" t="s">
        <v>22</v>
      </c>
      <c r="K471" s="268" t="s">
        <v>584</v>
      </c>
      <c r="L471" s="268">
        <v>0.38963</v>
      </c>
      <c r="M471" s="268">
        <v>123.98277</v>
      </c>
    </row>
    <row r="472" ht="15.6" spans="1:13">
      <c r="A472" s="267"/>
      <c r="B472" s="267"/>
      <c r="C472" s="267"/>
      <c r="D472" s="267"/>
      <c r="E472" s="267"/>
      <c r="F472" s="267"/>
      <c r="G472" s="268"/>
      <c r="H472" s="268"/>
      <c r="I472" s="268" t="s">
        <v>46</v>
      </c>
      <c r="J472" s="268" t="s">
        <v>22</v>
      </c>
      <c r="K472" s="268" t="s">
        <v>585</v>
      </c>
      <c r="L472" s="268">
        <v>0.36286</v>
      </c>
      <c r="M472" s="268">
        <v>123.94433</v>
      </c>
    </row>
    <row r="473" ht="15.6" spans="1:13">
      <c r="A473" s="267"/>
      <c r="B473" s="267"/>
      <c r="C473" s="267"/>
      <c r="D473" s="267"/>
      <c r="E473" s="267"/>
      <c r="F473" s="267"/>
      <c r="G473" s="268"/>
      <c r="H473" s="268"/>
      <c r="I473" s="268" t="s">
        <v>46</v>
      </c>
      <c r="J473" s="268" t="s">
        <v>22</v>
      </c>
      <c r="K473" s="268" t="s">
        <v>586</v>
      </c>
      <c r="L473" s="268">
        <v>0.35281</v>
      </c>
      <c r="M473" s="268">
        <v>123.918</v>
      </c>
    </row>
    <row r="474" ht="15.6" spans="1:13">
      <c r="A474" s="267"/>
      <c r="B474" s="267"/>
      <c r="C474" s="267"/>
      <c r="D474" s="267"/>
      <c r="E474" s="267"/>
      <c r="F474" s="267"/>
      <c r="G474" s="268"/>
      <c r="H474" s="268"/>
      <c r="I474" s="268" t="s">
        <v>226</v>
      </c>
      <c r="J474" s="268" t="s">
        <v>101</v>
      </c>
      <c r="K474" s="268" t="s">
        <v>587</v>
      </c>
      <c r="L474" s="268">
        <v>0.87192</v>
      </c>
      <c r="M474" s="268">
        <v>124.12396</v>
      </c>
    </row>
    <row r="475" ht="15.6" spans="1:13">
      <c r="A475" s="267"/>
      <c r="B475" s="267"/>
      <c r="C475" s="267"/>
      <c r="D475" s="267"/>
      <c r="E475" s="267"/>
      <c r="F475" s="267"/>
      <c r="G475" s="268"/>
      <c r="H475" s="268"/>
      <c r="I475" s="268" t="s">
        <v>588</v>
      </c>
      <c r="J475" s="268" t="s">
        <v>131</v>
      </c>
      <c r="K475" s="268" t="s">
        <v>589</v>
      </c>
      <c r="L475" s="268">
        <v>0.82323</v>
      </c>
      <c r="M475" s="268">
        <v>123.85222</v>
      </c>
    </row>
    <row r="476" ht="15.6" spans="1:13">
      <c r="A476" s="267"/>
      <c r="B476" s="267"/>
      <c r="C476" s="267"/>
      <c r="D476" s="267"/>
      <c r="E476" s="267"/>
      <c r="F476" s="267"/>
      <c r="G476" s="268"/>
      <c r="H476" s="268"/>
      <c r="I476" s="268" t="s">
        <v>131</v>
      </c>
      <c r="J476" s="268" t="s">
        <v>131</v>
      </c>
      <c r="K476" s="268" t="s">
        <v>590</v>
      </c>
      <c r="L476" s="268">
        <v>0.58953</v>
      </c>
      <c r="M476" s="268">
        <v>124.02025</v>
      </c>
    </row>
    <row r="477" ht="15.6" spans="1:13">
      <c r="A477" s="267"/>
      <c r="B477" s="267"/>
      <c r="C477" s="267"/>
      <c r="D477" s="267"/>
      <c r="E477" s="267"/>
      <c r="F477" s="267"/>
      <c r="G477" s="268"/>
      <c r="H477" s="268"/>
      <c r="I477" s="268" t="s">
        <v>131</v>
      </c>
      <c r="J477" s="268" t="s">
        <v>131</v>
      </c>
      <c r="K477" s="268" t="s">
        <v>591</v>
      </c>
      <c r="L477" s="268">
        <v>0.52909</v>
      </c>
      <c r="M477" s="268">
        <v>124.0003</v>
      </c>
    </row>
    <row r="478" ht="15.6" spans="1:13">
      <c r="A478" s="267"/>
      <c r="B478" s="267"/>
      <c r="C478" s="267"/>
      <c r="D478" s="267"/>
      <c r="E478" s="267"/>
      <c r="F478" s="267"/>
      <c r="G478" s="268"/>
      <c r="H478" s="268"/>
      <c r="I478" s="268" t="s">
        <v>131</v>
      </c>
      <c r="J478" s="268" t="s">
        <v>131</v>
      </c>
      <c r="K478" s="268" t="s">
        <v>592</v>
      </c>
      <c r="L478" s="268">
        <v>0.53454</v>
      </c>
      <c r="M478" s="268">
        <v>123.995986</v>
      </c>
    </row>
    <row r="479" ht="15.6" spans="1:13">
      <c r="A479" s="267"/>
      <c r="B479" s="267"/>
      <c r="C479" s="267"/>
      <c r="D479" s="267"/>
      <c r="E479" s="267"/>
      <c r="F479" s="267"/>
      <c r="G479" s="268"/>
      <c r="H479" s="268"/>
      <c r="I479" s="268" t="s">
        <v>131</v>
      </c>
      <c r="J479" s="268" t="s">
        <v>131</v>
      </c>
      <c r="K479" s="268" t="s">
        <v>593</v>
      </c>
      <c r="L479" s="268">
        <v>0.51668</v>
      </c>
      <c r="M479" s="268">
        <v>123.96013</v>
      </c>
    </row>
    <row r="480" ht="15.6" spans="1:13">
      <c r="A480" s="267"/>
      <c r="B480" s="267"/>
      <c r="C480" s="267"/>
      <c r="D480" s="267"/>
      <c r="E480" s="267"/>
      <c r="F480" s="267"/>
      <c r="G480" s="268"/>
      <c r="H480" s="268"/>
      <c r="I480" s="268" t="s">
        <v>131</v>
      </c>
      <c r="J480" s="268" t="s">
        <v>131</v>
      </c>
      <c r="K480" s="268" t="s">
        <v>594</v>
      </c>
      <c r="L480" s="268">
        <v>0.46962</v>
      </c>
      <c r="M480" s="268">
        <v>123.96383</v>
      </c>
    </row>
    <row r="481" ht="15.6" spans="1:13">
      <c r="A481" s="267"/>
      <c r="B481" s="267"/>
      <c r="C481" s="267"/>
      <c r="D481" s="267"/>
      <c r="E481" s="267"/>
      <c r="F481" s="267"/>
      <c r="G481" s="268"/>
      <c r="H481" s="268"/>
      <c r="I481" s="268" t="s">
        <v>564</v>
      </c>
      <c r="J481" s="268" t="s">
        <v>4</v>
      </c>
      <c r="K481" s="268" t="s">
        <v>595</v>
      </c>
      <c r="L481" s="268">
        <v>0.88045</v>
      </c>
      <c r="M481" s="268">
        <v>123.55103</v>
      </c>
    </row>
    <row r="482" ht="15.6" spans="1:13">
      <c r="A482" s="267"/>
      <c r="B482" s="267"/>
      <c r="C482" s="267"/>
      <c r="D482" s="267"/>
      <c r="E482" s="267"/>
      <c r="F482" s="267"/>
      <c r="G482" s="268"/>
      <c r="H482" s="268"/>
      <c r="I482" s="268" t="s">
        <v>462</v>
      </c>
      <c r="J482" s="268" t="s">
        <v>132</v>
      </c>
      <c r="K482" s="268" t="s">
        <v>596</v>
      </c>
      <c r="L482" s="268">
        <v>0.729157</v>
      </c>
      <c r="M482" s="268">
        <v>124.312287</v>
      </c>
    </row>
    <row r="483" ht="15.6" spans="1:13">
      <c r="A483" s="267"/>
      <c r="B483" s="267"/>
      <c r="C483" s="267"/>
      <c r="D483" s="267"/>
      <c r="E483" s="267"/>
      <c r="F483" s="267"/>
      <c r="G483" s="268"/>
      <c r="H483" s="268"/>
      <c r="I483" s="268" t="s">
        <v>462</v>
      </c>
      <c r="J483" s="268" t="s">
        <v>132</v>
      </c>
      <c r="K483" s="268" t="s">
        <v>597</v>
      </c>
      <c r="L483" s="268">
        <v>0.726946</v>
      </c>
      <c r="M483" s="268">
        <v>124.311558</v>
      </c>
    </row>
    <row r="484" ht="15.6" spans="1:13">
      <c r="A484" s="267"/>
      <c r="B484" s="267"/>
      <c r="C484" s="267"/>
      <c r="D484" s="267"/>
      <c r="E484" s="267"/>
      <c r="F484" s="267"/>
      <c r="G484" s="268"/>
      <c r="H484" s="268"/>
      <c r="I484" s="268" t="s">
        <v>462</v>
      </c>
      <c r="J484" s="268" t="s">
        <v>132</v>
      </c>
      <c r="K484" s="268" t="s">
        <v>598</v>
      </c>
      <c r="L484" s="268">
        <v>0.72475</v>
      </c>
      <c r="M484" s="268">
        <v>124.309759</v>
      </c>
    </row>
    <row r="485" ht="15.6" spans="1:13">
      <c r="A485" s="267"/>
      <c r="B485" s="267"/>
      <c r="C485" s="267"/>
      <c r="D485" s="267"/>
      <c r="E485" s="267"/>
      <c r="F485" s="267"/>
      <c r="G485" s="268"/>
      <c r="H485" s="268"/>
      <c r="I485" s="268" t="s">
        <v>462</v>
      </c>
      <c r="J485" s="268" t="s">
        <v>132</v>
      </c>
      <c r="K485" s="268" t="s">
        <v>599</v>
      </c>
      <c r="L485" s="268">
        <v>0.722019</v>
      </c>
      <c r="M485" s="268">
        <v>124.313728</v>
      </c>
    </row>
    <row r="486" ht="15.6" spans="1:13">
      <c r="A486" s="267"/>
      <c r="B486" s="267"/>
      <c r="C486" s="267"/>
      <c r="D486" s="267"/>
      <c r="E486" s="267"/>
      <c r="F486" s="267"/>
      <c r="G486" s="268"/>
      <c r="H486" s="268"/>
      <c r="I486" s="268" t="s">
        <v>462</v>
      </c>
      <c r="J486" s="268" t="s">
        <v>132</v>
      </c>
      <c r="K486" s="268" t="s">
        <v>600</v>
      </c>
      <c r="L486" s="268">
        <v>0.72329</v>
      </c>
      <c r="M486" s="268">
        <v>124.31271</v>
      </c>
    </row>
    <row r="487" ht="15.6" spans="1:13">
      <c r="A487" s="267"/>
      <c r="B487" s="267"/>
      <c r="C487" s="267"/>
      <c r="D487" s="267"/>
      <c r="E487" s="267"/>
      <c r="F487" s="267"/>
      <c r="G487" s="268"/>
      <c r="H487" s="268"/>
      <c r="I487" s="268" t="s">
        <v>601</v>
      </c>
      <c r="J487" s="268" t="s">
        <v>4</v>
      </c>
      <c r="K487" s="268" t="s">
        <v>602</v>
      </c>
      <c r="L487" s="268">
        <v>0.89113</v>
      </c>
      <c r="M487" s="268">
        <v>123.38923</v>
      </c>
    </row>
    <row r="488" ht="15.6" spans="1:13">
      <c r="A488" s="267"/>
      <c r="B488" s="267"/>
      <c r="C488" s="267"/>
      <c r="D488" s="267"/>
      <c r="E488" s="267"/>
      <c r="F488" s="267"/>
      <c r="G488" s="268"/>
      <c r="H488" s="268"/>
      <c r="I488" s="268" t="s">
        <v>603</v>
      </c>
      <c r="J488" s="268" t="s">
        <v>4</v>
      </c>
      <c r="K488" s="268" t="s">
        <v>604</v>
      </c>
      <c r="L488" s="268">
        <v>0.88617</v>
      </c>
      <c r="M488" s="268">
        <v>123.43158</v>
      </c>
    </row>
    <row r="489" ht="15.6" spans="1:13">
      <c r="A489" s="267"/>
      <c r="B489" s="267"/>
      <c r="C489" s="267"/>
      <c r="D489" s="267"/>
      <c r="E489" s="267"/>
      <c r="F489" s="267"/>
      <c r="G489" s="268"/>
      <c r="H489" s="268"/>
      <c r="I489" s="268" t="s">
        <v>605</v>
      </c>
      <c r="J489" s="268" t="s">
        <v>4</v>
      </c>
      <c r="K489" s="268" t="s">
        <v>606</v>
      </c>
      <c r="L489" s="268">
        <v>0.88007</v>
      </c>
      <c r="M489" s="268">
        <v>123.44358</v>
      </c>
    </row>
    <row r="490" ht="15.6" spans="1:13">
      <c r="A490" s="267"/>
      <c r="B490" s="267"/>
      <c r="C490" s="267"/>
      <c r="D490" s="267"/>
      <c r="E490" s="267"/>
      <c r="F490" s="267"/>
      <c r="G490" s="268"/>
      <c r="H490" s="268"/>
      <c r="I490" s="268" t="s">
        <v>607</v>
      </c>
      <c r="J490" s="268" t="s">
        <v>4</v>
      </c>
      <c r="K490" s="268" t="s">
        <v>608</v>
      </c>
      <c r="L490" s="268">
        <v>0.90183</v>
      </c>
      <c r="M490" s="268">
        <v>123.12125</v>
      </c>
    </row>
    <row r="491" ht="15.6" spans="1:13">
      <c r="A491" s="267"/>
      <c r="B491" s="267"/>
      <c r="C491" s="267"/>
      <c r="D491" s="267"/>
      <c r="E491" s="267"/>
      <c r="F491" s="267"/>
      <c r="G491" s="268"/>
      <c r="H491" s="268"/>
      <c r="I491" s="268" t="s">
        <v>136</v>
      </c>
      <c r="J491" s="268" t="s">
        <v>132</v>
      </c>
      <c r="K491" s="268" t="s">
        <v>609</v>
      </c>
      <c r="L491" s="268">
        <v>0.738819</v>
      </c>
      <c r="M491" s="268">
        <v>124.309059</v>
      </c>
    </row>
    <row r="492" ht="15.6" spans="1:13">
      <c r="A492" s="267"/>
      <c r="B492" s="267"/>
      <c r="C492" s="267"/>
      <c r="D492" s="267"/>
      <c r="E492" s="267"/>
      <c r="F492" s="267"/>
      <c r="G492" s="268"/>
      <c r="H492" s="268"/>
      <c r="I492" s="268" t="s">
        <v>610</v>
      </c>
      <c r="J492" s="268" t="s">
        <v>132</v>
      </c>
      <c r="K492" s="268" t="s">
        <v>611</v>
      </c>
      <c r="L492" s="268">
        <v>0.761018</v>
      </c>
      <c r="M492" s="268">
        <v>124.286357</v>
      </c>
    </row>
    <row r="493" ht="15.6" spans="1:13">
      <c r="A493" s="267"/>
      <c r="B493" s="267"/>
      <c r="C493" s="267"/>
      <c r="D493" s="267"/>
      <c r="E493" s="267"/>
      <c r="F493" s="267"/>
      <c r="G493" s="268"/>
      <c r="H493" s="268"/>
      <c r="I493" s="268" t="s">
        <v>612</v>
      </c>
      <c r="J493" s="268" t="s">
        <v>132</v>
      </c>
      <c r="K493" s="268" t="s">
        <v>613</v>
      </c>
      <c r="L493" s="268">
        <v>0.742217</v>
      </c>
      <c r="M493" s="268">
        <v>124.271083</v>
      </c>
    </row>
    <row r="494" ht="15.6" spans="1:13">
      <c r="A494" s="267"/>
      <c r="B494" s="267"/>
      <c r="C494" s="267"/>
      <c r="D494" s="267"/>
      <c r="E494" s="267"/>
      <c r="F494" s="267"/>
      <c r="G494" s="268"/>
      <c r="H494" s="268"/>
      <c r="I494" s="268" t="s">
        <v>132</v>
      </c>
      <c r="J494" s="268" t="s">
        <v>132</v>
      </c>
      <c r="K494" s="268" t="s">
        <v>614</v>
      </c>
      <c r="L494" s="268">
        <v>0.776491</v>
      </c>
      <c r="M494" s="268">
        <v>124.247649</v>
      </c>
    </row>
    <row r="495" ht="15.6" spans="1:13">
      <c r="A495" s="267"/>
      <c r="B495" s="267"/>
      <c r="C495" s="267"/>
      <c r="D495" s="267"/>
      <c r="E495" s="267"/>
      <c r="F495" s="267"/>
      <c r="G495" s="268"/>
      <c r="H495" s="268"/>
      <c r="I495" s="268" t="s">
        <v>132</v>
      </c>
      <c r="J495" s="268" t="s">
        <v>132</v>
      </c>
      <c r="K495" s="268" t="s">
        <v>615</v>
      </c>
      <c r="L495" s="268">
        <v>0.78945</v>
      </c>
      <c r="M495" s="268">
        <v>124.231267</v>
      </c>
    </row>
    <row r="496" ht="15.6" spans="1:13">
      <c r="A496" s="267"/>
      <c r="B496" s="267"/>
      <c r="C496" s="267"/>
      <c r="D496" s="267"/>
      <c r="E496" s="267"/>
      <c r="F496" s="267"/>
      <c r="G496" s="268"/>
      <c r="H496" s="268"/>
      <c r="I496" s="268" t="s">
        <v>132</v>
      </c>
      <c r="J496" s="268" t="s">
        <v>132</v>
      </c>
      <c r="K496" s="268" t="s">
        <v>616</v>
      </c>
      <c r="L496" s="268">
        <v>0.801492</v>
      </c>
      <c r="M496" s="268">
        <v>124.217307</v>
      </c>
    </row>
    <row r="497" ht="15.6" spans="1:13">
      <c r="A497" s="267"/>
      <c r="B497" s="267"/>
      <c r="C497" s="267"/>
      <c r="D497" s="267"/>
      <c r="E497" s="267"/>
      <c r="F497" s="267"/>
      <c r="G497" s="268"/>
      <c r="H497" s="268"/>
      <c r="I497" s="268" t="s">
        <v>410</v>
      </c>
      <c r="J497" s="268" t="s">
        <v>132</v>
      </c>
      <c r="K497" s="268" t="s">
        <v>617</v>
      </c>
      <c r="L497" s="268">
        <v>0.747976</v>
      </c>
      <c r="M497" s="268">
        <v>124.307796</v>
      </c>
    </row>
    <row r="498" ht="15.6" spans="1:13">
      <c r="A498" s="267"/>
      <c r="B498" s="267"/>
      <c r="C498" s="267"/>
      <c r="D498" s="267"/>
      <c r="E498" s="267"/>
      <c r="F498" s="267"/>
      <c r="G498" s="268"/>
      <c r="H498" s="268"/>
      <c r="I498" s="268" t="s">
        <v>410</v>
      </c>
      <c r="J498" s="268" t="s">
        <v>132</v>
      </c>
      <c r="K498" s="268" t="s">
        <v>618</v>
      </c>
      <c r="L498" s="268">
        <v>0.750166</v>
      </c>
      <c r="M498" s="268">
        <v>124.309187</v>
      </c>
    </row>
    <row r="499" ht="15.6" spans="1:13">
      <c r="A499" s="267"/>
      <c r="B499" s="267"/>
      <c r="C499" s="267"/>
      <c r="D499" s="267"/>
      <c r="E499" s="267"/>
      <c r="F499" s="267"/>
      <c r="G499" s="268"/>
      <c r="H499" s="268"/>
      <c r="I499" s="268" t="s">
        <v>131</v>
      </c>
      <c r="J499" s="268" t="s">
        <v>131</v>
      </c>
      <c r="K499" s="268" t="s">
        <v>619</v>
      </c>
      <c r="L499" s="268">
        <v>0.55968</v>
      </c>
      <c r="M499" s="268">
        <v>123.95658</v>
      </c>
    </row>
    <row r="500" ht="15.6" spans="1:13">
      <c r="A500" s="267"/>
      <c r="B500" s="267"/>
      <c r="C500" s="267"/>
      <c r="D500" s="267"/>
      <c r="E500" s="267"/>
      <c r="F500" s="267"/>
      <c r="G500" s="268"/>
      <c r="H500" s="268"/>
      <c r="I500" s="268" t="s">
        <v>131</v>
      </c>
      <c r="J500" s="268" t="s">
        <v>131</v>
      </c>
      <c r="K500" s="268" t="s">
        <v>620</v>
      </c>
      <c r="L500" s="268">
        <v>0.56403</v>
      </c>
      <c r="M500" s="268">
        <v>123.9541</v>
      </c>
    </row>
    <row r="501" ht="15.6" spans="1:13">
      <c r="A501" s="267"/>
      <c r="B501" s="267"/>
      <c r="C501" s="267"/>
      <c r="D501" s="267"/>
      <c r="E501" s="267"/>
      <c r="F501" s="267"/>
      <c r="G501" s="268"/>
      <c r="H501" s="268"/>
      <c r="I501" s="268" t="s">
        <v>131</v>
      </c>
      <c r="J501" s="268" t="s">
        <v>131</v>
      </c>
      <c r="K501" s="268" t="s">
        <v>621</v>
      </c>
      <c r="L501" s="268">
        <v>0.65413</v>
      </c>
      <c r="M501" s="268">
        <v>124.17307</v>
      </c>
    </row>
    <row r="502" ht="15.6" spans="1:13">
      <c r="A502" s="267"/>
      <c r="B502" s="267"/>
      <c r="C502" s="267"/>
      <c r="D502" s="267"/>
      <c r="E502" s="267"/>
      <c r="F502" s="267"/>
      <c r="G502" s="268"/>
      <c r="H502" s="268"/>
      <c r="I502" s="268" t="s">
        <v>131</v>
      </c>
      <c r="J502" s="268" t="s">
        <v>131</v>
      </c>
      <c r="K502" s="268" t="s">
        <v>622</v>
      </c>
      <c r="L502" s="268">
        <v>0.666684</v>
      </c>
      <c r="M502" s="268">
        <v>124.146389</v>
      </c>
    </row>
    <row r="503" ht="15.6" spans="1:13">
      <c r="A503" s="267"/>
      <c r="B503" s="267"/>
      <c r="C503" s="267"/>
      <c r="D503" s="267"/>
      <c r="E503" s="267"/>
      <c r="F503" s="267"/>
      <c r="G503" s="268"/>
      <c r="H503" s="268"/>
      <c r="I503" s="268" t="s">
        <v>131</v>
      </c>
      <c r="J503" s="268" t="s">
        <v>131</v>
      </c>
      <c r="K503" s="268" t="s">
        <v>623</v>
      </c>
      <c r="L503" s="268">
        <v>0.67365</v>
      </c>
      <c r="M503" s="268">
        <v>124.14992</v>
      </c>
    </row>
    <row r="504" ht="15.6" spans="1:13">
      <c r="A504" s="267"/>
      <c r="B504" s="267"/>
      <c r="C504" s="267"/>
      <c r="D504" s="267"/>
      <c r="E504" s="267"/>
      <c r="F504" s="267"/>
      <c r="G504" s="268"/>
      <c r="H504" s="268"/>
      <c r="I504" s="268" t="s">
        <v>131</v>
      </c>
      <c r="J504" s="268" t="s">
        <v>131</v>
      </c>
      <c r="K504" s="268" t="s">
        <v>624</v>
      </c>
      <c r="L504" s="268">
        <v>0.603767</v>
      </c>
      <c r="M504" s="268">
        <v>124.03845</v>
      </c>
    </row>
    <row r="505" ht="15.6" spans="1:13">
      <c r="A505" s="267"/>
      <c r="B505" s="267"/>
      <c r="C505" s="267"/>
      <c r="D505" s="267"/>
      <c r="E505" s="267"/>
      <c r="F505" s="267"/>
      <c r="G505" s="268"/>
      <c r="H505" s="268"/>
      <c r="I505" s="268" t="s">
        <v>131</v>
      </c>
      <c r="J505" s="268" t="s">
        <v>131</v>
      </c>
      <c r="K505" s="268" t="s">
        <v>625</v>
      </c>
      <c r="L505" s="268">
        <v>0.5899</v>
      </c>
      <c r="M505" s="268">
        <v>124.02433</v>
      </c>
    </row>
    <row r="506" ht="15.6" spans="1:13">
      <c r="A506" s="267"/>
      <c r="B506" s="267"/>
      <c r="C506" s="267"/>
      <c r="D506" s="267"/>
      <c r="E506" s="267"/>
      <c r="F506" s="267"/>
      <c r="G506" s="268"/>
      <c r="H506" s="268"/>
      <c r="I506" s="268" t="s">
        <v>226</v>
      </c>
      <c r="J506" s="268" t="s">
        <v>101</v>
      </c>
      <c r="K506" s="268" t="s">
        <v>626</v>
      </c>
      <c r="L506" s="268">
        <v>0.87641</v>
      </c>
      <c r="M506" s="268">
        <v>124.07812</v>
      </c>
    </row>
    <row r="507" ht="15.6" spans="1:13">
      <c r="A507" s="267"/>
      <c r="B507" s="267"/>
      <c r="C507" s="267"/>
      <c r="D507" s="267"/>
      <c r="E507" s="267"/>
      <c r="F507" s="267"/>
      <c r="G507" s="268"/>
      <c r="H507" s="268"/>
      <c r="I507" s="268" t="s">
        <v>324</v>
      </c>
      <c r="J507" s="268" t="s">
        <v>101</v>
      </c>
      <c r="K507" s="268" t="s">
        <v>627</v>
      </c>
      <c r="L507" s="268">
        <v>0.87259</v>
      </c>
      <c r="M507" s="268">
        <v>124.00971</v>
      </c>
    </row>
    <row r="508" ht="15.6" spans="1:13">
      <c r="A508" s="267"/>
      <c r="B508" s="267"/>
      <c r="C508" s="267"/>
      <c r="D508" s="267"/>
      <c r="E508" s="267"/>
      <c r="F508" s="267"/>
      <c r="G508" s="268"/>
      <c r="H508" s="268"/>
      <c r="I508" s="268" t="s">
        <v>324</v>
      </c>
      <c r="J508" s="268" t="s">
        <v>101</v>
      </c>
      <c r="K508" s="268" t="s">
        <v>628</v>
      </c>
      <c r="L508" s="268">
        <v>0.87532</v>
      </c>
      <c r="M508" s="268">
        <v>124.01031</v>
      </c>
    </row>
    <row r="509" ht="15.6" spans="1:13">
      <c r="A509" s="267"/>
      <c r="B509" s="267"/>
      <c r="C509" s="267"/>
      <c r="D509" s="267"/>
      <c r="E509" s="267"/>
      <c r="F509" s="267"/>
      <c r="G509" s="268"/>
      <c r="H509" s="268"/>
      <c r="I509" s="268" t="s">
        <v>136</v>
      </c>
      <c r="J509" s="268" t="s">
        <v>132</v>
      </c>
      <c r="K509" s="268" t="s">
        <v>629</v>
      </c>
      <c r="L509" s="268">
        <v>0.709533</v>
      </c>
      <c r="M509" s="268">
        <v>124.30735</v>
      </c>
    </row>
    <row r="510" ht="15.6" spans="1:13">
      <c r="A510" s="267"/>
      <c r="B510" s="267"/>
      <c r="C510" s="267"/>
      <c r="D510" s="267"/>
      <c r="E510" s="267"/>
      <c r="F510" s="267"/>
      <c r="G510" s="268"/>
      <c r="H510" s="268"/>
      <c r="I510" s="268" t="s">
        <v>136</v>
      </c>
      <c r="J510" s="268" t="s">
        <v>132</v>
      </c>
      <c r="K510" s="268" t="s">
        <v>630</v>
      </c>
      <c r="L510" s="268">
        <v>0.7062</v>
      </c>
      <c r="M510" s="268">
        <v>124.311017</v>
      </c>
    </row>
    <row r="511" ht="15.6" spans="1:13">
      <c r="A511" s="267"/>
      <c r="B511" s="267"/>
      <c r="C511" s="267"/>
      <c r="D511" s="267"/>
      <c r="E511" s="267"/>
      <c r="F511" s="267"/>
      <c r="G511" s="268"/>
      <c r="H511" s="268"/>
      <c r="I511" s="268" t="s">
        <v>136</v>
      </c>
      <c r="J511" s="268" t="s">
        <v>132</v>
      </c>
      <c r="K511" s="268" t="s">
        <v>631</v>
      </c>
      <c r="L511" s="268">
        <v>0.70222</v>
      </c>
      <c r="M511" s="268">
        <v>124.314171</v>
      </c>
    </row>
    <row r="512" ht="15.6" spans="1:13">
      <c r="A512" s="267"/>
      <c r="B512" s="267"/>
      <c r="C512" s="267"/>
      <c r="D512" s="267"/>
      <c r="E512" s="267"/>
      <c r="F512" s="267"/>
      <c r="G512" s="268"/>
      <c r="H512" s="268"/>
      <c r="I512" s="268" t="s">
        <v>131</v>
      </c>
      <c r="J512" s="268" t="s">
        <v>132</v>
      </c>
      <c r="K512" s="268" t="s">
        <v>632</v>
      </c>
      <c r="L512" s="268">
        <v>0.682965</v>
      </c>
      <c r="M512" s="268">
        <v>124.275486</v>
      </c>
    </row>
    <row r="513" ht="15.6" spans="1:13">
      <c r="A513" s="267"/>
      <c r="B513" s="267"/>
      <c r="C513" s="267"/>
      <c r="D513" s="267"/>
      <c r="E513" s="267"/>
      <c r="F513" s="267"/>
      <c r="G513" s="268"/>
      <c r="H513" s="268"/>
      <c r="I513" s="268" t="s">
        <v>131</v>
      </c>
      <c r="J513" s="268" t="s">
        <v>132</v>
      </c>
      <c r="K513" s="268" t="s">
        <v>633</v>
      </c>
      <c r="L513" s="268">
        <v>0.678823</v>
      </c>
      <c r="M513" s="268">
        <v>124.275089</v>
      </c>
    </row>
    <row r="514" ht="15.6" spans="1:13">
      <c r="A514" s="267"/>
      <c r="B514" s="267"/>
      <c r="C514" s="267"/>
      <c r="D514" s="267"/>
      <c r="E514" s="267"/>
      <c r="F514" s="267"/>
      <c r="G514" s="268"/>
      <c r="H514" s="268"/>
      <c r="I514" s="268" t="s">
        <v>462</v>
      </c>
      <c r="J514" s="268" t="s">
        <v>132</v>
      </c>
      <c r="K514" s="268" t="s">
        <v>634</v>
      </c>
      <c r="L514" s="268">
        <v>0.729325</v>
      </c>
      <c r="M514" s="268">
        <v>124.326053</v>
      </c>
    </row>
    <row r="515" ht="15.6" spans="1:13">
      <c r="A515" s="267"/>
      <c r="B515" s="267"/>
      <c r="C515" s="267"/>
      <c r="D515" s="267"/>
      <c r="E515" s="267"/>
      <c r="F515" s="267"/>
      <c r="G515" s="268"/>
      <c r="H515" s="268"/>
      <c r="I515" s="268" t="s">
        <v>462</v>
      </c>
      <c r="J515" s="268" t="s">
        <v>132</v>
      </c>
      <c r="K515" s="268" t="s">
        <v>635</v>
      </c>
      <c r="L515" s="268">
        <v>0.734233</v>
      </c>
      <c r="M515" s="268">
        <v>124.317817</v>
      </c>
    </row>
    <row r="516" ht="15.6" spans="1:13">
      <c r="A516" s="267"/>
      <c r="B516" s="267"/>
      <c r="C516" s="267"/>
      <c r="D516" s="267"/>
      <c r="E516" s="267"/>
      <c r="F516" s="267"/>
      <c r="G516" s="268"/>
      <c r="H516" s="268"/>
      <c r="I516" s="268" t="s">
        <v>448</v>
      </c>
      <c r="J516" s="268" t="s">
        <v>132</v>
      </c>
      <c r="K516" s="268" t="s">
        <v>636</v>
      </c>
      <c r="L516" s="268">
        <v>0.726168</v>
      </c>
      <c r="M516" s="268">
        <v>124.306011</v>
      </c>
    </row>
    <row r="517" ht="15.6" spans="1:13">
      <c r="A517" s="267"/>
      <c r="B517" s="267"/>
      <c r="C517" s="267"/>
      <c r="D517" s="267"/>
      <c r="E517" s="267"/>
      <c r="F517" s="267"/>
      <c r="G517" s="268"/>
      <c r="H517" s="268"/>
      <c r="I517" s="268" t="s">
        <v>588</v>
      </c>
      <c r="J517" s="268" t="s">
        <v>131</v>
      </c>
      <c r="K517" s="268" t="s">
        <v>637</v>
      </c>
      <c r="L517" s="268">
        <v>0.8274</v>
      </c>
      <c r="M517" s="268">
        <v>123.84427</v>
      </c>
    </row>
    <row r="518" ht="15.6" spans="1:13">
      <c r="A518" s="267"/>
      <c r="B518" s="267"/>
      <c r="C518" s="267"/>
      <c r="D518" s="267"/>
      <c r="E518" s="267"/>
      <c r="F518" s="267"/>
      <c r="G518" s="268"/>
      <c r="H518" s="268"/>
      <c r="I518" s="268" t="s">
        <v>638</v>
      </c>
      <c r="J518" s="268" t="s">
        <v>4</v>
      </c>
      <c r="K518" s="268" t="s">
        <v>639</v>
      </c>
      <c r="L518" s="268">
        <v>0.88268</v>
      </c>
      <c r="M518" s="268">
        <v>123.63737</v>
      </c>
    </row>
    <row r="519" ht="15.6" spans="1:13">
      <c r="A519" s="267"/>
      <c r="B519" s="267"/>
      <c r="C519" s="267"/>
      <c r="D519" s="267"/>
      <c r="E519" s="267"/>
      <c r="F519" s="267"/>
      <c r="G519" s="268"/>
      <c r="H519" s="268"/>
      <c r="I519" s="268" t="s">
        <v>640</v>
      </c>
      <c r="J519" s="268" t="s">
        <v>4</v>
      </c>
      <c r="K519" s="268" t="s">
        <v>641</v>
      </c>
      <c r="L519" s="268">
        <v>0.90138</v>
      </c>
      <c r="M519" s="268">
        <v>123.59743</v>
      </c>
    </row>
    <row r="520" ht="15.6" spans="1:13">
      <c r="A520" s="267"/>
      <c r="B520" s="267"/>
      <c r="C520" s="267"/>
      <c r="D520" s="267"/>
      <c r="E520" s="267"/>
      <c r="F520" s="267"/>
      <c r="G520" s="268"/>
      <c r="H520" s="268"/>
      <c r="I520" s="268" t="s">
        <v>642</v>
      </c>
      <c r="J520" s="268" t="s">
        <v>4</v>
      </c>
      <c r="K520" s="268" t="s">
        <v>643</v>
      </c>
      <c r="L520" s="268">
        <v>0.894</v>
      </c>
      <c r="M520" s="268">
        <v>123.58138</v>
      </c>
    </row>
    <row r="521" ht="15.6" spans="1:13">
      <c r="A521" s="267"/>
      <c r="B521" s="267"/>
      <c r="C521" s="267"/>
      <c r="D521" s="267"/>
      <c r="E521" s="267"/>
      <c r="F521" s="267"/>
      <c r="G521" s="268"/>
      <c r="H521" s="268"/>
      <c r="I521" s="268" t="s">
        <v>644</v>
      </c>
      <c r="J521" s="268" t="s">
        <v>4</v>
      </c>
      <c r="K521" s="268" t="s">
        <v>645</v>
      </c>
      <c r="L521" s="268">
        <v>0.87947</v>
      </c>
      <c r="M521" s="268">
        <v>123.52767</v>
      </c>
    </row>
    <row r="522" ht="15.6" spans="1:13">
      <c r="A522" s="267"/>
      <c r="B522" s="267"/>
      <c r="C522" s="267"/>
      <c r="D522" s="267"/>
      <c r="E522" s="267"/>
      <c r="F522" s="267"/>
      <c r="G522" s="268"/>
      <c r="H522" s="268"/>
      <c r="I522" s="268" t="s">
        <v>497</v>
      </c>
      <c r="J522" s="268" t="s">
        <v>101</v>
      </c>
      <c r="K522" s="268" t="s">
        <v>646</v>
      </c>
      <c r="L522" s="268">
        <v>0.94617</v>
      </c>
      <c r="M522" s="268">
        <v>124.35742</v>
      </c>
    </row>
    <row r="523" ht="15.6" spans="1:13">
      <c r="A523" s="267"/>
      <c r="B523" s="267"/>
      <c r="C523" s="267"/>
      <c r="D523" s="267"/>
      <c r="E523" s="267"/>
      <c r="F523" s="267"/>
      <c r="G523" s="268"/>
      <c r="H523" s="268"/>
      <c r="I523" s="268" t="s">
        <v>497</v>
      </c>
      <c r="J523" s="268" t="s">
        <v>101</v>
      </c>
      <c r="K523" s="268" t="s">
        <v>647</v>
      </c>
      <c r="L523" s="268">
        <v>1.01347</v>
      </c>
      <c r="M523" s="268">
        <v>124.30829</v>
      </c>
    </row>
    <row r="524" ht="15.6" spans="1:13">
      <c r="A524" s="267"/>
      <c r="B524" s="267"/>
      <c r="C524" s="267"/>
      <c r="D524" s="267"/>
      <c r="E524" s="267"/>
      <c r="F524" s="267"/>
      <c r="G524" s="268"/>
      <c r="H524" s="268"/>
      <c r="I524" s="268" t="s">
        <v>226</v>
      </c>
      <c r="J524" s="268" t="s">
        <v>101</v>
      </c>
      <c r="K524" s="268" t="s">
        <v>648</v>
      </c>
      <c r="L524" s="268">
        <v>0.91885</v>
      </c>
      <c r="M524" s="268">
        <v>124.12656</v>
      </c>
    </row>
    <row r="525" ht="15.6" spans="1:13">
      <c r="A525" s="267"/>
      <c r="B525" s="267"/>
      <c r="C525" s="267"/>
      <c r="D525" s="267"/>
      <c r="E525" s="267"/>
      <c r="F525" s="267"/>
      <c r="G525" s="268"/>
      <c r="H525" s="268"/>
      <c r="I525" s="268" t="s">
        <v>226</v>
      </c>
      <c r="J525" s="268" t="s">
        <v>101</v>
      </c>
      <c r="K525" s="268" t="s">
        <v>649</v>
      </c>
      <c r="L525" s="268">
        <v>0.91952</v>
      </c>
      <c r="M525" s="268">
        <v>124.12886</v>
      </c>
    </row>
    <row r="526" ht="15.6" spans="1:13">
      <c r="A526" s="267"/>
      <c r="B526" s="267"/>
      <c r="C526" s="267"/>
      <c r="D526" s="267"/>
      <c r="E526" s="267"/>
      <c r="F526" s="267"/>
      <c r="G526" s="268"/>
      <c r="H526" s="268"/>
      <c r="I526" s="268" t="s">
        <v>226</v>
      </c>
      <c r="J526" s="268" t="s">
        <v>101</v>
      </c>
      <c r="K526" s="268" t="s">
        <v>650</v>
      </c>
      <c r="L526" s="268">
        <v>0.93888</v>
      </c>
      <c r="M526" s="268">
        <v>124.15912</v>
      </c>
    </row>
    <row r="527" ht="15.6" spans="1:13">
      <c r="A527" s="267"/>
      <c r="B527" s="267"/>
      <c r="C527" s="267"/>
      <c r="D527" s="267"/>
      <c r="E527" s="267"/>
      <c r="F527" s="267"/>
      <c r="G527" s="268"/>
      <c r="H527" s="268"/>
      <c r="I527" s="268" t="s">
        <v>226</v>
      </c>
      <c r="J527" s="268" t="s">
        <v>101</v>
      </c>
      <c r="K527" s="268" t="s">
        <v>651</v>
      </c>
      <c r="L527" s="268">
        <v>0.94211</v>
      </c>
      <c r="M527" s="268">
        <v>124.15724</v>
      </c>
    </row>
    <row r="528" ht="15.6" spans="1:13">
      <c r="A528" s="267"/>
      <c r="B528" s="267"/>
      <c r="C528" s="267"/>
      <c r="D528" s="267"/>
      <c r="E528" s="267"/>
      <c r="F528" s="267"/>
      <c r="G528" s="268"/>
      <c r="H528" s="268"/>
      <c r="I528" s="268" t="s">
        <v>226</v>
      </c>
      <c r="J528" s="268" t="s">
        <v>101</v>
      </c>
      <c r="K528" s="268" t="s">
        <v>652</v>
      </c>
      <c r="L528" s="268">
        <v>0.91551</v>
      </c>
      <c r="M528" s="268">
        <v>124.0929</v>
      </c>
    </row>
    <row r="529" ht="15.6" spans="1:13">
      <c r="A529" s="267"/>
      <c r="B529" s="267"/>
      <c r="C529" s="267"/>
      <c r="D529" s="267"/>
      <c r="E529" s="267"/>
      <c r="F529" s="267"/>
      <c r="G529" s="268"/>
      <c r="H529" s="268"/>
      <c r="I529" s="268" t="s">
        <v>226</v>
      </c>
      <c r="J529" s="268" t="s">
        <v>101</v>
      </c>
      <c r="K529" s="268" t="s">
        <v>653</v>
      </c>
      <c r="L529" s="268">
        <v>0.86477</v>
      </c>
      <c r="M529" s="268">
        <v>124.12593</v>
      </c>
    </row>
    <row r="530" ht="15.6" spans="1:13">
      <c r="A530" s="267"/>
      <c r="B530" s="267"/>
      <c r="C530" s="267"/>
      <c r="D530" s="267"/>
      <c r="E530" s="267"/>
      <c r="F530" s="267"/>
      <c r="G530" s="268"/>
      <c r="H530" s="268"/>
      <c r="I530" s="268" t="s">
        <v>46</v>
      </c>
      <c r="J530" s="268" t="s">
        <v>22</v>
      </c>
      <c r="K530" s="268" t="s">
        <v>654</v>
      </c>
      <c r="L530" s="268">
        <v>0.38304</v>
      </c>
      <c r="M530" s="268">
        <v>123.98257</v>
      </c>
    </row>
    <row r="531" ht="15.6" spans="1:13">
      <c r="A531" s="267"/>
      <c r="B531" s="267"/>
      <c r="C531" s="267"/>
      <c r="D531" s="267"/>
      <c r="E531" s="267"/>
      <c r="F531" s="267"/>
      <c r="G531" s="268"/>
      <c r="H531" s="268"/>
      <c r="I531" s="268" t="s">
        <v>46</v>
      </c>
      <c r="J531" s="268" t="s">
        <v>22</v>
      </c>
      <c r="K531" s="268" t="s">
        <v>655</v>
      </c>
      <c r="L531" s="268">
        <v>0.38395</v>
      </c>
      <c r="M531" s="268">
        <v>123.98163</v>
      </c>
    </row>
    <row r="532" ht="15.6" spans="1:13">
      <c r="A532" s="267"/>
      <c r="B532" s="267"/>
      <c r="C532" s="267"/>
      <c r="D532" s="267"/>
      <c r="E532" s="267"/>
      <c r="F532" s="267"/>
      <c r="G532" s="268"/>
      <c r="H532" s="268"/>
      <c r="I532" s="268" t="s">
        <v>131</v>
      </c>
      <c r="J532" s="268" t="s">
        <v>502</v>
      </c>
      <c r="K532" s="268" t="s">
        <v>656</v>
      </c>
      <c r="L532" s="268">
        <v>0.85602</v>
      </c>
      <c r="M532" s="268">
        <v>123.9969</v>
      </c>
    </row>
    <row r="533" ht="15.6" spans="1:13">
      <c r="A533" s="267"/>
      <c r="B533" s="267"/>
      <c r="C533" s="267"/>
      <c r="D533" s="267"/>
      <c r="E533" s="267"/>
      <c r="F533" s="267"/>
      <c r="G533" s="268"/>
      <c r="H533" s="268"/>
      <c r="I533" s="268" t="s">
        <v>657</v>
      </c>
      <c r="J533" s="268" t="s">
        <v>657</v>
      </c>
      <c r="K533" s="268" t="s">
        <v>658</v>
      </c>
      <c r="L533" s="268">
        <v>0.857533333</v>
      </c>
      <c r="M533" s="268">
        <v>123.9949333333</v>
      </c>
    </row>
    <row r="534" ht="15.6" spans="1:13">
      <c r="A534" s="267"/>
      <c r="B534" s="267"/>
      <c r="C534" s="267"/>
      <c r="D534" s="267"/>
      <c r="E534" s="267"/>
      <c r="F534" s="267"/>
      <c r="G534" s="268"/>
      <c r="H534" s="268"/>
      <c r="I534" s="268" t="s">
        <v>324</v>
      </c>
      <c r="J534" s="268" t="s">
        <v>131</v>
      </c>
      <c r="K534" s="268" t="s">
        <v>659</v>
      </c>
      <c r="L534" s="268">
        <v>0.85564</v>
      </c>
      <c r="M534" s="268">
        <v>123.93571</v>
      </c>
    </row>
    <row r="535" ht="15.6" spans="1:13">
      <c r="A535" s="267"/>
      <c r="B535" s="267"/>
      <c r="C535" s="267"/>
      <c r="D535" s="267"/>
      <c r="E535" s="267"/>
      <c r="F535" s="267"/>
      <c r="G535" s="268"/>
      <c r="H535" s="268"/>
      <c r="I535" s="268" t="s">
        <v>136</v>
      </c>
      <c r="J535" s="268" t="s">
        <v>132</v>
      </c>
      <c r="K535" s="268" t="s">
        <v>660</v>
      </c>
      <c r="L535" s="268">
        <v>0.701634</v>
      </c>
      <c r="M535" s="268">
        <v>124.302597</v>
      </c>
    </row>
    <row r="536" ht="15.6" spans="1:13">
      <c r="A536" s="267"/>
      <c r="B536" s="267"/>
      <c r="C536" s="267"/>
      <c r="D536" s="267"/>
      <c r="E536" s="267"/>
      <c r="F536" s="267"/>
      <c r="G536" s="268"/>
      <c r="H536" s="268"/>
      <c r="I536" s="268" t="s">
        <v>661</v>
      </c>
      <c r="J536" s="268" t="s">
        <v>4</v>
      </c>
      <c r="K536" s="268" t="s">
        <v>662</v>
      </c>
      <c r="L536" s="268">
        <v>0.87853</v>
      </c>
      <c r="M536" s="268">
        <v>123.54943</v>
      </c>
    </row>
    <row r="537" ht="15.6" spans="1:13">
      <c r="A537" s="267"/>
      <c r="B537" s="267"/>
      <c r="C537" s="267"/>
      <c r="D537" s="267"/>
      <c r="E537" s="267"/>
      <c r="F537" s="267"/>
      <c r="G537" s="268"/>
      <c r="H537" s="268"/>
      <c r="I537" s="268" t="s">
        <v>663</v>
      </c>
      <c r="J537" s="268" t="s">
        <v>4</v>
      </c>
      <c r="K537" s="268" t="s">
        <v>664</v>
      </c>
      <c r="L537" s="268">
        <v>0.92187</v>
      </c>
      <c r="M537" s="268">
        <v>123.13632</v>
      </c>
    </row>
    <row r="538" ht="15.6" spans="1:13">
      <c r="A538" s="267"/>
      <c r="B538" s="267"/>
      <c r="C538" s="267"/>
      <c r="D538" s="267"/>
      <c r="E538" s="267"/>
      <c r="F538" s="267"/>
      <c r="G538" s="268"/>
      <c r="H538" s="268"/>
      <c r="I538" s="268" t="s">
        <v>131</v>
      </c>
      <c r="J538" s="268" t="s">
        <v>131</v>
      </c>
      <c r="K538" s="268" t="s">
        <v>665</v>
      </c>
      <c r="L538" s="268">
        <v>0.57506</v>
      </c>
      <c r="M538" s="268">
        <v>124.08557</v>
      </c>
    </row>
    <row r="539" ht="15.6" spans="1:13">
      <c r="A539" s="267"/>
      <c r="B539" s="267"/>
      <c r="C539" s="267"/>
      <c r="D539" s="267"/>
      <c r="E539" s="267"/>
      <c r="F539" s="267"/>
      <c r="G539" s="268"/>
      <c r="H539" s="268"/>
      <c r="I539" s="268" t="s">
        <v>131</v>
      </c>
      <c r="J539" s="268" t="s">
        <v>131</v>
      </c>
      <c r="K539" s="268" t="s">
        <v>666</v>
      </c>
      <c r="L539" s="268">
        <v>0.521915</v>
      </c>
      <c r="M539" s="268">
        <v>123.943708</v>
      </c>
    </row>
    <row r="540" ht="15.6" spans="1:13">
      <c r="A540" s="267"/>
      <c r="B540" s="267"/>
      <c r="C540" s="267"/>
      <c r="D540" s="267"/>
      <c r="E540" s="267"/>
      <c r="F540" s="267"/>
      <c r="G540" s="268"/>
      <c r="H540" s="268"/>
      <c r="I540" s="268" t="s">
        <v>131</v>
      </c>
      <c r="J540" s="268" t="s">
        <v>131</v>
      </c>
      <c r="K540" s="268" t="s">
        <v>667</v>
      </c>
      <c r="L540" s="268">
        <v>0.530297</v>
      </c>
      <c r="M540" s="268">
        <v>123.914577</v>
      </c>
    </row>
    <row r="541" ht="15.6" spans="1:13">
      <c r="A541" s="267"/>
      <c r="B541" s="267"/>
      <c r="C541" s="267"/>
      <c r="D541" s="267"/>
      <c r="E541" s="267"/>
      <c r="F541" s="267"/>
      <c r="G541" s="268"/>
      <c r="H541" s="268"/>
      <c r="I541" s="268" t="s">
        <v>131</v>
      </c>
      <c r="J541" s="268" t="s">
        <v>131</v>
      </c>
      <c r="K541" s="268" t="s">
        <v>668</v>
      </c>
      <c r="L541" s="268">
        <v>0.563047</v>
      </c>
      <c r="M541" s="268">
        <v>123.906177</v>
      </c>
    </row>
    <row r="542" ht="15.6" spans="1:13">
      <c r="A542" s="267"/>
      <c r="B542" s="267"/>
      <c r="C542" s="267"/>
      <c r="D542" s="267"/>
      <c r="E542" s="267"/>
      <c r="F542" s="267"/>
      <c r="G542" s="268"/>
      <c r="H542" s="268"/>
      <c r="I542" s="268" t="s">
        <v>131</v>
      </c>
      <c r="J542" s="268" t="s">
        <v>131</v>
      </c>
      <c r="K542" s="268" t="s">
        <v>669</v>
      </c>
      <c r="L542" s="268">
        <v>0.51963</v>
      </c>
      <c r="M542" s="268">
        <v>123.9592</v>
      </c>
    </row>
    <row r="543" ht="15.6" spans="1:13">
      <c r="A543" s="267"/>
      <c r="B543" s="267"/>
      <c r="C543" s="267"/>
      <c r="D543" s="267"/>
      <c r="E543" s="267"/>
      <c r="F543" s="267"/>
      <c r="G543" s="268"/>
      <c r="H543" s="268"/>
      <c r="I543" s="268" t="s">
        <v>670</v>
      </c>
      <c r="J543" s="268" t="s">
        <v>4</v>
      </c>
      <c r="K543" s="268" t="s">
        <v>671</v>
      </c>
      <c r="L543" s="268">
        <v>0.8801</v>
      </c>
      <c r="M543" s="268">
        <v>123.54063</v>
      </c>
    </row>
    <row r="544" ht="15.6" spans="1:13">
      <c r="A544" s="267"/>
      <c r="B544" s="267"/>
      <c r="C544" s="267"/>
      <c r="D544" s="267"/>
      <c r="E544" s="267"/>
      <c r="F544" s="267"/>
      <c r="G544" s="268"/>
      <c r="H544" s="268"/>
      <c r="I544" s="268" t="s">
        <v>672</v>
      </c>
      <c r="J544" s="268" t="s">
        <v>4</v>
      </c>
      <c r="K544" s="268" t="s">
        <v>673</v>
      </c>
      <c r="L544" s="268">
        <v>0.90855</v>
      </c>
      <c r="M544" s="268">
        <v>123.14835</v>
      </c>
    </row>
    <row r="545" ht="15.6" spans="1:13">
      <c r="A545" s="267"/>
      <c r="B545" s="267"/>
      <c r="C545" s="267"/>
      <c r="D545" s="267"/>
      <c r="E545" s="267"/>
      <c r="F545" s="267"/>
      <c r="G545" s="268"/>
      <c r="H545" s="268"/>
      <c r="I545" s="268" t="s">
        <v>663</v>
      </c>
      <c r="J545" s="268" t="s">
        <v>4</v>
      </c>
      <c r="K545" s="268" t="s">
        <v>674</v>
      </c>
      <c r="L545" s="268">
        <v>0.92313</v>
      </c>
      <c r="M545" s="268">
        <v>123.12798</v>
      </c>
    </row>
    <row r="546" ht="15.6" spans="1:13">
      <c r="A546" s="267"/>
      <c r="B546" s="267"/>
      <c r="C546" s="267"/>
      <c r="D546" s="267"/>
      <c r="E546" s="267"/>
      <c r="F546" s="267"/>
      <c r="G546" s="268"/>
      <c r="H546" s="268"/>
      <c r="I546" s="268" t="s">
        <v>462</v>
      </c>
      <c r="J546" s="268" t="s">
        <v>132</v>
      </c>
      <c r="K546" s="268" t="s">
        <v>675</v>
      </c>
      <c r="L546" s="268">
        <v>0.718672649</v>
      </c>
      <c r="M546" s="268">
        <v>124.3164841316</v>
      </c>
    </row>
    <row r="547" ht="15.6" spans="1:13">
      <c r="A547" s="267"/>
      <c r="B547" s="267"/>
      <c r="C547" s="267"/>
      <c r="D547" s="267"/>
      <c r="E547" s="267"/>
      <c r="F547" s="267"/>
      <c r="G547" s="268"/>
      <c r="H547" s="268"/>
      <c r="I547" s="268" t="s">
        <v>676</v>
      </c>
      <c r="J547" s="268" t="s">
        <v>4</v>
      </c>
      <c r="K547" s="268" t="s">
        <v>677</v>
      </c>
      <c r="L547" s="268">
        <v>0.90247</v>
      </c>
      <c r="M547" s="268">
        <v>123.34128</v>
      </c>
    </row>
    <row r="548" ht="15.6" spans="1:13">
      <c r="A548" s="267"/>
      <c r="B548" s="267"/>
      <c r="C548" s="267"/>
      <c r="D548" s="267"/>
      <c r="E548" s="267"/>
      <c r="F548" s="267"/>
      <c r="G548" s="268"/>
      <c r="H548" s="268"/>
      <c r="I548" s="268" t="s">
        <v>678</v>
      </c>
      <c r="J548" s="268" t="s">
        <v>4</v>
      </c>
      <c r="K548" s="268" t="s">
        <v>679</v>
      </c>
      <c r="L548" s="268">
        <v>0.89673</v>
      </c>
      <c r="M548" s="268">
        <v>123.36082</v>
      </c>
    </row>
    <row r="549" ht="15.6" spans="1:13">
      <c r="A549" s="267"/>
      <c r="B549" s="267"/>
      <c r="C549" s="267"/>
      <c r="D549" s="267"/>
      <c r="E549" s="267"/>
      <c r="F549" s="267"/>
      <c r="G549" s="268"/>
      <c r="H549" s="268"/>
      <c r="I549" s="268" t="s">
        <v>605</v>
      </c>
      <c r="J549" s="268" t="s">
        <v>4</v>
      </c>
      <c r="K549" s="268" t="s">
        <v>680</v>
      </c>
      <c r="L549" s="268">
        <v>0.88923</v>
      </c>
      <c r="M549" s="268">
        <v>123.45573</v>
      </c>
    </row>
    <row r="550" ht="15.6" spans="1:13">
      <c r="A550" s="267"/>
      <c r="B550" s="267"/>
      <c r="C550" s="267"/>
      <c r="D550" s="267"/>
      <c r="E550" s="267"/>
      <c r="F550" s="267"/>
      <c r="G550" s="268"/>
      <c r="H550" s="268"/>
      <c r="I550" s="268" t="s">
        <v>462</v>
      </c>
      <c r="J550" s="268" t="s">
        <v>132</v>
      </c>
      <c r="K550" s="268" t="s">
        <v>681</v>
      </c>
      <c r="L550" s="268">
        <v>0.723728</v>
      </c>
      <c r="M550" s="268">
        <v>124.324669</v>
      </c>
    </row>
    <row r="551" ht="15.6" spans="1:13">
      <c r="A551" s="267"/>
      <c r="B551" s="267"/>
      <c r="C551" s="267"/>
      <c r="D551" s="267"/>
      <c r="E551" s="267"/>
      <c r="F551" s="267"/>
      <c r="G551" s="268"/>
      <c r="H551" s="268"/>
      <c r="I551" s="268" t="s">
        <v>446</v>
      </c>
      <c r="J551" s="268" t="s">
        <v>132</v>
      </c>
      <c r="K551" s="268" t="s">
        <v>682</v>
      </c>
      <c r="L551" s="268">
        <v>0.746133</v>
      </c>
      <c r="M551" s="268">
        <v>124.317015</v>
      </c>
    </row>
    <row r="552" ht="15.6" spans="1:13">
      <c r="A552" s="267"/>
      <c r="B552" s="267"/>
      <c r="C552" s="267"/>
      <c r="D552" s="267"/>
      <c r="E552" s="267"/>
      <c r="F552" s="267"/>
      <c r="G552" s="268"/>
      <c r="H552" s="268"/>
      <c r="I552" s="268" t="s">
        <v>683</v>
      </c>
      <c r="J552" s="268" t="s">
        <v>4</v>
      </c>
      <c r="K552" s="268" t="s">
        <v>684</v>
      </c>
      <c r="L552" s="268">
        <v>0.8821</v>
      </c>
      <c r="M552" s="268">
        <v>123.49612</v>
      </c>
    </row>
    <row r="553" ht="15.6" spans="1:13">
      <c r="A553" s="267"/>
      <c r="B553" s="267"/>
      <c r="C553" s="267"/>
      <c r="D553" s="267"/>
      <c r="E553" s="267"/>
      <c r="F553" s="267"/>
      <c r="G553" s="268"/>
      <c r="H553" s="268"/>
      <c r="I553" s="268" t="s">
        <v>683</v>
      </c>
      <c r="J553" s="268" t="s">
        <v>4</v>
      </c>
      <c r="K553" s="268" t="s">
        <v>685</v>
      </c>
      <c r="L553" s="268">
        <v>0.88202</v>
      </c>
      <c r="M553" s="268">
        <v>123.4992</v>
      </c>
    </row>
    <row r="554" ht="15.6" spans="1:13">
      <c r="A554" s="267"/>
      <c r="B554" s="267"/>
      <c r="C554" s="267"/>
      <c r="D554" s="267"/>
      <c r="E554" s="267"/>
      <c r="F554" s="267"/>
      <c r="G554" s="268"/>
      <c r="H554" s="268"/>
      <c r="I554" s="268" t="s">
        <v>686</v>
      </c>
      <c r="J554" s="268" t="s">
        <v>132</v>
      </c>
      <c r="K554" s="268" t="s">
        <v>687</v>
      </c>
      <c r="L554" s="268">
        <v>0.725424</v>
      </c>
      <c r="M554" s="268">
        <v>124.281844</v>
      </c>
    </row>
    <row r="555" ht="15.6" spans="1:13">
      <c r="A555" s="267"/>
      <c r="B555" s="267"/>
      <c r="C555" s="267"/>
      <c r="D555" s="267"/>
      <c r="E555" s="267"/>
      <c r="F555" s="267"/>
      <c r="G555" s="268"/>
      <c r="H555" s="268"/>
      <c r="I555" s="268" t="s">
        <v>686</v>
      </c>
      <c r="J555" s="268" t="s">
        <v>132</v>
      </c>
      <c r="K555" s="268" t="s">
        <v>688</v>
      </c>
      <c r="L555" s="268">
        <v>0.7254</v>
      </c>
      <c r="M555" s="268">
        <v>124.281991</v>
      </c>
    </row>
    <row r="556" ht="15.6" spans="1:13">
      <c r="A556" s="267"/>
      <c r="B556" s="267"/>
      <c r="C556" s="267"/>
      <c r="D556" s="267"/>
      <c r="E556" s="267"/>
      <c r="F556" s="267"/>
      <c r="G556" s="268"/>
      <c r="H556" s="268"/>
      <c r="I556" s="268" t="s">
        <v>132</v>
      </c>
      <c r="J556" s="268" t="s">
        <v>132</v>
      </c>
      <c r="K556" s="268" t="s">
        <v>689</v>
      </c>
      <c r="L556" s="268">
        <v>0.809545</v>
      </c>
      <c r="M556" s="268">
        <v>124.204933</v>
      </c>
    </row>
    <row r="557" ht="15.6" spans="1:13">
      <c r="A557" s="267"/>
      <c r="B557" s="267"/>
      <c r="C557" s="267"/>
      <c r="D557" s="267"/>
      <c r="E557" s="267"/>
      <c r="F557" s="267"/>
      <c r="G557" s="268"/>
      <c r="H557" s="268"/>
      <c r="I557" s="268" t="s">
        <v>528</v>
      </c>
      <c r="J557" s="268" t="s">
        <v>132</v>
      </c>
      <c r="K557" s="268" t="s">
        <v>690</v>
      </c>
      <c r="L557" s="268">
        <v>0.773998</v>
      </c>
      <c r="M557" s="268">
        <v>124.298941</v>
      </c>
    </row>
    <row r="558" ht="15.6" spans="1:13">
      <c r="A558" s="267"/>
      <c r="B558" s="267"/>
      <c r="C558" s="267"/>
      <c r="D558" s="267"/>
      <c r="E558" s="267"/>
      <c r="F558" s="267"/>
      <c r="G558" s="268"/>
      <c r="H558" s="268"/>
      <c r="I558" s="268" t="s">
        <v>528</v>
      </c>
      <c r="J558" s="268" t="s">
        <v>132</v>
      </c>
      <c r="K558" s="268" t="s">
        <v>691</v>
      </c>
      <c r="L558" s="268">
        <v>0.769013</v>
      </c>
      <c r="M558" s="268">
        <v>124.303637</v>
      </c>
    </row>
    <row r="559" ht="15.6" spans="1:13">
      <c r="A559" s="267"/>
      <c r="B559" s="267"/>
      <c r="C559" s="267"/>
      <c r="D559" s="267"/>
      <c r="E559" s="267"/>
      <c r="F559" s="267"/>
      <c r="G559" s="268"/>
      <c r="H559" s="268"/>
      <c r="I559" s="268" t="s">
        <v>410</v>
      </c>
      <c r="J559" s="268" t="s">
        <v>132</v>
      </c>
      <c r="K559" s="268" t="s">
        <v>692</v>
      </c>
      <c r="L559" s="268">
        <v>0.76211</v>
      </c>
      <c r="M559" s="268">
        <v>124.300676</v>
      </c>
    </row>
    <row r="560" ht="15.6" spans="1:13">
      <c r="A560" s="267"/>
      <c r="B560" s="267"/>
      <c r="C560" s="267"/>
      <c r="D560" s="267"/>
      <c r="E560" s="267"/>
      <c r="F560" s="267"/>
      <c r="G560" s="268"/>
      <c r="H560" s="268"/>
      <c r="I560" s="268" t="s">
        <v>410</v>
      </c>
      <c r="J560" s="268" t="s">
        <v>132</v>
      </c>
      <c r="K560" s="268" t="s">
        <v>693</v>
      </c>
      <c r="L560" s="268">
        <v>0.75765</v>
      </c>
      <c r="M560" s="268">
        <v>124.302917</v>
      </c>
    </row>
    <row r="561" ht="15.6" spans="1:13">
      <c r="A561" s="267"/>
      <c r="B561" s="267"/>
      <c r="C561" s="267"/>
      <c r="D561" s="267"/>
      <c r="E561" s="267"/>
      <c r="F561" s="267"/>
      <c r="G561" s="268"/>
      <c r="H561" s="268"/>
      <c r="I561" s="268" t="s">
        <v>462</v>
      </c>
      <c r="J561" s="268" t="s">
        <v>132</v>
      </c>
      <c r="K561" s="268" t="s">
        <v>694</v>
      </c>
      <c r="L561" s="268">
        <v>0.734523</v>
      </c>
      <c r="M561" s="268">
        <v>124.314906</v>
      </c>
    </row>
    <row r="562" ht="15.6" spans="1:13">
      <c r="A562" s="267"/>
      <c r="B562" s="267"/>
      <c r="C562" s="267"/>
      <c r="D562" s="267"/>
      <c r="E562" s="267"/>
      <c r="F562" s="267"/>
      <c r="G562" s="268"/>
      <c r="H562" s="268"/>
      <c r="I562" s="268" t="s">
        <v>462</v>
      </c>
      <c r="J562" s="268" t="s">
        <v>132</v>
      </c>
      <c r="K562" s="268" t="s">
        <v>695</v>
      </c>
      <c r="L562" s="268">
        <v>0.729553</v>
      </c>
      <c r="M562" s="268">
        <v>124.314468</v>
      </c>
    </row>
    <row r="563" ht="15.6" spans="1:13">
      <c r="A563" s="267"/>
      <c r="B563" s="267"/>
      <c r="C563" s="267"/>
      <c r="D563" s="267"/>
      <c r="E563" s="267"/>
      <c r="F563" s="267"/>
      <c r="G563" s="268"/>
      <c r="H563" s="268"/>
      <c r="I563" s="268" t="s">
        <v>131</v>
      </c>
      <c r="J563" s="268" t="s">
        <v>131</v>
      </c>
      <c r="K563" s="268" t="s">
        <v>696</v>
      </c>
      <c r="L563" s="268">
        <v>0.57369</v>
      </c>
      <c r="M563" s="268">
        <v>124.0832</v>
      </c>
    </row>
    <row r="564" ht="15.6" spans="1:13">
      <c r="A564" s="267"/>
      <c r="B564" s="267"/>
      <c r="C564" s="267"/>
      <c r="D564" s="267"/>
      <c r="E564" s="267"/>
      <c r="F564" s="267"/>
      <c r="G564" s="268"/>
      <c r="H564" s="268"/>
      <c r="I564" s="268" t="s">
        <v>131</v>
      </c>
      <c r="J564" s="268" t="s">
        <v>131</v>
      </c>
      <c r="K564" s="268" t="s">
        <v>697</v>
      </c>
      <c r="L564" s="268">
        <v>0.56986</v>
      </c>
      <c r="M564" s="268">
        <v>123.9788</v>
      </c>
    </row>
    <row r="565" ht="15.6" spans="1:13">
      <c r="A565" s="267"/>
      <c r="B565" s="267"/>
      <c r="C565" s="267"/>
      <c r="D565" s="267"/>
      <c r="E565" s="267"/>
      <c r="F565" s="267"/>
      <c r="G565" s="268"/>
      <c r="H565" s="268"/>
      <c r="I565" s="268" t="s">
        <v>131</v>
      </c>
      <c r="J565" s="268" t="s">
        <v>131</v>
      </c>
      <c r="K565" s="268" t="s">
        <v>698</v>
      </c>
      <c r="L565" s="268">
        <v>0.5551</v>
      </c>
      <c r="M565" s="268">
        <v>123.9591</v>
      </c>
    </row>
    <row r="566" ht="15.6" spans="1:13">
      <c r="A566" s="267"/>
      <c r="B566" s="267"/>
      <c r="C566" s="267"/>
      <c r="D566" s="267"/>
      <c r="E566" s="267"/>
      <c r="F566" s="267"/>
      <c r="G566" s="268"/>
      <c r="H566" s="268"/>
      <c r="I566" s="268" t="s">
        <v>131</v>
      </c>
      <c r="J566" s="268" t="s">
        <v>131</v>
      </c>
      <c r="K566" s="268" t="s">
        <v>699</v>
      </c>
      <c r="L566" s="268">
        <v>0.71758</v>
      </c>
      <c r="M566" s="268">
        <v>124.14743</v>
      </c>
    </row>
    <row r="567" ht="15.6" spans="1:13">
      <c r="A567" s="267"/>
      <c r="B567" s="267"/>
      <c r="C567" s="267"/>
      <c r="D567" s="267"/>
      <c r="E567" s="267"/>
      <c r="F567" s="267"/>
      <c r="G567" s="268"/>
      <c r="H567" s="268"/>
      <c r="I567" s="268" t="s">
        <v>131</v>
      </c>
      <c r="J567" s="268" t="s">
        <v>131</v>
      </c>
      <c r="K567" s="268" t="s">
        <v>700</v>
      </c>
      <c r="L567" s="268">
        <v>0.663868</v>
      </c>
      <c r="M567" s="268">
        <v>124.117906</v>
      </c>
    </row>
    <row r="568" ht="15.6" spans="1:13">
      <c r="A568" s="267"/>
      <c r="B568" s="267"/>
      <c r="C568" s="267"/>
      <c r="D568" s="267"/>
      <c r="E568" s="267"/>
      <c r="F568" s="267"/>
      <c r="G568" s="268"/>
      <c r="H568" s="268"/>
      <c r="I568" s="268" t="s">
        <v>131</v>
      </c>
      <c r="J568" s="268" t="s">
        <v>131</v>
      </c>
      <c r="K568" s="268" t="s">
        <v>701</v>
      </c>
      <c r="L568" s="268">
        <v>0.663368</v>
      </c>
      <c r="M568" s="268">
        <v>124.113463</v>
      </c>
    </row>
    <row r="569" ht="15.6" spans="1:13">
      <c r="A569" s="267"/>
      <c r="B569" s="267"/>
      <c r="C569" s="267"/>
      <c r="D569" s="267"/>
      <c r="E569" s="267"/>
      <c r="F569" s="267"/>
      <c r="G569" s="268"/>
      <c r="H569" s="268"/>
      <c r="I569" s="268" t="s">
        <v>131</v>
      </c>
      <c r="J569" s="268" t="s">
        <v>131</v>
      </c>
      <c r="K569" s="268" t="s">
        <v>702</v>
      </c>
      <c r="L569" s="268">
        <v>0.640781</v>
      </c>
      <c r="M569" s="268">
        <v>124.092699</v>
      </c>
    </row>
    <row r="570" ht="15.6" spans="1:13">
      <c r="A570" s="267"/>
      <c r="B570" s="267"/>
      <c r="C570" s="267"/>
      <c r="D570" s="267"/>
      <c r="E570" s="267"/>
      <c r="F570" s="267"/>
      <c r="G570" s="268"/>
      <c r="H570" s="268"/>
      <c r="I570" s="268" t="s">
        <v>131</v>
      </c>
      <c r="J570" s="268" t="s">
        <v>131</v>
      </c>
      <c r="K570" s="268" t="s">
        <v>703</v>
      </c>
      <c r="L570" s="268">
        <v>0.620989</v>
      </c>
      <c r="M570" s="268">
        <v>124.083114</v>
      </c>
    </row>
    <row r="571" ht="15.6" spans="1:13">
      <c r="A571" s="267"/>
      <c r="B571" s="267"/>
      <c r="C571" s="267"/>
      <c r="D571" s="267"/>
      <c r="E571" s="267"/>
      <c r="F571" s="267"/>
      <c r="G571" s="268"/>
      <c r="H571" s="268"/>
      <c r="I571" s="268" t="s">
        <v>131</v>
      </c>
      <c r="J571" s="268" t="s">
        <v>131</v>
      </c>
      <c r="K571" s="268" t="s">
        <v>704</v>
      </c>
      <c r="L571" s="268">
        <v>0.60411</v>
      </c>
      <c r="M571" s="268">
        <v>124.052269</v>
      </c>
    </row>
    <row r="572" ht="15.6" spans="1:13">
      <c r="A572" s="267"/>
      <c r="B572" s="267"/>
      <c r="C572" s="267"/>
      <c r="D572" s="267"/>
      <c r="E572" s="267"/>
      <c r="F572" s="267"/>
      <c r="G572" s="268"/>
      <c r="H572" s="268"/>
      <c r="I572" s="268" t="s">
        <v>131</v>
      </c>
      <c r="J572" s="268" t="s">
        <v>131</v>
      </c>
      <c r="K572" s="268" t="s">
        <v>705</v>
      </c>
      <c r="L572" s="268">
        <v>0.523205</v>
      </c>
      <c r="M572" s="268">
        <v>123.958616</v>
      </c>
    </row>
    <row r="573" ht="15.6" spans="1:13">
      <c r="A573" s="267"/>
      <c r="B573" s="267"/>
      <c r="C573" s="267"/>
      <c r="D573" s="267"/>
      <c r="E573" s="267"/>
      <c r="F573" s="267"/>
      <c r="G573" s="268"/>
      <c r="H573" s="268"/>
      <c r="I573" s="268" t="s">
        <v>342</v>
      </c>
      <c r="J573" s="268" t="s">
        <v>39</v>
      </c>
      <c r="K573" s="268" t="s">
        <v>706</v>
      </c>
      <c r="L573" s="268">
        <v>1.11314</v>
      </c>
      <c r="M573" s="268">
        <v>124.3422</v>
      </c>
    </row>
    <row r="574" ht="15.6" spans="1:13">
      <c r="A574" s="267"/>
      <c r="B574" s="267"/>
      <c r="C574" s="267"/>
      <c r="D574" s="267"/>
      <c r="E574" s="267"/>
      <c r="F574" s="267"/>
      <c r="G574" s="268"/>
      <c r="H574" s="268"/>
      <c r="I574" s="268" t="s">
        <v>226</v>
      </c>
      <c r="J574" s="268" t="s">
        <v>101</v>
      </c>
      <c r="K574" s="268" t="s">
        <v>707</v>
      </c>
      <c r="L574" s="268">
        <v>0.85836</v>
      </c>
      <c r="M574" s="268">
        <v>124.13795</v>
      </c>
    </row>
    <row r="575" ht="15.6" spans="1:13">
      <c r="A575" s="267"/>
      <c r="B575" s="267"/>
      <c r="C575" s="267"/>
      <c r="D575" s="267"/>
      <c r="E575" s="267"/>
      <c r="F575" s="267"/>
      <c r="G575" s="268"/>
      <c r="H575" s="268"/>
      <c r="I575" s="268" t="s">
        <v>226</v>
      </c>
      <c r="J575" s="268" t="s">
        <v>101</v>
      </c>
      <c r="K575" s="268" t="s">
        <v>708</v>
      </c>
      <c r="L575" s="268">
        <v>0.83638</v>
      </c>
      <c r="M575" s="268">
        <v>124.16923</v>
      </c>
    </row>
    <row r="576" ht="15.6" spans="1:13">
      <c r="A576" s="267"/>
      <c r="B576" s="267"/>
      <c r="C576" s="267"/>
      <c r="D576" s="267"/>
      <c r="E576" s="267"/>
      <c r="F576" s="267"/>
      <c r="G576" s="268"/>
      <c r="H576" s="268"/>
      <c r="I576" s="268" t="s">
        <v>226</v>
      </c>
      <c r="J576" s="268" t="s">
        <v>101</v>
      </c>
      <c r="K576" s="268" t="s">
        <v>709</v>
      </c>
      <c r="L576" s="268">
        <v>0.88235</v>
      </c>
      <c r="M576" s="268">
        <v>124.02863</v>
      </c>
    </row>
    <row r="577" ht="15.6" spans="1:13">
      <c r="A577" s="267"/>
      <c r="B577" s="267"/>
      <c r="C577" s="267"/>
      <c r="D577" s="267"/>
      <c r="E577" s="267"/>
      <c r="F577" s="267"/>
      <c r="G577" s="268"/>
      <c r="H577" s="268"/>
      <c r="I577" s="268" t="s">
        <v>226</v>
      </c>
      <c r="J577" s="268" t="s">
        <v>101</v>
      </c>
      <c r="K577" s="268" t="s">
        <v>710</v>
      </c>
      <c r="L577" s="268">
        <v>0.87624</v>
      </c>
      <c r="M577" s="268">
        <v>124.05819</v>
      </c>
    </row>
    <row r="578" ht="15.6" spans="1:13">
      <c r="A578" s="267"/>
      <c r="B578" s="267"/>
      <c r="C578" s="267"/>
      <c r="D578" s="267"/>
      <c r="E578" s="267"/>
      <c r="F578" s="267"/>
      <c r="G578" s="268"/>
      <c r="H578" s="268"/>
      <c r="I578" s="268" t="s">
        <v>136</v>
      </c>
      <c r="J578" s="268" t="s">
        <v>132</v>
      </c>
      <c r="K578" s="268" t="s">
        <v>711</v>
      </c>
      <c r="L578" s="268">
        <v>0.70645</v>
      </c>
      <c r="M578" s="268">
        <v>124.31755</v>
      </c>
    </row>
    <row r="579" ht="15.6" spans="1:13">
      <c r="A579" s="267"/>
      <c r="B579" s="267"/>
      <c r="C579" s="267"/>
      <c r="D579" s="267"/>
      <c r="E579" s="267"/>
      <c r="F579" s="267"/>
      <c r="G579" s="268"/>
      <c r="H579" s="268"/>
      <c r="I579" s="268" t="s">
        <v>136</v>
      </c>
      <c r="J579" s="268" t="s">
        <v>132</v>
      </c>
      <c r="K579" s="268" t="s">
        <v>712</v>
      </c>
      <c r="L579" s="268">
        <v>0.710536</v>
      </c>
      <c r="M579" s="268">
        <v>124.32402</v>
      </c>
    </row>
    <row r="580" ht="15.6" spans="1:13">
      <c r="A580" s="267"/>
      <c r="B580" s="267"/>
      <c r="C580" s="267"/>
      <c r="D580" s="267"/>
      <c r="E580" s="267"/>
      <c r="F580" s="267"/>
      <c r="G580" s="268"/>
      <c r="H580" s="268"/>
      <c r="I580" s="268" t="s">
        <v>136</v>
      </c>
      <c r="J580" s="268" t="s">
        <v>132</v>
      </c>
      <c r="K580" s="268" t="s">
        <v>713</v>
      </c>
      <c r="L580" s="268">
        <v>0.704008</v>
      </c>
      <c r="M580" s="268">
        <v>124.296721</v>
      </c>
    </row>
    <row r="581" ht="15.6" spans="1:13">
      <c r="A581" s="267"/>
      <c r="B581" s="267"/>
      <c r="C581" s="267"/>
      <c r="D581" s="267"/>
      <c r="E581" s="267"/>
      <c r="F581" s="267"/>
      <c r="G581" s="268"/>
      <c r="H581" s="268"/>
      <c r="I581" s="268" t="s">
        <v>136</v>
      </c>
      <c r="J581" s="268" t="s">
        <v>132</v>
      </c>
      <c r="K581" s="268" t="s">
        <v>714</v>
      </c>
      <c r="L581" s="268">
        <v>0.708273</v>
      </c>
      <c r="M581" s="268">
        <v>124.284023</v>
      </c>
    </row>
    <row r="582" ht="15.6" spans="1:13">
      <c r="A582" s="267"/>
      <c r="B582" s="267"/>
      <c r="C582" s="267"/>
      <c r="D582" s="267"/>
      <c r="E582" s="267"/>
      <c r="F582" s="267"/>
      <c r="G582" s="268"/>
      <c r="H582" s="268"/>
      <c r="I582" s="268" t="s">
        <v>136</v>
      </c>
      <c r="J582" s="268" t="s">
        <v>132</v>
      </c>
      <c r="K582" s="268" t="s">
        <v>715</v>
      </c>
      <c r="L582" s="268">
        <v>0.727218</v>
      </c>
      <c r="M582" s="268">
        <v>124.300315</v>
      </c>
    </row>
    <row r="583" ht="15.6" spans="1:13">
      <c r="A583" s="267"/>
      <c r="B583" s="267"/>
      <c r="C583" s="267"/>
      <c r="D583" s="267"/>
      <c r="E583" s="267"/>
      <c r="F583" s="267"/>
      <c r="G583" s="268"/>
      <c r="H583" s="268"/>
      <c r="I583" s="268" t="s">
        <v>462</v>
      </c>
      <c r="J583" s="268" t="s">
        <v>132</v>
      </c>
      <c r="K583" s="268" t="s">
        <v>716</v>
      </c>
      <c r="L583" s="268">
        <v>0.737011</v>
      </c>
      <c r="M583" s="268">
        <v>124.330506</v>
      </c>
    </row>
    <row r="584" ht="15.6" spans="1:13">
      <c r="A584" s="267"/>
      <c r="B584" s="267"/>
      <c r="C584" s="267"/>
      <c r="D584" s="267"/>
      <c r="E584" s="267"/>
      <c r="F584" s="267"/>
      <c r="G584" s="268"/>
      <c r="H584" s="268"/>
      <c r="I584" s="268" t="s">
        <v>462</v>
      </c>
      <c r="J584" s="268" t="s">
        <v>132</v>
      </c>
      <c r="K584" s="268" t="s">
        <v>717</v>
      </c>
      <c r="L584" s="268">
        <v>0.737052425</v>
      </c>
      <c r="M584" s="268">
        <v>124.339523353</v>
      </c>
    </row>
    <row r="585" ht="15.6" spans="1:13">
      <c r="A585" s="267"/>
      <c r="B585" s="267"/>
      <c r="C585" s="267"/>
      <c r="D585" s="267"/>
      <c r="E585" s="267"/>
      <c r="F585" s="267"/>
      <c r="G585" s="268"/>
      <c r="H585" s="268"/>
      <c r="I585" s="268" t="s">
        <v>718</v>
      </c>
      <c r="J585" s="268" t="s">
        <v>131</v>
      </c>
      <c r="K585" s="268" t="s">
        <v>719</v>
      </c>
      <c r="L585" s="268">
        <v>0.83093</v>
      </c>
      <c r="M585" s="268">
        <v>123.79032</v>
      </c>
    </row>
    <row r="586" ht="15.6" spans="1:13">
      <c r="A586" s="267"/>
      <c r="B586" s="267"/>
      <c r="C586" s="267"/>
      <c r="D586" s="267"/>
      <c r="E586" s="267"/>
      <c r="F586" s="267"/>
      <c r="G586" s="268"/>
      <c r="H586" s="268"/>
      <c r="I586" s="268" t="s">
        <v>720</v>
      </c>
      <c r="J586" s="268" t="s">
        <v>131</v>
      </c>
      <c r="K586" s="268" t="s">
        <v>721</v>
      </c>
      <c r="L586" s="268">
        <v>0.82805</v>
      </c>
      <c r="M586" s="268">
        <v>123.75732</v>
      </c>
    </row>
    <row r="587" ht="15.6" spans="1:13">
      <c r="A587" s="267"/>
      <c r="B587" s="267"/>
      <c r="C587" s="267"/>
      <c r="D587" s="267"/>
      <c r="E587" s="267"/>
      <c r="F587" s="267"/>
      <c r="G587" s="268"/>
      <c r="H587" s="268"/>
      <c r="I587" s="268" t="s">
        <v>722</v>
      </c>
      <c r="J587" s="268" t="s">
        <v>4</v>
      </c>
      <c r="K587" s="268" t="s">
        <v>723</v>
      </c>
      <c r="L587" s="268">
        <v>0.87733</v>
      </c>
      <c r="M587" s="268">
        <v>123.66877</v>
      </c>
    </row>
    <row r="588" ht="15.6" spans="1:13">
      <c r="A588" s="267"/>
      <c r="B588" s="267"/>
      <c r="C588" s="267"/>
      <c r="D588" s="267"/>
      <c r="E588" s="267"/>
      <c r="F588" s="267"/>
      <c r="G588" s="268"/>
      <c r="H588" s="268"/>
      <c r="I588" s="268" t="s">
        <v>724</v>
      </c>
      <c r="J588" s="268" t="s">
        <v>4</v>
      </c>
      <c r="K588" s="268" t="s">
        <v>725</v>
      </c>
      <c r="L588" s="268">
        <v>0.83348</v>
      </c>
      <c r="M588" s="268">
        <v>123.63665</v>
      </c>
    </row>
    <row r="589" ht="15.6" spans="1:13">
      <c r="A589" s="267"/>
      <c r="B589" s="267"/>
      <c r="C589" s="267"/>
      <c r="D589" s="267"/>
      <c r="E589" s="267"/>
      <c r="F589" s="267"/>
      <c r="G589" s="268"/>
      <c r="H589" s="268"/>
      <c r="I589" s="268" t="s">
        <v>638</v>
      </c>
      <c r="J589" s="268" t="s">
        <v>4</v>
      </c>
      <c r="K589" s="268" t="s">
        <v>726</v>
      </c>
      <c r="L589" s="268">
        <v>0.88267</v>
      </c>
      <c r="M589" s="268">
        <v>123.64163</v>
      </c>
    </row>
    <row r="590" ht="15.6" spans="1:13">
      <c r="A590" s="267"/>
      <c r="B590" s="267"/>
      <c r="C590" s="267"/>
      <c r="D590" s="267"/>
      <c r="E590" s="267"/>
      <c r="F590" s="267"/>
      <c r="G590" s="268"/>
      <c r="H590" s="268"/>
      <c r="I590" s="268" t="s">
        <v>497</v>
      </c>
      <c r="J590" s="268" t="s">
        <v>101</v>
      </c>
      <c r="K590" s="268" t="s">
        <v>727</v>
      </c>
      <c r="L590" s="268">
        <v>1.0181</v>
      </c>
      <c r="M590" s="268">
        <v>124.3065</v>
      </c>
    </row>
    <row r="591" ht="15.6" spans="1:13">
      <c r="A591" s="267"/>
      <c r="B591" s="267"/>
      <c r="C591" s="267"/>
      <c r="D591" s="267"/>
      <c r="E591" s="267"/>
      <c r="F591" s="267"/>
      <c r="G591" s="268"/>
      <c r="H591" s="268"/>
      <c r="I591" s="268" t="s">
        <v>497</v>
      </c>
      <c r="J591" s="268" t="s">
        <v>101</v>
      </c>
      <c r="K591" s="268" t="s">
        <v>728</v>
      </c>
      <c r="L591" s="268">
        <v>1.02737</v>
      </c>
      <c r="M591" s="268">
        <v>124.3085</v>
      </c>
    </row>
    <row r="592" ht="15.6" spans="1:13">
      <c r="A592" s="267"/>
      <c r="B592" s="267"/>
      <c r="C592" s="267"/>
      <c r="D592" s="267"/>
      <c r="E592" s="267"/>
      <c r="F592" s="267"/>
      <c r="G592" s="268"/>
      <c r="H592" s="268"/>
      <c r="I592" s="268" t="s">
        <v>342</v>
      </c>
      <c r="J592" s="268" t="s">
        <v>39</v>
      </c>
      <c r="K592" s="268" t="s">
        <v>729</v>
      </c>
      <c r="L592" s="268">
        <v>1.0442</v>
      </c>
      <c r="M592" s="268">
        <v>124.31543</v>
      </c>
    </row>
    <row r="593" ht="15.6" spans="1:13">
      <c r="A593" s="267"/>
      <c r="B593" s="267"/>
      <c r="C593" s="267"/>
      <c r="D593" s="267"/>
      <c r="E593" s="267"/>
      <c r="F593" s="267"/>
      <c r="G593" s="268"/>
      <c r="H593" s="268"/>
      <c r="I593" s="268" t="s">
        <v>324</v>
      </c>
      <c r="J593" s="268" t="s">
        <v>101</v>
      </c>
      <c r="K593" s="268" t="s">
        <v>730</v>
      </c>
      <c r="L593" s="268">
        <v>0.83939</v>
      </c>
      <c r="M593" s="268">
        <v>124.00167</v>
      </c>
    </row>
    <row r="594" ht="15.6" spans="1:13">
      <c r="A594" s="267"/>
      <c r="B594" s="267"/>
      <c r="C594" s="267"/>
      <c r="D594" s="267"/>
      <c r="E594" s="267"/>
      <c r="F594" s="267"/>
      <c r="G594" s="268"/>
      <c r="H594" s="268"/>
      <c r="I594" s="268" t="s">
        <v>324</v>
      </c>
      <c r="J594" s="268" t="s">
        <v>101</v>
      </c>
      <c r="K594" s="268" t="s">
        <v>731</v>
      </c>
      <c r="L594" s="268">
        <v>0.81747</v>
      </c>
      <c r="M594" s="268">
        <v>124.05294</v>
      </c>
    </row>
    <row r="595" ht="15.6" spans="1:13">
      <c r="A595" s="267"/>
      <c r="B595" s="267"/>
      <c r="C595" s="267"/>
      <c r="D595" s="267"/>
      <c r="E595" s="267"/>
      <c r="F595" s="267"/>
      <c r="G595" s="268"/>
      <c r="H595" s="268"/>
      <c r="I595" s="268" t="s">
        <v>226</v>
      </c>
      <c r="J595" s="268" t="s">
        <v>101</v>
      </c>
      <c r="K595" s="268" t="s">
        <v>732</v>
      </c>
      <c r="L595" s="268">
        <v>0.95719</v>
      </c>
      <c r="M595" s="268">
        <v>124.18355</v>
      </c>
    </row>
    <row r="596" ht="15.6" spans="1:13">
      <c r="A596" s="267"/>
      <c r="B596" s="267"/>
      <c r="C596" s="267"/>
      <c r="D596" s="267"/>
      <c r="E596" s="267"/>
      <c r="F596" s="267"/>
      <c r="G596" s="268"/>
      <c r="H596" s="268"/>
      <c r="I596" s="268" t="s">
        <v>226</v>
      </c>
      <c r="J596" s="268" t="s">
        <v>101</v>
      </c>
      <c r="K596" s="268" t="s">
        <v>733</v>
      </c>
      <c r="L596" s="268">
        <v>0.97197</v>
      </c>
      <c r="M596" s="268">
        <v>124.18262</v>
      </c>
    </row>
    <row r="597" ht="15.6" spans="1:13">
      <c r="A597" s="267"/>
      <c r="B597" s="267"/>
      <c r="C597" s="267"/>
      <c r="D597" s="267"/>
      <c r="E597" s="267"/>
      <c r="F597" s="267"/>
      <c r="G597" s="268"/>
      <c r="H597" s="268"/>
      <c r="I597" s="268" t="s">
        <v>342</v>
      </c>
      <c r="J597" s="268" t="s">
        <v>39</v>
      </c>
      <c r="K597" s="268" t="s">
        <v>734</v>
      </c>
      <c r="L597" s="268">
        <v>1.09657</v>
      </c>
      <c r="M597" s="268">
        <v>124.34814</v>
      </c>
    </row>
    <row r="598" ht="15.6" spans="1:13">
      <c r="A598" s="267"/>
      <c r="B598" s="267"/>
      <c r="C598" s="267"/>
      <c r="D598" s="267"/>
      <c r="E598" s="267"/>
      <c r="F598" s="267"/>
      <c r="G598" s="268"/>
      <c r="H598" s="268"/>
      <c r="I598" s="268" t="s">
        <v>342</v>
      </c>
      <c r="J598" s="268" t="s">
        <v>39</v>
      </c>
      <c r="K598" s="268" t="s">
        <v>735</v>
      </c>
      <c r="L598" s="268">
        <v>1.10999</v>
      </c>
      <c r="M598" s="268">
        <v>124.34421</v>
      </c>
    </row>
    <row r="599" ht="15.6" spans="1:13">
      <c r="A599" s="267"/>
      <c r="B599" s="267"/>
      <c r="C599" s="267"/>
      <c r="D599" s="267"/>
      <c r="E599" s="267"/>
      <c r="F599" s="267"/>
      <c r="G599" s="268"/>
      <c r="H599" s="268"/>
      <c r="I599" s="268" t="s">
        <v>136</v>
      </c>
      <c r="J599" s="268" t="s">
        <v>136</v>
      </c>
      <c r="K599" s="268" t="s">
        <v>736</v>
      </c>
      <c r="L599" s="268">
        <v>0.71754</v>
      </c>
      <c r="M599" s="268">
        <v>124.30556</v>
      </c>
    </row>
    <row r="600" ht="15.6" spans="1:13">
      <c r="A600" s="267"/>
      <c r="B600" s="267"/>
      <c r="C600" s="267"/>
      <c r="D600" s="267"/>
      <c r="E600" s="267"/>
      <c r="F600" s="267"/>
      <c r="G600" s="268"/>
      <c r="H600" s="268"/>
      <c r="I600" s="268" t="s">
        <v>136</v>
      </c>
      <c r="J600" s="268" t="s">
        <v>136</v>
      </c>
      <c r="K600" s="268" t="s">
        <v>737</v>
      </c>
      <c r="L600" s="268">
        <v>0.69643</v>
      </c>
      <c r="M600" s="268">
        <v>124.32817</v>
      </c>
    </row>
    <row r="601" ht="15.6" spans="1:13">
      <c r="A601" s="267"/>
      <c r="B601" s="267"/>
      <c r="C601" s="267"/>
      <c r="D601" s="267"/>
      <c r="E601" s="267"/>
      <c r="F601" s="267"/>
      <c r="G601" s="268"/>
      <c r="H601" s="268"/>
      <c r="I601" s="268" t="s">
        <v>131</v>
      </c>
      <c r="J601" s="268" t="s">
        <v>131</v>
      </c>
      <c r="K601" s="268" t="s">
        <v>738</v>
      </c>
      <c r="L601" s="268">
        <v>0.55087</v>
      </c>
      <c r="M601" s="268">
        <v>123.94169</v>
      </c>
    </row>
    <row r="602" ht="15.6" spans="1:13">
      <c r="A602" s="267"/>
      <c r="B602" s="267"/>
      <c r="C602" s="267"/>
      <c r="D602" s="267"/>
      <c r="E602" s="267"/>
      <c r="F602" s="267"/>
      <c r="G602" s="268"/>
      <c r="H602" s="268"/>
      <c r="I602" s="268" t="s">
        <v>131</v>
      </c>
      <c r="J602" s="268" t="s">
        <v>131</v>
      </c>
      <c r="K602" s="268" t="s">
        <v>739</v>
      </c>
      <c r="L602" s="268">
        <v>0.613953</v>
      </c>
      <c r="M602" s="268">
        <v>124.082428</v>
      </c>
    </row>
    <row r="603" ht="15.6" spans="1:13">
      <c r="A603" s="267"/>
      <c r="B603" s="267"/>
      <c r="C603" s="267"/>
      <c r="D603" s="267"/>
      <c r="E603" s="267"/>
      <c r="F603" s="267"/>
      <c r="G603" s="268"/>
      <c r="H603" s="268"/>
      <c r="I603" s="268" t="s">
        <v>131</v>
      </c>
      <c r="J603" s="268" t="s">
        <v>131</v>
      </c>
      <c r="K603" s="268" t="s">
        <v>740</v>
      </c>
      <c r="L603" s="268">
        <v>0.61751</v>
      </c>
      <c r="M603" s="268">
        <v>124.08957</v>
      </c>
    </row>
    <row r="604" ht="15.6" spans="1:13">
      <c r="A604" s="267"/>
      <c r="B604" s="267"/>
      <c r="C604" s="267"/>
      <c r="D604" s="267"/>
      <c r="E604" s="267"/>
      <c r="F604" s="267"/>
      <c r="G604" s="268"/>
      <c r="H604" s="268"/>
      <c r="I604" s="268" t="s">
        <v>131</v>
      </c>
      <c r="J604" s="268" t="s">
        <v>131</v>
      </c>
      <c r="K604" s="268" t="s">
        <v>741</v>
      </c>
      <c r="L604" s="268">
        <v>0.713011</v>
      </c>
      <c r="M604" s="268">
        <v>124.166987</v>
      </c>
    </row>
    <row r="605" ht="15.6" spans="1:13">
      <c r="A605" s="267"/>
      <c r="B605" s="267"/>
      <c r="C605" s="267"/>
      <c r="D605" s="267"/>
      <c r="E605" s="267"/>
      <c r="F605" s="267"/>
      <c r="G605" s="268"/>
      <c r="H605" s="268"/>
      <c r="I605" s="268" t="s">
        <v>131</v>
      </c>
      <c r="J605" s="268" t="s">
        <v>131</v>
      </c>
      <c r="K605" s="268" t="s">
        <v>742</v>
      </c>
      <c r="L605" s="268">
        <v>0.648324</v>
      </c>
      <c r="M605" s="268">
        <v>124.164494</v>
      </c>
    </row>
    <row r="606" ht="15.6" spans="1:13">
      <c r="A606" s="267"/>
      <c r="B606" s="267"/>
      <c r="C606" s="267"/>
      <c r="D606" s="267"/>
      <c r="E606" s="267"/>
      <c r="F606" s="267"/>
      <c r="G606" s="268"/>
      <c r="H606" s="268"/>
      <c r="I606" s="268" t="s">
        <v>131</v>
      </c>
      <c r="J606" s="268" t="s">
        <v>131</v>
      </c>
      <c r="K606" s="268" t="s">
        <v>743</v>
      </c>
      <c r="L606" s="268">
        <v>0.590635</v>
      </c>
      <c r="M606" s="268">
        <v>124.028021</v>
      </c>
    </row>
    <row r="607" ht="15.6" spans="1:13">
      <c r="A607" s="267"/>
      <c r="B607" s="267"/>
      <c r="C607" s="267"/>
      <c r="D607" s="267"/>
      <c r="E607" s="267"/>
      <c r="F607" s="267"/>
      <c r="G607" s="268"/>
      <c r="H607" s="268"/>
      <c r="I607" s="268" t="s">
        <v>131</v>
      </c>
      <c r="J607" s="268" t="s">
        <v>131</v>
      </c>
      <c r="K607" s="268" t="s">
        <v>744</v>
      </c>
      <c r="L607" s="268">
        <v>0.589274</v>
      </c>
      <c r="M607" s="268">
        <v>124.028358</v>
      </c>
    </row>
    <row r="608" ht="15.6" spans="1:13">
      <c r="A608" s="267"/>
      <c r="B608" s="267"/>
      <c r="C608" s="267"/>
      <c r="D608" s="267"/>
      <c r="E608" s="267"/>
      <c r="F608" s="267"/>
      <c r="G608" s="268"/>
      <c r="H608" s="268"/>
      <c r="I608" s="268" t="s">
        <v>131</v>
      </c>
      <c r="J608" s="268" t="s">
        <v>131</v>
      </c>
      <c r="K608" s="268" t="s">
        <v>745</v>
      </c>
      <c r="L608" s="268">
        <v>0.543086</v>
      </c>
      <c r="M608" s="268">
        <v>124.013952</v>
      </c>
    </row>
    <row r="609" ht="15.6" spans="1:13">
      <c r="A609" s="267"/>
      <c r="B609" s="267"/>
      <c r="C609" s="267"/>
      <c r="D609" s="267"/>
      <c r="E609" s="267"/>
      <c r="F609" s="267"/>
      <c r="G609" s="268"/>
      <c r="H609" s="268"/>
      <c r="I609" s="268" t="s">
        <v>131</v>
      </c>
      <c r="J609" s="268" t="s">
        <v>131</v>
      </c>
      <c r="K609" s="268" t="s">
        <v>746</v>
      </c>
      <c r="L609" s="268">
        <v>0.530461</v>
      </c>
      <c r="M609" s="268">
        <v>123.98706</v>
      </c>
    </row>
    <row r="610" ht="15.6" spans="1:13">
      <c r="A610" s="267"/>
      <c r="B610" s="267"/>
      <c r="C610" s="267"/>
      <c r="D610" s="267"/>
      <c r="E610" s="267"/>
      <c r="F610" s="267"/>
      <c r="G610" s="268"/>
      <c r="H610" s="268"/>
      <c r="I610" s="268" t="s">
        <v>131</v>
      </c>
      <c r="J610" s="268" t="s">
        <v>131</v>
      </c>
      <c r="K610" s="268" t="s">
        <v>747</v>
      </c>
      <c r="L610" s="268">
        <v>0.525714</v>
      </c>
      <c r="M610" s="268">
        <v>123.968867</v>
      </c>
    </row>
    <row r="611" ht="15.6" spans="1:13">
      <c r="A611" s="267"/>
      <c r="B611" s="267"/>
      <c r="C611" s="267"/>
      <c r="D611" s="267"/>
      <c r="E611" s="267"/>
      <c r="F611" s="267"/>
      <c r="G611" s="268"/>
      <c r="H611" s="268"/>
      <c r="I611" s="268" t="s">
        <v>131</v>
      </c>
      <c r="J611" s="268" t="s">
        <v>131</v>
      </c>
      <c r="K611" s="268" t="s">
        <v>748</v>
      </c>
      <c r="L611" s="268">
        <v>0.50256</v>
      </c>
      <c r="M611" s="268">
        <v>123.96814</v>
      </c>
    </row>
    <row r="612" ht="15.6" spans="1:13">
      <c r="A612" s="267"/>
      <c r="B612" s="267"/>
      <c r="C612" s="267"/>
      <c r="D612" s="267"/>
      <c r="E612" s="267"/>
      <c r="F612" s="267"/>
      <c r="G612" s="268"/>
      <c r="H612" s="268"/>
      <c r="I612" s="268" t="s">
        <v>131</v>
      </c>
      <c r="J612" s="268" t="s">
        <v>131</v>
      </c>
      <c r="K612" s="268" t="s">
        <v>749</v>
      </c>
      <c r="L612" s="268">
        <v>0.49938</v>
      </c>
      <c r="M612" s="268">
        <v>123.97065</v>
      </c>
    </row>
    <row r="613" ht="15.6" spans="1:13">
      <c r="A613" s="267"/>
      <c r="B613" s="267"/>
      <c r="C613" s="267"/>
      <c r="D613" s="267"/>
      <c r="E613" s="267"/>
      <c r="F613" s="267"/>
      <c r="G613" s="268"/>
      <c r="H613" s="268"/>
      <c r="I613" s="268" t="s">
        <v>562</v>
      </c>
      <c r="J613" s="268" t="s">
        <v>131</v>
      </c>
      <c r="K613" s="268" t="s">
        <v>750</v>
      </c>
      <c r="L613" s="268">
        <v>0.83785</v>
      </c>
      <c r="M613" s="268">
        <v>123.86558</v>
      </c>
    </row>
    <row r="614" ht="15.6" spans="1:13">
      <c r="A614" s="267"/>
      <c r="B614" s="267"/>
      <c r="C614" s="267"/>
      <c r="D614" s="267"/>
      <c r="E614" s="267"/>
      <c r="F614" s="267"/>
      <c r="G614" s="268"/>
      <c r="H614" s="268"/>
      <c r="I614" s="268" t="s">
        <v>751</v>
      </c>
      <c r="J614" s="268" t="s">
        <v>131</v>
      </c>
      <c r="K614" s="268" t="s">
        <v>752</v>
      </c>
      <c r="L614" s="268">
        <v>0.83462</v>
      </c>
      <c r="M614" s="268">
        <v>123.836</v>
      </c>
    </row>
    <row r="615" ht="15.6" spans="1:13">
      <c r="A615" s="267"/>
      <c r="B615" s="267"/>
      <c r="C615" s="267"/>
      <c r="D615" s="267"/>
      <c r="E615" s="267"/>
      <c r="F615" s="267"/>
      <c r="G615" s="268"/>
      <c r="H615" s="268"/>
      <c r="I615" s="268" t="s">
        <v>753</v>
      </c>
      <c r="J615" s="268" t="s">
        <v>131</v>
      </c>
      <c r="K615" s="268" t="s">
        <v>754</v>
      </c>
      <c r="L615" s="268">
        <v>0.84042</v>
      </c>
      <c r="M615" s="268">
        <v>123.82198</v>
      </c>
    </row>
    <row r="616" ht="15.6" spans="1:13">
      <c r="A616" s="267"/>
      <c r="B616" s="267"/>
      <c r="C616" s="267"/>
      <c r="D616" s="267"/>
      <c r="E616" s="267"/>
      <c r="F616" s="267"/>
      <c r="G616" s="268"/>
      <c r="H616" s="268"/>
      <c r="I616" s="268" t="s">
        <v>640</v>
      </c>
      <c r="J616" s="268" t="s">
        <v>4</v>
      </c>
      <c r="K616" s="268" t="s">
        <v>755</v>
      </c>
      <c r="L616" s="268">
        <v>0.87945</v>
      </c>
      <c r="M616" s="268">
        <v>123.61958</v>
      </c>
    </row>
    <row r="617" ht="15.6" spans="1:13">
      <c r="A617" s="267"/>
      <c r="B617" s="267"/>
      <c r="C617" s="267"/>
      <c r="D617" s="267"/>
      <c r="E617" s="267"/>
      <c r="F617" s="267"/>
      <c r="G617" s="268"/>
      <c r="H617" s="268"/>
      <c r="I617" s="268" t="s">
        <v>640</v>
      </c>
      <c r="J617" s="268" t="s">
        <v>4</v>
      </c>
      <c r="K617" s="268" t="s">
        <v>756</v>
      </c>
      <c r="L617" s="268">
        <v>0.87628</v>
      </c>
      <c r="M617" s="268">
        <v>123.61122</v>
      </c>
    </row>
    <row r="618" ht="15.6" spans="1:13">
      <c r="A618" s="267"/>
      <c r="B618" s="267"/>
      <c r="C618" s="267"/>
      <c r="D618" s="267"/>
      <c r="E618" s="267"/>
      <c r="F618" s="267"/>
      <c r="G618" s="268"/>
      <c r="H618" s="268"/>
      <c r="I618" s="268" t="s">
        <v>644</v>
      </c>
      <c r="J618" s="268" t="s">
        <v>4</v>
      </c>
      <c r="K618" s="268" t="s">
        <v>757</v>
      </c>
      <c r="L618" s="268">
        <v>0.87942</v>
      </c>
      <c r="M618" s="268">
        <v>123.5249</v>
      </c>
    </row>
    <row r="619" ht="15.6" spans="1:13">
      <c r="A619" s="267"/>
      <c r="B619" s="267"/>
      <c r="C619" s="267"/>
      <c r="D619" s="267"/>
      <c r="E619" s="267"/>
      <c r="F619" s="267"/>
      <c r="G619" s="268"/>
      <c r="H619" s="268"/>
      <c r="I619" s="268" t="s">
        <v>564</v>
      </c>
      <c r="J619" s="268" t="s">
        <v>4</v>
      </c>
      <c r="K619" s="268" t="s">
        <v>758</v>
      </c>
      <c r="L619" s="268">
        <v>0.88127</v>
      </c>
      <c r="M619" s="268">
        <v>123.54643</v>
      </c>
    </row>
    <row r="620" ht="15.6" spans="1:13">
      <c r="A620" s="267"/>
      <c r="B620" s="267"/>
      <c r="C620" s="267"/>
      <c r="D620" s="267"/>
      <c r="E620" s="267"/>
      <c r="F620" s="267"/>
      <c r="G620" s="268"/>
      <c r="H620" s="268"/>
      <c r="I620" s="268" t="s">
        <v>759</v>
      </c>
      <c r="J620" s="268" t="s">
        <v>4</v>
      </c>
      <c r="K620" s="268" t="s">
        <v>760</v>
      </c>
      <c r="L620" s="268">
        <v>0.87492</v>
      </c>
      <c r="M620" s="268">
        <v>123.545</v>
      </c>
    </row>
    <row r="621" ht="15.6" spans="1:13">
      <c r="A621" s="267"/>
      <c r="B621" s="267"/>
      <c r="C621" s="267"/>
      <c r="D621" s="267"/>
      <c r="E621" s="267"/>
      <c r="F621" s="267"/>
      <c r="G621" s="268"/>
      <c r="H621" s="268"/>
      <c r="I621" s="268" t="s">
        <v>462</v>
      </c>
      <c r="J621" s="268" t="s">
        <v>132</v>
      </c>
      <c r="K621" s="268" t="s">
        <v>761</v>
      </c>
      <c r="L621" s="268">
        <v>0.728407</v>
      </c>
      <c r="M621" s="268">
        <v>124.307968</v>
      </c>
    </row>
    <row r="622" ht="15.6" spans="1:13">
      <c r="A622" s="267"/>
      <c r="B622" s="267"/>
      <c r="C622" s="267"/>
      <c r="D622" s="267"/>
      <c r="E622" s="267"/>
      <c r="F622" s="267"/>
      <c r="G622" s="268"/>
      <c r="H622" s="268"/>
      <c r="I622" s="268" t="s">
        <v>462</v>
      </c>
      <c r="J622" s="268" t="s">
        <v>132</v>
      </c>
      <c r="K622" s="268" t="s">
        <v>762</v>
      </c>
      <c r="L622" s="268">
        <v>0.722901</v>
      </c>
      <c r="M622" s="268">
        <v>124.309636</v>
      </c>
    </row>
    <row r="623" ht="15.6" spans="1:13">
      <c r="A623" s="267"/>
      <c r="B623" s="267"/>
      <c r="C623" s="267"/>
      <c r="D623" s="267"/>
      <c r="E623" s="267"/>
      <c r="F623" s="267"/>
      <c r="G623" s="268"/>
      <c r="H623" s="268"/>
      <c r="I623" s="268" t="s">
        <v>763</v>
      </c>
      <c r="J623" s="268" t="s">
        <v>4</v>
      </c>
      <c r="K623" s="268" t="s">
        <v>764</v>
      </c>
      <c r="L623" s="268">
        <v>0.8894</v>
      </c>
      <c r="M623" s="268">
        <v>123.40515</v>
      </c>
    </row>
    <row r="624" ht="15.6" spans="1:13">
      <c r="A624" s="267"/>
      <c r="B624" s="267"/>
      <c r="C624" s="267"/>
      <c r="D624" s="267"/>
      <c r="E624" s="267"/>
      <c r="F624" s="267"/>
      <c r="G624" s="268"/>
      <c r="H624" s="268"/>
      <c r="I624" s="268" t="s">
        <v>765</v>
      </c>
      <c r="J624" s="268" t="s">
        <v>4</v>
      </c>
      <c r="K624" s="268" t="s">
        <v>766</v>
      </c>
      <c r="L624" s="268">
        <v>0.88847</v>
      </c>
      <c r="M624" s="268">
        <v>123.41717</v>
      </c>
    </row>
    <row r="625" ht="15.6" spans="1:13">
      <c r="A625" s="267"/>
      <c r="B625" s="267"/>
      <c r="C625" s="267"/>
      <c r="D625" s="267"/>
      <c r="E625" s="267"/>
      <c r="F625" s="267"/>
      <c r="G625" s="268"/>
      <c r="H625" s="268"/>
      <c r="I625" s="268" t="s">
        <v>767</v>
      </c>
      <c r="J625" s="268" t="s">
        <v>4</v>
      </c>
      <c r="K625" s="268" t="s">
        <v>768</v>
      </c>
      <c r="L625" s="268">
        <v>0.8877</v>
      </c>
      <c r="M625" s="268">
        <v>123.13327</v>
      </c>
    </row>
    <row r="626" ht="15.6" spans="1:13">
      <c r="A626" s="267"/>
      <c r="B626" s="267"/>
      <c r="C626" s="267"/>
      <c r="D626" s="267"/>
      <c r="E626" s="267"/>
      <c r="F626" s="267"/>
      <c r="G626" s="268"/>
      <c r="H626" s="268"/>
      <c r="I626" s="268" t="s">
        <v>136</v>
      </c>
      <c r="J626" s="268" t="s">
        <v>132</v>
      </c>
      <c r="K626" s="268" t="s">
        <v>769</v>
      </c>
      <c r="L626" s="268">
        <v>0.587312</v>
      </c>
      <c r="M626" s="268">
        <v>124.295353</v>
      </c>
    </row>
    <row r="627" ht="15.6" spans="1:13">
      <c r="A627" s="267"/>
      <c r="B627" s="267"/>
      <c r="C627" s="267"/>
      <c r="D627" s="267"/>
      <c r="E627" s="267"/>
      <c r="F627" s="267"/>
      <c r="G627" s="268"/>
      <c r="H627" s="268"/>
      <c r="I627" s="268" t="s">
        <v>770</v>
      </c>
      <c r="J627" s="268" t="s">
        <v>132</v>
      </c>
      <c r="K627" s="268" t="s">
        <v>771</v>
      </c>
      <c r="L627" s="268">
        <v>0.775944</v>
      </c>
      <c r="M627" s="268">
        <v>124.289337</v>
      </c>
    </row>
    <row r="628" ht="15.6" spans="1:13">
      <c r="A628" s="267"/>
      <c r="B628" s="267"/>
      <c r="C628" s="267"/>
      <c r="D628" s="267"/>
      <c r="E628" s="267"/>
      <c r="F628" s="267"/>
      <c r="G628" s="268"/>
      <c r="H628" s="268"/>
      <c r="I628" s="268" t="s">
        <v>610</v>
      </c>
      <c r="J628" s="268" t="s">
        <v>132</v>
      </c>
      <c r="K628" s="268" t="s">
        <v>772</v>
      </c>
      <c r="L628" s="268">
        <v>0.763267</v>
      </c>
      <c r="M628" s="268">
        <v>124.289733</v>
      </c>
    </row>
    <row r="629" ht="15.6" spans="1:13">
      <c r="A629" s="267"/>
      <c r="B629" s="267"/>
      <c r="C629" s="267"/>
      <c r="D629" s="267"/>
      <c r="E629" s="267"/>
      <c r="F629" s="267"/>
      <c r="G629" s="268"/>
      <c r="H629" s="268"/>
      <c r="I629" s="268" t="s">
        <v>132</v>
      </c>
      <c r="J629" s="268" t="s">
        <v>132</v>
      </c>
      <c r="K629" s="268" t="s">
        <v>773</v>
      </c>
      <c r="L629" s="268">
        <v>0.737655</v>
      </c>
      <c r="M629" s="268">
        <v>124.280282</v>
      </c>
    </row>
    <row r="630" ht="15.6" spans="1:13">
      <c r="A630" s="267"/>
      <c r="B630" s="267"/>
      <c r="C630" s="267"/>
      <c r="D630" s="267"/>
      <c r="E630" s="267"/>
      <c r="F630" s="267"/>
      <c r="G630" s="268"/>
      <c r="H630" s="268"/>
      <c r="I630" s="268" t="s">
        <v>132</v>
      </c>
      <c r="J630" s="268" t="s">
        <v>132</v>
      </c>
      <c r="K630" s="268" t="s">
        <v>774</v>
      </c>
      <c r="L630" s="268">
        <v>0.739567</v>
      </c>
      <c r="M630" s="268">
        <v>124.292726</v>
      </c>
    </row>
    <row r="631" ht="15.6" spans="1:13">
      <c r="A631" s="267"/>
      <c r="B631" s="267"/>
      <c r="C631" s="267"/>
      <c r="D631" s="267"/>
      <c r="E631" s="267"/>
      <c r="F631" s="267"/>
      <c r="G631" s="268"/>
      <c r="H631" s="268"/>
      <c r="I631" s="268" t="s">
        <v>132</v>
      </c>
      <c r="J631" s="268" t="s">
        <v>132</v>
      </c>
      <c r="K631" s="268" t="s">
        <v>775</v>
      </c>
      <c r="L631" s="268">
        <v>0.778296</v>
      </c>
      <c r="M631" s="268">
        <v>124.247303</v>
      </c>
    </row>
    <row r="632" ht="15.6" spans="1:13">
      <c r="A632" s="267"/>
      <c r="B632" s="267"/>
      <c r="C632" s="267"/>
      <c r="D632" s="267"/>
      <c r="E632" s="267"/>
      <c r="F632" s="267"/>
      <c r="G632" s="268"/>
      <c r="H632" s="268"/>
      <c r="I632" s="268" t="s">
        <v>132</v>
      </c>
      <c r="J632" s="268" t="s">
        <v>132</v>
      </c>
      <c r="K632" s="268" t="s">
        <v>776</v>
      </c>
      <c r="L632" s="268">
        <v>0.78396</v>
      </c>
      <c r="M632" s="268">
        <v>124.237807</v>
      </c>
    </row>
    <row r="633" ht="15.6" spans="1:13">
      <c r="A633" s="267"/>
      <c r="B633" s="267"/>
      <c r="C633" s="267"/>
      <c r="D633" s="267"/>
      <c r="E633" s="267"/>
      <c r="F633" s="267"/>
      <c r="G633" s="268"/>
      <c r="H633" s="268"/>
      <c r="I633" s="268" t="s">
        <v>410</v>
      </c>
      <c r="J633" s="268" t="s">
        <v>132</v>
      </c>
      <c r="K633" s="268" t="s">
        <v>777</v>
      </c>
      <c r="L633" s="268">
        <v>0.746267</v>
      </c>
      <c r="M633" s="268">
        <v>124.305983</v>
      </c>
    </row>
    <row r="634" ht="15.6" spans="1:13">
      <c r="A634" s="267"/>
      <c r="B634" s="267"/>
      <c r="C634" s="267"/>
      <c r="D634" s="267"/>
      <c r="E634" s="267"/>
      <c r="F634" s="267"/>
      <c r="G634" s="268"/>
      <c r="H634" s="268"/>
      <c r="I634" s="268" t="s">
        <v>410</v>
      </c>
      <c r="J634" s="268" t="s">
        <v>132</v>
      </c>
      <c r="K634" s="268" t="s">
        <v>778</v>
      </c>
      <c r="L634" s="268">
        <v>0.749183</v>
      </c>
      <c r="M634" s="268">
        <v>124.310467</v>
      </c>
    </row>
    <row r="635" ht="15.6" spans="1:13">
      <c r="A635" s="267"/>
      <c r="B635" s="267"/>
      <c r="C635" s="267"/>
      <c r="D635" s="267"/>
      <c r="E635" s="267"/>
      <c r="F635" s="267"/>
      <c r="G635" s="268"/>
      <c r="H635" s="268"/>
      <c r="I635" s="268" t="s">
        <v>410</v>
      </c>
      <c r="J635" s="268" t="s">
        <v>132</v>
      </c>
      <c r="K635" s="268" t="s">
        <v>779</v>
      </c>
      <c r="L635" s="268">
        <v>0.756056</v>
      </c>
      <c r="M635" s="268">
        <v>124.315359</v>
      </c>
    </row>
    <row r="636" ht="15.6" spans="1:13">
      <c r="A636" s="267"/>
      <c r="B636" s="267"/>
      <c r="C636" s="267"/>
      <c r="D636" s="267"/>
      <c r="E636" s="267"/>
      <c r="F636" s="267"/>
      <c r="G636" s="268"/>
      <c r="H636" s="268"/>
      <c r="I636" s="268" t="s">
        <v>226</v>
      </c>
      <c r="J636" s="268" t="s">
        <v>101</v>
      </c>
      <c r="K636" s="268" t="s">
        <v>780</v>
      </c>
      <c r="L636" s="268">
        <v>0.92943</v>
      </c>
      <c r="M636" s="268">
        <v>124.1455</v>
      </c>
    </row>
    <row r="637" ht="15.6" spans="1:13">
      <c r="A637" s="267"/>
      <c r="B637" s="267"/>
      <c r="C637" s="267"/>
      <c r="D637" s="267"/>
      <c r="E637" s="267"/>
      <c r="F637" s="267"/>
      <c r="G637" s="268"/>
      <c r="H637" s="268"/>
      <c r="I637" s="268" t="s">
        <v>226</v>
      </c>
      <c r="J637" s="268" t="s">
        <v>101</v>
      </c>
      <c r="K637" s="268" t="s">
        <v>781</v>
      </c>
      <c r="L637" s="268">
        <v>0.93144</v>
      </c>
      <c r="M637" s="268">
        <v>124.1504</v>
      </c>
    </row>
    <row r="638" ht="15.6" spans="1:13">
      <c r="A638" s="267"/>
      <c r="B638" s="267"/>
      <c r="C638" s="267"/>
      <c r="D638" s="267"/>
      <c r="E638" s="267"/>
      <c r="F638" s="267"/>
      <c r="G638" s="268"/>
      <c r="H638" s="268"/>
      <c r="I638" s="268" t="s">
        <v>226</v>
      </c>
      <c r="J638" s="268" t="s">
        <v>101</v>
      </c>
      <c r="K638" s="268" t="s">
        <v>782</v>
      </c>
      <c r="L638" s="268">
        <v>0.94611</v>
      </c>
      <c r="M638" s="268">
        <v>124.16892</v>
      </c>
    </row>
    <row r="639" ht="15.6" spans="1:13">
      <c r="A639" s="267"/>
      <c r="B639" s="267"/>
      <c r="C639" s="267"/>
      <c r="D639" s="267"/>
      <c r="E639" s="267"/>
      <c r="F639" s="267"/>
      <c r="G639" s="268"/>
      <c r="H639" s="268"/>
      <c r="I639" s="268" t="s">
        <v>226</v>
      </c>
      <c r="J639" s="268" t="s">
        <v>101</v>
      </c>
      <c r="K639" s="268" t="s">
        <v>783</v>
      </c>
      <c r="L639" s="268">
        <v>0.95634</v>
      </c>
      <c r="M639" s="268">
        <v>124.17513</v>
      </c>
    </row>
    <row r="640" ht="15.6" spans="1:13">
      <c r="A640" s="267"/>
      <c r="B640" s="267"/>
      <c r="C640" s="267"/>
      <c r="D640" s="267"/>
      <c r="E640" s="267"/>
      <c r="F640" s="267"/>
      <c r="G640" s="268"/>
      <c r="H640" s="268"/>
      <c r="I640" s="268" t="s">
        <v>226</v>
      </c>
      <c r="J640" s="268" t="s">
        <v>101</v>
      </c>
      <c r="K640" s="268" t="s">
        <v>784</v>
      </c>
      <c r="L640" s="268">
        <v>0.88982</v>
      </c>
      <c r="M640" s="268">
        <v>124.11277</v>
      </c>
    </row>
    <row r="641" ht="15.6" spans="1:13">
      <c r="A641" s="267"/>
      <c r="B641" s="267"/>
      <c r="C641" s="267"/>
      <c r="D641" s="267"/>
      <c r="E641" s="267"/>
      <c r="F641" s="267"/>
      <c r="G641" s="268"/>
      <c r="H641" s="268"/>
      <c r="I641" s="268" t="s">
        <v>226</v>
      </c>
      <c r="J641" s="268" t="s">
        <v>101</v>
      </c>
      <c r="K641" s="268" t="s">
        <v>785</v>
      </c>
      <c r="L641" s="268">
        <v>0.88361</v>
      </c>
      <c r="M641" s="268">
        <v>124.11637</v>
      </c>
    </row>
    <row r="642" ht="15.6" spans="1:13">
      <c r="A642" s="267"/>
      <c r="B642" s="267"/>
      <c r="C642" s="267"/>
      <c r="D642" s="267"/>
      <c r="E642" s="267"/>
      <c r="F642" s="267"/>
      <c r="G642" s="268"/>
      <c r="H642" s="268"/>
      <c r="I642" s="268" t="s">
        <v>46</v>
      </c>
      <c r="J642" s="268" t="s">
        <v>22</v>
      </c>
      <c r="K642" s="268" t="s">
        <v>786</v>
      </c>
      <c r="L642" s="268">
        <v>0.36322</v>
      </c>
      <c r="M642" s="268">
        <v>123.96816</v>
      </c>
    </row>
    <row r="643" ht="15.6" spans="1:13">
      <c r="A643" s="267"/>
      <c r="B643" s="267"/>
      <c r="C643" s="267"/>
      <c r="D643" s="267"/>
      <c r="E643" s="267"/>
      <c r="F643" s="267"/>
      <c r="G643" s="268"/>
      <c r="H643" s="268"/>
      <c r="I643" s="268" t="s">
        <v>46</v>
      </c>
      <c r="J643" s="268" t="s">
        <v>22</v>
      </c>
      <c r="K643" s="268" t="s">
        <v>787</v>
      </c>
      <c r="L643" s="268">
        <v>0.3825</v>
      </c>
      <c r="M643" s="268">
        <v>123.97542</v>
      </c>
    </row>
    <row r="644" ht="15.6" spans="1:13">
      <c r="A644" s="267"/>
      <c r="B644" s="267"/>
      <c r="C644" s="267"/>
      <c r="D644" s="267"/>
      <c r="E644" s="267"/>
      <c r="F644" s="267"/>
      <c r="G644" s="268"/>
      <c r="H644" s="268"/>
      <c r="I644" s="268" t="s">
        <v>46</v>
      </c>
      <c r="J644" s="268" t="s">
        <v>22</v>
      </c>
      <c r="K644" s="268" t="s">
        <v>788</v>
      </c>
      <c r="L644" s="268">
        <v>0.38377</v>
      </c>
      <c r="M644" s="268">
        <v>123.98287</v>
      </c>
    </row>
    <row r="645" ht="15.6" spans="1:13">
      <c r="A645" s="267"/>
      <c r="B645" s="267"/>
      <c r="C645" s="267"/>
      <c r="D645" s="267"/>
      <c r="E645" s="267"/>
      <c r="F645" s="267"/>
      <c r="G645" s="268"/>
      <c r="H645" s="268"/>
      <c r="I645" s="268" t="s">
        <v>226</v>
      </c>
      <c r="J645" s="268" t="s">
        <v>101</v>
      </c>
      <c r="K645" s="268" t="s">
        <v>789</v>
      </c>
      <c r="L645" s="268">
        <v>0.87665</v>
      </c>
      <c r="M645" s="268">
        <v>124.07961</v>
      </c>
    </row>
    <row r="646" ht="15.6" spans="1:13">
      <c r="A646" s="267"/>
      <c r="B646" s="267"/>
      <c r="C646" s="267"/>
      <c r="D646" s="267"/>
      <c r="E646" s="267"/>
      <c r="F646" s="267"/>
      <c r="G646" s="268"/>
      <c r="H646" s="268"/>
      <c r="I646" s="268" t="s">
        <v>226</v>
      </c>
      <c r="J646" s="268" t="s">
        <v>101</v>
      </c>
      <c r="K646" s="268" t="s">
        <v>790</v>
      </c>
      <c r="L646" s="268">
        <v>0.88106</v>
      </c>
      <c r="M646" s="268">
        <v>124.09777</v>
      </c>
    </row>
    <row r="647" ht="15.6" spans="1:13">
      <c r="A647" s="267"/>
      <c r="B647" s="267"/>
      <c r="C647" s="267"/>
      <c r="D647" s="267"/>
      <c r="E647" s="267"/>
      <c r="F647" s="267"/>
      <c r="G647" s="268"/>
      <c r="H647" s="268"/>
      <c r="I647" s="268" t="s">
        <v>136</v>
      </c>
      <c r="J647" s="268" t="s">
        <v>132</v>
      </c>
      <c r="K647" s="268" t="s">
        <v>791</v>
      </c>
      <c r="L647" s="268">
        <v>0.707168</v>
      </c>
      <c r="M647" s="268">
        <v>124.303503</v>
      </c>
    </row>
    <row r="648" ht="15.6" spans="1:13">
      <c r="A648" s="267"/>
      <c r="B648" s="267"/>
      <c r="C648" s="267"/>
      <c r="D648" s="267"/>
      <c r="E648" s="267"/>
      <c r="F648" s="267"/>
      <c r="G648" s="268"/>
      <c r="H648" s="268"/>
      <c r="I648" s="268" t="s">
        <v>136</v>
      </c>
      <c r="J648" s="268" t="s">
        <v>132</v>
      </c>
      <c r="K648" s="268" t="s">
        <v>792</v>
      </c>
      <c r="L648" s="268">
        <v>0.7034</v>
      </c>
      <c r="M648" s="268">
        <v>124.305183</v>
      </c>
    </row>
    <row r="649" ht="15.6" spans="1:13">
      <c r="A649" s="267"/>
      <c r="B649" s="267"/>
      <c r="C649" s="267"/>
      <c r="D649" s="267"/>
      <c r="E649" s="267"/>
      <c r="F649" s="267"/>
      <c r="G649" s="268"/>
      <c r="H649" s="268"/>
      <c r="I649" s="268" t="s">
        <v>131</v>
      </c>
      <c r="J649" s="268" t="s">
        <v>132</v>
      </c>
      <c r="K649" s="268" t="s">
        <v>793</v>
      </c>
      <c r="L649" s="268">
        <v>0.6921</v>
      </c>
      <c r="M649" s="268">
        <v>124.274488</v>
      </c>
    </row>
    <row r="650" ht="15.6" spans="1:13">
      <c r="A650" s="267"/>
      <c r="B650" s="267"/>
      <c r="C650" s="267"/>
      <c r="D650" s="267"/>
      <c r="E650" s="267"/>
      <c r="F650" s="267"/>
      <c r="G650" s="268"/>
      <c r="H650" s="268"/>
      <c r="I650" s="268" t="s">
        <v>131</v>
      </c>
      <c r="J650" s="268" t="s">
        <v>132</v>
      </c>
      <c r="K650" s="268" t="s">
        <v>794</v>
      </c>
      <c r="L650" s="268">
        <v>0.670537</v>
      </c>
      <c r="M650" s="268">
        <v>124.277304</v>
      </c>
    </row>
    <row r="651" ht="15.6" spans="1:13">
      <c r="A651" s="267"/>
      <c r="B651" s="267"/>
      <c r="C651" s="267"/>
      <c r="D651" s="267"/>
      <c r="E651" s="267"/>
      <c r="F651" s="267"/>
      <c r="G651" s="268"/>
      <c r="H651" s="268"/>
      <c r="I651" s="268" t="s">
        <v>131</v>
      </c>
      <c r="J651" s="268" t="s">
        <v>132</v>
      </c>
      <c r="K651" s="268" t="s">
        <v>795</v>
      </c>
      <c r="L651" s="268">
        <v>0.661325</v>
      </c>
      <c r="M651" s="268">
        <v>124.286141</v>
      </c>
    </row>
    <row r="652" ht="15.6" spans="1:13">
      <c r="A652" s="267"/>
      <c r="B652" s="267"/>
      <c r="C652" s="267"/>
      <c r="D652" s="267"/>
      <c r="E652" s="267"/>
      <c r="F652" s="267"/>
      <c r="G652" s="268"/>
      <c r="H652" s="268"/>
      <c r="I652" s="268" t="s">
        <v>462</v>
      </c>
      <c r="J652" s="268" t="s">
        <v>132</v>
      </c>
      <c r="K652" s="268" t="s">
        <v>796</v>
      </c>
      <c r="L652" s="268">
        <v>0.732303</v>
      </c>
      <c r="M652" s="268">
        <v>124.321504</v>
      </c>
    </row>
    <row r="653" ht="15.6" spans="1:13">
      <c r="A653" s="267"/>
      <c r="B653" s="267"/>
      <c r="C653" s="267"/>
      <c r="D653" s="267"/>
      <c r="E653" s="267"/>
      <c r="F653" s="267"/>
      <c r="G653" s="268"/>
      <c r="H653" s="268"/>
      <c r="I653" s="268" t="s">
        <v>462</v>
      </c>
      <c r="J653" s="268" t="s">
        <v>132</v>
      </c>
      <c r="K653" s="268" t="s">
        <v>797</v>
      </c>
      <c r="L653" s="268">
        <v>0.732129</v>
      </c>
      <c r="M653" s="268">
        <v>124.32114</v>
      </c>
    </row>
    <row r="654" ht="15.6" spans="1:13">
      <c r="A654" s="267"/>
      <c r="B654" s="267"/>
      <c r="C654" s="267"/>
      <c r="D654" s="267"/>
      <c r="E654" s="267"/>
      <c r="F654" s="267"/>
      <c r="G654" s="268"/>
      <c r="H654" s="268"/>
      <c r="I654" s="268" t="s">
        <v>497</v>
      </c>
      <c r="J654" s="268" t="s">
        <v>101</v>
      </c>
      <c r="K654" s="268" t="s">
        <v>798</v>
      </c>
      <c r="L654" s="268">
        <v>0.99924</v>
      </c>
      <c r="M654" s="268">
        <v>124.30711</v>
      </c>
    </row>
    <row r="655" ht="15.6" spans="1:13">
      <c r="A655" s="267"/>
      <c r="B655" s="267"/>
      <c r="C655" s="267"/>
      <c r="D655" s="267"/>
      <c r="E655" s="267"/>
      <c r="F655" s="267"/>
      <c r="G655" s="268"/>
      <c r="H655" s="268"/>
      <c r="I655" s="268" t="s">
        <v>497</v>
      </c>
      <c r="J655" s="268" t="s">
        <v>101</v>
      </c>
      <c r="K655" s="268" t="s">
        <v>799</v>
      </c>
      <c r="L655" s="268">
        <v>0.99854</v>
      </c>
      <c r="M655" s="268">
        <v>124.30848</v>
      </c>
    </row>
    <row r="656" ht="15.6" spans="1:13">
      <c r="A656" s="267"/>
      <c r="B656" s="267"/>
      <c r="C656" s="267"/>
      <c r="D656" s="267"/>
      <c r="E656" s="267"/>
      <c r="F656" s="267"/>
      <c r="G656" s="268"/>
      <c r="H656" s="268"/>
      <c r="I656" s="268" t="s">
        <v>324</v>
      </c>
      <c r="J656" s="268" t="s">
        <v>101</v>
      </c>
      <c r="K656" s="268" t="s">
        <v>800</v>
      </c>
      <c r="L656" s="268">
        <v>0.8616</v>
      </c>
      <c r="M656" s="268">
        <v>123.94607</v>
      </c>
    </row>
    <row r="657" ht="15.6" spans="1:13">
      <c r="A657" s="267"/>
      <c r="B657" s="267"/>
      <c r="C657" s="267"/>
      <c r="D657" s="267"/>
      <c r="E657" s="267"/>
      <c r="F657" s="267"/>
      <c r="G657" s="268"/>
      <c r="H657" s="268"/>
      <c r="I657" s="268" t="s">
        <v>226</v>
      </c>
      <c r="J657" s="268" t="s">
        <v>101</v>
      </c>
      <c r="K657" s="268" t="s">
        <v>801</v>
      </c>
      <c r="L657" s="268">
        <v>0.92586</v>
      </c>
      <c r="M657" s="268">
        <v>124.14057</v>
      </c>
    </row>
    <row r="658" ht="15.6" spans="1:13">
      <c r="A658" s="267"/>
      <c r="B658" s="267"/>
      <c r="C658" s="267"/>
      <c r="D658" s="267"/>
      <c r="E658" s="267"/>
      <c r="F658" s="267"/>
      <c r="G658" s="268"/>
      <c r="H658" s="268"/>
      <c r="I658" s="268" t="s">
        <v>226</v>
      </c>
      <c r="J658" s="268" t="s">
        <v>101</v>
      </c>
      <c r="K658" s="268" t="s">
        <v>802</v>
      </c>
      <c r="L658" s="268">
        <v>0.89758</v>
      </c>
      <c r="M658" s="268">
        <v>124.09252</v>
      </c>
    </row>
    <row r="659" ht="15.6" spans="1:13">
      <c r="A659" s="267"/>
      <c r="B659" s="267"/>
      <c r="C659" s="267"/>
      <c r="D659" s="267"/>
      <c r="E659" s="267"/>
      <c r="F659" s="267"/>
      <c r="G659" s="268"/>
      <c r="H659" s="268"/>
      <c r="I659" s="268" t="s">
        <v>462</v>
      </c>
      <c r="J659" s="268" t="s">
        <v>132</v>
      </c>
      <c r="K659" s="268" t="s">
        <v>803</v>
      </c>
      <c r="L659" s="268">
        <v>0.737673</v>
      </c>
      <c r="M659" s="268">
        <v>124.322434</v>
      </c>
    </row>
    <row r="660" ht="15.6" spans="1:13">
      <c r="A660" s="267"/>
      <c r="B660" s="267"/>
      <c r="C660" s="267"/>
      <c r="D660" s="267"/>
      <c r="E660" s="267"/>
      <c r="F660" s="267"/>
      <c r="G660" s="268"/>
      <c r="H660" s="268"/>
      <c r="I660" s="268" t="s">
        <v>132</v>
      </c>
      <c r="J660" s="268" t="s">
        <v>132</v>
      </c>
      <c r="K660" s="268" t="s">
        <v>804</v>
      </c>
      <c r="L660" s="268">
        <v>0.818392</v>
      </c>
      <c r="M660" s="268">
        <v>124.19365</v>
      </c>
    </row>
    <row r="661" ht="15.6" spans="1:13">
      <c r="A661" s="267"/>
      <c r="B661" s="267"/>
      <c r="C661" s="267"/>
      <c r="D661" s="267"/>
      <c r="E661" s="267"/>
      <c r="F661" s="267"/>
      <c r="G661" s="268"/>
      <c r="H661" s="268"/>
      <c r="I661" s="268" t="s">
        <v>462</v>
      </c>
      <c r="J661" s="268" t="s">
        <v>132</v>
      </c>
      <c r="K661" s="268" t="s">
        <v>805</v>
      </c>
      <c r="L661" s="268">
        <v>0.728234</v>
      </c>
      <c r="M661" s="268">
        <v>124.318686</v>
      </c>
    </row>
    <row r="662" ht="15.6" spans="1:13">
      <c r="A662" s="267"/>
      <c r="B662" s="267"/>
      <c r="C662" s="267"/>
      <c r="D662" s="267"/>
      <c r="E662" s="267"/>
      <c r="F662" s="267"/>
      <c r="G662" s="268"/>
      <c r="H662" s="268"/>
      <c r="I662" s="268" t="s">
        <v>131</v>
      </c>
      <c r="J662" s="268" t="s">
        <v>131</v>
      </c>
      <c r="K662" s="268" t="s">
        <v>806</v>
      </c>
      <c r="L662" s="268">
        <v>0.56768</v>
      </c>
      <c r="M662" s="268">
        <v>123.98155</v>
      </c>
    </row>
    <row r="663" ht="15.6" spans="1:13">
      <c r="A663" s="267"/>
      <c r="B663" s="267"/>
      <c r="C663" s="267"/>
      <c r="D663" s="267"/>
      <c r="E663" s="267"/>
      <c r="F663" s="267"/>
      <c r="G663" s="268"/>
      <c r="H663" s="268"/>
      <c r="I663" s="268" t="s">
        <v>131</v>
      </c>
      <c r="J663" s="268" t="s">
        <v>131</v>
      </c>
      <c r="K663" s="268" t="s">
        <v>807</v>
      </c>
      <c r="L663" s="268">
        <v>0.56049</v>
      </c>
      <c r="M663" s="268">
        <v>123.96048</v>
      </c>
    </row>
    <row r="664" ht="15.6" spans="1:13">
      <c r="A664" s="267"/>
      <c r="B664" s="267"/>
      <c r="C664" s="267"/>
      <c r="D664" s="267"/>
      <c r="E664" s="267"/>
      <c r="F664" s="267"/>
      <c r="G664" s="268"/>
      <c r="H664" s="268"/>
      <c r="I664" s="268" t="s">
        <v>131</v>
      </c>
      <c r="J664" s="268" t="s">
        <v>131</v>
      </c>
      <c r="K664" s="268" t="s">
        <v>808</v>
      </c>
      <c r="L664" s="268">
        <v>0.55642</v>
      </c>
      <c r="M664" s="268">
        <v>123.95306</v>
      </c>
    </row>
    <row r="665" ht="15.6" spans="1:13">
      <c r="A665" s="267"/>
      <c r="B665" s="267"/>
      <c r="C665" s="267"/>
      <c r="D665" s="267"/>
      <c r="E665" s="267"/>
      <c r="F665" s="267"/>
      <c r="G665" s="268"/>
      <c r="H665" s="268"/>
      <c r="I665" s="268" t="s">
        <v>131</v>
      </c>
      <c r="J665" s="268" t="s">
        <v>131</v>
      </c>
      <c r="K665" s="268" t="s">
        <v>809</v>
      </c>
      <c r="L665" s="268">
        <v>0.665773</v>
      </c>
      <c r="M665" s="268">
        <v>124.13758</v>
      </c>
    </row>
    <row r="666" ht="15.6" spans="1:13">
      <c r="A666" s="267"/>
      <c r="B666" s="267"/>
      <c r="C666" s="267"/>
      <c r="D666" s="267"/>
      <c r="E666" s="267"/>
      <c r="F666" s="267"/>
      <c r="G666" s="268"/>
      <c r="H666" s="268"/>
      <c r="I666" s="268" t="s">
        <v>131</v>
      </c>
      <c r="J666" s="268" t="s">
        <v>131</v>
      </c>
      <c r="K666" s="268" t="s">
        <v>810</v>
      </c>
      <c r="L666" s="268">
        <v>0.664301</v>
      </c>
      <c r="M666" s="268">
        <v>124.122508</v>
      </c>
    </row>
    <row r="667" ht="15.6" spans="1:13">
      <c r="A667" s="267"/>
      <c r="B667" s="267"/>
      <c r="C667" s="267"/>
      <c r="D667" s="267"/>
      <c r="E667" s="267"/>
      <c r="F667" s="267"/>
      <c r="G667" s="268"/>
      <c r="H667" s="268"/>
      <c r="I667" s="268" t="s">
        <v>131</v>
      </c>
      <c r="J667" s="268" t="s">
        <v>131</v>
      </c>
      <c r="K667" s="268" t="s">
        <v>811</v>
      </c>
      <c r="L667" s="268">
        <v>0.638067</v>
      </c>
      <c r="M667" s="268">
        <v>124.092723</v>
      </c>
    </row>
    <row r="668" ht="15.6" spans="1:13">
      <c r="A668" s="267"/>
      <c r="B668" s="267"/>
      <c r="C668" s="267"/>
      <c r="D668" s="267"/>
      <c r="E668" s="267"/>
      <c r="F668" s="267"/>
      <c r="G668" s="268"/>
      <c r="H668" s="268"/>
      <c r="I668" s="268" t="s">
        <v>131</v>
      </c>
      <c r="J668" s="268" t="s">
        <v>131</v>
      </c>
      <c r="K668" s="268" t="s">
        <v>812</v>
      </c>
      <c r="L668" s="268">
        <v>0.622464</v>
      </c>
      <c r="M668" s="268">
        <v>124.082869</v>
      </c>
    </row>
    <row r="669" ht="15.6" spans="1:13">
      <c r="A669" s="267"/>
      <c r="B669" s="267"/>
      <c r="C669" s="267"/>
      <c r="D669" s="267"/>
      <c r="E669" s="267"/>
      <c r="F669" s="267"/>
      <c r="G669" s="268"/>
      <c r="H669" s="268"/>
      <c r="I669" s="268" t="s">
        <v>131</v>
      </c>
      <c r="J669" s="268" t="s">
        <v>131</v>
      </c>
      <c r="K669" s="268" t="s">
        <v>813</v>
      </c>
      <c r="L669" s="268">
        <v>0.52458</v>
      </c>
      <c r="M669" s="268">
        <v>123.9629</v>
      </c>
    </row>
    <row r="670" ht="15.6" spans="1:13">
      <c r="A670" s="267"/>
      <c r="B670" s="267"/>
      <c r="C670" s="267"/>
      <c r="D670" s="267"/>
      <c r="E670" s="267"/>
      <c r="F670" s="267"/>
      <c r="G670" s="268"/>
      <c r="H670" s="268"/>
      <c r="I670" s="268" t="s">
        <v>131</v>
      </c>
      <c r="J670" s="268" t="s">
        <v>131</v>
      </c>
      <c r="K670" s="268" t="s">
        <v>814</v>
      </c>
      <c r="L670" s="268">
        <v>0.53181</v>
      </c>
      <c r="M670" s="268">
        <v>123.93809</v>
      </c>
    </row>
    <row r="671" ht="15.6" spans="1:13">
      <c r="A671" s="267"/>
      <c r="B671" s="267"/>
      <c r="C671" s="267"/>
      <c r="D671" s="267"/>
      <c r="E671" s="267"/>
      <c r="F671" s="267"/>
      <c r="G671" s="268"/>
      <c r="H671" s="268"/>
      <c r="I671" s="268" t="s">
        <v>131</v>
      </c>
      <c r="J671" s="268" t="s">
        <v>131</v>
      </c>
      <c r="K671" s="268" t="s">
        <v>815</v>
      </c>
      <c r="L671" s="268">
        <v>0.52048</v>
      </c>
      <c r="M671" s="268">
        <v>123.92986</v>
      </c>
    </row>
    <row r="672" ht="15.6" spans="1:13">
      <c r="A672" s="267"/>
      <c r="B672" s="267"/>
      <c r="C672" s="267"/>
      <c r="D672" s="267"/>
      <c r="E672" s="267"/>
      <c r="F672" s="267"/>
      <c r="G672" s="268"/>
      <c r="H672" s="268"/>
      <c r="I672" s="268" t="s">
        <v>131</v>
      </c>
      <c r="J672" s="268" t="s">
        <v>131</v>
      </c>
      <c r="K672" s="268" t="s">
        <v>816</v>
      </c>
      <c r="L672" s="268">
        <v>0.542932</v>
      </c>
      <c r="M672" s="268">
        <v>123.905216</v>
      </c>
    </row>
    <row r="673" ht="15.6" spans="1:13">
      <c r="A673" s="267"/>
      <c r="B673" s="267"/>
      <c r="C673" s="267"/>
      <c r="D673" s="267"/>
      <c r="E673" s="267"/>
      <c r="F673" s="267"/>
      <c r="G673" s="268"/>
      <c r="H673" s="268"/>
      <c r="I673" s="268" t="s">
        <v>131</v>
      </c>
      <c r="J673" s="268" t="s">
        <v>131</v>
      </c>
      <c r="K673" s="268" t="s">
        <v>817</v>
      </c>
      <c r="L673" s="268">
        <v>0.556065</v>
      </c>
      <c r="M673" s="268">
        <v>123.906158</v>
      </c>
    </row>
    <row r="674" ht="15.6" spans="1:13">
      <c r="A674" s="267"/>
      <c r="B674" s="267"/>
      <c r="C674" s="267"/>
      <c r="D674" s="267"/>
      <c r="E674" s="267"/>
      <c r="F674" s="267"/>
      <c r="G674" s="268"/>
      <c r="H674" s="268"/>
      <c r="I674" s="268" t="s">
        <v>818</v>
      </c>
      <c r="J674" s="268" t="s">
        <v>131</v>
      </c>
      <c r="K674" s="268" t="s">
        <v>819</v>
      </c>
      <c r="L674" s="268">
        <v>0.83578</v>
      </c>
      <c r="M674" s="268">
        <v>123.80662</v>
      </c>
    </row>
    <row r="675" ht="15.6" spans="1:13">
      <c r="A675" s="267"/>
      <c r="B675" s="267"/>
      <c r="C675" s="267"/>
      <c r="D675" s="267"/>
      <c r="E675" s="267"/>
      <c r="F675" s="267"/>
      <c r="G675" s="268"/>
      <c r="H675" s="268"/>
      <c r="I675" s="268" t="s">
        <v>820</v>
      </c>
      <c r="J675" s="268" t="s">
        <v>131</v>
      </c>
      <c r="K675" s="268" t="s">
        <v>821</v>
      </c>
      <c r="L675" s="268">
        <v>0.83895</v>
      </c>
      <c r="M675" s="268">
        <v>123.74158</v>
      </c>
    </row>
    <row r="676" ht="15.6" spans="1:13">
      <c r="A676" s="267"/>
      <c r="B676" s="267"/>
      <c r="C676" s="267"/>
      <c r="D676" s="267"/>
      <c r="E676" s="267"/>
      <c r="F676" s="267"/>
      <c r="G676" s="268"/>
      <c r="H676" s="268"/>
      <c r="I676" s="268" t="s">
        <v>822</v>
      </c>
      <c r="J676" s="268" t="s">
        <v>4</v>
      </c>
      <c r="K676" s="268" t="s">
        <v>823</v>
      </c>
      <c r="L676" s="268">
        <v>0.85638</v>
      </c>
      <c r="M676" s="268">
        <v>123.7086</v>
      </c>
    </row>
    <row r="677" ht="15.6" spans="1:13">
      <c r="A677" s="267"/>
      <c r="B677" s="267"/>
      <c r="C677" s="267"/>
      <c r="D677" s="267"/>
      <c r="E677" s="267"/>
      <c r="F677" s="267"/>
      <c r="G677" s="268"/>
      <c r="H677" s="268"/>
      <c r="I677" s="268" t="s">
        <v>638</v>
      </c>
      <c r="J677" s="268" t="s">
        <v>4</v>
      </c>
      <c r="K677" s="268" t="s">
        <v>824</v>
      </c>
      <c r="L677" s="268">
        <v>0.87643</v>
      </c>
      <c r="M677" s="268">
        <v>123.65553</v>
      </c>
    </row>
    <row r="678" ht="15.6" spans="1:13">
      <c r="A678" s="267"/>
      <c r="B678" s="267"/>
      <c r="C678" s="267"/>
      <c r="D678" s="267"/>
      <c r="E678" s="267"/>
      <c r="F678" s="267"/>
      <c r="G678" s="268"/>
      <c r="H678" s="268"/>
      <c r="I678" s="268" t="s">
        <v>638</v>
      </c>
      <c r="J678" s="268" t="s">
        <v>4</v>
      </c>
      <c r="K678" s="268" t="s">
        <v>825</v>
      </c>
      <c r="L678" s="268">
        <v>0.87572</v>
      </c>
      <c r="M678" s="268">
        <v>123.64615</v>
      </c>
    </row>
    <row r="679" ht="15.6" spans="1:13">
      <c r="A679" s="267"/>
      <c r="B679" s="267"/>
      <c r="C679" s="267"/>
      <c r="D679" s="267"/>
      <c r="E679" s="267"/>
      <c r="F679" s="267"/>
      <c r="G679" s="268"/>
      <c r="H679" s="268"/>
      <c r="I679" s="268" t="s">
        <v>661</v>
      </c>
      <c r="J679" s="268" t="s">
        <v>4</v>
      </c>
      <c r="K679" s="268" t="s">
        <v>826</v>
      </c>
      <c r="L679" s="268">
        <v>0.87847</v>
      </c>
      <c r="M679" s="268">
        <v>123.54603</v>
      </c>
    </row>
    <row r="680" ht="15.6" spans="1:13">
      <c r="A680" s="267"/>
      <c r="B680" s="267"/>
      <c r="C680" s="267"/>
      <c r="D680" s="267"/>
      <c r="E680" s="267"/>
      <c r="F680" s="267"/>
      <c r="G680" s="268"/>
      <c r="H680" s="268"/>
      <c r="I680" s="268" t="s">
        <v>437</v>
      </c>
      <c r="J680" s="268" t="s">
        <v>4</v>
      </c>
      <c r="K680" s="268" t="s">
        <v>827</v>
      </c>
      <c r="L680" s="268">
        <v>0.9053</v>
      </c>
      <c r="M680" s="268">
        <v>123.25542</v>
      </c>
    </row>
    <row r="681" ht="15.6" spans="1:13">
      <c r="A681" s="267"/>
      <c r="B681" s="267"/>
      <c r="C681" s="267"/>
      <c r="D681" s="267"/>
      <c r="E681" s="267"/>
      <c r="F681" s="267"/>
      <c r="G681" s="268"/>
      <c r="H681" s="268"/>
      <c r="I681" s="268" t="s">
        <v>437</v>
      </c>
      <c r="J681" s="268" t="s">
        <v>4</v>
      </c>
      <c r="K681" s="268" t="s">
        <v>828</v>
      </c>
      <c r="L681" s="268">
        <v>0.90727</v>
      </c>
      <c r="M681" s="268">
        <v>123.25872</v>
      </c>
    </row>
    <row r="682" ht="15.6" spans="1:13">
      <c r="A682" s="267"/>
      <c r="B682" s="267"/>
      <c r="C682" s="267"/>
      <c r="D682" s="267"/>
      <c r="E682" s="267"/>
      <c r="F682" s="267"/>
      <c r="G682" s="268"/>
      <c r="H682" s="268"/>
      <c r="I682" s="268" t="s">
        <v>672</v>
      </c>
      <c r="J682" s="268" t="s">
        <v>4</v>
      </c>
      <c r="K682" s="268" t="s">
        <v>829</v>
      </c>
      <c r="L682" s="268">
        <v>0.9133</v>
      </c>
      <c r="M682" s="268">
        <v>123.14427</v>
      </c>
    </row>
    <row r="683" ht="15.6" spans="1:13">
      <c r="A683" s="267"/>
      <c r="B683" s="267"/>
      <c r="C683" s="267"/>
      <c r="D683" s="267"/>
      <c r="E683" s="267"/>
      <c r="F683" s="267"/>
      <c r="G683" s="268"/>
      <c r="H683" s="268"/>
      <c r="I683" s="268" t="s">
        <v>491</v>
      </c>
      <c r="J683" s="268" t="s">
        <v>4</v>
      </c>
      <c r="K683" s="268" t="s">
        <v>830</v>
      </c>
      <c r="L683" s="268">
        <v>0.92092</v>
      </c>
      <c r="M683" s="268">
        <v>123.14033</v>
      </c>
    </row>
    <row r="684" ht="15.6" spans="1:13">
      <c r="A684" s="267"/>
      <c r="B684" s="267"/>
      <c r="C684" s="267"/>
      <c r="D684" s="267"/>
      <c r="E684" s="267"/>
      <c r="F684" s="267"/>
      <c r="G684" s="268"/>
      <c r="H684" s="268"/>
      <c r="I684" s="268" t="s">
        <v>462</v>
      </c>
      <c r="J684" s="268" t="s">
        <v>132</v>
      </c>
      <c r="K684" s="268" t="s">
        <v>831</v>
      </c>
      <c r="L684" s="268">
        <v>0.718284</v>
      </c>
      <c r="M684" s="268">
        <v>124.320953</v>
      </c>
    </row>
    <row r="685" ht="15.6" spans="1:13">
      <c r="A685" s="267"/>
      <c r="B685" s="267"/>
      <c r="C685" s="267"/>
      <c r="D685" s="267"/>
      <c r="E685" s="267"/>
      <c r="F685" s="267"/>
      <c r="G685" s="268"/>
      <c r="H685" s="268"/>
      <c r="I685" s="268" t="s">
        <v>462</v>
      </c>
      <c r="J685" s="268" t="s">
        <v>132</v>
      </c>
      <c r="K685" s="268" t="s">
        <v>832</v>
      </c>
      <c r="L685" s="268">
        <v>0.716122</v>
      </c>
      <c r="M685" s="268">
        <v>124.324701</v>
      </c>
    </row>
    <row r="686" ht="15.6" spans="1:13">
      <c r="A686" s="267"/>
      <c r="B686" s="267"/>
      <c r="C686" s="267"/>
      <c r="D686" s="267"/>
      <c r="E686" s="267"/>
      <c r="F686" s="267"/>
      <c r="G686" s="268"/>
      <c r="H686" s="268"/>
      <c r="I686" s="268" t="s">
        <v>462</v>
      </c>
      <c r="J686" s="268" t="s">
        <v>132</v>
      </c>
      <c r="K686" s="268" t="s">
        <v>833</v>
      </c>
      <c r="L686" s="268">
        <v>0.713862</v>
      </c>
      <c r="M686" s="268">
        <v>124.325759</v>
      </c>
    </row>
    <row r="687" ht="15.6" spans="1:13">
      <c r="A687" s="267"/>
      <c r="B687" s="267"/>
      <c r="C687" s="267"/>
      <c r="D687" s="267"/>
      <c r="E687" s="267"/>
      <c r="F687" s="267"/>
      <c r="G687" s="268"/>
      <c r="H687" s="268"/>
      <c r="I687" s="268" t="s">
        <v>462</v>
      </c>
      <c r="J687" s="268" t="s">
        <v>132</v>
      </c>
      <c r="K687" s="268" t="s">
        <v>834</v>
      </c>
      <c r="L687" s="268">
        <v>0.712467</v>
      </c>
      <c r="M687" s="268">
        <v>124.325138</v>
      </c>
    </row>
    <row r="688" ht="15.6" spans="1:13">
      <c r="A688" s="267"/>
      <c r="B688" s="267"/>
      <c r="C688" s="267"/>
      <c r="D688" s="267"/>
      <c r="E688" s="267"/>
      <c r="F688" s="267"/>
      <c r="G688" s="268"/>
      <c r="H688" s="268"/>
      <c r="I688" s="268" t="s">
        <v>451</v>
      </c>
      <c r="J688" s="268" t="s">
        <v>4</v>
      </c>
      <c r="K688" s="268" t="s">
        <v>835</v>
      </c>
      <c r="L688" s="268">
        <v>0.88443</v>
      </c>
      <c r="M688" s="268">
        <v>123.48472</v>
      </c>
    </row>
    <row r="689" ht="15.6" spans="1:13">
      <c r="A689" s="267"/>
      <c r="B689" s="267"/>
      <c r="C689" s="267"/>
      <c r="D689" s="267"/>
      <c r="E689" s="267"/>
      <c r="F689" s="267"/>
      <c r="G689" s="268"/>
      <c r="H689" s="268"/>
      <c r="I689" s="268" t="s">
        <v>836</v>
      </c>
      <c r="J689" s="268" t="s">
        <v>4</v>
      </c>
      <c r="K689" s="268" t="s">
        <v>837</v>
      </c>
      <c r="L689" s="268">
        <v>0.89728</v>
      </c>
      <c r="M689" s="268">
        <v>123.12228</v>
      </c>
    </row>
    <row r="690" ht="15.6" spans="1:13">
      <c r="A690" s="267"/>
      <c r="B690" s="267"/>
      <c r="C690" s="267"/>
      <c r="D690" s="267"/>
      <c r="E690" s="267"/>
      <c r="F690" s="267"/>
      <c r="G690" s="268"/>
      <c r="H690" s="268"/>
      <c r="I690" s="268" t="s">
        <v>132</v>
      </c>
      <c r="J690" s="268" t="s">
        <v>132</v>
      </c>
      <c r="K690" s="268" t="s">
        <v>838</v>
      </c>
      <c r="L690" s="268">
        <v>0.746329</v>
      </c>
      <c r="M690" s="268">
        <v>124.296859</v>
      </c>
    </row>
    <row r="691" ht="15.6" spans="1:13">
      <c r="A691" s="267"/>
      <c r="B691" s="267"/>
      <c r="C691" s="267"/>
      <c r="D691" s="267"/>
      <c r="E691" s="267"/>
      <c r="F691" s="267"/>
      <c r="G691" s="268"/>
      <c r="H691" s="268"/>
      <c r="I691" s="268" t="s">
        <v>839</v>
      </c>
      <c r="J691" s="268" t="s">
        <v>132</v>
      </c>
      <c r="K691" s="268" t="s">
        <v>840</v>
      </c>
      <c r="L691" s="268">
        <v>0.714135</v>
      </c>
      <c r="M691" s="268">
        <v>124.277336</v>
      </c>
    </row>
    <row r="692" ht="15.6" spans="1:13">
      <c r="A692" s="267"/>
      <c r="B692" s="267"/>
      <c r="C692" s="267"/>
      <c r="D692" s="267"/>
      <c r="E692" s="267"/>
      <c r="F692" s="267"/>
      <c r="G692" s="268"/>
      <c r="H692" s="268"/>
      <c r="I692" s="268" t="s">
        <v>839</v>
      </c>
      <c r="J692" s="268" t="s">
        <v>132</v>
      </c>
      <c r="K692" s="268" t="s">
        <v>841</v>
      </c>
      <c r="L692" s="268">
        <v>0.711553</v>
      </c>
      <c r="M692" s="268">
        <v>124.277339</v>
      </c>
    </row>
    <row r="693" ht="15.6" spans="1:13">
      <c r="A693" s="267"/>
      <c r="B693" s="267"/>
      <c r="C693" s="267"/>
      <c r="D693" s="267"/>
      <c r="E693" s="267"/>
      <c r="F693" s="267"/>
      <c r="G693" s="268"/>
      <c r="H693" s="268"/>
      <c r="I693" s="268" t="s">
        <v>132</v>
      </c>
      <c r="J693" s="268" t="s">
        <v>132</v>
      </c>
      <c r="K693" s="268" t="s">
        <v>842</v>
      </c>
      <c r="L693" s="268">
        <v>0.824783</v>
      </c>
      <c r="M693" s="268">
        <v>124.184342</v>
      </c>
    </row>
    <row r="694" ht="15.6" spans="1:13">
      <c r="A694" s="267"/>
      <c r="B694" s="267"/>
      <c r="C694" s="267"/>
      <c r="D694" s="267"/>
      <c r="E694" s="267"/>
      <c r="F694" s="267"/>
      <c r="G694" s="268"/>
      <c r="H694" s="268"/>
      <c r="I694" s="268" t="s">
        <v>843</v>
      </c>
      <c r="J694" s="268" t="s">
        <v>132</v>
      </c>
      <c r="K694" s="268" t="s">
        <v>844</v>
      </c>
      <c r="L694" s="268">
        <v>0.766616</v>
      </c>
      <c r="M694" s="268">
        <v>124.301339</v>
      </c>
    </row>
    <row r="695" ht="15.6" spans="1:13">
      <c r="A695" s="267"/>
      <c r="B695" s="267"/>
      <c r="C695" s="267"/>
      <c r="D695" s="267"/>
      <c r="E695" s="267"/>
      <c r="F695" s="267"/>
      <c r="G695" s="268"/>
      <c r="H695" s="268"/>
      <c r="I695" s="268" t="s">
        <v>410</v>
      </c>
      <c r="J695" s="268" t="s">
        <v>132</v>
      </c>
      <c r="K695" s="268" t="s">
        <v>845</v>
      </c>
      <c r="L695" s="268">
        <v>0.744227</v>
      </c>
      <c r="M695" s="268">
        <v>124.30254</v>
      </c>
    </row>
    <row r="696" ht="15.6" spans="1:13">
      <c r="A696" s="267"/>
      <c r="B696" s="267"/>
      <c r="C696" s="267"/>
      <c r="D696" s="267"/>
      <c r="E696" s="267"/>
      <c r="F696" s="267"/>
      <c r="G696" s="268"/>
      <c r="H696" s="268"/>
      <c r="I696" s="268" t="s">
        <v>410</v>
      </c>
      <c r="J696" s="268" t="s">
        <v>132</v>
      </c>
      <c r="K696" s="268" t="s">
        <v>846</v>
      </c>
      <c r="L696" s="268">
        <v>0.74295</v>
      </c>
      <c r="M696" s="268">
        <v>124.30425</v>
      </c>
    </row>
    <row r="697" ht="15.6" spans="1:13">
      <c r="A697" s="267"/>
      <c r="B697" s="267"/>
      <c r="C697" s="267"/>
      <c r="D697" s="267"/>
      <c r="E697" s="267"/>
      <c r="F697" s="267"/>
      <c r="G697" s="268"/>
      <c r="H697" s="268"/>
      <c r="I697" s="268" t="s">
        <v>418</v>
      </c>
      <c r="J697" s="268" t="s">
        <v>132</v>
      </c>
      <c r="K697" s="268" t="s">
        <v>847</v>
      </c>
      <c r="L697" s="268">
        <v>0.738725</v>
      </c>
      <c r="M697" s="268">
        <v>124.310451</v>
      </c>
    </row>
    <row r="698" ht="15.6" spans="1:13">
      <c r="A698" s="267"/>
      <c r="B698" s="267"/>
      <c r="C698" s="267"/>
      <c r="D698" s="267"/>
      <c r="E698" s="267"/>
      <c r="F698" s="267"/>
      <c r="G698" s="268"/>
      <c r="H698" s="268"/>
      <c r="I698" s="268" t="s">
        <v>497</v>
      </c>
      <c r="J698" s="268" t="s">
        <v>101</v>
      </c>
      <c r="K698" s="268" t="s">
        <v>848</v>
      </c>
      <c r="L698" s="268">
        <v>1.01988</v>
      </c>
      <c r="M698" s="268">
        <v>124.30842</v>
      </c>
    </row>
    <row r="699" ht="15.6" spans="1:13">
      <c r="A699" s="267"/>
      <c r="B699" s="267"/>
      <c r="C699" s="267"/>
      <c r="D699" s="267"/>
      <c r="E699" s="267"/>
      <c r="F699" s="267"/>
      <c r="G699" s="268"/>
      <c r="H699" s="268"/>
      <c r="I699" s="268" t="s">
        <v>497</v>
      </c>
      <c r="J699" s="268" t="s">
        <v>101</v>
      </c>
      <c r="K699" s="268" t="s">
        <v>849</v>
      </c>
      <c r="L699" s="268">
        <v>1.02565</v>
      </c>
      <c r="M699" s="268">
        <v>124.30805</v>
      </c>
    </row>
    <row r="700" ht="15.6" spans="1:13">
      <c r="A700" s="267"/>
      <c r="B700" s="267"/>
      <c r="C700" s="267"/>
      <c r="D700" s="267"/>
      <c r="E700" s="267"/>
      <c r="F700" s="267"/>
      <c r="G700" s="268"/>
      <c r="H700" s="268"/>
      <c r="I700" s="268" t="s">
        <v>226</v>
      </c>
      <c r="J700" s="268" t="s">
        <v>101</v>
      </c>
      <c r="K700" s="268" t="s">
        <v>850</v>
      </c>
      <c r="L700" s="268">
        <v>0.91967</v>
      </c>
      <c r="M700" s="268">
        <v>124.12323</v>
      </c>
    </row>
    <row r="701" ht="15.6" spans="1:13">
      <c r="A701" s="267"/>
      <c r="B701" s="267"/>
      <c r="C701" s="267"/>
      <c r="D701" s="267"/>
      <c r="E701" s="267"/>
      <c r="F701" s="267"/>
      <c r="G701" s="268"/>
      <c r="H701" s="268"/>
      <c r="I701" s="268" t="s">
        <v>324</v>
      </c>
      <c r="J701" s="268" t="s">
        <v>101</v>
      </c>
      <c r="K701" s="268" t="s">
        <v>851</v>
      </c>
      <c r="L701" s="268">
        <v>0.80805</v>
      </c>
      <c r="M701" s="268">
        <v>124.06686</v>
      </c>
    </row>
    <row r="702" ht="15.6" spans="1:13">
      <c r="A702" s="267"/>
      <c r="B702" s="267"/>
      <c r="C702" s="267"/>
      <c r="D702" s="267"/>
      <c r="E702" s="267"/>
      <c r="F702" s="267"/>
      <c r="G702" s="268"/>
      <c r="H702" s="268"/>
      <c r="I702" s="268" t="s">
        <v>324</v>
      </c>
      <c r="J702" s="268" t="s">
        <v>101</v>
      </c>
      <c r="K702" s="268" t="s">
        <v>852</v>
      </c>
      <c r="L702" s="268">
        <v>0.85163</v>
      </c>
      <c r="M702" s="268">
        <v>123.96347</v>
      </c>
    </row>
    <row r="703" ht="15.6" spans="1:13">
      <c r="A703" s="267"/>
      <c r="B703" s="267"/>
      <c r="C703" s="267"/>
      <c r="D703" s="267"/>
      <c r="E703" s="267"/>
      <c r="F703" s="267"/>
      <c r="G703" s="268"/>
      <c r="H703" s="268"/>
      <c r="I703" s="268" t="s">
        <v>226</v>
      </c>
      <c r="J703" s="268" t="s">
        <v>101</v>
      </c>
      <c r="K703" s="268" t="s">
        <v>853</v>
      </c>
      <c r="L703" s="268">
        <v>0.94707</v>
      </c>
      <c r="M703" s="268">
        <v>124.17361</v>
      </c>
    </row>
    <row r="704" ht="15.6" spans="1:13">
      <c r="A704" s="267"/>
      <c r="B704" s="267"/>
      <c r="C704" s="267"/>
      <c r="D704" s="267"/>
      <c r="E704" s="267"/>
      <c r="F704" s="267"/>
      <c r="G704" s="268"/>
      <c r="H704" s="268"/>
      <c r="I704" s="268" t="s">
        <v>226</v>
      </c>
      <c r="J704" s="268" t="s">
        <v>101</v>
      </c>
      <c r="K704" s="268" t="s">
        <v>854</v>
      </c>
      <c r="L704" s="268">
        <v>0.97951</v>
      </c>
      <c r="M704" s="268">
        <v>124.19139</v>
      </c>
    </row>
    <row r="705" ht="15.6" spans="1:13">
      <c r="A705" s="267"/>
      <c r="B705" s="267"/>
      <c r="C705" s="267"/>
      <c r="D705" s="267"/>
      <c r="E705" s="267"/>
      <c r="F705" s="267"/>
      <c r="G705" s="268"/>
      <c r="H705" s="268"/>
      <c r="I705" s="268" t="s">
        <v>342</v>
      </c>
      <c r="J705" s="268" t="s">
        <v>39</v>
      </c>
      <c r="K705" s="268" t="s">
        <v>855</v>
      </c>
      <c r="L705" s="268">
        <v>0.91757</v>
      </c>
      <c r="M705" s="268">
        <v>124.10282</v>
      </c>
    </row>
    <row r="706" ht="15.6" spans="1:13">
      <c r="A706" s="267"/>
      <c r="B706" s="267"/>
      <c r="C706" s="267"/>
      <c r="D706" s="267"/>
      <c r="E706" s="267"/>
      <c r="F706" s="267"/>
      <c r="G706" s="268"/>
      <c r="H706" s="268"/>
      <c r="I706" s="268" t="s">
        <v>342</v>
      </c>
      <c r="J706" s="268" t="s">
        <v>39</v>
      </c>
      <c r="K706" s="268" t="s">
        <v>856</v>
      </c>
      <c r="L706" s="268">
        <v>1.0915</v>
      </c>
      <c r="M706" s="268">
        <v>124.38415</v>
      </c>
    </row>
    <row r="707" ht="15.6" spans="1:13">
      <c r="A707" s="267"/>
      <c r="B707" s="267"/>
      <c r="C707" s="267"/>
      <c r="D707" s="267"/>
      <c r="E707" s="267"/>
      <c r="F707" s="267"/>
      <c r="G707" s="268"/>
      <c r="H707" s="268"/>
      <c r="I707" s="268" t="s">
        <v>342</v>
      </c>
      <c r="J707" s="268" t="s">
        <v>39</v>
      </c>
      <c r="K707" s="268" t="s">
        <v>857</v>
      </c>
      <c r="L707" s="268">
        <v>1.107</v>
      </c>
      <c r="M707" s="268">
        <v>124.345</v>
      </c>
    </row>
    <row r="708" ht="15.6" spans="1:13">
      <c r="A708" s="267"/>
      <c r="B708" s="267"/>
      <c r="C708" s="267"/>
      <c r="D708" s="267"/>
      <c r="E708" s="267"/>
      <c r="F708" s="267"/>
      <c r="G708" s="268"/>
      <c r="H708" s="268"/>
      <c r="I708" s="268" t="s">
        <v>46</v>
      </c>
      <c r="J708" s="268" t="s">
        <v>22</v>
      </c>
      <c r="K708" s="268" t="s">
        <v>858</v>
      </c>
      <c r="L708" s="268">
        <v>0.36548</v>
      </c>
      <c r="M708" s="268">
        <v>123.97763</v>
      </c>
    </row>
    <row r="709" ht="15.6" spans="1:13">
      <c r="A709" s="267"/>
      <c r="B709" s="267"/>
      <c r="C709" s="267"/>
      <c r="D709" s="267"/>
      <c r="E709" s="267"/>
      <c r="F709" s="267"/>
      <c r="G709" s="268"/>
      <c r="H709" s="268"/>
      <c r="I709" s="268" t="s">
        <v>226</v>
      </c>
      <c r="J709" s="268" t="s">
        <v>101</v>
      </c>
      <c r="K709" s="268" t="s">
        <v>859</v>
      </c>
      <c r="L709" s="268">
        <v>0.83994</v>
      </c>
      <c r="M709" s="268">
        <v>124.16197</v>
      </c>
    </row>
    <row r="710" ht="15.6" spans="1:13">
      <c r="A710" s="267"/>
      <c r="B710" s="267"/>
      <c r="C710" s="267"/>
      <c r="D710" s="267"/>
      <c r="E710" s="267"/>
      <c r="F710" s="267"/>
      <c r="G710" s="268"/>
      <c r="H710" s="268"/>
      <c r="I710" s="268" t="s">
        <v>226</v>
      </c>
      <c r="J710" s="268" t="s">
        <v>101</v>
      </c>
      <c r="K710" s="268" t="s">
        <v>860</v>
      </c>
      <c r="L710" s="268">
        <v>0.83969</v>
      </c>
      <c r="M710" s="268">
        <v>124.16258</v>
      </c>
    </row>
    <row r="711" ht="15.6" spans="1:13">
      <c r="A711" s="267"/>
      <c r="B711" s="267"/>
      <c r="C711" s="267"/>
      <c r="D711" s="267"/>
      <c r="E711" s="267"/>
      <c r="F711" s="267"/>
      <c r="G711" s="268"/>
      <c r="H711" s="268"/>
      <c r="I711" s="268" t="s">
        <v>226</v>
      </c>
      <c r="J711" s="268" t="s">
        <v>101</v>
      </c>
      <c r="K711" s="268" t="s">
        <v>861</v>
      </c>
      <c r="L711" s="268">
        <v>0.91744</v>
      </c>
      <c r="M711" s="268">
        <v>124.09644</v>
      </c>
    </row>
    <row r="712" ht="15.6" spans="1:13">
      <c r="A712" s="267"/>
      <c r="B712" s="267"/>
      <c r="C712" s="267"/>
      <c r="D712" s="267"/>
      <c r="E712" s="267"/>
      <c r="F712" s="267"/>
      <c r="G712" s="268"/>
      <c r="H712" s="268"/>
      <c r="I712" s="268" t="s">
        <v>136</v>
      </c>
      <c r="J712" s="268" t="s">
        <v>132</v>
      </c>
      <c r="K712" s="268" t="s">
        <v>862</v>
      </c>
      <c r="L712" s="268">
        <v>0.709204</v>
      </c>
      <c r="M712" s="268">
        <v>124.318899</v>
      </c>
    </row>
    <row r="713" ht="15.6" spans="1:13">
      <c r="A713" s="267"/>
      <c r="B713" s="267"/>
      <c r="C713" s="267"/>
      <c r="D713" s="267"/>
      <c r="E713" s="267"/>
      <c r="F713" s="267"/>
      <c r="G713" s="268"/>
      <c r="H713" s="268"/>
      <c r="I713" s="268" t="s">
        <v>136</v>
      </c>
      <c r="J713" s="268" t="s">
        <v>132</v>
      </c>
      <c r="K713" s="268" t="s">
        <v>863</v>
      </c>
      <c r="L713" s="268">
        <v>0.709133</v>
      </c>
      <c r="M713" s="268">
        <v>124.322283</v>
      </c>
    </row>
    <row r="714" ht="15.6" spans="1:13">
      <c r="A714" s="267"/>
      <c r="B714" s="267"/>
      <c r="C714" s="267"/>
      <c r="D714" s="267"/>
      <c r="E714" s="267"/>
      <c r="F714" s="267"/>
      <c r="G714" s="268"/>
      <c r="H714" s="268"/>
      <c r="I714" s="268" t="s">
        <v>136</v>
      </c>
      <c r="J714" s="268" t="s">
        <v>132</v>
      </c>
      <c r="K714" s="268" t="s">
        <v>864</v>
      </c>
      <c r="L714" s="268">
        <v>0.70962</v>
      </c>
      <c r="M714" s="268">
        <v>124.295579</v>
      </c>
    </row>
    <row r="715" ht="15.6" spans="1:13">
      <c r="A715" s="267"/>
      <c r="B715" s="267"/>
      <c r="C715" s="267"/>
      <c r="D715" s="267"/>
      <c r="E715" s="267"/>
      <c r="F715" s="267"/>
      <c r="G715" s="268"/>
      <c r="H715" s="268"/>
      <c r="I715" s="268" t="s">
        <v>136</v>
      </c>
      <c r="J715" s="268" t="s">
        <v>132</v>
      </c>
      <c r="K715" s="268" t="s">
        <v>865</v>
      </c>
      <c r="L715" s="268">
        <v>0.702517</v>
      </c>
      <c r="M715" s="268">
        <v>124.281174</v>
      </c>
    </row>
    <row r="716" ht="15.6" spans="1:13">
      <c r="A716" s="267"/>
      <c r="B716" s="267"/>
      <c r="C716" s="267"/>
      <c r="D716" s="267"/>
      <c r="E716" s="267"/>
      <c r="F716" s="267"/>
      <c r="G716" s="268"/>
      <c r="H716" s="268"/>
      <c r="I716" s="268" t="s">
        <v>136</v>
      </c>
      <c r="J716" s="268" t="s">
        <v>132</v>
      </c>
      <c r="K716" s="268" t="s">
        <v>866</v>
      </c>
      <c r="L716" s="268">
        <v>0.699004</v>
      </c>
      <c r="M716" s="268">
        <v>124.278246</v>
      </c>
    </row>
    <row r="717" ht="15.6" spans="1:13">
      <c r="A717" s="267"/>
      <c r="B717" s="267"/>
      <c r="C717" s="267"/>
      <c r="D717" s="267"/>
      <c r="E717" s="267"/>
      <c r="F717" s="267"/>
      <c r="G717" s="268"/>
      <c r="H717" s="268"/>
      <c r="I717" s="268" t="s">
        <v>462</v>
      </c>
      <c r="J717" s="268" t="s">
        <v>132</v>
      </c>
      <c r="K717" s="268" t="s">
        <v>867</v>
      </c>
      <c r="L717" s="268">
        <v>0.738737</v>
      </c>
      <c r="M717" s="268">
        <v>124.328686</v>
      </c>
    </row>
    <row r="718" ht="15.6" spans="1:13">
      <c r="A718" s="267"/>
      <c r="B718" s="267"/>
      <c r="C718" s="267"/>
      <c r="D718" s="267"/>
      <c r="E718" s="267"/>
      <c r="F718" s="267"/>
      <c r="G718" s="268"/>
      <c r="H718" s="268"/>
      <c r="I718" s="268" t="s">
        <v>324</v>
      </c>
      <c r="J718" s="268" t="s">
        <v>101</v>
      </c>
      <c r="K718" s="268" t="s">
        <v>868</v>
      </c>
      <c r="L718" s="268">
        <v>0.87331</v>
      </c>
      <c r="M718" s="268">
        <v>124.03123</v>
      </c>
    </row>
    <row r="719" ht="15.6" spans="1:13">
      <c r="A719" s="267"/>
      <c r="B719" s="267"/>
      <c r="C719" s="267"/>
      <c r="D719" s="267"/>
      <c r="E719" s="267"/>
      <c r="F719" s="267"/>
      <c r="G719" s="268"/>
      <c r="H719" s="268"/>
      <c r="I719" s="268" t="s">
        <v>605</v>
      </c>
      <c r="J719" s="268" t="s">
        <v>4</v>
      </c>
      <c r="K719" s="268" t="s">
        <v>869</v>
      </c>
      <c r="L719" s="268">
        <v>0.88063</v>
      </c>
      <c r="M719" s="268">
        <v>123.45767</v>
      </c>
    </row>
    <row r="720" ht="15.6" spans="1:13">
      <c r="A720" s="267"/>
      <c r="B720" s="267"/>
      <c r="C720" s="267"/>
      <c r="D720" s="267"/>
      <c r="E720" s="267"/>
      <c r="F720" s="267"/>
      <c r="G720" s="268"/>
      <c r="H720" s="268"/>
      <c r="I720" s="268" t="s">
        <v>131</v>
      </c>
      <c r="J720" s="268" t="s">
        <v>131</v>
      </c>
      <c r="K720" s="268" t="s">
        <v>870</v>
      </c>
      <c r="L720" s="268">
        <v>0.577295</v>
      </c>
      <c r="M720" s="268">
        <v>123.998879</v>
      </c>
    </row>
    <row r="721" ht="15.6" spans="1:13">
      <c r="A721" s="267"/>
      <c r="B721" s="267"/>
      <c r="C721" s="267"/>
      <c r="D721" s="267"/>
      <c r="E721" s="267"/>
      <c r="F721" s="267"/>
      <c r="G721" s="268"/>
      <c r="H721" s="268"/>
      <c r="I721" s="268" t="s">
        <v>131</v>
      </c>
      <c r="J721" s="268" t="s">
        <v>131</v>
      </c>
      <c r="K721" s="268" t="s">
        <v>871</v>
      </c>
      <c r="L721" s="268">
        <v>0.58403</v>
      </c>
      <c r="M721" s="268">
        <v>123.99392</v>
      </c>
    </row>
    <row r="722" ht="15.6" spans="1:13">
      <c r="A722" s="267"/>
      <c r="B722" s="267"/>
      <c r="C722" s="267"/>
      <c r="D722" s="267"/>
      <c r="E722" s="267"/>
      <c r="F722" s="267"/>
      <c r="G722" s="268"/>
      <c r="H722" s="268"/>
      <c r="I722" s="268" t="s">
        <v>435</v>
      </c>
      <c r="J722" s="268" t="s">
        <v>4</v>
      </c>
      <c r="K722" s="268" t="s">
        <v>872</v>
      </c>
      <c r="L722" s="268">
        <v>0.8724</v>
      </c>
      <c r="M722" s="268">
        <v>123.32585</v>
      </c>
    </row>
    <row r="723" ht="15.6" spans="1:13">
      <c r="A723" s="267"/>
      <c r="B723" s="267"/>
      <c r="C723" s="267"/>
      <c r="D723" s="267"/>
      <c r="E723" s="267"/>
      <c r="F723" s="267"/>
      <c r="G723" s="268"/>
      <c r="H723" s="268"/>
      <c r="I723" s="268" t="s">
        <v>873</v>
      </c>
      <c r="J723" s="268" t="s">
        <v>4</v>
      </c>
      <c r="K723" s="268" t="s">
        <v>874</v>
      </c>
      <c r="L723" s="268">
        <v>0.85855</v>
      </c>
      <c r="M723" s="268">
        <v>123.33068</v>
      </c>
    </row>
    <row r="724" ht="15.6" spans="1:13">
      <c r="A724" s="267"/>
      <c r="B724" s="267"/>
      <c r="C724" s="267"/>
      <c r="D724" s="267"/>
      <c r="E724" s="267"/>
      <c r="F724" s="267"/>
      <c r="G724" s="268"/>
      <c r="H724" s="268"/>
      <c r="I724" s="268" t="s">
        <v>437</v>
      </c>
      <c r="J724" s="268" t="s">
        <v>4</v>
      </c>
      <c r="K724" s="268" t="s">
        <v>875</v>
      </c>
      <c r="L724" s="268">
        <v>0.90947</v>
      </c>
      <c r="M724" s="268">
        <v>123.2634</v>
      </c>
    </row>
    <row r="725" ht="15.6" spans="1:13">
      <c r="A725" s="267"/>
      <c r="B725" s="267"/>
      <c r="C725" s="267"/>
      <c r="D725" s="267"/>
      <c r="E725" s="267"/>
      <c r="F725" s="267"/>
      <c r="G725" s="268"/>
      <c r="H725" s="268"/>
      <c r="I725" s="268" t="s">
        <v>437</v>
      </c>
      <c r="J725" s="268" t="s">
        <v>4</v>
      </c>
      <c r="K725" s="268" t="s">
        <v>876</v>
      </c>
      <c r="L725" s="268">
        <v>0.90883</v>
      </c>
      <c r="M725" s="268">
        <v>123.26473</v>
      </c>
    </row>
    <row r="726" ht="15.6" spans="1:13">
      <c r="A726" s="267"/>
      <c r="B726" s="267"/>
      <c r="C726" s="267"/>
      <c r="D726" s="267"/>
      <c r="E726" s="267"/>
      <c r="F726" s="267"/>
      <c r="G726" s="268"/>
      <c r="H726" s="268"/>
      <c r="I726" s="268" t="s">
        <v>877</v>
      </c>
      <c r="J726" s="268" t="s">
        <v>4</v>
      </c>
      <c r="K726" s="268" t="s">
        <v>878</v>
      </c>
      <c r="L726" s="268">
        <v>0.94705</v>
      </c>
      <c r="M726" s="268">
        <v>123.17192</v>
      </c>
    </row>
    <row r="727" ht="15.6" spans="1:13">
      <c r="A727" s="267"/>
      <c r="B727" s="267"/>
      <c r="C727" s="267"/>
      <c r="D727" s="267"/>
      <c r="E727" s="267"/>
      <c r="F727" s="267"/>
      <c r="G727" s="268"/>
      <c r="H727" s="268"/>
      <c r="I727" s="268" t="s">
        <v>444</v>
      </c>
      <c r="J727" s="268" t="s">
        <v>4</v>
      </c>
      <c r="K727" s="268" t="s">
        <v>879</v>
      </c>
      <c r="L727" s="268">
        <v>0.90228</v>
      </c>
      <c r="M727" s="268">
        <v>123.17972</v>
      </c>
    </row>
    <row r="728" ht="15.6" spans="1:13">
      <c r="A728" s="267"/>
      <c r="B728" s="267"/>
      <c r="C728" s="267"/>
      <c r="D728" s="267"/>
      <c r="E728" s="267"/>
      <c r="F728" s="267"/>
      <c r="G728" s="268"/>
      <c r="H728" s="268"/>
      <c r="I728" s="268" t="s">
        <v>880</v>
      </c>
      <c r="J728" s="268" t="s">
        <v>4</v>
      </c>
      <c r="K728" s="268" t="s">
        <v>881</v>
      </c>
      <c r="L728" s="268">
        <v>0.90093</v>
      </c>
      <c r="M728" s="268">
        <v>123.16432</v>
      </c>
    </row>
    <row r="729" ht="15.6" spans="1:13">
      <c r="A729" s="267"/>
      <c r="B729" s="267"/>
      <c r="C729" s="267"/>
      <c r="D729" s="267"/>
      <c r="E729" s="267"/>
      <c r="F729" s="267"/>
      <c r="G729" s="268"/>
      <c r="H729" s="268"/>
      <c r="I729" s="268" t="s">
        <v>446</v>
      </c>
      <c r="J729" s="268" t="s">
        <v>132</v>
      </c>
      <c r="K729" s="268" t="s">
        <v>882</v>
      </c>
      <c r="L729" s="268">
        <v>0.747097</v>
      </c>
      <c r="M729" s="268">
        <v>124.315643</v>
      </c>
    </row>
    <row r="730" ht="15.6" spans="1:13">
      <c r="A730" s="267"/>
      <c r="B730" s="267"/>
      <c r="C730" s="267"/>
      <c r="D730" s="267"/>
      <c r="E730" s="267"/>
      <c r="F730" s="267"/>
      <c r="G730" s="268"/>
      <c r="H730" s="268"/>
      <c r="I730" s="268" t="s">
        <v>446</v>
      </c>
      <c r="J730" s="268" t="s">
        <v>132</v>
      </c>
      <c r="K730" s="268" t="s">
        <v>883</v>
      </c>
      <c r="L730" s="268">
        <v>0.753133</v>
      </c>
      <c r="M730" s="268">
        <v>124.320783</v>
      </c>
    </row>
    <row r="731" ht="15.6" spans="1:13">
      <c r="A731" s="267"/>
      <c r="B731" s="267"/>
      <c r="C731" s="267"/>
      <c r="D731" s="267"/>
      <c r="E731" s="267"/>
      <c r="F731" s="267"/>
      <c r="G731" s="268"/>
      <c r="H731" s="268"/>
      <c r="I731" s="268" t="s">
        <v>446</v>
      </c>
      <c r="J731" s="268" t="s">
        <v>132</v>
      </c>
      <c r="K731" s="268" t="s">
        <v>884</v>
      </c>
      <c r="L731" s="268">
        <v>0.748983333</v>
      </c>
      <c r="M731" s="268">
        <v>124.3198</v>
      </c>
    </row>
    <row r="732" ht="15.6" spans="1:13">
      <c r="A732" s="267"/>
      <c r="B732" s="267"/>
      <c r="C732" s="267"/>
      <c r="D732" s="267"/>
      <c r="E732" s="267"/>
      <c r="F732" s="267"/>
      <c r="G732" s="268"/>
      <c r="H732" s="268"/>
      <c r="I732" s="268" t="s">
        <v>605</v>
      </c>
      <c r="J732" s="268" t="s">
        <v>4</v>
      </c>
      <c r="K732" s="268" t="s">
        <v>885</v>
      </c>
      <c r="L732" s="268">
        <v>0.87905</v>
      </c>
      <c r="M732" s="268">
        <v>123.45295</v>
      </c>
    </row>
    <row r="733" ht="15.6" spans="1:13">
      <c r="A733" s="267"/>
      <c r="B733" s="267"/>
      <c r="C733" s="267"/>
      <c r="D733" s="267"/>
      <c r="E733" s="267"/>
      <c r="F733" s="267"/>
      <c r="G733" s="268"/>
      <c r="H733" s="268"/>
      <c r="I733" s="268" t="s">
        <v>886</v>
      </c>
      <c r="J733" s="268" t="s">
        <v>132</v>
      </c>
      <c r="K733" s="268" t="s">
        <v>887</v>
      </c>
      <c r="L733" s="268">
        <v>0.734801</v>
      </c>
      <c r="M733" s="268">
        <v>124.286718</v>
      </c>
    </row>
    <row r="734" ht="15.6" spans="1:13">
      <c r="A734" s="267"/>
      <c r="B734" s="267"/>
      <c r="C734" s="267"/>
      <c r="D734" s="267"/>
      <c r="E734" s="267"/>
      <c r="F734" s="267"/>
      <c r="G734" s="268"/>
      <c r="H734" s="268"/>
      <c r="I734" s="268" t="s">
        <v>454</v>
      </c>
      <c r="J734" s="268" t="s">
        <v>132</v>
      </c>
      <c r="K734" s="268" t="s">
        <v>888</v>
      </c>
      <c r="L734" s="268">
        <v>0.729708</v>
      </c>
      <c r="M734" s="268">
        <v>124.293043</v>
      </c>
    </row>
    <row r="735" ht="15.6" spans="1:13">
      <c r="A735" s="267"/>
      <c r="B735" s="267"/>
      <c r="C735" s="267"/>
      <c r="D735" s="267"/>
      <c r="E735" s="267"/>
      <c r="F735" s="267"/>
      <c r="G735" s="268"/>
      <c r="H735" s="268"/>
      <c r="I735" s="268" t="s">
        <v>889</v>
      </c>
      <c r="J735" s="268" t="s">
        <v>132</v>
      </c>
      <c r="K735" s="268" t="s">
        <v>890</v>
      </c>
      <c r="L735" s="268">
        <v>0.730617</v>
      </c>
      <c r="M735" s="268">
        <v>124.297617</v>
      </c>
    </row>
    <row r="736" ht="15.6" spans="1:13">
      <c r="A736" s="267"/>
      <c r="B736" s="267"/>
      <c r="C736" s="267"/>
      <c r="D736" s="267"/>
      <c r="E736" s="267"/>
      <c r="F736" s="267"/>
      <c r="G736" s="268"/>
      <c r="H736" s="268"/>
      <c r="I736" s="268" t="s">
        <v>418</v>
      </c>
      <c r="J736" s="268" t="s">
        <v>132</v>
      </c>
      <c r="K736" s="268" t="s">
        <v>891</v>
      </c>
      <c r="L736" s="268">
        <v>0.7363</v>
      </c>
      <c r="M736" s="268">
        <v>124.301733</v>
      </c>
    </row>
    <row r="737" ht="15.6" spans="1:13">
      <c r="A737" s="267"/>
      <c r="B737" s="267"/>
      <c r="C737" s="267"/>
      <c r="D737" s="267"/>
      <c r="E737" s="267"/>
      <c r="F737" s="267"/>
      <c r="G737" s="268"/>
      <c r="H737" s="268"/>
      <c r="I737" s="268" t="s">
        <v>418</v>
      </c>
      <c r="J737" s="268" t="s">
        <v>132</v>
      </c>
      <c r="K737" s="268" t="s">
        <v>892</v>
      </c>
      <c r="L737" s="268">
        <v>0.735771</v>
      </c>
      <c r="M737" s="268">
        <v>124.300582</v>
      </c>
    </row>
    <row r="738" ht="15.6" spans="1:13">
      <c r="A738" s="267"/>
      <c r="B738" s="267"/>
      <c r="C738" s="267"/>
      <c r="D738" s="267"/>
      <c r="E738" s="267"/>
      <c r="F738" s="267"/>
      <c r="G738" s="268"/>
      <c r="H738" s="268"/>
      <c r="I738" s="268" t="s">
        <v>418</v>
      </c>
      <c r="J738" s="268" t="s">
        <v>132</v>
      </c>
      <c r="K738" s="268" t="s">
        <v>893</v>
      </c>
      <c r="L738" s="268">
        <v>0.735788</v>
      </c>
      <c r="M738" s="268">
        <v>124.306314</v>
      </c>
    </row>
    <row r="739" ht="15.6" spans="1:13">
      <c r="A739" s="267"/>
      <c r="B739" s="267"/>
      <c r="C739" s="267"/>
      <c r="D739" s="267"/>
      <c r="E739" s="267"/>
      <c r="F739" s="267"/>
      <c r="G739" s="268"/>
      <c r="H739" s="268"/>
      <c r="I739" s="268" t="s">
        <v>418</v>
      </c>
      <c r="J739" s="268" t="s">
        <v>132</v>
      </c>
      <c r="K739" s="268" t="s">
        <v>894</v>
      </c>
      <c r="L739" s="268">
        <v>0.735633</v>
      </c>
      <c r="M739" s="268">
        <v>124.308262</v>
      </c>
    </row>
    <row r="740" ht="15.6" spans="1:13">
      <c r="A740" s="267"/>
      <c r="B740" s="267"/>
      <c r="C740" s="267"/>
      <c r="D740" s="267"/>
      <c r="E740" s="267"/>
      <c r="F740" s="267"/>
      <c r="G740" s="268"/>
      <c r="H740" s="268"/>
      <c r="I740" s="268" t="s">
        <v>448</v>
      </c>
      <c r="J740" s="268" t="s">
        <v>132</v>
      </c>
      <c r="K740" s="268" t="s">
        <v>895</v>
      </c>
      <c r="L740" s="268">
        <v>0.737730277</v>
      </c>
      <c r="M740" s="268">
        <v>124.313932257</v>
      </c>
    </row>
    <row r="741" ht="15.6" spans="1:13">
      <c r="A741" s="267"/>
      <c r="B741" s="267"/>
      <c r="C741" s="267"/>
      <c r="D741" s="267"/>
      <c r="E741" s="267"/>
      <c r="F741" s="267"/>
      <c r="G741" s="268"/>
      <c r="H741" s="268"/>
      <c r="I741" s="268" t="s">
        <v>418</v>
      </c>
      <c r="J741" s="268" t="s">
        <v>132</v>
      </c>
      <c r="K741" s="268" t="s">
        <v>896</v>
      </c>
      <c r="L741" s="268">
        <v>0.736718608</v>
      </c>
      <c r="M741" s="268">
        <v>124.3105942839</v>
      </c>
    </row>
    <row r="742" ht="15.6" spans="1:13">
      <c r="A742" s="267"/>
      <c r="B742" s="267"/>
      <c r="C742" s="267"/>
      <c r="D742" s="267"/>
      <c r="E742" s="267"/>
      <c r="F742" s="267"/>
      <c r="G742" s="268"/>
      <c r="H742" s="268"/>
      <c r="I742" s="268" t="s">
        <v>131</v>
      </c>
      <c r="J742" s="268" t="s">
        <v>131</v>
      </c>
      <c r="K742" s="268" t="s">
        <v>897</v>
      </c>
      <c r="L742" s="268">
        <v>0.575896</v>
      </c>
      <c r="M742" s="268">
        <v>124.094045</v>
      </c>
    </row>
    <row r="743" ht="15.6" spans="1:13">
      <c r="A743" s="267"/>
      <c r="B743" s="267"/>
      <c r="C743" s="267"/>
      <c r="D743" s="267"/>
      <c r="E743" s="267"/>
      <c r="F743" s="267"/>
      <c r="G743" s="268"/>
      <c r="H743" s="268"/>
      <c r="I743" s="268" t="s">
        <v>131</v>
      </c>
      <c r="J743" s="268" t="s">
        <v>131</v>
      </c>
      <c r="K743" s="268" t="s">
        <v>898</v>
      </c>
      <c r="L743" s="268">
        <v>0.575072</v>
      </c>
      <c r="M743" s="268">
        <v>124.058621</v>
      </c>
    </row>
    <row r="744" ht="15.6" spans="1:13">
      <c r="A744" s="267"/>
      <c r="B744" s="267"/>
      <c r="C744" s="267"/>
      <c r="D744" s="267"/>
      <c r="E744" s="267"/>
      <c r="F744" s="267"/>
      <c r="G744" s="268"/>
      <c r="H744" s="268"/>
      <c r="I744" s="268" t="s">
        <v>131</v>
      </c>
      <c r="J744" s="268" t="s">
        <v>131</v>
      </c>
      <c r="K744" s="268" t="s">
        <v>899</v>
      </c>
      <c r="L744" s="268">
        <v>0.573096</v>
      </c>
      <c r="M744" s="268">
        <v>124.04973</v>
      </c>
    </row>
    <row r="745" ht="15.6" spans="1:13">
      <c r="A745" s="267"/>
      <c r="B745" s="267"/>
      <c r="C745" s="267"/>
      <c r="D745" s="267"/>
      <c r="E745" s="267"/>
      <c r="F745" s="267"/>
      <c r="G745" s="268"/>
      <c r="H745" s="268"/>
      <c r="I745" s="268" t="s">
        <v>131</v>
      </c>
      <c r="J745" s="268" t="s">
        <v>131</v>
      </c>
      <c r="K745" s="268" t="s">
        <v>900</v>
      </c>
      <c r="L745" s="268">
        <v>0.56488</v>
      </c>
      <c r="M745" s="268">
        <v>123.98921</v>
      </c>
    </row>
    <row r="746" ht="15.6" spans="1:13">
      <c r="A746" s="267"/>
      <c r="B746" s="267"/>
      <c r="C746" s="267"/>
      <c r="D746" s="267"/>
      <c r="E746" s="267"/>
      <c r="F746" s="267"/>
      <c r="G746" s="268"/>
      <c r="H746" s="268"/>
      <c r="I746" s="268" t="s">
        <v>131</v>
      </c>
      <c r="J746" s="268" t="s">
        <v>131</v>
      </c>
      <c r="K746" s="268" t="s">
        <v>901</v>
      </c>
      <c r="L746" s="268">
        <v>0.54573</v>
      </c>
      <c r="M746" s="268">
        <v>123.99978</v>
      </c>
    </row>
    <row r="747" ht="15.6" spans="1:13">
      <c r="A747" s="267"/>
      <c r="B747" s="267"/>
      <c r="C747" s="267"/>
      <c r="D747" s="267"/>
      <c r="E747" s="267"/>
      <c r="F747" s="267"/>
      <c r="G747" s="268"/>
      <c r="H747" s="268"/>
      <c r="I747" s="268" t="s">
        <v>131</v>
      </c>
      <c r="J747" s="268" t="s">
        <v>131</v>
      </c>
      <c r="K747" s="268" t="s">
        <v>902</v>
      </c>
      <c r="L747" s="268">
        <v>0.57396</v>
      </c>
      <c r="M747" s="268">
        <v>123.98626</v>
      </c>
    </row>
    <row r="748" ht="15.6" spans="1:13">
      <c r="A748" s="267"/>
      <c r="B748" s="267"/>
      <c r="C748" s="267"/>
      <c r="D748" s="267"/>
      <c r="E748" s="267"/>
      <c r="F748" s="267"/>
      <c r="G748" s="268"/>
      <c r="H748" s="268"/>
      <c r="I748" s="268" t="s">
        <v>131</v>
      </c>
      <c r="J748" s="268" t="s">
        <v>131</v>
      </c>
      <c r="K748" s="268" t="s">
        <v>903</v>
      </c>
      <c r="L748" s="268">
        <v>0.57867</v>
      </c>
      <c r="M748" s="268">
        <v>124.0768</v>
      </c>
    </row>
    <row r="749" ht="15.6" spans="1:13">
      <c r="A749" s="267"/>
      <c r="B749" s="267"/>
      <c r="C749" s="267"/>
      <c r="D749" s="267"/>
      <c r="E749" s="267"/>
      <c r="F749" s="267"/>
      <c r="G749" s="268"/>
      <c r="H749" s="268"/>
      <c r="I749" s="268" t="s">
        <v>136</v>
      </c>
      <c r="J749" s="268" t="s">
        <v>132</v>
      </c>
      <c r="K749" s="268" t="s">
        <v>904</v>
      </c>
      <c r="L749" s="268">
        <v>0.602767</v>
      </c>
      <c r="M749" s="268">
        <v>124.286883</v>
      </c>
    </row>
    <row r="750" ht="15.6" spans="1:13">
      <c r="A750" s="267"/>
      <c r="B750" s="267"/>
      <c r="C750" s="267"/>
      <c r="D750" s="267"/>
      <c r="E750" s="267"/>
      <c r="F750" s="267"/>
      <c r="G750" s="268"/>
      <c r="H750" s="268"/>
      <c r="I750" s="268" t="s">
        <v>136</v>
      </c>
      <c r="J750" s="268" t="s">
        <v>132</v>
      </c>
      <c r="K750" s="268" t="s">
        <v>905</v>
      </c>
      <c r="L750" s="268">
        <v>0.646937</v>
      </c>
      <c r="M750" s="268">
        <v>124.309071</v>
      </c>
    </row>
    <row r="751" ht="15.6" spans="1:13">
      <c r="A751" s="267"/>
      <c r="B751" s="267"/>
      <c r="C751" s="267"/>
      <c r="D751" s="267"/>
      <c r="E751" s="267"/>
      <c r="F751" s="267"/>
      <c r="G751" s="268"/>
      <c r="H751" s="268"/>
      <c r="I751" s="268" t="s">
        <v>136</v>
      </c>
      <c r="J751" s="268" t="s">
        <v>132</v>
      </c>
      <c r="K751" s="268" t="s">
        <v>906</v>
      </c>
      <c r="L751" s="268">
        <v>0.696215</v>
      </c>
      <c r="M751" s="268">
        <v>124.299845</v>
      </c>
    </row>
    <row r="752" ht="15.6" spans="1:13">
      <c r="A752" s="267"/>
      <c r="B752" s="267"/>
      <c r="C752" s="267"/>
      <c r="D752" s="267"/>
      <c r="E752" s="267"/>
      <c r="F752" s="267"/>
      <c r="G752" s="268"/>
      <c r="H752" s="268"/>
      <c r="I752" s="268" t="s">
        <v>131</v>
      </c>
      <c r="J752" s="268" t="s">
        <v>132</v>
      </c>
      <c r="K752" s="268" t="s">
        <v>907</v>
      </c>
      <c r="L752" s="268">
        <v>0.604223</v>
      </c>
      <c r="M752" s="268">
        <v>124.261107</v>
      </c>
    </row>
    <row r="753" ht="15.6" spans="1:13">
      <c r="A753" s="267"/>
      <c r="B753" s="267"/>
      <c r="C753" s="267"/>
      <c r="D753" s="267"/>
      <c r="E753" s="267"/>
      <c r="F753" s="267"/>
      <c r="G753" s="268"/>
      <c r="H753" s="268"/>
      <c r="I753" s="268" t="s">
        <v>324</v>
      </c>
      <c r="J753" s="268" t="s">
        <v>101</v>
      </c>
      <c r="K753" s="268" t="s">
        <v>908</v>
      </c>
      <c r="L753" s="268">
        <v>0.87991</v>
      </c>
      <c r="M753" s="268">
        <v>124.04495</v>
      </c>
    </row>
    <row r="754" ht="15.6" spans="1:13">
      <c r="A754" s="267"/>
      <c r="B754" s="267"/>
      <c r="C754" s="267"/>
      <c r="D754" s="267"/>
      <c r="E754" s="267"/>
      <c r="F754" s="267"/>
      <c r="G754" s="268"/>
      <c r="H754" s="268"/>
      <c r="I754" s="268" t="s">
        <v>324</v>
      </c>
      <c r="J754" s="268" t="s">
        <v>101</v>
      </c>
      <c r="K754" s="268" t="s">
        <v>909</v>
      </c>
      <c r="L754" s="268">
        <v>0.86526</v>
      </c>
      <c r="M754" s="268">
        <v>123.99292</v>
      </c>
    </row>
    <row r="755" ht="15.6" spans="1:13">
      <c r="A755" s="267"/>
      <c r="B755" s="267"/>
      <c r="C755" s="267"/>
      <c r="D755" s="267"/>
      <c r="E755" s="267"/>
      <c r="F755" s="267"/>
      <c r="G755" s="268"/>
      <c r="H755" s="268"/>
      <c r="I755" s="268" t="s">
        <v>324</v>
      </c>
      <c r="J755" s="268" t="s">
        <v>101</v>
      </c>
      <c r="K755" s="268" t="s">
        <v>910</v>
      </c>
      <c r="L755" s="268">
        <v>0.87022</v>
      </c>
      <c r="M755" s="268">
        <v>123.99814</v>
      </c>
    </row>
    <row r="756" ht="15.6" spans="1:13">
      <c r="A756" s="267"/>
      <c r="B756" s="267"/>
      <c r="C756" s="267"/>
      <c r="D756" s="267"/>
      <c r="E756" s="267"/>
      <c r="F756" s="267"/>
      <c r="G756" s="268"/>
      <c r="H756" s="268"/>
      <c r="I756" s="268" t="s">
        <v>324</v>
      </c>
      <c r="J756" s="268" t="s">
        <v>101</v>
      </c>
      <c r="K756" s="268" t="s">
        <v>911</v>
      </c>
      <c r="L756" s="268">
        <v>0.87318</v>
      </c>
      <c r="M756" s="268">
        <v>124.00531</v>
      </c>
    </row>
    <row r="757" ht="15.6" spans="1:13">
      <c r="A757" s="267"/>
      <c r="B757" s="267"/>
      <c r="C757" s="267"/>
      <c r="D757" s="267"/>
      <c r="E757" s="267"/>
      <c r="F757" s="267"/>
      <c r="G757" s="268"/>
      <c r="H757" s="268"/>
      <c r="I757" s="268" t="s">
        <v>324</v>
      </c>
      <c r="J757" s="268" t="s">
        <v>101</v>
      </c>
      <c r="K757" s="268" t="s">
        <v>912</v>
      </c>
      <c r="L757" s="268">
        <v>0.85126</v>
      </c>
      <c r="M757" s="268">
        <v>124.00317</v>
      </c>
    </row>
    <row r="758" ht="15.6" spans="1:13">
      <c r="A758" s="267"/>
      <c r="B758" s="267"/>
      <c r="C758" s="267"/>
      <c r="D758" s="267"/>
      <c r="E758" s="267"/>
      <c r="F758" s="267"/>
      <c r="G758" s="268"/>
      <c r="H758" s="268"/>
      <c r="I758" s="268" t="s">
        <v>131</v>
      </c>
      <c r="J758" s="268" t="s">
        <v>132</v>
      </c>
      <c r="K758" s="268" t="s">
        <v>913</v>
      </c>
      <c r="L758" s="268">
        <v>0.674275</v>
      </c>
      <c r="M758" s="268">
        <v>124.267108</v>
      </c>
    </row>
    <row r="759" ht="15.6" spans="1:13">
      <c r="A759" s="267"/>
      <c r="B759" s="267"/>
      <c r="C759" s="267"/>
      <c r="D759" s="267"/>
      <c r="E759" s="267"/>
      <c r="F759" s="267"/>
      <c r="G759" s="268"/>
      <c r="H759" s="268"/>
      <c r="I759" s="268" t="s">
        <v>136</v>
      </c>
      <c r="J759" s="268" t="s">
        <v>132</v>
      </c>
      <c r="K759" s="268" t="s">
        <v>914</v>
      </c>
      <c r="L759" s="268">
        <v>0.723733944</v>
      </c>
      <c r="M759" s="268">
        <v>124.2979041182</v>
      </c>
    </row>
    <row r="760" ht="15.6" spans="1:13">
      <c r="A760" s="267"/>
      <c r="B760" s="267"/>
      <c r="C760" s="267"/>
      <c r="D760" s="267"/>
      <c r="E760" s="267"/>
      <c r="F760" s="267"/>
      <c r="G760" s="268"/>
      <c r="H760" s="268"/>
      <c r="I760" s="268" t="s">
        <v>136</v>
      </c>
      <c r="J760" s="268" t="s">
        <v>132</v>
      </c>
      <c r="K760" s="268" t="s">
        <v>915</v>
      </c>
      <c r="L760" s="268">
        <v>0.726723</v>
      </c>
      <c r="M760" s="268">
        <v>124.293858</v>
      </c>
    </row>
    <row r="761" ht="15.6" spans="1:13">
      <c r="A761" s="267"/>
      <c r="B761" s="267"/>
      <c r="C761" s="267"/>
      <c r="D761" s="267"/>
      <c r="E761" s="267"/>
      <c r="F761" s="267"/>
      <c r="G761" s="268"/>
      <c r="H761" s="268"/>
      <c r="I761" s="268" t="s">
        <v>131</v>
      </c>
      <c r="J761" s="268" t="s">
        <v>132</v>
      </c>
      <c r="K761" s="268" t="s">
        <v>916</v>
      </c>
      <c r="L761" s="268">
        <v>0.59839</v>
      </c>
      <c r="M761" s="268">
        <v>124.25579</v>
      </c>
    </row>
    <row r="762" ht="15.6" spans="1:13">
      <c r="A762" s="267"/>
      <c r="B762" s="267"/>
      <c r="C762" s="267"/>
      <c r="D762" s="267"/>
      <c r="E762" s="267"/>
      <c r="F762" s="267"/>
      <c r="G762" s="268"/>
      <c r="H762" s="268"/>
      <c r="I762" s="268" t="s">
        <v>131</v>
      </c>
      <c r="J762" s="268" t="s">
        <v>132</v>
      </c>
      <c r="K762" s="268" t="s">
        <v>917</v>
      </c>
      <c r="L762" s="268">
        <v>0.585877</v>
      </c>
      <c r="M762" s="268">
        <v>124.263151</v>
      </c>
    </row>
    <row r="763" ht="15.6" spans="1:13">
      <c r="A763" s="267"/>
      <c r="B763" s="267"/>
      <c r="C763" s="267"/>
      <c r="D763" s="267"/>
      <c r="E763" s="267"/>
      <c r="F763" s="267"/>
      <c r="G763" s="268"/>
      <c r="H763" s="268"/>
      <c r="I763" s="268" t="s">
        <v>131</v>
      </c>
      <c r="J763" s="268" t="s">
        <v>132</v>
      </c>
      <c r="K763" s="268" t="s">
        <v>918</v>
      </c>
      <c r="L763" s="268">
        <v>0.606133</v>
      </c>
      <c r="M763" s="268">
        <v>124.278739</v>
      </c>
    </row>
    <row r="764" ht="15.6" spans="1:13">
      <c r="A764" s="267"/>
      <c r="B764" s="267"/>
      <c r="C764" s="267"/>
      <c r="D764" s="267"/>
      <c r="E764" s="267"/>
      <c r="F764" s="267"/>
      <c r="G764" s="268"/>
      <c r="H764" s="268"/>
      <c r="I764" s="268" t="s">
        <v>136</v>
      </c>
      <c r="J764" s="268" t="s">
        <v>132</v>
      </c>
      <c r="K764" s="268" t="s">
        <v>919</v>
      </c>
      <c r="L764" s="268">
        <v>0.5984</v>
      </c>
      <c r="M764" s="268">
        <v>124.287983</v>
      </c>
    </row>
    <row r="765" ht="15.6" spans="1:13">
      <c r="A765" s="267"/>
      <c r="B765" s="267"/>
      <c r="C765" s="267"/>
      <c r="D765" s="267"/>
      <c r="E765" s="267"/>
      <c r="F765" s="267"/>
      <c r="G765" s="268"/>
      <c r="H765" s="268"/>
      <c r="I765" s="268" t="s">
        <v>920</v>
      </c>
      <c r="J765" s="268" t="s">
        <v>4</v>
      </c>
      <c r="K765" s="268" t="s">
        <v>921</v>
      </c>
      <c r="L765" s="268">
        <v>0.93393</v>
      </c>
      <c r="M765" s="268">
        <v>123.24042</v>
      </c>
    </row>
    <row r="766" ht="15.6" spans="1:13">
      <c r="A766" s="267"/>
      <c r="B766" s="267"/>
      <c r="C766" s="267"/>
      <c r="D766" s="267"/>
      <c r="E766" s="267"/>
      <c r="F766" s="267"/>
      <c r="G766" s="268"/>
      <c r="H766" s="268"/>
      <c r="I766" s="268" t="s">
        <v>489</v>
      </c>
      <c r="J766" s="268" t="s">
        <v>22</v>
      </c>
      <c r="K766" s="268" t="s">
        <v>922</v>
      </c>
      <c r="L766" s="268">
        <v>0.31591</v>
      </c>
      <c r="M766" s="268">
        <v>123.70187</v>
      </c>
    </row>
    <row r="767" ht="15.6" spans="1:13">
      <c r="A767" s="267"/>
      <c r="B767" s="267"/>
      <c r="C767" s="267"/>
      <c r="D767" s="267"/>
      <c r="E767" s="267"/>
      <c r="F767" s="267"/>
      <c r="G767" s="268"/>
      <c r="H767" s="268"/>
      <c r="I767" s="268" t="s">
        <v>493</v>
      </c>
      <c r="J767" s="268" t="s">
        <v>22</v>
      </c>
      <c r="K767" s="268" t="s">
        <v>923</v>
      </c>
      <c r="L767" s="268">
        <v>0.29994</v>
      </c>
      <c r="M767" s="268">
        <v>123.67574</v>
      </c>
    </row>
    <row r="768" ht="15.6" spans="1:13">
      <c r="A768" s="267"/>
      <c r="B768" s="267"/>
      <c r="C768" s="267"/>
      <c r="D768" s="267"/>
      <c r="E768" s="267"/>
      <c r="F768" s="267"/>
      <c r="G768" s="268"/>
      <c r="H768" s="268"/>
      <c r="I768" s="268" t="s">
        <v>493</v>
      </c>
      <c r="J768" s="268" t="s">
        <v>22</v>
      </c>
      <c r="K768" s="268" t="s">
        <v>924</v>
      </c>
      <c r="L768" s="268">
        <v>0.31674</v>
      </c>
      <c r="M768" s="268">
        <v>123.48374</v>
      </c>
    </row>
    <row r="769" ht="15.6" spans="1:13">
      <c r="A769" s="267"/>
      <c r="B769" s="267"/>
      <c r="C769" s="267"/>
      <c r="D769" s="267"/>
      <c r="E769" s="267"/>
      <c r="F769" s="267"/>
      <c r="G769" s="268"/>
      <c r="H769" s="268"/>
      <c r="I769" s="268" t="s">
        <v>925</v>
      </c>
      <c r="J769" s="268" t="s">
        <v>4</v>
      </c>
      <c r="K769" s="268" t="s">
        <v>926</v>
      </c>
      <c r="L769" s="268">
        <v>0.91117</v>
      </c>
      <c r="M769" s="268">
        <v>123.28637</v>
      </c>
    </row>
    <row r="770" ht="15.6" spans="1:13">
      <c r="A770" s="267"/>
      <c r="B770" s="267"/>
      <c r="C770" s="267"/>
      <c r="D770" s="267"/>
      <c r="E770" s="267"/>
      <c r="F770" s="267"/>
      <c r="G770" s="268"/>
      <c r="H770" s="268"/>
      <c r="I770" s="268" t="s">
        <v>429</v>
      </c>
      <c r="J770" s="268" t="s">
        <v>4</v>
      </c>
      <c r="K770" s="268" t="s">
        <v>927</v>
      </c>
      <c r="L770" s="268">
        <v>0.90747</v>
      </c>
      <c r="M770" s="268">
        <v>123.3059</v>
      </c>
    </row>
    <row r="771" ht="15.6" spans="1:13">
      <c r="A771" s="267"/>
      <c r="B771" s="267"/>
      <c r="C771" s="267"/>
      <c r="D771" s="267"/>
      <c r="E771" s="267"/>
      <c r="F771" s="267"/>
      <c r="G771" s="268"/>
      <c r="H771" s="268"/>
      <c r="I771" s="268" t="s">
        <v>429</v>
      </c>
      <c r="J771" s="268" t="s">
        <v>4</v>
      </c>
      <c r="K771" s="268" t="s">
        <v>928</v>
      </c>
      <c r="L771" s="268">
        <v>0.90253</v>
      </c>
      <c r="M771" s="268">
        <v>123.30728</v>
      </c>
    </row>
    <row r="772" ht="15.6" spans="1:13">
      <c r="A772" s="267"/>
      <c r="B772" s="267"/>
      <c r="C772" s="267"/>
      <c r="D772" s="267"/>
      <c r="E772" s="267"/>
      <c r="F772" s="267"/>
      <c r="G772" s="268"/>
      <c r="H772" s="268"/>
      <c r="I772" s="268" t="s">
        <v>433</v>
      </c>
      <c r="J772" s="268" t="s">
        <v>4</v>
      </c>
      <c r="K772" s="268" t="s">
        <v>929</v>
      </c>
      <c r="L772" s="268">
        <v>0.89207</v>
      </c>
      <c r="M772" s="268">
        <v>123.31335</v>
      </c>
    </row>
    <row r="773" ht="15.6" spans="1:13">
      <c r="A773" s="267"/>
      <c r="B773" s="267"/>
      <c r="C773" s="267"/>
      <c r="D773" s="267"/>
      <c r="E773" s="267"/>
      <c r="F773" s="267"/>
      <c r="G773" s="268"/>
      <c r="H773" s="268"/>
      <c r="I773" s="268" t="s">
        <v>342</v>
      </c>
      <c r="J773" s="268" t="s">
        <v>39</v>
      </c>
      <c r="K773" s="268" t="s">
        <v>930</v>
      </c>
      <c r="L773" s="268">
        <v>1.09188</v>
      </c>
      <c r="M773" s="268">
        <v>124.33586</v>
      </c>
    </row>
    <row r="774" ht="15.6" spans="1:13">
      <c r="A774" s="267"/>
      <c r="B774" s="267"/>
      <c r="C774" s="267"/>
      <c r="D774" s="267"/>
      <c r="E774" s="267"/>
      <c r="F774" s="267"/>
      <c r="G774" s="268"/>
      <c r="H774" s="268"/>
      <c r="I774" s="268" t="s">
        <v>489</v>
      </c>
      <c r="J774" s="268" t="s">
        <v>22</v>
      </c>
      <c r="K774" s="268" t="s">
        <v>931</v>
      </c>
      <c r="L774" s="268">
        <v>0.3187</v>
      </c>
      <c r="M774" s="268">
        <v>123.75856</v>
      </c>
    </row>
    <row r="775" ht="15.6" spans="1:13">
      <c r="A775" s="267"/>
      <c r="B775" s="267"/>
      <c r="C775" s="267"/>
      <c r="D775" s="267"/>
      <c r="E775" s="267"/>
      <c r="F775" s="267"/>
      <c r="G775" s="268"/>
      <c r="H775" s="268"/>
      <c r="I775" s="268" t="s">
        <v>489</v>
      </c>
      <c r="J775" s="268" t="s">
        <v>22</v>
      </c>
      <c r="K775" s="268" t="s">
        <v>932</v>
      </c>
      <c r="L775" s="268">
        <v>0.32444</v>
      </c>
      <c r="M775" s="268">
        <v>123.73436</v>
      </c>
    </row>
    <row r="776" ht="15.6" spans="1:13">
      <c r="A776" s="267"/>
      <c r="B776" s="267"/>
      <c r="C776" s="267"/>
      <c r="D776" s="267"/>
      <c r="E776" s="267"/>
      <c r="F776" s="267"/>
      <c r="G776" s="268"/>
      <c r="H776" s="268"/>
      <c r="I776" s="268" t="s">
        <v>497</v>
      </c>
      <c r="J776" s="268" t="s">
        <v>101</v>
      </c>
      <c r="K776" s="268" t="s">
        <v>933</v>
      </c>
      <c r="L776" s="268">
        <v>0.99716</v>
      </c>
      <c r="M776" s="268">
        <v>124.28497</v>
      </c>
    </row>
    <row r="777" ht="15.6" spans="1:13">
      <c r="A777" s="267"/>
      <c r="B777" s="267"/>
      <c r="C777" s="267"/>
      <c r="D777" s="267"/>
      <c r="E777" s="267"/>
      <c r="F777" s="267"/>
      <c r="G777" s="268"/>
      <c r="H777" s="268"/>
      <c r="I777" s="268" t="s">
        <v>497</v>
      </c>
      <c r="J777" s="268" t="s">
        <v>101</v>
      </c>
      <c r="K777" s="268" t="s">
        <v>934</v>
      </c>
      <c r="L777" s="268">
        <v>0.99928</v>
      </c>
      <c r="M777" s="268">
        <v>124.28975</v>
      </c>
    </row>
    <row r="778" ht="15.6" spans="1:13">
      <c r="A778" s="267"/>
      <c r="B778" s="267"/>
      <c r="C778" s="267"/>
      <c r="D778" s="267"/>
      <c r="E778" s="267"/>
      <c r="F778" s="267"/>
      <c r="G778" s="268"/>
      <c r="H778" s="268"/>
      <c r="I778" s="268" t="s">
        <v>342</v>
      </c>
      <c r="J778" s="268" t="s">
        <v>39</v>
      </c>
      <c r="K778" s="268" t="s">
        <v>935</v>
      </c>
      <c r="L778" s="268">
        <v>0.91642</v>
      </c>
      <c r="M778" s="268">
        <v>124.10612</v>
      </c>
    </row>
    <row r="779" ht="15.6" spans="1:13">
      <c r="A779" s="267"/>
      <c r="B779" s="267"/>
      <c r="C779" s="267"/>
      <c r="D779" s="267"/>
      <c r="E779" s="267"/>
      <c r="F779" s="267"/>
      <c r="G779" s="268"/>
      <c r="H779" s="268"/>
      <c r="I779" s="268" t="s">
        <v>342</v>
      </c>
      <c r="J779" s="268" t="s">
        <v>39</v>
      </c>
      <c r="K779" s="268" t="s">
        <v>936</v>
      </c>
      <c r="L779" s="268">
        <v>0.91789</v>
      </c>
      <c r="M779" s="268">
        <v>124.11449</v>
      </c>
    </row>
    <row r="780" ht="15.6" spans="1:13">
      <c r="A780" s="267"/>
      <c r="B780" s="267"/>
      <c r="C780" s="267"/>
      <c r="D780" s="267"/>
      <c r="E780" s="267"/>
      <c r="F780" s="267"/>
      <c r="G780" s="268"/>
      <c r="H780" s="268"/>
      <c r="I780" s="268" t="s">
        <v>226</v>
      </c>
      <c r="J780" s="268" t="s">
        <v>101</v>
      </c>
      <c r="K780" s="268" t="s">
        <v>937</v>
      </c>
      <c r="L780" s="268">
        <v>0.91984</v>
      </c>
      <c r="M780" s="268">
        <v>124.09523</v>
      </c>
    </row>
    <row r="781" ht="15.6" spans="1:13">
      <c r="A781" s="267"/>
      <c r="B781" s="267"/>
      <c r="C781" s="267"/>
      <c r="D781" s="267"/>
      <c r="E781" s="267"/>
      <c r="F781" s="267"/>
      <c r="G781" s="268"/>
      <c r="H781" s="268"/>
      <c r="I781" s="268" t="s">
        <v>46</v>
      </c>
      <c r="J781" s="268" t="s">
        <v>22</v>
      </c>
      <c r="K781" s="268" t="s">
        <v>938</v>
      </c>
      <c r="L781" s="268">
        <v>0.35078</v>
      </c>
      <c r="M781" s="268">
        <v>123.91107</v>
      </c>
    </row>
    <row r="782" ht="15.6" spans="1:13">
      <c r="A782" s="267"/>
      <c r="B782" s="267"/>
      <c r="C782" s="267"/>
      <c r="D782" s="267"/>
      <c r="E782" s="267"/>
      <c r="F782" s="267"/>
      <c r="G782" s="268"/>
      <c r="H782" s="268"/>
      <c r="I782" s="268" t="s">
        <v>472</v>
      </c>
      <c r="J782" s="268" t="s">
        <v>22</v>
      </c>
      <c r="K782" s="268" t="s">
        <v>939</v>
      </c>
      <c r="L782" s="268">
        <v>0.35289</v>
      </c>
      <c r="M782" s="268">
        <v>123.88297</v>
      </c>
    </row>
    <row r="783" ht="15.6" spans="1:13">
      <c r="A783" s="267"/>
      <c r="B783" s="267"/>
      <c r="C783" s="267"/>
      <c r="D783" s="267"/>
      <c r="E783" s="267"/>
      <c r="F783" s="267"/>
      <c r="G783" s="268"/>
      <c r="H783" s="268"/>
      <c r="I783" s="268" t="s">
        <v>472</v>
      </c>
      <c r="J783" s="268" t="s">
        <v>22</v>
      </c>
      <c r="K783" s="268" t="s">
        <v>940</v>
      </c>
      <c r="L783" s="268">
        <v>0.33851</v>
      </c>
      <c r="M783" s="268">
        <v>123.8214</v>
      </c>
    </row>
    <row r="784" ht="15.6" spans="1:13">
      <c r="A784" s="267"/>
      <c r="B784" s="267"/>
      <c r="C784" s="267"/>
      <c r="D784" s="267"/>
      <c r="E784" s="267"/>
      <c r="F784" s="267"/>
      <c r="G784" s="268"/>
      <c r="H784" s="268"/>
      <c r="I784" s="268" t="s">
        <v>472</v>
      </c>
      <c r="J784" s="268" t="s">
        <v>22</v>
      </c>
      <c r="K784" s="268" t="s">
        <v>941</v>
      </c>
      <c r="L784" s="268">
        <v>0.3196</v>
      </c>
      <c r="M784" s="268">
        <v>123.79274</v>
      </c>
    </row>
    <row r="785" ht="15.6" spans="1:13">
      <c r="A785" s="267"/>
      <c r="B785" s="267"/>
      <c r="C785" s="267"/>
      <c r="D785" s="267"/>
      <c r="E785" s="267"/>
      <c r="F785" s="267"/>
      <c r="G785" s="268"/>
      <c r="H785" s="268"/>
      <c r="I785" s="268" t="s">
        <v>942</v>
      </c>
      <c r="J785" s="268" t="s">
        <v>173</v>
      </c>
      <c r="K785" s="268" t="s">
        <v>943</v>
      </c>
      <c r="L785" s="268">
        <v>0.805305</v>
      </c>
      <c r="M785" s="268">
        <v>124.067906</v>
      </c>
    </row>
    <row r="786" ht="15.6" spans="1:13">
      <c r="A786" s="267"/>
      <c r="B786" s="267"/>
      <c r="C786" s="267"/>
      <c r="D786" s="267"/>
      <c r="E786" s="267"/>
      <c r="F786" s="267"/>
      <c r="G786" s="268"/>
      <c r="H786" s="268"/>
      <c r="I786" s="268" t="s">
        <v>131</v>
      </c>
      <c r="J786" s="268" t="s">
        <v>131</v>
      </c>
      <c r="K786" s="268" t="s">
        <v>944</v>
      </c>
      <c r="L786" s="268">
        <v>0.6713</v>
      </c>
      <c r="M786" s="268">
        <v>124.2707</v>
      </c>
    </row>
    <row r="787" ht="15.6" spans="1:13">
      <c r="A787" s="267"/>
      <c r="B787" s="267"/>
      <c r="C787" s="267"/>
      <c r="D787" s="267"/>
      <c r="E787" s="267"/>
      <c r="F787" s="267"/>
      <c r="G787" s="268"/>
      <c r="H787" s="268"/>
      <c r="I787" s="268" t="s">
        <v>324</v>
      </c>
      <c r="J787" s="268" t="s">
        <v>101</v>
      </c>
      <c r="K787" s="268" t="s">
        <v>945</v>
      </c>
      <c r="L787" s="268">
        <v>0.86931</v>
      </c>
      <c r="M787" s="268">
        <v>124.02593</v>
      </c>
    </row>
    <row r="788" ht="15.6" spans="1:13">
      <c r="A788" s="267"/>
      <c r="B788" s="267"/>
      <c r="C788" s="267"/>
      <c r="D788" s="267"/>
      <c r="E788" s="267"/>
      <c r="F788" s="267"/>
      <c r="G788" s="268"/>
      <c r="H788" s="268"/>
      <c r="I788" s="268" t="s">
        <v>131</v>
      </c>
      <c r="J788" s="268" t="s">
        <v>131</v>
      </c>
      <c r="K788" s="268" t="s">
        <v>946</v>
      </c>
      <c r="L788" s="268">
        <v>0.61053</v>
      </c>
      <c r="M788" s="268">
        <v>124.08915</v>
      </c>
    </row>
    <row r="789" ht="15.6" spans="1:13">
      <c r="A789" s="267"/>
      <c r="B789" s="267"/>
      <c r="C789" s="267"/>
      <c r="D789" s="267"/>
      <c r="E789" s="267"/>
      <c r="F789" s="267"/>
      <c r="G789" s="268"/>
      <c r="H789" s="268"/>
      <c r="I789" s="268" t="s">
        <v>131</v>
      </c>
      <c r="J789" s="268" t="s">
        <v>131</v>
      </c>
      <c r="K789" s="268" t="s">
        <v>947</v>
      </c>
      <c r="L789" s="268">
        <v>0.653544</v>
      </c>
      <c r="M789" s="268">
        <v>124.193845</v>
      </c>
    </row>
    <row r="790" ht="15.6" spans="1:13">
      <c r="A790" s="267"/>
      <c r="B790" s="267"/>
      <c r="C790" s="267"/>
      <c r="D790" s="267"/>
      <c r="E790" s="267"/>
      <c r="F790" s="267"/>
      <c r="G790" s="268"/>
      <c r="H790" s="268"/>
      <c r="I790" s="268" t="s">
        <v>131</v>
      </c>
      <c r="J790" s="268" t="s">
        <v>131</v>
      </c>
      <c r="K790" s="268" t="s">
        <v>948</v>
      </c>
      <c r="L790" s="268">
        <v>0.651745</v>
      </c>
      <c r="M790" s="268">
        <v>124.175918</v>
      </c>
    </row>
    <row r="791" ht="15.6" spans="1:13">
      <c r="A791" s="267"/>
      <c r="B791" s="267"/>
      <c r="C791" s="267"/>
      <c r="D791" s="267"/>
      <c r="E791" s="267"/>
      <c r="F791" s="267"/>
      <c r="G791" s="268"/>
      <c r="H791" s="268"/>
      <c r="I791" s="268" t="s">
        <v>131</v>
      </c>
      <c r="J791" s="268" t="s">
        <v>131</v>
      </c>
      <c r="K791" s="268" t="s">
        <v>949</v>
      </c>
      <c r="L791" s="268">
        <v>0.55075</v>
      </c>
      <c r="M791" s="268">
        <v>124.02325</v>
      </c>
    </row>
    <row r="792" ht="15.6" spans="1:13">
      <c r="A792" s="267"/>
      <c r="B792" s="267"/>
      <c r="C792" s="267"/>
      <c r="D792" s="267"/>
      <c r="E792" s="267"/>
      <c r="F792" s="267"/>
      <c r="G792" s="268"/>
      <c r="H792" s="268"/>
      <c r="I792" s="268" t="s">
        <v>131</v>
      </c>
      <c r="J792" s="268" t="s">
        <v>131</v>
      </c>
      <c r="K792" s="268" t="s">
        <v>950</v>
      </c>
      <c r="L792" s="268">
        <v>0.548037</v>
      </c>
      <c r="M792" s="268">
        <v>124.020484</v>
      </c>
    </row>
    <row r="793" ht="15.6" spans="1:13">
      <c r="A793" s="267"/>
      <c r="B793" s="267"/>
      <c r="C793" s="267"/>
      <c r="D793" s="267"/>
      <c r="E793" s="267"/>
      <c r="F793" s="267"/>
      <c r="G793" s="268"/>
      <c r="H793" s="268"/>
      <c r="I793" s="268" t="s">
        <v>951</v>
      </c>
      <c r="J793" s="268" t="s">
        <v>4</v>
      </c>
      <c r="K793" s="268" t="s">
        <v>952</v>
      </c>
      <c r="L793" s="268">
        <v>0.90982</v>
      </c>
      <c r="M793" s="268">
        <v>123.27453</v>
      </c>
    </row>
    <row r="794" ht="15.6" spans="1:13">
      <c r="A794" s="267"/>
      <c r="B794" s="267"/>
      <c r="C794" s="267"/>
      <c r="D794" s="267"/>
      <c r="E794" s="267"/>
      <c r="F794" s="267"/>
      <c r="G794" s="268"/>
      <c r="H794" s="268"/>
      <c r="I794" s="268" t="s">
        <v>953</v>
      </c>
      <c r="J794" s="268" t="s">
        <v>4</v>
      </c>
      <c r="K794" s="268" t="s">
        <v>954</v>
      </c>
      <c r="L794" s="268">
        <v>0.89702</v>
      </c>
      <c r="M794" s="268">
        <v>123.31842</v>
      </c>
    </row>
    <row r="795" ht="15.6" spans="1:13">
      <c r="A795" s="267"/>
      <c r="B795" s="267"/>
      <c r="C795" s="267"/>
      <c r="D795" s="267"/>
      <c r="E795" s="267"/>
      <c r="F795" s="267"/>
      <c r="G795" s="268"/>
      <c r="H795" s="268"/>
      <c r="I795" s="268" t="s">
        <v>955</v>
      </c>
      <c r="J795" s="268" t="s">
        <v>4</v>
      </c>
      <c r="K795" s="268" t="s">
        <v>956</v>
      </c>
      <c r="L795" s="268">
        <v>0.88015</v>
      </c>
      <c r="M795" s="268">
        <v>123.51383</v>
      </c>
    </row>
    <row r="796" ht="15.6" spans="1:13">
      <c r="A796" s="267"/>
      <c r="B796" s="267"/>
      <c r="C796" s="267"/>
      <c r="D796" s="267"/>
      <c r="E796" s="267"/>
      <c r="F796" s="267"/>
      <c r="G796" s="268"/>
      <c r="H796" s="268"/>
      <c r="I796" s="268" t="s">
        <v>957</v>
      </c>
      <c r="J796" s="268" t="s">
        <v>4</v>
      </c>
      <c r="K796" s="268" t="s">
        <v>958</v>
      </c>
      <c r="L796" s="268">
        <v>0.87937</v>
      </c>
      <c r="M796" s="268">
        <v>123.52148</v>
      </c>
    </row>
    <row r="797" ht="15.6" spans="1:13">
      <c r="A797" s="267"/>
      <c r="B797" s="267"/>
      <c r="C797" s="267"/>
      <c r="D797" s="267"/>
      <c r="E797" s="267"/>
      <c r="F797" s="267"/>
      <c r="G797" s="268"/>
      <c r="H797" s="268"/>
      <c r="I797" s="268" t="s">
        <v>951</v>
      </c>
      <c r="J797" s="268" t="s">
        <v>4</v>
      </c>
      <c r="K797" s="268" t="s">
        <v>959</v>
      </c>
      <c r="L797" s="268">
        <v>0.90562</v>
      </c>
      <c r="M797" s="268">
        <v>123.273</v>
      </c>
    </row>
    <row r="798" ht="15.6" spans="1:13">
      <c r="A798" s="267"/>
      <c r="B798" s="267"/>
      <c r="C798" s="267"/>
      <c r="D798" s="267"/>
      <c r="E798" s="267"/>
      <c r="F798" s="267"/>
      <c r="G798" s="268"/>
      <c r="H798" s="268"/>
      <c r="I798" s="268" t="s">
        <v>440</v>
      </c>
      <c r="J798" s="268" t="s">
        <v>4</v>
      </c>
      <c r="K798" s="268" t="s">
        <v>960</v>
      </c>
      <c r="L798" s="268">
        <v>0.90387</v>
      </c>
      <c r="M798" s="268">
        <v>123.27052</v>
      </c>
    </row>
    <row r="799" ht="15.6" spans="1:13">
      <c r="A799" s="267"/>
      <c r="B799" s="267"/>
      <c r="C799" s="267"/>
      <c r="D799" s="267"/>
      <c r="E799" s="267"/>
      <c r="F799" s="267"/>
      <c r="G799" s="268"/>
      <c r="H799" s="268"/>
      <c r="I799" s="268" t="s">
        <v>575</v>
      </c>
      <c r="J799" s="268" t="s">
        <v>4</v>
      </c>
      <c r="K799" s="268" t="s">
        <v>961</v>
      </c>
      <c r="L799" s="268">
        <v>0.93942</v>
      </c>
      <c r="M799" s="268">
        <v>123.24132</v>
      </c>
    </row>
    <row r="800" ht="15.6" spans="1:13">
      <c r="A800" s="267"/>
      <c r="B800" s="267"/>
      <c r="C800" s="267"/>
      <c r="D800" s="267"/>
      <c r="E800" s="267"/>
      <c r="F800" s="267"/>
      <c r="G800" s="268"/>
      <c r="H800" s="268"/>
      <c r="I800" s="268" t="s">
        <v>514</v>
      </c>
      <c r="J800" s="268" t="s">
        <v>4</v>
      </c>
      <c r="K800" s="268" t="s">
        <v>962</v>
      </c>
      <c r="L800" s="268">
        <v>0.90711</v>
      </c>
      <c r="M800" s="268">
        <v>123.2152</v>
      </c>
    </row>
    <row r="801" ht="15.6" spans="1:13">
      <c r="A801" s="267"/>
      <c r="B801" s="267"/>
      <c r="C801" s="267"/>
      <c r="D801" s="267"/>
      <c r="E801" s="267"/>
      <c r="F801" s="267"/>
      <c r="G801" s="268"/>
      <c r="H801" s="268"/>
      <c r="I801" s="268" t="s">
        <v>514</v>
      </c>
      <c r="J801" s="268" t="s">
        <v>4</v>
      </c>
      <c r="K801" s="268" t="s">
        <v>963</v>
      </c>
      <c r="L801" s="268">
        <v>0.91885</v>
      </c>
      <c r="M801" s="268">
        <v>123.20302</v>
      </c>
    </row>
    <row r="802" ht="15.6" spans="1:13">
      <c r="A802" s="267"/>
      <c r="B802" s="267"/>
      <c r="C802" s="267"/>
      <c r="D802" s="267"/>
      <c r="E802" s="267"/>
      <c r="F802" s="267"/>
      <c r="G802" s="268"/>
      <c r="H802" s="268"/>
      <c r="I802" s="268" t="s">
        <v>446</v>
      </c>
      <c r="J802" s="268" t="s">
        <v>132</v>
      </c>
      <c r="K802" s="268" t="s">
        <v>964</v>
      </c>
      <c r="L802" s="268">
        <v>0.760966</v>
      </c>
      <c r="M802" s="268">
        <v>124.330047</v>
      </c>
    </row>
    <row r="803" ht="15.6" spans="1:13">
      <c r="A803" s="267"/>
      <c r="B803" s="267"/>
      <c r="C803" s="267"/>
      <c r="D803" s="267"/>
      <c r="E803" s="267"/>
      <c r="F803" s="267"/>
      <c r="G803" s="268"/>
      <c r="H803" s="268"/>
      <c r="I803" s="268" t="s">
        <v>446</v>
      </c>
      <c r="J803" s="268" t="s">
        <v>132</v>
      </c>
      <c r="K803" s="268" t="s">
        <v>965</v>
      </c>
      <c r="L803" s="268">
        <v>0.767283</v>
      </c>
      <c r="M803" s="268">
        <v>124.327483</v>
      </c>
    </row>
    <row r="804" ht="15.6" spans="1:13">
      <c r="A804" s="267"/>
      <c r="B804" s="267"/>
      <c r="C804" s="267"/>
      <c r="D804" s="267"/>
      <c r="E804" s="267"/>
      <c r="F804" s="267"/>
      <c r="G804" s="268"/>
      <c r="H804" s="268"/>
      <c r="I804" s="268" t="s">
        <v>131</v>
      </c>
      <c r="J804" s="268" t="s">
        <v>132</v>
      </c>
      <c r="K804" s="268" t="s">
        <v>966</v>
      </c>
      <c r="L804" s="268">
        <v>0.772083</v>
      </c>
      <c r="M804" s="268">
        <v>124.334017</v>
      </c>
    </row>
    <row r="805" ht="15.6" spans="1:13">
      <c r="A805" s="267"/>
      <c r="B805" s="267"/>
      <c r="C805" s="267"/>
      <c r="D805" s="267"/>
      <c r="E805" s="267"/>
      <c r="F805" s="267"/>
      <c r="G805" s="268"/>
      <c r="H805" s="268"/>
      <c r="I805" s="268" t="s">
        <v>131</v>
      </c>
      <c r="J805" s="268" t="s">
        <v>132</v>
      </c>
      <c r="K805" s="268" t="s">
        <v>967</v>
      </c>
      <c r="L805" s="268">
        <v>0.7777</v>
      </c>
      <c r="M805" s="268">
        <v>124.343117</v>
      </c>
    </row>
    <row r="806" ht="15.6" spans="1:13">
      <c r="A806" s="267"/>
      <c r="B806" s="267"/>
      <c r="C806" s="267"/>
      <c r="D806" s="267"/>
      <c r="E806" s="267"/>
      <c r="F806" s="267"/>
      <c r="G806" s="268"/>
      <c r="H806" s="268"/>
      <c r="I806" s="268" t="s">
        <v>131</v>
      </c>
      <c r="J806" s="268" t="s">
        <v>132</v>
      </c>
      <c r="K806" s="268" t="s">
        <v>968</v>
      </c>
      <c r="L806" s="268">
        <v>0.784283</v>
      </c>
      <c r="M806" s="268">
        <v>124.349617</v>
      </c>
    </row>
    <row r="807" ht="15.6" spans="1:13">
      <c r="A807" s="267"/>
      <c r="B807" s="267"/>
      <c r="C807" s="267"/>
      <c r="D807" s="267"/>
      <c r="E807" s="267"/>
      <c r="F807" s="267"/>
      <c r="G807" s="268"/>
      <c r="H807" s="268"/>
      <c r="I807" s="268" t="s">
        <v>418</v>
      </c>
      <c r="J807" s="268" t="s">
        <v>132</v>
      </c>
      <c r="K807" s="268" t="s">
        <v>969</v>
      </c>
      <c r="L807" s="268">
        <v>0.73016</v>
      </c>
      <c r="M807" s="268">
        <v>124.30208</v>
      </c>
    </row>
    <row r="808" ht="15.6" spans="1:13">
      <c r="A808" s="267"/>
      <c r="B808" s="267"/>
      <c r="C808" s="267"/>
      <c r="D808" s="267"/>
      <c r="E808" s="267"/>
      <c r="F808" s="267"/>
      <c r="G808" s="268"/>
      <c r="H808" s="268"/>
      <c r="I808" s="268" t="s">
        <v>132</v>
      </c>
      <c r="J808" s="268" t="s">
        <v>132</v>
      </c>
      <c r="K808" s="268" t="s">
        <v>970</v>
      </c>
      <c r="L808" s="268">
        <v>0.759967</v>
      </c>
      <c r="M808" s="268">
        <v>124.266233</v>
      </c>
    </row>
    <row r="809" ht="15.6" spans="1:13">
      <c r="A809" s="267"/>
      <c r="B809" s="267"/>
      <c r="C809" s="267"/>
      <c r="D809" s="267"/>
      <c r="E809" s="267"/>
      <c r="F809" s="267"/>
      <c r="G809" s="268"/>
      <c r="H809" s="268"/>
      <c r="I809" s="268" t="s">
        <v>132</v>
      </c>
      <c r="J809" s="268" t="s">
        <v>132</v>
      </c>
      <c r="K809" s="268" t="s">
        <v>971</v>
      </c>
      <c r="L809" s="268">
        <v>0.763233</v>
      </c>
      <c r="M809" s="268">
        <v>124.255952</v>
      </c>
    </row>
    <row r="810" ht="15.6" spans="1:13">
      <c r="A810" s="267"/>
      <c r="B810" s="267"/>
      <c r="C810" s="267"/>
      <c r="D810" s="267"/>
      <c r="E810" s="267"/>
      <c r="F810" s="267"/>
      <c r="G810" s="268"/>
      <c r="H810" s="268"/>
      <c r="I810" s="268" t="s">
        <v>410</v>
      </c>
      <c r="J810" s="268" t="s">
        <v>132</v>
      </c>
      <c r="K810" s="268" t="s">
        <v>972</v>
      </c>
      <c r="L810" s="268">
        <v>0.74235</v>
      </c>
      <c r="M810" s="268">
        <v>124.309717</v>
      </c>
    </row>
    <row r="811" ht="15.6" spans="1:13">
      <c r="A811" s="267"/>
      <c r="B811" s="267"/>
      <c r="C811" s="267"/>
      <c r="D811" s="267"/>
      <c r="E811" s="267"/>
      <c r="F811" s="267"/>
      <c r="G811" s="268"/>
      <c r="H811" s="268"/>
      <c r="I811" s="268" t="s">
        <v>410</v>
      </c>
      <c r="J811" s="268" t="s">
        <v>132</v>
      </c>
      <c r="K811" s="268" t="s">
        <v>973</v>
      </c>
      <c r="L811" s="268">
        <v>0.74147</v>
      </c>
      <c r="M811" s="268">
        <v>124.307685</v>
      </c>
    </row>
    <row r="812" ht="15.6" spans="1:13">
      <c r="A812" s="267"/>
      <c r="B812" s="267"/>
      <c r="C812" s="267"/>
      <c r="D812" s="267"/>
      <c r="E812" s="267"/>
      <c r="F812" s="267"/>
      <c r="G812" s="268"/>
      <c r="H812" s="268"/>
      <c r="I812" s="268" t="s">
        <v>410</v>
      </c>
      <c r="J812" s="268" t="s">
        <v>132</v>
      </c>
      <c r="K812" s="268" t="s">
        <v>974</v>
      </c>
      <c r="L812" s="268">
        <v>0.739991</v>
      </c>
      <c r="M812" s="268">
        <v>124.30814</v>
      </c>
    </row>
    <row r="813" ht="15.6" spans="1:13">
      <c r="A813" s="267"/>
      <c r="B813" s="267"/>
      <c r="C813" s="267"/>
      <c r="D813" s="267"/>
      <c r="E813" s="267"/>
      <c r="F813" s="267"/>
      <c r="G813" s="268"/>
      <c r="H813" s="268"/>
      <c r="I813" s="268" t="s">
        <v>410</v>
      </c>
      <c r="J813" s="268" t="s">
        <v>132</v>
      </c>
      <c r="K813" s="268" t="s">
        <v>975</v>
      </c>
      <c r="L813" s="268">
        <v>0.740422</v>
      </c>
      <c r="M813" s="268">
        <v>124.310782</v>
      </c>
    </row>
    <row r="814" ht="15.6" spans="1:13">
      <c r="A814" s="267"/>
      <c r="B814" s="267"/>
      <c r="C814" s="267"/>
      <c r="D814" s="267"/>
      <c r="E814" s="267"/>
      <c r="F814" s="267"/>
      <c r="G814" s="268"/>
      <c r="H814" s="268"/>
      <c r="I814" s="268" t="s">
        <v>448</v>
      </c>
      <c r="J814" s="268" t="s">
        <v>132</v>
      </c>
      <c r="K814" s="268" t="s">
        <v>976</v>
      </c>
      <c r="L814" s="268">
        <v>0.740229</v>
      </c>
      <c r="M814" s="268">
        <v>124.316399</v>
      </c>
    </row>
    <row r="815" ht="15.6" spans="1:13">
      <c r="A815" s="267"/>
      <c r="B815" s="267"/>
      <c r="C815" s="267"/>
      <c r="D815" s="267"/>
      <c r="E815" s="267"/>
      <c r="F815" s="267"/>
      <c r="G815" s="268"/>
      <c r="H815" s="268"/>
      <c r="I815" s="268" t="s">
        <v>448</v>
      </c>
      <c r="J815" s="268" t="s">
        <v>132</v>
      </c>
      <c r="K815" s="268" t="s">
        <v>977</v>
      </c>
      <c r="L815" s="268">
        <v>0.74045</v>
      </c>
      <c r="M815" s="268">
        <v>124.314173</v>
      </c>
    </row>
    <row r="816" ht="15.6" spans="1:13">
      <c r="A816" s="267"/>
      <c r="B816" s="267"/>
      <c r="C816" s="267"/>
      <c r="D816" s="267"/>
      <c r="E816" s="267"/>
      <c r="F816" s="267"/>
      <c r="G816" s="268"/>
      <c r="H816" s="268"/>
      <c r="I816" s="268" t="s">
        <v>131</v>
      </c>
      <c r="J816" s="268" t="s">
        <v>131</v>
      </c>
      <c r="K816" s="268" t="s">
        <v>978</v>
      </c>
      <c r="L816" s="268">
        <v>0.572855</v>
      </c>
      <c r="M816" s="268">
        <v>124.045753</v>
      </c>
    </row>
    <row r="817" ht="15.6" spans="1:13">
      <c r="A817" s="267"/>
      <c r="B817" s="267"/>
      <c r="C817" s="267"/>
      <c r="D817" s="267"/>
      <c r="E817" s="267"/>
      <c r="F817" s="267"/>
      <c r="G817" s="268"/>
      <c r="H817" s="268"/>
      <c r="I817" s="268" t="s">
        <v>131</v>
      </c>
      <c r="J817" s="268" t="s">
        <v>131</v>
      </c>
      <c r="K817" s="268" t="s">
        <v>979</v>
      </c>
      <c r="L817" s="268">
        <v>0.56104</v>
      </c>
      <c r="M817" s="268">
        <v>124.02483</v>
      </c>
    </row>
    <row r="818" ht="15.6" spans="1:13">
      <c r="A818" s="267"/>
      <c r="B818" s="267"/>
      <c r="C818" s="267"/>
      <c r="D818" s="267"/>
      <c r="E818" s="267"/>
      <c r="F818" s="267"/>
      <c r="G818" s="268"/>
      <c r="H818" s="268"/>
      <c r="I818" s="268" t="s">
        <v>131</v>
      </c>
      <c r="J818" s="268" t="s">
        <v>131</v>
      </c>
      <c r="K818" s="268" t="s">
        <v>980</v>
      </c>
      <c r="L818" s="268">
        <v>0.55723</v>
      </c>
      <c r="M818" s="268">
        <v>124.02437</v>
      </c>
    </row>
    <row r="819" ht="15.6" spans="1:13">
      <c r="A819" s="267"/>
      <c r="B819" s="267"/>
      <c r="C819" s="267"/>
      <c r="D819" s="267"/>
      <c r="E819" s="267"/>
      <c r="F819" s="267"/>
      <c r="G819" s="268"/>
      <c r="H819" s="268"/>
      <c r="I819" s="268" t="s">
        <v>131</v>
      </c>
      <c r="J819" s="268" t="s">
        <v>131</v>
      </c>
      <c r="K819" s="268" t="s">
        <v>981</v>
      </c>
      <c r="L819" s="268">
        <v>0.555081</v>
      </c>
      <c r="M819" s="268">
        <v>124.025276</v>
      </c>
    </row>
    <row r="820" ht="15.6" spans="1:13">
      <c r="A820" s="267"/>
      <c r="B820" s="267"/>
      <c r="C820" s="267"/>
      <c r="D820" s="267"/>
      <c r="E820" s="267"/>
      <c r="F820" s="267"/>
      <c r="G820" s="268"/>
      <c r="H820" s="268"/>
      <c r="I820" s="268" t="s">
        <v>131</v>
      </c>
      <c r="J820" s="268" t="s">
        <v>131</v>
      </c>
      <c r="K820" s="268" t="s">
        <v>982</v>
      </c>
      <c r="L820" s="268">
        <v>0.56668</v>
      </c>
      <c r="M820" s="268">
        <v>123.98658</v>
      </c>
    </row>
    <row r="821" ht="15.6" spans="1:13">
      <c r="A821" s="267"/>
      <c r="B821" s="267"/>
      <c r="C821" s="267"/>
      <c r="D821" s="267"/>
      <c r="E821" s="267"/>
      <c r="F821" s="267"/>
      <c r="G821" s="268"/>
      <c r="H821" s="268"/>
      <c r="I821" s="268" t="s">
        <v>131</v>
      </c>
      <c r="J821" s="268" t="s">
        <v>131</v>
      </c>
      <c r="K821" s="268" t="s">
        <v>983</v>
      </c>
      <c r="L821" s="268">
        <v>0.56844</v>
      </c>
      <c r="M821" s="268">
        <v>123.98981</v>
      </c>
    </row>
    <row r="822" ht="15.6" spans="1:13">
      <c r="A822" s="267"/>
      <c r="B822" s="267"/>
      <c r="C822" s="267"/>
      <c r="D822" s="267"/>
      <c r="E822" s="267"/>
      <c r="F822" s="267"/>
      <c r="G822" s="268"/>
      <c r="H822" s="268"/>
      <c r="I822" s="268" t="s">
        <v>131</v>
      </c>
      <c r="J822" s="268" t="s">
        <v>131</v>
      </c>
      <c r="K822" s="268" t="s">
        <v>984</v>
      </c>
      <c r="L822" s="268">
        <v>0.6103</v>
      </c>
      <c r="M822" s="268">
        <v>124.09189</v>
      </c>
    </row>
    <row r="823" ht="15.6" spans="1:13">
      <c r="A823" s="267"/>
      <c r="B823" s="267"/>
      <c r="C823" s="267"/>
      <c r="D823" s="267"/>
      <c r="E823" s="267"/>
      <c r="F823" s="267"/>
      <c r="G823" s="268"/>
      <c r="H823" s="268"/>
      <c r="I823" s="268" t="s">
        <v>46</v>
      </c>
      <c r="J823" s="268" t="s">
        <v>22</v>
      </c>
      <c r="K823" s="268" t="s">
        <v>985</v>
      </c>
      <c r="L823" s="268">
        <v>0.40852</v>
      </c>
      <c r="M823" s="268">
        <v>123.9802</v>
      </c>
    </row>
    <row r="824" ht="15.6" spans="1:13">
      <c r="A824" s="267"/>
      <c r="B824" s="267"/>
      <c r="C824" s="267"/>
      <c r="D824" s="267"/>
      <c r="E824" s="267"/>
      <c r="F824" s="267"/>
      <c r="G824" s="268"/>
      <c r="H824" s="268"/>
      <c r="I824" s="268" t="s">
        <v>46</v>
      </c>
      <c r="J824" s="268" t="s">
        <v>22</v>
      </c>
      <c r="K824" s="268" t="s">
        <v>986</v>
      </c>
      <c r="L824" s="268">
        <v>0.41175</v>
      </c>
      <c r="M824" s="268">
        <v>123.98193</v>
      </c>
    </row>
    <row r="825" ht="15.6" spans="1:13">
      <c r="A825" s="267"/>
      <c r="B825" s="267"/>
      <c r="C825" s="267"/>
      <c r="D825" s="267"/>
      <c r="E825" s="267"/>
      <c r="F825" s="267"/>
      <c r="G825" s="268"/>
      <c r="H825" s="268"/>
      <c r="I825" s="268" t="s">
        <v>324</v>
      </c>
      <c r="J825" s="268" t="s">
        <v>101</v>
      </c>
      <c r="K825" s="268" t="s">
        <v>987</v>
      </c>
      <c r="L825" s="268">
        <v>0.8825</v>
      </c>
      <c r="M825" s="268">
        <v>124.02415</v>
      </c>
    </row>
    <row r="826" ht="15.6" spans="1:13">
      <c r="A826" s="267"/>
      <c r="B826" s="267"/>
      <c r="C826" s="267"/>
      <c r="D826" s="267"/>
      <c r="E826" s="267"/>
      <c r="F826" s="267"/>
      <c r="G826" s="268"/>
      <c r="H826" s="268"/>
      <c r="I826" s="268" t="s">
        <v>324</v>
      </c>
      <c r="J826" s="268" t="s">
        <v>101</v>
      </c>
      <c r="K826" s="268" t="s">
        <v>988</v>
      </c>
      <c r="L826" s="268">
        <v>0.8623</v>
      </c>
      <c r="M826" s="268">
        <v>124.0342</v>
      </c>
    </row>
    <row r="827" ht="15.6" spans="1:13">
      <c r="A827" s="267"/>
      <c r="B827" s="267"/>
      <c r="C827" s="267"/>
      <c r="D827" s="267"/>
      <c r="E827" s="267"/>
      <c r="F827" s="267"/>
      <c r="G827" s="268"/>
      <c r="H827" s="268"/>
      <c r="I827" s="268" t="s">
        <v>324</v>
      </c>
      <c r="J827" s="268" t="s">
        <v>101</v>
      </c>
      <c r="K827" s="268" t="s">
        <v>989</v>
      </c>
      <c r="L827" s="268">
        <v>0.8475</v>
      </c>
      <c r="M827" s="268">
        <v>123.9973</v>
      </c>
    </row>
    <row r="828" ht="15.6" spans="1:13">
      <c r="A828" s="267"/>
      <c r="B828" s="267"/>
      <c r="C828" s="267"/>
      <c r="D828" s="267"/>
      <c r="E828" s="267"/>
      <c r="F828" s="267"/>
      <c r="G828" s="268"/>
      <c r="H828" s="268"/>
      <c r="I828" s="268" t="s">
        <v>131</v>
      </c>
      <c r="J828" s="268" t="s">
        <v>132</v>
      </c>
      <c r="K828" s="268" t="s">
        <v>990</v>
      </c>
      <c r="L828" s="268">
        <v>0.702791</v>
      </c>
      <c r="M828" s="268">
        <v>124.279647</v>
      </c>
    </row>
    <row r="829" ht="15.6" spans="1:13">
      <c r="A829" s="267"/>
      <c r="B829" s="267"/>
      <c r="C829" s="267"/>
      <c r="D829" s="267"/>
      <c r="E829" s="267"/>
      <c r="F829" s="267"/>
      <c r="G829" s="268"/>
      <c r="H829" s="268"/>
      <c r="I829" s="268" t="s">
        <v>131</v>
      </c>
      <c r="J829" s="268" t="s">
        <v>132</v>
      </c>
      <c r="K829" s="268" t="s">
        <v>991</v>
      </c>
      <c r="L829" s="268">
        <v>0.705216</v>
      </c>
      <c r="M829" s="268">
        <v>124.274027</v>
      </c>
    </row>
    <row r="830" ht="15.6" spans="1:13">
      <c r="A830" s="267"/>
      <c r="B830" s="267"/>
      <c r="C830" s="267"/>
      <c r="D830" s="267"/>
      <c r="E830" s="267"/>
      <c r="F830" s="267"/>
      <c r="G830" s="268"/>
      <c r="H830" s="268"/>
      <c r="I830" s="268" t="s">
        <v>136</v>
      </c>
      <c r="J830" s="268" t="s">
        <v>132</v>
      </c>
      <c r="K830" s="268" t="s">
        <v>992</v>
      </c>
      <c r="L830" s="268">
        <v>0.718892</v>
      </c>
      <c r="M830" s="268">
        <v>124.294751</v>
      </c>
    </row>
    <row r="831" ht="15.6" spans="1:13">
      <c r="A831" s="267"/>
      <c r="B831" s="267"/>
      <c r="C831" s="267"/>
      <c r="D831" s="267"/>
      <c r="E831" s="267"/>
      <c r="F831" s="267"/>
      <c r="G831" s="268"/>
      <c r="H831" s="268"/>
      <c r="I831" s="268" t="s">
        <v>136</v>
      </c>
      <c r="J831" s="268" t="s">
        <v>132</v>
      </c>
      <c r="K831" s="268" t="s">
        <v>993</v>
      </c>
      <c r="L831" s="268">
        <v>0.713354093</v>
      </c>
      <c r="M831" s="268">
        <v>124.3041910447</v>
      </c>
    </row>
    <row r="832" ht="15.6" spans="1:13">
      <c r="A832" s="267"/>
      <c r="B832" s="267"/>
      <c r="C832" s="267"/>
      <c r="D832" s="267"/>
      <c r="E832" s="267"/>
      <c r="F832" s="267"/>
      <c r="G832" s="268"/>
      <c r="H832" s="268"/>
      <c r="I832" s="268" t="s">
        <v>136</v>
      </c>
      <c r="J832" s="268" t="s">
        <v>132</v>
      </c>
      <c r="K832" s="268" t="s">
        <v>994</v>
      </c>
      <c r="L832" s="268">
        <v>0.710267</v>
      </c>
      <c r="M832" s="268">
        <v>124.306717</v>
      </c>
    </row>
    <row r="833" ht="15.6" spans="1:13">
      <c r="A833" s="267"/>
      <c r="B833" s="267"/>
      <c r="C833" s="267"/>
      <c r="D833" s="267"/>
      <c r="E833" s="267"/>
      <c r="F833" s="267"/>
      <c r="G833" s="268"/>
      <c r="H833" s="268"/>
      <c r="I833" s="268" t="s">
        <v>131</v>
      </c>
      <c r="J833" s="268" t="s">
        <v>132</v>
      </c>
      <c r="K833" s="268" t="s">
        <v>995</v>
      </c>
      <c r="L833" s="268">
        <v>0.609059</v>
      </c>
      <c r="M833" s="268">
        <v>124.27891</v>
      </c>
    </row>
    <row r="834" ht="15.6" spans="1:13">
      <c r="A834" s="267"/>
      <c r="B834" s="267"/>
      <c r="C834" s="267"/>
      <c r="D834" s="267"/>
      <c r="E834" s="267"/>
      <c r="F834" s="267"/>
      <c r="G834" s="268"/>
      <c r="H834" s="268"/>
      <c r="I834" s="268" t="s">
        <v>131</v>
      </c>
      <c r="J834" s="268" t="s">
        <v>132</v>
      </c>
      <c r="K834" s="268" t="s">
        <v>996</v>
      </c>
      <c r="L834" s="268">
        <v>0.606813</v>
      </c>
      <c r="M834" s="268">
        <v>124.276037</v>
      </c>
    </row>
    <row r="835" ht="15.6" spans="1:13">
      <c r="A835" s="267"/>
      <c r="B835" s="267"/>
      <c r="C835" s="267"/>
      <c r="D835" s="267"/>
      <c r="E835" s="267"/>
      <c r="F835" s="267"/>
      <c r="G835" s="268"/>
      <c r="H835" s="268"/>
      <c r="I835" s="268" t="s">
        <v>131</v>
      </c>
      <c r="J835" s="268" t="s">
        <v>132</v>
      </c>
      <c r="K835" s="268" t="s">
        <v>997</v>
      </c>
      <c r="L835" s="268">
        <v>0.803983</v>
      </c>
      <c r="M835" s="268">
        <v>124.322917</v>
      </c>
    </row>
    <row r="836" ht="15.6" spans="1:13">
      <c r="A836" s="267"/>
      <c r="B836" s="267"/>
      <c r="C836" s="267"/>
      <c r="D836" s="267"/>
      <c r="E836" s="267"/>
      <c r="F836" s="267"/>
      <c r="G836" s="268"/>
      <c r="H836" s="268"/>
      <c r="I836" s="268" t="s">
        <v>998</v>
      </c>
      <c r="J836" s="268" t="s">
        <v>132</v>
      </c>
      <c r="K836" s="268" t="s">
        <v>999</v>
      </c>
      <c r="L836" s="268">
        <v>0.863196</v>
      </c>
      <c r="M836" s="268">
        <v>124.34943</v>
      </c>
    </row>
    <row r="837" ht="15.6" spans="1:13">
      <c r="A837" s="267"/>
      <c r="B837" s="267"/>
      <c r="C837" s="267"/>
      <c r="D837" s="267"/>
      <c r="E837" s="267"/>
      <c r="F837" s="267"/>
      <c r="G837" s="268"/>
      <c r="H837" s="268"/>
      <c r="I837" s="268" t="s">
        <v>493</v>
      </c>
      <c r="J837" s="268" t="s">
        <v>22</v>
      </c>
      <c r="K837" s="268" t="s">
        <v>1000</v>
      </c>
      <c r="L837" s="268">
        <v>0.30615</v>
      </c>
      <c r="M837" s="268">
        <v>123.65839</v>
      </c>
    </row>
    <row r="838" ht="15.6" spans="1:13">
      <c r="A838" s="267"/>
      <c r="B838" s="267"/>
      <c r="C838" s="267"/>
      <c r="D838" s="267"/>
      <c r="E838" s="267"/>
      <c r="F838" s="267"/>
      <c r="G838" s="268"/>
      <c r="H838" s="268"/>
      <c r="I838" s="268" t="s">
        <v>493</v>
      </c>
      <c r="J838" s="268" t="s">
        <v>22</v>
      </c>
      <c r="K838" s="268" t="s">
        <v>1001</v>
      </c>
      <c r="L838" s="268">
        <v>0.31479</v>
      </c>
      <c r="M838" s="268">
        <v>123.58272</v>
      </c>
    </row>
    <row r="839" ht="15.6" spans="1:13">
      <c r="A839" s="267"/>
      <c r="B839" s="267"/>
      <c r="C839" s="267"/>
      <c r="D839" s="267"/>
      <c r="E839" s="267"/>
      <c r="F839" s="267"/>
      <c r="G839" s="268"/>
      <c r="H839" s="268"/>
      <c r="I839" s="268" t="s">
        <v>493</v>
      </c>
      <c r="J839" s="268" t="s">
        <v>22</v>
      </c>
      <c r="K839" s="268" t="s">
        <v>1002</v>
      </c>
      <c r="L839" s="268">
        <v>0.32133</v>
      </c>
      <c r="M839" s="268">
        <v>123.57641</v>
      </c>
    </row>
    <row r="840" ht="15.6" spans="1:13">
      <c r="A840" s="267"/>
      <c r="B840" s="267"/>
      <c r="C840" s="267"/>
      <c r="D840" s="267"/>
      <c r="E840" s="267"/>
      <c r="F840" s="267"/>
      <c r="G840" s="268"/>
      <c r="H840" s="268"/>
      <c r="I840" s="268" t="s">
        <v>493</v>
      </c>
      <c r="J840" s="268" t="s">
        <v>22</v>
      </c>
      <c r="K840" s="268" t="s">
        <v>1003</v>
      </c>
      <c r="L840" s="268">
        <v>0.32374</v>
      </c>
      <c r="M840" s="268">
        <v>123.55416</v>
      </c>
    </row>
    <row r="841" ht="15.6" spans="1:13">
      <c r="A841" s="267"/>
      <c r="B841" s="267"/>
      <c r="C841" s="267"/>
      <c r="D841" s="267"/>
      <c r="E841" s="267"/>
      <c r="F841" s="267"/>
      <c r="G841" s="268"/>
      <c r="H841" s="268"/>
      <c r="I841" s="268" t="s">
        <v>493</v>
      </c>
      <c r="J841" s="268" t="s">
        <v>22</v>
      </c>
      <c r="K841" s="268" t="s">
        <v>1004</v>
      </c>
      <c r="L841" s="268">
        <v>0.32403</v>
      </c>
      <c r="M841" s="268">
        <v>123.54714</v>
      </c>
    </row>
    <row r="842" ht="15.6" spans="1:13">
      <c r="A842" s="267"/>
      <c r="B842" s="267"/>
      <c r="C842" s="267"/>
      <c r="D842" s="267"/>
      <c r="E842" s="267"/>
      <c r="F842" s="267"/>
      <c r="G842" s="268"/>
      <c r="H842" s="268"/>
      <c r="I842" s="268" t="s">
        <v>1005</v>
      </c>
      <c r="J842" s="268" t="s">
        <v>131</v>
      </c>
      <c r="K842" s="268" t="s">
        <v>1006</v>
      </c>
      <c r="L842" s="268">
        <v>0.8075</v>
      </c>
      <c r="M842" s="268">
        <v>123.89757</v>
      </c>
    </row>
    <row r="843" ht="15.6" spans="1:13">
      <c r="A843" s="267"/>
      <c r="B843" s="267"/>
      <c r="C843" s="267"/>
      <c r="D843" s="267"/>
      <c r="E843" s="267"/>
      <c r="F843" s="267"/>
      <c r="G843" s="268"/>
      <c r="H843" s="268"/>
      <c r="I843" s="268" t="s">
        <v>1007</v>
      </c>
      <c r="J843" s="268" t="s">
        <v>131</v>
      </c>
      <c r="K843" s="268" t="s">
        <v>1008</v>
      </c>
      <c r="L843" s="268">
        <v>0.83123</v>
      </c>
      <c r="M843" s="268">
        <v>123.89352</v>
      </c>
    </row>
    <row r="844" ht="15.6" spans="1:13">
      <c r="A844" s="267"/>
      <c r="B844" s="267"/>
      <c r="C844" s="267"/>
      <c r="D844" s="267"/>
      <c r="E844" s="267"/>
      <c r="F844" s="267"/>
      <c r="G844" s="268"/>
      <c r="H844" s="268"/>
      <c r="I844" s="268" t="s">
        <v>1009</v>
      </c>
      <c r="J844" s="268" t="s">
        <v>4</v>
      </c>
      <c r="K844" s="268" t="s">
        <v>1010</v>
      </c>
      <c r="L844" s="268">
        <v>0.89595</v>
      </c>
      <c r="M844" s="268">
        <v>123.58677</v>
      </c>
    </row>
    <row r="845" ht="15.6" spans="1:13">
      <c r="A845" s="267"/>
      <c r="B845" s="267"/>
      <c r="C845" s="267"/>
      <c r="D845" s="267"/>
      <c r="E845" s="267"/>
      <c r="F845" s="267"/>
      <c r="G845" s="268"/>
      <c r="H845" s="268"/>
      <c r="I845" s="268" t="s">
        <v>1011</v>
      </c>
      <c r="J845" s="268" t="s">
        <v>4</v>
      </c>
      <c r="K845" s="268" t="s">
        <v>1012</v>
      </c>
      <c r="L845" s="268">
        <v>0.90762</v>
      </c>
      <c r="M845" s="268">
        <v>123.26823</v>
      </c>
    </row>
    <row r="846" ht="15.6" spans="1:13">
      <c r="A846" s="267"/>
      <c r="B846" s="267"/>
      <c r="C846" s="267"/>
      <c r="D846" s="267"/>
      <c r="E846" s="267"/>
      <c r="F846" s="267"/>
      <c r="G846" s="268"/>
      <c r="H846" s="268"/>
      <c r="I846" s="268" t="s">
        <v>489</v>
      </c>
      <c r="J846" s="268" t="s">
        <v>22</v>
      </c>
      <c r="K846" s="268" t="s">
        <v>1013</v>
      </c>
      <c r="L846" s="268">
        <v>0.32173</v>
      </c>
      <c r="M846" s="268">
        <v>123.724</v>
      </c>
    </row>
    <row r="847" ht="15.6" spans="1:13">
      <c r="A847" s="267"/>
      <c r="B847" s="267"/>
      <c r="C847" s="267"/>
      <c r="D847" s="267"/>
      <c r="E847" s="267"/>
      <c r="F847" s="267"/>
      <c r="G847" s="268"/>
      <c r="H847" s="268"/>
      <c r="I847" s="268" t="s">
        <v>342</v>
      </c>
      <c r="J847" s="268" t="s">
        <v>101</v>
      </c>
      <c r="K847" s="268" t="s">
        <v>1014</v>
      </c>
      <c r="L847" s="268">
        <v>0.83007</v>
      </c>
      <c r="M847" s="268">
        <v>123.93831</v>
      </c>
    </row>
    <row r="848" ht="15.6" spans="1:13">
      <c r="A848" s="267"/>
      <c r="B848" s="267"/>
      <c r="C848" s="267"/>
      <c r="D848" s="267"/>
      <c r="E848" s="267"/>
      <c r="F848" s="267"/>
      <c r="G848" s="268"/>
      <c r="H848" s="268"/>
      <c r="I848" s="268" t="s">
        <v>497</v>
      </c>
      <c r="J848" s="268" t="s">
        <v>101</v>
      </c>
      <c r="K848" s="268" t="s">
        <v>1015</v>
      </c>
      <c r="L848" s="268">
        <v>0.99011</v>
      </c>
      <c r="M848" s="268">
        <v>124.21505</v>
      </c>
    </row>
    <row r="849" ht="15.6" spans="1:13">
      <c r="A849" s="267"/>
      <c r="B849" s="267"/>
      <c r="C849" s="267"/>
      <c r="D849" s="267"/>
      <c r="E849" s="267"/>
      <c r="F849" s="267"/>
      <c r="G849" s="268"/>
      <c r="H849" s="268"/>
      <c r="I849" s="268" t="s">
        <v>497</v>
      </c>
      <c r="J849" s="268" t="s">
        <v>101</v>
      </c>
      <c r="K849" s="268" t="s">
        <v>1016</v>
      </c>
      <c r="L849" s="268">
        <v>0.98746</v>
      </c>
      <c r="M849" s="268">
        <v>124.24748</v>
      </c>
    </row>
    <row r="850" ht="15.6" spans="1:13">
      <c r="A850" s="267"/>
      <c r="B850" s="267"/>
      <c r="C850" s="267"/>
      <c r="D850" s="267"/>
      <c r="E850" s="267"/>
      <c r="F850" s="267"/>
      <c r="G850" s="268"/>
      <c r="H850" s="268"/>
      <c r="I850" s="268" t="s">
        <v>497</v>
      </c>
      <c r="J850" s="268" t="s">
        <v>101</v>
      </c>
      <c r="K850" s="268" t="s">
        <v>1017</v>
      </c>
      <c r="L850" s="268">
        <v>0.98758</v>
      </c>
      <c r="M850" s="268">
        <v>124.2491</v>
      </c>
    </row>
    <row r="851" ht="15.6" spans="1:13">
      <c r="A851" s="267"/>
      <c r="B851" s="267"/>
      <c r="C851" s="267"/>
      <c r="D851" s="267"/>
      <c r="E851" s="267"/>
      <c r="F851" s="267"/>
      <c r="G851" s="268"/>
      <c r="H851" s="268"/>
      <c r="I851" s="268" t="s">
        <v>324</v>
      </c>
      <c r="J851" s="268" t="s">
        <v>101</v>
      </c>
      <c r="K851" s="268" t="s">
        <v>1018</v>
      </c>
      <c r="L851" s="268">
        <v>0.85625</v>
      </c>
      <c r="M851" s="268">
        <v>123.9395</v>
      </c>
    </row>
    <row r="852" ht="15.6" spans="1:13">
      <c r="A852" s="267"/>
      <c r="B852" s="267"/>
      <c r="C852" s="267"/>
      <c r="D852" s="267"/>
      <c r="E852" s="267"/>
      <c r="F852" s="267"/>
      <c r="G852" s="268"/>
      <c r="H852" s="268"/>
      <c r="I852" s="268" t="s">
        <v>226</v>
      </c>
      <c r="J852" s="268" t="s">
        <v>101</v>
      </c>
      <c r="K852" s="268" t="s">
        <v>1019</v>
      </c>
      <c r="L852" s="268">
        <v>0.92098</v>
      </c>
      <c r="M852" s="268">
        <v>124.09102</v>
      </c>
    </row>
    <row r="853" ht="15.6" spans="1:13">
      <c r="A853" s="267"/>
      <c r="B853" s="267"/>
      <c r="C853" s="267"/>
      <c r="D853" s="267"/>
      <c r="E853" s="267"/>
      <c r="F853" s="267"/>
      <c r="G853" s="268"/>
      <c r="H853" s="268"/>
      <c r="I853" s="268" t="s">
        <v>226</v>
      </c>
      <c r="J853" s="268" t="s">
        <v>101</v>
      </c>
      <c r="K853" s="268" t="s">
        <v>1020</v>
      </c>
      <c r="L853" s="268">
        <v>0.91913</v>
      </c>
      <c r="M853" s="268">
        <v>124.09013</v>
      </c>
    </row>
    <row r="854" ht="15.6" spans="1:13">
      <c r="A854" s="267"/>
      <c r="B854" s="267"/>
      <c r="C854" s="267"/>
      <c r="D854" s="267"/>
      <c r="E854" s="267"/>
      <c r="F854" s="267"/>
      <c r="G854" s="268"/>
      <c r="H854" s="268"/>
      <c r="I854" s="268" t="s">
        <v>131</v>
      </c>
      <c r="J854" s="268" t="s">
        <v>131</v>
      </c>
      <c r="K854" s="268" t="s">
        <v>1021</v>
      </c>
      <c r="L854" s="268">
        <v>0.65689</v>
      </c>
      <c r="M854" s="268">
        <v>124.24497</v>
      </c>
    </row>
    <row r="855" ht="15.6" spans="1:13">
      <c r="A855" s="267"/>
      <c r="B855" s="267"/>
      <c r="C855" s="267"/>
      <c r="D855" s="267"/>
      <c r="E855" s="267"/>
      <c r="F855" s="267"/>
      <c r="G855" s="268"/>
      <c r="H855" s="268"/>
      <c r="I855" s="268" t="s">
        <v>46</v>
      </c>
      <c r="J855" s="268" t="s">
        <v>22</v>
      </c>
      <c r="K855" s="268" t="s">
        <v>1022</v>
      </c>
      <c r="L855" s="268">
        <v>0.36416</v>
      </c>
      <c r="M855" s="268">
        <v>123.97042</v>
      </c>
    </row>
    <row r="856" ht="15.6" spans="1:13">
      <c r="A856" s="267"/>
      <c r="B856" s="267"/>
      <c r="C856" s="267"/>
      <c r="D856" s="267"/>
      <c r="E856" s="267"/>
      <c r="F856" s="267"/>
      <c r="G856" s="268"/>
      <c r="H856" s="268"/>
      <c r="I856" s="268" t="s">
        <v>607</v>
      </c>
      <c r="J856" s="268" t="s">
        <v>4</v>
      </c>
      <c r="K856" s="268" t="s">
        <v>1023</v>
      </c>
      <c r="L856" s="268">
        <v>0.91031</v>
      </c>
      <c r="M856" s="268">
        <v>123.12191</v>
      </c>
    </row>
    <row r="857" ht="15.6" spans="1:13">
      <c r="A857" s="267"/>
      <c r="B857" s="267"/>
      <c r="C857" s="267"/>
      <c r="D857" s="267"/>
      <c r="E857" s="267"/>
      <c r="F857" s="267"/>
      <c r="G857" s="268"/>
      <c r="H857" s="268"/>
      <c r="I857" s="268" t="s">
        <v>131</v>
      </c>
      <c r="J857" s="268" t="s">
        <v>131</v>
      </c>
      <c r="K857" s="268" t="s">
        <v>1024</v>
      </c>
      <c r="L857" s="268">
        <v>0.56952</v>
      </c>
      <c r="M857" s="268">
        <v>123.98433</v>
      </c>
    </row>
    <row r="858" ht="15.6" spans="1:13">
      <c r="A858" s="267"/>
      <c r="B858" s="267"/>
      <c r="C858" s="267"/>
      <c r="D858" s="267"/>
      <c r="E858" s="267"/>
      <c r="F858" s="267"/>
      <c r="G858" s="268"/>
      <c r="H858" s="268"/>
      <c r="I858" s="268" t="s">
        <v>131</v>
      </c>
      <c r="J858" s="268" t="s">
        <v>131</v>
      </c>
      <c r="K858" s="268" t="s">
        <v>1025</v>
      </c>
      <c r="L858" s="268">
        <v>0.55736</v>
      </c>
      <c r="M858" s="268">
        <v>123.95477</v>
      </c>
    </row>
    <row r="859" ht="15.6" spans="1:13">
      <c r="A859" s="267"/>
      <c r="B859" s="267"/>
      <c r="C859" s="267"/>
      <c r="D859" s="267"/>
      <c r="E859" s="267"/>
      <c r="F859" s="267"/>
      <c r="G859" s="268"/>
      <c r="H859" s="268"/>
      <c r="I859" s="268" t="s">
        <v>131</v>
      </c>
      <c r="J859" s="268" t="s">
        <v>131</v>
      </c>
      <c r="K859" s="268" t="s">
        <v>1026</v>
      </c>
      <c r="L859" s="268">
        <v>0.55413</v>
      </c>
      <c r="M859" s="268">
        <v>123.94827</v>
      </c>
    </row>
    <row r="860" ht="15.6" spans="1:13">
      <c r="A860" s="267"/>
      <c r="B860" s="267"/>
      <c r="C860" s="267"/>
      <c r="D860" s="267"/>
      <c r="E860" s="267"/>
      <c r="F860" s="267"/>
      <c r="G860" s="268"/>
      <c r="H860" s="268"/>
      <c r="I860" s="268" t="s">
        <v>131</v>
      </c>
      <c r="J860" s="268" t="s">
        <v>131</v>
      </c>
      <c r="K860" s="268" t="s">
        <v>1027</v>
      </c>
      <c r="L860" s="268">
        <v>0.665864</v>
      </c>
      <c r="M860" s="268">
        <v>124.137182</v>
      </c>
    </row>
    <row r="861" ht="15.6" spans="1:13">
      <c r="A861" s="267"/>
      <c r="B861" s="267"/>
      <c r="C861" s="267"/>
      <c r="D861" s="267"/>
      <c r="E861" s="267"/>
      <c r="F861" s="267"/>
      <c r="G861" s="268"/>
      <c r="H861" s="268"/>
      <c r="I861" s="268" t="s">
        <v>131</v>
      </c>
      <c r="J861" s="268" t="s">
        <v>131</v>
      </c>
      <c r="K861" s="268" t="s">
        <v>1028</v>
      </c>
      <c r="L861" s="268">
        <v>0.664743</v>
      </c>
      <c r="M861" s="268">
        <v>124.126674</v>
      </c>
    </row>
    <row r="862" ht="15.6" spans="1:13">
      <c r="A862" s="267"/>
      <c r="B862" s="267"/>
      <c r="C862" s="267"/>
      <c r="D862" s="267"/>
      <c r="E862" s="267"/>
      <c r="F862" s="267"/>
      <c r="G862" s="268"/>
      <c r="H862" s="268"/>
      <c r="I862" s="268" t="s">
        <v>131</v>
      </c>
      <c r="J862" s="268" t="s">
        <v>131</v>
      </c>
      <c r="K862" s="268" t="s">
        <v>1029</v>
      </c>
      <c r="L862" s="268">
        <v>0.637452</v>
      </c>
      <c r="M862" s="268">
        <v>124.091909</v>
      </c>
    </row>
    <row r="863" ht="15.6" spans="1:13">
      <c r="A863" s="267"/>
      <c r="B863" s="267"/>
      <c r="C863" s="267"/>
      <c r="D863" s="267"/>
      <c r="E863" s="267"/>
      <c r="F863" s="267"/>
      <c r="G863" s="268"/>
      <c r="H863" s="268"/>
      <c r="I863" s="268" t="s">
        <v>131</v>
      </c>
      <c r="J863" s="268" t="s">
        <v>131</v>
      </c>
      <c r="K863" s="268" t="s">
        <v>1030</v>
      </c>
      <c r="L863" s="268">
        <v>0.625588</v>
      </c>
      <c r="M863" s="268">
        <v>124.08471</v>
      </c>
    </row>
    <row r="864" ht="15.6" spans="1:13">
      <c r="A864" s="267"/>
      <c r="B864" s="267"/>
      <c r="C864" s="267"/>
      <c r="D864" s="267"/>
      <c r="E864" s="267"/>
      <c r="F864" s="267"/>
      <c r="G864" s="268"/>
      <c r="H864" s="268"/>
      <c r="I864" s="268" t="s">
        <v>131</v>
      </c>
      <c r="J864" s="268" t="s">
        <v>131</v>
      </c>
      <c r="K864" s="268" t="s">
        <v>1031</v>
      </c>
      <c r="L864" s="268">
        <v>0.523176</v>
      </c>
      <c r="M864" s="268">
        <v>123.963373</v>
      </c>
    </row>
    <row r="865" ht="15.6" spans="1:13">
      <c r="A865" s="267"/>
      <c r="B865" s="267"/>
      <c r="C865" s="267"/>
      <c r="D865" s="267"/>
      <c r="E865" s="267"/>
      <c r="F865" s="267"/>
      <c r="G865" s="268"/>
      <c r="H865" s="268"/>
      <c r="I865" s="268" t="s">
        <v>131</v>
      </c>
      <c r="J865" s="268" t="s">
        <v>131</v>
      </c>
      <c r="K865" s="268" t="s">
        <v>1032</v>
      </c>
      <c r="L865" s="268">
        <v>0.53352</v>
      </c>
      <c r="M865" s="268">
        <v>123.94008</v>
      </c>
    </row>
    <row r="866" ht="15.6" spans="1:13">
      <c r="A866" s="267"/>
      <c r="B866" s="267"/>
      <c r="C866" s="267"/>
      <c r="D866" s="267"/>
      <c r="E866" s="267"/>
      <c r="F866" s="267"/>
      <c r="G866" s="268"/>
      <c r="H866" s="268"/>
      <c r="I866" s="268" t="s">
        <v>131</v>
      </c>
      <c r="J866" s="268" t="s">
        <v>131</v>
      </c>
      <c r="K866" s="268" t="s">
        <v>1033</v>
      </c>
      <c r="L866" s="268">
        <v>0.520598</v>
      </c>
      <c r="M866" s="268">
        <v>123.929406</v>
      </c>
    </row>
    <row r="867" ht="15.6" spans="1:13">
      <c r="A867" s="267"/>
      <c r="B867" s="267"/>
      <c r="C867" s="267"/>
      <c r="D867" s="267"/>
      <c r="E867" s="267"/>
      <c r="F867" s="267"/>
      <c r="G867" s="268"/>
      <c r="H867" s="268"/>
      <c r="I867" s="268" t="s">
        <v>131</v>
      </c>
      <c r="J867" s="268" t="s">
        <v>131</v>
      </c>
      <c r="K867" s="268" t="s">
        <v>1034</v>
      </c>
      <c r="L867" s="268">
        <v>0.546266</v>
      </c>
      <c r="M867" s="268">
        <v>123.904041</v>
      </c>
    </row>
    <row r="868" ht="15.6" spans="1:13">
      <c r="A868" s="267"/>
      <c r="B868" s="267"/>
      <c r="C868" s="267"/>
      <c r="D868" s="267"/>
      <c r="E868" s="267"/>
      <c r="F868" s="267"/>
      <c r="G868" s="268"/>
      <c r="H868" s="268"/>
      <c r="I868" s="268" t="s">
        <v>131</v>
      </c>
      <c r="J868" s="268" t="s">
        <v>131</v>
      </c>
      <c r="K868" s="268" t="s">
        <v>1035</v>
      </c>
      <c r="L868" s="268">
        <v>0.547189</v>
      </c>
      <c r="M868" s="268">
        <v>123.904309</v>
      </c>
    </row>
    <row r="869" ht="15.6" spans="1:13">
      <c r="A869" s="267"/>
      <c r="B869" s="267"/>
      <c r="C869" s="267"/>
      <c r="D869" s="267"/>
      <c r="E869" s="267"/>
      <c r="F869" s="267"/>
      <c r="G869" s="268"/>
      <c r="H869" s="268"/>
      <c r="I869" s="268" t="s">
        <v>1036</v>
      </c>
      <c r="J869" s="268" t="s">
        <v>131</v>
      </c>
      <c r="K869" s="268" t="s">
        <v>1037</v>
      </c>
      <c r="L869" s="268">
        <v>0.83983</v>
      </c>
      <c r="M869" s="268">
        <v>123.81218</v>
      </c>
    </row>
    <row r="870" ht="15.6" spans="1:13">
      <c r="A870" s="267"/>
      <c r="B870" s="267"/>
      <c r="C870" s="267"/>
      <c r="D870" s="267"/>
      <c r="E870" s="267"/>
      <c r="F870" s="267"/>
      <c r="G870" s="268"/>
      <c r="H870" s="268"/>
      <c r="I870" s="268" t="s">
        <v>820</v>
      </c>
      <c r="J870" s="268" t="s">
        <v>4</v>
      </c>
      <c r="K870" s="268" t="s">
        <v>1038</v>
      </c>
      <c r="L870" s="268">
        <v>0.84177</v>
      </c>
      <c r="M870" s="268">
        <v>123.73855</v>
      </c>
    </row>
    <row r="871" ht="15.6" spans="1:13">
      <c r="A871" s="267"/>
      <c r="B871" s="267"/>
      <c r="C871" s="267"/>
      <c r="D871" s="267"/>
      <c r="E871" s="267"/>
      <c r="F871" s="267"/>
      <c r="G871" s="268"/>
      <c r="H871" s="268"/>
      <c r="I871" s="268" t="s">
        <v>822</v>
      </c>
      <c r="J871" s="268" t="s">
        <v>4</v>
      </c>
      <c r="K871" s="268" t="s">
        <v>1039</v>
      </c>
      <c r="L871" s="268">
        <v>0.85665</v>
      </c>
      <c r="M871" s="268">
        <v>123.7076</v>
      </c>
    </row>
    <row r="872" ht="15.6" spans="1:13">
      <c r="A872" s="267"/>
      <c r="B872" s="267"/>
      <c r="C872" s="267"/>
      <c r="D872" s="267"/>
      <c r="E872" s="267"/>
      <c r="F872" s="267"/>
      <c r="G872" s="268"/>
      <c r="H872" s="268"/>
      <c r="I872" s="268" t="s">
        <v>638</v>
      </c>
      <c r="J872" s="268" t="s">
        <v>4</v>
      </c>
      <c r="K872" s="268" t="s">
        <v>1040</v>
      </c>
      <c r="L872" s="268">
        <v>0.87767</v>
      </c>
      <c r="M872" s="268">
        <v>123.65312</v>
      </c>
    </row>
    <row r="873" ht="15.6" spans="1:13">
      <c r="A873" s="267"/>
      <c r="B873" s="267"/>
      <c r="C873" s="267"/>
      <c r="D873" s="267"/>
      <c r="E873" s="267"/>
      <c r="F873" s="267"/>
      <c r="G873" s="268"/>
      <c r="H873" s="268"/>
      <c r="I873" s="268" t="s">
        <v>638</v>
      </c>
      <c r="J873" s="268" t="s">
        <v>4</v>
      </c>
      <c r="K873" s="268" t="s">
        <v>1041</v>
      </c>
      <c r="L873" s="268">
        <v>0.87978</v>
      </c>
      <c r="M873" s="268">
        <v>123.64813</v>
      </c>
    </row>
    <row r="874" ht="15.6" spans="1:13">
      <c r="A874" s="267"/>
      <c r="B874" s="267"/>
      <c r="C874" s="267"/>
      <c r="D874" s="267"/>
      <c r="E874" s="267"/>
      <c r="F874" s="267"/>
      <c r="G874" s="268"/>
      <c r="H874" s="268"/>
      <c r="I874" s="268" t="s">
        <v>661</v>
      </c>
      <c r="J874" s="268" t="s">
        <v>4</v>
      </c>
      <c r="K874" s="268" t="s">
        <v>1042</v>
      </c>
      <c r="L874" s="268">
        <v>0.87842</v>
      </c>
      <c r="M874" s="268">
        <v>123.54382</v>
      </c>
    </row>
    <row r="875" ht="15.6" spans="1:13">
      <c r="A875" s="267"/>
      <c r="B875" s="267"/>
      <c r="C875" s="267"/>
      <c r="D875" s="267"/>
      <c r="E875" s="267"/>
      <c r="F875" s="267"/>
      <c r="G875" s="268"/>
      <c r="H875" s="268"/>
      <c r="I875" s="268" t="s">
        <v>437</v>
      </c>
      <c r="J875" s="268" t="s">
        <v>4</v>
      </c>
      <c r="K875" s="268" t="s">
        <v>1043</v>
      </c>
      <c r="L875" s="268">
        <v>0.90848</v>
      </c>
      <c r="M875" s="268">
        <v>123.26072</v>
      </c>
    </row>
    <row r="876" ht="15.6" spans="1:13">
      <c r="A876" s="267"/>
      <c r="B876" s="267"/>
      <c r="C876" s="267"/>
      <c r="D876" s="267"/>
      <c r="E876" s="267"/>
      <c r="F876" s="267"/>
      <c r="G876" s="268"/>
      <c r="H876" s="268"/>
      <c r="I876" s="268" t="s">
        <v>437</v>
      </c>
      <c r="J876" s="268" t="s">
        <v>4</v>
      </c>
      <c r="K876" s="268" t="s">
        <v>1044</v>
      </c>
      <c r="L876" s="268">
        <v>0.90655</v>
      </c>
      <c r="M876" s="268">
        <v>123.2596</v>
      </c>
    </row>
    <row r="877" ht="15.6" spans="1:13">
      <c r="A877" s="267"/>
      <c r="B877" s="267"/>
      <c r="C877" s="267"/>
      <c r="D877" s="267"/>
      <c r="E877" s="267"/>
      <c r="F877" s="267"/>
      <c r="G877" s="268"/>
      <c r="H877" s="268"/>
      <c r="I877" s="268" t="s">
        <v>491</v>
      </c>
      <c r="J877" s="268" t="s">
        <v>4</v>
      </c>
      <c r="K877" s="268" t="s">
        <v>1045</v>
      </c>
      <c r="L877" s="268">
        <v>0.91603</v>
      </c>
      <c r="M877" s="268">
        <v>123.14022</v>
      </c>
    </row>
    <row r="878" ht="15.6" spans="1:13">
      <c r="A878" s="267"/>
      <c r="B878" s="267"/>
      <c r="C878" s="267"/>
      <c r="D878" s="267"/>
      <c r="E878" s="267"/>
      <c r="F878" s="267"/>
      <c r="G878" s="268"/>
      <c r="H878" s="268"/>
      <c r="I878" s="268" t="s">
        <v>491</v>
      </c>
      <c r="J878" s="268" t="s">
        <v>4</v>
      </c>
      <c r="K878" s="268" t="s">
        <v>1046</v>
      </c>
      <c r="L878" s="268">
        <v>0.91453</v>
      </c>
      <c r="M878" s="268">
        <v>123.13668</v>
      </c>
    </row>
    <row r="879" ht="15.6" spans="1:13">
      <c r="A879" s="267"/>
      <c r="B879" s="267"/>
      <c r="C879" s="267"/>
      <c r="D879" s="267"/>
      <c r="E879" s="267"/>
      <c r="F879" s="267"/>
      <c r="G879" s="268"/>
      <c r="H879" s="268"/>
      <c r="I879" s="268" t="s">
        <v>462</v>
      </c>
      <c r="J879" s="268" t="s">
        <v>132</v>
      </c>
      <c r="K879" s="268" t="s">
        <v>1047</v>
      </c>
      <c r="L879" s="268">
        <v>0.717752</v>
      </c>
      <c r="M879" s="268">
        <v>124.322283</v>
      </c>
    </row>
    <row r="880" ht="15.6" spans="1:13">
      <c r="A880" s="267"/>
      <c r="B880" s="267"/>
      <c r="C880" s="267"/>
      <c r="D880" s="267"/>
      <c r="E880" s="267"/>
      <c r="F880" s="267"/>
      <c r="G880" s="268"/>
      <c r="H880" s="268"/>
      <c r="I880" s="268" t="s">
        <v>462</v>
      </c>
      <c r="J880" s="268" t="s">
        <v>132</v>
      </c>
      <c r="K880" s="268" t="s">
        <v>1048</v>
      </c>
      <c r="L880" s="268">
        <v>0.714253</v>
      </c>
      <c r="M880" s="268">
        <v>124.329081</v>
      </c>
    </row>
    <row r="881" ht="15.6" spans="1:13">
      <c r="A881" s="267"/>
      <c r="B881" s="267"/>
      <c r="C881" s="267"/>
      <c r="D881" s="267"/>
      <c r="E881" s="267"/>
      <c r="F881" s="267"/>
      <c r="G881" s="268"/>
      <c r="H881" s="268"/>
      <c r="I881" s="268" t="s">
        <v>462</v>
      </c>
      <c r="J881" s="268" t="s">
        <v>132</v>
      </c>
      <c r="K881" s="268" t="s">
        <v>1049</v>
      </c>
      <c r="L881" s="268">
        <v>0.717291</v>
      </c>
      <c r="M881" s="268">
        <v>124.32475</v>
      </c>
    </row>
    <row r="882" ht="15.6" spans="1:13">
      <c r="A882" s="267"/>
      <c r="B882" s="267"/>
      <c r="C882" s="267"/>
      <c r="D882" s="267"/>
      <c r="E882" s="267"/>
      <c r="F882" s="267"/>
      <c r="G882" s="268"/>
      <c r="H882" s="268"/>
      <c r="I882" s="268" t="s">
        <v>451</v>
      </c>
      <c r="J882" s="268" t="s">
        <v>4</v>
      </c>
      <c r="K882" s="268" t="s">
        <v>1050</v>
      </c>
      <c r="L882" s="268">
        <v>0.8839</v>
      </c>
      <c r="M882" s="268">
        <v>123.48633</v>
      </c>
    </row>
    <row r="883" ht="15.6" spans="1:13">
      <c r="A883" s="267"/>
      <c r="B883" s="267"/>
      <c r="C883" s="267"/>
      <c r="D883" s="267"/>
      <c r="E883" s="267"/>
      <c r="F883" s="267"/>
      <c r="G883" s="268"/>
      <c r="H883" s="268"/>
      <c r="I883" s="268" t="s">
        <v>607</v>
      </c>
      <c r="J883" s="268" t="s">
        <v>4</v>
      </c>
      <c r="K883" s="268" t="s">
        <v>1051</v>
      </c>
      <c r="L883" s="268">
        <v>0.90602</v>
      </c>
      <c r="M883" s="268">
        <v>123.12215</v>
      </c>
    </row>
    <row r="884" ht="15.6" spans="1:13">
      <c r="A884" s="267"/>
      <c r="B884" s="267"/>
      <c r="C884" s="267"/>
      <c r="D884" s="267"/>
      <c r="E884" s="267"/>
      <c r="F884" s="267"/>
      <c r="G884" s="268"/>
      <c r="H884" s="268"/>
      <c r="I884" s="268" t="s">
        <v>132</v>
      </c>
      <c r="J884" s="268" t="s">
        <v>132</v>
      </c>
      <c r="K884" s="268" t="s">
        <v>1052</v>
      </c>
      <c r="L884" s="268">
        <v>0.7371</v>
      </c>
      <c r="M884" s="268">
        <v>124.2824</v>
      </c>
    </row>
    <row r="885" ht="15.6" spans="1:13">
      <c r="A885" s="267"/>
      <c r="B885" s="267"/>
      <c r="C885" s="267"/>
      <c r="D885" s="267"/>
      <c r="E885" s="267"/>
      <c r="F885" s="267"/>
      <c r="G885" s="268"/>
      <c r="H885" s="268"/>
      <c r="I885" s="268" t="s">
        <v>1053</v>
      </c>
      <c r="J885" s="268" t="s">
        <v>132</v>
      </c>
      <c r="K885" s="268" t="s">
        <v>1054</v>
      </c>
      <c r="L885" s="268">
        <v>0.714849</v>
      </c>
      <c r="M885" s="268">
        <v>124.281138</v>
      </c>
    </row>
    <row r="886" ht="15.6" spans="1:13">
      <c r="A886" s="267"/>
      <c r="B886" s="267"/>
      <c r="C886" s="267"/>
      <c r="D886" s="267"/>
      <c r="E886" s="267"/>
      <c r="F886" s="267"/>
      <c r="G886" s="268"/>
      <c r="H886" s="268"/>
      <c r="I886" s="268" t="s">
        <v>839</v>
      </c>
      <c r="J886" s="268" t="s">
        <v>132</v>
      </c>
      <c r="K886" s="268" t="s">
        <v>1055</v>
      </c>
      <c r="L886" s="268">
        <v>0.713163</v>
      </c>
      <c r="M886" s="268">
        <v>124.276967</v>
      </c>
    </row>
    <row r="887" ht="15.6" spans="1:13">
      <c r="A887" s="267"/>
      <c r="B887" s="267"/>
      <c r="C887" s="267"/>
      <c r="D887" s="267"/>
      <c r="E887" s="267"/>
      <c r="F887" s="267"/>
      <c r="G887" s="268"/>
      <c r="H887" s="268"/>
      <c r="I887" s="268" t="s">
        <v>132</v>
      </c>
      <c r="J887" s="268" t="s">
        <v>132</v>
      </c>
      <c r="K887" s="268" t="s">
        <v>1056</v>
      </c>
      <c r="L887" s="268">
        <v>0.815372</v>
      </c>
      <c r="M887" s="268">
        <v>124.199665</v>
      </c>
    </row>
    <row r="888" ht="15.6" spans="1:13">
      <c r="A888" s="267"/>
      <c r="B888" s="267"/>
      <c r="C888" s="267"/>
      <c r="D888" s="267"/>
      <c r="E888" s="267"/>
      <c r="F888" s="267"/>
      <c r="G888" s="268"/>
      <c r="H888" s="268"/>
      <c r="I888" s="268" t="s">
        <v>528</v>
      </c>
      <c r="J888" s="268" t="s">
        <v>132</v>
      </c>
      <c r="K888" s="268" t="s">
        <v>1057</v>
      </c>
      <c r="L888" s="268">
        <v>0.7765</v>
      </c>
      <c r="M888" s="268">
        <v>124.293538</v>
      </c>
    </row>
    <row r="889" ht="15.6" spans="1:13">
      <c r="A889" s="267"/>
      <c r="B889" s="267"/>
      <c r="C889" s="267"/>
      <c r="D889" s="267"/>
      <c r="E889" s="267"/>
      <c r="F889" s="267"/>
      <c r="G889" s="268"/>
      <c r="H889" s="268"/>
      <c r="I889" s="268" t="s">
        <v>843</v>
      </c>
      <c r="J889" s="268" t="s">
        <v>132</v>
      </c>
      <c r="K889" s="268" t="s">
        <v>1058</v>
      </c>
      <c r="L889" s="268">
        <v>0.766517</v>
      </c>
      <c r="M889" s="268">
        <v>124.299917</v>
      </c>
    </row>
    <row r="890" ht="15.6" spans="1:13">
      <c r="A890" s="267"/>
      <c r="B890" s="267"/>
      <c r="C890" s="267"/>
      <c r="D890" s="267"/>
      <c r="E890" s="267"/>
      <c r="F890" s="267"/>
      <c r="G890" s="268"/>
      <c r="H890" s="268"/>
      <c r="I890" s="268" t="s">
        <v>410</v>
      </c>
      <c r="J890" s="268" t="s">
        <v>132</v>
      </c>
      <c r="K890" s="268" t="s">
        <v>1059</v>
      </c>
      <c r="L890" s="268">
        <v>0.748179</v>
      </c>
      <c r="M890" s="268">
        <v>124.303795</v>
      </c>
    </row>
    <row r="891" ht="15.6" spans="1:13">
      <c r="A891" s="267"/>
      <c r="B891" s="267"/>
      <c r="C891" s="267"/>
      <c r="D891" s="267"/>
      <c r="E891" s="267"/>
      <c r="F891" s="267"/>
      <c r="G891" s="268"/>
      <c r="H891" s="268"/>
      <c r="I891" s="268" t="s">
        <v>410</v>
      </c>
      <c r="J891" s="268" t="s">
        <v>132</v>
      </c>
      <c r="K891" s="268" t="s">
        <v>1060</v>
      </c>
      <c r="L891" s="268">
        <v>0.744226</v>
      </c>
      <c r="M891" s="268">
        <v>124.301915</v>
      </c>
    </row>
    <row r="892" ht="15.6" spans="1:13">
      <c r="A892" s="267"/>
      <c r="B892" s="267"/>
      <c r="C892" s="267"/>
      <c r="D892" s="267"/>
      <c r="E892" s="267"/>
      <c r="F892" s="267"/>
      <c r="G892" s="268"/>
      <c r="H892" s="268"/>
      <c r="I892" s="268" t="s">
        <v>418</v>
      </c>
      <c r="J892" s="268" t="s">
        <v>132</v>
      </c>
      <c r="K892" s="268" t="s">
        <v>1061</v>
      </c>
      <c r="L892" s="268">
        <v>0.73825</v>
      </c>
      <c r="M892" s="268">
        <v>124.3112</v>
      </c>
    </row>
    <row r="893" ht="15.6" spans="1:13">
      <c r="A893" s="267"/>
      <c r="B893" s="267"/>
      <c r="C893" s="267"/>
      <c r="D893" s="267"/>
      <c r="E893" s="267"/>
      <c r="F893" s="267"/>
      <c r="G893" s="268"/>
      <c r="H893" s="268"/>
      <c r="I893" s="268" t="s">
        <v>324</v>
      </c>
      <c r="J893" s="268" t="s">
        <v>101</v>
      </c>
      <c r="K893" s="268" t="s">
        <v>1062</v>
      </c>
      <c r="L893" s="268">
        <v>0.78499</v>
      </c>
      <c r="M893" s="268">
        <v>124.10323</v>
      </c>
    </row>
    <row r="894" ht="15.6" spans="1:13">
      <c r="A894" s="267"/>
      <c r="B894" s="267"/>
      <c r="C894" s="267"/>
      <c r="D894" s="267"/>
      <c r="E894" s="267"/>
      <c r="F894" s="267"/>
      <c r="G894" s="268"/>
      <c r="H894" s="268"/>
      <c r="I894" s="268" t="s">
        <v>324</v>
      </c>
      <c r="J894" s="268" t="s">
        <v>101</v>
      </c>
      <c r="K894" s="268" t="s">
        <v>1063</v>
      </c>
      <c r="L894" s="268">
        <v>0.86144</v>
      </c>
      <c r="M894" s="268">
        <v>123.94905</v>
      </c>
    </row>
    <row r="895" ht="15.6" spans="1:13">
      <c r="A895" s="267"/>
      <c r="B895" s="267"/>
      <c r="C895" s="267"/>
      <c r="D895" s="267"/>
      <c r="E895" s="267"/>
      <c r="F895" s="267"/>
      <c r="G895" s="268"/>
      <c r="H895" s="268"/>
      <c r="I895" s="268" t="s">
        <v>226</v>
      </c>
      <c r="J895" s="268" t="s">
        <v>101</v>
      </c>
      <c r="K895" s="268" t="s">
        <v>1064</v>
      </c>
      <c r="L895" s="268">
        <v>0.94689</v>
      </c>
      <c r="M895" s="268">
        <v>124.17213</v>
      </c>
    </row>
    <row r="896" ht="15.6" spans="1:13">
      <c r="A896" s="267"/>
      <c r="B896" s="267"/>
      <c r="C896" s="267"/>
      <c r="D896" s="267"/>
      <c r="E896" s="267"/>
      <c r="F896" s="267"/>
      <c r="G896" s="268"/>
      <c r="H896" s="268"/>
      <c r="I896" s="268" t="s">
        <v>342</v>
      </c>
      <c r="J896" s="268" t="s">
        <v>39</v>
      </c>
      <c r="K896" s="268" t="s">
        <v>1065</v>
      </c>
      <c r="L896" s="268">
        <v>0.91819</v>
      </c>
      <c r="M896" s="268">
        <v>124.10024</v>
      </c>
    </row>
    <row r="897" ht="15.6" spans="1:13">
      <c r="A897" s="267"/>
      <c r="B897" s="267"/>
      <c r="C897" s="267"/>
      <c r="D897" s="267"/>
      <c r="E897" s="267"/>
      <c r="F897" s="267"/>
      <c r="G897" s="268"/>
      <c r="H897" s="268"/>
      <c r="I897" s="268" t="s">
        <v>342</v>
      </c>
      <c r="J897" s="268" t="s">
        <v>39</v>
      </c>
      <c r="K897" s="268" t="s">
        <v>1066</v>
      </c>
      <c r="L897" s="268">
        <v>0.91498</v>
      </c>
      <c r="M897" s="268">
        <v>124.10224</v>
      </c>
    </row>
    <row r="898" ht="15.6" spans="1:13">
      <c r="A898" s="267"/>
      <c r="B898" s="267"/>
      <c r="C898" s="267"/>
      <c r="D898" s="267"/>
      <c r="E898" s="267"/>
      <c r="F898" s="267"/>
      <c r="G898" s="268"/>
      <c r="H898" s="268"/>
      <c r="I898" s="268" t="s">
        <v>342</v>
      </c>
      <c r="J898" s="268" t="s">
        <v>39</v>
      </c>
      <c r="K898" s="268" t="s">
        <v>1067</v>
      </c>
      <c r="L898" s="268">
        <v>1.0997</v>
      </c>
      <c r="M898" s="268">
        <v>124.34535</v>
      </c>
    </row>
    <row r="899" ht="15.6" spans="1:13">
      <c r="A899" s="267"/>
      <c r="B899" s="267"/>
      <c r="C899" s="267"/>
      <c r="D899" s="267"/>
      <c r="E899" s="267"/>
      <c r="F899" s="267"/>
      <c r="G899" s="268"/>
      <c r="H899" s="268"/>
      <c r="I899" s="268" t="s">
        <v>342</v>
      </c>
      <c r="J899" s="268" t="s">
        <v>39</v>
      </c>
      <c r="K899" s="268" t="s">
        <v>1068</v>
      </c>
      <c r="L899" s="268">
        <v>1.10345</v>
      </c>
      <c r="M899" s="268">
        <v>124.34575</v>
      </c>
    </row>
    <row r="900" ht="15.6" spans="1:13">
      <c r="A900" s="267"/>
      <c r="B900" s="267"/>
      <c r="C900" s="267"/>
      <c r="D900" s="267"/>
      <c r="E900" s="267"/>
      <c r="F900" s="267"/>
      <c r="G900" s="268"/>
      <c r="H900" s="268"/>
      <c r="I900" s="268" t="s">
        <v>342</v>
      </c>
      <c r="J900" s="268" t="s">
        <v>39</v>
      </c>
      <c r="K900" s="268" t="s">
        <v>1069</v>
      </c>
      <c r="L900" s="268">
        <v>1.12984</v>
      </c>
      <c r="M900" s="268">
        <v>124.35454</v>
      </c>
    </row>
    <row r="901" ht="15.6" spans="1:13">
      <c r="A901" s="267"/>
      <c r="B901" s="267"/>
      <c r="C901" s="267"/>
      <c r="D901" s="267"/>
      <c r="E901" s="267"/>
      <c r="F901" s="267"/>
      <c r="G901" s="268"/>
      <c r="H901" s="268"/>
      <c r="I901" s="268" t="s">
        <v>226</v>
      </c>
      <c r="J901" s="268" t="s">
        <v>101</v>
      </c>
      <c r="K901" s="268" t="s">
        <v>1070</v>
      </c>
      <c r="L901" s="268">
        <v>0.84427</v>
      </c>
      <c r="M901" s="268">
        <v>124.15433</v>
      </c>
    </row>
    <row r="902" ht="15.6" spans="1:13">
      <c r="A902" s="267"/>
      <c r="B902" s="267"/>
      <c r="C902" s="267"/>
      <c r="D902" s="267"/>
      <c r="E902" s="267"/>
      <c r="F902" s="267"/>
      <c r="G902" s="268"/>
      <c r="H902" s="268"/>
      <c r="I902" s="268" t="s">
        <v>226</v>
      </c>
      <c r="J902" s="268" t="s">
        <v>101</v>
      </c>
      <c r="K902" s="268" t="s">
        <v>1071</v>
      </c>
      <c r="L902" s="268">
        <v>0.8403</v>
      </c>
      <c r="M902" s="268">
        <v>124.16792</v>
      </c>
    </row>
    <row r="903" ht="15.6" spans="1:13">
      <c r="A903" s="267"/>
      <c r="B903" s="267"/>
      <c r="C903" s="267"/>
      <c r="D903" s="267"/>
      <c r="E903" s="267"/>
      <c r="F903" s="267"/>
      <c r="G903" s="268"/>
      <c r="H903" s="268"/>
      <c r="I903" s="268" t="s">
        <v>226</v>
      </c>
      <c r="J903" s="268" t="s">
        <v>101</v>
      </c>
      <c r="K903" s="268" t="s">
        <v>1072</v>
      </c>
      <c r="L903" s="268">
        <v>0.90942</v>
      </c>
      <c r="M903" s="268">
        <v>124.09012</v>
      </c>
    </row>
    <row r="904" ht="15.6" spans="1:13">
      <c r="A904" s="267"/>
      <c r="B904" s="267"/>
      <c r="C904" s="267"/>
      <c r="D904" s="267"/>
      <c r="E904" s="267"/>
      <c r="F904" s="267"/>
      <c r="G904" s="268"/>
      <c r="H904" s="268"/>
      <c r="I904" s="268" t="s">
        <v>226</v>
      </c>
      <c r="J904" s="268" t="s">
        <v>101</v>
      </c>
      <c r="K904" s="268" t="s">
        <v>1073</v>
      </c>
      <c r="L904" s="268">
        <v>0.86934</v>
      </c>
      <c r="M904" s="268">
        <v>123.99508</v>
      </c>
    </row>
    <row r="905" ht="15.6" spans="1:13">
      <c r="A905" s="267"/>
      <c r="B905" s="267"/>
      <c r="C905" s="267"/>
      <c r="D905" s="267"/>
      <c r="E905" s="267"/>
      <c r="F905" s="267"/>
      <c r="G905" s="268"/>
      <c r="H905" s="268"/>
      <c r="I905" s="268" t="s">
        <v>462</v>
      </c>
      <c r="J905" s="268" t="s">
        <v>132</v>
      </c>
      <c r="K905" s="268" t="s">
        <v>1074</v>
      </c>
      <c r="L905" s="268">
        <v>0.712017</v>
      </c>
      <c r="M905" s="268">
        <v>124.321833</v>
      </c>
    </row>
    <row r="906" ht="15.6" spans="1:13">
      <c r="A906" s="267"/>
      <c r="B906" s="267"/>
      <c r="C906" s="267"/>
      <c r="D906" s="267"/>
      <c r="E906" s="267"/>
      <c r="F906" s="267"/>
      <c r="G906" s="268"/>
      <c r="H906" s="268"/>
      <c r="I906" s="268" t="s">
        <v>462</v>
      </c>
      <c r="J906" s="268" t="s">
        <v>132</v>
      </c>
      <c r="K906" s="268" t="s">
        <v>1075</v>
      </c>
      <c r="L906" s="268">
        <v>0.715166</v>
      </c>
      <c r="M906" s="268">
        <v>124.321821</v>
      </c>
    </row>
    <row r="907" ht="15.6" spans="1:13">
      <c r="A907" s="267"/>
      <c r="B907" s="267"/>
      <c r="C907" s="267"/>
      <c r="D907" s="267"/>
      <c r="E907" s="267"/>
      <c r="F907" s="267"/>
      <c r="G907" s="268"/>
      <c r="H907" s="268"/>
      <c r="I907" s="268" t="s">
        <v>136</v>
      </c>
      <c r="J907" s="268" t="s">
        <v>132</v>
      </c>
      <c r="K907" s="268" t="s">
        <v>1076</v>
      </c>
      <c r="L907" s="268">
        <v>0.709989</v>
      </c>
      <c r="M907" s="268">
        <v>124.296616</v>
      </c>
    </row>
    <row r="908" ht="15.6" spans="1:13">
      <c r="A908" s="267"/>
      <c r="B908" s="267"/>
      <c r="C908" s="267"/>
      <c r="D908" s="267"/>
      <c r="E908" s="267"/>
      <c r="F908" s="267"/>
      <c r="G908" s="268"/>
      <c r="H908" s="268"/>
      <c r="I908" s="268" t="s">
        <v>136</v>
      </c>
      <c r="J908" s="268" t="s">
        <v>132</v>
      </c>
      <c r="K908" s="268" t="s">
        <v>1077</v>
      </c>
      <c r="L908" s="268">
        <v>0.700285</v>
      </c>
      <c r="M908" s="268">
        <v>124.279224</v>
      </c>
    </row>
    <row r="909" ht="15.6" spans="1:13">
      <c r="A909" s="267"/>
      <c r="B909" s="267"/>
      <c r="C909" s="267"/>
      <c r="D909" s="267"/>
      <c r="E909" s="267"/>
      <c r="F909" s="267"/>
      <c r="G909" s="268"/>
      <c r="H909" s="268"/>
      <c r="I909" s="268" t="s">
        <v>136</v>
      </c>
      <c r="J909" s="268" t="s">
        <v>132</v>
      </c>
      <c r="K909" s="268" t="s">
        <v>1078</v>
      </c>
      <c r="L909" s="268">
        <v>0.696898</v>
      </c>
      <c r="M909" s="268">
        <v>124.276168</v>
      </c>
    </row>
    <row r="910" ht="15.6" spans="1:13">
      <c r="A910" s="267"/>
      <c r="B910" s="267"/>
      <c r="C910" s="267"/>
      <c r="D910" s="267"/>
      <c r="E910" s="267"/>
      <c r="F910" s="267"/>
      <c r="G910" s="268"/>
      <c r="H910" s="268"/>
      <c r="I910" s="268" t="s">
        <v>462</v>
      </c>
      <c r="J910" s="268" t="s">
        <v>132</v>
      </c>
      <c r="K910" s="268" t="s">
        <v>1079</v>
      </c>
      <c r="L910" s="268">
        <v>0.74446</v>
      </c>
      <c r="M910" s="268">
        <v>124.32172</v>
      </c>
    </row>
    <row r="911" ht="15.6" spans="1:13">
      <c r="A911" s="267"/>
      <c r="B911" s="267"/>
      <c r="C911" s="267"/>
      <c r="D911" s="267"/>
      <c r="E911" s="267"/>
      <c r="F911" s="267"/>
      <c r="G911" s="268"/>
      <c r="H911" s="268"/>
      <c r="I911" s="268" t="s">
        <v>462</v>
      </c>
      <c r="J911" s="268" t="s">
        <v>132</v>
      </c>
      <c r="K911" s="268" t="s">
        <v>1080</v>
      </c>
      <c r="L911" s="268">
        <v>0.737599</v>
      </c>
      <c r="M911" s="268">
        <v>124.327641</v>
      </c>
    </row>
    <row r="912" ht="15.6" spans="1:13">
      <c r="A912" s="267"/>
      <c r="B912" s="267"/>
      <c r="C912" s="267"/>
      <c r="D912" s="267"/>
      <c r="E912" s="267"/>
      <c r="F912" s="267"/>
      <c r="G912" s="268"/>
      <c r="H912" s="268"/>
      <c r="I912" s="268" t="s">
        <v>497</v>
      </c>
      <c r="J912" s="268" t="s">
        <v>101</v>
      </c>
      <c r="K912" s="268" t="s">
        <v>1081</v>
      </c>
      <c r="L912" s="268">
        <v>1.02231</v>
      </c>
      <c r="M912" s="268">
        <v>124.30962</v>
      </c>
    </row>
    <row r="913" ht="15.6" spans="1:13">
      <c r="A913" s="267"/>
      <c r="B913" s="267"/>
      <c r="C913" s="267"/>
      <c r="D913" s="267"/>
      <c r="E913" s="267"/>
      <c r="F913" s="267"/>
      <c r="G913" s="268"/>
      <c r="H913" s="268"/>
      <c r="I913" s="268" t="s">
        <v>497</v>
      </c>
      <c r="J913" s="268" t="s">
        <v>101</v>
      </c>
      <c r="K913" s="268" t="s">
        <v>1082</v>
      </c>
      <c r="L913" s="268">
        <v>1.02459</v>
      </c>
      <c r="M913" s="268">
        <v>124.30791</v>
      </c>
    </row>
    <row r="914" ht="15.6" spans="1:13">
      <c r="A914" s="267"/>
      <c r="B914" s="267"/>
      <c r="C914" s="267"/>
      <c r="D914" s="267"/>
      <c r="E914" s="267"/>
      <c r="F914" s="267"/>
      <c r="G914" s="268"/>
      <c r="H914" s="268"/>
      <c r="I914" s="268" t="s">
        <v>497</v>
      </c>
      <c r="J914" s="268" t="s">
        <v>101</v>
      </c>
      <c r="K914" s="268" t="s">
        <v>1083</v>
      </c>
      <c r="L914" s="268">
        <v>0.99964</v>
      </c>
      <c r="M914" s="268">
        <v>124.30073</v>
      </c>
    </row>
    <row r="915" ht="15.6" spans="1:13">
      <c r="A915" s="267"/>
      <c r="B915" s="267"/>
      <c r="C915" s="267"/>
      <c r="D915" s="267"/>
      <c r="E915" s="267"/>
      <c r="F915" s="267"/>
      <c r="G915" s="268"/>
      <c r="H915" s="268"/>
      <c r="I915" s="268" t="s">
        <v>131</v>
      </c>
      <c r="J915" s="268" t="s">
        <v>131</v>
      </c>
      <c r="K915" s="268" t="s">
        <v>1084</v>
      </c>
      <c r="L915" s="268">
        <v>0.544352</v>
      </c>
      <c r="M915" s="268">
        <v>123.892725</v>
      </c>
    </row>
    <row r="916" ht="15.6" spans="1:13">
      <c r="A916" s="267"/>
      <c r="B916" s="267"/>
      <c r="C916" s="267"/>
      <c r="D916" s="267"/>
      <c r="E916" s="267"/>
      <c r="F916" s="267"/>
      <c r="G916" s="268"/>
      <c r="H916" s="268"/>
      <c r="I916" s="268" t="s">
        <v>136</v>
      </c>
      <c r="J916" s="268" t="s">
        <v>132</v>
      </c>
      <c r="K916" s="268" t="s">
        <v>1085</v>
      </c>
      <c r="L916" s="268">
        <v>0.713103</v>
      </c>
      <c r="M916" s="268">
        <v>124.300162</v>
      </c>
    </row>
    <row r="917" ht="15.6" spans="1:13">
      <c r="A917" s="267"/>
      <c r="B917" s="267"/>
      <c r="C917" s="267"/>
      <c r="D917" s="267"/>
      <c r="E917" s="267"/>
      <c r="F917" s="267"/>
      <c r="G917" s="268"/>
      <c r="H917" s="268"/>
      <c r="I917" s="268" t="s">
        <v>131</v>
      </c>
      <c r="J917" s="268" t="s">
        <v>131</v>
      </c>
      <c r="K917" s="268" t="s">
        <v>1086</v>
      </c>
      <c r="L917" s="268">
        <v>0.6684</v>
      </c>
      <c r="M917" s="268">
        <v>124.2788</v>
      </c>
    </row>
    <row r="918" ht="15.6" spans="1:13">
      <c r="A918" s="267"/>
      <c r="B918" s="267"/>
      <c r="C918" s="267"/>
      <c r="D918" s="267"/>
      <c r="E918" s="267"/>
      <c r="F918" s="267"/>
      <c r="G918" s="268"/>
      <c r="H918" s="268"/>
      <c r="I918" s="268" t="s">
        <v>497</v>
      </c>
      <c r="J918" s="268" t="s">
        <v>101</v>
      </c>
      <c r="K918" s="268" t="s">
        <v>1087</v>
      </c>
      <c r="L918" s="268">
        <v>0.99925</v>
      </c>
      <c r="M918" s="268">
        <v>124.30672</v>
      </c>
    </row>
    <row r="919" ht="15.6" spans="1:13">
      <c r="A919" s="267"/>
      <c r="B919" s="267"/>
      <c r="C919" s="267"/>
      <c r="D919" s="267"/>
      <c r="E919" s="267"/>
      <c r="F919" s="267"/>
      <c r="G919" s="268"/>
      <c r="H919" s="268"/>
      <c r="I919" s="268" t="s">
        <v>324</v>
      </c>
      <c r="J919" s="268" t="s">
        <v>101</v>
      </c>
      <c r="K919" s="268" t="s">
        <v>1088</v>
      </c>
      <c r="L919" s="268">
        <v>0.86138</v>
      </c>
      <c r="M919" s="268">
        <v>123.94418</v>
      </c>
    </row>
    <row r="920" ht="15.6" spans="1:13">
      <c r="A920" s="267"/>
      <c r="B920" s="267"/>
      <c r="C920" s="267"/>
      <c r="D920" s="267"/>
      <c r="E920" s="267"/>
      <c r="F920" s="267"/>
      <c r="G920" s="268"/>
      <c r="H920" s="268"/>
      <c r="I920" s="268" t="s">
        <v>131</v>
      </c>
      <c r="J920" s="268" t="s">
        <v>131</v>
      </c>
      <c r="K920" s="268" t="s">
        <v>1089</v>
      </c>
      <c r="L920" s="268">
        <v>0.596281</v>
      </c>
      <c r="M920" s="268">
        <v>124.041073</v>
      </c>
    </row>
    <row r="921" ht="15.6" spans="1:13">
      <c r="A921" s="267"/>
      <c r="B921" s="267"/>
      <c r="C921" s="267"/>
      <c r="D921" s="267"/>
      <c r="E921" s="267"/>
      <c r="F921" s="267"/>
      <c r="G921" s="268"/>
      <c r="H921" s="268"/>
      <c r="I921" s="268" t="s">
        <v>131</v>
      </c>
      <c r="J921" s="268" t="s">
        <v>131</v>
      </c>
      <c r="K921" s="268" t="s">
        <v>1090</v>
      </c>
      <c r="L921" s="268">
        <v>0.588046</v>
      </c>
      <c r="M921" s="268">
        <v>124.029738</v>
      </c>
    </row>
    <row r="922" ht="15.6" spans="1:13">
      <c r="A922" s="267"/>
      <c r="B922" s="267"/>
      <c r="C922" s="267"/>
      <c r="D922" s="267"/>
      <c r="E922" s="267"/>
      <c r="F922" s="267"/>
      <c r="G922" s="268"/>
      <c r="H922" s="268"/>
      <c r="I922" s="268" t="s">
        <v>131</v>
      </c>
      <c r="J922" s="268" t="s">
        <v>131</v>
      </c>
      <c r="K922" s="268" t="s">
        <v>1091</v>
      </c>
      <c r="L922" s="268">
        <v>0.5366</v>
      </c>
      <c r="M922" s="268">
        <v>124.00285</v>
      </c>
    </row>
    <row r="923" ht="15.6" spans="1:13">
      <c r="A923" s="267"/>
      <c r="B923" s="267"/>
      <c r="C923" s="267"/>
      <c r="D923" s="267"/>
      <c r="E923" s="267"/>
      <c r="F923" s="267"/>
      <c r="G923" s="268"/>
      <c r="H923" s="268"/>
      <c r="I923" s="268" t="s">
        <v>131</v>
      </c>
      <c r="J923" s="268" t="s">
        <v>131</v>
      </c>
      <c r="K923" s="268" t="s">
        <v>1092</v>
      </c>
      <c r="L923" s="268">
        <v>0.530809</v>
      </c>
      <c r="M923" s="268">
        <v>123.98745</v>
      </c>
    </row>
    <row r="924" ht="15.6" spans="1:13">
      <c r="A924" s="267"/>
      <c r="B924" s="267"/>
      <c r="C924" s="267"/>
      <c r="D924" s="267"/>
      <c r="E924" s="267"/>
      <c r="F924" s="267"/>
      <c r="G924" s="268"/>
      <c r="H924" s="268"/>
      <c r="I924" s="268" t="s">
        <v>131</v>
      </c>
      <c r="J924" s="268" t="s">
        <v>131</v>
      </c>
      <c r="K924" s="268" t="s">
        <v>1093</v>
      </c>
      <c r="L924" s="268">
        <v>0.526663</v>
      </c>
      <c r="M924" s="268">
        <v>123.970895</v>
      </c>
    </row>
    <row r="925" ht="15.6" spans="1:13">
      <c r="A925" s="267"/>
      <c r="B925" s="267"/>
      <c r="C925" s="267"/>
      <c r="D925" s="267"/>
      <c r="E925" s="267"/>
      <c r="F925" s="267"/>
      <c r="G925" s="268"/>
      <c r="H925" s="268"/>
      <c r="I925" s="268" t="s">
        <v>131</v>
      </c>
      <c r="J925" s="268" t="s">
        <v>131</v>
      </c>
      <c r="K925" s="268" t="s">
        <v>1094</v>
      </c>
      <c r="L925" s="268">
        <v>0.51268</v>
      </c>
      <c r="M925" s="268">
        <v>123.96151</v>
      </c>
    </row>
    <row r="926" ht="15.6" spans="1:13">
      <c r="A926" s="267"/>
      <c r="B926" s="267"/>
      <c r="C926" s="267"/>
      <c r="D926" s="267"/>
      <c r="E926" s="267"/>
      <c r="F926" s="267"/>
      <c r="G926" s="268"/>
      <c r="H926" s="268"/>
      <c r="I926" s="268" t="s">
        <v>131</v>
      </c>
      <c r="J926" s="268" t="s">
        <v>131</v>
      </c>
      <c r="K926" s="268" t="s">
        <v>1095</v>
      </c>
      <c r="L926" s="268">
        <v>0.49314</v>
      </c>
      <c r="M926" s="268">
        <v>123.97276</v>
      </c>
    </row>
    <row r="927" ht="15.6" spans="1:13">
      <c r="A927" s="267"/>
      <c r="B927" s="267"/>
      <c r="C927" s="267"/>
      <c r="D927" s="267"/>
      <c r="E927" s="267"/>
      <c r="F927" s="267"/>
      <c r="G927" s="268"/>
      <c r="H927" s="268"/>
      <c r="I927" s="268" t="s">
        <v>640</v>
      </c>
      <c r="J927" s="268" t="s">
        <v>4</v>
      </c>
      <c r="K927" s="268" t="s">
        <v>1096</v>
      </c>
      <c r="L927" s="268">
        <v>0.88785</v>
      </c>
      <c r="M927" s="268">
        <v>123.60028</v>
      </c>
    </row>
    <row r="928" ht="15.6" spans="1:13">
      <c r="A928" s="267"/>
      <c r="B928" s="267"/>
      <c r="C928" s="267"/>
      <c r="D928" s="267"/>
      <c r="E928" s="267"/>
      <c r="F928" s="267"/>
      <c r="G928" s="268"/>
      <c r="H928" s="268"/>
      <c r="I928" s="268" t="s">
        <v>644</v>
      </c>
      <c r="J928" s="268" t="s">
        <v>4</v>
      </c>
      <c r="K928" s="268" t="s">
        <v>1097</v>
      </c>
      <c r="L928" s="268">
        <v>0.87797</v>
      </c>
      <c r="M928" s="268">
        <v>123.52497</v>
      </c>
    </row>
    <row r="929" ht="15.6" spans="1:13">
      <c r="A929" s="267"/>
      <c r="B929" s="267"/>
      <c r="C929" s="267"/>
      <c r="D929" s="267"/>
      <c r="E929" s="267"/>
      <c r="F929" s="267"/>
      <c r="G929" s="268"/>
      <c r="H929" s="268"/>
      <c r="I929" s="268" t="s">
        <v>1098</v>
      </c>
      <c r="J929" s="268" t="s">
        <v>4</v>
      </c>
      <c r="K929" s="268" t="s">
        <v>1099</v>
      </c>
      <c r="L929" s="268">
        <v>0.88242</v>
      </c>
      <c r="M929" s="268">
        <v>123.54635</v>
      </c>
    </row>
    <row r="930" ht="15.6" spans="1:13">
      <c r="A930" s="267"/>
      <c r="B930" s="267"/>
      <c r="C930" s="267"/>
      <c r="D930" s="267"/>
      <c r="E930" s="267"/>
      <c r="F930" s="267"/>
      <c r="G930" s="268"/>
      <c r="H930" s="268"/>
      <c r="I930" s="268" t="s">
        <v>1100</v>
      </c>
      <c r="J930" s="268" t="s">
        <v>4</v>
      </c>
      <c r="K930" s="268" t="s">
        <v>1101</v>
      </c>
      <c r="L930" s="268">
        <v>0.88207</v>
      </c>
      <c r="M930" s="268">
        <v>123.54302</v>
      </c>
    </row>
    <row r="931" ht="15.6" spans="1:13">
      <c r="A931" s="267"/>
      <c r="B931" s="267"/>
      <c r="C931" s="267"/>
      <c r="D931" s="267"/>
      <c r="E931" s="267"/>
      <c r="F931" s="267"/>
      <c r="G931" s="268"/>
      <c r="H931" s="268"/>
      <c r="I931" s="268" t="s">
        <v>462</v>
      </c>
      <c r="J931" s="268" t="s">
        <v>132</v>
      </c>
      <c r="K931" s="268" t="s">
        <v>1102</v>
      </c>
      <c r="L931" s="268">
        <v>0.729534</v>
      </c>
      <c r="M931" s="268">
        <v>124.308902</v>
      </c>
    </row>
    <row r="932" ht="15.6" spans="1:13">
      <c r="A932" s="267"/>
      <c r="B932" s="267"/>
      <c r="C932" s="267"/>
      <c r="D932" s="267"/>
      <c r="E932" s="267"/>
      <c r="F932" s="267"/>
      <c r="G932" s="268"/>
      <c r="H932" s="268"/>
      <c r="I932" s="268" t="s">
        <v>462</v>
      </c>
      <c r="J932" s="268" t="s">
        <v>132</v>
      </c>
      <c r="K932" s="268" t="s">
        <v>1103</v>
      </c>
      <c r="L932" s="268">
        <v>0.72141</v>
      </c>
      <c r="M932" s="268">
        <v>124.30815</v>
      </c>
    </row>
    <row r="933" ht="15.6" spans="1:13">
      <c r="A933" s="267"/>
      <c r="B933" s="267"/>
      <c r="C933" s="267"/>
      <c r="D933" s="267"/>
      <c r="E933" s="267"/>
      <c r="F933" s="267"/>
      <c r="G933" s="268"/>
      <c r="H933" s="268"/>
      <c r="I933" s="268" t="s">
        <v>1104</v>
      </c>
      <c r="J933" s="268" t="s">
        <v>4</v>
      </c>
      <c r="K933" s="268" t="s">
        <v>1105</v>
      </c>
      <c r="L933" s="268">
        <v>0.89823</v>
      </c>
      <c r="M933" s="268">
        <v>123.31674</v>
      </c>
    </row>
    <row r="934" ht="15.6" spans="1:13">
      <c r="A934" s="267"/>
      <c r="B934" s="267"/>
      <c r="C934" s="267"/>
      <c r="D934" s="267"/>
      <c r="E934" s="267"/>
      <c r="F934" s="267"/>
      <c r="G934" s="268"/>
      <c r="H934" s="268"/>
      <c r="I934" s="268" t="s">
        <v>763</v>
      </c>
      <c r="J934" s="268" t="s">
        <v>4</v>
      </c>
      <c r="K934" s="268" t="s">
        <v>1106</v>
      </c>
      <c r="L934" s="268">
        <v>0.88983</v>
      </c>
      <c r="M934" s="268">
        <v>123.40632</v>
      </c>
    </row>
    <row r="935" ht="15.6" spans="1:13">
      <c r="A935" s="267"/>
      <c r="B935" s="267"/>
      <c r="C935" s="267"/>
      <c r="D935" s="267"/>
      <c r="E935" s="267"/>
      <c r="F935" s="267"/>
      <c r="G935" s="268"/>
      <c r="H935" s="268"/>
      <c r="I935" s="268" t="s">
        <v>1107</v>
      </c>
      <c r="J935" s="268" t="s">
        <v>4</v>
      </c>
      <c r="K935" s="268" t="s">
        <v>1108</v>
      </c>
      <c r="L935" s="268">
        <v>0.89535</v>
      </c>
      <c r="M935" s="268">
        <v>123.12387</v>
      </c>
    </row>
    <row r="936" ht="15.6" spans="1:13">
      <c r="A936" s="267"/>
      <c r="B936" s="267"/>
      <c r="C936" s="267"/>
      <c r="D936" s="267"/>
      <c r="E936" s="267"/>
      <c r="F936" s="267"/>
      <c r="G936" s="268"/>
      <c r="H936" s="268"/>
      <c r="I936" s="268" t="s">
        <v>136</v>
      </c>
      <c r="J936" s="268" t="s">
        <v>132</v>
      </c>
      <c r="K936" s="268" t="s">
        <v>1109</v>
      </c>
      <c r="L936" s="268">
        <v>0.70582858</v>
      </c>
      <c r="M936" s="268">
        <v>124.3064883</v>
      </c>
    </row>
    <row r="937" ht="15.6" spans="1:13">
      <c r="A937" s="267"/>
      <c r="B937" s="267"/>
      <c r="C937" s="267"/>
      <c r="D937" s="267"/>
      <c r="E937" s="267"/>
      <c r="F937" s="267"/>
      <c r="G937" s="268"/>
      <c r="H937" s="268"/>
      <c r="I937" s="268" t="s">
        <v>610</v>
      </c>
      <c r="J937" s="268" t="s">
        <v>132</v>
      </c>
      <c r="K937" s="268" t="s">
        <v>1110</v>
      </c>
      <c r="L937" s="268">
        <v>0.770117</v>
      </c>
      <c r="M937" s="268">
        <v>124.289</v>
      </c>
    </row>
    <row r="938" ht="15.6" spans="1:13">
      <c r="A938" s="267"/>
      <c r="B938" s="267"/>
      <c r="C938" s="267"/>
      <c r="D938" s="267"/>
      <c r="E938" s="267"/>
      <c r="F938" s="267"/>
      <c r="G938" s="268"/>
      <c r="H938" s="268"/>
      <c r="I938" s="268" t="s">
        <v>610</v>
      </c>
      <c r="J938" s="268" t="s">
        <v>132</v>
      </c>
      <c r="K938" s="268" t="s">
        <v>1111</v>
      </c>
      <c r="L938" s="268">
        <v>0.767</v>
      </c>
      <c r="M938" s="268">
        <v>124.289533</v>
      </c>
    </row>
    <row r="939" ht="15.6" spans="1:13">
      <c r="A939" s="267"/>
      <c r="B939" s="267"/>
      <c r="C939" s="267"/>
      <c r="D939" s="267"/>
      <c r="E939" s="267"/>
      <c r="F939" s="267"/>
      <c r="G939" s="268"/>
      <c r="H939" s="268"/>
      <c r="I939" s="268" t="s">
        <v>132</v>
      </c>
      <c r="J939" s="268" t="s">
        <v>132</v>
      </c>
      <c r="K939" s="268" t="s">
        <v>1112</v>
      </c>
      <c r="L939" s="268">
        <v>0.739317</v>
      </c>
      <c r="M939" s="268">
        <v>124.285133</v>
      </c>
    </row>
    <row r="940" ht="15.6" spans="1:13">
      <c r="A940" s="267"/>
      <c r="B940" s="267"/>
      <c r="C940" s="267"/>
      <c r="D940" s="267"/>
      <c r="E940" s="267"/>
      <c r="F940" s="267"/>
      <c r="G940" s="268"/>
      <c r="H940" s="268"/>
      <c r="I940" s="268" t="s">
        <v>132</v>
      </c>
      <c r="J940" s="268" t="s">
        <v>132</v>
      </c>
      <c r="K940" s="268" t="s">
        <v>1113</v>
      </c>
      <c r="L940" s="268">
        <v>0.743159</v>
      </c>
      <c r="M940" s="268">
        <v>124.297921</v>
      </c>
    </row>
    <row r="941" ht="15.6" spans="1:13">
      <c r="A941" s="267"/>
      <c r="B941" s="267"/>
      <c r="C941" s="267"/>
      <c r="D941" s="267"/>
      <c r="E941" s="267"/>
      <c r="F941" s="267"/>
      <c r="G941" s="268"/>
      <c r="H941" s="268"/>
      <c r="I941" s="268" t="s">
        <v>132</v>
      </c>
      <c r="J941" s="268" t="s">
        <v>132</v>
      </c>
      <c r="K941" s="268" t="s">
        <v>1114</v>
      </c>
      <c r="L941" s="268">
        <v>0.780117</v>
      </c>
      <c r="M941" s="268">
        <v>124.246517</v>
      </c>
    </row>
    <row r="942" ht="15.6" spans="1:13">
      <c r="A942" s="267"/>
      <c r="B942" s="267"/>
      <c r="C942" s="267"/>
      <c r="D942" s="267"/>
      <c r="E942" s="267"/>
      <c r="F942" s="267"/>
      <c r="G942" s="268"/>
      <c r="H942" s="268"/>
      <c r="I942" s="268" t="s">
        <v>132</v>
      </c>
      <c r="J942" s="268" t="s">
        <v>132</v>
      </c>
      <c r="K942" s="268" t="s">
        <v>1115</v>
      </c>
      <c r="L942" s="268">
        <v>0.782839</v>
      </c>
      <c r="M942" s="268">
        <v>124.24293</v>
      </c>
    </row>
    <row r="943" ht="15.6" spans="1:13">
      <c r="A943" s="267"/>
      <c r="B943" s="267"/>
      <c r="C943" s="267"/>
      <c r="D943" s="267"/>
      <c r="E943" s="267"/>
      <c r="F943" s="267"/>
      <c r="G943" s="268"/>
      <c r="H943" s="268"/>
      <c r="I943" s="268" t="s">
        <v>410</v>
      </c>
      <c r="J943" s="268" t="s">
        <v>132</v>
      </c>
      <c r="K943" s="268" t="s">
        <v>1116</v>
      </c>
      <c r="L943" s="268">
        <v>0.745031</v>
      </c>
      <c r="M943" s="268">
        <v>124.305461</v>
      </c>
    </row>
    <row r="944" ht="15.6" spans="1:13">
      <c r="A944" s="267"/>
      <c r="B944" s="267"/>
      <c r="C944" s="267"/>
      <c r="D944" s="267"/>
      <c r="E944" s="267"/>
      <c r="F944" s="267"/>
      <c r="G944" s="268"/>
      <c r="H944" s="268"/>
      <c r="I944" s="268" t="s">
        <v>410</v>
      </c>
      <c r="J944" s="268" t="s">
        <v>132</v>
      </c>
      <c r="K944" s="268" t="s">
        <v>1117</v>
      </c>
      <c r="L944" s="268">
        <v>0.753532</v>
      </c>
      <c r="M944" s="268">
        <v>124.311879</v>
      </c>
    </row>
    <row r="945" ht="15.6" spans="1:13">
      <c r="A945" s="267"/>
      <c r="B945" s="267"/>
      <c r="C945" s="267"/>
      <c r="D945" s="267"/>
      <c r="E945" s="267"/>
      <c r="F945" s="267"/>
      <c r="G945" s="268"/>
      <c r="H945" s="268"/>
      <c r="I945" s="268" t="s">
        <v>410</v>
      </c>
      <c r="J945" s="268" t="s">
        <v>132</v>
      </c>
      <c r="K945" s="268" t="s">
        <v>1118</v>
      </c>
      <c r="L945" s="268">
        <v>0.756969</v>
      </c>
      <c r="M945" s="268">
        <v>124.316728</v>
      </c>
    </row>
    <row r="946" ht="15.6" spans="1:13">
      <c r="A946" s="267"/>
      <c r="B946" s="267"/>
      <c r="C946" s="267"/>
      <c r="D946" s="267"/>
      <c r="E946" s="267"/>
      <c r="F946" s="267"/>
      <c r="G946" s="268"/>
      <c r="H946" s="268"/>
      <c r="I946" s="268" t="s">
        <v>131</v>
      </c>
      <c r="J946" s="268" t="s">
        <v>131</v>
      </c>
      <c r="K946" s="268" t="s">
        <v>1119</v>
      </c>
      <c r="L946" s="268">
        <v>0.54947</v>
      </c>
      <c r="M946" s="268">
        <v>123.93903</v>
      </c>
    </row>
    <row r="947" ht="15.6" spans="1:13">
      <c r="A947" s="267"/>
      <c r="B947" s="267"/>
      <c r="C947" s="267"/>
      <c r="D947" s="267"/>
      <c r="E947" s="267"/>
      <c r="F947" s="267"/>
      <c r="G947" s="268"/>
      <c r="H947" s="268"/>
      <c r="I947" s="268" t="s">
        <v>131</v>
      </c>
      <c r="J947" s="268" t="s">
        <v>131</v>
      </c>
      <c r="K947" s="268" t="s">
        <v>1120</v>
      </c>
      <c r="L947" s="268">
        <v>0.618979</v>
      </c>
      <c r="M947" s="268">
        <v>124.082784</v>
      </c>
    </row>
    <row r="948" ht="15.6" spans="1:13">
      <c r="A948" s="267"/>
      <c r="B948" s="267"/>
      <c r="C948" s="267"/>
      <c r="D948" s="267"/>
      <c r="E948" s="267"/>
      <c r="F948" s="267"/>
      <c r="G948" s="268"/>
      <c r="H948" s="268"/>
      <c r="I948" s="268" t="s">
        <v>131</v>
      </c>
      <c r="J948" s="268" t="s">
        <v>131</v>
      </c>
      <c r="K948" s="268" t="s">
        <v>1121</v>
      </c>
      <c r="L948" s="268">
        <v>0.61078</v>
      </c>
      <c r="M948" s="268">
        <v>124.08535</v>
      </c>
    </row>
    <row r="949" ht="15.6" spans="1:13">
      <c r="A949" s="267"/>
      <c r="B949" s="267"/>
      <c r="C949" s="267"/>
      <c r="D949" s="267"/>
      <c r="E949" s="267"/>
      <c r="F949" s="267"/>
      <c r="G949" s="268"/>
      <c r="H949" s="268"/>
      <c r="I949" s="268" t="s">
        <v>131</v>
      </c>
      <c r="J949" s="268" t="s">
        <v>131</v>
      </c>
      <c r="K949" s="268" t="s">
        <v>1122</v>
      </c>
      <c r="L949" s="268">
        <v>0.700557</v>
      </c>
      <c r="M949" s="268">
        <v>124.183199</v>
      </c>
    </row>
    <row r="950" ht="15.6" spans="1:13">
      <c r="A950" s="267"/>
      <c r="B950" s="267"/>
      <c r="C950" s="267"/>
      <c r="D950" s="267"/>
      <c r="E950" s="267"/>
      <c r="F950" s="267"/>
      <c r="G950" s="268"/>
      <c r="H950" s="268"/>
      <c r="I950" s="268" t="s">
        <v>131</v>
      </c>
      <c r="J950" s="268" t="s">
        <v>131</v>
      </c>
      <c r="K950" s="268" t="s">
        <v>1123</v>
      </c>
      <c r="L950" s="268">
        <v>0.65533</v>
      </c>
      <c r="M950" s="268">
        <v>124.16574</v>
      </c>
    </row>
    <row r="951" ht="15.6" spans="1:13">
      <c r="A951" s="267"/>
      <c r="B951" s="267"/>
      <c r="C951" s="267"/>
      <c r="D951" s="267"/>
      <c r="E951" s="267"/>
      <c r="F951" s="267"/>
      <c r="G951" s="268"/>
      <c r="H951" s="268"/>
      <c r="I951" s="268" t="s">
        <v>226</v>
      </c>
      <c r="J951" s="268" t="s">
        <v>101</v>
      </c>
      <c r="K951" s="268" t="s">
        <v>1124</v>
      </c>
      <c r="L951" s="268">
        <v>0.90728</v>
      </c>
      <c r="M951" s="268">
        <v>124.10005</v>
      </c>
    </row>
    <row r="952" ht="15.6" spans="1:13">
      <c r="A952" s="267"/>
      <c r="B952" s="267"/>
      <c r="C952" s="267"/>
      <c r="D952" s="267"/>
      <c r="E952" s="267"/>
      <c r="F952" s="267"/>
      <c r="G952" s="268"/>
      <c r="H952" s="268"/>
      <c r="I952" s="268" t="s">
        <v>226</v>
      </c>
      <c r="J952" s="268" t="s">
        <v>101</v>
      </c>
      <c r="K952" s="268" t="s">
        <v>1125</v>
      </c>
      <c r="L952" s="268">
        <v>0.87852</v>
      </c>
      <c r="M952" s="268">
        <v>124.11938</v>
      </c>
    </row>
    <row r="953" ht="15.6" spans="1:13">
      <c r="A953" s="267"/>
      <c r="B953" s="267"/>
      <c r="C953" s="267"/>
      <c r="D953" s="267"/>
      <c r="E953" s="267"/>
      <c r="F953" s="267"/>
      <c r="G953" s="268"/>
      <c r="H953" s="268"/>
      <c r="I953" s="268" t="s">
        <v>46</v>
      </c>
      <c r="J953" s="268" t="s">
        <v>22</v>
      </c>
      <c r="K953" s="268" t="s">
        <v>1126</v>
      </c>
      <c r="L953" s="268">
        <v>0.3808</v>
      </c>
      <c r="M953" s="268">
        <v>123.98512</v>
      </c>
    </row>
    <row r="954" ht="15.6" spans="1:13">
      <c r="A954" s="267"/>
      <c r="B954" s="267"/>
      <c r="C954" s="267"/>
      <c r="D954" s="267"/>
      <c r="E954" s="267"/>
      <c r="F954" s="267"/>
      <c r="G954" s="268"/>
      <c r="H954" s="268"/>
      <c r="I954" s="268" t="s">
        <v>46</v>
      </c>
      <c r="J954" s="268" t="s">
        <v>22</v>
      </c>
      <c r="K954" s="268" t="s">
        <v>1127</v>
      </c>
      <c r="L954" s="268">
        <v>0.38283</v>
      </c>
      <c r="M954" s="268">
        <v>123.97793</v>
      </c>
    </row>
    <row r="955" ht="15.6" spans="1:13">
      <c r="A955" s="267"/>
      <c r="B955" s="267"/>
      <c r="C955" s="267"/>
      <c r="D955" s="267"/>
      <c r="E955" s="267"/>
      <c r="F955" s="267"/>
      <c r="G955" s="268"/>
      <c r="H955" s="268"/>
      <c r="I955" s="268" t="s">
        <v>46</v>
      </c>
      <c r="J955" s="268" t="s">
        <v>22</v>
      </c>
      <c r="K955" s="268" t="s">
        <v>1128</v>
      </c>
      <c r="L955" s="268">
        <v>0.38058</v>
      </c>
      <c r="M955" s="268">
        <v>123.97377</v>
      </c>
    </row>
    <row r="956" ht="15.6" spans="1:13">
      <c r="A956" s="267"/>
      <c r="B956" s="267"/>
      <c r="C956" s="267"/>
      <c r="D956" s="267"/>
      <c r="E956" s="267"/>
      <c r="F956" s="267"/>
      <c r="G956" s="268"/>
      <c r="H956" s="268"/>
      <c r="I956" s="268" t="s">
        <v>226</v>
      </c>
      <c r="J956" s="268" t="s">
        <v>101</v>
      </c>
      <c r="K956" s="268" t="s">
        <v>1129</v>
      </c>
      <c r="L956" s="268">
        <v>0.87784</v>
      </c>
      <c r="M956" s="268">
        <v>124.0881</v>
      </c>
    </row>
    <row r="957" ht="15.6" spans="1:13">
      <c r="A957" s="267"/>
      <c r="B957" s="267"/>
      <c r="C957" s="267"/>
      <c r="D957" s="267"/>
      <c r="E957" s="267"/>
      <c r="F957" s="267"/>
      <c r="G957" s="268"/>
      <c r="H957" s="268"/>
      <c r="I957" s="268" t="s">
        <v>226</v>
      </c>
      <c r="J957" s="268" t="s">
        <v>101</v>
      </c>
      <c r="K957" s="268" t="s">
        <v>1130</v>
      </c>
      <c r="L957" s="268">
        <v>0.87976</v>
      </c>
      <c r="M957" s="268">
        <v>124.09382</v>
      </c>
    </row>
    <row r="958" ht="15.6" spans="1:13">
      <c r="A958" s="267"/>
      <c r="B958" s="267"/>
      <c r="C958" s="267"/>
      <c r="D958" s="267"/>
      <c r="E958" s="267"/>
      <c r="F958" s="267"/>
      <c r="G958" s="268"/>
      <c r="H958" s="268"/>
      <c r="I958" s="268" t="s">
        <v>136</v>
      </c>
      <c r="J958" s="268" t="s">
        <v>132</v>
      </c>
      <c r="K958" s="268" t="s">
        <v>1131</v>
      </c>
      <c r="L958" s="268">
        <v>0.707</v>
      </c>
      <c r="M958" s="268">
        <v>124.3057</v>
      </c>
    </row>
    <row r="959" ht="15.6" spans="1:13">
      <c r="A959" s="267"/>
      <c r="B959" s="267"/>
      <c r="C959" s="267"/>
      <c r="D959" s="267"/>
      <c r="E959" s="267"/>
      <c r="F959" s="267"/>
      <c r="G959" s="268"/>
      <c r="H959" s="268"/>
      <c r="I959" s="268" t="s">
        <v>136</v>
      </c>
      <c r="J959" s="268" t="s">
        <v>132</v>
      </c>
      <c r="K959" s="268" t="s">
        <v>1132</v>
      </c>
      <c r="L959" s="268">
        <v>0.702733</v>
      </c>
      <c r="M959" s="268">
        <v>124.3075</v>
      </c>
    </row>
    <row r="960" ht="15.6" spans="1:13">
      <c r="A960" s="267"/>
      <c r="B960" s="267"/>
      <c r="C960" s="267"/>
      <c r="D960" s="267"/>
      <c r="E960" s="267"/>
      <c r="F960" s="267"/>
      <c r="G960" s="268"/>
      <c r="H960" s="268"/>
      <c r="I960" s="268" t="s">
        <v>131</v>
      </c>
      <c r="J960" s="268" t="s">
        <v>132</v>
      </c>
      <c r="K960" s="268" t="s">
        <v>1133</v>
      </c>
      <c r="L960" s="268">
        <v>0.686781</v>
      </c>
      <c r="M960" s="268">
        <v>124.276632</v>
      </c>
    </row>
    <row r="961" ht="15.6" spans="1:13">
      <c r="A961" s="267"/>
      <c r="B961" s="267"/>
      <c r="C961" s="267"/>
      <c r="D961" s="267"/>
      <c r="E961" s="267"/>
      <c r="F961" s="267"/>
      <c r="G961" s="268"/>
      <c r="H961" s="268"/>
      <c r="I961" s="268" t="s">
        <v>131</v>
      </c>
      <c r="J961" s="268" t="s">
        <v>132</v>
      </c>
      <c r="K961" s="268" t="s">
        <v>1134</v>
      </c>
      <c r="L961" s="268">
        <v>0.673561</v>
      </c>
      <c r="M961" s="268">
        <v>124.274572</v>
      </c>
    </row>
    <row r="962" ht="15.6" spans="1:13">
      <c r="A962" s="267"/>
      <c r="B962" s="267"/>
      <c r="C962" s="267"/>
      <c r="D962" s="267"/>
      <c r="E962" s="267"/>
      <c r="F962" s="267"/>
      <c r="G962" s="268"/>
      <c r="H962" s="268"/>
      <c r="I962" s="268" t="s">
        <v>131</v>
      </c>
      <c r="J962" s="268" t="s">
        <v>132</v>
      </c>
      <c r="K962" s="268" t="s">
        <v>1135</v>
      </c>
      <c r="L962" s="268">
        <v>0.667124</v>
      </c>
      <c r="M962" s="268">
        <v>124.281413</v>
      </c>
    </row>
    <row r="963" ht="15.6" spans="1:13">
      <c r="A963" s="267"/>
      <c r="B963" s="267"/>
      <c r="C963" s="267"/>
      <c r="D963" s="267"/>
      <c r="E963" s="267"/>
      <c r="F963" s="267"/>
      <c r="G963" s="268"/>
      <c r="H963" s="268"/>
      <c r="I963" s="268" t="s">
        <v>462</v>
      </c>
      <c r="J963" s="268" t="s">
        <v>132</v>
      </c>
      <c r="K963" s="268" t="s">
        <v>1136</v>
      </c>
      <c r="L963" s="268">
        <v>0.727299</v>
      </c>
      <c r="M963" s="268">
        <v>124.323004</v>
      </c>
    </row>
    <row r="964" ht="15.6" spans="1:13">
      <c r="A964" s="267"/>
      <c r="B964" s="267"/>
      <c r="C964" s="267"/>
      <c r="D964" s="267"/>
      <c r="E964" s="267"/>
      <c r="F964" s="267"/>
      <c r="G964" s="268"/>
      <c r="H964" s="268"/>
      <c r="I964" s="268" t="s">
        <v>462</v>
      </c>
      <c r="J964" s="268" t="s">
        <v>132</v>
      </c>
      <c r="K964" s="268" t="s">
        <v>1137</v>
      </c>
      <c r="L964" s="268">
        <v>0.733418</v>
      </c>
      <c r="M964" s="268">
        <v>124.319706</v>
      </c>
    </row>
    <row r="965" ht="15.6" spans="1:13">
      <c r="A965" s="267"/>
      <c r="B965" s="267"/>
      <c r="C965" s="267"/>
      <c r="D965" s="267"/>
      <c r="E965" s="267"/>
      <c r="F965" s="267"/>
      <c r="G965" s="268"/>
      <c r="H965" s="268"/>
      <c r="I965" s="268" t="s">
        <v>588</v>
      </c>
      <c r="J965" s="268" t="s">
        <v>131</v>
      </c>
      <c r="K965" s="268" t="s">
        <v>1138</v>
      </c>
      <c r="L965" s="268">
        <v>0.82608</v>
      </c>
      <c r="M965" s="268">
        <v>123.85913</v>
      </c>
    </row>
    <row r="966" ht="15.6" spans="1:13">
      <c r="A966" s="267"/>
      <c r="B966" s="267"/>
      <c r="C966" s="267"/>
      <c r="D966" s="267"/>
      <c r="E966" s="267"/>
      <c r="F966" s="267"/>
      <c r="G966" s="268"/>
      <c r="H966" s="268"/>
      <c r="I966" s="268" t="s">
        <v>1139</v>
      </c>
      <c r="J966" s="268" t="s">
        <v>131</v>
      </c>
      <c r="K966" s="268" t="s">
        <v>1140</v>
      </c>
      <c r="L966" s="268">
        <v>0.82935</v>
      </c>
      <c r="M966" s="268">
        <v>123.83538</v>
      </c>
    </row>
    <row r="967" ht="15.6" spans="1:13">
      <c r="A967" s="267"/>
      <c r="B967" s="267"/>
      <c r="C967" s="267"/>
      <c r="D967" s="267"/>
      <c r="E967" s="267"/>
      <c r="F967" s="267"/>
      <c r="G967" s="268"/>
      <c r="H967" s="268"/>
      <c r="I967" s="268" t="s">
        <v>751</v>
      </c>
      <c r="J967" s="268" t="s">
        <v>131</v>
      </c>
      <c r="K967" s="268" t="s">
        <v>1141</v>
      </c>
      <c r="L967" s="268">
        <v>0.84074</v>
      </c>
      <c r="M967" s="268">
        <v>123.82934</v>
      </c>
    </row>
    <row r="968" ht="15.6" spans="1:13">
      <c r="A968" s="267"/>
      <c r="B968" s="267"/>
      <c r="C968" s="267"/>
      <c r="D968" s="267"/>
      <c r="E968" s="267"/>
      <c r="F968" s="267"/>
      <c r="G968" s="268"/>
      <c r="H968" s="268"/>
      <c r="I968" s="268" t="s">
        <v>638</v>
      </c>
      <c r="J968" s="268" t="s">
        <v>4</v>
      </c>
      <c r="K968" s="268" t="s">
        <v>1142</v>
      </c>
      <c r="L968" s="268">
        <v>0.87997</v>
      </c>
      <c r="M968" s="268">
        <v>123.62315</v>
      </c>
    </row>
    <row r="969" ht="15.6" spans="1:13">
      <c r="A969" s="267"/>
      <c r="B969" s="267"/>
      <c r="C969" s="267"/>
      <c r="D969" s="267"/>
      <c r="E969" s="267"/>
      <c r="F969" s="267"/>
      <c r="G969" s="268"/>
      <c r="H969" s="268"/>
      <c r="I969" s="268" t="s">
        <v>497</v>
      </c>
      <c r="J969" s="268" t="s">
        <v>101</v>
      </c>
      <c r="K969" s="268" t="s">
        <v>1143</v>
      </c>
      <c r="L969" s="268">
        <v>1.001</v>
      </c>
      <c r="M969" s="268">
        <v>124.31092</v>
      </c>
    </row>
    <row r="970" ht="15.6" spans="1:13">
      <c r="A970" s="267"/>
      <c r="B970" s="267"/>
      <c r="C970" s="267"/>
      <c r="D970" s="267"/>
      <c r="E970" s="267"/>
      <c r="F970" s="267"/>
      <c r="G970" s="268"/>
      <c r="H970" s="268"/>
      <c r="I970" s="268" t="s">
        <v>226</v>
      </c>
      <c r="J970" s="268" t="s">
        <v>101</v>
      </c>
      <c r="K970" s="268" t="s">
        <v>1144</v>
      </c>
      <c r="L970" s="268">
        <v>0.92437</v>
      </c>
      <c r="M970" s="268">
        <v>124.13287</v>
      </c>
    </row>
    <row r="971" ht="15.6" spans="1:13">
      <c r="A971" s="267"/>
      <c r="B971" s="267"/>
      <c r="C971" s="267"/>
      <c r="D971" s="267"/>
      <c r="E971" s="267"/>
      <c r="F971" s="267"/>
      <c r="G971" s="268"/>
      <c r="H971" s="268"/>
      <c r="I971" s="268" t="s">
        <v>226</v>
      </c>
      <c r="J971" s="268" t="s">
        <v>101</v>
      </c>
      <c r="K971" s="268" t="s">
        <v>1145</v>
      </c>
      <c r="L971" s="268">
        <v>0.92942</v>
      </c>
      <c r="M971" s="268">
        <v>124.14533</v>
      </c>
    </row>
    <row r="972" ht="15.6" spans="1:13">
      <c r="A972" s="267"/>
      <c r="B972" s="267"/>
      <c r="C972" s="267"/>
      <c r="D972" s="267"/>
      <c r="E972" s="267"/>
      <c r="F972" s="267"/>
      <c r="G972" s="268"/>
      <c r="H972" s="268"/>
      <c r="I972" s="268" t="s">
        <v>226</v>
      </c>
      <c r="J972" s="268" t="s">
        <v>101</v>
      </c>
      <c r="K972" s="268" t="s">
        <v>1146</v>
      </c>
      <c r="L972" s="268">
        <v>0.93288</v>
      </c>
      <c r="M972" s="268">
        <v>124.1521</v>
      </c>
    </row>
    <row r="973" ht="15.6" spans="1:13">
      <c r="A973" s="267"/>
      <c r="B973" s="267"/>
      <c r="C973" s="267"/>
      <c r="D973" s="267"/>
      <c r="E973" s="267"/>
      <c r="F973" s="267"/>
      <c r="G973" s="268"/>
      <c r="H973" s="268"/>
      <c r="I973" s="268" t="s">
        <v>226</v>
      </c>
      <c r="J973" s="268" t="s">
        <v>101</v>
      </c>
      <c r="K973" s="268" t="s">
        <v>1147</v>
      </c>
      <c r="L973" s="268">
        <v>0.9419</v>
      </c>
      <c r="M973" s="268">
        <v>124.16393</v>
      </c>
    </row>
    <row r="974" ht="15.6" spans="1:13">
      <c r="A974" s="267"/>
      <c r="B974" s="267"/>
      <c r="C974" s="267"/>
      <c r="D974" s="267"/>
      <c r="E974" s="267"/>
      <c r="F974" s="267"/>
      <c r="G974" s="268"/>
      <c r="H974" s="268"/>
      <c r="I974" s="268" t="s">
        <v>226</v>
      </c>
      <c r="J974" s="268" t="s">
        <v>101</v>
      </c>
      <c r="K974" s="268" t="s">
        <v>1148</v>
      </c>
      <c r="L974" s="268">
        <v>0.94847</v>
      </c>
      <c r="M974" s="268">
        <v>124.1706</v>
      </c>
    </row>
    <row r="975" ht="15.6" spans="1:13">
      <c r="A975" s="267"/>
      <c r="B975" s="267"/>
      <c r="C975" s="267"/>
      <c r="D975" s="267"/>
      <c r="E975" s="267"/>
      <c r="F975" s="267"/>
      <c r="G975" s="268"/>
      <c r="H975" s="268"/>
      <c r="I975" s="268" t="s">
        <v>1149</v>
      </c>
      <c r="J975" s="268" t="s">
        <v>4</v>
      </c>
      <c r="K975" s="268" t="s">
        <v>1150</v>
      </c>
      <c r="L975" s="268">
        <v>0.87945</v>
      </c>
      <c r="M975" s="268">
        <v>123.55878</v>
      </c>
    </row>
    <row r="976" ht="15.6" spans="1:13">
      <c r="A976" s="267"/>
      <c r="B976" s="267"/>
      <c r="C976" s="267"/>
      <c r="D976" s="267"/>
      <c r="E976" s="267"/>
      <c r="F976" s="267"/>
      <c r="G976" s="268"/>
      <c r="H976" s="268"/>
      <c r="I976" s="268" t="s">
        <v>1151</v>
      </c>
      <c r="J976" s="268" t="s">
        <v>4</v>
      </c>
      <c r="K976" s="268" t="s">
        <v>1152</v>
      </c>
      <c r="L976" s="268">
        <v>0.90958</v>
      </c>
      <c r="M976" s="268">
        <v>123.27125</v>
      </c>
    </row>
    <row r="977" ht="15.6" spans="1:13">
      <c r="A977" s="267"/>
      <c r="B977" s="267"/>
      <c r="C977" s="267"/>
      <c r="D977" s="267"/>
      <c r="E977" s="267"/>
      <c r="F977" s="267"/>
      <c r="G977" s="268"/>
      <c r="H977" s="268"/>
      <c r="I977" s="268" t="s">
        <v>437</v>
      </c>
      <c r="J977" s="268" t="s">
        <v>4</v>
      </c>
      <c r="K977" s="268" t="s">
        <v>1153</v>
      </c>
      <c r="L977" s="268">
        <v>0.902</v>
      </c>
      <c r="M977" s="268">
        <v>123.27765</v>
      </c>
    </row>
    <row r="978" ht="15.6" spans="1:13">
      <c r="A978" s="267"/>
      <c r="B978" s="267"/>
      <c r="C978" s="267"/>
      <c r="D978" s="267"/>
      <c r="E978" s="267"/>
      <c r="F978" s="267"/>
      <c r="G978" s="268"/>
      <c r="H978" s="268"/>
      <c r="I978" s="268" t="s">
        <v>920</v>
      </c>
      <c r="J978" s="268" t="s">
        <v>4</v>
      </c>
      <c r="K978" s="268" t="s">
        <v>1154</v>
      </c>
      <c r="L978" s="268">
        <v>0.94098</v>
      </c>
      <c r="M978" s="268">
        <v>123.23775</v>
      </c>
    </row>
    <row r="979" ht="15.6" spans="1:13">
      <c r="A979" s="267"/>
      <c r="B979" s="267"/>
      <c r="C979" s="267"/>
      <c r="D979" s="267"/>
      <c r="E979" s="267"/>
      <c r="F979" s="267"/>
      <c r="G979" s="268"/>
      <c r="H979" s="268"/>
      <c r="I979" s="268" t="s">
        <v>514</v>
      </c>
      <c r="J979" s="268" t="s">
        <v>4</v>
      </c>
      <c r="K979" s="268" t="s">
        <v>1155</v>
      </c>
      <c r="L979" s="268">
        <v>0.89753</v>
      </c>
      <c r="M979" s="268">
        <v>123.22465</v>
      </c>
    </row>
    <row r="980" ht="15.6" spans="1:13">
      <c r="A980" s="267"/>
      <c r="B980" s="267"/>
      <c r="C980" s="267"/>
      <c r="D980" s="267"/>
      <c r="E980" s="267"/>
      <c r="F980" s="267"/>
      <c r="G980" s="268"/>
      <c r="H980" s="268"/>
      <c r="I980" s="268" t="s">
        <v>514</v>
      </c>
      <c r="J980" s="268" t="s">
        <v>4</v>
      </c>
      <c r="K980" s="268" t="s">
        <v>1156</v>
      </c>
      <c r="L980" s="268">
        <v>0.91142</v>
      </c>
      <c r="M980" s="268">
        <v>123.21113</v>
      </c>
    </row>
    <row r="981" ht="15.6" spans="1:13">
      <c r="A981" s="267"/>
      <c r="B981" s="267"/>
      <c r="C981" s="267"/>
      <c r="D981" s="267"/>
      <c r="E981" s="267"/>
      <c r="F981" s="267"/>
      <c r="G981" s="268"/>
      <c r="H981" s="268"/>
      <c r="I981" s="268" t="s">
        <v>446</v>
      </c>
      <c r="J981" s="268" t="s">
        <v>132</v>
      </c>
      <c r="K981" s="268" t="s">
        <v>1157</v>
      </c>
      <c r="L981" s="268">
        <v>0.757667</v>
      </c>
      <c r="M981" s="268">
        <v>124.326067</v>
      </c>
    </row>
    <row r="982" ht="15.6" spans="1:13">
      <c r="A982" s="267"/>
      <c r="B982" s="267"/>
      <c r="C982" s="267"/>
      <c r="D982" s="267"/>
      <c r="E982" s="267"/>
      <c r="F982" s="267"/>
      <c r="G982" s="268"/>
      <c r="H982" s="268"/>
      <c r="I982" s="268" t="s">
        <v>131</v>
      </c>
      <c r="J982" s="268" t="s">
        <v>132</v>
      </c>
      <c r="K982" s="268" t="s">
        <v>1158</v>
      </c>
      <c r="L982" s="268">
        <v>0.77085</v>
      </c>
      <c r="M982" s="268">
        <v>124.331883</v>
      </c>
    </row>
    <row r="983" ht="15.6" spans="1:13">
      <c r="A983" s="267"/>
      <c r="B983" s="267"/>
      <c r="C983" s="267"/>
      <c r="D983" s="267"/>
      <c r="E983" s="267"/>
      <c r="F983" s="267"/>
      <c r="G983" s="268"/>
      <c r="H983" s="268"/>
      <c r="I983" s="268" t="s">
        <v>131</v>
      </c>
      <c r="J983" s="268" t="s">
        <v>132</v>
      </c>
      <c r="K983" s="268" t="s">
        <v>1159</v>
      </c>
      <c r="L983" s="268">
        <v>0.773734</v>
      </c>
      <c r="M983" s="268">
        <v>124.336375</v>
      </c>
    </row>
    <row r="984" ht="15.6" spans="1:13">
      <c r="A984" s="267"/>
      <c r="B984" s="267"/>
      <c r="C984" s="267"/>
      <c r="D984" s="267"/>
      <c r="E984" s="267"/>
      <c r="F984" s="267"/>
      <c r="G984" s="268"/>
      <c r="H984" s="268"/>
      <c r="I984" s="268" t="s">
        <v>131</v>
      </c>
      <c r="J984" s="268" t="s">
        <v>132</v>
      </c>
      <c r="K984" s="268" t="s">
        <v>1160</v>
      </c>
      <c r="L984" s="268">
        <v>0.775783</v>
      </c>
      <c r="M984" s="268">
        <v>124.345783</v>
      </c>
    </row>
    <row r="985" ht="15.6" spans="1:13">
      <c r="A985" s="267"/>
      <c r="B985" s="267"/>
      <c r="C985" s="267"/>
      <c r="D985" s="267"/>
      <c r="E985" s="267"/>
      <c r="F985" s="267"/>
      <c r="G985" s="268"/>
      <c r="H985" s="268"/>
      <c r="I985" s="268" t="s">
        <v>131</v>
      </c>
      <c r="J985" s="268" t="s">
        <v>132</v>
      </c>
      <c r="K985" s="268" t="s">
        <v>1161</v>
      </c>
      <c r="L985" s="268">
        <v>0.777683</v>
      </c>
      <c r="M985" s="268">
        <v>124.35055</v>
      </c>
    </row>
    <row r="986" ht="15.6" spans="1:13">
      <c r="A986" s="267"/>
      <c r="B986" s="267"/>
      <c r="C986" s="267"/>
      <c r="D986" s="267"/>
      <c r="E986" s="267"/>
      <c r="F986" s="267"/>
      <c r="G986" s="268"/>
      <c r="H986" s="268"/>
      <c r="I986" s="268" t="s">
        <v>889</v>
      </c>
      <c r="J986" s="268" t="s">
        <v>132</v>
      </c>
      <c r="K986" s="268" t="s">
        <v>1162</v>
      </c>
      <c r="L986" s="268">
        <v>0.728417</v>
      </c>
      <c r="M986" s="268">
        <v>124.30157</v>
      </c>
    </row>
    <row r="987" ht="15.6" spans="1:13">
      <c r="A987" s="267"/>
      <c r="B987" s="267"/>
      <c r="C987" s="267"/>
      <c r="D987" s="267"/>
      <c r="E987" s="267"/>
      <c r="F987" s="267"/>
      <c r="G987" s="268"/>
      <c r="H987" s="268"/>
      <c r="I987" s="268" t="s">
        <v>132</v>
      </c>
      <c r="J987" s="268" t="s">
        <v>132</v>
      </c>
      <c r="K987" s="268" t="s">
        <v>1163</v>
      </c>
      <c r="L987" s="268">
        <v>0.763067</v>
      </c>
      <c r="M987" s="268">
        <v>124.258833</v>
      </c>
    </row>
    <row r="988" ht="15.6" spans="1:13">
      <c r="A988" s="267"/>
      <c r="B988" s="267"/>
      <c r="C988" s="267"/>
      <c r="D988" s="267"/>
      <c r="E988" s="267"/>
      <c r="F988" s="267"/>
      <c r="G988" s="268"/>
      <c r="H988" s="268"/>
      <c r="I988" s="268" t="s">
        <v>132</v>
      </c>
      <c r="J988" s="268" t="s">
        <v>132</v>
      </c>
      <c r="K988" s="268" t="s">
        <v>1164</v>
      </c>
      <c r="L988" s="268">
        <v>0.765784</v>
      </c>
      <c r="M988" s="268">
        <v>124.247426</v>
      </c>
    </row>
    <row r="989" ht="15.6" spans="1:13">
      <c r="A989" s="267"/>
      <c r="B989" s="267"/>
      <c r="C989" s="267"/>
      <c r="D989" s="267"/>
      <c r="E989" s="267"/>
      <c r="F989" s="267"/>
      <c r="G989" s="268"/>
      <c r="H989" s="268"/>
      <c r="I989" s="268" t="s">
        <v>410</v>
      </c>
      <c r="J989" s="268" t="s">
        <v>132</v>
      </c>
      <c r="K989" s="268" t="s">
        <v>1165</v>
      </c>
      <c r="L989" s="268">
        <v>0.74086</v>
      </c>
      <c r="M989" s="268">
        <v>124.309881</v>
      </c>
    </row>
    <row r="990" ht="15.6" spans="1:13">
      <c r="A990" s="267"/>
      <c r="B990" s="267"/>
      <c r="C990" s="267"/>
      <c r="D990" s="267"/>
      <c r="E990" s="267"/>
      <c r="F990" s="267"/>
      <c r="G990" s="268"/>
      <c r="H990" s="268"/>
      <c r="I990" s="268" t="s">
        <v>410</v>
      </c>
      <c r="J990" s="268" t="s">
        <v>132</v>
      </c>
      <c r="K990" s="268" t="s">
        <v>1166</v>
      </c>
      <c r="L990" s="268">
        <v>0.741729</v>
      </c>
      <c r="M990" s="268">
        <v>124.310969</v>
      </c>
    </row>
    <row r="991" ht="15.6" spans="1:13">
      <c r="A991" s="267"/>
      <c r="B991" s="267"/>
      <c r="C991" s="267"/>
      <c r="D991" s="267"/>
      <c r="E991" s="267"/>
      <c r="F991" s="267"/>
      <c r="G991" s="268"/>
      <c r="H991" s="268"/>
      <c r="I991" s="268" t="s">
        <v>410</v>
      </c>
      <c r="J991" s="268" t="s">
        <v>132</v>
      </c>
      <c r="K991" s="268" t="s">
        <v>1167</v>
      </c>
      <c r="L991" s="268">
        <v>0.740382</v>
      </c>
      <c r="M991" s="268">
        <v>124.309143</v>
      </c>
    </row>
    <row r="992" ht="15.6" spans="1:13">
      <c r="A992" s="267"/>
      <c r="B992" s="267"/>
      <c r="C992" s="267"/>
      <c r="D992" s="267"/>
      <c r="E992" s="267"/>
      <c r="F992" s="267"/>
      <c r="G992" s="268"/>
      <c r="H992" s="268"/>
      <c r="I992" s="268" t="s">
        <v>410</v>
      </c>
      <c r="J992" s="268" t="s">
        <v>132</v>
      </c>
      <c r="K992" s="268" t="s">
        <v>1168</v>
      </c>
      <c r="L992" s="268">
        <v>0.739511</v>
      </c>
      <c r="M992" s="268">
        <v>124.309907</v>
      </c>
    </row>
    <row r="993" ht="15.6" spans="1:13">
      <c r="A993" s="267"/>
      <c r="B993" s="267"/>
      <c r="C993" s="267"/>
      <c r="D993" s="267"/>
      <c r="E993" s="267"/>
      <c r="F993" s="267"/>
      <c r="G993" s="268"/>
      <c r="H993" s="268"/>
      <c r="I993" s="268" t="s">
        <v>448</v>
      </c>
      <c r="J993" s="268" t="s">
        <v>132</v>
      </c>
      <c r="K993" s="268" t="s">
        <v>1169</v>
      </c>
      <c r="L993" s="268">
        <v>0.741032</v>
      </c>
      <c r="M993" s="268">
        <v>124.315288</v>
      </c>
    </row>
    <row r="994" ht="15.6" spans="1:13">
      <c r="A994" s="267"/>
      <c r="B994" s="267"/>
      <c r="C994" s="267"/>
      <c r="D994" s="267"/>
      <c r="E994" s="267"/>
      <c r="F994" s="267"/>
      <c r="G994" s="268"/>
      <c r="H994" s="268"/>
      <c r="I994" s="268" t="s">
        <v>448</v>
      </c>
      <c r="J994" s="268" t="s">
        <v>132</v>
      </c>
      <c r="K994" s="268" t="s">
        <v>1170</v>
      </c>
      <c r="L994" s="268">
        <v>0.74001</v>
      </c>
      <c r="M994" s="268">
        <v>124.316918</v>
      </c>
    </row>
    <row r="995" ht="15.6" spans="1:13">
      <c r="A995" s="267"/>
      <c r="B995" s="267"/>
      <c r="C995" s="267"/>
      <c r="D995" s="267"/>
      <c r="E995" s="267"/>
      <c r="F995" s="267"/>
      <c r="G995" s="268"/>
      <c r="H995" s="268"/>
      <c r="I995" s="268" t="s">
        <v>131</v>
      </c>
      <c r="J995" s="268" t="s">
        <v>131</v>
      </c>
      <c r="K995" s="268" t="s">
        <v>1171</v>
      </c>
      <c r="L995" s="268">
        <v>0.572822</v>
      </c>
      <c r="M995" s="268">
        <v>124.044472</v>
      </c>
    </row>
    <row r="996" ht="15.6" spans="1:13">
      <c r="A996" s="267"/>
      <c r="B996" s="267"/>
      <c r="C996" s="267"/>
      <c r="D996" s="267"/>
      <c r="E996" s="267"/>
      <c r="F996" s="267"/>
      <c r="G996" s="268"/>
      <c r="H996" s="268"/>
      <c r="I996" s="268" t="s">
        <v>131</v>
      </c>
      <c r="J996" s="268" t="s">
        <v>131</v>
      </c>
      <c r="K996" s="268" t="s">
        <v>1172</v>
      </c>
      <c r="L996" s="268">
        <v>0.562352</v>
      </c>
      <c r="M996" s="268">
        <v>124.025248</v>
      </c>
    </row>
    <row r="997" ht="15.6" spans="1:13">
      <c r="A997" s="267"/>
      <c r="B997" s="267"/>
      <c r="C997" s="267"/>
      <c r="D997" s="267"/>
      <c r="E997" s="267"/>
      <c r="F997" s="267"/>
      <c r="G997" s="268"/>
      <c r="H997" s="268"/>
      <c r="I997" s="268" t="s">
        <v>131</v>
      </c>
      <c r="J997" s="268" t="s">
        <v>131</v>
      </c>
      <c r="K997" s="268" t="s">
        <v>1173</v>
      </c>
      <c r="L997" s="268">
        <v>0.559073</v>
      </c>
      <c r="M997" s="268">
        <v>124.024766</v>
      </c>
    </row>
    <row r="998" ht="15.6" spans="1:13">
      <c r="A998" s="267"/>
      <c r="B998" s="267"/>
      <c r="C998" s="267"/>
      <c r="D998" s="267"/>
      <c r="E998" s="267"/>
      <c r="F998" s="267"/>
      <c r="G998" s="268"/>
      <c r="H998" s="268"/>
      <c r="I998" s="268" t="s">
        <v>131</v>
      </c>
      <c r="J998" s="268" t="s">
        <v>131</v>
      </c>
      <c r="K998" s="268" t="s">
        <v>1174</v>
      </c>
      <c r="L998" s="268">
        <v>0.554155</v>
      </c>
      <c r="M998" s="268">
        <v>124.024068</v>
      </c>
    </row>
    <row r="999" ht="15.6" spans="1:13">
      <c r="A999" s="267"/>
      <c r="B999" s="267"/>
      <c r="C999" s="267"/>
      <c r="D999" s="267"/>
      <c r="E999" s="267"/>
      <c r="F999" s="267"/>
      <c r="G999" s="268"/>
      <c r="H999" s="268"/>
      <c r="I999" s="268" t="s">
        <v>131</v>
      </c>
      <c r="J999" s="268" t="s">
        <v>131</v>
      </c>
      <c r="K999" s="268" t="s">
        <v>1175</v>
      </c>
      <c r="L999" s="268">
        <v>0.56768</v>
      </c>
      <c r="M999" s="268">
        <v>123.98767</v>
      </c>
    </row>
    <row r="1000" ht="15.6" spans="1:13">
      <c r="A1000" s="267"/>
      <c r="B1000" s="267"/>
      <c r="C1000" s="267"/>
      <c r="D1000" s="267"/>
      <c r="E1000" s="267"/>
      <c r="F1000" s="267"/>
      <c r="G1000" s="268"/>
      <c r="H1000" s="268"/>
      <c r="I1000" s="268" t="s">
        <v>131</v>
      </c>
      <c r="J1000" s="268" t="s">
        <v>131</v>
      </c>
      <c r="K1000" s="268" t="s">
        <v>1176</v>
      </c>
      <c r="L1000" s="268">
        <v>0.56827</v>
      </c>
      <c r="M1000" s="268">
        <v>123.98955</v>
      </c>
    </row>
    <row r="1001" ht="15.6" spans="1:13">
      <c r="A1001" s="267"/>
      <c r="B1001" s="267"/>
      <c r="C1001" s="267"/>
      <c r="D1001" s="267"/>
      <c r="E1001" s="267"/>
      <c r="F1001" s="267"/>
      <c r="G1001" s="268"/>
      <c r="H1001" s="268"/>
      <c r="I1001" s="268" t="s">
        <v>131</v>
      </c>
      <c r="J1001" s="268" t="s">
        <v>131</v>
      </c>
      <c r="K1001" s="268" t="s">
        <v>1177</v>
      </c>
      <c r="L1001" s="268">
        <v>0.60015</v>
      </c>
      <c r="M1001" s="268">
        <v>124.12247</v>
      </c>
    </row>
    <row r="1002" ht="15.6" spans="1:13">
      <c r="A1002" s="267"/>
      <c r="B1002" s="267"/>
      <c r="C1002" s="267"/>
      <c r="D1002" s="267"/>
      <c r="E1002" s="267"/>
      <c r="F1002" s="267"/>
      <c r="G1002" s="268"/>
      <c r="H1002" s="268"/>
      <c r="I1002" s="268" t="s">
        <v>131</v>
      </c>
      <c r="J1002" s="268" t="s">
        <v>131</v>
      </c>
      <c r="K1002" s="268" t="s">
        <v>1178</v>
      </c>
      <c r="L1002" s="268">
        <v>0.609322</v>
      </c>
      <c r="M1002" s="268">
        <v>124.082015</v>
      </c>
    </row>
    <row r="1003" ht="15.6" spans="1:13">
      <c r="A1003" s="267"/>
      <c r="B1003" s="267"/>
      <c r="C1003" s="267"/>
      <c r="D1003" s="267"/>
      <c r="E1003" s="267"/>
      <c r="F1003" s="267"/>
      <c r="G1003" s="268"/>
      <c r="H1003" s="268"/>
      <c r="I1003" s="268" t="s">
        <v>131</v>
      </c>
      <c r="J1003" s="268" t="s">
        <v>131</v>
      </c>
      <c r="K1003" s="268" t="s">
        <v>1179</v>
      </c>
      <c r="L1003" s="268">
        <v>0.649846</v>
      </c>
      <c r="M1003" s="268">
        <v>124.200438</v>
      </c>
    </row>
    <row r="1004" ht="15.6" spans="1:13">
      <c r="A1004" s="267"/>
      <c r="B1004" s="267"/>
      <c r="C1004" s="267"/>
      <c r="D1004" s="267"/>
      <c r="E1004" s="267"/>
      <c r="F1004" s="267"/>
      <c r="G1004" s="268"/>
      <c r="H1004" s="268"/>
      <c r="I1004" s="268" t="s">
        <v>131</v>
      </c>
      <c r="J1004" s="268" t="s">
        <v>131</v>
      </c>
      <c r="K1004" s="268" t="s">
        <v>1180</v>
      </c>
      <c r="L1004" s="268">
        <v>0.653724</v>
      </c>
      <c r="M1004" s="268">
        <v>124.192215</v>
      </c>
    </row>
    <row r="1005" ht="15.6" spans="1:13">
      <c r="A1005" s="267"/>
      <c r="B1005" s="267"/>
      <c r="C1005" s="267"/>
      <c r="D1005" s="267"/>
      <c r="E1005" s="267"/>
      <c r="F1005" s="267"/>
      <c r="G1005" s="268"/>
      <c r="H1005" s="268"/>
      <c r="I1005" s="268" t="s">
        <v>131</v>
      </c>
      <c r="J1005" s="268" t="s">
        <v>131</v>
      </c>
      <c r="K1005" s="268" t="s">
        <v>1181</v>
      </c>
      <c r="L1005" s="268">
        <v>0.55191</v>
      </c>
      <c r="M1005" s="268">
        <v>124.05278</v>
      </c>
    </row>
    <row r="1006" ht="15.6" spans="1:13">
      <c r="A1006" s="267"/>
      <c r="B1006" s="267"/>
      <c r="C1006" s="267"/>
      <c r="D1006" s="267"/>
      <c r="E1006" s="267"/>
      <c r="F1006" s="267"/>
      <c r="G1006" s="268"/>
      <c r="H1006" s="268"/>
      <c r="I1006" s="268" t="s">
        <v>131</v>
      </c>
      <c r="J1006" s="268" t="s">
        <v>131</v>
      </c>
      <c r="K1006" s="268" t="s">
        <v>1182</v>
      </c>
      <c r="L1006" s="268">
        <v>0.54491</v>
      </c>
      <c r="M1006" s="268">
        <v>124.02249</v>
      </c>
    </row>
    <row r="1007" ht="15.6" spans="1:13">
      <c r="A1007" s="267"/>
      <c r="B1007" s="267"/>
      <c r="C1007" s="267"/>
      <c r="D1007" s="267"/>
      <c r="E1007" s="267"/>
      <c r="F1007" s="267"/>
      <c r="G1007" s="268"/>
      <c r="H1007" s="268"/>
      <c r="I1007" s="268" t="s">
        <v>324</v>
      </c>
      <c r="J1007" s="268" t="s">
        <v>101</v>
      </c>
      <c r="K1007" s="268" t="s">
        <v>1183</v>
      </c>
      <c r="L1007" s="268">
        <v>0.88024</v>
      </c>
      <c r="M1007" s="268">
        <v>124.0189</v>
      </c>
    </row>
    <row r="1008" ht="15.6" spans="1:13">
      <c r="A1008" s="267"/>
      <c r="B1008" s="267"/>
      <c r="C1008" s="267"/>
      <c r="D1008" s="267"/>
      <c r="E1008" s="267"/>
      <c r="F1008" s="267"/>
      <c r="G1008" s="268"/>
      <c r="H1008" s="268"/>
      <c r="I1008" s="268" t="s">
        <v>324</v>
      </c>
      <c r="J1008" s="268" t="s">
        <v>101</v>
      </c>
      <c r="K1008" s="268" t="s">
        <v>1184</v>
      </c>
      <c r="L1008" s="268">
        <v>0.86397</v>
      </c>
      <c r="M1008" s="268">
        <v>124.03288</v>
      </c>
    </row>
    <row r="1009" ht="15.6" spans="1:13">
      <c r="A1009" s="267"/>
      <c r="B1009" s="267"/>
      <c r="C1009" s="267"/>
      <c r="D1009" s="267"/>
      <c r="E1009" s="267"/>
      <c r="F1009" s="267"/>
      <c r="G1009" s="268"/>
      <c r="H1009" s="268"/>
      <c r="I1009" s="268" t="s">
        <v>324</v>
      </c>
      <c r="J1009" s="268" t="s">
        <v>101</v>
      </c>
      <c r="K1009" s="268" t="s">
        <v>1185</v>
      </c>
      <c r="L1009" s="268">
        <v>0.8613</v>
      </c>
      <c r="M1009" s="268">
        <v>124.03158</v>
      </c>
    </row>
    <row r="1010" ht="15.6" spans="1:13">
      <c r="A1010" s="267"/>
      <c r="B1010" s="267"/>
      <c r="C1010" s="267"/>
      <c r="D1010" s="267"/>
      <c r="E1010" s="267"/>
      <c r="F1010" s="267"/>
      <c r="G1010" s="268"/>
      <c r="H1010" s="268"/>
      <c r="I1010" s="268" t="s">
        <v>324</v>
      </c>
      <c r="J1010" s="268" t="s">
        <v>101</v>
      </c>
      <c r="K1010" s="268" t="s">
        <v>1186</v>
      </c>
      <c r="L1010" s="268">
        <v>0.84811</v>
      </c>
      <c r="M1010" s="268">
        <v>124.00002</v>
      </c>
    </row>
    <row r="1011" ht="15.6" spans="1:13">
      <c r="A1011" s="267"/>
      <c r="B1011" s="267"/>
      <c r="C1011" s="267"/>
      <c r="D1011" s="267"/>
      <c r="E1011" s="267"/>
      <c r="F1011" s="267"/>
      <c r="G1011" s="268"/>
      <c r="H1011" s="268"/>
      <c r="I1011" s="268" t="s">
        <v>131</v>
      </c>
      <c r="J1011" s="268" t="s">
        <v>132</v>
      </c>
      <c r="K1011" s="268" t="s">
        <v>1187</v>
      </c>
      <c r="L1011" s="268">
        <v>0.703825</v>
      </c>
      <c r="M1011" s="268">
        <v>124.277776</v>
      </c>
    </row>
    <row r="1012" ht="15.6" spans="1:13">
      <c r="A1012" s="267"/>
      <c r="B1012" s="267"/>
      <c r="C1012" s="267"/>
      <c r="D1012" s="267"/>
      <c r="E1012" s="267"/>
      <c r="F1012" s="267"/>
      <c r="G1012" s="268"/>
      <c r="H1012" s="268"/>
      <c r="I1012" s="268" t="s">
        <v>131</v>
      </c>
      <c r="J1012" s="268" t="s">
        <v>132</v>
      </c>
      <c r="K1012" s="268" t="s">
        <v>1188</v>
      </c>
      <c r="L1012" s="268">
        <v>0.69978</v>
      </c>
      <c r="M1012" s="268">
        <v>124.271936</v>
      </c>
    </row>
    <row r="1013" ht="15.6" spans="1:13">
      <c r="A1013" s="267"/>
      <c r="B1013" s="267"/>
      <c r="C1013" s="267"/>
      <c r="D1013" s="267"/>
      <c r="E1013" s="267"/>
      <c r="F1013" s="267"/>
      <c r="G1013" s="268"/>
      <c r="H1013" s="268"/>
      <c r="I1013" s="268" t="s">
        <v>136</v>
      </c>
      <c r="J1013" s="268" t="s">
        <v>132</v>
      </c>
      <c r="K1013" s="268" t="s">
        <v>1189</v>
      </c>
      <c r="L1013" s="268">
        <v>0.719692</v>
      </c>
      <c r="M1013" s="268">
        <v>124.291874</v>
      </c>
    </row>
    <row r="1014" ht="15.6" spans="1:13">
      <c r="A1014" s="267"/>
      <c r="B1014" s="267"/>
      <c r="C1014" s="267"/>
      <c r="D1014" s="267"/>
      <c r="E1014" s="267"/>
      <c r="F1014" s="267"/>
      <c r="G1014" s="268"/>
      <c r="H1014" s="268"/>
      <c r="I1014" s="268" t="s">
        <v>136</v>
      </c>
      <c r="J1014" s="268" t="s">
        <v>132</v>
      </c>
      <c r="K1014" s="268" t="s">
        <v>1190</v>
      </c>
      <c r="L1014" s="268">
        <v>0.715267</v>
      </c>
      <c r="M1014" s="268">
        <v>124.30405</v>
      </c>
    </row>
    <row r="1015" ht="15.6" spans="1:13">
      <c r="A1015" s="267"/>
      <c r="B1015" s="267"/>
      <c r="C1015" s="267"/>
      <c r="D1015" s="267"/>
      <c r="E1015" s="267"/>
      <c r="F1015" s="267"/>
      <c r="G1015" s="268"/>
      <c r="H1015" s="268"/>
      <c r="I1015" s="268" t="s">
        <v>136</v>
      </c>
      <c r="J1015" s="268" t="s">
        <v>132</v>
      </c>
      <c r="K1015" s="268" t="s">
        <v>1191</v>
      </c>
      <c r="L1015" s="268">
        <v>0.711417</v>
      </c>
      <c r="M1015" s="268">
        <v>124.305483</v>
      </c>
    </row>
    <row r="1016" ht="15.6" spans="1:13">
      <c r="A1016" s="267"/>
      <c r="B1016" s="267"/>
      <c r="C1016" s="267"/>
      <c r="D1016" s="267"/>
      <c r="E1016" s="267"/>
      <c r="F1016" s="267"/>
      <c r="G1016" s="268"/>
      <c r="H1016" s="268"/>
      <c r="I1016" s="268" t="s">
        <v>131</v>
      </c>
      <c r="J1016" s="268" t="s">
        <v>132</v>
      </c>
      <c r="K1016" s="268" t="s">
        <v>1192</v>
      </c>
      <c r="L1016" s="268">
        <v>0.614147</v>
      </c>
      <c r="M1016" s="268">
        <v>124.282226</v>
      </c>
    </row>
    <row r="1017" ht="15.6" spans="1:13">
      <c r="A1017" s="267"/>
      <c r="B1017" s="267"/>
      <c r="C1017" s="267"/>
      <c r="D1017" s="267"/>
      <c r="E1017" s="267"/>
      <c r="F1017" s="267"/>
      <c r="G1017" s="268"/>
      <c r="H1017" s="268"/>
      <c r="I1017" s="268" t="s">
        <v>131</v>
      </c>
      <c r="J1017" s="268" t="s">
        <v>132</v>
      </c>
      <c r="K1017" s="268" t="s">
        <v>1193</v>
      </c>
      <c r="L1017" s="268">
        <v>0.605321</v>
      </c>
      <c r="M1017" s="268">
        <v>124.274393</v>
      </c>
    </row>
    <row r="1018" ht="15.6" spans="1:13">
      <c r="A1018" s="267"/>
      <c r="B1018" s="267"/>
      <c r="C1018" s="267"/>
      <c r="D1018" s="267"/>
      <c r="E1018" s="267"/>
      <c r="F1018" s="267"/>
      <c r="G1018" s="268"/>
      <c r="H1018" s="268"/>
      <c r="I1018" s="268" t="s">
        <v>131</v>
      </c>
      <c r="J1018" s="268" t="s">
        <v>132</v>
      </c>
      <c r="K1018" s="268" t="s">
        <v>1194</v>
      </c>
      <c r="L1018" s="268">
        <v>0.815867</v>
      </c>
      <c r="M1018" s="268">
        <v>124.323683</v>
      </c>
    </row>
    <row r="1019" ht="15.6" spans="1:13">
      <c r="A1019" s="267"/>
      <c r="B1019" s="267"/>
      <c r="C1019" s="267"/>
      <c r="D1019" s="267"/>
      <c r="E1019" s="267"/>
      <c r="F1019" s="267"/>
      <c r="G1019" s="268"/>
      <c r="H1019" s="268"/>
      <c r="I1019" s="268" t="s">
        <v>1195</v>
      </c>
      <c r="J1019" s="268" t="s">
        <v>132</v>
      </c>
      <c r="K1019" s="268" t="s">
        <v>1196</v>
      </c>
      <c r="L1019" s="268">
        <v>0.867145</v>
      </c>
      <c r="M1019" s="268">
        <v>124.347032</v>
      </c>
    </row>
    <row r="1020" ht="15.6" spans="1:13">
      <c r="A1020" s="267"/>
      <c r="B1020" s="267"/>
      <c r="C1020" s="267"/>
      <c r="D1020" s="267"/>
      <c r="E1020" s="267"/>
      <c r="F1020" s="267"/>
      <c r="G1020" s="268"/>
      <c r="H1020" s="268"/>
      <c r="I1020" s="268" t="s">
        <v>493</v>
      </c>
      <c r="J1020" s="268" t="s">
        <v>22</v>
      </c>
      <c r="K1020" s="268" t="s">
        <v>1197</v>
      </c>
      <c r="L1020" s="268">
        <v>0.30764</v>
      </c>
      <c r="M1020" s="268">
        <v>123.654</v>
      </c>
    </row>
    <row r="1021" ht="15.6" spans="1:13">
      <c r="A1021" s="267"/>
      <c r="B1021" s="267"/>
      <c r="C1021" s="267"/>
      <c r="D1021" s="267"/>
      <c r="E1021" s="267"/>
      <c r="F1021" s="267"/>
      <c r="G1021" s="268"/>
      <c r="H1021" s="268"/>
      <c r="I1021" s="268" t="s">
        <v>493</v>
      </c>
      <c r="J1021" s="268" t="s">
        <v>22</v>
      </c>
      <c r="K1021" s="268" t="s">
        <v>1198</v>
      </c>
      <c r="L1021" s="268">
        <v>0.31217</v>
      </c>
      <c r="M1021" s="268">
        <v>123.58606</v>
      </c>
    </row>
    <row r="1022" ht="15.6" spans="1:13">
      <c r="A1022" s="267"/>
      <c r="B1022" s="267"/>
      <c r="C1022" s="267"/>
      <c r="D1022" s="267"/>
      <c r="E1022" s="267"/>
      <c r="F1022" s="267"/>
      <c r="G1022" s="268"/>
      <c r="H1022" s="268"/>
      <c r="I1022" s="268" t="s">
        <v>493</v>
      </c>
      <c r="J1022" s="268" t="s">
        <v>22</v>
      </c>
      <c r="K1022" s="268" t="s">
        <v>1199</v>
      </c>
      <c r="L1022" s="268">
        <v>0.31692</v>
      </c>
      <c r="M1022" s="268">
        <v>123.5789</v>
      </c>
    </row>
    <row r="1023" ht="15.6" spans="1:13">
      <c r="A1023" s="267"/>
      <c r="B1023" s="267"/>
      <c r="C1023" s="267"/>
      <c r="D1023" s="267"/>
      <c r="E1023" s="267"/>
      <c r="F1023" s="267"/>
      <c r="G1023" s="268"/>
      <c r="H1023" s="268"/>
      <c r="I1023" s="268" t="s">
        <v>493</v>
      </c>
      <c r="J1023" s="268" t="s">
        <v>22</v>
      </c>
      <c r="K1023" s="268" t="s">
        <v>1200</v>
      </c>
      <c r="L1023" s="268">
        <v>0.3236</v>
      </c>
      <c r="M1023" s="268">
        <v>123.55989</v>
      </c>
    </row>
    <row r="1024" ht="15.6" spans="1:13">
      <c r="A1024" s="267"/>
      <c r="B1024" s="267"/>
      <c r="C1024" s="267"/>
      <c r="D1024" s="267"/>
      <c r="E1024" s="267"/>
      <c r="F1024" s="267"/>
      <c r="G1024" s="268"/>
      <c r="H1024" s="268"/>
      <c r="I1024" s="268" t="s">
        <v>493</v>
      </c>
      <c r="J1024" s="268" t="s">
        <v>22</v>
      </c>
      <c r="K1024" s="268" t="s">
        <v>1201</v>
      </c>
      <c r="L1024" s="268">
        <v>0.32405</v>
      </c>
      <c r="M1024" s="268">
        <v>123.54433</v>
      </c>
    </row>
    <row r="1025" ht="15.6" spans="1:13">
      <c r="A1025" s="267"/>
      <c r="B1025" s="267"/>
      <c r="C1025" s="267"/>
      <c r="D1025" s="267"/>
      <c r="E1025" s="267"/>
      <c r="F1025" s="267"/>
      <c r="G1025" s="268"/>
      <c r="H1025" s="268"/>
      <c r="I1025" s="268" t="s">
        <v>427</v>
      </c>
      <c r="J1025" s="268" t="s">
        <v>131</v>
      </c>
      <c r="K1025" s="268" t="s">
        <v>1202</v>
      </c>
      <c r="L1025" s="268">
        <v>0.81985</v>
      </c>
      <c r="M1025" s="268">
        <v>123.90185</v>
      </c>
    </row>
    <row r="1026" ht="15.6" spans="1:13">
      <c r="A1026" s="267"/>
      <c r="B1026" s="267"/>
      <c r="C1026" s="267"/>
      <c r="D1026" s="267"/>
      <c r="E1026" s="267"/>
      <c r="F1026" s="267"/>
      <c r="G1026" s="268"/>
      <c r="H1026" s="268"/>
      <c r="I1026" s="268" t="s">
        <v>364</v>
      </c>
      <c r="J1026" s="268" t="s">
        <v>131</v>
      </c>
      <c r="K1026" s="268" t="s">
        <v>1203</v>
      </c>
      <c r="L1026" s="268">
        <v>0.80997</v>
      </c>
      <c r="M1026" s="268">
        <v>123.89161</v>
      </c>
    </row>
    <row r="1027" ht="15.6" spans="1:13">
      <c r="A1027" s="267"/>
      <c r="B1027" s="267"/>
      <c r="C1027" s="267"/>
      <c r="D1027" s="267"/>
      <c r="E1027" s="267"/>
      <c r="F1027" s="267"/>
      <c r="G1027" s="268"/>
      <c r="H1027" s="268"/>
      <c r="I1027" s="268" t="s">
        <v>1204</v>
      </c>
      <c r="J1027" s="268" t="s">
        <v>4</v>
      </c>
      <c r="K1027" s="268" t="s">
        <v>1205</v>
      </c>
      <c r="L1027" s="268">
        <v>0.88003</v>
      </c>
      <c r="M1027" s="268">
        <v>123.58513</v>
      </c>
    </row>
    <row r="1028" ht="15.6" spans="1:13">
      <c r="A1028" s="267"/>
      <c r="B1028" s="267"/>
      <c r="C1028" s="267"/>
      <c r="D1028" s="267"/>
      <c r="E1028" s="267"/>
      <c r="F1028" s="267"/>
      <c r="G1028" s="268"/>
      <c r="H1028" s="268"/>
      <c r="I1028" s="268" t="s">
        <v>1206</v>
      </c>
      <c r="J1028" s="268" t="s">
        <v>4</v>
      </c>
      <c r="K1028" s="268" t="s">
        <v>1207</v>
      </c>
      <c r="L1028" s="268">
        <v>0.87978</v>
      </c>
      <c r="M1028" s="268">
        <v>123.55423</v>
      </c>
    </row>
    <row r="1029" ht="15.6" spans="1:13">
      <c r="A1029" s="267"/>
      <c r="B1029" s="267"/>
      <c r="C1029" s="267"/>
      <c r="D1029" s="267"/>
      <c r="E1029" s="267"/>
      <c r="F1029" s="267"/>
      <c r="G1029" s="268"/>
      <c r="H1029" s="268"/>
      <c r="I1029" s="268" t="s">
        <v>1208</v>
      </c>
      <c r="J1029" s="268" t="s">
        <v>4</v>
      </c>
      <c r="K1029" s="268" t="s">
        <v>1209</v>
      </c>
      <c r="L1029" s="268">
        <v>0.90812</v>
      </c>
      <c r="M1029" s="268">
        <v>123.27383</v>
      </c>
    </row>
    <row r="1030" ht="15.6" spans="1:13">
      <c r="A1030" s="267"/>
      <c r="B1030" s="267"/>
      <c r="C1030" s="267"/>
      <c r="D1030" s="267"/>
      <c r="E1030" s="267"/>
      <c r="F1030" s="267"/>
      <c r="G1030" s="268"/>
      <c r="H1030" s="268"/>
      <c r="I1030" s="268" t="s">
        <v>953</v>
      </c>
      <c r="J1030" s="268" t="s">
        <v>4</v>
      </c>
      <c r="K1030" s="268" t="s">
        <v>1210</v>
      </c>
      <c r="L1030" s="268">
        <v>0.88048</v>
      </c>
      <c r="M1030" s="268">
        <v>123.30627</v>
      </c>
    </row>
    <row r="1031" ht="15.6" spans="1:13">
      <c r="A1031" s="267"/>
      <c r="B1031" s="267"/>
      <c r="C1031" s="267"/>
      <c r="D1031" s="267"/>
      <c r="E1031" s="267"/>
      <c r="F1031" s="267"/>
      <c r="G1031" s="268"/>
      <c r="H1031" s="268"/>
      <c r="I1031" s="268" t="s">
        <v>1211</v>
      </c>
      <c r="J1031" s="268" t="s">
        <v>4</v>
      </c>
      <c r="K1031" s="268" t="s">
        <v>1212</v>
      </c>
      <c r="L1031" s="268">
        <v>0.8537</v>
      </c>
      <c r="M1031" s="268">
        <v>123.50398</v>
      </c>
    </row>
    <row r="1032" ht="15.6" spans="1:13">
      <c r="A1032" s="267"/>
      <c r="B1032" s="267"/>
      <c r="C1032" s="267"/>
      <c r="D1032" s="267"/>
      <c r="E1032" s="267"/>
      <c r="F1032" s="267"/>
      <c r="G1032" s="268"/>
      <c r="H1032" s="268"/>
      <c r="I1032" s="268" t="s">
        <v>955</v>
      </c>
      <c r="J1032" s="268" t="s">
        <v>4</v>
      </c>
      <c r="K1032" s="268" t="s">
        <v>1213</v>
      </c>
      <c r="L1032" s="268">
        <v>0.87933</v>
      </c>
      <c r="M1032" s="268">
        <v>123.51797</v>
      </c>
    </row>
    <row r="1033" ht="15.6" spans="1:13">
      <c r="A1033" s="267"/>
      <c r="B1033" s="267"/>
      <c r="C1033" s="267"/>
      <c r="D1033" s="267"/>
      <c r="E1033" s="267"/>
      <c r="F1033" s="267"/>
      <c r="G1033" s="268"/>
      <c r="H1033" s="268"/>
      <c r="I1033" s="268" t="s">
        <v>437</v>
      </c>
      <c r="J1033" s="268" t="s">
        <v>4</v>
      </c>
      <c r="K1033" s="268" t="s">
        <v>1214</v>
      </c>
      <c r="L1033" s="268">
        <v>0.91263</v>
      </c>
      <c r="M1033" s="268">
        <v>123.2662</v>
      </c>
    </row>
    <row r="1034" ht="15.6" spans="1:13">
      <c r="A1034" s="267"/>
      <c r="B1034" s="267"/>
      <c r="C1034" s="267"/>
      <c r="D1034" s="267"/>
      <c r="E1034" s="267"/>
      <c r="F1034" s="267"/>
      <c r="G1034" s="268"/>
      <c r="H1034" s="268"/>
      <c r="I1034" s="268" t="s">
        <v>489</v>
      </c>
      <c r="J1034" s="268" t="s">
        <v>22</v>
      </c>
      <c r="K1034" s="268" t="s">
        <v>1215</v>
      </c>
      <c r="L1034" s="268">
        <v>0.32045</v>
      </c>
      <c r="M1034" s="268">
        <v>123.71941</v>
      </c>
    </row>
    <row r="1035" ht="15.6" spans="1:13">
      <c r="A1035" s="267"/>
      <c r="B1035" s="267"/>
      <c r="C1035" s="267"/>
      <c r="D1035" s="267"/>
      <c r="E1035" s="267"/>
      <c r="F1035" s="267"/>
      <c r="G1035" s="268"/>
      <c r="H1035" s="268"/>
      <c r="I1035" s="268" t="s">
        <v>342</v>
      </c>
      <c r="J1035" s="268" t="s">
        <v>101</v>
      </c>
      <c r="K1035" s="268" t="s">
        <v>1216</v>
      </c>
      <c r="L1035" s="268">
        <v>0.83511</v>
      </c>
      <c r="M1035" s="268">
        <v>123.94572</v>
      </c>
    </row>
    <row r="1036" ht="15.6" spans="1:13">
      <c r="A1036" s="267"/>
      <c r="B1036" s="267"/>
      <c r="C1036" s="267"/>
      <c r="D1036" s="267"/>
      <c r="E1036" s="267"/>
      <c r="F1036" s="267"/>
      <c r="G1036" s="268"/>
      <c r="H1036" s="268"/>
      <c r="I1036" s="268" t="s">
        <v>497</v>
      </c>
      <c r="J1036" s="268" t="s">
        <v>101</v>
      </c>
      <c r="K1036" s="268" t="s">
        <v>1217</v>
      </c>
      <c r="L1036" s="268">
        <v>0.98973</v>
      </c>
      <c r="M1036" s="268">
        <v>124.21462</v>
      </c>
    </row>
    <row r="1037" ht="15.6" spans="1:13">
      <c r="A1037" s="267"/>
      <c r="B1037" s="267"/>
      <c r="C1037" s="267"/>
      <c r="D1037" s="267"/>
      <c r="E1037" s="267"/>
      <c r="F1037" s="267"/>
      <c r="G1037" s="268"/>
      <c r="H1037" s="268"/>
      <c r="I1037" s="268" t="s">
        <v>497</v>
      </c>
      <c r="J1037" s="268" t="s">
        <v>101</v>
      </c>
      <c r="K1037" s="268" t="s">
        <v>1218</v>
      </c>
      <c r="L1037" s="268">
        <v>0.99067</v>
      </c>
      <c r="M1037" s="268">
        <v>124.2367</v>
      </c>
    </row>
    <row r="1038" ht="15.6" spans="1:13">
      <c r="A1038" s="267"/>
      <c r="B1038" s="267"/>
      <c r="C1038" s="267"/>
      <c r="D1038" s="267"/>
      <c r="E1038" s="267"/>
      <c r="F1038" s="267"/>
      <c r="G1038" s="268"/>
      <c r="H1038" s="268"/>
      <c r="I1038" s="268" t="s">
        <v>497</v>
      </c>
      <c r="J1038" s="268" t="s">
        <v>101</v>
      </c>
      <c r="K1038" s="268" t="s">
        <v>1219</v>
      </c>
      <c r="L1038" s="268">
        <v>0.98587</v>
      </c>
      <c r="M1038" s="268">
        <v>124.25106</v>
      </c>
    </row>
    <row r="1039" ht="15.6" spans="1:13">
      <c r="A1039" s="267"/>
      <c r="B1039" s="267"/>
      <c r="C1039" s="267"/>
      <c r="D1039" s="267"/>
      <c r="E1039" s="267"/>
      <c r="F1039" s="267"/>
      <c r="G1039" s="268"/>
      <c r="H1039" s="268"/>
      <c r="I1039" s="268" t="s">
        <v>324</v>
      </c>
      <c r="J1039" s="268" t="s">
        <v>101</v>
      </c>
      <c r="K1039" s="268" t="s">
        <v>1220</v>
      </c>
      <c r="L1039" s="268">
        <v>0.85612</v>
      </c>
      <c r="M1039" s="268">
        <v>123.93635</v>
      </c>
    </row>
    <row r="1040" ht="15.6" spans="1:13">
      <c r="A1040" s="267"/>
      <c r="B1040" s="267"/>
      <c r="C1040" s="267"/>
      <c r="D1040" s="267"/>
      <c r="E1040" s="267"/>
      <c r="F1040" s="267"/>
      <c r="G1040" s="268"/>
      <c r="H1040" s="268"/>
      <c r="I1040" s="268" t="s">
        <v>226</v>
      </c>
      <c r="J1040" s="268" t="s">
        <v>101</v>
      </c>
      <c r="K1040" s="268" t="s">
        <v>1221</v>
      </c>
      <c r="L1040" s="268">
        <v>0.91839</v>
      </c>
      <c r="M1040" s="268">
        <v>124.09702</v>
      </c>
    </row>
    <row r="1041" ht="15.6" spans="1:13">
      <c r="A1041" s="267"/>
      <c r="B1041" s="267"/>
      <c r="C1041" s="267"/>
      <c r="D1041" s="267"/>
      <c r="E1041" s="267"/>
      <c r="F1041" s="267"/>
      <c r="G1041" s="268"/>
      <c r="H1041" s="268"/>
      <c r="I1041" s="268" t="s">
        <v>226</v>
      </c>
      <c r="J1041" s="268" t="s">
        <v>101</v>
      </c>
      <c r="K1041" s="268" t="s">
        <v>1222</v>
      </c>
      <c r="L1041" s="268">
        <v>0.92085</v>
      </c>
      <c r="M1041" s="268">
        <v>124.08945</v>
      </c>
    </row>
    <row r="1042" ht="15.6" spans="1:13">
      <c r="A1042" s="267"/>
      <c r="B1042" s="267"/>
      <c r="C1042" s="267"/>
      <c r="D1042" s="267"/>
      <c r="E1042" s="267"/>
      <c r="F1042" s="267"/>
      <c r="G1042" s="268"/>
      <c r="H1042" s="268"/>
      <c r="I1042" s="268" t="s">
        <v>46</v>
      </c>
      <c r="J1042" s="268" t="s">
        <v>22</v>
      </c>
      <c r="K1042" s="268" t="s">
        <v>1223</v>
      </c>
      <c r="L1042" s="268">
        <v>0.39883</v>
      </c>
      <c r="M1042" s="268">
        <v>123.98026</v>
      </c>
    </row>
    <row r="1043" ht="15.6" spans="1:13">
      <c r="A1043" s="267"/>
      <c r="B1043" s="267"/>
      <c r="C1043" s="267"/>
      <c r="D1043" s="267"/>
      <c r="E1043" s="267"/>
      <c r="F1043" s="267"/>
      <c r="G1043" s="268"/>
      <c r="H1043" s="268"/>
      <c r="I1043" s="268" t="s">
        <v>46</v>
      </c>
      <c r="J1043" s="268" t="s">
        <v>22</v>
      </c>
      <c r="K1043" s="268" t="s">
        <v>1224</v>
      </c>
      <c r="L1043" s="268">
        <v>0.3652</v>
      </c>
      <c r="M1043" s="268">
        <v>123.94921</v>
      </c>
    </row>
    <row r="1044" ht="15.6" spans="1:13">
      <c r="A1044" s="267"/>
      <c r="B1044" s="267"/>
      <c r="C1044" s="267"/>
      <c r="D1044" s="267"/>
      <c r="E1044" s="267"/>
      <c r="F1044" s="267"/>
      <c r="G1044" s="268"/>
      <c r="H1044" s="268"/>
      <c r="I1044" s="268" t="s">
        <v>1225</v>
      </c>
      <c r="J1044" s="268" t="s">
        <v>131</v>
      </c>
      <c r="K1044" s="268" t="s">
        <v>1226</v>
      </c>
      <c r="L1044" s="268">
        <v>0.550261</v>
      </c>
      <c r="M1044" s="268">
        <v>123.999417</v>
      </c>
    </row>
    <row r="1045" ht="15.6" spans="1:13">
      <c r="A1045" s="267"/>
      <c r="B1045" s="267"/>
      <c r="C1045" s="267"/>
      <c r="D1045" s="267"/>
      <c r="E1045" s="267"/>
      <c r="F1045" s="267"/>
      <c r="G1045" s="268"/>
      <c r="H1045" s="268"/>
      <c r="I1045" s="268" t="s">
        <v>493</v>
      </c>
      <c r="J1045" s="268" t="s">
        <v>22</v>
      </c>
      <c r="K1045" s="268" t="s">
        <v>1227</v>
      </c>
      <c r="L1045" s="268">
        <v>0.311828</v>
      </c>
      <c r="M1045" s="268">
        <v>123.593868</v>
      </c>
    </row>
    <row r="1046" ht="15.6" spans="1:13">
      <c r="A1046" s="267"/>
      <c r="B1046" s="267"/>
      <c r="C1046" s="267"/>
      <c r="D1046" s="267"/>
      <c r="E1046" s="267"/>
      <c r="F1046" s="267"/>
      <c r="G1046" s="268"/>
      <c r="H1046" s="268"/>
      <c r="I1046" s="268" t="s">
        <v>1228</v>
      </c>
      <c r="J1046" s="268" t="s">
        <v>4</v>
      </c>
      <c r="K1046" s="268" t="s">
        <v>1229</v>
      </c>
      <c r="L1046" s="268">
        <v>0.89633</v>
      </c>
      <c r="M1046" s="268">
        <v>123.30783</v>
      </c>
    </row>
    <row r="1047" ht="15.6" spans="1:13">
      <c r="A1047" s="267"/>
      <c r="B1047" s="267"/>
      <c r="C1047" s="267"/>
      <c r="D1047" s="267"/>
      <c r="E1047" s="267"/>
      <c r="F1047" s="267"/>
      <c r="G1047" s="268"/>
      <c r="H1047" s="268"/>
      <c r="I1047" s="268" t="s">
        <v>131</v>
      </c>
      <c r="J1047" s="268" t="s">
        <v>131</v>
      </c>
      <c r="K1047" s="268" t="s">
        <v>1230</v>
      </c>
      <c r="L1047" s="268">
        <v>0.56527</v>
      </c>
      <c r="M1047" s="268">
        <v>123.98892</v>
      </c>
    </row>
    <row r="1048" ht="15.6" spans="1:13">
      <c r="A1048" s="267"/>
      <c r="B1048" s="267"/>
      <c r="C1048" s="267"/>
      <c r="D1048" s="267"/>
      <c r="E1048" s="267"/>
      <c r="F1048" s="267"/>
      <c r="G1048" s="268"/>
      <c r="H1048" s="268"/>
      <c r="I1048" s="268" t="s">
        <v>437</v>
      </c>
      <c r="J1048" s="268" t="s">
        <v>4</v>
      </c>
      <c r="K1048" s="268" t="s">
        <v>1231</v>
      </c>
      <c r="L1048" s="268">
        <v>0.91077</v>
      </c>
      <c r="M1048" s="268">
        <v>123.26253</v>
      </c>
    </row>
    <row r="1049" ht="15.6" spans="1:13">
      <c r="A1049" s="267"/>
      <c r="B1049" s="267"/>
      <c r="C1049" s="267"/>
      <c r="D1049" s="267"/>
      <c r="E1049" s="267"/>
      <c r="F1049" s="267"/>
      <c r="G1049" s="268"/>
      <c r="H1049" s="268"/>
      <c r="I1049" s="268" t="s">
        <v>437</v>
      </c>
      <c r="J1049" s="268" t="s">
        <v>4</v>
      </c>
      <c r="K1049" s="268" t="s">
        <v>1232</v>
      </c>
      <c r="L1049" s="268">
        <v>0.91287</v>
      </c>
      <c r="M1049" s="268">
        <v>123.25923</v>
      </c>
    </row>
    <row r="1050" ht="15.6" spans="1:13">
      <c r="A1050" s="267"/>
      <c r="B1050" s="267"/>
      <c r="C1050" s="267"/>
      <c r="D1050" s="267"/>
      <c r="E1050" s="267"/>
      <c r="F1050" s="267"/>
      <c r="G1050" s="268"/>
      <c r="H1050" s="268"/>
      <c r="I1050" s="268" t="s">
        <v>877</v>
      </c>
      <c r="J1050" s="268" t="s">
        <v>4</v>
      </c>
      <c r="K1050" s="268" t="s">
        <v>1233</v>
      </c>
      <c r="L1050" s="268">
        <v>0.94117</v>
      </c>
      <c r="M1050" s="268">
        <v>123.1767</v>
      </c>
    </row>
    <row r="1051" ht="15.6" spans="1:13">
      <c r="A1051" s="267"/>
      <c r="B1051" s="267"/>
      <c r="C1051" s="267"/>
      <c r="D1051" s="267"/>
      <c r="E1051" s="267"/>
      <c r="F1051" s="267"/>
      <c r="G1051" s="268"/>
      <c r="H1051" s="268"/>
      <c r="I1051" s="268" t="s">
        <v>1234</v>
      </c>
      <c r="J1051" s="268" t="s">
        <v>4</v>
      </c>
      <c r="K1051" s="268" t="s">
        <v>1235</v>
      </c>
      <c r="L1051" s="268">
        <v>0.9009</v>
      </c>
      <c r="M1051" s="268">
        <v>123.1733</v>
      </c>
    </row>
    <row r="1052" ht="15.6" spans="1:13">
      <c r="A1052" s="267"/>
      <c r="B1052" s="267"/>
      <c r="C1052" s="267"/>
      <c r="D1052" s="267"/>
      <c r="E1052" s="267"/>
      <c r="F1052" s="267"/>
      <c r="G1052" s="268"/>
      <c r="H1052" s="268"/>
      <c r="I1052" s="268" t="s">
        <v>1236</v>
      </c>
      <c r="J1052" s="268" t="s">
        <v>4</v>
      </c>
      <c r="K1052" s="268" t="s">
        <v>1237</v>
      </c>
      <c r="L1052" s="268">
        <v>0.90163</v>
      </c>
      <c r="M1052" s="268">
        <v>123.16353</v>
      </c>
    </row>
    <row r="1053" ht="15.6" spans="1:13">
      <c r="A1053" s="267"/>
      <c r="B1053" s="267"/>
      <c r="C1053" s="267"/>
      <c r="D1053" s="267"/>
      <c r="E1053" s="267"/>
      <c r="F1053" s="267"/>
      <c r="G1053" s="268"/>
      <c r="H1053" s="268"/>
      <c r="I1053" s="268" t="s">
        <v>446</v>
      </c>
      <c r="J1053" s="268" t="s">
        <v>132</v>
      </c>
      <c r="K1053" s="268" t="s">
        <v>1238</v>
      </c>
      <c r="L1053" s="268">
        <v>0.748791</v>
      </c>
      <c r="M1053" s="268">
        <v>124.317102</v>
      </c>
    </row>
    <row r="1054" ht="15.6" spans="1:13">
      <c r="A1054" s="267"/>
      <c r="B1054" s="267"/>
      <c r="C1054" s="267"/>
      <c r="D1054" s="267"/>
      <c r="E1054" s="267"/>
      <c r="F1054" s="267"/>
      <c r="G1054" s="268"/>
      <c r="H1054" s="268"/>
      <c r="I1054" s="268" t="s">
        <v>448</v>
      </c>
      <c r="J1054" s="268" t="s">
        <v>132</v>
      </c>
      <c r="K1054" s="268" t="s">
        <v>1239</v>
      </c>
      <c r="L1054" s="268">
        <v>0.742653</v>
      </c>
      <c r="M1054" s="268">
        <v>124.312464</v>
      </c>
    </row>
    <row r="1055" ht="15.6" spans="1:13">
      <c r="A1055" s="267"/>
      <c r="B1055" s="267"/>
      <c r="C1055" s="267"/>
      <c r="D1055" s="267"/>
      <c r="E1055" s="267"/>
      <c r="F1055" s="267"/>
      <c r="G1055" s="268"/>
      <c r="H1055" s="268"/>
      <c r="I1055" s="268" t="s">
        <v>446</v>
      </c>
      <c r="J1055" s="268" t="s">
        <v>132</v>
      </c>
      <c r="K1055" s="268" t="s">
        <v>1240</v>
      </c>
      <c r="L1055" s="268">
        <v>0.750748</v>
      </c>
      <c r="M1055" s="268">
        <v>124.318674</v>
      </c>
    </row>
    <row r="1056" ht="15.6" spans="1:13">
      <c r="A1056" s="267"/>
      <c r="B1056" s="267"/>
      <c r="C1056" s="267"/>
      <c r="D1056" s="267"/>
      <c r="E1056" s="267"/>
      <c r="F1056" s="267"/>
      <c r="G1056" s="268"/>
      <c r="H1056" s="268"/>
      <c r="I1056" s="268" t="s">
        <v>446</v>
      </c>
      <c r="J1056" s="268" t="s">
        <v>132</v>
      </c>
      <c r="K1056" s="268" t="s">
        <v>1241</v>
      </c>
      <c r="L1056" s="268">
        <v>0.760796</v>
      </c>
      <c r="M1056" s="268">
        <v>124.311575</v>
      </c>
    </row>
    <row r="1057" ht="15.6" spans="1:13">
      <c r="A1057" s="267"/>
      <c r="B1057" s="267"/>
      <c r="C1057" s="267"/>
      <c r="D1057" s="267"/>
      <c r="E1057" s="267"/>
      <c r="F1057" s="267"/>
      <c r="G1057" s="268"/>
      <c r="H1057" s="268"/>
      <c r="I1057" s="268" t="s">
        <v>605</v>
      </c>
      <c r="J1057" s="268" t="s">
        <v>4</v>
      </c>
      <c r="K1057" s="268" t="s">
        <v>1242</v>
      </c>
      <c r="L1057" s="268">
        <v>0.88108</v>
      </c>
      <c r="M1057" s="268">
        <v>123.4636</v>
      </c>
    </row>
    <row r="1058" ht="15.6" spans="1:13">
      <c r="A1058" s="267"/>
      <c r="B1058" s="267"/>
      <c r="C1058" s="267"/>
      <c r="D1058" s="267"/>
      <c r="E1058" s="267"/>
      <c r="F1058" s="267"/>
      <c r="G1058" s="268"/>
      <c r="H1058" s="268"/>
      <c r="I1058" s="268" t="s">
        <v>454</v>
      </c>
      <c r="J1058" s="268" t="s">
        <v>132</v>
      </c>
      <c r="K1058" s="268" t="s">
        <v>1243</v>
      </c>
      <c r="L1058" s="268">
        <v>0.73315</v>
      </c>
      <c r="M1058" s="268">
        <v>124.289767</v>
      </c>
    </row>
    <row r="1059" ht="15.6" spans="1:13">
      <c r="A1059" s="267"/>
      <c r="B1059" s="267"/>
      <c r="C1059" s="267"/>
      <c r="D1059" s="267"/>
      <c r="E1059" s="267"/>
      <c r="F1059" s="267"/>
      <c r="G1059" s="268"/>
      <c r="H1059" s="268"/>
      <c r="I1059" s="268" t="s">
        <v>454</v>
      </c>
      <c r="J1059" s="268" t="s">
        <v>132</v>
      </c>
      <c r="K1059" s="268" t="s">
        <v>1244</v>
      </c>
      <c r="L1059" s="268">
        <v>0.731273</v>
      </c>
      <c r="M1059" s="268">
        <v>124.294305</v>
      </c>
    </row>
    <row r="1060" ht="15.6" spans="1:13">
      <c r="A1060" s="267"/>
      <c r="B1060" s="267"/>
      <c r="C1060" s="267"/>
      <c r="D1060" s="267"/>
      <c r="E1060" s="267"/>
      <c r="F1060" s="267"/>
      <c r="G1060" s="268"/>
      <c r="H1060" s="268"/>
      <c r="I1060" s="268" t="s">
        <v>889</v>
      </c>
      <c r="J1060" s="268" t="s">
        <v>132</v>
      </c>
      <c r="K1060" s="268" t="s">
        <v>1245</v>
      </c>
      <c r="L1060" s="268">
        <v>0.729418</v>
      </c>
      <c r="M1060" s="268">
        <v>124.295601</v>
      </c>
    </row>
    <row r="1061" ht="15.6" spans="1:13">
      <c r="A1061" s="267"/>
      <c r="B1061" s="267"/>
      <c r="C1061" s="267"/>
      <c r="D1061" s="267"/>
      <c r="E1061" s="267"/>
      <c r="F1061" s="267"/>
      <c r="G1061" s="268"/>
      <c r="H1061" s="268"/>
      <c r="I1061" s="268" t="s">
        <v>418</v>
      </c>
      <c r="J1061" s="268" t="s">
        <v>132</v>
      </c>
      <c r="K1061" s="268" t="s">
        <v>1246</v>
      </c>
      <c r="L1061" s="268">
        <v>0.736783</v>
      </c>
      <c r="M1061" s="268">
        <v>124.301233</v>
      </c>
    </row>
    <row r="1062" ht="15.6" spans="1:13">
      <c r="A1062" s="267"/>
      <c r="B1062" s="267"/>
      <c r="C1062" s="267"/>
      <c r="D1062" s="267"/>
      <c r="E1062" s="267"/>
      <c r="F1062" s="267"/>
      <c r="G1062" s="268"/>
      <c r="H1062" s="268"/>
      <c r="I1062" s="268" t="s">
        <v>418</v>
      </c>
      <c r="J1062" s="268" t="s">
        <v>132</v>
      </c>
      <c r="K1062" s="268" t="s">
        <v>1247</v>
      </c>
      <c r="L1062" s="268">
        <v>0.7354</v>
      </c>
      <c r="M1062" s="268">
        <v>124.301567</v>
      </c>
    </row>
    <row r="1063" ht="15.6" spans="1:13">
      <c r="A1063" s="267"/>
      <c r="B1063" s="267"/>
      <c r="C1063" s="267"/>
      <c r="D1063" s="267"/>
      <c r="E1063" s="267"/>
      <c r="F1063" s="267"/>
      <c r="G1063" s="268"/>
      <c r="H1063" s="268"/>
      <c r="I1063" s="268" t="s">
        <v>418</v>
      </c>
      <c r="J1063" s="268" t="s">
        <v>132</v>
      </c>
      <c r="K1063" s="268" t="s">
        <v>1248</v>
      </c>
      <c r="L1063" s="268">
        <v>0.735703</v>
      </c>
      <c r="M1063" s="268">
        <v>124.306262</v>
      </c>
    </row>
    <row r="1064" ht="15.6" spans="1:13">
      <c r="A1064" s="267"/>
      <c r="B1064" s="267"/>
      <c r="C1064" s="267"/>
      <c r="D1064" s="267"/>
      <c r="E1064" s="267"/>
      <c r="F1064" s="267"/>
      <c r="G1064" s="268"/>
      <c r="H1064" s="268"/>
      <c r="I1064" s="268" t="s">
        <v>418</v>
      </c>
      <c r="J1064" s="268" t="s">
        <v>132</v>
      </c>
      <c r="K1064" s="268" t="s">
        <v>1249</v>
      </c>
      <c r="L1064" s="268">
        <v>0.737994</v>
      </c>
      <c r="M1064" s="268">
        <v>124.308613</v>
      </c>
    </row>
    <row r="1065" ht="15.6" spans="1:13">
      <c r="A1065" s="267"/>
      <c r="B1065" s="267"/>
      <c r="C1065" s="267"/>
      <c r="D1065" s="267"/>
      <c r="E1065" s="267"/>
      <c r="F1065" s="267"/>
      <c r="G1065" s="268"/>
      <c r="H1065" s="268"/>
      <c r="I1065" s="268" t="s">
        <v>448</v>
      </c>
      <c r="J1065" s="268" t="s">
        <v>132</v>
      </c>
      <c r="K1065" s="268" t="s">
        <v>1250</v>
      </c>
      <c r="L1065" s="268">
        <v>0.739497646</v>
      </c>
      <c r="M1065" s="268">
        <v>124.3129965706</v>
      </c>
    </row>
    <row r="1066" ht="15.6" spans="1:13">
      <c r="A1066" s="267"/>
      <c r="B1066" s="267"/>
      <c r="C1066" s="267"/>
      <c r="D1066" s="267"/>
      <c r="E1066" s="267"/>
      <c r="F1066" s="267"/>
      <c r="G1066" s="268"/>
      <c r="H1066" s="268"/>
      <c r="I1066" s="268" t="s">
        <v>418</v>
      </c>
      <c r="J1066" s="268" t="s">
        <v>132</v>
      </c>
      <c r="K1066" s="268" t="s">
        <v>1251</v>
      </c>
      <c r="L1066" s="268">
        <v>0.737078086</v>
      </c>
      <c r="M1066" s="268">
        <v>124.3120015757</v>
      </c>
    </row>
    <row r="1067" ht="15.6" spans="1:13">
      <c r="A1067" s="267"/>
      <c r="B1067" s="267"/>
      <c r="C1067" s="267"/>
      <c r="D1067" s="267"/>
      <c r="E1067" s="267"/>
      <c r="F1067" s="267"/>
      <c r="G1067" s="268"/>
      <c r="H1067" s="268"/>
      <c r="I1067" s="268" t="s">
        <v>131</v>
      </c>
      <c r="J1067" s="268" t="s">
        <v>131</v>
      </c>
      <c r="K1067" s="268" t="s">
        <v>1252</v>
      </c>
      <c r="L1067" s="268">
        <v>0.57582</v>
      </c>
      <c r="M1067" s="268">
        <v>124.08895</v>
      </c>
    </row>
    <row r="1068" ht="15.6" spans="1:13">
      <c r="A1068" s="267"/>
      <c r="B1068" s="267"/>
      <c r="C1068" s="267"/>
      <c r="D1068" s="267"/>
      <c r="E1068" s="267"/>
      <c r="F1068" s="267"/>
      <c r="G1068" s="268"/>
      <c r="H1068" s="268"/>
      <c r="I1068" s="268" t="s">
        <v>131</v>
      </c>
      <c r="J1068" s="268" t="s">
        <v>131</v>
      </c>
      <c r="K1068" s="268" t="s">
        <v>1253</v>
      </c>
      <c r="L1068" s="268">
        <v>0.574149</v>
      </c>
      <c r="M1068" s="268">
        <v>124.053069</v>
      </c>
    </row>
    <row r="1069" ht="15.6" spans="1:13">
      <c r="A1069" s="267"/>
      <c r="B1069" s="267"/>
      <c r="C1069" s="267"/>
      <c r="D1069" s="267"/>
      <c r="E1069" s="267"/>
      <c r="F1069" s="267"/>
      <c r="G1069" s="268"/>
      <c r="H1069" s="268"/>
      <c r="I1069" s="268" t="s">
        <v>131</v>
      </c>
      <c r="J1069" s="268" t="s">
        <v>131</v>
      </c>
      <c r="K1069" s="268" t="s">
        <v>1254</v>
      </c>
      <c r="L1069" s="268">
        <v>0.573287</v>
      </c>
      <c r="M1069" s="268">
        <v>124.048158</v>
      </c>
    </row>
    <row r="1070" ht="15.6" spans="1:13">
      <c r="A1070" s="267"/>
      <c r="B1070" s="267"/>
      <c r="C1070" s="267"/>
      <c r="D1070" s="267"/>
      <c r="E1070" s="267"/>
      <c r="F1070" s="267"/>
      <c r="G1070" s="268"/>
      <c r="H1070" s="268"/>
      <c r="I1070" s="268" t="s">
        <v>131</v>
      </c>
      <c r="J1070" s="268" t="s">
        <v>131</v>
      </c>
      <c r="K1070" s="268" t="s">
        <v>1255</v>
      </c>
      <c r="L1070" s="268">
        <v>0.53948</v>
      </c>
      <c r="M1070" s="268">
        <v>124.00435</v>
      </c>
    </row>
    <row r="1071" ht="15.6" spans="1:13">
      <c r="A1071" s="267"/>
      <c r="B1071" s="267"/>
      <c r="C1071" s="267"/>
      <c r="D1071" s="267"/>
      <c r="E1071" s="267"/>
      <c r="F1071" s="267"/>
      <c r="G1071" s="268"/>
      <c r="H1071" s="268"/>
      <c r="I1071" s="268" t="s">
        <v>131</v>
      </c>
      <c r="J1071" s="268" t="s">
        <v>131</v>
      </c>
      <c r="K1071" s="268" t="s">
        <v>1256</v>
      </c>
      <c r="L1071" s="268">
        <v>0.57462</v>
      </c>
      <c r="M1071" s="268">
        <v>123.98258</v>
      </c>
    </row>
    <row r="1072" ht="15.6" spans="1:13">
      <c r="A1072" s="267"/>
      <c r="B1072" s="267"/>
      <c r="C1072" s="267"/>
      <c r="D1072" s="267"/>
      <c r="E1072" s="267"/>
      <c r="F1072" s="267"/>
      <c r="G1072" s="268"/>
      <c r="H1072" s="268"/>
      <c r="I1072" s="268" t="s">
        <v>131</v>
      </c>
      <c r="J1072" s="268" t="s">
        <v>131</v>
      </c>
      <c r="K1072" s="268" t="s">
        <v>1257</v>
      </c>
      <c r="L1072" s="268">
        <v>0.57577</v>
      </c>
      <c r="M1072" s="268">
        <v>124.0751</v>
      </c>
    </row>
    <row r="1073" ht="15.6" spans="1:13">
      <c r="A1073" s="267"/>
      <c r="B1073" s="267"/>
      <c r="C1073" s="267"/>
      <c r="D1073" s="267"/>
      <c r="E1073" s="267"/>
      <c r="F1073" s="267"/>
      <c r="G1073" s="268"/>
      <c r="H1073" s="268"/>
      <c r="I1073" s="268" t="s">
        <v>131</v>
      </c>
      <c r="J1073" s="268" t="s">
        <v>131</v>
      </c>
      <c r="K1073" s="268" t="s">
        <v>1258</v>
      </c>
      <c r="L1073" s="268">
        <v>0.57793</v>
      </c>
      <c r="M1073" s="268">
        <v>124.07767</v>
      </c>
    </row>
    <row r="1074" ht="15.6" spans="1:13">
      <c r="A1074" s="267"/>
      <c r="B1074" s="267"/>
      <c r="C1074" s="267"/>
      <c r="D1074" s="267"/>
      <c r="E1074" s="267"/>
      <c r="F1074" s="267"/>
      <c r="G1074" s="268"/>
      <c r="H1074" s="268"/>
      <c r="I1074" s="268" t="s">
        <v>136</v>
      </c>
      <c r="J1074" s="268" t="s">
        <v>132</v>
      </c>
      <c r="K1074" s="268" t="s">
        <v>1259</v>
      </c>
      <c r="L1074" s="268">
        <v>0.644999</v>
      </c>
      <c r="M1074" s="268">
        <v>124.307381</v>
      </c>
    </row>
    <row r="1075" ht="15.6" spans="1:13">
      <c r="A1075" s="267"/>
      <c r="B1075" s="267"/>
      <c r="C1075" s="267"/>
      <c r="D1075" s="267"/>
      <c r="E1075" s="267"/>
      <c r="F1075" s="267"/>
      <c r="G1075" s="268"/>
      <c r="H1075" s="268"/>
      <c r="I1075" s="268" t="s">
        <v>131</v>
      </c>
      <c r="J1075" s="268" t="s">
        <v>132</v>
      </c>
      <c r="K1075" s="268" t="s">
        <v>1260</v>
      </c>
      <c r="L1075" s="268">
        <v>0.58716</v>
      </c>
      <c r="M1075" s="268">
        <v>124.29531</v>
      </c>
    </row>
    <row r="1076" ht="15.6" spans="1:13">
      <c r="A1076" s="267"/>
      <c r="B1076" s="267"/>
      <c r="C1076" s="267"/>
      <c r="D1076" s="267"/>
      <c r="E1076" s="267"/>
      <c r="F1076" s="267"/>
      <c r="G1076" s="268"/>
      <c r="H1076" s="268"/>
      <c r="I1076" s="268" t="s">
        <v>131</v>
      </c>
      <c r="J1076" s="268" t="s">
        <v>132</v>
      </c>
      <c r="K1076" s="268" t="s">
        <v>1261</v>
      </c>
      <c r="L1076" s="268">
        <v>0.604351</v>
      </c>
      <c r="M1076" s="268">
        <v>124.261299</v>
      </c>
    </row>
    <row r="1077" ht="15.6" spans="1:13">
      <c r="A1077" s="267"/>
      <c r="B1077" s="267"/>
      <c r="C1077" s="267"/>
      <c r="D1077" s="267"/>
      <c r="E1077" s="267"/>
      <c r="F1077" s="267"/>
      <c r="G1077" s="268"/>
      <c r="H1077" s="268"/>
      <c r="I1077" s="268" t="s">
        <v>131</v>
      </c>
      <c r="J1077" s="268" t="s">
        <v>131</v>
      </c>
      <c r="K1077" s="268" t="s">
        <v>1262</v>
      </c>
      <c r="L1077" s="268">
        <v>0.57281</v>
      </c>
      <c r="M1077" s="268">
        <v>124.00093</v>
      </c>
    </row>
    <row r="1078" ht="15.6" spans="1:13">
      <c r="A1078" s="267"/>
      <c r="B1078" s="267"/>
      <c r="C1078" s="267"/>
      <c r="D1078" s="267"/>
      <c r="E1078" s="267"/>
      <c r="F1078" s="267"/>
      <c r="G1078" s="268"/>
      <c r="H1078" s="268"/>
      <c r="I1078" s="268" t="s">
        <v>131</v>
      </c>
      <c r="J1078" s="268" t="s">
        <v>131</v>
      </c>
      <c r="K1078" s="268" t="s">
        <v>1263</v>
      </c>
      <c r="L1078" s="268">
        <v>0.58228</v>
      </c>
      <c r="M1078" s="268">
        <v>123.99692</v>
      </c>
    </row>
    <row r="1079" ht="15.6" spans="1:13">
      <c r="A1079" s="267"/>
      <c r="B1079" s="267"/>
      <c r="C1079" s="267"/>
      <c r="D1079" s="267"/>
      <c r="E1079" s="267"/>
      <c r="F1079" s="267"/>
      <c r="G1079" s="268"/>
      <c r="H1079" s="268"/>
      <c r="I1079" s="268" t="s">
        <v>472</v>
      </c>
      <c r="J1079" s="268" t="s">
        <v>22</v>
      </c>
      <c r="K1079" s="268" t="s">
        <v>1264</v>
      </c>
      <c r="L1079" s="268">
        <v>0.33378</v>
      </c>
      <c r="M1079" s="268">
        <v>123.80418</v>
      </c>
    </row>
    <row r="1080" ht="15.6" spans="1:13">
      <c r="A1080" s="267"/>
      <c r="B1080" s="267"/>
      <c r="C1080" s="267"/>
      <c r="D1080" s="267"/>
      <c r="E1080" s="267"/>
      <c r="F1080" s="267"/>
      <c r="G1080" s="268"/>
      <c r="H1080" s="268"/>
      <c r="I1080" s="268" t="s">
        <v>324</v>
      </c>
      <c r="J1080" s="268" t="s">
        <v>101</v>
      </c>
      <c r="K1080" s="268" t="s">
        <v>1265</v>
      </c>
      <c r="L1080" s="268">
        <v>0.8796</v>
      </c>
      <c r="M1080" s="268">
        <v>124.03388</v>
      </c>
    </row>
    <row r="1081" ht="15.6" spans="1:13">
      <c r="A1081" s="267"/>
      <c r="B1081" s="267"/>
      <c r="C1081" s="267"/>
      <c r="D1081" s="267"/>
      <c r="E1081" s="267"/>
      <c r="F1081" s="267"/>
      <c r="G1081" s="268"/>
      <c r="H1081" s="268"/>
      <c r="I1081" s="268" t="s">
        <v>324</v>
      </c>
      <c r="J1081" s="268" t="s">
        <v>101</v>
      </c>
      <c r="K1081" s="268" t="s">
        <v>1266</v>
      </c>
      <c r="L1081" s="268">
        <v>0.87785</v>
      </c>
      <c r="M1081" s="268">
        <v>124.04055</v>
      </c>
    </row>
    <row r="1082" ht="15.6" spans="1:13">
      <c r="A1082" s="267"/>
      <c r="B1082" s="267"/>
      <c r="C1082" s="267"/>
      <c r="D1082" s="267"/>
      <c r="E1082" s="267"/>
      <c r="F1082" s="267"/>
      <c r="G1082" s="268"/>
      <c r="H1082" s="268"/>
      <c r="I1082" s="268" t="s">
        <v>324</v>
      </c>
      <c r="J1082" s="268" t="s">
        <v>101</v>
      </c>
      <c r="K1082" s="268" t="s">
        <v>1267</v>
      </c>
      <c r="L1082" s="268">
        <v>0.85998</v>
      </c>
      <c r="M1082" s="268">
        <v>123.98951</v>
      </c>
    </row>
    <row r="1083" ht="15.6" spans="1:13">
      <c r="A1083" s="267"/>
      <c r="B1083" s="267"/>
      <c r="C1083" s="267"/>
      <c r="D1083" s="267"/>
      <c r="E1083" s="267"/>
      <c r="F1083" s="267"/>
      <c r="G1083" s="268"/>
      <c r="H1083" s="268"/>
      <c r="I1083" s="268" t="s">
        <v>324</v>
      </c>
      <c r="J1083" s="268" t="s">
        <v>101</v>
      </c>
      <c r="K1083" s="268" t="s">
        <v>1268</v>
      </c>
      <c r="L1083" s="268">
        <v>0.87197</v>
      </c>
      <c r="M1083" s="268">
        <v>124.00243</v>
      </c>
    </row>
    <row r="1084" ht="15.6" spans="1:13">
      <c r="A1084" s="267"/>
      <c r="B1084" s="267"/>
      <c r="C1084" s="267"/>
      <c r="D1084" s="267"/>
      <c r="E1084" s="267"/>
      <c r="F1084" s="267"/>
      <c r="G1084" s="268"/>
      <c r="H1084" s="268"/>
      <c r="I1084" s="268" t="s">
        <v>324</v>
      </c>
      <c r="J1084" s="268" t="s">
        <v>101</v>
      </c>
      <c r="K1084" s="268" t="s">
        <v>1269</v>
      </c>
      <c r="L1084" s="268">
        <v>0.87748</v>
      </c>
      <c r="M1084" s="268">
        <v>124.00329</v>
      </c>
    </row>
    <row r="1085" ht="15.6" spans="1:13">
      <c r="A1085" s="267"/>
      <c r="B1085" s="267"/>
      <c r="C1085" s="267"/>
      <c r="D1085" s="267"/>
      <c r="E1085" s="267"/>
      <c r="F1085" s="267"/>
      <c r="G1085" s="268"/>
      <c r="H1085" s="268"/>
      <c r="I1085" s="268" t="s">
        <v>324</v>
      </c>
      <c r="J1085" s="268" t="s">
        <v>101</v>
      </c>
      <c r="K1085" s="268" t="s">
        <v>1270</v>
      </c>
      <c r="L1085" s="268">
        <v>0.87125</v>
      </c>
      <c r="M1085" s="268">
        <v>124.00643</v>
      </c>
    </row>
    <row r="1086" ht="15.6" spans="1:13">
      <c r="A1086" s="267"/>
      <c r="B1086" s="267"/>
      <c r="C1086" s="267"/>
      <c r="D1086" s="267"/>
      <c r="E1086" s="267"/>
      <c r="F1086" s="267"/>
      <c r="G1086" s="268"/>
      <c r="H1086" s="268"/>
      <c r="I1086" s="268" t="s">
        <v>131</v>
      </c>
      <c r="J1086" s="268" t="s">
        <v>132</v>
      </c>
      <c r="K1086" s="268" t="s">
        <v>1271</v>
      </c>
      <c r="L1086" s="268">
        <v>0.686513</v>
      </c>
      <c r="M1086" s="268">
        <v>124.269485</v>
      </c>
    </row>
    <row r="1087" ht="15.6" spans="1:13">
      <c r="A1087" s="267"/>
      <c r="B1087" s="267"/>
      <c r="C1087" s="267"/>
      <c r="D1087" s="267"/>
      <c r="E1087" s="267"/>
      <c r="F1087" s="267"/>
      <c r="G1087" s="268"/>
      <c r="H1087" s="268"/>
      <c r="I1087" s="268" t="s">
        <v>136</v>
      </c>
      <c r="J1087" s="268" t="s">
        <v>132</v>
      </c>
      <c r="K1087" s="268" t="s">
        <v>1272</v>
      </c>
      <c r="L1087" s="268">
        <v>0.725696952</v>
      </c>
      <c r="M1087" s="268">
        <v>124.2952242255</v>
      </c>
    </row>
    <row r="1088" ht="15.6" spans="1:13">
      <c r="A1088" s="267"/>
      <c r="B1088" s="267"/>
      <c r="C1088" s="267"/>
      <c r="D1088" s="267"/>
      <c r="E1088" s="267"/>
      <c r="F1088" s="267"/>
      <c r="G1088" s="268"/>
      <c r="H1088" s="268"/>
      <c r="I1088" s="268" t="s">
        <v>136</v>
      </c>
      <c r="J1088" s="268" t="s">
        <v>132</v>
      </c>
      <c r="K1088" s="268" t="s">
        <v>1273</v>
      </c>
      <c r="L1088" s="268">
        <v>0.719317</v>
      </c>
      <c r="M1088" s="268">
        <v>124.29625</v>
      </c>
    </row>
    <row r="1089" ht="15.6" spans="1:13">
      <c r="A1089" s="267"/>
      <c r="B1089" s="267"/>
      <c r="C1089" s="267"/>
      <c r="D1089" s="267"/>
      <c r="E1089" s="267"/>
      <c r="F1089" s="267"/>
      <c r="G1089" s="268"/>
      <c r="H1089" s="268"/>
      <c r="I1089" s="268" t="s">
        <v>131</v>
      </c>
      <c r="J1089" s="268" t="s">
        <v>132</v>
      </c>
      <c r="K1089" s="268" t="s">
        <v>1274</v>
      </c>
      <c r="L1089" s="268">
        <v>0.597431</v>
      </c>
      <c r="M1089" s="268">
        <v>124.255838</v>
      </c>
    </row>
    <row r="1090" ht="15.6" spans="1:13">
      <c r="A1090" s="267"/>
      <c r="B1090" s="267"/>
      <c r="C1090" s="267"/>
      <c r="D1090" s="267"/>
      <c r="E1090" s="267"/>
      <c r="F1090" s="267"/>
      <c r="G1090" s="268"/>
      <c r="H1090" s="268"/>
      <c r="I1090" s="268" t="s">
        <v>131</v>
      </c>
      <c r="J1090" s="268" t="s">
        <v>132</v>
      </c>
      <c r="K1090" s="268" t="s">
        <v>1275</v>
      </c>
      <c r="L1090" s="268">
        <v>0.594021</v>
      </c>
      <c r="M1090" s="268">
        <v>124.253935</v>
      </c>
    </row>
    <row r="1091" ht="15.6" spans="1:13">
      <c r="A1091" s="267"/>
      <c r="B1091" s="267"/>
      <c r="C1091" s="267"/>
      <c r="D1091" s="267"/>
      <c r="E1091" s="267"/>
      <c r="F1091" s="267"/>
      <c r="G1091" s="268"/>
      <c r="H1091" s="268"/>
      <c r="I1091" s="268" t="s">
        <v>131</v>
      </c>
      <c r="J1091" s="268" t="s">
        <v>132</v>
      </c>
      <c r="K1091" s="268" t="s">
        <v>1276</v>
      </c>
      <c r="L1091" s="268">
        <v>0.606282</v>
      </c>
      <c r="M1091" s="268">
        <v>124.277911</v>
      </c>
    </row>
    <row r="1092" ht="15.6" spans="1:13">
      <c r="A1092" s="267"/>
      <c r="B1092" s="267"/>
      <c r="C1092" s="267"/>
      <c r="D1092" s="267"/>
      <c r="E1092" s="267"/>
      <c r="F1092" s="267"/>
      <c r="G1092" s="268"/>
      <c r="H1092" s="268"/>
      <c r="I1092" s="268" t="s">
        <v>136</v>
      </c>
      <c r="J1092" s="268" t="s">
        <v>132</v>
      </c>
      <c r="K1092" s="268" t="s">
        <v>1277</v>
      </c>
      <c r="L1092" s="268">
        <v>0.600717</v>
      </c>
      <c r="M1092" s="268">
        <v>124.285017</v>
      </c>
    </row>
    <row r="1093" ht="15.6" spans="1:13">
      <c r="A1093" s="267"/>
      <c r="B1093" s="267"/>
      <c r="C1093" s="267"/>
      <c r="D1093" s="267"/>
      <c r="E1093" s="267"/>
      <c r="F1093" s="267"/>
      <c r="G1093" s="268"/>
      <c r="H1093" s="268"/>
      <c r="I1093" s="268" t="s">
        <v>462</v>
      </c>
      <c r="J1093" s="268" t="s">
        <v>132</v>
      </c>
      <c r="K1093" s="268" t="s">
        <v>1278</v>
      </c>
      <c r="L1093" s="268">
        <v>0.734606345</v>
      </c>
      <c r="M1093" s="268">
        <v>124.3445929594</v>
      </c>
    </row>
    <row r="1094" ht="15.6" spans="1:13">
      <c r="A1094" s="267"/>
      <c r="B1094" s="267"/>
      <c r="C1094" s="267"/>
      <c r="D1094" s="267"/>
      <c r="E1094" s="267"/>
      <c r="F1094" s="267"/>
      <c r="G1094" s="268"/>
      <c r="H1094" s="268"/>
      <c r="I1094" s="268" t="s">
        <v>493</v>
      </c>
      <c r="J1094" s="268" t="s">
        <v>22</v>
      </c>
      <c r="K1094" s="268" t="s">
        <v>1279</v>
      </c>
      <c r="L1094" s="268">
        <v>0.30106</v>
      </c>
      <c r="M1094" s="268">
        <v>123.67887</v>
      </c>
    </row>
    <row r="1095" ht="15.6" spans="1:13">
      <c r="A1095" s="267"/>
      <c r="B1095" s="267"/>
      <c r="C1095" s="267"/>
      <c r="D1095" s="267"/>
      <c r="E1095" s="267"/>
      <c r="F1095" s="267"/>
      <c r="G1095" s="268"/>
      <c r="H1095" s="268"/>
      <c r="I1095" s="268" t="s">
        <v>493</v>
      </c>
      <c r="J1095" s="268" t="s">
        <v>22</v>
      </c>
      <c r="K1095" s="268" t="s">
        <v>1280</v>
      </c>
      <c r="L1095" s="268">
        <v>0.30524</v>
      </c>
      <c r="M1095" s="268">
        <v>123.66301</v>
      </c>
    </row>
    <row r="1096" ht="15.6" spans="1:13">
      <c r="A1096" s="267"/>
      <c r="B1096" s="267"/>
      <c r="C1096" s="267"/>
      <c r="D1096" s="267"/>
      <c r="E1096" s="267"/>
      <c r="F1096" s="267"/>
      <c r="G1096" s="268"/>
      <c r="H1096" s="268"/>
      <c r="I1096" s="268" t="s">
        <v>1281</v>
      </c>
      <c r="J1096" s="268" t="s">
        <v>4</v>
      </c>
      <c r="K1096" s="268" t="s">
        <v>1282</v>
      </c>
      <c r="L1096" s="268">
        <v>0.9125</v>
      </c>
      <c r="M1096" s="268">
        <v>123.27762</v>
      </c>
    </row>
    <row r="1097" ht="15.6" spans="1:13">
      <c r="A1097" s="267"/>
      <c r="B1097" s="267"/>
      <c r="C1097" s="267"/>
      <c r="D1097" s="267"/>
      <c r="E1097" s="267"/>
      <c r="F1097" s="267"/>
      <c r="G1097" s="268"/>
      <c r="H1097" s="268"/>
      <c r="I1097" s="268" t="s">
        <v>1283</v>
      </c>
      <c r="J1097" s="268" t="s">
        <v>4</v>
      </c>
      <c r="K1097" s="268" t="s">
        <v>1284</v>
      </c>
      <c r="L1097" s="268">
        <v>0.90938</v>
      </c>
      <c r="M1097" s="268">
        <v>123.30965</v>
      </c>
    </row>
    <row r="1098" ht="15.6" spans="1:13">
      <c r="A1098" s="267"/>
      <c r="B1098" s="267"/>
      <c r="C1098" s="267"/>
      <c r="D1098" s="267"/>
      <c r="E1098" s="267"/>
      <c r="F1098" s="267"/>
      <c r="G1098" s="268"/>
      <c r="H1098" s="268"/>
      <c r="I1098" s="268" t="s">
        <v>1228</v>
      </c>
      <c r="J1098" s="268" t="s">
        <v>4</v>
      </c>
      <c r="K1098" s="268" t="s">
        <v>1285</v>
      </c>
      <c r="L1098" s="268">
        <v>0.90072</v>
      </c>
      <c r="M1098" s="268">
        <v>123.3082</v>
      </c>
    </row>
    <row r="1099" ht="15.6" spans="1:13">
      <c r="A1099" s="267"/>
      <c r="B1099" s="267"/>
      <c r="C1099" s="267"/>
      <c r="D1099" s="267"/>
      <c r="E1099" s="267"/>
      <c r="F1099" s="267"/>
      <c r="G1099" s="268"/>
      <c r="H1099" s="268"/>
      <c r="I1099" s="268" t="s">
        <v>1286</v>
      </c>
      <c r="J1099" s="268" t="s">
        <v>4</v>
      </c>
      <c r="K1099" s="268" t="s">
        <v>1287</v>
      </c>
      <c r="L1099" s="268">
        <v>0.80162</v>
      </c>
      <c r="M1099" s="268">
        <v>123.37083</v>
      </c>
    </row>
    <row r="1100" ht="15.6" spans="1:13">
      <c r="A1100" s="267"/>
      <c r="B1100" s="267"/>
      <c r="C1100" s="267"/>
      <c r="D1100" s="267"/>
      <c r="E1100" s="267"/>
      <c r="F1100" s="267"/>
      <c r="G1100" s="268"/>
      <c r="H1100" s="268"/>
      <c r="I1100" s="268" t="s">
        <v>1288</v>
      </c>
      <c r="J1100" s="268" t="s">
        <v>4</v>
      </c>
      <c r="K1100" s="268" t="s">
        <v>1289</v>
      </c>
      <c r="L1100" s="268">
        <v>0.85313</v>
      </c>
      <c r="M1100" s="268">
        <v>123.33138</v>
      </c>
    </row>
    <row r="1101" ht="15.6" spans="1:13">
      <c r="A1101" s="267"/>
      <c r="B1101" s="267"/>
      <c r="C1101" s="267"/>
      <c r="D1101" s="267"/>
      <c r="E1101" s="267"/>
      <c r="F1101" s="267"/>
      <c r="G1101" s="268"/>
      <c r="H1101" s="268"/>
      <c r="I1101" s="268" t="s">
        <v>342</v>
      </c>
      <c r="J1101" s="268" t="s">
        <v>39</v>
      </c>
      <c r="K1101" s="268" t="s">
        <v>1290</v>
      </c>
      <c r="L1101" s="268">
        <v>1.08129</v>
      </c>
      <c r="M1101" s="268">
        <v>124.33389</v>
      </c>
    </row>
    <row r="1102" ht="15.6" spans="1:13">
      <c r="A1102" s="267"/>
      <c r="B1102" s="267"/>
      <c r="C1102" s="267"/>
      <c r="D1102" s="267"/>
      <c r="E1102" s="267"/>
      <c r="F1102" s="267"/>
      <c r="G1102" s="268"/>
      <c r="H1102" s="268"/>
      <c r="I1102" s="268" t="s">
        <v>489</v>
      </c>
      <c r="J1102" s="268" t="s">
        <v>22</v>
      </c>
      <c r="K1102" s="268" t="s">
        <v>1291</v>
      </c>
      <c r="L1102" s="268">
        <v>0.32518</v>
      </c>
      <c r="M1102" s="268">
        <v>123.73699</v>
      </c>
    </row>
    <row r="1103" ht="15.6" spans="1:13">
      <c r="A1103" s="267"/>
      <c r="B1103" s="267"/>
      <c r="C1103" s="267"/>
      <c r="D1103" s="267"/>
      <c r="E1103" s="267"/>
      <c r="F1103" s="267"/>
      <c r="G1103" s="268"/>
      <c r="H1103" s="268"/>
      <c r="I1103" s="268" t="s">
        <v>489</v>
      </c>
      <c r="J1103" s="268" t="s">
        <v>22</v>
      </c>
      <c r="K1103" s="268" t="s">
        <v>1292</v>
      </c>
      <c r="L1103" s="268">
        <v>0.32353</v>
      </c>
      <c r="M1103" s="268">
        <v>123.73085</v>
      </c>
    </row>
    <row r="1104" ht="15.6" spans="1:13">
      <c r="A1104" s="267"/>
      <c r="B1104" s="267"/>
      <c r="C1104" s="267"/>
      <c r="D1104" s="267"/>
      <c r="E1104" s="267"/>
      <c r="F1104" s="267"/>
      <c r="G1104" s="268"/>
      <c r="H1104" s="268"/>
      <c r="I1104" s="268" t="s">
        <v>497</v>
      </c>
      <c r="J1104" s="268" t="s">
        <v>101</v>
      </c>
      <c r="K1104" s="268" t="s">
        <v>1293</v>
      </c>
      <c r="L1104" s="268">
        <v>0.99896</v>
      </c>
      <c r="M1104" s="268">
        <v>124.28758</v>
      </c>
    </row>
    <row r="1105" ht="15.6" spans="1:13">
      <c r="A1105" s="267"/>
      <c r="B1105" s="267"/>
      <c r="C1105" s="267"/>
      <c r="D1105" s="267"/>
      <c r="E1105" s="267"/>
      <c r="F1105" s="267"/>
      <c r="G1105" s="268"/>
      <c r="H1105" s="268"/>
      <c r="I1105" s="268" t="s">
        <v>497</v>
      </c>
      <c r="J1105" s="268" t="s">
        <v>101</v>
      </c>
      <c r="K1105" s="268" t="s">
        <v>1294</v>
      </c>
      <c r="L1105" s="268">
        <v>1</v>
      </c>
      <c r="M1105" s="268">
        <v>124.28952</v>
      </c>
    </row>
    <row r="1106" ht="15.6" spans="1:13">
      <c r="A1106" s="267"/>
      <c r="B1106" s="267"/>
      <c r="C1106" s="267"/>
      <c r="D1106" s="267"/>
      <c r="E1106" s="267"/>
      <c r="F1106" s="267"/>
      <c r="G1106" s="268"/>
      <c r="H1106" s="268"/>
      <c r="I1106" s="268" t="s">
        <v>342</v>
      </c>
      <c r="J1106" s="268" t="s">
        <v>39</v>
      </c>
      <c r="K1106" s="268" t="s">
        <v>1295</v>
      </c>
      <c r="L1106" s="268">
        <v>0.91645</v>
      </c>
      <c r="M1106" s="268">
        <v>124.10613</v>
      </c>
    </row>
    <row r="1107" ht="15.6" spans="1:13">
      <c r="A1107" s="267"/>
      <c r="B1107" s="267"/>
      <c r="C1107" s="267"/>
      <c r="D1107" s="267"/>
      <c r="E1107" s="267"/>
      <c r="F1107" s="267"/>
      <c r="G1107" s="268"/>
      <c r="H1107" s="268"/>
      <c r="I1107" s="268" t="s">
        <v>226</v>
      </c>
      <c r="J1107" s="268" t="s">
        <v>101</v>
      </c>
      <c r="K1107" s="268" t="s">
        <v>1296</v>
      </c>
      <c r="L1107" s="268">
        <v>0.92122</v>
      </c>
      <c r="M1107" s="268">
        <v>124.09366</v>
      </c>
    </row>
    <row r="1108" ht="15.6" spans="1:13">
      <c r="A1108" s="267"/>
      <c r="B1108" s="267"/>
      <c r="C1108" s="267"/>
      <c r="D1108" s="267"/>
      <c r="E1108" s="267"/>
      <c r="F1108" s="267"/>
      <c r="G1108" s="268"/>
      <c r="H1108" s="268"/>
      <c r="I1108" s="268" t="s">
        <v>324</v>
      </c>
      <c r="J1108" s="268" t="s">
        <v>101</v>
      </c>
      <c r="K1108" s="268" t="s">
        <v>1297</v>
      </c>
      <c r="L1108" s="268">
        <v>0.85696</v>
      </c>
      <c r="M1108" s="268">
        <v>123.93995</v>
      </c>
    </row>
    <row r="1109" ht="15.6" spans="1:13">
      <c r="A1109" s="267"/>
      <c r="B1109" s="267"/>
      <c r="C1109" s="267"/>
      <c r="D1109" s="267"/>
      <c r="E1109" s="267"/>
      <c r="F1109" s="267"/>
      <c r="G1109" s="268"/>
      <c r="H1109" s="268"/>
      <c r="I1109" s="268" t="s">
        <v>46</v>
      </c>
      <c r="J1109" s="268" t="s">
        <v>22</v>
      </c>
      <c r="K1109" s="268" t="s">
        <v>1298</v>
      </c>
      <c r="L1109" s="268">
        <v>0.35181</v>
      </c>
      <c r="M1109" s="268">
        <v>123.9025</v>
      </c>
    </row>
    <row r="1110" ht="15.6" spans="1:13">
      <c r="A1110" s="267"/>
      <c r="B1110" s="267"/>
      <c r="C1110" s="267"/>
      <c r="D1110" s="267"/>
      <c r="E1110" s="267"/>
      <c r="F1110" s="267"/>
      <c r="G1110" s="268"/>
      <c r="H1110" s="268"/>
      <c r="I1110" s="268" t="s">
        <v>46</v>
      </c>
      <c r="J1110" s="268" t="s">
        <v>22</v>
      </c>
      <c r="K1110" s="268" t="s">
        <v>1299</v>
      </c>
      <c r="L1110" s="268">
        <v>0.34917</v>
      </c>
      <c r="M1110" s="268">
        <v>123.89724</v>
      </c>
    </row>
    <row r="1111" ht="15.6" spans="1:13">
      <c r="A1111" s="267"/>
      <c r="B1111" s="267"/>
      <c r="C1111" s="267"/>
      <c r="D1111" s="267"/>
      <c r="E1111" s="267"/>
      <c r="F1111" s="267"/>
      <c r="G1111" s="268"/>
      <c r="H1111" s="268"/>
      <c r="I1111" s="268" t="s">
        <v>472</v>
      </c>
      <c r="J1111" s="268" t="s">
        <v>22</v>
      </c>
      <c r="K1111" s="268" t="s">
        <v>1300</v>
      </c>
      <c r="L1111" s="268">
        <v>0.33952</v>
      </c>
      <c r="M1111" s="268">
        <v>123.81145</v>
      </c>
    </row>
    <row r="1112" ht="15.6" spans="1:13">
      <c r="A1112" s="267"/>
      <c r="B1112" s="267"/>
      <c r="C1112" s="267"/>
      <c r="D1112" s="267"/>
      <c r="E1112" s="267"/>
      <c r="F1112" s="267"/>
      <c r="G1112" s="268"/>
      <c r="H1112" s="268"/>
      <c r="I1112" s="268" t="s">
        <v>497</v>
      </c>
      <c r="J1112" s="268" t="s">
        <v>101</v>
      </c>
      <c r="K1112" s="268" t="s">
        <v>1301</v>
      </c>
      <c r="L1112" s="268">
        <v>0.9871</v>
      </c>
      <c r="M1112" s="268">
        <v>124.25405</v>
      </c>
    </row>
    <row r="1113" ht="15.6" spans="1:13">
      <c r="A1113" s="267"/>
      <c r="B1113" s="267"/>
      <c r="C1113" s="267"/>
      <c r="D1113" s="267"/>
      <c r="E1113" s="267"/>
      <c r="F1113" s="267"/>
      <c r="G1113" s="268"/>
      <c r="H1113" s="268"/>
      <c r="I1113" s="268" t="s">
        <v>493</v>
      </c>
      <c r="J1113" s="268" t="s">
        <v>22</v>
      </c>
      <c r="K1113" s="268" t="s">
        <v>1302</v>
      </c>
      <c r="L1113" s="268">
        <v>0.32022</v>
      </c>
      <c r="M1113" s="268">
        <v>123.51757</v>
      </c>
    </row>
    <row r="1114" ht="15.6" spans="1:13">
      <c r="A1114" s="267"/>
      <c r="B1114" s="267"/>
      <c r="C1114" s="267"/>
      <c r="D1114" s="267"/>
      <c r="E1114" s="267"/>
      <c r="F1114" s="267"/>
      <c r="G1114" s="268"/>
      <c r="H1114" s="268"/>
      <c r="I1114" s="268" t="s">
        <v>462</v>
      </c>
      <c r="J1114" s="268" t="s">
        <v>132</v>
      </c>
      <c r="K1114" s="268" t="s">
        <v>1303</v>
      </c>
      <c r="L1114" s="268">
        <v>0.739588</v>
      </c>
      <c r="M1114" s="268">
        <v>124.322481</v>
      </c>
    </row>
    <row r="1115" ht="15.6" spans="1:13">
      <c r="A1115" s="267"/>
      <c r="B1115" s="267"/>
      <c r="C1115" s="267"/>
      <c r="D1115" s="267"/>
      <c r="E1115" s="267"/>
      <c r="F1115" s="267"/>
      <c r="G1115" s="268"/>
      <c r="H1115" s="268"/>
      <c r="I1115" s="268" t="s">
        <v>131</v>
      </c>
      <c r="J1115" s="268" t="s">
        <v>131</v>
      </c>
      <c r="K1115" s="268" t="s">
        <v>1304</v>
      </c>
      <c r="L1115" s="268">
        <v>0.651949</v>
      </c>
      <c r="M1115" s="268">
        <v>124.229325</v>
      </c>
    </row>
    <row r="1116" ht="15.6" spans="1:13">
      <c r="A1116" s="267"/>
      <c r="B1116" s="267"/>
      <c r="C1116" s="267"/>
      <c r="D1116" s="267"/>
      <c r="E1116" s="267"/>
      <c r="F1116" s="267"/>
      <c r="G1116" s="268"/>
      <c r="H1116" s="268"/>
      <c r="I1116" s="268" t="s">
        <v>131</v>
      </c>
      <c r="J1116" s="268" t="s">
        <v>131</v>
      </c>
      <c r="K1116" s="268" t="s">
        <v>1305</v>
      </c>
      <c r="L1116" s="268">
        <v>0.646651</v>
      </c>
      <c r="M1116" s="268">
        <v>124.210685</v>
      </c>
    </row>
    <row r="1117" ht="15.6" spans="1:13">
      <c r="A1117" s="267"/>
      <c r="B1117" s="267"/>
      <c r="C1117" s="267"/>
      <c r="D1117" s="267"/>
      <c r="E1117" s="267"/>
      <c r="F1117" s="267"/>
      <c r="G1117" s="268"/>
      <c r="H1117" s="268"/>
      <c r="I1117" s="268" t="s">
        <v>131</v>
      </c>
      <c r="J1117" s="268" t="s">
        <v>131</v>
      </c>
      <c r="K1117" s="268" t="s">
        <v>1306</v>
      </c>
      <c r="L1117" s="268">
        <v>0.54832</v>
      </c>
      <c r="M1117" s="268">
        <v>124.04263</v>
      </c>
    </row>
    <row r="1118" ht="15.6" spans="1:13">
      <c r="A1118" s="267"/>
      <c r="B1118" s="267"/>
      <c r="C1118" s="267"/>
      <c r="D1118" s="267"/>
      <c r="E1118" s="267"/>
      <c r="F1118" s="267"/>
      <c r="G1118" s="268"/>
      <c r="H1118" s="268"/>
      <c r="I1118" s="268" t="s">
        <v>131</v>
      </c>
      <c r="J1118" s="268" t="s">
        <v>131</v>
      </c>
      <c r="K1118" s="268" t="s">
        <v>1307</v>
      </c>
      <c r="L1118" s="268">
        <v>0.54548</v>
      </c>
      <c r="M1118" s="268">
        <v>124.02697</v>
      </c>
    </row>
    <row r="1119" ht="15.6" spans="1:13">
      <c r="A1119" s="267"/>
      <c r="B1119" s="267"/>
      <c r="C1119" s="267"/>
      <c r="D1119" s="267"/>
      <c r="E1119" s="267"/>
      <c r="F1119" s="267"/>
      <c r="G1119" s="268"/>
      <c r="H1119" s="268"/>
      <c r="I1119" s="268" t="s">
        <v>131</v>
      </c>
      <c r="J1119" s="268" t="s">
        <v>131</v>
      </c>
      <c r="K1119" s="268" t="s">
        <v>1308</v>
      </c>
      <c r="L1119" s="268">
        <v>0.54082</v>
      </c>
      <c r="M1119" s="268">
        <v>124.0321</v>
      </c>
    </row>
    <row r="1120" ht="15.6" spans="1:13">
      <c r="A1120" s="267"/>
      <c r="B1120" s="267"/>
      <c r="C1120" s="267"/>
      <c r="D1120" s="267"/>
      <c r="E1120" s="267"/>
      <c r="F1120" s="267"/>
      <c r="G1120" s="268"/>
      <c r="H1120" s="268"/>
      <c r="I1120" s="268" t="s">
        <v>1204</v>
      </c>
      <c r="J1120" s="268" t="s">
        <v>4</v>
      </c>
      <c r="K1120" s="268" t="s">
        <v>1309</v>
      </c>
      <c r="L1120" s="268">
        <v>0.8764</v>
      </c>
      <c r="M1120" s="268">
        <v>123.57642</v>
      </c>
    </row>
    <row r="1121" ht="15.6" spans="1:13">
      <c r="A1121" s="267"/>
      <c r="B1121" s="267"/>
      <c r="C1121" s="267"/>
      <c r="D1121" s="267"/>
      <c r="E1121" s="267"/>
      <c r="F1121" s="267"/>
      <c r="G1121" s="268"/>
      <c r="H1121" s="268"/>
      <c r="I1121" s="268" t="s">
        <v>1206</v>
      </c>
      <c r="J1121" s="268" t="s">
        <v>4</v>
      </c>
      <c r="K1121" s="268" t="s">
        <v>1310</v>
      </c>
      <c r="L1121" s="268">
        <v>0.87907</v>
      </c>
      <c r="M1121" s="268">
        <v>123.55653</v>
      </c>
    </row>
    <row r="1122" ht="15.6" spans="1:13">
      <c r="A1122" s="267"/>
      <c r="B1122" s="267"/>
      <c r="C1122" s="267"/>
      <c r="D1122" s="267"/>
      <c r="E1122" s="267"/>
      <c r="F1122" s="267"/>
      <c r="G1122" s="268"/>
      <c r="H1122" s="268"/>
      <c r="I1122" s="268" t="s">
        <v>953</v>
      </c>
      <c r="J1122" s="268" t="s">
        <v>4</v>
      </c>
      <c r="K1122" s="268" t="s">
        <v>1311</v>
      </c>
      <c r="L1122" s="268">
        <v>0.89715</v>
      </c>
      <c r="M1122" s="268">
        <v>123.31968</v>
      </c>
    </row>
    <row r="1123" ht="15.6" spans="1:13">
      <c r="A1123" s="267"/>
      <c r="B1123" s="267"/>
      <c r="C1123" s="267"/>
      <c r="D1123" s="267"/>
      <c r="E1123" s="267"/>
      <c r="F1123" s="267"/>
      <c r="G1123" s="268"/>
      <c r="H1123" s="268"/>
      <c r="I1123" s="268" t="s">
        <v>683</v>
      </c>
      <c r="J1123" s="268" t="s">
        <v>4</v>
      </c>
      <c r="K1123" s="268" t="s">
        <v>1312</v>
      </c>
      <c r="L1123" s="268">
        <v>0.88143</v>
      </c>
      <c r="M1123" s="268">
        <v>123.50497</v>
      </c>
    </row>
    <row r="1124" ht="15.6" spans="1:13">
      <c r="A1124" s="267"/>
      <c r="B1124" s="267"/>
      <c r="C1124" s="267"/>
      <c r="D1124" s="267"/>
      <c r="E1124" s="267"/>
      <c r="F1124" s="267"/>
      <c r="G1124" s="268"/>
      <c r="H1124" s="268"/>
      <c r="I1124" s="268" t="s">
        <v>437</v>
      </c>
      <c r="J1124" s="268" t="s">
        <v>4</v>
      </c>
      <c r="K1124" s="268" t="s">
        <v>1313</v>
      </c>
      <c r="L1124" s="268">
        <v>0.91255</v>
      </c>
      <c r="M1124" s="268">
        <v>123.26658</v>
      </c>
    </row>
    <row r="1125" ht="15.6" spans="1:13">
      <c r="A1125" s="267"/>
      <c r="B1125" s="267"/>
      <c r="C1125" s="267"/>
      <c r="D1125" s="267"/>
      <c r="E1125" s="267"/>
      <c r="F1125" s="267"/>
      <c r="G1125" s="268"/>
      <c r="H1125" s="268"/>
      <c r="I1125" s="268" t="s">
        <v>1314</v>
      </c>
      <c r="J1125" s="268" t="s">
        <v>4</v>
      </c>
      <c r="K1125" s="268" t="s">
        <v>1315</v>
      </c>
      <c r="L1125" s="268">
        <v>0.88507</v>
      </c>
      <c r="M1125" s="268">
        <v>123.27528</v>
      </c>
    </row>
    <row r="1126" ht="15.6" spans="1:13">
      <c r="A1126" s="267"/>
      <c r="B1126" s="267"/>
      <c r="C1126" s="267"/>
      <c r="D1126" s="267"/>
      <c r="E1126" s="267"/>
      <c r="F1126" s="267"/>
      <c r="G1126" s="268"/>
      <c r="H1126" s="268"/>
      <c r="I1126" s="268" t="s">
        <v>575</v>
      </c>
      <c r="J1126" s="268" t="s">
        <v>4</v>
      </c>
      <c r="K1126" s="268" t="s">
        <v>1316</v>
      </c>
      <c r="L1126" s="268">
        <v>0.91677</v>
      </c>
      <c r="M1126" s="268">
        <v>123.2455</v>
      </c>
    </row>
    <row r="1127" ht="15.6" spans="1:13">
      <c r="A1127" s="267"/>
      <c r="B1127" s="267"/>
      <c r="C1127" s="267"/>
      <c r="D1127" s="267"/>
      <c r="E1127" s="267"/>
      <c r="F1127" s="267"/>
      <c r="G1127" s="268"/>
      <c r="H1127" s="268"/>
      <c r="I1127" s="268" t="s">
        <v>575</v>
      </c>
      <c r="J1127" s="268" t="s">
        <v>4</v>
      </c>
      <c r="K1127" s="268" t="s">
        <v>1317</v>
      </c>
      <c r="L1127" s="268">
        <v>0.90952</v>
      </c>
      <c r="M1127" s="268">
        <v>123.24097</v>
      </c>
    </row>
    <row r="1128" ht="15.6" spans="1:13">
      <c r="A1128" s="267"/>
      <c r="B1128" s="267"/>
      <c r="C1128" s="267"/>
      <c r="D1128" s="267"/>
      <c r="E1128" s="267"/>
      <c r="F1128" s="267"/>
      <c r="G1128" s="268"/>
      <c r="H1128" s="268"/>
      <c r="I1128" s="268" t="s">
        <v>514</v>
      </c>
      <c r="J1128" s="268" t="s">
        <v>4</v>
      </c>
      <c r="K1128" s="268" t="s">
        <v>1318</v>
      </c>
      <c r="L1128" s="268">
        <v>0.89742</v>
      </c>
      <c r="M1128" s="268">
        <v>123.22733</v>
      </c>
    </row>
    <row r="1129" ht="15.6" spans="1:13">
      <c r="A1129" s="267"/>
      <c r="B1129" s="267"/>
      <c r="C1129" s="267"/>
      <c r="D1129" s="267"/>
      <c r="E1129" s="267"/>
      <c r="F1129" s="267"/>
      <c r="G1129" s="268"/>
      <c r="H1129" s="268"/>
      <c r="I1129" s="268" t="s">
        <v>446</v>
      </c>
      <c r="J1129" s="268" t="s">
        <v>132</v>
      </c>
      <c r="K1129" s="268" t="s">
        <v>1319</v>
      </c>
      <c r="L1129" s="268">
        <v>0.759011</v>
      </c>
      <c r="M1129" s="268">
        <v>124.318142</v>
      </c>
    </row>
    <row r="1130" ht="15.6" spans="1:13">
      <c r="A1130" s="267"/>
      <c r="B1130" s="267"/>
      <c r="C1130" s="267"/>
      <c r="D1130" s="267"/>
      <c r="E1130" s="267"/>
      <c r="F1130" s="267"/>
      <c r="G1130" s="268"/>
      <c r="H1130" s="268"/>
      <c r="I1130" s="268" t="s">
        <v>446</v>
      </c>
      <c r="J1130" s="268" t="s">
        <v>132</v>
      </c>
      <c r="K1130" s="268" t="s">
        <v>1320</v>
      </c>
      <c r="L1130" s="268">
        <v>0.7602</v>
      </c>
      <c r="M1130" s="268">
        <v>124.320683</v>
      </c>
    </row>
    <row r="1131" ht="15.6" spans="1:13">
      <c r="A1131" s="267"/>
      <c r="B1131" s="267"/>
      <c r="C1131" s="267"/>
      <c r="D1131" s="267"/>
      <c r="E1131" s="267"/>
      <c r="F1131" s="267"/>
      <c r="G1131" s="268"/>
      <c r="H1131" s="268"/>
      <c r="I1131" s="268" t="s">
        <v>131</v>
      </c>
      <c r="J1131" s="268" t="s">
        <v>132</v>
      </c>
      <c r="K1131" s="268" t="s">
        <v>1321</v>
      </c>
      <c r="L1131" s="268">
        <v>0.77399</v>
      </c>
      <c r="M1131" s="268">
        <v>124.336134</v>
      </c>
    </row>
    <row r="1132" ht="15.6" spans="1:13">
      <c r="A1132" s="267"/>
      <c r="B1132" s="267"/>
      <c r="C1132" s="267"/>
      <c r="D1132" s="267"/>
      <c r="E1132" s="267"/>
      <c r="F1132" s="267"/>
      <c r="G1132" s="268"/>
      <c r="H1132" s="268"/>
      <c r="I1132" s="268" t="s">
        <v>131</v>
      </c>
      <c r="J1132" s="268" t="s">
        <v>132</v>
      </c>
      <c r="K1132" s="268" t="s">
        <v>1322</v>
      </c>
      <c r="L1132" s="268">
        <v>0.775859</v>
      </c>
      <c r="M1132" s="268">
        <v>124.348877</v>
      </c>
    </row>
    <row r="1133" ht="15.6" spans="1:13">
      <c r="A1133" s="267"/>
      <c r="B1133" s="267"/>
      <c r="C1133" s="267"/>
      <c r="D1133" s="267"/>
      <c r="E1133" s="267"/>
      <c r="F1133" s="267"/>
      <c r="G1133" s="268"/>
      <c r="H1133" s="268"/>
      <c r="I1133" s="268" t="s">
        <v>446</v>
      </c>
      <c r="J1133" s="268" t="s">
        <v>132</v>
      </c>
      <c r="K1133" s="268" t="s">
        <v>1323</v>
      </c>
      <c r="L1133" s="268">
        <v>0.765114</v>
      </c>
      <c r="M1133" s="268">
        <v>124.342946</v>
      </c>
    </row>
    <row r="1134" ht="15.6" spans="1:13">
      <c r="A1134" s="267"/>
      <c r="B1134" s="267"/>
      <c r="C1134" s="267"/>
      <c r="D1134" s="267"/>
      <c r="E1134" s="267"/>
      <c r="F1134" s="267"/>
      <c r="G1134" s="268"/>
      <c r="H1134" s="268"/>
      <c r="I1134" s="268" t="s">
        <v>418</v>
      </c>
      <c r="J1134" s="268" t="s">
        <v>132</v>
      </c>
      <c r="K1134" s="268" t="s">
        <v>1324</v>
      </c>
      <c r="L1134" s="268">
        <v>0.729895</v>
      </c>
      <c r="M1134" s="268">
        <v>124.305944</v>
      </c>
    </row>
    <row r="1135" ht="15.6" spans="1:13">
      <c r="A1135" s="267"/>
      <c r="B1135" s="267"/>
      <c r="C1135" s="267"/>
      <c r="D1135" s="267"/>
      <c r="E1135" s="267"/>
      <c r="F1135" s="267"/>
      <c r="G1135" s="268"/>
      <c r="H1135" s="268"/>
      <c r="I1135" s="268" t="s">
        <v>418</v>
      </c>
      <c r="J1135" s="268" t="s">
        <v>132</v>
      </c>
      <c r="K1135" s="268" t="s">
        <v>1325</v>
      </c>
      <c r="L1135" s="268">
        <v>0.732519</v>
      </c>
      <c r="M1135" s="268">
        <v>124.30331</v>
      </c>
    </row>
    <row r="1136" ht="15.6" spans="1:13">
      <c r="A1136" s="267"/>
      <c r="B1136" s="267"/>
      <c r="C1136" s="267"/>
      <c r="D1136" s="267"/>
      <c r="E1136" s="267"/>
      <c r="F1136" s="267"/>
      <c r="G1136" s="268"/>
      <c r="H1136" s="268"/>
      <c r="I1136" s="268" t="s">
        <v>410</v>
      </c>
      <c r="J1136" s="268" t="s">
        <v>132</v>
      </c>
      <c r="K1136" s="268" t="s">
        <v>1326</v>
      </c>
      <c r="L1136" s="268">
        <v>0.744349</v>
      </c>
      <c r="M1136" s="268">
        <v>124.305678</v>
      </c>
    </row>
    <row r="1137" ht="15.6" spans="1:13">
      <c r="A1137" s="267"/>
      <c r="B1137" s="267"/>
      <c r="C1137" s="267"/>
      <c r="D1137" s="267"/>
      <c r="E1137" s="267"/>
      <c r="F1137" s="267"/>
      <c r="G1137" s="268"/>
      <c r="H1137" s="268"/>
      <c r="I1137" s="268" t="s">
        <v>410</v>
      </c>
      <c r="J1137" s="268" t="s">
        <v>132</v>
      </c>
      <c r="K1137" s="268" t="s">
        <v>1327</v>
      </c>
      <c r="L1137" s="268">
        <v>0.740695</v>
      </c>
      <c r="M1137" s="268">
        <v>124.304324</v>
      </c>
    </row>
    <row r="1138" ht="15.6" spans="1:13">
      <c r="A1138" s="267"/>
      <c r="B1138" s="267"/>
      <c r="C1138" s="267"/>
      <c r="D1138" s="267"/>
      <c r="E1138" s="267"/>
      <c r="F1138" s="267"/>
      <c r="G1138" s="268"/>
      <c r="H1138" s="268"/>
      <c r="I1138" s="268" t="s">
        <v>410</v>
      </c>
      <c r="J1138" s="268" t="s">
        <v>132</v>
      </c>
      <c r="K1138" s="268" t="s">
        <v>1328</v>
      </c>
      <c r="L1138" s="268">
        <v>0.74175</v>
      </c>
      <c r="M1138" s="268">
        <v>124.302683</v>
      </c>
    </row>
    <row r="1139" ht="15.6" spans="1:13">
      <c r="A1139" s="267"/>
      <c r="B1139" s="267"/>
      <c r="C1139" s="267"/>
      <c r="D1139" s="267"/>
      <c r="E1139" s="267"/>
      <c r="F1139" s="267"/>
      <c r="G1139" s="268"/>
      <c r="H1139" s="268"/>
      <c r="I1139" s="268" t="s">
        <v>410</v>
      </c>
      <c r="J1139" s="268" t="s">
        <v>132</v>
      </c>
      <c r="K1139" s="268" t="s">
        <v>1329</v>
      </c>
      <c r="L1139" s="268">
        <v>0.739065</v>
      </c>
      <c r="M1139" s="268">
        <v>124.308497</v>
      </c>
    </row>
    <row r="1140" ht="15.6" spans="1:13">
      <c r="A1140" s="267"/>
      <c r="B1140" s="267"/>
      <c r="C1140" s="267"/>
      <c r="D1140" s="267"/>
      <c r="E1140" s="267"/>
      <c r="F1140" s="267"/>
      <c r="G1140" s="268"/>
      <c r="H1140" s="268"/>
      <c r="I1140" s="268" t="s">
        <v>410</v>
      </c>
      <c r="J1140" s="268" t="s">
        <v>132</v>
      </c>
      <c r="K1140" s="268" t="s">
        <v>1330</v>
      </c>
      <c r="L1140" s="268">
        <v>0.740918</v>
      </c>
      <c r="M1140" s="268">
        <v>124.31111</v>
      </c>
    </row>
    <row r="1141" ht="15.6" spans="1:13">
      <c r="A1141" s="267"/>
      <c r="B1141" s="267"/>
      <c r="C1141" s="267"/>
      <c r="D1141" s="267"/>
      <c r="E1141" s="267"/>
      <c r="F1141" s="267"/>
      <c r="G1141" s="268"/>
      <c r="H1141" s="268"/>
      <c r="I1141" s="268" t="s">
        <v>528</v>
      </c>
      <c r="J1141" s="268" t="s">
        <v>132</v>
      </c>
      <c r="K1141" s="268" t="s">
        <v>1331</v>
      </c>
      <c r="L1141" s="268">
        <v>0.747000042</v>
      </c>
      <c r="M1141" s="268">
        <v>124.3196244312</v>
      </c>
    </row>
    <row r="1142" ht="15.6" spans="1:13">
      <c r="A1142" s="267"/>
      <c r="B1142" s="267"/>
      <c r="C1142" s="267"/>
      <c r="D1142" s="267"/>
      <c r="E1142" s="267"/>
      <c r="F1142" s="267"/>
      <c r="G1142" s="268"/>
      <c r="H1142" s="268"/>
      <c r="I1142" s="268" t="s">
        <v>448</v>
      </c>
      <c r="J1142" s="268" t="s">
        <v>132</v>
      </c>
      <c r="K1142" s="268" t="s">
        <v>1332</v>
      </c>
      <c r="L1142" s="268">
        <v>0.743381</v>
      </c>
      <c r="M1142" s="268">
        <v>124.315712</v>
      </c>
    </row>
    <row r="1143" ht="15.6" spans="1:13">
      <c r="A1143" s="267"/>
      <c r="B1143" s="267"/>
      <c r="C1143" s="267"/>
      <c r="D1143" s="267"/>
      <c r="E1143" s="267"/>
      <c r="F1143" s="267"/>
      <c r="G1143" s="268"/>
      <c r="H1143" s="268"/>
      <c r="I1143" s="268" t="s">
        <v>462</v>
      </c>
      <c r="J1143" s="268" t="s">
        <v>132</v>
      </c>
      <c r="K1143" s="268" t="s">
        <v>1333</v>
      </c>
      <c r="L1143" s="268">
        <v>0.739793</v>
      </c>
      <c r="M1143" s="268">
        <v>124.320792</v>
      </c>
    </row>
    <row r="1144" ht="15.6" spans="1:13">
      <c r="A1144" s="267"/>
      <c r="B1144" s="267"/>
      <c r="C1144" s="267"/>
      <c r="D1144" s="267"/>
      <c r="E1144" s="267"/>
      <c r="F1144" s="267"/>
      <c r="G1144" s="268"/>
      <c r="H1144" s="268"/>
      <c r="I1144" s="268" t="s">
        <v>131</v>
      </c>
      <c r="J1144" s="268" t="s">
        <v>131</v>
      </c>
      <c r="K1144" s="268" t="s">
        <v>1334</v>
      </c>
      <c r="L1144" s="268">
        <v>0.572616</v>
      </c>
      <c r="M1144" s="268">
        <v>124.043708</v>
      </c>
    </row>
    <row r="1145" ht="15.6" spans="1:13">
      <c r="A1145" s="267"/>
      <c r="B1145" s="267"/>
      <c r="C1145" s="267"/>
      <c r="D1145" s="267"/>
      <c r="E1145" s="267"/>
      <c r="F1145" s="267"/>
      <c r="G1145" s="268"/>
      <c r="H1145" s="268"/>
      <c r="I1145" s="268" t="s">
        <v>131</v>
      </c>
      <c r="J1145" s="268" t="s">
        <v>131</v>
      </c>
      <c r="K1145" s="268" t="s">
        <v>1335</v>
      </c>
      <c r="L1145" s="268">
        <v>0.56857</v>
      </c>
      <c r="M1145" s="268">
        <v>124.0321</v>
      </c>
    </row>
    <row r="1146" ht="15.6" spans="1:13">
      <c r="A1146" s="267"/>
      <c r="B1146" s="267"/>
      <c r="C1146" s="267"/>
      <c r="D1146" s="267"/>
      <c r="E1146" s="267"/>
      <c r="F1146" s="267"/>
      <c r="G1146" s="268"/>
      <c r="H1146" s="268"/>
      <c r="I1146" s="268" t="s">
        <v>131</v>
      </c>
      <c r="J1146" s="268" t="s">
        <v>131</v>
      </c>
      <c r="K1146" s="268" t="s">
        <v>1336</v>
      </c>
      <c r="L1146" s="268">
        <v>0.57418</v>
      </c>
      <c r="M1146" s="268">
        <v>123.99319</v>
      </c>
    </row>
    <row r="1147" ht="15.6" spans="1:13">
      <c r="A1147" s="267"/>
      <c r="B1147" s="267"/>
      <c r="C1147" s="267"/>
      <c r="D1147" s="267"/>
      <c r="E1147" s="267"/>
      <c r="F1147" s="267"/>
      <c r="G1147" s="268"/>
      <c r="H1147" s="268"/>
      <c r="I1147" s="268" t="s">
        <v>131</v>
      </c>
      <c r="J1147" s="268" t="s">
        <v>131</v>
      </c>
      <c r="K1147" s="268" t="s">
        <v>1337</v>
      </c>
      <c r="L1147" s="268">
        <v>0.56869</v>
      </c>
      <c r="M1147" s="268">
        <v>123.98707</v>
      </c>
    </row>
    <row r="1148" ht="15.6" spans="1:13">
      <c r="A1148" s="267"/>
      <c r="B1148" s="267"/>
      <c r="C1148" s="267"/>
      <c r="D1148" s="267"/>
      <c r="E1148" s="267"/>
      <c r="F1148" s="267"/>
      <c r="G1148" s="268"/>
      <c r="H1148" s="268"/>
      <c r="I1148" s="268" t="s">
        <v>131</v>
      </c>
      <c r="J1148" s="268" t="s">
        <v>131</v>
      </c>
      <c r="K1148" s="268" t="s">
        <v>1338</v>
      </c>
      <c r="L1148" s="268">
        <v>0.60404</v>
      </c>
      <c r="M1148" s="268">
        <v>124.08877</v>
      </c>
    </row>
    <row r="1149" ht="15.6" spans="1:13">
      <c r="A1149" s="267"/>
      <c r="B1149" s="267"/>
      <c r="C1149" s="267"/>
      <c r="D1149" s="267"/>
      <c r="E1149" s="267"/>
      <c r="F1149" s="267"/>
      <c r="G1149" s="268"/>
      <c r="H1149" s="268"/>
      <c r="I1149" s="268" t="s">
        <v>131</v>
      </c>
      <c r="J1149" s="268" t="s">
        <v>131</v>
      </c>
      <c r="K1149" s="268" t="s">
        <v>1339</v>
      </c>
      <c r="L1149" s="268">
        <v>0.60284</v>
      </c>
      <c r="M1149" s="268">
        <v>124.08195</v>
      </c>
    </row>
    <row r="1150" ht="15.6" spans="1:13">
      <c r="A1150" s="267"/>
      <c r="B1150" s="267"/>
      <c r="C1150" s="267"/>
      <c r="D1150" s="267"/>
      <c r="E1150" s="267"/>
      <c r="F1150" s="267"/>
      <c r="G1150" s="268"/>
      <c r="H1150" s="268"/>
      <c r="I1150" s="268" t="s">
        <v>131</v>
      </c>
      <c r="J1150" s="268" t="s">
        <v>131</v>
      </c>
      <c r="K1150" s="268" t="s">
        <v>1340</v>
      </c>
      <c r="L1150" s="268">
        <v>0.593609</v>
      </c>
      <c r="M1150" s="268">
        <v>124.079149</v>
      </c>
    </row>
    <row r="1151" ht="15.6" spans="1:13">
      <c r="A1151" s="267"/>
      <c r="B1151" s="267"/>
      <c r="C1151" s="267"/>
      <c r="D1151" s="267"/>
      <c r="E1151" s="267"/>
      <c r="F1151" s="267"/>
      <c r="G1151" s="268"/>
      <c r="H1151" s="268"/>
      <c r="I1151" s="268" t="s">
        <v>46</v>
      </c>
      <c r="J1151" s="268" t="s">
        <v>22</v>
      </c>
      <c r="K1151" s="268" t="s">
        <v>1341</v>
      </c>
      <c r="L1151" s="268">
        <v>0.36551</v>
      </c>
      <c r="M1151" s="268">
        <v>123.94671</v>
      </c>
    </row>
    <row r="1152" ht="15.6" spans="1:13">
      <c r="A1152" s="267"/>
      <c r="B1152" s="267"/>
      <c r="C1152" s="267"/>
      <c r="D1152" s="267"/>
      <c r="E1152" s="267"/>
      <c r="F1152" s="267"/>
      <c r="G1152" s="268"/>
      <c r="H1152" s="268"/>
      <c r="I1152" s="268" t="s">
        <v>46</v>
      </c>
      <c r="J1152" s="268" t="s">
        <v>22</v>
      </c>
      <c r="K1152" s="268" t="s">
        <v>1342</v>
      </c>
      <c r="L1152" s="268">
        <v>0.35028</v>
      </c>
      <c r="M1152" s="268">
        <v>123.91934</v>
      </c>
    </row>
    <row r="1153" ht="15.6" spans="1:13">
      <c r="A1153" s="267"/>
      <c r="B1153" s="267"/>
      <c r="C1153" s="267"/>
      <c r="D1153" s="267"/>
      <c r="E1153" s="267"/>
      <c r="F1153" s="267"/>
      <c r="G1153" s="268"/>
      <c r="H1153" s="268"/>
      <c r="I1153" s="268" t="s">
        <v>324</v>
      </c>
      <c r="J1153" s="268" t="s">
        <v>101</v>
      </c>
      <c r="K1153" s="268" t="s">
        <v>1343</v>
      </c>
      <c r="L1153" s="268">
        <v>0.8809</v>
      </c>
      <c r="M1153" s="268">
        <v>124.02643</v>
      </c>
    </row>
    <row r="1154" ht="15.6" spans="1:13">
      <c r="A1154" s="267"/>
      <c r="B1154" s="267"/>
      <c r="C1154" s="267"/>
      <c r="D1154" s="267"/>
      <c r="E1154" s="267"/>
      <c r="F1154" s="267"/>
      <c r="G1154" s="268"/>
      <c r="H1154" s="268"/>
      <c r="I1154" s="268" t="s">
        <v>324</v>
      </c>
      <c r="J1154" s="268" t="s">
        <v>101</v>
      </c>
      <c r="K1154" s="268" t="s">
        <v>1344</v>
      </c>
      <c r="L1154" s="268">
        <v>0.87869</v>
      </c>
      <c r="M1154" s="268">
        <v>124.02491</v>
      </c>
    </row>
    <row r="1155" ht="15.6" spans="1:13">
      <c r="A1155" s="267"/>
      <c r="B1155" s="267"/>
      <c r="C1155" s="267"/>
      <c r="D1155" s="267"/>
      <c r="E1155" s="267"/>
      <c r="F1155" s="267"/>
      <c r="G1155" s="268"/>
      <c r="H1155" s="268"/>
      <c r="I1155" s="268" t="s">
        <v>462</v>
      </c>
      <c r="J1155" s="268" t="s">
        <v>132</v>
      </c>
      <c r="K1155" s="268" t="s">
        <v>1345</v>
      </c>
      <c r="L1155" s="268">
        <v>0.735742975</v>
      </c>
      <c r="M1155" s="268">
        <v>124.3420425676</v>
      </c>
    </row>
    <row r="1156" ht="15.6" spans="1:13">
      <c r="A1156" s="267"/>
      <c r="B1156" s="267"/>
      <c r="C1156" s="267"/>
      <c r="D1156" s="267"/>
      <c r="E1156" s="267"/>
      <c r="F1156" s="267"/>
      <c r="G1156" s="268"/>
      <c r="H1156" s="268"/>
      <c r="I1156" s="268" t="s">
        <v>136</v>
      </c>
      <c r="J1156" s="268" t="s">
        <v>132</v>
      </c>
      <c r="K1156" s="268" t="s">
        <v>1346</v>
      </c>
      <c r="L1156" s="268">
        <v>0.713019</v>
      </c>
      <c r="M1156" s="268">
        <v>124.290506</v>
      </c>
    </row>
    <row r="1157" ht="15.6" spans="1:13">
      <c r="A1157" s="267"/>
      <c r="B1157" s="267"/>
      <c r="C1157" s="267"/>
      <c r="D1157" s="267"/>
      <c r="E1157" s="267"/>
      <c r="F1157" s="267"/>
      <c r="G1157" s="268"/>
      <c r="H1157" s="268"/>
      <c r="I1157" s="268" t="s">
        <v>136</v>
      </c>
      <c r="J1157" s="268" t="s">
        <v>132</v>
      </c>
      <c r="K1157" s="268" t="s">
        <v>1347</v>
      </c>
      <c r="L1157" s="268">
        <v>0.721483</v>
      </c>
      <c r="M1157" s="268">
        <v>124.30125</v>
      </c>
    </row>
    <row r="1158" ht="15.6" spans="1:13">
      <c r="A1158" s="267"/>
      <c r="B1158" s="267"/>
      <c r="C1158" s="267"/>
      <c r="D1158" s="267"/>
      <c r="E1158" s="267"/>
      <c r="F1158" s="267"/>
      <c r="G1158" s="268"/>
      <c r="H1158" s="268"/>
      <c r="I1158" s="268" t="s">
        <v>136</v>
      </c>
      <c r="J1158" s="268" t="s">
        <v>132</v>
      </c>
      <c r="K1158" s="268" t="s">
        <v>1348</v>
      </c>
      <c r="L1158" s="268">
        <v>0.717167</v>
      </c>
      <c r="M1158" s="268">
        <v>124.306867</v>
      </c>
    </row>
    <row r="1159" ht="15.6" spans="1:13">
      <c r="A1159" s="267"/>
      <c r="B1159" s="267"/>
      <c r="C1159" s="267"/>
      <c r="D1159" s="267"/>
      <c r="E1159" s="267"/>
      <c r="F1159" s="267"/>
      <c r="G1159" s="268"/>
      <c r="H1159" s="268"/>
      <c r="I1159" s="268" t="s">
        <v>131</v>
      </c>
      <c r="J1159" s="268" t="s">
        <v>132</v>
      </c>
      <c r="K1159" s="268" t="s">
        <v>1349</v>
      </c>
      <c r="L1159" s="268">
        <v>0.623775</v>
      </c>
      <c r="M1159" s="268">
        <v>124.280329</v>
      </c>
    </row>
    <row r="1160" ht="15.6" spans="1:13">
      <c r="A1160" s="267"/>
      <c r="B1160" s="267"/>
      <c r="C1160" s="267"/>
      <c r="D1160" s="267"/>
      <c r="E1160" s="267"/>
      <c r="F1160" s="267"/>
      <c r="G1160" s="268"/>
      <c r="H1160" s="268"/>
      <c r="I1160" s="268" t="s">
        <v>131</v>
      </c>
      <c r="J1160" s="268" t="s">
        <v>132</v>
      </c>
      <c r="K1160" s="268" t="s">
        <v>1350</v>
      </c>
      <c r="L1160" s="268">
        <v>0.603419</v>
      </c>
      <c r="M1160" s="268">
        <v>124.273753</v>
      </c>
    </row>
    <row r="1161" ht="15.6" spans="1:13">
      <c r="A1161" s="267"/>
      <c r="B1161" s="267"/>
      <c r="C1161" s="267"/>
      <c r="D1161" s="267"/>
      <c r="E1161" s="267"/>
      <c r="F1161" s="267"/>
      <c r="G1161" s="268"/>
      <c r="H1161" s="268"/>
      <c r="I1161" s="268" t="s">
        <v>131</v>
      </c>
      <c r="J1161" s="268" t="s">
        <v>132</v>
      </c>
      <c r="K1161" s="268" t="s">
        <v>1351</v>
      </c>
      <c r="L1161" s="268">
        <v>0.608921</v>
      </c>
      <c r="M1161" s="268">
        <v>124.269333</v>
      </c>
    </row>
    <row r="1162" ht="15.6" spans="1:13">
      <c r="A1162" s="267"/>
      <c r="B1162" s="267"/>
      <c r="C1162" s="267"/>
      <c r="D1162" s="267"/>
      <c r="E1162" s="267"/>
      <c r="F1162" s="267"/>
      <c r="G1162" s="268"/>
      <c r="H1162" s="268"/>
      <c r="I1162" s="268" t="s">
        <v>131</v>
      </c>
      <c r="J1162" s="268" t="s">
        <v>132</v>
      </c>
      <c r="K1162" s="268" t="s">
        <v>1352</v>
      </c>
      <c r="L1162" s="268">
        <v>0.782467</v>
      </c>
      <c r="M1162" s="268">
        <v>124.310733</v>
      </c>
    </row>
    <row r="1163" ht="15.6" spans="1:13">
      <c r="A1163" s="267"/>
      <c r="B1163" s="267"/>
      <c r="C1163" s="267"/>
      <c r="D1163" s="267"/>
      <c r="E1163" s="267"/>
      <c r="F1163" s="267"/>
      <c r="G1163" s="268"/>
      <c r="H1163" s="268"/>
      <c r="I1163" s="268" t="s">
        <v>131</v>
      </c>
      <c r="J1163" s="268" t="s">
        <v>132</v>
      </c>
      <c r="K1163" s="268" t="s">
        <v>1353</v>
      </c>
      <c r="L1163" s="268">
        <v>0.79935</v>
      </c>
      <c r="M1163" s="268">
        <v>124.3299</v>
      </c>
    </row>
    <row r="1164" ht="15.6" spans="1:13">
      <c r="A1164" s="267"/>
      <c r="B1164" s="267"/>
      <c r="C1164" s="267"/>
      <c r="D1164" s="267"/>
      <c r="E1164" s="267"/>
      <c r="F1164" s="267"/>
      <c r="G1164" s="268"/>
      <c r="H1164" s="268"/>
      <c r="I1164" s="268" t="s">
        <v>462</v>
      </c>
      <c r="J1164" s="268" t="s">
        <v>132</v>
      </c>
      <c r="K1164" s="268" t="s">
        <v>1354</v>
      </c>
      <c r="L1164" s="268">
        <v>0.735078122</v>
      </c>
      <c r="M1164" s="268">
        <v>124.3226185312</v>
      </c>
    </row>
    <row r="1165" ht="15.6" spans="1:13">
      <c r="A1165" s="267"/>
      <c r="B1165" s="267"/>
      <c r="C1165" s="267"/>
      <c r="D1165" s="267"/>
      <c r="E1165" s="267"/>
      <c r="F1165" s="267"/>
      <c r="G1165" s="268"/>
      <c r="H1165" s="268"/>
      <c r="I1165" s="268" t="s">
        <v>493</v>
      </c>
      <c r="J1165" s="268" t="s">
        <v>22</v>
      </c>
      <c r="K1165" s="268" t="s">
        <v>1355</v>
      </c>
      <c r="L1165" s="268">
        <v>0.30364</v>
      </c>
      <c r="M1165" s="268">
        <v>123.63443</v>
      </c>
    </row>
    <row r="1166" ht="15.6" spans="1:13">
      <c r="A1166" s="267"/>
      <c r="B1166" s="267"/>
      <c r="C1166" s="267"/>
      <c r="D1166" s="267"/>
      <c r="E1166" s="267"/>
      <c r="F1166" s="267"/>
      <c r="G1166" s="268"/>
      <c r="H1166" s="268"/>
      <c r="I1166" s="268" t="s">
        <v>493</v>
      </c>
      <c r="J1166" s="268" t="s">
        <v>22</v>
      </c>
      <c r="K1166" s="268" t="s">
        <v>1356</v>
      </c>
      <c r="L1166" s="268">
        <v>0.30918</v>
      </c>
      <c r="M1166" s="268">
        <v>123.60911</v>
      </c>
    </row>
    <row r="1167" ht="15.6" spans="1:13">
      <c r="A1167" s="267"/>
      <c r="B1167" s="267"/>
      <c r="C1167" s="267"/>
      <c r="D1167" s="267"/>
      <c r="E1167" s="267"/>
      <c r="F1167" s="267"/>
      <c r="G1167" s="268"/>
      <c r="H1167" s="268"/>
      <c r="I1167" s="268" t="s">
        <v>493</v>
      </c>
      <c r="J1167" s="268" t="s">
        <v>22</v>
      </c>
      <c r="K1167" s="268" t="s">
        <v>1357</v>
      </c>
      <c r="L1167" s="268">
        <v>0.32176</v>
      </c>
      <c r="M1167" s="268">
        <v>123.56702</v>
      </c>
    </row>
    <row r="1168" ht="15.6" spans="1:13">
      <c r="A1168" s="267"/>
      <c r="B1168" s="267"/>
      <c r="C1168" s="267"/>
      <c r="D1168" s="267"/>
      <c r="E1168" s="267"/>
      <c r="F1168" s="267"/>
      <c r="G1168" s="268"/>
      <c r="H1168" s="268"/>
      <c r="I1168" s="268" t="s">
        <v>493</v>
      </c>
      <c r="J1168" s="268" t="s">
        <v>22</v>
      </c>
      <c r="K1168" s="268" t="s">
        <v>1358</v>
      </c>
      <c r="L1168" s="268">
        <v>0.32416</v>
      </c>
      <c r="M1168" s="268">
        <v>123.53765</v>
      </c>
    </row>
    <row r="1169" ht="15.6" spans="1:13">
      <c r="A1169" s="267"/>
      <c r="B1169" s="267"/>
      <c r="C1169" s="267"/>
      <c r="D1169" s="267"/>
      <c r="E1169" s="267"/>
      <c r="F1169" s="267"/>
      <c r="G1169" s="268"/>
      <c r="H1169" s="268"/>
      <c r="I1169" s="268" t="s">
        <v>427</v>
      </c>
      <c r="J1169" s="268" t="s">
        <v>131</v>
      </c>
      <c r="K1169" s="268" t="s">
        <v>1359</v>
      </c>
      <c r="L1169" s="268">
        <v>0.82195</v>
      </c>
      <c r="M1169" s="268">
        <v>123.90228</v>
      </c>
    </row>
    <row r="1170" ht="15.6" spans="1:13">
      <c r="A1170" s="267"/>
      <c r="B1170" s="267"/>
      <c r="C1170" s="267"/>
      <c r="D1170" s="267"/>
      <c r="E1170" s="267"/>
      <c r="F1170" s="267"/>
      <c r="G1170" s="268"/>
      <c r="H1170" s="268"/>
      <c r="I1170" s="268" t="s">
        <v>560</v>
      </c>
      <c r="J1170" s="268" t="s">
        <v>131</v>
      </c>
      <c r="K1170" s="268" t="s">
        <v>1360</v>
      </c>
      <c r="L1170" s="268">
        <v>0.83648</v>
      </c>
      <c r="M1170" s="268">
        <v>123.89237</v>
      </c>
    </row>
    <row r="1171" ht="15.6" spans="1:13">
      <c r="A1171" s="267"/>
      <c r="B1171" s="267"/>
      <c r="C1171" s="267"/>
      <c r="D1171" s="267"/>
      <c r="E1171" s="267"/>
      <c r="F1171" s="267"/>
      <c r="G1171" s="268"/>
      <c r="H1171" s="268"/>
      <c r="I1171" s="268" t="s">
        <v>560</v>
      </c>
      <c r="J1171" s="268" t="s">
        <v>131</v>
      </c>
      <c r="K1171" s="268" t="s">
        <v>1361</v>
      </c>
      <c r="L1171" s="268">
        <v>0.83917</v>
      </c>
      <c r="M1171" s="268">
        <v>123.88562</v>
      </c>
    </row>
    <row r="1172" ht="15.6" spans="1:13">
      <c r="A1172" s="267"/>
      <c r="B1172" s="267"/>
      <c r="C1172" s="267"/>
      <c r="D1172" s="267"/>
      <c r="E1172" s="267"/>
      <c r="F1172" s="267"/>
      <c r="G1172" s="268"/>
      <c r="H1172" s="268"/>
      <c r="I1172" s="268" t="s">
        <v>489</v>
      </c>
      <c r="J1172" s="268" t="s">
        <v>22</v>
      </c>
      <c r="K1172" s="268" t="s">
        <v>1362</v>
      </c>
      <c r="L1172" s="268">
        <v>0.32368</v>
      </c>
      <c r="M1172" s="268">
        <v>123.72179</v>
      </c>
    </row>
    <row r="1173" ht="15.6" spans="1:13">
      <c r="A1173" s="267"/>
      <c r="B1173" s="267"/>
      <c r="C1173" s="267"/>
      <c r="D1173" s="267"/>
      <c r="E1173" s="267"/>
      <c r="F1173" s="267"/>
      <c r="G1173" s="268"/>
      <c r="H1173" s="268"/>
      <c r="I1173" s="268" t="s">
        <v>342</v>
      </c>
      <c r="J1173" s="268" t="s">
        <v>101</v>
      </c>
      <c r="K1173" s="268" t="s">
        <v>1363</v>
      </c>
      <c r="L1173" s="268">
        <v>0.83364</v>
      </c>
      <c r="M1173" s="268">
        <v>123.95974</v>
      </c>
    </row>
    <row r="1174" ht="15.6" spans="1:13">
      <c r="A1174" s="267"/>
      <c r="B1174" s="267"/>
      <c r="C1174" s="267"/>
      <c r="D1174" s="267"/>
      <c r="E1174" s="267"/>
      <c r="F1174" s="267"/>
      <c r="G1174" s="268"/>
      <c r="H1174" s="268"/>
      <c r="I1174" s="268" t="s">
        <v>497</v>
      </c>
      <c r="J1174" s="268" t="s">
        <v>101</v>
      </c>
      <c r="K1174" s="268" t="s">
        <v>1364</v>
      </c>
      <c r="L1174" s="268">
        <v>0.98832</v>
      </c>
      <c r="M1174" s="268">
        <v>124.2341</v>
      </c>
    </row>
    <row r="1175" ht="15.6" spans="1:13">
      <c r="A1175" s="267"/>
      <c r="B1175" s="267"/>
      <c r="C1175" s="267"/>
      <c r="D1175" s="267"/>
      <c r="E1175" s="267"/>
      <c r="F1175" s="267"/>
      <c r="G1175" s="268"/>
      <c r="H1175" s="268"/>
      <c r="I1175" s="268" t="s">
        <v>497</v>
      </c>
      <c r="J1175" s="268" t="s">
        <v>101</v>
      </c>
      <c r="K1175" s="268" t="s">
        <v>1365</v>
      </c>
      <c r="L1175" s="268">
        <v>0.98872</v>
      </c>
      <c r="M1175" s="268">
        <v>124.26219</v>
      </c>
    </row>
    <row r="1176" ht="15.6" spans="1:13">
      <c r="A1176" s="267"/>
      <c r="B1176" s="267"/>
      <c r="C1176" s="267"/>
      <c r="D1176" s="267"/>
      <c r="E1176" s="267"/>
      <c r="F1176" s="267"/>
      <c r="G1176" s="268"/>
      <c r="H1176" s="268"/>
      <c r="I1176" s="268" t="s">
        <v>324</v>
      </c>
      <c r="J1176" s="268" t="s">
        <v>101</v>
      </c>
      <c r="K1176" s="268" t="s">
        <v>1366</v>
      </c>
      <c r="L1176" s="268">
        <v>0.85564</v>
      </c>
      <c r="M1176" s="268">
        <v>123.93571</v>
      </c>
    </row>
    <row r="1177" ht="15.6" spans="1:13">
      <c r="A1177" s="267"/>
      <c r="B1177" s="267"/>
      <c r="C1177" s="267"/>
      <c r="D1177" s="267"/>
      <c r="E1177" s="267"/>
      <c r="F1177" s="267"/>
      <c r="G1177" s="268"/>
      <c r="H1177" s="268"/>
      <c r="I1177" s="268" t="s">
        <v>342</v>
      </c>
      <c r="J1177" s="268" t="s">
        <v>101</v>
      </c>
      <c r="K1177" s="268" t="s">
        <v>1367</v>
      </c>
      <c r="L1177" s="268">
        <v>0.8332</v>
      </c>
      <c r="M1177" s="268">
        <v>123.97096</v>
      </c>
    </row>
    <row r="1178" ht="15.6" spans="1:13">
      <c r="A1178" s="267"/>
      <c r="B1178" s="267"/>
      <c r="C1178" s="267"/>
      <c r="D1178" s="267"/>
      <c r="E1178" s="267"/>
      <c r="F1178" s="267"/>
      <c r="G1178" s="268"/>
      <c r="H1178" s="268"/>
      <c r="I1178" s="268" t="s">
        <v>46</v>
      </c>
      <c r="J1178" s="268" t="s">
        <v>22</v>
      </c>
      <c r="K1178" s="268" t="s">
        <v>1368</v>
      </c>
      <c r="L1178" s="268">
        <v>0.39274</v>
      </c>
      <c r="M1178" s="268">
        <v>123.98264</v>
      </c>
    </row>
    <row r="1179" ht="15.6" spans="1:13">
      <c r="A1179" s="267"/>
      <c r="B1179" s="267"/>
      <c r="C1179" s="267"/>
      <c r="D1179" s="267"/>
      <c r="E1179" s="267"/>
      <c r="F1179" s="267"/>
      <c r="G1179" s="268"/>
      <c r="H1179" s="268"/>
      <c r="I1179" s="268" t="s">
        <v>1369</v>
      </c>
      <c r="J1179" s="268" t="s">
        <v>173</v>
      </c>
      <c r="K1179" s="268" t="s">
        <v>1370</v>
      </c>
      <c r="L1179" s="268">
        <v>0.684132</v>
      </c>
      <c r="M1179" s="268">
        <v>124.275528</v>
      </c>
    </row>
    <row r="1180" ht="15.6" spans="1:13">
      <c r="A1180" s="267"/>
      <c r="B1180" s="267"/>
      <c r="C1180" s="267"/>
      <c r="D1180" s="267"/>
      <c r="E1180" s="267"/>
      <c r="F1180" s="267"/>
      <c r="G1180" s="268"/>
      <c r="H1180" s="268"/>
      <c r="I1180" s="268" t="s">
        <v>1371</v>
      </c>
      <c r="J1180" s="268" t="s">
        <v>173</v>
      </c>
      <c r="K1180" s="268" t="s">
        <v>1372</v>
      </c>
      <c r="L1180" s="268">
        <v>0.656553</v>
      </c>
      <c r="M1180" s="268">
        <v>124.314391</v>
      </c>
    </row>
    <row r="1181" ht="15.6" spans="1:13">
      <c r="A1181" s="267"/>
      <c r="B1181" s="267"/>
      <c r="C1181" s="267"/>
      <c r="D1181" s="267"/>
      <c r="E1181" s="267"/>
      <c r="F1181" s="267"/>
      <c r="G1181" s="268"/>
      <c r="H1181" s="268"/>
      <c r="I1181" s="268" t="s">
        <v>497</v>
      </c>
      <c r="J1181" s="268" t="s">
        <v>101</v>
      </c>
      <c r="K1181" s="268" t="s">
        <v>1373</v>
      </c>
      <c r="L1181" s="268">
        <v>0.98663</v>
      </c>
      <c r="M1181" s="268">
        <v>124.33704</v>
      </c>
    </row>
    <row r="1182" ht="15.6" spans="1:13">
      <c r="A1182" s="267"/>
      <c r="B1182" s="267"/>
      <c r="C1182" s="267"/>
      <c r="D1182" s="267"/>
      <c r="E1182" s="267"/>
      <c r="F1182" s="267"/>
      <c r="G1182" s="268"/>
      <c r="H1182" s="268"/>
      <c r="I1182" s="268" t="s">
        <v>131</v>
      </c>
      <c r="J1182" s="268" t="s">
        <v>131</v>
      </c>
      <c r="K1182" s="268" t="s">
        <v>1374</v>
      </c>
      <c r="L1182" s="268">
        <v>0.55129</v>
      </c>
      <c r="M1182" s="268">
        <v>124.02944</v>
      </c>
    </row>
    <row r="1183" ht="15.6" spans="1:13">
      <c r="A1183" s="267"/>
      <c r="B1183" s="267"/>
      <c r="C1183" s="267"/>
      <c r="D1183" s="267"/>
      <c r="E1183" s="267"/>
      <c r="F1183" s="267"/>
      <c r="G1183" s="268"/>
      <c r="H1183" s="268"/>
      <c r="I1183" s="268" t="s">
        <v>342</v>
      </c>
      <c r="J1183" s="268" t="s">
        <v>39</v>
      </c>
      <c r="K1183" s="268" t="s">
        <v>1375</v>
      </c>
      <c r="L1183" s="268">
        <v>1.09752</v>
      </c>
      <c r="M1183" s="268">
        <v>124.34564</v>
      </c>
    </row>
    <row r="1184" ht="15.6" spans="1:13">
      <c r="A1184" s="267"/>
      <c r="B1184" s="267"/>
      <c r="C1184" s="267"/>
      <c r="D1184" s="267"/>
      <c r="E1184" s="267"/>
      <c r="F1184" s="267"/>
      <c r="G1184" s="268"/>
      <c r="H1184" s="268"/>
      <c r="I1184" s="268" t="s">
        <v>1376</v>
      </c>
      <c r="J1184" s="268" t="s">
        <v>132</v>
      </c>
      <c r="K1184" s="268" t="s">
        <v>1377</v>
      </c>
      <c r="L1184" s="268">
        <v>0.747281</v>
      </c>
      <c r="M1184" s="268">
        <v>124.313623</v>
      </c>
    </row>
    <row r="1185" ht="15.6" spans="1:13">
      <c r="A1185" s="267"/>
      <c r="B1185" s="267"/>
      <c r="C1185" s="267"/>
      <c r="D1185" s="267"/>
      <c r="E1185" s="267"/>
      <c r="F1185" s="267"/>
      <c r="G1185" s="268"/>
      <c r="H1185" s="268"/>
      <c r="I1185" s="268" t="s">
        <v>1376</v>
      </c>
      <c r="J1185" s="268" t="s">
        <v>132</v>
      </c>
      <c r="K1185" s="268" t="s">
        <v>1378</v>
      </c>
      <c r="L1185" s="268">
        <v>0.744221</v>
      </c>
      <c r="M1185" s="268">
        <v>124.313524</v>
      </c>
    </row>
    <row r="1186" ht="15.6" spans="1:13">
      <c r="A1186" s="267"/>
      <c r="B1186" s="267"/>
      <c r="C1186" s="267"/>
      <c r="D1186" s="267"/>
      <c r="E1186" s="267"/>
      <c r="F1186" s="267"/>
      <c r="G1186" s="268"/>
      <c r="H1186" s="268"/>
      <c r="I1186" s="268" t="s">
        <v>454</v>
      </c>
      <c r="J1186" s="268" t="s">
        <v>132</v>
      </c>
      <c r="K1186" s="268" t="s">
        <v>1379</v>
      </c>
      <c r="L1186" s="268">
        <v>0.7238</v>
      </c>
      <c r="M1186" s="268">
        <v>124.293233</v>
      </c>
    </row>
    <row r="1187" ht="15.6" spans="1:13">
      <c r="A1187" s="267"/>
      <c r="B1187" s="267"/>
      <c r="C1187" s="267"/>
      <c r="D1187" s="267"/>
      <c r="E1187" s="267"/>
      <c r="F1187" s="267"/>
      <c r="G1187" s="268"/>
      <c r="H1187" s="268"/>
      <c r="I1187" s="268" t="s">
        <v>136</v>
      </c>
      <c r="J1187" s="268" t="s">
        <v>132</v>
      </c>
      <c r="K1187" s="268" t="s">
        <v>1380</v>
      </c>
      <c r="L1187" s="268">
        <v>0.688091</v>
      </c>
      <c r="M1187" s="268">
        <v>124.300973</v>
      </c>
    </row>
    <row r="1188" ht="15.6" spans="1:13">
      <c r="A1188" s="267"/>
      <c r="B1188" s="267"/>
      <c r="C1188" s="267"/>
      <c r="D1188" s="267"/>
      <c r="E1188" s="267"/>
      <c r="F1188" s="267"/>
      <c r="G1188" s="268"/>
      <c r="H1188" s="268"/>
      <c r="I1188" s="268" t="s">
        <v>131</v>
      </c>
      <c r="J1188" s="268" t="s">
        <v>131</v>
      </c>
      <c r="K1188" s="268" t="s">
        <v>1381</v>
      </c>
      <c r="L1188" s="268">
        <v>0.58553</v>
      </c>
      <c r="M1188" s="268">
        <v>124.01259</v>
      </c>
    </row>
    <row r="1189" ht="15.6" spans="1:13">
      <c r="A1189" s="267"/>
      <c r="B1189" s="267"/>
      <c r="C1189" s="267"/>
      <c r="D1189" s="267"/>
      <c r="E1189" s="267"/>
      <c r="F1189" s="267"/>
      <c r="G1189" s="268"/>
      <c r="H1189" s="268"/>
      <c r="I1189" s="268" t="s">
        <v>131</v>
      </c>
      <c r="J1189" s="268" t="s">
        <v>131</v>
      </c>
      <c r="K1189" s="268" t="s">
        <v>1382</v>
      </c>
      <c r="L1189" s="268">
        <v>0.55384</v>
      </c>
      <c r="M1189" s="268">
        <v>124.02678</v>
      </c>
    </row>
    <row r="1190" ht="15.6" spans="1:13">
      <c r="A1190" s="267"/>
      <c r="B1190" s="267"/>
      <c r="C1190" s="267"/>
      <c r="D1190" s="267"/>
      <c r="E1190" s="267"/>
      <c r="F1190" s="267"/>
      <c r="G1190" s="268"/>
      <c r="H1190" s="268"/>
      <c r="I1190" s="268" t="s">
        <v>472</v>
      </c>
      <c r="J1190" s="268" t="s">
        <v>22</v>
      </c>
      <c r="K1190" s="268" t="s">
        <v>1383</v>
      </c>
      <c r="L1190" s="268">
        <v>0.31401</v>
      </c>
      <c r="M1190" s="268">
        <v>123.78533</v>
      </c>
    </row>
    <row r="1191" ht="15.6" spans="1:13">
      <c r="A1191" s="267"/>
      <c r="B1191" s="267"/>
      <c r="C1191" s="267"/>
      <c r="D1191" s="267"/>
      <c r="E1191" s="267"/>
      <c r="F1191" s="267"/>
      <c r="G1191" s="268"/>
      <c r="H1191" s="268"/>
      <c r="I1191" s="268" t="s">
        <v>431</v>
      </c>
      <c r="J1191" s="268" t="s">
        <v>4</v>
      </c>
      <c r="K1191" s="268" t="s">
        <v>1384</v>
      </c>
      <c r="L1191" s="268">
        <v>0.90513</v>
      </c>
      <c r="M1191" s="268">
        <v>123.3008</v>
      </c>
    </row>
    <row r="1192" ht="15.6" spans="1:13">
      <c r="A1192" s="267"/>
      <c r="B1192" s="267"/>
      <c r="C1192" s="267"/>
      <c r="D1192" s="267"/>
      <c r="E1192" s="267"/>
      <c r="F1192" s="267"/>
      <c r="G1192" s="268"/>
      <c r="H1192" s="268"/>
      <c r="I1192" s="268" t="s">
        <v>1385</v>
      </c>
      <c r="J1192" s="268" t="s">
        <v>4</v>
      </c>
      <c r="K1192" s="268" t="s">
        <v>1386</v>
      </c>
      <c r="L1192" s="268">
        <v>0.90068</v>
      </c>
      <c r="M1192" s="268">
        <v>123.29997</v>
      </c>
    </row>
    <row r="1193" ht="15.6" spans="1:13">
      <c r="A1193" s="267"/>
      <c r="B1193" s="267"/>
      <c r="C1193" s="267"/>
      <c r="D1193" s="267"/>
      <c r="E1193" s="267"/>
      <c r="F1193" s="267"/>
      <c r="G1193" s="268"/>
      <c r="H1193" s="268"/>
      <c r="I1193" s="268" t="s">
        <v>433</v>
      </c>
      <c r="J1193" s="268" t="s">
        <v>4</v>
      </c>
      <c r="K1193" s="268" t="s">
        <v>1387</v>
      </c>
      <c r="L1193" s="268">
        <v>0.89097</v>
      </c>
      <c r="M1193" s="268">
        <v>123.31375</v>
      </c>
    </row>
    <row r="1194" ht="15.6" spans="1:13">
      <c r="A1194" s="267"/>
      <c r="B1194" s="267"/>
      <c r="C1194" s="267"/>
      <c r="D1194" s="267"/>
      <c r="E1194" s="267"/>
      <c r="F1194" s="267"/>
      <c r="G1194" s="268"/>
      <c r="H1194" s="268"/>
      <c r="I1194" s="268" t="s">
        <v>433</v>
      </c>
      <c r="J1194" s="268" t="s">
        <v>4</v>
      </c>
      <c r="K1194" s="268" t="s">
        <v>1388</v>
      </c>
      <c r="L1194" s="268">
        <v>0.88598</v>
      </c>
      <c r="M1194" s="268">
        <v>123.317</v>
      </c>
    </row>
    <row r="1195" ht="15.6" spans="1:13">
      <c r="A1195" s="267"/>
      <c r="B1195" s="267"/>
      <c r="C1195" s="267"/>
      <c r="D1195" s="267"/>
      <c r="E1195" s="267"/>
      <c r="F1195" s="267"/>
      <c r="G1195" s="268"/>
      <c r="H1195" s="268"/>
      <c r="I1195" s="268" t="s">
        <v>437</v>
      </c>
      <c r="J1195" s="268" t="s">
        <v>4</v>
      </c>
      <c r="K1195" s="268" t="s">
        <v>1389</v>
      </c>
      <c r="L1195" s="268">
        <v>0.90562</v>
      </c>
      <c r="M1195" s="268">
        <v>123.26047</v>
      </c>
    </row>
    <row r="1196" ht="15.6" spans="1:13">
      <c r="A1196" s="267"/>
      <c r="B1196" s="267"/>
      <c r="C1196" s="267"/>
      <c r="D1196" s="267"/>
      <c r="E1196" s="267"/>
      <c r="F1196" s="267"/>
      <c r="G1196" s="268"/>
      <c r="H1196" s="268"/>
      <c r="I1196" s="268" t="s">
        <v>440</v>
      </c>
      <c r="J1196" s="268" t="s">
        <v>4</v>
      </c>
      <c r="K1196" s="268" t="s">
        <v>1390</v>
      </c>
      <c r="L1196" s="268">
        <v>0.90448</v>
      </c>
      <c r="M1196" s="268">
        <v>123.26687</v>
      </c>
    </row>
    <row r="1197" ht="15.6" spans="1:13">
      <c r="A1197" s="267"/>
      <c r="B1197" s="267"/>
      <c r="C1197" s="267"/>
      <c r="D1197" s="267"/>
      <c r="E1197" s="267"/>
      <c r="F1197" s="267"/>
      <c r="G1197" s="268"/>
      <c r="H1197" s="268"/>
      <c r="I1197" s="268" t="s">
        <v>437</v>
      </c>
      <c r="J1197" s="268" t="s">
        <v>4</v>
      </c>
      <c r="K1197" s="268" t="s">
        <v>1391</v>
      </c>
      <c r="L1197" s="268">
        <v>0.90713</v>
      </c>
      <c r="M1197" s="268">
        <v>123.26975</v>
      </c>
    </row>
    <row r="1198" ht="15.6" spans="1:13">
      <c r="A1198" s="267"/>
      <c r="B1198" s="267"/>
      <c r="C1198" s="267"/>
      <c r="D1198" s="267"/>
      <c r="E1198" s="267"/>
      <c r="F1198" s="267"/>
      <c r="G1198" s="268"/>
      <c r="H1198" s="268"/>
      <c r="I1198" s="268" t="s">
        <v>444</v>
      </c>
      <c r="J1198" s="268" t="s">
        <v>4</v>
      </c>
      <c r="K1198" s="268" t="s">
        <v>1392</v>
      </c>
      <c r="L1198" s="268">
        <v>0.9106</v>
      </c>
      <c r="M1198" s="268">
        <v>123.19238</v>
      </c>
    </row>
    <row r="1199" ht="15.6" spans="1:13">
      <c r="A1199" s="267"/>
      <c r="B1199" s="267"/>
      <c r="C1199" s="267"/>
      <c r="D1199" s="267"/>
      <c r="E1199" s="267"/>
      <c r="F1199" s="267"/>
      <c r="G1199" s="268"/>
      <c r="H1199" s="268"/>
      <c r="I1199" s="268" t="s">
        <v>444</v>
      </c>
      <c r="J1199" s="268" t="s">
        <v>4</v>
      </c>
      <c r="K1199" s="268" t="s">
        <v>1393</v>
      </c>
      <c r="L1199" s="268">
        <v>0.90583</v>
      </c>
      <c r="M1199" s="268">
        <v>123.18743</v>
      </c>
    </row>
    <row r="1200" ht="15.6" spans="1:13">
      <c r="A1200" s="267"/>
      <c r="B1200" s="267"/>
      <c r="C1200" s="267"/>
      <c r="D1200" s="267"/>
      <c r="E1200" s="267"/>
      <c r="F1200" s="267"/>
      <c r="G1200" s="268"/>
      <c r="H1200" s="268"/>
      <c r="I1200" s="268" t="s">
        <v>448</v>
      </c>
      <c r="J1200" s="268" t="s">
        <v>132</v>
      </c>
      <c r="K1200" s="268" t="s">
        <v>1394</v>
      </c>
      <c r="L1200" s="268">
        <v>0.743205</v>
      </c>
      <c r="M1200" s="268">
        <v>124.311988</v>
      </c>
    </row>
    <row r="1201" ht="15.6" spans="1:13">
      <c r="A1201" s="267"/>
      <c r="B1201" s="267"/>
      <c r="C1201" s="267"/>
      <c r="D1201" s="267"/>
      <c r="E1201" s="267"/>
      <c r="F1201" s="267"/>
      <c r="G1201" s="268"/>
      <c r="H1201" s="268"/>
      <c r="I1201" s="268" t="s">
        <v>446</v>
      </c>
      <c r="J1201" s="268" t="s">
        <v>132</v>
      </c>
      <c r="K1201" s="268" t="s">
        <v>1395</v>
      </c>
      <c r="L1201" s="268">
        <v>0.759084</v>
      </c>
      <c r="M1201" s="268">
        <v>124.313433</v>
      </c>
    </row>
    <row r="1202" ht="15.6" spans="1:13">
      <c r="A1202" s="267"/>
      <c r="B1202" s="267"/>
      <c r="C1202" s="267"/>
      <c r="D1202" s="267"/>
      <c r="E1202" s="267"/>
      <c r="F1202" s="267"/>
      <c r="G1202" s="268"/>
      <c r="H1202" s="268"/>
      <c r="I1202" s="268" t="s">
        <v>451</v>
      </c>
      <c r="J1202" s="268" t="s">
        <v>4</v>
      </c>
      <c r="K1202" s="268" t="s">
        <v>1396</v>
      </c>
      <c r="L1202" s="268">
        <v>0.87937</v>
      </c>
      <c r="M1202" s="268">
        <v>123.47593</v>
      </c>
    </row>
    <row r="1203" ht="15.6" spans="1:13">
      <c r="A1203" s="267"/>
      <c r="B1203" s="267"/>
      <c r="C1203" s="267"/>
      <c r="D1203" s="267"/>
      <c r="E1203" s="267"/>
      <c r="F1203" s="267"/>
      <c r="G1203" s="268"/>
      <c r="H1203" s="268"/>
      <c r="I1203" s="268" t="s">
        <v>451</v>
      </c>
      <c r="J1203" s="268" t="s">
        <v>4</v>
      </c>
      <c r="K1203" s="268" t="s">
        <v>1397</v>
      </c>
      <c r="L1203" s="268">
        <v>0.88847</v>
      </c>
      <c r="M1203" s="268">
        <v>123.47342</v>
      </c>
    </row>
    <row r="1204" ht="15.6" spans="1:13">
      <c r="A1204" s="267"/>
      <c r="B1204" s="267"/>
      <c r="C1204" s="267"/>
      <c r="D1204" s="267"/>
      <c r="E1204" s="267"/>
      <c r="F1204" s="267"/>
      <c r="G1204" s="268"/>
      <c r="H1204" s="268"/>
      <c r="I1204" s="268" t="s">
        <v>454</v>
      </c>
      <c r="J1204" s="268" t="s">
        <v>132</v>
      </c>
      <c r="K1204" s="268" t="s">
        <v>1398</v>
      </c>
      <c r="L1204" s="268">
        <v>0.729433</v>
      </c>
      <c r="M1204" s="268">
        <v>124.288918</v>
      </c>
    </row>
    <row r="1205" ht="15.6" spans="1:13">
      <c r="A1205" s="267"/>
      <c r="B1205" s="267"/>
      <c r="C1205" s="267"/>
      <c r="D1205" s="267"/>
      <c r="E1205" s="267"/>
      <c r="F1205" s="267"/>
      <c r="G1205" s="268"/>
      <c r="H1205" s="268"/>
      <c r="I1205" s="268" t="s">
        <v>410</v>
      </c>
      <c r="J1205" s="268" t="s">
        <v>132</v>
      </c>
      <c r="K1205" s="268" t="s">
        <v>1399</v>
      </c>
      <c r="L1205" s="268">
        <v>0.74001</v>
      </c>
      <c r="M1205" s="268">
        <v>124.30627</v>
      </c>
    </row>
    <row r="1206" ht="15.6" spans="1:13">
      <c r="A1206" s="267"/>
      <c r="B1206" s="267"/>
      <c r="C1206" s="267"/>
      <c r="D1206" s="267"/>
      <c r="E1206" s="267"/>
      <c r="F1206" s="267"/>
      <c r="G1206" s="268"/>
      <c r="H1206" s="268"/>
      <c r="I1206" s="268" t="s">
        <v>418</v>
      </c>
      <c r="J1206" s="268" t="s">
        <v>132</v>
      </c>
      <c r="K1206" s="268" t="s">
        <v>1400</v>
      </c>
      <c r="L1206" s="268">
        <v>0.734356</v>
      </c>
      <c r="M1206" s="268">
        <v>124.301865</v>
      </c>
    </row>
    <row r="1207" ht="15.6" spans="1:13">
      <c r="A1207" s="267"/>
      <c r="B1207" s="267"/>
      <c r="C1207" s="267"/>
      <c r="D1207" s="267"/>
      <c r="E1207" s="267"/>
      <c r="F1207" s="267"/>
      <c r="G1207" s="268"/>
      <c r="H1207" s="268"/>
      <c r="I1207" s="268" t="s">
        <v>418</v>
      </c>
      <c r="J1207" s="268" t="s">
        <v>132</v>
      </c>
      <c r="K1207" s="268" t="s">
        <v>1401</v>
      </c>
      <c r="L1207" s="268">
        <v>0.734163</v>
      </c>
      <c r="M1207" s="268">
        <v>124.305612</v>
      </c>
    </row>
    <row r="1208" ht="15.6" spans="1:13">
      <c r="A1208" s="267"/>
      <c r="B1208" s="267"/>
      <c r="C1208" s="267"/>
      <c r="D1208" s="267"/>
      <c r="E1208" s="267"/>
      <c r="F1208" s="267"/>
      <c r="G1208" s="268"/>
      <c r="H1208" s="268"/>
      <c r="I1208" s="268" t="s">
        <v>418</v>
      </c>
      <c r="J1208" s="268" t="s">
        <v>132</v>
      </c>
      <c r="K1208" s="268" t="s">
        <v>1402</v>
      </c>
      <c r="L1208" s="268">
        <v>0.73792</v>
      </c>
      <c r="M1208" s="268">
        <v>124.304353</v>
      </c>
    </row>
    <row r="1209" ht="15.6" spans="1:13">
      <c r="A1209" s="267"/>
      <c r="B1209" s="267"/>
      <c r="C1209" s="267"/>
      <c r="D1209" s="267"/>
      <c r="E1209" s="267"/>
      <c r="F1209" s="267"/>
      <c r="G1209" s="268"/>
      <c r="H1209" s="268"/>
      <c r="I1209" s="268" t="s">
        <v>410</v>
      </c>
      <c r="J1209" s="268" t="s">
        <v>132</v>
      </c>
      <c r="K1209" s="268" t="s">
        <v>1403</v>
      </c>
      <c r="L1209" s="268">
        <v>0.738177</v>
      </c>
      <c r="M1209" s="268">
        <v>124.308644</v>
      </c>
    </row>
    <row r="1210" ht="15.6" spans="1:13">
      <c r="A1210" s="267"/>
      <c r="B1210" s="267"/>
      <c r="C1210" s="267"/>
      <c r="D1210" s="267"/>
      <c r="E1210" s="267"/>
      <c r="F1210" s="267"/>
      <c r="G1210" s="268"/>
      <c r="H1210" s="268"/>
      <c r="I1210" s="268" t="s">
        <v>410</v>
      </c>
      <c r="J1210" s="268" t="s">
        <v>132</v>
      </c>
      <c r="K1210" s="268" t="s">
        <v>1404</v>
      </c>
      <c r="L1210" s="268">
        <v>0.738316667</v>
      </c>
      <c r="M1210" s="268">
        <v>124.308725</v>
      </c>
    </row>
    <row r="1211" ht="15.6" spans="1:13">
      <c r="A1211" s="267"/>
      <c r="B1211" s="267"/>
      <c r="C1211" s="267"/>
      <c r="D1211" s="267"/>
      <c r="E1211" s="267"/>
      <c r="F1211" s="267"/>
      <c r="G1211" s="268"/>
      <c r="H1211" s="268"/>
      <c r="I1211" s="268" t="s">
        <v>462</v>
      </c>
      <c r="J1211" s="268" t="s">
        <v>132</v>
      </c>
      <c r="K1211" s="268" t="s">
        <v>1405</v>
      </c>
      <c r="L1211" s="268">
        <v>0.737558</v>
      </c>
      <c r="M1211" s="268">
        <v>124.316597</v>
      </c>
    </row>
    <row r="1212" ht="15.6" spans="1:13">
      <c r="A1212" s="267"/>
      <c r="B1212" s="267"/>
      <c r="C1212" s="267"/>
      <c r="D1212" s="267"/>
      <c r="E1212" s="267"/>
      <c r="F1212" s="267"/>
      <c r="G1212" s="268"/>
      <c r="H1212" s="268"/>
      <c r="I1212" s="268" t="s">
        <v>448</v>
      </c>
      <c r="J1212" s="268" t="s">
        <v>132</v>
      </c>
      <c r="K1212" s="268" t="s">
        <v>1406</v>
      </c>
      <c r="L1212" s="268">
        <v>0.73652</v>
      </c>
      <c r="M1212" s="268">
        <v>124.31392</v>
      </c>
    </row>
    <row r="1213" ht="15.6" spans="1:13">
      <c r="A1213" s="267"/>
      <c r="B1213" s="267"/>
      <c r="C1213" s="267"/>
      <c r="D1213" s="267"/>
      <c r="E1213" s="267"/>
      <c r="F1213" s="267"/>
      <c r="G1213" s="268"/>
      <c r="H1213" s="268"/>
      <c r="I1213" s="268" t="s">
        <v>418</v>
      </c>
      <c r="J1213" s="268" t="s">
        <v>132</v>
      </c>
      <c r="K1213" s="268" t="s">
        <v>1407</v>
      </c>
      <c r="L1213" s="268">
        <v>0.739133</v>
      </c>
      <c r="M1213" s="268">
        <v>124.311467</v>
      </c>
    </row>
    <row r="1214" ht="15.6" spans="1:13">
      <c r="A1214" s="267"/>
      <c r="B1214" s="267"/>
      <c r="C1214" s="267"/>
      <c r="D1214" s="267"/>
      <c r="E1214" s="267"/>
      <c r="F1214" s="267"/>
      <c r="G1214" s="268"/>
      <c r="H1214" s="268"/>
      <c r="I1214" s="268" t="s">
        <v>131</v>
      </c>
      <c r="J1214" s="268" t="s">
        <v>131</v>
      </c>
      <c r="K1214" s="268" t="s">
        <v>1408</v>
      </c>
      <c r="L1214" s="268">
        <v>0.578589</v>
      </c>
      <c r="M1214" s="268">
        <v>124.069082</v>
      </c>
    </row>
    <row r="1215" ht="15.6" spans="1:13">
      <c r="A1215" s="267"/>
      <c r="B1215" s="267"/>
      <c r="C1215" s="267"/>
      <c r="D1215" s="267"/>
      <c r="E1215" s="267"/>
      <c r="F1215" s="267"/>
      <c r="G1215" s="268"/>
      <c r="H1215" s="268"/>
      <c r="I1215" s="268" t="s">
        <v>131</v>
      </c>
      <c r="J1215" s="268" t="s">
        <v>131</v>
      </c>
      <c r="K1215" s="268" t="s">
        <v>1409</v>
      </c>
      <c r="L1215" s="268">
        <v>0.57495</v>
      </c>
      <c r="M1215" s="268">
        <v>124.06897</v>
      </c>
    </row>
    <row r="1216" ht="15.6" spans="1:13">
      <c r="A1216" s="267"/>
      <c r="B1216" s="267"/>
      <c r="C1216" s="267"/>
      <c r="D1216" s="267"/>
      <c r="E1216" s="267"/>
      <c r="F1216" s="267"/>
      <c r="G1216" s="268"/>
      <c r="H1216" s="268"/>
      <c r="I1216" s="268" t="s">
        <v>131</v>
      </c>
      <c r="J1216" s="268" t="s">
        <v>131</v>
      </c>
      <c r="K1216" s="268" t="s">
        <v>1410</v>
      </c>
      <c r="L1216" s="268">
        <v>0.55382</v>
      </c>
      <c r="M1216" s="268">
        <v>123.99528</v>
      </c>
    </row>
    <row r="1217" ht="15.6" spans="1:13">
      <c r="A1217" s="267"/>
      <c r="B1217" s="267"/>
      <c r="C1217" s="267"/>
      <c r="D1217" s="267"/>
      <c r="E1217" s="267"/>
      <c r="F1217" s="267"/>
      <c r="G1217" s="268"/>
      <c r="H1217" s="268"/>
      <c r="I1217" s="268" t="s">
        <v>131</v>
      </c>
      <c r="J1217" s="268" t="s">
        <v>131</v>
      </c>
      <c r="K1217" s="268" t="s">
        <v>1411</v>
      </c>
      <c r="L1217" s="268">
        <v>0.549767</v>
      </c>
      <c r="M1217" s="268">
        <v>123.997528</v>
      </c>
    </row>
    <row r="1218" ht="15.6" spans="1:13">
      <c r="A1218" s="267"/>
      <c r="B1218" s="267"/>
      <c r="C1218" s="267"/>
      <c r="D1218" s="267"/>
      <c r="E1218" s="267"/>
      <c r="F1218" s="267"/>
      <c r="G1218" s="268"/>
      <c r="H1218" s="268"/>
      <c r="I1218" s="268" t="s">
        <v>131</v>
      </c>
      <c r="J1218" s="268" t="s">
        <v>131</v>
      </c>
      <c r="K1218" s="268" t="s">
        <v>1412</v>
      </c>
      <c r="L1218" s="268">
        <v>0.583079</v>
      </c>
      <c r="M1218" s="268">
        <v>124.072108</v>
      </c>
    </row>
    <row r="1219" ht="15.6" spans="1:13">
      <c r="A1219" s="267"/>
      <c r="B1219" s="267"/>
      <c r="C1219" s="267"/>
      <c r="D1219" s="267"/>
      <c r="E1219" s="267"/>
      <c r="F1219" s="267"/>
      <c r="G1219" s="268"/>
      <c r="H1219" s="268"/>
      <c r="I1219" s="268" t="s">
        <v>136</v>
      </c>
      <c r="J1219" s="268" t="s">
        <v>132</v>
      </c>
      <c r="K1219" s="268" t="s">
        <v>1413</v>
      </c>
      <c r="L1219" s="268">
        <v>0.603417</v>
      </c>
      <c r="M1219" s="268">
        <v>124.2875</v>
      </c>
    </row>
    <row r="1220" ht="15.6" spans="1:13">
      <c r="A1220" s="267"/>
      <c r="B1220" s="267"/>
      <c r="C1220" s="267"/>
      <c r="D1220" s="267"/>
      <c r="E1220" s="267"/>
      <c r="F1220" s="267"/>
      <c r="G1220" s="268"/>
      <c r="H1220" s="268"/>
      <c r="I1220" s="268" t="s">
        <v>136</v>
      </c>
      <c r="J1220" s="268" t="s">
        <v>132</v>
      </c>
      <c r="K1220" s="268" t="s">
        <v>1414</v>
      </c>
      <c r="L1220" s="268">
        <v>0.631628</v>
      </c>
      <c r="M1220" s="268">
        <v>124.301798</v>
      </c>
    </row>
    <row r="1221" ht="15.6" spans="1:13">
      <c r="A1221" s="267"/>
      <c r="B1221" s="267"/>
      <c r="C1221" s="267"/>
      <c r="D1221" s="267"/>
      <c r="E1221" s="267"/>
      <c r="F1221" s="267"/>
      <c r="G1221" s="268"/>
      <c r="H1221" s="268"/>
      <c r="I1221" s="268" t="s">
        <v>136</v>
      </c>
      <c r="J1221" s="268" t="s">
        <v>132</v>
      </c>
      <c r="K1221" s="268" t="s">
        <v>1415</v>
      </c>
      <c r="L1221" s="268">
        <v>0.675745</v>
      </c>
      <c r="M1221" s="268">
        <v>124.307612</v>
      </c>
    </row>
    <row r="1222" ht="15.6" spans="1:13">
      <c r="A1222" s="267"/>
      <c r="B1222" s="267"/>
      <c r="C1222" s="267"/>
      <c r="D1222" s="267"/>
      <c r="E1222" s="267"/>
      <c r="F1222" s="267"/>
      <c r="G1222" s="268"/>
      <c r="H1222" s="268"/>
      <c r="I1222" s="268" t="s">
        <v>472</v>
      </c>
      <c r="J1222" s="268" t="s">
        <v>22</v>
      </c>
      <c r="K1222" s="268" t="s">
        <v>1416</v>
      </c>
      <c r="L1222" s="268">
        <v>0.35159</v>
      </c>
      <c r="M1222" s="268">
        <v>123.87548</v>
      </c>
    </row>
    <row r="1223" ht="15.6" spans="1:13">
      <c r="A1223" s="267"/>
      <c r="B1223" s="267"/>
      <c r="C1223" s="267"/>
      <c r="D1223" s="267"/>
      <c r="E1223" s="267"/>
      <c r="F1223" s="267"/>
      <c r="G1223" s="268"/>
      <c r="H1223" s="268"/>
      <c r="I1223" s="268" t="s">
        <v>472</v>
      </c>
      <c r="J1223" s="268" t="s">
        <v>22</v>
      </c>
      <c r="K1223" s="268" t="s">
        <v>1417</v>
      </c>
      <c r="L1223" s="268">
        <v>0.34206</v>
      </c>
      <c r="M1223" s="268">
        <v>123.86891</v>
      </c>
    </row>
    <row r="1224" ht="15.6" spans="1:13">
      <c r="A1224" s="267"/>
      <c r="B1224" s="267"/>
      <c r="C1224" s="267"/>
      <c r="D1224" s="267"/>
      <c r="E1224" s="267"/>
      <c r="F1224" s="267"/>
      <c r="G1224" s="268"/>
      <c r="H1224" s="268"/>
      <c r="I1224" s="268" t="s">
        <v>472</v>
      </c>
      <c r="J1224" s="268" t="s">
        <v>22</v>
      </c>
      <c r="K1224" s="268" t="s">
        <v>1418</v>
      </c>
      <c r="L1224" s="268">
        <v>0.34039</v>
      </c>
      <c r="M1224" s="268">
        <v>123.8686</v>
      </c>
    </row>
    <row r="1225" ht="15.6" spans="1:13">
      <c r="A1225" s="267"/>
      <c r="B1225" s="267"/>
      <c r="C1225" s="267"/>
      <c r="D1225" s="267"/>
      <c r="E1225" s="267"/>
      <c r="F1225" s="267"/>
      <c r="G1225" s="268"/>
      <c r="H1225" s="268"/>
      <c r="I1225" s="268" t="s">
        <v>324</v>
      </c>
      <c r="J1225" s="268" t="s">
        <v>101</v>
      </c>
      <c r="K1225" s="268" t="s">
        <v>1419</v>
      </c>
      <c r="L1225" s="268">
        <v>0.88213</v>
      </c>
      <c r="M1225" s="268">
        <v>124.03502</v>
      </c>
    </row>
    <row r="1226" ht="15.6" spans="1:13">
      <c r="A1226" s="267"/>
      <c r="B1226" s="267"/>
      <c r="C1226" s="267"/>
      <c r="D1226" s="267"/>
      <c r="E1226" s="267"/>
      <c r="F1226" s="267"/>
      <c r="G1226" s="268"/>
      <c r="H1226" s="268"/>
      <c r="I1226" s="268" t="s">
        <v>324</v>
      </c>
      <c r="J1226" s="268" t="s">
        <v>101</v>
      </c>
      <c r="K1226" s="268" t="s">
        <v>1420</v>
      </c>
      <c r="L1226" s="268">
        <v>0.89967</v>
      </c>
      <c r="M1226" s="268">
        <v>124.04639</v>
      </c>
    </row>
    <row r="1227" ht="15.6" spans="1:13">
      <c r="A1227" s="267"/>
      <c r="B1227" s="267"/>
      <c r="C1227" s="267"/>
      <c r="D1227" s="267"/>
      <c r="E1227" s="267"/>
      <c r="F1227" s="267"/>
      <c r="G1227" s="268"/>
      <c r="H1227" s="268"/>
      <c r="I1227" s="268" t="s">
        <v>324</v>
      </c>
      <c r="J1227" s="268" t="s">
        <v>101</v>
      </c>
      <c r="K1227" s="268" t="s">
        <v>1421</v>
      </c>
      <c r="L1227" s="268">
        <v>0.87216</v>
      </c>
      <c r="M1227" s="268">
        <v>124.00286</v>
      </c>
    </row>
    <row r="1228" ht="15.6" spans="1:13">
      <c r="A1228" s="267"/>
      <c r="B1228" s="267"/>
      <c r="C1228" s="267"/>
      <c r="D1228" s="267"/>
      <c r="E1228" s="267"/>
      <c r="F1228" s="267"/>
      <c r="G1228" s="268"/>
      <c r="H1228" s="268"/>
      <c r="I1228" s="268" t="s">
        <v>324</v>
      </c>
      <c r="J1228" s="268" t="s">
        <v>101</v>
      </c>
      <c r="K1228" s="268" t="s">
        <v>1422</v>
      </c>
      <c r="L1228" s="268">
        <v>0.88285</v>
      </c>
      <c r="M1228" s="268">
        <v>124.00084</v>
      </c>
    </row>
    <row r="1229" ht="15.6" spans="1:13">
      <c r="A1229" s="267"/>
      <c r="B1229" s="267"/>
      <c r="C1229" s="267"/>
      <c r="D1229" s="267"/>
      <c r="E1229" s="267"/>
      <c r="F1229" s="267"/>
      <c r="G1229" s="268"/>
      <c r="H1229" s="268"/>
      <c r="I1229" s="268" t="s">
        <v>131</v>
      </c>
      <c r="J1229" s="268" t="s">
        <v>132</v>
      </c>
      <c r="K1229" s="268" t="s">
        <v>1423</v>
      </c>
      <c r="L1229" s="268">
        <v>0.671123</v>
      </c>
      <c r="M1229" s="268">
        <v>124.269874</v>
      </c>
    </row>
    <row r="1230" ht="15.6" spans="1:13">
      <c r="A1230" s="267"/>
      <c r="B1230" s="267"/>
      <c r="C1230" s="267"/>
      <c r="D1230" s="267"/>
      <c r="E1230" s="267"/>
      <c r="F1230" s="267"/>
      <c r="G1230" s="268"/>
      <c r="H1230" s="268"/>
      <c r="I1230" s="268" t="s">
        <v>131</v>
      </c>
      <c r="J1230" s="268" t="s">
        <v>132</v>
      </c>
      <c r="K1230" s="268" t="s">
        <v>1424</v>
      </c>
      <c r="L1230" s="268">
        <v>0.65856</v>
      </c>
      <c r="M1230" s="268">
        <v>124.25509</v>
      </c>
    </row>
    <row r="1231" ht="15.6" spans="1:13">
      <c r="A1231" s="267"/>
      <c r="B1231" s="267"/>
      <c r="C1231" s="267"/>
      <c r="D1231" s="267"/>
      <c r="E1231" s="267"/>
      <c r="F1231" s="267"/>
      <c r="G1231" s="268"/>
      <c r="H1231" s="268"/>
      <c r="I1231" s="268" t="s">
        <v>131</v>
      </c>
      <c r="J1231" s="268" t="s">
        <v>132</v>
      </c>
      <c r="K1231" s="268" t="s">
        <v>1425</v>
      </c>
      <c r="L1231" s="268">
        <v>0.616481</v>
      </c>
      <c r="M1231" s="268">
        <v>124.259279</v>
      </c>
    </row>
    <row r="1232" ht="15.6" spans="1:13">
      <c r="A1232" s="267"/>
      <c r="B1232" s="267"/>
      <c r="C1232" s="267"/>
      <c r="D1232" s="267"/>
      <c r="E1232" s="267"/>
      <c r="F1232" s="267"/>
      <c r="G1232" s="268"/>
      <c r="H1232" s="268"/>
      <c r="I1232" s="268" t="s">
        <v>131</v>
      </c>
      <c r="J1232" s="268" t="s">
        <v>132</v>
      </c>
      <c r="K1232" s="268" t="s">
        <v>1426</v>
      </c>
      <c r="L1232" s="268">
        <v>0.58024</v>
      </c>
      <c r="M1232" s="268">
        <v>124.258258</v>
      </c>
    </row>
    <row r="1233" ht="15.6" spans="1:13">
      <c r="A1233" s="267"/>
      <c r="B1233" s="267"/>
      <c r="C1233" s="267"/>
      <c r="D1233" s="267"/>
      <c r="E1233" s="267"/>
      <c r="F1233" s="267"/>
      <c r="G1233" s="268"/>
      <c r="H1233" s="268"/>
      <c r="I1233" s="268" t="s">
        <v>131</v>
      </c>
      <c r="J1233" s="268" t="s">
        <v>132</v>
      </c>
      <c r="K1233" s="268" t="s">
        <v>1427</v>
      </c>
      <c r="L1233" s="268">
        <v>0.581883</v>
      </c>
      <c r="M1233" s="268">
        <v>124.268033</v>
      </c>
    </row>
    <row r="1234" ht="15.6" spans="1:13">
      <c r="A1234" s="267"/>
      <c r="B1234" s="267"/>
      <c r="C1234" s="267"/>
      <c r="D1234" s="267"/>
      <c r="E1234" s="267"/>
      <c r="F1234" s="267"/>
      <c r="G1234" s="268"/>
      <c r="H1234" s="268"/>
      <c r="I1234" s="268" t="s">
        <v>131</v>
      </c>
      <c r="J1234" s="268" t="s">
        <v>132</v>
      </c>
      <c r="K1234" s="268" t="s">
        <v>1428</v>
      </c>
      <c r="L1234" s="268">
        <v>0.580516</v>
      </c>
      <c r="M1234" s="268">
        <v>124.270763</v>
      </c>
    </row>
    <row r="1235" ht="15.6" spans="1:13">
      <c r="A1235" s="267"/>
      <c r="B1235" s="267"/>
      <c r="C1235" s="267"/>
      <c r="D1235" s="267"/>
      <c r="E1235" s="267"/>
      <c r="F1235" s="267"/>
      <c r="G1235" s="268"/>
      <c r="H1235" s="268"/>
      <c r="I1235" s="268" t="s">
        <v>486</v>
      </c>
      <c r="J1235" s="268" t="s">
        <v>132</v>
      </c>
      <c r="K1235" s="268" t="s">
        <v>1429</v>
      </c>
      <c r="L1235" s="268">
        <v>0.763147222</v>
      </c>
      <c r="M1235" s="268">
        <v>124.3126777778</v>
      </c>
    </row>
    <row r="1236" ht="15.6" spans="1:13">
      <c r="A1236" s="267"/>
      <c r="B1236" s="267"/>
      <c r="C1236" s="267"/>
      <c r="D1236" s="267"/>
      <c r="E1236" s="267"/>
      <c r="F1236" s="267"/>
      <c r="G1236" s="268"/>
      <c r="H1236" s="268"/>
      <c r="I1236" s="268" t="s">
        <v>446</v>
      </c>
      <c r="J1236" s="268" t="s">
        <v>132</v>
      </c>
      <c r="K1236" s="268" t="s">
        <v>1430</v>
      </c>
      <c r="L1236" s="268">
        <v>0.766933</v>
      </c>
      <c r="M1236" s="268">
        <v>124.3133</v>
      </c>
    </row>
    <row r="1237" ht="15.6" spans="1:13">
      <c r="A1237" s="267"/>
      <c r="B1237" s="267"/>
      <c r="C1237" s="267"/>
      <c r="D1237" s="267"/>
      <c r="E1237" s="267"/>
      <c r="F1237" s="267"/>
      <c r="G1237" s="268"/>
      <c r="H1237" s="268"/>
      <c r="I1237" s="268" t="s">
        <v>493</v>
      </c>
      <c r="J1237" s="268" t="s">
        <v>22</v>
      </c>
      <c r="K1237" s="268" t="s">
        <v>1431</v>
      </c>
      <c r="L1237" s="268">
        <v>0.31299</v>
      </c>
      <c r="M1237" s="268">
        <v>123.4908</v>
      </c>
    </row>
    <row r="1238" ht="15.6" spans="1:13">
      <c r="A1238" s="267"/>
      <c r="B1238" s="267"/>
      <c r="C1238" s="267"/>
      <c r="D1238" s="267"/>
      <c r="E1238" s="267"/>
      <c r="F1238" s="267"/>
      <c r="G1238" s="268"/>
      <c r="H1238" s="268"/>
      <c r="I1238" s="268" t="s">
        <v>427</v>
      </c>
      <c r="J1238" s="268" t="s">
        <v>131</v>
      </c>
      <c r="K1238" s="268" t="s">
        <v>1432</v>
      </c>
      <c r="L1238" s="268">
        <v>0.82648</v>
      </c>
      <c r="M1238" s="268">
        <v>123.90488</v>
      </c>
    </row>
    <row r="1239" ht="15.6" spans="1:13">
      <c r="A1239" s="267"/>
      <c r="B1239" s="267"/>
      <c r="C1239" s="267"/>
      <c r="D1239" s="267"/>
      <c r="E1239" s="267"/>
      <c r="F1239" s="267"/>
      <c r="G1239" s="268"/>
      <c r="H1239" s="268"/>
      <c r="I1239" s="268" t="s">
        <v>342</v>
      </c>
      <c r="J1239" s="268" t="s">
        <v>39</v>
      </c>
      <c r="K1239" s="268" t="s">
        <v>1433</v>
      </c>
      <c r="L1239" s="268">
        <v>1.09548</v>
      </c>
      <c r="M1239" s="268">
        <v>124.34142</v>
      </c>
    </row>
    <row r="1240" ht="15.6" spans="1:13">
      <c r="A1240" s="267"/>
      <c r="B1240" s="267"/>
      <c r="C1240" s="267"/>
      <c r="D1240" s="267"/>
      <c r="E1240" s="267"/>
      <c r="F1240" s="267"/>
      <c r="G1240" s="268"/>
      <c r="H1240" s="268"/>
      <c r="I1240" s="268" t="s">
        <v>497</v>
      </c>
      <c r="J1240" s="268" t="s">
        <v>101</v>
      </c>
      <c r="K1240" s="268" t="s">
        <v>1434</v>
      </c>
      <c r="L1240" s="268">
        <v>0.99897</v>
      </c>
      <c r="M1240" s="268">
        <v>124.27804</v>
      </c>
    </row>
    <row r="1241" ht="15.6" spans="1:13">
      <c r="A1241" s="267"/>
      <c r="B1241" s="267"/>
      <c r="C1241" s="267"/>
      <c r="D1241" s="267"/>
      <c r="E1241" s="267"/>
      <c r="F1241" s="267"/>
      <c r="G1241" s="268"/>
      <c r="H1241" s="268"/>
      <c r="I1241" s="268" t="s">
        <v>497</v>
      </c>
      <c r="J1241" s="268" t="s">
        <v>101</v>
      </c>
      <c r="K1241" s="268" t="s">
        <v>1435</v>
      </c>
      <c r="L1241" s="268">
        <v>1.00041</v>
      </c>
      <c r="M1241" s="268">
        <v>124.29346</v>
      </c>
    </row>
    <row r="1242" ht="15.6" spans="1:13">
      <c r="A1242" s="267"/>
      <c r="B1242" s="267"/>
      <c r="C1242" s="267"/>
      <c r="D1242" s="267"/>
      <c r="E1242" s="267"/>
      <c r="F1242" s="267"/>
      <c r="G1242" s="268"/>
      <c r="H1242" s="268"/>
      <c r="I1242" s="268" t="s">
        <v>324</v>
      </c>
      <c r="J1242" s="268" t="s">
        <v>101</v>
      </c>
      <c r="K1242" s="268" t="s">
        <v>1436</v>
      </c>
      <c r="L1242" s="268">
        <v>0.8402</v>
      </c>
      <c r="M1242" s="268">
        <v>123.98728</v>
      </c>
    </row>
    <row r="1243" ht="15.6" spans="1:13">
      <c r="A1243" s="267"/>
      <c r="B1243" s="267"/>
      <c r="C1243" s="267"/>
      <c r="D1243" s="267"/>
      <c r="E1243" s="267"/>
      <c r="F1243" s="267"/>
      <c r="G1243" s="268"/>
      <c r="H1243" s="268"/>
      <c r="I1243" s="268" t="s">
        <v>342</v>
      </c>
      <c r="J1243" s="268" t="s">
        <v>39</v>
      </c>
      <c r="K1243" s="268" t="s">
        <v>1437</v>
      </c>
      <c r="L1243" s="268">
        <v>0.91728</v>
      </c>
      <c r="M1243" s="268">
        <v>124.1084</v>
      </c>
    </row>
    <row r="1244" ht="15.6" spans="1:13">
      <c r="A1244" s="267"/>
      <c r="B1244" s="267"/>
      <c r="C1244" s="267"/>
      <c r="D1244" s="267"/>
      <c r="E1244" s="267"/>
      <c r="F1244" s="267"/>
      <c r="G1244" s="268"/>
      <c r="H1244" s="268"/>
      <c r="I1244" s="268" t="s">
        <v>342</v>
      </c>
      <c r="J1244" s="268" t="s">
        <v>39</v>
      </c>
      <c r="K1244" s="268" t="s">
        <v>1438</v>
      </c>
      <c r="L1244" s="268">
        <v>0.91679</v>
      </c>
      <c r="M1244" s="268">
        <v>124.10663</v>
      </c>
    </row>
    <row r="1245" ht="15.6" spans="1:13">
      <c r="A1245" s="267"/>
      <c r="B1245" s="267"/>
      <c r="C1245" s="267"/>
      <c r="D1245" s="267"/>
      <c r="E1245" s="267"/>
      <c r="F1245" s="267"/>
      <c r="G1245" s="268"/>
      <c r="H1245" s="268"/>
      <c r="I1245" s="268" t="s">
        <v>46</v>
      </c>
      <c r="J1245" s="268" t="s">
        <v>22</v>
      </c>
      <c r="K1245" s="268" t="s">
        <v>1439</v>
      </c>
      <c r="L1245" s="268">
        <v>0.35151</v>
      </c>
      <c r="M1245" s="268">
        <v>123.91515</v>
      </c>
    </row>
    <row r="1246" ht="15.6" spans="1:13">
      <c r="A1246" s="267"/>
      <c r="B1246" s="267"/>
      <c r="C1246" s="267"/>
      <c r="D1246" s="267"/>
      <c r="E1246" s="267"/>
      <c r="F1246" s="267"/>
      <c r="G1246" s="268"/>
      <c r="H1246" s="268"/>
      <c r="I1246" s="268" t="s">
        <v>1440</v>
      </c>
      <c r="J1246" s="268" t="s">
        <v>1440</v>
      </c>
      <c r="K1246" s="268" t="s">
        <v>1441</v>
      </c>
      <c r="L1246" s="268">
        <v>0.8801</v>
      </c>
      <c r="M1246" s="268">
        <v>123.54995</v>
      </c>
    </row>
    <row r="1247" ht="15.6" spans="1:13">
      <c r="A1247" s="267"/>
      <c r="B1247" s="267"/>
      <c r="C1247" s="267"/>
      <c r="D1247" s="267"/>
      <c r="E1247" s="267"/>
      <c r="F1247" s="267"/>
      <c r="G1247" s="268"/>
      <c r="H1247" s="268"/>
      <c r="I1247" s="268" t="s">
        <v>324</v>
      </c>
      <c r="J1247" s="268" t="s">
        <v>131</v>
      </c>
      <c r="K1247" s="268" t="s">
        <v>1442</v>
      </c>
      <c r="L1247" s="268">
        <v>0.86081</v>
      </c>
      <c r="M1247" s="268">
        <v>123.93747</v>
      </c>
    </row>
    <row r="1248" ht="15.6" spans="1:13">
      <c r="A1248" s="267"/>
      <c r="B1248" s="267"/>
      <c r="C1248" s="267"/>
      <c r="D1248" s="267"/>
      <c r="E1248" s="267"/>
      <c r="F1248" s="267"/>
      <c r="G1248" s="268"/>
      <c r="H1248" s="268"/>
      <c r="I1248" s="268" t="s">
        <v>226</v>
      </c>
      <c r="J1248" s="268" t="s">
        <v>101</v>
      </c>
      <c r="K1248" s="268" t="s">
        <v>1443</v>
      </c>
      <c r="L1248" s="268">
        <v>0.96205</v>
      </c>
      <c r="M1248" s="268">
        <v>124.19131</v>
      </c>
    </row>
    <row r="1249" ht="15.6" spans="1:13">
      <c r="A1249" s="267"/>
      <c r="B1249" s="267"/>
      <c r="C1249" s="267"/>
      <c r="D1249" s="267"/>
      <c r="E1249" s="267"/>
      <c r="F1249" s="267"/>
      <c r="G1249" s="268"/>
      <c r="H1249" s="268"/>
      <c r="I1249" s="268" t="s">
        <v>131</v>
      </c>
      <c r="J1249" s="268" t="s">
        <v>131</v>
      </c>
      <c r="K1249" s="268" t="s">
        <v>1444</v>
      </c>
      <c r="L1249" s="268">
        <v>0.51818</v>
      </c>
      <c r="M1249" s="268">
        <v>123.959555</v>
      </c>
    </row>
    <row r="1250" ht="15.6" spans="1:13">
      <c r="A1250" s="267"/>
      <c r="B1250" s="267"/>
      <c r="C1250" s="267"/>
      <c r="D1250" s="267"/>
      <c r="E1250" s="267"/>
      <c r="F1250" s="267"/>
      <c r="G1250" s="268"/>
      <c r="H1250" s="268"/>
      <c r="I1250" s="268" t="s">
        <v>1445</v>
      </c>
      <c r="J1250" s="268" t="s">
        <v>4</v>
      </c>
      <c r="K1250" s="268" t="s">
        <v>1446</v>
      </c>
      <c r="L1250" s="268">
        <v>0.88129</v>
      </c>
      <c r="M1250" s="268">
        <v>123.32084</v>
      </c>
    </row>
    <row r="1251" ht="15.6" spans="1:13">
      <c r="A1251" s="267"/>
      <c r="B1251" s="267"/>
      <c r="C1251" s="267"/>
      <c r="D1251" s="267"/>
      <c r="E1251" s="267"/>
      <c r="F1251" s="267"/>
      <c r="G1251" s="268"/>
      <c r="H1251" s="268"/>
      <c r="I1251" s="268" t="s">
        <v>1447</v>
      </c>
      <c r="J1251" s="268" t="s">
        <v>4</v>
      </c>
      <c r="K1251" s="268" t="s">
        <v>1448</v>
      </c>
      <c r="L1251" s="268">
        <v>0.88665</v>
      </c>
      <c r="M1251" s="268">
        <v>123.37743</v>
      </c>
    </row>
    <row r="1252" ht="15.6" spans="1:13">
      <c r="A1252" s="267"/>
      <c r="B1252" s="267"/>
      <c r="C1252" s="267"/>
      <c r="D1252" s="267"/>
      <c r="E1252" s="267"/>
      <c r="F1252" s="267"/>
      <c r="G1252" s="268"/>
      <c r="H1252" s="268"/>
      <c r="I1252" s="268" t="s">
        <v>462</v>
      </c>
      <c r="J1252" s="268" t="s">
        <v>132</v>
      </c>
      <c r="K1252" s="268" t="s">
        <v>1449</v>
      </c>
      <c r="L1252" s="268">
        <v>0.714932</v>
      </c>
      <c r="M1252" s="268">
        <v>124.324618</v>
      </c>
    </row>
    <row r="1253" ht="15.6" spans="1:13">
      <c r="A1253" s="267"/>
      <c r="B1253" s="267"/>
      <c r="C1253" s="267"/>
      <c r="D1253" s="267"/>
      <c r="E1253" s="267"/>
      <c r="F1253" s="267"/>
      <c r="G1253" s="268"/>
      <c r="H1253" s="268"/>
      <c r="I1253" s="268" t="s">
        <v>462</v>
      </c>
      <c r="J1253" s="268" t="s">
        <v>132</v>
      </c>
      <c r="K1253" s="268" t="s">
        <v>1450</v>
      </c>
      <c r="L1253" s="268">
        <v>0.717818</v>
      </c>
      <c r="M1253" s="268">
        <v>124.331136</v>
      </c>
    </row>
    <row r="1254" ht="15.6" spans="1:13">
      <c r="A1254" s="267"/>
      <c r="B1254" s="267"/>
      <c r="C1254" s="267"/>
      <c r="D1254" s="267"/>
      <c r="E1254" s="267"/>
      <c r="F1254" s="267"/>
      <c r="G1254" s="268"/>
      <c r="H1254" s="268"/>
      <c r="I1254" s="268" t="s">
        <v>462</v>
      </c>
      <c r="J1254" s="268" t="s">
        <v>132</v>
      </c>
      <c r="K1254" s="268" t="s">
        <v>1451</v>
      </c>
      <c r="L1254" s="268">
        <v>0.723697</v>
      </c>
      <c r="M1254" s="268">
        <v>124.32723</v>
      </c>
    </row>
    <row r="1255" ht="15.6" spans="1:13">
      <c r="A1255" s="267"/>
      <c r="B1255" s="267"/>
      <c r="C1255" s="267"/>
      <c r="D1255" s="267"/>
      <c r="E1255" s="267"/>
      <c r="F1255" s="267"/>
      <c r="G1255" s="268"/>
      <c r="H1255" s="268"/>
      <c r="I1255" s="268" t="s">
        <v>1452</v>
      </c>
      <c r="J1255" s="268" t="s">
        <v>4</v>
      </c>
      <c r="K1255" s="268" t="s">
        <v>1453</v>
      </c>
      <c r="L1255" s="268">
        <v>0.8829</v>
      </c>
      <c r="M1255" s="268">
        <v>123.48962</v>
      </c>
    </row>
    <row r="1256" ht="15.6" spans="1:13">
      <c r="A1256" s="267"/>
      <c r="B1256" s="267"/>
      <c r="C1256" s="267"/>
      <c r="D1256" s="267"/>
      <c r="E1256" s="267"/>
      <c r="F1256" s="267"/>
      <c r="G1256" s="268"/>
      <c r="H1256" s="268"/>
      <c r="I1256" s="268" t="s">
        <v>486</v>
      </c>
      <c r="J1256" s="268" t="s">
        <v>132</v>
      </c>
      <c r="K1256" s="268" t="s">
        <v>1454</v>
      </c>
      <c r="L1256" s="268">
        <v>0.762633</v>
      </c>
      <c r="M1256" s="268">
        <v>124.316217</v>
      </c>
    </row>
    <row r="1257" ht="15.6" spans="1:13">
      <c r="A1257" s="267"/>
      <c r="B1257" s="267"/>
      <c r="C1257" s="267"/>
      <c r="D1257" s="267"/>
      <c r="E1257" s="267"/>
      <c r="F1257" s="267"/>
      <c r="G1257" s="268"/>
      <c r="H1257" s="268"/>
      <c r="I1257" s="268" t="s">
        <v>886</v>
      </c>
      <c r="J1257" s="268" t="s">
        <v>132</v>
      </c>
      <c r="K1257" s="268" t="s">
        <v>1455</v>
      </c>
      <c r="L1257" s="268">
        <v>0.732667</v>
      </c>
      <c r="M1257" s="268">
        <v>124.28395</v>
      </c>
    </row>
    <row r="1258" ht="15.6" spans="1:13">
      <c r="A1258" s="267"/>
      <c r="B1258" s="267"/>
      <c r="C1258" s="267"/>
      <c r="D1258" s="267"/>
      <c r="E1258" s="267"/>
      <c r="F1258" s="267"/>
      <c r="G1258" s="268"/>
      <c r="H1258" s="268"/>
      <c r="I1258" s="268" t="s">
        <v>1053</v>
      </c>
      <c r="J1258" s="268" t="s">
        <v>132</v>
      </c>
      <c r="K1258" s="268" t="s">
        <v>1456</v>
      </c>
      <c r="L1258" s="268">
        <v>0.716491</v>
      </c>
      <c r="M1258" s="268">
        <v>124.278283</v>
      </c>
    </row>
    <row r="1259" ht="15.6" spans="1:13">
      <c r="A1259" s="267"/>
      <c r="B1259" s="267"/>
      <c r="C1259" s="267"/>
      <c r="D1259" s="267"/>
      <c r="E1259" s="267"/>
      <c r="F1259" s="267"/>
      <c r="G1259" s="268"/>
      <c r="H1259" s="268"/>
      <c r="I1259" s="268" t="s">
        <v>132</v>
      </c>
      <c r="J1259" s="268" t="s">
        <v>132</v>
      </c>
      <c r="K1259" s="268" t="s">
        <v>1457</v>
      </c>
      <c r="L1259" s="268">
        <v>0.81405</v>
      </c>
      <c r="M1259" s="268">
        <v>124.200567</v>
      </c>
    </row>
    <row r="1260" ht="15.6" spans="1:13">
      <c r="A1260" s="267"/>
      <c r="B1260" s="267"/>
      <c r="C1260" s="267"/>
      <c r="D1260" s="267"/>
      <c r="E1260" s="267"/>
      <c r="F1260" s="267"/>
      <c r="G1260" s="268"/>
      <c r="H1260" s="268"/>
      <c r="I1260" s="268" t="s">
        <v>528</v>
      </c>
      <c r="J1260" s="268" t="s">
        <v>132</v>
      </c>
      <c r="K1260" s="268" t="s">
        <v>1458</v>
      </c>
      <c r="L1260" s="268">
        <v>0.776257</v>
      </c>
      <c r="M1260" s="268">
        <v>124.294814</v>
      </c>
    </row>
    <row r="1261" ht="15.6" spans="1:13">
      <c r="A1261" s="267"/>
      <c r="B1261" s="267"/>
      <c r="C1261" s="267"/>
      <c r="D1261" s="267"/>
      <c r="E1261" s="267"/>
      <c r="F1261" s="267"/>
      <c r="G1261" s="268"/>
      <c r="H1261" s="268"/>
      <c r="I1261" s="268" t="s">
        <v>528</v>
      </c>
      <c r="J1261" s="268" t="s">
        <v>132</v>
      </c>
      <c r="K1261" s="268" t="s">
        <v>1459</v>
      </c>
      <c r="L1261" s="268">
        <v>0.772313</v>
      </c>
      <c r="M1261" s="268">
        <v>124.300781</v>
      </c>
    </row>
    <row r="1262" ht="15.6" spans="1:13">
      <c r="A1262" s="267"/>
      <c r="B1262" s="267"/>
      <c r="C1262" s="267"/>
      <c r="D1262" s="267"/>
      <c r="E1262" s="267"/>
      <c r="F1262" s="267"/>
      <c r="G1262" s="268"/>
      <c r="H1262" s="268"/>
      <c r="I1262" s="268" t="s">
        <v>843</v>
      </c>
      <c r="J1262" s="268" t="s">
        <v>132</v>
      </c>
      <c r="K1262" s="268" t="s">
        <v>1460</v>
      </c>
      <c r="L1262" s="268">
        <v>0.762005</v>
      </c>
      <c r="M1262" s="268">
        <v>124.302433</v>
      </c>
    </row>
    <row r="1263" ht="15.6" spans="1:13">
      <c r="A1263" s="267"/>
      <c r="B1263" s="267"/>
      <c r="C1263" s="267"/>
      <c r="D1263" s="267"/>
      <c r="E1263" s="267"/>
      <c r="F1263" s="267"/>
      <c r="G1263" s="268"/>
      <c r="H1263" s="268"/>
      <c r="I1263" s="268" t="s">
        <v>410</v>
      </c>
      <c r="J1263" s="268" t="s">
        <v>132</v>
      </c>
      <c r="K1263" s="268" t="s">
        <v>1461</v>
      </c>
      <c r="L1263" s="268">
        <v>0.756433</v>
      </c>
      <c r="M1263" s="268">
        <v>124.302933</v>
      </c>
    </row>
    <row r="1264" ht="15.6" spans="1:13">
      <c r="A1264" s="267"/>
      <c r="B1264" s="267"/>
      <c r="C1264" s="267"/>
      <c r="D1264" s="267"/>
      <c r="E1264" s="267"/>
      <c r="F1264" s="267"/>
      <c r="G1264" s="268"/>
      <c r="H1264" s="268"/>
      <c r="I1264" s="268" t="s">
        <v>462</v>
      </c>
      <c r="J1264" s="268" t="s">
        <v>132</v>
      </c>
      <c r="K1264" s="268" t="s">
        <v>1462</v>
      </c>
      <c r="L1264" s="268">
        <v>0.733449</v>
      </c>
      <c r="M1264" s="268">
        <v>124.312954</v>
      </c>
    </row>
    <row r="1265" ht="15.6" spans="1:13">
      <c r="A1265" s="267"/>
      <c r="B1265" s="267"/>
      <c r="C1265" s="267"/>
      <c r="D1265" s="267"/>
      <c r="E1265" s="267"/>
      <c r="F1265" s="267"/>
      <c r="G1265" s="268"/>
      <c r="H1265" s="268"/>
      <c r="I1265" s="268" t="s">
        <v>462</v>
      </c>
      <c r="J1265" s="268" t="s">
        <v>132</v>
      </c>
      <c r="K1265" s="268" t="s">
        <v>1463</v>
      </c>
      <c r="L1265" s="268">
        <v>0.73089</v>
      </c>
      <c r="M1265" s="268">
        <v>124.31478</v>
      </c>
    </row>
    <row r="1266" ht="15.6" spans="1:13">
      <c r="A1266" s="267"/>
      <c r="B1266" s="267"/>
      <c r="C1266" s="267"/>
      <c r="D1266" s="267"/>
      <c r="E1266" s="267"/>
      <c r="F1266" s="267"/>
      <c r="G1266" s="268"/>
      <c r="H1266" s="268"/>
      <c r="I1266" s="268" t="s">
        <v>131</v>
      </c>
      <c r="J1266" s="268" t="s">
        <v>131</v>
      </c>
      <c r="K1266" s="268" t="s">
        <v>1464</v>
      </c>
      <c r="L1266" s="268">
        <v>0.57557</v>
      </c>
      <c r="M1266" s="268">
        <v>124.08277</v>
      </c>
    </row>
    <row r="1267" ht="15.6" spans="1:13">
      <c r="A1267" s="267"/>
      <c r="B1267" s="267"/>
      <c r="C1267" s="267"/>
      <c r="D1267" s="267"/>
      <c r="E1267" s="267"/>
      <c r="F1267" s="267"/>
      <c r="G1267" s="268"/>
      <c r="H1267" s="268"/>
      <c r="I1267" s="268" t="s">
        <v>131</v>
      </c>
      <c r="J1267" s="268" t="s">
        <v>131</v>
      </c>
      <c r="K1267" s="268" t="s">
        <v>1465</v>
      </c>
      <c r="L1267" s="268">
        <v>0.575339</v>
      </c>
      <c r="M1267" s="268">
        <v>124.088458</v>
      </c>
    </row>
    <row r="1268" ht="15.6" spans="1:13">
      <c r="A1268" s="267"/>
      <c r="B1268" s="267"/>
      <c r="C1268" s="267"/>
      <c r="D1268" s="267"/>
      <c r="E1268" s="267"/>
      <c r="F1268" s="267"/>
      <c r="G1268" s="268"/>
      <c r="H1268" s="268"/>
      <c r="I1268" s="268" t="s">
        <v>131</v>
      </c>
      <c r="J1268" s="268" t="s">
        <v>131</v>
      </c>
      <c r="K1268" s="268" t="s">
        <v>1466</v>
      </c>
      <c r="L1268" s="268">
        <v>0.56606</v>
      </c>
      <c r="M1268" s="268">
        <v>123.97866</v>
      </c>
    </row>
    <row r="1269" ht="15.6" spans="1:13">
      <c r="A1269" s="267"/>
      <c r="B1269" s="267"/>
      <c r="C1269" s="267"/>
      <c r="D1269" s="267"/>
      <c r="E1269" s="267"/>
      <c r="F1269" s="267"/>
      <c r="G1269" s="268"/>
      <c r="H1269" s="268"/>
      <c r="I1269" s="268" t="s">
        <v>131</v>
      </c>
      <c r="J1269" s="268" t="s">
        <v>131</v>
      </c>
      <c r="K1269" s="268" t="s">
        <v>1467</v>
      </c>
      <c r="L1269" s="268">
        <v>0.56254</v>
      </c>
      <c r="M1269" s="268">
        <v>123.97231</v>
      </c>
    </row>
    <row r="1270" ht="15.6" spans="1:13">
      <c r="A1270" s="267"/>
      <c r="B1270" s="267"/>
      <c r="C1270" s="267"/>
      <c r="D1270" s="267"/>
      <c r="E1270" s="267"/>
      <c r="F1270" s="267"/>
      <c r="G1270" s="268"/>
      <c r="H1270" s="268"/>
      <c r="I1270" s="268" t="s">
        <v>131</v>
      </c>
      <c r="J1270" s="268" t="s">
        <v>131</v>
      </c>
      <c r="K1270" s="268" t="s">
        <v>1468</v>
      </c>
      <c r="L1270" s="268">
        <v>0.72078</v>
      </c>
      <c r="M1270" s="268">
        <v>124.14127</v>
      </c>
    </row>
    <row r="1271" ht="15.6" spans="1:13">
      <c r="A1271" s="267"/>
      <c r="B1271" s="267"/>
      <c r="C1271" s="267"/>
      <c r="D1271" s="267"/>
      <c r="E1271" s="267"/>
      <c r="F1271" s="267"/>
      <c r="G1271" s="268"/>
      <c r="H1271" s="268"/>
      <c r="I1271" s="268" t="s">
        <v>131</v>
      </c>
      <c r="J1271" s="268" t="s">
        <v>131</v>
      </c>
      <c r="K1271" s="268" t="s">
        <v>1469</v>
      </c>
      <c r="L1271" s="268">
        <v>0.663214</v>
      </c>
      <c r="M1271" s="268">
        <v>124.115651</v>
      </c>
    </row>
    <row r="1272" ht="15.6" spans="1:13">
      <c r="A1272" s="267"/>
      <c r="B1272" s="267"/>
      <c r="C1272" s="267"/>
      <c r="D1272" s="267"/>
      <c r="E1272" s="267"/>
      <c r="F1272" s="267"/>
      <c r="G1272" s="268"/>
      <c r="H1272" s="268"/>
      <c r="I1272" s="268" t="s">
        <v>131</v>
      </c>
      <c r="J1272" s="268" t="s">
        <v>131</v>
      </c>
      <c r="K1272" s="268" t="s">
        <v>1470</v>
      </c>
      <c r="L1272" s="268">
        <v>0.660747</v>
      </c>
      <c r="M1272" s="268">
        <v>124.106015</v>
      </c>
    </row>
    <row r="1273" ht="15.6" spans="1:13">
      <c r="A1273" s="267"/>
      <c r="B1273" s="267"/>
      <c r="C1273" s="267"/>
      <c r="D1273" s="267"/>
      <c r="E1273" s="267"/>
      <c r="F1273" s="267"/>
      <c r="G1273" s="268"/>
      <c r="H1273" s="268"/>
      <c r="I1273" s="268" t="s">
        <v>131</v>
      </c>
      <c r="J1273" s="268" t="s">
        <v>131</v>
      </c>
      <c r="K1273" s="268" t="s">
        <v>1471</v>
      </c>
      <c r="L1273" s="268">
        <v>0.656674</v>
      </c>
      <c r="M1273" s="268">
        <v>124.100149</v>
      </c>
    </row>
    <row r="1274" ht="15.6" spans="1:13">
      <c r="A1274" s="267"/>
      <c r="B1274" s="267"/>
      <c r="C1274" s="267"/>
      <c r="D1274" s="267"/>
      <c r="E1274" s="267"/>
      <c r="F1274" s="267"/>
      <c r="G1274" s="268"/>
      <c r="H1274" s="268"/>
      <c r="I1274" s="268" t="s">
        <v>131</v>
      </c>
      <c r="J1274" s="268" t="s">
        <v>131</v>
      </c>
      <c r="K1274" s="268" t="s">
        <v>1472</v>
      </c>
      <c r="L1274" s="268">
        <v>0.608471</v>
      </c>
      <c r="M1274" s="268">
        <v>124.059014</v>
      </c>
    </row>
    <row r="1275" ht="15.6" spans="1:13">
      <c r="A1275" s="267"/>
      <c r="B1275" s="267"/>
      <c r="C1275" s="267"/>
      <c r="D1275" s="267"/>
      <c r="E1275" s="267"/>
      <c r="F1275" s="267"/>
      <c r="G1275" s="268"/>
      <c r="H1275" s="268"/>
      <c r="I1275" s="268" t="s">
        <v>131</v>
      </c>
      <c r="J1275" s="268" t="s">
        <v>131</v>
      </c>
      <c r="K1275" s="268" t="s">
        <v>1473</v>
      </c>
      <c r="L1275" s="268">
        <v>0.595222</v>
      </c>
      <c r="M1275" s="268">
        <v>124.048946</v>
      </c>
    </row>
    <row r="1276" ht="15.6" spans="1:13">
      <c r="A1276" s="267"/>
      <c r="B1276" s="267"/>
      <c r="C1276" s="267"/>
      <c r="D1276" s="267"/>
      <c r="E1276" s="267"/>
      <c r="F1276" s="267"/>
      <c r="G1276" s="268"/>
      <c r="H1276" s="268"/>
      <c r="I1276" s="268" t="s">
        <v>131</v>
      </c>
      <c r="J1276" s="268" t="s">
        <v>131</v>
      </c>
      <c r="K1276" s="268" t="s">
        <v>1474</v>
      </c>
      <c r="L1276" s="268">
        <v>0.52278</v>
      </c>
      <c r="M1276" s="268">
        <v>123.9578</v>
      </c>
    </row>
    <row r="1277" ht="15.6" spans="1:13">
      <c r="A1277" s="267"/>
      <c r="B1277" s="267"/>
      <c r="C1277" s="267"/>
      <c r="D1277" s="267"/>
      <c r="E1277" s="267"/>
      <c r="F1277" s="267"/>
      <c r="G1277" s="268"/>
      <c r="H1277" s="268"/>
      <c r="I1277" s="268" t="s">
        <v>131</v>
      </c>
      <c r="J1277" s="268" t="s">
        <v>131</v>
      </c>
      <c r="K1277" s="268" t="s">
        <v>1475</v>
      </c>
      <c r="L1277" s="268">
        <v>0.52153</v>
      </c>
      <c r="M1277" s="268">
        <v>123.95315</v>
      </c>
    </row>
    <row r="1278" ht="15.6" spans="1:13">
      <c r="A1278" s="267"/>
      <c r="B1278" s="267"/>
      <c r="C1278" s="267"/>
      <c r="D1278" s="267"/>
      <c r="E1278" s="267"/>
      <c r="F1278" s="267"/>
      <c r="G1278" s="268"/>
      <c r="H1278" s="268"/>
      <c r="I1278" s="268" t="s">
        <v>131</v>
      </c>
      <c r="J1278" s="268" t="s">
        <v>131</v>
      </c>
      <c r="K1278" s="268" t="s">
        <v>1476</v>
      </c>
      <c r="L1278" s="268">
        <v>0.525634</v>
      </c>
      <c r="M1278" s="268">
        <v>123.919309</v>
      </c>
    </row>
    <row r="1279" ht="15.6" spans="1:13">
      <c r="A1279" s="267"/>
      <c r="B1279" s="267"/>
      <c r="C1279" s="267"/>
      <c r="D1279" s="267"/>
      <c r="E1279" s="267"/>
      <c r="F1279" s="267"/>
      <c r="G1279" s="268"/>
      <c r="H1279" s="268"/>
      <c r="I1279" s="268" t="s">
        <v>131</v>
      </c>
      <c r="J1279" s="268" t="s">
        <v>131</v>
      </c>
      <c r="K1279" s="268" t="s">
        <v>1477</v>
      </c>
      <c r="L1279" s="268">
        <v>0.546167</v>
      </c>
      <c r="M1279" s="268">
        <v>123.921972</v>
      </c>
    </row>
    <row r="1280" ht="15.6" spans="1:13">
      <c r="A1280" s="267"/>
      <c r="B1280" s="267"/>
      <c r="C1280" s="267"/>
      <c r="D1280" s="267"/>
      <c r="E1280" s="267"/>
      <c r="F1280" s="267"/>
      <c r="G1280" s="268"/>
      <c r="H1280" s="268"/>
      <c r="I1280" s="268" t="s">
        <v>226</v>
      </c>
      <c r="J1280" s="268" t="s">
        <v>101</v>
      </c>
      <c r="K1280" s="268" t="s">
        <v>1478</v>
      </c>
      <c r="L1280" s="268">
        <v>0.85305</v>
      </c>
      <c r="M1280" s="268">
        <v>124.14516</v>
      </c>
    </row>
    <row r="1281" ht="15.6" spans="1:13">
      <c r="A1281" s="267"/>
      <c r="B1281" s="267"/>
      <c r="C1281" s="267"/>
      <c r="D1281" s="267"/>
      <c r="E1281" s="267"/>
      <c r="F1281" s="267"/>
      <c r="G1281" s="268"/>
      <c r="H1281" s="268"/>
      <c r="I1281" s="268" t="s">
        <v>226</v>
      </c>
      <c r="J1281" s="268" t="s">
        <v>101</v>
      </c>
      <c r="K1281" s="268" t="s">
        <v>1479</v>
      </c>
      <c r="L1281" s="268">
        <v>0.83463</v>
      </c>
      <c r="M1281" s="268">
        <v>124.17016</v>
      </c>
    </row>
    <row r="1282" ht="15.6" spans="1:13">
      <c r="A1282" s="267"/>
      <c r="B1282" s="267"/>
      <c r="C1282" s="267"/>
      <c r="D1282" s="267"/>
      <c r="E1282" s="267"/>
      <c r="F1282" s="267"/>
      <c r="G1282" s="268"/>
      <c r="H1282" s="268"/>
      <c r="I1282" s="268" t="s">
        <v>226</v>
      </c>
      <c r="J1282" s="268" t="s">
        <v>101</v>
      </c>
      <c r="K1282" s="268" t="s">
        <v>1480</v>
      </c>
      <c r="L1282" s="268">
        <v>0.87026</v>
      </c>
      <c r="M1282" s="268">
        <v>123.99807</v>
      </c>
    </row>
    <row r="1283" ht="15.6" spans="1:13">
      <c r="A1283" s="267"/>
      <c r="B1283" s="267"/>
      <c r="C1283" s="267"/>
      <c r="D1283" s="267"/>
      <c r="E1283" s="267"/>
      <c r="F1283" s="267"/>
      <c r="G1283" s="268"/>
      <c r="H1283" s="268"/>
      <c r="I1283" s="268" t="s">
        <v>226</v>
      </c>
      <c r="J1283" s="268" t="s">
        <v>101</v>
      </c>
      <c r="K1283" s="268" t="s">
        <v>1481</v>
      </c>
      <c r="L1283" s="268">
        <v>0.87568</v>
      </c>
      <c r="M1283" s="268">
        <v>124.05265</v>
      </c>
    </row>
    <row r="1284" ht="15.6" spans="1:13">
      <c r="A1284" s="267"/>
      <c r="B1284" s="267"/>
      <c r="C1284" s="267"/>
      <c r="D1284" s="267"/>
      <c r="E1284" s="267"/>
      <c r="F1284" s="267"/>
      <c r="G1284" s="268"/>
      <c r="H1284" s="268"/>
      <c r="I1284" s="268" t="s">
        <v>136</v>
      </c>
      <c r="J1284" s="268" t="s">
        <v>132</v>
      </c>
      <c r="K1284" s="268" t="s">
        <v>1482</v>
      </c>
      <c r="L1284" s="268">
        <v>0.703833</v>
      </c>
      <c r="M1284" s="268">
        <v>124.317533</v>
      </c>
    </row>
    <row r="1285" ht="15.6" spans="1:13">
      <c r="A1285" s="267"/>
      <c r="B1285" s="267"/>
      <c r="C1285" s="267"/>
      <c r="D1285" s="267"/>
      <c r="E1285" s="267"/>
      <c r="F1285" s="267"/>
      <c r="G1285" s="268"/>
      <c r="H1285" s="268"/>
      <c r="I1285" s="268" t="s">
        <v>136</v>
      </c>
      <c r="J1285" s="268" t="s">
        <v>132</v>
      </c>
      <c r="K1285" s="268" t="s">
        <v>1483</v>
      </c>
      <c r="L1285" s="268">
        <v>0.701817</v>
      </c>
      <c r="M1285" s="268">
        <v>124.32545</v>
      </c>
    </row>
    <row r="1286" ht="15.6" spans="1:13">
      <c r="A1286" s="267"/>
      <c r="B1286" s="267"/>
      <c r="C1286" s="267"/>
      <c r="D1286" s="267"/>
      <c r="E1286" s="267"/>
      <c r="F1286" s="267"/>
      <c r="G1286" s="268"/>
      <c r="H1286" s="268"/>
      <c r="I1286" s="268" t="s">
        <v>136</v>
      </c>
      <c r="J1286" s="268" t="s">
        <v>132</v>
      </c>
      <c r="K1286" s="268" t="s">
        <v>1484</v>
      </c>
      <c r="L1286" s="268">
        <v>0.703433</v>
      </c>
      <c r="M1286" s="268">
        <v>124.3006</v>
      </c>
    </row>
    <row r="1287" ht="15.6" spans="1:13">
      <c r="A1287" s="267"/>
      <c r="B1287" s="267"/>
      <c r="C1287" s="267"/>
      <c r="D1287" s="267"/>
      <c r="E1287" s="267"/>
      <c r="F1287" s="267"/>
      <c r="G1287" s="268"/>
      <c r="H1287" s="268"/>
      <c r="I1287" s="268" t="s">
        <v>136</v>
      </c>
      <c r="J1287" s="268" t="s">
        <v>132</v>
      </c>
      <c r="K1287" s="268" t="s">
        <v>1485</v>
      </c>
      <c r="L1287" s="268">
        <v>0.705498</v>
      </c>
      <c r="M1287" s="268">
        <v>124.293699</v>
      </c>
    </row>
    <row r="1288" ht="15.6" spans="1:13">
      <c r="A1288" s="267"/>
      <c r="B1288" s="267"/>
      <c r="C1288" s="267"/>
      <c r="D1288" s="267"/>
      <c r="E1288" s="267"/>
      <c r="F1288" s="267"/>
      <c r="G1288" s="268"/>
      <c r="H1288" s="268"/>
      <c r="I1288" s="268" t="s">
        <v>136</v>
      </c>
      <c r="J1288" s="268" t="s">
        <v>132</v>
      </c>
      <c r="K1288" s="268" t="s">
        <v>1486</v>
      </c>
      <c r="L1288" s="268">
        <v>0.709399</v>
      </c>
      <c r="M1288" s="268">
        <v>124.287256</v>
      </c>
    </row>
    <row r="1289" ht="15.6" spans="1:13">
      <c r="A1289" s="267"/>
      <c r="B1289" s="267"/>
      <c r="C1289" s="267"/>
      <c r="D1289" s="267"/>
      <c r="E1289" s="267"/>
      <c r="F1289" s="267"/>
      <c r="G1289" s="268"/>
      <c r="H1289" s="268"/>
      <c r="I1289" s="268" t="s">
        <v>136</v>
      </c>
      <c r="J1289" s="268" t="s">
        <v>132</v>
      </c>
      <c r="K1289" s="268" t="s">
        <v>1487</v>
      </c>
      <c r="L1289" s="268">
        <v>0.725547</v>
      </c>
      <c r="M1289" s="268">
        <v>124.303328</v>
      </c>
    </row>
    <row r="1290" ht="15.6" spans="1:13">
      <c r="A1290" s="267"/>
      <c r="B1290" s="267"/>
      <c r="C1290" s="267"/>
      <c r="D1290" s="267"/>
      <c r="E1290" s="267"/>
      <c r="F1290" s="267"/>
      <c r="G1290" s="268"/>
      <c r="H1290" s="268"/>
      <c r="I1290" s="268" t="s">
        <v>462</v>
      </c>
      <c r="J1290" s="268" t="s">
        <v>132</v>
      </c>
      <c r="K1290" s="268" t="s">
        <v>1488</v>
      </c>
      <c r="L1290" s="268">
        <v>0.736841232</v>
      </c>
      <c r="M1290" s="268">
        <v>124.3373404868</v>
      </c>
    </row>
    <row r="1291" ht="15.6" spans="1:13">
      <c r="A1291" s="267"/>
      <c r="B1291" s="267"/>
      <c r="C1291" s="267"/>
      <c r="D1291" s="267"/>
      <c r="E1291" s="267"/>
      <c r="F1291" s="267"/>
      <c r="G1291" s="268"/>
      <c r="H1291" s="268"/>
      <c r="I1291" s="268" t="s">
        <v>462</v>
      </c>
      <c r="J1291" s="268" t="s">
        <v>132</v>
      </c>
      <c r="K1291" s="268" t="s">
        <v>1489</v>
      </c>
      <c r="L1291" s="268">
        <v>0.738279384</v>
      </c>
      <c r="M1291" s="268">
        <v>124.3436479808</v>
      </c>
    </row>
    <row r="1292" ht="15.6" spans="1:13">
      <c r="A1292" s="267"/>
      <c r="B1292" s="267"/>
      <c r="C1292" s="267"/>
      <c r="D1292" s="267"/>
      <c r="E1292" s="267"/>
      <c r="F1292" s="267"/>
      <c r="G1292" s="268"/>
      <c r="H1292" s="268"/>
      <c r="I1292" s="268" t="s">
        <v>1490</v>
      </c>
      <c r="J1292" s="268" t="s">
        <v>131</v>
      </c>
      <c r="K1292" s="268" t="s">
        <v>1491</v>
      </c>
      <c r="L1292" s="268">
        <v>0.8288</v>
      </c>
      <c r="M1292" s="268">
        <v>123.78448</v>
      </c>
    </row>
    <row r="1293" ht="15.6" spans="1:13">
      <c r="A1293" s="267"/>
      <c r="B1293" s="267"/>
      <c r="C1293" s="267"/>
      <c r="D1293" s="267"/>
      <c r="E1293" s="267"/>
      <c r="F1293" s="267"/>
      <c r="G1293" s="268"/>
      <c r="H1293" s="268"/>
      <c r="I1293" s="268" t="s">
        <v>720</v>
      </c>
      <c r="J1293" s="268" t="s">
        <v>131</v>
      </c>
      <c r="K1293" s="268" t="s">
        <v>1492</v>
      </c>
      <c r="L1293" s="268">
        <v>0.8289</v>
      </c>
      <c r="M1293" s="268">
        <v>123.77192</v>
      </c>
    </row>
    <row r="1294" ht="15.6" spans="1:13">
      <c r="A1294" s="267"/>
      <c r="B1294" s="267"/>
      <c r="C1294" s="267"/>
      <c r="D1294" s="267"/>
      <c r="E1294" s="267"/>
      <c r="F1294" s="267"/>
      <c r="G1294" s="268"/>
      <c r="H1294" s="268"/>
      <c r="I1294" s="268" t="s">
        <v>1493</v>
      </c>
      <c r="J1294" s="268" t="s">
        <v>4</v>
      </c>
      <c r="K1294" s="268" t="s">
        <v>1494</v>
      </c>
      <c r="L1294" s="268">
        <v>0.87527</v>
      </c>
      <c r="M1294" s="268">
        <v>123.68092</v>
      </c>
    </row>
    <row r="1295" ht="15.6" spans="1:13">
      <c r="A1295" s="267"/>
      <c r="B1295" s="267"/>
      <c r="C1295" s="267"/>
      <c r="D1295" s="267"/>
      <c r="E1295" s="267"/>
      <c r="F1295" s="267"/>
      <c r="G1295" s="268"/>
      <c r="H1295" s="268"/>
      <c r="I1295" s="268" t="s">
        <v>1495</v>
      </c>
      <c r="J1295" s="268" t="s">
        <v>4</v>
      </c>
      <c r="K1295" s="268" t="s">
        <v>1496</v>
      </c>
      <c r="L1295" s="268">
        <v>0.84272</v>
      </c>
      <c r="M1295" s="268">
        <v>123.66082</v>
      </c>
    </row>
    <row r="1296" ht="15.6" spans="1:13">
      <c r="A1296" s="267"/>
      <c r="B1296" s="267"/>
      <c r="C1296" s="267"/>
      <c r="D1296" s="267"/>
      <c r="E1296" s="267"/>
      <c r="F1296" s="267"/>
      <c r="G1296" s="268"/>
      <c r="H1296" s="268"/>
      <c r="I1296" s="268" t="s">
        <v>638</v>
      </c>
      <c r="J1296" s="268" t="s">
        <v>4</v>
      </c>
      <c r="K1296" s="268" t="s">
        <v>1497</v>
      </c>
      <c r="L1296" s="268">
        <v>0.88383</v>
      </c>
      <c r="M1296" s="268">
        <v>123.64057</v>
      </c>
    </row>
    <row r="1297" ht="15.6" spans="1:13">
      <c r="A1297" s="267"/>
      <c r="B1297" s="267"/>
      <c r="C1297" s="267"/>
      <c r="D1297" s="267"/>
      <c r="E1297" s="267"/>
      <c r="F1297" s="267"/>
      <c r="G1297" s="268"/>
      <c r="H1297" s="268"/>
      <c r="I1297" s="268" t="s">
        <v>1498</v>
      </c>
      <c r="J1297" s="268" t="s">
        <v>4</v>
      </c>
      <c r="K1297" s="268" t="s">
        <v>1499</v>
      </c>
      <c r="L1297" s="268">
        <v>0.87485</v>
      </c>
      <c r="M1297" s="268">
        <v>123.55367</v>
      </c>
    </row>
    <row r="1298" ht="15.6" spans="1:13">
      <c r="A1298" s="267"/>
      <c r="B1298" s="267"/>
      <c r="C1298" s="267"/>
      <c r="D1298" s="267"/>
      <c r="E1298" s="267"/>
      <c r="F1298" s="267"/>
      <c r="G1298" s="268"/>
      <c r="H1298" s="268"/>
      <c r="I1298" s="268" t="s">
        <v>1500</v>
      </c>
      <c r="J1298" s="268" t="s">
        <v>4</v>
      </c>
      <c r="K1298" s="268" t="s">
        <v>1501</v>
      </c>
      <c r="L1298" s="268">
        <v>0.84398</v>
      </c>
      <c r="M1298" s="268">
        <v>123.5587</v>
      </c>
    </row>
    <row r="1299" ht="15.6" spans="1:13">
      <c r="A1299" s="267"/>
      <c r="B1299" s="267"/>
      <c r="C1299" s="267"/>
      <c r="D1299" s="267"/>
      <c r="E1299" s="267"/>
      <c r="F1299" s="267"/>
      <c r="G1299" s="268"/>
      <c r="H1299" s="268"/>
      <c r="I1299" s="268" t="s">
        <v>672</v>
      </c>
      <c r="J1299" s="268" t="s">
        <v>4</v>
      </c>
      <c r="K1299" s="268" t="s">
        <v>1502</v>
      </c>
      <c r="L1299" s="268">
        <v>0.90438</v>
      </c>
      <c r="M1299" s="268">
        <v>123.15388</v>
      </c>
    </row>
    <row r="1300" ht="15.6" spans="1:13">
      <c r="A1300" s="267"/>
      <c r="B1300" s="267"/>
      <c r="C1300" s="267"/>
      <c r="D1300" s="267"/>
      <c r="E1300" s="267"/>
      <c r="F1300" s="267"/>
      <c r="G1300" s="268"/>
      <c r="H1300" s="268"/>
      <c r="I1300" s="268" t="s">
        <v>663</v>
      </c>
      <c r="J1300" s="268" t="s">
        <v>4</v>
      </c>
      <c r="K1300" s="268" t="s">
        <v>1503</v>
      </c>
      <c r="L1300" s="268">
        <v>0.91773</v>
      </c>
      <c r="M1300" s="268">
        <v>123.134</v>
      </c>
    </row>
    <row r="1301" ht="15.6" spans="1:13">
      <c r="A1301" s="267"/>
      <c r="B1301" s="267"/>
      <c r="C1301" s="267"/>
      <c r="D1301" s="267"/>
      <c r="E1301" s="267"/>
      <c r="F1301" s="267"/>
      <c r="G1301" s="268"/>
      <c r="H1301" s="268"/>
      <c r="I1301" s="268" t="s">
        <v>607</v>
      </c>
      <c r="J1301" s="268" t="s">
        <v>4</v>
      </c>
      <c r="K1301" s="268" t="s">
        <v>1504</v>
      </c>
      <c r="L1301" s="268">
        <v>0.9069</v>
      </c>
      <c r="M1301" s="268">
        <v>123.1219</v>
      </c>
    </row>
    <row r="1302" ht="15.6" spans="1:13">
      <c r="A1302" s="267"/>
      <c r="B1302" s="267"/>
      <c r="C1302" s="267"/>
      <c r="D1302" s="267"/>
      <c r="E1302" s="267"/>
      <c r="F1302" s="267"/>
      <c r="G1302" s="268"/>
      <c r="H1302" s="268"/>
      <c r="I1302" s="268" t="s">
        <v>462</v>
      </c>
      <c r="J1302" s="268" t="s">
        <v>132</v>
      </c>
      <c r="K1302" s="268" t="s">
        <v>1505</v>
      </c>
      <c r="L1302" s="268">
        <v>0.718209</v>
      </c>
      <c r="M1302" s="268">
        <v>124.319906</v>
      </c>
    </row>
    <row r="1303" ht="15.6" spans="1:13">
      <c r="A1303" s="267"/>
      <c r="B1303" s="267"/>
      <c r="C1303" s="267"/>
      <c r="D1303" s="267"/>
      <c r="E1303" s="267"/>
      <c r="F1303" s="267"/>
      <c r="G1303" s="268"/>
      <c r="H1303" s="268"/>
      <c r="I1303" s="268" t="s">
        <v>497</v>
      </c>
      <c r="J1303" s="268" t="s">
        <v>101</v>
      </c>
      <c r="K1303" s="268" t="s">
        <v>1506</v>
      </c>
      <c r="L1303" s="268">
        <v>1.01668</v>
      </c>
      <c r="M1303" s="268">
        <v>124.3084</v>
      </c>
    </row>
    <row r="1304" ht="15.6" spans="1:13">
      <c r="A1304" s="267"/>
      <c r="B1304" s="267"/>
      <c r="C1304" s="267"/>
      <c r="D1304" s="267"/>
      <c r="E1304" s="267"/>
      <c r="F1304" s="267"/>
      <c r="G1304" s="268"/>
      <c r="H1304" s="268"/>
      <c r="I1304" s="268" t="s">
        <v>497</v>
      </c>
      <c r="J1304" s="268" t="s">
        <v>101</v>
      </c>
      <c r="K1304" s="268" t="s">
        <v>1507</v>
      </c>
      <c r="L1304" s="268">
        <v>1.02953</v>
      </c>
      <c r="M1304" s="268">
        <v>124.30875</v>
      </c>
    </row>
    <row r="1305" ht="15.6" spans="1:13">
      <c r="A1305" s="267"/>
      <c r="B1305" s="267"/>
      <c r="C1305" s="267"/>
      <c r="D1305" s="267"/>
      <c r="E1305" s="267"/>
      <c r="F1305" s="267"/>
      <c r="G1305" s="268"/>
      <c r="H1305" s="268"/>
      <c r="I1305" s="268" t="s">
        <v>342</v>
      </c>
      <c r="J1305" s="268" t="s">
        <v>39</v>
      </c>
      <c r="K1305" s="268" t="s">
        <v>1508</v>
      </c>
      <c r="L1305" s="268">
        <v>1.05537</v>
      </c>
      <c r="M1305" s="268">
        <v>124.31561</v>
      </c>
    </row>
    <row r="1306" ht="15.6" spans="1:13">
      <c r="A1306" s="267"/>
      <c r="B1306" s="267"/>
      <c r="C1306" s="267"/>
      <c r="D1306" s="267"/>
      <c r="E1306" s="267"/>
      <c r="F1306" s="267"/>
      <c r="G1306" s="268"/>
      <c r="H1306" s="268"/>
      <c r="I1306" s="268" t="s">
        <v>324</v>
      </c>
      <c r="J1306" s="268" t="s">
        <v>101</v>
      </c>
      <c r="K1306" s="268" t="s">
        <v>1509</v>
      </c>
      <c r="L1306" s="268">
        <v>0.83281</v>
      </c>
      <c r="M1306" s="268">
        <v>124.0275</v>
      </c>
    </row>
    <row r="1307" ht="15.6" spans="1:13">
      <c r="A1307" s="267"/>
      <c r="B1307" s="267"/>
      <c r="C1307" s="267"/>
      <c r="D1307" s="267"/>
      <c r="E1307" s="267"/>
      <c r="F1307" s="267"/>
      <c r="G1307" s="268"/>
      <c r="H1307" s="268"/>
      <c r="I1307" s="268" t="s">
        <v>324</v>
      </c>
      <c r="J1307" s="268" t="s">
        <v>101</v>
      </c>
      <c r="K1307" s="268" t="s">
        <v>1510</v>
      </c>
      <c r="L1307" s="268">
        <v>0.82565</v>
      </c>
      <c r="M1307" s="268">
        <v>124.03965</v>
      </c>
    </row>
    <row r="1308" ht="15.6" spans="1:13">
      <c r="A1308" s="267"/>
      <c r="B1308" s="267"/>
      <c r="C1308" s="267"/>
      <c r="D1308" s="267"/>
      <c r="E1308" s="267"/>
      <c r="F1308" s="267"/>
      <c r="G1308" s="268"/>
      <c r="H1308" s="268"/>
      <c r="I1308" s="268" t="s">
        <v>226</v>
      </c>
      <c r="J1308" s="268" t="s">
        <v>101</v>
      </c>
      <c r="K1308" s="268" t="s">
        <v>1511</v>
      </c>
      <c r="L1308" s="268">
        <v>0.96681</v>
      </c>
      <c r="M1308" s="268">
        <v>124.19192</v>
      </c>
    </row>
    <row r="1309" ht="15.6" spans="1:13">
      <c r="A1309" s="267"/>
      <c r="B1309" s="267"/>
      <c r="C1309" s="267"/>
      <c r="D1309" s="267"/>
      <c r="E1309" s="267"/>
      <c r="F1309" s="267"/>
      <c r="G1309" s="268"/>
      <c r="H1309" s="268"/>
      <c r="I1309" s="268" t="s">
        <v>226</v>
      </c>
      <c r="J1309" s="268" t="s">
        <v>101</v>
      </c>
      <c r="K1309" s="268" t="s">
        <v>1512</v>
      </c>
      <c r="L1309" s="268">
        <v>0.86007</v>
      </c>
      <c r="M1309" s="268">
        <v>124.13451</v>
      </c>
    </row>
    <row r="1310" ht="15.6" spans="1:13">
      <c r="A1310" s="267"/>
      <c r="B1310" s="267"/>
      <c r="C1310" s="267"/>
      <c r="D1310" s="267"/>
      <c r="E1310" s="267"/>
      <c r="F1310" s="267"/>
      <c r="G1310" s="268"/>
      <c r="H1310" s="268"/>
      <c r="I1310" s="268" t="s">
        <v>342</v>
      </c>
      <c r="J1310" s="268" t="s">
        <v>39</v>
      </c>
      <c r="K1310" s="268" t="s">
        <v>1513</v>
      </c>
      <c r="L1310" s="268">
        <v>1.10963</v>
      </c>
      <c r="M1310" s="268">
        <v>124.34384</v>
      </c>
    </row>
    <row r="1311" ht="15.6" spans="1:13">
      <c r="A1311" s="267"/>
      <c r="B1311" s="267"/>
      <c r="C1311" s="267"/>
      <c r="D1311" s="267"/>
      <c r="E1311" s="267"/>
      <c r="F1311" s="267"/>
      <c r="G1311" s="268"/>
      <c r="H1311" s="268"/>
      <c r="I1311" s="268" t="s">
        <v>342</v>
      </c>
      <c r="J1311" s="268" t="s">
        <v>39</v>
      </c>
      <c r="K1311" s="268" t="s">
        <v>1514</v>
      </c>
      <c r="L1311" s="268">
        <v>1.11771</v>
      </c>
      <c r="M1311" s="268">
        <v>124.34223</v>
      </c>
    </row>
    <row r="1312" ht="15.6" spans="1:13">
      <c r="A1312" s="267"/>
      <c r="B1312" s="267"/>
      <c r="C1312" s="267"/>
      <c r="D1312" s="267"/>
      <c r="E1312" s="267"/>
      <c r="F1312" s="267"/>
      <c r="G1312" s="268"/>
      <c r="H1312" s="268"/>
      <c r="I1312" s="268" t="s">
        <v>136</v>
      </c>
      <c r="J1312" s="268" t="s">
        <v>136</v>
      </c>
      <c r="K1312" s="268" t="s">
        <v>1515</v>
      </c>
      <c r="L1312" s="268">
        <v>0.68579</v>
      </c>
      <c r="M1312" s="268">
        <v>124.32825</v>
      </c>
    </row>
    <row r="1313" ht="15.6" spans="1:13">
      <c r="A1313" s="267"/>
      <c r="B1313" s="267"/>
      <c r="C1313" s="267"/>
      <c r="D1313" s="267"/>
      <c r="E1313" s="267"/>
      <c r="F1313" s="267"/>
      <c r="G1313" s="268"/>
      <c r="H1313" s="268"/>
      <c r="I1313" s="268" t="s">
        <v>46</v>
      </c>
      <c r="J1313" s="268" t="s">
        <v>22</v>
      </c>
      <c r="K1313" s="268" t="s">
        <v>1516</v>
      </c>
      <c r="L1313" s="268">
        <v>0.35997</v>
      </c>
      <c r="M1313" s="268">
        <v>123.953588</v>
      </c>
    </row>
    <row r="1314" ht="15.6" spans="1:13">
      <c r="A1314" s="267"/>
      <c r="B1314" s="267"/>
      <c r="C1314" s="267"/>
      <c r="D1314" s="267"/>
      <c r="E1314" s="267"/>
      <c r="F1314" s="267"/>
      <c r="G1314" s="268"/>
      <c r="H1314" s="268"/>
      <c r="I1314" s="268" t="s">
        <v>1517</v>
      </c>
      <c r="J1314" s="268" t="s">
        <v>4</v>
      </c>
      <c r="K1314" s="268" t="s">
        <v>1518</v>
      </c>
      <c r="L1314" s="268">
        <v>0.91447</v>
      </c>
      <c r="M1314" s="268">
        <v>123.1273</v>
      </c>
    </row>
    <row r="1315" ht="15.6" spans="1:13">
      <c r="A1315" s="267"/>
      <c r="B1315" s="267"/>
      <c r="C1315" s="267"/>
      <c r="D1315" s="267"/>
      <c r="E1315" s="267"/>
      <c r="F1315" s="267"/>
      <c r="G1315" s="268"/>
      <c r="H1315" s="268"/>
      <c r="I1315" s="268" t="s">
        <v>136</v>
      </c>
      <c r="J1315" s="268" t="s">
        <v>132</v>
      </c>
      <c r="K1315" s="268" t="s">
        <v>1519</v>
      </c>
      <c r="L1315" s="268">
        <v>0.710595</v>
      </c>
      <c r="M1315" s="268">
        <v>124.303145</v>
      </c>
    </row>
    <row r="1316" ht="15.6" spans="1:13">
      <c r="A1316" s="267"/>
      <c r="B1316" s="267"/>
      <c r="C1316" s="267"/>
      <c r="D1316" s="267"/>
      <c r="E1316" s="267"/>
      <c r="F1316" s="267"/>
      <c r="G1316" s="268"/>
      <c r="H1316" s="268"/>
      <c r="I1316" s="268" t="s">
        <v>638</v>
      </c>
      <c r="J1316" s="268" t="s">
        <v>4</v>
      </c>
      <c r="K1316" s="268" t="s">
        <v>1520</v>
      </c>
      <c r="L1316" s="268">
        <v>0.88287</v>
      </c>
      <c r="M1316" s="268">
        <v>123.63357</v>
      </c>
    </row>
    <row r="1317" ht="15.6" spans="1:13">
      <c r="A1317" s="267"/>
      <c r="B1317" s="267"/>
      <c r="C1317" s="267"/>
      <c r="D1317" s="267"/>
      <c r="E1317" s="267"/>
      <c r="F1317" s="267"/>
      <c r="G1317" s="268"/>
      <c r="H1317" s="268"/>
      <c r="I1317" s="268" t="s">
        <v>136</v>
      </c>
      <c r="J1317" s="268" t="s">
        <v>132</v>
      </c>
      <c r="K1317" s="268" t="s">
        <v>1521</v>
      </c>
      <c r="L1317" s="268">
        <v>0.706441</v>
      </c>
      <c r="M1317" s="268">
        <v>124.273394</v>
      </c>
    </row>
    <row r="1318" ht="15.6" spans="1:13">
      <c r="A1318" s="267"/>
      <c r="B1318" s="267"/>
      <c r="C1318" s="267"/>
      <c r="D1318" s="267"/>
      <c r="E1318" s="267"/>
      <c r="F1318" s="267"/>
      <c r="G1318" s="268"/>
      <c r="H1318" s="268"/>
      <c r="I1318" s="268" t="s">
        <v>131</v>
      </c>
      <c r="J1318" s="268" t="s">
        <v>131</v>
      </c>
      <c r="K1318" s="268" t="s">
        <v>1522</v>
      </c>
      <c r="L1318" s="268">
        <v>0.619537</v>
      </c>
      <c r="M1318" s="268">
        <v>124.082525</v>
      </c>
    </row>
    <row r="1319" ht="15.6" spans="1:13">
      <c r="A1319" s="267"/>
      <c r="B1319" s="267"/>
      <c r="C1319" s="267"/>
      <c r="D1319" s="267"/>
      <c r="E1319" s="267"/>
      <c r="F1319" s="267"/>
      <c r="G1319" s="268"/>
      <c r="H1319" s="268"/>
      <c r="I1319" s="268" t="s">
        <v>131</v>
      </c>
      <c r="J1319" s="268" t="s">
        <v>131</v>
      </c>
      <c r="K1319" s="268" t="s">
        <v>1523</v>
      </c>
      <c r="L1319" s="268">
        <v>0.65487</v>
      </c>
      <c r="M1319" s="268">
        <v>124.16952</v>
      </c>
    </row>
    <row r="1320" ht="15.6" spans="1:13">
      <c r="A1320" s="267"/>
      <c r="B1320" s="267"/>
      <c r="C1320" s="267"/>
      <c r="D1320" s="267"/>
      <c r="E1320" s="267"/>
      <c r="F1320" s="267"/>
      <c r="G1320" s="268"/>
      <c r="H1320" s="268"/>
      <c r="I1320" s="268" t="s">
        <v>131</v>
      </c>
      <c r="J1320" s="268" t="s">
        <v>131</v>
      </c>
      <c r="K1320" s="268" t="s">
        <v>1524</v>
      </c>
      <c r="L1320" s="268">
        <v>0.65696</v>
      </c>
      <c r="M1320" s="268">
        <v>124.16075</v>
      </c>
    </row>
    <row r="1321" ht="15.6" spans="1:13">
      <c r="A1321" s="267"/>
      <c r="B1321" s="267"/>
      <c r="C1321" s="267"/>
      <c r="D1321" s="267"/>
      <c r="E1321" s="267"/>
      <c r="F1321" s="267"/>
      <c r="G1321" s="268"/>
      <c r="H1321" s="268"/>
      <c r="I1321" s="268" t="s">
        <v>131</v>
      </c>
      <c r="J1321" s="268" t="s">
        <v>131</v>
      </c>
      <c r="K1321" s="268" t="s">
        <v>1525</v>
      </c>
      <c r="L1321" s="268">
        <v>0.66693</v>
      </c>
      <c r="M1321" s="268">
        <v>124.14618</v>
      </c>
    </row>
    <row r="1322" ht="15.6" spans="1:13">
      <c r="A1322" s="267"/>
      <c r="B1322" s="267"/>
      <c r="C1322" s="267"/>
      <c r="D1322" s="267"/>
      <c r="E1322" s="267"/>
      <c r="F1322" s="267"/>
      <c r="G1322" s="268"/>
      <c r="H1322" s="268"/>
      <c r="I1322" s="268" t="s">
        <v>131</v>
      </c>
      <c r="J1322" s="268" t="s">
        <v>131</v>
      </c>
      <c r="K1322" s="268" t="s">
        <v>1526</v>
      </c>
      <c r="L1322" s="268">
        <v>0.597919</v>
      </c>
      <c r="M1322" s="268">
        <v>124.04361</v>
      </c>
    </row>
    <row r="1323" ht="15.6" spans="1:13">
      <c r="A1323" s="267"/>
      <c r="B1323" s="267"/>
      <c r="C1323" s="267"/>
      <c r="D1323" s="267"/>
      <c r="E1323" s="267"/>
      <c r="F1323" s="267"/>
      <c r="G1323" s="268"/>
      <c r="H1323" s="268"/>
      <c r="I1323" s="268" t="s">
        <v>131</v>
      </c>
      <c r="J1323" s="268" t="s">
        <v>131</v>
      </c>
      <c r="K1323" s="268" t="s">
        <v>1527</v>
      </c>
      <c r="L1323" s="268">
        <v>0.581785</v>
      </c>
      <c r="M1323" s="268">
        <v>124.038474</v>
      </c>
    </row>
    <row r="1324" ht="15.6" spans="1:13">
      <c r="A1324" s="267"/>
      <c r="B1324" s="267"/>
      <c r="C1324" s="267"/>
      <c r="D1324" s="267"/>
      <c r="E1324" s="267"/>
      <c r="F1324" s="267"/>
      <c r="G1324" s="268"/>
      <c r="H1324" s="268"/>
      <c r="I1324" s="268" t="s">
        <v>131</v>
      </c>
      <c r="J1324" s="268" t="s">
        <v>131</v>
      </c>
      <c r="K1324" s="268" t="s">
        <v>1528</v>
      </c>
      <c r="L1324" s="268">
        <v>0.59971</v>
      </c>
      <c r="M1324" s="268">
        <v>124.02495</v>
      </c>
    </row>
    <row r="1325" ht="15.6" spans="1:13">
      <c r="A1325" s="267"/>
      <c r="B1325" s="267"/>
      <c r="C1325" s="267"/>
      <c r="D1325" s="267"/>
      <c r="E1325" s="267"/>
      <c r="F1325" s="267"/>
      <c r="G1325" s="268"/>
      <c r="H1325" s="268"/>
      <c r="I1325" s="268" t="s">
        <v>131</v>
      </c>
      <c r="J1325" s="268" t="s">
        <v>131</v>
      </c>
      <c r="K1325" s="268" t="s">
        <v>1529</v>
      </c>
      <c r="L1325" s="268">
        <v>0.53466</v>
      </c>
      <c r="M1325" s="268">
        <v>123.99908</v>
      </c>
    </row>
    <row r="1326" ht="15.6" spans="1:13">
      <c r="A1326" s="267"/>
      <c r="B1326" s="267"/>
      <c r="C1326" s="267"/>
      <c r="D1326" s="267"/>
      <c r="E1326" s="267"/>
      <c r="F1326" s="267"/>
      <c r="G1326" s="268"/>
      <c r="H1326" s="268"/>
      <c r="I1326" s="268" t="s">
        <v>131</v>
      </c>
      <c r="J1326" s="268" t="s">
        <v>131</v>
      </c>
      <c r="K1326" s="268" t="s">
        <v>1530</v>
      </c>
      <c r="L1326" s="268">
        <v>0.532532</v>
      </c>
      <c r="M1326" s="268">
        <v>123.993192</v>
      </c>
    </row>
    <row r="1327" ht="15.6" spans="1:13">
      <c r="A1327" s="267"/>
      <c r="B1327" s="267"/>
      <c r="C1327" s="267"/>
      <c r="D1327" s="267"/>
      <c r="E1327" s="267"/>
      <c r="F1327" s="267"/>
      <c r="G1327" s="268"/>
      <c r="H1327" s="268"/>
      <c r="I1327" s="268" t="s">
        <v>131</v>
      </c>
      <c r="J1327" s="268" t="s">
        <v>131</v>
      </c>
      <c r="K1327" s="268" t="s">
        <v>1531</v>
      </c>
      <c r="L1327" s="268">
        <v>0.51345</v>
      </c>
      <c r="M1327" s="268">
        <v>123.96099</v>
      </c>
    </row>
    <row r="1328" ht="15.6" spans="1:13">
      <c r="A1328" s="267"/>
      <c r="B1328" s="267"/>
      <c r="C1328" s="267"/>
      <c r="D1328" s="267"/>
      <c r="E1328" s="267"/>
      <c r="F1328" s="267"/>
      <c r="G1328" s="268"/>
      <c r="H1328" s="268"/>
      <c r="I1328" s="268" t="s">
        <v>131</v>
      </c>
      <c r="J1328" s="268" t="s">
        <v>131</v>
      </c>
      <c r="K1328" s="268" t="s">
        <v>1532</v>
      </c>
      <c r="L1328" s="268">
        <v>0.48739</v>
      </c>
      <c r="M1328" s="268">
        <v>123.97372</v>
      </c>
    </row>
    <row r="1329" ht="15.6" spans="1:13">
      <c r="A1329" s="267"/>
      <c r="B1329" s="267"/>
      <c r="C1329" s="267"/>
      <c r="D1329" s="267"/>
      <c r="E1329" s="267"/>
      <c r="F1329" s="267"/>
      <c r="G1329" s="268"/>
      <c r="H1329" s="268"/>
      <c r="I1329" s="268" t="s">
        <v>131</v>
      </c>
      <c r="J1329" s="268" t="s">
        <v>131</v>
      </c>
      <c r="K1329" s="268" t="s">
        <v>1533</v>
      </c>
      <c r="L1329" s="268">
        <v>0.46632</v>
      </c>
      <c r="M1329" s="268">
        <v>123.96328</v>
      </c>
    </row>
    <row r="1330" ht="15.6" spans="1:13">
      <c r="A1330" s="267"/>
      <c r="B1330" s="267"/>
      <c r="C1330" s="267"/>
      <c r="D1330" s="267"/>
      <c r="E1330" s="267"/>
      <c r="F1330" s="267"/>
      <c r="G1330" s="268"/>
      <c r="H1330" s="268"/>
      <c r="I1330" s="268" t="s">
        <v>588</v>
      </c>
      <c r="J1330" s="268" t="s">
        <v>131</v>
      </c>
      <c r="K1330" s="268" t="s">
        <v>1534</v>
      </c>
      <c r="L1330" s="268">
        <v>0.82337</v>
      </c>
      <c r="M1330" s="268">
        <v>123.85492</v>
      </c>
    </row>
    <row r="1331" ht="15.6" spans="1:13">
      <c r="A1331" s="267"/>
      <c r="B1331" s="267"/>
      <c r="C1331" s="267"/>
      <c r="D1331" s="267"/>
      <c r="E1331" s="267"/>
      <c r="F1331" s="267"/>
      <c r="G1331" s="268"/>
      <c r="H1331" s="268"/>
      <c r="I1331" s="268" t="s">
        <v>1139</v>
      </c>
      <c r="J1331" s="268" t="s">
        <v>131</v>
      </c>
      <c r="K1331" s="268" t="s">
        <v>1535</v>
      </c>
      <c r="L1331" s="268">
        <v>0.82822</v>
      </c>
      <c r="M1331" s="268">
        <v>123.83845</v>
      </c>
    </row>
    <row r="1332" ht="15.6" spans="1:13">
      <c r="A1332" s="267"/>
      <c r="B1332" s="267"/>
      <c r="C1332" s="267"/>
      <c r="D1332" s="267"/>
      <c r="E1332" s="267"/>
      <c r="F1332" s="267"/>
      <c r="G1332" s="268"/>
      <c r="H1332" s="268"/>
      <c r="I1332" s="268" t="s">
        <v>640</v>
      </c>
      <c r="J1332" s="268" t="s">
        <v>4</v>
      </c>
      <c r="K1332" s="268" t="s">
        <v>1536</v>
      </c>
      <c r="L1332" s="268">
        <v>0.89397</v>
      </c>
      <c r="M1332" s="268">
        <v>123.60052</v>
      </c>
    </row>
    <row r="1333" ht="15.6" spans="1:13">
      <c r="A1333" s="267"/>
      <c r="B1333" s="267"/>
      <c r="C1333" s="267"/>
      <c r="D1333" s="267"/>
      <c r="E1333" s="267"/>
      <c r="F1333" s="267"/>
      <c r="G1333" s="268"/>
      <c r="H1333" s="268"/>
      <c r="I1333" s="268" t="s">
        <v>640</v>
      </c>
      <c r="J1333" s="268" t="s">
        <v>4</v>
      </c>
      <c r="K1333" s="268" t="s">
        <v>1537</v>
      </c>
      <c r="L1333" s="268">
        <v>0.90217</v>
      </c>
      <c r="M1333" s="268">
        <v>123.59422</v>
      </c>
    </row>
    <row r="1334" ht="15.6" spans="1:13">
      <c r="A1334" s="267"/>
      <c r="B1334" s="267"/>
      <c r="C1334" s="267"/>
      <c r="D1334" s="267"/>
      <c r="E1334" s="267"/>
      <c r="F1334" s="267"/>
      <c r="G1334" s="268"/>
      <c r="H1334" s="268"/>
      <c r="I1334" s="268" t="s">
        <v>1538</v>
      </c>
      <c r="J1334" s="268" t="s">
        <v>4</v>
      </c>
      <c r="K1334" s="268" t="s">
        <v>1539</v>
      </c>
      <c r="L1334" s="268">
        <v>0.86242</v>
      </c>
      <c r="M1334" s="268">
        <v>123.53108</v>
      </c>
    </row>
    <row r="1335" ht="15.6" spans="1:13">
      <c r="A1335" s="267"/>
      <c r="B1335" s="267"/>
      <c r="C1335" s="267"/>
      <c r="D1335" s="267"/>
      <c r="E1335" s="267"/>
      <c r="F1335" s="267"/>
      <c r="G1335" s="268"/>
      <c r="H1335" s="268"/>
      <c r="I1335" s="268" t="s">
        <v>1098</v>
      </c>
      <c r="J1335" s="268" t="s">
        <v>4</v>
      </c>
      <c r="K1335" s="268" t="s">
        <v>1540</v>
      </c>
      <c r="L1335" s="268">
        <v>0.88282</v>
      </c>
      <c r="M1335" s="268">
        <v>123.5502</v>
      </c>
    </row>
    <row r="1336" ht="15.6" spans="1:13">
      <c r="A1336" s="267"/>
      <c r="B1336" s="267"/>
      <c r="C1336" s="267"/>
      <c r="D1336" s="267"/>
      <c r="E1336" s="267"/>
      <c r="F1336" s="267"/>
      <c r="G1336" s="268"/>
      <c r="H1336" s="268"/>
      <c r="I1336" s="268" t="s">
        <v>462</v>
      </c>
      <c r="J1336" s="268" t="s">
        <v>132</v>
      </c>
      <c r="K1336" s="268" t="s">
        <v>1541</v>
      </c>
      <c r="L1336" s="268">
        <v>0.72712</v>
      </c>
      <c r="M1336" s="268">
        <v>124.311767</v>
      </c>
    </row>
    <row r="1337" ht="15.6" spans="1:13">
      <c r="A1337" s="267"/>
      <c r="B1337" s="267"/>
      <c r="C1337" s="267"/>
      <c r="D1337" s="267"/>
      <c r="E1337" s="267"/>
      <c r="F1337" s="267"/>
      <c r="G1337" s="268"/>
      <c r="H1337" s="268"/>
      <c r="I1337" s="268" t="s">
        <v>462</v>
      </c>
      <c r="J1337" s="268" t="s">
        <v>132</v>
      </c>
      <c r="K1337" s="268" t="s">
        <v>1542</v>
      </c>
      <c r="L1337" s="268">
        <v>0.728053584</v>
      </c>
      <c r="M1337" s="268">
        <v>124.3092472937</v>
      </c>
    </row>
    <row r="1338" ht="15.6" spans="1:13">
      <c r="A1338" s="267"/>
      <c r="B1338" s="267"/>
      <c r="C1338" s="267"/>
      <c r="D1338" s="267"/>
      <c r="E1338" s="267"/>
      <c r="F1338" s="267"/>
      <c r="G1338" s="268"/>
      <c r="H1338" s="268"/>
      <c r="I1338" s="268" t="s">
        <v>462</v>
      </c>
      <c r="J1338" s="268" t="s">
        <v>132</v>
      </c>
      <c r="K1338" s="268" t="s">
        <v>1543</v>
      </c>
      <c r="L1338" s="268">
        <v>0.718369</v>
      </c>
      <c r="M1338" s="268">
        <v>124.308901</v>
      </c>
    </row>
    <row r="1339" ht="15.6" spans="1:13">
      <c r="A1339" s="267"/>
      <c r="B1339" s="267"/>
      <c r="C1339" s="267"/>
      <c r="D1339" s="267"/>
      <c r="E1339" s="267"/>
      <c r="F1339" s="267"/>
      <c r="G1339" s="268"/>
      <c r="H1339" s="268"/>
      <c r="I1339" s="268" t="s">
        <v>462</v>
      </c>
      <c r="J1339" s="268" t="s">
        <v>132</v>
      </c>
      <c r="K1339" s="268" t="s">
        <v>1544</v>
      </c>
      <c r="L1339" s="268">
        <v>0.723902</v>
      </c>
      <c r="M1339" s="268">
        <v>124.313972</v>
      </c>
    </row>
    <row r="1340" ht="15.6" spans="1:13">
      <c r="A1340" s="267"/>
      <c r="B1340" s="267"/>
      <c r="C1340" s="267"/>
      <c r="D1340" s="267"/>
      <c r="E1340" s="267"/>
      <c r="F1340" s="267"/>
      <c r="G1340" s="268"/>
      <c r="H1340" s="268"/>
      <c r="I1340" s="268" t="s">
        <v>1447</v>
      </c>
      <c r="J1340" s="268" t="s">
        <v>4</v>
      </c>
      <c r="K1340" s="268" t="s">
        <v>1545</v>
      </c>
      <c r="L1340" s="268">
        <v>0.88612</v>
      </c>
      <c r="M1340" s="268">
        <v>123.37797</v>
      </c>
    </row>
    <row r="1341" ht="15.6" spans="1:13">
      <c r="A1341" s="267"/>
      <c r="B1341" s="267"/>
      <c r="C1341" s="267"/>
      <c r="D1341" s="267"/>
      <c r="E1341" s="267"/>
      <c r="F1341" s="267"/>
      <c r="G1341" s="268"/>
      <c r="H1341" s="268"/>
      <c r="I1341" s="268" t="s">
        <v>605</v>
      </c>
      <c r="J1341" s="268" t="s">
        <v>4</v>
      </c>
      <c r="K1341" s="268" t="s">
        <v>1546</v>
      </c>
      <c r="L1341" s="268">
        <v>0.8809</v>
      </c>
      <c r="M1341" s="268">
        <v>123.44178</v>
      </c>
    </row>
    <row r="1342" ht="15.6" spans="1:13">
      <c r="A1342" s="267"/>
      <c r="B1342" s="267"/>
      <c r="C1342" s="267"/>
      <c r="D1342" s="267"/>
      <c r="E1342" s="267"/>
      <c r="F1342" s="267"/>
      <c r="G1342" s="268"/>
      <c r="H1342" s="268"/>
      <c r="I1342" s="268" t="s">
        <v>605</v>
      </c>
      <c r="J1342" s="268" t="s">
        <v>4</v>
      </c>
      <c r="K1342" s="268" t="s">
        <v>1547</v>
      </c>
      <c r="L1342" s="268">
        <v>0.87932</v>
      </c>
      <c r="M1342" s="268">
        <v>123.45058</v>
      </c>
    </row>
    <row r="1343" ht="15.6" spans="1:13">
      <c r="A1343" s="267"/>
      <c r="B1343" s="267"/>
      <c r="C1343" s="267"/>
      <c r="D1343" s="267"/>
      <c r="E1343" s="267"/>
      <c r="F1343" s="267"/>
      <c r="G1343" s="268"/>
      <c r="H1343" s="268"/>
      <c r="I1343" s="268" t="s">
        <v>136</v>
      </c>
      <c r="J1343" s="268" t="s">
        <v>132</v>
      </c>
      <c r="K1343" s="268" t="s">
        <v>1548</v>
      </c>
      <c r="L1343" s="268">
        <v>0.43556</v>
      </c>
      <c r="M1343" s="268">
        <v>124.19471</v>
      </c>
    </row>
    <row r="1344" ht="15.6" spans="1:13">
      <c r="A1344" s="267"/>
      <c r="B1344" s="267"/>
      <c r="C1344" s="267"/>
      <c r="D1344" s="267"/>
      <c r="E1344" s="267"/>
      <c r="F1344" s="267"/>
      <c r="G1344" s="268"/>
      <c r="H1344" s="268"/>
      <c r="I1344" s="268" t="s">
        <v>610</v>
      </c>
      <c r="J1344" s="268" t="s">
        <v>132</v>
      </c>
      <c r="K1344" s="268" t="s">
        <v>1549</v>
      </c>
      <c r="L1344" s="268">
        <v>0.76012</v>
      </c>
      <c r="M1344" s="268">
        <v>124.281538</v>
      </c>
    </row>
    <row r="1345" ht="15.6" spans="1:13">
      <c r="A1345" s="267"/>
      <c r="B1345" s="267"/>
      <c r="C1345" s="267"/>
      <c r="D1345" s="267"/>
      <c r="E1345" s="267"/>
      <c r="F1345" s="267"/>
      <c r="G1345" s="268"/>
      <c r="H1345" s="268"/>
      <c r="I1345" s="268" t="s">
        <v>612</v>
      </c>
      <c r="J1345" s="268" t="s">
        <v>132</v>
      </c>
      <c r="K1345" s="268" t="s">
        <v>1550</v>
      </c>
      <c r="L1345" s="268">
        <v>0.757762</v>
      </c>
      <c r="M1345" s="268">
        <v>124.265779</v>
      </c>
    </row>
    <row r="1346" ht="15.6" spans="1:13">
      <c r="A1346" s="267"/>
      <c r="B1346" s="267"/>
      <c r="C1346" s="267"/>
      <c r="D1346" s="267"/>
      <c r="E1346" s="267"/>
      <c r="F1346" s="267"/>
      <c r="G1346" s="268"/>
      <c r="H1346" s="268"/>
      <c r="I1346" s="268" t="s">
        <v>132</v>
      </c>
      <c r="J1346" s="268" t="s">
        <v>132</v>
      </c>
      <c r="K1346" s="268" t="s">
        <v>1551</v>
      </c>
      <c r="L1346" s="268">
        <v>0.772836</v>
      </c>
      <c r="M1346" s="268">
        <v>124.247122</v>
      </c>
    </row>
    <row r="1347" ht="15.6" spans="1:13">
      <c r="A1347" s="267"/>
      <c r="B1347" s="267"/>
      <c r="C1347" s="267"/>
      <c r="D1347" s="267"/>
      <c r="E1347" s="267"/>
      <c r="F1347" s="267"/>
      <c r="G1347" s="268"/>
      <c r="H1347" s="268"/>
      <c r="I1347" s="268" t="s">
        <v>132</v>
      </c>
      <c r="J1347" s="268" t="s">
        <v>132</v>
      </c>
      <c r="K1347" s="268" t="s">
        <v>1552</v>
      </c>
      <c r="L1347" s="268">
        <v>0.795383</v>
      </c>
      <c r="M1347" s="268">
        <v>124.22815</v>
      </c>
    </row>
    <row r="1348" ht="15.6" spans="1:13">
      <c r="A1348" s="267"/>
      <c r="B1348" s="267"/>
      <c r="C1348" s="267"/>
      <c r="D1348" s="267"/>
      <c r="E1348" s="267"/>
      <c r="F1348" s="267"/>
      <c r="G1348" s="268"/>
      <c r="H1348" s="268"/>
      <c r="I1348" s="268" t="s">
        <v>132</v>
      </c>
      <c r="J1348" s="268" t="s">
        <v>132</v>
      </c>
      <c r="K1348" s="268" t="s">
        <v>1553</v>
      </c>
      <c r="L1348" s="268">
        <v>0.802533</v>
      </c>
      <c r="M1348" s="268">
        <v>124.215452</v>
      </c>
    </row>
    <row r="1349" ht="15.6" spans="1:13">
      <c r="A1349" s="267"/>
      <c r="B1349" s="267"/>
      <c r="C1349" s="267"/>
      <c r="D1349" s="267"/>
      <c r="E1349" s="267"/>
      <c r="F1349" s="267"/>
      <c r="G1349" s="268"/>
      <c r="H1349" s="268"/>
      <c r="I1349" s="268" t="s">
        <v>410</v>
      </c>
      <c r="J1349" s="268" t="s">
        <v>132</v>
      </c>
      <c r="K1349" s="268" t="s">
        <v>1554</v>
      </c>
      <c r="L1349" s="268">
        <v>0.747</v>
      </c>
      <c r="M1349" s="268">
        <v>124.309283</v>
      </c>
    </row>
    <row r="1350" ht="15.6" spans="1:13">
      <c r="A1350" s="267"/>
      <c r="B1350" s="267"/>
      <c r="C1350" s="267"/>
      <c r="D1350" s="267"/>
      <c r="E1350" s="267"/>
      <c r="F1350" s="267"/>
      <c r="G1350" s="268"/>
      <c r="H1350" s="268"/>
      <c r="I1350" s="268" t="s">
        <v>410</v>
      </c>
      <c r="J1350" s="268" t="s">
        <v>132</v>
      </c>
      <c r="K1350" s="268" t="s">
        <v>1555</v>
      </c>
      <c r="L1350" s="268">
        <v>0.746569</v>
      </c>
      <c r="M1350" s="268">
        <v>124.308158</v>
      </c>
    </row>
    <row r="1351" ht="15.6" spans="1:13">
      <c r="A1351" s="267"/>
      <c r="B1351" s="267"/>
      <c r="C1351" s="267"/>
      <c r="D1351" s="267"/>
      <c r="E1351" s="267"/>
      <c r="F1351" s="267"/>
      <c r="G1351" s="268"/>
      <c r="H1351" s="268"/>
      <c r="I1351" s="268" t="s">
        <v>131</v>
      </c>
      <c r="J1351" s="268" t="s">
        <v>131</v>
      </c>
      <c r="K1351" s="268" t="s">
        <v>1556</v>
      </c>
      <c r="L1351" s="268">
        <v>0.55224</v>
      </c>
      <c r="M1351" s="268">
        <v>123.93</v>
      </c>
    </row>
    <row r="1352" ht="15.6" spans="1:13">
      <c r="A1352" s="267"/>
      <c r="B1352" s="267"/>
      <c r="C1352" s="267"/>
      <c r="D1352" s="267"/>
      <c r="E1352" s="267"/>
      <c r="F1352" s="267"/>
      <c r="G1352" s="268"/>
      <c r="H1352" s="268"/>
      <c r="I1352" s="268" t="s">
        <v>226</v>
      </c>
      <c r="J1352" s="268" t="s">
        <v>101</v>
      </c>
      <c r="K1352" s="268" t="s">
        <v>1557</v>
      </c>
      <c r="L1352" s="268">
        <v>0.92368</v>
      </c>
      <c r="M1352" s="268">
        <v>124.13207</v>
      </c>
    </row>
    <row r="1353" ht="15.6" spans="1:13">
      <c r="A1353" s="267"/>
      <c r="B1353" s="267"/>
      <c r="C1353" s="267"/>
      <c r="D1353" s="267"/>
      <c r="E1353" s="267"/>
      <c r="F1353" s="267"/>
      <c r="G1353" s="268"/>
      <c r="H1353" s="268"/>
      <c r="I1353" s="268" t="s">
        <v>226</v>
      </c>
      <c r="J1353" s="268" t="s">
        <v>101</v>
      </c>
      <c r="K1353" s="268" t="s">
        <v>1558</v>
      </c>
      <c r="L1353" s="268">
        <v>0.93782</v>
      </c>
      <c r="M1353" s="268">
        <v>124.15934</v>
      </c>
    </row>
    <row r="1354" ht="15.6" spans="1:13">
      <c r="A1354" s="267"/>
      <c r="B1354" s="267"/>
      <c r="C1354" s="267"/>
      <c r="D1354" s="267"/>
      <c r="E1354" s="267"/>
      <c r="F1354" s="267"/>
      <c r="G1354" s="268"/>
      <c r="H1354" s="268"/>
      <c r="I1354" s="268" t="s">
        <v>226</v>
      </c>
      <c r="J1354" s="268" t="s">
        <v>101</v>
      </c>
      <c r="K1354" s="268" t="s">
        <v>1559</v>
      </c>
      <c r="L1354" s="268">
        <v>0.94068</v>
      </c>
      <c r="M1354" s="268">
        <v>124.16524</v>
      </c>
    </row>
    <row r="1355" ht="15.6" spans="1:13">
      <c r="A1355" s="267"/>
      <c r="B1355" s="267"/>
      <c r="C1355" s="267"/>
      <c r="D1355" s="267"/>
      <c r="E1355" s="267"/>
      <c r="F1355" s="267"/>
      <c r="G1355" s="268"/>
      <c r="H1355" s="268"/>
      <c r="I1355" s="268" t="s">
        <v>226</v>
      </c>
      <c r="J1355" s="268" t="s">
        <v>101</v>
      </c>
      <c r="K1355" s="268" t="s">
        <v>1560</v>
      </c>
      <c r="L1355" s="268">
        <v>0.91091</v>
      </c>
      <c r="M1355" s="268">
        <v>124.09663</v>
      </c>
    </row>
    <row r="1356" ht="15.6" spans="1:13">
      <c r="A1356" s="267"/>
      <c r="B1356" s="267"/>
      <c r="C1356" s="267"/>
      <c r="D1356" s="267"/>
      <c r="E1356" s="267"/>
      <c r="F1356" s="267"/>
      <c r="G1356" s="268"/>
      <c r="H1356" s="268"/>
      <c r="I1356" s="268" t="s">
        <v>226</v>
      </c>
      <c r="J1356" s="268" t="s">
        <v>101</v>
      </c>
      <c r="K1356" s="268" t="s">
        <v>1561</v>
      </c>
      <c r="L1356" s="268">
        <v>0.87475</v>
      </c>
      <c r="M1356" s="268">
        <v>124.12294</v>
      </c>
    </row>
    <row r="1357" ht="15.6" spans="1:13">
      <c r="A1357" s="267"/>
      <c r="B1357" s="267"/>
      <c r="C1357" s="267"/>
      <c r="D1357" s="267"/>
      <c r="E1357" s="267"/>
      <c r="F1357" s="267"/>
      <c r="G1357" s="268"/>
      <c r="H1357" s="268"/>
      <c r="I1357" s="268" t="s">
        <v>226</v>
      </c>
      <c r="J1357" s="268" t="s">
        <v>101</v>
      </c>
      <c r="K1357" s="268" t="s">
        <v>1562</v>
      </c>
      <c r="L1357" s="268">
        <v>0.86716</v>
      </c>
      <c r="M1357" s="268">
        <v>124.12495</v>
      </c>
    </row>
    <row r="1358" ht="15.6" spans="1:13">
      <c r="A1358" s="267"/>
      <c r="B1358" s="267"/>
      <c r="C1358" s="267"/>
      <c r="D1358" s="267"/>
      <c r="E1358" s="267"/>
      <c r="F1358" s="267"/>
      <c r="G1358" s="268"/>
      <c r="H1358" s="268"/>
      <c r="I1358" s="268" t="s">
        <v>46</v>
      </c>
      <c r="J1358" s="268" t="s">
        <v>22</v>
      </c>
      <c r="K1358" s="268" t="s">
        <v>1563</v>
      </c>
      <c r="L1358" s="268">
        <v>0.38293</v>
      </c>
      <c r="M1358" s="268">
        <v>123.98555</v>
      </c>
    </row>
    <row r="1359" ht="15.6" spans="1:13">
      <c r="A1359" s="267"/>
      <c r="B1359" s="267"/>
      <c r="C1359" s="267"/>
      <c r="D1359" s="267"/>
      <c r="E1359" s="267"/>
      <c r="F1359" s="267"/>
      <c r="G1359" s="268"/>
      <c r="H1359" s="268"/>
      <c r="I1359" s="268" t="s">
        <v>46</v>
      </c>
      <c r="J1359" s="268" t="s">
        <v>22</v>
      </c>
      <c r="K1359" s="268" t="s">
        <v>1564</v>
      </c>
      <c r="L1359" s="268">
        <v>0.38288</v>
      </c>
      <c r="M1359" s="268">
        <v>123.98012</v>
      </c>
    </row>
    <row r="1360" ht="15.6" spans="1:13">
      <c r="A1360" s="267"/>
      <c r="B1360" s="267"/>
      <c r="C1360" s="267"/>
      <c r="D1360" s="267"/>
      <c r="E1360" s="267"/>
      <c r="F1360" s="267"/>
      <c r="G1360" s="268"/>
      <c r="H1360" s="268"/>
      <c r="I1360" s="268" t="s">
        <v>226</v>
      </c>
      <c r="J1360" s="268" t="s">
        <v>101</v>
      </c>
      <c r="K1360" s="268" t="s">
        <v>1565</v>
      </c>
      <c r="L1360" s="268">
        <v>0.87676</v>
      </c>
      <c r="M1360" s="268">
        <v>124.06701</v>
      </c>
    </row>
    <row r="1361" ht="15.6" spans="1:13">
      <c r="A1361" s="267"/>
      <c r="B1361" s="267"/>
      <c r="C1361" s="267"/>
      <c r="D1361" s="267"/>
      <c r="E1361" s="267"/>
      <c r="F1361" s="267"/>
      <c r="G1361" s="268"/>
      <c r="H1361" s="268"/>
      <c r="I1361" s="268" t="s">
        <v>324</v>
      </c>
      <c r="J1361" s="268" t="s">
        <v>101</v>
      </c>
      <c r="K1361" s="268" t="s">
        <v>1566</v>
      </c>
      <c r="L1361" s="268">
        <v>0.87349</v>
      </c>
      <c r="M1361" s="268">
        <v>124.00966</v>
      </c>
    </row>
    <row r="1362" ht="15.6" spans="1:13">
      <c r="A1362" s="267"/>
      <c r="B1362" s="267"/>
      <c r="C1362" s="267"/>
      <c r="D1362" s="267"/>
      <c r="E1362" s="267"/>
      <c r="F1362" s="267"/>
      <c r="G1362" s="268"/>
      <c r="H1362" s="268"/>
      <c r="I1362" s="268" t="s">
        <v>324</v>
      </c>
      <c r="J1362" s="268" t="s">
        <v>101</v>
      </c>
      <c r="K1362" s="268" t="s">
        <v>1567</v>
      </c>
      <c r="L1362" s="268">
        <v>0.87675</v>
      </c>
      <c r="M1362" s="268">
        <v>124.01377</v>
      </c>
    </row>
    <row r="1363" ht="15.6" spans="1:13">
      <c r="A1363" s="267"/>
      <c r="B1363" s="267"/>
      <c r="C1363" s="267"/>
      <c r="D1363" s="267"/>
      <c r="E1363" s="267"/>
      <c r="F1363" s="267"/>
      <c r="G1363" s="268"/>
      <c r="H1363" s="268"/>
      <c r="I1363" s="268" t="s">
        <v>136</v>
      </c>
      <c r="J1363" s="268" t="s">
        <v>132</v>
      </c>
      <c r="K1363" s="268" t="s">
        <v>1568</v>
      </c>
      <c r="L1363" s="268">
        <v>0.707604</v>
      </c>
      <c r="M1363" s="268">
        <v>124.309399</v>
      </c>
    </row>
    <row r="1364" ht="15.6" spans="1:13">
      <c r="A1364" s="267"/>
      <c r="B1364" s="267"/>
      <c r="C1364" s="267"/>
      <c r="D1364" s="267"/>
      <c r="E1364" s="267"/>
      <c r="F1364" s="267"/>
      <c r="G1364" s="268"/>
      <c r="H1364" s="268"/>
      <c r="I1364" s="268" t="s">
        <v>136</v>
      </c>
      <c r="J1364" s="268" t="s">
        <v>132</v>
      </c>
      <c r="K1364" s="268" t="s">
        <v>1569</v>
      </c>
      <c r="L1364" s="268">
        <v>0.70475</v>
      </c>
      <c r="M1364" s="268">
        <v>124.31505</v>
      </c>
    </row>
    <row r="1365" ht="15.6" spans="1:13">
      <c r="A1365" s="267"/>
      <c r="B1365" s="267"/>
      <c r="C1365" s="267"/>
      <c r="D1365" s="267"/>
      <c r="E1365" s="267"/>
      <c r="F1365" s="267"/>
      <c r="G1365" s="268"/>
      <c r="H1365" s="268"/>
      <c r="I1365" s="268" t="s">
        <v>131</v>
      </c>
      <c r="J1365" s="268" t="s">
        <v>132</v>
      </c>
      <c r="K1365" s="268" t="s">
        <v>1570</v>
      </c>
      <c r="L1365" s="268">
        <v>0.686445</v>
      </c>
      <c r="M1365" s="268">
        <v>124.275881</v>
      </c>
    </row>
    <row r="1366" ht="15.6" spans="1:13">
      <c r="A1366" s="267"/>
      <c r="B1366" s="267"/>
      <c r="C1366" s="267"/>
      <c r="D1366" s="267"/>
      <c r="E1366" s="267"/>
      <c r="F1366" s="267"/>
      <c r="G1366" s="268"/>
      <c r="H1366" s="268"/>
      <c r="I1366" s="268" t="s">
        <v>131</v>
      </c>
      <c r="J1366" s="268" t="s">
        <v>132</v>
      </c>
      <c r="K1366" s="268" t="s">
        <v>1571</v>
      </c>
      <c r="L1366" s="268">
        <v>0.674076</v>
      </c>
      <c r="M1366" s="268">
        <v>124.273545</v>
      </c>
    </row>
    <row r="1367" ht="15.6" spans="1:13">
      <c r="A1367" s="267"/>
      <c r="B1367" s="267"/>
      <c r="C1367" s="267"/>
      <c r="D1367" s="267"/>
      <c r="E1367" s="267"/>
      <c r="F1367" s="267"/>
      <c r="G1367" s="268"/>
      <c r="H1367" s="268"/>
      <c r="I1367" s="268" t="s">
        <v>462</v>
      </c>
      <c r="J1367" s="268" t="s">
        <v>132</v>
      </c>
      <c r="K1367" s="268" t="s">
        <v>1572</v>
      </c>
      <c r="L1367" s="268">
        <v>0.729185833</v>
      </c>
      <c r="M1367" s="268">
        <v>124.3281539602</v>
      </c>
    </row>
    <row r="1368" ht="15.6" spans="1:13">
      <c r="A1368" s="267"/>
      <c r="B1368" s="267"/>
      <c r="C1368" s="267"/>
      <c r="D1368" s="267"/>
      <c r="E1368" s="267"/>
      <c r="F1368" s="267"/>
      <c r="G1368" s="268"/>
      <c r="H1368" s="268"/>
      <c r="I1368" s="268" t="s">
        <v>462</v>
      </c>
      <c r="J1368" s="268" t="s">
        <v>132</v>
      </c>
      <c r="K1368" s="268" t="s">
        <v>1573</v>
      </c>
      <c r="L1368" s="268">
        <v>0.733637</v>
      </c>
      <c r="M1368" s="268">
        <v>124.31838</v>
      </c>
    </row>
    <row r="1369" ht="15.6" spans="1:13">
      <c r="A1369" s="267"/>
      <c r="B1369" s="267"/>
      <c r="C1369" s="267"/>
      <c r="D1369" s="267"/>
      <c r="E1369" s="267"/>
      <c r="F1369" s="267"/>
      <c r="G1369" s="268"/>
      <c r="H1369" s="268"/>
      <c r="I1369" s="268" t="s">
        <v>462</v>
      </c>
      <c r="J1369" s="268" t="s">
        <v>132</v>
      </c>
      <c r="K1369" s="268" t="s">
        <v>1574</v>
      </c>
      <c r="L1369" s="268">
        <v>0.723819</v>
      </c>
      <c r="M1369" s="268">
        <v>124.306182</v>
      </c>
    </row>
    <row r="1370" ht="15.6" spans="1:13">
      <c r="A1370" s="267"/>
      <c r="B1370" s="267"/>
      <c r="C1370" s="267"/>
      <c r="D1370" s="267"/>
      <c r="E1370" s="267"/>
      <c r="F1370" s="267"/>
      <c r="G1370" s="268"/>
      <c r="H1370" s="268"/>
      <c r="I1370" s="268" t="s">
        <v>497</v>
      </c>
      <c r="J1370" s="268" t="s">
        <v>101</v>
      </c>
      <c r="K1370" s="268" t="s">
        <v>1575</v>
      </c>
      <c r="L1370" s="268">
        <v>0.99871</v>
      </c>
      <c r="M1370" s="268">
        <v>124.29939</v>
      </c>
    </row>
    <row r="1371" ht="15.6" spans="1:13">
      <c r="A1371" s="267"/>
      <c r="B1371" s="267"/>
      <c r="C1371" s="267"/>
      <c r="D1371" s="267"/>
      <c r="E1371" s="267"/>
      <c r="F1371" s="267"/>
      <c r="G1371" s="268"/>
      <c r="H1371" s="268"/>
      <c r="I1371" s="268" t="s">
        <v>497</v>
      </c>
      <c r="J1371" s="268" t="s">
        <v>101</v>
      </c>
      <c r="K1371" s="268" t="s">
        <v>1576</v>
      </c>
      <c r="L1371" s="268">
        <v>1.00199</v>
      </c>
      <c r="M1371" s="268">
        <v>124.31035</v>
      </c>
    </row>
    <row r="1372" ht="15.6" spans="1:13">
      <c r="A1372" s="267"/>
      <c r="B1372" s="267"/>
      <c r="C1372" s="267"/>
      <c r="D1372" s="267"/>
      <c r="E1372" s="267"/>
      <c r="F1372" s="267"/>
      <c r="G1372" s="268"/>
      <c r="H1372" s="268"/>
      <c r="I1372" s="268" t="s">
        <v>497</v>
      </c>
      <c r="J1372" s="268" t="s">
        <v>101</v>
      </c>
      <c r="K1372" s="268" t="s">
        <v>1577</v>
      </c>
      <c r="L1372" s="268">
        <v>1.00668</v>
      </c>
      <c r="M1372" s="268">
        <v>124.30943</v>
      </c>
    </row>
    <row r="1373" ht="15.6" spans="1:13">
      <c r="A1373" s="267"/>
      <c r="B1373" s="267"/>
      <c r="C1373" s="267"/>
      <c r="D1373" s="267"/>
      <c r="E1373" s="267"/>
      <c r="F1373" s="267"/>
      <c r="G1373" s="268"/>
      <c r="H1373" s="268"/>
      <c r="I1373" s="268" t="s">
        <v>324</v>
      </c>
      <c r="J1373" s="268" t="s">
        <v>101</v>
      </c>
      <c r="K1373" s="268" t="s">
        <v>1578</v>
      </c>
      <c r="L1373" s="268">
        <v>0.86078</v>
      </c>
      <c r="M1373" s="268">
        <v>123.93939</v>
      </c>
    </row>
    <row r="1374" ht="15.6" spans="1:8">
      <c r="A1374" s="267"/>
      <c r="B1374" s="267"/>
      <c r="C1374" s="267"/>
      <c r="D1374" s="267"/>
      <c r="E1374" s="267"/>
      <c r="F1374" s="267"/>
      <c r="G1374" s="268"/>
      <c r="H1374" s="268"/>
    </row>
    <row r="1375" ht="15.6" spans="1:13">
      <c r="A1375" s="267"/>
      <c r="B1375" s="267"/>
      <c r="C1375" s="267"/>
      <c r="D1375" s="267"/>
      <c r="E1375" s="267"/>
      <c r="F1375" s="267"/>
      <c r="G1375" s="268"/>
      <c r="H1375" s="268"/>
      <c r="I1375" s="268"/>
      <c r="J1375" s="268"/>
      <c r="K1375" s="268"/>
      <c r="L1375" s="268"/>
      <c r="M1375" s="268"/>
    </row>
  </sheetData>
  <mergeCells count="6">
    <mergeCell ref="A1:H1"/>
    <mergeCell ref="A2:H2"/>
    <mergeCell ref="A3:H3"/>
    <mergeCell ref="A31:H31"/>
    <mergeCell ref="A32:H32"/>
    <mergeCell ref="A38:B38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399853511154515"/>
    <outlinePr summaryBelow="0" summaryRight="0"/>
  </sheetPr>
  <dimension ref="A1:BX342"/>
  <sheetViews>
    <sheetView view="pageBreakPreview" zoomScale="55" zoomScaleNormal="35" workbookViewId="0">
      <pane xSplit="11" ySplit="7" topLeftCell="AM8" activePane="bottomRight" state="frozen"/>
      <selection/>
      <selection pane="topRight"/>
      <selection pane="bottomLeft"/>
      <selection pane="bottomRight" activeCell="AV8" sqref="AV8:BA8"/>
    </sheetView>
  </sheetViews>
  <sheetFormatPr defaultColWidth="14.4444444444444" defaultRowHeight="15.75" customHeight="1"/>
  <cols>
    <col min="1" max="1" width="14.4444444444444" style="56"/>
    <col min="2" max="2" width="5.22222222222222" style="56" customWidth="1"/>
    <col min="3" max="3" width="8" style="56" customWidth="1"/>
    <col min="4" max="4" width="8.22222222222222" style="56" customWidth="1"/>
    <col min="5" max="5" width="23.2222222222222" style="56" customWidth="1"/>
    <col min="6" max="6" width="8.55555555555556" style="56" customWidth="1"/>
    <col min="7" max="7" width="22.4444444444444" style="56" customWidth="1"/>
    <col min="8" max="8" width="10.5555555555556" style="56" customWidth="1" outlineLevel="1"/>
    <col min="9" max="9" width="9" style="56" customWidth="1" outlineLevel="1"/>
    <col min="10" max="10" width="7" style="56" customWidth="1" outlineLevel="1"/>
    <col min="11" max="11" width="5.55555555555556" style="56" customWidth="1" outlineLevel="1"/>
    <col min="12" max="12" width="6.22222222222222" style="56" customWidth="1" outlineLevel="1"/>
    <col min="13" max="13" width="6.77777777777778" style="56" customWidth="1" outlineLevel="1"/>
    <col min="14" max="14" width="8.44444444444444" style="56" customWidth="1" outlineLevel="1"/>
    <col min="15" max="15" width="8.55555555555556" style="56" customWidth="1" outlineLevel="1"/>
    <col min="16" max="16" width="5" style="56" customWidth="1" outlineLevel="1"/>
    <col min="17" max="17" width="7.22222222222222" style="56" customWidth="1" outlineLevel="1"/>
    <col min="18" max="19" width="6.22222222222222" style="56" customWidth="1" outlineLevel="1"/>
    <col min="20" max="20" width="11.7777777777778" style="56" customWidth="1" outlineLevel="1"/>
    <col min="21" max="27" width="7.77777777777778" style="56" customWidth="1" outlineLevel="1"/>
    <col min="28" max="28" width="10.2222222222222" style="56" customWidth="1" outlineLevel="1"/>
    <col min="29" max="30" width="7.44444444444444" style="56" customWidth="1" outlineLevel="1"/>
    <col min="31" max="31" width="10.7777777777778" style="56" customWidth="1" outlineLevel="1"/>
    <col min="32" max="32" width="11.5555555555556" style="56" customWidth="1" outlineLevel="1"/>
    <col min="33" max="33" width="8.44444444444444" style="56" customWidth="1" outlineLevel="1"/>
    <col min="34" max="34" width="7.55555555555556" style="56" customWidth="1" outlineLevel="1"/>
    <col min="35" max="37" width="9.55555555555556" style="56" customWidth="1" outlineLevel="1"/>
    <col min="38" max="38" width="5" style="56" customWidth="1" outlineLevel="1"/>
    <col min="39" max="39" width="5.44444444444444" style="56" customWidth="1" outlineLevel="1"/>
    <col min="40" max="40" width="6.22222222222222" style="56" customWidth="1" outlineLevel="1"/>
    <col min="41" max="41" width="11.7777777777778" style="56" customWidth="1" outlineLevel="1"/>
    <col min="42" max="48" width="7.77777777777778" style="56" customWidth="1" outlineLevel="1"/>
    <col min="49" max="49" width="10.2222222222222" style="56" customWidth="1" outlineLevel="1"/>
    <col min="50" max="52" width="7.44444444444444" style="56" customWidth="1" outlineLevel="1"/>
    <col min="53" max="53" width="8.77777777777778" style="56" customWidth="1" outlineLevel="1"/>
    <col min="54" max="54" width="7.44444444444444" style="56" customWidth="1" outlineLevel="1"/>
    <col min="55" max="55" width="7.55555555555556" style="56" customWidth="1" outlineLevel="1"/>
    <col min="56" max="58" width="9.55555555555556" style="56" customWidth="1" outlineLevel="1"/>
    <col min="59" max="59" width="5.22222222222222" style="56" customWidth="1" outlineLevel="1"/>
    <col min="60" max="60" width="9.22222222222222" style="56" customWidth="1" outlineLevel="1"/>
    <col min="61" max="61" width="11.4444444444444" style="56" customWidth="1" outlineLevel="1"/>
    <col min="62" max="62" width="13.2222222222222" style="56" customWidth="1" outlineLevel="1"/>
    <col min="63" max="63" width="9.77777777777778" style="56" customWidth="1" outlineLevel="1"/>
    <col min="64" max="64" width="13.7777777777778" style="56" customWidth="1" outlineLevel="1"/>
    <col min="65" max="65" width="17.5555555555556" style="56" customWidth="1" outlineLevel="1"/>
    <col min="66" max="66" width="10.7777777777778" style="57" customWidth="1"/>
    <col min="67" max="67" width="10.2222222222222" style="57" customWidth="1"/>
    <col min="68" max="69" width="14.4444444444444" style="57"/>
    <col min="70" max="70" width="9.44444444444444" style="57" customWidth="1"/>
    <col min="71" max="71" width="10" style="57" customWidth="1"/>
    <col min="72" max="16384" width="14.4444444444444" style="56"/>
  </cols>
  <sheetData>
    <row r="1" ht="21" spans="2:71">
      <c r="B1" s="58" t="s">
        <v>7298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</row>
    <row r="2" ht="21" spans="2:71">
      <c r="B2" s="58" t="s">
        <v>7299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</row>
    <row r="3" ht="21.75" spans="2:66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88"/>
    </row>
    <row r="4" ht="15" customHeight="1" spans="2:76">
      <c r="B4" s="59" t="s">
        <v>7300</v>
      </c>
      <c r="C4" s="48" t="s">
        <v>7301</v>
      </c>
      <c r="D4" s="48" t="s">
        <v>7302</v>
      </c>
      <c r="E4" s="48" t="s">
        <v>7303</v>
      </c>
      <c r="F4" s="48" t="s">
        <v>7304</v>
      </c>
      <c r="G4" s="48" t="s">
        <v>7305</v>
      </c>
      <c r="H4" s="48" t="s">
        <v>7306</v>
      </c>
      <c r="I4" s="48" t="s">
        <v>7307</v>
      </c>
      <c r="J4" s="48" t="s">
        <v>7308</v>
      </c>
      <c r="K4" s="48" t="s">
        <v>7309</v>
      </c>
      <c r="L4" s="49" t="s">
        <v>7310</v>
      </c>
      <c r="M4" s="81"/>
      <c r="N4" s="49" t="s">
        <v>7311</v>
      </c>
      <c r="O4" s="82"/>
      <c r="P4" s="83" t="s">
        <v>7312</v>
      </c>
      <c r="Q4" s="83"/>
      <c r="R4" s="83"/>
      <c r="S4" s="99"/>
      <c r="T4" s="100" t="s">
        <v>7313</v>
      </c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26" t="s">
        <v>7312</v>
      </c>
      <c r="AM4" s="126"/>
      <c r="AN4" s="126"/>
      <c r="AO4" s="141" t="s">
        <v>7314</v>
      </c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64"/>
      <c r="BG4" s="48" t="s">
        <v>7315</v>
      </c>
      <c r="BH4" s="48" t="s">
        <v>7316</v>
      </c>
      <c r="BI4" s="165" t="s">
        <v>7317</v>
      </c>
      <c r="BJ4" s="82"/>
      <c r="BK4" s="166" t="s">
        <v>7318</v>
      </c>
      <c r="BL4" s="167" t="s">
        <v>7319</v>
      </c>
      <c r="BM4" s="189" t="s">
        <v>7320</v>
      </c>
      <c r="BN4" s="24" t="s">
        <v>7321</v>
      </c>
      <c r="BO4" s="24"/>
      <c r="BP4" s="24" t="s">
        <v>7322</v>
      </c>
      <c r="BQ4" s="24"/>
      <c r="BR4" s="24" t="s">
        <v>7262</v>
      </c>
      <c r="BS4" s="24"/>
      <c r="BT4" s="190"/>
      <c r="BU4" s="190"/>
      <c r="BV4" s="190"/>
      <c r="BW4" s="190"/>
      <c r="BX4" s="190"/>
    </row>
    <row r="5" ht="33.6" spans="2:76">
      <c r="B5" s="60"/>
      <c r="C5" s="61"/>
      <c r="D5" s="62"/>
      <c r="E5" s="62"/>
      <c r="F5" s="62"/>
      <c r="G5" s="61"/>
      <c r="H5" s="61"/>
      <c r="I5" s="61"/>
      <c r="J5" s="61"/>
      <c r="K5" s="61"/>
      <c r="L5" s="84"/>
      <c r="M5" s="85"/>
      <c r="N5" s="84"/>
      <c r="O5" s="86"/>
      <c r="P5" s="83"/>
      <c r="Q5" s="83"/>
      <c r="R5" s="83"/>
      <c r="S5" s="101"/>
      <c r="T5" s="102" t="s">
        <v>7323</v>
      </c>
      <c r="U5" s="103" t="s">
        <v>7324</v>
      </c>
      <c r="V5" s="104"/>
      <c r="W5" s="104"/>
      <c r="X5" s="104"/>
      <c r="Y5" s="104"/>
      <c r="Z5" s="104"/>
      <c r="AA5" s="116"/>
      <c r="AB5" s="117" t="s">
        <v>7325</v>
      </c>
      <c r="AC5" s="103" t="s">
        <v>7326</v>
      </c>
      <c r="AD5" s="116"/>
      <c r="AE5" s="118" t="s">
        <v>7327</v>
      </c>
      <c r="AF5" s="103" t="s">
        <v>7328</v>
      </c>
      <c r="AG5" s="116"/>
      <c r="AH5" s="103" t="s">
        <v>7329</v>
      </c>
      <c r="AI5" s="83" t="s">
        <v>7330</v>
      </c>
      <c r="AJ5" s="83"/>
      <c r="AK5" s="127"/>
      <c r="AL5" s="126"/>
      <c r="AM5" s="126"/>
      <c r="AN5" s="126"/>
      <c r="AO5" s="142" t="s">
        <v>7323</v>
      </c>
      <c r="AP5" s="143" t="s">
        <v>7324</v>
      </c>
      <c r="AQ5" s="144"/>
      <c r="AR5" s="144"/>
      <c r="AS5" s="144"/>
      <c r="AT5" s="144"/>
      <c r="AU5" s="144"/>
      <c r="AV5" s="145"/>
      <c r="AW5" s="153" t="s">
        <v>7325</v>
      </c>
      <c r="AX5" s="143" t="s">
        <v>7326</v>
      </c>
      <c r="AY5" s="145"/>
      <c r="AZ5" s="154" t="s">
        <v>7327</v>
      </c>
      <c r="BA5" s="143" t="s">
        <v>7328</v>
      </c>
      <c r="BB5" s="145"/>
      <c r="BC5" s="143" t="s">
        <v>7329</v>
      </c>
      <c r="BD5" s="126" t="s">
        <v>7330</v>
      </c>
      <c r="BE5" s="126"/>
      <c r="BF5" s="126"/>
      <c r="BG5" s="168"/>
      <c r="BH5" s="62"/>
      <c r="BI5" s="84"/>
      <c r="BJ5" s="86"/>
      <c r="BK5" s="169"/>
      <c r="BL5" s="170"/>
      <c r="BM5" s="191"/>
      <c r="BN5" s="24"/>
      <c r="BO5" s="24"/>
      <c r="BP5" s="24"/>
      <c r="BQ5" s="24"/>
      <c r="BR5" s="24"/>
      <c r="BS5" s="24"/>
      <c r="BT5" s="190"/>
      <c r="BU5" s="190"/>
      <c r="BV5" s="190"/>
      <c r="BW5" s="190"/>
      <c r="BX5" s="190"/>
    </row>
    <row r="6" ht="33.6" spans="2:76">
      <c r="B6" s="63"/>
      <c r="C6" s="64"/>
      <c r="D6" s="11"/>
      <c r="E6" s="11"/>
      <c r="F6" s="11"/>
      <c r="G6" s="64"/>
      <c r="H6" s="64"/>
      <c r="I6" s="64"/>
      <c r="J6" s="64"/>
      <c r="K6" s="64"/>
      <c r="L6" s="12" t="s">
        <v>7331</v>
      </c>
      <c r="M6" s="12" t="s">
        <v>7332</v>
      </c>
      <c r="N6" s="12" t="s">
        <v>7333</v>
      </c>
      <c r="O6" s="13" t="s">
        <v>7334</v>
      </c>
      <c r="P6" s="87" t="s">
        <v>7335</v>
      </c>
      <c r="Q6" s="87" t="s">
        <v>7336</v>
      </c>
      <c r="R6" s="87" t="s">
        <v>7337</v>
      </c>
      <c r="S6" s="105"/>
      <c r="T6" s="106"/>
      <c r="U6" s="107" t="s">
        <v>7338</v>
      </c>
      <c r="V6" s="107" t="s">
        <v>7264</v>
      </c>
      <c r="W6" s="107" t="s">
        <v>7339</v>
      </c>
      <c r="X6" s="107" t="s">
        <v>7264</v>
      </c>
      <c r="Y6" s="107" t="s">
        <v>7340</v>
      </c>
      <c r="Z6" s="107" t="s">
        <v>7264</v>
      </c>
      <c r="AA6" s="107" t="s">
        <v>7341</v>
      </c>
      <c r="AB6" s="119"/>
      <c r="AC6" s="107" t="s">
        <v>7342</v>
      </c>
      <c r="AD6" s="107" t="s">
        <v>7264</v>
      </c>
      <c r="AE6" s="120"/>
      <c r="AF6" s="107" t="s">
        <v>7343</v>
      </c>
      <c r="AG6" s="107" t="s">
        <v>7344</v>
      </c>
      <c r="AH6" s="107" t="s">
        <v>7343</v>
      </c>
      <c r="AI6" s="128" t="s">
        <v>7338</v>
      </c>
      <c r="AJ6" s="128" t="s">
        <v>7339</v>
      </c>
      <c r="AK6" s="129" t="s">
        <v>7340</v>
      </c>
      <c r="AL6" s="126" t="s">
        <v>7335</v>
      </c>
      <c r="AM6" s="126" t="s">
        <v>7336</v>
      </c>
      <c r="AN6" s="126" t="s">
        <v>7337</v>
      </c>
      <c r="AO6" s="146"/>
      <c r="AP6" s="147" t="s">
        <v>7338</v>
      </c>
      <c r="AQ6" s="147" t="s">
        <v>7264</v>
      </c>
      <c r="AR6" s="147" t="s">
        <v>7339</v>
      </c>
      <c r="AS6" s="147" t="s">
        <v>7264</v>
      </c>
      <c r="AT6" s="147" t="s">
        <v>7340</v>
      </c>
      <c r="AU6" s="147" t="s">
        <v>7264</v>
      </c>
      <c r="AV6" s="147" t="s">
        <v>7341</v>
      </c>
      <c r="AW6" s="155"/>
      <c r="AX6" s="147" t="s">
        <v>7342</v>
      </c>
      <c r="AY6" s="147" t="s">
        <v>7264</v>
      </c>
      <c r="AZ6" s="156"/>
      <c r="BA6" s="147" t="s">
        <v>7343</v>
      </c>
      <c r="BB6" s="147" t="s">
        <v>7344</v>
      </c>
      <c r="BC6" s="147" t="s">
        <v>7343</v>
      </c>
      <c r="BD6" s="157" t="s">
        <v>7338</v>
      </c>
      <c r="BE6" s="157" t="s">
        <v>7339</v>
      </c>
      <c r="BF6" s="157" t="s">
        <v>7340</v>
      </c>
      <c r="BG6" s="64"/>
      <c r="BH6" s="11"/>
      <c r="BI6" s="171" t="s">
        <v>7345</v>
      </c>
      <c r="BJ6" s="172" t="s">
        <v>7346</v>
      </c>
      <c r="BK6" s="173"/>
      <c r="BL6" s="174"/>
      <c r="BM6" s="192"/>
      <c r="BN6" s="24" t="s">
        <v>7347</v>
      </c>
      <c r="BO6" s="24" t="s">
        <v>7348</v>
      </c>
      <c r="BP6" s="24" t="s">
        <v>7347</v>
      </c>
      <c r="BQ6" s="24" t="s">
        <v>7348</v>
      </c>
      <c r="BR6" s="24" t="s">
        <v>7347</v>
      </c>
      <c r="BS6" s="24" t="s">
        <v>7348</v>
      </c>
      <c r="BT6" s="190"/>
      <c r="BU6" s="190"/>
      <c r="BV6" s="190"/>
      <c r="BW6" s="190"/>
      <c r="BX6" s="190"/>
    </row>
    <row r="7" ht="7.5" customHeight="1" spans="2:71">
      <c r="B7" s="65"/>
      <c r="C7" s="66"/>
      <c r="D7" s="67"/>
      <c r="E7" s="67"/>
      <c r="F7" s="67"/>
      <c r="G7" s="68"/>
      <c r="H7" s="66"/>
      <c r="I7" s="66"/>
      <c r="J7" s="88"/>
      <c r="K7" s="66"/>
      <c r="L7" s="66"/>
      <c r="M7" s="66"/>
      <c r="N7" s="66"/>
      <c r="O7" s="66"/>
      <c r="P7" s="89"/>
      <c r="Q7" s="108"/>
      <c r="R7" s="109"/>
      <c r="S7" s="109"/>
      <c r="T7" s="66"/>
      <c r="U7" s="110"/>
      <c r="V7" s="66"/>
      <c r="W7" s="110"/>
      <c r="X7" s="66"/>
      <c r="Y7" s="110"/>
      <c r="Z7" s="66"/>
      <c r="AA7" s="110"/>
      <c r="AB7" s="66"/>
      <c r="AC7" s="66"/>
      <c r="AD7" s="66"/>
      <c r="AE7" s="66"/>
      <c r="AF7" s="66"/>
      <c r="AG7" s="66"/>
      <c r="AH7" s="66"/>
      <c r="AI7" s="66"/>
      <c r="AJ7" s="66"/>
      <c r="AK7" s="130"/>
      <c r="AL7" s="131"/>
      <c r="AM7" s="131"/>
      <c r="AN7" s="131"/>
      <c r="AO7" s="148"/>
      <c r="AP7" s="110"/>
      <c r="AQ7" s="66"/>
      <c r="AR7" s="110"/>
      <c r="AS7" s="66"/>
      <c r="AT7" s="110"/>
      <c r="AU7" s="66"/>
      <c r="AV7" s="110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175"/>
      <c r="BJ7" s="89"/>
      <c r="BK7" s="176"/>
      <c r="BL7" s="177"/>
      <c r="BM7" s="193"/>
      <c r="BN7" s="194"/>
      <c r="BO7" s="195"/>
      <c r="BP7" s="195"/>
      <c r="BQ7" s="195"/>
      <c r="BR7" s="195"/>
      <c r="BS7" s="195"/>
    </row>
    <row r="8" ht="15.6" spans="1:71">
      <c r="A8" s="69" t="str">
        <f t="shared" ref="A8:A71" si="0">C8&amp;T8</f>
        <v>Induk</v>
      </c>
      <c r="B8" s="70">
        <v>1</v>
      </c>
      <c r="C8" s="71"/>
      <c r="D8" s="72" t="s">
        <v>7349</v>
      </c>
      <c r="E8" s="73"/>
      <c r="F8" s="74" t="s">
        <v>1627</v>
      </c>
      <c r="G8" s="73" t="s">
        <v>7350</v>
      </c>
      <c r="H8" s="71"/>
      <c r="I8" s="71" t="s">
        <v>1929</v>
      </c>
      <c r="J8" s="90">
        <v>50</v>
      </c>
      <c r="K8" s="14">
        <v>3</v>
      </c>
      <c r="L8" s="14">
        <v>20</v>
      </c>
      <c r="M8" s="14">
        <f>+IF(K8=3,400,IF(K8=1,230,0))</f>
        <v>400</v>
      </c>
      <c r="N8" s="15">
        <f>(J8*1000)/((L8*1000)*1.73)</f>
        <v>1.44508670520231</v>
      </c>
      <c r="O8" s="15">
        <f>IF(K8=3,(J8*1000)/(M8*1.73),(J8*1000)/(M8))</f>
        <v>72.2543352601156</v>
      </c>
      <c r="P8" s="91">
        <v>30</v>
      </c>
      <c r="Q8" s="111" t="s">
        <v>7351</v>
      </c>
      <c r="R8" s="91">
        <v>2025</v>
      </c>
      <c r="S8" s="111"/>
      <c r="T8" s="71" t="s">
        <v>7352</v>
      </c>
      <c r="U8" s="90">
        <f t="shared" ref="U8:Y8" si="1">SUM(U9:U11)</f>
        <v>0</v>
      </c>
      <c r="V8" s="90">
        <f>U8/O8*100</f>
        <v>0</v>
      </c>
      <c r="W8" s="90">
        <f t="shared" si="1"/>
        <v>0</v>
      </c>
      <c r="X8" s="90">
        <f>W8/O8*100</f>
        <v>0</v>
      </c>
      <c r="Y8" s="90">
        <f t="shared" si="1"/>
        <v>0</v>
      </c>
      <c r="Z8" s="90">
        <f>Y8/O8*100</f>
        <v>0</v>
      </c>
      <c r="AA8" s="90">
        <f>SUM(AA9:AA11)</f>
        <v>0</v>
      </c>
      <c r="AB8" s="90">
        <f>IF((K8=3),(AVERAGE(U8,W8,Y8)),U8)</f>
        <v>0</v>
      </c>
      <c r="AC8" s="121">
        <f>IFERROR(IF((K8=1),(AB8*AF8)/1000,(AB8*AG8*1.73)/1000),"0")</f>
        <v>0</v>
      </c>
      <c r="AD8" s="90">
        <f>AC8/J8*100</f>
        <v>0</v>
      </c>
      <c r="AE8" s="122" t="e">
        <f>IF($K$8=1,"1 Phase",ABS(((U8/AB8)-1)+ABS((W8/AB8)-1)+ABS((Y8/AB8)-1))/3)</f>
        <v>#DIV/0!</v>
      </c>
      <c r="AF8" s="90">
        <v>222</v>
      </c>
      <c r="AG8" s="90">
        <v>387</v>
      </c>
      <c r="AH8" s="57">
        <v>219.5</v>
      </c>
      <c r="AI8" s="74" t="str">
        <f>IF(U8&gt;O8,"OL PHASA","Normal")</f>
        <v>Normal</v>
      </c>
      <c r="AJ8" s="74" t="str">
        <f>IF(W8&gt;O8,"OL PHASA","Normal")</f>
        <v>Normal</v>
      </c>
      <c r="AK8" s="132" t="str">
        <f>IF(Y8&gt;O8,"OL PHASA","Normal")</f>
        <v>Normal</v>
      </c>
      <c r="AL8" s="133">
        <v>30</v>
      </c>
      <c r="AM8" s="133" t="s">
        <v>7351</v>
      </c>
      <c r="AN8" s="133">
        <v>2025</v>
      </c>
      <c r="AO8" s="149" t="s">
        <v>7352</v>
      </c>
      <c r="AP8" s="150">
        <f t="shared" ref="AP8:AT8" si="2">SUM(AP9:AP11)</f>
        <v>4</v>
      </c>
      <c r="AQ8" s="150">
        <f>AP8/O8*100</f>
        <v>5.536</v>
      </c>
      <c r="AR8" s="150">
        <f t="shared" si="2"/>
        <v>3</v>
      </c>
      <c r="AS8" s="150">
        <f>AR8/O8*100</f>
        <v>4.152</v>
      </c>
      <c r="AT8" s="150">
        <f t="shared" si="2"/>
        <v>5</v>
      </c>
      <c r="AU8" s="150">
        <f>AT8/O8*100</f>
        <v>6.92</v>
      </c>
      <c r="AV8" s="150">
        <f>SUM(AV9:AV11)</f>
        <v>3</v>
      </c>
      <c r="AW8" s="158">
        <f>IF((K8=3),(AVERAGE(AP8,AR8,AT8)),AP8)</f>
        <v>4</v>
      </c>
      <c r="AX8" s="159">
        <f>IFERROR(IF((K8=1),(AW8*BA8)/1000,(AW8*BB8*1.73)/1000),"0")</f>
        <v>2.83028</v>
      </c>
      <c r="AY8" s="158">
        <f>AX8/J8*100</f>
        <v>5.66056</v>
      </c>
      <c r="AZ8" s="160">
        <f>IF($K$8=1,"1 Phase",ABS(((AP8/AW8)-1)+ABS((AR8/AW8)-1)+ABS((AT8/AW8)-1))/3)</f>
        <v>0.166666666666667</v>
      </c>
      <c r="BA8" s="150">
        <v>238</v>
      </c>
      <c r="BB8" s="150">
        <v>409</v>
      </c>
      <c r="BC8" s="150"/>
      <c r="BD8" s="74" t="str">
        <f>IF(AP8&gt;O8,"OL PHASA","Normal")</f>
        <v>Normal</v>
      </c>
      <c r="BE8" s="74" t="str">
        <f>IF(AR8&gt;O8,"OL PHASA","Normal")</f>
        <v>Normal</v>
      </c>
      <c r="BF8" s="132" t="str">
        <f>IF(AT8&gt;O8,"OL PHASA","Normal")</f>
        <v>Normal</v>
      </c>
      <c r="BG8" s="178" t="s">
        <v>7353</v>
      </c>
      <c r="BH8" s="178" t="s">
        <v>7354</v>
      </c>
      <c r="BI8" s="179">
        <v>0.54972</v>
      </c>
      <c r="BJ8" s="179">
        <v>123.93877</v>
      </c>
      <c r="BK8" s="179">
        <v>2164</v>
      </c>
      <c r="BL8" s="180" t="s">
        <v>7355</v>
      </c>
      <c r="BM8" s="196" t="str">
        <f>IF(AY8&gt;AD8,"Beban Malam","Beban Siang")</f>
        <v>Beban Malam</v>
      </c>
      <c r="BN8" s="197" t="str">
        <f>IF(AD8&lt;30,"Underload",IF(AD8&lt;=80,"Baik",IF(AD8&gt;80,"Overload")))</f>
        <v>Underload</v>
      </c>
      <c r="BO8" s="197" t="str">
        <f>IF(AY8&lt;30,"Underload",IF(AY8&lt;=80,"Baik",IF(AY8&gt;80,"Overload")))</f>
        <v>Underload</v>
      </c>
      <c r="BP8" s="197" t="e">
        <f>IF(K8=3,IF(AE8&gt;0.2,"TDK SEIMBANG","SEIMBANG"),IF(AI8="OL PHASA","TDK SEIMBANG","SEIMBANG"))</f>
        <v>#DIV/0!</v>
      </c>
      <c r="BQ8" s="197" t="str">
        <f>IF(K8=3,IF(AZ8&gt;0.2,"TDK SEIMBANG","SEIMBANG"),IF(BD8="OL PHASA","TDK SEIMBANG","SEIMBANG"))</f>
        <v>SEIMBANG</v>
      </c>
      <c r="BR8" s="197" t="str">
        <f>IF(K8=3,IF(SUM(AF8:AG8)&gt;600,"NORMAL","DROP"),IF(AH9&gt;198,"NORMAL","DROP"))</f>
        <v>NORMAL</v>
      </c>
      <c r="BS8" s="197" t="str">
        <f>IF(K8=3,IF(SUM(BA8:BB8)&gt;600,"NORMAL","DROP"),IF(BC8&gt;198,"NORMAL","DROP"))</f>
        <v>NORMAL</v>
      </c>
    </row>
    <row r="9" ht="15.6" spans="1:71">
      <c r="A9" s="69" t="str">
        <f t="shared" si="0"/>
        <v>Jurusan 1</v>
      </c>
      <c r="B9" s="75"/>
      <c r="C9" s="76"/>
      <c r="D9" s="76" t="str">
        <f t="shared" ref="D9:D25" si="3">IF(T9="","",D8)</f>
        <v>SLO 7</v>
      </c>
      <c r="E9" s="76"/>
      <c r="F9" s="76"/>
      <c r="G9" s="77"/>
      <c r="H9" s="77"/>
      <c r="I9" s="76"/>
      <c r="J9" s="92"/>
      <c r="K9" s="92"/>
      <c r="L9" s="93"/>
      <c r="M9" s="92"/>
      <c r="N9" s="94"/>
      <c r="O9" s="94"/>
      <c r="P9" s="95"/>
      <c r="Q9" s="95"/>
      <c r="R9" s="95"/>
      <c r="S9" s="95"/>
      <c r="T9" s="96" t="s">
        <v>7356</v>
      </c>
      <c r="U9" s="112"/>
      <c r="V9" s="112"/>
      <c r="W9" s="112"/>
      <c r="X9" s="112"/>
      <c r="Y9" s="112"/>
      <c r="Z9" s="112"/>
      <c r="AA9" s="112"/>
      <c r="AB9" s="90"/>
      <c r="AC9" s="123"/>
      <c r="AD9" s="112"/>
      <c r="AE9" s="92"/>
      <c r="AF9" s="112">
        <v>223</v>
      </c>
      <c r="AG9" s="112">
        <v>381</v>
      </c>
      <c r="AH9" s="90"/>
      <c r="AI9" s="97"/>
      <c r="AJ9" s="97"/>
      <c r="AK9" s="134"/>
      <c r="AL9" s="135"/>
      <c r="AM9" s="135"/>
      <c r="AN9" s="135"/>
      <c r="AO9" s="151" t="s">
        <v>7356</v>
      </c>
      <c r="AP9" s="112">
        <v>4</v>
      </c>
      <c r="AQ9" s="152"/>
      <c r="AR9" s="112">
        <v>3</v>
      </c>
      <c r="AS9" s="152"/>
      <c r="AT9" s="112">
        <v>5</v>
      </c>
      <c r="AU9" s="152"/>
      <c r="AV9" s="112">
        <v>3</v>
      </c>
      <c r="AW9" s="158"/>
      <c r="AX9" s="161"/>
      <c r="AY9" s="152"/>
      <c r="AZ9" s="152"/>
      <c r="BA9" s="162">
        <v>236</v>
      </c>
      <c r="BB9" s="162">
        <v>413</v>
      </c>
      <c r="BC9" s="150"/>
      <c r="BD9" s="97"/>
      <c r="BE9" s="97"/>
      <c r="BF9" s="134"/>
      <c r="BG9" s="181"/>
      <c r="BH9" s="181"/>
      <c r="BI9" s="182"/>
      <c r="BJ9" s="182"/>
      <c r="BK9" s="182"/>
      <c r="BL9" s="183"/>
      <c r="BM9" s="198"/>
      <c r="BN9" s="199"/>
      <c r="BO9" s="197"/>
      <c r="BP9" s="197"/>
      <c r="BQ9" s="197"/>
      <c r="BR9" s="197"/>
      <c r="BS9" s="197"/>
    </row>
    <row r="10" ht="15.6" spans="1:71">
      <c r="A10" s="69" t="str">
        <f t="shared" si="0"/>
        <v>Jurusan 2</v>
      </c>
      <c r="B10" s="75"/>
      <c r="C10" s="76"/>
      <c r="D10" s="76" t="str">
        <f t="shared" si="3"/>
        <v>SLO 7</v>
      </c>
      <c r="E10" s="76"/>
      <c r="F10" s="76"/>
      <c r="G10" s="77"/>
      <c r="H10" s="77"/>
      <c r="I10" s="76"/>
      <c r="J10" s="92"/>
      <c r="K10" s="92"/>
      <c r="L10" s="93"/>
      <c r="M10" s="92"/>
      <c r="N10" s="94"/>
      <c r="O10" s="94"/>
      <c r="P10" s="96"/>
      <c r="Q10" s="96"/>
      <c r="R10" s="96"/>
      <c r="S10" s="96"/>
      <c r="T10" s="96" t="s">
        <v>7357</v>
      </c>
      <c r="U10" s="112"/>
      <c r="V10" s="112"/>
      <c r="W10" s="112"/>
      <c r="X10" s="112"/>
      <c r="Y10" s="112"/>
      <c r="Z10" s="112"/>
      <c r="AA10" s="112"/>
      <c r="AB10" s="90"/>
      <c r="AC10" s="123"/>
      <c r="AD10" s="112"/>
      <c r="AE10" s="92"/>
      <c r="AF10" s="112">
        <v>220</v>
      </c>
      <c r="AG10" s="112">
        <v>384</v>
      </c>
      <c r="AH10" s="112"/>
      <c r="AI10" s="97"/>
      <c r="AJ10" s="97"/>
      <c r="AK10" s="134"/>
      <c r="AL10" s="136"/>
      <c r="AM10" s="136"/>
      <c r="AN10" s="136"/>
      <c r="AO10" s="151" t="s">
        <v>7357</v>
      </c>
      <c r="AP10" s="112"/>
      <c r="AQ10" s="112"/>
      <c r="AR10" s="112"/>
      <c r="AS10" s="112"/>
      <c r="AT10" s="112"/>
      <c r="AU10" s="112"/>
      <c r="AV10" s="112"/>
      <c r="AW10" s="158"/>
      <c r="AX10" s="161"/>
      <c r="AY10" s="152"/>
      <c r="AZ10" s="152"/>
      <c r="BA10" s="162">
        <v>235</v>
      </c>
      <c r="BB10" s="162">
        <v>416</v>
      </c>
      <c r="BC10" s="162"/>
      <c r="BD10" s="97"/>
      <c r="BE10" s="97"/>
      <c r="BF10" s="134"/>
      <c r="BG10" s="181"/>
      <c r="BH10" s="181"/>
      <c r="BI10" s="182"/>
      <c r="BJ10" s="182"/>
      <c r="BK10" s="182"/>
      <c r="BL10" s="183"/>
      <c r="BM10" s="198"/>
      <c r="BN10" s="199"/>
      <c r="BO10" s="197"/>
      <c r="BP10" s="197"/>
      <c r="BQ10" s="197"/>
      <c r="BR10" s="197"/>
      <c r="BS10" s="197"/>
    </row>
    <row r="11" ht="15.6" spans="1:71">
      <c r="A11" s="69" t="str">
        <f t="shared" si="0"/>
        <v>Jurusan 3</v>
      </c>
      <c r="B11" s="75"/>
      <c r="C11" s="76"/>
      <c r="D11" s="76" t="str">
        <f t="shared" si="3"/>
        <v>SLO 7</v>
      </c>
      <c r="E11" s="76"/>
      <c r="F11" s="76"/>
      <c r="G11" s="77"/>
      <c r="H11" s="77"/>
      <c r="I11" s="76"/>
      <c r="J11" s="92"/>
      <c r="K11" s="92"/>
      <c r="L11" s="93"/>
      <c r="M11" s="92"/>
      <c r="N11" s="94"/>
      <c r="O11" s="94"/>
      <c r="P11" s="97"/>
      <c r="Q11" s="97"/>
      <c r="R11" s="97"/>
      <c r="S11" s="97"/>
      <c r="T11" s="97" t="s">
        <v>7358</v>
      </c>
      <c r="U11" s="113"/>
      <c r="V11" s="92"/>
      <c r="W11" s="113"/>
      <c r="X11" s="92"/>
      <c r="Y11" s="113"/>
      <c r="Z11" s="92"/>
      <c r="AA11" s="113"/>
      <c r="AB11" s="92"/>
      <c r="AC11" s="124"/>
      <c r="AD11" s="92"/>
      <c r="AE11" s="92"/>
      <c r="AF11" s="113"/>
      <c r="AG11" s="113"/>
      <c r="AH11" s="92"/>
      <c r="AI11" s="97"/>
      <c r="AJ11" s="97"/>
      <c r="AK11" s="134"/>
      <c r="AL11" s="136"/>
      <c r="AM11" s="136"/>
      <c r="AN11" s="136"/>
      <c r="AO11" s="151" t="s">
        <v>7358</v>
      </c>
      <c r="AP11" s="112"/>
      <c r="AQ11" s="152"/>
      <c r="AR11" s="112"/>
      <c r="AS11" s="152"/>
      <c r="AT11" s="112"/>
      <c r="AU11" s="152"/>
      <c r="AV11" s="112"/>
      <c r="AW11" s="152"/>
      <c r="AX11" s="161"/>
      <c r="AY11" s="152"/>
      <c r="AZ11" s="152"/>
      <c r="BA11" s="163"/>
      <c r="BB11" s="163"/>
      <c r="BC11" s="163"/>
      <c r="BD11" s="97"/>
      <c r="BE11" s="97"/>
      <c r="BF11" s="134"/>
      <c r="BG11" s="181"/>
      <c r="BH11" s="181"/>
      <c r="BI11" s="182"/>
      <c r="BJ11" s="182"/>
      <c r="BK11" s="182"/>
      <c r="BL11" s="183"/>
      <c r="BM11" s="198"/>
      <c r="BN11" s="199"/>
      <c r="BO11" s="197"/>
      <c r="BP11" s="197"/>
      <c r="BQ11" s="197"/>
      <c r="BR11" s="197"/>
      <c r="BS11" s="197"/>
    </row>
    <row r="12" ht="15.6" spans="1:71">
      <c r="A12" s="69" t="str">
        <f t="shared" si="0"/>
        <v/>
      </c>
      <c r="B12" s="75"/>
      <c r="C12" s="76"/>
      <c r="D12" s="76" t="str">
        <f t="shared" si="3"/>
        <v/>
      </c>
      <c r="E12" s="76"/>
      <c r="F12" s="76"/>
      <c r="G12" s="77"/>
      <c r="H12" s="77"/>
      <c r="I12" s="76"/>
      <c r="J12" s="92"/>
      <c r="K12" s="92"/>
      <c r="L12" s="93"/>
      <c r="M12" s="92"/>
      <c r="N12" s="94"/>
      <c r="O12" s="94"/>
      <c r="P12" s="97"/>
      <c r="Q12" s="97"/>
      <c r="R12" s="114"/>
      <c r="S12" s="114"/>
      <c r="T12" s="97"/>
      <c r="U12" s="113"/>
      <c r="V12" s="92"/>
      <c r="W12" s="113"/>
      <c r="X12" s="92"/>
      <c r="Y12" s="113"/>
      <c r="Z12" s="92"/>
      <c r="AA12" s="113"/>
      <c r="AB12" s="92"/>
      <c r="AC12" s="124"/>
      <c r="AD12" s="92"/>
      <c r="AE12" s="92"/>
      <c r="AF12" s="92"/>
      <c r="AG12" s="92"/>
      <c r="AH12" s="92"/>
      <c r="AI12" s="97"/>
      <c r="AJ12" s="97"/>
      <c r="AK12" s="134"/>
      <c r="AL12" s="136"/>
      <c r="AM12" s="136"/>
      <c r="AN12" s="136"/>
      <c r="AO12" s="151"/>
      <c r="AP12" s="113"/>
      <c r="AQ12" s="92"/>
      <c r="AR12" s="113"/>
      <c r="AS12" s="92"/>
      <c r="AT12" s="113"/>
      <c r="AU12" s="92"/>
      <c r="AV12" s="113"/>
      <c r="AW12" s="92"/>
      <c r="AX12" s="124"/>
      <c r="AY12" s="92"/>
      <c r="AZ12" s="92"/>
      <c r="BA12" s="92"/>
      <c r="BB12" s="92"/>
      <c r="BC12" s="92"/>
      <c r="BD12" s="97"/>
      <c r="BE12" s="97"/>
      <c r="BF12" s="134"/>
      <c r="BG12" s="181"/>
      <c r="BH12" s="181"/>
      <c r="BI12" s="182"/>
      <c r="BJ12" s="182"/>
      <c r="BK12" s="182"/>
      <c r="BL12" s="183"/>
      <c r="BM12" s="198"/>
      <c r="BN12" s="199"/>
      <c r="BO12" s="197"/>
      <c r="BP12" s="197"/>
      <c r="BQ12" s="197"/>
      <c r="BR12" s="197"/>
      <c r="BS12" s="197"/>
    </row>
    <row r="13" ht="31.2" spans="1:71">
      <c r="A13" s="69" t="str">
        <f t="shared" si="0"/>
        <v>Induk</v>
      </c>
      <c r="B13" s="78">
        <f>B8+1</f>
        <v>2</v>
      </c>
      <c r="C13" s="74"/>
      <c r="D13" s="76" t="str">
        <f t="shared" si="3"/>
        <v/>
      </c>
      <c r="E13" s="73"/>
      <c r="F13" s="74" t="s">
        <v>1627</v>
      </c>
      <c r="G13" s="79" t="s">
        <v>7359</v>
      </c>
      <c r="H13" s="80" t="s">
        <v>7360</v>
      </c>
      <c r="I13" s="74" t="s">
        <v>1929</v>
      </c>
      <c r="J13" s="14">
        <v>50</v>
      </c>
      <c r="K13" s="14">
        <v>3</v>
      </c>
      <c r="L13" s="14">
        <v>20</v>
      </c>
      <c r="M13" s="14">
        <f>+IF(K13=3,400,IF(K13=1,230,0))</f>
        <v>400</v>
      </c>
      <c r="N13" s="15">
        <f>(J13*1000)/((L13*1000)*1.73)</f>
        <v>1.44508670520231</v>
      </c>
      <c r="O13" s="15">
        <f>IF(K13=3,(J13*1000)/(M13*1.73),(J13*1000)/(M13))</f>
        <v>72.2543352601156</v>
      </c>
      <c r="P13" s="91">
        <v>30</v>
      </c>
      <c r="Q13" s="111" t="s">
        <v>7351</v>
      </c>
      <c r="R13" s="91">
        <v>2025</v>
      </c>
      <c r="S13" s="111"/>
      <c r="T13" s="74" t="s">
        <v>7352</v>
      </c>
      <c r="U13" s="115">
        <f t="shared" ref="U13:Y13" si="4">SUM(U14:U16)</f>
        <v>0</v>
      </c>
      <c r="V13" s="14">
        <f>U13/O13*100</f>
        <v>0</v>
      </c>
      <c r="W13" s="115">
        <f t="shared" si="4"/>
        <v>0</v>
      </c>
      <c r="X13" s="14">
        <f>W13/O13*100</f>
        <v>0</v>
      </c>
      <c r="Y13" s="115">
        <f t="shared" si="4"/>
        <v>0</v>
      </c>
      <c r="Z13" s="14">
        <f>Y13/O13*100</f>
        <v>0</v>
      </c>
      <c r="AA13" s="115">
        <f>SUM(AA14:AA16)</f>
        <v>0</v>
      </c>
      <c r="AB13" s="14">
        <f>IF((K13=3),(AVERAGE(U13,W13,Y13)),U13)</f>
        <v>0</v>
      </c>
      <c r="AC13" s="15">
        <f>IFERROR(IF((K13=1),(AB13*AF13)/1000,(AB13*AG13*1.73)/1000),"0")</f>
        <v>0</v>
      </c>
      <c r="AD13" s="14">
        <f>AC13/J13*100</f>
        <v>0</v>
      </c>
      <c r="AE13" s="122" t="e">
        <f>IF($K$8=1,"1 Phase",ABS(((U13/AB13)-1)+ABS((W13/AB13)-1)+ABS((Y13/AB13)-1))/3)</f>
        <v>#DIV/0!</v>
      </c>
      <c r="AF13" s="14">
        <v>225</v>
      </c>
      <c r="AG13" s="14">
        <v>395</v>
      </c>
      <c r="AH13" s="137"/>
      <c r="AI13" s="74" t="str">
        <f>IF(U13&gt;O13,"OL PHASA","Normal")</f>
        <v>Normal</v>
      </c>
      <c r="AJ13" s="74" t="str">
        <f>IF(W13&gt;O13,"OL PHASA","Normal")</f>
        <v>Normal</v>
      </c>
      <c r="AK13" s="132" t="str">
        <f>IF(Y13&gt;O13,"OL PHASA","Normal")</f>
        <v>Normal</v>
      </c>
      <c r="AL13" s="133">
        <v>30</v>
      </c>
      <c r="AM13" s="133" t="s">
        <v>7351</v>
      </c>
      <c r="AN13" s="133">
        <v>2025</v>
      </c>
      <c r="AO13" s="149" t="s">
        <v>7352</v>
      </c>
      <c r="AP13" s="115">
        <f t="shared" ref="AP13:AT13" si="5">SUM(AP14:AP16)</f>
        <v>3</v>
      </c>
      <c r="AQ13" s="14">
        <f>AP13/O13*100</f>
        <v>4.152</v>
      </c>
      <c r="AR13" s="115">
        <f t="shared" si="5"/>
        <v>0</v>
      </c>
      <c r="AS13" s="14">
        <f>AR13/O13*100</f>
        <v>0</v>
      </c>
      <c r="AT13" s="115">
        <f t="shared" si="5"/>
        <v>3</v>
      </c>
      <c r="AU13" s="14">
        <f>AT13/O13*100</f>
        <v>4.152</v>
      </c>
      <c r="AV13" s="115">
        <f>SUM(AV14:AV16)</f>
        <v>3</v>
      </c>
      <c r="AW13" s="14">
        <f>IF((K13=3),(AVERAGE(AP13,AR13,AT13)),AP13)</f>
        <v>2</v>
      </c>
      <c r="AX13" s="15">
        <f>IFERROR(IF((K13=1),(AW13*BA13)/1000,(AW13*BB13*1.73)/1000),"0")</f>
        <v>1.41514</v>
      </c>
      <c r="AY13" s="14">
        <f>AX13/J13*100</f>
        <v>2.83028</v>
      </c>
      <c r="AZ13" s="122">
        <f>IF($K$8=1,"1 Phase",ABS(((AP13/AW13)-1)+ABS((AR13/AW13)-1)+ABS((AT13/AW13)-1))/3)</f>
        <v>0.666666666666667</v>
      </c>
      <c r="BA13" s="14">
        <v>231</v>
      </c>
      <c r="BB13" s="14">
        <v>409</v>
      </c>
      <c r="BC13" s="14"/>
      <c r="BD13" s="74" t="str">
        <f>IF(AP13&gt;O13,"OL PHASA","Normal")</f>
        <v>Normal</v>
      </c>
      <c r="BE13" s="74" t="str">
        <f>IF(AR13&gt;O13,"OL PHASA","Normal")</f>
        <v>Normal</v>
      </c>
      <c r="BF13" s="132" t="str">
        <f>IF(AT13&gt;O13,"OL PHASA","Normal")</f>
        <v>Normal</v>
      </c>
      <c r="BG13" s="178" t="s">
        <v>7353</v>
      </c>
      <c r="BH13" s="178" t="s">
        <v>7354</v>
      </c>
      <c r="BI13" s="179"/>
      <c r="BJ13" s="179"/>
      <c r="BK13" s="179">
        <v>1080</v>
      </c>
      <c r="BL13" s="180" t="s">
        <v>7355</v>
      </c>
      <c r="BM13" s="196" t="str">
        <f>IF(AY13&gt;AD13,"Beban Malam","Beban Siang")</f>
        <v>Beban Malam</v>
      </c>
      <c r="BN13" s="197" t="str">
        <f>IF(AD13&lt;30,"Underload",IF(AD13&lt;=80,"Baik",IF(AD13&gt;80,"Overload")))</f>
        <v>Underload</v>
      </c>
      <c r="BO13" s="197" t="str">
        <f>IF(AY13&lt;30,"Underload",IF(AY13&lt;=80,"Baik",IF(AY13&gt;80,"Overload")))</f>
        <v>Underload</v>
      </c>
      <c r="BP13" s="197" t="e">
        <f>IF(K13=3,IF(AE13&gt;0.2,"TDK SEIMBANG","SEIMBANG"),IF(AI13="OL PHASA","TDK SEIMBANG","SEIMBANG"))</f>
        <v>#DIV/0!</v>
      </c>
      <c r="BQ13" s="197" t="str">
        <f>IF(K13=3,IF(AZ13&gt;0.2,"TDK SEIMBANG","SEIMBANG"),IF(BD13="OL PHASA","TDK SEIMBANG","SEIMBANG"))</f>
        <v>TDK SEIMBANG</v>
      </c>
      <c r="BR13" s="197" t="str">
        <f>IF(K13=3,IF(SUM(AF13:AG13)&gt;600,"NORMAL","DROP"),IF(AH14&gt;198,"NORMAL","DROP"))</f>
        <v>NORMAL</v>
      </c>
      <c r="BS13" s="197" t="str">
        <f>IF(K13=3,IF(SUM(BA13:BB13)&gt;600,"NORMAL","DROP"),IF(BC13&gt;198,"NORMAL","DROP"))</f>
        <v>NORMAL</v>
      </c>
    </row>
    <row r="14" ht="15.6" spans="1:71">
      <c r="A14" s="69" t="str">
        <f t="shared" si="0"/>
        <v>Jurusan 1</v>
      </c>
      <c r="B14" s="75"/>
      <c r="C14" s="76"/>
      <c r="D14" s="76" t="str">
        <f t="shared" si="3"/>
        <v/>
      </c>
      <c r="E14" s="76"/>
      <c r="F14" s="76"/>
      <c r="G14" s="77"/>
      <c r="H14" s="77"/>
      <c r="I14" s="76"/>
      <c r="J14" s="92"/>
      <c r="K14" s="92"/>
      <c r="L14" s="93"/>
      <c r="M14" s="92"/>
      <c r="N14" s="94"/>
      <c r="O14" s="94"/>
      <c r="P14" s="98"/>
      <c r="Q14" s="98"/>
      <c r="R14" s="98"/>
      <c r="S14" s="98"/>
      <c r="T14" s="97" t="s">
        <v>7356</v>
      </c>
      <c r="U14" s="113"/>
      <c r="V14" s="92"/>
      <c r="W14" s="113"/>
      <c r="X14" s="92"/>
      <c r="Y14" s="113"/>
      <c r="Z14" s="92"/>
      <c r="AA14" s="113"/>
      <c r="AB14" s="14"/>
      <c r="AC14" s="124"/>
      <c r="AD14" s="92"/>
      <c r="AE14" s="92"/>
      <c r="AF14" s="113">
        <v>230</v>
      </c>
      <c r="AG14" s="113">
        <v>390</v>
      </c>
      <c r="AH14" s="14">
        <v>225</v>
      </c>
      <c r="AI14" s="97"/>
      <c r="AJ14" s="97"/>
      <c r="AK14" s="134"/>
      <c r="AL14" s="135"/>
      <c r="AM14" s="135"/>
      <c r="AN14" s="135"/>
      <c r="AO14" s="151" t="s">
        <v>7356</v>
      </c>
      <c r="AP14" s="113">
        <v>3</v>
      </c>
      <c r="AQ14" s="92"/>
      <c r="AR14" s="113">
        <v>0</v>
      </c>
      <c r="AS14" s="92"/>
      <c r="AT14" s="113">
        <v>3</v>
      </c>
      <c r="AU14" s="92"/>
      <c r="AV14" s="113">
        <v>3</v>
      </c>
      <c r="AW14" s="14"/>
      <c r="AX14" s="124"/>
      <c r="AY14" s="92"/>
      <c r="AZ14" s="92"/>
      <c r="BA14" s="113">
        <v>233</v>
      </c>
      <c r="BB14" s="113">
        <v>403</v>
      </c>
      <c r="BC14" s="14"/>
      <c r="BD14" s="97"/>
      <c r="BE14" s="97"/>
      <c r="BF14" s="134"/>
      <c r="BG14" s="181"/>
      <c r="BH14" s="181"/>
      <c r="BI14" s="182"/>
      <c r="BJ14" s="182"/>
      <c r="BK14" s="182"/>
      <c r="BL14" s="183"/>
      <c r="BM14" s="198"/>
      <c r="BN14" s="199"/>
      <c r="BO14" s="197"/>
      <c r="BP14" s="197"/>
      <c r="BQ14" s="197"/>
      <c r="BR14" s="197"/>
      <c r="BS14" s="197"/>
    </row>
    <row r="15" ht="15.6" spans="1:71">
      <c r="A15" s="69" t="str">
        <f t="shared" si="0"/>
        <v>Jurusan 2</v>
      </c>
      <c r="B15" s="75"/>
      <c r="C15" s="76"/>
      <c r="D15" s="76" t="str">
        <f t="shared" si="3"/>
        <v/>
      </c>
      <c r="E15" s="76"/>
      <c r="F15" s="76"/>
      <c r="G15" s="77"/>
      <c r="H15" s="77"/>
      <c r="I15" s="76"/>
      <c r="J15" s="92"/>
      <c r="K15" s="92"/>
      <c r="L15" s="93"/>
      <c r="M15" s="92"/>
      <c r="N15" s="94"/>
      <c r="O15" s="94"/>
      <c r="P15" s="97"/>
      <c r="Q15" s="97"/>
      <c r="R15" s="97"/>
      <c r="S15" s="97"/>
      <c r="T15" s="97" t="s">
        <v>7357</v>
      </c>
      <c r="U15" s="113"/>
      <c r="V15" s="92"/>
      <c r="W15" s="113"/>
      <c r="X15" s="92"/>
      <c r="Y15" s="113"/>
      <c r="Z15" s="92"/>
      <c r="AA15" s="113"/>
      <c r="AB15" s="14"/>
      <c r="AC15" s="124"/>
      <c r="AD15" s="92"/>
      <c r="AE15" s="92"/>
      <c r="AF15" s="113">
        <v>227</v>
      </c>
      <c r="AG15" s="113">
        <v>397</v>
      </c>
      <c r="AH15" s="92">
        <v>227</v>
      </c>
      <c r="AI15" s="97"/>
      <c r="AJ15" s="97"/>
      <c r="AK15" s="134"/>
      <c r="AL15" s="136"/>
      <c r="AM15" s="136"/>
      <c r="AN15" s="136"/>
      <c r="AO15" s="151" t="s">
        <v>7357</v>
      </c>
      <c r="AP15" s="113"/>
      <c r="AQ15" s="92"/>
      <c r="AR15" s="113"/>
      <c r="AS15" s="92"/>
      <c r="AT15" s="113"/>
      <c r="AU15" s="92"/>
      <c r="AV15" s="113"/>
      <c r="AW15" s="14"/>
      <c r="AX15" s="124"/>
      <c r="AY15" s="92"/>
      <c r="AZ15" s="92"/>
      <c r="BA15" s="113">
        <v>230</v>
      </c>
      <c r="BB15" s="113">
        <v>406</v>
      </c>
      <c r="BC15" s="92"/>
      <c r="BD15" s="97"/>
      <c r="BE15" s="97"/>
      <c r="BF15" s="134"/>
      <c r="BG15" s="181"/>
      <c r="BH15" s="181"/>
      <c r="BI15" s="182"/>
      <c r="BJ15" s="182"/>
      <c r="BK15" s="182"/>
      <c r="BL15" s="183"/>
      <c r="BM15" s="198"/>
      <c r="BN15" s="199"/>
      <c r="BO15" s="197"/>
      <c r="BP15" s="197"/>
      <c r="BQ15" s="197"/>
      <c r="BR15" s="197"/>
      <c r="BS15" s="197"/>
    </row>
    <row r="16" ht="15.6" spans="1:71">
      <c r="A16" s="69" t="str">
        <f t="shared" si="0"/>
        <v>Jurusan 3</v>
      </c>
      <c r="B16" s="75"/>
      <c r="C16" s="76"/>
      <c r="D16" s="76" t="str">
        <f t="shared" si="3"/>
        <v/>
      </c>
      <c r="E16" s="76"/>
      <c r="F16" s="76"/>
      <c r="G16" s="77"/>
      <c r="H16" s="77"/>
      <c r="I16" s="76"/>
      <c r="J16" s="92"/>
      <c r="K16" s="92"/>
      <c r="L16" s="93"/>
      <c r="M16" s="92"/>
      <c r="N16" s="94"/>
      <c r="O16" s="94"/>
      <c r="P16" s="97"/>
      <c r="Q16" s="97"/>
      <c r="R16" s="97"/>
      <c r="S16" s="97"/>
      <c r="T16" s="97" t="s">
        <v>7358</v>
      </c>
      <c r="U16" s="113"/>
      <c r="V16" s="92"/>
      <c r="W16" s="113"/>
      <c r="X16" s="92"/>
      <c r="Y16" s="113"/>
      <c r="Z16" s="92"/>
      <c r="AA16" s="113"/>
      <c r="AB16" s="92"/>
      <c r="AC16" s="124"/>
      <c r="AD16" s="92"/>
      <c r="AE16" s="92"/>
      <c r="AF16" s="113"/>
      <c r="AG16" s="113"/>
      <c r="AH16" s="92"/>
      <c r="AI16" s="97"/>
      <c r="AJ16" s="97"/>
      <c r="AK16" s="134"/>
      <c r="AL16" s="136"/>
      <c r="AM16" s="136"/>
      <c r="AN16" s="136"/>
      <c r="AO16" s="151" t="s">
        <v>7358</v>
      </c>
      <c r="AP16" s="113"/>
      <c r="AQ16" s="92"/>
      <c r="AR16" s="113"/>
      <c r="AS16" s="92"/>
      <c r="AT16" s="113"/>
      <c r="AU16" s="92"/>
      <c r="AV16" s="113"/>
      <c r="AW16" s="92"/>
      <c r="AX16" s="124"/>
      <c r="AY16" s="92"/>
      <c r="AZ16" s="92"/>
      <c r="BA16" s="113"/>
      <c r="BB16" s="113"/>
      <c r="BC16" s="92"/>
      <c r="BD16" s="97"/>
      <c r="BE16" s="97"/>
      <c r="BF16" s="134"/>
      <c r="BG16" s="181"/>
      <c r="BH16" s="181"/>
      <c r="BI16" s="182"/>
      <c r="BJ16" s="182"/>
      <c r="BK16" s="182"/>
      <c r="BL16" s="183"/>
      <c r="BM16" s="198"/>
      <c r="BN16" s="199"/>
      <c r="BO16" s="197"/>
      <c r="BP16" s="197"/>
      <c r="BQ16" s="197"/>
      <c r="BR16" s="197"/>
      <c r="BS16" s="197"/>
    </row>
    <row r="17" ht="15.6" spans="1:71">
      <c r="A17" s="69" t="str">
        <f t="shared" si="0"/>
        <v/>
      </c>
      <c r="B17" s="75"/>
      <c r="C17" s="76"/>
      <c r="D17" s="76" t="str">
        <f t="shared" si="3"/>
        <v/>
      </c>
      <c r="E17" s="76"/>
      <c r="F17" s="76"/>
      <c r="G17" s="77"/>
      <c r="H17" s="77"/>
      <c r="I17" s="76"/>
      <c r="J17" s="92"/>
      <c r="K17" s="92"/>
      <c r="L17" s="93"/>
      <c r="M17" s="92"/>
      <c r="N17" s="94"/>
      <c r="O17" s="94"/>
      <c r="P17" s="97"/>
      <c r="Q17" s="97"/>
      <c r="R17" s="114"/>
      <c r="S17" s="114"/>
      <c r="T17" s="97"/>
      <c r="U17" s="113"/>
      <c r="V17" s="92"/>
      <c r="W17" s="113"/>
      <c r="X17" s="92"/>
      <c r="Y17" s="113"/>
      <c r="Z17" s="92"/>
      <c r="AA17" s="113"/>
      <c r="AB17" s="92"/>
      <c r="AC17" s="124"/>
      <c r="AD17" s="92"/>
      <c r="AE17" s="92"/>
      <c r="AF17" s="92"/>
      <c r="AG17" s="92"/>
      <c r="AH17" s="92"/>
      <c r="AI17" s="97"/>
      <c r="AJ17" s="97"/>
      <c r="AK17" s="134"/>
      <c r="AL17" s="138"/>
      <c r="AM17" s="138"/>
      <c r="AN17" s="138"/>
      <c r="AO17" s="151"/>
      <c r="AP17" s="113"/>
      <c r="AQ17" s="92"/>
      <c r="AR17" s="113"/>
      <c r="AS17" s="92"/>
      <c r="AT17" s="113"/>
      <c r="AU17" s="92"/>
      <c r="AV17" s="113"/>
      <c r="AW17" s="92"/>
      <c r="AX17" s="124"/>
      <c r="AY17" s="92"/>
      <c r="AZ17" s="92"/>
      <c r="BA17" s="92"/>
      <c r="BB17" s="92"/>
      <c r="BC17" s="92"/>
      <c r="BD17" s="97"/>
      <c r="BE17" s="97"/>
      <c r="BF17" s="134"/>
      <c r="BG17" s="181"/>
      <c r="BH17" s="181"/>
      <c r="BI17" s="182"/>
      <c r="BJ17" s="182"/>
      <c r="BK17" s="182"/>
      <c r="BL17" s="183"/>
      <c r="BM17" s="198"/>
      <c r="BN17" s="199"/>
      <c r="BO17" s="197"/>
      <c r="BP17" s="197"/>
      <c r="BQ17" s="197"/>
      <c r="BR17" s="197"/>
      <c r="BS17" s="197"/>
    </row>
    <row r="18" ht="31.2" spans="1:71">
      <c r="A18" s="69" t="str">
        <f t="shared" si="0"/>
        <v>K-143Induk</v>
      </c>
      <c r="B18" s="78">
        <f>B13+1</f>
        <v>3</v>
      </c>
      <c r="C18" s="74" t="s">
        <v>1544</v>
      </c>
      <c r="D18" s="76" t="str">
        <f t="shared" si="3"/>
        <v/>
      </c>
      <c r="E18" s="73"/>
      <c r="F18" s="72"/>
      <c r="G18" s="79" t="s">
        <v>7361</v>
      </c>
      <c r="H18" s="80" t="s">
        <v>7362</v>
      </c>
      <c r="I18" s="74" t="s">
        <v>1929</v>
      </c>
      <c r="J18" s="14">
        <v>160</v>
      </c>
      <c r="K18" s="14">
        <v>3</v>
      </c>
      <c r="L18" s="14">
        <v>20</v>
      </c>
      <c r="M18" s="14">
        <f>+IF(K18=3,400,IF(K18=1,230,0))</f>
        <v>400</v>
      </c>
      <c r="N18" s="15">
        <f>(J18*1000)/((L18*1000)*1.73)</f>
        <v>4.6242774566474</v>
      </c>
      <c r="O18" s="15">
        <f>IF(K18=3,(J18*1000)/(M18*1.73),(J18*1000)/(M18))</f>
        <v>231.21387283237</v>
      </c>
      <c r="P18" s="74">
        <v>18</v>
      </c>
      <c r="Q18" s="111" t="s">
        <v>7363</v>
      </c>
      <c r="R18" s="71">
        <v>2024</v>
      </c>
      <c r="S18" s="71"/>
      <c r="T18" s="74" t="s">
        <v>7352</v>
      </c>
      <c r="U18" s="115">
        <f t="shared" ref="U18:Y18" si="6">SUM(U19:U21)</f>
        <v>77</v>
      </c>
      <c r="V18" s="14">
        <f>U18/O18*100</f>
        <v>33.3025</v>
      </c>
      <c r="W18" s="115">
        <f t="shared" si="6"/>
        <v>77</v>
      </c>
      <c r="X18" s="14">
        <f>W18/O18*100</f>
        <v>33.3025</v>
      </c>
      <c r="Y18" s="115">
        <f t="shared" si="6"/>
        <v>91</v>
      </c>
      <c r="Z18" s="14">
        <f>Y18/O18*100</f>
        <v>39.3575</v>
      </c>
      <c r="AA18" s="115">
        <f>SUM(AA19:AA21)</f>
        <v>29</v>
      </c>
      <c r="AB18" s="14">
        <f>IF((K18=3),(AVERAGE(U18,W18,Y18)),U18)</f>
        <v>81.6666666666667</v>
      </c>
      <c r="AC18" s="15">
        <f>IFERROR(IF((K18=1),(AB18*AF18)/1000,(AB18*AG18*1.73)/1000),"0")</f>
        <v>54.3940833333333</v>
      </c>
      <c r="AD18" s="14">
        <f>AC18/J18*100</f>
        <v>33.9963020833333</v>
      </c>
      <c r="AE18" s="122">
        <f>IF($K$8=1,"1 Phase",ABS(((U18/AB18)-1)+ABS((W18/AB18)-1)+ABS((Y18/AB18)-1))/3)</f>
        <v>0.0380952380952381</v>
      </c>
      <c r="AF18" s="14">
        <v>221</v>
      </c>
      <c r="AG18" s="14">
        <v>385</v>
      </c>
      <c r="AH18" s="137">
        <v>218</v>
      </c>
      <c r="AI18" s="74" t="str">
        <f>IF(U18&gt;O18,"OL PHASA","Normal")</f>
        <v>Normal</v>
      </c>
      <c r="AJ18" s="74" t="str">
        <f>IF(W18&gt;O18,"OL PHASA","Normal")</f>
        <v>Normal</v>
      </c>
      <c r="AK18" s="132" t="str">
        <f>IF(Y18&gt;O18,"OL PHASA","Normal")</f>
        <v>Normal</v>
      </c>
      <c r="AL18" s="133">
        <v>17</v>
      </c>
      <c r="AM18" s="133" t="s">
        <v>7363</v>
      </c>
      <c r="AN18" s="133">
        <v>2024</v>
      </c>
      <c r="AO18" s="149" t="s">
        <v>7352</v>
      </c>
      <c r="AP18" s="115">
        <f t="shared" ref="AP18:AT18" si="7">SUM(AP19:AP21)</f>
        <v>77</v>
      </c>
      <c r="AQ18" s="14">
        <f>AP18/O18*100</f>
        <v>33.3025</v>
      </c>
      <c r="AR18" s="115">
        <f t="shared" si="7"/>
        <v>77</v>
      </c>
      <c r="AS18" s="14">
        <f>AR18/O18*100</f>
        <v>33.3025</v>
      </c>
      <c r="AT18" s="115">
        <f t="shared" si="7"/>
        <v>91</v>
      </c>
      <c r="AU18" s="14">
        <f>AT18/O18*100</f>
        <v>39.3575</v>
      </c>
      <c r="AV18" s="115">
        <f>SUM(AV19:AV21)</f>
        <v>29</v>
      </c>
      <c r="AW18" s="14">
        <f>IF((K18=3),(AVERAGE(AP18,AR18,AT18)),AP18)</f>
        <v>81.6666666666667</v>
      </c>
      <c r="AX18" s="15">
        <f>IFERROR(IF((K18=1),(AW18*BA18)/1000,(AW18*BB18*1.73)/1000),"0")</f>
        <v>54.9592166666667</v>
      </c>
      <c r="AY18" s="14">
        <f>AX18/J18*100</f>
        <v>34.3495104166667</v>
      </c>
      <c r="AZ18" s="122">
        <f>IF($K$8=1,"1 Phase",ABS(((AP18/AW18)-1)+ABS((AR18/AW18)-1)+ABS((AT18/AW18)-1))/3)</f>
        <v>0.0380952380952381</v>
      </c>
      <c r="BA18" s="14">
        <v>223</v>
      </c>
      <c r="BB18" s="14">
        <v>389</v>
      </c>
      <c r="BC18" s="137">
        <v>218</v>
      </c>
      <c r="BD18" s="74" t="str">
        <f>IF(AP18&gt;O18,"OL PHASA","Normal")</f>
        <v>Normal</v>
      </c>
      <c r="BE18" s="74" t="str">
        <f>IF(AR18&gt;O18,"OL PHASA","Normal")</f>
        <v>Normal</v>
      </c>
      <c r="BF18" s="132" t="str">
        <f>IF(AT18&gt;O18,"OL PHASA","Normal")</f>
        <v>Normal</v>
      </c>
      <c r="BG18" s="184" t="s">
        <v>7353</v>
      </c>
      <c r="BH18" s="179" t="s">
        <v>7354</v>
      </c>
      <c r="BI18" s="179"/>
      <c r="BJ18" s="179"/>
      <c r="BK18" s="179">
        <v>2100</v>
      </c>
      <c r="BL18" s="180" t="s">
        <v>7355</v>
      </c>
      <c r="BM18" s="196" t="str">
        <f>IF(AY18&gt;AD18,"Beban Malam","Beban Siang")</f>
        <v>Beban Malam</v>
      </c>
      <c r="BN18" s="197" t="str">
        <f>IF(AD18&lt;30,"Underload",IF(AD18&lt;=80,"Baik",IF(AD18&gt;80,"Overload")))</f>
        <v>Baik</v>
      </c>
      <c r="BO18" s="197" t="str">
        <f>IF(AY18&lt;30,"Underload",IF(AY18&lt;=80,"Baik",IF(AY18&gt;80,"Overload")))</f>
        <v>Baik</v>
      </c>
      <c r="BP18" s="197" t="str">
        <f>IF(K18=3,IF(AE18&gt;0.2,"TDK SEIMBANG","SEIMBANG"),IF(AI18="OL PHASA","TDK SEIMBANG","SEIMBANG"))</f>
        <v>SEIMBANG</v>
      </c>
      <c r="BQ18" s="197" t="str">
        <f>IF(K18=3,IF(AZ18&gt;0.2,"TDK SEIMBANG","SEIMBANG"),IF(BD18="OL PHASA","TDK SEIMBANG","SEIMBANG"))</f>
        <v>SEIMBANG</v>
      </c>
      <c r="BR18" s="197" t="str">
        <f>IF(K18=3,IF(SUM(AF18:AG18)&gt;600,"NORMAL","DROP"),IF(AH19&gt;198,"NORMAL","DROP"))</f>
        <v>NORMAL</v>
      </c>
      <c r="BS18" s="197" t="str">
        <f>IF(K18=3,IF(SUM(BA18:BB18)&gt;600,"NORMAL","DROP"),IF(BC19&gt;198,"NORMAL","DROP"))</f>
        <v>NORMAL</v>
      </c>
    </row>
    <row r="19" ht="15.6" spans="1:71">
      <c r="A19" s="69" t="str">
        <f t="shared" si="0"/>
        <v>K-143Jurusan 1</v>
      </c>
      <c r="B19" s="75"/>
      <c r="C19" s="76" t="str">
        <f t="shared" ref="C19:C22" si="8">IF(T19="","",C18)</f>
        <v>K-143</v>
      </c>
      <c r="D19" s="76" t="str">
        <f t="shared" si="3"/>
        <v/>
      </c>
      <c r="E19" s="76"/>
      <c r="F19" s="76"/>
      <c r="G19" s="77"/>
      <c r="H19" s="77"/>
      <c r="I19" s="76"/>
      <c r="J19" s="92"/>
      <c r="K19" s="92"/>
      <c r="L19" s="93"/>
      <c r="M19" s="92"/>
      <c r="N19" s="94"/>
      <c r="O19" s="94"/>
      <c r="P19" s="98"/>
      <c r="Q19" s="98"/>
      <c r="R19" s="98"/>
      <c r="S19" s="98"/>
      <c r="T19" s="97" t="s">
        <v>7356</v>
      </c>
      <c r="U19" s="113">
        <v>50</v>
      </c>
      <c r="V19" s="92"/>
      <c r="W19" s="113">
        <v>60</v>
      </c>
      <c r="X19" s="92"/>
      <c r="Y19" s="113">
        <v>65</v>
      </c>
      <c r="Z19" s="92"/>
      <c r="AA19" s="113">
        <v>18</v>
      </c>
      <c r="AB19" s="14"/>
      <c r="AC19" s="124"/>
      <c r="AD19" s="92"/>
      <c r="AE19" s="92"/>
      <c r="AF19" s="113">
        <v>221</v>
      </c>
      <c r="AG19" s="113">
        <v>381</v>
      </c>
      <c r="AH19" s="14"/>
      <c r="AI19" s="97"/>
      <c r="AJ19" s="97"/>
      <c r="AK19" s="134"/>
      <c r="AL19" s="135"/>
      <c r="AM19" s="135"/>
      <c r="AN19" s="135"/>
      <c r="AO19" s="151" t="s">
        <v>7356</v>
      </c>
      <c r="AP19" s="113">
        <v>50</v>
      </c>
      <c r="AQ19" s="92"/>
      <c r="AR19" s="113">
        <v>60</v>
      </c>
      <c r="AS19" s="92"/>
      <c r="AT19" s="113">
        <v>65</v>
      </c>
      <c r="AU19" s="92"/>
      <c r="AV19" s="113">
        <v>18</v>
      </c>
      <c r="AW19" s="14"/>
      <c r="AX19" s="124"/>
      <c r="AY19" s="92"/>
      <c r="AZ19" s="92"/>
      <c r="BA19" s="113">
        <v>224</v>
      </c>
      <c r="BB19" s="113">
        <v>384</v>
      </c>
      <c r="BC19" s="14"/>
      <c r="BD19" s="97"/>
      <c r="BE19" s="97"/>
      <c r="BF19" s="134"/>
      <c r="BG19" s="185"/>
      <c r="BH19" s="186"/>
      <c r="BI19" s="182"/>
      <c r="BJ19" s="182"/>
      <c r="BK19" s="182"/>
      <c r="BL19" s="183"/>
      <c r="BM19" s="198"/>
      <c r="BN19" s="199"/>
      <c r="BO19" s="197"/>
      <c r="BP19" s="197"/>
      <c r="BQ19" s="197"/>
      <c r="BR19" s="197"/>
      <c r="BS19" s="197"/>
    </row>
    <row r="20" ht="15.6" spans="1:71">
      <c r="A20" s="69" t="str">
        <f t="shared" si="0"/>
        <v>K-143Jurusan 2</v>
      </c>
      <c r="B20" s="75"/>
      <c r="C20" s="76" t="str">
        <f t="shared" si="8"/>
        <v>K-143</v>
      </c>
      <c r="D20" s="76" t="str">
        <f t="shared" si="3"/>
        <v/>
      </c>
      <c r="E20" s="76"/>
      <c r="F20" s="76"/>
      <c r="G20" s="77"/>
      <c r="H20" s="77"/>
      <c r="I20" s="76"/>
      <c r="J20" s="92"/>
      <c r="K20" s="92"/>
      <c r="L20" s="93"/>
      <c r="M20" s="92"/>
      <c r="N20" s="94"/>
      <c r="O20" s="94"/>
      <c r="P20" s="97"/>
      <c r="Q20" s="97"/>
      <c r="R20" s="97"/>
      <c r="S20" s="97"/>
      <c r="T20" s="97" t="s">
        <v>7357</v>
      </c>
      <c r="U20" s="113">
        <v>27</v>
      </c>
      <c r="V20" s="92"/>
      <c r="W20" s="113">
        <v>17</v>
      </c>
      <c r="X20" s="92"/>
      <c r="Y20" s="113">
        <v>26</v>
      </c>
      <c r="Z20" s="92"/>
      <c r="AA20" s="113">
        <v>11</v>
      </c>
      <c r="AB20" s="14"/>
      <c r="AC20" s="124"/>
      <c r="AD20" s="92"/>
      <c r="AE20" s="92"/>
      <c r="AF20" s="113">
        <v>219</v>
      </c>
      <c r="AG20" s="113">
        <v>381</v>
      </c>
      <c r="AH20" s="92"/>
      <c r="AI20" s="97"/>
      <c r="AJ20" s="97"/>
      <c r="AK20" s="134"/>
      <c r="AL20" s="136"/>
      <c r="AM20" s="136"/>
      <c r="AN20" s="136"/>
      <c r="AO20" s="151" t="s">
        <v>7357</v>
      </c>
      <c r="AP20" s="113">
        <v>27</v>
      </c>
      <c r="AQ20" s="92"/>
      <c r="AR20" s="113">
        <v>17</v>
      </c>
      <c r="AS20" s="92"/>
      <c r="AT20" s="113">
        <v>26</v>
      </c>
      <c r="AU20" s="92"/>
      <c r="AV20" s="113">
        <v>11</v>
      </c>
      <c r="AW20" s="14"/>
      <c r="AX20" s="124"/>
      <c r="AY20" s="92"/>
      <c r="AZ20" s="92"/>
      <c r="BA20" s="113">
        <v>221</v>
      </c>
      <c r="BB20" s="113">
        <v>386</v>
      </c>
      <c r="BC20" s="92"/>
      <c r="BD20" s="97"/>
      <c r="BE20" s="97"/>
      <c r="BF20" s="134"/>
      <c r="BG20" s="185"/>
      <c r="BH20" s="186"/>
      <c r="BI20" s="182"/>
      <c r="BJ20" s="182"/>
      <c r="BK20" s="182"/>
      <c r="BL20" s="183"/>
      <c r="BM20" s="198"/>
      <c r="BN20" s="199"/>
      <c r="BO20" s="197"/>
      <c r="BP20" s="197"/>
      <c r="BQ20" s="197"/>
      <c r="BR20" s="197"/>
      <c r="BS20" s="197"/>
    </row>
    <row r="21" ht="15.6" spans="1:71">
      <c r="A21" s="69" t="str">
        <f t="shared" si="0"/>
        <v>K-143Jurusan 3</v>
      </c>
      <c r="B21" s="75"/>
      <c r="C21" s="76" t="str">
        <f t="shared" si="8"/>
        <v>K-143</v>
      </c>
      <c r="D21" s="76" t="str">
        <f t="shared" si="3"/>
        <v/>
      </c>
      <c r="E21" s="76"/>
      <c r="F21" s="76"/>
      <c r="G21" s="77"/>
      <c r="H21" s="77"/>
      <c r="I21" s="76"/>
      <c r="J21" s="92"/>
      <c r="K21" s="92"/>
      <c r="L21" s="93"/>
      <c r="M21" s="92"/>
      <c r="N21" s="94"/>
      <c r="O21" s="94"/>
      <c r="P21" s="97"/>
      <c r="Q21" s="97"/>
      <c r="R21" s="97"/>
      <c r="S21" s="97"/>
      <c r="T21" s="97" t="s">
        <v>7358</v>
      </c>
      <c r="U21" s="113"/>
      <c r="V21" s="92"/>
      <c r="W21" s="113"/>
      <c r="X21" s="92"/>
      <c r="Y21" s="113"/>
      <c r="Z21" s="92"/>
      <c r="AA21" s="113"/>
      <c r="AB21" s="92"/>
      <c r="AC21" s="124"/>
      <c r="AD21" s="92"/>
      <c r="AE21" s="92"/>
      <c r="AF21" s="113"/>
      <c r="AG21" s="113"/>
      <c r="AH21" s="92"/>
      <c r="AI21" s="97"/>
      <c r="AJ21" s="97"/>
      <c r="AK21" s="134"/>
      <c r="AL21" s="136"/>
      <c r="AM21" s="136"/>
      <c r="AN21" s="136"/>
      <c r="AO21" s="151" t="s">
        <v>7358</v>
      </c>
      <c r="AP21" s="113"/>
      <c r="AQ21" s="92"/>
      <c r="AR21" s="113"/>
      <c r="AS21" s="92"/>
      <c r="AT21" s="113"/>
      <c r="AU21" s="92"/>
      <c r="AV21" s="113"/>
      <c r="AW21" s="92"/>
      <c r="AX21" s="124"/>
      <c r="AY21" s="92"/>
      <c r="AZ21" s="92"/>
      <c r="BA21" s="113"/>
      <c r="BB21" s="113"/>
      <c r="BC21" s="92"/>
      <c r="BD21" s="97"/>
      <c r="BE21" s="97"/>
      <c r="BF21" s="134"/>
      <c r="BG21" s="185"/>
      <c r="BH21" s="186"/>
      <c r="BI21" s="182"/>
      <c r="BJ21" s="182"/>
      <c r="BK21" s="182"/>
      <c r="BL21" s="183"/>
      <c r="BM21" s="198"/>
      <c r="BN21" s="199"/>
      <c r="BO21" s="197"/>
      <c r="BP21" s="197"/>
      <c r="BQ21" s="197"/>
      <c r="BR21" s="197"/>
      <c r="BS21" s="197"/>
    </row>
    <row r="22" ht="15.6" spans="1:71">
      <c r="A22" s="69" t="str">
        <f t="shared" si="0"/>
        <v/>
      </c>
      <c r="B22" s="75"/>
      <c r="C22" s="76" t="str">
        <f t="shared" si="8"/>
        <v/>
      </c>
      <c r="D22" s="76" t="str">
        <f t="shared" si="3"/>
        <v/>
      </c>
      <c r="E22" s="76"/>
      <c r="F22" s="76"/>
      <c r="G22" s="77"/>
      <c r="H22" s="77"/>
      <c r="I22" s="76"/>
      <c r="J22" s="92"/>
      <c r="K22" s="92"/>
      <c r="L22" s="93"/>
      <c r="M22" s="92"/>
      <c r="N22" s="94"/>
      <c r="O22" s="94"/>
      <c r="P22" s="97"/>
      <c r="Q22" s="97"/>
      <c r="R22" s="97"/>
      <c r="S22" s="97"/>
      <c r="T22" s="97"/>
      <c r="U22" s="113"/>
      <c r="V22" s="92"/>
      <c r="W22" s="113"/>
      <c r="X22" s="92"/>
      <c r="Y22" s="113"/>
      <c r="Z22" s="92"/>
      <c r="AA22" s="113"/>
      <c r="AB22" s="92"/>
      <c r="AC22" s="124"/>
      <c r="AD22" s="92"/>
      <c r="AE22" s="92"/>
      <c r="AF22" s="92"/>
      <c r="AG22" s="92"/>
      <c r="AH22" s="92"/>
      <c r="AI22" s="97"/>
      <c r="AJ22" s="97"/>
      <c r="AK22" s="134"/>
      <c r="AL22" s="136"/>
      <c r="AM22" s="136"/>
      <c r="AN22" s="136"/>
      <c r="AO22" s="151"/>
      <c r="AP22" s="113"/>
      <c r="AQ22" s="92"/>
      <c r="AR22" s="113"/>
      <c r="AS22" s="92"/>
      <c r="AT22" s="113"/>
      <c r="AU22" s="92"/>
      <c r="AV22" s="113"/>
      <c r="AW22" s="92"/>
      <c r="AX22" s="124"/>
      <c r="AY22" s="92"/>
      <c r="AZ22" s="92"/>
      <c r="BA22" s="92"/>
      <c r="BB22" s="92"/>
      <c r="BC22" s="92"/>
      <c r="BD22" s="97"/>
      <c r="BE22" s="97"/>
      <c r="BF22" s="134"/>
      <c r="BG22" s="185"/>
      <c r="BH22" s="186"/>
      <c r="BI22" s="182"/>
      <c r="BJ22" s="182"/>
      <c r="BK22" s="182"/>
      <c r="BL22" s="183"/>
      <c r="BM22" s="198"/>
      <c r="BN22" s="199"/>
      <c r="BO22" s="197"/>
      <c r="BP22" s="197"/>
      <c r="BQ22" s="197"/>
      <c r="BR22" s="197"/>
      <c r="BS22" s="197"/>
    </row>
    <row r="23" ht="31.2" spans="1:71">
      <c r="A23" s="69" t="str">
        <f t="shared" si="0"/>
        <v>K-141Induk</v>
      </c>
      <c r="B23" s="78">
        <f>B18+1</f>
        <v>4</v>
      </c>
      <c r="C23" s="74" t="s">
        <v>1543</v>
      </c>
      <c r="D23" s="76" t="str">
        <f t="shared" si="3"/>
        <v/>
      </c>
      <c r="E23" s="73"/>
      <c r="F23" s="72" t="s">
        <v>1671</v>
      </c>
      <c r="G23" s="79" t="s">
        <v>7364</v>
      </c>
      <c r="H23" s="80" t="s">
        <v>7360</v>
      </c>
      <c r="I23" s="74" t="s">
        <v>1929</v>
      </c>
      <c r="J23" s="14">
        <v>100</v>
      </c>
      <c r="K23" s="14">
        <v>3</v>
      </c>
      <c r="L23" s="14">
        <v>20</v>
      </c>
      <c r="M23" s="14">
        <f>+IF(K23=3,400,IF(K23=1,230,0))</f>
        <v>400</v>
      </c>
      <c r="N23" s="15">
        <f>(J23*1000)/((L23*1000)*1.73)</f>
        <v>2.89017341040462</v>
      </c>
      <c r="O23" s="15">
        <f>IF(K23=3,(J23*1000)/(M23*1.73),(J23*1000)/(M23))</f>
        <v>144.508670520231</v>
      </c>
      <c r="P23" s="74">
        <v>29</v>
      </c>
      <c r="Q23" s="111" t="s">
        <v>7363</v>
      </c>
      <c r="R23" s="71">
        <v>2025</v>
      </c>
      <c r="S23" s="71"/>
      <c r="T23" s="74" t="s">
        <v>7352</v>
      </c>
      <c r="U23" s="115">
        <f t="shared" ref="U23:Y23" si="9">SUM(U24:U26)</f>
        <v>62</v>
      </c>
      <c r="V23" s="14">
        <f>U23/O23*100</f>
        <v>42.904</v>
      </c>
      <c r="W23" s="115">
        <f t="shared" si="9"/>
        <v>95</v>
      </c>
      <c r="X23" s="14">
        <f>W23/O23*100</f>
        <v>65.74</v>
      </c>
      <c r="Y23" s="115">
        <f t="shared" si="9"/>
        <v>73</v>
      </c>
      <c r="Z23" s="14">
        <f>Y23/O23*100</f>
        <v>50.516</v>
      </c>
      <c r="AA23" s="115">
        <f>SUM(AA24:AA26)</f>
        <v>57</v>
      </c>
      <c r="AB23" s="14">
        <f>IF((K23=3),(AVERAGE(U23,W23,Y23)),U23)</f>
        <v>76.6666666666667</v>
      </c>
      <c r="AC23" s="15">
        <f>IFERROR(IF((K23=1),(AB23*AF23)/1000,(AB23*AG23*1.73)/1000),"0")</f>
        <v>55.5733666666667</v>
      </c>
      <c r="AD23" s="14">
        <f>AC23/J23*100</f>
        <v>55.5733666666667</v>
      </c>
      <c r="AE23" s="122">
        <f>IF($K$8=1,"1 Phase",ABS(((U23/AB23)-1)+ABS((W23/AB23)-1)+ABS((Y23/AB23)-1))/3)</f>
        <v>0.0318840579710145</v>
      </c>
      <c r="AF23" s="14">
        <v>238</v>
      </c>
      <c r="AG23" s="14">
        <v>419</v>
      </c>
      <c r="AH23" s="57"/>
      <c r="AI23" s="74" t="str">
        <f>IF(U23&gt;O23,"OL PHASA","Normal")</f>
        <v>Normal</v>
      </c>
      <c r="AJ23" s="74" t="str">
        <f>IF(W23&gt;O23,"OL PHASA","Normal")</f>
        <v>Normal</v>
      </c>
      <c r="AK23" s="132" t="str">
        <f>IF(Y23&gt;O23,"OL PHASA","Normal")</f>
        <v>Normal</v>
      </c>
      <c r="AL23" s="139">
        <v>23</v>
      </c>
      <c r="AM23" s="139" t="s">
        <v>7363</v>
      </c>
      <c r="AN23" s="139">
        <v>2023</v>
      </c>
      <c r="AO23" s="149" t="s">
        <v>7352</v>
      </c>
      <c r="AP23" s="115">
        <v>49</v>
      </c>
      <c r="AQ23" s="14">
        <f>AP23/O23*100</f>
        <v>33.908</v>
      </c>
      <c r="AR23" s="115">
        <v>17</v>
      </c>
      <c r="AS23" s="14">
        <f>AR23/O23*100</f>
        <v>11.764</v>
      </c>
      <c r="AT23" s="115">
        <v>78</v>
      </c>
      <c r="AU23" s="14">
        <f>AT23/O23*100</f>
        <v>53.976</v>
      </c>
      <c r="AV23" s="115">
        <v>60</v>
      </c>
      <c r="AW23" s="14">
        <f>IF((K23=3),(AVERAGE(AP23,AR23,AT23)),AP23)</f>
        <v>48</v>
      </c>
      <c r="AX23" s="15">
        <f>IFERROR(IF((K23=1),(AW23*BA23)/1000,(AW23*BB23*1.73)/1000),"0")</f>
        <v>34.21248</v>
      </c>
      <c r="AY23" s="14">
        <f>AX23/J23*100</f>
        <v>34.21248</v>
      </c>
      <c r="AZ23" s="122">
        <f>IF($K$8=1,"1 Phase",ABS(((AP23/AW23)-1)+ABS((AR23/AW23)-1)+ABS((AT23/AW23)-1))/3)</f>
        <v>0.430555555555556</v>
      </c>
      <c r="BA23" s="14">
        <v>231</v>
      </c>
      <c r="BB23" s="14">
        <v>412</v>
      </c>
      <c r="BC23" s="57"/>
      <c r="BD23" s="74" t="str">
        <f>IF(AP23&gt;O23,"OL PHASA","Normal")</f>
        <v>Normal</v>
      </c>
      <c r="BE23" s="74" t="str">
        <f>IF(AR23&gt;O23,"OL PHASA","Normal")</f>
        <v>Normal</v>
      </c>
      <c r="BF23" s="132" t="str">
        <f>IF(AT23&gt;O23,"OL PHASA","Normal")</f>
        <v>Normal</v>
      </c>
      <c r="BG23" s="184" t="s">
        <v>7353</v>
      </c>
      <c r="BH23" s="179" t="s">
        <v>7354</v>
      </c>
      <c r="BI23" s="179"/>
      <c r="BJ23" s="179"/>
      <c r="BK23" s="179">
        <v>900</v>
      </c>
      <c r="BL23" s="180" t="s">
        <v>7355</v>
      </c>
      <c r="BM23" s="196" t="str">
        <f>IF(AY23&gt;AD23,"Beban Malam","Beban Siang")</f>
        <v>Beban Siang</v>
      </c>
      <c r="BN23" s="197" t="str">
        <f>IF(AD23&lt;30,"Underload",IF(AD23&lt;=80,"Baik",IF(AD23&gt;80,"Overload")))</f>
        <v>Baik</v>
      </c>
      <c r="BO23" s="197" t="str">
        <f>IF(AY23&lt;30,"Underload",IF(AY23&lt;=80,"Baik",IF(AY23&gt;80,"Overload")))</f>
        <v>Baik</v>
      </c>
      <c r="BP23" s="197" t="str">
        <f>IF(K23=3,IF(AE23&gt;0.2,"TDK SEIMBANG","SEIMBANG"),IF(AI23="OL PHASA","TDK SEIMBANG","SEIMBANG"))</f>
        <v>SEIMBANG</v>
      </c>
      <c r="BQ23" s="197" t="str">
        <f>IF(K23=3,IF(AZ23&gt;0.2,"TDK SEIMBANG","SEIMBANG"),IF(BD23="OL PHASA","TDK SEIMBANG","SEIMBANG"))</f>
        <v>TDK SEIMBANG</v>
      </c>
      <c r="BR23" s="197" t="str">
        <f>IF(K23=3,IF(SUM(AF23:AG23)&gt;600,"NORMAL","DROP"),IF(AH24&gt;198,"NORMAL","DROP"))</f>
        <v>NORMAL</v>
      </c>
      <c r="BS23" s="197" t="str">
        <f>IF(K23=3,IF(SUM(BA23:BB23)&gt;600,"NORMAL","DROP"),IF(BC24&gt;198,"NORMAL","DROP"))</f>
        <v>NORMAL</v>
      </c>
    </row>
    <row r="24" ht="15.6" spans="1:71">
      <c r="A24" s="69" t="str">
        <f t="shared" si="0"/>
        <v>K-141Jurusan 1</v>
      </c>
      <c r="B24" s="75"/>
      <c r="C24" s="76" t="str">
        <f t="shared" ref="C24:C27" si="10">IF(T24="","",C23)</f>
        <v>K-141</v>
      </c>
      <c r="D24" s="76" t="str">
        <f t="shared" si="3"/>
        <v/>
      </c>
      <c r="E24" s="76"/>
      <c r="F24" s="76"/>
      <c r="G24" s="77"/>
      <c r="H24" s="77"/>
      <c r="I24" s="76"/>
      <c r="J24" s="92"/>
      <c r="K24" s="92"/>
      <c r="L24" s="93"/>
      <c r="M24" s="14"/>
      <c r="N24" s="94"/>
      <c r="O24" s="94"/>
      <c r="P24" s="98"/>
      <c r="Q24" s="98"/>
      <c r="R24" s="98"/>
      <c r="S24" s="98"/>
      <c r="T24" s="97" t="s">
        <v>7356</v>
      </c>
      <c r="U24" s="113">
        <v>62</v>
      </c>
      <c r="V24" s="92"/>
      <c r="W24" s="113">
        <v>69</v>
      </c>
      <c r="X24" s="92"/>
      <c r="Y24" s="113">
        <v>59</v>
      </c>
      <c r="Z24" s="92"/>
      <c r="AA24" s="113">
        <v>35</v>
      </c>
      <c r="AB24" s="14"/>
      <c r="AC24" s="124"/>
      <c r="AD24" s="92"/>
      <c r="AE24" s="92"/>
      <c r="AF24" s="113">
        <v>244</v>
      </c>
      <c r="AG24" s="113">
        <v>410</v>
      </c>
      <c r="AH24" s="14">
        <v>224</v>
      </c>
      <c r="AI24" s="97"/>
      <c r="AJ24" s="97"/>
      <c r="AK24" s="134"/>
      <c r="AL24" s="135"/>
      <c r="AM24" s="135"/>
      <c r="AN24" s="135"/>
      <c r="AO24" s="151" t="s">
        <v>7356</v>
      </c>
      <c r="AP24" s="113">
        <v>24</v>
      </c>
      <c r="AQ24" s="92"/>
      <c r="AR24" s="113">
        <v>11</v>
      </c>
      <c r="AS24" s="92"/>
      <c r="AT24" s="113">
        <v>6</v>
      </c>
      <c r="AU24" s="92"/>
      <c r="AV24" s="113">
        <v>19</v>
      </c>
      <c r="AW24" s="92"/>
      <c r="AX24" s="124"/>
      <c r="AY24" s="92"/>
      <c r="AZ24" s="92"/>
      <c r="BA24" s="92">
        <v>241</v>
      </c>
      <c r="BB24" s="92">
        <v>397</v>
      </c>
      <c r="BC24" s="14">
        <v>232</v>
      </c>
      <c r="BD24" s="97"/>
      <c r="BE24" s="97"/>
      <c r="BF24" s="134"/>
      <c r="BG24" s="185"/>
      <c r="BH24" s="186"/>
      <c r="BI24" s="182"/>
      <c r="BJ24" s="182"/>
      <c r="BK24" s="182"/>
      <c r="BL24" s="183"/>
      <c r="BM24" s="198"/>
      <c r="BN24" s="199"/>
      <c r="BO24" s="197"/>
      <c r="BP24" s="197"/>
      <c r="BQ24" s="197"/>
      <c r="BR24" s="197"/>
      <c r="BS24" s="197"/>
    </row>
    <row r="25" ht="15.6" spans="1:71">
      <c r="A25" s="69" t="str">
        <f t="shared" si="0"/>
        <v>K-141Jurusan 2</v>
      </c>
      <c r="B25" s="75"/>
      <c r="C25" s="76" t="str">
        <f t="shared" si="10"/>
        <v>K-141</v>
      </c>
      <c r="D25" s="76" t="str">
        <f t="shared" si="3"/>
        <v/>
      </c>
      <c r="E25" s="76"/>
      <c r="F25" s="76"/>
      <c r="G25" s="77"/>
      <c r="H25" s="77"/>
      <c r="I25" s="76"/>
      <c r="J25" s="92"/>
      <c r="K25" s="92"/>
      <c r="L25" s="93"/>
      <c r="M25" s="14"/>
      <c r="N25" s="94"/>
      <c r="O25" s="94"/>
      <c r="P25" s="97"/>
      <c r="Q25" s="97"/>
      <c r="R25" s="97"/>
      <c r="S25" s="97"/>
      <c r="T25" s="97" t="s">
        <v>7357</v>
      </c>
      <c r="U25" s="113">
        <v>0</v>
      </c>
      <c r="V25" s="92"/>
      <c r="W25" s="113">
        <v>26</v>
      </c>
      <c r="X25" s="92"/>
      <c r="Y25" s="113">
        <v>14</v>
      </c>
      <c r="Z25" s="92"/>
      <c r="AA25" s="113">
        <v>22</v>
      </c>
      <c r="AB25" s="14"/>
      <c r="AC25" s="124"/>
      <c r="AD25" s="92"/>
      <c r="AE25" s="92"/>
      <c r="AF25" s="113">
        <v>238</v>
      </c>
      <c r="AG25" s="113">
        <v>418</v>
      </c>
      <c r="AH25" s="92">
        <v>219</v>
      </c>
      <c r="AI25" s="97"/>
      <c r="AJ25" s="97"/>
      <c r="AK25" s="134"/>
      <c r="AL25" s="136"/>
      <c r="AM25" s="136"/>
      <c r="AN25" s="136"/>
      <c r="AO25" s="151" t="s">
        <v>7357</v>
      </c>
      <c r="AP25" s="113">
        <v>21</v>
      </c>
      <c r="AQ25" s="92"/>
      <c r="AR25" s="113">
        <v>6</v>
      </c>
      <c r="AS25" s="92"/>
      <c r="AT25" s="113">
        <v>73</v>
      </c>
      <c r="AU25" s="92"/>
      <c r="AV25" s="113">
        <v>56</v>
      </c>
      <c r="AW25" s="92"/>
      <c r="AX25" s="124"/>
      <c r="AY25" s="92"/>
      <c r="AZ25" s="92"/>
      <c r="BA25" s="92">
        <v>232</v>
      </c>
      <c r="BB25" s="92">
        <v>413.7</v>
      </c>
      <c r="BC25" s="92"/>
      <c r="BD25" s="97"/>
      <c r="BE25" s="97"/>
      <c r="BF25" s="134"/>
      <c r="BG25" s="185"/>
      <c r="BH25" s="186"/>
      <c r="BI25" s="182"/>
      <c r="BJ25" s="182"/>
      <c r="BK25" s="182"/>
      <c r="BL25" s="183"/>
      <c r="BM25" s="198"/>
      <c r="BN25" s="199"/>
      <c r="BO25" s="197"/>
      <c r="BP25" s="197"/>
      <c r="BQ25" s="197"/>
      <c r="BR25" s="197"/>
      <c r="BS25" s="197"/>
    </row>
    <row r="26" ht="15.6" spans="1:71">
      <c r="A26" s="69" t="str">
        <f t="shared" si="0"/>
        <v>K-141Jurusan 3</v>
      </c>
      <c r="B26" s="75"/>
      <c r="C26" s="76" t="str">
        <f t="shared" si="10"/>
        <v>K-141</v>
      </c>
      <c r="D26" s="76"/>
      <c r="E26" s="76"/>
      <c r="F26" s="76"/>
      <c r="G26" s="77"/>
      <c r="H26" s="77"/>
      <c r="I26" s="76"/>
      <c r="J26" s="92"/>
      <c r="K26" s="92"/>
      <c r="L26" s="93"/>
      <c r="M26" s="14"/>
      <c r="N26" s="94"/>
      <c r="O26" s="94"/>
      <c r="P26" s="97"/>
      <c r="Q26" s="97"/>
      <c r="R26" s="97"/>
      <c r="S26" s="97"/>
      <c r="T26" s="97" t="s">
        <v>7358</v>
      </c>
      <c r="U26" s="113"/>
      <c r="V26" s="92"/>
      <c r="W26" s="113"/>
      <c r="X26" s="92"/>
      <c r="Y26" s="113"/>
      <c r="Z26" s="92"/>
      <c r="AA26" s="113"/>
      <c r="AB26" s="92"/>
      <c r="AC26" s="124"/>
      <c r="AD26" s="92"/>
      <c r="AE26" s="92"/>
      <c r="AF26" s="113"/>
      <c r="AG26" s="113"/>
      <c r="AH26" s="92"/>
      <c r="AI26" s="97"/>
      <c r="AJ26" s="97"/>
      <c r="AK26" s="134"/>
      <c r="AL26" s="136"/>
      <c r="AM26" s="136"/>
      <c r="AN26" s="136"/>
      <c r="AO26" s="151" t="s">
        <v>7358</v>
      </c>
      <c r="AP26" s="113"/>
      <c r="AQ26" s="92"/>
      <c r="AR26" s="113"/>
      <c r="AS26" s="92"/>
      <c r="AT26" s="113"/>
      <c r="AU26" s="92"/>
      <c r="AV26" s="113"/>
      <c r="AW26" s="92"/>
      <c r="AX26" s="124"/>
      <c r="AY26" s="92"/>
      <c r="AZ26" s="92"/>
      <c r="BA26" s="92"/>
      <c r="BB26" s="92"/>
      <c r="BC26" s="92"/>
      <c r="BD26" s="97"/>
      <c r="BE26" s="97"/>
      <c r="BF26" s="134"/>
      <c r="BG26" s="185"/>
      <c r="BH26" s="186"/>
      <c r="BI26" s="182"/>
      <c r="BJ26" s="182"/>
      <c r="BK26" s="182"/>
      <c r="BL26" s="183"/>
      <c r="BM26" s="198"/>
      <c r="BN26" s="199"/>
      <c r="BO26" s="197"/>
      <c r="BP26" s="197"/>
      <c r="BQ26" s="197"/>
      <c r="BR26" s="197"/>
      <c r="BS26" s="197"/>
    </row>
    <row r="27" ht="15.6" spans="1:71">
      <c r="A27" s="69" t="str">
        <f t="shared" si="0"/>
        <v/>
      </c>
      <c r="B27" s="75"/>
      <c r="C27" s="76" t="str">
        <f t="shared" si="10"/>
        <v/>
      </c>
      <c r="D27" s="76"/>
      <c r="E27" s="76"/>
      <c r="F27" s="76"/>
      <c r="G27" s="77"/>
      <c r="H27" s="77"/>
      <c r="I27" s="76"/>
      <c r="J27" s="92"/>
      <c r="K27" s="92"/>
      <c r="L27" s="93"/>
      <c r="M27" s="14"/>
      <c r="N27" s="94"/>
      <c r="O27" s="94"/>
      <c r="P27" s="97"/>
      <c r="Q27" s="97"/>
      <c r="R27" s="97"/>
      <c r="S27" s="97"/>
      <c r="T27" s="97"/>
      <c r="U27" s="113"/>
      <c r="V27" s="92"/>
      <c r="W27" s="113"/>
      <c r="X27" s="92"/>
      <c r="Y27" s="113"/>
      <c r="Z27" s="92"/>
      <c r="AA27" s="113"/>
      <c r="AB27" s="92"/>
      <c r="AC27" s="124"/>
      <c r="AD27" s="92"/>
      <c r="AE27" s="92"/>
      <c r="AF27" s="92"/>
      <c r="AG27" s="92"/>
      <c r="AH27" s="92"/>
      <c r="AI27" s="97"/>
      <c r="AJ27" s="97"/>
      <c r="AK27" s="134"/>
      <c r="AL27" s="136"/>
      <c r="AM27" s="136"/>
      <c r="AN27" s="136"/>
      <c r="AO27" s="151"/>
      <c r="AP27" s="113"/>
      <c r="AQ27" s="92"/>
      <c r="AR27" s="113"/>
      <c r="AS27" s="92"/>
      <c r="AT27" s="113"/>
      <c r="AU27" s="92"/>
      <c r="AV27" s="113"/>
      <c r="AW27" s="92"/>
      <c r="AX27" s="124"/>
      <c r="AY27" s="92"/>
      <c r="AZ27" s="92"/>
      <c r="BA27" s="92"/>
      <c r="BB27" s="92"/>
      <c r="BC27" s="92"/>
      <c r="BD27" s="97"/>
      <c r="BE27" s="97"/>
      <c r="BF27" s="134"/>
      <c r="BG27" s="185"/>
      <c r="BH27" s="186"/>
      <c r="BI27" s="182"/>
      <c r="BJ27" s="182"/>
      <c r="BK27" s="182"/>
      <c r="BL27" s="183"/>
      <c r="BM27" s="198"/>
      <c r="BN27" s="199"/>
      <c r="BO27" s="197"/>
      <c r="BP27" s="197"/>
      <c r="BQ27" s="197"/>
      <c r="BR27" s="197"/>
      <c r="BS27" s="197"/>
    </row>
    <row r="28" ht="15.6" spans="1:71">
      <c r="A28" s="69" t="str">
        <f t="shared" si="0"/>
        <v>K-072Induk</v>
      </c>
      <c r="B28" s="78">
        <f>B23+1</f>
        <v>5</v>
      </c>
      <c r="C28" s="74" t="s">
        <v>1555</v>
      </c>
      <c r="D28" s="72"/>
      <c r="E28" s="73"/>
      <c r="F28" s="72" t="s">
        <v>1627</v>
      </c>
      <c r="G28" s="79" t="s">
        <v>7365</v>
      </c>
      <c r="H28" s="80"/>
      <c r="I28" s="74"/>
      <c r="J28" s="14">
        <v>50</v>
      </c>
      <c r="K28" s="14">
        <v>3</v>
      </c>
      <c r="L28" s="14">
        <v>20</v>
      </c>
      <c r="M28" s="14">
        <f>+IF(K28=3,400,IF(K28=1,230,0))</f>
        <v>400</v>
      </c>
      <c r="N28" s="15">
        <f>(J28*1000)/((L28*1000)*1.73)</f>
        <v>1.44508670520231</v>
      </c>
      <c r="O28" s="15">
        <f>IF(K28=3,(J28*1000)/(M28*1.73),(J28*1000)/(M28))</f>
        <v>72.2543352601156</v>
      </c>
      <c r="P28" s="74">
        <v>23</v>
      </c>
      <c r="Q28" s="111">
        <v>4</v>
      </c>
      <c r="R28" s="71">
        <v>2025</v>
      </c>
      <c r="S28" s="71"/>
      <c r="T28" s="74" t="s">
        <v>7352</v>
      </c>
      <c r="U28" s="115">
        <f t="shared" ref="U28:Y28" si="11">SUM(U29:U31)</f>
        <v>10</v>
      </c>
      <c r="V28" s="14">
        <f>U28/O28*100</f>
        <v>13.84</v>
      </c>
      <c r="W28" s="115">
        <f t="shared" si="11"/>
        <v>48</v>
      </c>
      <c r="X28" s="14">
        <f>W28/O28*100</f>
        <v>66.432</v>
      </c>
      <c r="Y28" s="115">
        <f t="shared" si="11"/>
        <v>18</v>
      </c>
      <c r="Z28" s="14">
        <f>Y28/O28*100</f>
        <v>24.912</v>
      </c>
      <c r="AA28" s="115">
        <f>SUM(AA29:AA31)</f>
        <v>75</v>
      </c>
      <c r="AB28" s="14">
        <f>IF((K28=3),(AVERAGE(U28,W28,Y28)),U28)</f>
        <v>25.3333333333333</v>
      </c>
      <c r="AC28" s="15">
        <f>IFERROR(IF((K28=1),(AB28*AF28)/1000,(AB28*AG28*1.73)/1000),"0")</f>
        <v>17.7015906666667</v>
      </c>
      <c r="AD28" s="14">
        <f>AC28/J28*100</f>
        <v>35.4031813333333</v>
      </c>
      <c r="AE28" s="122">
        <f>IF($K$8=1,"1 Phase",ABS(((U28/AB28)-1)+ABS((W28/AB28)-1)+ABS((Y28/AB28)-1))/3)</f>
        <v>0.192982456140351</v>
      </c>
      <c r="AF28" s="14">
        <v>232</v>
      </c>
      <c r="AG28" s="14">
        <v>403.9</v>
      </c>
      <c r="AH28" s="137"/>
      <c r="AI28" s="74" t="str">
        <f>IF(U28&gt;O28,"OL PHASA","Normal")</f>
        <v>Normal</v>
      </c>
      <c r="AJ28" s="74" t="str">
        <f>IF(W28&gt;O28,"OL PHASA","Normal")</f>
        <v>Normal</v>
      </c>
      <c r="AK28" s="132" t="str">
        <f>IF(Y28&gt;O28,"OL PHASA","Normal")</f>
        <v>Normal</v>
      </c>
      <c r="AL28" s="139">
        <v>14</v>
      </c>
      <c r="AM28" s="139" t="s">
        <v>7363</v>
      </c>
      <c r="AN28" s="139">
        <v>2024</v>
      </c>
      <c r="AO28" s="149" t="s">
        <v>7352</v>
      </c>
      <c r="AP28" s="115">
        <v>44</v>
      </c>
      <c r="AQ28" s="14">
        <v>87.4</v>
      </c>
      <c r="AR28" s="115">
        <v>51</v>
      </c>
      <c r="AS28" s="14">
        <f>AR28/O28*100</f>
        <v>70.584</v>
      </c>
      <c r="AT28" s="115">
        <v>52</v>
      </c>
      <c r="AU28" s="14">
        <f>AT28/O28*100</f>
        <v>71.968</v>
      </c>
      <c r="AV28" s="115">
        <v>27</v>
      </c>
      <c r="AW28" s="14">
        <f>IF((K28=3),(AVERAGE(AP28,AR28,AT28)),AP28)</f>
        <v>49</v>
      </c>
      <c r="AX28" s="15">
        <f>IFERROR(IF((K28=1),(AW28*BA28)/1000,(AW28*BB28*1.73)/1000),"0")</f>
        <v>34.730269</v>
      </c>
      <c r="AY28" s="14">
        <f>AX28/J28*100</f>
        <v>69.460538</v>
      </c>
      <c r="AZ28" s="122">
        <f>IF($K$8=1,"1 Phase",ABS(((AP28/AW28)-1)+ABS((AR28/AW28)-1)+ABS((AT28/AW28)-1))/3)</f>
        <v>3.70074341541719e-17</v>
      </c>
      <c r="BA28" s="14">
        <v>235</v>
      </c>
      <c r="BB28" s="14">
        <v>409.7</v>
      </c>
      <c r="BC28" s="137"/>
      <c r="BD28" s="74" t="str">
        <f>IF(AP28&gt;O28,"OL PHASA","Normal")</f>
        <v>Normal</v>
      </c>
      <c r="BE28" s="74" t="str">
        <f>IF(AR28&gt;O28,"OL PHASA","Normal")</f>
        <v>Normal</v>
      </c>
      <c r="BF28" s="132" t="str">
        <f>IF(AT28&gt;O28,"OL PHASA","Normal")</f>
        <v>Normal</v>
      </c>
      <c r="BG28" s="184" t="s">
        <v>7353</v>
      </c>
      <c r="BH28" s="179" t="s">
        <v>7354</v>
      </c>
      <c r="BI28" s="179"/>
      <c r="BJ28" s="179"/>
      <c r="BK28" s="179">
        <v>1350</v>
      </c>
      <c r="BL28" s="180" t="s">
        <v>7355</v>
      </c>
      <c r="BM28" s="196" t="str">
        <f>IF(AY28&gt;AD28,"Beban Malam","Beban Siang")</f>
        <v>Beban Malam</v>
      </c>
      <c r="BN28" s="197" t="str">
        <f>IF(AD28&lt;30,"Underload",IF(AD28&lt;=80,"Baik",IF(AD28&gt;80,"Overload")))</f>
        <v>Baik</v>
      </c>
      <c r="BO28" s="197" t="str">
        <f>IF(AY28&lt;30,"Underload",IF(AY28&lt;=80,"Baik",IF(AY28&gt;80,"Overload")))</f>
        <v>Baik</v>
      </c>
      <c r="BP28" s="197" t="str">
        <f>IF(K28=3,IF(AE28&gt;0.2,"TDK SEIMBANG","SEIMBANG"),IF(AI28="OL PHASA","TDK SEIMBANG","SEIMBANG"))</f>
        <v>SEIMBANG</v>
      </c>
      <c r="BQ28" s="197" t="str">
        <f>IF(K28=3,IF(AZ28&gt;0.2,"TDK SEIMBANG","SEIMBANG"),IF(BD28="OL PHASA","TDK SEIMBANG","SEIMBANG"))</f>
        <v>SEIMBANG</v>
      </c>
      <c r="BR28" s="197" t="str">
        <f>IF(K28=3,IF(SUM(AF28:AG28)&gt;600,"NORMAL","DROP"),IF(AH29&gt;198,"NORMAL","DROP"))</f>
        <v>NORMAL</v>
      </c>
      <c r="BS28" s="197" t="str">
        <f>IF(K28=3,IF(SUM(BA28:BB28)&gt;600,"NORMAL","DROP"),IF(BC29&gt;198,"NORMAL","DROP"))</f>
        <v>NORMAL</v>
      </c>
    </row>
    <row r="29" ht="15.6" spans="1:71">
      <c r="A29" s="69" t="str">
        <f t="shared" si="0"/>
        <v>K-072Jurusan 1</v>
      </c>
      <c r="B29" s="75"/>
      <c r="C29" s="76" t="str">
        <f t="shared" ref="C29:C32" si="12">IF(T29="","",C28)</f>
        <v>K-072</v>
      </c>
      <c r="D29" s="76"/>
      <c r="E29" s="76"/>
      <c r="F29" s="76"/>
      <c r="G29" s="77"/>
      <c r="H29" s="77"/>
      <c r="I29" s="76"/>
      <c r="J29" s="92"/>
      <c r="K29" s="92"/>
      <c r="L29" s="93"/>
      <c r="M29" s="14"/>
      <c r="N29" s="94"/>
      <c r="O29" s="94"/>
      <c r="P29" s="98"/>
      <c r="Q29" s="98"/>
      <c r="R29" s="98"/>
      <c r="S29" s="98"/>
      <c r="T29" s="97" t="s">
        <v>7356</v>
      </c>
      <c r="U29" s="113">
        <v>10</v>
      </c>
      <c r="V29" s="92"/>
      <c r="W29" s="113">
        <v>9</v>
      </c>
      <c r="X29" s="92"/>
      <c r="Y29" s="113">
        <v>18</v>
      </c>
      <c r="Z29" s="92"/>
      <c r="AA29" s="113">
        <v>36</v>
      </c>
      <c r="AB29" s="14"/>
      <c r="AC29" s="124"/>
      <c r="AD29" s="92"/>
      <c r="AE29" s="92"/>
      <c r="AF29" s="113">
        <v>233</v>
      </c>
      <c r="AG29" s="113">
        <v>401</v>
      </c>
      <c r="AH29" s="14">
        <v>221</v>
      </c>
      <c r="AI29" s="97"/>
      <c r="AJ29" s="97"/>
      <c r="AK29" s="134"/>
      <c r="AL29" s="135"/>
      <c r="AM29" s="135"/>
      <c r="AN29" s="135"/>
      <c r="AO29" s="151" t="s">
        <v>7356</v>
      </c>
      <c r="AP29" s="113">
        <v>40</v>
      </c>
      <c r="AQ29" s="92"/>
      <c r="AR29" s="113">
        <v>49</v>
      </c>
      <c r="AS29" s="92"/>
      <c r="AT29" s="113">
        <v>41</v>
      </c>
      <c r="AU29" s="92"/>
      <c r="AV29" s="113">
        <v>24</v>
      </c>
      <c r="AW29" s="92"/>
      <c r="AX29" s="124"/>
      <c r="AY29" s="92"/>
      <c r="AZ29" s="92"/>
      <c r="BA29" s="113">
        <v>236</v>
      </c>
      <c r="BB29" s="113">
        <v>399.7</v>
      </c>
      <c r="BC29" s="14">
        <v>233</v>
      </c>
      <c r="BD29" s="97"/>
      <c r="BE29" s="97"/>
      <c r="BF29" s="134"/>
      <c r="BG29" s="185"/>
      <c r="BH29" s="186"/>
      <c r="BI29" s="182"/>
      <c r="BJ29" s="182"/>
      <c r="BK29" s="182"/>
      <c r="BL29" s="183"/>
      <c r="BM29" s="198"/>
      <c r="BN29" s="199"/>
      <c r="BO29" s="197"/>
      <c r="BP29" s="197"/>
      <c r="BQ29" s="197"/>
      <c r="BR29" s="197"/>
      <c r="BS29" s="197"/>
    </row>
    <row r="30" ht="15.6" spans="1:71">
      <c r="A30" s="69" t="str">
        <f t="shared" si="0"/>
        <v>K-072Jurusan 2</v>
      </c>
      <c r="B30" s="75"/>
      <c r="C30" s="76" t="str">
        <f t="shared" si="12"/>
        <v>K-072</v>
      </c>
      <c r="D30" s="76"/>
      <c r="E30" s="76"/>
      <c r="F30" s="76"/>
      <c r="G30" s="77"/>
      <c r="H30" s="77"/>
      <c r="I30" s="76"/>
      <c r="J30" s="92"/>
      <c r="K30" s="92"/>
      <c r="L30" s="93"/>
      <c r="M30" s="14"/>
      <c r="N30" s="94"/>
      <c r="O30" s="94"/>
      <c r="P30" s="97"/>
      <c r="Q30" s="97"/>
      <c r="R30" s="97"/>
      <c r="S30" s="97"/>
      <c r="T30" s="97" t="s">
        <v>7357</v>
      </c>
      <c r="U30" s="113">
        <v>0</v>
      </c>
      <c r="V30" s="92"/>
      <c r="W30" s="113">
        <v>39</v>
      </c>
      <c r="X30" s="92"/>
      <c r="Y30" s="113">
        <v>0</v>
      </c>
      <c r="Z30" s="92"/>
      <c r="AA30" s="113">
        <v>39</v>
      </c>
      <c r="AB30" s="14"/>
      <c r="AC30" s="124"/>
      <c r="AD30" s="92"/>
      <c r="AE30" s="92"/>
      <c r="AF30" s="113">
        <v>232</v>
      </c>
      <c r="AG30" s="113">
        <v>403</v>
      </c>
      <c r="AH30" s="92">
        <v>233</v>
      </c>
      <c r="AI30" s="97"/>
      <c r="AJ30" s="97"/>
      <c r="AK30" s="134"/>
      <c r="AL30" s="136"/>
      <c r="AM30" s="136"/>
      <c r="AN30" s="136"/>
      <c r="AO30" s="151" t="s">
        <v>7357</v>
      </c>
      <c r="AP30" s="113">
        <v>5.5</v>
      </c>
      <c r="AQ30" s="92"/>
      <c r="AR30" s="113">
        <v>4</v>
      </c>
      <c r="AS30" s="92"/>
      <c r="AT30" s="113">
        <v>11</v>
      </c>
      <c r="AU30" s="92"/>
      <c r="AV30" s="113">
        <v>1.8</v>
      </c>
      <c r="AW30" s="92"/>
      <c r="AX30" s="124"/>
      <c r="AY30" s="92"/>
      <c r="AZ30" s="92"/>
      <c r="BA30" s="113">
        <v>234</v>
      </c>
      <c r="BB30" s="113">
        <v>404.8</v>
      </c>
      <c r="BC30" s="92">
        <v>235</v>
      </c>
      <c r="BD30" s="97"/>
      <c r="BE30" s="97"/>
      <c r="BF30" s="134"/>
      <c r="BG30" s="185"/>
      <c r="BH30" s="186"/>
      <c r="BI30" s="182"/>
      <c r="BJ30" s="182"/>
      <c r="BK30" s="182"/>
      <c r="BL30" s="183"/>
      <c r="BM30" s="198"/>
      <c r="BN30" s="199"/>
      <c r="BO30" s="197"/>
      <c r="BP30" s="197"/>
      <c r="BQ30" s="197"/>
      <c r="BR30" s="197"/>
      <c r="BS30" s="197"/>
    </row>
    <row r="31" ht="15.6" spans="1:71">
      <c r="A31" s="69" t="str">
        <f t="shared" si="0"/>
        <v>K-072Jurusan 3</v>
      </c>
      <c r="B31" s="75"/>
      <c r="C31" s="76" t="str">
        <f t="shared" si="12"/>
        <v>K-072</v>
      </c>
      <c r="D31" s="76"/>
      <c r="E31" s="76"/>
      <c r="F31" s="76"/>
      <c r="G31" s="77"/>
      <c r="H31" s="77"/>
      <c r="I31" s="76"/>
      <c r="J31" s="92"/>
      <c r="K31" s="92"/>
      <c r="L31" s="93"/>
      <c r="M31" s="14"/>
      <c r="N31" s="94"/>
      <c r="O31" s="94"/>
      <c r="P31" s="97"/>
      <c r="Q31" s="97"/>
      <c r="R31" s="97"/>
      <c r="S31" s="97"/>
      <c r="T31" s="97" t="s">
        <v>7358</v>
      </c>
      <c r="U31" s="113"/>
      <c r="V31" s="92"/>
      <c r="W31" s="113"/>
      <c r="X31" s="92"/>
      <c r="Y31" s="113"/>
      <c r="Z31" s="92"/>
      <c r="AA31" s="113"/>
      <c r="AB31" s="92"/>
      <c r="AC31" s="124"/>
      <c r="AD31" s="92"/>
      <c r="AE31" s="92"/>
      <c r="AF31" s="113"/>
      <c r="AG31" s="113"/>
      <c r="AH31" s="92"/>
      <c r="AI31" s="97"/>
      <c r="AJ31" s="97"/>
      <c r="AK31" s="134"/>
      <c r="AL31" s="136"/>
      <c r="AM31" s="136"/>
      <c r="AN31" s="136"/>
      <c r="AO31" s="151" t="s">
        <v>7358</v>
      </c>
      <c r="AP31" s="113"/>
      <c r="AQ31" s="92"/>
      <c r="AR31" s="113"/>
      <c r="AS31" s="92"/>
      <c r="AT31" s="113"/>
      <c r="AU31" s="92"/>
      <c r="AV31" s="113"/>
      <c r="AW31" s="92"/>
      <c r="AX31" s="124"/>
      <c r="AY31" s="92"/>
      <c r="AZ31" s="92"/>
      <c r="BA31" s="113"/>
      <c r="BB31" s="113"/>
      <c r="BC31" s="92"/>
      <c r="BD31" s="97"/>
      <c r="BE31" s="97"/>
      <c r="BF31" s="134"/>
      <c r="BG31" s="185"/>
      <c r="BH31" s="186"/>
      <c r="BI31" s="182"/>
      <c r="BJ31" s="182"/>
      <c r="BK31" s="182"/>
      <c r="BL31" s="183"/>
      <c r="BM31" s="198"/>
      <c r="BN31" s="199"/>
      <c r="BO31" s="197"/>
      <c r="BP31" s="197"/>
      <c r="BQ31" s="197"/>
      <c r="BR31" s="197"/>
      <c r="BS31" s="197"/>
    </row>
    <row r="32" ht="15.6" spans="1:71">
      <c r="A32" s="69" t="str">
        <f t="shared" si="0"/>
        <v/>
      </c>
      <c r="B32" s="75"/>
      <c r="C32" s="76" t="str">
        <f t="shared" si="12"/>
        <v/>
      </c>
      <c r="D32" s="76"/>
      <c r="E32" s="76"/>
      <c r="F32" s="76"/>
      <c r="G32" s="77"/>
      <c r="H32" s="77"/>
      <c r="I32" s="76"/>
      <c r="J32" s="92"/>
      <c r="K32" s="92"/>
      <c r="L32" s="93"/>
      <c r="M32" s="14"/>
      <c r="N32" s="94"/>
      <c r="O32" s="94"/>
      <c r="P32" s="97"/>
      <c r="Q32" s="97"/>
      <c r="R32" s="97"/>
      <c r="S32" s="97"/>
      <c r="T32" s="97"/>
      <c r="U32" s="113"/>
      <c r="V32" s="92"/>
      <c r="W32" s="113"/>
      <c r="X32" s="92"/>
      <c r="Y32" s="113"/>
      <c r="Z32" s="92"/>
      <c r="AA32" s="113"/>
      <c r="AB32" s="92"/>
      <c r="AC32" s="124"/>
      <c r="AD32" s="92"/>
      <c r="AE32" s="92"/>
      <c r="AF32" s="92"/>
      <c r="AG32" s="92"/>
      <c r="AH32" s="92"/>
      <c r="AI32" s="97"/>
      <c r="AJ32" s="97"/>
      <c r="AK32" s="134"/>
      <c r="AL32" s="136"/>
      <c r="AM32" s="136"/>
      <c r="AN32" s="136"/>
      <c r="AO32" s="151"/>
      <c r="AP32" s="113"/>
      <c r="AQ32" s="92"/>
      <c r="AR32" s="113"/>
      <c r="AS32" s="92"/>
      <c r="AT32" s="113"/>
      <c r="AU32" s="92"/>
      <c r="AV32" s="113"/>
      <c r="AW32" s="92"/>
      <c r="AX32" s="124"/>
      <c r="AY32" s="92"/>
      <c r="AZ32" s="92"/>
      <c r="BA32" s="92"/>
      <c r="BB32" s="92"/>
      <c r="BC32" s="92"/>
      <c r="BD32" s="97"/>
      <c r="BE32" s="97"/>
      <c r="BF32" s="134"/>
      <c r="BG32" s="185"/>
      <c r="BH32" s="186"/>
      <c r="BI32" s="182"/>
      <c r="BJ32" s="182"/>
      <c r="BK32" s="182"/>
      <c r="BL32" s="183"/>
      <c r="BM32" s="198"/>
      <c r="BN32" s="199"/>
      <c r="BO32" s="197"/>
      <c r="BP32" s="197"/>
      <c r="BQ32" s="197"/>
      <c r="BR32" s="197"/>
      <c r="BS32" s="197"/>
    </row>
    <row r="33" ht="15.6" spans="1:71">
      <c r="A33" s="69" t="str">
        <f t="shared" si="0"/>
        <v>K-138,1Induk</v>
      </c>
      <c r="B33" s="78">
        <f>B28+1</f>
        <v>6</v>
      </c>
      <c r="C33" s="74" t="s">
        <v>7366</v>
      </c>
      <c r="D33" s="72"/>
      <c r="E33" s="73"/>
      <c r="F33" s="72" t="s">
        <v>1627</v>
      </c>
      <c r="G33" s="79"/>
      <c r="H33" s="80"/>
      <c r="I33" s="74" t="s">
        <v>1929</v>
      </c>
      <c r="J33" s="14">
        <v>160</v>
      </c>
      <c r="K33" s="14">
        <v>3</v>
      </c>
      <c r="L33" s="14">
        <v>20</v>
      </c>
      <c r="M33" s="14">
        <f>+IF(K33=3,400,IF(K33=1,230,0))</f>
        <v>400</v>
      </c>
      <c r="N33" s="15">
        <f>(J33*1000)/((L33*1000)*1.73)</f>
        <v>4.6242774566474</v>
      </c>
      <c r="O33" s="15">
        <f>IF(K33=3,(J33*1000)/(M33*1.73),(J33*1000)/(M33))</f>
        <v>231.21387283237</v>
      </c>
      <c r="P33" s="74"/>
      <c r="Q33" s="111"/>
      <c r="R33" s="71"/>
      <c r="S33" s="71"/>
      <c r="T33" s="74" t="s">
        <v>7352</v>
      </c>
      <c r="U33" s="115">
        <f t="shared" ref="U33:Y33" si="13">SUM(U34:U36)</f>
        <v>100</v>
      </c>
      <c r="V33" s="14">
        <f>U33/O33*100</f>
        <v>43.25</v>
      </c>
      <c r="W33" s="115">
        <f t="shared" si="13"/>
        <v>121</v>
      </c>
      <c r="X33" s="14">
        <f>W33/O33*100</f>
        <v>52.3325</v>
      </c>
      <c r="Y33" s="115">
        <f t="shared" si="13"/>
        <v>139</v>
      </c>
      <c r="Z33" s="14">
        <f>Y33/O33*100</f>
        <v>60.1175</v>
      </c>
      <c r="AA33" s="115">
        <f>SUM(AA34:AA36)</f>
        <v>64</v>
      </c>
      <c r="AB33" s="14">
        <f>IF((K33=3),(AVERAGE(U33,W33,Y33)),U33)</f>
        <v>120</v>
      </c>
      <c r="AC33" s="15">
        <f>IFERROR(IF((K33=1),(AB33*AF33)/1000,(AB33*AG33*1.73)/1000),"0")</f>
        <v>83.2476</v>
      </c>
      <c r="AD33" s="14">
        <f>AC33/J33*100</f>
        <v>52.02975</v>
      </c>
      <c r="AE33" s="122">
        <f>IF($K$8=1,"1 Phase",ABS(((U33/AB33)-1)+ABS((W33/AB33)-1)+ABS((Y33/AB33)-1))/3)</f>
        <v>0</v>
      </c>
      <c r="AF33" s="14">
        <v>231</v>
      </c>
      <c r="AG33" s="14">
        <v>401</v>
      </c>
      <c r="AH33" s="137">
        <v>225</v>
      </c>
      <c r="AI33" s="74" t="str">
        <f>IF(U33&gt;O33,"OL PHASA","Normal")</f>
        <v>Normal</v>
      </c>
      <c r="AJ33" s="74" t="str">
        <f>IF(W33&gt;O33,"OL PHASA","Normal")</f>
        <v>Normal</v>
      </c>
      <c r="AK33" s="132" t="str">
        <f>IF(Y33&gt;O33,"OL PHASA","Normal")</f>
        <v>Normal</v>
      </c>
      <c r="AL33" s="139">
        <v>14</v>
      </c>
      <c r="AM33" s="139" t="s">
        <v>7363</v>
      </c>
      <c r="AN33" s="139">
        <v>2024</v>
      </c>
      <c r="AO33" s="149" t="s">
        <v>7352</v>
      </c>
      <c r="AP33" s="115">
        <v>52</v>
      </c>
      <c r="AQ33" s="14">
        <f>AP33/O33*100</f>
        <v>22.49</v>
      </c>
      <c r="AR33" s="115">
        <v>0</v>
      </c>
      <c r="AS33" s="14">
        <f>AR33/O33*100</f>
        <v>0</v>
      </c>
      <c r="AT33" s="115">
        <v>0</v>
      </c>
      <c r="AU33" s="14">
        <f>AT33/O33*100</f>
        <v>0</v>
      </c>
      <c r="AV33" s="115">
        <v>53</v>
      </c>
      <c r="AW33" s="14">
        <f>IF((K33=3),(AVERAGE(AP33,AR33,AT33)),AP33)</f>
        <v>17.3333333333333</v>
      </c>
      <c r="AX33" s="15">
        <f>IFERROR(IF((K33=1),(AW33*BA33)/1000,(AW33*BB33*1.73)/1000),"0")</f>
        <v>0</v>
      </c>
      <c r="AY33" s="14">
        <f>AX33/J33*100</f>
        <v>0</v>
      </c>
      <c r="AZ33" s="122">
        <f>IF($K$8=1,"1 Phase",ABS(((AP33/AW33)-1)+ABS((AR33/AW33)-1)+ABS((AT33/AW33)-1))/3)</f>
        <v>1.33333333333333</v>
      </c>
      <c r="BA33" s="14">
        <v>212</v>
      </c>
      <c r="BB33" s="14">
        <v>0</v>
      </c>
      <c r="BC33" s="137">
        <v>206</v>
      </c>
      <c r="BD33" s="74" t="str">
        <f>IF(AP33&gt;O33,"OL PHASA","Normal")</f>
        <v>Normal</v>
      </c>
      <c r="BE33" s="74" t="str">
        <f>IF(AR33&gt;O33,"OL PHASA","Normal")</f>
        <v>Normal</v>
      </c>
      <c r="BF33" s="132" t="str">
        <f>IF(AT33&gt;O33,"OL PHASA","Normal")</f>
        <v>Normal</v>
      </c>
      <c r="BG33" s="184" t="s">
        <v>7353</v>
      </c>
      <c r="BH33" s="179" t="s">
        <v>7354</v>
      </c>
      <c r="BI33" s="179"/>
      <c r="BJ33" s="179"/>
      <c r="BK33" s="179">
        <v>495</v>
      </c>
      <c r="BL33" s="180" t="s">
        <v>7355</v>
      </c>
      <c r="BM33" s="196" t="str">
        <f>IF(AY33&gt;AD33,"Beban Malam","Beban Siang")</f>
        <v>Beban Siang</v>
      </c>
      <c r="BN33" s="197" t="str">
        <f>IF(AD33&lt;30,"Underload",IF(AD33&lt;=80,"Baik",IF(AD33&gt;80,"Overload")))</f>
        <v>Baik</v>
      </c>
      <c r="BO33" s="197" t="str">
        <f>IF(AY33&lt;30,"Underload",IF(AY33&lt;=80,"Baik",IF(AY33&gt;80,"Overload")))</f>
        <v>Underload</v>
      </c>
      <c r="BP33" s="197" t="str">
        <f>IF(K33=3,IF(AE33&gt;0.2,"TDK SEIMBANG","SEIMBANG"),IF(AI33="OL PHASA","TDK SEIMBANG","SEIMBANG"))</f>
        <v>SEIMBANG</v>
      </c>
      <c r="BQ33" s="197" t="str">
        <f>IF(K33=3,IF(AZ33&gt;0.2,"TDK SEIMBANG","SEIMBANG"),IF(BD33="OL PHASA","TDK SEIMBANG","SEIMBANG"))</f>
        <v>TDK SEIMBANG</v>
      </c>
      <c r="BR33" s="197" t="str">
        <f>IF(K33=3,IF(SUM(AF33:AG33)&gt;600,"NORMAL","DROP"),IF(AH34&gt;198,"NORMAL","DROP"))</f>
        <v>NORMAL</v>
      </c>
      <c r="BS33" s="197" t="str">
        <f>IF(K33=3,IF(SUM(BA33:BB33)&gt;600,"NORMAL","DROP"),IF(BC34&gt;198,"NORMAL","DROP"))</f>
        <v>DROP</v>
      </c>
    </row>
    <row r="34" ht="15.6" spans="1:71">
      <c r="A34" s="69" t="str">
        <f t="shared" si="0"/>
        <v>K-138,1Jurusan 1</v>
      </c>
      <c r="B34" s="75"/>
      <c r="C34" s="76" t="str">
        <f t="shared" ref="C34:C37" si="14">IF(T34="","",C33)</f>
        <v>K-138,1</v>
      </c>
      <c r="D34" s="76"/>
      <c r="E34" s="76"/>
      <c r="F34" s="76"/>
      <c r="G34" s="77"/>
      <c r="H34" s="77"/>
      <c r="I34" s="76"/>
      <c r="J34" s="92"/>
      <c r="K34" s="92"/>
      <c r="L34" s="93"/>
      <c r="M34" s="14"/>
      <c r="N34" s="94"/>
      <c r="O34" s="94"/>
      <c r="P34" s="98"/>
      <c r="Q34" s="98"/>
      <c r="R34" s="98"/>
      <c r="S34" s="98"/>
      <c r="T34" s="97" t="s">
        <v>7356</v>
      </c>
      <c r="U34" s="113">
        <v>72</v>
      </c>
      <c r="V34" s="92"/>
      <c r="W34" s="113">
        <v>106</v>
      </c>
      <c r="X34" s="92"/>
      <c r="Y34" s="113">
        <v>112</v>
      </c>
      <c r="Z34" s="92"/>
      <c r="AA34" s="113">
        <v>45</v>
      </c>
      <c r="AB34" s="14"/>
      <c r="AC34" s="124"/>
      <c r="AD34" s="92"/>
      <c r="AE34" s="92"/>
      <c r="AF34" s="113"/>
      <c r="AG34" s="113"/>
      <c r="AH34" s="14"/>
      <c r="AI34" s="97"/>
      <c r="AJ34" s="97"/>
      <c r="AK34" s="134"/>
      <c r="AL34" s="135"/>
      <c r="AM34" s="135"/>
      <c r="AN34" s="135"/>
      <c r="AO34" s="151" t="s">
        <v>7356</v>
      </c>
      <c r="AP34" s="113"/>
      <c r="AQ34" s="92"/>
      <c r="AR34" s="113"/>
      <c r="AS34" s="92"/>
      <c r="AT34" s="113"/>
      <c r="AU34" s="92"/>
      <c r="AV34" s="113"/>
      <c r="AW34" s="92"/>
      <c r="AX34" s="124"/>
      <c r="AY34" s="14"/>
      <c r="AZ34" s="14"/>
      <c r="BA34" s="113"/>
      <c r="BB34" s="113"/>
      <c r="BC34" s="14"/>
      <c r="BD34" s="97"/>
      <c r="BE34" s="97"/>
      <c r="BF34" s="134"/>
      <c r="BG34" s="185"/>
      <c r="BH34" s="186"/>
      <c r="BI34" s="182"/>
      <c r="BJ34" s="182"/>
      <c r="BK34" s="182"/>
      <c r="BL34" s="183"/>
      <c r="BM34" s="198"/>
      <c r="BN34" s="199"/>
      <c r="BO34" s="197"/>
      <c r="BP34" s="197"/>
      <c r="BQ34" s="197"/>
      <c r="BR34" s="197"/>
      <c r="BS34" s="197"/>
    </row>
    <row r="35" ht="15.6" spans="1:71">
      <c r="A35" s="69" t="str">
        <f t="shared" si="0"/>
        <v>K-138,1Jurusan 2</v>
      </c>
      <c r="B35" s="75"/>
      <c r="C35" s="76" t="str">
        <f t="shared" si="14"/>
        <v>K-138,1</v>
      </c>
      <c r="D35" s="76"/>
      <c r="E35" s="76"/>
      <c r="F35" s="76"/>
      <c r="G35" s="77"/>
      <c r="H35" s="77"/>
      <c r="I35" s="76"/>
      <c r="J35" s="92"/>
      <c r="K35" s="92"/>
      <c r="L35" s="93"/>
      <c r="M35" s="14"/>
      <c r="N35" s="94"/>
      <c r="O35" s="94"/>
      <c r="P35" s="97"/>
      <c r="Q35" s="97"/>
      <c r="R35" s="97"/>
      <c r="S35" s="97"/>
      <c r="T35" s="97" t="s">
        <v>7357</v>
      </c>
      <c r="U35" s="113">
        <v>28</v>
      </c>
      <c r="V35" s="92"/>
      <c r="W35" s="113">
        <v>15</v>
      </c>
      <c r="X35" s="92"/>
      <c r="Y35" s="113">
        <v>27</v>
      </c>
      <c r="Z35" s="92"/>
      <c r="AA35" s="113">
        <v>19</v>
      </c>
      <c r="AB35" s="14"/>
      <c r="AC35" s="124"/>
      <c r="AD35" s="92"/>
      <c r="AE35" s="92"/>
      <c r="AF35" s="113"/>
      <c r="AG35" s="113"/>
      <c r="AH35" s="92"/>
      <c r="AI35" s="97"/>
      <c r="AJ35" s="97"/>
      <c r="AK35" s="134"/>
      <c r="AL35" s="136"/>
      <c r="AM35" s="136"/>
      <c r="AN35" s="136"/>
      <c r="AO35" s="151" t="s">
        <v>7357</v>
      </c>
      <c r="AP35" s="113"/>
      <c r="AQ35" s="92"/>
      <c r="AR35" s="113"/>
      <c r="AS35" s="92"/>
      <c r="AT35" s="113"/>
      <c r="AU35" s="92"/>
      <c r="AV35" s="113"/>
      <c r="AW35" s="92"/>
      <c r="AX35" s="124"/>
      <c r="AY35" s="92"/>
      <c r="AZ35" s="92"/>
      <c r="BA35" s="113"/>
      <c r="BB35" s="113"/>
      <c r="BC35" s="92"/>
      <c r="BD35" s="97"/>
      <c r="BE35" s="97"/>
      <c r="BF35" s="134"/>
      <c r="BG35" s="185"/>
      <c r="BH35" s="186"/>
      <c r="BI35" s="182"/>
      <c r="BJ35" s="182"/>
      <c r="BK35" s="182"/>
      <c r="BL35" s="183"/>
      <c r="BM35" s="198"/>
      <c r="BN35" s="199"/>
      <c r="BO35" s="197"/>
      <c r="BP35" s="197"/>
      <c r="BQ35" s="197"/>
      <c r="BR35" s="197"/>
      <c r="BS35" s="197"/>
    </row>
    <row r="36" ht="15.6" spans="1:71">
      <c r="A36" s="69" t="str">
        <f t="shared" si="0"/>
        <v>K-138,1Jurusan 3</v>
      </c>
      <c r="B36" s="75"/>
      <c r="C36" s="76" t="str">
        <f t="shared" si="14"/>
        <v>K-138,1</v>
      </c>
      <c r="D36" s="76"/>
      <c r="E36" s="76"/>
      <c r="F36" s="76"/>
      <c r="G36" s="77"/>
      <c r="H36" s="77"/>
      <c r="I36" s="76"/>
      <c r="J36" s="92"/>
      <c r="K36" s="92"/>
      <c r="L36" s="93"/>
      <c r="M36" s="14"/>
      <c r="N36" s="94"/>
      <c r="O36" s="94"/>
      <c r="P36" s="97"/>
      <c r="Q36" s="97"/>
      <c r="R36" s="97"/>
      <c r="S36" s="97"/>
      <c r="T36" s="97" t="s">
        <v>7358</v>
      </c>
      <c r="U36" s="113"/>
      <c r="V36" s="92"/>
      <c r="W36" s="113"/>
      <c r="X36" s="92"/>
      <c r="Y36" s="113"/>
      <c r="Z36" s="92"/>
      <c r="AA36" s="113"/>
      <c r="AB36" s="92"/>
      <c r="AC36" s="124"/>
      <c r="AD36" s="92"/>
      <c r="AE36" s="92"/>
      <c r="AF36" s="113"/>
      <c r="AG36" s="113"/>
      <c r="AH36" s="92"/>
      <c r="AI36" s="97"/>
      <c r="AJ36" s="97"/>
      <c r="AK36" s="134"/>
      <c r="AL36" s="136"/>
      <c r="AM36" s="136"/>
      <c r="AN36" s="136"/>
      <c r="AO36" s="151" t="s">
        <v>7358</v>
      </c>
      <c r="AP36" s="113"/>
      <c r="AQ36" s="92"/>
      <c r="AR36" s="113"/>
      <c r="AS36" s="92"/>
      <c r="AT36" s="113"/>
      <c r="AU36" s="92"/>
      <c r="AV36" s="113"/>
      <c r="AW36" s="92"/>
      <c r="AX36" s="124"/>
      <c r="AY36" s="92"/>
      <c r="AZ36" s="92"/>
      <c r="BA36" s="113"/>
      <c r="BB36" s="113"/>
      <c r="BC36" s="92"/>
      <c r="BD36" s="97"/>
      <c r="BE36" s="97"/>
      <c r="BF36" s="134"/>
      <c r="BG36" s="185"/>
      <c r="BH36" s="186"/>
      <c r="BI36" s="182"/>
      <c r="BJ36" s="182"/>
      <c r="BK36" s="182"/>
      <c r="BL36" s="183"/>
      <c r="BM36" s="198"/>
      <c r="BN36" s="199"/>
      <c r="BO36" s="197"/>
      <c r="BP36" s="197"/>
      <c r="BQ36" s="197"/>
      <c r="BR36" s="197"/>
      <c r="BS36" s="197"/>
    </row>
    <row r="37" ht="15.6" spans="1:71">
      <c r="A37" s="69" t="str">
        <f t="shared" si="0"/>
        <v/>
      </c>
      <c r="B37" s="75"/>
      <c r="C37" s="76" t="str">
        <f t="shared" si="14"/>
        <v/>
      </c>
      <c r="D37" s="76"/>
      <c r="E37" s="76"/>
      <c r="F37" s="76"/>
      <c r="G37" s="77"/>
      <c r="H37" s="77"/>
      <c r="I37" s="76"/>
      <c r="J37" s="92"/>
      <c r="K37" s="92"/>
      <c r="L37" s="93"/>
      <c r="M37" s="14"/>
      <c r="N37" s="94"/>
      <c r="O37" s="94"/>
      <c r="P37" s="97"/>
      <c r="Q37" s="97"/>
      <c r="R37" s="97"/>
      <c r="S37" s="97"/>
      <c r="T37" s="97"/>
      <c r="U37" s="113"/>
      <c r="V37" s="92"/>
      <c r="W37" s="113"/>
      <c r="X37" s="92"/>
      <c r="Y37" s="113"/>
      <c r="Z37" s="92"/>
      <c r="AA37" s="113"/>
      <c r="AB37" s="92"/>
      <c r="AC37" s="124"/>
      <c r="AD37" s="92"/>
      <c r="AE37" s="92"/>
      <c r="AF37" s="92"/>
      <c r="AG37" s="92"/>
      <c r="AH37" s="92"/>
      <c r="AI37" s="97"/>
      <c r="AJ37" s="97"/>
      <c r="AK37" s="134"/>
      <c r="AL37" s="136"/>
      <c r="AM37" s="136"/>
      <c r="AN37" s="136"/>
      <c r="AO37" s="151"/>
      <c r="AP37" s="113"/>
      <c r="AQ37" s="92"/>
      <c r="AR37" s="113"/>
      <c r="AS37" s="92"/>
      <c r="AT37" s="113"/>
      <c r="AU37" s="92"/>
      <c r="AV37" s="113"/>
      <c r="AW37" s="92"/>
      <c r="AX37" s="124"/>
      <c r="AY37" s="92"/>
      <c r="AZ37" s="92"/>
      <c r="BA37" s="92"/>
      <c r="BB37" s="92"/>
      <c r="BC37" s="92"/>
      <c r="BD37" s="97"/>
      <c r="BE37" s="97"/>
      <c r="BF37" s="134"/>
      <c r="BG37" s="185"/>
      <c r="BH37" s="186"/>
      <c r="BI37" s="182"/>
      <c r="BJ37" s="182"/>
      <c r="BK37" s="182"/>
      <c r="BL37" s="183"/>
      <c r="BM37" s="198"/>
      <c r="BN37" s="199"/>
      <c r="BO37" s="197"/>
      <c r="BP37" s="197"/>
      <c r="BQ37" s="197"/>
      <c r="BR37" s="197"/>
      <c r="BS37" s="197"/>
    </row>
    <row r="38" ht="15.6" spans="1:71">
      <c r="A38" s="69" t="str">
        <f t="shared" si="0"/>
        <v>K-038Induk</v>
      </c>
      <c r="B38" s="78">
        <f>B33+1</f>
        <v>7</v>
      </c>
      <c r="C38" s="74" t="s">
        <v>1163</v>
      </c>
      <c r="D38" s="72"/>
      <c r="E38" s="73"/>
      <c r="F38" s="72"/>
      <c r="G38" s="79" t="s">
        <v>612</v>
      </c>
      <c r="H38" s="80" t="s">
        <v>7367</v>
      </c>
      <c r="I38" s="74" t="s">
        <v>1929</v>
      </c>
      <c r="J38" s="14">
        <v>100</v>
      </c>
      <c r="K38" s="14">
        <v>3</v>
      </c>
      <c r="L38" s="14">
        <v>20</v>
      </c>
      <c r="M38" s="14">
        <f>+IF(K38=3,400,IF(K38=1,230,0))</f>
        <v>400</v>
      </c>
      <c r="N38" s="15">
        <f>(J38*1000)/((L38*1000)*1.73)</f>
        <v>2.89017341040462</v>
      </c>
      <c r="O38" s="15">
        <f>IF(K38=3,(J38*1000)/(M38*1.73),(J38*1000)/(M38))</f>
        <v>144.508670520231</v>
      </c>
      <c r="P38" s="74">
        <v>17</v>
      </c>
      <c r="Q38" s="71" t="s">
        <v>7363</v>
      </c>
      <c r="R38" s="71">
        <v>2024</v>
      </c>
      <c r="S38" s="71"/>
      <c r="T38" s="74" t="s">
        <v>7352</v>
      </c>
      <c r="U38" s="115">
        <f t="shared" ref="U38:Y38" si="15">SUM(U39:U41)</f>
        <v>117</v>
      </c>
      <c r="V38" s="14">
        <f>U38/O38*100</f>
        <v>80.964</v>
      </c>
      <c r="W38" s="115">
        <f t="shared" si="15"/>
        <v>112</v>
      </c>
      <c r="X38" s="14">
        <f>W38/O38*100</f>
        <v>77.504</v>
      </c>
      <c r="Y38" s="115">
        <f t="shared" si="15"/>
        <v>113</v>
      </c>
      <c r="Z38" s="14">
        <f>Y38/O38*100</f>
        <v>78.196</v>
      </c>
      <c r="AA38" s="115">
        <f>SUM(AA39:AA41)</f>
        <v>51</v>
      </c>
      <c r="AB38" s="14">
        <f>IF((K38=3),(AVERAGE(U38,W38,Y38)),U38)</f>
        <v>114</v>
      </c>
      <c r="AC38" s="15">
        <f>IFERROR(IF((K38=1),(AB38*AF38)/1000,(AB38*AG38*1.73)/1000),"0")</f>
        <v>75.9297</v>
      </c>
      <c r="AD38" s="14">
        <f>AC38/J38*100</f>
        <v>75.9297</v>
      </c>
      <c r="AE38" s="122">
        <f>IF($K$8=1,"1 Phase",ABS(((U38/AB38)-1)+ABS((W38/AB38)-1)+ABS((Y38/AB38)-1))/3)</f>
        <v>0.0175438596491229</v>
      </c>
      <c r="AF38" s="14">
        <v>222</v>
      </c>
      <c r="AG38" s="14">
        <v>385</v>
      </c>
      <c r="AH38" s="137"/>
      <c r="AI38" s="74" t="str">
        <f>IF(U38&gt;O38,"OL PHASA","Normal")</f>
        <v>Normal</v>
      </c>
      <c r="AJ38" s="74" t="str">
        <f>IF(W38&gt;O38,"OL PHASA","Normal")</f>
        <v>Normal</v>
      </c>
      <c r="AK38" s="132" t="str">
        <f>IF(Y38&gt;O38,"OL PHASA","Normal")</f>
        <v>Normal</v>
      </c>
      <c r="AL38" s="139">
        <v>14</v>
      </c>
      <c r="AM38" s="139" t="s">
        <v>7363</v>
      </c>
      <c r="AN38" s="139">
        <v>2024</v>
      </c>
      <c r="AO38" s="149" t="s">
        <v>7352</v>
      </c>
      <c r="AP38" s="115">
        <v>22</v>
      </c>
      <c r="AQ38" s="14">
        <f>AP38/O38*100</f>
        <v>15.224</v>
      </c>
      <c r="AR38" s="115">
        <v>15</v>
      </c>
      <c r="AS38" s="14">
        <f>AR38/O38*100</f>
        <v>10.38</v>
      </c>
      <c r="AT38" s="115">
        <v>15</v>
      </c>
      <c r="AU38" s="14">
        <f>AT38/O38*100</f>
        <v>10.38</v>
      </c>
      <c r="AV38" s="115">
        <v>14</v>
      </c>
      <c r="AW38" s="14">
        <f>IF((K38=3),(AVERAGE(AP38,AR38,AT38)),AP38)</f>
        <v>17.3333333333333</v>
      </c>
      <c r="AX38" s="15">
        <f>IFERROR(IF((K38=1),(AW38*BA38)/1000,(AW38*BB38*1.73)/1000),"0")</f>
        <v>11.78476</v>
      </c>
      <c r="AY38" s="14">
        <f>AX38/J38*100</f>
        <v>11.78476</v>
      </c>
      <c r="AZ38" s="122">
        <f>IF($K$8=1,"1 Phase",ABS(((AP38/AW38)-1)+ABS((AR38/AW38)-1)+ABS((AT38/AW38)-1))/3)</f>
        <v>0.17948717948718</v>
      </c>
      <c r="BA38" s="14">
        <v>227</v>
      </c>
      <c r="BB38" s="14">
        <v>393</v>
      </c>
      <c r="BC38" s="137"/>
      <c r="BD38" s="74" t="str">
        <f>IF(AP38&gt;O38,"OL PHASA","Normal")</f>
        <v>Normal</v>
      </c>
      <c r="BE38" s="74" t="str">
        <f>IF(AR38&gt;O38,"OL PHASA","Normal")</f>
        <v>Normal</v>
      </c>
      <c r="BF38" s="132" t="str">
        <f>IF(AT38&gt;O38,"OL PHASA","Normal")</f>
        <v>Normal</v>
      </c>
      <c r="BG38" s="184">
        <v>4</v>
      </c>
      <c r="BH38" s="179" t="s">
        <v>7354</v>
      </c>
      <c r="BI38" s="179"/>
      <c r="BJ38" s="179"/>
      <c r="BK38" s="179">
        <v>810</v>
      </c>
      <c r="BL38" s="180" t="s">
        <v>7355</v>
      </c>
      <c r="BM38" s="196" t="str">
        <f>IF(AY38&gt;AD38,"Beban Malam","Beban Siang")</f>
        <v>Beban Siang</v>
      </c>
      <c r="BN38" s="197" t="str">
        <f>IF(AD38&lt;30,"Underload",IF(AD38&lt;=80,"Baik",IF(AD38&gt;80,"Overload")))</f>
        <v>Baik</v>
      </c>
      <c r="BO38" s="197" t="str">
        <f>IF(AY38&lt;30,"Underload",IF(AY38&lt;=80,"Baik",IF(AY38&gt;80,"Overload")))</f>
        <v>Underload</v>
      </c>
      <c r="BP38" s="197" t="str">
        <f>IF(K38=3,IF(AE38&gt;0.2,"TDK SEIMBANG","SEIMBANG"),IF(AI38="OL PHASA","TDK SEIMBANG","SEIMBANG"))</f>
        <v>SEIMBANG</v>
      </c>
      <c r="BQ38" s="197" t="str">
        <f>IF(K38=3,IF(AZ38&gt;0.2,"TDK SEIMBANG","SEIMBANG"),IF(BD38="OL PHASA","TDK SEIMBANG","SEIMBANG"))</f>
        <v>SEIMBANG</v>
      </c>
      <c r="BR38" s="197" t="str">
        <f>IF(K38=3,IF(SUM(AF38:AG38)&gt;600,"NORMAL","DROP"),IF(AH39&gt;198,"NORMAL","DROP"))</f>
        <v>NORMAL</v>
      </c>
      <c r="BS38" s="197" t="str">
        <f>IF(K38=3,IF(SUM(BA38:BB38)&gt;600,"NORMAL","DROP"),IF(BC39&gt;198,"NORMAL","DROP"))</f>
        <v>NORMAL</v>
      </c>
    </row>
    <row r="39" ht="15.6" spans="1:71">
      <c r="A39" s="69" t="str">
        <f t="shared" si="0"/>
        <v>K-038Jurusan 1</v>
      </c>
      <c r="B39" s="75"/>
      <c r="C39" s="76" t="str">
        <f t="shared" ref="C39:C42" si="16">IF(T39="","",C38)</f>
        <v>K-038</v>
      </c>
      <c r="D39" s="76"/>
      <c r="E39" s="76"/>
      <c r="F39" s="76"/>
      <c r="G39" s="77"/>
      <c r="H39" s="77"/>
      <c r="I39" s="76"/>
      <c r="J39" s="92"/>
      <c r="K39" s="92"/>
      <c r="L39" s="93"/>
      <c r="M39" s="92"/>
      <c r="N39" s="94"/>
      <c r="O39" s="94"/>
      <c r="P39" s="98"/>
      <c r="Q39" s="98"/>
      <c r="R39" s="98"/>
      <c r="S39" s="98"/>
      <c r="T39" s="97" t="s">
        <v>7356</v>
      </c>
      <c r="U39" s="113">
        <f>101+16</f>
        <v>117</v>
      </c>
      <c r="V39" s="92"/>
      <c r="W39" s="113">
        <f>96+16</f>
        <v>112</v>
      </c>
      <c r="X39" s="92"/>
      <c r="Y39" s="113">
        <f>97+16</f>
        <v>113</v>
      </c>
      <c r="Z39" s="92"/>
      <c r="AA39" s="113">
        <f>43+8</f>
        <v>51</v>
      </c>
      <c r="AB39" s="14"/>
      <c r="AC39" s="124"/>
      <c r="AD39" s="92"/>
      <c r="AE39" s="92"/>
      <c r="AF39" s="113">
        <v>222</v>
      </c>
      <c r="AG39" s="113">
        <v>384</v>
      </c>
      <c r="AH39" s="14">
        <v>219</v>
      </c>
      <c r="AI39" s="97"/>
      <c r="AJ39" s="97"/>
      <c r="AK39" s="134"/>
      <c r="AL39" s="135"/>
      <c r="AM39" s="135"/>
      <c r="AN39" s="135"/>
      <c r="AO39" s="151" t="s">
        <v>7356</v>
      </c>
      <c r="AP39" s="113">
        <v>6</v>
      </c>
      <c r="AQ39" s="92"/>
      <c r="AR39" s="113">
        <v>5</v>
      </c>
      <c r="AS39" s="92"/>
      <c r="AT39" s="113">
        <v>7</v>
      </c>
      <c r="AU39" s="92"/>
      <c r="AV39" s="113">
        <v>6</v>
      </c>
      <c r="AW39" s="92"/>
      <c r="AX39" s="124"/>
      <c r="AY39" s="92"/>
      <c r="AZ39" s="92"/>
      <c r="BA39" s="113">
        <v>226</v>
      </c>
      <c r="BB39" s="113">
        <v>391.7</v>
      </c>
      <c r="BC39" s="14">
        <v>223</v>
      </c>
      <c r="BD39" s="97"/>
      <c r="BE39" s="97"/>
      <c r="BF39" s="134"/>
      <c r="BG39" s="185"/>
      <c r="BH39" s="186"/>
      <c r="BI39" s="182"/>
      <c r="BJ39" s="182"/>
      <c r="BK39" s="182"/>
      <c r="BL39" s="183"/>
      <c r="BM39" s="198"/>
      <c r="BN39" s="199"/>
      <c r="BO39" s="197"/>
      <c r="BP39" s="197"/>
      <c r="BQ39" s="197"/>
      <c r="BR39" s="197"/>
      <c r="BS39" s="197"/>
    </row>
    <row r="40" ht="15.6" spans="1:71">
      <c r="A40" s="69" t="str">
        <f t="shared" si="0"/>
        <v>K-038Jurusan 2</v>
      </c>
      <c r="B40" s="75"/>
      <c r="C40" s="76" t="str">
        <f t="shared" si="16"/>
        <v>K-038</v>
      </c>
      <c r="D40" s="76"/>
      <c r="E40" s="76"/>
      <c r="F40" s="76"/>
      <c r="G40" s="77"/>
      <c r="H40" s="77"/>
      <c r="I40" s="76"/>
      <c r="J40" s="92"/>
      <c r="K40" s="92"/>
      <c r="L40" s="93"/>
      <c r="M40" s="92"/>
      <c r="N40" s="94"/>
      <c r="O40" s="94"/>
      <c r="P40" s="97"/>
      <c r="Q40" s="97"/>
      <c r="R40" s="97"/>
      <c r="S40" s="97"/>
      <c r="T40" s="97" t="s">
        <v>7357</v>
      </c>
      <c r="U40" s="113"/>
      <c r="V40" s="92"/>
      <c r="W40" s="113"/>
      <c r="X40" s="92"/>
      <c r="Y40" s="113"/>
      <c r="Z40" s="92"/>
      <c r="AA40" s="113"/>
      <c r="AB40" s="14"/>
      <c r="AC40" s="124"/>
      <c r="AD40" s="92"/>
      <c r="AE40" s="92"/>
      <c r="AF40" s="113">
        <v>221</v>
      </c>
      <c r="AG40" s="113">
        <v>383</v>
      </c>
      <c r="AH40" s="92">
        <v>219</v>
      </c>
      <c r="AI40" s="97"/>
      <c r="AJ40" s="97"/>
      <c r="AK40" s="134"/>
      <c r="AL40" s="136"/>
      <c r="AM40" s="136"/>
      <c r="AN40" s="136"/>
      <c r="AO40" s="151" t="s">
        <v>7357</v>
      </c>
      <c r="AP40" s="113">
        <v>16</v>
      </c>
      <c r="AQ40" s="92"/>
      <c r="AR40" s="113">
        <v>10</v>
      </c>
      <c r="AS40" s="92"/>
      <c r="AT40" s="113">
        <v>7</v>
      </c>
      <c r="AU40" s="92"/>
      <c r="AV40" s="113">
        <v>10</v>
      </c>
      <c r="AW40" s="92"/>
      <c r="AX40" s="124"/>
      <c r="AY40" s="92"/>
      <c r="AZ40" s="92"/>
      <c r="BA40" s="113">
        <v>225</v>
      </c>
      <c r="BB40" s="113">
        <v>390</v>
      </c>
      <c r="BC40" s="92">
        <v>215</v>
      </c>
      <c r="BD40" s="97"/>
      <c r="BE40" s="97"/>
      <c r="BF40" s="134"/>
      <c r="BG40" s="185"/>
      <c r="BH40" s="186"/>
      <c r="BI40" s="182"/>
      <c r="BJ40" s="182"/>
      <c r="BK40" s="182"/>
      <c r="BL40" s="183"/>
      <c r="BM40" s="198"/>
      <c r="BN40" s="199"/>
      <c r="BO40" s="197"/>
      <c r="BP40" s="197"/>
      <c r="BQ40" s="197"/>
      <c r="BR40" s="197"/>
      <c r="BS40" s="197"/>
    </row>
    <row r="41" ht="15.6" spans="1:71">
      <c r="A41" s="69" t="str">
        <f t="shared" si="0"/>
        <v>K-038Jurusan 3</v>
      </c>
      <c r="B41" s="75"/>
      <c r="C41" s="76" t="str">
        <f t="shared" si="16"/>
        <v>K-038</v>
      </c>
      <c r="D41" s="76"/>
      <c r="E41" s="76"/>
      <c r="F41" s="76"/>
      <c r="G41" s="77"/>
      <c r="H41" s="77"/>
      <c r="I41" s="76"/>
      <c r="J41" s="92"/>
      <c r="K41" s="92"/>
      <c r="L41" s="93"/>
      <c r="M41" s="92"/>
      <c r="N41" s="94"/>
      <c r="O41" s="94"/>
      <c r="P41" s="97"/>
      <c r="Q41" s="97"/>
      <c r="R41" s="97"/>
      <c r="S41" s="97"/>
      <c r="T41" s="97" t="s">
        <v>7358</v>
      </c>
      <c r="U41" s="113"/>
      <c r="V41" s="92"/>
      <c r="W41" s="113"/>
      <c r="X41" s="92"/>
      <c r="Y41" s="113"/>
      <c r="Z41" s="92"/>
      <c r="AA41" s="113"/>
      <c r="AB41" s="92"/>
      <c r="AC41" s="124"/>
      <c r="AD41" s="92"/>
      <c r="AE41" s="92"/>
      <c r="AF41" s="113"/>
      <c r="AG41" s="113"/>
      <c r="AH41" s="92"/>
      <c r="AI41" s="97"/>
      <c r="AJ41" s="97"/>
      <c r="AK41" s="134"/>
      <c r="AL41" s="136"/>
      <c r="AM41" s="136"/>
      <c r="AN41" s="136"/>
      <c r="AO41" s="151" t="s">
        <v>7358</v>
      </c>
      <c r="AP41" s="113"/>
      <c r="AQ41" s="92"/>
      <c r="AR41" s="113"/>
      <c r="AS41" s="92"/>
      <c r="AT41" s="113"/>
      <c r="AU41" s="92"/>
      <c r="AV41" s="113"/>
      <c r="AW41" s="92"/>
      <c r="AX41" s="124"/>
      <c r="AY41" s="92"/>
      <c r="AZ41" s="92"/>
      <c r="BA41" s="113"/>
      <c r="BB41" s="113"/>
      <c r="BC41" s="92"/>
      <c r="BD41" s="97"/>
      <c r="BE41" s="97"/>
      <c r="BF41" s="134"/>
      <c r="BG41" s="185"/>
      <c r="BH41" s="186"/>
      <c r="BI41" s="182"/>
      <c r="BJ41" s="182"/>
      <c r="BK41" s="182"/>
      <c r="BL41" s="183"/>
      <c r="BM41" s="198"/>
      <c r="BN41" s="199"/>
      <c r="BO41" s="197"/>
      <c r="BP41" s="197"/>
      <c r="BQ41" s="197"/>
      <c r="BR41" s="197"/>
      <c r="BS41" s="197"/>
    </row>
    <row r="42" ht="15.6" spans="1:71">
      <c r="A42" s="69" t="str">
        <f t="shared" si="0"/>
        <v/>
      </c>
      <c r="B42" s="75"/>
      <c r="C42" s="76" t="str">
        <f t="shared" si="16"/>
        <v/>
      </c>
      <c r="D42" s="76"/>
      <c r="E42" s="76"/>
      <c r="F42" s="76"/>
      <c r="G42" s="77"/>
      <c r="H42" s="77"/>
      <c r="I42" s="76"/>
      <c r="J42" s="92"/>
      <c r="K42" s="92"/>
      <c r="L42" s="93"/>
      <c r="M42" s="92"/>
      <c r="N42" s="94"/>
      <c r="O42" s="94"/>
      <c r="P42" s="97"/>
      <c r="Q42" s="97"/>
      <c r="R42" s="97"/>
      <c r="S42" s="97"/>
      <c r="T42" s="97"/>
      <c r="U42" s="113"/>
      <c r="V42" s="92"/>
      <c r="W42" s="113"/>
      <c r="X42" s="92"/>
      <c r="Y42" s="113"/>
      <c r="Z42" s="92"/>
      <c r="AA42" s="113"/>
      <c r="AB42" s="92"/>
      <c r="AC42" s="124"/>
      <c r="AD42" s="92"/>
      <c r="AE42" s="92"/>
      <c r="AF42" s="92"/>
      <c r="AG42" s="92"/>
      <c r="AH42" s="92"/>
      <c r="AI42" s="97"/>
      <c r="AJ42" s="97"/>
      <c r="AK42" s="134"/>
      <c r="AL42" s="136"/>
      <c r="AM42" s="136"/>
      <c r="AN42" s="136"/>
      <c r="AO42" s="151"/>
      <c r="AP42" s="113"/>
      <c r="AQ42" s="92"/>
      <c r="AR42" s="113"/>
      <c r="AS42" s="92"/>
      <c r="AT42" s="113"/>
      <c r="AU42" s="92"/>
      <c r="AV42" s="113"/>
      <c r="AW42" s="92"/>
      <c r="AX42" s="124"/>
      <c r="AY42" s="92"/>
      <c r="AZ42" s="92"/>
      <c r="BA42" s="92"/>
      <c r="BB42" s="92"/>
      <c r="BC42" s="92"/>
      <c r="BD42" s="97"/>
      <c r="BE42" s="97"/>
      <c r="BF42" s="134"/>
      <c r="BG42" s="185"/>
      <c r="BH42" s="186"/>
      <c r="BI42" s="182"/>
      <c r="BJ42" s="182"/>
      <c r="BK42" s="182"/>
      <c r="BL42" s="183"/>
      <c r="BM42" s="198"/>
      <c r="BN42" s="199"/>
      <c r="BO42" s="197"/>
      <c r="BP42" s="197"/>
      <c r="BQ42" s="197"/>
      <c r="BR42" s="197"/>
      <c r="BS42" s="197"/>
    </row>
    <row r="43" ht="15.6" spans="1:71">
      <c r="A43" s="69" t="str">
        <f t="shared" si="0"/>
        <v>K-031Induk</v>
      </c>
      <c r="B43" s="78">
        <f>B38+1</f>
        <v>8</v>
      </c>
      <c r="C43" s="74" t="s">
        <v>890</v>
      </c>
      <c r="D43" s="72" t="s">
        <v>7349</v>
      </c>
      <c r="E43" s="73"/>
      <c r="F43" s="72" t="s">
        <v>1627</v>
      </c>
      <c r="G43" s="73" t="s">
        <v>7368</v>
      </c>
      <c r="H43" s="80" t="s">
        <v>7367</v>
      </c>
      <c r="I43" s="74" t="s">
        <v>7369</v>
      </c>
      <c r="J43" s="14">
        <v>250</v>
      </c>
      <c r="K43" s="14">
        <v>3</v>
      </c>
      <c r="L43" s="14">
        <v>20</v>
      </c>
      <c r="M43" s="14">
        <f>+IF(K43=3,400,IF(K43=1,230,0))</f>
        <v>400</v>
      </c>
      <c r="N43" s="15">
        <f>(J43*1000)/((L43*1000)*1.73)</f>
        <v>7.22543352601156</v>
      </c>
      <c r="O43" s="15">
        <f>IF(K43=3,(J43*1000)/(M43*1.73),(J43*1000)/(M43))</f>
        <v>361.271676300578</v>
      </c>
      <c r="P43" s="74">
        <v>19</v>
      </c>
      <c r="Q43" s="273" t="s">
        <v>7370</v>
      </c>
      <c r="R43" s="71">
        <v>2025</v>
      </c>
      <c r="S43" s="71"/>
      <c r="T43" s="74" t="s">
        <v>7352</v>
      </c>
      <c r="U43" s="115">
        <f t="shared" ref="U43:Y43" si="17">SUM(U44:U47)</f>
        <v>217</v>
      </c>
      <c r="V43" s="14">
        <f>U43/O43*100</f>
        <v>60.0656</v>
      </c>
      <c r="W43" s="115">
        <f t="shared" si="17"/>
        <v>228</v>
      </c>
      <c r="X43" s="14">
        <f>W43/O43*100</f>
        <v>63.1104</v>
      </c>
      <c r="Y43" s="115">
        <f t="shared" si="17"/>
        <v>261</v>
      </c>
      <c r="Z43" s="14">
        <f>Y43/O43*100</f>
        <v>72.2448</v>
      </c>
      <c r="AA43" s="115">
        <f>SUM(AA44:AA47)</f>
        <v>151</v>
      </c>
      <c r="AB43" s="14">
        <f>IF((K43=3),(AVERAGE(U43,W43,Y43)),U43)</f>
        <v>235.333333333333</v>
      </c>
      <c r="AC43" s="15">
        <f>IFERROR(IF((K43=1),(AB43*AF43)/1000,(AB43*AG43*1.73)/1000),"0")</f>
        <v>157.55802</v>
      </c>
      <c r="AD43" s="14">
        <f>AC43/J43*100</f>
        <v>63.023208</v>
      </c>
      <c r="AE43" s="122">
        <f>IF($K$8=1,"1 Phase",ABS(((U43/AB43)-1)+ABS((W43/AB43)-1)+ABS((Y43/AB43)-1))/3)</f>
        <v>0.0207743153918791</v>
      </c>
      <c r="AF43" s="14">
        <v>220</v>
      </c>
      <c r="AG43" s="14">
        <v>387</v>
      </c>
      <c r="AH43" s="57">
        <v>219</v>
      </c>
      <c r="AI43" s="74" t="str">
        <f>IF(U43&gt;O43,"OL PHASA","Normal")</f>
        <v>Normal</v>
      </c>
      <c r="AJ43" s="74" t="str">
        <f>IF(W43&gt;O43,"OL PHASA","Normal")</f>
        <v>Normal</v>
      </c>
      <c r="AK43" s="132" t="str">
        <f>IF(Y43&gt;O43,"OL PHASA","Normal")</f>
        <v>Normal</v>
      </c>
      <c r="AL43" s="139">
        <v>14</v>
      </c>
      <c r="AM43" s="139" t="s">
        <v>7363</v>
      </c>
      <c r="AN43" s="139">
        <v>2024</v>
      </c>
      <c r="AO43" s="149" t="s">
        <v>7352</v>
      </c>
      <c r="AP43" s="115">
        <v>68</v>
      </c>
      <c r="AQ43" s="14">
        <f>AP43/O43*100</f>
        <v>18.8224</v>
      </c>
      <c r="AR43" s="115">
        <v>10</v>
      </c>
      <c r="AS43" s="14">
        <f>AR43/O43*100</f>
        <v>2.768</v>
      </c>
      <c r="AT43" s="115">
        <v>51</v>
      </c>
      <c r="AU43" s="14">
        <f>AT43/O43*100</f>
        <v>14.1168</v>
      </c>
      <c r="AV43" s="115">
        <v>49</v>
      </c>
      <c r="AW43" s="14">
        <f>IF((K43=3),(AVERAGE(AP43,AR43,AT43)),AP43)</f>
        <v>43</v>
      </c>
      <c r="AX43" s="15">
        <f>IFERROR(IF((K43=1),(AW43*BA43)/1000,(AW43*BB43*1.73)/1000),"0")</f>
        <v>28.71454</v>
      </c>
      <c r="AY43" s="14">
        <f>AX43/J43*100</f>
        <v>11.485816</v>
      </c>
      <c r="AZ43" s="122">
        <f>IF($K$8=1,"1 Phase",ABS(((AP43/AW43)-1)+ABS((AR43/AW43)-1)+ABS((AT43/AW43)-1))/3)</f>
        <v>0.511627906976744</v>
      </c>
      <c r="BA43" s="14">
        <v>219</v>
      </c>
      <c r="BB43" s="14">
        <v>386</v>
      </c>
      <c r="BC43" s="137">
        <v>218</v>
      </c>
      <c r="BD43" s="74" t="str">
        <f>IF(AP43&gt;O43,"OL PHASA","Normal")</f>
        <v>Normal</v>
      </c>
      <c r="BE43" s="74" t="str">
        <f>IF(AR43&gt;O43,"OL PHASA","Normal")</f>
        <v>Normal</v>
      </c>
      <c r="BF43" s="132" t="str">
        <f>IF(AT43&gt;O43,"OL PHASA","Normal")</f>
        <v>Normal</v>
      </c>
      <c r="BG43" s="184" t="s">
        <v>7353</v>
      </c>
      <c r="BH43" s="179" t="s">
        <v>7354</v>
      </c>
      <c r="BI43" s="179"/>
      <c r="BJ43" s="179"/>
      <c r="BK43" s="179">
        <v>2450</v>
      </c>
      <c r="BL43" s="180" t="s">
        <v>7355</v>
      </c>
      <c r="BM43" s="196" t="str">
        <f>IF(AY43&gt;AD43,"Beban Malam","Beban Siang")</f>
        <v>Beban Siang</v>
      </c>
      <c r="BN43" s="197" t="str">
        <f>IF(AD43&lt;30,"Underload",IF(AD43&lt;=80,"Baik",IF(AD43&gt;80,"Overload")))</f>
        <v>Baik</v>
      </c>
      <c r="BO43" s="197" t="str">
        <f>IF(AY43&lt;30,"Underload",IF(AY43&lt;=80,"Baik",IF(AY43&gt;80,"Overload")))</f>
        <v>Underload</v>
      </c>
      <c r="BP43" s="197" t="str">
        <f>IF(K43=3,IF(AE43&gt;0.2,"TDK SEIMBANG","SEIMBANG"),IF(AI43="OL PHASA","TDK SEIMBANG","SEIMBANG"))</f>
        <v>SEIMBANG</v>
      </c>
      <c r="BQ43" s="197" t="str">
        <f>IF(K43=3,IF(AZ43&gt;0.2,"TDK SEIMBANG","SEIMBANG"),IF(BD43="OL PHASA","TDK SEIMBANG","SEIMBANG"))</f>
        <v>TDK SEIMBANG</v>
      </c>
      <c r="BR43" s="197" t="str">
        <f>IF(K43=3,IF(SUM(AF43:AG43)&gt;600,"NORMAL","DROP"),IF(AH44&gt;198,"NORMAL","DROP"))</f>
        <v>NORMAL</v>
      </c>
      <c r="BS43" s="197" t="str">
        <f>IF(K43=3,IF(SUM(BA43:BB43)&gt;600,"NORMAL","DROP"),IF(BC44&gt;198,"NORMAL","DROP"))</f>
        <v>NORMAL</v>
      </c>
    </row>
    <row r="44" ht="15.6" spans="1:71">
      <c r="A44" s="69" t="str">
        <f t="shared" si="0"/>
        <v>K-031Jurusan 1</v>
      </c>
      <c r="B44" s="75"/>
      <c r="C44" s="76" t="str">
        <f t="shared" ref="C44:C47" si="18">IF(T44="","",C43)</f>
        <v>K-031</v>
      </c>
      <c r="D44" s="76"/>
      <c r="E44" s="76"/>
      <c r="F44" s="76"/>
      <c r="G44" s="77"/>
      <c r="H44" s="77"/>
      <c r="I44" s="76"/>
      <c r="J44" s="92"/>
      <c r="K44" s="92"/>
      <c r="L44" s="93"/>
      <c r="M44" s="14"/>
      <c r="N44" s="94"/>
      <c r="O44" s="94"/>
      <c r="P44" s="98"/>
      <c r="Q44" s="98"/>
      <c r="R44" s="98"/>
      <c r="S44" s="98"/>
      <c r="T44" s="97" t="s">
        <v>7356</v>
      </c>
      <c r="U44" s="113">
        <v>17</v>
      </c>
      <c r="V44" s="92"/>
      <c r="W44" s="113">
        <v>12</v>
      </c>
      <c r="X44" s="92"/>
      <c r="Y44" s="113">
        <v>16</v>
      </c>
      <c r="Z44" s="92"/>
      <c r="AA44" s="113">
        <v>13</v>
      </c>
      <c r="AB44" s="14"/>
      <c r="AC44" s="124"/>
      <c r="AD44" s="92"/>
      <c r="AE44" s="92"/>
      <c r="AF44" s="113">
        <v>226</v>
      </c>
      <c r="AG44" s="113">
        <v>381</v>
      </c>
      <c r="AH44" s="14"/>
      <c r="AI44" s="97"/>
      <c r="AJ44" s="97"/>
      <c r="AK44" s="134"/>
      <c r="AL44" s="135"/>
      <c r="AM44" s="135"/>
      <c r="AN44" s="135"/>
      <c r="AO44" s="151" t="s">
        <v>7356</v>
      </c>
      <c r="AP44" s="113"/>
      <c r="AQ44" s="92"/>
      <c r="AR44" s="113"/>
      <c r="AS44" s="92"/>
      <c r="AT44" s="113"/>
      <c r="AU44" s="92"/>
      <c r="AV44" s="113"/>
      <c r="AW44" s="92"/>
      <c r="AX44" s="124"/>
      <c r="AY44" s="92"/>
      <c r="AZ44" s="92"/>
      <c r="BA44" s="92">
        <v>229</v>
      </c>
      <c r="BB44" s="92">
        <v>385.9</v>
      </c>
      <c r="BC44" s="14"/>
      <c r="BD44" s="97"/>
      <c r="BE44" s="97"/>
      <c r="BF44" s="134"/>
      <c r="BG44" s="185"/>
      <c r="BH44" s="186"/>
      <c r="BI44" s="182"/>
      <c r="BJ44" s="182"/>
      <c r="BK44" s="182"/>
      <c r="BL44" s="183"/>
      <c r="BM44" s="198"/>
      <c r="BN44" s="199"/>
      <c r="BO44" s="197"/>
      <c r="BP44" s="197"/>
      <c r="BQ44" s="197"/>
      <c r="BR44" s="197"/>
      <c r="BS44" s="197"/>
    </row>
    <row r="45" ht="15.6" spans="1:71">
      <c r="A45" s="69" t="str">
        <f t="shared" si="0"/>
        <v>K-031Jurusan 2</v>
      </c>
      <c r="B45" s="75"/>
      <c r="C45" s="76" t="str">
        <f t="shared" si="18"/>
        <v>K-031</v>
      </c>
      <c r="D45" s="76"/>
      <c r="E45" s="76"/>
      <c r="F45" s="76"/>
      <c r="G45" s="77"/>
      <c r="H45" s="77"/>
      <c r="I45" s="76"/>
      <c r="J45" s="92"/>
      <c r="K45" s="92"/>
      <c r="L45" s="93"/>
      <c r="M45" s="14"/>
      <c r="N45" s="94"/>
      <c r="O45" s="94"/>
      <c r="P45" s="97"/>
      <c r="Q45" s="97"/>
      <c r="R45" s="97"/>
      <c r="S45" s="97"/>
      <c r="T45" s="97" t="s">
        <v>7357</v>
      </c>
      <c r="U45" s="113">
        <v>151</v>
      </c>
      <c r="V45" s="92"/>
      <c r="W45" s="113">
        <v>146</v>
      </c>
      <c r="X45" s="92"/>
      <c r="Y45" s="113">
        <v>130</v>
      </c>
      <c r="Z45" s="92"/>
      <c r="AA45" s="113">
        <v>68</v>
      </c>
      <c r="AB45" s="14"/>
      <c r="AC45" s="124"/>
      <c r="AD45" s="92"/>
      <c r="AE45" s="92"/>
      <c r="AF45" s="113">
        <v>221</v>
      </c>
      <c r="AG45" s="113">
        <v>389</v>
      </c>
      <c r="AH45" s="92"/>
      <c r="AI45" s="97"/>
      <c r="AJ45" s="97"/>
      <c r="AK45" s="134"/>
      <c r="AL45" s="136"/>
      <c r="AM45" s="136"/>
      <c r="AN45" s="136"/>
      <c r="AO45" s="151" t="s">
        <v>7357</v>
      </c>
      <c r="AP45" s="113"/>
      <c r="AQ45" s="92"/>
      <c r="AR45" s="113"/>
      <c r="AS45" s="92"/>
      <c r="AT45" s="113"/>
      <c r="AU45" s="92"/>
      <c r="AV45" s="113"/>
      <c r="AW45" s="92"/>
      <c r="AX45" s="124"/>
      <c r="AY45" s="92"/>
      <c r="AZ45" s="92"/>
      <c r="BA45" s="92">
        <v>226</v>
      </c>
      <c r="BB45" s="92">
        <v>397</v>
      </c>
      <c r="BC45" s="92"/>
      <c r="BD45" s="97"/>
      <c r="BE45" s="97"/>
      <c r="BF45" s="134"/>
      <c r="BG45" s="185"/>
      <c r="BH45" s="186"/>
      <c r="BI45" s="182"/>
      <c r="BJ45" s="182"/>
      <c r="BK45" s="182"/>
      <c r="BL45" s="183"/>
      <c r="BM45" s="198"/>
      <c r="BN45" s="199"/>
      <c r="BO45" s="197"/>
      <c r="BP45" s="197"/>
      <c r="BQ45" s="197"/>
      <c r="BR45" s="197"/>
      <c r="BS45" s="197"/>
    </row>
    <row r="46" ht="15.6" spans="1:71">
      <c r="A46" s="69" t="str">
        <f t="shared" si="0"/>
        <v>K-031Jurusan 3</v>
      </c>
      <c r="B46" s="75"/>
      <c r="C46" s="76" t="str">
        <f t="shared" si="18"/>
        <v>K-031</v>
      </c>
      <c r="D46" s="76"/>
      <c r="E46" s="76"/>
      <c r="F46" s="76"/>
      <c r="G46" s="77"/>
      <c r="H46" s="77"/>
      <c r="I46" s="76"/>
      <c r="J46" s="92"/>
      <c r="K46" s="92"/>
      <c r="L46" s="93"/>
      <c r="M46" s="14"/>
      <c r="N46" s="94"/>
      <c r="O46" s="94"/>
      <c r="P46" s="97"/>
      <c r="Q46" s="97"/>
      <c r="R46" s="97"/>
      <c r="S46" s="97"/>
      <c r="T46" s="97" t="s">
        <v>7358</v>
      </c>
      <c r="U46" s="113">
        <v>48</v>
      </c>
      <c r="V46" s="92"/>
      <c r="W46" s="113">
        <v>69</v>
      </c>
      <c r="X46" s="92"/>
      <c r="Y46" s="113">
        <v>110</v>
      </c>
      <c r="Z46" s="92"/>
      <c r="AA46" s="113">
        <v>65</v>
      </c>
      <c r="AB46" s="92"/>
      <c r="AC46" s="124"/>
      <c r="AD46" s="92"/>
      <c r="AE46" s="92"/>
      <c r="AF46" s="113"/>
      <c r="AG46" s="113"/>
      <c r="AH46" s="92"/>
      <c r="AI46" s="97"/>
      <c r="AJ46" s="97"/>
      <c r="AK46" s="134"/>
      <c r="AL46" s="136"/>
      <c r="AM46" s="136"/>
      <c r="AN46" s="136"/>
      <c r="AO46" s="151" t="s">
        <v>7358</v>
      </c>
      <c r="AP46" s="113"/>
      <c r="AQ46" s="92"/>
      <c r="AR46" s="113"/>
      <c r="AS46" s="92"/>
      <c r="AT46" s="113"/>
      <c r="AU46" s="92"/>
      <c r="AV46" s="113"/>
      <c r="AW46" s="92"/>
      <c r="AX46" s="124"/>
      <c r="AY46" s="92"/>
      <c r="AZ46" s="92"/>
      <c r="BA46" s="92"/>
      <c r="BB46" s="92"/>
      <c r="BC46" s="92"/>
      <c r="BD46" s="97"/>
      <c r="BE46" s="97"/>
      <c r="BF46" s="134"/>
      <c r="BG46" s="185"/>
      <c r="BH46" s="186"/>
      <c r="BI46" s="182"/>
      <c r="BJ46" s="182"/>
      <c r="BK46" s="182"/>
      <c r="BL46" s="183"/>
      <c r="BM46" s="198"/>
      <c r="BN46" s="199"/>
      <c r="BO46" s="197"/>
      <c r="BP46" s="197"/>
      <c r="BQ46" s="197"/>
      <c r="BR46" s="197"/>
      <c r="BS46" s="197"/>
    </row>
    <row r="47" ht="15.6" spans="1:71">
      <c r="A47" s="69" t="str">
        <f t="shared" si="0"/>
        <v/>
      </c>
      <c r="B47" s="75"/>
      <c r="C47" s="76" t="str">
        <f t="shared" si="18"/>
        <v/>
      </c>
      <c r="D47" s="76"/>
      <c r="E47" s="76"/>
      <c r="F47" s="76"/>
      <c r="G47" s="77"/>
      <c r="H47" s="77"/>
      <c r="I47" s="76"/>
      <c r="J47" s="92"/>
      <c r="K47" s="92"/>
      <c r="L47" s="93"/>
      <c r="M47" s="14"/>
      <c r="N47" s="94"/>
      <c r="O47" s="94"/>
      <c r="P47" s="97"/>
      <c r="Q47" s="97"/>
      <c r="R47" s="97"/>
      <c r="S47" s="97"/>
      <c r="T47" s="97"/>
      <c r="U47" s="113">
        <v>1</v>
      </c>
      <c r="V47" s="92"/>
      <c r="W47" s="113">
        <v>1</v>
      </c>
      <c r="X47" s="92"/>
      <c r="Y47" s="113">
        <v>5</v>
      </c>
      <c r="Z47" s="92"/>
      <c r="AA47" s="113">
        <v>5</v>
      </c>
      <c r="AB47" s="92"/>
      <c r="AC47" s="124"/>
      <c r="AD47" s="92"/>
      <c r="AE47" s="92"/>
      <c r="AF47" s="92"/>
      <c r="AG47" s="92"/>
      <c r="AH47" s="92"/>
      <c r="AI47" s="97"/>
      <c r="AJ47" s="97"/>
      <c r="AK47" s="134"/>
      <c r="AL47" s="136"/>
      <c r="AM47" s="136"/>
      <c r="AN47" s="136"/>
      <c r="AO47" s="151"/>
      <c r="AP47" s="113"/>
      <c r="AQ47" s="92"/>
      <c r="AR47" s="113"/>
      <c r="AS47" s="92"/>
      <c r="AT47" s="113"/>
      <c r="AU47" s="92"/>
      <c r="AV47" s="113"/>
      <c r="AW47" s="92"/>
      <c r="AX47" s="124"/>
      <c r="AY47" s="92"/>
      <c r="AZ47" s="92"/>
      <c r="BA47" s="92"/>
      <c r="BB47" s="92"/>
      <c r="BC47" s="92"/>
      <c r="BD47" s="97"/>
      <c r="BE47" s="97"/>
      <c r="BF47" s="134"/>
      <c r="BG47" s="185"/>
      <c r="BH47" s="186"/>
      <c r="BI47" s="182"/>
      <c r="BJ47" s="182"/>
      <c r="BK47" s="182"/>
      <c r="BL47" s="183"/>
      <c r="BM47" s="198"/>
      <c r="BN47" s="199"/>
      <c r="BO47" s="197"/>
      <c r="BP47" s="197"/>
      <c r="BQ47" s="197"/>
      <c r="BR47" s="197"/>
      <c r="BS47" s="197"/>
    </row>
    <row r="48" ht="15.6" spans="1:71">
      <c r="A48" s="69" t="str">
        <f t="shared" si="0"/>
        <v>Induk</v>
      </c>
      <c r="B48" s="78">
        <f>B43+1</f>
        <v>9</v>
      </c>
      <c r="C48" s="74"/>
      <c r="D48" s="72" t="s">
        <v>7349</v>
      </c>
      <c r="E48" s="73"/>
      <c r="F48" s="72" t="s">
        <v>1671</v>
      </c>
      <c r="G48" s="79"/>
      <c r="H48" s="80" t="s">
        <v>7371</v>
      </c>
      <c r="I48" s="74" t="s">
        <v>7369</v>
      </c>
      <c r="J48" s="14">
        <v>200</v>
      </c>
      <c r="K48" s="14">
        <v>3</v>
      </c>
      <c r="L48" s="14">
        <v>20</v>
      </c>
      <c r="M48" s="14">
        <f>+IF(K48=3,400,IF(K48=1,230,0))</f>
        <v>400</v>
      </c>
      <c r="N48" s="15">
        <f>(J48*1000)/((L48*1000)*1.73)</f>
        <v>5.78034682080925</v>
      </c>
      <c r="O48" s="15">
        <f>IF(K48=3,(J48*1000)/(M48*1.73),(J48*1000)/(M48))</f>
        <v>289.017341040462</v>
      </c>
      <c r="P48" s="74">
        <v>17</v>
      </c>
      <c r="Q48" s="71" t="s">
        <v>7363</v>
      </c>
      <c r="R48" s="71">
        <v>2024</v>
      </c>
      <c r="S48" s="71"/>
      <c r="T48" s="74" t="s">
        <v>7352</v>
      </c>
      <c r="U48" s="115">
        <f t="shared" ref="U48:Y48" si="19">SUM(U49:U52)</f>
        <v>182</v>
      </c>
      <c r="V48" s="14">
        <f>U48/O48*100</f>
        <v>62.972</v>
      </c>
      <c r="W48" s="115">
        <f t="shared" si="19"/>
        <v>155</v>
      </c>
      <c r="X48" s="14">
        <f>W48/O48*100</f>
        <v>53.63</v>
      </c>
      <c r="Y48" s="115">
        <f t="shared" si="19"/>
        <v>154</v>
      </c>
      <c r="Z48" s="14">
        <f>Y48/O48*100</f>
        <v>53.284</v>
      </c>
      <c r="AA48" s="115">
        <f>SUM(AA49:AA52)</f>
        <v>38</v>
      </c>
      <c r="AB48" s="14">
        <f>IF((K48=3),(AVERAGE(U48,W48,Y48)),U48)</f>
        <v>163.666666666667</v>
      </c>
      <c r="AC48" s="15">
        <f>IFERROR(IF((K48=1),(AB48*AF48)/1000,(AB48*AG48*1.73)/1000),"0")</f>
        <v>111.27533</v>
      </c>
      <c r="AD48" s="14">
        <f>AC48/J48*100</f>
        <v>55.637665</v>
      </c>
      <c r="AE48" s="122">
        <f>IF($K$8=1,"1 Phase",ABS(((U48/AB48)-1)+ABS((W48/AB48)-1)+ABS((Y48/AB48)-1))/3)</f>
        <v>0.0746775288526816</v>
      </c>
      <c r="AF48" s="14">
        <v>226</v>
      </c>
      <c r="AG48" s="14">
        <v>393</v>
      </c>
      <c r="AH48" s="57"/>
      <c r="AI48" s="74" t="str">
        <f>IF(U48&gt;O48,"OL PHASA","Normal")</f>
        <v>Normal</v>
      </c>
      <c r="AJ48" s="74" t="str">
        <f>IF(W48&gt;O48,"OL PHASA","Normal")</f>
        <v>Normal</v>
      </c>
      <c r="AK48" s="132" t="str">
        <f>IF(Y48&gt;O48,"OL PHASA","Normal")</f>
        <v>Normal</v>
      </c>
      <c r="AL48" s="139">
        <v>14</v>
      </c>
      <c r="AM48" s="139" t="s">
        <v>7363</v>
      </c>
      <c r="AN48" s="139">
        <v>2024</v>
      </c>
      <c r="AO48" s="149" t="s">
        <v>7352</v>
      </c>
      <c r="AP48" s="115">
        <v>42</v>
      </c>
      <c r="AQ48" s="14">
        <f>AP48/O48*100</f>
        <v>14.532</v>
      </c>
      <c r="AR48" s="115">
        <v>37</v>
      </c>
      <c r="AS48" s="14">
        <f>AR48/O48*100</f>
        <v>12.802</v>
      </c>
      <c r="AT48" s="115">
        <v>56</v>
      </c>
      <c r="AU48" s="14">
        <f>AT48/O48*100</f>
        <v>19.376</v>
      </c>
      <c r="AV48" s="115">
        <v>32</v>
      </c>
      <c r="AW48" s="14">
        <f>IF((K48=3),(AVERAGE(AP48,AR48,AT48)),AP48)</f>
        <v>45</v>
      </c>
      <c r="AX48" s="15">
        <f>IFERROR(IF((K48=1),(AW48*BA48)/1000,(AW48*BB48*1.73)/1000),"0")</f>
        <v>31.37355</v>
      </c>
      <c r="AY48" s="14">
        <f>AX48/J48*100</f>
        <v>15.686775</v>
      </c>
      <c r="AZ48" s="122">
        <f>IF($K$8=1,"1 Phase",ABS(((AP48/AW48)-1)+ABS((AR48/AW48)-1)+ABS((AT48/AW48)-1))/3)</f>
        <v>0.118518518518519</v>
      </c>
      <c r="BA48" s="14">
        <v>231</v>
      </c>
      <c r="BB48" s="14">
        <v>403</v>
      </c>
      <c r="BC48" s="137"/>
      <c r="BD48" s="74" t="str">
        <f>IF(AP48&gt;O48,"OL PHASA","Normal")</f>
        <v>Normal</v>
      </c>
      <c r="BE48" s="74" t="str">
        <f>IF(AR48&gt;O48,"OL PHASA","Normal")</f>
        <v>Normal</v>
      </c>
      <c r="BF48" s="132" t="str">
        <f>IF(AT48&gt;O48,"OL PHASA","Normal")</f>
        <v>Normal</v>
      </c>
      <c r="BG48" s="184" t="s">
        <v>7353</v>
      </c>
      <c r="BH48" s="179" t="s">
        <v>7354</v>
      </c>
      <c r="BI48" s="179"/>
      <c r="BJ48" s="179"/>
      <c r="BK48" s="179">
        <v>1200</v>
      </c>
      <c r="BL48" s="180" t="s">
        <v>7355</v>
      </c>
      <c r="BM48" s="196" t="str">
        <f>IF(AY48&gt;AD48,"Beban Malam","Beban Siang")</f>
        <v>Beban Siang</v>
      </c>
      <c r="BN48" s="197" t="str">
        <f>IF(AD48&lt;30,"Underload",IF(AD48&lt;=80,"Baik",IF(AD48&gt;80,"Overload")))</f>
        <v>Baik</v>
      </c>
      <c r="BO48" s="197" t="str">
        <f>IF(AY48&lt;30,"Underload",IF(AY48&lt;=80,"Baik",IF(AY48&gt;80,"Overload")))</f>
        <v>Underload</v>
      </c>
      <c r="BP48" s="197" t="str">
        <f>IF(K48=3,IF(AE48&gt;0.2,"TDK SEIMBANG","SEIMBANG"),IF(AI48="OL PHASA","TDK SEIMBANG","SEIMBANG"))</f>
        <v>SEIMBANG</v>
      </c>
      <c r="BQ48" s="197" t="str">
        <f>IF(K48=3,IF(AZ48&gt;0.2,"TDK SEIMBANG","SEIMBANG"),IF(BD48="OL PHASA","TDK SEIMBANG","SEIMBANG"))</f>
        <v>SEIMBANG</v>
      </c>
      <c r="BR48" s="197" t="str">
        <f>IF(K48=3,IF(SUM(AF48:AG48)&gt;600,"NORMAL","DROP"),IF(AH49&gt;198,"NORMAL","DROP"))</f>
        <v>NORMAL</v>
      </c>
      <c r="BS48" s="197" t="str">
        <f>IF(K48=3,IF(SUM(BA48:BB48)&gt;600,"NORMAL","DROP"),IF(BC49&gt;198,"NORMAL","DROP"))</f>
        <v>NORMAL</v>
      </c>
    </row>
    <row r="49" ht="15.6" spans="1:71">
      <c r="A49" s="69" t="str">
        <f t="shared" si="0"/>
        <v>0Jurusan 1</v>
      </c>
      <c r="B49" s="75"/>
      <c r="C49" s="76">
        <f t="shared" ref="C49:C52" si="20">IF(T49="","",C48)</f>
        <v>0</v>
      </c>
      <c r="D49" s="76"/>
      <c r="E49" s="76"/>
      <c r="F49" s="76"/>
      <c r="G49" s="77"/>
      <c r="H49" s="77"/>
      <c r="I49" s="76"/>
      <c r="J49" s="92"/>
      <c r="K49" s="92"/>
      <c r="L49" s="93"/>
      <c r="M49" s="14"/>
      <c r="N49" s="94"/>
      <c r="O49" s="94"/>
      <c r="P49" s="98"/>
      <c r="Q49" s="98"/>
      <c r="R49" s="98"/>
      <c r="S49" s="98"/>
      <c r="T49" s="97" t="s">
        <v>7356</v>
      </c>
      <c r="U49" s="113">
        <v>71</v>
      </c>
      <c r="V49" s="92"/>
      <c r="W49" s="113">
        <v>56</v>
      </c>
      <c r="X49" s="92"/>
      <c r="Y49" s="113">
        <v>49</v>
      </c>
      <c r="Z49" s="92"/>
      <c r="AA49" s="113">
        <v>20</v>
      </c>
      <c r="AB49" s="14"/>
      <c r="AC49" s="124"/>
      <c r="AD49" s="92"/>
      <c r="AE49" s="92"/>
      <c r="AF49" s="113">
        <v>227</v>
      </c>
      <c r="AG49" s="113">
        <v>389.5</v>
      </c>
      <c r="AH49" s="14">
        <v>220</v>
      </c>
      <c r="AI49" s="97"/>
      <c r="AJ49" s="97"/>
      <c r="AK49" s="134"/>
      <c r="AL49" s="135"/>
      <c r="AM49" s="135"/>
      <c r="AN49" s="135"/>
      <c r="AO49" s="151" t="s">
        <v>7356</v>
      </c>
      <c r="AP49" s="113">
        <v>42</v>
      </c>
      <c r="AQ49" s="92"/>
      <c r="AR49" s="113">
        <v>36</v>
      </c>
      <c r="AS49" s="92"/>
      <c r="AT49" s="113">
        <v>56</v>
      </c>
      <c r="AU49" s="92"/>
      <c r="AV49" s="113">
        <v>33</v>
      </c>
      <c r="AW49" s="92"/>
      <c r="AX49" s="124"/>
      <c r="AY49" s="92"/>
      <c r="AZ49" s="92"/>
      <c r="BA49" s="92">
        <v>233</v>
      </c>
      <c r="BB49" s="92">
        <v>399</v>
      </c>
      <c r="BC49" s="14">
        <v>226</v>
      </c>
      <c r="BD49" s="97"/>
      <c r="BE49" s="97"/>
      <c r="BF49" s="134"/>
      <c r="BG49" s="185"/>
      <c r="BH49" s="186"/>
      <c r="BI49" s="182"/>
      <c r="BJ49" s="182"/>
      <c r="BK49" s="182"/>
      <c r="BL49" s="183"/>
      <c r="BM49" s="198"/>
      <c r="BN49" s="199"/>
      <c r="BO49" s="197"/>
      <c r="BP49" s="197"/>
      <c r="BQ49" s="197"/>
      <c r="BR49" s="197"/>
      <c r="BS49" s="197"/>
    </row>
    <row r="50" ht="15.6" spans="1:71">
      <c r="A50" s="69" t="str">
        <f t="shared" si="0"/>
        <v>0Jurusan 2</v>
      </c>
      <c r="B50" s="75"/>
      <c r="C50" s="76">
        <f t="shared" si="20"/>
        <v>0</v>
      </c>
      <c r="D50" s="76"/>
      <c r="E50" s="76"/>
      <c r="F50" s="76"/>
      <c r="G50" s="77"/>
      <c r="H50" s="77"/>
      <c r="I50" s="76"/>
      <c r="J50" s="92"/>
      <c r="K50" s="92"/>
      <c r="L50" s="93"/>
      <c r="M50" s="14"/>
      <c r="N50" s="94"/>
      <c r="O50" s="94"/>
      <c r="P50" s="97"/>
      <c r="Q50" s="97"/>
      <c r="R50" s="97"/>
      <c r="S50" s="97"/>
      <c r="T50" s="97" t="s">
        <v>7357</v>
      </c>
      <c r="U50" s="113">
        <v>111</v>
      </c>
      <c r="V50" s="92"/>
      <c r="W50" s="113">
        <v>99</v>
      </c>
      <c r="X50" s="92"/>
      <c r="Y50" s="113">
        <v>105</v>
      </c>
      <c r="Z50" s="92"/>
      <c r="AA50" s="113">
        <v>18</v>
      </c>
      <c r="AB50" s="14"/>
      <c r="AC50" s="124"/>
      <c r="AD50" s="92"/>
      <c r="AE50" s="92"/>
      <c r="AF50" s="113">
        <v>224</v>
      </c>
      <c r="AG50" s="113">
        <v>391.6</v>
      </c>
      <c r="AH50" s="92"/>
      <c r="AI50" s="97"/>
      <c r="AJ50" s="97"/>
      <c r="AK50" s="134"/>
      <c r="AL50" s="136"/>
      <c r="AM50" s="136"/>
      <c r="AN50" s="136"/>
      <c r="AO50" s="151" t="s">
        <v>7357</v>
      </c>
      <c r="AP50" s="113"/>
      <c r="AQ50" s="92"/>
      <c r="AR50" s="113"/>
      <c r="AS50" s="92"/>
      <c r="AT50" s="113"/>
      <c r="AU50" s="92"/>
      <c r="AV50" s="113"/>
      <c r="AW50" s="92"/>
      <c r="AX50" s="124"/>
      <c r="AY50" s="92"/>
      <c r="AZ50" s="92"/>
      <c r="BA50" s="92">
        <v>230</v>
      </c>
      <c r="BB50" s="92">
        <v>402.5</v>
      </c>
      <c r="BC50" s="92"/>
      <c r="BD50" s="97"/>
      <c r="BE50" s="97"/>
      <c r="BF50" s="134"/>
      <c r="BG50" s="185"/>
      <c r="BH50" s="186"/>
      <c r="BI50" s="182"/>
      <c r="BJ50" s="182"/>
      <c r="BK50" s="182"/>
      <c r="BL50" s="183"/>
      <c r="BM50" s="198"/>
      <c r="BN50" s="199"/>
      <c r="BO50" s="197"/>
      <c r="BP50" s="197"/>
      <c r="BQ50" s="197"/>
      <c r="BR50" s="197"/>
      <c r="BS50" s="197"/>
    </row>
    <row r="51" ht="15.6" spans="1:71">
      <c r="A51" s="69" t="str">
        <f t="shared" si="0"/>
        <v>0Jurusan 3</v>
      </c>
      <c r="B51" s="75"/>
      <c r="C51" s="76">
        <f t="shared" si="20"/>
        <v>0</v>
      </c>
      <c r="D51" s="76"/>
      <c r="E51" s="76"/>
      <c r="F51" s="76"/>
      <c r="G51" s="77"/>
      <c r="H51" s="77"/>
      <c r="I51" s="76"/>
      <c r="J51" s="92"/>
      <c r="K51" s="92"/>
      <c r="L51" s="93"/>
      <c r="M51" s="14"/>
      <c r="N51" s="94"/>
      <c r="O51" s="94"/>
      <c r="P51" s="97"/>
      <c r="Q51" s="97"/>
      <c r="R51" s="97"/>
      <c r="S51" s="97"/>
      <c r="T51" s="97" t="s">
        <v>7358</v>
      </c>
      <c r="U51" s="113"/>
      <c r="V51" s="92"/>
      <c r="W51" s="113"/>
      <c r="X51" s="92"/>
      <c r="Y51" s="113"/>
      <c r="Z51" s="92"/>
      <c r="AA51" s="113"/>
      <c r="AB51" s="92"/>
      <c r="AC51" s="124"/>
      <c r="AD51" s="92"/>
      <c r="AE51" s="92"/>
      <c r="AF51" s="113"/>
      <c r="AG51" s="113"/>
      <c r="AH51" s="92"/>
      <c r="AI51" s="97"/>
      <c r="AJ51" s="97"/>
      <c r="AK51" s="134"/>
      <c r="AL51" s="136"/>
      <c r="AM51" s="136"/>
      <c r="AN51" s="136"/>
      <c r="AO51" s="151" t="s">
        <v>7358</v>
      </c>
      <c r="AP51" s="113"/>
      <c r="AQ51" s="92"/>
      <c r="AR51" s="113"/>
      <c r="AS51" s="92"/>
      <c r="AT51" s="113"/>
      <c r="AU51" s="92"/>
      <c r="AV51" s="113"/>
      <c r="AW51" s="92"/>
      <c r="AX51" s="124"/>
      <c r="AY51" s="92"/>
      <c r="AZ51" s="92"/>
      <c r="BA51" s="92"/>
      <c r="BB51" s="92"/>
      <c r="BC51" s="92"/>
      <c r="BD51" s="97"/>
      <c r="BE51" s="97"/>
      <c r="BF51" s="134"/>
      <c r="BG51" s="185"/>
      <c r="BH51" s="186"/>
      <c r="BI51" s="182"/>
      <c r="BJ51" s="182"/>
      <c r="BK51" s="182"/>
      <c r="BL51" s="183"/>
      <c r="BM51" s="198"/>
      <c r="BN51" s="199"/>
      <c r="BO51" s="197"/>
      <c r="BP51" s="197"/>
      <c r="BQ51" s="197"/>
      <c r="BR51" s="197"/>
      <c r="BS51" s="197"/>
    </row>
    <row r="52" ht="15.6" spans="1:71">
      <c r="A52" s="69" t="str">
        <f t="shared" si="0"/>
        <v/>
      </c>
      <c r="B52" s="75"/>
      <c r="C52" s="76" t="str">
        <f t="shared" si="20"/>
        <v/>
      </c>
      <c r="D52" s="76"/>
      <c r="E52" s="76"/>
      <c r="F52" s="76"/>
      <c r="G52" s="77"/>
      <c r="H52" s="77"/>
      <c r="I52" s="76"/>
      <c r="J52" s="92"/>
      <c r="K52" s="92"/>
      <c r="L52" s="93"/>
      <c r="M52" s="14"/>
      <c r="N52" s="94"/>
      <c r="O52" s="94"/>
      <c r="P52" s="97"/>
      <c r="Q52" s="114"/>
      <c r="R52" s="114"/>
      <c r="S52" s="114"/>
      <c r="T52" s="97"/>
      <c r="U52" s="113"/>
      <c r="V52" s="92"/>
      <c r="W52" s="113"/>
      <c r="X52" s="92"/>
      <c r="Y52" s="113"/>
      <c r="Z52" s="92"/>
      <c r="AA52" s="113"/>
      <c r="AB52" s="92"/>
      <c r="AC52" s="124"/>
      <c r="AD52" s="92"/>
      <c r="AE52" s="92"/>
      <c r="AF52" s="92"/>
      <c r="AG52" s="92"/>
      <c r="AH52" s="92"/>
      <c r="AI52" s="97"/>
      <c r="AJ52" s="97"/>
      <c r="AK52" s="134"/>
      <c r="AL52" s="136"/>
      <c r="AM52" s="136"/>
      <c r="AN52" s="136"/>
      <c r="AO52" s="151"/>
      <c r="AP52" s="113"/>
      <c r="AQ52" s="92"/>
      <c r="AR52" s="113"/>
      <c r="AS52" s="92"/>
      <c r="AT52" s="113"/>
      <c r="AU52" s="92"/>
      <c r="AV52" s="113"/>
      <c r="AW52" s="92"/>
      <c r="AX52" s="124"/>
      <c r="AY52" s="92"/>
      <c r="AZ52" s="92"/>
      <c r="BA52" s="92"/>
      <c r="BB52" s="92"/>
      <c r="BC52" s="92"/>
      <c r="BD52" s="97"/>
      <c r="BE52" s="97"/>
      <c r="BF52" s="134"/>
      <c r="BG52" s="185"/>
      <c r="BH52" s="186"/>
      <c r="BI52" s="182"/>
      <c r="BJ52" s="182"/>
      <c r="BK52" s="182"/>
      <c r="BL52" s="183"/>
      <c r="BM52" s="198"/>
      <c r="BN52" s="199"/>
      <c r="BO52" s="197"/>
      <c r="BP52" s="197"/>
      <c r="BQ52" s="197"/>
      <c r="BR52" s="197"/>
      <c r="BS52" s="197"/>
    </row>
    <row r="53" ht="15.6" spans="1:71">
      <c r="A53" s="69" t="str">
        <f t="shared" si="0"/>
        <v>K-160Induk</v>
      </c>
      <c r="B53" s="78">
        <f>B48+1</f>
        <v>10</v>
      </c>
      <c r="C53" s="74" t="s">
        <v>1394</v>
      </c>
      <c r="D53" s="72" t="s">
        <v>7349</v>
      </c>
      <c r="E53" s="73"/>
      <c r="F53" s="72" t="s">
        <v>1627</v>
      </c>
      <c r="G53" s="79"/>
      <c r="H53" s="80" t="s">
        <v>7372</v>
      </c>
      <c r="I53" s="74" t="s">
        <v>1929</v>
      </c>
      <c r="J53" s="14">
        <v>100</v>
      </c>
      <c r="K53" s="14">
        <v>3</v>
      </c>
      <c r="L53" s="14">
        <v>20</v>
      </c>
      <c r="M53" s="14">
        <f>+IF(K53=3,400,IF(K53=1,230,0))</f>
        <v>400</v>
      </c>
      <c r="N53" s="15">
        <f>(J53*1000)/((L53*1000)*1.73)</f>
        <v>2.89017341040462</v>
      </c>
      <c r="O53" s="15">
        <f>IF(K53=3,(J53*1000)/(M53*1.73),(J53*1000)/(M53))</f>
        <v>144.508670520231</v>
      </c>
      <c r="P53" s="74">
        <v>22</v>
      </c>
      <c r="Q53" s="71" t="s">
        <v>7373</v>
      </c>
      <c r="R53" s="71">
        <v>2025</v>
      </c>
      <c r="S53" s="71"/>
      <c r="T53" s="74" t="s">
        <v>7352</v>
      </c>
      <c r="U53" s="115">
        <f t="shared" ref="U53:Y53" si="21">SUM(U54:U57)</f>
        <v>78</v>
      </c>
      <c r="V53" s="14">
        <f>U53/O53*100</f>
        <v>53.976</v>
      </c>
      <c r="W53" s="115">
        <f t="shared" si="21"/>
        <v>60</v>
      </c>
      <c r="X53" s="14">
        <f>W53/O53*100</f>
        <v>41.52</v>
      </c>
      <c r="Y53" s="115">
        <f t="shared" si="21"/>
        <v>80</v>
      </c>
      <c r="Z53" s="14">
        <f>Y53/O53*100</f>
        <v>55.36</v>
      </c>
      <c r="AA53" s="115">
        <f>SUM(AA54:AA57)</f>
        <v>43</v>
      </c>
      <c r="AB53" s="14">
        <f>IF((K53=3),(AVERAGE(U53,W53,Y53)),U53)</f>
        <v>72.6666666666667</v>
      </c>
      <c r="AC53" s="15">
        <f>IFERROR(IF((K53=1),(AB53*AF53)/1000,(AB53*AG53*1.73)/1000),"0")</f>
        <v>48.65106</v>
      </c>
      <c r="AD53" s="14">
        <f>AC53/J53*100</f>
        <v>48.65106</v>
      </c>
      <c r="AE53" s="122">
        <f>IF($K$8=1,"1 Phase",ABS(((U53/AB53)-1)+ABS((W53/AB53)-1)+ABS((Y53/AB53)-1))/3)</f>
        <v>0.116207951070336</v>
      </c>
      <c r="AF53" s="14">
        <v>222</v>
      </c>
      <c r="AG53" s="14">
        <v>387</v>
      </c>
      <c r="AH53" s="57"/>
      <c r="AI53" s="74" t="str">
        <f>IF(U53&gt;O53,"OL PHASA","Normal")</f>
        <v>Normal</v>
      </c>
      <c r="AJ53" s="74" t="str">
        <f>IF(W53&gt;O53,"OL PHASA","Normal")</f>
        <v>Normal</v>
      </c>
      <c r="AK53" s="132" t="str">
        <f>IF(Y53&gt;O53,"OL PHASA","Normal")</f>
        <v>Normal</v>
      </c>
      <c r="AL53" s="139">
        <v>14</v>
      </c>
      <c r="AM53" s="139" t="s">
        <v>7363</v>
      </c>
      <c r="AN53" s="139">
        <v>2024</v>
      </c>
      <c r="AO53" s="149" t="s">
        <v>7352</v>
      </c>
      <c r="AP53" s="115">
        <v>18</v>
      </c>
      <c r="AQ53" s="14">
        <f>AP53/O53*100</f>
        <v>12.456</v>
      </c>
      <c r="AR53" s="115">
        <v>6</v>
      </c>
      <c r="AS53" s="14">
        <f>AR53/O53*100</f>
        <v>4.152</v>
      </c>
      <c r="AT53" s="115">
        <v>7</v>
      </c>
      <c r="AU53" s="14">
        <f>AT53/O53*100</f>
        <v>4.844</v>
      </c>
      <c r="AV53" s="115">
        <v>11</v>
      </c>
      <c r="AW53" s="14">
        <f>IF((K53=3),(AVERAGE(AP53,AR53,AT53)),AP53)</f>
        <v>10.3333333333333</v>
      </c>
      <c r="AX53" s="15">
        <f>IFERROR(IF((K53=1),(AW53*BA53)/1000,(AW53*BB53*1.73)/1000),"0")</f>
        <v>7.036256</v>
      </c>
      <c r="AY53" s="14">
        <f>AX53/J53*100</f>
        <v>7.036256</v>
      </c>
      <c r="AZ53" s="122">
        <f>IF($K$8=1,"1 Phase",ABS(((AP53/AW53)-1)+ABS((AR53/AW53)-1)+ABS((AT53/AW53)-1))/3)</f>
        <v>0.494623655913978</v>
      </c>
      <c r="BA53" s="14">
        <v>226</v>
      </c>
      <c r="BB53" s="14">
        <v>393.6</v>
      </c>
      <c r="BC53" s="137"/>
      <c r="BD53" s="74" t="str">
        <f>IF(AP53&gt;O53,"OL PHASA","Normal")</f>
        <v>Normal</v>
      </c>
      <c r="BE53" s="74" t="str">
        <f>IF(AR53&gt;O53,"OL PHASA","Normal")</f>
        <v>Normal</v>
      </c>
      <c r="BF53" s="132" t="str">
        <f>IF(AT53&gt;O53,"OL PHASA","Normal")</f>
        <v>Normal</v>
      </c>
      <c r="BG53" s="184">
        <v>5</v>
      </c>
      <c r="BH53" s="179" t="s">
        <v>7354</v>
      </c>
      <c r="BI53" s="179"/>
      <c r="BJ53" s="179"/>
      <c r="BK53" s="179">
        <v>220</v>
      </c>
      <c r="BL53" s="180" t="s">
        <v>7355</v>
      </c>
      <c r="BM53" s="196" t="str">
        <f>IF(AY53&gt;AD53,"Beban Malam","Beban Siang")</f>
        <v>Beban Siang</v>
      </c>
      <c r="BN53" s="197" t="str">
        <f>IF(AD53&lt;30,"Underload",IF(AD53&lt;=80,"Baik",IF(AD53&gt;80,"Overload")))</f>
        <v>Baik</v>
      </c>
      <c r="BO53" s="197" t="str">
        <f>IF(AY53&lt;30,"Underload",IF(AY53&lt;=80,"Baik",IF(AY53&gt;80,"Overload")))</f>
        <v>Underload</v>
      </c>
      <c r="BP53" s="197" t="str">
        <f>IF(K53=3,IF(AE53&gt;0.2,"TDK SEIMBANG","SEIMBANG"),IF(AI53="OL PHASA","TDK SEIMBANG","SEIMBANG"))</f>
        <v>SEIMBANG</v>
      </c>
      <c r="BQ53" s="197" t="str">
        <f>IF(K53=3,IF(AZ53&gt;0.2,"TDK SEIMBANG","SEIMBANG"),IF(BD53="OL PHASA","TDK SEIMBANG","SEIMBANG"))</f>
        <v>TDK SEIMBANG</v>
      </c>
      <c r="BR53" s="197" t="str">
        <f>IF(K53=3,IF(SUM(AF53:AG53)&gt;600,"NORMAL","DROP"),IF(AH54&gt;198,"NORMAL","DROP"))</f>
        <v>NORMAL</v>
      </c>
      <c r="BS53" s="197" t="str">
        <f>IF(K53=3,IF(SUM(BA53:BB53)&gt;600,"NORMAL","DROP"),IF(BC54&gt;198,"NORMAL","DROP"))</f>
        <v>NORMAL</v>
      </c>
    </row>
    <row r="54" ht="15.6" spans="1:71">
      <c r="A54" s="69" t="str">
        <f t="shared" si="0"/>
        <v>K-160Jurusan 1</v>
      </c>
      <c r="B54" s="75"/>
      <c r="C54" s="76" t="str">
        <f t="shared" ref="C54:C57" si="22">IF(T54="","",C53)</f>
        <v>K-160</v>
      </c>
      <c r="D54" s="76"/>
      <c r="E54" s="76"/>
      <c r="F54" s="76"/>
      <c r="G54" s="77"/>
      <c r="H54" s="77"/>
      <c r="I54" s="76"/>
      <c r="J54" s="92"/>
      <c r="K54" s="92"/>
      <c r="L54" s="93"/>
      <c r="M54" s="14"/>
      <c r="N54" s="94"/>
      <c r="O54" s="94"/>
      <c r="P54" s="98"/>
      <c r="Q54" s="98"/>
      <c r="R54" s="98"/>
      <c r="S54" s="98"/>
      <c r="T54" s="97" t="s">
        <v>7356</v>
      </c>
      <c r="U54" s="113">
        <v>78</v>
      </c>
      <c r="V54" s="92"/>
      <c r="W54" s="113">
        <v>60</v>
      </c>
      <c r="X54" s="92"/>
      <c r="Y54" s="113">
        <v>80</v>
      </c>
      <c r="Z54" s="92"/>
      <c r="AA54" s="113">
        <v>43</v>
      </c>
      <c r="AB54" s="14"/>
      <c r="AC54" s="124"/>
      <c r="AD54" s="92"/>
      <c r="AE54" s="92"/>
      <c r="AF54" s="113">
        <v>223</v>
      </c>
      <c r="AG54" s="113">
        <v>384</v>
      </c>
      <c r="AH54" s="14">
        <v>222</v>
      </c>
      <c r="AI54" s="97"/>
      <c r="AJ54" s="97"/>
      <c r="AK54" s="134"/>
      <c r="AL54" s="135"/>
      <c r="AM54" s="135"/>
      <c r="AN54" s="135"/>
      <c r="AO54" s="151" t="s">
        <v>7356</v>
      </c>
      <c r="AP54" s="113">
        <v>10</v>
      </c>
      <c r="AQ54" s="92"/>
      <c r="AR54" s="113">
        <v>0</v>
      </c>
      <c r="AS54" s="92"/>
      <c r="AT54" s="113">
        <v>0</v>
      </c>
      <c r="AU54" s="92"/>
      <c r="AV54" s="113">
        <v>1</v>
      </c>
      <c r="AW54" s="92"/>
      <c r="AX54" s="124"/>
      <c r="AY54" s="92"/>
      <c r="AZ54" s="92"/>
      <c r="BA54" s="92">
        <v>227</v>
      </c>
      <c r="BB54" s="92">
        <v>391</v>
      </c>
      <c r="BC54" s="14">
        <v>225</v>
      </c>
      <c r="BD54" s="97"/>
      <c r="BE54" s="97"/>
      <c r="BF54" s="134"/>
      <c r="BG54" s="185"/>
      <c r="BH54" s="186"/>
      <c r="BI54" s="182"/>
      <c r="BJ54" s="182"/>
      <c r="BK54" s="182"/>
      <c r="BL54" s="183"/>
      <c r="BM54" s="198"/>
      <c r="BN54" s="199"/>
      <c r="BO54" s="197"/>
      <c r="BP54" s="197"/>
      <c r="BQ54" s="197"/>
      <c r="BR54" s="197"/>
      <c r="BS54" s="197"/>
    </row>
    <row r="55" ht="15.6" spans="1:71">
      <c r="A55" s="69" t="str">
        <f t="shared" si="0"/>
        <v>K-160Jurusan 2</v>
      </c>
      <c r="B55" s="75"/>
      <c r="C55" s="76" t="str">
        <f t="shared" si="22"/>
        <v>K-160</v>
      </c>
      <c r="D55" s="76"/>
      <c r="E55" s="76"/>
      <c r="F55" s="76"/>
      <c r="G55" s="77"/>
      <c r="H55" s="77"/>
      <c r="I55" s="76"/>
      <c r="J55" s="92"/>
      <c r="K55" s="92"/>
      <c r="L55" s="93"/>
      <c r="M55" s="14"/>
      <c r="N55" s="94"/>
      <c r="O55" s="94"/>
      <c r="P55" s="97"/>
      <c r="Q55" s="97"/>
      <c r="R55" s="97"/>
      <c r="S55" s="97"/>
      <c r="T55" s="97" t="s">
        <v>7357</v>
      </c>
      <c r="U55" s="113"/>
      <c r="V55" s="92"/>
      <c r="W55" s="113"/>
      <c r="X55" s="92"/>
      <c r="Y55" s="113"/>
      <c r="Z55" s="92"/>
      <c r="AA55" s="113"/>
      <c r="AB55" s="14"/>
      <c r="AC55" s="124"/>
      <c r="AD55" s="92"/>
      <c r="AE55" s="92"/>
      <c r="AF55" s="113">
        <v>221</v>
      </c>
      <c r="AG55" s="113">
        <v>385</v>
      </c>
      <c r="AH55" s="92">
        <v>223</v>
      </c>
      <c r="AI55" s="97"/>
      <c r="AJ55" s="97"/>
      <c r="AK55" s="134"/>
      <c r="AL55" s="136"/>
      <c r="AM55" s="136"/>
      <c r="AN55" s="136"/>
      <c r="AO55" s="151" t="s">
        <v>7357</v>
      </c>
      <c r="AP55" s="113">
        <v>8</v>
      </c>
      <c r="AQ55" s="92"/>
      <c r="AR55" s="113">
        <v>7</v>
      </c>
      <c r="AS55" s="92"/>
      <c r="AT55" s="113">
        <v>7</v>
      </c>
      <c r="AU55" s="92"/>
      <c r="AV55" s="113">
        <v>5</v>
      </c>
      <c r="AW55" s="92"/>
      <c r="AX55" s="124"/>
      <c r="AY55" s="92"/>
      <c r="AZ55" s="92"/>
      <c r="BA55" s="92">
        <v>226</v>
      </c>
      <c r="BB55" s="92">
        <v>393</v>
      </c>
      <c r="BC55" s="92">
        <v>227</v>
      </c>
      <c r="BD55" s="97"/>
      <c r="BE55" s="97"/>
      <c r="BF55" s="134"/>
      <c r="BG55" s="185"/>
      <c r="BH55" s="186"/>
      <c r="BI55" s="182"/>
      <c r="BJ55" s="182"/>
      <c r="BK55" s="182"/>
      <c r="BL55" s="183"/>
      <c r="BM55" s="198"/>
      <c r="BN55" s="199"/>
      <c r="BO55" s="197"/>
      <c r="BP55" s="197"/>
      <c r="BQ55" s="197"/>
      <c r="BR55" s="197"/>
      <c r="BS55" s="197"/>
    </row>
    <row r="56" ht="15.6" spans="1:71">
      <c r="A56" s="69" t="str">
        <f t="shared" si="0"/>
        <v>K-160Jurusan 3</v>
      </c>
      <c r="B56" s="75"/>
      <c r="C56" s="76" t="str">
        <f t="shared" si="22"/>
        <v>K-160</v>
      </c>
      <c r="D56" s="76"/>
      <c r="E56" s="76"/>
      <c r="F56" s="76"/>
      <c r="G56" s="77"/>
      <c r="H56" s="77"/>
      <c r="I56" s="76"/>
      <c r="J56" s="92"/>
      <c r="K56" s="92"/>
      <c r="L56" s="93"/>
      <c r="M56" s="14"/>
      <c r="N56" s="94"/>
      <c r="O56" s="94"/>
      <c r="P56" s="97"/>
      <c r="Q56" s="97"/>
      <c r="R56" s="97"/>
      <c r="S56" s="97"/>
      <c r="T56" s="97" t="s">
        <v>7358</v>
      </c>
      <c r="U56" s="113"/>
      <c r="V56" s="92"/>
      <c r="W56" s="113"/>
      <c r="X56" s="92"/>
      <c r="Y56" s="113"/>
      <c r="Z56" s="92"/>
      <c r="AA56" s="113"/>
      <c r="AB56" s="92"/>
      <c r="AC56" s="124"/>
      <c r="AD56" s="92"/>
      <c r="AE56" s="92"/>
      <c r="AF56" s="113"/>
      <c r="AG56" s="113"/>
      <c r="AH56" s="92"/>
      <c r="AI56" s="97"/>
      <c r="AJ56" s="97"/>
      <c r="AK56" s="134"/>
      <c r="AL56" s="136"/>
      <c r="AM56" s="136"/>
      <c r="AN56" s="136"/>
      <c r="AO56" s="151" t="s">
        <v>7358</v>
      </c>
      <c r="AP56" s="113"/>
      <c r="AQ56" s="92"/>
      <c r="AR56" s="113"/>
      <c r="AS56" s="92"/>
      <c r="AT56" s="113"/>
      <c r="AU56" s="92"/>
      <c r="AV56" s="113"/>
      <c r="AW56" s="92"/>
      <c r="AX56" s="124"/>
      <c r="AY56" s="92"/>
      <c r="AZ56" s="92"/>
      <c r="BA56" s="92"/>
      <c r="BB56" s="92"/>
      <c r="BC56" s="92"/>
      <c r="BD56" s="97"/>
      <c r="BE56" s="97"/>
      <c r="BF56" s="134"/>
      <c r="BG56" s="185"/>
      <c r="BH56" s="186"/>
      <c r="BI56" s="182"/>
      <c r="BJ56" s="182"/>
      <c r="BK56" s="182"/>
      <c r="BL56" s="183"/>
      <c r="BM56" s="198"/>
      <c r="BN56" s="199"/>
      <c r="BO56" s="197"/>
      <c r="BP56" s="197"/>
      <c r="BQ56" s="197"/>
      <c r="BR56" s="197"/>
      <c r="BS56" s="197"/>
    </row>
    <row r="57" ht="15.6" spans="1:71">
      <c r="A57" s="69" t="str">
        <f t="shared" si="0"/>
        <v/>
      </c>
      <c r="B57" s="75"/>
      <c r="C57" s="76" t="str">
        <f t="shared" si="22"/>
        <v/>
      </c>
      <c r="D57" s="76"/>
      <c r="E57" s="76"/>
      <c r="F57" s="76"/>
      <c r="G57" s="77"/>
      <c r="H57" s="77"/>
      <c r="I57" s="76"/>
      <c r="J57" s="92"/>
      <c r="K57" s="92"/>
      <c r="L57" s="93"/>
      <c r="M57" s="14"/>
      <c r="N57" s="94"/>
      <c r="O57" s="94"/>
      <c r="P57" s="97"/>
      <c r="Q57" s="97"/>
      <c r="R57" s="97"/>
      <c r="S57" s="97"/>
      <c r="T57" s="97"/>
      <c r="U57" s="113"/>
      <c r="V57" s="92"/>
      <c r="W57" s="113"/>
      <c r="X57" s="92"/>
      <c r="Y57" s="113"/>
      <c r="Z57" s="92"/>
      <c r="AA57" s="113"/>
      <c r="AB57" s="92"/>
      <c r="AC57" s="124"/>
      <c r="AD57" s="92"/>
      <c r="AE57" s="92"/>
      <c r="AF57" s="92"/>
      <c r="AG57" s="92"/>
      <c r="AH57" s="92"/>
      <c r="AI57" s="97"/>
      <c r="AJ57" s="97"/>
      <c r="AK57" s="134"/>
      <c r="AL57" s="136"/>
      <c r="AM57" s="136"/>
      <c r="AN57" s="136"/>
      <c r="AO57" s="151" t="s">
        <v>7374</v>
      </c>
      <c r="AP57" s="113"/>
      <c r="AQ57" s="92"/>
      <c r="AR57" s="113"/>
      <c r="AS57" s="92"/>
      <c r="AT57" s="113"/>
      <c r="AU57" s="92"/>
      <c r="AV57" s="113"/>
      <c r="AW57" s="92"/>
      <c r="AX57" s="124"/>
      <c r="AY57" s="92"/>
      <c r="AZ57" s="92"/>
      <c r="BA57" s="92"/>
      <c r="BB57" s="92"/>
      <c r="BC57" s="92"/>
      <c r="BD57" s="97"/>
      <c r="BE57" s="97"/>
      <c r="BF57" s="134"/>
      <c r="BG57" s="185"/>
      <c r="BH57" s="186"/>
      <c r="BI57" s="182"/>
      <c r="BJ57" s="182"/>
      <c r="BK57" s="182"/>
      <c r="BL57" s="183"/>
      <c r="BM57" s="198"/>
      <c r="BN57" s="199"/>
      <c r="BO57" s="197"/>
      <c r="BP57" s="197"/>
      <c r="BQ57" s="197"/>
      <c r="BR57" s="197"/>
      <c r="BS57" s="197"/>
    </row>
    <row r="58" ht="15.6" spans="1:71">
      <c r="A58" s="69" t="str">
        <f t="shared" si="0"/>
        <v>K-039Induk</v>
      </c>
      <c r="B58" s="78">
        <f>B53+1</f>
        <v>11</v>
      </c>
      <c r="C58" s="74" t="s">
        <v>971</v>
      </c>
      <c r="D58" s="72"/>
      <c r="E58" s="73"/>
      <c r="F58" s="72" t="s">
        <v>1627</v>
      </c>
      <c r="G58" s="79" t="s">
        <v>7375</v>
      </c>
      <c r="H58" s="80" t="s">
        <v>7362</v>
      </c>
      <c r="I58" s="74" t="s">
        <v>1929</v>
      </c>
      <c r="J58" s="14">
        <v>50</v>
      </c>
      <c r="K58" s="14">
        <v>3</v>
      </c>
      <c r="L58" s="14">
        <v>20</v>
      </c>
      <c r="M58" s="14">
        <f>+IF(K58=3,400,IF(K58=1,230,0))</f>
        <v>400</v>
      </c>
      <c r="N58" s="15">
        <f>(J58*1000)/((L58*1000)*1.73)</f>
        <v>1.44508670520231</v>
      </c>
      <c r="O58" s="15">
        <f>IF(K58=3,(J58*1000)/(M58*1.73),(J58*1000)/(M58))</f>
        <v>72.2543352601156</v>
      </c>
      <c r="P58" s="74">
        <v>18</v>
      </c>
      <c r="Q58" s="71" t="s">
        <v>7363</v>
      </c>
      <c r="R58" s="71">
        <v>2024</v>
      </c>
      <c r="S58" s="71"/>
      <c r="T58" s="74" t="s">
        <v>7352</v>
      </c>
      <c r="U58" s="115">
        <f t="shared" ref="U58:Y58" si="23">SUM(U59:U62)</f>
        <v>43</v>
      </c>
      <c r="V58" s="14">
        <f>U58/O58*100</f>
        <v>59.512</v>
      </c>
      <c r="W58" s="115">
        <f t="shared" si="23"/>
        <v>56</v>
      </c>
      <c r="X58" s="14">
        <f>W58/O58*100</f>
        <v>77.504</v>
      </c>
      <c r="Y58" s="115">
        <f t="shared" si="23"/>
        <v>51</v>
      </c>
      <c r="Z58" s="14">
        <f>Y58/O58*100</f>
        <v>70.584</v>
      </c>
      <c r="AA58" s="115">
        <f>SUM(AA59:AA62)</f>
        <v>26</v>
      </c>
      <c r="AB58" s="14">
        <f>IF((K58=3),(AVERAGE(U58,W58,Y58)),U58)</f>
        <v>50</v>
      </c>
      <c r="AC58" s="15">
        <f>IFERROR(IF((K58=1),(AB58*AF58)/1000,(AB58*AG58*1.73)/1000),"0")</f>
        <v>34.427</v>
      </c>
      <c r="AD58" s="14">
        <f>AC58/J58*100</f>
        <v>68.854</v>
      </c>
      <c r="AE58" s="122">
        <f>IF($K$8=1,"1 Phase",ABS(((U58/AB58)-1)+ABS((W58/AB58)-1)+ABS((Y58/AB58)-1))/3)</f>
        <v>3.70074341541719e-17</v>
      </c>
      <c r="AF58" s="14">
        <v>228</v>
      </c>
      <c r="AG58" s="14">
        <v>398</v>
      </c>
      <c r="AH58" s="140"/>
      <c r="AI58" s="74" t="str">
        <f>IF(U58&gt;O58,"OL PHASA","Normal")</f>
        <v>Normal</v>
      </c>
      <c r="AJ58" s="74" t="str">
        <f>IF(W58&gt;O58,"OL PHASA","Normal")</f>
        <v>Normal</v>
      </c>
      <c r="AK58" s="132" t="str">
        <f>IF(Y58&gt;O58,"OL PHASA","Normal")</f>
        <v>Normal</v>
      </c>
      <c r="AL58" s="139">
        <v>14</v>
      </c>
      <c r="AM58" s="139" t="s">
        <v>7363</v>
      </c>
      <c r="AN58" s="139">
        <v>2024</v>
      </c>
      <c r="AO58" s="149" t="s">
        <v>7352</v>
      </c>
      <c r="AP58" s="115">
        <v>38</v>
      </c>
      <c r="AQ58" s="14">
        <f>AP58/O58*100</f>
        <v>52.592</v>
      </c>
      <c r="AR58" s="115">
        <v>60</v>
      </c>
      <c r="AS58" s="14">
        <f>AR58/O58*100</f>
        <v>83.04</v>
      </c>
      <c r="AT58" s="115">
        <v>87</v>
      </c>
      <c r="AU58" s="14">
        <f>AT58/O58*100</f>
        <v>120.408</v>
      </c>
      <c r="AV58" s="115">
        <v>55</v>
      </c>
      <c r="AW58" s="14">
        <f>IF((K58=3),(AVERAGE(AP58,AR58,AT58)),AP58)</f>
        <v>61.6666666666667</v>
      </c>
      <c r="AX58" s="15">
        <f>IFERROR(IF((K58=1),(AW58*BA58)/1000,(AW58*BB58*1.73)/1000),"0")</f>
        <v>44.1669</v>
      </c>
      <c r="AY58" s="14">
        <f>AX58/J58*100</f>
        <v>88.3338</v>
      </c>
      <c r="AZ58" s="122">
        <f>IF($K$8=1,"1 Phase",ABS(((AP58/AW58)-1)+ABS((AR58/AW58)-1)+ABS((AT58/AW58)-1))/3)</f>
        <v>0.018018018018018</v>
      </c>
      <c r="BA58" s="14">
        <v>238</v>
      </c>
      <c r="BB58" s="14">
        <v>414</v>
      </c>
      <c r="BC58" s="137"/>
      <c r="BD58" s="74" t="str">
        <f>IF(AP58&gt;O58,"OL PHASA","Normal")</f>
        <v>Normal</v>
      </c>
      <c r="BE58" s="74" t="str">
        <f>IF(AR58&gt;O58,"OL PHASA","Normal")</f>
        <v>Normal</v>
      </c>
      <c r="BF58" s="132" t="str">
        <f>IF(AT58&gt;O58,"OL PHASA","Normal")</f>
        <v>OL PHASA</v>
      </c>
      <c r="BG58" s="184">
        <v>5</v>
      </c>
      <c r="BH58" s="179" t="s">
        <v>7354</v>
      </c>
      <c r="BI58" s="179"/>
      <c r="BJ58" s="179"/>
      <c r="BK58" s="179">
        <v>1250</v>
      </c>
      <c r="BL58" s="180" t="s">
        <v>7355</v>
      </c>
      <c r="BM58" s="196" t="str">
        <f>IF(AY58&gt;AD58,"Beban Malam","Beban Siang")</f>
        <v>Beban Malam</v>
      </c>
      <c r="BN58" s="197" t="str">
        <f>IF(AD58&lt;30,"Underload",IF(AD58&lt;=80,"Baik",IF(AD58&gt;80,"Overload")))</f>
        <v>Baik</v>
      </c>
      <c r="BO58" s="197" t="str">
        <f>IF(AY58&lt;30,"Underload",IF(AY58&lt;=80,"Baik",IF(AY58&gt;80,"Overload")))</f>
        <v>Overload</v>
      </c>
      <c r="BP58" s="197" t="str">
        <f>IF(K58=3,IF(AE58&gt;0.2,"TDK SEIMBANG","SEIMBANG"),IF(AI58="OL PHASA","TDK SEIMBANG","SEIMBANG"))</f>
        <v>SEIMBANG</v>
      </c>
      <c r="BQ58" s="197" t="str">
        <f>IF(K58=3,IF(AZ58&gt;0.2,"TDK SEIMBANG","SEIMBANG"),IF(BD58="OL PHASA","TDK SEIMBANG","SEIMBANG"))</f>
        <v>SEIMBANG</v>
      </c>
      <c r="BR58" s="197" t="str">
        <f>IF(K58=3,IF(SUM(AF58:AG58)&gt;600,"NORMAL","DROP"),IF(AH59&gt;198,"NORMAL","DROP"))</f>
        <v>NORMAL</v>
      </c>
      <c r="BS58" s="197" t="str">
        <f>IF(K58=3,IF(SUM(BA58:BB58)&gt;600,"NORMAL","DROP"),IF(BC59&gt;198,"NORMAL","DROP"))</f>
        <v>NORMAL</v>
      </c>
    </row>
    <row r="59" ht="15.6" spans="1:71">
      <c r="A59" s="69" t="str">
        <f t="shared" si="0"/>
        <v>K-039Jurusan 1</v>
      </c>
      <c r="B59" s="75"/>
      <c r="C59" s="76" t="str">
        <f t="shared" ref="C59:C62" si="24">IF(T59="","",C58)</f>
        <v>K-039</v>
      </c>
      <c r="D59" s="76"/>
      <c r="E59" s="76"/>
      <c r="F59" s="76"/>
      <c r="G59" s="77"/>
      <c r="H59" s="77"/>
      <c r="I59" s="76"/>
      <c r="J59" s="92"/>
      <c r="K59" s="92"/>
      <c r="L59" s="93"/>
      <c r="M59" s="14"/>
      <c r="N59" s="94"/>
      <c r="O59" s="94"/>
      <c r="P59" s="98"/>
      <c r="Q59" s="98"/>
      <c r="R59" s="98"/>
      <c r="S59" s="98"/>
      <c r="T59" s="97" t="s">
        <v>7356</v>
      </c>
      <c r="U59" s="113">
        <v>43</v>
      </c>
      <c r="V59" s="92"/>
      <c r="W59" s="113">
        <v>56</v>
      </c>
      <c r="X59" s="92"/>
      <c r="Y59" s="113">
        <v>51</v>
      </c>
      <c r="Z59" s="92"/>
      <c r="AA59" s="113">
        <v>26</v>
      </c>
      <c r="AB59" s="14"/>
      <c r="AC59" s="124"/>
      <c r="AD59" s="92"/>
      <c r="AE59" s="92"/>
      <c r="AF59" s="113">
        <v>229</v>
      </c>
      <c r="AG59" s="113">
        <v>392</v>
      </c>
      <c r="AH59" s="14">
        <v>220</v>
      </c>
      <c r="AI59" s="97"/>
      <c r="AJ59" s="97"/>
      <c r="AK59" s="134"/>
      <c r="AL59" s="135"/>
      <c r="AM59" s="135"/>
      <c r="AN59" s="135"/>
      <c r="AO59" s="151" t="s">
        <v>7356</v>
      </c>
      <c r="AP59" s="113">
        <v>3</v>
      </c>
      <c r="AQ59" s="92"/>
      <c r="AR59" s="113">
        <v>19</v>
      </c>
      <c r="AS59" s="92"/>
      <c r="AT59" s="113">
        <v>8</v>
      </c>
      <c r="AU59" s="92"/>
      <c r="AV59" s="113">
        <v>16</v>
      </c>
      <c r="AW59" s="92"/>
      <c r="AX59" s="124"/>
      <c r="AY59" s="92"/>
      <c r="AZ59" s="92"/>
      <c r="BA59" s="92">
        <v>238</v>
      </c>
      <c r="BB59" s="92">
        <v>408</v>
      </c>
      <c r="BC59" s="14">
        <v>237</v>
      </c>
      <c r="BD59" s="97"/>
      <c r="BE59" s="97"/>
      <c r="BF59" s="134"/>
      <c r="BG59" s="185"/>
      <c r="BH59" s="186"/>
      <c r="BI59" s="182"/>
      <c r="BJ59" s="182"/>
      <c r="BK59" s="182"/>
      <c r="BL59" s="183"/>
      <c r="BM59" s="198"/>
      <c r="BN59" s="199"/>
      <c r="BO59" s="197"/>
      <c r="BP59" s="197"/>
      <c r="BQ59" s="197"/>
      <c r="BR59" s="197"/>
      <c r="BS59" s="197"/>
    </row>
    <row r="60" ht="15.6" spans="1:71">
      <c r="A60" s="69" t="str">
        <f t="shared" si="0"/>
        <v>K-039Jurusan 2</v>
      </c>
      <c r="B60" s="75"/>
      <c r="C60" s="76" t="str">
        <f t="shared" si="24"/>
        <v>K-039</v>
      </c>
      <c r="D60" s="76"/>
      <c r="E60" s="76"/>
      <c r="F60" s="76"/>
      <c r="G60" s="77"/>
      <c r="H60" s="77"/>
      <c r="I60" s="76"/>
      <c r="J60" s="92"/>
      <c r="K60" s="92"/>
      <c r="L60" s="93"/>
      <c r="M60" s="14"/>
      <c r="N60" s="94"/>
      <c r="O60" s="94"/>
      <c r="P60" s="97"/>
      <c r="Q60" s="97"/>
      <c r="R60" s="97"/>
      <c r="S60" s="97"/>
      <c r="T60" s="97" t="s">
        <v>7357</v>
      </c>
      <c r="U60" s="113"/>
      <c r="V60" s="92"/>
      <c r="W60" s="113"/>
      <c r="X60" s="92"/>
      <c r="Y60" s="113"/>
      <c r="Z60" s="92"/>
      <c r="AA60" s="113"/>
      <c r="AB60" s="14"/>
      <c r="AC60" s="124"/>
      <c r="AD60" s="92"/>
      <c r="AE60" s="92"/>
      <c r="AF60" s="113">
        <v>225</v>
      </c>
      <c r="AG60" s="113">
        <v>392</v>
      </c>
      <c r="AH60" s="92">
        <v>227</v>
      </c>
      <c r="AI60" s="97"/>
      <c r="AJ60" s="97"/>
      <c r="AK60" s="134"/>
      <c r="AL60" s="136"/>
      <c r="AM60" s="136"/>
      <c r="AN60" s="136"/>
      <c r="AO60" s="151" t="s">
        <v>7357</v>
      </c>
      <c r="AP60" s="113">
        <v>34</v>
      </c>
      <c r="AQ60" s="92"/>
      <c r="AR60" s="113">
        <v>38</v>
      </c>
      <c r="AS60" s="92"/>
      <c r="AT60" s="113">
        <v>79</v>
      </c>
      <c r="AU60" s="92"/>
      <c r="AV60" s="113">
        <v>51</v>
      </c>
      <c r="AW60" s="92"/>
      <c r="AX60" s="124"/>
      <c r="AY60" s="92"/>
      <c r="AZ60" s="92"/>
      <c r="BA60" s="92">
        <v>234</v>
      </c>
      <c r="BB60" s="92">
        <v>410</v>
      </c>
      <c r="BC60" s="92">
        <v>229</v>
      </c>
      <c r="BD60" s="97"/>
      <c r="BE60" s="97"/>
      <c r="BF60" s="134"/>
      <c r="BG60" s="185"/>
      <c r="BH60" s="186"/>
      <c r="BI60" s="182"/>
      <c r="BJ60" s="182"/>
      <c r="BK60" s="182"/>
      <c r="BL60" s="183"/>
      <c r="BM60" s="198"/>
      <c r="BN60" s="199"/>
      <c r="BO60" s="197"/>
      <c r="BP60" s="197"/>
      <c r="BQ60" s="197"/>
      <c r="BR60" s="197"/>
      <c r="BS60" s="197"/>
    </row>
    <row r="61" ht="15.6" spans="1:71">
      <c r="A61" s="69" t="str">
        <f t="shared" si="0"/>
        <v>K-039Jurusan 3</v>
      </c>
      <c r="B61" s="75"/>
      <c r="C61" s="76" t="str">
        <f t="shared" si="24"/>
        <v>K-039</v>
      </c>
      <c r="D61" s="76"/>
      <c r="E61" s="76"/>
      <c r="F61" s="76"/>
      <c r="G61" s="77"/>
      <c r="H61" s="77"/>
      <c r="I61" s="76"/>
      <c r="J61" s="92"/>
      <c r="K61" s="92"/>
      <c r="L61" s="93"/>
      <c r="M61" s="14"/>
      <c r="N61" s="94"/>
      <c r="O61" s="94"/>
      <c r="P61" s="97"/>
      <c r="Q61" s="97"/>
      <c r="R61" s="97"/>
      <c r="S61" s="97"/>
      <c r="T61" s="97" t="s">
        <v>7358</v>
      </c>
      <c r="U61" s="113"/>
      <c r="V61" s="92"/>
      <c r="W61" s="113"/>
      <c r="X61" s="92"/>
      <c r="Y61" s="113"/>
      <c r="Z61" s="92"/>
      <c r="AA61" s="113"/>
      <c r="AB61" s="92"/>
      <c r="AC61" s="124"/>
      <c r="AD61" s="92"/>
      <c r="AE61" s="92"/>
      <c r="AF61" s="113"/>
      <c r="AG61" s="113"/>
      <c r="AH61" s="92"/>
      <c r="AI61" s="97"/>
      <c r="AJ61" s="97"/>
      <c r="AK61" s="134"/>
      <c r="AL61" s="136"/>
      <c r="AM61" s="136"/>
      <c r="AN61" s="136"/>
      <c r="AO61" s="151" t="s">
        <v>7358</v>
      </c>
      <c r="AP61" s="113"/>
      <c r="AQ61" s="92"/>
      <c r="AR61" s="113"/>
      <c r="AS61" s="92"/>
      <c r="AT61" s="113"/>
      <c r="AU61" s="92"/>
      <c r="AV61" s="113"/>
      <c r="AW61" s="92"/>
      <c r="AX61" s="124"/>
      <c r="AY61" s="92"/>
      <c r="AZ61" s="92"/>
      <c r="BA61" s="92"/>
      <c r="BB61" s="92"/>
      <c r="BC61" s="92"/>
      <c r="BD61" s="97"/>
      <c r="BE61" s="97"/>
      <c r="BF61" s="134"/>
      <c r="BG61" s="185"/>
      <c r="BH61" s="186"/>
      <c r="BI61" s="182"/>
      <c r="BJ61" s="182"/>
      <c r="BK61" s="182"/>
      <c r="BL61" s="183"/>
      <c r="BM61" s="198"/>
      <c r="BN61" s="199"/>
      <c r="BO61" s="197"/>
      <c r="BP61" s="197"/>
      <c r="BQ61" s="197"/>
      <c r="BR61" s="197"/>
      <c r="BS61" s="197"/>
    </row>
    <row r="62" ht="15.6" spans="1:71">
      <c r="A62" s="69" t="str">
        <f t="shared" si="0"/>
        <v/>
      </c>
      <c r="B62" s="75"/>
      <c r="C62" s="76" t="str">
        <f t="shared" si="24"/>
        <v/>
      </c>
      <c r="D62" s="76"/>
      <c r="E62" s="76"/>
      <c r="F62" s="76"/>
      <c r="G62" s="77"/>
      <c r="H62" s="77"/>
      <c r="I62" s="76"/>
      <c r="J62" s="92"/>
      <c r="K62" s="92"/>
      <c r="L62" s="93"/>
      <c r="M62" s="14"/>
      <c r="N62" s="94"/>
      <c r="O62" s="94"/>
      <c r="P62" s="97"/>
      <c r="Q62" s="97"/>
      <c r="R62" s="97"/>
      <c r="S62" s="97"/>
      <c r="T62" s="97"/>
      <c r="U62" s="113"/>
      <c r="V62" s="92"/>
      <c r="W62" s="113"/>
      <c r="X62" s="92"/>
      <c r="Y62" s="113"/>
      <c r="Z62" s="92"/>
      <c r="AA62" s="113"/>
      <c r="AB62" s="92"/>
      <c r="AC62" s="124"/>
      <c r="AD62" s="92"/>
      <c r="AE62" s="92"/>
      <c r="AF62" s="92"/>
      <c r="AG62" s="92"/>
      <c r="AH62" s="92"/>
      <c r="AI62" s="97"/>
      <c r="AJ62" s="97"/>
      <c r="AK62" s="134"/>
      <c r="AL62" s="136"/>
      <c r="AM62" s="136"/>
      <c r="AN62" s="136"/>
      <c r="AO62" s="151"/>
      <c r="AP62" s="113"/>
      <c r="AQ62" s="92"/>
      <c r="AR62" s="113"/>
      <c r="AS62" s="92"/>
      <c r="AT62" s="113"/>
      <c r="AU62" s="92"/>
      <c r="AV62" s="113"/>
      <c r="AW62" s="92"/>
      <c r="AX62" s="124"/>
      <c r="AY62" s="92"/>
      <c r="AZ62" s="92"/>
      <c r="BA62" s="92"/>
      <c r="BB62" s="92"/>
      <c r="BC62" s="92"/>
      <c r="BD62" s="97"/>
      <c r="BE62" s="97"/>
      <c r="BF62" s="134"/>
      <c r="BG62" s="185"/>
      <c r="BH62" s="186"/>
      <c r="BI62" s="182"/>
      <c r="BJ62" s="182"/>
      <c r="BK62" s="182"/>
      <c r="BL62" s="183"/>
      <c r="BM62" s="198"/>
      <c r="BN62" s="199"/>
      <c r="BO62" s="197"/>
      <c r="BP62" s="197"/>
      <c r="BQ62" s="197"/>
      <c r="BR62" s="197"/>
      <c r="BS62" s="197"/>
    </row>
    <row r="63" ht="15.6" spans="1:71">
      <c r="A63" s="69" t="str">
        <f t="shared" si="0"/>
        <v>K-268.1Induk</v>
      </c>
      <c r="B63" s="78">
        <f>B58+1</f>
        <v>12</v>
      </c>
      <c r="C63" s="74" t="s">
        <v>1086</v>
      </c>
      <c r="D63" s="72"/>
      <c r="E63" s="73"/>
      <c r="F63" s="72" t="s">
        <v>1627</v>
      </c>
      <c r="G63" s="79" t="s">
        <v>7376</v>
      </c>
      <c r="H63" s="80"/>
      <c r="I63" s="74"/>
      <c r="J63" s="14">
        <v>50</v>
      </c>
      <c r="K63" s="14">
        <v>3</v>
      </c>
      <c r="L63" s="14">
        <v>20</v>
      </c>
      <c r="M63" s="14">
        <f>+IF(K63=3,400,IF(K63=1,230,0))</f>
        <v>400</v>
      </c>
      <c r="N63" s="15">
        <f>(J63*1000)/((L63*1000)*1.73)</f>
        <v>1.44508670520231</v>
      </c>
      <c r="O63" s="15">
        <f>IF(K63=3,(J63*1000)/(M63*1.73),(J63*1000)/(M63))</f>
        <v>72.2543352601156</v>
      </c>
      <c r="P63" s="74"/>
      <c r="Q63" s="71"/>
      <c r="R63" s="71"/>
      <c r="S63" s="71"/>
      <c r="T63" s="74" t="s">
        <v>7352</v>
      </c>
      <c r="U63" s="115">
        <f t="shared" ref="U63:Y63" si="25">SUM(U64:U67)</f>
        <v>22</v>
      </c>
      <c r="V63" s="14">
        <f>U63/O63*100</f>
        <v>30.448</v>
      </c>
      <c r="W63" s="115">
        <f t="shared" si="25"/>
        <v>28</v>
      </c>
      <c r="X63" s="14">
        <f>W63/O63*100</f>
        <v>38.752</v>
      </c>
      <c r="Y63" s="115">
        <f t="shared" si="25"/>
        <v>14</v>
      </c>
      <c r="Z63" s="14">
        <f>Y63/O63*100</f>
        <v>19.376</v>
      </c>
      <c r="AA63" s="115">
        <f>SUM(AA64:AA67)</f>
        <v>16</v>
      </c>
      <c r="AB63" s="14">
        <f>IF((K63=3),(AVERAGE(U63,W63,Y63)),U63)</f>
        <v>21.3333333333333</v>
      </c>
      <c r="AC63" s="15">
        <f>IFERROR(IF((K63=1),(AB63*AF63)/1000,(AB63*AG63*1.73)/1000),"0")</f>
        <v>14.6888533333333</v>
      </c>
      <c r="AD63" s="14">
        <f>AC63/J63*100</f>
        <v>29.3777066666667</v>
      </c>
      <c r="AE63" s="122">
        <f>IF($K$8=1,"1 Phase",ABS(((U63/AB63)-1)+ABS((W63/AB63)-1)+ABS((Y63/AB63)-1))/3)</f>
        <v>0.229166666666667</v>
      </c>
      <c r="AF63" s="14">
        <v>228</v>
      </c>
      <c r="AG63" s="14">
        <v>398</v>
      </c>
      <c r="AH63" s="137">
        <v>218</v>
      </c>
      <c r="AI63" s="74" t="str">
        <f>IF(U63&gt;O63,"OL PHASA","Normal")</f>
        <v>Normal</v>
      </c>
      <c r="AJ63" s="74" t="str">
        <f>IF(W63&gt;O63,"OL PHASA","Normal")</f>
        <v>Normal</v>
      </c>
      <c r="AK63" s="132" t="str">
        <f>IF(Y63&gt;O63,"OL PHASA","Normal")</f>
        <v>Normal</v>
      </c>
      <c r="AL63" s="139">
        <v>14</v>
      </c>
      <c r="AM63" s="139" t="s">
        <v>7363</v>
      </c>
      <c r="AN63" s="139">
        <v>2024</v>
      </c>
      <c r="AO63" s="149" t="s">
        <v>7352</v>
      </c>
      <c r="AP63" s="115">
        <v>35</v>
      </c>
      <c r="AQ63" s="14">
        <f>AP63/O63*100</f>
        <v>48.44</v>
      </c>
      <c r="AR63" s="115">
        <v>21</v>
      </c>
      <c r="AS63" s="14">
        <f>AR63/O63*100</f>
        <v>29.064</v>
      </c>
      <c r="AT63" s="115">
        <v>9.8</v>
      </c>
      <c r="AU63" s="14">
        <f>AT63/O63*100</f>
        <v>13.5632</v>
      </c>
      <c r="AV63" s="115">
        <v>23</v>
      </c>
      <c r="AW63" s="14">
        <f>IF((K63=3),(AVERAGE(AP63,AR63,AT63)),AP63)</f>
        <v>21.9333333333333</v>
      </c>
      <c r="AX63" s="15">
        <f>IFERROR(IF((K63=1),(AW63*BA63)/1000,(AW63*BB63*1.73)/1000),"0")</f>
        <v>14.9501986666667</v>
      </c>
      <c r="AY63" s="14">
        <f>AX63/J63*100</f>
        <v>29.9003973333333</v>
      </c>
      <c r="AZ63" s="122">
        <f>IF($K$8=1,"1 Phase",ABS(((AP63/AW63)-1)+ABS((AR63/AW63)-1)+ABS((AT63/AW63)-1))/3)</f>
        <v>0.397163120567376</v>
      </c>
      <c r="BA63" s="14">
        <v>227</v>
      </c>
      <c r="BB63" s="14">
        <v>394</v>
      </c>
      <c r="BC63" s="137">
        <v>227</v>
      </c>
      <c r="BD63" s="74" t="str">
        <f>IF(AP63&gt;O63,"OL PHASA","Normal")</f>
        <v>Normal</v>
      </c>
      <c r="BE63" s="74" t="str">
        <f>IF(AR63&gt;O63,"OL PHASA","Normal")</f>
        <v>Normal</v>
      </c>
      <c r="BF63" s="132" t="str">
        <f>IF(AT63&gt;O63,"OL PHASA","Normal")</f>
        <v>Normal</v>
      </c>
      <c r="BG63" s="184">
        <v>7</v>
      </c>
      <c r="BH63" s="179" t="s">
        <v>7354</v>
      </c>
      <c r="BI63" s="179"/>
      <c r="BJ63" s="179"/>
      <c r="BK63" s="179">
        <v>1060</v>
      </c>
      <c r="BL63" s="180" t="s">
        <v>7355</v>
      </c>
      <c r="BM63" s="196" t="str">
        <f>IF(AY63&gt;AD63,"Beban Malam","Beban Siang")</f>
        <v>Beban Malam</v>
      </c>
      <c r="BN63" s="197" t="str">
        <f>IF(AD63&lt;30,"Underload",IF(AD63&lt;=80,"Baik",IF(AD63&gt;80,"Overload")))</f>
        <v>Underload</v>
      </c>
      <c r="BO63" s="197" t="str">
        <f>IF(AY63&lt;30,"Underload",IF(AY63&lt;=80,"Baik",IF(AY63&gt;80,"Overload")))</f>
        <v>Underload</v>
      </c>
      <c r="BP63" s="197" t="str">
        <f>IF(K63=3,IF(AE63&gt;0.2,"TDK SEIMBANG","SEIMBANG"),IF(AI63="OL PHASA","TDK SEIMBANG","SEIMBANG"))</f>
        <v>TDK SEIMBANG</v>
      </c>
      <c r="BQ63" s="197" t="str">
        <f>IF(K63=3,IF(AZ63&gt;0.2,"TDK SEIMBANG","SEIMBANG"),IF(BD63="OL PHASA","TDK SEIMBANG","SEIMBANG"))</f>
        <v>TDK SEIMBANG</v>
      </c>
      <c r="BR63" s="197" t="str">
        <f>IF(K63=3,IF(SUM(AF63:AG63)&gt;600,"NORMAL","DROP"),IF(AH64&gt;198,"NORMAL","DROP"))</f>
        <v>NORMAL</v>
      </c>
      <c r="BS63" s="197" t="str">
        <f>IF(K63=3,IF(SUM(BA63:BB63)&gt;600,"NORMAL","DROP"),IF(BC64&gt;198,"NORMAL","DROP"))</f>
        <v>NORMAL</v>
      </c>
    </row>
    <row r="64" ht="15.6" spans="1:71">
      <c r="A64" s="69" t="str">
        <f t="shared" si="0"/>
        <v>K-268.1Jurusan 1</v>
      </c>
      <c r="B64" s="75"/>
      <c r="C64" s="76" t="str">
        <f t="shared" ref="C64:C67" si="26">IF(T64="","",C63)</f>
        <v>K-268.1</v>
      </c>
      <c r="D64" s="76"/>
      <c r="E64" s="76"/>
      <c r="F64" s="76"/>
      <c r="G64" s="77"/>
      <c r="H64" s="77"/>
      <c r="I64" s="76"/>
      <c r="J64" s="92"/>
      <c r="K64" s="92"/>
      <c r="L64" s="93"/>
      <c r="M64" s="14"/>
      <c r="N64" s="94"/>
      <c r="O64" s="94"/>
      <c r="P64" s="98"/>
      <c r="Q64" s="98"/>
      <c r="R64" s="98"/>
      <c r="S64" s="98"/>
      <c r="T64" s="97" t="s">
        <v>7356</v>
      </c>
      <c r="U64" s="113">
        <v>17</v>
      </c>
      <c r="V64" s="92"/>
      <c r="W64" s="113">
        <v>22</v>
      </c>
      <c r="X64" s="92"/>
      <c r="Y64" s="113">
        <v>6</v>
      </c>
      <c r="Z64" s="92"/>
      <c r="AA64" s="113">
        <v>13</v>
      </c>
      <c r="AB64" s="14"/>
      <c r="AC64" s="124"/>
      <c r="AD64" s="92"/>
      <c r="AE64" s="92"/>
      <c r="AF64" s="113">
        <v>229</v>
      </c>
      <c r="AG64" s="113">
        <v>392</v>
      </c>
      <c r="AH64" s="14"/>
      <c r="AI64" s="97"/>
      <c r="AJ64" s="97"/>
      <c r="AK64" s="134"/>
      <c r="AL64" s="135"/>
      <c r="AM64" s="135"/>
      <c r="AN64" s="135"/>
      <c r="AO64" s="151" t="s">
        <v>7356</v>
      </c>
      <c r="AP64" s="113"/>
      <c r="AQ64" s="92"/>
      <c r="AR64" s="113"/>
      <c r="AS64" s="92"/>
      <c r="AT64" s="113"/>
      <c r="AU64" s="92"/>
      <c r="AV64" s="113"/>
      <c r="AW64" s="92"/>
      <c r="AX64" s="124"/>
      <c r="AY64" s="92"/>
      <c r="AZ64" s="92"/>
      <c r="BA64" s="92">
        <v>227</v>
      </c>
      <c r="BB64" s="92">
        <v>393.6</v>
      </c>
      <c r="BC64" s="14"/>
      <c r="BD64" s="97"/>
      <c r="BE64" s="97"/>
      <c r="BF64" s="134"/>
      <c r="BG64" s="185"/>
      <c r="BH64" s="187"/>
      <c r="BI64" s="182"/>
      <c r="BJ64" s="182"/>
      <c r="BK64" s="182"/>
      <c r="BL64" s="183"/>
      <c r="BM64" s="198"/>
      <c r="BN64" s="199"/>
      <c r="BO64" s="197"/>
      <c r="BP64" s="197"/>
      <c r="BQ64" s="197"/>
      <c r="BR64" s="197"/>
      <c r="BS64" s="197"/>
    </row>
    <row r="65" ht="15.6" spans="1:71">
      <c r="A65" s="69" t="str">
        <f t="shared" si="0"/>
        <v>K-268.1Jurusan 2</v>
      </c>
      <c r="B65" s="75"/>
      <c r="C65" s="76" t="str">
        <f t="shared" si="26"/>
        <v>K-268.1</v>
      </c>
      <c r="D65" s="76"/>
      <c r="E65" s="76"/>
      <c r="F65" s="76"/>
      <c r="G65" s="77"/>
      <c r="H65" s="77"/>
      <c r="I65" s="76"/>
      <c r="J65" s="92"/>
      <c r="K65" s="92"/>
      <c r="L65" s="93"/>
      <c r="M65" s="14"/>
      <c r="N65" s="94"/>
      <c r="O65" s="94"/>
      <c r="P65" s="97"/>
      <c r="Q65" s="97"/>
      <c r="R65" s="97"/>
      <c r="S65" s="97"/>
      <c r="T65" s="97" t="s">
        <v>7357</v>
      </c>
      <c r="U65" s="113">
        <v>5</v>
      </c>
      <c r="V65" s="92"/>
      <c r="W65" s="113">
        <v>6</v>
      </c>
      <c r="X65" s="92"/>
      <c r="Y65" s="113">
        <v>8</v>
      </c>
      <c r="Z65" s="92"/>
      <c r="AA65" s="113">
        <v>3</v>
      </c>
      <c r="AB65" s="14"/>
      <c r="AC65" s="124"/>
      <c r="AD65" s="92"/>
      <c r="AE65" s="92"/>
      <c r="AF65" s="113">
        <v>225</v>
      </c>
      <c r="AG65" s="113">
        <v>392</v>
      </c>
      <c r="AH65" s="92"/>
      <c r="AI65" s="97"/>
      <c r="AJ65" s="97"/>
      <c r="AK65" s="134"/>
      <c r="AL65" s="136"/>
      <c r="AM65" s="136"/>
      <c r="AN65" s="136"/>
      <c r="AO65" s="151" t="s">
        <v>7357</v>
      </c>
      <c r="AP65" s="113"/>
      <c r="AQ65" s="92"/>
      <c r="AR65" s="113"/>
      <c r="AS65" s="92"/>
      <c r="AT65" s="113"/>
      <c r="AU65" s="92"/>
      <c r="AV65" s="113"/>
      <c r="AW65" s="92"/>
      <c r="AX65" s="124"/>
      <c r="AY65" s="92"/>
      <c r="AZ65" s="92"/>
      <c r="BA65" s="92">
        <v>227</v>
      </c>
      <c r="BB65" s="92">
        <v>394</v>
      </c>
      <c r="BC65" s="92"/>
      <c r="BD65" s="97"/>
      <c r="BE65" s="97"/>
      <c r="BF65" s="134"/>
      <c r="BG65" s="185"/>
      <c r="BH65" s="187"/>
      <c r="BI65" s="182"/>
      <c r="BJ65" s="182"/>
      <c r="BK65" s="182"/>
      <c r="BL65" s="183"/>
      <c r="BM65" s="198"/>
      <c r="BN65" s="199"/>
      <c r="BO65" s="197"/>
      <c r="BP65" s="197"/>
      <c r="BQ65" s="197"/>
      <c r="BR65" s="197"/>
      <c r="BS65" s="197"/>
    </row>
    <row r="66" ht="15.6" spans="1:71">
      <c r="A66" s="69" t="str">
        <f t="shared" si="0"/>
        <v>K-268.1Jurusan 3</v>
      </c>
      <c r="B66" s="75"/>
      <c r="C66" s="76" t="str">
        <f t="shared" si="26"/>
        <v>K-268.1</v>
      </c>
      <c r="D66" s="76"/>
      <c r="E66" s="76"/>
      <c r="F66" s="76"/>
      <c r="G66" s="77"/>
      <c r="H66" s="77"/>
      <c r="I66" s="76"/>
      <c r="J66" s="92"/>
      <c r="K66" s="92"/>
      <c r="L66" s="93"/>
      <c r="M66" s="14"/>
      <c r="N66" s="94"/>
      <c r="O66" s="94"/>
      <c r="P66" s="97"/>
      <c r="Q66" s="97"/>
      <c r="R66" s="97"/>
      <c r="S66" s="97"/>
      <c r="T66" s="97" t="s">
        <v>7358</v>
      </c>
      <c r="U66" s="113"/>
      <c r="V66" s="92"/>
      <c r="W66" s="113"/>
      <c r="X66" s="92"/>
      <c r="Y66" s="113"/>
      <c r="Z66" s="92"/>
      <c r="AA66" s="113"/>
      <c r="AB66" s="92"/>
      <c r="AC66" s="124"/>
      <c r="AD66" s="92"/>
      <c r="AE66" s="92"/>
      <c r="AF66" s="113"/>
      <c r="AG66" s="113"/>
      <c r="AH66" s="92"/>
      <c r="AI66" s="97"/>
      <c r="AJ66" s="97"/>
      <c r="AK66" s="134"/>
      <c r="AL66" s="136"/>
      <c r="AM66" s="136"/>
      <c r="AN66" s="136"/>
      <c r="AO66" s="151" t="s">
        <v>7358</v>
      </c>
      <c r="AP66" s="113"/>
      <c r="AQ66" s="92"/>
      <c r="AR66" s="113"/>
      <c r="AS66" s="92"/>
      <c r="AT66" s="113"/>
      <c r="AU66" s="92"/>
      <c r="AV66" s="113"/>
      <c r="AW66" s="92"/>
      <c r="AX66" s="124"/>
      <c r="AY66" s="92"/>
      <c r="AZ66" s="92"/>
      <c r="BA66" s="92"/>
      <c r="BB66" s="92"/>
      <c r="BC66" s="92"/>
      <c r="BD66" s="97"/>
      <c r="BE66" s="97"/>
      <c r="BF66" s="134"/>
      <c r="BG66" s="185"/>
      <c r="BH66" s="187"/>
      <c r="BI66" s="182"/>
      <c r="BJ66" s="182"/>
      <c r="BK66" s="182"/>
      <c r="BL66" s="183"/>
      <c r="BM66" s="198"/>
      <c r="BN66" s="199"/>
      <c r="BO66" s="197"/>
      <c r="BP66" s="197"/>
      <c r="BQ66" s="197"/>
      <c r="BR66" s="197"/>
      <c r="BS66" s="197"/>
    </row>
    <row r="67" ht="15.6" spans="1:71">
      <c r="A67" s="69" t="str">
        <f t="shared" si="0"/>
        <v/>
      </c>
      <c r="B67" s="75"/>
      <c r="C67" s="76" t="str">
        <f t="shared" si="26"/>
        <v/>
      </c>
      <c r="D67" s="76"/>
      <c r="E67" s="76"/>
      <c r="F67" s="76"/>
      <c r="G67" s="77"/>
      <c r="H67" s="77"/>
      <c r="I67" s="76"/>
      <c r="J67" s="92"/>
      <c r="K67" s="92"/>
      <c r="L67" s="93"/>
      <c r="M67" s="14"/>
      <c r="N67" s="94"/>
      <c r="O67" s="94"/>
      <c r="P67" s="97"/>
      <c r="Q67" s="97"/>
      <c r="R67" s="97"/>
      <c r="S67" s="97"/>
      <c r="T67" s="97"/>
      <c r="U67" s="113"/>
      <c r="V67" s="92"/>
      <c r="W67" s="113"/>
      <c r="X67" s="92"/>
      <c r="Y67" s="113"/>
      <c r="Z67" s="92"/>
      <c r="AA67" s="113"/>
      <c r="AB67" s="92"/>
      <c r="AC67" s="124"/>
      <c r="AD67" s="92"/>
      <c r="AE67" s="92"/>
      <c r="AF67" s="92"/>
      <c r="AG67" s="92"/>
      <c r="AH67" s="92"/>
      <c r="AI67" s="97"/>
      <c r="AJ67" s="97"/>
      <c r="AK67" s="134"/>
      <c r="AL67" s="136"/>
      <c r="AM67" s="136"/>
      <c r="AN67" s="136"/>
      <c r="AO67" s="151"/>
      <c r="AP67" s="113"/>
      <c r="AQ67" s="92"/>
      <c r="AR67" s="113"/>
      <c r="AS67" s="92"/>
      <c r="AT67" s="113"/>
      <c r="AU67" s="92"/>
      <c r="AV67" s="113"/>
      <c r="AW67" s="92"/>
      <c r="AX67" s="124"/>
      <c r="AY67" s="92"/>
      <c r="AZ67" s="92"/>
      <c r="BA67" s="92"/>
      <c r="BB67" s="92"/>
      <c r="BC67" s="92"/>
      <c r="BD67" s="97"/>
      <c r="BE67" s="97"/>
      <c r="BF67" s="134"/>
      <c r="BG67" s="185"/>
      <c r="BH67" s="187"/>
      <c r="BI67" s="182"/>
      <c r="BJ67" s="182"/>
      <c r="BK67" s="182"/>
      <c r="BL67" s="183"/>
      <c r="BM67" s="198"/>
      <c r="BN67" s="199"/>
      <c r="BO67" s="197"/>
      <c r="BP67" s="197"/>
      <c r="BQ67" s="197"/>
      <c r="BR67" s="197"/>
      <c r="BS67" s="197"/>
    </row>
    <row r="68" ht="15.6" spans="1:71">
      <c r="A68" s="69" t="str">
        <f t="shared" si="0"/>
        <v>K-234.1Induk</v>
      </c>
      <c r="B68" s="78">
        <f>B63+1</f>
        <v>13</v>
      </c>
      <c r="C68" s="74" t="s">
        <v>736</v>
      </c>
      <c r="D68" s="72"/>
      <c r="E68" s="73"/>
      <c r="F68" s="72" t="s">
        <v>1627</v>
      </c>
      <c r="G68" s="73" t="s">
        <v>7377</v>
      </c>
      <c r="H68" s="80"/>
      <c r="I68" s="74" t="s">
        <v>1929</v>
      </c>
      <c r="J68" s="14">
        <v>100</v>
      </c>
      <c r="K68" s="14">
        <v>3</v>
      </c>
      <c r="L68" s="14">
        <v>20</v>
      </c>
      <c r="M68" s="14">
        <f>+IF(K68=3,400,IF(K68=1,230,0))</f>
        <v>400</v>
      </c>
      <c r="N68" s="15">
        <f>(J68*1000)/((L68*1000)*1.73)</f>
        <v>2.89017341040462</v>
      </c>
      <c r="O68" s="15">
        <f>IF(K68=3,(J68*1000)/(M68*1.73),(J68*1000)/(M68))</f>
        <v>144.508670520231</v>
      </c>
      <c r="P68" s="74">
        <v>31</v>
      </c>
      <c r="Q68" s="71">
        <v>8</v>
      </c>
      <c r="R68" s="71">
        <v>2025</v>
      </c>
      <c r="S68" s="71"/>
      <c r="T68" s="74" t="s">
        <v>7352</v>
      </c>
      <c r="U68" s="115">
        <f t="shared" ref="U68:Y68" si="27">SUM(U69:U72)</f>
        <v>89</v>
      </c>
      <c r="V68" s="14">
        <f>U68/O68*100</f>
        <v>61.588</v>
      </c>
      <c r="W68" s="115">
        <f t="shared" si="27"/>
        <v>42</v>
      </c>
      <c r="X68" s="14">
        <f>W68/O68*100</f>
        <v>29.064</v>
      </c>
      <c r="Y68" s="115">
        <f t="shared" si="27"/>
        <v>86</v>
      </c>
      <c r="Z68" s="14">
        <f>Y68/O68*100</f>
        <v>59.512</v>
      </c>
      <c r="AA68" s="115">
        <f>SUM(AA69:AA72)</f>
        <v>59</v>
      </c>
      <c r="AB68" s="14">
        <f>IF((K68=3),(AVERAGE(U68,W68,Y68)),U68)</f>
        <v>72.3333333333333</v>
      </c>
      <c r="AC68" s="15">
        <f>IFERROR(IF((K68=1),(AB68*AF68)/1000,(AB68*AG68*1.73)/1000),"0")</f>
        <v>51.43117</v>
      </c>
      <c r="AD68" s="14">
        <f>AC68/J68*100</f>
        <v>51.43117</v>
      </c>
      <c r="AE68" s="122">
        <f>IF($K$8=1,"1 Phase",ABS(((U68/AB68)-1)+ABS((W68/AB68)-1)+ABS((Y68/AB68)-1))/3)</f>
        <v>0.279569892473118</v>
      </c>
      <c r="AF68" s="14">
        <f>AVERAGE(AF69:AF72)</f>
        <v>236</v>
      </c>
      <c r="AG68" s="14">
        <f>AVERAGE(AG69:AG72)</f>
        <v>411</v>
      </c>
      <c r="AH68" s="14">
        <v>208</v>
      </c>
      <c r="AI68" s="74" t="str">
        <f>IF(U68&gt;O68,"OL PHASA","Normal")</f>
        <v>Normal</v>
      </c>
      <c r="AJ68" s="74" t="str">
        <f>IF(W68&gt;O68,"OL PHASA","Normal")</f>
        <v>Normal</v>
      </c>
      <c r="AK68" s="132" t="str">
        <f>IF(Y68&gt;O68,"OL PHASA","Normal")</f>
        <v>Normal</v>
      </c>
      <c r="AL68" s="139">
        <v>12</v>
      </c>
      <c r="AM68" s="139" t="s">
        <v>7363</v>
      </c>
      <c r="AN68" s="139">
        <v>2024</v>
      </c>
      <c r="AO68" s="149" t="s">
        <v>7352</v>
      </c>
      <c r="AP68" s="115">
        <v>29</v>
      </c>
      <c r="AQ68" s="14">
        <f>AP68/O68*100</f>
        <v>20.068</v>
      </c>
      <c r="AR68" s="115">
        <v>1</v>
      </c>
      <c r="AS68" s="14">
        <f>AR68/O68*100</f>
        <v>0.692</v>
      </c>
      <c r="AT68" s="115">
        <v>32</v>
      </c>
      <c r="AU68" s="14">
        <f>AT68/O68*100</f>
        <v>22.144</v>
      </c>
      <c r="AV68" s="115">
        <v>62</v>
      </c>
      <c r="AW68" s="14">
        <f>IF((K68=3),(AVERAGE(AP68,AR68,AT68)),AP68)</f>
        <v>20.6666666666667</v>
      </c>
      <c r="AX68" s="15">
        <f>IFERROR(IF((K68=1),(AW68*BA68)/1000,(AW68*BB68*1.73)/1000),"0")</f>
        <v>0</v>
      </c>
      <c r="AY68" s="14">
        <f>AX68/J68*100</f>
        <v>0</v>
      </c>
      <c r="AZ68" s="122">
        <f>IF($K$8=1,"1 Phase",ABS(((AP68/AW68)-1)+ABS((AR68/AW68)-1)+ABS((AT68/AW68)-1))/3)</f>
        <v>0.634408602150538</v>
      </c>
      <c r="BA68" s="14">
        <v>223</v>
      </c>
      <c r="BB68" s="14">
        <v>0</v>
      </c>
      <c r="BC68" s="137">
        <v>200</v>
      </c>
      <c r="BD68" s="74" t="str">
        <f>IF(AP68&gt;O68,"OL PHASA","Normal")</f>
        <v>Normal</v>
      </c>
      <c r="BE68" s="74" t="str">
        <f>IF(AR68&gt;O68,"OL PHASA","Normal")</f>
        <v>Normal</v>
      </c>
      <c r="BF68" s="132" t="str">
        <f>IF(AT68&gt;O68,"OL PHASA","Normal")</f>
        <v>Normal</v>
      </c>
      <c r="BG68" s="184">
        <v>6</v>
      </c>
      <c r="BH68" s="179" t="s">
        <v>7354</v>
      </c>
      <c r="BI68" s="179"/>
      <c r="BJ68" s="179"/>
      <c r="BK68" s="179">
        <v>550</v>
      </c>
      <c r="BL68" s="180" t="s">
        <v>7355</v>
      </c>
      <c r="BM68" s="196" t="str">
        <f>IF(AY68&gt;AD68,"Beban Malam","Beban Siang")</f>
        <v>Beban Siang</v>
      </c>
      <c r="BN68" s="197" t="str">
        <f>IF(AD68&lt;30,"Underload",IF(AD68&lt;=80,"Baik",IF(AD68&gt;80,"Overload")))</f>
        <v>Baik</v>
      </c>
      <c r="BO68" s="197" t="str">
        <f>IF(AY68&lt;30,"Underload",IF(AY68&lt;=80,"Baik",IF(AY68&gt;80,"Overload")))</f>
        <v>Underload</v>
      </c>
      <c r="BP68" s="197" t="str">
        <f>IF(K68=3,IF(AE68&gt;0.2,"TDK SEIMBANG","SEIMBANG"),IF(AI68="OL PHASA","TDK SEIMBANG","SEIMBANG"))</f>
        <v>TDK SEIMBANG</v>
      </c>
      <c r="BQ68" s="197" t="str">
        <f>IF(K68=3,IF(AZ68&gt;0.2,"TDK SEIMBANG","SEIMBANG"),IF(BD68="OL PHASA","TDK SEIMBANG","SEIMBANG"))</f>
        <v>TDK SEIMBANG</v>
      </c>
      <c r="BR68" s="197" t="str">
        <f>IF(K68=3,IF(SUM(AF68:AG68)&gt;600,"NORMAL","DROP"),IF(AH68&gt;198,"NORMAL","DROP"))</f>
        <v>NORMAL</v>
      </c>
      <c r="BS68" s="197" t="str">
        <f>IF(K68=3,IF(SUM(BA68:BB68)&gt;600,"NORMAL","DROP"),IF(BC68&gt;198,"NORMAL","DROP"))</f>
        <v>DROP</v>
      </c>
    </row>
    <row r="69" ht="15.6" spans="1:71">
      <c r="A69" s="69" t="str">
        <f t="shared" si="0"/>
        <v>K-234.1Jurusan 1</v>
      </c>
      <c r="B69" s="75"/>
      <c r="C69" s="76" t="str">
        <f t="shared" ref="C69:C72" si="28">IF(T69="","",C68)</f>
        <v>K-234.1</v>
      </c>
      <c r="D69" s="76"/>
      <c r="E69" s="76"/>
      <c r="F69" s="76"/>
      <c r="G69" s="77"/>
      <c r="H69" s="77"/>
      <c r="I69" s="76"/>
      <c r="J69" s="92"/>
      <c r="K69" s="92"/>
      <c r="L69" s="93"/>
      <c r="M69" s="14"/>
      <c r="N69" s="94"/>
      <c r="O69" s="94"/>
      <c r="P69" s="98"/>
      <c r="Q69" s="98"/>
      <c r="R69" s="98"/>
      <c r="S69" s="98"/>
      <c r="T69" s="97" t="s">
        <v>7356</v>
      </c>
      <c r="U69" s="113">
        <v>89</v>
      </c>
      <c r="V69" s="92"/>
      <c r="W69" s="113">
        <v>42</v>
      </c>
      <c r="X69" s="92"/>
      <c r="Y69" s="113">
        <v>86</v>
      </c>
      <c r="Z69" s="92"/>
      <c r="AA69" s="113">
        <v>59</v>
      </c>
      <c r="AB69" s="14"/>
      <c r="AC69" s="124"/>
      <c r="AD69" s="92"/>
      <c r="AE69" s="92"/>
      <c r="AF69" s="113">
        <v>237</v>
      </c>
      <c r="AG69" s="113">
        <v>414</v>
      </c>
      <c r="AH69" s="92"/>
      <c r="AI69" s="97"/>
      <c r="AJ69" s="97"/>
      <c r="AK69" s="134"/>
      <c r="AL69" s="135"/>
      <c r="AM69" s="135"/>
      <c r="AN69" s="135"/>
      <c r="AO69" s="151" t="s">
        <v>7356</v>
      </c>
      <c r="AP69" s="113"/>
      <c r="AQ69" s="92"/>
      <c r="AR69" s="113"/>
      <c r="AS69" s="92"/>
      <c r="AT69" s="113"/>
      <c r="AU69" s="92"/>
      <c r="AV69" s="113"/>
      <c r="AW69" s="92"/>
      <c r="AX69" s="124"/>
      <c r="AY69" s="92"/>
      <c r="AZ69" s="92"/>
      <c r="BA69" s="92"/>
      <c r="BB69" s="92"/>
      <c r="BC69" s="14"/>
      <c r="BD69" s="97"/>
      <c r="BE69" s="97"/>
      <c r="BF69" s="134"/>
      <c r="BG69" s="185"/>
      <c r="BH69" s="187"/>
      <c r="BI69" s="182"/>
      <c r="BJ69" s="182"/>
      <c r="BK69" s="182"/>
      <c r="BL69" s="183"/>
      <c r="BM69" s="198"/>
      <c r="BN69" s="199"/>
      <c r="BO69" s="197"/>
      <c r="BP69" s="197"/>
      <c r="BQ69" s="197"/>
      <c r="BR69" s="197"/>
      <c r="BS69" s="197"/>
    </row>
    <row r="70" ht="15.6" spans="1:71">
      <c r="A70" s="69" t="str">
        <f t="shared" si="0"/>
        <v>K-234.1Jurusan 2</v>
      </c>
      <c r="B70" s="75"/>
      <c r="C70" s="76" t="str">
        <f t="shared" si="28"/>
        <v>K-234.1</v>
      </c>
      <c r="D70" s="76"/>
      <c r="E70" s="76"/>
      <c r="F70" s="76"/>
      <c r="G70" s="77"/>
      <c r="H70" s="77"/>
      <c r="I70" s="76"/>
      <c r="J70" s="92"/>
      <c r="K70" s="92"/>
      <c r="L70" s="93"/>
      <c r="M70" s="14"/>
      <c r="N70" s="94"/>
      <c r="O70" s="94"/>
      <c r="P70" s="97"/>
      <c r="Q70" s="97"/>
      <c r="R70" s="97"/>
      <c r="S70" s="97"/>
      <c r="T70" s="97" t="s">
        <v>7357</v>
      </c>
      <c r="U70" s="113"/>
      <c r="V70" s="92"/>
      <c r="W70" s="113"/>
      <c r="X70" s="92"/>
      <c r="Y70" s="113"/>
      <c r="Z70" s="92"/>
      <c r="AA70" s="113"/>
      <c r="AB70" s="14"/>
      <c r="AC70" s="124"/>
      <c r="AD70" s="92"/>
      <c r="AE70" s="92"/>
      <c r="AF70" s="113">
        <v>233</v>
      </c>
      <c r="AG70" s="113">
        <v>407</v>
      </c>
      <c r="AH70" s="92"/>
      <c r="AI70" s="97"/>
      <c r="AJ70" s="97"/>
      <c r="AK70" s="134"/>
      <c r="AL70" s="136"/>
      <c r="AM70" s="136"/>
      <c r="AN70" s="136"/>
      <c r="AO70" s="151" t="s">
        <v>7357</v>
      </c>
      <c r="AP70" s="113"/>
      <c r="AQ70" s="92"/>
      <c r="AR70" s="113"/>
      <c r="AS70" s="92"/>
      <c r="AT70" s="113"/>
      <c r="AU70" s="92"/>
      <c r="AV70" s="113"/>
      <c r="AW70" s="92"/>
      <c r="AX70" s="124"/>
      <c r="AY70" s="92"/>
      <c r="AZ70" s="92"/>
      <c r="BA70" s="92"/>
      <c r="BB70" s="92"/>
      <c r="BC70" s="92"/>
      <c r="BD70" s="97"/>
      <c r="BE70" s="97"/>
      <c r="BF70" s="134"/>
      <c r="BG70" s="185"/>
      <c r="BH70" s="187"/>
      <c r="BI70" s="182"/>
      <c r="BJ70" s="182"/>
      <c r="BK70" s="182"/>
      <c r="BL70" s="183"/>
      <c r="BM70" s="198"/>
      <c r="BN70" s="199"/>
      <c r="BO70" s="197"/>
      <c r="BP70" s="197"/>
      <c r="BQ70" s="197"/>
      <c r="BR70" s="197"/>
      <c r="BS70" s="197"/>
    </row>
    <row r="71" ht="15.6" spans="1:71">
      <c r="A71" s="69" t="str">
        <f t="shared" si="0"/>
        <v>K-234.1Jurusan 3</v>
      </c>
      <c r="B71" s="75"/>
      <c r="C71" s="76" t="str">
        <f t="shared" si="28"/>
        <v>K-234.1</v>
      </c>
      <c r="D71" s="76"/>
      <c r="E71" s="76"/>
      <c r="F71" s="76"/>
      <c r="G71" s="77"/>
      <c r="H71" s="77"/>
      <c r="I71" s="76"/>
      <c r="J71" s="92"/>
      <c r="K71" s="92"/>
      <c r="L71" s="93"/>
      <c r="M71" s="14"/>
      <c r="N71" s="94"/>
      <c r="O71" s="94"/>
      <c r="P71" s="97"/>
      <c r="Q71" s="97"/>
      <c r="R71" s="97"/>
      <c r="S71" s="97"/>
      <c r="T71" s="97" t="s">
        <v>7358</v>
      </c>
      <c r="U71" s="113"/>
      <c r="V71" s="92"/>
      <c r="W71" s="113"/>
      <c r="X71" s="92"/>
      <c r="Y71" s="113"/>
      <c r="Z71" s="92"/>
      <c r="AA71" s="113"/>
      <c r="AB71" s="92"/>
      <c r="AC71" s="124"/>
      <c r="AD71" s="92"/>
      <c r="AE71" s="92"/>
      <c r="AF71" s="113">
        <v>238</v>
      </c>
      <c r="AG71" s="113">
        <v>412</v>
      </c>
      <c r="AH71" s="92"/>
      <c r="AI71" s="97"/>
      <c r="AJ71" s="97"/>
      <c r="AK71" s="134"/>
      <c r="AL71" s="136"/>
      <c r="AM71" s="136"/>
      <c r="AN71" s="136"/>
      <c r="AO71" s="151" t="s">
        <v>7358</v>
      </c>
      <c r="AP71" s="113"/>
      <c r="AQ71" s="92"/>
      <c r="AR71" s="113"/>
      <c r="AS71" s="92"/>
      <c r="AT71" s="113"/>
      <c r="AU71" s="92"/>
      <c r="AV71" s="113"/>
      <c r="AW71" s="92"/>
      <c r="AX71" s="124"/>
      <c r="AY71" s="92"/>
      <c r="AZ71" s="92"/>
      <c r="BA71" s="92"/>
      <c r="BB71" s="92"/>
      <c r="BC71" s="92"/>
      <c r="BD71" s="97"/>
      <c r="BE71" s="97"/>
      <c r="BF71" s="134"/>
      <c r="BG71" s="185"/>
      <c r="BH71" s="187"/>
      <c r="BI71" s="182"/>
      <c r="BJ71" s="182"/>
      <c r="BK71" s="182"/>
      <c r="BL71" s="183"/>
      <c r="BM71" s="198"/>
      <c r="BN71" s="199"/>
      <c r="BO71" s="197"/>
      <c r="BP71" s="197"/>
      <c r="BQ71" s="197"/>
      <c r="BR71" s="197"/>
      <c r="BS71" s="197"/>
    </row>
    <row r="72" ht="15.6" spans="1:71">
      <c r="A72" s="69" t="str">
        <f t="shared" ref="A72:A135" si="29">C72&amp;T72</f>
        <v/>
      </c>
      <c r="B72" s="75"/>
      <c r="C72" s="76" t="str">
        <f t="shared" si="28"/>
        <v/>
      </c>
      <c r="D72" s="76"/>
      <c r="E72" s="76"/>
      <c r="F72" s="76"/>
      <c r="G72" s="77"/>
      <c r="H72" s="77"/>
      <c r="I72" s="76"/>
      <c r="J72" s="92"/>
      <c r="K72" s="92"/>
      <c r="L72" s="93"/>
      <c r="M72" s="14"/>
      <c r="N72" s="94"/>
      <c r="O72" s="94"/>
      <c r="P72" s="97"/>
      <c r="Q72" s="97"/>
      <c r="R72" s="97"/>
      <c r="S72" s="97"/>
      <c r="T72" s="97"/>
      <c r="U72" s="113"/>
      <c r="V72" s="92"/>
      <c r="W72" s="113"/>
      <c r="X72" s="92"/>
      <c r="Y72" s="113"/>
      <c r="Z72" s="92"/>
      <c r="AA72" s="113"/>
      <c r="AB72" s="92"/>
      <c r="AC72" s="124"/>
      <c r="AD72" s="92"/>
      <c r="AE72" s="92"/>
      <c r="AF72" s="92"/>
      <c r="AG72" s="92"/>
      <c r="AH72" s="92"/>
      <c r="AI72" s="97"/>
      <c r="AJ72" s="97"/>
      <c r="AK72" s="134"/>
      <c r="AL72" s="136"/>
      <c r="AM72" s="136"/>
      <c r="AN72" s="136"/>
      <c r="AO72" s="151"/>
      <c r="AP72" s="113"/>
      <c r="AQ72" s="92"/>
      <c r="AR72" s="113"/>
      <c r="AS72" s="92"/>
      <c r="AT72" s="113"/>
      <c r="AU72" s="92"/>
      <c r="AV72" s="113"/>
      <c r="AW72" s="92"/>
      <c r="AX72" s="124"/>
      <c r="AY72" s="92"/>
      <c r="AZ72" s="92"/>
      <c r="BA72" s="92"/>
      <c r="BB72" s="92"/>
      <c r="BC72" s="92"/>
      <c r="BD72" s="97"/>
      <c r="BE72" s="97"/>
      <c r="BF72" s="134"/>
      <c r="BG72" s="185"/>
      <c r="BH72" s="187"/>
      <c r="BI72" s="182"/>
      <c r="BJ72" s="182"/>
      <c r="BK72" s="182"/>
      <c r="BL72" s="183"/>
      <c r="BM72" s="198"/>
      <c r="BN72" s="199"/>
      <c r="BO72" s="197"/>
      <c r="BP72" s="197"/>
      <c r="BQ72" s="197"/>
      <c r="BR72" s="197"/>
      <c r="BS72" s="197"/>
    </row>
    <row r="73" ht="31.2" spans="1:71">
      <c r="A73" s="69" t="str">
        <f t="shared" si="29"/>
        <v>K-250.2Induk</v>
      </c>
      <c r="B73" s="78">
        <f>B68+1</f>
        <v>14</v>
      </c>
      <c r="C73" s="74" t="s">
        <v>737</v>
      </c>
      <c r="D73" s="72"/>
      <c r="E73" s="73"/>
      <c r="F73" s="72"/>
      <c r="G73" s="79" t="s">
        <v>7378</v>
      </c>
      <c r="H73" s="80"/>
      <c r="I73" s="74" t="s">
        <v>1929</v>
      </c>
      <c r="J73" s="14">
        <v>50</v>
      </c>
      <c r="K73" s="14">
        <v>3</v>
      </c>
      <c r="L73" s="14">
        <v>20</v>
      </c>
      <c r="M73" s="14">
        <f>+IF(K73=3,400,IF(K73=1,230,0))</f>
        <v>400</v>
      </c>
      <c r="N73" s="15">
        <f>(J73*1000)/((L73*1000)*1.73)</f>
        <v>1.44508670520231</v>
      </c>
      <c r="O73" s="15">
        <f>IF(K73=3,(J73*1000)/(M73*1.73),(J73*1000)/(M73))</f>
        <v>72.2543352601156</v>
      </c>
      <c r="P73" s="74">
        <v>18</v>
      </c>
      <c r="Q73" s="71" t="s">
        <v>7363</v>
      </c>
      <c r="R73" s="71">
        <v>2024</v>
      </c>
      <c r="S73" s="71"/>
      <c r="T73" s="74" t="s">
        <v>7352</v>
      </c>
      <c r="U73" s="115">
        <f t="shared" ref="U73:Y73" si="30">SUM(U74:U77)</f>
        <v>8</v>
      </c>
      <c r="V73" s="14">
        <f>U73/O73*100</f>
        <v>11.072</v>
      </c>
      <c r="W73" s="115">
        <f t="shared" si="30"/>
        <v>3</v>
      </c>
      <c r="X73" s="14">
        <f>W73/O73*100</f>
        <v>4.152</v>
      </c>
      <c r="Y73" s="115">
        <f t="shared" si="30"/>
        <v>8</v>
      </c>
      <c r="Z73" s="14">
        <f>Y73/O73*100</f>
        <v>11.072</v>
      </c>
      <c r="AA73" s="115">
        <f>SUM(AA74:AA77)</f>
        <v>8</v>
      </c>
      <c r="AB73" s="14">
        <f>IF((K73=3),(AVERAGE(U73,W73,Y73)),U73)</f>
        <v>6.33333333333333</v>
      </c>
      <c r="AC73" s="15">
        <f>IFERROR(IF((K73=1),(AB73*AF73)/1000,(AB73*AG73*1.73)/1000),"0")</f>
        <v>4.44110222222222</v>
      </c>
      <c r="AD73" s="14">
        <f>AC73/J73*100</f>
        <v>8.88220444444444</v>
      </c>
      <c r="AE73" s="122">
        <f>IF($K$8=1,"1 Phase",ABS(((U73/AB73)-1)+ABS((W73/AB73)-1)+ABS((Y73/AB73)-1))/3)</f>
        <v>0.350877192982456</v>
      </c>
      <c r="AF73" s="14">
        <f>AVERAGE(AF74:AF77)</f>
        <v>230.333333333333</v>
      </c>
      <c r="AG73" s="14">
        <f>AVERAGE(AG74:AG77)</f>
        <v>405.333333333333</v>
      </c>
      <c r="AH73" s="14">
        <v>210</v>
      </c>
      <c r="AI73" s="74" t="str">
        <f>IF(U73&gt;O73,"OL PHASA","Normal")</f>
        <v>Normal</v>
      </c>
      <c r="AJ73" s="74" t="str">
        <f>IF(W73&gt;O73,"OL PHASA","Normal")</f>
        <v>Normal</v>
      </c>
      <c r="AK73" s="132" t="str">
        <f>IF(Y73&gt;O73,"OL PHASA","Normal")</f>
        <v>Normal</v>
      </c>
      <c r="AL73" s="139">
        <v>12</v>
      </c>
      <c r="AM73" s="139" t="s">
        <v>7363</v>
      </c>
      <c r="AN73" s="139">
        <v>2024</v>
      </c>
      <c r="AO73" s="149" t="s">
        <v>7352</v>
      </c>
      <c r="AP73" s="115">
        <v>25</v>
      </c>
      <c r="AQ73" s="14">
        <f>AP73/O73*100</f>
        <v>34.6</v>
      </c>
      <c r="AR73" s="115">
        <v>5</v>
      </c>
      <c r="AS73" s="14">
        <f>AR73/O73*100</f>
        <v>6.92</v>
      </c>
      <c r="AT73" s="115">
        <v>22</v>
      </c>
      <c r="AU73" s="14">
        <f>AT73/O73*100</f>
        <v>30.448</v>
      </c>
      <c r="AV73" s="115">
        <v>20</v>
      </c>
      <c r="AW73" s="14">
        <f>IF((K73=3),(AVERAGE(AP73,AR73,AT73)),AP73)</f>
        <v>17.3333333333333</v>
      </c>
      <c r="AX73" s="15">
        <f>IFERROR(IF((K73=1),(AW73*BA73)/1000,(AW73*BB73*1.73)/1000),"0")</f>
        <v>11.9886693333333</v>
      </c>
      <c r="AY73" s="14">
        <f>AX73/J73*100</f>
        <v>23.9773386666667</v>
      </c>
      <c r="AZ73" s="122">
        <f>IF($K$8=1,"1 Phase",ABS(((AP73/AW73)-1)+ABS((AR73/AW73)-1)+ABS((AT73/AW73)-1))/3)</f>
        <v>0.474358974358974</v>
      </c>
      <c r="BA73" s="14">
        <v>230</v>
      </c>
      <c r="BB73" s="14">
        <v>399.8</v>
      </c>
      <c r="BC73" s="137">
        <v>223</v>
      </c>
      <c r="BD73" s="74" t="str">
        <f>IF(AP73&gt;O73,"OL PHASA","Normal")</f>
        <v>Normal</v>
      </c>
      <c r="BE73" s="74" t="str">
        <f>IF(AR73&gt;O73,"OL PHASA","Normal")</f>
        <v>Normal</v>
      </c>
      <c r="BF73" s="132" t="str">
        <f>IF(AT73&gt;O73,"OL PHASA","Normal")</f>
        <v>Normal</v>
      </c>
      <c r="BG73" s="184">
        <v>5</v>
      </c>
      <c r="BH73" s="179" t="s">
        <v>7354</v>
      </c>
      <c r="BI73" s="179"/>
      <c r="BJ73" s="179"/>
      <c r="BK73" s="184">
        <v>720</v>
      </c>
      <c r="BL73" s="180" t="s">
        <v>7355</v>
      </c>
      <c r="BM73" s="196" t="str">
        <f>IF(AY73&gt;AD73,"Beban Malam","Beban Siang")</f>
        <v>Beban Malam</v>
      </c>
      <c r="BN73" s="197" t="str">
        <f>IF(AD73&lt;30,"Underload",IF(AD73&lt;=80,"Baik",IF(AD73&gt;80,"Overload")))</f>
        <v>Underload</v>
      </c>
      <c r="BO73" s="197" t="str">
        <f>IF(AY73&lt;30,"Underload",IF(AY73&lt;=80,"Baik",IF(AY73&gt;80,"Overload")))</f>
        <v>Underload</v>
      </c>
      <c r="BP73" s="197" t="str">
        <f>IF(K73=3,IF(AE73&gt;0.2,"TDK SEIMBANG","SEIMBANG"),IF(AI73="OL PHASA","TDK SEIMBANG","SEIMBANG"))</f>
        <v>TDK SEIMBANG</v>
      </c>
      <c r="BQ73" s="197" t="str">
        <f>IF(K73=3,IF(AZ73&gt;0.2,"TDK SEIMBANG","SEIMBANG"),IF(BD73="OL PHASA","TDK SEIMBANG","SEIMBANG"))</f>
        <v>TDK SEIMBANG</v>
      </c>
      <c r="BR73" s="197" t="str">
        <f>IF(K73=3,IF(SUM(AF73:AG73)&gt;600,"NORMAL","DROP"),IF(AH73&gt;198,"NORMAL","DROP"))</f>
        <v>NORMAL</v>
      </c>
      <c r="BS73" s="197" t="str">
        <f>IF(K73=3,IF(SUM(BA73:BB73)&gt;600,"NORMAL","DROP"),IF(BC73&gt;198,"NORMAL","DROP"))</f>
        <v>NORMAL</v>
      </c>
    </row>
    <row r="74" ht="15.6" spans="1:71">
      <c r="A74" s="69" t="str">
        <f t="shared" si="29"/>
        <v>K-250.2Jurusan 1</v>
      </c>
      <c r="B74" s="75"/>
      <c r="C74" s="76" t="str">
        <f t="shared" ref="C74:C77" si="31">IF(T74="","",C73)</f>
        <v>K-250.2</v>
      </c>
      <c r="D74" s="76"/>
      <c r="E74" s="76"/>
      <c r="F74" s="76"/>
      <c r="G74" s="77"/>
      <c r="H74" s="77"/>
      <c r="I74" s="76"/>
      <c r="J74" s="92"/>
      <c r="K74" s="92"/>
      <c r="L74" s="93"/>
      <c r="M74" s="14"/>
      <c r="N74" s="94"/>
      <c r="O74" s="94"/>
      <c r="P74" s="98"/>
      <c r="Q74" s="98"/>
      <c r="R74" s="98"/>
      <c r="S74" s="98"/>
      <c r="T74" s="97" t="s">
        <v>7356</v>
      </c>
      <c r="U74" s="113">
        <v>8</v>
      </c>
      <c r="V74" s="92"/>
      <c r="W74" s="113">
        <v>3</v>
      </c>
      <c r="X74" s="92"/>
      <c r="Y74" s="113">
        <v>8</v>
      </c>
      <c r="Z74" s="92"/>
      <c r="AA74" s="113">
        <v>8</v>
      </c>
      <c r="AB74" s="14"/>
      <c r="AC74" s="124"/>
      <c r="AD74" s="92"/>
      <c r="AE74" s="92"/>
      <c r="AF74" s="113">
        <v>232</v>
      </c>
      <c r="AG74" s="113">
        <v>407</v>
      </c>
      <c r="AH74" s="92"/>
      <c r="AI74" s="97"/>
      <c r="AJ74" s="97"/>
      <c r="AK74" s="134"/>
      <c r="AL74" s="135"/>
      <c r="AM74" s="135"/>
      <c r="AN74" s="135"/>
      <c r="AO74" s="151" t="s">
        <v>7356</v>
      </c>
      <c r="AP74" s="113"/>
      <c r="AQ74" s="92"/>
      <c r="AR74" s="113"/>
      <c r="AS74" s="92"/>
      <c r="AT74" s="113"/>
      <c r="AU74" s="92"/>
      <c r="AV74" s="113"/>
      <c r="AW74" s="92"/>
      <c r="AX74" s="124"/>
      <c r="AY74" s="92"/>
      <c r="AZ74" s="92"/>
      <c r="BA74" s="92">
        <v>230</v>
      </c>
      <c r="BB74" s="92">
        <v>396</v>
      </c>
      <c r="BC74" s="14"/>
      <c r="BD74" s="97"/>
      <c r="BE74" s="97"/>
      <c r="BF74" s="134"/>
      <c r="BG74" s="185"/>
      <c r="BH74" s="187"/>
      <c r="BI74" s="182"/>
      <c r="BJ74" s="182"/>
      <c r="BK74" s="182"/>
      <c r="BL74" s="183"/>
      <c r="BM74" s="198"/>
      <c r="BN74" s="199"/>
      <c r="BO74" s="197"/>
      <c r="BP74" s="197"/>
      <c r="BQ74" s="197"/>
      <c r="BR74" s="197"/>
      <c r="BS74" s="197"/>
    </row>
    <row r="75" ht="15.6" spans="1:71">
      <c r="A75" s="69" t="str">
        <f t="shared" si="29"/>
        <v>K-250.2Jurusan 2</v>
      </c>
      <c r="B75" s="75"/>
      <c r="C75" s="76" t="str">
        <f t="shared" si="31"/>
        <v>K-250.2</v>
      </c>
      <c r="D75" s="76"/>
      <c r="E75" s="76"/>
      <c r="F75" s="76"/>
      <c r="G75" s="77"/>
      <c r="H75" s="77"/>
      <c r="I75" s="76"/>
      <c r="J75" s="92"/>
      <c r="K75" s="92"/>
      <c r="L75" s="93"/>
      <c r="M75" s="14"/>
      <c r="N75" s="94"/>
      <c r="O75" s="94"/>
      <c r="P75" s="97"/>
      <c r="Q75" s="97"/>
      <c r="R75" s="97"/>
      <c r="S75" s="97"/>
      <c r="T75" s="97" t="s">
        <v>7357</v>
      </c>
      <c r="U75" s="113"/>
      <c r="V75" s="92"/>
      <c r="W75" s="113"/>
      <c r="X75" s="92"/>
      <c r="Y75" s="113"/>
      <c r="Z75" s="92"/>
      <c r="AA75" s="113"/>
      <c r="AB75" s="14"/>
      <c r="AC75" s="124"/>
      <c r="AD75" s="92"/>
      <c r="AE75" s="92"/>
      <c r="AF75" s="113">
        <v>230</v>
      </c>
      <c r="AG75" s="113">
        <v>404</v>
      </c>
      <c r="AH75" s="92"/>
      <c r="AI75" s="97"/>
      <c r="AJ75" s="97"/>
      <c r="AK75" s="134"/>
      <c r="AL75" s="136"/>
      <c r="AM75" s="136"/>
      <c r="AN75" s="136"/>
      <c r="AO75" s="151" t="s">
        <v>7357</v>
      </c>
      <c r="AP75" s="113"/>
      <c r="AQ75" s="92"/>
      <c r="AR75" s="113"/>
      <c r="AS75" s="92"/>
      <c r="AT75" s="113"/>
      <c r="AU75" s="92"/>
      <c r="AV75" s="113"/>
      <c r="AW75" s="92"/>
      <c r="AX75" s="124"/>
      <c r="AY75" s="92"/>
      <c r="AZ75" s="92"/>
      <c r="BA75" s="92">
        <v>227</v>
      </c>
      <c r="BB75" s="92">
        <v>392</v>
      </c>
      <c r="BC75" s="92"/>
      <c r="BD75" s="97"/>
      <c r="BE75" s="97"/>
      <c r="BF75" s="134"/>
      <c r="BG75" s="185"/>
      <c r="BH75" s="187"/>
      <c r="BI75" s="182"/>
      <c r="BJ75" s="182"/>
      <c r="BK75" s="182"/>
      <c r="BL75" s="183"/>
      <c r="BM75" s="198"/>
      <c r="BN75" s="199"/>
      <c r="BO75" s="197"/>
      <c r="BP75" s="197"/>
      <c r="BQ75" s="197"/>
      <c r="BR75" s="197"/>
      <c r="BS75" s="197"/>
    </row>
    <row r="76" ht="15.6" spans="1:71">
      <c r="A76" s="69" t="str">
        <f t="shared" si="29"/>
        <v>K-250.2Jurusan 3</v>
      </c>
      <c r="B76" s="75"/>
      <c r="C76" s="76" t="str">
        <f t="shared" si="31"/>
        <v>K-250.2</v>
      </c>
      <c r="D76" s="76"/>
      <c r="E76" s="76"/>
      <c r="F76" s="76"/>
      <c r="G76" s="77"/>
      <c r="H76" s="77"/>
      <c r="I76" s="76"/>
      <c r="J76" s="92"/>
      <c r="K76" s="92"/>
      <c r="L76" s="93"/>
      <c r="M76" s="14"/>
      <c r="N76" s="94"/>
      <c r="O76" s="94"/>
      <c r="P76" s="97"/>
      <c r="Q76" s="97"/>
      <c r="R76" s="97"/>
      <c r="S76" s="97"/>
      <c r="T76" s="97" t="s">
        <v>7358</v>
      </c>
      <c r="U76" s="113"/>
      <c r="V76" s="92"/>
      <c r="W76" s="113"/>
      <c r="X76" s="92"/>
      <c r="Y76" s="113"/>
      <c r="Z76" s="92"/>
      <c r="AA76" s="113"/>
      <c r="AB76" s="92"/>
      <c r="AC76" s="124"/>
      <c r="AD76" s="92"/>
      <c r="AE76" s="92"/>
      <c r="AF76" s="113">
        <v>229</v>
      </c>
      <c r="AG76" s="113">
        <v>405</v>
      </c>
      <c r="AH76" s="92"/>
      <c r="AI76" s="97"/>
      <c r="AJ76" s="97"/>
      <c r="AK76" s="134"/>
      <c r="AL76" s="136"/>
      <c r="AM76" s="136"/>
      <c r="AN76" s="136"/>
      <c r="AO76" s="151" t="s">
        <v>7358</v>
      </c>
      <c r="AP76" s="113"/>
      <c r="AQ76" s="92"/>
      <c r="AR76" s="113"/>
      <c r="AS76" s="92"/>
      <c r="AT76" s="113"/>
      <c r="AU76" s="92"/>
      <c r="AV76" s="113"/>
      <c r="AW76" s="92"/>
      <c r="AX76" s="124"/>
      <c r="AY76" s="92"/>
      <c r="AZ76" s="92"/>
      <c r="BA76" s="92"/>
      <c r="BB76" s="92"/>
      <c r="BC76" s="92"/>
      <c r="BD76" s="97"/>
      <c r="BE76" s="97"/>
      <c r="BF76" s="134"/>
      <c r="BG76" s="185"/>
      <c r="BH76" s="187"/>
      <c r="BI76" s="182"/>
      <c r="BJ76" s="182"/>
      <c r="BK76" s="182"/>
      <c r="BL76" s="183"/>
      <c r="BM76" s="198"/>
      <c r="BN76" s="199"/>
      <c r="BO76" s="197"/>
      <c r="BP76" s="197"/>
      <c r="BQ76" s="197"/>
      <c r="BR76" s="197"/>
      <c r="BS76" s="197"/>
    </row>
    <row r="77" ht="15.6" spans="1:71">
      <c r="A77" s="69" t="str">
        <f t="shared" si="29"/>
        <v/>
      </c>
      <c r="B77" s="75"/>
      <c r="C77" s="76" t="str">
        <f t="shared" si="31"/>
        <v/>
      </c>
      <c r="D77" s="76"/>
      <c r="E77" s="76"/>
      <c r="F77" s="76"/>
      <c r="G77" s="77"/>
      <c r="H77" s="77"/>
      <c r="I77" s="76"/>
      <c r="J77" s="92"/>
      <c r="K77" s="92"/>
      <c r="L77" s="93"/>
      <c r="M77" s="14"/>
      <c r="N77" s="94"/>
      <c r="O77" s="94"/>
      <c r="P77" s="97"/>
      <c r="Q77" s="97"/>
      <c r="R77" s="97"/>
      <c r="S77" s="97"/>
      <c r="T77" s="97"/>
      <c r="U77" s="113"/>
      <c r="V77" s="92"/>
      <c r="W77" s="113"/>
      <c r="X77" s="92"/>
      <c r="Y77" s="113"/>
      <c r="Z77" s="92"/>
      <c r="AA77" s="113"/>
      <c r="AB77" s="92"/>
      <c r="AC77" s="124"/>
      <c r="AD77" s="92"/>
      <c r="AE77" s="92"/>
      <c r="AF77" s="92"/>
      <c r="AG77" s="92"/>
      <c r="AH77" s="92"/>
      <c r="AI77" s="97"/>
      <c r="AJ77" s="97"/>
      <c r="AK77" s="134"/>
      <c r="AL77" s="136"/>
      <c r="AM77" s="136"/>
      <c r="AN77" s="136"/>
      <c r="AO77" s="151"/>
      <c r="AP77" s="113"/>
      <c r="AQ77" s="92"/>
      <c r="AR77" s="113"/>
      <c r="AS77" s="92"/>
      <c r="AT77" s="113"/>
      <c r="AU77" s="92"/>
      <c r="AV77" s="113"/>
      <c r="AW77" s="92"/>
      <c r="AX77" s="124"/>
      <c r="AY77" s="92"/>
      <c r="AZ77" s="92"/>
      <c r="BA77" s="92"/>
      <c r="BB77" s="92"/>
      <c r="BC77" s="92"/>
      <c r="BD77" s="97"/>
      <c r="BE77" s="97"/>
      <c r="BF77" s="134"/>
      <c r="BG77" s="185"/>
      <c r="BH77" s="187"/>
      <c r="BI77" s="182"/>
      <c r="BJ77" s="182"/>
      <c r="BK77" s="182"/>
      <c r="BL77" s="183"/>
      <c r="BM77" s="198"/>
      <c r="BN77" s="199"/>
      <c r="BO77" s="197"/>
      <c r="BP77" s="197"/>
      <c r="BQ77" s="197"/>
      <c r="BR77" s="197"/>
      <c r="BS77" s="197"/>
    </row>
    <row r="78" ht="31.2" spans="1:71">
      <c r="A78" s="69" t="str">
        <f t="shared" si="29"/>
        <v>K-272Induk</v>
      </c>
      <c r="B78" s="78">
        <f>B73+1</f>
        <v>15</v>
      </c>
      <c r="C78" s="74" t="s">
        <v>1192</v>
      </c>
      <c r="D78" s="72"/>
      <c r="E78" s="73"/>
      <c r="F78" s="72"/>
      <c r="G78" s="79" t="s">
        <v>7379</v>
      </c>
      <c r="H78" s="80"/>
      <c r="I78" s="74" t="s">
        <v>7369</v>
      </c>
      <c r="J78" s="14">
        <v>50</v>
      </c>
      <c r="K78" s="14">
        <v>3</v>
      </c>
      <c r="L78" s="14">
        <v>20</v>
      </c>
      <c r="M78" s="14">
        <f>+IF(K78=3,400,IF(K78=1,230,0))</f>
        <v>400</v>
      </c>
      <c r="N78" s="15">
        <f>(J78*1000)/((L78*1000)*1.73)</f>
        <v>1.44508670520231</v>
      </c>
      <c r="O78" s="15">
        <f>IF(K78=3,(J78*1000)/(M78*1.73),(J78*1000)/(M78))</f>
        <v>72.2543352601156</v>
      </c>
      <c r="P78" s="74"/>
      <c r="Q78" s="71"/>
      <c r="R78" s="71"/>
      <c r="S78" s="71"/>
      <c r="T78" s="74" t="s">
        <v>7352</v>
      </c>
      <c r="U78" s="115">
        <f t="shared" ref="U78:Y78" si="32">SUM(U79:U82)</f>
        <v>43</v>
      </c>
      <c r="V78" s="14">
        <f>U78/O78*100</f>
        <v>59.512</v>
      </c>
      <c r="W78" s="115">
        <f t="shared" si="32"/>
        <v>35</v>
      </c>
      <c r="X78" s="14">
        <f>W78/O78*100</f>
        <v>48.44</v>
      </c>
      <c r="Y78" s="115">
        <f t="shared" si="32"/>
        <v>54</v>
      </c>
      <c r="Z78" s="14">
        <f>Y78/O78*100</f>
        <v>74.736</v>
      </c>
      <c r="AA78" s="115">
        <f>SUM(AA79:AA82)</f>
        <v>18</v>
      </c>
      <c r="AB78" s="14">
        <f>IF((K78=3),(AVERAGE(U78,W78,Y78)),U78)</f>
        <v>44</v>
      </c>
      <c r="AC78" s="15">
        <f>IFERROR(IF((K78=1),(AB78*AF78)/1000,(AB78*AG78*1.73)/1000),"0")</f>
        <v>29.3062</v>
      </c>
      <c r="AD78" s="14">
        <f>AC78/J78*100</f>
        <v>58.6124</v>
      </c>
      <c r="AE78" s="122">
        <f>IF($K$8=1,"1 Phase",ABS(((U78/AB78)-1)+ABS((W78/AB78)-1)+ABS((Y78/AB78)-1))/3)</f>
        <v>0.136363636363636</v>
      </c>
      <c r="AF78" s="14">
        <f>AVERAGE(AF79:AF82)</f>
        <v>221</v>
      </c>
      <c r="AG78" s="14">
        <f>AVERAGE(AG79:AG82)</f>
        <v>385</v>
      </c>
      <c r="AH78" s="14">
        <v>381</v>
      </c>
      <c r="AI78" s="74" t="str">
        <f>IF(U78&gt;O78,"OL PHASA","Normal")</f>
        <v>Normal</v>
      </c>
      <c r="AJ78" s="74" t="str">
        <f>IF(W78&gt;O78,"OL PHASA","Normal")</f>
        <v>Normal</v>
      </c>
      <c r="AK78" s="132" t="str">
        <f>IF(Y78&gt;O78,"OL PHASA","Normal")</f>
        <v>Normal</v>
      </c>
      <c r="AL78" s="139">
        <v>12</v>
      </c>
      <c r="AM78" s="139" t="s">
        <v>7363</v>
      </c>
      <c r="AN78" s="139">
        <v>2024</v>
      </c>
      <c r="AO78" s="149" t="s">
        <v>7352</v>
      </c>
      <c r="AP78" s="115">
        <v>36</v>
      </c>
      <c r="AQ78" s="14">
        <f>AP78/O78*100</f>
        <v>49.824</v>
      </c>
      <c r="AR78" s="115">
        <v>32</v>
      </c>
      <c r="AS78" s="14">
        <f>AR78/O78*100</f>
        <v>44.288</v>
      </c>
      <c r="AT78" s="115">
        <v>0</v>
      </c>
      <c r="AU78" s="14">
        <f>AT78/O78*100</f>
        <v>0</v>
      </c>
      <c r="AV78" s="115">
        <v>5</v>
      </c>
      <c r="AW78" s="14">
        <f>IF((K78=3),(AVERAGE(AP78,AR78,AT78)),AP78)</f>
        <v>22.6666666666667</v>
      </c>
      <c r="AX78" s="15">
        <f>IFERROR(IF((K78=1),(AW78*BA78)/1000,(AW78*BB78*1.73)/1000),"0")</f>
        <v>0</v>
      </c>
      <c r="AY78" s="14">
        <f>AX78/J78*100</f>
        <v>0</v>
      </c>
      <c r="AZ78" s="122">
        <f>IF($K$8=1,"1 Phase",ABS(((AP78/AW78)-1)+ABS((AR78/AW78)-1)+ABS((AT78/AW78)-1))/3)</f>
        <v>0.666666666666667</v>
      </c>
      <c r="BA78" s="14">
        <v>233</v>
      </c>
      <c r="BB78" s="14">
        <v>0</v>
      </c>
      <c r="BC78" s="137">
        <v>228</v>
      </c>
      <c r="BD78" s="74" t="str">
        <f>IF(AP78&gt;O78,"OL PHASA","Normal")</f>
        <v>Normal</v>
      </c>
      <c r="BE78" s="74" t="str">
        <f>IF(AR78&gt;O78,"OL PHASA","Normal")</f>
        <v>Normal</v>
      </c>
      <c r="BF78" s="132" t="str">
        <f>IF(AT78&gt;O78,"OL PHASA","Normal")</f>
        <v>Normal</v>
      </c>
      <c r="BG78" s="184">
        <v>6</v>
      </c>
      <c r="BH78" s="179" t="s">
        <v>7354</v>
      </c>
      <c r="BI78" s="179"/>
      <c r="BJ78" s="179"/>
      <c r="BK78" s="179">
        <v>500</v>
      </c>
      <c r="BL78" s="180" t="s">
        <v>7355</v>
      </c>
      <c r="BM78" s="196" t="str">
        <f>IF(AY78&gt;AD78,"Beban Malam","Beban Siang")</f>
        <v>Beban Siang</v>
      </c>
      <c r="BN78" s="197" t="str">
        <f>IF(AD78&lt;30,"Underload",IF(AD78&lt;=80,"Baik",IF(AD78&gt;80,"Overload")))</f>
        <v>Baik</v>
      </c>
      <c r="BO78" s="197" t="str">
        <f>IF(AY78&lt;30,"Underload",IF(AY78&lt;=80,"Baik",IF(AY78&gt;80,"Overload")))</f>
        <v>Underload</v>
      </c>
      <c r="BP78" s="197" t="str">
        <f>IF(K78=3,IF(AE78&gt;0.2,"TDK SEIMBANG","SEIMBANG"),IF(AI78="OL PHASA","TDK SEIMBANG","SEIMBANG"))</f>
        <v>SEIMBANG</v>
      </c>
      <c r="BQ78" s="197" t="str">
        <f>IF(K78=3,IF(AZ78&gt;0.2,"TDK SEIMBANG","SEIMBANG"),IF(BD78="OL PHASA","TDK SEIMBANG","SEIMBANG"))</f>
        <v>TDK SEIMBANG</v>
      </c>
      <c r="BR78" s="197" t="str">
        <f>IF(K78=3,IF(SUM(AF78:AG78)&gt;600,"NORMAL","DROP"),IF(AH78&gt;198,"NORMAL","DROP"))</f>
        <v>NORMAL</v>
      </c>
      <c r="BS78" s="197" t="str">
        <f>IF(K78=3,IF(SUM(BA78:BB78)&gt;600,"NORMAL","DROP"),IF(BC78&gt;198,"NORMAL","DROP"))</f>
        <v>DROP</v>
      </c>
    </row>
    <row r="79" ht="15.6" spans="1:71">
      <c r="A79" s="69" t="str">
        <f t="shared" si="29"/>
        <v>K-272Jurusan 1</v>
      </c>
      <c r="B79" s="75"/>
      <c r="C79" s="76" t="str">
        <f t="shared" ref="C79:C82" si="33">IF(T79="","",C78)</f>
        <v>K-272</v>
      </c>
      <c r="D79" s="76"/>
      <c r="E79" s="76"/>
      <c r="F79" s="76"/>
      <c r="G79" s="77"/>
      <c r="H79" s="77"/>
      <c r="I79" s="76"/>
      <c r="J79" s="92"/>
      <c r="K79" s="92"/>
      <c r="L79" s="93"/>
      <c r="M79" s="14"/>
      <c r="N79" s="94"/>
      <c r="O79" s="94"/>
      <c r="P79" s="98"/>
      <c r="Q79" s="98"/>
      <c r="R79" s="98"/>
      <c r="S79" s="98"/>
      <c r="T79" s="97" t="s">
        <v>7356</v>
      </c>
      <c r="U79" s="113">
        <v>43</v>
      </c>
      <c r="V79" s="92"/>
      <c r="W79" s="113">
        <v>35</v>
      </c>
      <c r="X79" s="92"/>
      <c r="Y79" s="113">
        <v>54</v>
      </c>
      <c r="Z79" s="92"/>
      <c r="AA79" s="113">
        <v>18</v>
      </c>
      <c r="AB79" s="14"/>
      <c r="AC79" s="124"/>
      <c r="AD79" s="92"/>
      <c r="AE79" s="92"/>
      <c r="AF79" s="113">
        <v>223</v>
      </c>
      <c r="AG79" s="113">
        <v>381</v>
      </c>
      <c r="AH79" s="92"/>
      <c r="AI79" s="97"/>
      <c r="AJ79" s="97"/>
      <c r="AK79" s="134"/>
      <c r="AL79" s="135"/>
      <c r="AM79" s="135"/>
      <c r="AN79" s="135"/>
      <c r="AO79" s="151" t="s">
        <v>7356</v>
      </c>
      <c r="AP79" s="113"/>
      <c r="AQ79" s="92"/>
      <c r="AR79" s="113"/>
      <c r="AS79" s="92"/>
      <c r="AT79" s="113"/>
      <c r="AU79" s="92"/>
      <c r="AV79" s="113"/>
      <c r="AW79" s="92"/>
      <c r="AX79" s="124"/>
      <c r="AY79" s="92"/>
      <c r="AZ79" s="92"/>
      <c r="BA79" s="92"/>
      <c r="BB79" s="92"/>
      <c r="BC79" s="14"/>
      <c r="BD79" s="97"/>
      <c r="BE79" s="97"/>
      <c r="BF79" s="134"/>
      <c r="BG79" s="185"/>
      <c r="BH79" s="187"/>
      <c r="BI79" s="182"/>
      <c r="BJ79" s="182"/>
      <c r="BK79" s="182"/>
      <c r="BL79" s="183"/>
      <c r="BM79" s="198"/>
      <c r="BN79" s="199"/>
      <c r="BO79" s="197"/>
      <c r="BP79" s="197"/>
      <c r="BQ79" s="197"/>
      <c r="BR79" s="197"/>
      <c r="BS79" s="197"/>
    </row>
    <row r="80" ht="15.6" spans="1:71">
      <c r="A80" s="69" t="str">
        <f t="shared" si="29"/>
        <v>K-272Jurusan 2</v>
      </c>
      <c r="B80" s="75"/>
      <c r="C80" s="76" t="str">
        <f t="shared" si="33"/>
        <v>K-272</v>
      </c>
      <c r="D80" s="76"/>
      <c r="E80" s="76"/>
      <c r="F80" s="76"/>
      <c r="G80" s="77"/>
      <c r="H80" s="77"/>
      <c r="I80" s="76"/>
      <c r="J80" s="92"/>
      <c r="K80" s="92"/>
      <c r="L80" s="93"/>
      <c r="M80" s="14"/>
      <c r="N80" s="94"/>
      <c r="O80" s="94"/>
      <c r="P80" s="97"/>
      <c r="Q80" s="97"/>
      <c r="R80" s="97"/>
      <c r="S80" s="97"/>
      <c r="T80" s="97" t="s">
        <v>7357</v>
      </c>
      <c r="U80" s="113"/>
      <c r="V80" s="92"/>
      <c r="W80" s="113"/>
      <c r="X80" s="92"/>
      <c r="Y80" s="113"/>
      <c r="Z80" s="92"/>
      <c r="AA80" s="113"/>
      <c r="AB80" s="14"/>
      <c r="AC80" s="124"/>
      <c r="AD80" s="92"/>
      <c r="AE80" s="92"/>
      <c r="AF80" s="113">
        <v>220</v>
      </c>
      <c r="AG80" s="113">
        <v>387</v>
      </c>
      <c r="AH80" s="92"/>
      <c r="AI80" s="97"/>
      <c r="AJ80" s="97"/>
      <c r="AK80" s="134"/>
      <c r="AL80" s="136"/>
      <c r="AM80" s="136"/>
      <c r="AN80" s="136"/>
      <c r="AO80" s="151" t="s">
        <v>7357</v>
      </c>
      <c r="AP80" s="113"/>
      <c r="AQ80" s="92"/>
      <c r="AR80" s="113"/>
      <c r="AS80" s="92"/>
      <c r="AT80" s="113"/>
      <c r="AU80" s="92"/>
      <c r="AV80" s="113"/>
      <c r="AW80" s="92"/>
      <c r="AX80" s="124"/>
      <c r="AY80" s="92"/>
      <c r="AZ80" s="92"/>
      <c r="BA80" s="92"/>
      <c r="BB80" s="92"/>
      <c r="BC80" s="92"/>
      <c r="BD80" s="97"/>
      <c r="BE80" s="97"/>
      <c r="BF80" s="134"/>
      <c r="BG80" s="185"/>
      <c r="BH80" s="187"/>
      <c r="BI80" s="182"/>
      <c r="BJ80" s="182"/>
      <c r="BK80" s="182"/>
      <c r="BL80" s="183"/>
      <c r="BM80" s="198"/>
      <c r="BN80" s="199"/>
      <c r="BO80" s="197"/>
      <c r="BP80" s="197"/>
      <c r="BQ80" s="197"/>
      <c r="BR80" s="197"/>
      <c r="BS80" s="197"/>
    </row>
    <row r="81" ht="15.6" spans="1:71">
      <c r="A81" s="69" t="str">
        <f t="shared" si="29"/>
        <v>K-272Jurusan 3</v>
      </c>
      <c r="B81" s="75"/>
      <c r="C81" s="76" t="str">
        <f t="shared" si="33"/>
        <v>K-272</v>
      </c>
      <c r="D81" s="76"/>
      <c r="E81" s="76"/>
      <c r="F81" s="76"/>
      <c r="G81" s="77"/>
      <c r="H81" s="77"/>
      <c r="I81" s="76"/>
      <c r="J81" s="92"/>
      <c r="K81" s="92"/>
      <c r="L81" s="93"/>
      <c r="M81" s="14"/>
      <c r="N81" s="94"/>
      <c r="O81" s="94"/>
      <c r="P81" s="97"/>
      <c r="Q81" s="97"/>
      <c r="R81" s="97"/>
      <c r="S81" s="97"/>
      <c r="T81" s="97" t="s">
        <v>7358</v>
      </c>
      <c r="U81" s="113"/>
      <c r="V81" s="92"/>
      <c r="W81" s="113"/>
      <c r="X81" s="92"/>
      <c r="Y81" s="113"/>
      <c r="Z81" s="92"/>
      <c r="AA81" s="113"/>
      <c r="AB81" s="92"/>
      <c r="AC81" s="124"/>
      <c r="AD81" s="92"/>
      <c r="AE81" s="92"/>
      <c r="AF81" s="113">
        <v>220</v>
      </c>
      <c r="AG81" s="113">
        <v>387</v>
      </c>
      <c r="AH81" s="92"/>
      <c r="AI81" s="97"/>
      <c r="AJ81" s="97"/>
      <c r="AK81" s="134"/>
      <c r="AL81" s="136"/>
      <c r="AM81" s="136"/>
      <c r="AN81" s="136"/>
      <c r="AO81" s="151" t="s">
        <v>7358</v>
      </c>
      <c r="AP81" s="113"/>
      <c r="AQ81" s="92"/>
      <c r="AR81" s="113"/>
      <c r="AS81" s="92"/>
      <c r="AT81" s="113"/>
      <c r="AU81" s="92"/>
      <c r="AV81" s="113"/>
      <c r="AW81" s="92"/>
      <c r="AX81" s="124"/>
      <c r="AY81" s="92"/>
      <c r="AZ81" s="92"/>
      <c r="BA81" s="92"/>
      <c r="BB81" s="92"/>
      <c r="BC81" s="92"/>
      <c r="BD81" s="97"/>
      <c r="BE81" s="97"/>
      <c r="BF81" s="134"/>
      <c r="BG81" s="185"/>
      <c r="BH81" s="187"/>
      <c r="BI81" s="182"/>
      <c r="BJ81" s="182"/>
      <c r="BK81" s="182"/>
      <c r="BL81" s="183"/>
      <c r="BM81" s="198"/>
      <c r="BN81" s="199"/>
      <c r="BO81" s="197"/>
      <c r="BP81" s="197"/>
      <c r="BQ81" s="197"/>
      <c r="BR81" s="197"/>
      <c r="BS81" s="197"/>
    </row>
    <row r="82" ht="15.6" spans="1:71">
      <c r="A82" s="69" t="str">
        <f t="shared" si="29"/>
        <v/>
      </c>
      <c r="B82" s="75"/>
      <c r="C82" s="76" t="str">
        <f t="shared" si="33"/>
        <v/>
      </c>
      <c r="D82" s="76"/>
      <c r="E82" s="76"/>
      <c r="F82" s="76"/>
      <c r="G82" s="77"/>
      <c r="H82" s="77"/>
      <c r="I82" s="76"/>
      <c r="J82" s="92"/>
      <c r="K82" s="92"/>
      <c r="L82" s="93"/>
      <c r="M82" s="14"/>
      <c r="N82" s="94"/>
      <c r="O82" s="94"/>
      <c r="P82" s="97"/>
      <c r="Q82" s="97"/>
      <c r="R82" s="97"/>
      <c r="S82" s="97"/>
      <c r="T82" s="97"/>
      <c r="U82" s="113"/>
      <c r="V82" s="92"/>
      <c r="W82" s="113"/>
      <c r="X82" s="92"/>
      <c r="Y82" s="113"/>
      <c r="Z82" s="92"/>
      <c r="AA82" s="113"/>
      <c r="AB82" s="92"/>
      <c r="AC82" s="124"/>
      <c r="AD82" s="92"/>
      <c r="AE82" s="92"/>
      <c r="AF82" s="92"/>
      <c r="AG82" s="92"/>
      <c r="AH82" s="92"/>
      <c r="AI82" s="97"/>
      <c r="AJ82" s="97"/>
      <c r="AK82" s="134"/>
      <c r="AL82" s="136"/>
      <c r="AM82" s="136"/>
      <c r="AN82" s="136"/>
      <c r="AO82" s="151"/>
      <c r="AP82" s="113"/>
      <c r="AQ82" s="92"/>
      <c r="AR82" s="113"/>
      <c r="AS82" s="92"/>
      <c r="AT82" s="113"/>
      <c r="AU82" s="92"/>
      <c r="AV82" s="113"/>
      <c r="AW82" s="92"/>
      <c r="AX82" s="124"/>
      <c r="AY82" s="92"/>
      <c r="AZ82" s="92"/>
      <c r="BA82" s="92"/>
      <c r="BB82" s="92"/>
      <c r="BC82" s="92"/>
      <c r="BD82" s="97"/>
      <c r="BE82" s="97"/>
      <c r="BF82" s="134"/>
      <c r="BG82" s="185"/>
      <c r="BH82" s="187"/>
      <c r="BI82" s="182"/>
      <c r="BJ82" s="182"/>
      <c r="BK82" s="182"/>
      <c r="BL82" s="183"/>
      <c r="BM82" s="198"/>
      <c r="BN82" s="199"/>
      <c r="BO82" s="197"/>
      <c r="BP82" s="197"/>
      <c r="BQ82" s="197"/>
      <c r="BR82" s="197"/>
      <c r="BS82" s="197"/>
    </row>
    <row r="83" ht="15.6" spans="1:71">
      <c r="A83" s="69" t="str">
        <f t="shared" si="29"/>
        <v>K-272,2Induk</v>
      </c>
      <c r="B83" s="78">
        <f>B78+1</f>
        <v>16</v>
      </c>
      <c r="C83" s="74" t="s">
        <v>7380</v>
      </c>
      <c r="D83" s="72"/>
      <c r="E83" s="73"/>
      <c r="F83" s="72"/>
      <c r="G83" s="79" t="s">
        <v>7381</v>
      </c>
      <c r="H83" s="80"/>
      <c r="I83" s="74" t="s">
        <v>1929</v>
      </c>
      <c r="J83" s="14">
        <v>160</v>
      </c>
      <c r="K83" s="14">
        <v>3</v>
      </c>
      <c r="L83" s="14">
        <v>20</v>
      </c>
      <c r="M83" s="14">
        <f>+IF(K83=3,400,IF(K83=1,230,0))</f>
        <v>400</v>
      </c>
      <c r="N83" s="15">
        <f>(J83*1000)/((L83*1000)*1.73)</f>
        <v>4.6242774566474</v>
      </c>
      <c r="O83" s="15">
        <f>IF(K83=3,(J83*1000)/(M83*1.73),(J83*1000)/(M83))</f>
        <v>231.21387283237</v>
      </c>
      <c r="P83" s="74"/>
      <c r="Q83" s="71"/>
      <c r="R83" s="71"/>
      <c r="S83" s="71"/>
      <c r="T83" s="74" t="s">
        <v>7352</v>
      </c>
      <c r="U83" s="115">
        <f t="shared" ref="U83:Y83" si="34">SUM(U84:U87)</f>
        <v>22</v>
      </c>
      <c r="V83" s="14">
        <f>U83/O83*100</f>
        <v>9.515</v>
      </c>
      <c r="W83" s="115">
        <f t="shared" si="34"/>
        <v>43</v>
      </c>
      <c r="X83" s="14">
        <f>W83/O83*100</f>
        <v>18.5975</v>
      </c>
      <c r="Y83" s="115">
        <f t="shared" si="34"/>
        <v>30</v>
      </c>
      <c r="Z83" s="14">
        <f>Y83/O83*100</f>
        <v>12.975</v>
      </c>
      <c r="AA83" s="115">
        <f>SUM(AA84:AA87)</f>
        <v>19</v>
      </c>
      <c r="AB83" s="14">
        <f>IF((K83=3),(AVERAGE(U83,W83,Y83)),U83)</f>
        <v>31.6666666666667</v>
      </c>
      <c r="AC83" s="15">
        <f>IFERROR(IF((K83=1),(AB83*AF83)/1000,(AB83*AG83*1.73)/1000),"0")</f>
        <v>21.4750666666667</v>
      </c>
      <c r="AD83" s="14">
        <f>AC83/J83*100</f>
        <v>13.4219166666667</v>
      </c>
      <c r="AE83" s="122">
        <f>IF($K$8=1,"1 Phase",ABS(((U83/AB83)-1)+ABS((W83/AB83)-1)+ABS((Y83/AB83)-1))/3)</f>
        <v>0.0350877192982456</v>
      </c>
      <c r="AF83" s="14">
        <f>AVERAGE(AF84:AF87)</f>
        <v>225.333333333333</v>
      </c>
      <c r="AG83" s="14">
        <f>AVERAGE(AG84:AG87)</f>
        <v>392</v>
      </c>
      <c r="AH83" s="14">
        <v>226</v>
      </c>
      <c r="AI83" s="74" t="str">
        <f>IF(U83&gt;O83,"OL PHASA","Normal")</f>
        <v>Normal</v>
      </c>
      <c r="AJ83" s="74" t="str">
        <f>IF(W83&gt;O83,"OL PHASA","Normal")</f>
        <v>Normal</v>
      </c>
      <c r="AK83" s="132" t="str">
        <f>IF(Y83&gt;O83,"OL PHASA","Normal")</f>
        <v>Normal</v>
      </c>
      <c r="AL83" s="139">
        <v>12</v>
      </c>
      <c r="AM83" s="139" t="s">
        <v>7363</v>
      </c>
      <c r="AN83" s="139">
        <v>2024</v>
      </c>
      <c r="AO83" s="149" t="s">
        <v>7352</v>
      </c>
      <c r="AP83" s="115">
        <v>35</v>
      </c>
      <c r="AQ83" s="14">
        <f>AP83/O83*100</f>
        <v>15.1375</v>
      </c>
      <c r="AR83" s="115">
        <v>9</v>
      </c>
      <c r="AS83" s="14">
        <f>AR83/O83*100</f>
        <v>3.8925</v>
      </c>
      <c r="AT83" s="115">
        <v>70</v>
      </c>
      <c r="AU83" s="14">
        <f>AT83/O83*100</f>
        <v>30.275</v>
      </c>
      <c r="AV83" s="115">
        <v>61</v>
      </c>
      <c r="AW83" s="14">
        <f>IF((K83=3),(AVERAGE(AP83,AR83,AT83)),AP83)</f>
        <v>38</v>
      </c>
      <c r="AX83" s="15">
        <f>IFERROR(IF((K83=1),(AW83*BA83)/1000,(AW83*BB83*1.73)/1000),"0")</f>
        <v>25.9673</v>
      </c>
      <c r="AY83" s="14">
        <f>AX83/J83*100</f>
        <v>16.2295625</v>
      </c>
      <c r="AZ83" s="122">
        <f>IF($K$8=1,"1 Phase",ABS(((AP83/AW83)-1)+ABS((AR83/AW83)-1)+ABS((AT83/AW83)-1))/3)</f>
        <v>0.508771929824561</v>
      </c>
      <c r="BA83" s="14">
        <v>226</v>
      </c>
      <c r="BB83" s="14">
        <v>395</v>
      </c>
      <c r="BC83" s="137">
        <v>214</v>
      </c>
      <c r="BD83" s="74" t="str">
        <f>IF(AP83&gt;O83,"OL PHASA","Normal")</f>
        <v>Normal</v>
      </c>
      <c r="BE83" s="74" t="str">
        <f>IF(AR83&gt;O83,"OL PHASA","Normal")</f>
        <v>Normal</v>
      </c>
      <c r="BF83" s="132" t="str">
        <f>IF(AT83&gt;O83,"OL PHASA","Normal")</f>
        <v>Normal</v>
      </c>
      <c r="BG83" s="179">
        <v>6</v>
      </c>
      <c r="BH83" s="179" t="s">
        <v>7354</v>
      </c>
      <c r="BI83" s="179"/>
      <c r="BJ83" s="179"/>
      <c r="BK83" s="179">
        <v>445</v>
      </c>
      <c r="BL83" s="180" t="s">
        <v>7355</v>
      </c>
      <c r="BM83" s="196" t="str">
        <f>IF(AY83&gt;AD83,"Beban Malam","Beban Siang")</f>
        <v>Beban Malam</v>
      </c>
      <c r="BN83" s="197" t="str">
        <f>IF(AD83&lt;30,"Underload",IF(AD83&lt;=80,"Baik",IF(AD83&gt;80,"Overload")))</f>
        <v>Underload</v>
      </c>
      <c r="BO83" s="197" t="str">
        <f>IF(AY83&lt;30,"Underload",IF(AY83&lt;=80,"Baik",IF(AY83&gt;80,"Overload")))</f>
        <v>Underload</v>
      </c>
      <c r="BP83" s="197" t="str">
        <f>IF(K83=3,IF(AE83&gt;0.2,"TDK SEIMBANG","SEIMBANG"),IF(AI83="OL PHASA","TDK SEIMBANG","SEIMBANG"))</f>
        <v>SEIMBANG</v>
      </c>
      <c r="BQ83" s="197" t="str">
        <f>IF(K83=3,IF(AZ83&gt;0.2,"TDK SEIMBANG","SEIMBANG"),IF(BD83="OL PHASA","TDK SEIMBANG","SEIMBANG"))</f>
        <v>TDK SEIMBANG</v>
      </c>
      <c r="BR83" s="197" t="str">
        <f>IF(K83=3,IF(SUM(AF83:AG83)&gt;600,"NORMAL","DROP"),IF(AH83&gt;198,"NORMAL","DROP"))</f>
        <v>NORMAL</v>
      </c>
      <c r="BS83" s="197" t="str">
        <f>IF(K83=3,IF(SUM(BA83:BB83)&gt;600,"NORMAL","DROP"),IF(BC84&gt;198,"NORMAL","DROP"))</f>
        <v>NORMAL</v>
      </c>
    </row>
    <row r="84" ht="15.6" spans="1:71">
      <c r="A84" s="69" t="str">
        <f t="shared" si="29"/>
        <v>K-272,2Jurusan 1</v>
      </c>
      <c r="B84" s="75"/>
      <c r="C84" s="76" t="str">
        <f t="shared" ref="C84:C87" si="35">IF(T84="","",C83)</f>
        <v>K-272,2</v>
      </c>
      <c r="D84" s="76"/>
      <c r="E84" s="76"/>
      <c r="F84" s="76"/>
      <c r="G84" s="77"/>
      <c r="H84" s="77"/>
      <c r="I84" s="76"/>
      <c r="J84" s="92"/>
      <c r="K84" s="92"/>
      <c r="L84" s="93"/>
      <c r="M84" s="14"/>
      <c r="N84" s="94"/>
      <c r="O84" s="94"/>
      <c r="P84" s="98"/>
      <c r="Q84" s="98"/>
      <c r="R84" s="98"/>
      <c r="S84" s="98"/>
      <c r="T84" s="97" t="s">
        <v>7356</v>
      </c>
      <c r="U84" s="113">
        <v>22</v>
      </c>
      <c r="V84" s="92"/>
      <c r="W84" s="113">
        <v>43</v>
      </c>
      <c r="X84" s="92"/>
      <c r="Y84" s="113">
        <v>30</v>
      </c>
      <c r="Z84" s="92"/>
      <c r="AA84" s="113">
        <v>19</v>
      </c>
      <c r="AB84" s="14"/>
      <c r="AC84" s="124"/>
      <c r="AD84" s="92"/>
      <c r="AE84" s="92"/>
      <c r="AF84" s="113">
        <v>225</v>
      </c>
      <c r="AG84" s="113">
        <v>394</v>
      </c>
      <c r="AH84" s="92"/>
      <c r="AI84" s="97"/>
      <c r="AJ84" s="97"/>
      <c r="AK84" s="134"/>
      <c r="AL84" s="135"/>
      <c r="AM84" s="135"/>
      <c r="AN84" s="135"/>
      <c r="AO84" s="151" t="s">
        <v>7356</v>
      </c>
      <c r="AP84" s="113"/>
      <c r="AQ84" s="92"/>
      <c r="AR84" s="113"/>
      <c r="AS84" s="92"/>
      <c r="AT84" s="113"/>
      <c r="AU84" s="92"/>
      <c r="AV84" s="113"/>
      <c r="AW84" s="92"/>
      <c r="AX84" s="124"/>
      <c r="AY84" s="92"/>
      <c r="AZ84" s="92"/>
      <c r="BA84" s="92">
        <v>230</v>
      </c>
      <c r="BB84" s="92">
        <v>389</v>
      </c>
      <c r="BC84" s="14"/>
      <c r="BD84" s="97"/>
      <c r="BE84" s="97"/>
      <c r="BF84" s="134"/>
      <c r="BG84" s="185"/>
      <c r="BH84" s="187"/>
      <c r="BI84" s="182"/>
      <c r="BJ84" s="182"/>
      <c r="BK84" s="182"/>
      <c r="BL84" s="183"/>
      <c r="BM84" s="198"/>
      <c r="BN84" s="199"/>
      <c r="BO84" s="197"/>
      <c r="BP84" s="197"/>
      <c r="BQ84" s="197"/>
      <c r="BR84" s="197"/>
      <c r="BS84" s="197"/>
    </row>
    <row r="85" ht="15.6" spans="1:71">
      <c r="A85" s="69" t="str">
        <f t="shared" si="29"/>
        <v>K-272,2Jurusan 2</v>
      </c>
      <c r="B85" s="75"/>
      <c r="C85" s="76" t="str">
        <f t="shared" si="35"/>
        <v>K-272,2</v>
      </c>
      <c r="D85" s="76"/>
      <c r="E85" s="76"/>
      <c r="F85" s="76"/>
      <c r="G85" s="77"/>
      <c r="H85" s="77"/>
      <c r="I85" s="76"/>
      <c r="J85" s="92"/>
      <c r="K85" s="92"/>
      <c r="L85" s="93"/>
      <c r="M85" s="14"/>
      <c r="N85" s="94"/>
      <c r="O85" s="94"/>
      <c r="P85" s="97"/>
      <c r="Q85" s="97"/>
      <c r="R85" s="97"/>
      <c r="S85" s="97"/>
      <c r="T85" s="97" t="s">
        <v>7357</v>
      </c>
      <c r="U85" s="113"/>
      <c r="V85" s="92"/>
      <c r="W85" s="113"/>
      <c r="X85" s="92"/>
      <c r="Y85" s="113"/>
      <c r="Z85" s="92"/>
      <c r="AA85" s="113"/>
      <c r="AB85" s="14"/>
      <c r="AC85" s="124"/>
      <c r="AD85" s="92"/>
      <c r="AE85" s="92"/>
      <c r="AF85" s="113">
        <v>227</v>
      </c>
      <c r="AG85" s="113">
        <v>389</v>
      </c>
      <c r="AH85" s="92"/>
      <c r="AI85" s="97"/>
      <c r="AJ85" s="97"/>
      <c r="AK85" s="134"/>
      <c r="AL85" s="136"/>
      <c r="AM85" s="136"/>
      <c r="AN85" s="136"/>
      <c r="AO85" s="151" t="s">
        <v>7357</v>
      </c>
      <c r="AP85" s="113"/>
      <c r="AQ85" s="92"/>
      <c r="AR85" s="113"/>
      <c r="AS85" s="92"/>
      <c r="AT85" s="113"/>
      <c r="AU85" s="92"/>
      <c r="AV85" s="113"/>
      <c r="AW85" s="92"/>
      <c r="AX85" s="124"/>
      <c r="AY85" s="92"/>
      <c r="AZ85" s="92"/>
      <c r="BA85" s="92">
        <v>226</v>
      </c>
      <c r="BB85" s="92">
        <v>397.8</v>
      </c>
      <c r="BC85" s="92"/>
      <c r="BD85" s="97"/>
      <c r="BE85" s="97"/>
      <c r="BF85" s="134"/>
      <c r="BG85" s="185"/>
      <c r="BH85" s="187"/>
      <c r="BI85" s="182"/>
      <c r="BJ85" s="182"/>
      <c r="BK85" s="182"/>
      <c r="BL85" s="183"/>
      <c r="BM85" s="198"/>
      <c r="BN85" s="199"/>
      <c r="BO85" s="197"/>
      <c r="BP85" s="197"/>
      <c r="BQ85" s="197"/>
      <c r="BR85" s="197"/>
      <c r="BS85" s="197"/>
    </row>
    <row r="86" ht="15.6" spans="1:71">
      <c r="A86" s="69" t="str">
        <f t="shared" si="29"/>
        <v>K-272,2Jurusan 3</v>
      </c>
      <c r="B86" s="75"/>
      <c r="C86" s="76" t="str">
        <f t="shared" si="35"/>
        <v>K-272,2</v>
      </c>
      <c r="D86" s="76"/>
      <c r="E86" s="76"/>
      <c r="F86" s="76"/>
      <c r="G86" s="77"/>
      <c r="H86" s="77"/>
      <c r="I86" s="76"/>
      <c r="J86" s="92"/>
      <c r="K86" s="92"/>
      <c r="L86" s="93"/>
      <c r="M86" s="14"/>
      <c r="N86" s="94"/>
      <c r="O86" s="94"/>
      <c r="P86" s="97"/>
      <c r="Q86" s="97"/>
      <c r="R86" s="97"/>
      <c r="S86" s="97"/>
      <c r="T86" s="97" t="s">
        <v>7358</v>
      </c>
      <c r="U86" s="113"/>
      <c r="V86" s="92"/>
      <c r="W86" s="113"/>
      <c r="X86" s="92"/>
      <c r="Y86" s="113"/>
      <c r="Z86" s="92"/>
      <c r="AA86" s="113"/>
      <c r="AB86" s="92"/>
      <c r="AC86" s="124"/>
      <c r="AD86" s="92"/>
      <c r="AE86" s="92"/>
      <c r="AF86" s="113">
        <v>224</v>
      </c>
      <c r="AG86" s="113">
        <v>393</v>
      </c>
      <c r="AH86" s="92"/>
      <c r="AI86" s="97"/>
      <c r="AJ86" s="97"/>
      <c r="AK86" s="134"/>
      <c r="AL86" s="136"/>
      <c r="AM86" s="136"/>
      <c r="AN86" s="136"/>
      <c r="AO86" s="151" t="s">
        <v>7358</v>
      </c>
      <c r="AP86" s="113"/>
      <c r="AQ86" s="92"/>
      <c r="AR86" s="113"/>
      <c r="AS86" s="92"/>
      <c r="AT86" s="113"/>
      <c r="AU86" s="92"/>
      <c r="AV86" s="113"/>
      <c r="AW86" s="92"/>
      <c r="AX86" s="124"/>
      <c r="AY86" s="92"/>
      <c r="AZ86" s="92"/>
      <c r="BA86" s="92"/>
      <c r="BB86" s="92"/>
      <c r="BC86" s="92"/>
      <c r="BD86" s="97"/>
      <c r="BE86" s="97"/>
      <c r="BF86" s="134"/>
      <c r="BG86" s="185"/>
      <c r="BH86" s="187"/>
      <c r="BI86" s="182"/>
      <c r="BJ86" s="182"/>
      <c r="BK86" s="182"/>
      <c r="BL86" s="183"/>
      <c r="BM86" s="198"/>
      <c r="BN86" s="199"/>
      <c r="BO86" s="197"/>
      <c r="BP86" s="197"/>
      <c r="BQ86" s="197"/>
      <c r="BR86" s="197"/>
      <c r="BS86" s="197"/>
    </row>
    <row r="87" ht="15.6" spans="1:71">
      <c r="A87" s="69" t="str">
        <f t="shared" si="29"/>
        <v>K-272,2Jurusan 4</v>
      </c>
      <c r="B87" s="75"/>
      <c r="C87" s="76" t="str">
        <f t="shared" si="35"/>
        <v>K-272,2</v>
      </c>
      <c r="D87" s="76"/>
      <c r="E87" s="76"/>
      <c r="F87" s="76"/>
      <c r="G87" s="77"/>
      <c r="H87" s="77"/>
      <c r="I87" s="76"/>
      <c r="J87" s="92"/>
      <c r="K87" s="92"/>
      <c r="L87" s="93"/>
      <c r="M87" s="14"/>
      <c r="N87" s="94"/>
      <c r="O87" s="94"/>
      <c r="P87" s="97"/>
      <c r="Q87" s="97"/>
      <c r="R87" s="97"/>
      <c r="S87" s="97"/>
      <c r="T87" s="97" t="s">
        <v>7374</v>
      </c>
      <c r="U87" s="113"/>
      <c r="V87" s="92"/>
      <c r="W87" s="113"/>
      <c r="X87" s="92"/>
      <c r="Y87" s="113"/>
      <c r="Z87" s="92"/>
      <c r="AA87" s="113"/>
      <c r="AB87" s="92"/>
      <c r="AC87" s="124"/>
      <c r="AD87" s="92"/>
      <c r="AE87" s="92"/>
      <c r="AF87" s="92"/>
      <c r="AG87" s="92"/>
      <c r="AH87" s="92"/>
      <c r="AI87" s="97"/>
      <c r="AJ87" s="97"/>
      <c r="AK87" s="134"/>
      <c r="AL87" s="136"/>
      <c r="AM87" s="136"/>
      <c r="AN87" s="136"/>
      <c r="AO87" s="151" t="s">
        <v>7374</v>
      </c>
      <c r="AP87" s="113"/>
      <c r="AQ87" s="92"/>
      <c r="AR87" s="113"/>
      <c r="AS87" s="92"/>
      <c r="AT87" s="113"/>
      <c r="AU87" s="92"/>
      <c r="AV87" s="113"/>
      <c r="AW87" s="92"/>
      <c r="AX87" s="124"/>
      <c r="AY87" s="92"/>
      <c r="AZ87" s="92"/>
      <c r="BA87" s="92"/>
      <c r="BB87" s="92"/>
      <c r="BC87" s="92"/>
      <c r="BD87" s="97"/>
      <c r="BE87" s="97"/>
      <c r="BF87" s="134"/>
      <c r="BG87" s="185"/>
      <c r="BH87" s="187"/>
      <c r="BI87" s="182"/>
      <c r="BJ87" s="182"/>
      <c r="BK87" s="182"/>
      <c r="BL87" s="183"/>
      <c r="BM87" s="198"/>
      <c r="BN87" s="199"/>
      <c r="BO87" s="197"/>
      <c r="BP87" s="197"/>
      <c r="BQ87" s="197"/>
      <c r="BR87" s="197"/>
      <c r="BS87" s="197"/>
    </row>
    <row r="88" ht="15.6" spans="1:71">
      <c r="A88" s="69" t="str">
        <f t="shared" si="29"/>
        <v>K-051Induk</v>
      </c>
      <c r="B88" s="78">
        <f>B83+1</f>
        <v>17</v>
      </c>
      <c r="C88" s="74" t="s">
        <v>689</v>
      </c>
      <c r="D88" s="72"/>
      <c r="E88" s="73"/>
      <c r="F88" s="72"/>
      <c r="G88" s="79" t="s">
        <v>7382</v>
      </c>
      <c r="H88" s="80"/>
      <c r="I88" s="74"/>
      <c r="J88" s="14">
        <v>50</v>
      </c>
      <c r="K88" s="14">
        <v>1</v>
      </c>
      <c r="L88" s="14">
        <v>20</v>
      </c>
      <c r="M88" s="14">
        <f>+IF(K88=3,400,IF(K88=1,230,0))</f>
        <v>230</v>
      </c>
      <c r="N88" s="15">
        <f>(J88*1000)/((L88*1000)*1.73)</f>
        <v>1.44508670520231</v>
      </c>
      <c r="O88" s="15">
        <f>IF(K88=3,(J88*1000)/(M88*1.73),(J88*1000)/(M88))</f>
        <v>217.391304347826</v>
      </c>
      <c r="P88" s="74"/>
      <c r="Q88" s="71"/>
      <c r="R88" s="71"/>
      <c r="S88" s="71"/>
      <c r="T88" s="74" t="s">
        <v>7352</v>
      </c>
      <c r="U88" s="115">
        <f t="shared" ref="U88:Y88" si="36">SUM(U89:U92)</f>
        <v>146</v>
      </c>
      <c r="V88" s="14">
        <f>U88/O88*100</f>
        <v>67.16</v>
      </c>
      <c r="W88" s="115">
        <f t="shared" si="36"/>
        <v>0</v>
      </c>
      <c r="X88" s="14">
        <f>W88/O88*100</f>
        <v>0</v>
      </c>
      <c r="Y88" s="115">
        <f t="shared" si="36"/>
        <v>0</v>
      </c>
      <c r="Z88" s="14">
        <f>Y88/O88*100</f>
        <v>0</v>
      </c>
      <c r="AA88" s="115">
        <f>SUM(AA89:AA92)</f>
        <v>0</v>
      </c>
      <c r="AB88" s="14">
        <f>IF((K88=3),(AVERAGE(U88,W88,Y88)),U88)</f>
        <v>146</v>
      </c>
      <c r="AC88" s="15">
        <f>IFERROR(IF((K88=1),(AB88*AF88)/1000,(AB88*AG88*1.73)/1000),"0")</f>
        <v>35.332</v>
      </c>
      <c r="AD88" s="14">
        <f>AC88/J88*100</f>
        <v>70.664</v>
      </c>
      <c r="AE88" s="122">
        <f>IF($K$8=1,"1 Phase",ABS(((U88/AB88)-1)+ABS((W88/AB88)-1)+ABS((Y88/AB88)-1))/3)</f>
        <v>0.666666666666667</v>
      </c>
      <c r="AF88" s="14">
        <f>AVERAGE(AF89:AF92)</f>
        <v>242</v>
      </c>
      <c r="AG88" s="14" t="e">
        <f>AVERAGE(AG89:AG92)</f>
        <v>#DIV/0!</v>
      </c>
      <c r="AH88" s="14">
        <v>202</v>
      </c>
      <c r="AI88" s="74" t="str">
        <f>IF(U88&gt;O88,"OL PHASA","Normal")</f>
        <v>Normal</v>
      </c>
      <c r="AJ88" s="74" t="str">
        <f>IF(W88&gt;O88,"OL PHASA","Normal")</f>
        <v>Normal</v>
      </c>
      <c r="AK88" s="132" t="str">
        <f>IF(Y88&gt;O88,"OL PHASA","Normal")</f>
        <v>Normal</v>
      </c>
      <c r="AL88" s="139">
        <v>14</v>
      </c>
      <c r="AM88" s="139" t="s">
        <v>7363</v>
      </c>
      <c r="AN88" s="139">
        <v>2024</v>
      </c>
      <c r="AO88" s="149" t="s">
        <v>7352</v>
      </c>
      <c r="AP88" s="115">
        <v>99</v>
      </c>
      <c r="AQ88" s="14">
        <f>AP88/O88*100</f>
        <v>45.54</v>
      </c>
      <c r="AR88" s="115">
        <v>0.7</v>
      </c>
      <c r="AS88" s="14">
        <f>AR88/O88*100</f>
        <v>0.322</v>
      </c>
      <c r="AT88" s="115">
        <v>102</v>
      </c>
      <c r="AU88" s="14">
        <f>AT88/O88*100</f>
        <v>46.92</v>
      </c>
      <c r="AV88" s="115">
        <v>102</v>
      </c>
      <c r="AW88" s="14">
        <f>IF((K88=3),(AVERAGE(AP88,AR88,AT88)),AP88)</f>
        <v>99</v>
      </c>
      <c r="AX88" s="15">
        <f>IFERROR(IF((K88=1),(AW88*BA88)/1000,(AW88*BB88*1.73)/1000),"0")</f>
        <v>24.651</v>
      </c>
      <c r="AY88" s="14">
        <f>AX88/J88*100</f>
        <v>49.302</v>
      </c>
      <c r="AZ88" s="122">
        <f>IF($K$8=1,"1 Phase",ABS(((AP88/AW88)-1)+ABS((AR88/AW88)-1)+ABS((AT88/AW88)-1))/3)</f>
        <v>0.341077441077441</v>
      </c>
      <c r="BA88" s="14">
        <v>249</v>
      </c>
      <c r="BB88" s="14">
        <v>0</v>
      </c>
      <c r="BC88" s="137">
        <v>200</v>
      </c>
      <c r="BD88" s="74" t="str">
        <f>IF(AP88&gt;O88,"OL PHASA","Normal")</f>
        <v>Normal</v>
      </c>
      <c r="BE88" s="74" t="str">
        <f>IF(AR88&gt;O88,"OL PHASA","Normal")</f>
        <v>Normal</v>
      </c>
      <c r="BF88" s="132" t="str">
        <f>IF(AT88&gt;O88,"OL PHASA","Normal")</f>
        <v>Normal</v>
      </c>
      <c r="BG88" s="179">
        <v>6</v>
      </c>
      <c r="BH88" s="179" t="s">
        <v>7354</v>
      </c>
      <c r="BI88" s="179"/>
      <c r="BJ88" s="179"/>
      <c r="BK88" s="179">
        <v>750</v>
      </c>
      <c r="BL88" s="180" t="s">
        <v>7355</v>
      </c>
      <c r="BM88" s="196" t="str">
        <f>IF(AY88&gt;AD88,"Beban Malam","Beban Siang")</f>
        <v>Beban Siang</v>
      </c>
      <c r="BN88" s="197" t="str">
        <f>IF(AD88&lt;30,"Underload",IF(AD88&lt;=80,"Baik",IF(AD88&gt;80,"Overload")))</f>
        <v>Baik</v>
      </c>
      <c r="BO88" s="197" t="str">
        <f>IF(AY88&lt;30,"Underload",IF(AY88&lt;=80,"Baik",IF(AY88&gt;80,"Overload")))</f>
        <v>Baik</v>
      </c>
      <c r="BP88" s="197" t="str">
        <f>IF(K88=3,IF(AE88&gt;0.2,"TDK SEIMBANG","SEIMBANG"),IF(AI88="OL PHASA","TDK SEIMBANG","SEIMBANG"))</f>
        <v>SEIMBANG</v>
      </c>
      <c r="BQ88" s="197" t="str">
        <f>IF(K88=3,IF(AZ88&gt;0.2,"TDK SEIMBANG","SEIMBANG"),IF(BD88="OL PHASA","TDK SEIMBANG","SEIMBANG"))</f>
        <v>SEIMBANG</v>
      </c>
      <c r="BR88" s="197" t="str">
        <f>IF(K88=3,IF(SUM(AF88:AG88)&gt;600,"NORMAL","DROP"),IF(AH88&gt;198,"NORMAL","DROP"))</f>
        <v>NORMAL</v>
      </c>
      <c r="BS88" s="197" t="str">
        <f>IF(K88=3,IF(SUM(BA88:BB88)&gt;600,"NORMAL","DROP"),IF(BC88&gt;198,"NORMAL","DROP"))</f>
        <v>NORMAL</v>
      </c>
    </row>
    <row r="89" ht="15.6" spans="1:71">
      <c r="A89" s="69" t="str">
        <f t="shared" si="29"/>
        <v>K-051Jurusan 1</v>
      </c>
      <c r="B89" s="75"/>
      <c r="C89" s="76" t="str">
        <f t="shared" ref="C89:C92" si="37">IF(T89="","",C88)</f>
        <v>K-051</v>
      </c>
      <c r="D89" s="76"/>
      <c r="E89" s="76"/>
      <c r="F89" s="76"/>
      <c r="G89" s="77"/>
      <c r="H89" s="77"/>
      <c r="I89" s="76"/>
      <c r="J89" s="92"/>
      <c r="K89" s="92"/>
      <c r="L89" s="93"/>
      <c r="M89" s="14"/>
      <c r="N89" s="94"/>
      <c r="O89" s="94"/>
      <c r="P89" s="98"/>
      <c r="Q89" s="98"/>
      <c r="R89" s="98"/>
      <c r="S89" s="98"/>
      <c r="T89" s="97" t="s">
        <v>7356</v>
      </c>
      <c r="U89" s="113">
        <v>146</v>
      </c>
      <c r="V89" s="92"/>
      <c r="W89" s="113"/>
      <c r="X89" s="92"/>
      <c r="Y89" s="113"/>
      <c r="Z89" s="92"/>
      <c r="AA89" s="113"/>
      <c r="AB89" s="14"/>
      <c r="AC89" s="124"/>
      <c r="AD89" s="92"/>
      <c r="AE89" s="92"/>
      <c r="AF89" s="113">
        <v>242</v>
      </c>
      <c r="AG89" s="113"/>
      <c r="AH89" s="92"/>
      <c r="AI89" s="97"/>
      <c r="AJ89" s="97"/>
      <c r="AK89" s="134"/>
      <c r="AL89" s="135"/>
      <c r="AM89" s="135"/>
      <c r="AN89" s="135"/>
      <c r="AO89" s="151" t="s">
        <v>7356</v>
      </c>
      <c r="AP89" s="113"/>
      <c r="AQ89" s="92"/>
      <c r="AR89" s="113"/>
      <c r="AS89" s="92"/>
      <c r="AT89" s="113"/>
      <c r="AU89" s="92"/>
      <c r="AV89" s="113"/>
      <c r="AW89" s="92"/>
      <c r="AX89" s="124"/>
      <c r="AY89" s="92"/>
      <c r="AZ89" s="92"/>
      <c r="BA89" s="92"/>
      <c r="BB89" s="92"/>
      <c r="BC89" s="14"/>
      <c r="BD89" s="97"/>
      <c r="BE89" s="97"/>
      <c r="BF89" s="134"/>
      <c r="BG89" s="185"/>
      <c r="BH89" s="187"/>
      <c r="BI89" s="182"/>
      <c r="BJ89" s="182"/>
      <c r="BK89" s="182"/>
      <c r="BL89" s="183"/>
      <c r="BM89" s="198"/>
      <c r="BN89" s="199"/>
      <c r="BO89" s="197"/>
      <c r="BP89" s="197"/>
      <c r="BQ89" s="197"/>
      <c r="BR89" s="197"/>
      <c r="BS89" s="197"/>
    </row>
    <row r="90" ht="15.6" spans="1:71">
      <c r="A90" s="69" t="str">
        <f t="shared" si="29"/>
        <v>K-051Jurusan 2</v>
      </c>
      <c r="B90" s="75"/>
      <c r="C90" s="76" t="str">
        <f t="shared" si="37"/>
        <v>K-051</v>
      </c>
      <c r="D90" s="76"/>
      <c r="E90" s="76"/>
      <c r="F90" s="76"/>
      <c r="G90" s="77"/>
      <c r="H90" s="77"/>
      <c r="I90" s="76"/>
      <c r="J90" s="92"/>
      <c r="K90" s="92"/>
      <c r="L90" s="93"/>
      <c r="M90" s="14"/>
      <c r="N90" s="94"/>
      <c r="O90" s="94"/>
      <c r="P90" s="97"/>
      <c r="Q90" s="97"/>
      <c r="R90" s="97"/>
      <c r="S90" s="97"/>
      <c r="T90" s="97" t="s">
        <v>7357</v>
      </c>
      <c r="U90" s="113"/>
      <c r="V90" s="92"/>
      <c r="W90" s="113"/>
      <c r="X90" s="92"/>
      <c r="Y90" s="113"/>
      <c r="Z90" s="92"/>
      <c r="AA90" s="113"/>
      <c r="AB90" s="14"/>
      <c r="AC90" s="124"/>
      <c r="AD90" s="92"/>
      <c r="AE90" s="92"/>
      <c r="AF90" s="113"/>
      <c r="AG90" s="113"/>
      <c r="AH90" s="92"/>
      <c r="AI90" s="97"/>
      <c r="AJ90" s="97"/>
      <c r="AK90" s="134"/>
      <c r="AL90" s="136"/>
      <c r="AM90" s="136"/>
      <c r="AN90" s="136"/>
      <c r="AO90" s="151" t="s">
        <v>7357</v>
      </c>
      <c r="AP90" s="113"/>
      <c r="AQ90" s="92"/>
      <c r="AR90" s="113"/>
      <c r="AS90" s="92"/>
      <c r="AT90" s="113"/>
      <c r="AU90" s="92"/>
      <c r="AV90" s="113"/>
      <c r="AW90" s="92"/>
      <c r="AX90" s="124"/>
      <c r="AY90" s="92"/>
      <c r="AZ90" s="92"/>
      <c r="BA90" s="92"/>
      <c r="BB90" s="92"/>
      <c r="BC90" s="92"/>
      <c r="BD90" s="97"/>
      <c r="BE90" s="97"/>
      <c r="BF90" s="134"/>
      <c r="BG90" s="185"/>
      <c r="BH90" s="187"/>
      <c r="BI90" s="182"/>
      <c r="BJ90" s="182"/>
      <c r="BK90" s="182"/>
      <c r="BL90" s="183"/>
      <c r="BM90" s="198"/>
      <c r="BN90" s="199"/>
      <c r="BO90" s="197"/>
      <c r="BP90" s="197"/>
      <c r="BQ90" s="197"/>
      <c r="BR90" s="197"/>
      <c r="BS90" s="197"/>
    </row>
    <row r="91" ht="15.6" spans="1:71">
      <c r="A91" s="69" t="str">
        <f t="shared" si="29"/>
        <v>K-051Jurusan 3</v>
      </c>
      <c r="B91" s="75"/>
      <c r="C91" s="76" t="str">
        <f t="shared" si="37"/>
        <v>K-051</v>
      </c>
      <c r="D91" s="76"/>
      <c r="E91" s="76"/>
      <c r="F91" s="76"/>
      <c r="G91" s="77"/>
      <c r="H91" s="77"/>
      <c r="I91" s="76"/>
      <c r="J91" s="92"/>
      <c r="K91" s="92"/>
      <c r="L91" s="93"/>
      <c r="M91" s="14"/>
      <c r="N91" s="94"/>
      <c r="O91" s="94"/>
      <c r="P91" s="97"/>
      <c r="Q91" s="97"/>
      <c r="R91" s="97"/>
      <c r="S91" s="97"/>
      <c r="T91" s="97" t="s">
        <v>7358</v>
      </c>
      <c r="U91" s="113"/>
      <c r="V91" s="92"/>
      <c r="W91" s="113"/>
      <c r="X91" s="92"/>
      <c r="Y91" s="113"/>
      <c r="Z91" s="92"/>
      <c r="AA91" s="113"/>
      <c r="AB91" s="92"/>
      <c r="AC91" s="124"/>
      <c r="AD91" s="92"/>
      <c r="AE91" s="92"/>
      <c r="AF91" s="113"/>
      <c r="AG91" s="113"/>
      <c r="AH91" s="92"/>
      <c r="AI91" s="97"/>
      <c r="AJ91" s="97"/>
      <c r="AK91" s="134"/>
      <c r="AL91" s="136"/>
      <c r="AM91" s="136"/>
      <c r="AN91" s="136"/>
      <c r="AO91" s="151" t="s">
        <v>7358</v>
      </c>
      <c r="AP91" s="113"/>
      <c r="AQ91" s="92"/>
      <c r="AR91" s="113"/>
      <c r="AS91" s="92"/>
      <c r="AT91" s="113"/>
      <c r="AU91" s="92"/>
      <c r="AV91" s="113"/>
      <c r="AW91" s="92"/>
      <c r="AX91" s="124"/>
      <c r="AY91" s="92"/>
      <c r="AZ91" s="92"/>
      <c r="BA91" s="92"/>
      <c r="BB91" s="92"/>
      <c r="BC91" s="92"/>
      <c r="BD91" s="97"/>
      <c r="BE91" s="97"/>
      <c r="BF91" s="134"/>
      <c r="BG91" s="185"/>
      <c r="BH91" s="187"/>
      <c r="BI91" s="182"/>
      <c r="BJ91" s="182"/>
      <c r="BK91" s="182"/>
      <c r="BL91" s="183"/>
      <c r="BM91" s="198"/>
      <c r="BN91" s="199"/>
      <c r="BO91" s="197"/>
      <c r="BP91" s="197"/>
      <c r="BQ91" s="197"/>
      <c r="BR91" s="197"/>
      <c r="BS91" s="197"/>
    </row>
    <row r="92" ht="15.6" spans="1:71">
      <c r="A92" s="69" t="str">
        <f t="shared" si="29"/>
        <v/>
      </c>
      <c r="B92" s="75"/>
      <c r="C92" s="76" t="str">
        <f t="shared" si="37"/>
        <v/>
      </c>
      <c r="D92" s="76"/>
      <c r="E92" s="76"/>
      <c r="F92" s="76"/>
      <c r="G92" s="77"/>
      <c r="H92" s="77"/>
      <c r="I92" s="76"/>
      <c r="J92" s="92"/>
      <c r="K92" s="92"/>
      <c r="L92" s="93"/>
      <c r="M92" s="14"/>
      <c r="N92" s="94"/>
      <c r="O92" s="94"/>
      <c r="P92" s="97"/>
      <c r="Q92" s="97"/>
      <c r="R92" s="97"/>
      <c r="S92" s="97"/>
      <c r="T92" s="97"/>
      <c r="U92" s="113"/>
      <c r="V92" s="92"/>
      <c r="W92" s="113"/>
      <c r="X92" s="92"/>
      <c r="Y92" s="113"/>
      <c r="Z92" s="92"/>
      <c r="AA92" s="113"/>
      <c r="AB92" s="92"/>
      <c r="AC92" s="124"/>
      <c r="AD92" s="92"/>
      <c r="AE92" s="92"/>
      <c r="AF92" s="92"/>
      <c r="AG92" s="92"/>
      <c r="AH92" s="92"/>
      <c r="AI92" s="97"/>
      <c r="AJ92" s="97"/>
      <c r="AK92" s="134"/>
      <c r="AL92" s="136"/>
      <c r="AM92" s="136"/>
      <c r="AN92" s="136"/>
      <c r="AO92" s="151"/>
      <c r="AP92" s="113"/>
      <c r="AQ92" s="92"/>
      <c r="AR92" s="113"/>
      <c r="AS92" s="92"/>
      <c r="AT92" s="113"/>
      <c r="AU92" s="92"/>
      <c r="AV92" s="113"/>
      <c r="AW92" s="92"/>
      <c r="AX92" s="124"/>
      <c r="AY92" s="92"/>
      <c r="AZ92" s="92"/>
      <c r="BA92" s="92"/>
      <c r="BB92" s="92"/>
      <c r="BC92" s="92"/>
      <c r="BD92" s="97"/>
      <c r="BE92" s="97"/>
      <c r="BF92" s="134"/>
      <c r="BG92" s="185"/>
      <c r="BH92" s="187"/>
      <c r="BI92" s="182"/>
      <c r="BJ92" s="182"/>
      <c r="BK92" s="182"/>
      <c r="BL92" s="183"/>
      <c r="BM92" s="198"/>
      <c r="BN92" s="199"/>
      <c r="BO92" s="197"/>
      <c r="BP92" s="197"/>
      <c r="BQ92" s="197"/>
      <c r="BR92" s="197"/>
      <c r="BS92" s="197"/>
    </row>
    <row r="93" ht="30" customHeight="1" spans="1:71">
      <c r="A93" s="69" t="str">
        <f t="shared" si="29"/>
        <v>Induk</v>
      </c>
      <c r="B93" s="78">
        <f>B88+1</f>
        <v>18</v>
      </c>
      <c r="C93" s="74"/>
      <c r="D93" s="72"/>
      <c r="E93" s="73"/>
      <c r="F93" s="72"/>
      <c r="G93" s="79"/>
      <c r="H93" s="80"/>
      <c r="I93" s="74"/>
      <c r="J93" s="14">
        <v>50</v>
      </c>
      <c r="K93" s="14">
        <v>3</v>
      </c>
      <c r="L93" s="14">
        <v>20</v>
      </c>
      <c r="M93" s="14">
        <f>+IF(K93=3,400,IF(K93=1,230,0))</f>
        <v>400</v>
      </c>
      <c r="N93" s="15">
        <f>(J93*1000)/((L93*1000)*1.73)</f>
        <v>1.44508670520231</v>
      </c>
      <c r="O93" s="15">
        <f>IF(K93=3,(J93*1000)/(M93*1.73),(J93*1000)/(M93))</f>
        <v>72.2543352601156</v>
      </c>
      <c r="P93" s="74"/>
      <c r="Q93" s="71"/>
      <c r="R93" s="71"/>
      <c r="S93" s="71"/>
      <c r="T93" s="74" t="s">
        <v>7352</v>
      </c>
      <c r="U93" s="115">
        <f t="shared" ref="U93:Y93" si="38">SUM(U94:U97)</f>
        <v>39</v>
      </c>
      <c r="V93" s="14">
        <f>U93/O93*100</f>
        <v>53.976</v>
      </c>
      <c r="W93" s="115">
        <f t="shared" si="38"/>
        <v>27</v>
      </c>
      <c r="X93" s="14">
        <f>W93/O93*100</f>
        <v>37.368</v>
      </c>
      <c r="Y93" s="115">
        <f t="shared" si="38"/>
        <v>24</v>
      </c>
      <c r="Z93" s="14">
        <f>Y93/O93*100</f>
        <v>33.216</v>
      </c>
      <c r="AA93" s="115">
        <f>SUM(AA94:AA97)</f>
        <v>23</v>
      </c>
      <c r="AB93" s="14">
        <f>IF((K93=3),(AVERAGE(U93,W93,Y93)),U93)</f>
        <v>30</v>
      </c>
      <c r="AC93" s="15">
        <f>IFERROR(IF((K93=1),(AB93*AF93)/1000,(AB93*AG93*1.73)/1000),"0")</f>
        <v>20.3967</v>
      </c>
      <c r="AD93" s="14">
        <f>AC93/J93*100</f>
        <v>40.7934</v>
      </c>
      <c r="AE93" s="122">
        <f>IF($K$8=1,"1 Phase",ABS(((U93/AB93)-1)+ABS((W93/AB93)-1)+ABS((Y93/AB93)-1))/3)</f>
        <v>0.2</v>
      </c>
      <c r="AF93" s="14">
        <f>AVERAGE(AF94:AF97)</f>
        <v>227</v>
      </c>
      <c r="AG93" s="14">
        <f>AVERAGE(AG94:AG97)</f>
        <v>393</v>
      </c>
      <c r="AH93" s="14"/>
      <c r="AI93" s="74" t="str">
        <f>IF(U93&gt;O93,"OL PHASA","Normal")</f>
        <v>Normal</v>
      </c>
      <c r="AJ93" s="74" t="str">
        <f>IF(W93&gt;O93,"OL PHASA","Normal")</f>
        <v>Normal</v>
      </c>
      <c r="AK93" s="132" t="str">
        <f>IF(Y93&gt;O93,"OL PHASA","Normal")</f>
        <v>Normal</v>
      </c>
      <c r="AL93" s="139">
        <v>12</v>
      </c>
      <c r="AM93" s="139" t="s">
        <v>7363</v>
      </c>
      <c r="AN93" s="139">
        <v>2024</v>
      </c>
      <c r="AO93" s="149" t="s">
        <v>7352</v>
      </c>
      <c r="AP93" s="115">
        <v>33</v>
      </c>
      <c r="AQ93" s="14">
        <f>AP93/O93*100</f>
        <v>45.672</v>
      </c>
      <c r="AR93" s="115">
        <v>58</v>
      </c>
      <c r="AS93" s="14">
        <f>AR93/O93*100</f>
        <v>80.272</v>
      </c>
      <c r="AT93" s="115">
        <v>41</v>
      </c>
      <c r="AU93" s="14">
        <v>0</v>
      </c>
      <c r="AV93" s="115">
        <v>28</v>
      </c>
      <c r="AW93" s="14">
        <f>IF((K93=3),(AVERAGE(AP93,AR93,AT93)),AP93)</f>
        <v>44</v>
      </c>
      <c r="AX93" s="15">
        <f>IFERROR(IF((K93=1),(AW93*BA93)/1000,(AW93*BB93*1.73)/1000),"0")</f>
        <v>29.91516</v>
      </c>
      <c r="AY93" s="14">
        <f>AX93/J93*100</f>
        <v>59.83032</v>
      </c>
      <c r="AZ93" s="122">
        <f>IF($K$8=1,"1 Phase",ABS(((AP93/AW93)-1)+ABS((AR93/AW93)-1)+ABS((AT93/AW93)-1))/3)</f>
        <v>0.0454545454545454</v>
      </c>
      <c r="BA93" s="14">
        <v>229</v>
      </c>
      <c r="BB93" s="14">
        <v>393</v>
      </c>
      <c r="BC93" s="14"/>
      <c r="BD93" s="74" t="str">
        <f>IF(AP93&gt;O93,"OL PHASA","Normal")</f>
        <v>Normal</v>
      </c>
      <c r="BE93" s="74" t="str">
        <f>IF(AR93&gt;O93,"OL PHASA","Normal")</f>
        <v>Normal</v>
      </c>
      <c r="BF93" s="132" t="str">
        <f>IF(AT93&gt;O93,"OL PHASA","Normal")</f>
        <v>Normal</v>
      </c>
      <c r="BG93" s="200">
        <v>5</v>
      </c>
      <c r="BH93" s="179" t="s">
        <v>7354</v>
      </c>
      <c r="BI93" s="179"/>
      <c r="BJ93" s="179"/>
      <c r="BK93" s="179">
        <v>800</v>
      </c>
      <c r="BL93" s="180" t="s">
        <v>7355</v>
      </c>
      <c r="BM93" s="196" t="str">
        <f>IF(AY93&gt;AD93,"Beban Malam","Beban Siang")</f>
        <v>Beban Malam</v>
      </c>
      <c r="BN93" s="197" t="str">
        <f>IF(AD93&lt;30,"Underload",IF(AD93&lt;=80,"Baik",IF(AD93&gt;80,"Overload")))</f>
        <v>Baik</v>
      </c>
      <c r="BO93" s="197" t="str">
        <f>IF(AY93&lt;30,"Underload",IF(AY93&lt;=80,"Baik",IF(AY93&gt;80,"Overload")))</f>
        <v>Baik</v>
      </c>
      <c r="BP93" s="197" t="str">
        <f>IF(K93=3,IF(AE93&gt;0.2,"TDK SEIMBANG","SEIMBANG"),IF(AI93="OL PHASA","TDK SEIMBANG","SEIMBANG"))</f>
        <v>SEIMBANG</v>
      </c>
      <c r="BQ93" s="197" t="str">
        <f>IF(K93=3,IF(AZ93&gt;0.2,"TDK SEIMBANG","SEIMBANG"),IF(BD93="OL PHASA","TDK SEIMBANG","SEIMBANG"))</f>
        <v>SEIMBANG</v>
      </c>
      <c r="BR93" s="197" t="str">
        <f>IF(K93=3,IF(SUM(AF93:AG93)&gt;600,"NORMAL","DROP"),IF(AH93&gt;198,"NORMAL","DROP"))</f>
        <v>NORMAL</v>
      </c>
      <c r="BS93" s="197" t="str">
        <f>IF(K93=3,IF(SUM(BA93:BB93)&gt;600,"NORMAL","DROP"),IF(BC93&gt;198,"NORMAL","DROP"))</f>
        <v>NORMAL</v>
      </c>
    </row>
    <row r="94" ht="15.6" spans="1:71">
      <c r="A94" s="69" t="str">
        <f t="shared" si="29"/>
        <v>0Jurusan 1</v>
      </c>
      <c r="B94" s="75"/>
      <c r="C94" s="76">
        <f t="shared" ref="C94:C97" si="39">IF(T94="","",C93)</f>
        <v>0</v>
      </c>
      <c r="D94" s="76"/>
      <c r="E94" s="76"/>
      <c r="F94" s="76"/>
      <c r="G94" s="77"/>
      <c r="H94" s="77"/>
      <c r="I94" s="76"/>
      <c r="J94" s="92"/>
      <c r="K94" s="92"/>
      <c r="L94" s="93"/>
      <c r="M94" s="14"/>
      <c r="N94" s="94"/>
      <c r="O94" s="94"/>
      <c r="P94" s="98"/>
      <c r="Q94" s="98"/>
      <c r="R94" s="98"/>
      <c r="S94" s="98"/>
      <c r="T94" s="97" t="s">
        <v>7356</v>
      </c>
      <c r="U94" s="113">
        <v>30</v>
      </c>
      <c r="V94" s="92"/>
      <c r="W94" s="113">
        <v>20</v>
      </c>
      <c r="X94" s="92"/>
      <c r="Y94" s="113">
        <v>14</v>
      </c>
      <c r="Z94" s="92"/>
      <c r="AA94" s="113">
        <v>18</v>
      </c>
      <c r="AB94" s="14"/>
      <c r="AC94" s="124"/>
      <c r="AD94" s="92"/>
      <c r="AE94" s="92"/>
      <c r="AF94" s="113">
        <v>227</v>
      </c>
      <c r="AG94" s="113">
        <v>393</v>
      </c>
      <c r="AH94" s="92"/>
      <c r="AI94" s="97"/>
      <c r="AJ94" s="97"/>
      <c r="AK94" s="134"/>
      <c r="AL94" s="135"/>
      <c r="AM94" s="135"/>
      <c r="AN94" s="135"/>
      <c r="AO94" s="151" t="s">
        <v>7356</v>
      </c>
      <c r="AP94" s="113"/>
      <c r="AQ94" s="92"/>
      <c r="AR94" s="113"/>
      <c r="AS94" s="92"/>
      <c r="AT94" s="113"/>
      <c r="AU94" s="92"/>
      <c r="AV94" s="113"/>
      <c r="AW94" s="92"/>
      <c r="AX94" s="124"/>
      <c r="AY94" s="92"/>
      <c r="AZ94" s="92"/>
      <c r="BA94" s="92">
        <v>229</v>
      </c>
      <c r="BB94" s="92">
        <v>394</v>
      </c>
      <c r="BC94" s="92">
        <v>229</v>
      </c>
      <c r="BD94" s="97"/>
      <c r="BE94" s="97"/>
      <c r="BF94" s="134"/>
      <c r="BG94" s="185"/>
      <c r="BH94" s="187"/>
      <c r="BI94" s="182"/>
      <c r="BJ94" s="182"/>
      <c r="BK94" s="182"/>
      <c r="BL94" s="183"/>
      <c r="BM94" s="198"/>
      <c r="BN94" s="199"/>
      <c r="BO94" s="197"/>
      <c r="BP94" s="197"/>
      <c r="BQ94" s="197"/>
      <c r="BR94" s="197"/>
      <c r="BS94" s="197"/>
    </row>
    <row r="95" ht="15.6" spans="1:71">
      <c r="A95" s="69" t="str">
        <f t="shared" si="29"/>
        <v>0Jurusan 2</v>
      </c>
      <c r="B95" s="75"/>
      <c r="C95" s="76">
        <f t="shared" si="39"/>
        <v>0</v>
      </c>
      <c r="D95" s="76"/>
      <c r="E95" s="76"/>
      <c r="F95" s="76"/>
      <c r="G95" s="77"/>
      <c r="H95" s="77"/>
      <c r="I95" s="76"/>
      <c r="J95" s="92"/>
      <c r="K95" s="92"/>
      <c r="L95" s="93"/>
      <c r="M95" s="14"/>
      <c r="N95" s="94"/>
      <c r="O95" s="94"/>
      <c r="P95" s="97"/>
      <c r="Q95" s="97"/>
      <c r="R95" s="97"/>
      <c r="S95" s="97"/>
      <c r="T95" s="97" t="s">
        <v>7357</v>
      </c>
      <c r="U95" s="113">
        <v>9</v>
      </c>
      <c r="V95" s="92"/>
      <c r="W95" s="113">
        <v>7</v>
      </c>
      <c r="X95" s="92"/>
      <c r="Y95" s="113">
        <v>10</v>
      </c>
      <c r="Z95" s="92"/>
      <c r="AA95" s="113">
        <v>5</v>
      </c>
      <c r="AB95" s="14"/>
      <c r="AC95" s="124"/>
      <c r="AD95" s="92"/>
      <c r="AE95" s="92"/>
      <c r="AF95" s="113"/>
      <c r="AG95" s="113"/>
      <c r="AH95" s="92"/>
      <c r="AI95" s="97"/>
      <c r="AJ95" s="97"/>
      <c r="AK95" s="134"/>
      <c r="AL95" s="136"/>
      <c r="AM95" s="136"/>
      <c r="AN95" s="136"/>
      <c r="AO95" s="151" t="s">
        <v>7357</v>
      </c>
      <c r="AP95" s="113"/>
      <c r="AQ95" s="92"/>
      <c r="AR95" s="113"/>
      <c r="AS95" s="92"/>
      <c r="AT95" s="113"/>
      <c r="AU95" s="92"/>
      <c r="AV95" s="113"/>
      <c r="AW95" s="92"/>
      <c r="AX95" s="124"/>
      <c r="AY95" s="92"/>
      <c r="AZ95" s="92"/>
      <c r="BA95" s="92">
        <v>230</v>
      </c>
      <c r="BB95" s="92">
        <v>399</v>
      </c>
      <c r="BC95" s="92">
        <v>226</v>
      </c>
      <c r="BD95" s="97"/>
      <c r="BE95" s="97"/>
      <c r="BF95" s="134"/>
      <c r="BG95" s="185"/>
      <c r="BH95" s="187"/>
      <c r="BI95" s="182"/>
      <c r="BJ95" s="182"/>
      <c r="BK95" s="182"/>
      <c r="BL95" s="183"/>
      <c r="BM95" s="198"/>
      <c r="BN95" s="199"/>
      <c r="BO95" s="197"/>
      <c r="BP95" s="197"/>
      <c r="BQ95" s="197"/>
      <c r="BR95" s="197"/>
      <c r="BS95" s="197"/>
    </row>
    <row r="96" ht="15.6" spans="1:71">
      <c r="A96" s="69" t="str">
        <f t="shared" si="29"/>
        <v>0Jurusan 3</v>
      </c>
      <c r="B96" s="75"/>
      <c r="C96" s="76">
        <f t="shared" si="39"/>
        <v>0</v>
      </c>
      <c r="D96" s="76"/>
      <c r="E96" s="76"/>
      <c r="F96" s="76"/>
      <c r="G96" s="77"/>
      <c r="H96" s="77"/>
      <c r="I96" s="76"/>
      <c r="J96" s="92"/>
      <c r="K96" s="92"/>
      <c r="L96" s="93"/>
      <c r="M96" s="14"/>
      <c r="N96" s="94"/>
      <c r="O96" s="94"/>
      <c r="P96" s="97"/>
      <c r="Q96" s="97"/>
      <c r="R96" s="97"/>
      <c r="S96" s="97"/>
      <c r="T96" s="97" t="s">
        <v>7358</v>
      </c>
      <c r="U96" s="113"/>
      <c r="V96" s="92"/>
      <c r="W96" s="113"/>
      <c r="X96" s="92"/>
      <c r="Y96" s="113"/>
      <c r="Z96" s="92"/>
      <c r="AA96" s="113"/>
      <c r="AB96" s="92"/>
      <c r="AC96" s="124"/>
      <c r="AD96" s="92"/>
      <c r="AE96" s="92"/>
      <c r="AF96" s="113"/>
      <c r="AG96" s="113"/>
      <c r="AH96" s="92"/>
      <c r="AI96" s="97"/>
      <c r="AJ96" s="97"/>
      <c r="AK96" s="134"/>
      <c r="AL96" s="136"/>
      <c r="AM96" s="136"/>
      <c r="AN96" s="136"/>
      <c r="AO96" s="151" t="s">
        <v>7358</v>
      </c>
      <c r="AP96" s="113"/>
      <c r="AQ96" s="92"/>
      <c r="AR96" s="113"/>
      <c r="AS96" s="92"/>
      <c r="AT96" s="113"/>
      <c r="AU96" s="92"/>
      <c r="AV96" s="113"/>
      <c r="AW96" s="92"/>
      <c r="AX96" s="124"/>
      <c r="AY96" s="92"/>
      <c r="AZ96" s="92"/>
      <c r="BA96" s="92"/>
      <c r="BB96" s="92"/>
      <c r="BC96" s="92"/>
      <c r="BD96" s="97"/>
      <c r="BE96" s="97"/>
      <c r="BF96" s="134"/>
      <c r="BG96" s="185"/>
      <c r="BH96" s="187"/>
      <c r="BI96" s="182"/>
      <c r="BJ96" s="182"/>
      <c r="BK96" s="182"/>
      <c r="BL96" s="183"/>
      <c r="BM96" s="198"/>
      <c r="BN96" s="199"/>
      <c r="BO96" s="197"/>
      <c r="BP96" s="197"/>
      <c r="BQ96" s="197"/>
      <c r="BR96" s="197"/>
      <c r="BS96" s="197"/>
    </row>
    <row r="97" ht="15.6" spans="1:71">
      <c r="A97" s="69" t="str">
        <f t="shared" si="29"/>
        <v/>
      </c>
      <c r="B97" s="75"/>
      <c r="C97" s="76" t="str">
        <f t="shared" si="39"/>
        <v/>
      </c>
      <c r="D97" s="76"/>
      <c r="E97" s="76"/>
      <c r="F97" s="76"/>
      <c r="G97" s="77"/>
      <c r="H97" s="77"/>
      <c r="I97" s="76"/>
      <c r="J97" s="92"/>
      <c r="K97" s="92"/>
      <c r="L97" s="93"/>
      <c r="M97" s="14"/>
      <c r="N97" s="94"/>
      <c r="O97" s="94"/>
      <c r="P97" s="97"/>
      <c r="Q97" s="97"/>
      <c r="R97" s="97"/>
      <c r="S97" s="97"/>
      <c r="T97" s="97"/>
      <c r="U97" s="113"/>
      <c r="V97" s="92"/>
      <c r="W97" s="113"/>
      <c r="X97" s="92"/>
      <c r="Y97" s="113"/>
      <c r="Z97" s="92"/>
      <c r="AA97" s="113"/>
      <c r="AB97" s="92"/>
      <c r="AC97" s="124"/>
      <c r="AD97" s="92"/>
      <c r="AE97" s="92"/>
      <c r="AF97" s="92"/>
      <c r="AG97" s="92"/>
      <c r="AH97" s="92"/>
      <c r="AI97" s="97"/>
      <c r="AJ97" s="97"/>
      <c r="AK97" s="134"/>
      <c r="AL97" s="136"/>
      <c r="AM97" s="136"/>
      <c r="AN97" s="136"/>
      <c r="AO97" s="151"/>
      <c r="AP97" s="113"/>
      <c r="AQ97" s="92"/>
      <c r="AR97" s="113"/>
      <c r="AS97" s="92"/>
      <c r="AT97" s="113"/>
      <c r="AU97" s="92"/>
      <c r="AV97" s="113"/>
      <c r="AW97" s="92"/>
      <c r="AX97" s="124"/>
      <c r="AY97" s="92"/>
      <c r="AZ97" s="92"/>
      <c r="BA97" s="92"/>
      <c r="BB97" s="92"/>
      <c r="BC97" s="92"/>
      <c r="BD97" s="97"/>
      <c r="BE97" s="97"/>
      <c r="BF97" s="134"/>
      <c r="BG97" s="185"/>
      <c r="BH97" s="187"/>
      <c r="BI97" s="182"/>
      <c r="BJ97" s="182"/>
      <c r="BK97" s="182"/>
      <c r="BL97" s="183"/>
      <c r="BM97" s="198"/>
      <c r="BN97" s="199"/>
      <c r="BO97" s="197"/>
      <c r="BP97" s="197"/>
      <c r="BQ97" s="197"/>
      <c r="BR97" s="197"/>
      <c r="BS97" s="197"/>
    </row>
    <row r="98" ht="27.6" spans="1:71">
      <c r="A98" s="69" t="str">
        <f t="shared" si="29"/>
        <v>Induk</v>
      </c>
      <c r="B98" s="78">
        <f>B93+1</f>
        <v>19</v>
      </c>
      <c r="C98" s="74"/>
      <c r="D98" s="72"/>
      <c r="E98" s="73"/>
      <c r="F98" s="72"/>
      <c r="G98" s="79"/>
      <c r="H98" s="80"/>
      <c r="I98" s="74"/>
      <c r="J98" s="14">
        <v>100</v>
      </c>
      <c r="K98" s="14">
        <v>3</v>
      </c>
      <c r="L98" s="14">
        <v>20</v>
      </c>
      <c r="M98" s="14">
        <f>+IF(K98=3,400,IF(K98=1,230,0))</f>
        <v>400</v>
      </c>
      <c r="N98" s="15">
        <f>(J98*1000)/((L98*1000)*1.73)</f>
        <v>2.89017341040462</v>
      </c>
      <c r="O98" s="15">
        <f>IF(K98=3,(J98*1000)/(M98*1.73),(J98*1000)/(M98))</f>
        <v>144.508670520231</v>
      </c>
      <c r="P98" s="74">
        <v>22</v>
      </c>
      <c r="Q98" s="71" t="s">
        <v>7363</v>
      </c>
      <c r="R98" s="71">
        <v>2024</v>
      </c>
      <c r="S98" s="71"/>
      <c r="T98" s="74" t="s">
        <v>7352</v>
      </c>
      <c r="U98" s="115">
        <f t="shared" ref="U98:Y98" si="40">SUM(U99:U102)</f>
        <v>89</v>
      </c>
      <c r="V98" s="14">
        <f>U98/O98*100</f>
        <v>61.588</v>
      </c>
      <c r="W98" s="115">
        <f t="shared" si="40"/>
        <v>98</v>
      </c>
      <c r="X98" s="14">
        <f>W98/O98*100</f>
        <v>67.816</v>
      </c>
      <c r="Y98" s="115">
        <f t="shared" si="40"/>
        <v>104</v>
      </c>
      <c r="Z98" s="14">
        <f>Y98/O98*100</f>
        <v>71.968</v>
      </c>
      <c r="AA98" s="115">
        <f>SUM(AA99:AA102)</f>
        <v>86</v>
      </c>
      <c r="AB98" s="14">
        <f>IF((K98=3),(AVERAGE(U98,W98,Y98)),U98)</f>
        <v>97</v>
      </c>
      <c r="AC98" s="15">
        <f>IFERROR(IF((K98=1),(AB98*AF98)/1000,(AB98*AG98*1.73)/1000),"0")</f>
        <v>56.71978</v>
      </c>
      <c r="AD98" s="14">
        <f>AC98/J98*100</f>
        <v>56.71978</v>
      </c>
      <c r="AE98" s="122">
        <f>IF($K$8=1,"1 Phase",ABS(((U98/AB98)-1)+ABS((W98/AB98)-1)+ABS((Y98/AB98)-1))/3)</f>
        <v>3.70074341541719e-17</v>
      </c>
      <c r="AF98" s="14">
        <v>225</v>
      </c>
      <c r="AG98" s="14">
        <v>338</v>
      </c>
      <c r="AH98" s="14">
        <v>229</v>
      </c>
      <c r="AI98" s="74" t="str">
        <f>IF(U98&gt;O98,"OL PHASA","Normal")</f>
        <v>Normal</v>
      </c>
      <c r="AJ98" s="74" t="str">
        <f>IF(W98&gt;O98,"OL PHASA","Normal")</f>
        <v>Normal</v>
      </c>
      <c r="AK98" s="132" t="str">
        <f>IF(Y98&gt;O98,"OL PHASA","Normal")</f>
        <v>Normal</v>
      </c>
      <c r="AL98" s="139">
        <v>12</v>
      </c>
      <c r="AM98" s="139" t="s">
        <v>7363</v>
      </c>
      <c r="AN98" s="139">
        <v>2024</v>
      </c>
      <c r="AO98" s="149" t="s">
        <v>7352</v>
      </c>
      <c r="AP98" s="115">
        <v>17</v>
      </c>
      <c r="AQ98" s="14">
        <f>AP98/O98*100</f>
        <v>11.764</v>
      </c>
      <c r="AR98" s="115">
        <v>13</v>
      </c>
      <c r="AS98" s="14">
        <f>AR98/O98*100</f>
        <v>8.996</v>
      </c>
      <c r="AT98" s="115">
        <v>27</v>
      </c>
      <c r="AU98" s="14">
        <f>AT98/O98*100</f>
        <v>18.684</v>
      </c>
      <c r="AV98" s="115">
        <v>8</v>
      </c>
      <c r="AW98" s="14">
        <f>IF((K98=3),(AVERAGE(AP98,AR98,AT98)),AP98)</f>
        <v>19</v>
      </c>
      <c r="AX98" s="15">
        <f>IFERROR(IF((K98=1),(AW98*BA98)/1000,(AW98*BB98*1.73)/1000),"0")</f>
        <v>13.309063</v>
      </c>
      <c r="AY98" s="14">
        <f>AX98/J98*100</f>
        <v>13.309063</v>
      </c>
      <c r="AZ98" s="122">
        <f>IF($K$8=1,"1 Phase",ABS(((AP98/AW98)-1)+ABS((AR98/AW98)-1)+ABS((AT98/AW98)-1))/3)</f>
        <v>0.210526315789474</v>
      </c>
      <c r="BA98" s="14">
        <v>233</v>
      </c>
      <c r="BB98" s="14">
        <v>404.9</v>
      </c>
      <c r="BC98" s="137"/>
      <c r="BD98" s="74" t="str">
        <f>IF(AP98&gt;O98,"OL PHASA","Normal")</f>
        <v>Normal</v>
      </c>
      <c r="BE98" s="74" t="str">
        <f>IF(AR98&gt;O98,"OL PHASA","Normal")</f>
        <v>Normal</v>
      </c>
      <c r="BF98" s="132" t="str">
        <f>IF(AT98&gt;O98,"OL PHASA","Normal")</f>
        <v>Normal</v>
      </c>
      <c r="BG98" s="179" t="s">
        <v>7383</v>
      </c>
      <c r="BH98" s="179" t="s">
        <v>7354</v>
      </c>
      <c r="BI98" s="179"/>
      <c r="BJ98" s="179"/>
      <c r="BK98" s="179">
        <v>301</v>
      </c>
      <c r="BL98" s="180" t="s">
        <v>7355</v>
      </c>
      <c r="BM98" s="196" t="str">
        <f>IF(AY98&gt;AD98,"Beban Malam","Beban Siang")</f>
        <v>Beban Siang</v>
      </c>
      <c r="BN98" s="197" t="str">
        <f>IF(AD98&lt;30,"Underload",IF(AD98&lt;=80,"Baik",IF(AD98&gt;80,"Overload")))</f>
        <v>Baik</v>
      </c>
      <c r="BO98" s="197" t="str">
        <f>IF(AY98&lt;30,"Underload",IF(AY98&lt;=80,"Baik",IF(AY98&gt;80,"Overload")))</f>
        <v>Underload</v>
      </c>
      <c r="BP98" s="197" t="str">
        <f>IF(K98=3,IF(AE98&gt;0.2,"TDK SEIMBANG","SEIMBANG"),IF(AI98="OL PHASA","TDK SEIMBANG","SEIMBANG"))</f>
        <v>SEIMBANG</v>
      </c>
      <c r="BQ98" s="197" t="str">
        <f>IF(K98=3,IF(AZ98&gt;0.2,"TDK SEIMBANG","SEIMBANG"),IF(BD98="OL PHASA","TDK SEIMBANG","SEIMBANG"))</f>
        <v>TDK SEIMBANG</v>
      </c>
      <c r="BR98" s="197" t="str">
        <f>IF(K98=3,IF(SUM(AF98:AG98)&gt;600,"NORMAL","DROP"),IF(AH98&gt;198,"NORMAL","DROP"))</f>
        <v>DROP</v>
      </c>
      <c r="BS98" s="197" t="str">
        <f>IF(K98=3,IF(SUM(BA98:BB98)&gt;600,"NORMAL","DROP"),IF(BC99&gt;198,"NORMAL","DROP"))</f>
        <v>NORMAL</v>
      </c>
    </row>
    <row r="99" ht="15.6" spans="1:71">
      <c r="A99" s="69" t="str">
        <f t="shared" si="29"/>
        <v>0Jurusan 1</v>
      </c>
      <c r="B99" s="75"/>
      <c r="C99" s="76">
        <f t="shared" ref="C99:C102" si="41">IF(T99="","",C98)</f>
        <v>0</v>
      </c>
      <c r="D99" s="76"/>
      <c r="E99" s="76"/>
      <c r="F99" s="76"/>
      <c r="G99" s="77"/>
      <c r="H99" s="77"/>
      <c r="I99" s="76"/>
      <c r="J99" s="92"/>
      <c r="K99" s="92"/>
      <c r="L99" s="93"/>
      <c r="M99" s="14"/>
      <c r="N99" s="94"/>
      <c r="O99" s="94"/>
      <c r="P99" s="98"/>
      <c r="Q99" s="98"/>
      <c r="R99" s="98"/>
      <c r="S99" s="98"/>
      <c r="T99" s="97" t="s">
        <v>7356</v>
      </c>
      <c r="U99" s="113">
        <v>78</v>
      </c>
      <c r="V99" s="92"/>
      <c r="W99" s="113">
        <v>63</v>
      </c>
      <c r="X99" s="92"/>
      <c r="Y99" s="113">
        <v>52</v>
      </c>
      <c r="Z99" s="92"/>
      <c r="AA99" s="113">
        <v>48</v>
      </c>
      <c r="AB99" s="14"/>
      <c r="AC99" s="124"/>
      <c r="AD99" s="92"/>
      <c r="AE99" s="92"/>
      <c r="AF99" s="113">
        <v>225</v>
      </c>
      <c r="AG99" s="113">
        <v>336</v>
      </c>
      <c r="AH99" s="92"/>
      <c r="AI99" s="97"/>
      <c r="AJ99" s="97"/>
      <c r="AK99" s="134"/>
      <c r="AL99" s="135"/>
      <c r="AM99" s="135"/>
      <c r="AN99" s="135"/>
      <c r="AO99" s="151" t="s">
        <v>7356</v>
      </c>
      <c r="AP99" s="113">
        <v>17</v>
      </c>
      <c r="AQ99" s="92"/>
      <c r="AR99" s="113">
        <v>14</v>
      </c>
      <c r="AS99" s="92"/>
      <c r="AT99" s="113">
        <v>25</v>
      </c>
      <c r="AU99" s="92"/>
      <c r="AV99" s="113">
        <v>7</v>
      </c>
      <c r="AW99" s="92"/>
      <c r="AX99" s="124"/>
      <c r="AY99" s="92"/>
      <c r="AZ99" s="92"/>
      <c r="BA99" s="92">
        <v>233</v>
      </c>
      <c r="BB99" s="92">
        <v>402</v>
      </c>
      <c r="BC99" s="14">
        <v>228</v>
      </c>
      <c r="BD99" s="97"/>
      <c r="BE99" s="97"/>
      <c r="BF99" s="134"/>
      <c r="BG99" s="185"/>
      <c r="BH99" s="187"/>
      <c r="BI99" s="182"/>
      <c r="BJ99" s="182"/>
      <c r="BK99" s="182"/>
      <c r="BL99" s="183"/>
      <c r="BM99" s="198"/>
      <c r="BN99" s="199"/>
      <c r="BO99" s="197"/>
      <c r="BP99" s="197"/>
      <c r="BQ99" s="197"/>
      <c r="BR99" s="197"/>
      <c r="BS99" s="197"/>
    </row>
    <row r="100" ht="15.6" spans="1:71">
      <c r="A100" s="69" t="str">
        <f t="shared" si="29"/>
        <v>0Jurusan 2</v>
      </c>
      <c r="B100" s="75"/>
      <c r="C100" s="76">
        <f t="shared" si="41"/>
        <v>0</v>
      </c>
      <c r="D100" s="76"/>
      <c r="E100" s="76"/>
      <c r="F100" s="76"/>
      <c r="G100" s="77"/>
      <c r="H100" s="77"/>
      <c r="I100" s="76"/>
      <c r="J100" s="92"/>
      <c r="K100" s="92"/>
      <c r="L100" s="14"/>
      <c r="M100" s="14"/>
      <c r="N100" s="94"/>
      <c r="O100" s="94"/>
      <c r="P100" s="97"/>
      <c r="Q100" s="97"/>
      <c r="R100" s="97"/>
      <c r="S100" s="97"/>
      <c r="T100" s="97" t="s">
        <v>7357</v>
      </c>
      <c r="U100" s="113">
        <v>11</v>
      </c>
      <c r="V100" s="92"/>
      <c r="W100" s="113">
        <v>35</v>
      </c>
      <c r="X100" s="92"/>
      <c r="Y100" s="113">
        <v>52</v>
      </c>
      <c r="Z100" s="92"/>
      <c r="AA100" s="113">
        <v>38</v>
      </c>
      <c r="AB100" s="14"/>
      <c r="AC100" s="124"/>
      <c r="AD100" s="92"/>
      <c r="AE100" s="92"/>
      <c r="AF100" s="113">
        <v>223</v>
      </c>
      <c r="AG100" s="113">
        <v>334</v>
      </c>
      <c r="AH100" s="92"/>
      <c r="AI100" s="97"/>
      <c r="AJ100" s="97"/>
      <c r="AK100" s="134"/>
      <c r="AL100" s="136"/>
      <c r="AM100" s="136"/>
      <c r="AN100" s="136"/>
      <c r="AO100" s="151" t="s">
        <v>7357</v>
      </c>
      <c r="AP100" s="113"/>
      <c r="AQ100" s="92"/>
      <c r="AR100" s="113"/>
      <c r="AS100" s="92"/>
      <c r="AT100" s="113"/>
      <c r="AU100" s="92"/>
      <c r="AV100" s="113"/>
      <c r="AW100" s="92"/>
      <c r="AX100" s="124"/>
      <c r="AY100" s="92"/>
      <c r="AZ100" s="92"/>
      <c r="BA100" s="92">
        <v>230</v>
      </c>
      <c r="BB100" s="92">
        <v>399.5</v>
      </c>
      <c r="BC100" s="92"/>
      <c r="BD100" s="97"/>
      <c r="BE100" s="97"/>
      <c r="BF100" s="134"/>
      <c r="BG100" s="185"/>
      <c r="BH100" s="187"/>
      <c r="BI100" s="182"/>
      <c r="BJ100" s="182"/>
      <c r="BK100" s="182"/>
      <c r="BL100" s="183"/>
      <c r="BM100" s="198"/>
      <c r="BN100" s="199"/>
      <c r="BO100" s="197"/>
      <c r="BP100" s="197"/>
      <c r="BQ100" s="197"/>
      <c r="BR100" s="197"/>
      <c r="BS100" s="197"/>
    </row>
    <row r="101" ht="15.6" spans="1:71">
      <c r="A101" s="69" t="str">
        <f t="shared" si="29"/>
        <v>0Jurusan 3</v>
      </c>
      <c r="B101" s="75"/>
      <c r="C101" s="76">
        <f t="shared" si="41"/>
        <v>0</v>
      </c>
      <c r="D101" s="76"/>
      <c r="E101" s="76"/>
      <c r="F101" s="76"/>
      <c r="G101" s="77"/>
      <c r="H101" s="77"/>
      <c r="I101" s="76"/>
      <c r="J101" s="92"/>
      <c r="K101" s="92"/>
      <c r="L101" s="93"/>
      <c r="N101" s="94"/>
      <c r="O101" s="94"/>
      <c r="P101" s="97"/>
      <c r="Q101" s="97"/>
      <c r="R101" s="97"/>
      <c r="S101" s="97"/>
      <c r="T101" s="97" t="s">
        <v>7358</v>
      </c>
      <c r="U101" s="113"/>
      <c r="V101" s="92"/>
      <c r="W101" s="113"/>
      <c r="X101" s="92"/>
      <c r="Y101" s="113"/>
      <c r="Z101" s="92"/>
      <c r="AA101" s="113"/>
      <c r="AB101" s="92"/>
      <c r="AC101" s="124"/>
      <c r="AD101" s="92"/>
      <c r="AE101" s="92"/>
      <c r="AF101" s="113"/>
      <c r="AG101" s="113"/>
      <c r="AH101" s="92"/>
      <c r="AI101" s="97"/>
      <c r="AJ101" s="97"/>
      <c r="AK101" s="134"/>
      <c r="AL101" s="136"/>
      <c r="AM101" s="136"/>
      <c r="AN101" s="136"/>
      <c r="AO101" s="151" t="s">
        <v>7358</v>
      </c>
      <c r="AP101" s="113"/>
      <c r="AQ101" s="92"/>
      <c r="AR101" s="113"/>
      <c r="AS101" s="92"/>
      <c r="AT101" s="113"/>
      <c r="AU101" s="92"/>
      <c r="AV101" s="113"/>
      <c r="AW101" s="92"/>
      <c r="AX101" s="124"/>
      <c r="AY101" s="92"/>
      <c r="AZ101" s="92"/>
      <c r="BA101" s="92"/>
      <c r="BB101" s="92"/>
      <c r="BC101" s="92"/>
      <c r="BD101" s="97"/>
      <c r="BE101" s="97"/>
      <c r="BF101" s="134"/>
      <c r="BG101" s="185"/>
      <c r="BH101" s="187"/>
      <c r="BI101" s="182"/>
      <c r="BJ101" s="182"/>
      <c r="BK101" s="182"/>
      <c r="BL101" s="183"/>
      <c r="BM101" s="198"/>
      <c r="BN101" s="199"/>
      <c r="BO101" s="197"/>
      <c r="BP101" s="197"/>
      <c r="BQ101" s="197"/>
      <c r="BR101" s="197"/>
      <c r="BS101" s="197"/>
    </row>
    <row r="102" ht="15.6" spans="1:71">
      <c r="A102" s="69" t="str">
        <f t="shared" si="29"/>
        <v/>
      </c>
      <c r="B102" s="75"/>
      <c r="C102" s="76" t="str">
        <f t="shared" si="41"/>
        <v/>
      </c>
      <c r="D102" s="76"/>
      <c r="E102" s="76"/>
      <c r="F102" s="76"/>
      <c r="G102" s="77"/>
      <c r="H102" s="77"/>
      <c r="I102" s="76"/>
      <c r="J102" s="92"/>
      <c r="K102" s="92"/>
      <c r="L102" s="93"/>
      <c r="M102" s="14"/>
      <c r="N102" s="94"/>
      <c r="O102" s="94"/>
      <c r="P102" s="97"/>
      <c r="Q102" s="97"/>
      <c r="R102" s="97"/>
      <c r="S102" s="97"/>
      <c r="T102" s="97"/>
      <c r="U102" s="113"/>
      <c r="V102" s="92"/>
      <c r="W102" s="113"/>
      <c r="X102" s="92"/>
      <c r="Y102" s="113"/>
      <c r="Z102" s="92"/>
      <c r="AA102" s="113"/>
      <c r="AB102" s="92"/>
      <c r="AC102" s="124"/>
      <c r="AD102" s="92"/>
      <c r="AE102" s="92"/>
      <c r="AF102" s="92"/>
      <c r="AG102" s="92"/>
      <c r="AH102" s="92"/>
      <c r="AI102" s="97"/>
      <c r="AJ102" s="97"/>
      <c r="AK102" s="134"/>
      <c r="AL102" s="136"/>
      <c r="AM102" s="136"/>
      <c r="AN102" s="136"/>
      <c r="AO102" s="151"/>
      <c r="AP102" s="113"/>
      <c r="AQ102" s="92"/>
      <c r="AR102" s="113"/>
      <c r="AS102" s="92"/>
      <c r="AT102" s="113"/>
      <c r="AU102" s="92"/>
      <c r="AV102" s="113"/>
      <c r="AW102" s="92"/>
      <c r="AX102" s="124"/>
      <c r="AY102" s="92"/>
      <c r="AZ102" s="92"/>
      <c r="BA102" s="92"/>
      <c r="BB102" s="92"/>
      <c r="BC102" s="92"/>
      <c r="BD102" s="97"/>
      <c r="BE102" s="97"/>
      <c r="BF102" s="134"/>
      <c r="BG102" s="185"/>
      <c r="BH102" s="201"/>
      <c r="BI102" s="182"/>
      <c r="BJ102" s="182"/>
      <c r="BK102" s="182"/>
      <c r="BL102" s="183"/>
      <c r="BM102" s="198"/>
      <c r="BN102" s="199"/>
      <c r="BO102" s="197"/>
      <c r="BP102" s="197"/>
      <c r="BQ102" s="197"/>
      <c r="BR102" s="197"/>
      <c r="BS102" s="197"/>
    </row>
    <row r="103" ht="27.6" spans="1:71">
      <c r="A103" s="69" t="str">
        <f t="shared" si="29"/>
        <v>Induk</v>
      </c>
      <c r="B103" s="78">
        <f>B98+1</f>
        <v>20</v>
      </c>
      <c r="C103" s="74"/>
      <c r="D103" s="72"/>
      <c r="E103" s="73"/>
      <c r="F103" s="72"/>
      <c r="G103" s="79"/>
      <c r="H103" s="80"/>
      <c r="I103" s="74"/>
      <c r="J103" s="14">
        <v>100</v>
      </c>
      <c r="K103" s="14">
        <v>3</v>
      </c>
      <c r="L103" s="14">
        <v>20</v>
      </c>
      <c r="M103" s="14">
        <f>+IF(K103=3,400,IF(K103=1,230,0))</f>
        <v>400</v>
      </c>
      <c r="N103" s="15">
        <f>(J103*1000)/((L103*1000)*1.73)</f>
        <v>2.89017341040462</v>
      </c>
      <c r="O103" s="15">
        <f>IF(K103=3,(J103*1000)/(M103*1.73),(J103*1000)/(M103))</f>
        <v>144.508670520231</v>
      </c>
      <c r="P103" s="74">
        <v>23</v>
      </c>
      <c r="Q103" s="71" t="s">
        <v>7363</v>
      </c>
      <c r="R103" s="71">
        <v>2024</v>
      </c>
      <c r="S103" s="71"/>
      <c r="T103" s="74" t="s">
        <v>7352</v>
      </c>
      <c r="U103" s="115">
        <v>54</v>
      </c>
      <c r="V103" s="14">
        <f>U103/O103*100</f>
        <v>37.368</v>
      </c>
      <c r="W103" s="115">
        <v>63</v>
      </c>
      <c r="X103" s="14">
        <f>W103/O103*100</f>
        <v>43.596</v>
      </c>
      <c r="Y103" s="115">
        <v>87</v>
      </c>
      <c r="Z103" s="14">
        <f>Y103/O103*100</f>
        <v>60.204</v>
      </c>
      <c r="AA103" s="115">
        <v>33</v>
      </c>
      <c r="AB103" s="14">
        <f>IF((K103=3),(AVERAGE(U103,W103,Y103)),U103)</f>
        <v>68</v>
      </c>
      <c r="AC103" s="15">
        <f>IFERROR(IF((K103=1),(AB103*AF103)/1000,(AB103*AG103*1.73)/1000),"0")</f>
        <v>47.056</v>
      </c>
      <c r="AD103" s="14">
        <f>AC103/J103*100</f>
        <v>47.056</v>
      </c>
      <c r="AE103" s="122">
        <f>IF($K$8=1,"1 Phase",ABS(((U103/AB103)-1)+ABS((W103/AB103)-1)+ABS((Y103/AB103)-1))/3)</f>
        <v>0.0490196078431372</v>
      </c>
      <c r="AF103" s="14">
        <v>232</v>
      </c>
      <c r="AG103" s="14">
        <v>400</v>
      </c>
      <c r="AH103" s="57"/>
      <c r="AI103" s="74" t="str">
        <f>IF(U103&gt;O103,"OL PHASA","Normal")</f>
        <v>Normal</v>
      </c>
      <c r="AJ103" s="74" t="str">
        <f>IF(W103&gt;O103,"OL PHASA","Normal")</f>
        <v>Normal</v>
      </c>
      <c r="AK103" s="132" t="str">
        <f>IF(Y103&gt;O103,"OL PHASA","Normal")</f>
        <v>Normal</v>
      </c>
      <c r="AL103" s="139">
        <v>28</v>
      </c>
      <c r="AM103" s="139" t="s">
        <v>7363</v>
      </c>
      <c r="AN103" s="139">
        <v>2024</v>
      </c>
      <c r="AO103" s="149" t="s">
        <v>7352</v>
      </c>
      <c r="AP103" s="115">
        <v>75</v>
      </c>
      <c r="AQ103" s="14">
        <f>AP103/O103*100</f>
        <v>51.9</v>
      </c>
      <c r="AR103" s="115">
        <v>64</v>
      </c>
      <c r="AS103" s="14">
        <f>AR103/O103*100</f>
        <v>44.288</v>
      </c>
      <c r="AT103" s="115">
        <v>96</v>
      </c>
      <c r="AU103" s="14">
        <f>AT103/O103*100</f>
        <v>66.432</v>
      </c>
      <c r="AV103" s="115">
        <v>37</v>
      </c>
      <c r="AW103" s="14">
        <f>IF((K103=3),(AVERAGE(AP103,AR103,AT103)),AP103)</f>
        <v>78.3333333333333</v>
      </c>
      <c r="AX103" s="15">
        <f>IFERROR(IF((K103=1),(AW103*BA103)/1000,(AW103*BB103*1.73)/1000),"0")</f>
        <v>55.1552833333333</v>
      </c>
      <c r="AY103" s="14">
        <f>AX103/J103*100</f>
        <v>55.1552833333333</v>
      </c>
      <c r="AZ103" s="122">
        <f>IF($K$8=1,"1 Phase",ABS(((AP103/AW103)-1)+ABS((AR103/AW103)-1)+ABS((AT103/AW103)-1))/3)</f>
        <v>0.121985815602837</v>
      </c>
      <c r="BA103" s="14">
        <v>235</v>
      </c>
      <c r="BB103" s="14">
        <v>407</v>
      </c>
      <c r="BC103" s="57"/>
      <c r="BD103" s="74" t="str">
        <f>IF(AP103&gt;O103,"OL PHASA","Normal")</f>
        <v>Normal</v>
      </c>
      <c r="BE103" s="74" t="str">
        <f>IF(AR103&gt;O103,"OL PHASA","Normal")</f>
        <v>Normal</v>
      </c>
      <c r="BF103" s="132" t="str">
        <f>IF(AT103&gt;O103,"OL PHASA","Normal")</f>
        <v>Normal</v>
      </c>
      <c r="BG103" s="179" t="s">
        <v>7383</v>
      </c>
      <c r="BH103" s="179" t="s">
        <v>7354</v>
      </c>
      <c r="BI103" s="179"/>
      <c r="BJ103" s="179"/>
      <c r="BK103" s="179">
        <v>193</v>
      </c>
      <c r="BL103" s="180" t="s">
        <v>7355</v>
      </c>
      <c r="BM103" s="196" t="str">
        <f>IF(AY103&gt;AD103,"Beban Malam","Beban Siang")</f>
        <v>Beban Malam</v>
      </c>
      <c r="BN103" s="197" t="str">
        <f>IF(AD103&lt;30,"Underload",IF(AD103&lt;=80,"Baik",IF(AD103&gt;80,"Overload")))</f>
        <v>Baik</v>
      </c>
      <c r="BO103" s="197" t="str">
        <f>IF(AY103&lt;30,"Underload",IF(AY103&lt;=80,"Baik",IF(AY103&gt;80,"Overload")))</f>
        <v>Baik</v>
      </c>
      <c r="BP103" s="197" t="str">
        <f>IF(K103=3,IF(AE103&gt;0.2,"TDK SEIMBANG","SEIMBANG"),IF(AI103="OL PHASA","TDK SEIMBANG","SEIMBANG"))</f>
        <v>SEIMBANG</v>
      </c>
      <c r="BQ103" s="197" t="str">
        <f>IF(K103=3,IF(AZ103&gt;0.2,"TDK SEIMBANG","SEIMBANG"),IF(BD103="OL PHASA","TDK SEIMBANG","SEIMBANG"))</f>
        <v>SEIMBANG</v>
      </c>
      <c r="BR103" s="197" t="str">
        <f>IF(K103=3,IF(SUM(AF103:AG103)&gt;600,"NORMAL","DROP"),IF(AH104&gt;198,"NORMAL","DROP"))</f>
        <v>NORMAL</v>
      </c>
      <c r="BS103" s="197" t="str">
        <f>IF(K103=3,IF(SUM(BA103:BB103)&gt;600,"NORMAL","DROP"),IF(BC104&gt;198,"NORMAL","DROP"))</f>
        <v>NORMAL</v>
      </c>
    </row>
    <row r="104" ht="15.6" spans="1:71">
      <c r="A104" s="69" t="str">
        <f t="shared" si="29"/>
        <v>0Jurusan 1</v>
      </c>
      <c r="B104" s="75"/>
      <c r="C104" s="76">
        <f t="shared" ref="C104:C107" si="42">IF(T104="","",C103)</f>
        <v>0</v>
      </c>
      <c r="D104" s="76"/>
      <c r="E104" s="76"/>
      <c r="F104" s="76"/>
      <c r="G104" s="77"/>
      <c r="H104" s="77"/>
      <c r="I104" s="76"/>
      <c r="J104" s="92"/>
      <c r="K104" s="92"/>
      <c r="L104" s="93"/>
      <c r="M104" s="14"/>
      <c r="N104" s="94"/>
      <c r="O104" s="94"/>
      <c r="P104" s="98"/>
      <c r="Q104" s="98"/>
      <c r="R104" s="98"/>
      <c r="S104" s="98"/>
      <c r="T104" s="97" t="s">
        <v>7356</v>
      </c>
      <c r="U104" s="113">
        <v>18</v>
      </c>
      <c r="V104" s="92"/>
      <c r="W104" s="113">
        <v>20</v>
      </c>
      <c r="X104" s="92"/>
      <c r="Y104" s="113">
        <v>27</v>
      </c>
      <c r="Z104" s="92"/>
      <c r="AA104" s="113">
        <v>11</v>
      </c>
      <c r="AB104" s="14"/>
      <c r="AC104" s="124"/>
      <c r="AD104" s="92"/>
      <c r="AE104" s="92"/>
      <c r="AF104" s="113">
        <v>231</v>
      </c>
      <c r="AG104" s="113">
        <v>400</v>
      </c>
      <c r="AH104" s="14">
        <v>217</v>
      </c>
      <c r="AI104" s="97"/>
      <c r="AJ104" s="97"/>
      <c r="AK104" s="134"/>
      <c r="AL104" s="135"/>
      <c r="AM104" s="135"/>
      <c r="AN104" s="135"/>
      <c r="AO104" s="151" t="s">
        <v>7356</v>
      </c>
      <c r="AP104" s="113">
        <v>24</v>
      </c>
      <c r="AQ104" s="92"/>
      <c r="AR104" s="113">
        <v>10</v>
      </c>
      <c r="AS104" s="92"/>
      <c r="AT104" s="113">
        <v>24</v>
      </c>
      <c r="AU104" s="92"/>
      <c r="AV104" s="113">
        <v>10</v>
      </c>
      <c r="AW104" s="92"/>
      <c r="AX104" s="124"/>
      <c r="AY104" s="92"/>
      <c r="AZ104" s="92"/>
      <c r="BA104" s="113">
        <v>234</v>
      </c>
      <c r="BB104" s="113">
        <v>405</v>
      </c>
      <c r="BC104" s="14">
        <v>218</v>
      </c>
      <c r="BD104" s="97"/>
      <c r="BE104" s="97"/>
      <c r="BF104" s="134"/>
      <c r="BG104" s="185"/>
      <c r="BH104" s="187"/>
      <c r="BI104" s="182"/>
      <c r="BJ104" s="182"/>
      <c r="BK104" s="182"/>
      <c r="BL104" s="183"/>
      <c r="BM104" s="198"/>
      <c r="BN104" s="199"/>
      <c r="BO104" s="197"/>
      <c r="BP104" s="197"/>
      <c r="BQ104" s="197"/>
      <c r="BR104" s="197"/>
      <c r="BS104" s="197"/>
    </row>
    <row r="105" ht="15.6" spans="1:71">
      <c r="A105" s="69" t="str">
        <f t="shared" si="29"/>
        <v>0Jurusan 2</v>
      </c>
      <c r="B105" s="75"/>
      <c r="C105" s="76">
        <f t="shared" si="42"/>
        <v>0</v>
      </c>
      <c r="D105" s="76"/>
      <c r="E105" s="76"/>
      <c r="F105" s="76"/>
      <c r="G105" s="77"/>
      <c r="H105" s="77"/>
      <c r="I105" s="76"/>
      <c r="J105" s="92"/>
      <c r="K105" s="92"/>
      <c r="L105" s="93"/>
      <c r="M105" s="14"/>
      <c r="N105" s="94"/>
      <c r="O105" s="94"/>
      <c r="P105" s="97"/>
      <c r="Q105" s="97"/>
      <c r="R105" s="97"/>
      <c r="S105" s="97"/>
      <c r="T105" s="97" t="s">
        <v>7357</v>
      </c>
      <c r="U105" s="113">
        <v>37</v>
      </c>
      <c r="V105" s="92"/>
      <c r="W105" s="113">
        <v>39</v>
      </c>
      <c r="X105" s="92"/>
      <c r="Y105" s="113">
        <v>56</v>
      </c>
      <c r="Z105" s="92"/>
      <c r="AA105" s="113">
        <v>21</v>
      </c>
      <c r="AB105" s="14"/>
      <c r="AC105" s="124"/>
      <c r="AD105" s="92"/>
      <c r="AE105" s="92"/>
      <c r="AF105" s="113">
        <v>230</v>
      </c>
      <c r="AG105" s="113">
        <v>395</v>
      </c>
      <c r="AH105" s="92">
        <v>213</v>
      </c>
      <c r="AI105" s="97"/>
      <c r="AJ105" s="97"/>
      <c r="AK105" s="134"/>
      <c r="AL105" s="136"/>
      <c r="AM105" s="136"/>
      <c r="AN105" s="136"/>
      <c r="AO105" s="151" t="s">
        <v>7357</v>
      </c>
      <c r="AP105" s="113">
        <v>54</v>
      </c>
      <c r="AQ105" s="92"/>
      <c r="AR105" s="113">
        <v>44</v>
      </c>
      <c r="AS105" s="92"/>
      <c r="AT105" s="113">
        <v>73</v>
      </c>
      <c r="AU105" s="92"/>
      <c r="AV105" s="113">
        <v>28</v>
      </c>
      <c r="AW105" s="92"/>
      <c r="AX105" s="124"/>
      <c r="AY105" s="92"/>
      <c r="AZ105" s="92"/>
      <c r="BA105" s="113">
        <v>232</v>
      </c>
      <c r="BB105" s="113">
        <v>403</v>
      </c>
      <c r="BC105" s="92">
        <v>218</v>
      </c>
      <c r="BD105" s="97"/>
      <c r="BE105" s="97"/>
      <c r="BF105" s="134"/>
      <c r="BG105" s="185"/>
      <c r="BH105" s="187"/>
      <c r="BI105" s="182"/>
      <c r="BJ105" s="182"/>
      <c r="BK105" s="182"/>
      <c r="BL105" s="183"/>
      <c r="BM105" s="198"/>
      <c r="BN105" s="199"/>
      <c r="BO105" s="197"/>
      <c r="BP105" s="197"/>
      <c r="BQ105" s="197"/>
      <c r="BR105" s="197"/>
      <c r="BS105" s="197"/>
    </row>
    <row r="106" ht="15.6" spans="1:71">
      <c r="A106" s="69" t="str">
        <f t="shared" si="29"/>
        <v>0Jurusan 3</v>
      </c>
      <c r="B106" s="75"/>
      <c r="C106" s="76">
        <f t="shared" si="42"/>
        <v>0</v>
      </c>
      <c r="D106" s="76"/>
      <c r="E106" s="76"/>
      <c r="F106" s="76"/>
      <c r="G106" s="77"/>
      <c r="H106" s="77"/>
      <c r="I106" s="76"/>
      <c r="J106" s="92"/>
      <c r="K106" s="92"/>
      <c r="L106" s="93"/>
      <c r="M106" s="14"/>
      <c r="N106" s="94"/>
      <c r="O106" s="94"/>
      <c r="P106" s="97"/>
      <c r="Q106" s="97"/>
      <c r="R106" s="97"/>
      <c r="S106" s="97"/>
      <c r="T106" s="97" t="s">
        <v>7358</v>
      </c>
      <c r="U106" s="113"/>
      <c r="V106" s="92"/>
      <c r="W106" s="113"/>
      <c r="X106" s="92"/>
      <c r="Y106" s="113"/>
      <c r="Z106" s="92"/>
      <c r="AA106" s="113"/>
      <c r="AB106" s="92"/>
      <c r="AC106" s="124"/>
      <c r="AD106" s="92"/>
      <c r="AE106" s="92"/>
      <c r="AF106" s="113"/>
      <c r="AG106" s="113"/>
      <c r="AH106" s="92"/>
      <c r="AI106" s="97"/>
      <c r="AJ106" s="97"/>
      <c r="AK106" s="134"/>
      <c r="AL106" s="136"/>
      <c r="AM106" s="136"/>
      <c r="AN106" s="136"/>
      <c r="AO106" s="151" t="s">
        <v>7358</v>
      </c>
      <c r="AP106" s="113"/>
      <c r="AQ106" s="92"/>
      <c r="AR106" s="113"/>
      <c r="AS106" s="92"/>
      <c r="AT106" s="113"/>
      <c r="AU106" s="92"/>
      <c r="AV106" s="113"/>
      <c r="AW106" s="92"/>
      <c r="AX106" s="124"/>
      <c r="AY106" s="92"/>
      <c r="AZ106" s="92"/>
      <c r="BA106" s="113"/>
      <c r="BB106" s="113"/>
      <c r="BC106" s="92"/>
      <c r="BD106" s="97"/>
      <c r="BE106" s="97"/>
      <c r="BF106" s="134"/>
      <c r="BG106" s="185"/>
      <c r="BH106" s="187"/>
      <c r="BI106" s="182"/>
      <c r="BJ106" s="182"/>
      <c r="BK106" s="182"/>
      <c r="BL106" s="183"/>
      <c r="BM106" s="198"/>
      <c r="BN106" s="199"/>
      <c r="BO106" s="197"/>
      <c r="BP106" s="197"/>
      <c r="BQ106" s="197"/>
      <c r="BR106" s="197"/>
      <c r="BS106" s="197"/>
    </row>
    <row r="107" ht="15.6" spans="1:71">
      <c r="A107" s="69" t="str">
        <f t="shared" si="29"/>
        <v/>
      </c>
      <c r="B107" s="75"/>
      <c r="C107" s="76" t="str">
        <f t="shared" si="42"/>
        <v/>
      </c>
      <c r="D107" s="76"/>
      <c r="E107" s="76"/>
      <c r="F107" s="76"/>
      <c r="G107" s="77"/>
      <c r="H107" s="77"/>
      <c r="I107" s="76"/>
      <c r="J107" s="92"/>
      <c r="K107" s="92"/>
      <c r="L107" s="93"/>
      <c r="M107" s="14"/>
      <c r="N107" s="94"/>
      <c r="O107" s="94"/>
      <c r="P107" s="97"/>
      <c r="Q107" s="97"/>
      <c r="R107" s="97"/>
      <c r="S107" s="97"/>
      <c r="T107" s="97"/>
      <c r="U107" s="113"/>
      <c r="V107" s="92"/>
      <c r="W107" s="113"/>
      <c r="X107" s="92"/>
      <c r="Y107" s="113"/>
      <c r="Z107" s="92"/>
      <c r="AA107" s="113"/>
      <c r="AB107" s="92"/>
      <c r="AC107" s="124"/>
      <c r="AD107" s="92"/>
      <c r="AE107" s="92"/>
      <c r="AF107" s="92"/>
      <c r="AG107" s="92"/>
      <c r="AH107" s="92"/>
      <c r="AI107" s="97"/>
      <c r="AJ107" s="97"/>
      <c r="AK107" s="134"/>
      <c r="AL107" s="136"/>
      <c r="AM107" s="136"/>
      <c r="AN107" s="136"/>
      <c r="AO107" s="151"/>
      <c r="AP107" s="113"/>
      <c r="AQ107" s="92"/>
      <c r="AR107" s="113"/>
      <c r="AS107" s="92"/>
      <c r="AT107" s="113"/>
      <c r="AU107" s="92"/>
      <c r="AV107" s="113"/>
      <c r="AW107" s="92"/>
      <c r="AX107" s="124"/>
      <c r="AY107" s="92"/>
      <c r="AZ107" s="92"/>
      <c r="BA107" s="92"/>
      <c r="BB107" s="92"/>
      <c r="BC107" s="92"/>
      <c r="BD107" s="97"/>
      <c r="BE107" s="97"/>
      <c r="BF107" s="134"/>
      <c r="BG107" s="185"/>
      <c r="BH107" s="187"/>
      <c r="BI107" s="182"/>
      <c r="BJ107" s="182"/>
      <c r="BK107" s="182"/>
      <c r="BL107" s="183"/>
      <c r="BM107" s="198"/>
      <c r="BN107" s="199"/>
      <c r="BO107" s="197"/>
      <c r="BP107" s="197"/>
      <c r="BQ107" s="197"/>
      <c r="BR107" s="197"/>
      <c r="BS107" s="197"/>
    </row>
    <row r="108" ht="31.2" spans="1:71">
      <c r="A108" s="69" t="str">
        <f t="shared" si="29"/>
        <v>M-160Induk</v>
      </c>
      <c r="B108" s="78">
        <f>B103+1</f>
        <v>21</v>
      </c>
      <c r="C108" s="74" t="s">
        <v>7384</v>
      </c>
      <c r="D108" s="72" t="s">
        <v>7385</v>
      </c>
      <c r="E108" s="73" t="s">
        <v>7386</v>
      </c>
      <c r="F108" s="72" t="s">
        <v>1627</v>
      </c>
      <c r="G108" s="79" t="s">
        <v>7387</v>
      </c>
      <c r="H108" s="80" t="s">
        <v>7388</v>
      </c>
      <c r="I108" s="74" t="s">
        <v>7369</v>
      </c>
      <c r="J108" s="14">
        <v>25</v>
      </c>
      <c r="K108" s="14">
        <v>1</v>
      </c>
      <c r="L108" s="14">
        <v>20</v>
      </c>
      <c r="M108" s="14">
        <f>+IF(K108=3,400,IF(K108=1,230,0))</f>
        <v>230</v>
      </c>
      <c r="N108" s="15">
        <f>(J108*1000)/((L108*1000)*1.73)</f>
        <v>0.722543352601156</v>
      </c>
      <c r="O108" s="15">
        <f>IF(K108=3,(J108*1000)/(M108*1.73),(J108*1000)/(M108))</f>
        <v>108.695652173913</v>
      </c>
      <c r="P108" s="74">
        <v>23</v>
      </c>
      <c r="Q108" s="71" t="s">
        <v>7363</v>
      </c>
      <c r="R108" s="71">
        <v>2024</v>
      </c>
      <c r="S108" s="71"/>
      <c r="T108" s="74" t="s">
        <v>7352</v>
      </c>
      <c r="U108" s="115">
        <v>2</v>
      </c>
      <c r="V108" s="14">
        <f>U108/O108*100</f>
        <v>1.84</v>
      </c>
      <c r="W108" s="115">
        <v>0</v>
      </c>
      <c r="X108" s="14">
        <f>W108/O108*100</f>
        <v>0</v>
      </c>
      <c r="Y108" s="115">
        <v>0</v>
      </c>
      <c r="Z108" s="14">
        <f>Y108/O108*100</f>
        <v>0</v>
      </c>
      <c r="AA108" s="115">
        <v>5</v>
      </c>
      <c r="AB108" s="14">
        <f>IF((K108=3),(AVERAGE(U108,W108,Y108)),U108)</f>
        <v>2</v>
      </c>
      <c r="AC108" s="15">
        <f>IFERROR(IF((K108=1),(AB108*AF108)/1000,(AB108*AG108*1.73)/1000),"0")</f>
        <v>0.426</v>
      </c>
      <c r="AD108" s="14">
        <f>AC108/J108*100</f>
        <v>1.704</v>
      </c>
      <c r="AE108" s="122">
        <f>IF($K$8=1,"1 Phase",ABS(((U108/AB108)-1)+ABS((W108/AB108)-1)+ABS((Y108/AB108)-1))/3)</f>
        <v>0.666666666666667</v>
      </c>
      <c r="AF108" s="14">
        <v>213</v>
      </c>
      <c r="AG108" s="14">
        <v>0</v>
      </c>
      <c r="AH108" s="14">
        <v>217</v>
      </c>
      <c r="AI108" s="74" t="str">
        <f>IF(U108&gt;O108,"OL PHASA","Normal")</f>
        <v>Normal</v>
      </c>
      <c r="AJ108" s="74" t="str">
        <f>IF(W108&gt;O108,"OL PHASA","Normal")</f>
        <v>Normal</v>
      </c>
      <c r="AK108" s="132" t="str">
        <f>IF(Y108&gt;O108,"OL PHASA","Normal")</f>
        <v>Normal</v>
      </c>
      <c r="AL108" s="139">
        <v>20</v>
      </c>
      <c r="AM108" s="139" t="s">
        <v>7363</v>
      </c>
      <c r="AN108" s="139">
        <v>2024</v>
      </c>
      <c r="AO108" s="149" t="s">
        <v>7352</v>
      </c>
      <c r="AP108" s="115">
        <v>38.4</v>
      </c>
      <c r="AQ108" s="14">
        <f>AP108/O108*100</f>
        <v>35.328</v>
      </c>
      <c r="AR108" s="115">
        <v>0</v>
      </c>
      <c r="AS108" s="14">
        <f>AR108/O108*100</f>
        <v>0</v>
      </c>
      <c r="AT108" s="115">
        <v>0</v>
      </c>
      <c r="AU108" s="14">
        <f>AT108/O108*100</f>
        <v>0</v>
      </c>
      <c r="AV108" s="115">
        <v>0</v>
      </c>
      <c r="AW108" s="14">
        <f>IF((K108=3),(AVERAGE(AP108,AR108,AT108)),AP108)</f>
        <v>38.4</v>
      </c>
      <c r="AX108" s="15">
        <f>IFERROR(IF((K108=1),(AW108*BA108)/1000,(AW108*BB108*1.73)/1000),"0")</f>
        <v>8.3712</v>
      </c>
      <c r="AY108" s="14">
        <f>AX108/J108*100</f>
        <v>33.4848</v>
      </c>
      <c r="AZ108" s="122">
        <f>IF($K$8=1,"1 Phase",ABS(((AP108/AW108)-1)+ABS((AR108/AW108)-1)+ABS((AT108/AW108)-1))/3)</f>
        <v>0.666666666666667</v>
      </c>
      <c r="BA108" s="14">
        <v>218</v>
      </c>
      <c r="BB108" s="14">
        <v>0</v>
      </c>
      <c r="BC108" s="14">
        <v>216</v>
      </c>
      <c r="BD108" s="74" t="str">
        <f>IF(AP108&gt;O108,"OL PHASA","Normal")</f>
        <v>Normal</v>
      </c>
      <c r="BE108" s="74" t="str">
        <f>IF(AR108&gt;O108,"OL PHASA","Normal")</f>
        <v>Normal</v>
      </c>
      <c r="BF108" s="132" t="str">
        <f>IF(AT108&gt;O108,"OL PHASA","Normal")</f>
        <v>Normal</v>
      </c>
      <c r="BG108" s="179" t="s">
        <v>7353</v>
      </c>
      <c r="BH108" s="179" t="s">
        <v>7354</v>
      </c>
      <c r="BI108" s="179"/>
      <c r="BJ108" s="179"/>
      <c r="BK108" s="179">
        <v>193</v>
      </c>
      <c r="BL108" s="180" t="s">
        <v>7355</v>
      </c>
      <c r="BM108" s="196" t="str">
        <f>IF(AY108&gt;AD108,"Beban Malam","Beban Siang")</f>
        <v>Beban Malam</v>
      </c>
      <c r="BN108" s="197" t="str">
        <f>IF(AD108&lt;30,"Underload",IF(AD108&lt;=80,"Baik",IF(AD108&gt;80,"Overload")))</f>
        <v>Underload</v>
      </c>
      <c r="BO108" s="197" t="str">
        <f>IF(AY108&lt;30,"Underload",IF(AY108&lt;=80,"Baik",IF(AY108&gt;80,"Overload")))</f>
        <v>Baik</v>
      </c>
      <c r="BP108" s="197" t="str">
        <f>IF(K108=3,IF(AE108&gt;0.2,"TDK SEIMBANG","SEIMBANG"),IF(AI108="OL PHASA","TDK SEIMBANG","SEIMBANG"))</f>
        <v>SEIMBANG</v>
      </c>
      <c r="BQ108" s="197" t="str">
        <f>IF(K108=3,IF(AZ108&gt;0.2,"TDK SEIMBANG","SEIMBANG"),IF(BD108="OL PHASA","TDK SEIMBANG","SEIMBANG"))</f>
        <v>SEIMBANG</v>
      </c>
      <c r="BR108" s="197" t="str">
        <f>IF(K108=3,IF(SUM(AF108:AG108)&gt;600,"NORMAL","DROP"),IF(AH108&gt;198,"NORMAL","DROP"))</f>
        <v>NORMAL</v>
      </c>
      <c r="BS108" s="197" t="str">
        <f>IF(K108=3,IF(SUM(BA108:BB108)&gt;600,"NORMAL","DROP"),IF(BC108&gt;198,"NORMAL","DROP"))</f>
        <v>NORMAL</v>
      </c>
    </row>
    <row r="109" ht="15.6" spans="1:71">
      <c r="A109" s="69" t="str">
        <f t="shared" si="29"/>
        <v>M-160Jurusan 1</v>
      </c>
      <c r="B109" s="75"/>
      <c r="C109" s="76" t="str">
        <f t="shared" ref="C109:C112" si="43">IF(T109="","",C108)</f>
        <v>M-160</v>
      </c>
      <c r="D109" s="76"/>
      <c r="E109" s="76"/>
      <c r="F109" s="76"/>
      <c r="G109" s="77"/>
      <c r="H109" s="77"/>
      <c r="I109" s="76"/>
      <c r="J109" s="92"/>
      <c r="K109" s="92"/>
      <c r="L109" s="93"/>
      <c r="M109" s="14"/>
      <c r="N109" s="94"/>
      <c r="O109" s="94"/>
      <c r="P109" s="98"/>
      <c r="Q109" s="98"/>
      <c r="R109" s="98"/>
      <c r="S109" s="98"/>
      <c r="T109" s="97" t="s">
        <v>7356</v>
      </c>
      <c r="U109" s="113"/>
      <c r="V109" s="92"/>
      <c r="W109" s="113"/>
      <c r="X109" s="92"/>
      <c r="Y109" s="113"/>
      <c r="Z109" s="92"/>
      <c r="AA109" s="113"/>
      <c r="AB109" s="14"/>
      <c r="AC109" s="124"/>
      <c r="AD109" s="92"/>
      <c r="AE109" s="92"/>
      <c r="AF109" s="113"/>
      <c r="AG109" s="113"/>
      <c r="AH109" s="92"/>
      <c r="AI109" s="97"/>
      <c r="AJ109" s="97"/>
      <c r="AK109" s="134"/>
      <c r="AL109" s="135"/>
      <c r="AM109" s="135"/>
      <c r="AN109" s="135"/>
      <c r="AO109" s="151" t="s">
        <v>7356</v>
      </c>
      <c r="AP109" s="113"/>
      <c r="AQ109" s="92"/>
      <c r="AR109" s="113"/>
      <c r="AS109" s="92"/>
      <c r="AT109" s="113"/>
      <c r="AU109" s="92"/>
      <c r="AV109" s="113"/>
      <c r="AW109" s="92"/>
      <c r="AX109" s="124"/>
      <c r="AY109" s="92"/>
      <c r="AZ109" s="92"/>
      <c r="BA109" s="113"/>
      <c r="BB109" s="113"/>
      <c r="BC109" s="92"/>
      <c r="BD109" s="97"/>
      <c r="BE109" s="97"/>
      <c r="BF109" s="134"/>
      <c r="BG109" s="185"/>
      <c r="BH109" s="187"/>
      <c r="BI109" s="182"/>
      <c r="BJ109" s="182"/>
      <c r="BK109" s="182"/>
      <c r="BL109" s="183"/>
      <c r="BM109" s="198"/>
      <c r="BN109" s="199"/>
      <c r="BO109" s="197"/>
      <c r="BP109" s="197"/>
      <c r="BQ109" s="197"/>
      <c r="BR109" s="197"/>
      <c r="BS109" s="197"/>
    </row>
    <row r="110" ht="15.6" spans="1:71">
      <c r="A110" s="69" t="str">
        <f t="shared" si="29"/>
        <v>M-160Jurusan 2</v>
      </c>
      <c r="B110" s="75"/>
      <c r="C110" s="76" t="str">
        <f t="shared" si="43"/>
        <v>M-160</v>
      </c>
      <c r="D110" s="76"/>
      <c r="E110" s="76"/>
      <c r="F110" s="76"/>
      <c r="G110" s="77"/>
      <c r="H110" s="77"/>
      <c r="I110" s="76"/>
      <c r="J110" s="92"/>
      <c r="K110" s="92"/>
      <c r="L110" s="93"/>
      <c r="M110" s="14"/>
      <c r="N110" s="94"/>
      <c r="O110" s="94"/>
      <c r="P110" s="97"/>
      <c r="Q110" s="97"/>
      <c r="R110" s="97"/>
      <c r="S110" s="97"/>
      <c r="T110" s="97" t="s">
        <v>7357</v>
      </c>
      <c r="U110" s="113"/>
      <c r="V110" s="92"/>
      <c r="W110" s="113"/>
      <c r="X110" s="92"/>
      <c r="Y110" s="113"/>
      <c r="Z110" s="92"/>
      <c r="AA110" s="113"/>
      <c r="AB110" s="14"/>
      <c r="AC110" s="124"/>
      <c r="AD110" s="92"/>
      <c r="AE110" s="92"/>
      <c r="AF110" s="113"/>
      <c r="AG110" s="113"/>
      <c r="AH110" s="92"/>
      <c r="AI110" s="97"/>
      <c r="AJ110" s="97"/>
      <c r="AK110" s="134"/>
      <c r="AL110" s="136"/>
      <c r="AM110" s="136"/>
      <c r="AN110" s="136"/>
      <c r="AO110" s="151" t="s">
        <v>7357</v>
      </c>
      <c r="AP110" s="113"/>
      <c r="AQ110" s="92"/>
      <c r="AR110" s="113"/>
      <c r="AS110" s="92"/>
      <c r="AT110" s="113"/>
      <c r="AU110" s="92"/>
      <c r="AV110" s="113"/>
      <c r="AW110" s="92"/>
      <c r="AX110" s="124"/>
      <c r="AY110" s="92"/>
      <c r="AZ110" s="92"/>
      <c r="BA110" s="113"/>
      <c r="BB110" s="113"/>
      <c r="BC110" s="92"/>
      <c r="BD110" s="97"/>
      <c r="BE110" s="97"/>
      <c r="BF110" s="134"/>
      <c r="BG110" s="185"/>
      <c r="BH110" s="187"/>
      <c r="BI110" s="182"/>
      <c r="BJ110" s="182"/>
      <c r="BK110" s="182"/>
      <c r="BL110" s="183"/>
      <c r="BM110" s="198"/>
      <c r="BN110" s="199"/>
      <c r="BO110" s="197"/>
      <c r="BP110" s="197"/>
      <c r="BQ110" s="197"/>
      <c r="BR110" s="197"/>
      <c r="BS110" s="197"/>
    </row>
    <row r="111" ht="15.6" spans="1:71">
      <c r="A111" s="69" t="str">
        <f t="shared" si="29"/>
        <v>M-160Jurusan 3</v>
      </c>
      <c r="B111" s="75"/>
      <c r="C111" s="76" t="str">
        <f t="shared" si="43"/>
        <v>M-160</v>
      </c>
      <c r="D111" s="76"/>
      <c r="E111" s="76"/>
      <c r="F111" s="76"/>
      <c r="G111" s="77"/>
      <c r="H111" s="77"/>
      <c r="I111" s="76"/>
      <c r="J111" s="92"/>
      <c r="K111" s="92"/>
      <c r="L111" s="93"/>
      <c r="M111" s="14"/>
      <c r="N111" s="94"/>
      <c r="O111" s="94"/>
      <c r="P111" s="97"/>
      <c r="Q111" s="97"/>
      <c r="R111" s="97"/>
      <c r="S111" s="97"/>
      <c r="T111" s="97" t="s">
        <v>7358</v>
      </c>
      <c r="U111" s="113"/>
      <c r="V111" s="92"/>
      <c r="W111" s="113"/>
      <c r="X111" s="92"/>
      <c r="Y111" s="113"/>
      <c r="Z111" s="92"/>
      <c r="AA111" s="113"/>
      <c r="AB111" s="92"/>
      <c r="AC111" s="124"/>
      <c r="AD111" s="92"/>
      <c r="AE111" s="92"/>
      <c r="AF111" s="113"/>
      <c r="AG111" s="113"/>
      <c r="AH111" s="92"/>
      <c r="AI111" s="97"/>
      <c r="AJ111" s="97"/>
      <c r="AK111" s="134"/>
      <c r="AL111" s="136"/>
      <c r="AM111" s="136"/>
      <c r="AN111" s="136"/>
      <c r="AO111" s="151" t="s">
        <v>7358</v>
      </c>
      <c r="AP111" s="113"/>
      <c r="AQ111" s="92"/>
      <c r="AR111" s="113"/>
      <c r="AS111" s="92"/>
      <c r="AT111" s="113"/>
      <c r="AU111" s="92"/>
      <c r="AV111" s="113"/>
      <c r="AW111" s="92"/>
      <c r="AX111" s="124"/>
      <c r="AY111" s="92"/>
      <c r="AZ111" s="92"/>
      <c r="BA111" s="113"/>
      <c r="BB111" s="113"/>
      <c r="BC111" s="92"/>
      <c r="BD111" s="97"/>
      <c r="BE111" s="97"/>
      <c r="BF111" s="134"/>
      <c r="BG111" s="185"/>
      <c r="BH111" s="187"/>
      <c r="BI111" s="182"/>
      <c r="BJ111" s="182"/>
      <c r="BK111" s="182"/>
      <c r="BL111" s="183"/>
      <c r="BM111" s="198"/>
      <c r="BN111" s="199"/>
      <c r="BO111" s="197"/>
      <c r="BP111" s="197"/>
      <c r="BQ111" s="197"/>
      <c r="BR111" s="197"/>
      <c r="BS111" s="197"/>
    </row>
    <row r="112" ht="15.6" spans="1:71">
      <c r="A112" s="69" t="str">
        <f t="shared" si="29"/>
        <v>M-160Jurusan 4</v>
      </c>
      <c r="B112" s="75"/>
      <c r="C112" s="76" t="str">
        <f t="shared" si="43"/>
        <v>M-160</v>
      </c>
      <c r="D112" s="76"/>
      <c r="E112" s="76"/>
      <c r="F112" s="76"/>
      <c r="G112" s="77"/>
      <c r="H112" s="77"/>
      <c r="I112" s="76"/>
      <c r="J112" s="92"/>
      <c r="K112" s="92"/>
      <c r="L112" s="93"/>
      <c r="M112" s="14"/>
      <c r="N112" s="94"/>
      <c r="O112" s="94"/>
      <c r="P112" s="97"/>
      <c r="Q112" s="97"/>
      <c r="R112" s="97"/>
      <c r="S112" s="97"/>
      <c r="T112" s="97" t="s">
        <v>7374</v>
      </c>
      <c r="U112" s="113"/>
      <c r="V112" s="92"/>
      <c r="W112" s="113"/>
      <c r="X112" s="92"/>
      <c r="Y112" s="113"/>
      <c r="Z112" s="92"/>
      <c r="AA112" s="113"/>
      <c r="AB112" s="92"/>
      <c r="AC112" s="124"/>
      <c r="AD112" s="92"/>
      <c r="AE112" s="92"/>
      <c r="AF112" s="92"/>
      <c r="AG112" s="92"/>
      <c r="AH112" s="92"/>
      <c r="AI112" s="97"/>
      <c r="AJ112" s="97"/>
      <c r="AK112" s="134"/>
      <c r="AL112" s="136"/>
      <c r="AM112" s="136"/>
      <c r="AN112" s="136"/>
      <c r="AO112" s="151" t="s">
        <v>7374</v>
      </c>
      <c r="AP112" s="113"/>
      <c r="AQ112" s="92"/>
      <c r="AR112" s="113"/>
      <c r="AS112" s="92"/>
      <c r="AT112" s="113"/>
      <c r="AU112" s="92"/>
      <c r="AV112" s="113"/>
      <c r="AW112" s="92"/>
      <c r="AX112" s="124"/>
      <c r="AY112" s="92"/>
      <c r="AZ112" s="92"/>
      <c r="BA112" s="92"/>
      <c r="BB112" s="92"/>
      <c r="BC112" s="92"/>
      <c r="BD112" s="97"/>
      <c r="BE112" s="97"/>
      <c r="BF112" s="134"/>
      <c r="BG112" s="185"/>
      <c r="BH112" s="187"/>
      <c r="BI112" s="182"/>
      <c r="BJ112" s="182"/>
      <c r="BK112" s="182"/>
      <c r="BL112" s="183"/>
      <c r="BM112" s="198"/>
      <c r="BN112" s="199"/>
      <c r="BO112" s="197"/>
      <c r="BP112" s="197"/>
      <c r="BQ112" s="197"/>
      <c r="BR112" s="197"/>
      <c r="BS112" s="197"/>
    </row>
    <row r="113" ht="31.2" spans="1:71">
      <c r="A113" s="69" t="str">
        <f t="shared" si="29"/>
        <v>M-161Induk</v>
      </c>
      <c r="B113" s="78">
        <f>B108+1</f>
        <v>22</v>
      </c>
      <c r="C113" s="74" t="s">
        <v>7389</v>
      </c>
      <c r="D113" s="72" t="s">
        <v>7385</v>
      </c>
      <c r="E113" s="73" t="s">
        <v>7386</v>
      </c>
      <c r="F113" s="72" t="s">
        <v>1627</v>
      </c>
      <c r="G113" s="79" t="s">
        <v>7390</v>
      </c>
      <c r="H113" s="80" t="s">
        <v>7391</v>
      </c>
      <c r="I113" s="74" t="s">
        <v>1929</v>
      </c>
      <c r="J113" s="14">
        <v>100</v>
      </c>
      <c r="K113" s="14">
        <v>3</v>
      </c>
      <c r="L113" s="14">
        <v>20</v>
      </c>
      <c r="M113" s="14">
        <f>+IF(K113=3,400,IF(K113=1,230,0))</f>
        <v>400</v>
      </c>
      <c r="N113" s="15">
        <f>(J113*1000)/((L113*1000)*1.73)</f>
        <v>2.89017341040462</v>
      </c>
      <c r="O113" s="15">
        <f>IF(K113=3,(J113*1000)/(M113*1.73),(J113*1000)/(M113))</f>
        <v>144.508670520231</v>
      </c>
      <c r="P113" s="74">
        <v>23</v>
      </c>
      <c r="Q113" s="71" t="s">
        <v>7363</v>
      </c>
      <c r="R113" s="71">
        <v>2024</v>
      </c>
      <c r="S113" s="71" t="str">
        <f>C113&amp;T113</f>
        <v>M-161Induk</v>
      </c>
      <c r="T113" s="74" t="s">
        <v>7352</v>
      </c>
      <c r="U113" s="115">
        <v>29</v>
      </c>
      <c r="V113" s="14">
        <f>U113/O113*100</f>
        <v>20.068</v>
      </c>
      <c r="W113" s="115">
        <v>33</v>
      </c>
      <c r="X113" s="14">
        <f>W113/O113*100</f>
        <v>22.836</v>
      </c>
      <c r="Y113" s="115">
        <v>52</v>
      </c>
      <c r="Z113" s="14">
        <f>Y113/O113*100</f>
        <v>35.984</v>
      </c>
      <c r="AA113" s="115">
        <v>17</v>
      </c>
      <c r="AB113" s="14">
        <f>IF((K113=3),(AVERAGE(U113,W113,Y113)),U113)</f>
        <v>38</v>
      </c>
      <c r="AC113" s="15">
        <f>IFERROR(IF((K113=1),(AB113*AF113)/1000,(AB113*AG113*1.73)/1000),"0")</f>
        <v>24.88259</v>
      </c>
      <c r="AD113" s="14">
        <f>AC113/J113*100</f>
        <v>24.88259</v>
      </c>
      <c r="AE113" s="122">
        <f>IF($K$8=1,"1 Phase",ABS(((U113/AB113)-1)+ABS((W113/AB113)-1)+ABS((Y113/AB113)-1))/3)</f>
        <v>0.087719298245614</v>
      </c>
      <c r="AF113" s="14">
        <v>219</v>
      </c>
      <c r="AG113" s="14">
        <v>378.5</v>
      </c>
      <c r="AH113" s="14"/>
      <c r="AI113" s="74" t="str">
        <f>IF(U113&gt;O113,"OL PHASA","Normal")</f>
        <v>Normal</v>
      </c>
      <c r="AJ113" s="74" t="str">
        <f>IF(W113&gt;O113,"OL PHASA","Normal")</f>
        <v>Normal</v>
      </c>
      <c r="AK113" s="132" t="str">
        <f>IF(Y113&gt;O113,"OL PHASA","Normal")</f>
        <v>Normal</v>
      </c>
      <c r="AL113" s="139">
        <v>20</v>
      </c>
      <c r="AM113" s="139" t="s">
        <v>7363</v>
      </c>
      <c r="AN113" s="139">
        <v>2024</v>
      </c>
      <c r="AO113" s="149" t="s">
        <v>7352</v>
      </c>
      <c r="AP113" s="115">
        <v>31</v>
      </c>
      <c r="AQ113" s="14">
        <f>AP113/O113*100</f>
        <v>21.452</v>
      </c>
      <c r="AR113" s="115">
        <v>37</v>
      </c>
      <c r="AS113" s="14">
        <f>AR113/O113*100</f>
        <v>25.604</v>
      </c>
      <c r="AT113" s="115">
        <v>47</v>
      </c>
      <c r="AU113" s="14">
        <f>AT113/O113*100</f>
        <v>32.524</v>
      </c>
      <c r="AV113" s="115">
        <v>26</v>
      </c>
      <c r="AW113" s="14">
        <f>IF((K113=3),(AVERAGE(AP113,AR113,AT113)),AP113)</f>
        <v>38.3333333333333</v>
      </c>
      <c r="AX113" s="15">
        <f>IFERROR(IF((K113=1),(AW113*BA113)/1000,(AW113*BB113*1.73)/1000),"0")</f>
        <v>25.724235</v>
      </c>
      <c r="AY113" s="14">
        <f>AX113/J113*100</f>
        <v>25.724235</v>
      </c>
      <c r="AZ113" s="122">
        <f>IF($K$8=1,"1 Phase",ABS(((AP113/AW113)-1)+ABS((AR113/AW113)-1)+ABS((AT113/AW113)-1))/3)</f>
        <v>0.0231884057971015</v>
      </c>
      <c r="BA113" s="14">
        <v>225</v>
      </c>
      <c r="BB113" s="14">
        <v>387.9</v>
      </c>
      <c r="BC113" s="14"/>
      <c r="BD113" s="74" t="str">
        <f>IF(AP113&gt;O113,"OL PHASA","Normal")</f>
        <v>Normal</v>
      </c>
      <c r="BE113" s="74" t="str">
        <f>IF(AR113&gt;O113,"OL PHASA","Normal")</f>
        <v>Normal</v>
      </c>
      <c r="BF113" s="132" t="str">
        <f>IF(AT113&gt;O113,"OL PHASA","Normal")</f>
        <v>Normal</v>
      </c>
      <c r="BG113" s="200">
        <v>5</v>
      </c>
      <c r="BH113" s="179" t="s">
        <v>7354</v>
      </c>
      <c r="BI113" s="179"/>
      <c r="BJ113" s="179"/>
      <c r="BK113" s="179">
        <v>630</v>
      </c>
      <c r="BL113" s="180" t="s">
        <v>7355</v>
      </c>
      <c r="BM113" s="196" t="str">
        <f>IF(AY113&gt;AD113,"Beban Malam","Beban Siang")</f>
        <v>Beban Malam</v>
      </c>
      <c r="BN113" s="197" t="str">
        <f>IF(AD113&lt;30,"Underload",IF(AD113&lt;=80,"Baik",IF(AD113&gt;80,"Overload")))</f>
        <v>Underload</v>
      </c>
      <c r="BO113" s="197" t="str">
        <f>IF(AY113&lt;30,"Underload",IF(AY113&lt;=80,"Baik",IF(AY113&gt;80,"Overload")))</f>
        <v>Underload</v>
      </c>
      <c r="BP113" s="197" t="str">
        <f>IF(K113=3,IF(AE113&gt;0.2,"TDK SEIMBANG","SEIMBANG"),IF(AI113="OL PHASA","TDK SEIMBANG","SEIMBANG"))</f>
        <v>SEIMBANG</v>
      </c>
      <c r="BQ113" s="197" t="str">
        <f>IF(K113=3,IF(AZ113&gt;0.2,"TDK SEIMBANG","SEIMBANG"),IF(BD113="OL PHASA","TDK SEIMBANG","SEIMBANG"))</f>
        <v>SEIMBANG</v>
      </c>
      <c r="BR113" s="197" t="str">
        <f>IF(K113=3,IF(SUM(AF113:AG113)&gt;600,"NORMAL","DROP"),IF(AH113&gt;198,"NORMAL","DROP"))</f>
        <v>DROP</v>
      </c>
      <c r="BS113" s="197" t="str">
        <f>IF(K113=3,IF(SUM(BA113:BB113)&gt;600,"NORMAL","DROP"),IF(BC113&gt;198,"NORMAL","DROP"))</f>
        <v>NORMAL</v>
      </c>
    </row>
    <row r="114" ht="15.6" spans="1:71">
      <c r="A114" s="69" t="str">
        <f t="shared" si="29"/>
        <v>M-161Jurusan 1</v>
      </c>
      <c r="B114" s="75"/>
      <c r="C114" s="76" t="str">
        <f t="shared" ref="C114:C117" si="44">IF(T114="","",C113)</f>
        <v>M-161</v>
      </c>
      <c r="D114" s="76"/>
      <c r="E114" s="76"/>
      <c r="F114" s="76"/>
      <c r="G114" s="77"/>
      <c r="H114" s="77"/>
      <c r="I114" s="76"/>
      <c r="J114" s="92"/>
      <c r="K114" s="92"/>
      <c r="L114" s="93"/>
      <c r="M114" s="14"/>
      <c r="N114" s="94"/>
      <c r="O114" s="94"/>
      <c r="P114" s="98"/>
      <c r="Q114" s="98"/>
      <c r="R114" s="98"/>
      <c r="S114" s="98"/>
      <c r="T114" s="97" t="s">
        <v>7356</v>
      </c>
      <c r="U114" s="113">
        <v>7</v>
      </c>
      <c r="V114" s="92"/>
      <c r="W114" s="113">
        <v>23</v>
      </c>
      <c r="X114" s="92"/>
      <c r="Y114" s="113">
        <v>28</v>
      </c>
      <c r="Z114" s="92"/>
      <c r="AA114" s="113">
        <v>18</v>
      </c>
      <c r="AB114" s="14"/>
      <c r="AC114" s="124"/>
      <c r="AD114" s="92"/>
      <c r="AE114" s="92"/>
      <c r="AF114" s="113">
        <v>218</v>
      </c>
      <c r="AG114" s="113">
        <v>378.9</v>
      </c>
      <c r="AH114" s="92">
        <v>221</v>
      </c>
      <c r="AI114" s="97"/>
      <c r="AJ114" s="97"/>
      <c r="AK114" s="134"/>
      <c r="AL114" s="135"/>
      <c r="AM114" s="135"/>
      <c r="AN114" s="135"/>
      <c r="AO114" s="151" t="s">
        <v>7356</v>
      </c>
      <c r="AP114" s="113">
        <v>9</v>
      </c>
      <c r="AQ114" s="92"/>
      <c r="AR114" s="113">
        <v>26</v>
      </c>
      <c r="AS114" s="92"/>
      <c r="AT114" s="113">
        <v>36</v>
      </c>
      <c r="AU114" s="92"/>
      <c r="AV114" s="113">
        <v>28</v>
      </c>
      <c r="AW114" s="92"/>
      <c r="AX114" s="124"/>
      <c r="AY114" s="92"/>
      <c r="AZ114" s="92"/>
      <c r="BA114" s="113">
        <v>223</v>
      </c>
      <c r="BB114" s="113">
        <v>390.9</v>
      </c>
      <c r="BC114" s="92">
        <v>223</v>
      </c>
      <c r="BD114" s="97"/>
      <c r="BE114" s="97"/>
      <c r="BF114" s="134"/>
      <c r="BG114" s="185"/>
      <c r="BH114" s="187"/>
      <c r="BI114" s="182"/>
      <c r="BJ114" s="182"/>
      <c r="BK114" s="182"/>
      <c r="BL114" s="183"/>
      <c r="BM114" s="198"/>
      <c r="BN114" s="199"/>
      <c r="BO114" s="197"/>
      <c r="BP114" s="197"/>
      <c r="BQ114" s="197"/>
      <c r="BR114" s="197"/>
      <c r="BS114" s="197"/>
    </row>
    <row r="115" ht="15.6" spans="1:71">
      <c r="A115" s="69" t="str">
        <f t="shared" si="29"/>
        <v>M-161Jurusan 2</v>
      </c>
      <c r="B115" s="75"/>
      <c r="C115" s="76" t="str">
        <f t="shared" si="44"/>
        <v>M-161</v>
      </c>
      <c r="D115" s="76"/>
      <c r="E115" s="76"/>
      <c r="F115" s="76"/>
      <c r="G115" s="77"/>
      <c r="H115" s="77"/>
      <c r="I115" s="76"/>
      <c r="J115" s="92"/>
      <c r="K115" s="92"/>
      <c r="L115" s="93"/>
      <c r="M115" s="14"/>
      <c r="N115" s="94"/>
      <c r="O115" s="94"/>
      <c r="P115" s="97"/>
      <c r="Q115" s="97"/>
      <c r="R115" s="97"/>
      <c r="S115" s="97"/>
      <c r="T115" s="97" t="s">
        <v>7357</v>
      </c>
      <c r="U115" s="113">
        <v>23</v>
      </c>
      <c r="V115" s="92"/>
      <c r="W115" s="113">
        <v>10</v>
      </c>
      <c r="X115" s="92"/>
      <c r="Y115" s="113">
        <v>25</v>
      </c>
      <c r="Z115" s="92"/>
      <c r="AA115" s="113">
        <v>6</v>
      </c>
      <c r="AB115" s="14"/>
      <c r="AC115" s="124"/>
      <c r="AD115" s="92"/>
      <c r="AE115" s="92"/>
      <c r="AF115" s="113">
        <v>219</v>
      </c>
      <c r="AG115" s="113">
        <v>374</v>
      </c>
      <c r="AH115" s="92">
        <v>214</v>
      </c>
      <c r="AI115" s="97"/>
      <c r="AJ115" s="97"/>
      <c r="AK115" s="134"/>
      <c r="AL115" s="136"/>
      <c r="AM115" s="136"/>
      <c r="AN115" s="136"/>
      <c r="AO115" s="151" t="s">
        <v>7357</v>
      </c>
      <c r="AP115" s="113">
        <v>22</v>
      </c>
      <c r="AQ115" s="92"/>
      <c r="AR115" s="113">
        <v>12</v>
      </c>
      <c r="AS115" s="92"/>
      <c r="AT115" s="113">
        <v>11</v>
      </c>
      <c r="AU115" s="92"/>
      <c r="AV115" s="113">
        <v>10.8</v>
      </c>
      <c r="AW115" s="92"/>
      <c r="AX115" s="124"/>
      <c r="AY115" s="92"/>
      <c r="AZ115" s="92"/>
      <c r="BA115" s="113">
        <v>226</v>
      </c>
      <c r="BB115" s="113">
        <v>389</v>
      </c>
      <c r="BC115" s="92">
        <v>220</v>
      </c>
      <c r="BD115" s="97"/>
      <c r="BE115" s="97"/>
      <c r="BF115" s="134"/>
      <c r="BG115" s="185"/>
      <c r="BH115" s="187"/>
      <c r="BI115" s="182"/>
      <c r="BJ115" s="182"/>
      <c r="BK115" s="182"/>
      <c r="BL115" s="183"/>
      <c r="BM115" s="198"/>
      <c r="BN115" s="199"/>
      <c r="BO115" s="197"/>
      <c r="BP115" s="197"/>
      <c r="BQ115" s="197"/>
      <c r="BR115" s="197"/>
      <c r="BS115" s="197"/>
    </row>
    <row r="116" ht="15.6" spans="1:71">
      <c r="A116" s="69" t="str">
        <f t="shared" si="29"/>
        <v>M-161Jurusan 3</v>
      </c>
      <c r="B116" s="75"/>
      <c r="C116" s="76" t="str">
        <f t="shared" si="44"/>
        <v>M-161</v>
      </c>
      <c r="D116" s="76"/>
      <c r="E116" s="76"/>
      <c r="F116" s="76"/>
      <c r="G116" s="77"/>
      <c r="H116" s="77"/>
      <c r="I116" s="76"/>
      <c r="J116" s="92"/>
      <c r="K116" s="92"/>
      <c r="L116" s="93"/>
      <c r="M116" s="14"/>
      <c r="N116" s="94"/>
      <c r="O116" s="94"/>
      <c r="P116" s="97"/>
      <c r="Q116" s="97"/>
      <c r="R116" s="97"/>
      <c r="S116" s="97"/>
      <c r="T116" s="97" t="s">
        <v>7358</v>
      </c>
      <c r="U116" s="113"/>
      <c r="V116" s="92"/>
      <c r="W116" s="113"/>
      <c r="X116" s="92"/>
      <c r="Y116" s="113"/>
      <c r="Z116" s="92"/>
      <c r="AA116" s="113"/>
      <c r="AB116" s="92"/>
      <c r="AC116" s="124"/>
      <c r="AD116" s="92"/>
      <c r="AE116" s="92"/>
      <c r="AF116" s="113"/>
      <c r="AG116" s="113"/>
      <c r="AH116" s="92"/>
      <c r="AI116" s="97"/>
      <c r="AJ116" s="97"/>
      <c r="AK116" s="134"/>
      <c r="AL116" s="136"/>
      <c r="AM116" s="136"/>
      <c r="AN116" s="136"/>
      <c r="AO116" s="151" t="s">
        <v>7358</v>
      </c>
      <c r="AP116" s="113"/>
      <c r="AQ116" s="92"/>
      <c r="AR116" s="113"/>
      <c r="AS116" s="92"/>
      <c r="AT116" s="113"/>
      <c r="AU116" s="92"/>
      <c r="AV116" s="113"/>
      <c r="AW116" s="92"/>
      <c r="AX116" s="124"/>
      <c r="AY116" s="92"/>
      <c r="AZ116" s="92"/>
      <c r="BA116" s="113"/>
      <c r="BB116" s="113"/>
      <c r="BC116" s="92"/>
      <c r="BD116" s="97"/>
      <c r="BE116" s="97"/>
      <c r="BF116" s="134"/>
      <c r="BG116" s="185"/>
      <c r="BH116" s="187"/>
      <c r="BI116" s="182"/>
      <c r="BJ116" s="182"/>
      <c r="BK116" s="182"/>
      <c r="BL116" s="183"/>
      <c r="BM116" s="198"/>
      <c r="BN116" s="199"/>
      <c r="BO116" s="197"/>
      <c r="BP116" s="197"/>
      <c r="BQ116" s="197"/>
      <c r="BR116" s="197"/>
      <c r="BS116" s="197"/>
    </row>
    <row r="117" ht="15.6" spans="1:71">
      <c r="A117" s="69" t="str">
        <f t="shared" si="29"/>
        <v/>
      </c>
      <c r="B117" s="75"/>
      <c r="C117" s="76" t="str">
        <f t="shared" si="44"/>
        <v/>
      </c>
      <c r="D117" s="76"/>
      <c r="E117" s="76"/>
      <c r="F117" s="76"/>
      <c r="G117" s="77"/>
      <c r="H117" s="77"/>
      <c r="I117" s="76"/>
      <c r="J117" s="92"/>
      <c r="K117" s="92"/>
      <c r="L117" s="93"/>
      <c r="M117" s="14"/>
      <c r="N117" s="94"/>
      <c r="O117" s="94"/>
      <c r="P117" s="97"/>
      <c r="Q117" s="114"/>
      <c r="R117" s="114"/>
      <c r="S117" s="114"/>
      <c r="T117" s="97"/>
      <c r="U117" s="113"/>
      <c r="V117" s="92"/>
      <c r="W117" s="113"/>
      <c r="X117" s="92"/>
      <c r="Y117" s="113"/>
      <c r="Z117" s="92"/>
      <c r="AA117" s="113"/>
      <c r="AB117" s="92"/>
      <c r="AC117" s="124"/>
      <c r="AD117" s="92"/>
      <c r="AE117" s="92"/>
      <c r="AF117" s="92"/>
      <c r="AG117" s="92"/>
      <c r="AH117" s="92"/>
      <c r="AI117" s="97"/>
      <c r="AJ117" s="97"/>
      <c r="AK117" s="134"/>
      <c r="AL117" s="136"/>
      <c r="AM117" s="136"/>
      <c r="AN117" s="136"/>
      <c r="AO117" s="151"/>
      <c r="AP117" s="113"/>
      <c r="AQ117" s="92"/>
      <c r="AR117" s="113"/>
      <c r="AS117" s="92"/>
      <c r="AT117" s="113"/>
      <c r="AU117" s="92"/>
      <c r="AV117" s="113"/>
      <c r="AW117" s="92"/>
      <c r="AX117" s="124"/>
      <c r="AY117" s="92"/>
      <c r="AZ117" s="92"/>
      <c r="BA117" s="92"/>
      <c r="BB117" s="92"/>
      <c r="BC117" s="92"/>
      <c r="BD117" s="97"/>
      <c r="BE117" s="97"/>
      <c r="BF117" s="134"/>
      <c r="BG117" s="185"/>
      <c r="BH117" s="187"/>
      <c r="BI117" s="182"/>
      <c r="BJ117" s="182"/>
      <c r="BK117" s="182"/>
      <c r="BL117" s="183"/>
      <c r="BM117" s="198"/>
      <c r="BN117" s="199"/>
      <c r="BO117" s="197"/>
      <c r="BP117" s="197"/>
      <c r="BQ117" s="197"/>
      <c r="BR117" s="197"/>
      <c r="BS117" s="197"/>
    </row>
    <row r="118" ht="31.2" spans="1:71">
      <c r="A118" s="69" t="str">
        <f t="shared" si="29"/>
        <v>M-162Induk</v>
      </c>
      <c r="B118" s="78">
        <f>B113+1</f>
        <v>23</v>
      </c>
      <c r="C118" s="74" t="s">
        <v>7392</v>
      </c>
      <c r="D118" s="72" t="s">
        <v>7385</v>
      </c>
      <c r="E118" s="73" t="s">
        <v>7386</v>
      </c>
      <c r="F118" s="72" t="s">
        <v>1671</v>
      </c>
      <c r="G118" s="79" t="s">
        <v>7393</v>
      </c>
      <c r="H118" s="80" t="s">
        <v>7371</v>
      </c>
      <c r="I118" s="74" t="s">
        <v>1929</v>
      </c>
      <c r="J118" s="14">
        <v>50</v>
      </c>
      <c r="K118" s="14">
        <v>3</v>
      </c>
      <c r="L118" s="14">
        <v>20</v>
      </c>
      <c r="M118" s="14">
        <f>+IF(K118=3,400,IF(K118=1,230,0))</f>
        <v>400</v>
      </c>
      <c r="N118" s="15">
        <f>(J118*1000)/((L118*1000)*1.73)</f>
        <v>1.44508670520231</v>
      </c>
      <c r="O118" s="15">
        <f>IF(K118=3,(J118*1000)/(M118*1.73),(J118*1000)/(M118))</f>
        <v>72.2543352601156</v>
      </c>
      <c r="P118" s="74">
        <v>23</v>
      </c>
      <c r="Q118" s="71" t="s">
        <v>7363</v>
      </c>
      <c r="R118" s="71">
        <v>2024</v>
      </c>
      <c r="S118" s="71"/>
      <c r="T118" s="74" t="s">
        <v>7352</v>
      </c>
      <c r="U118" s="115">
        <v>58</v>
      </c>
      <c r="V118" s="14">
        <f>U118/O118*100</f>
        <v>80.272</v>
      </c>
      <c r="W118" s="115">
        <v>40</v>
      </c>
      <c r="X118" s="14">
        <f>W118/O118*100</f>
        <v>55.36</v>
      </c>
      <c r="Y118" s="115">
        <v>35</v>
      </c>
      <c r="Z118" s="14">
        <f>Y118/O118*100</f>
        <v>48.44</v>
      </c>
      <c r="AA118" s="115">
        <v>13</v>
      </c>
      <c r="AB118" s="14">
        <f>IF((K118=3),(AVERAGE(U118,W118,Y118)),U118)</f>
        <v>44.3333333333333</v>
      </c>
      <c r="AC118" s="15">
        <f>IFERROR(IF((K118=1),(AB118*AF118)/1000,(AB118*AG118*1.73)/1000),"0")</f>
        <v>28.6845533333333</v>
      </c>
      <c r="AD118" s="14">
        <f>AC118/J118*100</f>
        <v>57.3691066666667</v>
      </c>
      <c r="AE118" s="122">
        <f>IF($K$8=1,"1 Phase",ABS(((U118/AB118)-1)+ABS((W118/AB118)-1)+ABS((Y118/AB118)-1))/3)</f>
        <v>0.205513784461153</v>
      </c>
      <c r="AF118" s="14">
        <v>216</v>
      </c>
      <c r="AG118" s="14">
        <v>374</v>
      </c>
      <c r="AH118" s="14"/>
      <c r="AI118" s="74" t="str">
        <f>IF(U118&gt;O118,"OL PHASA","Normal")</f>
        <v>Normal</v>
      </c>
      <c r="AJ118" s="74" t="str">
        <f>IF(W118&gt;O118,"OL PHASA","Normal")</f>
        <v>Normal</v>
      </c>
      <c r="AK118" s="132" t="str">
        <f>IF(Y118&gt;O118,"OL PHASA","Normal")</f>
        <v>Normal</v>
      </c>
      <c r="AL118" s="139">
        <v>28</v>
      </c>
      <c r="AM118" s="139" t="s">
        <v>7363</v>
      </c>
      <c r="AN118" s="139">
        <v>2024</v>
      </c>
      <c r="AO118" s="149" t="s">
        <v>7352</v>
      </c>
      <c r="AP118" s="115">
        <v>38</v>
      </c>
      <c r="AQ118" s="14">
        <f>AP118/O118*100</f>
        <v>52.592</v>
      </c>
      <c r="AR118" s="115">
        <v>44</v>
      </c>
      <c r="AS118" s="14">
        <f>AR118/O118*100</f>
        <v>60.896</v>
      </c>
      <c r="AT118" s="115">
        <v>52</v>
      </c>
      <c r="AU118" s="14">
        <f>AT118/O118*100</f>
        <v>71.968</v>
      </c>
      <c r="AV118" s="115">
        <v>21</v>
      </c>
      <c r="AW118" s="14">
        <f>IF((K118=3),(AVERAGE(AP118,AR118,AT118)),AP118)</f>
        <v>44.6666666666667</v>
      </c>
      <c r="AX118" s="15">
        <f>IFERROR(IF((K118=1),(AW118*BA118)/1000,(AW118*BB118*1.73)/1000),"0")</f>
        <v>29.5184133333333</v>
      </c>
      <c r="AY118" s="14">
        <f>AX118/J118*100</f>
        <v>59.0368266666667</v>
      </c>
      <c r="AZ118" s="122">
        <f>IF($K$8=1,"1 Phase",ABS(((AP118/AW118)-1)+ABS((AR118/AW118)-1)+ABS((AT118/AW118)-1))/3)</f>
        <v>0.0099502487562189</v>
      </c>
      <c r="BA118" s="14">
        <v>221</v>
      </c>
      <c r="BB118" s="14">
        <v>382</v>
      </c>
      <c r="BC118" s="137"/>
      <c r="BD118" s="74" t="str">
        <f>IF(AP118&gt;O118,"OL PHASA","Normal")</f>
        <v>Normal</v>
      </c>
      <c r="BE118" s="74" t="str">
        <f>IF(AR118&gt;O118,"OL PHASA","Normal")</f>
        <v>Normal</v>
      </c>
      <c r="BF118" s="132" t="str">
        <f>IF(AT118&gt;O118,"OL PHASA","Normal")</f>
        <v>Normal</v>
      </c>
      <c r="BG118" s="200">
        <v>5</v>
      </c>
      <c r="BH118" s="179" t="s">
        <v>7354</v>
      </c>
      <c r="BI118" s="179"/>
      <c r="BJ118" s="179"/>
      <c r="BK118" s="179">
        <v>1405</v>
      </c>
      <c r="BL118" s="180" t="s">
        <v>7355</v>
      </c>
      <c r="BM118" s="196" t="str">
        <f>IF(AY118&gt;AD118,"Beban Malam","Beban Siang")</f>
        <v>Beban Malam</v>
      </c>
      <c r="BN118" s="197" t="str">
        <f>IF(AD118&lt;30,"Underload",IF(AD118&lt;=80,"Baik",IF(AD118&gt;80,"Overload")))</f>
        <v>Baik</v>
      </c>
      <c r="BO118" s="197" t="str">
        <f>IF(AY118&lt;30,"Underload",IF(AY118&lt;=80,"Baik",IF(AY118&gt;80,"Overload")))</f>
        <v>Baik</v>
      </c>
      <c r="BP118" s="197" t="str">
        <f>IF(K118=3,IF(AE118&gt;0.2,"TDK SEIMBANG","SEIMBANG"),IF(AI118="OL PHASA","TDK SEIMBANG","SEIMBANG"))</f>
        <v>TDK SEIMBANG</v>
      </c>
      <c r="BQ118" s="197" t="str">
        <f>IF(K118=3,IF(AZ118&gt;0.2,"TDK SEIMBANG","SEIMBANG"),IF(BD118="OL PHASA","TDK SEIMBANG","SEIMBANG"))</f>
        <v>SEIMBANG</v>
      </c>
      <c r="BR118" s="197" t="str">
        <f>IF(K118=3,IF(SUM(AF118:AG118)&gt;600,"NORMAL","DROP"),IF(AH118&gt;198,"NORMAL","DROP"))</f>
        <v>DROP</v>
      </c>
      <c r="BS118" s="197" t="str">
        <f>IF(K118=3,IF(SUM(BA118:BB118)&gt;600,"NORMAL","DROP"),IF(BC119&gt;198,"NORMAL","DROP"))</f>
        <v>NORMAL</v>
      </c>
    </row>
    <row r="119" ht="15.6" spans="1:71">
      <c r="A119" s="69" t="str">
        <f t="shared" si="29"/>
        <v>M-162Jurusan 1</v>
      </c>
      <c r="B119" s="75"/>
      <c r="C119" s="76" t="str">
        <f t="shared" ref="C119:C122" si="45">IF(T119="","",C118)</f>
        <v>M-162</v>
      </c>
      <c r="D119" s="76"/>
      <c r="E119" s="76"/>
      <c r="F119" s="76"/>
      <c r="G119" s="77"/>
      <c r="H119" s="77"/>
      <c r="I119" s="76"/>
      <c r="J119" s="92"/>
      <c r="K119" s="92"/>
      <c r="L119" s="93"/>
      <c r="M119" s="14"/>
      <c r="N119" s="94"/>
      <c r="O119" s="94"/>
      <c r="P119" s="98"/>
      <c r="Q119" s="98"/>
      <c r="R119" s="98"/>
      <c r="S119" s="98"/>
      <c r="T119" s="97" t="s">
        <v>7356</v>
      </c>
      <c r="U119" s="113">
        <v>44</v>
      </c>
      <c r="V119" s="92"/>
      <c r="W119" s="113">
        <v>36</v>
      </c>
      <c r="X119" s="92"/>
      <c r="Y119" s="113">
        <v>34</v>
      </c>
      <c r="Z119" s="92"/>
      <c r="AA119" s="113">
        <v>26</v>
      </c>
      <c r="AB119" s="14"/>
      <c r="AC119" s="124"/>
      <c r="AD119" s="92"/>
      <c r="AE119" s="92"/>
      <c r="AF119" s="113">
        <v>216</v>
      </c>
      <c r="AG119" s="113">
        <v>375</v>
      </c>
      <c r="AH119" s="92">
        <v>215</v>
      </c>
      <c r="AI119" s="97"/>
      <c r="AJ119" s="97"/>
      <c r="AK119" s="134"/>
      <c r="AL119" s="135"/>
      <c r="AM119" s="135"/>
      <c r="AN119" s="135"/>
      <c r="AO119" s="151" t="s">
        <v>7356</v>
      </c>
      <c r="AP119" s="113">
        <v>40</v>
      </c>
      <c r="AQ119" s="92"/>
      <c r="AR119" s="113">
        <v>31</v>
      </c>
      <c r="AS119" s="92"/>
      <c r="AT119" s="113">
        <v>40</v>
      </c>
      <c r="AU119" s="92"/>
      <c r="AV119" s="113">
        <v>12</v>
      </c>
      <c r="AW119" s="92"/>
      <c r="AX119" s="124"/>
      <c r="AY119" s="92"/>
      <c r="AZ119" s="92"/>
      <c r="BA119" s="92">
        <v>220</v>
      </c>
      <c r="BB119" s="92">
        <v>382</v>
      </c>
      <c r="BC119" s="14">
        <v>220</v>
      </c>
      <c r="BD119" s="97"/>
      <c r="BE119" s="97"/>
      <c r="BF119" s="134"/>
      <c r="BG119" s="185"/>
      <c r="BH119" s="187"/>
      <c r="BI119" s="182"/>
      <c r="BJ119" s="182"/>
      <c r="BK119" s="182"/>
      <c r="BL119" s="183"/>
      <c r="BM119" s="198"/>
      <c r="BN119" s="199"/>
      <c r="BO119" s="197"/>
      <c r="BP119" s="197"/>
      <c r="BQ119" s="197"/>
      <c r="BR119" s="197"/>
      <c r="BS119" s="197"/>
    </row>
    <row r="120" ht="15.6" spans="1:71">
      <c r="A120" s="69" t="str">
        <f t="shared" si="29"/>
        <v>M-162Jurusan 2</v>
      </c>
      <c r="B120" s="75"/>
      <c r="C120" s="76" t="str">
        <f t="shared" si="45"/>
        <v>M-162</v>
      </c>
      <c r="D120" s="76"/>
      <c r="E120" s="76"/>
      <c r="F120" s="76"/>
      <c r="G120" s="77"/>
      <c r="H120" s="77"/>
      <c r="I120" s="76"/>
      <c r="J120" s="92"/>
      <c r="K120" s="92"/>
      <c r="L120" s="93"/>
      <c r="M120" s="14"/>
      <c r="N120" s="94"/>
      <c r="O120" s="94"/>
      <c r="P120" s="97"/>
      <c r="Q120" s="97"/>
      <c r="R120" s="97"/>
      <c r="S120" s="97"/>
      <c r="T120" s="97" t="s">
        <v>7357</v>
      </c>
      <c r="U120" s="113">
        <v>12</v>
      </c>
      <c r="V120" s="92"/>
      <c r="W120" s="113">
        <v>14</v>
      </c>
      <c r="X120" s="92"/>
      <c r="Y120" s="113">
        <v>0.6</v>
      </c>
      <c r="Z120" s="92"/>
      <c r="AA120" s="113">
        <v>13</v>
      </c>
      <c r="AB120" s="14"/>
      <c r="AC120" s="124"/>
      <c r="AD120" s="92"/>
      <c r="AE120" s="92"/>
      <c r="AF120" s="113">
        <v>217</v>
      </c>
      <c r="AG120" s="113">
        <v>375.7</v>
      </c>
      <c r="AH120" s="92">
        <v>212</v>
      </c>
      <c r="AI120" s="97"/>
      <c r="AJ120" s="97"/>
      <c r="AK120" s="134"/>
      <c r="AL120" s="136"/>
      <c r="AM120" s="136"/>
      <c r="AN120" s="136"/>
      <c r="AO120" s="151" t="s">
        <v>7357</v>
      </c>
      <c r="AP120" s="113">
        <v>0</v>
      </c>
      <c r="AQ120" s="92"/>
      <c r="AR120" s="113">
        <v>11</v>
      </c>
      <c r="AS120" s="92"/>
      <c r="AT120" s="113">
        <v>14</v>
      </c>
      <c r="AU120" s="92"/>
      <c r="AV120" s="113">
        <v>13</v>
      </c>
      <c r="AW120" s="92"/>
      <c r="AX120" s="124"/>
      <c r="AY120" s="92"/>
      <c r="AZ120" s="92"/>
      <c r="BA120" s="92">
        <v>220</v>
      </c>
      <c r="BB120" s="92">
        <v>381</v>
      </c>
      <c r="BC120" s="92">
        <v>217</v>
      </c>
      <c r="BD120" s="97"/>
      <c r="BE120" s="97"/>
      <c r="BF120" s="134"/>
      <c r="BG120" s="185"/>
      <c r="BH120" s="187"/>
      <c r="BI120" s="182"/>
      <c r="BJ120" s="182"/>
      <c r="BK120" s="182"/>
      <c r="BL120" s="183"/>
      <c r="BM120" s="198"/>
      <c r="BN120" s="199"/>
      <c r="BO120" s="197"/>
      <c r="BP120" s="197"/>
      <c r="BQ120" s="197"/>
      <c r="BR120" s="197"/>
      <c r="BS120" s="197"/>
    </row>
    <row r="121" ht="15.6" spans="1:71">
      <c r="A121" s="69" t="str">
        <f t="shared" si="29"/>
        <v>M-162Jurusan 3</v>
      </c>
      <c r="B121" s="75"/>
      <c r="C121" s="76" t="str">
        <f t="shared" si="45"/>
        <v>M-162</v>
      </c>
      <c r="D121" s="76"/>
      <c r="E121" s="76"/>
      <c r="F121" s="76"/>
      <c r="G121" s="77"/>
      <c r="H121" s="77"/>
      <c r="I121" s="76"/>
      <c r="J121" s="92"/>
      <c r="K121" s="92"/>
      <c r="L121" s="93"/>
      <c r="M121" s="14"/>
      <c r="N121" s="94"/>
      <c r="O121" s="94"/>
      <c r="P121" s="97"/>
      <c r="Q121" s="97"/>
      <c r="R121" s="97"/>
      <c r="S121" s="97"/>
      <c r="T121" s="97" t="s">
        <v>7358</v>
      </c>
      <c r="U121" s="113"/>
      <c r="V121" s="92"/>
      <c r="W121" s="113"/>
      <c r="X121" s="92"/>
      <c r="Y121" s="113"/>
      <c r="Z121" s="92"/>
      <c r="AA121" s="113"/>
      <c r="AB121" s="92"/>
      <c r="AC121" s="124"/>
      <c r="AD121" s="92"/>
      <c r="AE121" s="92"/>
      <c r="AF121" s="113"/>
      <c r="AG121" s="113"/>
      <c r="AH121" s="92"/>
      <c r="AI121" s="97"/>
      <c r="AJ121" s="97"/>
      <c r="AK121" s="134"/>
      <c r="AL121" s="136"/>
      <c r="AM121" s="136"/>
      <c r="AN121" s="136"/>
      <c r="AO121" s="151" t="s">
        <v>7358</v>
      </c>
      <c r="AP121" s="113"/>
      <c r="AQ121" s="92"/>
      <c r="AR121" s="113"/>
      <c r="AS121" s="92"/>
      <c r="AT121" s="113"/>
      <c r="AU121" s="92"/>
      <c r="AV121" s="113"/>
      <c r="AW121" s="92"/>
      <c r="AX121" s="124"/>
      <c r="AY121" s="92"/>
      <c r="AZ121" s="92"/>
      <c r="BA121" s="92"/>
      <c r="BB121" s="92"/>
      <c r="BC121" s="92"/>
      <c r="BD121" s="97"/>
      <c r="BE121" s="97"/>
      <c r="BF121" s="134"/>
      <c r="BG121" s="185"/>
      <c r="BH121" s="187"/>
      <c r="BI121" s="182"/>
      <c r="BJ121" s="182"/>
      <c r="BK121" s="182"/>
      <c r="BL121" s="183"/>
      <c r="BM121" s="198"/>
      <c r="BN121" s="199"/>
      <c r="BO121" s="197"/>
      <c r="BP121" s="197"/>
      <c r="BQ121" s="197"/>
      <c r="BR121" s="197"/>
      <c r="BS121" s="197"/>
    </row>
    <row r="122" ht="15.6" spans="1:71">
      <c r="A122" s="69" t="str">
        <f t="shared" si="29"/>
        <v/>
      </c>
      <c r="B122" s="75"/>
      <c r="C122" s="76" t="str">
        <f t="shared" si="45"/>
        <v/>
      </c>
      <c r="D122" s="76"/>
      <c r="E122" s="76"/>
      <c r="F122" s="76"/>
      <c r="G122" s="77"/>
      <c r="H122" s="77"/>
      <c r="I122" s="76"/>
      <c r="J122" s="92"/>
      <c r="K122" s="92"/>
      <c r="L122" s="93"/>
      <c r="M122" s="14"/>
      <c r="N122" s="94"/>
      <c r="O122" s="94"/>
      <c r="P122" s="97"/>
      <c r="Q122" s="114"/>
      <c r="R122" s="114"/>
      <c r="S122" s="114"/>
      <c r="T122" s="97"/>
      <c r="U122" s="113"/>
      <c r="V122" s="92"/>
      <c r="W122" s="113"/>
      <c r="X122" s="92"/>
      <c r="Y122" s="113"/>
      <c r="Z122" s="92"/>
      <c r="AA122" s="113"/>
      <c r="AB122" s="92"/>
      <c r="AC122" s="124"/>
      <c r="AD122" s="92"/>
      <c r="AE122" s="92"/>
      <c r="AF122" s="92"/>
      <c r="AG122" s="92"/>
      <c r="AH122" s="92"/>
      <c r="AI122" s="97"/>
      <c r="AJ122" s="97"/>
      <c r="AK122" s="134"/>
      <c r="AL122" s="136"/>
      <c r="AM122" s="136"/>
      <c r="AN122" s="136"/>
      <c r="AO122" s="151"/>
      <c r="AP122" s="113"/>
      <c r="AQ122" s="92"/>
      <c r="AR122" s="113"/>
      <c r="AS122" s="92"/>
      <c r="AT122" s="113"/>
      <c r="AU122" s="92"/>
      <c r="AV122" s="113"/>
      <c r="AW122" s="92"/>
      <c r="AX122" s="124"/>
      <c r="AY122" s="92"/>
      <c r="AZ122" s="92"/>
      <c r="BA122" s="92"/>
      <c r="BB122" s="92"/>
      <c r="BC122" s="92"/>
      <c r="BD122" s="97"/>
      <c r="BE122" s="97"/>
      <c r="BF122" s="134"/>
      <c r="BG122" s="185"/>
      <c r="BH122" s="187"/>
      <c r="BI122" s="182"/>
      <c r="BJ122" s="182"/>
      <c r="BK122" s="182"/>
      <c r="BL122" s="183"/>
      <c r="BM122" s="198"/>
      <c r="BN122" s="199"/>
      <c r="BO122" s="197"/>
      <c r="BP122" s="197"/>
      <c r="BQ122" s="197"/>
      <c r="BR122" s="197"/>
      <c r="BS122" s="197"/>
    </row>
    <row r="123" ht="31.2" spans="1:71">
      <c r="A123" s="69" t="str">
        <f t="shared" si="29"/>
        <v>M-163Induk</v>
      </c>
      <c r="B123" s="78">
        <f>B118+1</f>
        <v>24</v>
      </c>
      <c r="C123" s="74" t="s">
        <v>7394</v>
      </c>
      <c r="D123" s="72" t="s">
        <v>7385</v>
      </c>
      <c r="E123" s="73" t="s">
        <v>7386</v>
      </c>
      <c r="F123" s="72" t="s">
        <v>1627</v>
      </c>
      <c r="G123" s="79" t="s">
        <v>7395</v>
      </c>
      <c r="H123" s="80" t="s">
        <v>7367</v>
      </c>
      <c r="I123" s="74" t="s">
        <v>7369</v>
      </c>
      <c r="J123" s="14">
        <v>50</v>
      </c>
      <c r="K123" s="14">
        <v>1</v>
      </c>
      <c r="L123" s="14">
        <v>20</v>
      </c>
      <c r="M123" s="14">
        <f>+IF(K123=3,400,IF(K123=1,230,0))</f>
        <v>230</v>
      </c>
      <c r="N123" s="15">
        <f>(J123*1000)/((L123*1000)*1.73)</f>
        <v>1.44508670520231</v>
      </c>
      <c r="O123" s="15">
        <f>IF(K123=3,(J123*1000)/(M123*1.73),(J123*1000)/(M123))</f>
        <v>217.391304347826</v>
      </c>
      <c r="P123" s="74">
        <v>23</v>
      </c>
      <c r="Q123" s="71" t="s">
        <v>7363</v>
      </c>
      <c r="R123" s="71">
        <v>2024</v>
      </c>
      <c r="S123" s="71"/>
      <c r="T123" s="74" t="s">
        <v>7352</v>
      </c>
      <c r="U123" s="115">
        <v>72</v>
      </c>
      <c r="V123" s="14">
        <f>U123/O123*100</f>
        <v>33.12</v>
      </c>
      <c r="W123" s="115">
        <v>0</v>
      </c>
      <c r="X123" s="14">
        <f>W123/O123*100</f>
        <v>0</v>
      </c>
      <c r="Y123" s="115">
        <v>0</v>
      </c>
      <c r="Z123" s="14">
        <f>Y123/O123*100</f>
        <v>0</v>
      </c>
      <c r="AA123" s="115">
        <v>35</v>
      </c>
      <c r="AB123" s="14">
        <f>IF((K123=3),(AVERAGE(U123,W123,Y123)),U123)</f>
        <v>72</v>
      </c>
      <c r="AC123" s="15">
        <f>IFERROR(IF((K123=1),(AB123*AF123)/1000,(AB123*AG123*1.73)/1000),"0")</f>
        <v>15.48</v>
      </c>
      <c r="AD123" s="14">
        <f>AC123/J123*100</f>
        <v>30.96</v>
      </c>
      <c r="AE123" s="122">
        <f>IF($K$8=1,"1 Phase",ABS(((U123/AB123)-1)+ABS((W123/AB123)-1)+ABS((Y123/AB123)-1))/3)</f>
        <v>0.666666666666667</v>
      </c>
      <c r="AF123" s="14">
        <v>215</v>
      </c>
      <c r="AG123" s="14">
        <v>0</v>
      </c>
      <c r="AH123" s="14">
        <v>215</v>
      </c>
      <c r="AI123" s="74" t="str">
        <f>IF(U123&gt;O123,"OL PHASA","Normal")</f>
        <v>Normal</v>
      </c>
      <c r="AJ123" s="74" t="str">
        <f>IF(W123&gt;O123,"OL PHASA","Normal")</f>
        <v>Normal</v>
      </c>
      <c r="AK123" s="132" t="str">
        <f>IF(Y123&gt;O123,"OL PHASA","Normal")</f>
        <v>Normal</v>
      </c>
      <c r="AL123" s="139">
        <v>28</v>
      </c>
      <c r="AM123" s="139" t="s">
        <v>7363</v>
      </c>
      <c r="AN123" s="139">
        <v>2024</v>
      </c>
      <c r="AO123" s="149" t="s">
        <v>7352</v>
      </c>
      <c r="AP123" s="115">
        <v>86</v>
      </c>
      <c r="AQ123" s="14">
        <f>AP123/O123*100</f>
        <v>39.56</v>
      </c>
      <c r="AR123" s="115">
        <v>0</v>
      </c>
      <c r="AS123" s="14">
        <f>AR123/O123*100</f>
        <v>0</v>
      </c>
      <c r="AT123" s="115">
        <v>0</v>
      </c>
      <c r="AU123" s="14">
        <f>AT123/O123*100</f>
        <v>0</v>
      </c>
      <c r="AV123" s="115">
        <v>42</v>
      </c>
      <c r="AW123" s="14">
        <f>IF((K123=3),(AVERAGE(AP123,AR123,AT123)),AP123)</f>
        <v>86</v>
      </c>
      <c r="AX123" s="15">
        <f>IFERROR(IF((K123=1),(AW123*BA123)/1000,(AW123*BB123*1.73)/1000),"0")</f>
        <v>18.92</v>
      </c>
      <c r="AY123" s="14">
        <f>AX123/J123*100</f>
        <v>37.84</v>
      </c>
      <c r="AZ123" s="122">
        <f>IF($K$8=1,"1 Phase",ABS(((AP123/AW123)-1)+ABS((AR123/AW123)-1)+ABS((AT123/AW123)-1))/3)</f>
        <v>0.666666666666667</v>
      </c>
      <c r="BA123" s="14">
        <v>220</v>
      </c>
      <c r="BB123" s="14">
        <v>0</v>
      </c>
      <c r="BC123" s="14">
        <v>221</v>
      </c>
      <c r="BD123" s="74" t="str">
        <f>IF(AP123&gt;O123,"OL PHASA","Normal")</f>
        <v>Normal</v>
      </c>
      <c r="BE123" s="74" t="str">
        <f>IF(AR123&gt;O123,"OL PHASA","Normal")</f>
        <v>Normal</v>
      </c>
      <c r="BF123" s="132" t="str">
        <f>IF(AT123&gt;O123,"OL PHASA","Normal")</f>
        <v>Normal</v>
      </c>
      <c r="BG123" s="179" t="s">
        <v>7383</v>
      </c>
      <c r="BH123" s="179" t="s">
        <v>7354</v>
      </c>
      <c r="BI123" s="179"/>
      <c r="BJ123" s="179"/>
      <c r="BK123" s="179">
        <v>495</v>
      </c>
      <c r="BL123" s="180" t="s">
        <v>7355</v>
      </c>
      <c r="BM123" s="196" t="str">
        <f>IF(AY123&gt;AD123,"Beban Malam","Beban Siang")</f>
        <v>Beban Malam</v>
      </c>
      <c r="BN123" s="197" t="str">
        <f>IF(AD123&lt;30,"Underload",IF(AD123&lt;=80,"Baik",IF(AD123&gt;80,"Overload")))</f>
        <v>Baik</v>
      </c>
      <c r="BO123" s="197" t="str">
        <f>IF(AY123&lt;30,"Underload",IF(AY123&lt;=80,"Baik",IF(AY123&gt;80,"Overload")))</f>
        <v>Baik</v>
      </c>
      <c r="BP123" s="197" t="str">
        <f>IF(K123=3,IF(AE123&gt;0.2,"TDK SEIMBANG","SEIMBANG"),IF(AI123="OL PHASA","TDK SEIMBANG","SEIMBANG"))</f>
        <v>SEIMBANG</v>
      </c>
      <c r="BQ123" s="197" t="str">
        <f>IF(K123=3,IF(AZ123&gt;0.2,"TDK SEIMBANG","SEIMBANG"),IF(BD123="OL PHASA","TDK SEIMBANG","SEIMBANG"))</f>
        <v>SEIMBANG</v>
      </c>
      <c r="BR123" s="197" t="str">
        <f>IF(K123=3,IF(SUM(AF123:AG123)&gt;600,"NORMAL","DROP"),IF(AH123&gt;198,"NORMAL","DROP"))</f>
        <v>NORMAL</v>
      </c>
      <c r="BS123" s="197" t="str">
        <f>IF(K123=3,IF(SUM(BA123:BB123)&gt;600,"NORMAL","DROP"),IF(BC123&gt;198,"NORMAL","DROP"))</f>
        <v>NORMAL</v>
      </c>
    </row>
    <row r="124" ht="15.6" spans="1:71">
      <c r="A124" s="69" t="str">
        <f t="shared" si="29"/>
        <v>M-163Jurusan 1</v>
      </c>
      <c r="B124" s="75"/>
      <c r="C124" s="76" t="str">
        <f t="shared" ref="C124:C127" si="46">IF(T124="","",C123)</f>
        <v>M-163</v>
      </c>
      <c r="D124" s="76"/>
      <c r="E124" s="76"/>
      <c r="F124" s="76"/>
      <c r="G124" s="77"/>
      <c r="H124" s="77"/>
      <c r="I124" s="76"/>
      <c r="J124" s="92"/>
      <c r="K124" s="92"/>
      <c r="L124" s="93"/>
      <c r="M124" s="14"/>
      <c r="N124" s="94"/>
      <c r="O124" s="94"/>
      <c r="P124" s="98"/>
      <c r="Q124" s="98"/>
      <c r="R124" s="98"/>
      <c r="S124" s="98"/>
      <c r="T124" s="97" t="s">
        <v>7356</v>
      </c>
      <c r="U124" s="113"/>
      <c r="V124" s="92"/>
      <c r="W124" s="113"/>
      <c r="X124" s="92"/>
      <c r="Y124" s="113"/>
      <c r="Z124" s="92"/>
      <c r="AA124" s="113"/>
      <c r="AB124" s="14"/>
      <c r="AC124" s="124"/>
      <c r="AD124" s="92"/>
      <c r="AE124" s="92"/>
      <c r="AF124" s="113"/>
      <c r="AG124" s="113"/>
      <c r="AH124" s="92"/>
      <c r="AI124" s="97"/>
      <c r="AJ124" s="97"/>
      <c r="AK124" s="134"/>
      <c r="AL124" s="135"/>
      <c r="AM124" s="135"/>
      <c r="AN124" s="135"/>
      <c r="AO124" s="151" t="s">
        <v>7356</v>
      </c>
      <c r="AP124" s="113"/>
      <c r="AQ124" s="92"/>
      <c r="AR124" s="113"/>
      <c r="AS124" s="92"/>
      <c r="AT124" s="113"/>
      <c r="AU124" s="92"/>
      <c r="AV124" s="113"/>
      <c r="AW124" s="92"/>
      <c r="AX124" s="124"/>
      <c r="AY124" s="92"/>
      <c r="AZ124" s="92"/>
      <c r="BA124" s="92"/>
      <c r="BB124" s="92"/>
      <c r="BC124" s="92"/>
      <c r="BD124" s="97"/>
      <c r="BE124" s="97"/>
      <c r="BF124" s="134"/>
      <c r="BG124" s="185"/>
      <c r="BH124" s="187"/>
      <c r="BI124" s="182"/>
      <c r="BJ124" s="182"/>
      <c r="BK124" s="182"/>
      <c r="BL124" s="183"/>
      <c r="BM124" s="198"/>
      <c r="BN124" s="199"/>
      <c r="BO124" s="197"/>
      <c r="BP124" s="197"/>
      <c r="BQ124" s="197"/>
      <c r="BR124" s="197"/>
      <c r="BS124" s="197"/>
    </row>
    <row r="125" ht="15.6" spans="1:71">
      <c r="A125" s="69" t="str">
        <f t="shared" si="29"/>
        <v>M-163Jurusan 2</v>
      </c>
      <c r="B125" s="75"/>
      <c r="C125" s="76" t="str">
        <f t="shared" si="46"/>
        <v>M-163</v>
      </c>
      <c r="D125" s="76"/>
      <c r="E125" s="76"/>
      <c r="F125" s="76"/>
      <c r="G125" s="77"/>
      <c r="H125" s="77"/>
      <c r="I125" s="76"/>
      <c r="J125" s="92"/>
      <c r="K125" s="92"/>
      <c r="L125" s="93"/>
      <c r="M125" s="14"/>
      <c r="N125" s="94"/>
      <c r="O125" s="94"/>
      <c r="P125" s="97"/>
      <c r="Q125" s="97"/>
      <c r="R125" s="97"/>
      <c r="S125" s="97"/>
      <c r="T125" s="97" t="s">
        <v>7357</v>
      </c>
      <c r="U125" s="113"/>
      <c r="V125" s="92"/>
      <c r="W125" s="113"/>
      <c r="X125" s="92"/>
      <c r="Y125" s="113"/>
      <c r="Z125" s="92"/>
      <c r="AA125" s="113"/>
      <c r="AB125" s="14"/>
      <c r="AC125" s="124"/>
      <c r="AD125" s="92"/>
      <c r="AE125" s="92"/>
      <c r="AF125" s="113"/>
      <c r="AG125" s="113"/>
      <c r="AH125" s="92"/>
      <c r="AI125" s="97"/>
      <c r="AJ125" s="97"/>
      <c r="AK125" s="134"/>
      <c r="AL125" s="136"/>
      <c r="AM125" s="136"/>
      <c r="AN125" s="136"/>
      <c r="AO125" s="151" t="s">
        <v>7357</v>
      </c>
      <c r="AP125" s="113"/>
      <c r="AQ125" s="92"/>
      <c r="AR125" s="113"/>
      <c r="AS125" s="92"/>
      <c r="AT125" s="113"/>
      <c r="AU125" s="92"/>
      <c r="AV125" s="113"/>
      <c r="AW125" s="92"/>
      <c r="AX125" s="124"/>
      <c r="AY125" s="92"/>
      <c r="AZ125" s="92"/>
      <c r="BA125" s="92"/>
      <c r="BB125" s="92"/>
      <c r="BC125" s="92"/>
      <c r="BD125" s="97"/>
      <c r="BE125" s="97"/>
      <c r="BF125" s="134"/>
      <c r="BG125" s="185"/>
      <c r="BH125" s="187"/>
      <c r="BI125" s="182"/>
      <c r="BJ125" s="182"/>
      <c r="BK125" s="182"/>
      <c r="BL125" s="183"/>
      <c r="BM125" s="198"/>
      <c r="BN125" s="199"/>
      <c r="BO125" s="197"/>
      <c r="BP125" s="197"/>
      <c r="BQ125" s="197"/>
      <c r="BR125" s="197"/>
      <c r="BS125" s="197"/>
    </row>
    <row r="126" ht="15.6" spans="1:71">
      <c r="A126" s="69" t="str">
        <f t="shared" si="29"/>
        <v>M-163Jurusan 3</v>
      </c>
      <c r="B126" s="75"/>
      <c r="C126" s="76" t="str">
        <f t="shared" si="46"/>
        <v>M-163</v>
      </c>
      <c r="D126" s="76"/>
      <c r="E126" s="76"/>
      <c r="F126" s="76"/>
      <c r="G126" s="77"/>
      <c r="H126" s="77"/>
      <c r="I126" s="76"/>
      <c r="J126" s="92"/>
      <c r="K126" s="92"/>
      <c r="L126" s="93"/>
      <c r="M126" s="14"/>
      <c r="N126" s="94"/>
      <c r="O126" s="94"/>
      <c r="P126" s="97"/>
      <c r="Q126" s="97"/>
      <c r="R126" s="97"/>
      <c r="S126" s="97"/>
      <c r="T126" s="97" t="s">
        <v>7358</v>
      </c>
      <c r="U126" s="113"/>
      <c r="V126" s="92"/>
      <c r="W126" s="113"/>
      <c r="X126" s="92"/>
      <c r="Y126" s="113"/>
      <c r="Z126" s="92"/>
      <c r="AA126" s="113"/>
      <c r="AB126" s="92"/>
      <c r="AC126" s="124"/>
      <c r="AD126" s="92"/>
      <c r="AE126" s="92"/>
      <c r="AF126" s="113"/>
      <c r="AG126" s="113"/>
      <c r="AH126" s="92"/>
      <c r="AI126" s="97"/>
      <c r="AJ126" s="97"/>
      <c r="AK126" s="134"/>
      <c r="AL126" s="136"/>
      <c r="AM126" s="136"/>
      <c r="AN126" s="136"/>
      <c r="AO126" s="151" t="s">
        <v>7358</v>
      </c>
      <c r="AP126" s="113"/>
      <c r="AQ126" s="92"/>
      <c r="AR126" s="113"/>
      <c r="AS126" s="92"/>
      <c r="AT126" s="113"/>
      <c r="AU126" s="92"/>
      <c r="AV126" s="113"/>
      <c r="AW126" s="92"/>
      <c r="AX126" s="124"/>
      <c r="AY126" s="92"/>
      <c r="AZ126" s="92"/>
      <c r="BA126" s="92"/>
      <c r="BB126" s="92"/>
      <c r="BC126" s="92"/>
      <c r="BD126" s="97"/>
      <c r="BE126" s="97"/>
      <c r="BF126" s="134"/>
      <c r="BG126" s="185"/>
      <c r="BH126" s="187"/>
      <c r="BI126" s="182"/>
      <c r="BJ126" s="182"/>
      <c r="BK126" s="182"/>
      <c r="BL126" s="183"/>
      <c r="BM126" s="198"/>
      <c r="BN126" s="199"/>
      <c r="BO126" s="197"/>
      <c r="BP126" s="197"/>
      <c r="BQ126" s="197"/>
      <c r="BR126" s="197"/>
      <c r="BS126" s="197"/>
    </row>
    <row r="127" ht="15.6" spans="1:71">
      <c r="A127" s="69" t="str">
        <f t="shared" si="29"/>
        <v/>
      </c>
      <c r="B127" s="75"/>
      <c r="C127" s="76" t="str">
        <f t="shared" si="46"/>
        <v/>
      </c>
      <c r="D127" s="76"/>
      <c r="E127" s="76"/>
      <c r="F127" s="76"/>
      <c r="G127" s="77"/>
      <c r="H127" s="77"/>
      <c r="I127" s="76"/>
      <c r="J127" s="92"/>
      <c r="K127" s="92"/>
      <c r="L127" s="93"/>
      <c r="M127" s="14"/>
      <c r="N127" s="94"/>
      <c r="O127" s="94"/>
      <c r="P127" s="97"/>
      <c r="Q127" s="114"/>
      <c r="R127" s="114"/>
      <c r="S127" s="114"/>
      <c r="T127" s="97"/>
      <c r="U127" s="113"/>
      <c r="V127" s="92"/>
      <c r="W127" s="113"/>
      <c r="X127" s="92"/>
      <c r="Y127" s="113"/>
      <c r="Z127" s="92"/>
      <c r="AA127" s="113"/>
      <c r="AB127" s="92"/>
      <c r="AC127" s="124"/>
      <c r="AD127" s="92"/>
      <c r="AE127" s="92"/>
      <c r="AF127" s="92"/>
      <c r="AG127" s="92"/>
      <c r="AH127" s="92"/>
      <c r="AI127" s="97"/>
      <c r="AJ127" s="97"/>
      <c r="AK127" s="134"/>
      <c r="AL127" s="136"/>
      <c r="AM127" s="136"/>
      <c r="AN127" s="136"/>
      <c r="AO127" s="151"/>
      <c r="AP127" s="113"/>
      <c r="AQ127" s="92"/>
      <c r="AR127" s="113"/>
      <c r="AS127" s="92"/>
      <c r="AT127" s="113"/>
      <c r="AU127" s="92"/>
      <c r="AV127" s="113"/>
      <c r="AW127" s="92"/>
      <c r="AX127" s="124"/>
      <c r="AY127" s="92"/>
      <c r="AZ127" s="92"/>
      <c r="BA127" s="92"/>
      <c r="BB127" s="92"/>
      <c r="BC127" s="92"/>
      <c r="BD127" s="97"/>
      <c r="BE127" s="97"/>
      <c r="BF127" s="134"/>
      <c r="BG127" s="185"/>
      <c r="BH127" s="187"/>
      <c r="BI127" s="182"/>
      <c r="BJ127" s="182"/>
      <c r="BK127" s="182"/>
      <c r="BL127" s="183"/>
      <c r="BM127" s="198"/>
      <c r="BN127" s="199"/>
      <c r="BO127" s="197"/>
      <c r="BP127" s="197"/>
      <c r="BQ127" s="197"/>
      <c r="BR127" s="197"/>
      <c r="BS127" s="197"/>
    </row>
    <row r="128" ht="31.2" spans="1:71">
      <c r="A128" s="69" t="str">
        <f t="shared" si="29"/>
        <v>M-164Induk</v>
      </c>
      <c r="B128" s="78">
        <f>B123+1</f>
        <v>25</v>
      </c>
      <c r="C128" s="74" t="s">
        <v>7396</v>
      </c>
      <c r="D128" s="72" t="s">
        <v>7385</v>
      </c>
      <c r="E128" s="73" t="s">
        <v>7386</v>
      </c>
      <c r="F128" s="72" t="s">
        <v>1627</v>
      </c>
      <c r="G128" s="79" t="s">
        <v>7397</v>
      </c>
      <c r="H128" s="80" t="s">
        <v>7362</v>
      </c>
      <c r="I128" s="74" t="s">
        <v>7369</v>
      </c>
      <c r="J128" s="14">
        <v>50</v>
      </c>
      <c r="K128" s="14">
        <v>3</v>
      </c>
      <c r="L128" s="14">
        <v>20</v>
      </c>
      <c r="M128" s="14">
        <f>+IF(K128=3,400,IF(K128=1,230,0))</f>
        <v>400</v>
      </c>
      <c r="N128" s="15">
        <f>(J128*1000)/((L128*1000)*1.73)</f>
        <v>1.44508670520231</v>
      </c>
      <c r="O128" s="15">
        <f>IF(K128=3,(J128*1000)/(M128*1.73),(J128*1000)/(M128))</f>
        <v>72.2543352601156</v>
      </c>
      <c r="P128" s="74">
        <v>22</v>
      </c>
      <c r="Q128" s="71" t="s">
        <v>7363</v>
      </c>
      <c r="R128" s="71">
        <v>2024</v>
      </c>
      <c r="S128" s="71"/>
      <c r="T128" s="74" t="s">
        <v>7352</v>
      </c>
      <c r="U128" s="115">
        <v>33</v>
      </c>
      <c r="V128" s="14">
        <f>U128/O128*100</f>
        <v>45.672</v>
      </c>
      <c r="W128" s="115">
        <v>25</v>
      </c>
      <c r="X128" s="14">
        <f>W128/O128*100</f>
        <v>34.6</v>
      </c>
      <c r="Y128" s="115">
        <v>32</v>
      </c>
      <c r="Z128" s="14">
        <f>Y128/O128*100</f>
        <v>44.288</v>
      </c>
      <c r="AA128" s="115">
        <v>11</v>
      </c>
      <c r="AB128" s="14">
        <f>IF((K128=3),(AVERAGE(U128,W128,Y128)),U128)</f>
        <v>30</v>
      </c>
      <c r="AC128" s="15">
        <f>IFERROR(IF((K128=1),(AB128*AF128)/1000,(AB128*AG128*1.73)/1000),"0")</f>
        <v>19.4106</v>
      </c>
      <c r="AD128" s="14">
        <f>AC128/J128*100</f>
        <v>38.8212</v>
      </c>
      <c r="AE128" s="122">
        <f>IF($K$8=1,"1 Phase",ABS(((U128/AB128)-1)+ABS((W128/AB128)-1)+ABS((Y128/AB128)-1))/3)</f>
        <v>0.111111111111111</v>
      </c>
      <c r="AF128" s="14">
        <v>212</v>
      </c>
      <c r="AG128" s="14">
        <v>374</v>
      </c>
      <c r="AH128" s="14">
        <v>213</v>
      </c>
      <c r="AI128" s="74" t="str">
        <f>IF(U128&gt;O128,"OL PHASA","Normal")</f>
        <v>Normal</v>
      </c>
      <c r="AJ128" s="74" t="str">
        <f>IF(W128&gt;O128,"OL PHASA","Normal")</f>
        <v>Normal</v>
      </c>
      <c r="AK128" s="132" t="str">
        <f>IF(Y128&gt;O128,"OL PHASA","Normal")</f>
        <v>Normal</v>
      </c>
      <c r="AL128" s="139">
        <v>28</v>
      </c>
      <c r="AM128" s="139" t="s">
        <v>7363</v>
      </c>
      <c r="AN128" s="139">
        <v>2024</v>
      </c>
      <c r="AO128" s="149" t="s">
        <v>7352</v>
      </c>
      <c r="AP128" s="115">
        <v>33</v>
      </c>
      <c r="AQ128" s="14">
        <f>AP128/O128*100</f>
        <v>45.672</v>
      </c>
      <c r="AR128" s="115">
        <v>26</v>
      </c>
      <c r="AS128" s="14">
        <f>AR128/O128*100</f>
        <v>35.984</v>
      </c>
      <c r="AT128" s="115">
        <v>40</v>
      </c>
      <c r="AU128" s="14">
        <f>AT128/O128*100</f>
        <v>55.36</v>
      </c>
      <c r="AV128" s="115">
        <v>14</v>
      </c>
      <c r="AW128" s="14">
        <f>IF((K128=3),(AVERAGE(AP128,AR128,AT128)),AP128)</f>
        <v>33</v>
      </c>
      <c r="AX128" s="15">
        <f>IFERROR(IF((K128=1),(AW128*BA128)/1000,(AW128*BB128*1.73)/1000),"0")</f>
        <v>21.92256</v>
      </c>
      <c r="AY128" s="14">
        <f>AX128/J128*100</f>
        <v>43.84512</v>
      </c>
      <c r="AZ128" s="122">
        <f>IF($K$8=1,"1 Phase",ABS(((AP128/AW128)-1)+ABS((AR128/AW128)-1)+ABS((AT128/AW128)-1))/3)</f>
        <v>0.141414141414141</v>
      </c>
      <c r="BA128" s="14">
        <v>221</v>
      </c>
      <c r="BB128" s="14">
        <v>384</v>
      </c>
      <c r="BC128" s="14"/>
      <c r="BD128" s="74" t="str">
        <f>IF(AP128&gt;O128,"OL PHASA","Normal")</f>
        <v>Normal</v>
      </c>
      <c r="BE128" s="74" t="str">
        <f>IF(AR128&gt;O128,"OL PHASA","Normal")</f>
        <v>Normal</v>
      </c>
      <c r="BF128" s="132" t="str">
        <f>IF(AT128&gt;O128,"OL PHASA","Normal")</f>
        <v>Normal</v>
      </c>
      <c r="BG128" s="200">
        <v>4</v>
      </c>
      <c r="BH128" s="179" t="s">
        <v>7354</v>
      </c>
      <c r="BI128" s="179"/>
      <c r="BJ128" s="179"/>
      <c r="BK128" s="179">
        <v>805</v>
      </c>
      <c r="BL128" s="180" t="s">
        <v>7355</v>
      </c>
      <c r="BM128" s="196" t="str">
        <f>IF(AY128&gt;AD128,"Beban Malam","Beban Siang")</f>
        <v>Beban Malam</v>
      </c>
      <c r="BN128" s="197" t="str">
        <f>IF(AD128&lt;30,"Underload",IF(AD128&lt;=80,"Baik",IF(AD128&gt;80,"Overload")))</f>
        <v>Baik</v>
      </c>
      <c r="BO128" s="197" t="str">
        <f>IF(AY128&lt;30,"Underload",IF(AY128&lt;=80,"Baik",IF(AY128&gt;80,"Overload")))</f>
        <v>Baik</v>
      </c>
      <c r="BP128" s="197" t="str">
        <f>IF(K128=3,IF(AE128&gt;0.2,"TDK SEIMBANG","SEIMBANG"),IF(AI128="OL PHASA","TDK SEIMBANG","SEIMBANG"))</f>
        <v>SEIMBANG</v>
      </c>
      <c r="BQ128" s="197" t="str">
        <f>IF(K128=3,IF(AZ128&gt;0.2,"TDK SEIMBANG","SEIMBANG"),IF(BD128="OL PHASA","TDK SEIMBANG","SEIMBANG"))</f>
        <v>SEIMBANG</v>
      </c>
      <c r="BR128" s="197" t="str">
        <f>IF(K128=3,IF(SUM(AF128:AG128)&gt;600,"NORMAL","DROP"),IF(AH128&gt;198,"NORMAL","DROP"))</f>
        <v>DROP</v>
      </c>
      <c r="BS128" s="197" t="str">
        <f>IF(K128=3,IF(SUM(BA128:BB128)&gt;600,"NORMAL","DROP"),IF(BC128&gt;198,"NORMAL","DROP"))</f>
        <v>NORMAL</v>
      </c>
    </row>
    <row r="129" ht="15.6" spans="1:71">
      <c r="A129" s="69" t="str">
        <f t="shared" si="29"/>
        <v>M-164Jurusan 1</v>
      </c>
      <c r="B129" s="75"/>
      <c r="C129" s="76" t="str">
        <f t="shared" ref="C129:C132" si="47">IF(T129="","",C128)</f>
        <v>M-164</v>
      </c>
      <c r="D129" s="76"/>
      <c r="E129" s="76"/>
      <c r="F129" s="76"/>
      <c r="G129" s="77"/>
      <c r="H129" s="77"/>
      <c r="I129" s="76"/>
      <c r="J129" s="92"/>
      <c r="K129" s="92"/>
      <c r="L129" s="93"/>
      <c r="M129" s="14"/>
      <c r="N129" s="94"/>
      <c r="O129" s="94"/>
      <c r="P129" s="98"/>
      <c r="Q129" s="98"/>
      <c r="R129" s="98"/>
      <c r="S129" s="98"/>
      <c r="T129" s="97" t="s">
        <v>7356</v>
      </c>
      <c r="U129" s="113"/>
      <c r="V129" s="92"/>
      <c r="W129" s="113"/>
      <c r="X129" s="92"/>
      <c r="Y129" s="113"/>
      <c r="Z129" s="92"/>
      <c r="AA129" s="113"/>
      <c r="AB129" s="14"/>
      <c r="AC129" s="124"/>
      <c r="AD129" s="92"/>
      <c r="AE129" s="92"/>
      <c r="AF129" s="113">
        <v>214</v>
      </c>
      <c r="AG129" s="113">
        <v>373</v>
      </c>
      <c r="AH129" s="92"/>
      <c r="AI129" s="97"/>
      <c r="AJ129" s="97"/>
      <c r="AK129" s="134"/>
      <c r="AL129" s="135"/>
      <c r="AM129" s="135"/>
      <c r="AN129" s="135"/>
      <c r="AO129" s="151" t="s">
        <v>7356</v>
      </c>
      <c r="AP129" s="113">
        <v>32</v>
      </c>
      <c r="AQ129" s="92"/>
      <c r="AR129" s="113">
        <v>26</v>
      </c>
      <c r="AS129" s="92"/>
      <c r="AT129" s="113">
        <v>37</v>
      </c>
      <c r="AU129" s="92"/>
      <c r="AV129" s="113">
        <v>10</v>
      </c>
      <c r="AW129" s="92"/>
      <c r="AX129" s="124"/>
      <c r="AY129" s="92"/>
      <c r="AZ129" s="92"/>
      <c r="BA129" s="113">
        <v>223</v>
      </c>
      <c r="BB129" s="113">
        <v>385</v>
      </c>
      <c r="BC129" s="92">
        <v>227</v>
      </c>
      <c r="BD129" s="97"/>
      <c r="BE129" s="97"/>
      <c r="BF129" s="134"/>
      <c r="BG129" s="221"/>
      <c r="BH129" s="187"/>
      <c r="BI129" s="182"/>
      <c r="BJ129" s="182"/>
      <c r="BK129" s="182"/>
      <c r="BL129" s="183"/>
      <c r="BM129" s="198"/>
      <c r="BN129" s="199"/>
      <c r="BO129" s="197"/>
      <c r="BP129" s="197"/>
      <c r="BQ129" s="197"/>
      <c r="BR129" s="197"/>
      <c r="BS129" s="197"/>
    </row>
    <row r="130" ht="15.6" spans="1:71">
      <c r="A130" s="69" t="str">
        <f t="shared" si="29"/>
        <v>M-164Jurusan 2</v>
      </c>
      <c r="B130" s="75"/>
      <c r="C130" s="76" t="str">
        <f t="shared" si="47"/>
        <v>M-164</v>
      </c>
      <c r="D130" s="76"/>
      <c r="E130" s="76"/>
      <c r="F130" s="76"/>
      <c r="G130" s="77"/>
      <c r="H130" s="77"/>
      <c r="I130" s="76"/>
      <c r="J130" s="92"/>
      <c r="K130" s="92"/>
      <c r="L130" s="93"/>
      <c r="M130" s="14"/>
      <c r="N130" s="94"/>
      <c r="O130" s="94"/>
      <c r="P130" s="97"/>
      <c r="Q130" s="97"/>
      <c r="R130" s="97"/>
      <c r="S130" s="97"/>
      <c r="T130" s="97" t="s">
        <v>7357</v>
      </c>
      <c r="U130" s="113"/>
      <c r="V130" s="92"/>
      <c r="W130" s="113"/>
      <c r="X130" s="92"/>
      <c r="Y130" s="113"/>
      <c r="Z130" s="92"/>
      <c r="AA130" s="113"/>
      <c r="AB130" s="14"/>
      <c r="AC130" s="124"/>
      <c r="AD130" s="92"/>
      <c r="AE130" s="92"/>
      <c r="AF130" s="113">
        <v>214</v>
      </c>
      <c r="AG130" s="113">
        <v>377</v>
      </c>
      <c r="AH130" s="92"/>
      <c r="AI130" s="97"/>
      <c r="AJ130" s="97"/>
      <c r="AK130" s="134"/>
      <c r="AL130" s="136"/>
      <c r="AM130" s="136"/>
      <c r="AN130" s="136"/>
      <c r="AO130" s="151" t="s">
        <v>7357</v>
      </c>
      <c r="AP130" s="113"/>
      <c r="AQ130" s="92"/>
      <c r="AR130" s="113"/>
      <c r="AS130" s="92"/>
      <c r="AT130" s="113"/>
      <c r="AU130" s="92"/>
      <c r="AV130" s="113"/>
      <c r="AW130" s="92"/>
      <c r="AX130" s="124"/>
      <c r="AY130" s="92"/>
      <c r="AZ130" s="92"/>
      <c r="BA130" s="113">
        <v>223</v>
      </c>
      <c r="BB130" s="113">
        <v>388</v>
      </c>
      <c r="BC130" s="92"/>
      <c r="BD130" s="97"/>
      <c r="BE130" s="97"/>
      <c r="BF130" s="134"/>
      <c r="BG130" s="185"/>
      <c r="BH130" s="187"/>
      <c r="BI130" s="182"/>
      <c r="BJ130" s="182"/>
      <c r="BK130" s="182"/>
      <c r="BL130" s="183"/>
      <c r="BM130" s="198"/>
      <c r="BN130" s="199"/>
      <c r="BO130" s="197"/>
      <c r="BP130" s="197"/>
      <c r="BQ130" s="197"/>
      <c r="BR130" s="197"/>
      <c r="BS130" s="197"/>
    </row>
    <row r="131" ht="15.6" spans="1:71">
      <c r="A131" s="69" t="str">
        <f t="shared" si="29"/>
        <v>M-164Jurusan 3</v>
      </c>
      <c r="B131" s="75"/>
      <c r="C131" s="76" t="str">
        <f t="shared" si="47"/>
        <v>M-164</v>
      </c>
      <c r="D131" s="76"/>
      <c r="E131" s="76"/>
      <c r="F131" s="76"/>
      <c r="G131" s="77"/>
      <c r="H131" s="77"/>
      <c r="I131" s="76"/>
      <c r="J131" s="92"/>
      <c r="K131" s="92"/>
      <c r="L131" s="93"/>
      <c r="M131" s="14"/>
      <c r="N131" s="94"/>
      <c r="O131" s="94"/>
      <c r="P131" s="97"/>
      <c r="Q131" s="97"/>
      <c r="R131" s="97"/>
      <c r="S131" s="97"/>
      <c r="T131" s="97" t="s">
        <v>7358</v>
      </c>
      <c r="U131" s="113"/>
      <c r="V131" s="92"/>
      <c r="W131" s="113"/>
      <c r="X131" s="92"/>
      <c r="Y131" s="113"/>
      <c r="Z131" s="92"/>
      <c r="AA131" s="113"/>
      <c r="AB131" s="92"/>
      <c r="AC131" s="124"/>
      <c r="AD131" s="92"/>
      <c r="AE131" s="92"/>
      <c r="AF131" s="113"/>
      <c r="AG131" s="113"/>
      <c r="AH131" s="92"/>
      <c r="AI131" s="97"/>
      <c r="AJ131" s="97"/>
      <c r="AK131" s="134"/>
      <c r="AL131" s="136"/>
      <c r="AM131" s="136"/>
      <c r="AN131" s="136"/>
      <c r="AO131" s="151" t="s">
        <v>7358</v>
      </c>
      <c r="AP131" s="113"/>
      <c r="AQ131" s="92"/>
      <c r="AR131" s="113"/>
      <c r="AS131" s="92"/>
      <c r="AT131" s="113"/>
      <c r="AU131" s="92"/>
      <c r="AV131" s="113"/>
      <c r="AW131" s="92"/>
      <c r="AX131" s="124"/>
      <c r="AY131" s="92"/>
      <c r="AZ131" s="92"/>
      <c r="BA131" s="113"/>
      <c r="BB131" s="113"/>
      <c r="BC131" s="92"/>
      <c r="BD131" s="97"/>
      <c r="BE131" s="97"/>
      <c r="BF131" s="134"/>
      <c r="BG131" s="185"/>
      <c r="BH131" s="187"/>
      <c r="BI131" s="182"/>
      <c r="BJ131" s="182"/>
      <c r="BK131" s="182"/>
      <c r="BL131" s="183"/>
      <c r="BM131" s="198"/>
      <c r="BN131" s="199"/>
      <c r="BO131" s="197"/>
      <c r="BP131" s="197"/>
      <c r="BQ131" s="197"/>
      <c r="BR131" s="197"/>
      <c r="BS131" s="197"/>
    </row>
    <row r="132" ht="15.6" spans="1:71">
      <c r="A132" s="69" t="str">
        <f t="shared" si="29"/>
        <v/>
      </c>
      <c r="B132" s="75"/>
      <c r="C132" s="76" t="str">
        <f t="shared" si="47"/>
        <v/>
      </c>
      <c r="D132" s="76"/>
      <c r="E132" s="76"/>
      <c r="F132" s="76"/>
      <c r="G132" s="77"/>
      <c r="H132" s="77"/>
      <c r="I132" s="76"/>
      <c r="J132" s="92"/>
      <c r="K132" s="92"/>
      <c r="L132" s="93"/>
      <c r="M132" s="14"/>
      <c r="N132" s="94"/>
      <c r="O132" s="94"/>
      <c r="P132" s="97"/>
      <c r="Q132" s="114"/>
      <c r="R132" s="114"/>
      <c r="S132" s="114"/>
      <c r="T132" s="97"/>
      <c r="U132" s="113"/>
      <c r="V132" s="92"/>
      <c r="W132" s="113"/>
      <c r="X132" s="92"/>
      <c r="Y132" s="113"/>
      <c r="Z132" s="92"/>
      <c r="AA132" s="113"/>
      <c r="AB132" s="92"/>
      <c r="AC132" s="124"/>
      <c r="AD132" s="92"/>
      <c r="AE132" s="92"/>
      <c r="AF132" s="92"/>
      <c r="AG132" s="92"/>
      <c r="AH132" s="92"/>
      <c r="AI132" s="97"/>
      <c r="AJ132" s="97"/>
      <c r="AK132" s="134"/>
      <c r="AL132" s="136"/>
      <c r="AM132" s="136"/>
      <c r="AN132" s="136"/>
      <c r="AO132" s="151" t="s">
        <v>7398</v>
      </c>
      <c r="AP132" s="113"/>
      <c r="AQ132" s="92"/>
      <c r="AR132" s="113"/>
      <c r="AS132" s="92"/>
      <c r="AT132" s="113"/>
      <c r="AU132" s="92"/>
      <c r="AV132" s="113"/>
      <c r="AW132" s="92"/>
      <c r="AX132" s="124"/>
      <c r="AY132" s="92"/>
      <c r="AZ132" s="92"/>
      <c r="BA132" s="92"/>
      <c r="BB132" s="92"/>
      <c r="BC132" s="92"/>
      <c r="BD132" s="97"/>
      <c r="BE132" s="97"/>
      <c r="BF132" s="134"/>
      <c r="BG132" s="185"/>
      <c r="BH132" s="187"/>
      <c r="BI132" s="182"/>
      <c r="BJ132" s="182"/>
      <c r="BK132" s="182"/>
      <c r="BL132" s="183"/>
      <c r="BM132" s="198"/>
      <c r="BN132" s="199"/>
      <c r="BO132" s="197"/>
      <c r="BP132" s="197"/>
      <c r="BQ132" s="197"/>
      <c r="BR132" s="197"/>
      <c r="BS132" s="197"/>
    </row>
    <row r="133" ht="31.2" spans="1:71">
      <c r="A133" s="69" t="str">
        <f t="shared" si="29"/>
        <v>M-165Induk</v>
      </c>
      <c r="B133" s="78">
        <f>B128+1</f>
        <v>26</v>
      </c>
      <c r="C133" s="74" t="s">
        <v>7399</v>
      </c>
      <c r="D133" s="72" t="s">
        <v>7385</v>
      </c>
      <c r="E133" s="73" t="s">
        <v>7386</v>
      </c>
      <c r="F133" s="72" t="s">
        <v>1627</v>
      </c>
      <c r="G133" s="79" t="s">
        <v>7400</v>
      </c>
      <c r="H133" s="80" t="s">
        <v>7367</v>
      </c>
      <c r="I133" s="74" t="s">
        <v>7369</v>
      </c>
      <c r="J133" s="14">
        <v>50</v>
      </c>
      <c r="K133" s="14">
        <v>3</v>
      </c>
      <c r="L133" s="14">
        <v>20</v>
      </c>
      <c r="M133" s="14">
        <f>+IF(K133=3,400,IF(K133=1,230,0))</f>
        <v>400</v>
      </c>
      <c r="N133" s="15">
        <f>(J133*1000)/((L133*1000)*1.73)</f>
        <v>1.44508670520231</v>
      </c>
      <c r="O133" s="15">
        <f>IF(K133=3,(J133*1000)/(M133*1.73),(J133*1000)/(M133))</f>
        <v>72.2543352601156</v>
      </c>
      <c r="P133" s="74">
        <v>17</v>
      </c>
      <c r="Q133" s="209" t="s">
        <v>7363</v>
      </c>
      <c r="R133" s="209">
        <v>2023</v>
      </c>
      <c r="S133" s="111"/>
      <c r="T133" s="74" t="s">
        <v>7352</v>
      </c>
      <c r="U133" s="115">
        <v>36</v>
      </c>
      <c r="V133" s="14">
        <f>U133/O133*100</f>
        <v>49.824</v>
      </c>
      <c r="W133" s="115">
        <v>42</v>
      </c>
      <c r="X133" s="14">
        <f>W133/O133*100</f>
        <v>58.128</v>
      </c>
      <c r="Y133" s="115">
        <v>42</v>
      </c>
      <c r="Z133" s="14">
        <f>Y133/O133*100</f>
        <v>58.128</v>
      </c>
      <c r="AA133" s="115">
        <v>15</v>
      </c>
      <c r="AB133" s="14">
        <f>IF((K133=3),(AVERAGE(U133,W133,Y133)),U133)</f>
        <v>40</v>
      </c>
      <c r="AC133" s="15">
        <f>IFERROR(IF((K133=1),(AB133*AF133)/1000,(AB133*AG133*1.73)/1000),"0")</f>
        <v>26.296</v>
      </c>
      <c r="AD133" s="14">
        <f>AC133/J133*100</f>
        <v>52.592</v>
      </c>
      <c r="AE133" s="122">
        <f>IF($K$8=1,"1 Phase",ABS(((U133/AB133)-1)+ABS((W133/AB133)-1)+ABS((Y133/AB133)-1))/3)</f>
        <v>3.70074341541719e-17</v>
      </c>
      <c r="AF133" s="14">
        <v>219</v>
      </c>
      <c r="AG133" s="14">
        <v>380</v>
      </c>
      <c r="AH133" s="57">
        <v>220</v>
      </c>
      <c r="AI133" s="74" t="str">
        <f>IF(U133&gt;O133,"OL PHASA","Normal")</f>
        <v>Normal</v>
      </c>
      <c r="AJ133" s="74" t="str">
        <f>IF(W133&gt;O133,"OL PHASA","Normal")</f>
        <v>Normal</v>
      </c>
      <c r="AK133" s="132" t="str">
        <f>IF(Y133&gt;O133,"OL PHASA","Normal")</f>
        <v>Normal</v>
      </c>
      <c r="AL133" s="139">
        <v>17</v>
      </c>
      <c r="AM133" s="139" t="s">
        <v>7363</v>
      </c>
      <c r="AN133" s="139">
        <v>2024</v>
      </c>
      <c r="AO133" s="149" t="s">
        <v>7352</v>
      </c>
      <c r="AP133" s="115">
        <v>36</v>
      </c>
      <c r="AQ133" s="14">
        <f>AP133/O133*100</f>
        <v>49.824</v>
      </c>
      <c r="AR133" s="115">
        <v>42</v>
      </c>
      <c r="AS133" s="14">
        <f>AR133/O133*100</f>
        <v>58.128</v>
      </c>
      <c r="AT133" s="115">
        <v>42</v>
      </c>
      <c r="AU133" s="14">
        <f>AT133/O133*100</f>
        <v>58.128</v>
      </c>
      <c r="AV133" s="115">
        <v>15</v>
      </c>
      <c r="AW133" s="14">
        <f>IF((K133=3),(AVERAGE(AP133,AR133,AT133)),AP133)</f>
        <v>40</v>
      </c>
      <c r="AX133" s="15">
        <f>IFERROR(IF((K133=1),(AW133*BA133)/1000,(AW133*BB133*1.73)/1000),"0")</f>
        <v>26.296</v>
      </c>
      <c r="AY133" s="14">
        <f>AX133/J133*100</f>
        <v>52.592</v>
      </c>
      <c r="AZ133" s="122">
        <f>IF($K$8=1,"1 Phase",ABS(((AP133/AW133)-1)+ABS((AR133/AW133)-1)+ABS((AT133/AW133)-1))/3)</f>
        <v>3.70074341541719e-17</v>
      </c>
      <c r="BA133" s="14">
        <v>219</v>
      </c>
      <c r="BB133" s="14">
        <v>380</v>
      </c>
      <c r="BC133" s="57">
        <v>220</v>
      </c>
      <c r="BD133" s="74" t="str">
        <f>IF(AP133&gt;O133,"OL PHASA","Normal")</f>
        <v>Normal</v>
      </c>
      <c r="BE133" s="74" t="str">
        <f>IF(AR133&gt;O133,"OL PHASA","Normal")</f>
        <v>Normal</v>
      </c>
      <c r="BF133" s="132" t="str">
        <f>IF(AT133&gt;O133,"OL PHASA","Normal")</f>
        <v>Normal</v>
      </c>
      <c r="BG133" s="179">
        <v>7</v>
      </c>
      <c r="BH133" s="179" t="s">
        <v>7354</v>
      </c>
      <c r="BI133" s="179"/>
      <c r="BJ133" s="179"/>
      <c r="BK133" s="179">
        <v>1650</v>
      </c>
      <c r="BL133" s="180" t="s">
        <v>7355</v>
      </c>
      <c r="BM133" s="196" t="str">
        <f>IF(AY133&gt;AD133,"Beban Malam","Beban Siang")</f>
        <v>Beban Siang</v>
      </c>
      <c r="BN133" s="197" t="str">
        <f>IF(AD133&lt;30,"Underload",IF(AD133&lt;=80,"Baik",IF(AD133&gt;80,"Overload")))</f>
        <v>Baik</v>
      </c>
      <c r="BO133" s="197" t="str">
        <f>IF(AY133&lt;30,"Underload",IF(AY133&lt;=80,"Baik",IF(AY133&gt;80,"Overload")))</f>
        <v>Baik</v>
      </c>
      <c r="BP133" s="197" t="str">
        <f>IF(K133=3,IF(AE133&gt;0.2,"TDK SEIMBANG","SEIMBANG"),IF(AI133="OL PHASA","TDK SEIMBANG","SEIMBANG"))</f>
        <v>SEIMBANG</v>
      </c>
      <c r="BQ133" s="197" t="str">
        <f>IF(K133=3,IF(AZ133&gt;0.2,"TDK SEIMBANG","SEIMBANG"),IF(BD133="OL PHASA","TDK SEIMBANG","SEIMBANG"))</f>
        <v>SEIMBANG</v>
      </c>
      <c r="BR133" s="197" t="str">
        <f>IF(K133=3,IF(SUM(AF133:AG133)&gt;600,"NORMAL","DROP"),IF(AH134&gt;198,"NORMAL","DROP"))</f>
        <v>DROP</v>
      </c>
      <c r="BS133" s="197" t="str">
        <f>IF(K133=3,IF(SUM(BA133:BB133)&gt;600,"NORMAL","DROP"),IF(BC134&gt;198,"NORMAL","DROP"))</f>
        <v>DROP</v>
      </c>
    </row>
    <row r="134" ht="15.6" spans="1:71">
      <c r="A134" s="69" t="str">
        <f t="shared" si="29"/>
        <v>M-165Jurusan 1</v>
      </c>
      <c r="B134" s="75"/>
      <c r="C134" s="76" t="str">
        <f t="shared" ref="C134:C137" si="48">IF(T134="","",C133)</f>
        <v>M-165</v>
      </c>
      <c r="D134" s="76"/>
      <c r="E134" s="76"/>
      <c r="F134" s="76"/>
      <c r="G134" s="77"/>
      <c r="H134" s="77"/>
      <c r="I134" s="76"/>
      <c r="J134" s="92"/>
      <c r="K134" s="92"/>
      <c r="L134" s="93"/>
      <c r="M134" s="14"/>
      <c r="N134" s="94"/>
      <c r="O134" s="94"/>
      <c r="P134" s="98"/>
      <c r="Q134" s="98"/>
      <c r="R134" s="98"/>
      <c r="S134" s="98"/>
      <c r="T134" s="97" t="s">
        <v>7356</v>
      </c>
      <c r="U134" s="113"/>
      <c r="V134" s="92"/>
      <c r="W134" s="113"/>
      <c r="X134" s="92"/>
      <c r="Y134" s="113"/>
      <c r="Z134" s="92"/>
      <c r="AA134" s="113"/>
      <c r="AB134" s="14"/>
      <c r="AC134" s="124"/>
      <c r="AD134" s="92"/>
      <c r="AE134" s="92"/>
      <c r="AF134" s="113">
        <v>218</v>
      </c>
      <c r="AG134" s="113">
        <v>380</v>
      </c>
      <c r="AH134" s="14"/>
      <c r="AI134" s="97"/>
      <c r="AJ134" s="97"/>
      <c r="AK134" s="134"/>
      <c r="AL134" s="135"/>
      <c r="AM134" s="135"/>
      <c r="AN134" s="135"/>
      <c r="AO134" s="151" t="s">
        <v>7356</v>
      </c>
      <c r="AP134" s="113"/>
      <c r="AQ134" s="92"/>
      <c r="AR134" s="113"/>
      <c r="AS134" s="92"/>
      <c r="AT134" s="113"/>
      <c r="AU134" s="92"/>
      <c r="AV134" s="113"/>
      <c r="AW134" s="92"/>
      <c r="AX134" s="124"/>
      <c r="AY134" s="92"/>
      <c r="AZ134" s="92"/>
      <c r="BA134" s="113">
        <v>218</v>
      </c>
      <c r="BB134" s="113">
        <v>380</v>
      </c>
      <c r="BC134" s="14"/>
      <c r="BD134" s="97"/>
      <c r="BE134" s="97"/>
      <c r="BF134" s="134"/>
      <c r="BG134" s="185"/>
      <c r="BH134" s="187"/>
      <c r="BI134" s="182"/>
      <c r="BJ134" s="182"/>
      <c r="BK134" s="182"/>
      <c r="BL134" s="183"/>
      <c r="BM134" s="198"/>
      <c r="BN134" s="199"/>
      <c r="BO134" s="197"/>
      <c r="BP134" s="197"/>
      <c r="BQ134" s="197"/>
      <c r="BR134" s="197"/>
      <c r="BS134" s="197"/>
    </row>
    <row r="135" ht="15.6" spans="1:71">
      <c r="A135" s="69" t="str">
        <f t="shared" si="29"/>
        <v>M-165Jurusan 2</v>
      </c>
      <c r="B135" s="75"/>
      <c r="C135" s="76" t="str">
        <f t="shared" si="48"/>
        <v>M-165</v>
      </c>
      <c r="D135" s="76"/>
      <c r="E135" s="76"/>
      <c r="F135" s="76"/>
      <c r="G135" s="77"/>
      <c r="H135" s="77"/>
      <c r="I135" s="76"/>
      <c r="J135" s="92"/>
      <c r="K135" s="92"/>
      <c r="L135" s="93"/>
      <c r="M135" s="14"/>
      <c r="N135" s="94"/>
      <c r="O135" s="94"/>
      <c r="P135" s="97"/>
      <c r="Q135" s="97"/>
      <c r="R135" s="97"/>
      <c r="S135" s="97"/>
      <c r="T135" s="97" t="s">
        <v>7357</v>
      </c>
      <c r="U135" s="113"/>
      <c r="V135" s="92"/>
      <c r="W135" s="113"/>
      <c r="X135" s="92"/>
      <c r="Y135" s="113"/>
      <c r="Z135" s="92"/>
      <c r="AA135" s="113"/>
      <c r="AB135" s="14"/>
      <c r="AC135" s="124"/>
      <c r="AD135" s="92"/>
      <c r="AE135" s="92"/>
      <c r="AF135" s="113">
        <v>220</v>
      </c>
      <c r="AG135" s="113">
        <v>382</v>
      </c>
      <c r="AH135" s="92"/>
      <c r="AI135" s="97"/>
      <c r="AJ135" s="97"/>
      <c r="AK135" s="134"/>
      <c r="AL135" s="136"/>
      <c r="AM135" s="136"/>
      <c r="AN135" s="136"/>
      <c r="AO135" s="151" t="s">
        <v>7357</v>
      </c>
      <c r="AP135" s="113"/>
      <c r="AQ135" s="92"/>
      <c r="AR135" s="113"/>
      <c r="AS135" s="92"/>
      <c r="AT135" s="113"/>
      <c r="AU135" s="92"/>
      <c r="AV135" s="113"/>
      <c r="AW135" s="92"/>
      <c r="AX135" s="124"/>
      <c r="AY135" s="92"/>
      <c r="AZ135" s="92"/>
      <c r="BA135" s="113">
        <v>220</v>
      </c>
      <c r="BB135" s="113">
        <v>382</v>
      </c>
      <c r="BC135" s="92"/>
      <c r="BD135" s="97"/>
      <c r="BE135" s="97"/>
      <c r="BF135" s="134"/>
      <c r="BG135" s="185"/>
      <c r="BH135" s="187"/>
      <c r="BI135" s="182"/>
      <c r="BJ135" s="182"/>
      <c r="BK135" s="182"/>
      <c r="BL135" s="183"/>
      <c r="BM135" s="198"/>
      <c r="BN135" s="199"/>
      <c r="BO135" s="197"/>
      <c r="BP135" s="197"/>
      <c r="BQ135" s="197"/>
      <c r="BR135" s="197"/>
      <c r="BS135" s="197"/>
    </row>
    <row r="136" ht="15.6" spans="1:71">
      <c r="A136" s="69" t="str">
        <f t="shared" ref="A136:A199" si="49">C136&amp;T136</f>
        <v>M-165Jurusan 3</v>
      </c>
      <c r="B136" s="75"/>
      <c r="C136" s="76" t="str">
        <f t="shared" si="48"/>
        <v>M-165</v>
      </c>
      <c r="D136" s="76"/>
      <c r="E136" s="76"/>
      <c r="F136" s="76"/>
      <c r="G136" s="77"/>
      <c r="H136" s="77"/>
      <c r="I136" s="76"/>
      <c r="J136" s="92"/>
      <c r="K136" s="92"/>
      <c r="L136" s="93"/>
      <c r="M136" s="14"/>
      <c r="N136" s="94"/>
      <c r="O136" s="94"/>
      <c r="P136" s="97"/>
      <c r="Q136" s="97"/>
      <c r="R136" s="97"/>
      <c r="S136" s="97"/>
      <c r="T136" s="97" t="s">
        <v>7358</v>
      </c>
      <c r="U136" s="113"/>
      <c r="V136" s="92"/>
      <c r="W136" s="113"/>
      <c r="X136" s="92"/>
      <c r="Y136" s="113"/>
      <c r="Z136" s="92"/>
      <c r="AA136" s="113"/>
      <c r="AB136" s="92"/>
      <c r="AC136" s="124"/>
      <c r="AD136" s="92"/>
      <c r="AE136" s="92"/>
      <c r="AF136" s="113"/>
      <c r="AG136" s="113"/>
      <c r="AH136" s="92"/>
      <c r="AI136" s="97"/>
      <c r="AJ136" s="97"/>
      <c r="AK136" s="134"/>
      <c r="AL136" s="136"/>
      <c r="AM136" s="136"/>
      <c r="AN136" s="136"/>
      <c r="AO136" s="151" t="s">
        <v>7358</v>
      </c>
      <c r="AP136" s="113"/>
      <c r="AQ136" s="92"/>
      <c r="AR136" s="113"/>
      <c r="AS136" s="92"/>
      <c r="AT136" s="113"/>
      <c r="AU136" s="92"/>
      <c r="AV136" s="113"/>
      <c r="AW136" s="92"/>
      <c r="AX136" s="124"/>
      <c r="AY136" s="92"/>
      <c r="AZ136" s="92"/>
      <c r="BA136" s="113"/>
      <c r="BB136" s="113"/>
      <c r="BC136" s="92"/>
      <c r="BD136" s="97"/>
      <c r="BE136" s="97"/>
      <c r="BF136" s="134"/>
      <c r="BG136" s="185"/>
      <c r="BH136" s="187"/>
      <c r="BI136" s="182"/>
      <c r="BJ136" s="182"/>
      <c r="BK136" s="182"/>
      <c r="BL136" s="183"/>
      <c r="BM136" s="198"/>
      <c r="BN136" s="199"/>
      <c r="BO136" s="197"/>
      <c r="BP136" s="197"/>
      <c r="BQ136" s="197"/>
      <c r="BR136" s="197"/>
      <c r="BS136" s="197"/>
    </row>
    <row r="137" ht="15.6" spans="1:71">
      <c r="A137" s="69" t="str">
        <f t="shared" si="49"/>
        <v/>
      </c>
      <c r="B137" s="75"/>
      <c r="C137" s="76" t="str">
        <f t="shared" si="48"/>
        <v/>
      </c>
      <c r="D137" s="76"/>
      <c r="E137" s="76"/>
      <c r="F137" s="76"/>
      <c r="G137" s="77"/>
      <c r="H137" s="77"/>
      <c r="I137" s="76"/>
      <c r="J137" s="92"/>
      <c r="K137" s="92"/>
      <c r="L137" s="93"/>
      <c r="M137" s="14"/>
      <c r="N137" s="94"/>
      <c r="O137" s="94"/>
      <c r="P137" s="97"/>
      <c r="Q137" s="114"/>
      <c r="R137" s="114"/>
      <c r="S137" s="114"/>
      <c r="T137" s="97"/>
      <c r="U137" s="113"/>
      <c r="V137" s="92"/>
      <c r="W137" s="113"/>
      <c r="X137" s="92"/>
      <c r="Y137" s="113"/>
      <c r="Z137" s="92"/>
      <c r="AA137" s="113"/>
      <c r="AB137" s="92"/>
      <c r="AC137" s="124"/>
      <c r="AD137" s="92"/>
      <c r="AE137" s="92"/>
      <c r="AF137" s="92"/>
      <c r="AG137" s="92"/>
      <c r="AH137" s="92"/>
      <c r="AI137" s="97"/>
      <c r="AJ137" s="97"/>
      <c r="AK137" s="134"/>
      <c r="AL137" s="136"/>
      <c r="AM137" s="136"/>
      <c r="AN137" s="136"/>
      <c r="AO137" s="151"/>
      <c r="AP137" s="113"/>
      <c r="AQ137" s="92"/>
      <c r="AR137" s="113"/>
      <c r="AS137" s="92"/>
      <c r="AT137" s="113"/>
      <c r="AU137" s="92"/>
      <c r="AV137" s="113"/>
      <c r="AW137" s="92"/>
      <c r="AX137" s="124"/>
      <c r="AY137" s="92"/>
      <c r="AZ137" s="92"/>
      <c r="BA137" s="92"/>
      <c r="BB137" s="92"/>
      <c r="BC137" s="92"/>
      <c r="BD137" s="97"/>
      <c r="BE137" s="97"/>
      <c r="BF137" s="134"/>
      <c r="BG137" s="185"/>
      <c r="BH137" s="187"/>
      <c r="BI137" s="182"/>
      <c r="BJ137" s="182"/>
      <c r="BK137" s="182"/>
      <c r="BL137" s="183"/>
      <c r="BM137" s="198"/>
      <c r="BN137" s="199"/>
      <c r="BO137" s="197"/>
      <c r="BP137" s="197"/>
      <c r="BQ137" s="197"/>
      <c r="BR137" s="197"/>
      <c r="BS137" s="197"/>
    </row>
    <row r="138" ht="31.2" spans="1:71">
      <c r="A138" s="69" t="str">
        <f t="shared" si="49"/>
        <v>M-166Induk</v>
      </c>
      <c r="B138" s="78">
        <f>B133+1</f>
        <v>27</v>
      </c>
      <c r="C138" s="74" t="s">
        <v>7401</v>
      </c>
      <c r="D138" s="72" t="s">
        <v>7385</v>
      </c>
      <c r="E138" s="73" t="s">
        <v>7386</v>
      </c>
      <c r="F138" s="72" t="s">
        <v>1627</v>
      </c>
      <c r="G138" s="79" t="s">
        <v>7402</v>
      </c>
      <c r="H138" s="80" t="s">
        <v>7371</v>
      </c>
      <c r="I138" s="74" t="s">
        <v>1929</v>
      </c>
      <c r="J138" s="14">
        <v>50</v>
      </c>
      <c r="K138" s="14">
        <v>3</v>
      </c>
      <c r="L138" s="14">
        <v>20</v>
      </c>
      <c r="M138" s="14">
        <f>+IF(K138=3,400,IF(K138=1,230,0))</f>
        <v>400</v>
      </c>
      <c r="N138" s="15">
        <f>(J138*1000)/((L138*1000)*1.73)</f>
        <v>1.44508670520231</v>
      </c>
      <c r="O138" s="15">
        <f>IF(K138=3,(J138*1000)/(M138*1.73),(J138*1000)/(M138))</f>
        <v>72.2543352601156</v>
      </c>
      <c r="P138" s="74">
        <v>18</v>
      </c>
      <c r="Q138" s="209" t="s">
        <v>7363</v>
      </c>
      <c r="R138" s="209">
        <v>2024</v>
      </c>
      <c r="S138" s="111"/>
      <c r="T138" s="74" t="s">
        <v>7352</v>
      </c>
      <c r="U138" s="115">
        <v>8</v>
      </c>
      <c r="V138" s="14">
        <f>U138/O138*100</f>
        <v>11.072</v>
      </c>
      <c r="W138" s="115">
        <v>16</v>
      </c>
      <c r="X138" s="14">
        <f>W138/O138*100</f>
        <v>22.144</v>
      </c>
      <c r="Y138" s="115">
        <v>25</v>
      </c>
      <c r="Z138" s="14">
        <f>Y138/O138*100</f>
        <v>34.6</v>
      </c>
      <c r="AA138" s="115">
        <v>14</v>
      </c>
      <c r="AB138" s="14">
        <f>IF((K138=3),(AVERAGE(U138,W138,Y138)),U138)</f>
        <v>16.3333333333333</v>
      </c>
      <c r="AC138" s="15">
        <f>IFERROR(IF((K138=1),(AB138*AF138)/1000,(AB138*AG138*1.73)/1000),"0")</f>
        <v>11.0483566666667</v>
      </c>
      <c r="AD138" s="14">
        <f>AC138/J138*100</f>
        <v>22.0967133333333</v>
      </c>
      <c r="AE138" s="122">
        <f>IF($K$8=1,"1 Phase",ABS(((U138/AB138)-1)+ABS((W138/AB138)-1)+ABS((Y138/AB138)-1))/3)</f>
        <v>0.0136054421768708</v>
      </c>
      <c r="AF138" s="14">
        <v>227</v>
      </c>
      <c r="AG138" s="14">
        <v>391</v>
      </c>
      <c r="AH138" s="57">
        <v>226</v>
      </c>
      <c r="AI138" s="74" t="str">
        <f>IF(U138&gt;O138,"OL PHASA","Normal")</f>
        <v>Normal</v>
      </c>
      <c r="AJ138" s="74" t="str">
        <f>IF(W138&gt;O138,"OL PHASA","Normal")</f>
        <v>Normal</v>
      </c>
      <c r="AK138" s="132" t="str">
        <f>IF(Y138&gt;O138,"OL PHASA","Normal")</f>
        <v>Normal</v>
      </c>
      <c r="AL138" s="139">
        <v>17</v>
      </c>
      <c r="AM138" s="139" t="s">
        <v>7363</v>
      </c>
      <c r="AN138" s="139">
        <v>2024</v>
      </c>
      <c r="AO138" s="149" t="s">
        <v>7352</v>
      </c>
      <c r="AP138" s="115">
        <v>17</v>
      </c>
      <c r="AQ138" s="14">
        <f>AP138/O138*100</f>
        <v>23.528</v>
      </c>
      <c r="AR138" s="115">
        <v>45</v>
      </c>
      <c r="AS138" s="14">
        <f>AR138/O138*100</f>
        <v>62.28</v>
      </c>
      <c r="AT138" s="115">
        <v>52</v>
      </c>
      <c r="AU138" s="14">
        <f>AT138/O138*100</f>
        <v>71.968</v>
      </c>
      <c r="AV138" s="115">
        <v>38</v>
      </c>
      <c r="AW138" s="14">
        <f>IF((K138=3),(AVERAGE(AP138,AR138,AT138)),AP138)</f>
        <v>38</v>
      </c>
      <c r="AX138" s="15">
        <f>IFERROR(IF((K138=1),(AW138*BA138)/1000,(AW138*BB138*1.73)/1000),"0")</f>
        <v>25.70434</v>
      </c>
      <c r="AY138" s="14">
        <f>AX138/J138*100</f>
        <v>51.40868</v>
      </c>
      <c r="AZ138" s="122">
        <f>IF($K$8=1,"1 Phase",ABS(((AP138/AW138)-1)+ABS((AR138/AW138)-1)+ABS((AT138/AW138)-1))/3)</f>
        <v>0</v>
      </c>
      <c r="BA138" s="14">
        <v>228</v>
      </c>
      <c r="BB138" s="14">
        <v>391</v>
      </c>
      <c r="BC138" s="57">
        <v>224</v>
      </c>
      <c r="BD138" s="74" t="str">
        <f>IF(AP138&gt;O138,"OL PHASA","Normal")</f>
        <v>Normal</v>
      </c>
      <c r="BE138" s="74" t="str">
        <f>IF(AR138&gt;O138,"OL PHASA","Normal")</f>
        <v>Normal</v>
      </c>
      <c r="BF138" s="132" t="str">
        <f>IF(AT138&gt;O138,"OL PHASA","Normal")</f>
        <v>Normal</v>
      </c>
      <c r="BG138" s="179">
        <v>5</v>
      </c>
      <c r="BH138" s="179" t="s">
        <v>7354</v>
      </c>
      <c r="BI138" s="179"/>
      <c r="BJ138" s="179"/>
      <c r="BK138" s="179">
        <v>455</v>
      </c>
      <c r="BL138" s="180" t="s">
        <v>7355</v>
      </c>
      <c r="BM138" s="196" t="str">
        <f>IF(AY138&gt;AD138,"Beban Malam","Beban Siang")</f>
        <v>Beban Malam</v>
      </c>
      <c r="BN138" s="197" t="str">
        <f>IF(AD138&lt;30,"Underload",IF(AD138&lt;=80,"Baik",IF(AD138&gt;80,"Overload")))</f>
        <v>Underload</v>
      </c>
      <c r="BO138" s="197" t="str">
        <f>IF(AY138&lt;30,"Underload",IF(AY138&lt;=80,"Baik",IF(AY138&gt;80,"Overload")))</f>
        <v>Baik</v>
      </c>
      <c r="BP138" s="197" t="str">
        <f>IF(K138=3,IF(AE138&gt;0.2,"TDK SEIMBANG","SEIMBANG"),IF(AI138="OL PHASA","TDK SEIMBANG","SEIMBANG"))</f>
        <v>SEIMBANG</v>
      </c>
      <c r="BQ138" s="197" t="str">
        <f>IF(K138=3,IF(AZ138&gt;0.2,"TDK SEIMBANG","SEIMBANG"),IF(BD138="OL PHASA","TDK SEIMBANG","SEIMBANG"))</f>
        <v>SEIMBANG</v>
      </c>
      <c r="BR138" s="197" t="str">
        <f>IF(K138=3,IF(SUM(AF138:AG138)&gt;600,"NORMAL","DROP"),IF(AH139&gt;198,"NORMAL","DROP"))</f>
        <v>NORMAL</v>
      </c>
      <c r="BS138" s="197" t="str">
        <f>IF(K138=3,IF(SUM(BA138:BB138)&gt;600,"NORMAL","DROP"),IF(BC139&gt;198,"NORMAL","DROP"))</f>
        <v>NORMAL</v>
      </c>
    </row>
    <row r="139" ht="15.6" spans="1:71">
      <c r="A139" s="69" t="str">
        <f t="shared" si="49"/>
        <v>M-166Jurusan 1</v>
      </c>
      <c r="B139" s="75"/>
      <c r="C139" s="76" t="str">
        <f t="shared" ref="C139:C142" si="50">IF(T139="","",C138)</f>
        <v>M-166</v>
      </c>
      <c r="D139" s="76"/>
      <c r="E139" s="76"/>
      <c r="F139" s="76"/>
      <c r="G139" s="77"/>
      <c r="H139" s="77"/>
      <c r="I139" s="76"/>
      <c r="J139" s="92"/>
      <c r="K139" s="92"/>
      <c r="L139" s="93"/>
      <c r="M139" s="14"/>
      <c r="N139" s="94"/>
      <c r="O139" s="94"/>
      <c r="P139" s="98"/>
      <c r="Q139" s="98"/>
      <c r="R139" s="98"/>
      <c r="S139" s="98"/>
      <c r="T139" s="97" t="s">
        <v>7356</v>
      </c>
      <c r="U139" s="113"/>
      <c r="V139" s="92"/>
      <c r="W139" s="113"/>
      <c r="X139" s="92"/>
      <c r="Y139" s="113"/>
      <c r="Z139" s="92"/>
      <c r="AA139" s="113"/>
      <c r="AB139" s="14"/>
      <c r="AC139" s="124"/>
      <c r="AD139" s="92"/>
      <c r="AE139" s="92"/>
      <c r="AF139" s="113">
        <v>225</v>
      </c>
      <c r="AG139" s="113">
        <v>394</v>
      </c>
      <c r="AH139" s="14"/>
      <c r="AI139" s="97"/>
      <c r="AJ139" s="97"/>
      <c r="AK139" s="134"/>
      <c r="AL139" s="135"/>
      <c r="AM139" s="135"/>
      <c r="AN139" s="135"/>
      <c r="AO139" s="151" t="s">
        <v>7356</v>
      </c>
      <c r="AP139" s="113"/>
      <c r="AQ139" s="92"/>
      <c r="AR139" s="113"/>
      <c r="AS139" s="92"/>
      <c r="AT139" s="113"/>
      <c r="AU139" s="92"/>
      <c r="AV139" s="113"/>
      <c r="AW139" s="92"/>
      <c r="AX139" s="124"/>
      <c r="AY139" s="92"/>
      <c r="AZ139" s="92"/>
      <c r="BA139" s="92">
        <v>225</v>
      </c>
      <c r="BB139" s="92">
        <v>396</v>
      </c>
      <c r="BC139" s="14"/>
      <c r="BD139" s="97"/>
      <c r="BE139" s="97"/>
      <c r="BF139" s="134"/>
      <c r="BG139" s="186"/>
      <c r="BH139" s="186"/>
      <c r="BI139" s="182"/>
      <c r="BJ139" s="182"/>
      <c r="BK139" s="182"/>
      <c r="BL139" s="183"/>
      <c r="BM139" s="198"/>
      <c r="BN139" s="199"/>
      <c r="BO139" s="197"/>
      <c r="BP139" s="197"/>
      <c r="BQ139" s="197"/>
      <c r="BR139" s="197"/>
      <c r="BS139" s="197"/>
    </row>
    <row r="140" ht="15.6" spans="1:71">
      <c r="A140" s="69" t="str">
        <f t="shared" si="49"/>
        <v>M-166Jurusan 2</v>
      </c>
      <c r="B140" s="75"/>
      <c r="C140" s="76" t="str">
        <f t="shared" si="50"/>
        <v>M-166</v>
      </c>
      <c r="D140" s="76"/>
      <c r="E140" s="76"/>
      <c r="F140" s="76"/>
      <c r="G140" s="77"/>
      <c r="H140" s="77"/>
      <c r="I140" s="76"/>
      <c r="J140" s="92"/>
      <c r="K140" s="92"/>
      <c r="L140" s="93"/>
      <c r="M140" s="14"/>
      <c r="N140" s="94"/>
      <c r="O140" s="94"/>
      <c r="P140" s="97"/>
      <c r="Q140" s="97"/>
      <c r="R140" s="97"/>
      <c r="S140" s="97"/>
      <c r="T140" s="97" t="s">
        <v>7357</v>
      </c>
      <c r="U140" s="113"/>
      <c r="V140" s="92"/>
      <c r="W140" s="113"/>
      <c r="X140" s="92"/>
      <c r="Y140" s="113"/>
      <c r="Z140" s="92"/>
      <c r="AA140" s="113"/>
      <c r="AB140" s="14"/>
      <c r="AC140" s="124"/>
      <c r="AD140" s="92"/>
      <c r="AE140" s="92"/>
      <c r="AF140" s="113">
        <v>226</v>
      </c>
      <c r="AG140" s="113">
        <v>391</v>
      </c>
      <c r="AH140" s="92"/>
      <c r="AI140" s="97"/>
      <c r="AJ140" s="97"/>
      <c r="AK140" s="134"/>
      <c r="AL140" s="136"/>
      <c r="AM140" s="136"/>
      <c r="AN140" s="136"/>
      <c r="AO140" s="151" t="s">
        <v>7357</v>
      </c>
      <c r="AP140" s="113"/>
      <c r="AQ140" s="92"/>
      <c r="AR140" s="113"/>
      <c r="AS140" s="92"/>
      <c r="AT140" s="113"/>
      <c r="AU140" s="92"/>
      <c r="AV140" s="113"/>
      <c r="AW140" s="92"/>
      <c r="AX140" s="124"/>
      <c r="AY140" s="92"/>
      <c r="AZ140" s="92"/>
      <c r="BA140" s="92">
        <v>227</v>
      </c>
      <c r="BB140" s="92">
        <v>391</v>
      </c>
      <c r="BC140" s="92"/>
      <c r="BD140" s="97"/>
      <c r="BE140" s="97"/>
      <c r="BF140" s="134"/>
      <c r="BG140" s="186"/>
      <c r="BH140" s="186"/>
      <c r="BI140" s="182"/>
      <c r="BJ140" s="182"/>
      <c r="BK140" s="182"/>
      <c r="BL140" s="183"/>
      <c r="BM140" s="198"/>
      <c r="BN140" s="199"/>
      <c r="BO140" s="197"/>
      <c r="BP140" s="197"/>
      <c r="BQ140" s="197"/>
      <c r="BR140" s="197"/>
      <c r="BS140" s="197"/>
    </row>
    <row r="141" ht="15.6" spans="1:71">
      <c r="A141" s="69" t="str">
        <f t="shared" si="49"/>
        <v>M-166Jurusan 3</v>
      </c>
      <c r="B141" s="75"/>
      <c r="C141" s="76" t="str">
        <f t="shared" si="50"/>
        <v>M-166</v>
      </c>
      <c r="D141" s="76"/>
      <c r="E141" s="76"/>
      <c r="F141" s="76"/>
      <c r="G141" s="77"/>
      <c r="H141" s="77"/>
      <c r="I141" s="76"/>
      <c r="J141" s="92"/>
      <c r="K141" s="92"/>
      <c r="L141" s="93"/>
      <c r="M141" s="14"/>
      <c r="N141" s="94"/>
      <c r="O141" s="94"/>
      <c r="P141" s="97"/>
      <c r="Q141" s="97"/>
      <c r="R141" s="97"/>
      <c r="S141" s="97"/>
      <c r="T141" s="97" t="s">
        <v>7358</v>
      </c>
      <c r="U141" s="113"/>
      <c r="V141" s="92"/>
      <c r="W141" s="113"/>
      <c r="X141" s="92"/>
      <c r="Y141" s="113"/>
      <c r="Z141" s="92"/>
      <c r="AA141" s="113"/>
      <c r="AB141" s="92"/>
      <c r="AC141" s="124"/>
      <c r="AD141" s="92"/>
      <c r="AE141" s="92"/>
      <c r="AF141" s="113"/>
      <c r="AG141" s="113"/>
      <c r="AH141" s="92"/>
      <c r="AI141" s="97"/>
      <c r="AJ141" s="97"/>
      <c r="AK141" s="134"/>
      <c r="AL141" s="136"/>
      <c r="AM141" s="136"/>
      <c r="AN141" s="136"/>
      <c r="AO141" s="151" t="s">
        <v>7358</v>
      </c>
      <c r="AP141" s="113"/>
      <c r="AQ141" s="92"/>
      <c r="AR141" s="113"/>
      <c r="AS141" s="92"/>
      <c r="AT141" s="113"/>
      <c r="AU141" s="92"/>
      <c r="AV141" s="113"/>
      <c r="AW141" s="92"/>
      <c r="AX141" s="124"/>
      <c r="AY141" s="92"/>
      <c r="AZ141" s="92"/>
      <c r="BA141" s="92"/>
      <c r="BB141" s="92"/>
      <c r="BC141" s="92"/>
      <c r="BD141" s="97"/>
      <c r="BE141" s="97"/>
      <c r="BF141" s="134"/>
      <c r="BG141" s="186"/>
      <c r="BH141" s="186"/>
      <c r="BI141" s="182"/>
      <c r="BJ141" s="182"/>
      <c r="BK141" s="182"/>
      <c r="BL141" s="183"/>
      <c r="BM141" s="198"/>
      <c r="BN141" s="199"/>
      <c r="BO141" s="197"/>
      <c r="BP141" s="197"/>
      <c r="BQ141" s="197"/>
      <c r="BR141" s="197"/>
      <c r="BS141" s="197"/>
    </row>
    <row r="142" ht="15.6" spans="1:71">
      <c r="A142" s="69" t="str">
        <f t="shared" si="49"/>
        <v/>
      </c>
      <c r="B142" s="75"/>
      <c r="C142" s="76" t="str">
        <f t="shared" si="50"/>
        <v/>
      </c>
      <c r="D142" s="76"/>
      <c r="E142" s="76"/>
      <c r="F142" s="76"/>
      <c r="G142" s="77"/>
      <c r="H142" s="77"/>
      <c r="I142" s="76"/>
      <c r="J142" s="92"/>
      <c r="K142" s="92"/>
      <c r="L142" s="93"/>
      <c r="M142" s="14"/>
      <c r="N142" s="94"/>
      <c r="O142" s="94"/>
      <c r="P142" s="97"/>
      <c r="Q142" s="97"/>
      <c r="R142" s="97"/>
      <c r="S142" s="97"/>
      <c r="T142" s="97"/>
      <c r="U142" s="113"/>
      <c r="V142" s="92"/>
      <c r="W142" s="113"/>
      <c r="X142" s="92"/>
      <c r="Y142" s="113"/>
      <c r="Z142" s="92"/>
      <c r="AA142" s="113"/>
      <c r="AB142" s="92"/>
      <c r="AC142" s="124"/>
      <c r="AD142" s="92"/>
      <c r="AE142" s="92"/>
      <c r="AF142" s="92"/>
      <c r="AG142" s="92"/>
      <c r="AH142" s="92"/>
      <c r="AI142" s="97"/>
      <c r="AJ142" s="97"/>
      <c r="AK142" s="134"/>
      <c r="AL142" s="136"/>
      <c r="AM142" s="136"/>
      <c r="AN142" s="136"/>
      <c r="AO142" s="151"/>
      <c r="AP142" s="113"/>
      <c r="AQ142" s="92"/>
      <c r="AR142" s="113"/>
      <c r="AS142" s="92"/>
      <c r="AT142" s="113"/>
      <c r="AU142" s="92"/>
      <c r="AV142" s="113"/>
      <c r="AW142" s="92"/>
      <c r="AX142" s="124"/>
      <c r="AY142" s="92"/>
      <c r="AZ142" s="92"/>
      <c r="BA142" s="92"/>
      <c r="BB142" s="92"/>
      <c r="BC142" s="92"/>
      <c r="BD142" s="97"/>
      <c r="BE142" s="97"/>
      <c r="BF142" s="134"/>
      <c r="BG142" s="186"/>
      <c r="BH142" s="186"/>
      <c r="BI142" s="182"/>
      <c r="BJ142" s="182"/>
      <c r="BK142" s="182"/>
      <c r="BL142" s="183"/>
      <c r="BM142" s="198"/>
      <c r="BN142" s="199"/>
      <c r="BO142" s="197"/>
      <c r="BP142" s="197"/>
      <c r="BQ142" s="197"/>
      <c r="BR142" s="197"/>
      <c r="BS142" s="197"/>
    </row>
    <row r="143" ht="31.2" spans="1:71">
      <c r="A143" s="69" t="str">
        <f t="shared" si="49"/>
        <v>M-167Induk</v>
      </c>
      <c r="B143" s="78">
        <f>B138+1</f>
        <v>28</v>
      </c>
      <c r="C143" s="74" t="s">
        <v>7403</v>
      </c>
      <c r="D143" s="72" t="s">
        <v>7385</v>
      </c>
      <c r="E143" s="73" t="s">
        <v>7386</v>
      </c>
      <c r="F143" s="72" t="s">
        <v>1627</v>
      </c>
      <c r="G143" s="79" t="s">
        <v>7404</v>
      </c>
      <c r="H143" s="80" t="s">
        <v>7367</v>
      </c>
      <c r="I143" s="74" t="s">
        <v>7369</v>
      </c>
      <c r="J143" s="14">
        <v>50</v>
      </c>
      <c r="K143" s="14">
        <v>3</v>
      </c>
      <c r="L143" s="14">
        <v>20</v>
      </c>
      <c r="M143" s="14">
        <f>+IF(K143=3,400,IF(K143=1,230,0))</f>
        <v>400</v>
      </c>
      <c r="N143" s="15">
        <f>(J143*1000)/((L143*1000)*1.73)</f>
        <v>1.44508670520231</v>
      </c>
      <c r="O143" s="15">
        <f>IF(K143=3,(J143*1000)/(M143*1.73),(J143*1000)/(M143))</f>
        <v>72.2543352601156</v>
      </c>
      <c r="P143" s="74">
        <v>18</v>
      </c>
      <c r="Q143" s="209" t="s">
        <v>7363</v>
      </c>
      <c r="R143" s="209">
        <v>2024</v>
      </c>
      <c r="S143" s="111"/>
      <c r="T143" s="74" t="s">
        <v>7352</v>
      </c>
      <c r="U143" s="115">
        <v>27</v>
      </c>
      <c r="V143" s="14">
        <f>U143/O143*100</f>
        <v>37.368</v>
      </c>
      <c r="W143" s="115">
        <v>12</v>
      </c>
      <c r="X143" s="14">
        <f>W143/O143*100</f>
        <v>16.608</v>
      </c>
      <c r="Y143" s="115">
        <v>17</v>
      </c>
      <c r="Z143" s="14">
        <f>Y143/O143*100</f>
        <v>23.528</v>
      </c>
      <c r="AA143" s="115">
        <v>17</v>
      </c>
      <c r="AB143" s="14">
        <f>IF((K143=3),(AVERAGE(U143,W143,Y143)),U143)</f>
        <v>18.6666666666667</v>
      </c>
      <c r="AC143" s="15">
        <f>IFERROR(IF((K143=1),(AB143*AF143)/1000,(AB143*AG143*1.73)/1000),"0")</f>
        <v>12.2391733333333</v>
      </c>
      <c r="AD143" s="14">
        <f>AC143/J143*100</f>
        <v>24.4783466666667</v>
      </c>
      <c r="AE143" s="122">
        <f>IF($K$8=1,"1 Phase",ABS(((U143/AB143)-1)+ABS((W143/AB143)-1)+ABS((Y143/AB143)-1))/3)</f>
        <v>0.297619047619048</v>
      </c>
      <c r="AF143" s="14">
        <v>218</v>
      </c>
      <c r="AG143" s="14">
        <v>379</v>
      </c>
      <c r="AH143" s="137">
        <v>218</v>
      </c>
      <c r="AI143" s="74" t="str">
        <f>IF(U143&gt;O143,"OL PHASA","Normal")</f>
        <v>Normal</v>
      </c>
      <c r="AJ143" s="74" t="str">
        <f>IF(W143&gt;O143,"OL PHASA","Normal")</f>
        <v>Normal</v>
      </c>
      <c r="AK143" s="132" t="str">
        <f>IF(Y143&gt;O143,"OL PHASA","Normal")</f>
        <v>Normal</v>
      </c>
      <c r="AL143" s="139">
        <v>17</v>
      </c>
      <c r="AM143" s="139" t="s">
        <v>7363</v>
      </c>
      <c r="AN143" s="139">
        <v>2024</v>
      </c>
      <c r="AO143" s="149" t="s">
        <v>7352</v>
      </c>
      <c r="AP143" s="115">
        <v>34</v>
      </c>
      <c r="AQ143" s="14">
        <f>AP143/O143*100</f>
        <v>47.056</v>
      </c>
      <c r="AR143" s="115">
        <v>24</v>
      </c>
      <c r="AS143" s="14">
        <f>AR143/O143*100</f>
        <v>33.216</v>
      </c>
      <c r="AT143" s="115">
        <v>37</v>
      </c>
      <c r="AU143" s="14">
        <f>AT143/O143*100</f>
        <v>51.208</v>
      </c>
      <c r="AV143" s="115">
        <v>17</v>
      </c>
      <c r="AW143" s="14">
        <f>IF((K143=3),(AVERAGE(AP143,AR143,AT143)),AP143)</f>
        <v>31.6666666666667</v>
      </c>
      <c r="AX143" s="15">
        <f>IFERROR(IF((K143=1),(AW143*BA143)/1000,(AW143*BB143*1.73)/1000),"0")</f>
        <v>20.790275</v>
      </c>
      <c r="AY143" s="14">
        <f>AX143/J143*100</f>
        <v>41.58055</v>
      </c>
      <c r="AZ143" s="122">
        <f>IF($K$8=1,"1 Phase",ABS(((AP143/AW143)-1)+ABS((AR143/AW143)-1)+ABS((AT143/AW143)-1))/3)</f>
        <v>0.16140350877193</v>
      </c>
      <c r="BA143" s="14">
        <v>219</v>
      </c>
      <c r="BB143" s="14">
        <v>379.5</v>
      </c>
      <c r="BC143" s="57">
        <v>217</v>
      </c>
      <c r="BD143" s="74" t="str">
        <f>IF(AP143&gt;O143,"OL PHASA","Normal")</f>
        <v>Normal</v>
      </c>
      <c r="BE143" s="74" t="str">
        <f>IF(AR143&gt;O143,"OL PHASA","Normal")</f>
        <v>Normal</v>
      </c>
      <c r="BF143" s="132" t="str">
        <f>IF(AT143&gt;O143,"OL PHASA","Normal")</f>
        <v>Normal</v>
      </c>
      <c r="BG143" s="179" t="s">
        <v>7353</v>
      </c>
      <c r="BH143" s="179" t="s">
        <v>7354</v>
      </c>
      <c r="BI143" s="179"/>
      <c r="BJ143" s="179"/>
      <c r="BK143" s="179">
        <v>630</v>
      </c>
      <c r="BL143" s="180" t="s">
        <v>7355</v>
      </c>
      <c r="BM143" s="196" t="str">
        <f>IF(AY143&gt;AD143,"Beban Malam","Beban Siang")</f>
        <v>Beban Malam</v>
      </c>
      <c r="BN143" s="197" t="str">
        <f>IF(AD143&lt;30,"Underload",IF(AD143&lt;=80,"Baik",IF(AD143&gt;80,"Overload")))</f>
        <v>Underload</v>
      </c>
      <c r="BO143" s="197" t="str">
        <f>IF(AY143&lt;30,"Underload",IF(AY143&lt;=80,"Baik",IF(AY143&gt;80,"Overload")))</f>
        <v>Baik</v>
      </c>
      <c r="BP143" s="197" t="str">
        <f>IF(K143=3,IF(AE143&gt;0.2,"TDK SEIMBANG","SEIMBANG"),IF(AI143="OL PHASA","TDK SEIMBANG","SEIMBANG"))</f>
        <v>TDK SEIMBANG</v>
      </c>
      <c r="BQ143" s="197" t="str">
        <f>IF(K143=3,IF(AZ143&gt;0.2,"TDK SEIMBANG","SEIMBANG"),IF(BD143="OL PHASA","TDK SEIMBANG","SEIMBANG"))</f>
        <v>SEIMBANG</v>
      </c>
      <c r="BR143" s="197" t="str">
        <f>IF(K143=3,IF(SUM(AF143:AG143)&gt;600,"NORMAL","DROP"),IF(AH144&gt;198,"NORMAL","DROP"))</f>
        <v>DROP</v>
      </c>
      <c r="BS143" s="197" t="str">
        <f>IF(K143=3,IF(SUM(BA143:BB143)&gt;600,"NORMAL","DROP"),IF(BC144&gt;198,"NORMAL","DROP"))</f>
        <v>DROP</v>
      </c>
    </row>
    <row r="144" ht="15.6" spans="1:71">
      <c r="A144" s="69" t="str">
        <f t="shared" si="49"/>
        <v>M-167Jurusan 1</v>
      </c>
      <c r="B144" s="75"/>
      <c r="C144" s="76" t="str">
        <f t="shared" ref="C144:C147" si="51">IF(T144="","",C143)</f>
        <v>M-167</v>
      </c>
      <c r="D144" s="76"/>
      <c r="E144" s="76"/>
      <c r="F144" s="76"/>
      <c r="G144" s="77"/>
      <c r="H144" s="77"/>
      <c r="I144" s="76"/>
      <c r="J144" s="92"/>
      <c r="K144" s="92"/>
      <c r="L144" s="93"/>
      <c r="M144" s="14"/>
      <c r="N144" s="94"/>
      <c r="O144" s="94"/>
      <c r="P144" s="98"/>
      <c r="Q144" s="98"/>
      <c r="R144" s="98"/>
      <c r="S144" s="98"/>
      <c r="T144" s="97" t="s">
        <v>7356</v>
      </c>
      <c r="U144" s="113"/>
      <c r="V144" s="92"/>
      <c r="W144" s="113"/>
      <c r="X144" s="92"/>
      <c r="Y144" s="113"/>
      <c r="Z144" s="92"/>
      <c r="AA144" s="113"/>
      <c r="AB144" s="14"/>
      <c r="AC144" s="124"/>
      <c r="AD144" s="92"/>
      <c r="AE144" s="92"/>
      <c r="AF144" s="113">
        <v>219</v>
      </c>
      <c r="AG144" s="113">
        <v>378</v>
      </c>
      <c r="AH144" s="14"/>
      <c r="AI144" s="97"/>
      <c r="AJ144" s="97"/>
      <c r="AK144" s="134"/>
      <c r="AL144" s="135"/>
      <c r="AM144" s="135"/>
      <c r="AN144" s="135"/>
      <c r="AO144" s="151" t="s">
        <v>7356</v>
      </c>
      <c r="AP144" s="113"/>
      <c r="AQ144" s="92"/>
      <c r="AR144" s="113"/>
      <c r="AS144" s="92"/>
      <c r="AT144" s="113"/>
      <c r="AU144" s="92"/>
      <c r="AV144" s="113"/>
      <c r="AW144" s="92"/>
      <c r="AX144" s="124"/>
      <c r="AY144" s="92"/>
      <c r="AZ144" s="92"/>
      <c r="BA144" s="92">
        <v>218</v>
      </c>
      <c r="BB144" s="92">
        <v>378.6</v>
      </c>
      <c r="BC144" s="14"/>
      <c r="BD144" s="97"/>
      <c r="BE144" s="97"/>
      <c r="BF144" s="134"/>
      <c r="BG144" s="186"/>
      <c r="BH144" s="186"/>
      <c r="BI144" s="182"/>
      <c r="BJ144" s="182"/>
      <c r="BK144" s="182"/>
      <c r="BL144" s="183"/>
      <c r="BM144" s="198"/>
      <c r="BN144" s="199"/>
      <c r="BO144" s="197"/>
      <c r="BP144" s="197"/>
      <c r="BQ144" s="197"/>
      <c r="BR144" s="197"/>
      <c r="BS144" s="197"/>
    </row>
    <row r="145" ht="15.6" spans="1:71">
      <c r="A145" s="69" t="str">
        <f t="shared" si="49"/>
        <v>M-167Jurusan 2</v>
      </c>
      <c r="B145" s="75"/>
      <c r="C145" s="76" t="str">
        <f t="shared" si="51"/>
        <v>M-167</v>
      </c>
      <c r="D145" s="76"/>
      <c r="E145" s="76"/>
      <c r="F145" s="76"/>
      <c r="G145" s="77"/>
      <c r="H145" s="77"/>
      <c r="I145" s="76"/>
      <c r="J145" s="92"/>
      <c r="K145" s="92"/>
      <c r="L145" s="93"/>
      <c r="M145" s="14"/>
      <c r="N145" s="94"/>
      <c r="O145" s="94"/>
      <c r="P145" s="97"/>
      <c r="Q145" s="97"/>
      <c r="R145" s="97"/>
      <c r="S145" s="97"/>
      <c r="T145" s="97" t="s">
        <v>7357</v>
      </c>
      <c r="U145" s="113"/>
      <c r="V145" s="92"/>
      <c r="W145" s="113"/>
      <c r="X145" s="92"/>
      <c r="Y145" s="113"/>
      <c r="Z145" s="92"/>
      <c r="AA145" s="113"/>
      <c r="AB145" s="14"/>
      <c r="AC145" s="124"/>
      <c r="AD145" s="92"/>
      <c r="AE145" s="92"/>
      <c r="AF145" s="113">
        <v>218</v>
      </c>
      <c r="AG145" s="113">
        <v>379</v>
      </c>
      <c r="AH145" s="92"/>
      <c r="AI145" s="97"/>
      <c r="AJ145" s="97"/>
      <c r="AK145" s="134"/>
      <c r="AL145" s="136"/>
      <c r="AM145" s="136"/>
      <c r="AN145" s="136"/>
      <c r="AO145" s="151" t="s">
        <v>7357</v>
      </c>
      <c r="AP145" s="113"/>
      <c r="AQ145" s="92"/>
      <c r="AR145" s="113"/>
      <c r="AS145" s="92"/>
      <c r="AT145" s="113"/>
      <c r="AU145" s="92"/>
      <c r="AV145" s="113"/>
      <c r="AW145" s="92"/>
      <c r="AX145" s="124"/>
      <c r="AY145" s="92"/>
      <c r="AZ145" s="92"/>
      <c r="BA145" s="92">
        <v>217</v>
      </c>
      <c r="BB145" s="92">
        <v>376</v>
      </c>
      <c r="BC145" s="92"/>
      <c r="BD145" s="97"/>
      <c r="BE145" s="97"/>
      <c r="BF145" s="134"/>
      <c r="BG145" s="186"/>
      <c r="BH145" s="186"/>
      <c r="BI145" s="182"/>
      <c r="BJ145" s="182"/>
      <c r="BK145" s="182"/>
      <c r="BL145" s="183"/>
      <c r="BM145" s="198"/>
      <c r="BN145" s="199"/>
      <c r="BO145" s="197"/>
      <c r="BP145" s="197"/>
      <c r="BQ145" s="197"/>
      <c r="BR145" s="197"/>
      <c r="BS145" s="197"/>
    </row>
    <row r="146" ht="15.6" spans="1:71">
      <c r="A146" s="69" t="str">
        <f t="shared" si="49"/>
        <v>M-167Jurusan 3</v>
      </c>
      <c r="B146" s="75"/>
      <c r="C146" s="76" t="str">
        <f t="shared" si="51"/>
        <v>M-167</v>
      </c>
      <c r="D146" s="76"/>
      <c r="E146" s="76"/>
      <c r="F146" s="76"/>
      <c r="G146" s="77"/>
      <c r="H146" s="77"/>
      <c r="I146" s="76"/>
      <c r="J146" s="92"/>
      <c r="K146" s="92"/>
      <c r="L146" s="93"/>
      <c r="M146" s="14"/>
      <c r="N146" s="94"/>
      <c r="O146" s="94"/>
      <c r="P146" s="97"/>
      <c r="Q146" s="97"/>
      <c r="R146" s="97"/>
      <c r="S146" s="97"/>
      <c r="T146" s="97" t="s">
        <v>7358</v>
      </c>
      <c r="U146" s="113"/>
      <c r="V146" s="92"/>
      <c r="W146" s="113"/>
      <c r="X146" s="92"/>
      <c r="Y146" s="113"/>
      <c r="Z146" s="92"/>
      <c r="AA146" s="113"/>
      <c r="AB146" s="92"/>
      <c r="AC146" s="124"/>
      <c r="AD146" s="92"/>
      <c r="AE146" s="92"/>
      <c r="AF146" s="113"/>
      <c r="AG146" s="113"/>
      <c r="AH146" s="92"/>
      <c r="AI146" s="97"/>
      <c r="AJ146" s="97"/>
      <c r="AK146" s="134"/>
      <c r="AL146" s="136"/>
      <c r="AM146" s="136"/>
      <c r="AN146" s="136"/>
      <c r="AO146" s="151" t="s">
        <v>7358</v>
      </c>
      <c r="AP146" s="113"/>
      <c r="AQ146" s="92"/>
      <c r="AR146" s="113"/>
      <c r="AS146" s="92"/>
      <c r="AT146" s="113"/>
      <c r="AU146" s="92"/>
      <c r="AV146" s="113"/>
      <c r="AW146" s="92"/>
      <c r="AX146" s="124"/>
      <c r="AY146" s="92"/>
      <c r="AZ146" s="92"/>
      <c r="BA146" s="92"/>
      <c r="BB146" s="92"/>
      <c r="BC146" s="92"/>
      <c r="BD146" s="97"/>
      <c r="BE146" s="97"/>
      <c r="BF146" s="134"/>
      <c r="BG146" s="186"/>
      <c r="BH146" s="186"/>
      <c r="BI146" s="182"/>
      <c r="BJ146" s="182"/>
      <c r="BK146" s="182"/>
      <c r="BL146" s="183"/>
      <c r="BM146" s="198"/>
      <c r="BN146" s="199"/>
      <c r="BO146" s="197"/>
      <c r="BP146" s="197"/>
      <c r="BQ146" s="197"/>
      <c r="BR146" s="197"/>
      <c r="BS146" s="197"/>
    </row>
    <row r="147" ht="15.6" spans="1:71">
      <c r="A147" s="69" t="str">
        <f t="shared" si="49"/>
        <v>M-167Jurusan 4</v>
      </c>
      <c r="B147" s="75"/>
      <c r="C147" s="76" t="str">
        <f t="shared" si="51"/>
        <v>M-167</v>
      </c>
      <c r="D147" s="76"/>
      <c r="E147" s="76"/>
      <c r="F147" s="76"/>
      <c r="G147" s="77"/>
      <c r="H147" s="77"/>
      <c r="I147" s="76"/>
      <c r="J147" s="92"/>
      <c r="K147" s="92"/>
      <c r="L147" s="93"/>
      <c r="M147" s="14"/>
      <c r="N147" s="94"/>
      <c r="O147" s="94"/>
      <c r="P147" s="97"/>
      <c r="Q147" s="114"/>
      <c r="R147" s="114"/>
      <c r="S147" s="114"/>
      <c r="T147" s="97" t="s">
        <v>7374</v>
      </c>
      <c r="U147" s="113"/>
      <c r="V147" s="92"/>
      <c r="W147" s="113"/>
      <c r="X147" s="92"/>
      <c r="Y147" s="113"/>
      <c r="Z147" s="92"/>
      <c r="AA147" s="113"/>
      <c r="AB147" s="92"/>
      <c r="AC147" s="124"/>
      <c r="AD147" s="92"/>
      <c r="AE147" s="92"/>
      <c r="AF147" s="92"/>
      <c r="AG147" s="92"/>
      <c r="AH147" s="92"/>
      <c r="AI147" s="97"/>
      <c r="AJ147" s="97"/>
      <c r="AK147" s="134"/>
      <c r="AL147" s="136"/>
      <c r="AM147" s="136"/>
      <c r="AN147" s="136"/>
      <c r="AO147" s="151" t="s">
        <v>7374</v>
      </c>
      <c r="AP147" s="113"/>
      <c r="AQ147" s="92"/>
      <c r="AR147" s="113"/>
      <c r="AS147" s="92"/>
      <c r="AT147" s="113"/>
      <c r="AU147" s="92"/>
      <c r="AV147" s="113"/>
      <c r="AW147" s="92"/>
      <c r="AX147" s="124"/>
      <c r="AY147" s="92"/>
      <c r="AZ147" s="92"/>
      <c r="BA147" s="92"/>
      <c r="BB147" s="92"/>
      <c r="BC147" s="92"/>
      <c r="BD147" s="97"/>
      <c r="BE147" s="97"/>
      <c r="BF147" s="134"/>
      <c r="BG147" s="186"/>
      <c r="BH147" s="186"/>
      <c r="BI147" s="182"/>
      <c r="BJ147" s="182"/>
      <c r="BK147" s="182"/>
      <c r="BL147" s="183"/>
      <c r="BM147" s="198"/>
      <c r="BN147" s="199"/>
      <c r="BO147" s="197"/>
      <c r="BP147" s="197"/>
      <c r="BQ147" s="197"/>
      <c r="BR147" s="197"/>
      <c r="BS147" s="197"/>
    </row>
    <row r="148" ht="31.2" spans="1:71">
      <c r="A148" s="69" t="str">
        <f t="shared" si="49"/>
        <v>M-168Induk</v>
      </c>
      <c r="B148" s="78">
        <f>B143+1</f>
        <v>29</v>
      </c>
      <c r="C148" s="74" t="s">
        <v>7405</v>
      </c>
      <c r="D148" s="72" t="s">
        <v>7385</v>
      </c>
      <c r="E148" s="73" t="s">
        <v>7386</v>
      </c>
      <c r="F148" s="72" t="s">
        <v>1627</v>
      </c>
      <c r="G148" s="79" t="s">
        <v>7406</v>
      </c>
      <c r="H148" s="80" t="s">
        <v>7362</v>
      </c>
      <c r="I148" s="74" t="s">
        <v>7369</v>
      </c>
      <c r="J148" s="14">
        <v>50</v>
      </c>
      <c r="K148" s="14">
        <v>3</v>
      </c>
      <c r="L148" s="14">
        <v>20</v>
      </c>
      <c r="M148" s="14">
        <f>+IF(K148=3,400,IF(K148=1,230,0))</f>
        <v>400</v>
      </c>
      <c r="N148" s="15">
        <f>(J148*1000)/((L148*1000)*1.73)</f>
        <v>1.44508670520231</v>
      </c>
      <c r="O148" s="15">
        <f>IF(K148=3,(J148*1000)/(M148*1.73),(J148*1000)/(M148))</f>
        <v>72.2543352601156</v>
      </c>
      <c r="P148" s="74">
        <v>18</v>
      </c>
      <c r="Q148" s="111" t="s">
        <v>7363</v>
      </c>
      <c r="R148" s="111">
        <v>2024</v>
      </c>
      <c r="S148" s="111"/>
      <c r="T148" s="74" t="s">
        <v>7352</v>
      </c>
      <c r="U148" s="115">
        <v>35</v>
      </c>
      <c r="V148" s="14">
        <f>U148/O148*100</f>
        <v>48.44</v>
      </c>
      <c r="W148" s="115">
        <v>38</v>
      </c>
      <c r="X148" s="14">
        <f>W148/O148*100</f>
        <v>52.592</v>
      </c>
      <c r="Y148" s="115">
        <v>52</v>
      </c>
      <c r="Z148" s="14">
        <f>Y148/O148*100</f>
        <v>71.968</v>
      </c>
      <c r="AA148" s="115">
        <v>19</v>
      </c>
      <c r="AB148" s="14">
        <f>IF((K148=3),(AVERAGE(U148,W148,Y148)),U148)</f>
        <v>41.6666666666667</v>
      </c>
      <c r="AC148" s="15">
        <f>IFERROR(IF((K148=1),(AB148*AF148)/1000,(AB148*AG148*1.73)/1000),"0")</f>
        <v>27.8241666666667</v>
      </c>
      <c r="AD148" s="14">
        <f>AC148/J148*100</f>
        <v>55.6483333333333</v>
      </c>
      <c r="AE148" s="122">
        <f>IF($K$8=1,"1 Phase",ABS(((U148/AB148)-1)+ABS((W148/AB148)-1)+ABS((Y148/AB148)-1))/3)</f>
        <v>0.0586666666666667</v>
      </c>
      <c r="AF148" s="14">
        <v>224</v>
      </c>
      <c r="AG148" s="14">
        <v>386</v>
      </c>
      <c r="AH148" s="57">
        <v>222</v>
      </c>
      <c r="AI148" s="74" t="str">
        <f>IF(U148&gt;O148,"OL PHASA","Normal")</f>
        <v>Normal</v>
      </c>
      <c r="AJ148" s="74" t="str">
        <f>IF(W148&gt;O148,"OL PHASA","Normal")</f>
        <v>Normal</v>
      </c>
      <c r="AK148" s="132" t="str">
        <f>IF(Y148&gt;O148,"OL PHASA","Normal")</f>
        <v>Normal</v>
      </c>
      <c r="AL148" s="139">
        <v>17</v>
      </c>
      <c r="AM148" s="139" t="s">
        <v>7363</v>
      </c>
      <c r="AN148" s="139">
        <v>2024</v>
      </c>
      <c r="AO148" s="149" t="s">
        <v>7352</v>
      </c>
      <c r="AP148" s="115">
        <v>57</v>
      </c>
      <c r="AQ148" s="14">
        <f>AP148/O148*100</f>
        <v>78.888</v>
      </c>
      <c r="AR148" s="115">
        <v>52</v>
      </c>
      <c r="AS148" s="14">
        <f>AR148/O148*100</f>
        <v>71.968</v>
      </c>
      <c r="AT148" s="115">
        <v>70</v>
      </c>
      <c r="AU148" s="14">
        <f>AT148/O148*100</f>
        <v>96.88</v>
      </c>
      <c r="AV148" s="115">
        <v>29</v>
      </c>
      <c r="AW148" s="14">
        <f>IF((K148=3),(AVERAGE(AP148,AR148,AT148)),AP148)</f>
        <v>59.6666666666667</v>
      </c>
      <c r="AX148" s="15">
        <f>IFERROR(IF((K148=1),(AW148*BA148)/1000,(AW148*BB148*1.73)/1000),"0")</f>
        <v>40.1538766666667</v>
      </c>
      <c r="AY148" s="14">
        <f>AX148/J148*100</f>
        <v>80.3077533333333</v>
      </c>
      <c r="AZ148" s="122">
        <f>IF($K$8=1,"1 Phase",ABS(((AP148/AW148)-1)+ABS((AR148/AW148)-1)+ABS((AT148/AW148)-1))/3)</f>
        <v>0.0856610800744879</v>
      </c>
      <c r="BA148" s="14">
        <v>225</v>
      </c>
      <c r="BB148" s="14">
        <v>389</v>
      </c>
      <c r="BC148" s="57">
        <v>223</v>
      </c>
      <c r="BD148" s="74" t="str">
        <f>IF(AP148&gt;O148,"OL PHASA","Normal")</f>
        <v>Normal</v>
      </c>
      <c r="BE148" s="74" t="str">
        <f>IF(AR148&gt;O148,"OL PHASA","Normal")</f>
        <v>Normal</v>
      </c>
      <c r="BF148" s="132" t="str">
        <f>IF(AT148&gt;O148,"OL PHASA","Normal")</f>
        <v>Normal</v>
      </c>
      <c r="BG148" s="179">
        <v>7</v>
      </c>
      <c r="BH148" s="179" t="s">
        <v>7354</v>
      </c>
      <c r="BI148" s="179"/>
      <c r="BJ148" s="179"/>
      <c r="BK148" s="179">
        <v>1000</v>
      </c>
      <c r="BL148" s="180" t="s">
        <v>7355</v>
      </c>
      <c r="BM148" s="196" t="str">
        <f>IF(AY148&gt;AD148,"Beban Malam","Beban Siang")</f>
        <v>Beban Malam</v>
      </c>
      <c r="BN148" s="197" t="str">
        <f>IF(AD148&lt;30,"Underload",IF(AD148&lt;=80,"Baik",IF(AD148&gt;80,"Overload")))</f>
        <v>Baik</v>
      </c>
      <c r="BO148" s="197" t="str">
        <f>IF(AY148&lt;30,"Underload",IF(AY148&lt;=80,"Baik",IF(AY148&gt;80,"Overload")))</f>
        <v>Overload</v>
      </c>
      <c r="BP148" s="197" t="str">
        <f>IF(K148=3,IF(AE148&gt;0.2,"TDK SEIMBANG","SEIMBANG"),IF(AI148="OL PHASA","TDK SEIMBANG","SEIMBANG"))</f>
        <v>SEIMBANG</v>
      </c>
      <c r="BQ148" s="197" t="str">
        <f>IF(K148=3,IF(AZ148&gt;0.2,"TDK SEIMBANG","SEIMBANG"),IF(BD148="OL PHASA","TDK SEIMBANG","SEIMBANG"))</f>
        <v>SEIMBANG</v>
      </c>
      <c r="BR148" s="197" t="str">
        <f>IF(K148=3,IF(SUM(AF148:AG148)&gt;600,"NORMAL","DROP"),IF(AH149&gt;198,"NORMAL","DROP"))</f>
        <v>NORMAL</v>
      </c>
      <c r="BS148" s="197" t="str">
        <f>IF(K148=3,IF(SUM(BA148:BB148)&gt;600,"NORMAL","DROP"),IF(BC149&gt;198,"NORMAL","DROP"))</f>
        <v>NORMAL</v>
      </c>
    </row>
    <row r="149" ht="15.6" spans="1:71">
      <c r="A149" s="69" t="str">
        <f t="shared" si="49"/>
        <v>M-168Jurusan 1</v>
      </c>
      <c r="B149" s="75"/>
      <c r="C149" s="76" t="str">
        <f t="shared" ref="C149:C152" si="52">IF(T149="","",C148)</f>
        <v>M-168</v>
      </c>
      <c r="D149" s="76"/>
      <c r="E149" s="76"/>
      <c r="F149" s="76"/>
      <c r="G149" s="77"/>
      <c r="H149" s="77"/>
      <c r="I149" s="76"/>
      <c r="J149" s="92"/>
      <c r="K149" s="92"/>
      <c r="L149" s="93"/>
      <c r="M149" s="14"/>
      <c r="N149" s="94"/>
      <c r="O149" s="94"/>
      <c r="P149" s="98"/>
      <c r="Q149" s="98"/>
      <c r="R149" s="98"/>
      <c r="S149" s="98"/>
      <c r="T149" s="97" t="s">
        <v>7356</v>
      </c>
      <c r="U149" s="113"/>
      <c r="V149" s="92"/>
      <c r="W149" s="113"/>
      <c r="X149" s="92"/>
      <c r="Y149" s="113"/>
      <c r="Z149" s="92"/>
      <c r="AA149" s="113"/>
      <c r="AB149" s="14"/>
      <c r="AC149" s="124"/>
      <c r="AD149" s="92"/>
      <c r="AE149" s="92"/>
      <c r="AF149" s="113">
        <v>222</v>
      </c>
      <c r="AG149" s="113">
        <v>390</v>
      </c>
      <c r="AH149" s="14"/>
      <c r="AI149" s="97"/>
      <c r="AJ149" s="97"/>
      <c r="AK149" s="134"/>
      <c r="AL149" s="135"/>
      <c r="AM149" s="135"/>
      <c r="AN149" s="135"/>
      <c r="AO149" s="151" t="s">
        <v>7356</v>
      </c>
      <c r="AP149" s="113"/>
      <c r="AQ149" s="92"/>
      <c r="AR149" s="113"/>
      <c r="AS149" s="92"/>
      <c r="AT149" s="113"/>
      <c r="AU149" s="92"/>
      <c r="AV149" s="113"/>
      <c r="AW149" s="92"/>
      <c r="AX149" s="124"/>
      <c r="AY149" s="92"/>
      <c r="AZ149" s="92"/>
      <c r="BA149" s="92">
        <v>224</v>
      </c>
      <c r="BB149" s="92">
        <v>390</v>
      </c>
      <c r="BC149" s="14"/>
      <c r="BD149" s="97"/>
      <c r="BE149" s="97"/>
      <c r="BF149" s="134"/>
      <c r="BG149" s="186"/>
      <c r="BH149" s="186"/>
      <c r="BI149" s="182"/>
      <c r="BJ149" s="182"/>
      <c r="BK149" s="182"/>
      <c r="BL149" s="183"/>
      <c r="BM149" s="198"/>
      <c r="BN149" s="199"/>
      <c r="BO149" s="197"/>
      <c r="BP149" s="197"/>
      <c r="BQ149" s="197"/>
      <c r="BR149" s="197"/>
      <c r="BS149" s="197"/>
    </row>
    <row r="150" ht="15.6" spans="1:71">
      <c r="A150" s="69" t="str">
        <f t="shared" si="49"/>
        <v>M-168Jurusan 2</v>
      </c>
      <c r="B150" s="75"/>
      <c r="C150" s="76" t="str">
        <f t="shared" si="52"/>
        <v>M-168</v>
      </c>
      <c r="D150" s="76"/>
      <c r="E150" s="76"/>
      <c r="F150" s="76"/>
      <c r="G150" s="77"/>
      <c r="H150" s="77"/>
      <c r="I150" s="76"/>
      <c r="J150" s="92"/>
      <c r="K150" s="92"/>
      <c r="L150" s="93"/>
      <c r="M150" s="14"/>
      <c r="N150" s="94"/>
      <c r="O150" s="94"/>
      <c r="P150" s="97"/>
      <c r="Q150" s="97"/>
      <c r="R150" s="97"/>
      <c r="S150" s="97"/>
      <c r="T150" s="97" t="s">
        <v>7357</v>
      </c>
      <c r="U150" s="113"/>
      <c r="V150" s="92"/>
      <c r="W150" s="113"/>
      <c r="X150" s="92"/>
      <c r="Y150" s="113"/>
      <c r="Z150" s="92"/>
      <c r="AA150" s="113"/>
      <c r="AB150" s="14"/>
      <c r="AC150" s="124"/>
      <c r="AD150" s="92"/>
      <c r="AE150" s="92"/>
      <c r="AF150" s="113">
        <v>224</v>
      </c>
      <c r="AG150" s="113">
        <v>387</v>
      </c>
      <c r="AH150" s="92"/>
      <c r="AI150" s="97"/>
      <c r="AJ150" s="97"/>
      <c r="AK150" s="134"/>
      <c r="AL150" s="136"/>
      <c r="AM150" s="136"/>
      <c r="AN150" s="136"/>
      <c r="AO150" s="151" t="s">
        <v>7357</v>
      </c>
      <c r="AP150" s="113"/>
      <c r="AQ150" s="92"/>
      <c r="AR150" s="113"/>
      <c r="AS150" s="92"/>
      <c r="AT150" s="113"/>
      <c r="AU150" s="92"/>
      <c r="AV150" s="113"/>
      <c r="AW150" s="92"/>
      <c r="AX150" s="124"/>
      <c r="AY150" s="92"/>
      <c r="AZ150" s="92"/>
      <c r="BA150" s="92">
        <v>224</v>
      </c>
      <c r="BB150" s="92">
        <v>388</v>
      </c>
      <c r="BC150" s="92"/>
      <c r="BD150" s="97"/>
      <c r="BE150" s="97"/>
      <c r="BF150" s="134"/>
      <c r="BG150" s="186"/>
      <c r="BH150" s="186"/>
      <c r="BI150" s="182"/>
      <c r="BJ150" s="182"/>
      <c r="BK150" s="182"/>
      <c r="BL150" s="183"/>
      <c r="BM150" s="198"/>
      <c r="BN150" s="199"/>
      <c r="BO150" s="197"/>
      <c r="BP150" s="197"/>
      <c r="BQ150" s="197"/>
      <c r="BR150" s="197"/>
      <c r="BS150" s="197"/>
    </row>
    <row r="151" ht="15.6" spans="1:71">
      <c r="A151" s="69" t="str">
        <f t="shared" si="49"/>
        <v>M-168Jurusan 3</v>
      </c>
      <c r="B151" s="75"/>
      <c r="C151" s="76" t="str">
        <f t="shared" si="52"/>
        <v>M-168</v>
      </c>
      <c r="D151" s="76"/>
      <c r="E151" s="76"/>
      <c r="F151" s="76"/>
      <c r="G151" s="77"/>
      <c r="H151" s="77"/>
      <c r="I151" s="76"/>
      <c r="J151" s="92"/>
      <c r="K151" s="92"/>
      <c r="L151" s="93"/>
      <c r="M151" s="14"/>
      <c r="N151" s="94"/>
      <c r="O151" s="94"/>
      <c r="P151" s="97"/>
      <c r="Q151" s="97"/>
      <c r="R151" s="97"/>
      <c r="S151" s="97"/>
      <c r="T151" s="97" t="s">
        <v>7358</v>
      </c>
      <c r="U151" s="113"/>
      <c r="V151" s="92"/>
      <c r="W151" s="113"/>
      <c r="X151" s="92"/>
      <c r="Y151" s="113"/>
      <c r="Z151" s="92"/>
      <c r="AA151" s="113"/>
      <c r="AB151" s="92"/>
      <c r="AC151" s="124"/>
      <c r="AD151" s="92"/>
      <c r="AE151" s="92"/>
      <c r="AF151" s="113"/>
      <c r="AG151" s="113"/>
      <c r="AH151" s="92"/>
      <c r="AI151" s="97"/>
      <c r="AJ151" s="97"/>
      <c r="AK151" s="134"/>
      <c r="AL151" s="136"/>
      <c r="AM151" s="136"/>
      <c r="AN151" s="136"/>
      <c r="AO151" s="151" t="s">
        <v>7358</v>
      </c>
      <c r="AP151" s="113"/>
      <c r="AQ151" s="92"/>
      <c r="AR151" s="113"/>
      <c r="AS151" s="92"/>
      <c r="AT151" s="113"/>
      <c r="AU151" s="92"/>
      <c r="AV151" s="113"/>
      <c r="AW151" s="92"/>
      <c r="AX151" s="124"/>
      <c r="AY151" s="92"/>
      <c r="AZ151" s="92"/>
      <c r="BA151" s="92"/>
      <c r="BB151" s="92"/>
      <c r="BC151" s="92"/>
      <c r="BD151" s="97"/>
      <c r="BE151" s="97"/>
      <c r="BF151" s="134"/>
      <c r="BG151" s="186"/>
      <c r="BH151" s="186"/>
      <c r="BI151" s="182"/>
      <c r="BJ151" s="182"/>
      <c r="BK151" s="182"/>
      <c r="BL151" s="183"/>
      <c r="BM151" s="198"/>
      <c r="BN151" s="199"/>
      <c r="BO151" s="197"/>
      <c r="BP151" s="197"/>
      <c r="BQ151" s="197"/>
      <c r="BR151" s="197"/>
      <c r="BS151" s="197"/>
    </row>
    <row r="152" ht="15.6" spans="1:71">
      <c r="A152" s="69" t="str">
        <f t="shared" si="49"/>
        <v/>
      </c>
      <c r="B152" s="75"/>
      <c r="C152" s="76" t="str">
        <f t="shared" si="52"/>
        <v/>
      </c>
      <c r="D152" s="76"/>
      <c r="E152" s="76"/>
      <c r="F152" s="76"/>
      <c r="G152" s="77"/>
      <c r="H152" s="77"/>
      <c r="I152" s="76"/>
      <c r="J152" s="92"/>
      <c r="K152" s="92"/>
      <c r="L152" s="93"/>
      <c r="M152" s="14"/>
      <c r="N152" s="94"/>
      <c r="O152" s="94"/>
      <c r="P152" s="97"/>
      <c r="Q152" s="114"/>
      <c r="R152" s="114"/>
      <c r="S152" s="114"/>
      <c r="T152" s="97"/>
      <c r="U152" s="113"/>
      <c r="V152" s="92"/>
      <c r="W152" s="113"/>
      <c r="X152" s="92"/>
      <c r="Y152" s="113"/>
      <c r="Z152" s="92"/>
      <c r="AA152" s="113"/>
      <c r="AB152" s="92"/>
      <c r="AC152" s="124"/>
      <c r="AD152" s="92"/>
      <c r="AE152" s="92"/>
      <c r="AF152" s="92"/>
      <c r="AG152" s="92"/>
      <c r="AH152" s="92"/>
      <c r="AI152" s="97"/>
      <c r="AJ152" s="97"/>
      <c r="AK152" s="134"/>
      <c r="AL152" s="136"/>
      <c r="AM152" s="136"/>
      <c r="AN152" s="136"/>
      <c r="AO152" s="151"/>
      <c r="AP152" s="113"/>
      <c r="AQ152" s="92"/>
      <c r="AR152" s="113"/>
      <c r="AS152" s="92"/>
      <c r="AT152" s="113"/>
      <c r="AU152" s="92"/>
      <c r="AV152" s="113"/>
      <c r="AW152" s="92"/>
      <c r="AX152" s="124"/>
      <c r="AY152" s="92"/>
      <c r="AZ152" s="92"/>
      <c r="BA152" s="92"/>
      <c r="BB152" s="92"/>
      <c r="BC152" s="92"/>
      <c r="BD152" s="97"/>
      <c r="BE152" s="97"/>
      <c r="BF152" s="134"/>
      <c r="BG152" s="186"/>
      <c r="BH152" s="186"/>
      <c r="BI152" s="182"/>
      <c r="BJ152" s="182"/>
      <c r="BK152" s="182"/>
      <c r="BL152" s="183"/>
      <c r="BM152" s="198"/>
      <c r="BN152" s="199"/>
      <c r="BO152" s="197"/>
      <c r="BP152" s="197"/>
      <c r="BQ152" s="197"/>
      <c r="BR152" s="197"/>
      <c r="BS152" s="197"/>
    </row>
    <row r="153" ht="31.2" spans="1:71">
      <c r="A153" s="69" t="str">
        <f t="shared" si="49"/>
        <v>M-174Induk</v>
      </c>
      <c r="B153" s="78">
        <f>B148+1</f>
        <v>30</v>
      </c>
      <c r="C153" s="74" t="s">
        <v>7407</v>
      </c>
      <c r="D153" s="72" t="s">
        <v>7385</v>
      </c>
      <c r="E153" s="73" t="s">
        <v>7386</v>
      </c>
      <c r="F153" s="72" t="s">
        <v>1627</v>
      </c>
      <c r="G153" s="79" t="s">
        <v>7408</v>
      </c>
      <c r="H153" s="80" t="s">
        <v>7388</v>
      </c>
      <c r="I153" s="74" t="s">
        <v>7369</v>
      </c>
      <c r="J153" s="14">
        <v>50</v>
      </c>
      <c r="K153" s="14">
        <v>1</v>
      </c>
      <c r="L153" s="14">
        <v>20</v>
      </c>
      <c r="M153" s="14">
        <f>+IF(K153=3,400,IF(K153=1,230,0))</f>
        <v>230</v>
      </c>
      <c r="N153" s="15">
        <f>(J153*1000)/((L153*1000)*1.73)</f>
        <v>1.44508670520231</v>
      </c>
      <c r="O153" s="15">
        <f>IF(K153=3,(J153*1000)/(M153*1.73),(J153*1000)/(M153))</f>
        <v>217.391304347826</v>
      </c>
      <c r="P153" s="74">
        <v>18</v>
      </c>
      <c r="Q153" s="111" t="s">
        <v>7363</v>
      </c>
      <c r="R153" s="111">
        <v>2024</v>
      </c>
      <c r="S153" s="111"/>
      <c r="T153" s="74" t="s">
        <v>7352</v>
      </c>
      <c r="U153" s="115">
        <v>3</v>
      </c>
      <c r="V153" s="14">
        <f>U153/O153*100</f>
        <v>1.38</v>
      </c>
      <c r="W153" s="115">
        <v>0</v>
      </c>
      <c r="X153" s="14">
        <f>W153/O153*100</f>
        <v>0</v>
      </c>
      <c r="Y153" s="115">
        <v>0</v>
      </c>
      <c r="Z153" s="14">
        <f>Y153/O153*100</f>
        <v>0</v>
      </c>
      <c r="AA153" s="115">
        <v>40</v>
      </c>
      <c r="AB153" s="14">
        <f>IF((K153=3),(AVERAGE(U153,W153,Y153)),U153)</f>
        <v>3</v>
      </c>
      <c r="AC153" s="15">
        <f>IFERROR(IF((K153=1),(AB153*AF153)/1000,(AB153*AG153*1.73)/1000),"0")</f>
        <v>0.612</v>
      </c>
      <c r="AD153" s="14">
        <f>AC153/J153*100</f>
        <v>1.224</v>
      </c>
      <c r="AE153" s="122">
        <f>IF($K$8=1,"1 Phase",ABS(((U153/AB153)-1)+ABS((W153/AB153)-1)+ABS((Y153/AB153)-1))/3)</f>
        <v>0.666666666666667</v>
      </c>
      <c r="AF153" s="14">
        <v>204</v>
      </c>
      <c r="AG153" s="14">
        <v>0</v>
      </c>
      <c r="AH153" s="57">
        <v>203</v>
      </c>
      <c r="AI153" s="74" t="str">
        <f>IF(U153&gt;O153,"OL PHASA","Normal")</f>
        <v>Normal</v>
      </c>
      <c r="AJ153" s="74" t="str">
        <f>IF(W153&gt;O153,"OL PHASA","Normal")</f>
        <v>Normal</v>
      </c>
      <c r="AK153" s="132" t="str">
        <f>IF(Y153&gt;O153,"OL PHASA","Normal")</f>
        <v>Normal</v>
      </c>
      <c r="AL153" s="139">
        <v>17</v>
      </c>
      <c r="AM153" s="139" t="s">
        <v>7363</v>
      </c>
      <c r="AN153" s="139">
        <v>2024</v>
      </c>
      <c r="AO153" s="149" t="s">
        <v>7352</v>
      </c>
      <c r="AP153" s="115">
        <v>4</v>
      </c>
      <c r="AQ153" s="14">
        <f>AP153/O153*100</f>
        <v>1.84</v>
      </c>
      <c r="AR153" s="115">
        <v>0</v>
      </c>
      <c r="AS153" s="14">
        <f>AR153/O153*100</f>
        <v>0</v>
      </c>
      <c r="AT153" s="115">
        <v>0</v>
      </c>
      <c r="AU153" s="14">
        <f>AT153/O153*100</f>
        <v>0</v>
      </c>
      <c r="AV153" s="115">
        <v>58</v>
      </c>
      <c r="AW153" s="14">
        <f>IF((K153=3),(AVERAGE(AP153,AR153,AT153)),AP153)</f>
        <v>4</v>
      </c>
      <c r="AX153" s="15">
        <f>IFERROR(IF((K153=1),(AW153*BA153)/1000,(AW153*BB153*1.73)/1000),"0")</f>
        <v>0.828</v>
      </c>
      <c r="AY153" s="14">
        <f>AX153/J153*100</f>
        <v>1.656</v>
      </c>
      <c r="AZ153" s="122">
        <f>IF($K$8=1,"1 Phase",ABS(((AP153/AW153)-1)+ABS((AR153/AW153)-1)+ABS((AT153/AW153)-1))/3)</f>
        <v>0.666666666666667</v>
      </c>
      <c r="BA153" s="14">
        <v>207</v>
      </c>
      <c r="BB153" s="14">
        <v>0</v>
      </c>
      <c r="BC153" s="57">
        <v>203</v>
      </c>
      <c r="BD153" s="74" t="str">
        <f>IF(AP153&gt;O153,"OL PHASA","Normal")</f>
        <v>Normal</v>
      </c>
      <c r="BE153" s="74" t="str">
        <f>IF(AR153&gt;O153,"OL PHASA","Normal")</f>
        <v>Normal</v>
      </c>
      <c r="BF153" s="132" t="str">
        <f>IF(AT153&gt;O153,"OL PHASA","Normal")</f>
        <v>Normal</v>
      </c>
      <c r="BG153" s="179" t="s">
        <v>7353</v>
      </c>
      <c r="BH153" s="179" t="s">
        <v>7354</v>
      </c>
      <c r="BI153" s="179"/>
      <c r="BJ153" s="179"/>
      <c r="BK153" s="179">
        <v>1060</v>
      </c>
      <c r="BL153" s="180" t="s">
        <v>7355</v>
      </c>
      <c r="BM153" s="196" t="str">
        <f>IF(AY153&gt;AD153,"Beban Malam","Beban Siang")</f>
        <v>Beban Malam</v>
      </c>
      <c r="BN153" s="197" t="str">
        <f>IF(AD153&lt;30,"Underload",IF(AD153&lt;=80,"Baik",IF(AD153&gt;80,"Overload")))</f>
        <v>Underload</v>
      </c>
      <c r="BO153" s="197" t="str">
        <f>IF(AY153&lt;30,"Underload",IF(AY153&lt;=80,"Baik",IF(AY153&gt;80,"Overload")))</f>
        <v>Underload</v>
      </c>
      <c r="BP153" s="197" t="str">
        <f>IF(K153=3,IF(AE153&gt;0.2,"TDK SEIMBANG","SEIMBANG"),IF(AI153="OL PHASA","TDK SEIMBANG","SEIMBANG"))</f>
        <v>SEIMBANG</v>
      </c>
      <c r="BQ153" s="197" t="str">
        <f>IF(K153=3,IF(AZ153&gt;0.2,"TDK SEIMBANG","SEIMBANG"),IF(BD153="OL PHASA","TDK SEIMBANG","SEIMBANG"))</f>
        <v>SEIMBANG</v>
      </c>
      <c r="BR153" s="197" t="str">
        <f>IF(K153=3,IF(SUM(AF153:AG153)&gt;600,"NORMAL","DROP"),IF(AH154&gt;198,"NORMAL","DROP"))</f>
        <v>DROP</v>
      </c>
      <c r="BS153" s="197" t="str">
        <f>IF(K153=3,IF(SUM(BA153:BB153)&gt;600,"NORMAL","DROP"),IF(BC154&gt;198,"NORMAL","DROP"))</f>
        <v>DROP</v>
      </c>
    </row>
    <row r="154" ht="15.6" spans="1:71">
      <c r="A154" s="69" t="str">
        <f t="shared" si="49"/>
        <v>M-174Jurusan 1</v>
      </c>
      <c r="B154" s="75"/>
      <c r="C154" s="76" t="str">
        <f t="shared" ref="C154:C157" si="53">IF(T154="","",C153)</f>
        <v>M-174</v>
      </c>
      <c r="D154" s="76"/>
      <c r="E154" s="76"/>
      <c r="F154" s="76"/>
      <c r="G154" s="76"/>
      <c r="H154" s="76"/>
      <c r="I154" s="76"/>
      <c r="J154" s="92"/>
      <c r="K154" s="92"/>
      <c r="L154" s="93"/>
      <c r="M154" s="14"/>
      <c r="N154" s="94"/>
      <c r="O154" s="94"/>
      <c r="P154" s="98"/>
      <c r="Q154" s="98"/>
      <c r="R154" s="98"/>
      <c r="S154" s="98"/>
      <c r="T154" s="97" t="s">
        <v>7356</v>
      </c>
      <c r="U154" s="113"/>
      <c r="V154" s="92"/>
      <c r="W154" s="113"/>
      <c r="X154" s="92"/>
      <c r="Y154" s="113"/>
      <c r="Z154" s="92"/>
      <c r="AA154" s="113"/>
      <c r="AB154" s="14"/>
      <c r="AC154" s="124"/>
      <c r="AD154" s="92"/>
      <c r="AE154" s="92"/>
      <c r="AF154" s="113"/>
      <c r="AG154" s="113"/>
      <c r="AH154" s="14"/>
      <c r="AI154" s="97"/>
      <c r="AJ154" s="97"/>
      <c r="AK154" s="134"/>
      <c r="AL154" s="135"/>
      <c r="AM154" s="135"/>
      <c r="AN154" s="135"/>
      <c r="AO154" s="151" t="s">
        <v>7356</v>
      </c>
      <c r="AP154" s="113"/>
      <c r="AQ154" s="92"/>
      <c r="AR154" s="113"/>
      <c r="AS154" s="92"/>
      <c r="AT154" s="113"/>
      <c r="AU154" s="92"/>
      <c r="AV154" s="113"/>
      <c r="AW154" s="92"/>
      <c r="AX154" s="124"/>
      <c r="AY154" s="92"/>
      <c r="AZ154" s="92"/>
      <c r="BA154" s="92"/>
      <c r="BB154" s="92"/>
      <c r="BC154" s="14"/>
      <c r="BD154" s="97"/>
      <c r="BE154" s="97"/>
      <c r="BF154" s="97"/>
      <c r="BG154" s="222"/>
      <c r="BH154" s="222"/>
      <c r="BI154" s="223"/>
      <c r="BJ154" s="224"/>
      <c r="BK154" s="225"/>
      <c r="BL154" s="225"/>
      <c r="BM154" s="198"/>
      <c r="BN154" s="199"/>
      <c r="BO154" s="197"/>
      <c r="BP154" s="197"/>
      <c r="BQ154" s="197"/>
      <c r="BR154" s="197"/>
      <c r="BS154" s="197"/>
    </row>
    <row r="155" ht="15.6" spans="1:71">
      <c r="A155" s="69" t="str">
        <f t="shared" si="49"/>
        <v>M-174Jurusan 2</v>
      </c>
      <c r="B155" s="75"/>
      <c r="C155" s="76" t="str">
        <f t="shared" si="53"/>
        <v>M-174</v>
      </c>
      <c r="D155" s="76"/>
      <c r="E155" s="76"/>
      <c r="F155" s="76"/>
      <c r="G155" s="76"/>
      <c r="H155" s="76"/>
      <c r="I155" s="76"/>
      <c r="J155" s="92"/>
      <c r="K155" s="92"/>
      <c r="L155" s="93"/>
      <c r="M155" s="14"/>
      <c r="N155" s="94"/>
      <c r="O155" s="94"/>
      <c r="P155" s="97"/>
      <c r="Q155" s="97"/>
      <c r="R155" s="97"/>
      <c r="S155" s="97"/>
      <c r="T155" s="97" t="s">
        <v>7357</v>
      </c>
      <c r="U155" s="113"/>
      <c r="V155" s="92"/>
      <c r="W155" s="113"/>
      <c r="X155" s="92"/>
      <c r="Y155" s="113"/>
      <c r="Z155" s="92"/>
      <c r="AA155" s="113"/>
      <c r="AB155" s="14"/>
      <c r="AC155" s="124"/>
      <c r="AD155" s="92"/>
      <c r="AE155" s="92"/>
      <c r="AF155" s="113"/>
      <c r="AG155" s="113"/>
      <c r="AH155" s="92"/>
      <c r="AI155" s="97"/>
      <c r="AJ155" s="97"/>
      <c r="AK155" s="134"/>
      <c r="AL155" s="136"/>
      <c r="AM155" s="136"/>
      <c r="AN155" s="136"/>
      <c r="AO155" s="151" t="s">
        <v>7357</v>
      </c>
      <c r="AP155" s="113"/>
      <c r="AQ155" s="92"/>
      <c r="AR155" s="113"/>
      <c r="AS155" s="92"/>
      <c r="AT155" s="113"/>
      <c r="AU155" s="92"/>
      <c r="AV155" s="113"/>
      <c r="AW155" s="92"/>
      <c r="AX155" s="124"/>
      <c r="AY155" s="92"/>
      <c r="AZ155" s="92"/>
      <c r="BA155" s="92"/>
      <c r="BB155" s="92"/>
      <c r="BC155" s="92"/>
      <c r="BD155" s="97"/>
      <c r="BE155" s="97"/>
      <c r="BF155" s="97"/>
      <c r="BG155" s="222"/>
      <c r="BH155" s="222"/>
      <c r="BI155" s="226"/>
      <c r="BJ155" s="227"/>
      <c r="BK155" s="225"/>
      <c r="BL155" s="225"/>
      <c r="BM155" s="198"/>
      <c r="BN155" s="199"/>
      <c r="BO155" s="197"/>
      <c r="BP155" s="197"/>
      <c r="BQ155" s="197"/>
      <c r="BR155" s="197"/>
      <c r="BS155" s="197"/>
    </row>
    <row r="156" ht="15.6" spans="1:71">
      <c r="A156" s="69" t="str">
        <f t="shared" si="49"/>
        <v>M-174Jurusan 3</v>
      </c>
      <c r="B156" s="75"/>
      <c r="C156" s="76" t="str">
        <f t="shared" si="53"/>
        <v>M-174</v>
      </c>
      <c r="D156" s="76"/>
      <c r="E156" s="76"/>
      <c r="F156" s="76"/>
      <c r="G156" s="76"/>
      <c r="H156" s="76"/>
      <c r="I156" s="76"/>
      <c r="J156" s="92"/>
      <c r="K156" s="92"/>
      <c r="L156" s="93"/>
      <c r="M156" s="14"/>
      <c r="N156" s="94"/>
      <c r="O156" s="94"/>
      <c r="P156" s="97"/>
      <c r="Q156" s="97"/>
      <c r="R156" s="97"/>
      <c r="S156" s="97"/>
      <c r="T156" s="97" t="s">
        <v>7358</v>
      </c>
      <c r="U156" s="113"/>
      <c r="V156" s="92"/>
      <c r="W156" s="113"/>
      <c r="X156" s="92"/>
      <c r="Y156" s="113"/>
      <c r="Z156" s="92"/>
      <c r="AA156" s="113"/>
      <c r="AB156" s="92"/>
      <c r="AC156" s="124"/>
      <c r="AD156" s="92"/>
      <c r="AE156" s="92"/>
      <c r="AF156" s="113"/>
      <c r="AG156" s="113"/>
      <c r="AH156" s="92"/>
      <c r="AI156" s="97"/>
      <c r="AJ156" s="97"/>
      <c r="AK156" s="134"/>
      <c r="AL156" s="136"/>
      <c r="AM156" s="136"/>
      <c r="AN156" s="136"/>
      <c r="AO156" s="151" t="s">
        <v>7358</v>
      </c>
      <c r="AP156" s="113"/>
      <c r="AQ156" s="92"/>
      <c r="AR156" s="113"/>
      <c r="AS156" s="92"/>
      <c r="AT156" s="113"/>
      <c r="AU156" s="92"/>
      <c r="AV156" s="113"/>
      <c r="AW156" s="92"/>
      <c r="AX156" s="124"/>
      <c r="AY156" s="92"/>
      <c r="AZ156" s="92"/>
      <c r="BA156" s="92"/>
      <c r="BB156" s="92"/>
      <c r="BC156" s="92"/>
      <c r="BD156" s="97"/>
      <c r="BE156" s="97"/>
      <c r="BF156" s="97"/>
      <c r="BG156" s="222"/>
      <c r="BH156" s="222"/>
      <c r="BI156" s="226"/>
      <c r="BJ156" s="227"/>
      <c r="BK156" s="225"/>
      <c r="BL156" s="225"/>
      <c r="BM156" s="198"/>
      <c r="BN156" s="199"/>
      <c r="BO156" s="197"/>
      <c r="BP156" s="197"/>
      <c r="BQ156" s="197"/>
      <c r="BR156" s="197"/>
      <c r="BS156" s="197"/>
    </row>
    <row r="157" ht="16.35" spans="1:71">
      <c r="A157" s="69" t="str">
        <f t="shared" si="49"/>
        <v/>
      </c>
      <c r="B157" s="202"/>
      <c r="C157" s="76" t="str">
        <f t="shared" si="53"/>
        <v/>
      </c>
      <c r="D157" s="203"/>
      <c r="E157" s="203"/>
      <c r="F157" s="203"/>
      <c r="G157" s="203"/>
      <c r="H157" s="203"/>
      <c r="I157" s="203"/>
      <c r="J157" s="204"/>
      <c r="K157" s="204"/>
      <c r="L157" s="205"/>
      <c r="M157" s="206"/>
      <c r="N157" s="207"/>
      <c r="O157" s="207"/>
      <c r="P157" s="208"/>
      <c r="Q157" s="208"/>
      <c r="R157" s="208"/>
      <c r="S157" s="208"/>
      <c r="T157" s="208"/>
      <c r="U157" s="210"/>
      <c r="V157" s="204"/>
      <c r="W157" s="210"/>
      <c r="X157" s="204"/>
      <c r="Y157" s="210"/>
      <c r="Z157" s="204"/>
      <c r="AA157" s="210"/>
      <c r="AB157" s="204"/>
      <c r="AC157" s="211"/>
      <c r="AD157" s="204"/>
      <c r="AE157" s="204"/>
      <c r="AF157" s="204"/>
      <c r="AG157" s="204"/>
      <c r="AH157" s="204"/>
      <c r="AI157" s="208"/>
      <c r="AJ157" s="208"/>
      <c r="AK157" s="212"/>
      <c r="AL157" s="213"/>
      <c r="AM157" s="213"/>
      <c r="AN157" s="213"/>
      <c r="AO157" s="214"/>
      <c r="AP157" s="215"/>
      <c r="AQ157" s="216"/>
      <c r="AR157" s="215"/>
      <c r="AS157" s="216"/>
      <c r="AT157" s="215"/>
      <c r="AU157" s="216"/>
      <c r="AV157" s="215"/>
      <c r="AW157" s="216"/>
      <c r="AX157" s="219"/>
      <c r="AY157" s="216"/>
      <c r="AZ157" s="216"/>
      <c r="BA157" s="216"/>
      <c r="BB157" s="216"/>
      <c r="BC157" s="216"/>
      <c r="BD157" s="220"/>
      <c r="BE157" s="220"/>
      <c r="BF157" s="220"/>
      <c r="BG157" s="228"/>
      <c r="BH157" s="228"/>
      <c r="BI157" s="229"/>
      <c r="BJ157" s="230"/>
      <c r="BK157" s="231"/>
      <c r="BL157" s="231"/>
      <c r="BM157" s="232"/>
      <c r="BN157" s="233"/>
      <c r="BO157" s="234"/>
      <c r="BP157" s="234"/>
      <c r="BQ157" s="234"/>
      <c r="BR157" s="234"/>
      <c r="BS157" s="234"/>
    </row>
    <row r="158" customHeight="1" spans="1:71">
      <c r="A158" s="69" t="str">
        <f t="shared" si="49"/>
        <v>K-247Induk</v>
      </c>
      <c r="B158" s="78">
        <f>B153+1</f>
        <v>31</v>
      </c>
      <c r="C158" s="74" t="s">
        <v>711</v>
      </c>
      <c r="D158" s="72"/>
      <c r="E158" s="73" t="s">
        <v>7409</v>
      </c>
      <c r="F158" s="72" t="s">
        <v>1627</v>
      </c>
      <c r="G158" s="79" t="s">
        <v>1943</v>
      </c>
      <c r="H158" s="80"/>
      <c r="I158" s="74" t="s">
        <v>7369</v>
      </c>
      <c r="J158" s="14">
        <v>25</v>
      </c>
      <c r="K158" s="14">
        <v>3</v>
      </c>
      <c r="L158" s="14">
        <v>20</v>
      </c>
      <c r="M158" s="14">
        <f>+IF(K158=3,400,IF(K158=1,230,0))</f>
        <v>400</v>
      </c>
      <c r="N158" s="15">
        <f>(J158*1000)/((L158*1000)*1.73)</f>
        <v>0.722543352601156</v>
      </c>
      <c r="O158" s="15">
        <f>IF(K158=3,(J158*1000)/(M158*1.73),(J158*1000)/(M158))</f>
        <v>36.1271676300578</v>
      </c>
      <c r="P158" s="74">
        <v>18</v>
      </c>
      <c r="Q158" s="111" t="s">
        <v>7363</v>
      </c>
      <c r="R158" s="111">
        <v>2024</v>
      </c>
      <c r="S158" s="111"/>
      <c r="T158" s="74" t="s">
        <v>7352</v>
      </c>
      <c r="U158" s="115">
        <v>15</v>
      </c>
      <c r="V158" s="14">
        <f>U158/O158*100</f>
        <v>41.52</v>
      </c>
      <c r="W158" s="115">
        <v>29</v>
      </c>
      <c r="X158" s="14">
        <f>W158/O158*100</f>
        <v>80.272</v>
      </c>
      <c r="Y158" s="115">
        <v>18</v>
      </c>
      <c r="Z158" s="14">
        <f>Y158/O158*100</f>
        <v>49.824</v>
      </c>
      <c r="AA158" s="115">
        <v>13</v>
      </c>
      <c r="AB158" s="14">
        <f>IF((K158=3),(AVERAGE(U158,W158,Y158)),U158)</f>
        <v>20.6666666666667</v>
      </c>
      <c r="AC158" s="15">
        <f>IFERROR(IF((K158=1),(AB158*AF158)/1000,(AB158*AG158*1.73)/1000),"0")</f>
        <v>0</v>
      </c>
      <c r="AD158" s="14">
        <f>AC158/J158*100</f>
        <v>0</v>
      </c>
      <c r="AE158" s="122">
        <f>IF($K$8=1,"1 Phase",ABS(((U158/AB158)-1)+ABS((W158/AB158)-1)+ABS((Y158/AB158)-1))/3)</f>
        <v>0.086021505376344</v>
      </c>
      <c r="AF158" s="14">
        <v>204</v>
      </c>
      <c r="AG158" s="14">
        <v>0</v>
      </c>
      <c r="AH158" s="57">
        <v>203</v>
      </c>
      <c r="AI158" s="74" t="str">
        <f>IF(U158&gt;O158,"OL PHASA","Normal")</f>
        <v>Normal</v>
      </c>
      <c r="AJ158" s="74" t="str">
        <f>IF(W158&gt;O158,"OL PHASA","Normal")</f>
        <v>Normal</v>
      </c>
      <c r="AK158" s="132" t="str">
        <f>IF(Y158&gt;O158,"OL PHASA","Normal")</f>
        <v>Normal</v>
      </c>
      <c r="AL158" s="139">
        <v>17</v>
      </c>
      <c r="AM158" s="139" t="s">
        <v>7363</v>
      </c>
      <c r="AN158" s="139">
        <v>2024</v>
      </c>
      <c r="AO158" s="149" t="s">
        <v>7352</v>
      </c>
      <c r="AP158" s="115">
        <v>15</v>
      </c>
      <c r="AQ158" s="14">
        <f>AP158/O158*100</f>
        <v>41.52</v>
      </c>
      <c r="AR158" s="115">
        <v>29</v>
      </c>
      <c r="AS158" s="14">
        <f>AR158/O158*100</f>
        <v>80.272</v>
      </c>
      <c r="AT158" s="115">
        <v>18</v>
      </c>
      <c r="AU158" s="14">
        <f>AT158/O158*100</f>
        <v>49.824</v>
      </c>
      <c r="AV158" s="115">
        <v>13</v>
      </c>
      <c r="AW158" s="14">
        <f>IF((K158=3),(AVERAGE(AP158,AR158,AT158)),AP158)</f>
        <v>20.6666666666667</v>
      </c>
      <c r="AX158" s="15">
        <f>IFERROR(IF((K158=1),(AW158*BA158)/1000,(AW158*BB158*1.73)/1000),"0")</f>
        <v>0</v>
      </c>
      <c r="AY158" s="14">
        <f>AX158/J158*100</f>
        <v>0</v>
      </c>
      <c r="AZ158" s="122">
        <f>IF($K$8=1,"1 Phase",ABS(((AP158/AW158)-1)+ABS((AR158/AW158)-1)+ABS((AT158/AW158)-1))/3)</f>
        <v>0.086021505376344</v>
      </c>
      <c r="BA158" s="14">
        <v>207</v>
      </c>
      <c r="BB158" s="14">
        <v>0</v>
      </c>
      <c r="BC158" s="57">
        <v>203</v>
      </c>
      <c r="BD158" s="74" t="str">
        <f>IF(AP158&gt;O158,"OL PHASA","Normal")</f>
        <v>Normal</v>
      </c>
      <c r="BE158" s="74" t="str">
        <f>IF(AR158&gt;O158,"OL PHASA","Normal")</f>
        <v>Normal</v>
      </c>
      <c r="BF158" s="132" t="str">
        <f>IF(AT158&gt;O158,"OL PHASA","Normal")</f>
        <v>Normal</v>
      </c>
      <c r="BG158" s="179" t="s">
        <v>7353</v>
      </c>
      <c r="BH158" s="179" t="s">
        <v>7354</v>
      </c>
      <c r="BI158" s="179"/>
      <c r="BJ158" s="179"/>
      <c r="BK158" s="179">
        <v>1060</v>
      </c>
      <c r="BL158" s="180" t="s">
        <v>7355</v>
      </c>
      <c r="BM158" s="196" t="str">
        <f>IF(AY158&gt;AD158,"Beban Malam","Beban Siang")</f>
        <v>Beban Siang</v>
      </c>
      <c r="BN158" s="197" t="str">
        <f>IF(AD158&lt;30,"Underload",IF(AD158&lt;=80,"Baik",IF(AD158&gt;80,"Overload")))</f>
        <v>Underload</v>
      </c>
      <c r="BO158" s="197" t="str">
        <f>IF(AY158&lt;30,"Underload",IF(AY158&lt;=80,"Baik",IF(AY158&gt;80,"Overload")))</f>
        <v>Underload</v>
      </c>
      <c r="BP158" s="197" t="str">
        <f>IF(K158=3,IF(AE158&gt;0.2,"TDK SEIMBANG","SEIMBANG"),IF(AI158="OL PHASA","TDK SEIMBANG","SEIMBANG"))</f>
        <v>SEIMBANG</v>
      </c>
      <c r="BQ158" s="197" t="str">
        <f>IF(K158=3,IF(AZ158&gt;0.2,"TDK SEIMBANG","SEIMBANG"),IF(BD158="OL PHASA","TDK SEIMBANG","SEIMBANG"))</f>
        <v>SEIMBANG</v>
      </c>
      <c r="BR158" s="197" t="str">
        <f>IF(K158=3,IF(SUM(AF158:AG158)&gt;600,"NORMAL","DROP"),IF(AH159&gt;198,"NORMAL","DROP"))</f>
        <v>DROP</v>
      </c>
      <c r="BS158" s="197" t="str">
        <f>IF(K158=3,IF(SUM(BA158:BB158)&gt;600,"NORMAL","DROP"),IF(BC159&gt;198,"NORMAL","DROP"))</f>
        <v>DROP</v>
      </c>
    </row>
    <row r="159" customHeight="1" spans="1:71">
      <c r="A159" s="69" t="str">
        <f t="shared" si="49"/>
        <v>K-247Jurusan 1</v>
      </c>
      <c r="B159" s="75"/>
      <c r="C159" s="76" t="str">
        <f t="shared" ref="C159:C162" si="54">IF(T159="","",C158)</f>
        <v>K-247</v>
      </c>
      <c r="D159" s="76"/>
      <c r="E159" s="76"/>
      <c r="F159" s="76"/>
      <c r="G159" s="76"/>
      <c r="H159" s="76"/>
      <c r="I159" s="76"/>
      <c r="J159" s="92"/>
      <c r="K159" s="92"/>
      <c r="L159" s="93"/>
      <c r="M159" s="14"/>
      <c r="N159" s="94"/>
      <c r="O159" s="94"/>
      <c r="P159" s="98"/>
      <c r="Q159" s="98"/>
      <c r="R159" s="98"/>
      <c r="S159" s="98"/>
      <c r="T159" s="97" t="s">
        <v>7356</v>
      </c>
      <c r="U159" s="113"/>
      <c r="V159" s="92"/>
      <c r="W159" s="113"/>
      <c r="X159" s="92"/>
      <c r="Y159" s="113"/>
      <c r="Z159" s="92"/>
      <c r="AA159" s="113"/>
      <c r="AB159" s="14"/>
      <c r="AC159" s="124"/>
      <c r="AD159" s="92"/>
      <c r="AE159" s="92"/>
      <c r="AF159" s="113"/>
      <c r="AG159" s="113"/>
      <c r="AH159" s="14"/>
      <c r="AI159" s="97"/>
      <c r="AJ159" s="97"/>
      <c r="AK159" s="134"/>
      <c r="AL159" s="135"/>
      <c r="AM159" s="135"/>
      <c r="AN159" s="135"/>
      <c r="AO159" s="151" t="s">
        <v>7356</v>
      </c>
      <c r="AP159" s="113"/>
      <c r="AQ159" s="92"/>
      <c r="AR159" s="113"/>
      <c r="AS159" s="92"/>
      <c r="AT159" s="113"/>
      <c r="AU159" s="92"/>
      <c r="AV159" s="113"/>
      <c r="AW159" s="92"/>
      <c r="AX159" s="124"/>
      <c r="AY159" s="92"/>
      <c r="AZ159" s="92"/>
      <c r="BA159" s="92"/>
      <c r="BB159" s="92"/>
      <c r="BC159" s="14"/>
      <c r="BD159" s="97"/>
      <c r="BE159" s="97"/>
      <c r="BF159" s="97"/>
      <c r="BG159" s="222"/>
      <c r="BH159" s="222"/>
      <c r="BI159" s="223"/>
      <c r="BJ159" s="224"/>
      <c r="BK159" s="225"/>
      <c r="BL159" s="225"/>
      <c r="BM159" s="198"/>
      <c r="BN159" s="199"/>
      <c r="BO159" s="197"/>
      <c r="BP159" s="197"/>
      <c r="BQ159" s="197"/>
      <c r="BR159" s="197"/>
      <c r="BS159" s="197"/>
    </row>
    <row r="160" customHeight="1" spans="1:71">
      <c r="A160" s="69" t="str">
        <f t="shared" si="49"/>
        <v>K-247Jurusan 2</v>
      </c>
      <c r="B160" s="75"/>
      <c r="C160" s="76" t="str">
        <f t="shared" si="54"/>
        <v>K-247</v>
      </c>
      <c r="D160" s="76"/>
      <c r="E160" s="76"/>
      <c r="F160" s="76"/>
      <c r="G160" s="76"/>
      <c r="H160" s="76"/>
      <c r="I160" s="76"/>
      <c r="J160" s="92"/>
      <c r="K160" s="92"/>
      <c r="L160" s="93"/>
      <c r="M160" s="14"/>
      <c r="N160" s="94"/>
      <c r="O160" s="94"/>
      <c r="P160" s="97"/>
      <c r="Q160" s="97"/>
      <c r="R160" s="97"/>
      <c r="S160" s="97"/>
      <c r="T160" s="97" t="s">
        <v>7357</v>
      </c>
      <c r="U160" s="113"/>
      <c r="V160" s="92"/>
      <c r="W160" s="113"/>
      <c r="X160" s="92"/>
      <c r="Y160" s="113"/>
      <c r="Z160" s="92"/>
      <c r="AA160" s="113"/>
      <c r="AB160" s="14"/>
      <c r="AC160" s="124"/>
      <c r="AD160" s="92"/>
      <c r="AE160" s="92"/>
      <c r="AF160" s="113"/>
      <c r="AG160" s="113"/>
      <c r="AH160" s="92"/>
      <c r="AI160" s="97"/>
      <c r="AJ160" s="97"/>
      <c r="AK160" s="134"/>
      <c r="AL160" s="136"/>
      <c r="AM160" s="136"/>
      <c r="AN160" s="136"/>
      <c r="AO160" s="151" t="s">
        <v>7357</v>
      </c>
      <c r="AP160" s="113"/>
      <c r="AQ160" s="92"/>
      <c r="AR160" s="113"/>
      <c r="AS160" s="92"/>
      <c r="AT160" s="113"/>
      <c r="AU160" s="92"/>
      <c r="AV160" s="113"/>
      <c r="AW160" s="92"/>
      <c r="AX160" s="124"/>
      <c r="AY160" s="92"/>
      <c r="AZ160" s="92"/>
      <c r="BA160" s="92"/>
      <c r="BB160" s="92"/>
      <c r="BC160" s="92"/>
      <c r="BD160" s="97"/>
      <c r="BE160" s="97"/>
      <c r="BF160" s="97"/>
      <c r="BG160" s="222"/>
      <c r="BH160" s="222"/>
      <c r="BI160" s="226"/>
      <c r="BJ160" s="227"/>
      <c r="BK160" s="225"/>
      <c r="BL160" s="225"/>
      <c r="BM160" s="198"/>
      <c r="BN160" s="199"/>
      <c r="BO160" s="197"/>
      <c r="BP160" s="197"/>
      <c r="BQ160" s="197"/>
      <c r="BR160" s="197"/>
      <c r="BS160" s="197"/>
    </row>
    <row r="161" customHeight="1" spans="1:71">
      <c r="A161" s="69" t="str">
        <f t="shared" si="49"/>
        <v>K-247Jurusan 3</v>
      </c>
      <c r="B161" s="75"/>
      <c r="C161" s="76" t="str">
        <f t="shared" si="54"/>
        <v>K-247</v>
      </c>
      <c r="D161" s="76"/>
      <c r="E161" s="76"/>
      <c r="F161" s="76"/>
      <c r="G161" s="76"/>
      <c r="H161" s="76"/>
      <c r="I161" s="76"/>
      <c r="J161" s="92"/>
      <c r="K161" s="92"/>
      <c r="L161" s="93"/>
      <c r="M161" s="14"/>
      <c r="N161" s="94"/>
      <c r="O161" s="94"/>
      <c r="P161" s="97"/>
      <c r="Q161" s="97"/>
      <c r="R161" s="97"/>
      <c r="S161" s="97"/>
      <c r="T161" s="97" t="s">
        <v>7358</v>
      </c>
      <c r="U161" s="113"/>
      <c r="V161" s="92"/>
      <c r="W161" s="113"/>
      <c r="X161" s="92"/>
      <c r="Y161" s="113"/>
      <c r="Z161" s="92"/>
      <c r="AA161" s="113"/>
      <c r="AB161" s="92"/>
      <c r="AC161" s="124"/>
      <c r="AD161" s="92"/>
      <c r="AE161" s="92"/>
      <c r="AF161" s="113"/>
      <c r="AG161" s="113"/>
      <c r="AH161" s="92"/>
      <c r="AI161" s="97"/>
      <c r="AJ161" s="97"/>
      <c r="AK161" s="134"/>
      <c r="AL161" s="136"/>
      <c r="AM161" s="136"/>
      <c r="AN161" s="136"/>
      <c r="AO161" s="151" t="s">
        <v>7358</v>
      </c>
      <c r="AP161" s="113"/>
      <c r="AQ161" s="92"/>
      <c r="AR161" s="113"/>
      <c r="AS161" s="92"/>
      <c r="AT161" s="113"/>
      <c r="AU161" s="92"/>
      <c r="AV161" s="113"/>
      <c r="AW161" s="92"/>
      <c r="AX161" s="124"/>
      <c r="AY161" s="92"/>
      <c r="AZ161" s="92"/>
      <c r="BA161" s="92"/>
      <c r="BB161" s="92"/>
      <c r="BC161" s="92"/>
      <c r="BD161" s="97"/>
      <c r="BE161" s="97"/>
      <c r="BF161" s="97"/>
      <c r="BG161" s="222"/>
      <c r="BH161" s="222"/>
      <c r="BI161" s="226"/>
      <c r="BJ161" s="227"/>
      <c r="BK161" s="225"/>
      <c r="BL161" s="225"/>
      <c r="BM161" s="198"/>
      <c r="BN161" s="199"/>
      <c r="BO161" s="197"/>
      <c r="BP161" s="197"/>
      <c r="BQ161" s="197"/>
      <c r="BR161" s="197"/>
      <c r="BS161" s="197"/>
    </row>
    <row r="162" customHeight="1" spans="1:71">
      <c r="A162" s="69" t="str">
        <f t="shared" si="49"/>
        <v/>
      </c>
      <c r="B162" s="202"/>
      <c r="C162" s="76" t="str">
        <f t="shared" si="54"/>
        <v/>
      </c>
      <c r="D162" s="203"/>
      <c r="E162" s="203"/>
      <c r="F162" s="203"/>
      <c r="G162" s="203"/>
      <c r="H162" s="203"/>
      <c r="I162" s="203"/>
      <c r="J162" s="204"/>
      <c r="K162" s="204"/>
      <c r="L162" s="205"/>
      <c r="M162" s="206"/>
      <c r="N162" s="207"/>
      <c r="O162" s="207"/>
      <c r="P162" s="208"/>
      <c r="Q162" s="208"/>
      <c r="R162" s="208"/>
      <c r="S162" s="208"/>
      <c r="T162" s="208"/>
      <c r="U162" s="210"/>
      <c r="V162" s="204"/>
      <c r="W162" s="210"/>
      <c r="X162" s="204"/>
      <c r="Y162" s="210"/>
      <c r="Z162" s="204"/>
      <c r="AA162" s="210"/>
      <c r="AB162" s="204"/>
      <c r="AC162" s="211"/>
      <c r="AD162" s="204"/>
      <c r="AE162" s="204"/>
      <c r="AF162" s="204"/>
      <c r="AG162" s="204"/>
      <c r="AH162" s="204"/>
      <c r="AI162" s="208"/>
      <c r="AJ162" s="208"/>
      <c r="AK162" s="212"/>
      <c r="AL162" s="213"/>
      <c r="AM162" s="213"/>
      <c r="AN162" s="213"/>
      <c r="AO162" s="214"/>
      <c r="AP162" s="215"/>
      <c r="AQ162" s="216"/>
      <c r="AR162" s="215"/>
      <c r="AS162" s="216"/>
      <c r="AT162" s="215"/>
      <c r="AU162" s="216"/>
      <c r="AV162" s="215"/>
      <c r="AW162" s="216"/>
      <c r="AX162" s="219"/>
      <c r="AY162" s="216"/>
      <c r="AZ162" s="216"/>
      <c r="BA162" s="216"/>
      <c r="BB162" s="216"/>
      <c r="BC162" s="216"/>
      <c r="BD162" s="220"/>
      <c r="BE162" s="220"/>
      <c r="BF162" s="220"/>
      <c r="BG162" s="228"/>
      <c r="BH162" s="228"/>
      <c r="BI162" s="229"/>
      <c r="BJ162" s="230"/>
      <c r="BK162" s="231"/>
      <c r="BL162" s="231"/>
      <c r="BM162" s="232"/>
      <c r="BN162" s="233"/>
      <c r="BO162" s="234"/>
      <c r="BP162" s="234"/>
      <c r="BQ162" s="234"/>
      <c r="BR162" s="234"/>
      <c r="BS162" s="234"/>
    </row>
    <row r="163" customHeight="1" spans="1:71">
      <c r="A163" s="69" t="str">
        <f t="shared" si="49"/>
        <v>K-280Induk</v>
      </c>
      <c r="B163" s="78">
        <f>B158+1</f>
        <v>32</v>
      </c>
      <c r="C163" s="74" t="s">
        <v>484</v>
      </c>
      <c r="D163" s="72"/>
      <c r="E163" s="73"/>
      <c r="F163" s="72"/>
      <c r="G163" s="79" t="s">
        <v>7410</v>
      </c>
      <c r="H163" s="80"/>
      <c r="I163" s="74" t="s">
        <v>7369</v>
      </c>
      <c r="J163" s="14">
        <v>100</v>
      </c>
      <c r="K163" s="14">
        <v>3</v>
      </c>
      <c r="L163" s="14">
        <v>20</v>
      </c>
      <c r="M163" s="14">
        <f>+IF(K163=3,400,IF(K163=1,230,0))</f>
        <v>400</v>
      </c>
      <c r="N163" s="15">
        <f>(J163*1000)/((L163*1000)*1.73)</f>
        <v>2.89017341040462</v>
      </c>
      <c r="O163" s="15">
        <f>IF(K163=3,(J163*1000)/(M163*1.73),(J163*1000)/(M163))</f>
        <v>144.508670520231</v>
      </c>
      <c r="P163" s="74">
        <v>18</v>
      </c>
      <c r="Q163" s="111" t="s">
        <v>7363</v>
      </c>
      <c r="R163" s="111">
        <v>2024</v>
      </c>
      <c r="S163" s="111"/>
      <c r="T163" s="74" t="s">
        <v>7352</v>
      </c>
      <c r="U163" s="115"/>
      <c r="V163" s="14">
        <f>U163/O163*100</f>
        <v>0</v>
      </c>
      <c r="W163" s="115"/>
      <c r="X163" s="14">
        <f>W163/O163*100</f>
        <v>0</v>
      </c>
      <c r="Y163" s="115"/>
      <c r="Z163" s="14">
        <f>Y163/O163*100</f>
        <v>0</v>
      </c>
      <c r="AA163" s="115"/>
      <c r="AB163" s="14" t="e">
        <f>IF((K163=3),(AVERAGE(U163,W163,Y163)),U163)</f>
        <v>#DIV/0!</v>
      </c>
      <c r="AC163" s="15" t="str">
        <f>IFERROR(IF((K163=1),(AB163*AF163)/1000,(AB163*AG163*1.73)/1000),"0")</f>
        <v>0</v>
      </c>
      <c r="AD163" s="14">
        <f>AC163/J163*100</f>
        <v>0</v>
      </c>
      <c r="AE163" s="122" t="e">
        <f>IF($K$8=1,"1 Phase",ABS(((U163/AB163)-1)+ABS((W163/AB163)-1)+ABS((Y163/AB163)-1))/3)</f>
        <v>#DIV/0!</v>
      </c>
      <c r="AF163" s="14">
        <v>204</v>
      </c>
      <c r="AG163" s="14">
        <v>0</v>
      </c>
      <c r="AH163" s="57">
        <v>203</v>
      </c>
      <c r="AI163" s="74" t="str">
        <f>IF(U163&gt;O163,"OL PHASA","Normal")</f>
        <v>Normal</v>
      </c>
      <c r="AJ163" s="74" t="str">
        <f>IF(W163&gt;O163,"OL PHASA","Normal")</f>
        <v>Normal</v>
      </c>
      <c r="AK163" s="132" t="str">
        <f>IF(Y163&gt;O163,"OL PHASA","Normal")</f>
        <v>Normal</v>
      </c>
      <c r="AL163" s="139">
        <v>17</v>
      </c>
      <c r="AM163" s="139" t="s">
        <v>7363</v>
      </c>
      <c r="AN163" s="139">
        <v>2024</v>
      </c>
      <c r="AO163" s="149" t="s">
        <v>7352</v>
      </c>
      <c r="AP163" s="115">
        <f t="shared" ref="AP163:AT163" si="55">SUM(AP164:AP166)</f>
        <v>125</v>
      </c>
      <c r="AQ163" s="14">
        <f>AP163/O163*100</f>
        <v>86.5</v>
      </c>
      <c r="AR163" s="115">
        <f t="shared" si="55"/>
        <v>99</v>
      </c>
      <c r="AS163" s="14">
        <f>AR163/O163*100</f>
        <v>68.508</v>
      </c>
      <c r="AT163" s="115">
        <f t="shared" si="55"/>
        <v>139</v>
      </c>
      <c r="AU163" s="14">
        <f>AT165/O163*100</f>
        <v>24.912</v>
      </c>
      <c r="AV163" s="115">
        <f>SUM(AV164:AV166)</f>
        <v>71</v>
      </c>
      <c r="AW163" s="14">
        <f>IF((K163=3),(AVERAGE(AP163,AR163,AT163)),AP163)</f>
        <v>121</v>
      </c>
      <c r="AX163" s="15">
        <f>IFERROR(IF((K163=1),(AW163*BA163)/1000,(AW163*BB163*1.73)/1000),"0")</f>
        <v>83.732</v>
      </c>
      <c r="AY163" s="14">
        <f>AX163/J163*100</f>
        <v>83.732</v>
      </c>
      <c r="AZ163" s="122">
        <f>IF($K$8=1,"1 Phase",ABS(((AP163/AW163)-1)+ABS((AR163/AW163)-1)+ABS((AT163/AW163)-1))/3)</f>
        <v>0.121212121212121</v>
      </c>
      <c r="BA163" s="14">
        <v>230</v>
      </c>
      <c r="BB163" s="14">
        <v>400</v>
      </c>
      <c r="BC163" s="57">
        <v>203</v>
      </c>
      <c r="BD163" s="74" t="str">
        <f>IF(AP163&gt;O163,"OL PHASA","Normal")</f>
        <v>Normal</v>
      </c>
      <c r="BE163" s="74" t="str">
        <f>IF(AR163&gt;O163,"OL PHASA","Normal")</f>
        <v>Normal</v>
      </c>
      <c r="BF163" s="132" t="str">
        <f>IF(AT163&gt;O163,"OL PHASA","Normal")</f>
        <v>Normal</v>
      </c>
      <c r="BG163" s="179" t="s">
        <v>7353</v>
      </c>
      <c r="BH163" s="179" t="s">
        <v>7354</v>
      </c>
      <c r="BI163" s="179"/>
      <c r="BJ163" s="179"/>
      <c r="BK163" s="179">
        <v>1060</v>
      </c>
      <c r="BL163" s="180" t="s">
        <v>7355</v>
      </c>
      <c r="BM163" s="196" t="str">
        <f>IF(AY163&gt;AD163,"Beban Malam","Beban Siang")</f>
        <v>Beban Malam</v>
      </c>
      <c r="BN163" s="197" t="str">
        <f>IF(AD163&lt;30,"Underload",IF(AD163&lt;=80,"Baik",IF(AD163&gt;80,"Overload")))</f>
        <v>Underload</v>
      </c>
      <c r="BO163" s="197" t="str">
        <f>IF(AY163&lt;30,"Underload",IF(AY163&lt;=80,"Baik",IF(AY163&gt;80,"Overload")))</f>
        <v>Overload</v>
      </c>
      <c r="BP163" s="197" t="e">
        <f>IF(K163=3,IF(AE163&gt;0.2,"TDK SEIMBANG","SEIMBANG"),IF(AI163="OL PHASA","TDK SEIMBANG","SEIMBANG"))</f>
        <v>#DIV/0!</v>
      </c>
      <c r="BQ163" s="197" t="str">
        <f>IF(K163=3,IF(AZ163&gt;0.2,"TDK SEIMBANG","SEIMBANG"),IF(BD163="OL PHASA","TDK SEIMBANG","SEIMBANG"))</f>
        <v>SEIMBANG</v>
      </c>
      <c r="BR163" s="197" t="str">
        <f>IF(K163=3,IF(SUM(AF163:AG163)&gt;600,"NORMAL","DROP"),IF(AH164&gt;198,"NORMAL","DROP"))</f>
        <v>DROP</v>
      </c>
      <c r="BS163" s="197" t="str">
        <f>IF(K163=3,IF(SUM(BA163:BB163)&gt;600,"NORMAL","DROP"),IF(BC164&gt;198,"NORMAL","DROP"))</f>
        <v>NORMAL</v>
      </c>
    </row>
    <row r="164" customHeight="1" spans="1:71">
      <c r="A164" s="69" t="str">
        <f t="shared" si="49"/>
        <v>K-280Jurusan 1</v>
      </c>
      <c r="B164" s="75"/>
      <c r="C164" s="76" t="str">
        <f t="shared" ref="C164:C167" si="56">IF(T164="","",C163)</f>
        <v>K-280</v>
      </c>
      <c r="D164" s="76"/>
      <c r="E164" s="76"/>
      <c r="F164" s="76"/>
      <c r="G164" s="76"/>
      <c r="H164" s="76"/>
      <c r="I164" s="76"/>
      <c r="J164" s="92"/>
      <c r="K164" s="92"/>
      <c r="L164" s="93"/>
      <c r="M164" s="14"/>
      <c r="N164" s="94"/>
      <c r="O164" s="94"/>
      <c r="P164" s="98"/>
      <c r="Q164" s="98"/>
      <c r="R164" s="98"/>
      <c r="S164" s="98"/>
      <c r="T164" s="97" t="s">
        <v>7356</v>
      </c>
      <c r="U164" s="113"/>
      <c r="V164" s="92"/>
      <c r="W164" s="113"/>
      <c r="X164" s="92"/>
      <c r="Y164" s="113"/>
      <c r="Z164" s="92"/>
      <c r="AA164" s="113"/>
      <c r="AB164" s="14"/>
      <c r="AC164" s="124"/>
      <c r="AD164" s="92"/>
      <c r="AE164" s="92"/>
      <c r="AF164" s="113"/>
      <c r="AG164" s="113"/>
      <c r="AH164" s="14"/>
      <c r="AI164" s="97"/>
      <c r="AJ164" s="97"/>
      <c r="AK164" s="134"/>
      <c r="AL164" s="135"/>
      <c r="AM164" s="135"/>
      <c r="AN164" s="135"/>
      <c r="AO164" s="151" t="s">
        <v>7356</v>
      </c>
      <c r="AP164" s="217">
        <v>111</v>
      </c>
      <c r="AQ164" s="92"/>
      <c r="AR164" s="217">
        <v>69</v>
      </c>
      <c r="AS164" s="92"/>
      <c r="AT164" s="217">
        <v>103</v>
      </c>
      <c r="AU164" s="92"/>
      <c r="AV164" s="217">
        <v>57</v>
      </c>
      <c r="AW164" s="92"/>
      <c r="AX164" s="124"/>
      <c r="AY164" s="92"/>
      <c r="AZ164" s="92"/>
      <c r="BA164" s="92"/>
      <c r="BB164" s="92"/>
      <c r="BC164" s="14"/>
      <c r="BD164" s="97"/>
      <c r="BE164" s="97"/>
      <c r="BF164" s="97"/>
      <c r="BG164" s="222"/>
      <c r="BH164" s="222"/>
      <c r="BI164" s="223"/>
      <c r="BJ164" s="224"/>
      <c r="BK164" s="225"/>
      <c r="BL164" s="225"/>
      <c r="BM164" s="198"/>
      <c r="BN164" s="199"/>
      <c r="BO164" s="197"/>
      <c r="BP164" s="197"/>
      <c r="BQ164" s="197"/>
      <c r="BR164" s="197"/>
      <c r="BS164" s="197"/>
    </row>
    <row r="165" customHeight="1" spans="1:71">
      <c r="A165" s="69" t="str">
        <f t="shared" si="49"/>
        <v>K-280Jurusan 2</v>
      </c>
      <c r="B165" s="75"/>
      <c r="C165" s="76" t="str">
        <f t="shared" si="56"/>
        <v>K-280</v>
      </c>
      <c r="D165" s="76"/>
      <c r="E165" s="76"/>
      <c r="F165" s="76"/>
      <c r="G165" s="76"/>
      <c r="H165" s="76"/>
      <c r="I165" s="76"/>
      <c r="J165" s="92"/>
      <c r="K165" s="92"/>
      <c r="L165" s="93"/>
      <c r="M165" s="14"/>
      <c r="N165" s="94"/>
      <c r="O165" s="94"/>
      <c r="P165" s="97"/>
      <c r="Q165" s="97"/>
      <c r="R165" s="97"/>
      <c r="S165" s="97"/>
      <c r="T165" s="97" t="s">
        <v>7357</v>
      </c>
      <c r="U165" s="113"/>
      <c r="V165" s="92"/>
      <c r="W165" s="113"/>
      <c r="X165" s="92"/>
      <c r="Y165" s="113"/>
      <c r="Z165" s="92"/>
      <c r="AA165" s="113"/>
      <c r="AB165" s="14"/>
      <c r="AC165" s="124"/>
      <c r="AD165" s="92"/>
      <c r="AE165" s="92"/>
      <c r="AF165" s="113"/>
      <c r="AG165" s="113"/>
      <c r="AH165" s="92"/>
      <c r="AI165" s="97"/>
      <c r="AJ165" s="97"/>
      <c r="AK165" s="134"/>
      <c r="AL165" s="136"/>
      <c r="AM165" s="136"/>
      <c r="AN165" s="136"/>
      <c r="AO165" s="151" t="s">
        <v>7357</v>
      </c>
      <c r="AP165" s="218">
        <v>14</v>
      </c>
      <c r="AQ165" s="92"/>
      <c r="AR165" s="218">
        <v>30</v>
      </c>
      <c r="AS165" s="92"/>
      <c r="AT165" s="218">
        <v>36</v>
      </c>
      <c r="AU165" s="92"/>
      <c r="AV165" s="218">
        <v>14</v>
      </c>
      <c r="AW165" s="92"/>
      <c r="AX165" s="124"/>
      <c r="AY165" s="92"/>
      <c r="AZ165" s="92"/>
      <c r="BA165" s="92"/>
      <c r="BB165" s="92"/>
      <c r="BC165" s="92"/>
      <c r="BD165" s="97"/>
      <c r="BE165" s="97"/>
      <c r="BF165" s="97"/>
      <c r="BG165" s="222"/>
      <c r="BH165" s="222"/>
      <c r="BI165" s="226"/>
      <c r="BJ165" s="227"/>
      <c r="BK165" s="225"/>
      <c r="BL165" s="225"/>
      <c r="BM165" s="198"/>
      <c r="BN165" s="199"/>
      <c r="BO165" s="197"/>
      <c r="BP165" s="197"/>
      <c r="BQ165" s="197"/>
      <c r="BR165" s="197"/>
      <c r="BS165" s="197"/>
    </row>
    <row r="166" customHeight="1" spans="1:71">
      <c r="A166" s="69" t="str">
        <f t="shared" si="49"/>
        <v>K-280Jurusan 3</v>
      </c>
      <c r="B166" s="75"/>
      <c r="C166" s="76" t="str">
        <f t="shared" si="56"/>
        <v>K-280</v>
      </c>
      <c r="D166" s="76"/>
      <c r="E166" s="76"/>
      <c r="F166" s="76"/>
      <c r="G166" s="76"/>
      <c r="H166" s="76"/>
      <c r="I166" s="76"/>
      <c r="J166" s="92"/>
      <c r="K166" s="92"/>
      <c r="L166" s="93"/>
      <c r="M166" s="14"/>
      <c r="N166" s="94"/>
      <c r="O166" s="94"/>
      <c r="P166" s="97"/>
      <c r="Q166" s="97"/>
      <c r="R166" s="97"/>
      <c r="S166" s="97"/>
      <c r="T166" s="97" t="s">
        <v>7358</v>
      </c>
      <c r="U166" s="113"/>
      <c r="V166" s="92"/>
      <c r="W166" s="113"/>
      <c r="X166" s="92"/>
      <c r="Y166" s="113"/>
      <c r="Z166" s="92"/>
      <c r="AA166" s="113"/>
      <c r="AB166" s="92"/>
      <c r="AC166" s="124"/>
      <c r="AD166" s="92"/>
      <c r="AE166" s="92"/>
      <c r="AF166" s="113"/>
      <c r="AG166" s="113"/>
      <c r="AH166" s="92"/>
      <c r="AI166" s="97"/>
      <c r="AJ166" s="97"/>
      <c r="AK166" s="134"/>
      <c r="AL166" s="136"/>
      <c r="AM166" s="136"/>
      <c r="AN166" s="136"/>
      <c r="AO166" s="151" t="s">
        <v>7358</v>
      </c>
      <c r="AP166" s="113"/>
      <c r="AQ166" s="92"/>
      <c r="AR166" s="113"/>
      <c r="AS166" s="92"/>
      <c r="AT166" s="113"/>
      <c r="AU166" s="92"/>
      <c r="AV166" s="113"/>
      <c r="AW166" s="92"/>
      <c r="AX166" s="124"/>
      <c r="AY166" s="92"/>
      <c r="AZ166" s="92"/>
      <c r="BA166" s="92"/>
      <c r="BB166" s="92"/>
      <c r="BC166" s="92"/>
      <c r="BD166" s="97"/>
      <c r="BE166" s="97"/>
      <c r="BF166" s="97"/>
      <c r="BG166" s="222"/>
      <c r="BH166" s="222"/>
      <c r="BI166" s="226"/>
      <c r="BJ166" s="227"/>
      <c r="BK166" s="225"/>
      <c r="BL166" s="225"/>
      <c r="BM166" s="198"/>
      <c r="BN166" s="199"/>
      <c r="BO166" s="197"/>
      <c r="BP166" s="197"/>
      <c r="BQ166" s="197"/>
      <c r="BR166" s="197"/>
      <c r="BS166" s="197"/>
    </row>
    <row r="167" customHeight="1" spans="1:71">
      <c r="A167" s="69" t="str">
        <f t="shared" si="49"/>
        <v/>
      </c>
      <c r="B167" s="202"/>
      <c r="C167" s="76" t="str">
        <f t="shared" si="56"/>
        <v/>
      </c>
      <c r="D167" s="203"/>
      <c r="E167" s="203"/>
      <c r="F167" s="203"/>
      <c r="G167" s="203"/>
      <c r="H167" s="203"/>
      <c r="I167" s="203"/>
      <c r="J167" s="204"/>
      <c r="K167" s="204"/>
      <c r="L167" s="205"/>
      <c r="M167" s="206"/>
      <c r="N167" s="207"/>
      <c r="O167" s="207"/>
      <c r="P167" s="208"/>
      <c r="Q167" s="208"/>
      <c r="R167" s="208"/>
      <c r="S167" s="208"/>
      <c r="T167" s="208"/>
      <c r="U167" s="210"/>
      <c r="V167" s="204"/>
      <c r="W167" s="210"/>
      <c r="X167" s="204"/>
      <c r="Y167" s="210"/>
      <c r="Z167" s="204"/>
      <c r="AA167" s="210"/>
      <c r="AB167" s="204"/>
      <c r="AC167" s="211"/>
      <c r="AD167" s="204"/>
      <c r="AE167" s="204"/>
      <c r="AF167" s="204"/>
      <c r="AG167" s="204"/>
      <c r="AH167" s="204"/>
      <c r="AI167" s="208"/>
      <c r="AJ167" s="208"/>
      <c r="AK167" s="212"/>
      <c r="AL167" s="213"/>
      <c r="AM167" s="213"/>
      <c r="AN167" s="213"/>
      <c r="AO167" s="214"/>
      <c r="AP167" s="215"/>
      <c r="AQ167" s="216"/>
      <c r="AR167" s="215"/>
      <c r="AS167" s="216"/>
      <c r="AT167" s="215"/>
      <c r="AU167" s="216"/>
      <c r="AV167" s="215"/>
      <c r="AW167" s="216"/>
      <c r="AX167" s="219"/>
      <c r="AY167" s="216"/>
      <c r="AZ167" s="216"/>
      <c r="BA167" s="216"/>
      <c r="BB167" s="216"/>
      <c r="BC167" s="216"/>
      <c r="BD167" s="220"/>
      <c r="BE167" s="220"/>
      <c r="BF167" s="220"/>
      <c r="BG167" s="228"/>
      <c r="BH167" s="228"/>
      <c r="BI167" s="229"/>
      <c r="BJ167" s="230"/>
      <c r="BK167" s="231"/>
      <c r="BL167" s="231"/>
      <c r="BM167" s="232"/>
      <c r="BN167" s="233"/>
      <c r="BO167" s="234"/>
      <c r="BP167" s="234"/>
      <c r="BQ167" s="234"/>
      <c r="BR167" s="234"/>
      <c r="BS167" s="234"/>
    </row>
    <row r="168" customHeight="1" spans="1:71">
      <c r="A168" s="69" t="str">
        <f t="shared" si="49"/>
        <v>K-226Induk</v>
      </c>
      <c r="B168" s="78">
        <f>B163+1</f>
        <v>33</v>
      </c>
      <c r="C168" s="74" t="s">
        <v>482</v>
      </c>
      <c r="D168" s="72"/>
      <c r="E168" s="73" t="s">
        <v>7386</v>
      </c>
      <c r="F168" s="72" t="s">
        <v>1627</v>
      </c>
      <c r="G168" s="79" t="s">
        <v>7411</v>
      </c>
      <c r="H168" s="80"/>
      <c r="I168" s="74" t="s">
        <v>7369</v>
      </c>
      <c r="J168" s="14">
        <v>50</v>
      </c>
      <c r="K168" s="14">
        <v>1</v>
      </c>
      <c r="L168" s="14">
        <v>20</v>
      </c>
      <c r="M168" s="14">
        <f>+IF(K168=3,400,IF(K168=1,230,0))</f>
        <v>230</v>
      </c>
      <c r="N168" s="15">
        <f>(J168*1000)/((L168*1000)*1.73)</f>
        <v>1.44508670520231</v>
      </c>
      <c r="O168" s="15">
        <f>IF(K168=3,(J168*1000)/(M168*1.73),(J168*1000)/(M168))</f>
        <v>217.391304347826</v>
      </c>
      <c r="P168" s="74">
        <v>18</v>
      </c>
      <c r="Q168" s="111" t="s">
        <v>7363</v>
      </c>
      <c r="R168" s="111">
        <v>2024</v>
      </c>
      <c r="S168" s="111"/>
      <c r="T168" s="74" t="s">
        <v>7352</v>
      </c>
      <c r="U168" s="115"/>
      <c r="V168" s="14">
        <f>U168/O168*100</f>
        <v>0</v>
      </c>
      <c r="W168" s="115"/>
      <c r="X168" s="14">
        <f>W168/O168*100</f>
        <v>0</v>
      </c>
      <c r="Y168" s="115"/>
      <c r="Z168" s="14">
        <f>Y168/O168*100</f>
        <v>0</v>
      </c>
      <c r="AA168" s="115"/>
      <c r="AB168" s="14">
        <f>IF((K168=3),(AVERAGE(U168,W168,Y168)),U168)</f>
        <v>0</v>
      </c>
      <c r="AC168" s="15">
        <f>IFERROR(IF((K168=1),(AB168*AF168)/1000,(AB168*AG168*1.73)/1000),"0")</f>
        <v>0</v>
      </c>
      <c r="AD168" s="14">
        <f>AC168/J168*100</f>
        <v>0</v>
      </c>
      <c r="AE168" s="122" t="e">
        <f>IF($K$8=1,"1 Phase",ABS(((U168/AB168)-1)+ABS((W168/AB168)-1)+ABS((Y168/AB168)-1))/3)</f>
        <v>#DIV/0!</v>
      </c>
      <c r="AF168" s="14">
        <v>204</v>
      </c>
      <c r="AG168" s="14">
        <v>0</v>
      </c>
      <c r="AH168" s="57">
        <v>203</v>
      </c>
      <c r="AI168" s="74" t="str">
        <f>IF(U168&gt;O168,"OL PHASA","Normal")</f>
        <v>Normal</v>
      </c>
      <c r="AJ168" s="74" t="str">
        <f>IF(W168&gt;O168,"OL PHASA","Normal")</f>
        <v>Normal</v>
      </c>
      <c r="AK168" s="132" t="str">
        <f>IF(Y168&gt;O168,"OL PHASA","Normal")</f>
        <v>Normal</v>
      </c>
      <c r="AL168" s="139">
        <v>17</v>
      </c>
      <c r="AM168" s="139" t="s">
        <v>7363</v>
      </c>
      <c r="AN168" s="139">
        <v>2024</v>
      </c>
      <c r="AO168" s="149" t="s">
        <v>7352</v>
      </c>
      <c r="AP168" s="115">
        <v>31</v>
      </c>
      <c r="AQ168" s="14">
        <f>AP168/O168*100</f>
        <v>14.26</v>
      </c>
      <c r="AR168" s="115">
        <v>0</v>
      </c>
      <c r="AS168" s="14">
        <f>AR168/O168*100</f>
        <v>0</v>
      </c>
      <c r="AT168" s="115">
        <v>0</v>
      </c>
      <c r="AU168" s="14">
        <f>AT168/O168*100</f>
        <v>0</v>
      </c>
      <c r="AV168" s="115"/>
      <c r="AW168" s="14">
        <f>IF((K168=3),(AVERAGE(AP168,AR168,AT168)),AP168)</f>
        <v>31</v>
      </c>
      <c r="AX168" s="15">
        <f>IFERROR(IF((K168=1),(AW168*BA168)/1000,(AW168*BB168*1.73)/1000),"0")</f>
        <v>7.006</v>
      </c>
      <c r="AY168" s="14">
        <f>AX168/J168*100</f>
        <v>14.012</v>
      </c>
      <c r="AZ168" s="122">
        <f>IF($K$8=1,"1 Phase",ABS(((AP168/AW168)-1)+ABS((AR168/AW168)-1)+ABS((AT168/AW168)-1))/3)</f>
        <v>0.666666666666667</v>
      </c>
      <c r="BA168" s="14">
        <v>226</v>
      </c>
      <c r="BB168" s="14">
        <v>0</v>
      </c>
      <c r="BC168" s="57">
        <v>203</v>
      </c>
      <c r="BD168" s="74" t="str">
        <f>IF(AP168&gt;O168,"OL PHASA","Normal")</f>
        <v>Normal</v>
      </c>
      <c r="BE168" s="74" t="str">
        <f>IF(AR168&gt;O168,"OL PHASA","Normal")</f>
        <v>Normal</v>
      </c>
      <c r="BF168" s="132" t="str">
        <f>IF(AT168&gt;O168,"OL PHASA","Normal")</f>
        <v>Normal</v>
      </c>
      <c r="BG168" s="179" t="s">
        <v>7353</v>
      </c>
      <c r="BH168" s="179" t="s">
        <v>7354</v>
      </c>
      <c r="BI168" s="179"/>
      <c r="BJ168" s="179"/>
      <c r="BK168" s="179">
        <v>1060</v>
      </c>
      <c r="BL168" s="180" t="s">
        <v>7355</v>
      </c>
      <c r="BM168" s="196" t="str">
        <f>IF(AY168&gt;AD168,"Beban Malam","Beban Siang")</f>
        <v>Beban Malam</v>
      </c>
      <c r="BN168" s="197" t="str">
        <f>IF(AD168&lt;30,"Underload",IF(AD168&lt;=80,"Baik",IF(AD168&gt;80,"Overload")))</f>
        <v>Underload</v>
      </c>
      <c r="BO168" s="197" t="str">
        <f>IF(AY168&lt;30,"Underload",IF(AY168&lt;=80,"Baik",IF(AY168&gt;80,"Overload")))</f>
        <v>Underload</v>
      </c>
      <c r="BP168" s="197" t="str">
        <f>IF(K168=3,IF(AE168&gt;0.2,"TDK SEIMBANG","SEIMBANG"),IF(AI168="OL PHASA","TDK SEIMBANG","SEIMBANG"))</f>
        <v>SEIMBANG</v>
      </c>
      <c r="BQ168" s="197" t="str">
        <f>IF(K168=3,IF(AZ168&gt;0.2,"TDK SEIMBANG","SEIMBANG"),IF(BD168="OL PHASA","TDK SEIMBANG","SEIMBANG"))</f>
        <v>SEIMBANG</v>
      </c>
      <c r="BR168" s="197" t="str">
        <f>IF(K168=3,IF(SUM(AF168:AG168)&gt;600,"NORMAL","DROP"),IF(AH169&gt;198,"NORMAL","DROP"))</f>
        <v>DROP</v>
      </c>
      <c r="BS168" s="197" t="str">
        <f>IF(K168=3,IF(SUM(BA168:BB168)&gt;600,"NORMAL","DROP"),IF(BC169&gt;198,"NORMAL","DROP"))</f>
        <v>DROP</v>
      </c>
    </row>
    <row r="169" customHeight="1" spans="1:71">
      <c r="A169" s="69" t="str">
        <f t="shared" si="49"/>
        <v>K-226Jurusan 1</v>
      </c>
      <c r="B169" s="75"/>
      <c r="C169" s="76" t="str">
        <f t="shared" ref="C169:C172" si="57">IF(T169="","",C168)</f>
        <v>K-226</v>
      </c>
      <c r="D169" s="76"/>
      <c r="E169" s="76"/>
      <c r="F169" s="76"/>
      <c r="G169" s="76"/>
      <c r="H169" s="76"/>
      <c r="I169" s="76"/>
      <c r="J169" s="92"/>
      <c r="K169" s="92"/>
      <c r="L169" s="93"/>
      <c r="M169" s="14"/>
      <c r="N169" s="94"/>
      <c r="O169" s="94"/>
      <c r="P169" s="98"/>
      <c r="Q169" s="98"/>
      <c r="R169" s="98"/>
      <c r="S169" s="98"/>
      <c r="T169" s="97" t="s">
        <v>7356</v>
      </c>
      <c r="U169" s="113"/>
      <c r="V169" s="92"/>
      <c r="W169" s="113"/>
      <c r="X169" s="92"/>
      <c r="Y169" s="113"/>
      <c r="Z169" s="92"/>
      <c r="AA169" s="113"/>
      <c r="AB169" s="14"/>
      <c r="AC169" s="124"/>
      <c r="AD169" s="92"/>
      <c r="AE169" s="92"/>
      <c r="AF169" s="113"/>
      <c r="AG169" s="113"/>
      <c r="AH169" s="14"/>
      <c r="AI169" s="97"/>
      <c r="AJ169" s="97"/>
      <c r="AK169" s="134"/>
      <c r="AL169" s="135"/>
      <c r="AM169" s="135"/>
      <c r="AN169" s="135"/>
      <c r="AO169" s="151" t="s">
        <v>7356</v>
      </c>
      <c r="AP169" s="113"/>
      <c r="AQ169" s="92"/>
      <c r="AR169" s="113"/>
      <c r="AS169" s="92"/>
      <c r="AT169" s="113"/>
      <c r="AU169" s="92"/>
      <c r="AV169" s="113"/>
      <c r="AW169" s="92"/>
      <c r="AX169" s="124"/>
      <c r="AY169" s="92"/>
      <c r="AZ169" s="92"/>
      <c r="BA169" s="92"/>
      <c r="BB169" s="92"/>
      <c r="BC169" s="14"/>
      <c r="BD169" s="97"/>
      <c r="BE169" s="97"/>
      <c r="BF169" s="97"/>
      <c r="BG169" s="222"/>
      <c r="BH169" s="222"/>
      <c r="BI169" s="223"/>
      <c r="BJ169" s="224"/>
      <c r="BK169" s="225"/>
      <c r="BL169" s="225"/>
      <c r="BM169" s="198"/>
      <c r="BN169" s="199"/>
      <c r="BO169" s="197"/>
      <c r="BP169" s="197"/>
      <c r="BQ169" s="197"/>
      <c r="BR169" s="197"/>
      <c r="BS169" s="197"/>
    </row>
    <row r="170" customHeight="1" spans="1:71">
      <c r="A170" s="69" t="str">
        <f t="shared" si="49"/>
        <v>K-226Jurusan 2</v>
      </c>
      <c r="B170" s="75"/>
      <c r="C170" s="76" t="str">
        <f t="shared" si="57"/>
        <v>K-226</v>
      </c>
      <c r="D170" s="76"/>
      <c r="E170" s="76"/>
      <c r="F170" s="76"/>
      <c r="G170" s="76"/>
      <c r="H170" s="76"/>
      <c r="I170" s="76"/>
      <c r="J170" s="92"/>
      <c r="K170" s="92"/>
      <c r="L170" s="93"/>
      <c r="M170" s="14"/>
      <c r="N170" s="94"/>
      <c r="O170" s="94"/>
      <c r="P170" s="97"/>
      <c r="Q170" s="97"/>
      <c r="R170" s="97"/>
      <c r="S170" s="97"/>
      <c r="T170" s="97" t="s">
        <v>7357</v>
      </c>
      <c r="U170" s="113"/>
      <c r="V170" s="92"/>
      <c r="W170" s="113"/>
      <c r="X170" s="92"/>
      <c r="Y170" s="113"/>
      <c r="Z170" s="92"/>
      <c r="AA170" s="113"/>
      <c r="AB170" s="14"/>
      <c r="AC170" s="124"/>
      <c r="AD170" s="92"/>
      <c r="AE170" s="92"/>
      <c r="AF170" s="113"/>
      <c r="AG170" s="113"/>
      <c r="AH170" s="92"/>
      <c r="AI170" s="97"/>
      <c r="AJ170" s="97"/>
      <c r="AK170" s="134"/>
      <c r="AL170" s="136"/>
      <c r="AM170" s="136"/>
      <c r="AN170" s="136"/>
      <c r="AO170" s="151" t="s">
        <v>7357</v>
      </c>
      <c r="AP170" s="113"/>
      <c r="AQ170" s="92"/>
      <c r="AR170" s="113"/>
      <c r="AS170" s="92"/>
      <c r="AT170" s="113"/>
      <c r="AU170" s="92"/>
      <c r="AV170" s="113"/>
      <c r="AW170" s="92"/>
      <c r="AX170" s="124"/>
      <c r="AY170" s="92"/>
      <c r="AZ170" s="92"/>
      <c r="BA170" s="92"/>
      <c r="BB170" s="92"/>
      <c r="BC170" s="92"/>
      <c r="BD170" s="97"/>
      <c r="BE170" s="97"/>
      <c r="BF170" s="97"/>
      <c r="BG170" s="222"/>
      <c r="BH170" s="222"/>
      <c r="BI170" s="226"/>
      <c r="BJ170" s="227"/>
      <c r="BK170" s="225"/>
      <c r="BL170" s="225"/>
      <c r="BM170" s="198"/>
      <c r="BN170" s="199"/>
      <c r="BO170" s="197"/>
      <c r="BP170" s="197"/>
      <c r="BQ170" s="197"/>
      <c r="BR170" s="197"/>
      <c r="BS170" s="197"/>
    </row>
    <row r="171" customHeight="1" spans="1:71">
      <c r="A171" s="69" t="str">
        <f t="shared" si="49"/>
        <v>K-226Jurusan 3</v>
      </c>
      <c r="B171" s="75"/>
      <c r="C171" s="76" t="str">
        <f t="shared" si="57"/>
        <v>K-226</v>
      </c>
      <c r="D171" s="76"/>
      <c r="E171" s="76"/>
      <c r="F171" s="76"/>
      <c r="G171" s="76"/>
      <c r="H171" s="76"/>
      <c r="I171" s="76"/>
      <c r="J171" s="92"/>
      <c r="K171" s="92"/>
      <c r="L171" s="93"/>
      <c r="M171" s="14"/>
      <c r="N171" s="94"/>
      <c r="O171" s="94"/>
      <c r="P171" s="97"/>
      <c r="Q171" s="97"/>
      <c r="R171" s="97"/>
      <c r="S171" s="97"/>
      <c r="T171" s="97" t="s">
        <v>7358</v>
      </c>
      <c r="U171" s="113"/>
      <c r="V171" s="92"/>
      <c r="W171" s="113"/>
      <c r="X171" s="92"/>
      <c r="Y171" s="113"/>
      <c r="Z171" s="92"/>
      <c r="AA171" s="113"/>
      <c r="AB171" s="92"/>
      <c r="AC171" s="124"/>
      <c r="AD171" s="92"/>
      <c r="AE171" s="92"/>
      <c r="AF171" s="113"/>
      <c r="AG171" s="113"/>
      <c r="AH171" s="92"/>
      <c r="AI171" s="97"/>
      <c r="AJ171" s="97"/>
      <c r="AK171" s="134"/>
      <c r="AL171" s="136"/>
      <c r="AM171" s="136"/>
      <c r="AN171" s="136"/>
      <c r="AO171" s="151" t="s">
        <v>7358</v>
      </c>
      <c r="AP171" s="113"/>
      <c r="AQ171" s="92"/>
      <c r="AR171" s="113"/>
      <c r="AS171" s="92"/>
      <c r="AT171" s="113"/>
      <c r="AU171" s="92"/>
      <c r="AV171" s="113"/>
      <c r="AW171" s="92"/>
      <c r="AX171" s="124"/>
      <c r="AY171" s="92"/>
      <c r="AZ171" s="92"/>
      <c r="BA171" s="92"/>
      <c r="BB171" s="92"/>
      <c r="BC171" s="92"/>
      <c r="BD171" s="97"/>
      <c r="BE171" s="97"/>
      <c r="BF171" s="97"/>
      <c r="BG171" s="222"/>
      <c r="BH171" s="222"/>
      <c r="BI171" s="226"/>
      <c r="BJ171" s="227"/>
      <c r="BK171" s="225"/>
      <c r="BL171" s="225"/>
      <c r="BM171" s="198"/>
      <c r="BN171" s="199"/>
      <c r="BO171" s="197"/>
      <c r="BP171" s="197"/>
      <c r="BQ171" s="197"/>
      <c r="BR171" s="197"/>
      <c r="BS171" s="197"/>
    </row>
    <row r="172" customHeight="1" spans="1:71">
      <c r="A172" s="69" t="str">
        <f t="shared" si="49"/>
        <v/>
      </c>
      <c r="B172" s="202"/>
      <c r="C172" s="76" t="str">
        <f t="shared" si="57"/>
        <v/>
      </c>
      <c r="D172" s="203"/>
      <c r="E172" s="203"/>
      <c r="F172" s="203"/>
      <c r="G172" s="203"/>
      <c r="H172" s="203"/>
      <c r="I172" s="203"/>
      <c r="J172" s="204"/>
      <c r="K172" s="204"/>
      <c r="L172" s="205"/>
      <c r="M172" s="206"/>
      <c r="N172" s="207"/>
      <c r="O172" s="207"/>
      <c r="P172" s="208"/>
      <c r="Q172" s="208"/>
      <c r="R172" s="208"/>
      <c r="S172" s="208"/>
      <c r="T172" s="208"/>
      <c r="U172" s="210"/>
      <c r="V172" s="204"/>
      <c r="W172" s="210"/>
      <c r="X172" s="204"/>
      <c r="Y172" s="210"/>
      <c r="Z172" s="204"/>
      <c r="AA172" s="210"/>
      <c r="AB172" s="204"/>
      <c r="AC172" s="211"/>
      <c r="AD172" s="204"/>
      <c r="AE172" s="204"/>
      <c r="AF172" s="204"/>
      <c r="AG172" s="204"/>
      <c r="AH172" s="204"/>
      <c r="AI172" s="208"/>
      <c r="AJ172" s="208"/>
      <c r="AK172" s="212"/>
      <c r="AL172" s="213"/>
      <c r="AM172" s="213"/>
      <c r="AN172" s="213"/>
      <c r="AO172" s="214"/>
      <c r="AP172" s="215"/>
      <c r="AQ172" s="216"/>
      <c r="AR172" s="215"/>
      <c r="AS172" s="216"/>
      <c r="AT172" s="215"/>
      <c r="AU172" s="216"/>
      <c r="AV172" s="215"/>
      <c r="AW172" s="216"/>
      <c r="AX172" s="219"/>
      <c r="AY172" s="216"/>
      <c r="AZ172" s="216"/>
      <c r="BA172" s="216"/>
      <c r="BB172" s="216"/>
      <c r="BC172" s="216"/>
      <c r="BD172" s="220"/>
      <c r="BE172" s="220"/>
      <c r="BF172" s="220"/>
      <c r="BG172" s="228"/>
      <c r="BH172" s="228"/>
      <c r="BI172" s="229"/>
      <c r="BJ172" s="230"/>
      <c r="BK172" s="231"/>
      <c r="BL172" s="231"/>
      <c r="BM172" s="232"/>
      <c r="BN172" s="233"/>
      <c r="BO172" s="234"/>
      <c r="BP172" s="234"/>
      <c r="BQ172" s="234"/>
      <c r="BR172" s="234"/>
      <c r="BS172" s="234"/>
    </row>
    <row r="173" customHeight="1" spans="1:71">
      <c r="A173" s="69" t="str">
        <f t="shared" si="49"/>
        <v>K-032Induk</v>
      </c>
      <c r="B173" s="78">
        <f>B168+1</f>
        <v>34</v>
      </c>
      <c r="C173" s="74" t="s">
        <v>1162</v>
      </c>
      <c r="D173" s="72"/>
      <c r="E173" s="73"/>
      <c r="F173" s="72"/>
      <c r="G173" s="79" t="s">
        <v>418</v>
      </c>
      <c r="H173" s="80"/>
      <c r="I173" s="74" t="s">
        <v>7369</v>
      </c>
      <c r="J173" s="14">
        <v>100</v>
      </c>
      <c r="K173" s="14">
        <v>3</v>
      </c>
      <c r="L173" s="14">
        <v>20</v>
      </c>
      <c r="M173" s="14">
        <f>+IF(K173=3,400,IF(K173=1,230,0))</f>
        <v>400</v>
      </c>
      <c r="N173" s="15">
        <f>(J173*1000)/((L173*1000)*1.73)</f>
        <v>2.89017341040462</v>
      </c>
      <c r="O173" s="15">
        <f>IF(K173=3,(J173*1000)/(M173*1.73),(J173*1000)/(M173))</f>
        <v>144.508670520231</v>
      </c>
      <c r="P173" s="74">
        <v>18</v>
      </c>
      <c r="Q173" s="111" t="s">
        <v>7363</v>
      </c>
      <c r="R173" s="111">
        <v>2024</v>
      </c>
      <c r="S173" s="111"/>
      <c r="T173" s="74" t="s">
        <v>7352</v>
      </c>
      <c r="U173" s="115"/>
      <c r="V173" s="14">
        <f>U173/O173*100</f>
        <v>0</v>
      </c>
      <c r="W173" s="115"/>
      <c r="X173" s="14">
        <f>W173/O173*100</f>
        <v>0</v>
      </c>
      <c r="Y173" s="115"/>
      <c r="Z173" s="14">
        <f>Y173/O173*100</f>
        <v>0</v>
      </c>
      <c r="AA173" s="115"/>
      <c r="AB173" s="14" t="e">
        <f>IF((K173=3),(AVERAGE(U173,W173,Y173)),U173)</f>
        <v>#DIV/0!</v>
      </c>
      <c r="AC173" s="15" t="str">
        <f>IFERROR(IF((K173=1),(AB173*AF173)/1000,(AB173*AG173*1.73)/1000),"0")</f>
        <v>0</v>
      </c>
      <c r="AD173" s="14">
        <f>AC173/J173*100</f>
        <v>0</v>
      </c>
      <c r="AE173" s="122" t="e">
        <f>IF($K$8=1,"1 Phase",ABS(((U173/AB173)-1)+ABS((W173/AB173)-1)+ABS((Y173/AB173)-1))/3)</f>
        <v>#DIV/0!</v>
      </c>
      <c r="AF173" s="14">
        <v>204</v>
      </c>
      <c r="AG173" s="14">
        <v>0</v>
      </c>
      <c r="AH173" s="57">
        <v>203</v>
      </c>
      <c r="AI173" s="74" t="str">
        <f>IF(U173&gt;O173,"OL PHASA","Normal")</f>
        <v>Normal</v>
      </c>
      <c r="AJ173" s="74" t="str">
        <f>IF(W173&gt;O173,"OL PHASA","Normal")</f>
        <v>Normal</v>
      </c>
      <c r="AK173" s="132" t="str">
        <f>IF(Y173&gt;O173,"OL PHASA","Normal")</f>
        <v>Normal</v>
      </c>
      <c r="AL173" s="139">
        <v>17</v>
      </c>
      <c r="AM173" s="139" t="s">
        <v>7363</v>
      </c>
      <c r="AN173" s="139">
        <v>2024</v>
      </c>
      <c r="AO173" s="149" t="s">
        <v>7352</v>
      </c>
      <c r="AP173" s="115">
        <f t="shared" ref="AP173:AT173" si="58">SUM(AP174:AP176)</f>
        <v>80</v>
      </c>
      <c r="AQ173" s="14">
        <f>AP173/O173*100</f>
        <v>55.36</v>
      </c>
      <c r="AR173" s="115">
        <f t="shared" si="58"/>
        <v>81</v>
      </c>
      <c r="AS173" s="14">
        <f>AR173/O173*100</f>
        <v>56.052</v>
      </c>
      <c r="AT173" s="115">
        <f t="shared" si="58"/>
        <v>58</v>
      </c>
      <c r="AU173" s="14">
        <f>AT175/O173*100</f>
        <v>23.528</v>
      </c>
      <c r="AV173" s="115">
        <f>SUM(AV174:AV176)</f>
        <v>70</v>
      </c>
      <c r="AW173" s="14">
        <f>IF((K173=3),(AVERAGE(AP173,AR173,AT175)),AP173)</f>
        <v>65</v>
      </c>
      <c r="AX173" s="15">
        <f>IFERROR(IF((K173=1),(AW173*BA173)/1000,(AW173*BB173*1.73)/1000),"0")</f>
        <v>44.98</v>
      </c>
      <c r="AY173" s="14">
        <f>AX173/J173*100</f>
        <v>44.98</v>
      </c>
      <c r="AZ173" s="122">
        <f>IF($K$8=1,"1 Phase",ABS(((AP173/AW173)-1)+ABS((AR173/AW173)-1)+ABS((AT175/AW173)-1))/3)</f>
        <v>0.317948717948718</v>
      </c>
      <c r="BA173" s="14">
        <v>230</v>
      </c>
      <c r="BB173" s="14">
        <v>400</v>
      </c>
      <c r="BC173" s="57">
        <v>203</v>
      </c>
      <c r="BD173" s="74" t="str">
        <f>IF(AP173&gt;O173,"OL PHASA","Normal")</f>
        <v>Normal</v>
      </c>
      <c r="BE173" s="74" t="str">
        <f>IF(AR173&gt;O173,"OL PHASA","Normal")</f>
        <v>Normal</v>
      </c>
      <c r="BF173" s="132" t="str">
        <f>IF(AT175&gt;O173,"OL PHASA","Normal")</f>
        <v>Normal</v>
      </c>
      <c r="BG173" s="179" t="s">
        <v>7353</v>
      </c>
      <c r="BH173" s="179" t="s">
        <v>7354</v>
      </c>
      <c r="BI173" s="179"/>
      <c r="BJ173" s="179"/>
      <c r="BK173" s="179">
        <v>1060</v>
      </c>
      <c r="BL173" s="180" t="s">
        <v>7355</v>
      </c>
      <c r="BM173" s="196" t="str">
        <f>IF(AY173&gt;AD173,"Beban Malam","Beban Siang")</f>
        <v>Beban Malam</v>
      </c>
      <c r="BN173" s="197" t="str">
        <f>IF(AD173&lt;30,"Underload",IF(AD173&lt;=80,"Baik",IF(AD173&gt;80,"Overload")))</f>
        <v>Underload</v>
      </c>
      <c r="BO173" s="197" t="str">
        <f>IF(AY173&lt;30,"Underload",IF(AY173&lt;=80,"Baik",IF(AY173&gt;80,"Overload")))</f>
        <v>Baik</v>
      </c>
      <c r="BP173" s="197" t="e">
        <f>IF(K173=3,IF(AE173&gt;0.2,"TDK SEIMBANG","SEIMBANG"),IF(AI173="OL PHASA","TDK SEIMBANG","SEIMBANG"))</f>
        <v>#DIV/0!</v>
      </c>
      <c r="BQ173" s="197" t="str">
        <f>IF(K173=3,IF(AZ173&gt;0.2,"TDK SEIMBANG","SEIMBANG"),IF(BD173="OL PHASA","TDK SEIMBANG","SEIMBANG"))</f>
        <v>TDK SEIMBANG</v>
      </c>
      <c r="BR173" s="197" t="str">
        <f>IF(K173=3,IF(SUM(AF173:AG173)&gt;600,"NORMAL","DROP"),IF(AH174&gt;198,"NORMAL","DROP"))</f>
        <v>DROP</v>
      </c>
      <c r="BS173" s="197" t="str">
        <f>IF(K173=3,IF(SUM(BA173:BB173)&gt;600,"NORMAL","DROP"),IF(BC174&gt;198,"NORMAL","DROP"))</f>
        <v>NORMAL</v>
      </c>
    </row>
    <row r="174" customHeight="1" spans="1:71">
      <c r="A174" s="69" t="str">
        <f t="shared" si="49"/>
        <v>K-032Jurusan 1</v>
      </c>
      <c r="B174" s="75"/>
      <c r="C174" s="76" t="str">
        <f t="shared" ref="C174:C177" si="59">IF(T174="","",C173)</f>
        <v>K-032</v>
      </c>
      <c r="D174" s="76"/>
      <c r="E174" s="76"/>
      <c r="F174" s="76"/>
      <c r="G174" s="76"/>
      <c r="H174" s="76"/>
      <c r="I174" s="76"/>
      <c r="J174" s="92"/>
      <c r="K174" s="92"/>
      <c r="L174" s="93"/>
      <c r="M174" s="14"/>
      <c r="N174" s="94"/>
      <c r="O174" s="94"/>
      <c r="P174" s="98"/>
      <c r="Q174" s="98"/>
      <c r="R174" s="98"/>
      <c r="S174" s="98"/>
      <c r="T174" s="97" t="s">
        <v>7356</v>
      </c>
      <c r="U174" s="113"/>
      <c r="V174" s="92"/>
      <c r="W174" s="113"/>
      <c r="X174" s="92"/>
      <c r="Y174" s="113"/>
      <c r="Z174" s="92"/>
      <c r="AA174" s="113"/>
      <c r="AB174" s="14"/>
      <c r="AC174" s="124"/>
      <c r="AD174" s="92"/>
      <c r="AE174" s="92"/>
      <c r="AF174" s="113"/>
      <c r="AG174" s="113"/>
      <c r="AH174" s="14"/>
      <c r="AI174" s="97"/>
      <c r="AJ174" s="97"/>
      <c r="AK174" s="134"/>
      <c r="AL174" s="135"/>
      <c r="AM174" s="135"/>
      <c r="AN174" s="135"/>
      <c r="AO174" s="151" t="s">
        <v>7356</v>
      </c>
      <c r="AP174" s="113"/>
      <c r="AQ174" s="92"/>
      <c r="AR174" s="113"/>
      <c r="AS174" s="92"/>
      <c r="AU174" s="92"/>
      <c r="AW174" s="92"/>
      <c r="AX174" s="124"/>
      <c r="AY174" s="92"/>
      <c r="AZ174" s="92"/>
      <c r="BA174" s="92"/>
      <c r="BB174" s="92"/>
      <c r="BC174" s="14"/>
      <c r="BD174" s="97"/>
      <c r="BE174" s="97"/>
      <c r="BF174" s="97"/>
      <c r="BG174" s="222"/>
      <c r="BH174" s="222"/>
      <c r="BI174" s="223"/>
      <c r="BJ174" s="224"/>
      <c r="BK174" s="225"/>
      <c r="BL174" s="225"/>
      <c r="BM174" s="198"/>
      <c r="BN174" s="199"/>
      <c r="BO174" s="197"/>
      <c r="BP174" s="197"/>
      <c r="BQ174" s="197"/>
      <c r="BR174" s="197"/>
      <c r="BS174" s="197"/>
    </row>
    <row r="175" customHeight="1" spans="1:71">
      <c r="A175" s="69" t="str">
        <f t="shared" si="49"/>
        <v>K-032Jurusan 2</v>
      </c>
      <c r="B175" s="75"/>
      <c r="C175" s="76" t="str">
        <f t="shared" si="59"/>
        <v>K-032</v>
      </c>
      <c r="D175" s="76"/>
      <c r="E175" s="76"/>
      <c r="F175" s="76"/>
      <c r="G175" s="76"/>
      <c r="H175" s="76"/>
      <c r="I175" s="76"/>
      <c r="J175" s="92"/>
      <c r="K175" s="92"/>
      <c r="L175" s="93"/>
      <c r="M175" s="14"/>
      <c r="N175" s="94"/>
      <c r="O175" s="94"/>
      <c r="P175" s="97"/>
      <c r="Q175" s="97"/>
      <c r="R175" s="97"/>
      <c r="S175" s="97"/>
      <c r="T175" s="97" t="s">
        <v>7357</v>
      </c>
      <c r="U175" s="113"/>
      <c r="V175" s="92"/>
      <c r="W175" s="113"/>
      <c r="X175" s="92"/>
      <c r="Y175" s="113"/>
      <c r="Z175" s="92"/>
      <c r="AA175" s="113"/>
      <c r="AB175" s="14"/>
      <c r="AC175" s="124"/>
      <c r="AD175" s="92"/>
      <c r="AE175" s="92"/>
      <c r="AF175" s="113"/>
      <c r="AG175" s="113"/>
      <c r="AH175" s="92"/>
      <c r="AI175" s="97"/>
      <c r="AJ175" s="97"/>
      <c r="AK175" s="134"/>
      <c r="AL175" s="136"/>
      <c r="AM175" s="136"/>
      <c r="AN175" s="136"/>
      <c r="AO175" s="151" t="s">
        <v>7357</v>
      </c>
      <c r="AP175" s="115">
        <v>8</v>
      </c>
      <c r="AQ175" s="92"/>
      <c r="AR175" s="115">
        <v>23</v>
      </c>
      <c r="AS175" s="92"/>
      <c r="AT175" s="115">
        <v>34</v>
      </c>
      <c r="AU175" s="92"/>
      <c r="AV175" s="115">
        <v>25</v>
      </c>
      <c r="AW175" s="92"/>
      <c r="AX175" s="124"/>
      <c r="AY175" s="92"/>
      <c r="AZ175" s="92"/>
      <c r="BA175" s="92"/>
      <c r="BB175" s="92"/>
      <c r="BC175" s="92"/>
      <c r="BD175" s="97"/>
      <c r="BE175" s="97"/>
      <c r="BF175" s="97"/>
      <c r="BG175" s="222"/>
      <c r="BH175" s="222"/>
      <c r="BI175" s="226"/>
      <c r="BJ175" s="227"/>
      <c r="BK175" s="225"/>
      <c r="BL175" s="225"/>
      <c r="BM175" s="198"/>
      <c r="BN175" s="199"/>
      <c r="BO175" s="197"/>
      <c r="BP175" s="197"/>
      <c r="BQ175" s="197"/>
      <c r="BR175" s="197"/>
      <c r="BS175" s="197"/>
    </row>
    <row r="176" customHeight="1" spans="1:71">
      <c r="A176" s="69" t="str">
        <f t="shared" si="49"/>
        <v>K-032Jurusan 3</v>
      </c>
      <c r="B176" s="75"/>
      <c r="C176" s="76" t="str">
        <f t="shared" si="59"/>
        <v>K-032</v>
      </c>
      <c r="D176" s="76"/>
      <c r="E176" s="76"/>
      <c r="F176" s="76"/>
      <c r="G176" s="76"/>
      <c r="H176" s="76"/>
      <c r="I176" s="76"/>
      <c r="J176" s="92"/>
      <c r="K176" s="92"/>
      <c r="L176" s="93"/>
      <c r="M176" s="14"/>
      <c r="N176" s="94"/>
      <c r="O176" s="94"/>
      <c r="P176" s="97"/>
      <c r="Q176" s="97"/>
      <c r="R176" s="97"/>
      <c r="S176" s="97"/>
      <c r="T176" s="97" t="s">
        <v>7358</v>
      </c>
      <c r="U176" s="113"/>
      <c r="V176" s="92"/>
      <c r="W176" s="113"/>
      <c r="X176" s="92"/>
      <c r="Y176" s="113"/>
      <c r="Z176" s="92"/>
      <c r="AA176" s="113"/>
      <c r="AB176" s="92"/>
      <c r="AC176" s="124"/>
      <c r="AD176" s="92"/>
      <c r="AE176" s="92"/>
      <c r="AF176" s="113"/>
      <c r="AG176" s="113"/>
      <c r="AH176" s="92"/>
      <c r="AI176" s="97"/>
      <c r="AJ176" s="97"/>
      <c r="AK176" s="134"/>
      <c r="AL176" s="136"/>
      <c r="AM176" s="136"/>
      <c r="AN176" s="136"/>
      <c r="AO176" s="151" t="s">
        <v>7358</v>
      </c>
      <c r="AP176" s="113">
        <v>72</v>
      </c>
      <c r="AQ176" s="92"/>
      <c r="AR176" s="113">
        <v>58</v>
      </c>
      <c r="AS176" s="92"/>
      <c r="AT176" s="113">
        <v>24</v>
      </c>
      <c r="AU176" s="92"/>
      <c r="AV176" s="113">
        <v>45</v>
      </c>
      <c r="AW176" s="92"/>
      <c r="AX176" s="124"/>
      <c r="AY176" s="92"/>
      <c r="AZ176" s="92"/>
      <c r="BA176" s="92"/>
      <c r="BB176" s="92"/>
      <c r="BC176" s="92"/>
      <c r="BD176" s="97"/>
      <c r="BE176" s="97"/>
      <c r="BF176" s="97"/>
      <c r="BG176" s="222"/>
      <c r="BH176" s="222"/>
      <c r="BI176" s="226"/>
      <c r="BJ176" s="227"/>
      <c r="BK176" s="225"/>
      <c r="BL176" s="225"/>
      <c r="BM176" s="198"/>
      <c r="BN176" s="199"/>
      <c r="BO176" s="197"/>
      <c r="BP176" s="197"/>
      <c r="BQ176" s="197"/>
      <c r="BR176" s="197"/>
      <c r="BS176" s="197"/>
    </row>
    <row r="177" customHeight="1" spans="1:71">
      <c r="A177" s="69" t="str">
        <f t="shared" si="49"/>
        <v/>
      </c>
      <c r="B177" s="202"/>
      <c r="C177" s="76" t="str">
        <f t="shared" si="59"/>
        <v/>
      </c>
      <c r="D177" s="203"/>
      <c r="E177" s="203"/>
      <c r="F177" s="203"/>
      <c r="G177" s="203"/>
      <c r="H177" s="203"/>
      <c r="I177" s="203"/>
      <c r="J177" s="204"/>
      <c r="K177" s="204"/>
      <c r="L177" s="205"/>
      <c r="M177" s="206"/>
      <c r="N177" s="207"/>
      <c r="O177" s="207"/>
      <c r="P177" s="208"/>
      <c r="Q177" s="208"/>
      <c r="R177" s="208"/>
      <c r="S177" s="208"/>
      <c r="T177" s="208"/>
      <c r="U177" s="210"/>
      <c r="V177" s="204"/>
      <c r="W177" s="210"/>
      <c r="X177" s="204"/>
      <c r="Y177" s="210"/>
      <c r="Z177" s="204"/>
      <c r="AA177" s="210"/>
      <c r="AB177" s="204"/>
      <c r="AC177" s="211"/>
      <c r="AD177" s="204"/>
      <c r="AE177" s="204"/>
      <c r="AF177" s="204"/>
      <c r="AG177" s="204"/>
      <c r="AH177" s="204"/>
      <c r="AI177" s="208"/>
      <c r="AJ177" s="208"/>
      <c r="AK177" s="212"/>
      <c r="AL177" s="213"/>
      <c r="AM177" s="213"/>
      <c r="AN177" s="213"/>
      <c r="AO177" s="214"/>
      <c r="AP177" s="215"/>
      <c r="AQ177" s="216"/>
      <c r="AR177" s="215"/>
      <c r="AS177" s="216"/>
      <c r="AT177" s="215"/>
      <c r="AU177" s="216"/>
      <c r="AV177" s="215"/>
      <c r="AW177" s="216"/>
      <c r="AX177" s="219"/>
      <c r="AY177" s="216"/>
      <c r="AZ177" s="216"/>
      <c r="BA177" s="216"/>
      <c r="BB177" s="216"/>
      <c r="BC177" s="216"/>
      <c r="BD177" s="220"/>
      <c r="BE177" s="220"/>
      <c r="BF177" s="220"/>
      <c r="BG177" s="228"/>
      <c r="BH177" s="228"/>
      <c r="BI177" s="229"/>
      <c r="BJ177" s="230"/>
      <c r="BK177" s="231"/>
      <c r="BL177" s="231"/>
      <c r="BM177" s="232"/>
      <c r="BN177" s="233"/>
      <c r="BO177" s="234"/>
      <c r="BP177" s="234"/>
      <c r="BQ177" s="234"/>
      <c r="BR177" s="234"/>
      <c r="BS177" s="234"/>
    </row>
    <row r="178" customHeight="1" spans="1:71">
      <c r="A178" s="69" t="str">
        <f t="shared" si="49"/>
        <v>K-066Induk</v>
      </c>
      <c r="B178" s="78">
        <f>B173+1</f>
        <v>35</v>
      </c>
      <c r="C178" s="74" t="s">
        <v>1060</v>
      </c>
      <c r="D178" s="72"/>
      <c r="E178" s="73"/>
      <c r="F178" s="72"/>
      <c r="G178" s="79" t="s">
        <v>410</v>
      </c>
      <c r="H178" s="80"/>
      <c r="I178" s="74" t="s">
        <v>7369</v>
      </c>
      <c r="J178" s="14">
        <v>50</v>
      </c>
      <c r="K178" s="14">
        <v>3</v>
      </c>
      <c r="L178" s="14">
        <v>20</v>
      </c>
      <c r="M178" s="14">
        <f>+IF(K178=3,400,IF(K178=1,230,0))</f>
        <v>400</v>
      </c>
      <c r="N178" s="15">
        <f>(J178*1000)/((L178*1000)*1.73)</f>
        <v>1.44508670520231</v>
      </c>
      <c r="O178" s="15">
        <f>IF(K178=3,(J178*1000)/(M178*1.73),(J178*1000)/(M178))</f>
        <v>72.2543352601156</v>
      </c>
      <c r="P178" s="74">
        <v>18</v>
      </c>
      <c r="Q178" s="111" t="s">
        <v>7363</v>
      </c>
      <c r="R178" s="111">
        <v>2024</v>
      </c>
      <c r="S178" s="111"/>
      <c r="T178" s="74" t="s">
        <v>7352</v>
      </c>
      <c r="U178" s="115"/>
      <c r="V178" s="14">
        <f>U178/O178*100</f>
        <v>0</v>
      </c>
      <c r="W178" s="115"/>
      <c r="X178" s="14">
        <f>W178/O178*100</f>
        <v>0</v>
      </c>
      <c r="Y178" s="115"/>
      <c r="Z178" s="14">
        <f>Y178/O178*100</f>
        <v>0</v>
      </c>
      <c r="AA178" s="115"/>
      <c r="AB178" s="14" t="e">
        <f>IF((K178=3),(AVERAGE(U178,W178,Y178)),U178)</f>
        <v>#DIV/0!</v>
      </c>
      <c r="AC178" s="15" t="str">
        <f>IFERROR(IF((K178=1),(AB178*AF178)/1000,(AB178*AG178*1.73)/1000),"0")</f>
        <v>0</v>
      </c>
      <c r="AD178" s="14">
        <f>AC178/J178*100</f>
        <v>0</v>
      </c>
      <c r="AE178" s="122" t="e">
        <f>IF($K$8=1,"1 Phase",ABS(((U178/AB178)-1)+ABS((W178/AB178)-1)+ABS((Y178/AB178)-1))/3)</f>
        <v>#DIV/0!</v>
      </c>
      <c r="AF178" s="14">
        <v>204</v>
      </c>
      <c r="AG178" s="14">
        <v>0</v>
      </c>
      <c r="AH178" s="57">
        <v>203</v>
      </c>
      <c r="AI178" s="74" t="str">
        <f>IF(U178&gt;O178,"OL PHASA","Normal")</f>
        <v>Normal</v>
      </c>
      <c r="AJ178" s="74" t="str">
        <f>IF(W178&gt;O178,"OL PHASA","Normal")</f>
        <v>Normal</v>
      </c>
      <c r="AK178" s="132" t="str">
        <f>IF(Y178&gt;O178,"OL PHASA","Normal")</f>
        <v>Normal</v>
      </c>
      <c r="AL178" s="139">
        <v>17</v>
      </c>
      <c r="AM178" s="139" t="s">
        <v>7363</v>
      </c>
      <c r="AN178" s="139">
        <v>2024</v>
      </c>
      <c r="AO178" s="149" t="s">
        <v>7352</v>
      </c>
      <c r="AP178" s="115">
        <f t="shared" ref="AP178:AT178" si="60">SUM(AP179:AP181)</f>
        <v>64</v>
      </c>
      <c r="AQ178" s="14">
        <f>AP178/O178*100</f>
        <v>88.576</v>
      </c>
      <c r="AR178" s="115">
        <f t="shared" si="60"/>
        <v>42</v>
      </c>
      <c r="AS178" s="14">
        <f>AR178/O178*100</f>
        <v>58.128</v>
      </c>
      <c r="AT178" s="115">
        <f t="shared" si="60"/>
        <v>76</v>
      </c>
      <c r="AU178" s="14">
        <f>AT180/O178*100</f>
        <v>33.216</v>
      </c>
      <c r="AV178" s="115">
        <f>SUM(AV179:AV181)</f>
        <v>51</v>
      </c>
      <c r="AW178" s="14">
        <f>IF((K178=3),(AVERAGE(AP178,AR178,AT180)),AP178)</f>
        <v>43.3333333333333</v>
      </c>
      <c r="AX178" s="15">
        <f>IFERROR(IF((K178=1),(AW178*BA178)/1000,(AW178*BB178*1.73)/1000),"0")</f>
        <v>29.9866666666667</v>
      </c>
      <c r="AY178" s="14">
        <f>AX178/J178*100</f>
        <v>59.9733333333333</v>
      </c>
      <c r="AZ178" s="122">
        <f>IF($K$8=1,"1 Phase",ABS(((AP178/AW178)-1)+ABS((AR178/AW178)-1)+ABS((AT180/AW178)-1))/3)</f>
        <v>0.317948717948718</v>
      </c>
      <c r="BA178" s="14">
        <v>230</v>
      </c>
      <c r="BB178" s="14">
        <v>400</v>
      </c>
      <c r="BC178" s="57">
        <v>203</v>
      </c>
      <c r="BD178" s="74" t="str">
        <f>IF(AP178&gt;O178,"OL PHASA","Normal")</f>
        <v>Normal</v>
      </c>
      <c r="BE178" s="74" t="str">
        <f>IF(AR178&gt;O178,"OL PHASA","Normal")</f>
        <v>Normal</v>
      </c>
      <c r="BF178" s="132" t="str">
        <f>IF(AT180&gt;O178,"OL PHASA","Normal")</f>
        <v>Normal</v>
      </c>
      <c r="BG178" s="179" t="s">
        <v>7353</v>
      </c>
      <c r="BH178" s="179" t="s">
        <v>7354</v>
      </c>
      <c r="BI178" s="179"/>
      <c r="BJ178" s="179"/>
      <c r="BK178" s="179">
        <v>1060</v>
      </c>
      <c r="BL178" s="180" t="s">
        <v>7355</v>
      </c>
      <c r="BM178" s="196" t="str">
        <f>IF(AY178&gt;AD178,"Beban Malam","Beban Siang")</f>
        <v>Beban Malam</v>
      </c>
      <c r="BN178" s="197" t="str">
        <f>IF(AD178&lt;30,"Underload",IF(AD178&lt;=80,"Baik",IF(AD178&gt;80,"Overload")))</f>
        <v>Underload</v>
      </c>
      <c r="BO178" s="197" t="str">
        <f>IF(AY178&lt;30,"Underload",IF(AY178&lt;=80,"Baik",IF(AY178&gt;80,"Overload")))</f>
        <v>Baik</v>
      </c>
      <c r="BP178" s="197" t="e">
        <f>IF(K178=3,IF(AE178&gt;0.2,"TDK SEIMBANG","SEIMBANG"),IF(AI178="OL PHASA","TDK SEIMBANG","SEIMBANG"))</f>
        <v>#DIV/0!</v>
      </c>
      <c r="BQ178" s="197" t="str">
        <f>IF(K178=3,IF(AZ178&gt;0.2,"TDK SEIMBANG","SEIMBANG"),IF(BD178="OL PHASA","TDK SEIMBANG","SEIMBANG"))</f>
        <v>TDK SEIMBANG</v>
      </c>
      <c r="BR178" s="197" t="str">
        <f>IF(K178=3,IF(SUM(AF178:AG178)&gt;600,"NORMAL","DROP"),IF(AH179&gt;198,"NORMAL","DROP"))</f>
        <v>DROP</v>
      </c>
      <c r="BS178" s="197" t="str">
        <f>IF(K178=3,IF(SUM(BA178:BB178)&gt;600,"NORMAL","DROP"),IF(BC179&gt;198,"NORMAL","DROP"))</f>
        <v>NORMAL</v>
      </c>
    </row>
    <row r="179" customHeight="1" spans="1:71">
      <c r="A179" s="69" t="str">
        <f t="shared" si="49"/>
        <v>K-066Jurusan 1</v>
      </c>
      <c r="B179" s="75"/>
      <c r="C179" s="76" t="str">
        <f t="shared" ref="C179:C182" si="61">IF(T179="","",C178)</f>
        <v>K-066</v>
      </c>
      <c r="D179" s="76"/>
      <c r="E179" s="76"/>
      <c r="F179" s="76"/>
      <c r="G179" s="76"/>
      <c r="H179" s="76"/>
      <c r="I179" s="76"/>
      <c r="J179" s="92"/>
      <c r="K179" s="92"/>
      <c r="L179" s="93"/>
      <c r="M179" s="14"/>
      <c r="N179" s="94"/>
      <c r="O179" s="94"/>
      <c r="P179" s="98"/>
      <c r="Q179" s="98"/>
      <c r="R179" s="98"/>
      <c r="S179" s="98"/>
      <c r="T179" s="97" t="s">
        <v>7356</v>
      </c>
      <c r="U179" s="113"/>
      <c r="V179" s="92"/>
      <c r="W179" s="113"/>
      <c r="X179" s="92"/>
      <c r="Y179" s="113"/>
      <c r="Z179" s="92"/>
      <c r="AA179" s="113"/>
      <c r="AB179" s="14"/>
      <c r="AC179" s="124"/>
      <c r="AD179" s="92"/>
      <c r="AE179" s="92"/>
      <c r="AF179" s="113"/>
      <c r="AG179" s="113"/>
      <c r="AH179" s="14"/>
      <c r="AI179" s="97"/>
      <c r="AJ179" s="97"/>
      <c r="AK179" s="134"/>
      <c r="AL179" s="135"/>
      <c r="AM179" s="135"/>
      <c r="AN179" s="135"/>
      <c r="AO179" s="151" t="s">
        <v>7356</v>
      </c>
      <c r="AP179" s="113"/>
      <c r="AQ179" s="92"/>
      <c r="AR179" s="113"/>
      <c r="AS179" s="92"/>
      <c r="AU179" s="92"/>
      <c r="AW179" s="92"/>
      <c r="AX179" s="124"/>
      <c r="AY179" s="92"/>
      <c r="AZ179" s="92"/>
      <c r="BA179" s="92"/>
      <c r="BB179" s="92"/>
      <c r="BC179" s="14"/>
      <c r="BD179" s="97"/>
      <c r="BE179" s="97"/>
      <c r="BF179" s="97"/>
      <c r="BG179" s="222"/>
      <c r="BH179" s="222"/>
      <c r="BI179" s="223"/>
      <c r="BJ179" s="224"/>
      <c r="BK179" s="225"/>
      <c r="BL179" s="225"/>
      <c r="BM179" s="198"/>
      <c r="BN179" s="199"/>
      <c r="BO179" s="197"/>
      <c r="BP179" s="197"/>
      <c r="BQ179" s="197"/>
      <c r="BR179" s="197"/>
      <c r="BS179" s="197"/>
    </row>
    <row r="180" customHeight="1" spans="1:71">
      <c r="A180" s="69" t="str">
        <f t="shared" si="49"/>
        <v>K-066Jurusan 2</v>
      </c>
      <c r="B180" s="75"/>
      <c r="C180" s="76" t="str">
        <f t="shared" si="61"/>
        <v>K-066</v>
      </c>
      <c r="D180" s="76"/>
      <c r="E180" s="76"/>
      <c r="F180" s="76"/>
      <c r="G180" s="76"/>
      <c r="H180" s="76"/>
      <c r="I180" s="76"/>
      <c r="J180" s="92"/>
      <c r="K180" s="92"/>
      <c r="L180" s="93"/>
      <c r="M180" s="14"/>
      <c r="N180" s="94"/>
      <c r="O180" s="94"/>
      <c r="P180" s="97"/>
      <c r="Q180" s="97"/>
      <c r="R180" s="97"/>
      <c r="S180" s="97"/>
      <c r="T180" s="97" t="s">
        <v>7357</v>
      </c>
      <c r="U180" s="113"/>
      <c r="V180" s="92"/>
      <c r="W180" s="113"/>
      <c r="X180" s="92"/>
      <c r="Y180" s="113"/>
      <c r="Z180" s="92"/>
      <c r="AA180" s="113"/>
      <c r="AB180" s="14"/>
      <c r="AC180" s="124"/>
      <c r="AD180" s="92"/>
      <c r="AE180" s="92"/>
      <c r="AF180" s="113"/>
      <c r="AG180" s="113"/>
      <c r="AH180" s="92"/>
      <c r="AI180" s="97"/>
      <c r="AJ180" s="97"/>
      <c r="AK180" s="134"/>
      <c r="AL180" s="136"/>
      <c r="AM180" s="136"/>
      <c r="AN180" s="136"/>
      <c r="AO180" s="151" t="s">
        <v>7357</v>
      </c>
      <c r="AP180" s="115">
        <v>18</v>
      </c>
      <c r="AQ180" s="92"/>
      <c r="AR180" s="115">
        <v>14</v>
      </c>
      <c r="AS180" s="92"/>
      <c r="AT180" s="115">
        <v>24</v>
      </c>
      <c r="AU180" s="92"/>
      <c r="AV180" s="115">
        <v>17</v>
      </c>
      <c r="AW180" s="92"/>
      <c r="AX180" s="124"/>
      <c r="AY180" s="92"/>
      <c r="AZ180" s="92"/>
      <c r="BA180" s="92"/>
      <c r="BB180" s="92"/>
      <c r="BC180" s="92"/>
      <c r="BD180" s="97"/>
      <c r="BE180" s="97"/>
      <c r="BF180" s="97"/>
      <c r="BG180" s="222"/>
      <c r="BH180" s="222"/>
      <c r="BI180" s="226"/>
      <c r="BJ180" s="227"/>
      <c r="BK180" s="225"/>
      <c r="BL180" s="225"/>
      <c r="BM180" s="198"/>
      <c r="BN180" s="199"/>
      <c r="BO180" s="197"/>
      <c r="BP180" s="197"/>
      <c r="BQ180" s="197"/>
      <c r="BR180" s="197"/>
      <c r="BS180" s="197"/>
    </row>
    <row r="181" customHeight="1" spans="1:71">
      <c r="A181" s="69" t="str">
        <f t="shared" si="49"/>
        <v>K-066Jurusan 3</v>
      </c>
      <c r="B181" s="75"/>
      <c r="C181" s="76" t="str">
        <f t="shared" si="61"/>
        <v>K-066</v>
      </c>
      <c r="D181" s="76"/>
      <c r="E181" s="76"/>
      <c r="F181" s="76"/>
      <c r="G181" s="76"/>
      <c r="H181" s="76"/>
      <c r="I181" s="76"/>
      <c r="J181" s="92"/>
      <c r="K181" s="92"/>
      <c r="L181" s="93"/>
      <c r="M181" s="14"/>
      <c r="N181" s="94"/>
      <c r="O181" s="94"/>
      <c r="P181" s="97"/>
      <c r="Q181" s="97"/>
      <c r="R181" s="97"/>
      <c r="S181" s="97"/>
      <c r="T181" s="97" t="s">
        <v>7358</v>
      </c>
      <c r="U181" s="113"/>
      <c r="V181" s="92"/>
      <c r="W181" s="113"/>
      <c r="X181" s="92"/>
      <c r="Y181" s="113"/>
      <c r="Z181" s="92"/>
      <c r="AA181" s="113"/>
      <c r="AB181" s="92"/>
      <c r="AC181" s="124"/>
      <c r="AD181" s="92"/>
      <c r="AE181" s="92"/>
      <c r="AF181" s="113"/>
      <c r="AG181" s="113"/>
      <c r="AH181" s="92"/>
      <c r="AI181" s="97"/>
      <c r="AJ181" s="97"/>
      <c r="AK181" s="134"/>
      <c r="AL181" s="136"/>
      <c r="AM181" s="136"/>
      <c r="AN181" s="136"/>
      <c r="AO181" s="151" t="s">
        <v>7358</v>
      </c>
      <c r="AP181" s="113">
        <v>46</v>
      </c>
      <c r="AQ181" s="92"/>
      <c r="AR181" s="113">
        <v>28</v>
      </c>
      <c r="AS181" s="92"/>
      <c r="AT181" s="113">
        <v>52</v>
      </c>
      <c r="AU181" s="92"/>
      <c r="AV181" s="113">
        <v>34</v>
      </c>
      <c r="AW181" s="92"/>
      <c r="AX181" s="124"/>
      <c r="AY181" s="92"/>
      <c r="AZ181" s="92"/>
      <c r="BA181" s="92"/>
      <c r="BB181" s="92"/>
      <c r="BC181" s="92"/>
      <c r="BD181" s="97"/>
      <c r="BE181" s="97"/>
      <c r="BF181" s="97"/>
      <c r="BG181" s="222"/>
      <c r="BH181" s="222"/>
      <c r="BI181" s="226"/>
      <c r="BJ181" s="227"/>
      <c r="BK181" s="225"/>
      <c r="BL181" s="225"/>
      <c r="BM181" s="198"/>
      <c r="BN181" s="199"/>
      <c r="BO181" s="197"/>
      <c r="BP181" s="197"/>
      <c r="BQ181" s="197"/>
      <c r="BR181" s="197"/>
      <c r="BS181" s="197"/>
    </row>
    <row r="182" customHeight="1" spans="1:71">
      <c r="A182" s="69" t="str">
        <f t="shared" si="49"/>
        <v/>
      </c>
      <c r="B182" s="202"/>
      <c r="C182" s="76" t="str">
        <f t="shared" si="61"/>
        <v/>
      </c>
      <c r="D182" s="203"/>
      <c r="E182" s="203"/>
      <c r="F182" s="203"/>
      <c r="G182" s="203"/>
      <c r="H182" s="203"/>
      <c r="I182" s="203"/>
      <c r="J182" s="204"/>
      <c r="K182" s="204"/>
      <c r="L182" s="205"/>
      <c r="M182" s="206"/>
      <c r="N182" s="207"/>
      <c r="O182" s="207"/>
      <c r="P182" s="208"/>
      <c r="Q182" s="208"/>
      <c r="R182" s="208"/>
      <c r="S182" s="208"/>
      <c r="T182" s="208"/>
      <c r="U182" s="210"/>
      <c r="V182" s="204"/>
      <c r="W182" s="210"/>
      <c r="X182" s="204"/>
      <c r="Y182" s="210"/>
      <c r="Z182" s="204"/>
      <c r="AA182" s="210"/>
      <c r="AB182" s="204"/>
      <c r="AC182" s="211"/>
      <c r="AD182" s="204"/>
      <c r="AE182" s="204"/>
      <c r="AF182" s="204"/>
      <c r="AG182" s="204"/>
      <c r="AH182" s="204"/>
      <c r="AI182" s="208"/>
      <c r="AJ182" s="208"/>
      <c r="AK182" s="212"/>
      <c r="AL182" s="213"/>
      <c r="AM182" s="213"/>
      <c r="AN182" s="213"/>
      <c r="AO182" s="214"/>
      <c r="AP182" s="215"/>
      <c r="AQ182" s="216"/>
      <c r="AR182" s="215"/>
      <c r="AS182" s="216"/>
      <c r="AT182" s="215"/>
      <c r="AU182" s="216"/>
      <c r="AV182" s="215"/>
      <c r="AW182" s="216"/>
      <c r="AX182" s="219"/>
      <c r="AY182" s="216"/>
      <c r="AZ182" s="216"/>
      <c r="BA182" s="216"/>
      <c r="BB182" s="216"/>
      <c r="BC182" s="216"/>
      <c r="BD182" s="220"/>
      <c r="BE182" s="220"/>
      <c r="BF182" s="220"/>
      <c r="BG182" s="228"/>
      <c r="BH182" s="228"/>
      <c r="BI182" s="229"/>
      <c r="BJ182" s="230"/>
      <c r="BK182" s="231"/>
      <c r="BL182" s="231"/>
      <c r="BM182" s="232"/>
      <c r="BN182" s="233"/>
      <c r="BO182" s="234"/>
      <c r="BP182" s="234"/>
      <c r="BQ182" s="234"/>
      <c r="BR182" s="234"/>
      <c r="BS182" s="234"/>
    </row>
    <row r="183" customHeight="1" spans="1:71">
      <c r="A183" s="69" t="str">
        <f t="shared" si="49"/>
        <v>K-274Induk</v>
      </c>
      <c r="B183" s="78">
        <f>B178+1</f>
        <v>36</v>
      </c>
      <c r="C183" s="74" t="s">
        <v>1193</v>
      </c>
      <c r="D183" s="72"/>
      <c r="E183" s="73"/>
      <c r="F183" s="72"/>
      <c r="G183" s="79" t="s">
        <v>7412</v>
      </c>
      <c r="H183" s="80"/>
      <c r="I183" s="74" t="s">
        <v>1929</v>
      </c>
      <c r="J183" s="14">
        <v>100</v>
      </c>
      <c r="K183" s="14">
        <v>3</v>
      </c>
      <c r="L183" s="14">
        <v>20</v>
      </c>
      <c r="M183" s="14">
        <f>+IF(K183=3,400,IF(K183=1,230,0))</f>
        <v>400</v>
      </c>
      <c r="N183" s="15">
        <f>(J183*1000)/((L183*1000)*1.73)</f>
        <v>2.89017341040462</v>
      </c>
      <c r="O183" s="15">
        <f>IF(K183=3,(J183*1000)/(M183*1.73),(J183*1000)/(M183))</f>
        <v>144.508670520231</v>
      </c>
      <c r="P183" s="74">
        <v>18</v>
      </c>
      <c r="Q183" s="111" t="s">
        <v>7363</v>
      </c>
      <c r="R183" s="111">
        <v>2024</v>
      </c>
      <c r="S183" s="111"/>
      <c r="T183" s="74" t="s">
        <v>7352</v>
      </c>
      <c r="U183" s="115"/>
      <c r="V183" s="14">
        <f>U183/O183*100</f>
        <v>0</v>
      </c>
      <c r="W183" s="115"/>
      <c r="X183" s="14">
        <f>W183/O183*100</f>
        <v>0</v>
      </c>
      <c r="Y183" s="115"/>
      <c r="Z183" s="14">
        <f>Y183/O183*100</f>
        <v>0</v>
      </c>
      <c r="AA183" s="115"/>
      <c r="AB183" s="14" t="e">
        <f>IF((K183=3),(AVERAGE(U183,W183,Y183)),U183)</f>
        <v>#DIV/0!</v>
      </c>
      <c r="AC183" s="15" t="str">
        <f>IFERROR(IF((K183=1),(AB183*AF183)/1000,(AB183*AG183*1.73)/1000),"0")</f>
        <v>0</v>
      </c>
      <c r="AD183" s="14">
        <f>AC183/J183*100</f>
        <v>0</v>
      </c>
      <c r="AE183" s="122" t="e">
        <f>IF($K$8=1,"1 Phase",ABS(((U183/AB183)-1)+ABS((W183/AB183)-1)+ABS((Y183/AB183)-1))/3)</f>
        <v>#DIV/0!</v>
      </c>
      <c r="AF183" s="14">
        <v>204</v>
      </c>
      <c r="AG183" s="14">
        <v>0</v>
      </c>
      <c r="AH183" s="57">
        <v>203</v>
      </c>
      <c r="AI183" s="74" t="str">
        <f>IF(U183&gt;O183,"OL PHASA","Normal")</f>
        <v>Normal</v>
      </c>
      <c r="AJ183" s="74" t="str">
        <f>IF(W183&gt;O183,"OL PHASA","Normal")</f>
        <v>Normal</v>
      </c>
      <c r="AK183" s="132" t="str">
        <f>IF(Y183&gt;O183,"OL PHASA","Normal")</f>
        <v>Normal</v>
      </c>
      <c r="AL183" s="139">
        <v>17</v>
      </c>
      <c r="AM183" s="139" t="s">
        <v>7363</v>
      </c>
      <c r="AN183" s="139">
        <v>2024</v>
      </c>
      <c r="AO183" s="149" t="s">
        <v>7352</v>
      </c>
      <c r="AP183" s="115">
        <f t="shared" ref="AP183:AT183" si="62">SUM(AP184:AP186)</f>
        <v>56</v>
      </c>
      <c r="AQ183" s="14">
        <f>AP183/O183*100</f>
        <v>38.752</v>
      </c>
      <c r="AR183" s="115">
        <f t="shared" si="62"/>
        <v>69</v>
      </c>
      <c r="AS183" s="14">
        <f>AR183/O183*100</f>
        <v>47.748</v>
      </c>
      <c r="AT183" s="115">
        <f t="shared" si="62"/>
        <v>40</v>
      </c>
      <c r="AU183" s="14">
        <f>AT185/O183*100</f>
        <v>13.84</v>
      </c>
      <c r="AV183" s="115">
        <f>SUM(AV184:AV186)</f>
        <v>55</v>
      </c>
      <c r="AW183" s="14">
        <f>IF((K183=3),(AVERAGE(AP183,AR183,AT185)),AP183)</f>
        <v>48.3333333333333</v>
      </c>
      <c r="AX183" s="15">
        <f>IFERROR(IF((K183=1),(AW183*BA183)/1000,(AW183*BB183*1.73)/1000),"0")</f>
        <v>33.4466666666667</v>
      </c>
      <c r="AY183" s="14">
        <f>AX183/J183*100</f>
        <v>33.4466666666667</v>
      </c>
      <c r="AZ183" s="122">
        <f>IF($K$8=1,"1 Phase",ABS(((AP183/AW183)-1)+ABS((AR183/AW183)-1)+ABS((AT185/AW183)-1))/3)</f>
        <v>0.390804597701149</v>
      </c>
      <c r="BA183" s="14">
        <v>230</v>
      </c>
      <c r="BB183" s="14">
        <v>400</v>
      </c>
      <c r="BC183" s="57">
        <v>203</v>
      </c>
      <c r="BD183" s="74" t="str">
        <f>IF(AP183&gt;O183,"OL PHASA","Normal")</f>
        <v>Normal</v>
      </c>
      <c r="BE183" s="74" t="str">
        <f>IF(AR183&gt;O183,"OL PHASA","Normal")</f>
        <v>Normal</v>
      </c>
      <c r="BF183" s="132" t="str">
        <f>IF(AT185&gt;O183,"OL PHASA","Normal")</f>
        <v>Normal</v>
      </c>
      <c r="BG183" s="179" t="s">
        <v>7353</v>
      </c>
      <c r="BH183" s="179" t="s">
        <v>7354</v>
      </c>
      <c r="BI183" s="179"/>
      <c r="BJ183" s="179"/>
      <c r="BK183" s="179">
        <v>1060</v>
      </c>
      <c r="BL183" s="180" t="s">
        <v>7355</v>
      </c>
      <c r="BM183" s="196" t="str">
        <f>IF(AY183&gt;AD183,"Beban Malam","Beban Siang")</f>
        <v>Beban Malam</v>
      </c>
      <c r="BN183" s="197" t="str">
        <f>IF(AD183&lt;30,"Underload",IF(AD183&lt;=80,"Baik",IF(AD183&gt;80,"Overload")))</f>
        <v>Underload</v>
      </c>
      <c r="BO183" s="197" t="str">
        <f>IF(AY183&lt;30,"Underload",IF(AY183&lt;=80,"Baik",IF(AY183&gt;80,"Overload")))</f>
        <v>Baik</v>
      </c>
      <c r="BP183" s="197" t="e">
        <f>IF(K183=3,IF(AE183&gt;0.2,"TDK SEIMBANG","SEIMBANG"),IF(AI183="OL PHASA","TDK SEIMBANG","SEIMBANG"))</f>
        <v>#DIV/0!</v>
      </c>
      <c r="BQ183" s="197" t="str">
        <f>IF(K183=3,IF(AZ183&gt;0.2,"TDK SEIMBANG","SEIMBANG"),IF(BD183="OL PHASA","TDK SEIMBANG","SEIMBANG"))</f>
        <v>TDK SEIMBANG</v>
      </c>
      <c r="BR183" s="197" t="str">
        <f>IF(K183=3,IF(SUM(AF183:AG183)&gt;600,"NORMAL","DROP"),IF(AH184&gt;198,"NORMAL","DROP"))</f>
        <v>DROP</v>
      </c>
      <c r="BS183" s="197" t="str">
        <f>IF(K183=3,IF(SUM(BA183:BB183)&gt;600,"NORMAL","DROP"),IF(BC184&gt;198,"NORMAL","DROP"))</f>
        <v>NORMAL</v>
      </c>
    </row>
    <row r="184" customHeight="1" spans="1:71">
      <c r="A184" s="69" t="str">
        <f t="shared" si="49"/>
        <v>K-274Jurusan 1</v>
      </c>
      <c r="B184" s="75"/>
      <c r="C184" s="76" t="str">
        <f t="shared" ref="C184:C187" si="63">IF(T184="","",C183)</f>
        <v>K-274</v>
      </c>
      <c r="D184" s="76"/>
      <c r="E184" s="76"/>
      <c r="F184" s="76"/>
      <c r="G184" s="76"/>
      <c r="H184" s="76"/>
      <c r="I184" s="76"/>
      <c r="J184" s="92"/>
      <c r="K184" s="92"/>
      <c r="L184" s="93"/>
      <c r="M184" s="14"/>
      <c r="N184" s="94"/>
      <c r="O184" s="94"/>
      <c r="P184" s="98"/>
      <c r="Q184" s="98"/>
      <c r="R184" s="98"/>
      <c r="S184" s="98"/>
      <c r="T184" s="97" t="s">
        <v>7356</v>
      </c>
      <c r="U184" s="113"/>
      <c r="V184" s="92"/>
      <c r="W184" s="113"/>
      <c r="X184" s="92"/>
      <c r="Y184" s="113"/>
      <c r="Z184" s="92"/>
      <c r="AA184" s="113"/>
      <c r="AB184" s="14"/>
      <c r="AC184" s="124"/>
      <c r="AD184" s="92"/>
      <c r="AE184" s="92"/>
      <c r="AF184" s="113"/>
      <c r="AG184" s="113"/>
      <c r="AH184" s="14"/>
      <c r="AI184" s="97"/>
      <c r="AJ184" s="97"/>
      <c r="AK184" s="134"/>
      <c r="AL184" s="135"/>
      <c r="AM184" s="135"/>
      <c r="AN184" s="135"/>
      <c r="AO184" s="151" t="s">
        <v>7356</v>
      </c>
      <c r="AP184" s="113"/>
      <c r="AQ184" s="92"/>
      <c r="AR184" s="113"/>
      <c r="AS184" s="92"/>
      <c r="AU184" s="92"/>
      <c r="AW184" s="92"/>
      <c r="AX184" s="124"/>
      <c r="AY184" s="92"/>
      <c r="AZ184" s="92"/>
      <c r="BA184" s="92"/>
      <c r="BB184" s="92"/>
      <c r="BC184" s="14"/>
      <c r="BD184" s="97"/>
      <c r="BE184" s="97"/>
      <c r="BF184" s="97"/>
      <c r="BG184" s="222"/>
      <c r="BH184" s="222"/>
      <c r="BI184" s="223"/>
      <c r="BJ184" s="224"/>
      <c r="BK184" s="225"/>
      <c r="BL184" s="225"/>
      <c r="BM184" s="198"/>
      <c r="BN184" s="199"/>
      <c r="BO184" s="197"/>
      <c r="BP184" s="197"/>
      <c r="BQ184" s="197"/>
      <c r="BR184" s="197"/>
      <c r="BS184" s="197"/>
    </row>
    <row r="185" customHeight="1" spans="1:71">
      <c r="A185" s="69" t="str">
        <f t="shared" si="49"/>
        <v>K-274Jurusan 2</v>
      </c>
      <c r="B185" s="75"/>
      <c r="C185" s="76" t="str">
        <f t="shared" si="63"/>
        <v>K-274</v>
      </c>
      <c r="D185" s="76"/>
      <c r="E185" s="76"/>
      <c r="F185" s="76"/>
      <c r="G185" s="76"/>
      <c r="H185" s="76"/>
      <c r="I185" s="76"/>
      <c r="J185" s="92"/>
      <c r="K185" s="92"/>
      <c r="L185" s="93"/>
      <c r="M185" s="14"/>
      <c r="N185" s="94"/>
      <c r="O185" s="94"/>
      <c r="P185" s="97"/>
      <c r="Q185" s="97"/>
      <c r="R185" s="97"/>
      <c r="S185" s="97"/>
      <c r="T185" s="97" t="s">
        <v>7357</v>
      </c>
      <c r="U185" s="113"/>
      <c r="V185" s="92"/>
      <c r="W185" s="113"/>
      <c r="X185" s="92"/>
      <c r="Y185" s="113"/>
      <c r="Z185" s="92"/>
      <c r="AA185" s="113"/>
      <c r="AB185" s="14"/>
      <c r="AC185" s="124"/>
      <c r="AD185" s="92"/>
      <c r="AE185" s="92"/>
      <c r="AF185" s="113"/>
      <c r="AG185" s="113"/>
      <c r="AH185" s="92"/>
      <c r="AI185" s="97"/>
      <c r="AJ185" s="97"/>
      <c r="AK185" s="134"/>
      <c r="AL185" s="136"/>
      <c r="AM185" s="136"/>
      <c r="AN185" s="136"/>
      <c r="AO185" s="151" t="s">
        <v>7357</v>
      </c>
      <c r="AP185" s="115">
        <v>14</v>
      </c>
      <c r="AQ185" s="92"/>
      <c r="AR185" s="115">
        <v>46</v>
      </c>
      <c r="AS185" s="92"/>
      <c r="AT185" s="115">
        <v>20</v>
      </c>
      <c r="AU185" s="92"/>
      <c r="AV185" s="115">
        <v>34</v>
      </c>
      <c r="AW185" s="92"/>
      <c r="AX185" s="124"/>
      <c r="AY185" s="92"/>
      <c r="AZ185" s="92"/>
      <c r="BA185" s="92"/>
      <c r="BB185" s="92"/>
      <c r="BC185" s="92"/>
      <c r="BD185" s="97"/>
      <c r="BE185" s="97"/>
      <c r="BF185" s="97"/>
      <c r="BG185" s="222"/>
      <c r="BH185" s="222"/>
      <c r="BI185" s="226"/>
      <c r="BJ185" s="227"/>
      <c r="BK185" s="225"/>
      <c r="BL185" s="225"/>
      <c r="BM185" s="198"/>
      <c r="BN185" s="199"/>
      <c r="BO185" s="197"/>
      <c r="BP185" s="197"/>
      <c r="BQ185" s="197"/>
      <c r="BR185" s="197"/>
      <c r="BS185" s="197"/>
    </row>
    <row r="186" customHeight="1" spans="1:71">
      <c r="A186" s="69" t="str">
        <f t="shared" si="49"/>
        <v>K-274Jurusan 3</v>
      </c>
      <c r="B186" s="75"/>
      <c r="C186" s="76" t="str">
        <f t="shared" si="63"/>
        <v>K-274</v>
      </c>
      <c r="D186" s="76"/>
      <c r="E186" s="76"/>
      <c r="F186" s="76"/>
      <c r="G186" s="76"/>
      <c r="H186" s="76"/>
      <c r="I186" s="76"/>
      <c r="J186" s="92"/>
      <c r="K186" s="92"/>
      <c r="L186" s="93"/>
      <c r="M186" s="14"/>
      <c r="N186" s="94"/>
      <c r="O186" s="94"/>
      <c r="P186" s="97"/>
      <c r="Q186" s="97"/>
      <c r="R186" s="97"/>
      <c r="S186" s="97"/>
      <c r="T186" s="97" t="s">
        <v>7358</v>
      </c>
      <c r="U186" s="113"/>
      <c r="V186" s="92"/>
      <c r="W186" s="113"/>
      <c r="X186" s="92"/>
      <c r="Y186" s="113"/>
      <c r="Z186" s="92"/>
      <c r="AA186" s="113"/>
      <c r="AB186" s="92"/>
      <c r="AC186" s="124"/>
      <c r="AD186" s="92"/>
      <c r="AE186" s="92"/>
      <c r="AF186" s="113"/>
      <c r="AG186" s="113"/>
      <c r="AH186" s="92"/>
      <c r="AI186" s="97"/>
      <c r="AJ186" s="97"/>
      <c r="AK186" s="134"/>
      <c r="AL186" s="136"/>
      <c r="AM186" s="136"/>
      <c r="AN186" s="136"/>
      <c r="AO186" s="151" t="s">
        <v>7358</v>
      </c>
      <c r="AP186" s="113">
        <v>42</v>
      </c>
      <c r="AQ186" s="92"/>
      <c r="AR186" s="113">
        <v>23</v>
      </c>
      <c r="AS186" s="92"/>
      <c r="AT186" s="113">
        <v>20</v>
      </c>
      <c r="AU186" s="92"/>
      <c r="AV186" s="113">
        <v>21</v>
      </c>
      <c r="AW186" s="92"/>
      <c r="AX186" s="124"/>
      <c r="AY186" s="92"/>
      <c r="AZ186" s="92"/>
      <c r="BA186" s="92"/>
      <c r="BB186" s="92"/>
      <c r="BC186" s="92"/>
      <c r="BD186" s="97"/>
      <c r="BE186" s="97"/>
      <c r="BF186" s="97"/>
      <c r="BG186" s="222"/>
      <c r="BH186" s="222"/>
      <c r="BI186" s="226"/>
      <c r="BJ186" s="227"/>
      <c r="BK186" s="225"/>
      <c r="BL186" s="225"/>
      <c r="BM186" s="198"/>
      <c r="BN186" s="199"/>
      <c r="BO186" s="197"/>
      <c r="BP186" s="197"/>
      <c r="BQ186" s="197"/>
      <c r="BR186" s="197"/>
      <c r="BS186" s="197"/>
    </row>
    <row r="187" customHeight="1" spans="1:71">
      <c r="A187" s="69" t="str">
        <f t="shared" si="49"/>
        <v/>
      </c>
      <c r="B187" s="202"/>
      <c r="C187" s="76" t="str">
        <f t="shared" si="63"/>
        <v/>
      </c>
      <c r="D187" s="203"/>
      <c r="E187" s="203"/>
      <c r="F187" s="203"/>
      <c r="G187" s="203"/>
      <c r="H187" s="203"/>
      <c r="I187" s="203"/>
      <c r="J187" s="204"/>
      <c r="K187" s="204"/>
      <c r="L187" s="205"/>
      <c r="M187" s="206"/>
      <c r="N187" s="207"/>
      <c r="O187" s="207"/>
      <c r="P187" s="208"/>
      <c r="Q187" s="208"/>
      <c r="R187" s="208"/>
      <c r="S187" s="208"/>
      <c r="T187" s="208"/>
      <c r="U187" s="210"/>
      <c r="V187" s="204"/>
      <c r="W187" s="210"/>
      <c r="X187" s="204"/>
      <c r="Y187" s="210"/>
      <c r="Z187" s="204"/>
      <c r="AA187" s="210"/>
      <c r="AB187" s="204"/>
      <c r="AC187" s="211"/>
      <c r="AD187" s="204"/>
      <c r="AE187" s="204"/>
      <c r="AF187" s="204"/>
      <c r="AG187" s="204"/>
      <c r="AH187" s="204"/>
      <c r="AI187" s="208"/>
      <c r="AJ187" s="208"/>
      <c r="AK187" s="212"/>
      <c r="AL187" s="213"/>
      <c r="AM187" s="213"/>
      <c r="AN187" s="213"/>
      <c r="AO187" s="214"/>
      <c r="AP187" s="215"/>
      <c r="AQ187" s="216"/>
      <c r="AR187" s="215"/>
      <c r="AS187" s="216"/>
      <c r="AT187" s="215"/>
      <c r="AU187" s="216"/>
      <c r="AV187" s="215"/>
      <c r="AW187" s="216"/>
      <c r="AX187" s="219"/>
      <c r="AY187" s="216"/>
      <c r="AZ187" s="216"/>
      <c r="BA187" s="216"/>
      <c r="BB187" s="216"/>
      <c r="BC187" s="216"/>
      <c r="BD187" s="220"/>
      <c r="BE187" s="220"/>
      <c r="BF187" s="220"/>
      <c r="BG187" s="228"/>
      <c r="BH187" s="228"/>
      <c r="BI187" s="229"/>
      <c r="BJ187" s="230"/>
      <c r="BK187" s="231"/>
      <c r="BL187" s="231"/>
      <c r="BM187" s="232"/>
      <c r="BN187" s="233"/>
      <c r="BO187" s="234"/>
      <c r="BP187" s="234"/>
      <c r="BQ187" s="234"/>
      <c r="BR187" s="234"/>
      <c r="BS187" s="234"/>
    </row>
    <row r="188" customHeight="1" spans="1:71">
      <c r="A188" s="69" t="str">
        <f t="shared" si="49"/>
        <v>K-201Induk</v>
      </c>
      <c r="B188" s="78">
        <f>B183+1</f>
        <v>37</v>
      </c>
      <c r="C188" s="74" t="s">
        <v>1574</v>
      </c>
      <c r="D188" s="72"/>
      <c r="E188" s="73"/>
      <c r="F188" s="72"/>
      <c r="G188" s="79" t="s">
        <v>7413</v>
      </c>
      <c r="H188" s="80"/>
      <c r="I188" s="74" t="s">
        <v>1929</v>
      </c>
      <c r="J188" s="14">
        <v>160</v>
      </c>
      <c r="K188" s="14">
        <v>3</v>
      </c>
      <c r="L188" s="14">
        <v>20</v>
      </c>
      <c r="M188" s="14">
        <f>+IF(K188=3,400,IF(K188=1,230,0))</f>
        <v>400</v>
      </c>
      <c r="N188" s="15">
        <f>(J188*1000)/((L188*1000)*1.73)</f>
        <v>4.6242774566474</v>
      </c>
      <c r="O188" s="15">
        <f>IF(K188=3,(J188*1000)/(M188*1.73),(J188*1000)/(M188))</f>
        <v>231.21387283237</v>
      </c>
      <c r="P188" s="74">
        <v>18</v>
      </c>
      <c r="Q188" s="111" t="s">
        <v>7363</v>
      </c>
      <c r="R188" s="111">
        <v>2024</v>
      </c>
      <c r="S188" s="111"/>
      <c r="T188" s="74" t="s">
        <v>7352</v>
      </c>
      <c r="U188" s="115"/>
      <c r="V188" s="14">
        <f>U188/O188*100</f>
        <v>0</v>
      </c>
      <c r="W188" s="115"/>
      <c r="X188" s="14">
        <f>W188/O188*100</f>
        <v>0</v>
      </c>
      <c r="Y188" s="115"/>
      <c r="Z188" s="14">
        <f>Y188/O188*100</f>
        <v>0</v>
      </c>
      <c r="AA188" s="115"/>
      <c r="AB188" s="14" t="e">
        <f>IF((K188=3),(AVERAGE(U188,W188,Y188)),U188)</f>
        <v>#DIV/0!</v>
      </c>
      <c r="AC188" s="15" t="str">
        <f>IFERROR(IF((K188=1),(AB188*AF188)/1000,(AB188*AG188*1.73)/1000),"0")</f>
        <v>0</v>
      </c>
      <c r="AD188" s="14">
        <f>AC188/J188*100</f>
        <v>0</v>
      </c>
      <c r="AE188" s="122" t="e">
        <f>IF($K$8=1,"1 Phase",ABS(((U188/AB188)-1)+ABS((W188/AB188)-1)+ABS((Y188/AB188)-1))/3)</f>
        <v>#DIV/0!</v>
      </c>
      <c r="AF188" s="14">
        <v>204</v>
      </c>
      <c r="AG188" s="14">
        <v>0</v>
      </c>
      <c r="AH188" s="57">
        <v>203</v>
      </c>
      <c r="AI188" s="74" t="str">
        <f>IF(U188&gt;O188,"OL PHASA","Normal")</f>
        <v>Normal</v>
      </c>
      <c r="AJ188" s="74" t="str">
        <f>IF(W188&gt;O188,"OL PHASA","Normal")</f>
        <v>Normal</v>
      </c>
      <c r="AK188" s="132" t="str">
        <f>IF(Y188&gt;O188,"OL PHASA","Normal")</f>
        <v>Normal</v>
      </c>
      <c r="AL188" s="139">
        <v>17</v>
      </c>
      <c r="AM188" s="139" t="s">
        <v>7363</v>
      </c>
      <c r="AN188" s="139">
        <v>2024</v>
      </c>
      <c r="AO188" s="149" t="s">
        <v>7352</v>
      </c>
      <c r="AP188" s="115">
        <v>131</v>
      </c>
      <c r="AQ188" s="14">
        <f>AP188/O188*100</f>
        <v>56.6575</v>
      </c>
      <c r="AR188" s="115">
        <v>113</v>
      </c>
      <c r="AS188" s="14">
        <f>AR188/O188*100</f>
        <v>48.8725</v>
      </c>
      <c r="AT188" s="115">
        <v>119</v>
      </c>
      <c r="AU188" s="14">
        <f>AT190/O188*100</f>
        <v>0</v>
      </c>
      <c r="AV188" s="115">
        <v>71.4</v>
      </c>
      <c r="AW188" s="14">
        <f>IF((K188=3),(AVERAGE(AP188,AR188,AT190)),AP188)</f>
        <v>122</v>
      </c>
      <c r="AX188" s="15">
        <f>IFERROR(IF((K188=1),(AW188*BA188)/1000,(AW188*BB188*1.73)/1000),"0")</f>
        <v>84.424</v>
      </c>
      <c r="AY188" s="14">
        <f>AX188/J188*100</f>
        <v>52.765</v>
      </c>
      <c r="AZ188" s="122">
        <f>IF($K$8=1,"1 Phase",ABS(((AP188/AW188)-1)+ABS((AR188/AW188)-1)+ABS((AT190/AW188)-1))/3)</f>
        <v>0.382513661202186</v>
      </c>
      <c r="BA188" s="14">
        <v>230</v>
      </c>
      <c r="BB188" s="14">
        <v>400</v>
      </c>
      <c r="BC188" s="57">
        <v>203</v>
      </c>
      <c r="BD188" s="74" t="str">
        <f>IF(AP188&gt;O188,"OL PHASA","Normal")</f>
        <v>Normal</v>
      </c>
      <c r="BE188" s="74" t="str">
        <f>IF(AR188&gt;O188,"OL PHASA","Normal")</f>
        <v>Normal</v>
      </c>
      <c r="BF188" s="132" t="str">
        <f>IF(AT190&gt;O188,"OL PHASA","Normal")</f>
        <v>Normal</v>
      </c>
      <c r="BG188" s="179" t="s">
        <v>7353</v>
      </c>
      <c r="BH188" s="179" t="s">
        <v>7354</v>
      </c>
      <c r="BI188" s="179"/>
      <c r="BJ188" s="179"/>
      <c r="BK188" s="179">
        <v>1060</v>
      </c>
      <c r="BL188" s="180" t="s">
        <v>7355</v>
      </c>
      <c r="BM188" s="196" t="str">
        <f>IF(AY188&gt;AD188,"Beban Malam","Beban Siang")</f>
        <v>Beban Malam</v>
      </c>
      <c r="BN188" s="197" t="str">
        <f>IF(AD188&lt;30,"Underload",IF(AD188&lt;=80,"Baik",IF(AD188&gt;80,"Overload")))</f>
        <v>Underload</v>
      </c>
      <c r="BO188" s="197" t="str">
        <f>IF(AY188&lt;30,"Underload",IF(AY188&lt;=80,"Baik",IF(AY188&gt;80,"Overload")))</f>
        <v>Baik</v>
      </c>
      <c r="BP188" s="197" t="e">
        <f>IF(K188=3,IF(AE188&gt;0.2,"TDK SEIMBANG","SEIMBANG"),IF(AI188="OL PHASA","TDK SEIMBANG","SEIMBANG"))</f>
        <v>#DIV/0!</v>
      </c>
      <c r="BQ188" s="197" t="str">
        <f>IF(K188=3,IF(AZ188&gt;0.2,"TDK SEIMBANG","SEIMBANG"),IF(BD188="OL PHASA","TDK SEIMBANG","SEIMBANG"))</f>
        <v>TDK SEIMBANG</v>
      </c>
      <c r="BR188" s="197" t="str">
        <f>IF(K188=3,IF(SUM(AF188:AG188)&gt;600,"NORMAL","DROP"),IF(AH189&gt;198,"NORMAL","DROP"))</f>
        <v>DROP</v>
      </c>
      <c r="BS188" s="197" t="str">
        <f>IF(K188=3,IF(SUM(BA188:BB188)&gt;600,"NORMAL","DROP"),IF(BC189&gt;198,"NORMAL","DROP"))</f>
        <v>NORMAL</v>
      </c>
    </row>
    <row r="189" customHeight="1" spans="1:71">
      <c r="A189" s="69" t="str">
        <f t="shared" si="49"/>
        <v>K-201Jurusan 1</v>
      </c>
      <c r="B189" s="75"/>
      <c r="C189" s="76" t="str">
        <f t="shared" ref="C189:C192" si="64">IF(T189="","",C188)</f>
        <v>K-201</v>
      </c>
      <c r="D189" s="76"/>
      <c r="E189" s="76"/>
      <c r="F189" s="76"/>
      <c r="G189" s="76"/>
      <c r="H189" s="76"/>
      <c r="I189" s="76"/>
      <c r="J189" s="92"/>
      <c r="K189" s="92"/>
      <c r="L189" s="93"/>
      <c r="M189" s="14"/>
      <c r="N189" s="94"/>
      <c r="O189" s="94"/>
      <c r="P189" s="98"/>
      <c r="Q189" s="98"/>
      <c r="R189" s="98"/>
      <c r="S189" s="98"/>
      <c r="T189" s="97" t="s">
        <v>7356</v>
      </c>
      <c r="U189" s="113"/>
      <c r="V189" s="92"/>
      <c r="W189" s="113"/>
      <c r="X189" s="92"/>
      <c r="Y189" s="113"/>
      <c r="Z189" s="92"/>
      <c r="AA189" s="113"/>
      <c r="AB189" s="14"/>
      <c r="AC189" s="124"/>
      <c r="AD189" s="92"/>
      <c r="AE189" s="92"/>
      <c r="AF189" s="113"/>
      <c r="AG189" s="113"/>
      <c r="AH189" s="14"/>
      <c r="AI189" s="97"/>
      <c r="AJ189" s="97"/>
      <c r="AK189" s="134"/>
      <c r="AL189" s="135"/>
      <c r="AM189" s="135"/>
      <c r="AN189" s="135"/>
      <c r="AO189" s="151" t="s">
        <v>7356</v>
      </c>
      <c r="AP189" s="113"/>
      <c r="AQ189" s="92"/>
      <c r="AR189" s="113"/>
      <c r="AS189" s="92"/>
      <c r="AU189" s="92"/>
      <c r="AW189" s="92"/>
      <c r="AX189" s="124"/>
      <c r="AY189" s="92"/>
      <c r="AZ189" s="92"/>
      <c r="BA189" s="92"/>
      <c r="BB189" s="92"/>
      <c r="BC189" s="14"/>
      <c r="BD189" s="97"/>
      <c r="BE189" s="97"/>
      <c r="BF189" s="97"/>
      <c r="BG189" s="222"/>
      <c r="BH189" s="222"/>
      <c r="BI189" s="223"/>
      <c r="BJ189" s="224"/>
      <c r="BK189" s="225"/>
      <c r="BL189" s="225"/>
      <c r="BM189" s="198"/>
      <c r="BN189" s="199"/>
      <c r="BO189" s="197"/>
      <c r="BP189" s="197"/>
      <c r="BQ189" s="197"/>
      <c r="BR189" s="197"/>
      <c r="BS189" s="197"/>
    </row>
    <row r="190" customHeight="1" spans="1:71">
      <c r="A190" s="69" t="str">
        <f t="shared" si="49"/>
        <v>K-201Jurusan 2</v>
      </c>
      <c r="B190" s="75"/>
      <c r="C190" s="76" t="str">
        <f t="shared" si="64"/>
        <v>K-201</v>
      </c>
      <c r="D190" s="76"/>
      <c r="E190" s="76"/>
      <c r="F190" s="76"/>
      <c r="G190" s="76"/>
      <c r="H190" s="76"/>
      <c r="I190" s="76"/>
      <c r="J190" s="92"/>
      <c r="K190" s="92"/>
      <c r="L190" s="93"/>
      <c r="M190" s="14"/>
      <c r="N190" s="94"/>
      <c r="O190" s="94"/>
      <c r="P190" s="97"/>
      <c r="Q190" s="97"/>
      <c r="R190" s="97"/>
      <c r="S190" s="97"/>
      <c r="T190" s="97" t="s">
        <v>7357</v>
      </c>
      <c r="U190" s="113"/>
      <c r="V190" s="92"/>
      <c r="W190" s="113"/>
      <c r="X190" s="92"/>
      <c r="Y190" s="113"/>
      <c r="Z190" s="92"/>
      <c r="AA190" s="113"/>
      <c r="AB190" s="14"/>
      <c r="AC190" s="124"/>
      <c r="AD190" s="92"/>
      <c r="AE190" s="92"/>
      <c r="AF190" s="113"/>
      <c r="AG190" s="113"/>
      <c r="AH190" s="92"/>
      <c r="AI190" s="97"/>
      <c r="AJ190" s="97"/>
      <c r="AK190" s="134"/>
      <c r="AL190" s="136"/>
      <c r="AM190" s="136"/>
      <c r="AN190" s="136"/>
      <c r="AO190" s="151" t="s">
        <v>7357</v>
      </c>
      <c r="AP190" s="115"/>
      <c r="AQ190" s="92"/>
      <c r="AR190" s="115"/>
      <c r="AS190" s="92"/>
      <c r="AT190" s="115"/>
      <c r="AU190" s="92"/>
      <c r="AV190" s="115"/>
      <c r="AW190" s="92"/>
      <c r="AX190" s="124"/>
      <c r="AY190" s="92"/>
      <c r="AZ190" s="92"/>
      <c r="BA190" s="92"/>
      <c r="BB190" s="92"/>
      <c r="BC190" s="92"/>
      <c r="BD190" s="97"/>
      <c r="BE190" s="97"/>
      <c r="BF190" s="97"/>
      <c r="BG190" s="222"/>
      <c r="BH190" s="222"/>
      <c r="BI190" s="226"/>
      <c r="BJ190" s="227"/>
      <c r="BK190" s="225"/>
      <c r="BL190" s="225"/>
      <c r="BM190" s="198"/>
      <c r="BN190" s="199"/>
      <c r="BO190" s="197"/>
      <c r="BP190" s="197"/>
      <c r="BQ190" s="197"/>
      <c r="BR190" s="197"/>
      <c r="BS190" s="197"/>
    </row>
    <row r="191" customHeight="1" spans="1:71">
      <c r="A191" s="69" t="str">
        <f t="shared" si="49"/>
        <v>K-201Jurusan 3</v>
      </c>
      <c r="B191" s="75"/>
      <c r="C191" s="76" t="str">
        <f t="shared" si="64"/>
        <v>K-201</v>
      </c>
      <c r="D191" s="76"/>
      <c r="E191" s="76"/>
      <c r="F191" s="76"/>
      <c r="G191" s="76"/>
      <c r="H191" s="76"/>
      <c r="I191" s="76"/>
      <c r="J191" s="92"/>
      <c r="K191" s="92"/>
      <c r="L191" s="93"/>
      <c r="M191" s="14"/>
      <c r="N191" s="94"/>
      <c r="O191" s="94"/>
      <c r="P191" s="97"/>
      <c r="Q191" s="97"/>
      <c r="R191" s="97"/>
      <c r="S191" s="97"/>
      <c r="T191" s="97" t="s">
        <v>7358</v>
      </c>
      <c r="U191" s="113"/>
      <c r="V191" s="92"/>
      <c r="W191" s="113"/>
      <c r="X191" s="92"/>
      <c r="Y191" s="113"/>
      <c r="Z191" s="92"/>
      <c r="AA191" s="113"/>
      <c r="AB191" s="92"/>
      <c r="AC191" s="124"/>
      <c r="AD191" s="92"/>
      <c r="AE191" s="92"/>
      <c r="AF191" s="113"/>
      <c r="AG191" s="113"/>
      <c r="AH191" s="92"/>
      <c r="AI191" s="97"/>
      <c r="AJ191" s="97"/>
      <c r="AK191" s="134"/>
      <c r="AL191" s="136"/>
      <c r="AM191" s="136"/>
      <c r="AN191" s="136"/>
      <c r="AO191" s="151" t="s">
        <v>7358</v>
      </c>
      <c r="AP191" s="113"/>
      <c r="AQ191" s="92"/>
      <c r="AR191" s="113"/>
      <c r="AS191" s="92"/>
      <c r="AT191" s="113"/>
      <c r="AU191" s="92"/>
      <c r="AV191" s="113"/>
      <c r="AW191" s="92"/>
      <c r="AX191" s="124"/>
      <c r="AY191" s="92"/>
      <c r="AZ191" s="92"/>
      <c r="BA191" s="92"/>
      <c r="BB191" s="92"/>
      <c r="BC191" s="92"/>
      <c r="BD191" s="97"/>
      <c r="BE191" s="97"/>
      <c r="BF191" s="97"/>
      <c r="BG191" s="222"/>
      <c r="BH191" s="222"/>
      <c r="BI191" s="226"/>
      <c r="BJ191" s="227"/>
      <c r="BK191" s="225"/>
      <c r="BL191" s="225"/>
      <c r="BM191" s="198"/>
      <c r="BN191" s="199"/>
      <c r="BO191" s="197"/>
      <c r="BP191" s="197"/>
      <c r="BQ191" s="197"/>
      <c r="BR191" s="197"/>
      <c r="BS191" s="197"/>
    </row>
    <row r="192" customHeight="1" spans="1:71">
      <c r="A192" s="69" t="str">
        <f t="shared" si="49"/>
        <v/>
      </c>
      <c r="B192" s="202"/>
      <c r="C192" s="76" t="str">
        <f t="shared" si="64"/>
        <v/>
      </c>
      <c r="D192" s="203"/>
      <c r="E192" s="203"/>
      <c r="F192" s="203"/>
      <c r="G192" s="203"/>
      <c r="H192" s="203"/>
      <c r="I192" s="203"/>
      <c r="J192" s="204"/>
      <c r="K192" s="204"/>
      <c r="L192" s="205"/>
      <c r="M192" s="206"/>
      <c r="N192" s="207"/>
      <c r="O192" s="207"/>
      <c r="P192" s="208"/>
      <c r="Q192" s="208"/>
      <c r="R192" s="208"/>
      <c r="S192" s="208"/>
      <c r="T192" s="208"/>
      <c r="U192" s="210"/>
      <c r="V192" s="204"/>
      <c r="W192" s="210"/>
      <c r="X192" s="204"/>
      <c r="Y192" s="210"/>
      <c r="Z192" s="204"/>
      <c r="AA192" s="210"/>
      <c r="AB192" s="204"/>
      <c r="AC192" s="211"/>
      <c r="AD192" s="204"/>
      <c r="AE192" s="204"/>
      <c r="AF192" s="204"/>
      <c r="AG192" s="204"/>
      <c r="AH192" s="204"/>
      <c r="AI192" s="208"/>
      <c r="AJ192" s="208"/>
      <c r="AK192" s="212"/>
      <c r="AL192" s="213"/>
      <c r="AM192" s="213"/>
      <c r="AN192" s="213"/>
      <c r="AO192" s="214"/>
      <c r="AP192" s="215"/>
      <c r="AQ192" s="216"/>
      <c r="AR192" s="215"/>
      <c r="AS192" s="216"/>
      <c r="AT192" s="215"/>
      <c r="AU192" s="216"/>
      <c r="AV192" s="215"/>
      <c r="AW192" s="216"/>
      <c r="AX192" s="219"/>
      <c r="AY192" s="216"/>
      <c r="AZ192" s="216"/>
      <c r="BA192" s="216"/>
      <c r="BB192" s="216"/>
      <c r="BC192" s="216"/>
      <c r="BD192" s="220"/>
      <c r="BE192" s="220"/>
      <c r="BF192" s="220"/>
      <c r="BG192" s="228"/>
      <c r="BH192" s="228"/>
      <c r="BI192" s="229"/>
      <c r="BJ192" s="230"/>
      <c r="BK192" s="231"/>
      <c r="BL192" s="231"/>
      <c r="BM192" s="232"/>
      <c r="BN192" s="233"/>
      <c r="BO192" s="234"/>
      <c r="BP192" s="234"/>
      <c r="BQ192" s="234"/>
      <c r="BR192" s="234"/>
      <c r="BS192" s="234"/>
    </row>
    <row r="193" customHeight="1" spans="1:71">
      <c r="A193" s="69" t="str">
        <f t="shared" si="49"/>
        <v>M-015Induk</v>
      </c>
      <c r="B193" s="78">
        <f>B188+1</f>
        <v>38</v>
      </c>
      <c r="C193" s="74" t="s">
        <v>7414</v>
      </c>
      <c r="D193" s="72"/>
      <c r="E193" s="73"/>
      <c r="F193" s="72"/>
      <c r="G193" s="79" t="s">
        <v>7415</v>
      </c>
      <c r="H193" s="80"/>
      <c r="I193" s="74" t="s">
        <v>1929</v>
      </c>
      <c r="J193" s="14">
        <v>100</v>
      </c>
      <c r="K193" s="14">
        <v>3</v>
      </c>
      <c r="L193" s="14">
        <v>20</v>
      </c>
      <c r="M193" s="14">
        <f>+IF(K193=3,400,IF(K193=1,230,0))</f>
        <v>400</v>
      </c>
      <c r="N193" s="15">
        <f>(J193*1000)/((L193*1000)*1.73)</f>
        <v>2.89017341040462</v>
      </c>
      <c r="O193" s="15">
        <f>IF(K193=3,(J193*1000)/(M193*1.73),(J193*1000)/(M193))</f>
        <v>144.508670520231</v>
      </c>
      <c r="P193" s="74">
        <v>18</v>
      </c>
      <c r="Q193" s="111" t="s">
        <v>7363</v>
      </c>
      <c r="R193" s="111">
        <v>2024</v>
      </c>
      <c r="S193" s="111"/>
      <c r="T193" s="74" t="s">
        <v>7352</v>
      </c>
      <c r="U193" s="115"/>
      <c r="V193" s="14">
        <f>U193/O193*100</f>
        <v>0</v>
      </c>
      <c r="W193" s="115"/>
      <c r="X193" s="14">
        <f>W193/O193*100</f>
        <v>0</v>
      </c>
      <c r="Y193" s="115"/>
      <c r="Z193" s="14">
        <f>Y193/O193*100</f>
        <v>0</v>
      </c>
      <c r="AA193" s="115"/>
      <c r="AB193" s="14" t="e">
        <f>IF((K193=3),(AVERAGE(U193,W193,Y193)),U193)</f>
        <v>#DIV/0!</v>
      </c>
      <c r="AC193" s="15" t="str">
        <f>IFERROR(IF((K193=1),(AB193*AF193)/1000,(AB193*AG193*1.73)/1000),"0")</f>
        <v>0</v>
      </c>
      <c r="AD193" s="14">
        <f>AC193/J193*100</f>
        <v>0</v>
      </c>
      <c r="AE193" s="122" t="e">
        <f>IF($K$8=1,"1 Phase",ABS(((U193/AB193)-1)+ABS((W193/AB193)-1)+ABS((Y193/AB193)-1))/3)</f>
        <v>#DIV/0!</v>
      </c>
      <c r="AF193" s="14">
        <v>204</v>
      </c>
      <c r="AG193" s="14">
        <v>0</v>
      </c>
      <c r="AH193" s="57">
        <v>203</v>
      </c>
      <c r="AI193" s="74" t="str">
        <f>IF(U193&gt;O193,"OL PHASA","Normal")</f>
        <v>Normal</v>
      </c>
      <c r="AJ193" s="74" t="str">
        <f>IF(W193&gt;O193,"OL PHASA","Normal")</f>
        <v>Normal</v>
      </c>
      <c r="AK193" s="132" t="str">
        <f>IF(Y193&gt;O193,"OL PHASA","Normal")</f>
        <v>Normal</v>
      </c>
      <c r="AL193" s="139">
        <v>17</v>
      </c>
      <c r="AM193" s="139" t="s">
        <v>7363</v>
      </c>
      <c r="AN193" s="139">
        <v>2024</v>
      </c>
      <c r="AO193" s="149" t="s">
        <v>7352</v>
      </c>
      <c r="AP193" s="115">
        <f t="shared" ref="AP193:AT193" si="65">SUM(AP194:AP196)</f>
        <v>38</v>
      </c>
      <c r="AQ193" s="14">
        <f>AP193/O193*100</f>
        <v>26.296</v>
      </c>
      <c r="AR193" s="115">
        <f t="shared" si="65"/>
        <v>137</v>
      </c>
      <c r="AS193" s="14">
        <f>AR193/O193*100</f>
        <v>94.804</v>
      </c>
      <c r="AT193" s="115">
        <f t="shared" si="65"/>
        <v>73</v>
      </c>
      <c r="AU193" s="14">
        <f>AT195/O193*100</f>
        <v>17.3</v>
      </c>
      <c r="AV193" s="115">
        <f>SUM(AV194:AV196)</f>
        <v>131</v>
      </c>
      <c r="AW193" s="14">
        <f>IF((K193=3),(AVERAGE(AP193,AR193,AT195)),AP193)</f>
        <v>66.6666666666667</v>
      </c>
      <c r="AX193" s="15">
        <f>IFERROR(IF((K193=1),(AW193*BA193)/1000,(AW193*BB193*1.73)/1000),"0")</f>
        <v>46.1333333333333</v>
      </c>
      <c r="AY193" s="14">
        <f>AX193/J193*100</f>
        <v>46.1333333333333</v>
      </c>
      <c r="AZ193" s="122">
        <f>IF($K$8=1,"1 Phase",ABS(((AP193/AW193)-1)+ABS((AR193/AW193)-1)+ABS((AT195/AW193)-1))/3)</f>
        <v>0.416666666666667</v>
      </c>
      <c r="BA193" s="14">
        <v>230</v>
      </c>
      <c r="BB193" s="14">
        <v>400</v>
      </c>
      <c r="BC193" s="57">
        <v>203</v>
      </c>
      <c r="BD193" s="74" t="str">
        <f>IF(AP193&gt;O193,"OL PHASA","Normal")</f>
        <v>Normal</v>
      </c>
      <c r="BE193" s="74" t="str">
        <f>IF(AR193&gt;O193,"OL PHASA","Normal")</f>
        <v>Normal</v>
      </c>
      <c r="BF193" s="132" t="str">
        <f>IF(AT195&gt;O193,"OL PHASA","Normal")</f>
        <v>Normal</v>
      </c>
      <c r="BG193" s="179" t="s">
        <v>7353</v>
      </c>
      <c r="BH193" s="179" t="s">
        <v>7354</v>
      </c>
      <c r="BI193" s="179"/>
      <c r="BJ193" s="179"/>
      <c r="BK193" s="179">
        <v>1060</v>
      </c>
      <c r="BL193" s="180" t="s">
        <v>7355</v>
      </c>
      <c r="BM193" s="196" t="str">
        <f>IF(AY193&gt;AD193,"Beban Malam","Beban Siang")</f>
        <v>Beban Malam</v>
      </c>
      <c r="BN193" s="197" t="str">
        <f>IF(AD193&lt;30,"Underload",IF(AD193&lt;=80,"Baik",IF(AD193&gt;80,"Overload")))</f>
        <v>Underload</v>
      </c>
      <c r="BO193" s="197" t="str">
        <f>IF(AY193&lt;30,"Underload",IF(AY193&lt;=80,"Baik",IF(AY193&gt;80,"Overload")))</f>
        <v>Baik</v>
      </c>
      <c r="BP193" s="197" t="e">
        <f>IF(K193=3,IF(AE193&gt;0.2,"TDK SEIMBANG","SEIMBANG"),IF(AI193="OL PHASA","TDK SEIMBANG","SEIMBANG"))</f>
        <v>#DIV/0!</v>
      </c>
      <c r="BQ193" s="197" t="str">
        <f>IF(K193=3,IF(AZ193&gt;0.2,"TDK SEIMBANG","SEIMBANG"),IF(BD193="OL PHASA","TDK SEIMBANG","SEIMBANG"))</f>
        <v>TDK SEIMBANG</v>
      </c>
      <c r="BR193" s="197" t="str">
        <f>IF(K193=3,IF(SUM(AF193:AG193)&gt;600,"NORMAL","DROP"),IF(AH194&gt;198,"NORMAL","DROP"))</f>
        <v>DROP</v>
      </c>
      <c r="BS193" s="197" t="str">
        <f>IF(K193=3,IF(SUM(BA193:BB193)&gt;600,"NORMAL","DROP"),IF(BC194&gt;198,"NORMAL","DROP"))</f>
        <v>NORMAL</v>
      </c>
    </row>
    <row r="194" customHeight="1" spans="1:71">
      <c r="A194" s="69" t="str">
        <f t="shared" si="49"/>
        <v>M-015Jurusan 1</v>
      </c>
      <c r="B194" s="75"/>
      <c r="C194" s="76" t="str">
        <f t="shared" ref="C194:C197" si="66">IF(T194="","",C193)</f>
        <v>M-015</v>
      </c>
      <c r="D194" s="76"/>
      <c r="E194" s="76"/>
      <c r="F194" s="76"/>
      <c r="G194" s="76"/>
      <c r="H194" s="76"/>
      <c r="I194" s="76"/>
      <c r="J194" s="92"/>
      <c r="K194" s="92"/>
      <c r="L194" s="93"/>
      <c r="M194" s="14"/>
      <c r="N194" s="94"/>
      <c r="O194" s="94"/>
      <c r="P194" s="98"/>
      <c r="Q194" s="98"/>
      <c r="R194" s="98"/>
      <c r="S194" s="98"/>
      <c r="T194" s="97" t="s">
        <v>7356</v>
      </c>
      <c r="U194" s="113"/>
      <c r="V194" s="92"/>
      <c r="W194" s="113"/>
      <c r="X194" s="92"/>
      <c r="Y194" s="113"/>
      <c r="Z194" s="92"/>
      <c r="AA194" s="113"/>
      <c r="AB194" s="14"/>
      <c r="AC194" s="124"/>
      <c r="AD194" s="92"/>
      <c r="AE194" s="92"/>
      <c r="AF194" s="113"/>
      <c r="AG194" s="113"/>
      <c r="AH194" s="14"/>
      <c r="AI194" s="97"/>
      <c r="AJ194" s="97"/>
      <c r="AK194" s="134"/>
      <c r="AL194" s="135"/>
      <c r="AM194" s="135"/>
      <c r="AN194" s="135"/>
      <c r="AO194" s="151" t="s">
        <v>7356</v>
      </c>
      <c r="AP194" s="113">
        <v>19</v>
      </c>
      <c r="AQ194" s="92"/>
      <c r="AR194" s="113">
        <v>69</v>
      </c>
      <c r="AS194" s="92"/>
      <c r="AT194" s="235">
        <v>37</v>
      </c>
      <c r="AU194" s="92"/>
      <c r="AV194" s="235">
        <v>51</v>
      </c>
      <c r="AW194" s="92"/>
      <c r="AX194" s="124"/>
      <c r="AY194" s="92"/>
      <c r="AZ194" s="92"/>
      <c r="BA194" s="92"/>
      <c r="BB194" s="92"/>
      <c r="BC194" s="14"/>
      <c r="BD194" s="97"/>
      <c r="BE194" s="97"/>
      <c r="BF194" s="97"/>
      <c r="BG194" s="222"/>
      <c r="BH194" s="222"/>
      <c r="BI194" s="223"/>
      <c r="BJ194" s="224"/>
      <c r="BK194" s="225"/>
      <c r="BL194" s="225"/>
      <c r="BM194" s="198"/>
      <c r="BN194" s="199"/>
      <c r="BO194" s="197"/>
      <c r="BP194" s="197"/>
      <c r="BQ194" s="197"/>
      <c r="BR194" s="197"/>
      <c r="BS194" s="197"/>
    </row>
    <row r="195" customHeight="1" spans="1:71">
      <c r="A195" s="69" t="str">
        <f t="shared" si="49"/>
        <v>M-015Jurusan 2</v>
      </c>
      <c r="B195" s="75"/>
      <c r="C195" s="76" t="str">
        <f t="shared" si="66"/>
        <v>M-015</v>
      </c>
      <c r="D195" s="76"/>
      <c r="E195" s="76"/>
      <c r="F195" s="76"/>
      <c r="G195" s="76"/>
      <c r="H195" s="76"/>
      <c r="I195" s="76"/>
      <c r="J195" s="92"/>
      <c r="K195" s="92"/>
      <c r="L195" s="93"/>
      <c r="M195" s="14"/>
      <c r="N195" s="94"/>
      <c r="O195" s="94"/>
      <c r="P195" s="97"/>
      <c r="Q195" s="97"/>
      <c r="R195" s="97"/>
      <c r="S195" s="97"/>
      <c r="T195" s="97" t="s">
        <v>7357</v>
      </c>
      <c r="U195" s="113"/>
      <c r="V195" s="92"/>
      <c r="W195" s="113"/>
      <c r="X195" s="92"/>
      <c r="Y195" s="113"/>
      <c r="Z195" s="92"/>
      <c r="AA195" s="113"/>
      <c r="AB195" s="14"/>
      <c r="AC195" s="124"/>
      <c r="AD195" s="92"/>
      <c r="AE195" s="92"/>
      <c r="AF195" s="113"/>
      <c r="AG195" s="113"/>
      <c r="AH195" s="92"/>
      <c r="AI195" s="97"/>
      <c r="AJ195" s="97"/>
      <c r="AK195" s="134"/>
      <c r="AL195" s="136"/>
      <c r="AM195" s="136"/>
      <c r="AN195" s="136"/>
      <c r="AO195" s="151" t="s">
        <v>7357</v>
      </c>
      <c r="AP195" s="115">
        <v>15</v>
      </c>
      <c r="AQ195" s="92"/>
      <c r="AR195" s="115">
        <v>4</v>
      </c>
      <c r="AS195" s="92"/>
      <c r="AT195" s="115">
        <v>25</v>
      </c>
      <c r="AU195" s="92"/>
      <c r="AV195" s="115">
        <v>19</v>
      </c>
      <c r="AW195" s="92"/>
      <c r="AX195" s="124"/>
      <c r="AY195" s="92"/>
      <c r="AZ195" s="92"/>
      <c r="BA195" s="92"/>
      <c r="BB195" s="92"/>
      <c r="BC195" s="92"/>
      <c r="BD195" s="97"/>
      <c r="BE195" s="97"/>
      <c r="BF195" s="97"/>
      <c r="BG195" s="222"/>
      <c r="BH195" s="222"/>
      <c r="BI195" s="226"/>
      <c r="BJ195" s="227"/>
      <c r="BK195" s="225"/>
      <c r="BL195" s="225"/>
      <c r="BM195" s="198"/>
      <c r="BN195" s="199"/>
      <c r="BO195" s="197"/>
      <c r="BP195" s="197"/>
      <c r="BQ195" s="197"/>
      <c r="BR195" s="197"/>
      <c r="BS195" s="197"/>
    </row>
    <row r="196" customHeight="1" spans="1:71">
      <c r="A196" s="69" t="str">
        <f t="shared" si="49"/>
        <v>M-015Jurusan 3</v>
      </c>
      <c r="B196" s="75"/>
      <c r="C196" s="76" t="str">
        <f t="shared" si="66"/>
        <v>M-015</v>
      </c>
      <c r="D196" s="76"/>
      <c r="E196" s="76"/>
      <c r="F196" s="76"/>
      <c r="G196" s="76"/>
      <c r="H196" s="76"/>
      <c r="I196" s="76"/>
      <c r="J196" s="92"/>
      <c r="K196" s="92"/>
      <c r="L196" s="93"/>
      <c r="M196" s="14"/>
      <c r="N196" s="94"/>
      <c r="O196" s="94"/>
      <c r="P196" s="97"/>
      <c r="Q196" s="97"/>
      <c r="R196" s="97"/>
      <c r="S196" s="97"/>
      <c r="T196" s="97" t="s">
        <v>7358</v>
      </c>
      <c r="U196" s="113"/>
      <c r="V196" s="92"/>
      <c r="W196" s="113"/>
      <c r="X196" s="92"/>
      <c r="Y196" s="113"/>
      <c r="Z196" s="92"/>
      <c r="AA196" s="113"/>
      <c r="AB196" s="92"/>
      <c r="AC196" s="124"/>
      <c r="AD196" s="92"/>
      <c r="AE196" s="92"/>
      <c r="AF196" s="113"/>
      <c r="AG196" s="113"/>
      <c r="AH196" s="92"/>
      <c r="AI196" s="97"/>
      <c r="AJ196" s="97"/>
      <c r="AK196" s="134"/>
      <c r="AL196" s="136"/>
      <c r="AM196" s="136"/>
      <c r="AN196" s="136"/>
      <c r="AO196" s="151" t="s">
        <v>7358</v>
      </c>
      <c r="AP196" s="113">
        <v>4</v>
      </c>
      <c r="AQ196" s="92"/>
      <c r="AR196" s="113">
        <v>64</v>
      </c>
      <c r="AS196" s="92"/>
      <c r="AT196" s="113">
        <v>11</v>
      </c>
      <c r="AU196" s="92"/>
      <c r="AV196" s="113">
        <v>61</v>
      </c>
      <c r="AW196" s="92"/>
      <c r="AX196" s="124"/>
      <c r="AY196" s="92"/>
      <c r="AZ196" s="92"/>
      <c r="BA196" s="92"/>
      <c r="BB196" s="92"/>
      <c r="BC196" s="92"/>
      <c r="BD196" s="97"/>
      <c r="BE196" s="97"/>
      <c r="BF196" s="97"/>
      <c r="BG196" s="222"/>
      <c r="BH196" s="222"/>
      <c r="BI196" s="226"/>
      <c r="BJ196" s="227"/>
      <c r="BK196" s="225"/>
      <c r="BL196" s="225"/>
      <c r="BM196" s="198"/>
      <c r="BN196" s="199"/>
      <c r="BO196" s="197"/>
      <c r="BP196" s="197"/>
      <c r="BQ196" s="197"/>
      <c r="BR196" s="197"/>
      <c r="BS196" s="197"/>
    </row>
    <row r="197" customHeight="1" spans="1:71">
      <c r="A197" s="69" t="str">
        <f t="shared" si="49"/>
        <v/>
      </c>
      <c r="B197" s="202"/>
      <c r="C197" s="76" t="str">
        <f t="shared" si="66"/>
        <v/>
      </c>
      <c r="D197" s="203"/>
      <c r="E197" s="203"/>
      <c r="F197" s="203"/>
      <c r="G197" s="203"/>
      <c r="H197" s="203"/>
      <c r="I197" s="203"/>
      <c r="J197" s="204"/>
      <c r="K197" s="204"/>
      <c r="L197" s="205"/>
      <c r="M197" s="206"/>
      <c r="N197" s="207"/>
      <c r="O197" s="207"/>
      <c r="P197" s="208"/>
      <c r="Q197" s="208"/>
      <c r="R197" s="208"/>
      <c r="S197" s="208"/>
      <c r="T197" s="208"/>
      <c r="U197" s="210"/>
      <c r="V197" s="204"/>
      <c r="W197" s="210"/>
      <c r="X197" s="204"/>
      <c r="Y197" s="210"/>
      <c r="Z197" s="204"/>
      <c r="AA197" s="210"/>
      <c r="AB197" s="204"/>
      <c r="AC197" s="211"/>
      <c r="AD197" s="204"/>
      <c r="AE197" s="204"/>
      <c r="AF197" s="204"/>
      <c r="AG197" s="204"/>
      <c r="AH197" s="204"/>
      <c r="AI197" s="208"/>
      <c r="AJ197" s="208"/>
      <c r="AK197" s="212"/>
      <c r="AL197" s="213"/>
      <c r="AM197" s="213"/>
      <c r="AN197" s="213"/>
      <c r="AO197" s="214"/>
      <c r="AP197" s="215"/>
      <c r="AQ197" s="216"/>
      <c r="AR197" s="215"/>
      <c r="AS197" s="216"/>
      <c r="AT197" s="215"/>
      <c r="AU197" s="216"/>
      <c r="AV197" s="215"/>
      <c r="AW197" s="216"/>
      <c r="AX197" s="219"/>
      <c r="AY197" s="216"/>
      <c r="AZ197" s="216"/>
      <c r="BA197" s="216"/>
      <c r="BB197" s="216"/>
      <c r="BC197" s="216"/>
      <c r="BD197" s="220"/>
      <c r="BE197" s="220"/>
      <c r="BF197" s="220"/>
      <c r="BG197" s="228"/>
      <c r="BH197" s="228"/>
      <c r="BI197" s="229"/>
      <c r="BJ197" s="230"/>
      <c r="BK197" s="231"/>
      <c r="BL197" s="231"/>
      <c r="BM197" s="232"/>
      <c r="BN197" s="233"/>
      <c r="BO197" s="234"/>
      <c r="BP197" s="234"/>
      <c r="BQ197" s="234"/>
      <c r="BR197" s="234"/>
      <c r="BS197" s="234"/>
    </row>
    <row r="198" customHeight="1" spans="1:71">
      <c r="A198" s="69" t="str">
        <f t="shared" si="49"/>
        <v>K-025Induk</v>
      </c>
      <c r="B198" s="78">
        <f>B193+1</f>
        <v>39</v>
      </c>
      <c r="C198" s="74" t="s">
        <v>455</v>
      </c>
      <c r="D198" s="72"/>
      <c r="E198" s="73"/>
      <c r="F198" s="72"/>
      <c r="G198" s="79" t="s">
        <v>7416</v>
      </c>
      <c r="H198" s="80"/>
      <c r="I198" s="74" t="s">
        <v>1929</v>
      </c>
      <c r="J198" s="14">
        <v>160</v>
      </c>
      <c r="K198" s="14">
        <v>3</v>
      </c>
      <c r="L198" s="14">
        <v>20</v>
      </c>
      <c r="M198" s="14">
        <f>+IF(K198=3,400,IF(K198=1,230,0))</f>
        <v>400</v>
      </c>
      <c r="N198" s="15">
        <f>(J198*1000)/((L198*1000)*1.73)</f>
        <v>4.6242774566474</v>
      </c>
      <c r="O198" s="15">
        <f>IF(K198=3,(J198*1000)/(M198*1.73),(J198*1000)/(M198))</f>
        <v>231.21387283237</v>
      </c>
      <c r="P198" s="74">
        <v>18</v>
      </c>
      <c r="Q198" s="111" t="s">
        <v>7363</v>
      </c>
      <c r="R198" s="111">
        <v>2024</v>
      </c>
      <c r="S198" s="111"/>
      <c r="T198" s="74" t="s">
        <v>7352</v>
      </c>
      <c r="U198" s="115"/>
      <c r="V198" s="14">
        <f>U198/O198*100</f>
        <v>0</v>
      </c>
      <c r="W198" s="115"/>
      <c r="X198" s="14">
        <f>W198/O198*100</f>
        <v>0</v>
      </c>
      <c r="Y198" s="115"/>
      <c r="Z198" s="14">
        <f>Y198/O198*100</f>
        <v>0</v>
      </c>
      <c r="AA198" s="115"/>
      <c r="AB198" s="14" t="e">
        <f>IF((K198=3),(AVERAGE(U198,W198,Y198)),U198)</f>
        <v>#DIV/0!</v>
      </c>
      <c r="AC198" s="15" t="str">
        <f>IFERROR(IF((K198=1),(AB198*AF198)/1000,(AB198*AG198*1.73)/1000),"0")</f>
        <v>0</v>
      </c>
      <c r="AD198" s="14">
        <f>AC198/J198*100</f>
        <v>0</v>
      </c>
      <c r="AE198" s="122" t="e">
        <f>IF($K$8=1,"1 Phase",ABS(((U198/AB198)-1)+ABS((W198/AB198)-1)+ABS((Y198/AB198)-1))/3)</f>
        <v>#DIV/0!</v>
      </c>
      <c r="AF198" s="14">
        <v>204</v>
      </c>
      <c r="AG198" s="14">
        <v>0</v>
      </c>
      <c r="AH198" s="57">
        <v>203</v>
      </c>
      <c r="AI198" s="74" t="str">
        <f>IF(U198&gt;O198,"OL PHASA","Normal")</f>
        <v>Normal</v>
      </c>
      <c r="AJ198" s="74" t="str">
        <f>IF(W198&gt;O198,"OL PHASA","Normal")</f>
        <v>Normal</v>
      </c>
      <c r="AK198" s="132" t="str">
        <f>IF(Y198&gt;O198,"OL PHASA","Normal")</f>
        <v>Normal</v>
      </c>
      <c r="AL198" s="139">
        <v>17</v>
      </c>
      <c r="AM198" s="139" t="s">
        <v>7363</v>
      </c>
      <c r="AN198" s="139">
        <v>2024</v>
      </c>
      <c r="AO198" s="149" t="s">
        <v>7352</v>
      </c>
      <c r="AP198" s="115">
        <f t="shared" ref="AP198:AT198" si="67">SUM(AP199:AP201)</f>
        <v>149</v>
      </c>
      <c r="AQ198" s="14">
        <f>AP198/O198*100</f>
        <v>64.4425</v>
      </c>
      <c r="AR198" s="115">
        <f t="shared" si="67"/>
        <v>47</v>
      </c>
      <c r="AS198" s="14">
        <f>AR198/O198*100</f>
        <v>20.3275</v>
      </c>
      <c r="AT198" s="115">
        <f t="shared" si="67"/>
        <v>136</v>
      </c>
      <c r="AU198" s="14">
        <f>AT200/O198*100</f>
        <v>41.52</v>
      </c>
      <c r="AV198" s="115">
        <f>SUM(AV199:AV201)</f>
        <v>112</v>
      </c>
      <c r="AW198" s="14">
        <f>IF((K198=3),(AVERAGE(AP198,AR198,AT200)),AP198)</f>
        <v>97.3333333333333</v>
      </c>
      <c r="AX198" s="15">
        <f>IFERROR(IF((K198=1),(AW198*BA198)/1000,(AW198*BB198*1.73)/1000),"0")</f>
        <v>67.3546666666667</v>
      </c>
      <c r="AY198" s="14">
        <f>AX198/J198*100</f>
        <v>42.0966666666667</v>
      </c>
      <c r="AZ198" s="122">
        <f>IF($K$8=1,"1 Phase",ABS(((AP198/AW198)-1)+ABS((AR198/AW198)-1)+ABS((AT200/AW198)-1))/3)</f>
        <v>0.353881278538813</v>
      </c>
      <c r="BA198" s="14">
        <v>230</v>
      </c>
      <c r="BB198" s="14">
        <v>400</v>
      </c>
      <c r="BC198" s="57">
        <v>203</v>
      </c>
      <c r="BD198" s="74" t="str">
        <f>IF(AP198&gt;O198,"OL PHASA","Normal")</f>
        <v>Normal</v>
      </c>
      <c r="BE198" s="74" t="str">
        <f>IF(AR198&gt;O198,"OL PHASA","Normal")</f>
        <v>Normal</v>
      </c>
      <c r="BF198" s="132" t="str">
        <f>IF(AT200&gt;O198,"OL PHASA","Normal")</f>
        <v>Normal</v>
      </c>
      <c r="BG198" s="179" t="s">
        <v>7353</v>
      </c>
      <c r="BH198" s="179" t="s">
        <v>7354</v>
      </c>
      <c r="BI198" s="179"/>
      <c r="BJ198" s="179"/>
      <c r="BK198" s="179">
        <v>1060</v>
      </c>
      <c r="BL198" s="180" t="s">
        <v>7355</v>
      </c>
      <c r="BM198" s="196" t="str">
        <f>IF(AY198&gt;AD198,"Beban Malam","Beban Siang")</f>
        <v>Beban Malam</v>
      </c>
      <c r="BN198" s="197" t="str">
        <f>IF(AD198&lt;30,"Underload",IF(AD198&lt;=80,"Baik",IF(AD198&gt;80,"Overload")))</f>
        <v>Underload</v>
      </c>
      <c r="BO198" s="197" t="str">
        <f>IF(AY198&lt;30,"Underload",IF(AY198&lt;=80,"Baik",IF(AY198&gt;80,"Overload")))</f>
        <v>Baik</v>
      </c>
      <c r="BP198" s="197" t="e">
        <f>IF(K198=3,IF(AE198&gt;0.2,"TDK SEIMBANG","SEIMBANG"),IF(AI198="OL PHASA","TDK SEIMBANG","SEIMBANG"))</f>
        <v>#DIV/0!</v>
      </c>
      <c r="BQ198" s="197" t="str">
        <f>IF(K198=3,IF(AZ198&gt;0.2,"TDK SEIMBANG","SEIMBANG"),IF(BD198="OL PHASA","TDK SEIMBANG","SEIMBANG"))</f>
        <v>TDK SEIMBANG</v>
      </c>
      <c r="BR198" s="197" t="str">
        <f>IF(K198=3,IF(SUM(AF198:AG198)&gt;600,"NORMAL","DROP"),IF(AH199&gt;198,"NORMAL","DROP"))</f>
        <v>DROP</v>
      </c>
      <c r="BS198" s="197" t="str">
        <f>IF(K198=3,IF(SUM(BA198:BB198)&gt;600,"NORMAL","DROP"),IF(BC199&gt;198,"NORMAL","DROP"))</f>
        <v>NORMAL</v>
      </c>
    </row>
    <row r="199" customHeight="1" spans="1:71">
      <c r="A199" s="69" t="str">
        <f t="shared" si="49"/>
        <v>K-025Jurusan 1</v>
      </c>
      <c r="B199" s="75"/>
      <c r="C199" s="76" t="str">
        <f t="shared" ref="C199:C202" si="68">IF(T199="","",C198)</f>
        <v>K-025</v>
      </c>
      <c r="D199" s="76"/>
      <c r="E199" s="76"/>
      <c r="F199" s="76"/>
      <c r="G199" s="76"/>
      <c r="H199" s="76"/>
      <c r="I199" s="76"/>
      <c r="J199" s="92"/>
      <c r="K199" s="92"/>
      <c r="L199" s="93"/>
      <c r="M199" s="14"/>
      <c r="N199" s="94"/>
      <c r="O199" s="94"/>
      <c r="P199" s="98"/>
      <c r="Q199" s="98"/>
      <c r="R199" s="98"/>
      <c r="S199" s="98"/>
      <c r="T199" s="97" t="s">
        <v>7356</v>
      </c>
      <c r="U199" s="113"/>
      <c r="V199" s="92"/>
      <c r="W199" s="113"/>
      <c r="X199" s="92"/>
      <c r="Y199" s="113"/>
      <c r="Z199" s="92"/>
      <c r="AA199" s="113"/>
      <c r="AB199" s="14"/>
      <c r="AC199" s="124"/>
      <c r="AD199" s="92"/>
      <c r="AE199" s="92"/>
      <c r="AF199" s="113"/>
      <c r="AG199" s="113"/>
      <c r="AH199" s="14"/>
      <c r="AI199" s="97"/>
      <c r="AJ199" s="97"/>
      <c r="AK199" s="134"/>
      <c r="AL199" s="135"/>
      <c r="AM199" s="135"/>
      <c r="AN199" s="135"/>
      <c r="AO199" s="151" t="s">
        <v>7356</v>
      </c>
      <c r="AP199" s="113">
        <v>78</v>
      </c>
      <c r="AQ199" s="92"/>
      <c r="AR199" s="113">
        <v>18</v>
      </c>
      <c r="AS199" s="92"/>
      <c r="AT199" s="235">
        <v>40</v>
      </c>
      <c r="AU199" s="92"/>
      <c r="AV199" s="235">
        <v>56</v>
      </c>
      <c r="AW199" s="92"/>
      <c r="AX199" s="124"/>
      <c r="AY199" s="92"/>
      <c r="AZ199" s="92"/>
      <c r="BA199" s="92"/>
      <c r="BB199" s="92"/>
      <c r="BC199" s="14"/>
      <c r="BD199" s="97"/>
      <c r="BE199" s="97"/>
      <c r="BF199" s="97"/>
      <c r="BG199" s="222"/>
      <c r="BH199" s="222"/>
      <c r="BI199" s="223"/>
      <c r="BJ199" s="224"/>
      <c r="BK199" s="225"/>
      <c r="BL199" s="225"/>
      <c r="BM199" s="198"/>
      <c r="BN199" s="199"/>
      <c r="BO199" s="197"/>
      <c r="BP199" s="197"/>
      <c r="BQ199" s="197"/>
      <c r="BR199" s="197"/>
      <c r="BS199" s="197"/>
    </row>
    <row r="200" customHeight="1" spans="1:71">
      <c r="A200" s="69" t="str">
        <f t="shared" ref="A200:A263" si="69">C200&amp;T200</f>
        <v>K-025Jurusan 2</v>
      </c>
      <c r="B200" s="75"/>
      <c r="C200" s="76" t="str">
        <f t="shared" si="68"/>
        <v>K-025</v>
      </c>
      <c r="D200" s="76"/>
      <c r="E200" s="76"/>
      <c r="F200" s="76"/>
      <c r="G200" s="76"/>
      <c r="H200" s="76"/>
      <c r="I200" s="76"/>
      <c r="J200" s="92"/>
      <c r="K200" s="92"/>
      <c r="L200" s="93"/>
      <c r="M200" s="14"/>
      <c r="N200" s="94"/>
      <c r="O200" s="94"/>
      <c r="P200" s="97"/>
      <c r="Q200" s="97"/>
      <c r="R200" s="97"/>
      <c r="S200" s="97"/>
      <c r="T200" s="97" t="s">
        <v>7357</v>
      </c>
      <c r="U200" s="113"/>
      <c r="V200" s="92"/>
      <c r="W200" s="113"/>
      <c r="X200" s="92"/>
      <c r="Y200" s="113"/>
      <c r="Z200" s="92"/>
      <c r="AA200" s="113"/>
      <c r="AB200" s="14"/>
      <c r="AC200" s="124"/>
      <c r="AD200" s="92"/>
      <c r="AE200" s="92"/>
      <c r="AF200" s="113"/>
      <c r="AG200" s="113"/>
      <c r="AH200" s="92"/>
      <c r="AI200" s="97"/>
      <c r="AJ200" s="97"/>
      <c r="AK200" s="134"/>
      <c r="AL200" s="136"/>
      <c r="AM200" s="136"/>
      <c r="AN200" s="136"/>
      <c r="AO200" s="151" t="s">
        <v>7357</v>
      </c>
      <c r="AP200" s="115">
        <v>71</v>
      </c>
      <c r="AQ200" s="92"/>
      <c r="AR200" s="115">
        <v>29</v>
      </c>
      <c r="AS200" s="92"/>
      <c r="AT200" s="115">
        <v>96</v>
      </c>
      <c r="AU200" s="92"/>
      <c r="AV200" s="115">
        <v>56</v>
      </c>
      <c r="AW200" s="92"/>
      <c r="AX200" s="124"/>
      <c r="AY200" s="92"/>
      <c r="AZ200" s="92"/>
      <c r="BA200" s="92"/>
      <c r="BB200" s="92"/>
      <c r="BC200" s="92"/>
      <c r="BD200" s="97"/>
      <c r="BE200" s="97"/>
      <c r="BF200" s="97"/>
      <c r="BG200" s="222"/>
      <c r="BH200" s="222"/>
      <c r="BI200" s="226"/>
      <c r="BJ200" s="227"/>
      <c r="BK200" s="225"/>
      <c r="BL200" s="225"/>
      <c r="BM200" s="198"/>
      <c r="BN200" s="199"/>
      <c r="BO200" s="197"/>
      <c r="BP200" s="197"/>
      <c r="BQ200" s="197"/>
      <c r="BR200" s="197"/>
      <c r="BS200" s="197"/>
    </row>
    <row r="201" customHeight="1" spans="1:71">
      <c r="A201" s="69" t="str">
        <f t="shared" si="69"/>
        <v>K-025Jurusan 3</v>
      </c>
      <c r="B201" s="75"/>
      <c r="C201" s="76" t="str">
        <f t="shared" si="68"/>
        <v>K-025</v>
      </c>
      <c r="D201" s="76"/>
      <c r="E201" s="76"/>
      <c r="F201" s="76"/>
      <c r="G201" s="76"/>
      <c r="H201" s="76"/>
      <c r="I201" s="76"/>
      <c r="J201" s="92"/>
      <c r="K201" s="92"/>
      <c r="L201" s="93"/>
      <c r="M201" s="14"/>
      <c r="N201" s="94"/>
      <c r="O201" s="94"/>
      <c r="P201" s="97"/>
      <c r="Q201" s="97"/>
      <c r="R201" s="97"/>
      <c r="S201" s="97"/>
      <c r="T201" s="97" t="s">
        <v>7358</v>
      </c>
      <c r="U201" s="113"/>
      <c r="V201" s="92"/>
      <c r="W201" s="113"/>
      <c r="X201" s="92"/>
      <c r="Y201" s="113"/>
      <c r="Z201" s="92"/>
      <c r="AA201" s="113"/>
      <c r="AB201" s="92"/>
      <c r="AC201" s="124"/>
      <c r="AD201" s="92"/>
      <c r="AE201" s="92"/>
      <c r="AF201" s="113"/>
      <c r="AG201" s="113"/>
      <c r="AH201" s="92"/>
      <c r="AI201" s="97"/>
      <c r="AJ201" s="97"/>
      <c r="AK201" s="134"/>
      <c r="AL201" s="136"/>
      <c r="AM201" s="136"/>
      <c r="AN201" s="136"/>
      <c r="AO201" s="151" t="s">
        <v>7358</v>
      </c>
      <c r="AP201" s="113"/>
      <c r="AQ201" s="92"/>
      <c r="AR201" s="113"/>
      <c r="AS201" s="92"/>
      <c r="AT201" s="113"/>
      <c r="AU201" s="92"/>
      <c r="AV201" s="113"/>
      <c r="AW201" s="92"/>
      <c r="AX201" s="124"/>
      <c r="AY201" s="92"/>
      <c r="AZ201" s="92"/>
      <c r="BA201" s="92"/>
      <c r="BB201" s="92"/>
      <c r="BC201" s="92"/>
      <c r="BD201" s="97"/>
      <c r="BE201" s="97"/>
      <c r="BF201" s="97"/>
      <c r="BG201" s="222"/>
      <c r="BH201" s="222"/>
      <c r="BI201" s="226"/>
      <c r="BJ201" s="227"/>
      <c r="BK201" s="225"/>
      <c r="BL201" s="225"/>
      <c r="BM201" s="198"/>
      <c r="BN201" s="199"/>
      <c r="BO201" s="197"/>
      <c r="BP201" s="197"/>
      <c r="BQ201" s="197"/>
      <c r="BR201" s="197"/>
      <c r="BS201" s="197"/>
    </row>
    <row r="202" customHeight="1" spans="1:71">
      <c r="A202" s="69" t="str">
        <f t="shared" si="69"/>
        <v/>
      </c>
      <c r="B202" s="202"/>
      <c r="C202" s="76" t="str">
        <f t="shared" si="68"/>
        <v/>
      </c>
      <c r="D202" s="203"/>
      <c r="E202" s="203"/>
      <c r="F202" s="203"/>
      <c r="G202" s="203"/>
      <c r="H202" s="203"/>
      <c r="I202" s="203"/>
      <c r="J202" s="204"/>
      <c r="K202" s="204"/>
      <c r="L202" s="205"/>
      <c r="M202" s="206"/>
      <c r="N202" s="207"/>
      <c r="O202" s="207"/>
      <c r="P202" s="208"/>
      <c r="Q202" s="208"/>
      <c r="R202" s="208"/>
      <c r="S202" s="208"/>
      <c r="T202" s="208"/>
      <c r="U202" s="210"/>
      <c r="V202" s="204"/>
      <c r="W202" s="210"/>
      <c r="X202" s="204"/>
      <c r="Y202" s="210"/>
      <c r="Z202" s="204"/>
      <c r="AA202" s="210"/>
      <c r="AB202" s="204"/>
      <c r="AC202" s="211"/>
      <c r="AD202" s="204"/>
      <c r="AE202" s="204"/>
      <c r="AF202" s="204"/>
      <c r="AG202" s="204"/>
      <c r="AH202" s="204"/>
      <c r="AI202" s="208"/>
      <c r="AJ202" s="208"/>
      <c r="AK202" s="212"/>
      <c r="AL202" s="213"/>
      <c r="AM202" s="213"/>
      <c r="AN202" s="213"/>
      <c r="AO202" s="214"/>
      <c r="AP202" s="215"/>
      <c r="AQ202" s="216"/>
      <c r="AR202" s="215"/>
      <c r="AS202" s="216"/>
      <c r="AT202" s="215"/>
      <c r="AU202" s="216"/>
      <c r="AV202" s="215"/>
      <c r="AW202" s="216"/>
      <c r="AX202" s="219"/>
      <c r="AY202" s="216"/>
      <c r="AZ202" s="216"/>
      <c r="BA202" s="216"/>
      <c r="BB202" s="216"/>
      <c r="BC202" s="216"/>
      <c r="BD202" s="220"/>
      <c r="BE202" s="220"/>
      <c r="BF202" s="220"/>
      <c r="BG202" s="228"/>
      <c r="BH202" s="228"/>
      <c r="BI202" s="229"/>
      <c r="BJ202" s="230"/>
      <c r="BK202" s="231"/>
      <c r="BL202" s="231"/>
      <c r="BM202" s="232"/>
      <c r="BN202" s="233"/>
      <c r="BO202" s="234"/>
      <c r="BP202" s="234"/>
      <c r="BQ202" s="234"/>
      <c r="BR202" s="234"/>
      <c r="BS202" s="234"/>
    </row>
    <row r="203" customHeight="1" spans="1:71">
      <c r="A203" s="69" t="str">
        <f t="shared" si="69"/>
        <v>K-027Induk</v>
      </c>
      <c r="B203" s="78">
        <f>B198+1</f>
        <v>40</v>
      </c>
      <c r="C203" s="74" t="s">
        <v>1379</v>
      </c>
      <c r="D203" s="72"/>
      <c r="E203" s="73"/>
      <c r="F203" s="72"/>
      <c r="G203" s="79" t="s">
        <v>7416</v>
      </c>
      <c r="H203" s="80"/>
      <c r="I203" s="74" t="s">
        <v>7369</v>
      </c>
      <c r="J203" s="14">
        <v>160</v>
      </c>
      <c r="K203" s="14">
        <v>3</v>
      </c>
      <c r="L203" s="14">
        <v>20</v>
      </c>
      <c r="M203" s="14">
        <f>+IF(K203=3,400,IF(K203=1,230,0))</f>
        <v>400</v>
      </c>
      <c r="N203" s="15">
        <f>(J203*1000)/((L203*1000)*1.73)</f>
        <v>4.6242774566474</v>
      </c>
      <c r="O203" s="15">
        <f>IF(K203=3,(J203*1000)/(M203*1.73),(J203*1000)/(M203))</f>
        <v>231.21387283237</v>
      </c>
      <c r="P203" s="74">
        <v>18</v>
      </c>
      <c r="Q203" s="111" t="s">
        <v>7363</v>
      </c>
      <c r="R203" s="111">
        <v>2024</v>
      </c>
      <c r="S203" s="111"/>
      <c r="T203" s="74" t="s">
        <v>7352</v>
      </c>
      <c r="U203" s="115"/>
      <c r="V203" s="14">
        <f>U203/O203*100</f>
        <v>0</v>
      </c>
      <c r="W203" s="115"/>
      <c r="X203" s="14">
        <f>W203/O203*100</f>
        <v>0</v>
      </c>
      <c r="Y203" s="115"/>
      <c r="Z203" s="14">
        <f>Y203/O203*100</f>
        <v>0</v>
      </c>
      <c r="AA203" s="115"/>
      <c r="AB203" s="14" t="e">
        <f>IF((K203=3),(AVERAGE(U203,W203,Y203)),U203)</f>
        <v>#DIV/0!</v>
      </c>
      <c r="AC203" s="15" t="str">
        <f>IFERROR(IF((K203=1),(AB203*AF203)/1000,(AB203*AG203*1.73)/1000),"0")</f>
        <v>0</v>
      </c>
      <c r="AD203" s="14">
        <f>AC203/J203*100</f>
        <v>0</v>
      </c>
      <c r="AE203" s="122" t="e">
        <f>IF($K$8=1,"1 Phase",ABS(((U203/AB203)-1)+ABS((W203/AB203)-1)+ABS((Y203/AB203)-1))/3)</f>
        <v>#DIV/0!</v>
      </c>
      <c r="AF203" s="14">
        <v>204</v>
      </c>
      <c r="AG203" s="14">
        <v>0</v>
      </c>
      <c r="AH203" s="57">
        <v>203</v>
      </c>
      <c r="AI203" s="74" t="str">
        <f>IF(U203&gt;O203,"OL PHASA","Normal")</f>
        <v>Normal</v>
      </c>
      <c r="AJ203" s="74" t="str">
        <f>IF(W203&gt;O203,"OL PHASA","Normal")</f>
        <v>Normal</v>
      </c>
      <c r="AK203" s="132" t="str">
        <f>IF(Y203&gt;O203,"OL PHASA","Normal")</f>
        <v>Normal</v>
      </c>
      <c r="AL203" s="139">
        <v>17</v>
      </c>
      <c r="AM203" s="139" t="s">
        <v>7363</v>
      </c>
      <c r="AN203" s="139">
        <v>2024</v>
      </c>
      <c r="AO203" s="149" t="s">
        <v>7352</v>
      </c>
      <c r="AP203" s="115">
        <f t="shared" ref="AP203:AT203" si="70">SUM(AP204:AP206)</f>
        <v>153</v>
      </c>
      <c r="AQ203" s="14">
        <f>AP203/O203*100</f>
        <v>66.1725</v>
      </c>
      <c r="AR203" s="115">
        <f t="shared" si="70"/>
        <v>133</v>
      </c>
      <c r="AS203" s="14">
        <f>AR203/O203*100</f>
        <v>57.5225</v>
      </c>
      <c r="AT203" s="115">
        <f t="shared" si="70"/>
        <v>153</v>
      </c>
      <c r="AU203" s="14">
        <f>AT205/O203*100</f>
        <v>29.41</v>
      </c>
      <c r="AV203" s="115">
        <f>SUM(AV204:AV206)</f>
        <v>119</v>
      </c>
      <c r="AW203" s="14">
        <f>IF((K203=3),(AVERAGE(AP203,AR203,AT205)),AP203)</f>
        <v>118</v>
      </c>
      <c r="AX203" s="15">
        <f>IFERROR(IF((K203=1),(AW203*BA203)/1000,(AW203*BB203*1.73)/1000),"0")</f>
        <v>81.656</v>
      </c>
      <c r="AY203" s="14">
        <f>AX203/J203*100</f>
        <v>51.035</v>
      </c>
      <c r="AZ203" s="122">
        <f>IF($K$8=1,"1 Phase",ABS(((AP203/AW203)-1)+ABS((AR203/AW203)-1)+ABS((AT205/AW203)-1))/3)</f>
        <v>0.282485875706215</v>
      </c>
      <c r="BA203" s="14">
        <v>230</v>
      </c>
      <c r="BB203" s="14">
        <v>400</v>
      </c>
      <c r="BC203" s="57">
        <v>203</v>
      </c>
      <c r="BD203" s="74" t="str">
        <f>IF(AP203&gt;O203,"OL PHASA","Normal")</f>
        <v>Normal</v>
      </c>
      <c r="BE203" s="74" t="str">
        <f>IF(AR203&gt;O203,"OL PHASA","Normal")</f>
        <v>Normal</v>
      </c>
      <c r="BF203" s="132" t="str">
        <f>IF(AT205&gt;O203,"OL PHASA","Normal")</f>
        <v>Normal</v>
      </c>
      <c r="BG203" s="179" t="s">
        <v>7353</v>
      </c>
      <c r="BH203" s="179" t="s">
        <v>7354</v>
      </c>
      <c r="BI203" s="179"/>
      <c r="BJ203" s="179"/>
      <c r="BK203" s="179">
        <v>1060</v>
      </c>
      <c r="BL203" s="180" t="s">
        <v>7355</v>
      </c>
      <c r="BM203" s="196" t="str">
        <f>IF(AY203&gt;AD203,"Beban Malam","Beban Siang")</f>
        <v>Beban Malam</v>
      </c>
      <c r="BN203" s="197" t="str">
        <f>IF(AD203&lt;30,"Underload",IF(AD203&lt;=80,"Baik",IF(AD203&gt;80,"Overload")))</f>
        <v>Underload</v>
      </c>
      <c r="BO203" s="197" t="str">
        <f>IF(AY203&lt;30,"Underload",IF(AY203&lt;=80,"Baik",IF(AY203&gt;80,"Overload")))</f>
        <v>Baik</v>
      </c>
      <c r="BP203" s="197" t="e">
        <f>IF(K203=3,IF(AE203&gt;0.2,"TDK SEIMBANG","SEIMBANG"),IF(AI203="OL PHASA","TDK SEIMBANG","SEIMBANG"))</f>
        <v>#DIV/0!</v>
      </c>
      <c r="BQ203" s="197" t="str">
        <f>IF(K203=3,IF(AZ203&gt;0.2,"TDK SEIMBANG","SEIMBANG"),IF(BD203="OL PHASA","TDK SEIMBANG","SEIMBANG"))</f>
        <v>TDK SEIMBANG</v>
      </c>
      <c r="BR203" s="197" t="str">
        <f>IF(K203=3,IF(SUM(AF203:AG203)&gt;600,"NORMAL","DROP"),IF(AH204&gt;198,"NORMAL","DROP"))</f>
        <v>DROP</v>
      </c>
      <c r="BS203" s="197" t="str">
        <f>IF(K203=3,IF(SUM(BA203:BB203)&gt;600,"NORMAL","DROP"),IF(BC204&gt;198,"NORMAL","DROP"))</f>
        <v>NORMAL</v>
      </c>
    </row>
    <row r="204" customHeight="1" spans="1:71">
      <c r="A204" s="69" t="str">
        <f t="shared" si="69"/>
        <v>K-027Jurusan 1</v>
      </c>
      <c r="B204" s="75"/>
      <c r="C204" s="76" t="str">
        <f t="shared" ref="C204:C207" si="71">IF(T204="","",C203)</f>
        <v>K-027</v>
      </c>
      <c r="D204" s="76"/>
      <c r="E204" s="76"/>
      <c r="F204" s="76"/>
      <c r="G204" s="76"/>
      <c r="H204" s="76"/>
      <c r="I204" s="76"/>
      <c r="J204" s="92"/>
      <c r="K204" s="92"/>
      <c r="L204" s="93"/>
      <c r="M204" s="14"/>
      <c r="N204" s="94"/>
      <c r="O204" s="94"/>
      <c r="P204" s="98"/>
      <c r="Q204" s="98"/>
      <c r="R204" s="98"/>
      <c r="S204" s="98"/>
      <c r="T204" s="97" t="s">
        <v>7356</v>
      </c>
      <c r="U204" s="113"/>
      <c r="V204" s="92"/>
      <c r="W204" s="113"/>
      <c r="X204" s="92"/>
      <c r="Y204" s="113"/>
      <c r="Z204" s="92"/>
      <c r="AA204" s="113"/>
      <c r="AB204" s="14"/>
      <c r="AC204" s="124"/>
      <c r="AD204" s="92"/>
      <c r="AE204" s="92"/>
      <c r="AF204" s="113"/>
      <c r="AG204" s="113"/>
      <c r="AH204" s="14"/>
      <c r="AI204" s="97"/>
      <c r="AJ204" s="97"/>
      <c r="AK204" s="134"/>
      <c r="AL204" s="135"/>
      <c r="AM204" s="135"/>
      <c r="AN204" s="135"/>
      <c r="AO204" s="151" t="s">
        <v>7356</v>
      </c>
      <c r="AP204" s="113">
        <v>30</v>
      </c>
      <c r="AQ204" s="92"/>
      <c r="AR204" s="113">
        <v>75</v>
      </c>
      <c r="AS204" s="92"/>
      <c r="AT204" s="235">
        <v>85</v>
      </c>
      <c r="AU204" s="92"/>
      <c r="AV204" s="235">
        <v>50</v>
      </c>
      <c r="AW204" s="92"/>
      <c r="AX204" s="124"/>
      <c r="AY204" s="92"/>
      <c r="AZ204" s="92"/>
      <c r="BA204" s="92"/>
      <c r="BB204" s="92"/>
      <c r="BC204" s="14"/>
      <c r="BD204" s="97"/>
      <c r="BE204" s="97"/>
      <c r="BF204" s="97"/>
      <c r="BG204" s="222"/>
      <c r="BH204" s="222"/>
      <c r="BI204" s="223"/>
      <c r="BJ204" s="224"/>
      <c r="BK204" s="225"/>
      <c r="BL204" s="225"/>
      <c r="BM204" s="198"/>
      <c r="BN204" s="199"/>
      <c r="BO204" s="197"/>
      <c r="BP204" s="197"/>
      <c r="BQ204" s="197"/>
      <c r="BR204" s="197"/>
      <c r="BS204" s="197"/>
    </row>
    <row r="205" customHeight="1" spans="1:71">
      <c r="A205" s="69" t="str">
        <f t="shared" si="69"/>
        <v>K-027Jurusan 2</v>
      </c>
      <c r="B205" s="75"/>
      <c r="C205" s="76" t="str">
        <f t="shared" si="71"/>
        <v>K-027</v>
      </c>
      <c r="D205" s="76"/>
      <c r="E205" s="76"/>
      <c r="F205" s="76"/>
      <c r="G205" s="76"/>
      <c r="H205" s="76"/>
      <c r="I205" s="76"/>
      <c r="J205" s="92"/>
      <c r="K205" s="92"/>
      <c r="L205" s="93"/>
      <c r="M205" s="14"/>
      <c r="N205" s="94"/>
      <c r="O205" s="94"/>
      <c r="P205" s="97"/>
      <c r="Q205" s="97"/>
      <c r="R205" s="97"/>
      <c r="S205" s="97"/>
      <c r="T205" s="97" t="s">
        <v>7357</v>
      </c>
      <c r="U205" s="113"/>
      <c r="V205" s="92"/>
      <c r="W205" s="113"/>
      <c r="X205" s="92"/>
      <c r="Y205" s="113"/>
      <c r="Z205" s="92"/>
      <c r="AA205" s="113"/>
      <c r="AB205" s="14"/>
      <c r="AC205" s="124"/>
      <c r="AD205" s="92"/>
      <c r="AE205" s="92"/>
      <c r="AF205" s="113"/>
      <c r="AG205" s="113"/>
      <c r="AH205" s="92"/>
      <c r="AI205" s="97"/>
      <c r="AJ205" s="97"/>
      <c r="AK205" s="134"/>
      <c r="AL205" s="136"/>
      <c r="AM205" s="136"/>
      <c r="AN205" s="136"/>
      <c r="AO205" s="151" t="s">
        <v>7357</v>
      </c>
      <c r="AP205" s="115">
        <v>123</v>
      </c>
      <c r="AQ205" s="92"/>
      <c r="AR205" s="115">
        <v>58</v>
      </c>
      <c r="AS205" s="92"/>
      <c r="AT205" s="115">
        <v>68</v>
      </c>
      <c r="AU205" s="92"/>
      <c r="AV205" s="115">
        <v>69</v>
      </c>
      <c r="AW205" s="92"/>
      <c r="AX205" s="124"/>
      <c r="AY205" s="92"/>
      <c r="AZ205" s="92"/>
      <c r="BA205" s="92"/>
      <c r="BB205" s="92"/>
      <c r="BC205" s="92"/>
      <c r="BD205" s="97"/>
      <c r="BE205" s="97"/>
      <c r="BF205" s="97"/>
      <c r="BG205" s="222"/>
      <c r="BH205" s="222"/>
      <c r="BI205" s="226"/>
      <c r="BJ205" s="227"/>
      <c r="BK205" s="225"/>
      <c r="BL205" s="225"/>
      <c r="BM205" s="198"/>
      <c r="BN205" s="199"/>
      <c r="BO205" s="197"/>
      <c r="BP205" s="197"/>
      <c r="BQ205" s="197"/>
      <c r="BR205" s="197"/>
      <c r="BS205" s="197"/>
    </row>
    <row r="206" customHeight="1" spans="1:71">
      <c r="A206" s="69" t="str">
        <f t="shared" si="69"/>
        <v>K-027Jurusan 3</v>
      </c>
      <c r="B206" s="75"/>
      <c r="C206" s="76" t="str">
        <f t="shared" si="71"/>
        <v>K-027</v>
      </c>
      <c r="D206" s="76"/>
      <c r="E206" s="76"/>
      <c r="F206" s="76"/>
      <c r="G206" s="76"/>
      <c r="H206" s="76"/>
      <c r="I206" s="76"/>
      <c r="J206" s="92"/>
      <c r="K206" s="92"/>
      <c r="L206" s="93"/>
      <c r="M206" s="14"/>
      <c r="N206" s="94"/>
      <c r="O206" s="94"/>
      <c r="P206" s="97"/>
      <c r="Q206" s="97"/>
      <c r="R206" s="97"/>
      <c r="S206" s="97"/>
      <c r="T206" s="97" t="s">
        <v>7358</v>
      </c>
      <c r="U206" s="113"/>
      <c r="V206" s="92"/>
      <c r="W206" s="113"/>
      <c r="X206" s="92"/>
      <c r="Y206" s="113"/>
      <c r="Z206" s="92"/>
      <c r="AA206" s="113"/>
      <c r="AB206" s="92"/>
      <c r="AC206" s="124"/>
      <c r="AD206" s="92"/>
      <c r="AE206" s="92"/>
      <c r="AF206" s="113"/>
      <c r="AG206" s="113"/>
      <c r="AH206" s="92"/>
      <c r="AI206" s="97"/>
      <c r="AJ206" s="97"/>
      <c r="AK206" s="134"/>
      <c r="AL206" s="136"/>
      <c r="AM206" s="136"/>
      <c r="AN206" s="136"/>
      <c r="AO206" s="151" t="s">
        <v>7358</v>
      </c>
      <c r="AP206" s="113"/>
      <c r="AQ206" s="92"/>
      <c r="AR206" s="113"/>
      <c r="AS206" s="92"/>
      <c r="AT206" s="113"/>
      <c r="AU206" s="92"/>
      <c r="AV206" s="113"/>
      <c r="AW206" s="92"/>
      <c r="AX206" s="124"/>
      <c r="AY206" s="92"/>
      <c r="AZ206" s="92"/>
      <c r="BA206" s="92"/>
      <c r="BB206" s="92"/>
      <c r="BC206" s="92"/>
      <c r="BD206" s="97"/>
      <c r="BE206" s="97"/>
      <c r="BF206" s="97"/>
      <c r="BG206" s="222"/>
      <c r="BH206" s="222"/>
      <c r="BI206" s="226"/>
      <c r="BJ206" s="227"/>
      <c r="BK206" s="225"/>
      <c r="BL206" s="225"/>
      <c r="BM206" s="198"/>
      <c r="BN206" s="199"/>
      <c r="BO206" s="197"/>
      <c r="BP206" s="197"/>
      <c r="BQ206" s="197"/>
      <c r="BR206" s="197"/>
      <c r="BS206" s="197"/>
    </row>
    <row r="207" customHeight="1" spans="1:71">
      <c r="A207" s="69" t="str">
        <f t="shared" si="69"/>
        <v/>
      </c>
      <c r="B207" s="202"/>
      <c r="C207" s="76" t="str">
        <f t="shared" si="71"/>
        <v/>
      </c>
      <c r="D207" s="203"/>
      <c r="E207" s="203"/>
      <c r="F207" s="203"/>
      <c r="G207" s="203"/>
      <c r="H207" s="203"/>
      <c r="I207" s="203"/>
      <c r="J207" s="204"/>
      <c r="K207" s="204"/>
      <c r="L207" s="205"/>
      <c r="M207" s="206"/>
      <c r="N207" s="207"/>
      <c r="O207" s="207"/>
      <c r="P207" s="208"/>
      <c r="Q207" s="208"/>
      <c r="R207" s="208"/>
      <c r="S207" s="208"/>
      <c r="T207" s="208"/>
      <c r="U207" s="210"/>
      <c r="V207" s="204"/>
      <c r="W207" s="210"/>
      <c r="X207" s="204"/>
      <c r="Y207" s="210"/>
      <c r="Z207" s="204"/>
      <c r="AA207" s="210"/>
      <c r="AB207" s="204"/>
      <c r="AC207" s="211"/>
      <c r="AD207" s="204"/>
      <c r="AE207" s="204"/>
      <c r="AF207" s="204"/>
      <c r="AG207" s="204"/>
      <c r="AH207" s="204"/>
      <c r="AI207" s="208"/>
      <c r="AJ207" s="208"/>
      <c r="AK207" s="212"/>
      <c r="AL207" s="213"/>
      <c r="AM207" s="213"/>
      <c r="AN207" s="213"/>
      <c r="AO207" s="214"/>
      <c r="AP207" s="215"/>
      <c r="AQ207" s="216"/>
      <c r="AR207" s="215"/>
      <c r="AS207" s="216"/>
      <c r="AT207" s="215"/>
      <c r="AU207" s="216"/>
      <c r="AV207" s="215"/>
      <c r="AW207" s="216"/>
      <c r="AX207" s="219"/>
      <c r="AY207" s="216"/>
      <c r="AZ207" s="216"/>
      <c r="BA207" s="216"/>
      <c r="BB207" s="216"/>
      <c r="BC207" s="216"/>
      <c r="BD207" s="220"/>
      <c r="BE207" s="220"/>
      <c r="BF207" s="220"/>
      <c r="BG207" s="228"/>
      <c r="BH207" s="228"/>
      <c r="BI207" s="229"/>
      <c r="BJ207" s="230"/>
      <c r="BK207" s="231"/>
      <c r="BL207" s="231"/>
      <c r="BM207" s="232"/>
      <c r="BN207" s="233"/>
      <c r="BO207" s="234"/>
      <c r="BP207" s="234"/>
      <c r="BQ207" s="234"/>
      <c r="BR207" s="234"/>
      <c r="BS207" s="234"/>
    </row>
    <row r="208" customHeight="1" spans="1:71">
      <c r="A208" s="69" t="str">
        <f t="shared" si="69"/>
        <v>K-012.1Induk</v>
      </c>
      <c r="B208" s="78">
        <f>B203+1</f>
        <v>41</v>
      </c>
      <c r="C208" s="74" t="s">
        <v>411</v>
      </c>
      <c r="D208" s="72"/>
      <c r="E208" s="73"/>
      <c r="F208" s="72"/>
      <c r="G208" s="79" t="s">
        <v>7417</v>
      </c>
      <c r="H208" s="80"/>
      <c r="I208" s="74" t="s">
        <v>1929</v>
      </c>
      <c r="J208" s="14">
        <v>50</v>
      </c>
      <c r="K208" s="14">
        <v>3</v>
      </c>
      <c r="L208" s="14">
        <v>20</v>
      </c>
      <c r="M208" s="14">
        <f>+IF(K208=3,400,IF(K208=1,230,0))</f>
        <v>400</v>
      </c>
      <c r="N208" s="15">
        <f>(J208*1000)/((L208*1000)*1.73)</f>
        <v>1.44508670520231</v>
      </c>
      <c r="O208" s="15">
        <f>IF(K208=3,(J208*1000)/(M208*1.73),(J208*1000)/(M208))</f>
        <v>72.2543352601156</v>
      </c>
      <c r="P208" s="74">
        <v>18</v>
      </c>
      <c r="Q208" s="111" t="s">
        <v>7363</v>
      </c>
      <c r="R208" s="111">
        <v>2024</v>
      </c>
      <c r="S208" s="111"/>
      <c r="T208" s="74" t="s">
        <v>7352</v>
      </c>
      <c r="U208" s="115"/>
      <c r="V208" s="14">
        <f>U208/O208*100</f>
        <v>0</v>
      </c>
      <c r="W208" s="115"/>
      <c r="X208" s="14">
        <f>W208/O208*100</f>
        <v>0</v>
      </c>
      <c r="Y208" s="115"/>
      <c r="Z208" s="14">
        <f>Y208/O208*100</f>
        <v>0</v>
      </c>
      <c r="AA208" s="115"/>
      <c r="AB208" s="14" t="e">
        <f>IF((K208=3),(AVERAGE(U208,W208,Y208)),U208)</f>
        <v>#DIV/0!</v>
      </c>
      <c r="AC208" s="15" t="str">
        <f>IFERROR(IF((K208=1),(AB208*AF208)/1000,(AB208*AG208*1.73)/1000),"0")</f>
        <v>0</v>
      </c>
      <c r="AD208" s="14">
        <f>AC208/J208*100</f>
        <v>0</v>
      </c>
      <c r="AE208" s="122" t="e">
        <f>IF($K$8=1,"1 Phase",ABS(((U208/AB208)-1)+ABS((W208/AB208)-1)+ABS((Y208/AB208)-1))/3)</f>
        <v>#DIV/0!</v>
      </c>
      <c r="AF208" s="14">
        <v>204</v>
      </c>
      <c r="AG208" s="14">
        <v>0</v>
      </c>
      <c r="AH208" s="57">
        <v>203</v>
      </c>
      <c r="AI208" s="74" t="str">
        <f>IF(U208&gt;O208,"OL PHASA","Normal")</f>
        <v>Normal</v>
      </c>
      <c r="AJ208" s="74" t="str">
        <f>IF(W208&gt;O208,"OL PHASA","Normal")</f>
        <v>Normal</v>
      </c>
      <c r="AK208" s="132" t="str">
        <f>IF(Y208&gt;O208,"OL PHASA","Normal")</f>
        <v>Normal</v>
      </c>
      <c r="AL208" s="139">
        <v>17</v>
      </c>
      <c r="AM208" s="139" t="s">
        <v>7363</v>
      </c>
      <c r="AN208" s="139">
        <v>2024</v>
      </c>
      <c r="AO208" s="149" t="s">
        <v>7352</v>
      </c>
      <c r="AP208" s="115">
        <v>32</v>
      </c>
      <c r="AQ208" s="14">
        <f>AP208/O208*100</f>
        <v>44.288</v>
      </c>
      <c r="AR208" s="115">
        <v>29</v>
      </c>
      <c r="AS208" s="14">
        <f>AR208/O208*100</f>
        <v>40.136</v>
      </c>
      <c r="AT208" s="115">
        <v>32</v>
      </c>
      <c r="AU208" s="14">
        <f>AT210/O208*100</f>
        <v>0</v>
      </c>
      <c r="AV208" s="115">
        <v>28</v>
      </c>
      <c r="AW208" s="14">
        <f>IF((K208=3),(AVERAGE(AP208,AR208,AT210)),AP208)</f>
        <v>30.5</v>
      </c>
      <c r="AX208" s="15">
        <f>IFERROR(IF((K208=1),(AW208*BA208)/1000,(AW208*BB208*1.73)/1000),"0")</f>
        <v>21.106</v>
      </c>
      <c r="AY208" s="14">
        <f>AX208/J208*100</f>
        <v>42.212</v>
      </c>
      <c r="AZ208" s="122">
        <f>IF($K$8=1,"1 Phase",ABS(((AP208/AW208)-1)+ABS((AR208/AW208)-1)+ABS((AT210/AW208)-1))/3)</f>
        <v>0.366120218579235</v>
      </c>
      <c r="BA208" s="14">
        <v>230</v>
      </c>
      <c r="BB208" s="14">
        <v>400</v>
      </c>
      <c r="BC208" s="57">
        <v>203</v>
      </c>
      <c r="BD208" s="74" t="str">
        <f>IF(AP208&gt;O208,"OL PHASA","Normal")</f>
        <v>Normal</v>
      </c>
      <c r="BE208" s="74" t="str">
        <f>IF(AR208&gt;O208,"OL PHASA","Normal")</f>
        <v>Normal</v>
      </c>
      <c r="BF208" s="132" t="str">
        <f>IF(AT210&gt;O208,"OL PHASA","Normal")</f>
        <v>Normal</v>
      </c>
      <c r="BG208" s="179" t="s">
        <v>7353</v>
      </c>
      <c r="BH208" s="179" t="s">
        <v>7354</v>
      </c>
      <c r="BI208" s="179"/>
      <c r="BJ208" s="179"/>
      <c r="BK208" s="179">
        <v>1060</v>
      </c>
      <c r="BL208" s="180" t="s">
        <v>7355</v>
      </c>
      <c r="BM208" s="196" t="str">
        <f>IF(AY208&gt;AD208,"Beban Malam","Beban Siang")</f>
        <v>Beban Malam</v>
      </c>
      <c r="BN208" s="197" t="str">
        <f>IF(AD208&lt;30,"Underload",IF(AD208&lt;=80,"Baik",IF(AD208&gt;80,"Overload")))</f>
        <v>Underload</v>
      </c>
      <c r="BO208" s="197" t="str">
        <f>IF(AY208&lt;30,"Underload",IF(AY208&lt;=80,"Baik",IF(AY208&gt;80,"Overload")))</f>
        <v>Baik</v>
      </c>
      <c r="BP208" s="197" t="e">
        <f>IF(K208=3,IF(AE208&gt;0.2,"TDK SEIMBANG","SEIMBANG"),IF(AI208="OL PHASA","TDK SEIMBANG","SEIMBANG"))</f>
        <v>#DIV/0!</v>
      </c>
      <c r="BQ208" s="197" t="str">
        <f>IF(K208=3,IF(AZ208&gt;0.2,"TDK SEIMBANG","SEIMBANG"),IF(BD208="OL PHASA","TDK SEIMBANG","SEIMBANG"))</f>
        <v>TDK SEIMBANG</v>
      </c>
      <c r="BR208" s="197" t="str">
        <f>IF(K208=3,IF(SUM(AF208:AG208)&gt;600,"NORMAL","DROP"),IF(AH209&gt;198,"NORMAL","DROP"))</f>
        <v>DROP</v>
      </c>
      <c r="BS208" s="197" t="str">
        <f>IF(K208=3,IF(SUM(BA208:BB208)&gt;600,"NORMAL","DROP"),IF(BC209&gt;198,"NORMAL","DROP"))</f>
        <v>NORMAL</v>
      </c>
    </row>
    <row r="209" customHeight="1" spans="1:71">
      <c r="A209" s="69" t="str">
        <f t="shared" si="69"/>
        <v>K-012.1Jurusan 1</v>
      </c>
      <c r="B209" s="75"/>
      <c r="C209" s="76" t="str">
        <f t="shared" ref="C209:C212" si="72">IF(T209="","",C208)</f>
        <v>K-012.1</v>
      </c>
      <c r="D209" s="76"/>
      <c r="E209" s="76"/>
      <c r="F209" s="76"/>
      <c r="G209" s="76"/>
      <c r="H209" s="76"/>
      <c r="I209" s="76"/>
      <c r="J209" s="92"/>
      <c r="K209" s="92"/>
      <c r="L209" s="93"/>
      <c r="M209" s="14"/>
      <c r="N209" s="94"/>
      <c r="O209" s="94"/>
      <c r="P209" s="98"/>
      <c r="Q209" s="98"/>
      <c r="R209" s="98"/>
      <c r="S209" s="98"/>
      <c r="T209" s="97" t="s">
        <v>7356</v>
      </c>
      <c r="U209" s="113"/>
      <c r="V209" s="92"/>
      <c r="W209" s="113"/>
      <c r="X209" s="92"/>
      <c r="Y209" s="113"/>
      <c r="Z209" s="92"/>
      <c r="AA209" s="113"/>
      <c r="AB209" s="14"/>
      <c r="AC209" s="124"/>
      <c r="AD209" s="92"/>
      <c r="AE209" s="92"/>
      <c r="AF209" s="113"/>
      <c r="AG209" s="113"/>
      <c r="AH209" s="14"/>
      <c r="AI209" s="97"/>
      <c r="AJ209" s="97"/>
      <c r="AK209" s="134"/>
      <c r="AL209" s="135"/>
      <c r="AM209" s="135"/>
      <c r="AN209" s="135"/>
      <c r="AO209" s="151" t="s">
        <v>7356</v>
      </c>
      <c r="AP209" s="113"/>
      <c r="AQ209" s="92"/>
      <c r="AR209" s="113"/>
      <c r="AS209" s="92"/>
      <c r="AT209" s="235"/>
      <c r="AU209" s="92"/>
      <c r="AV209" s="235"/>
      <c r="AW209" s="92"/>
      <c r="AX209" s="124"/>
      <c r="AY209" s="92"/>
      <c r="AZ209" s="92"/>
      <c r="BA209" s="92"/>
      <c r="BB209" s="92"/>
      <c r="BC209" s="14"/>
      <c r="BD209" s="97"/>
      <c r="BE209" s="97"/>
      <c r="BF209" s="97"/>
      <c r="BG209" s="222"/>
      <c r="BH209" s="222"/>
      <c r="BI209" s="223"/>
      <c r="BJ209" s="224"/>
      <c r="BK209" s="225"/>
      <c r="BL209" s="225"/>
      <c r="BM209" s="198"/>
      <c r="BN209" s="199"/>
      <c r="BO209" s="197"/>
      <c r="BP209" s="197"/>
      <c r="BQ209" s="197"/>
      <c r="BR209" s="197"/>
      <c r="BS209" s="197"/>
    </row>
    <row r="210" customHeight="1" spans="1:71">
      <c r="A210" s="69" t="str">
        <f t="shared" si="69"/>
        <v>K-012.1Jurusan 2</v>
      </c>
      <c r="B210" s="75"/>
      <c r="C210" s="76" t="str">
        <f t="shared" si="72"/>
        <v>K-012.1</v>
      </c>
      <c r="D210" s="76"/>
      <c r="E210" s="76"/>
      <c r="F210" s="76"/>
      <c r="G210" s="76"/>
      <c r="H210" s="76"/>
      <c r="I210" s="76"/>
      <c r="J210" s="92"/>
      <c r="K210" s="92"/>
      <c r="L210" s="93"/>
      <c r="M210" s="14"/>
      <c r="N210" s="94"/>
      <c r="O210" s="94"/>
      <c r="P210" s="97"/>
      <c r="Q210" s="97"/>
      <c r="R210" s="97"/>
      <c r="S210" s="97"/>
      <c r="T210" s="97" t="s">
        <v>7357</v>
      </c>
      <c r="U210" s="113"/>
      <c r="V210" s="92"/>
      <c r="W210" s="113"/>
      <c r="X210" s="92"/>
      <c r="Y210" s="113"/>
      <c r="Z210" s="92"/>
      <c r="AA210" s="113"/>
      <c r="AB210" s="14"/>
      <c r="AC210" s="124"/>
      <c r="AD210" s="92"/>
      <c r="AE210" s="92"/>
      <c r="AF210" s="113"/>
      <c r="AG210" s="113"/>
      <c r="AH210" s="92"/>
      <c r="AI210" s="97"/>
      <c r="AJ210" s="97"/>
      <c r="AK210" s="134"/>
      <c r="AL210" s="136"/>
      <c r="AM210" s="136"/>
      <c r="AN210" s="136"/>
      <c r="AO210" s="151" t="s">
        <v>7357</v>
      </c>
      <c r="AP210" s="115"/>
      <c r="AQ210" s="92"/>
      <c r="AR210" s="115"/>
      <c r="AS210" s="92"/>
      <c r="AT210" s="115"/>
      <c r="AU210" s="92"/>
      <c r="AV210" s="115"/>
      <c r="AW210" s="92"/>
      <c r="AX210" s="124"/>
      <c r="AY210" s="92"/>
      <c r="AZ210" s="92"/>
      <c r="BA210" s="92"/>
      <c r="BB210" s="92"/>
      <c r="BC210" s="92"/>
      <c r="BD210" s="97"/>
      <c r="BE210" s="97"/>
      <c r="BF210" s="97"/>
      <c r="BG210" s="222"/>
      <c r="BH210" s="222"/>
      <c r="BI210" s="226"/>
      <c r="BJ210" s="227"/>
      <c r="BK210" s="225"/>
      <c r="BL210" s="225"/>
      <c r="BM210" s="198"/>
      <c r="BN210" s="199"/>
      <c r="BO210" s="197"/>
      <c r="BP210" s="197"/>
      <c r="BQ210" s="197"/>
      <c r="BR210" s="197"/>
      <c r="BS210" s="197"/>
    </row>
    <row r="211" customHeight="1" spans="1:71">
      <c r="A211" s="69" t="str">
        <f t="shared" si="69"/>
        <v>K-012.1Jurusan 3</v>
      </c>
      <c r="B211" s="75"/>
      <c r="C211" s="76" t="str">
        <f t="shared" si="72"/>
        <v>K-012.1</v>
      </c>
      <c r="D211" s="76"/>
      <c r="E211" s="76"/>
      <c r="F211" s="76"/>
      <c r="G211" s="76"/>
      <c r="H211" s="76"/>
      <c r="I211" s="76"/>
      <c r="J211" s="92"/>
      <c r="K211" s="92"/>
      <c r="L211" s="93"/>
      <c r="M211" s="14"/>
      <c r="N211" s="94"/>
      <c r="O211" s="94"/>
      <c r="P211" s="97"/>
      <c r="Q211" s="97"/>
      <c r="R211" s="97"/>
      <c r="S211" s="97"/>
      <c r="T211" s="97" t="s">
        <v>7358</v>
      </c>
      <c r="U211" s="113"/>
      <c r="V211" s="92"/>
      <c r="W211" s="113"/>
      <c r="X211" s="92"/>
      <c r="Y211" s="113"/>
      <c r="Z211" s="92"/>
      <c r="AA211" s="113"/>
      <c r="AB211" s="92"/>
      <c r="AC211" s="124"/>
      <c r="AD211" s="92"/>
      <c r="AE211" s="92"/>
      <c r="AF211" s="113"/>
      <c r="AG211" s="113"/>
      <c r="AH211" s="92"/>
      <c r="AI211" s="97"/>
      <c r="AJ211" s="97"/>
      <c r="AK211" s="134"/>
      <c r="AL211" s="136"/>
      <c r="AM211" s="136"/>
      <c r="AN211" s="136"/>
      <c r="AO211" s="151" t="s">
        <v>7358</v>
      </c>
      <c r="AP211" s="113"/>
      <c r="AQ211" s="92"/>
      <c r="AR211" s="113"/>
      <c r="AS211" s="92"/>
      <c r="AT211" s="113"/>
      <c r="AU211" s="92"/>
      <c r="AV211" s="113"/>
      <c r="AW211" s="92"/>
      <c r="AX211" s="124"/>
      <c r="AY211" s="92"/>
      <c r="AZ211" s="92"/>
      <c r="BA211" s="92"/>
      <c r="BB211" s="92"/>
      <c r="BC211" s="92"/>
      <c r="BD211" s="97"/>
      <c r="BE211" s="97"/>
      <c r="BF211" s="97"/>
      <c r="BG211" s="222"/>
      <c r="BH211" s="222"/>
      <c r="BI211" s="226"/>
      <c r="BJ211" s="227"/>
      <c r="BK211" s="225"/>
      <c r="BL211" s="225"/>
      <c r="BM211" s="198"/>
      <c r="BN211" s="199"/>
      <c r="BO211" s="197"/>
      <c r="BP211" s="197"/>
      <c r="BQ211" s="197"/>
      <c r="BR211" s="197"/>
      <c r="BS211" s="197"/>
    </row>
    <row r="212" customHeight="1" spans="1:71">
      <c r="A212" s="69" t="str">
        <f t="shared" si="69"/>
        <v/>
      </c>
      <c r="B212" s="202"/>
      <c r="C212" s="76" t="str">
        <f t="shared" si="72"/>
        <v/>
      </c>
      <c r="D212" s="203"/>
      <c r="E212" s="203"/>
      <c r="F212" s="203"/>
      <c r="G212" s="203"/>
      <c r="H212" s="203"/>
      <c r="I212" s="203"/>
      <c r="J212" s="204"/>
      <c r="K212" s="204"/>
      <c r="L212" s="205"/>
      <c r="M212" s="206"/>
      <c r="N212" s="207"/>
      <c r="O212" s="207"/>
      <c r="P212" s="208"/>
      <c r="Q212" s="208"/>
      <c r="R212" s="208"/>
      <c r="S212" s="208"/>
      <c r="T212" s="208"/>
      <c r="U212" s="210"/>
      <c r="V212" s="204"/>
      <c r="W212" s="210"/>
      <c r="X212" s="204"/>
      <c r="Y212" s="210"/>
      <c r="Z212" s="204"/>
      <c r="AA212" s="210"/>
      <c r="AB212" s="204"/>
      <c r="AC212" s="211"/>
      <c r="AD212" s="204"/>
      <c r="AE212" s="204"/>
      <c r="AF212" s="204"/>
      <c r="AG212" s="204"/>
      <c r="AH212" s="204"/>
      <c r="AI212" s="208"/>
      <c r="AJ212" s="208"/>
      <c r="AK212" s="212"/>
      <c r="AL212" s="213"/>
      <c r="AM212" s="213"/>
      <c r="AN212" s="213"/>
      <c r="AO212" s="214"/>
      <c r="AP212" s="215"/>
      <c r="AQ212" s="216"/>
      <c r="AR212" s="215"/>
      <c r="AS212" s="216"/>
      <c r="AT212" s="215"/>
      <c r="AU212" s="216"/>
      <c r="AV212" s="215"/>
      <c r="AW212" s="216"/>
      <c r="AX212" s="219"/>
      <c r="AY212" s="216"/>
      <c r="AZ212" s="216"/>
      <c r="BA212" s="216"/>
      <c r="BB212" s="216"/>
      <c r="BC212" s="216"/>
      <c r="BD212" s="220"/>
      <c r="BE212" s="220"/>
      <c r="BF212" s="220"/>
      <c r="BG212" s="228"/>
      <c r="BH212" s="228"/>
      <c r="BI212" s="229"/>
      <c r="BJ212" s="230"/>
      <c r="BK212" s="231"/>
      <c r="BL212" s="231"/>
      <c r="BM212" s="232"/>
      <c r="BN212" s="233"/>
      <c r="BO212" s="234"/>
      <c r="BP212" s="234"/>
      <c r="BQ212" s="234"/>
      <c r="BR212" s="234"/>
      <c r="BS212" s="234"/>
    </row>
    <row r="213" customHeight="1" spans="1:71">
      <c r="A213" s="69" t="str">
        <f t="shared" si="69"/>
        <v>K-247Induk</v>
      </c>
      <c r="B213" s="78">
        <f>B208+1</f>
        <v>42</v>
      </c>
      <c r="C213" s="74" t="s">
        <v>711</v>
      </c>
      <c r="D213" s="72"/>
      <c r="E213" s="73" t="s">
        <v>7409</v>
      </c>
      <c r="F213" s="72" t="s">
        <v>1627</v>
      </c>
      <c r="G213" s="79" t="s">
        <v>1943</v>
      </c>
      <c r="H213" s="80"/>
      <c r="I213" s="74" t="s">
        <v>1929</v>
      </c>
      <c r="J213" s="14">
        <v>25</v>
      </c>
      <c r="K213" s="14">
        <v>3</v>
      </c>
      <c r="L213" s="14">
        <v>20</v>
      </c>
      <c r="M213" s="14">
        <f>+IF(K213=3,400,IF(K213=1,230,0))</f>
        <v>400</v>
      </c>
      <c r="N213" s="15">
        <f>(J213*1000)/((L213*1000)*1.73)</f>
        <v>0.722543352601156</v>
      </c>
      <c r="O213" s="15">
        <f>IF(K213=3,(J213*1000)/(M213*1.73),(J213*1000)/(M213))</f>
        <v>36.1271676300578</v>
      </c>
      <c r="P213" s="74">
        <v>18</v>
      </c>
      <c r="Q213" s="111" t="s">
        <v>7363</v>
      </c>
      <c r="R213" s="111">
        <v>2024</v>
      </c>
      <c r="S213" s="111"/>
      <c r="T213" s="74" t="s">
        <v>7352</v>
      </c>
      <c r="U213" s="115"/>
      <c r="V213" s="14">
        <f>U213/O213*100</f>
        <v>0</v>
      </c>
      <c r="W213" s="115"/>
      <c r="X213" s="14">
        <f>W213/O213*100</f>
        <v>0</v>
      </c>
      <c r="Y213" s="115"/>
      <c r="Z213" s="14">
        <f>Y213/O213*100</f>
        <v>0</v>
      </c>
      <c r="AA213" s="115"/>
      <c r="AB213" s="14" t="e">
        <f>IF((K213=3),(AVERAGE(U213,W213,Y213)),U213)</f>
        <v>#DIV/0!</v>
      </c>
      <c r="AC213" s="15" t="str">
        <f>IFERROR(IF((K213=1),(AB213*AF213)/1000,(AB213*AG213*1.73)/1000),"0")</f>
        <v>0</v>
      </c>
      <c r="AD213" s="14">
        <f>AC213/J213*100</f>
        <v>0</v>
      </c>
      <c r="AE213" s="122" t="e">
        <f>IF($K$8=1,"1 Phase",ABS(((U213/AB213)-1)+ABS((W213/AB213)-1)+ABS((Y213/AB213)-1))/3)</f>
        <v>#DIV/0!</v>
      </c>
      <c r="AF213" s="14">
        <v>204</v>
      </c>
      <c r="AG213" s="14">
        <v>0</v>
      </c>
      <c r="AH213" s="57">
        <v>203</v>
      </c>
      <c r="AI213" s="74" t="str">
        <f>IF(U213&gt;O213,"OL PHASA","Normal")</f>
        <v>Normal</v>
      </c>
      <c r="AJ213" s="74" t="str">
        <f>IF(W213&gt;O213,"OL PHASA","Normal")</f>
        <v>Normal</v>
      </c>
      <c r="AK213" s="132" t="str">
        <f>IF(Y213&gt;O213,"OL PHASA","Normal")</f>
        <v>Normal</v>
      </c>
      <c r="AL213" s="139">
        <v>17</v>
      </c>
      <c r="AM213" s="139" t="s">
        <v>7363</v>
      </c>
      <c r="AN213" s="139">
        <v>2024</v>
      </c>
      <c r="AO213" s="149" t="s">
        <v>7352</v>
      </c>
      <c r="AP213" s="115">
        <v>15</v>
      </c>
      <c r="AQ213" s="14">
        <f>AP213/O213*100</f>
        <v>41.52</v>
      </c>
      <c r="AR213" s="115">
        <v>29</v>
      </c>
      <c r="AS213" s="14">
        <f>AR213/O213*100</f>
        <v>80.272</v>
      </c>
      <c r="AT213" s="115">
        <v>18</v>
      </c>
      <c r="AU213" s="14">
        <f>AT215/O213*100</f>
        <v>0</v>
      </c>
      <c r="AV213" s="115">
        <v>13</v>
      </c>
      <c r="AW213" s="14">
        <f>IF((K213=3),(AVERAGE(AP213,AR213,AT215)),AP213)</f>
        <v>22</v>
      </c>
      <c r="AX213" s="15">
        <f>IFERROR(IF((K213=1),(AW213*BA213)/1000,(AW213*BB213*1.73)/1000),"0")</f>
        <v>15.224</v>
      </c>
      <c r="AY213" s="14">
        <f>AX213/J213*100</f>
        <v>60.896</v>
      </c>
      <c r="AZ213" s="122">
        <f>IF($K$8=1,"1 Phase",ABS(((AP213/AW213)-1)+ABS((AR213/AW213)-1)+ABS((AT215/AW213)-1))/3)</f>
        <v>0.333333333333333</v>
      </c>
      <c r="BA213" s="14">
        <v>230</v>
      </c>
      <c r="BB213" s="14">
        <v>400</v>
      </c>
      <c r="BC213" s="57">
        <v>203</v>
      </c>
      <c r="BD213" s="74" t="str">
        <f>IF(AP213&gt;O213,"OL PHASA","Normal")</f>
        <v>Normal</v>
      </c>
      <c r="BE213" s="74" t="str">
        <f>IF(AR213&gt;O213,"OL PHASA","Normal")</f>
        <v>Normal</v>
      </c>
      <c r="BF213" s="132" t="str">
        <f>IF(AT215&gt;O213,"OL PHASA","Normal")</f>
        <v>Normal</v>
      </c>
      <c r="BG213" s="179" t="s">
        <v>7353</v>
      </c>
      <c r="BH213" s="179" t="s">
        <v>7354</v>
      </c>
      <c r="BI213" s="179"/>
      <c r="BJ213" s="179"/>
      <c r="BK213" s="179">
        <v>1060</v>
      </c>
      <c r="BL213" s="180" t="s">
        <v>7355</v>
      </c>
      <c r="BM213" s="196" t="str">
        <f>IF(AY213&gt;AD213,"Beban Malam","Beban Siang")</f>
        <v>Beban Malam</v>
      </c>
      <c r="BN213" s="197" t="str">
        <f>IF(AD213&lt;30,"Underload",IF(AD213&lt;=80,"Baik",IF(AD213&gt;80,"Overload")))</f>
        <v>Underload</v>
      </c>
      <c r="BO213" s="197" t="str">
        <f>IF(AY213&lt;30,"Underload",IF(AY213&lt;=80,"Baik",IF(AY213&gt;80,"Overload")))</f>
        <v>Baik</v>
      </c>
      <c r="BP213" s="197" t="e">
        <f>IF(K213=3,IF(AE213&gt;0.2,"TDK SEIMBANG","SEIMBANG"),IF(AI213="OL PHASA","TDK SEIMBANG","SEIMBANG"))</f>
        <v>#DIV/0!</v>
      </c>
      <c r="BQ213" s="197" t="str">
        <f>IF(K213=3,IF(AZ213&gt;0.2,"TDK SEIMBANG","SEIMBANG"),IF(BD213="OL PHASA","TDK SEIMBANG","SEIMBANG"))</f>
        <v>TDK SEIMBANG</v>
      </c>
      <c r="BR213" s="197" t="str">
        <f>IF(K213=3,IF(SUM(AF213:AG213)&gt;600,"NORMAL","DROP"),IF(AH214&gt;198,"NORMAL","DROP"))</f>
        <v>DROP</v>
      </c>
      <c r="BS213" s="197" t="str">
        <f>IF(K213=3,IF(SUM(BA213:BB213)&gt;600,"NORMAL","DROP"),IF(BC214&gt;198,"NORMAL","DROP"))</f>
        <v>NORMAL</v>
      </c>
    </row>
    <row r="214" customHeight="1" spans="1:71">
      <c r="A214" s="69" t="str">
        <f t="shared" si="69"/>
        <v>K-247Jurusan 1</v>
      </c>
      <c r="B214" s="75"/>
      <c r="C214" s="76" t="str">
        <f t="shared" ref="C214:C217" si="73">IF(T214="","",C213)</f>
        <v>K-247</v>
      </c>
      <c r="D214" s="76"/>
      <c r="E214" s="76"/>
      <c r="F214" s="76"/>
      <c r="G214" s="76"/>
      <c r="H214" s="76"/>
      <c r="I214" s="76"/>
      <c r="J214" s="92"/>
      <c r="K214" s="92"/>
      <c r="L214" s="93"/>
      <c r="M214" s="14"/>
      <c r="N214" s="94"/>
      <c r="O214" s="94"/>
      <c r="P214" s="98"/>
      <c r="Q214" s="98"/>
      <c r="R214" s="98"/>
      <c r="S214" s="98"/>
      <c r="T214" s="97" t="s">
        <v>7356</v>
      </c>
      <c r="U214" s="113"/>
      <c r="V214" s="92"/>
      <c r="W214" s="113"/>
      <c r="X214" s="92"/>
      <c r="Y214" s="113"/>
      <c r="Z214" s="92"/>
      <c r="AA214" s="113"/>
      <c r="AB214" s="14"/>
      <c r="AC214" s="124"/>
      <c r="AD214" s="92"/>
      <c r="AE214" s="92"/>
      <c r="AF214" s="113"/>
      <c r="AG214" s="113"/>
      <c r="AH214" s="14"/>
      <c r="AI214" s="97"/>
      <c r="AJ214" s="97"/>
      <c r="AK214" s="134"/>
      <c r="AL214" s="135"/>
      <c r="AM214" s="135"/>
      <c r="AN214" s="135"/>
      <c r="AO214" s="151" t="s">
        <v>7356</v>
      </c>
      <c r="AP214" s="113"/>
      <c r="AQ214" s="92"/>
      <c r="AR214" s="113"/>
      <c r="AS214" s="92"/>
      <c r="AT214" s="235"/>
      <c r="AU214" s="92"/>
      <c r="AV214" s="235"/>
      <c r="AW214" s="92"/>
      <c r="AX214" s="124"/>
      <c r="AY214" s="92"/>
      <c r="AZ214" s="92"/>
      <c r="BA214" s="92"/>
      <c r="BB214" s="92"/>
      <c r="BC214" s="14"/>
      <c r="BD214" s="97"/>
      <c r="BE214" s="97"/>
      <c r="BF214" s="97"/>
      <c r="BG214" s="222"/>
      <c r="BH214" s="222"/>
      <c r="BI214" s="223"/>
      <c r="BJ214" s="224"/>
      <c r="BK214" s="225"/>
      <c r="BL214" s="225"/>
      <c r="BM214" s="198"/>
      <c r="BN214" s="199"/>
      <c r="BO214" s="197"/>
      <c r="BP214" s="197"/>
      <c r="BQ214" s="197"/>
      <c r="BR214" s="197"/>
      <c r="BS214" s="197"/>
    </row>
    <row r="215" customHeight="1" spans="1:71">
      <c r="A215" s="69" t="str">
        <f t="shared" si="69"/>
        <v>K-247Jurusan 2</v>
      </c>
      <c r="B215" s="75"/>
      <c r="C215" s="76" t="str">
        <f t="shared" si="73"/>
        <v>K-247</v>
      </c>
      <c r="D215" s="76"/>
      <c r="E215" s="76"/>
      <c r="F215" s="76"/>
      <c r="G215" s="76"/>
      <c r="H215" s="76"/>
      <c r="I215" s="76"/>
      <c r="J215" s="92"/>
      <c r="K215" s="92"/>
      <c r="L215" s="93"/>
      <c r="M215" s="14"/>
      <c r="N215" s="94"/>
      <c r="O215" s="94"/>
      <c r="P215" s="97"/>
      <c r="Q215" s="97"/>
      <c r="R215" s="97"/>
      <c r="S215" s="97"/>
      <c r="T215" s="97" t="s">
        <v>7357</v>
      </c>
      <c r="U215" s="113"/>
      <c r="V215" s="92"/>
      <c r="W215" s="113"/>
      <c r="X215" s="92"/>
      <c r="Y215" s="113"/>
      <c r="Z215" s="92"/>
      <c r="AA215" s="113"/>
      <c r="AB215" s="14"/>
      <c r="AC215" s="124"/>
      <c r="AD215" s="92"/>
      <c r="AE215" s="92"/>
      <c r="AF215" s="113"/>
      <c r="AG215" s="113"/>
      <c r="AH215" s="92"/>
      <c r="AI215" s="97"/>
      <c r="AJ215" s="97"/>
      <c r="AK215" s="134"/>
      <c r="AL215" s="136"/>
      <c r="AM215" s="136"/>
      <c r="AN215" s="136"/>
      <c r="AO215" s="151" t="s">
        <v>7357</v>
      </c>
      <c r="AP215" s="115"/>
      <c r="AQ215" s="92"/>
      <c r="AR215" s="115"/>
      <c r="AS215" s="92"/>
      <c r="AT215" s="115"/>
      <c r="AU215" s="92"/>
      <c r="AV215" s="115"/>
      <c r="AW215" s="92"/>
      <c r="AX215" s="124"/>
      <c r="AY215" s="92"/>
      <c r="AZ215" s="92"/>
      <c r="BA215" s="92"/>
      <c r="BB215" s="92"/>
      <c r="BC215" s="92"/>
      <c r="BD215" s="97"/>
      <c r="BE215" s="97"/>
      <c r="BF215" s="97"/>
      <c r="BG215" s="222"/>
      <c r="BH215" s="222"/>
      <c r="BI215" s="226"/>
      <c r="BJ215" s="227"/>
      <c r="BK215" s="225"/>
      <c r="BL215" s="225"/>
      <c r="BM215" s="198"/>
      <c r="BN215" s="199"/>
      <c r="BO215" s="197"/>
      <c r="BP215" s="197"/>
      <c r="BQ215" s="197"/>
      <c r="BR215" s="197"/>
      <c r="BS215" s="197"/>
    </row>
    <row r="216" customHeight="1" spans="1:71">
      <c r="A216" s="69" t="str">
        <f t="shared" si="69"/>
        <v>K-247Jurusan 3</v>
      </c>
      <c r="B216" s="75"/>
      <c r="C216" s="76" t="str">
        <f t="shared" si="73"/>
        <v>K-247</v>
      </c>
      <c r="D216" s="76"/>
      <c r="E216" s="76"/>
      <c r="F216" s="76"/>
      <c r="G216" s="76"/>
      <c r="H216" s="76"/>
      <c r="I216" s="76"/>
      <c r="J216" s="92"/>
      <c r="K216" s="92"/>
      <c r="L216" s="93"/>
      <c r="M216" s="14"/>
      <c r="N216" s="94"/>
      <c r="O216" s="94"/>
      <c r="P216" s="97"/>
      <c r="Q216" s="97"/>
      <c r="R216" s="97"/>
      <c r="S216" s="97"/>
      <c r="T216" s="97" t="s">
        <v>7358</v>
      </c>
      <c r="U216" s="113"/>
      <c r="V216" s="92"/>
      <c r="W216" s="113"/>
      <c r="X216" s="92"/>
      <c r="Y216" s="113"/>
      <c r="Z216" s="92"/>
      <c r="AA216" s="113"/>
      <c r="AB216" s="92"/>
      <c r="AC216" s="124"/>
      <c r="AD216" s="92"/>
      <c r="AE216" s="92"/>
      <c r="AF216" s="113"/>
      <c r="AG216" s="113"/>
      <c r="AH216" s="92"/>
      <c r="AI216" s="97"/>
      <c r="AJ216" s="97"/>
      <c r="AK216" s="134"/>
      <c r="AL216" s="136"/>
      <c r="AM216" s="136"/>
      <c r="AN216" s="136"/>
      <c r="AO216" s="151" t="s">
        <v>7358</v>
      </c>
      <c r="AP216" s="113"/>
      <c r="AQ216" s="92"/>
      <c r="AR216" s="113"/>
      <c r="AS216" s="92"/>
      <c r="AT216" s="113"/>
      <c r="AU216" s="92"/>
      <c r="AV216" s="113"/>
      <c r="AW216" s="92"/>
      <c r="AX216" s="124"/>
      <c r="AY216" s="92"/>
      <c r="AZ216" s="92"/>
      <c r="BA216" s="92"/>
      <c r="BB216" s="92"/>
      <c r="BC216" s="92"/>
      <c r="BD216" s="97"/>
      <c r="BE216" s="97"/>
      <c r="BF216" s="97"/>
      <c r="BG216" s="222"/>
      <c r="BH216" s="222"/>
      <c r="BI216" s="226"/>
      <c r="BJ216" s="227"/>
      <c r="BK216" s="225"/>
      <c r="BL216" s="225"/>
      <c r="BM216" s="198"/>
      <c r="BN216" s="199"/>
      <c r="BO216" s="197"/>
      <c r="BP216" s="197"/>
      <c r="BQ216" s="197"/>
      <c r="BR216" s="197"/>
      <c r="BS216" s="197"/>
    </row>
    <row r="217" customHeight="1" spans="1:71">
      <c r="A217" s="69" t="str">
        <f t="shared" si="69"/>
        <v/>
      </c>
      <c r="B217" s="202"/>
      <c r="C217" s="76" t="str">
        <f t="shared" si="73"/>
        <v/>
      </c>
      <c r="D217" s="203"/>
      <c r="E217" s="203"/>
      <c r="F217" s="203"/>
      <c r="G217" s="203"/>
      <c r="H217" s="203"/>
      <c r="I217" s="203"/>
      <c r="J217" s="204"/>
      <c r="K217" s="204"/>
      <c r="L217" s="205"/>
      <c r="M217" s="206"/>
      <c r="N217" s="207"/>
      <c r="O217" s="207"/>
      <c r="P217" s="208"/>
      <c r="Q217" s="208"/>
      <c r="R217" s="208"/>
      <c r="S217" s="208"/>
      <c r="T217" s="208"/>
      <c r="U217" s="210"/>
      <c r="V217" s="204"/>
      <c r="W217" s="210"/>
      <c r="X217" s="204"/>
      <c r="Y217" s="210"/>
      <c r="Z217" s="204"/>
      <c r="AA217" s="210"/>
      <c r="AB217" s="204"/>
      <c r="AC217" s="211"/>
      <c r="AD217" s="204"/>
      <c r="AE217" s="204"/>
      <c r="AF217" s="204"/>
      <c r="AG217" s="204"/>
      <c r="AH217" s="204"/>
      <c r="AI217" s="208"/>
      <c r="AJ217" s="208"/>
      <c r="AK217" s="212"/>
      <c r="AL217" s="213"/>
      <c r="AM217" s="213"/>
      <c r="AN217" s="213"/>
      <c r="AO217" s="214"/>
      <c r="AP217" s="215"/>
      <c r="AQ217" s="216"/>
      <c r="AR217" s="215"/>
      <c r="AS217" s="216"/>
      <c r="AT217" s="215"/>
      <c r="AU217" s="216"/>
      <c r="AV217" s="215"/>
      <c r="AW217" s="216"/>
      <c r="AX217" s="219"/>
      <c r="AY217" s="216"/>
      <c r="AZ217" s="216"/>
      <c r="BA217" s="216"/>
      <c r="BB217" s="216"/>
      <c r="BC217" s="216"/>
      <c r="BD217" s="220"/>
      <c r="BE217" s="220"/>
      <c r="BF217" s="220"/>
      <c r="BG217" s="228"/>
      <c r="BH217" s="228"/>
      <c r="BI217" s="229"/>
      <c r="BJ217" s="230"/>
      <c r="BK217" s="231"/>
      <c r="BL217" s="231"/>
      <c r="BM217" s="232"/>
      <c r="BN217" s="233"/>
      <c r="BO217" s="234"/>
      <c r="BP217" s="234"/>
      <c r="BQ217" s="234"/>
      <c r="BR217" s="234"/>
      <c r="BS217" s="234"/>
    </row>
    <row r="218" customHeight="1" spans="1:71">
      <c r="A218" s="69" t="str">
        <f t="shared" si="69"/>
        <v>K-291Induk</v>
      </c>
      <c r="B218" s="78">
        <f>B213+1</f>
        <v>43</v>
      </c>
      <c r="C218" s="74" t="s">
        <v>905</v>
      </c>
      <c r="D218" s="72"/>
      <c r="E218" s="73"/>
      <c r="F218" s="72"/>
      <c r="G218" s="79" t="s">
        <v>7418</v>
      </c>
      <c r="H218" s="80"/>
      <c r="I218" s="74" t="s">
        <v>7369</v>
      </c>
      <c r="J218" s="14">
        <v>50</v>
      </c>
      <c r="K218" s="14">
        <v>3</v>
      </c>
      <c r="L218" s="14">
        <v>20</v>
      </c>
      <c r="M218" s="14">
        <f>+IF(K218=3,400,IF(K218=1,230,0))</f>
        <v>400</v>
      </c>
      <c r="N218" s="15">
        <f>(J218*1000)/((L218*1000)*1.73)</f>
        <v>1.44508670520231</v>
      </c>
      <c r="O218" s="15">
        <f>IF(K218=3,(J218*1000)/(M218*1.73),(J218*1000)/(M218))</f>
        <v>72.2543352601156</v>
      </c>
      <c r="P218" s="74">
        <v>18</v>
      </c>
      <c r="Q218" s="111" t="s">
        <v>7363</v>
      </c>
      <c r="R218" s="111">
        <v>2024</v>
      </c>
      <c r="S218" s="111"/>
      <c r="T218" s="74" t="s">
        <v>7352</v>
      </c>
      <c r="U218" s="115"/>
      <c r="V218" s="14">
        <f>U218/O218*100</f>
        <v>0</v>
      </c>
      <c r="W218" s="115"/>
      <c r="X218" s="14">
        <f>W218/O218*100</f>
        <v>0</v>
      </c>
      <c r="Y218" s="115"/>
      <c r="Z218" s="14">
        <f>Y218/O218*100</f>
        <v>0</v>
      </c>
      <c r="AA218" s="115"/>
      <c r="AB218" s="14" t="e">
        <f>IF((K218=3),(AVERAGE(U218,W218,Y218)),U218)</f>
        <v>#DIV/0!</v>
      </c>
      <c r="AC218" s="15" t="str">
        <f>IFERROR(IF((K218=1),(AB218*AF218)/1000,(AB218*AG218*1.73)/1000),"0")</f>
        <v>0</v>
      </c>
      <c r="AD218" s="14">
        <f>AC218/J218*100</f>
        <v>0</v>
      </c>
      <c r="AE218" s="122" t="e">
        <f>IF($K$8=1,"1 Phase",ABS(((U218/AB218)-1)+ABS((W218/AB218)-1)+ABS((Y218/AB218)-1))/3)</f>
        <v>#DIV/0!</v>
      </c>
      <c r="AF218" s="14">
        <v>204</v>
      </c>
      <c r="AG218" s="14">
        <v>0</v>
      </c>
      <c r="AH218" s="57">
        <v>203</v>
      </c>
      <c r="AI218" s="74" t="str">
        <f>IF(U218&gt;O218,"OL PHASA","Normal")</f>
        <v>Normal</v>
      </c>
      <c r="AJ218" s="74" t="str">
        <f>IF(W218&gt;O218,"OL PHASA","Normal")</f>
        <v>Normal</v>
      </c>
      <c r="AK218" s="132" t="str">
        <f>IF(Y218&gt;O218,"OL PHASA","Normal")</f>
        <v>Normal</v>
      </c>
      <c r="AL218" s="139">
        <v>17</v>
      </c>
      <c r="AM218" s="139" t="s">
        <v>7363</v>
      </c>
      <c r="AN218" s="139">
        <v>2024</v>
      </c>
      <c r="AO218" s="149" t="s">
        <v>7352</v>
      </c>
      <c r="AP218" s="115">
        <v>49</v>
      </c>
      <c r="AQ218" s="14">
        <f>AP218/O218*100</f>
        <v>67.816</v>
      </c>
      <c r="AR218" s="115">
        <v>38</v>
      </c>
      <c r="AS218" s="14">
        <f>AR218/O218*100</f>
        <v>52.592</v>
      </c>
      <c r="AT218" s="115">
        <v>29</v>
      </c>
      <c r="AU218" s="14">
        <f>AT220/O218*100</f>
        <v>0</v>
      </c>
      <c r="AV218" s="115">
        <v>23</v>
      </c>
      <c r="AW218" s="14">
        <f>IF((K218=3),(AVERAGE(AP218,AR218,AT220)),AP218)</f>
        <v>43.5</v>
      </c>
      <c r="AX218" s="15">
        <f>IFERROR(IF((K218=1),(AW218*BA218)/1000,(AW218*BB218*1.73)/1000),"0")</f>
        <v>30.102</v>
      </c>
      <c r="AY218" s="14">
        <f>AX218/J218*100</f>
        <v>60.204</v>
      </c>
      <c r="AZ218" s="122">
        <f>IF($K$8=1,"1 Phase",ABS(((AP218/AW218)-1)+ABS((AR218/AW218)-1)+ABS((AT220/AW218)-1))/3)</f>
        <v>0.417624521072797</v>
      </c>
      <c r="BA218" s="14">
        <v>230</v>
      </c>
      <c r="BB218" s="14">
        <v>400</v>
      </c>
      <c r="BC218" s="57">
        <v>203</v>
      </c>
      <c r="BD218" s="74" t="str">
        <f>IF(AP218&gt;O218,"OL PHASA","Normal")</f>
        <v>Normal</v>
      </c>
      <c r="BE218" s="74" t="str">
        <f>IF(AR218&gt;O218,"OL PHASA","Normal")</f>
        <v>Normal</v>
      </c>
      <c r="BF218" s="132" t="str">
        <f>IF(AT220&gt;O218,"OL PHASA","Normal")</f>
        <v>Normal</v>
      </c>
      <c r="BG218" s="179" t="s">
        <v>7353</v>
      </c>
      <c r="BH218" s="179" t="s">
        <v>7354</v>
      </c>
      <c r="BI218" s="179"/>
      <c r="BJ218" s="179"/>
      <c r="BK218" s="179">
        <v>1060</v>
      </c>
      <c r="BL218" s="180" t="s">
        <v>7355</v>
      </c>
      <c r="BM218" s="196" t="str">
        <f>IF(AY218&gt;AD218,"Beban Malam","Beban Siang")</f>
        <v>Beban Malam</v>
      </c>
      <c r="BN218" s="197" t="str">
        <f>IF(AD218&lt;30,"Underload",IF(AD218&lt;=80,"Baik",IF(AD218&gt;80,"Overload")))</f>
        <v>Underload</v>
      </c>
      <c r="BO218" s="197" t="str">
        <f>IF(AY218&lt;30,"Underload",IF(AY218&lt;=80,"Baik",IF(AY218&gt;80,"Overload")))</f>
        <v>Baik</v>
      </c>
      <c r="BP218" s="197" t="e">
        <f>IF(K218=3,IF(AE218&gt;0.2,"TDK SEIMBANG","SEIMBANG"),IF(AI218="OL PHASA","TDK SEIMBANG","SEIMBANG"))</f>
        <v>#DIV/0!</v>
      </c>
      <c r="BQ218" s="197" t="str">
        <f>IF(K218=3,IF(AZ218&gt;0.2,"TDK SEIMBANG","SEIMBANG"),IF(BD218="OL PHASA","TDK SEIMBANG","SEIMBANG"))</f>
        <v>TDK SEIMBANG</v>
      </c>
      <c r="BR218" s="197" t="str">
        <f>IF(K218=3,IF(SUM(AF218:AG218)&gt;600,"NORMAL","DROP"),IF(AH219&gt;198,"NORMAL","DROP"))</f>
        <v>DROP</v>
      </c>
      <c r="BS218" s="197" t="str">
        <f>IF(K218=3,IF(SUM(BA218:BB218)&gt;600,"NORMAL","DROP"),IF(BC219&gt;198,"NORMAL","DROP"))</f>
        <v>NORMAL</v>
      </c>
    </row>
    <row r="219" customHeight="1" spans="1:71">
      <c r="A219" s="69" t="str">
        <f t="shared" si="69"/>
        <v>K-291Jurusan 1</v>
      </c>
      <c r="B219" s="75"/>
      <c r="C219" s="76" t="str">
        <f t="shared" ref="C219:C222" si="74">IF(T219="","",C218)</f>
        <v>K-291</v>
      </c>
      <c r="D219" s="76"/>
      <c r="E219" s="76"/>
      <c r="F219" s="76"/>
      <c r="G219" s="76"/>
      <c r="H219" s="76"/>
      <c r="I219" s="76"/>
      <c r="J219" s="92"/>
      <c r="K219" s="92"/>
      <c r="L219" s="93"/>
      <c r="M219" s="14"/>
      <c r="N219" s="94"/>
      <c r="O219" s="94"/>
      <c r="P219" s="98"/>
      <c r="Q219" s="98"/>
      <c r="R219" s="98"/>
      <c r="S219" s="98"/>
      <c r="T219" s="97" t="s">
        <v>7356</v>
      </c>
      <c r="U219" s="113"/>
      <c r="V219" s="92"/>
      <c r="W219" s="113"/>
      <c r="X219" s="92"/>
      <c r="Y219" s="113"/>
      <c r="Z219" s="92"/>
      <c r="AA219" s="113"/>
      <c r="AB219" s="14"/>
      <c r="AC219" s="124"/>
      <c r="AD219" s="92"/>
      <c r="AE219" s="92"/>
      <c r="AF219" s="113"/>
      <c r="AG219" s="113"/>
      <c r="AH219" s="14"/>
      <c r="AI219" s="97"/>
      <c r="AJ219" s="97"/>
      <c r="AK219" s="134"/>
      <c r="AL219" s="135"/>
      <c r="AM219" s="135"/>
      <c r="AN219" s="135"/>
      <c r="AO219" s="151" t="s">
        <v>7356</v>
      </c>
      <c r="AP219" s="113"/>
      <c r="AQ219" s="92"/>
      <c r="AR219" s="113"/>
      <c r="AS219" s="92"/>
      <c r="AT219" s="235"/>
      <c r="AU219" s="92"/>
      <c r="AV219" s="235"/>
      <c r="AW219" s="92"/>
      <c r="AX219" s="124"/>
      <c r="AY219" s="92"/>
      <c r="AZ219" s="92"/>
      <c r="BA219" s="92"/>
      <c r="BB219" s="92"/>
      <c r="BC219" s="14"/>
      <c r="BD219" s="97"/>
      <c r="BE219" s="97"/>
      <c r="BF219" s="97"/>
      <c r="BG219" s="222"/>
      <c r="BH219" s="222"/>
      <c r="BI219" s="223"/>
      <c r="BJ219" s="224"/>
      <c r="BK219" s="225"/>
      <c r="BL219" s="225"/>
      <c r="BM219" s="198"/>
      <c r="BN219" s="199"/>
      <c r="BO219" s="197"/>
      <c r="BP219" s="197"/>
      <c r="BQ219" s="197"/>
      <c r="BR219" s="197"/>
      <c r="BS219" s="197"/>
    </row>
    <row r="220" customHeight="1" spans="1:71">
      <c r="A220" s="69" t="str">
        <f t="shared" si="69"/>
        <v>K-291Jurusan 2</v>
      </c>
      <c r="B220" s="75"/>
      <c r="C220" s="76" t="str">
        <f t="shared" si="74"/>
        <v>K-291</v>
      </c>
      <c r="D220" s="76"/>
      <c r="E220" s="76"/>
      <c r="F220" s="76"/>
      <c r="G220" s="76"/>
      <c r="H220" s="76"/>
      <c r="I220" s="76"/>
      <c r="J220" s="92"/>
      <c r="K220" s="92"/>
      <c r="L220" s="93"/>
      <c r="M220" s="14"/>
      <c r="N220" s="94"/>
      <c r="O220" s="94"/>
      <c r="P220" s="97"/>
      <c r="Q220" s="97"/>
      <c r="R220" s="97"/>
      <c r="S220" s="97"/>
      <c r="T220" s="97" t="s">
        <v>7357</v>
      </c>
      <c r="U220" s="113"/>
      <c r="V220" s="92"/>
      <c r="W220" s="113"/>
      <c r="X220" s="92"/>
      <c r="Y220" s="113"/>
      <c r="Z220" s="92"/>
      <c r="AA220" s="113"/>
      <c r="AB220" s="14"/>
      <c r="AC220" s="124"/>
      <c r="AD220" s="92"/>
      <c r="AE220" s="92"/>
      <c r="AF220" s="113"/>
      <c r="AG220" s="113"/>
      <c r="AH220" s="92"/>
      <c r="AI220" s="97"/>
      <c r="AJ220" s="97"/>
      <c r="AK220" s="134"/>
      <c r="AL220" s="136"/>
      <c r="AM220" s="136"/>
      <c r="AN220" s="136"/>
      <c r="AO220" s="151" t="s">
        <v>7357</v>
      </c>
      <c r="AP220" s="115"/>
      <c r="AQ220" s="92"/>
      <c r="AR220" s="115"/>
      <c r="AS220" s="92"/>
      <c r="AT220" s="115"/>
      <c r="AU220" s="92"/>
      <c r="AV220" s="115"/>
      <c r="AW220" s="92"/>
      <c r="AX220" s="124"/>
      <c r="AY220" s="92"/>
      <c r="AZ220" s="92"/>
      <c r="BA220" s="92"/>
      <c r="BB220" s="92"/>
      <c r="BC220" s="92"/>
      <c r="BD220" s="97"/>
      <c r="BE220" s="97"/>
      <c r="BF220" s="97"/>
      <c r="BG220" s="222"/>
      <c r="BH220" s="222"/>
      <c r="BI220" s="226"/>
      <c r="BJ220" s="227"/>
      <c r="BK220" s="225"/>
      <c r="BL220" s="225"/>
      <c r="BM220" s="198"/>
      <c r="BN220" s="199"/>
      <c r="BO220" s="197"/>
      <c r="BP220" s="197"/>
      <c r="BQ220" s="197"/>
      <c r="BR220" s="197"/>
      <c r="BS220" s="197"/>
    </row>
    <row r="221" customHeight="1" spans="1:71">
      <c r="A221" s="69" t="str">
        <f t="shared" si="69"/>
        <v>K-291Jurusan 3</v>
      </c>
      <c r="B221" s="75"/>
      <c r="C221" s="76" t="str">
        <f t="shared" si="74"/>
        <v>K-291</v>
      </c>
      <c r="D221" s="76"/>
      <c r="E221" s="76"/>
      <c r="F221" s="76"/>
      <c r="G221" s="76"/>
      <c r="H221" s="76"/>
      <c r="I221" s="76"/>
      <c r="J221" s="92"/>
      <c r="K221" s="92"/>
      <c r="L221" s="93"/>
      <c r="M221" s="14"/>
      <c r="N221" s="94"/>
      <c r="O221" s="94"/>
      <c r="P221" s="97"/>
      <c r="Q221" s="97"/>
      <c r="R221" s="97"/>
      <c r="S221" s="97"/>
      <c r="T221" s="97" t="s">
        <v>7358</v>
      </c>
      <c r="U221" s="113"/>
      <c r="V221" s="92"/>
      <c r="W221" s="113"/>
      <c r="X221" s="92"/>
      <c r="Y221" s="113"/>
      <c r="Z221" s="92"/>
      <c r="AA221" s="113"/>
      <c r="AB221" s="92"/>
      <c r="AC221" s="124"/>
      <c r="AD221" s="92"/>
      <c r="AE221" s="92"/>
      <c r="AF221" s="113"/>
      <c r="AG221" s="113"/>
      <c r="AH221" s="92"/>
      <c r="AI221" s="97"/>
      <c r="AJ221" s="97"/>
      <c r="AK221" s="134"/>
      <c r="AL221" s="136"/>
      <c r="AM221" s="136"/>
      <c r="AN221" s="136"/>
      <c r="AO221" s="151" t="s">
        <v>7358</v>
      </c>
      <c r="AP221" s="113"/>
      <c r="AQ221" s="92"/>
      <c r="AR221" s="113"/>
      <c r="AS221" s="92"/>
      <c r="AT221" s="113"/>
      <c r="AU221" s="92"/>
      <c r="AV221" s="113"/>
      <c r="AW221" s="92"/>
      <c r="AX221" s="124"/>
      <c r="AY221" s="92"/>
      <c r="AZ221" s="92"/>
      <c r="BA221" s="92"/>
      <c r="BB221" s="92"/>
      <c r="BC221" s="92"/>
      <c r="BD221" s="97"/>
      <c r="BE221" s="97"/>
      <c r="BF221" s="97"/>
      <c r="BG221" s="222"/>
      <c r="BH221" s="222"/>
      <c r="BI221" s="226"/>
      <c r="BJ221" s="227"/>
      <c r="BK221" s="225"/>
      <c r="BL221" s="225"/>
      <c r="BM221" s="198"/>
      <c r="BN221" s="199"/>
      <c r="BO221" s="197"/>
      <c r="BP221" s="197"/>
      <c r="BQ221" s="197"/>
      <c r="BR221" s="197"/>
      <c r="BS221" s="197"/>
    </row>
    <row r="222" customHeight="1" spans="1:71">
      <c r="A222" s="69" t="str">
        <f t="shared" si="69"/>
        <v/>
      </c>
      <c r="B222" s="202"/>
      <c r="C222" s="76" t="str">
        <f t="shared" si="74"/>
        <v/>
      </c>
      <c r="D222" s="203"/>
      <c r="E222" s="203"/>
      <c r="F222" s="203"/>
      <c r="G222" s="203"/>
      <c r="H222" s="203"/>
      <c r="I222" s="203"/>
      <c r="J222" s="204"/>
      <c r="K222" s="204"/>
      <c r="L222" s="205"/>
      <c r="M222" s="206"/>
      <c r="N222" s="207"/>
      <c r="O222" s="207"/>
      <c r="P222" s="208"/>
      <c r="Q222" s="208"/>
      <c r="R222" s="208"/>
      <c r="S222" s="208"/>
      <c r="T222" s="208"/>
      <c r="U222" s="210"/>
      <c r="V222" s="204"/>
      <c r="W222" s="210"/>
      <c r="X222" s="204"/>
      <c r="Y222" s="210"/>
      <c r="Z222" s="204"/>
      <c r="AA222" s="210"/>
      <c r="AB222" s="204"/>
      <c r="AC222" s="211"/>
      <c r="AD222" s="204"/>
      <c r="AE222" s="204"/>
      <c r="AF222" s="204"/>
      <c r="AG222" s="204"/>
      <c r="AH222" s="204"/>
      <c r="AI222" s="208"/>
      <c r="AJ222" s="208"/>
      <c r="AK222" s="212"/>
      <c r="AL222" s="213"/>
      <c r="AM222" s="213"/>
      <c r="AN222" s="213"/>
      <c r="AO222" s="214"/>
      <c r="AP222" s="215"/>
      <c r="AQ222" s="216"/>
      <c r="AR222" s="215"/>
      <c r="AS222" s="216"/>
      <c r="AT222" s="215"/>
      <c r="AU222" s="216"/>
      <c r="AV222" s="215"/>
      <c r="AW222" s="216"/>
      <c r="AX222" s="219"/>
      <c r="AY222" s="216"/>
      <c r="AZ222" s="216"/>
      <c r="BA222" s="216"/>
      <c r="BB222" s="216"/>
      <c r="BC222" s="216"/>
      <c r="BD222" s="220"/>
      <c r="BE222" s="220"/>
      <c r="BF222" s="220"/>
      <c r="BG222" s="228"/>
      <c r="BH222" s="228"/>
      <c r="BI222" s="229"/>
      <c r="BJ222" s="230"/>
      <c r="BK222" s="231"/>
      <c r="BL222" s="231"/>
      <c r="BM222" s="232"/>
      <c r="BN222" s="233"/>
      <c r="BO222" s="234"/>
      <c r="BP222" s="234"/>
      <c r="BQ222" s="234"/>
      <c r="BR222" s="234"/>
      <c r="BS222" s="234"/>
    </row>
    <row r="223" customHeight="1" spans="1:71">
      <c r="A223" s="69" t="str">
        <f t="shared" si="69"/>
        <v>K-034Induk</v>
      </c>
      <c r="B223" s="78">
        <f>B218+1</f>
        <v>44</v>
      </c>
      <c r="C223" s="74" t="s">
        <v>1324</v>
      </c>
      <c r="D223" s="72"/>
      <c r="E223" s="73"/>
      <c r="F223" s="72"/>
      <c r="G223" s="79" t="s">
        <v>7419</v>
      </c>
      <c r="H223" s="80"/>
      <c r="I223" s="74" t="s">
        <v>1929</v>
      </c>
      <c r="J223" s="14">
        <v>50</v>
      </c>
      <c r="K223" s="14">
        <v>3</v>
      </c>
      <c r="L223" s="14">
        <v>20</v>
      </c>
      <c r="M223" s="14">
        <f>+IF(K223=3,400,IF(K223=1,230,0))</f>
        <v>400</v>
      </c>
      <c r="N223" s="15">
        <f>(J223*1000)/((L223*1000)*1.73)</f>
        <v>1.44508670520231</v>
      </c>
      <c r="O223" s="15">
        <f>IF(K223=3,(J223*1000)/(M223*1.73),(J223*1000)/(M223))</f>
        <v>72.2543352601156</v>
      </c>
      <c r="P223" s="74">
        <v>18</v>
      </c>
      <c r="Q223" s="111" t="s">
        <v>7363</v>
      </c>
      <c r="R223" s="111">
        <v>2024</v>
      </c>
      <c r="S223" s="111"/>
      <c r="T223" s="74" t="s">
        <v>7352</v>
      </c>
      <c r="U223" s="115"/>
      <c r="V223" s="14">
        <f>U223/O223*100</f>
        <v>0</v>
      </c>
      <c r="W223" s="115"/>
      <c r="X223" s="14">
        <f>W223/O223*100</f>
        <v>0</v>
      </c>
      <c r="Y223" s="115"/>
      <c r="Z223" s="14">
        <f>Y223/O223*100</f>
        <v>0</v>
      </c>
      <c r="AA223" s="115"/>
      <c r="AB223" s="14" t="e">
        <f>IF((K223=3),(AVERAGE(U223,W223,Y223)),U223)</f>
        <v>#DIV/0!</v>
      </c>
      <c r="AC223" s="15" t="str">
        <f>IFERROR(IF((K223=1),(AB223*AF223)/1000,(AB223*AG223*1.73)/1000),"0")</f>
        <v>0</v>
      </c>
      <c r="AD223" s="14">
        <f>AC223/J223*100</f>
        <v>0</v>
      </c>
      <c r="AE223" s="122" t="e">
        <f>IF($K$8=1,"1 Phase",ABS(((U223/AB223)-1)+ABS((W223/AB223)-1)+ABS((Y223/AB223)-1))/3)</f>
        <v>#DIV/0!</v>
      </c>
      <c r="AF223" s="14">
        <v>204</v>
      </c>
      <c r="AG223" s="14">
        <v>0</v>
      </c>
      <c r="AH223" s="57">
        <v>203</v>
      </c>
      <c r="AI223" s="74" t="str">
        <f>IF(U223&gt;O223,"OL PHASA","Normal")</f>
        <v>Normal</v>
      </c>
      <c r="AJ223" s="74" t="str">
        <f>IF(W223&gt;O223,"OL PHASA","Normal")</f>
        <v>Normal</v>
      </c>
      <c r="AK223" s="132" t="str">
        <f>IF(Y223&gt;O223,"OL PHASA","Normal")</f>
        <v>Normal</v>
      </c>
      <c r="AL223" s="139">
        <v>17</v>
      </c>
      <c r="AM223" s="139" t="s">
        <v>7363</v>
      </c>
      <c r="AN223" s="139">
        <v>2024</v>
      </c>
      <c r="AO223" s="149" t="s">
        <v>7352</v>
      </c>
      <c r="AP223" s="115">
        <f t="shared" ref="AP223:AT223" si="75">SUM(AP224:AP226)</f>
        <v>102</v>
      </c>
      <c r="AQ223" s="14">
        <f>AP223/O223*100</f>
        <v>141.168</v>
      </c>
      <c r="AR223" s="115">
        <f t="shared" si="75"/>
        <v>77</v>
      </c>
      <c r="AS223" s="14">
        <f>AR223/O223*100</f>
        <v>106.568</v>
      </c>
      <c r="AT223" s="115">
        <f t="shared" si="75"/>
        <v>95</v>
      </c>
      <c r="AU223" s="14">
        <f>AT225/O223*100</f>
        <v>1.384</v>
      </c>
      <c r="AV223" s="115">
        <f>SUM(AV224:AV226)</f>
        <v>89</v>
      </c>
      <c r="AW223" s="14">
        <f>IF((K223=3),(AVERAGE(AP223,AR223,AT225)),AP223)</f>
        <v>60</v>
      </c>
      <c r="AX223" s="15">
        <f>IFERROR(IF((K223=1),(AW223*BA223)/1000,(AW223*BB223*1.73)/1000),"0")</f>
        <v>41.52</v>
      </c>
      <c r="AY223" s="14">
        <f>AX223/J223*100</f>
        <v>83.04</v>
      </c>
      <c r="AZ223" s="122">
        <f>IF($K$8=1,"1 Phase",ABS(((AP223/AW223)-1)+ABS((AR223/AW223)-1)+ABS((AT225/AW223)-1))/3)</f>
        <v>0.655555555555556</v>
      </c>
      <c r="BA223" s="14">
        <v>230</v>
      </c>
      <c r="BB223" s="14">
        <v>400</v>
      </c>
      <c r="BC223" s="57">
        <v>203</v>
      </c>
      <c r="BD223" s="74" t="str">
        <f>IF(AP223&gt;O223,"OL PHASA","Normal")</f>
        <v>OL PHASA</v>
      </c>
      <c r="BE223" s="74" t="str">
        <f>IF(AR223&gt;O223,"OL PHASA","Normal")</f>
        <v>OL PHASA</v>
      </c>
      <c r="BF223" s="132" t="str">
        <f>IF(AT225&gt;O223,"OL PHASA","Normal")</f>
        <v>Normal</v>
      </c>
      <c r="BG223" s="179" t="s">
        <v>7353</v>
      </c>
      <c r="BH223" s="179" t="s">
        <v>7354</v>
      </c>
      <c r="BI223" s="179"/>
      <c r="BJ223" s="179"/>
      <c r="BK223" s="179">
        <v>1060</v>
      </c>
      <c r="BL223" s="180" t="s">
        <v>7355</v>
      </c>
      <c r="BM223" s="196" t="str">
        <f>IF(AY223&gt;AD223,"Beban Malam","Beban Siang")</f>
        <v>Beban Malam</v>
      </c>
      <c r="BN223" s="197" t="str">
        <f>IF(AD223&lt;30,"Underload",IF(AD223&lt;=80,"Baik",IF(AD223&gt;80,"Overload")))</f>
        <v>Underload</v>
      </c>
      <c r="BO223" s="197" t="str">
        <f>IF(AY223&lt;30,"Underload",IF(AY223&lt;=80,"Baik",IF(AY223&gt;80,"Overload")))</f>
        <v>Overload</v>
      </c>
      <c r="BP223" s="197" t="e">
        <f>IF(K223=3,IF(AE223&gt;0.2,"TDK SEIMBANG","SEIMBANG"),IF(AI223="OL PHASA","TDK SEIMBANG","SEIMBANG"))</f>
        <v>#DIV/0!</v>
      </c>
      <c r="BQ223" s="197" t="str">
        <f>IF(K223=3,IF(AZ223&gt;0.2,"TDK SEIMBANG","SEIMBANG"),IF(BD223="OL PHASA","TDK SEIMBANG","SEIMBANG"))</f>
        <v>TDK SEIMBANG</v>
      </c>
      <c r="BR223" s="197" t="str">
        <f>IF(K223=3,IF(SUM(AF223:AG223)&gt;600,"NORMAL","DROP"),IF(AH224&gt;198,"NORMAL","DROP"))</f>
        <v>DROP</v>
      </c>
      <c r="BS223" s="197" t="str">
        <f>IF(K223=3,IF(SUM(BA223:BB223)&gt;600,"NORMAL","DROP"),IF(BC224&gt;198,"NORMAL","DROP"))</f>
        <v>NORMAL</v>
      </c>
    </row>
    <row r="224" customHeight="1" spans="1:71">
      <c r="A224" s="69" t="str">
        <f t="shared" si="69"/>
        <v>K-034Jurusan 1</v>
      </c>
      <c r="B224" s="75"/>
      <c r="C224" s="76" t="str">
        <f t="shared" ref="C224:C227" si="76">IF(T224="","",C223)</f>
        <v>K-034</v>
      </c>
      <c r="D224" s="76"/>
      <c r="E224" s="76"/>
      <c r="F224" s="76"/>
      <c r="G224" s="76"/>
      <c r="H224" s="76"/>
      <c r="I224" s="76"/>
      <c r="J224" s="92"/>
      <c r="K224" s="92"/>
      <c r="L224" s="93"/>
      <c r="M224" s="14"/>
      <c r="N224" s="94"/>
      <c r="O224" s="94"/>
      <c r="P224" s="98"/>
      <c r="Q224" s="98"/>
      <c r="R224" s="98"/>
      <c r="S224" s="98"/>
      <c r="T224" s="97" t="s">
        <v>7356</v>
      </c>
      <c r="U224" s="113"/>
      <c r="V224" s="92"/>
      <c r="W224" s="113"/>
      <c r="X224" s="92"/>
      <c r="Y224" s="113"/>
      <c r="Z224" s="92"/>
      <c r="AA224" s="113"/>
      <c r="AB224" s="14"/>
      <c r="AC224" s="124"/>
      <c r="AD224" s="92"/>
      <c r="AE224" s="92"/>
      <c r="AF224" s="113"/>
      <c r="AG224" s="113"/>
      <c r="AH224" s="14"/>
      <c r="AI224" s="97"/>
      <c r="AJ224" s="97"/>
      <c r="AK224" s="134"/>
      <c r="AL224" s="135"/>
      <c r="AM224" s="135"/>
      <c r="AN224" s="135"/>
      <c r="AO224" s="151" t="s">
        <v>7356</v>
      </c>
      <c r="AP224" s="113">
        <v>27</v>
      </c>
      <c r="AQ224" s="92"/>
      <c r="AR224" s="113">
        <v>53</v>
      </c>
      <c r="AS224" s="92"/>
      <c r="AT224" s="235">
        <v>67</v>
      </c>
      <c r="AU224" s="92"/>
      <c r="AV224" s="235">
        <v>37</v>
      </c>
      <c r="AW224" s="92"/>
      <c r="AX224" s="124"/>
      <c r="AY224" s="92"/>
      <c r="AZ224" s="92"/>
      <c r="BA224" s="92"/>
      <c r="BB224" s="92"/>
      <c r="BC224" s="14"/>
      <c r="BD224" s="97"/>
      <c r="BE224" s="97"/>
      <c r="BF224" s="97"/>
      <c r="BG224" s="222"/>
      <c r="BH224" s="222"/>
      <c r="BI224" s="223"/>
      <c r="BJ224" s="224"/>
      <c r="BK224" s="225"/>
      <c r="BL224" s="225"/>
      <c r="BM224" s="198"/>
      <c r="BN224" s="199"/>
      <c r="BO224" s="197"/>
      <c r="BP224" s="197"/>
      <c r="BQ224" s="197"/>
      <c r="BR224" s="197"/>
      <c r="BS224" s="197"/>
    </row>
    <row r="225" customHeight="1" spans="1:71">
      <c r="A225" s="69" t="str">
        <f t="shared" si="69"/>
        <v>K-034Jurusan 2</v>
      </c>
      <c r="B225" s="75"/>
      <c r="C225" s="76" t="str">
        <f t="shared" si="76"/>
        <v>K-034</v>
      </c>
      <c r="D225" s="76"/>
      <c r="E225" s="76"/>
      <c r="F225" s="76"/>
      <c r="G225" s="76"/>
      <c r="H225" s="76"/>
      <c r="I225" s="76"/>
      <c r="J225" s="92"/>
      <c r="K225" s="92"/>
      <c r="L225" s="93"/>
      <c r="M225" s="14"/>
      <c r="N225" s="94"/>
      <c r="O225" s="94"/>
      <c r="P225" s="97"/>
      <c r="Q225" s="97"/>
      <c r="R225" s="97"/>
      <c r="S225" s="97"/>
      <c r="T225" s="97" t="s">
        <v>7357</v>
      </c>
      <c r="U225" s="113"/>
      <c r="V225" s="92"/>
      <c r="W225" s="113"/>
      <c r="X225" s="92"/>
      <c r="Y225" s="113"/>
      <c r="Z225" s="92"/>
      <c r="AA225" s="113"/>
      <c r="AB225" s="14"/>
      <c r="AC225" s="124"/>
      <c r="AD225" s="92"/>
      <c r="AE225" s="92"/>
      <c r="AF225" s="113"/>
      <c r="AG225" s="113"/>
      <c r="AH225" s="92"/>
      <c r="AI225" s="97"/>
      <c r="AJ225" s="97"/>
      <c r="AK225" s="134"/>
      <c r="AL225" s="136"/>
      <c r="AM225" s="136"/>
      <c r="AN225" s="136"/>
      <c r="AO225" s="151" t="s">
        <v>7357</v>
      </c>
      <c r="AP225" s="115">
        <v>8</v>
      </c>
      <c r="AQ225" s="92"/>
      <c r="AR225" s="115">
        <v>0</v>
      </c>
      <c r="AS225" s="92"/>
      <c r="AT225" s="115">
        <v>1</v>
      </c>
      <c r="AU225" s="92"/>
      <c r="AV225" s="115">
        <v>8</v>
      </c>
      <c r="AW225" s="92"/>
      <c r="AX225" s="124"/>
      <c r="AY225" s="92"/>
      <c r="AZ225" s="92"/>
      <c r="BA225" s="92"/>
      <c r="BB225" s="92"/>
      <c r="BC225" s="92"/>
      <c r="BD225" s="97"/>
      <c r="BE225" s="97"/>
      <c r="BF225" s="97"/>
      <c r="BG225" s="222"/>
      <c r="BH225" s="222"/>
      <c r="BI225" s="226"/>
      <c r="BJ225" s="227"/>
      <c r="BK225" s="225"/>
      <c r="BL225" s="225"/>
      <c r="BM225" s="198"/>
      <c r="BN225" s="199"/>
      <c r="BO225" s="197"/>
      <c r="BP225" s="197"/>
      <c r="BQ225" s="197"/>
      <c r="BR225" s="197"/>
      <c r="BS225" s="197"/>
    </row>
    <row r="226" customHeight="1" spans="1:71">
      <c r="A226" s="69" t="str">
        <f t="shared" si="69"/>
        <v>K-034Jurusan 3</v>
      </c>
      <c r="B226" s="75"/>
      <c r="C226" s="76" t="str">
        <f t="shared" si="76"/>
        <v>K-034</v>
      </c>
      <c r="D226" s="76"/>
      <c r="E226" s="76"/>
      <c r="F226" s="76"/>
      <c r="G226" s="76"/>
      <c r="H226" s="76"/>
      <c r="I226" s="76"/>
      <c r="J226" s="92"/>
      <c r="K226" s="92"/>
      <c r="L226" s="93"/>
      <c r="M226" s="14"/>
      <c r="N226" s="94"/>
      <c r="O226" s="94"/>
      <c r="P226" s="97"/>
      <c r="Q226" s="97"/>
      <c r="R226" s="97"/>
      <c r="S226" s="97"/>
      <c r="T226" s="97" t="s">
        <v>7358</v>
      </c>
      <c r="U226" s="113"/>
      <c r="V226" s="92"/>
      <c r="W226" s="113"/>
      <c r="X226" s="92"/>
      <c r="Y226" s="113"/>
      <c r="Z226" s="92"/>
      <c r="AA226" s="113"/>
      <c r="AB226" s="92"/>
      <c r="AC226" s="124"/>
      <c r="AD226" s="92"/>
      <c r="AE226" s="92"/>
      <c r="AF226" s="113"/>
      <c r="AG226" s="113"/>
      <c r="AH226" s="92"/>
      <c r="AI226" s="97"/>
      <c r="AJ226" s="97"/>
      <c r="AK226" s="134"/>
      <c r="AL226" s="136"/>
      <c r="AM226" s="136"/>
      <c r="AN226" s="136"/>
      <c r="AO226" s="151" t="s">
        <v>7358</v>
      </c>
      <c r="AP226" s="113">
        <v>67</v>
      </c>
      <c r="AQ226" s="92"/>
      <c r="AR226" s="113">
        <v>24</v>
      </c>
      <c r="AS226" s="92"/>
      <c r="AT226" s="113">
        <v>27</v>
      </c>
      <c r="AU226" s="92"/>
      <c r="AV226" s="113">
        <v>44</v>
      </c>
      <c r="AW226" s="92"/>
      <c r="AX226" s="124"/>
      <c r="AY226" s="92"/>
      <c r="AZ226" s="92"/>
      <c r="BA226" s="92"/>
      <c r="BB226" s="92"/>
      <c r="BC226" s="92"/>
      <c r="BD226" s="97"/>
      <c r="BE226" s="97"/>
      <c r="BF226" s="97"/>
      <c r="BG226" s="222"/>
      <c r="BH226" s="222"/>
      <c r="BI226" s="226"/>
      <c r="BJ226" s="227"/>
      <c r="BK226" s="225"/>
      <c r="BL226" s="225"/>
      <c r="BM226" s="198"/>
      <c r="BN226" s="199"/>
      <c r="BO226" s="197"/>
      <c r="BP226" s="197"/>
      <c r="BQ226" s="197"/>
      <c r="BR226" s="197"/>
      <c r="BS226" s="197"/>
    </row>
    <row r="227" customHeight="1" spans="1:71">
      <c r="A227" s="69" t="str">
        <f t="shared" si="69"/>
        <v/>
      </c>
      <c r="B227" s="202"/>
      <c r="C227" s="76" t="str">
        <f t="shared" si="76"/>
        <v/>
      </c>
      <c r="D227" s="203"/>
      <c r="E227" s="203"/>
      <c r="F227" s="203"/>
      <c r="G227" s="203"/>
      <c r="H227" s="203"/>
      <c r="I227" s="203"/>
      <c r="J227" s="204"/>
      <c r="K227" s="204"/>
      <c r="L227" s="205"/>
      <c r="M227" s="206"/>
      <c r="N227" s="207"/>
      <c r="O227" s="207"/>
      <c r="P227" s="208"/>
      <c r="Q227" s="208"/>
      <c r="R227" s="208"/>
      <c r="S227" s="208"/>
      <c r="T227" s="208"/>
      <c r="U227" s="210"/>
      <c r="V227" s="204"/>
      <c r="W227" s="210"/>
      <c r="X227" s="204"/>
      <c r="Y227" s="210"/>
      <c r="Z227" s="204"/>
      <c r="AA227" s="210"/>
      <c r="AB227" s="204"/>
      <c r="AC227" s="211"/>
      <c r="AD227" s="204"/>
      <c r="AE227" s="204"/>
      <c r="AF227" s="204"/>
      <c r="AG227" s="204"/>
      <c r="AH227" s="204"/>
      <c r="AI227" s="208"/>
      <c r="AJ227" s="208"/>
      <c r="AK227" s="212"/>
      <c r="AL227" s="213"/>
      <c r="AM227" s="213"/>
      <c r="AN227" s="213"/>
      <c r="AO227" s="214"/>
      <c r="AP227" s="215"/>
      <c r="AQ227" s="216"/>
      <c r="AR227" s="215"/>
      <c r="AS227" s="216"/>
      <c r="AT227" s="215"/>
      <c r="AU227" s="216"/>
      <c r="AV227" s="215"/>
      <c r="AW227" s="216"/>
      <c r="AX227" s="219"/>
      <c r="AY227" s="216"/>
      <c r="AZ227" s="216"/>
      <c r="BA227" s="216"/>
      <c r="BB227" s="216"/>
      <c r="BC227" s="216"/>
      <c r="BD227" s="220"/>
      <c r="BE227" s="220"/>
      <c r="BF227" s="220"/>
      <c r="BG227" s="228"/>
      <c r="BH227" s="228"/>
      <c r="BI227" s="229"/>
      <c r="BJ227" s="230"/>
      <c r="BK227" s="231"/>
      <c r="BL227" s="231"/>
      <c r="BM227" s="232"/>
      <c r="BN227" s="233"/>
      <c r="BO227" s="234"/>
      <c r="BP227" s="234"/>
      <c r="BQ227" s="234"/>
      <c r="BR227" s="234"/>
      <c r="BS227" s="234"/>
    </row>
    <row r="228" customHeight="1" spans="1:71">
      <c r="A228" s="69" t="str">
        <f t="shared" si="69"/>
        <v>K-180Induk</v>
      </c>
      <c r="B228" s="78">
        <f>B223+1</f>
        <v>45</v>
      </c>
      <c r="C228" s="74" t="s">
        <v>450</v>
      </c>
      <c r="D228" s="72"/>
      <c r="E228" s="73"/>
      <c r="F228" s="72"/>
      <c r="G228" s="79" t="s">
        <v>7420</v>
      </c>
      <c r="H228" s="80"/>
      <c r="I228" s="74" t="s">
        <v>7369</v>
      </c>
      <c r="J228" s="14">
        <v>100</v>
      </c>
      <c r="K228" s="14">
        <v>3</v>
      </c>
      <c r="L228" s="14">
        <v>20</v>
      </c>
      <c r="M228" s="14">
        <f>+IF(K228=3,400,IF(K228=1,230,0))</f>
        <v>400</v>
      </c>
      <c r="N228" s="15">
        <f>(J228*1000)/((L228*1000)*1.73)</f>
        <v>2.89017341040462</v>
      </c>
      <c r="O228" s="15">
        <f>IF(K228=3,(J228*1000)/(M228*1.73),(J228*1000)/(M228))</f>
        <v>144.508670520231</v>
      </c>
      <c r="P228" s="74">
        <v>18</v>
      </c>
      <c r="Q228" s="111" t="s">
        <v>7363</v>
      </c>
      <c r="R228" s="111">
        <v>2024</v>
      </c>
      <c r="S228" s="111"/>
      <c r="T228" s="74" t="s">
        <v>7352</v>
      </c>
      <c r="U228" s="115"/>
      <c r="V228" s="14">
        <f>U228/O228*100</f>
        <v>0</v>
      </c>
      <c r="W228" s="115"/>
      <c r="X228" s="14">
        <f>W228/O228*100</f>
        <v>0</v>
      </c>
      <c r="Y228" s="115"/>
      <c r="Z228" s="14">
        <f>Y228/O228*100</f>
        <v>0</v>
      </c>
      <c r="AA228" s="115"/>
      <c r="AB228" s="14" t="e">
        <f>IF((K228=3),(AVERAGE(U228,W228,Y228)),U228)</f>
        <v>#DIV/0!</v>
      </c>
      <c r="AC228" s="15" t="str">
        <f>IFERROR(IF((K228=1),(AB228*AF228)/1000,(AB228*AG228*1.73)/1000),"0")</f>
        <v>0</v>
      </c>
      <c r="AD228" s="14">
        <f>AC228/J228*100</f>
        <v>0</v>
      </c>
      <c r="AE228" s="122" t="e">
        <f>IF($K$8=1,"1 Phase",ABS(((U228/AB228)-1)+ABS((W228/AB228)-1)+ABS((Y228/AB228)-1))/3)</f>
        <v>#DIV/0!</v>
      </c>
      <c r="AF228" s="14">
        <v>204</v>
      </c>
      <c r="AG228" s="14">
        <v>0</v>
      </c>
      <c r="AH228" s="57">
        <v>203</v>
      </c>
      <c r="AI228" s="74" t="str">
        <f>IF(U228&gt;O228,"OL PHASA","Normal")</f>
        <v>Normal</v>
      </c>
      <c r="AJ228" s="74" t="str">
        <f>IF(W228&gt;O228,"OL PHASA","Normal")</f>
        <v>Normal</v>
      </c>
      <c r="AK228" s="132" t="str">
        <f>IF(Y228&gt;O228,"OL PHASA","Normal")</f>
        <v>Normal</v>
      </c>
      <c r="AL228" s="139">
        <v>17</v>
      </c>
      <c r="AM228" s="139" t="s">
        <v>7363</v>
      </c>
      <c r="AN228" s="139">
        <v>2024</v>
      </c>
      <c r="AO228" s="149" t="s">
        <v>7352</v>
      </c>
      <c r="AP228" s="115">
        <f t="shared" ref="AP228:AT228" si="77">SUM(AP229:AP231)</f>
        <v>75</v>
      </c>
      <c r="AQ228" s="14">
        <f>AP228/O228*100</f>
        <v>51.9</v>
      </c>
      <c r="AR228" s="115">
        <f t="shared" si="77"/>
        <v>53</v>
      </c>
      <c r="AS228" s="14">
        <f>AR228/O228*100</f>
        <v>36.676</v>
      </c>
      <c r="AT228" s="115">
        <f t="shared" si="77"/>
        <v>99</v>
      </c>
      <c r="AU228" s="14">
        <f>AT230/O228*100</f>
        <v>20.068</v>
      </c>
      <c r="AV228" s="115">
        <f>SUM(AV229:AV231)</f>
        <v>60</v>
      </c>
      <c r="AW228" s="14">
        <f>IF((K228=3),(AVERAGE(AP228,AR228,AT230)),AP228)</f>
        <v>52.3333333333333</v>
      </c>
      <c r="AX228" s="15">
        <f>IFERROR(IF((K228=1),(AW228*BA228)/1000,(AW228*BB228*1.73)/1000),"0")</f>
        <v>36.2146666666667</v>
      </c>
      <c r="AY228" s="14">
        <f>AX228/J228*100</f>
        <v>36.2146666666667</v>
      </c>
      <c r="AZ228" s="122">
        <f>IF($K$8=1,"1 Phase",ABS(((AP228/AW228)-1)+ABS((AR228/AW228)-1)+ABS((AT230/AW228)-1))/3)</f>
        <v>0.29723991507431</v>
      </c>
      <c r="BA228" s="14">
        <v>230</v>
      </c>
      <c r="BB228" s="14">
        <v>400</v>
      </c>
      <c r="BC228" s="57">
        <v>203</v>
      </c>
      <c r="BD228" s="74" t="str">
        <f>IF(AP228&gt;O228,"OL PHASA","Normal")</f>
        <v>Normal</v>
      </c>
      <c r="BE228" s="74" t="str">
        <f>IF(AR228&gt;O228,"OL PHASA","Normal")</f>
        <v>Normal</v>
      </c>
      <c r="BF228" s="132" t="str">
        <f>IF(AT230&gt;O228,"OL PHASA","Normal")</f>
        <v>Normal</v>
      </c>
      <c r="BG228" s="179" t="s">
        <v>7353</v>
      </c>
      <c r="BH228" s="179" t="s">
        <v>7354</v>
      </c>
      <c r="BI228" s="179"/>
      <c r="BJ228" s="179"/>
      <c r="BK228" s="179">
        <v>1060</v>
      </c>
      <c r="BL228" s="180" t="s">
        <v>7355</v>
      </c>
      <c r="BM228" s="196" t="str">
        <f>IF(AY228&gt;AD228,"Beban Malam","Beban Siang")</f>
        <v>Beban Malam</v>
      </c>
      <c r="BN228" s="197" t="str">
        <f>IF(AD228&lt;30,"Underload",IF(AD228&lt;=80,"Baik",IF(AD228&gt;80,"Overload")))</f>
        <v>Underload</v>
      </c>
      <c r="BO228" s="197" t="str">
        <f>IF(AY228&lt;30,"Underload",IF(AY228&lt;=80,"Baik",IF(AY228&gt;80,"Overload")))</f>
        <v>Baik</v>
      </c>
      <c r="BP228" s="197" t="e">
        <f>IF(K228=3,IF(AE228&gt;0.2,"TDK SEIMBANG","SEIMBANG"),IF(AI228="OL PHASA","TDK SEIMBANG","SEIMBANG"))</f>
        <v>#DIV/0!</v>
      </c>
      <c r="BQ228" s="197" t="str">
        <f>IF(K228=3,IF(AZ228&gt;0.2,"TDK SEIMBANG","SEIMBANG"),IF(BD228="OL PHASA","TDK SEIMBANG","SEIMBANG"))</f>
        <v>TDK SEIMBANG</v>
      </c>
      <c r="BR228" s="197" t="str">
        <f>IF(K228=3,IF(SUM(AF228:AG228)&gt;600,"NORMAL","DROP"),IF(AH229&gt;198,"NORMAL","DROP"))</f>
        <v>DROP</v>
      </c>
      <c r="BS228" s="197" t="str">
        <f>IF(K228=3,IF(SUM(BA228:BB228)&gt;600,"NORMAL","DROP"),IF(BC229&gt;198,"NORMAL","DROP"))</f>
        <v>NORMAL</v>
      </c>
    </row>
    <row r="229" customHeight="1" spans="1:71">
      <c r="A229" s="69" t="str">
        <f t="shared" si="69"/>
        <v>K-180Jurusan 1</v>
      </c>
      <c r="B229" s="75"/>
      <c r="C229" s="76" t="str">
        <f t="shared" ref="C229:C232" si="78">IF(T229="","",C228)</f>
        <v>K-180</v>
      </c>
      <c r="D229" s="76"/>
      <c r="E229" s="76"/>
      <c r="F229" s="76"/>
      <c r="G229" s="76"/>
      <c r="H229" s="76"/>
      <c r="I229" s="76"/>
      <c r="J229" s="92"/>
      <c r="K229" s="92"/>
      <c r="L229" s="93"/>
      <c r="M229" s="14"/>
      <c r="N229" s="94"/>
      <c r="O229" s="94"/>
      <c r="P229" s="98"/>
      <c r="Q229" s="98"/>
      <c r="R229" s="98"/>
      <c r="S229" s="98"/>
      <c r="T229" s="97" t="s">
        <v>7356</v>
      </c>
      <c r="U229" s="113"/>
      <c r="V229" s="92"/>
      <c r="W229" s="113"/>
      <c r="X229" s="92"/>
      <c r="Y229" s="113"/>
      <c r="Z229" s="92"/>
      <c r="AA229" s="113"/>
      <c r="AB229" s="14"/>
      <c r="AC229" s="124"/>
      <c r="AD229" s="92"/>
      <c r="AE229" s="92"/>
      <c r="AF229" s="113"/>
      <c r="AG229" s="113"/>
      <c r="AH229" s="14"/>
      <c r="AI229" s="97"/>
      <c r="AJ229" s="97"/>
      <c r="AK229" s="134"/>
      <c r="AL229" s="135"/>
      <c r="AM229" s="135"/>
      <c r="AN229" s="135"/>
      <c r="AO229" s="151" t="s">
        <v>7356</v>
      </c>
      <c r="AP229" s="113">
        <v>37</v>
      </c>
      <c r="AQ229" s="92"/>
      <c r="AR229" s="113">
        <v>44</v>
      </c>
      <c r="AS229" s="92"/>
      <c r="AT229" s="235">
        <v>70</v>
      </c>
      <c r="AU229" s="92"/>
      <c r="AV229" s="235">
        <v>35</v>
      </c>
      <c r="AW229" s="92"/>
      <c r="AX229" s="124"/>
      <c r="AY229" s="92"/>
      <c r="AZ229" s="92"/>
      <c r="BA229" s="92"/>
      <c r="BB229" s="92"/>
      <c r="BC229" s="14"/>
      <c r="BD229" s="97"/>
      <c r="BE229" s="97"/>
      <c r="BF229" s="97"/>
      <c r="BG229" s="222"/>
      <c r="BH229" s="222"/>
      <c r="BI229" s="223"/>
      <c r="BJ229" s="224"/>
      <c r="BK229" s="225"/>
      <c r="BL229" s="225"/>
      <c r="BM229" s="198"/>
      <c r="BN229" s="199"/>
      <c r="BO229" s="197"/>
      <c r="BP229" s="197"/>
      <c r="BQ229" s="197"/>
      <c r="BR229" s="197"/>
      <c r="BS229" s="197"/>
    </row>
    <row r="230" customHeight="1" spans="1:71">
      <c r="A230" s="69" t="str">
        <f t="shared" si="69"/>
        <v>K-180Jurusan 2</v>
      </c>
      <c r="B230" s="75"/>
      <c r="C230" s="76" t="str">
        <f t="shared" si="78"/>
        <v>K-180</v>
      </c>
      <c r="D230" s="76"/>
      <c r="E230" s="76"/>
      <c r="F230" s="76"/>
      <c r="G230" s="76"/>
      <c r="H230" s="76"/>
      <c r="I230" s="76"/>
      <c r="J230" s="92"/>
      <c r="K230" s="92"/>
      <c r="L230" s="93"/>
      <c r="M230" s="14"/>
      <c r="N230" s="94"/>
      <c r="O230" s="94"/>
      <c r="P230" s="97"/>
      <c r="Q230" s="97"/>
      <c r="R230" s="97"/>
      <c r="S230" s="97"/>
      <c r="T230" s="97" t="s">
        <v>7357</v>
      </c>
      <c r="U230" s="113"/>
      <c r="V230" s="92"/>
      <c r="W230" s="113"/>
      <c r="X230" s="92"/>
      <c r="Y230" s="113"/>
      <c r="Z230" s="92"/>
      <c r="AA230" s="113"/>
      <c r="AB230" s="14"/>
      <c r="AC230" s="124"/>
      <c r="AD230" s="92"/>
      <c r="AE230" s="92"/>
      <c r="AF230" s="113"/>
      <c r="AG230" s="113"/>
      <c r="AH230" s="92"/>
      <c r="AI230" s="97"/>
      <c r="AJ230" s="97"/>
      <c r="AK230" s="134"/>
      <c r="AL230" s="136"/>
      <c r="AM230" s="136"/>
      <c r="AN230" s="136"/>
      <c r="AO230" s="151" t="s">
        <v>7357</v>
      </c>
      <c r="AP230" s="115">
        <v>38</v>
      </c>
      <c r="AQ230" s="92"/>
      <c r="AR230" s="115">
        <v>9</v>
      </c>
      <c r="AS230" s="92"/>
      <c r="AT230" s="115">
        <v>29</v>
      </c>
      <c r="AU230" s="92"/>
      <c r="AV230" s="115">
        <v>25</v>
      </c>
      <c r="AW230" s="92"/>
      <c r="AX230" s="124"/>
      <c r="AY230" s="92"/>
      <c r="AZ230" s="92"/>
      <c r="BA230" s="92"/>
      <c r="BB230" s="92"/>
      <c r="BC230" s="92"/>
      <c r="BD230" s="97"/>
      <c r="BE230" s="97"/>
      <c r="BF230" s="97"/>
      <c r="BG230" s="222"/>
      <c r="BH230" s="222"/>
      <c r="BI230" s="226"/>
      <c r="BJ230" s="227"/>
      <c r="BK230" s="225"/>
      <c r="BL230" s="225"/>
      <c r="BM230" s="198"/>
      <c r="BN230" s="199"/>
      <c r="BO230" s="197"/>
      <c r="BP230" s="197"/>
      <c r="BQ230" s="197"/>
      <c r="BR230" s="197"/>
      <c r="BS230" s="197"/>
    </row>
    <row r="231" customHeight="1" spans="1:71">
      <c r="A231" s="69" t="str">
        <f t="shared" si="69"/>
        <v>K-180Jurusan 3</v>
      </c>
      <c r="B231" s="75"/>
      <c r="C231" s="76" t="str">
        <f t="shared" si="78"/>
        <v>K-180</v>
      </c>
      <c r="D231" s="76"/>
      <c r="E231" s="76"/>
      <c r="F231" s="76"/>
      <c r="G231" s="76"/>
      <c r="H231" s="76"/>
      <c r="I231" s="76"/>
      <c r="J231" s="92"/>
      <c r="K231" s="92"/>
      <c r="L231" s="93"/>
      <c r="M231" s="14"/>
      <c r="N231" s="94"/>
      <c r="O231" s="94"/>
      <c r="P231" s="97"/>
      <c r="Q231" s="97"/>
      <c r="R231" s="97"/>
      <c r="S231" s="97"/>
      <c r="T231" s="97" t="s">
        <v>7358</v>
      </c>
      <c r="U231" s="113"/>
      <c r="V231" s="92"/>
      <c r="W231" s="113"/>
      <c r="X231" s="92"/>
      <c r="Y231" s="113"/>
      <c r="Z231" s="92"/>
      <c r="AA231" s="113"/>
      <c r="AB231" s="92"/>
      <c r="AC231" s="124"/>
      <c r="AD231" s="92"/>
      <c r="AE231" s="92"/>
      <c r="AF231" s="113"/>
      <c r="AG231" s="113"/>
      <c r="AH231" s="92"/>
      <c r="AI231" s="97"/>
      <c r="AJ231" s="97"/>
      <c r="AK231" s="134"/>
      <c r="AL231" s="136"/>
      <c r="AM231" s="136"/>
      <c r="AN231" s="136"/>
      <c r="AO231" s="151" t="s">
        <v>7358</v>
      </c>
      <c r="AP231" s="113"/>
      <c r="AQ231" s="92"/>
      <c r="AR231" s="113"/>
      <c r="AS231" s="92"/>
      <c r="AT231" s="113"/>
      <c r="AU231" s="92"/>
      <c r="AV231" s="113"/>
      <c r="AW231" s="92"/>
      <c r="AX231" s="124"/>
      <c r="AY231" s="92"/>
      <c r="AZ231" s="92"/>
      <c r="BA231" s="92"/>
      <c r="BB231" s="92"/>
      <c r="BC231" s="92"/>
      <c r="BD231" s="97"/>
      <c r="BE231" s="97"/>
      <c r="BF231" s="97"/>
      <c r="BG231" s="222"/>
      <c r="BH231" s="222"/>
      <c r="BI231" s="226"/>
      <c r="BJ231" s="227"/>
      <c r="BK231" s="225"/>
      <c r="BL231" s="225"/>
      <c r="BM231" s="198"/>
      <c r="BN231" s="199"/>
      <c r="BO231" s="197"/>
      <c r="BP231" s="197"/>
      <c r="BQ231" s="197"/>
      <c r="BR231" s="197"/>
      <c r="BS231" s="197"/>
    </row>
    <row r="232" customHeight="1" spans="1:71">
      <c r="A232" s="69" t="str">
        <f t="shared" si="69"/>
        <v/>
      </c>
      <c r="B232" s="202"/>
      <c r="C232" s="76" t="str">
        <f t="shared" si="78"/>
        <v/>
      </c>
      <c r="D232" s="203"/>
      <c r="E232" s="203"/>
      <c r="F232" s="203"/>
      <c r="G232" s="203"/>
      <c r="H232" s="203"/>
      <c r="I232" s="203"/>
      <c r="J232" s="204"/>
      <c r="K232" s="204"/>
      <c r="L232" s="205"/>
      <c r="M232" s="206"/>
      <c r="N232" s="207"/>
      <c r="O232" s="207"/>
      <c r="P232" s="208"/>
      <c r="Q232" s="208"/>
      <c r="R232" s="208"/>
      <c r="S232" s="208"/>
      <c r="T232" s="208"/>
      <c r="U232" s="210"/>
      <c r="V232" s="204"/>
      <c r="W232" s="210"/>
      <c r="X232" s="204"/>
      <c r="Y232" s="210"/>
      <c r="Z232" s="204"/>
      <c r="AA232" s="210"/>
      <c r="AB232" s="204"/>
      <c r="AC232" s="211"/>
      <c r="AD232" s="204"/>
      <c r="AE232" s="204"/>
      <c r="AF232" s="204"/>
      <c r="AG232" s="204"/>
      <c r="AH232" s="204"/>
      <c r="AI232" s="208"/>
      <c r="AJ232" s="208"/>
      <c r="AK232" s="212"/>
      <c r="AL232" s="213"/>
      <c r="AM232" s="213"/>
      <c r="AN232" s="213"/>
      <c r="AO232" s="214"/>
      <c r="AP232" s="215"/>
      <c r="AQ232" s="216"/>
      <c r="AR232" s="215"/>
      <c r="AS232" s="216"/>
      <c r="AT232" s="215"/>
      <c r="AU232" s="216"/>
      <c r="AV232" s="215"/>
      <c r="AW232" s="216"/>
      <c r="AX232" s="219"/>
      <c r="AY232" s="216"/>
      <c r="AZ232" s="216"/>
      <c r="BA232" s="216"/>
      <c r="BB232" s="216"/>
      <c r="BC232" s="216"/>
      <c r="BD232" s="220"/>
      <c r="BE232" s="220"/>
      <c r="BF232" s="220"/>
      <c r="BG232" s="228"/>
      <c r="BH232" s="228"/>
      <c r="BI232" s="229"/>
      <c r="BJ232" s="230"/>
      <c r="BK232" s="231"/>
      <c r="BL232" s="231"/>
      <c r="BM232" s="232"/>
      <c r="BN232" s="233"/>
      <c r="BO232" s="234"/>
      <c r="BP232" s="234"/>
      <c r="BQ232" s="234"/>
      <c r="BR232" s="234"/>
      <c r="BS232" s="234"/>
    </row>
    <row r="233" customHeight="1" spans="1:71">
      <c r="A233" s="69" t="str">
        <f t="shared" si="69"/>
        <v>K-144.1Induk</v>
      </c>
      <c r="B233" s="78">
        <f>B228+1</f>
        <v>46</v>
      </c>
      <c r="C233" s="74" t="s">
        <v>675</v>
      </c>
      <c r="D233" s="72"/>
      <c r="E233" s="73"/>
      <c r="F233" s="72"/>
      <c r="G233" s="79" t="s">
        <v>7421</v>
      </c>
      <c r="H233" s="80"/>
      <c r="I233" s="74" t="s">
        <v>1929</v>
      </c>
      <c r="J233" s="14">
        <v>100</v>
      </c>
      <c r="K233" s="14">
        <v>3</v>
      </c>
      <c r="L233" s="14">
        <v>20</v>
      </c>
      <c r="M233" s="14">
        <f>+IF(K233=3,400,IF(K233=1,230,0))</f>
        <v>400</v>
      </c>
      <c r="N233" s="15">
        <f>(J233*1000)/((L233*1000)*1.73)</f>
        <v>2.89017341040462</v>
      </c>
      <c r="O233" s="15">
        <f>IF(K233=3,(J233*1000)/(M233*1.73),(J233*1000)/(M233))</f>
        <v>144.508670520231</v>
      </c>
      <c r="P233" s="74">
        <v>18</v>
      </c>
      <c r="Q233" s="111" t="s">
        <v>7363</v>
      </c>
      <c r="R233" s="111">
        <v>2024</v>
      </c>
      <c r="S233" s="111"/>
      <c r="T233" s="74" t="s">
        <v>7352</v>
      </c>
      <c r="U233" s="115"/>
      <c r="V233" s="14">
        <f>U233/O233*100</f>
        <v>0</v>
      </c>
      <c r="W233" s="115"/>
      <c r="X233" s="14">
        <f>W233/O233*100</f>
        <v>0</v>
      </c>
      <c r="Y233" s="115"/>
      <c r="Z233" s="14">
        <f>Y233/O233*100</f>
        <v>0</v>
      </c>
      <c r="AA233" s="115"/>
      <c r="AB233" s="14" t="e">
        <f>IF((K233=3),(AVERAGE(U233,W233,Y233)),U233)</f>
        <v>#DIV/0!</v>
      </c>
      <c r="AC233" s="15" t="str">
        <f>IFERROR(IF((K233=1),(AB233*AF233)/1000,(AB233*AG233*1.73)/1000),"0")</f>
        <v>0</v>
      </c>
      <c r="AD233" s="14">
        <f>AC233/J233*100</f>
        <v>0</v>
      </c>
      <c r="AE233" s="122" t="e">
        <f>IF($K$8=1,"1 Phase",ABS(((U233/AB233)-1)+ABS((W233/AB233)-1)+ABS((Y233/AB233)-1))/3)</f>
        <v>#DIV/0!</v>
      </c>
      <c r="AF233" s="14">
        <v>204</v>
      </c>
      <c r="AG233" s="14">
        <v>0</v>
      </c>
      <c r="AH233" s="57">
        <v>203</v>
      </c>
      <c r="AI233" s="74" t="str">
        <f>IF(U233&gt;O233,"OL PHASA","Normal")</f>
        <v>Normal</v>
      </c>
      <c r="AJ233" s="74" t="str">
        <f>IF(W233&gt;O233,"OL PHASA","Normal")</f>
        <v>Normal</v>
      </c>
      <c r="AK233" s="132" t="str">
        <f>IF(Y233&gt;O233,"OL PHASA","Normal")</f>
        <v>Normal</v>
      </c>
      <c r="AL233" s="139">
        <v>17</v>
      </c>
      <c r="AM233" s="139" t="s">
        <v>7363</v>
      </c>
      <c r="AN233" s="139">
        <v>2024</v>
      </c>
      <c r="AO233" s="149" t="s">
        <v>7352</v>
      </c>
      <c r="AP233" s="115">
        <f t="shared" ref="AP233:AT233" si="79">SUM(AP234:AP236)</f>
        <v>31</v>
      </c>
      <c r="AQ233" s="14">
        <f>AP233/O233*100</f>
        <v>21.452</v>
      </c>
      <c r="AR233" s="115">
        <f t="shared" si="79"/>
        <v>46</v>
      </c>
      <c r="AS233" s="14">
        <f>AR233/O233*100</f>
        <v>31.832</v>
      </c>
      <c r="AT233" s="115">
        <f t="shared" si="79"/>
        <v>81</v>
      </c>
      <c r="AU233" s="14">
        <f>AT235/O233*100</f>
        <v>29.064</v>
      </c>
      <c r="AV233" s="115">
        <f>SUM(AV234:AV236)</f>
        <v>54</v>
      </c>
      <c r="AW233" s="14">
        <f>IF((K233=3),(AVERAGE(AP233,AR233,AT235)),AP233)</f>
        <v>39.6666666666667</v>
      </c>
      <c r="AX233" s="15">
        <f>IFERROR(IF((K233=1),(AW233*BA233)/1000,(AW233*BB233*1.73)/1000),"0")</f>
        <v>27.4493333333333</v>
      </c>
      <c r="AY233" s="14">
        <f>AX233/J233*100</f>
        <v>27.4493333333333</v>
      </c>
      <c r="AZ233" s="122">
        <f>IF($K$8=1,"1 Phase",ABS(((AP233/AW233)-1)+ABS((AR233/AW233)-1)+ABS((AT235/AW233)-1))/3)</f>
        <v>3.70074341541719e-17</v>
      </c>
      <c r="BA233" s="14">
        <v>230</v>
      </c>
      <c r="BB233" s="14">
        <v>400</v>
      </c>
      <c r="BC233" s="57">
        <v>203</v>
      </c>
      <c r="BD233" s="74" t="str">
        <f>IF(AP233&gt;O233,"OL PHASA","Normal")</f>
        <v>Normal</v>
      </c>
      <c r="BE233" s="74" t="str">
        <f>IF(AR233&gt;O233,"OL PHASA","Normal")</f>
        <v>Normal</v>
      </c>
      <c r="BF233" s="132" t="str">
        <f>IF(AT235&gt;O233,"OL PHASA","Normal")</f>
        <v>Normal</v>
      </c>
      <c r="BG233" s="179" t="s">
        <v>7353</v>
      </c>
      <c r="BH233" s="179" t="s">
        <v>7354</v>
      </c>
      <c r="BI233" s="179"/>
      <c r="BJ233" s="179"/>
      <c r="BK233" s="179">
        <v>1060</v>
      </c>
      <c r="BL233" s="180" t="s">
        <v>7355</v>
      </c>
      <c r="BM233" s="196" t="str">
        <f>IF(AY233&gt;AD233,"Beban Malam","Beban Siang")</f>
        <v>Beban Malam</v>
      </c>
      <c r="BN233" s="197" t="str">
        <f>IF(AD233&lt;30,"Underload",IF(AD233&lt;=80,"Baik",IF(AD233&gt;80,"Overload")))</f>
        <v>Underload</v>
      </c>
      <c r="BO233" s="197" t="str">
        <f>IF(AY233&lt;30,"Underload",IF(AY233&lt;=80,"Baik",IF(AY233&gt;80,"Overload")))</f>
        <v>Underload</v>
      </c>
      <c r="BP233" s="197" t="e">
        <f>IF(K233=3,IF(AE233&gt;0.2,"TDK SEIMBANG","SEIMBANG"),IF(AI233="OL PHASA","TDK SEIMBANG","SEIMBANG"))</f>
        <v>#DIV/0!</v>
      </c>
      <c r="BQ233" s="197" t="str">
        <f>IF(K233=3,IF(AZ233&gt;0.2,"TDK SEIMBANG","SEIMBANG"),IF(BD233="OL PHASA","TDK SEIMBANG","SEIMBANG"))</f>
        <v>SEIMBANG</v>
      </c>
      <c r="BR233" s="197" t="str">
        <f>IF(K233=3,IF(SUM(AF233:AG233)&gt;600,"NORMAL","DROP"),IF(AH234&gt;198,"NORMAL","DROP"))</f>
        <v>DROP</v>
      </c>
      <c r="BS233" s="197" t="str">
        <f>IF(K233=3,IF(SUM(BA233:BB233)&gt;600,"NORMAL","DROP"),IF(BC234&gt;198,"NORMAL","DROP"))</f>
        <v>NORMAL</v>
      </c>
    </row>
    <row r="234" customHeight="1" spans="1:71">
      <c r="A234" s="69" t="str">
        <f t="shared" si="69"/>
        <v>K-144.1Jurusan 1</v>
      </c>
      <c r="B234" s="75"/>
      <c r="C234" s="76" t="str">
        <f t="shared" ref="C234:C237" si="80">IF(T234="","",C233)</f>
        <v>K-144.1</v>
      </c>
      <c r="D234" s="76"/>
      <c r="E234" s="76"/>
      <c r="F234" s="76"/>
      <c r="G234" s="76"/>
      <c r="H234" s="76"/>
      <c r="I234" s="76"/>
      <c r="J234" s="92"/>
      <c r="K234" s="92"/>
      <c r="L234" s="93"/>
      <c r="M234" s="14"/>
      <c r="N234" s="94"/>
      <c r="O234" s="94"/>
      <c r="P234" s="98"/>
      <c r="Q234" s="98"/>
      <c r="R234" s="98"/>
      <c r="S234" s="98"/>
      <c r="T234" s="97" t="s">
        <v>7356</v>
      </c>
      <c r="U234" s="113"/>
      <c r="V234" s="92"/>
      <c r="W234" s="113"/>
      <c r="X234" s="92"/>
      <c r="Y234" s="113"/>
      <c r="Z234" s="92"/>
      <c r="AA234" s="113"/>
      <c r="AB234" s="14"/>
      <c r="AC234" s="124"/>
      <c r="AD234" s="92"/>
      <c r="AE234" s="92"/>
      <c r="AF234" s="113"/>
      <c r="AG234" s="113"/>
      <c r="AH234" s="14"/>
      <c r="AI234" s="97"/>
      <c r="AJ234" s="97"/>
      <c r="AK234" s="134"/>
      <c r="AL234" s="135"/>
      <c r="AM234" s="135"/>
      <c r="AN234" s="135"/>
      <c r="AO234" s="151" t="s">
        <v>7356</v>
      </c>
      <c r="AP234" s="113">
        <v>19</v>
      </c>
      <c r="AQ234" s="92"/>
      <c r="AR234" s="113">
        <v>18</v>
      </c>
      <c r="AS234" s="92"/>
      <c r="AT234" s="235">
        <v>39</v>
      </c>
      <c r="AU234" s="92"/>
      <c r="AV234" s="235">
        <v>26</v>
      </c>
      <c r="AW234" s="92"/>
      <c r="AX234" s="124"/>
      <c r="AY234" s="92"/>
      <c r="AZ234" s="92"/>
      <c r="BA234" s="92"/>
      <c r="BB234" s="92"/>
      <c r="BC234" s="14"/>
      <c r="BD234" s="97"/>
      <c r="BE234" s="97"/>
      <c r="BF234" s="97"/>
      <c r="BG234" s="222"/>
      <c r="BH234" s="222"/>
      <c r="BI234" s="223"/>
      <c r="BJ234" s="224"/>
      <c r="BK234" s="225"/>
      <c r="BL234" s="225"/>
      <c r="BM234" s="198"/>
      <c r="BN234" s="199"/>
      <c r="BO234" s="197"/>
      <c r="BP234" s="197"/>
      <c r="BQ234" s="197"/>
      <c r="BR234" s="197"/>
      <c r="BS234" s="197"/>
    </row>
    <row r="235" customHeight="1" spans="1:71">
      <c r="A235" s="69" t="str">
        <f t="shared" si="69"/>
        <v>K-144.1Jurusan 2</v>
      </c>
      <c r="B235" s="75"/>
      <c r="C235" s="76" t="str">
        <f t="shared" si="80"/>
        <v>K-144.1</v>
      </c>
      <c r="D235" s="76"/>
      <c r="E235" s="76"/>
      <c r="F235" s="76"/>
      <c r="G235" s="76"/>
      <c r="H235" s="76"/>
      <c r="I235" s="76"/>
      <c r="J235" s="92"/>
      <c r="K235" s="92"/>
      <c r="L235" s="93"/>
      <c r="M235" s="14"/>
      <c r="N235" s="94"/>
      <c r="O235" s="94"/>
      <c r="P235" s="97"/>
      <c r="Q235" s="97"/>
      <c r="R235" s="97"/>
      <c r="S235" s="97"/>
      <c r="T235" s="97" t="s">
        <v>7357</v>
      </c>
      <c r="U235" s="113"/>
      <c r="V235" s="92"/>
      <c r="W235" s="113"/>
      <c r="X235" s="92"/>
      <c r="Y235" s="113"/>
      <c r="Z235" s="92"/>
      <c r="AA235" s="113"/>
      <c r="AB235" s="14"/>
      <c r="AC235" s="124"/>
      <c r="AD235" s="92"/>
      <c r="AE235" s="92"/>
      <c r="AF235" s="113"/>
      <c r="AG235" s="113"/>
      <c r="AH235" s="92"/>
      <c r="AI235" s="97"/>
      <c r="AJ235" s="97"/>
      <c r="AK235" s="134"/>
      <c r="AL235" s="136"/>
      <c r="AM235" s="136"/>
      <c r="AN235" s="136"/>
      <c r="AO235" s="151" t="s">
        <v>7357</v>
      </c>
      <c r="AP235" s="115">
        <v>12</v>
      </c>
      <c r="AQ235" s="92"/>
      <c r="AR235" s="115">
        <v>28</v>
      </c>
      <c r="AS235" s="92"/>
      <c r="AT235" s="115">
        <v>42</v>
      </c>
      <c r="AU235" s="92"/>
      <c r="AV235" s="115">
        <v>28</v>
      </c>
      <c r="AW235" s="92"/>
      <c r="AX235" s="124"/>
      <c r="AY235" s="92"/>
      <c r="AZ235" s="92"/>
      <c r="BA235" s="92"/>
      <c r="BB235" s="92"/>
      <c r="BC235" s="92"/>
      <c r="BD235" s="97"/>
      <c r="BE235" s="97"/>
      <c r="BF235" s="97"/>
      <c r="BG235" s="222"/>
      <c r="BH235" s="222"/>
      <c r="BI235" s="226"/>
      <c r="BJ235" s="227"/>
      <c r="BK235" s="225"/>
      <c r="BL235" s="225"/>
      <c r="BM235" s="198"/>
      <c r="BN235" s="199"/>
      <c r="BO235" s="197"/>
      <c r="BP235" s="197"/>
      <c r="BQ235" s="197"/>
      <c r="BR235" s="197"/>
      <c r="BS235" s="197"/>
    </row>
    <row r="236" customHeight="1" spans="1:71">
      <c r="A236" s="69" t="str">
        <f t="shared" si="69"/>
        <v>K-144.1Jurusan 3</v>
      </c>
      <c r="B236" s="75"/>
      <c r="C236" s="76" t="str">
        <f t="shared" si="80"/>
        <v>K-144.1</v>
      </c>
      <c r="D236" s="76"/>
      <c r="E236" s="76"/>
      <c r="F236" s="76"/>
      <c r="G236" s="76"/>
      <c r="H236" s="76"/>
      <c r="I236" s="76"/>
      <c r="J236" s="92"/>
      <c r="K236" s="92"/>
      <c r="L236" s="93"/>
      <c r="M236" s="14"/>
      <c r="N236" s="94"/>
      <c r="O236" s="94"/>
      <c r="P236" s="97"/>
      <c r="Q236" s="97"/>
      <c r="R236" s="97"/>
      <c r="S236" s="97"/>
      <c r="T236" s="97" t="s">
        <v>7358</v>
      </c>
      <c r="U236" s="113"/>
      <c r="V236" s="92"/>
      <c r="W236" s="113"/>
      <c r="X236" s="92"/>
      <c r="Y236" s="113"/>
      <c r="Z236" s="92"/>
      <c r="AA236" s="113"/>
      <c r="AB236" s="92"/>
      <c r="AC236" s="124"/>
      <c r="AD236" s="92"/>
      <c r="AE236" s="92"/>
      <c r="AF236" s="113"/>
      <c r="AG236" s="113"/>
      <c r="AH236" s="92"/>
      <c r="AI236" s="97"/>
      <c r="AJ236" s="97"/>
      <c r="AK236" s="134"/>
      <c r="AL236" s="136"/>
      <c r="AM236" s="136"/>
      <c r="AN236" s="136"/>
      <c r="AO236" s="151" t="s">
        <v>7358</v>
      </c>
      <c r="AP236" s="113"/>
      <c r="AQ236" s="92"/>
      <c r="AR236" s="113"/>
      <c r="AS236" s="92"/>
      <c r="AT236" s="113"/>
      <c r="AU236" s="92"/>
      <c r="AV236" s="113"/>
      <c r="AW236" s="92"/>
      <c r="AX236" s="124"/>
      <c r="AY236" s="92"/>
      <c r="AZ236" s="92"/>
      <c r="BA236" s="92"/>
      <c r="BB236" s="92"/>
      <c r="BC236" s="92"/>
      <c r="BD236" s="97"/>
      <c r="BE236" s="97"/>
      <c r="BF236" s="97"/>
      <c r="BG236" s="222"/>
      <c r="BH236" s="222"/>
      <c r="BI236" s="226"/>
      <c r="BJ236" s="227"/>
      <c r="BK236" s="225"/>
      <c r="BL236" s="225"/>
      <c r="BM236" s="198"/>
      <c r="BN236" s="199"/>
      <c r="BO236" s="197"/>
      <c r="BP236" s="197"/>
      <c r="BQ236" s="197"/>
      <c r="BR236" s="197"/>
      <c r="BS236" s="197"/>
    </row>
    <row r="237" customHeight="1" spans="1:71">
      <c r="A237" s="69" t="str">
        <f t="shared" si="69"/>
        <v/>
      </c>
      <c r="B237" s="202"/>
      <c r="C237" s="76" t="str">
        <f t="shared" si="80"/>
        <v/>
      </c>
      <c r="D237" s="203"/>
      <c r="E237" s="203"/>
      <c r="F237" s="203"/>
      <c r="G237" s="203"/>
      <c r="H237" s="203"/>
      <c r="I237" s="203"/>
      <c r="J237" s="204"/>
      <c r="K237" s="204"/>
      <c r="L237" s="205"/>
      <c r="M237" s="206"/>
      <c r="N237" s="207"/>
      <c r="O237" s="207"/>
      <c r="P237" s="208"/>
      <c r="Q237" s="208"/>
      <c r="R237" s="208"/>
      <c r="S237" s="208"/>
      <c r="T237" s="208"/>
      <c r="U237" s="210"/>
      <c r="V237" s="204"/>
      <c r="W237" s="210"/>
      <c r="X237" s="204"/>
      <c r="Y237" s="210"/>
      <c r="Z237" s="204"/>
      <c r="AA237" s="210"/>
      <c r="AB237" s="204"/>
      <c r="AC237" s="211"/>
      <c r="AD237" s="204"/>
      <c r="AE237" s="204"/>
      <c r="AF237" s="204"/>
      <c r="AG237" s="204"/>
      <c r="AH237" s="204"/>
      <c r="AI237" s="208"/>
      <c r="AJ237" s="208"/>
      <c r="AK237" s="212"/>
      <c r="AL237" s="213"/>
      <c r="AM237" s="213"/>
      <c r="AN237" s="213"/>
      <c r="AO237" s="214"/>
      <c r="AP237" s="215"/>
      <c r="AQ237" s="216"/>
      <c r="AR237" s="215"/>
      <c r="AS237" s="216"/>
      <c r="AT237" s="215"/>
      <c r="AU237" s="216"/>
      <c r="AV237" s="215"/>
      <c r="AW237" s="216"/>
      <c r="AX237" s="219"/>
      <c r="AY237" s="216"/>
      <c r="AZ237" s="216"/>
      <c r="BA237" s="216"/>
      <c r="BB237" s="216"/>
      <c r="BC237" s="216"/>
      <c r="BD237" s="220"/>
      <c r="BE237" s="220"/>
      <c r="BF237" s="220"/>
      <c r="BG237" s="228"/>
      <c r="BH237" s="228"/>
      <c r="BI237" s="229"/>
      <c r="BJ237" s="230"/>
      <c r="BK237" s="231"/>
      <c r="BL237" s="231"/>
      <c r="BM237" s="232"/>
      <c r="BN237" s="233"/>
      <c r="BO237" s="234"/>
      <c r="BP237" s="234"/>
      <c r="BQ237" s="234"/>
      <c r="BR237" s="234"/>
      <c r="BS237" s="234"/>
    </row>
    <row r="238" customHeight="1" spans="1:71">
      <c r="A238" s="69" t="str">
        <f t="shared" si="69"/>
        <v>K-195Induk</v>
      </c>
      <c r="B238" s="78">
        <f>B233+1</f>
        <v>47</v>
      </c>
      <c r="C238" s="74" t="s">
        <v>1136</v>
      </c>
      <c r="D238" s="72"/>
      <c r="E238" s="73"/>
      <c r="F238" s="72"/>
      <c r="G238" s="79" t="s">
        <v>7422</v>
      </c>
      <c r="H238" s="80"/>
      <c r="I238" s="74" t="s">
        <v>1929</v>
      </c>
      <c r="J238" s="14">
        <v>100</v>
      </c>
      <c r="K238" s="14">
        <v>3</v>
      </c>
      <c r="L238" s="14">
        <v>20</v>
      </c>
      <c r="M238" s="14">
        <f>+IF(K238=3,400,IF(K238=1,230,0))</f>
        <v>400</v>
      </c>
      <c r="N238" s="15">
        <f>(J238*1000)/((L238*1000)*1.73)</f>
        <v>2.89017341040462</v>
      </c>
      <c r="O238" s="15">
        <f>IF(K238=3,(J238*1000)/(M238*1.73),(J238*1000)/(M238))</f>
        <v>144.508670520231</v>
      </c>
      <c r="P238" s="74">
        <v>18</v>
      </c>
      <c r="Q238" s="111" t="s">
        <v>7363</v>
      </c>
      <c r="R238" s="111">
        <v>2024</v>
      </c>
      <c r="S238" s="111"/>
      <c r="T238" s="74" t="s">
        <v>7352</v>
      </c>
      <c r="U238" s="115"/>
      <c r="V238" s="14">
        <f>U238/O238*100</f>
        <v>0</v>
      </c>
      <c r="W238" s="115"/>
      <c r="X238" s="14">
        <f>W238/O238*100</f>
        <v>0</v>
      </c>
      <c r="Y238" s="115"/>
      <c r="Z238" s="14">
        <f>Y238/O238*100</f>
        <v>0</v>
      </c>
      <c r="AA238" s="115"/>
      <c r="AB238" s="14" t="e">
        <f>IF((K238=3),(AVERAGE(U238,W238,Y238)),U238)</f>
        <v>#DIV/0!</v>
      </c>
      <c r="AC238" s="15" t="str">
        <f>IFERROR(IF((K238=1),(AB238*AF238)/1000,(AB238*AG238*1.73)/1000),"0")</f>
        <v>0</v>
      </c>
      <c r="AD238" s="14">
        <f>AC238/J238*100</f>
        <v>0</v>
      </c>
      <c r="AE238" s="122" t="e">
        <f>IF($K$8=1,"1 Phase",ABS(((U238/AB238)-1)+ABS((W238/AB238)-1)+ABS((Y238/AB238)-1))/3)</f>
        <v>#DIV/0!</v>
      </c>
      <c r="AF238" s="14">
        <v>204</v>
      </c>
      <c r="AG238" s="14">
        <v>0</v>
      </c>
      <c r="AH238" s="57">
        <v>203</v>
      </c>
      <c r="AI238" s="74" t="str">
        <f>IF(U238&gt;O238,"OL PHASA","Normal")</f>
        <v>Normal</v>
      </c>
      <c r="AJ238" s="74" t="str">
        <f>IF(W238&gt;O238,"OL PHASA","Normal")</f>
        <v>Normal</v>
      </c>
      <c r="AK238" s="132" t="str">
        <f>IF(Y238&gt;O238,"OL PHASA","Normal")</f>
        <v>Normal</v>
      </c>
      <c r="AL238" s="139">
        <v>17</v>
      </c>
      <c r="AM238" s="139" t="s">
        <v>7363</v>
      </c>
      <c r="AN238" s="139">
        <v>2024</v>
      </c>
      <c r="AO238" s="149" t="s">
        <v>7352</v>
      </c>
      <c r="AP238" s="115">
        <f t="shared" ref="AP238:AT238" si="81">SUM(AP239:AP241)</f>
        <v>106</v>
      </c>
      <c r="AQ238" s="14">
        <f>AP238/O238*100</f>
        <v>73.352</v>
      </c>
      <c r="AR238" s="115">
        <f t="shared" si="81"/>
        <v>88</v>
      </c>
      <c r="AS238" s="14">
        <f>AR238/O238*100</f>
        <v>60.896</v>
      </c>
      <c r="AT238" s="115">
        <f t="shared" si="81"/>
        <v>95</v>
      </c>
      <c r="AU238" s="14">
        <f>AT240/O238*100</f>
        <v>25.604</v>
      </c>
      <c r="AV238" s="115">
        <f>SUM(AV239:AV241)</f>
        <v>72</v>
      </c>
      <c r="AW238" s="14">
        <f>IF((K238=3),(AVERAGE(AP238,AR238,AT240)),AP238)</f>
        <v>77</v>
      </c>
      <c r="AX238" s="15">
        <f>IFERROR(IF((K238=1),(AW238*BA238)/1000,(AW238*BB238*1.73)/1000),"0")</f>
        <v>53.284</v>
      </c>
      <c r="AY238" s="14">
        <f>AX238/J238*100</f>
        <v>53.284</v>
      </c>
      <c r="AZ238" s="122">
        <f>IF($K$8=1,"1 Phase",ABS(((AP238/AW238)-1)+ABS((AR238/AW238)-1)+ABS((AT240/AW238)-1))/3)</f>
        <v>0.346320346320346</v>
      </c>
      <c r="BA238" s="14">
        <v>230</v>
      </c>
      <c r="BB238" s="14">
        <v>400</v>
      </c>
      <c r="BC238" s="57">
        <v>203</v>
      </c>
      <c r="BD238" s="74" t="str">
        <f>IF(AP238&gt;O238,"OL PHASA","Normal")</f>
        <v>Normal</v>
      </c>
      <c r="BE238" s="74" t="str">
        <f>IF(AR238&gt;O238,"OL PHASA","Normal")</f>
        <v>Normal</v>
      </c>
      <c r="BF238" s="132" t="str">
        <f>IF(AT240&gt;O238,"OL PHASA","Normal")</f>
        <v>Normal</v>
      </c>
      <c r="BG238" s="179" t="s">
        <v>7353</v>
      </c>
      <c r="BH238" s="179" t="s">
        <v>7354</v>
      </c>
      <c r="BI238" s="179"/>
      <c r="BJ238" s="179"/>
      <c r="BK238" s="179">
        <v>1060</v>
      </c>
      <c r="BL238" s="180" t="s">
        <v>7355</v>
      </c>
      <c r="BM238" s="196" t="str">
        <f>IF(AY238&gt;AD238,"Beban Malam","Beban Siang")</f>
        <v>Beban Malam</v>
      </c>
      <c r="BN238" s="197" t="str">
        <f>IF(AD238&lt;30,"Underload",IF(AD238&lt;=80,"Baik",IF(AD238&gt;80,"Overload")))</f>
        <v>Underload</v>
      </c>
      <c r="BO238" s="197" t="str">
        <f>IF(AY238&lt;30,"Underload",IF(AY238&lt;=80,"Baik",IF(AY238&gt;80,"Overload")))</f>
        <v>Baik</v>
      </c>
      <c r="BP238" s="197" t="e">
        <f>IF(K238=3,IF(AE238&gt;0.2,"TDK SEIMBANG","SEIMBANG"),IF(AI238="OL PHASA","TDK SEIMBANG","SEIMBANG"))</f>
        <v>#DIV/0!</v>
      </c>
      <c r="BQ238" s="197" t="str">
        <f>IF(K238=3,IF(AZ238&gt;0.2,"TDK SEIMBANG","SEIMBANG"),IF(BD238="OL PHASA","TDK SEIMBANG","SEIMBANG"))</f>
        <v>TDK SEIMBANG</v>
      </c>
      <c r="BR238" s="197" t="str">
        <f>IF(K238=3,IF(SUM(AF238:AG238)&gt;600,"NORMAL","DROP"),IF(AH239&gt;198,"NORMAL","DROP"))</f>
        <v>DROP</v>
      </c>
      <c r="BS238" s="197" t="str">
        <f>IF(K238=3,IF(SUM(BA238:BB238)&gt;600,"NORMAL","DROP"),IF(BC239&gt;198,"NORMAL","DROP"))</f>
        <v>NORMAL</v>
      </c>
    </row>
    <row r="239" customHeight="1" spans="1:71">
      <c r="A239" s="69" t="str">
        <f t="shared" si="69"/>
        <v>K-195Jurusan 1</v>
      </c>
      <c r="B239" s="75"/>
      <c r="C239" s="76" t="str">
        <f t="shared" ref="C239:C242" si="82">IF(T239="","",C238)</f>
        <v>K-195</v>
      </c>
      <c r="D239" s="76"/>
      <c r="E239" s="76"/>
      <c r="F239" s="76"/>
      <c r="G239" s="76"/>
      <c r="H239" s="76"/>
      <c r="I239" s="76"/>
      <c r="J239" s="92"/>
      <c r="K239" s="92"/>
      <c r="L239" s="93"/>
      <c r="M239" s="14"/>
      <c r="N239" s="94"/>
      <c r="O239" s="94"/>
      <c r="P239" s="98"/>
      <c r="Q239" s="98"/>
      <c r="R239" s="98"/>
      <c r="S239" s="98"/>
      <c r="T239" s="97" t="s">
        <v>7356</v>
      </c>
      <c r="U239" s="113"/>
      <c r="V239" s="92"/>
      <c r="W239" s="113"/>
      <c r="X239" s="92"/>
      <c r="Y239" s="113"/>
      <c r="Z239" s="92"/>
      <c r="AA239" s="113"/>
      <c r="AB239" s="14"/>
      <c r="AC239" s="124"/>
      <c r="AD239" s="92"/>
      <c r="AE239" s="92"/>
      <c r="AF239" s="113"/>
      <c r="AG239" s="113"/>
      <c r="AH239" s="14"/>
      <c r="AI239" s="97"/>
      <c r="AJ239" s="97"/>
      <c r="AK239" s="134"/>
      <c r="AL239" s="135"/>
      <c r="AM239" s="135"/>
      <c r="AN239" s="135"/>
      <c r="AO239" s="151" t="s">
        <v>7356</v>
      </c>
      <c r="AP239" s="113">
        <v>30</v>
      </c>
      <c r="AQ239" s="92"/>
      <c r="AR239" s="113">
        <v>28</v>
      </c>
      <c r="AS239" s="92"/>
      <c r="AT239" s="235">
        <v>22</v>
      </c>
      <c r="AU239" s="92"/>
      <c r="AV239" s="235">
        <v>17</v>
      </c>
      <c r="AW239" s="92"/>
      <c r="AX239" s="124"/>
      <c r="AY239" s="92"/>
      <c r="AZ239" s="92"/>
      <c r="BA239" s="92"/>
      <c r="BB239" s="92"/>
      <c r="BC239" s="14"/>
      <c r="BD239" s="97"/>
      <c r="BE239" s="97"/>
      <c r="BF239" s="97"/>
      <c r="BG239" s="222"/>
      <c r="BH239" s="222"/>
      <c r="BI239" s="223"/>
      <c r="BJ239" s="224"/>
      <c r="BK239" s="225"/>
      <c r="BL239" s="225"/>
      <c r="BM239" s="198"/>
      <c r="BN239" s="199"/>
      <c r="BO239" s="197"/>
      <c r="BP239" s="197"/>
      <c r="BQ239" s="197"/>
      <c r="BR239" s="197"/>
      <c r="BS239" s="197"/>
    </row>
    <row r="240" customHeight="1" spans="1:71">
      <c r="A240" s="69" t="str">
        <f t="shared" si="69"/>
        <v>K-195Jurusan 2</v>
      </c>
      <c r="B240" s="75"/>
      <c r="C240" s="76" t="str">
        <f t="shared" si="82"/>
        <v>K-195</v>
      </c>
      <c r="D240" s="76"/>
      <c r="E240" s="76"/>
      <c r="F240" s="76"/>
      <c r="G240" s="76"/>
      <c r="H240" s="76"/>
      <c r="I240" s="76"/>
      <c r="J240" s="92"/>
      <c r="K240" s="92"/>
      <c r="L240" s="93"/>
      <c r="M240" s="14"/>
      <c r="N240" s="94"/>
      <c r="O240" s="94"/>
      <c r="P240" s="97"/>
      <c r="Q240" s="97"/>
      <c r="R240" s="97"/>
      <c r="S240" s="97"/>
      <c r="T240" s="97" t="s">
        <v>7357</v>
      </c>
      <c r="U240" s="113"/>
      <c r="V240" s="92"/>
      <c r="W240" s="113"/>
      <c r="X240" s="92"/>
      <c r="Y240" s="113"/>
      <c r="Z240" s="92"/>
      <c r="AA240" s="113"/>
      <c r="AB240" s="14"/>
      <c r="AC240" s="124"/>
      <c r="AD240" s="92"/>
      <c r="AE240" s="92"/>
      <c r="AF240" s="113"/>
      <c r="AG240" s="113"/>
      <c r="AH240" s="92"/>
      <c r="AI240" s="97"/>
      <c r="AJ240" s="97"/>
      <c r="AK240" s="134"/>
      <c r="AL240" s="136"/>
      <c r="AM240" s="136"/>
      <c r="AN240" s="136"/>
      <c r="AO240" s="151" t="s">
        <v>7357</v>
      </c>
      <c r="AP240" s="115">
        <v>62</v>
      </c>
      <c r="AQ240" s="92"/>
      <c r="AR240" s="115">
        <v>42</v>
      </c>
      <c r="AS240" s="92"/>
      <c r="AT240" s="115">
        <v>37</v>
      </c>
      <c r="AU240" s="92"/>
      <c r="AV240" s="115">
        <v>30</v>
      </c>
      <c r="AW240" s="92"/>
      <c r="AX240" s="124"/>
      <c r="AY240" s="92"/>
      <c r="AZ240" s="92"/>
      <c r="BA240" s="92"/>
      <c r="BB240" s="92"/>
      <c r="BC240" s="92"/>
      <c r="BD240" s="97"/>
      <c r="BE240" s="97"/>
      <c r="BF240" s="97"/>
      <c r="BG240" s="222"/>
      <c r="BH240" s="222"/>
      <c r="BI240" s="226"/>
      <c r="BJ240" s="227"/>
      <c r="BK240" s="225"/>
      <c r="BL240" s="225"/>
      <c r="BM240" s="198"/>
      <c r="BN240" s="199"/>
      <c r="BO240" s="197"/>
      <c r="BP240" s="197"/>
      <c r="BQ240" s="197"/>
      <c r="BR240" s="197"/>
      <c r="BS240" s="197"/>
    </row>
    <row r="241" customHeight="1" spans="1:71">
      <c r="A241" s="69" t="str">
        <f t="shared" si="69"/>
        <v>K-195Jurusan 3</v>
      </c>
      <c r="B241" s="75"/>
      <c r="C241" s="76" t="str">
        <f t="shared" si="82"/>
        <v>K-195</v>
      </c>
      <c r="D241" s="76"/>
      <c r="E241" s="76"/>
      <c r="F241" s="76"/>
      <c r="G241" s="76"/>
      <c r="H241" s="76"/>
      <c r="I241" s="76"/>
      <c r="J241" s="92"/>
      <c r="K241" s="92"/>
      <c r="L241" s="93"/>
      <c r="M241" s="14"/>
      <c r="N241" s="94"/>
      <c r="O241" s="94"/>
      <c r="P241" s="97"/>
      <c r="Q241" s="97"/>
      <c r="R241" s="97"/>
      <c r="S241" s="97"/>
      <c r="T241" s="97" t="s">
        <v>7358</v>
      </c>
      <c r="U241" s="113"/>
      <c r="V241" s="92"/>
      <c r="W241" s="113"/>
      <c r="X241" s="92"/>
      <c r="Y241" s="113"/>
      <c r="Z241" s="92"/>
      <c r="AA241" s="113"/>
      <c r="AB241" s="92"/>
      <c r="AC241" s="124"/>
      <c r="AD241" s="92"/>
      <c r="AE241" s="92"/>
      <c r="AF241" s="113"/>
      <c r="AG241" s="113"/>
      <c r="AH241" s="92"/>
      <c r="AI241" s="97"/>
      <c r="AJ241" s="97"/>
      <c r="AK241" s="134"/>
      <c r="AL241" s="136"/>
      <c r="AM241" s="136"/>
      <c r="AN241" s="136"/>
      <c r="AO241" s="151" t="s">
        <v>7358</v>
      </c>
      <c r="AP241" s="113">
        <v>14</v>
      </c>
      <c r="AQ241" s="92"/>
      <c r="AR241" s="113">
        <v>18</v>
      </c>
      <c r="AS241" s="92"/>
      <c r="AT241" s="113">
        <v>36</v>
      </c>
      <c r="AU241" s="92"/>
      <c r="AV241" s="113">
        <v>25</v>
      </c>
      <c r="AW241" s="92"/>
      <c r="AX241" s="124"/>
      <c r="AY241" s="92"/>
      <c r="AZ241" s="92"/>
      <c r="BA241" s="92"/>
      <c r="BB241" s="92"/>
      <c r="BC241" s="92"/>
      <c r="BD241" s="97"/>
      <c r="BE241" s="97"/>
      <c r="BF241" s="97"/>
      <c r="BG241" s="222"/>
      <c r="BH241" s="222"/>
      <c r="BI241" s="226"/>
      <c r="BJ241" s="227"/>
      <c r="BK241" s="225"/>
      <c r="BL241" s="225"/>
      <c r="BM241" s="198"/>
      <c r="BN241" s="199"/>
      <c r="BO241" s="197"/>
      <c r="BP241" s="197"/>
      <c r="BQ241" s="197"/>
      <c r="BR241" s="197"/>
      <c r="BS241" s="197"/>
    </row>
    <row r="242" customHeight="1" spans="1:71">
      <c r="A242" s="69" t="str">
        <f t="shared" si="69"/>
        <v/>
      </c>
      <c r="B242" s="202"/>
      <c r="C242" s="76" t="str">
        <f t="shared" si="82"/>
        <v/>
      </c>
      <c r="D242" s="203"/>
      <c r="E242" s="203"/>
      <c r="F242" s="203"/>
      <c r="G242" s="203"/>
      <c r="H242" s="203"/>
      <c r="I242" s="203"/>
      <c r="J242" s="204"/>
      <c r="K242" s="204"/>
      <c r="L242" s="205"/>
      <c r="M242" s="206"/>
      <c r="N242" s="207"/>
      <c r="O242" s="207"/>
      <c r="P242" s="208"/>
      <c r="Q242" s="208"/>
      <c r="R242" s="208"/>
      <c r="S242" s="208"/>
      <c r="T242" s="208"/>
      <c r="U242" s="210"/>
      <c r="V242" s="204"/>
      <c r="W242" s="210"/>
      <c r="X242" s="204"/>
      <c r="Y242" s="210"/>
      <c r="Z242" s="204"/>
      <c r="AA242" s="210"/>
      <c r="AB242" s="204"/>
      <c r="AC242" s="211"/>
      <c r="AD242" s="204"/>
      <c r="AE242" s="204"/>
      <c r="AF242" s="204"/>
      <c r="AG242" s="204"/>
      <c r="AH242" s="204"/>
      <c r="AI242" s="208"/>
      <c r="AJ242" s="208"/>
      <c r="AK242" s="212"/>
      <c r="AL242" s="213"/>
      <c r="AM242" s="213"/>
      <c r="AN242" s="213"/>
      <c r="AO242" s="214"/>
      <c r="AP242" s="215"/>
      <c r="AQ242" s="216"/>
      <c r="AR242" s="215"/>
      <c r="AS242" s="216"/>
      <c r="AT242" s="215"/>
      <c r="AU242" s="216"/>
      <c r="AV242" s="215"/>
      <c r="AW242" s="216"/>
      <c r="AX242" s="219"/>
      <c r="AY242" s="216"/>
      <c r="AZ242" s="216"/>
      <c r="BA242" s="216"/>
      <c r="BB242" s="216"/>
      <c r="BC242" s="216"/>
      <c r="BD242" s="220"/>
      <c r="BE242" s="220"/>
      <c r="BF242" s="220"/>
      <c r="BG242" s="228"/>
      <c r="BH242" s="228"/>
      <c r="BI242" s="229"/>
      <c r="BJ242" s="230"/>
      <c r="BK242" s="231"/>
      <c r="BL242" s="231"/>
      <c r="BM242" s="232"/>
      <c r="BN242" s="233"/>
      <c r="BO242" s="234"/>
      <c r="BP242" s="234"/>
      <c r="BQ242" s="234"/>
      <c r="BR242" s="234"/>
      <c r="BS242" s="234"/>
    </row>
    <row r="243" customHeight="1" spans="1:71">
      <c r="A243" s="69" t="str">
        <f t="shared" si="69"/>
        <v>K-275Induk</v>
      </c>
      <c r="B243" s="78">
        <f>B238+1</f>
        <v>48</v>
      </c>
      <c r="C243" s="74" t="s">
        <v>551</v>
      </c>
      <c r="D243" s="72"/>
      <c r="E243" s="73"/>
      <c r="F243" s="72"/>
      <c r="G243" s="79" t="s">
        <v>7412</v>
      </c>
      <c r="H243" s="80"/>
      <c r="I243" s="74" t="s">
        <v>1929</v>
      </c>
      <c r="J243" s="14">
        <v>200</v>
      </c>
      <c r="K243" s="14">
        <v>3</v>
      </c>
      <c r="L243" s="14">
        <v>20</v>
      </c>
      <c r="M243" s="14">
        <f>+IF(K243=3,400,IF(K243=1,230,0))</f>
        <v>400</v>
      </c>
      <c r="N243" s="15">
        <f>(J243*1000)/((L243*1000)*1.73)</f>
        <v>5.78034682080925</v>
      </c>
      <c r="O243" s="15">
        <f>IF(K243=3,(J243*1000)/(M243*1.73),(J243*1000)/(M243))</f>
        <v>289.017341040462</v>
      </c>
      <c r="P243" s="74">
        <v>18</v>
      </c>
      <c r="Q243" s="111" t="s">
        <v>7363</v>
      </c>
      <c r="R243" s="111">
        <v>2024</v>
      </c>
      <c r="S243" s="111"/>
      <c r="T243" s="74" t="s">
        <v>7352</v>
      </c>
      <c r="U243" s="115"/>
      <c r="V243" s="14">
        <f>U243/O243*100</f>
        <v>0</v>
      </c>
      <c r="W243" s="115"/>
      <c r="X243" s="14">
        <f>W243/O243*100</f>
        <v>0</v>
      </c>
      <c r="Y243" s="115"/>
      <c r="Z243" s="14">
        <f>Y243/O243*100</f>
        <v>0</v>
      </c>
      <c r="AA243" s="115"/>
      <c r="AB243" s="14" t="e">
        <f>IF((K243=3),(AVERAGE(U243,W243,Y243)),U243)</f>
        <v>#DIV/0!</v>
      </c>
      <c r="AC243" s="15" t="str">
        <f>IFERROR(IF((K243=1),(AB243*AF243)/1000,(AB243*AG243*1.73)/1000),"0")</f>
        <v>0</v>
      </c>
      <c r="AD243" s="14">
        <f>AC243/J243*100</f>
        <v>0</v>
      </c>
      <c r="AE243" s="122" t="e">
        <f>IF($K$8=1,"1 Phase",ABS(((U243/AB243)-1)+ABS((W243/AB243)-1)+ABS((Y243/AB243)-1))/3)</f>
        <v>#DIV/0!</v>
      </c>
      <c r="AF243" s="14">
        <v>204</v>
      </c>
      <c r="AG243" s="14">
        <v>0</v>
      </c>
      <c r="AH243" s="57">
        <v>203</v>
      </c>
      <c r="AI243" s="74" t="str">
        <f>IF(U243&gt;O243,"OL PHASA","Normal")</f>
        <v>Normal</v>
      </c>
      <c r="AJ243" s="74" t="str">
        <f>IF(W243&gt;O243,"OL PHASA","Normal")</f>
        <v>Normal</v>
      </c>
      <c r="AK243" s="132" t="str">
        <f>IF(Y243&gt;O243,"OL PHASA","Normal")</f>
        <v>Normal</v>
      </c>
      <c r="AL243" s="139">
        <v>17</v>
      </c>
      <c r="AM243" s="139" t="s">
        <v>7363</v>
      </c>
      <c r="AN243" s="139">
        <v>2024</v>
      </c>
      <c r="AO243" s="149" t="s">
        <v>7352</v>
      </c>
      <c r="AP243" s="115">
        <f t="shared" ref="AP243:AT243" si="83">SUM(AP244:AP246)</f>
        <v>161</v>
      </c>
      <c r="AQ243" s="14">
        <f>AP243/O243*100</f>
        <v>55.706</v>
      </c>
      <c r="AR243" s="115">
        <f t="shared" si="83"/>
        <v>168</v>
      </c>
      <c r="AS243" s="14">
        <f>AR243/O243*100</f>
        <v>58.128</v>
      </c>
      <c r="AT243" s="115">
        <f t="shared" si="83"/>
        <v>180</v>
      </c>
      <c r="AU243" s="14">
        <f>AT245/O243*100</f>
        <v>18.684</v>
      </c>
      <c r="AV243" s="115">
        <f>SUM(AV244:AV246)</f>
        <v>49</v>
      </c>
      <c r="AW243" s="14">
        <f>IF((K243=3),(AVERAGE(AP243,AR243,AT245)),AP243)</f>
        <v>127.666666666667</v>
      </c>
      <c r="AX243" s="15">
        <f>IFERROR(IF((K243=1),(AW243*BA243)/1000,(AW243*BB243*1.73)/1000),"0")</f>
        <v>88.3453333333333</v>
      </c>
      <c r="AY243" s="14">
        <f>AX243/J243*100</f>
        <v>44.1726666666667</v>
      </c>
      <c r="AZ243" s="122">
        <f>IF($K$8=1,"1 Phase",ABS(((AP243/AW243)-1)+ABS((AR243/AW243)-1)+ABS((AT245/AW243)-1))/3)</f>
        <v>0.384682332463011</v>
      </c>
      <c r="BA243" s="14">
        <v>230</v>
      </c>
      <c r="BB243" s="14">
        <v>400</v>
      </c>
      <c r="BC243" s="57">
        <v>203</v>
      </c>
      <c r="BD243" s="74" t="str">
        <f>IF(AP243&gt;O243,"OL PHASA","Normal")</f>
        <v>Normal</v>
      </c>
      <c r="BE243" s="74" t="str">
        <f>IF(AR243&gt;O243,"OL PHASA","Normal")</f>
        <v>Normal</v>
      </c>
      <c r="BF243" s="132" t="str">
        <f>IF(AT245&gt;O243,"OL PHASA","Normal")</f>
        <v>Normal</v>
      </c>
      <c r="BG243" s="179" t="s">
        <v>7353</v>
      </c>
      <c r="BH243" s="179" t="s">
        <v>7354</v>
      </c>
      <c r="BI243" s="179"/>
      <c r="BJ243" s="179"/>
      <c r="BK243" s="179">
        <v>1060</v>
      </c>
      <c r="BL243" s="180" t="s">
        <v>7355</v>
      </c>
      <c r="BM243" s="196" t="str">
        <f>IF(AY243&gt;AD243,"Beban Malam","Beban Siang")</f>
        <v>Beban Malam</v>
      </c>
      <c r="BN243" s="197" t="str">
        <f>IF(AD243&lt;30,"Underload",IF(AD243&lt;=80,"Baik",IF(AD243&gt;80,"Overload")))</f>
        <v>Underload</v>
      </c>
      <c r="BO243" s="197" t="str">
        <f>IF(AY243&lt;30,"Underload",IF(AY243&lt;=80,"Baik",IF(AY243&gt;80,"Overload")))</f>
        <v>Baik</v>
      </c>
      <c r="BP243" s="197" t="e">
        <f>IF(K243=3,IF(AE243&gt;0.2,"TDK SEIMBANG","SEIMBANG"),IF(AI243="OL PHASA","TDK SEIMBANG","SEIMBANG"))</f>
        <v>#DIV/0!</v>
      </c>
      <c r="BQ243" s="197" t="str">
        <f>IF(K243=3,IF(AZ243&gt;0.2,"TDK SEIMBANG","SEIMBANG"),IF(BD243="OL PHASA","TDK SEIMBANG","SEIMBANG"))</f>
        <v>TDK SEIMBANG</v>
      </c>
      <c r="BR243" s="197" t="str">
        <f>IF(K243=3,IF(SUM(AF243:AG243)&gt;600,"NORMAL","DROP"),IF(AH244&gt;198,"NORMAL","DROP"))</f>
        <v>DROP</v>
      </c>
      <c r="BS243" s="197" t="str">
        <f>IF(K243=3,IF(SUM(BA243:BB243)&gt;600,"NORMAL","DROP"),IF(BC244&gt;198,"NORMAL","DROP"))</f>
        <v>NORMAL</v>
      </c>
    </row>
    <row r="244" customHeight="1" spans="1:71">
      <c r="A244" s="69" t="str">
        <f t="shared" si="69"/>
        <v>K-275Jurusan 1</v>
      </c>
      <c r="B244" s="75"/>
      <c r="C244" s="76" t="str">
        <f t="shared" ref="C244:C247" si="84">IF(T244="","",C243)</f>
        <v>K-275</v>
      </c>
      <c r="D244" s="76"/>
      <c r="E244" s="76"/>
      <c r="F244" s="76"/>
      <c r="G244" s="76"/>
      <c r="H244" s="76"/>
      <c r="I244" s="76"/>
      <c r="J244" s="92"/>
      <c r="K244" s="92"/>
      <c r="L244" s="93"/>
      <c r="M244" s="14"/>
      <c r="N244" s="94"/>
      <c r="O244" s="94"/>
      <c r="P244" s="98"/>
      <c r="Q244" s="98"/>
      <c r="R244" s="98"/>
      <c r="S244" s="98"/>
      <c r="T244" s="97" t="s">
        <v>7356</v>
      </c>
      <c r="U244" s="113"/>
      <c r="V244" s="92"/>
      <c r="W244" s="113"/>
      <c r="X244" s="92"/>
      <c r="Y244" s="113"/>
      <c r="Z244" s="92"/>
      <c r="AA244" s="113"/>
      <c r="AB244" s="14"/>
      <c r="AC244" s="124"/>
      <c r="AD244" s="92"/>
      <c r="AE244" s="92"/>
      <c r="AF244" s="113"/>
      <c r="AG244" s="113"/>
      <c r="AH244" s="14"/>
      <c r="AI244" s="97"/>
      <c r="AJ244" s="97"/>
      <c r="AK244" s="134"/>
      <c r="AL244" s="135"/>
      <c r="AM244" s="135"/>
      <c r="AN244" s="135"/>
      <c r="AO244" s="151" t="s">
        <v>7356</v>
      </c>
      <c r="AP244" s="113">
        <v>88</v>
      </c>
      <c r="AQ244" s="92"/>
      <c r="AR244" s="113">
        <v>106</v>
      </c>
      <c r="AS244" s="92"/>
      <c r="AT244" s="235">
        <v>126</v>
      </c>
      <c r="AU244" s="92"/>
      <c r="AV244" s="235">
        <v>29</v>
      </c>
      <c r="AW244" s="92"/>
      <c r="AX244" s="124"/>
      <c r="AY244" s="92"/>
      <c r="AZ244" s="92"/>
      <c r="BA244" s="92"/>
      <c r="BB244" s="92"/>
      <c r="BC244" s="14"/>
      <c r="BD244" s="97"/>
      <c r="BE244" s="97"/>
      <c r="BF244" s="97"/>
      <c r="BG244" s="222"/>
      <c r="BH244" s="222"/>
      <c r="BI244" s="223"/>
      <c r="BJ244" s="224"/>
      <c r="BK244" s="225"/>
      <c r="BL244" s="225"/>
      <c r="BM244" s="198"/>
      <c r="BN244" s="199"/>
      <c r="BO244" s="197"/>
      <c r="BP244" s="197"/>
      <c r="BQ244" s="197"/>
      <c r="BR244" s="197"/>
      <c r="BS244" s="197"/>
    </row>
    <row r="245" customHeight="1" spans="1:71">
      <c r="A245" s="69" t="str">
        <f t="shared" si="69"/>
        <v>K-275Jurusan 2</v>
      </c>
      <c r="B245" s="75"/>
      <c r="C245" s="76" t="str">
        <f t="shared" si="84"/>
        <v>K-275</v>
      </c>
      <c r="D245" s="76"/>
      <c r="E245" s="76"/>
      <c r="F245" s="76"/>
      <c r="G245" s="76"/>
      <c r="H245" s="76"/>
      <c r="I245" s="76"/>
      <c r="J245" s="92"/>
      <c r="K245" s="92"/>
      <c r="L245" s="93"/>
      <c r="M245" s="14"/>
      <c r="N245" s="94"/>
      <c r="O245" s="94"/>
      <c r="P245" s="97"/>
      <c r="Q245" s="97"/>
      <c r="R245" s="97"/>
      <c r="S245" s="97"/>
      <c r="T245" s="97" t="s">
        <v>7357</v>
      </c>
      <c r="U245" s="113"/>
      <c r="V245" s="92"/>
      <c r="W245" s="113"/>
      <c r="X245" s="92"/>
      <c r="Y245" s="113"/>
      <c r="Z245" s="92"/>
      <c r="AA245" s="113"/>
      <c r="AB245" s="14"/>
      <c r="AC245" s="124"/>
      <c r="AD245" s="92"/>
      <c r="AE245" s="92"/>
      <c r="AF245" s="113"/>
      <c r="AG245" s="113"/>
      <c r="AH245" s="92"/>
      <c r="AI245" s="97"/>
      <c r="AJ245" s="97"/>
      <c r="AK245" s="134"/>
      <c r="AL245" s="136"/>
      <c r="AM245" s="136"/>
      <c r="AN245" s="136"/>
      <c r="AO245" s="151" t="s">
        <v>7357</v>
      </c>
      <c r="AP245" s="115">
        <v>73</v>
      </c>
      <c r="AQ245" s="92"/>
      <c r="AR245" s="115">
        <v>62</v>
      </c>
      <c r="AS245" s="92"/>
      <c r="AT245" s="115">
        <v>54</v>
      </c>
      <c r="AU245" s="92"/>
      <c r="AV245" s="115">
        <v>20</v>
      </c>
      <c r="AW245" s="92"/>
      <c r="AX245" s="124"/>
      <c r="AY245" s="92"/>
      <c r="AZ245" s="92"/>
      <c r="BA245" s="92"/>
      <c r="BB245" s="92"/>
      <c r="BC245" s="92"/>
      <c r="BD245" s="97"/>
      <c r="BE245" s="97"/>
      <c r="BF245" s="97"/>
      <c r="BG245" s="222"/>
      <c r="BH245" s="222"/>
      <c r="BI245" s="226"/>
      <c r="BJ245" s="227"/>
      <c r="BK245" s="225"/>
      <c r="BL245" s="225"/>
      <c r="BM245" s="198"/>
      <c r="BN245" s="199"/>
      <c r="BO245" s="197"/>
      <c r="BP245" s="197"/>
      <c r="BQ245" s="197"/>
      <c r="BR245" s="197"/>
      <c r="BS245" s="197"/>
    </row>
    <row r="246" customHeight="1" spans="1:71">
      <c r="A246" s="69" t="str">
        <f t="shared" si="69"/>
        <v>K-275Jurusan 3</v>
      </c>
      <c r="B246" s="75"/>
      <c r="C246" s="76" t="str">
        <f t="shared" si="84"/>
        <v>K-275</v>
      </c>
      <c r="D246" s="76"/>
      <c r="E246" s="76"/>
      <c r="F246" s="76"/>
      <c r="G246" s="76"/>
      <c r="H246" s="76"/>
      <c r="I246" s="76"/>
      <c r="J246" s="92"/>
      <c r="K246" s="92"/>
      <c r="L246" s="93"/>
      <c r="M246" s="14"/>
      <c r="N246" s="94"/>
      <c r="O246" s="94"/>
      <c r="P246" s="97"/>
      <c r="Q246" s="97"/>
      <c r="R246" s="97"/>
      <c r="S246" s="97"/>
      <c r="T246" s="97" t="s">
        <v>7358</v>
      </c>
      <c r="U246" s="113"/>
      <c r="V246" s="92"/>
      <c r="W246" s="113"/>
      <c r="X246" s="92"/>
      <c r="Y246" s="113"/>
      <c r="Z246" s="92"/>
      <c r="AA246" s="113"/>
      <c r="AB246" s="92"/>
      <c r="AC246" s="124"/>
      <c r="AD246" s="92"/>
      <c r="AE246" s="92"/>
      <c r="AF246" s="113"/>
      <c r="AG246" s="113"/>
      <c r="AH246" s="92"/>
      <c r="AI246" s="97"/>
      <c r="AJ246" s="97"/>
      <c r="AK246" s="134"/>
      <c r="AL246" s="136"/>
      <c r="AM246" s="136"/>
      <c r="AN246" s="136"/>
      <c r="AO246" s="151" t="s">
        <v>7358</v>
      </c>
      <c r="AP246" s="113"/>
      <c r="AQ246" s="92"/>
      <c r="AR246" s="113"/>
      <c r="AS246" s="92"/>
      <c r="AT246" s="113"/>
      <c r="AU246" s="92"/>
      <c r="AV246" s="113"/>
      <c r="AW246" s="92"/>
      <c r="AX246" s="124"/>
      <c r="AY246" s="92"/>
      <c r="AZ246" s="92"/>
      <c r="BA246" s="92"/>
      <c r="BB246" s="92"/>
      <c r="BC246" s="92"/>
      <c r="BD246" s="97"/>
      <c r="BE246" s="97"/>
      <c r="BF246" s="97"/>
      <c r="BG246" s="222"/>
      <c r="BH246" s="222"/>
      <c r="BI246" s="226"/>
      <c r="BJ246" s="227"/>
      <c r="BK246" s="225"/>
      <c r="BL246" s="225"/>
      <c r="BM246" s="198"/>
      <c r="BN246" s="199"/>
      <c r="BO246" s="197"/>
      <c r="BP246" s="197"/>
      <c r="BQ246" s="197"/>
      <c r="BR246" s="197"/>
      <c r="BS246" s="197"/>
    </row>
    <row r="247" customHeight="1" spans="1:71">
      <c r="A247" s="69" t="str">
        <f t="shared" si="69"/>
        <v/>
      </c>
      <c r="B247" s="202"/>
      <c r="C247" s="76" t="str">
        <f t="shared" si="84"/>
        <v/>
      </c>
      <c r="D247" s="203"/>
      <c r="E247" s="203"/>
      <c r="F247" s="203"/>
      <c r="G247" s="203"/>
      <c r="H247" s="203"/>
      <c r="I247" s="203"/>
      <c r="J247" s="204"/>
      <c r="K247" s="204"/>
      <c r="L247" s="205"/>
      <c r="M247" s="206"/>
      <c r="N247" s="207"/>
      <c r="O247" s="207"/>
      <c r="P247" s="208"/>
      <c r="Q247" s="208"/>
      <c r="R247" s="208"/>
      <c r="S247" s="208"/>
      <c r="T247" s="208"/>
      <c r="U247" s="210"/>
      <c r="V247" s="204"/>
      <c r="W247" s="210"/>
      <c r="X247" s="204"/>
      <c r="Y247" s="210"/>
      <c r="Z247" s="204"/>
      <c r="AA247" s="210"/>
      <c r="AB247" s="204"/>
      <c r="AC247" s="211"/>
      <c r="AD247" s="204"/>
      <c r="AE247" s="204"/>
      <c r="AF247" s="204"/>
      <c r="AG247" s="204"/>
      <c r="AH247" s="204"/>
      <c r="AI247" s="208"/>
      <c r="AJ247" s="208"/>
      <c r="AK247" s="212"/>
      <c r="AL247" s="213"/>
      <c r="AM247" s="213"/>
      <c r="AN247" s="213"/>
      <c r="AO247" s="214"/>
      <c r="AP247" s="215"/>
      <c r="AQ247" s="216"/>
      <c r="AR247" s="215"/>
      <c r="AS247" s="216"/>
      <c r="AT247" s="215"/>
      <c r="AU247" s="216"/>
      <c r="AV247" s="215"/>
      <c r="AW247" s="216"/>
      <c r="AX247" s="219"/>
      <c r="AY247" s="216"/>
      <c r="AZ247" s="216"/>
      <c r="BA247" s="216"/>
      <c r="BB247" s="216"/>
      <c r="BC247" s="216"/>
      <c r="BD247" s="220"/>
      <c r="BE247" s="220"/>
      <c r="BF247" s="220"/>
      <c r="BG247" s="228"/>
      <c r="BH247" s="228"/>
      <c r="BI247" s="229"/>
      <c r="BJ247" s="230"/>
      <c r="BK247" s="231"/>
      <c r="BL247" s="231"/>
      <c r="BM247" s="232"/>
      <c r="BN247" s="233"/>
      <c r="BO247" s="234"/>
      <c r="BP247" s="234"/>
      <c r="BQ247" s="234"/>
      <c r="BR247" s="234"/>
      <c r="BS247" s="234"/>
    </row>
    <row r="248" customHeight="1" spans="1:71">
      <c r="A248" s="69" t="str">
        <f t="shared" si="69"/>
        <v>K-204Induk</v>
      </c>
      <c r="B248" s="78">
        <f>B243+1</f>
        <v>49</v>
      </c>
      <c r="C248" s="74" t="s">
        <v>715</v>
      </c>
      <c r="D248" s="72"/>
      <c r="E248" s="73"/>
      <c r="F248" s="72"/>
      <c r="G248" s="79" t="s">
        <v>7423</v>
      </c>
      <c r="H248" s="80"/>
      <c r="I248" s="74" t="s">
        <v>7369</v>
      </c>
      <c r="J248" s="14">
        <v>100</v>
      </c>
      <c r="K248" s="14">
        <v>3</v>
      </c>
      <c r="L248" s="14">
        <v>20</v>
      </c>
      <c r="M248" s="14">
        <f>+IF(K248=3,400,IF(K248=1,230,0))</f>
        <v>400</v>
      </c>
      <c r="N248" s="15">
        <f>(J248*1000)/((L248*1000)*1.73)</f>
        <v>2.89017341040462</v>
      </c>
      <c r="O248" s="15">
        <f>IF(K248=3,(J248*1000)/(M248*1.73),(J248*1000)/(M248))</f>
        <v>144.508670520231</v>
      </c>
      <c r="P248" s="74">
        <v>18</v>
      </c>
      <c r="Q248" s="111" t="s">
        <v>7363</v>
      </c>
      <c r="R248" s="111">
        <v>2024</v>
      </c>
      <c r="S248" s="111"/>
      <c r="T248" s="74" t="s">
        <v>7352</v>
      </c>
      <c r="U248" s="115"/>
      <c r="V248" s="14">
        <f>U248/O248*100</f>
        <v>0</v>
      </c>
      <c r="W248" s="115"/>
      <c r="X248" s="14">
        <f>W248/O248*100</f>
        <v>0</v>
      </c>
      <c r="Y248" s="115"/>
      <c r="Z248" s="14">
        <f>Y248/O248*100</f>
        <v>0</v>
      </c>
      <c r="AA248" s="115"/>
      <c r="AB248" s="14" t="e">
        <f>IF((K248=3),(AVERAGE(U248,W248,Y248)),U248)</f>
        <v>#DIV/0!</v>
      </c>
      <c r="AC248" s="15" t="str">
        <f>IFERROR(IF((K248=1),(AB248*AF248)/1000,(AB248*AG248*1.73)/1000),"0")</f>
        <v>0</v>
      </c>
      <c r="AD248" s="14">
        <f>AC248/J248*100</f>
        <v>0</v>
      </c>
      <c r="AE248" s="122" t="e">
        <f>IF($K$8=1,"1 Phase",ABS(((U248/AB248)-1)+ABS((W248/AB248)-1)+ABS((Y248/AB248)-1))/3)</f>
        <v>#DIV/0!</v>
      </c>
      <c r="AF248" s="14">
        <v>204</v>
      </c>
      <c r="AG248" s="14">
        <v>0</v>
      </c>
      <c r="AH248" s="57">
        <v>203</v>
      </c>
      <c r="AI248" s="74" t="str">
        <f>IF(U248&gt;O248,"OL PHASA","Normal")</f>
        <v>Normal</v>
      </c>
      <c r="AJ248" s="74" t="str">
        <f>IF(W248&gt;O248,"OL PHASA","Normal")</f>
        <v>Normal</v>
      </c>
      <c r="AK248" s="132" t="str">
        <f>IF(Y248&gt;O248,"OL PHASA","Normal")</f>
        <v>Normal</v>
      </c>
      <c r="AL248" s="139">
        <v>17</v>
      </c>
      <c r="AM248" s="139" t="s">
        <v>7363</v>
      </c>
      <c r="AN248" s="139">
        <v>2024</v>
      </c>
      <c r="AO248" s="149" t="s">
        <v>7352</v>
      </c>
      <c r="AP248" s="115">
        <f t="shared" ref="AP248:AT248" si="85">SUM(AP249:AP251)</f>
        <v>147</v>
      </c>
      <c r="AQ248" s="14">
        <f>AP248/O248*100</f>
        <v>101.724</v>
      </c>
      <c r="AR248" s="115">
        <f t="shared" si="85"/>
        <v>114</v>
      </c>
      <c r="AS248" s="14">
        <f>AR248/O248*100</f>
        <v>78.888</v>
      </c>
      <c r="AT248" s="115">
        <f t="shared" si="85"/>
        <v>109</v>
      </c>
      <c r="AU248" s="14">
        <f>AT250/O248*100</f>
        <v>71.276</v>
      </c>
      <c r="AV248" s="115">
        <f>SUM(AV249:AV251)</f>
        <v>103</v>
      </c>
      <c r="AW248" s="14">
        <f>IF((K248=3),(AVERAGE(AP248,AR248,AT250)),AP248)</f>
        <v>121.333333333333</v>
      </c>
      <c r="AX248" s="15">
        <f>IFERROR(IF((K248=1),(AW248*BA248)/1000,(AW248*BB248*1.73)/1000),"0")</f>
        <v>83.9626666666667</v>
      </c>
      <c r="AY248" s="14">
        <f>AX248/J248*100</f>
        <v>83.9626666666667</v>
      </c>
      <c r="AZ248" s="122">
        <f>IF($K$8=1,"1 Phase",ABS(((AP248/AW248)-1)+ABS((AR248/AW248)-1)+ABS((AT250/AW248)-1))/3)</f>
        <v>0.141025641025641</v>
      </c>
      <c r="BA248" s="14">
        <v>230</v>
      </c>
      <c r="BB248" s="14">
        <v>400</v>
      </c>
      <c r="BC248" s="57">
        <v>203</v>
      </c>
      <c r="BD248" s="74" t="str">
        <f>IF(AP248&gt;O248,"OL PHASA","Normal")</f>
        <v>OL PHASA</v>
      </c>
      <c r="BE248" s="74" t="str">
        <f>IF(AR248&gt;O248,"OL PHASA","Normal")</f>
        <v>Normal</v>
      </c>
      <c r="BF248" s="132" t="str">
        <f>IF(AT250&gt;O248,"OL PHASA","Normal")</f>
        <v>Normal</v>
      </c>
      <c r="BG248" s="179" t="s">
        <v>7353</v>
      </c>
      <c r="BH248" s="179" t="s">
        <v>7354</v>
      </c>
      <c r="BI248" s="179"/>
      <c r="BJ248" s="179"/>
      <c r="BK248" s="179">
        <v>1060</v>
      </c>
      <c r="BL248" s="180" t="s">
        <v>7355</v>
      </c>
      <c r="BM248" s="196" t="str">
        <f>IF(AY248&gt;AD248,"Beban Malam","Beban Siang")</f>
        <v>Beban Malam</v>
      </c>
      <c r="BN248" s="197" t="str">
        <f>IF(AD248&lt;30,"Underload",IF(AD248&lt;=80,"Baik",IF(AD248&gt;80,"Overload")))</f>
        <v>Underload</v>
      </c>
      <c r="BO248" s="197" t="str">
        <f>IF(AY248&lt;30,"Underload",IF(AY248&lt;=80,"Baik",IF(AY248&gt;80,"Overload")))</f>
        <v>Overload</v>
      </c>
      <c r="BP248" s="197" t="e">
        <f>IF(K248=3,IF(AE248&gt;0.2,"TDK SEIMBANG","SEIMBANG"),IF(AI248="OL PHASA","TDK SEIMBANG","SEIMBANG"))</f>
        <v>#DIV/0!</v>
      </c>
      <c r="BQ248" s="197" t="str">
        <f>IF(K248=3,IF(AZ248&gt;0.2,"TDK SEIMBANG","SEIMBANG"),IF(BD248="OL PHASA","TDK SEIMBANG","SEIMBANG"))</f>
        <v>SEIMBANG</v>
      </c>
      <c r="BR248" s="197" t="str">
        <f>IF(K248=3,IF(SUM(AF248:AG248)&gt;600,"NORMAL","DROP"),IF(AH249&gt;198,"NORMAL","DROP"))</f>
        <v>DROP</v>
      </c>
      <c r="BS248" s="197" t="str">
        <f>IF(K248=3,IF(SUM(BA248:BB248)&gt;600,"NORMAL","DROP"),IF(BC249&gt;198,"NORMAL","DROP"))</f>
        <v>NORMAL</v>
      </c>
    </row>
    <row r="249" customHeight="1" spans="1:71">
      <c r="A249" s="69" t="str">
        <f t="shared" si="69"/>
        <v>K-204Jurusan 1</v>
      </c>
      <c r="B249" s="75"/>
      <c r="C249" s="76" t="str">
        <f t="shared" ref="C249:C252" si="86">IF(T249="","",C248)</f>
        <v>K-204</v>
      </c>
      <c r="D249" s="76"/>
      <c r="E249" s="76"/>
      <c r="F249" s="76"/>
      <c r="G249" s="76"/>
      <c r="H249" s="76"/>
      <c r="I249" s="76"/>
      <c r="J249" s="92"/>
      <c r="K249" s="92"/>
      <c r="L249" s="93"/>
      <c r="M249" s="14"/>
      <c r="N249" s="94"/>
      <c r="O249" s="94"/>
      <c r="P249" s="98"/>
      <c r="Q249" s="98"/>
      <c r="R249" s="98"/>
      <c r="S249" s="98"/>
      <c r="T249" s="97" t="s">
        <v>7356</v>
      </c>
      <c r="U249" s="113"/>
      <c r="V249" s="92"/>
      <c r="W249" s="113"/>
      <c r="X249" s="92"/>
      <c r="Y249" s="113"/>
      <c r="Z249" s="92"/>
      <c r="AA249" s="113"/>
      <c r="AB249" s="14"/>
      <c r="AC249" s="124"/>
      <c r="AD249" s="92"/>
      <c r="AE249" s="92"/>
      <c r="AF249" s="113"/>
      <c r="AG249" s="113"/>
      <c r="AH249" s="14"/>
      <c r="AI249" s="97"/>
      <c r="AJ249" s="97"/>
      <c r="AK249" s="134"/>
      <c r="AL249" s="135"/>
      <c r="AM249" s="135"/>
      <c r="AN249" s="135"/>
      <c r="AO249" s="151" t="s">
        <v>7356</v>
      </c>
      <c r="AP249" s="113">
        <v>65</v>
      </c>
      <c r="AQ249" s="92"/>
      <c r="AR249" s="113">
        <v>44</v>
      </c>
      <c r="AS249" s="92"/>
      <c r="AT249" s="235">
        <v>6</v>
      </c>
      <c r="AU249" s="92"/>
      <c r="AV249" s="235">
        <v>57</v>
      </c>
      <c r="AW249" s="92"/>
      <c r="AX249" s="124"/>
      <c r="AY249" s="92"/>
      <c r="AZ249" s="92"/>
      <c r="BA249" s="92"/>
      <c r="BB249" s="92"/>
      <c r="BC249" s="14"/>
      <c r="BD249" s="97"/>
      <c r="BE249" s="97"/>
      <c r="BF249" s="97"/>
      <c r="BG249" s="222"/>
      <c r="BH249" s="222"/>
      <c r="BI249" s="223"/>
      <c r="BJ249" s="224"/>
      <c r="BK249" s="225"/>
      <c r="BL249" s="225"/>
      <c r="BM249" s="198"/>
      <c r="BN249" s="199"/>
      <c r="BO249" s="197"/>
      <c r="BP249" s="197"/>
      <c r="BQ249" s="197"/>
      <c r="BR249" s="197"/>
      <c r="BS249" s="197"/>
    </row>
    <row r="250" customHeight="1" spans="1:71">
      <c r="A250" s="69" t="str">
        <f t="shared" si="69"/>
        <v>K-204Jurusan 2</v>
      </c>
      <c r="B250" s="75"/>
      <c r="C250" s="76" t="str">
        <f t="shared" si="86"/>
        <v>K-204</v>
      </c>
      <c r="D250" s="76"/>
      <c r="E250" s="76"/>
      <c r="F250" s="76"/>
      <c r="G250" s="76"/>
      <c r="H250" s="76"/>
      <c r="I250" s="76"/>
      <c r="J250" s="92"/>
      <c r="K250" s="92"/>
      <c r="L250" s="93"/>
      <c r="M250" s="14"/>
      <c r="N250" s="94"/>
      <c r="O250" s="94"/>
      <c r="P250" s="97"/>
      <c r="Q250" s="97"/>
      <c r="R250" s="97"/>
      <c r="S250" s="97"/>
      <c r="T250" s="97" t="s">
        <v>7357</v>
      </c>
      <c r="U250" s="113"/>
      <c r="V250" s="92"/>
      <c r="W250" s="113"/>
      <c r="X250" s="92"/>
      <c r="Y250" s="113"/>
      <c r="Z250" s="92"/>
      <c r="AA250" s="113"/>
      <c r="AB250" s="14"/>
      <c r="AC250" s="124"/>
      <c r="AD250" s="92"/>
      <c r="AE250" s="92"/>
      <c r="AF250" s="113"/>
      <c r="AG250" s="113"/>
      <c r="AH250" s="92"/>
      <c r="AI250" s="97"/>
      <c r="AJ250" s="97"/>
      <c r="AK250" s="134"/>
      <c r="AL250" s="136"/>
      <c r="AM250" s="136"/>
      <c r="AN250" s="136"/>
      <c r="AO250" s="151" t="s">
        <v>7357</v>
      </c>
      <c r="AP250" s="115">
        <v>82</v>
      </c>
      <c r="AQ250" s="92"/>
      <c r="AR250" s="115">
        <v>70</v>
      </c>
      <c r="AS250" s="92"/>
      <c r="AT250" s="115">
        <v>103</v>
      </c>
      <c r="AU250" s="92"/>
      <c r="AV250" s="115">
        <v>46</v>
      </c>
      <c r="AW250" s="92"/>
      <c r="AX250" s="124"/>
      <c r="AY250" s="92"/>
      <c r="AZ250" s="92"/>
      <c r="BA250" s="92"/>
      <c r="BB250" s="92"/>
      <c r="BC250" s="92"/>
      <c r="BD250" s="97"/>
      <c r="BE250" s="97"/>
      <c r="BF250" s="97"/>
      <c r="BG250" s="222"/>
      <c r="BH250" s="222"/>
      <c r="BI250" s="226"/>
      <c r="BJ250" s="227"/>
      <c r="BK250" s="225"/>
      <c r="BL250" s="225"/>
      <c r="BM250" s="198"/>
      <c r="BN250" s="199"/>
      <c r="BO250" s="197"/>
      <c r="BP250" s="197"/>
      <c r="BQ250" s="197"/>
      <c r="BR250" s="197"/>
      <c r="BS250" s="197"/>
    </row>
    <row r="251" customHeight="1" spans="1:71">
      <c r="A251" s="69" t="str">
        <f t="shared" si="69"/>
        <v>K-204Jurusan 3</v>
      </c>
      <c r="B251" s="75"/>
      <c r="C251" s="76" t="str">
        <f t="shared" si="86"/>
        <v>K-204</v>
      </c>
      <c r="D251" s="76"/>
      <c r="E251" s="76"/>
      <c r="F251" s="76"/>
      <c r="G251" s="76"/>
      <c r="H251" s="76"/>
      <c r="I251" s="76"/>
      <c r="J251" s="92"/>
      <c r="K251" s="92"/>
      <c r="L251" s="93"/>
      <c r="M251" s="14"/>
      <c r="N251" s="94"/>
      <c r="O251" s="94"/>
      <c r="P251" s="97"/>
      <c r="Q251" s="97"/>
      <c r="R251" s="97"/>
      <c r="S251" s="97"/>
      <c r="T251" s="97" t="s">
        <v>7358</v>
      </c>
      <c r="U251" s="113"/>
      <c r="V251" s="92"/>
      <c r="W251" s="113"/>
      <c r="X251" s="92"/>
      <c r="Y251" s="113"/>
      <c r="Z251" s="92"/>
      <c r="AA251" s="113"/>
      <c r="AB251" s="92"/>
      <c r="AC251" s="124"/>
      <c r="AD251" s="92"/>
      <c r="AE251" s="92"/>
      <c r="AF251" s="113"/>
      <c r="AG251" s="113"/>
      <c r="AH251" s="92"/>
      <c r="AI251" s="97"/>
      <c r="AJ251" s="97"/>
      <c r="AK251" s="134"/>
      <c r="AL251" s="136"/>
      <c r="AM251" s="136"/>
      <c r="AN251" s="136"/>
      <c r="AO251" s="151" t="s">
        <v>7358</v>
      </c>
      <c r="AP251" s="113"/>
      <c r="AQ251" s="92"/>
      <c r="AR251" s="113"/>
      <c r="AS251" s="92"/>
      <c r="AT251" s="113"/>
      <c r="AU251" s="92"/>
      <c r="AV251" s="113"/>
      <c r="AW251" s="92"/>
      <c r="AX251" s="124"/>
      <c r="AY251" s="92"/>
      <c r="AZ251" s="92"/>
      <c r="BA251" s="92"/>
      <c r="BB251" s="92"/>
      <c r="BC251" s="92"/>
      <c r="BD251" s="97"/>
      <c r="BE251" s="97"/>
      <c r="BF251" s="97"/>
      <c r="BG251" s="222"/>
      <c r="BH251" s="222"/>
      <c r="BI251" s="226"/>
      <c r="BJ251" s="227"/>
      <c r="BK251" s="225"/>
      <c r="BL251" s="225"/>
      <c r="BM251" s="198"/>
      <c r="BN251" s="199"/>
      <c r="BO251" s="197"/>
      <c r="BP251" s="197"/>
      <c r="BQ251" s="197"/>
      <c r="BR251" s="197"/>
      <c r="BS251" s="197"/>
    </row>
    <row r="252" customHeight="1" spans="1:71">
      <c r="A252" s="69" t="str">
        <f t="shared" si="69"/>
        <v/>
      </c>
      <c r="B252" s="202"/>
      <c r="C252" s="76" t="str">
        <f t="shared" si="86"/>
        <v/>
      </c>
      <c r="D252" s="203"/>
      <c r="E252" s="203"/>
      <c r="F252" s="203"/>
      <c r="G252" s="203"/>
      <c r="H252" s="203"/>
      <c r="I252" s="203"/>
      <c r="J252" s="204"/>
      <c r="K252" s="204"/>
      <c r="L252" s="205"/>
      <c r="M252" s="206"/>
      <c r="N252" s="207"/>
      <c r="O252" s="207"/>
      <c r="P252" s="208"/>
      <c r="Q252" s="208"/>
      <c r="R252" s="208"/>
      <c r="S252" s="208"/>
      <c r="T252" s="208"/>
      <c r="U252" s="210"/>
      <c r="V252" s="204"/>
      <c r="W252" s="210"/>
      <c r="X252" s="204"/>
      <c r="Y252" s="210"/>
      <c r="Z252" s="204"/>
      <c r="AA252" s="210"/>
      <c r="AB252" s="204"/>
      <c r="AC252" s="211"/>
      <c r="AD252" s="204"/>
      <c r="AE252" s="204"/>
      <c r="AF252" s="204"/>
      <c r="AG252" s="204"/>
      <c r="AH252" s="204"/>
      <c r="AI252" s="208"/>
      <c r="AJ252" s="208"/>
      <c r="AK252" s="212"/>
      <c r="AL252" s="213"/>
      <c r="AM252" s="213"/>
      <c r="AN252" s="213"/>
      <c r="AO252" s="214"/>
      <c r="AP252" s="215"/>
      <c r="AQ252" s="216"/>
      <c r="AR252" s="215"/>
      <c r="AS252" s="216"/>
      <c r="AT252" s="215"/>
      <c r="AU252" s="216"/>
      <c r="AV252" s="215"/>
      <c r="AW252" s="216"/>
      <c r="AX252" s="219"/>
      <c r="AY252" s="216"/>
      <c r="AZ252" s="216"/>
      <c r="BA252" s="216"/>
      <c r="BB252" s="216"/>
      <c r="BC252" s="216"/>
      <c r="BD252" s="220"/>
      <c r="BE252" s="220"/>
      <c r="BF252" s="220"/>
      <c r="BG252" s="228"/>
      <c r="BH252" s="228"/>
      <c r="BI252" s="229"/>
      <c r="BJ252" s="230"/>
      <c r="BK252" s="231"/>
      <c r="BL252" s="231"/>
      <c r="BM252" s="232"/>
      <c r="BN252" s="233"/>
      <c r="BO252" s="234"/>
      <c r="BP252" s="234"/>
      <c r="BQ252" s="234"/>
      <c r="BR252" s="234"/>
      <c r="BS252" s="234"/>
    </row>
    <row r="253" customHeight="1" spans="1:71">
      <c r="A253" s="69" t="str">
        <f t="shared" si="69"/>
        <v>K-211Induk</v>
      </c>
      <c r="B253" s="78">
        <f>B248+1</f>
        <v>50</v>
      </c>
      <c r="C253" s="74" t="s">
        <v>1489</v>
      </c>
      <c r="D253" s="72"/>
      <c r="E253" s="73"/>
      <c r="F253" s="72"/>
      <c r="G253" s="79" t="s">
        <v>7424</v>
      </c>
      <c r="H253" s="80"/>
      <c r="I253" s="74" t="s">
        <v>1929</v>
      </c>
      <c r="J253" s="14">
        <v>200</v>
      </c>
      <c r="K253" s="14">
        <v>3</v>
      </c>
      <c r="L253" s="14">
        <v>20</v>
      </c>
      <c r="M253" s="14">
        <f>+IF(K253=3,400,IF(K253=1,230,0))</f>
        <v>400</v>
      </c>
      <c r="N253" s="15">
        <f>(J253*1000)/((L253*1000)*1.73)</f>
        <v>5.78034682080925</v>
      </c>
      <c r="O253" s="15">
        <f>IF(K253=3,(J253*1000)/(M253*1.73),(J253*1000)/(M253))</f>
        <v>289.017341040462</v>
      </c>
      <c r="P253" s="74">
        <v>18</v>
      </c>
      <c r="Q253" s="111" t="s">
        <v>7363</v>
      </c>
      <c r="R253" s="111">
        <v>2024</v>
      </c>
      <c r="S253" s="111"/>
      <c r="T253" s="74" t="s">
        <v>7352</v>
      </c>
      <c r="U253" s="115"/>
      <c r="V253" s="14">
        <f>U253/O253*100</f>
        <v>0</v>
      </c>
      <c r="W253" s="115"/>
      <c r="X253" s="14">
        <f>W253/O253*100</f>
        <v>0</v>
      </c>
      <c r="Y253" s="115"/>
      <c r="Z253" s="14">
        <f>Y253/O253*100</f>
        <v>0</v>
      </c>
      <c r="AA253" s="115"/>
      <c r="AB253" s="14" t="e">
        <f>IF((K253=3),(AVERAGE(U253,W253,Y253)),U253)</f>
        <v>#DIV/0!</v>
      </c>
      <c r="AC253" s="15" t="str">
        <f>IFERROR(IF((K253=1),(AB253*AF253)/1000,(AB253*AG253*1.73)/1000),"0")</f>
        <v>0</v>
      </c>
      <c r="AD253" s="14">
        <f>AC253/J253*100</f>
        <v>0</v>
      </c>
      <c r="AE253" s="122" t="e">
        <f>IF($K$8=1,"1 Phase",ABS(((U253/AB253)-1)+ABS((W253/AB253)-1)+ABS((Y253/AB253)-1))/3)</f>
        <v>#DIV/0!</v>
      </c>
      <c r="AF253" s="14">
        <v>204</v>
      </c>
      <c r="AG253" s="14">
        <v>0</v>
      </c>
      <c r="AH253" s="57">
        <v>203</v>
      </c>
      <c r="AI253" s="74" t="str">
        <f>IF(U253&gt;O253,"OL PHASA","Normal")</f>
        <v>Normal</v>
      </c>
      <c r="AJ253" s="74" t="str">
        <f>IF(W253&gt;O253,"OL PHASA","Normal")</f>
        <v>Normal</v>
      </c>
      <c r="AK253" s="132" t="str">
        <f>IF(Y253&gt;O253,"OL PHASA","Normal")</f>
        <v>Normal</v>
      </c>
      <c r="AL253" s="139">
        <v>17</v>
      </c>
      <c r="AM253" s="139" t="s">
        <v>7363</v>
      </c>
      <c r="AN253" s="139">
        <v>2024</v>
      </c>
      <c r="AO253" s="149" t="s">
        <v>7352</v>
      </c>
      <c r="AP253" s="115">
        <f t="shared" ref="AP253:AT253" si="87">SUM(AP254:AP256)</f>
        <v>151</v>
      </c>
      <c r="AQ253" s="14">
        <f>AP253/O253*100</f>
        <v>52.246</v>
      </c>
      <c r="AR253" s="115">
        <f t="shared" si="87"/>
        <v>165</v>
      </c>
      <c r="AS253" s="14">
        <f>AR253/O253*100</f>
        <v>57.09</v>
      </c>
      <c r="AT253" s="115">
        <f t="shared" si="87"/>
        <v>159</v>
      </c>
      <c r="AU253" s="14">
        <f>AT255/O253*100</f>
        <v>12.456</v>
      </c>
      <c r="AV253" s="115">
        <f>SUM(AV254:AV256)</f>
        <v>122</v>
      </c>
      <c r="AW253" s="14">
        <f>IF((K253=3),(AVERAGE(AP253,AR253,AT255)),AP253)</f>
        <v>117.333333333333</v>
      </c>
      <c r="AX253" s="15">
        <f>IFERROR(IF((K253=1),(AW253*BA253)/1000,(AW253*BB253*1.73)/1000),"0")</f>
        <v>81.1946666666667</v>
      </c>
      <c r="AY253" s="14">
        <f>AX253/J253*100</f>
        <v>40.5973333333333</v>
      </c>
      <c r="AZ253" s="122">
        <f>IF($K$8=1,"1 Phase",ABS(((AP253/AW253)-1)+ABS((AR253/AW253)-1)+ABS((AT255/AW253)-1))/3)</f>
        <v>0.462121212121212</v>
      </c>
      <c r="BA253" s="14">
        <v>230</v>
      </c>
      <c r="BB253" s="14">
        <v>400</v>
      </c>
      <c r="BC253" s="57">
        <v>203</v>
      </c>
      <c r="BD253" s="74" t="str">
        <f>IF(AP253&gt;O253,"OL PHASA","Normal")</f>
        <v>Normal</v>
      </c>
      <c r="BE253" s="74" t="str">
        <f>IF(AR253&gt;O253,"OL PHASA","Normal")</f>
        <v>Normal</v>
      </c>
      <c r="BF253" s="132" t="str">
        <f>IF(AT255&gt;O253,"OL PHASA","Normal")</f>
        <v>Normal</v>
      </c>
      <c r="BG253" s="179" t="s">
        <v>7353</v>
      </c>
      <c r="BH253" s="179" t="s">
        <v>7354</v>
      </c>
      <c r="BI253" s="179"/>
      <c r="BJ253" s="179"/>
      <c r="BK253" s="179">
        <v>1060</v>
      </c>
      <c r="BL253" s="180" t="s">
        <v>7355</v>
      </c>
      <c r="BM253" s="196" t="str">
        <f>IF(AY253&gt;AD253,"Beban Malam","Beban Siang")</f>
        <v>Beban Malam</v>
      </c>
      <c r="BN253" s="197" t="str">
        <f>IF(AD253&lt;30,"Underload",IF(AD253&lt;=80,"Baik",IF(AD253&gt;80,"Overload")))</f>
        <v>Underload</v>
      </c>
      <c r="BO253" s="197" t="str">
        <f>IF(AY253&lt;30,"Underload",IF(AY253&lt;=80,"Baik",IF(AY253&gt;80,"Overload")))</f>
        <v>Baik</v>
      </c>
      <c r="BP253" s="197" t="e">
        <f>IF(K253=3,IF(AE253&gt;0.2,"TDK SEIMBANG","SEIMBANG"),IF(AI253="OL PHASA","TDK SEIMBANG","SEIMBANG"))</f>
        <v>#DIV/0!</v>
      </c>
      <c r="BQ253" s="197" t="str">
        <f>IF(K253=3,IF(AZ253&gt;0.2,"TDK SEIMBANG","SEIMBANG"),IF(BD253="OL PHASA","TDK SEIMBANG","SEIMBANG"))</f>
        <v>TDK SEIMBANG</v>
      </c>
      <c r="BR253" s="197" t="str">
        <f>IF(K253=3,IF(SUM(AF253:AG253)&gt;600,"NORMAL","DROP"),IF(AH254&gt;198,"NORMAL","DROP"))</f>
        <v>DROP</v>
      </c>
      <c r="BS253" s="197" t="str">
        <f>IF(K253=3,IF(SUM(BA253:BB253)&gt;600,"NORMAL","DROP"),IF(BC254&gt;198,"NORMAL","DROP"))</f>
        <v>NORMAL</v>
      </c>
    </row>
    <row r="254" customHeight="1" spans="1:71">
      <c r="A254" s="69" t="str">
        <f t="shared" si="69"/>
        <v>K-211Jurusan 1</v>
      </c>
      <c r="B254" s="75"/>
      <c r="C254" s="76" t="str">
        <f t="shared" ref="C254:C257" si="88">IF(T254="","",C253)</f>
        <v>K-211</v>
      </c>
      <c r="D254" s="76"/>
      <c r="E254" s="76"/>
      <c r="F254" s="76"/>
      <c r="G254" s="76"/>
      <c r="H254" s="76"/>
      <c r="I254" s="76"/>
      <c r="J254" s="92"/>
      <c r="K254" s="92"/>
      <c r="L254" s="93"/>
      <c r="M254" s="14"/>
      <c r="N254" s="94"/>
      <c r="O254" s="94"/>
      <c r="P254" s="98"/>
      <c r="Q254" s="98"/>
      <c r="R254" s="98"/>
      <c r="S254" s="98"/>
      <c r="T254" s="97" t="s">
        <v>7356</v>
      </c>
      <c r="U254" s="113"/>
      <c r="V254" s="92"/>
      <c r="W254" s="113"/>
      <c r="X254" s="92"/>
      <c r="Y254" s="113"/>
      <c r="Z254" s="92"/>
      <c r="AA254" s="113"/>
      <c r="AB254" s="14"/>
      <c r="AC254" s="124"/>
      <c r="AD254" s="92"/>
      <c r="AE254" s="92"/>
      <c r="AF254" s="113"/>
      <c r="AG254" s="113"/>
      <c r="AH254" s="14"/>
      <c r="AI254" s="97"/>
      <c r="AJ254" s="97"/>
      <c r="AK254" s="134"/>
      <c r="AL254" s="135"/>
      <c r="AM254" s="135"/>
      <c r="AN254" s="135"/>
      <c r="AO254" s="151" t="s">
        <v>7356</v>
      </c>
      <c r="AP254" s="113">
        <v>61</v>
      </c>
      <c r="AQ254" s="92"/>
      <c r="AR254" s="113">
        <v>41</v>
      </c>
      <c r="AS254" s="92"/>
      <c r="AT254" s="235">
        <v>72</v>
      </c>
      <c r="AU254" s="92"/>
      <c r="AV254" s="235">
        <v>40</v>
      </c>
      <c r="AW254" s="92"/>
      <c r="AX254" s="124"/>
      <c r="AY254" s="92"/>
      <c r="AZ254" s="92"/>
      <c r="BA254" s="92"/>
      <c r="BB254" s="92"/>
      <c r="BC254" s="14"/>
      <c r="BD254" s="97"/>
      <c r="BE254" s="97"/>
      <c r="BF254" s="97"/>
      <c r="BG254" s="222"/>
      <c r="BH254" s="222"/>
      <c r="BI254" s="223"/>
      <c r="BJ254" s="224"/>
      <c r="BK254" s="225"/>
      <c r="BL254" s="225"/>
      <c r="BM254" s="198"/>
      <c r="BN254" s="199"/>
      <c r="BO254" s="197"/>
      <c r="BP254" s="197"/>
      <c r="BQ254" s="197"/>
      <c r="BR254" s="197"/>
      <c r="BS254" s="197"/>
    </row>
    <row r="255" customHeight="1" spans="1:71">
      <c r="A255" s="69" t="str">
        <f t="shared" si="69"/>
        <v>K-211Jurusan 2</v>
      </c>
      <c r="B255" s="75"/>
      <c r="C255" s="76" t="str">
        <f t="shared" si="88"/>
        <v>K-211</v>
      </c>
      <c r="D255" s="76"/>
      <c r="E255" s="76"/>
      <c r="F255" s="76"/>
      <c r="G255" s="76"/>
      <c r="H255" s="76"/>
      <c r="I255" s="76"/>
      <c r="J255" s="92"/>
      <c r="K255" s="92"/>
      <c r="L255" s="93"/>
      <c r="M255" s="14"/>
      <c r="N255" s="94"/>
      <c r="O255" s="94"/>
      <c r="P255" s="97"/>
      <c r="Q255" s="97"/>
      <c r="R255" s="97"/>
      <c r="S255" s="97"/>
      <c r="T255" s="97" t="s">
        <v>7357</v>
      </c>
      <c r="U255" s="113"/>
      <c r="V255" s="92"/>
      <c r="W255" s="113"/>
      <c r="X255" s="92"/>
      <c r="Y255" s="113"/>
      <c r="Z255" s="92"/>
      <c r="AA255" s="113"/>
      <c r="AB255" s="14"/>
      <c r="AC255" s="124"/>
      <c r="AD255" s="92"/>
      <c r="AE255" s="92"/>
      <c r="AF255" s="113"/>
      <c r="AG255" s="113"/>
      <c r="AH255" s="92"/>
      <c r="AI255" s="97"/>
      <c r="AJ255" s="97"/>
      <c r="AK255" s="134"/>
      <c r="AL255" s="136"/>
      <c r="AM255" s="136"/>
      <c r="AN255" s="136"/>
      <c r="AO255" s="151" t="s">
        <v>7357</v>
      </c>
      <c r="AP255" s="115">
        <v>44</v>
      </c>
      <c r="AQ255" s="92"/>
      <c r="AR255" s="115">
        <v>26</v>
      </c>
      <c r="AS255" s="92"/>
      <c r="AT255" s="115">
        <v>36</v>
      </c>
      <c r="AU255" s="92"/>
      <c r="AV255" s="115">
        <v>26</v>
      </c>
      <c r="AW255" s="92"/>
      <c r="AX255" s="124"/>
      <c r="AY255" s="92"/>
      <c r="AZ255" s="92"/>
      <c r="BA255" s="92"/>
      <c r="BB255" s="92"/>
      <c r="BC255" s="92"/>
      <c r="BD255" s="97"/>
      <c r="BE255" s="97"/>
      <c r="BF255" s="97"/>
      <c r="BG255" s="222"/>
      <c r="BH255" s="222"/>
      <c r="BI255" s="226"/>
      <c r="BJ255" s="227"/>
      <c r="BK255" s="225"/>
      <c r="BL255" s="225"/>
      <c r="BM255" s="198"/>
      <c r="BN255" s="199"/>
      <c r="BO255" s="197"/>
      <c r="BP255" s="197"/>
      <c r="BQ255" s="197"/>
      <c r="BR255" s="197"/>
      <c r="BS255" s="197"/>
    </row>
    <row r="256" customHeight="1" spans="1:71">
      <c r="A256" s="69" t="str">
        <f t="shared" si="69"/>
        <v>K-211Jurusan 3</v>
      </c>
      <c r="B256" s="75"/>
      <c r="C256" s="76" t="str">
        <f t="shared" si="88"/>
        <v>K-211</v>
      </c>
      <c r="D256" s="76"/>
      <c r="E256" s="76"/>
      <c r="F256" s="76"/>
      <c r="G256" s="76"/>
      <c r="H256" s="76"/>
      <c r="I256" s="76"/>
      <c r="J256" s="92"/>
      <c r="K256" s="92"/>
      <c r="L256" s="93"/>
      <c r="M256" s="14"/>
      <c r="N256" s="94"/>
      <c r="O256" s="94"/>
      <c r="P256" s="97"/>
      <c r="Q256" s="97"/>
      <c r="R256" s="97"/>
      <c r="S256" s="97"/>
      <c r="T256" s="97" t="s">
        <v>7358</v>
      </c>
      <c r="U256" s="113"/>
      <c r="V256" s="92"/>
      <c r="W256" s="113"/>
      <c r="X256" s="92"/>
      <c r="Y256" s="113"/>
      <c r="Z256" s="92"/>
      <c r="AA256" s="113"/>
      <c r="AB256" s="92"/>
      <c r="AC256" s="124"/>
      <c r="AD256" s="92"/>
      <c r="AE256" s="92"/>
      <c r="AF256" s="113"/>
      <c r="AG256" s="113"/>
      <c r="AH256" s="92"/>
      <c r="AI256" s="97"/>
      <c r="AJ256" s="97"/>
      <c r="AK256" s="134"/>
      <c r="AL256" s="136"/>
      <c r="AM256" s="136"/>
      <c r="AN256" s="136"/>
      <c r="AO256" s="151" t="s">
        <v>7358</v>
      </c>
      <c r="AP256" s="113">
        <v>46</v>
      </c>
      <c r="AQ256" s="92"/>
      <c r="AR256" s="113">
        <v>98</v>
      </c>
      <c r="AS256" s="92"/>
      <c r="AT256" s="113">
        <v>51</v>
      </c>
      <c r="AU256" s="92"/>
      <c r="AV256" s="113">
        <v>56</v>
      </c>
      <c r="AW256" s="92"/>
      <c r="AX256" s="124"/>
      <c r="AY256" s="92"/>
      <c r="AZ256" s="92"/>
      <c r="BA256" s="92"/>
      <c r="BB256" s="92"/>
      <c r="BC256" s="92"/>
      <c r="BD256" s="97"/>
      <c r="BE256" s="97"/>
      <c r="BF256" s="97"/>
      <c r="BG256" s="222"/>
      <c r="BH256" s="222"/>
      <c r="BI256" s="226"/>
      <c r="BJ256" s="227"/>
      <c r="BK256" s="225"/>
      <c r="BL256" s="225"/>
      <c r="BM256" s="198"/>
      <c r="BN256" s="199"/>
      <c r="BO256" s="197"/>
      <c r="BP256" s="197"/>
      <c r="BQ256" s="197"/>
      <c r="BR256" s="197"/>
      <c r="BS256" s="197"/>
    </row>
    <row r="257" customHeight="1" spans="1:71">
      <c r="A257" s="69" t="str">
        <f t="shared" si="69"/>
        <v/>
      </c>
      <c r="B257" s="202"/>
      <c r="C257" s="76" t="str">
        <f t="shared" si="88"/>
        <v/>
      </c>
      <c r="D257" s="203"/>
      <c r="E257" s="203"/>
      <c r="F257" s="203"/>
      <c r="G257" s="203"/>
      <c r="H257" s="203"/>
      <c r="I257" s="203"/>
      <c r="J257" s="204"/>
      <c r="K257" s="204"/>
      <c r="L257" s="205"/>
      <c r="M257" s="206"/>
      <c r="N257" s="207"/>
      <c r="O257" s="207"/>
      <c r="P257" s="208"/>
      <c r="Q257" s="208"/>
      <c r="R257" s="208"/>
      <c r="S257" s="208"/>
      <c r="T257" s="208"/>
      <c r="U257" s="210"/>
      <c r="V257" s="204"/>
      <c r="W257" s="210"/>
      <c r="X257" s="204"/>
      <c r="Y257" s="210"/>
      <c r="Z257" s="204"/>
      <c r="AA257" s="210"/>
      <c r="AB257" s="204"/>
      <c r="AC257" s="211"/>
      <c r="AD257" s="204"/>
      <c r="AE257" s="204"/>
      <c r="AF257" s="204"/>
      <c r="AG257" s="204"/>
      <c r="AH257" s="204"/>
      <c r="AI257" s="208"/>
      <c r="AJ257" s="208"/>
      <c r="AK257" s="212"/>
      <c r="AL257" s="213"/>
      <c r="AM257" s="213"/>
      <c r="AN257" s="213"/>
      <c r="AO257" s="214"/>
      <c r="AP257" s="215"/>
      <c r="AQ257" s="216"/>
      <c r="AR257" s="215"/>
      <c r="AS257" s="216"/>
      <c r="AT257" s="215"/>
      <c r="AU257" s="216"/>
      <c r="AV257" s="215"/>
      <c r="AW257" s="216"/>
      <c r="AX257" s="219"/>
      <c r="AY257" s="216"/>
      <c r="AZ257" s="216"/>
      <c r="BA257" s="216"/>
      <c r="BB257" s="216"/>
      <c r="BC257" s="216"/>
      <c r="BD257" s="220"/>
      <c r="BE257" s="220"/>
      <c r="BF257" s="220"/>
      <c r="BG257" s="228"/>
      <c r="BH257" s="228"/>
      <c r="BI257" s="229"/>
      <c r="BJ257" s="230"/>
      <c r="BK257" s="231"/>
      <c r="BL257" s="231"/>
      <c r="BM257" s="232"/>
      <c r="BN257" s="233"/>
      <c r="BO257" s="234"/>
      <c r="BP257" s="234"/>
      <c r="BQ257" s="234"/>
      <c r="BR257" s="234"/>
      <c r="BS257" s="234"/>
    </row>
    <row r="258" customHeight="1" spans="1:71">
      <c r="A258" s="69" t="str">
        <f t="shared" si="69"/>
        <v>K-008Induk</v>
      </c>
      <c r="B258" s="78">
        <f>B253+1</f>
        <v>51</v>
      </c>
      <c r="C258" s="74" t="s">
        <v>773</v>
      </c>
      <c r="D258" s="72"/>
      <c r="E258" s="73"/>
      <c r="F258" s="72"/>
      <c r="G258" s="79" t="s">
        <v>7425</v>
      </c>
      <c r="H258" s="80"/>
      <c r="I258" s="74" t="s">
        <v>1929</v>
      </c>
      <c r="J258" s="14">
        <v>100</v>
      </c>
      <c r="K258" s="14">
        <v>3</v>
      </c>
      <c r="L258" s="14">
        <v>20</v>
      </c>
      <c r="M258" s="14">
        <f>+IF(K258=3,400,IF(K258=1,230,0))</f>
        <v>400</v>
      </c>
      <c r="N258" s="15">
        <f>(J258*1000)/((L258*1000)*1.73)</f>
        <v>2.89017341040462</v>
      </c>
      <c r="O258" s="15">
        <f>IF(K258=3,(J258*1000)/(M258*1.73),(J258*1000)/(M258))</f>
        <v>144.508670520231</v>
      </c>
      <c r="P258" s="74">
        <v>18</v>
      </c>
      <c r="Q258" s="111" t="s">
        <v>7363</v>
      </c>
      <c r="R258" s="111">
        <v>2024</v>
      </c>
      <c r="S258" s="111"/>
      <c r="T258" s="74" t="s">
        <v>7352</v>
      </c>
      <c r="U258" s="115"/>
      <c r="V258" s="14">
        <f>U258/O258*100</f>
        <v>0</v>
      </c>
      <c r="W258" s="115"/>
      <c r="X258" s="14">
        <f>W258/O258*100</f>
        <v>0</v>
      </c>
      <c r="Y258" s="115"/>
      <c r="Z258" s="14">
        <f>Y258/O258*100</f>
        <v>0</v>
      </c>
      <c r="AA258" s="115"/>
      <c r="AB258" s="14" t="e">
        <f>IF((K258=3),(AVERAGE(U258,W258,Y258)),U258)</f>
        <v>#DIV/0!</v>
      </c>
      <c r="AC258" s="15" t="str">
        <f>IFERROR(IF((K258=1),(AB258*AF258)/1000,(AB258*AG258*1.73)/1000),"0")</f>
        <v>0</v>
      </c>
      <c r="AD258" s="14">
        <f>AC258/J258*100</f>
        <v>0</v>
      </c>
      <c r="AE258" s="122" t="e">
        <f>IF($K$8=1,"1 Phase",ABS(((U258/AB258)-1)+ABS((W258/AB258)-1)+ABS((Y258/AB258)-1))/3)</f>
        <v>#DIV/0!</v>
      </c>
      <c r="AF258" s="14">
        <v>204</v>
      </c>
      <c r="AG258" s="14">
        <v>0</v>
      </c>
      <c r="AH258" s="57">
        <v>203</v>
      </c>
      <c r="AI258" s="74" t="str">
        <f>IF(U258&gt;O258,"OL PHASA","Normal")</f>
        <v>Normal</v>
      </c>
      <c r="AJ258" s="74" t="str">
        <f>IF(W258&gt;O258,"OL PHASA","Normal")</f>
        <v>Normal</v>
      </c>
      <c r="AK258" s="132" t="str">
        <f>IF(Y258&gt;O258,"OL PHASA","Normal")</f>
        <v>Normal</v>
      </c>
      <c r="AL258" s="139">
        <v>17</v>
      </c>
      <c r="AM258" s="139" t="s">
        <v>7363</v>
      </c>
      <c r="AN258" s="139">
        <v>2024</v>
      </c>
      <c r="AO258" s="149" t="s">
        <v>7352</v>
      </c>
      <c r="AP258" s="115">
        <f t="shared" ref="AP258:AT258" si="89">SUM(AP259:AP261)</f>
        <v>82</v>
      </c>
      <c r="AQ258" s="14">
        <f>AP258/O258*100</f>
        <v>56.744</v>
      </c>
      <c r="AR258" s="115">
        <f t="shared" si="89"/>
        <v>55</v>
      </c>
      <c r="AS258" s="14">
        <f>AR258/O258*100</f>
        <v>38.06</v>
      </c>
      <c r="AT258" s="115">
        <f t="shared" si="89"/>
        <v>61</v>
      </c>
      <c r="AU258" s="14">
        <f>AT260/O258*100</f>
        <v>4.152</v>
      </c>
      <c r="AV258" s="115">
        <f>SUM(AV259:AV261)</f>
        <v>69</v>
      </c>
      <c r="AW258" s="14">
        <f>IF((K258=3),(AVERAGE(AP258,AR258,AT260)),AP258)</f>
        <v>47.6666666666667</v>
      </c>
      <c r="AX258" s="15">
        <f>IFERROR(IF((K258=1),(AW258*BA258)/1000,(AW258*BB258*1.73)/1000),"0")</f>
        <v>32.9853333333333</v>
      </c>
      <c r="AY258" s="14">
        <f>AX258/J258*100</f>
        <v>32.9853333333333</v>
      </c>
      <c r="AZ258" s="122">
        <f>IF($K$8=1,"1 Phase",ABS(((AP258/AW258)-1)+ABS((AR258/AW258)-1)+ABS((AT260/AW258)-1))/3)</f>
        <v>0.582750582750583</v>
      </c>
      <c r="BA258" s="14">
        <v>230</v>
      </c>
      <c r="BB258" s="14">
        <v>400</v>
      </c>
      <c r="BC258" s="57">
        <v>203</v>
      </c>
      <c r="BD258" s="74" t="str">
        <f>IF(AP258&gt;O258,"OL PHASA","Normal")</f>
        <v>Normal</v>
      </c>
      <c r="BE258" s="74" t="str">
        <f>IF(AR258&gt;O258,"OL PHASA","Normal")</f>
        <v>Normal</v>
      </c>
      <c r="BF258" s="132" t="str">
        <f>IF(AT260&gt;O258,"OL PHASA","Normal")</f>
        <v>Normal</v>
      </c>
      <c r="BG258" s="179" t="s">
        <v>7353</v>
      </c>
      <c r="BH258" s="179" t="s">
        <v>7354</v>
      </c>
      <c r="BI258" s="179"/>
      <c r="BJ258" s="179"/>
      <c r="BK258" s="179">
        <v>1060</v>
      </c>
      <c r="BL258" s="180" t="s">
        <v>7355</v>
      </c>
      <c r="BM258" s="196" t="str">
        <f>IF(AY258&gt;AD258,"Beban Malam","Beban Siang")</f>
        <v>Beban Malam</v>
      </c>
      <c r="BN258" s="197" t="str">
        <f>IF(AD258&lt;30,"Underload",IF(AD258&lt;=80,"Baik",IF(AD258&gt;80,"Overload")))</f>
        <v>Underload</v>
      </c>
      <c r="BO258" s="197" t="str">
        <f>IF(AY258&lt;30,"Underload",IF(AY258&lt;=80,"Baik",IF(AY258&gt;80,"Overload")))</f>
        <v>Baik</v>
      </c>
      <c r="BP258" s="197" t="e">
        <f>IF(K258=3,IF(AE258&gt;0.2,"TDK SEIMBANG","SEIMBANG"),IF(AI258="OL PHASA","TDK SEIMBANG","SEIMBANG"))</f>
        <v>#DIV/0!</v>
      </c>
      <c r="BQ258" s="197" t="str">
        <f>IF(K258=3,IF(AZ258&gt;0.2,"TDK SEIMBANG","SEIMBANG"),IF(BD258="OL PHASA","TDK SEIMBANG","SEIMBANG"))</f>
        <v>TDK SEIMBANG</v>
      </c>
      <c r="BR258" s="197" t="str">
        <f>IF(K258=3,IF(SUM(AF258:AG258)&gt;600,"NORMAL","DROP"),IF(AH259&gt;198,"NORMAL","DROP"))</f>
        <v>DROP</v>
      </c>
      <c r="BS258" s="197" t="str">
        <f>IF(K258=3,IF(SUM(BA258:BB258)&gt;600,"NORMAL","DROP"),IF(BC259&gt;198,"NORMAL","DROP"))</f>
        <v>NORMAL</v>
      </c>
    </row>
    <row r="259" customHeight="1" spans="1:71">
      <c r="A259" s="69" t="str">
        <f t="shared" si="69"/>
        <v>K-008Jurusan 1</v>
      </c>
      <c r="B259" s="75"/>
      <c r="C259" s="76" t="str">
        <f t="shared" ref="C259:C262" si="90">IF(T259="","",C258)</f>
        <v>K-008</v>
      </c>
      <c r="D259" s="76"/>
      <c r="E259" s="76"/>
      <c r="F259" s="76"/>
      <c r="G259" s="76"/>
      <c r="H259" s="76"/>
      <c r="I259" s="76"/>
      <c r="J259" s="92"/>
      <c r="K259" s="92"/>
      <c r="L259" s="93"/>
      <c r="M259" s="14"/>
      <c r="N259" s="94"/>
      <c r="O259" s="94"/>
      <c r="P259" s="98"/>
      <c r="Q259" s="98"/>
      <c r="R259" s="98"/>
      <c r="S259" s="98"/>
      <c r="T259" s="97" t="s">
        <v>7356</v>
      </c>
      <c r="U259" s="113"/>
      <c r="V259" s="92"/>
      <c r="W259" s="113"/>
      <c r="X259" s="92"/>
      <c r="Y259" s="113"/>
      <c r="Z259" s="92"/>
      <c r="AA259" s="113"/>
      <c r="AB259" s="14"/>
      <c r="AC259" s="124"/>
      <c r="AD259" s="92"/>
      <c r="AE259" s="92"/>
      <c r="AF259" s="113"/>
      <c r="AG259" s="113"/>
      <c r="AH259" s="14"/>
      <c r="AI259" s="97"/>
      <c r="AJ259" s="97"/>
      <c r="AK259" s="134"/>
      <c r="AL259" s="135"/>
      <c r="AM259" s="135"/>
      <c r="AN259" s="135"/>
      <c r="AO259" s="151" t="s">
        <v>7356</v>
      </c>
      <c r="AP259" s="113">
        <v>79</v>
      </c>
      <c r="AQ259" s="92"/>
      <c r="AR259" s="113">
        <v>37</v>
      </c>
      <c r="AS259" s="92"/>
      <c r="AT259" s="235">
        <v>55</v>
      </c>
      <c r="AU259" s="92"/>
      <c r="AV259" s="235">
        <v>52</v>
      </c>
      <c r="AW259" s="92"/>
      <c r="AX259" s="124"/>
      <c r="AY259" s="92"/>
      <c r="AZ259" s="92"/>
      <c r="BA259" s="92"/>
      <c r="BB259" s="92"/>
      <c r="BC259" s="14"/>
      <c r="BD259" s="97"/>
      <c r="BE259" s="97"/>
      <c r="BF259" s="97"/>
      <c r="BG259" s="222"/>
      <c r="BH259" s="222"/>
      <c r="BI259" s="223"/>
      <c r="BJ259" s="224"/>
      <c r="BK259" s="225"/>
      <c r="BL259" s="225"/>
      <c r="BM259" s="198"/>
      <c r="BN259" s="199"/>
      <c r="BO259" s="197"/>
      <c r="BP259" s="197"/>
      <c r="BQ259" s="197"/>
      <c r="BR259" s="197"/>
      <c r="BS259" s="197"/>
    </row>
    <row r="260" customHeight="1" spans="1:71">
      <c r="A260" s="69" t="str">
        <f t="shared" si="69"/>
        <v>K-008Jurusan 2</v>
      </c>
      <c r="B260" s="75"/>
      <c r="C260" s="76" t="str">
        <f t="shared" si="90"/>
        <v>K-008</v>
      </c>
      <c r="D260" s="76"/>
      <c r="E260" s="76"/>
      <c r="F260" s="76"/>
      <c r="G260" s="76"/>
      <c r="H260" s="76"/>
      <c r="I260" s="76"/>
      <c r="J260" s="92"/>
      <c r="K260" s="92"/>
      <c r="L260" s="93"/>
      <c r="M260" s="14"/>
      <c r="N260" s="94"/>
      <c r="O260" s="94"/>
      <c r="P260" s="97"/>
      <c r="Q260" s="97"/>
      <c r="R260" s="97"/>
      <c r="S260" s="97"/>
      <c r="T260" s="97" t="s">
        <v>7357</v>
      </c>
      <c r="U260" s="113"/>
      <c r="V260" s="92"/>
      <c r="W260" s="113"/>
      <c r="X260" s="92"/>
      <c r="Y260" s="113"/>
      <c r="Z260" s="92"/>
      <c r="AA260" s="113"/>
      <c r="AB260" s="14"/>
      <c r="AC260" s="124"/>
      <c r="AD260" s="92"/>
      <c r="AE260" s="92"/>
      <c r="AF260" s="113"/>
      <c r="AG260" s="113"/>
      <c r="AH260" s="92"/>
      <c r="AI260" s="97"/>
      <c r="AJ260" s="97"/>
      <c r="AK260" s="134"/>
      <c r="AL260" s="136"/>
      <c r="AM260" s="136"/>
      <c r="AN260" s="136"/>
      <c r="AO260" s="151" t="s">
        <v>7357</v>
      </c>
      <c r="AP260" s="115">
        <v>3</v>
      </c>
      <c r="AQ260" s="92"/>
      <c r="AR260" s="115">
        <v>18</v>
      </c>
      <c r="AS260" s="92"/>
      <c r="AT260" s="115">
        <v>6</v>
      </c>
      <c r="AU260" s="92"/>
      <c r="AV260" s="115">
        <v>17</v>
      </c>
      <c r="AW260" s="92"/>
      <c r="AX260" s="124"/>
      <c r="AY260" s="92"/>
      <c r="AZ260" s="92"/>
      <c r="BA260" s="92"/>
      <c r="BB260" s="92"/>
      <c r="BC260" s="92"/>
      <c r="BD260" s="97"/>
      <c r="BE260" s="97"/>
      <c r="BF260" s="97"/>
      <c r="BG260" s="222"/>
      <c r="BH260" s="222"/>
      <c r="BI260" s="226"/>
      <c r="BJ260" s="227"/>
      <c r="BK260" s="225"/>
      <c r="BL260" s="225"/>
      <c r="BM260" s="198"/>
      <c r="BN260" s="199"/>
      <c r="BO260" s="197"/>
      <c r="BP260" s="197"/>
      <c r="BQ260" s="197"/>
      <c r="BR260" s="197"/>
      <c r="BS260" s="197"/>
    </row>
    <row r="261" customHeight="1" spans="1:71">
      <c r="A261" s="69" t="str">
        <f t="shared" si="69"/>
        <v>K-008Jurusan 3</v>
      </c>
      <c r="B261" s="75"/>
      <c r="C261" s="76" t="str">
        <f t="shared" si="90"/>
        <v>K-008</v>
      </c>
      <c r="D261" s="76"/>
      <c r="E261" s="76"/>
      <c r="F261" s="76"/>
      <c r="G261" s="76"/>
      <c r="H261" s="76"/>
      <c r="I261" s="76"/>
      <c r="J261" s="92"/>
      <c r="K261" s="92"/>
      <c r="L261" s="93"/>
      <c r="M261" s="14"/>
      <c r="N261" s="94"/>
      <c r="O261" s="94"/>
      <c r="P261" s="97"/>
      <c r="Q261" s="97"/>
      <c r="R261" s="97"/>
      <c r="S261" s="97"/>
      <c r="T261" s="97" t="s">
        <v>7358</v>
      </c>
      <c r="U261" s="113"/>
      <c r="V261" s="92"/>
      <c r="W261" s="113"/>
      <c r="X261" s="92"/>
      <c r="Y261" s="113"/>
      <c r="Z261" s="92"/>
      <c r="AA261" s="113"/>
      <c r="AB261" s="92"/>
      <c r="AC261" s="124"/>
      <c r="AD261" s="92"/>
      <c r="AE261" s="92"/>
      <c r="AF261" s="113"/>
      <c r="AG261" s="113"/>
      <c r="AH261" s="92"/>
      <c r="AI261" s="97"/>
      <c r="AJ261" s="97"/>
      <c r="AK261" s="134"/>
      <c r="AL261" s="136"/>
      <c r="AM261" s="136"/>
      <c r="AN261" s="136"/>
      <c r="AO261" s="151" t="s">
        <v>7358</v>
      </c>
      <c r="AP261" s="113"/>
      <c r="AQ261" s="92"/>
      <c r="AR261" s="113"/>
      <c r="AS261" s="92"/>
      <c r="AT261" s="113"/>
      <c r="AU261" s="92"/>
      <c r="AV261" s="113"/>
      <c r="AW261" s="92"/>
      <c r="AX261" s="124"/>
      <c r="AY261" s="92"/>
      <c r="AZ261" s="92"/>
      <c r="BA261" s="92"/>
      <c r="BB261" s="92"/>
      <c r="BC261" s="92"/>
      <c r="BD261" s="97"/>
      <c r="BE261" s="97"/>
      <c r="BF261" s="97"/>
      <c r="BG261" s="222"/>
      <c r="BH261" s="222"/>
      <c r="BI261" s="226"/>
      <c r="BJ261" s="227"/>
      <c r="BK261" s="225"/>
      <c r="BL261" s="225"/>
      <c r="BM261" s="198"/>
      <c r="BN261" s="199"/>
      <c r="BO261" s="197"/>
      <c r="BP261" s="197"/>
      <c r="BQ261" s="197"/>
      <c r="BR261" s="197"/>
      <c r="BS261" s="197"/>
    </row>
    <row r="262" customHeight="1" spans="1:71">
      <c r="A262" s="69" t="str">
        <f t="shared" si="69"/>
        <v/>
      </c>
      <c r="B262" s="202"/>
      <c r="C262" s="76" t="str">
        <f t="shared" si="90"/>
        <v/>
      </c>
      <c r="D262" s="203"/>
      <c r="E262" s="203"/>
      <c r="F262" s="203"/>
      <c r="G262" s="203"/>
      <c r="H262" s="203"/>
      <c r="I262" s="203"/>
      <c r="J262" s="204"/>
      <c r="K262" s="204"/>
      <c r="L262" s="205"/>
      <c r="M262" s="206"/>
      <c r="N262" s="207"/>
      <c r="O262" s="207"/>
      <c r="P262" s="208"/>
      <c r="Q262" s="208"/>
      <c r="R262" s="208"/>
      <c r="S262" s="208"/>
      <c r="T262" s="208"/>
      <c r="U262" s="210"/>
      <c r="V262" s="204"/>
      <c r="W262" s="210"/>
      <c r="X262" s="204"/>
      <c r="Y262" s="210"/>
      <c r="Z262" s="204"/>
      <c r="AA262" s="210"/>
      <c r="AB262" s="204"/>
      <c r="AC262" s="211"/>
      <c r="AD262" s="204"/>
      <c r="AE262" s="204"/>
      <c r="AF262" s="204"/>
      <c r="AG262" s="204"/>
      <c r="AH262" s="204"/>
      <c r="AI262" s="208"/>
      <c r="AJ262" s="208"/>
      <c r="AK262" s="212"/>
      <c r="AL262" s="213"/>
      <c r="AM262" s="213"/>
      <c r="AN262" s="213"/>
      <c r="AO262" s="214"/>
      <c r="AP262" s="215"/>
      <c r="AQ262" s="216"/>
      <c r="AR262" s="215"/>
      <c r="AS262" s="216"/>
      <c r="AT262" s="215"/>
      <c r="AU262" s="216"/>
      <c r="AV262" s="215"/>
      <c r="AW262" s="216"/>
      <c r="AX262" s="219"/>
      <c r="AY262" s="216"/>
      <c r="AZ262" s="216"/>
      <c r="BA262" s="216"/>
      <c r="BB262" s="216"/>
      <c r="BC262" s="216"/>
      <c r="BD262" s="220"/>
      <c r="BE262" s="220"/>
      <c r="BF262" s="220"/>
      <c r="BG262" s="228"/>
      <c r="BH262" s="228"/>
      <c r="BI262" s="229"/>
      <c r="BJ262" s="230"/>
      <c r="BK262" s="231"/>
      <c r="BL262" s="231"/>
      <c r="BM262" s="232"/>
      <c r="BN262" s="233"/>
      <c r="BO262" s="234"/>
      <c r="BP262" s="234"/>
      <c r="BQ262" s="234"/>
      <c r="BR262" s="234"/>
      <c r="BS262" s="234"/>
    </row>
    <row r="263" customHeight="1" spans="1:71">
      <c r="A263" s="69" t="str">
        <f t="shared" si="69"/>
        <v>K-230Induk</v>
      </c>
      <c r="B263" s="78">
        <f>B258+1</f>
        <v>52</v>
      </c>
      <c r="C263" s="74" t="s">
        <v>1189</v>
      </c>
      <c r="D263" s="72"/>
      <c r="E263" s="73"/>
      <c r="F263" s="72"/>
      <c r="G263" s="79" t="s">
        <v>7426</v>
      </c>
      <c r="H263" s="80"/>
      <c r="I263" s="74" t="s">
        <v>1929</v>
      </c>
      <c r="J263" s="14">
        <v>100</v>
      </c>
      <c r="K263" s="14">
        <v>3</v>
      </c>
      <c r="L263" s="14">
        <v>20</v>
      </c>
      <c r="M263" s="14">
        <f>+IF(K263=3,400,IF(K263=1,230,0))</f>
        <v>400</v>
      </c>
      <c r="N263" s="15">
        <f>(J263*1000)/((L263*1000)*1.73)</f>
        <v>2.89017341040462</v>
      </c>
      <c r="O263" s="15">
        <f>IF(K263=3,(J263*1000)/(M263*1.73),(J263*1000)/(M263))</f>
        <v>144.508670520231</v>
      </c>
      <c r="P263" s="74">
        <v>18</v>
      </c>
      <c r="Q263" s="111" t="s">
        <v>7363</v>
      </c>
      <c r="R263" s="111">
        <v>2024</v>
      </c>
      <c r="S263" s="111"/>
      <c r="T263" s="74" t="s">
        <v>7352</v>
      </c>
      <c r="U263" s="115"/>
      <c r="V263" s="14">
        <f>U263/O263*100</f>
        <v>0</v>
      </c>
      <c r="W263" s="115"/>
      <c r="X263" s="14">
        <f>W263/O263*100</f>
        <v>0</v>
      </c>
      <c r="Y263" s="115"/>
      <c r="Z263" s="14">
        <f>Y263/O263*100</f>
        <v>0</v>
      </c>
      <c r="AA263" s="115"/>
      <c r="AB263" s="14" t="e">
        <f>IF((K263=3),(AVERAGE(U263,W263,Y263)),U263)</f>
        <v>#DIV/0!</v>
      </c>
      <c r="AC263" s="15" t="str">
        <f>IFERROR(IF((K263=1),(AB263*AF263)/1000,(AB263*AG263*1.73)/1000),"0")</f>
        <v>0</v>
      </c>
      <c r="AD263" s="14">
        <f>AC263/J263*100</f>
        <v>0</v>
      </c>
      <c r="AE263" s="122" t="e">
        <f>IF($K$8=1,"1 Phase",ABS(((U263/AB263)-1)+ABS((W263/AB263)-1)+ABS((Y263/AB263)-1))/3)</f>
        <v>#DIV/0!</v>
      </c>
      <c r="AF263" s="14">
        <v>204</v>
      </c>
      <c r="AG263" s="14">
        <v>0</v>
      </c>
      <c r="AH263" s="57">
        <v>203</v>
      </c>
      <c r="AI263" s="74" t="str">
        <f>IF(U263&gt;O263,"OL PHASA","Normal")</f>
        <v>Normal</v>
      </c>
      <c r="AJ263" s="74" t="str">
        <f>IF(W263&gt;O263,"OL PHASA","Normal")</f>
        <v>Normal</v>
      </c>
      <c r="AK263" s="132" t="str">
        <f>IF(Y263&gt;O263,"OL PHASA","Normal")</f>
        <v>Normal</v>
      </c>
      <c r="AL263" s="139">
        <v>17</v>
      </c>
      <c r="AM263" s="139" t="s">
        <v>7363</v>
      </c>
      <c r="AN263" s="139">
        <v>2024</v>
      </c>
      <c r="AO263" s="149" t="s">
        <v>7352</v>
      </c>
      <c r="AP263" s="115">
        <f t="shared" ref="AP263:AT263" si="91">SUM(AP264:AP266)</f>
        <v>89</v>
      </c>
      <c r="AQ263" s="14">
        <f>AP263/O263*100</f>
        <v>61.588</v>
      </c>
      <c r="AR263" s="115">
        <f t="shared" si="91"/>
        <v>98</v>
      </c>
      <c r="AS263" s="14">
        <f>AR263/O263*100</f>
        <v>67.816</v>
      </c>
      <c r="AT263" s="115">
        <f t="shared" si="91"/>
        <v>104</v>
      </c>
      <c r="AU263" s="14">
        <f>AT265/O263*100</f>
        <v>35.984</v>
      </c>
      <c r="AV263" s="115">
        <f>SUM(AV264:AV266)</f>
        <v>86</v>
      </c>
      <c r="AW263" s="14">
        <f>IF((K263=3),(AVERAGE(AP263,AR263,AT265)),AP263)</f>
        <v>79.6666666666667</v>
      </c>
      <c r="AX263" s="15">
        <f>IFERROR(IF((K263=1),(AW263*BA263)/1000,(AW263*BB263*1.73)/1000),"0")</f>
        <v>55.1293333333333</v>
      </c>
      <c r="AY263" s="14">
        <f>AX263/J263*100</f>
        <v>55.1293333333333</v>
      </c>
      <c r="AZ263" s="122">
        <f>IF($K$8=1,"1 Phase",ABS(((AP263/AW263)-1)+ABS((AR263/AW263)-1)+ABS((AT265/AW263)-1))/3)</f>
        <v>0.231520223152022</v>
      </c>
      <c r="BA263" s="14">
        <v>230</v>
      </c>
      <c r="BB263" s="14">
        <v>400</v>
      </c>
      <c r="BC263" s="57">
        <v>203</v>
      </c>
      <c r="BD263" s="74" t="str">
        <f>IF(AP263&gt;O263,"OL PHASA","Normal")</f>
        <v>Normal</v>
      </c>
      <c r="BE263" s="74" t="str">
        <f>IF(AR263&gt;O263,"OL PHASA","Normal")</f>
        <v>Normal</v>
      </c>
      <c r="BF263" s="132" t="str">
        <f>IF(AT265&gt;O263,"OL PHASA","Normal")</f>
        <v>Normal</v>
      </c>
      <c r="BG263" s="179" t="s">
        <v>7353</v>
      </c>
      <c r="BH263" s="179" t="s">
        <v>7354</v>
      </c>
      <c r="BI263" s="179"/>
      <c r="BJ263" s="179"/>
      <c r="BK263" s="179">
        <v>1060</v>
      </c>
      <c r="BL263" s="180" t="s">
        <v>7355</v>
      </c>
      <c r="BM263" s="196" t="str">
        <f>IF(AY263&gt;AD263,"Beban Malam","Beban Siang")</f>
        <v>Beban Malam</v>
      </c>
      <c r="BN263" s="197" t="str">
        <f>IF(AD263&lt;30,"Underload",IF(AD263&lt;=80,"Baik",IF(AD263&gt;80,"Overload")))</f>
        <v>Underload</v>
      </c>
      <c r="BO263" s="197" t="str">
        <f>IF(AY263&lt;30,"Underload",IF(AY263&lt;=80,"Baik",IF(AY263&gt;80,"Overload")))</f>
        <v>Baik</v>
      </c>
      <c r="BP263" s="197" t="e">
        <f>IF(K263=3,IF(AE263&gt;0.2,"TDK SEIMBANG","SEIMBANG"),IF(AI263="OL PHASA","TDK SEIMBANG","SEIMBANG"))</f>
        <v>#DIV/0!</v>
      </c>
      <c r="BQ263" s="197" t="str">
        <f>IF(K263=3,IF(AZ263&gt;0.2,"TDK SEIMBANG","SEIMBANG"),IF(BD263="OL PHASA","TDK SEIMBANG","SEIMBANG"))</f>
        <v>TDK SEIMBANG</v>
      </c>
      <c r="BR263" s="197" t="str">
        <f>IF(K263=3,IF(SUM(AF263:AG263)&gt;600,"NORMAL","DROP"),IF(AH264&gt;198,"NORMAL","DROP"))</f>
        <v>DROP</v>
      </c>
      <c r="BS263" s="197" t="str">
        <f>IF(K263=3,IF(SUM(BA263:BB263)&gt;600,"NORMAL","DROP"),IF(BC264&gt;198,"NORMAL","DROP"))</f>
        <v>NORMAL</v>
      </c>
    </row>
    <row r="264" customHeight="1" spans="1:71">
      <c r="A264" s="69" t="str">
        <f t="shared" ref="A264:A327" si="92">C264&amp;T264</f>
        <v>K-230Jurusan 1</v>
      </c>
      <c r="B264" s="75"/>
      <c r="C264" s="76" t="str">
        <f t="shared" ref="C264:C267" si="93">IF(T264="","",C263)</f>
        <v>K-230</v>
      </c>
      <c r="D264" s="76"/>
      <c r="E264" s="76"/>
      <c r="F264" s="76"/>
      <c r="G264" s="76"/>
      <c r="H264" s="76"/>
      <c r="I264" s="76"/>
      <c r="J264" s="92"/>
      <c r="K264" s="92"/>
      <c r="L264" s="93"/>
      <c r="M264" s="14"/>
      <c r="N264" s="94"/>
      <c r="O264" s="94"/>
      <c r="P264" s="98"/>
      <c r="Q264" s="98"/>
      <c r="R264" s="98"/>
      <c r="S264" s="98"/>
      <c r="T264" s="97" t="s">
        <v>7356</v>
      </c>
      <c r="U264" s="113"/>
      <c r="V264" s="92"/>
      <c r="W264" s="113"/>
      <c r="X264" s="92"/>
      <c r="Y264" s="113"/>
      <c r="Z264" s="92"/>
      <c r="AA264" s="113"/>
      <c r="AB264" s="14"/>
      <c r="AC264" s="124"/>
      <c r="AD264" s="92"/>
      <c r="AE264" s="92"/>
      <c r="AF264" s="113"/>
      <c r="AG264" s="113"/>
      <c r="AH264" s="14"/>
      <c r="AI264" s="97"/>
      <c r="AJ264" s="97"/>
      <c r="AK264" s="134"/>
      <c r="AL264" s="135"/>
      <c r="AM264" s="135"/>
      <c r="AN264" s="135"/>
      <c r="AO264" s="151" t="s">
        <v>7356</v>
      </c>
      <c r="AP264" s="113">
        <v>78</v>
      </c>
      <c r="AQ264" s="92"/>
      <c r="AR264" s="113">
        <v>63</v>
      </c>
      <c r="AS264" s="92"/>
      <c r="AT264" s="235">
        <v>52</v>
      </c>
      <c r="AU264" s="92"/>
      <c r="AV264" s="235">
        <v>48</v>
      </c>
      <c r="AW264" s="92"/>
      <c r="AX264" s="124"/>
      <c r="AY264" s="92"/>
      <c r="AZ264" s="92"/>
      <c r="BA264" s="92"/>
      <c r="BB264" s="92"/>
      <c r="BC264" s="14"/>
      <c r="BD264" s="97"/>
      <c r="BE264" s="97"/>
      <c r="BF264" s="97"/>
      <c r="BG264" s="222"/>
      <c r="BH264" s="222"/>
      <c r="BI264" s="223"/>
      <c r="BJ264" s="224"/>
      <c r="BK264" s="225"/>
      <c r="BL264" s="225"/>
      <c r="BM264" s="198"/>
      <c r="BN264" s="199"/>
      <c r="BO264" s="197"/>
      <c r="BP264" s="197"/>
      <c r="BQ264" s="197"/>
      <c r="BR264" s="197"/>
      <c r="BS264" s="197"/>
    </row>
    <row r="265" customHeight="1" spans="1:71">
      <c r="A265" s="69" t="str">
        <f t="shared" si="92"/>
        <v>K-230Jurusan 2</v>
      </c>
      <c r="B265" s="75"/>
      <c r="C265" s="76" t="str">
        <f t="shared" si="93"/>
        <v>K-230</v>
      </c>
      <c r="D265" s="76"/>
      <c r="E265" s="76"/>
      <c r="F265" s="76"/>
      <c r="G265" s="76"/>
      <c r="H265" s="76"/>
      <c r="I265" s="76"/>
      <c r="J265" s="92"/>
      <c r="K265" s="92"/>
      <c r="L265" s="93"/>
      <c r="M265" s="14"/>
      <c r="N265" s="94"/>
      <c r="O265" s="94"/>
      <c r="P265" s="97"/>
      <c r="Q265" s="97"/>
      <c r="R265" s="97"/>
      <c r="S265" s="97"/>
      <c r="T265" s="97" t="s">
        <v>7357</v>
      </c>
      <c r="U265" s="113"/>
      <c r="V265" s="92"/>
      <c r="W265" s="113"/>
      <c r="X265" s="92"/>
      <c r="Y265" s="113"/>
      <c r="Z265" s="92"/>
      <c r="AA265" s="113"/>
      <c r="AB265" s="14"/>
      <c r="AC265" s="124"/>
      <c r="AD265" s="92"/>
      <c r="AE265" s="92"/>
      <c r="AF265" s="113"/>
      <c r="AG265" s="113"/>
      <c r="AH265" s="92"/>
      <c r="AI265" s="97"/>
      <c r="AJ265" s="97"/>
      <c r="AK265" s="134"/>
      <c r="AL265" s="136"/>
      <c r="AM265" s="136"/>
      <c r="AN265" s="136"/>
      <c r="AO265" s="151" t="s">
        <v>7357</v>
      </c>
      <c r="AP265" s="115">
        <v>11</v>
      </c>
      <c r="AQ265" s="92"/>
      <c r="AR265" s="115">
        <v>35</v>
      </c>
      <c r="AS265" s="92"/>
      <c r="AT265" s="115">
        <v>52</v>
      </c>
      <c r="AU265" s="92"/>
      <c r="AV265" s="115">
        <v>38</v>
      </c>
      <c r="AW265" s="92"/>
      <c r="AX265" s="124"/>
      <c r="AY265" s="92"/>
      <c r="AZ265" s="92"/>
      <c r="BA265" s="92"/>
      <c r="BB265" s="92"/>
      <c r="BC265" s="92"/>
      <c r="BD265" s="97"/>
      <c r="BE265" s="97"/>
      <c r="BF265" s="97"/>
      <c r="BG265" s="222"/>
      <c r="BH265" s="222"/>
      <c r="BI265" s="226"/>
      <c r="BJ265" s="227"/>
      <c r="BK265" s="225"/>
      <c r="BL265" s="225"/>
      <c r="BM265" s="198"/>
      <c r="BN265" s="199"/>
      <c r="BO265" s="197"/>
      <c r="BP265" s="197"/>
      <c r="BQ265" s="197"/>
      <c r="BR265" s="197"/>
      <c r="BS265" s="197"/>
    </row>
    <row r="266" customHeight="1" spans="1:71">
      <c r="A266" s="69" t="str">
        <f t="shared" si="92"/>
        <v>K-230Jurusan 3</v>
      </c>
      <c r="B266" s="75"/>
      <c r="C266" s="76" t="str">
        <f t="shared" si="93"/>
        <v>K-230</v>
      </c>
      <c r="D266" s="76"/>
      <c r="E266" s="76"/>
      <c r="F266" s="76"/>
      <c r="G266" s="76"/>
      <c r="H266" s="76"/>
      <c r="I266" s="76"/>
      <c r="J266" s="92"/>
      <c r="K266" s="92"/>
      <c r="L266" s="93"/>
      <c r="M266" s="14"/>
      <c r="N266" s="94"/>
      <c r="O266" s="94"/>
      <c r="P266" s="97"/>
      <c r="Q266" s="97"/>
      <c r="R266" s="97"/>
      <c r="S266" s="97"/>
      <c r="T266" s="97" t="s">
        <v>7358</v>
      </c>
      <c r="U266" s="113"/>
      <c r="V266" s="92"/>
      <c r="W266" s="113"/>
      <c r="X266" s="92"/>
      <c r="Y266" s="113"/>
      <c r="Z266" s="92"/>
      <c r="AA266" s="113"/>
      <c r="AB266" s="92"/>
      <c r="AC266" s="124"/>
      <c r="AD266" s="92"/>
      <c r="AE266" s="92"/>
      <c r="AF266" s="113"/>
      <c r="AG266" s="113"/>
      <c r="AH266" s="92"/>
      <c r="AI266" s="97"/>
      <c r="AJ266" s="97"/>
      <c r="AK266" s="134"/>
      <c r="AL266" s="136"/>
      <c r="AM266" s="136"/>
      <c r="AN266" s="136"/>
      <c r="AO266" s="151" t="s">
        <v>7358</v>
      </c>
      <c r="AP266" s="113"/>
      <c r="AQ266" s="92"/>
      <c r="AR266" s="113"/>
      <c r="AS266" s="92"/>
      <c r="AT266" s="113"/>
      <c r="AU266" s="92"/>
      <c r="AV266" s="113"/>
      <c r="AW266" s="92"/>
      <c r="AX266" s="124"/>
      <c r="AY266" s="92"/>
      <c r="AZ266" s="92"/>
      <c r="BA266" s="92"/>
      <c r="BB266" s="92"/>
      <c r="BC266" s="92"/>
      <c r="BD266" s="97"/>
      <c r="BE266" s="97"/>
      <c r="BF266" s="97"/>
      <c r="BG266" s="222"/>
      <c r="BH266" s="222"/>
      <c r="BI266" s="226"/>
      <c r="BJ266" s="227"/>
      <c r="BK266" s="225"/>
      <c r="BL266" s="225"/>
      <c r="BM266" s="198"/>
      <c r="BN266" s="199"/>
      <c r="BO266" s="197"/>
      <c r="BP266" s="197"/>
      <c r="BQ266" s="197"/>
      <c r="BR266" s="197"/>
      <c r="BS266" s="197"/>
    </row>
    <row r="267" customHeight="1" spans="1:71">
      <c r="A267" s="69" t="str">
        <f t="shared" si="92"/>
        <v/>
      </c>
      <c r="B267" s="202"/>
      <c r="C267" s="76" t="str">
        <f t="shared" si="93"/>
        <v/>
      </c>
      <c r="D267" s="203"/>
      <c r="E267" s="203"/>
      <c r="F267" s="203"/>
      <c r="G267" s="203"/>
      <c r="H267" s="203"/>
      <c r="I267" s="203"/>
      <c r="J267" s="204"/>
      <c r="K267" s="204"/>
      <c r="L267" s="205"/>
      <c r="M267" s="206"/>
      <c r="N267" s="207"/>
      <c r="O267" s="207"/>
      <c r="P267" s="208"/>
      <c r="Q267" s="208"/>
      <c r="R267" s="208"/>
      <c r="S267" s="208"/>
      <c r="T267" s="208"/>
      <c r="U267" s="210"/>
      <c r="V267" s="204"/>
      <c r="W267" s="210"/>
      <c r="X267" s="204"/>
      <c r="Y267" s="210"/>
      <c r="Z267" s="204"/>
      <c r="AA267" s="210"/>
      <c r="AB267" s="204"/>
      <c r="AC267" s="211"/>
      <c r="AD267" s="204"/>
      <c r="AE267" s="204"/>
      <c r="AF267" s="204"/>
      <c r="AG267" s="204"/>
      <c r="AH267" s="204"/>
      <c r="AI267" s="208"/>
      <c r="AJ267" s="208"/>
      <c r="AK267" s="212"/>
      <c r="AL267" s="213"/>
      <c r="AM267" s="213"/>
      <c r="AN267" s="213"/>
      <c r="AO267" s="214"/>
      <c r="AP267" s="215"/>
      <c r="AQ267" s="216"/>
      <c r="AR267" s="215"/>
      <c r="AS267" s="216"/>
      <c r="AT267" s="215"/>
      <c r="AU267" s="216"/>
      <c r="AV267" s="215"/>
      <c r="AW267" s="216"/>
      <c r="AX267" s="219"/>
      <c r="AY267" s="216"/>
      <c r="AZ267" s="216"/>
      <c r="BA267" s="216"/>
      <c r="BB267" s="216"/>
      <c r="BC267" s="216"/>
      <c r="BD267" s="220"/>
      <c r="BE267" s="220"/>
      <c r="BF267" s="220"/>
      <c r="BG267" s="228"/>
      <c r="BH267" s="228"/>
      <c r="BI267" s="229"/>
      <c r="BJ267" s="230"/>
      <c r="BK267" s="231"/>
      <c r="BL267" s="231"/>
      <c r="BM267" s="232"/>
      <c r="BN267" s="233"/>
      <c r="BO267" s="234"/>
      <c r="BP267" s="234"/>
      <c r="BQ267" s="234"/>
      <c r="BR267" s="234"/>
      <c r="BS267" s="234"/>
    </row>
    <row r="268" customHeight="1" spans="1:71">
      <c r="A268" s="69" t="str">
        <f t="shared" si="92"/>
        <v>K-028Induk</v>
      </c>
      <c r="B268" s="78">
        <f>B263+1</f>
        <v>53</v>
      </c>
      <c r="C268" s="74" t="s">
        <v>1244</v>
      </c>
      <c r="D268" s="72"/>
      <c r="E268" s="73"/>
      <c r="F268" s="72"/>
      <c r="G268" s="79" t="s">
        <v>7427</v>
      </c>
      <c r="H268" s="80"/>
      <c r="I268" s="74" t="s">
        <v>7369</v>
      </c>
      <c r="J268" s="14">
        <v>50</v>
      </c>
      <c r="K268" s="14">
        <v>3</v>
      </c>
      <c r="L268" s="14">
        <v>20</v>
      </c>
      <c r="M268" s="14">
        <f>+IF(K268=3,400,IF(K268=1,230,0))</f>
        <v>400</v>
      </c>
      <c r="N268" s="15">
        <f>(J268*1000)/((L268*1000)*1.73)</f>
        <v>1.44508670520231</v>
      </c>
      <c r="O268" s="15">
        <f>IF(K268=3,(J268*1000)/(M268*1.73),(J268*1000)/(M268))</f>
        <v>72.2543352601156</v>
      </c>
      <c r="P268" s="74">
        <v>18</v>
      </c>
      <c r="Q268" s="111" t="s">
        <v>7363</v>
      </c>
      <c r="R268" s="111">
        <v>2024</v>
      </c>
      <c r="S268" s="111"/>
      <c r="T268" s="74" t="s">
        <v>7352</v>
      </c>
      <c r="U268" s="115"/>
      <c r="V268" s="14">
        <f>U268/O268*100</f>
        <v>0</v>
      </c>
      <c r="W268" s="115"/>
      <c r="X268" s="14">
        <f>W268/O268*100</f>
        <v>0</v>
      </c>
      <c r="Y268" s="115"/>
      <c r="Z268" s="14">
        <f>Y268/O268*100</f>
        <v>0</v>
      </c>
      <c r="AA268" s="115"/>
      <c r="AB268" s="14" t="e">
        <f>IF((K268=3),(AVERAGE(U268,W268,Y268)),U268)</f>
        <v>#DIV/0!</v>
      </c>
      <c r="AC268" s="15" t="str">
        <f>IFERROR(IF((K268=1),(AB268*AF268)/1000,(AB268*AG268*1.73)/1000),"0")</f>
        <v>0</v>
      </c>
      <c r="AD268" s="14">
        <f>AC268/J268*100</f>
        <v>0</v>
      </c>
      <c r="AE268" s="122" t="e">
        <f>IF($K$8=1,"1 Phase",ABS(((U268/AB268)-1)+ABS((W268/AB268)-1)+ABS((Y268/AB268)-1))/3)</f>
        <v>#DIV/0!</v>
      </c>
      <c r="AF268" s="14">
        <v>204</v>
      </c>
      <c r="AG268" s="14">
        <v>0</v>
      </c>
      <c r="AH268" s="57">
        <v>203</v>
      </c>
      <c r="AI268" s="74" t="str">
        <f>IF(U268&gt;O268,"OL PHASA","Normal")</f>
        <v>Normal</v>
      </c>
      <c r="AJ268" s="74" t="str">
        <f>IF(W268&gt;O268,"OL PHASA","Normal")</f>
        <v>Normal</v>
      </c>
      <c r="AK268" s="132" t="str">
        <f>IF(Y268&gt;O268,"OL PHASA","Normal")</f>
        <v>Normal</v>
      </c>
      <c r="AL268" s="139">
        <v>17</v>
      </c>
      <c r="AM268" s="139" t="s">
        <v>7363</v>
      </c>
      <c r="AN268" s="139">
        <v>2024</v>
      </c>
      <c r="AO268" s="149" t="s">
        <v>7352</v>
      </c>
      <c r="AP268" s="115">
        <f t="shared" ref="AP268:AT268" si="94">SUM(AP269:AP271)</f>
        <v>64</v>
      </c>
      <c r="AQ268" s="14">
        <f>AP268/O268*100</f>
        <v>88.576</v>
      </c>
      <c r="AR268" s="115">
        <f t="shared" si="94"/>
        <v>79</v>
      </c>
      <c r="AS268" s="14">
        <f>AR268/O268*100</f>
        <v>109.336</v>
      </c>
      <c r="AT268" s="115">
        <f t="shared" si="94"/>
        <v>65</v>
      </c>
      <c r="AU268" s="14">
        <f>AT270/O268*100</f>
        <v>37.368</v>
      </c>
      <c r="AV268" s="115">
        <f>SUM(AV269:AV271)</f>
        <v>65</v>
      </c>
      <c r="AW268" s="14">
        <f>IF((K268=3),(AVERAGE(AP268,AR268,AT270)),AP268)</f>
        <v>56.6666666666667</v>
      </c>
      <c r="AX268" s="15">
        <f>IFERROR(IF((K268=1),(AW268*BA268)/1000,(AW268*BB268*1.73)/1000),"0")</f>
        <v>39.2133333333333</v>
      </c>
      <c r="AY268" s="14">
        <f>AX268/J268*100</f>
        <v>78.4266666666667</v>
      </c>
      <c r="AZ268" s="122">
        <f>IF($K$8=1,"1 Phase",ABS(((AP268/AW268)-1)+ABS((AR268/AW268)-1)+ABS((AT270/AW268)-1))/3)</f>
        <v>0.349019607843137</v>
      </c>
      <c r="BA268" s="14">
        <v>230</v>
      </c>
      <c r="BB268" s="14">
        <v>400</v>
      </c>
      <c r="BC268" s="57">
        <v>203</v>
      </c>
      <c r="BD268" s="74" t="str">
        <f>IF(AP268&gt;O268,"OL PHASA","Normal")</f>
        <v>Normal</v>
      </c>
      <c r="BE268" s="74" t="str">
        <f>IF(AR268&gt;O268,"OL PHASA","Normal")</f>
        <v>OL PHASA</v>
      </c>
      <c r="BF268" s="132" t="str">
        <f>IF(AT270&gt;O268,"OL PHASA","Normal")</f>
        <v>Normal</v>
      </c>
      <c r="BG268" s="179" t="s">
        <v>7353</v>
      </c>
      <c r="BH268" s="179" t="s">
        <v>7354</v>
      </c>
      <c r="BI268" s="179"/>
      <c r="BJ268" s="179"/>
      <c r="BK268" s="179">
        <v>1060</v>
      </c>
      <c r="BL268" s="180" t="s">
        <v>7355</v>
      </c>
      <c r="BM268" s="196" t="str">
        <f>IF(AY268&gt;AD268,"Beban Malam","Beban Siang")</f>
        <v>Beban Malam</v>
      </c>
      <c r="BN268" s="197" t="str">
        <f>IF(AD268&lt;30,"Underload",IF(AD268&lt;=80,"Baik",IF(AD268&gt;80,"Overload")))</f>
        <v>Underload</v>
      </c>
      <c r="BO268" s="197" t="str">
        <f>IF(AY268&lt;30,"Underload",IF(AY268&lt;=80,"Baik",IF(AY268&gt;80,"Overload")))</f>
        <v>Baik</v>
      </c>
      <c r="BP268" s="197" t="e">
        <f>IF(K268=3,IF(AE268&gt;0.2,"TDK SEIMBANG","SEIMBANG"),IF(AI268="OL PHASA","TDK SEIMBANG","SEIMBANG"))</f>
        <v>#DIV/0!</v>
      </c>
      <c r="BQ268" s="197" t="str">
        <f>IF(K268=3,IF(AZ268&gt;0.2,"TDK SEIMBANG","SEIMBANG"),IF(BD268="OL PHASA","TDK SEIMBANG","SEIMBANG"))</f>
        <v>TDK SEIMBANG</v>
      </c>
      <c r="BR268" s="197" t="str">
        <f>IF(K268=3,IF(SUM(AF268:AG268)&gt;600,"NORMAL","DROP"),IF(AH269&gt;198,"NORMAL","DROP"))</f>
        <v>DROP</v>
      </c>
      <c r="BS268" s="197" t="str">
        <f>IF(K268=3,IF(SUM(BA268:BB268)&gt;600,"NORMAL","DROP"),IF(BC269&gt;198,"NORMAL","DROP"))</f>
        <v>NORMAL</v>
      </c>
    </row>
    <row r="269" customHeight="1" spans="1:71">
      <c r="A269" s="69" t="str">
        <f t="shared" si="92"/>
        <v>K-028Jurusan 1</v>
      </c>
      <c r="B269" s="75"/>
      <c r="C269" s="76" t="str">
        <f t="shared" ref="C269:C272" si="95">IF(T269="","",C268)</f>
        <v>K-028</v>
      </c>
      <c r="D269" s="76"/>
      <c r="E269" s="76"/>
      <c r="F269" s="76"/>
      <c r="G269" s="76"/>
      <c r="H269" s="76"/>
      <c r="I269" s="76"/>
      <c r="J269" s="92"/>
      <c r="K269" s="92"/>
      <c r="L269" s="93"/>
      <c r="M269" s="14"/>
      <c r="N269" s="94"/>
      <c r="O269" s="94"/>
      <c r="P269" s="98"/>
      <c r="Q269" s="98"/>
      <c r="R269" s="98"/>
      <c r="S269" s="98"/>
      <c r="T269" s="97" t="s">
        <v>7356</v>
      </c>
      <c r="U269" s="113"/>
      <c r="V269" s="92"/>
      <c r="W269" s="113"/>
      <c r="X269" s="92"/>
      <c r="Y269" s="113"/>
      <c r="Z269" s="92"/>
      <c r="AA269" s="113"/>
      <c r="AB269" s="14"/>
      <c r="AC269" s="124"/>
      <c r="AD269" s="92"/>
      <c r="AE269" s="92"/>
      <c r="AF269" s="113"/>
      <c r="AG269" s="113"/>
      <c r="AH269" s="14"/>
      <c r="AI269" s="97"/>
      <c r="AJ269" s="97"/>
      <c r="AK269" s="134"/>
      <c r="AL269" s="135"/>
      <c r="AM269" s="135"/>
      <c r="AN269" s="135"/>
      <c r="AO269" s="151" t="s">
        <v>7356</v>
      </c>
      <c r="AP269" s="113">
        <v>28</v>
      </c>
      <c r="AQ269" s="92"/>
      <c r="AR269" s="113">
        <v>14</v>
      </c>
      <c r="AS269" s="92"/>
      <c r="AT269" s="235">
        <v>38</v>
      </c>
      <c r="AU269" s="92"/>
      <c r="AV269" s="235">
        <v>28</v>
      </c>
      <c r="AW269" s="92"/>
      <c r="AX269" s="124"/>
      <c r="AY269" s="92"/>
      <c r="AZ269" s="92"/>
      <c r="BA269" s="92"/>
      <c r="BB269" s="92"/>
      <c r="BC269" s="14"/>
      <c r="BD269" s="97"/>
      <c r="BE269" s="97"/>
      <c r="BF269" s="97"/>
      <c r="BG269" s="222"/>
      <c r="BH269" s="222"/>
      <c r="BI269" s="223"/>
      <c r="BJ269" s="224"/>
      <c r="BK269" s="225"/>
      <c r="BL269" s="225"/>
      <c r="BM269" s="198"/>
      <c r="BN269" s="199"/>
      <c r="BO269" s="197"/>
      <c r="BP269" s="197"/>
      <c r="BQ269" s="197"/>
      <c r="BR269" s="197"/>
      <c r="BS269" s="197"/>
    </row>
    <row r="270" customHeight="1" spans="1:71">
      <c r="A270" s="69" t="str">
        <f t="shared" si="92"/>
        <v>K-028Jurusan 2</v>
      </c>
      <c r="B270" s="75"/>
      <c r="C270" s="76" t="str">
        <f t="shared" si="95"/>
        <v>K-028</v>
      </c>
      <c r="D270" s="76"/>
      <c r="E270" s="76"/>
      <c r="F270" s="76"/>
      <c r="G270" s="76"/>
      <c r="H270" s="76"/>
      <c r="I270" s="76"/>
      <c r="J270" s="92"/>
      <c r="K270" s="92"/>
      <c r="L270" s="93"/>
      <c r="M270" s="14"/>
      <c r="N270" s="94"/>
      <c r="O270" s="94"/>
      <c r="P270" s="97"/>
      <c r="Q270" s="97"/>
      <c r="R270" s="97"/>
      <c r="S270" s="97"/>
      <c r="T270" s="97" t="s">
        <v>7357</v>
      </c>
      <c r="U270" s="113"/>
      <c r="V270" s="92"/>
      <c r="W270" s="113"/>
      <c r="X270" s="92"/>
      <c r="Y270" s="113"/>
      <c r="Z270" s="92"/>
      <c r="AA270" s="113"/>
      <c r="AB270" s="14"/>
      <c r="AC270" s="124"/>
      <c r="AD270" s="92"/>
      <c r="AE270" s="92"/>
      <c r="AF270" s="113"/>
      <c r="AG270" s="113"/>
      <c r="AH270" s="92"/>
      <c r="AI270" s="97"/>
      <c r="AJ270" s="97"/>
      <c r="AK270" s="134"/>
      <c r="AL270" s="136"/>
      <c r="AM270" s="136"/>
      <c r="AN270" s="136"/>
      <c r="AO270" s="151" t="s">
        <v>7357</v>
      </c>
      <c r="AP270" s="115">
        <v>36</v>
      </c>
      <c r="AQ270" s="92"/>
      <c r="AR270" s="115">
        <v>65</v>
      </c>
      <c r="AS270" s="92"/>
      <c r="AT270" s="115">
        <v>27</v>
      </c>
      <c r="AU270" s="92"/>
      <c r="AV270" s="115">
        <v>37</v>
      </c>
      <c r="AW270" s="92"/>
      <c r="AX270" s="124"/>
      <c r="AY270" s="92"/>
      <c r="AZ270" s="92"/>
      <c r="BA270" s="92"/>
      <c r="BB270" s="92"/>
      <c r="BC270" s="92"/>
      <c r="BD270" s="97"/>
      <c r="BE270" s="97"/>
      <c r="BF270" s="97"/>
      <c r="BG270" s="222"/>
      <c r="BH270" s="222"/>
      <c r="BI270" s="226"/>
      <c r="BJ270" s="227"/>
      <c r="BK270" s="225"/>
      <c r="BL270" s="225"/>
      <c r="BM270" s="198"/>
      <c r="BN270" s="199"/>
      <c r="BO270" s="197"/>
      <c r="BP270" s="197"/>
      <c r="BQ270" s="197"/>
      <c r="BR270" s="197"/>
      <c r="BS270" s="197"/>
    </row>
    <row r="271" customHeight="1" spans="1:71">
      <c r="A271" s="69" t="str">
        <f t="shared" si="92"/>
        <v>K-028Jurusan 3</v>
      </c>
      <c r="B271" s="75"/>
      <c r="C271" s="76" t="str">
        <f t="shared" si="95"/>
        <v>K-028</v>
      </c>
      <c r="D271" s="76"/>
      <c r="E271" s="76"/>
      <c r="F271" s="76"/>
      <c r="G271" s="76"/>
      <c r="H271" s="76"/>
      <c r="I271" s="76"/>
      <c r="J271" s="92"/>
      <c r="K271" s="92"/>
      <c r="L271" s="93"/>
      <c r="M271" s="14"/>
      <c r="N271" s="94"/>
      <c r="O271" s="94"/>
      <c r="P271" s="97"/>
      <c r="Q271" s="97"/>
      <c r="R271" s="97"/>
      <c r="S271" s="97"/>
      <c r="T271" s="97" t="s">
        <v>7358</v>
      </c>
      <c r="U271" s="113"/>
      <c r="V271" s="92"/>
      <c r="W271" s="113"/>
      <c r="X271" s="92"/>
      <c r="Y271" s="113"/>
      <c r="Z271" s="92"/>
      <c r="AA271" s="113"/>
      <c r="AB271" s="92"/>
      <c r="AC271" s="124"/>
      <c r="AD271" s="92"/>
      <c r="AE271" s="92"/>
      <c r="AF271" s="113"/>
      <c r="AG271" s="113"/>
      <c r="AH271" s="92"/>
      <c r="AI271" s="97"/>
      <c r="AJ271" s="97"/>
      <c r="AK271" s="134"/>
      <c r="AL271" s="136"/>
      <c r="AM271" s="136"/>
      <c r="AN271" s="136"/>
      <c r="AO271" s="151" t="s">
        <v>7358</v>
      </c>
      <c r="AP271" s="113"/>
      <c r="AQ271" s="92"/>
      <c r="AR271" s="113"/>
      <c r="AS271" s="92"/>
      <c r="AT271" s="113"/>
      <c r="AU271" s="92"/>
      <c r="AV271" s="113"/>
      <c r="AW271" s="92"/>
      <c r="AX271" s="124"/>
      <c r="AY271" s="92"/>
      <c r="AZ271" s="92"/>
      <c r="BA271" s="92"/>
      <c r="BB271" s="92"/>
      <c r="BC271" s="92"/>
      <c r="BD271" s="97"/>
      <c r="BE271" s="97"/>
      <c r="BF271" s="97"/>
      <c r="BG271" s="222"/>
      <c r="BH271" s="222"/>
      <c r="BI271" s="226"/>
      <c r="BJ271" s="227"/>
      <c r="BK271" s="225"/>
      <c r="BL271" s="225"/>
      <c r="BM271" s="198"/>
      <c r="BN271" s="199"/>
      <c r="BO271" s="197"/>
      <c r="BP271" s="197"/>
      <c r="BQ271" s="197"/>
      <c r="BR271" s="197"/>
      <c r="BS271" s="197"/>
    </row>
    <row r="272" customHeight="1" spans="1:71">
      <c r="A272" s="69" t="str">
        <f t="shared" si="92"/>
        <v/>
      </c>
      <c r="B272" s="202"/>
      <c r="C272" s="76" t="str">
        <f t="shared" si="95"/>
        <v/>
      </c>
      <c r="D272" s="203"/>
      <c r="E272" s="203"/>
      <c r="F272" s="203"/>
      <c r="G272" s="203"/>
      <c r="H272" s="203"/>
      <c r="I272" s="203"/>
      <c r="J272" s="204"/>
      <c r="K272" s="204"/>
      <c r="L272" s="205"/>
      <c r="M272" s="206"/>
      <c r="N272" s="207"/>
      <c r="O272" s="207"/>
      <c r="P272" s="208"/>
      <c r="Q272" s="208"/>
      <c r="R272" s="208"/>
      <c r="S272" s="208"/>
      <c r="T272" s="208"/>
      <c r="U272" s="210"/>
      <c r="V272" s="204"/>
      <c r="W272" s="210"/>
      <c r="X272" s="204"/>
      <c r="Y272" s="210"/>
      <c r="Z272" s="204"/>
      <c r="AA272" s="210"/>
      <c r="AB272" s="204"/>
      <c r="AC272" s="211"/>
      <c r="AD272" s="204"/>
      <c r="AE272" s="204"/>
      <c r="AF272" s="204"/>
      <c r="AG272" s="204"/>
      <c r="AH272" s="204"/>
      <c r="AI272" s="208"/>
      <c r="AJ272" s="208"/>
      <c r="AK272" s="212"/>
      <c r="AL272" s="213"/>
      <c r="AM272" s="213"/>
      <c r="AN272" s="213"/>
      <c r="AO272" s="214"/>
      <c r="AP272" s="215"/>
      <c r="AQ272" s="216"/>
      <c r="AR272" s="215"/>
      <c r="AS272" s="216"/>
      <c r="AT272" s="215"/>
      <c r="AU272" s="216"/>
      <c r="AV272" s="215"/>
      <c r="AW272" s="216"/>
      <c r="AX272" s="219"/>
      <c r="AY272" s="216"/>
      <c r="AZ272" s="216"/>
      <c r="BA272" s="216"/>
      <c r="BB272" s="216"/>
      <c r="BC272" s="216"/>
      <c r="BD272" s="220"/>
      <c r="BE272" s="220"/>
      <c r="BF272" s="220"/>
      <c r="BG272" s="228"/>
      <c r="BH272" s="228"/>
      <c r="BI272" s="229"/>
      <c r="BJ272" s="230"/>
      <c r="BK272" s="231"/>
      <c r="BL272" s="231"/>
      <c r="BM272" s="232"/>
      <c r="BN272" s="233"/>
      <c r="BO272" s="234"/>
      <c r="BP272" s="234"/>
      <c r="BQ272" s="234"/>
      <c r="BR272" s="234"/>
      <c r="BS272" s="234"/>
    </row>
    <row r="273" customHeight="1" spans="1:71">
      <c r="A273" s="69" t="str">
        <f t="shared" si="92"/>
        <v>K-278.2Induk</v>
      </c>
      <c r="B273" s="78">
        <f>B268+1</f>
        <v>54</v>
      </c>
      <c r="C273" s="74" t="s">
        <v>1274</v>
      </c>
      <c r="D273" s="72"/>
      <c r="E273" s="73"/>
      <c r="F273" s="72"/>
      <c r="G273" s="79" t="s">
        <v>7428</v>
      </c>
      <c r="H273" s="80"/>
      <c r="I273" s="74" t="s">
        <v>1929</v>
      </c>
      <c r="J273" s="14">
        <v>200</v>
      </c>
      <c r="K273" s="14">
        <v>3</v>
      </c>
      <c r="L273" s="14">
        <v>20</v>
      </c>
      <c r="M273" s="14">
        <f>+IF(K273=3,400,IF(K273=1,230,0))</f>
        <v>400</v>
      </c>
      <c r="N273" s="15">
        <f>(J273*1000)/((L273*1000)*1.73)</f>
        <v>5.78034682080925</v>
      </c>
      <c r="O273" s="15">
        <f>IF(K273=3,(J273*1000)/(M273*1.73),(J273*1000)/(M273))</f>
        <v>289.017341040462</v>
      </c>
      <c r="P273" s="74">
        <v>18</v>
      </c>
      <c r="Q273" s="111" t="s">
        <v>7363</v>
      </c>
      <c r="R273" s="111">
        <v>2024</v>
      </c>
      <c r="S273" s="111"/>
      <c r="T273" s="74" t="s">
        <v>7352</v>
      </c>
      <c r="U273" s="115"/>
      <c r="V273" s="14">
        <f>U273/O273*100</f>
        <v>0</v>
      </c>
      <c r="W273" s="115"/>
      <c r="X273" s="14">
        <f>W273/O273*100</f>
        <v>0</v>
      </c>
      <c r="Y273" s="115"/>
      <c r="Z273" s="14">
        <f>Y273/O273*100</f>
        <v>0</v>
      </c>
      <c r="AA273" s="115"/>
      <c r="AB273" s="14" t="e">
        <f>IF((K273=3),(AVERAGE(U273,W273,Y273)),U273)</f>
        <v>#DIV/0!</v>
      </c>
      <c r="AC273" s="15" t="str">
        <f>IFERROR(IF((K273=1),(AB273*AF273)/1000,(AB273*AG273*1.73)/1000),"0")</f>
        <v>0</v>
      </c>
      <c r="AD273" s="14">
        <f>AC273/J273*100</f>
        <v>0</v>
      </c>
      <c r="AE273" s="122" t="e">
        <f>IF($K$8=1,"1 Phase",ABS(((U273/AB273)-1)+ABS((W273/AB273)-1)+ABS((Y273/AB273)-1))/3)</f>
        <v>#DIV/0!</v>
      </c>
      <c r="AF273" s="14">
        <v>204</v>
      </c>
      <c r="AG273" s="14">
        <v>0</v>
      </c>
      <c r="AH273" s="57">
        <v>203</v>
      </c>
      <c r="AI273" s="74" t="str">
        <f>IF(U273&gt;O273,"OL PHASA","Normal")</f>
        <v>Normal</v>
      </c>
      <c r="AJ273" s="74" t="str">
        <f>IF(W273&gt;O273,"OL PHASA","Normal")</f>
        <v>Normal</v>
      </c>
      <c r="AK273" s="132" t="str">
        <f>IF(Y273&gt;O273,"OL PHASA","Normal")</f>
        <v>Normal</v>
      </c>
      <c r="AL273" s="139">
        <v>17</v>
      </c>
      <c r="AM273" s="139" t="s">
        <v>7363</v>
      </c>
      <c r="AN273" s="139">
        <v>2024</v>
      </c>
      <c r="AO273" s="149" t="s">
        <v>7352</v>
      </c>
      <c r="AP273" s="115">
        <f t="shared" ref="AP273:AT273" si="96">SUM(AP274:AP276)</f>
        <v>72</v>
      </c>
      <c r="AQ273" s="14">
        <f>AP273/O273*100</f>
        <v>24.912</v>
      </c>
      <c r="AR273" s="115">
        <f t="shared" si="96"/>
        <v>59</v>
      </c>
      <c r="AS273" s="14">
        <f>AR273/O273*100</f>
        <v>20.414</v>
      </c>
      <c r="AT273" s="115">
        <f t="shared" si="96"/>
        <v>71</v>
      </c>
      <c r="AU273" s="14">
        <f>AT275/O273*100</f>
        <v>16.608</v>
      </c>
      <c r="AV273" s="115">
        <f>SUM(AV274:AV276)</f>
        <v>30</v>
      </c>
      <c r="AW273" s="14">
        <f>IF((K273=3),(AVERAGE(AP273,AR273,AT275)),AP273)</f>
        <v>59.6666666666667</v>
      </c>
      <c r="AX273" s="15">
        <f>IFERROR(IF((K273=1),(AW273*BA273)/1000,(AW273*BB273*1.73)/1000),"0")</f>
        <v>41.2893333333333</v>
      </c>
      <c r="AY273" s="14">
        <f>AX273/J273*100</f>
        <v>20.6446666666667</v>
      </c>
      <c r="AZ273" s="122">
        <f>IF($K$8=1,"1 Phase",ABS(((AP273/AW273)-1)+ABS((AR273/AW273)-1)+ABS((AT275/AW273)-1))/3)</f>
        <v>0.13780260707635</v>
      </c>
      <c r="BA273" s="14">
        <v>230</v>
      </c>
      <c r="BB273" s="14">
        <v>400</v>
      </c>
      <c r="BC273" s="57">
        <v>203</v>
      </c>
      <c r="BD273" s="74" t="str">
        <f>IF(AP273&gt;O273,"OL PHASA","Normal")</f>
        <v>Normal</v>
      </c>
      <c r="BE273" s="74" t="str">
        <f>IF(AR273&gt;O273,"OL PHASA","Normal")</f>
        <v>Normal</v>
      </c>
      <c r="BF273" s="132" t="str">
        <f>IF(AT275&gt;O273,"OL PHASA","Normal")</f>
        <v>Normal</v>
      </c>
      <c r="BG273" s="179" t="s">
        <v>7353</v>
      </c>
      <c r="BH273" s="179" t="s">
        <v>7354</v>
      </c>
      <c r="BI273" s="179"/>
      <c r="BJ273" s="179"/>
      <c r="BK273" s="179">
        <v>1060</v>
      </c>
      <c r="BL273" s="180" t="s">
        <v>7355</v>
      </c>
      <c r="BM273" s="196" t="str">
        <f>IF(AY273&gt;AD273,"Beban Malam","Beban Siang")</f>
        <v>Beban Malam</v>
      </c>
      <c r="BN273" s="197" t="str">
        <f>IF(AD273&lt;30,"Underload",IF(AD273&lt;=80,"Baik",IF(AD273&gt;80,"Overload")))</f>
        <v>Underload</v>
      </c>
      <c r="BO273" s="197" t="str">
        <f>IF(AY273&lt;30,"Underload",IF(AY273&lt;=80,"Baik",IF(AY273&gt;80,"Overload")))</f>
        <v>Underload</v>
      </c>
      <c r="BP273" s="197" t="e">
        <f>IF(K273=3,IF(AE273&gt;0.2,"TDK SEIMBANG","SEIMBANG"),IF(AI273="OL PHASA","TDK SEIMBANG","SEIMBANG"))</f>
        <v>#DIV/0!</v>
      </c>
      <c r="BQ273" s="197" t="str">
        <f>IF(K273=3,IF(AZ273&gt;0.2,"TDK SEIMBANG","SEIMBANG"),IF(BD273="OL PHASA","TDK SEIMBANG","SEIMBANG"))</f>
        <v>SEIMBANG</v>
      </c>
      <c r="BR273" s="197" t="str">
        <f>IF(K273=3,IF(SUM(AF273:AG273)&gt;600,"NORMAL","DROP"),IF(AH274&gt;198,"NORMAL","DROP"))</f>
        <v>DROP</v>
      </c>
      <c r="BS273" s="197" t="str">
        <f>IF(K273=3,IF(SUM(BA273:BB273)&gt;600,"NORMAL","DROP"),IF(BC274&gt;198,"NORMAL","DROP"))</f>
        <v>NORMAL</v>
      </c>
    </row>
    <row r="274" customHeight="1" spans="1:71">
      <c r="A274" s="69" t="str">
        <f t="shared" si="92"/>
        <v>K-278.2Jurusan 1</v>
      </c>
      <c r="B274" s="75"/>
      <c r="C274" s="76" t="str">
        <f t="shared" ref="C274:C277" si="97">IF(T274="","",C273)</f>
        <v>K-278.2</v>
      </c>
      <c r="D274" s="76"/>
      <c r="E274" s="76"/>
      <c r="F274" s="76"/>
      <c r="G274" s="76"/>
      <c r="H274" s="76"/>
      <c r="I274" s="76"/>
      <c r="J274" s="92"/>
      <c r="K274" s="92"/>
      <c r="L274" s="93"/>
      <c r="M274" s="14"/>
      <c r="N274" s="94"/>
      <c r="O274" s="94"/>
      <c r="P274" s="98"/>
      <c r="Q274" s="98"/>
      <c r="R274" s="98"/>
      <c r="S274" s="98"/>
      <c r="T274" s="97" t="s">
        <v>7356</v>
      </c>
      <c r="U274" s="113"/>
      <c r="V274" s="92"/>
      <c r="W274" s="113"/>
      <c r="X274" s="92"/>
      <c r="Y274" s="113"/>
      <c r="Z274" s="92"/>
      <c r="AA274" s="113"/>
      <c r="AB274" s="14"/>
      <c r="AC274" s="124"/>
      <c r="AD274" s="92"/>
      <c r="AE274" s="92"/>
      <c r="AF274" s="113"/>
      <c r="AG274" s="113"/>
      <c r="AH274" s="14"/>
      <c r="AI274" s="97"/>
      <c r="AJ274" s="97"/>
      <c r="AK274" s="134"/>
      <c r="AL274" s="135"/>
      <c r="AM274" s="135"/>
      <c r="AN274" s="135"/>
      <c r="AO274" s="151" t="s">
        <v>7356</v>
      </c>
      <c r="AP274" s="113">
        <v>24</v>
      </c>
      <c r="AQ274" s="92"/>
      <c r="AR274" s="113">
        <v>18</v>
      </c>
      <c r="AS274" s="92"/>
      <c r="AT274" s="235">
        <v>23</v>
      </c>
      <c r="AU274" s="92"/>
      <c r="AV274" s="235">
        <v>17</v>
      </c>
      <c r="AW274" s="92"/>
      <c r="AX274" s="124"/>
      <c r="AY274" s="92"/>
      <c r="AZ274" s="92"/>
      <c r="BA274" s="92"/>
      <c r="BB274" s="92"/>
      <c r="BC274" s="14"/>
      <c r="BD274" s="97"/>
      <c r="BE274" s="97"/>
      <c r="BF274" s="97"/>
      <c r="BG274" s="222"/>
      <c r="BH274" s="222"/>
      <c r="BI274" s="223"/>
      <c r="BJ274" s="224"/>
      <c r="BK274" s="225"/>
      <c r="BL274" s="225"/>
      <c r="BM274" s="198"/>
      <c r="BN274" s="199"/>
      <c r="BO274" s="197"/>
      <c r="BP274" s="197"/>
      <c r="BQ274" s="197"/>
      <c r="BR274" s="197"/>
      <c r="BS274" s="197"/>
    </row>
    <row r="275" customHeight="1" spans="1:71">
      <c r="A275" s="69" t="str">
        <f t="shared" si="92"/>
        <v>K-278.2Jurusan 2</v>
      </c>
      <c r="B275" s="75"/>
      <c r="C275" s="76" t="str">
        <f t="shared" si="97"/>
        <v>K-278.2</v>
      </c>
      <c r="D275" s="76"/>
      <c r="E275" s="76"/>
      <c r="F275" s="76"/>
      <c r="G275" s="76"/>
      <c r="H275" s="76"/>
      <c r="I275" s="76"/>
      <c r="J275" s="92"/>
      <c r="K275" s="92"/>
      <c r="L275" s="93"/>
      <c r="M275" s="14"/>
      <c r="N275" s="94"/>
      <c r="O275" s="94"/>
      <c r="P275" s="97"/>
      <c r="Q275" s="97"/>
      <c r="R275" s="97"/>
      <c r="S275" s="97"/>
      <c r="T275" s="97" t="s">
        <v>7357</v>
      </c>
      <c r="U275" s="113"/>
      <c r="V275" s="92"/>
      <c r="W275" s="113"/>
      <c r="X275" s="92"/>
      <c r="Y275" s="113"/>
      <c r="Z275" s="92"/>
      <c r="AA275" s="113"/>
      <c r="AB275" s="14"/>
      <c r="AC275" s="124"/>
      <c r="AD275" s="92"/>
      <c r="AE275" s="92"/>
      <c r="AF275" s="113"/>
      <c r="AG275" s="113"/>
      <c r="AH275" s="92"/>
      <c r="AI275" s="97"/>
      <c r="AJ275" s="97"/>
      <c r="AK275" s="134"/>
      <c r="AL275" s="136"/>
      <c r="AM275" s="136"/>
      <c r="AN275" s="136"/>
      <c r="AO275" s="151" t="s">
        <v>7357</v>
      </c>
      <c r="AP275" s="115">
        <v>48</v>
      </c>
      <c r="AQ275" s="92"/>
      <c r="AR275" s="115">
        <v>41</v>
      </c>
      <c r="AS275" s="92"/>
      <c r="AT275" s="115">
        <v>48</v>
      </c>
      <c r="AU275" s="92"/>
      <c r="AV275" s="115">
        <v>13</v>
      </c>
      <c r="AW275" s="92"/>
      <c r="AX275" s="124"/>
      <c r="AY275" s="92"/>
      <c r="AZ275" s="92"/>
      <c r="BA275" s="92"/>
      <c r="BB275" s="92"/>
      <c r="BC275" s="92"/>
      <c r="BD275" s="97"/>
      <c r="BE275" s="97"/>
      <c r="BF275" s="97"/>
      <c r="BG275" s="222"/>
      <c r="BH275" s="222"/>
      <c r="BI275" s="226"/>
      <c r="BJ275" s="227"/>
      <c r="BK275" s="225"/>
      <c r="BL275" s="225"/>
      <c r="BM275" s="198"/>
      <c r="BN275" s="199"/>
      <c r="BO275" s="197"/>
      <c r="BP275" s="197"/>
      <c r="BQ275" s="197"/>
      <c r="BR275" s="197"/>
      <c r="BS275" s="197"/>
    </row>
    <row r="276" customHeight="1" spans="1:71">
      <c r="A276" s="69" t="str">
        <f t="shared" si="92"/>
        <v>K-278.2Jurusan 3</v>
      </c>
      <c r="B276" s="75"/>
      <c r="C276" s="76" t="str">
        <f t="shared" si="97"/>
        <v>K-278.2</v>
      </c>
      <c r="D276" s="76"/>
      <c r="E276" s="76"/>
      <c r="F276" s="76"/>
      <c r="G276" s="76"/>
      <c r="H276" s="76"/>
      <c r="I276" s="76"/>
      <c r="J276" s="92"/>
      <c r="K276" s="92"/>
      <c r="L276" s="93"/>
      <c r="M276" s="14"/>
      <c r="N276" s="94"/>
      <c r="O276" s="94"/>
      <c r="P276" s="97"/>
      <c r="Q276" s="97"/>
      <c r="R276" s="97"/>
      <c r="S276" s="97"/>
      <c r="T276" s="97" t="s">
        <v>7358</v>
      </c>
      <c r="U276" s="113"/>
      <c r="V276" s="92"/>
      <c r="W276" s="113"/>
      <c r="X276" s="92"/>
      <c r="Y276" s="113"/>
      <c r="Z276" s="92"/>
      <c r="AA276" s="113"/>
      <c r="AB276" s="92"/>
      <c r="AC276" s="124"/>
      <c r="AD276" s="92"/>
      <c r="AE276" s="92"/>
      <c r="AF276" s="113"/>
      <c r="AG276" s="113"/>
      <c r="AH276" s="92"/>
      <c r="AI276" s="97"/>
      <c r="AJ276" s="97"/>
      <c r="AK276" s="134"/>
      <c r="AL276" s="136"/>
      <c r="AM276" s="136"/>
      <c r="AN276" s="136"/>
      <c r="AO276" s="151" t="s">
        <v>7358</v>
      </c>
      <c r="AP276" s="113"/>
      <c r="AQ276" s="92"/>
      <c r="AR276" s="113"/>
      <c r="AS276" s="92"/>
      <c r="AT276" s="113"/>
      <c r="AU276" s="92"/>
      <c r="AV276" s="113"/>
      <c r="AW276" s="92"/>
      <c r="AX276" s="124"/>
      <c r="AY276" s="92"/>
      <c r="AZ276" s="92"/>
      <c r="BA276" s="92"/>
      <c r="BB276" s="92"/>
      <c r="BC276" s="92"/>
      <c r="BD276" s="97"/>
      <c r="BE276" s="97"/>
      <c r="BF276" s="97"/>
      <c r="BG276" s="222"/>
      <c r="BH276" s="222"/>
      <c r="BI276" s="226"/>
      <c r="BJ276" s="227"/>
      <c r="BK276" s="225"/>
      <c r="BL276" s="225"/>
      <c r="BM276" s="198"/>
      <c r="BN276" s="199"/>
      <c r="BO276" s="197"/>
      <c r="BP276" s="197"/>
      <c r="BQ276" s="197"/>
      <c r="BR276" s="197"/>
      <c r="BS276" s="197"/>
    </row>
    <row r="277" customHeight="1" spans="1:71">
      <c r="A277" s="69" t="str">
        <f t="shared" si="92"/>
        <v/>
      </c>
      <c r="B277" s="202"/>
      <c r="C277" s="76" t="str">
        <f t="shared" si="97"/>
        <v/>
      </c>
      <c r="D277" s="203"/>
      <c r="E277" s="203"/>
      <c r="F277" s="203"/>
      <c r="G277" s="203"/>
      <c r="H277" s="203"/>
      <c r="I277" s="203"/>
      <c r="J277" s="204"/>
      <c r="K277" s="204"/>
      <c r="L277" s="205"/>
      <c r="M277" s="206"/>
      <c r="N277" s="207"/>
      <c r="O277" s="207"/>
      <c r="P277" s="208"/>
      <c r="Q277" s="208"/>
      <c r="R277" s="208"/>
      <c r="S277" s="208"/>
      <c r="T277" s="208"/>
      <c r="U277" s="210"/>
      <c r="V277" s="204"/>
      <c r="W277" s="210"/>
      <c r="X277" s="204"/>
      <c r="Y277" s="210"/>
      <c r="Z277" s="204"/>
      <c r="AA277" s="210"/>
      <c r="AB277" s="204"/>
      <c r="AC277" s="211"/>
      <c r="AD277" s="204"/>
      <c r="AE277" s="204"/>
      <c r="AF277" s="204"/>
      <c r="AG277" s="204"/>
      <c r="AH277" s="204"/>
      <c r="AI277" s="208"/>
      <c r="AJ277" s="208"/>
      <c r="AK277" s="212"/>
      <c r="AL277" s="213"/>
      <c r="AM277" s="213"/>
      <c r="AN277" s="213"/>
      <c r="AO277" s="214"/>
      <c r="AP277" s="215"/>
      <c r="AQ277" s="216"/>
      <c r="AR277" s="215"/>
      <c r="AS277" s="216"/>
      <c r="AT277" s="215"/>
      <c r="AU277" s="216"/>
      <c r="AV277" s="215"/>
      <c r="AW277" s="216"/>
      <c r="AX277" s="219"/>
      <c r="AY277" s="216"/>
      <c r="AZ277" s="216"/>
      <c r="BA277" s="216"/>
      <c r="BB277" s="216"/>
      <c r="BC277" s="216"/>
      <c r="BD277" s="220"/>
      <c r="BE277" s="220"/>
      <c r="BF277" s="220"/>
      <c r="BG277" s="228"/>
      <c r="BH277" s="228"/>
      <c r="BI277" s="229"/>
      <c r="BJ277" s="230"/>
      <c r="BK277" s="231"/>
      <c r="BL277" s="231"/>
      <c r="BM277" s="232"/>
      <c r="BN277" s="233"/>
      <c r="BO277" s="234"/>
      <c r="BP277" s="234"/>
      <c r="BQ277" s="234"/>
      <c r="BR277" s="234"/>
      <c r="BS277" s="234"/>
    </row>
    <row r="278" customHeight="1" spans="1:71">
      <c r="A278" s="69" t="str">
        <f t="shared" si="92"/>
        <v>K-185Induk</v>
      </c>
      <c r="B278" s="78">
        <f>B273+1</f>
        <v>55</v>
      </c>
      <c r="C278" s="74" t="s">
        <v>1430</v>
      </c>
      <c r="D278" s="72"/>
      <c r="E278" s="73"/>
      <c r="F278" s="72"/>
      <c r="G278" s="79" t="s">
        <v>7429</v>
      </c>
      <c r="H278" s="80"/>
      <c r="I278" s="74" t="s">
        <v>1929</v>
      </c>
      <c r="J278" s="14">
        <v>100</v>
      </c>
      <c r="K278" s="14">
        <v>3</v>
      </c>
      <c r="L278" s="14">
        <v>20</v>
      </c>
      <c r="M278" s="14">
        <f>+IF(K278=3,400,IF(K278=1,230,0))</f>
        <v>400</v>
      </c>
      <c r="N278" s="15">
        <f>(J278*1000)/((L278*1000)*1.73)</f>
        <v>2.89017341040462</v>
      </c>
      <c r="O278" s="15">
        <f>IF(K278=3,(J278*1000)/(M278*1.73),(J278*1000)/(M278))</f>
        <v>144.508670520231</v>
      </c>
      <c r="P278" s="74">
        <v>18</v>
      </c>
      <c r="Q278" s="111" t="s">
        <v>7363</v>
      </c>
      <c r="R278" s="111">
        <v>2024</v>
      </c>
      <c r="S278" s="111"/>
      <c r="T278" s="74" t="s">
        <v>7352</v>
      </c>
      <c r="U278" s="115"/>
      <c r="V278" s="14">
        <f>U278/O278*100</f>
        <v>0</v>
      </c>
      <c r="W278" s="115"/>
      <c r="X278" s="14">
        <f>W278/O278*100</f>
        <v>0</v>
      </c>
      <c r="Y278" s="115"/>
      <c r="Z278" s="14">
        <f>Y278/O278*100</f>
        <v>0</v>
      </c>
      <c r="AA278" s="115"/>
      <c r="AB278" s="14" t="e">
        <f>IF((K278=3),(AVERAGE(U278,W278,Y278)),U278)</f>
        <v>#DIV/0!</v>
      </c>
      <c r="AC278" s="15" t="str">
        <f>IFERROR(IF((K278=1),(AB278*AF278)/1000,(AB278*AG278*1.73)/1000),"0")</f>
        <v>0</v>
      </c>
      <c r="AD278" s="14">
        <f>AC278/J278*100</f>
        <v>0</v>
      </c>
      <c r="AE278" s="122" t="e">
        <f>IF($K$8=1,"1 Phase",ABS(((U278/AB278)-1)+ABS((W278/AB278)-1)+ABS((Y278/AB278)-1))/3)</f>
        <v>#DIV/0!</v>
      </c>
      <c r="AF278" s="14">
        <v>204</v>
      </c>
      <c r="AG278" s="14">
        <v>0</v>
      </c>
      <c r="AH278" s="57">
        <v>203</v>
      </c>
      <c r="AI278" s="74" t="str">
        <f>IF(U278&gt;O278,"OL PHASA","Normal")</f>
        <v>Normal</v>
      </c>
      <c r="AJ278" s="74" t="str">
        <f>IF(W278&gt;O278,"OL PHASA","Normal")</f>
        <v>Normal</v>
      </c>
      <c r="AK278" s="132" t="str">
        <f>IF(Y278&gt;O278,"OL PHASA","Normal")</f>
        <v>Normal</v>
      </c>
      <c r="AL278" s="139">
        <v>17</v>
      </c>
      <c r="AM278" s="139" t="s">
        <v>7363</v>
      </c>
      <c r="AN278" s="139">
        <v>2024</v>
      </c>
      <c r="AO278" s="149" t="s">
        <v>7352</v>
      </c>
      <c r="AP278" s="115">
        <f t="shared" ref="AP278:AT278" si="98">SUM(AP279:AP281)</f>
        <v>119</v>
      </c>
      <c r="AQ278" s="14">
        <f>AP278/O278*100</f>
        <v>82.348</v>
      </c>
      <c r="AR278" s="115">
        <f t="shared" si="98"/>
        <v>90</v>
      </c>
      <c r="AS278" s="14">
        <f>AR278/O278*100</f>
        <v>62.28</v>
      </c>
      <c r="AT278" s="115">
        <f t="shared" si="98"/>
        <v>76</v>
      </c>
      <c r="AU278" s="14">
        <f>AT280/O278*100</f>
        <v>15.224</v>
      </c>
      <c r="AV278" s="115">
        <f>SUM(AV279:AV281)</f>
        <v>80</v>
      </c>
      <c r="AW278" s="14">
        <f>IF((K278=3),(AVERAGE(AP278,AR278,AT280)),AP278)</f>
        <v>77</v>
      </c>
      <c r="AX278" s="15">
        <f>IFERROR(IF((K278=1),(AW278*BA278)/1000,(AW278*BB278*1.73)/1000),"0")</f>
        <v>53.284</v>
      </c>
      <c r="AY278" s="14">
        <f>AX278/J278*100</f>
        <v>53.284</v>
      </c>
      <c r="AZ278" s="122">
        <f>IF($K$8=1,"1 Phase",ABS(((AP278/AW278)-1)+ABS((AR278/AW278)-1)+ABS((AT280/AW278)-1))/3)</f>
        <v>0.476190476190476</v>
      </c>
      <c r="BA278" s="14">
        <v>230</v>
      </c>
      <c r="BB278" s="14">
        <v>400</v>
      </c>
      <c r="BC278" s="57">
        <v>203</v>
      </c>
      <c r="BD278" s="74" t="str">
        <f>IF(AP278&gt;O278,"OL PHASA","Normal")</f>
        <v>Normal</v>
      </c>
      <c r="BE278" s="74" t="str">
        <f>IF(AR278&gt;O278,"OL PHASA","Normal")</f>
        <v>Normal</v>
      </c>
      <c r="BF278" s="132" t="str">
        <f>IF(AT280&gt;O278,"OL PHASA","Normal")</f>
        <v>Normal</v>
      </c>
      <c r="BG278" s="179" t="s">
        <v>7353</v>
      </c>
      <c r="BH278" s="179" t="s">
        <v>7354</v>
      </c>
      <c r="BI278" s="179"/>
      <c r="BJ278" s="179"/>
      <c r="BK278" s="179">
        <v>1060</v>
      </c>
      <c r="BL278" s="180" t="s">
        <v>7355</v>
      </c>
      <c r="BM278" s="196" t="str">
        <f>IF(AY278&gt;AD278,"Beban Malam","Beban Siang")</f>
        <v>Beban Malam</v>
      </c>
      <c r="BN278" s="197" t="str">
        <f>IF(AD278&lt;30,"Underload",IF(AD278&lt;=80,"Baik",IF(AD278&gt;80,"Overload")))</f>
        <v>Underload</v>
      </c>
      <c r="BO278" s="197" t="str">
        <f>IF(AY278&lt;30,"Underload",IF(AY278&lt;=80,"Baik",IF(AY278&gt;80,"Overload")))</f>
        <v>Baik</v>
      </c>
      <c r="BP278" s="197" t="e">
        <f>IF(K278=3,IF(AE278&gt;0.2,"TDK SEIMBANG","SEIMBANG"),IF(AI278="OL PHASA","TDK SEIMBANG","SEIMBANG"))</f>
        <v>#DIV/0!</v>
      </c>
      <c r="BQ278" s="197" t="str">
        <f>IF(K278=3,IF(AZ278&gt;0.2,"TDK SEIMBANG","SEIMBANG"),IF(BD278="OL PHASA","TDK SEIMBANG","SEIMBANG"))</f>
        <v>TDK SEIMBANG</v>
      </c>
      <c r="BR278" s="197" t="str">
        <f>IF(K278=3,IF(SUM(AF278:AG278)&gt;600,"NORMAL","DROP"),IF(AH279&gt;198,"NORMAL","DROP"))</f>
        <v>DROP</v>
      </c>
      <c r="BS278" s="197" t="str">
        <f>IF(K278=3,IF(SUM(BA278:BB278)&gt;600,"NORMAL","DROP"),IF(BC279&gt;198,"NORMAL","DROP"))</f>
        <v>NORMAL</v>
      </c>
    </row>
    <row r="279" customHeight="1" spans="1:71">
      <c r="A279" s="69" t="str">
        <f t="shared" si="92"/>
        <v>K-185Jurusan 1</v>
      </c>
      <c r="B279" s="75"/>
      <c r="C279" s="76" t="str">
        <f t="shared" ref="C279:C282" si="99">IF(T279="","",C278)</f>
        <v>K-185</v>
      </c>
      <c r="D279" s="76"/>
      <c r="E279" s="76"/>
      <c r="F279" s="76"/>
      <c r="G279" s="76"/>
      <c r="H279" s="76"/>
      <c r="I279" s="76"/>
      <c r="J279" s="92"/>
      <c r="K279" s="92"/>
      <c r="L279" s="93"/>
      <c r="M279" s="14"/>
      <c r="N279" s="94"/>
      <c r="O279" s="94"/>
      <c r="P279" s="98"/>
      <c r="Q279" s="98"/>
      <c r="R279" s="98"/>
      <c r="S279" s="98"/>
      <c r="T279" s="97" t="s">
        <v>7356</v>
      </c>
      <c r="U279" s="113"/>
      <c r="V279" s="92"/>
      <c r="W279" s="113"/>
      <c r="X279" s="92"/>
      <c r="Y279" s="113"/>
      <c r="Z279" s="92"/>
      <c r="AA279" s="113"/>
      <c r="AB279" s="14"/>
      <c r="AC279" s="124"/>
      <c r="AD279" s="92"/>
      <c r="AE279" s="92"/>
      <c r="AF279" s="113"/>
      <c r="AG279" s="113"/>
      <c r="AH279" s="14"/>
      <c r="AI279" s="97"/>
      <c r="AJ279" s="97"/>
      <c r="AK279" s="134"/>
      <c r="AL279" s="135"/>
      <c r="AM279" s="135"/>
      <c r="AN279" s="135"/>
      <c r="AO279" s="151" t="s">
        <v>7356</v>
      </c>
      <c r="AP279" s="113">
        <v>49</v>
      </c>
      <c r="AQ279" s="92"/>
      <c r="AR279" s="113">
        <v>49</v>
      </c>
      <c r="AS279" s="92"/>
      <c r="AT279" s="235">
        <v>54</v>
      </c>
      <c r="AU279" s="92"/>
      <c r="AV279" s="235">
        <v>30</v>
      </c>
      <c r="AW279" s="92"/>
      <c r="AX279" s="124"/>
      <c r="AY279" s="92"/>
      <c r="AZ279" s="92"/>
      <c r="BA279" s="92"/>
      <c r="BB279" s="92"/>
      <c r="BC279" s="14"/>
      <c r="BD279" s="97"/>
      <c r="BE279" s="97"/>
      <c r="BF279" s="97"/>
      <c r="BG279" s="222"/>
      <c r="BH279" s="222"/>
      <c r="BI279" s="223"/>
      <c r="BJ279" s="224"/>
      <c r="BK279" s="225"/>
      <c r="BL279" s="225"/>
      <c r="BM279" s="198"/>
      <c r="BN279" s="199"/>
      <c r="BO279" s="197"/>
      <c r="BP279" s="197"/>
      <c r="BQ279" s="197"/>
      <c r="BR279" s="197"/>
      <c r="BS279" s="197"/>
    </row>
    <row r="280" customHeight="1" spans="1:71">
      <c r="A280" s="69" t="str">
        <f t="shared" si="92"/>
        <v>K-185Jurusan 2</v>
      </c>
      <c r="B280" s="75"/>
      <c r="C280" s="76" t="str">
        <f t="shared" si="99"/>
        <v>K-185</v>
      </c>
      <c r="D280" s="76"/>
      <c r="E280" s="76"/>
      <c r="F280" s="76"/>
      <c r="G280" s="76"/>
      <c r="H280" s="76"/>
      <c r="I280" s="76"/>
      <c r="J280" s="92"/>
      <c r="K280" s="92"/>
      <c r="L280" s="93"/>
      <c r="M280" s="14"/>
      <c r="N280" s="94"/>
      <c r="O280" s="94"/>
      <c r="P280" s="97"/>
      <c r="Q280" s="97"/>
      <c r="R280" s="97"/>
      <c r="S280" s="97"/>
      <c r="T280" s="97" t="s">
        <v>7357</v>
      </c>
      <c r="U280" s="113"/>
      <c r="V280" s="92"/>
      <c r="W280" s="113"/>
      <c r="X280" s="92"/>
      <c r="Y280" s="113"/>
      <c r="Z280" s="92"/>
      <c r="AA280" s="113"/>
      <c r="AB280" s="14"/>
      <c r="AC280" s="124"/>
      <c r="AD280" s="92"/>
      <c r="AE280" s="92"/>
      <c r="AF280" s="113"/>
      <c r="AG280" s="113"/>
      <c r="AH280" s="92"/>
      <c r="AI280" s="97"/>
      <c r="AJ280" s="97"/>
      <c r="AK280" s="134"/>
      <c r="AL280" s="136"/>
      <c r="AM280" s="136"/>
      <c r="AN280" s="136"/>
      <c r="AO280" s="151" t="s">
        <v>7357</v>
      </c>
      <c r="AP280" s="115">
        <v>70</v>
      </c>
      <c r="AQ280" s="92"/>
      <c r="AR280" s="115">
        <v>41</v>
      </c>
      <c r="AS280" s="92"/>
      <c r="AT280" s="115">
        <v>22</v>
      </c>
      <c r="AU280" s="92"/>
      <c r="AV280" s="115">
        <v>50</v>
      </c>
      <c r="AW280" s="92"/>
      <c r="AX280" s="124"/>
      <c r="AY280" s="92"/>
      <c r="AZ280" s="92"/>
      <c r="BA280" s="92"/>
      <c r="BB280" s="92"/>
      <c r="BC280" s="92"/>
      <c r="BD280" s="97"/>
      <c r="BE280" s="97"/>
      <c r="BF280" s="97"/>
      <c r="BG280" s="222"/>
      <c r="BH280" s="222"/>
      <c r="BI280" s="226"/>
      <c r="BJ280" s="227"/>
      <c r="BK280" s="225"/>
      <c r="BL280" s="225"/>
      <c r="BM280" s="198"/>
      <c r="BN280" s="199"/>
      <c r="BO280" s="197"/>
      <c r="BP280" s="197"/>
      <c r="BQ280" s="197"/>
      <c r="BR280" s="197"/>
      <c r="BS280" s="197"/>
    </row>
    <row r="281" customHeight="1" spans="1:71">
      <c r="A281" s="69" t="str">
        <f t="shared" si="92"/>
        <v>K-185Jurusan 3</v>
      </c>
      <c r="B281" s="75"/>
      <c r="C281" s="76" t="str">
        <f t="shared" si="99"/>
        <v>K-185</v>
      </c>
      <c r="D281" s="76"/>
      <c r="E281" s="76"/>
      <c r="F281" s="76"/>
      <c r="G281" s="76"/>
      <c r="H281" s="76"/>
      <c r="I281" s="76"/>
      <c r="J281" s="92"/>
      <c r="K281" s="92"/>
      <c r="L281" s="93"/>
      <c r="M281" s="14"/>
      <c r="N281" s="94"/>
      <c r="O281" s="94"/>
      <c r="P281" s="97"/>
      <c r="Q281" s="97"/>
      <c r="R281" s="97"/>
      <c r="S281" s="97"/>
      <c r="T281" s="97" t="s">
        <v>7358</v>
      </c>
      <c r="U281" s="113"/>
      <c r="V281" s="92"/>
      <c r="W281" s="113"/>
      <c r="X281" s="92"/>
      <c r="Y281" s="113"/>
      <c r="Z281" s="92"/>
      <c r="AA281" s="113"/>
      <c r="AB281" s="92"/>
      <c r="AC281" s="124"/>
      <c r="AD281" s="92"/>
      <c r="AE281" s="92"/>
      <c r="AF281" s="113"/>
      <c r="AG281" s="113"/>
      <c r="AH281" s="92"/>
      <c r="AI281" s="97"/>
      <c r="AJ281" s="97"/>
      <c r="AK281" s="134"/>
      <c r="AL281" s="136"/>
      <c r="AM281" s="136"/>
      <c r="AN281" s="136"/>
      <c r="AO281" s="151" t="s">
        <v>7358</v>
      </c>
      <c r="AP281" s="113"/>
      <c r="AQ281" s="92"/>
      <c r="AR281" s="113"/>
      <c r="AS281" s="92"/>
      <c r="AT281" s="113"/>
      <c r="AU281" s="92"/>
      <c r="AV281" s="113"/>
      <c r="AW281" s="92"/>
      <c r="AX281" s="124"/>
      <c r="AY281" s="92"/>
      <c r="AZ281" s="92"/>
      <c r="BA281" s="92"/>
      <c r="BB281" s="92"/>
      <c r="BC281" s="92"/>
      <c r="BD281" s="97"/>
      <c r="BE281" s="97"/>
      <c r="BF281" s="97"/>
      <c r="BG281" s="222"/>
      <c r="BH281" s="222"/>
      <c r="BI281" s="226"/>
      <c r="BJ281" s="227"/>
      <c r="BK281" s="225"/>
      <c r="BL281" s="225"/>
      <c r="BM281" s="198"/>
      <c r="BN281" s="199"/>
      <c r="BO281" s="197"/>
      <c r="BP281" s="197"/>
      <c r="BQ281" s="197"/>
      <c r="BR281" s="197"/>
      <c r="BS281" s="197"/>
    </row>
    <row r="282" customHeight="1" spans="1:71">
      <c r="A282" s="69" t="str">
        <f t="shared" si="92"/>
        <v/>
      </c>
      <c r="B282" s="202"/>
      <c r="C282" s="76" t="str">
        <f t="shared" si="99"/>
        <v/>
      </c>
      <c r="D282" s="203"/>
      <c r="E282" s="203"/>
      <c r="F282" s="203"/>
      <c r="G282" s="203"/>
      <c r="H282" s="203"/>
      <c r="I282" s="203"/>
      <c r="J282" s="204"/>
      <c r="K282" s="204"/>
      <c r="L282" s="205"/>
      <c r="M282" s="206"/>
      <c r="N282" s="207"/>
      <c r="O282" s="207"/>
      <c r="P282" s="208"/>
      <c r="Q282" s="208"/>
      <c r="R282" s="208"/>
      <c r="S282" s="208"/>
      <c r="T282" s="208"/>
      <c r="U282" s="210"/>
      <c r="V282" s="204"/>
      <c r="W282" s="210"/>
      <c r="X282" s="204"/>
      <c r="Y282" s="210"/>
      <c r="Z282" s="204"/>
      <c r="AA282" s="210"/>
      <c r="AB282" s="204"/>
      <c r="AC282" s="211"/>
      <c r="AD282" s="204"/>
      <c r="AE282" s="204"/>
      <c r="AF282" s="204"/>
      <c r="AG282" s="204"/>
      <c r="AH282" s="204"/>
      <c r="AI282" s="208"/>
      <c r="AJ282" s="208"/>
      <c r="AK282" s="212"/>
      <c r="AL282" s="213"/>
      <c r="AM282" s="213"/>
      <c r="AN282" s="213"/>
      <c r="AO282" s="214"/>
      <c r="AP282" s="215"/>
      <c r="AQ282" s="216"/>
      <c r="AR282" s="215"/>
      <c r="AS282" s="216"/>
      <c r="AT282" s="215"/>
      <c r="AU282" s="216"/>
      <c r="AV282" s="215"/>
      <c r="AW282" s="216"/>
      <c r="AX282" s="219"/>
      <c r="AY282" s="216"/>
      <c r="AZ282" s="216"/>
      <c r="BA282" s="216"/>
      <c r="BB282" s="216"/>
      <c r="BC282" s="216"/>
      <c r="BD282" s="220"/>
      <c r="BE282" s="220"/>
      <c r="BF282" s="220"/>
      <c r="BG282" s="228"/>
      <c r="BH282" s="228"/>
      <c r="BI282" s="229"/>
      <c r="BJ282" s="230"/>
      <c r="BK282" s="231"/>
      <c r="BL282" s="231"/>
      <c r="BM282" s="232"/>
      <c r="BN282" s="233"/>
      <c r="BO282" s="234"/>
      <c r="BP282" s="234"/>
      <c r="BQ282" s="234"/>
      <c r="BR282" s="234"/>
      <c r="BS282" s="234"/>
    </row>
    <row r="283" customHeight="1" spans="1:71">
      <c r="A283" s="69" t="str">
        <f t="shared" si="92"/>
        <v>K-284Induk</v>
      </c>
      <c r="B283" s="78">
        <f>B278+1</f>
        <v>56</v>
      </c>
      <c r="C283" s="74" t="s">
        <v>1277</v>
      </c>
      <c r="D283" s="72"/>
      <c r="E283" s="73"/>
      <c r="F283" s="72"/>
      <c r="G283" s="79" t="s">
        <v>7430</v>
      </c>
      <c r="H283" s="80"/>
      <c r="I283" s="74" t="s">
        <v>7369</v>
      </c>
      <c r="J283" s="14">
        <v>100</v>
      </c>
      <c r="K283" s="14">
        <v>3</v>
      </c>
      <c r="L283" s="14">
        <v>20</v>
      </c>
      <c r="M283" s="14">
        <f>+IF(K283=3,400,IF(K283=1,230,0))</f>
        <v>400</v>
      </c>
      <c r="N283" s="15">
        <f>(J283*1000)/((L283*1000)*1.73)</f>
        <v>2.89017341040462</v>
      </c>
      <c r="O283" s="15">
        <f>IF(K283=3,(J283*1000)/(M283*1.73),(J283*1000)/(M283))</f>
        <v>144.508670520231</v>
      </c>
      <c r="P283" s="74">
        <v>18</v>
      </c>
      <c r="Q283" s="111" t="s">
        <v>7363</v>
      </c>
      <c r="R283" s="111">
        <v>2024</v>
      </c>
      <c r="S283" s="111"/>
      <c r="T283" s="74" t="s">
        <v>7352</v>
      </c>
      <c r="U283" s="115"/>
      <c r="V283" s="14">
        <f>U283/O283*100</f>
        <v>0</v>
      </c>
      <c r="W283" s="115"/>
      <c r="X283" s="14">
        <f>W283/O283*100</f>
        <v>0</v>
      </c>
      <c r="Y283" s="115"/>
      <c r="Z283" s="14">
        <f>Y283/O283*100</f>
        <v>0</v>
      </c>
      <c r="AA283" s="115"/>
      <c r="AB283" s="14" t="e">
        <f>IF((K283=3),(AVERAGE(U283,W283,Y283)),U283)</f>
        <v>#DIV/0!</v>
      </c>
      <c r="AC283" s="15" t="str">
        <f>IFERROR(IF((K283=1),(AB283*AF283)/1000,(AB283*AG283*1.73)/1000),"0")</f>
        <v>0</v>
      </c>
      <c r="AD283" s="14">
        <f>AC283/J283*100</f>
        <v>0</v>
      </c>
      <c r="AE283" s="122" t="e">
        <f>IF($K$8=1,"1 Phase",ABS(((U283/AB283)-1)+ABS((W283/AB283)-1)+ABS((Y283/AB283)-1))/3)</f>
        <v>#DIV/0!</v>
      </c>
      <c r="AF283" s="14">
        <v>204</v>
      </c>
      <c r="AG283" s="14">
        <v>0</v>
      </c>
      <c r="AH283" s="57">
        <v>203</v>
      </c>
      <c r="AI283" s="74" t="str">
        <f>IF(U283&gt;O283,"OL PHASA","Normal")</f>
        <v>Normal</v>
      </c>
      <c r="AJ283" s="74" t="str">
        <f>IF(W283&gt;O283,"OL PHASA","Normal")</f>
        <v>Normal</v>
      </c>
      <c r="AK283" s="132" t="str">
        <f>IF(Y283&gt;O283,"OL PHASA","Normal")</f>
        <v>Normal</v>
      </c>
      <c r="AL283" s="139">
        <v>17</v>
      </c>
      <c r="AM283" s="139" t="s">
        <v>7363</v>
      </c>
      <c r="AN283" s="139">
        <v>2024</v>
      </c>
      <c r="AO283" s="149" t="s">
        <v>7352</v>
      </c>
      <c r="AP283" s="115">
        <f t="shared" ref="AP283:AT283" si="100">SUM(AP284:AP286)</f>
        <v>59</v>
      </c>
      <c r="AQ283" s="14">
        <f>AP283/O283*100</f>
        <v>40.828</v>
      </c>
      <c r="AR283" s="115">
        <f t="shared" si="100"/>
        <v>78</v>
      </c>
      <c r="AS283" s="14">
        <f>AR283/O283*100</f>
        <v>53.976</v>
      </c>
      <c r="AT283" s="115">
        <f t="shared" si="100"/>
        <v>51</v>
      </c>
      <c r="AU283" s="14">
        <f>AT285/O283*100</f>
        <v>23.528</v>
      </c>
      <c r="AV283" s="115">
        <f>SUM(AV284:AV286)</f>
        <v>61</v>
      </c>
      <c r="AW283" s="14">
        <f>IF((K283=3),(AVERAGE(AP283,AR283,AT285)),AP283)</f>
        <v>57</v>
      </c>
      <c r="AX283" s="15">
        <f>IFERROR(IF((K283=1),(AW283*BA283)/1000,(AW283*BB283*1.73)/1000),"0")</f>
        <v>39.444</v>
      </c>
      <c r="AY283" s="14">
        <f>AX283/J283*100</f>
        <v>39.444</v>
      </c>
      <c r="AZ283" s="122">
        <f>IF($K$8=1,"1 Phase",ABS(((AP283/AW283)-1)+ABS((AR283/AW283)-1)+ABS((AT285/AW283)-1))/3)</f>
        <v>0.269005847953216</v>
      </c>
      <c r="BA283" s="14">
        <v>230</v>
      </c>
      <c r="BB283" s="14">
        <v>400</v>
      </c>
      <c r="BC283" s="57">
        <v>203</v>
      </c>
      <c r="BD283" s="74" t="str">
        <f>IF(AP283&gt;O283,"OL PHASA","Normal")</f>
        <v>Normal</v>
      </c>
      <c r="BE283" s="74" t="str">
        <f>IF(AR283&gt;O283,"OL PHASA","Normal")</f>
        <v>Normal</v>
      </c>
      <c r="BF283" s="132" t="str">
        <f>IF(AT285&gt;O283,"OL PHASA","Normal")</f>
        <v>Normal</v>
      </c>
      <c r="BG283" s="179" t="s">
        <v>7353</v>
      </c>
      <c r="BH283" s="179" t="s">
        <v>7354</v>
      </c>
      <c r="BI283" s="179"/>
      <c r="BJ283" s="179"/>
      <c r="BK283" s="179">
        <v>1060</v>
      </c>
      <c r="BL283" s="180" t="s">
        <v>7355</v>
      </c>
      <c r="BM283" s="196" t="str">
        <f>IF(AY283&gt;AD283,"Beban Malam","Beban Siang")</f>
        <v>Beban Malam</v>
      </c>
      <c r="BN283" s="197" t="str">
        <f>IF(AD283&lt;30,"Underload",IF(AD283&lt;=80,"Baik",IF(AD283&gt;80,"Overload")))</f>
        <v>Underload</v>
      </c>
      <c r="BO283" s="197" t="str">
        <f>IF(AY283&lt;30,"Underload",IF(AY283&lt;=80,"Baik",IF(AY283&gt;80,"Overload")))</f>
        <v>Baik</v>
      </c>
      <c r="BP283" s="197" t="e">
        <f>IF(K283=3,IF(AE283&gt;0.2,"TDK SEIMBANG","SEIMBANG"),IF(AI283="OL PHASA","TDK SEIMBANG","SEIMBANG"))</f>
        <v>#DIV/0!</v>
      </c>
      <c r="BQ283" s="197" t="str">
        <f>IF(K283=3,IF(AZ283&gt;0.2,"TDK SEIMBANG","SEIMBANG"),IF(BD283="OL PHASA","TDK SEIMBANG","SEIMBANG"))</f>
        <v>TDK SEIMBANG</v>
      </c>
      <c r="BR283" s="197" t="str">
        <f>IF(K283=3,IF(SUM(AF283:AG283)&gt;600,"NORMAL","DROP"),IF(AH284&gt;198,"NORMAL","DROP"))</f>
        <v>DROP</v>
      </c>
      <c r="BS283" s="197" t="str">
        <f>IF(K283=3,IF(SUM(BA283:BB283)&gt;600,"NORMAL","DROP"),IF(BC284&gt;198,"NORMAL","DROP"))</f>
        <v>NORMAL</v>
      </c>
    </row>
    <row r="284" customHeight="1" spans="1:71">
      <c r="A284" s="69" t="str">
        <f t="shared" si="92"/>
        <v>K-284Jurusan 1</v>
      </c>
      <c r="B284" s="75"/>
      <c r="C284" s="76" t="str">
        <f t="shared" ref="C284:C287" si="101">IF(T284="","",C283)</f>
        <v>K-284</v>
      </c>
      <c r="D284" s="76"/>
      <c r="E284" s="76"/>
      <c r="F284" s="76"/>
      <c r="G284" s="76"/>
      <c r="H284" s="76"/>
      <c r="I284" s="76"/>
      <c r="J284" s="92"/>
      <c r="K284" s="92"/>
      <c r="L284" s="93"/>
      <c r="M284" s="14"/>
      <c r="N284" s="94"/>
      <c r="O284" s="94"/>
      <c r="P284" s="98"/>
      <c r="Q284" s="98"/>
      <c r="R284" s="98"/>
      <c r="S284" s="98"/>
      <c r="T284" s="97" t="s">
        <v>7356</v>
      </c>
      <c r="U284" s="113"/>
      <c r="V284" s="92"/>
      <c r="W284" s="113"/>
      <c r="X284" s="92"/>
      <c r="Y284" s="113"/>
      <c r="Z284" s="92"/>
      <c r="AA284" s="113"/>
      <c r="AB284" s="14"/>
      <c r="AC284" s="124"/>
      <c r="AD284" s="92"/>
      <c r="AE284" s="92"/>
      <c r="AF284" s="113"/>
      <c r="AG284" s="113"/>
      <c r="AH284" s="14"/>
      <c r="AI284" s="97"/>
      <c r="AJ284" s="97"/>
      <c r="AK284" s="134"/>
      <c r="AL284" s="135"/>
      <c r="AM284" s="135"/>
      <c r="AN284" s="135"/>
      <c r="AO284" s="151" t="s">
        <v>7356</v>
      </c>
      <c r="AP284" s="113">
        <v>43</v>
      </c>
      <c r="AQ284" s="92"/>
      <c r="AR284" s="113">
        <v>57</v>
      </c>
      <c r="AS284" s="92"/>
      <c r="AT284" s="235">
        <v>17</v>
      </c>
      <c r="AU284" s="92"/>
      <c r="AV284" s="235">
        <v>37</v>
      </c>
      <c r="AW284" s="92"/>
      <c r="AX284" s="124"/>
      <c r="AY284" s="92"/>
      <c r="AZ284" s="92"/>
      <c r="BA284" s="92"/>
      <c r="BB284" s="92"/>
      <c r="BC284" s="14"/>
      <c r="BD284" s="97"/>
      <c r="BE284" s="97"/>
      <c r="BF284" s="97"/>
      <c r="BG284" s="222"/>
      <c r="BH284" s="222"/>
      <c r="BI284" s="223"/>
      <c r="BJ284" s="224"/>
      <c r="BK284" s="225"/>
      <c r="BL284" s="225"/>
      <c r="BM284" s="198"/>
      <c r="BN284" s="199"/>
      <c r="BO284" s="197"/>
      <c r="BP284" s="197"/>
      <c r="BQ284" s="197"/>
      <c r="BR284" s="197"/>
      <c r="BS284" s="197"/>
    </row>
    <row r="285" customHeight="1" spans="1:71">
      <c r="A285" s="69" t="str">
        <f t="shared" si="92"/>
        <v>K-284Jurusan 2</v>
      </c>
      <c r="B285" s="75"/>
      <c r="C285" s="76" t="str">
        <f t="shared" si="101"/>
        <v>K-284</v>
      </c>
      <c r="D285" s="76"/>
      <c r="E285" s="76"/>
      <c r="F285" s="76"/>
      <c r="G285" s="76"/>
      <c r="H285" s="76"/>
      <c r="I285" s="76"/>
      <c r="J285" s="92"/>
      <c r="K285" s="92"/>
      <c r="L285" s="93"/>
      <c r="M285" s="14"/>
      <c r="N285" s="94"/>
      <c r="O285" s="94"/>
      <c r="P285" s="97"/>
      <c r="Q285" s="97"/>
      <c r="R285" s="97"/>
      <c r="S285" s="97"/>
      <c r="T285" s="97" t="s">
        <v>7357</v>
      </c>
      <c r="U285" s="113"/>
      <c r="V285" s="92"/>
      <c r="W285" s="113"/>
      <c r="X285" s="92"/>
      <c r="Y285" s="113"/>
      <c r="Z285" s="92"/>
      <c r="AA285" s="113"/>
      <c r="AB285" s="14"/>
      <c r="AC285" s="124"/>
      <c r="AD285" s="92"/>
      <c r="AE285" s="92"/>
      <c r="AF285" s="113"/>
      <c r="AG285" s="113"/>
      <c r="AH285" s="92"/>
      <c r="AI285" s="97"/>
      <c r="AJ285" s="97"/>
      <c r="AK285" s="134"/>
      <c r="AL285" s="136"/>
      <c r="AM285" s="136"/>
      <c r="AN285" s="136"/>
      <c r="AO285" s="151" t="s">
        <v>7357</v>
      </c>
      <c r="AP285" s="115">
        <v>16</v>
      </c>
      <c r="AQ285" s="92"/>
      <c r="AR285" s="115">
        <v>21</v>
      </c>
      <c r="AS285" s="92"/>
      <c r="AT285" s="115">
        <v>34</v>
      </c>
      <c r="AU285" s="92"/>
      <c r="AV285" s="115">
        <v>24</v>
      </c>
      <c r="AW285" s="92"/>
      <c r="AX285" s="124"/>
      <c r="AY285" s="92"/>
      <c r="AZ285" s="92"/>
      <c r="BA285" s="92"/>
      <c r="BB285" s="92"/>
      <c r="BC285" s="92"/>
      <c r="BD285" s="97"/>
      <c r="BE285" s="97"/>
      <c r="BF285" s="97"/>
      <c r="BG285" s="222"/>
      <c r="BH285" s="222"/>
      <c r="BI285" s="226"/>
      <c r="BJ285" s="227"/>
      <c r="BK285" s="225"/>
      <c r="BL285" s="225"/>
      <c r="BM285" s="198"/>
      <c r="BN285" s="199"/>
      <c r="BO285" s="197"/>
      <c r="BP285" s="197"/>
      <c r="BQ285" s="197"/>
      <c r="BR285" s="197"/>
      <c r="BS285" s="197"/>
    </row>
    <row r="286" customHeight="1" spans="1:71">
      <c r="A286" s="69" t="str">
        <f t="shared" si="92"/>
        <v>K-284Jurusan 3</v>
      </c>
      <c r="B286" s="75"/>
      <c r="C286" s="76" t="str">
        <f t="shared" si="101"/>
        <v>K-284</v>
      </c>
      <c r="D286" s="76"/>
      <c r="E286" s="76"/>
      <c r="F286" s="76"/>
      <c r="G286" s="76"/>
      <c r="H286" s="76"/>
      <c r="I286" s="76"/>
      <c r="J286" s="92"/>
      <c r="K286" s="92"/>
      <c r="L286" s="93"/>
      <c r="M286" s="14"/>
      <c r="N286" s="94"/>
      <c r="O286" s="94"/>
      <c r="P286" s="97"/>
      <c r="Q286" s="97"/>
      <c r="R286" s="97"/>
      <c r="S286" s="97"/>
      <c r="T286" s="97" t="s">
        <v>7358</v>
      </c>
      <c r="U286" s="113"/>
      <c r="V286" s="92"/>
      <c r="W286" s="113"/>
      <c r="X286" s="92"/>
      <c r="Y286" s="113"/>
      <c r="Z286" s="92"/>
      <c r="AA286" s="113"/>
      <c r="AB286" s="92"/>
      <c r="AC286" s="124"/>
      <c r="AD286" s="92"/>
      <c r="AE286" s="92"/>
      <c r="AF286" s="113"/>
      <c r="AG286" s="113"/>
      <c r="AH286" s="92"/>
      <c r="AI286" s="97"/>
      <c r="AJ286" s="97"/>
      <c r="AK286" s="134"/>
      <c r="AL286" s="136"/>
      <c r="AM286" s="136"/>
      <c r="AN286" s="136"/>
      <c r="AO286" s="151" t="s">
        <v>7358</v>
      </c>
      <c r="AP286" s="113"/>
      <c r="AQ286" s="92"/>
      <c r="AR286" s="113"/>
      <c r="AS286" s="92"/>
      <c r="AT286" s="113"/>
      <c r="AU286" s="92"/>
      <c r="AV286" s="113"/>
      <c r="AW286" s="92"/>
      <c r="AX286" s="124"/>
      <c r="AY286" s="92"/>
      <c r="AZ286" s="92"/>
      <c r="BA286" s="92"/>
      <c r="BB286" s="92"/>
      <c r="BC286" s="92"/>
      <c r="BD286" s="97"/>
      <c r="BE286" s="97"/>
      <c r="BF286" s="97"/>
      <c r="BG286" s="222"/>
      <c r="BH286" s="222"/>
      <c r="BI286" s="226"/>
      <c r="BJ286" s="227"/>
      <c r="BK286" s="225"/>
      <c r="BL286" s="225"/>
      <c r="BM286" s="198"/>
      <c r="BN286" s="199"/>
      <c r="BO286" s="197"/>
      <c r="BP286" s="197"/>
      <c r="BQ286" s="197"/>
      <c r="BR286" s="197"/>
      <c r="BS286" s="197"/>
    </row>
    <row r="287" customHeight="1" spans="1:71">
      <c r="A287" s="69" t="str">
        <f t="shared" si="92"/>
        <v/>
      </c>
      <c r="B287" s="202"/>
      <c r="C287" s="76" t="str">
        <f t="shared" si="101"/>
        <v/>
      </c>
      <c r="D287" s="203"/>
      <c r="E287" s="203"/>
      <c r="F287" s="203"/>
      <c r="G287" s="203"/>
      <c r="H287" s="203"/>
      <c r="I287" s="203"/>
      <c r="J287" s="204"/>
      <c r="K287" s="204"/>
      <c r="L287" s="205"/>
      <c r="M287" s="206"/>
      <c r="N287" s="207"/>
      <c r="O287" s="207"/>
      <c r="P287" s="208"/>
      <c r="Q287" s="208"/>
      <c r="R287" s="208"/>
      <c r="S287" s="208"/>
      <c r="T287" s="208"/>
      <c r="U287" s="210"/>
      <c r="V287" s="204"/>
      <c r="W287" s="210"/>
      <c r="X287" s="204"/>
      <c r="Y287" s="210"/>
      <c r="Z287" s="204"/>
      <c r="AA287" s="210"/>
      <c r="AB287" s="204"/>
      <c r="AC287" s="211"/>
      <c r="AD287" s="204"/>
      <c r="AE287" s="204"/>
      <c r="AF287" s="204"/>
      <c r="AG287" s="204"/>
      <c r="AH287" s="204"/>
      <c r="AI287" s="208"/>
      <c r="AJ287" s="208"/>
      <c r="AK287" s="212"/>
      <c r="AL287" s="213"/>
      <c r="AM287" s="213"/>
      <c r="AN287" s="213"/>
      <c r="AO287" s="214"/>
      <c r="AP287" s="215"/>
      <c r="AQ287" s="216"/>
      <c r="AR287" s="215"/>
      <c r="AS287" s="216"/>
      <c r="AT287" s="215"/>
      <c r="AU287" s="216"/>
      <c r="AV287" s="215"/>
      <c r="AW287" s="216"/>
      <c r="AX287" s="219"/>
      <c r="AY287" s="216"/>
      <c r="AZ287" s="216"/>
      <c r="BA287" s="216"/>
      <c r="BB287" s="216"/>
      <c r="BC287" s="216"/>
      <c r="BD287" s="220"/>
      <c r="BE287" s="220"/>
      <c r="BF287" s="220"/>
      <c r="BG287" s="228"/>
      <c r="BH287" s="228"/>
      <c r="BI287" s="229"/>
      <c r="BJ287" s="230"/>
      <c r="BK287" s="231"/>
      <c r="BL287" s="231"/>
      <c r="BM287" s="232"/>
      <c r="BN287" s="233"/>
      <c r="BO287" s="234"/>
      <c r="BP287" s="234"/>
      <c r="BQ287" s="234"/>
      <c r="BR287" s="234"/>
      <c r="BS287" s="234"/>
    </row>
    <row r="288" customHeight="1" spans="1:71">
      <c r="A288" s="69" t="str">
        <f t="shared" si="92"/>
        <v>K-079Induk</v>
      </c>
      <c r="B288" s="78">
        <f>B283+1</f>
        <v>57</v>
      </c>
      <c r="C288" s="74" t="s">
        <v>516</v>
      </c>
      <c r="D288" s="72"/>
      <c r="E288" s="73"/>
      <c r="F288" s="72"/>
      <c r="G288" s="79" t="s">
        <v>7431</v>
      </c>
      <c r="H288" s="80"/>
      <c r="I288" s="74" t="s">
        <v>7369</v>
      </c>
      <c r="J288" s="14">
        <v>50</v>
      </c>
      <c r="K288" s="14">
        <v>3</v>
      </c>
      <c r="L288" s="14">
        <v>20</v>
      </c>
      <c r="M288" s="14">
        <f>+IF(K288=3,400,IF(K288=1,230,0))</f>
        <v>400</v>
      </c>
      <c r="N288" s="15">
        <f>(J288*1000)/((L288*1000)*1.73)</f>
        <v>1.44508670520231</v>
      </c>
      <c r="O288" s="15">
        <f>IF(K288=3,(J288*1000)/(M288*1.73),(J288*1000)/(M288))</f>
        <v>72.2543352601156</v>
      </c>
      <c r="P288" s="74">
        <v>18</v>
      </c>
      <c r="Q288" s="111" t="s">
        <v>7363</v>
      </c>
      <c r="R288" s="111">
        <v>2024</v>
      </c>
      <c r="S288" s="111"/>
      <c r="T288" s="74" t="s">
        <v>7352</v>
      </c>
      <c r="U288" s="115"/>
      <c r="V288" s="14">
        <f>U288/O288*100</f>
        <v>0</v>
      </c>
      <c r="W288" s="115"/>
      <c r="X288" s="14">
        <f>W288/O288*100</f>
        <v>0</v>
      </c>
      <c r="Y288" s="115"/>
      <c r="Z288" s="14">
        <f>Y288/O288*100</f>
        <v>0</v>
      </c>
      <c r="AA288" s="115"/>
      <c r="AB288" s="14" t="e">
        <f>IF((K288=3),(AVERAGE(U288,W288,Y288)),U288)</f>
        <v>#DIV/0!</v>
      </c>
      <c r="AC288" s="15" t="str">
        <f>IFERROR(IF((K288=1),(AB288*AF288)/1000,(AB288*AG288*1.73)/1000),"0")</f>
        <v>0</v>
      </c>
      <c r="AD288" s="14">
        <f>AC288/J288*100</f>
        <v>0</v>
      </c>
      <c r="AE288" s="122" t="e">
        <f>IF($K$8=1,"1 Phase",ABS(((U288/AB288)-1)+ABS((W288/AB288)-1)+ABS((Y288/AB288)-1))/3)</f>
        <v>#DIV/0!</v>
      </c>
      <c r="AF288" s="14">
        <v>204</v>
      </c>
      <c r="AG288" s="14">
        <v>0</v>
      </c>
      <c r="AH288" s="57">
        <v>203</v>
      </c>
      <c r="AI288" s="74" t="str">
        <f>IF(U288&gt;O288,"OL PHASA","Normal")</f>
        <v>Normal</v>
      </c>
      <c r="AJ288" s="74" t="str">
        <f>IF(W288&gt;O288,"OL PHASA","Normal")</f>
        <v>Normal</v>
      </c>
      <c r="AK288" s="132" t="str">
        <f>IF(Y288&gt;O288,"OL PHASA","Normal")</f>
        <v>Normal</v>
      </c>
      <c r="AL288" s="139">
        <v>17</v>
      </c>
      <c r="AM288" s="139" t="s">
        <v>7363</v>
      </c>
      <c r="AN288" s="139">
        <v>2024</v>
      </c>
      <c r="AO288" s="149" t="s">
        <v>7352</v>
      </c>
      <c r="AP288" s="115">
        <f t="shared" ref="AP288:AT288" si="102">SUM(AP289:AP291)</f>
        <v>39</v>
      </c>
      <c r="AQ288" s="14">
        <f>AP288/O288*100</f>
        <v>53.976</v>
      </c>
      <c r="AR288" s="115">
        <f t="shared" si="102"/>
        <v>41</v>
      </c>
      <c r="AS288" s="14">
        <f>AR288/O288*100</f>
        <v>56.744</v>
      </c>
      <c r="AT288" s="115">
        <f t="shared" si="102"/>
        <v>1</v>
      </c>
      <c r="AU288" s="14">
        <f>AT290/O288*100</f>
        <v>1.384</v>
      </c>
      <c r="AV288" s="115">
        <f>SUM(AV289:AV291)</f>
        <v>44</v>
      </c>
      <c r="AW288" s="14">
        <f>IF((K288=3),(AVERAGE(AP288,AR288,AT290)),AP288)</f>
        <v>27</v>
      </c>
      <c r="AX288" s="15">
        <f>IFERROR(IF((K288=1),(AW288*BA288)/1000,(AW288*BB288*1.73)/1000),"0")</f>
        <v>18.684</v>
      </c>
      <c r="AY288" s="14">
        <f>AX288/J288*100</f>
        <v>37.368</v>
      </c>
      <c r="AZ288" s="122">
        <f>IF($K$8=1,"1 Phase",ABS(((AP288/AW288)-1)+ABS((AR288/AW288)-1)+ABS((AT290/AW288)-1))/3)</f>
        <v>0.641975308641975</v>
      </c>
      <c r="BA288" s="14">
        <v>230</v>
      </c>
      <c r="BB288" s="14">
        <v>400</v>
      </c>
      <c r="BC288" s="57">
        <v>203</v>
      </c>
      <c r="BD288" s="74" t="str">
        <f>IF(AP288&gt;O288,"OL PHASA","Normal")</f>
        <v>Normal</v>
      </c>
      <c r="BE288" s="74" t="str">
        <f>IF(AR288&gt;O288,"OL PHASA","Normal")</f>
        <v>Normal</v>
      </c>
      <c r="BF288" s="132" t="str">
        <f>IF(AT290&gt;O288,"OL PHASA","Normal")</f>
        <v>Normal</v>
      </c>
      <c r="BG288" s="179" t="s">
        <v>7353</v>
      </c>
      <c r="BH288" s="179" t="s">
        <v>7354</v>
      </c>
      <c r="BI288" s="179"/>
      <c r="BJ288" s="179"/>
      <c r="BK288" s="179">
        <v>1060</v>
      </c>
      <c r="BL288" s="180" t="s">
        <v>7355</v>
      </c>
      <c r="BM288" s="196" t="str">
        <f>IF(AY288&gt;AD288,"Beban Malam","Beban Siang")</f>
        <v>Beban Malam</v>
      </c>
      <c r="BN288" s="197" t="str">
        <f>IF(AD288&lt;30,"Underload",IF(AD288&lt;=80,"Baik",IF(AD288&gt;80,"Overload")))</f>
        <v>Underload</v>
      </c>
      <c r="BO288" s="197" t="str">
        <f>IF(AY288&lt;30,"Underload",IF(AY288&lt;=80,"Baik",IF(AY288&gt;80,"Overload")))</f>
        <v>Baik</v>
      </c>
      <c r="BP288" s="197" t="e">
        <f>IF(K288=3,IF(AE288&gt;0.2,"TDK SEIMBANG","SEIMBANG"),IF(AI288="OL PHASA","TDK SEIMBANG","SEIMBANG"))</f>
        <v>#DIV/0!</v>
      </c>
      <c r="BQ288" s="197" t="str">
        <f>IF(K288=3,IF(AZ288&gt;0.2,"TDK SEIMBANG","SEIMBANG"),IF(BD288="OL PHASA","TDK SEIMBANG","SEIMBANG"))</f>
        <v>TDK SEIMBANG</v>
      </c>
      <c r="BR288" s="197" t="str">
        <f>IF(K288=3,IF(SUM(AF288:AG288)&gt;600,"NORMAL","DROP"),IF(AH289&gt;198,"NORMAL","DROP"))</f>
        <v>DROP</v>
      </c>
      <c r="BS288" s="197" t="str">
        <f>IF(K288=3,IF(SUM(BA288:BB288)&gt;600,"NORMAL","DROP"),IF(BC289&gt;198,"NORMAL","DROP"))</f>
        <v>NORMAL</v>
      </c>
    </row>
    <row r="289" customHeight="1" spans="1:71">
      <c r="A289" s="69" t="str">
        <f t="shared" si="92"/>
        <v>K-079Jurusan 1</v>
      </c>
      <c r="B289" s="75"/>
      <c r="C289" s="76" t="str">
        <f t="shared" ref="C289:C292" si="103">IF(T289="","",C288)</f>
        <v>K-079</v>
      </c>
      <c r="D289" s="76"/>
      <c r="E289" s="76"/>
      <c r="F289" s="76"/>
      <c r="G289" s="76"/>
      <c r="H289" s="76"/>
      <c r="I289" s="76"/>
      <c r="J289" s="92"/>
      <c r="K289" s="92"/>
      <c r="L289" s="93"/>
      <c r="M289" s="14"/>
      <c r="N289" s="94"/>
      <c r="O289" s="94"/>
      <c r="P289" s="98"/>
      <c r="Q289" s="98"/>
      <c r="R289" s="98"/>
      <c r="S289" s="98"/>
      <c r="T289" s="97" t="s">
        <v>7356</v>
      </c>
      <c r="U289" s="113"/>
      <c r="V289" s="92"/>
      <c r="W289" s="113"/>
      <c r="X289" s="92"/>
      <c r="Y289" s="113"/>
      <c r="Z289" s="92"/>
      <c r="AA289" s="113"/>
      <c r="AB289" s="14"/>
      <c r="AC289" s="124"/>
      <c r="AD289" s="92"/>
      <c r="AE289" s="92"/>
      <c r="AF289" s="113"/>
      <c r="AG289" s="113"/>
      <c r="AH289" s="14"/>
      <c r="AI289" s="97"/>
      <c r="AJ289" s="97"/>
      <c r="AK289" s="134"/>
      <c r="AL289" s="135"/>
      <c r="AM289" s="135"/>
      <c r="AN289" s="135"/>
      <c r="AO289" s="151" t="s">
        <v>7356</v>
      </c>
      <c r="AP289" s="113">
        <v>39</v>
      </c>
      <c r="AQ289" s="92"/>
      <c r="AR289" s="113">
        <v>41</v>
      </c>
      <c r="AS289" s="92"/>
      <c r="AT289" s="235">
        <v>0</v>
      </c>
      <c r="AU289" s="92"/>
      <c r="AV289" s="235">
        <v>44</v>
      </c>
      <c r="AW289" s="92"/>
      <c r="AX289" s="124"/>
      <c r="AY289" s="92"/>
      <c r="AZ289" s="92"/>
      <c r="BA289" s="92"/>
      <c r="BB289" s="92"/>
      <c r="BC289" s="14"/>
      <c r="BD289" s="97"/>
      <c r="BE289" s="97"/>
      <c r="BF289" s="97"/>
      <c r="BG289" s="222"/>
      <c r="BH289" s="222"/>
      <c r="BI289" s="223"/>
      <c r="BJ289" s="224"/>
      <c r="BK289" s="225"/>
      <c r="BL289" s="225"/>
      <c r="BM289" s="198"/>
      <c r="BN289" s="199"/>
      <c r="BO289" s="197"/>
      <c r="BP289" s="197"/>
      <c r="BQ289" s="197"/>
      <c r="BR289" s="197"/>
      <c r="BS289" s="197"/>
    </row>
    <row r="290" customHeight="1" spans="1:71">
      <c r="A290" s="69" t="str">
        <f t="shared" si="92"/>
        <v>K-079Jurusan 2</v>
      </c>
      <c r="B290" s="75"/>
      <c r="C290" s="76" t="str">
        <f t="shared" si="103"/>
        <v>K-079</v>
      </c>
      <c r="D290" s="76"/>
      <c r="E290" s="76"/>
      <c r="F290" s="76"/>
      <c r="G290" s="76"/>
      <c r="H290" s="76"/>
      <c r="I290" s="76"/>
      <c r="J290" s="92"/>
      <c r="K290" s="92"/>
      <c r="L290" s="93"/>
      <c r="M290" s="14"/>
      <c r="N290" s="94"/>
      <c r="O290" s="94"/>
      <c r="P290" s="97"/>
      <c r="Q290" s="97"/>
      <c r="R290" s="97"/>
      <c r="S290" s="97"/>
      <c r="T290" s="97" t="s">
        <v>7357</v>
      </c>
      <c r="U290" s="113"/>
      <c r="V290" s="92"/>
      <c r="W290" s="113"/>
      <c r="X290" s="92"/>
      <c r="Y290" s="113"/>
      <c r="Z290" s="92"/>
      <c r="AA290" s="113"/>
      <c r="AB290" s="14"/>
      <c r="AC290" s="124"/>
      <c r="AD290" s="92"/>
      <c r="AE290" s="92"/>
      <c r="AF290" s="113"/>
      <c r="AG290" s="113"/>
      <c r="AH290" s="92"/>
      <c r="AI290" s="97"/>
      <c r="AJ290" s="97"/>
      <c r="AK290" s="134"/>
      <c r="AL290" s="136"/>
      <c r="AM290" s="136"/>
      <c r="AN290" s="136"/>
      <c r="AO290" s="151" t="s">
        <v>7357</v>
      </c>
      <c r="AP290" s="115">
        <v>0</v>
      </c>
      <c r="AQ290" s="92"/>
      <c r="AR290" s="115">
        <v>0</v>
      </c>
      <c r="AS290" s="92"/>
      <c r="AT290" s="115">
        <v>1</v>
      </c>
      <c r="AU290" s="92"/>
      <c r="AV290" s="115">
        <v>0</v>
      </c>
      <c r="AW290" s="92"/>
      <c r="AX290" s="124"/>
      <c r="AY290" s="92"/>
      <c r="AZ290" s="92"/>
      <c r="BA290" s="92"/>
      <c r="BB290" s="92"/>
      <c r="BC290" s="92"/>
      <c r="BD290" s="97"/>
      <c r="BE290" s="97"/>
      <c r="BF290" s="97"/>
      <c r="BG290" s="222"/>
      <c r="BH290" s="222"/>
      <c r="BI290" s="226"/>
      <c r="BJ290" s="227"/>
      <c r="BK290" s="225"/>
      <c r="BL290" s="225"/>
      <c r="BM290" s="198"/>
      <c r="BN290" s="199"/>
      <c r="BO290" s="197"/>
      <c r="BP290" s="197"/>
      <c r="BQ290" s="197"/>
      <c r="BR290" s="197"/>
      <c r="BS290" s="197"/>
    </row>
    <row r="291" customHeight="1" spans="1:71">
      <c r="A291" s="69" t="str">
        <f t="shared" si="92"/>
        <v>K-079Jurusan 3</v>
      </c>
      <c r="B291" s="75"/>
      <c r="C291" s="76" t="str">
        <f t="shared" si="103"/>
        <v>K-079</v>
      </c>
      <c r="D291" s="76"/>
      <c r="E291" s="76"/>
      <c r="F291" s="76"/>
      <c r="G291" s="76"/>
      <c r="H291" s="76"/>
      <c r="I291" s="76"/>
      <c r="J291" s="92"/>
      <c r="K291" s="92"/>
      <c r="L291" s="93"/>
      <c r="M291" s="14"/>
      <c r="N291" s="94"/>
      <c r="O291" s="94"/>
      <c r="P291" s="97"/>
      <c r="Q291" s="97"/>
      <c r="R291" s="97"/>
      <c r="S291" s="97"/>
      <c r="T291" s="97" t="s">
        <v>7358</v>
      </c>
      <c r="U291" s="113"/>
      <c r="V291" s="92"/>
      <c r="W291" s="113"/>
      <c r="X291" s="92"/>
      <c r="Y291" s="113"/>
      <c r="Z291" s="92"/>
      <c r="AA291" s="113"/>
      <c r="AB291" s="92"/>
      <c r="AC291" s="124"/>
      <c r="AD291" s="92"/>
      <c r="AE291" s="92"/>
      <c r="AF291" s="113"/>
      <c r="AG291" s="113"/>
      <c r="AH291" s="92"/>
      <c r="AI291" s="97"/>
      <c r="AJ291" s="97"/>
      <c r="AK291" s="134"/>
      <c r="AL291" s="136"/>
      <c r="AM291" s="136"/>
      <c r="AN291" s="136"/>
      <c r="AO291" s="151" t="s">
        <v>7358</v>
      </c>
      <c r="AP291" s="113"/>
      <c r="AQ291" s="92"/>
      <c r="AR291" s="113"/>
      <c r="AS291" s="92"/>
      <c r="AT291" s="113"/>
      <c r="AU291" s="92"/>
      <c r="AV291" s="113"/>
      <c r="AW291" s="92"/>
      <c r="AX291" s="124"/>
      <c r="AY291" s="92"/>
      <c r="AZ291" s="92"/>
      <c r="BA291" s="92"/>
      <c r="BB291" s="92"/>
      <c r="BC291" s="92"/>
      <c r="BD291" s="97"/>
      <c r="BE291" s="97"/>
      <c r="BF291" s="97"/>
      <c r="BG291" s="222"/>
      <c r="BH291" s="222"/>
      <c r="BI291" s="226"/>
      <c r="BJ291" s="227"/>
      <c r="BK291" s="225"/>
      <c r="BL291" s="225"/>
      <c r="BM291" s="198"/>
      <c r="BN291" s="199"/>
      <c r="BO291" s="197"/>
      <c r="BP291" s="197"/>
      <c r="BQ291" s="197"/>
      <c r="BR291" s="197"/>
      <c r="BS291" s="197"/>
    </row>
    <row r="292" customHeight="1" spans="1:71">
      <c r="A292" s="69" t="str">
        <f t="shared" si="92"/>
        <v/>
      </c>
      <c r="B292" s="202"/>
      <c r="C292" s="76" t="str">
        <f t="shared" si="103"/>
        <v/>
      </c>
      <c r="D292" s="203"/>
      <c r="E292" s="203"/>
      <c r="F292" s="203"/>
      <c r="G292" s="203"/>
      <c r="H292" s="203"/>
      <c r="I292" s="203"/>
      <c r="J292" s="204"/>
      <c r="K292" s="204"/>
      <c r="L292" s="205"/>
      <c r="M292" s="206"/>
      <c r="N292" s="207"/>
      <c r="O292" s="207"/>
      <c r="P292" s="208"/>
      <c r="Q292" s="208"/>
      <c r="R292" s="208"/>
      <c r="S292" s="208"/>
      <c r="T292" s="208"/>
      <c r="U292" s="210"/>
      <c r="V292" s="204"/>
      <c r="W292" s="210"/>
      <c r="X292" s="204"/>
      <c r="Y292" s="210"/>
      <c r="Z292" s="204"/>
      <c r="AA292" s="210"/>
      <c r="AB292" s="204"/>
      <c r="AC292" s="211"/>
      <c r="AD292" s="204"/>
      <c r="AE292" s="204"/>
      <c r="AF292" s="204"/>
      <c r="AG292" s="204"/>
      <c r="AH292" s="204"/>
      <c r="AI292" s="208"/>
      <c r="AJ292" s="208"/>
      <c r="AK292" s="212"/>
      <c r="AL292" s="213"/>
      <c r="AM292" s="213"/>
      <c r="AN292" s="213"/>
      <c r="AO292" s="214"/>
      <c r="AP292" s="215"/>
      <c r="AQ292" s="216"/>
      <c r="AR292" s="215"/>
      <c r="AS292" s="216"/>
      <c r="AT292" s="215"/>
      <c r="AU292" s="216"/>
      <c r="AV292" s="215"/>
      <c r="AW292" s="216"/>
      <c r="AX292" s="219"/>
      <c r="AY292" s="216"/>
      <c r="AZ292" s="216"/>
      <c r="BA292" s="216"/>
      <c r="BB292" s="216"/>
      <c r="BC292" s="216"/>
      <c r="BD292" s="220"/>
      <c r="BE292" s="220"/>
      <c r="BF292" s="220"/>
      <c r="BG292" s="228"/>
      <c r="BH292" s="228"/>
      <c r="BI292" s="229"/>
      <c r="BJ292" s="230"/>
      <c r="BK292" s="231"/>
      <c r="BL292" s="231"/>
      <c r="BM292" s="232"/>
      <c r="BN292" s="233"/>
      <c r="BO292" s="234"/>
      <c r="BP292" s="234"/>
      <c r="BQ292" s="234"/>
      <c r="BR292" s="234"/>
      <c r="BS292" s="234"/>
    </row>
    <row r="293" customHeight="1" spans="1:71">
      <c r="A293" s="69" t="str">
        <f t="shared" si="92"/>
        <v>K-278.1Induk</v>
      </c>
      <c r="B293" s="78">
        <f>B288+1</f>
        <v>58</v>
      </c>
      <c r="C293" s="74" t="s">
        <v>916</v>
      </c>
      <c r="D293" s="72"/>
      <c r="E293" s="73"/>
      <c r="F293" s="72"/>
      <c r="G293" s="79" t="s">
        <v>7432</v>
      </c>
      <c r="H293" s="80"/>
      <c r="I293" s="74" t="s">
        <v>1929</v>
      </c>
      <c r="J293" s="14">
        <v>160</v>
      </c>
      <c r="K293" s="14">
        <v>3</v>
      </c>
      <c r="L293" s="14">
        <v>20</v>
      </c>
      <c r="M293" s="14">
        <f>+IF(K293=3,400,IF(K293=1,230,0))</f>
        <v>400</v>
      </c>
      <c r="N293" s="15">
        <f>(J293*1000)/((L293*1000)*1.73)</f>
        <v>4.6242774566474</v>
      </c>
      <c r="O293" s="15">
        <f>IF(K293=3,(J293*1000)/(M293*1.73),(J293*1000)/(M293))</f>
        <v>231.21387283237</v>
      </c>
      <c r="P293" s="74">
        <v>18</v>
      </c>
      <c r="Q293" s="111" t="s">
        <v>7363</v>
      </c>
      <c r="R293" s="111">
        <v>2024</v>
      </c>
      <c r="S293" s="111"/>
      <c r="T293" s="74" t="s">
        <v>7352</v>
      </c>
      <c r="U293" s="115"/>
      <c r="V293" s="14">
        <f>U293/O293*100</f>
        <v>0</v>
      </c>
      <c r="W293" s="115"/>
      <c r="X293" s="14">
        <f>W293/O293*100</f>
        <v>0</v>
      </c>
      <c r="Y293" s="115"/>
      <c r="Z293" s="14">
        <f>Y293/O293*100</f>
        <v>0</v>
      </c>
      <c r="AA293" s="115"/>
      <c r="AB293" s="14" t="e">
        <f>IF((K293=3),(AVERAGE(U293,W293,Y293)),U293)</f>
        <v>#DIV/0!</v>
      </c>
      <c r="AC293" s="15" t="str">
        <f>IFERROR(IF((K293=1),(AB293*AF293)/1000,(AB293*AG293*1.73)/1000),"0")</f>
        <v>0</v>
      </c>
      <c r="AD293" s="14">
        <f>AC293/J293*100</f>
        <v>0</v>
      </c>
      <c r="AE293" s="122" t="e">
        <f>IF($K$8=1,"1 Phase",ABS(((U293/AB293)-1)+ABS((W293/AB293)-1)+ABS((Y293/AB293)-1))/3)</f>
        <v>#DIV/0!</v>
      </c>
      <c r="AF293" s="14">
        <v>204</v>
      </c>
      <c r="AG293" s="14">
        <v>0</v>
      </c>
      <c r="AH293" s="57">
        <v>203</v>
      </c>
      <c r="AI293" s="74" t="str">
        <f>IF(U293&gt;O293,"OL PHASA","Normal")</f>
        <v>Normal</v>
      </c>
      <c r="AJ293" s="74" t="str">
        <f>IF(W293&gt;O293,"OL PHASA","Normal")</f>
        <v>Normal</v>
      </c>
      <c r="AK293" s="132" t="str">
        <f>IF(Y293&gt;O293,"OL PHASA","Normal")</f>
        <v>Normal</v>
      </c>
      <c r="AL293" s="139">
        <v>17</v>
      </c>
      <c r="AM293" s="139" t="s">
        <v>7363</v>
      </c>
      <c r="AN293" s="139">
        <v>2024</v>
      </c>
      <c r="AO293" s="149" t="s">
        <v>7352</v>
      </c>
      <c r="AP293" s="115">
        <f t="shared" ref="AP293:AT293" si="104">SUM(AP294:AP296)</f>
        <v>34</v>
      </c>
      <c r="AQ293" s="14">
        <f>AP293/O293*100</f>
        <v>14.705</v>
      </c>
      <c r="AR293" s="115">
        <f t="shared" si="104"/>
        <v>45</v>
      </c>
      <c r="AS293" s="14">
        <f>AR293/O293*100</f>
        <v>19.4625</v>
      </c>
      <c r="AT293" s="115">
        <f t="shared" si="104"/>
        <v>34</v>
      </c>
      <c r="AU293" s="14">
        <f>AT295/O293*100</f>
        <v>9.0825</v>
      </c>
      <c r="AV293" s="115">
        <f>SUM(AV294:AV296)</f>
        <v>9</v>
      </c>
      <c r="AW293" s="14">
        <f>IF((K293=3),(AVERAGE(AP293,AR293,AT295)),AP293)</f>
        <v>33.3333333333333</v>
      </c>
      <c r="AX293" s="15">
        <f>IFERROR(IF((K293=1),(AW293*BA293)/1000,(AW293*BB293*1.73)/1000),"0")</f>
        <v>23.0666666666667</v>
      </c>
      <c r="AY293" s="14">
        <f>AX293/J293*100</f>
        <v>14.4166666666667</v>
      </c>
      <c r="AZ293" s="122">
        <f>IF($K$8=1,"1 Phase",ABS(((AP293/AW293)-1)+ABS((AR293/AW293)-1)+ABS((AT295/AW293)-1))/3)</f>
        <v>0.246666666666667</v>
      </c>
      <c r="BA293" s="14">
        <v>230</v>
      </c>
      <c r="BB293" s="14">
        <v>400</v>
      </c>
      <c r="BC293" s="57">
        <v>203</v>
      </c>
      <c r="BD293" s="74" t="str">
        <f>IF(AP293&gt;O293,"OL PHASA","Normal")</f>
        <v>Normal</v>
      </c>
      <c r="BE293" s="74" t="str">
        <f>IF(AR293&gt;O293,"OL PHASA","Normal")</f>
        <v>Normal</v>
      </c>
      <c r="BF293" s="132" t="str">
        <f>IF(AT295&gt;O293,"OL PHASA","Normal")</f>
        <v>Normal</v>
      </c>
      <c r="BG293" s="179" t="s">
        <v>7353</v>
      </c>
      <c r="BH293" s="179" t="s">
        <v>7354</v>
      </c>
      <c r="BI293" s="179"/>
      <c r="BJ293" s="179"/>
      <c r="BK293" s="179">
        <v>1060</v>
      </c>
      <c r="BL293" s="180" t="s">
        <v>7355</v>
      </c>
      <c r="BM293" s="196" t="str">
        <f>IF(AY293&gt;AD293,"Beban Malam","Beban Siang")</f>
        <v>Beban Malam</v>
      </c>
      <c r="BN293" s="197" t="str">
        <f>IF(AD293&lt;30,"Underload",IF(AD293&lt;=80,"Baik",IF(AD293&gt;80,"Overload")))</f>
        <v>Underload</v>
      </c>
      <c r="BO293" s="197" t="str">
        <f>IF(AY293&lt;30,"Underload",IF(AY293&lt;=80,"Baik",IF(AY293&gt;80,"Overload")))</f>
        <v>Underload</v>
      </c>
      <c r="BP293" s="197" t="e">
        <f>IF(K293=3,IF(AE293&gt;0.2,"TDK SEIMBANG","SEIMBANG"),IF(AI293="OL PHASA","TDK SEIMBANG","SEIMBANG"))</f>
        <v>#DIV/0!</v>
      </c>
      <c r="BQ293" s="197" t="str">
        <f>IF(K293=3,IF(AZ293&gt;0.2,"TDK SEIMBANG","SEIMBANG"),IF(BD293="OL PHASA","TDK SEIMBANG","SEIMBANG"))</f>
        <v>TDK SEIMBANG</v>
      </c>
      <c r="BR293" s="197" t="str">
        <f>IF(K293=3,IF(SUM(AF293:AG293)&gt;600,"NORMAL","DROP"),IF(AH294&gt;198,"NORMAL","DROP"))</f>
        <v>DROP</v>
      </c>
      <c r="BS293" s="197" t="str">
        <f>IF(K293=3,IF(SUM(BA293:BB293)&gt;600,"NORMAL","DROP"),IF(BC294&gt;198,"NORMAL","DROP"))</f>
        <v>NORMAL</v>
      </c>
    </row>
    <row r="294" customHeight="1" spans="1:71">
      <c r="A294" s="69" t="str">
        <f t="shared" si="92"/>
        <v>K-278.1Jurusan 1</v>
      </c>
      <c r="B294" s="75"/>
      <c r="C294" s="76" t="str">
        <f t="shared" ref="C294:C297" si="105">IF(T294="","",C293)</f>
        <v>K-278.1</v>
      </c>
      <c r="D294" s="76"/>
      <c r="E294" s="76"/>
      <c r="F294" s="76"/>
      <c r="G294" s="76"/>
      <c r="H294" s="76"/>
      <c r="I294" s="76"/>
      <c r="J294" s="92"/>
      <c r="K294" s="92"/>
      <c r="L294" s="93"/>
      <c r="M294" s="14"/>
      <c r="N294" s="94"/>
      <c r="O294" s="94"/>
      <c r="P294" s="98"/>
      <c r="Q294" s="98"/>
      <c r="R294" s="98"/>
      <c r="S294" s="98"/>
      <c r="T294" s="97" t="s">
        <v>7356</v>
      </c>
      <c r="U294" s="113"/>
      <c r="V294" s="92"/>
      <c r="W294" s="113"/>
      <c r="X294" s="92"/>
      <c r="Y294" s="113"/>
      <c r="Z294" s="92"/>
      <c r="AA294" s="113"/>
      <c r="AB294" s="14"/>
      <c r="AC294" s="124"/>
      <c r="AD294" s="92"/>
      <c r="AE294" s="92"/>
      <c r="AF294" s="113"/>
      <c r="AG294" s="113"/>
      <c r="AH294" s="14"/>
      <c r="AI294" s="97"/>
      <c r="AJ294" s="97"/>
      <c r="AK294" s="134"/>
      <c r="AL294" s="135"/>
      <c r="AM294" s="135"/>
      <c r="AN294" s="135"/>
      <c r="AO294" s="151" t="s">
        <v>7356</v>
      </c>
      <c r="AP294" s="113">
        <v>13</v>
      </c>
      <c r="AQ294" s="92"/>
      <c r="AR294" s="113">
        <v>14</v>
      </c>
      <c r="AS294" s="92"/>
      <c r="AT294" s="235">
        <v>13</v>
      </c>
      <c r="AU294" s="92"/>
      <c r="AV294" s="235">
        <v>0</v>
      </c>
      <c r="AW294" s="92"/>
      <c r="AX294" s="124"/>
      <c r="AY294" s="92"/>
      <c r="AZ294" s="92"/>
      <c r="BA294" s="92"/>
      <c r="BB294" s="92"/>
      <c r="BC294" s="14"/>
      <c r="BD294" s="97"/>
      <c r="BE294" s="97"/>
      <c r="BF294" s="97"/>
      <c r="BG294" s="222"/>
      <c r="BH294" s="222"/>
      <c r="BI294" s="223"/>
      <c r="BJ294" s="224"/>
      <c r="BK294" s="225"/>
      <c r="BL294" s="225"/>
      <c r="BM294" s="198"/>
      <c r="BN294" s="199"/>
      <c r="BO294" s="197"/>
      <c r="BP294" s="197"/>
      <c r="BQ294" s="197"/>
      <c r="BR294" s="197"/>
      <c r="BS294" s="197"/>
    </row>
    <row r="295" customHeight="1" spans="1:71">
      <c r="A295" s="69" t="str">
        <f t="shared" si="92"/>
        <v>K-278.1Jurusan 2</v>
      </c>
      <c r="B295" s="75"/>
      <c r="C295" s="76" t="str">
        <f t="shared" si="105"/>
        <v>K-278.1</v>
      </c>
      <c r="D295" s="76"/>
      <c r="E295" s="76"/>
      <c r="F295" s="76"/>
      <c r="G295" s="76"/>
      <c r="H295" s="76"/>
      <c r="I295" s="76"/>
      <c r="J295" s="92"/>
      <c r="K295" s="92"/>
      <c r="L295" s="93"/>
      <c r="M295" s="14"/>
      <c r="N295" s="94"/>
      <c r="O295" s="94"/>
      <c r="P295" s="97"/>
      <c r="Q295" s="97"/>
      <c r="R295" s="97"/>
      <c r="S295" s="97"/>
      <c r="T295" s="97" t="s">
        <v>7357</v>
      </c>
      <c r="U295" s="113"/>
      <c r="V295" s="92"/>
      <c r="W295" s="113"/>
      <c r="X295" s="92"/>
      <c r="Y295" s="113"/>
      <c r="Z295" s="92"/>
      <c r="AA295" s="113"/>
      <c r="AB295" s="14"/>
      <c r="AC295" s="124"/>
      <c r="AD295" s="92"/>
      <c r="AE295" s="92"/>
      <c r="AF295" s="113"/>
      <c r="AG295" s="113"/>
      <c r="AH295" s="92"/>
      <c r="AI295" s="97"/>
      <c r="AJ295" s="97"/>
      <c r="AK295" s="134"/>
      <c r="AL295" s="136"/>
      <c r="AM295" s="136"/>
      <c r="AN295" s="136"/>
      <c r="AO295" s="151" t="s">
        <v>7357</v>
      </c>
      <c r="AP295" s="115">
        <v>21</v>
      </c>
      <c r="AQ295" s="92"/>
      <c r="AR295" s="115">
        <v>31</v>
      </c>
      <c r="AS295" s="92"/>
      <c r="AT295" s="115">
        <v>21</v>
      </c>
      <c r="AU295" s="92"/>
      <c r="AV295" s="115">
        <v>9</v>
      </c>
      <c r="AW295" s="92"/>
      <c r="AX295" s="124"/>
      <c r="AY295" s="92"/>
      <c r="AZ295" s="92"/>
      <c r="BA295" s="92"/>
      <c r="BB295" s="92"/>
      <c r="BC295" s="92"/>
      <c r="BD295" s="97"/>
      <c r="BE295" s="97"/>
      <c r="BF295" s="97"/>
      <c r="BG295" s="222"/>
      <c r="BH295" s="222"/>
      <c r="BI295" s="226"/>
      <c r="BJ295" s="227"/>
      <c r="BK295" s="225"/>
      <c r="BL295" s="225"/>
      <c r="BM295" s="198"/>
      <c r="BN295" s="199"/>
      <c r="BO295" s="197"/>
      <c r="BP295" s="197"/>
      <c r="BQ295" s="197"/>
      <c r="BR295" s="197"/>
      <c r="BS295" s="197"/>
    </row>
    <row r="296" customHeight="1" spans="1:71">
      <c r="A296" s="69" t="str">
        <f t="shared" si="92"/>
        <v>K-278.1Jurusan 3</v>
      </c>
      <c r="B296" s="75"/>
      <c r="C296" s="76" t="str">
        <f t="shared" si="105"/>
        <v>K-278.1</v>
      </c>
      <c r="D296" s="76"/>
      <c r="E296" s="76"/>
      <c r="F296" s="76"/>
      <c r="G296" s="76"/>
      <c r="H296" s="76"/>
      <c r="I296" s="76"/>
      <c r="J296" s="92"/>
      <c r="K296" s="92"/>
      <c r="L296" s="93"/>
      <c r="M296" s="14"/>
      <c r="N296" s="94"/>
      <c r="O296" s="94"/>
      <c r="P296" s="97"/>
      <c r="Q296" s="97"/>
      <c r="R296" s="97"/>
      <c r="S296" s="97"/>
      <c r="T296" s="97" t="s">
        <v>7358</v>
      </c>
      <c r="U296" s="113"/>
      <c r="V296" s="92"/>
      <c r="W296" s="113"/>
      <c r="X296" s="92"/>
      <c r="Y296" s="113"/>
      <c r="Z296" s="92"/>
      <c r="AA296" s="113"/>
      <c r="AB296" s="92"/>
      <c r="AC296" s="124"/>
      <c r="AD296" s="92"/>
      <c r="AE296" s="92"/>
      <c r="AF296" s="113"/>
      <c r="AG296" s="113"/>
      <c r="AH296" s="92"/>
      <c r="AI296" s="97"/>
      <c r="AJ296" s="97"/>
      <c r="AK296" s="134"/>
      <c r="AL296" s="136"/>
      <c r="AM296" s="136"/>
      <c r="AN296" s="136"/>
      <c r="AO296" s="151" t="s">
        <v>7358</v>
      </c>
      <c r="AP296" s="113"/>
      <c r="AQ296" s="92"/>
      <c r="AR296" s="113"/>
      <c r="AS296" s="92"/>
      <c r="AT296" s="113"/>
      <c r="AU296" s="92"/>
      <c r="AV296" s="113"/>
      <c r="AW296" s="92"/>
      <c r="AX296" s="124"/>
      <c r="AY296" s="92"/>
      <c r="AZ296" s="92"/>
      <c r="BA296" s="92"/>
      <c r="BB296" s="92"/>
      <c r="BC296" s="92"/>
      <c r="BD296" s="97"/>
      <c r="BE296" s="97"/>
      <c r="BF296" s="97"/>
      <c r="BG296" s="222"/>
      <c r="BH296" s="222"/>
      <c r="BI296" s="226"/>
      <c r="BJ296" s="227"/>
      <c r="BK296" s="225"/>
      <c r="BL296" s="225"/>
      <c r="BM296" s="198"/>
      <c r="BN296" s="199"/>
      <c r="BO296" s="197"/>
      <c r="BP296" s="197"/>
      <c r="BQ296" s="197"/>
      <c r="BR296" s="197"/>
      <c r="BS296" s="197"/>
    </row>
    <row r="297" customHeight="1" spans="1:71">
      <c r="A297" s="69" t="str">
        <f t="shared" si="92"/>
        <v/>
      </c>
      <c r="B297" s="202"/>
      <c r="C297" s="76" t="str">
        <f t="shared" si="105"/>
        <v/>
      </c>
      <c r="D297" s="203"/>
      <c r="E297" s="203"/>
      <c r="F297" s="203"/>
      <c r="G297" s="203"/>
      <c r="H297" s="203"/>
      <c r="I297" s="203"/>
      <c r="J297" s="204"/>
      <c r="K297" s="204"/>
      <c r="L297" s="205"/>
      <c r="M297" s="206"/>
      <c r="N297" s="207"/>
      <c r="O297" s="207"/>
      <c r="P297" s="208"/>
      <c r="Q297" s="208"/>
      <c r="R297" s="208"/>
      <c r="S297" s="208"/>
      <c r="T297" s="208"/>
      <c r="U297" s="210"/>
      <c r="V297" s="204"/>
      <c r="W297" s="210"/>
      <c r="X297" s="204"/>
      <c r="Y297" s="210"/>
      <c r="Z297" s="204"/>
      <c r="AA297" s="210"/>
      <c r="AB297" s="204"/>
      <c r="AC297" s="211"/>
      <c r="AD297" s="204"/>
      <c r="AE297" s="204"/>
      <c r="AF297" s="204"/>
      <c r="AG297" s="204"/>
      <c r="AH297" s="204"/>
      <c r="AI297" s="208"/>
      <c r="AJ297" s="208"/>
      <c r="AK297" s="212"/>
      <c r="AL297" s="213"/>
      <c r="AM297" s="213"/>
      <c r="AN297" s="213"/>
      <c r="AO297" s="214"/>
      <c r="AP297" s="215"/>
      <c r="AQ297" s="216"/>
      <c r="AR297" s="215"/>
      <c r="AS297" s="216"/>
      <c r="AT297" s="215"/>
      <c r="AU297" s="216"/>
      <c r="AV297" s="215"/>
      <c r="AW297" s="216"/>
      <c r="AX297" s="219"/>
      <c r="AY297" s="216"/>
      <c r="AZ297" s="216"/>
      <c r="BA297" s="216"/>
      <c r="BB297" s="216"/>
      <c r="BC297" s="216"/>
      <c r="BD297" s="220"/>
      <c r="BE297" s="220"/>
      <c r="BF297" s="220"/>
      <c r="BG297" s="228"/>
      <c r="BH297" s="228"/>
      <c r="BI297" s="229"/>
      <c r="BJ297" s="230"/>
      <c r="BK297" s="231"/>
      <c r="BL297" s="231"/>
      <c r="BM297" s="232"/>
      <c r="BN297" s="233"/>
      <c r="BO297" s="234"/>
      <c r="BP297" s="234"/>
      <c r="BQ297" s="234"/>
      <c r="BR297" s="234"/>
      <c r="BS297" s="234"/>
    </row>
    <row r="298" customHeight="1" spans="1:71">
      <c r="A298" s="69" t="str">
        <f t="shared" si="92"/>
        <v>K-141Induk</v>
      </c>
      <c r="B298" s="78">
        <f>B293+1</f>
        <v>59</v>
      </c>
      <c r="C298" s="74" t="s">
        <v>1543</v>
      </c>
      <c r="D298" s="72"/>
      <c r="E298" s="73"/>
      <c r="F298" s="72"/>
      <c r="G298" s="79" t="s">
        <v>7433</v>
      </c>
      <c r="H298" s="80"/>
      <c r="I298" s="74" t="s">
        <v>7369</v>
      </c>
      <c r="J298" s="14">
        <v>100</v>
      </c>
      <c r="K298" s="14">
        <v>3</v>
      </c>
      <c r="L298" s="14">
        <v>20</v>
      </c>
      <c r="M298" s="14">
        <f>+IF(K298=3,400,IF(K298=1,230,0))</f>
        <v>400</v>
      </c>
      <c r="N298" s="15">
        <f>(J298*1000)/((L298*1000)*1.73)</f>
        <v>2.89017341040462</v>
      </c>
      <c r="O298" s="15">
        <f>IF(K298=3,(J298*1000)/(M298*1.73),(J298*1000)/(M298))</f>
        <v>144.508670520231</v>
      </c>
      <c r="P298" s="74">
        <v>18</v>
      </c>
      <c r="Q298" s="111" t="s">
        <v>7363</v>
      </c>
      <c r="R298" s="111">
        <v>2024</v>
      </c>
      <c r="S298" s="111"/>
      <c r="T298" s="74" t="s">
        <v>7352</v>
      </c>
      <c r="U298" s="115"/>
      <c r="V298" s="14">
        <f>U298/O298*100</f>
        <v>0</v>
      </c>
      <c r="W298" s="115"/>
      <c r="X298" s="14">
        <f>W298/O298*100</f>
        <v>0</v>
      </c>
      <c r="Y298" s="115"/>
      <c r="Z298" s="14">
        <f>Y298/O298*100</f>
        <v>0</v>
      </c>
      <c r="AA298" s="115"/>
      <c r="AB298" s="14" t="e">
        <f>IF((K298=3),(AVERAGE(U298,W298,Y298)),U298)</f>
        <v>#DIV/0!</v>
      </c>
      <c r="AC298" s="15" t="str">
        <f>IFERROR(IF((K298=1),(AB298*AF298)/1000,(AB298*AG298*1.73)/1000),"0")</f>
        <v>0</v>
      </c>
      <c r="AD298" s="14">
        <f>AC298/J298*100</f>
        <v>0</v>
      </c>
      <c r="AE298" s="122" t="e">
        <f>IF($K$8=1,"1 Phase",ABS(((U298/AB298)-1)+ABS((W298/AB298)-1)+ABS((Y298/AB298)-1))/3)</f>
        <v>#DIV/0!</v>
      </c>
      <c r="AF298" s="14">
        <v>204</v>
      </c>
      <c r="AG298" s="14">
        <v>0</v>
      </c>
      <c r="AH298" s="57">
        <v>203</v>
      </c>
      <c r="AI298" s="74" t="str">
        <f>IF(U298&gt;O298,"OL PHASA","Normal")</f>
        <v>Normal</v>
      </c>
      <c r="AJ298" s="74" t="str">
        <f>IF(W298&gt;O298,"OL PHASA","Normal")</f>
        <v>Normal</v>
      </c>
      <c r="AK298" s="132" t="str">
        <f>IF(Y298&gt;O298,"OL PHASA","Normal")</f>
        <v>Normal</v>
      </c>
      <c r="AL298" s="139">
        <v>17</v>
      </c>
      <c r="AM298" s="139" t="s">
        <v>7363</v>
      </c>
      <c r="AN298" s="139">
        <v>2024</v>
      </c>
      <c r="AO298" s="149" t="s">
        <v>7352</v>
      </c>
      <c r="AP298" s="115">
        <f t="shared" ref="AP298:AT298" si="106">SUM(AP299:AP301)</f>
        <v>76</v>
      </c>
      <c r="AQ298" s="14">
        <f>AP298/O298*100</f>
        <v>52.592</v>
      </c>
      <c r="AR298" s="115">
        <f t="shared" si="106"/>
        <v>100</v>
      </c>
      <c r="AS298" s="14">
        <f>AR298/O298*100</f>
        <v>69.2</v>
      </c>
      <c r="AT298" s="115">
        <f t="shared" si="106"/>
        <v>89</v>
      </c>
      <c r="AU298" s="14">
        <f>AT300/O298*100</f>
        <v>16.608</v>
      </c>
      <c r="AV298" s="115">
        <f>SUM(AV299:AV301)</f>
        <v>60</v>
      </c>
      <c r="AW298" s="14">
        <f>IF((K298=3),(AVERAGE(AP298,AR298,AT300)),AP298)</f>
        <v>66.6666666666667</v>
      </c>
      <c r="AX298" s="15">
        <f>IFERROR(IF((K298=1),(AW298*BA298)/1000,(AW298*BB298*1.73)/1000),"0")</f>
        <v>46.1333333333333</v>
      </c>
      <c r="AY298" s="14">
        <f>AX298/J298*100</f>
        <v>46.1333333333333</v>
      </c>
      <c r="AZ298" s="122">
        <f>IF($K$8=1,"1 Phase",ABS(((AP298/AW298)-1)+ABS((AR298/AW298)-1)+ABS((AT300/AW298)-1))/3)</f>
        <v>0.426666666666667</v>
      </c>
      <c r="BA298" s="14">
        <v>230</v>
      </c>
      <c r="BB298" s="14">
        <v>400</v>
      </c>
      <c r="BC298" s="57">
        <v>203</v>
      </c>
      <c r="BD298" s="74" t="str">
        <f>IF(AP298&gt;O298,"OL PHASA","Normal")</f>
        <v>Normal</v>
      </c>
      <c r="BE298" s="74" t="str">
        <f>IF(AR298&gt;O298,"OL PHASA","Normal")</f>
        <v>Normal</v>
      </c>
      <c r="BF298" s="132" t="str">
        <f>IF(AT300&gt;O298,"OL PHASA","Normal")</f>
        <v>Normal</v>
      </c>
      <c r="BG298" s="179" t="s">
        <v>7353</v>
      </c>
      <c r="BH298" s="179" t="s">
        <v>7354</v>
      </c>
      <c r="BI298" s="179"/>
      <c r="BJ298" s="179"/>
      <c r="BK298" s="179">
        <v>1060</v>
      </c>
      <c r="BL298" s="180" t="s">
        <v>7355</v>
      </c>
      <c r="BM298" s="196" t="str">
        <f>IF(AY298&gt;AD298,"Beban Malam","Beban Siang")</f>
        <v>Beban Malam</v>
      </c>
      <c r="BN298" s="197" t="str">
        <f>IF(AD298&lt;30,"Underload",IF(AD298&lt;=80,"Baik",IF(AD298&gt;80,"Overload")))</f>
        <v>Underload</v>
      </c>
      <c r="BO298" s="197" t="str">
        <f>IF(AY298&lt;30,"Underload",IF(AY298&lt;=80,"Baik",IF(AY298&gt;80,"Overload")))</f>
        <v>Baik</v>
      </c>
      <c r="BP298" s="197" t="e">
        <f>IF(K298=3,IF(AE298&gt;0.2,"TDK SEIMBANG","SEIMBANG"),IF(AI298="OL PHASA","TDK SEIMBANG","SEIMBANG"))</f>
        <v>#DIV/0!</v>
      </c>
      <c r="BQ298" s="197" t="str">
        <f>IF(K298=3,IF(AZ298&gt;0.2,"TDK SEIMBANG","SEIMBANG"),IF(BD298="OL PHASA","TDK SEIMBANG","SEIMBANG"))</f>
        <v>TDK SEIMBANG</v>
      </c>
      <c r="BR298" s="197" t="str">
        <f>IF(K298=3,IF(SUM(AF298:AG298)&gt;600,"NORMAL","DROP"),IF(AH299&gt;198,"NORMAL","DROP"))</f>
        <v>DROP</v>
      </c>
      <c r="BS298" s="197" t="str">
        <f>IF(K298=3,IF(SUM(BA298:BB298)&gt;600,"NORMAL","DROP"),IF(BC299&gt;198,"NORMAL","DROP"))</f>
        <v>NORMAL</v>
      </c>
    </row>
    <row r="299" customHeight="1" spans="1:71">
      <c r="A299" s="69" t="str">
        <f t="shared" si="92"/>
        <v>K-141Jurusan 1</v>
      </c>
      <c r="B299" s="75"/>
      <c r="C299" s="76" t="str">
        <f t="shared" ref="C299:C302" si="107">IF(T299="","",C298)</f>
        <v>K-141</v>
      </c>
      <c r="D299" s="76"/>
      <c r="E299" s="76"/>
      <c r="F299" s="76"/>
      <c r="G299" s="76"/>
      <c r="H299" s="76"/>
      <c r="I299" s="76"/>
      <c r="J299" s="92"/>
      <c r="K299" s="92"/>
      <c r="L299" s="93"/>
      <c r="M299" s="14"/>
      <c r="N299" s="94"/>
      <c r="O299" s="94"/>
      <c r="P299" s="98"/>
      <c r="Q299" s="98"/>
      <c r="R299" s="98"/>
      <c r="S299" s="98"/>
      <c r="T299" s="97" t="s">
        <v>7356</v>
      </c>
      <c r="U299" s="113"/>
      <c r="V299" s="92"/>
      <c r="W299" s="113"/>
      <c r="X299" s="92"/>
      <c r="Y299" s="113"/>
      <c r="Z299" s="92"/>
      <c r="AA299" s="113"/>
      <c r="AB299" s="14"/>
      <c r="AC299" s="124"/>
      <c r="AD299" s="92"/>
      <c r="AE299" s="92"/>
      <c r="AF299" s="113"/>
      <c r="AG299" s="113"/>
      <c r="AH299" s="14"/>
      <c r="AI299" s="97"/>
      <c r="AJ299" s="97"/>
      <c r="AK299" s="134"/>
      <c r="AL299" s="135"/>
      <c r="AM299" s="135"/>
      <c r="AN299" s="135"/>
      <c r="AO299" s="151" t="s">
        <v>7356</v>
      </c>
      <c r="AP299" s="113">
        <v>76</v>
      </c>
      <c r="AQ299" s="92"/>
      <c r="AR299" s="113">
        <v>75</v>
      </c>
      <c r="AS299" s="92"/>
      <c r="AT299" s="235">
        <v>65</v>
      </c>
      <c r="AU299" s="92"/>
      <c r="AV299" s="235">
        <v>36</v>
      </c>
      <c r="AW299" s="92"/>
      <c r="AX299" s="124"/>
      <c r="AY299" s="92"/>
      <c r="AZ299" s="92"/>
      <c r="BA299" s="92"/>
      <c r="BB299" s="92"/>
      <c r="BC299" s="14"/>
      <c r="BD299" s="97"/>
      <c r="BE299" s="97"/>
      <c r="BF299" s="97"/>
      <c r="BG299" s="222"/>
      <c r="BH299" s="222"/>
      <c r="BI299" s="223"/>
      <c r="BJ299" s="224"/>
      <c r="BK299" s="225"/>
      <c r="BL299" s="225"/>
      <c r="BM299" s="198"/>
      <c r="BN299" s="199"/>
      <c r="BO299" s="197"/>
      <c r="BP299" s="197"/>
      <c r="BQ299" s="197"/>
      <c r="BR299" s="197"/>
      <c r="BS299" s="197"/>
    </row>
    <row r="300" customHeight="1" spans="1:71">
      <c r="A300" s="69" t="str">
        <f t="shared" si="92"/>
        <v>K-141Jurusan 2</v>
      </c>
      <c r="B300" s="75"/>
      <c r="C300" s="76" t="str">
        <f t="shared" si="107"/>
        <v>K-141</v>
      </c>
      <c r="D300" s="76"/>
      <c r="E300" s="76"/>
      <c r="F300" s="76"/>
      <c r="G300" s="76"/>
      <c r="H300" s="76"/>
      <c r="I300" s="76"/>
      <c r="J300" s="92"/>
      <c r="K300" s="92"/>
      <c r="L300" s="93"/>
      <c r="M300" s="14"/>
      <c r="N300" s="94"/>
      <c r="O300" s="94"/>
      <c r="P300" s="97"/>
      <c r="Q300" s="97"/>
      <c r="R300" s="97"/>
      <c r="S300" s="97"/>
      <c r="T300" s="97" t="s">
        <v>7357</v>
      </c>
      <c r="U300" s="113"/>
      <c r="V300" s="92"/>
      <c r="W300" s="113"/>
      <c r="X300" s="92"/>
      <c r="Y300" s="113"/>
      <c r="Z300" s="92"/>
      <c r="AA300" s="113"/>
      <c r="AB300" s="14"/>
      <c r="AC300" s="124"/>
      <c r="AD300" s="92"/>
      <c r="AE300" s="92"/>
      <c r="AF300" s="113"/>
      <c r="AG300" s="113"/>
      <c r="AH300" s="92"/>
      <c r="AI300" s="97"/>
      <c r="AJ300" s="97"/>
      <c r="AK300" s="134"/>
      <c r="AL300" s="136"/>
      <c r="AM300" s="136"/>
      <c r="AN300" s="136"/>
      <c r="AO300" s="151" t="s">
        <v>7357</v>
      </c>
      <c r="AP300" s="115">
        <v>0</v>
      </c>
      <c r="AQ300" s="92"/>
      <c r="AR300" s="115">
        <v>25</v>
      </c>
      <c r="AS300" s="92"/>
      <c r="AT300" s="115">
        <v>24</v>
      </c>
      <c r="AU300" s="92"/>
      <c r="AV300" s="115">
        <v>24</v>
      </c>
      <c r="AW300" s="92"/>
      <c r="AX300" s="124"/>
      <c r="AY300" s="92"/>
      <c r="AZ300" s="92"/>
      <c r="BA300" s="92"/>
      <c r="BB300" s="92"/>
      <c r="BC300" s="92"/>
      <c r="BD300" s="97"/>
      <c r="BE300" s="97"/>
      <c r="BF300" s="97"/>
      <c r="BG300" s="222"/>
      <c r="BH300" s="222"/>
      <c r="BI300" s="226"/>
      <c r="BJ300" s="227"/>
      <c r="BK300" s="225"/>
      <c r="BL300" s="225"/>
      <c r="BM300" s="198"/>
      <c r="BN300" s="199"/>
      <c r="BO300" s="197"/>
      <c r="BP300" s="197"/>
      <c r="BQ300" s="197"/>
      <c r="BR300" s="197"/>
      <c r="BS300" s="197"/>
    </row>
    <row r="301" customHeight="1" spans="1:71">
      <c r="A301" s="69" t="str">
        <f t="shared" si="92"/>
        <v>K-141Jurusan 3</v>
      </c>
      <c r="B301" s="75"/>
      <c r="C301" s="76" t="str">
        <f t="shared" si="107"/>
        <v>K-141</v>
      </c>
      <c r="D301" s="76"/>
      <c r="E301" s="76"/>
      <c r="F301" s="76"/>
      <c r="G301" s="76"/>
      <c r="H301" s="76"/>
      <c r="I301" s="76"/>
      <c r="J301" s="92"/>
      <c r="K301" s="92"/>
      <c r="L301" s="93"/>
      <c r="M301" s="14"/>
      <c r="N301" s="94"/>
      <c r="O301" s="94"/>
      <c r="P301" s="97"/>
      <c r="Q301" s="97"/>
      <c r="R301" s="97"/>
      <c r="S301" s="97"/>
      <c r="T301" s="97" t="s">
        <v>7358</v>
      </c>
      <c r="U301" s="113"/>
      <c r="V301" s="92"/>
      <c r="W301" s="113"/>
      <c r="X301" s="92"/>
      <c r="Y301" s="113"/>
      <c r="Z301" s="92"/>
      <c r="AA301" s="113"/>
      <c r="AB301" s="92"/>
      <c r="AC301" s="124"/>
      <c r="AD301" s="92"/>
      <c r="AE301" s="92"/>
      <c r="AF301" s="113"/>
      <c r="AG301" s="113"/>
      <c r="AH301" s="92"/>
      <c r="AI301" s="97"/>
      <c r="AJ301" s="97"/>
      <c r="AK301" s="134"/>
      <c r="AL301" s="136"/>
      <c r="AM301" s="136"/>
      <c r="AN301" s="136"/>
      <c r="AO301" s="151" t="s">
        <v>7358</v>
      </c>
      <c r="AP301" s="113"/>
      <c r="AQ301" s="92"/>
      <c r="AR301" s="113"/>
      <c r="AS301" s="92"/>
      <c r="AT301" s="113"/>
      <c r="AU301" s="92"/>
      <c r="AV301" s="113"/>
      <c r="AW301" s="92"/>
      <c r="AX301" s="124"/>
      <c r="AY301" s="92"/>
      <c r="AZ301" s="92"/>
      <c r="BA301" s="92"/>
      <c r="BB301" s="92"/>
      <c r="BC301" s="92"/>
      <c r="BD301" s="97"/>
      <c r="BE301" s="97"/>
      <c r="BF301" s="97"/>
      <c r="BG301" s="222"/>
      <c r="BH301" s="222"/>
      <c r="BI301" s="226"/>
      <c r="BJ301" s="227"/>
      <c r="BK301" s="225"/>
      <c r="BL301" s="225"/>
      <c r="BM301" s="198"/>
      <c r="BN301" s="199"/>
      <c r="BO301" s="197"/>
      <c r="BP301" s="197"/>
      <c r="BQ301" s="197"/>
      <c r="BR301" s="197"/>
      <c r="BS301" s="197"/>
    </row>
    <row r="302" customHeight="1" spans="1:71">
      <c r="A302" s="69" t="str">
        <f t="shared" si="92"/>
        <v/>
      </c>
      <c r="B302" s="202"/>
      <c r="C302" s="76" t="str">
        <f t="shared" si="107"/>
        <v/>
      </c>
      <c r="D302" s="203"/>
      <c r="E302" s="203"/>
      <c r="F302" s="203"/>
      <c r="G302" s="203"/>
      <c r="H302" s="203"/>
      <c r="I302" s="203"/>
      <c r="J302" s="204"/>
      <c r="K302" s="204"/>
      <c r="L302" s="205"/>
      <c r="M302" s="206"/>
      <c r="N302" s="207"/>
      <c r="O302" s="207"/>
      <c r="P302" s="208"/>
      <c r="Q302" s="208"/>
      <c r="R302" s="208"/>
      <c r="S302" s="208"/>
      <c r="T302" s="208"/>
      <c r="U302" s="210"/>
      <c r="V302" s="204"/>
      <c r="W302" s="210"/>
      <c r="X302" s="204"/>
      <c r="Y302" s="210"/>
      <c r="Z302" s="204"/>
      <c r="AA302" s="210"/>
      <c r="AB302" s="204"/>
      <c r="AC302" s="211"/>
      <c r="AD302" s="204"/>
      <c r="AE302" s="204"/>
      <c r="AF302" s="204"/>
      <c r="AG302" s="204"/>
      <c r="AH302" s="204"/>
      <c r="AI302" s="208"/>
      <c r="AJ302" s="208"/>
      <c r="AK302" s="212"/>
      <c r="AL302" s="213"/>
      <c r="AM302" s="213"/>
      <c r="AN302" s="213"/>
      <c r="AO302" s="214"/>
      <c r="AP302" s="215"/>
      <c r="AQ302" s="216"/>
      <c r="AR302" s="215"/>
      <c r="AS302" s="216"/>
      <c r="AT302" s="215"/>
      <c r="AU302" s="216"/>
      <c r="AV302" s="215"/>
      <c r="AW302" s="216"/>
      <c r="AX302" s="219"/>
      <c r="AY302" s="216"/>
      <c r="AZ302" s="216"/>
      <c r="BA302" s="216"/>
      <c r="BB302" s="216"/>
      <c r="BC302" s="216"/>
      <c r="BD302" s="220"/>
      <c r="BE302" s="220"/>
      <c r="BF302" s="220"/>
      <c r="BG302" s="228"/>
      <c r="BH302" s="228"/>
      <c r="BI302" s="229"/>
      <c r="BJ302" s="230"/>
      <c r="BK302" s="231"/>
      <c r="BL302" s="231"/>
      <c r="BM302" s="232"/>
      <c r="BN302" s="233"/>
      <c r="BO302" s="234"/>
      <c r="BP302" s="234"/>
      <c r="BQ302" s="234"/>
      <c r="BR302" s="234"/>
      <c r="BS302" s="234"/>
    </row>
    <row r="303" customHeight="1" spans="1:71">
      <c r="A303" s="69" t="str">
        <f t="shared" si="92"/>
        <v>K-169Induk</v>
      </c>
      <c r="B303" s="78">
        <f>B298+1</f>
        <v>60</v>
      </c>
      <c r="C303" s="74" t="s">
        <v>1158</v>
      </c>
      <c r="D303" s="72"/>
      <c r="E303" s="73"/>
      <c r="F303" s="72"/>
      <c r="G303" s="79" t="s">
        <v>7434</v>
      </c>
      <c r="H303" s="80"/>
      <c r="I303" s="74" t="s">
        <v>7369</v>
      </c>
      <c r="J303" s="14">
        <v>100</v>
      </c>
      <c r="K303" s="14">
        <v>3</v>
      </c>
      <c r="L303" s="14">
        <v>20</v>
      </c>
      <c r="M303" s="14">
        <f>+IF(K303=3,400,IF(K303=1,230,0))</f>
        <v>400</v>
      </c>
      <c r="N303" s="15">
        <f>(J303*1000)/((L303*1000)*1.73)</f>
        <v>2.89017341040462</v>
      </c>
      <c r="O303" s="15">
        <f>IF(K303=3,(J303*1000)/(M303*1.73),(J303*1000)/(M303))</f>
        <v>144.508670520231</v>
      </c>
      <c r="P303" s="74">
        <v>18</v>
      </c>
      <c r="Q303" s="111" t="s">
        <v>7363</v>
      </c>
      <c r="R303" s="111">
        <v>2024</v>
      </c>
      <c r="S303" s="111"/>
      <c r="T303" s="74" t="s">
        <v>7352</v>
      </c>
      <c r="U303" s="115"/>
      <c r="V303" s="14">
        <f>U303/O303*100</f>
        <v>0</v>
      </c>
      <c r="W303" s="115"/>
      <c r="X303" s="14">
        <f>W303/O303*100</f>
        <v>0</v>
      </c>
      <c r="Y303" s="115"/>
      <c r="Z303" s="14">
        <f>Y303/O303*100</f>
        <v>0</v>
      </c>
      <c r="AA303" s="115"/>
      <c r="AB303" s="14" t="e">
        <f>IF((K303=3),(AVERAGE(U303,W303,Y303)),U303)</f>
        <v>#DIV/0!</v>
      </c>
      <c r="AC303" s="15" t="str">
        <f>IFERROR(IF((K303=1),(AB303*AF303)/1000,(AB303*AG303*1.73)/1000),"0")</f>
        <v>0</v>
      </c>
      <c r="AD303" s="14">
        <f>AC303/J303*100</f>
        <v>0</v>
      </c>
      <c r="AE303" s="122" t="e">
        <f>IF($K$8=1,"1 Phase",ABS(((U303/AB303)-1)+ABS((W303/AB303)-1)+ABS((Y303/AB303)-1))/3)</f>
        <v>#DIV/0!</v>
      </c>
      <c r="AF303" s="14">
        <v>204</v>
      </c>
      <c r="AG303" s="14">
        <v>0</v>
      </c>
      <c r="AH303" s="57">
        <v>203</v>
      </c>
      <c r="AI303" s="74" t="str">
        <f>IF(U303&gt;O303,"OL PHASA","Normal")</f>
        <v>Normal</v>
      </c>
      <c r="AJ303" s="74" t="str">
        <f>IF(W303&gt;O303,"OL PHASA","Normal")</f>
        <v>Normal</v>
      </c>
      <c r="AK303" s="132" t="str">
        <f>IF(Y303&gt;O303,"OL PHASA","Normal")</f>
        <v>Normal</v>
      </c>
      <c r="AL303" s="139">
        <v>17</v>
      </c>
      <c r="AM303" s="139" t="s">
        <v>7363</v>
      </c>
      <c r="AN303" s="139">
        <v>2024</v>
      </c>
      <c r="AO303" s="149" t="s">
        <v>7352</v>
      </c>
      <c r="AP303" s="115">
        <f t="shared" ref="AP303:AT303" si="108">SUM(AP304:AP306)</f>
        <v>45</v>
      </c>
      <c r="AQ303" s="14">
        <f>AP303/O303*100</f>
        <v>31.14</v>
      </c>
      <c r="AR303" s="115">
        <f t="shared" si="108"/>
        <v>43</v>
      </c>
      <c r="AS303" s="14">
        <f>AR303/O303*100</f>
        <v>29.756</v>
      </c>
      <c r="AT303" s="115">
        <f t="shared" si="108"/>
        <v>63</v>
      </c>
      <c r="AU303" s="14">
        <f>AT305/O303*100</f>
        <v>4.152</v>
      </c>
      <c r="AV303" s="115">
        <f>SUM(AV304:AV306)</f>
        <v>26</v>
      </c>
      <c r="AW303" s="14">
        <f>IF((K303=3),(AVERAGE(AP303,AR303,AT305)),AP303)</f>
        <v>31.3333333333333</v>
      </c>
      <c r="AX303" s="15">
        <f>IFERROR(IF((K303=1),(AW303*BA303)/1000,(AW303*BB303*1.73)/1000),"0")</f>
        <v>21.6826666666667</v>
      </c>
      <c r="AY303" s="14">
        <f>AX303/J303*100</f>
        <v>21.6826666666667</v>
      </c>
      <c r="AZ303" s="122">
        <f>IF($K$8=1,"1 Phase",ABS(((AP303/AW303)-1)+ABS((AR303/AW303)-1)+ABS((AT305/AW303)-1))/3)</f>
        <v>0.539007092198582</v>
      </c>
      <c r="BA303" s="14">
        <v>230</v>
      </c>
      <c r="BB303" s="14">
        <v>400</v>
      </c>
      <c r="BC303" s="57">
        <v>203</v>
      </c>
      <c r="BD303" s="74" t="str">
        <f>IF(AP303&gt;O303,"OL PHASA","Normal")</f>
        <v>Normal</v>
      </c>
      <c r="BE303" s="74" t="str">
        <f>IF(AR303&gt;O303,"OL PHASA","Normal")</f>
        <v>Normal</v>
      </c>
      <c r="BF303" s="132" t="str">
        <f>IF(AT305&gt;O303,"OL PHASA","Normal")</f>
        <v>Normal</v>
      </c>
      <c r="BG303" s="179" t="s">
        <v>7353</v>
      </c>
      <c r="BH303" s="179" t="s">
        <v>7354</v>
      </c>
      <c r="BI303" s="179"/>
      <c r="BJ303" s="179"/>
      <c r="BK303" s="179">
        <v>1060</v>
      </c>
      <c r="BL303" s="180" t="s">
        <v>7355</v>
      </c>
      <c r="BM303" s="196" t="str">
        <f>IF(AY303&gt;AD303,"Beban Malam","Beban Siang")</f>
        <v>Beban Malam</v>
      </c>
      <c r="BN303" s="197" t="str">
        <f>IF(AD303&lt;30,"Underload",IF(AD303&lt;=80,"Baik",IF(AD303&gt;80,"Overload")))</f>
        <v>Underload</v>
      </c>
      <c r="BO303" s="197" t="str">
        <f>IF(AY303&lt;30,"Underload",IF(AY303&lt;=80,"Baik",IF(AY303&gt;80,"Overload")))</f>
        <v>Underload</v>
      </c>
      <c r="BP303" s="197" t="e">
        <f>IF(K303=3,IF(AE303&gt;0.2,"TDK SEIMBANG","SEIMBANG"),IF(AI303="OL PHASA","TDK SEIMBANG","SEIMBANG"))</f>
        <v>#DIV/0!</v>
      </c>
      <c r="BQ303" s="197" t="str">
        <f>IF(K303=3,IF(AZ303&gt;0.2,"TDK SEIMBANG","SEIMBANG"),IF(BD303="OL PHASA","TDK SEIMBANG","SEIMBANG"))</f>
        <v>TDK SEIMBANG</v>
      </c>
      <c r="BR303" s="197" t="str">
        <f>IF(K303=3,IF(SUM(AF303:AG303)&gt;600,"NORMAL","DROP"),IF(AH304&gt;198,"NORMAL","DROP"))</f>
        <v>DROP</v>
      </c>
      <c r="BS303" s="197" t="str">
        <f>IF(K303=3,IF(SUM(BA303:BB303)&gt;600,"NORMAL","DROP"),IF(BC304&gt;198,"NORMAL","DROP"))</f>
        <v>NORMAL</v>
      </c>
    </row>
    <row r="304" customHeight="1" spans="1:71">
      <c r="A304" s="69" t="str">
        <f t="shared" si="92"/>
        <v>K-169Jurusan 1</v>
      </c>
      <c r="B304" s="75"/>
      <c r="C304" s="76" t="str">
        <f t="shared" ref="C304:C307" si="109">IF(T304="","",C303)</f>
        <v>K-169</v>
      </c>
      <c r="D304" s="76"/>
      <c r="E304" s="76"/>
      <c r="F304" s="76"/>
      <c r="G304" s="76"/>
      <c r="H304" s="76"/>
      <c r="I304" s="76"/>
      <c r="J304" s="92"/>
      <c r="K304" s="92"/>
      <c r="L304" s="93"/>
      <c r="M304" s="14"/>
      <c r="N304" s="94"/>
      <c r="O304" s="94"/>
      <c r="P304" s="98"/>
      <c r="Q304" s="98"/>
      <c r="R304" s="98"/>
      <c r="S304" s="98"/>
      <c r="T304" s="97" t="s">
        <v>7356</v>
      </c>
      <c r="U304" s="113"/>
      <c r="V304" s="92"/>
      <c r="W304" s="113"/>
      <c r="X304" s="92"/>
      <c r="Y304" s="113"/>
      <c r="Z304" s="92"/>
      <c r="AA304" s="113"/>
      <c r="AB304" s="14"/>
      <c r="AC304" s="124"/>
      <c r="AD304" s="92"/>
      <c r="AE304" s="92"/>
      <c r="AF304" s="113"/>
      <c r="AG304" s="113"/>
      <c r="AH304" s="14"/>
      <c r="AI304" s="97"/>
      <c r="AJ304" s="97"/>
      <c r="AK304" s="134"/>
      <c r="AL304" s="135"/>
      <c r="AM304" s="135"/>
      <c r="AN304" s="135"/>
      <c r="AO304" s="151" t="s">
        <v>7356</v>
      </c>
      <c r="AP304" s="56">
        <v>41</v>
      </c>
      <c r="AQ304" s="113"/>
      <c r="AR304" s="113">
        <v>39</v>
      </c>
      <c r="AS304" s="92"/>
      <c r="AT304" s="235">
        <v>57</v>
      </c>
      <c r="AU304" s="92"/>
      <c r="AV304" s="235">
        <v>22</v>
      </c>
      <c r="AW304" s="92"/>
      <c r="AX304" s="124"/>
      <c r="AY304" s="92"/>
      <c r="AZ304" s="92"/>
      <c r="BA304" s="92"/>
      <c r="BB304" s="92"/>
      <c r="BC304" s="14"/>
      <c r="BD304" s="97"/>
      <c r="BE304" s="97"/>
      <c r="BF304" s="97"/>
      <c r="BG304" s="222"/>
      <c r="BH304" s="222"/>
      <c r="BI304" s="223"/>
      <c r="BJ304" s="224"/>
      <c r="BK304" s="225"/>
      <c r="BL304" s="225"/>
      <c r="BM304" s="198"/>
      <c r="BN304" s="199"/>
      <c r="BO304" s="197"/>
      <c r="BP304" s="197"/>
      <c r="BQ304" s="197"/>
      <c r="BR304" s="197"/>
      <c r="BS304" s="197"/>
    </row>
    <row r="305" customHeight="1" spans="1:71">
      <c r="A305" s="69" t="str">
        <f t="shared" si="92"/>
        <v>K-169Jurusan 2</v>
      </c>
      <c r="B305" s="75"/>
      <c r="C305" s="76" t="str">
        <f t="shared" si="109"/>
        <v>K-169</v>
      </c>
      <c r="D305" s="76"/>
      <c r="E305" s="76"/>
      <c r="F305" s="76"/>
      <c r="G305" s="76"/>
      <c r="H305" s="76"/>
      <c r="I305" s="76"/>
      <c r="J305" s="92"/>
      <c r="K305" s="92"/>
      <c r="L305" s="93"/>
      <c r="M305" s="14"/>
      <c r="N305" s="94"/>
      <c r="O305" s="94"/>
      <c r="P305" s="97"/>
      <c r="Q305" s="97"/>
      <c r="R305" s="97"/>
      <c r="S305" s="97"/>
      <c r="T305" s="97" t="s">
        <v>7357</v>
      </c>
      <c r="U305" s="113"/>
      <c r="V305" s="92"/>
      <c r="W305" s="113"/>
      <c r="X305" s="92"/>
      <c r="Y305" s="113"/>
      <c r="Z305" s="92"/>
      <c r="AA305" s="113"/>
      <c r="AB305" s="14"/>
      <c r="AC305" s="124"/>
      <c r="AD305" s="92"/>
      <c r="AE305" s="92"/>
      <c r="AF305" s="113"/>
      <c r="AG305" s="113"/>
      <c r="AH305" s="92"/>
      <c r="AI305" s="97"/>
      <c r="AJ305" s="97"/>
      <c r="AK305" s="134"/>
      <c r="AL305" s="136"/>
      <c r="AM305" s="136"/>
      <c r="AN305" s="136"/>
      <c r="AO305" s="151" t="s">
        <v>7357</v>
      </c>
      <c r="AP305" s="115">
        <v>4</v>
      </c>
      <c r="AQ305" s="92"/>
      <c r="AR305" s="115">
        <v>4</v>
      </c>
      <c r="AS305" s="92"/>
      <c r="AT305" s="115">
        <v>6</v>
      </c>
      <c r="AU305" s="92"/>
      <c r="AV305" s="115">
        <v>4</v>
      </c>
      <c r="AW305" s="92"/>
      <c r="AX305" s="124"/>
      <c r="AY305" s="92"/>
      <c r="AZ305" s="92"/>
      <c r="BA305" s="92"/>
      <c r="BB305" s="92"/>
      <c r="BC305" s="92"/>
      <c r="BD305" s="97"/>
      <c r="BE305" s="97"/>
      <c r="BF305" s="97"/>
      <c r="BG305" s="222"/>
      <c r="BH305" s="222"/>
      <c r="BI305" s="226"/>
      <c r="BJ305" s="227"/>
      <c r="BK305" s="225"/>
      <c r="BL305" s="225"/>
      <c r="BM305" s="198"/>
      <c r="BN305" s="199"/>
      <c r="BO305" s="197"/>
      <c r="BP305" s="197"/>
      <c r="BQ305" s="197"/>
      <c r="BR305" s="197"/>
      <c r="BS305" s="197"/>
    </row>
    <row r="306" customHeight="1" spans="1:71">
      <c r="A306" s="69" t="str">
        <f t="shared" si="92"/>
        <v>K-169Jurusan 3</v>
      </c>
      <c r="B306" s="75"/>
      <c r="C306" s="76" t="str">
        <f t="shared" si="109"/>
        <v>K-169</v>
      </c>
      <c r="D306" s="76"/>
      <c r="E306" s="76"/>
      <c r="F306" s="76"/>
      <c r="G306" s="76"/>
      <c r="H306" s="76"/>
      <c r="I306" s="76"/>
      <c r="J306" s="92"/>
      <c r="K306" s="92"/>
      <c r="L306" s="93"/>
      <c r="M306" s="14"/>
      <c r="N306" s="94"/>
      <c r="O306" s="94"/>
      <c r="P306" s="97"/>
      <c r="Q306" s="97"/>
      <c r="R306" s="97"/>
      <c r="S306" s="97"/>
      <c r="T306" s="97" t="s">
        <v>7358</v>
      </c>
      <c r="U306" s="113"/>
      <c r="V306" s="92"/>
      <c r="W306" s="113"/>
      <c r="X306" s="92"/>
      <c r="Y306" s="113"/>
      <c r="Z306" s="92"/>
      <c r="AA306" s="113"/>
      <c r="AB306" s="92"/>
      <c r="AC306" s="124"/>
      <c r="AD306" s="92"/>
      <c r="AE306" s="92"/>
      <c r="AF306" s="113"/>
      <c r="AG306" s="113"/>
      <c r="AH306" s="92"/>
      <c r="AI306" s="97"/>
      <c r="AJ306" s="97"/>
      <c r="AK306" s="134"/>
      <c r="AL306" s="136"/>
      <c r="AM306" s="136"/>
      <c r="AN306" s="136"/>
      <c r="AO306" s="151" t="s">
        <v>7358</v>
      </c>
      <c r="AP306" s="113"/>
      <c r="AQ306" s="92"/>
      <c r="AR306" s="113"/>
      <c r="AS306" s="92"/>
      <c r="AT306" s="113"/>
      <c r="AU306" s="92"/>
      <c r="AV306" s="113"/>
      <c r="AW306" s="92"/>
      <c r="AX306" s="124"/>
      <c r="AY306" s="92"/>
      <c r="AZ306" s="92"/>
      <c r="BA306" s="92"/>
      <c r="BB306" s="92"/>
      <c r="BC306" s="92"/>
      <c r="BD306" s="97"/>
      <c r="BE306" s="97"/>
      <c r="BF306" s="97"/>
      <c r="BG306" s="222"/>
      <c r="BH306" s="222"/>
      <c r="BI306" s="226"/>
      <c r="BJ306" s="227"/>
      <c r="BK306" s="225"/>
      <c r="BL306" s="225"/>
      <c r="BM306" s="198"/>
      <c r="BN306" s="199"/>
      <c r="BO306" s="197"/>
      <c r="BP306" s="197"/>
      <c r="BQ306" s="197"/>
      <c r="BR306" s="197"/>
      <c r="BS306" s="197"/>
    </row>
    <row r="307" customHeight="1" spans="1:71">
      <c r="A307" s="69" t="str">
        <f t="shared" si="92"/>
        <v/>
      </c>
      <c r="B307" s="202"/>
      <c r="C307" s="76" t="str">
        <f t="shared" si="109"/>
        <v/>
      </c>
      <c r="D307" s="203"/>
      <c r="E307" s="203"/>
      <c r="F307" s="203"/>
      <c r="G307" s="203"/>
      <c r="H307" s="203"/>
      <c r="I307" s="203"/>
      <c r="J307" s="204"/>
      <c r="K307" s="204"/>
      <c r="L307" s="205"/>
      <c r="M307" s="206"/>
      <c r="N307" s="207"/>
      <c r="O307" s="207"/>
      <c r="P307" s="208"/>
      <c r="Q307" s="208"/>
      <c r="R307" s="208"/>
      <c r="S307" s="208"/>
      <c r="T307" s="208"/>
      <c r="U307" s="210"/>
      <c r="V307" s="204"/>
      <c r="W307" s="210"/>
      <c r="X307" s="204"/>
      <c r="Y307" s="210"/>
      <c r="Z307" s="204"/>
      <c r="AA307" s="210"/>
      <c r="AB307" s="204"/>
      <c r="AC307" s="211"/>
      <c r="AD307" s="204"/>
      <c r="AE307" s="204"/>
      <c r="AF307" s="204"/>
      <c r="AG307" s="204"/>
      <c r="AH307" s="204"/>
      <c r="AI307" s="208"/>
      <c r="AJ307" s="208"/>
      <c r="AK307" s="212"/>
      <c r="AL307" s="213"/>
      <c r="AM307" s="213"/>
      <c r="AN307" s="213"/>
      <c r="AO307" s="214"/>
      <c r="AP307" s="215"/>
      <c r="AQ307" s="216"/>
      <c r="AR307" s="215"/>
      <c r="AS307" s="216"/>
      <c r="AT307" s="215"/>
      <c r="AU307" s="216"/>
      <c r="AV307" s="215"/>
      <c r="AW307" s="216"/>
      <c r="AX307" s="219"/>
      <c r="AY307" s="216"/>
      <c r="AZ307" s="216"/>
      <c r="BA307" s="216"/>
      <c r="BB307" s="216"/>
      <c r="BC307" s="216"/>
      <c r="BD307" s="220"/>
      <c r="BE307" s="220"/>
      <c r="BF307" s="220"/>
      <c r="BG307" s="228"/>
      <c r="BH307" s="228"/>
      <c r="BI307" s="229"/>
      <c r="BJ307" s="230"/>
      <c r="BK307" s="231"/>
      <c r="BL307" s="231"/>
      <c r="BM307" s="232"/>
      <c r="BN307" s="233"/>
      <c r="BO307" s="234"/>
      <c r="BP307" s="234"/>
      <c r="BQ307" s="234"/>
      <c r="BR307" s="234"/>
      <c r="BS307" s="234"/>
    </row>
    <row r="308" customHeight="1" spans="1:71">
      <c r="A308" s="69" t="str">
        <f t="shared" si="92"/>
        <v>K-002Induk</v>
      </c>
      <c r="B308" s="78">
        <f>B303+1</f>
        <v>61</v>
      </c>
      <c r="C308" s="74" t="s">
        <v>1110</v>
      </c>
      <c r="D308" s="72"/>
      <c r="E308" s="73"/>
      <c r="F308" s="72"/>
      <c r="G308" s="79" t="s">
        <v>7435</v>
      </c>
      <c r="H308" s="80"/>
      <c r="I308" s="74" t="s">
        <v>7369</v>
      </c>
      <c r="J308" s="14">
        <v>50</v>
      </c>
      <c r="K308" s="14">
        <v>3</v>
      </c>
      <c r="L308" s="14">
        <v>20</v>
      </c>
      <c r="M308" s="14">
        <f>+IF(K308=3,400,IF(K308=1,230,0))</f>
        <v>400</v>
      </c>
      <c r="N308" s="15">
        <f>(J308*1000)/((L308*1000)*1.73)</f>
        <v>1.44508670520231</v>
      </c>
      <c r="O308" s="15">
        <f>IF(K308=3,(J308*1000)/(M308*1.73),(J308*1000)/(M308))</f>
        <v>72.2543352601156</v>
      </c>
      <c r="P308" s="74">
        <v>18</v>
      </c>
      <c r="Q308" s="111" t="s">
        <v>7363</v>
      </c>
      <c r="R308" s="111">
        <v>2024</v>
      </c>
      <c r="S308" s="111"/>
      <c r="T308" s="74" t="s">
        <v>7352</v>
      </c>
      <c r="U308" s="115"/>
      <c r="V308" s="14">
        <f>U308/O308*100</f>
        <v>0</v>
      </c>
      <c r="W308" s="115"/>
      <c r="X308" s="14">
        <f>W308/O308*100</f>
        <v>0</v>
      </c>
      <c r="Y308" s="115"/>
      <c r="Z308" s="14">
        <f>Y308/O308*100</f>
        <v>0</v>
      </c>
      <c r="AA308" s="115"/>
      <c r="AB308" s="14" t="e">
        <f>IF((K308=3),(AVERAGE(U308,W308,Y308)),U308)</f>
        <v>#DIV/0!</v>
      </c>
      <c r="AC308" s="15" t="str">
        <f>IFERROR(IF((K308=1),(AB308*AF308)/1000,(AB308*AG308*1.73)/1000),"0")</f>
        <v>0</v>
      </c>
      <c r="AD308" s="14">
        <f>AC308/J308*100</f>
        <v>0</v>
      </c>
      <c r="AE308" s="122" t="e">
        <f>IF($K$8=1,"1 Phase",ABS(((U308/AB308)-1)+ABS((W308/AB308)-1)+ABS((Y308/AB308)-1))/3)</f>
        <v>#DIV/0!</v>
      </c>
      <c r="AF308" s="14">
        <v>204</v>
      </c>
      <c r="AG308" s="14">
        <v>0</v>
      </c>
      <c r="AH308" s="57">
        <v>203</v>
      </c>
      <c r="AI308" s="74" t="str">
        <f>IF(U308&gt;O308,"OL PHASA","Normal")</f>
        <v>Normal</v>
      </c>
      <c r="AJ308" s="74" t="str">
        <f>IF(W308&gt;O308,"OL PHASA","Normal")</f>
        <v>Normal</v>
      </c>
      <c r="AK308" s="132" t="str">
        <f>IF(Y308&gt;O308,"OL PHASA","Normal")</f>
        <v>Normal</v>
      </c>
      <c r="AL308" s="139">
        <v>17</v>
      </c>
      <c r="AM308" s="139" t="s">
        <v>7363</v>
      </c>
      <c r="AN308" s="139">
        <v>2024</v>
      </c>
      <c r="AO308" s="149" t="s">
        <v>7352</v>
      </c>
      <c r="AP308" s="115">
        <f t="shared" ref="AP308:AT308" si="110">SUM(AP309:AP311)</f>
        <v>21</v>
      </c>
      <c r="AQ308" s="14">
        <f>AP308/O308*100</f>
        <v>29.064</v>
      </c>
      <c r="AR308" s="115">
        <f t="shared" si="110"/>
        <v>31</v>
      </c>
      <c r="AS308" s="14">
        <f>AR308/O308*100</f>
        <v>42.904</v>
      </c>
      <c r="AT308" s="115">
        <f t="shared" si="110"/>
        <v>21</v>
      </c>
      <c r="AU308" s="14">
        <f>AT310/O308*100</f>
        <v>8.304</v>
      </c>
      <c r="AV308" s="115">
        <f>SUM(AV309:AV311)</f>
        <v>25</v>
      </c>
      <c r="AW308" s="14">
        <f>IF((K308=3),(AVERAGE(AP308,AR308,AT310)),AP308)</f>
        <v>19.3333333333333</v>
      </c>
      <c r="AX308" s="15">
        <f>IFERROR(IF((K308=1),(AW308*BA308)/1000,(AW308*BB308*1.73)/1000),"0")</f>
        <v>13.3786666666667</v>
      </c>
      <c r="AY308" s="14">
        <f>AX308/J308*100</f>
        <v>26.7573333333333</v>
      </c>
      <c r="AZ308" s="122">
        <f>IF($K$8=1,"1 Phase",ABS(((AP308/AW308)-1)+ABS((AR308/AW308)-1)+ABS((AT310/AW308)-1))/3)</f>
        <v>0.459770114942529</v>
      </c>
      <c r="BA308" s="14">
        <v>230</v>
      </c>
      <c r="BB308" s="14">
        <v>400</v>
      </c>
      <c r="BC308" s="57">
        <v>203</v>
      </c>
      <c r="BD308" s="74" t="str">
        <f>IF(AP308&gt;O308,"OL PHASA","Normal")</f>
        <v>Normal</v>
      </c>
      <c r="BE308" s="74" t="str">
        <f>IF(AR308&gt;O308,"OL PHASA","Normal")</f>
        <v>Normal</v>
      </c>
      <c r="BF308" s="132" t="str">
        <f>IF(AT310&gt;O308,"OL PHASA","Normal")</f>
        <v>Normal</v>
      </c>
      <c r="BG308" s="179" t="s">
        <v>7353</v>
      </c>
      <c r="BH308" s="179" t="s">
        <v>7354</v>
      </c>
      <c r="BI308" s="179"/>
      <c r="BJ308" s="179"/>
      <c r="BK308" s="179">
        <v>1060</v>
      </c>
      <c r="BL308" s="180" t="s">
        <v>7355</v>
      </c>
      <c r="BM308" s="196" t="str">
        <f>IF(AY308&gt;AD308,"Beban Malam","Beban Siang")</f>
        <v>Beban Malam</v>
      </c>
      <c r="BN308" s="197" t="str">
        <f>IF(AD308&lt;30,"Underload",IF(AD308&lt;=80,"Baik",IF(AD308&gt;80,"Overload")))</f>
        <v>Underload</v>
      </c>
      <c r="BO308" s="197" t="str">
        <f>IF(AY308&lt;30,"Underload",IF(AY308&lt;=80,"Baik",IF(AY308&gt;80,"Overload")))</f>
        <v>Underload</v>
      </c>
      <c r="BP308" s="197" t="e">
        <f>IF(K308=3,IF(AE308&gt;0.2,"TDK SEIMBANG","SEIMBANG"),IF(AI308="OL PHASA","TDK SEIMBANG","SEIMBANG"))</f>
        <v>#DIV/0!</v>
      </c>
      <c r="BQ308" s="197" t="str">
        <f>IF(K308=3,IF(AZ308&gt;0.2,"TDK SEIMBANG","SEIMBANG"),IF(BD308="OL PHASA","TDK SEIMBANG","SEIMBANG"))</f>
        <v>TDK SEIMBANG</v>
      </c>
      <c r="BR308" s="197" t="str">
        <f>IF(K308=3,IF(SUM(AF308:AG308)&gt;600,"NORMAL","DROP"),IF(AH309&gt;198,"NORMAL","DROP"))</f>
        <v>DROP</v>
      </c>
      <c r="BS308" s="197" t="str">
        <f>IF(K308=3,IF(SUM(BA308:BB308)&gt;600,"NORMAL","DROP"),IF(BC309&gt;198,"NORMAL","DROP"))</f>
        <v>NORMAL</v>
      </c>
    </row>
    <row r="309" customHeight="1" spans="1:71">
      <c r="A309" s="69" t="str">
        <f t="shared" si="92"/>
        <v>K-002Jurusan 1</v>
      </c>
      <c r="B309" s="75"/>
      <c r="C309" s="76" t="str">
        <f t="shared" ref="C309:C312" si="111">IF(T309="","",C308)</f>
        <v>K-002</v>
      </c>
      <c r="D309" s="76"/>
      <c r="E309" s="76"/>
      <c r="F309" s="76"/>
      <c r="G309" s="76"/>
      <c r="H309" s="76"/>
      <c r="I309" s="76"/>
      <c r="J309" s="92"/>
      <c r="K309" s="92"/>
      <c r="L309" s="93"/>
      <c r="M309" s="14"/>
      <c r="N309" s="94"/>
      <c r="O309" s="94"/>
      <c r="P309" s="98"/>
      <c r="Q309" s="98"/>
      <c r="R309" s="98"/>
      <c r="S309" s="98"/>
      <c r="T309" s="97" t="s">
        <v>7356</v>
      </c>
      <c r="U309" s="113"/>
      <c r="V309" s="92"/>
      <c r="W309" s="113"/>
      <c r="X309" s="92"/>
      <c r="Y309" s="113"/>
      <c r="Z309" s="92"/>
      <c r="AA309" s="113"/>
      <c r="AB309" s="14"/>
      <c r="AC309" s="124"/>
      <c r="AD309" s="92"/>
      <c r="AE309" s="92"/>
      <c r="AF309" s="113"/>
      <c r="AG309" s="113"/>
      <c r="AH309" s="14"/>
      <c r="AI309" s="97"/>
      <c r="AJ309" s="97"/>
      <c r="AK309" s="134"/>
      <c r="AL309" s="135"/>
      <c r="AM309" s="135"/>
      <c r="AN309" s="135"/>
      <c r="AO309" s="151" t="s">
        <v>7356</v>
      </c>
      <c r="AP309" s="113">
        <v>20</v>
      </c>
      <c r="AQ309" s="92"/>
      <c r="AR309" s="113">
        <v>15</v>
      </c>
      <c r="AS309" s="92"/>
      <c r="AT309" s="235">
        <v>15</v>
      </c>
      <c r="AU309" s="92"/>
      <c r="AV309" s="235">
        <v>11</v>
      </c>
      <c r="AW309" s="92"/>
      <c r="AX309" s="124"/>
      <c r="AY309" s="92"/>
      <c r="AZ309" s="92"/>
      <c r="BA309" s="92"/>
      <c r="BB309" s="92"/>
      <c r="BC309" s="14"/>
      <c r="BD309" s="97"/>
      <c r="BE309" s="97"/>
      <c r="BF309" s="97"/>
      <c r="BG309" s="222"/>
      <c r="BH309" s="222"/>
      <c r="BI309" s="223"/>
      <c r="BJ309" s="224"/>
      <c r="BK309" s="225"/>
      <c r="BL309" s="225"/>
      <c r="BM309" s="198"/>
      <c r="BN309" s="199"/>
      <c r="BO309" s="197"/>
      <c r="BP309" s="197"/>
      <c r="BQ309" s="197"/>
      <c r="BR309" s="197"/>
      <c r="BS309" s="197"/>
    </row>
    <row r="310" customHeight="1" spans="1:71">
      <c r="A310" s="69" t="str">
        <f t="shared" si="92"/>
        <v>K-002Jurusan 2</v>
      </c>
      <c r="B310" s="75"/>
      <c r="C310" s="76" t="str">
        <f t="shared" si="111"/>
        <v>K-002</v>
      </c>
      <c r="D310" s="76"/>
      <c r="E310" s="76"/>
      <c r="F310" s="76"/>
      <c r="G310" s="76"/>
      <c r="H310" s="76"/>
      <c r="I310" s="76"/>
      <c r="J310" s="92"/>
      <c r="K310" s="92"/>
      <c r="L310" s="93"/>
      <c r="M310" s="14"/>
      <c r="N310" s="94"/>
      <c r="O310" s="94"/>
      <c r="P310" s="97"/>
      <c r="Q310" s="97"/>
      <c r="R310" s="97"/>
      <c r="S310" s="97"/>
      <c r="T310" s="97" t="s">
        <v>7357</v>
      </c>
      <c r="U310" s="113"/>
      <c r="V310" s="92"/>
      <c r="W310" s="113"/>
      <c r="X310" s="92"/>
      <c r="Y310" s="113"/>
      <c r="Z310" s="92"/>
      <c r="AA310" s="113"/>
      <c r="AB310" s="14"/>
      <c r="AC310" s="124"/>
      <c r="AD310" s="92"/>
      <c r="AE310" s="92"/>
      <c r="AF310" s="113"/>
      <c r="AG310" s="113"/>
      <c r="AH310" s="92"/>
      <c r="AI310" s="97"/>
      <c r="AJ310" s="97"/>
      <c r="AK310" s="134"/>
      <c r="AL310" s="136"/>
      <c r="AM310" s="136"/>
      <c r="AN310" s="136"/>
      <c r="AO310" s="151" t="s">
        <v>7357</v>
      </c>
      <c r="AP310" s="115">
        <v>1</v>
      </c>
      <c r="AQ310" s="92"/>
      <c r="AR310" s="115">
        <v>16</v>
      </c>
      <c r="AS310" s="92"/>
      <c r="AT310" s="115">
        <v>6</v>
      </c>
      <c r="AU310" s="92"/>
      <c r="AV310" s="115">
        <v>14</v>
      </c>
      <c r="AW310" s="92"/>
      <c r="AX310" s="124"/>
      <c r="AY310" s="92"/>
      <c r="AZ310" s="92"/>
      <c r="BA310" s="92"/>
      <c r="BB310" s="92"/>
      <c r="BC310" s="92"/>
      <c r="BD310" s="97"/>
      <c r="BE310" s="97"/>
      <c r="BF310" s="97"/>
      <c r="BG310" s="222"/>
      <c r="BH310" s="222"/>
      <c r="BI310" s="226"/>
      <c r="BJ310" s="227"/>
      <c r="BK310" s="225"/>
      <c r="BL310" s="225"/>
      <c r="BM310" s="198"/>
      <c r="BN310" s="199"/>
      <c r="BO310" s="197"/>
      <c r="BP310" s="197"/>
      <c r="BQ310" s="197"/>
      <c r="BR310" s="197"/>
      <c r="BS310" s="197"/>
    </row>
    <row r="311" customHeight="1" spans="1:71">
      <c r="A311" s="69" t="str">
        <f t="shared" si="92"/>
        <v>K-002Jurusan 3</v>
      </c>
      <c r="B311" s="75"/>
      <c r="C311" s="76" t="str">
        <f t="shared" si="111"/>
        <v>K-002</v>
      </c>
      <c r="D311" s="76"/>
      <c r="E311" s="76"/>
      <c r="F311" s="76"/>
      <c r="G311" s="76"/>
      <c r="H311" s="76"/>
      <c r="I311" s="76"/>
      <c r="J311" s="92"/>
      <c r="K311" s="92"/>
      <c r="L311" s="93"/>
      <c r="M311" s="14"/>
      <c r="N311" s="94"/>
      <c r="O311" s="94"/>
      <c r="P311" s="97"/>
      <c r="Q311" s="97"/>
      <c r="R311" s="97"/>
      <c r="S311" s="97"/>
      <c r="T311" s="97" t="s">
        <v>7358</v>
      </c>
      <c r="U311" s="113"/>
      <c r="V311" s="92"/>
      <c r="W311" s="113"/>
      <c r="X311" s="92"/>
      <c r="Y311" s="113"/>
      <c r="Z311" s="92"/>
      <c r="AA311" s="113"/>
      <c r="AB311" s="92"/>
      <c r="AC311" s="124"/>
      <c r="AD311" s="92"/>
      <c r="AE311" s="92"/>
      <c r="AF311" s="113"/>
      <c r="AG311" s="113"/>
      <c r="AH311" s="92"/>
      <c r="AI311" s="97"/>
      <c r="AJ311" s="97"/>
      <c r="AK311" s="134"/>
      <c r="AL311" s="136"/>
      <c r="AM311" s="136"/>
      <c r="AN311" s="136"/>
      <c r="AO311" s="151" t="s">
        <v>7358</v>
      </c>
      <c r="AP311" s="113"/>
      <c r="AQ311" s="92"/>
      <c r="AR311" s="113"/>
      <c r="AS311" s="92"/>
      <c r="AT311" s="113"/>
      <c r="AU311" s="92"/>
      <c r="AV311" s="113"/>
      <c r="AW311" s="92"/>
      <c r="AX311" s="124"/>
      <c r="AY311" s="92"/>
      <c r="AZ311" s="92"/>
      <c r="BA311" s="92"/>
      <c r="BB311" s="92"/>
      <c r="BC311" s="92"/>
      <c r="BD311" s="97"/>
      <c r="BE311" s="97"/>
      <c r="BF311" s="97"/>
      <c r="BG311" s="222"/>
      <c r="BH311" s="222"/>
      <c r="BI311" s="226"/>
      <c r="BJ311" s="227"/>
      <c r="BK311" s="225"/>
      <c r="BL311" s="225"/>
      <c r="BM311" s="198"/>
      <c r="BN311" s="199"/>
      <c r="BO311" s="197"/>
      <c r="BP311" s="197"/>
      <c r="BQ311" s="197"/>
      <c r="BR311" s="197"/>
      <c r="BS311" s="197"/>
    </row>
    <row r="312" customHeight="1" spans="1:71">
      <c r="A312" s="69" t="str">
        <f t="shared" si="92"/>
        <v/>
      </c>
      <c r="B312" s="202"/>
      <c r="C312" s="76" t="str">
        <f t="shared" si="111"/>
        <v/>
      </c>
      <c r="D312" s="203"/>
      <c r="E312" s="203"/>
      <c r="F312" s="203"/>
      <c r="G312" s="203"/>
      <c r="H312" s="203"/>
      <c r="I312" s="203"/>
      <c r="J312" s="204"/>
      <c r="K312" s="204"/>
      <c r="L312" s="205"/>
      <c r="M312" s="206"/>
      <c r="N312" s="207"/>
      <c r="O312" s="207"/>
      <c r="P312" s="208"/>
      <c r="Q312" s="208"/>
      <c r="R312" s="208"/>
      <c r="S312" s="208"/>
      <c r="T312" s="208"/>
      <c r="U312" s="210"/>
      <c r="V312" s="204"/>
      <c r="W312" s="210"/>
      <c r="X312" s="204"/>
      <c r="Y312" s="210"/>
      <c r="Z312" s="204"/>
      <c r="AA312" s="210"/>
      <c r="AB312" s="204"/>
      <c r="AC312" s="211"/>
      <c r="AD312" s="204"/>
      <c r="AE312" s="204"/>
      <c r="AF312" s="204"/>
      <c r="AG312" s="204"/>
      <c r="AH312" s="204"/>
      <c r="AI312" s="208"/>
      <c r="AJ312" s="208"/>
      <c r="AK312" s="212"/>
      <c r="AL312" s="213"/>
      <c r="AM312" s="213"/>
      <c r="AN312" s="213"/>
      <c r="AO312" s="214"/>
      <c r="AP312" s="215"/>
      <c r="AQ312" s="216"/>
      <c r="AR312" s="215"/>
      <c r="AS312" s="216"/>
      <c r="AT312" s="215"/>
      <c r="AU312" s="216"/>
      <c r="AV312" s="215"/>
      <c r="AW312" s="216"/>
      <c r="AX312" s="219"/>
      <c r="AY312" s="216"/>
      <c r="AZ312" s="216"/>
      <c r="BA312" s="216"/>
      <c r="BB312" s="216"/>
      <c r="BC312" s="216"/>
      <c r="BD312" s="220"/>
      <c r="BE312" s="220"/>
      <c r="BF312" s="220"/>
      <c r="BG312" s="228"/>
      <c r="BH312" s="228"/>
      <c r="BI312" s="229"/>
      <c r="BJ312" s="230"/>
      <c r="BK312" s="231"/>
      <c r="BL312" s="231"/>
      <c r="BM312" s="232"/>
      <c r="BN312" s="233"/>
      <c r="BO312" s="234"/>
      <c r="BP312" s="234"/>
      <c r="BQ312" s="234"/>
      <c r="BR312" s="234"/>
      <c r="BS312" s="234"/>
    </row>
    <row r="313" ht="15.6" spans="1:71">
      <c r="A313" s="69" t="str">
        <f t="shared" si="92"/>
        <v>K-031Induk</v>
      </c>
      <c r="B313" s="78">
        <f>B308+1</f>
        <v>62</v>
      </c>
      <c r="C313" s="74" t="s">
        <v>890</v>
      </c>
      <c r="D313" s="72" t="s">
        <v>7349</v>
      </c>
      <c r="E313" s="73"/>
      <c r="F313" s="72" t="s">
        <v>1627</v>
      </c>
      <c r="G313" s="73" t="s">
        <v>7368</v>
      </c>
      <c r="H313" s="80" t="s">
        <v>7367</v>
      </c>
      <c r="I313" s="74" t="s">
        <v>7369</v>
      </c>
      <c r="J313" s="14">
        <v>250</v>
      </c>
      <c r="K313" s="14">
        <v>3</v>
      </c>
      <c r="L313" s="14">
        <v>20</v>
      </c>
      <c r="M313" s="14">
        <f>+IF(K313=3,400,IF(K313=1,230,0))</f>
        <v>400</v>
      </c>
      <c r="N313" s="15">
        <f>(J313*1000)/((L313*1000)*1.73)</f>
        <v>7.22543352601156</v>
      </c>
      <c r="O313" s="15">
        <f>IF(K313=3,(J313*1000)/(M313*1.73),(J313*1000)/(M313))</f>
        <v>361.271676300578</v>
      </c>
      <c r="P313" s="74">
        <v>19</v>
      </c>
      <c r="Q313" s="273" t="s">
        <v>7370</v>
      </c>
      <c r="R313" s="71">
        <v>2025</v>
      </c>
      <c r="S313" s="71"/>
      <c r="T313" s="74" t="s">
        <v>7352</v>
      </c>
      <c r="U313" s="115">
        <f t="shared" ref="U313:Y313" si="112">SUM(U314:U317)</f>
        <v>0</v>
      </c>
      <c r="V313" s="14">
        <f>U313/O313*100</f>
        <v>0</v>
      </c>
      <c r="W313" s="115">
        <f t="shared" si="112"/>
        <v>0</v>
      </c>
      <c r="X313" s="14">
        <f>W313/O313*100</f>
        <v>0</v>
      </c>
      <c r="Y313" s="115">
        <f t="shared" si="112"/>
        <v>0</v>
      </c>
      <c r="Z313" s="14">
        <f>Y313/O313*100</f>
        <v>0</v>
      </c>
      <c r="AA313" s="115">
        <f>SUM(AA314:AA317)</f>
        <v>0</v>
      </c>
      <c r="AB313" s="14">
        <f>IF((K313=3),(AVERAGE(U313,W313,Y313)),U313)</f>
        <v>0</v>
      </c>
      <c r="AC313" s="15">
        <f>IFERROR(IF((K313=1),(AB313*AF313)/1000,(AB313*AG313*1.73)/1000),"0")</f>
        <v>0</v>
      </c>
      <c r="AD313" s="14">
        <f>AC313/J313*100</f>
        <v>0</v>
      </c>
      <c r="AE313" s="122" t="e">
        <f>IF($K$8=1,"1 Phase",ABS(((U313/AB313)-1)+ABS((W313/AB313)-1)+ABS((Y313/AB313)-1))/3)</f>
        <v>#DIV/0!</v>
      </c>
      <c r="AF313" s="14">
        <v>220</v>
      </c>
      <c r="AG313" s="14">
        <v>387</v>
      </c>
      <c r="AH313" s="57">
        <v>219</v>
      </c>
      <c r="AI313" s="74" t="str">
        <f>IF(U313&gt;O313,"OL PHASA","Normal")</f>
        <v>Normal</v>
      </c>
      <c r="AJ313" s="74" t="str">
        <f>IF(W313&gt;O313,"OL PHASA","Normal")</f>
        <v>Normal</v>
      </c>
      <c r="AK313" s="132" t="str">
        <f>IF(Y313&gt;O313,"OL PHASA","Normal")</f>
        <v>Normal</v>
      </c>
      <c r="AL313" s="139">
        <v>14</v>
      </c>
      <c r="AM313" s="139" t="s">
        <v>7363</v>
      </c>
      <c r="AN313" s="139">
        <v>2024</v>
      </c>
      <c r="AO313" s="149" t="s">
        <v>7352</v>
      </c>
      <c r="AP313" s="115">
        <f t="shared" ref="AP313:AT313" si="113">SUM(AP314:AP316)</f>
        <v>216</v>
      </c>
      <c r="AQ313" s="14">
        <f>AP313/O313*100</f>
        <v>59.7888</v>
      </c>
      <c r="AR313" s="115">
        <f t="shared" si="113"/>
        <v>227</v>
      </c>
      <c r="AS313" s="14">
        <f>AR313/O313*100</f>
        <v>62.8336</v>
      </c>
      <c r="AT313" s="115">
        <f t="shared" si="113"/>
        <v>256</v>
      </c>
      <c r="AU313" s="14">
        <f>AT315/O313*100</f>
        <v>35.984</v>
      </c>
      <c r="AV313" s="115">
        <f>SUM(AV314:AV316)</f>
        <v>78</v>
      </c>
      <c r="AW313" s="14">
        <f>IF((K313=3),(AVERAGE(AP313,AR313,AT313)),AP313)</f>
        <v>233</v>
      </c>
      <c r="AX313" s="15">
        <f>IFERROR(IF((K313=1),(AW313*BA313)/1000,(AW313*BB313*1.73)/1000),"0")</f>
        <v>155.59274</v>
      </c>
      <c r="AY313" s="14">
        <f>AX313/J313*100</f>
        <v>62.237096</v>
      </c>
      <c r="AZ313" s="122">
        <f>IF($K$8=1,"1 Phase",ABS(((AP313/AW313)-1)+ABS((AR313/AW313)-1)+ABS((AT313/AW313)-1))/3)</f>
        <v>0.0171673819742489</v>
      </c>
      <c r="BA313" s="14">
        <v>219</v>
      </c>
      <c r="BB313" s="14">
        <v>386</v>
      </c>
      <c r="BC313" s="137">
        <v>218</v>
      </c>
      <c r="BD313" s="74" t="str">
        <f>IF(AP313&gt;O313,"OL PHASA","Normal")</f>
        <v>Normal</v>
      </c>
      <c r="BE313" s="74" t="str">
        <f>IF(AR313&gt;O313,"OL PHASA","Normal")</f>
        <v>Normal</v>
      </c>
      <c r="BF313" s="132" t="str">
        <f>IF(AT313&gt;O313,"OL PHASA","Normal")</f>
        <v>Normal</v>
      </c>
      <c r="BG313" s="184" t="s">
        <v>7353</v>
      </c>
      <c r="BH313" s="179" t="s">
        <v>7354</v>
      </c>
      <c r="BI313" s="179"/>
      <c r="BJ313" s="179"/>
      <c r="BK313" s="179">
        <v>2450</v>
      </c>
      <c r="BL313" s="180" t="s">
        <v>7355</v>
      </c>
      <c r="BM313" s="196" t="str">
        <f>IF(AY313&gt;AD313,"Beban Malam","Beban Siang")</f>
        <v>Beban Malam</v>
      </c>
      <c r="BN313" s="197" t="str">
        <f>IF(AD313&lt;30,"Underload",IF(AD313&lt;=80,"Baik",IF(AD313&gt;80,"Overload")))</f>
        <v>Underload</v>
      </c>
      <c r="BO313" s="197" t="str">
        <f>IF(AY313&lt;30,"Underload",IF(AY313&lt;=80,"Baik",IF(AY313&gt;80,"Overload")))</f>
        <v>Baik</v>
      </c>
      <c r="BP313" s="197" t="e">
        <f>IF(K313=3,IF(AE313&gt;0.2,"TDK SEIMBANG","SEIMBANG"),IF(AI313="OL PHASA","TDK SEIMBANG","SEIMBANG"))</f>
        <v>#DIV/0!</v>
      </c>
      <c r="BQ313" s="197" t="str">
        <f>IF(K313=3,IF(AZ313&gt;0.2,"TDK SEIMBANG","SEIMBANG"),IF(BD313="OL PHASA","TDK SEIMBANG","SEIMBANG"))</f>
        <v>SEIMBANG</v>
      </c>
      <c r="BR313" s="197" t="str">
        <f>IF(K313=3,IF(SUM(AF313:AG313)&gt;600,"NORMAL","DROP"),IF(AH314&gt;198,"NORMAL","DROP"))</f>
        <v>NORMAL</v>
      </c>
      <c r="BS313" s="197" t="str">
        <f>IF(K313=3,IF(SUM(BA313:BB313)&gt;600,"NORMAL","DROP"),IF(BC314&gt;198,"NORMAL","DROP"))</f>
        <v>NORMAL</v>
      </c>
    </row>
    <row r="314" ht="15.6" spans="1:71">
      <c r="A314" s="69" t="str">
        <f t="shared" si="92"/>
        <v>K-031Jurusan 1</v>
      </c>
      <c r="B314" s="75"/>
      <c r="C314" s="76" t="str">
        <f t="shared" ref="C314:C317" si="114">IF(T314="","",C313)</f>
        <v>K-031</v>
      </c>
      <c r="D314" s="76"/>
      <c r="E314" s="76"/>
      <c r="F314" s="76"/>
      <c r="G314" s="77"/>
      <c r="H314" s="77"/>
      <c r="I314" s="76"/>
      <c r="J314" s="92"/>
      <c r="K314" s="92"/>
      <c r="L314" s="93"/>
      <c r="M314" s="14"/>
      <c r="N314" s="94"/>
      <c r="O314" s="94"/>
      <c r="P314" s="98"/>
      <c r="Q314" s="98"/>
      <c r="R314" s="98"/>
      <c r="S314" s="98"/>
      <c r="T314" s="97" t="s">
        <v>7356</v>
      </c>
      <c r="U314" s="113"/>
      <c r="V314" s="92"/>
      <c r="W314" s="113"/>
      <c r="X314" s="92"/>
      <c r="Y314" s="113"/>
      <c r="Z314" s="92"/>
      <c r="AA314" s="113"/>
      <c r="AB314" s="14"/>
      <c r="AC314" s="124"/>
      <c r="AD314" s="92"/>
      <c r="AE314" s="92"/>
      <c r="AF314" s="113">
        <v>226</v>
      </c>
      <c r="AG314" s="113">
        <v>381</v>
      </c>
      <c r="AH314" s="14"/>
      <c r="AI314" s="97"/>
      <c r="AJ314" s="97"/>
      <c r="AK314" s="134"/>
      <c r="AL314" s="135"/>
      <c r="AM314" s="135"/>
      <c r="AN314" s="135"/>
      <c r="AO314" s="151" t="s">
        <v>7356</v>
      </c>
      <c r="AP314" s="113">
        <v>17</v>
      </c>
      <c r="AQ314" s="92"/>
      <c r="AR314" s="113">
        <v>12</v>
      </c>
      <c r="AS314" s="92"/>
      <c r="AT314" s="235">
        <v>16</v>
      </c>
      <c r="AU314" s="92"/>
      <c r="AV314" s="235">
        <v>13</v>
      </c>
      <c r="AW314" s="92"/>
      <c r="AX314" s="124"/>
      <c r="AY314" s="92"/>
      <c r="AZ314" s="92"/>
      <c r="BA314" s="92">
        <v>229</v>
      </c>
      <c r="BB314" s="92">
        <v>385.9</v>
      </c>
      <c r="BC314" s="14"/>
      <c r="BD314" s="97"/>
      <c r="BE314" s="97"/>
      <c r="BF314" s="134"/>
      <c r="BG314" s="185"/>
      <c r="BH314" s="186"/>
      <c r="BI314" s="182"/>
      <c r="BJ314" s="182"/>
      <c r="BK314" s="182"/>
      <c r="BL314" s="183"/>
      <c r="BM314" s="198"/>
      <c r="BN314" s="199"/>
      <c r="BO314" s="197"/>
      <c r="BP314" s="197"/>
      <c r="BQ314" s="197"/>
      <c r="BR314" s="197"/>
      <c r="BS314" s="197"/>
    </row>
    <row r="315" ht="15.6" spans="1:71">
      <c r="A315" s="69" t="str">
        <f t="shared" si="92"/>
        <v>K-031Jurusan 2</v>
      </c>
      <c r="B315" s="75"/>
      <c r="C315" s="76" t="str">
        <f t="shared" si="114"/>
        <v>K-031</v>
      </c>
      <c r="D315" s="76"/>
      <c r="E315" s="76"/>
      <c r="F315" s="76"/>
      <c r="G315" s="77"/>
      <c r="H315" s="77"/>
      <c r="I315" s="76"/>
      <c r="J315" s="92"/>
      <c r="K315" s="92"/>
      <c r="L315" s="93"/>
      <c r="M315" s="14"/>
      <c r="N315" s="94"/>
      <c r="O315" s="94"/>
      <c r="P315" s="97"/>
      <c r="Q315" s="97"/>
      <c r="R315" s="97"/>
      <c r="S315" s="97"/>
      <c r="T315" s="97" t="s">
        <v>7357</v>
      </c>
      <c r="U315" s="113"/>
      <c r="V315" s="92"/>
      <c r="W315" s="113"/>
      <c r="X315" s="92"/>
      <c r="Y315" s="113"/>
      <c r="Z315" s="92"/>
      <c r="AA315" s="113"/>
      <c r="AB315" s="14"/>
      <c r="AC315" s="124"/>
      <c r="AD315" s="92"/>
      <c r="AE315" s="92"/>
      <c r="AF315" s="113">
        <v>221</v>
      </c>
      <c r="AG315" s="113">
        <v>389</v>
      </c>
      <c r="AH315" s="92"/>
      <c r="AI315" s="97"/>
      <c r="AJ315" s="97"/>
      <c r="AK315" s="134"/>
      <c r="AL315" s="136"/>
      <c r="AM315" s="136"/>
      <c r="AN315" s="136"/>
      <c r="AO315" s="151" t="s">
        <v>7357</v>
      </c>
      <c r="AP315" s="115">
        <v>151</v>
      </c>
      <c r="AQ315" s="92"/>
      <c r="AR315" s="115">
        <v>146</v>
      </c>
      <c r="AS315" s="92"/>
      <c r="AT315" s="115">
        <v>130</v>
      </c>
      <c r="AU315" s="92"/>
      <c r="AV315" s="115">
        <v>0</v>
      </c>
      <c r="AW315" s="92"/>
      <c r="AX315" s="124"/>
      <c r="AY315" s="92"/>
      <c r="AZ315" s="92"/>
      <c r="BA315" s="92">
        <v>226</v>
      </c>
      <c r="BB315" s="92">
        <v>397</v>
      </c>
      <c r="BC315" s="92"/>
      <c r="BD315" s="97"/>
      <c r="BE315" s="97"/>
      <c r="BF315" s="134"/>
      <c r="BG315" s="185"/>
      <c r="BH315" s="186"/>
      <c r="BI315" s="182"/>
      <c r="BJ315" s="182"/>
      <c r="BK315" s="182"/>
      <c r="BL315" s="183"/>
      <c r="BM315" s="198"/>
      <c r="BN315" s="199"/>
      <c r="BO315" s="197"/>
      <c r="BP315" s="197"/>
      <c r="BQ315" s="197"/>
      <c r="BR315" s="197"/>
      <c r="BS315" s="197"/>
    </row>
    <row r="316" ht="15.6" spans="1:71">
      <c r="A316" s="69" t="str">
        <f t="shared" si="92"/>
        <v>K-031Jurusan 3</v>
      </c>
      <c r="B316" s="75"/>
      <c r="C316" s="76" t="str">
        <f t="shared" si="114"/>
        <v>K-031</v>
      </c>
      <c r="D316" s="76"/>
      <c r="E316" s="76"/>
      <c r="F316" s="76"/>
      <c r="G316" s="77"/>
      <c r="H316" s="77"/>
      <c r="I316" s="76"/>
      <c r="J316" s="92"/>
      <c r="K316" s="92"/>
      <c r="L316" s="93"/>
      <c r="M316" s="14"/>
      <c r="N316" s="94"/>
      <c r="O316" s="94"/>
      <c r="P316" s="97"/>
      <c r="Q316" s="97"/>
      <c r="R316" s="97"/>
      <c r="S316" s="97"/>
      <c r="T316" s="97" t="s">
        <v>7358</v>
      </c>
      <c r="U316" s="113"/>
      <c r="V316" s="92"/>
      <c r="W316" s="113"/>
      <c r="X316" s="92"/>
      <c r="Y316" s="113"/>
      <c r="Z316" s="92"/>
      <c r="AA316" s="113"/>
      <c r="AB316" s="92"/>
      <c r="AC316" s="124"/>
      <c r="AD316" s="92"/>
      <c r="AE316" s="92"/>
      <c r="AF316" s="113"/>
      <c r="AG316" s="113"/>
      <c r="AH316" s="92"/>
      <c r="AI316" s="97"/>
      <c r="AJ316" s="97"/>
      <c r="AK316" s="134"/>
      <c r="AL316" s="136"/>
      <c r="AM316" s="136"/>
      <c r="AN316" s="136"/>
      <c r="AO316" s="151" t="s">
        <v>7358</v>
      </c>
      <c r="AP316" s="113">
        <v>48</v>
      </c>
      <c r="AQ316" s="92"/>
      <c r="AR316" s="113">
        <v>69</v>
      </c>
      <c r="AS316" s="92"/>
      <c r="AT316" s="113">
        <v>110</v>
      </c>
      <c r="AU316" s="92"/>
      <c r="AV316" s="113">
        <v>65</v>
      </c>
      <c r="AW316" s="92"/>
      <c r="AX316" s="124"/>
      <c r="AY316" s="92"/>
      <c r="AZ316" s="92"/>
      <c r="BA316" s="92"/>
      <c r="BB316" s="92"/>
      <c r="BC316" s="92"/>
      <c r="BD316" s="97"/>
      <c r="BE316" s="97"/>
      <c r="BF316" s="134"/>
      <c r="BG316" s="185"/>
      <c r="BH316" s="186"/>
      <c r="BI316" s="182"/>
      <c r="BJ316" s="182"/>
      <c r="BK316" s="182"/>
      <c r="BL316" s="183"/>
      <c r="BM316" s="198"/>
      <c r="BN316" s="199"/>
      <c r="BO316" s="197"/>
      <c r="BP316" s="197"/>
      <c r="BQ316" s="197"/>
      <c r="BR316" s="197"/>
      <c r="BS316" s="197"/>
    </row>
    <row r="317" ht="15.6" spans="1:71">
      <c r="A317" s="69" t="str">
        <f t="shared" si="92"/>
        <v/>
      </c>
      <c r="B317" s="75"/>
      <c r="C317" s="76" t="str">
        <f t="shared" si="114"/>
        <v/>
      </c>
      <c r="D317" s="76"/>
      <c r="E317" s="76"/>
      <c r="F317" s="76"/>
      <c r="G317" s="77"/>
      <c r="H317" s="77"/>
      <c r="I317" s="76"/>
      <c r="J317" s="92"/>
      <c r="K317" s="92"/>
      <c r="L317" s="93"/>
      <c r="M317" s="14"/>
      <c r="N317" s="94"/>
      <c r="O317" s="94"/>
      <c r="P317" s="97"/>
      <c r="Q317" s="97"/>
      <c r="R317" s="97"/>
      <c r="S317" s="97"/>
      <c r="T317" s="97"/>
      <c r="U317" s="113"/>
      <c r="V317" s="92"/>
      <c r="W317" s="113"/>
      <c r="X317" s="92"/>
      <c r="Y317" s="113"/>
      <c r="Z317" s="92"/>
      <c r="AA317" s="113"/>
      <c r="AB317" s="92"/>
      <c r="AC317" s="124"/>
      <c r="AD317" s="92"/>
      <c r="AE317" s="92"/>
      <c r="AF317" s="92"/>
      <c r="AG317" s="92"/>
      <c r="AH317" s="92"/>
      <c r="AI317" s="97"/>
      <c r="AJ317" s="97"/>
      <c r="AK317" s="134"/>
      <c r="AL317" s="136"/>
      <c r="AM317" s="136"/>
      <c r="AN317" s="136"/>
      <c r="AO317" s="151"/>
      <c r="AP317" s="113">
        <v>1</v>
      </c>
      <c r="AQ317" s="92"/>
      <c r="AR317" s="113">
        <v>1</v>
      </c>
      <c r="AS317" s="92"/>
      <c r="AT317" s="113">
        <v>5</v>
      </c>
      <c r="AU317" s="92"/>
      <c r="AV317" s="113">
        <v>5</v>
      </c>
      <c r="AW317" s="92"/>
      <c r="AX317" s="124"/>
      <c r="AY317" s="92"/>
      <c r="AZ317" s="92"/>
      <c r="BA317" s="92"/>
      <c r="BB317" s="92"/>
      <c r="BC317" s="92"/>
      <c r="BD317" s="97"/>
      <c r="BE317" s="97"/>
      <c r="BF317" s="134"/>
      <c r="BG317" s="185"/>
      <c r="BH317" s="186"/>
      <c r="BI317" s="182"/>
      <c r="BJ317" s="182"/>
      <c r="BK317" s="182"/>
      <c r="BL317" s="183"/>
      <c r="BM317" s="198"/>
      <c r="BN317" s="199"/>
      <c r="BO317" s="197"/>
      <c r="BP317" s="197"/>
      <c r="BQ317" s="197"/>
      <c r="BR317" s="197"/>
      <c r="BS317" s="197"/>
    </row>
    <row r="318" customHeight="1" spans="1:71">
      <c r="A318" s="69" t="str">
        <f t="shared" si="92"/>
        <v>K-227Induk</v>
      </c>
      <c r="B318" s="78">
        <f>B313+1</f>
        <v>63</v>
      </c>
      <c r="C318" s="74" t="s">
        <v>914</v>
      </c>
      <c r="D318" s="72"/>
      <c r="E318" s="73"/>
      <c r="F318" s="72"/>
      <c r="G318" s="79" t="s">
        <v>7436</v>
      </c>
      <c r="H318" s="80"/>
      <c r="I318" s="74" t="s">
        <v>7369</v>
      </c>
      <c r="J318" s="14">
        <v>100</v>
      </c>
      <c r="K318" s="14">
        <v>3</v>
      </c>
      <c r="L318" s="14">
        <v>20</v>
      </c>
      <c r="M318" s="14">
        <f>+IF(K318=3,400,IF(K318=1,230,0))</f>
        <v>400</v>
      </c>
      <c r="N318" s="15">
        <f>(J318*1000)/((L318*1000)*1.73)</f>
        <v>2.89017341040462</v>
      </c>
      <c r="O318" s="15">
        <f>IF(K318=3,(J318*1000)/(M318*1.73),(J318*1000)/(M318))</f>
        <v>144.508670520231</v>
      </c>
      <c r="P318" s="74">
        <v>18</v>
      </c>
      <c r="Q318" s="111" t="s">
        <v>7363</v>
      </c>
      <c r="R318" s="111">
        <v>2024</v>
      </c>
      <c r="S318" s="111"/>
      <c r="T318" s="74" t="s">
        <v>7352</v>
      </c>
      <c r="U318" s="115"/>
      <c r="V318" s="14">
        <f>U318/O318*100</f>
        <v>0</v>
      </c>
      <c r="W318" s="115"/>
      <c r="X318" s="14">
        <f>W318/O318*100</f>
        <v>0</v>
      </c>
      <c r="Y318" s="115"/>
      <c r="Z318" s="14">
        <f>Y318/O318*100</f>
        <v>0</v>
      </c>
      <c r="AA318" s="115"/>
      <c r="AB318" s="14" t="e">
        <f>IF((K318=3),(AVERAGE(U318,W318,Y318)),U318)</f>
        <v>#DIV/0!</v>
      </c>
      <c r="AC318" s="15" t="str">
        <f>IFERROR(IF((K318=1),(AB318*AF318)/1000,(AB318*AG318*1.73)/1000),"0")</f>
        <v>0</v>
      </c>
      <c r="AD318" s="14">
        <f>AC318/J318*100</f>
        <v>0</v>
      </c>
      <c r="AE318" s="122" t="e">
        <f>IF($K$8=1,"1 Phase",ABS(((U318/AB318)-1)+ABS((W318/AB318)-1)+ABS((Y318/AB318)-1))/3)</f>
        <v>#DIV/0!</v>
      </c>
      <c r="AF318" s="14">
        <v>204</v>
      </c>
      <c r="AG318" s="14">
        <v>0</v>
      </c>
      <c r="AH318" s="57">
        <v>203</v>
      </c>
      <c r="AI318" s="74" t="str">
        <f>IF(U318&gt;O318,"OL PHASA","Normal")</f>
        <v>Normal</v>
      </c>
      <c r="AJ318" s="74" t="str">
        <f>IF(W318&gt;O318,"OL PHASA","Normal")</f>
        <v>Normal</v>
      </c>
      <c r="AK318" s="132" t="str">
        <f>IF(Y318&gt;O318,"OL PHASA","Normal")</f>
        <v>Normal</v>
      </c>
      <c r="AL318" s="139">
        <v>17</v>
      </c>
      <c r="AM318" s="139" t="s">
        <v>7363</v>
      </c>
      <c r="AN318" s="139">
        <v>2024</v>
      </c>
      <c r="AO318" s="149" t="s">
        <v>7352</v>
      </c>
      <c r="AP318" s="115">
        <f t="shared" ref="AP318:AT318" si="115">SUM(AP319:AP321)</f>
        <v>59</v>
      </c>
      <c r="AQ318" s="14">
        <f>AP318/O318*100</f>
        <v>40.828</v>
      </c>
      <c r="AR318" s="115">
        <f t="shared" si="115"/>
        <v>73</v>
      </c>
      <c r="AS318" s="14">
        <f>AR318/O318*100</f>
        <v>50.516</v>
      </c>
      <c r="AT318" s="115">
        <f t="shared" si="115"/>
        <v>63</v>
      </c>
      <c r="AU318" s="14">
        <f>AT320/O318*100</f>
        <v>6.92</v>
      </c>
      <c r="AV318" s="115">
        <f>SUM(AV319:AV321)</f>
        <v>59</v>
      </c>
      <c r="AW318" s="14">
        <f>IF((K318=3),(AVERAGE(AP318,AR318,AT320)),AP318)</f>
        <v>47.3333333333333</v>
      </c>
      <c r="AX318" s="15">
        <f>IFERROR(IF((K318=1),(AW318*BA318)/1000,(AW318*BB318*1.73)/1000),"0")</f>
        <v>32.7546666666667</v>
      </c>
      <c r="AY318" s="14">
        <f>AX318/J318*100</f>
        <v>32.7546666666667</v>
      </c>
      <c r="AZ318" s="122">
        <f>IF($K$8=1,"1 Phase",ABS(((AP318/AW318)-1)+ABS((AR318/AW318)-1)+ABS((AT320/AW318)-1))/3)</f>
        <v>0.525821596244131</v>
      </c>
      <c r="BA318" s="14">
        <v>230</v>
      </c>
      <c r="BB318" s="14">
        <v>400</v>
      </c>
      <c r="BC318" s="57">
        <v>203</v>
      </c>
      <c r="BD318" s="74" t="str">
        <f>IF(AP318&gt;O318,"OL PHASA","Normal")</f>
        <v>Normal</v>
      </c>
      <c r="BE318" s="74" t="str">
        <f>IF(AR318&gt;O318,"OL PHASA","Normal")</f>
        <v>Normal</v>
      </c>
      <c r="BF318" s="132" t="str">
        <f>IF(AT320&gt;O318,"OL PHASA","Normal")</f>
        <v>Normal</v>
      </c>
      <c r="BG318" s="179" t="s">
        <v>7353</v>
      </c>
      <c r="BH318" s="179" t="s">
        <v>7354</v>
      </c>
      <c r="BI318" s="179"/>
      <c r="BJ318" s="179"/>
      <c r="BK318" s="179">
        <v>1060</v>
      </c>
      <c r="BL318" s="180" t="s">
        <v>7355</v>
      </c>
      <c r="BM318" s="196" t="str">
        <f>IF(AY318&gt;AD318,"Beban Malam","Beban Siang")</f>
        <v>Beban Malam</v>
      </c>
      <c r="BN318" s="197" t="str">
        <f>IF(AD318&lt;30,"Underload",IF(AD318&lt;=80,"Baik",IF(AD318&gt;80,"Overload")))</f>
        <v>Underload</v>
      </c>
      <c r="BO318" s="197" t="str">
        <f>IF(AY318&lt;30,"Underload",IF(AY318&lt;=80,"Baik",IF(AY318&gt;80,"Overload")))</f>
        <v>Baik</v>
      </c>
      <c r="BP318" s="197" t="e">
        <f>IF(K318=3,IF(AE318&gt;0.2,"TDK SEIMBANG","SEIMBANG"),IF(AI318="OL PHASA","TDK SEIMBANG","SEIMBANG"))</f>
        <v>#DIV/0!</v>
      </c>
      <c r="BQ318" s="197" t="str">
        <f>IF(K318=3,IF(AZ318&gt;0.2,"TDK SEIMBANG","SEIMBANG"),IF(BD318="OL PHASA","TDK SEIMBANG","SEIMBANG"))</f>
        <v>TDK SEIMBANG</v>
      </c>
      <c r="BR318" s="197" t="str">
        <f>IF(K318=3,IF(SUM(AF318:AG318)&gt;600,"NORMAL","DROP"),IF(AH319&gt;198,"NORMAL","DROP"))</f>
        <v>DROP</v>
      </c>
      <c r="BS318" s="197" t="str">
        <f>IF(K318=3,IF(SUM(BA318:BB318)&gt;600,"NORMAL","DROP"),IF(BC319&gt;198,"NORMAL","DROP"))</f>
        <v>NORMAL</v>
      </c>
    </row>
    <row r="319" customHeight="1" spans="1:71">
      <c r="A319" s="69" t="str">
        <f t="shared" si="92"/>
        <v>K-227Jurusan 1</v>
      </c>
      <c r="B319" s="75"/>
      <c r="C319" s="76" t="str">
        <f t="shared" ref="C319:C322" si="116">IF(T319="","",C318)</f>
        <v>K-227</v>
      </c>
      <c r="D319" s="76"/>
      <c r="E319" s="76"/>
      <c r="F319" s="76"/>
      <c r="G319" s="76"/>
      <c r="H319" s="76"/>
      <c r="I319" s="76"/>
      <c r="J319" s="92"/>
      <c r="K319" s="92"/>
      <c r="L319" s="93"/>
      <c r="M319" s="14"/>
      <c r="N319" s="94"/>
      <c r="O319" s="94"/>
      <c r="P319" s="98"/>
      <c r="Q319" s="98"/>
      <c r="R319" s="98"/>
      <c r="S319" s="98"/>
      <c r="T319" s="97" t="s">
        <v>7356</v>
      </c>
      <c r="U319" s="113"/>
      <c r="V319" s="92"/>
      <c r="W319" s="113"/>
      <c r="X319" s="92"/>
      <c r="Y319" s="113"/>
      <c r="Z319" s="92"/>
      <c r="AA319" s="113"/>
      <c r="AB319" s="14"/>
      <c r="AC319" s="124"/>
      <c r="AD319" s="92"/>
      <c r="AE319" s="92"/>
      <c r="AF319" s="113"/>
      <c r="AG319" s="113"/>
      <c r="AH319" s="14"/>
      <c r="AI319" s="97"/>
      <c r="AJ319" s="97"/>
      <c r="AK319" s="134"/>
      <c r="AL319" s="135"/>
      <c r="AM319" s="135"/>
      <c r="AN319" s="135"/>
      <c r="AO319" s="151" t="s">
        <v>7356</v>
      </c>
      <c r="AP319" s="56">
        <v>28</v>
      </c>
      <c r="AQ319" s="113"/>
      <c r="AR319" s="113">
        <v>38</v>
      </c>
      <c r="AS319" s="92"/>
      <c r="AT319" s="235">
        <v>53</v>
      </c>
      <c r="AU319" s="92"/>
      <c r="AV319" s="235">
        <v>33</v>
      </c>
      <c r="AW319" s="92"/>
      <c r="AX319" s="124"/>
      <c r="AY319" s="92"/>
      <c r="AZ319" s="92"/>
      <c r="BA319" s="92"/>
      <c r="BB319" s="92"/>
      <c r="BC319" s="14"/>
      <c r="BD319" s="97"/>
      <c r="BE319" s="97"/>
      <c r="BF319" s="97"/>
      <c r="BG319" s="222"/>
      <c r="BH319" s="222"/>
      <c r="BI319" s="223"/>
      <c r="BJ319" s="224"/>
      <c r="BK319" s="225"/>
      <c r="BL319" s="225"/>
      <c r="BM319" s="198"/>
      <c r="BN319" s="199"/>
      <c r="BO319" s="197"/>
      <c r="BP319" s="197"/>
      <c r="BQ319" s="197"/>
      <c r="BR319" s="197"/>
      <c r="BS319" s="197"/>
    </row>
    <row r="320" customHeight="1" spans="1:71">
      <c r="A320" s="69" t="str">
        <f t="shared" si="92"/>
        <v>K-227Jurusan 2</v>
      </c>
      <c r="B320" s="75"/>
      <c r="C320" s="76" t="str">
        <f t="shared" si="116"/>
        <v>K-227</v>
      </c>
      <c r="D320" s="76"/>
      <c r="E320" s="76"/>
      <c r="F320" s="76"/>
      <c r="G320" s="76"/>
      <c r="H320" s="76"/>
      <c r="I320" s="76"/>
      <c r="J320" s="92"/>
      <c r="K320" s="92"/>
      <c r="L320" s="93"/>
      <c r="M320" s="14"/>
      <c r="N320" s="94"/>
      <c r="O320" s="94"/>
      <c r="P320" s="97"/>
      <c r="Q320" s="97"/>
      <c r="R320" s="97"/>
      <c r="S320" s="97"/>
      <c r="T320" s="97" t="s">
        <v>7357</v>
      </c>
      <c r="U320" s="113"/>
      <c r="V320" s="92"/>
      <c r="W320" s="113"/>
      <c r="X320" s="92"/>
      <c r="Y320" s="113"/>
      <c r="Z320" s="92"/>
      <c r="AA320" s="113"/>
      <c r="AB320" s="14"/>
      <c r="AC320" s="124"/>
      <c r="AD320" s="92"/>
      <c r="AE320" s="92"/>
      <c r="AF320" s="113"/>
      <c r="AG320" s="113"/>
      <c r="AH320" s="92"/>
      <c r="AI320" s="97"/>
      <c r="AJ320" s="97"/>
      <c r="AK320" s="134"/>
      <c r="AL320" s="136"/>
      <c r="AM320" s="136"/>
      <c r="AN320" s="136"/>
      <c r="AO320" s="151" t="s">
        <v>7357</v>
      </c>
      <c r="AP320" s="115">
        <v>31</v>
      </c>
      <c r="AQ320" s="92"/>
      <c r="AR320" s="115">
        <v>35</v>
      </c>
      <c r="AS320" s="92"/>
      <c r="AT320" s="115">
        <v>10</v>
      </c>
      <c r="AU320" s="92"/>
      <c r="AV320" s="115">
        <v>26</v>
      </c>
      <c r="AW320" s="92"/>
      <c r="AX320" s="124"/>
      <c r="AY320" s="92"/>
      <c r="AZ320" s="92"/>
      <c r="BA320" s="92"/>
      <c r="BB320" s="92"/>
      <c r="BC320" s="92"/>
      <c r="BD320" s="97"/>
      <c r="BE320" s="97"/>
      <c r="BF320" s="97"/>
      <c r="BG320" s="222"/>
      <c r="BH320" s="222"/>
      <c r="BI320" s="226"/>
      <c r="BJ320" s="227"/>
      <c r="BK320" s="225"/>
      <c r="BL320" s="225"/>
      <c r="BM320" s="198"/>
      <c r="BN320" s="199"/>
      <c r="BO320" s="197"/>
      <c r="BP320" s="197"/>
      <c r="BQ320" s="197"/>
      <c r="BR320" s="197"/>
      <c r="BS320" s="197"/>
    </row>
    <row r="321" customHeight="1" spans="1:71">
      <c r="A321" s="69" t="str">
        <f t="shared" si="92"/>
        <v>K-227Jurusan 3</v>
      </c>
      <c r="B321" s="75"/>
      <c r="C321" s="76" t="str">
        <f t="shared" si="116"/>
        <v>K-227</v>
      </c>
      <c r="D321" s="76"/>
      <c r="E321" s="76"/>
      <c r="F321" s="76"/>
      <c r="G321" s="76"/>
      <c r="H321" s="76"/>
      <c r="I321" s="76"/>
      <c r="J321" s="92"/>
      <c r="K321" s="92"/>
      <c r="L321" s="93"/>
      <c r="M321" s="14"/>
      <c r="N321" s="94"/>
      <c r="O321" s="94"/>
      <c r="P321" s="97"/>
      <c r="Q321" s="97"/>
      <c r="R321" s="97"/>
      <c r="S321" s="97"/>
      <c r="T321" s="97" t="s">
        <v>7358</v>
      </c>
      <c r="U321" s="113"/>
      <c r="V321" s="92"/>
      <c r="W321" s="113"/>
      <c r="X321" s="92"/>
      <c r="Y321" s="113"/>
      <c r="Z321" s="92"/>
      <c r="AA321" s="113"/>
      <c r="AB321" s="92"/>
      <c r="AC321" s="124"/>
      <c r="AD321" s="92"/>
      <c r="AE321" s="92"/>
      <c r="AF321" s="113"/>
      <c r="AG321" s="113"/>
      <c r="AH321" s="92"/>
      <c r="AI321" s="97"/>
      <c r="AJ321" s="97"/>
      <c r="AK321" s="134"/>
      <c r="AL321" s="136"/>
      <c r="AM321" s="136"/>
      <c r="AN321" s="136"/>
      <c r="AO321" s="151" t="s">
        <v>7358</v>
      </c>
      <c r="AP321" s="113"/>
      <c r="AQ321" s="92"/>
      <c r="AR321" s="113"/>
      <c r="AS321" s="92"/>
      <c r="AT321" s="113"/>
      <c r="AU321" s="92"/>
      <c r="AV321" s="113"/>
      <c r="AW321" s="92"/>
      <c r="AX321" s="124"/>
      <c r="AY321" s="92"/>
      <c r="AZ321" s="92"/>
      <c r="BA321" s="92"/>
      <c r="BB321" s="92"/>
      <c r="BC321" s="92"/>
      <c r="BD321" s="97"/>
      <c r="BE321" s="97"/>
      <c r="BF321" s="97"/>
      <c r="BG321" s="222"/>
      <c r="BH321" s="222"/>
      <c r="BI321" s="226"/>
      <c r="BJ321" s="227"/>
      <c r="BK321" s="225"/>
      <c r="BL321" s="225"/>
      <c r="BM321" s="198"/>
      <c r="BN321" s="199"/>
      <c r="BO321" s="197"/>
      <c r="BP321" s="197"/>
      <c r="BQ321" s="197"/>
      <c r="BR321" s="197"/>
      <c r="BS321" s="197"/>
    </row>
    <row r="322" customHeight="1" spans="1:71">
      <c r="A322" s="69" t="str">
        <f t="shared" si="92"/>
        <v/>
      </c>
      <c r="B322" s="202"/>
      <c r="C322" s="76" t="str">
        <f t="shared" si="116"/>
        <v/>
      </c>
      <c r="D322" s="203"/>
      <c r="E322" s="203"/>
      <c r="F322" s="203"/>
      <c r="G322" s="203"/>
      <c r="H322" s="203"/>
      <c r="I322" s="203"/>
      <c r="J322" s="204"/>
      <c r="K322" s="204"/>
      <c r="L322" s="205"/>
      <c r="M322" s="206"/>
      <c r="N322" s="207"/>
      <c r="O322" s="207"/>
      <c r="P322" s="208"/>
      <c r="Q322" s="208"/>
      <c r="R322" s="208"/>
      <c r="S322" s="208"/>
      <c r="T322" s="208"/>
      <c r="U322" s="210"/>
      <c r="V322" s="204"/>
      <c r="W322" s="210"/>
      <c r="X322" s="204"/>
      <c r="Y322" s="210"/>
      <c r="Z322" s="204"/>
      <c r="AA322" s="210"/>
      <c r="AB322" s="204"/>
      <c r="AC322" s="211"/>
      <c r="AD322" s="204"/>
      <c r="AE322" s="204"/>
      <c r="AF322" s="204"/>
      <c r="AG322" s="204"/>
      <c r="AH322" s="204"/>
      <c r="AI322" s="208"/>
      <c r="AJ322" s="208"/>
      <c r="AK322" s="212"/>
      <c r="AL322" s="213"/>
      <c r="AM322" s="213"/>
      <c r="AN322" s="213"/>
      <c r="AO322" s="214"/>
      <c r="AP322" s="215"/>
      <c r="AQ322" s="216"/>
      <c r="AR322" s="215"/>
      <c r="AS322" s="216"/>
      <c r="AT322" s="215"/>
      <c r="AU322" s="216"/>
      <c r="AV322" s="215"/>
      <c r="AW322" s="216"/>
      <c r="AX322" s="219"/>
      <c r="AY322" s="216"/>
      <c r="AZ322" s="216"/>
      <c r="BA322" s="216"/>
      <c r="BB322" s="216"/>
      <c r="BC322" s="216"/>
      <c r="BD322" s="220"/>
      <c r="BE322" s="220"/>
      <c r="BF322" s="220"/>
      <c r="BG322" s="228"/>
      <c r="BH322" s="228"/>
      <c r="BI322" s="229"/>
      <c r="BJ322" s="230"/>
      <c r="BK322" s="231"/>
      <c r="BL322" s="231"/>
      <c r="BM322" s="232"/>
      <c r="BN322" s="233"/>
      <c r="BO322" s="234"/>
      <c r="BP322" s="234"/>
      <c r="BQ322" s="234"/>
      <c r="BR322" s="234"/>
      <c r="BS322" s="234"/>
    </row>
    <row r="323" customHeight="1" spans="1:71">
      <c r="A323" s="69" t="str">
        <f t="shared" si="92"/>
        <v>K-186Induk</v>
      </c>
      <c r="B323" s="78">
        <f>B318+1</f>
        <v>64</v>
      </c>
      <c r="C323" s="74" t="s">
        <v>512</v>
      </c>
      <c r="D323" s="72"/>
      <c r="E323" s="73"/>
      <c r="F323" s="72"/>
      <c r="G323" s="79" t="s">
        <v>7437</v>
      </c>
      <c r="H323" s="80"/>
      <c r="I323" s="74" t="s">
        <v>7369</v>
      </c>
      <c r="J323" s="14">
        <v>50</v>
      </c>
      <c r="K323" s="14">
        <v>3</v>
      </c>
      <c r="L323" s="14">
        <v>20</v>
      </c>
      <c r="M323" s="14">
        <f>+IF(K323=3,400,IF(K323=1,230,0))</f>
        <v>400</v>
      </c>
      <c r="N323" s="15">
        <f>(J323*1000)/((L323*1000)*1.73)</f>
        <v>1.44508670520231</v>
      </c>
      <c r="O323" s="15">
        <f>IF(K323=3,(J323*1000)/(M323*1.73),(J323*1000)/(M323))</f>
        <v>72.2543352601156</v>
      </c>
      <c r="P323" s="74">
        <v>18</v>
      </c>
      <c r="Q323" s="111" t="s">
        <v>7363</v>
      </c>
      <c r="R323" s="111">
        <v>2024</v>
      </c>
      <c r="S323" s="111"/>
      <c r="T323" s="74" t="s">
        <v>7352</v>
      </c>
      <c r="U323" s="115"/>
      <c r="V323" s="14">
        <f>U323/O323*100</f>
        <v>0</v>
      </c>
      <c r="W323" s="115"/>
      <c r="X323" s="14">
        <f>W323/O323*100</f>
        <v>0</v>
      </c>
      <c r="Y323" s="115"/>
      <c r="Z323" s="14">
        <f>Y323/O323*100</f>
        <v>0</v>
      </c>
      <c r="AA323" s="115"/>
      <c r="AB323" s="14" t="e">
        <f>IF((K323=3),(AVERAGE(U323,W323,Y323)),U323)</f>
        <v>#DIV/0!</v>
      </c>
      <c r="AC323" s="15" t="str">
        <f>IFERROR(IF((K323=1),(AB323*AF323)/1000,(AB323*AG323*1.73)/1000),"0")</f>
        <v>0</v>
      </c>
      <c r="AD323" s="14">
        <f>AC323/J323*100</f>
        <v>0</v>
      </c>
      <c r="AE323" s="122" t="e">
        <f>IF($K$8=1,"1 Phase",ABS(((U323/AB323)-1)+ABS((W323/AB323)-1)+ABS((Y323/AB323)-1))/3)</f>
        <v>#DIV/0!</v>
      </c>
      <c r="AF323" s="14">
        <v>204</v>
      </c>
      <c r="AG323" s="14">
        <v>0</v>
      </c>
      <c r="AH323" s="57">
        <v>203</v>
      </c>
      <c r="AI323" s="74" t="str">
        <f>IF(U323&gt;O323,"OL PHASA","Normal")</f>
        <v>Normal</v>
      </c>
      <c r="AJ323" s="74" t="str">
        <f>IF(W323&gt;O323,"OL PHASA","Normal")</f>
        <v>Normal</v>
      </c>
      <c r="AK323" s="132" t="str">
        <f>IF(Y323&gt;O323,"OL PHASA","Normal")</f>
        <v>Normal</v>
      </c>
      <c r="AL323" s="139">
        <v>17</v>
      </c>
      <c r="AM323" s="139" t="s">
        <v>7363</v>
      </c>
      <c r="AN323" s="139">
        <v>2024</v>
      </c>
      <c r="AO323" s="149" t="s">
        <v>7352</v>
      </c>
      <c r="AP323" s="115">
        <f t="shared" ref="AP323:AT323" si="117">SUM(AP324:AP326)</f>
        <v>29</v>
      </c>
      <c r="AQ323" s="14">
        <f>AP323/O323*100</f>
        <v>40.136</v>
      </c>
      <c r="AR323" s="115">
        <f t="shared" si="117"/>
        <v>19</v>
      </c>
      <c r="AS323" s="14">
        <f>AR323/O323*100</f>
        <v>26.296</v>
      </c>
      <c r="AT323" s="115">
        <f t="shared" si="117"/>
        <v>30</v>
      </c>
      <c r="AU323" s="14">
        <f>AT325/O323*100</f>
        <v>0</v>
      </c>
      <c r="AV323" s="115">
        <f>SUM(AV324:AV326)</f>
        <v>18</v>
      </c>
      <c r="AW323" s="14">
        <f>IF((K323=3),(AVERAGE(AP323,AR323,AT325)),AP323)</f>
        <v>24</v>
      </c>
      <c r="AX323" s="15">
        <f>IFERROR(IF((K323=1),(AW323*BA323)/1000,(AW323*BB323*1.73)/1000),"0")</f>
        <v>16.608</v>
      </c>
      <c r="AY323" s="14">
        <f>AX323/J323*100</f>
        <v>33.216</v>
      </c>
      <c r="AZ323" s="122">
        <f>IF($K$8=1,"1 Phase",ABS(((AP323/AW323)-1)+ABS((AR323/AW323)-1)+ABS((AT325/AW323)-1))/3)</f>
        <v>0.472222222222222</v>
      </c>
      <c r="BA323" s="14">
        <v>230</v>
      </c>
      <c r="BB323" s="14">
        <v>400</v>
      </c>
      <c r="BC323" s="57">
        <v>203</v>
      </c>
      <c r="BD323" s="74" t="str">
        <f>IF(AP323&gt;O323,"OL PHASA","Normal")</f>
        <v>Normal</v>
      </c>
      <c r="BE323" s="74" t="str">
        <f>IF(AR323&gt;O323,"OL PHASA","Normal")</f>
        <v>Normal</v>
      </c>
      <c r="BF323" s="132" t="str">
        <f>IF(AT325&gt;O323,"OL PHASA","Normal")</f>
        <v>Normal</v>
      </c>
      <c r="BG323" s="179" t="s">
        <v>7353</v>
      </c>
      <c r="BH323" s="179" t="s">
        <v>7354</v>
      </c>
      <c r="BI323" s="179"/>
      <c r="BJ323" s="179"/>
      <c r="BK323" s="179">
        <v>1060</v>
      </c>
      <c r="BL323" s="180" t="s">
        <v>7355</v>
      </c>
      <c r="BM323" s="196" t="str">
        <f>IF(AY323&gt;AD323,"Beban Malam","Beban Siang")</f>
        <v>Beban Malam</v>
      </c>
      <c r="BN323" s="197" t="str">
        <f>IF(AD323&lt;30,"Underload",IF(AD323&lt;=80,"Baik",IF(AD323&gt;80,"Overload")))</f>
        <v>Underload</v>
      </c>
      <c r="BO323" s="197" t="str">
        <f>IF(AY323&lt;30,"Underload",IF(AY323&lt;=80,"Baik",IF(AY323&gt;80,"Overload")))</f>
        <v>Baik</v>
      </c>
      <c r="BP323" s="197" t="e">
        <f>IF(K323=3,IF(AE323&gt;0.2,"TDK SEIMBANG","SEIMBANG"),IF(AI323="OL PHASA","TDK SEIMBANG","SEIMBANG"))</f>
        <v>#DIV/0!</v>
      </c>
      <c r="BQ323" s="197" t="str">
        <f>IF(K323=3,IF(AZ323&gt;0.2,"TDK SEIMBANG","SEIMBANG"),IF(BD323="OL PHASA","TDK SEIMBANG","SEIMBANG"))</f>
        <v>TDK SEIMBANG</v>
      </c>
      <c r="BR323" s="197" t="str">
        <f>IF(K323=3,IF(SUM(AF323:AG323)&gt;600,"NORMAL","DROP"),IF(AH324&gt;198,"NORMAL","DROP"))</f>
        <v>DROP</v>
      </c>
      <c r="BS323" s="197" t="str">
        <f>IF(K323=3,IF(SUM(BA323:BB323)&gt;600,"NORMAL","DROP"),IF(BC324&gt;198,"NORMAL","DROP"))</f>
        <v>NORMAL</v>
      </c>
    </row>
    <row r="324" customHeight="1" spans="1:71">
      <c r="A324" s="69" t="str">
        <f t="shared" si="92"/>
        <v>K-186Jurusan 1</v>
      </c>
      <c r="B324" s="75"/>
      <c r="C324" s="76" t="str">
        <f t="shared" ref="C324:C327" si="118">IF(T324="","",C323)</f>
        <v>K-186</v>
      </c>
      <c r="D324" s="76"/>
      <c r="E324" s="76"/>
      <c r="F324" s="76"/>
      <c r="G324" s="76"/>
      <c r="H324" s="76"/>
      <c r="I324" s="76"/>
      <c r="J324" s="92"/>
      <c r="K324" s="92"/>
      <c r="L324" s="93"/>
      <c r="M324" s="14"/>
      <c r="N324" s="94"/>
      <c r="O324" s="94"/>
      <c r="P324" s="98"/>
      <c r="Q324" s="98"/>
      <c r="R324" s="98"/>
      <c r="S324" s="98"/>
      <c r="T324" s="97" t="s">
        <v>7356</v>
      </c>
      <c r="U324" s="113"/>
      <c r="V324" s="92"/>
      <c r="W324" s="113"/>
      <c r="X324" s="92"/>
      <c r="Y324" s="113"/>
      <c r="Z324" s="92"/>
      <c r="AA324" s="113"/>
      <c r="AB324" s="14"/>
      <c r="AC324" s="124"/>
      <c r="AD324" s="92"/>
      <c r="AE324" s="92"/>
      <c r="AF324" s="113"/>
      <c r="AG324" s="113"/>
      <c r="AH324" s="14"/>
      <c r="AI324" s="97"/>
      <c r="AJ324" s="97"/>
      <c r="AK324" s="134"/>
      <c r="AL324" s="135"/>
      <c r="AM324" s="135"/>
      <c r="AN324" s="135"/>
      <c r="AO324" s="151" t="s">
        <v>7356</v>
      </c>
      <c r="AP324" s="113">
        <v>29</v>
      </c>
      <c r="AQ324" s="92"/>
      <c r="AR324" s="113">
        <v>19</v>
      </c>
      <c r="AS324" s="92"/>
      <c r="AT324" s="235">
        <v>30</v>
      </c>
      <c r="AU324" s="92"/>
      <c r="AV324" s="235">
        <v>18</v>
      </c>
      <c r="AW324" s="92"/>
      <c r="AX324" s="124"/>
      <c r="AY324" s="92"/>
      <c r="AZ324" s="92"/>
      <c r="BA324" s="92"/>
      <c r="BB324" s="92"/>
      <c r="BC324" s="14"/>
      <c r="BD324" s="97"/>
      <c r="BE324" s="97"/>
      <c r="BF324" s="97"/>
      <c r="BG324" s="222"/>
      <c r="BH324" s="222"/>
      <c r="BI324" s="223"/>
      <c r="BJ324" s="224"/>
      <c r="BK324" s="225"/>
      <c r="BL324" s="225"/>
      <c r="BM324" s="198"/>
      <c r="BN324" s="199"/>
      <c r="BO324" s="197"/>
      <c r="BP324" s="197"/>
      <c r="BQ324" s="197"/>
      <c r="BR324" s="197"/>
      <c r="BS324" s="197"/>
    </row>
    <row r="325" customHeight="1" spans="1:71">
      <c r="A325" s="69" t="str">
        <f t="shared" si="92"/>
        <v>K-186Jurusan 2</v>
      </c>
      <c r="B325" s="75"/>
      <c r="C325" s="76" t="str">
        <f t="shared" si="118"/>
        <v>K-186</v>
      </c>
      <c r="D325" s="76"/>
      <c r="E325" s="76"/>
      <c r="F325" s="76"/>
      <c r="G325" s="76"/>
      <c r="H325" s="76"/>
      <c r="I325" s="76"/>
      <c r="J325" s="92"/>
      <c r="K325" s="92"/>
      <c r="L325" s="93"/>
      <c r="M325" s="14"/>
      <c r="N325" s="94"/>
      <c r="O325" s="94"/>
      <c r="P325" s="97"/>
      <c r="Q325" s="97"/>
      <c r="R325" s="97"/>
      <c r="S325" s="97"/>
      <c r="T325" s="97" t="s">
        <v>7357</v>
      </c>
      <c r="U325" s="113"/>
      <c r="V325" s="92"/>
      <c r="W325" s="113"/>
      <c r="X325" s="92"/>
      <c r="Y325" s="113"/>
      <c r="Z325" s="92"/>
      <c r="AA325" s="113"/>
      <c r="AB325" s="14"/>
      <c r="AC325" s="124"/>
      <c r="AD325" s="92"/>
      <c r="AE325" s="92"/>
      <c r="AF325" s="113"/>
      <c r="AG325" s="113"/>
      <c r="AH325" s="92"/>
      <c r="AI325" s="97"/>
      <c r="AJ325" s="97"/>
      <c r="AK325" s="134"/>
      <c r="AL325" s="136"/>
      <c r="AM325" s="136"/>
      <c r="AN325" s="136"/>
      <c r="AO325" s="151" t="s">
        <v>7357</v>
      </c>
      <c r="AP325" s="115"/>
      <c r="AQ325" s="92"/>
      <c r="AR325" s="115"/>
      <c r="AS325" s="92"/>
      <c r="AT325" s="115"/>
      <c r="AU325" s="92"/>
      <c r="AV325" s="115"/>
      <c r="AW325" s="92"/>
      <c r="AX325" s="124"/>
      <c r="AY325" s="92"/>
      <c r="AZ325" s="92"/>
      <c r="BA325" s="92"/>
      <c r="BB325" s="92"/>
      <c r="BC325" s="92"/>
      <c r="BD325" s="97"/>
      <c r="BE325" s="97"/>
      <c r="BF325" s="97"/>
      <c r="BG325" s="222"/>
      <c r="BH325" s="222"/>
      <c r="BI325" s="226"/>
      <c r="BJ325" s="227"/>
      <c r="BK325" s="225"/>
      <c r="BL325" s="225"/>
      <c r="BM325" s="198"/>
      <c r="BN325" s="199"/>
      <c r="BO325" s="197"/>
      <c r="BP325" s="197"/>
      <c r="BQ325" s="197"/>
      <c r="BR325" s="197"/>
      <c r="BS325" s="197"/>
    </row>
    <row r="326" customHeight="1" spans="1:71">
      <c r="A326" s="69" t="str">
        <f t="shared" si="92"/>
        <v>K-186Jurusan 3</v>
      </c>
      <c r="B326" s="75"/>
      <c r="C326" s="76" t="str">
        <f t="shared" si="118"/>
        <v>K-186</v>
      </c>
      <c r="D326" s="76"/>
      <c r="E326" s="76"/>
      <c r="F326" s="76"/>
      <c r="G326" s="76"/>
      <c r="H326" s="76"/>
      <c r="I326" s="76"/>
      <c r="J326" s="92"/>
      <c r="K326" s="92"/>
      <c r="L326" s="93"/>
      <c r="M326" s="14"/>
      <c r="N326" s="94"/>
      <c r="O326" s="94"/>
      <c r="P326" s="97"/>
      <c r="Q326" s="97"/>
      <c r="R326" s="97"/>
      <c r="S326" s="97"/>
      <c r="T326" s="97" t="s">
        <v>7358</v>
      </c>
      <c r="U326" s="113"/>
      <c r="V326" s="92"/>
      <c r="W326" s="113"/>
      <c r="X326" s="92"/>
      <c r="Y326" s="113"/>
      <c r="Z326" s="92"/>
      <c r="AA326" s="113"/>
      <c r="AB326" s="92"/>
      <c r="AC326" s="124"/>
      <c r="AD326" s="92"/>
      <c r="AE326" s="92"/>
      <c r="AF326" s="113"/>
      <c r="AG326" s="113"/>
      <c r="AH326" s="92"/>
      <c r="AI326" s="97"/>
      <c r="AJ326" s="97"/>
      <c r="AK326" s="134"/>
      <c r="AL326" s="136"/>
      <c r="AM326" s="136"/>
      <c r="AN326" s="136"/>
      <c r="AO326" s="151" t="s">
        <v>7358</v>
      </c>
      <c r="AP326" s="113"/>
      <c r="AQ326" s="92"/>
      <c r="AR326" s="113"/>
      <c r="AS326" s="92"/>
      <c r="AT326" s="113"/>
      <c r="AU326" s="92"/>
      <c r="AV326" s="113"/>
      <c r="AW326" s="92"/>
      <c r="AX326" s="124"/>
      <c r="AY326" s="92"/>
      <c r="AZ326" s="92"/>
      <c r="BA326" s="92"/>
      <c r="BB326" s="92"/>
      <c r="BC326" s="92"/>
      <c r="BD326" s="97"/>
      <c r="BE326" s="97"/>
      <c r="BF326" s="97"/>
      <c r="BG326" s="222"/>
      <c r="BH326" s="222"/>
      <c r="BI326" s="226"/>
      <c r="BJ326" s="227"/>
      <c r="BK326" s="225"/>
      <c r="BL326" s="225"/>
      <c r="BM326" s="198"/>
      <c r="BN326" s="199"/>
      <c r="BO326" s="197"/>
      <c r="BP326" s="197"/>
      <c r="BQ326" s="197"/>
      <c r="BR326" s="197"/>
      <c r="BS326" s="197"/>
    </row>
    <row r="327" customHeight="1" spans="1:71">
      <c r="A327" s="69" t="str">
        <f t="shared" si="92"/>
        <v/>
      </c>
      <c r="B327" s="202"/>
      <c r="C327" s="76" t="str">
        <f t="shared" si="118"/>
        <v/>
      </c>
      <c r="D327" s="203"/>
      <c r="E327" s="203"/>
      <c r="F327" s="203"/>
      <c r="G327" s="203"/>
      <c r="H327" s="203"/>
      <c r="I327" s="203"/>
      <c r="J327" s="204"/>
      <c r="K327" s="204"/>
      <c r="L327" s="205"/>
      <c r="M327" s="206"/>
      <c r="N327" s="207"/>
      <c r="O327" s="207"/>
      <c r="P327" s="208"/>
      <c r="Q327" s="208"/>
      <c r="R327" s="208"/>
      <c r="S327" s="208"/>
      <c r="T327" s="208"/>
      <c r="U327" s="210"/>
      <c r="V327" s="204"/>
      <c r="W327" s="210"/>
      <c r="X327" s="204"/>
      <c r="Y327" s="210"/>
      <c r="Z327" s="204"/>
      <c r="AA327" s="210"/>
      <c r="AB327" s="204"/>
      <c r="AC327" s="211"/>
      <c r="AD327" s="204"/>
      <c r="AE327" s="204"/>
      <c r="AF327" s="204"/>
      <c r="AG327" s="204"/>
      <c r="AH327" s="204"/>
      <c r="AI327" s="208"/>
      <c r="AJ327" s="208"/>
      <c r="AK327" s="212"/>
      <c r="AL327" s="213"/>
      <c r="AM327" s="213"/>
      <c r="AN327" s="213"/>
      <c r="AO327" s="214"/>
      <c r="AP327" s="215"/>
      <c r="AQ327" s="216"/>
      <c r="AR327" s="215"/>
      <c r="AS327" s="216"/>
      <c r="AT327" s="215"/>
      <c r="AU327" s="216"/>
      <c r="AV327" s="215"/>
      <c r="AW327" s="216"/>
      <c r="AX327" s="219"/>
      <c r="AY327" s="216"/>
      <c r="AZ327" s="216"/>
      <c r="BA327" s="216"/>
      <c r="BB327" s="216"/>
      <c r="BC327" s="216"/>
      <c r="BD327" s="220"/>
      <c r="BE327" s="220"/>
      <c r="BF327" s="220"/>
      <c r="BG327" s="228"/>
      <c r="BH327" s="228"/>
      <c r="BI327" s="229"/>
      <c r="BJ327" s="230"/>
      <c r="BK327" s="231"/>
      <c r="BL327" s="231"/>
      <c r="BM327" s="232"/>
      <c r="BN327" s="233"/>
      <c r="BO327" s="234"/>
      <c r="BP327" s="234"/>
      <c r="BQ327" s="234"/>
      <c r="BR327" s="234"/>
      <c r="BS327" s="234"/>
    </row>
    <row r="328" customHeight="1" spans="1:71">
      <c r="A328" s="69" t="str">
        <f t="shared" ref="A328:A342" si="119">C328&amp;T328</f>
        <v>M-134Induk</v>
      </c>
      <c r="B328" s="78">
        <f>B323+1</f>
        <v>65</v>
      </c>
      <c r="C328" s="74" t="s">
        <v>7438</v>
      </c>
      <c r="D328" s="72"/>
      <c r="E328" s="73"/>
      <c r="F328" s="72"/>
      <c r="G328" s="79" t="s">
        <v>7439</v>
      </c>
      <c r="H328" s="80"/>
      <c r="I328" s="74" t="s">
        <v>1929</v>
      </c>
      <c r="J328" s="14">
        <v>50</v>
      </c>
      <c r="K328" s="14">
        <v>3</v>
      </c>
      <c r="L328" s="14">
        <v>20</v>
      </c>
      <c r="M328" s="14">
        <f>+IF(K328=3,400,IF(K328=1,230,0))</f>
        <v>400</v>
      </c>
      <c r="N328" s="15">
        <f>(J328*1000)/((L328*1000)*1.73)</f>
        <v>1.44508670520231</v>
      </c>
      <c r="O328" s="15">
        <f>IF(K328=3,(J328*1000)/(M328*1.73),(J328*1000)/(M328))</f>
        <v>72.2543352601156</v>
      </c>
      <c r="P328" s="74">
        <v>18</v>
      </c>
      <c r="Q328" s="111" t="s">
        <v>7363</v>
      </c>
      <c r="R328" s="111">
        <v>2024</v>
      </c>
      <c r="S328" s="111"/>
      <c r="T328" s="74" t="s">
        <v>7352</v>
      </c>
      <c r="U328" s="115"/>
      <c r="V328" s="14">
        <f>U328/O328*100</f>
        <v>0</v>
      </c>
      <c r="W328" s="115"/>
      <c r="X328" s="14">
        <f>W328/O328*100</f>
        <v>0</v>
      </c>
      <c r="Y328" s="115"/>
      <c r="Z328" s="14">
        <f>Y328/O328*100</f>
        <v>0</v>
      </c>
      <c r="AA328" s="115"/>
      <c r="AB328" s="14" t="e">
        <f>IF((K328=3),(AVERAGE(U328,W328,Y328)),U328)</f>
        <v>#DIV/0!</v>
      </c>
      <c r="AC328" s="15" t="str">
        <f>IFERROR(IF((K328=1),(AB328*AF328)/1000,(AB328*AG328*1.73)/1000),"0")</f>
        <v>0</v>
      </c>
      <c r="AD328" s="14">
        <f>AC328/J328*100</f>
        <v>0</v>
      </c>
      <c r="AE328" s="122" t="e">
        <f>IF($K$8=1,"1 Phase",ABS(((U328/AB328)-1)+ABS((W328/AB328)-1)+ABS((Y328/AB328)-1))/3)</f>
        <v>#DIV/0!</v>
      </c>
      <c r="AF328" s="14">
        <v>204</v>
      </c>
      <c r="AG328" s="14">
        <v>0</v>
      </c>
      <c r="AH328" s="57">
        <v>203</v>
      </c>
      <c r="AI328" s="74" t="str">
        <f>IF(U328&gt;O328,"OL PHASA","Normal")</f>
        <v>Normal</v>
      </c>
      <c r="AJ328" s="74" t="str">
        <f>IF(W328&gt;O328,"OL PHASA","Normal")</f>
        <v>Normal</v>
      </c>
      <c r="AK328" s="132" t="str">
        <f>IF(Y328&gt;O328,"OL PHASA","Normal")</f>
        <v>Normal</v>
      </c>
      <c r="AL328" s="139">
        <v>16</v>
      </c>
      <c r="AM328" s="139" t="s">
        <v>7373</v>
      </c>
      <c r="AN328" s="139">
        <v>2024</v>
      </c>
      <c r="AO328" s="149" t="s">
        <v>7352</v>
      </c>
      <c r="AP328" s="115">
        <f t="shared" ref="AP328:AT328" si="120">SUM(AP329:AP331)</f>
        <v>73</v>
      </c>
      <c r="AQ328" s="14">
        <f>AP328/O328*100</f>
        <v>101.032</v>
      </c>
      <c r="AR328" s="115">
        <f t="shared" si="120"/>
        <v>90</v>
      </c>
      <c r="AS328" s="14">
        <f>AR328/O328*100</f>
        <v>124.56</v>
      </c>
      <c r="AT328" s="115">
        <f t="shared" si="120"/>
        <v>69</v>
      </c>
      <c r="AU328" s="14">
        <f>AT330/O328*100</f>
        <v>37.368</v>
      </c>
      <c r="AV328" s="115">
        <f>SUM(AV329:AV331)</f>
        <v>51</v>
      </c>
      <c r="AW328" s="14">
        <f>IF((K328=3),(AVERAGE(AP328,AR328,AT330)),AP328)</f>
        <v>63.3333333333333</v>
      </c>
      <c r="AX328" s="15">
        <f>IFERROR(IF((K328=1),(AW328*BA328)/1000,(AW328*BB328*1.73)/1000),"0")</f>
        <v>43.8266666666667</v>
      </c>
      <c r="AY328" s="14">
        <f>AX328/J328*100</f>
        <v>87.6533333333333</v>
      </c>
      <c r="AZ328" s="122">
        <f>IF($K$8=1,"1 Phase",ABS(((AP328/AW328)-1)+ABS((AR328/AW328)-1)+ABS((AT330/AW328)-1))/3)</f>
        <v>0.382456140350877</v>
      </c>
      <c r="BA328" s="14">
        <v>230</v>
      </c>
      <c r="BB328" s="14">
        <v>400</v>
      </c>
      <c r="BC328" s="57">
        <v>203</v>
      </c>
      <c r="BD328" s="74" t="str">
        <f>IF(AP328&gt;O328,"OL PHASA","Normal")</f>
        <v>OL PHASA</v>
      </c>
      <c r="BE328" s="74" t="str">
        <f>IF(AR328&gt;O328,"OL PHASA","Normal")</f>
        <v>OL PHASA</v>
      </c>
      <c r="BF328" s="132" t="str">
        <f>IF(AT330&gt;O328,"OL PHASA","Normal")</f>
        <v>Normal</v>
      </c>
      <c r="BG328" s="179" t="s">
        <v>7353</v>
      </c>
      <c r="BH328" s="179" t="s">
        <v>7354</v>
      </c>
      <c r="BI328" s="179"/>
      <c r="BJ328" s="179"/>
      <c r="BK328" s="179">
        <v>1060</v>
      </c>
      <c r="BL328" s="180" t="s">
        <v>7355</v>
      </c>
      <c r="BM328" s="196" t="str">
        <f>IF(AY328&gt;AD328,"Beban Malam","Beban Siang")</f>
        <v>Beban Malam</v>
      </c>
      <c r="BN328" s="197" t="str">
        <f>IF(AD328&lt;30,"Underload",IF(AD328&lt;=80,"Baik",IF(AD328&gt;80,"Overload")))</f>
        <v>Underload</v>
      </c>
      <c r="BO328" s="197" t="str">
        <f>IF(AY328&lt;30,"Underload",IF(AY328&lt;=80,"Baik",IF(AY328&gt;80,"Overload")))</f>
        <v>Overload</v>
      </c>
      <c r="BP328" s="197" t="e">
        <f>IF(K328=3,IF(AE328&gt;0.2,"TDK SEIMBANG","SEIMBANG"),IF(AI328="OL PHASA","TDK SEIMBANG","SEIMBANG"))</f>
        <v>#DIV/0!</v>
      </c>
      <c r="BQ328" s="197" t="str">
        <f>IF(K328=3,IF(AZ328&gt;0.2,"TDK SEIMBANG","SEIMBANG"),IF(BD328="OL PHASA","TDK SEIMBANG","SEIMBANG"))</f>
        <v>TDK SEIMBANG</v>
      </c>
      <c r="BR328" s="197" t="str">
        <f>IF(K328=3,IF(SUM(AF328:AG328)&gt;600,"NORMAL","DROP"),IF(AH329&gt;198,"NORMAL","DROP"))</f>
        <v>DROP</v>
      </c>
      <c r="BS328" s="197" t="str">
        <f>IF(K328=3,IF(SUM(BA328:BB328)&gt;600,"NORMAL","DROP"),IF(BC329&gt;198,"NORMAL","DROP"))</f>
        <v>NORMAL</v>
      </c>
    </row>
    <row r="329" customHeight="1" spans="1:71">
      <c r="A329" s="69" t="str">
        <f t="shared" si="119"/>
        <v>M-134Jurusan 1</v>
      </c>
      <c r="B329" s="75"/>
      <c r="C329" s="76" t="str">
        <f t="shared" ref="C329:C332" si="121">IF(T329="","",C328)</f>
        <v>M-134</v>
      </c>
      <c r="D329" s="76"/>
      <c r="E329" s="76"/>
      <c r="F329" s="76"/>
      <c r="G329" s="76"/>
      <c r="H329" s="76"/>
      <c r="I329" s="76"/>
      <c r="J329" s="92"/>
      <c r="K329" s="92"/>
      <c r="L329" s="93"/>
      <c r="M329" s="14"/>
      <c r="N329" s="94"/>
      <c r="O329" s="94"/>
      <c r="P329" s="98"/>
      <c r="Q329" s="98"/>
      <c r="R329" s="98"/>
      <c r="S329" s="98"/>
      <c r="T329" s="97" t="s">
        <v>7356</v>
      </c>
      <c r="U329" s="113"/>
      <c r="V329" s="92"/>
      <c r="W329" s="113"/>
      <c r="X329" s="92"/>
      <c r="Y329" s="113"/>
      <c r="Z329" s="92"/>
      <c r="AA329" s="113"/>
      <c r="AB329" s="14"/>
      <c r="AC329" s="124"/>
      <c r="AD329" s="92"/>
      <c r="AE329" s="92"/>
      <c r="AF329" s="113"/>
      <c r="AG329" s="113"/>
      <c r="AH329" s="14"/>
      <c r="AI329" s="97"/>
      <c r="AJ329" s="97"/>
      <c r="AK329" s="134"/>
      <c r="AL329" s="135"/>
      <c r="AM329" s="135"/>
      <c r="AN329" s="135"/>
      <c r="AO329" s="151" t="s">
        <v>7356</v>
      </c>
      <c r="AP329" s="113">
        <v>38</v>
      </c>
      <c r="AQ329" s="92"/>
      <c r="AR329" s="113">
        <v>50</v>
      </c>
      <c r="AS329" s="92"/>
      <c r="AT329" s="235">
        <v>39</v>
      </c>
      <c r="AU329" s="92"/>
      <c r="AV329" s="235">
        <v>22</v>
      </c>
      <c r="AW329" s="92"/>
      <c r="AX329" s="124"/>
      <c r="AY329" s="92"/>
      <c r="AZ329" s="92"/>
      <c r="BA329" s="92"/>
      <c r="BB329" s="92"/>
      <c r="BC329" s="14"/>
      <c r="BD329" s="97"/>
      <c r="BE329" s="97"/>
      <c r="BF329" s="97"/>
      <c r="BG329" s="222"/>
      <c r="BH329" s="222"/>
      <c r="BI329" s="223"/>
      <c r="BJ329" s="224"/>
      <c r="BK329" s="225"/>
      <c r="BL329" s="225"/>
      <c r="BM329" s="198"/>
      <c r="BN329" s="199"/>
      <c r="BO329" s="197"/>
      <c r="BP329" s="197"/>
      <c r="BQ329" s="197"/>
      <c r="BR329" s="197"/>
      <c r="BS329" s="197"/>
    </row>
    <row r="330" customHeight="1" spans="1:71">
      <c r="A330" s="69" t="str">
        <f t="shared" si="119"/>
        <v>M-134Jurusan 2</v>
      </c>
      <c r="B330" s="75"/>
      <c r="C330" s="76" t="str">
        <f t="shared" si="121"/>
        <v>M-134</v>
      </c>
      <c r="D330" s="76"/>
      <c r="E330" s="76"/>
      <c r="F330" s="76"/>
      <c r="G330" s="76"/>
      <c r="H330" s="76"/>
      <c r="I330" s="76"/>
      <c r="J330" s="92"/>
      <c r="K330" s="92"/>
      <c r="L330" s="93"/>
      <c r="M330" s="14"/>
      <c r="N330" s="94"/>
      <c r="O330" s="94"/>
      <c r="P330" s="97"/>
      <c r="Q330" s="97"/>
      <c r="R330" s="97"/>
      <c r="S330" s="97"/>
      <c r="T330" s="97" t="s">
        <v>7357</v>
      </c>
      <c r="U330" s="113"/>
      <c r="V330" s="92"/>
      <c r="W330" s="113"/>
      <c r="X330" s="92"/>
      <c r="Y330" s="113"/>
      <c r="Z330" s="92"/>
      <c r="AA330" s="113"/>
      <c r="AB330" s="14"/>
      <c r="AC330" s="124"/>
      <c r="AD330" s="92"/>
      <c r="AE330" s="92"/>
      <c r="AF330" s="113"/>
      <c r="AG330" s="113"/>
      <c r="AH330" s="92"/>
      <c r="AI330" s="97"/>
      <c r="AJ330" s="97"/>
      <c r="AK330" s="134"/>
      <c r="AL330" s="136"/>
      <c r="AM330" s="136"/>
      <c r="AN330" s="136"/>
      <c r="AO330" s="151" t="s">
        <v>7357</v>
      </c>
      <c r="AP330" s="115">
        <v>19</v>
      </c>
      <c r="AQ330" s="92"/>
      <c r="AR330" s="115">
        <v>18</v>
      </c>
      <c r="AS330" s="92"/>
      <c r="AT330" s="115">
        <v>27</v>
      </c>
      <c r="AU330" s="92"/>
      <c r="AV330" s="115">
        <v>8</v>
      </c>
      <c r="AW330" s="92"/>
      <c r="AX330" s="124"/>
      <c r="AY330" s="92"/>
      <c r="AZ330" s="92"/>
      <c r="BA330" s="92"/>
      <c r="BB330" s="92"/>
      <c r="BC330" s="92"/>
      <c r="BD330" s="97"/>
      <c r="BE330" s="97"/>
      <c r="BF330" s="97"/>
      <c r="BG330" s="222"/>
      <c r="BH330" s="222"/>
      <c r="BI330" s="226"/>
      <c r="BJ330" s="227"/>
      <c r="BK330" s="225"/>
      <c r="BL330" s="225"/>
      <c r="BM330" s="198"/>
      <c r="BN330" s="199"/>
      <c r="BO330" s="197"/>
      <c r="BP330" s="197"/>
      <c r="BQ330" s="197"/>
      <c r="BR330" s="197"/>
      <c r="BS330" s="197"/>
    </row>
    <row r="331" customHeight="1" spans="1:71">
      <c r="A331" s="69" t="str">
        <f t="shared" si="119"/>
        <v>M-134Jurusan 3</v>
      </c>
      <c r="B331" s="75"/>
      <c r="C331" s="76" t="str">
        <f t="shared" si="121"/>
        <v>M-134</v>
      </c>
      <c r="D331" s="76"/>
      <c r="E331" s="76"/>
      <c r="F331" s="76"/>
      <c r="G331" s="76"/>
      <c r="H331" s="76"/>
      <c r="I331" s="76"/>
      <c r="J331" s="92"/>
      <c r="K331" s="92"/>
      <c r="L331" s="93"/>
      <c r="M331" s="14"/>
      <c r="N331" s="94"/>
      <c r="O331" s="94"/>
      <c r="P331" s="97"/>
      <c r="Q331" s="97"/>
      <c r="R331" s="97"/>
      <c r="S331" s="97"/>
      <c r="T331" s="97" t="s">
        <v>7358</v>
      </c>
      <c r="U331" s="113"/>
      <c r="V331" s="92"/>
      <c r="W331" s="113"/>
      <c r="X331" s="92"/>
      <c r="Y331" s="113"/>
      <c r="Z331" s="92"/>
      <c r="AA331" s="113"/>
      <c r="AB331" s="92"/>
      <c r="AC331" s="124"/>
      <c r="AD331" s="92"/>
      <c r="AE331" s="92"/>
      <c r="AF331" s="113"/>
      <c r="AG331" s="113"/>
      <c r="AH331" s="92"/>
      <c r="AI331" s="97"/>
      <c r="AJ331" s="97"/>
      <c r="AK331" s="134"/>
      <c r="AL331" s="136"/>
      <c r="AM331" s="136"/>
      <c r="AN331" s="136"/>
      <c r="AO331" s="151" t="s">
        <v>7358</v>
      </c>
      <c r="AP331" s="113">
        <v>16</v>
      </c>
      <c r="AQ331" s="92"/>
      <c r="AR331" s="113">
        <v>22</v>
      </c>
      <c r="AS331" s="92"/>
      <c r="AT331" s="113">
        <v>3</v>
      </c>
      <c r="AU331" s="92"/>
      <c r="AV331" s="113">
        <v>21</v>
      </c>
      <c r="AW331" s="92"/>
      <c r="AX331" s="124"/>
      <c r="AY331" s="92"/>
      <c r="AZ331" s="92"/>
      <c r="BA331" s="92"/>
      <c r="BB331" s="92"/>
      <c r="BC331" s="92"/>
      <c r="BD331" s="97"/>
      <c r="BE331" s="97"/>
      <c r="BF331" s="97"/>
      <c r="BG331" s="222"/>
      <c r="BH331" s="222"/>
      <c r="BI331" s="226"/>
      <c r="BJ331" s="227"/>
      <c r="BK331" s="225"/>
      <c r="BL331" s="225"/>
      <c r="BM331" s="198"/>
      <c r="BN331" s="199"/>
      <c r="BO331" s="197"/>
      <c r="BP331" s="197"/>
      <c r="BQ331" s="197"/>
      <c r="BR331" s="197"/>
      <c r="BS331" s="197"/>
    </row>
    <row r="332" customHeight="1" spans="1:71">
      <c r="A332" s="69" t="str">
        <f t="shared" si="119"/>
        <v/>
      </c>
      <c r="B332" s="202"/>
      <c r="C332" s="76" t="str">
        <f t="shared" si="121"/>
        <v/>
      </c>
      <c r="D332" s="203"/>
      <c r="E332" s="203"/>
      <c r="F332" s="203"/>
      <c r="G332" s="203"/>
      <c r="H332" s="203"/>
      <c r="I332" s="203"/>
      <c r="J332" s="204"/>
      <c r="K332" s="204"/>
      <c r="L332" s="205"/>
      <c r="M332" s="206"/>
      <c r="N332" s="207"/>
      <c r="O332" s="207"/>
      <c r="P332" s="208"/>
      <c r="Q332" s="208"/>
      <c r="R332" s="208"/>
      <c r="S332" s="208"/>
      <c r="T332" s="208"/>
      <c r="U332" s="210"/>
      <c r="V332" s="204"/>
      <c r="W332" s="210"/>
      <c r="X332" s="204"/>
      <c r="Y332" s="210"/>
      <c r="Z332" s="204"/>
      <c r="AA332" s="210"/>
      <c r="AB332" s="204"/>
      <c r="AC332" s="211"/>
      <c r="AD332" s="204"/>
      <c r="AE332" s="204"/>
      <c r="AF332" s="204"/>
      <c r="AG332" s="204"/>
      <c r="AH332" s="204"/>
      <c r="AI332" s="208"/>
      <c r="AJ332" s="208"/>
      <c r="AK332" s="212"/>
      <c r="AL332" s="213"/>
      <c r="AM332" s="213"/>
      <c r="AN332" s="213"/>
      <c r="AO332" s="214"/>
      <c r="AP332" s="215"/>
      <c r="AQ332" s="216"/>
      <c r="AR332" s="215"/>
      <c r="AS332" s="216"/>
      <c r="AT332" s="215"/>
      <c r="AU332" s="216"/>
      <c r="AV332" s="215"/>
      <c r="AW332" s="216"/>
      <c r="AX332" s="219"/>
      <c r="AY332" s="216"/>
      <c r="AZ332" s="216"/>
      <c r="BA332" s="216"/>
      <c r="BB332" s="216"/>
      <c r="BC332" s="216"/>
      <c r="BD332" s="220"/>
      <c r="BE332" s="220"/>
      <c r="BF332" s="220"/>
      <c r="BG332" s="228"/>
      <c r="BH332" s="228"/>
      <c r="BI332" s="229"/>
      <c r="BJ332" s="230"/>
      <c r="BK332" s="231"/>
      <c r="BL332" s="231"/>
      <c r="BM332" s="232"/>
      <c r="BN332" s="233"/>
      <c r="BO332" s="234"/>
      <c r="BP332" s="234"/>
      <c r="BQ332" s="234"/>
      <c r="BR332" s="234"/>
      <c r="BS332" s="234"/>
    </row>
    <row r="333" customHeight="1" spans="1:71">
      <c r="A333" s="69" t="str">
        <f t="shared" si="119"/>
        <v>K-148.1Induk</v>
      </c>
      <c r="B333" s="78">
        <f>B328+1</f>
        <v>66</v>
      </c>
      <c r="C333" s="74" t="s">
        <v>1048</v>
      </c>
      <c r="D333" s="72"/>
      <c r="E333" s="73"/>
      <c r="F333" s="72"/>
      <c r="G333" s="79" t="s">
        <v>7440</v>
      </c>
      <c r="H333" s="80"/>
      <c r="I333" s="74" t="s">
        <v>1929</v>
      </c>
      <c r="J333" s="14">
        <v>50</v>
      </c>
      <c r="K333" s="14">
        <v>3</v>
      </c>
      <c r="L333" s="14">
        <v>20</v>
      </c>
      <c r="M333" s="14">
        <f>+IF(K333=3,400,IF(K333=1,230,0))</f>
        <v>400</v>
      </c>
      <c r="N333" s="15">
        <f>(J333*1000)/((L333*1000)*1.73)</f>
        <v>1.44508670520231</v>
      </c>
      <c r="O333" s="15">
        <f>IF(K333=3,(J333*1000)/(M333*1.73),(J333*1000)/(M333))</f>
        <v>72.2543352601156</v>
      </c>
      <c r="P333" s="74">
        <v>18</v>
      </c>
      <c r="Q333" s="111" t="s">
        <v>7363</v>
      </c>
      <c r="R333" s="111">
        <v>2024</v>
      </c>
      <c r="S333" s="111"/>
      <c r="T333" s="74" t="s">
        <v>7352</v>
      </c>
      <c r="U333" s="115"/>
      <c r="V333" s="14">
        <f>U333/O333*100</f>
        <v>0</v>
      </c>
      <c r="W333" s="115"/>
      <c r="X333" s="14">
        <f>W333/O333*100</f>
        <v>0</v>
      </c>
      <c r="Y333" s="115"/>
      <c r="Z333" s="14">
        <f>Y333/O333*100</f>
        <v>0</v>
      </c>
      <c r="AA333" s="115"/>
      <c r="AB333" s="14" t="e">
        <f>IF((K333=3),(AVERAGE(U333,W333,Y333)),U333)</f>
        <v>#DIV/0!</v>
      </c>
      <c r="AC333" s="15" t="str">
        <f>IFERROR(IF((K333=1),(AB333*AF333)/1000,(AB333*AG333*1.73)/1000),"0")</f>
        <v>0</v>
      </c>
      <c r="AD333" s="14">
        <f>AC333/J333*100</f>
        <v>0</v>
      </c>
      <c r="AE333" s="122" t="e">
        <f>IF($K$8=1,"1 Phase",ABS(((U333/AB333)-1)+ABS((W333/AB333)-1)+ABS((Y333/AB333)-1))/3)</f>
        <v>#DIV/0!</v>
      </c>
      <c r="AF333" s="14">
        <v>204</v>
      </c>
      <c r="AG333" s="14">
        <v>0</v>
      </c>
      <c r="AH333" s="57">
        <v>203</v>
      </c>
      <c r="AI333" s="74" t="str">
        <f>IF(U333&gt;O333,"OL PHASA","Normal")</f>
        <v>Normal</v>
      </c>
      <c r="AJ333" s="74" t="str">
        <f>IF(W333&gt;O333,"OL PHASA","Normal")</f>
        <v>Normal</v>
      </c>
      <c r="AK333" s="132" t="str">
        <f>IF(Y333&gt;O333,"OL PHASA","Normal")</f>
        <v>Normal</v>
      </c>
      <c r="AL333" s="139">
        <v>16</v>
      </c>
      <c r="AM333" s="139" t="s">
        <v>7373</v>
      </c>
      <c r="AN333" s="139">
        <v>2024</v>
      </c>
      <c r="AO333" s="149" t="s">
        <v>7352</v>
      </c>
      <c r="AP333" s="115">
        <f t="shared" ref="AP333:AT333" si="122">SUM(AP334:AP336)</f>
        <v>57</v>
      </c>
      <c r="AQ333" s="14">
        <f>AP333/O333*100</f>
        <v>78.888</v>
      </c>
      <c r="AR333" s="115">
        <f t="shared" si="122"/>
        <v>80</v>
      </c>
      <c r="AS333" s="14">
        <f>AR333/O333*100</f>
        <v>110.72</v>
      </c>
      <c r="AT333" s="115">
        <f t="shared" si="122"/>
        <v>58</v>
      </c>
      <c r="AU333" s="14">
        <f>AT335/O333*100</f>
        <v>45.672</v>
      </c>
      <c r="AV333" s="115">
        <f>SUM(AV334:AV336)</f>
        <v>33</v>
      </c>
      <c r="AW333" s="14">
        <f>IF((K333=3),(AVERAGE(AP333,AR333,AT335)),AP333)</f>
        <v>56.6666666666667</v>
      </c>
      <c r="AX333" s="15">
        <f>IFERROR(IF((K333=1),(AW333*BA333)/1000,(AW333*BB333*1.73)/1000),"0")</f>
        <v>39.2133333333333</v>
      </c>
      <c r="AY333" s="14">
        <f>AX333/J333*100</f>
        <v>78.4266666666667</v>
      </c>
      <c r="AZ333" s="122">
        <f>IF($K$8=1,"1 Phase",ABS(((AP333/AW333)-1)+ABS((AR333/AW333)-1)+ABS((AT335/AW333)-1))/3)</f>
        <v>0.27843137254902</v>
      </c>
      <c r="BA333" s="14">
        <v>230</v>
      </c>
      <c r="BB333" s="14">
        <v>400</v>
      </c>
      <c r="BC333" s="57">
        <v>203</v>
      </c>
      <c r="BD333" s="74" t="str">
        <f>IF(AP333&gt;O333,"OL PHASA","Normal")</f>
        <v>Normal</v>
      </c>
      <c r="BE333" s="74" t="str">
        <f>IF(AR333&gt;O333,"OL PHASA","Normal")</f>
        <v>OL PHASA</v>
      </c>
      <c r="BF333" s="132" t="str">
        <f>IF(AT335&gt;O333,"OL PHASA","Normal")</f>
        <v>Normal</v>
      </c>
      <c r="BG333" s="179" t="s">
        <v>7353</v>
      </c>
      <c r="BH333" s="179" t="s">
        <v>7354</v>
      </c>
      <c r="BI333" s="179"/>
      <c r="BJ333" s="179"/>
      <c r="BK333" s="179">
        <v>1060</v>
      </c>
      <c r="BL333" s="180" t="s">
        <v>7355</v>
      </c>
      <c r="BM333" s="196" t="str">
        <f>IF(AY333&gt;AD333,"Beban Malam","Beban Siang")</f>
        <v>Beban Malam</v>
      </c>
      <c r="BN333" s="197" t="str">
        <f>IF(AD333&lt;30,"Underload",IF(AD333&lt;=80,"Baik",IF(AD333&gt;80,"Overload")))</f>
        <v>Underload</v>
      </c>
      <c r="BO333" s="197" t="str">
        <f>IF(AY333&lt;30,"Underload",IF(AY333&lt;=80,"Baik",IF(AY333&gt;80,"Overload")))</f>
        <v>Baik</v>
      </c>
      <c r="BP333" s="197" t="e">
        <f>IF(K333=3,IF(AE333&gt;0.2,"TDK SEIMBANG","SEIMBANG"),IF(AI333="OL PHASA","TDK SEIMBANG","SEIMBANG"))</f>
        <v>#DIV/0!</v>
      </c>
      <c r="BQ333" s="197" t="str">
        <f>IF(K333=3,IF(AZ333&gt;0.2,"TDK SEIMBANG","SEIMBANG"),IF(BD333="OL PHASA","TDK SEIMBANG","SEIMBANG"))</f>
        <v>TDK SEIMBANG</v>
      </c>
      <c r="BR333" s="197" t="str">
        <f>IF(K333=3,IF(SUM(AF333:AG333)&gt;600,"NORMAL","DROP"),IF(AH334&gt;198,"NORMAL","DROP"))</f>
        <v>DROP</v>
      </c>
      <c r="BS333" s="197" t="str">
        <f>IF(K333=3,IF(SUM(BA333:BB333)&gt;600,"NORMAL","DROP"),IF(BC334&gt;198,"NORMAL","DROP"))</f>
        <v>NORMAL</v>
      </c>
    </row>
    <row r="334" customHeight="1" spans="1:71">
      <c r="A334" s="69" t="str">
        <f t="shared" si="119"/>
        <v>K-148.1Jurusan 1</v>
      </c>
      <c r="B334" s="75"/>
      <c r="C334" s="76" t="str">
        <f t="shared" ref="C334:C337" si="123">IF(T334="","",C333)</f>
        <v>K-148.1</v>
      </c>
      <c r="D334" s="76"/>
      <c r="E334" s="76"/>
      <c r="F334" s="76"/>
      <c r="G334" s="76"/>
      <c r="H334" s="76"/>
      <c r="I334" s="76"/>
      <c r="J334" s="92"/>
      <c r="K334" s="92"/>
      <c r="L334" s="93"/>
      <c r="M334" s="14"/>
      <c r="N334" s="94"/>
      <c r="O334" s="94"/>
      <c r="P334" s="98"/>
      <c r="Q334" s="98"/>
      <c r="R334" s="98"/>
      <c r="S334" s="98"/>
      <c r="T334" s="97" t="s">
        <v>7356</v>
      </c>
      <c r="U334" s="113"/>
      <c r="V334" s="92"/>
      <c r="W334" s="113"/>
      <c r="X334" s="92"/>
      <c r="Y334" s="113"/>
      <c r="Z334" s="92"/>
      <c r="AA334" s="113"/>
      <c r="AB334" s="14"/>
      <c r="AC334" s="124"/>
      <c r="AD334" s="92"/>
      <c r="AE334" s="92"/>
      <c r="AF334" s="113"/>
      <c r="AG334" s="113"/>
      <c r="AH334" s="14"/>
      <c r="AI334" s="97"/>
      <c r="AJ334" s="97"/>
      <c r="AK334" s="134"/>
      <c r="AL334" s="135"/>
      <c r="AM334" s="135"/>
      <c r="AN334" s="135"/>
      <c r="AO334" s="151" t="s">
        <v>7356</v>
      </c>
      <c r="AP334" s="113">
        <v>29</v>
      </c>
      <c r="AQ334" s="92"/>
      <c r="AR334" s="113">
        <v>43</v>
      </c>
      <c r="AS334" s="92"/>
      <c r="AT334" s="235">
        <v>25</v>
      </c>
      <c r="AU334" s="92"/>
      <c r="AV334" s="235">
        <v>18</v>
      </c>
      <c r="AW334" s="92"/>
      <c r="AX334" s="124"/>
      <c r="AY334" s="92"/>
      <c r="AZ334" s="92"/>
      <c r="BA334" s="92"/>
      <c r="BB334" s="92"/>
      <c r="BC334" s="14"/>
      <c r="BD334" s="97"/>
      <c r="BE334" s="97"/>
      <c r="BF334" s="97"/>
      <c r="BG334" s="222"/>
      <c r="BH334" s="222"/>
      <c r="BI334" s="223"/>
      <c r="BJ334" s="224"/>
      <c r="BK334" s="225"/>
      <c r="BL334" s="225"/>
      <c r="BM334" s="198"/>
      <c r="BN334" s="199"/>
      <c r="BO334" s="197"/>
      <c r="BP334" s="197"/>
      <c r="BQ334" s="197"/>
      <c r="BR334" s="197"/>
      <c r="BS334" s="197"/>
    </row>
    <row r="335" customHeight="1" spans="1:71">
      <c r="A335" s="69" t="str">
        <f t="shared" si="119"/>
        <v>K-148.1Jurusan 2</v>
      </c>
      <c r="B335" s="75"/>
      <c r="C335" s="76" t="str">
        <f t="shared" si="123"/>
        <v>K-148.1</v>
      </c>
      <c r="D335" s="76"/>
      <c r="E335" s="76"/>
      <c r="F335" s="76"/>
      <c r="G335" s="76"/>
      <c r="H335" s="76"/>
      <c r="I335" s="76"/>
      <c r="J335" s="92"/>
      <c r="K335" s="92"/>
      <c r="L335" s="93"/>
      <c r="M335" s="14"/>
      <c r="N335" s="94"/>
      <c r="O335" s="94"/>
      <c r="P335" s="97"/>
      <c r="Q335" s="97"/>
      <c r="R335" s="97"/>
      <c r="S335" s="97"/>
      <c r="T335" s="97" t="s">
        <v>7357</v>
      </c>
      <c r="U335" s="113"/>
      <c r="V335" s="92"/>
      <c r="W335" s="113"/>
      <c r="X335" s="92"/>
      <c r="Y335" s="113"/>
      <c r="Z335" s="92"/>
      <c r="AA335" s="113"/>
      <c r="AB335" s="14"/>
      <c r="AC335" s="124"/>
      <c r="AD335" s="92"/>
      <c r="AE335" s="92"/>
      <c r="AF335" s="113"/>
      <c r="AG335" s="113"/>
      <c r="AH335" s="92"/>
      <c r="AI335" s="97"/>
      <c r="AJ335" s="97"/>
      <c r="AK335" s="134"/>
      <c r="AL335" s="136"/>
      <c r="AM335" s="136"/>
      <c r="AN335" s="136"/>
      <c r="AO335" s="151" t="s">
        <v>7357</v>
      </c>
      <c r="AP335" s="115">
        <v>28</v>
      </c>
      <c r="AQ335" s="92"/>
      <c r="AR335" s="115">
        <v>37</v>
      </c>
      <c r="AS335" s="92"/>
      <c r="AT335" s="115">
        <v>33</v>
      </c>
      <c r="AU335" s="92"/>
      <c r="AV335" s="115">
        <v>15</v>
      </c>
      <c r="AW335" s="92"/>
      <c r="AX335" s="124"/>
      <c r="AY335" s="92"/>
      <c r="AZ335" s="92"/>
      <c r="BA335" s="92"/>
      <c r="BB335" s="92"/>
      <c r="BC335" s="92"/>
      <c r="BD335" s="97"/>
      <c r="BE335" s="97"/>
      <c r="BF335" s="97"/>
      <c r="BG335" s="222"/>
      <c r="BH335" s="222"/>
      <c r="BI335" s="226"/>
      <c r="BJ335" s="227"/>
      <c r="BK335" s="225"/>
      <c r="BL335" s="225"/>
      <c r="BM335" s="198"/>
      <c r="BN335" s="199"/>
      <c r="BO335" s="197"/>
      <c r="BP335" s="197"/>
      <c r="BQ335" s="197"/>
      <c r="BR335" s="197"/>
      <c r="BS335" s="197"/>
    </row>
    <row r="336" customHeight="1" spans="1:71">
      <c r="A336" s="69" t="str">
        <f t="shared" si="119"/>
        <v>K-148.1Jurusan 3</v>
      </c>
      <c r="B336" s="75"/>
      <c r="C336" s="76" t="str">
        <f t="shared" si="123"/>
        <v>K-148.1</v>
      </c>
      <c r="D336" s="76"/>
      <c r="E336" s="76"/>
      <c r="F336" s="76"/>
      <c r="G336" s="76"/>
      <c r="H336" s="76"/>
      <c r="I336" s="76"/>
      <c r="J336" s="92"/>
      <c r="K336" s="92"/>
      <c r="L336" s="93"/>
      <c r="M336" s="14"/>
      <c r="N336" s="94"/>
      <c r="O336" s="94"/>
      <c r="P336" s="97"/>
      <c r="Q336" s="97"/>
      <c r="R336" s="97"/>
      <c r="S336" s="97"/>
      <c r="T336" s="97" t="s">
        <v>7358</v>
      </c>
      <c r="U336" s="113"/>
      <c r="V336" s="92"/>
      <c r="W336" s="113"/>
      <c r="X336" s="92"/>
      <c r="Y336" s="113"/>
      <c r="Z336" s="92"/>
      <c r="AA336" s="113"/>
      <c r="AB336" s="92"/>
      <c r="AC336" s="124"/>
      <c r="AD336" s="92"/>
      <c r="AE336" s="92"/>
      <c r="AF336" s="113"/>
      <c r="AG336" s="113"/>
      <c r="AH336" s="92"/>
      <c r="AI336" s="97"/>
      <c r="AJ336" s="97"/>
      <c r="AK336" s="134"/>
      <c r="AL336" s="136"/>
      <c r="AM336" s="136"/>
      <c r="AN336" s="136"/>
      <c r="AO336" s="151" t="s">
        <v>7358</v>
      </c>
      <c r="AP336" s="113"/>
      <c r="AQ336" s="92"/>
      <c r="AR336" s="113"/>
      <c r="AS336" s="92"/>
      <c r="AT336" s="113"/>
      <c r="AU336" s="92"/>
      <c r="AV336" s="113"/>
      <c r="AW336" s="92"/>
      <c r="AX336" s="124"/>
      <c r="AY336" s="92"/>
      <c r="AZ336" s="92"/>
      <c r="BA336" s="92"/>
      <c r="BB336" s="92"/>
      <c r="BC336" s="92"/>
      <c r="BD336" s="97"/>
      <c r="BE336" s="97"/>
      <c r="BF336" s="97"/>
      <c r="BG336" s="222"/>
      <c r="BH336" s="222"/>
      <c r="BI336" s="226"/>
      <c r="BJ336" s="227"/>
      <c r="BK336" s="225"/>
      <c r="BL336" s="225"/>
      <c r="BM336" s="198"/>
      <c r="BN336" s="199"/>
      <c r="BO336" s="197"/>
      <c r="BP336" s="197"/>
      <c r="BQ336" s="197"/>
      <c r="BR336" s="197"/>
      <c r="BS336" s="197"/>
    </row>
    <row r="337" customHeight="1" spans="1:71">
      <c r="A337" s="69" t="str">
        <f t="shared" si="119"/>
        <v/>
      </c>
      <c r="B337" s="202"/>
      <c r="C337" s="76" t="str">
        <f t="shared" si="123"/>
        <v/>
      </c>
      <c r="D337" s="203"/>
      <c r="E337" s="203"/>
      <c r="F337" s="203"/>
      <c r="G337" s="203"/>
      <c r="H337" s="203"/>
      <c r="I337" s="203"/>
      <c r="J337" s="204"/>
      <c r="K337" s="204"/>
      <c r="L337" s="205"/>
      <c r="M337" s="206"/>
      <c r="N337" s="207"/>
      <c r="O337" s="207"/>
      <c r="P337" s="208"/>
      <c r="Q337" s="208"/>
      <c r="R337" s="208"/>
      <c r="S337" s="208"/>
      <c r="T337" s="208"/>
      <c r="U337" s="210"/>
      <c r="V337" s="204"/>
      <c r="W337" s="210"/>
      <c r="X337" s="204"/>
      <c r="Y337" s="210"/>
      <c r="Z337" s="204"/>
      <c r="AA337" s="210"/>
      <c r="AB337" s="204"/>
      <c r="AC337" s="211"/>
      <c r="AD337" s="204"/>
      <c r="AE337" s="204"/>
      <c r="AF337" s="204"/>
      <c r="AG337" s="204"/>
      <c r="AH337" s="204"/>
      <c r="AI337" s="208"/>
      <c r="AJ337" s="208"/>
      <c r="AK337" s="212"/>
      <c r="AL337" s="213"/>
      <c r="AM337" s="213"/>
      <c r="AN337" s="213"/>
      <c r="AO337" s="214"/>
      <c r="AP337" s="215"/>
      <c r="AQ337" s="216"/>
      <c r="AR337" s="215"/>
      <c r="AS337" s="216"/>
      <c r="AT337" s="215"/>
      <c r="AU337" s="216"/>
      <c r="AV337" s="215"/>
      <c r="AW337" s="216"/>
      <c r="AX337" s="219"/>
      <c r="AY337" s="216"/>
      <c r="AZ337" s="216"/>
      <c r="BA337" s="216"/>
      <c r="BB337" s="216"/>
      <c r="BC337" s="216"/>
      <c r="BD337" s="220"/>
      <c r="BE337" s="220"/>
      <c r="BF337" s="220"/>
      <c r="BG337" s="228"/>
      <c r="BH337" s="228"/>
      <c r="BI337" s="229"/>
      <c r="BJ337" s="230"/>
      <c r="BK337" s="231"/>
      <c r="BL337" s="231"/>
      <c r="BM337" s="232"/>
      <c r="BN337" s="233"/>
      <c r="BO337" s="234"/>
      <c r="BP337" s="234"/>
      <c r="BQ337" s="234"/>
      <c r="BR337" s="234"/>
      <c r="BS337" s="234"/>
    </row>
    <row r="338" customHeight="1" spans="1:71">
      <c r="A338" s="69" t="str">
        <f t="shared" si="119"/>
        <v>K-248.1Induk</v>
      </c>
      <c r="B338" s="78">
        <f>B333+1</f>
        <v>67</v>
      </c>
      <c r="C338" s="74" t="s">
        <v>1075</v>
      </c>
      <c r="D338" s="72"/>
      <c r="E338" s="73"/>
      <c r="F338" s="72"/>
      <c r="G338" s="79" t="s">
        <v>7441</v>
      </c>
      <c r="H338" s="80"/>
      <c r="I338" s="74" t="s">
        <v>1929</v>
      </c>
      <c r="J338" s="14">
        <v>100</v>
      </c>
      <c r="K338" s="14">
        <v>3</v>
      </c>
      <c r="L338" s="14">
        <v>20</v>
      </c>
      <c r="M338" s="14">
        <f>+IF(K338=3,400,IF(K338=1,230,0))</f>
        <v>400</v>
      </c>
      <c r="N338" s="15">
        <f>(J338*1000)/((L338*1000)*1.73)</f>
        <v>2.89017341040462</v>
      </c>
      <c r="O338" s="15">
        <f>IF(K338=3,(J338*1000)/(M338*1.73),(J338*1000)/(M338))</f>
        <v>144.508670520231</v>
      </c>
      <c r="P338" s="74">
        <v>18</v>
      </c>
      <c r="Q338" s="111" t="s">
        <v>7363</v>
      </c>
      <c r="R338" s="111">
        <v>2024</v>
      </c>
      <c r="S338" s="111"/>
      <c r="T338" s="74" t="s">
        <v>7352</v>
      </c>
      <c r="U338" s="115"/>
      <c r="V338" s="14">
        <f>U338/O338*100</f>
        <v>0</v>
      </c>
      <c r="W338" s="115"/>
      <c r="X338" s="14">
        <f>W338/O338*100</f>
        <v>0</v>
      </c>
      <c r="Y338" s="115"/>
      <c r="Z338" s="14">
        <f>Y338/O338*100</f>
        <v>0</v>
      </c>
      <c r="AA338" s="115"/>
      <c r="AB338" s="14" t="e">
        <f>IF((K338=3),(AVERAGE(U338,W338,Y338)),U338)</f>
        <v>#DIV/0!</v>
      </c>
      <c r="AC338" s="15" t="str">
        <f>IFERROR(IF((K338=1),(AB338*AF338)/1000,(AB338*AG338*1.73)/1000),"0")</f>
        <v>0</v>
      </c>
      <c r="AD338" s="14">
        <f>AC338/J338*100</f>
        <v>0</v>
      </c>
      <c r="AE338" s="122" t="e">
        <f>IF($K$8=1,"1 Phase",ABS(((U338/AB338)-1)+ABS((W338/AB338)-1)+ABS((Y338/AB338)-1))/3)</f>
        <v>#DIV/0!</v>
      </c>
      <c r="AF338" s="14">
        <v>204</v>
      </c>
      <c r="AG338" s="14">
        <v>0</v>
      </c>
      <c r="AH338" s="57">
        <v>203</v>
      </c>
      <c r="AI338" s="74" t="str">
        <f>IF(U338&gt;O338,"OL PHASA","Normal")</f>
        <v>Normal</v>
      </c>
      <c r="AJ338" s="74" t="str">
        <f>IF(W338&gt;O338,"OL PHASA","Normal")</f>
        <v>Normal</v>
      </c>
      <c r="AK338" s="132" t="str">
        <f>IF(Y338&gt;O338,"OL PHASA","Normal")</f>
        <v>Normal</v>
      </c>
      <c r="AL338" s="139">
        <v>17</v>
      </c>
      <c r="AM338" s="139" t="s">
        <v>7363</v>
      </c>
      <c r="AN338" s="139">
        <v>2024</v>
      </c>
      <c r="AO338" s="149" t="s">
        <v>7352</v>
      </c>
      <c r="AP338" s="115">
        <f t="shared" ref="AP338:AT338" si="124">SUM(AP339:AP341)</f>
        <v>66</v>
      </c>
      <c r="AQ338" s="14">
        <f>AP338/O338*100</f>
        <v>45.672</v>
      </c>
      <c r="AR338" s="115">
        <f t="shared" si="124"/>
        <v>66</v>
      </c>
      <c r="AS338" s="14">
        <f>AR338/O338*100</f>
        <v>45.672</v>
      </c>
      <c r="AT338" s="115">
        <f t="shared" si="124"/>
        <v>75</v>
      </c>
      <c r="AU338" s="14">
        <f>AT340/O338*100</f>
        <v>6.228</v>
      </c>
      <c r="AV338" s="115">
        <f>SUM(AV339:AV341)</f>
        <v>37</v>
      </c>
      <c r="AW338" s="14">
        <f>IF((K338=3),(AVERAGE(AP338,AR338,AT340)),AP338)</f>
        <v>47</v>
      </c>
      <c r="AX338" s="15">
        <f>IFERROR(IF((K338=1),(AW338*BA338)/1000,(AW338*BB338*1.73)/1000),"0")</f>
        <v>32.524</v>
      </c>
      <c r="AY338" s="14">
        <f>AX338/J338*100</f>
        <v>32.524</v>
      </c>
      <c r="AZ338" s="122">
        <f>IF($K$8=1,"1 Phase",ABS(((AP338/AW338)-1)+ABS((AR338/AW338)-1)+ABS((AT340/AW338)-1))/3)</f>
        <v>0.539007092198582</v>
      </c>
      <c r="BA338" s="14">
        <v>230</v>
      </c>
      <c r="BB338" s="14">
        <v>400</v>
      </c>
      <c r="BC338" s="57">
        <v>203</v>
      </c>
      <c r="BD338" s="74" t="str">
        <f>IF(AP338&gt;O338,"OL PHASA","Normal")</f>
        <v>Normal</v>
      </c>
      <c r="BE338" s="74" t="str">
        <f>IF(AR338&gt;O338,"OL PHASA","Normal")</f>
        <v>Normal</v>
      </c>
      <c r="BF338" s="132" t="str">
        <f>IF(AT340&gt;O338,"OL PHASA","Normal")</f>
        <v>Normal</v>
      </c>
      <c r="BG338" s="179" t="s">
        <v>7353</v>
      </c>
      <c r="BH338" s="179" t="s">
        <v>7354</v>
      </c>
      <c r="BI338" s="179"/>
      <c r="BJ338" s="179"/>
      <c r="BK338" s="179">
        <v>1060</v>
      </c>
      <c r="BL338" s="180" t="s">
        <v>7355</v>
      </c>
      <c r="BM338" s="196" t="str">
        <f>IF(AY338&gt;AD338,"Beban Malam","Beban Siang")</f>
        <v>Beban Malam</v>
      </c>
      <c r="BN338" s="197" t="str">
        <f>IF(AD338&lt;30,"Underload",IF(AD338&lt;=80,"Baik",IF(AD338&gt;80,"Overload")))</f>
        <v>Underload</v>
      </c>
      <c r="BO338" s="197" t="str">
        <f>IF(AY338&lt;30,"Underload",IF(AY338&lt;=80,"Baik",IF(AY338&gt;80,"Overload")))</f>
        <v>Baik</v>
      </c>
      <c r="BP338" s="197" t="e">
        <f>IF(K338=3,IF(AE338&gt;0.2,"TDK SEIMBANG","SEIMBANG"),IF(AI338="OL PHASA","TDK SEIMBANG","SEIMBANG"))</f>
        <v>#DIV/0!</v>
      </c>
      <c r="BQ338" s="197" t="str">
        <f>IF(K338=3,IF(AZ338&gt;0.2,"TDK SEIMBANG","SEIMBANG"),IF(BD338="OL PHASA","TDK SEIMBANG","SEIMBANG"))</f>
        <v>TDK SEIMBANG</v>
      </c>
      <c r="BR338" s="197" t="str">
        <f>IF(K338=3,IF(SUM(AF338:AG338)&gt;600,"NORMAL","DROP"),IF(AH339&gt;198,"NORMAL","DROP"))</f>
        <v>DROP</v>
      </c>
      <c r="BS338" s="197" t="str">
        <f>IF(K338=3,IF(SUM(BA338:BB338)&gt;600,"NORMAL","DROP"),IF(BC339&gt;198,"NORMAL","DROP"))</f>
        <v>NORMAL</v>
      </c>
    </row>
    <row r="339" customHeight="1" spans="1:71">
      <c r="A339" s="69" t="str">
        <f t="shared" si="119"/>
        <v>K-248.1Jurusan 1</v>
      </c>
      <c r="B339" s="75"/>
      <c r="C339" s="76" t="str">
        <f t="shared" ref="C339:C342" si="125">IF(T339="","",C338)</f>
        <v>K-248.1</v>
      </c>
      <c r="D339" s="76"/>
      <c r="E339" s="76"/>
      <c r="F339" s="76"/>
      <c r="G339" s="76"/>
      <c r="H339" s="76"/>
      <c r="I339" s="76"/>
      <c r="J339" s="92"/>
      <c r="K339" s="92"/>
      <c r="L339" s="93"/>
      <c r="M339" s="14"/>
      <c r="N339" s="94"/>
      <c r="O339" s="94"/>
      <c r="P339" s="98"/>
      <c r="Q339" s="98"/>
      <c r="R339" s="98"/>
      <c r="S339" s="98"/>
      <c r="T339" s="97" t="s">
        <v>7356</v>
      </c>
      <c r="U339" s="113"/>
      <c r="V339" s="92"/>
      <c r="W339" s="113"/>
      <c r="X339" s="92"/>
      <c r="Y339" s="113"/>
      <c r="Z339" s="92"/>
      <c r="AA339" s="113"/>
      <c r="AB339" s="14"/>
      <c r="AC339" s="124"/>
      <c r="AD339" s="92"/>
      <c r="AE339" s="92"/>
      <c r="AF339" s="113"/>
      <c r="AG339" s="113"/>
      <c r="AH339" s="14"/>
      <c r="AI339" s="97"/>
      <c r="AJ339" s="97"/>
      <c r="AK339" s="134"/>
      <c r="AL339" s="135"/>
      <c r="AM339" s="135"/>
      <c r="AN339" s="135"/>
      <c r="AO339" s="151" t="s">
        <v>7356</v>
      </c>
      <c r="AP339" s="56">
        <v>56</v>
      </c>
      <c r="AQ339" s="113"/>
      <c r="AR339" s="113">
        <v>56</v>
      </c>
      <c r="AS339" s="92"/>
      <c r="AT339" s="235">
        <v>66</v>
      </c>
      <c r="AU339" s="92"/>
      <c r="AV339" s="235">
        <v>30</v>
      </c>
      <c r="AW339" s="92"/>
      <c r="AX339" s="124"/>
      <c r="AY339" s="92"/>
      <c r="AZ339" s="92"/>
      <c r="BA339" s="92"/>
      <c r="BB339" s="92"/>
      <c r="BC339" s="14"/>
      <c r="BD339" s="97"/>
      <c r="BE339" s="97"/>
      <c r="BF339" s="97"/>
      <c r="BG339" s="222"/>
      <c r="BH339" s="222"/>
      <c r="BI339" s="223"/>
      <c r="BJ339" s="224"/>
      <c r="BK339" s="225"/>
      <c r="BL339" s="225"/>
      <c r="BM339" s="198"/>
      <c r="BN339" s="199"/>
      <c r="BO339" s="197"/>
      <c r="BP339" s="197"/>
      <c r="BQ339" s="197"/>
      <c r="BR339" s="197"/>
      <c r="BS339" s="197"/>
    </row>
    <row r="340" customHeight="1" spans="1:71">
      <c r="A340" s="69" t="str">
        <f t="shared" si="119"/>
        <v>K-248.1Jurusan 2</v>
      </c>
      <c r="B340" s="75"/>
      <c r="C340" s="76" t="str">
        <f t="shared" si="125"/>
        <v>K-248.1</v>
      </c>
      <c r="D340" s="76"/>
      <c r="E340" s="76"/>
      <c r="F340" s="76"/>
      <c r="G340" s="76"/>
      <c r="H340" s="76"/>
      <c r="I340" s="76"/>
      <c r="J340" s="92"/>
      <c r="K340" s="92"/>
      <c r="L340" s="93"/>
      <c r="M340" s="14"/>
      <c r="N340" s="94"/>
      <c r="O340" s="94"/>
      <c r="P340" s="97"/>
      <c r="Q340" s="97"/>
      <c r="R340" s="97"/>
      <c r="S340" s="97"/>
      <c r="T340" s="97" t="s">
        <v>7357</v>
      </c>
      <c r="U340" s="113"/>
      <c r="V340" s="92"/>
      <c r="W340" s="113"/>
      <c r="X340" s="92"/>
      <c r="Y340" s="113"/>
      <c r="Z340" s="92"/>
      <c r="AA340" s="113"/>
      <c r="AB340" s="14"/>
      <c r="AC340" s="124"/>
      <c r="AD340" s="92"/>
      <c r="AE340" s="92"/>
      <c r="AF340" s="113"/>
      <c r="AG340" s="113"/>
      <c r="AH340" s="92"/>
      <c r="AI340" s="97"/>
      <c r="AJ340" s="97"/>
      <c r="AK340" s="134"/>
      <c r="AL340" s="136"/>
      <c r="AM340" s="136"/>
      <c r="AN340" s="136"/>
      <c r="AO340" s="151" t="s">
        <v>7357</v>
      </c>
      <c r="AP340" s="115">
        <v>10</v>
      </c>
      <c r="AQ340" s="92"/>
      <c r="AR340" s="115">
        <v>10</v>
      </c>
      <c r="AS340" s="92"/>
      <c r="AT340" s="115">
        <v>9</v>
      </c>
      <c r="AU340" s="92"/>
      <c r="AV340" s="115">
        <v>7</v>
      </c>
      <c r="AW340" s="92"/>
      <c r="AX340" s="124"/>
      <c r="AY340" s="92"/>
      <c r="AZ340" s="92"/>
      <c r="BA340" s="92"/>
      <c r="BB340" s="92"/>
      <c r="BC340" s="92"/>
      <c r="BD340" s="97"/>
      <c r="BE340" s="97"/>
      <c r="BF340" s="97"/>
      <c r="BG340" s="222"/>
      <c r="BH340" s="222"/>
      <c r="BI340" s="226"/>
      <c r="BJ340" s="227"/>
      <c r="BK340" s="225"/>
      <c r="BL340" s="225"/>
      <c r="BM340" s="198"/>
      <c r="BN340" s="199"/>
      <c r="BO340" s="197"/>
      <c r="BP340" s="197"/>
      <c r="BQ340" s="197"/>
      <c r="BR340" s="197"/>
      <c r="BS340" s="197"/>
    </row>
    <row r="341" customHeight="1" spans="1:71">
      <c r="A341" s="69" t="str">
        <f t="shared" si="119"/>
        <v>K-248.1Jurusan 3</v>
      </c>
      <c r="B341" s="75"/>
      <c r="C341" s="76" t="str">
        <f t="shared" si="125"/>
        <v>K-248.1</v>
      </c>
      <c r="D341" s="76"/>
      <c r="E341" s="76"/>
      <c r="F341" s="76"/>
      <c r="G341" s="76"/>
      <c r="H341" s="76"/>
      <c r="I341" s="76"/>
      <c r="J341" s="92"/>
      <c r="K341" s="92"/>
      <c r="L341" s="93"/>
      <c r="M341" s="14"/>
      <c r="N341" s="94"/>
      <c r="O341" s="94"/>
      <c r="P341" s="97"/>
      <c r="Q341" s="97"/>
      <c r="R341" s="97"/>
      <c r="S341" s="97"/>
      <c r="T341" s="97" t="s">
        <v>7358</v>
      </c>
      <c r="U341" s="113"/>
      <c r="V341" s="92"/>
      <c r="W341" s="113"/>
      <c r="X341" s="92"/>
      <c r="Y341" s="113"/>
      <c r="Z341" s="92"/>
      <c r="AA341" s="113"/>
      <c r="AB341" s="92"/>
      <c r="AC341" s="124"/>
      <c r="AD341" s="92"/>
      <c r="AE341" s="92"/>
      <c r="AF341" s="113"/>
      <c r="AG341" s="113"/>
      <c r="AH341" s="92"/>
      <c r="AI341" s="97"/>
      <c r="AJ341" s="97"/>
      <c r="AK341" s="134"/>
      <c r="AL341" s="136"/>
      <c r="AM341" s="136"/>
      <c r="AN341" s="136"/>
      <c r="AO341" s="151" t="s">
        <v>7358</v>
      </c>
      <c r="AP341" s="113"/>
      <c r="AQ341" s="92"/>
      <c r="AR341" s="113"/>
      <c r="AS341" s="92"/>
      <c r="AT341" s="113"/>
      <c r="AU341" s="92"/>
      <c r="AV341" s="113"/>
      <c r="AW341" s="92"/>
      <c r="AX341" s="124"/>
      <c r="AY341" s="92"/>
      <c r="AZ341" s="92"/>
      <c r="BA341" s="92"/>
      <c r="BB341" s="92"/>
      <c r="BC341" s="92"/>
      <c r="BD341" s="97"/>
      <c r="BE341" s="97"/>
      <c r="BF341" s="97"/>
      <c r="BG341" s="222"/>
      <c r="BH341" s="222"/>
      <c r="BI341" s="226"/>
      <c r="BJ341" s="227"/>
      <c r="BK341" s="225"/>
      <c r="BL341" s="225"/>
      <c r="BM341" s="198"/>
      <c r="BN341" s="199"/>
      <c r="BO341" s="197"/>
      <c r="BP341" s="197"/>
      <c r="BQ341" s="197"/>
      <c r="BR341" s="197"/>
      <c r="BS341" s="197"/>
    </row>
    <row r="342" customHeight="1" spans="1:71">
      <c r="A342" s="69" t="str">
        <f t="shared" si="119"/>
        <v/>
      </c>
      <c r="B342" s="202"/>
      <c r="C342" s="76" t="str">
        <f t="shared" si="125"/>
        <v/>
      </c>
      <c r="D342" s="203"/>
      <c r="E342" s="203"/>
      <c r="F342" s="203"/>
      <c r="G342" s="203"/>
      <c r="H342" s="203"/>
      <c r="I342" s="203"/>
      <c r="J342" s="204"/>
      <c r="K342" s="204"/>
      <c r="L342" s="205"/>
      <c r="M342" s="206"/>
      <c r="N342" s="207"/>
      <c r="O342" s="207"/>
      <c r="P342" s="208"/>
      <c r="Q342" s="208"/>
      <c r="R342" s="208"/>
      <c r="S342" s="208"/>
      <c r="T342" s="208"/>
      <c r="U342" s="210"/>
      <c r="V342" s="204"/>
      <c r="W342" s="210"/>
      <c r="X342" s="204"/>
      <c r="Y342" s="210"/>
      <c r="Z342" s="204"/>
      <c r="AA342" s="210"/>
      <c r="AB342" s="204"/>
      <c r="AC342" s="211"/>
      <c r="AD342" s="204"/>
      <c r="AE342" s="204"/>
      <c r="AF342" s="204"/>
      <c r="AG342" s="204"/>
      <c r="AH342" s="204"/>
      <c r="AI342" s="208"/>
      <c r="AJ342" s="208"/>
      <c r="AK342" s="212"/>
      <c r="AL342" s="213"/>
      <c r="AM342" s="213"/>
      <c r="AN342" s="213"/>
      <c r="AO342" s="214"/>
      <c r="AP342" s="215"/>
      <c r="AQ342" s="216"/>
      <c r="AR342" s="215"/>
      <c r="AS342" s="216"/>
      <c r="AT342" s="215"/>
      <c r="AU342" s="216"/>
      <c r="AV342" s="215"/>
      <c r="AW342" s="216"/>
      <c r="AX342" s="219"/>
      <c r="AY342" s="216"/>
      <c r="AZ342" s="216"/>
      <c r="BA342" s="216"/>
      <c r="BB342" s="216"/>
      <c r="BC342" s="216"/>
      <c r="BD342" s="220"/>
      <c r="BE342" s="220"/>
      <c r="BF342" s="220"/>
      <c r="BG342" s="228"/>
      <c r="BH342" s="228"/>
      <c r="BI342" s="229"/>
      <c r="BJ342" s="230"/>
      <c r="BK342" s="231"/>
      <c r="BL342" s="231"/>
      <c r="BM342" s="232"/>
      <c r="BN342" s="233"/>
      <c r="BO342" s="234"/>
      <c r="BP342" s="234"/>
      <c r="BQ342" s="234"/>
      <c r="BR342" s="234"/>
      <c r="BS342" s="234"/>
    </row>
  </sheetData>
  <mergeCells count="41">
    <mergeCell ref="B1:BS1"/>
    <mergeCell ref="B2:BS2"/>
    <mergeCell ref="T4:AK4"/>
    <mergeCell ref="AO4:BF4"/>
    <mergeCell ref="U5:AA5"/>
    <mergeCell ref="AC5:AD5"/>
    <mergeCell ref="AF5:AG5"/>
    <mergeCell ref="AI5:AK5"/>
    <mergeCell ref="AP5:AV5"/>
    <mergeCell ref="AX5:AY5"/>
    <mergeCell ref="BA5:BB5"/>
    <mergeCell ref="BD5:BF5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T5:T6"/>
    <mergeCell ref="AB5:AB6"/>
    <mergeCell ref="AE5:AE6"/>
    <mergeCell ref="AO5:AO6"/>
    <mergeCell ref="AW5:AW6"/>
    <mergeCell ref="AZ5:AZ6"/>
    <mergeCell ref="BG4:BG6"/>
    <mergeCell ref="BH4:BH6"/>
    <mergeCell ref="BK4:BK6"/>
    <mergeCell ref="BL4:BL6"/>
    <mergeCell ref="BM4:BM6"/>
    <mergeCell ref="L4:M5"/>
    <mergeCell ref="N4:O5"/>
    <mergeCell ref="BN4:BO5"/>
    <mergeCell ref="BP4:BQ5"/>
    <mergeCell ref="BR4:BS5"/>
    <mergeCell ref="P4:R5"/>
    <mergeCell ref="AL4:AN5"/>
    <mergeCell ref="BI4:BJ5"/>
  </mergeCells>
  <pageMargins left="0.196850393700787" right="0" top="0" bottom="0" header="0.31496062992126" footer="0.31496062992126"/>
  <pageSetup paperSize="5" scale="25" orientation="landscape"/>
  <headerFooter/>
  <rowBreaks count="1" manualBreakCount="1"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599993896298105"/>
  </sheetPr>
  <dimension ref="A1:BV1365"/>
  <sheetViews>
    <sheetView topLeftCell="H1" workbookViewId="0">
      <pane ySplit="2" topLeftCell="A5" activePane="bottomLeft" state="frozen"/>
      <selection/>
      <selection pane="bottomLeft" activeCell="K10" sqref="K10"/>
    </sheetView>
  </sheetViews>
  <sheetFormatPr defaultColWidth="8.77777777777778" defaultRowHeight="14.4"/>
  <cols>
    <col min="1" max="1" width="16.3333333333333" style="3" customWidth="1"/>
    <col min="2" max="5" width="10.5555555555556" style="3" customWidth="1"/>
    <col min="6" max="6" width="34.1111111111111" style="3" customWidth="1"/>
    <col min="7" max="8" width="36.2222222222222" style="3" customWidth="1"/>
    <col min="9" max="10" width="14" style="3" customWidth="1"/>
    <col min="11" max="11" width="10.6666666666667" style="3" customWidth="1"/>
    <col min="12" max="13" width="8.22222222222222" style="3" customWidth="1"/>
    <col min="14" max="14" width="7.44444444444444" style="3" customWidth="1"/>
    <col min="15" max="16" width="8.77777777777778" style="3" customWidth="1"/>
    <col min="17" max="17" width="9.11111111111111" style="4" customWidth="1"/>
    <col min="18" max="18" width="7" style="4" customWidth="1"/>
    <col min="19" max="19" width="5.77777777777778" style="4" customWidth="1"/>
    <col min="20" max="20" width="7" style="4" customWidth="1"/>
    <col min="21" max="21" width="5.77777777777778" style="4" customWidth="1"/>
    <col min="22" max="22" width="7" style="4" customWidth="1"/>
    <col min="23" max="23" width="5.77777777777778" style="4" customWidth="1"/>
    <col min="24" max="24" width="7.77777777777778" style="4" customWidth="1"/>
    <col min="25" max="26" width="6.77777777777778" style="4" customWidth="1"/>
    <col min="27" max="27" width="5.77777777777778" style="5" customWidth="1"/>
    <col min="28" max="28" width="7" style="5" customWidth="1"/>
    <col min="29" max="29" width="5.77777777777778" style="5" customWidth="1"/>
    <col min="30" max="30" width="7" style="5" customWidth="1"/>
    <col min="31" max="31" width="5.77777777777778" style="5" customWidth="1"/>
    <col min="32" max="32" width="7" style="5" customWidth="1"/>
    <col min="33" max="33" width="5.77777777777778" style="5" customWidth="1"/>
    <col min="34" max="34" width="7.77777777777778" style="5" customWidth="1"/>
    <col min="35" max="35" width="6.77777777777778" style="5" customWidth="1"/>
    <col min="36" max="36" width="5.77777777777778" style="6" customWidth="1"/>
    <col min="37" max="37" width="7" style="6" customWidth="1"/>
    <col min="38" max="38" width="5.77777777777778" style="6" customWidth="1"/>
    <col min="39" max="39" width="7" style="6" customWidth="1"/>
    <col min="40" max="40" width="5.77777777777778" style="6" customWidth="1"/>
    <col min="41" max="41" width="7" style="6" customWidth="1"/>
    <col min="42" max="42" width="5.77777777777778" style="6" customWidth="1"/>
    <col min="43" max="43" width="7.77777777777778" style="6" customWidth="1"/>
    <col min="44" max="44" width="6.77777777777778" style="6" customWidth="1"/>
    <col min="45" max="45" width="5.77777777777778" style="5" customWidth="1"/>
    <col min="46" max="46" width="7" style="5" customWidth="1"/>
    <col min="47" max="47" width="5.77777777777778" style="5" customWidth="1"/>
    <col min="48" max="48" width="7" style="5" customWidth="1"/>
    <col min="49" max="49" width="5.77777777777778" style="5" customWidth="1"/>
    <col min="50" max="50" width="7" style="5" customWidth="1"/>
    <col min="51" max="51" width="5.77777777777778" style="5" customWidth="1"/>
    <col min="52" max="52" width="7.77777777777778" style="5" customWidth="1"/>
    <col min="53" max="53" width="6.77777777777778" style="5" customWidth="1"/>
    <col min="54" max="54" width="5.77777777777778" style="6" customWidth="1"/>
    <col min="55" max="55" width="7" style="6" customWidth="1"/>
    <col min="56" max="56" width="5.77777777777778" style="6" customWidth="1"/>
    <col min="57" max="57" width="7" style="6" customWidth="1"/>
    <col min="58" max="58" width="5.77777777777778" style="6" customWidth="1"/>
    <col min="59" max="59" width="7" style="6" customWidth="1"/>
    <col min="60" max="62" width="5.11111111111111" style="6" customWidth="1"/>
    <col min="63" max="65" width="7.11111111111111" style="5" customWidth="1"/>
    <col min="66" max="66" width="5.11111111111111" style="5" customWidth="1"/>
    <col min="67" max="67" width="7.22222222222222" style="5" customWidth="1"/>
    <col min="68" max="68" width="8.55555555555556" style="5" customWidth="1"/>
    <col min="69" max="69" width="12.7777777777778" style="5" customWidth="1"/>
    <col min="70" max="70" width="21.8888888888889" style="5" customWidth="1"/>
    <col min="71" max="71" width="18.3333333333333" style="3" customWidth="1"/>
    <col min="72" max="72" width="19.1111111111111" customWidth="1"/>
    <col min="73" max="73" width="29.1111111111111" customWidth="1"/>
    <col min="74" max="74" width="22.6666666666667" customWidth="1"/>
  </cols>
  <sheetData>
    <row r="1" s="1" customFormat="1" ht="24" customHeight="1" spans="1:74">
      <c r="A1" s="7"/>
      <c r="B1" s="7"/>
      <c r="C1" s="7"/>
      <c r="D1" s="7"/>
      <c r="E1" s="7"/>
      <c r="F1" s="7"/>
      <c r="G1" s="7"/>
      <c r="H1" s="7"/>
      <c r="I1" s="7"/>
      <c r="J1" s="7"/>
      <c r="K1" s="48" t="s">
        <v>7308</v>
      </c>
      <c r="L1" s="48" t="s">
        <v>7309</v>
      </c>
      <c r="M1" s="49" t="s">
        <v>7310</v>
      </c>
      <c r="N1" s="50"/>
      <c r="O1" s="49" t="s">
        <v>7311</v>
      </c>
      <c r="P1" s="51"/>
      <c r="Q1" s="52" t="s">
        <v>7442</v>
      </c>
      <c r="R1" s="52"/>
      <c r="S1" s="52"/>
      <c r="T1" s="52"/>
      <c r="U1" s="52"/>
      <c r="V1" s="52"/>
      <c r="W1" s="52"/>
      <c r="X1" s="52"/>
      <c r="Y1" s="52"/>
      <c r="Z1" s="52"/>
      <c r="AA1" s="53" t="s">
        <v>7443</v>
      </c>
      <c r="AB1" s="53"/>
      <c r="AC1" s="53"/>
      <c r="AD1" s="53"/>
      <c r="AE1" s="53"/>
      <c r="AF1" s="53"/>
      <c r="AG1" s="53"/>
      <c r="AH1" s="53"/>
      <c r="AI1" s="53"/>
      <c r="AJ1" s="54" t="s">
        <v>7444</v>
      </c>
      <c r="AK1" s="54"/>
      <c r="AL1" s="54"/>
      <c r="AM1" s="54"/>
      <c r="AN1" s="54"/>
      <c r="AO1" s="54"/>
      <c r="AP1" s="54"/>
      <c r="AQ1" s="54"/>
      <c r="AR1" s="54"/>
      <c r="AS1" s="53" t="s">
        <v>7445</v>
      </c>
      <c r="AT1" s="53"/>
      <c r="AU1" s="53"/>
      <c r="AV1" s="53"/>
      <c r="AW1" s="53"/>
      <c r="AX1" s="53"/>
      <c r="AY1" s="53"/>
      <c r="AZ1" s="53"/>
      <c r="BA1" s="53"/>
      <c r="BB1" s="54" t="s">
        <v>7446</v>
      </c>
      <c r="BC1" s="54"/>
      <c r="BD1" s="54"/>
      <c r="BE1" s="54"/>
      <c r="BF1" s="54"/>
      <c r="BG1" s="54"/>
      <c r="BH1" s="54"/>
      <c r="BI1" s="54"/>
      <c r="BJ1" s="54"/>
      <c r="BK1" s="53" t="s">
        <v>7447</v>
      </c>
      <c r="BL1" s="53"/>
      <c r="BM1" s="53"/>
      <c r="BN1" s="53"/>
      <c r="BO1" s="53"/>
      <c r="BP1" s="53"/>
      <c r="BQ1" s="53"/>
      <c r="BR1" s="53"/>
      <c r="BS1" s="7"/>
      <c r="BT1" s="55" t="s">
        <v>7321</v>
      </c>
      <c r="BU1" s="55" t="s">
        <v>7322</v>
      </c>
      <c r="BV1" s="55" t="s">
        <v>7262</v>
      </c>
    </row>
    <row r="2" s="1" customFormat="1" ht="75" customHeight="1" spans="1:74">
      <c r="A2" s="7"/>
      <c r="B2" s="7"/>
      <c r="C2" s="7"/>
      <c r="D2" s="7"/>
      <c r="E2" s="7"/>
      <c r="F2" s="8" t="s">
        <v>7448</v>
      </c>
      <c r="G2" s="8" t="s">
        <v>7449</v>
      </c>
      <c r="H2" s="8" t="s">
        <v>7450</v>
      </c>
      <c r="I2" s="8" t="s">
        <v>7238</v>
      </c>
      <c r="J2" s="8" t="s">
        <v>7239</v>
      </c>
      <c r="K2" s="11"/>
      <c r="L2" s="11"/>
      <c r="M2" s="12" t="s">
        <v>7331</v>
      </c>
      <c r="N2" s="12" t="s">
        <v>7332</v>
      </c>
      <c r="O2" s="12" t="s">
        <v>7333</v>
      </c>
      <c r="P2" s="13" t="s">
        <v>7334</v>
      </c>
      <c r="Q2" s="16" t="s">
        <v>7451</v>
      </c>
      <c r="R2" s="16" t="s">
        <v>7264</v>
      </c>
      <c r="S2" s="16" t="s">
        <v>7452</v>
      </c>
      <c r="T2" s="16" t="s">
        <v>7264</v>
      </c>
      <c r="U2" s="16" t="s">
        <v>7453</v>
      </c>
      <c r="V2" s="16" t="s">
        <v>7264</v>
      </c>
      <c r="W2" s="16" t="s">
        <v>7454</v>
      </c>
      <c r="X2" s="16" t="s">
        <v>7455</v>
      </c>
      <c r="Y2" s="16" t="s">
        <v>7456</v>
      </c>
      <c r="Z2" s="16" t="s">
        <v>7457</v>
      </c>
      <c r="AA2" s="19" t="s">
        <v>7451</v>
      </c>
      <c r="AB2" s="19" t="s">
        <v>7264</v>
      </c>
      <c r="AC2" s="19" t="s">
        <v>7452</v>
      </c>
      <c r="AD2" s="19" t="s">
        <v>7264</v>
      </c>
      <c r="AE2" s="19" t="s">
        <v>7453</v>
      </c>
      <c r="AF2" s="19" t="s">
        <v>7264</v>
      </c>
      <c r="AG2" s="19" t="s">
        <v>7454</v>
      </c>
      <c r="AH2" s="19" t="s">
        <v>7455</v>
      </c>
      <c r="AI2" s="19" t="s">
        <v>7458</v>
      </c>
      <c r="AJ2" s="22" t="s">
        <v>7451</v>
      </c>
      <c r="AK2" s="16" t="s">
        <v>7264</v>
      </c>
      <c r="AL2" s="22" t="s">
        <v>7452</v>
      </c>
      <c r="AM2" s="16" t="s">
        <v>7264</v>
      </c>
      <c r="AN2" s="22" t="s">
        <v>7453</v>
      </c>
      <c r="AO2" s="16" t="s">
        <v>7264</v>
      </c>
      <c r="AP2" s="22" t="s">
        <v>7454</v>
      </c>
      <c r="AQ2" s="22" t="s">
        <v>7455</v>
      </c>
      <c r="AR2" s="22" t="s">
        <v>7457</v>
      </c>
      <c r="AS2" s="19" t="s">
        <v>7451</v>
      </c>
      <c r="AT2" s="19" t="s">
        <v>7264</v>
      </c>
      <c r="AU2" s="19" t="s">
        <v>7452</v>
      </c>
      <c r="AV2" s="19" t="s">
        <v>7264</v>
      </c>
      <c r="AW2" s="19" t="s">
        <v>7453</v>
      </c>
      <c r="AX2" s="19" t="s">
        <v>7264</v>
      </c>
      <c r="AY2" s="19" t="s">
        <v>7454</v>
      </c>
      <c r="AZ2" s="19" t="s">
        <v>7455</v>
      </c>
      <c r="BA2" s="19" t="s">
        <v>7457</v>
      </c>
      <c r="BB2" s="22" t="s">
        <v>7451</v>
      </c>
      <c r="BC2" s="16" t="s">
        <v>7264</v>
      </c>
      <c r="BD2" s="22" t="s">
        <v>7452</v>
      </c>
      <c r="BE2" s="16" t="s">
        <v>7264</v>
      </c>
      <c r="BF2" s="22" t="s">
        <v>7453</v>
      </c>
      <c r="BG2" s="16" t="s">
        <v>7264</v>
      </c>
      <c r="BH2" s="22" t="s">
        <v>7454</v>
      </c>
      <c r="BI2" s="22" t="s">
        <v>7455</v>
      </c>
      <c r="BJ2" s="22" t="s">
        <v>7457</v>
      </c>
      <c r="BK2" s="19" t="s">
        <v>7338</v>
      </c>
      <c r="BL2" s="19" t="s">
        <v>7339</v>
      </c>
      <c r="BM2" s="19" t="s">
        <v>7340</v>
      </c>
      <c r="BN2" s="19" t="s">
        <v>7459</v>
      </c>
      <c r="BO2" s="19" t="s">
        <v>7460</v>
      </c>
      <c r="BP2" s="19" t="s">
        <v>7461</v>
      </c>
      <c r="BQ2" s="19" t="s">
        <v>7462</v>
      </c>
      <c r="BR2" s="19" t="s">
        <v>7463</v>
      </c>
      <c r="BS2" s="7" t="s">
        <v>7464</v>
      </c>
      <c r="BT2" s="24" t="s">
        <v>7348</v>
      </c>
      <c r="BU2" s="24" t="s">
        <v>7348</v>
      </c>
      <c r="BV2" s="24" t="s">
        <v>7348</v>
      </c>
    </row>
    <row r="3" s="2" customFormat="1" ht="22.95" customHeight="1" spans="1:74">
      <c r="A3" s="9" t="str">
        <f>H3&amp;"Induk"</f>
        <v>BB 143.1Induk</v>
      </c>
      <c r="B3" s="9" t="str">
        <f>H3&amp;"jurusan 1"</f>
        <v>BB 143.1jurusan 1</v>
      </c>
      <c r="C3" s="9" t="str">
        <f>H3&amp;"jurusan 2"</f>
        <v>BB 143.1jurusan 2</v>
      </c>
      <c r="D3" s="9" t="str">
        <f>H3&amp;"jurusan 3"</f>
        <v>BB 143.1jurusan 3</v>
      </c>
      <c r="E3" s="9" t="str">
        <f>H3&amp;"jurusan 4"</f>
        <v>BB 143.1jurusan 4</v>
      </c>
      <c r="F3" s="10" t="s">
        <v>3</v>
      </c>
      <c r="G3" s="10" t="s">
        <v>4</v>
      </c>
      <c r="H3" s="10" t="s">
        <v>5</v>
      </c>
      <c r="I3" s="10">
        <v>0.89482</v>
      </c>
      <c r="J3" s="10">
        <v>123.26336</v>
      </c>
      <c r="K3" s="10" t="s">
        <v>7465</v>
      </c>
      <c r="L3" s="10" t="s">
        <v>7465</v>
      </c>
      <c r="M3" s="10" t="s">
        <v>7465</v>
      </c>
      <c r="N3" s="14">
        <f>+IF(L3=3,400,IF(L3=1,230,0))</f>
        <v>0</v>
      </c>
      <c r="O3" s="15" t="e">
        <f>(K3*1000)/((M3*1000)*1.73)</f>
        <v>#VALUE!</v>
      </c>
      <c r="P3" s="15" t="e">
        <f>IF(L3=3,(K3*1000)/(N3*1.73),(K3*1000)/(N3))</f>
        <v>#VALUE!</v>
      </c>
      <c r="Q3" s="17" t="e">
        <f>VLOOKUP($A3,'DATA PENGUKURAN GARDU'!$A:$BS,42,0)</f>
        <v>#N/A</v>
      </c>
      <c r="R3" s="18" t="e">
        <f t="shared" ref="R3:V3" si="0">Q3/$P3*100</f>
        <v>#N/A</v>
      </c>
      <c r="S3" s="17" t="e">
        <f>VLOOKUP($A3,'DATA PENGUKURAN GARDU'!$A:$BS,44,0)</f>
        <v>#N/A</v>
      </c>
      <c r="T3" s="18" t="e">
        <f t="shared" si="0"/>
        <v>#N/A</v>
      </c>
      <c r="U3" s="17" t="e">
        <f>VLOOKUP($A3,'DATA PENGUKURAN GARDU'!$A:$BS,46,0)</f>
        <v>#N/A</v>
      </c>
      <c r="V3" s="18" t="e">
        <f t="shared" si="0"/>
        <v>#N/A</v>
      </c>
      <c r="W3" s="17" t="e">
        <f>VLOOKUP($A3,'DATA PENGUKURAN GARDU'!$A:$BS,48,0)</f>
        <v>#N/A</v>
      </c>
      <c r="X3" s="17" t="e">
        <f>VLOOKUP($A3,'DATA PENGUKURAN GARDU'!$A:$BS,53,0)</f>
        <v>#N/A</v>
      </c>
      <c r="Y3" s="17" t="e">
        <f>VLOOKUP($A3,'DATA PENGUKURAN GARDU'!$A:$BS,54,0)</f>
        <v>#N/A</v>
      </c>
      <c r="Z3" s="17" t="e">
        <f>VLOOKUP($A3,'DATA PENGUKURAN GARDU'!$A:$BS,55,0)</f>
        <v>#N/A</v>
      </c>
      <c r="AA3" s="20" t="e">
        <f>VLOOKUP($B3,'DATA PENGUKURAN GARDU'!$A:$BS,42,0)</f>
        <v>#N/A</v>
      </c>
      <c r="AB3" s="21" t="e">
        <f t="shared" ref="AB3:AF3" si="1">AA3/$P3*100</f>
        <v>#N/A</v>
      </c>
      <c r="AC3" s="20" t="e">
        <f>VLOOKUP($B3,'DATA PENGUKURAN GARDU'!$A:$BS,44,0)</f>
        <v>#N/A</v>
      </c>
      <c r="AD3" s="21" t="e">
        <f t="shared" si="1"/>
        <v>#N/A</v>
      </c>
      <c r="AE3" s="20" t="e">
        <f>VLOOKUP($B3,'DATA PENGUKURAN GARDU'!$A:$BS,46,0)</f>
        <v>#N/A</v>
      </c>
      <c r="AF3" s="21" t="e">
        <f t="shared" si="1"/>
        <v>#N/A</v>
      </c>
      <c r="AG3" s="20" t="e">
        <f>VLOOKUP($B3,'DATA PENGUKURAN GARDU'!$A:$BS,46,0)</f>
        <v>#N/A</v>
      </c>
      <c r="AH3" s="20" t="e">
        <f>VLOOKUP($B3,'DATA PENGUKURAN GARDU'!$A:$BS,53,0)</f>
        <v>#N/A</v>
      </c>
      <c r="AI3" s="20" t="e">
        <f>VLOOKUP($B3,'DATA PENGUKURAN GARDU'!$A:$BS,54,0)</f>
        <v>#N/A</v>
      </c>
      <c r="AJ3" s="17" t="e">
        <f>VLOOKUP($C3,'DATA PENGUKURAN GARDU'!$A:$BS,42,0)</f>
        <v>#N/A</v>
      </c>
      <c r="AK3" s="23" t="e">
        <f t="shared" ref="AK3:AO3" si="2">AJ3/$P3*100</f>
        <v>#N/A</v>
      </c>
      <c r="AL3" s="17" t="e">
        <f>VLOOKUP($C3,'DATA PENGUKURAN GARDU'!$A:$BS,44,0)</f>
        <v>#N/A</v>
      </c>
      <c r="AM3" s="23" t="e">
        <f t="shared" si="2"/>
        <v>#N/A</v>
      </c>
      <c r="AN3" s="17" t="e">
        <f>VLOOKUP($C3,'DATA PENGUKURAN GARDU'!$A:$BS,46,0)</f>
        <v>#N/A</v>
      </c>
      <c r="AO3" s="23" t="e">
        <f t="shared" si="2"/>
        <v>#N/A</v>
      </c>
      <c r="AP3" s="17" t="e">
        <f>VLOOKUP($C3,'DATA PENGUKURAN GARDU'!$A:$BS,46,0)</f>
        <v>#N/A</v>
      </c>
      <c r="AQ3" s="17" t="e">
        <f>VLOOKUP($C3,'DATA PENGUKURAN GARDU'!$A:$BS,53,0)</f>
        <v>#N/A</v>
      </c>
      <c r="AR3" s="17" t="e">
        <f>VLOOKUP($C3,'DATA PENGUKURAN GARDU'!$A:$BS,54,0)</f>
        <v>#N/A</v>
      </c>
      <c r="AS3" s="20" t="e">
        <f>VLOOKUP($D3,'DATA PENGUKURAN GARDU'!$A:$BS,42,0)</f>
        <v>#N/A</v>
      </c>
      <c r="AT3" s="21" t="e">
        <f t="shared" ref="AT3:AX3" si="3">AS3/$P3*100</f>
        <v>#N/A</v>
      </c>
      <c r="AU3" s="20" t="e">
        <f>VLOOKUP($D3,'DATA PENGUKURAN GARDU'!$A:$BS,44,0)</f>
        <v>#N/A</v>
      </c>
      <c r="AV3" s="21" t="e">
        <f t="shared" si="3"/>
        <v>#N/A</v>
      </c>
      <c r="AW3" s="20" t="e">
        <f>VLOOKUP($D3,'DATA PENGUKURAN GARDU'!$A:$BS,46,0)</f>
        <v>#N/A</v>
      </c>
      <c r="AX3" s="21" t="e">
        <f t="shared" si="3"/>
        <v>#N/A</v>
      </c>
      <c r="AY3" s="20" t="e">
        <f>VLOOKUP($D3,'DATA PENGUKURAN GARDU'!$A:$BS,46,0)</f>
        <v>#N/A</v>
      </c>
      <c r="AZ3" s="20" t="e">
        <f>VLOOKUP($D3,'DATA PENGUKURAN GARDU'!$A:$BS,53,0)</f>
        <v>#N/A</v>
      </c>
      <c r="BA3" s="20" t="e">
        <f>VLOOKUP($D3,'DATA PENGUKURAN GARDU'!$A:$BS,54,0)</f>
        <v>#N/A</v>
      </c>
      <c r="BB3" s="17" t="e">
        <f>VLOOKUP($E3,'DATA PENGUKURAN GARDU'!$A:$BS,42,0)</f>
        <v>#N/A</v>
      </c>
      <c r="BC3" s="23" t="e">
        <f t="shared" ref="BC3:BG3" si="4">BB3/$P3*100</f>
        <v>#N/A</v>
      </c>
      <c r="BD3" s="17" t="e">
        <f>VLOOKUP($E3,'DATA PENGUKURAN GARDU'!$A:$BS,44,0)</f>
        <v>#N/A</v>
      </c>
      <c r="BE3" s="23" t="e">
        <f t="shared" si="4"/>
        <v>#N/A</v>
      </c>
      <c r="BF3" s="17" t="e">
        <f>VLOOKUP($E3,'DATA PENGUKURAN GARDU'!$A:$BS,46,0)</f>
        <v>#N/A</v>
      </c>
      <c r="BG3" s="23" t="e">
        <f t="shared" si="4"/>
        <v>#N/A</v>
      </c>
      <c r="BH3" s="17" t="e">
        <f>VLOOKUP($E3,'DATA PENGUKURAN GARDU'!$A:$BS,46,0)</f>
        <v>#N/A</v>
      </c>
      <c r="BI3" s="17" t="e">
        <f>VLOOKUP($E3,'DATA PENGUKURAN GARDU'!$A:$BS,53,0)</f>
        <v>#N/A</v>
      </c>
      <c r="BJ3" s="17" t="e">
        <f>VLOOKUP($E3,'DATA PENGUKURAN GARDU'!$A:$BS,54,0)</f>
        <v>#N/A</v>
      </c>
      <c r="BK3" s="20" t="e">
        <f>IF(Q3&gt;P3,"OL PHASA","Normal")</f>
        <v>#N/A</v>
      </c>
      <c r="BL3" s="20" t="e">
        <f>IF(S3&gt;P3,"OL PHASA","Normal")</f>
        <v>#N/A</v>
      </c>
      <c r="BM3" s="20" t="e">
        <f>IF(U3&gt;P3,"OL PHASA","Normal")</f>
        <v>#N/A</v>
      </c>
      <c r="BN3" s="25" t="e">
        <f>IF((L3=3),(AVERAGE(Q3,S3,U3)),MAX(Q3,S3,U3))</f>
        <v>#N/A</v>
      </c>
      <c r="BO3" s="26" t="str">
        <f>IFERROR(IF((L3=1),(BN3*AH3)/1000,(BN3*AI3*1.73)/1000),"0")</f>
        <v>0</v>
      </c>
      <c r="BP3" s="21" t="e">
        <f>BO3/K3*100</f>
        <v>#VALUE!</v>
      </c>
      <c r="BQ3" s="20" t="e">
        <f>IF($L3=1,"1 Phase",ABS(((Q3/BN3)-1)+ABS((S3/BN3)-1)+ABS((U3/BN3)-1))/3)</f>
        <v>#N/A</v>
      </c>
      <c r="BR3" s="20" t="e">
        <v>#N/A</v>
      </c>
      <c r="BS3" s="9" t="e">
        <v>#N/A</v>
      </c>
      <c r="BT3" s="2" t="e">
        <f>IF(BP3&lt;30,"Underload",IF(BP3&lt;=80,"Baik",IF(BP3&gt;80,"Overload")))</f>
        <v>#VALUE!</v>
      </c>
      <c r="BU3" s="2" t="e">
        <f t="shared" ref="BU3:BU66" si="5">IF(L3=3,IF(BQ3&gt;0.2,"TDK SEIMBANG","SEIMBANG"),IF(BM3="OL PHASA","TDK SEIMBANG","SEIMBANG"))</f>
        <v>#N/A</v>
      </c>
      <c r="BV3" s="2" t="e">
        <f t="shared" ref="BV3:BV66" si="6">IF(L3=3,IF(SUM(X3:Y3)&gt;600,"NORMAL","DROP"),IF(BD8&gt;198,"NORMAL","DROP"))</f>
        <v>#N/A</v>
      </c>
    </row>
    <row r="4" s="2" customFormat="1" ht="22.95" customHeight="1" spans="1:74">
      <c r="A4" s="9" t="str">
        <f t="shared" ref="A4:A67" si="7">H4&amp;"Induk"</f>
        <v>KMO 215Induk</v>
      </c>
      <c r="B4" s="9" t="str">
        <f t="shared" ref="B4:B67" si="8">H4&amp;"jurusan 1"</f>
        <v>KMO 215jurusan 1</v>
      </c>
      <c r="C4" s="9" t="str">
        <f t="shared" ref="C4:C67" si="9">H4&amp;"jurusan 2"</f>
        <v>KMO 215jurusan 2</v>
      </c>
      <c r="D4" s="9" t="str">
        <f t="shared" ref="D4:D67" si="10">H4&amp;"jurusan 3"</f>
        <v>KMO 215jurusan 3</v>
      </c>
      <c r="E4" s="9" t="str">
        <f t="shared" ref="E4:E67" si="11">H4&amp;"jurusan 4"</f>
        <v>KMO 215jurusan 4</v>
      </c>
      <c r="F4" s="10" t="s">
        <v>7</v>
      </c>
      <c r="G4" s="10" t="s">
        <v>8</v>
      </c>
      <c r="H4" s="10" t="s">
        <v>9</v>
      </c>
      <c r="I4" s="10">
        <v>0.850495994</v>
      </c>
      <c r="J4" s="10">
        <v>124.6885681152</v>
      </c>
      <c r="K4" s="10" t="s">
        <v>7465</v>
      </c>
      <c r="L4" s="10" t="s">
        <v>7465</v>
      </c>
      <c r="M4" s="10" t="s">
        <v>7465</v>
      </c>
      <c r="N4" s="14">
        <f t="shared" ref="N4:N67" si="12">+IF(L4=3,400,IF(L4=1,230,0))</f>
        <v>0</v>
      </c>
      <c r="O4" s="15" t="e">
        <f t="shared" ref="O4:O67" si="13">(K4*1000)/((M4*1000)*1.73)</f>
        <v>#VALUE!</v>
      </c>
      <c r="P4" s="15" t="e">
        <f t="shared" ref="P4:P67" si="14">IF(L4=3,(K4*1000)/(N4*1.73),(K4*1000)/(N4))</f>
        <v>#VALUE!</v>
      </c>
      <c r="Q4" s="17" t="e">
        <f>VLOOKUP($A4,'DATA PENGUKURAN GARDU'!$A:$BS,42,0)</f>
        <v>#N/A</v>
      </c>
      <c r="R4" s="18" t="e">
        <f t="shared" ref="R4:R67" si="15">Q4/$P4*100</f>
        <v>#N/A</v>
      </c>
      <c r="S4" s="17" t="e">
        <f>VLOOKUP($A4,'DATA PENGUKURAN GARDU'!$A:$BS,44,0)</f>
        <v>#N/A</v>
      </c>
      <c r="T4" s="18" t="e">
        <f t="shared" ref="T4:T67" si="16">S4/$P4*100</f>
        <v>#N/A</v>
      </c>
      <c r="U4" s="17" t="e">
        <f>VLOOKUP($A4,'DATA PENGUKURAN GARDU'!$A:$BS,46,0)</f>
        <v>#N/A</v>
      </c>
      <c r="V4" s="18" t="e">
        <f t="shared" ref="V4:V67" si="17">U4/$P4*100</f>
        <v>#N/A</v>
      </c>
      <c r="W4" s="17" t="e">
        <f>VLOOKUP($A4,'DATA PENGUKURAN GARDU'!$A:$BS,48,0)</f>
        <v>#N/A</v>
      </c>
      <c r="X4" s="17" t="e">
        <f>VLOOKUP($A4,'DATA PENGUKURAN GARDU'!$A:$BS,53,0)</f>
        <v>#N/A</v>
      </c>
      <c r="Y4" s="17" t="e">
        <f>VLOOKUP($A4,'DATA PENGUKURAN GARDU'!$A:$BS,54,0)</f>
        <v>#N/A</v>
      </c>
      <c r="Z4" s="17" t="e">
        <f>VLOOKUP($A4,'DATA PENGUKURAN GARDU'!$A:$BS,55,0)</f>
        <v>#N/A</v>
      </c>
      <c r="AA4" s="20" t="e">
        <f>VLOOKUP($B4,'DATA PENGUKURAN GARDU'!$A:$BS,42,0)</f>
        <v>#N/A</v>
      </c>
      <c r="AB4" s="21" t="e">
        <f t="shared" ref="AB4:AB67" si="18">AA4/$P4*100</f>
        <v>#N/A</v>
      </c>
      <c r="AC4" s="20" t="e">
        <f>VLOOKUP($B4,'DATA PENGUKURAN GARDU'!$A:$BS,44,0)</f>
        <v>#N/A</v>
      </c>
      <c r="AD4" s="21" t="e">
        <f t="shared" ref="AD4:AD67" si="19">AC4/$P4*100</f>
        <v>#N/A</v>
      </c>
      <c r="AE4" s="20" t="e">
        <f>VLOOKUP($B4,'DATA PENGUKURAN GARDU'!$A:$BS,46,0)</f>
        <v>#N/A</v>
      </c>
      <c r="AF4" s="21" t="e">
        <f t="shared" ref="AF4:AF67" si="20">AE4/$P4*100</f>
        <v>#N/A</v>
      </c>
      <c r="AG4" s="20" t="e">
        <f>VLOOKUP($B4,'DATA PENGUKURAN GARDU'!$A:$BS,46,0)</f>
        <v>#N/A</v>
      </c>
      <c r="AH4" s="20" t="e">
        <f>VLOOKUP($B4,'DATA PENGUKURAN GARDU'!$A:$BS,53,0)</f>
        <v>#N/A</v>
      </c>
      <c r="AI4" s="20" t="e">
        <f>VLOOKUP($B4,'DATA PENGUKURAN GARDU'!$A:$BS,54,0)</f>
        <v>#N/A</v>
      </c>
      <c r="AJ4" s="17" t="e">
        <f>VLOOKUP($C4,'DATA PENGUKURAN GARDU'!$A:$BS,42,0)</f>
        <v>#N/A</v>
      </c>
      <c r="AK4" s="23" t="e">
        <f t="shared" ref="AK4:AK67" si="21">AJ4/$P4*100</f>
        <v>#N/A</v>
      </c>
      <c r="AL4" s="17" t="e">
        <f>VLOOKUP($C4,'DATA PENGUKURAN GARDU'!$A:$BS,44,0)</f>
        <v>#N/A</v>
      </c>
      <c r="AM4" s="23" t="e">
        <f t="shared" ref="AM4:AM67" si="22">AL4/$P4*100</f>
        <v>#N/A</v>
      </c>
      <c r="AN4" s="17" t="e">
        <f>VLOOKUP($C4,'DATA PENGUKURAN GARDU'!$A:$BS,46,0)</f>
        <v>#N/A</v>
      </c>
      <c r="AO4" s="23" t="e">
        <f t="shared" ref="AO4:AO67" si="23">AN4/$P4*100</f>
        <v>#N/A</v>
      </c>
      <c r="AP4" s="17" t="e">
        <f>VLOOKUP($C4,'DATA PENGUKURAN GARDU'!$A:$BS,46,0)</f>
        <v>#N/A</v>
      </c>
      <c r="AQ4" s="17" t="e">
        <f>VLOOKUP($C4,'DATA PENGUKURAN GARDU'!$A:$BS,53,0)</f>
        <v>#N/A</v>
      </c>
      <c r="AR4" s="17" t="e">
        <f>VLOOKUP($C4,'DATA PENGUKURAN GARDU'!$A:$BS,54,0)</f>
        <v>#N/A</v>
      </c>
      <c r="AS4" s="20" t="e">
        <f>VLOOKUP($D4,'DATA PENGUKURAN GARDU'!$A:$BS,42,0)</f>
        <v>#N/A</v>
      </c>
      <c r="AT4" s="21" t="e">
        <f t="shared" ref="AT4:AT67" si="24">AS4/$P4*100</f>
        <v>#N/A</v>
      </c>
      <c r="AU4" s="20" t="e">
        <f>VLOOKUP($D4,'DATA PENGUKURAN GARDU'!$A:$BS,44,0)</f>
        <v>#N/A</v>
      </c>
      <c r="AV4" s="21" t="e">
        <f t="shared" ref="AV4:AV67" si="25">AU4/$P4*100</f>
        <v>#N/A</v>
      </c>
      <c r="AW4" s="20" t="e">
        <f>VLOOKUP($D4,'DATA PENGUKURAN GARDU'!$A:$BS,46,0)</f>
        <v>#N/A</v>
      </c>
      <c r="AX4" s="21" t="e">
        <f t="shared" ref="AX4:AX67" si="26">AW4/$P4*100</f>
        <v>#N/A</v>
      </c>
      <c r="AY4" s="20" t="e">
        <f>VLOOKUP($D4,'DATA PENGUKURAN GARDU'!$A:$BS,46,0)</f>
        <v>#N/A</v>
      </c>
      <c r="AZ4" s="20" t="e">
        <f>VLOOKUP($D4,'DATA PENGUKURAN GARDU'!$A:$BS,53,0)</f>
        <v>#N/A</v>
      </c>
      <c r="BA4" s="20" t="e">
        <f>VLOOKUP($D4,'DATA PENGUKURAN GARDU'!$A:$BS,54,0)</f>
        <v>#N/A</v>
      </c>
      <c r="BB4" s="17" t="e">
        <f>VLOOKUP($E4,'DATA PENGUKURAN GARDU'!$A:$BS,42,0)</f>
        <v>#N/A</v>
      </c>
      <c r="BC4" s="23" t="e">
        <f t="shared" ref="BC4:BC67" si="27">BB4/$P4*100</f>
        <v>#N/A</v>
      </c>
      <c r="BD4" s="17" t="e">
        <f>VLOOKUP($E4,'DATA PENGUKURAN GARDU'!$A:$BS,44,0)</f>
        <v>#N/A</v>
      </c>
      <c r="BE4" s="23" t="e">
        <f t="shared" ref="BE4:BE67" si="28">BD4/$P4*100</f>
        <v>#N/A</v>
      </c>
      <c r="BF4" s="17" t="e">
        <f>VLOOKUP($E4,'DATA PENGUKURAN GARDU'!$A:$BS,46,0)</f>
        <v>#N/A</v>
      </c>
      <c r="BG4" s="23" t="e">
        <f t="shared" ref="BG4:BG67" si="29">BF4/$P4*100</f>
        <v>#N/A</v>
      </c>
      <c r="BH4" s="17" t="e">
        <f>VLOOKUP($E4,'DATA PENGUKURAN GARDU'!$A:$BS,46,0)</f>
        <v>#N/A</v>
      </c>
      <c r="BI4" s="17" t="e">
        <f>VLOOKUP($E4,'DATA PENGUKURAN GARDU'!$A:$BS,53,0)</f>
        <v>#N/A</v>
      </c>
      <c r="BJ4" s="17" t="e">
        <f>VLOOKUP($E4,'DATA PENGUKURAN GARDU'!$A:$BS,54,0)</f>
        <v>#N/A</v>
      </c>
      <c r="BK4" s="20" t="e">
        <f t="shared" ref="BK4:BK67" si="30">IF(Q4&gt;P4,"OL PHASA","Normal")</f>
        <v>#N/A</v>
      </c>
      <c r="BL4" s="20" t="e">
        <f t="shared" ref="BL4:BL67" si="31">IF(S4&gt;P4,"OL PHASA","Normal")</f>
        <v>#N/A</v>
      </c>
      <c r="BM4" s="20" t="e">
        <f t="shared" ref="BM4:BM67" si="32">IF(U4&gt;P4,"OL PHASA","Normal")</f>
        <v>#N/A</v>
      </c>
      <c r="BN4" s="25" t="e">
        <f t="shared" ref="BN4:BN67" si="33">IF((L4=3),(AVERAGE(Q4,S4,U4)),MAX(Q4,S4,U4))</f>
        <v>#N/A</v>
      </c>
      <c r="BO4" s="26" t="str">
        <f t="shared" ref="BO4:BO67" si="34">IFERROR(IF((L4=1),(BN4*AH4)/1000,(BN4*AI4*1.73)/1000),"0")</f>
        <v>0</v>
      </c>
      <c r="BP4" s="21" t="e">
        <f t="shared" ref="BP4:BP67" si="35">BO4/K4*100</f>
        <v>#VALUE!</v>
      </c>
      <c r="BQ4" s="20" t="e">
        <f t="shared" ref="BQ4:BQ67" si="36">IF($L4=1,"1 Phase",ABS(((Q4/BN4)-1)+ABS((S4/BN4)-1)+ABS((U4/BN4)-1))/3)</f>
        <v>#N/A</v>
      </c>
      <c r="BR4" s="20" t="e">
        <v>#N/A</v>
      </c>
      <c r="BS4" s="9" t="e">
        <v>#N/A</v>
      </c>
      <c r="BT4" s="2" t="e">
        <f t="shared" ref="BT4:BT67" si="37">IF(BP4&lt;30,"Underload",IF(BP4&lt;=80,"Baik",IF(BP4&gt;80,"Overload")))</f>
        <v>#VALUE!</v>
      </c>
      <c r="BU4" s="2" t="e">
        <f t="shared" si="5"/>
        <v>#N/A</v>
      </c>
      <c r="BV4" s="2" t="e">
        <f t="shared" si="6"/>
        <v>#N/A</v>
      </c>
    </row>
    <row r="5" s="2" customFormat="1" ht="22.95" customHeight="1" spans="1:74">
      <c r="A5" s="9" t="str">
        <f t="shared" si="7"/>
        <v>KMO 216Induk</v>
      </c>
      <c r="B5" s="9" t="str">
        <f t="shared" si="8"/>
        <v>KMO 216jurusan 1</v>
      </c>
      <c r="C5" s="9" t="str">
        <f t="shared" si="9"/>
        <v>KMO 216jurusan 2</v>
      </c>
      <c r="D5" s="9" t="str">
        <f t="shared" si="10"/>
        <v>KMO 216jurusan 3</v>
      </c>
      <c r="E5" s="9" t="str">
        <f t="shared" si="11"/>
        <v>KMO 216jurusan 4</v>
      </c>
      <c r="F5" s="10" t="s">
        <v>7</v>
      </c>
      <c r="G5" s="10" t="s">
        <v>8</v>
      </c>
      <c r="H5" s="10" t="s">
        <v>11</v>
      </c>
      <c r="I5" s="10">
        <v>0.851507008</v>
      </c>
      <c r="J5" s="10">
        <v>124.6896362305</v>
      </c>
      <c r="K5" s="10" t="s">
        <v>7465</v>
      </c>
      <c r="L5" s="10" t="s">
        <v>7465</v>
      </c>
      <c r="M5" s="10" t="s">
        <v>7465</v>
      </c>
      <c r="N5" s="14">
        <f t="shared" si="12"/>
        <v>0</v>
      </c>
      <c r="O5" s="15" t="e">
        <f t="shared" si="13"/>
        <v>#VALUE!</v>
      </c>
      <c r="P5" s="15" t="e">
        <f t="shared" si="14"/>
        <v>#VALUE!</v>
      </c>
      <c r="Q5" s="17" t="e">
        <f>VLOOKUP($A5,'DATA PENGUKURAN GARDU'!$A:$BS,42,0)</f>
        <v>#N/A</v>
      </c>
      <c r="R5" s="18" t="e">
        <f t="shared" si="15"/>
        <v>#N/A</v>
      </c>
      <c r="S5" s="17" t="e">
        <f>VLOOKUP($A5,'DATA PENGUKURAN GARDU'!$A:$BS,44,0)</f>
        <v>#N/A</v>
      </c>
      <c r="T5" s="18" t="e">
        <f t="shared" si="16"/>
        <v>#N/A</v>
      </c>
      <c r="U5" s="17" t="e">
        <f>VLOOKUP($A5,'DATA PENGUKURAN GARDU'!$A:$BS,46,0)</f>
        <v>#N/A</v>
      </c>
      <c r="V5" s="18" t="e">
        <f t="shared" si="17"/>
        <v>#N/A</v>
      </c>
      <c r="W5" s="17" t="e">
        <f>VLOOKUP($A5,'DATA PENGUKURAN GARDU'!$A:$BS,48,0)</f>
        <v>#N/A</v>
      </c>
      <c r="X5" s="17" t="e">
        <f>VLOOKUP($A5,'DATA PENGUKURAN GARDU'!$A:$BS,53,0)</f>
        <v>#N/A</v>
      </c>
      <c r="Y5" s="17" t="e">
        <f>VLOOKUP($A5,'DATA PENGUKURAN GARDU'!$A:$BS,54,0)</f>
        <v>#N/A</v>
      </c>
      <c r="Z5" s="17" t="e">
        <f>VLOOKUP($A5,'DATA PENGUKURAN GARDU'!$A:$BS,55,0)</f>
        <v>#N/A</v>
      </c>
      <c r="AA5" s="20" t="e">
        <f>VLOOKUP($B5,'DATA PENGUKURAN GARDU'!$A:$BS,42,0)</f>
        <v>#N/A</v>
      </c>
      <c r="AB5" s="21" t="e">
        <f t="shared" si="18"/>
        <v>#N/A</v>
      </c>
      <c r="AC5" s="20" t="e">
        <f>VLOOKUP($B5,'DATA PENGUKURAN GARDU'!$A:$BS,44,0)</f>
        <v>#N/A</v>
      </c>
      <c r="AD5" s="21" t="e">
        <f t="shared" si="19"/>
        <v>#N/A</v>
      </c>
      <c r="AE5" s="20" t="e">
        <f>VLOOKUP($B5,'DATA PENGUKURAN GARDU'!$A:$BS,46,0)</f>
        <v>#N/A</v>
      </c>
      <c r="AF5" s="21" t="e">
        <f t="shared" si="20"/>
        <v>#N/A</v>
      </c>
      <c r="AG5" s="20" t="e">
        <f>VLOOKUP($B5,'DATA PENGUKURAN GARDU'!$A:$BS,46,0)</f>
        <v>#N/A</v>
      </c>
      <c r="AH5" s="20" t="e">
        <f>VLOOKUP($B5,'DATA PENGUKURAN GARDU'!$A:$BS,53,0)</f>
        <v>#N/A</v>
      </c>
      <c r="AI5" s="20" t="e">
        <f>VLOOKUP($B5,'DATA PENGUKURAN GARDU'!$A:$BS,54,0)</f>
        <v>#N/A</v>
      </c>
      <c r="AJ5" s="17" t="e">
        <f>VLOOKUP($C5,'DATA PENGUKURAN GARDU'!$A:$BS,42,0)</f>
        <v>#N/A</v>
      </c>
      <c r="AK5" s="23" t="e">
        <f t="shared" si="21"/>
        <v>#N/A</v>
      </c>
      <c r="AL5" s="17" t="e">
        <f>VLOOKUP($C5,'DATA PENGUKURAN GARDU'!$A:$BS,44,0)</f>
        <v>#N/A</v>
      </c>
      <c r="AM5" s="23" t="e">
        <f t="shared" si="22"/>
        <v>#N/A</v>
      </c>
      <c r="AN5" s="17" t="e">
        <f>VLOOKUP($C5,'DATA PENGUKURAN GARDU'!$A:$BS,46,0)</f>
        <v>#N/A</v>
      </c>
      <c r="AO5" s="23" t="e">
        <f t="shared" si="23"/>
        <v>#N/A</v>
      </c>
      <c r="AP5" s="17" t="e">
        <f>VLOOKUP($C5,'DATA PENGUKURAN GARDU'!$A:$BS,46,0)</f>
        <v>#N/A</v>
      </c>
      <c r="AQ5" s="17" t="e">
        <f>VLOOKUP($C5,'DATA PENGUKURAN GARDU'!$A:$BS,53,0)</f>
        <v>#N/A</v>
      </c>
      <c r="AR5" s="17" t="e">
        <f>VLOOKUP($C5,'DATA PENGUKURAN GARDU'!$A:$BS,54,0)</f>
        <v>#N/A</v>
      </c>
      <c r="AS5" s="20" t="e">
        <f>VLOOKUP($D5,'DATA PENGUKURAN GARDU'!$A:$BS,42,0)</f>
        <v>#N/A</v>
      </c>
      <c r="AT5" s="21" t="e">
        <f t="shared" si="24"/>
        <v>#N/A</v>
      </c>
      <c r="AU5" s="20" t="e">
        <f>VLOOKUP($D5,'DATA PENGUKURAN GARDU'!$A:$BS,44,0)</f>
        <v>#N/A</v>
      </c>
      <c r="AV5" s="21" t="e">
        <f t="shared" si="25"/>
        <v>#N/A</v>
      </c>
      <c r="AW5" s="20" t="e">
        <f>VLOOKUP($D5,'DATA PENGUKURAN GARDU'!$A:$BS,46,0)</f>
        <v>#N/A</v>
      </c>
      <c r="AX5" s="21" t="e">
        <f t="shared" si="26"/>
        <v>#N/A</v>
      </c>
      <c r="AY5" s="20" t="e">
        <f>VLOOKUP($D5,'DATA PENGUKURAN GARDU'!$A:$BS,46,0)</f>
        <v>#N/A</v>
      </c>
      <c r="AZ5" s="20" t="e">
        <f>VLOOKUP($D5,'DATA PENGUKURAN GARDU'!$A:$BS,53,0)</f>
        <v>#N/A</v>
      </c>
      <c r="BA5" s="20" t="e">
        <f>VLOOKUP($D5,'DATA PENGUKURAN GARDU'!$A:$BS,54,0)</f>
        <v>#N/A</v>
      </c>
      <c r="BB5" s="17" t="e">
        <f>VLOOKUP($E5,'DATA PENGUKURAN GARDU'!$A:$BS,42,0)</f>
        <v>#N/A</v>
      </c>
      <c r="BC5" s="23" t="e">
        <f t="shared" si="27"/>
        <v>#N/A</v>
      </c>
      <c r="BD5" s="17" t="e">
        <f>VLOOKUP($E5,'DATA PENGUKURAN GARDU'!$A:$BS,44,0)</f>
        <v>#N/A</v>
      </c>
      <c r="BE5" s="23" t="e">
        <f t="shared" si="28"/>
        <v>#N/A</v>
      </c>
      <c r="BF5" s="17" t="e">
        <f>VLOOKUP($E5,'DATA PENGUKURAN GARDU'!$A:$BS,46,0)</f>
        <v>#N/A</v>
      </c>
      <c r="BG5" s="23" t="e">
        <f t="shared" si="29"/>
        <v>#N/A</v>
      </c>
      <c r="BH5" s="17" t="e">
        <f>VLOOKUP($E5,'DATA PENGUKURAN GARDU'!$A:$BS,46,0)</f>
        <v>#N/A</v>
      </c>
      <c r="BI5" s="17" t="e">
        <f>VLOOKUP($E5,'DATA PENGUKURAN GARDU'!$A:$BS,53,0)</f>
        <v>#N/A</v>
      </c>
      <c r="BJ5" s="17" t="e">
        <f>VLOOKUP($E5,'DATA PENGUKURAN GARDU'!$A:$BS,54,0)</f>
        <v>#N/A</v>
      </c>
      <c r="BK5" s="20" t="e">
        <f t="shared" si="30"/>
        <v>#N/A</v>
      </c>
      <c r="BL5" s="20" t="e">
        <f t="shared" si="31"/>
        <v>#N/A</v>
      </c>
      <c r="BM5" s="20" t="e">
        <f t="shared" si="32"/>
        <v>#N/A</v>
      </c>
      <c r="BN5" s="25" t="e">
        <f t="shared" si="33"/>
        <v>#N/A</v>
      </c>
      <c r="BO5" s="26" t="str">
        <f t="shared" si="34"/>
        <v>0</v>
      </c>
      <c r="BP5" s="21" t="e">
        <f t="shared" si="35"/>
        <v>#VALUE!</v>
      </c>
      <c r="BQ5" s="20" t="e">
        <f t="shared" si="36"/>
        <v>#N/A</v>
      </c>
      <c r="BR5" s="20" t="e">
        <v>#N/A</v>
      </c>
      <c r="BS5" s="9" t="e">
        <v>#N/A</v>
      </c>
      <c r="BT5" s="2" t="e">
        <f t="shared" si="37"/>
        <v>#VALUE!</v>
      </c>
      <c r="BU5" s="2" t="e">
        <f t="shared" si="5"/>
        <v>#N/A</v>
      </c>
      <c r="BV5" s="2" t="e">
        <f t="shared" si="6"/>
        <v>#N/A</v>
      </c>
    </row>
    <row r="6" s="2" customFormat="1" ht="22.95" customHeight="1" spans="1:74">
      <c r="A6" s="9" t="str">
        <f t="shared" si="7"/>
        <v>KMO 12Induk</v>
      </c>
      <c r="B6" s="9" t="str">
        <f t="shared" si="8"/>
        <v>KMO 12jurusan 1</v>
      </c>
      <c r="C6" s="9" t="str">
        <f t="shared" si="9"/>
        <v>KMO 12jurusan 2</v>
      </c>
      <c r="D6" s="9" t="str">
        <f t="shared" si="10"/>
        <v>KMO 12jurusan 3</v>
      </c>
      <c r="E6" s="9" t="str">
        <f t="shared" si="11"/>
        <v>KMO 12jurusan 4</v>
      </c>
      <c r="F6" s="10" t="s">
        <v>13</v>
      </c>
      <c r="G6" s="10" t="s">
        <v>8</v>
      </c>
      <c r="H6" s="10" t="s">
        <v>14</v>
      </c>
      <c r="I6" s="10">
        <v>0.715719998</v>
      </c>
      <c r="J6" s="10">
        <v>124.371673584</v>
      </c>
      <c r="K6" s="10" t="s">
        <v>7465</v>
      </c>
      <c r="L6" s="10" t="s">
        <v>7465</v>
      </c>
      <c r="M6" s="10" t="s">
        <v>7465</v>
      </c>
      <c r="N6" s="14">
        <f t="shared" si="12"/>
        <v>0</v>
      </c>
      <c r="O6" s="15" t="e">
        <f t="shared" si="13"/>
        <v>#VALUE!</v>
      </c>
      <c r="P6" s="15" t="e">
        <f t="shared" si="14"/>
        <v>#VALUE!</v>
      </c>
      <c r="Q6" s="17" t="e">
        <f>VLOOKUP($A6,'DATA PENGUKURAN GARDU'!$A:$BS,42,0)</f>
        <v>#N/A</v>
      </c>
      <c r="R6" s="18" t="e">
        <f t="shared" si="15"/>
        <v>#N/A</v>
      </c>
      <c r="S6" s="17" t="e">
        <f>VLOOKUP($A6,'DATA PENGUKURAN GARDU'!$A:$BS,44,0)</f>
        <v>#N/A</v>
      </c>
      <c r="T6" s="18" t="e">
        <f t="shared" si="16"/>
        <v>#N/A</v>
      </c>
      <c r="U6" s="17" t="e">
        <f>VLOOKUP($A6,'DATA PENGUKURAN GARDU'!$A:$BS,46,0)</f>
        <v>#N/A</v>
      </c>
      <c r="V6" s="18" t="e">
        <f t="shared" si="17"/>
        <v>#N/A</v>
      </c>
      <c r="W6" s="17" t="e">
        <f>VLOOKUP($A6,'DATA PENGUKURAN GARDU'!$A:$BS,48,0)</f>
        <v>#N/A</v>
      </c>
      <c r="X6" s="17" t="e">
        <f>VLOOKUP($A6,'DATA PENGUKURAN GARDU'!$A:$BS,53,0)</f>
        <v>#N/A</v>
      </c>
      <c r="Y6" s="17" t="e">
        <f>VLOOKUP($A6,'DATA PENGUKURAN GARDU'!$A:$BS,54,0)</f>
        <v>#N/A</v>
      </c>
      <c r="Z6" s="17" t="e">
        <f>VLOOKUP($A6,'DATA PENGUKURAN GARDU'!$A:$BS,55,0)</f>
        <v>#N/A</v>
      </c>
      <c r="AA6" s="20" t="e">
        <f>VLOOKUP($B6,'DATA PENGUKURAN GARDU'!$A:$BS,42,0)</f>
        <v>#N/A</v>
      </c>
      <c r="AB6" s="21" t="e">
        <f t="shared" si="18"/>
        <v>#N/A</v>
      </c>
      <c r="AC6" s="20" t="e">
        <f>VLOOKUP($B6,'DATA PENGUKURAN GARDU'!$A:$BS,44,0)</f>
        <v>#N/A</v>
      </c>
      <c r="AD6" s="21" t="e">
        <f t="shared" si="19"/>
        <v>#N/A</v>
      </c>
      <c r="AE6" s="20" t="e">
        <f>VLOOKUP($B6,'DATA PENGUKURAN GARDU'!$A:$BS,46,0)</f>
        <v>#N/A</v>
      </c>
      <c r="AF6" s="21" t="e">
        <f t="shared" si="20"/>
        <v>#N/A</v>
      </c>
      <c r="AG6" s="20" t="e">
        <f>VLOOKUP($B6,'DATA PENGUKURAN GARDU'!$A:$BS,46,0)</f>
        <v>#N/A</v>
      </c>
      <c r="AH6" s="20" t="e">
        <f>VLOOKUP($B6,'DATA PENGUKURAN GARDU'!$A:$BS,53,0)</f>
        <v>#N/A</v>
      </c>
      <c r="AI6" s="20" t="e">
        <f>VLOOKUP($B6,'DATA PENGUKURAN GARDU'!$A:$BS,54,0)</f>
        <v>#N/A</v>
      </c>
      <c r="AJ6" s="17" t="e">
        <f>VLOOKUP($C6,'DATA PENGUKURAN GARDU'!$A:$BS,42,0)</f>
        <v>#N/A</v>
      </c>
      <c r="AK6" s="23" t="e">
        <f t="shared" si="21"/>
        <v>#N/A</v>
      </c>
      <c r="AL6" s="17" t="e">
        <f>VLOOKUP($C6,'DATA PENGUKURAN GARDU'!$A:$BS,44,0)</f>
        <v>#N/A</v>
      </c>
      <c r="AM6" s="23" t="e">
        <f t="shared" si="22"/>
        <v>#N/A</v>
      </c>
      <c r="AN6" s="17" t="e">
        <f>VLOOKUP($C6,'DATA PENGUKURAN GARDU'!$A:$BS,46,0)</f>
        <v>#N/A</v>
      </c>
      <c r="AO6" s="23" t="e">
        <f t="shared" si="23"/>
        <v>#N/A</v>
      </c>
      <c r="AP6" s="17" t="e">
        <f>VLOOKUP($C6,'DATA PENGUKURAN GARDU'!$A:$BS,46,0)</f>
        <v>#N/A</v>
      </c>
      <c r="AQ6" s="17" t="e">
        <f>VLOOKUP($C6,'DATA PENGUKURAN GARDU'!$A:$BS,53,0)</f>
        <v>#N/A</v>
      </c>
      <c r="AR6" s="17" t="e">
        <f>VLOOKUP($C6,'DATA PENGUKURAN GARDU'!$A:$BS,54,0)</f>
        <v>#N/A</v>
      </c>
      <c r="AS6" s="20" t="e">
        <f>VLOOKUP($D6,'DATA PENGUKURAN GARDU'!$A:$BS,42,0)</f>
        <v>#N/A</v>
      </c>
      <c r="AT6" s="21" t="e">
        <f t="shared" si="24"/>
        <v>#N/A</v>
      </c>
      <c r="AU6" s="20" t="e">
        <f>VLOOKUP($D6,'DATA PENGUKURAN GARDU'!$A:$BS,44,0)</f>
        <v>#N/A</v>
      </c>
      <c r="AV6" s="21" t="e">
        <f t="shared" si="25"/>
        <v>#N/A</v>
      </c>
      <c r="AW6" s="20" t="e">
        <f>VLOOKUP($D6,'DATA PENGUKURAN GARDU'!$A:$BS,46,0)</f>
        <v>#N/A</v>
      </c>
      <c r="AX6" s="21" t="e">
        <f t="shared" si="26"/>
        <v>#N/A</v>
      </c>
      <c r="AY6" s="20" t="e">
        <f>VLOOKUP($D6,'DATA PENGUKURAN GARDU'!$A:$BS,46,0)</f>
        <v>#N/A</v>
      </c>
      <c r="AZ6" s="20" t="e">
        <f>VLOOKUP($D6,'DATA PENGUKURAN GARDU'!$A:$BS,53,0)</f>
        <v>#N/A</v>
      </c>
      <c r="BA6" s="20" t="e">
        <f>VLOOKUP($D6,'DATA PENGUKURAN GARDU'!$A:$BS,54,0)</f>
        <v>#N/A</v>
      </c>
      <c r="BB6" s="17" t="e">
        <f>VLOOKUP($E6,'DATA PENGUKURAN GARDU'!$A:$BS,42,0)</f>
        <v>#N/A</v>
      </c>
      <c r="BC6" s="23" t="e">
        <f t="shared" si="27"/>
        <v>#N/A</v>
      </c>
      <c r="BD6" s="17" t="e">
        <f>VLOOKUP($E6,'DATA PENGUKURAN GARDU'!$A:$BS,44,0)</f>
        <v>#N/A</v>
      </c>
      <c r="BE6" s="23" t="e">
        <f t="shared" si="28"/>
        <v>#N/A</v>
      </c>
      <c r="BF6" s="17" t="e">
        <f>VLOOKUP($E6,'DATA PENGUKURAN GARDU'!$A:$BS,46,0)</f>
        <v>#N/A</v>
      </c>
      <c r="BG6" s="23" t="e">
        <f t="shared" si="29"/>
        <v>#N/A</v>
      </c>
      <c r="BH6" s="17" t="e">
        <f>VLOOKUP($E6,'DATA PENGUKURAN GARDU'!$A:$BS,46,0)</f>
        <v>#N/A</v>
      </c>
      <c r="BI6" s="17" t="e">
        <f>VLOOKUP($E6,'DATA PENGUKURAN GARDU'!$A:$BS,53,0)</f>
        <v>#N/A</v>
      </c>
      <c r="BJ6" s="17" t="e">
        <f>VLOOKUP($E6,'DATA PENGUKURAN GARDU'!$A:$BS,54,0)</f>
        <v>#N/A</v>
      </c>
      <c r="BK6" s="20" t="e">
        <f t="shared" si="30"/>
        <v>#N/A</v>
      </c>
      <c r="BL6" s="20" t="e">
        <f t="shared" si="31"/>
        <v>#N/A</v>
      </c>
      <c r="BM6" s="20" t="e">
        <f t="shared" si="32"/>
        <v>#N/A</v>
      </c>
      <c r="BN6" s="25" t="e">
        <f t="shared" si="33"/>
        <v>#N/A</v>
      </c>
      <c r="BO6" s="26" t="str">
        <f t="shared" si="34"/>
        <v>0</v>
      </c>
      <c r="BP6" s="21" t="e">
        <f t="shared" si="35"/>
        <v>#VALUE!</v>
      </c>
      <c r="BQ6" s="20" t="e">
        <f t="shared" si="36"/>
        <v>#N/A</v>
      </c>
      <c r="BR6" s="20" t="e">
        <v>#N/A</v>
      </c>
      <c r="BS6" s="9" t="e">
        <v>#N/A</v>
      </c>
      <c r="BT6" s="2" t="e">
        <f t="shared" si="37"/>
        <v>#VALUE!</v>
      </c>
      <c r="BU6" s="2" t="e">
        <f t="shared" si="5"/>
        <v>#N/A</v>
      </c>
      <c r="BV6" s="2" t="e">
        <f t="shared" si="6"/>
        <v>#N/A</v>
      </c>
    </row>
    <row r="7" s="2" customFormat="1" ht="22.95" customHeight="1" spans="1:74">
      <c r="A7" s="9" t="str">
        <f t="shared" si="7"/>
        <v>KMO 15Induk</v>
      </c>
      <c r="B7" s="9" t="str">
        <f t="shared" si="8"/>
        <v>KMO 15jurusan 1</v>
      </c>
      <c r="C7" s="9" t="str">
        <f t="shared" si="9"/>
        <v>KMO 15jurusan 2</v>
      </c>
      <c r="D7" s="9" t="str">
        <f t="shared" si="10"/>
        <v>KMO 15jurusan 3</v>
      </c>
      <c r="E7" s="9" t="str">
        <f t="shared" si="11"/>
        <v>KMO 15jurusan 4</v>
      </c>
      <c r="F7" s="10" t="s">
        <v>13</v>
      </c>
      <c r="G7" s="10" t="s">
        <v>8</v>
      </c>
      <c r="H7" s="10" t="s">
        <v>16</v>
      </c>
      <c r="I7" s="10">
        <v>0.71509397</v>
      </c>
      <c r="J7" s="10">
        <v>124.3730926514</v>
      </c>
      <c r="K7" s="10" t="s">
        <v>7465</v>
      </c>
      <c r="L7" s="10" t="s">
        <v>7465</v>
      </c>
      <c r="M7" s="10" t="s">
        <v>7465</v>
      </c>
      <c r="N7" s="14">
        <f t="shared" si="12"/>
        <v>0</v>
      </c>
      <c r="O7" s="15" t="e">
        <f t="shared" si="13"/>
        <v>#VALUE!</v>
      </c>
      <c r="P7" s="15" t="e">
        <f t="shared" si="14"/>
        <v>#VALUE!</v>
      </c>
      <c r="Q7" s="17" t="e">
        <f>VLOOKUP($A7,'DATA PENGUKURAN GARDU'!$A:$BS,42,0)</f>
        <v>#N/A</v>
      </c>
      <c r="R7" s="18" t="e">
        <f t="shared" si="15"/>
        <v>#N/A</v>
      </c>
      <c r="S7" s="17" t="e">
        <f>VLOOKUP($A7,'DATA PENGUKURAN GARDU'!$A:$BS,44,0)</f>
        <v>#N/A</v>
      </c>
      <c r="T7" s="18" t="e">
        <f t="shared" si="16"/>
        <v>#N/A</v>
      </c>
      <c r="U7" s="17" t="e">
        <f>VLOOKUP($A7,'DATA PENGUKURAN GARDU'!$A:$BS,46,0)</f>
        <v>#N/A</v>
      </c>
      <c r="V7" s="18" t="e">
        <f t="shared" si="17"/>
        <v>#N/A</v>
      </c>
      <c r="W7" s="17" t="e">
        <f>VLOOKUP($A7,'DATA PENGUKURAN GARDU'!$A:$BS,48,0)</f>
        <v>#N/A</v>
      </c>
      <c r="X7" s="17" t="e">
        <f>VLOOKUP($A7,'DATA PENGUKURAN GARDU'!$A:$BS,53,0)</f>
        <v>#N/A</v>
      </c>
      <c r="Y7" s="17" t="e">
        <f>VLOOKUP($A7,'DATA PENGUKURAN GARDU'!$A:$BS,54,0)</f>
        <v>#N/A</v>
      </c>
      <c r="Z7" s="17" t="e">
        <f>VLOOKUP($A7,'DATA PENGUKURAN GARDU'!$A:$BS,55,0)</f>
        <v>#N/A</v>
      </c>
      <c r="AA7" s="20" t="e">
        <f>VLOOKUP($B7,'DATA PENGUKURAN GARDU'!$A:$BS,42,0)</f>
        <v>#N/A</v>
      </c>
      <c r="AB7" s="21" t="e">
        <f t="shared" si="18"/>
        <v>#N/A</v>
      </c>
      <c r="AC7" s="20" t="e">
        <f>VLOOKUP($B7,'DATA PENGUKURAN GARDU'!$A:$BS,44,0)</f>
        <v>#N/A</v>
      </c>
      <c r="AD7" s="21" t="e">
        <f t="shared" si="19"/>
        <v>#N/A</v>
      </c>
      <c r="AE7" s="20" t="e">
        <f>VLOOKUP($B7,'DATA PENGUKURAN GARDU'!$A:$BS,46,0)</f>
        <v>#N/A</v>
      </c>
      <c r="AF7" s="21" t="e">
        <f t="shared" si="20"/>
        <v>#N/A</v>
      </c>
      <c r="AG7" s="20" t="e">
        <f>VLOOKUP($B7,'DATA PENGUKURAN GARDU'!$A:$BS,46,0)</f>
        <v>#N/A</v>
      </c>
      <c r="AH7" s="20" t="e">
        <f>VLOOKUP($B7,'DATA PENGUKURAN GARDU'!$A:$BS,53,0)</f>
        <v>#N/A</v>
      </c>
      <c r="AI7" s="20" t="e">
        <f>VLOOKUP($B7,'DATA PENGUKURAN GARDU'!$A:$BS,54,0)</f>
        <v>#N/A</v>
      </c>
      <c r="AJ7" s="17" t="e">
        <f>VLOOKUP($C7,'DATA PENGUKURAN GARDU'!$A:$BS,42,0)</f>
        <v>#N/A</v>
      </c>
      <c r="AK7" s="23" t="e">
        <f t="shared" si="21"/>
        <v>#N/A</v>
      </c>
      <c r="AL7" s="17" t="e">
        <f>VLOOKUP($C7,'DATA PENGUKURAN GARDU'!$A:$BS,44,0)</f>
        <v>#N/A</v>
      </c>
      <c r="AM7" s="23" t="e">
        <f t="shared" si="22"/>
        <v>#N/A</v>
      </c>
      <c r="AN7" s="17" t="e">
        <f>VLOOKUP($C7,'DATA PENGUKURAN GARDU'!$A:$BS,46,0)</f>
        <v>#N/A</v>
      </c>
      <c r="AO7" s="23" t="e">
        <f t="shared" si="23"/>
        <v>#N/A</v>
      </c>
      <c r="AP7" s="17" t="e">
        <f>VLOOKUP($C7,'DATA PENGUKURAN GARDU'!$A:$BS,46,0)</f>
        <v>#N/A</v>
      </c>
      <c r="AQ7" s="17" t="e">
        <f>VLOOKUP($C7,'DATA PENGUKURAN GARDU'!$A:$BS,53,0)</f>
        <v>#N/A</v>
      </c>
      <c r="AR7" s="17" t="e">
        <f>VLOOKUP($C7,'DATA PENGUKURAN GARDU'!$A:$BS,54,0)</f>
        <v>#N/A</v>
      </c>
      <c r="AS7" s="20" t="e">
        <f>VLOOKUP($D7,'DATA PENGUKURAN GARDU'!$A:$BS,42,0)</f>
        <v>#N/A</v>
      </c>
      <c r="AT7" s="21" t="e">
        <f t="shared" si="24"/>
        <v>#N/A</v>
      </c>
      <c r="AU7" s="20" t="e">
        <f>VLOOKUP($D7,'DATA PENGUKURAN GARDU'!$A:$BS,44,0)</f>
        <v>#N/A</v>
      </c>
      <c r="AV7" s="21" t="e">
        <f t="shared" si="25"/>
        <v>#N/A</v>
      </c>
      <c r="AW7" s="20" t="e">
        <f>VLOOKUP($D7,'DATA PENGUKURAN GARDU'!$A:$BS,46,0)</f>
        <v>#N/A</v>
      </c>
      <c r="AX7" s="21" t="e">
        <f t="shared" si="26"/>
        <v>#N/A</v>
      </c>
      <c r="AY7" s="20" t="e">
        <f>VLOOKUP($D7,'DATA PENGUKURAN GARDU'!$A:$BS,46,0)</f>
        <v>#N/A</v>
      </c>
      <c r="AZ7" s="20" t="e">
        <f>VLOOKUP($D7,'DATA PENGUKURAN GARDU'!$A:$BS,53,0)</f>
        <v>#N/A</v>
      </c>
      <c r="BA7" s="20" t="e">
        <f>VLOOKUP($D7,'DATA PENGUKURAN GARDU'!$A:$BS,54,0)</f>
        <v>#N/A</v>
      </c>
      <c r="BB7" s="17" t="e">
        <f>VLOOKUP($E7,'DATA PENGUKURAN GARDU'!$A:$BS,42,0)</f>
        <v>#N/A</v>
      </c>
      <c r="BC7" s="23" t="e">
        <f t="shared" si="27"/>
        <v>#N/A</v>
      </c>
      <c r="BD7" s="17" t="e">
        <f>VLOOKUP($E7,'DATA PENGUKURAN GARDU'!$A:$BS,44,0)</f>
        <v>#N/A</v>
      </c>
      <c r="BE7" s="23" t="e">
        <f t="shared" si="28"/>
        <v>#N/A</v>
      </c>
      <c r="BF7" s="17" t="e">
        <f>VLOOKUP($E7,'DATA PENGUKURAN GARDU'!$A:$BS,46,0)</f>
        <v>#N/A</v>
      </c>
      <c r="BG7" s="23" t="e">
        <f t="shared" si="29"/>
        <v>#N/A</v>
      </c>
      <c r="BH7" s="17" t="e">
        <f>VLOOKUP($E7,'DATA PENGUKURAN GARDU'!$A:$BS,46,0)</f>
        <v>#N/A</v>
      </c>
      <c r="BI7" s="17" t="e">
        <f>VLOOKUP($E7,'DATA PENGUKURAN GARDU'!$A:$BS,53,0)</f>
        <v>#N/A</v>
      </c>
      <c r="BJ7" s="17" t="e">
        <f>VLOOKUP($E7,'DATA PENGUKURAN GARDU'!$A:$BS,54,0)</f>
        <v>#N/A</v>
      </c>
      <c r="BK7" s="20" t="e">
        <f t="shared" si="30"/>
        <v>#N/A</v>
      </c>
      <c r="BL7" s="20" t="e">
        <f t="shared" si="31"/>
        <v>#N/A</v>
      </c>
      <c r="BM7" s="20" t="e">
        <f t="shared" si="32"/>
        <v>#N/A</v>
      </c>
      <c r="BN7" s="25" t="e">
        <f t="shared" si="33"/>
        <v>#N/A</v>
      </c>
      <c r="BO7" s="26" t="str">
        <f t="shared" si="34"/>
        <v>0</v>
      </c>
      <c r="BP7" s="21" t="e">
        <f t="shared" si="35"/>
        <v>#VALUE!</v>
      </c>
      <c r="BQ7" s="20" t="e">
        <f t="shared" si="36"/>
        <v>#N/A</v>
      </c>
      <c r="BR7" s="20" t="e">
        <v>#N/A</v>
      </c>
      <c r="BS7" s="9" t="e">
        <v>#N/A</v>
      </c>
      <c r="BT7" s="2" t="e">
        <f t="shared" si="37"/>
        <v>#VALUE!</v>
      </c>
      <c r="BU7" s="2" t="e">
        <f t="shared" si="5"/>
        <v>#N/A</v>
      </c>
      <c r="BV7" s="2" t="e">
        <f t="shared" si="6"/>
        <v>#N/A</v>
      </c>
    </row>
    <row r="8" s="2" customFormat="1" ht="22.95" customHeight="1" spans="1:74">
      <c r="A8" s="9" t="str">
        <f t="shared" si="7"/>
        <v>KMO 196Induk</v>
      </c>
      <c r="B8" s="9" t="str">
        <f t="shared" si="8"/>
        <v>KMO 196jurusan 1</v>
      </c>
      <c r="C8" s="9" t="str">
        <f t="shared" si="9"/>
        <v>KMO 196jurusan 2</v>
      </c>
      <c r="D8" s="9" t="str">
        <f t="shared" si="10"/>
        <v>KMO 196jurusan 3</v>
      </c>
      <c r="E8" s="9" t="str">
        <f t="shared" si="11"/>
        <v>KMO 196jurusan 4</v>
      </c>
      <c r="F8" s="10" t="s">
        <v>18</v>
      </c>
      <c r="G8" s="10" t="s">
        <v>8</v>
      </c>
      <c r="H8" s="10" t="s">
        <v>19</v>
      </c>
      <c r="I8" s="10">
        <v>0.775586009</v>
      </c>
      <c r="J8" s="10">
        <v>124.6176681519</v>
      </c>
      <c r="K8" s="10" t="s">
        <v>7465</v>
      </c>
      <c r="L8" s="10" t="s">
        <v>7465</v>
      </c>
      <c r="M8" s="10" t="s">
        <v>7465</v>
      </c>
      <c r="N8" s="14">
        <f t="shared" si="12"/>
        <v>0</v>
      </c>
      <c r="O8" s="15" t="e">
        <f t="shared" si="13"/>
        <v>#VALUE!</v>
      </c>
      <c r="P8" s="15" t="e">
        <f t="shared" si="14"/>
        <v>#VALUE!</v>
      </c>
      <c r="Q8" s="17" t="e">
        <f>VLOOKUP($A8,'DATA PENGUKURAN GARDU'!$A:$BS,42,0)</f>
        <v>#N/A</v>
      </c>
      <c r="R8" s="18" t="e">
        <f t="shared" si="15"/>
        <v>#N/A</v>
      </c>
      <c r="S8" s="17" t="e">
        <f>VLOOKUP($A8,'DATA PENGUKURAN GARDU'!$A:$BS,44,0)</f>
        <v>#N/A</v>
      </c>
      <c r="T8" s="18" t="e">
        <f t="shared" si="16"/>
        <v>#N/A</v>
      </c>
      <c r="U8" s="17" t="e">
        <f>VLOOKUP($A8,'DATA PENGUKURAN GARDU'!$A:$BS,46,0)</f>
        <v>#N/A</v>
      </c>
      <c r="V8" s="18" t="e">
        <f t="shared" si="17"/>
        <v>#N/A</v>
      </c>
      <c r="W8" s="17" t="e">
        <f>VLOOKUP($A8,'DATA PENGUKURAN GARDU'!$A:$BS,48,0)</f>
        <v>#N/A</v>
      </c>
      <c r="X8" s="17" t="e">
        <f>VLOOKUP($A8,'DATA PENGUKURAN GARDU'!$A:$BS,53,0)</f>
        <v>#N/A</v>
      </c>
      <c r="Y8" s="17" t="e">
        <f>VLOOKUP($A8,'DATA PENGUKURAN GARDU'!$A:$BS,54,0)</f>
        <v>#N/A</v>
      </c>
      <c r="Z8" s="17" t="e">
        <f>VLOOKUP($A8,'DATA PENGUKURAN GARDU'!$A:$BS,55,0)</f>
        <v>#N/A</v>
      </c>
      <c r="AA8" s="20" t="e">
        <f>VLOOKUP($B8,'DATA PENGUKURAN GARDU'!$A:$BS,42,0)</f>
        <v>#N/A</v>
      </c>
      <c r="AB8" s="21" t="e">
        <f t="shared" si="18"/>
        <v>#N/A</v>
      </c>
      <c r="AC8" s="20" t="e">
        <f>VLOOKUP($B8,'DATA PENGUKURAN GARDU'!$A:$BS,44,0)</f>
        <v>#N/A</v>
      </c>
      <c r="AD8" s="21" t="e">
        <f t="shared" si="19"/>
        <v>#N/A</v>
      </c>
      <c r="AE8" s="20" t="e">
        <f>VLOOKUP($B8,'DATA PENGUKURAN GARDU'!$A:$BS,46,0)</f>
        <v>#N/A</v>
      </c>
      <c r="AF8" s="21" t="e">
        <f t="shared" si="20"/>
        <v>#N/A</v>
      </c>
      <c r="AG8" s="20" t="e">
        <f>VLOOKUP($B8,'DATA PENGUKURAN GARDU'!$A:$BS,46,0)</f>
        <v>#N/A</v>
      </c>
      <c r="AH8" s="20" t="e">
        <f>VLOOKUP($B8,'DATA PENGUKURAN GARDU'!$A:$BS,53,0)</f>
        <v>#N/A</v>
      </c>
      <c r="AI8" s="20" t="e">
        <f>VLOOKUP($B8,'DATA PENGUKURAN GARDU'!$A:$BS,54,0)</f>
        <v>#N/A</v>
      </c>
      <c r="AJ8" s="17" t="e">
        <f>VLOOKUP($C8,'DATA PENGUKURAN GARDU'!$A:$BS,42,0)</f>
        <v>#N/A</v>
      </c>
      <c r="AK8" s="23" t="e">
        <f t="shared" si="21"/>
        <v>#N/A</v>
      </c>
      <c r="AL8" s="17" t="e">
        <f>VLOOKUP($C8,'DATA PENGUKURAN GARDU'!$A:$BS,44,0)</f>
        <v>#N/A</v>
      </c>
      <c r="AM8" s="23" t="e">
        <f t="shared" si="22"/>
        <v>#N/A</v>
      </c>
      <c r="AN8" s="17" t="e">
        <f>VLOOKUP($C8,'DATA PENGUKURAN GARDU'!$A:$BS,46,0)</f>
        <v>#N/A</v>
      </c>
      <c r="AO8" s="23" t="e">
        <f t="shared" si="23"/>
        <v>#N/A</v>
      </c>
      <c r="AP8" s="17" t="e">
        <f>VLOOKUP($C8,'DATA PENGUKURAN GARDU'!$A:$BS,46,0)</f>
        <v>#N/A</v>
      </c>
      <c r="AQ8" s="17" t="e">
        <f>VLOOKUP($C8,'DATA PENGUKURAN GARDU'!$A:$BS,53,0)</f>
        <v>#N/A</v>
      </c>
      <c r="AR8" s="17" t="e">
        <f>VLOOKUP($C8,'DATA PENGUKURAN GARDU'!$A:$BS,54,0)</f>
        <v>#N/A</v>
      </c>
      <c r="AS8" s="20" t="e">
        <f>VLOOKUP($D8,'DATA PENGUKURAN GARDU'!$A:$BS,42,0)</f>
        <v>#N/A</v>
      </c>
      <c r="AT8" s="21" t="e">
        <f t="shared" si="24"/>
        <v>#N/A</v>
      </c>
      <c r="AU8" s="20" t="e">
        <f>VLOOKUP($D8,'DATA PENGUKURAN GARDU'!$A:$BS,44,0)</f>
        <v>#N/A</v>
      </c>
      <c r="AV8" s="21" t="e">
        <f t="shared" si="25"/>
        <v>#N/A</v>
      </c>
      <c r="AW8" s="20" t="e">
        <f>VLOOKUP($D8,'DATA PENGUKURAN GARDU'!$A:$BS,46,0)</f>
        <v>#N/A</v>
      </c>
      <c r="AX8" s="21" t="e">
        <f t="shared" si="26"/>
        <v>#N/A</v>
      </c>
      <c r="AY8" s="20" t="e">
        <f>VLOOKUP($D8,'DATA PENGUKURAN GARDU'!$A:$BS,46,0)</f>
        <v>#N/A</v>
      </c>
      <c r="AZ8" s="20" t="e">
        <f>VLOOKUP($D8,'DATA PENGUKURAN GARDU'!$A:$BS,53,0)</f>
        <v>#N/A</v>
      </c>
      <c r="BA8" s="20" t="e">
        <f>VLOOKUP($D8,'DATA PENGUKURAN GARDU'!$A:$BS,54,0)</f>
        <v>#N/A</v>
      </c>
      <c r="BB8" s="17" t="e">
        <f>VLOOKUP($E8,'DATA PENGUKURAN GARDU'!$A:$BS,42,0)</f>
        <v>#N/A</v>
      </c>
      <c r="BC8" s="23" t="e">
        <f t="shared" si="27"/>
        <v>#N/A</v>
      </c>
      <c r="BD8" s="17" t="e">
        <f>VLOOKUP($E8,'DATA PENGUKURAN GARDU'!$A:$BS,44,0)</f>
        <v>#N/A</v>
      </c>
      <c r="BE8" s="23" t="e">
        <f t="shared" si="28"/>
        <v>#N/A</v>
      </c>
      <c r="BF8" s="17" t="e">
        <f>VLOOKUP($E8,'DATA PENGUKURAN GARDU'!$A:$BS,46,0)</f>
        <v>#N/A</v>
      </c>
      <c r="BG8" s="23" t="e">
        <f t="shared" si="29"/>
        <v>#N/A</v>
      </c>
      <c r="BH8" s="17" t="e">
        <f>VLOOKUP($E8,'DATA PENGUKURAN GARDU'!$A:$BS,46,0)</f>
        <v>#N/A</v>
      </c>
      <c r="BI8" s="17" t="e">
        <f>VLOOKUP($E8,'DATA PENGUKURAN GARDU'!$A:$BS,53,0)</f>
        <v>#N/A</v>
      </c>
      <c r="BJ8" s="17" t="e">
        <f>VLOOKUP($E8,'DATA PENGUKURAN GARDU'!$A:$BS,54,0)</f>
        <v>#N/A</v>
      </c>
      <c r="BK8" s="20" t="e">
        <f t="shared" si="30"/>
        <v>#N/A</v>
      </c>
      <c r="BL8" s="20" t="e">
        <f t="shared" si="31"/>
        <v>#N/A</v>
      </c>
      <c r="BM8" s="20" t="e">
        <f t="shared" si="32"/>
        <v>#N/A</v>
      </c>
      <c r="BN8" s="25" t="e">
        <f t="shared" si="33"/>
        <v>#N/A</v>
      </c>
      <c r="BO8" s="26" t="str">
        <f t="shared" si="34"/>
        <v>0</v>
      </c>
      <c r="BP8" s="21" t="e">
        <f t="shared" si="35"/>
        <v>#VALUE!</v>
      </c>
      <c r="BQ8" s="20" t="e">
        <f t="shared" si="36"/>
        <v>#N/A</v>
      </c>
      <c r="BR8" s="20" t="e">
        <v>#N/A</v>
      </c>
      <c r="BS8" s="9" t="e">
        <v>#N/A</v>
      </c>
      <c r="BT8" s="2" t="e">
        <f t="shared" si="37"/>
        <v>#VALUE!</v>
      </c>
      <c r="BU8" s="2" t="e">
        <f t="shared" si="5"/>
        <v>#N/A</v>
      </c>
      <c r="BV8" s="2" t="e">
        <f t="shared" si="6"/>
        <v>#N/A</v>
      </c>
    </row>
    <row r="9" s="2" customFormat="1" ht="22.95" customHeight="1" spans="1:74">
      <c r="A9" s="9" t="str">
        <f t="shared" si="7"/>
        <v>L-144Induk</v>
      </c>
      <c r="B9" s="9" t="str">
        <f t="shared" si="8"/>
        <v>L-144jurusan 1</v>
      </c>
      <c r="C9" s="9" t="str">
        <f t="shared" si="9"/>
        <v>L-144jurusan 2</v>
      </c>
      <c r="D9" s="9" t="str">
        <f t="shared" si="10"/>
        <v>L-144jurusan 3</v>
      </c>
      <c r="E9" s="9" t="str">
        <f t="shared" si="11"/>
        <v>L-144jurusan 4</v>
      </c>
      <c r="F9" s="10" t="s">
        <v>21</v>
      </c>
      <c r="G9" s="10" t="s">
        <v>22</v>
      </c>
      <c r="H9" s="10" t="s">
        <v>23</v>
      </c>
      <c r="I9" s="10">
        <v>0.45646</v>
      </c>
      <c r="J9" s="10">
        <v>124.42854</v>
      </c>
      <c r="K9" s="10" t="s">
        <v>7465</v>
      </c>
      <c r="L9" s="10" t="s">
        <v>7465</v>
      </c>
      <c r="M9" s="10" t="s">
        <v>7465</v>
      </c>
      <c r="N9" s="14">
        <f t="shared" si="12"/>
        <v>0</v>
      </c>
      <c r="O9" s="15" t="e">
        <f t="shared" si="13"/>
        <v>#VALUE!</v>
      </c>
      <c r="P9" s="15" t="e">
        <f t="shared" si="14"/>
        <v>#VALUE!</v>
      </c>
      <c r="Q9" s="17" t="e">
        <f>VLOOKUP($A9,'DATA PENGUKURAN GARDU'!$A:$BS,42,0)</f>
        <v>#N/A</v>
      </c>
      <c r="R9" s="18" t="e">
        <f t="shared" si="15"/>
        <v>#N/A</v>
      </c>
      <c r="S9" s="17" t="e">
        <f>VLOOKUP($A9,'DATA PENGUKURAN GARDU'!$A:$BS,44,0)</f>
        <v>#N/A</v>
      </c>
      <c r="T9" s="18" t="e">
        <f t="shared" si="16"/>
        <v>#N/A</v>
      </c>
      <c r="U9" s="17" t="e">
        <f>VLOOKUP($A9,'DATA PENGUKURAN GARDU'!$A:$BS,46,0)</f>
        <v>#N/A</v>
      </c>
      <c r="V9" s="18" t="e">
        <f t="shared" si="17"/>
        <v>#N/A</v>
      </c>
      <c r="W9" s="17" t="e">
        <f>VLOOKUP($A9,'DATA PENGUKURAN GARDU'!$A:$BS,48,0)</f>
        <v>#N/A</v>
      </c>
      <c r="X9" s="17" t="e">
        <f>VLOOKUP($A9,'DATA PENGUKURAN GARDU'!$A:$BS,53,0)</f>
        <v>#N/A</v>
      </c>
      <c r="Y9" s="17" t="e">
        <f>VLOOKUP($A9,'DATA PENGUKURAN GARDU'!$A:$BS,54,0)</f>
        <v>#N/A</v>
      </c>
      <c r="Z9" s="17" t="e">
        <f>VLOOKUP($A9,'DATA PENGUKURAN GARDU'!$A:$BS,55,0)</f>
        <v>#N/A</v>
      </c>
      <c r="AA9" s="20" t="e">
        <f>VLOOKUP($B9,'DATA PENGUKURAN GARDU'!$A:$BS,42,0)</f>
        <v>#N/A</v>
      </c>
      <c r="AB9" s="21" t="e">
        <f t="shared" si="18"/>
        <v>#N/A</v>
      </c>
      <c r="AC9" s="20" t="e">
        <f>VLOOKUP($B9,'DATA PENGUKURAN GARDU'!$A:$BS,44,0)</f>
        <v>#N/A</v>
      </c>
      <c r="AD9" s="21" t="e">
        <f t="shared" si="19"/>
        <v>#N/A</v>
      </c>
      <c r="AE9" s="20" t="e">
        <f>VLOOKUP($B9,'DATA PENGUKURAN GARDU'!$A:$BS,46,0)</f>
        <v>#N/A</v>
      </c>
      <c r="AF9" s="21" t="e">
        <f t="shared" si="20"/>
        <v>#N/A</v>
      </c>
      <c r="AG9" s="20" t="e">
        <f>VLOOKUP($B9,'DATA PENGUKURAN GARDU'!$A:$BS,46,0)</f>
        <v>#N/A</v>
      </c>
      <c r="AH9" s="20" t="e">
        <f>VLOOKUP($B9,'DATA PENGUKURAN GARDU'!$A:$BS,53,0)</f>
        <v>#N/A</v>
      </c>
      <c r="AI9" s="20" t="e">
        <f>VLOOKUP($B9,'DATA PENGUKURAN GARDU'!$A:$BS,54,0)</f>
        <v>#N/A</v>
      </c>
      <c r="AJ9" s="17" t="e">
        <f>VLOOKUP($C9,'DATA PENGUKURAN GARDU'!$A:$BS,42,0)</f>
        <v>#N/A</v>
      </c>
      <c r="AK9" s="23" t="e">
        <f t="shared" si="21"/>
        <v>#N/A</v>
      </c>
      <c r="AL9" s="17" t="e">
        <f>VLOOKUP($C9,'DATA PENGUKURAN GARDU'!$A:$BS,44,0)</f>
        <v>#N/A</v>
      </c>
      <c r="AM9" s="23" t="e">
        <f t="shared" si="22"/>
        <v>#N/A</v>
      </c>
      <c r="AN9" s="17" t="e">
        <f>VLOOKUP($C9,'DATA PENGUKURAN GARDU'!$A:$BS,46,0)</f>
        <v>#N/A</v>
      </c>
      <c r="AO9" s="23" t="e">
        <f t="shared" si="23"/>
        <v>#N/A</v>
      </c>
      <c r="AP9" s="17" t="e">
        <f>VLOOKUP($C9,'DATA PENGUKURAN GARDU'!$A:$BS,46,0)</f>
        <v>#N/A</v>
      </c>
      <c r="AQ9" s="17" t="e">
        <f>VLOOKUP($C9,'DATA PENGUKURAN GARDU'!$A:$BS,53,0)</f>
        <v>#N/A</v>
      </c>
      <c r="AR9" s="17" t="e">
        <f>VLOOKUP($C9,'DATA PENGUKURAN GARDU'!$A:$BS,54,0)</f>
        <v>#N/A</v>
      </c>
      <c r="AS9" s="20" t="e">
        <f>VLOOKUP($D9,'DATA PENGUKURAN GARDU'!$A:$BS,42,0)</f>
        <v>#N/A</v>
      </c>
      <c r="AT9" s="21" t="e">
        <f t="shared" si="24"/>
        <v>#N/A</v>
      </c>
      <c r="AU9" s="20" t="e">
        <f>VLOOKUP($D9,'DATA PENGUKURAN GARDU'!$A:$BS,44,0)</f>
        <v>#N/A</v>
      </c>
      <c r="AV9" s="21" t="e">
        <f t="shared" si="25"/>
        <v>#N/A</v>
      </c>
      <c r="AW9" s="20" t="e">
        <f>VLOOKUP($D9,'DATA PENGUKURAN GARDU'!$A:$BS,46,0)</f>
        <v>#N/A</v>
      </c>
      <c r="AX9" s="21" t="e">
        <f t="shared" si="26"/>
        <v>#N/A</v>
      </c>
      <c r="AY9" s="20" t="e">
        <f>VLOOKUP($D9,'DATA PENGUKURAN GARDU'!$A:$BS,46,0)</f>
        <v>#N/A</v>
      </c>
      <c r="AZ9" s="20" t="e">
        <f>VLOOKUP($D9,'DATA PENGUKURAN GARDU'!$A:$BS,53,0)</f>
        <v>#N/A</v>
      </c>
      <c r="BA9" s="20" t="e">
        <f>VLOOKUP($D9,'DATA PENGUKURAN GARDU'!$A:$BS,54,0)</f>
        <v>#N/A</v>
      </c>
      <c r="BB9" s="17" t="e">
        <f>VLOOKUP($E9,'DATA PENGUKURAN GARDU'!$A:$BS,42,0)</f>
        <v>#N/A</v>
      </c>
      <c r="BC9" s="23" t="e">
        <f t="shared" si="27"/>
        <v>#N/A</v>
      </c>
      <c r="BD9" s="17" t="e">
        <f>VLOOKUP($E9,'DATA PENGUKURAN GARDU'!$A:$BS,44,0)</f>
        <v>#N/A</v>
      </c>
      <c r="BE9" s="23" t="e">
        <f t="shared" si="28"/>
        <v>#N/A</v>
      </c>
      <c r="BF9" s="17" t="e">
        <f>VLOOKUP($E9,'DATA PENGUKURAN GARDU'!$A:$BS,46,0)</f>
        <v>#N/A</v>
      </c>
      <c r="BG9" s="23" t="e">
        <f t="shared" si="29"/>
        <v>#N/A</v>
      </c>
      <c r="BH9" s="17" t="e">
        <f>VLOOKUP($E9,'DATA PENGUKURAN GARDU'!$A:$BS,46,0)</f>
        <v>#N/A</v>
      </c>
      <c r="BI9" s="17" t="e">
        <f>VLOOKUP($E9,'DATA PENGUKURAN GARDU'!$A:$BS,53,0)</f>
        <v>#N/A</v>
      </c>
      <c r="BJ9" s="17" t="e">
        <f>VLOOKUP($E9,'DATA PENGUKURAN GARDU'!$A:$BS,54,0)</f>
        <v>#N/A</v>
      </c>
      <c r="BK9" s="20" t="e">
        <f t="shared" si="30"/>
        <v>#N/A</v>
      </c>
      <c r="BL9" s="20" t="e">
        <f t="shared" si="31"/>
        <v>#N/A</v>
      </c>
      <c r="BM9" s="20" t="e">
        <f t="shared" si="32"/>
        <v>#N/A</v>
      </c>
      <c r="BN9" s="25" t="e">
        <f t="shared" si="33"/>
        <v>#N/A</v>
      </c>
      <c r="BO9" s="26" t="str">
        <f t="shared" si="34"/>
        <v>0</v>
      </c>
      <c r="BP9" s="21" t="e">
        <f t="shared" si="35"/>
        <v>#VALUE!</v>
      </c>
      <c r="BQ9" s="20" t="e">
        <f t="shared" si="36"/>
        <v>#N/A</v>
      </c>
      <c r="BR9" s="20" t="e">
        <v>#N/A</v>
      </c>
      <c r="BS9" s="9" t="e">
        <v>#N/A</v>
      </c>
      <c r="BT9" s="2" t="e">
        <f t="shared" si="37"/>
        <v>#VALUE!</v>
      </c>
      <c r="BU9" s="2" t="e">
        <f t="shared" si="5"/>
        <v>#N/A</v>
      </c>
      <c r="BV9" s="2" t="e">
        <f t="shared" si="6"/>
        <v>#N/A</v>
      </c>
    </row>
    <row r="10" s="2" customFormat="1" ht="22.95" customHeight="1" spans="1:74">
      <c r="A10" s="9" t="str">
        <f t="shared" si="7"/>
        <v>KMO 31Induk</v>
      </c>
      <c r="B10" s="9" t="str">
        <f t="shared" si="8"/>
        <v>KMO 31jurusan 1</v>
      </c>
      <c r="C10" s="9" t="str">
        <f t="shared" si="9"/>
        <v>KMO 31jurusan 2</v>
      </c>
      <c r="D10" s="9" t="str">
        <f t="shared" si="10"/>
        <v>KMO 31jurusan 3</v>
      </c>
      <c r="E10" s="9" t="str">
        <f t="shared" si="11"/>
        <v>KMO 31jurusan 4</v>
      </c>
      <c r="F10" s="10" t="s">
        <v>25</v>
      </c>
      <c r="G10" s="10" t="s">
        <v>8</v>
      </c>
      <c r="H10" s="10" t="s">
        <v>26</v>
      </c>
      <c r="I10" s="10">
        <v>0.702353001</v>
      </c>
      <c r="J10" s="10">
        <v>124.4048843384</v>
      </c>
      <c r="K10" s="10" t="s">
        <v>7465</v>
      </c>
      <c r="L10" s="10" t="s">
        <v>7465</v>
      </c>
      <c r="M10" s="10" t="s">
        <v>7465</v>
      </c>
      <c r="N10" s="14">
        <f t="shared" si="12"/>
        <v>0</v>
      </c>
      <c r="O10" s="15" t="e">
        <f t="shared" si="13"/>
        <v>#VALUE!</v>
      </c>
      <c r="P10" s="15" t="e">
        <f t="shared" si="14"/>
        <v>#VALUE!</v>
      </c>
      <c r="Q10" s="17" t="e">
        <f>VLOOKUP($A10,'DATA PENGUKURAN GARDU'!$A:$BS,42,0)</f>
        <v>#N/A</v>
      </c>
      <c r="R10" s="18" t="e">
        <f t="shared" si="15"/>
        <v>#N/A</v>
      </c>
      <c r="S10" s="17" t="e">
        <f>VLOOKUP($A10,'DATA PENGUKURAN GARDU'!$A:$BS,44,0)</f>
        <v>#N/A</v>
      </c>
      <c r="T10" s="18" t="e">
        <f t="shared" si="16"/>
        <v>#N/A</v>
      </c>
      <c r="U10" s="17" t="e">
        <f>VLOOKUP($A10,'DATA PENGUKURAN GARDU'!$A:$BS,46,0)</f>
        <v>#N/A</v>
      </c>
      <c r="V10" s="18" t="e">
        <f t="shared" si="17"/>
        <v>#N/A</v>
      </c>
      <c r="W10" s="17" t="e">
        <f>VLOOKUP($A10,'DATA PENGUKURAN GARDU'!$A:$BS,48,0)</f>
        <v>#N/A</v>
      </c>
      <c r="X10" s="17" t="e">
        <f>VLOOKUP($A10,'DATA PENGUKURAN GARDU'!$A:$BS,53,0)</f>
        <v>#N/A</v>
      </c>
      <c r="Y10" s="17" t="e">
        <f>VLOOKUP($A10,'DATA PENGUKURAN GARDU'!$A:$BS,54,0)</f>
        <v>#N/A</v>
      </c>
      <c r="Z10" s="17" t="e">
        <f>VLOOKUP($A10,'DATA PENGUKURAN GARDU'!$A:$BS,55,0)</f>
        <v>#N/A</v>
      </c>
      <c r="AA10" s="20" t="e">
        <f>VLOOKUP($B10,'DATA PENGUKURAN GARDU'!$A:$BS,42,0)</f>
        <v>#N/A</v>
      </c>
      <c r="AB10" s="21" t="e">
        <f t="shared" si="18"/>
        <v>#N/A</v>
      </c>
      <c r="AC10" s="20" t="e">
        <f>VLOOKUP($B10,'DATA PENGUKURAN GARDU'!$A:$BS,44,0)</f>
        <v>#N/A</v>
      </c>
      <c r="AD10" s="21" t="e">
        <f t="shared" si="19"/>
        <v>#N/A</v>
      </c>
      <c r="AE10" s="20" t="e">
        <f>VLOOKUP($B10,'DATA PENGUKURAN GARDU'!$A:$BS,46,0)</f>
        <v>#N/A</v>
      </c>
      <c r="AF10" s="21" t="e">
        <f t="shared" si="20"/>
        <v>#N/A</v>
      </c>
      <c r="AG10" s="20" t="e">
        <f>VLOOKUP($B10,'DATA PENGUKURAN GARDU'!$A:$BS,46,0)</f>
        <v>#N/A</v>
      </c>
      <c r="AH10" s="20" t="e">
        <f>VLOOKUP($B10,'DATA PENGUKURAN GARDU'!$A:$BS,53,0)</f>
        <v>#N/A</v>
      </c>
      <c r="AI10" s="20" t="e">
        <f>VLOOKUP($B10,'DATA PENGUKURAN GARDU'!$A:$BS,54,0)</f>
        <v>#N/A</v>
      </c>
      <c r="AJ10" s="17" t="e">
        <f>VLOOKUP($C10,'DATA PENGUKURAN GARDU'!$A:$BS,42,0)</f>
        <v>#N/A</v>
      </c>
      <c r="AK10" s="23" t="e">
        <f t="shared" si="21"/>
        <v>#N/A</v>
      </c>
      <c r="AL10" s="17" t="e">
        <f>VLOOKUP($C10,'DATA PENGUKURAN GARDU'!$A:$BS,44,0)</f>
        <v>#N/A</v>
      </c>
      <c r="AM10" s="23" t="e">
        <f t="shared" si="22"/>
        <v>#N/A</v>
      </c>
      <c r="AN10" s="17" t="e">
        <f>VLOOKUP($C10,'DATA PENGUKURAN GARDU'!$A:$BS,46,0)</f>
        <v>#N/A</v>
      </c>
      <c r="AO10" s="23" t="e">
        <f t="shared" si="23"/>
        <v>#N/A</v>
      </c>
      <c r="AP10" s="17" t="e">
        <f>VLOOKUP($C10,'DATA PENGUKURAN GARDU'!$A:$BS,46,0)</f>
        <v>#N/A</v>
      </c>
      <c r="AQ10" s="17" t="e">
        <f>VLOOKUP($C10,'DATA PENGUKURAN GARDU'!$A:$BS,53,0)</f>
        <v>#N/A</v>
      </c>
      <c r="AR10" s="17" t="e">
        <f>VLOOKUP($C10,'DATA PENGUKURAN GARDU'!$A:$BS,54,0)</f>
        <v>#N/A</v>
      </c>
      <c r="AS10" s="20" t="e">
        <f>VLOOKUP($D10,'DATA PENGUKURAN GARDU'!$A:$BS,42,0)</f>
        <v>#N/A</v>
      </c>
      <c r="AT10" s="21" t="e">
        <f t="shared" si="24"/>
        <v>#N/A</v>
      </c>
      <c r="AU10" s="20" t="e">
        <f>VLOOKUP($D10,'DATA PENGUKURAN GARDU'!$A:$BS,44,0)</f>
        <v>#N/A</v>
      </c>
      <c r="AV10" s="21" t="e">
        <f t="shared" si="25"/>
        <v>#N/A</v>
      </c>
      <c r="AW10" s="20" t="e">
        <f>VLOOKUP($D10,'DATA PENGUKURAN GARDU'!$A:$BS,46,0)</f>
        <v>#N/A</v>
      </c>
      <c r="AX10" s="21" t="e">
        <f t="shared" si="26"/>
        <v>#N/A</v>
      </c>
      <c r="AY10" s="20" t="e">
        <f>VLOOKUP($D10,'DATA PENGUKURAN GARDU'!$A:$BS,46,0)</f>
        <v>#N/A</v>
      </c>
      <c r="AZ10" s="20" t="e">
        <f>VLOOKUP($D10,'DATA PENGUKURAN GARDU'!$A:$BS,53,0)</f>
        <v>#N/A</v>
      </c>
      <c r="BA10" s="20" t="e">
        <f>VLOOKUP($D10,'DATA PENGUKURAN GARDU'!$A:$BS,54,0)</f>
        <v>#N/A</v>
      </c>
      <c r="BB10" s="17" t="e">
        <f>VLOOKUP($E10,'DATA PENGUKURAN GARDU'!$A:$BS,42,0)</f>
        <v>#N/A</v>
      </c>
      <c r="BC10" s="23" t="e">
        <f t="shared" si="27"/>
        <v>#N/A</v>
      </c>
      <c r="BD10" s="17" t="e">
        <f>VLOOKUP($E10,'DATA PENGUKURAN GARDU'!$A:$BS,44,0)</f>
        <v>#N/A</v>
      </c>
      <c r="BE10" s="23" t="e">
        <f t="shared" si="28"/>
        <v>#N/A</v>
      </c>
      <c r="BF10" s="17" t="e">
        <f>VLOOKUP($E10,'DATA PENGUKURAN GARDU'!$A:$BS,46,0)</f>
        <v>#N/A</v>
      </c>
      <c r="BG10" s="23" t="e">
        <f t="shared" si="29"/>
        <v>#N/A</v>
      </c>
      <c r="BH10" s="17" t="e">
        <f>VLOOKUP($E10,'DATA PENGUKURAN GARDU'!$A:$BS,46,0)</f>
        <v>#N/A</v>
      </c>
      <c r="BI10" s="17" t="e">
        <f>VLOOKUP($E10,'DATA PENGUKURAN GARDU'!$A:$BS,53,0)</f>
        <v>#N/A</v>
      </c>
      <c r="BJ10" s="17" t="e">
        <f>VLOOKUP($E10,'DATA PENGUKURAN GARDU'!$A:$BS,54,0)</f>
        <v>#N/A</v>
      </c>
      <c r="BK10" s="20" t="e">
        <f t="shared" si="30"/>
        <v>#N/A</v>
      </c>
      <c r="BL10" s="20" t="e">
        <f t="shared" si="31"/>
        <v>#N/A</v>
      </c>
      <c r="BM10" s="20" t="e">
        <f t="shared" si="32"/>
        <v>#N/A</v>
      </c>
      <c r="BN10" s="25" t="e">
        <f t="shared" si="33"/>
        <v>#N/A</v>
      </c>
      <c r="BO10" s="26" t="str">
        <f t="shared" si="34"/>
        <v>0</v>
      </c>
      <c r="BP10" s="21" t="e">
        <f t="shared" si="35"/>
        <v>#VALUE!</v>
      </c>
      <c r="BQ10" s="20" t="e">
        <f t="shared" si="36"/>
        <v>#N/A</v>
      </c>
      <c r="BR10" s="20" t="e">
        <v>#N/A</v>
      </c>
      <c r="BS10" s="9" t="e">
        <v>#N/A</v>
      </c>
      <c r="BT10" s="2" t="e">
        <f t="shared" si="37"/>
        <v>#VALUE!</v>
      </c>
      <c r="BU10" s="2" t="e">
        <f t="shared" si="5"/>
        <v>#N/A</v>
      </c>
      <c r="BV10" s="2" t="e">
        <f t="shared" si="6"/>
        <v>#N/A</v>
      </c>
    </row>
    <row r="11" s="2" customFormat="1" ht="22.95" customHeight="1" spans="1:74">
      <c r="A11" s="9" t="str">
        <f t="shared" si="7"/>
        <v>KMO 38Induk</v>
      </c>
      <c r="B11" s="9" t="str">
        <f t="shared" si="8"/>
        <v>KMO 38jurusan 1</v>
      </c>
      <c r="C11" s="9" t="str">
        <f t="shared" si="9"/>
        <v>KMO 38jurusan 2</v>
      </c>
      <c r="D11" s="9" t="str">
        <f t="shared" si="10"/>
        <v>KMO 38jurusan 3</v>
      </c>
      <c r="E11" s="9" t="str">
        <f t="shared" si="11"/>
        <v>KMO 38jurusan 4</v>
      </c>
      <c r="F11" s="10" t="s">
        <v>28</v>
      </c>
      <c r="G11" s="10" t="s">
        <v>8</v>
      </c>
      <c r="H11" s="10" t="s">
        <v>29</v>
      </c>
      <c r="I11" s="10">
        <v>0.65386802</v>
      </c>
      <c r="J11" s="10">
        <v>124.4543457031</v>
      </c>
      <c r="K11" s="10" t="s">
        <v>7465</v>
      </c>
      <c r="L11" s="10" t="s">
        <v>7465</v>
      </c>
      <c r="M11" s="10" t="s">
        <v>7465</v>
      </c>
      <c r="N11" s="14">
        <f t="shared" si="12"/>
        <v>0</v>
      </c>
      <c r="O11" s="15" t="e">
        <f t="shared" si="13"/>
        <v>#VALUE!</v>
      </c>
      <c r="P11" s="15" t="e">
        <f t="shared" si="14"/>
        <v>#VALUE!</v>
      </c>
      <c r="Q11" s="17" t="e">
        <f>VLOOKUP($A11,'DATA PENGUKURAN GARDU'!$A:$BS,42,0)</f>
        <v>#N/A</v>
      </c>
      <c r="R11" s="18" t="e">
        <f t="shared" si="15"/>
        <v>#N/A</v>
      </c>
      <c r="S11" s="17" t="e">
        <f>VLOOKUP($A11,'DATA PENGUKURAN GARDU'!$A:$BS,44,0)</f>
        <v>#N/A</v>
      </c>
      <c r="T11" s="18" t="e">
        <f t="shared" si="16"/>
        <v>#N/A</v>
      </c>
      <c r="U11" s="17" t="e">
        <f>VLOOKUP($A11,'DATA PENGUKURAN GARDU'!$A:$BS,46,0)</f>
        <v>#N/A</v>
      </c>
      <c r="V11" s="18" t="e">
        <f t="shared" si="17"/>
        <v>#N/A</v>
      </c>
      <c r="W11" s="17" t="e">
        <f>VLOOKUP($A11,'DATA PENGUKURAN GARDU'!$A:$BS,48,0)</f>
        <v>#N/A</v>
      </c>
      <c r="X11" s="17" t="e">
        <f>VLOOKUP($A11,'DATA PENGUKURAN GARDU'!$A:$BS,53,0)</f>
        <v>#N/A</v>
      </c>
      <c r="Y11" s="17" t="e">
        <f>VLOOKUP($A11,'DATA PENGUKURAN GARDU'!$A:$BS,54,0)</f>
        <v>#N/A</v>
      </c>
      <c r="Z11" s="17" t="e">
        <f>VLOOKUP($A11,'DATA PENGUKURAN GARDU'!$A:$BS,55,0)</f>
        <v>#N/A</v>
      </c>
      <c r="AA11" s="20" t="e">
        <f>VLOOKUP($B11,'DATA PENGUKURAN GARDU'!$A:$BS,42,0)</f>
        <v>#N/A</v>
      </c>
      <c r="AB11" s="21" t="e">
        <f t="shared" si="18"/>
        <v>#N/A</v>
      </c>
      <c r="AC11" s="20" t="e">
        <f>VLOOKUP($B11,'DATA PENGUKURAN GARDU'!$A:$BS,44,0)</f>
        <v>#N/A</v>
      </c>
      <c r="AD11" s="21" t="e">
        <f t="shared" si="19"/>
        <v>#N/A</v>
      </c>
      <c r="AE11" s="20" t="e">
        <f>VLOOKUP($B11,'DATA PENGUKURAN GARDU'!$A:$BS,46,0)</f>
        <v>#N/A</v>
      </c>
      <c r="AF11" s="21" t="e">
        <f t="shared" si="20"/>
        <v>#N/A</v>
      </c>
      <c r="AG11" s="20" t="e">
        <f>VLOOKUP($B11,'DATA PENGUKURAN GARDU'!$A:$BS,46,0)</f>
        <v>#N/A</v>
      </c>
      <c r="AH11" s="20" t="e">
        <f>VLOOKUP($B11,'DATA PENGUKURAN GARDU'!$A:$BS,53,0)</f>
        <v>#N/A</v>
      </c>
      <c r="AI11" s="20" t="e">
        <f>VLOOKUP($B11,'DATA PENGUKURAN GARDU'!$A:$BS,54,0)</f>
        <v>#N/A</v>
      </c>
      <c r="AJ11" s="17" t="e">
        <f>VLOOKUP($C11,'DATA PENGUKURAN GARDU'!$A:$BS,42,0)</f>
        <v>#N/A</v>
      </c>
      <c r="AK11" s="23" t="e">
        <f t="shared" si="21"/>
        <v>#N/A</v>
      </c>
      <c r="AL11" s="17" t="e">
        <f>VLOOKUP($C11,'DATA PENGUKURAN GARDU'!$A:$BS,44,0)</f>
        <v>#N/A</v>
      </c>
      <c r="AM11" s="23" t="e">
        <f t="shared" si="22"/>
        <v>#N/A</v>
      </c>
      <c r="AN11" s="17" t="e">
        <f>VLOOKUP($C11,'DATA PENGUKURAN GARDU'!$A:$BS,46,0)</f>
        <v>#N/A</v>
      </c>
      <c r="AO11" s="23" t="e">
        <f t="shared" si="23"/>
        <v>#N/A</v>
      </c>
      <c r="AP11" s="17" t="e">
        <f>VLOOKUP($C11,'DATA PENGUKURAN GARDU'!$A:$BS,46,0)</f>
        <v>#N/A</v>
      </c>
      <c r="AQ11" s="17" t="e">
        <f>VLOOKUP($C11,'DATA PENGUKURAN GARDU'!$A:$BS,53,0)</f>
        <v>#N/A</v>
      </c>
      <c r="AR11" s="17" t="e">
        <f>VLOOKUP($C11,'DATA PENGUKURAN GARDU'!$A:$BS,54,0)</f>
        <v>#N/A</v>
      </c>
      <c r="AS11" s="20" t="e">
        <f>VLOOKUP($D11,'DATA PENGUKURAN GARDU'!$A:$BS,42,0)</f>
        <v>#N/A</v>
      </c>
      <c r="AT11" s="21" t="e">
        <f t="shared" si="24"/>
        <v>#N/A</v>
      </c>
      <c r="AU11" s="20" t="e">
        <f>VLOOKUP($D11,'DATA PENGUKURAN GARDU'!$A:$BS,44,0)</f>
        <v>#N/A</v>
      </c>
      <c r="AV11" s="21" t="e">
        <f t="shared" si="25"/>
        <v>#N/A</v>
      </c>
      <c r="AW11" s="20" t="e">
        <f>VLOOKUP($D11,'DATA PENGUKURAN GARDU'!$A:$BS,46,0)</f>
        <v>#N/A</v>
      </c>
      <c r="AX11" s="21" t="e">
        <f t="shared" si="26"/>
        <v>#N/A</v>
      </c>
      <c r="AY11" s="20" t="e">
        <f>VLOOKUP($D11,'DATA PENGUKURAN GARDU'!$A:$BS,46,0)</f>
        <v>#N/A</v>
      </c>
      <c r="AZ11" s="20" t="e">
        <f>VLOOKUP($D11,'DATA PENGUKURAN GARDU'!$A:$BS,53,0)</f>
        <v>#N/A</v>
      </c>
      <c r="BA11" s="20" t="e">
        <f>VLOOKUP($D11,'DATA PENGUKURAN GARDU'!$A:$BS,54,0)</f>
        <v>#N/A</v>
      </c>
      <c r="BB11" s="17" t="e">
        <f>VLOOKUP($E11,'DATA PENGUKURAN GARDU'!$A:$BS,42,0)</f>
        <v>#N/A</v>
      </c>
      <c r="BC11" s="23" t="e">
        <f t="shared" si="27"/>
        <v>#N/A</v>
      </c>
      <c r="BD11" s="17" t="e">
        <f>VLOOKUP($E11,'DATA PENGUKURAN GARDU'!$A:$BS,44,0)</f>
        <v>#N/A</v>
      </c>
      <c r="BE11" s="23" t="e">
        <f t="shared" si="28"/>
        <v>#N/A</v>
      </c>
      <c r="BF11" s="17" t="e">
        <f>VLOOKUP($E11,'DATA PENGUKURAN GARDU'!$A:$BS,46,0)</f>
        <v>#N/A</v>
      </c>
      <c r="BG11" s="23" t="e">
        <f t="shared" si="29"/>
        <v>#N/A</v>
      </c>
      <c r="BH11" s="17" t="e">
        <f>VLOOKUP($E11,'DATA PENGUKURAN GARDU'!$A:$BS,46,0)</f>
        <v>#N/A</v>
      </c>
      <c r="BI11" s="17" t="e">
        <f>VLOOKUP($E11,'DATA PENGUKURAN GARDU'!$A:$BS,53,0)</f>
        <v>#N/A</v>
      </c>
      <c r="BJ11" s="17" t="e">
        <f>VLOOKUP($E11,'DATA PENGUKURAN GARDU'!$A:$BS,54,0)</f>
        <v>#N/A</v>
      </c>
      <c r="BK11" s="20" t="e">
        <f t="shared" si="30"/>
        <v>#N/A</v>
      </c>
      <c r="BL11" s="20" t="e">
        <f t="shared" si="31"/>
        <v>#N/A</v>
      </c>
      <c r="BM11" s="20" t="e">
        <f t="shared" si="32"/>
        <v>#N/A</v>
      </c>
      <c r="BN11" s="25" t="e">
        <f t="shared" si="33"/>
        <v>#N/A</v>
      </c>
      <c r="BO11" s="26" t="str">
        <f t="shared" si="34"/>
        <v>0</v>
      </c>
      <c r="BP11" s="21" t="e">
        <f t="shared" si="35"/>
        <v>#VALUE!</v>
      </c>
      <c r="BQ11" s="20" t="e">
        <f t="shared" si="36"/>
        <v>#N/A</v>
      </c>
      <c r="BR11" s="20" t="e">
        <v>#N/A</v>
      </c>
      <c r="BS11" s="9" t="e">
        <v>#N/A</v>
      </c>
      <c r="BT11" s="2" t="e">
        <f t="shared" si="37"/>
        <v>#VALUE!</v>
      </c>
      <c r="BU11" s="2" t="e">
        <f t="shared" si="5"/>
        <v>#N/A</v>
      </c>
      <c r="BV11" s="2" t="e">
        <f t="shared" si="6"/>
        <v>#N/A</v>
      </c>
    </row>
    <row r="12" s="2" customFormat="1" ht="22.95" customHeight="1" spans="1:74">
      <c r="A12" s="9" t="str">
        <f t="shared" si="7"/>
        <v>KMO 40Induk</v>
      </c>
      <c r="B12" s="9" t="str">
        <f t="shared" si="8"/>
        <v>KMO 40jurusan 1</v>
      </c>
      <c r="C12" s="9" t="str">
        <f t="shared" si="9"/>
        <v>KMO 40jurusan 2</v>
      </c>
      <c r="D12" s="9" t="str">
        <f t="shared" si="10"/>
        <v>KMO 40jurusan 3</v>
      </c>
      <c r="E12" s="9" t="str">
        <f t="shared" si="11"/>
        <v>KMO 40jurusan 4</v>
      </c>
      <c r="F12" s="10" t="s">
        <v>28</v>
      </c>
      <c r="G12" s="10" t="s">
        <v>8</v>
      </c>
      <c r="H12" s="10" t="s">
        <v>31</v>
      </c>
      <c r="I12" s="10">
        <v>0.656536996</v>
      </c>
      <c r="J12" s="10">
        <v>124.4607467651</v>
      </c>
      <c r="K12" s="10" t="s">
        <v>7465</v>
      </c>
      <c r="L12" s="10" t="s">
        <v>7465</v>
      </c>
      <c r="M12" s="10" t="s">
        <v>7465</v>
      </c>
      <c r="N12" s="14">
        <f t="shared" si="12"/>
        <v>0</v>
      </c>
      <c r="O12" s="15" t="e">
        <f t="shared" si="13"/>
        <v>#VALUE!</v>
      </c>
      <c r="P12" s="15" t="e">
        <f t="shared" si="14"/>
        <v>#VALUE!</v>
      </c>
      <c r="Q12" s="17" t="e">
        <f>VLOOKUP($A12,'DATA PENGUKURAN GARDU'!$A:$BS,42,0)</f>
        <v>#N/A</v>
      </c>
      <c r="R12" s="18" t="e">
        <f t="shared" si="15"/>
        <v>#N/A</v>
      </c>
      <c r="S12" s="17" t="e">
        <f>VLOOKUP($A12,'DATA PENGUKURAN GARDU'!$A:$BS,44,0)</f>
        <v>#N/A</v>
      </c>
      <c r="T12" s="18" t="e">
        <f t="shared" si="16"/>
        <v>#N/A</v>
      </c>
      <c r="U12" s="17" t="e">
        <f>VLOOKUP($A12,'DATA PENGUKURAN GARDU'!$A:$BS,46,0)</f>
        <v>#N/A</v>
      </c>
      <c r="V12" s="18" t="e">
        <f t="shared" si="17"/>
        <v>#N/A</v>
      </c>
      <c r="W12" s="17" t="e">
        <f>VLOOKUP($A12,'DATA PENGUKURAN GARDU'!$A:$BS,48,0)</f>
        <v>#N/A</v>
      </c>
      <c r="X12" s="17" t="e">
        <f>VLOOKUP($A12,'DATA PENGUKURAN GARDU'!$A:$BS,53,0)</f>
        <v>#N/A</v>
      </c>
      <c r="Y12" s="17" t="e">
        <f>VLOOKUP($A12,'DATA PENGUKURAN GARDU'!$A:$BS,54,0)</f>
        <v>#N/A</v>
      </c>
      <c r="Z12" s="17" t="e">
        <f>VLOOKUP($A12,'DATA PENGUKURAN GARDU'!$A:$BS,55,0)</f>
        <v>#N/A</v>
      </c>
      <c r="AA12" s="20" t="e">
        <f>VLOOKUP($B12,'DATA PENGUKURAN GARDU'!$A:$BS,42,0)</f>
        <v>#N/A</v>
      </c>
      <c r="AB12" s="21" t="e">
        <f t="shared" si="18"/>
        <v>#N/A</v>
      </c>
      <c r="AC12" s="20" t="e">
        <f>VLOOKUP($B12,'DATA PENGUKURAN GARDU'!$A:$BS,44,0)</f>
        <v>#N/A</v>
      </c>
      <c r="AD12" s="21" t="e">
        <f t="shared" si="19"/>
        <v>#N/A</v>
      </c>
      <c r="AE12" s="20" t="e">
        <f>VLOOKUP($B12,'DATA PENGUKURAN GARDU'!$A:$BS,46,0)</f>
        <v>#N/A</v>
      </c>
      <c r="AF12" s="21" t="e">
        <f t="shared" si="20"/>
        <v>#N/A</v>
      </c>
      <c r="AG12" s="20" t="e">
        <f>VLOOKUP($B12,'DATA PENGUKURAN GARDU'!$A:$BS,46,0)</f>
        <v>#N/A</v>
      </c>
      <c r="AH12" s="20" t="e">
        <f>VLOOKUP($B12,'DATA PENGUKURAN GARDU'!$A:$BS,53,0)</f>
        <v>#N/A</v>
      </c>
      <c r="AI12" s="20" t="e">
        <f>VLOOKUP($B12,'DATA PENGUKURAN GARDU'!$A:$BS,54,0)</f>
        <v>#N/A</v>
      </c>
      <c r="AJ12" s="17" t="e">
        <f>VLOOKUP($C12,'DATA PENGUKURAN GARDU'!$A:$BS,42,0)</f>
        <v>#N/A</v>
      </c>
      <c r="AK12" s="23" t="e">
        <f t="shared" si="21"/>
        <v>#N/A</v>
      </c>
      <c r="AL12" s="17" t="e">
        <f>VLOOKUP($C12,'DATA PENGUKURAN GARDU'!$A:$BS,44,0)</f>
        <v>#N/A</v>
      </c>
      <c r="AM12" s="23" t="e">
        <f t="shared" si="22"/>
        <v>#N/A</v>
      </c>
      <c r="AN12" s="17" t="e">
        <f>VLOOKUP($C12,'DATA PENGUKURAN GARDU'!$A:$BS,46,0)</f>
        <v>#N/A</v>
      </c>
      <c r="AO12" s="23" t="e">
        <f t="shared" si="23"/>
        <v>#N/A</v>
      </c>
      <c r="AP12" s="17" t="e">
        <f>VLOOKUP($C12,'DATA PENGUKURAN GARDU'!$A:$BS,46,0)</f>
        <v>#N/A</v>
      </c>
      <c r="AQ12" s="17" t="e">
        <f>VLOOKUP($C12,'DATA PENGUKURAN GARDU'!$A:$BS,53,0)</f>
        <v>#N/A</v>
      </c>
      <c r="AR12" s="17" t="e">
        <f>VLOOKUP($C12,'DATA PENGUKURAN GARDU'!$A:$BS,54,0)</f>
        <v>#N/A</v>
      </c>
      <c r="AS12" s="20" t="e">
        <f>VLOOKUP($D12,'DATA PENGUKURAN GARDU'!$A:$BS,42,0)</f>
        <v>#N/A</v>
      </c>
      <c r="AT12" s="21" t="e">
        <f t="shared" si="24"/>
        <v>#N/A</v>
      </c>
      <c r="AU12" s="20" t="e">
        <f>VLOOKUP($D12,'DATA PENGUKURAN GARDU'!$A:$BS,44,0)</f>
        <v>#N/A</v>
      </c>
      <c r="AV12" s="21" t="e">
        <f t="shared" si="25"/>
        <v>#N/A</v>
      </c>
      <c r="AW12" s="20" t="e">
        <f>VLOOKUP($D12,'DATA PENGUKURAN GARDU'!$A:$BS,46,0)</f>
        <v>#N/A</v>
      </c>
      <c r="AX12" s="21" t="e">
        <f t="shared" si="26"/>
        <v>#N/A</v>
      </c>
      <c r="AY12" s="20" t="e">
        <f>VLOOKUP($D12,'DATA PENGUKURAN GARDU'!$A:$BS,46,0)</f>
        <v>#N/A</v>
      </c>
      <c r="AZ12" s="20" t="e">
        <f>VLOOKUP($D12,'DATA PENGUKURAN GARDU'!$A:$BS,53,0)</f>
        <v>#N/A</v>
      </c>
      <c r="BA12" s="20" t="e">
        <f>VLOOKUP($D12,'DATA PENGUKURAN GARDU'!$A:$BS,54,0)</f>
        <v>#N/A</v>
      </c>
      <c r="BB12" s="17" t="e">
        <f>VLOOKUP($E12,'DATA PENGUKURAN GARDU'!$A:$BS,42,0)</f>
        <v>#N/A</v>
      </c>
      <c r="BC12" s="23" t="e">
        <f t="shared" si="27"/>
        <v>#N/A</v>
      </c>
      <c r="BD12" s="17" t="e">
        <f>VLOOKUP($E12,'DATA PENGUKURAN GARDU'!$A:$BS,44,0)</f>
        <v>#N/A</v>
      </c>
      <c r="BE12" s="23" t="e">
        <f t="shared" si="28"/>
        <v>#N/A</v>
      </c>
      <c r="BF12" s="17" t="e">
        <f>VLOOKUP($E12,'DATA PENGUKURAN GARDU'!$A:$BS,46,0)</f>
        <v>#N/A</v>
      </c>
      <c r="BG12" s="23" t="e">
        <f t="shared" si="29"/>
        <v>#N/A</v>
      </c>
      <c r="BH12" s="17" t="e">
        <f>VLOOKUP($E12,'DATA PENGUKURAN GARDU'!$A:$BS,46,0)</f>
        <v>#N/A</v>
      </c>
      <c r="BI12" s="17" t="e">
        <f>VLOOKUP($E12,'DATA PENGUKURAN GARDU'!$A:$BS,53,0)</f>
        <v>#N/A</v>
      </c>
      <c r="BJ12" s="17" t="e">
        <f>VLOOKUP($E12,'DATA PENGUKURAN GARDU'!$A:$BS,54,0)</f>
        <v>#N/A</v>
      </c>
      <c r="BK12" s="20" t="e">
        <f t="shared" si="30"/>
        <v>#N/A</v>
      </c>
      <c r="BL12" s="20" t="e">
        <f t="shared" si="31"/>
        <v>#N/A</v>
      </c>
      <c r="BM12" s="20" t="e">
        <f t="shared" si="32"/>
        <v>#N/A</v>
      </c>
      <c r="BN12" s="25" t="e">
        <f t="shared" si="33"/>
        <v>#N/A</v>
      </c>
      <c r="BO12" s="26" t="str">
        <f t="shared" si="34"/>
        <v>0</v>
      </c>
      <c r="BP12" s="21" t="e">
        <f t="shared" si="35"/>
        <v>#VALUE!</v>
      </c>
      <c r="BQ12" s="20" t="e">
        <f t="shared" si="36"/>
        <v>#N/A</v>
      </c>
      <c r="BR12" s="20" t="e">
        <v>#N/A</v>
      </c>
      <c r="BS12" s="9" t="e">
        <v>#N/A</v>
      </c>
      <c r="BT12" s="2" t="e">
        <f t="shared" si="37"/>
        <v>#VALUE!</v>
      </c>
      <c r="BU12" s="2" t="e">
        <f t="shared" si="5"/>
        <v>#N/A</v>
      </c>
      <c r="BV12" s="2" t="e">
        <f t="shared" si="6"/>
        <v>#N/A</v>
      </c>
    </row>
    <row r="13" s="2" customFormat="1" ht="22.95" customHeight="1" spans="1:74">
      <c r="A13" s="9" t="str">
        <f t="shared" si="7"/>
        <v>KMO 64Induk</v>
      </c>
      <c r="B13" s="9" t="str">
        <f t="shared" si="8"/>
        <v>KMO 64jurusan 1</v>
      </c>
      <c r="C13" s="9" t="str">
        <f t="shared" si="9"/>
        <v>KMO 64jurusan 2</v>
      </c>
      <c r="D13" s="9" t="str">
        <f t="shared" si="10"/>
        <v>KMO 64jurusan 3</v>
      </c>
      <c r="E13" s="9" t="str">
        <f t="shared" si="11"/>
        <v>KMO 64jurusan 4</v>
      </c>
      <c r="F13" s="10" t="s">
        <v>33</v>
      </c>
      <c r="G13" s="10" t="s">
        <v>8</v>
      </c>
      <c r="H13" s="10" t="s">
        <v>34</v>
      </c>
      <c r="I13" s="10">
        <v>0.582127988</v>
      </c>
      <c r="J13" s="10">
        <v>124.5267944336</v>
      </c>
      <c r="K13" s="10" t="s">
        <v>7465</v>
      </c>
      <c r="L13" s="10" t="s">
        <v>7465</v>
      </c>
      <c r="M13" s="10" t="s">
        <v>7465</v>
      </c>
      <c r="N13" s="14">
        <f t="shared" si="12"/>
        <v>0</v>
      </c>
      <c r="O13" s="15" t="e">
        <f t="shared" si="13"/>
        <v>#VALUE!</v>
      </c>
      <c r="P13" s="15" t="e">
        <f t="shared" si="14"/>
        <v>#VALUE!</v>
      </c>
      <c r="Q13" s="17" t="e">
        <f>VLOOKUP($A13,'DATA PENGUKURAN GARDU'!$A:$BS,42,0)</f>
        <v>#N/A</v>
      </c>
      <c r="R13" s="18" t="e">
        <f t="shared" si="15"/>
        <v>#N/A</v>
      </c>
      <c r="S13" s="17" t="e">
        <f>VLOOKUP($A13,'DATA PENGUKURAN GARDU'!$A:$BS,44,0)</f>
        <v>#N/A</v>
      </c>
      <c r="T13" s="18" t="e">
        <f t="shared" si="16"/>
        <v>#N/A</v>
      </c>
      <c r="U13" s="17" t="e">
        <f>VLOOKUP($A13,'DATA PENGUKURAN GARDU'!$A:$BS,46,0)</f>
        <v>#N/A</v>
      </c>
      <c r="V13" s="18" t="e">
        <f t="shared" si="17"/>
        <v>#N/A</v>
      </c>
      <c r="W13" s="17" t="e">
        <f>VLOOKUP($A13,'DATA PENGUKURAN GARDU'!$A:$BS,48,0)</f>
        <v>#N/A</v>
      </c>
      <c r="X13" s="17" t="e">
        <f>VLOOKUP($A13,'DATA PENGUKURAN GARDU'!$A:$BS,53,0)</f>
        <v>#N/A</v>
      </c>
      <c r="Y13" s="17" t="e">
        <f>VLOOKUP($A13,'DATA PENGUKURAN GARDU'!$A:$BS,54,0)</f>
        <v>#N/A</v>
      </c>
      <c r="Z13" s="17" t="e">
        <f>VLOOKUP($A13,'DATA PENGUKURAN GARDU'!$A:$BS,55,0)</f>
        <v>#N/A</v>
      </c>
      <c r="AA13" s="20" t="e">
        <f>VLOOKUP($B13,'DATA PENGUKURAN GARDU'!$A:$BS,42,0)</f>
        <v>#N/A</v>
      </c>
      <c r="AB13" s="21" t="e">
        <f t="shared" si="18"/>
        <v>#N/A</v>
      </c>
      <c r="AC13" s="20" t="e">
        <f>VLOOKUP($B13,'DATA PENGUKURAN GARDU'!$A:$BS,44,0)</f>
        <v>#N/A</v>
      </c>
      <c r="AD13" s="21" t="e">
        <f t="shared" si="19"/>
        <v>#N/A</v>
      </c>
      <c r="AE13" s="20" t="e">
        <f>VLOOKUP($B13,'DATA PENGUKURAN GARDU'!$A:$BS,46,0)</f>
        <v>#N/A</v>
      </c>
      <c r="AF13" s="21" t="e">
        <f t="shared" si="20"/>
        <v>#N/A</v>
      </c>
      <c r="AG13" s="20" t="e">
        <f>VLOOKUP($B13,'DATA PENGUKURAN GARDU'!$A:$BS,46,0)</f>
        <v>#N/A</v>
      </c>
      <c r="AH13" s="20" t="e">
        <f>VLOOKUP($B13,'DATA PENGUKURAN GARDU'!$A:$BS,53,0)</f>
        <v>#N/A</v>
      </c>
      <c r="AI13" s="20" t="e">
        <f>VLOOKUP($B13,'DATA PENGUKURAN GARDU'!$A:$BS,54,0)</f>
        <v>#N/A</v>
      </c>
      <c r="AJ13" s="17" t="e">
        <f>VLOOKUP($C13,'DATA PENGUKURAN GARDU'!$A:$BS,42,0)</f>
        <v>#N/A</v>
      </c>
      <c r="AK13" s="23" t="e">
        <f t="shared" si="21"/>
        <v>#N/A</v>
      </c>
      <c r="AL13" s="17" t="e">
        <f>VLOOKUP($C13,'DATA PENGUKURAN GARDU'!$A:$BS,44,0)</f>
        <v>#N/A</v>
      </c>
      <c r="AM13" s="23" t="e">
        <f t="shared" si="22"/>
        <v>#N/A</v>
      </c>
      <c r="AN13" s="17" t="e">
        <f>VLOOKUP($C13,'DATA PENGUKURAN GARDU'!$A:$BS,46,0)</f>
        <v>#N/A</v>
      </c>
      <c r="AO13" s="23" t="e">
        <f t="shared" si="23"/>
        <v>#N/A</v>
      </c>
      <c r="AP13" s="17" t="e">
        <f>VLOOKUP($C13,'DATA PENGUKURAN GARDU'!$A:$BS,46,0)</f>
        <v>#N/A</v>
      </c>
      <c r="AQ13" s="17" t="e">
        <f>VLOOKUP($C13,'DATA PENGUKURAN GARDU'!$A:$BS,53,0)</f>
        <v>#N/A</v>
      </c>
      <c r="AR13" s="17" t="e">
        <f>VLOOKUP($C13,'DATA PENGUKURAN GARDU'!$A:$BS,54,0)</f>
        <v>#N/A</v>
      </c>
      <c r="AS13" s="20" t="e">
        <f>VLOOKUP($D13,'DATA PENGUKURAN GARDU'!$A:$BS,42,0)</f>
        <v>#N/A</v>
      </c>
      <c r="AT13" s="21" t="e">
        <f t="shared" si="24"/>
        <v>#N/A</v>
      </c>
      <c r="AU13" s="20" t="e">
        <f>VLOOKUP($D13,'DATA PENGUKURAN GARDU'!$A:$BS,44,0)</f>
        <v>#N/A</v>
      </c>
      <c r="AV13" s="21" t="e">
        <f t="shared" si="25"/>
        <v>#N/A</v>
      </c>
      <c r="AW13" s="20" t="e">
        <f>VLOOKUP($D13,'DATA PENGUKURAN GARDU'!$A:$BS,46,0)</f>
        <v>#N/A</v>
      </c>
      <c r="AX13" s="21" t="e">
        <f t="shared" si="26"/>
        <v>#N/A</v>
      </c>
      <c r="AY13" s="20" t="e">
        <f>VLOOKUP($D13,'DATA PENGUKURAN GARDU'!$A:$BS,46,0)</f>
        <v>#N/A</v>
      </c>
      <c r="AZ13" s="20" t="e">
        <f>VLOOKUP($D13,'DATA PENGUKURAN GARDU'!$A:$BS,53,0)</f>
        <v>#N/A</v>
      </c>
      <c r="BA13" s="20" t="e">
        <f>VLOOKUP($D13,'DATA PENGUKURAN GARDU'!$A:$BS,54,0)</f>
        <v>#N/A</v>
      </c>
      <c r="BB13" s="17" t="e">
        <f>VLOOKUP($E13,'DATA PENGUKURAN GARDU'!$A:$BS,42,0)</f>
        <v>#N/A</v>
      </c>
      <c r="BC13" s="23" t="e">
        <f t="shared" si="27"/>
        <v>#N/A</v>
      </c>
      <c r="BD13" s="17" t="e">
        <f>VLOOKUP($E13,'DATA PENGUKURAN GARDU'!$A:$BS,44,0)</f>
        <v>#N/A</v>
      </c>
      <c r="BE13" s="23" t="e">
        <f t="shared" si="28"/>
        <v>#N/A</v>
      </c>
      <c r="BF13" s="17" t="e">
        <f>VLOOKUP($E13,'DATA PENGUKURAN GARDU'!$A:$BS,46,0)</f>
        <v>#N/A</v>
      </c>
      <c r="BG13" s="23" t="e">
        <f t="shared" si="29"/>
        <v>#N/A</v>
      </c>
      <c r="BH13" s="17" t="e">
        <f>VLOOKUP($E13,'DATA PENGUKURAN GARDU'!$A:$BS,46,0)</f>
        <v>#N/A</v>
      </c>
      <c r="BI13" s="17" t="e">
        <f>VLOOKUP($E13,'DATA PENGUKURAN GARDU'!$A:$BS,53,0)</f>
        <v>#N/A</v>
      </c>
      <c r="BJ13" s="17" t="e">
        <f>VLOOKUP($E13,'DATA PENGUKURAN GARDU'!$A:$BS,54,0)</f>
        <v>#N/A</v>
      </c>
      <c r="BK13" s="20" t="e">
        <f t="shared" si="30"/>
        <v>#N/A</v>
      </c>
      <c r="BL13" s="20" t="e">
        <f t="shared" si="31"/>
        <v>#N/A</v>
      </c>
      <c r="BM13" s="20" t="e">
        <f t="shared" si="32"/>
        <v>#N/A</v>
      </c>
      <c r="BN13" s="25" t="e">
        <f t="shared" si="33"/>
        <v>#N/A</v>
      </c>
      <c r="BO13" s="26" t="str">
        <f t="shared" si="34"/>
        <v>0</v>
      </c>
      <c r="BP13" s="21" t="e">
        <f t="shared" si="35"/>
        <v>#VALUE!</v>
      </c>
      <c r="BQ13" s="20" t="e">
        <f t="shared" si="36"/>
        <v>#N/A</v>
      </c>
      <c r="BR13" s="20" t="e">
        <v>#N/A</v>
      </c>
      <c r="BS13" s="9" t="e">
        <v>#N/A</v>
      </c>
      <c r="BT13" s="2" t="e">
        <f t="shared" si="37"/>
        <v>#VALUE!</v>
      </c>
      <c r="BU13" s="2" t="e">
        <f t="shared" si="5"/>
        <v>#N/A</v>
      </c>
      <c r="BV13" s="2" t="e">
        <f t="shared" si="6"/>
        <v>#N/A</v>
      </c>
    </row>
    <row r="14" s="2" customFormat="1" ht="22.95" customHeight="1" spans="1:74">
      <c r="A14" s="9" t="str">
        <f t="shared" si="7"/>
        <v>KMO 65Induk</v>
      </c>
      <c r="B14" s="9" t="str">
        <f t="shared" si="8"/>
        <v>KMO 65jurusan 1</v>
      </c>
      <c r="C14" s="9" t="str">
        <f t="shared" si="9"/>
        <v>KMO 65jurusan 2</v>
      </c>
      <c r="D14" s="9" t="str">
        <f t="shared" si="10"/>
        <v>KMO 65jurusan 3</v>
      </c>
      <c r="E14" s="9" t="str">
        <f t="shared" si="11"/>
        <v>KMO 65jurusan 4</v>
      </c>
      <c r="F14" s="10" t="s">
        <v>33</v>
      </c>
      <c r="G14" s="10" t="s">
        <v>8</v>
      </c>
      <c r="H14" s="10" t="s">
        <v>36</v>
      </c>
      <c r="I14" s="10">
        <v>0.578496993</v>
      </c>
      <c r="J14" s="10">
        <v>124.5134048462</v>
      </c>
      <c r="K14" s="10" t="s">
        <v>7465</v>
      </c>
      <c r="L14" s="10" t="s">
        <v>7465</v>
      </c>
      <c r="M14" s="10" t="s">
        <v>7465</v>
      </c>
      <c r="N14" s="14">
        <f t="shared" si="12"/>
        <v>0</v>
      </c>
      <c r="O14" s="15" t="e">
        <f t="shared" si="13"/>
        <v>#VALUE!</v>
      </c>
      <c r="P14" s="15" t="e">
        <f t="shared" si="14"/>
        <v>#VALUE!</v>
      </c>
      <c r="Q14" s="17" t="e">
        <f>VLOOKUP($A14,'DATA PENGUKURAN GARDU'!$A:$BS,42,0)</f>
        <v>#N/A</v>
      </c>
      <c r="R14" s="18" t="e">
        <f t="shared" si="15"/>
        <v>#N/A</v>
      </c>
      <c r="S14" s="17" t="e">
        <f>VLOOKUP($A14,'DATA PENGUKURAN GARDU'!$A:$BS,44,0)</f>
        <v>#N/A</v>
      </c>
      <c r="T14" s="18" t="e">
        <f t="shared" si="16"/>
        <v>#N/A</v>
      </c>
      <c r="U14" s="17" t="e">
        <f>VLOOKUP($A14,'DATA PENGUKURAN GARDU'!$A:$BS,46,0)</f>
        <v>#N/A</v>
      </c>
      <c r="V14" s="18" t="e">
        <f t="shared" si="17"/>
        <v>#N/A</v>
      </c>
      <c r="W14" s="17" t="e">
        <f>VLOOKUP($A14,'DATA PENGUKURAN GARDU'!$A:$BS,48,0)</f>
        <v>#N/A</v>
      </c>
      <c r="X14" s="17" t="e">
        <f>VLOOKUP($A14,'DATA PENGUKURAN GARDU'!$A:$BS,53,0)</f>
        <v>#N/A</v>
      </c>
      <c r="Y14" s="17" t="e">
        <f>VLOOKUP($A14,'DATA PENGUKURAN GARDU'!$A:$BS,54,0)</f>
        <v>#N/A</v>
      </c>
      <c r="Z14" s="17" t="e">
        <f>VLOOKUP($A14,'DATA PENGUKURAN GARDU'!$A:$BS,55,0)</f>
        <v>#N/A</v>
      </c>
      <c r="AA14" s="20" t="e">
        <f>VLOOKUP($B14,'DATA PENGUKURAN GARDU'!$A:$BS,42,0)</f>
        <v>#N/A</v>
      </c>
      <c r="AB14" s="21" t="e">
        <f t="shared" si="18"/>
        <v>#N/A</v>
      </c>
      <c r="AC14" s="20" t="e">
        <f>VLOOKUP($B14,'DATA PENGUKURAN GARDU'!$A:$BS,44,0)</f>
        <v>#N/A</v>
      </c>
      <c r="AD14" s="21" t="e">
        <f t="shared" si="19"/>
        <v>#N/A</v>
      </c>
      <c r="AE14" s="20" t="e">
        <f>VLOOKUP($B14,'DATA PENGUKURAN GARDU'!$A:$BS,46,0)</f>
        <v>#N/A</v>
      </c>
      <c r="AF14" s="21" t="e">
        <f t="shared" si="20"/>
        <v>#N/A</v>
      </c>
      <c r="AG14" s="20" t="e">
        <f>VLOOKUP($B14,'DATA PENGUKURAN GARDU'!$A:$BS,46,0)</f>
        <v>#N/A</v>
      </c>
      <c r="AH14" s="20" t="e">
        <f>VLOOKUP($B14,'DATA PENGUKURAN GARDU'!$A:$BS,53,0)</f>
        <v>#N/A</v>
      </c>
      <c r="AI14" s="20" t="e">
        <f>VLOOKUP($B14,'DATA PENGUKURAN GARDU'!$A:$BS,54,0)</f>
        <v>#N/A</v>
      </c>
      <c r="AJ14" s="17" t="e">
        <f>VLOOKUP($C14,'DATA PENGUKURAN GARDU'!$A:$BS,42,0)</f>
        <v>#N/A</v>
      </c>
      <c r="AK14" s="23" t="e">
        <f t="shared" si="21"/>
        <v>#N/A</v>
      </c>
      <c r="AL14" s="17" t="e">
        <f>VLOOKUP($C14,'DATA PENGUKURAN GARDU'!$A:$BS,44,0)</f>
        <v>#N/A</v>
      </c>
      <c r="AM14" s="23" t="e">
        <f t="shared" si="22"/>
        <v>#N/A</v>
      </c>
      <c r="AN14" s="17" t="e">
        <f>VLOOKUP($C14,'DATA PENGUKURAN GARDU'!$A:$BS,46,0)</f>
        <v>#N/A</v>
      </c>
      <c r="AO14" s="23" t="e">
        <f t="shared" si="23"/>
        <v>#N/A</v>
      </c>
      <c r="AP14" s="17" t="e">
        <f>VLOOKUP($C14,'DATA PENGUKURAN GARDU'!$A:$BS,46,0)</f>
        <v>#N/A</v>
      </c>
      <c r="AQ14" s="17" t="e">
        <f>VLOOKUP($C14,'DATA PENGUKURAN GARDU'!$A:$BS,53,0)</f>
        <v>#N/A</v>
      </c>
      <c r="AR14" s="17" t="e">
        <f>VLOOKUP($C14,'DATA PENGUKURAN GARDU'!$A:$BS,54,0)</f>
        <v>#N/A</v>
      </c>
      <c r="AS14" s="20" t="e">
        <f>VLOOKUP($D14,'DATA PENGUKURAN GARDU'!$A:$BS,42,0)</f>
        <v>#N/A</v>
      </c>
      <c r="AT14" s="21" t="e">
        <f t="shared" si="24"/>
        <v>#N/A</v>
      </c>
      <c r="AU14" s="20" t="e">
        <f>VLOOKUP($D14,'DATA PENGUKURAN GARDU'!$A:$BS,44,0)</f>
        <v>#N/A</v>
      </c>
      <c r="AV14" s="21" t="e">
        <f t="shared" si="25"/>
        <v>#N/A</v>
      </c>
      <c r="AW14" s="20" t="e">
        <f>VLOOKUP($D14,'DATA PENGUKURAN GARDU'!$A:$BS,46,0)</f>
        <v>#N/A</v>
      </c>
      <c r="AX14" s="21" t="e">
        <f t="shared" si="26"/>
        <v>#N/A</v>
      </c>
      <c r="AY14" s="20" t="e">
        <f>VLOOKUP($D14,'DATA PENGUKURAN GARDU'!$A:$BS,46,0)</f>
        <v>#N/A</v>
      </c>
      <c r="AZ14" s="20" t="e">
        <f>VLOOKUP($D14,'DATA PENGUKURAN GARDU'!$A:$BS,53,0)</f>
        <v>#N/A</v>
      </c>
      <c r="BA14" s="20" t="e">
        <f>VLOOKUP($D14,'DATA PENGUKURAN GARDU'!$A:$BS,54,0)</f>
        <v>#N/A</v>
      </c>
      <c r="BB14" s="17" t="e">
        <f>VLOOKUP($E14,'DATA PENGUKURAN GARDU'!$A:$BS,42,0)</f>
        <v>#N/A</v>
      </c>
      <c r="BC14" s="23" t="e">
        <f t="shared" si="27"/>
        <v>#N/A</v>
      </c>
      <c r="BD14" s="17" t="e">
        <f>VLOOKUP($E14,'DATA PENGUKURAN GARDU'!$A:$BS,44,0)</f>
        <v>#N/A</v>
      </c>
      <c r="BE14" s="23" t="e">
        <f t="shared" si="28"/>
        <v>#N/A</v>
      </c>
      <c r="BF14" s="17" t="e">
        <f>VLOOKUP($E14,'DATA PENGUKURAN GARDU'!$A:$BS,46,0)</f>
        <v>#N/A</v>
      </c>
      <c r="BG14" s="23" t="e">
        <f t="shared" si="29"/>
        <v>#N/A</v>
      </c>
      <c r="BH14" s="17" t="e">
        <f>VLOOKUP($E14,'DATA PENGUKURAN GARDU'!$A:$BS,46,0)</f>
        <v>#N/A</v>
      </c>
      <c r="BI14" s="17" t="e">
        <f>VLOOKUP($E14,'DATA PENGUKURAN GARDU'!$A:$BS,53,0)</f>
        <v>#N/A</v>
      </c>
      <c r="BJ14" s="17" t="e">
        <f>VLOOKUP($E14,'DATA PENGUKURAN GARDU'!$A:$BS,54,0)</f>
        <v>#N/A</v>
      </c>
      <c r="BK14" s="20" t="e">
        <f t="shared" si="30"/>
        <v>#N/A</v>
      </c>
      <c r="BL14" s="20" t="e">
        <f t="shared" si="31"/>
        <v>#N/A</v>
      </c>
      <c r="BM14" s="20" t="e">
        <f t="shared" si="32"/>
        <v>#N/A</v>
      </c>
      <c r="BN14" s="25" t="e">
        <f t="shared" si="33"/>
        <v>#N/A</v>
      </c>
      <c r="BO14" s="26" t="str">
        <f t="shared" si="34"/>
        <v>0</v>
      </c>
      <c r="BP14" s="21" t="e">
        <f t="shared" si="35"/>
        <v>#VALUE!</v>
      </c>
      <c r="BQ14" s="20" t="e">
        <f t="shared" si="36"/>
        <v>#N/A</v>
      </c>
      <c r="BR14" s="20" t="e">
        <v>#N/A</v>
      </c>
      <c r="BS14" s="9" t="e">
        <v>#N/A</v>
      </c>
      <c r="BT14" s="2" t="e">
        <f t="shared" si="37"/>
        <v>#VALUE!</v>
      </c>
      <c r="BU14" s="2" t="e">
        <f t="shared" si="5"/>
        <v>#N/A</v>
      </c>
      <c r="BV14" s="2" t="e">
        <f t="shared" si="6"/>
        <v>#N/A</v>
      </c>
    </row>
    <row r="15" s="2" customFormat="1" ht="22.95" customHeight="1" spans="1:74">
      <c r="A15" s="9" t="str">
        <f t="shared" si="7"/>
        <v>KMO 122Induk</v>
      </c>
      <c r="B15" s="9" t="str">
        <f t="shared" si="8"/>
        <v>KMO 122jurusan 1</v>
      </c>
      <c r="C15" s="9" t="str">
        <f t="shared" si="9"/>
        <v>KMO 122jurusan 2</v>
      </c>
      <c r="D15" s="9" t="str">
        <f t="shared" si="10"/>
        <v>KMO 122jurusan 3</v>
      </c>
      <c r="E15" s="9" t="str">
        <f t="shared" si="11"/>
        <v>KMO 122jurusan 4</v>
      </c>
      <c r="F15" s="10" t="s">
        <v>38</v>
      </c>
      <c r="G15" s="10" t="s">
        <v>39</v>
      </c>
      <c r="H15" s="10" t="s">
        <v>40</v>
      </c>
      <c r="I15" s="10">
        <v>0.792775989</v>
      </c>
      <c r="J15" s="10">
        <v>124.453163147</v>
      </c>
      <c r="K15" s="10" t="s">
        <v>7465</v>
      </c>
      <c r="L15" s="10" t="s">
        <v>7465</v>
      </c>
      <c r="M15" s="10" t="s">
        <v>7465</v>
      </c>
      <c r="N15" s="14">
        <f t="shared" si="12"/>
        <v>0</v>
      </c>
      <c r="O15" s="15" t="e">
        <f t="shared" si="13"/>
        <v>#VALUE!</v>
      </c>
      <c r="P15" s="15" t="e">
        <f t="shared" si="14"/>
        <v>#VALUE!</v>
      </c>
      <c r="Q15" s="17" t="e">
        <f>VLOOKUP($A15,'DATA PENGUKURAN GARDU'!$A:$BS,42,0)</f>
        <v>#N/A</v>
      </c>
      <c r="R15" s="18" t="e">
        <f t="shared" si="15"/>
        <v>#N/A</v>
      </c>
      <c r="S15" s="17" t="e">
        <f>VLOOKUP($A15,'DATA PENGUKURAN GARDU'!$A:$BS,44,0)</f>
        <v>#N/A</v>
      </c>
      <c r="T15" s="18" t="e">
        <f t="shared" si="16"/>
        <v>#N/A</v>
      </c>
      <c r="U15" s="17" t="e">
        <f>VLOOKUP($A15,'DATA PENGUKURAN GARDU'!$A:$BS,46,0)</f>
        <v>#N/A</v>
      </c>
      <c r="V15" s="18" t="e">
        <f t="shared" si="17"/>
        <v>#N/A</v>
      </c>
      <c r="W15" s="17" t="e">
        <f>VLOOKUP($A15,'DATA PENGUKURAN GARDU'!$A:$BS,48,0)</f>
        <v>#N/A</v>
      </c>
      <c r="X15" s="17" t="e">
        <f>VLOOKUP($A15,'DATA PENGUKURAN GARDU'!$A:$BS,53,0)</f>
        <v>#N/A</v>
      </c>
      <c r="Y15" s="17" t="e">
        <f>VLOOKUP($A15,'DATA PENGUKURAN GARDU'!$A:$BS,54,0)</f>
        <v>#N/A</v>
      </c>
      <c r="Z15" s="17" t="e">
        <f>VLOOKUP($A15,'DATA PENGUKURAN GARDU'!$A:$BS,55,0)</f>
        <v>#N/A</v>
      </c>
      <c r="AA15" s="20" t="e">
        <f>VLOOKUP($B15,'DATA PENGUKURAN GARDU'!$A:$BS,42,0)</f>
        <v>#N/A</v>
      </c>
      <c r="AB15" s="21" t="e">
        <f t="shared" si="18"/>
        <v>#N/A</v>
      </c>
      <c r="AC15" s="20" t="e">
        <f>VLOOKUP($B15,'DATA PENGUKURAN GARDU'!$A:$BS,44,0)</f>
        <v>#N/A</v>
      </c>
      <c r="AD15" s="21" t="e">
        <f t="shared" si="19"/>
        <v>#N/A</v>
      </c>
      <c r="AE15" s="20" t="e">
        <f>VLOOKUP($B15,'DATA PENGUKURAN GARDU'!$A:$BS,46,0)</f>
        <v>#N/A</v>
      </c>
      <c r="AF15" s="21" t="e">
        <f t="shared" si="20"/>
        <v>#N/A</v>
      </c>
      <c r="AG15" s="20" t="e">
        <f>VLOOKUP($B15,'DATA PENGUKURAN GARDU'!$A:$BS,46,0)</f>
        <v>#N/A</v>
      </c>
      <c r="AH15" s="20" t="e">
        <f>VLOOKUP($B15,'DATA PENGUKURAN GARDU'!$A:$BS,53,0)</f>
        <v>#N/A</v>
      </c>
      <c r="AI15" s="20" t="e">
        <f>VLOOKUP($B15,'DATA PENGUKURAN GARDU'!$A:$BS,54,0)</f>
        <v>#N/A</v>
      </c>
      <c r="AJ15" s="17" t="e">
        <f>VLOOKUP($C15,'DATA PENGUKURAN GARDU'!$A:$BS,42,0)</f>
        <v>#N/A</v>
      </c>
      <c r="AK15" s="23" t="e">
        <f t="shared" si="21"/>
        <v>#N/A</v>
      </c>
      <c r="AL15" s="17" t="e">
        <f>VLOOKUP($C15,'DATA PENGUKURAN GARDU'!$A:$BS,44,0)</f>
        <v>#N/A</v>
      </c>
      <c r="AM15" s="23" t="e">
        <f t="shared" si="22"/>
        <v>#N/A</v>
      </c>
      <c r="AN15" s="17" t="e">
        <f>VLOOKUP($C15,'DATA PENGUKURAN GARDU'!$A:$BS,46,0)</f>
        <v>#N/A</v>
      </c>
      <c r="AO15" s="23" t="e">
        <f t="shared" si="23"/>
        <v>#N/A</v>
      </c>
      <c r="AP15" s="17" t="e">
        <f>VLOOKUP($C15,'DATA PENGUKURAN GARDU'!$A:$BS,46,0)</f>
        <v>#N/A</v>
      </c>
      <c r="AQ15" s="17" t="e">
        <f>VLOOKUP($C15,'DATA PENGUKURAN GARDU'!$A:$BS,53,0)</f>
        <v>#N/A</v>
      </c>
      <c r="AR15" s="17" t="e">
        <f>VLOOKUP($C15,'DATA PENGUKURAN GARDU'!$A:$BS,54,0)</f>
        <v>#N/A</v>
      </c>
      <c r="AS15" s="20" t="e">
        <f>VLOOKUP($D15,'DATA PENGUKURAN GARDU'!$A:$BS,42,0)</f>
        <v>#N/A</v>
      </c>
      <c r="AT15" s="21" t="e">
        <f t="shared" si="24"/>
        <v>#N/A</v>
      </c>
      <c r="AU15" s="20" t="e">
        <f>VLOOKUP($D15,'DATA PENGUKURAN GARDU'!$A:$BS,44,0)</f>
        <v>#N/A</v>
      </c>
      <c r="AV15" s="21" t="e">
        <f t="shared" si="25"/>
        <v>#N/A</v>
      </c>
      <c r="AW15" s="20" t="e">
        <f>VLOOKUP($D15,'DATA PENGUKURAN GARDU'!$A:$BS,46,0)</f>
        <v>#N/A</v>
      </c>
      <c r="AX15" s="21" t="e">
        <f t="shared" si="26"/>
        <v>#N/A</v>
      </c>
      <c r="AY15" s="20" t="e">
        <f>VLOOKUP($D15,'DATA PENGUKURAN GARDU'!$A:$BS,46,0)</f>
        <v>#N/A</v>
      </c>
      <c r="AZ15" s="20" t="e">
        <f>VLOOKUP($D15,'DATA PENGUKURAN GARDU'!$A:$BS,53,0)</f>
        <v>#N/A</v>
      </c>
      <c r="BA15" s="20" t="e">
        <f>VLOOKUP($D15,'DATA PENGUKURAN GARDU'!$A:$BS,54,0)</f>
        <v>#N/A</v>
      </c>
      <c r="BB15" s="17" t="e">
        <f>VLOOKUP($E15,'DATA PENGUKURAN GARDU'!$A:$BS,42,0)</f>
        <v>#N/A</v>
      </c>
      <c r="BC15" s="23" t="e">
        <f t="shared" si="27"/>
        <v>#N/A</v>
      </c>
      <c r="BD15" s="17" t="e">
        <f>VLOOKUP($E15,'DATA PENGUKURAN GARDU'!$A:$BS,44,0)</f>
        <v>#N/A</v>
      </c>
      <c r="BE15" s="23" t="e">
        <f t="shared" si="28"/>
        <v>#N/A</v>
      </c>
      <c r="BF15" s="17" t="e">
        <f>VLOOKUP($E15,'DATA PENGUKURAN GARDU'!$A:$BS,46,0)</f>
        <v>#N/A</v>
      </c>
      <c r="BG15" s="23" t="e">
        <f t="shared" si="29"/>
        <v>#N/A</v>
      </c>
      <c r="BH15" s="17" t="e">
        <f>VLOOKUP($E15,'DATA PENGUKURAN GARDU'!$A:$BS,46,0)</f>
        <v>#N/A</v>
      </c>
      <c r="BI15" s="17" t="e">
        <f>VLOOKUP($E15,'DATA PENGUKURAN GARDU'!$A:$BS,53,0)</f>
        <v>#N/A</v>
      </c>
      <c r="BJ15" s="17" t="e">
        <f>VLOOKUP($E15,'DATA PENGUKURAN GARDU'!$A:$BS,54,0)</f>
        <v>#N/A</v>
      </c>
      <c r="BK15" s="20" t="e">
        <f t="shared" si="30"/>
        <v>#N/A</v>
      </c>
      <c r="BL15" s="20" t="e">
        <f t="shared" si="31"/>
        <v>#N/A</v>
      </c>
      <c r="BM15" s="20" t="e">
        <f t="shared" si="32"/>
        <v>#N/A</v>
      </c>
      <c r="BN15" s="25" t="e">
        <f t="shared" si="33"/>
        <v>#N/A</v>
      </c>
      <c r="BO15" s="26" t="str">
        <f t="shared" si="34"/>
        <v>0</v>
      </c>
      <c r="BP15" s="21" t="e">
        <f t="shared" si="35"/>
        <v>#VALUE!</v>
      </c>
      <c r="BQ15" s="20" t="e">
        <f t="shared" si="36"/>
        <v>#N/A</v>
      </c>
      <c r="BR15" s="20" t="e">
        <v>#N/A</v>
      </c>
      <c r="BS15" s="9" t="e">
        <v>#N/A</v>
      </c>
      <c r="BT15" s="2" t="e">
        <f t="shared" si="37"/>
        <v>#VALUE!</v>
      </c>
      <c r="BU15" s="2" t="e">
        <f t="shared" si="5"/>
        <v>#N/A</v>
      </c>
      <c r="BV15" s="2" t="e">
        <f t="shared" si="6"/>
        <v>#N/A</v>
      </c>
    </row>
    <row r="16" s="2" customFormat="1" ht="22.95" customHeight="1" spans="1:74">
      <c r="A16" s="9" t="str">
        <f t="shared" si="7"/>
        <v>KMO 129Induk</v>
      </c>
      <c r="B16" s="9" t="str">
        <f t="shared" si="8"/>
        <v>KMO 129jurusan 1</v>
      </c>
      <c r="C16" s="9" t="str">
        <f t="shared" si="9"/>
        <v>KMO 129jurusan 2</v>
      </c>
      <c r="D16" s="9" t="str">
        <f t="shared" si="10"/>
        <v>KMO 129jurusan 3</v>
      </c>
      <c r="E16" s="9" t="str">
        <f t="shared" si="11"/>
        <v>KMO 129jurusan 4</v>
      </c>
      <c r="F16" s="10" t="s">
        <v>42</v>
      </c>
      <c r="G16" s="10" t="s">
        <v>39</v>
      </c>
      <c r="H16" s="10" t="s">
        <v>43</v>
      </c>
      <c r="I16" s="10">
        <v>0.801227987</v>
      </c>
      <c r="J16" s="10">
        <v>124.4471588135</v>
      </c>
      <c r="K16" s="10" t="s">
        <v>7465</v>
      </c>
      <c r="L16" s="10" t="s">
        <v>7465</v>
      </c>
      <c r="M16" s="10" t="s">
        <v>7465</v>
      </c>
      <c r="N16" s="14">
        <f t="shared" si="12"/>
        <v>0</v>
      </c>
      <c r="O16" s="15" t="e">
        <f t="shared" si="13"/>
        <v>#VALUE!</v>
      </c>
      <c r="P16" s="15" t="e">
        <f t="shared" si="14"/>
        <v>#VALUE!</v>
      </c>
      <c r="Q16" s="17" t="e">
        <f>VLOOKUP($A16,'DATA PENGUKURAN GARDU'!$A:$BS,42,0)</f>
        <v>#N/A</v>
      </c>
      <c r="R16" s="18" t="e">
        <f t="shared" si="15"/>
        <v>#N/A</v>
      </c>
      <c r="S16" s="17" t="e">
        <f>VLOOKUP($A16,'DATA PENGUKURAN GARDU'!$A:$BS,44,0)</f>
        <v>#N/A</v>
      </c>
      <c r="T16" s="18" t="e">
        <f t="shared" si="16"/>
        <v>#N/A</v>
      </c>
      <c r="U16" s="17" t="e">
        <f>VLOOKUP($A16,'DATA PENGUKURAN GARDU'!$A:$BS,46,0)</f>
        <v>#N/A</v>
      </c>
      <c r="V16" s="18" t="e">
        <f t="shared" si="17"/>
        <v>#N/A</v>
      </c>
      <c r="W16" s="17" t="e">
        <f>VLOOKUP($A16,'DATA PENGUKURAN GARDU'!$A:$BS,48,0)</f>
        <v>#N/A</v>
      </c>
      <c r="X16" s="17" t="e">
        <f>VLOOKUP($A16,'DATA PENGUKURAN GARDU'!$A:$BS,53,0)</f>
        <v>#N/A</v>
      </c>
      <c r="Y16" s="17" t="e">
        <f>VLOOKUP($A16,'DATA PENGUKURAN GARDU'!$A:$BS,54,0)</f>
        <v>#N/A</v>
      </c>
      <c r="Z16" s="17" t="e">
        <f>VLOOKUP($A16,'DATA PENGUKURAN GARDU'!$A:$BS,55,0)</f>
        <v>#N/A</v>
      </c>
      <c r="AA16" s="20" t="e">
        <f>VLOOKUP($B16,'DATA PENGUKURAN GARDU'!$A:$BS,42,0)</f>
        <v>#N/A</v>
      </c>
      <c r="AB16" s="21" t="e">
        <f t="shared" si="18"/>
        <v>#N/A</v>
      </c>
      <c r="AC16" s="20" t="e">
        <f>VLOOKUP($B16,'DATA PENGUKURAN GARDU'!$A:$BS,44,0)</f>
        <v>#N/A</v>
      </c>
      <c r="AD16" s="21" t="e">
        <f t="shared" si="19"/>
        <v>#N/A</v>
      </c>
      <c r="AE16" s="20" t="e">
        <f>VLOOKUP($B16,'DATA PENGUKURAN GARDU'!$A:$BS,46,0)</f>
        <v>#N/A</v>
      </c>
      <c r="AF16" s="21" t="e">
        <f t="shared" si="20"/>
        <v>#N/A</v>
      </c>
      <c r="AG16" s="20" t="e">
        <f>VLOOKUP($B16,'DATA PENGUKURAN GARDU'!$A:$BS,46,0)</f>
        <v>#N/A</v>
      </c>
      <c r="AH16" s="20" t="e">
        <f>VLOOKUP($B16,'DATA PENGUKURAN GARDU'!$A:$BS,53,0)</f>
        <v>#N/A</v>
      </c>
      <c r="AI16" s="20" t="e">
        <f>VLOOKUP($B16,'DATA PENGUKURAN GARDU'!$A:$BS,54,0)</f>
        <v>#N/A</v>
      </c>
      <c r="AJ16" s="17" t="e">
        <f>VLOOKUP($C16,'DATA PENGUKURAN GARDU'!$A:$BS,42,0)</f>
        <v>#N/A</v>
      </c>
      <c r="AK16" s="23" t="e">
        <f t="shared" si="21"/>
        <v>#N/A</v>
      </c>
      <c r="AL16" s="17" t="e">
        <f>VLOOKUP($C16,'DATA PENGUKURAN GARDU'!$A:$BS,44,0)</f>
        <v>#N/A</v>
      </c>
      <c r="AM16" s="23" t="e">
        <f t="shared" si="22"/>
        <v>#N/A</v>
      </c>
      <c r="AN16" s="17" t="e">
        <f>VLOOKUP($C16,'DATA PENGUKURAN GARDU'!$A:$BS,46,0)</f>
        <v>#N/A</v>
      </c>
      <c r="AO16" s="23" t="e">
        <f t="shared" si="23"/>
        <v>#N/A</v>
      </c>
      <c r="AP16" s="17" t="e">
        <f>VLOOKUP($C16,'DATA PENGUKURAN GARDU'!$A:$BS,46,0)</f>
        <v>#N/A</v>
      </c>
      <c r="AQ16" s="17" t="e">
        <f>VLOOKUP($C16,'DATA PENGUKURAN GARDU'!$A:$BS,53,0)</f>
        <v>#N/A</v>
      </c>
      <c r="AR16" s="17" t="e">
        <f>VLOOKUP($C16,'DATA PENGUKURAN GARDU'!$A:$BS,54,0)</f>
        <v>#N/A</v>
      </c>
      <c r="AS16" s="20" t="e">
        <f>VLOOKUP($D16,'DATA PENGUKURAN GARDU'!$A:$BS,42,0)</f>
        <v>#N/A</v>
      </c>
      <c r="AT16" s="21" t="e">
        <f t="shared" si="24"/>
        <v>#N/A</v>
      </c>
      <c r="AU16" s="20" t="e">
        <f>VLOOKUP($D16,'DATA PENGUKURAN GARDU'!$A:$BS,44,0)</f>
        <v>#N/A</v>
      </c>
      <c r="AV16" s="21" t="e">
        <f t="shared" si="25"/>
        <v>#N/A</v>
      </c>
      <c r="AW16" s="20" t="e">
        <f>VLOOKUP($D16,'DATA PENGUKURAN GARDU'!$A:$BS,46,0)</f>
        <v>#N/A</v>
      </c>
      <c r="AX16" s="21" t="e">
        <f t="shared" si="26"/>
        <v>#N/A</v>
      </c>
      <c r="AY16" s="20" t="e">
        <f>VLOOKUP($D16,'DATA PENGUKURAN GARDU'!$A:$BS,46,0)</f>
        <v>#N/A</v>
      </c>
      <c r="AZ16" s="20" t="e">
        <f>VLOOKUP($D16,'DATA PENGUKURAN GARDU'!$A:$BS,53,0)</f>
        <v>#N/A</v>
      </c>
      <c r="BA16" s="20" t="e">
        <f>VLOOKUP($D16,'DATA PENGUKURAN GARDU'!$A:$BS,54,0)</f>
        <v>#N/A</v>
      </c>
      <c r="BB16" s="17" t="e">
        <f>VLOOKUP($E16,'DATA PENGUKURAN GARDU'!$A:$BS,42,0)</f>
        <v>#N/A</v>
      </c>
      <c r="BC16" s="23" t="e">
        <f t="shared" si="27"/>
        <v>#N/A</v>
      </c>
      <c r="BD16" s="17" t="e">
        <f>VLOOKUP($E16,'DATA PENGUKURAN GARDU'!$A:$BS,44,0)</f>
        <v>#N/A</v>
      </c>
      <c r="BE16" s="23" t="e">
        <f t="shared" si="28"/>
        <v>#N/A</v>
      </c>
      <c r="BF16" s="17" t="e">
        <f>VLOOKUP($E16,'DATA PENGUKURAN GARDU'!$A:$BS,46,0)</f>
        <v>#N/A</v>
      </c>
      <c r="BG16" s="23" t="e">
        <f t="shared" si="29"/>
        <v>#N/A</v>
      </c>
      <c r="BH16" s="17" t="e">
        <f>VLOOKUP($E16,'DATA PENGUKURAN GARDU'!$A:$BS,46,0)</f>
        <v>#N/A</v>
      </c>
      <c r="BI16" s="17" t="e">
        <f>VLOOKUP($E16,'DATA PENGUKURAN GARDU'!$A:$BS,53,0)</f>
        <v>#N/A</v>
      </c>
      <c r="BJ16" s="17" t="e">
        <f>VLOOKUP($E16,'DATA PENGUKURAN GARDU'!$A:$BS,54,0)</f>
        <v>#N/A</v>
      </c>
      <c r="BK16" s="20" t="e">
        <f t="shared" si="30"/>
        <v>#N/A</v>
      </c>
      <c r="BL16" s="20" t="e">
        <f t="shared" si="31"/>
        <v>#N/A</v>
      </c>
      <c r="BM16" s="20" t="e">
        <f t="shared" si="32"/>
        <v>#N/A</v>
      </c>
      <c r="BN16" s="25" t="e">
        <f t="shared" si="33"/>
        <v>#N/A</v>
      </c>
      <c r="BO16" s="26" t="str">
        <f t="shared" si="34"/>
        <v>0</v>
      </c>
      <c r="BP16" s="21" t="e">
        <f t="shared" si="35"/>
        <v>#VALUE!</v>
      </c>
      <c r="BQ16" s="20" t="e">
        <f t="shared" si="36"/>
        <v>#N/A</v>
      </c>
      <c r="BR16" s="20" t="e">
        <v>#N/A</v>
      </c>
      <c r="BS16" s="9" t="e">
        <v>#N/A</v>
      </c>
      <c r="BT16" s="2" t="e">
        <f t="shared" si="37"/>
        <v>#VALUE!</v>
      </c>
      <c r="BU16" s="2" t="e">
        <f t="shared" si="5"/>
        <v>#N/A</v>
      </c>
      <c r="BV16" s="2" t="e">
        <f t="shared" si="6"/>
        <v>#N/A</v>
      </c>
    </row>
    <row r="17" s="2" customFormat="1" ht="22.95" customHeight="1" spans="1:74">
      <c r="A17" s="9" t="str">
        <f t="shared" si="7"/>
        <v>KMO 131Induk</v>
      </c>
      <c r="B17" s="9" t="str">
        <f t="shared" si="8"/>
        <v>KMO 131jurusan 1</v>
      </c>
      <c r="C17" s="9" t="str">
        <f t="shared" si="9"/>
        <v>KMO 131jurusan 2</v>
      </c>
      <c r="D17" s="9" t="str">
        <f t="shared" si="10"/>
        <v>KMO 131jurusan 3</v>
      </c>
      <c r="E17" s="9" t="str">
        <f t="shared" si="11"/>
        <v>KMO 131jurusan 4</v>
      </c>
      <c r="F17" s="10" t="s">
        <v>42</v>
      </c>
      <c r="G17" s="10" t="s">
        <v>39</v>
      </c>
      <c r="H17" s="10" t="s">
        <v>45</v>
      </c>
      <c r="I17" s="10">
        <v>0.804587007</v>
      </c>
      <c r="J17" s="10">
        <v>124.445930481</v>
      </c>
      <c r="K17" s="10" t="s">
        <v>7465</v>
      </c>
      <c r="L17" s="10" t="s">
        <v>7465</v>
      </c>
      <c r="M17" s="10" t="s">
        <v>7465</v>
      </c>
      <c r="N17" s="14">
        <f t="shared" si="12"/>
        <v>0</v>
      </c>
      <c r="O17" s="15" t="e">
        <f t="shared" si="13"/>
        <v>#VALUE!</v>
      </c>
      <c r="P17" s="15" t="e">
        <f t="shared" si="14"/>
        <v>#VALUE!</v>
      </c>
      <c r="Q17" s="17" t="e">
        <f>VLOOKUP($A17,'DATA PENGUKURAN GARDU'!$A:$BS,42,0)</f>
        <v>#N/A</v>
      </c>
      <c r="R17" s="18" t="e">
        <f t="shared" si="15"/>
        <v>#N/A</v>
      </c>
      <c r="S17" s="17" t="e">
        <f>VLOOKUP($A17,'DATA PENGUKURAN GARDU'!$A:$BS,44,0)</f>
        <v>#N/A</v>
      </c>
      <c r="T17" s="18" t="e">
        <f t="shared" si="16"/>
        <v>#N/A</v>
      </c>
      <c r="U17" s="17" t="e">
        <f>VLOOKUP($A17,'DATA PENGUKURAN GARDU'!$A:$BS,46,0)</f>
        <v>#N/A</v>
      </c>
      <c r="V17" s="18" t="e">
        <f t="shared" si="17"/>
        <v>#N/A</v>
      </c>
      <c r="W17" s="17" t="e">
        <f>VLOOKUP($A17,'DATA PENGUKURAN GARDU'!$A:$BS,48,0)</f>
        <v>#N/A</v>
      </c>
      <c r="X17" s="17" t="e">
        <f>VLOOKUP($A17,'DATA PENGUKURAN GARDU'!$A:$BS,53,0)</f>
        <v>#N/A</v>
      </c>
      <c r="Y17" s="17" t="e">
        <f>VLOOKUP($A17,'DATA PENGUKURAN GARDU'!$A:$BS,54,0)</f>
        <v>#N/A</v>
      </c>
      <c r="Z17" s="17" t="e">
        <f>VLOOKUP($A17,'DATA PENGUKURAN GARDU'!$A:$BS,55,0)</f>
        <v>#N/A</v>
      </c>
      <c r="AA17" s="20" t="e">
        <f>VLOOKUP($B17,'DATA PENGUKURAN GARDU'!$A:$BS,42,0)</f>
        <v>#N/A</v>
      </c>
      <c r="AB17" s="21" t="e">
        <f t="shared" si="18"/>
        <v>#N/A</v>
      </c>
      <c r="AC17" s="20" t="e">
        <f>VLOOKUP($B17,'DATA PENGUKURAN GARDU'!$A:$BS,44,0)</f>
        <v>#N/A</v>
      </c>
      <c r="AD17" s="21" t="e">
        <f t="shared" si="19"/>
        <v>#N/A</v>
      </c>
      <c r="AE17" s="20" t="e">
        <f>VLOOKUP($B17,'DATA PENGUKURAN GARDU'!$A:$BS,46,0)</f>
        <v>#N/A</v>
      </c>
      <c r="AF17" s="21" t="e">
        <f t="shared" si="20"/>
        <v>#N/A</v>
      </c>
      <c r="AG17" s="20" t="e">
        <f>VLOOKUP($B17,'DATA PENGUKURAN GARDU'!$A:$BS,46,0)</f>
        <v>#N/A</v>
      </c>
      <c r="AH17" s="20" t="e">
        <f>VLOOKUP($B17,'DATA PENGUKURAN GARDU'!$A:$BS,53,0)</f>
        <v>#N/A</v>
      </c>
      <c r="AI17" s="20" t="e">
        <f>VLOOKUP($B17,'DATA PENGUKURAN GARDU'!$A:$BS,54,0)</f>
        <v>#N/A</v>
      </c>
      <c r="AJ17" s="17" t="e">
        <f>VLOOKUP($C17,'DATA PENGUKURAN GARDU'!$A:$BS,42,0)</f>
        <v>#N/A</v>
      </c>
      <c r="AK17" s="23" t="e">
        <f t="shared" si="21"/>
        <v>#N/A</v>
      </c>
      <c r="AL17" s="17" t="e">
        <f>VLOOKUP($C17,'DATA PENGUKURAN GARDU'!$A:$BS,44,0)</f>
        <v>#N/A</v>
      </c>
      <c r="AM17" s="23" t="e">
        <f t="shared" si="22"/>
        <v>#N/A</v>
      </c>
      <c r="AN17" s="17" t="e">
        <f>VLOOKUP($C17,'DATA PENGUKURAN GARDU'!$A:$BS,46,0)</f>
        <v>#N/A</v>
      </c>
      <c r="AO17" s="23" t="e">
        <f t="shared" si="23"/>
        <v>#N/A</v>
      </c>
      <c r="AP17" s="17" t="e">
        <f>VLOOKUP($C17,'DATA PENGUKURAN GARDU'!$A:$BS,46,0)</f>
        <v>#N/A</v>
      </c>
      <c r="AQ17" s="17" t="e">
        <f>VLOOKUP($C17,'DATA PENGUKURAN GARDU'!$A:$BS,53,0)</f>
        <v>#N/A</v>
      </c>
      <c r="AR17" s="17" t="e">
        <f>VLOOKUP($C17,'DATA PENGUKURAN GARDU'!$A:$BS,54,0)</f>
        <v>#N/A</v>
      </c>
      <c r="AS17" s="20" t="e">
        <f>VLOOKUP($D17,'DATA PENGUKURAN GARDU'!$A:$BS,42,0)</f>
        <v>#N/A</v>
      </c>
      <c r="AT17" s="21" t="e">
        <f t="shared" si="24"/>
        <v>#N/A</v>
      </c>
      <c r="AU17" s="20" t="e">
        <f>VLOOKUP($D17,'DATA PENGUKURAN GARDU'!$A:$BS,44,0)</f>
        <v>#N/A</v>
      </c>
      <c r="AV17" s="21" t="e">
        <f t="shared" si="25"/>
        <v>#N/A</v>
      </c>
      <c r="AW17" s="20" t="e">
        <f>VLOOKUP($D17,'DATA PENGUKURAN GARDU'!$A:$BS,46,0)</f>
        <v>#N/A</v>
      </c>
      <c r="AX17" s="21" t="e">
        <f t="shared" si="26"/>
        <v>#N/A</v>
      </c>
      <c r="AY17" s="20" t="e">
        <f>VLOOKUP($D17,'DATA PENGUKURAN GARDU'!$A:$BS,46,0)</f>
        <v>#N/A</v>
      </c>
      <c r="AZ17" s="20" t="e">
        <f>VLOOKUP($D17,'DATA PENGUKURAN GARDU'!$A:$BS,53,0)</f>
        <v>#N/A</v>
      </c>
      <c r="BA17" s="20" t="e">
        <f>VLOOKUP($D17,'DATA PENGUKURAN GARDU'!$A:$BS,54,0)</f>
        <v>#N/A</v>
      </c>
      <c r="BB17" s="17" t="e">
        <f>VLOOKUP($E17,'DATA PENGUKURAN GARDU'!$A:$BS,42,0)</f>
        <v>#N/A</v>
      </c>
      <c r="BC17" s="23" t="e">
        <f t="shared" si="27"/>
        <v>#N/A</v>
      </c>
      <c r="BD17" s="17" t="e">
        <f>VLOOKUP($E17,'DATA PENGUKURAN GARDU'!$A:$BS,44,0)</f>
        <v>#N/A</v>
      </c>
      <c r="BE17" s="23" t="e">
        <f t="shared" si="28"/>
        <v>#N/A</v>
      </c>
      <c r="BF17" s="17" t="e">
        <f>VLOOKUP($E17,'DATA PENGUKURAN GARDU'!$A:$BS,46,0)</f>
        <v>#N/A</v>
      </c>
      <c r="BG17" s="23" t="e">
        <f t="shared" si="29"/>
        <v>#N/A</v>
      </c>
      <c r="BH17" s="17" t="e">
        <f>VLOOKUP($E17,'DATA PENGUKURAN GARDU'!$A:$BS,46,0)</f>
        <v>#N/A</v>
      </c>
      <c r="BI17" s="17" t="e">
        <f>VLOOKUP($E17,'DATA PENGUKURAN GARDU'!$A:$BS,53,0)</f>
        <v>#N/A</v>
      </c>
      <c r="BJ17" s="17" t="e">
        <f>VLOOKUP($E17,'DATA PENGUKURAN GARDU'!$A:$BS,54,0)</f>
        <v>#N/A</v>
      </c>
      <c r="BK17" s="20" t="e">
        <f t="shared" si="30"/>
        <v>#N/A</v>
      </c>
      <c r="BL17" s="20" t="e">
        <f t="shared" si="31"/>
        <v>#N/A</v>
      </c>
      <c r="BM17" s="20" t="e">
        <f t="shared" si="32"/>
        <v>#N/A</v>
      </c>
      <c r="BN17" s="25" t="e">
        <f t="shared" si="33"/>
        <v>#N/A</v>
      </c>
      <c r="BO17" s="26" t="str">
        <f t="shared" si="34"/>
        <v>0</v>
      </c>
      <c r="BP17" s="21" t="e">
        <f t="shared" si="35"/>
        <v>#VALUE!</v>
      </c>
      <c r="BQ17" s="20" t="e">
        <f t="shared" si="36"/>
        <v>#N/A</v>
      </c>
      <c r="BR17" s="20" t="e">
        <v>#N/A</v>
      </c>
      <c r="BS17" s="9" t="e">
        <v>#N/A</v>
      </c>
      <c r="BT17" s="2" t="e">
        <f t="shared" si="37"/>
        <v>#VALUE!</v>
      </c>
      <c r="BU17" s="2" t="e">
        <f t="shared" si="5"/>
        <v>#N/A</v>
      </c>
      <c r="BV17" s="2" t="e">
        <f t="shared" si="6"/>
        <v>#N/A</v>
      </c>
    </row>
    <row r="18" s="2" customFormat="1" ht="22.95" customHeight="1" spans="1:74">
      <c r="A18" s="9" t="str">
        <f t="shared" si="7"/>
        <v>L-087Induk</v>
      </c>
      <c r="B18" s="9" t="str">
        <f t="shared" si="8"/>
        <v>L-087jurusan 1</v>
      </c>
      <c r="C18" s="9" t="str">
        <f t="shared" si="9"/>
        <v>L-087jurusan 2</v>
      </c>
      <c r="D18" s="9" t="str">
        <f t="shared" si="10"/>
        <v>L-087jurusan 3</v>
      </c>
      <c r="E18" s="9" t="str">
        <f t="shared" si="11"/>
        <v>L-087jurusan 4</v>
      </c>
      <c r="F18" s="10" t="s">
        <v>46</v>
      </c>
      <c r="G18" s="10" t="s">
        <v>22</v>
      </c>
      <c r="H18" s="10" t="s">
        <v>47</v>
      </c>
      <c r="I18" s="10">
        <v>0.37527</v>
      </c>
      <c r="J18" s="10">
        <v>124.00867</v>
      </c>
      <c r="K18" s="10" t="s">
        <v>7465</v>
      </c>
      <c r="L18" s="10" t="s">
        <v>7465</v>
      </c>
      <c r="M18" s="10" t="s">
        <v>7465</v>
      </c>
      <c r="N18" s="14">
        <f t="shared" si="12"/>
        <v>0</v>
      </c>
      <c r="O18" s="15" t="e">
        <f t="shared" si="13"/>
        <v>#VALUE!</v>
      </c>
      <c r="P18" s="15" t="e">
        <f t="shared" si="14"/>
        <v>#VALUE!</v>
      </c>
      <c r="Q18" s="17" t="e">
        <f>VLOOKUP($A18,'DATA PENGUKURAN GARDU'!$A:$BS,42,0)</f>
        <v>#N/A</v>
      </c>
      <c r="R18" s="18" t="e">
        <f t="shared" si="15"/>
        <v>#N/A</v>
      </c>
      <c r="S18" s="17" t="e">
        <f>VLOOKUP($A18,'DATA PENGUKURAN GARDU'!$A:$BS,44,0)</f>
        <v>#N/A</v>
      </c>
      <c r="T18" s="18" t="e">
        <f t="shared" si="16"/>
        <v>#N/A</v>
      </c>
      <c r="U18" s="17" t="e">
        <f>VLOOKUP($A18,'DATA PENGUKURAN GARDU'!$A:$BS,46,0)</f>
        <v>#N/A</v>
      </c>
      <c r="V18" s="18" t="e">
        <f t="shared" si="17"/>
        <v>#N/A</v>
      </c>
      <c r="W18" s="17" t="e">
        <f>VLOOKUP($A18,'DATA PENGUKURAN GARDU'!$A:$BS,48,0)</f>
        <v>#N/A</v>
      </c>
      <c r="X18" s="17" t="e">
        <f>VLOOKUP($A18,'DATA PENGUKURAN GARDU'!$A:$BS,53,0)</f>
        <v>#N/A</v>
      </c>
      <c r="Y18" s="17" t="e">
        <f>VLOOKUP($A18,'DATA PENGUKURAN GARDU'!$A:$BS,54,0)</f>
        <v>#N/A</v>
      </c>
      <c r="Z18" s="17" t="e">
        <f>VLOOKUP($A18,'DATA PENGUKURAN GARDU'!$A:$BS,55,0)</f>
        <v>#N/A</v>
      </c>
      <c r="AA18" s="20" t="e">
        <f>VLOOKUP($B18,'DATA PENGUKURAN GARDU'!$A:$BS,42,0)</f>
        <v>#N/A</v>
      </c>
      <c r="AB18" s="21" t="e">
        <f t="shared" si="18"/>
        <v>#N/A</v>
      </c>
      <c r="AC18" s="20" t="e">
        <f>VLOOKUP($B18,'DATA PENGUKURAN GARDU'!$A:$BS,44,0)</f>
        <v>#N/A</v>
      </c>
      <c r="AD18" s="21" t="e">
        <f t="shared" si="19"/>
        <v>#N/A</v>
      </c>
      <c r="AE18" s="20" t="e">
        <f>VLOOKUP($B18,'DATA PENGUKURAN GARDU'!$A:$BS,46,0)</f>
        <v>#N/A</v>
      </c>
      <c r="AF18" s="21" t="e">
        <f t="shared" si="20"/>
        <v>#N/A</v>
      </c>
      <c r="AG18" s="20" t="e">
        <f>VLOOKUP($B18,'DATA PENGUKURAN GARDU'!$A:$BS,46,0)</f>
        <v>#N/A</v>
      </c>
      <c r="AH18" s="20" t="e">
        <f>VLOOKUP($B18,'DATA PENGUKURAN GARDU'!$A:$BS,53,0)</f>
        <v>#N/A</v>
      </c>
      <c r="AI18" s="20" t="e">
        <f>VLOOKUP($B18,'DATA PENGUKURAN GARDU'!$A:$BS,54,0)</f>
        <v>#N/A</v>
      </c>
      <c r="AJ18" s="17" t="e">
        <f>VLOOKUP($C18,'DATA PENGUKURAN GARDU'!$A:$BS,42,0)</f>
        <v>#N/A</v>
      </c>
      <c r="AK18" s="23" t="e">
        <f t="shared" si="21"/>
        <v>#N/A</v>
      </c>
      <c r="AL18" s="17" t="e">
        <f>VLOOKUP($C18,'DATA PENGUKURAN GARDU'!$A:$BS,44,0)</f>
        <v>#N/A</v>
      </c>
      <c r="AM18" s="23" t="e">
        <f t="shared" si="22"/>
        <v>#N/A</v>
      </c>
      <c r="AN18" s="17" t="e">
        <f>VLOOKUP($C18,'DATA PENGUKURAN GARDU'!$A:$BS,46,0)</f>
        <v>#N/A</v>
      </c>
      <c r="AO18" s="23" t="e">
        <f t="shared" si="23"/>
        <v>#N/A</v>
      </c>
      <c r="AP18" s="17" t="e">
        <f>VLOOKUP($C18,'DATA PENGUKURAN GARDU'!$A:$BS,46,0)</f>
        <v>#N/A</v>
      </c>
      <c r="AQ18" s="17" t="e">
        <f>VLOOKUP($C18,'DATA PENGUKURAN GARDU'!$A:$BS,53,0)</f>
        <v>#N/A</v>
      </c>
      <c r="AR18" s="17" t="e">
        <f>VLOOKUP($C18,'DATA PENGUKURAN GARDU'!$A:$BS,54,0)</f>
        <v>#N/A</v>
      </c>
      <c r="AS18" s="20" t="e">
        <f>VLOOKUP($D18,'DATA PENGUKURAN GARDU'!$A:$BS,42,0)</f>
        <v>#N/A</v>
      </c>
      <c r="AT18" s="21" t="e">
        <f t="shared" si="24"/>
        <v>#N/A</v>
      </c>
      <c r="AU18" s="20" t="e">
        <f>VLOOKUP($D18,'DATA PENGUKURAN GARDU'!$A:$BS,44,0)</f>
        <v>#N/A</v>
      </c>
      <c r="AV18" s="21" t="e">
        <f t="shared" si="25"/>
        <v>#N/A</v>
      </c>
      <c r="AW18" s="20" t="e">
        <f>VLOOKUP($D18,'DATA PENGUKURAN GARDU'!$A:$BS,46,0)</f>
        <v>#N/A</v>
      </c>
      <c r="AX18" s="21" t="e">
        <f t="shared" si="26"/>
        <v>#N/A</v>
      </c>
      <c r="AY18" s="20" t="e">
        <f>VLOOKUP($D18,'DATA PENGUKURAN GARDU'!$A:$BS,46,0)</f>
        <v>#N/A</v>
      </c>
      <c r="AZ18" s="20" t="e">
        <f>VLOOKUP($D18,'DATA PENGUKURAN GARDU'!$A:$BS,53,0)</f>
        <v>#N/A</v>
      </c>
      <c r="BA18" s="20" t="e">
        <f>VLOOKUP($D18,'DATA PENGUKURAN GARDU'!$A:$BS,54,0)</f>
        <v>#N/A</v>
      </c>
      <c r="BB18" s="17" t="e">
        <f>VLOOKUP($E18,'DATA PENGUKURAN GARDU'!$A:$BS,42,0)</f>
        <v>#N/A</v>
      </c>
      <c r="BC18" s="23" t="e">
        <f t="shared" si="27"/>
        <v>#N/A</v>
      </c>
      <c r="BD18" s="17" t="e">
        <f>VLOOKUP($E18,'DATA PENGUKURAN GARDU'!$A:$BS,44,0)</f>
        <v>#N/A</v>
      </c>
      <c r="BE18" s="23" t="e">
        <f t="shared" si="28"/>
        <v>#N/A</v>
      </c>
      <c r="BF18" s="17" t="e">
        <f>VLOOKUP($E18,'DATA PENGUKURAN GARDU'!$A:$BS,46,0)</f>
        <v>#N/A</v>
      </c>
      <c r="BG18" s="23" t="e">
        <f t="shared" si="29"/>
        <v>#N/A</v>
      </c>
      <c r="BH18" s="17" t="e">
        <f>VLOOKUP($E18,'DATA PENGUKURAN GARDU'!$A:$BS,46,0)</f>
        <v>#N/A</v>
      </c>
      <c r="BI18" s="17" t="e">
        <f>VLOOKUP($E18,'DATA PENGUKURAN GARDU'!$A:$BS,53,0)</f>
        <v>#N/A</v>
      </c>
      <c r="BJ18" s="17" t="e">
        <f>VLOOKUP($E18,'DATA PENGUKURAN GARDU'!$A:$BS,54,0)</f>
        <v>#N/A</v>
      </c>
      <c r="BK18" s="20" t="e">
        <f t="shared" si="30"/>
        <v>#N/A</v>
      </c>
      <c r="BL18" s="20" t="e">
        <f t="shared" si="31"/>
        <v>#N/A</v>
      </c>
      <c r="BM18" s="20" t="e">
        <f t="shared" si="32"/>
        <v>#N/A</v>
      </c>
      <c r="BN18" s="25" t="e">
        <f t="shared" si="33"/>
        <v>#N/A</v>
      </c>
      <c r="BO18" s="26" t="str">
        <f t="shared" si="34"/>
        <v>0</v>
      </c>
      <c r="BP18" s="21" t="e">
        <f t="shared" si="35"/>
        <v>#VALUE!</v>
      </c>
      <c r="BQ18" s="20" t="e">
        <f t="shared" si="36"/>
        <v>#N/A</v>
      </c>
      <c r="BR18" s="20" t="e">
        <v>#N/A</v>
      </c>
      <c r="BS18" s="9" t="e">
        <v>#N/A</v>
      </c>
      <c r="BT18" s="2" t="e">
        <f t="shared" si="37"/>
        <v>#VALUE!</v>
      </c>
      <c r="BU18" s="2" t="e">
        <f t="shared" si="5"/>
        <v>#N/A</v>
      </c>
      <c r="BV18" s="2" t="e">
        <f t="shared" si="6"/>
        <v>#N/A</v>
      </c>
    </row>
    <row r="19" s="2" customFormat="1" ht="22.95" customHeight="1" spans="1:74">
      <c r="A19" s="9" t="str">
        <f t="shared" si="7"/>
        <v>L-089Induk</v>
      </c>
      <c r="B19" s="9" t="str">
        <f t="shared" si="8"/>
        <v>L-089jurusan 1</v>
      </c>
      <c r="C19" s="9" t="str">
        <f t="shared" si="9"/>
        <v>L-089jurusan 2</v>
      </c>
      <c r="D19" s="9" t="str">
        <f t="shared" si="10"/>
        <v>L-089jurusan 3</v>
      </c>
      <c r="E19" s="9" t="str">
        <f t="shared" si="11"/>
        <v>L-089jurusan 4</v>
      </c>
      <c r="F19" s="10" t="s">
        <v>46</v>
      </c>
      <c r="G19" s="10" t="s">
        <v>22</v>
      </c>
      <c r="H19" s="10" t="s">
        <v>48</v>
      </c>
      <c r="I19" s="10">
        <v>0.38067</v>
      </c>
      <c r="J19" s="10">
        <v>124.01775</v>
      </c>
      <c r="K19" s="10" t="s">
        <v>7465</v>
      </c>
      <c r="L19" s="10" t="s">
        <v>7465</v>
      </c>
      <c r="M19" s="10" t="s">
        <v>7465</v>
      </c>
      <c r="N19" s="14">
        <f t="shared" si="12"/>
        <v>0</v>
      </c>
      <c r="O19" s="15" t="e">
        <f t="shared" si="13"/>
        <v>#VALUE!</v>
      </c>
      <c r="P19" s="15" t="e">
        <f t="shared" si="14"/>
        <v>#VALUE!</v>
      </c>
      <c r="Q19" s="17" t="e">
        <f>VLOOKUP($A19,'DATA PENGUKURAN GARDU'!$A:$BS,42,0)</f>
        <v>#N/A</v>
      </c>
      <c r="R19" s="18" t="e">
        <f t="shared" si="15"/>
        <v>#N/A</v>
      </c>
      <c r="S19" s="17" t="e">
        <f>VLOOKUP($A19,'DATA PENGUKURAN GARDU'!$A:$BS,44,0)</f>
        <v>#N/A</v>
      </c>
      <c r="T19" s="18" t="e">
        <f t="shared" si="16"/>
        <v>#N/A</v>
      </c>
      <c r="U19" s="17" t="e">
        <f>VLOOKUP($A19,'DATA PENGUKURAN GARDU'!$A:$BS,46,0)</f>
        <v>#N/A</v>
      </c>
      <c r="V19" s="18" t="e">
        <f t="shared" si="17"/>
        <v>#N/A</v>
      </c>
      <c r="W19" s="17" t="e">
        <f>VLOOKUP($A19,'DATA PENGUKURAN GARDU'!$A:$BS,48,0)</f>
        <v>#N/A</v>
      </c>
      <c r="X19" s="17" t="e">
        <f>VLOOKUP($A19,'DATA PENGUKURAN GARDU'!$A:$BS,53,0)</f>
        <v>#N/A</v>
      </c>
      <c r="Y19" s="17" t="e">
        <f>VLOOKUP($A19,'DATA PENGUKURAN GARDU'!$A:$BS,54,0)</f>
        <v>#N/A</v>
      </c>
      <c r="Z19" s="17" t="e">
        <f>VLOOKUP($A19,'DATA PENGUKURAN GARDU'!$A:$BS,55,0)</f>
        <v>#N/A</v>
      </c>
      <c r="AA19" s="20" t="e">
        <f>VLOOKUP($B19,'DATA PENGUKURAN GARDU'!$A:$BS,42,0)</f>
        <v>#N/A</v>
      </c>
      <c r="AB19" s="21" t="e">
        <f t="shared" si="18"/>
        <v>#N/A</v>
      </c>
      <c r="AC19" s="20" t="e">
        <f>VLOOKUP($B19,'DATA PENGUKURAN GARDU'!$A:$BS,44,0)</f>
        <v>#N/A</v>
      </c>
      <c r="AD19" s="21" t="e">
        <f t="shared" si="19"/>
        <v>#N/A</v>
      </c>
      <c r="AE19" s="20" t="e">
        <f>VLOOKUP($B19,'DATA PENGUKURAN GARDU'!$A:$BS,46,0)</f>
        <v>#N/A</v>
      </c>
      <c r="AF19" s="21" t="e">
        <f t="shared" si="20"/>
        <v>#N/A</v>
      </c>
      <c r="AG19" s="20" t="e">
        <f>VLOOKUP($B19,'DATA PENGUKURAN GARDU'!$A:$BS,46,0)</f>
        <v>#N/A</v>
      </c>
      <c r="AH19" s="20" t="e">
        <f>VLOOKUP($B19,'DATA PENGUKURAN GARDU'!$A:$BS,53,0)</f>
        <v>#N/A</v>
      </c>
      <c r="AI19" s="20" t="e">
        <f>VLOOKUP($B19,'DATA PENGUKURAN GARDU'!$A:$BS,54,0)</f>
        <v>#N/A</v>
      </c>
      <c r="AJ19" s="17" t="e">
        <f>VLOOKUP($C19,'DATA PENGUKURAN GARDU'!$A:$BS,42,0)</f>
        <v>#N/A</v>
      </c>
      <c r="AK19" s="23" t="e">
        <f t="shared" si="21"/>
        <v>#N/A</v>
      </c>
      <c r="AL19" s="17" t="e">
        <f>VLOOKUP($C19,'DATA PENGUKURAN GARDU'!$A:$BS,44,0)</f>
        <v>#N/A</v>
      </c>
      <c r="AM19" s="23" t="e">
        <f t="shared" si="22"/>
        <v>#N/A</v>
      </c>
      <c r="AN19" s="17" t="e">
        <f>VLOOKUP($C19,'DATA PENGUKURAN GARDU'!$A:$BS,46,0)</f>
        <v>#N/A</v>
      </c>
      <c r="AO19" s="23" t="e">
        <f t="shared" si="23"/>
        <v>#N/A</v>
      </c>
      <c r="AP19" s="17" t="e">
        <f>VLOOKUP($C19,'DATA PENGUKURAN GARDU'!$A:$BS,46,0)</f>
        <v>#N/A</v>
      </c>
      <c r="AQ19" s="17" t="e">
        <f>VLOOKUP($C19,'DATA PENGUKURAN GARDU'!$A:$BS,53,0)</f>
        <v>#N/A</v>
      </c>
      <c r="AR19" s="17" t="e">
        <f>VLOOKUP($C19,'DATA PENGUKURAN GARDU'!$A:$BS,54,0)</f>
        <v>#N/A</v>
      </c>
      <c r="AS19" s="20" t="e">
        <f>VLOOKUP($D19,'DATA PENGUKURAN GARDU'!$A:$BS,42,0)</f>
        <v>#N/A</v>
      </c>
      <c r="AT19" s="21" t="e">
        <f t="shared" si="24"/>
        <v>#N/A</v>
      </c>
      <c r="AU19" s="20" t="e">
        <f>VLOOKUP($D19,'DATA PENGUKURAN GARDU'!$A:$BS,44,0)</f>
        <v>#N/A</v>
      </c>
      <c r="AV19" s="21" t="e">
        <f t="shared" si="25"/>
        <v>#N/A</v>
      </c>
      <c r="AW19" s="20" t="e">
        <f>VLOOKUP($D19,'DATA PENGUKURAN GARDU'!$A:$BS,46,0)</f>
        <v>#N/A</v>
      </c>
      <c r="AX19" s="21" t="e">
        <f t="shared" si="26"/>
        <v>#N/A</v>
      </c>
      <c r="AY19" s="20" t="e">
        <f>VLOOKUP($D19,'DATA PENGUKURAN GARDU'!$A:$BS,46,0)</f>
        <v>#N/A</v>
      </c>
      <c r="AZ19" s="20" t="e">
        <f>VLOOKUP($D19,'DATA PENGUKURAN GARDU'!$A:$BS,53,0)</f>
        <v>#N/A</v>
      </c>
      <c r="BA19" s="20" t="e">
        <f>VLOOKUP($D19,'DATA PENGUKURAN GARDU'!$A:$BS,54,0)</f>
        <v>#N/A</v>
      </c>
      <c r="BB19" s="17" t="e">
        <f>VLOOKUP($E19,'DATA PENGUKURAN GARDU'!$A:$BS,42,0)</f>
        <v>#N/A</v>
      </c>
      <c r="BC19" s="23" t="e">
        <f t="shared" si="27"/>
        <v>#N/A</v>
      </c>
      <c r="BD19" s="17" t="e">
        <f>VLOOKUP($E19,'DATA PENGUKURAN GARDU'!$A:$BS,44,0)</f>
        <v>#N/A</v>
      </c>
      <c r="BE19" s="23" t="e">
        <f t="shared" si="28"/>
        <v>#N/A</v>
      </c>
      <c r="BF19" s="17" t="e">
        <f>VLOOKUP($E19,'DATA PENGUKURAN GARDU'!$A:$BS,46,0)</f>
        <v>#N/A</v>
      </c>
      <c r="BG19" s="23" t="e">
        <f t="shared" si="29"/>
        <v>#N/A</v>
      </c>
      <c r="BH19" s="17" t="e">
        <f>VLOOKUP($E19,'DATA PENGUKURAN GARDU'!$A:$BS,46,0)</f>
        <v>#N/A</v>
      </c>
      <c r="BI19" s="17" t="e">
        <f>VLOOKUP($E19,'DATA PENGUKURAN GARDU'!$A:$BS,53,0)</f>
        <v>#N/A</v>
      </c>
      <c r="BJ19" s="17" t="e">
        <f>VLOOKUP($E19,'DATA PENGUKURAN GARDU'!$A:$BS,54,0)</f>
        <v>#N/A</v>
      </c>
      <c r="BK19" s="20" t="e">
        <f t="shared" si="30"/>
        <v>#N/A</v>
      </c>
      <c r="BL19" s="20" t="e">
        <f t="shared" si="31"/>
        <v>#N/A</v>
      </c>
      <c r="BM19" s="20" t="e">
        <f t="shared" si="32"/>
        <v>#N/A</v>
      </c>
      <c r="BN19" s="25" t="e">
        <f t="shared" si="33"/>
        <v>#N/A</v>
      </c>
      <c r="BO19" s="26" t="str">
        <f t="shared" si="34"/>
        <v>0</v>
      </c>
      <c r="BP19" s="21" t="e">
        <f t="shared" si="35"/>
        <v>#VALUE!</v>
      </c>
      <c r="BQ19" s="20" t="e">
        <f t="shared" si="36"/>
        <v>#N/A</v>
      </c>
      <c r="BR19" s="20" t="e">
        <v>#N/A</v>
      </c>
      <c r="BS19" s="9" t="e">
        <v>#N/A</v>
      </c>
      <c r="BT19" s="2" t="e">
        <f t="shared" si="37"/>
        <v>#VALUE!</v>
      </c>
      <c r="BU19" s="2" t="e">
        <f t="shared" si="5"/>
        <v>#N/A</v>
      </c>
      <c r="BV19" s="2" t="e">
        <f t="shared" si="6"/>
        <v>#N/A</v>
      </c>
    </row>
    <row r="20" s="2" customFormat="1" ht="22.95" customHeight="1" spans="1:74">
      <c r="A20" s="9" t="str">
        <f t="shared" si="7"/>
        <v>L-139Induk</v>
      </c>
      <c r="B20" s="9" t="str">
        <f t="shared" si="8"/>
        <v>L-139jurusan 1</v>
      </c>
      <c r="C20" s="9" t="str">
        <f t="shared" si="9"/>
        <v>L-139jurusan 2</v>
      </c>
      <c r="D20" s="9" t="str">
        <f t="shared" si="10"/>
        <v>L-139jurusan 3</v>
      </c>
      <c r="E20" s="9" t="str">
        <f t="shared" si="11"/>
        <v>L-139jurusan 4</v>
      </c>
      <c r="F20" s="10" t="s">
        <v>21</v>
      </c>
      <c r="G20" s="10" t="s">
        <v>22</v>
      </c>
      <c r="H20" s="10" t="s">
        <v>50</v>
      </c>
      <c r="I20" s="10">
        <v>0.45651</v>
      </c>
      <c r="J20" s="10">
        <v>124.40461</v>
      </c>
      <c r="K20" s="10" t="s">
        <v>7465</v>
      </c>
      <c r="L20" s="10" t="s">
        <v>7465</v>
      </c>
      <c r="M20" s="10" t="s">
        <v>7465</v>
      </c>
      <c r="N20" s="14">
        <f t="shared" si="12"/>
        <v>0</v>
      </c>
      <c r="O20" s="15" t="e">
        <f t="shared" si="13"/>
        <v>#VALUE!</v>
      </c>
      <c r="P20" s="15" t="e">
        <f t="shared" si="14"/>
        <v>#VALUE!</v>
      </c>
      <c r="Q20" s="17" t="e">
        <f>VLOOKUP($A20,'DATA PENGUKURAN GARDU'!$A:$BS,42,0)</f>
        <v>#N/A</v>
      </c>
      <c r="R20" s="18" t="e">
        <f t="shared" si="15"/>
        <v>#N/A</v>
      </c>
      <c r="S20" s="17" t="e">
        <f>VLOOKUP($A20,'DATA PENGUKURAN GARDU'!$A:$BS,44,0)</f>
        <v>#N/A</v>
      </c>
      <c r="T20" s="18" t="e">
        <f t="shared" si="16"/>
        <v>#N/A</v>
      </c>
      <c r="U20" s="17" t="e">
        <f>VLOOKUP($A20,'DATA PENGUKURAN GARDU'!$A:$BS,46,0)</f>
        <v>#N/A</v>
      </c>
      <c r="V20" s="18" t="e">
        <f t="shared" si="17"/>
        <v>#N/A</v>
      </c>
      <c r="W20" s="17" t="e">
        <f>VLOOKUP($A20,'DATA PENGUKURAN GARDU'!$A:$BS,48,0)</f>
        <v>#N/A</v>
      </c>
      <c r="X20" s="17" t="e">
        <f>VLOOKUP($A20,'DATA PENGUKURAN GARDU'!$A:$BS,53,0)</f>
        <v>#N/A</v>
      </c>
      <c r="Y20" s="17" t="e">
        <f>VLOOKUP($A20,'DATA PENGUKURAN GARDU'!$A:$BS,54,0)</f>
        <v>#N/A</v>
      </c>
      <c r="Z20" s="17" t="e">
        <f>VLOOKUP($A20,'DATA PENGUKURAN GARDU'!$A:$BS,55,0)</f>
        <v>#N/A</v>
      </c>
      <c r="AA20" s="20" t="e">
        <f>VLOOKUP($B20,'DATA PENGUKURAN GARDU'!$A:$BS,42,0)</f>
        <v>#N/A</v>
      </c>
      <c r="AB20" s="21" t="e">
        <f t="shared" si="18"/>
        <v>#N/A</v>
      </c>
      <c r="AC20" s="20" t="e">
        <f>VLOOKUP($B20,'DATA PENGUKURAN GARDU'!$A:$BS,44,0)</f>
        <v>#N/A</v>
      </c>
      <c r="AD20" s="21" t="e">
        <f t="shared" si="19"/>
        <v>#N/A</v>
      </c>
      <c r="AE20" s="20" t="e">
        <f>VLOOKUP($B20,'DATA PENGUKURAN GARDU'!$A:$BS,46,0)</f>
        <v>#N/A</v>
      </c>
      <c r="AF20" s="21" t="e">
        <f t="shared" si="20"/>
        <v>#N/A</v>
      </c>
      <c r="AG20" s="20" t="e">
        <f>VLOOKUP($B20,'DATA PENGUKURAN GARDU'!$A:$BS,46,0)</f>
        <v>#N/A</v>
      </c>
      <c r="AH20" s="20" t="e">
        <f>VLOOKUP($B20,'DATA PENGUKURAN GARDU'!$A:$BS,53,0)</f>
        <v>#N/A</v>
      </c>
      <c r="AI20" s="20" t="e">
        <f>VLOOKUP($B20,'DATA PENGUKURAN GARDU'!$A:$BS,54,0)</f>
        <v>#N/A</v>
      </c>
      <c r="AJ20" s="17" t="e">
        <f>VLOOKUP($C20,'DATA PENGUKURAN GARDU'!$A:$BS,42,0)</f>
        <v>#N/A</v>
      </c>
      <c r="AK20" s="23" t="e">
        <f t="shared" si="21"/>
        <v>#N/A</v>
      </c>
      <c r="AL20" s="17" t="e">
        <f>VLOOKUP($C20,'DATA PENGUKURAN GARDU'!$A:$BS,44,0)</f>
        <v>#N/A</v>
      </c>
      <c r="AM20" s="23" t="e">
        <f t="shared" si="22"/>
        <v>#N/A</v>
      </c>
      <c r="AN20" s="17" t="e">
        <f>VLOOKUP($C20,'DATA PENGUKURAN GARDU'!$A:$BS,46,0)</f>
        <v>#N/A</v>
      </c>
      <c r="AO20" s="23" t="e">
        <f t="shared" si="23"/>
        <v>#N/A</v>
      </c>
      <c r="AP20" s="17" t="e">
        <f>VLOOKUP($C20,'DATA PENGUKURAN GARDU'!$A:$BS,46,0)</f>
        <v>#N/A</v>
      </c>
      <c r="AQ20" s="17" t="e">
        <f>VLOOKUP($C20,'DATA PENGUKURAN GARDU'!$A:$BS,53,0)</f>
        <v>#N/A</v>
      </c>
      <c r="AR20" s="17" t="e">
        <f>VLOOKUP($C20,'DATA PENGUKURAN GARDU'!$A:$BS,54,0)</f>
        <v>#N/A</v>
      </c>
      <c r="AS20" s="20" t="e">
        <f>VLOOKUP($D20,'DATA PENGUKURAN GARDU'!$A:$BS,42,0)</f>
        <v>#N/A</v>
      </c>
      <c r="AT20" s="21" t="e">
        <f t="shared" si="24"/>
        <v>#N/A</v>
      </c>
      <c r="AU20" s="20" t="e">
        <f>VLOOKUP($D20,'DATA PENGUKURAN GARDU'!$A:$BS,44,0)</f>
        <v>#N/A</v>
      </c>
      <c r="AV20" s="21" t="e">
        <f t="shared" si="25"/>
        <v>#N/A</v>
      </c>
      <c r="AW20" s="20" t="e">
        <f>VLOOKUP($D20,'DATA PENGUKURAN GARDU'!$A:$BS,46,0)</f>
        <v>#N/A</v>
      </c>
      <c r="AX20" s="21" t="e">
        <f t="shared" si="26"/>
        <v>#N/A</v>
      </c>
      <c r="AY20" s="20" t="e">
        <f>VLOOKUP($D20,'DATA PENGUKURAN GARDU'!$A:$BS,46,0)</f>
        <v>#N/A</v>
      </c>
      <c r="AZ20" s="20" t="e">
        <f>VLOOKUP($D20,'DATA PENGUKURAN GARDU'!$A:$BS,53,0)</f>
        <v>#N/A</v>
      </c>
      <c r="BA20" s="20" t="e">
        <f>VLOOKUP($D20,'DATA PENGUKURAN GARDU'!$A:$BS,54,0)</f>
        <v>#N/A</v>
      </c>
      <c r="BB20" s="17" t="e">
        <f>VLOOKUP($E20,'DATA PENGUKURAN GARDU'!$A:$BS,42,0)</f>
        <v>#N/A</v>
      </c>
      <c r="BC20" s="23" t="e">
        <f t="shared" si="27"/>
        <v>#N/A</v>
      </c>
      <c r="BD20" s="17" t="e">
        <f>VLOOKUP($E20,'DATA PENGUKURAN GARDU'!$A:$BS,44,0)</f>
        <v>#N/A</v>
      </c>
      <c r="BE20" s="23" t="e">
        <f t="shared" si="28"/>
        <v>#N/A</v>
      </c>
      <c r="BF20" s="17" t="e">
        <f>VLOOKUP($E20,'DATA PENGUKURAN GARDU'!$A:$BS,46,0)</f>
        <v>#N/A</v>
      </c>
      <c r="BG20" s="23" t="e">
        <f t="shared" si="29"/>
        <v>#N/A</v>
      </c>
      <c r="BH20" s="17" t="e">
        <f>VLOOKUP($E20,'DATA PENGUKURAN GARDU'!$A:$BS,46,0)</f>
        <v>#N/A</v>
      </c>
      <c r="BI20" s="17" t="e">
        <f>VLOOKUP($E20,'DATA PENGUKURAN GARDU'!$A:$BS,53,0)</f>
        <v>#N/A</v>
      </c>
      <c r="BJ20" s="17" t="e">
        <f>VLOOKUP($E20,'DATA PENGUKURAN GARDU'!$A:$BS,54,0)</f>
        <v>#N/A</v>
      </c>
      <c r="BK20" s="20" t="e">
        <f t="shared" si="30"/>
        <v>#N/A</v>
      </c>
      <c r="BL20" s="20" t="e">
        <f t="shared" si="31"/>
        <v>#N/A</v>
      </c>
      <c r="BM20" s="20" t="e">
        <f t="shared" si="32"/>
        <v>#N/A</v>
      </c>
      <c r="BN20" s="25" t="e">
        <f t="shared" si="33"/>
        <v>#N/A</v>
      </c>
      <c r="BO20" s="26" t="str">
        <f t="shared" si="34"/>
        <v>0</v>
      </c>
      <c r="BP20" s="21" t="e">
        <f t="shared" si="35"/>
        <v>#VALUE!</v>
      </c>
      <c r="BQ20" s="20" t="e">
        <f t="shared" si="36"/>
        <v>#N/A</v>
      </c>
      <c r="BR20" s="20" t="e">
        <v>#N/A</v>
      </c>
      <c r="BS20" s="9" t="e">
        <v>#N/A</v>
      </c>
      <c r="BT20" s="2" t="e">
        <f t="shared" si="37"/>
        <v>#VALUE!</v>
      </c>
      <c r="BU20" s="2" t="e">
        <f t="shared" si="5"/>
        <v>#N/A</v>
      </c>
      <c r="BV20" s="2" t="e">
        <f t="shared" si="6"/>
        <v>#N/A</v>
      </c>
    </row>
    <row r="21" s="2" customFormat="1" ht="22.95" customHeight="1" spans="1:74">
      <c r="A21" s="9" t="str">
        <f t="shared" si="7"/>
        <v>KMO 207Induk</v>
      </c>
      <c r="B21" s="9" t="str">
        <f t="shared" si="8"/>
        <v>KMO 207jurusan 1</v>
      </c>
      <c r="C21" s="9" t="str">
        <f t="shared" si="9"/>
        <v>KMO 207jurusan 2</v>
      </c>
      <c r="D21" s="9" t="str">
        <f t="shared" si="10"/>
        <v>KMO 207jurusan 3</v>
      </c>
      <c r="E21" s="9" t="str">
        <f t="shared" si="11"/>
        <v>KMO 207jurusan 4</v>
      </c>
      <c r="F21" s="10" t="s">
        <v>52</v>
      </c>
      <c r="G21" s="10" t="s">
        <v>8</v>
      </c>
      <c r="H21" s="10" t="s">
        <v>53</v>
      </c>
      <c r="I21" s="10">
        <v>0.807310998</v>
      </c>
      <c r="J21" s="10">
        <v>124.6551818848</v>
      </c>
      <c r="K21" s="10" t="s">
        <v>7465</v>
      </c>
      <c r="L21" s="10" t="s">
        <v>7465</v>
      </c>
      <c r="M21" s="10" t="s">
        <v>7465</v>
      </c>
      <c r="N21" s="14">
        <f t="shared" si="12"/>
        <v>0</v>
      </c>
      <c r="O21" s="15" t="e">
        <f t="shared" si="13"/>
        <v>#VALUE!</v>
      </c>
      <c r="P21" s="15" t="e">
        <f t="shared" si="14"/>
        <v>#VALUE!</v>
      </c>
      <c r="Q21" s="17" t="e">
        <f>VLOOKUP($A21,'DATA PENGUKURAN GARDU'!$A:$BS,42,0)</f>
        <v>#N/A</v>
      </c>
      <c r="R21" s="18" t="e">
        <f t="shared" si="15"/>
        <v>#N/A</v>
      </c>
      <c r="S21" s="17" t="e">
        <f>VLOOKUP($A21,'DATA PENGUKURAN GARDU'!$A:$BS,44,0)</f>
        <v>#N/A</v>
      </c>
      <c r="T21" s="18" t="e">
        <f t="shared" si="16"/>
        <v>#N/A</v>
      </c>
      <c r="U21" s="17" t="e">
        <f>VLOOKUP($A21,'DATA PENGUKURAN GARDU'!$A:$BS,46,0)</f>
        <v>#N/A</v>
      </c>
      <c r="V21" s="18" t="e">
        <f t="shared" si="17"/>
        <v>#N/A</v>
      </c>
      <c r="W21" s="17" t="e">
        <f>VLOOKUP($A21,'DATA PENGUKURAN GARDU'!$A:$BS,48,0)</f>
        <v>#N/A</v>
      </c>
      <c r="X21" s="17" t="e">
        <f>VLOOKUP($A21,'DATA PENGUKURAN GARDU'!$A:$BS,53,0)</f>
        <v>#N/A</v>
      </c>
      <c r="Y21" s="17" t="e">
        <f>VLOOKUP($A21,'DATA PENGUKURAN GARDU'!$A:$BS,54,0)</f>
        <v>#N/A</v>
      </c>
      <c r="Z21" s="17" t="e">
        <f>VLOOKUP($A21,'DATA PENGUKURAN GARDU'!$A:$BS,55,0)</f>
        <v>#N/A</v>
      </c>
      <c r="AA21" s="20" t="e">
        <f>VLOOKUP($B21,'DATA PENGUKURAN GARDU'!$A:$BS,42,0)</f>
        <v>#N/A</v>
      </c>
      <c r="AB21" s="21" t="e">
        <f t="shared" si="18"/>
        <v>#N/A</v>
      </c>
      <c r="AC21" s="20" t="e">
        <f>VLOOKUP($B21,'DATA PENGUKURAN GARDU'!$A:$BS,44,0)</f>
        <v>#N/A</v>
      </c>
      <c r="AD21" s="21" t="e">
        <f t="shared" si="19"/>
        <v>#N/A</v>
      </c>
      <c r="AE21" s="20" t="e">
        <f>VLOOKUP($B21,'DATA PENGUKURAN GARDU'!$A:$BS,46,0)</f>
        <v>#N/A</v>
      </c>
      <c r="AF21" s="21" t="e">
        <f t="shared" si="20"/>
        <v>#N/A</v>
      </c>
      <c r="AG21" s="20" t="e">
        <f>VLOOKUP($B21,'DATA PENGUKURAN GARDU'!$A:$BS,46,0)</f>
        <v>#N/A</v>
      </c>
      <c r="AH21" s="20" t="e">
        <f>VLOOKUP($B21,'DATA PENGUKURAN GARDU'!$A:$BS,53,0)</f>
        <v>#N/A</v>
      </c>
      <c r="AI21" s="20" t="e">
        <f>VLOOKUP($B21,'DATA PENGUKURAN GARDU'!$A:$BS,54,0)</f>
        <v>#N/A</v>
      </c>
      <c r="AJ21" s="17" t="e">
        <f>VLOOKUP($C21,'DATA PENGUKURAN GARDU'!$A:$BS,42,0)</f>
        <v>#N/A</v>
      </c>
      <c r="AK21" s="23" t="e">
        <f t="shared" si="21"/>
        <v>#N/A</v>
      </c>
      <c r="AL21" s="17" t="e">
        <f>VLOOKUP($C21,'DATA PENGUKURAN GARDU'!$A:$BS,44,0)</f>
        <v>#N/A</v>
      </c>
      <c r="AM21" s="23" t="e">
        <f t="shared" si="22"/>
        <v>#N/A</v>
      </c>
      <c r="AN21" s="17" t="e">
        <f>VLOOKUP($C21,'DATA PENGUKURAN GARDU'!$A:$BS,46,0)</f>
        <v>#N/A</v>
      </c>
      <c r="AO21" s="23" t="e">
        <f t="shared" si="23"/>
        <v>#N/A</v>
      </c>
      <c r="AP21" s="17" t="e">
        <f>VLOOKUP($C21,'DATA PENGUKURAN GARDU'!$A:$BS,46,0)</f>
        <v>#N/A</v>
      </c>
      <c r="AQ21" s="17" t="e">
        <f>VLOOKUP($C21,'DATA PENGUKURAN GARDU'!$A:$BS,53,0)</f>
        <v>#N/A</v>
      </c>
      <c r="AR21" s="17" t="e">
        <f>VLOOKUP($C21,'DATA PENGUKURAN GARDU'!$A:$BS,54,0)</f>
        <v>#N/A</v>
      </c>
      <c r="AS21" s="20" t="e">
        <f>VLOOKUP($D21,'DATA PENGUKURAN GARDU'!$A:$BS,42,0)</f>
        <v>#N/A</v>
      </c>
      <c r="AT21" s="21" t="e">
        <f t="shared" si="24"/>
        <v>#N/A</v>
      </c>
      <c r="AU21" s="20" t="e">
        <f>VLOOKUP($D21,'DATA PENGUKURAN GARDU'!$A:$BS,44,0)</f>
        <v>#N/A</v>
      </c>
      <c r="AV21" s="21" t="e">
        <f t="shared" si="25"/>
        <v>#N/A</v>
      </c>
      <c r="AW21" s="20" t="e">
        <f>VLOOKUP($D21,'DATA PENGUKURAN GARDU'!$A:$BS,46,0)</f>
        <v>#N/A</v>
      </c>
      <c r="AX21" s="21" t="e">
        <f t="shared" si="26"/>
        <v>#N/A</v>
      </c>
      <c r="AY21" s="20" t="e">
        <f>VLOOKUP($D21,'DATA PENGUKURAN GARDU'!$A:$BS,46,0)</f>
        <v>#N/A</v>
      </c>
      <c r="AZ21" s="20" t="e">
        <f>VLOOKUP($D21,'DATA PENGUKURAN GARDU'!$A:$BS,53,0)</f>
        <v>#N/A</v>
      </c>
      <c r="BA21" s="20" t="e">
        <f>VLOOKUP($D21,'DATA PENGUKURAN GARDU'!$A:$BS,54,0)</f>
        <v>#N/A</v>
      </c>
      <c r="BB21" s="17" t="e">
        <f>VLOOKUP($E21,'DATA PENGUKURAN GARDU'!$A:$BS,42,0)</f>
        <v>#N/A</v>
      </c>
      <c r="BC21" s="23" t="e">
        <f t="shared" si="27"/>
        <v>#N/A</v>
      </c>
      <c r="BD21" s="17" t="e">
        <f>VLOOKUP($E21,'DATA PENGUKURAN GARDU'!$A:$BS,44,0)</f>
        <v>#N/A</v>
      </c>
      <c r="BE21" s="23" t="e">
        <f t="shared" si="28"/>
        <v>#N/A</v>
      </c>
      <c r="BF21" s="17" t="e">
        <f>VLOOKUP($E21,'DATA PENGUKURAN GARDU'!$A:$BS,46,0)</f>
        <v>#N/A</v>
      </c>
      <c r="BG21" s="23" t="e">
        <f t="shared" si="29"/>
        <v>#N/A</v>
      </c>
      <c r="BH21" s="17" t="e">
        <f>VLOOKUP($E21,'DATA PENGUKURAN GARDU'!$A:$BS,46,0)</f>
        <v>#N/A</v>
      </c>
      <c r="BI21" s="17" t="e">
        <f>VLOOKUP($E21,'DATA PENGUKURAN GARDU'!$A:$BS,53,0)</f>
        <v>#N/A</v>
      </c>
      <c r="BJ21" s="17" t="e">
        <f>VLOOKUP($E21,'DATA PENGUKURAN GARDU'!$A:$BS,54,0)</f>
        <v>#N/A</v>
      </c>
      <c r="BK21" s="20" t="e">
        <f t="shared" si="30"/>
        <v>#N/A</v>
      </c>
      <c r="BL21" s="20" t="e">
        <f t="shared" si="31"/>
        <v>#N/A</v>
      </c>
      <c r="BM21" s="20" t="e">
        <f t="shared" si="32"/>
        <v>#N/A</v>
      </c>
      <c r="BN21" s="25" t="e">
        <f t="shared" si="33"/>
        <v>#N/A</v>
      </c>
      <c r="BO21" s="26" t="str">
        <f t="shared" si="34"/>
        <v>0</v>
      </c>
      <c r="BP21" s="21" t="e">
        <f t="shared" si="35"/>
        <v>#VALUE!</v>
      </c>
      <c r="BQ21" s="20" t="e">
        <f t="shared" si="36"/>
        <v>#N/A</v>
      </c>
      <c r="BR21" s="20" t="e">
        <v>#N/A</v>
      </c>
      <c r="BS21" s="9" t="e">
        <v>#N/A</v>
      </c>
      <c r="BT21" s="2" t="e">
        <f t="shared" si="37"/>
        <v>#VALUE!</v>
      </c>
      <c r="BU21" s="2" t="e">
        <f t="shared" si="5"/>
        <v>#N/A</v>
      </c>
      <c r="BV21" s="2" t="e">
        <f t="shared" si="6"/>
        <v>#N/A</v>
      </c>
    </row>
    <row r="22" s="2" customFormat="1" ht="22.95" customHeight="1" spans="1:74">
      <c r="A22" s="9" t="str">
        <f t="shared" si="7"/>
        <v>KMO 3Induk</v>
      </c>
      <c r="B22" s="9" t="str">
        <f t="shared" si="8"/>
        <v>KMO 3jurusan 1</v>
      </c>
      <c r="C22" s="9" t="str">
        <f t="shared" si="9"/>
        <v>KMO 3jurusan 2</v>
      </c>
      <c r="D22" s="9" t="str">
        <f t="shared" si="10"/>
        <v>KMO 3jurusan 3</v>
      </c>
      <c r="E22" s="9" t="str">
        <f t="shared" si="11"/>
        <v>KMO 3jurusan 4</v>
      </c>
      <c r="F22" s="10" t="s">
        <v>55</v>
      </c>
      <c r="G22" s="10" t="s">
        <v>8</v>
      </c>
      <c r="H22" s="10" t="s">
        <v>56</v>
      </c>
      <c r="I22" s="10">
        <v>0.731059015</v>
      </c>
      <c r="J22" s="10">
        <v>124.357131958</v>
      </c>
      <c r="K22" s="10" t="s">
        <v>7465</v>
      </c>
      <c r="L22" s="10" t="s">
        <v>7465</v>
      </c>
      <c r="M22" s="10" t="s">
        <v>7465</v>
      </c>
      <c r="N22" s="14">
        <f t="shared" si="12"/>
        <v>0</v>
      </c>
      <c r="O22" s="15" t="e">
        <f t="shared" si="13"/>
        <v>#VALUE!</v>
      </c>
      <c r="P22" s="15" t="e">
        <f t="shared" si="14"/>
        <v>#VALUE!</v>
      </c>
      <c r="Q22" s="17" t="e">
        <f>VLOOKUP($A22,'DATA PENGUKURAN GARDU'!$A:$BS,42,0)</f>
        <v>#N/A</v>
      </c>
      <c r="R22" s="18" t="e">
        <f t="shared" si="15"/>
        <v>#N/A</v>
      </c>
      <c r="S22" s="17" t="e">
        <f>VLOOKUP($A22,'DATA PENGUKURAN GARDU'!$A:$BS,44,0)</f>
        <v>#N/A</v>
      </c>
      <c r="T22" s="18" t="e">
        <f t="shared" si="16"/>
        <v>#N/A</v>
      </c>
      <c r="U22" s="17" t="e">
        <f>VLOOKUP($A22,'DATA PENGUKURAN GARDU'!$A:$BS,46,0)</f>
        <v>#N/A</v>
      </c>
      <c r="V22" s="18" t="e">
        <f t="shared" si="17"/>
        <v>#N/A</v>
      </c>
      <c r="W22" s="17" t="e">
        <f>VLOOKUP($A22,'DATA PENGUKURAN GARDU'!$A:$BS,48,0)</f>
        <v>#N/A</v>
      </c>
      <c r="X22" s="17" t="e">
        <f>VLOOKUP($A22,'DATA PENGUKURAN GARDU'!$A:$BS,53,0)</f>
        <v>#N/A</v>
      </c>
      <c r="Y22" s="17" t="e">
        <f>VLOOKUP($A22,'DATA PENGUKURAN GARDU'!$A:$BS,54,0)</f>
        <v>#N/A</v>
      </c>
      <c r="Z22" s="17" t="e">
        <f>VLOOKUP($A22,'DATA PENGUKURAN GARDU'!$A:$BS,55,0)</f>
        <v>#N/A</v>
      </c>
      <c r="AA22" s="20" t="e">
        <f>VLOOKUP($B22,'DATA PENGUKURAN GARDU'!$A:$BS,42,0)</f>
        <v>#N/A</v>
      </c>
      <c r="AB22" s="21" t="e">
        <f t="shared" si="18"/>
        <v>#N/A</v>
      </c>
      <c r="AC22" s="20" t="e">
        <f>VLOOKUP($B22,'DATA PENGUKURAN GARDU'!$A:$BS,44,0)</f>
        <v>#N/A</v>
      </c>
      <c r="AD22" s="21" t="e">
        <f t="shared" si="19"/>
        <v>#N/A</v>
      </c>
      <c r="AE22" s="20" t="e">
        <f>VLOOKUP($B22,'DATA PENGUKURAN GARDU'!$A:$BS,46,0)</f>
        <v>#N/A</v>
      </c>
      <c r="AF22" s="21" t="e">
        <f t="shared" si="20"/>
        <v>#N/A</v>
      </c>
      <c r="AG22" s="20" t="e">
        <f>VLOOKUP($B22,'DATA PENGUKURAN GARDU'!$A:$BS,46,0)</f>
        <v>#N/A</v>
      </c>
      <c r="AH22" s="20" t="e">
        <f>VLOOKUP($B22,'DATA PENGUKURAN GARDU'!$A:$BS,53,0)</f>
        <v>#N/A</v>
      </c>
      <c r="AI22" s="20" t="e">
        <f>VLOOKUP($B22,'DATA PENGUKURAN GARDU'!$A:$BS,54,0)</f>
        <v>#N/A</v>
      </c>
      <c r="AJ22" s="17" t="e">
        <f>VLOOKUP($C22,'DATA PENGUKURAN GARDU'!$A:$BS,42,0)</f>
        <v>#N/A</v>
      </c>
      <c r="AK22" s="23" t="e">
        <f t="shared" si="21"/>
        <v>#N/A</v>
      </c>
      <c r="AL22" s="17" t="e">
        <f>VLOOKUP($C22,'DATA PENGUKURAN GARDU'!$A:$BS,44,0)</f>
        <v>#N/A</v>
      </c>
      <c r="AM22" s="23" t="e">
        <f t="shared" si="22"/>
        <v>#N/A</v>
      </c>
      <c r="AN22" s="17" t="e">
        <f>VLOOKUP($C22,'DATA PENGUKURAN GARDU'!$A:$BS,46,0)</f>
        <v>#N/A</v>
      </c>
      <c r="AO22" s="23" t="e">
        <f t="shared" si="23"/>
        <v>#N/A</v>
      </c>
      <c r="AP22" s="17" t="e">
        <f>VLOOKUP($C22,'DATA PENGUKURAN GARDU'!$A:$BS,46,0)</f>
        <v>#N/A</v>
      </c>
      <c r="AQ22" s="17" t="e">
        <f>VLOOKUP($C22,'DATA PENGUKURAN GARDU'!$A:$BS,53,0)</f>
        <v>#N/A</v>
      </c>
      <c r="AR22" s="17" t="e">
        <f>VLOOKUP($C22,'DATA PENGUKURAN GARDU'!$A:$BS,54,0)</f>
        <v>#N/A</v>
      </c>
      <c r="AS22" s="20" t="e">
        <f>VLOOKUP($D22,'DATA PENGUKURAN GARDU'!$A:$BS,42,0)</f>
        <v>#N/A</v>
      </c>
      <c r="AT22" s="21" t="e">
        <f t="shared" si="24"/>
        <v>#N/A</v>
      </c>
      <c r="AU22" s="20" t="e">
        <f>VLOOKUP($D22,'DATA PENGUKURAN GARDU'!$A:$BS,44,0)</f>
        <v>#N/A</v>
      </c>
      <c r="AV22" s="21" t="e">
        <f t="shared" si="25"/>
        <v>#N/A</v>
      </c>
      <c r="AW22" s="20" t="e">
        <f>VLOOKUP($D22,'DATA PENGUKURAN GARDU'!$A:$BS,46,0)</f>
        <v>#N/A</v>
      </c>
      <c r="AX22" s="21" t="e">
        <f t="shared" si="26"/>
        <v>#N/A</v>
      </c>
      <c r="AY22" s="20" t="e">
        <f>VLOOKUP($D22,'DATA PENGUKURAN GARDU'!$A:$BS,46,0)</f>
        <v>#N/A</v>
      </c>
      <c r="AZ22" s="20" t="e">
        <f>VLOOKUP($D22,'DATA PENGUKURAN GARDU'!$A:$BS,53,0)</f>
        <v>#N/A</v>
      </c>
      <c r="BA22" s="20" t="e">
        <f>VLOOKUP($D22,'DATA PENGUKURAN GARDU'!$A:$BS,54,0)</f>
        <v>#N/A</v>
      </c>
      <c r="BB22" s="17" t="e">
        <f>VLOOKUP($E22,'DATA PENGUKURAN GARDU'!$A:$BS,42,0)</f>
        <v>#N/A</v>
      </c>
      <c r="BC22" s="23" t="e">
        <f t="shared" si="27"/>
        <v>#N/A</v>
      </c>
      <c r="BD22" s="17" t="e">
        <f>VLOOKUP($E22,'DATA PENGUKURAN GARDU'!$A:$BS,44,0)</f>
        <v>#N/A</v>
      </c>
      <c r="BE22" s="23" t="e">
        <f t="shared" si="28"/>
        <v>#N/A</v>
      </c>
      <c r="BF22" s="17" t="e">
        <f>VLOOKUP($E22,'DATA PENGUKURAN GARDU'!$A:$BS,46,0)</f>
        <v>#N/A</v>
      </c>
      <c r="BG22" s="23" t="e">
        <f t="shared" si="29"/>
        <v>#N/A</v>
      </c>
      <c r="BH22" s="17" t="e">
        <f>VLOOKUP($E22,'DATA PENGUKURAN GARDU'!$A:$BS,46,0)</f>
        <v>#N/A</v>
      </c>
      <c r="BI22" s="17" t="e">
        <f>VLOOKUP($E22,'DATA PENGUKURAN GARDU'!$A:$BS,53,0)</f>
        <v>#N/A</v>
      </c>
      <c r="BJ22" s="17" t="e">
        <f>VLOOKUP($E22,'DATA PENGUKURAN GARDU'!$A:$BS,54,0)</f>
        <v>#N/A</v>
      </c>
      <c r="BK22" s="20" t="e">
        <f t="shared" si="30"/>
        <v>#N/A</v>
      </c>
      <c r="BL22" s="20" t="e">
        <f t="shared" si="31"/>
        <v>#N/A</v>
      </c>
      <c r="BM22" s="20" t="e">
        <f t="shared" si="32"/>
        <v>#N/A</v>
      </c>
      <c r="BN22" s="25" t="e">
        <f t="shared" si="33"/>
        <v>#N/A</v>
      </c>
      <c r="BO22" s="26" t="str">
        <f t="shared" si="34"/>
        <v>0</v>
      </c>
      <c r="BP22" s="21" t="e">
        <f t="shared" si="35"/>
        <v>#VALUE!</v>
      </c>
      <c r="BQ22" s="20" t="e">
        <f t="shared" si="36"/>
        <v>#N/A</v>
      </c>
      <c r="BR22" s="20" t="e">
        <v>#N/A</v>
      </c>
      <c r="BS22" s="9" t="e">
        <v>#N/A</v>
      </c>
      <c r="BT22" s="2" t="e">
        <f t="shared" si="37"/>
        <v>#VALUE!</v>
      </c>
      <c r="BU22" s="2" t="e">
        <f t="shared" si="5"/>
        <v>#N/A</v>
      </c>
      <c r="BV22" s="2" t="e">
        <f t="shared" si="6"/>
        <v>#N/A</v>
      </c>
    </row>
    <row r="23" s="2" customFormat="1" ht="22.95" customHeight="1" spans="1:74">
      <c r="A23" s="9" t="str">
        <f t="shared" si="7"/>
        <v>KMO 4Induk</v>
      </c>
      <c r="B23" s="9" t="str">
        <f t="shared" si="8"/>
        <v>KMO 4jurusan 1</v>
      </c>
      <c r="C23" s="9" t="str">
        <f t="shared" si="9"/>
        <v>KMO 4jurusan 2</v>
      </c>
      <c r="D23" s="9" t="str">
        <f t="shared" si="10"/>
        <v>KMO 4jurusan 3</v>
      </c>
      <c r="E23" s="9" t="str">
        <f t="shared" si="11"/>
        <v>KMO 4jurusan 4</v>
      </c>
      <c r="F23" s="10" t="s">
        <v>55</v>
      </c>
      <c r="G23" s="10" t="s">
        <v>8</v>
      </c>
      <c r="H23" s="10" t="s">
        <v>57</v>
      </c>
      <c r="I23" s="10">
        <v>0.729471028</v>
      </c>
      <c r="J23" s="10">
        <v>124.3557052612</v>
      </c>
      <c r="K23" s="10" t="s">
        <v>7465</v>
      </c>
      <c r="L23" s="10" t="s">
        <v>7465</v>
      </c>
      <c r="M23" s="10" t="s">
        <v>7465</v>
      </c>
      <c r="N23" s="14">
        <f t="shared" si="12"/>
        <v>0</v>
      </c>
      <c r="O23" s="15" t="e">
        <f t="shared" si="13"/>
        <v>#VALUE!</v>
      </c>
      <c r="P23" s="15" t="e">
        <f t="shared" si="14"/>
        <v>#VALUE!</v>
      </c>
      <c r="Q23" s="17" t="e">
        <f>VLOOKUP($A23,'DATA PENGUKURAN GARDU'!$A:$BS,42,0)</f>
        <v>#N/A</v>
      </c>
      <c r="R23" s="18" t="e">
        <f t="shared" si="15"/>
        <v>#N/A</v>
      </c>
      <c r="S23" s="17" t="e">
        <f>VLOOKUP($A23,'DATA PENGUKURAN GARDU'!$A:$BS,44,0)</f>
        <v>#N/A</v>
      </c>
      <c r="T23" s="18" t="e">
        <f t="shared" si="16"/>
        <v>#N/A</v>
      </c>
      <c r="U23" s="17" t="e">
        <f>VLOOKUP($A23,'DATA PENGUKURAN GARDU'!$A:$BS,46,0)</f>
        <v>#N/A</v>
      </c>
      <c r="V23" s="18" t="e">
        <f t="shared" si="17"/>
        <v>#N/A</v>
      </c>
      <c r="W23" s="17" t="e">
        <f>VLOOKUP($A23,'DATA PENGUKURAN GARDU'!$A:$BS,48,0)</f>
        <v>#N/A</v>
      </c>
      <c r="X23" s="17" t="e">
        <f>VLOOKUP($A23,'DATA PENGUKURAN GARDU'!$A:$BS,53,0)</f>
        <v>#N/A</v>
      </c>
      <c r="Y23" s="17" t="e">
        <f>VLOOKUP($A23,'DATA PENGUKURAN GARDU'!$A:$BS,54,0)</f>
        <v>#N/A</v>
      </c>
      <c r="Z23" s="17" t="e">
        <f>VLOOKUP($A23,'DATA PENGUKURAN GARDU'!$A:$BS,55,0)</f>
        <v>#N/A</v>
      </c>
      <c r="AA23" s="20" t="e">
        <f>VLOOKUP($B23,'DATA PENGUKURAN GARDU'!$A:$BS,42,0)</f>
        <v>#N/A</v>
      </c>
      <c r="AB23" s="21" t="e">
        <f t="shared" si="18"/>
        <v>#N/A</v>
      </c>
      <c r="AC23" s="20" t="e">
        <f>VLOOKUP($B23,'DATA PENGUKURAN GARDU'!$A:$BS,44,0)</f>
        <v>#N/A</v>
      </c>
      <c r="AD23" s="21" t="e">
        <f t="shared" si="19"/>
        <v>#N/A</v>
      </c>
      <c r="AE23" s="20" t="e">
        <f>VLOOKUP($B23,'DATA PENGUKURAN GARDU'!$A:$BS,46,0)</f>
        <v>#N/A</v>
      </c>
      <c r="AF23" s="21" t="e">
        <f t="shared" si="20"/>
        <v>#N/A</v>
      </c>
      <c r="AG23" s="20" t="e">
        <f>VLOOKUP($B23,'DATA PENGUKURAN GARDU'!$A:$BS,46,0)</f>
        <v>#N/A</v>
      </c>
      <c r="AH23" s="20" t="e">
        <f>VLOOKUP($B23,'DATA PENGUKURAN GARDU'!$A:$BS,53,0)</f>
        <v>#N/A</v>
      </c>
      <c r="AI23" s="20" t="e">
        <f>VLOOKUP($B23,'DATA PENGUKURAN GARDU'!$A:$BS,54,0)</f>
        <v>#N/A</v>
      </c>
      <c r="AJ23" s="17" t="e">
        <f>VLOOKUP($C23,'DATA PENGUKURAN GARDU'!$A:$BS,42,0)</f>
        <v>#N/A</v>
      </c>
      <c r="AK23" s="23" t="e">
        <f t="shared" si="21"/>
        <v>#N/A</v>
      </c>
      <c r="AL23" s="17" t="e">
        <f>VLOOKUP($C23,'DATA PENGUKURAN GARDU'!$A:$BS,44,0)</f>
        <v>#N/A</v>
      </c>
      <c r="AM23" s="23" t="e">
        <f t="shared" si="22"/>
        <v>#N/A</v>
      </c>
      <c r="AN23" s="17" t="e">
        <f>VLOOKUP($C23,'DATA PENGUKURAN GARDU'!$A:$BS,46,0)</f>
        <v>#N/A</v>
      </c>
      <c r="AO23" s="23" t="e">
        <f t="shared" si="23"/>
        <v>#N/A</v>
      </c>
      <c r="AP23" s="17" t="e">
        <f>VLOOKUP($C23,'DATA PENGUKURAN GARDU'!$A:$BS,46,0)</f>
        <v>#N/A</v>
      </c>
      <c r="AQ23" s="17" t="e">
        <f>VLOOKUP($C23,'DATA PENGUKURAN GARDU'!$A:$BS,53,0)</f>
        <v>#N/A</v>
      </c>
      <c r="AR23" s="17" t="e">
        <f>VLOOKUP($C23,'DATA PENGUKURAN GARDU'!$A:$BS,54,0)</f>
        <v>#N/A</v>
      </c>
      <c r="AS23" s="20" t="e">
        <f>VLOOKUP($D23,'DATA PENGUKURAN GARDU'!$A:$BS,42,0)</f>
        <v>#N/A</v>
      </c>
      <c r="AT23" s="21" t="e">
        <f t="shared" si="24"/>
        <v>#N/A</v>
      </c>
      <c r="AU23" s="20" t="e">
        <f>VLOOKUP($D23,'DATA PENGUKURAN GARDU'!$A:$BS,44,0)</f>
        <v>#N/A</v>
      </c>
      <c r="AV23" s="21" t="e">
        <f t="shared" si="25"/>
        <v>#N/A</v>
      </c>
      <c r="AW23" s="20" t="e">
        <f>VLOOKUP($D23,'DATA PENGUKURAN GARDU'!$A:$BS,46,0)</f>
        <v>#N/A</v>
      </c>
      <c r="AX23" s="21" t="e">
        <f t="shared" si="26"/>
        <v>#N/A</v>
      </c>
      <c r="AY23" s="20" t="e">
        <f>VLOOKUP($D23,'DATA PENGUKURAN GARDU'!$A:$BS,46,0)</f>
        <v>#N/A</v>
      </c>
      <c r="AZ23" s="20" t="e">
        <f>VLOOKUP($D23,'DATA PENGUKURAN GARDU'!$A:$BS,53,0)</f>
        <v>#N/A</v>
      </c>
      <c r="BA23" s="20" t="e">
        <f>VLOOKUP($D23,'DATA PENGUKURAN GARDU'!$A:$BS,54,0)</f>
        <v>#N/A</v>
      </c>
      <c r="BB23" s="17" t="e">
        <f>VLOOKUP($E23,'DATA PENGUKURAN GARDU'!$A:$BS,42,0)</f>
        <v>#N/A</v>
      </c>
      <c r="BC23" s="23" t="e">
        <f t="shared" si="27"/>
        <v>#N/A</v>
      </c>
      <c r="BD23" s="17" t="e">
        <f>VLOOKUP($E23,'DATA PENGUKURAN GARDU'!$A:$BS,44,0)</f>
        <v>#N/A</v>
      </c>
      <c r="BE23" s="23" t="e">
        <f t="shared" si="28"/>
        <v>#N/A</v>
      </c>
      <c r="BF23" s="17" t="e">
        <f>VLOOKUP($E23,'DATA PENGUKURAN GARDU'!$A:$BS,46,0)</f>
        <v>#N/A</v>
      </c>
      <c r="BG23" s="23" t="e">
        <f t="shared" si="29"/>
        <v>#N/A</v>
      </c>
      <c r="BH23" s="17" t="e">
        <f>VLOOKUP($E23,'DATA PENGUKURAN GARDU'!$A:$BS,46,0)</f>
        <v>#N/A</v>
      </c>
      <c r="BI23" s="17" t="e">
        <f>VLOOKUP($E23,'DATA PENGUKURAN GARDU'!$A:$BS,53,0)</f>
        <v>#N/A</v>
      </c>
      <c r="BJ23" s="17" t="e">
        <f>VLOOKUP($E23,'DATA PENGUKURAN GARDU'!$A:$BS,54,0)</f>
        <v>#N/A</v>
      </c>
      <c r="BK23" s="20" t="e">
        <f t="shared" si="30"/>
        <v>#N/A</v>
      </c>
      <c r="BL23" s="20" t="e">
        <f t="shared" si="31"/>
        <v>#N/A</v>
      </c>
      <c r="BM23" s="20" t="e">
        <f t="shared" si="32"/>
        <v>#N/A</v>
      </c>
      <c r="BN23" s="25" t="e">
        <f t="shared" si="33"/>
        <v>#N/A</v>
      </c>
      <c r="BO23" s="26" t="str">
        <f t="shared" si="34"/>
        <v>0</v>
      </c>
      <c r="BP23" s="21" t="e">
        <f t="shared" si="35"/>
        <v>#VALUE!</v>
      </c>
      <c r="BQ23" s="20" t="e">
        <f t="shared" si="36"/>
        <v>#N/A</v>
      </c>
      <c r="BR23" s="20" t="e">
        <v>#N/A</v>
      </c>
      <c r="BS23" s="9" t="e">
        <v>#N/A</v>
      </c>
      <c r="BT23" s="2" t="e">
        <f t="shared" si="37"/>
        <v>#VALUE!</v>
      </c>
      <c r="BU23" s="2" t="e">
        <f t="shared" si="5"/>
        <v>#N/A</v>
      </c>
      <c r="BV23" s="2" t="e">
        <f t="shared" si="6"/>
        <v>#N/A</v>
      </c>
    </row>
    <row r="24" s="2" customFormat="1" ht="22.95" customHeight="1" spans="1:74">
      <c r="A24" s="9" t="str">
        <f t="shared" si="7"/>
        <v>KMO 49Induk</v>
      </c>
      <c r="B24" s="9" t="str">
        <f t="shared" si="8"/>
        <v>KMO 49jurusan 1</v>
      </c>
      <c r="C24" s="9" t="str">
        <f t="shared" si="9"/>
        <v>KMO 49jurusan 2</v>
      </c>
      <c r="D24" s="9" t="str">
        <f t="shared" si="10"/>
        <v>KMO 49jurusan 3</v>
      </c>
      <c r="E24" s="9" t="str">
        <f t="shared" si="11"/>
        <v>KMO 49jurusan 4</v>
      </c>
      <c r="F24" s="10" t="s">
        <v>58</v>
      </c>
      <c r="G24" s="10" t="s">
        <v>8</v>
      </c>
      <c r="H24" s="10" t="s">
        <v>59</v>
      </c>
      <c r="I24" s="10">
        <v>0.638274014</v>
      </c>
      <c r="J24" s="10">
        <v>124.5299682617</v>
      </c>
      <c r="K24" s="10" t="s">
        <v>7465</v>
      </c>
      <c r="L24" s="10" t="s">
        <v>7465</v>
      </c>
      <c r="M24" s="10" t="s">
        <v>7465</v>
      </c>
      <c r="N24" s="14">
        <f t="shared" si="12"/>
        <v>0</v>
      </c>
      <c r="O24" s="15" t="e">
        <f t="shared" si="13"/>
        <v>#VALUE!</v>
      </c>
      <c r="P24" s="15" t="e">
        <f t="shared" si="14"/>
        <v>#VALUE!</v>
      </c>
      <c r="Q24" s="17" t="e">
        <f>VLOOKUP($A24,'DATA PENGUKURAN GARDU'!$A:$BS,42,0)</f>
        <v>#N/A</v>
      </c>
      <c r="R24" s="18" t="e">
        <f t="shared" si="15"/>
        <v>#N/A</v>
      </c>
      <c r="S24" s="17" t="e">
        <f>VLOOKUP($A24,'DATA PENGUKURAN GARDU'!$A:$BS,44,0)</f>
        <v>#N/A</v>
      </c>
      <c r="T24" s="18" t="e">
        <f t="shared" si="16"/>
        <v>#N/A</v>
      </c>
      <c r="U24" s="17" t="e">
        <f>VLOOKUP($A24,'DATA PENGUKURAN GARDU'!$A:$BS,46,0)</f>
        <v>#N/A</v>
      </c>
      <c r="V24" s="18" t="e">
        <f t="shared" si="17"/>
        <v>#N/A</v>
      </c>
      <c r="W24" s="17" t="e">
        <f>VLOOKUP($A24,'DATA PENGUKURAN GARDU'!$A:$BS,48,0)</f>
        <v>#N/A</v>
      </c>
      <c r="X24" s="17" t="e">
        <f>VLOOKUP($A24,'DATA PENGUKURAN GARDU'!$A:$BS,53,0)</f>
        <v>#N/A</v>
      </c>
      <c r="Y24" s="17" t="e">
        <f>VLOOKUP($A24,'DATA PENGUKURAN GARDU'!$A:$BS,54,0)</f>
        <v>#N/A</v>
      </c>
      <c r="Z24" s="17" t="e">
        <f>VLOOKUP($A24,'DATA PENGUKURAN GARDU'!$A:$BS,55,0)</f>
        <v>#N/A</v>
      </c>
      <c r="AA24" s="20" t="e">
        <f>VLOOKUP($B24,'DATA PENGUKURAN GARDU'!$A:$BS,42,0)</f>
        <v>#N/A</v>
      </c>
      <c r="AB24" s="21" t="e">
        <f t="shared" si="18"/>
        <v>#N/A</v>
      </c>
      <c r="AC24" s="20" t="e">
        <f>VLOOKUP($B24,'DATA PENGUKURAN GARDU'!$A:$BS,44,0)</f>
        <v>#N/A</v>
      </c>
      <c r="AD24" s="21" t="e">
        <f t="shared" si="19"/>
        <v>#N/A</v>
      </c>
      <c r="AE24" s="20" t="e">
        <f>VLOOKUP($B24,'DATA PENGUKURAN GARDU'!$A:$BS,46,0)</f>
        <v>#N/A</v>
      </c>
      <c r="AF24" s="21" t="e">
        <f t="shared" si="20"/>
        <v>#N/A</v>
      </c>
      <c r="AG24" s="20" t="e">
        <f>VLOOKUP($B24,'DATA PENGUKURAN GARDU'!$A:$BS,46,0)</f>
        <v>#N/A</v>
      </c>
      <c r="AH24" s="20" t="e">
        <f>VLOOKUP($B24,'DATA PENGUKURAN GARDU'!$A:$BS,53,0)</f>
        <v>#N/A</v>
      </c>
      <c r="AI24" s="20" t="e">
        <f>VLOOKUP($B24,'DATA PENGUKURAN GARDU'!$A:$BS,54,0)</f>
        <v>#N/A</v>
      </c>
      <c r="AJ24" s="17" t="e">
        <f>VLOOKUP($C24,'DATA PENGUKURAN GARDU'!$A:$BS,42,0)</f>
        <v>#N/A</v>
      </c>
      <c r="AK24" s="23" t="e">
        <f t="shared" si="21"/>
        <v>#N/A</v>
      </c>
      <c r="AL24" s="17" t="e">
        <f>VLOOKUP($C24,'DATA PENGUKURAN GARDU'!$A:$BS,44,0)</f>
        <v>#N/A</v>
      </c>
      <c r="AM24" s="23" t="e">
        <f t="shared" si="22"/>
        <v>#N/A</v>
      </c>
      <c r="AN24" s="17" t="e">
        <f>VLOOKUP($C24,'DATA PENGUKURAN GARDU'!$A:$BS,46,0)</f>
        <v>#N/A</v>
      </c>
      <c r="AO24" s="23" t="e">
        <f t="shared" si="23"/>
        <v>#N/A</v>
      </c>
      <c r="AP24" s="17" t="e">
        <f>VLOOKUP($C24,'DATA PENGUKURAN GARDU'!$A:$BS,46,0)</f>
        <v>#N/A</v>
      </c>
      <c r="AQ24" s="17" t="e">
        <f>VLOOKUP($C24,'DATA PENGUKURAN GARDU'!$A:$BS,53,0)</f>
        <v>#N/A</v>
      </c>
      <c r="AR24" s="17" t="e">
        <f>VLOOKUP($C24,'DATA PENGUKURAN GARDU'!$A:$BS,54,0)</f>
        <v>#N/A</v>
      </c>
      <c r="AS24" s="20" t="e">
        <f>VLOOKUP($D24,'DATA PENGUKURAN GARDU'!$A:$BS,42,0)</f>
        <v>#N/A</v>
      </c>
      <c r="AT24" s="21" t="e">
        <f t="shared" si="24"/>
        <v>#N/A</v>
      </c>
      <c r="AU24" s="20" t="e">
        <f>VLOOKUP($D24,'DATA PENGUKURAN GARDU'!$A:$BS,44,0)</f>
        <v>#N/A</v>
      </c>
      <c r="AV24" s="21" t="e">
        <f t="shared" si="25"/>
        <v>#N/A</v>
      </c>
      <c r="AW24" s="20" t="e">
        <f>VLOOKUP($D24,'DATA PENGUKURAN GARDU'!$A:$BS,46,0)</f>
        <v>#N/A</v>
      </c>
      <c r="AX24" s="21" t="e">
        <f t="shared" si="26"/>
        <v>#N/A</v>
      </c>
      <c r="AY24" s="20" t="e">
        <f>VLOOKUP($D24,'DATA PENGUKURAN GARDU'!$A:$BS,46,0)</f>
        <v>#N/A</v>
      </c>
      <c r="AZ24" s="20" t="e">
        <f>VLOOKUP($D24,'DATA PENGUKURAN GARDU'!$A:$BS,53,0)</f>
        <v>#N/A</v>
      </c>
      <c r="BA24" s="20" t="e">
        <f>VLOOKUP($D24,'DATA PENGUKURAN GARDU'!$A:$BS,54,0)</f>
        <v>#N/A</v>
      </c>
      <c r="BB24" s="17" t="e">
        <f>VLOOKUP($E24,'DATA PENGUKURAN GARDU'!$A:$BS,42,0)</f>
        <v>#N/A</v>
      </c>
      <c r="BC24" s="23" t="e">
        <f t="shared" si="27"/>
        <v>#N/A</v>
      </c>
      <c r="BD24" s="17" t="e">
        <f>VLOOKUP($E24,'DATA PENGUKURAN GARDU'!$A:$BS,44,0)</f>
        <v>#N/A</v>
      </c>
      <c r="BE24" s="23" t="e">
        <f t="shared" si="28"/>
        <v>#N/A</v>
      </c>
      <c r="BF24" s="17" t="e">
        <f>VLOOKUP($E24,'DATA PENGUKURAN GARDU'!$A:$BS,46,0)</f>
        <v>#N/A</v>
      </c>
      <c r="BG24" s="23" t="e">
        <f t="shared" si="29"/>
        <v>#N/A</v>
      </c>
      <c r="BH24" s="17" t="e">
        <f>VLOOKUP($E24,'DATA PENGUKURAN GARDU'!$A:$BS,46,0)</f>
        <v>#N/A</v>
      </c>
      <c r="BI24" s="17" t="e">
        <f>VLOOKUP($E24,'DATA PENGUKURAN GARDU'!$A:$BS,53,0)</f>
        <v>#N/A</v>
      </c>
      <c r="BJ24" s="17" t="e">
        <f>VLOOKUP($E24,'DATA PENGUKURAN GARDU'!$A:$BS,54,0)</f>
        <v>#N/A</v>
      </c>
      <c r="BK24" s="20" t="e">
        <f t="shared" si="30"/>
        <v>#N/A</v>
      </c>
      <c r="BL24" s="20" t="e">
        <f t="shared" si="31"/>
        <v>#N/A</v>
      </c>
      <c r="BM24" s="20" t="e">
        <f t="shared" si="32"/>
        <v>#N/A</v>
      </c>
      <c r="BN24" s="25" t="e">
        <f t="shared" si="33"/>
        <v>#N/A</v>
      </c>
      <c r="BO24" s="26" t="str">
        <f t="shared" si="34"/>
        <v>0</v>
      </c>
      <c r="BP24" s="21" t="e">
        <f t="shared" si="35"/>
        <v>#VALUE!</v>
      </c>
      <c r="BQ24" s="20" t="e">
        <f t="shared" si="36"/>
        <v>#N/A</v>
      </c>
      <c r="BR24" s="20" t="e">
        <v>#N/A</v>
      </c>
      <c r="BS24" s="9" t="e">
        <v>#N/A</v>
      </c>
      <c r="BT24" s="2" t="e">
        <f t="shared" si="37"/>
        <v>#VALUE!</v>
      </c>
      <c r="BU24" s="2" t="e">
        <f t="shared" si="5"/>
        <v>#N/A</v>
      </c>
      <c r="BV24" s="2" t="e">
        <f t="shared" si="6"/>
        <v>#N/A</v>
      </c>
    </row>
    <row r="25" s="2" customFormat="1" ht="22.95" customHeight="1" spans="1:74">
      <c r="A25" s="9" t="str">
        <f t="shared" si="7"/>
        <v>KMO 53Induk</v>
      </c>
      <c r="B25" s="9" t="str">
        <f t="shared" si="8"/>
        <v>KMO 53jurusan 1</v>
      </c>
      <c r="C25" s="9" t="str">
        <f t="shared" si="9"/>
        <v>KMO 53jurusan 2</v>
      </c>
      <c r="D25" s="9" t="str">
        <f t="shared" si="10"/>
        <v>KMO 53jurusan 3</v>
      </c>
      <c r="E25" s="9" t="str">
        <f t="shared" si="11"/>
        <v>KMO 53jurusan 4</v>
      </c>
      <c r="F25" s="10" t="s">
        <v>58</v>
      </c>
      <c r="G25" s="10" t="s">
        <v>8</v>
      </c>
      <c r="H25" s="10" t="s">
        <v>60</v>
      </c>
      <c r="I25" s="10">
        <v>0.653325975</v>
      </c>
      <c r="J25" s="10">
        <v>124.5497055054</v>
      </c>
      <c r="K25" s="10" t="s">
        <v>7465</v>
      </c>
      <c r="L25" s="10" t="s">
        <v>7465</v>
      </c>
      <c r="M25" s="10" t="s">
        <v>7465</v>
      </c>
      <c r="N25" s="14">
        <f t="shared" si="12"/>
        <v>0</v>
      </c>
      <c r="O25" s="15" t="e">
        <f t="shared" si="13"/>
        <v>#VALUE!</v>
      </c>
      <c r="P25" s="15" t="e">
        <f t="shared" si="14"/>
        <v>#VALUE!</v>
      </c>
      <c r="Q25" s="17" t="e">
        <f>VLOOKUP($A25,'DATA PENGUKURAN GARDU'!$A:$BS,42,0)</f>
        <v>#N/A</v>
      </c>
      <c r="R25" s="18" t="e">
        <f t="shared" si="15"/>
        <v>#N/A</v>
      </c>
      <c r="S25" s="17" t="e">
        <f>VLOOKUP($A25,'DATA PENGUKURAN GARDU'!$A:$BS,44,0)</f>
        <v>#N/A</v>
      </c>
      <c r="T25" s="18" t="e">
        <f t="shared" si="16"/>
        <v>#N/A</v>
      </c>
      <c r="U25" s="17" t="e">
        <f>VLOOKUP($A25,'DATA PENGUKURAN GARDU'!$A:$BS,46,0)</f>
        <v>#N/A</v>
      </c>
      <c r="V25" s="18" t="e">
        <f t="shared" si="17"/>
        <v>#N/A</v>
      </c>
      <c r="W25" s="17" t="e">
        <f>VLOOKUP($A25,'DATA PENGUKURAN GARDU'!$A:$BS,48,0)</f>
        <v>#N/A</v>
      </c>
      <c r="X25" s="17" t="e">
        <f>VLOOKUP($A25,'DATA PENGUKURAN GARDU'!$A:$BS,53,0)</f>
        <v>#N/A</v>
      </c>
      <c r="Y25" s="17" t="e">
        <f>VLOOKUP($A25,'DATA PENGUKURAN GARDU'!$A:$BS,54,0)</f>
        <v>#N/A</v>
      </c>
      <c r="Z25" s="17" t="e">
        <f>VLOOKUP($A25,'DATA PENGUKURAN GARDU'!$A:$BS,55,0)</f>
        <v>#N/A</v>
      </c>
      <c r="AA25" s="20" t="e">
        <f>VLOOKUP($B25,'DATA PENGUKURAN GARDU'!$A:$BS,42,0)</f>
        <v>#N/A</v>
      </c>
      <c r="AB25" s="21" t="e">
        <f t="shared" si="18"/>
        <v>#N/A</v>
      </c>
      <c r="AC25" s="20" t="e">
        <f>VLOOKUP($B25,'DATA PENGUKURAN GARDU'!$A:$BS,44,0)</f>
        <v>#N/A</v>
      </c>
      <c r="AD25" s="21" t="e">
        <f t="shared" si="19"/>
        <v>#N/A</v>
      </c>
      <c r="AE25" s="20" t="e">
        <f>VLOOKUP($B25,'DATA PENGUKURAN GARDU'!$A:$BS,46,0)</f>
        <v>#N/A</v>
      </c>
      <c r="AF25" s="21" t="e">
        <f t="shared" si="20"/>
        <v>#N/A</v>
      </c>
      <c r="AG25" s="20" t="e">
        <f>VLOOKUP($B25,'DATA PENGUKURAN GARDU'!$A:$BS,46,0)</f>
        <v>#N/A</v>
      </c>
      <c r="AH25" s="20" t="e">
        <f>VLOOKUP($B25,'DATA PENGUKURAN GARDU'!$A:$BS,53,0)</f>
        <v>#N/A</v>
      </c>
      <c r="AI25" s="20" t="e">
        <f>VLOOKUP($B25,'DATA PENGUKURAN GARDU'!$A:$BS,54,0)</f>
        <v>#N/A</v>
      </c>
      <c r="AJ25" s="17" t="e">
        <f>VLOOKUP($C25,'DATA PENGUKURAN GARDU'!$A:$BS,42,0)</f>
        <v>#N/A</v>
      </c>
      <c r="AK25" s="23" t="e">
        <f t="shared" si="21"/>
        <v>#N/A</v>
      </c>
      <c r="AL25" s="17" t="e">
        <f>VLOOKUP($C25,'DATA PENGUKURAN GARDU'!$A:$BS,44,0)</f>
        <v>#N/A</v>
      </c>
      <c r="AM25" s="23" t="e">
        <f t="shared" si="22"/>
        <v>#N/A</v>
      </c>
      <c r="AN25" s="17" t="e">
        <f>VLOOKUP($C25,'DATA PENGUKURAN GARDU'!$A:$BS,46,0)</f>
        <v>#N/A</v>
      </c>
      <c r="AO25" s="23" t="e">
        <f t="shared" si="23"/>
        <v>#N/A</v>
      </c>
      <c r="AP25" s="17" t="e">
        <f>VLOOKUP($C25,'DATA PENGUKURAN GARDU'!$A:$BS,46,0)</f>
        <v>#N/A</v>
      </c>
      <c r="AQ25" s="17" t="e">
        <f>VLOOKUP($C25,'DATA PENGUKURAN GARDU'!$A:$BS,53,0)</f>
        <v>#N/A</v>
      </c>
      <c r="AR25" s="17" t="e">
        <f>VLOOKUP($C25,'DATA PENGUKURAN GARDU'!$A:$BS,54,0)</f>
        <v>#N/A</v>
      </c>
      <c r="AS25" s="20" t="e">
        <f>VLOOKUP($D25,'DATA PENGUKURAN GARDU'!$A:$BS,42,0)</f>
        <v>#N/A</v>
      </c>
      <c r="AT25" s="21" t="e">
        <f t="shared" si="24"/>
        <v>#N/A</v>
      </c>
      <c r="AU25" s="20" t="e">
        <f>VLOOKUP($D25,'DATA PENGUKURAN GARDU'!$A:$BS,44,0)</f>
        <v>#N/A</v>
      </c>
      <c r="AV25" s="21" t="e">
        <f t="shared" si="25"/>
        <v>#N/A</v>
      </c>
      <c r="AW25" s="20" t="e">
        <f>VLOOKUP($D25,'DATA PENGUKURAN GARDU'!$A:$BS,46,0)</f>
        <v>#N/A</v>
      </c>
      <c r="AX25" s="21" t="e">
        <f t="shared" si="26"/>
        <v>#N/A</v>
      </c>
      <c r="AY25" s="20" t="e">
        <f>VLOOKUP($D25,'DATA PENGUKURAN GARDU'!$A:$BS,46,0)</f>
        <v>#N/A</v>
      </c>
      <c r="AZ25" s="20" t="e">
        <f>VLOOKUP($D25,'DATA PENGUKURAN GARDU'!$A:$BS,53,0)</f>
        <v>#N/A</v>
      </c>
      <c r="BA25" s="20" t="e">
        <f>VLOOKUP($D25,'DATA PENGUKURAN GARDU'!$A:$BS,54,0)</f>
        <v>#N/A</v>
      </c>
      <c r="BB25" s="17" t="e">
        <f>VLOOKUP($E25,'DATA PENGUKURAN GARDU'!$A:$BS,42,0)</f>
        <v>#N/A</v>
      </c>
      <c r="BC25" s="23" t="e">
        <f t="shared" si="27"/>
        <v>#N/A</v>
      </c>
      <c r="BD25" s="17" t="e">
        <f>VLOOKUP($E25,'DATA PENGUKURAN GARDU'!$A:$BS,44,0)</f>
        <v>#N/A</v>
      </c>
      <c r="BE25" s="23" t="e">
        <f t="shared" si="28"/>
        <v>#N/A</v>
      </c>
      <c r="BF25" s="17" t="e">
        <f>VLOOKUP($E25,'DATA PENGUKURAN GARDU'!$A:$BS,46,0)</f>
        <v>#N/A</v>
      </c>
      <c r="BG25" s="23" t="e">
        <f t="shared" si="29"/>
        <v>#N/A</v>
      </c>
      <c r="BH25" s="17" t="e">
        <f>VLOOKUP($E25,'DATA PENGUKURAN GARDU'!$A:$BS,46,0)</f>
        <v>#N/A</v>
      </c>
      <c r="BI25" s="17" t="e">
        <f>VLOOKUP($E25,'DATA PENGUKURAN GARDU'!$A:$BS,53,0)</f>
        <v>#N/A</v>
      </c>
      <c r="BJ25" s="17" t="e">
        <f>VLOOKUP($E25,'DATA PENGUKURAN GARDU'!$A:$BS,54,0)</f>
        <v>#N/A</v>
      </c>
      <c r="BK25" s="20" t="e">
        <f t="shared" si="30"/>
        <v>#N/A</v>
      </c>
      <c r="BL25" s="20" t="e">
        <f t="shared" si="31"/>
        <v>#N/A</v>
      </c>
      <c r="BM25" s="20" t="e">
        <f t="shared" si="32"/>
        <v>#N/A</v>
      </c>
      <c r="BN25" s="25" t="e">
        <f t="shared" si="33"/>
        <v>#N/A</v>
      </c>
      <c r="BO25" s="26" t="str">
        <f t="shared" si="34"/>
        <v>0</v>
      </c>
      <c r="BP25" s="21" t="e">
        <f t="shared" si="35"/>
        <v>#VALUE!</v>
      </c>
      <c r="BQ25" s="20" t="e">
        <f t="shared" si="36"/>
        <v>#N/A</v>
      </c>
      <c r="BR25" s="20" t="e">
        <v>#N/A</v>
      </c>
      <c r="BS25" s="9" t="e">
        <v>#N/A</v>
      </c>
      <c r="BT25" s="2" t="e">
        <f t="shared" si="37"/>
        <v>#VALUE!</v>
      </c>
      <c r="BU25" s="2" t="e">
        <f t="shared" si="5"/>
        <v>#N/A</v>
      </c>
      <c r="BV25" s="2" t="e">
        <f t="shared" si="6"/>
        <v>#N/A</v>
      </c>
    </row>
    <row r="26" s="2" customFormat="1" ht="22.95" customHeight="1" spans="1:74">
      <c r="A26" s="9" t="str">
        <f t="shared" si="7"/>
        <v>KMO 56Induk</v>
      </c>
      <c r="B26" s="9" t="str">
        <f t="shared" si="8"/>
        <v>KMO 56jurusan 1</v>
      </c>
      <c r="C26" s="9" t="str">
        <f t="shared" si="9"/>
        <v>KMO 56jurusan 2</v>
      </c>
      <c r="D26" s="9" t="str">
        <f t="shared" si="10"/>
        <v>KMO 56jurusan 3</v>
      </c>
      <c r="E26" s="9" t="str">
        <f t="shared" si="11"/>
        <v>KMO 56jurusan 4</v>
      </c>
      <c r="F26" s="10" t="s">
        <v>61</v>
      </c>
      <c r="G26" s="10" t="s">
        <v>8</v>
      </c>
      <c r="H26" s="10" t="s">
        <v>62</v>
      </c>
      <c r="I26" s="10">
        <v>0.621475995</v>
      </c>
      <c r="J26" s="10">
        <v>124.5462417603</v>
      </c>
      <c r="K26" s="10" t="s">
        <v>7465</v>
      </c>
      <c r="L26" s="10" t="s">
        <v>7465</v>
      </c>
      <c r="M26" s="10" t="s">
        <v>7465</v>
      </c>
      <c r="N26" s="14">
        <f t="shared" si="12"/>
        <v>0</v>
      </c>
      <c r="O26" s="15" t="e">
        <f t="shared" si="13"/>
        <v>#VALUE!</v>
      </c>
      <c r="P26" s="15" t="e">
        <f t="shared" si="14"/>
        <v>#VALUE!</v>
      </c>
      <c r="Q26" s="17" t="e">
        <f>VLOOKUP($A26,'DATA PENGUKURAN GARDU'!$A:$BS,42,0)</f>
        <v>#N/A</v>
      </c>
      <c r="R26" s="18" t="e">
        <f t="shared" si="15"/>
        <v>#N/A</v>
      </c>
      <c r="S26" s="17" t="e">
        <f>VLOOKUP($A26,'DATA PENGUKURAN GARDU'!$A:$BS,44,0)</f>
        <v>#N/A</v>
      </c>
      <c r="T26" s="18" t="e">
        <f t="shared" si="16"/>
        <v>#N/A</v>
      </c>
      <c r="U26" s="17" t="e">
        <f>VLOOKUP($A26,'DATA PENGUKURAN GARDU'!$A:$BS,46,0)</f>
        <v>#N/A</v>
      </c>
      <c r="V26" s="18" t="e">
        <f t="shared" si="17"/>
        <v>#N/A</v>
      </c>
      <c r="W26" s="17" t="e">
        <f>VLOOKUP($A26,'DATA PENGUKURAN GARDU'!$A:$BS,48,0)</f>
        <v>#N/A</v>
      </c>
      <c r="X26" s="17" t="e">
        <f>VLOOKUP($A26,'DATA PENGUKURAN GARDU'!$A:$BS,53,0)</f>
        <v>#N/A</v>
      </c>
      <c r="Y26" s="17" t="e">
        <f>VLOOKUP($A26,'DATA PENGUKURAN GARDU'!$A:$BS,54,0)</f>
        <v>#N/A</v>
      </c>
      <c r="Z26" s="17" t="e">
        <f>VLOOKUP($A26,'DATA PENGUKURAN GARDU'!$A:$BS,55,0)</f>
        <v>#N/A</v>
      </c>
      <c r="AA26" s="20" t="e">
        <f>VLOOKUP($B26,'DATA PENGUKURAN GARDU'!$A:$BS,42,0)</f>
        <v>#N/A</v>
      </c>
      <c r="AB26" s="21" t="e">
        <f t="shared" si="18"/>
        <v>#N/A</v>
      </c>
      <c r="AC26" s="20" t="e">
        <f>VLOOKUP($B26,'DATA PENGUKURAN GARDU'!$A:$BS,44,0)</f>
        <v>#N/A</v>
      </c>
      <c r="AD26" s="21" t="e">
        <f t="shared" si="19"/>
        <v>#N/A</v>
      </c>
      <c r="AE26" s="20" t="e">
        <f>VLOOKUP($B26,'DATA PENGUKURAN GARDU'!$A:$BS,46,0)</f>
        <v>#N/A</v>
      </c>
      <c r="AF26" s="21" t="e">
        <f t="shared" si="20"/>
        <v>#N/A</v>
      </c>
      <c r="AG26" s="20" t="e">
        <f>VLOOKUP($B26,'DATA PENGUKURAN GARDU'!$A:$BS,46,0)</f>
        <v>#N/A</v>
      </c>
      <c r="AH26" s="20" t="e">
        <f>VLOOKUP($B26,'DATA PENGUKURAN GARDU'!$A:$BS,53,0)</f>
        <v>#N/A</v>
      </c>
      <c r="AI26" s="20" t="e">
        <f>VLOOKUP($B26,'DATA PENGUKURAN GARDU'!$A:$BS,54,0)</f>
        <v>#N/A</v>
      </c>
      <c r="AJ26" s="17" t="e">
        <f>VLOOKUP($C26,'DATA PENGUKURAN GARDU'!$A:$BS,42,0)</f>
        <v>#N/A</v>
      </c>
      <c r="AK26" s="23" t="e">
        <f t="shared" si="21"/>
        <v>#N/A</v>
      </c>
      <c r="AL26" s="17" t="e">
        <f>VLOOKUP($C26,'DATA PENGUKURAN GARDU'!$A:$BS,44,0)</f>
        <v>#N/A</v>
      </c>
      <c r="AM26" s="23" t="e">
        <f t="shared" si="22"/>
        <v>#N/A</v>
      </c>
      <c r="AN26" s="17" t="e">
        <f>VLOOKUP($C26,'DATA PENGUKURAN GARDU'!$A:$BS,46,0)</f>
        <v>#N/A</v>
      </c>
      <c r="AO26" s="23" t="e">
        <f t="shared" si="23"/>
        <v>#N/A</v>
      </c>
      <c r="AP26" s="17" t="e">
        <f>VLOOKUP($C26,'DATA PENGUKURAN GARDU'!$A:$BS,46,0)</f>
        <v>#N/A</v>
      </c>
      <c r="AQ26" s="17" t="e">
        <f>VLOOKUP($C26,'DATA PENGUKURAN GARDU'!$A:$BS,53,0)</f>
        <v>#N/A</v>
      </c>
      <c r="AR26" s="17" t="e">
        <f>VLOOKUP($C26,'DATA PENGUKURAN GARDU'!$A:$BS,54,0)</f>
        <v>#N/A</v>
      </c>
      <c r="AS26" s="20" t="e">
        <f>VLOOKUP($D26,'DATA PENGUKURAN GARDU'!$A:$BS,42,0)</f>
        <v>#N/A</v>
      </c>
      <c r="AT26" s="21" t="e">
        <f t="shared" si="24"/>
        <v>#N/A</v>
      </c>
      <c r="AU26" s="20" t="e">
        <f>VLOOKUP($D26,'DATA PENGUKURAN GARDU'!$A:$BS,44,0)</f>
        <v>#N/A</v>
      </c>
      <c r="AV26" s="21" t="e">
        <f t="shared" si="25"/>
        <v>#N/A</v>
      </c>
      <c r="AW26" s="20" t="e">
        <f>VLOOKUP($D26,'DATA PENGUKURAN GARDU'!$A:$BS,46,0)</f>
        <v>#N/A</v>
      </c>
      <c r="AX26" s="21" t="e">
        <f t="shared" si="26"/>
        <v>#N/A</v>
      </c>
      <c r="AY26" s="20" t="e">
        <f>VLOOKUP($D26,'DATA PENGUKURAN GARDU'!$A:$BS,46,0)</f>
        <v>#N/A</v>
      </c>
      <c r="AZ26" s="20" t="e">
        <f>VLOOKUP($D26,'DATA PENGUKURAN GARDU'!$A:$BS,53,0)</f>
        <v>#N/A</v>
      </c>
      <c r="BA26" s="20" t="e">
        <f>VLOOKUP($D26,'DATA PENGUKURAN GARDU'!$A:$BS,54,0)</f>
        <v>#N/A</v>
      </c>
      <c r="BB26" s="17" t="e">
        <f>VLOOKUP($E26,'DATA PENGUKURAN GARDU'!$A:$BS,42,0)</f>
        <v>#N/A</v>
      </c>
      <c r="BC26" s="23" t="e">
        <f t="shared" si="27"/>
        <v>#N/A</v>
      </c>
      <c r="BD26" s="17" t="e">
        <f>VLOOKUP($E26,'DATA PENGUKURAN GARDU'!$A:$BS,44,0)</f>
        <v>#N/A</v>
      </c>
      <c r="BE26" s="23" t="e">
        <f t="shared" si="28"/>
        <v>#N/A</v>
      </c>
      <c r="BF26" s="17" t="e">
        <f>VLOOKUP($E26,'DATA PENGUKURAN GARDU'!$A:$BS,46,0)</f>
        <v>#N/A</v>
      </c>
      <c r="BG26" s="23" t="e">
        <f t="shared" si="29"/>
        <v>#N/A</v>
      </c>
      <c r="BH26" s="17" t="e">
        <f>VLOOKUP($E26,'DATA PENGUKURAN GARDU'!$A:$BS,46,0)</f>
        <v>#N/A</v>
      </c>
      <c r="BI26" s="17" t="e">
        <f>VLOOKUP($E26,'DATA PENGUKURAN GARDU'!$A:$BS,53,0)</f>
        <v>#N/A</v>
      </c>
      <c r="BJ26" s="17" t="e">
        <f>VLOOKUP($E26,'DATA PENGUKURAN GARDU'!$A:$BS,54,0)</f>
        <v>#N/A</v>
      </c>
      <c r="BK26" s="20" t="e">
        <f t="shared" si="30"/>
        <v>#N/A</v>
      </c>
      <c r="BL26" s="20" t="e">
        <f t="shared" si="31"/>
        <v>#N/A</v>
      </c>
      <c r="BM26" s="20" t="e">
        <f t="shared" si="32"/>
        <v>#N/A</v>
      </c>
      <c r="BN26" s="25" t="e">
        <f t="shared" si="33"/>
        <v>#N/A</v>
      </c>
      <c r="BO26" s="26" t="str">
        <f t="shared" si="34"/>
        <v>0</v>
      </c>
      <c r="BP26" s="21" t="e">
        <f t="shared" si="35"/>
        <v>#VALUE!</v>
      </c>
      <c r="BQ26" s="20" t="e">
        <f t="shared" si="36"/>
        <v>#N/A</v>
      </c>
      <c r="BR26" s="20" t="e">
        <v>#N/A</v>
      </c>
      <c r="BS26" s="9" t="e">
        <v>#N/A</v>
      </c>
      <c r="BT26" s="2" t="e">
        <f t="shared" si="37"/>
        <v>#VALUE!</v>
      </c>
      <c r="BU26" s="2" t="e">
        <f t="shared" si="5"/>
        <v>#N/A</v>
      </c>
      <c r="BV26" s="2" t="e">
        <f t="shared" si="6"/>
        <v>#N/A</v>
      </c>
    </row>
    <row r="27" s="2" customFormat="1" ht="22.95" customHeight="1" spans="1:74">
      <c r="A27" s="9" t="str">
        <f t="shared" si="7"/>
        <v>KMO 133Induk</v>
      </c>
      <c r="B27" s="9" t="str">
        <f t="shared" si="8"/>
        <v>KMO 133jurusan 1</v>
      </c>
      <c r="C27" s="9" t="str">
        <f t="shared" si="9"/>
        <v>KMO 133jurusan 2</v>
      </c>
      <c r="D27" s="9" t="str">
        <f t="shared" si="10"/>
        <v>KMO 133jurusan 3</v>
      </c>
      <c r="E27" s="9" t="str">
        <f t="shared" si="11"/>
        <v>KMO 133jurusan 4</v>
      </c>
      <c r="F27" s="10" t="s">
        <v>63</v>
      </c>
      <c r="G27" s="10" t="s">
        <v>39</v>
      </c>
      <c r="H27" s="10" t="s">
        <v>64</v>
      </c>
      <c r="I27" s="10">
        <v>0.806639016</v>
      </c>
      <c r="J27" s="10">
        <v>124.4389190674</v>
      </c>
      <c r="K27" s="10" t="s">
        <v>7465</v>
      </c>
      <c r="L27" s="10" t="s">
        <v>7465</v>
      </c>
      <c r="M27" s="10" t="s">
        <v>7465</v>
      </c>
      <c r="N27" s="14">
        <f t="shared" si="12"/>
        <v>0</v>
      </c>
      <c r="O27" s="15" t="e">
        <f t="shared" si="13"/>
        <v>#VALUE!</v>
      </c>
      <c r="P27" s="15" t="e">
        <f t="shared" si="14"/>
        <v>#VALUE!</v>
      </c>
      <c r="Q27" s="17" t="e">
        <f>VLOOKUP($A27,'DATA PENGUKURAN GARDU'!$A:$BS,42,0)</f>
        <v>#N/A</v>
      </c>
      <c r="R27" s="18" t="e">
        <f t="shared" si="15"/>
        <v>#N/A</v>
      </c>
      <c r="S27" s="17" t="e">
        <f>VLOOKUP($A27,'DATA PENGUKURAN GARDU'!$A:$BS,44,0)</f>
        <v>#N/A</v>
      </c>
      <c r="T27" s="18" t="e">
        <f t="shared" si="16"/>
        <v>#N/A</v>
      </c>
      <c r="U27" s="17" t="e">
        <f>VLOOKUP($A27,'DATA PENGUKURAN GARDU'!$A:$BS,46,0)</f>
        <v>#N/A</v>
      </c>
      <c r="V27" s="18" t="e">
        <f t="shared" si="17"/>
        <v>#N/A</v>
      </c>
      <c r="W27" s="17" t="e">
        <f>VLOOKUP($A27,'DATA PENGUKURAN GARDU'!$A:$BS,48,0)</f>
        <v>#N/A</v>
      </c>
      <c r="X27" s="17" t="e">
        <f>VLOOKUP($A27,'DATA PENGUKURAN GARDU'!$A:$BS,53,0)</f>
        <v>#N/A</v>
      </c>
      <c r="Y27" s="17" t="e">
        <f>VLOOKUP($A27,'DATA PENGUKURAN GARDU'!$A:$BS,54,0)</f>
        <v>#N/A</v>
      </c>
      <c r="Z27" s="17" t="e">
        <f>VLOOKUP($A27,'DATA PENGUKURAN GARDU'!$A:$BS,55,0)</f>
        <v>#N/A</v>
      </c>
      <c r="AA27" s="20" t="e">
        <f>VLOOKUP($B27,'DATA PENGUKURAN GARDU'!$A:$BS,42,0)</f>
        <v>#N/A</v>
      </c>
      <c r="AB27" s="21" t="e">
        <f t="shared" si="18"/>
        <v>#N/A</v>
      </c>
      <c r="AC27" s="20" t="e">
        <f>VLOOKUP($B27,'DATA PENGUKURAN GARDU'!$A:$BS,44,0)</f>
        <v>#N/A</v>
      </c>
      <c r="AD27" s="21" t="e">
        <f t="shared" si="19"/>
        <v>#N/A</v>
      </c>
      <c r="AE27" s="20" t="e">
        <f>VLOOKUP($B27,'DATA PENGUKURAN GARDU'!$A:$BS,46,0)</f>
        <v>#N/A</v>
      </c>
      <c r="AF27" s="21" t="e">
        <f t="shared" si="20"/>
        <v>#N/A</v>
      </c>
      <c r="AG27" s="20" t="e">
        <f>VLOOKUP($B27,'DATA PENGUKURAN GARDU'!$A:$BS,46,0)</f>
        <v>#N/A</v>
      </c>
      <c r="AH27" s="20" t="e">
        <f>VLOOKUP($B27,'DATA PENGUKURAN GARDU'!$A:$BS,53,0)</f>
        <v>#N/A</v>
      </c>
      <c r="AI27" s="20" t="e">
        <f>VLOOKUP($B27,'DATA PENGUKURAN GARDU'!$A:$BS,54,0)</f>
        <v>#N/A</v>
      </c>
      <c r="AJ27" s="17" t="e">
        <f>VLOOKUP($C27,'DATA PENGUKURAN GARDU'!$A:$BS,42,0)</f>
        <v>#N/A</v>
      </c>
      <c r="AK27" s="23" t="e">
        <f t="shared" si="21"/>
        <v>#N/A</v>
      </c>
      <c r="AL27" s="17" t="e">
        <f>VLOOKUP($C27,'DATA PENGUKURAN GARDU'!$A:$BS,44,0)</f>
        <v>#N/A</v>
      </c>
      <c r="AM27" s="23" t="e">
        <f t="shared" si="22"/>
        <v>#N/A</v>
      </c>
      <c r="AN27" s="17" t="e">
        <f>VLOOKUP($C27,'DATA PENGUKURAN GARDU'!$A:$BS,46,0)</f>
        <v>#N/A</v>
      </c>
      <c r="AO27" s="23" t="e">
        <f t="shared" si="23"/>
        <v>#N/A</v>
      </c>
      <c r="AP27" s="17" t="e">
        <f>VLOOKUP($C27,'DATA PENGUKURAN GARDU'!$A:$BS,46,0)</f>
        <v>#N/A</v>
      </c>
      <c r="AQ27" s="17" t="e">
        <f>VLOOKUP($C27,'DATA PENGUKURAN GARDU'!$A:$BS,53,0)</f>
        <v>#N/A</v>
      </c>
      <c r="AR27" s="17" t="e">
        <f>VLOOKUP($C27,'DATA PENGUKURAN GARDU'!$A:$BS,54,0)</f>
        <v>#N/A</v>
      </c>
      <c r="AS27" s="20" t="e">
        <f>VLOOKUP($D27,'DATA PENGUKURAN GARDU'!$A:$BS,42,0)</f>
        <v>#N/A</v>
      </c>
      <c r="AT27" s="21" t="e">
        <f t="shared" si="24"/>
        <v>#N/A</v>
      </c>
      <c r="AU27" s="20" t="e">
        <f>VLOOKUP($D27,'DATA PENGUKURAN GARDU'!$A:$BS,44,0)</f>
        <v>#N/A</v>
      </c>
      <c r="AV27" s="21" t="e">
        <f t="shared" si="25"/>
        <v>#N/A</v>
      </c>
      <c r="AW27" s="20" t="e">
        <f>VLOOKUP($D27,'DATA PENGUKURAN GARDU'!$A:$BS,46,0)</f>
        <v>#N/A</v>
      </c>
      <c r="AX27" s="21" t="e">
        <f t="shared" si="26"/>
        <v>#N/A</v>
      </c>
      <c r="AY27" s="20" t="e">
        <f>VLOOKUP($D27,'DATA PENGUKURAN GARDU'!$A:$BS,46,0)</f>
        <v>#N/A</v>
      </c>
      <c r="AZ27" s="20" t="e">
        <f>VLOOKUP($D27,'DATA PENGUKURAN GARDU'!$A:$BS,53,0)</f>
        <v>#N/A</v>
      </c>
      <c r="BA27" s="20" t="e">
        <f>VLOOKUP($D27,'DATA PENGUKURAN GARDU'!$A:$BS,54,0)</f>
        <v>#N/A</v>
      </c>
      <c r="BB27" s="17" t="e">
        <f>VLOOKUP($E27,'DATA PENGUKURAN GARDU'!$A:$BS,42,0)</f>
        <v>#N/A</v>
      </c>
      <c r="BC27" s="23" t="e">
        <f t="shared" si="27"/>
        <v>#N/A</v>
      </c>
      <c r="BD27" s="17" t="e">
        <f>VLOOKUP($E27,'DATA PENGUKURAN GARDU'!$A:$BS,44,0)</f>
        <v>#N/A</v>
      </c>
      <c r="BE27" s="23" t="e">
        <f t="shared" si="28"/>
        <v>#N/A</v>
      </c>
      <c r="BF27" s="17" t="e">
        <f>VLOOKUP($E27,'DATA PENGUKURAN GARDU'!$A:$BS,46,0)</f>
        <v>#N/A</v>
      </c>
      <c r="BG27" s="23" t="e">
        <f t="shared" si="29"/>
        <v>#N/A</v>
      </c>
      <c r="BH27" s="17" t="e">
        <f>VLOOKUP($E27,'DATA PENGUKURAN GARDU'!$A:$BS,46,0)</f>
        <v>#N/A</v>
      </c>
      <c r="BI27" s="17" t="e">
        <f>VLOOKUP($E27,'DATA PENGUKURAN GARDU'!$A:$BS,53,0)</f>
        <v>#N/A</v>
      </c>
      <c r="BJ27" s="17" t="e">
        <f>VLOOKUP($E27,'DATA PENGUKURAN GARDU'!$A:$BS,54,0)</f>
        <v>#N/A</v>
      </c>
      <c r="BK27" s="20" t="e">
        <f t="shared" si="30"/>
        <v>#N/A</v>
      </c>
      <c r="BL27" s="20" t="e">
        <f t="shared" si="31"/>
        <v>#N/A</v>
      </c>
      <c r="BM27" s="20" t="e">
        <f t="shared" si="32"/>
        <v>#N/A</v>
      </c>
      <c r="BN27" s="25" t="e">
        <f t="shared" si="33"/>
        <v>#N/A</v>
      </c>
      <c r="BO27" s="26" t="str">
        <f t="shared" si="34"/>
        <v>0</v>
      </c>
      <c r="BP27" s="21" t="e">
        <f t="shared" si="35"/>
        <v>#VALUE!</v>
      </c>
      <c r="BQ27" s="20" t="e">
        <f t="shared" si="36"/>
        <v>#N/A</v>
      </c>
      <c r="BR27" s="20" t="e">
        <v>#N/A</v>
      </c>
      <c r="BS27" s="9" t="e">
        <v>#N/A</v>
      </c>
      <c r="BT27" s="2" t="e">
        <f t="shared" si="37"/>
        <v>#VALUE!</v>
      </c>
      <c r="BU27" s="2" t="e">
        <f t="shared" si="5"/>
        <v>#N/A</v>
      </c>
      <c r="BV27" s="2" t="e">
        <f t="shared" si="6"/>
        <v>#N/A</v>
      </c>
    </row>
    <row r="28" s="2" customFormat="1" ht="22.95" customHeight="1" spans="1:74">
      <c r="A28" s="9" t="str">
        <f t="shared" si="7"/>
        <v>KMO 138Induk</v>
      </c>
      <c r="B28" s="9" t="str">
        <f t="shared" si="8"/>
        <v>KMO 138jurusan 1</v>
      </c>
      <c r="C28" s="9" t="str">
        <f t="shared" si="9"/>
        <v>KMO 138jurusan 2</v>
      </c>
      <c r="D28" s="9" t="str">
        <f t="shared" si="10"/>
        <v>KMO 138jurusan 3</v>
      </c>
      <c r="E28" s="9" t="str">
        <f t="shared" si="11"/>
        <v>KMO 138jurusan 4</v>
      </c>
      <c r="F28" s="10" t="s">
        <v>65</v>
      </c>
      <c r="G28" s="10" t="s">
        <v>39</v>
      </c>
      <c r="H28" s="10" t="s">
        <v>66</v>
      </c>
      <c r="I28" s="10">
        <v>0.810151994</v>
      </c>
      <c r="J28" s="10">
        <v>124.4326705933</v>
      </c>
      <c r="K28" s="10" t="s">
        <v>7465</v>
      </c>
      <c r="L28" s="10" t="s">
        <v>7465</v>
      </c>
      <c r="M28" s="10" t="s">
        <v>7465</v>
      </c>
      <c r="N28" s="14">
        <f t="shared" si="12"/>
        <v>0</v>
      </c>
      <c r="O28" s="15" t="e">
        <f t="shared" si="13"/>
        <v>#VALUE!</v>
      </c>
      <c r="P28" s="15" t="e">
        <f t="shared" si="14"/>
        <v>#VALUE!</v>
      </c>
      <c r="Q28" s="17" t="e">
        <f>VLOOKUP($A28,'DATA PENGUKURAN GARDU'!$A:$BS,42,0)</f>
        <v>#N/A</v>
      </c>
      <c r="R28" s="18" t="e">
        <f t="shared" si="15"/>
        <v>#N/A</v>
      </c>
      <c r="S28" s="17" t="e">
        <f>VLOOKUP($A28,'DATA PENGUKURAN GARDU'!$A:$BS,44,0)</f>
        <v>#N/A</v>
      </c>
      <c r="T28" s="18" t="e">
        <f t="shared" si="16"/>
        <v>#N/A</v>
      </c>
      <c r="U28" s="17" t="e">
        <f>VLOOKUP($A28,'DATA PENGUKURAN GARDU'!$A:$BS,46,0)</f>
        <v>#N/A</v>
      </c>
      <c r="V28" s="18" t="e">
        <f t="shared" si="17"/>
        <v>#N/A</v>
      </c>
      <c r="W28" s="17" t="e">
        <f>VLOOKUP($A28,'DATA PENGUKURAN GARDU'!$A:$BS,48,0)</f>
        <v>#N/A</v>
      </c>
      <c r="X28" s="17" t="e">
        <f>VLOOKUP($A28,'DATA PENGUKURAN GARDU'!$A:$BS,53,0)</f>
        <v>#N/A</v>
      </c>
      <c r="Y28" s="17" t="e">
        <f>VLOOKUP($A28,'DATA PENGUKURAN GARDU'!$A:$BS,54,0)</f>
        <v>#N/A</v>
      </c>
      <c r="Z28" s="17" t="e">
        <f>VLOOKUP($A28,'DATA PENGUKURAN GARDU'!$A:$BS,55,0)</f>
        <v>#N/A</v>
      </c>
      <c r="AA28" s="20" t="e">
        <f>VLOOKUP($B28,'DATA PENGUKURAN GARDU'!$A:$BS,42,0)</f>
        <v>#N/A</v>
      </c>
      <c r="AB28" s="21" t="e">
        <f t="shared" si="18"/>
        <v>#N/A</v>
      </c>
      <c r="AC28" s="20" t="e">
        <f>VLOOKUP($B28,'DATA PENGUKURAN GARDU'!$A:$BS,44,0)</f>
        <v>#N/A</v>
      </c>
      <c r="AD28" s="21" t="e">
        <f t="shared" si="19"/>
        <v>#N/A</v>
      </c>
      <c r="AE28" s="20" t="e">
        <f>VLOOKUP($B28,'DATA PENGUKURAN GARDU'!$A:$BS,46,0)</f>
        <v>#N/A</v>
      </c>
      <c r="AF28" s="21" t="e">
        <f t="shared" si="20"/>
        <v>#N/A</v>
      </c>
      <c r="AG28" s="20" t="e">
        <f>VLOOKUP($B28,'DATA PENGUKURAN GARDU'!$A:$BS,46,0)</f>
        <v>#N/A</v>
      </c>
      <c r="AH28" s="20" t="e">
        <f>VLOOKUP($B28,'DATA PENGUKURAN GARDU'!$A:$BS,53,0)</f>
        <v>#N/A</v>
      </c>
      <c r="AI28" s="20" t="e">
        <f>VLOOKUP($B28,'DATA PENGUKURAN GARDU'!$A:$BS,54,0)</f>
        <v>#N/A</v>
      </c>
      <c r="AJ28" s="17" t="e">
        <f>VLOOKUP($C28,'DATA PENGUKURAN GARDU'!$A:$BS,42,0)</f>
        <v>#N/A</v>
      </c>
      <c r="AK28" s="23" t="e">
        <f t="shared" si="21"/>
        <v>#N/A</v>
      </c>
      <c r="AL28" s="17" t="e">
        <f>VLOOKUP($C28,'DATA PENGUKURAN GARDU'!$A:$BS,44,0)</f>
        <v>#N/A</v>
      </c>
      <c r="AM28" s="23" t="e">
        <f t="shared" si="22"/>
        <v>#N/A</v>
      </c>
      <c r="AN28" s="17" t="e">
        <f>VLOOKUP($C28,'DATA PENGUKURAN GARDU'!$A:$BS,46,0)</f>
        <v>#N/A</v>
      </c>
      <c r="AO28" s="23" t="e">
        <f t="shared" si="23"/>
        <v>#N/A</v>
      </c>
      <c r="AP28" s="17" t="e">
        <f>VLOOKUP($C28,'DATA PENGUKURAN GARDU'!$A:$BS,46,0)</f>
        <v>#N/A</v>
      </c>
      <c r="AQ28" s="17" t="e">
        <f>VLOOKUP($C28,'DATA PENGUKURAN GARDU'!$A:$BS,53,0)</f>
        <v>#N/A</v>
      </c>
      <c r="AR28" s="17" t="e">
        <f>VLOOKUP($C28,'DATA PENGUKURAN GARDU'!$A:$BS,54,0)</f>
        <v>#N/A</v>
      </c>
      <c r="AS28" s="20" t="e">
        <f>VLOOKUP($D28,'DATA PENGUKURAN GARDU'!$A:$BS,42,0)</f>
        <v>#N/A</v>
      </c>
      <c r="AT28" s="21" t="e">
        <f t="shared" si="24"/>
        <v>#N/A</v>
      </c>
      <c r="AU28" s="20" t="e">
        <f>VLOOKUP($D28,'DATA PENGUKURAN GARDU'!$A:$BS,44,0)</f>
        <v>#N/A</v>
      </c>
      <c r="AV28" s="21" t="e">
        <f t="shared" si="25"/>
        <v>#N/A</v>
      </c>
      <c r="AW28" s="20" t="e">
        <f>VLOOKUP($D28,'DATA PENGUKURAN GARDU'!$A:$BS,46,0)</f>
        <v>#N/A</v>
      </c>
      <c r="AX28" s="21" t="e">
        <f t="shared" si="26"/>
        <v>#N/A</v>
      </c>
      <c r="AY28" s="20" t="e">
        <f>VLOOKUP($D28,'DATA PENGUKURAN GARDU'!$A:$BS,46,0)</f>
        <v>#N/A</v>
      </c>
      <c r="AZ28" s="20" t="e">
        <f>VLOOKUP($D28,'DATA PENGUKURAN GARDU'!$A:$BS,53,0)</f>
        <v>#N/A</v>
      </c>
      <c r="BA28" s="20" t="e">
        <f>VLOOKUP($D28,'DATA PENGUKURAN GARDU'!$A:$BS,54,0)</f>
        <v>#N/A</v>
      </c>
      <c r="BB28" s="17" t="e">
        <f>VLOOKUP($E28,'DATA PENGUKURAN GARDU'!$A:$BS,42,0)</f>
        <v>#N/A</v>
      </c>
      <c r="BC28" s="23" t="e">
        <f t="shared" si="27"/>
        <v>#N/A</v>
      </c>
      <c r="BD28" s="17" t="e">
        <f>VLOOKUP($E28,'DATA PENGUKURAN GARDU'!$A:$BS,44,0)</f>
        <v>#N/A</v>
      </c>
      <c r="BE28" s="23" t="e">
        <f t="shared" si="28"/>
        <v>#N/A</v>
      </c>
      <c r="BF28" s="17" t="e">
        <f>VLOOKUP($E28,'DATA PENGUKURAN GARDU'!$A:$BS,46,0)</f>
        <v>#N/A</v>
      </c>
      <c r="BG28" s="23" t="e">
        <f t="shared" si="29"/>
        <v>#N/A</v>
      </c>
      <c r="BH28" s="17" t="e">
        <f>VLOOKUP($E28,'DATA PENGUKURAN GARDU'!$A:$BS,46,0)</f>
        <v>#N/A</v>
      </c>
      <c r="BI28" s="17" t="e">
        <f>VLOOKUP($E28,'DATA PENGUKURAN GARDU'!$A:$BS,53,0)</f>
        <v>#N/A</v>
      </c>
      <c r="BJ28" s="17" t="e">
        <f>VLOOKUP($E28,'DATA PENGUKURAN GARDU'!$A:$BS,54,0)</f>
        <v>#N/A</v>
      </c>
      <c r="BK28" s="20" t="e">
        <f t="shared" si="30"/>
        <v>#N/A</v>
      </c>
      <c r="BL28" s="20" t="e">
        <f t="shared" si="31"/>
        <v>#N/A</v>
      </c>
      <c r="BM28" s="20" t="e">
        <f t="shared" si="32"/>
        <v>#N/A</v>
      </c>
      <c r="BN28" s="25" t="e">
        <f t="shared" si="33"/>
        <v>#N/A</v>
      </c>
      <c r="BO28" s="26" t="str">
        <f t="shared" si="34"/>
        <v>0</v>
      </c>
      <c r="BP28" s="21" t="e">
        <f t="shared" si="35"/>
        <v>#VALUE!</v>
      </c>
      <c r="BQ28" s="20" t="e">
        <f t="shared" si="36"/>
        <v>#N/A</v>
      </c>
      <c r="BR28" s="20" t="e">
        <v>#N/A</v>
      </c>
      <c r="BS28" s="9" t="e">
        <v>#N/A</v>
      </c>
      <c r="BT28" s="2" t="e">
        <f t="shared" si="37"/>
        <v>#VALUE!</v>
      </c>
      <c r="BU28" s="2" t="e">
        <f t="shared" si="5"/>
        <v>#N/A</v>
      </c>
      <c r="BV28" s="2" t="e">
        <f t="shared" si="6"/>
        <v>#N/A</v>
      </c>
    </row>
    <row r="29" s="2" customFormat="1" ht="22.95" customHeight="1" spans="1:74">
      <c r="A29" s="9" t="str">
        <f t="shared" si="7"/>
        <v>KMO 140Induk</v>
      </c>
      <c r="B29" s="9" t="str">
        <f t="shared" si="8"/>
        <v>KMO 140jurusan 1</v>
      </c>
      <c r="C29" s="9" t="str">
        <f t="shared" si="9"/>
        <v>KMO 140jurusan 2</v>
      </c>
      <c r="D29" s="9" t="str">
        <f t="shared" si="10"/>
        <v>KMO 140jurusan 3</v>
      </c>
      <c r="E29" s="9" t="str">
        <f t="shared" si="11"/>
        <v>KMO 140jurusan 4</v>
      </c>
      <c r="F29" s="10" t="s">
        <v>67</v>
      </c>
      <c r="G29" s="10" t="s">
        <v>39</v>
      </c>
      <c r="H29" s="10" t="s">
        <v>68</v>
      </c>
      <c r="I29" s="10">
        <v>0.843622029</v>
      </c>
      <c r="J29" s="10">
        <v>124.4369277954</v>
      </c>
      <c r="K29" s="10" t="s">
        <v>7465</v>
      </c>
      <c r="L29" s="10" t="s">
        <v>7465</v>
      </c>
      <c r="M29" s="10" t="s">
        <v>7465</v>
      </c>
      <c r="N29" s="14">
        <f t="shared" si="12"/>
        <v>0</v>
      </c>
      <c r="O29" s="15" t="e">
        <f t="shared" si="13"/>
        <v>#VALUE!</v>
      </c>
      <c r="P29" s="15" t="e">
        <f t="shared" si="14"/>
        <v>#VALUE!</v>
      </c>
      <c r="Q29" s="17" t="e">
        <f>VLOOKUP($A29,'DATA PENGUKURAN GARDU'!$A:$BS,42,0)</f>
        <v>#N/A</v>
      </c>
      <c r="R29" s="18" t="e">
        <f t="shared" si="15"/>
        <v>#N/A</v>
      </c>
      <c r="S29" s="17" t="e">
        <f>VLOOKUP($A29,'DATA PENGUKURAN GARDU'!$A:$BS,44,0)</f>
        <v>#N/A</v>
      </c>
      <c r="T29" s="18" t="e">
        <f t="shared" si="16"/>
        <v>#N/A</v>
      </c>
      <c r="U29" s="17" t="e">
        <f>VLOOKUP($A29,'DATA PENGUKURAN GARDU'!$A:$BS,46,0)</f>
        <v>#N/A</v>
      </c>
      <c r="V29" s="18" t="e">
        <f t="shared" si="17"/>
        <v>#N/A</v>
      </c>
      <c r="W29" s="17" t="e">
        <f>VLOOKUP($A29,'DATA PENGUKURAN GARDU'!$A:$BS,48,0)</f>
        <v>#N/A</v>
      </c>
      <c r="X29" s="17" t="e">
        <f>VLOOKUP($A29,'DATA PENGUKURAN GARDU'!$A:$BS,53,0)</f>
        <v>#N/A</v>
      </c>
      <c r="Y29" s="17" t="e">
        <f>VLOOKUP($A29,'DATA PENGUKURAN GARDU'!$A:$BS,54,0)</f>
        <v>#N/A</v>
      </c>
      <c r="Z29" s="17" t="e">
        <f>VLOOKUP($A29,'DATA PENGUKURAN GARDU'!$A:$BS,55,0)</f>
        <v>#N/A</v>
      </c>
      <c r="AA29" s="20" t="e">
        <f>VLOOKUP($B29,'DATA PENGUKURAN GARDU'!$A:$BS,42,0)</f>
        <v>#N/A</v>
      </c>
      <c r="AB29" s="21" t="e">
        <f t="shared" si="18"/>
        <v>#N/A</v>
      </c>
      <c r="AC29" s="20" t="e">
        <f>VLOOKUP($B29,'DATA PENGUKURAN GARDU'!$A:$BS,44,0)</f>
        <v>#N/A</v>
      </c>
      <c r="AD29" s="21" t="e">
        <f t="shared" si="19"/>
        <v>#N/A</v>
      </c>
      <c r="AE29" s="20" t="e">
        <f>VLOOKUP($B29,'DATA PENGUKURAN GARDU'!$A:$BS,46,0)</f>
        <v>#N/A</v>
      </c>
      <c r="AF29" s="21" t="e">
        <f t="shared" si="20"/>
        <v>#N/A</v>
      </c>
      <c r="AG29" s="20" t="e">
        <f>VLOOKUP($B29,'DATA PENGUKURAN GARDU'!$A:$BS,46,0)</f>
        <v>#N/A</v>
      </c>
      <c r="AH29" s="20" t="e">
        <f>VLOOKUP($B29,'DATA PENGUKURAN GARDU'!$A:$BS,53,0)</f>
        <v>#N/A</v>
      </c>
      <c r="AI29" s="20" t="e">
        <f>VLOOKUP($B29,'DATA PENGUKURAN GARDU'!$A:$BS,54,0)</f>
        <v>#N/A</v>
      </c>
      <c r="AJ29" s="17" t="e">
        <f>VLOOKUP($C29,'DATA PENGUKURAN GARDU'!$A:$BS,42,0)</f>
        <v>#N/A</v>
      </c>
      <c r="AK29" s="23" t="e">
        <f t="shared" si="21"/>
        <v>#N/A</v>
      </c>
      <c r="AL29" s="17" t="e">
        <f>VLOOKUP($C29,'DATA PENGUKURAN GARDU'!$A:$BS,44,0)</f>
        <v>#N/A</v>
      </c>
      <c r="AM29" s="23" t="e">
        <f t="shared" si="22"/>
        <v>#N/A</v>
      </c>
      <c r="AN29" s="17" t="e">
        <f>VLOOKUP($C29,'DATA PENGUKURAN GARDU'!$A:$BS,46,0)</f>
        <v>#N/A</v>
      </c>
      <c r="AO29" s="23" t="e">
        <f t="shared" si="23"/>
        <v>#N/A</v>
      </c>
      <c r="AP29" s="17" t="e">
        <f>VLOOKUP($C29,'DATA PENGUKURAN GARDU'!$A:$BS,46,0)</f>
        <v>#N/A</v>
      </c>
      <c r="AQ29" s="17" t="e">
        <f>VLOOKUP($C29,'DATA PENGUKURAN GARDU'!$A:$BS,53,0)</f>
        <v>#N/A</v>
      </c>
      <c r="AR29" s="17" t="e">
        <f>VLOOKUP($C29,'DATA PENGUKURAN GARDU'!$A:$BS,54,0)</f>
        <v>#N/A</v>
      </c>
      <c r="AS29" s="20" t="e">
        <f>VLOOKUP($D29,'DATA PENGUKURAN GARDU'!$A:$BS,42,0)</f>
        <v>#N/A</v>
      </c>
      <c r="AT29" s="21" t="e">
        <f t="shared" si="24"/>
        <v>#N/A</v>
      </c>
      <c r="AU29" s="20" t="e">
        <f>VLOOKUP($D29,'DATA PENGUKURAN GARDU'!$A:$BS,44,0)</f>
        <v>#N/A</v>
      </c>
      <c r="AV29" s="21" t="e">
        <f t="shared" si="25"/>
        <v>#N/A</v>
      </c>
      <c r="AW29" s="20" t="e">
        <f>VLOOKUP($D29,'DATA PENGUKURAN GARDU'!$A:$BS,46,0)</f>
        <v>#N/A</v>
      </c>
      <c r="AX29" s="21" t="e">
        <f t="shared" si="26"/>
        <v>#N/A</v>
      </c>
      <c r="AY29" s="20" t="e">
        <f>VLOOKUP($D29,'DATA PENGUKURAN GARDU'!$A:$BS,46,0)</f>
        <v>#N/A</v>
      </c>
      <c r="AZ29" s="20" t="e">
        <f>VLOOKUP($D29,'DATA PENGUKURAN GARDU'!$A:$BS,53,0)</f>
        <v>#N/A</v>
      </c>
      <c r="BA29" s="20" t="e">
        <f>VLOOKUP($D29,'DATA PENGUKURAN GARDU'!$A:$BS,54,0)</f>
        <v>#N/A</v>
      </c>
      <c r="BB29" s="17" t="e">
        <f>VLOOKUP($E29,'DATA PENGUKURAN GARDU'!$A:$BS,42,0)</f>
        <v>#N/A</v>
      </c>
      <c r="BC29" s="23" t="e">
        <f t="shared" si="27"/>
        <v>#N/A</v>
      </c>
      <c r="BD29" s="17" t="e">
        <f>VLOOKUP($E29,'DATA PENGUKURAN GARDU'!$A:$BS,44,0)</f>
        <v>#N/A</v>
      </c>
      <c r="BE29" s="23" t="e">
        <f t="shared" si="28"/>
        <v>#N/A</v>
      </c>
      <c r="BF29" s="17" t="e">
        <f>VLOOKUP($E29,'DATA PENGUKURAN GARDU'!$A:$BS,46,0)</f>
        <v>#N/A</v>
      </c>
      <c r="BG29" s="23" t="e">
        <f t="shared" si="29"/>
        <v>#N/A</v>
      </c>
      <c r="BH29" s="17" t="e">
        <f>VLOOKUP($E29,'DATA PENGUKURAN GARDU'!$A:$BS,46,0)</f>
        <v>#N/A</v>
      </c>
      <c r="BI29" s="17" t="e">
        <f>VLOOKUP($E29,'DATA PENGUKURAN GARDU'!$A:$BS,53,0)</f>
        <v>#N/A</v>
      </c>
      <c r="BJ29" s="17" t="e">
        <f>VLOOKUP($E29,'DATA PENGUKURAN GARDU'!$A:$BS,54,0)</f>
        <v>#N/A</v>
      </c>
      <c r="BK29" s="20" t="e">
        <f t="shared" si="30"/>
        <v>#N/A</v>
      </c>
      <c r="BL29" s="20" t="e">
        <f t="shared" si="31"/>
        <v>#N/A</v>
      </c>
      <c r="BM29" s="20" t="e">
        <f t="shared" si="32"/>
        <v>#N/A</v>
      </c>
      <c r="BN29" s="25" t="e">
        <f t="shared" si="33"/>
        <v>#N/A</v>
      </c>
      <c r="BO29" s="26" t="str">
        <f t="shared" si="34"/>
        <v>0</v>
      </c>
      <c r="BP29" s="21" t="e">
        <f t="shared" si="35"/>
        <v>#VALUE!</v>
      </c>
      <c r="BQ29" s="20" t="e">
        <f t="shared" si="36"/>
        <v>#N/A</v>
      </c>
      <c r="BR29" s="20" t="e">
        <v>#N/A</v>
      </c>
      <c r="BS29" s="9" t="e">
        <v>#N/A</v>
      </c>
      <c r="BT29" s="2" t="e">
        <f t="shared" si="37"/>
        <v>#VALUE!</v>
      </c>
      <c r="BU29" s="2" t="e">
        <f t="shared" si="5"/>
        <v>#N/A</v>
      </c>
      <c r="BV29" s="2" t="e">
        <f t="shared" si="6"/>
        <v>#N/A</v>
      </c>
    </row>
    <row r="30" s="2" customFormat="1" ht="22.95" customHeight="1" spans="1:74">
      <c r="A30" s="9" t="str">
        <f t="shared" si="7"/>
        <v>KMO 157Induk</v>
      </c>
      <c r="B30" s="9" t="str">
        <f t="shared" si="8"/>
        <v>KMO 157jurusan 1</v>
      </c>
      <c r="C30" s="9" t="str">
        <f t="shared" si="9"/>
        <v>KMO 157jurusan 2</v>
      </c>
      <c r="D30" s="9" t="str">
        <f t="shared" si="10"/>
        <v>KMO 157jurusan 3</v>
      </c>
      <c r="E30" s="9" t="str">
        <f t="shared" si="11"/>
        <v>KMO 157jurusan 4</v>
      </c>
      <c r="F30" s="10" t="s">
        <v>69</v>
      </c>
      <c r="G30" s="10" t="s">
        <v>8</v>
      </c>
      <c r="H30" s="10" t="s">
        <v>70</v>
      </c>
      <c r="I30" s="10">
        <v>0.663199008</v>
      </c>
      <c r="J30" s="10">
        <v>124.558807373</v>
      </c>
      <c r="K30" s="10" t="s">
        <v>7465</v>
      </c>
      <c r="L30" s="10" t="s">
        <v>7465</v>
      </c>
      <c r="M30" s="10" t="s">
        <v>7465</v>
      </c>
      <c r="N30" s="14">
        <f t="shared" si="12"/>
        <v>0</v>
      </c>
      <c r="O30" s="15" t="e">
        <f t="shared" si="13"/>
        <v>#VALUE!</v>
      </c>
      <c r="P30" s="15" t="e">
        <f t="shared" si="14"/>
        <v>#VALUE!</v>
      </c>
      <c r="Q30" s="17" t="e">
        <f>VLOOKUP($A30,'DATA PENGUKURAN GARDU'!$A:$BS,42,0)</f>
        <v>#N/A</v>
      </c>
      <c r="R30" s="18" t="e">
        <f t="shared" si="15"/>
        <v>#N/A</v>
      </c>
      <c r="S30" s="17" t="e">
        <f>VLOOKUP($A30,'DATA PENGUKURAN GARDU'!$A:$BS,44,0)</f>
        <v>#N/A</v>
      </c>
      <c r="T30" s="18" t="e">
        <f t="shared" si="16"/>
        <v>#N/A</v>
      </c>
      <c r="U30" s="17" t="e">
        <f>VLOOKUP($A30,'DATA PENGUKURAN GARDU'!$A:$BS,46,0)</f>
        <v>#N/A</v>
      </c>
      <c r="V30" s="18" t="e">
        <f t="shared" si="17"/>
        <v>#N/A</v>
      </c>
      <c r="W30" s="17" t="e">
        <f>VLOOKUP($A30,'DATA PENGUKURAN GARDU'!$A:$BS,48,0)</f>
        <v>#N/A</v>
      </c>
      <c r="X30" s="17" t="e">
        <f>VLOOKUP($A30,'DATA PENGUKURAN GARDU'!$A:$BS,53,0)</f>
        <v>#N/A</v>
      </c>
      <c r="Y30" s="17" t="e">
        <f>VLOOKUP($A30,'DATA PENGUKURAN GARDU'!$A:$BS,54,0)</f>
        <v>#N/A</v>
      </c>
      <c r="Z30" s="17" t="e">
        <f>VLOOKUP($A30,'DATA PENGUKURAN GARDU'!$A:$BS,55,0)</f>
        <v>#N/A</v>
      </c>
      <c r="AA30" s="20" t="e">
        <f>VLOOKUP($B30,'DATA PENGUKURAN GARDU'!$A:$BS,42,0)</f>
        <v>#N/A</v>
      </c>
      <c r="AB30" s="21" t="e">
        <f t="shared" si="18"/>
        <v>#N/A</v>
      </c>
      <c r="AC30" s="20" t="e">
        <f>VLOOKUP($B30,'DATA PENGUKURAN GARDU'!$A:$BS,44,0)</f>
        <v>#N/A</v>
      </c>
      <c r="AD30" s="21" t="e">
        <f t="shared" si="19"/>
        <v>#N/A</v>
      </c>
      <c r="AE30" s="20" t="e">
        <f>VLOOKUP($B30,'DATA PENGUKURAN GARDU'!$A:$BS,46,0)</f>
        <v>#N/A</v>
      </c>
      <c r="AF30" s="21" t="e">
        <f t="shared" si="20"/>
        <v>#N/A</v>
      </c>
      <c r="AG30" s="20" t="e">
        <f>VLOOKUP($B30,'DATA PENGUKURAN GARDU'!$A:$BS,46,0)</f>
        <v>#N/A</v>
      </c>
      <c r="AH30" s="20" t="e">
        <f>VLOOKUP($B30,'DATA PENGUKURAN GARDU'!$A:$BS,53,0)</f>
        <v>#N/A</v>
      </c>
      <c r="AI30" s="20" t="e">
        <f>VLOOKUP($B30,'DATA PENGUKURAN GARDU'!$A:$BS,54,0)</f>
        <v>#N/A</v>
      </c>
      <c r="AJ30" s="17" t="e">
        <f>VLOOKUP($C30,'DATA PENGUKURAN GARDU'!$A:$BS,42,0)</f>
        <v>#N/A</v>
      </c>
      <c r="AK30" s="23" t="e">
        <f t="shared" si="21"/>
        <v>#N/A</v>
      </c>
      <c r="AL30" s="17" t="e">
        <f>VLOOKUP($C30,'DATA PENGUKURAN GARDU'!$A:$BS,44,0)</f>
        <v>#N/A</v>
      </c>
      <c r="AM30" s="23" t="e">
        <f t="shared" si="22"/>
        <v>#N/A</v>
      </c>
      <c r="AN30" s="17" t="e">
        <f>VLOOKUP($C30,'DATA PENGUKURAN GARDU'!$A:$BS,46,0)</f>
        <v>#N/A</v>
      </c>
      <c r="AO30" s="23" t="e">
        <f t="shared" si="23"/>
        <v>#N/A</v>
      </c>
      <c r="AP30" s="17" t="e">
        <f>VLOOKUP($C30,'DATA PENGUKURAN GARDU'!$A:$BS,46,0)</f>
        <v>#N/A</v>
      </c>
      <c r="AQ30" s="17" t="e">
        <f>VLOOKUP($C30,'DATA PENGUKURAN GARDU'!$A:$BS,53,0)</f>
        <v>#N/A</v>
      </c>
      <c r="AR30" s="17" t="e">
        <f>VLOOKUP($C30,'DATA PENGUKURAN GARDU'!$A:$BS,54,0)</f>
        <v>#N/A</v>
      </c>
      <c r="AS30" s="20" t="e">
        <f>VLOOKUP($D30,'DATA PENGUKURAN GARDU'!$A:$BS,42,0)</f>
        <v>#N/A</v>
      </c>
      <c r="AT30" s="21" t="e">
        <f t="shared" si="24"/>
        <v>#N/A</v>
      </c>
      <c r="AU30" s="20" t="e">
        <f>VLOOKUP($D30,'DATA PENGUKURAN GARDU'!$A:$BS,44,0)</f>
        <v>#N/A</v>
      </c>
      <c r="AV30" s="21" t="e">
        <f t="shared" si="25"/>
        <v>#N/A</v>
      </c>
      <c r="AW30" s="20" t="e">
        <f>VLOOKUP($D30,'DATA PENGUKURAN GARDU'!$A:$BS,46,0)</f>
        <v>#N/A</v>
      </c>
      <c r="AX30" s="21" t="e">
        <f t="shared" si="26"/>
        <v>#N/A</v>
      </c>
      <c r="AY30" s="20" t="e">
        <f>VLOOKUP($D30,'DATA PENGUKURAN GARDU'!$A:$BS,46,0)</f>
        <v>#N/A</v>
      </c>
      <c r="AZ30" s="20" t="e">
        <f>VLOOKUP($D30,'DATA PENGUKURAN GARDU'!$A:$BS,53,0)</f>
        <v>#N/A</v>
      </c>
      <c r="BA30" s="20" t="e">
        <f>VLOOKUP($D30,'DATA PENGUKURAN GARDU'!$A:$BS,54,0)</f>
        <v>#N/A</v>
      </c>
      <c r="BB30" s="17" t="e">
        <f>VLOOKUP($E30,'DATA PENGUKURAN GARDU'!$A:$BS,42,0)</f>
        <v>#N/A</v>
      </c>
      <c r="BC30" s="23" t="e">
        <f t="shared" si="27"/>
        <v>#N/A</v>
      </c>
      <c r="BD30" s="17" t="e">
        <f>VLOOKUP($E30,'DATA PENGUKURAN GARDU'!$A:$BS,44,0)</f>
        <v>#N/A</v>
      </c>
      <c r="BE30" s="23" t="e">
        <f t="shared" si="28"/>
        <v>#N/A</v>
      </c>
      <c r="BF30" s="17" t="e">
        <f>VLOOKUP($E30,'DATA PENGUKURAN GARDU'!$A:$BS,46,0)</f>
        <v>#N/A</v>
      </c>
      <c r="BG30" s="23" t="e">
        <f t="shared" si="29"/>
        <v>#N/A</v>
      </c>
      <c r="BH30" s="17" t="e">
        <f>VLOOKUP($E30,'DATA PENGUKURAN GARDU'!$A:$BS,46,0)</f>
        <v>#N/A</v>
      </c>
      <c r="BI30" s="17" t="e">
        <f>VLOOKUP($E30,'DATA PENGUKURAN GARDU'!$A:$BS,53,0)</f>
        <v>#N/A</v>
      </c>
      <c r="BJ30" s="17" t="e">
        <f>VLOOKUP($E30,'DATA PENGUKURAN GARDU'!$A:$BS,54,0)</f>
        <v>#N/A</v>
      </c>
      <c r="BK30" s="20" t="e">
        <f t="shared" si="30"/>
        <v>#N/A</v>
      </c>
      <c r="BL30" s="20" t="e">
        <f t="shared" si="31"/>
        <v>#N/A</v>
      </c>
      <c r="BM30" s="20" t="e">
        <f t="shared" si="32"/>
        <v>#N/A</v>
      </c>
      <c r="BN30" s="25" t="e">
        <f t="shared" si="33"/>
        <v>#N/A</v>
      </c>
      <c r="BO30" s="26" t="str">
        <f t="shared" si="34"/>
        <v>0</v>
      </c>
      <c r="BP30" s="21" t="e">
        <f t="shared" si="35"/>
        <v>#VALUE!</v>
      </c>
      <c r="BQ30" s="20" t="e">
        <f t="shared" si="36"/>
        <v>#N/A</v>
      </c>
      <c r="BR30" s="20" t="e">
        <v>#N/A</v>
      </c>
      <c r="BS30" s="9" t="e">
        <v>#N/A</v>
      </c>
      <c r="BT30" s="2" t="e">
        <f t="shared" si="37"/>
        <v>#VALUE!</v>
      </c>
      <c r="BU30" s="2" t="e">
        <f t="shared" si="5"/>
        <v>#N/A</v>
      </c>
      <c r="BV30" s="2" t="e">
        <f t="shared" si="6"/>
        <v>#N/A</v>
      </c>
    </row>
    <row r="31" s="2" customFormat="1" ht="22.95" customHeight="1" spans="1:74">
      <c r="A31" s="9" t="str">
        <f t="shared" si="7"/>
        <v>KMO 22Induk</v>
      </c>
      <c r="B31" s="9" t="str">
        <f t="shared" si="8"/>
        <v>KMO 22jurusan 1</v>
      </c>
      <c r="C31" s="9" t="str">
        <f t="shared" si="9"/>
        <v>KMO 22jurusan 2</v>
      </c>
      <c r="D31" s="9" t="str">
        <f t="shared" si="10"/>
        <v>KMO 22jurusan 3</v>
      </c>
      <c r="E31" s="9" t="str">
        <f t="shared" si="11"/>
        <v>KMO 22jurusan 4</v>
      </c>
      <c r="F31" s="10" t="s">
        <v>71</v>
      </c>
      <c r="G31" s="10" t="s">
        <v>8</v>
      </c>
      <c r="H31" s="10" t="s">
        <v>72</v>
      </c>
      <c r="I31" s="10">
        <v>0.710985005</v>
      </c>
      <c r="J31" s="10">
        <v>124.3827438354</v>
      </c>
      <c r="K31" s="10" t="s">
        <v>7465</v>
      </c>
      <c r="L31" s="10" t="s">
        <v>7465</v>
      </c>
      <c r="M31" s="10" t="s">
        <v>7465</v>
      </c>
      <c r="N31" s="14">
        <f t="shared" si="12"/>
        <v>0</v>
      </c>
      <c r="O31" s="15" t="e">
        <f t="shared" si="13"/>
        <v>#VALUE!</v>
      </c>
      <c r="P31" s="15" t="e">
        <f t="shared" si="14"/>
        <v>#VALUE!</v>
      </c>
      <c r="Q31" s="17" t="e">
        <f>VLOOKUP($A31,'DATA PENGUKURAN GARDU'!$A:$BS,42,0)</f>
        <v>#N/A</v>
      </c>
      <c r="R31" s="18" t="e">
        <f t="shared" si="15"/>
        <v>#N/A</v>
      </c>
      <c r="S31" s="17" t="e">
        <f>VLOOKUP($A31,'DATA PENGUKURAN GARDU'!$A:$BS,44,0)</f>
        <v>#N/A</v>
      </c>
      <c r="T31" s="18" t="e">
        <f t="shared" si="16"/>
        <v>#N/A</v>
      </c>
      <c r="U31" s="17" t="e">
        <f>VLOOKUP($A31,'DATA PENGUKURAN GARDU'!$A:$BS,46,0)</f>
        <v>#N/A</v>
      </c>
      <c r="V31" s="18" t="e">
        <f t="shared" si="17"/>
        <v>#N/A</v>
      </c>
      <c r="W31" s="17" t="e">
        <f>VLOOKUP($A31,'DATA PENGUKURAN GARDU'!$A:$BS,48,0)</f>
        <v>#N/A</v>
      </c>
      <c r="X31" s="17" t="e">
        <f>VLOOKUP($A31,'DATA PENGUKURAN GARDU'!$A:$BS,53,0)</f>
        <v>#N/A</v>
      </c>
      <c r="Y31" s="17" t="e">
        <f>VLOOKUP($A31,'DATA PENGUKURAN GARDU'!$A:$BS,54,0)</f>
        <v>#N/A</v>
      </c>
      <c r="Z31" s="17" t="e">
        <f>VLOOKUP($A31,'DATA PENGUKURAN GARDU'!$A:$BS,55,0)</f>
        <v>#N/A</v>
      </c>
      <c r="AA31" s="20" t="e">
        <f>VLOOKUP($B31,'DATA PENGUKURAN GARDU'!$A:$BS,42,0)</f>
        <v>#N/A</v>
      </c>
      <c r="AB31" s="21" t="e">
        <f t="shared" si="18"/>
        <v>#N/A</v>
      </c>
      <c r="AC31" s="20" t="e">
        <f>VLOOKUP($B31,'DATA PENGUKURAN GARDU'!$A:$BS,44,0)</f>
        <v>#N/A</v>
      </c>
      <c r="AD31" s="21" t="e">
        <f t="shared" si="19"/>
        <v>#N/A</v>
      </c>
      <c r="AE31" s="20" t="e">
        <f>VLOOKUP($B31,'DATA PENGUKURAN GARDU'!$A:$BS,46,0)</f>
        <v>#N/A</v>
      </c>
      <c r="AF31" s="21" t="e">
        <f t="shared" si="20"/>
        <v>#N/A</v>
      </c>
      <c r="AG31" s="20" t="e">
        <f>VLOOKUP($B31,'DATA PENGUKURAN GARDU'!$A:$BS,46,0)</f>
        <v>#N/A</v>
      </c>
      <c r="AH31" s="20" t="e">
        <f>VLOOKUP($B31,'DATA PENGUKURAN GARDU'!$A:$BS,53,0)</f>
        <v>#N/A</v>
      </c>
      <c r="AI31" s="20" t="e">
        <f>VLOOKUP($B31,'DATA PENGUKURAN GARDU'!$A:$BS,54,0)</f>
        <v>#N/A</v>
      </c>
      <c r="AJ31" s="17" t="e">
        <f>VLOOKUP($C31,'DATA PENGUKURAN GARDU'!$A:$BS,42,0)</f>
        <v>#N/A</v>
      </c>
      <c r="AK31" s="23" t="e">
        <f t="shared" si="21"/>
        <v>#N/A</v>
      </c>
      <c r="AL31" s="17" t="e">
        <f>VLOOKUP($C31,'DATA PENGUKURAN GARDU'!$A:$BS,44,0)</f>
        <v>#N/A</v>
      </c>
      <c r="AM31" s="23" t="e">
        <f t="shared" si="22"/>
        <v>#N/A</v>
      </c>
      <c r="AN31" s="17" t="e">
        <f>VLOOKUP($C31,'DATA PENGUKURAN GARDU'!$A:$BS,46,0)</f>
        <v>#N/A</v>
      </c>
      <c r="AO31" s="23" t="e">
        <f t="shared" si="23"/>
        <v>#N/A</v>
      </c>
      <c r="AP31" s="17" t="e">
        <f>VLOOKUP($C31,'DATA PENGUKURAN GARDU'!$A:$BS,46,0)</f>
        <v>#N/A</v>
      </c>
      <c r="AQ31" s="17" t="e">
        <f>VLOOKUP($C31,'DATA PENGUKURAN GARDU'!$A:$BS,53,0)</f>
        <v>#N/A</v>
      </c>
      <c r="AR31" s="17" t="e">
        <f>VLOOKUP($C31,'DATA PENGUKURAN GARDU'!$A:$BS,54,0)</f>
        <v>#N/A</v>
      </c>
      <c r="AS31" s="20" t="e">
        <f>VLOOKUP($D31,'DATA PENGUKURAN GARDU'!$A:$BS,42,0)</f>
        <v>#N/A</v>
      </c>
      <c r="AT31" s="21" t="e">
        <f t="shared" si="24"/>
        <v>#N/A</v>
      </c>
      <c r="AU31" s="20" t="e">
        <f>VLOOKUP($D31,'DATA PENGUKURAN GARDU'!$A:$BS,44,0)</f>
        <v>#N/A</v>
      </c>
      <c r="AV31" s="21" t="e">
        <f t="shared" si="25"/>
        <v>#N/A</v>
      </c>
      <c r="AW31" s="20" t="e">
        <f>VLOOKUP($D31,'DATA PENGUKURAN GARDU'!$A:$BS,46,0)</f>
        <v>#N/A</v>
      </c>
      <c r="AX31" s="21" t="e">
        <f t="shared" si="26"/>
        <v>#N/A</v>
      </c>
      <c r="AY31" s="20" t="e">
        <f>VLOOKUP($D31,'DATA PENGUKURAN GARDU'!$A:$BS,46,0)</f>
        <v>#N/A</v>
      </c>
      <c r="AZ31" s="20" t="e">
        <f>VLOOKUP($D31,'DATA PENGUKURAN GARDU'!$A:$BS,53,0)</f>
        <v>#N/A</v>
      </c>
      <c r="BA31" s="20" t="e">
        <f>VLOOKUP($D31,'DATA PENGUKURAN GARDU'!$A:$BS,54,0)</f>
        <v>#N/A</v>
      </c>
      <c r="BB31" s="17" t="e">
        <f>VLOOKUP($E31,'DATA PENGUKURAN GARDU'!$A:$BS,42,0)</f>
        <v>#N/A</v>
      </c>
      <c r="BC31" s="23" t="e">
        <f t="shared" si="27"/>
        <v>#N/A</v>
      </c>
      <c r="BD31" s="17" t="e">
        <f>VLOOKUP($E31,'DATA PENGUKURAN GARDU'!$A:$BS,44,0)</f>
        <v>#N/A</v>
      </c>
      <c r="BE31" s="23" t="e">
        <f t="shared" si="28"/>
        <v>#N/A</v>
      </c>
      <c r="BF31" s="17" t="e">
        <f>VLOOKUP($E31,'DATA PENGUKURAN GARDU'!$A:$BS,46,0)</f>
        <v>#N/A</v>
      </c>
      <c r="BG31" s="23" t="e">
        <f t="shared" si="29"/>
        <v>#N/A</v>
      </c>
      <c r="BH31" s="17" t="e">
        <f>VLOOKUP($E31,'DATA PENGUKURAN GARDU'!$A:$BS,46,0)</f>
        <v>#N/A</v>
      </c>
      <c r="BI31" s="17" t="e">
        <f>VLOOKUP($E31,'DATA PENGUKURAN GARDU'!$A:$BS,53,0)</f>
        <v>#N/A</v>
      </c>
      <c r="BJ31" s="17" t="e">
        <f>VLOOKUP($E31,'DATA PENGUKURAN GARDU'!$A:$BS,54,0)</f>
        <v>#N/A</v>
      </c>
      <c r="BK31" s="20" t="e">
        <f t="shared" si="30"/>
        <v>#N/A</v>
      </c>
      <c r="BL31" s="20" t="e">
        <f t="shared" si="31"/>
        <v>#N/A</v>
      </c>
      <c r="BM31" s="20" t="e">
        <f t="shared" si="32"/>
        <v>#N/A</v>
      </c>
      <c r="BN31" s="25" t="e">
        <f t="shared" si="33"/>
        <v>#N/A</v>
      </c>
      <c r="BO31" s="26" t="str">
        <f t="shared" si="34"/>
        <v>0</v>
      </c>
      <c r="BP31" s="21" t="e">
        <f t="shared" si="35"/>
        <v>#VALUE!</v>
      </c>
      <c r="BQ31" s="20" t="e">
        <f t="shared" si="36"/>
        <v>#N/A</v>
      </c>
      <c r="BR31" s="20" t="e">
        <v>#N/A</v>
      </c>
      <c r="BS31" s="9" t="e">
        <v>#N/A</v>
      </c>
      <c r="BT31" s="2" t="e">
        <f t="shared" si="37"/>
        <v>#VALUE!</v>
      </c>
      <c r="BU31" s="2" t="e">
        <f t="shared" si="5"/>
        <v>#N/A</v>
      </c>
      <c r="BV31" s="2" t="e">
        <f t="shared" si="6"/>
        <v>#N/A</v>
      </c>
    </row>
    <row r="32" s="2" customFormat="1" ht="22.95" customHeight="1" spans="1:74">
      <c r="A32" s="9" t="str">
        <f t="shared" si="7"/>
        <v>KMO 84Induk</v>
      </c>
      <c r="B32" s="9" t="str">
        <f t="shared" si="8"/>
        <v>KMO 84jurusan 1</v>
      </c>
      <c r="C32" s="9" t="str">
        <f t="shared" si="9"/>
        <v>KMO 84jurusan 2</v>
      </c>
      <c r="D32" s="9" t="str">
        <f t="shared" si="10"/>
        <v>KMO 84jurusan 3</v>
      </c>
      <c r="E32" s="9" t="str">
        <f t="shared" si="11"/>
        <v>KMO 84jurusan 4</v>
      </c>
      <c r="F32" s="10" t="s">
        <v>73</v>
      </c>
      <c r="G32" s="10" t="s">
        <v>8</v>
      </c>
      <c r="H32" s="10" t="s">
        <v>74</v>
      </c>
      <c r="I32" s="10">
        <v>0.719455004</v>
      </c>
      <c r="J32" s="10">
        <v>124.3938980103</v>
      </c>
      <c r="K32" s="10" t="s">
        <v>7465</v>
      </c>
      <c r="L32" s="10" t="s">
        <v>7465</v>
      </c>
      <c r="M32" s="10" t="s">
        <v>7465</v>
      </c>
      <c r="N32" s="14">
        <f t="shared" si="12"/>
        <v>0</v>
      </c>
      <c r="O32" s="15" t="e">
        <f t="shared" si="13"/>
        <v>#VALUE!</v>
      </c>
      <c r="P32" s="15" t="e">
        <f t="shared" si="14"/>
        <v>#VALUE!</v>
      </c>
      <c r="Q32" s="17" t="e">
        <f>VLOOKUP($A32,'DATA PENGUKURAN GARDU'!$A:$BS,42,0)</f>
        <v>#N/A</v>
      </c>
      <c r="R32" s="18" t="e">
        <f t="shared" si="15"/>
        <v>#N/A</v>
      </c>
      <c r="S32" s="17" t="e">
        <f>VLOOKUP($A32,'DATA PENGUKURAN GARDU'!$A:$BS,44,0)</f>
        <v>#N/A</v>
      </c>
      <c r="T32" s="18" t="e">
        <f t="shared" si="16"/>
        <v>#N/A</v>
      </c>
      <c r="U32" s="17" t="e">
        <f>VLOOKUP($A32,'DATA PENGUKURAN GARDU'!$A:$BS,46,0)</f>
        <v>#N/A</v>
      </c>
      <c r="V32" s="18" t="e">
        <f t="shared" si="17"/>
        <v>#N/A</v>
      </c>
      <c r="W32" s="17" t="e">
        <f>VLOOKUP($A32,'DATA PENGUKURAN GARDU'!$A:$BS,48,0)</f>
        <v>#N/A</v>
      </c>
      <c r="X32" s="17" t="e">
        <f>VLOOKUP($A32,'DATA PENGUKURAN GARDU'!$A:$BS,53,0)</f>
        <v>#N/A</v>
      </c>
      <c r="Y32" s="17" t="e">
        <f>VLOOKUP($A32,'DATA PENGUKURAN GARDU'!$A:$BS,54,0)</f>
        <v>#N/A</v>
      </c>
      <c r="Z32" s="17" t="e">
        <f>VLOOKUP($A32,'DATA PENGUKURAN GARDU'!$A:$BS,55,0)</f>
        <v>#N/A</v>
      </c>
      <c r="AA32" s="20" t="e">
        <f>VLOOKUP($B32,'DATA PENGUKURAN GARDU'!$A:$BS,42,0)</f>
        <v>#N/A</v>
      </c>
      <c r="AB32" s="21" t="e">
        <f t="shared" si="18"/>
        <v>#N/A</v>
      </c>
      <c r="AC32" s="20" t="e">
        <f>VLOOKUP($B32,'DATA PENGUKURAN GARDU'!$A:$BS,44,0)</f>
        <v>#N/A</v>
      </c>
      <c r="AD32" s="21" t="e">
        <f t="shared" si="19"/>
        <v>#N/A</v>
      </c>
      <c r="AE32" s="20" t="e">
        <f>VLOOKUP($B32,'DATA PENGUKURAN GARDU'!$A:$BS,46,0)</f>
        <v>#N/A</v>
      </c>
      <c r="AF32" s="21" t="e">
        <f t="shared" si="20"/>
        <v>#N/A</v>
      </c>
      <c r="AG32" s="20" t="e">
        <f>VLOOKUP($B32,'DATA PENGUKURAN GARDU'!$A:$BS,46,0)</f>
        <v>#N/A</v>
      </c>
      <c r="AH32" s="20" t="e">
        <f>VLOOKUP($B32,'DATA PENGUKURAN GARDU'!$A:$BS,53,0)</f>
        <v>#N/A</v>
      </c>
      <c r="AI32" s="20" t="e">
        <f>VLOOKUP($B32,'DATA PENGUKURAN GARDU'!$A:$BS,54,0)</f>
        <v>#N/A</v>
      </c>
      <c r="AJ32" s="17" t="e">
        <f>VLOOKUP($C32,'DATA PENGUKURAN GARDU'!$A:$BS,42,0)</f>
        <v>#N/A</v>
      </c>
      <c r="AK32" s="23" t="e">
        <f t="shared" si="21"/>
        <v>#N/A</v>
      </c>
      <c r="AL32" s="17" t="e">
        <f>VLOOKUP($C32,'DATA PENGUKURAN GARDU'!$A:$BS,44,0)</f>
        <v>#N/A</v>
      </c>
      <c r="AM32" s="23" t="e">
        <f t="shared" si="22"/>
        <v>#N/A</v>
      </c>
      <c r="AN32" s="17" t="e">
        <f>VLOOKUP($C32,'DATA PENGUKURAN GARDU'!$A:$BS,46,0)</f>
        <v>#N/A</v>
      </c>
      <c r="AO32" s="23" t="e">
        <f t="shared" si="23"/>
        <v>#N/A</v>
      </c>
      <c r="AP32" s="17" t="e">
        <f>VLOOKUP($C32,'DATA PENGUKURAN GARDU'!$A:$BS,46,0)</f>
        <v>#N/A</v>
      </c>
      <c r="AQ32" s="17" t="e">
        <f>VLOOKUP($C32,'DATA PENGUKURAN GARDU'!$A:$BS,53,0)</f>
        <v>#N/A</v>
      </c>
      <c r="AR32" s="17" t="e">
        <f>VLOOKUP($C32,'DATA PENGUKURAN GARDU'!$A:$BS,54,0)</f>
        <v>#N/A</v>
      </c>
      <c r="AS32" s="20" t="e">
        <f>VLOOKUP($D32,'DATA PENGUKURAN GARDU'!$A:$BS,42,0)</f>
        <v>#N/A</v>
      </c>
      <c r="AT32" s="21" t="e">
        <f t="shared" si="24"/>
        <v>#N/A</v>
      </c>
      <c r="AU32" s="20" t="e">
        <f>VLOOKUP($D32,'DATA PENGUKURAN GARDU'!$A:$BS,44,0)</f>
        <v>#N/A</v>
      </c>
      <c r="AV32" s="21" t="e">
        <f t="shared" si="25"/>
        <v>#N/A</v>
      </c>
      <c r="AW32" s="20" t="e">
        <f>VLOOKUP($D32,'DATA PENGUKURAN GARDU'!$A:$BS,46,0)</f>
        <v>#N/A</v>
      </c>
      <c r="AX32" s="21" t="e">
        <f t="shared" si="26"/>
        <v>#N/A</v>
      </c>
      <c r="AY32" s="20" t="e">
        <f>VLOOKUP($D32,'DATA PENGUKURAN GARDU'!$A:$BS,46,0)</f>
        <v>#N/A</v>
      </c>
      <c r="AZ32" s="20" t="e">
        <f>VLOOKUP($D32,'DATA PENGUKURAN GARDU'!$A:$BS,53,0)</f>
        <v>#N/A</v>
      </c>
      <c r="BA32" s="20" t="e">
        <f>VLOOKUP($D32,'DATA PENGUKURAN GARDU'!$A:$BS,54,0)</f>
        <v>#N/A</v>
      </c>
      <c r="BB32" s="17" t="e">
        <f>VLOOKUP($E32,'DATA PENGUKURAN GARDU'!$A:$BS,42,0)</f>
        <v>#N/A</v>
      </c>
      <c r="BC32" s="23" t="e">
        <f t="shared" si="27"/>
        <v>#N/A</v>
      </c>
      <c r="BD32" s="17" t="e">
        <f>VLOOKUP($E32,'DATA PENGUKURAN GARDU'!$A:$BS,44,0)</f>
        <v>#N/A</v>
      </c>
      <c r="BE32" s="23" t="e">
        <f t="shared" si="28"/>
        <v>#N/A</v>
      </c>
      <c r="BF32" s="17" t="e">
        <f>VLOOKUP($E32,'DATA PENGUKURAN GARDU'!$A:$BS,46,0)</f>
        <v>#N/A</v>
      </c>
      <c r="BG32" s="23" t="e">
        <f t="shared" si="29"/>
        <v>#N/A</v>
      </c>
      <c r="BH32" s="17" t="e">
        <f>VLOOKUP($E32,'DATA PENGUKURAN GARDU'!$A:$BS,46,0)</f>
        <v>#N/A</v>
      </c>
      <c r="BI32" s="17" t="e">
        <f>VLOOKUP($E32,'DATA PENGUKURAN GARDU'!$A:$BS,53,0)</f>
        <v>#N/A</v>
      </c>
      <c r="BJ32" s="17" t="e">
        <f>VLOOKUP($E32,'DATA PENGUKURAN GARDU'!$A:$BS,54,0)</f>
        <v>#N/A</v>
      </c>
      <c r="BK32" s="20" t="e">
        <f t="shared" si="30"/>
        <v>#N/A</v>
      </c>
      <c r="BL32" s="20" t="e">
        <f t="shared" si="31"/>
        <v>#N/A</v>
      </c>
      <c r="BM32" s="20" t="e">
        <f t="shared" si="32"/>
        <v>#N/A</v>
      </c>
      <c r="BN32" s="25" t="e">
        <f t="shared" si="33"/>
        <v>#N/A</v>
      </c>
      <c r="BO32" s="26" t="str">
        <f t="shared" si="34"/>
        <v>0</v>
      </c>
      <c r="BP32" s="21" t="e">
        <f t="shared" si="35"/>
        <v>#VALUE!</v>
      </c>
      <c r="BQ32" s="20" t="e">
        <f t="shared" si="36"/>
        <v>#N/A</v>
      </c>
      <c r="BR32" s="20" t="e">
        <v>#N/A</v>
      </c>
      <c r="BS32" s="9" t="e">
        <v>#N/A</v>
      </c>
      <c r="BT32" s="2" t="e">
        <f t="shared" si="37"/>
        <v>#VALUE!</v>
      </c>
      <c r="BU32" s="2" t="e">
        <f t="shared" si="5"/>
        <v>#N/A</v>
      </c>
      <c r="BV32" s="2" t="e">
        <f t="shared" si="6"/>
        <v>#N/A</v>
      </c>
    </row>
    <row r="33" s="2" customFormat="1" ht="22.95" customHeight="1" spans="1:74">
      <c r="A33" s="9" t="str">
        <f t="shared" si="7"/>
        <v>KMO 42Induk</v>
      </c>
      <c r="B33" s="9" t="str">
        <f t="shared" si="8"/>
        <v>KMO 42jurusan 1</v>
      </c>
      <c r="C33" s="9" t="str">
        <f t="shared" si="9"/>
        <v>KMO 42jurusan 2</v>
      </c>
      <c r="D33" s="9" t="str">
        <f t="shared" si="10"/>
        <v>KMO 42jurusan 3</v>
      </c>
      <c r="E33" s="9" t="str">
        <f t="shared" si="11"/>
        <v>KMO 42jurusan 4</v>
      </c>
      <c r="F33" s="10" t="s">
        <v>28</v>
      </c>
      <c r="G33" s="10" t="s">
        <v>8</v>
      </c>
      <c r="H33" s="10" t="s">
        <v>75</v>
      </c>
      <c r="I33" s="10">
        <v>0.651166022</v>
      </c>
      <c r="J33" s="10">
        <v>124.4683380127</v>
      </c>
      <c r="K33" s="10" t="s">
        <v>7465</v>
      </c>
      <c r="L33" s="10" t="s">
        <v>7465</v>
      </c>
      <c r="M33" s="10" t="s">
        <v>7465</v>
      </c>
      <c r="N33" s="14">
        <f t="shared" si="12"/>
        <v>0</v>
      </c>
      <c r="O33" s="15" t="e">
        <f t="shared" si="13"/>
        <v>#VALUE!</v>
      </c>
      <c r="P33" s="15" t="e">
        <f t="shared" si="14"/>
        <v>#VALUE!</v>
      </c>
      <c r="Q33" s="17" t="e">
        <f>VLOOKUP($A33,'DATA PENGUKURAN GARDU'!$A:$BS,42,0)</f>
        <v>#N/A</v>
      </c>
      <c r="R33" s="18" t="e">
        <f t="shared" si="15"/>
        <v>#N/A</v>
      </c>
      <c r="S33" s="17" t="e">
        <f>VLOOKUP($A33,'DATA PENGUKURAN GARDU'!$A:$BS,44,0)</f>
        <v>#N/A</v>
      </c>
      <c r="T33" s="18" t="e">
        <f t="shared" si="16"/>
        <v>#N/A</v>
      </c>
      <c r="U33" s="17" t="e">
        <f>VLOOKUP($A33,'DATA PENGUKURAN GARDU'!$A:$BS,46,0)</f>
        <v>#N/A</v>
      </c>
      <c r="V33" s="18" t="e">
        <f t="shared" si="17"/>
        <v>#N/A</v>
      </c>
      <c r="W33" s="17" t="e">
        <f>VLOOKUP($A33,'DATA PENGUKURAN GARDU'!$A:$BS,48,0)</f>
        <v>#N/A</v>
      </c>
      <c r="X33" s="17" t="e">
        <f>VLOOKUP($A33,'DATA PENGUKURAN GARDU'!$A:$BS,53,0)</f>
        <v>#N/A</v>
      </c>
      <c r="Y33" s="17" t="e">
        <f>VLOOKUP($A33,'DATA PENGUKURAN GARDU'!$A:$BS,54,0)</f>
        <v>#N/A</v>
      </c>
      <c r="Z33" s="17" t="e">
        <f>VLOOKUP($A33,'DATA PENGUKURAN GARDU'!$A:$BS,55,0)</f>
        <v>#N/A</v>
      </c>
      <c r="AA33" s="20" t="e">
        <f>VLOOKUP($B33,'DATA PENGUKURAN GARDU'!$A:$BS,42,0)</f>
        <v>#N/A</v>
      </c>
      <c r="AB33" s="21" t="e">
        <f t="shared" si="18"/>
        <v>#N/A</v>
      </c>
      <c r="AC33" s="20" t="e">
        <f>VLOOKUP($B33,'DATA PENGUKURAN GARDU'!$A:$BS,44,0)</f>
        <v>#N/A</v>
      </c>
      <c r="AD33" s="21" t="e">
        <f t="shared" si="19"/>
        <v>#N/A</v>
      </c>
      <c r="AE33" s="20" t="e">
        <f>VLOOKUP($B33,'DATA PENGUKURAN GARDU'!$A:$BS,46,0)</f>
        <v>#N/A</v>
      </c>
      <c r="AF33" s="21" t="e">
        <f t="shared" si="20"/>
        <v>#N/A</v>
      </c>
      <c r="AG33" s="20" t="e">
        <f>VLOOKUP($B33,'DATA PENGUKURAN GARDU'!$A:$BS,46,0)</f>
        <v>#N/A</v>
      </c>
      <c r="AH33" s="20" t="e">
        <f>VLOOKUP($B33,'DATA PENGUKURAN GARDU'!$A:$BS,53,0)</f>
        <v>#N/A</v>
      </c>
      <c r="AI33" s="20" t="e">
        <f>VLOOKUP($B33,'DATA PENGUKURAN GARDU'!$A:$BS,54,0)</f>
        <v>#N/A</v>
      </c>
      <c r="AJ33" s="17" t="e">
        <f>VLOOKUP($C33,'DATA PENGUKURAN GARDU'!$A:$BS,42,0)</f>
        <v>#N/A</v>
      </c>
      <c r="AK33" s="23" t="e">
        <f t="shared" si="21"/>
        <v>#N/A</v>
      </c>
      <c r="AL33" s="17" t="e">
        <f>VLOOKUP($C33,'DATA PENGUKURAN GARDU'!$A:$BS,44,0)</f>
        <v>#N/A</v>
      </c>
      <c r="AM33" s="23" t="e">
        <f t="shared" si="22"/>
        <v>#N/A</v>
      </c>
      <c r="AN33" s="17" t="e">
        <f>VLOOKUP($C33,'DATA PENGUKURAN GARDU'!$A:$BS,46,0)</f>
        <v>#N/A</v>
      </c>
      <c r="AO33" s="23" t="e">
        <f t="shared" si="23"/>
        <v>#N/A</v>
      </c>
      <c r="AP33" s="17" t="e">
        <f>VLOOKUP($C33,'DATA PENGUKURAN GARDU'!$A:$BS,46,0)</f>
        <v>#N/A</v>
      </c>
      <c r="AQ33" s="17" t="e">
        <f>VLOOKUP($C33,'DATA PENGUKURAN GARDU'!$A:$BS,53,0)</f>
        <v>#N/A</v>
      </c>
      <c r="AR33" s="17" t="e">
        <f>VLOOKUP($C33,'DATA PENGUKURAN GARDU'!$A:$BS,54,0)</f>
        <v>#N/A</v>
      </c>
      <c r="AS33" s="20" t="e">
        <f>VLOOKUP($D33,'DATA PENGUKURAN GARDU'!$A:$BS,42,0)</f>
        <v>#N/A</v>
      </c>
      <c r="AT33" s="21" t="e">
        <f t="shared" si="24"/>
        <v>#N/A</v>
      </c>
      <c r="AU33" s="20" t="e">
        <f>VLOOKUP($D33,'DATA PENGUKURAN GARDU'!$A:$BS,44,0)</f>
        <v>#N/A</v>
      </c>
      <c r="AV33" s="21" t="e">
        <f t="shared" si="25"/>
        <v>#N/A</v>
      </c>
      <c r="AW33" s="20" t="e">
        <f>VLOOKUP($D33,'DATA PENGUKURAN GARDU'!$A:$BS,46,0)</f>
        <v>#N/A</v>
      </c>
      <c r="AX33" s="21" t="e">
        <f t="shared" si="26"/>
        <v>#N/A</v>
      </c>
      <c r="AY33" s="20" t="e">
        <f>VLOOKUP($D33,'DATA PENGUKURAN GARDU'!$A:$BS,46,0)</f>
        <v>#N/A</v>
      </c>
      <c r="AZ33" s="20" t="e">
        <f>VLOOKUP($D33,'DATA PENGUKURAN GARDU'!$A:$BS,53,0)</f>
        <v>#N/A</v>
      </c>
      <c r="BA33" s="20" t="e">
        <f>VLOOKUP($D33,'DATA PENGUKURAN GARDU'!$A:$BS,54,0)</f>
        <v>#N/A</v>
      </c>
      <c r="BB33" s="17" t="e">
        <f>VLOOKUP($E33,'DATA PENGUKURAN GARDU'!$A:$BS,42,0)</f>
        <v>#N/A</v>
      </c>
      <c r="BC33" s="23" t="e">
        <f t="shared" si="27"/>
        <v>#N/A</v>
      </c>
      <c r="BD33" s="17" t="e">
        <f>VLOOKUP($E33,'DATA PENGUKURAN GARDU'!$A:$BS,44,0)</f>
        <v>#N/A</v>
      </c>
      <c r="BE33" s="23" t="e">
        <f t="shared" si="28"/>
        <v>#N/A</v>
      </c>
      <c r="BF33" s="17" t="e">
        <f>VLOOKUP($E33,'DATA PENGUKURAN GARDU'!$A:$BS,46,0)</f>
        <v>#N/A</v>
      </c>
      <c r="BG33" s="23" t="e">
        <f t="shared" si="29"/>
        <v>#N/A</v>
      </c>
      <c r="BH33" s="17" t="e">
        <f>VLOOKUP($E33,'DATA PENGUKURAN GARDU'!$A:$BS,46,0)</f>
        <v>#N/A</v>
      </c>
      <c r="BI33" s="17" t="e">
        <f>VLOOKUP($E33,'DATA PENGUKURAN GARDU'!$A:$BS,53,0)</f>
        <v>#N/A</v>
      </c>
      <c r="BJ33" s="17" t="e">
        <f>VLOOKUP($E33,'DATA PENGUKURAN GARDU'!$A:$BS,54,0)</f>
        <v>#N/A</v>
      </c>
      <c r="BK33" s="20" t="e">
        <f t="shared" si="30"/>
        <v>#N/A</v>
      </c>
      <c r="BL33" s="20" t="e">
        <f t="shared" si="31"/>
        <v>#N/A</v>
      </c>
      <c r="BM33" s="20" t="e">
        <f t="shared" si="32"/>
        <v>#N/A</v>
      </c>
      <c r="BN33" s="25" t="e">
        <f t="shared" si="33"/>
        <v>#N/A</v>
      </c>
      <c r="BO33" s="26" t="str">
        <f t="shared" si="34"/>
        <v>0</v>
      </c>
      <c r="BP33" s="21" t="e">
        <f t="shared" si="35"/>
        <v>#VALUE!</v>
      </c>
      <c r="BQ33" s="20" t="e">
        <f t="shared" si="36"/>
        <v>#N/A</v>
      </c>
      <c r="BR33" s="20" t="e">
        <v>#N/A</v>
      </c>
      <c r="BS33" s="9" t="e">
        <v>#N/A</v>
      </c>
      <c r="BT33" s="2" t="e">
        <f t="shared" si="37"/>
        <v>#VALUE!</v>
      </c>
      <c r="BU33" s="2" t="e">
        <f t="shared" si="5"/>
        <v>#N/A</v>
      </c>
      <c r="BV33" s="2" t="e">
        <f t="shared" si="6"/>
        <v>#N/A</v>
      </c>
    </row>
    <row r="34" s="2" customFormat="1" ht="22.95" customHeight="1" spans="1:74">
      <c r="A34" s="9" t="str">
        <f t="shared" si="7"/>
        <v>KMO 47Induk</v>
      </c>
      <c r="B34" s="9" t="str">
        <f t="shared" si="8"/>
        <v>KMO 47jurusan 1</v>
      </c>
      <c r="C34" s="9" t="str">
        <f t="shared" si="9"/>
        <v>KMO 47jurusan 2</v>
      </c>
      <c r="D34" s="9" t="str">
        <f t="shared" si="10"/>
        <v>KMO 47jurusan 3</v>
      </c>
      <c r="E34" s="9" t="str">
        <f t="shared" si="11"/>
        <v>KMO 47jurusan 4</v>
      </c>
      <c r="F34" s="10" t="s">
        <v>76</v>
      </c>
      <c r="G34" s="10" t="s">
        <v>8</v>
      </c>
      <c r="H34" s="10" t="s">
        <v>77</v>
      </c>
      <c r="I34" s="10">
        <v>0.634568989</v>
      </c>
      <c r="J34" s="10">
        <v>124.5111236572</v>
      </c>
      <c r="K34" s="10" t="s">
        <v>7465</v>
      </c>
      <c r="L34" s="10" t="s">
        <v>7465</v>
      </c>
      <c r="M34" s="10" t="s">
        <v>7465</v>
      </c>
      <c r="N34" s="14">
        <f t="shared" si="12"/>
        <v>0</v>
      </c>
      <c r="O34" s="15" t="e">
        <f t="shared" si="13"/>
        <v>#VALUE!</v>
      </c>
      <c r="P34" s="15" t="e">
        <f t="shared" si="14"/>
        <v>#VALUE!</v>
      </c>
      <c r="Q34" s="17" t="e">
        <f>VLOOKUP($A34,'DATA PENGUKURAN GARDU'!$A:$BS,42,0)</f>
        <v>#N/A</v>
      </c>
      <c r="R34" s="18" t="e">
        <f t="shared" si="15"/>
        <v>#N/A</v>
      </c>
      <c r="S34" s="17" t="e">
        <f>VLOOKUP($A34,'DATA PENGUKURAN GARDU'!$A:$BS,44,0)</f>
        <v>#N/A</v>
      </c>
      <c r="T34" s="18" t="e">
        <f t="shared" si="16"/>
        <v>#N/A</v>
      </c>
      <c r="U34" s="17" t="e">
        <f>VLOOKUP($A34,'DATA PENGUKURAN GARDU'!$A:$BS,46,0)</f>
        <v>#N/A</v>
      </c>
      <c r="V34" s="18" t="e">
        <f t="shared" si="17"/>
        <v>#N/A</v>
      </c>
      <c r="W34" s="17" t="e">
        <f>VLOOKUP($A34,'DATA PENGUKURAN GARDU'!$A:$BS,48,0)</f>
        <v>#N/A</v>
      </c>
      <c r="X34" s="17" t="e">
        <f>VLOOKUP($A34,'DATA PENGUKURAN GARDU'!$A:$BS,53,0)</f>
        <v>#N/A</v>
      </c>
      <c r="Y34" s="17" t="e">
        <f>VLOOKUP($A34,'DATA PENGUKURAN GARDU'!$A:$BS,54,0)</f>
        <v>#N/A</v>
      </c>
      <c r="Z34" s="17" t="e">
        <f>VLOOKUP($A34,'DATA PENGUKURAN GARDU'!$A:$BS,55,0)</f>
        <v>#N/A</v>
      </c>
      <c r="AA34" s="20" t="e">
        <f>VLOOKUP($B34,'DATA PENGUKURAN GARDU'!$A:$BS,42,0)</f>
        <v>#N/A</v>
      </c>
      <c r="AB34" s="21" t="e">
        <f t="shared" si="18"/>
        <v>#N/A</v>
      </c>
      <c r="AC34" s="20" t="e">
        <f>VLOOKUP($B34,'DATA PENGUKURAN GARDU'!$A:$BS,44,0)</f>
        <v>#N/A</v>
      </c>
      <c r="AD34" s="21" t="e">
        <f t="shared" si="19"/>
        <v>#N/A</v>
      </c>
      <c r="AE34" s="20" t="e">
        <f>VLOOKUP($B34,'DATA PENGUKURAN GARDU'!$A:$BS,46,0)</f>
        <v>#N/A</v>
      </c>
      <c r="AF34" s="21" t="e">
        <f t="shared" si="20"/>
        <v>#N/A</v>
      </c>
      <c r="AG34" s="20" t="e">
        <f>VLOOKUP($B34,'DATA PENGUKURAN GARDU'!$A:$BS,46,0)</f>
        <v>#N/A</v>
      </c>
      <c r="AH34" s="20" t="e">
        <f>VLOOKUP($B34,'DATA PENGUKURAN GARDU'!$A:$BS,53,0)</f>
        <v>#N/A</v>
      </c>
      <c r="AI34" s="20" t="e">
        <f>VLOOKUP($B34,'DATA PENGUKURAN GARDU'!$A:$BS,54,0)</f>
        <v>#N/A</v>
      </c>
      <c r="AJ34" s="17" t="e">
        <f>VLOOKUP($C34,'DATA PENGUKURAN GARDU'!$A:$BS,42,0)</f>
        <v>#N/A</v>
      </c>
      <c r="AK34" s="23" t="e">
        <f t="shared" si="21"/>
        <v>#N/A</v>
      </c>
      <c r="AL34" s="17" t="e">
        <f>VLOOKUP($C34,'DATA PENGUKURAN GARDU'!$A:$BS,44,0)</f>
        <v>#N/A</v>
      </c>
      <c r="AM34" s="23" t="e">
        <f t="shared" si="22"/>
        <v>#N/A</v>
      </c>
      <c r="AN34" s="17" t="e">
        <f>VLOOKUP($C34,'DATA PENGUKURAN GARDU'!$A:$BS,46,0)</f>
        <v>#N/A</v>
      </c>
      <c r="AO34" s="23" t="e">
        <f t="shared" si="23"/>
        <v>#N/A</v>
      </c>
      <c r="AP34" s="17" t="e">
        <f>VLOOKUP($C34,'DATA PENGUKURAN GARDU'!$A:$BS,46,0)</f>
        <v>#N/A</v>
      </c>
      <c r="AQ34" s="17" t="e">
        <f>VLOOKUP($C34,'DATA PENGUKURAN GARDU'!$A:$BS,53,0)</f>
        <v>#N/A</v>
      </c>
      <c r="AR34" s="17" t="e">
        <f>VLOOKUP($C34,'DATA PENGUKURAN GARDU'!$A:$BS,54,0)</f>
        <v>#N/A</v>
      </c>
      <c r="AS34" s="20" t="e">
        <f>VLOOKUP($D34,'DATA PENGUKURAN GARDU'!$A:$BS,42,0)</f>
        <v>#N/A</v>
      </c>
      <c r="AT34" s="21" t="e">
        <f t="shared" si="24"/>
        <v>#N/A</v>
      </c>
      <c r="AU34" s="20" t="e">
        <f>VLOOKUP($D34,'DATA PENGUKURAN GARDU'!$A:$BS,44,0)</f>
        <v>#N/A</v>
      </c>
      <c r="AV34" s="21" t="e">
        <f t="shared" si="25"/>
        <v>#N/A</v>
      </c>
      <c r="AW34" s="20" t="e">
        <f>VLOOKUP($D34,'DATA PENGUKURAN GARDU'!$A:$BS,46,0)</f>
        <v>#N/A</v>
      </c>
      <c r="AX34" s="21" t="e">
        <f t="shared" si="26"/>
        <v>#N/A</v>
      </c>
      <c r="AY34" s="20" t="e">
        <f>VLOOKUP($D34,'DATA PENGUKURAN GARDU'!$A:$BS,46,0)</f>
        <v>#N/A</v>
      </c>
      <c r="AZ34" s="20" t="e">
        <f>VLOOKUP($D34,'DATA PENGUKURAN GARDU'!$A:$BS,53,0)</f>
        <v>#N/A</v>
      </c>
      <c r="BA34" s="20" t="e">
        <f>VLOOKUP($D34,'DATA PENGUKURAN GARDU'!$A:$BS,54,0)</f>
        <v>#N/A</v>
      </c>
      <c r="BB34" s="17" t="e">
        <f>VLOOKUP($E34,'DATA PENGUKURAN GARDU'!$A:$BS,42,0)</f>
        <v>#N/A</v>
      </c>
      <c r="BC34" s="23" t="e">
        <f t="shared" si="27"/>
        <v>#N/A</v>
      </c>
      <c r="BD34" s="17" t="e">
        <f>VLOOKUP($E34,'DATA PENGUKURAN GARDU'!$A:$BS,44,0)</f>
        <v>#N/A</v>
      </c>
      <c r="BE34" s="23" t="e">
        <f t="shared" si="28"/>
        <v>#N/A</v>
      </c>
      <c r="BF34" s="17" t="e">
        <f>VLOOKUP($E34,'DATA PENGUKURAN GARDU'!$A:$BS,46,0)</f>
        <v>#N/A</v>
      </c>
      <c r="BG34" s="23" t="e">
        <f t="shared" si="29"/>
        <v>#N/A</v>
      </c>
      <c r="BH34" s="17" t="e">
        <f>VLOOKUP($E34,'DATA PENGUKURAN GARDU'!$A:$BS,46,0)</f>
        <v>#N/A</v>
      </c>
      <c r="BI34" s="17" t="e">
        <f>VLOOKUP($E34,'DATA PENGUKURAN GARDU'!$A:$BS,53,0)</f>
        <v>#N/A</v>
      </c>
      <c r="BJ34" s="17" t="e">
        <f>VLOOKUP($E34,'DATA PENGUKURAN GARDU'!$A:$BS,54,0)</f>
        <v>#N/A</v>
      </c>
      <c r="BK34" s="20" t="e">
        <f t="shared" si="30"/>
        <v>#N/A</v>
      </c>
      <c r="BL34" s="20" t="e">
        <f t="shared" si="31"/>
        <v>#N/A</v>
      </c>
      <c r="BM34" s="20" t="e">
        <f t="shared" si="32"/>
        <v>#N/A</v>
      </c>
      <c r="BN34" s="25" t="e">
        <f t="shared" si="33"/>
        <v>#N/A</v>
      </c>
      <c r="BO34" s="26" t="str">
        <f t="shared" si="34"/>
        <v>0</v>
      </c>
      <c r="BP34" s="21" t="e">
        <f t="shared" si="35"/>
        <v>#VALUE!</v>
      </c>
      <c r="BQ34" s="20" t="e">
        <f t="shared" si="36"/>
        <v>#N/A</v>
      </c>
      <c r="BR34" s="20" t="e">
        <v>#N/A</v>
      </c>
      <c r="BS34" s="9" t="e">
        <v>#N/A</v>
      </c>
      <c r="BT34" s="2" t="e">
        <f t="shared" si="37"/>
        <v>#VALUE!</v>
      </c>
      <c r="BU34" s="2" t="e">
        <f t="shared" si="5"/>
        <v>#N/A</v>
      </c>
      <c r="BV34" s="2" t="e">
        <f t="shared" si="6"/>
        <v>#N/A</v>
      </c>
    </row>
    <row r="35" s="2" customFormat="1" ht="22.95" customHeight="1" spans="1:74">
      <c r="A35" s="9" t="str">
        <f t="shared" si="7"/>
        <v>GARDU NURMAINI SIREGAR ATOGAInduk</v>
      </c>
      <c r="B35" s="9" t="str">
        <f t="shared" si="8"/>
        <v>GARDU NURMAINI SIREGAR ATOGAjurusan 1</v>
      </c>
      <c r="C35" s="9" t="str">
        <f t="shared" si="9"/>
        <v>GARDU NURMAINI SIREGAR ATOGAjurusan 2</v>
      </c>
      <c r="D35" s="9" t="str">
        <f t="shared" si="10"/>
        <v>GARDU NURMAINI SIREGAR ATOGAjurusan 3</v>
      </c>
      <c r="E35" s="9" t="str">
        <f t="shared" si="11"/>
        <v>GARDU NURMAINI SIREGAR ATOGAjurusan 4</v>
      </c>
      <c r="F35" s="10" t="s">
        <v>78</v>
      </c>
      <c r="G35" s="10" t="s">
        <v>8</v>
      </c>
      <c r="H35" s="10" t="s">
        <v>79</v>
      </c>
      <c r="I35" s="10">
        <v>0.676706</v>
      </c>
      <c r="J35" s="10">
        <v>124.538035</v>
      </c>
      <c r="K35" s="10" t="s">
        <v>7465</v>
      </c>
      <c r="L35" s="10" t="s">
        <v>7465</v>
      </c>
      <c r="M35" s="10" t="s">
        <v>7465</v>
      </c>
      <c r="N35" s="14">
        <f t="shared" si="12"/>
        <v>0</v>
      </c>
      <c r="O35" s="15" t="e">
        <f t="shared" si="13"/>
        <v>#VALUE!</v>
      </c>
      <c r="P35" s="15" t="e">
        <f t="shared" si="14"/>
        <v>#VALUE!</v>
      </c>
      <c r="Q35" s="17" t="e">
        <f>VLOOKUP($A35,'DATA PENGUKURAN GARDU'!$A:$BS,42,0)</f>
        <v>#N/A</v>
      </c>
      <c r="R35" s="18" t="e">
        <f t="shared" si="15"/>
        <v>#N/A</v>
      </c>
      <c r="S35" s="17" t="e">
        <f>VLOOKUP($A35,'DATA PENGUKURAN GARDU'!$A:$BS,44,0)</f>
        <v>#N/A</v>
      </c>
      <c r="T35" s="18" t="e">
        <f t="shared" si="16"/>
        <v>#N/A</v>
      </c>
      <c r="U35" s="17" t="e">
        <f>VLOOKUP($A35,'DATA PENGUKURAN GARDU'!$A:$BS,46,0)</f>
        <v>#N/A</v>
      </c>
      <c r="V35" s="18" t="e">
        <f t="shared" si="17"/>
        <v>#N/A</v>
      </c>
      <c r="W35" s="17" t="e">
        <f>VLOOKUP($A35,'DATA PENGUKURAN GARDU'!$A:$BS,48,0)</f>
        <v>#N/A</v>
      </c>
      <c r="X35" s="17" t="e">
        <f>VLOOKUP($A35,'DATA PENGUKURAN GARDU'!$A:$BS,53,0)</f>
        <v>#N/A</v>
      </c>
      <c r="Y35" s="17" t="e">
        <f>VLOOKUP($A35,'DATA PENGUKURAN GARDU'!$A:$BS,54,0)</f>
        <v>#N/A</v>
      </c>
      <c r="Z35" s="17" t="e">
        <f>VLOOKUP($A35,'DATA PENGUKURAN GARDU'!$A:$BS,55,0)</f>
        <v>#N/A</v>
      </c>
      <c r="AA35" s="20" t="e">
        <f>VLOOKUP($B35,'DATA PENGUKURAN GARDU'!$A:$BS,42,0)</f>
        <v>#N/A</v>
      </c>
      <c r="AB35" s="21" t="e">
        <f t="shared" si="18"/>
        <v>#N/A</v>
      </c>
      <c r="AC35" s="20" t="e">
        <f>VLOOKUP($B35,'DATA PENGUKURAN GARDU'!$A:$BS,44,0)</f>
        <v>#N/A</v>
      </c>
      <c r="AD35" s="21" t="e">
        <f t="shared" si="19"/>
        <v>#N/A</v>
      </c>
      <c r="AE35" s="20" t="e">
        <f>VLOOKUP($B35,'DATA PENGUKURAN GARDU'!$A:$BS,46,0)</f>
        <v>#N/A</v>
      </c>
      <c r="AF35" s="21" t="e">
        <f t="shared" si="20"/>
        <v>#N/A</v>
      </c>
      <c r="AG35" s="20" t="e">
        <f>VLOOKUP($B35,'DATA PENGUKURAN GARDU'!$A:$BS,46,0)</f>
        <v>#N/A</v>
      </c>
      <c r="AH35" s="20" t="e">
        <f>VLOOKUP($B35,'DATA PENGUKURAN GARDU'!$A:$BS,53,0)</f>
        <v>#N/A</v>
      </c>
      <c r="AI35" s="20" t="e">
        <f>VLOOKUP($B35,'DATA PENGUKURAN GARDU'!$A:$BS,54,0)</f>
        <v>#N/A</v>
      </c>
      <c r="AJ35" s="17" t="e">
        <f>VLOOKUP($C35,'DATA PENGUKURAN GARDU'!$A:$BS,42,0)</f>
        <v>#N/A</v>
      </c>
      <c r="AK35" s="23" t="e">
        <f t="shared" si="21"/>
        <v>#N/A</v>
      </c>
      <c r="AL35" s="17" t="e">
        <f>VLOOKUP($C35,'DATA PENGUKURAN GARDU'!$A:$BS,44,0)</f>
        <v>#N/A</v>
      </c>
      <c r="AM35" s="23" t="e">
        <f t="shared" si="22"/>
        <v>#N/A</v>
      </c>
      <c r="AN35" s="17" t="e">
        <f>VLOOKUP($C35,'DATA PENGUKURAN GARDU'!$A:$BS,46,0)</f>
        <v>#N/A</v>
      </c>
      <c r="AO35" s="23" t="e">
        <f t="shared" si="23"/>
        <v>#N/A</v>
      </c>
      <c r="AP35" s="17" t="e">
        <f>VLOOKUP($C35,'DATA PENGUKURAN GARDU'!$A:$BS,46,0)</f>
        <v>#N/A</v>
      </c>
      <c r="AQ35" s="17" t="e">
        <f>VLOOKUP($C35,'DATA PENGUKURAN GARDU'!$A:$BS,53,0)</f>
        <v>#N/A</v>
      </c>
      <c r="AR35" s="17" t="e">
        <f>VLOOKUP($C35,'DATA PENGUKURAN GARDU'!$A:$BS,54,0)</f>
        <v>#N/A</v>
      </c>
      <c r="AS35" s="20" t="e">
        <f>VLOOKUP($D35,'DATA PENGUKURAN GARDU'!$A:$BS,42,0)</f>
        <v>#N/A</v>
      </c>
      <c r="AT35" s="21" t="e">
        <f t="shared" si="24"/>
        <v>#N/A</v>
      </c>
      <c r="AU35" s="20" t="e">
        <f>VLOOKUP($D35,'DATA PENGUKURAN GARDU'!$A:$BS,44,0)</f>
        <v>#N/A</v>
      </c>
      <c r="AV35" s="21" t="e">
        <f t="shared" si="25"/>
        <v>#N/A</v>
      </c>
      <c r="AW35" s="20" t="e">
        <f>VLOOKUP($D35,'DATA PENGUKURAN GARDU'!$A:$BS,46,0)</f>
        <v>#N/A</v>
      </c>
      <c r="AX35" s="21" t="e">
        <f t="shared" si="26"/>
        <v>#N/A</v>
      </c>
      <c r="AY35" s="20" t="e">
        <f>VLOOKUP($D35,'DATA PENGUKURAN GARDU'!$A:$BS,46,0)</f>
        <v>#N/A</v>
      </c>
      <c r="AZ35" s="20" t="e">
        <f>VLOOKUP($D35,'DATA PENGUKURAN GARDU'!$A:$BS,53,0)</f>
        <v>#N/A</v>
      </c>
      <c r="BA35" s="20" t="e">
        <f>VLOOKUP($D35,'DATA PENGUKURAN GARDU'!$A:$BS,54,0)</f>
        <v>#N/A</v>
      </c>
      <c r="BB35" s="17" t="e">
        <f>VLOOKUP($E35,'DATA PENGUKURAN GARDU'!$A:$BS,42,0)</f>
        <v>#N/A</v>
      </c>
      <c r="BC35" s="23" t="e">
        <f t="shared" si="27"/>
        <v>#N/A</v>
      </c>
      <c r="BD35" s="17" t="e">
        <f>VLOOKUP($E35,'DATA PENGUKURAN GARDU'!$A:$BS,44,0)</f>
        <v>#N/A</v>
      </c>
      <c r="BE35" s="23" t="e">
        <f t="shared" si="28"/>
        <v>#N/A</v>
      </c>
      <c r="BF35" s="17" t="e">
        <f>VLOOKUP($E35,'DATA PENGUKURAN GARDU'!$A:$BS,46,0)</f>
        <v>#N/A</v>
      </c>
      <c r="BG35" s="23" t="e">
        <f t="shared" si="29"/>
        <v>#N/A</v>
      </c>
      <c r="BH35" s="17" t="e">
        <f>VLOOKUP($E35,'DATA PENGUKURAN GARDU'!$A:$BS,46,0)</f>
        <v>#N/A</v>
      </c>
      <c r="BI35" s="17" t="e">
        <f>VLOOKUP($E35,'DATA PENGUKURAN GARDU'!$A:$BS,53,0)</f>
        <v>#N/A</v>
      </c>
      <c r="BJ35" s="17" t="e">
        <f>VLOOKUP($E35,'DATA PENGUKURAN GARDU'!$A:$BS,54,0)</f>
        <v>#N/A</v>
      </c>
      <c r="BK35" s="20" t="e">
        <f t="shared" si="30"/>
        <v>#N/A</v>
      </c>
      <c r="BL35" s="20" t="e">
        <f t="shared" si="31"/>
        <v>#N/A</v>
      </c>
      <c r="BM35" s="20" t="e">
        <f t="shared" si="32"/>
        <v>#N/A</v>
      </c>
      <c r="BN35" s="25" t="e">
        <f t="shared" si="33"/>
        <v>#N/A</v>
      </c>
      <c r="BO35" s="26" t="str">
        <f t="shared" si="34"/>
        <v>0</v>
      </c>
      <c r="BP35" s="21" t="e">
        <f t="shared" si="35"/>
        <v>#VALUE!</v>
      </c>
      <c r="BQ35" s="20" t="e">
        <f t="shared" si="36"/>
        <v>#N/A</v>
      </c>
      <c r="BR35" s="20" t="e">
        <v>#N/A</v>
      </c>
      <c r="BS35" s="9" t="e">
        <v>#N/A</v>
      </c>
      <c r="BT35" s="2" t="e">
        <f t="shared" si="37"/>
        <v>#VALUE!</v>
      </c>
      <c r="BU35" s="2" t="e">
        <f t="shared" si="5"/>
        <v>#N/A</v>
      </c>
      <c r="BV35" s="2" t="e">
        <f t="shared" si="6"/>
        <v>#N/A</v>
      </c>
    </row>
    <row r="36" s="2" customFormat="1" ht="22.95" customHeight="1" spans="1:74">
      <c r="A36" s="9" t="str">
        <f t="shared" si="7"/>
        <v>L-094Induk</v>
      </c>
      <c r="B36" s="9" t="str">
        <f t="shared" si="8"/>
        <v>L-094jurusan 1</v>
      </c>
      <c r="C36" s="9" t="str">
        <f t="shared" si="9"/>
        <v>L-094jurusan 2</v>
      </c>
      <c r="D36" s="9" t="str">
        <f t="shared" si="10"/>
        <v>L-094jurusan 3</v>
      </c>
      <c r="E36" s="9" t="str">
        <f t="shared" si="11"/>
        <v>L-094jurusan 4</v>
      </c>
      <c r="F36" s="10" t="s">
        <v>46</v>
      </c>
      <c r="G36" s="10" t="s">
        <v>22</v>
      </c>
      <c r="H36" s="10" t="s">
        <v>80</v>
      </c>
      <c r="I36" s="10">
        <v>0.37606</v>
      </c>
      <c r="J36" s="10">
        <v>124.02419</v>
      </c>
      <c r="K36" s="10" t="s">
        <v>7465</v>
      </c>
      <c r="L36" s="10" t="s">
        <v>7465</v>
      </c>
      <c r="M36" s="10" t="s">
        <v>7465</v>
      </c>
      <c r="N36" s="14">
        <f t="shared" si="12"/>
        <v>0</v>
      </c>
      <c r="O36" s="15" t="e">
        <f t="shared" si="13"/>
        <v>#VALUE!</v>
      </c>
      <c r="P36" s="15" t="e">
        <f t="shared" si="14"/>
        <v>#VALUE!</v>
      </c>
      <c r="Q36" s="17" t="e">
        <f>VLOOKUP($A36,'DATA PENGUKURAN GARDU'!$A:$BS,42,0)</f>
        <v>#N/A</v>
      </c>
      <c r="R36" s="18" t="e">
        <f t="shared" si="15"/>
        <v>#N/A</v>
      </c>
      <c r="S36" s="17" t="e">
        <f>VLOOKUP($A36,'DATA PENGUKURAN GARDU'!$A:$BS,44,0)</f>
        <v>#N/A</v>
      </c>
      <c r="T36" s="18" t="e">
        <f t="shared" si="16"/>
        <v>#N/A</v>
      </c>
      <c r="U36" s="17" t="e">
        <f>VLOOKUP($A36,'DATA PENGUKURAN GARDU'!$A:$BS,46,0)</f>
        <v>#N/A</v>
      </c>
      <c r="V36" s="18" t="e">
        <f t="shared" si="17"/>
        <v>#N/A</v>
      </c>
      <c r="W36" s="17" t="e">
        <f>VLOOKUP($A36,'DATA PENGUKURAN GARDU'!$A:$BS,48,0)</f>
        <v>#N/A</v>
      </c>
      <c r="X36" s="17" t="e">
        <f>VLOOKUP($A36,'DATA PENGUKURAN GARDU'!$A:$BS,53,0)</f>
        <v>#N/A</v>
      </c>
      <c r="Y36" s="17" t="e">
        <f>VLOOKUP($A36,'DATA PENGUKURAN GARDU'!$A:$BS,54,0)</f>
        <v>#N/A</v>
      </c>
      <c r="Z36" s="17" t="e">
        <f>VLOOKUP($A36,'DATA PENGUKURAN GARDU'!$A:$BS,55,0)</f>
        <v>#N/A</v>
      </c>
      <c r="AA36" s="20" t="e">
        <f>VLOOKUP($B36,'DATA PENGUKURAN GARDU'!$A:$BS,42,0)</f>
        <v>#N/A</v>
      </c>
      <c r="AB36" s="21" t="e">
        <f t="shared" si="18"/>
        <v>#N/A</v>
      </c>
      <c r="AC36" s="20" t="e">
        <f>VLOOKUP($B36,'DATA PENGUKURAN GARDU'!$A:$BS,44,0)</f>
        <v>#N/A</v>
      </c>
      <c r="AD36" s="21" t="e">
        <f t="shared" si="19"/>
        <v>#N/A</v>
      </c>
      <c r="AE36" s="20" t="e">
        <f>VLOOKUP($B36,'DATA PENGUKURAN GARDU'!$A:$BS,46,0)</f>
        <v>#N/A</v>
      </c>
      <c r="AF36" s="21" t="e">
        <f t="shared" si="20"/>
        <v>#N/A</v>
      </c>
      <c r="AG36" s="20" t="e">
        <f>VLOOKUP($B36,'DATA PENGUKURAN GARDU'!$A:$BS,46,0)</f>
        <v>#N/A</v>
      </c>
      <c r="AH36" s="20" t="e">
        <f>VLOOKUP($B36,'DATA PENGUKURAN GARDU'!$A:$BS,53,0)</f>
        <v>#N/A</v>
      </c>
      <c r="AI36" s="20" t="e">
        <f>VLOOKUP($B36,'DATA PENGUKURAN GARDU'!$A:$BS,54,0)</f>
        <v>#N/A</v>
      </c>
      <c r="AJ36" s="17" t="e">
        <f>VLOOKUP($C36,'DATA PENGUKURAN GARDU'!$A:$BS,42,0)</f>
        <v>#N/A</v>
      </c>
      <c r="AK36" s="23" t="e">
        <f t="shared" si="21"/>
        <v>#N/A</v>
      </c>
      <c r="AL36" s="17" t="e">
        <f>VLOOKUP($C36,'DATA PENGUKURAN GARDU'!$A:$BS,44,0)</f>
        <v>#N/A</v>
      </c>
      <c r="AM36" s="23" t="e">
        <f t="shared" si="22"/>
        <v>#N/A</v>
      </c>
      <c r="AN36" s="17" t="e">
        <f>VLOOKUP($C36,'DATA PENGUKURAN GARDU'!$A:$BS,46,0)</f>
        <v>#N/A</v>
      </c>
      <c r="AO36" s="23" t="e">
        <f t="shared" si="23"/>
        <v>#N/A</v>
      </c>
      <c r="AP36" s="17" t="e">
        <f>VLOOKUP($C36,'DATA PENGUKURAN GARDU'!$A:$BS,46,0)</f>
        <v>#N/A</v>
      </c>
      <c r="AQ36" s="17" t="e">
        <f>VLOOKUP($C36,'DATA PENGUKURAN GARDU'!$A:$BS,53,0)</f>
        <v>#N/A</v>
      </c>
      <c r="AR36" s="17" t="e">
        <f>VLOOKUP($C36,'DATA PENGUKURAN GARDU'!$A:$BS,54,0)</f>
        <v>#N/A</v>
      </c>
      <c r="AS36" s="20" t="e">
        <f>VLOOKUP($D36,'DATA PENGUKURAN GARDU'!$A:$BS,42,0)</f>
        <v>#N/A</v>
      </c>
      <c r="AT36" s="21" t="e">
        <f t="shared" si="24"/>
        <v>#N/A</v>
      </c>
      <c r="AU36" s="20" t="e">
        <f>VLOOKUP($D36,'DATA PENGUKURAN GARDU'!$A:$BS,44,0)</f>
        <v>#N/A</v>
      </c>
      <c r="AV36" s="21" t="e">
        <f t="shared" si="25"/>
        <v>#N/A</v>
      </c>
      <c r="AW36" s="20" t="e">
        <f>VLOOKUP($D36,'DATA PENGUKURAN GARDU'!$A:$BS,46,0)</f>
        <v>#N/A</v>
      </c>
      <c r="AX36" s="21" t="e">
        <f t="shared" si="26"/>
        <v>#N/A</v>
      </c>
      <c r="AY36" s="20" t="e">
        <f>VLOOKUP($D36,'DATA PENGUKURAN GARDU'!$A:$BS,46,0)</f>
        <v>#N/A</v>
      </c>
      <c r="AZ36" s="20" t="e">
        <f>VLOOKUP($D36,'DATA PENGUKURAN GARDU'!$A:$BS,53,0)</f>
        <v>#N/A</v>
      </c>
      <c r="BA36" s="20" t="e">
        <f>VLOOKUP($D36,'DATA PENGUKURAN GARDU'!$A:$BS,54,0)</f>
        <v>#N/A</v>
      </c>
      <c r="BB36" s="17" t="e">
        <f>VLOOKUP($E36,'DATA PENGUKURAN GARDU'!$A:$BS,42,0)</f>
        <v>#N/A</v>
      </c>
      <c r="BC36" s="23" t="e">
        <f t="shared" si="27"/>
        <v>#N/A</v>
      </c>
      <c r="BD36" s="17" t="e">
        <f>VLOOKUP($E36,'DATA PENGUKURAN GARDU'!$A:$BS,44,0)</f>
        <v>#N/A</v>
      </c>
      <c r="BE36" s="23" t="e">
        <f t="shared" si="28"/>
        <v>#N/A</v>
      </c>
      <c r="BF36" s="17" t="e">
        <f>VLOOKUP($E36,'DATA PENGUKURAN GARDU'!$A:$BS,46,0)</f>
        <v>#N/A</v>
      </c>
      <c r="BG36" s="23" t="e">
        <f t="shared" si="29"/>
        <v>#N/A</v>
      </c>
      <c r="BH36" s="17" t="e">
        <f>VLOOKUP($E36,'DATA PENGUKURAN GARDU'!$A:$BS,46,0)</f>
        <v>#N/A</v>
      </c>
      <c r="BI36" s="17" t="e">
        <f>VLOOKUP($E36,'DATA PENGUKURAN GARDU'!$A:$BS,53,0)</f>
        <v>#N/A</v>
      </c>
      <c r="BJ36" s="17" t="e">
        <f>VLOOKUP($E36,'DATA PENGUKURAN GARDU'!$A:$BS,54,0)</f>
        <v>#N/A</v>
      </c>
      <c r="BK36" s="20" t="e">
        <f t="shared" si="30"/>
        <v>#N/A</v>
      </c>
      <c r="BL36" s="20" t="e">
        <f t="shared" si="31"/>
        <v>#N/A</v>
      </c>
      <c r="BM36" s="20" t="e">
        <f t="shared" si="32"/>
        <v>#N/A</v>
      </c>
      <c r="BN36" s="25" t="e">
        <f t="shared" si="33"/>
        <v>#N/A</v>
      </c>
      <c r="BO36" s="26" t="str">
        <f t="shared" si="34"/>
        <v>0</v>
      </c>
      <c r="BP36" s="21" t="e">
        <f t="shared" si="35"/>
        <v>#VALUE!</v>
      </c>
      <c r="BQ36" s="20" t="e">
        <f t="shared" si="36"/>
        <v>#N/A</v>
      </c>
      <c r="BR36" s="20" t="e">
        <v>#N/A</v>
      </c>
      <c r="BS36" s="9" t="e">
        <v>#N/A</v>
      </c>
      <c r="BT36" s="2" t="e">
        <f t="shared" si="37"/>
        <v>#VALUE!</v>
      </c>
      <c r="BU36" s="2" t="e">
        <f t="shared" si="5"/>
        <v>#N/A</v>
      </c>
      <c r="BV36" s="2" t="e">
        <f t="shared" si="6"/>
        <v>#N/A</v>
      </c>
    </row>
    <row r="37" s="2" customFormat="1" ht="22.95" customHeight="1" spans="1:74">
      <c r="A37" s="9" t="str">
        <f t="shared" si="7"/>
        <v>KMO 172Induk</v>
      </c>
      <c r="B37" s="9" t="str">
        <f t="shared" si="8"/>
        <v>KMO 172jurusan 1</v>
      </c>
      <c r="C37" s="9" t="str">
        <f t="shared" si="9"/>
        <v>KMO 172jurusan 2</v>
      </c>
      <c r="D37" s="9" t="str">
        <f t="shared" si="10"/>
        <v>KMO 172jurusan 3</v>
      </c>
      <c r="E37" s="9" t="str">
        <f t="shared" si="11"/>
        <v>KMO 172jurusan 4</v>
      </c>
      <c r="F37" s="10" t="s">
        <v>81</v>
      </c>
      <c r="G37" s="10" t="s">
        <v>8</v>
      </c>
      <c r="H37" s="10" t="s">
        <v>82</v>
      </c>
      <c r="I37" s="10">
        <v>0.74456197</v>
      </c>
      <c r="J37" s="10">
        <v>124.6083374023</v>
      </c>
      <c r="K37" s="10" t="s">
        <v>7465</v>
      </c>
      <c r="L37" s="10" t="s">
        <v>7465</v>
      </c>
      <c r="M37" s="10" t="s">
        <v>7465</v>
      </c>
      <c r="N37" s="14">
        <f t="shared" si="12"/>
        <v>0</v>
      </c>
      <c r="O37" s="15" t="e">
        <f t="shared" si="13"/>
        <v>#VALUE!</v>
      </c>
      <c r="P37" s="15" t="e">
        <f t="shared" si="14"/>
        <v>#VALUE!</v>
      </c>
      <c r="Q37" s="17" t="e">
        <f>VLOOKUP($A37,'DATA PENGUKURAN GARDU'!$A:$BS,42,0)</f>
        <v>#N/A</v>
      </c>
      <c r="R37" s="18" t="e">
        <f t="shared" si="15"/>
        <v>#N/A</v>
      </c>
      <c r="S37" s="17" t="e">
        <f>VLOOKUP($A37,'DATA PENGUKURAN GARDU'!$A:$BS,44,0)</f>
        <v>#N/A</v>
      </c>
      <c r="T37" s="18" t="e">
        <f t="shared" si="16"/>
        <v>#N/A</v>
      </c>
      <c r="U37" s="17" t="e">
        <f>VLOOKUP($A37,'DATA PENGUKURAN GARDU'!$A:$BS,46,0)</f>
        <v>#N/A</v>
      </c>
      <c r="V37" s="18" t="e">
        <f t="shared" si="17"/>
        <v>#N/A</v>
      </c>
      <c r="W37" s="17" t="e">
        <f>VLOOKUP($A37,'DATA PENGUKURAN GARDU'!$A:$BS,48,0)</f>
        <v>#N/A</v>
      </c>
      <c r="X37" s="17" t="e">
        <f>VLOOKUP($A37,'DATA PENGUKURAN GARDU'!$A:$BS,53,0)</f>
        <v>#N/A</v>
      </c>
      <c r="Y37" s="17" t="e">
        <f>VLOOKUP($A37,'DATA PENGUKURAN GARDU'!$A:$BS,54,0)</f>
        <v>#N/A</v>
      </c>
      <c r="Z37" s="17" t="e">
        <f>VLOOKUP($A37,'DATA PENGUKURAN GARDU'!$A:$BS,55,0)</f>
        <v>#N/A</v>
      </c>
      <c r="AA37" s="20" t="e">
        <f>VLOOKUP($B37,'DATA PENGUKURAN GARDU'!$A:$BS,42,0)</f>
        <v>#N/A</v>
      </c>
      <c r="AB37" s="21" t="e">
        <f t="shared" si="18"/>
        <v>#N/A</v>
      </c>
      <c r="AC37" s="20" t="e">
        <f>VLOOKUP($B37,'DATA PENGUKURAN GARDU'!$A:$BS,44,0)</f>
        <v>#N/A</v>
      </c>
      <c r="AD37" s="21" t="e">
        <f t="shared" si="19"/>
        <v>#N/A</v>
      </c>
      <c r="AE37" s="20" t="e">
        <f>VLOOKUP($B37,'DATA PENGUKURAN GARDU'!$A:$BS,46,0)</f>
        <v>#N/A</v>
      </c>
      <c r="AF37" s="21" t="e">
        <f t="shared" si="20"/>
        <v>#N/A</v>
      </c>
      <c r="AG37" s="20" t="e">
        <f>VLOOKUP($B37,'DATA PENGUKURAN GARDU'!$A:$BS,46,0)</f>
        <v>#N/A</v>
      </c>
      <c r="AH37" s="20" t="e">
        <f>VLOOKUP($B37,'DATA PENGUKURAN GARDU'!$A:$BS,53,0)</f>
        <v>#N/A</v>
      </c>
      <c r="AI37" s="20" t="e">
        <f>VLOOKUP($B37,'DATA PENGUKURAN GARDU'!$A:$BS,54,0)</f>
        <v>#N/A</v>
      </c>
      <c r="AJ37" s="17" t="e">
        <f>VLOOKUP($C37,'DATA PENGUKURAN GARDU'!$A:$BS,42,0)</f>
        <v>#N/A</v>
      </c>
      <c r="AK37" s="23" t="e">
        <f t="shared" si="21"/>
        <v>#N/A</v>
      </c>
      <c r="AL37" s="17" t="e">
        <f>VLOOKUP($C37,'DATA PENGUKURAN GARDU'!$A:$BS,44,0)</f>
        <v>#N/A</v>
      </c>
      <c r="AM37" s="23" t="e">
        <f t="shared" si="22"/>
        <v>#N/A</v>
      </c>
      <c r="AN37" s="17" t="e">
        <f>VLOOKUP($C37,'DATA PENGUKURAN GARDU'!$A:$BS,46,0)</f>
        <v>#N/A</v>
      </c>
      <c r="AO37" s="23" t="e">
        <f t="shared" si="23"/>
        <v>#N/A</v>
      </c>
      <c r="AP37" s="17" t="e">
        <f>VLOOKUP($C37,'DATA PENGUKURAN GARDU'!$A:$BS,46,0)</f>
        <v>#N/A</v>
      </c>
      <c r="AQ37" s="17" t="e">
        <f>VLOOKUP($C37,'DATA PENGUKURAN GARDU'!$A:$BS,53,0)</f>
        <v>#N/A</v>
      </c>
      <c r="AR37" s="17" t="e">
        <f>VLOOKUP($C37,'DATA PENGUKURAN GARDU'!$A:$BS,54,0)</f>
        <v>#N/A</v>
      </c>
      <c r="AS37" s="20" t="e">
        <f>VLOOKUP($D37,'DATA PENGUKURAN GARDU'!$A:$BS,42,0)</f>
        <v>#N/A</v>
      </c>
      <c r="AT37" s="21" t="e">
        <f t="shared" si="24"/>
        <v>#N/A</v>
      </c>
      <c r="AU37" s="20" t="e">
        <f>VLOOKUP($D37,'DATA PENGUKURAN GARDU'!$A:$BS,44,0)</f>
        <v>#N/A</v>
      </c>
      <c r="AV37" s="21" t="e">
        <f t="shared" si="25"/>
        <v>#N/A</v>
      </c>
      <c r="AW37" s="20" t="e">
        <f>VLOOKUP($D37,'DATA PENGUKURAN GARDU'!$A:$BS,46,0)</f>
        <v>#N/A</v>
      </c>
      <c r="AX37" s="21" t="e">
        <f t="shared" si="26"/>
        <v>#N/A</v>
      </c>
      <c r="AY37" s="20" t="e">
        <f>VLOOKUP($D37,'DATA PENGUKURAN GARDU'!$A:$BS,46,0)</f>
        <v>#N/A</v>
      </c>
      <c r="AZ37" s="20" t="e">
        <f>VLOOKUP($D37,'DATA PENGUKURAN GARDU'!$A:$BS,53,0)</f>
        <v>#N/A</v>
      </c>
      <c r="BA37" s="20" t="e">
        <f>VLOOKUP($D37,'DATA PENGUKURAN GARDU'!$A:$BS,54,0)</f>
        <v>#N/A</v>
      </c>
      <c r="BB37" s="17" t="e">
        <f>VLOOKUP($E37,'DATA PENGUKURAN GARDU'!$A:$BS,42,0)</f>
        <v>#N/A</v>
      </c>
      <c r="BC37" s="23" t="e">
        <f t="shared" si="27"/>
        <v>#N/A</v>
      </c>
      <c r="BD37" s="17" t="e">
        <f>VLOOKUP($E37,'DATA PENGUKURAN GARDU'!$A:$BS,44,0)</f>
        <v>#N/A</v>
      </c>
      <c r="BE37" s="23" t="e">
        <f t="shared" si="28"/>
        <v>#N/A</v>
      </c>
      <c r="BF37" s="17" t="e">
        <f>VLOOKUP($E37,'DATA PENGUKURAN GARDU'!$A:$BS,46,0)</f>
        <v>#N/A</v>
      </c>
      <c r="BG37" s="23" t="e">
        <f t="shared" si="29"/>
        <v>#N/A</v>
      </c>
      <c r="BH37" s="17" t="e">
        <f>VLOOKUP($E37,'DATA PENGUKURAN GARDU'!$A:$BS,46,0)</f>
        <v>#N/A</v>
      </c>
      <c r="BI37" s="17" t="e">
        <f>VLOOKUP($E37,'DATA PENGUKURAN GARDU'!$A:$BS,53,0)</f>
        <v>#N/A</v>
      </c>
      <c r="BJ37" s="17" t="e">
        <f>VLOOKUP($E37,'DATA PENGUKURAN GARDU'!$A:$BS,54,0)</f>
        <v>#N/A</v>
      </c>
      <c r="BK37" s="20" t="e">
        <f t="shared" si="30"/>
        <v>#N/A</v>
      </c>
      <c r="BL37" s="20" t="e">
        <f t="shared" si="31"/>
        <v>#N/A</v>
      </c>
      <c r="BM37" s="20" t="e">
        <f t="shared" si="32"/>
        <v>#N/A</v>
      </c>
      <c r="BN37" s="25" t="e">
        <f t="shared" si="33"/>
        <v>#N/A</v>
      </c>
      <c r="BO37" s="26" t="str">
        <f t="shared" si="34"/>
        <v>0</v>
      </c>
      <c r="BP37" s="21" t="e">
        <f t="shared" si="35"/>
        <v>#VALUE!</v>
      </c>
      <c r="BQ37" s="20" t="e">
        <f t="shared" si="36"/>
        <v>#N/A</v>
      </c>
      <c r="BR37" s="20" t="e">
        <v>#N/A</v>
      </c>
      <c r="BS37" s="9" t="e">
        <v>#N/A</v>
      </c>
      <c r="BT37" s="2" t="e">
        <f t="shared" si="37"/>
        <v>#VALUE!</v>
      </c>
      <c r="BU37" s="2" t="e">
        <f t="shared" si="5"/>
        <v>#N/A</v>
      </c>
      <c r="BV37" s="2" t="e">
        <f t="shared" si="6"/>
        <v>#N/A</v>
      </c>
    </row>
    <row r="38" s="2" customFormat="1" ht="22.95" customHeight="1" spans="1:74">
      <c r="A38" s="9" t="str">
        <f t="shared" si="7"/>
        <v>KMO 173Induk</v>
      </c>
      <c r="B38" s="9" t="str">
        <f t="shared" si="8"/>
        <v>KMO 173jurusan 1</v>
      </c>
      <c r="C38" s="9" t="str">
        <f t="shared" si="9"/>
        <v>KMO 173jurusan 2</v>
      </c>
      <c r="D38" s="9" t="str">
        <f t="shared" si="10"/>
        <v>KMO 173jurusan 3</v>
      </c>
      <c r="E38" s="9" t="str">
        <f t="shared" si="11"/>
        <v>KMO 173jurusan 4</v>
      </c>
      <c r="F38" s="10" t="s">
        <v>81</v>
      </c>
      <c r="G38" s="10" t="s">
        <v>8</v>
      </c>
      <c r="H38" s="10" t="s">
        <v>83</v>
      </c>
      <c r="I38" s="10">
        <v>0.746703029</v>
      </c>
      <c r="J38" s="10">
        <v>124.608291626</v>
      </c>
      <c r="K38" s="10" t="s">
        <v>7465</v>
      </c>
      <c r="L38" s="10" t="s">
        <v>7465</v>
      </c>
      <c r="M38" s="10" t="s">
        <v>7465</v>
      </c>
      <c r="N38" s="14">
        <f t="shared" si="12"/>
        <v>0</v>
      </c>
      <c r="O38" s="15" t="e">
        <f t="shared" si="13"/>
        <v>#VALUE!</v>
      </c>
      <c r="P38" s="15" t="e">
        <f t="shared" si="14"/>
        <v>#VALUE!</v>
      </c>
      <c r="Q38" s="17" t="e">
        <f>VLOOKUP($A38,'DATA PENGUKURAN GARDU'!$A:$BS,42,0)</f>
        <v>#N/A</v>
      </c>
      <c r="R38" s="18" t="e">
        <f t="shared" si="15"/>
        <v>#N/A</v>
      </c>
      <c r="S38" s="17" t="e">
        <f>VLOOKUP($A38,'DATA PENGUKURAN GARDU'!$A:$BS,44,0)</f>
        <v>#N/A</v>
      </c>
      <c r="T38" s="18" t="e">
        <f t="shared" si="16"/>
        <v>#N/A</v>
      </c>
      <c r="U38" s="17" t="e">
        <f>VLOOKUP($A38,'DATA PENGUKURAN GARDU'!$A:$BS,46,0)</f>
        <v>#N/A</v>
      </c>
      <c r="V38" s="18" t="e">
        <f t="shared" si="17"/>
        <v>#N/A</v>
      </c>
      <c r="W38" s="17" t="e">
        <f>VLOOKUP($A38,'DATA PENGUKURAN GARDU'!$A:$BS,48,0)</f>
        <v>#N/A</v>
      </c>
      <c r="X38" s="17" t="e">
        <f>VLOOKUP($A38,'DATA PENGUKURAN GARDU'!$A:$BS,53,0)</f>
        <v>#N/A</v>
      </c>
      <c r="Y38" s="17" t="e">
        <f>VLOOKUP($A38,'DATA PENGUKURAN GARDU'!$A:$BS,54,0)</f>
        <v>#N/A</v>
      </c>
      <c r="Z38" s="17" t="e">
        <f>VLOOKUP($A38,'DATA PENGUKURAN GARDU'!$A:$BS,55,0)</f>
        <v>#N/A</v>
      </c>
      <c r="AA38" s="20" t="e">
        <f>VLOOKUP($B38,'DATA PENGUKURAN GARDU'!$A:$BS,42,0)</f>
        <v>#N/A</v>
      </c>
      <c r="AB38" s="21" t="e">
        <f t="shared" si="18"/>
        <v>#N/A</v>
      </c>
      <c r="AC38" s="20" t="e">
        <f>VLOOKUP($B38,'DATA PENGUKURAN GARDU'!$A:$BS,44,0)</f>
        <v>#N/A</v>
      </c>
      <c r="AD38" s="21" t="e">
        <f t="shared" si="19"/>
        <v>#N/A</v>
      </c>
      <c r="AE38" s="20" t="e">
        <f>VLOOKUP($B38,'DATA PENGUKURAN GARDU'!$A:$BS,46,0)</f>
        <v>#N/A</v>
      </c>
      <c r="AF38" s="21" t="e">
        <f t="shared" si="20"/>
        <v>#N/A</v>
      </c>
      <c r="AG38" s="20" t="e">
        <f>VLOOKUP($B38,'DATA PENGUKURAN GARDU'!$A:$BS,46,0)</f>
        <v>#N/A</v>
      </c>
      <c r="AH38" s="20" t="e">
        <f>VLOOKUP($B38,'DATA PENGUKURAN GARDU'!$A:$BS,53,0)</f>
        <v>#N/A</v>
      </c>
      <c r="AI38" s="20" t="e">
        <f>VLOOKUP($B38,'DATA PENGUKURAN GARDU'!$A:$BS,54,0)</f>
        <v>#N/A</v>
      </c>
      <c r="AJ38" s="17" t="e">
        <f>VLOOKUP($C38,'DATA PENGUKURAN GARDU'!$A:$BS,42,0)</f>
        <v>#N/A</v>
      </c>
      <c r="AK38" s="23" t="e">
        <f t="shared" si="21"/>
        <v>#N/A</v>
      </c>
      <c r="AL38" s="17" t="e">
        <f>VLOOKUP($C38,'DATA PENGUKURAN GARDU'!$A:$BS,44,0)</f>
        <v>#N/A</v>
      </c>
      <c r="AM38" s="23" t="e">
        <f t="shared" si="22"/>
        <v>#N/A</v>
      </c>
      <c r="AN38" s="17" t="e">
        <f>VLOOKUP($C38,'DATA PENGUKURAN GARDU'!$A:$BS,46,0)</f>
        <v>#N/A</v>
      </c>
      <c r="AO38" s="23" t="e">
        <f t="shared" si="23"/>
        <v>#N/A</v>
      </c>
      <c r="AP38" s="17" t="e">
        <f>VLOOKUP($C38,'DATA PENGUKURAN GARDU'!$A:$BS,46,0)</f>
        <v>#N/A</v>
      </c>
      <c r="AQ38" s="17" t="e">
        <f>VLOOKUP($C38,'DATA PENGUKURAN GARDU'!$A:$BS,53,0)</f>
        <v>#N/A</v>
      </c>
      <c r="AR38" s="17" t="e">
        <f>VLOOKUP($C38,'DATA PENGUKURAN GARDU'!$A:$BS,54,0)</f>
        <v>#N/A</v>
      </c>
      <c r="AS38" s="20" t="e">
        <f>VLOOKUP($D38,'DATA PENGUKURAN GARDU'!$A:$BS,42,0)</f>
        <v>#N/A</v>
      </c>
      <c r="AT38" s="21" t="e">
        <f t="shared" si="24"/>
        <v>#N/A</v>
      </c>
      <c r="AU38" s="20" t="e">
        <f>VLOOKUP($D38,'DATA PENGUKURAN GARDU'!$A:$BS,44,0)</f>
        <v>#N/A</v>
      </c>
      <c r="AV38" s="21" t="e">
        <f t="shared" si="25"/>
        <v>#N/A</v>
      </c>
      <c r="AW38" s="20" t="e">
        <f>VLOOKUP($D38,'DATA PENGUKURAN GARDU'!$A:$BS,46,0)</f>
        <v>#N/A</v>
      </c>
      <c r="AX38" s="21" t="e">
        <f t="shared" si="26"/>
        <v>#N/A</v>
      </c>
      <c r="AY38" s="20" t="e">
        <f>VLOOKUP($D38,'DATA PENGUKURAN GARDU'!$A:$BS,46,0)</f>
        <v>#N/A</v>
      </c>
      <c r="AZ38" s="20" t="e">
        <f>VLOOKUP($D38,'DATA PENGUKURAN GARDU'!$A:$BS,53,0)</f>
        <v>#N/A</v>
      </c>
      <c r="BA38" s="20" t="e">
        <f>VLOOKUP($D38,'DATA PENGUKURAN GARDU'!$A:$BS,54,0)</f>
        <v>#N/A</v>
      </c>
      <c r="BB38" s="17" t="e">
        <f>VLOOKUP($E38,'DATA PENGUKURAN GARDU'!$A:$BS,42,0)</f>
        <v>#N/A</v>
      </c>
      <c r="BC38" s="23" t="e">
        <f t="shared" si="27"/>
        <v>#N/A</v>
      </c>
      <c r="BD38" s="17" t="e">
        <f>VLOOKUP($E38,'DATA PENGUKURAN GARDU'!$A:$BS,44,0)</f>
        <v>#N/A</v>
      </c>
      <c r="BE38" s="23" t="e">
        <f t="shared" si="28"/>
        <v>#N/A</v>
      </c>
      <c r="BF38" s="17" t="e">
        <f>VLOOKUP($E38,'DATA PENGUKURAN GARDU'!$A:$BS,46,0)</f>
        <v>#N/A</v>
      </c>
      <c r="BG38" s="23" t="e">
        <f t="shared" si="29"/>
        <v>#N/A</v>
      </c>
      <c r="BH38" s="17" t="e">
        <f>VLOOKUP($E38,'DATA PENGUKURAN GARDU'!$A:$BS,46,0)</f>
        <v>#N/A</v>
      </c>
      <c r="BI38" s="17" t="e">
        <f>VLOOKUP($E38,'DATA PENGUKURAN GARDU'!$A:$BS,53,0)</f>
        <v>#N/A</v>
      </c>
      <c r="BJ38" s="17" t="e">
        <f>VLOOKUP($E38,'DATA PENGUKURAN GARDU'!$A:$BS,54,0)</f>
        <v>#N/A</v>
      </c>
      <c r="BK38" s="20" t="e">
        <f t="shared" si="30"/>
        <v>#N/A</v>
      </c>
      <c r="BL38" s="20" t="e">
        <f t="shared" si="31"/>
        <v>#N/A</v>
      </c>
      <c r="BM38" s="20" t="e">
        <f t="shared" si="32"/>
        <v>#N/A</v>
      </c>
      <c r="BN38" s="25" t="e">
        <f t="shared" si="33"/>
        <v>#N/A</v>
      </c>
      <c r="BO38" s="26" t="str">
        <f t="shared" si="34"/>
        <v>0</v>
      </c>
      <c r="BP38" s="21" t="e">
        <f t="shared" si="35"/>
        <v>#VALUE!</v>
      </c>
      <c r="BQ38" s="20" t="e">
        <f t="shared" si="36"/>
        <v>#N/A</v>
      </c>
      <c r="BR38" s="20" t="e">
        <v>#N/A</v>
      </c>
      <c r="BS38" s="9" t="e">
        <v>#N/A</v>
      </c>
      <c r="BT38" s="2" t="e">
        <f t="shared" si="37"/>
        <v>#VALUE!</v>
      </c>
      <c r="BU38" s="2" t="e">
        <f t="shared" si="5"/>
        <v>#N/A</v>
      </c>
      <c r="BV38" s="2" t="e">
        <f t="shared" si="6"/>
        <v>#N/A</v>
      </c>
    </row>
    <row r="39" s="2" customFormat="1" ht="22.95" customHeight="1" spans="1:74">
      <c r="A39" s="9" t="str">
        <f t="shared" si="7"/>
        <v>KMO 179Induk</v>
      </c>
      <c r="B39" s="9" t="str">
        <f t="shared" si="8"/>
        <v>KMO 179jurusan 1</v>
      </c>
      <c r="C39" s="9" t="str">
        <f t="shared" si="9"/>
        <v>KMO 179jurusan 2</v>
      </c>
      <c r="D39" s="9" t="str">
        <f t="shared" si="10"/>
        <v>KMO 179jurusan 3</v>
      </c>
      <c r="E39" s="9" t="str">
        <f t="shared" si="11"/>
        <v>KMO 179jurusan 4</v>
      </c>
      <c r="F39" s="10" t="s">
        <v>84</v>
      </c>
      <c r="G39" s="10" t="s">
        <v>8</v>
      </c>
      <c r="H39" s="10" t="s">
        <v>85</v>
      </c>
      <c r="I39" s="10">
        <v>0.757080972</v>
      </c>
      <c r="J39" s="10">
        <v>124.6122360229</v>
      </c>
      <c r="K39" s="10" t="s">
        <v>7465</v>
      </c>
      <c r="L39" s="10" t="s">
        <v>7465</v>
      </c>
      <c r="M39" s="10" t="s">
        <v>7465</v>
      </c>
      <c r="N39" s="14">
        <f t="shared" si="12"/>
        <v>0</v>
      </c>
      <c r="O39" s="15" t="e">
        <f t="shared" si="13"/>
        <v>#VALUE!</v>
      </c>
      <c r="P39" s="15" t="e">
        <f t="shared" si="14"/>
        <v>#VALUE!</v>
      </c>
      <c r="Q39" s="17" t="e">
        <f>VLOOKUP($A39,'DATA PENGUKURAN GARDU'!$A:$BS,42,0)</f>
        <v>#N/A</v>
      </c>
      <c r="R39" s="18" t="e">
        <f t="shared" si="15"/>
        <v>#N/A</v>
      </c>
      <c r="S39" s="17" t="e">
        <f>VLOOKUP($A39,'DATA PENGUKURAN GARDU'!$A:$BS,44,0)</f>
        <v>#N/A</v>
      </c>
      <c r="T39" s="18" t="e">
        <f t="shared" si="16"/>
        <v>#N/A</v>
      </c>
      <c r="U39" s="17" t="e">
        <f>VLOOKUP($A39,'DATA PENGUKURAN GARDU'!$A:$BS,46,0)</f>
        <v>#N/A</v>
      </c>
      <c r="V39" s="18" t="e">
        <f t="shared" si="17"/>
        <v>#N/A</v>
      </c>
      <c r="W39" s="17" t="e">
        <f>VLOOKUP($A39,'DATA PENGUKURAN GARDU'!$A:$BS,48,0)</f>
        <v>#N/A</v>
      </c>
      <c r="X39" s="17" t="e">
        <f>VLOOKUP($A39,'DATA PENGUKURAN GARDU'!$A:$BS,53,0)</f>
        <v>#N/A</v>
      </c>
      <c r="Y39" s="17" t="e">
        <f>VLOOKUP($A39,'DATA PENGUKURAN GARDU'!$A:$BS,54,0)</f>
        <v>#N/A</v>
      </c>
      <c r="Z39" s="17" t="e">
        <f>VLOOKUP($A39,'DATA PENGUKURAN GARDU'!$A:$BS,55,0)</f>
        <v>#N/A</v>
      </c>
      <c r="AA39" s="20" t="e">
        <f>VLOOKUP($B39,'DATA PENGUKURAN GARDU'!$A:$BS,42,0)</f>
        <v>#N/A</v>
      </c>
      <c r="AB39" s="21" t="e">
        <f t="shared" si="18"/>
        <v>#N/A</v>
      </c>
      <c r="AC39" s="20" t="e">
        <f>VLOOKUP($B39,'DATA PENGUKURAN GARDU'!$A:$BS,44,0)</f>
        <v>#N/A</v>
      </c>
      <c r="AD39" s="21" t="e">
        <f t="shared" si="19"/>
        <v>#N/A</v>
      </c>
      <c r="AE39" s="20" t="e">
        <f>VLOOKUP($B39,'DATA PENGUKURAN GARDU'!$A:$BS,46,0)</f>
        <v>#N/A</v>
      </c>
      <c r="AF39" s="21" t="e">
        <f t="shared" si="20"/>
        <v>#N/A</v>
      </c>
      <c r="AG39" s="20" t="e">
        <f>VLOOKUP($B39,'DATA PENGUKURAN GARDU'!$A:$BS,46,0)</f>
        <v>#N/A</v>
      </c>
      <c r="AH39" s="20" t="e">
        <f>VLOOKUP($B39,'DATA PENGUKURAN GARDU'!$A:$BS,53,0)</f>
        <v>#N/A</v>
      </c>
      <c r="AI39" s="20" t="e">
        <f>VLOOKUP($B39,'DATA PENGUKURAN GARDU'!$A:$BS,54,0)</f>
        <v>#N/A</v>
      </c>
      <c r="AJ39" s="17" t="e">
        <f>VLOOKUP($C39,'DATA PENGUKURAN GARDU'!$A:$BS,42,0)</f>
        <v>#N/A</v>
      </c>
      <c r="AK39" s="23" t="e">
        <f t="shared" si="21"/>
        <v>#N/A</v>
      </c>
      <c r="AL39" s="17" t="e">
        <f>VLOOKUP($C39,'DATA PENGUKURAN GARDU'!$A:$BS,44,0)</f>
        <v>#N/A</v>
      </c>
      <c r="AM39" s="23" t="e">
        <f t="shared" si="22"/>
        <v>#N/A</v>
      </c>
      <c r="AN39" s="17" t="e">
        <f>VLOOKUP($C39,'DATA PENGUKURAN GARDU'!$A:$BS,46,0)</f>
        <v>#N/A</v>
      </c>
      <c r="AO39" s="23" t="e">
        <f t="shared" si="23"/>
        <v>#N/A</v>
      </c>
      <c r="AP39" s="17" t="e">
        <f>VLOOKUP($C39,'DATA PENGUKURAN GARDU'!$A:$BS,46,0)</f>
        <v>#N/A</v>
      </c>
      <c r="AQ39" s="17" t="e">
        <f>VLOOKUP($C39,'DATA PENGUKURAN GARDU'!$A:$BS,53,0)</f>
        <v>#N/A</v>
      </c>
      <c r="AR39" s="17" t="e">
        <f>VLOOKUP($C39,'DATA PENGUKURAN GARDU'!$A:$BS,54,0)</f>
        <v>#N/A</v>
      </c>
      <c r="AS39" s="20" t="e">
        <f>VLOOKUP($D39,'DATA PENGUKURAN GARDU'!$A:$BS,42,0)</f>
        <v>#N/A</v>
      </c>
      <c r="AT39" s="21" t="e">
        <f t="shared" si="24"/>
        <v>#N/A</v>
      </c>
      <c r="AU39" s="20" t="e">
        <f>VLOOKUP($D39,'DATA PENGUKURAN GARDU'!$A:$BS,44,0)</f>
        <v>#N/A</v>
      </c>
      <c r="AV39" s="21" t="e">
        <f t="shared" si="25"/>
        <v>#N/A</v>
      </c>
      <c r="AW39" s="20" t="e">
        <f>VLOOKUP($D39,'DATA PENGUKURAN GARDU'!$A:$BS,46,0)</f>
        <v>#N/A</v>
      </c>
      <c r="AX39" s="21" t="e">
        <f t="shared" si="26"/>
        <v>#N/A</v>
      </c>
      <c r="AY39" s="20" t="e">
        <f>VLOOKUP($D39,'DATA PENGUKURAN GARDU'!$A:$BS,46,0)</f>
        <v>#N/A</v>
      </c>
      <c r="AZ39" s="20" t="e">
        <f>VLOOKUP($D39,'DATA PENGUKURAN GARDU'!$A:$BS,53,0)</f>
        <v>#N/A</v>
      </c>
      <c r="BA39" s="20" t="e">
        <f>VLOOKUP($D39,'DATA PENGUKURAN GARDU'!$A:$BS,54,0)</f>
        <v>#N/A</v>
      </c>
      <c r="BB39" s="17" t="e">
        <f>VLOOKUP($E39,'DATA PENGUKURAN GARDU'!$A:$BS,42,0)</f>
        <v>#N/A</v>
      </c>
      <c r="BC39" s="23" t="e">
        <f t="shared" si="27"/>
        <v>#N/A</v>
      </c>
      <c r="BD39" s="17" t="e">
        <f>VLOOKUP($E39,'DATA PENGUKURAN GARDU'!$A:$BS,44,0)</f>
        <v>#N/A</v>
      </c>
      <c r="BE39" s="23" t="e">
        <f t="shared" si="28"/>
        <v>#N/A</v>
      </c>
      <c r="BF39" s="17" t="e">
        <f>VLOOKUP($E39,'DATA PENGUKURAN GARDU'!$A:$BS,46,0)</f>
        <v>#N/A</v>
      </c>
      <c r="BG39" s="23" t="e">
        <f t="shared" si="29"/>
        <v>#N/A</v>
      </c>
      <c r="BH39" s="17" t="e">
        <f>VLOOKUP($E39,'DATA PENGUKURAN GARDU'!$A:$BS,46,0)</f>
        <v>#N/A</v>
      </c>
      <c r="BI39" s="17" t="e">
        <f>VLOOKUP($E39,'DATA PENGUKURAN GARDU'!$A:$BS,53,0)</f>
        <v>#N/A</v>
      </c>
      <c r="BJ39" s="17" t="e">
        <f>VLOOKUP($E39,'DATA PENGUKURAN GARDU'!$A:$BS,54,0)</f>
        <v>#N/A</v>
      </c>
      <c r="BK39" s="20" t="e">
        <f t="shared" si="30"/>
        <v>#N/A</v>
      </c>
      <c r="BL39" s="20" t="e">
        <f t="shared" si="31"/>
        <v>#N/A</v>
      </c>
      <c r="BM39" s="20" t="e">
        <f t="shared" si="32"/>
        <v>#N/A</v>
      </c>
      <c r="BN39" s="25" t="e">
        <f t="shared" si="33"/>
        <v>#N/A</v>
      </c>
      <c r="BO39" s="26" t="str">
        <f t="shared" si="34"/>
        <v>0</v>
      </c>
      <c r="BP39" s="21" t="e">
        <f t="shared" si="35"/>
        <v>#VALUE!</v>
      </c>
      <c r="BQ39" s="20" t="e">
        <f t="shared" si="36"/>
        <v>#N/A</v>
      </c>
      <c r="BR39" s="20" t="e">
        <v>#N/A</v>
      </c>
      <c r="BS39" s="9" t="e">
        <v>#N/A</v>
      </c>
      <c r="BT39" s="2" t="e">
        <f t="shared" si="37"/>
        <v>#VALUE!</v>
      </c>
      <c r="BU39" s="2" t="e">
        <f t="shared" si="5"/>
        <v>#N/A</v>
      </c>
      <c r="BV39" s="2" t="e">
        <f t="shared" si="6"/>
        <v>#N/A</v>
      </c>
    </row>
    <row r="40" s="2" customFormat="1" ht="22.95" customHeight="1" spans="1:74">
      <c r="A40" s="9" t="str">
        <f t="shared" si="7"/>
        <v>KMO 186Induk</v>
      </c>
      <c r="B40" s="9" t="str">
        <f t="shared" si="8"/>
        <v>KMO 186jurusan 1</v>
      </c>
      <c r="C40" s="9" t="str">
        <f t="shared" si="9"/>
        <v>KMO 186jurusan 2</v>
      </c>
      <c r="D40" s="9" t="str">
        <f t="shared" si="10"/>
        <v>KMO 186jurusan 3</v>
      </c>
      <c r="E40" s="9" t="str">
        <f t="shared" si="11"/>
        <v>KMO 186jurusan 4</v>
      </c>
      <c r="F40" s="10" t="s">
        <v>84</v>
      </c>
      <c r="G40" s="10" t="s">
        <v>8</v>
      </c>
      <c r="H40" s="10" t="s">
        <v>86</v>
      </c>
      <c r="I40" s="10">
        <v>0.762027979</v>
      </c>
      <c r="J40" s="10">
        <v>124.6130371094</v>
      </c>
      <c r="K40" s="10" t="s">
        <v>7465</v>
      </c>
      <c r="L40" s="10" t="s">
        <v>7465</v>
      </c>
      <c r="M40" s="10" t="s">
        <v>7465</v>
      </c>
      <c r="N40" s="14">
        <f t="shared" si="12"/>
        <v>0</v>
      </c>
      <c r="O40" s="15" t="e">
        <f t="shared" si="13"/>
        <v>#VALUE!</v>
      </c>
      <c r="P40" s="15" t="e">
        <f t="shared" si="14"/>
        <v>#VALUE!</v>
      </c>
      <c r="Q40" s="17" t="e">
        <f>VLOOKUP($A40,'DATA PENGUKURAN GARDU'!$A:$BS,42,0)</f>
        <v>#N/A</v>
      </c>
      <c r="R40" s="18" t="e">
        <f t="shared" si="15"/>
        <v>#N/A</v>
      </c>
      <c r="S40" s="17" t="e">
        <f>VLOOKUP($A40,'DATA PENGUKURAN GARDU'!$A:$BS,44,0)</f>
        <v>#N/A</v>
      </c>
      <c r="T40" s="18" t="e">
        <f t="shared" si="16"/>
        <v>#N/A</v>
      </c>
      <c r="U40" s="17" t="e">
        <f>VLOOKUP($A40,'DATA PENGUKURAN GARDU'!$A:$BS,46,0)</f>
        <v>#N/A</v>
      </c>
      <c r="V40" s="18" t="e">
        <f t="shared" si="17"/>
        <v>#N/A</v>
      </c>
      <c r="W40" s="17" t="e">
        <f>VLOOKUP($A40,'DATA PENGUKURAN GARDU'!$A:$BS,48,0)</f>
        <v>#N/A</v>
      </c>
      <c r="X40" s="17" t="e">
        <f>VLOOKUP($A40,'DATA PENGUKURAN GARDU'!$A:$BS,53,0)</f>
        <v>#N/A</v>
      </c>
      <c r="Y40" s="17" t="e">
        <f>VLOOKUP($A40,'DATA PENGUKURAN GARDU'!$A:$BS,54,0)</f>
        <v>#N/A</v>
      </c>
      <c r="Z40" s="17" t="e">
        <f>VLOOKUP($A40,'DATA PENGUKURAN GARDU'!$A:$BS,55,0)</f>
        <v>#N/A</v>
      </c>
      <c r="AA40" s="20" t="e">
        <f>VLOOKUP($B40,'DATA PENGUKURAN GARDU'!$A:$BS,42,0)</f>
        <v>#N/A</v>
      </c>
      <c r="AB40" s="21" t="e">
        <f t="shared" si="18"/>
        <v>#N/A</v>
      </c>
      <c r="AC40" s="20" t="e">
        <f>VLOOKUP($B40,'DATA PENGUKURAN GARDU'!$A:$BS,44,0)</f>
        <v>#N/A</v>
      </c>
      <c r="AD40" s="21" t="e">
        <f t="shared" si="19"/>
        <v>#N/A</v>
      </c>
      <c r="AE40" s="20" t="e">
        <f>VLOOKUP($B40,'DATA PENGUKURAN GARDU'!$A:$BS,46,0)</f>
        <v>#N/A</v>
      </c>
      <c r="AF40" s="21" t="e">
        <f t="shared" si="20"/>
        <v>#N/A</v>
      </c>
      <c r="AG40" s="20" t="e">
        <f>VLOOKUP($B40,'DATA PENGUKURAN GARDU'!$A:$BS,46,0)</f>
        <v>#N/A</v>
      </c>
      <c r="AH40" s="20" t="e">
        <f>VLOOKUP($B40,'DATA PENGUKURAN GARDU'!$A:$BS,53,0)</f>
        <v>#N/A</v>
      </c>
      <c r="AI40" s="20" t="e">
        <f>VLOOKUP($B40,'DATA PENGUKURAN GARDU'!$A:$BS,54,0)</f>
        <v>#N/A</v>
      </c>
      <c r="AJ40" s="17" t="e">
        <f>VLOOKUP($C40,'DATA PENGUKURAN GARDU'!$A:$BS,42,0)</f>
        <v>#N/A</v>
      </c>
      <c r="AK40" s="23" t="e">
        <f t="shared" si="21"/>
        <v>#N/A</v>
      </c>
      <c r="AL40" s="17" t="e">
        <f>VLOOKUP($C40,'DATA PENGUKURAN GARDU'!$A:$BS,44,0)</f>
        <v>#N/A</v>
      </c>
      <c r="AM40" s="23" t="e">
        <f t="shared" si="22"/>
        <v>#N/A</v>
      </c>
      <c r="AN40" s="17" t="e">
        <f>VLOOKUP($C40,'DATA PENGUKURAN GARDU'!$A:$BS,46,0)</f>
        <v>#N/A</v>
      </c>
      <c r="AO40" s="23" t="e">
        <f t="shared" si="23"/>
        <v>#N/A</v>
      </c>
      <c r="AP40" s="17" t="e">
        <f>VLOOKUP($C40,'DATA PENGUKURAN GARDU'!$A:$BS,46,0)</f>
        <v>#N/A</v>
      </c>
      <c r="AQ40" s="17" t="e">
        <f>VLOOKUP($C40,'DATA PENGUKURAN GARDU'!$A:$BS,53,0)</f>
        <v>#N/A</v>
      </c>
      <c r="AR40" s="17" t="e">
        <f>VLOOKUP($C40,'DATA PENGUKURAN GARDU'!$A:$BS,54,0)</f>
        <v>#N/A</v>
      </c>
      <c r="AS40" s="20" t="e">
        <f>VLOOKUP($D40,'DATA PENGUKURAN GARDU'!$A:$BS,42,0)</f>
        <v>#N/A</v>
      </c>
      <c r="AT40" s="21" t="e">
        <f t="shared" si="24"/>
        <v>#N/A</v>
      </c>
      <c r="AU40" s="20" t="e">
        <f>VLOOKUP($D40,'DATA PENGUKURAN GARDU'!$A:$BS,44,0)</f>
        <v>#N/A</v>
      </c>
      <c r="AV40" s="21" t="e">
        <f t="shared" si="25"/>
        <v>#N/A</v>
      </c>
      <c r="AW40" s="20" t="e">
        <f>VLOOKUP($D40,'DATA PENGUKURAN GARDU'!$A:$BS,46,0)</f>
        <v>#N/A</v>
      </c>
      <c r="AX40" s="21" t="e">
        <f t="shared" si="26"/>
        <v>#N/A</v>
      </c>
      <c r="AY40" s="20" t="e">
        <f>VLOOKUP($D40,'DATA PENGUKURAN GARDU'!$A:$BS,46,0)</f>
        <v>#N/A</v>
      </c>
      <c r="AZ40" s="20" t="e">
        <f>VLOOKUP($D40,'DATA PENGUKURAN GARDU'!$A:$BS,53,0)</f>
        <v>#N/A</v>
      </c>
      <c r="BA40" s="20" t="e">
        <f>VLOOKUP($D40,'DATA PENGUKURAN GARDU'!$A:$BS,54,0)</f>
        <v>#N/A</v>
      </c>
      <c r="BB40" s="17" t="e">
        <f>VLOOKUP($E40,'DATA PENGUKURAN GARDU'!$A:$BS,42,0)</f>
        <v>#N/A</v>
      </c>
      <c r="BC40" s="23" t="e">
        <f t="shared" si="27"/>
        <v>#N/A</v>
      </c>
      <c r="BD40" s="17" t="e">
        <f>VLOOKUP($E40,'DATA PENGUKURAN GARDU'!$A:$BS,44,0)</f>
        <v>#N/A</v>
      </c>
      <c r="BE40" s="23" t="e">
        <f t="shared" si="28"/>
        <v>#N/A</v>
      </c>
      <c r="BF40" s="17" t="e">
        <f>VLOOKUP($E40,'DATA PENGUKURAN GARDU'!$A:$BS,46,0)</f>
        <v>#N/A</v>
      </c>
      <c r="BG40" s="23" t="e">
        <f t="shared" si="29"/>
        <v>#N/A</v>
      </c>
      <c r="BH40" s="17" t="e">
        <f>VLOOKUP($E40,'DATA PENGUKURAN GARDU'!$A:$BS,46,0)</f>
        <v>#N/A</v>
      </c>
      <c r="BI40" s="17" t="e">
        <f>VLOOKUP($E40,'DATA PENGUKURAN GARDU'!$A:$BS,53,0)</f>
        <v>#N/A</v>
      </c>
      <c r="BJ40" s="17" t="e">
        <f>VLOOKUP($E40,'DATA PENGUKURAN GARDU'!$A:$BS,54,0)</f>
        <v>#N/A</v>
      </c>
      <c r="BK40" s="20" t="e">
        <f t="shared" si="30"/>
        <v>#N/A</v>
      </c>
      <c r="BL40" s="20" t="e">
        <f t="shared" si="31"/>
        <v>#N/A</v>
      </c>
      <c r="BM40" s="20" t="e">
        <f t="shared" si="32"/>
        <v>#N/A</v>
      </c>
      <c r="BN40" s="25" t="e">
        <f t="shared" si="33"/>
        <v>#N/A</v>
      </c>
      <c r="BO40" s="26" t="str">
        <f t="shared" si="34"/>
        <v>0</v>
      </c>
      <c r="BP40" s="21" t="e">
        <f t="shared" si="35"/>
        <v>#VALUE!</v>
      </c>
      <c r="BQ40" s="20" t="e">
        <f t="shared" si="36"/>
        <v>#N/A</v>
      </c>
      <c r="BR40" s="20" t="e">
        <v>#N/A</v>
      </c>
      <c r="BS40" s="9" t="e">
        <v>#N/A</v>
      </c>
      <c r="BT40" s="2" t="e">
        <f t="shared" si="37"/>
        <v>#VALUE!</v>
      </c>
      <c r="BU40" s="2" t="e">
        <f t="shared" si="5"/>
        <v>#N/A</v>
      </c>
      <c r="BV40" s="2" t="e">
        <f t="shared" si="6"/>
        <v>#N/A</v>
      </c>
    </row>
    <row r="41" s="2" customFormat="1" ht="22.95" customHeight="1" spans="1:74">
      <c r="A41" s="9" t="str">
        <f t="shared" si="7"/>
        <v>KMO 188Induk</v>
      </c>
      <c r="B41" s="9" t="str">
        <f t="shared" si="8"/>
        <v>KMO 188jurusan 1</v>
      </c>
      <c r="C41" s="9" t="str">
        <f t="shared" si="9"/>
        <v>KMO 188jurusan 2</v>
      </c>
      <c r="D41" s="9" t="str">
        <f t="shared" si="10"/>
        <v>KMO 188jurusan 3</v>
      </c>
      <c r="E41" s="9" t="str">
        <f t="shared" si="11"/>
        <v>KMO 188jurusan 4</v>
      </c>
      <c r="F41" s="10" t="s">
        <v>84</v>
      </c>
      <c r="G41" s="10" t="s">
        <v>8</v>
      </c>
      <c r="H41" s="10" t="s">
        <v>87</v>
      </c>
      <c r="I41" s="10">
        <v>0.765913069</v>
      </c>
      <c r="J41" s="10">
        <v>124.6152648926</v>
      </c>
      <c r="K41" s="10" t="s">
        <v>7465</v>
      </c>
      <c r="L41" s="10" t="s">
        <v>7465</v>
      </c>
      <c r="M41" s="10" t="s">
        <v>7465</v>
      </c>
      <c r="N41" s="14">
        <f t="shared" si="12"/>
        <v>0</v>
      </c>
      <c r="O41" s="15" t="e">
        <f t="shared" si="13"/>
        <v>#VALUE!</v>
      </c>
      <c r="P41" s="15" t="e">
        <f t="shared" si="14"/>
        <v>#VALUE!</v>
      </c>
      <c r="Q41" s="17" t="e">
        <f>VLOOKUP($A41,'DATA PENGUKURAN GARDU'!$A:$BS,42,0)</f>
        <v>#N/A</v>
      </c>
      <c r="R41" s="18" t="e">
        <f t="shared" si="15"/>
        <v>#N/A</v>
      </c>
      <c r="S41" s="17" t="e">
        <f>VLOOKUP($A41,'DATA PENGUKURAN GARDU'!$A:$BS,44,0)</f>
        <v>#N/A</v>
      </c>
      <c r="T41" s="18" t="e">
        <f t="shared" si="16"/>
        <v>#N/A</v>
      </c>
      <c r="U41" s="17" t="e">
        <f>VLOOKUP($A41,'DATA PENGUKURAN GARDU'!$A:$BS,46,0)</f>
        <v>#N/A</v>
      </c>
      <c r="V41" s="18" t="e">
        <f t="shared" si="17"/>
        <v>#N/A</v>
      </c>
      <c r="W41" s="17" t="e">
        <f>VLOOKUP($A41,'DATA PENGUKURAN GARDU'!$A:$BS,48,0)</f>
        <v>#N/A</v>
      </c>
      <c r="X41" s="17" t="e">
        <f>VLOOKUP($A41,'DATA PENGUKURAN GARDU'!$A:$BS,53,0)</f>
        <v>#N/A</v>
      </c>
      <c r="Y41" s="17" t="e">
        <f>VLOOKUP($A41,'DATA PENGUKURAN GARDU'!$A:$BS,54,0)</f>
        <v>#N/A</v>
      </c>
      <c r="Z41" s="17" t="e">
        <f>VLOOKUP($A41,'DATA PENGUKURAN GARDU'!$A:$BS,55,0)</f>
        <v>#N/A</v>
      </c>
      <c r="AA41" s="20" t="e">
        <f>VLOOKUP($B41,'DATA PENGUKURAN GARDU'!$A:$BS,42,0)</f>
        <v>#N/A</v>
      </c>
      <c r="AB41" s="21" t="e">
        <f t="shared" si="18"/>
        <v>#N/A</v>
      </c>
      <c r="AC41" s="20" t="e">
        <f>VLOOKUP($B41,'DATA PENGUKURAN GARDU'!$A:$BS,44,0)</f>
        <v>#N/A</v>
      </c>
      <c r="AD41" s="21" t="e">
        <f t="shared" si="19"/>
        <v>#N/A</v>
      </c>
      <c r="AE41" s="20" t="e">
        <f>VLOOKUP($B41,'DATA PENGUKURAN GARDU'!$A:$BS,46,0)</f>
        <v>#N/A</v>
      </c>
      <c r="AF41" s="21" t="e">
        <f t="shared" si="20"/>
        <v>#N/A</v>
      </c>
      <c r="AG41" s="20" t="e">
        <f>VLOOKUP($B41,'DATA PENGUKURAN GARDU'!$A:$BS,46,0)</f>
        <v>#N/A</v>
      </c>
      <c r="AH41" s="20" t="e">
        <f>VLOOKUP($B41,'DATA PENGUKURAN GARDU'!$A:$BS,53,0)</f>
        <v>#N/A</v>
      </c>
      <c r="AI41" s="20" t="e">
        <f>VLOOKUP($B41,'DATA PENGUKURAN GARDU'!$A:$BS,54,0)</f>
        <v>#N/A</v>
      </c>
      <c r="AJ41" s="17" t="e">
        <f>VLOOKUP($C41,'DATA PENGUKURAN GARDU'!$A:$BS,42,0)</f>
        <v>#N/A</v>
      </c>
      <c r="AK41" s="23" t="e">
        <f t="shared" si="21"/>
        <v>#N/A</v>
      </c>
      <c r="AL41" s="17" t="e">
        <f>VLOOKUP($C41,'DATA PENGUKURAN GARDU'!$A:$BS,44,0)</f>
        <v>#N/A</v>
      </c>
      <c r="AM41" s="23" t="e">
        <f t="shared" si="22"/>
        <v>#N/A</v>
      </c>
      <c r="AN41" s="17" t="e">
        <f>VLOOKUP($C41,'DATA PENGUKURAN GARDU'!$A:$BS,46,0)</f>
        <v>#N/A</v>
      </c>
      <c r="AO41" s="23" t="e">
        <f t="shared" si="23"/>
        <v>#N/A</v>
      </c>
      <c r="AP41" s="17" t="e">
        <f>VLOOKUP($C41,'DATA PENGUKURAN GARDU'!$A:$BS,46,0)</f>
        <v>#N/A</v>
      </c>
      <c r="AQ41" s="17" t="e">
        <f>VLOOKUP($C41,'DATA PENGUKURAN GARDU'!$A:$BS,53,0)</f>
        <v>#N/A</v>
      </c>
      <c r="AR41" s="17" t="e">
        <f>VLOOKUP($C41,'DATA PENGUKURAN GARDU'!$A:$BS,54,0)</f>
        <v>#N/A</v>
      </c>
      <c r="AS41" s="20" t="e">
        <f>VLOOKUP($D41,'DATA PENGUKURAN GARDU'!$A:$BS,42,0)</f>
        <v>#N/A</v>
      </c>
      <c r="AT41" s="21" t="e">
        <f t="shared" si="24"/>
        <v>#N/A</v>
      </c>
      <c r="AU41" s="20" t="e">
        <f>VLOOKUP($D41,'DATA PENGUKURAN GARDU'!$A:$BS,44,0)</f>
        <v>#N/A</v>
      </c>
      <c r="AV41" s="21" t="e">
        <f t="shared" si="25"/>
        <v>#N/A</v>
      </c>
      <c r="AW41" s="20" t="e">
        <f>VLOOKUP($D41,'DATA PENGUKURAN GARDU'!$A:$BS,46,0)</f>
        <v>#N/A</v>
      </c>
      <c r="AX41" s="21" t="e">
        <f t="shared" si="26"/>
        <v>#N/A</v>
      </c>
      <c r="AY41" s="20" t="e">
        <f>VLOOKUP($D41,'DATA PENGUKURAN GARDU'!$A:$BS,46,0)</f>
        <v>#N/A</v>
      </c>
      <c r="AZ41" s="20" t="e">
        <f>VLOOKUP($D41,'DATA PENGUKURAN GARDU'!$A:$BS,53,0)</f>
        <v>#N/A</v>
      </c>
      <c r="BA41" s="20" t="e">
        <f>VLOOKUP($D41,'DATA PENGUKURAN GARDU'!$A:$BS,54,0)</f>
        <v>#N/A</v>
      </c>
      <c r="BB41" s="17" t="e">
        <f>VLOOKUP($E41,'DATA PENGUKURAN GARDU'!$A:$BS,42,0)</f>
        <v>#N/A</v>
      </c>
      <c r="BC41" s="23" t="e">
        <f t="shared" si="27"/>
        <v>#N/A</v>
      </c>
      <c r="BD41" s="17" t="e">
        <f>VLOOKUP($E41,'DATA PENGUKURAN GARDU'!$A:$BS,44,0)</f>
        <v>#N/A</v>
      </c>
      <c r="BE41" s="23" t="e">
        <f t="shared" si="28"/>
        <v>#N/A</v>
      </c>
      <c r="BF41" s="17" t="e">
        <f>VLOOKUP($E41,'DATA PENGUKURAN GARDU'!$A:$BS,46,0)</f>
        <v>#N/A</v>
      </c>
      <c r="BG41" s="23" t="e">
        <f t="shared" si="29"/>
        <v>#N/A</v>
      </c>
      <c r="BH41" s="17" t="e">
        <f>VLOOKUP($E41,'DATA PENGUKURAN GARDU'!$A:$BS,46,0)</f>
        <v>#N/A</v>
      </c>
      <c r="BI41" s="17" t="e">
        <f>VLOOKUP($E41,'DATA PENGUKURAN GARDU'!$A:$BS,53,0)</f>
        <v>#N/A</v>
      </c>
      <c r="BJ41" s="17" t="e">
        <f>VLOOKUP($E41,'DATA PENGUKURAN GARDU'!$A:$BS,54,0)</f>
        <v>#N/A</v>
      </c>
      <c r="BK41" s="20" t="e">
        <f t="shared" si="30"/>
        <v>#N/A</v>
      </c>
      <c r="BL41" s="20" t="e">
        <f t="shared" si="31"/>
        <v>#N/A</v>
      </c>
      <c r="BM41" s="20" t="e">
        <f t="shared" si="32"/>
        <v>#N/A</v>
      </c>
      <c r="BN41" s="25" t="e">
        <f t="shared" si="33"/>
        <v>#N/A</v>
      </c>
      <c r="BO41" s="26" t="str">
        <f t="shared" si="34"/>
        <v>0</v>
      </c>
      <c r="BP41" s="21" t="e">
        <f t="shared" si="35"/>
        <v>#VALUE!</v>
      </c>
      <c r="BQ41" s="20" t="e">
        <f t="shared" si="36"/>
        <v>#N/A</v>
      </c>
      <c r="BR41" s="20" t="e">
        <v>#N/A</v>
      </c>
      <c r="BS41" s="9" t="e">
        <v>#N/A</v>
      </c>
      <c r="BT41" s="2" t="e">
        <f t="shared" si="37"/>
        <v>#VALUE!</v>
      </c>
      <c r="BU41" s="2" t="e">
        <f t="shared" si="5"/>
        <v>#N/A</v>
      </c>
      <c r="BV41" s="2" t="e">
        <f t="shared" si="6"/>
        <v>#N/A</v>
      </c>
    </row>
    <row r="42" s="2" customFormat="1" ht="22.95" customHeight="1" spans="1:74">
      <c r="A42" s="9" t="str">
        <f t="shared" si="7"/>
        <v>KMO 87Induk</v>
      </c>
      <c r="B42" s="9" t="str">
        <f t="shared" si="8"/>
        <v>KMO 87jurusan 1</v>
      </c>
      <c r="C42" s="9" t="str">
        <f t="shared" si="9"/>
        <v>KMO 87jurusan 2</v>
      </c>
      <c r="D42" s="9" t="str">
        <f t="shared" si="10"/>
        <v>KMO 87jurusan 3</v>
      </c>
      <c r="E42" s="9" t="str">
        <f t="shared" si="11"/>
        <v>KMO 87jurusan 4</v>
      </c>
      <c r="F42" s="10" t="s">
        <v>73</v>
      </c>
      <c r="G42" s="10" t="s">
        <v>8</v>
      </c>
      <c r="H42" s="10" t="s">
        <v>88</v>
      </c>
      <c r="I42" s="10">
        <v>0.722661972</v>
      </c>
      <c r="J42" s="10">
        <v>124.3877944946</v>
      </c>
      <c r="K42" s="10" t="s">
        <v>7465</v>
      </c>
      <c r="L42" s="10" t="s">
        <v>7465</v>
      </c>
      <c r="M42" s="10" t="s">
        <v>7465</v>
      </c>
      <c r="N42" s="14">
        <f t="shared" si="12"/>
        <v>0</v>
      </c>
      <c r="O42" s="15" t="e">
        <f t="shared" si="13"/>
        <v>#VALUE!</v>
      </c>
      <c r="P42" s="15" t="e">
        <f t="shared" si="14"/>
        <v>#VALUE!</v>
      </c>
      <c r="Q42" s="17" t="e">
        <f>VLOOKUP($A42,'DATA PENGUKURAN GARDU'!$A:$BS,42,0)</f>
        <v>#N/A</v>
      </c>
      <c r="R42" s="18" t="e">
        <f t="shared" si="15"/>
        <v>#N/A</v>
      </c>
      <c r="S42" s="17" t="e">
        <f>VLOOKUP($A42,'DATA PENGUKURAN GARDU'!$A:$BS,44,0)</f>
        <v>#N/A</v>
      </c>
      <c r="T42" s="18" t="e">
        <f t="shared" si="16"/>
        <v>#N/A</v>
      </c>
      <c r="U42" s="17" t="e">
        <f>VLOOKUP($A42,'DATA PENGUKURAN GARDU'!$A:$BS,46,0)</f>
        <v>#N/A</v>
      </c>
      <c r="V42" s="18" t="e">
        <f t="shared" si="17"/>
        <v>#N/A</v>
      </c>
      <c r="W42" s="17" t="e">
        <f>VLOOKUP($A42,'DATA PENGUKURAN GARDU'!$A:$BS,48,0)</f>
        <v>#N/A</v>
      </c>
      <c r="X42" s="17" t="e">
        <f>VLOOKUP($A42,'DATA PENGUKURAN GARDU'!$A:$BS,53,0)</f>
        <v>#N/A</v>
      </c>
      <c r="Y42" s="17" t="e">
        <f>VLOOKUP($A42,'DATA PENGUKURAN GARDU'!$A:$BS,54,0)</f>
        <v>#N/A</v>
      </c>
      <c r="Z42" s="17" t="e">
        <f>VLOOKUP($A42,'DATA PENGUKURAN GARDU'!$A:$BS,55,0)</f>
        <v>#N/A</v>
      </c>
      <c r="AA42" s="20" t="e">
        <f>VLOOKUP($B42,'DATA PENGUKURAN GARDU'!$A:$BS,42,0)</f>
        <v>#N/A</v>
      </c>
      <c r="AB42" s="21" t="e">
        <f t="shared" si="18"/>
        <v>#N/A</v>
      </c>
      <c r="AC42" s="20" t="e">
        <f>VLOOKUP($B42,'DATA PENGUKURAN GARDU'!$A:$BS,44,0)</f>
        <v>#N/A</v>
      </c>
      <c r="AD42" s="21" t="e">
        <f t="shared" si="19"/>
        <v>#N/A</v>
      </c>
      <c r="AE42" s="20" t="e">
        <f>VLOOKUP($B42,'DATA PENGUKURAN GARDU'!$A:$BS,46,0)</f>
        <v>#N/A</v>
      </c>
      <c r="AF42" s="21" t="e">
        <f t="shared" si="20"/>
        <v>#N/A</v>
      </c>
      <c r="AG42" s="20" t="e">
        <f>VLOOKUP($B42,'DATA PENGUKURAN GARDU'!$A:$BS,46,0)</f>
        <v>#N/A</v>
      </c>
      <c r="AH42" s="20" t="e">
        <f>VLOOKUP($B42,'DATA PENGUKURAN GARDU'!$A:$BS,53,0)</f>
        <v>#N/A</v>
      </c>
      <c r="AI42" s="20" t="e">
        <f>VLOOKUP($B42,'DATA PENGUKURAN GARDU'!$A:$BS,54,0)</f>
        <v>#N/A</v>
      </c>
      <c r="AJ42" s="17" t="e">
        <f>VLOOKUP($C42,'DATA PENGUKURAN GARDU'!$A:$BS,42,0)</f>
        <v>#N/A</v>
      </c>
      <c r="AK42" s="23" t="e">
        <f t="shared" si="21"/>
        <v>#N/A</v>
      </c>
      <c r="AL42" s="17" t="e">
        <f>VLOOKUP($C42,'DATA PENGUKURAN GARDU'!$A:$BS,44,0)</f>
        <v>#N/A</v>
      </c>
      <c r="AM42" s="23" t="e">
        <f t="shared" si="22"/>
        <v>#N/A</v>
      </c>
      <c r="AN42" s="17" t="e">
        <f>VLOOKUP($C42,'DATA PENGUKURAN GARDU'!$A:$BS,46,0)</f>
        <v>#N/A</v>
      </c>
      <c r="AO42" s="23" t="e">
        <f t="shared" si="23"/>
        <v>#N/A</v>
      </c>
      <c r="AP42" s="17" t="e">
        <f>VLOOKUP($C42,'DATA PENGUKURAN GARDU'!$A:$BS,46,0)</f>
        <v>#N/A</v>
      </c>
      <c r="AQ42" s="17" t="e">
        <f>VLOOKUP($C42,'DATA PENGUKURAN GARDU'!$A:$BS,53,0)</f>
        <v>#N/A</v>
      </c>
      <c r="AR42" s="17" t="e">
        <f>VLOOKUP($C42,'DATA PENGUKURAN GARDU'!$A:$BS,54,0)</f>
        <v>#N/A</v>
      </c>
      <c r="AS42" s="20" t="e">
        <f>VLOOKUP($D42,'DATA PENGUKURAN GARDU'!$A:$BS,42,0)</f>
        <v>#N/A</v>
      </c>
      <c r="AT42" s="21" t="e">
        <f t="shared" si="24"/>
        <v>#N/A</v>
      </c>
      <c r="AU42" s="20" t="e">
        <f>VLOOKUP($D42,'DATA PENGUKURAN GARDU'!$A:$BS,44,0)</f>
        <v>#N/A</v>
      </c>
      <c r="AV42" s="21" t="e">
        <f t="shared" si="25"/>
        <v>#N/A</v>
      </c>
      <c r="AW42" s="20" t="e">
        <f>VLOOKUP($D42,'DATA PENGUKURAN GARDU'!$A:$BS,46,0)</f>
        <v>#N/A</v>
      </c>
      <c r="AX42" s="21" t="e">
        <f t="shared" si="26"/>
        <v>#N/A</v>
      </c>
      <c r="AY42" s="20" t="e">
        <f>VLOOKUP($D42,'DATA PENGUKURAN GARDU'!$A:$BS,46,0)</f>
        <v>#N/A</v>
      </c>
      <c r="AZ42" s="20" t="e">
        <f>VLOOKUP($D42,'DATA PENGUKURAN GARDU'!$A:$BS,53,0)</f>
        <v>#N/A</v>
      </c>
      <c r="BA42" s="20" t="e">
        <f>VLOOKUP($D42,'DATA PENGUKURAN GARDU'!$A:$BS,54,0)</f>
        <v>#N/A</v>
      </c>
      <c r="BB42" s="17" t="e">
        <f>VLOOKUP($E42,'DATA PENGUKURAN GARDU'!$A:$BS,42,0)</f>
        <v>#N/A</v>
      </c>
      <c r="BC42" s="23" t="e">
        <f t="shared" si="27"/>
        <v>#N/A</v>
      </c>
      <c r="BD42" s="17" t="e">
        <f>VLOOKUP($E42,'DATA PENGUKURAN GARDU'!$A:$BS,44,0)</f>
        <v>#N/A</v>
      </c>
      <c r="BE42" s="23" t="e">
        <f t="shared" si="28"/>
        <v>#N/A</v>
      </c>
      <c r="BF42" s="17" t="e">
        <f>VLOOKUP($E42,'DATA PENGUKURAN GARDU'!$A:$BS,46,0)</f>
        <v>#N/A</v>
      </c>
      <c r="BG42" s="23" t="e">
        <f t="shared" si="29"/>
        <v>#N/A</v>
      </c>
      <c r="BH42" s="17" t="e">
        <f>VLOOKUP($E42,'DATA PENGUKURAN GARDU'!$A:$BS,46,0)</f>
        <v>#N/A</v>
      </c>
      <c r="BI42" s="17" t="e">
        <f>VLOOKUP($E42,'DATA PENGUKURAN GARDU'!$A:$BS,53,0)</f>
        <v>#N/A</v>
      </c>
      <c r="BJ42" s="17" t="e">
        <f>VLOOKUP($E42,'DATA PENGUKURAN GARDU'!$A:$BS,54,0)</f>
        <v>#N/A</v>
      </c>
      <c r="BK42" s="20" t="e">
        <f t="shared" si="30"/>
        <v>#N/A</v>
      </c>
      <c r="BL42" s="20" t="e">
        <f t="shared" si="31"/>
        <v>#N/A</v>
      </c>
      <c r="BM42" s="20" t="e">
        <f t="shared" si="32"/>
        <v>#N/A</v>
      </c>
      <c r="BN42" s="25" t="e">
        <f t="shared" si="33"/>
        <v>#N/A</v>
      </c>
      <c r="BO42" s="26" t="str">
        <f t="shared" si="34"/>
        <v>0</v>
      </c>
      <c r="BP42" s="21" t="e">
        <f t="shared" si="35"/>
        <v>#VALUE!</v>
      </c>
      <c r="BQ42" s="20" t="e">
        <f t="shared" si="36"/>
        <v>#N/A</v>
      </c>
      <c r="BR42" s="20" t="e">
        <v>#N/A</v>
      </c>
      <c r="BS42" s="9" t="e">
        <v>#N/A</v>
      </c>
      <c r="BT42" s="2" t="e">
        <f t="shared" si="37"/>
        <v>#VALUE!</v>
      </c>
      <c r="BU42" s="2" t="e">
        <f t="shared" si="5"/>
        <v>#N/A</v>
      </c>
      <c r="BV42" s="2" t="e">
        <f t="shared" si="6"/>
        <v>#N/A</v>
      </c>
    </row>
    <row r="43" s="2" customFormat="1" ht="22.95" customHeight="1" spans="1:74">
      <c r="A43" s="9" t="str">
        <f t="shared" si="7"/>
        <v>KMO 90Induk</v>
      </c>
      <c r="B43" s="9" t="str">
        <f t="shared" si="8"/>
        <v>KMO 90jurusan 1</v>
      </c>
      <c r="C43" s="9" t="str">
        <f t="shared" si="9"/>
        <v>KMO 90jurusan 2</v>
      </c>
      <c r="D43" s="9" t="str">
        <f t="shared" si="10"/>
        <v>KMO 90jurusan 3</v>
      </c>
      <c r="E43" s="9" t="str">
        <f t="shared" si="11"/>
        <v>KMO 90jurusan 4</v>
      </c>
      <c r="F43" s="10" t="s">
        <v>89</v>
      </c>
      <c r="G43" s="10" t="s">
        <v>8</v>
      </c>
      <c r="H43" s="10" t="s">
        <v>90</v>
      </c>
      <c r="I43" s="10">
        <v>0.71321702</v>
      </c>
      <c r="J43" s="10">
        <v>124.3929595947</v>
      </c>
      <c r="K43" s="10" t="s">
        <v>7465</v>
      </c>
      <c r="L43" s="10" t="s">
        <v>7465</v>
      </c>
      <c r="M43" s="10" t="s">
        <v>7465</v>
      </c>
      <c r="N43" s="14">
        <f t="shared" si="12"/>
        <v>0</v>
      </c>
      <c r="O43" s="15" t="e">
        <f t="shared" si="13"/>
        <v>#VALUE!</v>
      </c>
      <c r="P43" s="15" t="e">
        <f t="shared" si="14"/>
        <v>#VALUE!</v>
      </c>
      <c r="Q43" s="17" t="e">
        <f>VLOOKUP($A43,'DATA PENGUKURAN GARDU'!$A:$BS,42,0)</f>
        <v>#N/A</v>
      </c>
      <c r="R43" s="18" t="e">
        <f t="shared" si="15"/>
        <v>#N/A</v>
      </c>
      <c r="S43" s="17" t="e">
        <f>VLOOKUP($A43,'DATA PENGUKURAN GARDU'!$A:$BS,44,0)</f>
        <v>#N/A</v>
      </c>
      <c r="T43" s="18" t="e">
        <f t="shared" si="16"/>
        <v>#N/A</v>
      </c>
      <c r="U43" s="17" t="e">
        <f>VLOOKUP($A43,'DATA PENGUKURAN GARDU'!$A:$BS,46,0)</f>
        <v>#N/A</v>
      </c>
      <c r="V43" s="18" t="e">
        <f t="shared" si="17"/>
        <v>#N/A</v>
      </c>
      <c r="W43" s="17" t="e">
        <f>VLOOKUP($A43,'DATA PENGUKURAN GARDU'!$A:$BS,48,0)</f>
        <v>#N/A</v>
      </c>
      <c r="X43" s="17" t="e">
        <f>VLOOKUP($A43,'DATA PENGUKURAN GARDU'!$A:$BS,53,0)</f>
        <v>#N/A</v>
      </c>
      <c r="Y43" s="17" t="e">
        <f>VLOOKUP($A43,'DATA PENGUKURAN GARDU'!$A:$BS,54,0)</f>
        <v>#N/A</v>
      </c>
      <c r="Z43" s="17" t="e">
        <f>VLOOKUP($A43,'DATA PENGUKURAN GARDU'!$A:$BS,55,0)</f>
        <v>#N/A</v>
      </c>
      <c r="AA43" s="20" t="e">
        <f>VLOOKUP($B43,'DATA PENGUKURAN GARDU'!$A:$BS,42,0)</f>
        <v>#N/A</v>
      </c>
      <c r="AB43" s="21" t="e">
        <f t="shared" si="18"/>
        <v>#N/A</v>
      </c>
      <c r="AC43" s="20" t="e">
        <f>VLOOKUP($B43,'DATA PENGUKURAN GARDU'!$A:$BS,44,0)</f>
        <v>#N/A</v>
      </c>
      <c r="AD43" s="21" t="e">
        <f t="shared" si="19"/>
        <v>#N/A</v>
      </c>
      <c r="AE43" s="20" t="e">
        <f>VLOOKUP($B43,'DATA PENGUKURAN GARDU'!$A:$BS,46,0)</f>
        <v>#N/A</v>
      </c>
      <c r="AF43" s="21" t="e">
        <f t="shared" si="20"/>
        <v>#N/A</v>
      </c>
      <c r="AG43" s="20" t="e">
        <f>VLOOKUP($B43,'DATA PENGUKURAN GARDU'!$A:$BS,46,0)</f>
        <v>#N/A</v>
      </c>
      <c r="AH43" s="20" t="e">
        <f>VLOOKUP($B43,'DATA PENGUKURAN GARDU'!$A:$BS,53,0)</f>
        <v>#N/A</v>
      </c>
      <c r="AI43" s="20" t="e">
        <f>VLOOKUP($B43,'DATA PENGUKURAN GARDU'!$A:$BS,54,0)</f>
        <v>#N/A</v>
      </c>
      <c r="AJ43" s="17" t="e">
        <f>VLOOKUP($C43,'DATA PENGUKURAN GARDU'!$A:$BS,42,0)</f>
        <v>#N/A</v>
      </c>
      <c r="AK43" s="23" t="e">
        <f t="shared" si="21"/>
        <v>#N/A</v>
      </c>
      <c r="AL43" s="17" t="e">
        <f>VLOOKUP($C43,'DATA PENGUKURAN GARDU'!$A:$BS,44,0)</f>
        <v>#N/A</v>
      </c>
      <c r="AM43" s="23" t="e">
        <f t="shared" si="22"/>
        <v>#N/A</v>
      </c>
      <c r="AN43" s="17" t="e">
        <f>VLOOKUP($C43,'DATA PENGUKURAN GARDU'!$A:$BS,46,0)</f>
        <v>#N/A</v>
      </c>
      <c r="AO43" s="23" t="e">
        <f t="shared" si="23"/>
        <v>#N/A</v>
      </c>
      <c r="AP43" s="17" t="e">
        <f>VLOOKUP($C43,'DATA PENGUKURAN GARDU'!$A:$BS,46,0)</f>
        <v>#N/A</v>
      </c>
      <c r="AQ43" s="17" t="e">
        <f>VLOOKUP($C43,'DATA PENGUKURAN GARDU'!$A:$BS,53,0)</f>
        <v>#N/A</v>
      </c>
      <c r="AR43" s="17" t="e">
        <f>VLOOKUP($C43,'DATA PENGUKURAN GARDU'!$A:$BS,54,0)</f>
        <v>#N/A</v>
      </c>
      <c r="AS43" s="20" t="e">
        <f>VLOOKUP($D43,'DATA PENGUKURAN GARDU'!$A:$BS,42,0)</f>
        <v>#N/A</v>
      </c>
      <c r="AT43" s="21" t="e">
        <f t="shared" si="24"/>
        <v>#N/A</v>
      </c>
      <c r="AU43" s="20" t="e">
        <f>VLOOKUP($D43,'DATA PENGUKURAN GARDU'!$A:$BS,44,0)</f>
        <v>#N/A</v>
      </c>
      <c r="AV43" s="21" t="e">
        <f t="shared" si="25"/>
        <v>#N/A</v>
      </c>
      <c r="AW43" s="20" t="e">
        <f>VLOOKUP($D43,'DATA PENGUKURAN GARDU'!$A:$BS,46,0)</f>
        <v>#N/A</v>
      </c>
      <c r="AX43" s="21" t="e">
        <f t="shared" si="26"/>
        <v>#N/A</v>
      </c>
      <c r="AY43" s="20" t="e">
        <f>VLOOKUP($D43,'DATA PENGUKURAN GARDU'!$A:$BS,46,0)</f>
        <v>#N/A</v>
      </c>
      <c r="AZ43" s="20" t="e">
        <f>VLOOKUP($D43,'DATA PENGUKURAN GARDU'!$A:$BS,53,0)</f>
        <v>#N/A</v>
      </c>
      <c r="BA43" s="20" t="e">
        <f>VLOOKUP($D43,'DATA PENGUKURAN GARDU'!$A:$BS,54,0)</f>
        <v>#N/A</v>
      </c>
      <c r="BB43" s="17" t="e">
        <f>VLOOKUP($E43,'DATA PENGUKURAN GARDU'!$A:$BS,42,0)</f>
        <v>#N/A</v>
      </c>
      <c r="BC43" s="23" t="e">
        <f t="shared" si="27"/>
        <v>#N/A</v>
      </c>
      <c r="BD43" s="17" t="e">
        <f>VLOOKUP($E43,'DATA PENGUKURAN GARDU'!$A:$BS,44,0)</f>
        <v>#N/A</v>
      </c>
      <c r="BE43" s="23" t="e">
        <f t="shared" si="28"/>
        <v>#N/A</v>
      </c>
      <c r="BF43" s="17" t="e">
        <f>VLOOKUP($E43,'DATA PENGUKURAN GARDU'!$A:$BS,46,0)</f>
        <v>#N/A</v>
      </c>
      <c r="BG43" s="23" t="e">
        <f t="shared" si="29"/>
        <v>#N/A</v>
      </c>
      <c r="BH43" s="17" t="e">
        <f>VLOOKUP($E43,'DATA PENGUKURAN GARDU'!$A:$BS,46,0)</f>
        <v>#N/A</v>
      </c>
      <c r="BI43" s="17" t="e">
        <f>VLOOKUP($E43,'DATA PENGUKURAN GARDU'!$A:$BS,53,0)</f>
        <v>#N/A</v>
      </c>
      <c r="BJ43" s="17" t="e">
        <f>VLOOKUP($E43,'DATA PENGUKURAN GARDU'!$A:$BS,54,0)</f>
        <v>#N/A</v>
      </c>
      <c r="BK43" s="20" t="e">
        <f t="shared" si="30"/>
        <v>#N/A</v>
      </c>
      <c r="BL43" s="20" t="e">
        <f t="shared" si="31"/>
        <v>#N/A</v>
      </c>
      <c r="BM43" s="20" t="e">
        <f t="shared" si="32"/>
        <v>#N/A</v>
      </c>
      <c r="BN43" s="25" t="e">
        <f t="shared" si="33"/>
        <v>#N/A</v>
      </c>
      <c r="BO43" s="26" t="str">
        <f t="shared" si="34"/>
        <v>0</v>
      </c>
      <c r="BP43" s="21" t="e">
        <f t="shared" si="35"/>
        <v>#VALUE!</v>
      </c>
      <c r="BQ43" s="20" t="e">
        <f t="shared" si="36"/>
        <v>#N/A</v>
      </c>
      <c r="BR43" s="20" t="e">
        <v>#N/A</v>
      </c>
      <c r="BS43" s="9" t="e">
        <v>#N/A</v>
      </c>
      <c r="BT43" s="2" t="e">
        <f t="shared" si="37"/>
        <v>#VALUE!</v>
      </c>
      <c r="BU43" s="2" t="e">
        <f t="shared" si="5"/>
        <v>#N/A</v>
      </c>
      <c r="BV43" s="2" t="e">
        <f t="shared" si="6"/>
        <v>#N/A</v>
      </c>
    </row>
    <row r="44" s="2" customFormat="1" ht="22.95" customHeight="1" spans="1:74">
      <c r="A44" s="9" t="str">
        <f t="shared" si="7"/>
        <v>KMO 82Induk</v>
      </c>
      <c r="B44" s="9" t="str">
        <f t="shared" si="8"/>
        <v>KMO 82jurusan 1</v>
      </c>
      <c r="C44" s="9" t="str">
        <f t="shared" si="9"/>
        <v>KMO 82jurusan 2</v>
      </c>
      <c r="D44" s="9" t="str">
        <f t="shared" si="10"/>
        <v>KMO 82jurusan 3</v>
      </c>
      <c r="E44" s="9" t="str">
        <f t="shared" si="11"/>
        <v>KMO 82jurusan 4</v>
      </c>
      <c r="F44" s="10" t="s">
        <v>89</v>
      </c>
      <c r="G44" s="10" t="s">
        <v>8</v>
      </c>
      <c r="H44" s="10" t="s">
        <v>91</v>
      </c>
      <c r="I44" s="10">
        <v>0.713367999</v>
      </c>
      <c r="J44" s="10">
        <v>124.3912124634</v>
      </c>
      <c r="K44" s="10" t="s">
        <v>7465</v>
      </c>
      <c r="L44" s="10" t="s">
        <v>7465</v>
      </c>
      <c r="M44" s="10" t="s">
        <v>7465</v>
      </c>
      <c r="N44" s="14">
        <f t="shared" si="12"/>
        <v>0</v>
      </c>
      <c r="O44" s="15" t="e">
        <f t="shared" si="13"/>
        <v>#VALUE!</v>
      </c>
      <c r="P44" s="15" t="e">
        <f t="shared" si="14"/>
        <v>#VALUE!</v>
      </c>
      <c r="Q44" s="17" t="e">
        <f>VLOOKUP($A44,'DATA PENGUKURAN GARDU'!$A:$BS,42,0)</f>
        <v>#N/A</v>
      </c>
      <c r="R44" s="18" t="e">
        <f t="shared" si="15"/>
        <v>#N/A</v>
      </c>
      <c r="S44" s="17" t="e">
        <f>VLOOKUP($A44,'DATA PENGUKURAN GARDU'!$A:$BS,44,0)</f>
        <v>#N/A</v>
      </c>
      <c r="T44" s="18" t="e">
        <f t="shared" si="16"/>
        <v>#N/A</v>
      </c>
      <c r="U44" s="17" t="e">
        <f>VLOOKUP($A44,'DATA PENGUKURAN GARDU'!$A:$BS,46,0)</f>
        <v>#N/A</v>
      </c>
      <c r="V44" s="18" t="e">
        <f t="shared" si="17"/>
        <v>#N/A</v>
      </c>
      <c r="W44" s="17" t="e">
        <f>VLOOKUP($A44,'DATA PENGUKURAN GARDU'!$A:$BS,48,0)</f>
        <v>#N/A</v>
      </c>
      <c r="X44" s="17" t="e">
        <f>VLOOKUP($A44,'DATA PENGUKURAN GARDU'!$A:$BS,53,0)</f>
        <v>#N/A</v>
      </c>
      <c r="Y44" s="17" t="e">
        <f>VLOOKUP($A44,'DATA PENGUKURAN GARDU'!$A:$BS,54,0)</f>
        <v>#N/A</v>
      </c>
      <c r="Z44" s="17" t="e">
        <f>VLOOKUP($A44,'DATA PENGUKURAN GARDU'!$A:$BS,55,0)</f>
        <v>#N/A</v>
      </c>
      <c r="AA44" s="20" t="e">
        <f>VLOOKUP($B44,'DATA PENGUKURAN GARDU'!$A:$BS,42,0)</f>
        <v>#N/A</v>
      </c>
      <c r="AB44" s="21" t="e">
        <f t="shared" si="18"/>
        <v>#N/A</v>
      </c>
      <c r="AC44" s="20" t="e">
        <f>VLOOKUP($B44,'DATA PENGUKURAN GARDU'!$A:$BS,44,0)</f>
        <v>#N/A</v>
      </c>
      <c r="AD44" s="21" t="e">
        <f t="shared" si="19"/>
        <v>#N/A</v>
      </c>
      <c r="AE44" s="20" t="e">
        <f>VLOOKUP($B44,'DATA PENGUKURAN GARDU'!$A:$BS,46,0)</f>
        <v>#N/A</v>
      </c>
      <c r="AF44" s="21" t="e">
        <f t="shared" si="20"/>
        <v>#N/A</v>
      </c>
      <c r="AG44" s="20" t="e">
        <f>VLOOKUP($B44,'DATA PENGUKURAN GARDU'!$A:$BS,46,0)</f>
        <v>#N/A</v>
      </c>
      <c r="AH44" s="20" t="e">
        <f>VLOOKUP($B44,'DATA PENGUKURAN GARDU'!$A:$BS,53,0)</f>
        <v>#N/A</v>
      </c>
      <c r="AI44" s="20" t="e">
        <f>VLOOKUP($B44,'DATA PENGUKURAN GARDU'!$A:$BS,54,0)</f>
        <v>#N/A</v>
      </c>
      <c r="AJ44" s="17" t="e">
        <f>VLOOKUP($C44,'DATA PENGUKURAN GARDU'!$A:$BS,42,0)</f>
        <v>#N/A</v>
      </c>
      <c r="AK44" s="23" t="e">
        <f t="shared" si="21"/>
        <v>#N/A</v>
      </c>
      <c r="AL44" s="17" t="e">
        <f>VLOOKUP($C44,'DATA PENGUKURAN GARDU'!$A:$BS,44,0)</f>
        <v>#N/A</v>
      </c>
      <c r="AM44" s="23" t="e">
        <f t="shared" si="22"/>
        <v>#N/A</v>
      </c>
      <c r="AN44" s="17" t="e">
        <f>VLOOKUP($C44,'DATA PENGUKURAN GARDU'!$A:$BS,46,0)</f>
        <v>#N/A</v>
      </c>
      <c r="AO44" s="23" t="e">
        <f t="shared" si="23"/>
        <v>#N/A</v>
      </c>
      <c r="AP44" s="17" t="e">
        <f>VLOOKUP($C44,'DATA PENGUKURAN GARDU'!$A:$BS,46,0)</f>
        <v>#N/A</v>
      </c>
      <c r="AQ44" s="17" t="e">
        <f>VLOOKUP($C44,'DATA PENGUKURAN GARDU'!$A:$BS,53,0)</f>
        <v>#N/A</v>
      </c>
      <c r="AR44" s="17" t="e">
        <f>VLOOKUP($C44,'DATA PENGUKURAN GARDU'!$A:$BS,54,0)</f>
        <v>#N/A</v>
      </c>
      <c r="AS44" s="20" t="e">
        <f>VLOOKUP($D44,'DATA PENGUKURAN GARDU'!$A:$BS,42,0)</f>
        <v>#N/A</v>
      </c>
      <c r="AT44" s="21" t="e">
        <f t="shared" si="24"/>
        <v>#N/A</v>
      </c>
      <c r="AU44" s="20" t="e">
        <f>VLOOKUP($D44,'DATA PENGUKURAN GARDU'!$A:$BS,44,0)</f>
        <v>#N/A</v>
      </c>
      <c r="AV44" s="21" t="e">
        <f t="shared" si="25"/>
        <v>#N/A</v>
      </c>
      <c r="AW44" s="20" t="e">
        <f>VLOOKUP($D44,'DATA PENGUKURAN GARDU'!$A:$BS,46,0)</f>
        <v>#N/A</v>
      </c>
      <c r="AX44" s="21" t="e">
        <f t="shared" si="26"/>
        <v>#N/A</v>
      </c>
      <c r="AY44" s="20" t="e">
        <f>VLOOKUP($D44,'DATA PENGUKURAN GARDU'!$A:$BS,46,0)</f>
        <v>#N/A</v>
      </c>
      <c r="AZ44" s="20" t="e">
        <f>VLOOKUP($D44,'DATA PENGUKURAN GARDU'!$A:$BS,53,0)</f>
        <v>#N/A</v>
      </c>
      <c r="BA44" s="20" t="e">
        <f>VLOOKUP($D44,'DATA PENGUKURAN GARDU'!$A:$BS,54,0)</f>
        <v>#N/A</v>
      </c>
      <c r="BB44" s="17" t="e">
        <f>VLOOKUP($E44,'DATA PENGUKURAN GARDU'!$A:$BS,42,0)</f>
        <v>#N/A</v>
      </c>
      <c r="BC44" s="23" t="e">
        <f t="shared" si="27"/>
        <v>#N/A</v>
      </c>
      <c r="BD44" s="17" t="e">
        <f>VLOOKUP($E44,'DATA PENGUKURAN GARDU'!$A:$BS,44,0)</f>
        <v>#N/A</v>
      </c>
      <c r="BE44" s="23" t="e">
        <f t="shared" si="28"/>
        <v>#N/A</v>
      </c>
      <c r="BF44" s="17" t="e">
        <f>VLOOKUP($E44,'DATA PENGUKURAN GARDU'!$A:$BS,46,0)</f>
        <v>#N/A</v>
      </c>
      <c r="BG44" s="23" t="e">
        <f t="shared" si="29"/>
        <v>#N/A</v>
      </c>
      <c r="BH44" s="17" t="e">
        <f>VLOOKUP($E44,'DATA PENGUKURAN GARDU'!$A:$BS,46,0)</f>
        <v>#N/A</v>
      </c>
      <c r="BI44" s="17" t="e">
        <f>VLOOKUP($E44,'DATA PENGUKURAN GARDU'!$A:$BS,53,0)</f>
        <v>#N/A</v>
      </c>
      <c r="BJ44" s="17" t="e">
        <f>VLOOKUP($E44,'DATA PENGUKURAN GARDU'!$A:$BS,54,0)</f>
        <v>#N/A</v>
      </c>
      <c r="BK44" s="20" t="e">
        <f t="shared" si="30"/>
        <v>#N/A</v>
      </c>
      <c r="BL44" s="20" t="e">
        <f t="shared" si="31"/>
        <v>#N/A</v>
      </c>
      <c r="BM44" s="20" t="e">
        <f t="shared" si="32"/>
        <v>#N/A</v>
      </c>
      <c r="BN44" s="25" t="e">
        <f t="shared" si="33"/>
        <v>#N/A</v>
      </c>
      <c r="BO44" s="26" t="str">
        <f t="shared" si="34"/>
        <v>0</v>
      </c>
      <c r="BP44" s="21" t="e">
        <f t="shared" si="35"/>
        <v>#VALUE!</v>
      </c>
      <c r="BQ44" s="20" t="e">
        <f t="shared" si="36"/>
        <v>#N/A</v>
      </c>
      <c r="BR44" s="20" t="e">
        <v>#N/A</v>
      </c>
      <c r="BS44" s="9" t="e">
        <v>#N/A</v>
      </c>
      <c r="BT44" s="2" t="e">
        <f t="shared" si="37"/>
        <v>#VALUE!</v>
      </c>
      <c r="BU44" s="2" t="e">
        <f t="shared" si="5"/>
        <v>#N/A</v>
      </c>
      <c r="BV44" s="2" t="e">
        <f t="shared" si="6"/>
        <v>#N/A</v>
      </c>
    </row>
    <row r="45" s="2" customFormat="1" ht="22.95" customHeight="1" spans="1:74">
      <c r="A45" s="9" t="str">
        <f t="shared" si="7"/>
        <v>KMO 100Induk</v>
      </c>
      <c r="B45" s="9" t="str">
        <f t="shared" si="8"/>
        <v>KMO 100jurusan 1</v>
      </c>
      <c r="C45" s="9" t="str">
        <f t="shared" si="9"/>
        <v>KMO 100jurusan 2</v>
      </c>
      <c r="D45" s="9" t="str">
        <f t="shared" si="10"/>
        <v>KMO 100jurusan 3</v>
      </c>
      <c r="E45" s="9" t="str">
        <f t="shared" si="11"/>
        <v>KMO 100jurusan 4</v>
      </c>
      <c r="F45" s="10" t="s">
        <v>92</v>
      </c>
      <c r="G45" s="10" t="s">
        <v>8</v>
      </c>
      <c r="H45" s="10" t="s">
        <v>93</v>
      </c>
      <c r="I45" s="10">
        <v>0.750178993</v>
      </c>
      <c r="J45" s="10">
        <v>124.4491882324</v>
      </c>
      <c r="K45" s="10" t="s">
        <v>7465</v>
      </c>
      <c r="L45" s="10" t="s">
        <v>7465</v>
      </c>
      <c r="M45" s="10" t="s">
        <v>7465</v>
      </c>
      <c r="N45" s="14">
        <f t="shared" si="12"/>
        <v>0</v>
      </c>
      <c r="O45" s="15" t="e">
        <f t="shared" si="13"/>
        <v>#VALUE!</v>
      </c>
      <c r="P45" s="15" t="e">
        <f t="shared" si="14"/>
        <v>#VALUE!</v>
      </c>
      <c r="Q45" s="17" t="e">
        <f>VLOOKUP($A45,'DATA PENGUKURAN GARDU'!$A:$BS,42,0)</f>
        <v>#N/A</v>
      </c>
      <c r="R45" s="18" t="e">
        <f t="shared" si="15"/>
        <v>#N/A</v>
      </c>
      <c r="S45" s="17" t="e">
        <f>VLOOKUP($A45,'DATA PENGUKURAN GARDU'!$A:$BS,44,0)</f>
        <v>#N/A</v>
      </c>
      <c r="T45" s="18" t="e">
        <f t="shared" si="16"/>
        <v>#N/A</v>
      </c>
      <c r="U45" s="17" t="e">
        <f>VLOOKUP($A45,'DATA PENGUKURAN GARDU'!$A:$BS,46,0)</f>
        <v>#N/A</v>
      </c>
      <c r="V45" s="18" t="e">
        <f t="shared" si="17"/>
        <v>#N/A</v>
      </c>
      <c r="W45" s="17" t="e">
        <f>VLOOKUP($A45,'DATA PENGUKURAN GARDU'!$A:$BS,48,0)</f>
        <v>#N/A</v>
      </c>
      <c r="X45" s="17" t="e">
        <f>VLOOKUP($A45,'DATA PENGUKURAN GARDU'!$A:$BS,53,0)</f>
        <v>#N/A</v>
      </c>
      <c r="Y45" s="17" t="e">
        <f>VLOOKUP($A45,'DATA PENGUKURAN GARDU'!$A:$BS,54,0)</f>
        <v>#N/A</v>
      </c>
      <c r="Z45" s="17" t="e">
        <f>VLOOKUP($A45,'DATA PENGUKURAN GARDU'!$A:$BS,55,0)</f>
        <v>#N/A</v>
      </c>
      <c r="AA45" s="20" t="e">
        <f>VLOOKUP($B45,'DATA PENGUKURAN GARDU'!$A:$BS,42,0)</f>
        <v>#N/A</v>
      </c>
      <c r="AB45" s="21" t="e">
        <f t="shared" si="18"/>
        <v>#N/A</v>
      </c>
      <c r="AC45" s="20" t="e">
        <f>VLOOKUP($B45,'DATA PENGUKURAN GARDU'!$A:$BS,44,0)</f>
        <v>#N/A</v>
      </c>
      <c r="AD45" s="21" t="e">
        <f t="shared" si="19"/>
        <v>#N/A</v>
      </c>
      <c r="AE45" s="20" t="e">
        <f>VLOOKUP($B45,'DATA PENGUKURAN GARDU'!$A:$BS,46,0)</f>
        <v>#N/A</v>
      </c>
      <c r="AF45" s="21" t="e">
        <f t="shared" si="20"/>
        <v>#N/A</v>
      </c>
      <c r="AG45" s="20" t="e">
        <f>VLOOKUP($B45,'DATA PENGUKURAN GARDU'!$A:$BS,46,0)</f>
        <v>#N/A</v>
      </c>
      <c r="AH45" s="20" t="e">
        <f>VLOOKUP($B45,'DATA PENGUKURAN GARDU'!$A:$BS,53,0)</f>
        <v>#N/A</v>
      </c>
      <c r="AI45" s="20" t="e">
        <f>VLOOKUP($B45,'DATA PENGUKURAN GARDU'!$A:$BS,54,0)</f>
        <v>#N/A</v>
      </c>
      <c r="AJ45" s="17" t="e">
        <f>VLOOKUP($C45,'DATA PENGUKURAN GARDU'!$A:$BS,42,0)</f>
        <v>#N/A</v>
      </c>
      <c r="AK45" s="23" t="e">
        <f t="shared" si="21"/>
        <v>#N/A</v>
      </c>
      <c r="AL45" s="17" t="e">
        <f>VLOOKUP($C45,'DATA PENGUKURAN GARDU'!$A:$BS,44,0)</f>
        <v>#N/A</v>
      </c>
      <c r="AM45" s="23" t="e">
        <f t="shared" si="22"/>
        <v>#N/A</v>
      </c>
      <c r="AN45" s="17" t="e">
        <f>VLOOKUP($C45,'DATA PENGUKURAN GARDU'!$A:$BS,46,0)</f>
        <v>#N/A</v>
      </c>
      <c r="AO45" s="23" t="e">
        <f t="shared" si="23"/>
        <v>#N/A</v>
      </c>
      <c r="AP45" s="17" t="e">
        <f>VLOOKUP($C45,'DATA PENGUKURAN GARDU'!$A:$BS,46,0)</f>
        <v>#N/A</v>
      </c>
      <c r="AQ45" s="17" t="e">
        <f>VLOOKUP($C45,'DATA PENGUKURAN GARDU'!$A:$BS,53,0)</f>
        <v>#N/A</v>
      </c>
      <c r="AR45" s="17" t="e">
        <f>VLOOKUP($C45,'DATA PENGUKURAN GARDU'!$A:$BS,54,0)</f>
        <v>#N/A</v>
      </c>
      <c r="AS45" s="20" t="e">
        <f>VLOOKUP($D45,'DATA PENGUKURAN GARDU'!$A:$BS,42,0)</f>
        <v>#N/A</v>
      </c>
      <c r="AT45" s="21" t="e">
        <f t="shared" si="24"/>
        <v>#N/A</v>
      </c>
      <c r="AU45" s="20" t="e">
        <f>VLOOKUP($D45,'DATA PENGUKURAN GARDU'!$A:$BS,44,0)</f>
        <v>#N/A</v>
      </c>
      <c r="AV45" s="21" t="e">
        <f t="shared" si="25"/>
        <v>#N/A</v>
      </c>
      <c r="AW45" s="20" t="e">
        <f>VLOOKUP($D45,'DATA PENGUKURAN GARDU'!$A:$BS,46,0)</f>
        <v>#N/A</v>
      </c>
      <c r="AX45" s="21" t="e">
        <f t="shared" si="26"/>
        <v>#N/A</v>
      </c>
      <c r="AY45" s="20" t="e">
        <f>VLOOKUP($D45,'DATA PENGUKURAN GARDU'!$A:$BS,46,0)</f>
        <v>#N/A</v>
      </c>
      <c r="AZ45" s="20" t="e">
        <f>VLOOKUP($D45,'DATA PENGUKURAN GARDU'!$A:$BS,53,0)</f>
        <v>#N/A</v>
      </c>
      <c r="BA45" s="20" t="e">
        <f>VLOOKUP($D45,'DATA PENGUKURAN GARDU'!$A:$BS,54,0)</f>
        <v>#N/A</v>
      </c>
      <c r="BB45" s="17" t="e">
        <f>VLOOKUP($E45,'DATA PENGUKURAN GARDU'!$A:$BS,42,0)</f>
        <v>#N/A</v>
      </c>
      <c r="BC45" s="23" t="e">
        <f t="shared" si="27"/>
        <v>#N/A</v>
      </c>
      <c r="BD45" s="17" t="e">
        <f>VLOOKUP($E45,'DATA PENGUKURAN GARDU'!$A:$BS,44,0)</f>
        <v>#N/A</v>
      </c>
      <c r="BE45" s="23" t="e">
        <f t="shared" si="28"/>
        <v>#N/A</v>
      </c>
      <c r="BF45" s="17" t="e">
        <f>VLOOKUP($E45,'DATA PENGUKURAN GARDU'!$A:$BS,46,0)</f>
        <v>#N/A</v>
      </c>
      <c r="BG45" s="23" t="e">
        <f t="shared" si="29"/>
        <v>#N/A</v>
      </c>
      <c r="BH45" s="17" t="e">
        <f>VLOOKUP($E45,'DATA PENGUKURAN GARDU'!$A:$BS,46,0)</f>
        <v>#N/A</v>
      </c>
      <c r="BI45" s="17" t="e">
        <f>VLOOKUP($E45,'DATA PENGUKURAN GARDU'!$A:$BS,53,0)</f>
        <v>#N/A</v>
      </c>
      <c r="BJ45" s="17" t="e">
        <f>VLOOKUP($E45,'DATA PENGUKURAN GARDU'!$A:$BS,54,0)</f>
        <v>#N/A</v>
      </c>
      <c r="BK45" s="20" t="e">
        <f t="shared" si="30"/>
        <v>#N/A</v>
      </c>
      <c r="BL45" s="20" t="e">
        <f t="shared" si="31"/>
        <v>#N/A</v>
      </c>
      <c r="BM45" s="20" t="e">
        <f t="shared" si="32"/>
        <v>#N/A</v>
      </c>
      <c r="BN45" s="25" t="e">
        <f t="shared" si="33"/>
        <v>#N/A</v>
      </c>
      <c r="BO45" s="26" t="str">
        <f t="shared" si="34"/>
        <v>0</v>
      </c>
      <c r="BP45" s="21" t="e">
        <f t="shared" si="35"/>
        <v>#VALUE!</v>
      </c>
      <c r="BQ45" s="20" t="e">
        <f t="shared" si="36"/>
        <v>#N/A</v>
      </c>
      <c r="BR45" s="20" t="e">
        <v>#N/A</v>
      </c>
      <c r="BS45" s="9" t="e">
        <v>#N/A</v>
      </c>
      <c r="BT45" s="2" t="e">
        <f t="shared" si="37"/>
        <v>#VALUE!</v>
      </c>
      <c r="BU45" s="2" t="e">
        <f t="shared" si="5"/>
        <v>#N/A</v>
      </c>
      <c r="BV45" s="2" t="e">
        <f t="shared" si="6"/>
        <v>#N/A</v>
      </c>
    </row>
    <row r="46" s="2" customFormat="1" ht="22.95" customHeight="1" spans="1:74">
      <c r="A46" s="9" t="str">
        <f t="shared" si="7"/>
        <v>KMO 102Induk</v>
      </c>
      <c r="B46" s="9" t="str">
        <f t="shared" si="8"/>
        <v>KMO 102jurusan 1</v>
      </c>
      <c r="C46" s="9" t="str">
        <f t="shared" si="9"/>
        <v>KMO 102jurusan 2</v>
      </c>
      <c r="D46" s="9" t="str">
        <f t="shared" si="10"/>
        <v>KMO 102jurusan 3</v>
      </c>
      <c r="E46" s="9" t="str">
        <f t="shared" si="11"/>
        <v>KMO 102jurusan 4</v>
      </c>
      <c r="F46" s="10" t="s">
        <v>92</v>
      </c>
      <c r="G46" s="10" t="s">
        <v>8</v>
      </c>
      <c r="H46" s="10" t="s">
        <v>94</v>
      </c>
      <c r="I46" s="10">
        <v>0.761489987</v>
      </c>
      <c r="J46" s="10">
        <v>124.4453735352</v>
      </c>
      <c r="K46" s="10" t="s">
        <v>7465</v>
      </c>
      <c r="L46" s="10" t="s">
        <v>7465</v>
      </c>
      <c r="M46" s="10" t="s">
        <v>7465</v>
      </c>
      <c r="N46" s="14">
        <f t="shared" si="12"/>
        <v>0</v>
      </c>
      <c r="O46" s="15" t="e">
        <f t="shared" si="13"/>
        <v>#VALUE!</v>
      </c>
      <c r="P46" s="15" t="e">
        <f t="shared" si="14"/>
        <v>#VALUE!</v>
      </c>
      <c r="Q46" s="17" t="e">
        <f>VLOOKUP($A46,'DATA PENGUKURAN GARDU'!$A:$BS,42,0)</f>
        <v>#N/A</v>
      </c>
      <c r="R46" s="18" t="e">
        <f t="shared" si="15"/>
        <v>#N/A</v>
      </c>
      <c r="S46" s="17" t="e">
        <f>VLOOKUP($A46,'DATA PENGUKURAN GARDU'!$A:$BS,44,0)</f>
        <v>#N/A</v>
      </c>
      <c r="T46" s="18" t="e">
        <f t="shared" si="16"/>
        <v>#N/A</v>
      </c>
      <c r="U46" s="17" t="e">
        <f>VLOOKUP($A46,'DATA PENGUKURAN GARDU'!$A:$BS,46,0)</f>
        <v>#N/A</v>
      </c>
      <c r="V46" s="18" t="e">
        <f t="shared" si="17"/>
        <v>#N/A</v>
      </c>
      <c r="W46" s="17" t="e">
        <f>VLOOKUP($A46,'DATA PENGUKURAN GARDU'!$A:$BS,48,0)</f>
        <v>#N/A</v>
      </c>
      <c r="X46" s="17" t="e">
        <f>VLOOKUP($A46,'DATA PENGUKURAN GARDU'!$A:$BS,53,0)</f>
        <v>#N/A</v>
      </c>
      <c r="Y46" s="17" t="e">
        <f>VLOOKUP($A46,'DATA PENGUKURAN GARDU'!$A:$BS,54,0)</f>
        <v>#N/A</v>
      </c>
      <c r="Z46" s="17" t="e">
        <f>VLOOKUP($A46,'DATA PENGUKURAN GARDU'!$A:$BS,55,0)</f>
        <v>#N/A</v>
      </c>
      <c r="AA46" s="20" t="e">
        <f>VLOOKUP($B46,'DATA PENGUKURAN GARDU'!$A:$BS,42,0)</f>
        <v>#N/A</v>
      </c>
      <c r="AB46" s="21" t="e">
        <f t="shared" si="18"/>
        <v>#N/A</v>
      </c>
      <c r="AC46" s="20" t="e">
        <f>VLOOKUP($B46,'DATA PENGUKURAN GARDU'!$A:$BS,44,0)</f>
        <v>#N/A</v>
      </c>
      <c r="AD46" s="21" t="e">
        <f t="shared" si="19"/>
        <v>#N/A</v>
      </c>
      <c r="AE46" s="20" t="e">
        <f>VLOOKUP($B46,'DATA PENGUKURAN GARDU'!$A:$BS,46,0)</f>
        <v>#N/A</v>
      </c>
      <c r="AF46" s="21" t="e">
        <f t="shared" si="20"/>
        <v>#N/A</v>
      </c>
      <c r="AG46" s="20" t="e">
        <f>VLOOKUP($B46,'DATA PENGUKURAN GARDU'!$A:$BS,46,0)</f>
        <v>#N/A</v>
      </c>
      <c r="AH46" s="20" t="e">
        <f>VLOOKUP($B46,'DATA PENGUKURAN GARDU'!$A:$BS,53,0)</f>
        <v>#N/A</v>
      </c>
      <c r="AI46" s="20" t="e">
        <f>VLOOKUP($B46,'DATA PENGUKURAN GARDU'!$A:$BS,54,0)</f>
        <v>#N/A</v>
      </c>
      <c r="AJ46" s="17" t="e">
        <f>VLOOKUP($C46,'DATA PENGUKURAN GARDU'!$A:$BS,42,0)</f>
        <v>#N/A</v>
      </c>
      <c r="AK46" s="23" t="e">
        <f t="shared" si="21"/>
        <v>#N/A</v>
      </c>
      <c r="AL46" s="17" t="e">
        <f>VLOOKUP($C46,'DATA PENGUKURAN GARDU'!$A:$BS,44,0)</f>
        <v>#N/A</v>
      </c>
      <c r="AM46" s="23" t="e">
        <f t="shared" si="22"/>
        <v>#N/A</v>
      </c>
      <c r="AN46" s="17" t="e">
        <f>VLOOKUP($C46,'DATA PENGUKURAN GARDU'!$A:$BS,46,0)</f>
        <v>#N/A</v>
      </c>
      <c r="AO46" s="23" t="e">
        <f t="shared" si="23"/>
        <v>#N/A</v>
      </c>
      <c r="AP46" s="17" t="e">
        <f>VLOOKUP($C46,'DATA PENGUKURAN GARDU'!$A:$BS,46,0)</f>
        <v>#N/A</v>
      </c>
      <c r="AQ46" s="17" t="e">
        <f>VLOOKUP($C46,'DATA PENGUKURAN GARDU'!$A:$BS,53,0)</f>
        <v>#N/A</v>
      </c>
      <c r="AR46" s="17" t="e">
        <f>VLOOKUP($C46,'DATA PENGUKURAN GARDU'!$A:$BS,54,0)</f>
        <v>#N/A</v>
      </c>
      <c r="AS46" s="20" t="e">
        <f>VLOOKUP($D46,'DATA PENGUKURAN GARDU'!$A:$BS,42,0)</f>
        <v>#N/A</v>
      </c>
      <c r="AT46" s="21" t="e">
        <f t="shared" si="24"/>
        <v>#N/A</v>
      </c>
      <c r="AU46" s="20" t="e">
        <f>VLOOKUP($D46,'DATA PENGUKURAN GARDU'!$A:$BS,44,0)</f>
        <v>#N/A</v>
      </c>
      <c r="AV46" s="21" t="e">
        <f t="shared" si="25"/>
        <v>#N/A</v>
      </c>
      <c r="AW46" s="20" t="e">
        <f>VLOOKUP($D46,'DATA PENGUKURAN GARDU'!$A:$BS,46,0)</f>
        <v>#N/A</v>
      </c>
      <c r="AX46" s="21" t="e">
        <f t="shared" si="26"/>
        <v>#N/A</v>
      </c>
      <c r="AY46" s="20" t="e">
        <f>VLOOKUP($D46,'DATA PENGUKURAN GARDU'!$A:$BS,46,0)</f>
        <v>#N/A</v>
      </c>
      <c r="AZ46" s="20" t="e">
        <f>VLOOKUP($D46,'DATA PENGUKURAN GARDU'!$A:$BS,53,0)</f>
        <v>#N/A</v>
      </c>
      <c r="BA46" s="20" t="e">
        <f>VLOOKUP($D46,'DATA PENGUKURAN GARDU'!$A:$BS,54,0)</f>
        <v>#N/A</v>
      </c>
      <c r="BB46" s="17" t="e">
        <f>VLOOKUP($E46,'DATA PENGUKURAN GARDU'!$A:$BS,42,0)</f>
        <v>#N/A</v>
      </c>
      <c r="BC46" s="23" t="e">
        <f t="shared" si="27"/>
        <v>#N/A</v>
      </c>
      <c r="BD46" s="17" t="e">
        <f>VLOOKUP($E46,'DATA PENGUKURAN GARDU'!$A:$BS,44,0)</f>
        <v>#N/A</v>
      </c>
      <c r="BE46" s="23" t="e">
        <f t="shared" si="28"/>
        <v>#N/A</v>
      </c>
      <c r="BF46" s="17" t="e">
        <f>VLOOKUP($E46,'DATA PENGUKURAN GARDU'!$A:$BS,46,0)</f>
        <v>#N/A</v>
      </c>
      <c r="BG46" s="23" t="e">
        <f t="shared" si="29"/>
        <v>#N/A</v>
      </c>
      <c r="BH46" s="17" t="e">
        <f>VLOOKUP($E46,'DATA PENGUKURAN GARDU'!$A:$BS,46,0)</f>
        <v>#N/A</v>
      </c>
      <c r="BI46" s="17" t="e">
        <f>VLOOKUP($E46,'DATA PENGUKURAN GARDU'!$A:$BS,53,0)</f>
        <v>#N/A</v>
      </c>
      <c r="BJ46" s="17" t="e">
        <f>VLOOKUP($E46,'DATA PENGUKURAN GARDU'!$A:$BS,54,0)</f>
        <v>#N/A</v>
      </c>
      <c r="BK46" s="20" t="e">
        <f t="shared" si="30"/>
        <v>#N/A</v>
      </c>
      <c r="BL46" s="20" t="e">
        <f t="shared" si="31"/>
        <v>#N/A</v>
      </c>
      <c r="BM46" s="20" t="e">
        <f t="shared" si="32"/>
        <v>#N/A</v>
      </c>
      <c r="BN46" s="25" t="e">
        <f t="shared" si="33"/>
        <v>#N/A</v>
      </c>
      <c r="BO46" s="26" t="str">
        <f t="shared" si="34"/>
        <v>0</v>
      </c>
      <c r="BP46" s="21" t="e">
        <f t="shared" si="35"/>
        <v>#VALUE!</v>
      </c>
      <c r="BQ46" s="20" t="e">
        <f t="shared" si="36"/>
        <v>#N/A</v>
      </c>
      <c r="BR46" s="20" t="e">
        <v>#N/A</v>
      </c>
      <c r="BS46" s="9" t="e">
        <v>#N/A</v>
      </c>
      <c r="BT46" s="2" t="e">
        <f t="shared" si="37"/>
        <v>#VALUE!</v>
      </c>
      <c r="BU46" s="2" t="e">
        <f t="shared" si="5"/>
        <v>#N/A</v>
      </c>
      <c r="BV46" s="2" t="e">
        <f t="shared" si="6"/>
        <v>#N/A</v>
      </c>
    </row>
    <row r="47" s="2" customFormat="1" ht="22.95" customHeight="1" spans="1:74">
      <c r="A47" s="9" t="str">
        <f t="shared" si="7"/>
        <v>KMO 103Induk</v>
      </c>
      <c r="B47" s="9" t="str">
        <f t="shared" si="8"/>
        <v>KMO 103jurusan 1</v>
      </c>
      <c r="C47" s="9" t="str">
        <f t="shared" si="9"/>
        <v>KMO 103jurusan 2</v>
      </c>
      <c r="D47" s="9" t="str">
        <f t="shared" si="10"/>
        <v>KMO 103jurusan 3</v>
      </c>
      <c r="E47" s="9" t="str">
        <f t="shared" si="11"/>
        <v>KMO 103jurusan 4</v>
      </c>
      <c r="F47" s="10" t="s">
        <v>92</v>
      </c>
      <c r="G47" s="10" t="s">
        <v>8</v>
      </c>
      <c r="H47" s="10" t="s">
        <v>95</v>
      </c>
      <c r="I47" s="10">
        <v>0.764397979</v>
      </c>
      <c r="J47" s="10">
        <v>124.4439849854</v>
      </c>
      <c r="K47" s="10" t="s">
        <v>7465</v>
      </c>
      <c r="L47" s="10" t="s">
        <v>7465</v>
      </c>
      <c r="M47" s="10" t="s">
        <v>7465</v>
      </c>
      <c r="N47" s="14">
        <f t="shared" si="12"/>
        <v>0</v>
      </c>
      <c r="O47" s="15" t="e">
        <f t="shared" si="13"/>
        <v>#VALUE!</v>
      </c>
      <c r="P47" s="15" t="e">
        <f t="shared" si="14"/>
        <v>#VALUE!</v>
      </c>
      <c r="Q47" s="17" t="e">
        <f>VLOOKUP($A47,'DATA PENGUKURAN GARDU'!$A:$BS,42,0)</f>
        <v>#N/A</v>
      </c>
      <c r="R47" s="18" t="e">
        <f t="shared" si="15"/>
        <v>#N/A</v>
      </c>
      <c r="S47" s="17" t="e">
        <f>VLOOKUP($A47,'DATA PENGUKURAN GARDU'!$A:$BS,44,0)</f>
        <v>#N/A</v>
      </c>
      <c r="T47" s="18" t="e">
        <f t="shared" si="16"/>
        <v>#N/A</v>
      </c>
      <c r="U47" s="17" t="e">
        <f>VLOOKUP($A47,'DATA PENGUKURAN GARDU'!$A:$BS,46,0)</f>
        <v>#N/A</v>
      </c>
      <c r="V47" s="18" t="e">
        <f t="shared" si="17"/>
        <v>#N/A</v>
      </c>
      <c r="W47" s="17" t="e">
        <f>VLOOKUP($A47,'DATA PENGUKURAN GARDU'!$A:$BS,48,0)</f>
        <v>#N/A</v>
      </c>
      <c r="X47" s="17" t="e">
        <f>VLOOKUP($A47,'DATA PENGUKURAN GARDU'!$A:$BS,53,0)</f>
        <v>#N/A</v>
      </c>
      <c r="Y47" s="17" t="e">
        <f>VLOOKUP($A47,'DATA PENGUKURAN GARDU'!$A:$BS,54,0)</f>
        <v>#N/A</v>
      </c>
      <c r="Z47" s="17" t="e">
        <f>VLOOKUP($A47,'DATA PENGUKURAN GARDU'!$A:$BS,55,0)</f>
        <v>#N/A</v>
      </c>
      <c r="AA47" s="20" t="e">
        <f>VLOOKUP($B47,'DATA PENGUKURAN GARDU'!$A:$BS,42,0)</f>
        <v>#N/A</v>
      </c>
      <c r="AB47" s="21" t="e">
        <f t="shared" si="18"/>
        <v>#N/A</v>
      </c>
      <c r="AC47" s="20" t="e">
        <f>VLOOKUP($B47,'DATA PENGUKURAN GARDU'!$A:$BS,44,0)</f>
        <v>#N/A</v>
      </c>
      <c r="AD47" s="21" t="e">
        <f t="shared" si="19"/>
        <v>#N/A</v>
      </c>
      <c r="AE47" s="20" t="e">
        <f>VLOOKUP($B47,'DATA PENGUKURAN GARDU'!$A:$BS,46,0)</f>
        <v>#N/A</v>
      </c>
      <c r="AF47" s="21" t="e">
        <f t="shared" si="20"/>
        <v>#N/A</v>
      </c>
      <c r="AG47" s="20" t="e">
        <f>VLOOKUP($B47,'DATA PENGUKURAN GARDU'!$A:$BS,46,0)</f>
        <v>#N/A</v>
      </c>
      <c r="AH47" s="20" t="e">
        <f>VLOOKUP($B47,'DATA PENGUKURAN GARDU'!$A:$BS,53,0)</f>
        <v>#N/A</v>
      </c>
      <c r="AI47" s="20" t="e">
        <f>VLOOKUP($B47,'DATA PENGUKURAN GARDU'!$A:$BS,54,0)</f>
        <v>#N/A</v>
      </c>
      <c r="AJ47" s="17" t="e">
        <f>VLOOKUP($C47,'DATA PENGUKURAN GARDU'!$A:$BS,42,0)</f>
        <v>#N/A</v>
      </c>
      <c r="AK47" s="23" t="e">
        <f t="shared" si="21"/>
        <v>#N/A</v>
      </c>
      <c r="AL47" s="17" t="e">
        <f>VLOOKUP($C47,'DATA PENGUKURAN GARDU'!$A:$BS,44,0)</f>
        <v>#N/A</v>
      </c>
      <c r="AM47" s="23" t="e">
        <f t="shared" si="22"/>
        <v>#N/A</v>
      </c>
      <c r="AN47" s="17" t="e">
        <f>VLOOKUP($C47,'DATA PENGUKURAN GARDU'!$A:$BS,46,0)</f>
        <v>#N/A</v>
      </c>
      <c r="AO47" s="23" t="e">
        <f t="shared" si="23"/>
        <v>#N/A</v>
      </c>
      <c r="AP47" s="17" t="e">
        <f>VLOOKUP($C47,'DATA PENGUKURAN GARDU'!$A:$BS,46,0)</f>
        <v>#N/A</v>
      </c>
      <c r="AQ47" s="17" t="e">
        <f>VLOOKUP($C47,'DATA PENGUKURAN GARDU'!$A:$BS,53,0)</f>
        <v>#N/A</v>
      </c>
      <c r="AR47" s="17" t="e">
        <f>VLOOKUP($C47,'DATA PENGUKURAN GARDU'!$A:$BS,54,0)</f>
        <v>#N/A</v>
      </c>
      <c r="AS47" s="20" t="e">
        <f>VLOOKUP($D47,'DATA PENGUKURAN GARDU'!$A:$BS,42,0)</f>
        <v>#N/A</v>
      </c>
      <c r="AT47" s="21" t="e">
        <f t="shared" si="24"/>
        <v>#N/A</v>
      </c>
      <c r="AU47" s="20" t="e">
        <f>VLOOKUP($D47,'DATA PENGUKURAN GARDU'!$A:$BS,44,0)</f>
        <v>#N/A</v>
      </c>
      <c r="AV47" s="21" t="e">
        <f t="shared" si="25"/>
        <v>#N/A</v>
      </c>
      <c r="AW47" s="20" t="e">
        <f>VLOOKUP($D47,'DATA PENGUKURAN GARDU'!$A:$BS,46,0)</f>
        <v>#N/A</v>
      </c>
      <c r="AX47" s="21" t="e">
        <f t="shared" si="26"/>
        <v>#N/A</v>
      </c>
      <c r="AY47" s="20" t="e">
        <f>VLOOKUP($D47,'DATA PENGUKURAN GARDU'!$A:$BS,46,0)</f>
        <v>#N/A</v>
      </c>
      <c r="AZ47" s="20" t="e">
        <f>VLOOKUP($D47,'DATA PENGUKURAN GARDU'!$A:$BS,53,0)</f>
        <v>#N/A</v>
      </c>
      <c r="BA47" s="20" t="e">
        <f>VLOOKUP($D47,'DATA PENGUKURAN GARDU'!$A:$BS,54,0)</f>
        <v>#N/A</v>
      </c>
      <c r="BB47" s="17" t="e">
        <f>VLOOKUP($E47,'DATA PENGUKURAN GARDU'!$A:$BS,42,0)</f>
        <v>#N/A</v>
      </c>
      <c r="BC47" s="23" t="e">
        <f t="shared" si="27"/>
        <v>#N/A</v>
      </c>
      <c r="BD47" s="17" t="e">
        <f>VLOOKUP($E47,'DATA PENGUKURAN GARDU'!$A:$BS,44,0)</f>
        <v>#N/A</v>
      </c>
      <c r="BE47" s="23" t="e">
        <f t="shared" si="28"/>
        <v>#N/A</v>
      </c>
      <c r="BF47" s="17" t="e">
        <f>VLOOKUP($E47,'DATA PENGUKURAN GARDU'!$A:$BS,46,0)</f>
        <v>#N/A</v>
      </c>
      <c r="BG47" s="23" t="e">
        <f t="shared" si="29"/>
        <v>#N/A</v>
      </c>
      <c r="BH47" s="17" t="e">
        <f>VLOOKUP($E47,'DATA PENGUKURAN GARDU'!$A:$BS,46,0)</f>
        <v>#N/A</v>
      </c>
      <c r="BI47" s="17" t="e">
        <f>VLOOKUP($E47,'DATA PENGUKURAN GARDU'!$A:$BS,53,0)</f>
        <v>#N/A</v>
      </c>
      <c r="BJ47" s="17" t="e">
        <f>VLOOKUP($E47,'DATA PENGUKURAN GARDU'!$A:$BS,54,0)</f>
        <v>#N/A</v>
      </c>
      <c r="BK47" s="20" t="e">
        <f t="shared" si="30"/>
        <v>#N/A</v>
      </c>
      <c r="BL47" s="20" t="e">
        <f t="shared" si="31"/>
        <v>#N/A</v>
      </c>
      <c r="BM47" s="20" t="e">
        <f t="shared" si="32"/>
        <v>#N/A</v>
      </c>
      <c r="BN47" s="25" t="e">
        <f t="shared" si="33"/>
        <v>#N/A</v>
      </c>
      <c r="BO47" s="26" t="str">
        <f t="shared" si="34"/>
        <v>0</v>
      </c>
      <c r="BP47" s="21" t="e">
        <f t="shared" si="35"/>
        <v>#VALUE!</v>
      </c>
      <c r="BQ47" s="20" t="e">
        <f t="shared" si="36"/>
        <v>#N/A</v>
      </c>
      <c r="BR47" s="20" t="e">
        <v>#N/A</v>
      </c>
      <c r="BS47" s="9" t="e">
        <v>#N/A</v>
      </c>
      <c r="BT47" s="2" t="e">
        <f t="shared" si="37"/>
        <v>#VALUE!</v>
      </c>
      <c r="BU47" s="2" t="e">
        <f t="shared" si="5"/>
        <v>#N/A</v>
      </c>
      <c r="BV47" s="2" t="e">
        <f t="shared" si="6"/>
        <v>#N/A</v>
      </c>
    </row>
    <row r="48" s="2" customFormat="1" ht="22.95" customHeight="1" spans="1:74">
      <c r="A48" s="9" t="str">
        <f t="shared" si="7"/>
        <v>KMO 108Induk</v>
      </c>
      <c r="B48" s="9" t="str">
        <f t="shared" si="8"/>
        <v>KMO 108jurusan 1</v>
      </c>
      <c r="C48" s="9" t="str">
        <f t="shared" si="9"/>
        <v>KMO 108jurusan 2</v>
      </c>
      <c r="D48" s="9" t="str">
        <f t="shared" si="10"/>
        <v>KMO 108jurusan 3</v>
      </c>
      <c r="E48" s="9" t="str">
        <f t="shared" si="11"/>
        <v>KMO 108jurusan 4</v>
      </c>
      <c r="F48" s="10" t="s">
        <v>96</v>
      </c>
      <c r="G48" s="10" t="s">
        <v>8</v>
      </c>
      <c r="H48" s="10" t="s">
        <v>97</v>
      </c>
      <c r="I48" s="10">
        <v>0.779420972</v>
      </c>
      <c r="J48" s="10">
        <v>124.4586334229</v>
      </c>
      <c r="K48" s="10" t="s">
        <v>7465</v>
      </c>
      <c r="L48" s="10" t="s">
        <v>7465</v>
      </c>
      <c r="M48" s="10" t="s">
        <v>7465</v>
      </c>
      <c r="N48" s="14">
        <f t="shared" si="12"/>
        <v>0</v>
      </c>
      <c r="O48" s="15" t="e">
        <f t="shared" si="13"/>
        <v>#VALUE!</v>
      </c>
      <c r="P48" s="15" t="e">
        <f t="shared" si="14"/>
        <v>#VALUE!</v>
      </c>
      <c r="Q48" s="17" t="e">
        <f>VLOOKUP($A48,'DATA PENGUKURAN GARDU'!$A:$BS,42,0)</f>
        <v>#N/A</v>
      </c>
      <c r="R48" s="18" t="e">
        <f t="shared" si="15"/>
        <v>#N/A</v>
      </c>
      <c r="S48" s="17" t="e">
        <f>VLOOKUP($A48,'DATA PENGUKURAN GARDU'!$A:$BS,44,0)</f>
        <v>#N/A</v>
      </c>
      <c r="T48" s="18" t="e">
        <f t="shared" si="16"/>
        <v>#N/A</v>
      </c>
      <c r="U48" s="17" t="e">
        <f>VLOOKUP($A48,'DATA PENGUKURAN GARDU'!$A:$BS,46,0)</f>
        <v>#N/A</v>
      </c>
      <c r="V48" s="18" t="e">
        <f t="shared" si="17"/>
        <v>#N/A</v>
      </c>
      <c r="W48" s="17" t="e">
        <f>VLOOKUP($A48,'DATA PENGUKURAN GARDU'!$A:$BS,48,0)</f>
        <v>#N/A</v>
      </c>
      <c r="X48" s="17" t="e">
        <f>VLOOKUP($A48,'DATA PENGUKURAN GARDU'!$A:$BS,53,0)</f>
        <v>#N/A</v>
      </c>
      <c r="Y48" s="17" t="e">
        <f>VLOOKUP($A48,'DATA PENGUKURAN GARDU'!$A:$BS,54,0)</f>
        <v>#N/A</v>
      </c>
      <c r="Z48" s="17" t="e">
        <f>VLOOKUP($A48,'DATA PENGUKURAN GARDU'!$A:$BS,55,0)</f>
        <v>#N/A</v>
      </c>
      <c r="AA48" s="20" t="e">
        <f>VLOOKUP($B48,'DATA PENGUKURAN GARDU'!$A:$BS,42,0)</f>
        <v>#N/A</v>
      </c>
      <c r="AB48" s="21" t="e">
        <f t="shared" si="18"/>
        <v>#N/A</v>
      </c>
      <c r="AC48" s="20" t="e">
        <f>VLOOKUP($B48,'DATA PENGUKURAN GARDU'!$A:$BS,44,0)</f>
        <v>#N/A</v>
      </c>
      <c r="AD48" s="21" t="e">
        <f t="shared" si="19"/>
        <v>#N/A</v>
      </c>
      <c r="AE48" s="20" t="e">
        <f>VLOOKUP($B48,'DATA PENGUKURAN GARDU'!$A:$BS,46,0)</f>
        <v>#N/A</v>
      </c>
      <c r="AF48" s="21" t="e">
        <f t="shared" si="20"/>
        <v>#N/A</v>
      </c>
      <c r="AG48" s="20" t="e">
        <f>VLOOKUP($B48,'DATA PENGUKURAN GARDU'!$A:$BS,46,0)</f>
        <v>#N/A</v>
      </c>
      <c r="AH48" s="20" t="e">
        <f>VLOOKUP($B48,'DATA PENGUKURAN GARDU'!$A:$BS,53,0)</f>
        <v>#N/A</v>
      </c>
      <c r="AI48" s="20" t="e">
        <f>VLOOKUP($B48,'DATA PENGUKURAN GARDU'!$A:$BS,54,0)</f>
        <v>#N/A</v>
      </c>
      <c r="AJ48" s="17" t="e">
        <f>VLOOKUP($C48,'DATA PENGUKURAN GARDU'!$A:$BS,42,0)</f>
        <v>#N/A</v>
      </c>
      <c r="AK48" s="23" t="e">
        <f t="shared" si="21"/>
        <v>#N/A</v>
      </c>
      <c r="AL48" s="17" t="e">
        <f>VLOOKUP($C48,'DATA PENGUKURAN GARDU'!$A:$BS,44,0)</f>
        <v>#N/A</v>
      </c>
      <c r="AM48" s="23" t="e">
        <f t="shared" si="22"/>
        <v>#N/A</v>
      </c>
      <c r="AN48" s="17" t="e">
        <f>VLOOKUP($C48,'DATA PENGUKURAN GARDU'!$A:$BS,46,0)</f>
        <v>#N/A</v>
      </c>
      <c r="AO48" s="23" t="e">
        <f t="shared" si="23"/>
        <v>#N/A</v>
      </c>
      <c r="AP48" s="17" t="e">
        <f>VLOOKUP($C48,'DATA PENGUKURAN GARDU'!$A:$BS,46,0)</f>
        <v>#N/A</v>
      </c>
      <c r="AQ48" s="17" t="e">
        <f>VLOOKUP($C48,'DATA PENGUKURAN GARDU'!$A:$BS,53,0)</f>
        <v>#N/A</v>
      </c>
      <c r="AR48" s="17" t="e">
        <f>VLOOKUP($C48,'DATA PENGUKURAN GARDU'!$A:$BS,54,0)</f>
        <v>#N/A</v>
      </c>
      <c r="AS48" s="20" t="e">
        <f>VLOOKUP($D48,'DATA PENGUKURAN GARDU'!$A:$BS,42,0)</f>
        <v>#N/A</v>
      </c>
      <c r="AT48" s="21" t="e">
        <f t="shared" si="24"/>
        <v>#N/A</v>
      </c>
      <c r="AU48" s="20" t="e">
        <f>VLOOKUP($D48,'DATA PENGUKURAN GARDU'!$A:$BS,44,0)</f>
        <v>#N/A</v>
      </c>
      <c r="AV48" s="21" t="e">
        <f t="shared" si="25"/>
        <v>#N/A</v>
      </c>
      <c r="AW48" s="20" t="e">
        <f>VLOOKUP($D48,'DATA PENGUKURAN GARDU'!$A:$BS,46,0)</f>
        <v>#N/A</v>
      </c>
      <c r="AX48" s="21" t="e">
        <f t="shared" si="26"/>
        <v>#N/A</v>
      </c>
      <c r="AY48" s="20" t="e">
        <f>VLOOKUP($D48,'DATA PENGUKURAN GARDU'!$A:$BS,46,0)</f>
        <v>#N/A</v>
      </c>
      <c r="AZ48" s="20" t="e">
        <f>VLOOKUP($D48,'DATA PENGUKURAN GARDU'!$A:$BS,53,0)</f>
        <v>#N/A</v>
      </c>
      <c r="BA48" s="20" t="e">
        <f>VLOOKUP($D48,'DATA PENGUKURAN GARDU'!$A:$BS,54,0)</f>
        <v>#N/A</v>
      </c>
      <c r="BB48" s="17" t="e">
        <f>VLOOKUP($E48,'DATA PENGUKURAN GARDU'!$A:$BS,42,0)</f>
        <v>#N/A</v>
      </c>
      <c r="BC48" s="23" t="e">
        <f t="shared" si="27"/>
        <v>#N/A</v>
      </c>
      <c r="BD48" s="17" t="e">
        <f>VLOOKUP($E48,'DATA PENGUKURAN GARDU'!$A:$BS,44,0)</f>
        <v>#N/A</v>
      </c>
      <c r="BE48" s="23" t="e">
        <f t="shared" si="28"/>
        <v>#N/A</v>
      </c>
      <c r="BF48" s="17" t="e">
        <f>VLOOKUP($E48,'DATA PENGUKURAN GARDU'!$A:$BS,46,0)</f>
        <v>#N/A</v>
      </c>
      <c r="BG48" s="23" t="e">
        <f t="shared" si="29"/>
        <v>#N/A</v>
      </c>
      <c r="BH48" s="17" t="e">
        <f>VLOOKUP($E48,'DATA PENGUKURAN GARDU'!$A:$BS,46,0)</f>
        <v>#N/A</v>
      </c>
      <c r="BI48" s="17" t="e">
        <f>VLOOKUP($E48,'DATA PENGUKURAN GARDU'!$A:$BS,53,0)</f>
        <v>#N/A</v>
      </c>
      <c r="BJ48" s="17" t="e">
        <f>VLOOKUP($E48,'DATA PENGUKURAN GARDU'!$A:$BS,54,0)</f>
        <v>#N/A</v>
      </c>
      <c r="BK48" s="20" t="e">
        <f t="shared" si="30"/>
        <v>#N/A</v>
      </c>
      <c r="BL48" s="20" t="e">
        <f t="shared" si="31"/>
        <v>#N/A</v>
      </c>
      <c r="BM48" s="20" t="e">
        <f t="shared" si="32"/>
        <v>#N/A</v>
      </c>
      <c r="BN48" s="25" t="e">
        <f t="shared" si="33"/>
        <v>#N/A</v>
      </c>
      <c r="BO48" s="26" t="str">
        <f t="shared" si="34"/>
        <v>0</v>
      </c>
      <c r="BP48" s="21" t="e">
        <f t="shared" si="35"/>
        <v>#VALUE!</v>
      </c>
      <c r="BQ48" s="20" t="e">
        <f t="shared" si="36"/>
        <v>#N/A</v>
      </c>
      <c r="BR48" s="20" t="e">
        <v>#N/A</v>
      </c>
      <c r="BS48" s="9" t="e">
        <v>#N/A</v>
      </c>
      <c r="BT48" s="2" t="e">
        <f t="shared" si="37"/>
        <v>#VALUE!</v>
      </c>
      <c r="BU48" s="2" t="e">
        <f t="shared" si="5"/>
        <v>#N/A</v>
      </c>
      <c r="BV48" s="2" t="e">
        <f t="shared" si="6"/>
        <v>#N/A</v>
      </c>
    </row>
    <row r="49" s="2" customFormat="1" ht="22.95" customHeight="1" spans="1:74">
      <c r="A49" s="9" t="str">
        <f t="shared" si="7"/>
        <v>KMO 110Induk</v>
      </c>
      <c r="B49" s="9" t="str">
        <f t="shared" si="8"/>
        <v>KMO 110jurusan 1</v>
      </c>
      <c r="C49" s="9" t="str">
        <f t="shared" si="9"/>
        <v>KMO 110jurusan 2</v>
      </c>
      <c r="D49" s="9" t="str">
        <f t="shared" si="10"/>
        <v>KMO 110jurusan 3</v>
      </c>
      <c r="E49" s="9" t="str">
        <f t="shared" si="11"/>
        <v>KMO 110jurusan 4</v>
      </c>
      <c r="F49" s="10" t="s">
        <v>98</v>
      </c>
      <c r="G49" s="10" t="s">
        <v>8</v>
      </c>
      <c r="H49" s="10" t="s">
        <v>99</v>
      </c>
      <c r="I49" s="10">
        <v>0.791092992</v>
      </c>
      <c r="J49" s="10">
        <v>124.5321578979</v>
      </c>
      <c r="K49" s="10" t="s">
        <v>7465</v>
      </c>
      <c r="L49" s="10" t="s">
        <v>7465</v>
      </c>
      <c r="M49" s="10" t="s">
        <v>7465</v>
      </c>
      <c r="N49" s="14">
        <f t="shared" si="12"/>
        <v>0</v>
      </c>
      <c r="O49" s="15" t="e">
        <f t="shared" si="13"/>
        <v>#VALUE!</v>
      </c>
      <c r="P49" s="15" t="e">
        <f t="shared" si="14"/>
        <v>#VALUE!</v>
      </c>
      <c r="Q49" s="17" t="e">
        <f>VLOOKUP($A49,'DATA PENGUKURAN GARDU'!$A:$BS,42,0)</f>
        <v>#N/A</v>
      </c>
      <c r="R49" s="18" t="e">
        <f t="shared" si="15"/>
        <v>#N/A</v>
      </c>
      <c r="S49" s="17" t="e">
        <f>VLOOKUP($A49,'DATA PENGUKURAN GARDU'!$A:$BS,44,0)</f>
        <v>#N/A</v>
      </c>
      <c r="T49" s="18" t="e">
        <f t="shared" si="16"/>
        <v>#N/A</v>
      </c>
      <c r="U49" s="17" t="e">
        <f>VLOOKUP($A49,'DATA PENGUKURAN GARDU'!$A:$BS,46,0)</f>
        <v>#N/A</v>
      </c>
      <c r="V49" s="18" t="e">
        <f t="shared" si="17"/>
        <v>#N/A</v>
      </c>
      <c r="W49" s="17" t="e">
        <f>VLOOKUP($A49,'DATA PENGUKURAN GARDU'!$A:$BS,48,0)</f>
        <v>#N/A</v>
      </c>
      <c r="X49" s="17" t="e">
        <f>VLOOKUP($A49,'DATA PENGUKURAN GARDU'!$A:$BS,53,0)</f>
        <v>#N/A</v>
      </c>
      <c r="Y49" s="17" t="e">
        <f>VLOOKUP($A49,'DATA PENGUKURAN GARDU'!$A:$BS,54,0)</f>
        <v>#N/A</v>
      </c>
      <c r="Z49" s="17" t="e">
        <f>VLOOKUP($A49,'DATA PENGUKURAN GARDU'!$A:$BS,55,0)</f>
        <v>#N/A</v>
      </c>
      <c r="AA49" s="20" t="e">
        <f>VLOOKUP($B49,'DATA PENGUKURAN GARDU'!$A:$BS,42,0)</f>
        <v>#N/A</v>
      </c>
      <c r="AB49" s="21" t="e">
        <f t="shared" si="18"/>
        <v>#N/A</v>
      </c>
      <c r="AC49" s="20" t="e">
        <f>VLOOKUP($B49,'DATA PENGUKURAN GARDU'!$A:$BS,44,0)</f>
        <v>#N/A</v>
      </c>
      <c r="AD49" s="21" t="e">
        <f t="shared" si="19"/>
        <v>#N/A</v>
      </c>
      <c r="AE49" s="20" t="e">
        <f>VLOOKUP($B49,'DATA PENGUKURAN GARDU'!$A:$BS,46,0)</f>
        <v>#N/A</v>
      </c>
      <c r="AF49" s="21" t="e">
        <f t="shared" si="20"/>
        <v>#N/A</v>
      </c>
      <c r="AG49" s="20" t="e">
        <f>VLOOKUP($B49,'DATA PENGUKURAN GARDU'!$A:$BS,46,0)</f>
        <v>#N/A</v>
      </c>
      <c r="AH49" s="20" t="e">
        <f>VLOOKUP($B49,'DATA PENGUKURAN GARDU'!$A:$BS,53,0)</f>
        <v>#N/A</v>
      </c>
      <c r="AI49" s="20" t="e">
        <f>VLOOKUP($B49,'DATA PENGUKURAN GARDU'!$A:$BS,54,0)</f>
        <v>#N/A</v>
      </c>
      <c r="AJ49" s="17" t="e">
        <f>VLOOKUP($C49,'DATA PENGUKURAN GARDU'!$A:$BS,42,0)</f>
        <v>#N/A</v>
      </c>
      <c r="AK49" s="23" t="e">
        <f t="shared" si="21"/>
        <v>#N/A</v>
      </c>
      <c r="AL49" s="17" t="e">
        <f>VLOOKUP($C49,'DATA PENGUKURAN GARDU'!$A:$BS,44,0)</f>
        <v>#N/A</v>
      </c>
      <c r="AM49" s="23" t="e">
        <f t="shared" si="22"/>
        <v>#N/A</v>
      </c>
      <c r="AN49" s="17" t="e">
        <f>VLOOKUP($C49,'DATA PENGUKURAN GARDU'!$A:$BS,46,0)</f>
        <v>#N/A</v>
      </c>
      <c r="AO49" s="23" t="e">
        <f t="shared" si="23"/>
        <v>#N/A</v>
      </c>
      <c r="AP49" s="17" t="e">
        <f>VLOOKUP($C49,'DATA PENGUKURAN GARDU'!$A:$BS,46,0)</f>
        <v>#N/A</v>
      </c>
      <c r="AQ49" s="17" t="e">
        <f>VLOOKUP($C49,'DATA PENGUKURAN GARDU'!$A:$BS,53,0)</f>
        <v>#N/A</v>
      </c>
      <c r="AR49" s="17" t="e">
        <f>VLOOKUP($C49,'DATA PENGUKURAN GARDU'!$A:$BS,54,0)</f>
        <v>#N/A</v>
      </c>
      <c r="AS49" s="20" t="e">
        <f>VLOOKUP($D49,'DATA PENGUKURAN GARDU'!$A:$BS,42,0)</f>
        <v>#N/A</v>
      </c>
      <c r="AT49" s="21" t="e">
        <f t="shared" si="24"/>
        <v>#N/A</v>
      </c>
      <c r="AU49" s="20" t="e">
        <f>VLOOKUP($D49,'DATA PENGUKURAN GARDU'!$A:$BS,44,0)</f>
        <v>#N/A</v>
      </c>
      <c r="AV49" s="21" t="e">
        <f t="shared" si="25"/>
        <v>#N/A</v>
      </c>
      <c r="AW49" s="20" t="e">
        <f>VLOOKUP($D49,'DATA PENGUKURAN GARDU'!$A:$BS,46,0)</f>
        <v>#N/A</v>
      </c>
      <c r="AX49" s="21" t="e">
        <f t="shared" si="26"/>
        <v>#N/A</v>
      </c>
      <c r="AY49" s="20" t="e">
        <f>VLOOKUP($D49,'DATA PENGUKURAN GARDU'!$A:$BS,46,0)</f>
        <v>#N/A</v>
      </c>
      <c r="AZ49" s="20" t="e">
        <f>VLOOKUP($D49,'DATA PENGUKURAN GARDU'!$A:$BS,53,0)</f>
        <v>#N/A</v>
      </c>
      <c r="BA49" s="20" t="e">
        <f>VLOOKUP($D49,'DATA PENGUKURAN GARDU'!$A:$BS,54,0)</f>
        <v>#N/A</v>
      </c>
      <c r="BB49" s="17" t="e">
        <f>VLOOKUP($E49,'DATA PENGUKURAN GARDU'!$A:$BS,42,0)</f>
        <v>#N/A</v>
      </c>
      <c r="BC49" s="23" t="e">
        <f t="shared" si="27"/>
        <v>#N/A</v>
      </c>
      <c r="BD49" s="17" t="e">
        <f>VLOOKUP($E49,'DATA PENGUKURAN GARDU'!$A:$BS,44,0)</f>
        <v>#N/A</v>
      </c>
      <c r="BE49" s="23" t="e">
        <f t="shared" si="28"/>
        <v>#N/A</v>
      </c>
      <c r="BF49" s="17" t="e">
        <f>VLOOKUP($E49,'DATA PENGUKURAN GARDU'!$A:$BS,46,0)</f>
        <v>#N/A</v>
      </c>
      <c r="BG49" s="23" t="e">
        <f t="shared" si="29"/>
        <v>#N/A</v>
      </c>
      <c r="BH49" s="17" t="e">
        <f>VLOOKUP($E49,'DATA PENGUKURAN GARDU'!$A:$BS,46,0)</f>
        <v>#N/A</v>
      </c>
      <c r="BI49" s="17" t="e">
        <f>VLOOKUP($E49,'DATA PENGUKURAN GARDU'!$A:$BS,53,0)</f>
        <v>#N/A</v>
      </c>
      <c r="BJ49" s="17" t="e">
        <f>VLOOKUP($E49,'DATA PENGUKURAN GARDU'!$A:$BS,54,0)</f>
        <v>#N/A</v>
      </c>
      <c r="BK49" s="20" t="e">
        <f t="shared" si="30"/>
        <v>#N/A</v>
      </c>
      <c r="BL49" s="20" t="e">
        <f t="shared" si="31"/>
        <v>#N/A</v>
      </c>
      <c r="BM49" s="20" t="e">
        <f t="shared" si="32"/>
        <v>#N/A</v>
      </c>
      <c r="BN49" s="25" t="e">
        <f t="shared" si="33"/>
        <v>#N/A</v>
      </c>
      <c r="BO49" s="26" t="str">
        <f t="shared" si="34"/>
        <v>0</v>
      </c>
      <c r="BP49" s="21" t="e">
        <f t="shared" si="35"/>
        <v>#VALUE!</v>
      </c>
      <c r="BQ49" s="20" t="e">
        <f t="shared" si="36"/>
        <v>#N/A</v>
      </c>
      <c r="BR49" s="20" t="e">
        <v>#N/A</v>
      </c>
      <c r="BS49" s="9" t="e">
        <v>#N/A</v>
      </c>
      <c r="BT49" s="2" t="e">
        <f t="shared" si="37"/>
        <v>#VALUE!</v>
      </c>
      <c r="BU49" s="2" t="e">
        <f t="shared" si="5"/>
        <v>#N/A</v>
      </c>
      <c r="BV49" s="2" t="e">
        <f t="shared" si="6"/>
        <v>#N/A</v>
      </c>
    </row>
    <row r="50" s="2" customFormat="1" ht="22.95" customHeight="1" spans="1:74">
      <c r="A50" s="9" t="str">
        <f t="shared" si="7"/>
        <v>KMO 144Induk</v>
      </c>
      <c r="B50" s="9" t="str">
        <f t="shared" si="8"/>
        <v>KMO 144jurusan 1</v>
      </c>
      <c r="C50" s="9" t="str">
        <f t="shared" si="9"/>
        <v>KMO 144jurusan 2</v>
      </c>
      <c r="D50" s="9" t="str">
        <f t="shared" si="10"/>
        <v>KMO 144jurusan 3</v>
      </c>
      <c r="E50" s="9" t="str">
        <f t="shared" si="11"/>
        <v>KMO 144jurusan 4</v>
      </c>
      <c r="F50" s="10" t="s">
        <v>100</v>
      </c>
      <c r="G50" s="10" t="s">
        <v>101</v>
      </c>
      <c r="H50" s="10" t="s">
        <v>102</v>
      </c>
      <c r="I50" s="10">
        <v>0.829955995</v>
      </c>
      <c r="J50" s="10">
        <v>124.432762146</v>
      </c>
      <c r="K50" s="10" t="s">
        <v>7465</v>
      </c>
      <c r="L50" s="10" t="s">
        <v>7465</v>
      </c>
      <c r="M50" s="10" t="s">
        <v>7465</v>
      </c>
      <c r="N50" s="14">
        <f t="shared" si="12"/>
        <v>0</v>
      </c>
      <c r="O50" s="15" t="e">
        <f t="shared" si="13"/>
        <v>#VALUE!</v>
      </c>
      <c r="P50" s="15" t="e">
        <f t="shared" si="14"/>
        <v>#VALUE!</v>
      </c>
      <c r="Q50" s="17" t="e">
        <f>VLOOKUP($A50,'DATA PENGUKURAN GARDU'!$A:$BS,42,0)</f>
        <v>#N/A</v>
      </c>
      <c r="R50" s="18" t="e">
        <f t="shared" si="15"/>
        <v>#N/A</v>
      </c>
      <c r="S50" s="17" t="e">
        <f>VLOOKUP($A50,'DATA PENGUKURAN GARDU'!$A:$BS,44,0)</f>
        <v>#N/A</v>
      </c>
      <c r="T50" s="18" t="e">
        <f t="shared" si="16"/>
        <v>#N/A</v>
      </c>
      <c r="U50" s="17" t="e">
        <f>VLOOKUP($A50,'DATA PENGUKURAN GARDU'!$A:$BS,46,0)</f>
        <v>#N/A</v>
      </c>
      <c r="V50" s="18" t="e">
        <f t="shared" si="17"/>
        <v>#N/A</v>
      </c>
      <c r="W50" s="17" t="e">
        <f>VLOOKUP($A50,'DATA PENGUKURAN GARDU'!$A:$BS,48,0)</f>
        <v>#N/A</v>
      </c>
      <c r="X50" s="17" t="e">
        <f>VLOOKUP($A50,'DATA PENGUKURAN GARDU'!$A:$BS,53,0)</f>
        <v>#N/A</v>
      </c>
      <c r="Y50" s="17" t="e">
        <f>VLOOKUP($A50,'DATA PENGUKURAN GARDU'!$A:$BS,54,0)</f>
        <v>#N/A</v>
      </c>
      <c r="Z50" s="17" t="e">
        <f>VLOOKUP($A50,'DATA PENGUKURAN GARDU'!$A:$BS,55,0)</f>
        <v>#N/A</v>
      </c>
      <c r="AA50" s="20" t="e">
        <f>VLOOKUP($B50,'DATA PENGUKURAN GARDU'!$A:$BS,42,0)</f>
        <v>#N/A</v>
      </c>
      <c r="AB50" s="21" t="e">
        <f t="shared" si="18"/>
        <v>#N/A</v>
      </c>
      <c r="AC50" s="20" t="e">
        <f>VLOOKUP($B50,'DATA PENGUKURAN GARDU'!$A:$BS,44,0)</f>
        <v>#N/A</v>
      </c>
      <c r="AD50" s="21" t="e">
        <f t="shared" si="19"/>
        <v>#N/A</v>
      </c>
      <c r="AE50" s="20" t="e">
        <f>VLOOKUP($B50,'DATA PENGUKURAN GARDU'!$A:$BS,46,0)</f>
        <v>#N/A</v>
      </c>
      <c r="AF50" s="21" t="e">
        <f t="shared" si="20"/>
        <v>#N/A</v>
      </c>
      <c r="AG50" s="20" t="e">
        <f>VLOOKUP($B50,'DATA PENGUKURAN GARDU'!$A:$BS,46,0)</f>
        <v>#N/A</v>
      </c>
      <c r="AH50" s="20" t="e">
        <f>VLOOKUP($B50,'DATA PENGUKURAN GARDU'!$A:$BS,53,0)</f>
        <v>#N/A</v>
      </c>
      <c r="AI50" s="20" t="e">
        <f>VLOOKUP($B50,'DATA PENGUKURAN GARDU'!$A:$BS,54,0)</f>
        <v>#N/A</v>
      </c>
      <c r="AJ50" s="17" t="e">
        <f>VLOOKUP($C50,'DATA PENGUKURAN GARDU'!$A:$BS,42,0)</f>
        <v>#N/A</v>
      </c>
      <c r="AK50" s="23" t="e">
        <f t="shared" si="21"/>
        <v>#N/A</v>
      </c>
      <c r="AL50" s="17" t="e">
        <f>VLOOKUP($C50,'DATA PENGUKURAN GARDU'!$A:$BS,44,0)</f>
        <v>#N/A</v>
      </c>
      <c r="AM50" s="23" t="e">
        <f t="shared" si="22"/>
        <v>#N/A</v>
      </c>
      <c r="AN50" s="17" t="e">
        <f>VLOOKUP($C50,'DATA PENGUKURAN GARDU'!$A:$BS,46,0)</f>
        <v>#N/A</v>
      </c>
      <c r="AO50" s="23" t="e">
        <f t="shared" si="23"/>
        <v>#N/A</v>
      </c>
      <c r="AP50" s="17" t="e">
        <f>VLOOKUP($C50,'DATA PENGUKURAN GARDU'!$A:$BS,46,0)</f>
        <v>#N/A</v>
      </c>
      <c r="AQ50" s="17" t="e">
        <f>VLOOKUP($C50,'DATA PENGUKURAN GARDU'!$A:$BS,53,0)</f>
        <v>#N/A</v>
      </c>
      <c r="AR50" s="17" t="e">
        <f>VLOOKUP($C50,'DATA PENGUKURAN GARDU'!$A:$BS,54,0)</f>
        <v>#N/A</v>
      </c>
      <c r="AS50" s="20" t="e">
        <f>VLOOKUP($D50,'DATA PENGUKURAN GARDU'!$A:$BS,42,0)</f>
        <v>#N/A</v>
      </c>
      <c r="AT50" s="21" t="e">
        <f t="shared" si="24"/>
        <v>#N/A</v>
      </c>
      <c r="AU50" s="20" t="e">
        <f>VLOOKUP($D50,'DATA PENGUKURAN GARDU'!$A:$BS,44,0)</f>
        <v>#N/A</v>
      </c>
      <c r="AV50" s="21" t="e">
        <f t="shared" si="25"/>
        <v>#N/A</v>
      </c>
      <c r="AW50" s="20" t="e">
        <f>VLOOKUP($D50,'DATA PENGUKURAN GARDU'!$A:$BS,46,0)</f>
        <v>#N/A</v>
      </c>
      <c r="AX50" s="21" t="e">
        <f t="shared" si="26"/>
        <v>#N/A</v>
      </c>
      <c r="AY50" s="20" t="e">
        <f>VLOOKUP($D50,'DATA PENGUKURAN GARDU'!$A:$BS,46,0)</f>
        <v>#N/A</v>
      </c>
      <c r="AZ50" s="20" t="e">
        <f>VLOOKUP($D50,'DATA PENGUKURAN GARDU'!$A:$BS,53,0)</f>
        <v>#N/A</v>
      </c>
      <c r="BA50" s="20" t="e">
        <f>VLOOKUP($D50,'DATA PENGUKURAN GARDU'!$A:$BS,54,0)</f>
        <v>#N/A</v>
      </c>
      <c r="BB50" s="17" t="e">
        <f>VLOOKUP($E50,'DATA PENGUKURAN GARDU'!$A:$BS,42,0)</f>
        <v>#N/A</v>
      </c>
      <c r="BC50" s="23" t="e">
        <f t="shared" si="27"/>
        <v>#N/A</v>
      </c>
      <c r="BD50" s="17" t="e">
        <f>VLOOKUP($E50,'DATA PENGUKURAN GARDU'!$A:$BS,44,0)</f>
        <v>#N/A</v>
      </c>
      <c r="BE50" s="23" t="e">
        <f t="shared" si="28"/>
        <v>#N/A</v>
      </c>
      <c r="BF50" s="17" t="e">
        <f>VLOOKUP($E50,'DATA PENGUKURAN GARDU'!$A:$BS,46,0)</f>
        <v>#N/A</v>
      </c>
      <c r="BG50" s="23" t="e">
        <f t="shared" si="29"/>
        <v>#N/A</v>
      </c>
      <c r="BH50" s="17" t="e">
        <f>VLOOKUP($E50,'DATA PENGUKURAN GARDU'!$A:$BS,46,0)</f>
        <v>#N/A</v>
      </c>
      <c r="BI50" s="17" t="e">
        <f>VLOOKUP($E50,'DATA PENGUKURAN GARDU'!$A:$BS,53,0)</f>
        <v>#N/A</v>
      </c>
      <c r="BJ50" s="17" t="e">
        <f>VLOOKUP($E50,'DATA PENGUKURAN GARDU'!$A:$BS,54,0)</f>
        <v>#N/A</v>
      </c>
      <c r="BK50" s="20" t="e">
        <f t="shared" si="30"/>
        <v>#N/A</v>
      </c>
      <c r="BL50" s="20" t="e">
        <f t="shared" si="31"/>
        <v>#N/A</v>
      </c>
      <c r="BM50" s="20" t="e">
        <f t="shared" si="32"/>
        <v>#N/A</v>
      </c>
      <c r="BN50" s="25" t="e">
        <f t="shared" si="33"/>
        <v>#N/A</v>
      </c>
      <c r="BO50" s="26" t="str">
        <f t="shared" si="34"/>
        <v>0</v>
      </c>
      <c r="BP50" s="21" t="e">
        <f t="shared" si="35"/>
        <v>#VALUE!</v>
      </c>
      <c r="BQ50" s="20" t="e">
        <f t="shared" si="36"/>
        <v>#N/A</v>
      </c>
      <c r="BR50" s="20" t="e">
        <v>#N/A</v>
      </c>
      <c r="BS50" s="9" t="e">
        <v>#N/A</v>
      </c>
      <c r="BT50" s="2" t="e">
        <f t="shared" si="37"/>
        <v>#VALUE!</v>
      </c>
      <c r="BU50" s="2" t="e">
        <f t="shared" si="5"/>
        <v>#N/A</v>
      </c>
      <c r="BV50" s="2" t="e">
        <f t="shared" si="6"/>
        <v>#N/A</v>
      </c>
    </row>
    <row r="51" s="2" customFormat="1" ht="22.95" customHeight="1" spans="1:74">
      <c r="A51" s="9" t="str">
        <f t="shared" si="7"/>
        <v>KMO 147Induk</v>
      </c>
      <c r="B51" s="9" t="str">
        <f t="shared" si="8"/>
        <v>KMO 147jurusan 1</v>
      </c>
      <c r="C51" s="9" t="str">
        <f t="shared" si="9"/>
        <v>KMO 147jurusan 2</v>
      </c>
      <c r="D51" s="9" t="str">
        <f t="shared" si="10"/>
        <v>KMO 147jurusan 3</v>
      </c>
      <c r="E51" s="9" t="str">
        <f t="shared" si="11"/>
        <v>KMO 147jurusan 4</v>
      </c>
      <c r="F51" s="10" t="s">
        <v>103</v>
      </c>
      <c r="G51" s="10" t="s">
        <v>101</v>
      </c>
      <c r="H51" s="10" t="s">
        <v>104</v>
      </c>
      <c r="I51" s="10">
        <v>0.799368978</v>
      </c>
      <c r="J51" s="10">
        <v>124.4217071533</v>
      </c>
      <c r="K51" s="10" t="s">
        <v>7465</v>
      </c>
      <c r="L51" s="10" t="s">
        <v>7465</v>
      </c>
      <c r="M51" s="10" t="s">
        <v>7465</v>
      </c>
      <c r="N51" s="14">
        <f t="shared" si="12"/>
        <v>0</v>
      </c>
      <c r="O51" s="15" t="e">
        <f t="shared" si="13"/>
        <v>#VALUE!</v>
      </c>
      <c r="P51" s="15" t="e">
        <f t="shared" si="14"/>
        <v>#VALUE!</v>
      </c>
      <c r="Q51" s="17" t="e">
        <f>VLOOKUP($A51,'DATA PENGUKURAN GARDU'!$A:$BS,42,0)</f>
        <v>#N/A</v>
      </c>
      <c r="R51" s="18" t="e">
        <f t="shared" si="15"/>
        <v>#N/A</v>
      </c>
      <c r="S51" s="17" t="e">
        <f>VLOOKUP($A51,'DATA PENGUKURAN GARDU'!$A:$BS,44,0)</f>
        <v>#N/A</v>
      </c>
      <c r="T51" s="18" t="e">
        <f t="shared" si="16"/>
        <v>#N/A</v>
      </c>
      <c r="U51" s="17" t="e">
        <f>VLOOKUP($A51,'DATA PENGUKURAN GARDU'!$A:$BS,46,0)</f>
        <v>#N/A</v>
      </c>
      <c r="V51" s="18" t="e">
        <f t="shared" si="17"/>
        <v>#N/A</v>
      </c>
      <c r="W51" s="17" t="e">
        <f>VLOOKUP($A51,'DATA PENGUKURAN GARDU'!$A:$BS,48,0)</f>
        <v>#N/A</v>
      </c>
      <c r="X51" s="17" t="e">
        <f>VLOOKUP($A51,'DATA PENGUKURAN GARDU'!$A:$BS,53,0)</f>
        <v>#N/A</v>
      </c>
      <c r="Y51" s="17" t="e">
        <f>VLOOKUP($A51,'DATA PENGUKURAN GARDU'!$A:$BS,54,0)</f>
        <v>#N/A</v>
      </c>
      <c r="Z51" s="17" t="e">
        <f>VLOOKUP($A51,'DATA PENGUKURAN GARDU'!$A:$BS,55,0)</f>
        <v>#N/A</v>
      </c>
      <c r="AA51" s="20" t="e">
        <f>VLOOKUP($B51,'DATA PENGUKURAN GARDU'!$A:$BS,42,0)</f>
        <v>#N/A</v>
      </c>
      <c r="AB51" s="21" t="e">
        <f t="shared" si="18"/>
        <v>#N/A</v>
      </c>
      <c r="AC51" s="20" t="e">
        <f>VLOOKUP($B51,'DATA PENGUKURAN GARDU'!$A:$BS,44,0)</f>
        <v>#N/A</v>
      </c>
      <c r="AD51" s="21" t="e">
        <f t="shared" si="19"/>
        <v>#N/A</v>
      </c>
      <c r="AE51" s="20" t="e">
        <f>VLOOKUP($B51,'DATA PENGUKURAN GARDU'!$A:$BS,46,0)</f>
        <v>#N/A</v>
      </c>
      <c r="AF51" s="21" t="e">
        <f t="shared" si="20"/>
        <v>#N/A</v>
      </c>
      <c r="AG51" s="20" t="e">
        <f>VLOOKUP($B51,'DATA PENGUKURAN GARDU'!$A:$BS,46,0)</f>
        <v>#N/A</v>
      </c>
      <c r="AH51" s="20" t="e">
        <f>VLOOKUP($B51,'DATA PENGUKURAN GARDU'!$A:$BS,53,0)</f>
        <v>#N/A</v>
      </c>
      <c r="AI51" s="20" t="e">
        <f>VLOOKUP($B51,'DATA PENGUKURAN GARDU'!$A:$BS,54,0)</f>
        <v>#N/A</v>
      </c>
      <c r="AJ51" s="17" t="e">
        <f>VLOOKUP($C51,'DATA PENGUKURAN GARDU'!$A:$BS,42,0)</f>
        <v>#N/A</v>
      </c>
      <c r="AK51" s="23" t="e">
        <f t="shared" si="21"/>
        <v>#N/A</v>
      </c>
      <c r="AL51" s="17" t="e">
        <f>VLOOKUP($C51,'DATA PENGUKURAN GARDU'!$A:$BS,44,0)</f>
        <v>#N/A</v>
      </c>
      <c r="AM51" s="23" t="e">
        <f t="shared" si="22"/>
        <v>#N/A</v>
      </c>
      <c r="AN51" s="17" t="e">
        <f>VLOOKUP($C51,'DATA PENGUKURAN GARDU'!$A:$BS,46,0)</f>
        <v>#N/A</v>
      </c>
      <c r="AO51" s="23" t="e">
        <f t="shared" si="23"/>
        <v>#N/A</v>
      </c>
      <c r="AP51" s="17" t="e">
        <f>VLOOKUP($C51,'DATA PENGUKURAN GARDU'!$A:$BS,46,0)</f>
        <v>#N/A</v>
      </c>
      <c r="AQ51" s="17" t="e">
        <f>VLOOKUP($C51,'DATA PENGUKURAN GARDU'!$A:$BS,53,0)</f>
        <v>#N/A</v>
      </c>
      <c r="AR51" s="17" t="e">
        <f>VLOOKUP($C51,'DATA PENGUKURAN GARDU'!$A:$BS,54,0)</f>
        <v>#N/A</v>
      </c>
      <c r="AS51" s="20" t="e">
        <f>VLOOKUP($D51,'DATA PENGUKURAN GARDU'!$A:$BS,42,0)</f>
        <v>#N/A</v>
      </c>
      <c r="AT51" s="21" t="e">
        <f t="shared" si="24"/>
        <v>#N/A</v>
      </c>
      <c r="AU51" s="20" t="e">
        <f>VLOOKUP($D51,'DATA PENGUKURAN GARDU'!$A:$BS,44,0)</f>
        <v>#N/A</v>
      </c>
      <c r="AV51" s="21" t="e">
        <f t="shared" si="25"/>
        <v>#N/A</v>
      </c>
      <c r="AW51" s="20" t="e">
        <f>VLOOKUP($D51,'DATA PENGUKURAN GARDU'!$A:$BS,46,0)</f>
        <v>#N/A</v>
      </c>
      <c r="AX51" s="21" t="e">
        <f t="shared" si="26"/>
        <v>#N/A</v>
      </c>
      <c r="AY51" s="20" t="e">
        <f>VLOOKUP($D51,'DATA PENGUKURAN GARDU'!$A:$BS,46,0)</f>
        <v>#N/A</v>
      </c>
      <c r="AZ51" s="20" t="e">
        <f>VLOOKUP($D51,'DATA PENGUKURAN GARDU'!$A:$BS,53,0)</f>
        <v>#N/A</v>
      </c>
      <c r="BA51" s="20" t="e">
        <f>VLOOKUP($D51,'DATA PENGUKURAN GARDU'!$A:$BS,54,0)</f>
        <v>#N/A</v>
      </c>
      <c r="BB51" s="17" t="e">
        <f>VLOOKUP($E51,'DATA PENGUKURAN GARDU'!$A:$BS,42,0)</f>
        <v>#N/A</v>
      </c>
      <c r="BC51" s="23" t="e">
        <f t="shared" si="27"/>
        <v>#N/A</v>
      </c>
      <c r="BD51" s="17" t="e">
        <f>VLOOKUP($E51,'DATA PENGUKURAN GARDU'!$A:$BS,44,0)</f>
        <v>#N/A</v>
      </c>
      <c r="BE51" s="23" t="e">
        <f t="shared" si="28"/>
        <v>#N/A</v>
      </c>
      <c r="BF51" s="17" t="e">
        <f>VLOOKUP($E51,'DATA PENGUKURAN GARDU'!$A:$BS,46,0)</f>
        <v>#N/A</v>
      </c>
      <c r="BG51" s="23" t="e">
        <f t="shared" si="29"/>
        <v>#N/A</v>
      </c>
      <c r="BH51" s="17" t="e">
        <f>VLOOKUP($E51,'DATA PENGUKURAN GARDU'!$A:$BS,46,0)</f>
        <v>#N/A</v>
      </c>
      <c r="BI51" s="17" t="e">
        <f>VLOOKUP($E51,'DATA PENGUKURAN GARDU'!$A:$BS,53,0)</f>
        <v>#N/A</v>
      </c>
      <c r="BJ51" s="17" t="e">
        <f>VLOOKUP($E51,'DATA PENGUKURAN GARDU'!$A:$BS,54,0)</f>
        <v>#N/A</v>
      </c>
      <c r="BK51" s="20" t="e">
        <f t="shared" si="30"/>
        <v>#N/A</v>
      </c>
      <c r="BL51" s="20" t="e">
        <f t="shared" si="31"/>
        <v>#N/A</v>
      </c>
      <c r="BM51" s="20" t="e">
        <f t="shared" si="32"/>
        <v>#N/A</v>
      </c>
      <c r="BN51" s="25" t="e">
        <f t="shared" si="33"/>
        <v>#N/A</v>
      </c>
      <c r="BO51" s="26" t="str">
        <f t="shared" si="34"/>
        <v>0</v>
      </c>
      <c r="BP51" s="21" t="e">
        <f t="shared" si="35"/>
        <v>#VALUE!</v>
      </c>
      <c r="BQ51" s="20" t="e">
        <f t="shared" si="36"/>
        <v>#N/A</v>
      </c>
      <c r="BR51" s="20" t="e">
        <v>#N/A</v>
      </c>
      <c r="BS51" s="9" t="e">
        <v>#N/A</v>
      </c>
      <c r="BT51" s="2" t="e">
        <f t="shared" si="37"/>
        <v>#VALUE!</v>
      </c>
      <c r="BU51" s="2" t="e">
        <f t="shared" si="5"/>
        <v>#N/A</v>
      </c>
      <c r="BV51" s="2" t="e">
        <f t="shared" si="6"/>
        <v>#N/A</v>
      </c>
    </row>
    <row r="52" s="2" customFormat="1" ht="22.95" customHeight="1" spans="1:74">
      <c r="A52" s="9" t="str">
        <f t="shared" si="7"/>
        <v>L-111Induk</v>
      </c>
      <c r="B52" s="9" t="str">
        <f t="shared" si="8"/>
        <v>L-111jurusan 1</v>
      </c>
      <c r="C52" s="9" t="str">
        <f t="shared" si="9"/>
        <v>L-111jurusan 2</v>
      </c>
      <c r="D52" s="9" t="str">
        <f t="shared" si="10"/>
        <v>L-111jurusan 3</v>
      </c>
      <c r="E52" s="9" t="str">
        <f t="shared" si="11"/>
        <v>L-111jurusan 4</v>
      </c>
      <c r="F52" s="10" t="s">
        <v>105</v>
      </c>
      <c r="G52" s="10" t="s">
        <v>22</v>
      </c>
      <c r="H52" s="10" t="s">
        <v>106</v>
      </c>
      <c r="I52" s="10">
        <v>0.39636</v>
      </c>
      <c r="J52" s="10">
        <v>124.1124</v>
      </c>
      <c r="K52" s="10" t="s">
        <v>7465</v>
      </c>
      <c r="L52" s="10" t="s">
        <v>7465</v>
      </c>
      <c r="M52" s="10" t="s">
        <v>7465</v>
      </c>
      <c r="N52" s="14">
        <f t="shared" si="12"/>
        <v>0</v>
      </c>
      <c r="O52" s="15" t="e">
        <f t="shared" si="13"/>
        <v>#VALUE!</v>
      </c>
      <c r="P52" s="15" t="e">
        <f t="shared" si="14"/>
        <v>#VALUE!</v>
      </c>
      <c r="Q52" s="17" t="e">
        <f>VLOOKUP($A52,'DATA PENGUKURAN GARDU'!$A:$BS,42,0)</f>
        <v>#N/A</v>
      </c>
      <c r="R52" s="18" t="e">
        <f t="shared" si="15"/>
        <v>#N/A</v>
      </c>
      <c r="S52" s="17" t="e">
        <f>VLOOKUP($A52,'DATA PENGUKURAN GARDU'!$A:$BS,44,0)</f>
        <v>#N/A</v>
      </c>
      <c r="T52" s="18" t="e">
        <f t="shared" si="16"/>
        <v>#N/A</v>
      </c>
      <c r="U52" s="17" t="e">
        <f>VLOOKUP($A52,'DATA PENGUKURAN GARDU'!$A:$BS,46,0)</f>
        <v>#N/A</v>
      </c>
      <c r="V52" s="18" t="e">
        <f t="shared" si="17"/>
        <v>#N/A</v>
      </c>
      <c r="W52" s="17" t="e">
        <f>VLOOKUP($A52,'DATA PENGUKURAN GARDU'!$A:$BS,48,0)</f>
        <v>#N/A</v>
      </c>
      <c r="X52" s="17" t="e">
        <f>VLOOKUP($A52,'DATA PENGUKURAN GARDU'!$A:$BS,53,0)</f>
        <v>#N/A</v>
      </c>
      <c r="Y52" s="17" t="e">
        <f>VLOOKUP($A52,'DATA PENGUKURAN GARDU'!$A:$BS,54,0)</f>
        <v>#N/A</v>
      </c>
      <c r="Z52" s="17" t="e">
        <f>VLOOKUP($A52,'DATA PENGUKURAN GARDU'!$A:$BS,55,0)</f>
        <v>#N/A</v>
      </c>
      <c r="AA52" s="20" t="e">
        <f>VLOOKUP($B52,'DATA PENGUKURAN GARDU'!$A:$BS,42,0)</f>
        <v>#N/A</v>
      </c>
      <c r="AB52" s="21" t="e">
        <f t="shared" si="18"/>
        <v>#N/A</v>
      </c>
      <c r="AC52" s="20" t="e">
        <f>VLOOKUP($B52,'DATA PENGUKURAN GARDU'!$A:$BS,44,0)</f>
        <v>#N/A</v>
      </c>
      <c r="AD52" s="21" t="e">
        <f t="shared" si="19"/>
        <v>#N/A</v>
      </c>
      <c r="AE52" s="20" t="e">
        <f>VLOOKUP($B52,'DATA PENGUKURAN GARDU'!$A:$BS,46,0)</f>
        <v>#N/A</v>
      </c>
      <c r="AF52" s="21" t="e">
        <f t="shared" si="20"/>
        <v>#N/A</v>
      </c>
      <c r="AG52" s="20" t="e">
        <f>VLOOKUP($B52,'DATA PENGUKURAN GARDU'!$A:$BS,46,0)</f>
        <v>#N/A</v>
      </c>
      <c r="AH52" s="20" t="e">
        <f>VLOOKUP($B52,'DATA PENGUKURAN GARDU'!$A:$BS,53,0)</f>
        <v>#N/A</v>
      </c>
      <c r="AI52" s="20" t="e">
        <f>VLOOKUP($B52,'DATA PENGUKURAN GARDU'!$A:$BS,54,0)</f>
        <v>#N/A</v>
      </c>
      <c r="AJ52" s="17" t="e">
        <f>VLOOKUP($C52,'DATA PENGUKURAN GARDU'!$A:$BS,42,0)</f>
        <v>#N/A</v>
      </c>
      <c r="AK52" s="23" t="e">
        <f t="shared" si="21"/>
        <v>#N/A</v>
      </c>
      <c r="AL52" s="17" t="e">
        <f>VLOOKUP($C52,'DATA PENGUKURAN GARDU'!$A:$BS,44,0)</f>
        <v>#N/A</v>
      </c>
      <c r="AM52" s="23" t="e">
        <f t="shared" si="22"/>
        <v>#N/A</v>
      </c>
      <c r="AN52" s="17" t="e">
        <f>VLOOKUP($C52,'DATA PENGUKURAN GARDU'!$A:$BS,46,0)</f>
        <v>#N/A</v>
      </c>
      <c r="AO52" s="23" t="e">
        <f t="shared" si="23"/>
        <v>#N/A</v>
      </c>
      <c r="AP52" s="17" t="e">
        <f>VLOOKUP($C52,'DATA PENGUKURAN GARDU'!$A:$BS,46,0)</f>
        <v>#N/A</v>
      </c>
      <c r="AQ52" s="17" t="e">
        <f>VLOOKUP($C52,'DATA PENGUKURAN GARDU'!$A:$BS,53,0)</f>
        <v>#N/A</v>
      </c>
      <c r="AR52" s="17" t="e">
        <f>VLOOKUP($C52,'DATA PENGUKURAN GARDU'!$A:$BS,54,0)</f>
        <v>#N/A</v>
      </c>
      <c r="AS52" s="20" t="e">
        <f>VLOOKUP($D52,'DATA PENGUKURAN GARDU'!$A:$BS,42,0)</f>
        <v>#N/A</v>
      </c>
      <c r="AT52" s="21" t="e">
        <f t="shared" si="24"/>
        <v>#N/A</v>
      </c>
      <c r="AU52" s="20" t="e">
        <f>VLOOKUP($D52,'DATA PENGUKURAN GARDU'!$A:$BS,44,0)</f>
        <v>#N/A</v>
      </c>
      <c r="AV52" s="21" t="e">
        <f t="shared" si="25"/>
        <v>#N/A</v>
      </c>
      <c r="AW52" s="20" t="e">
        <f>VLOOKUP($D52,'DATA PENGUKURAN GARDU'!$A:$BS,46,0)</f>
        <v>#N/A</v>
      </c>
      <c r="AX52" s="21" t="e">
        <f t="shared" si="26"/>
        <v>#N/A</v>
      </c>
      <c r="AY52" s="20" t="e">
        <f>VLOOKUP($D52,'DATA PENGUKURAN GARDU'!$A:$BS,46,0)</f>
        <v>#N/A</v>
      </c>
      <c r="AZ52" s="20" t="e">
        <f>VLOOKUP($D52,'DATA PENGUKURAN GARDU'!$A:$BS,53,0)</f>
        <v>#N/A</v>
      </c>
      <c r="BA52" s="20" t="e">
        <f>VLOOKUP($D52,'DATA PENGUKURAN GARDU'!$A:$BS,54,0)</f>
        <v>#N/A</v>
      </c>
      <c r="BB52" s="17" t="e">
        <f>VLOOKUP($E52,'DATA PENGUKURAN GARDU'!$A:$BS,42,0)</f>
        <v>#N/A</v>
      </c>
      <c r="BC52" s="23" t="e">
        <f t="shared" si="27"/>
        <v>#N/A</v>
      </c>
      <c r="BD52" s="17" t="e">
        <f>VLOOKUP($E52,'DATA PENGUKURAN GARDU'!$A:$BS,44,0)</f>
        <v>#N/A</v>
      </c>
      <c r="BE52" s="23" t="e">
        <f t="shared" si="28"/>
        <v>#N/A</v>
      </c>
      <c r="BF52" s="17" t="e">
        <f>VLOOKUP($E52,'DATA PENGUKURAN GARDU'!$A:$BS,46,0)</f>
        <v>#N/A</v>
      </c>
      <c r="BG52" s="23" t="e">
        <f t="shared" si="29"/>
        <v>#N/A</v>
      </c>
      <c r="BH52" s="17" t="e">
        <f>VLOOKUP($E52,'DATA PENGUKURAN GARDU'!$A:$BS,46,0)</f>
        <v>#N/A</v>
      </c>
      <c r="BI52" s="17" t="e">
        <f>VLOOKUP($E52,'DATA PENGUKURAN GARDU'!$A:$BS,53,0)</f>
        <v>#N/A</v>
      </c>
      <c r="BJ52" s="17" t="e">
        <f>VLOOKUP($E52,'DATA PENGUKURAN GARDU'!$A:$BS,54,0)</f>
        <v>#N/A</v>
      </c>
      <c r="BK52" s="20" t="e">
        <f t="shared" si="30"/>
        <v>#N/A</v>
      </c>
      <c r="BL52" s="20" t="e">
        <f t="shared" si="31"/>
        <v>#N/A</v>
      </c>
      <c r="BM52" s="20" t="e">
        <f t="shared" si="32"/>
        <v>#N/A</v>
      </c>
      <c r="BN52" s="25" t="e">
        <f t="shared" si="33"/>
        <v>#N/A</v>
      </c>
      <c r="BO52" s="26" t="str">
        <f t="shared" si="34"/>
        <v>0</v>
      </c>
      <c r="BP52" s="21" t="e">
        <f t="shared" si="35"/>
        <v>#VALUE!</v>
      </c>
      <c r="BQ52" s="20" t="e">
        <f t="shared" si="36"/>
        <v>#N/A</v>
      </c>
      <c r="BR52" s="20" t="e">
        <v>#N/A</v>
      </c>
      <c r="BS52" s="9" t="e">
        <v>#N/A</v>
      </c>
      <c r="BT52" s="2" t="e">
        <f t="shared" si="37"/>
        <v>#VALUE!</v>
      </c>
      <c r="BU52" s="2" t="e">
        <f t="shared" si="5"/>
        <v>#N/A</v>
      </c>
      <c r="BV52" s="2" t="e">
        <f t="shared" si="6"/>
        <v>#N/A</v>
      </c>
    </row>
    <row r="53" s="2" customFormat="1" ht="22.95" customHeight="1" spans="1:74">
      <c r="A53" s="9" t="str">
        <f t="shared" si="7"/>
        <v>L-112Induk</v>
      </c>
      <c r="B53" s="9" t="str">
        <f t="shared" si="8"/>
        <v>L-112jurusan 1</v>
      </c>
      <c r="C53" s="9" t="str">
        <f t="shared" si="9"/>
        <v>L-112jurusan 2</v>
      </c>
      <c r="D53" s="9" t="str">
        <f t="shared" si="10"/>
        <v>L-112jurusan 3</v>
      </c>
      <c r="E53" s="9" t="str">
        <f t="shared" si="11"/>
        <v>L-112jurusan 4</v>
      </c>
      <c r="F53" s="10" t="s">
        <v>105</v>
      </c>
      <c r="G53" s="10" t="s">
        <v>22</v>
      </c>
      <c r="H53" s="10" t="s">
        <v>107</v>
      </c>
      <c r="I53" s="10">
        <v>0.39418</v>
      </c>
      <c r="J53" s="10">
        <v>124.11255</v>
      </c>
      <c r="K53" s="10" t="s">
        <v>7465</v>
      </c>
      <c r="L53" s="10" t="s">
        <v>7465</v>
      </c>
      <c r="M53" s="10" t="s">
        <v>7465</v>
      </c>
      <c r="N53" s="14">
        <f t="shared" si="12"/>
        <v>0</v>
      </c>
      <c r="O53" s="15" t="e">
        <f t="shared" si="13"/>
        <v>#VALUE!</v>
      </c>
      <c r="P53" s="15" t="e">
        <f t="shared" si="14"/>
        <v>#VALUE!</v>
      </c>
      <c r="Q53" s="17" t="e">
        <f>VLOOKUP($A53,'DATA PENGUKURAN GARDU'!$A:$BS,42,0)</f>
        <v>#N/A</v>
      </c>
      <c r="R53" s="18" t="e">
        <f t="shared" si="15"/>
        <v>#N/A</v>
      </c>
      <c r="S53" s="17" t="e">
        <f>VLOOKUP($A53,'DATA PENGUKURAN GARDU'!$A:$BS,44,0)</f>
        <v>#N/A</v>
      </c>
      <c r="T53" s="18" t="e">
        <f t="shared" si="16"/>
        <v>#N/A</v>
      </c>
      <c r="U53" s="17" t="e">
        <f>VLOOKUP($A53,'DATA PENGUKURAN GARDU'!$A:$BS,46,0)</f>
        <v>#N/A</v>
      </c>
      <c r="V53" s="18" t="e">
        <f t="shared" si="17"/>
        <v>#N/A</v>
      </c>
      <c r="W53" s="17" t="e">
        <f>VLOOKUP($A53,'DATA PENGUKURAN GARDU'!$A:$BS,48,0)</f>
        <v>#N/A</v>
      </c>
      <c r="X53" s="17" t="e">
        <f>VLOOKUP($A53,'DATA PENGUKURAN GARDU'!$A:$BS,53,0)</f>
        <v>#N/A</v>
      </c>
      <c r="Y53" s="17" t="e">
        <f>VLOOKUP($A53,'DATA PENGUKURAN GARDU'!$A:$BS,54,0)</f>
        <v>#N/A</v>
      </c>
      <c r="Z53" s="17" t="e">
        <f>VLOOKUP($A53,'DATA PENGUKURAN GARDU'!$A:$BS,55,0)</f>
        <v>#N/A</v>
      </c>
      <c r="AA53" s="20" t="e">
        <f>VLOOKUP($B53,'DATA PENGUKURAN GARDU'!$A:$BS,42,0)</f>
        <v>#N/A</v>
      </c>
      <c r="AB53" s="21" t="e">
        <f t="shared" si="18"/>
        <v>#N/A</v>
      </c>
      <c r="AC53" s="20" t="e">
        <f>VLOOKUP($B53,'DATA PENGUKURAN GARDU'!$A:$BS,44,0)</f>
        <v>#N/A</v>
      </c>
      <c r="AD53" s="21" t="e">
        <f t="shared" si="19"/>
        <v>#N/A</v>
      </c>
      <c r="AE53" s="20" t="e">
        <f>VLOOKUP($B53,'DATA PENGUKURAN GARDU'!$A:$BS,46,0)</f>
        <v>#N/A</v>
      </c>
      <c r="AF53" s="21" t="e">
        <f t="shared" si="20"/>
        <v>#N/A</v>
      </c>
      <c r="AG53" s="20" t="e">
        <f>VLOOKUP($B53,'DATA PENGUKURAN GARDU'!$A:$BS,46,0)</f>
        <v>#N/A</v>
      </c>
      <c r="AH53" s="20" t="e">
        <f>VLOOKUP($B53,'DATA PENGUKURAN GARDU'!$A:$BS,53,0)</f>
        <v>#N/A</v>
      </c>
      <c r="AI53" s="20" t="e">
        <f>VLOOKUP($B53,'DATA PENGUKURAN GARDU'!$A:$BS,54,0)</f>
        <v>#N/A</v>
      </c>
      <c r="AJ53" s="17" t="e">
        <f>VLOOKUP($C53,'DATA PENGUKURAN GARDU'!$A:$BS,42,0)</f>
        <v>#N/A</v>
      </c>
      <c r="AK53" s="23" t="e">
        <f t="shared" si="21"/>
        <v>#N/A</v>
      </c>
      <c r="AL53" s="17" t="e">
        <f>VLOOKUP($C53,'DATA PENGUKURAN GARDU'!$A:$BS,44,0)</f>
        <v>#N/A</v>
      </c>
      <c r="AM53" s="23" t="e">
        <f t="shared" si="22"/>
        <v>#N/A</v>
      </c>
      <c r="AN53" s="17" t="e">
        <f>VLOOKUP($C53,'DATA PENGUKURAN GARDU'!$A:$BS,46,0)</f>
        <v>#N/A</v>
      </c>
      <c r="AO53" s="23" t="e">
        <f t="shared" si="23"/>
        <v>#N/A</v>
      </c>
      <c r="AP53" s="17" t="e">
        <f>VLOOKUP($C53,'DATA PENGUKURAN GARDU'!$A:$BS,46,0)</f>
        <v>#N/A</v>
      </c>
      <c r="AQ53" s="17" t="e">
        <f>VLOOKUP($C53,'DATA PENGUKURAN GARDU'!$A:$BS,53,0)</f>
        <v>#N/A</v>
      </c>
      <c r="AR53" s="17" t="e">
        <f>VLOOKUP($C53,'DATA PENGUKURAN GARDU'!$A:$BS,54,0)</f>
        <v>#N/A</v>
      </c>
      <c r="AS53" s="20" t="e">
        <f>VLOOKUP($D53,'DATA PENGUKURAN GARDU'!$A:$BS,42,0)</f>
        <v>#N/A</v>
      </c>
      <c r="AT53" s="21" t="e">
        <f t="shared" si="24"/>
        <v>#N/A</v>
      </c>
      <c r="AU53" s="20" t="e">
        <f>VLOOKUP($D53,'DATA PENGUKURAN GARDU'!$A:$BS,44,0)</f>
        <v>#N/A</v>
      </c>
      <c r="AV53" s="21" t="e">
        <f t="shared" si="25"/>
        <v>#N/A</v>
      </c>
      <c r="AW53" s="20" t="e">
        <f>VLOOKUP($D53,'DATA PENGUKURAN GARDU'!$A:$BS,46,0)</f>
        <v>#N/A</v>
      </c>
      <c r="AX53" s="21" t="e">
        <f t="shared" si="26"/>
        <v>#N/A</v>
      </c>
      <c r="AY53" s="20" t="e">
        <f>VLOOKUP($D53,'DATA PENGUKURAN GARDU'!$A:$BS,46,0)</f>
        <v>#N/A</v>
      </c>
      <c r="AZ53" s="20" t="e">
        <f>VLOOKUP($D53,'DATA PENGUKURAN GARDU'!$A:$BS,53,0)</f>
        <v>#N/A</v>
      </c>
      <c r="BA53" s="20" t="e">
        <f>VLOOKUP($D53,'DATA PENGUKURAN GARDU'!$A:$BS,54,0)</f>
        <v>#N/A</v>
      </c>
      <c r="BB53" s="17" t="e">
        <f>VLOOKUP($E53,'DATA PENGUKURAN GARDU'!$A:$BS,42,0)</f>
        <v>#N/A</v>
      </c>
      <c r="BC53" s="23" t="e">
        <f t="shared" si="27"/>
        <v>#N/A</v>
      </c>
      <c r="BD53" s="17" t="e">
        <f>VLOOKUP($E53,'DATA PENGUKURAN GARDU'!$A:$BS,44,0)</f>
        <v>#N/A</v>
      </c>
      <c r="BE53" s="23" t="e">
        <f t="shared" si="28"/>
        <v>#N/A</v>
      </c>
      <c r="BF53" s="17" t="e">
        <f>VLOOKUP($E53,'DATA PENGUKURAN GARDU'!$A:$BS,46,0)</f>
        <v>#N/A</v>
      </c>
      <c r="BG53" s="23" t="e">
        <f t="shared" si="29"/>
        <v>#N/A</v>
      </c>
      <c r="BH53" s="17" t="e">
        <f>VLOOKUP($E53,'DATA PENGUKURAN GARDU'!$A:$BS,46,0)</f>
        <v>#N/A</v>
      </c>
      <c r="BI53" s="17" t="e">
        <f>VLOOKUP($E53,'DATA PENGUKURAN GARDU'!$A:$BS,53,0)</f>
        <v>#N/A</v>
      </c>
      <c r="BJ53" s="17" t="e">
        <f>VLOOKUP($E53,'DATA PENGUKURAN GARDU'!$A:$BS,54,0)</f>
        <v>#N/A</v>
      </c>
      <c r="BK53" s="20" t="e">
        <f t="shared" si="30"/>
        <v>#N/A</v>
      </c>
      <c r="BL53" s="20" t="e">
        <f t="shared" si="31"/>
        <v>#N/A</v>
      </c>
      <c r="BM53" s="20" t="e">
        <f t="shared" si="32"/>
        <v>#N/A</v>
      </c>
      <c r="BN53" s="25" t="e">
        <f t="shared" si="33"/>
        <v>#N/A</v>
      </c>
      <c r="BO53" s="26" t="str">
        <f t="shared" si="34"/>
        <v>0</v>
      </c>
      <c r="BP53" s="21" t="e">
        <f t="shared" si="35"/>
        <v>#VALUE!</v>
      </c>
      <c r="BQ53" s="20" t="e">
        <f t="shared" si="36"/>
        <v>#N/A</v>
      </c>
      <c r="BR53" s="20" t="e">
        <v>#N/A</v>
      </c>
      <c r="BS53" s="9" t="e">
        <v>#N/A</v>
      </c>
      <c r="BT53" s="2" t="e">
        <f t="shared" si="37"/>
        <v>#VALUE!</v>
      </c>
      <c r="BU53" s="2" t="e">
        <f t="shared" si="5"/>
        <v>#N/A</v>
      </c>
      <c r="BV53" s="2" t="e">
        <f t="shared" si="6"/>
        <v>#N/A</v>
      </c>
    </row>
    <row r="54" s="2" customFormat="1" ht="22.95" customHeight="1" spans="1:74">
      <c r="A54" s="9" t="str">
        <f t="shared" si="7"/>
        <v>L-122Induk</v>
      </c>
      <c r="B54" s="9" t="str">
        <f t="shared" si="8"/>
        <v>L-122jurusan 1</v>
      </c>
      <c r="C54" s="9" t="str">
        <f t="shared" si="9"/>
        <v>L-122jurusan 2</v>
      </c>
      <c r="D54" s="9" t="str">
        <f t="shared" si="10"/>
        <v>L-122jurusan 3</v>
      </c>
      <c r="E54" s="9" t="str">
        <f t="shared" si="11"/>
        <v>L-122jurusan 4</v>
      </c>
      <c r="F54" s="10" t="s">
        <v>108</v>
      </c>
      <c r="G54" s="10" t="s">
        <v>22</v>
      </c>
      <c r="H54" s="10" t="s">
        <v>109</v>
      </c>
      <c r="I54" s="10">
        <v>0.43266</v>
      </c>
      <c r="J54" s="10">
        <v>124.2265</v>
      </c>
      <c r="K54" s="10" t="s">
        <v>7465</v>
      </c>
      <c r="L54" s="10" t="s">
        <v>7465</v>
      </c>
      <c r="M54" s="10" t="s">
        <v>7465</v>
      </c>
      <c r="N54" s="14">
        <f t="shared" si="12"/>
        <v>0</v>
      </c>
      <c r="O54" s="15" t="e">
        <f t="shared" si="13"/>
        <v>#VALUE!</v>
      </c>
      <c r="P54" s="15" t="e">
        <f t="shared" si="14"/>
        <v>#VALUE!</v>
      </c>
      <c r="Q54" s="17" t="e">
        <f>VLOOKUP($A54,'DATA PENGUKURAN GARDU'!$A:$BS,42,0)</f>
        <v>#N/A</v>
      </c>
      <c r="R54" s="18" t="e">
        <f t="shared" si="15"/>
        <v>#N/A</v>
      </c>
      <c r="S54" s="17" t="e">
        <f>VLOOKUP($A54,'DATA PENGUKURAN GARDU'!$A:$BS,44,0)</f>
        <v>#N/A</v>
      </c>
      <c r="T54" s="18" t="e">
        <f t="shared" si="16"/>
        <v>#N/A</v>
      </c>
      <c r="U54" s="17" t="e">
        <f>VLOOKUP($A54,'DATA PENGUKURAN GARDU'!$A:$BS,46,0)</f>
        <v>#N/A</v>
      </c>
      <c r="V54" s="18" t="e">
        <f t="shared" si="17"/>
        <v>#N/A</v>
      </c>
      <c r="W54" s="17" t="e">
        <f>VLOOKUP($A54,'DATA PENGUKURAN GARDU'!$A:$BS,48,0)</f>
        <v>#N/A</v>
      </c>
      <c r="X54" s="17" t="e">
        <f>VLOOKUP($A54,'DATA PENGUKURAN GARDU'!$A:$BS,53,0)</f>
        <v>#N/A</v>
      </c>
      <c r="Y54" s="17" t="e">
        <f>VLOOKUP($A54,'DATA PENGUKURAN GARDU'!$A:$BS,54,0)</f>
        <v>#N/A</v>
      </c>
      <c r="Z54" s="17" t="e">
        <f>VLOOKUP($A54,'DATA PENGUKURAN GARDU'!$A:$BS,55,0)</f>
        <v>#N/A</v>
      </c>
      <c r="AA54" s="20" t="e">
        <f>VLOOKUP($B54,'DATA PENGUKURAN GARDU'!$A:$BS,42,0)</f>
        <v>#N/A</v>
      </c>
      <c r="AB54" s="21" t="e">
        <f t="shared" si="18"/>
        <v>#N/A</v>
      </c>
      <c r="AC54" s="20" t="e">
        <f>VLOOKUP($B54,'DATA PENGUKURAN GARDU'!$A:$BS,44,0)</f>
        <v>#N/A</v>
      </c>
      <c r="AD54" s="21" t="e">
        <f t="shared" si="19"/>
        <v>#N/A</v>
      </c>
      <c r="AE54" s="20" t="e">
        <f>VLOOKUP($B54,'DATA PENGUKURAN GARDU'!$A:$BS,46,0)</f>
        <v>#N/A</v>
      </c>
      <c r="AF54" s="21" t="e">
        <f t="shared" si="20"/>
        <v>#N/A</v>
      </c>
      <c r="AG54" s="20" t="e">
        <f>VLOOKUP($B54,'DATA PENGUKURAN GARDU'!$A:$BS,46,0)</f>
        <v>#N/A</v>
      </c>
      <c r="AH54" s="20" t="e">
        <f>VLOOKUP($B54,'DATA PENGUKURAN GARDU'!$A:$BS,53,0)</f>
        <v>#N/A</v>
      </c>
      <c r="AI54" s="20" t="e">
        <f>VLOOKUP($B54,'DATA PENGUKURAN GARDU'!$A:$BS,54,0)</f>
        <v>#N/A</v>
      </c>
      <c r="AJ54" s="17" t="e">
        <f>VLOOKUP($C54,'DATA PENGUKURAN GARDU'!$A:$BS,42,0)</f>
        <v>#N/A</v>
      </c>
      <c r="AK54" s="23" t="e">
        <f t="shared" si="21"/>
        <v>#N/A</v>
      </c>
      <c r="AL54" s="17" t="e">
        <f>VLOOKUP($C54,'DATA PENGUKURAN GARDU'!$A:$BS,44,0)</f>
        <v>#N/A</v>
      </c>
      <c r="AM54" s="23" t="e">
        <f t="shared" si="22"/>
        <v>#N/A</v>
      </c>
      <c r="AN54" s="17" t="e">
        <f>VLOOKUP($C54,'DATA PENGUKURAN GARDU'!$A:$BS,46,0)</f>
        <v>#N/A</v>
      </c>
      <c r="AO54" s="23" t="e">
        <f t="shared" si="23"/>
        <v>#N/A</v>
      </c>
      <c r="AP54" s="17" t="e">
        <f>VLOOKUP($C54,'DATA PENGUKURAN GARDU'!$A:$BS,46,0)</f>
        <v>#N/A</v>
      </c>
      <c r="AQ54" s="17" t="e">
        <f>VLOOKUP($C54,'DATA PENGUKURAN GARDU'!$A:$BS,53,0)</f>
        <v>#N/A</v>
      </c>
      <c r="AR54" s="17" t="e">
        <f>VLOOKUP($C54,'DATA PENGUKURAN GARDU'!$A:$BS,54,0)</f>
        <v>#N/A</v>
      </c>
      <c r="AS54" s="20" t="e">
        <f>VLOOKUP($D54,'DATA PENGUKURAN GARDU'!$A:$BS,42,0)</f>
        <v>#N/A</v>
      </c>
      <c r="AT54" s="21" t="e">
        <f t="shared" si="24"/>
        <v>#N/A</v>
      </c>
      <c r="AU54" s="20" t="e">
        <f>VLOOKUP($D54,'DATA PENGUKURAN GARDU'!$A:$BS,44,0)</f>
        <v>#N/A</v>
      </c>
      <c r="AV54" s="21" t="e">
        <f t="shared" si="25"/>
        <v>#N/A</v>
      </c>
      <c r="AW54" s="20" t="e">
        <f>VLOOKUP($D54,'DATA PENGUKURAN GARDU'!$A:$BS,46,0)</f>
        <v>#N/A</v>
      </c>
      <c r="AX54" s="21" t="e">
        <f t="shared" si="26"/>
        <v>#N/A</v>
      </c>
      <c r="AY54" s="20" t="e">
        <f>VLOOKUP($D54,'DATA PENGUKURAN GARDU'!$A:$BS,46,0)</f>
        <v>#N/A</v>
      </c>
      <c r="AZ54" s="20" t="e">
        <f>VLOOKUP($D54,'DATA PENGUKURAN GARDU'!$A:$BS,53,0)</f>
        <v>#N/A</v>
      </c>
      <c r="BA54" s="20" t="e">
        <f>VLOOKUP($D54,'DATA PENGUKURAN GARDU'!$A:$BS,54,0)</f>
        <v>#N/A</v>
      </c>
      <c r="BB54" s="17" t="e">
        <f>VLOOKUP($E54,'DATA PENGUKURAN GARDU'!$A:$BS,42,0)</f>
        <v>#N/A</v>
      </c>
      <c r="BC54" s="23" t="e">
        <f t="shared" si="27"/>
        <v>#N/A</v>
      </c>
      <c r="BD54" s="17" t="e">
        <f>VLOOKUP($E54,'DATA PENGUKURAN GARDU'!$A:$BS,44,0)</f>
        <v>#N/A</v>
      </c>
      <c r="BE54" s="23" t="e">
        <f t="shared" si="28"/>
        <v>#N/A</v>
      </c>
      <c r="BF54" s="17" t="e">
        <f>VLOOKUP($E54,'DATA PENGUKURAN GARDU'!$A:$BS,46,0)</f>
        <v>#N/A</v>
      </c>
      <c r="BG54" s="23" t="e">
        <f t="shared" si="29"/>
        <v>#N/A</v>
      </c>
      <c r="BH54" s="17" t="e">
        <f>VLOOKUP($E54,'DATA PENGUKURAN GARDU'!$A:$BS,46,0)</f>
        <v>#N/A</v>
      </c>
      <c r="BI54" s="17" t="e">
        <f>VLOOKUP($E54,'DATA PENGUKURAN GARDU'!$A:$BS,53,0)</f>
        <v>#N/A</v>
      </c>
      <c r="BJ54" s="17" t="e">
        <f>VLOOKUP($E54,'DATA PENGUKURAN GARDU'!$A:$BS,54,0)</f>
        <v>#N/A</v>
      </c>
      <c r="BK54" s="20" t="e">
        <f t="shared" si="30"/>
        <v>#N/A</v>
      </c>
      <c r="BL54" s="20" t="e">
        <f t="shared" si="31"/>
        <v>#N/A</v>
      </c>
      <c r="BM54" s="20" t="e">
        <f t="shared" si="32"/>
        <v>#N/A</v>
      </c>
      <c r="BN54" s="25" t="e">
        <f t="shared" si="33"/>
        <v>#N/A</v>
      </c>
      <c r="BO54" s="26" t="str">
        <f t="shared" si="34"/>
        <v>0</v>
      </c>
      <c r="BP54" s="21" t="e">
        <f t="shared" si="35"/>
        <v>#VALUE!</v>
      </c>
      <c r="BQ54" s="20" t="e">
        <f t="shared" si="36"/>
        <v>#N/A</v>
      </c>
      <c r="BR54" s="20" t="e">
        <v>#N/A</v>
      </c>
      <c r="BS54" s="9" t="e">
        <v>#N/A</v>
      </c>
      <c r="BT54" s="2" t="e">
        <f t="shared" si="37"/>
        <v>#VALUE!</v>
      </c>
      <c r="BU54" s="2" t="e">
        <f t="shared" si="5"/>
        <v>#N/A</v>
      </c>
      <c r="BV54" s="2" t="e">
        <f t="shared" si="6"/>
        <v>#N/A</v>
      </c>
    </row>
    <row r="55" s="2" customFormat="1" ht="22.95" customHeight="1" spans="1:74">
      <c r="A55" s="9" t="str">
        <f t="shared" si="7"/>
        <v>L-123Induk</v>
      </c>
      <c r="B55" s="9" t="str">
        <f t="shared" si="8"/>
        <v>L-123jurusan 1</v>
      </c>
      <c r="C55" s="9" t="str">
        <f t="shared" si="9"/>
        <v>L-123jurusan 2</v>
      </c>
      <c r="D55" s="9" t="str">
        <f t="shared" si="10"/>
        <v>L-123jurusan 3</v>
      </c>
      <c r="E55" s="9" t="str">
        <f t="shared" si="11"/>
        <v>L-123jurusan 4</v>
      </c>
      <c r="F55" s="10" t="s">
        <v>108</v>
      </c>
      <c r="G55" s="10" t="s">
        <v>22</v>
      </c>
      <c r="H55" s="10" t="s">
        <v>110</v>
      </c>
      <c r="I55" s="10">
        <v>0.40666</v>
      </c>
      <c r="J55" s="10">
        <v>124.24977</v>
      </c>
      <c r="K55" s="10" t="s">
        <v>7465</v>
      </c>
      <c r="L55" s="10" t="s">
        <v>7465</v>
      </c>
      <c r="M55" s="10" t="s">
        <v>7465</v>
      </c>
      <c r="N55" s="14">
        <f t="shared" si="12"/>
        <v>0</v>
      </c>
      <c r="O55" s="15" t="e">
        <f t="shared" si="13"/>
        <v>#VALUE!</v>
      </c>
      <c r="P55" s="15" t="e">
        <f t="shared" si="14"/>
        <v>#VALUE!</v>
      </c>
      <c r="Q55" s="17" t="e">
        <f>VLOOKUP($A55,'DATA PENGUKURAN GARDU'!$A:$BS,42,0)</f>
        <v>#N/A</v>
      </c>
      <c r="R55" s="18" t="e">
        <f t="shared" si="15"/>
        <v>#N/A</v>
      </c>
      <c r="S55" s="17" t="e">
        <f>VLOOKUP($A55,'DATA PENGUKURAN GARDU'!$A:$BS,44,0)</f>
        <v>#N/A</v>
      </c>
      <c r="T55" s="18" t="e">
        <f t="shared" si="16"/>
        <v>#N/A</v>
      </c>
      <c r="U55" s="17" t="e">
        <f>VLOOKUP($A55,'DATA PENGUKURAN GARDU'!$A:$BS,46,0)</f>
        <v>#N/A</v>
      </c>
      <c r="V55" s="18" t="e">
        <f t="shared" si="17"/>
        <v>#N/A</v>
      </c>
      <c r="W55" s="17" t="e">
        <f>VLOOKUP($A55,'DATA PENGUKURAN GARDU'!$A:$BS,48,0)</f>
        <v>#N/A</v>
      </c>
      <c r="X55" s="17" t="e">
        <f>VLOOKUP($A55,'DATA PENGUKURAN GARDU'!$A:$BS,53,0)</f>
        <v>#N/A</v>
      </c>
      <c r="Y55" s="17" t="e">
        <f>VLOOKUP($A55,'DATA PENGUKURAN GARDU'!$A:$BS,54,0)</f>
        <v>#N/A</v>
      </c>
      <c r="Z55" s="17" t="e">
        <f>VLOOKUP($A55,'DATA PENGUKURAN GARDU'!$A:$BS,55,0)</f>
        <v>#N/A</v>
      </c>
      <c r="AA55" s="20" t="e">
        <f>VLOOKUP($B55,'DATA PENGUKURAN GARDU'!$A:$BS,42,0)</f>
        <v>#N/A</v>
      </c>
      <c r="AB55" s="21" t="e">
        <f t="shared" si="18"/>
        <v>#N/A</v>
      </c>
      <c r="AC55" s="20" t="e">
        <f>VLOOKUP($B55,'DATA PENGUKURAN GARDU'!$A:$BS,44,0)</f>
        <v>#N/A</v>
      </c>
      <c r="AD55" s="21" t="e">
        <f t="shared" si="19"/>
        <v>#N/A</v>
      </c>
      <c r="AE55" s="20" t="e">
        <f>VLOOKUP($B55,'DATA PENGUKURAN GARDU'!$A:$BS,46,0)</f>
        <v>#N/A</v>
      </c>
      <c r="AF55" s="21" t="e">
        <f t="shared" si="20"/>
        <v>#N/A</v>
      </c>
      <c r="AG55" s="20" t="e">
        <f>VLOOKUP($B55,'DATA PENGUKURAN GARDU'!$A:$BS,46,0)</f>
        <v>#N/A</v>
      </c>
      <c r="AH55" s="20" t="e">
        <f>VLOOKUP($B55,'DATA PENGUKURAN GARDU'!$A:$BS,53,0)</f>
        <v>#N/A</v>
      </c>
      <c r="AI55" s="20" t="e">
        <f>VLOOKUP($B55,'DATA PENGUKURAN GARDU'!$A:$BS,54,0)</f>
        <v>#N/A</v>
      </c>
      <c r="AJ55" s="17" t="e">
        <f>VLOOKUP($C55,'DATA PENGUKURAN GARDU'!$A:$BS,42,0)</f>
        <v>#N/A</v>
      </c>
      <c r="AK55" s="23" t="e">
        <f t="shared" si="21"/>
        <v>#N/A</v>
      </c>
      <c r="AL55" s="17" t="e">
        <f>VLOOKUP($C55,'DATA PENGUKURAN GARDU'!$A:$BS,44,0)</f>
        <v>#N/A</v>
      </c>
      <c r="AM55" s="23" t="e">
        <f t="shared" si="22"/>
        <v>#N/A</v>
      </c>
      <c r="AN55" s="17" t="e">
        <f>VLOOKUP($C55,'DATA PENGUKURAN GARDU'!$A:$BS,46,0)</f>
        <v>#N/A</v>
      </c>
      <c r="AO55" s="23" t="e">
        <f t="shared" si="23"/>
        <v>#N/A</v>
      </c>
      <c r="AP55" s="17" t="e">
        <f>VLOOKUP($C55,'DATA PENGUKURAN GARDU'!$A:$BS,46,0)</f>
        <v>#N/A</v>
      </c>
      <c r="AQ55" s="17" t="e">
        <f>VLOOKUP($C55,'DATA PENGUKURAN GARDU'!$A:$BS,53,0)</f>
        <v>#N/A</v>
      </c>
      <c r="AR55" s="17" t="e">
        <f>VLOOKUP($C55,'DATA PENGUKURAN GARDU'!$A:$BS,54,0)</f>
        <v>#N/A</v>
      </c>
      <c r="AS55" s="20" t="e">
        <f>VLOOKUP($D55,'DATA PENGUKURAN GARDU'!$A:$BS,42,0)</f>
        <v>#N/A</v>
      </c>
      <c r="AT55" s="21" t="e">
        <f t="shared" si="24"/>
        <v>#N/A</v>
      </c>
      <c r="AU55" s="20" t="e">
        <f>VLOOKUP($D55,'DATA PENGUKURAN GARDU'!$A:$BS,44,0)</f>
        <v>#N/A</v>
      </c>
      <c r="AV55" s="21" t="e">
        <f t="shared" si="25"/>
        <v>#N/A</v>
      </c>
      <c r="AW55" s="20" t="e">
        <f>VLOOKUP($D55,'DATA PENGUKURAN GARDU'!$A:$BS,46,0)</f>
        <v>#N/A</v>
      </c>
      <c r="AX55" s="21" t="e">
        <f t="shared" si="26"/>
        <v>#N/A</v>
      </c>
      <c r="AY55" s="20" t="e">
        <f>VLOOKUP($D55,'DATA PENGUKURAN GARDU'!$A:$BS,46,0)</f>
        <v>#N/A</v>
      </c>
      <c r="AZ55" s="20" t="e">
        <f>VLOOKUP($D55,'DATA PENGUKURAN GARDU'!$A:$BS,53,0)</f>
        <v>#N/A</v>
      </c>
      <c r="BA55" s="20" t="e">
        <f>VLOOKUP($D55,'DATA PENGUKURAN GARDU'!$A:$BS,54,0)</f>
        <v>#N/A</v>
      </c>
      <c r="BB55" s="17" t="e">
        <f>VLOOKUP($E55,'DATA PENGUKURAN GARDU'!$A:$BS,42,0)</f>
        <v>#N/A</v>
      </c>
      <c r="BC55" s="23" t="e">
        <f t="shared" si="27"/>
        <v>#N/A</v>
      </c>
      <c r="BD55" s="17" t="e">
        <f>VLOOKUP($E55,'DATA PENGUKURAN GARDU'!$A:$BS,44,0)</f>
        <v>#N/A</v>
      </c>
      <c r="BE55" s="23" t="e">
        <f t="shared" si="28"/>
        <v>#N/A</v>
      </c>
      <c r="BF55" s="17" t="e">
        <f>VLOOKUP($E55,'DATA PENGUKURAN GARDU'!$A:$BS,46,0)</f>
        <v>#N/A</v>
      </c>
      <c r="BG55" s="23" t="e">
        <f t="shared" si="29"/>
        <v>#N/A</v>
      </c>
      <c r="BH55" s="17" t="e">
        <f>VLOOKUP($E55,'DATA PENGUKURAN GARDU'!$A:$BS,46,0)</f>
        <v>#N/A</v>
      </c>
      <c r="BI55" s="17" t="e">
        <f>VLOOKUP($E55,'DATA PENGUKURAN GARDU'!$A:$BS,53,0)</f>
        <v>#N/A</v>
      </c>
      <c r="BJ55" s="17" t="e">
        <f>VLOOKUP($E55,'DATA PENGUKURAN GARDU'!$A:$BS,54,0)</f>
        <v>#N/A</v>
      </c>
      <c r="BK55" s="20" t="e">
        <f t="shared" si="30"/>
        <v>#N/A</v>
      </c>
      <c r="BL55" s="20" t="e">
        <f t="shared" si="31"/>
        <v>#N/A</v>
      </c>
      <c r="BM55" s="20" t="e">
        <f t="shared" si="32"/>
        <v>#N/A</v>
      </c>
      <c r="BN55" s="25" t="e">
        <f t="shared" si="33"/>
        <v>#N/A</v>
      </c>
      <c r="BO55" s="26" t="str">
        <f t="shared" si="34"/>
        <v>0</v>
      </c>
      <c r="BP55" s="21" t="e">
        <f t="shared" si="35"/>
        <v>#VALUE!</v>
      </c>
      <c r="BQ55" s="20" t="e">
        <f t="shared" si="36"/>
        <v>#N/A</v>
      </c>
      <c r="BR55" s="20" t="e">
        <v>#N/A</v>
      </c>
      <c r="BS55" s="9" t="e">
        <v>#N/A</v>
      </c>
      <c r="BT55" s="2" t="e">
        <f t="shared" si="37"/>
        <v>#VALUE!</v>
      </c>
      <c r="BU55" s="2" t="e">
        <f t="shared" si="5"/>
        <v>#N/A</v>
      </c>
      <c r="BV55" s="2" t="e">
        <f t="shared" si="6"/>
        <v>#N/A</v>
      </c>
    </row>
    <row r="56" s="2" customFormat="1" ht="22.95" customHeight="1" spans="1:74">
      <c r="A56" s="9" t="str">
        <f t="shared" si="7"/>
        <v>KMO 221Induk</v>
      </c>
      <c r="B56" s="9" t="str">
        <f t="shared" si="8"/>
        <v>KMO 221jurusan 1</v>
      </c>
      <c r="C56" s="9" t="str">
        <f t="shared" si="9"/>
        <v>KMO 221jurusan 2</v>
      </c>
      <c r="D56" s="9" t="str">
        <f t="shared" si="10"/>
        <v>KMO 221jurusan 3</v>
      </c>
      <c r="E56" s="9" t="str">
        <f t="shared" si="11"/>
        <v>KMO 221jurusan 4</v>
      </c>
      <c r="F56" s="10" t="s">
        <v>7</v>
      </c>
      <c r="G56" s="10" t="s">
        <v>8</v>
      </c>
      <c r="H56" s="10" t="s">
        <v>111</v>
      </c>
      <c r="I56" s="10">
        <v>0.84720403</v>
      </c>
      <c r="J56" s="10">
        <v>124.7015457153</v>
      </c>
      <c r="K56" s="10" t="s">
        <v>7465</v>
      </c>
      <c r="L56" s="10" t="s">
        <v>7465</v>
      </c>
      <c r="M56" s="10" t="s">
        <v>7465</v>
      </c>
      <c r="N56" s="14">
        <f t="shared" si="12"/>
        <v>0</v>
      </c>
      <c r="O56" s="15" t="e">
        <f t="shared" si="13"/>
        <v>#VALUE!</v>
      </c>
      <c r="P56" s="15" t="e">
        <f t="shared" si="14"/>
        <v>#VALUE!</v>
      </c>
      <c r="Q56" s="17" t="e">
        <f>VLOOKUP($A56,'DATA PENGUKURAN GARDU'!$A:$BS,42,0)</f>
        <v>#N/A</v>
      </c>
      <c r="R56" s="18" t="e">
        <f t="shared" si="15"/>
        <v>#N/A</v>
      </c>
      <c r="S56" s="17" t="e">
        <f>VLOOKUP($A56,'DATA PENGUKURAN GARDU'!$A:$BS,44,0)</f>
        <v>#N/A</v>
      </c>
      <c r="T56" s="18" t="e">
        <f t="shared" si="16"/>
        <v>#N/A</v>
      </c>
      <c r="U56" s="17" t="e">
        <f>VLOOKUP($A56,'DATA PENGUKURAN GARDU'!$A:$BS,46,0)</f>
        <v>#N/A</v>
      </c>
      <c r="V56" s="18" t="e">
        <f t="shared" si="17"/>
        <v>#N/A</v>
      </c>
      <c r="W56" s="17" t="e">
        <f>VLOOKUP($A56,'DATA PENGUKURAN GARDU'!$A:$BS,48,0)</f>
        <v>#N/A</v>
      </c>
      <c r="X56" s="17" t="e">
        <f>VLOOKUP($A56,'DATA PENGUKURAN GARDU'!$A:$BS,53,0)</f>
        <v>#N/A</v>
      </c>
      <c r="Y56" s="17" t="e">
        <f>VLOOKUP($A56,'DATA PENGUKURAN GARDU'!$A:$BS,54,0)</f>
        <v>#N/A</v>
      </c>
      <c r="Z56" s="17" t="e">
        <f>VLOOKUP($A56,'DATA PENGUKURAN GARDU'!$A:$BS,55,0)</f>
        <v>#N/A</v>
      </c>
      <c r="AA56" s="20" t="e">
        <f>VLOOKUP($B56,'DATA PENGUKURAN GARDU'!$A:$BS,42,0)</f>
        <v>#N/A</v>
      </c>
      <c r="AB56" s="21" t="e">
        <f t="shared" si="18"/>
        <v>#N/A</v>
      </c>
      <c r="AC56" s="20" t="e">
        <f>VLOOKUP($B56,'DATA PENGUKURAN GARDU'!$A:$BS,44,0)</f>
        <v>#N/A</v>
      </c>
      <c r="AD56" s="21" t="e">
        <f t="shared" si="19"/>
        <v>#N/A</v>
      </c>
      <c r="AE56" s="20" t="e">
        <f>VLOOKUP($B56,'DATA PENGUKURAN GARDU'!$A:$BS,46,0)</f>
        <v>#N/A</v>
      </c>
      <c r="AF56" s="21" t="e">
        <f t="shared" si="20"/>
        <v>#N/A</v>
      </c>
      <c r="AG56" s="20" t="e">
        <f>VLOOKUP($B56,'DATA PENGUKURAN GARDU'!$A:$BS,46,0)</f>
        <v>#N/A</v>
      </c>
      <c r="AH56" s="20" t="e">
        <f>VLOOKUP($B56,'DATA PENGUKURAN GARDU'!$A:$BS,53,0)</f>
        <v>#N/A</v>
      </c>
      <c r="AI56" s="20" t="e">
        <f>VLOOKUP($B56,'DATA PENGUKURAN GARDU'!$A:$BS,54,0)</f>
        <v>#N/A</v>
      </c>
      <c r="AJ56" s="17" t="e">
        <f>VLOOKUP($C56,'DATA PENGUKURAN GARDU'!$A:$BS,42,0)</f>
        <v>#N/A</v>
      </c>
      <c r="AK56" s="23" t="e">
        <f t="shared" si="21"/>
        <v>#N/A</v>
      </c>
      <c r="AL56" s="17" t="e">
        <f>VLOOKUP($C56,'DATA PENGUKURAN GARDU'!$A:$BS,44,0)</f>
        <v>#N/A</v>
      </c>
      <c r="AM56" s="23" t="e">
        <f t="shared" si="22"/>
        <v>#N/A</v>
      </c>
      <c r="AN56" s="17" t="e">
        <f>VLOOKUP($C56,'DATA PENGUKURAN GARDU'!$A:$BS,46,0)</f>
        <v>#N/A</v>
      </c>
      <c r="AO56" s="23" t="e">
        <f t="shared" si="23"/>
        <v>#N/A</v>
      </c>
      <c r="AP56" s="17" t="e">
        <f>VLOOKUP($C56,'DATA PENGUKURAN GARDU'!$A:$BS,46,0)</f>
        <v>#N/A</v>
      </c>
      <c r="AQ56" s="17" t="e">
        <f>VLOOKUP($C56,'DATA PENGUKURAN GARDU'!$A:$BS,53,0)</f>
        <v>#N/A</v>
      </c>
      <c r="AR56" s="17" t="e">
        <f>VLOOKUP($C56,'DATA PENGUKURAN GARDU'!$A:$BS,54,0)</f>
        <v>#N/A</v>
      </c>
      <c r="AS56" s="20" t="e">
        <f>VLOOKUP($D56,'DATA PENGUKURAN GARDU'!$A:$BS,42,0)</f>
        <v>#N/A</v>
      </c>
      <c r="AT56" s="21" t="e">
        <f t="shared" si="24"/>
        <v>#N/A</v>
      </c>
      <c r="AU56" s="20" t="e">
        <f>VLOOKUP($D56,'DATA PENGUKURAN GARDU'!$A:$BS,44,0)</f>
        <v>#N/A</v>
      </c>
      <c r="AV56" s="21" t="e">
        <f t="shared" si="25"/>
        <v>#N/A</v>
      </c>
      <c r="AW56" s="20" t="e">
        <f>VLOOKUP($D56,'DATA PENGUKURAN GARDU'!$A:$BS,46,0)</f>
        <v>#N/A</v>
      </c>
      <c r="AX56" s="21" t="e">
        <f t="shared" si="26"/>
        <v>#N/A</v>
      </c>
      <c r="AY56" s="20" t="e">
        <f>VLOOKUP($D56,'DATA PENGUKURAN GARDU'!$A:$BS,46,0)</f>
        <v>#N/A</v>
      </c>
      <c r="AZ56" s="20" t="e">
        <f>VLOOKUP($D56,'DATA PENGUKURAN GARDU'!$A:$BS,53,0)</f>
        <v>#N/A</v>
      </c>
      <c r="BA56" s="20" t="e">
        <f>VLOOKUP($D56,'DATA PENGUKURAN GARDU'!$A:$BS,54,0)</f>
        <v>#N/A</v>
      </c>
      <c r="BB56" s="17" t="e">
        <f>VLOOKUP($E56,'DATA PENGUKURAN GARDU'!$A:$BS,42,0)</f>
        <v>#N/A</v>
      </c>
      <c r="BC56" s="23" t="e">
        <f t="shared" si="27"/>
        <v>#N/A</v>
      </c>
      <c r="BD56" s="17" t="e">
        <f>VLOOKUP($E56,'DATA PENGUKURAN GARDU'!$A:$BS,44,0)</f>
        <v>#N/A</v>
      </c>
      <c r="BE56" s="23" t="e">
        <f t="shared" si="28"/>
        <v>#N/A</v>
      </c>
      <c r="BF56" s="17" t="e">
        <f>VLOOKUP($E56,'DATA PENGUKURAN GARDU'!$A:$BS,46,0)</f>
        <v>#N/A</v>
      </c>
      <c r="BG56" s="23" t="e">
        <f t="shared" si="29"/>
        <v>#N/A</v>
      </c>
      <c r="BH56" s="17" t="e">
        <f>VLOOKUP($E56,'DATA PENGUKURAN GARDU'!$A:$BS,46,0)</f>
        <v>#N/A</v>
      </c>
      <c r="BI56" s="17" t="e">
        <f>VLOOKUP($E56,'DATA PENGUKURAN GARDU'!$A:$BS,53,0)</f>
        <v>#N/A</v>
      </c>
      <c r="BJ56" s="17" t="e">
        <f>VLOOKUP($E56,'DATA PENGUKURAN GARDU'!$A:$BS,54,0)</f>
        <v>#N/A</v>
      </c>
      <c r="BK56" s="20" t="e">
        <f t="shared" si="30"/>
        <v>#N/A</v>
      </c>
      <c r="BL56" s="20" t="e">
        <f t="shared" si="31"/>
        <v>#N/A</v>
      </c>
      <c r="BM56" s="20" t="e">
        <f t="shared" si="32"/>
        <v>#N/A</v>
      </c>
      <c r="BN56" s="25" t="e">
        <f t="shared" si="33"/>
        <v>#N/A</v>
      </c>
      <c r="BO56" s="26" t="str">
        <f t="shared" si="34"/>
        <v>0</v>
      </c>
      <c r="BP56" s="21" t="e">
        <f t="shared" si="35"/>
        <v>#VALUE!</v>
      </c>
      <c r="BQ56" s="20" t="e">
        <f t="shared" si="36"/>
        <v>#N/A</v>
      </c>
      <c r="BR56" s="20" t="e">
        <v>#N/A</v>
      </c>
      <c r="BS56" s="9" t="e">
        <v>#N/A</v>
      </c>
      <c r="BT56" s="2" t="e">
        <f t="shared" si="37"/>
        <v>#VALUE!</v>
      </c>
      <c r="BU56" s="2" t="e">
        <f t="shared" si="5"/>
        <v>#N/A</v>
      </c>
      <c r="BV56" s="2" t="e">
        <f t="shared" si="6"/>
        <v>#N/A</v>
      </c>
    </row>
    <row r="57" s="2" customFormat="1" ht="22.95" customHeight="1" spans="1:74">
      <c r="A57" s="9" t="str">
        <f t="shared" si="7"/>
        <v>KMO 80Induk</v>
      </c>
      <c r="B57" s="9" t="str">
        <f t="shared" si="8"/>
        <v>KMO 80jurusan 1</v>
      </c>
      <c r="C57" s="9" t="str">
        <f t="shared" si="9"/>
        <v>KMO 80jurusan 2</v>
      </c>
      <c r="D57" s="9" t="str">
        <f t="shared" si="10"/>
        <v>KMO 80jurusan 3</v>
      </c>
      <c r="E57" s="9" t="str">
        <f t="shared" si="11"/>
        <v>KMO 80jurusan 4</v>
      </c>
      <c r="F57" s="10" t="s">
        <v>89</v>
      </c>
      <c r="G57" s="10" t="s">
        <v>8</v>
      </c>
      <c r="H57" s="10" t="s">
        <v>112</v>
      </c>
      <c r="I57" s="10">
        <v>0.710003018</v>
      </c>
      <c r="J57" s="10">
        <v>124.388458252</v>
      </c>
      <c r="K57" s="10" t="s">
        <v>7465</v>
      </c>
      <c r="L57" s="10" t="s">
        <v>7465</v>
      </c>
      <c r="M57" s="10" t="s">
        <v>7465</v>
      </c>
      <c r="N57" s="14">
        <f t="shared" si="12"/>
        <v>0</v>
      </c>
      <c r="O57" s="15" t="e">
        <f t="shared" si="13"/>
        <v>#VALUE!</v>
      </c>
      <c r="P57" s="15" t="e">
        <f t="shared" si="14"/>
        <v>#VALUE!</v>
      </c>
      <c r="Q57" s="17" t="e">
        <f>VLOOKUP($A57,'DATA PENGUKURAN GARDU'!$A:$BS,42,0)</f>
        <v>#N/A</v>
      </c>
      <c r="R57" s="18" t="e">
        <f t="shared" si="15"/>
        <v>#N/A</v>
      </c>
      <c r="S57" s="17" t="e">
        <f>VLOOKUP($A57,'DATA PENGUKURAN GARDU'!$A:$BS,44,0)</f>
        <v>#N/A</v>
      </c>
      <c r="T57" s="18" t="e">
        <f t="shared" si="16"/>
        <v>#N/A</v>
      </c>
      <c r="U57" s="17" t="e">
        <f>VLOOKUP($A57,'DATA PENGUKURAN GARDU'!$A:$BS,46,0)</f>
        <v>#N/A</v>
      </c>
      <c r="V57" s="18" t="e">
        <f t="shared" si="17"/>
        <v>#N/A</v>
      </c>
      <c r="W57" s="17" t="e">
        <f>VLOOKUP($A57,'DATA PENGUKURAN GARDU'!$A:$BS,48,0)</f>
        <v>#N/A</v>
      </c>
      <c r="X57" s="17" t="e">
        <f>VLOOKUP($A57,'DATA PENGUKURAN GARDU'!$A:$BS,53,0)</f>
        <v>#N/A</v>
      </c>
      <c r="Y57" s="17" t="e">
        <f>VLOOKUP($A57,'DATA PENGUKURAN GARDU'!$A:$BS,54,0)</f>
        <v>#N/A</v>
      </c>
      <c r="Z57" s="17" t="e">
        <f>VLOOKUP($A57,'DATA PENGUKURAN GARDU'!$A:$BS,55,0)</f>
        <v>#N/A</v>
      </c>
      <c r="AA57" s="20" t="e">
        <f>VLOOKUP($B57,'DATA PENGUKURAN GARDU'!$A:$BS,42,0)</f>
        <v>#N/A</v>
      </c>
      <c r="AB57" s="21" t="e">
        <f t="shared" si="18"/>
        <v>#N/A</v>
      </c>
      <c r="AC57" s="20" t="e">
        <f>VLOOKUP($B57,'DATA PENGUKURAN GARDU'!$A:$BS,44,0)</f>
        <v>#N/A</v>
      </c>
      <c r="AD57" s="21" t="e">
        <f t="shared" si="19"/>
        <v>#N/A</v>
      </c>
      <c r="AE57" s="20" t="e">
        <f>VLOOKUP($B57,'DATA PENGUKURAN GARDU'!$A:$BS,46,0)</f>
        <v>#N/A</v>
      </c>
      <c r="AF57" s="21" t="e">
        <f t="shared" si="20"/>
        <v>#N/A</v>
      </c>
      <c r="AG57" s="20" t="e">
        <f>VLOOKUP($B57,'DATA PENGUKURAN GARDU'!$A:$BS,46,0)</f>
        <v>#N/A</v>
      </c>
      <c r="AH57" s="20" t="e">
        <f>VLOOKUP($B57,'DATA PENGUKURAN GARDU'!$A:$BS,53,0)</f>
        <v>#N/A</v>
      </c>
      <c r="AI57" s="20" t="e">
        <f>VLOOKUP($B57,'DATA PENGUKURAN GARDU'!$A:$BS,54,0)</f>
        <v>#N/A</v>
      </c>
      <c r="AJ57" s="17" t="e">
        <f>VLOOKUP($C57,'DATA PENGUKURAN GARDU'!$A:$BS,42,0)</f>
        <v>#N/A</v>
      </c>
      <c r="AK57" s="23" t="e">
        <f t="shared" si="21"/>
        <v>#N/A</v>
      </c>
      <c r="AL57" s="17" t="e">
        <f>VLOOKUP($C57,'DATA PENGUKURAN GARDU'!$A:$BS,44,0)</f>
        <v>#N/A</v>
      </c>
      <c r="AM57" s="23" t="e">
        <f t="shared" si="22"/>
        <v>#N/A</v>
      </c>
      <c r="AN57" s="17" t="e">
        <f>VLOOKUP($C57,'DATA PENGUKURAN GARDU'!$A:$BS,46,0)</f>
        <v>#N/A</v>
      </c>
      <c r="AO57" s="23" t="e">
        <f t="shared" si="23"/>
        <v>#N/A</v>
      </c>
      <c r="AP57" s="17" t="e">
        <f>VLOOKUP($C57,'DATA PENGUKURAN GARDU'!$A:$BS,46,0)</f>
        <v>#N/A</v>
      </c>
      <c r="AQ57" s="17" t="e">
        <f>VLOOKUP($C57,'DATA PENGUKURAN GARDU'!$A:$BS,53,0)</f>
        <v>#N/A</v>
      </c>
      <c r="AR57" s="17" t="e">
        <f>VLOOKUP($C57,'DATA PENGUKURAN GARDU'!$A:$BS,54,0)</f>
        <v>#N/A</v>
      </c>
      <c r="AS57" s="20" t="e">
        <f>VLOOKUP($D57,'DATA PENGUKURAN GARDU'!$A:$BS,42,0)</f>
        <v>#N/A</v>
      </c>
      <c r="AT57" s="21" t="e">
        <f t="shared" si="24"/>
        <v>#N/A</v>
      </c>
      <c r="AU57" s="20" t="e">
        <f>VLOOKUP($D57,'DATA PENGUKURAN GARDU'!$A:$BS,44,0)</f>
        <v>#N/A</v>
      </c>
      <c r="AV57" s="21" t="e">
        <f t="shared" si="25"/>
        <v>#N/A</v>
      </c>
      <c r="AW57" s="20" t="e">
        <f>VLOOKUP($D57,'DATA PENGUKURAN GARDU'!$A:$BS,46,0)</f>
        <v>#N/A</v>
      </c>
      <c r="AX57" s="21" t="e">
        <f t="shared" si="26"/>
        <v>#N/A</v>
      </c>
      <c r="AY57" s="20" t="e">
        <f>VLOOKUP($D57,'DATA PENGUKURAN GARDU'!$A:$BS,46,0)</f>
        <v>#N/A</v>
      </c>
      <c r="AZ57" s="20" t="e">
        <f>VLOOKUP($D57,'DATA PENGUKURAN GARDU'!$A:$BS,53,0)</f>
        <v>#N/A</v>
      </c>
      <c r="BA57" s="20" t="e">
        <f>VLOOKUP($D57,'DATA PENGUKURAN GARDU'!$A:$BS,54,0)</f>
        <v>#N/A</v>
      </c>
      <c r="BB57" s="17" t="e">
        <f>VLOOKUP($E57,'DATA PENGUKURAN GARDU'!$A:$BS,42,0)</f>
        <v>#N/A</v>
      </c>
      <c r="BC57" s="23" t="e">
        <f t="shared" si="27"/>
        <v>#N/A</v>
      </c>
      <c r="BD57" s="17" t="e">
        <f>VLOOKUP($E57,'DATA PENGUKURAN GARDU'!$A:$BS,44,0)</f>
        <v>#N/A</v>
      </c>
      <c r="BE57" s="23" t="e">
        <f t="shared" si="28"/>
        <v>#N/A</v>
      </c>
      <c r="BF57" s="17" t="e">
        <f>VLOOKUP($E57,'DATA PENGUKURAN GARDU'!$A:$BS,46,0)</f>
        <v>#N/A</v>
      </c>
      <c r="BG57" s="23" t="e">
        <f t="shared" si="29"/>
        <v>#N/A</v>
      </c>
      <c r="BH57" s="17" t="e">
        <f>VLOOKUP($E57,'DATA PENGUKURAN GARDU'!$A:$BS,46,0)</f>
        <v>#N/A</v>
      </c>
      <c r="BI57" s="17" t="e">
        <f>VLOOKUP($E57,'DATA PENGUKURAN GARDU'!$A:$BS,53,0)</f>
        <v>#N/A</v>
      </c>
      <c r="BJ57" s="17" t="e">
        <f>VLOOKUP($E57,'DATA PENGUKURAN GARDU'!$A:$BS,54,0)</f>
        <v>#N/A</v>
      </c>
      <c r="BK57" s="20" t="e">
        <f t="shared" si="30"/>
        <v>#N/A</v>
      </c>
      <c r="BL57" s="20" t="e">
        <f t="shared" si="31"/>
        <v>#N/A</v>
      </c>
      <c r="BM57" s="20" t="e">
        <f t="shared" si="32"/>
        <v>#N/A</v>
      </c>
      <c r="BN57" s="25" t="e">
        <f t="shared" si="33"/>
        <v>#N/A</v>
      </c>
      <c r="BO57" s="26" t="str">
        <f t="shared" si="34"/>
        <v>0</v>
      </c>
      <c r="BP57" s="21" t="e">
        <f t="shared" si="35"/>
        <v>#VALUE!</v>
      </c>
      <c r="BQ57" s="20" t="e">
        <f t="shared" si="36"/>
        <v>#N/A</v>
      </c>
      <c r="BR57" s="20" t="e">
        <v>#N/A</v>
      </c>
      <c r="BS57" s="9" t="e">
        <v>#N/A</v>
      </c>
      <c r="BT57" s="2" t="e">
        <f t="shared" si="37"/>
        <v>#VALUE!</v>
      </c>
      <c r="BU57" s="2" t="e">
        <f t="shared" si="5"/>
        <v>#N/A</v>
      </c>
      <c r="BV57" s="2" t="e">
        <f t="shared" si="6"/>
        <v>#N/A</v>
      </c>
    </row>
    <row r="58" s="2" customFormat="1" ht="22.95" customHeight="1" spans="1:74">
      <c r="A58" s="9" t="str">
        <f t="shared" si="7"/>
        <v>KMO 190Induk</v>
      </c>
      <c r="B58" s="9" t="str">
        <f t="shared" si="8"/>
        <v>KMO 190jurusan 1</v>
      </c>
      <c r="C58" s="9" t="str">
        <f t="shared" si="9"/>
        <v>KMO 190jurusan 2</v>
      </c>
      <c r="D58" s="9" t="str">
        <f t="shared" si="10"/>
        <v>KMO 190jurusan 3</v>
      </c>
      <c r="E58" s="9" t="str">
        <f t="shared" si="11"/>
        <v>KMO 190jurusan 4</v>
      </c>
      <c r="F58" s="10" t="s">
        <v>84</v>
      </c>
      <c r="G58" s="10" t="s">
        <v>8</v>
      </c>
      <c r="H58" s="10" t="s">
        <v>113</v>
      </c>
      <c r="I58" s="10">
        <v>0.768944979</v>
      </c>
      <c r="J58" s="10">
        <v>124.6127090454</v>
      </c>
      <c r="K58" s="10" t="s">
        <v>7465</v>
      </c>
      <c r="L58" s="10" t="s">
        <v>7465</v>
      </c>
      <c r="M58" s="10" t="s">
        <v>7465</v>
      </c>
      <c r="N58" s="14">
        <f t="shared" si="12"/>
        <v>0</v>
      </c>
      <c r="O58" s="15" t="e">
        <f t="shared" si="13"/>
        <v>#VALUE!</v>
      </c>
      <c r="P58" s="15" t="e">
        <f t="shared" si="14"/>
        <v>#VALUE!</v>
      </c>
      <c r="Q58" s="17" t="e">
        <f>VLOOKUP($A58,'DATA PENGUKURAN GARDU'!$A:$BS,42,0)</f>
        <v>#N/A</v>
      </c>
      <c r="R58" s="18" t="e">
        <f t="shared" si="15"/>
        <v>#N/A</v>
      </c>
      <c r="S58" s="17" t="e">
        <f>VLOOKUP($A58,'DATA PENGUKURAN GARDU'!$A:$BS,44,0)</f>
        <v>#N/A</v>
      </c>
      <c r="T58" s="18" t="e">
        <f t="shared" si="16"/>
        <v>#N/A</v>
      </c>
      <c r="U58" s="17" t="e">
        <f>VLOOKUP($A58,'DATA PENGUKURAN GARDU'!$A:$BS,46,0)</f>
        <v>#N/A</v>
      </c>
      <c r="V58" s="18" t="e">
        <f t="shared" si="17"/>
        <v>#N/A</v>
      </c>
      <c r="W58" s="17" t="e">
        <f>VLOOKUP($A58,'DATA PENGUKURAN GARDU'!$A:$BS,48,0)</f>
        <v>#N/A</v>
      </c>
      <c r="X58" s="17" t="e">
        <f>VLOOKUP($A58,'DATA PENGUKURAN GARDU'!$A:$BS,53,0)</f>
        <v>#N/A</v>
      </c>
      <c r="Y58" s="17" t="e">
        <f>VLOOKUP($A58,'DATA PENGUKURAN GARDU'!$A:$BS,54,0)</f>
        <v>#N/A</v>
      </c>
      <c r="Z58" s="17" t="e">
        <f>VLOOKUP($A58,'DATA PENGUKURAN GARDU'!$A:$BS,55,0)</f>
        <v>#N/A</v>
      </c>
      <c r="AA58" s="20" t="e">
        <f>VLOOKUP($B58,'DATA PENGUKURAN GARDU'!$A:$BS,42,0)</f>
        <v>#N/A</v>
      </c>
      <c r="AB58" s="21" t="e">
        <f t="shared" si="18"/>
        <v>#N/A</v>
      </c>
      <c r="AC58" s="20" t="e">
        <f>VLOOKUP($B58,'DATA PENGUKURAN GARDU'!$A:$BS,44,0)</f>
        <v>#N/A</v>
      </c>
      <c r="AD58" s="21" t="e">
        <f t="shared" si="19"/>
        <v>#N/A</v>
      </c>
      <c r="AE58" s="20" t="e">
        <f>VLOOKUP($B58,'DATA PENGUKURAN GARDU'!$A:$BS,46,0)</f>
        <v>#N/A</v>
      </c>
      <c r="AF58" s="21" t="e">
        <f t="shared" si="20"/>
        <v>#N/A</v>
      </c>
      <c r="AG58" s="20" t="e">
        <f>VLOOKUP($B58,'DATA PENGUKURAN GARDU'!$A:$BS,46,0)</f>
        <v>#N/A</v>
      </c>
      <c r="AH58" s="20" t="e">
        <f>VLOOKUP($B58,'DATA PENGUKURAN GARDU'!$A:$BS,53,0)</f>
        <v>#N/A</v>
      </c>
      <c r="AI58" s="20" t="e">
        <f>VLOOKUP($B58,'DATA PENGUKURAN GARDU'!$A:$BS,54,0)</f>
        <v>#N/A</v>
      </c>
      <c r="AJ58" s="17" t="e">
        <f>VLOOKUP($C58,'DATA PENGUKURAN GARDU'!$A:$BS,42,0)</f>
        <v>#N/A</v>
      </c>
      <c r="AK58" s="23" t="e">
        <f t="shared" si="21"/>
        <v>#N/A</v>
      </c>
      <c r="AL58" s="17" t="e">
        <f>VLOOKUP($C58,'DATA PENGUKURAN GARDU'!$A:$BS,44,0)</f>
        <v>#N/A</v>
      </c>
      <c r="AM58" s="23" t="e">
        <f t="shared" si="22"/>
        <v>#N/A</v>
      </c>
      <c r="AN58" s="17" t="e">
        <f>VLOOKUP($C58,'DATA PENGUKURAN GARDU'!$A:$BS,46,0)</f>
        <v>#N/A</v>
      </c>
      <c r="AO58" s="23" t="e">
        <f t="shared" si="23"/>
        <v>#N/A</v>
      </c>
      <c r="AP58" s="17" t="e">
        <f>VLOOKUP($C58,'DATA PENGUKURAN GARDU'!$A:$BS,46,0)</f>
        <v>#N/A</v>
      </c>
      <c r="AQ58" s="17" t="e">
        <f>VLOOKUP($C58,'DATA PENGUKURAN GARDU'!$A:$BS,53,0)</f>
        <v>#N/A</v>
      </c>
      <c r="AR58" s="17" t="e">
        <f>VLOOKUP($C58,'DATA PENGUKURAN GARDU'!$A:$BS,54,0)</f>
        <v>#N/A</v>
      </c>
      <c r="AS58" s="20" t="e">
        <f>VLOOKUP($D58,'DATA PENGUKURAN GARDU'!$A:$BS,42,0)</f>
        <v>#N/A</v>
      </c>
      <c r="AT58" s="21" t="e">
        <f t="shared" si="24"/>
        <v>#N/A</v>
      </c>
      <c r="AU58" s="20" t="e">
        <f>VLOOKUP($D58,'DATA PENGUKURAN GARDU'!$A:$BS,44,0)</f>
        <v>#N/A</v>
      </c>
      <c r="AV58" s="21" t="e">
        <f t="shared" si="25"/>
        <v>#N/A</v>
      </c>
      <c r="AW58" s="20" t="e">
        <f>VLOOKUP($D58,'DATA PENGUKURAN GARDU'!$A:$BS,46,0)</f>
        <v>#N/A</v>
      </c>
      <c r="AX58" s="21" t="e">
        <f t="shared" si="26"/>
        <v>#N/A</v>
      </c>
      <c r="AY58" s="20" t="e">
        <f>VLOOKUP($D58,'DATA PENGUKURAN GARDU'!$A:$BS,46,0)</f>
        <v>#N/A</v>
      </c>
      <c r="AZ58" s="20" t="e">
        <f>VLOOKUP($D58,'DATA PENGUKURAN GARDU'!$A:$BS,53,0)</f>
        <v>#N/A</v>
      </c>
      <c r="BA58" s="20" t="e">
        <f>VLOOKUP($D58,'DATA PENGUKURAN GARDU'!$A:$BS,54,0)</f>
        <v>#N/A</v>
      </c>
      <c r="BB58" s="17" t="e">
        <f>VLOOKUP($E58,'DATA PENGUKURAN GARDU'!$A:$BS,42,0)</f>
        <v>#N/A</v>
      </c>
      <c r="BC58" s="23" t="e">
        <f t="shared" si="27"/>
        <v>#N/A</v>
      </c>
      <c r="BD58" s="17" t="e">
        <f>VLOOKUP($E58,'DATA PENGUKURAN GARDU'!$A:$BS,44,0)</f>
        <v>#N/A</v>
      </c>
      <c r="BE58" s="23" t="e">
        <f t="shared" si="28"/>
        <v>#N/A</v>
      </c>
      <c r="BF58" s="17" t="e">
        <f>VLOOKUP($E58,'DATA PENGUKURAN GARDU'!$A:$BS,46,0)</f>
        <v>#N/A</v>
      </c>
      <c r="BG58" s="23" t="e">
        <f t="shared" si="29"/>
        <v>#N/A</v>
      </c>
      <c r="BH58" s="17" t="e">
        <f>VLOOKUP($E58,'DATA PENGUKURAN GARDU'!$A:$BS,46,0)</f>
        <v>#N/A</v>
      </c>
      <c r="BI58" s="17" t="e">
        <f>VLOOKUP($E58,'DATA PENGUKURAN GARDU'!$A:$BS,53,0)</f>
        <v>#N/A</v>
      </c>
      <c r="BJ58" s="17" t="e">
        <f>VLOOKUP($E58,'DATA PENGUKURAN GARDU'!$A:$BS,54,0)</f>
        <v>#N/A</v>
      </c>
      <c r="BK58" s="20" t="e">
        <f t="shared" si="30"/>
        <v>#N/A</v>
      </c>
      <c r="BL58" s="20" t="e">
        <f t="shared" si="31"/>
        <v>#N/A</v>
      </c>
      <c r="BM58" s="20" t="e">
        <f t="shared" si="32"/>
        <v>#N/A</v>
      </c>
      <c r="BN58" s="25" t="e">
        <f t="shared" si="33"/>
        <v>#N/A</v>
      </c>
      <c r="BO58" s="26" t="str">
        <f t="shared" si="34"/>
        <v>0</v>
      </c>
      <c r="BP58" s="21" t="e">
        <f t="shared" si="35"/>
        <v>#VALUE!</v>
      </c>
      <c r="BQ58" s="20" t="e">
        <f t="shared" si="36"/>
        <v>#N/A</v>
      </c>
      <c r="BR58" s="20" t="e">
        <v>#N/A</v>
      </c>
      <c r="BS58" s="9" t="e">
        <v>#N/A</v>
      </c>
      <c r="BT58" s="2" t="e">
        <f t="shared" si="37"/>
        <v>#VALUE!</v>
      </c>
      <c r="BU58" s="2" t="e">
        <f t="shared" si="5"/>
        <v>#N/A</v>
      </c>
      <c r="BV58" s="2" t="e">
        <f t="shared" si="6"/>
        <v>#N/A</v>
      </c>
    </row>
    <row r="59" s="2" customFormat="1" ht="22.95" customHeight="1" spans="1:74">
      <c r="A59" s="9" t="str">
        <f t="shared" si="7"/>
        <v>L-001Induk</v>
      </c>
      <c r="B59" s="9" t="str">
        <f t="shared" si="8"/>
        <v>L-001jurusan 1</v>
      </c>
      <c r="C59" s="9" t="str">
        <f t="shared" si="9"/>
        <v>L-001jurusan 2</v>
      </c>
      <c r="D59" s="9" t="str">
        <f t="shared" si="10"/>
        <v>L-001jurusan 3</v>
      </c>
      <c r="E59" s="9" t="str">
        <f t="shared" si="11"/>
        <v>L-001jurusan 4</v>
      </c>
      <c r="F59" s="10" t="s">
        <v>46</v>
      </c>
      <c r="G59" s="10" t="s">
        <v>22</v>
      </c>
      <c r="H59" s="10" t="s">
        <v>114</v>
      </c>
      <c r="I59" s="10">
        <v>0.396904</v>
      </c>
      <c r="J59" s="10">
        <v>124.112723</v>
      </c>
      <c r="K59" s="10" t="s">
        <v>7465</v>
      </c>
      <c r="L59" s="10" t="s">
        <v>7465</v>
      </c>
      <c r="M59" s="10" t="s">
        <v>7465</v>
      </c>
      <c r="N59" s="14">
        <f t="shared" si="12"/>
        <v>0</v>
      </c>
      <c r="O59" s="15" t="e">
        <f t="shared" si="13"/>
        <v>#VALUE!</v>
      </c>
      <c r="P59" s="15" t="e">
        <f t="shared" si="14"/>
        <v>#VALUE!</v>
      </c>
      <c r="Q59" s="17" t="e">
        <f>VLOOKUP($A59,'DATA PENGUKURAN GARDU'!$A:$BS,42,0)</f>
        <v>#N/A</v>
      </c>
      <c r="R59" s="18" t="e">
        <f t="shared" si="15"/>
        <v>#N/A</v>
      </c>
      <c r="S59" s="17" t="e">
        <f>VLOOKUP($A59,'DATA PENGUKURAN GARDU'!$A:$BS,44,0)</f>
        <v>#N/A</v>
      </c>
      <c r="T59" s="18" t="e">
        <f t="shared" si="16"/>
        <v>#N/A</v>
      </c>
      <c r="U59" s="17" t="e">
        <f>VLOOKUP($A59,'DATA PENGUKURAN GARDU'!$A:$BS,46,0)</f>
        <v>#N/A</v>
      </c>
      <c r="V59" s="18" t="e">
        <f t="shared" si="17"/>
        <v>#N/A</v>
      </c>
      <c r="W59" s="17" t="e">
        <f>VLOOKUP($A59,'DATA PENGUKURAN GARDU'!$A:$BS,48,0)</f>
        <v>#N/A</v>
      </c>
      <c r="X59" s="17" t="e">
        <f>VLOOKUP($A59,'DATA PENGUKURAN GARDU'!$A:$BS,53,0)</f>
        <v>#N/A</v>
      </c>
      <c r="Y59" s="17" t="e">
        <f>VLOOKUP($A59,'DATA PENGUKURAN GARDU'!$A:$BS,54,0)</f>
        <v>#N/A</v>
      </c>
      <c r="Z59" s="17" t="e">
        <f>VLOOKUP($A59,'DATA PENGUKURAN GARDU'!$A:$BS,55,0)</f>
        <v>#N/A</v>
      </c>
      <c r="AA59" s="20" t="e">
        <f>VLOOKUP($B59,'DATA PENGUKURAN GARDU'!$A:$BS,42,0)</f>
        <v>#N/A</v>
      </c>
      <c r="AB59" s="21" t="e">
        <f t="shared" si="18"/>
        <v>#N/A</v>
      </c>
      <c r="AC59" s="20" t="e">
        <f>VLOOKUP($B59,'DATA PENGUKURAN GARDU'!$A:$BS,44,0)</f>
        <v>#N/A</v>
      </c>
      <c r="AD59" s="21" t="e">
        <f t="shared" si="19"/>
        <v>#N/A</v>
      </c>
      <c r="AE59" s="20" t="e">
        <f>VLOOKUP($B59,'DATA PENGUKURAN GARDU'!$A:$BS,46,0)</f>
        <v>#N/A</v>
      </c>
      <c r="AF59" s="21" t="e">
        <f t="shared" si="20"/>
        <v>#N/A</v>
      </c>
      <c r="AG59" s="20" t="e">
        <f>VLOOKUP($B59,'DATA PENGUKURAN GARDU'!$A:$BS,46,0)</f>
        <v>#N/A</v>
      </c>
      <c r="AH59" s="20" t="e">
        <f>VLOOKUP($B59,'DATA PENGUKURAN GARDU'!$A:$BS,53,0)</f>
        <v>#N/A</v>
      </c>
      <c r="AI59" s="20" t="e">
        <f>VLOOKUP($B59,'DATA PENGUKURAN GARDU'!$A:$BS,54,0)</f>
        <v>#N/A</v>
      </c>
      <c r="AJ59" s="17" t="e">
        <f>VLOOKUP($C59,'DATA PENGUKURAN GARDU'!$A:$BS,42,0)</f>
        <v>#N/A</v>
      </c>
      <c r="AK59" s="23" t="e">
        <f t="shared" si="21"/>
        <v>#N/A</v>
      </c>
      <c r="AL59" s="17" t="e">
        <f>VLOOKUP($C59,'DATA PENGUKURAN GARDU'!$A:$BS,44,0)</f>
        <v>#N/A</v>
      </c>
      <c r="AM59" s="23" t="e">
        <f t="shared" si="22"/>
        <v>#N/A</v>
      </c>
      <c r="AN59" s="17" t="e">
        <f>VLOOKUP($C59,'DATA PENGUKURAN GARDU'!$A:$BS,46,0)</f>
        <v>#N/A</v>
      </c>
      <c r="AO59" s="23" t="e">
        <f t="shared" si="23"/>
        <v>#N/A</v>
      </c>
      <c r="AP59" s="17" t="e">
        <f>VLOOKUP($C59,'DATA PENGUKURAN GARDU'!$A:$BS,46,0)</f>
        <v>#N/A</v>
      </c>
      <c r="AQ59" s="17" t="e">
        <f>VLOOKUP($C59,'DATA PENGUKURAN GARDU'!$A:$BS,53,0)</f>
        <v>#N/A</v>
      </c>
      <c r="AR59" s="17" t="e">
        <f>VLOOKUP($C59,'DATA PENGUKURAN GARDU'!$A:$BS,54,0)</f>
        <v>#N/A</v>
      </c>
      <c r="AS59" s="20" t="e">
        <f>VLOOKUP($D59,'DATA PENGUKURAN GARDU'!$A:$BS,42,0)</f>
        <v>#N/A</v>
      </c>
      <c r="AT59" s="21" t="e">
        <f t="shared" si="24"/>
        <v>#N/A</v>
      </c>
      <c r="AU59" s="20" t="e">
        <f>VLOOKUP($D59,'DATA PENGUKURAN GARDU'!$A:$BS,44,0)</f>
        <v>#N/A</v>
      </c>
      <c r="AV59" s="21" t="e">
        <f t="shared" si="25"/>
        <v>#N/A</v>
      </c>
      <c r="AW59" s="20" t="e">
        <f>VLOOKUP($D59,'DATA PENGUKURAN GARDU'!$A:$BS,46,0)</f>
        <v>#N/A</v>
      </c>
      <c r="AX59" s="21" t="e">
        <f t="shared" si="26"/>
        <v>#N/A</v>
      </c>
      <c r="AY59" s="20" t="e">
        <f>VLOOKUP($D59,'DATA PENGUKURAN GARDU'!$A:$BS,46,0)</f>
        <v>#N/A</v>
      </c>
      <c r="AZ59" s="20" t="e">
        <f>VLOOKUP($D59,'DATA PENGUKURAN GARDU'!$A:$BS,53,0)</f>
        <v>#N/A</v>
      </c>
      <c r="BA59" s="20" t="e">
        <f>VLOOKUP($D59,'DATA PENGUKURAN GARDU'!$A:$BS,54,0)</f>
        <v>#N/A</v>
      </c>
      <c r="BB59" s="17" t="e">
        <f>VLOOKUP($E59,'DATA PENGUKURAN GARDU'!$A:$BS,42,0)</f>
        <v>#N/A</v>
      </c>
      <c r="BC59" s="23" t="e">
        <f t="shared" si="27"/>
        <v>#N/A</v>
      </c>
      <c r="BD59" s="17" t="e">
        <f>VLOOKUP($E59,'DATA PENGUKURAN GARDU'!$A:$BS,44,0)</f>
        <v>#N/A</v>
      </c>
      <c r="BE59" s="23" t="e">
        <f t="shared" si="28"/>
        <v>#N/A</v>
      </c>
      <c r="BF59" s="17" t="e">
        <f>VLOOKUP($E59,'DATA PENGUKURAN GARDU'!$A:$BS,46,0)</f>
        <v>#N/A</v>
      </c>
      <c r="BG59" s="23" t="e">
        <f t="shared" si="29"/>
        <v>#N/A</v>
      </c>
      <c r="BH59" s="17" t="e">
        <f>VLOOKUP($E59,'DATA PENGUKURAN GARDU'!$A:$BS,46,0)</f>
        <v>#N/A</v>
      </c>
      <c r="BI59" s="17" t="e">
        <f>VLOOKUP($E59,'DATA PENGUKURAN GARDU'!$A:$BS,53,0)</f>
        <v>#N/A</v>
      </c>
      <c r="BJ59" s="17" t="e">
        <f>VLOOKUP($E59,'DATA PENGUKURAN GARDU'!$A:$BS,54,0)</f>
        <v>#N/A</v>
      </c>
      <c r="BK59" s="20" t="e">
        <f t="shared" si="30"/>
        <v>#N/A</v>
      </c>
      <c r="BL59" s="20" t="e">
        <f t="shared" si="31"/>
        <v>#N/A</v>
      </c>
      <c r="BM59" s="20" t="e">
        <f t="shared" si="32"/>
        <v>#N/A</v>
      </c>
      <c r="BN59" s="25" t="e">
        <f t="shared" si="33"/>
        <v>#N/A</v>
      </c>
      <c r="BO59" s="26" t="str">
        <f t="shared" si="34"/>
        <v>0</v>
      </c>
      <c r="BP59" s="21" t="e">
        <f t="shared" si="35"/>
        <v>#VALUE!</v>
      </c>
      <c r="BQ59" s="20" t="e">
        <f t="shared" si="36"/>
        <v>#N/A</v>
      </c>
      <c r="BR59" s="20" t="e">
        <v>#N/A</v>
      </c>
      <c r="BS59" s="9" t="e">
        <v>#N/A</v>
      </c>
      <c r="BT59" s="2" t="e">
        <f t="shared" si="37"/>
        <v>#VALUE!</v>
      </c>
      <c r="BU59" s="2" t="e">
        <f t="shared" si="5"/>
        <v>#N/A</v>
      </c>
      <c r="BV59" s="2" t="e">
        <f t="shared" si="6"/>
        <v>#N/A</v>
      </c>
    </row>
    <row r="60" s="2" customFormat="1" ht="22.95" customHeight="1" spans="1:74">
      <c r="A60" s="9" t="str">
        <f t="shared" si="7"/>
        <v>L-004Induk</v>
      </c>
      <c r="B60" s="9" t="str">
        <f t="shared" si="8"/>
        <v>L-004jurusan 1</v>
      </c>
      <c r="C60" s="9" t="str">
        <f t="shared" si="9"/>
        <v>L-004jurusan 2</v>
      </c>
      <c r="D60" s="9" t="str">
        <f t="shared" si="10"/>
        <v>L-004jurusan 3</v>
      </c>
      <c r="E60" s="9" t="str">
        <f t="shared" si="11"/>
        <v>L-004jurusan 4</v>
      </c>
      <c r="F60" s="10" t="s">
        <v>46</v>
      </c>
      <c r="G60" s="10" t="s">
        <v>22</v>
      </c>
      <c r="H60" s="10" t="s">
        <v>115</v>
      </c>
      <c r="I60" s="10">
        <v>0.36571</v>
      </c>
      <c r="J60" s="10">
        <v>123.97835</v>
      </c>
      <c r="K60" s="10" t="s">
        <v>7465</v>
      </c>
      <c r="L60" s="10" t="s">
        <v>7465</v>
      </c>
      <c r="M60" s="10" t="s">
        <v>7465</v>
      </c>
      <c r="N60" s="14">
        <f t="shared" si="12"/>
        <v>0</v>
      </c>
      <c r="O60" s="15" t="e">
        <f t="shared" si="13"/>
        <v>#VALUE!</v>
      </c>
      <c r="P60" s="15" t="e">
        <f t="shared" si="14"/>
        <v>#VALUE!</v>
      </c>
      <c r="Q60" s="17" t="e">
        <f>VLOOKUP($A60,'DATA PENGUKURAN GARDU'!$A:$BS,42,0)</f>
        <v>#N/A</v>
      </c>
      <c r="R60" s="18" t="e">
        <f t="shared" si="15"/>
        <v>#N/A</v>
      </c>
      <c r="S60" s="17" t="e">
        <f>VLOOKUP($A60,'DATA PENGUKURAN GARDU'!$A:$BS,44,0)</f>
        <v>#N/A</v>
      </c>
      <c r="T60" s="18" t="e">
        <f t="shared" si="16"/>
        <v>#N/A</v>
      </c>
      <c r="U60" s="17" t="e">
        <f>VLOOKUP($A60,'DATA PENGUKURAN GARDU'!$A:$BS,46,0)</f>
        <v>#N/A</v>
      </c>
      <c r="V60" s="18" t="e">
        <f t="shared" si="17"/>
        <v>#N/A</v>
      </c>
      <c r="W60" s="17" t="e">
        <f>VLOOKUP($A60,'DATA PENGUKURAN GARDU'!$A:$BS,48,0)</f>
        <v>#N/A</v>
      </c>
      <c r="X60" s="17" t="e">
        <f>VLOOKUP($A60,'DATA PENGUKURAN GARDU'!$A:$BS,53,0)</f>
        <v>#N/A</v>
      </c>
      <c r="Y60" s="17" t="e">
        <f>VLOOKUP($A60,'DATA PENGUKURAN GARDU'!$A:$BS,54,0)</f>
        <v>#N/A</v>
      </c>
      <c r="Z60" s="17" t="e">
        <f>VLOOKUP($A60,'DATA PENGUKURAN GARDU'!$A:$BS,55,0)</f>
        <v>#N/A</v>
      </c>
      <c r="AA60" s="20" t="e">
        <f>VLOOKUP($B60,'DATA PENGUKURAN GARDU'!$A:$BS,42,0)</f>
        <v>#N/A</v>
      </c>
      <c r="AB60" s="21" t="e">
        <f t="shared" si="18"/>
        <v>#N/A</v>
      </c>
      <c r="AC60" s="20" t="e">
        <f>VLOOKUP($B60,'DATA PENGUKURAN GARDU'!$A:$BS,44,0)</f>
        <v>#N/A</v>
      </c>
      <c r="AD60" s="21" t="e">
        <f t="shared" si="19"/>
        <v>#N/A</v>
      </c>
      <c r="AE60" s="20" t="e">
        <f>VLOOKUP($B60,'DATA PENGUKURAN GARDU'!$A:$BS,46,0)</f>
        <v>#N/A</v>
      </c>
      <c r="AF60" s="21" t="e">
        <f t="shared" si="20"/>
        <v>#N/A</v>
      </c>
      <c r="AG60" s="20" t="e">
        <f>VLOOKUP($B60,'DATA PENGUKURAN GARDU'!$A:$BS,46,0)</f>
        <v>#N/A</v>
      </c>
      <c r="AH60" s="20" t="e">
        <f>VLOOKUP($B60,'DATA PENGUKURAN GARDU'!$A:$BS,53,0)</f>
        <v>#N/A</v>
      </c>
      <c r="AI60" s="20" t="e">
        <f>VLOOKUP($B60,'DATA PENGUKURAN GARDU'!$A:$BS,54,0)</f>
        <v>#N/A</v>
      </c>
      <c r="AJ60" s="17" t="e">
        <f>VLOOKUP($C60,'DATA PENGUKURAN GARDU'!$A:$BS,42,0)</f>
        <v>#N/A</v>
      </c>
      <c r="AK60" s="23" t="e">
        <f t="shared" si="21"/>
        <v>#N/A</v>
      </c>
      <c r="AL60" s="17" t="e">
        <f>VLOOKUP($C60,'DATA PENGUKURAN GARDU'!$A:$BS,44,0)</f>
        <v>#N/A</v>
      </c>
      <c r="AM60" s="23" t="e">
        <f t="shared" si="22"/>
        <v>#N/A</v>
      </c>
      <c r="AN60" s="17" t="e">
        <f>VLOOKUP($C60,'DATA PENGUKURAN GARDU'!$A:$BS,46,0)</f>
        <v>#N/A</v>
      </c>
      <c r="AO60" s="23" t="e">
        <f t="shared" si="23"/>
        <v>#N/A</v>
      </c>
      <c r="AP60" s="17" t="e">
        <f>VLOOKUP($C60,'DATA PENGUKURAN GARDU'!$A:$BS,46,0)</f>
        <v>#N/A</v>
      </c>
      <c r="AQ60" s="17" t="e">
        <f>VLOOKUP($C60,'DATA PENGUKURAN GARDU'!$A:$BS,53,0)</f>
        <v>#N/A</v>
      </c>
      <c r="AR60" s="17" t="e">
        <f>VLOOKUP($C60,'DATA PENGUKURAN GARDU'!$A:$BS,54,0)</f>
        <v>#N/A</v>
      </c>
      <c r="AS60" s="20" t="e">
        <f>VLOOKUP($D60,'DATA PENGUKURAN GARDU'!$A:$BS,42,0)</f>
        <v>#N/A</v>
      </c>
      <c r="AT60" s="21" t="e">
        <f t="shared" si="24"/>
        <v>#N/A</v>
      </c>
      <c r="AU60" s="20" t="e">
        <f>VLOOKUP($D60,'DATA PENGUKURAN GARDU'!$A:$BS,44,0)</f>
        <v>#N/A</v>
      </c>
      <c r="AV60" s="21" t="e">
        <f t="shared" si="25"/>
        <v>#N/A</v>
      </c>
      <c r="AW60" s="20" t="e">
        <f>VLOOKUP($D60,'DATA PENGUKURAN GARDU'!$A:$BS,46,0)</f>
        <v>#N/A</v>
      </c>
      <c r="AX60" s="21" t="e">
        <f t="shared" si="26"/>
        <v>#N/A</v>
      </c>
      <c r="AY60" s="20" t="e">
        <f>VLOOKUP($D60,'DATA PENGUKURAN GARDU'!$A:$BS,46,0)</f>
        <v>#N/A</v>
      </c>
      <c r="AZ60" s="20" t="e">
        <f>VLOOKUP($D60,'DATA PENGUKURAN GARDU'!$A:$BS,53,0)</f>
        <v>#N/A</v>
      </c>
      <c r="BA60" s="20" t="e">
        <f>VLOOKUP($D60,'DATA PENGUKURAN GARDU'!$A:$BS,54,0)</f>
        <v>#N/A</v>
      </c>
      <c r="BB60" s="17" t="e">
        <f>VLOOKUP($E60,'DATA PENGUKURAN GARDU'!$A:$BS,42,0)</f>
        <v>#N/A</v>
      </c>
      <c r="BC60" s="23" t="e">
        <f t="shared" si="27"/>
        <v>#N/A</v>
      </c>
      <c r="BD60" s="17" t="e">
        <f>VLOOKUP($E60,'DATA PENGUKURAN GARDU'!$A:$BS,44,0)</f>
        <v>#N/A</v>
      </c>
      <c r="BE60" s="23" t="e">
        <f t="shared" si="28"/>
        <v>#N/A</v>
      </c>
      <c r="BF60" s="17" t="e">
        <f>VLOOKUP($E60,'DATA PENGUKURAN GARDU'!$A:$BS,46,0)</f>
        <v>#N/A</v>
      </c>
      <c r="BG60" s="23" t="e">
        <f t="shared" si="29"/>
        <v>#N/A</v>
      </c>
      <c r="BH60" s="17" t="e">
        <f>VLOOKUP($E60,'DATA PENGUKURAN GARDU'!$A:$BS,46,0)</f>
        <v>#N/A</v>
      </c>
      <c r="BI60" s="17" t="e">
        <f>VLOOKUP($E60,'DATA PENGUKURAN GARDU'!$A:$BS,53,0)</f>
        <v>#N/A</v>
      </c>
      <c r="BJ60" s="17" t="e">
        <f>VLOOKUP($E60,'DATA PENGUKURAN GARDU'!$A:$BS,54,0)</f>
        <v>#N/A</v>
      </c>
      <c r="BK60" s="20" t="e">
        <f t="shared" si="30"/>
        <v>#N/A</v>
      </c>
      <c r="BL60" s="20" t="e">
        <f t="shared" si="31"/>
        <v>#N/A</v>
      </c>
      <c r="BM60" s="20" t="e">
        <f t="shared" si="32"/>
        <v>#N/A</v>
      </c>
      <c r="BN60" s="25" t="e">
        <f t="shared" si="33"/>
        <v>#N/A</v>
      </c>
      <c r="BO60" s="26" t="str">
        <f t="shared" si="34"/>
        <v>0</v>
      </c>
      <c r="BP60" s="21" t="e">
        <f t="shared" si="35"/>
        <v>#VALUE!</v>
      </c>
      <c r="BQ60" s="20" t="e">
        <f t="shared" si="36"/>
        <v>#N/A</v>
      </c>
      <c r="BR60" s="20" t="e">
        <v>#N/A</v>
      </c>
      <c r="BS60" s="9" t="e">
        <v>#N/A</v>
      </c>
      <c r="BT60" s="2" t="e">
        <f t="shared" si="37"/>
        <v>#VALUE!</v>
      </c>
      <c r="BU60" s="2" t="e">
        <f t="shared" si="5"/>
        <v>#N/A</v>
      </c>
      <c r="BV60" s="2" t="e">
        <f t="shared" si="6"/>
        <v>#N/A</v>
      </c>
    </row>
    <row r="61" s="2" customFormat="1" ht="22.95" customHeight="1" spans="1:74">
      <c r="A61" s="9" t="str">
        <f t="shared" si="7"/>
        <v>KMO 24Induk</v>
      </c>
      <c r="B61" s="9" t="str">
        <f t="shared" si="8"/>
        <v>KMO 24jurusan 1</v>
      </c>
      <c r="C61" s="9" t="str">
        <f t="shared" si="9"/>
        <v>KMO 24jurusan 2</v>
      </c>
      <c r="D61" s="9" t="str">
        <f t="shared" si="10"/>
        <v>KMO 24jurusan 3</v>
      </c>
      <c r="E61" s="9" t="str">
        <f t="shared" si="11"/>
        <v>KMO 24jurusan 4</v>
      </c>
      <c r="F61" s="10" t="s">
        <v>71</v>
      </c>
      <c r="G61" s="10" t="s">
        <v>8</v>
      </c>
      <c r="H61" s="10" t="s">
        <v>116</v>
      </c>
      <c r="I61" s="10">
        <v>0.709901989</v>
      </c>
      <c r="J61" s="10">
        <v>124.3851318359</v>
      </c>
      <c r="K61" s="10" t="s">
        <v>7465</v>
      </c>
      <c r="L61" s="10" t="s">
        <v>7465</v>
      </c>
      <c r="M61" s="10" t="s">
        <v>7465</v>
      </c>
      <c r="N61" s="14">
        <f t="shared" si="12"/>
        <v>0</v>
      </c>
      <c r="O61" s="15" t="e">
        <f t="shared" si="13"/>
        <v>#VALUE!</v>
      </c>
      <c r="P61" s="15" t="e">
        <f t="shared" si="14"/>
        <v>#VALUE!</v>
      </c>
      <c r="Q61" s="17" t="e">
        <f>VLOOKUP($A61,'DATA PENGUKURAN GARDU'!$A:$BS,42,0)</f>
        <v>#N/A</v>
      </c>
      <c r="R61" s="18" t="e">
        <f t="shared" si="15"/>
        <v>#N/A</v>
      </c>
      <c r="S61" s="17" t="e">
        <f>VLOOKUP($A61,'DATA PENGUKURAN GARDU'!$A:$BS,44,0)</f>
        <v>#N/A</v>
      </c>
      <c r="T61" s="18" t="e">
        <f t="shared" si="16"/>
        <v>#N/A</v>
      </c>
      <c r="U61" s="17" t="e">
        <f>VLOOKUP($A61,'DATA PENGUKURAN GARDU'!$A:$BS,46,0)</f>
        <v>#N/A</v>
      </c>
      <c r="V61" s="18" t="e">
        <f t="shared" si="17"/>
        <v>#N/A</v>
      </c>
      <c r="W61" s="17" t="e">
        <f>VLOOKUP($A61,'DATA PENGUKURAN GARDU'!$A:$BS,48,0)</f>
        <v>#N/A</v>
      </c>
      <c r="X61" s="17" t="e">
        <f>VLOOKUP($A61,'DATA PENGUKURAN GARDU'!$A:$BS,53,0)</f>
        <v>#N/A</v>
      </c>
      <c r="Y61" s="17" t="e">
        <f>VLOOKUP($A61,'DATA PENGUKURAN GARDU'!$A:$BS,54,0)</f>
        <v>#N/A</v>
      </c>
      <c r="Z61" s="17" t="e">
        <f>VLOOKUP($A61,'DATA PENGUKURAN GARDU'!$A:$BS,55,0)</f>
        <v>#N/A</v>
      </c>
      <c r="AA61" s="20" t="e">
        <f>VLOOKUP($B61,'DATA PENGUKURAN GARDU'!$A:$BS,42,0)</f>
        <v>#N/A</v>
      </c>
      <c r="AB61" s="21" t="e">
        <f t="shared" si="18"/>
        <v>#N/A</v>
      </c>
      <c r="AC61" s="20" t="e">
        <f>VLOOKUP($B61,'DATA PENGUKURAN GARDU'!$A:$BS,44,0)</f>
        <v>#N/A</v>
      </c>
      <c r="AD61" s="21" t="e">
        <f t="shared" si="19"/>
        <v>#N/A</v>
      </c>
      <c r="AE61" s="20" t="e">
        <f>VLOOKUP($B61,'DATA PENGUKURAN GARDU'!$A:$BS,46,0)</f>
        <v>#N/A</v>
      </c>
      <c r="AF61" s="21" t="e">
        <f t="shared" si="20"/>
        <v>#N/A</v>
      </c>
      <c r="AG61" s="20" t="e">
        <f>VLOOKUP($B61,'DATA PENGUKURAN GARDU'!$A:$BS,46,0)</f>
        <v>#N/A</v>
      </c>
      <c r="AH61" s="20" t="e">
        <f>VLOOKUP($B61,'DATA PENGUKURAN GARDU'!$A:$BS,53,0)</f>
        <v>#N/A</v>
      </c>
      <c r="AI61" s="20" t="e">
        <f>VLOOKUP($B61,'DATA PENGUKURAN GARDU'!$A:$BS,54,0)</f>
        <v>#N/A</v>
      </c>
      <c r="AJ61" s="17" t="e">
        <f>VLOOKUP($C61,'DATA PENGUKURAN GARDU'!$A:$BS,42,0)</f>
        <v>#N/A</v>
      </c>
      <c r="AK61" s="23" t="e">
        <f t="shared" si="21"/>
        <v>#N/A</v>
      </c>
      <c r="AL61" s="17" t="e">
        <f>VLOOKUP($C61,'DATA PENGUKURAN GARDU'!$A:$BS,44,0)</f>
        <v>#N/A</v>
      </c>
      <c r="AM61" s="23" t="e">
        <f t="shared" si="22"/>
        <v>#N/A</v>
      </c>
      <c r="AN61" s="17" t="e">
        <f>VLOOKUP($C61,'DATA PENGUKURAN GARDU'!$A:$BS,46,0)</f>
        <v>#N/A</v>
      </c>
      <c r="AO61" s="23" t="e">
        <f t="shared" si="23"/>
        <v>#N/A</v>
      </c>
      <c r="AP61" s="17" t="e">
        <f>VLOOKUP($C61,'DATA PENGUKURAN GARDU'!$A:$BS,46,0)</f>
        <v>#N/A</v>
      </c>
      <c r="AQ61" s="17" t="e">
        <f>VLOOKUP($C61,'DATA PENGUKURAN GARDU'!$A:$BS,53,0)</f>
        <v>#N/A</v>
      </c>
      <c r="AR61" s="17" t="e">
        <f>VLOOKUP($C61,'DATA PENGUKURAN GARDU'!$A:$BS,54,0)</f>
        <v>#N/A</v>
      </c>
      <c r="AS61" s="20" t="e">
        <f>VLOOKUP($D61,'DATA PENGUKURAN GARDU'!$A:$BS,42,0)</f>
        <v>#N/A</v>
      </c>
      <c r="AT61" s="21" t="e">
        <f t="shared" si="24"/>
        <v>#N/A</v>
      </c>
      <c r="AU61" s="20" t="e">
        <f>VLOOKUP($D61,'DATA PENGUKURAN GARDU'!$A:$BS,44,0)</f>
        <v>#N/A</v>
      </c>
      <c r="AV61" s="21" t="e">
        <f t="shared" si="25"/>
        <v>#N/A</v>
      </c>
      <c r="AW61" s="20" t="e">
        <f>VLOOKUP($D61,'DATA PENGUKURAN GARDU'!$A:$BS,46,0)</f>
        <v>#N/A</v>
      </c>
      <c r="AX61" s="21" t="e">
        <f t="shared" si="26"/>
        <v>#N/A</v>
      </c>
      <c r="AY61" s="20" t="e">
        <f>VLOOKUP($D61,'DATA PENGUKURAN GARDU'!$A:$BS,46,0)</f>
        <v>#N/A</v>
      </c>
      <c r="AZ61" s="20" t="e">
        <f>VLOOKUP($D61,'DATA PENGUKURAN GARDU'!$A:$BS,53,0)</f>
        <v>#N/A</v>
      </c>
      <c r="BA61" s="20" t="e">
        <f>VLOOKUP($D61,'DATA PENGUKURAN GARDU'!$A:$BS,54,0)</f>
        <v>#N/A</v>
      </c>
      <c r="BB61" s="17" t="e">
        <f>VLOOKUP($E61,'DATA PENGUKURAN GARDU'!$A:$BS,42,0)</f>
        <v>#N/A</v>
      </c>
      <c r="BC61" s="23" t="e">
        <f t="shared" si="27"/>
        <v>#N/A</v>
      </c>
      <c r="BD61" s="17" t="e">
        <f>VLOOKUP($E61,'DATA PENGUKURAN GARDU'!$A:$BS,44,0)</f>
        <v>#N/A</v>
      </c>
      <c r="BE61" s="23" t="e">
        <f t="shared" si="28"/>
        <v>#N/A</v>
      </c>
      <c r="BF61" s="17" t="e">
        <f>VLOOKUP($E61,'DATA PENGUKURAN GARDU'!$A:$BS,46,0)</f>
        <v>#N/A</v>
      </c>
      <c r="BG61" s="23" t="e">
        <f t="shared" si="29"/>
        <v>#N/A</v>
      </c>
      <c r="BH61" s="17" t="e">
        <f>VLOOKUP($E61,'DATA PENGUKURAN GARDU'!$A:$BS,46,0)</f>
        <v>#N/A</v>
      </c>
      <c r="BI61" s="17" t="e">
        <f>VLOOKUP($E61,'DATA PENGUKURAN GARDU'!$A:$BS,53,0)</f>
        <v>#N/A</v>
      </c>
      <c r="BJ61" s="17" t="e">
        <f>VLOOKUP($E61,'DATA PENGUKURAN GARDU'!$A:$BS,54,0)</f>
        <v>#N/A</v>
      </c>
      <c r="BK61" s="20" t="e">
        <f t="shared" si="30"/>
        <v>#N/A</v>
      </c>
      <c r="BL61" s="20" t="e">
        <f t="shared" si="31"/>
        <v>#N/A</v>
      </c>
      <c r="BM61" s="20" t="e">
        <f t="shared" si="32"/>
        <v>#N/A</v>
      </c>
      <c r="BN61" s="25" t="e">
        <f t="shared" si="33"/>
        <v>#N/A</v>
      </c>
      <c r="BO61" s="26" t="str">
        <f t="shared" si="34"/>
        <v>0</v>
      </c>
      <c r="BP61" s="21" t="e">
        <f t="shared" si="35"/>
        <v>#VALUE!</v>
      </c>
      <c r="BQ61" s="20" t="e">
        <f t="shared" si="36"/>
        <v>#N/A</v>
      </c>
      <c r="BR61" s="20" t="e">
        <v>#N/A</v>
      </c>
      <c r="BS61" s="9" t="e">
        <v>#N/A</v>
      </c>
      <c r="BT61" s="2" t="e">
        <f t="shared" si="37"/>
        <v>#VALUE!</v>
      </c>
      <c r="BU61" s="2" t="e">
        <f t="shared" si="5"/>
        <v>#N/A</v>
      </c>
      <c r="BV61" s="2" t="e">
        <f t="shared" si="6"/>
        <v>#N/A</v>
      </c>
    </row>
    <row r="62" s="2" customFormat="1" ht="22.95" customHeight="1" spans="1:74">
      <c r="A62" s="9" t="str">
        <f t="shared" si="7"/>
        <v>KMO 25Induk</v>
      </c>
      <c r="B62" s="9" t="str">
        <f t="shared" si="8"/>
        <v>KMO 25jurusan 1</v>
      </c>
      <c r="C62" s="9" t="str">
        <f t="shared" si="9"/>
        <v>KMO 25jurusan 2</v>
      </c>
      <c r="D62" s="9" t="str">
        <f t="shared" si="10"/>
        <v>KMO 25jurusan 3</v>
      </c>
      <c r="E62" s="9" t="str">
        <f t="shared" si="11"/>
        <v>KMO 25jurusan 4</v>
      </c>
      <c r="F62" s="10" t="s">
        <v>71</v>
      </c>
      <c r="G62" s="10" t="s">
        <v>8</v>
      </c>
      <c r="H62" s="10" t="s">
        <v>117</v>
      </c>
      <c r="I62" s="10">
        <v>0.710241973</v>
      </c>
      <c r="J62" s="10">
        <v>124.3853988647</v>
      </c>
      <c r="K62" s="10" t="s">
        <v>7465</v>
      </c>
      <c r="L62" s="10" t="s">
        <v>7465</v>
      </c>
      <c r="M62" s="10" t="s">
        <v>7465</v>
      </c>
      <c r="N62" s="14">
        <f t="shared" si="12"/>
        <v>0</v>
      </c>
      <c r="O62" s="15" t="e">
        <f t="shared" si="13"/>
        <v>#VALUE!</v>
      </c>
      <c r="P62" s="15" t="e">
        <f t="shared" si="14"/>
        <v>#VALUE!</v>
      </c>
      <c r="Q62" s="17" t="e">
        <f>VLOOKUP($A62,'DATA PENGUKURAN GARDU'!$A:$BS,42,0)</f>
        <v>#N/A</v>
      </c>
      <c r="R62" s="18" t="e">
        <f t="shared" si="15"/>
        <v>#N/A</v>
      </c>
      <c r="S62" s="17" t="e">
        <f>VLOOKUP($A62,'DATA PENGUKURAN GARDU'!$A:$BS,44,0)</f>
        <v>#N/A</v>
      </c>
      <c r="T62" s="18" t="e">
        <f t="shared" si="16"/>
        <v>#N/A</v>
      </c>
      <c r="U62" s="17" t="e">
        <f>VLOOKUP($A62,'DATA PENGUKURAN GARDU'!$A:$BS,46,0)</f>
        <v>#N/A</v>
      </c>
      <c r="V62" s="18" t="e">
        <f t="shared" si="17"/>
        <v>#N/A</v>
      </c>
      <c r="W62" s="17" t="e">
        <f>VLOOKUP($A62,'DATA PENGUKURAN GARDU'!$A:$BS,48,0)</f>
        <v>#N/A</v>
      </c>
      <c r="X62" s="17" t="e">
        <f>VLOOKUP($A62,'DATA PENGUKURAN GARDU'!$A:$BS,53,0)</f>
        <v>#N/A</v>
      </c>
      <c r="Y62" s="17" t="e">
        <f>VLOOKUP($A62,'DATA PENGUKURAN GARDU'!$A:$BS,54,0)</f>
        <v>#N/A</v>
      </c>
      <c r="Z62" s="17" t="e">
        <f>VLOOKUP($A62,'DATA PENGUKURAN GARDU'!$A:$BS,55,0)</f>
        <v>#N/A</v>
      </c>
      <c r="AA62" s="20" t="e">
        <f>VLOOKUP($B62,'DATA PENGUKURAN GARDU'!$A:$BS,42,0)</f>
        <v>#N/A</v>
      </c>
      <c r="AB62" s="21" t="e">
        <f t="shared" si="18"/>
        <v>#N/A</v>
      </c>
      <c r="AC62" s="20" t="e">
        <f>VLOOKUP($B62,'DATA PENGUKURAN GARDU'!$A:$BS,44,0)</f>
        <v>#N/A</v>
      </c>
      <c r="AD62" s="21" t="e">
        <f t="shared" si="19"/>
        <v>#N/A</v>
      </c>
      <c r="AE62" s="20" t="e">
        <f>VLOOKUP($B62,'DATA PENGUKURAN GARDU'!$A:$BS,46,0)</f>
        <v>#N/A</v>
      </c>
      <c r="AF62" s="21" t="e">
        <f t="shared" si="20"/>
        <v>#N/A</v>
      </c>
      <c r="AG62" s="20" t="e">
        <f>VLOOKUP($B62,'DATA PENGUKURAN GARDU'!$A:$BS,46,0)</f>
        <v>#N/A</v>
      </c>
      <c r="AH62" s="20" t="e">
        <f>VLOOKUP($B62,'DATA PENGUKURAN GARDU'!$A:$BS,53,0)</f>
        <v>#N/A</v>
      </c>
      <c r="AI62" s="20" t="e">
        <f>VLOOKUP($B62,'DATA PENGUKURAN GARDU'!$A:$BS,54,0)</f>
        <v>#N/A</v>
      </c>
      <c r="AJ62" s="17" t="e">
        <f>VLOOKUP($C62,'DATA PENGUKURAN GARDU'!$A:$BS,42,0)</f>
        <v>#N/A</v>
      </c>
      <c r="AK62" s="23" t="e">
        <f t="shared" si="21"/>
        <v>#N/A</v>
      </c>
      <c r="AL62" s="17" t="e">
        <f>VLOOKUP($C62,'DATA PENGUKURAN GARDU'!$A:$BS,44,0)</f>
        <v>#N/A</v>
      </c>
      <c r="AM62" s="23" t="e">
        <f t="shared" si="22"/>
        <v>#N/A</v>
      </c>
      <c r="AN62" s="17" t="e">
        <f>VLOOKUP($C62,'DATA PENGUKURAN GARDU'!$A:$BS,46,0)</f>
        <v>#N/A</v>
      </c>
      <c r="AO62" s="23" t="e">
        <f t="shared" si="23"/>
        <v>#N/A</v>
      </c>
      <c r="AP62" s="17" t="e">
        <f>VLOOKUP($C62,'DATA PENGUKURAN GARDU'!$A:$BS,46,0)</f>
        <v>#N/A</v>
      </c>
      <c r="AQ62" s="17" t="e">
        <f>VLOOKUP($C62,'DATA PENGUKURAN GARDU'!$A:$BS,53,0)</f>
        <v>#N/A</v>
      </c>
      <c r="AR62" s="17" t="e">
        <f>VLOOKUP($C62,'DATA PENGUKURAN GARDU'!$A:$BS,54,0)</f>
        <v>#N/A</v>
      </c>
      <c r="AS62" s="20" t="e">
        <f>VLOOKUP($D62,'DATA PENGUKURAN GARDU'!$A:$BS,42,0)</f>
        <v>#N/A</v>
      </c>
      <c r="AT62" s="21" t="e">
        <f t="shared" si="24"/>
        <v>#N/A</v>
      </c>
      <c r="AU62" s="20" t="e">
        <f>VLOOKUP($D62,'DATA PENGUKURAN GARDU'!$A:$BS,44,0)</f>
        <v>#N/A</v>
      </c>
      <c r="AV62" s="21" t="e">
        <f t="shared" si="25"/>
        <v>#N/A</v>
      </c>
      <c r="AW62" s="20" t="e">
        <f>VLOOKUP($D62,'DATA PENGUKURAN GARDU'!$A:$BS,46,0)</f>
        <v>#N/A</v>
      </c>
      <c r="AX62" s="21" t="e">
        <f t="shared" si="26"/>
        <v>#N/A</v>
      </c>
      <c r="AY62" s="20" t="e">
        <f>VLOOKUP($D62,'DATA PENGUKURAN GARDU'!$A:$BS,46,0)</f>
        <v>#N/A</v>
      </c>
      <c r="AZ62" s="20" t="e">
        <f>VLOOKUP($D62,'DATA PENGUKURAN GARDU'!$A:$BS,53,0)</f>
        <v>#N/A</v>
      </c>
      <c r="BA62" s="20" t="e">
        <f>VLOOKUP($D62,'DATA PENGUKURAN GARDU'!$A:$BS,54,0)</f>
        <v>#N/A</v>
      </c>
      <c r="BB62" s="17" t="e">
        <f>VLOOKUP($E62,'DATA PENGUKURAN GARDU'!$A:$BS,42,0)</f>
        <v>#N/A</v>
      </c>
      <c r="BC62" s="23" t="e">
        <f t="shared" si="27"/>
        <v>#N/A</v>
      </c>
      <c r="BD62" s="17" t="e">
        <f>VLOOKUP($E62,'DATA PENGUKURAN GARDU'!$A:$BS,44,0)</f>
        <v>#N/A</v>
      </c>
      <c r="BE62" s="23" t="e">
        <f t="shared" si="28"/>
        <v>#N/A</v>
      </c>
      <c r="BF62" s="17" t="e">
        <f>VLOOKUP($E62,'DATA PENGUKURAN GARDU'!$A:$BS,46,0)</f>
        <v>#N/A</v>
      </c>
      <c r="BG62" s="23" t="e">
        <f t="shared" si="29"/>
        <v>#N/A</v>
      </c>
      <c r="BH62" s="17" t="e">
        <f>VLOOKUP($E62,'DATA PENGUKURAN GARDU'!$A:$BS,46,0)</f>
        <v>#N/A</v>
      </c>
      <c r="BI62" s="17" t="e">
        <f>VLOOKUP($E62,'DATA PENGUKURAN GARDU'!$A:$BS,53,0)</f>
        <v>#N/A</v>
      </c>
      <c r="BJ62" s="17" t="e">
        <f>VLOOKUP($E62,'DATA PENGUKURAN GARDU'!$A:$BS,54,0)</f>
        <v>#N/A</v>
      </c>
      <c r="BK62" s="20" t="e">
        <f t="shared" si="30"/>
        <v>#N/A</v>
      </c>
      <c r="BL62" s="20" t="e">
        <f t="shared" si="31"/>
        <v>#N/A</v>
      </c>
      <c r="BM62" s="20" t="e">
        <f t="shared" si="32"/>
        <v>#N/A</v>
      </c>
      <c r="BN62" s="25" t="e">
        <f t="shared" si="33"/>
        <v>#N/A</v>
      </c>
      <c r="BO62" s="26" t="str">
        <f t="shared" si="34"/>
        <v>0</v>
      </c>
      <c r="BP62" s="21" t="e">
        <f t="shared" si="35"/>
        <v>#VALUE!</v>
      </c>
      <c r="BQ62" s="20" t="e">
        <f t="shared" si="36"/>
        <v>#N/A</v>
      </c>
      <c r="BR62" s="20" t="e">
        <v>#N/A</v>
      </c>
      <c r="BS62" s="9" t="e">
        <v>#N/A</v>
      </c>
      <c r="BT62" s="2" t="e">
        <f t="shared" si="37"/>
        <v>#VALUE!</v>
      </c>
      <c r="BU62" s="2" t="e">
        <f t="shared" si="5"/>
        <v>#N/A</v>
      </c>
      <c r="BV62" s="2" t="e">
        <f t="shared" si="6"/>
        <v>#N/A</v>
      </c>
    </row>
    <row r="63" s="2" customFormat="1" ht="22.95" customHeight="1" spans="1:74">
      <c r="A63" s="9" t="str">
        <f t="shared" si="7"/>
        <v>KMO 71Induk</v>
      </c>
      <c r="B63" s="9" t="str">
        <f t="shared" si="8"/>
        <v>KMO 71jurusan 1</v>
      </c>
      <c r="C63" s="9" t="str">
        <f t="shared" si="9"/>
        <v>KMO 71jurusan 2</v>
      </c>
      <c r="D63" s="9" t="str">
        <f t="shared" si="10"/>
        <v>KMO 71jurusan 3</v>
      </c>
      <c r="E63" s="9" t="str">
        <f t="shared" si="11"/>
        <v>KMO 71jurusan 4</v>
      </c>
      <c r="F63" s="10" t="s">
        <v>118</v>
      </c>
      <c r="G63" s="10" t="s">
        <v>8</v>
      </c>
      <c r="H63" s="10" t="s">
        <v>119</v>
      </c>
      <c r="I63" s="10">
        <v>0.53293401</v>
      </c>
      <c r="J63" s="10">
        <v>124.4684906006</v>
      </c>
      <c r="K63" s="10" t="s">
        <v>7465</v>
      </c>
      <c r="L63" s="10" t="s">
        <v>7465</v>
      </c>
      <c r="M63" s="10" t="s">
        <v>7465</v>
      </c>
      <c r="N63" s="14">
        <f t="shared" si="12"/>
        <v>0</v>
      </c>
      <c r="O63" s="15" t="e">
        <f t="shared" si="13"/>
        <v>#VALUE!</v>
      </c>
      <c r="P63" s="15" t="e">
        <f t="shared" si="14"/>
        <v>#VALUE!</v>
      </c>
      <c r="Q63" s="17" t="e">
        <f>VLOOKUP($A63,'DATA PENGUKURAN GARDU'!$A:$BS,42,0)</f>
        <v>#N/A</v>
      </c>
      <c r="R63" s="18" t="e">
        <f t="shared" si="15"/>
        <v>#N/A</v>
      </c>
      <c r="S63" s="17" t="e">
        <f>VLOOKUP($A63,'DATA PENGUKURAN GARDU'!$A:$BS,44,0)</f>
        <v>#N/A</v>
      </c>
      <c r="T63" s="18" t="e">
        <f t="shared" si="16"/>
        <v>#N/A</v>
      </c>
      <c r="U63" s="17" t="e">
        <f>VLOOKUP($A63,'DATA PENGUKURAN GARDU'!$A:$BS,46,0)</f>
        <v>#N/A</v>
      </c>
      <c r="V63" s="18" t="e">
        <f t="shared" si="17"/>
        <v>#N/A</v>
      </c>
      <c r="W63" s="17" t="e">
        <f>VLOOKUP($A63,'DATA PENGUKURAN GARDU'!$A:$BS,48,0)</f>
        <v>#N/A</v>
      </c>
      <c r="X63" s="17" t="e">
        <f>VLOOKUP($A63,'DATA PENGUKURAN GARDU'!$A:$BS,53,0)</f>
        <v>#N/A</v>
      </c>
      <c r="Y63" s="17" t="e">
        <f>VLOOKUP($A63,'DATA PENGUKURAN GARDU'!$A:$BS,54,0)</f>
        <v>#N/A</v>
      </c>
      <c r="Z63" s="17" t="e">
        <f>VLOOKUP($A63,'DATA PENGUKURAN GARDU'!$A:$BS,55,0)</f>
        <v>#N/A</v>
      </c>
      <c r="AA63" s="20" t="e">
        <f>VLOOKUP($B63,'DATA PENGUKURAN GARDU'!$A:$BS,42,0)</f>
        <v>#N/A</v>
      </c>
      <c r="AB63" s="21" t="e">
        <f t="shared" si="18"/>
        <v>#N/A</v>
      </c>
      <c r="AC63" s="20" t="e">
        <f>VLOOKUP($B63,'DATA PENGUKURAN GARDU'!$A:$BS,44,0)</f>
        <v>#N/A</v>
      </c>
      <c r="AD63" s="21" t="e">
        <f t="shared" si="19"/>
        <v>#N/A</v>
      </c>
      <c r="AE63" s="20" t="e">
        <f>VLOOKUP($B63,'DATA PENGUKURAN GARDU'!$A:$BS,46,0)</f>
        <v>#N/A</v>
      </c>
      <c r="AF63" s="21" t="e">
        <f t="shared" si="20"/>
        <v>#N/A</v>
      </c>
      <c r="AG63" s="20" t="e">
        <f>VLOOKUP($B63,'DATA PENGUKURAN GARDU'!$A:$BS,46,0)</f>
        <v>#N/A</v>
      </c>
      <c r="AH63" s="20" t="e">
        <f>VLOOKUP($B63,'DATA PENGUKURAN GARDU'!$A:$BS,53,0)</f>
        <v>#N/A</v>
      </c>
      <c r="AI63" s="20" t="e">
        <f>VLOOKUP($B63,'DATA PENGUKURAN GARDU'!$A:$BS,54,0)</f>
        <v>#N/A</v>
      </c>
      <c r="AJ63" s="17" t="e">
        <f>VLOOKUP($C63,'DATA PENGUKURAN GARDU'!$A:$BS,42,0)</f>
        <v>#N/A</v>
      </c>
      <c r="AK63" s="23" t="e">
        <f t="shared" si="21"/>
        <v>#N/A</v>
      </c>
      <c r="AL63" s="17" t="e">
        <f>VLOOKUP($C63,'DATA PENGUKURAN GARDU'!$A:$BS,44,0)</f>
        <v>#N/A</v>
      </c>
      <c r="AM63" s="23" t="e">
        <f t="shared" si="22"/>
        <v>#N/A</v>
      </c>
      <c r="AN63" s="17" t="e">
        <f>VLOOKUP($C63,'DATA PENGUKURAN GARDU'!$A:$BS,46,0)</f>
        <v>#N/A</v>
      </c>
      <c r="AO63" s="23" t="e">
        <f t="shared" si="23"/>
        <v>#N/A</v>
      </c>
      <c r="AP63" s="17" t="e">
        <f>VLOOKUP($C63,'DATA PENGUKURAN GARDU'!$A:$BS,46,0)</f>
        <v>#N/A</v>
      </c>
      <c r="AQ63" s="17" t="e">
        <f>VLOOKUP($C63,'DATA PENGUKURAN GARDU'!$A:$BS,53,0)</f>
        <v>#N/A</v>
      </c>
      <c r="AR63" s="17" t="e">
        <f>VLOOKUP($C63,'DATA PENGUKURAN GARDU'!$A:$BS,54,0)</f>
        <v>#N/A</v>
      </c>
      <c r="AS63" s="20" t="e">
        <f>VLOOKUP($D63,'DATA PENGUKURAN GARDU'!$A:$BS,42,0)</f>
        <v>#N/A</v>
      </c>
      <c r="AT63" s="21" t="e">
        <f t="shared" si="24"/>
        <v>#N/A</v>
      </c>
      <c r="AU63" s="20" t="e">
        <f>VLOOKUP($D63,'DATA PENGUKURAN GARDU'!$A:$BS,44,0)</f>
        <v>#N/A</v>
      </c>
      <c r="AV63" s="21" t="e">
        <f t="shared" si="25"/>
        <v>#N/A</v>
      </c>
      <c r="AW63" s="20" t="e">
        <f>VLOOKUP($D63,'DATA PENGUKURAN GARDU'!$A:$BS,46,0)</f>
        <v>#N/A</v>
      </c>
      <c r="AX63" s="21" t="e">
        <f t="shared" si="26"/>
        <v>#N/A</v>
      </c>
      <c r="AY63" s="20" t="e">
        <f>VLOOKUP($D63,'DATA PENGUKURAN GARDU'!$A:$BS,46,0)</f>
        <v>#N/A</v>
      </c>
      <c r="AZ63" s="20" t="e">
        <f>VLOOKUP($D63,'DATA PENGUKURAN GARDU'!$A:$BS,53,0)</f>
        <v>#N/A</v>
      </c>
      <c r="BA63" s="20" t="e">
        <f>VLOOKUP($D63,'DATA PENGUKURAN GARDU'!$A:$BS,54,0)</f>
        <v>#N/A</v>
      </c>
      <c r="BB63" s="17" t="e">
        <f>VLOOKUP($E63,'DATA PENGUKURAN GARDU'!$A:$BS,42,0)</f>
        <v>#N/A</v>
      </c>
      <c r="BC63" s="23" t="e">
        <f t="shared" si="27"/>
        <v>#N/A</v>
      </c>
      <c r="BD63" s="17" t="e">
        <f>VLOOKUP($E63,'DATA PENGUKURAN GARDU'!$A:$BS,44,0)</f>
        <v>#N/A</v>
      </c>
      <c r="BE63" s="23" t="e">
        <f t="shared" si="28"/>
        <v>#N/A</v>
      </c>
      <c r="BF63" s="17" t="e">
        <f>VLOOKUP($E63,'DATA PENGUKURAN GARDU'!$A:$BS,46,0)</f>
        <v>#N/A</v>
      </c>
      <c r="BG63" s="23" t="e">
        <f t="shared" si="29"/>
        <v>#N/A</v>
      </c>
      <c r="BH63" s="17" t="e">
        <f>VLOOKUP($E63,'DATA PENGUKURAN GARDU'!$A:$BS,46,0)</f>
        <v>#N/A</v>
      </c>
      <c r="BI63" s="17" t="e">
        <f>VLOOKUP($E63,'DATA PENGUKURAN GARDU'!$A:$BS,53,0)</f>
        <v>#N/A</v>
      </c>
      <c r="BJ63" s="17" t="e">
        <f>VLOOKUP($E63,'DATA PENGUKURAN GARDU'!$A:$BS,54,0)</f>
        <v>#N/A</v>
      </c>
      <c r="BK63" s="20" t="e">
        <f t="shared" si="30"/>
        <v>#N/A</v>
      </c>
      <c r="BL63" s="20" t="e">
        <f t="shared" si="31"/>
        <v>#N/A</v>
      </c>
      <c r="BM63" s="20" t="e">
        <f t="shared" si="32"/>
        <v>#N/A</v>
      </c>
      <c r="BN63" s="25" t="e">
        <f t="shared" si="33"/>
        <v>#N/A</v>
      </c>
      <c r="BO63" s="26" t="str">
        <f t="shared" si="34"/>
        <v>0</v>
      </c>
      <c r="BP63" s="21" t="e">
        <f t="shared" si="35"/>
        <v>#VALUE!</v>
      </c>
      <c r="BQ63" s="20" t="e">
        <f t="shared" si="36"/>
        <v>#N/A</v>
      </c>
      <c r="BR63" s="20" t="e">
        <v>#N/A</v>
      </c>
      <c r="BS63" s="9" t="e">
        <v>#N/A</v>
      </c>
      <c r="BT63" s="2" t="e">
        <f t="shared" si="37"/>
        <v>#VALUE!</v>
      </c>
      <c r="BU63" s="2" t="e">
        <f t="shared" si="5"/>
        <v>#N/A</v>
      </c>
      <c r="BV63" s="2" t="e">
        <f t="shared" si="6"/>
        <v>#N/A</v>
      </c>
    </row>
    <row r="64" s="2" customFormat="1" ht="22.95" customHeight="1" spans="1:74">
      <c r="A64" s="9" t="str">
        <f t="shared" si="7"/>
        <v>KMO 78Induk</v>
      </c>
      <c r="B64" s="9" t="str">
        <f t="shared" si="8"/>
        <v>KMO 78jurusan 1</v>
      </c>
      <c r="C64" s="9" t="str">
        <f t="shared" si="9"/>
        <v>KMO 78jurusan 2</v>
      </c>
      <c r="D64" s="9" t="str">
        <f t="shared" si="10"/>
        <v>KMO 78jurusan 3</v>
      </c>
      <c r="E64" s="9" t="str">
        <f t="shared" si="11"/>
        <v>KMO 78jurusan 4</v>
      </c>
      <c r="F64" s="10" t="s">
        <v>120</v>
      </c>
      <c r="G64" s="10" t="s">
        <v>8</v>
      </c>
      <c r="H64" s="10" t="s">
        <v>121</v>
      </c>
      <c r="I64" s="10">
        <v>0.480621994</v>
      </c>
      <c r="J64" s="10">
        <v>124.4799118042</v>
      </c>
      <c r="K64" s="10" t="s">
        <v>7465</v>
      </c>
      <c r="L64" s="10" t="s">
        <v>7465</v>
      </c>
      <c r="M64" s="10" t="s">
        <v>7465</v>
      </c>
      <c r="N64" s="14">
        <f t="shared" si="12"/>
        <v>0</v>
      </c>
      <c r="O64" s="15" t="e">
        <f t="shared" si="13"/>
        <v>#VALUE!</v>
      </c>
      <c r="P64" s="15" t="e">
        <f t="shared" si="14"/>
        <v>#VALUE!</v>
      </c>
      <c r="Q64" s="17" t="e">
        <f>VLOOKUP($A64,'DATA PENGUKURAN GARDU'!$A:$BS,42,0)</f>
        <v>#N/A</v>
      </c>
      <c r="R64" s="18" t="e">
        <f t="shared" si="15"/>
        <v>#N/A</v>
      </c>
      <c r="S64" s="17" t="e">
        <f>VLOOKUP($A64,'DATA PENGUKURAN GARDU'!$A:$BS,44,0)</f>
        <v>#N/A</v>
      </c>
      <c r="T64" s="18" t="e">
        <f t="shared" si="16"/>
        <v>#N/A</v>
      </c>
      <c r="U64" s="17" t="e">
        <f>VLOOKUP($A64,'DATA PENGUKURAN GARDU'!$A:$BS,46,0)</f>
        <v>#N/A</v>
      </c>
      <c r="V64" s="18" t="e">
        <f t="shared" si="17"/>
        <v>#N/A</v>
      </c>
      <c r="W64" s="17" t="e">
        <f>VLOOKUP($A64,'DATA PENGUKURAN GARDU'!$A:$BS,48,0)</f>
        <v>#N/A</v>
      </c>
      <c r="X64" s="17" t="e">
        <f>VLOOKUP($A64,'DATA PENGUKURAN GARDU'!$A:$BS,53,0)</f>
        <v>#N/A</v>
      </c>
      <c r="Y64" s="17" t="e">
        <f>VLOOKUP($A64,'DATA PENGUKURAN GARDU'!$A:$BS,54,0)</f>
        <v>#N/A</v>
      </c>
      <c r="Z64" s="17" t="e">
        <f>VLOOKUP($A64,'DATA PENGUKURAN GARDU'!$A:$BS,55,0)</f>
        <v>#N/A</v>
      </c>
      <c r="AA64" s="20" t="e">
        <f>VLOOKUP($B64,'DATA PENGUKURAN GARDU'!$A:$BS,42,0)</f>
        <v>#N/A</v>
      </c>
      <c r="AB64" s="21" t="e">
        <f t="shared" si="18"/>
        <v>#N/A</v>
      </c>
      <c r="AC64" s="20" t="e">
        <f>VLOOKUP($B64,'DATA PENGUKURAN GARDU'!$A:$BS,44,0)</f>
        <v>#N/A</v>
      </c>
      <c r="AD64" s="21" t="e">
        <f t="shared" si="19"/>
        <v>#N/A</v>
      </c>
      <c r="AE64" s="20" t="e">
        <f>VLOOKUP($B64,'DATA PENGUKURAN GARDU'!$A:$BS,46,0)</f>
        <v>#N/A</v>
      </c>
      <c r="AF64" s="21" t="e">
        <f t="shared" si="20"/>
        <v>#N/A</v>
      </c>
      <c r="AG64" s="20" t="e">
        <f>VLOOKUP($B64,'DATA PENGUKURAN GARDU'!$A:$BS,46,0)</f>
        <v>#N/A</v>
      </c>
      <c r="AH64" s="20" t="e">
        <f>VLOOKUP($B64,'DATA PENGUKURAN GARDU'!$A:$BS,53,0)</f>
        <v>#N/A</v>
      </c>
      <c r="AI64" s="20" t="e">
        <f>VLOOKUP($B64,'DATA PENGUKURAN GARDU'!$A:$BS,54,0)</f>
        <v>#N/A</v>
      </c>
      <c r="AJ64" s="17" t="e">
        <f>VLOOKUP($C64,'DATA PENGUKURAN GARDU'!$A:$BS,42,0)</f>
        <v>#N/A</v>
      </c>
      <c r="AK64" s="23" t="e">
        <f t="shared" si="21"/>
        <v>#N/A</v>
      </c>
      <c r="AL64" s="17" t="e">
        <f>VLOOKUP($C64,'DATA PENGUKURAN GARDU'!$A:$BS,44,0)</f>
        <v>#N/A</v>
      </c>
      <c r="AM64" s="23" t="e">
        <f t="shared" si="22"/>
        <v>#N/A</v>
      </c>
      <c r="AN64" s="17" t="e">
        <f>VLOOKUP($C64,'DATA PENGUKURAN GARDU'!$A:$BS,46,0)</f>
        <v>#N/A</v>
      </c>
      <c r="AO64" s="23" t="e">
        <f t="shared" si="23"/>
        <v>#N/A</v>
      </c>
      <c r="AP64" s="17" t="e">
        <f>VLOOKUP($C64,'DATA PENGUKURAN GARDU'!$A:$BS,46,0)</f>
        <v>#N/A</v>
      </c>
      <c r="AQ64" s="17" t="e">
        <f>VLOOKUP($C64,'DATA PENGUKURAN GARDU'!$A:$BS,53,0)</f>
        <v>#N/A</v>
      </c>
      <c r="AR64" s="17" t="e">
        <f>VLOOKUP($C64,'DATA PENGUKURAN GARDU'!$A:$BS,54,0)</f>
        <v>#N/A</v>
      </c>
      <c r="AS64" s="20" t="e">
        <f>VLOOKUP($D64,'DATA PENGUKURAN GARDU'!$A:$BS,42,0)</f>
        <v>#N/A</v>
      </c>
      <c r="AT64" s="21" t="e">
        <f t="shared" si="24"/>
        <v>#N/A</v>
      </c>
      <c r="AU64" s="20" t="e">
        <f>VLOOKUP($D64,'DATA PENGUKURAN GARDU'!$A:$BS,44,0)</f>
        <v>#N/A</v>
      </c>
      <c r="AV64" s="21" t="e">
        <f t="shared" si="25"/>
        <v>#N/A</v>
      </c>
      <c r="AW64" s="20" t="e">
        <f>VLOOKUP($D64,'DATA PENGUKURAN GARDU'!$A:$BS,46,0)</f>
        <v>#N/A</v>
      </c>
      <c r="AX64" s="21" t="e">
        <f t="shared" si="26"/>
        <v>#N/A</v>
      </c>
      <c r="AY64" s="20" t="e">
        <f>VLOOKUP($D64,'DATA PENGUKURAN GARDU'!$A:$BS,46,0)</f>
        <v>#N/A</v>
      </c>
      <c r="AZ64" s="20" t="e">
        <f>VLOOKUP($D64,'DATA PENGUKURAN GARDU'!$A:$BS,53,0)</f>
        <v>#N/A</v>
      </c>
      <c r="BA64" s="20" t="e">
        <f>VLOOKUP($D64,'DATA PENGUKURAN GARDU'!$A:$BS,54,0)</f>
        <v>#N/A</v>
      </c>
      <c r="BB64" s="17" t="e">
        <f>VLOOKUP($E64,'DATA PENGUKURAN GARDU'!$A:$BS,42,0)</f>
        <v>#N/A</v>
      </c>
      <c r="BC64" s="23" t="e">
        <f t="shared" si="27"/>
        <v>#N/A</v>
      </c>
      <c r="BD64" s="17" t="e">
        <f>VLOOKUP($E64,'DATA PENGUKURAN GARDU'!$A:$BS,44,0)</f>
        <v>#N/A</v>
      </c>
      <c r="BE64" s="23" t="e">
        <f t="shared" si="28"/>
        <v>#N/A</v>
      </c>
      <c r="BF64" s="17" t="e">
        <f>VLOOKUP($E64,'DATA PENGUKURAN GARDU'!$A:$BS,46,0)</f>
        <v>#N/A</v>
      </c>
      <c r="BG64" s="23" t="e">
        <f t="shared" si="29"/>
        <v>#N/A</v>
      </c>
      <c r="BH64" s="17" t="e">
        <f>VLOOKUP($E64,'DATA PENGUKURAN GARDU'!$A:$BS,46,0)</f>
        <v>#N/A</v>
      </c>
      <c r="BI64" s="17" t="e">
        <f>VLOOKUP($E64,'DATA PENGUKURAN GARDU'!$A:$BS,53,0)</f>
        <v>#N/A</v>
      </c>
      <c r="BJ64" s="17" t="e">
        <f>VLOOKUP($E64,'DATA PENGUKURAN GARDU'!$A:$BS,54,0)</f>
        <v>#N/A</v>
      </c>
      <c r="BK64" s="20" t="e">
        <f t="shared" si="30"/>
        <v>#N/A</v>
      </c>
      <c r="BL64" s="20" t="e">
        <f t="shared" si="31"/>
        <v>#N/A</v>
      </c>
      <c r="BM64" s="20" t="e">
        <f t="shared" si="32"/>
        <v>#N/A</v>
      </c>
      <c r="BN64" s="25" t="e">
        <f t="shared" si="33"/>
        <v>#N/A</v>
      </c>
      <c r="BO64" s="26" t="str">
        <f t="shared" si="34"/>
        <v>0</v>
      </c>
      <c r="BP64" s="21" t="e">
        <f t="shared" si="35"/>
        <v>#VALUE!</v>
      </c>
      <c r="BQ64" s="20" t="e">
        <f t="shared" si="36"/>
        <v>#N/A</v>
      </c>
      <c r="BR64" s="20" t="e">
        <v>#N/A</v>
      </c>
      <c r="BS64" s="9" t="e">
        <v>#N/A</v>
      </c>
      <c r="BT64" s="2" t="e">
        <f t="shared" si="37"/>
        <v>#VALUE!</v>
      </c>
      <c r="BU64" s="2" t="e">
        <f t="shared" si="5"/>
        <v>#N/A</v>
      </c>
      <c r="BV64" s="2" t="e">
        <f t="shared" si="6"/>
        <v>#N/A</v>
      </c>
    </row>
    <row r="65" s="2" customFormat="1" ht="22.95" customHeight="1" spans="1:74">
      <c r="A65" s="9" t="str">
        <f t="shared" si="7"/>
        <v>KMO 112Induk</v>
      </c>
      <c r="B65" s="9" t="str">
        <f t="shared" si="8"/>
        <v>KMO 112jurusan 1</v>
      </c>
      <c r="C65" s="9" t="str">
        <f t="shared" si="9"/>
        <v>KMO 112jurusan 2</v>
      </c>
      <c r="D65" s="9" t="str">
        <f t="shared" si="10"/>
        <v>KMO 112jurusan 3</v>
      </c>
      <c r="E65" s="9" t="str">
        <f t="shared" si="11"/>
        <v>KMO 112jurusan 4</v>
      </c>
      <c r="F65" s="10" t="s">
        <v>122</v>
      </c>
      <c r="G65" s="10" t="s">
        <v>39</v>
      </c>
      <c r="H65" s="10" t="s">
        <v>123</v>
      </c>
      <c r="I65" s="10">
        <v>0.791157007</v>
      </c>
      <c r="J65" s="10">
        <v>124.4656295776</v>
      </c>
      <c r="K65" s="10" t="s">
        <v>7465</v>
      </c>
      <c r="L65" s="10" t="s">
        <v>7465</v>
      </c>
      <c r="M65" s="10" t="s">
        <v>7465</v>
      </c>
      <c r="N65" s="14">
        <f t="shared" si="12"/>
        <v>0</v>
      </c>
      <c r="O65" s="15" t="e">
        <f t="shared" si="13"/>
        <v>#VALUE!</v>
      </c>
      <c r="P65" s="15" t="e">
        <f t="shared" si="14"/>
        <v>#VALUE!</v>
      </c>
      <c r="Q65" s="17" t="e">
        <f>VLOOKUP($A65,'DATA PENGUKURAN GARDU'!$A:$BS,42,0)</f>
        <v>#N/A</v>
      </c>
      <c r="R65" s="18" t="e">
        <f t="shared" si="15"/>
        <v>#N/A</v>
      </c>
      <c r="S65" s="17" t="e">
        <f>VLOOKUP($A65,'DATA PENGUKURAN GARDU'!$A:$BS,44,0)</f>
        <v>#N/A</v>
      </c>
      <c r="T65" s="18" t="e">
        <f t="shared" si="16"/>
        <v>#N/A</v>
      </c>
      <c r="U65" s="17" t="e">
        <f>VLOOKUP($A65,'DATA PENGUKURAN GARDU'!$A:$BS,46,0)</f>
        <v>#N/A</v>
      </c>
      <c r="V65" s="18" t="e">
        <f t="shared" si="17"/>
        <v>#N/A</v>
      </c>
      <c r="W65" s="17" t="e">
        <f>VLOOKUP($A65,'DATA PENGUKURAN GARDU'!$A:$BS,48,0)</f>
        <v>#N/A</v>
      </c>
      <c r="X65" s="17" t="e">
        <f>VLOOKUP($A65,'DATA PENGUKURAN GARDU'!$A:$BS,53,0)</f>
        <v>#N/A</v>
      </c>
      <c r="Y65" s="17" t="e">
        <f>VLOOKUP($A65,'DATA PENGUKURAN GARDU'!$A:$BS,54,0)</f>
        <v>#N/A</v>
      </c>
      <c r="Z65" s="17" t="e">
        <f>VLOOKUP($A65,'DATA PENGUKURAN GARDU'!$A:$BS,55,0)</f>
        <v>#N/A</v>
      </c>
      <c r="AA65" s="20" t="e">
        <f>VLOOKUP($B65,'DATA PENGUKURAN GARDU'!$A:$BS,42,0)</f>
        <v>#N/A</v>
      </c>
      <c r="AB65" s="21" t="e">
        <f t="shared" si="18"/>
        <v>#N/A</v>
      </c>
      <c r="AC65" s="20" t="e">
        <f>VLOOKUP($B65,'DATA PENGUKURAN GARDU'!$A:$BS,44,0)</f>
        <v>#N/A</v>
      </c>
      <c r="AD65" s="21" t="e">
        <f t="shared" si="19"/>
        <v>#N/A</v>
      </c>
      <c r="AE65" s="20" t="e">
        <f>VLOOKUP($B65,'DATA PENGUKURAN GARDU'!$A:$BS,46,0)</f>
        <v>#N/A</v>
      </c>
      <c r="AF65" s="21" t="e">
        <f t="shared" si="20"/>
        <v>#N/A</v>
      </c>
      <c r="AG65" s="20" t="e">
        <f>VLOOKUP($B65,'DATA PENGUKURAN GARDU'!$A:$BS,46,0)</f>
        <v>#N/A</v>
      </c>
      <c r="AH65" s="20" t="e">
        <f>VLOOKUP($B65,'DATA PENGUKURAN GARDU'!$A:$BS,53,0)</f>
        <v>#N/A</v>
      </c>
      <c r="AI65" s="20" t="e">
        <f>VLOOKUP($B65,'DATA PENGUKURAN GARDU'!$A:$BS,54,0)</f>
        <v>#N/A</v>
      </c>
      <c r="AJ65" s="17" t="e">
        <f>VLOOKUP($C65,'DATA PENGUKURAN GARDU'!$A:$BS,42,0)</f>
        <v>#N/A</v>
      </c>
      <c r="AK65" s="23" t="e">
        <f t="shared" si="21"/>
        <v>#N/A</v>
      </c>
      <c r="AL65" s="17" t="e">
        <f>VLOOKUP($C65,'DATA PENGUKURAN GARDU'!$A:$BS,44,0)</f>
        <v>#N/A</v>
      </c>
      <c r="AM65" s="23" t="e">
        <f t="shared" si="22"/>
        <v>#N/A</v>
      </c>
      <c r="AN65" s="17" t="e">
        <f>VLOOKUP($C65,'DATA PENGUKURAN GARDU'!$A:$BS,46,0)</f>
        <v>#N/A</v>
      </c>
      <c r="AO65" s="23" t="e">
        <f t="shared" si="23"/>
        <v>#N/A</v>
      </c>
      <c r="AP65" s="17" t="e">
        <f>VLOOKUP($C65,'DATA PENGUKURAN GARDU'!$A:$BS,46,0)</f>
        <v>#N/A</v>
      </c>
      <c r="AQ65" s="17" t="e">
        <f>VLOOKUP($C65,'DATA PENGUKURAN GARDU'!$A:$BS,53,0)</f>
        <v>#N/A</v>
      </c>
      <c r="AR65" s="17" t="e">
        <f>VLOOKUP($C65,'DATA PENGUKURAN GARDU'!$A:$BS,54,0)</f>
        <v>#N/A</v>
      </c>
      <c r="AS65" s="20" t="e">
        <f>VLOOKUP($D65,'DATA PENGUKURAN GARDU'!$A:$BS,42,0)</f>
        <v>#N/A</v>
      </c>
      <c r="AT65" s="21" t="e">
        <f t="shared" si="24"/>
        <v>#N/A</v>
      </c>
      <c r="AU65" s="20" t="e">
        <f>VLOOKUP($D65,'DATA PENGUKURAN GARDU'!$A:$BS,44,0)</f>
        <v>#N/A</v>
      </c>
      <c r="AV65" s="21" t="e">
        <f t="shared" si="25"/>
        <v>#N/A</v>
      </c>
      <c r="AW65" s="20" t="e">
        <f>VLOOKUP($D65,'DATA PENGUKURAN GARDU'!$A:$BS,46,0)</f>
        <v>#N/A</v>
      </c>
      <c r="AX65" s="21" t="e">
        <f t="shared" si="26"/>
        <v>#N/A</v>
      </c>
      <c r="AY65" s="20" t="e">
        <f>VLOOKUP($D65,'DATA PENGUKURAN GARDU'!$A:$BS,46,0)</f>
        <v>#N/A</v>
      </c>
      <c r="AZ65" s="20" t="e">
        <f>VLOOKUP($D65,'DATA PENGUKURAN GARDU'!$A:$BS,53,0)</f>
        <v>#N/A</v>
      </c>
      <c r="BA65" s="20" t="e">
        <f>VLOOKUP($D65,'DATA PENGUKURAN GARDU'!$A:$BS,54,0)</f>
        <v>#N/A</v>
      </c>
      <c r="BB65" s="17" t="e">
        <f>VLOOKUP($E65,'DATA PENGUKURAN GARDU'!$A:$BS,42,0)</f>
        <v>#N/A</v>
      </c>
      <c r="BC65" s="23" t="e">
        <f t="shared" si="27"/>
        <v>#N/A</v>
      </c>
      <c r="BD65" s="17" t="e">
        <f>VLOOKUP($E65,'DATA PENGUKURAN GARDU'!$A:$BS,44,0)</f>
        <v>#N/A</v>
      </c>
      <c r="BE65" s="23" t="e">
        <f t="shared" si="28"/>
        <v>#N/A</v>
      </c>
      <c r="BF65" s="17" t="e">
        <f>VLOOKUP($E65,'DATA PENGUKURAN GARDU'!$A:$BS,46,0)</f>
        <v>#N/A</v>
      </c>
      <c r="BG65" s="23" t="e">
        <f t="shared" si="29"/>
        <v>#N/A</v>
      </c>
      <c r="BH65" s="17" t="e">
        <f>VLOOKUP($E65,'DATA PENGUKURAN GARDU'!$A:$BS,46,0)</f>
        <v>#N/A</v>
      </c>
      <c r="BI65" s="17" t="e">
        <f>VLOOKUP($E65,'DATA PENGUKURAN GARDU'!$A:$BS,53,0)</f>
        <v>#N/A</v>
      </c>
      <c r="BJ65" s="17" t="e">
        <f>VLOOKUP($E65,'DATA PENGUKURAN GARDU'!$A:$BS,54,0)</f>
        <v>#N/A</v>
      </c>
      <c r="BK65" s="20" t="e">
        <f t="shared" si="30"/>
        <v>#N/A</v>
      </c>
      <c r="BL65" s="20" t="e">
        <f t="shared" si="31"/>
        <v>#N/A</v>
      </c>
      <c r="BM65" s="20" t="e">
        <f t="shared" si="32"/>
        <v>#N/A</v>
      </c>
      <c r="BN65" s="25" t="e">
        <f t="shared" si="33"/>
        <v>#N/A</v>
      </c>
      <c r="BO65" s="26" t="str">
        <f t="shared" si="34"/>
        <v>0</v>
      </c>
      <c r="BP65" s="21" t="e">
        <f t="shared" si="35"/>
        <v>#VALUE!</v>
      </c>
      <c r="BQ65" s="20" t="e">
        <f t="shared" si="36"/>
        <v>#N/A</v>
      </c>
      <c r="BR65" s="20" t="e">
        <v>#N/A</v>
      </c>
      <c r="BS65" s="9" t="e">
        <v>#N/A</v>
      </c>
      <c r="BT65" s="2" t="e">
        <f t="shared" si="37"/>
        <v>#VALUE!</v>
      </c>
      <c r="BU65" s="2" t="e">
        <f t="shared" si="5"/>
        <v>#N/A</v>
      </c>
      <c r="BV65" s="2" t="e">
        <f t="shared" si="6"/>
        <v>#N/A</v>
      </c>
    </row>
    <row r="66" s="2" customFormat="1" ht="22.95" customHeight="1" spans="1:74">
      <c r="A66" s="9" t="str">
        <f t="shared" si="7"/>
        <v>KMO 119Induk</v>
      </c>
      <c r="B66" s="9" t="str">
        <f t="shared" si="8"/>
        <v>KMO 119jurusan 1</v>
      </c>
      <c r="C66" s="9" t="str">
        <f t="shared" si="9"/>
        <v>KMO 119jurusan 2</v>
      </c>
      <c r="D66" s="9" t="str">
        <f t="shared" si="10"/>
        <v>KMO 119jurusan 3</v>
      </c>
      <c r="E66" s="9" t="str">
        <f t="shared" si="11"/>
        <v>KMO 119jurusan 4</v>
      </c>
      <c r="F66" s="10" t="s">
        <v>96</v>
      </c>
      <c r="G66" s="10" t="s">
        <v>39</v>
      </c>
      <c r="H66" s="10" t="s">
        <v>124</v>
      </c>
      <c r="I66" s="10">
        <v>0.785552025</v>
      </c>
      <c r="J66" s="10">
        <v>124.4533157349</v>
      </c>
      <c r="K66" s="10" t="s">
        <v>7465</v>
      </c>
      <c r="L66" s="10" t="s">
        <v>7465</v>
      </c>
      <c r="M66" s="10" t="s">
        <v>7465</v>
      </c>
      <c r="N66" s="14">
        <f t="shared" si="12"/>
        <v>0</v>
      </c>
      <c r="O66" s="15" t="e">
        <f t="shared" si="13"/>
        <v>#VALUE!</v>
      </c>
      <c r="P66" s="15" t="e">
        <f t="shared" si="14"/>
        <v>#VALUE!</v>
      </c>
      <c r="Q66" s="17" t="e">
        <f>VLOOKUP($A66,'DATA PENGUKURAN GARDU'!$A:$BS,42,0)</f>
        <v>#N/A</v>
      </c>
      <c r="R66" s="18" t="e">
        <f t="shared" si="15"/>
        <v>#N/A</v>
      </c>
      <c r="S66" s="17" t="e">
        <f>VLOOKUP($A66,'DATA PENGUKURAN GARDU'!$A:$BS,44,0)</f>
        <v>#N/A</v>
      </c>
      <c r="T66" s="18" t="e">
        <f t="shared" si="16"/>
        <v>#N/A</v>
      </c>
      <c r="U66" s="17" t="e">
        <f>VLOOKUP($A66,'DATA PENGUKURAN GARDU'!$A:$BS,46,0)</f>
        <v>#N/A</v>
      </c>
      <c r="V66" s="18" t="e">
        <f t="shared" si="17"/>
        <v>#N/A</v>
      </c>
      <c r="W66" s="17" t="e">
        <f>VLOOKUP($A66,'DATA PENGUKURAN GARDU'!$A:$BS,48,0)</f>
        <v>#N/A</v>
      </c>
      <c r="X66" s="17" t="e">
        <f>VLOOKUP($A66,'DATA PENGUKURAN GARDU'!$A:$BS,53,0)</f>
        <v>#N/A</v>
      </c>
      <c r="Y66" s="17" t="e">
        <f>VLOOKUP($A66,'DATA PENGUKURAN GARDU'!$A:$BS,54,0)</f>
        <v>#N/A</v>
      </c>
      <c r="Z66" s="17" t="e">
        <f>VLOOKUP($A66,'DATA PENGUKURAN GARDU'!$A:$BS,55,0)</f>
        <v>#N/A</v>
      </c>
      <c r="AA66" s="20" t="e">
        <f>VLOOKUP($B66,'DATA PENGUKURAN GARDU'!$A:$BS,42,0)</f>
        <v>#N/A</v>
      </c>
      <c r="AB66" s="21" t="e">
        <f t="shared" si="18"/>
        <v>#N/A</v>
      </c>
      <c r="AC66" s="20" t="e">
        <f>VLOOKUP($B66,'DATA PENGUKURAN GARDU'!$A:$BS,44,0)</f>
        <v>#N/A</v>
      </c>
      <c r="AD66" s="21" t="e">
        <f t="shared" si="19"/>
        <v>#N/A</v>
      </c>
      <c r="AE66" s="20" t="e">
        <f>VLOOKUP($B66,'DATA PENGUKURAN GARDU'!$A:$BS,46,0)</f>
        <v>#N/A</v>
      </c>
      <c r="AF66" s="21" t="e">
        <f t="shared" si="20"/>
        <v>#N/A</v>
      </c>
      <c r="AG66" s="20" t="e">
        <f>VLOOKUP($B66,'DATA PENGUKURAN GARDU'!$A:$BS,46,0)</f>
        <v>#N/A</v>
      </c>
      <c r="AH66" s="20" t="e">
        <f>VLOOKUP($B66,'DATA PENGUKURAN GARDU'!$A:$BS,53,0)</f>
        <v>#N/A</v>
      </c>
      <c r="AI66" s="20" t="e">
        <f>VLOOKUP($B66,'DATA PENGUKURAN GARDU'!$A:$BS,54,0)</f>
        <v>#N/A</v>
      </c>
      <c r="AJ66" s="17" t="e">
        <f>VLOOKUP($C66,'DATA PENGUKURAN GARDU'!$A:$BS,42,0)</f>
        <v>#N/A</v>
      </c>
      <c r="AK66" s="23" t="e">
        <f t="shared" si="21"/>
        <v>#N/A</v>
      </c>
      <c r="AL66" s="17" t="e">
        <f>VLOOKUP($C66,'DATA PENGUKURAN GARDU'!$A:$BS,44,0)</f>
        <v>#N/A</v>
      </c>
      <c r="AM66" s="23" t="e">
        <f t="shared" si="22"/>
        <v>#N/A</v>
      </c>
      <c r="AN66" s="17" t="e">
        <f>VLOOKUP($C66,'DATA PENGUKURAN GARDU'!$A:$BS,46,0)</f>
        <v>#N/A</v>
      </c>
      <c r="AO66" s="23" t="e">
        <f t="shared" si="23"/>
        <v>#N/A</v>
      </c>
      <c r="AP66" s="17" t="e">
        <f>VLOOKUP($C66,'DATA PENGUKURAN GARDU'!$A:$BS,46,0)</f>
        <v>#N/A</v>
      </c>
      <c r="AQ66" s="17" t="e">
        <f>VLOOKUP($C66,'DATA PENGUKURAN GARDU'!$A:$BS,53,0)</f>
        <v>#N/A</v>
      </c>
      <c r="AR66" s="17" t="e">
        <f>VLOOKUP($C66,'DATA PENGUKURAN GARDU'!$A:$BS,54,0)</f>
        <v>#N/A</v>
      </c>
      <c r="AS66" s="20" t="e">
        <f>VLOOKUP($D66,'DATA PENGUKURAN GARDU'!$A:$BS,42,0)</f>
        <v>#N/A</v>
      </c>
      <c r="AT66" s="21" t="e">
        <f t="shared" si="24"/>
        <v>#N/A</v>
      </c>
      <c r="AU66" s="20" t="e">
        <f>VLOOKUP($D66,'DATA PENGUKURAN GARDU'!$A:$BS,44,0)</f>
        <v>#N/A</v>
      </c>
      <c r="AV66" s="21" t="e">
        <f t="shared" si="25"/>
        <v>#N/A</v>
      </c>
      <c r="AW66" s="20" t="e">
        <f>VLOOKUP($D66,'DATA PENGUKURAN GARDU'!$A:$BS,46,0)</f>
        <v>#N/A</v>
      </c>
      <c r="AX66" s="21" t="e">
        <f t="shared" si="26"/>
        <v>#N/A</v>
      </c>
      <c r="AY66" s="20" t="e">
        <f>VLOOKUP($D66,'DATA PENGUKURAN GARDU'!$A:$BS,46,0)</f>
        <v>#N/A</v>
      </c>
      <c r="AZ66" s="20" t="e">
        <f>VLOOKUP($D66,'DATA PENGUKURAN GARDU'!$A:$BS,53,0)</f>
        <v>#N/A</v>
      </c>
      <c r="BA66" s="20" t="e">
        <f>VLOOKUP($D66,'DATA PENGUKURAN GARDU'!$A:$BS,54,0)</f>
        <v>#N/A</v>
      </c>
      <c r="BB66" s="17" t="e">
        <f>VLOOKUP($E66,'DATA PENGUKURAN GARDU'!$A:$BS,42,0)</f>
        <v>#N/A</v>
      </c>
      <c r="BC66" s="23" t="e">
        <f t="shared" si="27"/>
        <v>#N/A</v>
      </c>
      <c r="BD66" s="17" t="e">
        <f>VLOOKUP($E66,'DATA PENGUKURAN GARDU'!$A:$BS,44,0)</f>
        <v>#N/A</v>
      </c>
      <c r="BE66" s="23" t="e">
        <f t="shared" si="28"/>
        <v>#N/A</v>
      </c>
      <c r="BF66" s="17" t="e">
        <f>VLOOKUP($E66,'DATA PENGUKURAN GARDU'!$A:$BS,46,0)</f>
        <v>#N/A</v>
      </c>
      <c r="BG66" s="23" t="e">
        <f t="shared" si="29"/>
        <v>#N/A</v>
      </c>
      <c r="BH66" s="17" t="e">
        <f>VLOOKUP($E66,'DATA PENGUKURAN GARDU'!$A:$BS,46,0)</f>
        <v>#N/A</v>
      </c>
      <c r="BI66" s="17" t="e">
        <f>VLOOKUP($E66,'DATA PENGUKURAN GARDU'!$A:$BS,53,0)</f>
        <v>#N/A</v>
      </c>
      <c r="BJ66" s="17" t="e">
        <f>VLOOKUP($E66,'DATA PENGUKURAN GARDU'!$A:$BS,54,0)</f>
        <v>#N/A</v>
      </c>
      <c r="BK66" s="20" t="e">
        <f t="shared" si="30"/>
        <v>#N/A</v>
      </c>
      <c r="BL66" s="20" t="e">
        <f t="shared" si="31"/>
        <v>#N/A</v>
      </c>
      <c r="BM66" s="20" t="e">
        <f t="shared" si="32"/>
        <v>#N/A</v>
      </c>
      <c r="BN66" s="25" t="e">
        <f t="shared" si="33"/>
        <v>#N/A</v>
      </c>
      <c r="BO66" s="26" t="str">
        <f t="shared" si="34"/>
        <v>0</v>
      </c>
      <c r="BP66" s="21" t="e">
        <f t="shared" si="35"/>
        <v>#VALUE!</v>
      </c>
      <c r="BQ66" s="20" t="e">
        <f t="shared" si="36"/>
        <v>#N/A</v>
      </c>
      <c r="BR66" s="20" t="e">
        <v>#N/A</v>
      </c>
      <c r="BS66" s="9" t="e">
        <v>#N/A</v>
      </c>
      <c r="BT66" s="2" t="e">
        <f t="shared" si="37"/>
        <v>#VALUE!</v>
      </c>
      <c r="BU66" s="2" t="e">
        <f t="shared" si="5"/>
        <v>#N/A</v>
      </c>
      <c r="BV66" s="2" t="e">
        <f t="shared" si="6"/>
        <v>#N/A</v>
      </c>
    </row>
    <row r="67" s="2" customFormat="1" ht="22.95" customHeight="1" spans="1:74">
      <c r="A67" s="9" t="str">
        <f t="shared" si="7"/>
        <v>KMO 121Induk</v>
      </c>
      <c r="B67" s="9" t="str">
        <f t="shared" si="8"/>
        <v>KMO 121jurusan 1</v>
      </c>
      <c r="C67" s="9" t="str">
        <f t="shared" si="9"/>
        <v>KMO 121jurusan 2</v>
      </c>
      <c r="D67" s="9" t="str">
        <f t="shared" si="10"/>
        <v>KMO 121jurusan 3</v>
      </c>
      <c r="E67" s="9" t="str">
        <f t="shared" si="11"/>
        <v>KMO 121jurusan 4</v>
      </c>
      <c r="F67" s="10" t="s">
        <v>38</v>
      </c>
      <c r="G67" s="10" t="s">
        <v>39</v>
      </c>
      <c r="H67" s="10" t="s">
        <v>125</v>
      </c>
      <c r="I67" s="10">
        <v>0.791858971</v>
      </c>
      <c r="J67" s="10">
        <v>124.4532165527</v>
      </c>
      <c r="K67" s="10" t="s">
        <v>7465</v>
      </c>
      <c r="L67" s="10" t="s">
        <v>7465</v>
      </c>
      <c r="M67" s="10" t="s">
        <v>7465</v>
      </c>
      <c r="N67" s="14">
        <f t="shared" si="12"/>
        <v>0</v>
      </c>
      <c r="O67" s="15" t="e">
        <f t="shared" si="13"/>
        <v>#VALUE!</v>
      </c>
      <c r="P67" s="15" t="e">
        <f t="shared" si="14"/>
        <v>#VALUE!</v>
      </c>
      <c r="Q67" s="17" t="e">
        <f>VLOOKUP($A67,'DATA PENGUKURAN GARDU'!$A:$BS,42,0)</f>
        <v>#N/A</v>
      </c>
      <c r="R67" s="18" t="e">
        <f t="shared" si="15"/>
        <v>#N/A</v>
      </c>
      <c r="S67" s="17" t="e">
        <f>VLOOKUP($A67,'DATA PENGUKURAN GARDU'!$A:$BS,44,0)</f>
        <v>#N/A</v>
      </c>
      <c r="T67" s="18" t="e">
        <f t="shared" si="16"/>
        <v>#N/A</v>
      </c>
      <c r="U67" s="17" t="e">
        <f>VLOOKUP($A67,'DATA PENGUKURAN GARDU'!$A:$BS,46,0)</f>
        <v>#N/A</v>
      </c>
      <c r="V67" s="18" t="e">
        <f t="shared" si="17"/>
        <v>#N/A</v>
      </c>
      <c r="W67" s="17" t="e">
        <f>VLOOKUP($A67,'DATA PENGUKURAN GARDU'!$A:$BS,48,0)</f>
        <v>#N/A</v>
      </c>
      <c r="X67" s="17" t="e">
        <f>VLOOKUP($A67,'DATA PENGUKURAN GARDU'!$A:$BS,53,0)</f>
        <v>#N/A</v>
      </c>
      <c r="Y67" s="17" t="e">
        <f>VLOOKUP($A67,'DATA PENGUKURAN GARDU'!$A:$BS,54,0)</f>
        <v>#N/A</v>
      </c>
      <c r="Z67" s="17" t="e">
        <f>VLOOKUP($A67,'DATA PENGUKURAN GARDU'!$A:$BS,55,0)</f>
        <v>#N/A</v>
      </c>
      <c r="AA67" s="20" t="e">
        <f>VLOOKUP($B67,'DATA PENGUKURAN GARDU'!$A:$BS,42,0)</f>
        <v>#N/A</v>
      </c>
      <c r="AB67" s="21" t="e">
        <f t="shared" si="18"/>
        <v>#N/A</v>
      </c>
      <c r="AC67" s="20" t="e">
        <f>VLOOKUP($B67,'DATA PENGUKURAN GARDU'!$A:$BS,44,0)</f>
        <v>#N/A</v>
      </c>
      <c r="AD67" s="21" t="e">
        <f t="shared" si="19"/>
        <v>#N/A</v>
      </c>
      <c r="AE67" s="20" t="e">
        <f>VLOOKUP($B67,'DATA PENGUKURAN GARDU'!$A:$BS,46,0)</f>
        <v>#N/A</v>
      </c>
      <c r="AF67" s="21" t="e">
        <f t="shared" si="20"/>
        <v>#N/A</v>
      </c>
      <c r="AG67" s="20" t="e">
        <f>VLOOKUP($B67,'DATA PENGUKURAN GARDU'!$A:$BS,46,0)</f>
        <v>#N/A</v>
      </c>
      <c r="AH67" s="20" t="e">
        <f>VLOOKUP($B67,'DATA PENGUKURAN GARDU'!$A:$BS,53,0)</f>
        <v>#N/A</v>
      </c>
      <c r="AI67" s="20" t="e">
        <f>VLOOKUP($B67,'DATA PENGUKURAN GARDU'!$A:$BS,54,0)</f>
        <v>#N/A</v>
      </c>
      <c r="AJ67" s="17" t="e">
        <f>VLOOKUP($C67,'DATA PENGUKURAN GARDU'!$A:$BS,42,0)</f>
        <v>#N/A</v>
      </c>
      <c r="AK67" s="23" t="e">
        <f t="shared" si="21"/>
        <v>#N/A</v>
      </c>
      <c r="AL67" s="17" t="e">
        <f>VLOOKUP($C67,'DATA PENGUKURAN GARDU'!$A:$BS,44,0)</f>
        <v>#N/A</v>
      </c>
      <c r="AM67" s="23" t="e">
        <f t="shared" si="22"/>
        <v>#N/A</v>
      </c>
      <c r="AN67" s="17" t="e">
        <f>VLOOKUP($C67,'DATA PENGUKURAN GARDU'!$A:$BS,46,0)</f>
        <v>#N/A</v>
      </c>
      <c r="AO67" s="23" t="e">
        <f t="shared" si="23"/>
        <v>#N/A</v>
      </c>
      <c r="AP67" s="17" t="e">
        <f>VLOOKUP($C67,'DATA PENGUKURAN GARDU'!$A:$BS,46,0)</f>
        <v>#N/A</v>
      </c>
      <c r="AQ67" s="17" t="e">
        <f>VLOOKUP($C67,'DATA PENGUKURAN GARDU'!$A:$BS,53,0)</f>
        <v>#N/A</v>
      </c>
      <c r="AR67" s="17" t="e">
        <f>VLOOKUP($C67,'DATA PENGUKURAN GARDU'!$A:$BS,54,0)</f>
        <v>#N/A</v>
      </c>
      <c r="AS67" s="20" t="e">
        <f>VLOOKUP($D67,'DATA PENGUKURAN GARDU'!$A:$BS,42,0)</f>
        <v>#N/A</v>
      </c>
      <c r="AT67" s="21" t="e">
        <f t="shared" si="24"/>
        <v>#N/A</v>
      </c>
      <c r="AU67" s="20" t="e">
        <f>VLOOKUP($D67,'DATA PENGUKURAN GARDU'!$A:$BS,44,0)</f>
        <v>#N/A</v>
      </c>
      <c r="AV67" s="21" t="e">
        <f t="shared" si="25"/>
        <v>#N/A</v>
      </c>
      <c r="AW67" s="20" t="e">
        <f>VLOOKUP($D67,'DATA PENGUKURAN GARDU'!$A:$BS,46,0)</f>
        <v>#N/A</v>
      </c>
      <c r="AX67" s="21" t="e">
        <f t="shared" si="26"/>
        <v>#N/A</v>
      </c>
      <c r="AY67" s="20" t="e">
        <f>VLOOKUP($D67,'DATA PENGUKURAN GARDU'!$A:$BS,46,0)</f>
        <v>#N/A</v>
      </c>
      <c r="AZ67" s="20" t="e">
        <f>VLOOKUP($D67,'DATA PENGUKURAN GARDU'!$A:$BS,53,0)</f>
        <v>#N/A</v>
      </c>
      <c r="BA67" s="20" t="e">
        <f>VLOOKUP($D67,'DATA PENGUKURAN GARDU'!$A:$BS,54,0)</f>
        <v>#N/A</v>
      </c>
      <c r="BB67" s="17" t="e">
        <f>VLOOKUP($E67,'DATA PENGUKURAN GARDU'!$A:$BS,42,0)</f>
        <v>#N/A</v>
      </c>
      <c r="BC67" s="23" t="e">
        <f t="shared" si="27"/>
        <v>#N/A</v>
      </c>
      <c r="BD67" s="17" t="e">
        <f>VLOOKUP($E67,'DATA PENGUKURAN GARDU'!$A:$BS,44,0)</f>
        <v>#N/A</v>
      </c>
      <c r="BE67" s="23" t="e">
        <f t="shared" si="28"/>
        <v>#N/A</v>
      </c>
      <c r="BF67" s="17" t="e">
        <f>VLOOKUP($E67,'DATA PENGUKURAN GARDU'!$A:$BS,46,0)</f>
        <v>#N/A</v>
      </c>
      <c r="BG67" s="23" t="e">
        <f t="shared" si="29"/>
        <v>#N/A</v>
      </c>
      <c r="BH67" s="17" t="e">
        <f>VLOOKUP($E67,'DATA PENGUKURAN GARDU'!$A:$BS,46,0)</f>
        <v>#N/A</v>
      </c>
      <c r="BI67" s="17" t="e">
        <f>VLOOKUP($E67,'DATA PENGUKURAN GARDU'!$A:$BS,53,0)</f>
        <v>#N/A</v>
      </c>
      <c r="BJ67" s="17" t="e">
        <f>VLOOKUP($E67,'DATA PENGUKURAN GARDU'!$A:$BS,54,0)</f>
        <v>#N/A</v>
      </c>
      <c r="BK67" s="20" t="e">
        <f t="shared" si="30"/>
        <v>#N/A</v>
      </c>
      <c r="BL67" s="20" t="e">
        <f t="shared" si="31"/>
        <v>#N/A</v>
      </c>
      <c r="BM67" s="20" t="e">
        <f t="shared" si="32"/>
        <v>#N/A</v>
      </c>
      <c r="BN67" s="25" t="e">
        <f t="shared" si="33"/>
        <v>#N/A</v>
      </c>
      <c r="BO67" s="26" t="str">
        <f t="shared" si="34"/>
        <v>0</v>
      </c>
      <c r="BP67" s="21" t="e">
        <f t="shared" si="35"/>
        <v>#VALUE!</v>
      </c>
      <c r="BQ67" s="20" t="e">
        <f t="shared" si="36"/>
        <v>#N/A</v>
      </c>
      <c r="BR67" s="20" t="e">
        <v>#N/A</v>
      </c>
      <c r="BS67" s="9" t="e">
        <v>#N/A</v>
      </c>
      <c r="BT67" s="2" t="e">
        <f t="shared" si="37"/>
        <v>#VALUE!</v>
      </c>
      <c r="BU67" s="2" t="e">
        <f t="shared" ref="BU67:BU130" si="38">IF(L67=3,IF(BQ67&gt;0.2,"TDK SEIMBANG","SEIMBANG"),IF(BM67="OL PHASA","TDK SEIMBANG","SEIMBANG"))</f>
        <v>#N/A</v>
      </c>
      <c r="BV67" s="2" t="e">
        <f t="shared" ref="BV67:BV130" si="39">IF(L67=3,IF(SUM(X67:Y67)&gt;600,"NORMAL","DROP"),IF(BD72&gt;198,"NORMAL","DROP"))</f>
        <v>#N/A</v>
      </c>
    </row>
    <row r="68" s="2" customFormat="1" ht="22.95" customHeight="1" spans="1:74">
      <c r="A68" s="9" t="str">
        <f t="shared" ref="A68:A131" si="40">H68&amp;"Induk"</f>
        <v>KMO 155Induk</v>
      </c>
      <c r="B68" s="9" t="str">
        <f t="shared" ref="B68:B131" si="41">H68&amp;"jurusan 1"</f>
        <v>KMO 155jurusan 1</v>
      </c>
      <c r="C68" s="9" t="str">
        <f t="shared" ref="C68:C131" si="42">H68&amp;"jurusan 2"</f>
        <v>KMO 155jurusan 2</v>
      </c>
      <c r="D68" s="9" t="str">
        <f t="shared" ref="D68:D131" si="43">H68&amp;"jurusan 3"</f>
        <v>KMO 155jurusan 3</v>
      </c>
      <c r="E68" s="9" t="str">
        <f t="shared" ref="E68:E131" si="44">H68&amp;"jurusan 4"</f>
        <v>KMO 155jurusan 4</v>
      </c>
      <c r="F68" s="10" t="s">
        <v>78</v>
      </c>
      <c r="G68" s="10" t="s">
        <v>8</v>
      </c>
      <c r="H68" s="10" t="s">
        <v>126</v>
      </c>
      <c r="I68" s="10">
        <v>0.678683996</v>
      </c>
      <c r="J68" s="10">
        <v>124.5385131836</v>
      </c>
      <c r="K68" s="10" t="s">
        <v>7465</v>
      </c>
      <c r="L68" s="10" t="s">
        <v>7465</v>
      </c>
      <c r="M68" s="10" t="s">
        <v>7465</v>
      </c>
      <c r="N68" s="14">
        <f t="shared" ref="N68:N131" si="45">+IF(L68=3,400,IF(L68=1,230,0))</f>
        <v>0</v>
      </c>
      <c r="O68" s="15" t="e">
        <f t="shared" ref="O68:O131" si="46">(K68*1000)/((M68*1000)*1.73)</f>
        <v>#VALUE!</v>
      </c>
      <c r="P68" s="15" t="e">
        <f t="shared" ref="P68:P131" si="47">IF(L68=3,(K68*1000)/(N68*1.73),(K68*1000)/(N68))</f>
        <v>#VALUE!</v>
      </c>
      <c r="Q68" s="17" t="e">
        <f>VLOOKUP($A68,'DATA PENGUKURAN GARDU'!$A:$BS,42,0)</f>
        <v>#N/A</v>
      </c>
      <c r="R68" s="18" t="e">
        <f t="shared" ref="R68:R131" si="48">Q68/$P68*100</f>
        <v>#N/A</v>
      </c>
      <c r="S68" s="17" t="e">
        <f>VLOOKUP($A68,'DATA PENGUKURAN GARDU'!$A:$BS,44,0)</f>
        <v>#N/A</v>
      </c>
      <c r="T68" s="18" t="e">
        <f t="shared" ref="T68:T131" si="49">S68/$P68*100</f>
        <v>#N/A</v>
      </c>
      <c r="U68" s="17" t="e">
        <f>VLOOKUP($A68,'DATA PENGUKURAN GARDU'!$A:$BS,46,0)</f>
        <v>#N/A</v>
      </c>
      <c r="V68" s="18" t="e">
        <f t="shared" ref="V68:V131" si="50">U68/$P68*100</f>
        <v>#N/A</v>
      </c>
      <c r="W68" s="17" t="e">
        <f>VLOOKUP($A68,'DATA PENGUKURAN GARDU'!$A:$BS,48,0)</f>
        <v>#N/A</v>
      </c>
      <c r="X68" s="17" t="e">
        <f>VLOOKUP($A68,'DATA PENGUKURAN GARDU'!$A:$BS,53,0)</f>
        <v>#N/A</v>
      </c>
      <c r="Y68" s="17" t="e">
        <f>VLOOKUP($A68,'DATA PENGUKURAN GARDU'!$A:$BS,54,0)</f>
        <v>#N/A</v>
      </c>
      <c r="Z68" s="17" t="e">
        <f>VLOOKUP($A68,'DATA PENGUKURAN GARDU'!$A:$BS,55,0)</f>
        <v>#N/A</v>
      </c>
      <c r="AA68" s="20" t="e">
        <f>VLOOKUP($B68,'DATA PENGUKURAN GARDU'!$A:$BS,42,0)</f>
        <v>#N/A</v>
      </c>
      <c r="AB68" s="21" t="e">
        <f t="shared" ref="AB68:AB131" si="51">AA68/$P68*100</f>
        <v>#N/A</v>
      </c>
      <c r="AC68" s="20" t="e">
        <f>VLOOKUP($B68,'DATA PENGUKURAN GARDU'!$A:$BS,44,0)</f>
        <v>#N/A</v>
      </c>
      <c r="AD68" s="21" t="e">
        <f t="shared" ref="AD68:AD131" si="52">AC68/$P68*100</f>
        <v>#N/A</v>
      </c>
      <c r="AE68" s="20" t="e">
        <f>VLOOKUP($B68,'DATA PENGUKURAN GARDU'!$A:$BS,46,0)</f>
        <v>#N/A</v>
      </c>
      <c r="AF68" s="21" t="e">
        <f t="shared" ref="AF68:AF131" si="53">AE68/$P68*100</f>
        <v>#N/A</v>
      </c>
      <c r="AG68" s="20" t="e">
        <f>VLOOKUP($B68,'DATA PENGUKURAN GARDU'!$A:$BS,46,0)</f>
        <v>#N/A</v>
      </c>
      <c r="AH68" s="20" t="e">
        <f>VLOOKUP($B68,'DATA PENGUKURAN GARDU'!$A:$BS,53,0)</f>
        <v>#N/A</v>
      </c>
      <c r="AI68" s="20" t="e">
        <f>VLOOKUP($B68,'DATA PENGUKURAN GARDU'!$A:$BS,54,0)</f>
        <v>#N/A</v>
      </c>
      <c r="AJ68" s="17" t="e">
        <f>VLOOKUP($C68,'DATA PENGUKURAN GARDU'!$A:$BS,42,0)</f>
        <v>#N/A</v>
      </c>
      <c r="AK68" s="23" t="e">
        <f t="shared" ref="AK68:AK131" si="54">AJ68/$P68*100</f>
        <v>#N/A</v>
      </c>
      <c r="AL68" s="17" t="e">
        <f>VLOOKUP($C68,'DATA PENGUKURAN GARDU'!$A:$BS,44,0)</f>
        <v>#N/A</v>
      </c>
      <c r="AM68" s="23" t="e">
        <f t="shared" ref="AM68:AM131" si="55">AL68/$P68*100</f>
        <v>#N/A</v>
      </c>
      <c r="AN68" s="17" t="e">
        <f>VLOOKUP($C68,'DATA PENGUKURAN GARDU'!$A:$BS,46,0)</f>
        <v>#N/A</v>
      </c>
      <c r="AO68" s="23" t="e">
        <f t="shared" ref="AO68:AO131" si="56">AN68/$P68*100</f>
        <v>#N/A</v>
      </c>
      <c r="AP68" s="17" t="e">
        <f>VLOOKUP($C68,'DATA PENGUKURAN GARDU'!$A:$BS,46,0)</f>
        <v>#N/A</v>
      </c>
      <c r="AQ68" s="17" t="e">
        <f>VLOOKUP($C68,'DATA PENGUKURAN GARDU'!$A:$BS,53,0)</f>
        <v>#N/A</v>
      </c>
      <c r="AR68" s="17" t="e">
        <f>VLOOKUP($C68,'DATA PENGUKURAN GARDU'!$A:$BS,54,0)</f>
        <v>#N/A</v>
      </c>
      <c r="AS68" s="20" t="e">
        <f>VLOOKUP($D68,'DATA PENGUKURAN GARDU'!$A:$BS,42,0)</f>
        <v>#N/A</v>
      </c>
      <c r="AT68" s="21" t="e">
        <f t="shared" ref="AT68:AT131" si="57">AS68/$P68*100</f>
        <v>#N/A</v>
      </c>
      <c r="AU68" s="20" t="e">
        <f>VLOOKUP($D68,'DATA PENGUKURAN GARDU'!$A:$BS,44,0)</f>
        <v>#N/A</v>
      </c>
      <c r="AV68" s="21" t="e">
        <f t="shared" ref="AV68:AV131" si="58">AU68/$P68*100</f>
        <v>#N/A</v>
      </c>
      <c r="AW68" s="20" t="e">
        <f>VLOOKUP($D68,'DATA PENGUKURAN GARDU'!$A:$BS,46,0)</f>
        <v>#N/A</v>
      </c>
      <c r="AX68" s="21" t="e">
        <f t="shared" ref="AX68:AX131" si="59">AW68/$P68*100</f>
        <v>#N/A</v>
      </c>
      <c r="AY68" s="20" t="e">
        <f>VLOOKUP($D68,'DATA PENGUKURAN GARDU'!$A:$BS,46,0)</f>
        <v>#N/A</v>
      </c>
      <c r="AZ68" s="20" t="e">
        <f>VLOOKUP($D68,'DATA PENGUKURAN GARDU'!$A:$BS,53,0)</f>
        <v>#N/A</v>
      </c>
      <c r="BA68" s="20" t="e">
        <f>VLOOKUP($D68,'DATA PENGUKURAN GARDU'!$A:$BS,54,0)</f>
        <v>#N/A</v>
      </c>
      <c r="BB68" s="17" t="e">
        <f>VLOOKUP($E68,'DATA PENGUKURAN GARDU'!$A:$BS,42,0)</f>
        <v>#N/A</v>
      </c>
      <c r="BC68" s="23" t="e">
        <f t="shared" ref="BC68:BC131" si="60">BB68/$P68*100</f>
        <v>#N/A</v>
      </c>
      <c r="BD68" s="17" t="e">
        <f>VLOOKUP($E68,'DATA PENGUKURAN GARDU'!$A:$BS,44,0)</f>
        <v>#N/A</v>
      </c>
      <c r="BE68" s="23" t="e">
        <f t="shared" ref="BE68:BE131" si="61">BD68/$P68*100</f>
        <v>#N/A</v>
      </c>
      <c r="BF68" s="17" t="e">
        <f>VLOOKUP($E68,'DATA PENGUKURAN GARDU'!$A:$BS,46,0)</f>
        <v>#N/A</v>
      </c>
      <c r="BG68" s="23" t="e">
        <f t="shared" ref="BG68:BG131" si="62">BF68/$P68*100</f>
        <v>#N/A</v>
      </c>
      <c r="BH68" s="17" t="e">
        <f>VLOOKUP($E68,'DATA PENGUKURAN GARDU'!$A:$BS,46,0)</f>
        <v>#N/A</v>
      </c>
      <c r="BI68" s="17" t="e">
        <f>VLOOKUP($E68,'DATA PENGUKURAN GARDU'!$A:$BS,53,0)</f>
        <v>#N/A</v>
      </c>
      <c r="BJ68" s="17" t="e">
        <f>VLOOKUP($E68,'DATA PENGUKURAN GARDU'!$A:$BS,54,0)</f>
        <v>#N/A</v>
      </c>
      <c r="BK68" s="20" t="e">
        <f t="shared" ref="BK68:BK131" si="63">IF(Q68&gt;P68,"OL PHASA","Normal")</f>
        <v>#N/A</v>
      </c>
      <c r="BL68" s="20" t="e">
        <f t="shared" ref="BL68:BL131" si="64">IF(S68&gt;P68,"OL PHASA","Normal")</f>
        <v>#N/A</v>
      </c>
      <c r="BM68" s="20" t="e">
        <f t="shared" ref="BM68:BM131" si="65">IF(U68&gt;P68,"OL PHASA","Normal")</f>
        <v>#N/A</v>
      </c>
      <c r="BN68" s="25" t="e">
        <f t="shared" ref="BN68:BN131" si="66">IF((L68=3),(AVERAGE(Q68,S68,U68)),MAX(Q68,S68,U68))</f>
        <v>#N/A</v>
      </c>
      <c r="BO68" s="26" t="str">
        <f t="shared" ref="BO68:BO131" si="67">IFERROR(IF((L68=1),(BN68*AH68)/1000,(BN68*AI68*1.73)/1000),"0")</f>
        <v>0</v>
      </c>
      <c r="BP68" s="21" t="e">
        <f t="shared" ref="BP68:BP131" si="68">BO68/K68*100</f>
        <v>#VALUE!</v>
      </c>
      <c r="BQ68" s="20" t="e">
        <f t="shared" ref="BQ68:BQ131" si="69">IF($L68=1,"1 Phase",ABS(((Q68/BN68)-1)+ABS((S68/BN68)-1)+ABS((U68/BN68)-1))/3)</f>
        <v>#N/A</v>
      </c>
      <c r="BR68" s="20" t="e">
        <v>#N/A</v>
      </c>
      <c r="BS68" s="9" t="e">
        <v>#N/A</v>
      </c>
      <c r="BT68" s="2" t="e">
        <f t="shared" ref="BT68:BT131" si="70">IF(BP68&lt;30,"Underload",IF(BP68&lt;=80,"Baik",IF(BP68&gt;80,"Overload")))</f>
        <v>#VALUE!</v>
      </c>
      <c r="BU68" s="2" t="e">
        <f t="shared" si="38"/>
        <v>#N/A</v>
      </c>
      <c r="BV68" s="2" t="e">
        <f t="shared" si="39"/>
        <v>#N/A</v>
      </c>
    </row>
    <row r="69" s="2" customFormat="1" ht="22.95" customHeight="1" spans="1:74">
      <c r="A69" s="9" t="str">
        <f t="shared" si="40"/>
        <v>L-093Induk</v>
      </c>
      <c r="B69" s="9" t="str">
        <f t="shared" si="41"/>
        <v>L-093jurusan 1</v>
      </c>
      <c r="C69" s="9" t="str">
        <f t="shared" si="42"/>
        <v>L-093jurusan 2</v>
      </c>
      <c r="D69" s="9" t="str">
        <f t="shared" si="43"/>
        <v>L-093jurusan 3</v>
      </c>
      <c r="E69" s="9" t="str">
        <f t="shared" si="44"/>
        <v>L-093jurusan 4</v>
      </c>
      <c r="F69" s="10" t="s">
        <v>46</v>
      </c>
      <c r="G69" s="10" t="s">
        <v>22</v>
      </c>
      <c r="H69" s="10" t="s">
        <v>127</v>
      </c>
      <c r="I69" s="10">
        <v>0.38409</v>
      </c>
      <c r="J69" s="10">
        <v>124.01804</v>
      </c>
      <c r="K69" s="10" t="s">
        <v>7465</v>
      </c>
      <c r="L69" s="10" t="s">
        <v>7465</v>
      </c>
      <c r="M69" s="10" t="s">
        <v>7465</v>
      </c>
      <c r="N69" s="14">
        <f t="shared" si="45"/>
        <v>0</v>
      </c>
      <c r="O69" s="15" t="e">
        <f t="shared" si="46"/>
        <v>#VALUE!</v>
      </c>
      <c r="P69" s="15" t="e">
        <f t="shared" si="47"/>
        <v>#VALUE!</v>
      </c>
      <c r="Q69" s="17" t="e">
        <f>VLOOKUP($A69,'DATA PENGUKURAN GARDU'!$A:$BS,42,0)</f>
        <v>#N/A</v>
      </c>
      <c r="R69" s="18" t="e">
        <f t="shared" si="48"/>
        <v>#N/A</v>
      </c>
      <c r="S69" s="17" t="e">
        <f>VLOOKUP($A69,'DATA PENGUKURAN GARDU'!$A:$BS,44,0)</f>
        <v>#N/A</v>
      </c>
      <c r="T69" s="18" t="e">
        <f t="shared" si="49"/>
        <v>#N/A</v>
      </c>
      <c r="U69" s="17" t="e">
        <f>VLOOKUP($A69,'DATA PENGUKURAN GARDU'!$A:$BS,46,0)</f>
        <v>#N/A</v>
      </c>
      <c r="V69" s="18" t="e">
        <f t="shared" si="50"/>
        <v>#N/A</v>
      </c>
      <c r="W69" s="17" t="e">
        <f>VLOOKUP($A69,'DATA PENGUKURAN GARDU'!$A:$BS,48,0)</f>
        <v>#N/A</v>
      </c>
      <c r="X69" s="17" t="e">
        <f>VLOOKUP($A69,'DATA PENGUKURAN GARDU'!$A:$BS,53,0)</f>
        <v>#N/A</v>
      </c>
      <c r="Y69" s="17" t="e">
        <f>VLOOKUP($A69,'DATA PENGUKURAN GARDU'!$A:$BS,54,0)</f>
        <v>#N/A</v>
      </c>
      <c r="Z69" s="17" t="e">
        <f>VLOOKUP($A69,'DATA PENGUKURAN GARDU'!$A:$BS,55,0)</f>
        <v>#N/A</v>
      </c>
      <c r="AA69" s="20" t="e">
        <f>VLOOKUP($B69,'DATA PENGUKURAN GARDU'!$A:$BS,42,0)</f>
        <v>#N/A</v>
      </c>
      <c r="AB69" s="21" t="e">
        <f t="shared" si="51"/>
        <v>#N/A</v>
      </c>
      <c r="AC69" s="20" t="e">
        <f>VLOOKUP($B69,'DATA PENGUKURAN GARDU'!$A:$BS,44,0)</f>
        <v>#N/A</v>
      </c>
      <c r="AD69" s="21" t="e">
        <f t="shared" si="52"/>
        <v>#N/A</v>
      </c>
      <c r="AE69" s="20" t="e">
        <f>VLOOKUP($B69,'DATA PENGUKURAN GARDU'!$A:$BS,46,0)</f>
        <v>#N/A</v>
      </c>
      <c r="AF69" s="21" t="e">
        <f t="shared" si="53"/>
        <v>#N/A</v>
      </c>
      <c r="AG69" s="20" t="e">
        <f>VLOOKUP($B69,'DATA PENGUKURAN GARDU'!$A:$BS,46,0)</f>
        <v>#N/A</v>
      </c>
      <c r="AH69" s="20" t="e">
        <f>VLOOKUP($B69,'DATA PENGUKURAN GARDU'!$A:$BS,53,0)</f>
        <v>#N/A</v>
      </c>
      <c r="AI69" s="20" t="e">
        <f>VLOOKUP($B69,'DATA PENGUKURAN GARDU'!$A:$BS,54,0)</f>
        <v>#N/A</v>
      </c>
      <c r="AJ69" s="17" t="e">
        <f>VLOOKUP($C69,'DATA PENGUKURAN GARDU'!$A:$BS,42,0)</f>
        <v>#N/A</v>
      </c>
      <c r="AK69" s="23" t="e">
        <f t="shared" si="54"/>
        <v>#N/A</v>
      </c>
      <c r="AL69" s="17" t="e">
        <f>VLOOKUP($C69,'DATA PENGUKURAN GARDU'!$A:$BS,44,0)</f>
        <v>#N/A</v>
      </c>
      <c r="AM69" s="23" t="e">
        <f t="shared" si="55"/>
        <v>#N/A</v>
      </c>
      <c r="AN69" s="17" t="e">
        <f>VLOOKUP($C69,'DATA PENGUKURAN GARDU'!$A:$BS,46,0)</f>
        <v>#N/A</v>
      </c>
      <c r="AO69" s="23" t="e">
        <f t="shared" si="56"/>
        <v>#N/A</v>
      </c>
      <c r="AP69" s="17" t="e">
        <f>VLOOKUP($C69,'DATA PENGUKURAN GARDU'!$A:$BS,46,0)</f>
        <v>#N/A</v>
      </c>
      <c r="AQ69" s="17" t="e">
        <f>VLOOKUP($C69,'DATA PENGUKURAN GARDU'!$A:$BS,53,0)</f>
        <v>#N/A</v>
      </c>
      <c r="AR69" s="17" t="e">
        <f>VLOOKUP($C69,'DATA PENGUKURAN GARDU'!$A:$BS,54,0)</f>
        <v>#N/A</v>
      </c>
      <c r="AS69" s="20" t="e">
        <f>VLOOKUP($D69,'DATA PENGUKURAN GARDU'!$A:$BS,42,0)</f>
        <v>#N/A</v>
      </c>
      <c r="AT69" s="21" t="e">
        <f t="shared" si="57"/>
        <v>#N/A</v>
      </c>
      <c r="AU69" s="20" t="e">
        <f>VLOOKUP($D69,'DATA PENGUKURAN GARDU'!$A:$BS,44,0)</f>
        <v>#N/A</v>
      </c>
      <c r="AV69" s="21" t="e">
        <f t="shared" si="58"/>
        <v>#N/A</v>
      </c>
      <c r="AW69" s="20" t="e">
        <f>VLOOKUP($D69,'DATA PENGUKURAN GARDU'!$A:$BS,46,0)</f>
        <v>#N/A</v>
      </c>
      <c r="AX69" s="21" t="e">
        <f t="shared" si="59"/>
        <v>#N/A</v>
      </c>
      <c r="AY69" s="20" t="e">
        <f>VLOOKUP($D69,'DATA PENGUKURAN GARDU'!$A:$BS,46,0)</f>
        <v>#N/A</v>
      </c>
      <c r="AZ69" s="20" t="e">
        <f>VLOOKUP($D69,'DATA PENGUKURAN GARDU'!$A:$BS,53,0)</f>
        <v>#N/A</v>
      </c>
      <c r="BA69" s="20" t="e">
        <f>VLOOKUP($D69,'DATA PENGUKURAN GARDU'!$A:$BS,54,0)</f>
        <v>#N/A</v>
      </c>
      <c r="BB69" s="17" t="e">
        <f>VLOOKUP($E69,'DATA PENGUKURAN GARDU'!$A:$BS,42,0)</f>
        <v>#N/A</v>
      </c>
      <c r="BC69" s="23" t="e">
        <f t="shared" si="60"/>
        <v>#N/A</v>
      </c>
      <c r="BD69" s="17" t="e">
        <f>VLOOKUP($E69,'DATA PENGUKURAN GARDU'!$A:$BS,44,0)</f>
        <v>#N/A</v>
      </c>
      <c r="BE69" s="23" t="e">
        <f t="shared" si="61"/>
        <v>#N/A</v>
      </c>
      <c r="BF69" s="17" t="e">
        <f>VLOOKUP($E69,'DATA PENGUKURAN GARDU'!$A:$BS,46,0)</f>
        <v>#N/A</v>
      </c>
      <c r="BG69" s="23" t="e">
        <f t="shared" si="62"/>
        <v>#N/A</v>
      </c>
      <c r="BH69" s="17" t="e">
        <f>VLOOKUP($E69,'DATA PENGUKURAN GARDU'!$A:$BS,46,0)</f>
        <v>#N/A</v>
      </c>
      <c r="BI69" s="17" t="e">
        <f>VLOOKUP($E69,'DATA PENGUKURAN GARDU'!$A:$BS,53,0)</f>
        <v>#N/A</v>
      </c>
      <c r="BJ69" s="17" t="e">
        <f>VLOOKUP($E69,'DATA PENGUKURAN GARDU'!$A:$BS,54,0)</f>
        <v>#N/A</v>
      </c>
      <c r="BK69" s="20" t="e">
        <f t="shared" si="63"/>
        <v>#N/A</v>
      </c>
      <c r="BL69" s="20" t="e">
        <f t="shared" si="64"/>
        <v>#N/A</v>
      </c>
      <c r="BM69" s="20" t="e">
        <f t="shared" si="65"/>
        <v>#N/A</v>
      </c>
      <c r="BN69" s="25" t="e">
        <f t="shared" si="66"/>
        <v>#N/A</v>
      </c>
      <c r="BO69" s="26" t="str">
        <f t="shared" si="67"/>
        <v>0</v>
      </c>
      <c r="BP69" s="21" t="e">
        <f t="shared" si="68"/>
        <v>#VALUE!</v>
      </c>
      <c r="BQ69" s="20" t="e">
        <f t="shared" si="69"/>
        <v>#N/A</v>
      </c>
      <c r="BR69" s="20" t="e">
        <v>#N/A</v>
      </c>
      <c r="BS69" s="9" t="e">
        <v>#N/A</v>
      </c>
      <c r="BT69" s="2" t="e">
        <f t="shared" si="70"/>
        <v>#VALUE!</v>
      </c>
      <c r="BU69" s="2" t="e">
        <f t="shared" si="38"/>
        <v>#N/A</v>
      </c>
      <c r="BV69" s="2" t="e">
        <f t="shared" si="39"/>
        <v>#N/A</v>
      </c>
    </row>
    <row r="70" s="2" customFormat="1" ht="22.95" customHeight="1" spans="1:74">
      <c r="A70" s="9" t="str">
        <f t="shared" si="40"/>
        <v>L-103Induk</v>
      </c>
      <c r="B70" s="9" t="str">
        <f t="shared" si="41"/>
        <v>L-103jurusan 1</v>
      </c>
      <c r="C70" s="9" t="str">
        <f t="shared" si="42"/>
        <v>L-103jurusan 2</v>
      </c>
      <c r="D70" s="9" t="str">
        <f t="shared" si="43"/>
        <v>L-103jurusan 3</v>
      </c>
      <c r="E70" s="9" t="str">
        <f t="shared" si="44"/>
        <v>L-103jurusan 4</v>
      </c>
      <c r="F70" s="10" t="s">
        <v>105</v>
      </c>
      <c r="G70" s="10" t="s">
        <v>22</v>
      </c>
      <c r="H70" s="10" t="s">
        <v>128</v>
      </c>
      <c r="I70" s="10">
        <v>0.38167</v>
      </c>
      <c r="J70" s="10">
        <v>124.07227</v>
      </c>
      <c r="K70" s="10" t="s">
        <v>7465</v>
      </c>
      <c r="L70" s="10" t="s">
        <v>7465</v>
      </c>
      <c r="M70" s="10" t="s">
        <v>7465</v>
      </c>
      <c r="N70" s="14">
        <f t="shared" si="45"/>
        <v>0</v>
      </c>
      <c r="O70" s="15" t="e">
        <f t="shared" si="46"/>
        <v>#VALUE!</v>
      </c>
      <c r="P70" s="15" t="e">
        <f t="shared" si="47"/>
        <v>#VALUE!</v>
      </c>
      <c r="Q70" s="17" t="e">
        <f>VLOOKUP($A70,'DATA PENGUKURAN GARDU'!$A:$BS,42,0)</f>
        <v>#N/A</v>
      </c>
      <c r="R70" s="18" t="e">
        <f t="shared" si="48"/>
        <v>#N/A</v>
      </c>
      <c r="S70" s="17" t="e">
        <f>VLOOKUP($A70,'DATA PENGUKURAN GARDU'!$A:$BS,44,0)</f>
        <v>#N/A</v>
      </c>
      <c r="T70" s="18" t="e">
        <f t="shared" si="49"/>
        <v>#N/A</v>
      </c>
      <c r="U70" s="17" t="e">
        <f>VLOOKUP($A70,'DATA PENGUKURAN GARDU'!$A:$BS,46,0)</f>
        <v>#N/A</v>
      </c>
      <c r="V70" s="18" t="e">
        <f t="shared" si="50"/>
        <v>#N/A</v>
      </c>
      <c r="W70" s="17" t="e">
        <f>VLOOKUP($A70,'DATA PENGUKURAN GARDU'!$A:$BS,48,0)</f>
        <v>#N/A</v>
      </c>
      <c r="X70" s="17" t="e">
        <f>VLOOKUP($A70,'DATA PENGUKURAN GARDU'!$A:$BS,53,0)</f>
        <v>#N/A</v>
      </c>
      <c r="Y70" s="17" t="e">
        <f>VLOOKUP($A70,'DATA PENGUKURAN GARDU'!$A:$BS,54,0)</f>
        <v>#N/A</v>
      </c>
      <c r="Z70" s="17" t="e">
        <f>VLOOKUP($A70,'DATA PENGUKURAN GARDU'!$A:$BS,55,0)</f>
        <v>#N/A</v>
      </c>
      <c r="AA70" s="20" t="e">
        <f>VLOOKUP($B70,'DATA PENGUKURAN GARDU'!$A:$BS,42,0)</f>
        <v>#N/A</v>
      </c>
      <c r="AB70" s="21" t="e">
        <f t="shared" si="51"/>
        <v>#N/A</v>
      </c>
      <c r="AC70" s="20" t="e">
        <f>VLOOKUP($B70,'DATA PENGUKURAN GARDU'!$A:$BS,44,0)</f>
        <v>#N/A</v>
      </c>
      <c r="AD70" s="21" t="e">
        <f t="shared" si="52"/>
        <v>#N/A</v>
      </c>
      <c r="AE70" s="20" t="e">
        <f>VLOOKUP($B70,'DATA PENGUKURAN GARDU'!$A:$BS,46,0)</f>
        <v>#N/A</v>
      </c>
      <c r="AF70" s="21" t="e">
        <f t="shared" si="53"/>
        <v>#N/A</v>
      </c>
      <c r="AG70" s="20" t="e">
        <f>VLOOKUP($B70,'DATA PENGUKURAN GARDU'!$A:$BS,46,0)</f>
        <v>#N/A</v>
      </c>
      <c r="AH70" s="20" t="e">
        <f>VLOOKUP($B70,'DATA PENGUKURAN GARDU'!$A:$BS,53,0)</f>
        <v>#N/A</v>
      </c>
      <c r="AI70" s="20" t="e">
        <f>VLOOKUP($B70,'DATA PENGUKURAN GARDU'!$A:$BS,54,0)</f>
        <v>#N/A</v>
      </c>
      <c r="AJ70" s="17" t="e">
        <f>VLOOKUP($C70,'DATA PENGUKURAN GARDU'!$A:$BS,42,0)</f>
        <v>#N/A</v>
      </c>
      <c r="AK70" s="23" t="e">
        <f t="shared" si="54"/>
        <v>#N/A</v>
      </c>
      <c r="AL70" s="17" t="e">
        <f>VLOOKUP($C70,'DATA PENGUKURAN GARDU'!$A:$BS,44,0)</f>
        <v>#N/A</v>
      </c>
      <c r="AM70" s="23" t="e">
        <f t="shared" si="55"/>
        <v>#N/A</v>
      </c>
      <c r="AN70" s="17" t="e">
        <f>VLOOKUP($C70,'DATA PENGUKURAN GARDU'!$A:$BS,46,0)</f>
        <v>#N/A</v>
      </c>
      <c r="AO70" s="23" t="e">
        <f t="shared" si="56"/>
        <v>#N/A</v>
      </c>
      <c r="AP70" s="17" t="e">
        <f>VLOOKUP($C70,'DATA PENGUKURAN GARDU'!$A:$BS,46,0)</f>
        <v>#N/A</v>
      </c>
      <c r="AQ70" s="17" t="e">
        <f>VLOOKUP($C70,'DATA PENGUKURAN GARDU'!$A:$BS,53,0)</f>
        <v>#N/A</v>
      </c>
      <c r="AR70" s="17" t="e">
        <f>VLOOKUP($C70,'DATA PENGUKURAN GARDU'!$A:$BS,54,0)</f>
        <v>#N/A</v>
      </c>
      <c r="AS70" s="20" t="e">
        <f>VLOOKUP($D70,'DATA PENGUKURAN GARDU'!$A:$BS,42,0)</f>
        <v>#N/A</v>
      </c>
      <c r="AT70" s="21" t="e">
        <f t="shared" si="57"/>
        <v>#N/A</v>
      </c>
      <c r="AU70" s="20" t="e">
        <f>VLOOKUP($D70,'DATA PENGUKURAN GARDU'!$A:$BS,44,0)</f>
        <v>#N/A</v>
      </c>
      <c r="AV70" s="21" t="e">
        <f t="shared" si="58"/>
        <v>#N/A</v>
      </c>
      <c r="AW70" s="20" t="e">
        <f>VLOOKUP($D70,'DATA PENGUKURAN GARDU'!$A:$BS,46,0)</f>
        <v>#N/A</v>
      </c>
      <c r="AX70" s="21" t="e">
        <f t="shared" si="59"/>
        <v>#N/A</v>
      </c>
      <c r="AY70" s="20" t="e">
        <f>VLOOKUP($D70,'DATA PENGUKURAN GARDU'!$A:$BS,46,0)</f>
        <v>#N/A</v>
      </c>
      <c r="AZ70" s="20" t="e">
        <f>VLOOKUP($D70,'DATA PENGUKURAN GARDU'!$A:$BS,53,0)</f>
        <v>#N/A</v>
      </c>
      <c r="BA70" s="20" t="e">
        <f>VLOOKUP($D70,'DATA PENGUKURAN GARDU'!$A:$BS,54,0)</f>
        <v>#N/A</v>
      </c>
      <c r="BB70" s="17" t="e">
        <f>VLOOKUP($E70,'DATA PENGUKURAN GARDU'!$A:$BS,42,0)</f>
        <v>#N/A</v>
      </c>
      <c r="BC70" s="23" t="e">
        <f t="shared" si="60"/>
        <v>#N/A</v>
      </c>
      <c r="BD70" s="17" t="e">
        <f>VLOOKUP($E70,'DATA PENGUKURAN GARDU'!$A:$BS,44,0)</f>
        <v>#N/A</v>
      </c>
      <c r="BE70" s="23" t="e">
        <f t="shared" si="61"/>
        <v>#N/A</v>
      </c>
      <c r="BF70" s="17" t="e">
        <f>VLOOKUP($E70,'DATA PENGUKURAN GARDU'!$A:$BS,46,0)</f>
        <v>#N/A</v>
      </c>
      <c r="BG70" s="23" t="e">
        <f t="shared" si="62"/>
        <v>#N/A</v>
      </c>
      <c r="BH70" s="17" t="e">
        <f>VLOOKUP($E70,'DATA PENGUKURAN GARDU'!$A:$BS,46,0)</f>
        <v>#N/A</v>
      </c>
      <c r="BI70" s="17" t="e">
        <f>VLOOKUP($E70,'DATA PENGUKURAN GARDU'!$A:$BS,53,0)</f>
        <v>#N/A</v>
      </c>
      <c r="BJ70" s="17" t="e">
        <f>VLOOKUP($E70,'DATA PENGUKURAN GARDU'!$A:$BS,54,0)</f>
        <v>#N/A</v>
      </c>
      <c r="BK70" s="20" t="e">
        <f t="shared" si="63"/>
        <v>#N/A</v>
      </c>
      <c r="BL70" s="20" t="e">
        <f t="shared" si="64"/>
        <v>#N/A</v>
      </c>
      <c r="BM70" s="20" t="e">
        <f t="shared" si="65"/>
        <v>#N/A</v>
      </c>
      <c r="BN70" s="25" t="e">
        <f t="shared" si="66"/>
        <v>#N/A</v>
      </c>
      <c r="BO70" s="26" t="str">
        <f t="shared" si="67"/>
        <v>0</v>
      </c>
      <c r="BP70" s="21" t="e">
        <f t="shared" si="68"/>
        <v>#VALUE!</v>
      </c>
      <c r="BQ70" s="20" t="e">
        <f t="shared" si="69"/>
        <v>#N/A</v>
      </c>
      <c r="BR70" s="20" t="e">
        <v>#N/A</v>
      </c>
      <c r="BS70" s="9" t="e">
        <v>#N/A</v>
      </c>
      <c r="BT70" s="2" t="e">
        <f t="shared" si="70"/>
        <v>#VALUE!</v>
      </c>
      <c r="BU70" s="2" t="e">
        <f t="shared" si="38"/>
        <v>#N/A</v>
      </c>
      <c r="BV70" s="2" t="e">
        <f t="shared" si="39"/>
        <v>#N/A</v>
      </c>
    </row>
    <row r="71" s="2" customFormat="1" ht="22.95" customHeight="1" spans="1:74">
      <c r="A71" s="9" t="str">
        <f t="shared" si="40"/>
        <v>L-130Induk</v>
      </c>
      <c r="B71" s="9" t="str">
        <f t="shared" si="41"/>
        <v>L-130jurusan 1</v>
      </c>
      <c r="C71" s="9" t="str">
        <f t="shared" si="42"/>
        <v>L-130jurusan 2</v>
      </c>
      <c r="D71" s="9" t="str">
        <f t="shared" si="43"/>
        <v>L-130jurusan 3</v>
      </c>
      <c r="E71" s="9" t="str">
        <f t="shared" si="44"/>
        <v>L-130jurusan 4</v>
      </c>
      <c r="F71" s="10" t="s">
        <v>108</v>
      </c>
      <c r="G71" s="10" t="s">
        <v>22</v>
      </c>
      <c r="H71" s="10" t="s">
        <v>129</v>
      </c>
      <c r="I71" s="10">
        <v>0.42969</v>
      </c>
      <c r="J71" s="10">
        <v>124.28587</v>
      </c>
      <c r="K71" s="10" t="s">
        <v>7465</v>
      </c>
      <c r="L71" s="10" t="s">
        <v>7465</v>
      </c>
      <c r="M71" s="10" t="s">
        <v>7465</v>
      </c>
      <c r="N71" s="14">
        <f t="shared" si="45"/>
        <v>0</v>
      </c>
      <c r="O71" s="15" t="e">
        <f t="shared" si="46"/>
        <v>#VALUE!</v>
      </c>
      <c r="P71" s="15" t="e">
        <f t="shared" si="47"/>
        <v>#VALUE!</v>
      </c>
      <c r="Q71" s="17" t="e">
        <f>VLOOKUP($A71,'DATA PENGUKURAN GARDU'!$A:$BS,42,0)</f>
        <v>#N/A</v>
      </c>
      <c r="R71" s="18" t="e">
        <f t="shared" si="48"/>
        <v>#N/A</v>
      </c>
      <c r="S71" s="17" t="e">
        <f>VLOOKUP($A71,'DATA PENGUKURAN GARDU'!$A:$BS,44,0)</f>
        <v>#N/A</v>
      </c>
      <c r="T71" s="18" t="e">
        <f t="shared" si="49"/>
        <v>#N/A</v>
      </c>
      <c r="U71" s="17" t="e">
        <f>VLOOKUP($A71,'DATA PENGUKURAN GARDU'!$A:$BS,46,0)</f>
        <v>#N/A</v>
      </c>
      <c r="V71" s="18" t="e">
        <f t="shared" si="50"/>
        <v>#N/A</v>
      </c>
      <c r="W71" s="17" t="e">
        <f>VLOOKUP($A71,'DATA PENGUKURAN GARDU'!$A:$BS,48,0)</f>
        <v>#N/A</v>
      </c>
      <c r="X71" s="17" t="e">
        <f>VLOOKUP($A71,'DATA PENGUKURAN GARDU'!$A:$BS,53,0)</f>
        <v>#N/A</v>
      </c>
      <c r="Y71" s="17" t="e">
        <f>VLOOKUP($A71,'DATA PENGUKURAN GARDU'!$A:$BS,54,0)</f>
        <v>#N/A</v>
      </c>
      <c r="Z71" s="17" t="e">
        <f>VLOOKUP($A71,'DATA PENGUKURAN GARDU'!$A:$BS,55,0)</f>
        <v>#N/A</v>
      </c>
      <c r="AA71" s="20" t="e">
        <f>VLOOKUP($B71,'DATA PENGUKURAN GARDU'!$A:$BS,42,0)</f>
        <v>#N/A</v>
      </c>
      <c r="AB71" s="21" t="e">
        <f t="shared" si="51"/>
        <v>#N/A</v>
      </c>
      <c r="AC71" s="20" t="e">
        <f>VLOOKUP($B71,'DATA PENGUKURAN GARDU'!$A:$BS,44,0)</f>
        <v>#N/A</v>
      </c>
      <c r="AD71" s="21" t="e">
        <f t="shared" si="52"/>
        <v>#N/A</v>
      </c>
      <c r="AE71" s="20" t="e">
        <f>VLOOKUP($B71,'DATA PENGUKURAN GARDU'!$A:$BS,46,0)</f>
        <v>#N/A</v>
      </c>
      <c r="AF71" s="21" t="e">
        <f t="shared" si="53"/>
        <v>#N/A</v>
      </c>
      <c r="AG71" s="20" t="e">
        <f>VLOOKUP($B71,'DATA PENGUKURAN GARDU'!$A:$BS,46,0)</f>
        <v>#N/A</v>
      </c>
      <c r="AH71" s="20" t="e">
        <f>VLOOKUP($B71,'DATA PENGUKURAN GARDU'!$A:$BS,53,0)</f>
        <v>#N/A</v>
      </c>
      <c r="AI71" s="20" t="e">
        <f>VLOOKUP($B71,'DATA PENGUKURAN GARDU'!$A:$BS,54,0)</f>
        <v>#N/A</v>
      </c>
      <c r="AJ71" s="17" t="e">
        <f>VLOOKUP($C71,'DATA PENGUKURAN GARDU'!$A:$BS,42,0)</f>
        <v>#N/A</v>
      </c>
      <c r="AK71" s="23" t="e">
        <f t="shared" si="54"/>
        <v>#N/A</v>
      </c>
      <c r="AL71" s="17" t="e">
        <f>VLOOKUP($C71,'DATA PENGUKURAN GARDU'!$A:$BS,44,0)</f>
        <v>#N/A</v>
      </c>
      <c r="AM71" s="23" t="e">
        <f t="shared" si="55"/>
        <v>#N/A</v>
      </c>
      <c r="AN71" s="17" t="e">
        <f>VLOOKUP($C71,'DATA PENGUKURAN GARDU'!$A:$BS,46,0)</f>
        <v>#N/A</v>
      </c>
      <c r="AO71" s="23" t="e">
        <f t="shared" si="56"/>
        <v>#N/A</v>
      </c>
      <c r="AP71" s="17" t="e">
        <f>VLOOKUP($C71,'DATA PENGUKURAN GARDU'!$A:$BS,46,0)</f>
        <v>#N/A</v>
      </c>
      <c r="AQ71" s="17" t="e">
        <f>VLOOKUP($C71,'DATA PENGUKURAN GARDU'!$A:$BS,53,0)</f>
        <v>#N/A</v>
      </c>
      <c r="AR71" s="17" t="e">
        <f>VLOOKUP($C71,'DATA PENGUKURAN GARDU'!$A:$BS,54,0)</f>
        <v>#N/A</v>
      </c>
      <c r="AS71" s="20" t="e">
        <f>VLOOKUP($D71,'DATA PENGUKURAN GARDU'!$A:$BS,42,0)</f>
        <v>#N/A</v>
      </c>
      <c r="AT71" s="21" t="e">
        <f t="shared" si="57"/>
        <v>#N/A</v>
      </c>
      <c r="AU71" s="20" t="e">
        <f>VLOOKUP($D71,'DATA PENGUKURAN GARDU'!$A:$BS,44,0)</f>
        <v>#N/A</v>
      </c>
      <c r="AV71" s="21" t="e">
        <f t="shared" si="58"/>
        <v>#N/A</v>
      </c>
      <c r="AW71" s="20" t="e">
        <f>VLOOKUP($D71,'DATA PENGUKURAN GARDU'!$A:$BS,46,0)</f>
        <v>#N/A</v>
      </c>
      <c r="AX71" s="21" t="e">
        <f t="shared" si="59"/>
        <v>#N/A</v>
      </c>
      <c r="AY71" s="20" t="e">
        <f>VLOOKUP($D71,'DATA PENGUKURAN GARDU'!$A:$BS,46,0)</f>
        <v>#N/A</v>
      </c>
      <c r="AZ71" s="20" t="e">
        <f>VLOOKUP($D71,'DATA PENGUKURAN GARDU'!$A:$BS,53,0)</f>
        <v>#N/A</v>
      </c>
      <c r="BA71" s="20" t="e">
        <f>VLOOKUP($D71,'DATA PENGUKURAN GARDU'!$A:$BS,54,0)</f>
        <v>#N/A</v>
      </c>
      <c r="BB71" s="17" t="e">
        <f>VLOOKUP($E71,'DATA PENGUKURAN GARDU'!$A:$BS,42,0)</f>
        <v>#N/A</v>
      </c>
      <c r="BC71" s="23" t="e">
        <f t="shared" si="60"/>
        <v>#N/A</v>
      </c>
      <c r="BD71" s="17" t="e">
        <f>VLOOKUP($E71,'DATA PENGUKURAN GARDU'!$A:$BS,44,0)</f>
        <v>#N/A</v>
      </c>
      <c r="BE71" s="23" t="e">
        <f t="shared" si="61"/>
        <v>#N/A</v>
      </c>
      <c r="BF71" s="17" t="e">
        <f>VLOOKUP($E71,'DATA PENGUKURAN GARDU'!$A:$BS,46,0)</f>
        <v>#N/A</v>
      </c>
      <c r="BG71" s="23" t="e">
        <f t="shared" si="62"/>
        <v>#N/A</v>
      </c>
      <c r="BH71" s="17" t="e">
        <f>VLOOKUP($E71,'DATA PENGUKURAN GARDU'!$A:$BS,46,0)</f>
        <v>#N/A</v>
      </c>
      <c r="BI71" s="17" t="e">
        <f>VLOOKUP($E71,'DATA PENGUKURAN GARDU'!$A:$BS,53,0)</f>
        <v>#N/A</v>
      </c>
      <c r="BJ71" s="17" t="e">
        <f>VLOOKUP($E71,'DATA PENGUKURAN GARDU'!$A:$BS,54,0)</f>
        <v>#N/A</v>
      </c>
      <c r="BK71" s="20" t="e">
        <f t="shared" si="63"/>
        <v>#N/A</v>
      </c>
      <c r="BL71" s="20" t="e">
        <f t="shared" si="64"/>
        <v>#N/A</v>
      </c>
      <c r="BM71" s="20" t="e">
        <f t="shared" si="65"/>
        <v>#N/A</v>
      </c>
      <c r="BN71" s="25" t="e">
        <f t="shared" si="66"/>
        <v>#N/A</v>
      </c>
      <c r="BO71" s="26" t="str">
        <f t="shared" si="67"/>
        <v>0</v>
      </c>
      <c r="BP71" s="21" t="e">
        <f t="shared" si="68"/>
        <v>#VALUE!</v>
      </c>
      <c r="BQ71" s="20" t="e">
        <f t="shared" si="69"/>
        <v>#N/A</v>
      </c>
      <c r="BR71" s="20" t="e">
        <v>#N/A</v>
      </c>
      <c r="BS71" s="9" t="e">
        <v>#N/A</v>
      </c>
      <c r="BT71" s="2" t="e">
        <f t="shared" si="70"/>
        <v>#VALUE!</v>
      </c>
      <c r="BU71" s="2" t="e">
        <f t="shared" si="38"/>
        <v>#N/A</v>
      </c>
      <c r="BV71" s="2" t="e">
        <f t="shared" si="39"/>
        <v>#N/A</v>
      </c>
    </row>
    <row r="72" s="2" customFormat="1" ht="22.95" customHeight="1" spans="1:74">
      <c r="A72" s="9" t="str">
        <f t="shared" si="40"/>
        <v>L-133Induk</v>
      </c>
      <c r="B72" s="9" t="str">
        <f t="shared" si="41"/>
        <v>L-133jurusan 1</v>
      </c>
      <c r="C72" s="9" t="str">
        <f t="shared" si="42"/>
        <v>L-133jurusan 2</v>
      </c>
      <c r="D72" s="9" t="str">
        <f t="shared" si="43"/>
        <v>L-133jurusan 3</v>
      </c>
      <c r="E72" s="9" t="str">
        <f t="shared" si="44"/>
        <v>L-133jurusan 4</v>
      </c>
      <c r="F72" s="10" t="s">
        <v>21</v>
      </c>
      <c r="G72" s="10" t="s">
        <v>22</v>
      </c>
      <c r="H72" s="10" t="s">
        <v>130</v>
      </c>
      <c r="I72" s="10">
        <v>0.44014</v>
      </c>
      <c r="J72" s="10">
        <v>124.30897</v>
      </c>
      <c r="K72" s="10" t="s">
        <v>7465</v>
      </c>
      <c r="L72" s="10" t="s">
        <v>7465</v>
      </c>
      <c r="M72" s="10" t="s">
        <v>7465</v>
      </c>
      <c r="N72" s="14">
        <f t="shared" si="45"/>
        <v>0</v>
      </c>
      <c r="O72" s="15" t="e">
        <f t="shared" si="46"/>
        <v>#VALUE!</v>
      </c>
      <c r="P72" s="15" t="e">
        <f t="shared" si="47"/>
        <v>#VALUE!</v>
      </c>
      <c r="Q72" s="17" t="e">
        <f>VLOOKUP($A72,'DATA PENGUKURAN GARDU'!$A:$BS,42,0)</f>
        <v>#N/A</v>
      </c>
      <c r="R72" s="18" t="e">
        <f t="shared" si="48"/>
        <v>#N/A</v>
      </c>
      <c r="S72" s="17" t="e">
        <f>VLOOKUP($A72,'DATA PENGUKURAN GARDU'!$A:$BS,44,0)</f>
        <v>#N/A</v>
      </c>
      <c r="T72" s="18" t="e">
        <f t="shared" si="49"/>
        <v>#N/A</v>
      </c>
      <c r="U72" s="17" t="e">
        <f>VLOOKUP($A72,'DATA PENGUKURAN GARDU'!$A:$BS,46,0)</f>
        <v>#N/A</v>
      </c>
      <c r="V72" s="18" t="e">
        <f t="shared" si="50"/>
        <v>#N/A</v>
      </c>
      <c r="W72" s="17" t="e">
        <f>VLOOKUP($A72,'DATA PENGUKURAN GARDU'!$A:$BS,48,0)</f>
        <v>#N/A</v>
      </c>
      <c r="X72" s="17" t="e">
        <f>VLOOKUP($A72,'DATA PENGUKURAN GARDU'!$A:$BS,53,0)</f>
        <v>#N/A</v>
      </c>
      <c r="Y72" s="17" t="e">
        <f>VLOOKUP($A72,'DATA PENGUKURAN GARDU'!$A:$BS,54,0)</f>
        <v>#N/A</v>
      </c>
      <c r="Z72" s="17" t="e">
        <f>VLOOKUP($A72,'DATA PENGUKURAN GARDU'!$A:$BS,55,0)</f>
        <v>#N/A</v>
      </c>
      <c r="AA72" s="20" t="e">
        <f>VLOOKUP($B72,'DATA PENGUKURAN GARDU'!$A:$BS,42,0)</f>
        <v>#N/A</v>
      </c>
      <c r="AB72" s="21" t="e">
        <f t="shared" si="51"/>
        <v>#N/A</v>
      </c>
      <c r="AC72" s="20" t="e">
        <f>VLOOKUP($B72,'DATA PENGUKURAN GARDU'!$A:$BS,44,0)</f>
        <v>#N/A</v>
      </c>
      <c r="AD72" s="21" t="e">
        <f t="shared" si="52"/>
        <v>#N/A</v>
      </c>
      <c r="AE72" s="20" t="e">
        <f>VLOOKUP($B72,'DATA PENGUKURAN GARDU'!$A:$BS,46,0)</f>
        <v>#N/A</v>
      </c>
      <c r="AF72" s="21" t="e">
        <f t="shared" si="53"/>
        <v>#N/A</v>
      </c>
      <c r="AG72" s="20" t="e">
        <f>VLOOKUP($B72,'DATA PENGUKURAN GARDU'!$A:$BS,46,0)</f>
        <v>#N/A</v>
      </c>
      <c r="AH72" s="20" t="e">
        <f>VLOOKUP($B72,'DATA PENGUKURAN GARDU'!$A:$BS,53,0)</f>
        <v>#N/A</v>
      </c>
      <c r="AI72" s="20" t="e">
        <f>VLOOKUP($B72,'DATA PENGUKURAN GARDU'!$A:$BS,54,0)</f>
        <v>#N/A</v>
      </c>
      <c r="AJ72" s="17" t="e">
        <f>VLOOKUP($C72,'DATA PENGUKURAN GARDU'!$A:$BS,42,0)</f>
        <v>#N/A</v>
      </c>
      <c r="AK72" s="23" t="e">
        <f t="shared" si="54"/>
        <v>#N/A</v>
      </c>
      <c r="AL72" s="17" t="e">
        <f>VLOOKUP($C72,'DATA PENGUKURAN GARDU'!$A:$BS,44,0)</f>
        <v>#N/A</v>
      </c>
      <c r="AM72" s="23" t="e">
        <f t="shared" si="55"/>
        <v>#N/A</v>
      </c>
      <c r="AN72" s="17" t="e">
        <f>VLOOKUP($C72,'DATA PENGUKURAN GARDU'!$A:$BS,46,0)</f>
        <v>#N/A</v>
      </c>
      <c r="AO72" s="23" t="e">
        <f t="shared" si="56"/>
        <v>#N/A</v>
      </c>
      <c r="AP72" s="17" t="e">
        <f>VLOOKUP($C72,'DATA PENGUKURAN GARDU'!$A:$BS,46,0)</f>
        <v>#N/A</v>
      </c>
      <c r="AQ72" s="17" t="e">
        <f>VLOOKUP($C72,'DATA PENGUKURAN GARDU'!$A:$BS,53,0)</f>
        <v>#N/A</v>
      </c>
      <c r="AR72" s="17" t="e">
        <f>VLOOKUP($C72,'DATA PENGUKURAN GARDU'!$A:$BS,54,0)</f>
        <v>#N/A</v>
      </c>
      <c r="AS72" s="20" t="e">
        <f>VLOOKUP($D72,'DATA PENGUKURAN GARDU'!$A:$BS,42,0)</f>
        <v>#N/A</v>
      </c>
      <c r="AT72" s="21" t="e">
        <f t="shared" si="57"/>
        <v>#N/A</v>
      </c>
      <c r="AU72" s="20" t="e">
        <f>VLOOKUP($D72,'DATA PENGUKURAN GARDU'!$A:$BS,44,0)</f>
        <v>#N/A</v>
      </c>
      <c r="AV72" s="21" t="e">
        <f t="shared" si="58"/>
        <v>#N/A</v>
      </c>
      <c r="AW72" s="20" t="e">
        <f>VLOOKUP($D72,'DATA PENGUKURAN GARDU'!$A:$BS,46,0)</f>
        <v>#N/A</v>
      </c>
      <c r="AX72" s="21" t="e">
        <f t="shared" si="59"/>
        <v>#N/A</v>
      </c>
      <c r="AY72" s="20" t="e">
        <f>VLOOKUP($D72,'DATA PENGUKURAN GARDU'!$A:$BS,46,0)</f>
        <v>#N/A</v>
      </c>
      <c r="AZ72" s="20" t="e">
        <f>VLOOKUP($D72,'DATA PENGUKURAN GARDU'!$A:$BS,53,0)</f>
        <v>#N/A</v>
      </c>
      <c r="BA72" s="20" t="e">
        <f>VLOOKUP($D72,'DATA PENGUKURAN GARDU'!$A:$BS,54,0)</f>
        <v>#N/A</v>
      </c>
      <c r="BB72" s="17" t="e">
        <f>VLOOKUP($E72,'DATA PENGUKURAN GARDU'!$A:$BS,42,0)</f>
        <v>#N/A</v>
      </c>
      <c r="BC72" s="23" t="e">
        <f t="shared" si="60"/>
        <v>#N/A</v>
      </c>
      <c r="BD72" s="17" t="e">
        <f>VLOOKUP($E72,'DATA PENGUKURAN GARDU'!$A:$BS,44,0)</f>
        <v>#N/A</v>
      </c>
      <c r="BE72" s="23" t="e">
        <f t="shared" si="61"/>
        <v>#N/A</v>
      </c>
      <c r="BF72" s="17" t="e">
        <f>VLOOKUP($E72,'DATA PENGUKURAN GARDU'!$A:$BS,46,0)</f>
        <v>#N/A</v>
      </c>
      <c r="BG72" s="23" t="e">
        <f t="shared" si="62"/>
        <v>#N/A</v>
      </c>
      <c r="BH72" s="17" t="e">
        <f>VLOOKUP($E72,'DATA PENGUKURAN GARDU'!$A:$BS,46,0)</f>
        <v>#N/A</v>
      </c>
      <c r="BI72" s="17" t="e">
        <f>VLOOKUP($E72,'DATA PENGUKURAN GARDU'!$A:$BS,53,0)</f>
        <v>#N/A</v>
      </c>
      <c r="BJ72" s="17" t="e">
        <f>VLOOKUP($E72,'DATA PENGUKURAN GARDU'!$A:$BS,54,0)</f>
        <v>#N/A</v>
      </c>
      <c r="BK72" s="20" t="e">
        <f t="shared" si="63"/>
        <v>#N/A</v>
      </c>
      <c r="BL72" s="20" t="e">
        <f t="shared" si="64"/>
        <v>#N/A</v>
      </c>
      <c r="BM72" s="20" t="e">
        <f t="shared" si="65"/>
        <v>#N/A</v>
      </c>
      <c r="BN72" s="25" t="e">
        <f t="shared" si="66"/>
        <v>#N/A</v>
      </c>
      <c r="BO72" s="26" t="str">
        <f t="shared" si="67"/>
        <v>0</v>
      </c>
      <c r="BP72" s="21" t="e">
        <f t="shared" si="68"/>
        <v>#VALUE!</v>
      </c>
      <c r="BQ72" s="20" t="e">
        <f t="shared" si="69"/>
        <v>#N/A</v>
      </c>
      <c r="BR72" s="20" t="e">
        <v>#N/A</v>
      </c>
      <c r="BS72" s="9" t="e">
        <v>#N/A</v>
      </c>
      <c r="BT72" s="2" t="e">
        <f t="shared" si="70"/>
        <v>#VALUE!</v>
      </c>
      <c r="BU72" s="2" t="e">
        <f t="shared" si="38"/>
        <v>#N/A</v>
      </c>
      <c r="BV72" s="2" t="e">
        <f t="shared" si="39"/>
        <v>#N/A</v>
      </c>
    </row>
    <row r="73" s="2" customFormat="1" ht="22.95" customHeight="1" spans="1:74">
      <c r="A73" s="9" t="str">
        <f t="shared" si="40"/>
        <v>K-278.4Induk</v>
      </c>
      <c r="B73" s="9" t="str">
        <f t="shared" si="41"/>
        <v>K-278.4jurusan 1</v>
      </c>
      <c r="C73" s="9" t="str">
        <f t="shared" si="42"/>
        <v>K-278.4jurusan 2</v>
      </c>
      <c r="D73" s="9" t="str">
        <f t="shared" si="43"/>
        <v>K-278.4jurusan 3</v>
      </c>
      <c r="E73" s="9" t="str">
        <f t="shared" si="44"/>
        <v>K-278.4jurusan 4</v>
      </c>
      <c r="F73" s="10" t="s">
        <v>131</v>
      </c>
      <c r="G73" s="10" t="s">
        <v>132</v>
      </c>
      <c r="H73" s="10" t="s">
        <v>133</v>
      </c>
      <c r="I73" s="10">
        <v>0.601095</v>
      </c>
      <c r="J73" s="10">
        <v>124.269657</v>
      </c>
      <c r="K73" s="10" t="s">
        <v>7465</v>
      </c>
      <c r="L73" s="10" t="s">
        <v>7465</v>
      </c>
      <c r="M73" s="10" t="s">
        <v>7465</v>
      </c>
      <c r="N73" s="14">
        <f t="shared" si="45"/>
        <v>0</v>
      </c>
      <c r="O73" s="15" t="e">
        <f t="shared" si="46"/>
        <v>#VALUE!</v>
      </c>
      <c r="P73" s="15" t="e">
        <f t="shared" si="47"/>
        <v>#VALUE!</v>
      </c>
      <c r="Q73" s="17" t="e">
        <f>VLOOKUP($A73,'DATA PENGUKURAN GARDU'!$A:$BS,42,0)</f>
        <v>#N/A</v>
      </c>
      <c r="R73" s="18" t="e">
        <f t="shared" si="48"/>
        <v>#N/A</v>
      </c>
      <c r="S73" s="17" t="e">
        <f>VLOOKUP($A73,'DATA PENGUKURAN GARDU'!$A:$BS,44,0)</f>
        <v>#N/A</v>
      </c>
      <c r="T73" s="18" t="e">
        <f t="shared" si="49"/>
        <v>#N/A</v>
      </c>
      <c r="U73" s="17" t="e">
        <f>VLOOKUP($A73,'DATA PENGUKURAN GARDU'!$A:$BS,46,0)</f>
        <v>#N/A</v>
      </c>
      <c r="V73" s="18" t="e">
        <f t="shared" si="50"/>
        <v>#N/A</v>
      </c>
      <c r="W73" s="17" t="e">
        <f>VLOOKUP($A73,'DATA PENGUKURAN GARDU'!$A:$BS,48,0)</f>
        <v>#N/A</v>
      </c>
      <c r="X73" s="17" t="e">
        <f>VLOOKUP($A73,'DATA PENGUKURAN GARDU'!$A:$BS,53,0)</f>
        <v>#N/A</v>
      </c>
      <c r="Y73" s="17" t="e">
        <f>VLOOKUP($A73,'DATA PENGUKURAN GARDU'!$A:$BS,54,0)</f>
        <v>#N/A</v>
      </c>
      <c r="Z73" s="17" t="e">
        <f>VLOOKUP($A73,'DATA PENGUKURAN GARDU'!$A:$BS,55,0)</f>
        <v>#N/A</v>
      </c>
      <c r="AA73" s="20" t="e">
        <f>VLOOKUP($B73,'DATA PENGUKURAN GARDU'!$A:$BS,42,0)</f>
        <v>#N/A</v>
      </c>
      <c r="AB73" s="21" t="e">
        <f t="shared" si="51"/>
        <v>#N/A</v>
      </c>
      <c r="AC73" s="20" t="e">
        <f>VLOOKUP($B73,'DATA PENGUKURAN GARDU'!$A:$BS,44,0)</f>
        <v>#N/A</v>
      </c>
      <c r="AD73" s="21" t="e">
        <f t="shared" si="52"/>
        <v>#N/A</v>
      </c>
      <c r="AE73" s="20" t="e">
        <f>VLOOKUP($B73,'DATA PENGUKURAN GARDU'!$A:$BS,46,0)</f>
        <v>#N/A</v>
      </c>
      <c r="AF73" s="21" t="e">
        <f t="shared" si="53"/>
        <v>#N/A</v>
      </c>
      <c r="AG73" s="20" t="e">
        <f>VLOOKUP($B73,'DATA PENGUKURAN GARDU'!$A:$BS,46,0)</f>
        <v>#N/A</v>
      </c>
      <c r="AH73" s="20" t="e">
        <f>VLOOKUP($B73,'DATA PENGUKURAN GARDU'!$A:$BS,53,0)</f>
        <v>#N/A</v>
      </c>
      <c r="AI73" s="20" t="e">
        <f>VLOOKUP($B73,'DATA PENGUKURAN GARDU'!$A:$BS,54,0)</f>
        <v>#N/A</v>
      </c>
      <c r="AJ73" s="17" t="e">
        <f>VLOOKUP($C73,'DATA PENGUKURAN GARDU'!$A:$BS,42,0)</f>
        <v>#N/A</v>
      </c>
      <c r="AK73" s="23" t="e">
        <f t="shared" si="54"/>
        <v>#N/A</v>
      </c>
      <c r="AL73" s="17" t="e">
        <f>VLOOKUP($C73,'DATA PENGUKURAN GARDU'!$A:$BS,44,0)</f>
        <v>#N/A</v>
      </c>
      <c r="AM73" s="23" t="e">
        <f t="shared" si="55"/>
        <v>#N/A</v>
      </c>
      <c r="AN73" s="17" t="e">
        <f>VLOOKUP($C73,'DATA PENGUKURAN GARDU'!$A:$BS,46,0)</f>
        <v>#N/A</v>
      </c>
      <c r="AO73" s="23" t="e">
        <f t="shared" si="56"/>
        <v>#N/A</v>
      </c>
      <c r="AP73" s="17" t="e">
        <f>VLOOKUP($C73,'DATA PENGUKURAN GARDU'!$A:$BS,46,0)</f>
        <v>#N/A</v>
      </c>
      <c r="AQ73" s="17" t="e">
        <f>VLOOKUP($C73,'DATA PENGUKURAN GARDU'!$A:$BS,53,0)</f>
        <v>#N/A</v>
      </c>
      <c r="AR73" s="17" t="e">
        <f>VLOOKUP($C73,'DATA PENGUKURAN GARDU'!$A:$BS,54,0)</f>
        <v>#N/A</v>
      </c>
      <c r="AS73" s="20" t="e">
        <f>VLOOKUP($D73,'DATA PENGUKURAN GARDU'!$A:$BS,42,0)</f>
        <v>#N/A</v>
      </c>
      <c r="AT73" s="21" t="e">
        <f t="shared" si="57"/>
        <v>#N/A</v>
      </c>
      <c r="AU73" s="20" t="e">
        <f>VLOOKUP($D73,'DATA PENGUKURAN GARDU'!$A:$BS,44,0)</f>
        <v>#N/A</v>
      </c>
      <c r="AV73" s="21" t="e">
        <f t="shared" si="58"/>
        <v>#N/A</v>
      </c>
      <c r="AW73" s="20" t="e">
        <f>VLOOKUP($D73,'DATA PENGUKURAN GARDU'!$A:$BS,46,0)</f>
        <v>#N/A</v>
      </c>
      <c r="AX73" s="21" t="e">
        <f t="shared" si="59"/>
        <v>#N/A</v>
      </c>
      <c r="AY73" s="20" t="e">
        <f>VLOOKUP($D73,'DATA PENGUKURAN GARDU'!$A:$BS,46,0)</f>
        <v>#N/A</v>
      </c>
      <c r="AZ73" s="20" t="e">
        <f>VLOOKUP($D73,'DATA PENGUKURAN GARDU'!$A:$BS,53,0)</f>
        <v>#N/A</v>
      </c>
      <c r="BA73" s="20" t="e">
        <f>VLOOKUP($D73,'DATA PENGUKURAN GARDU'!$A:$BS,54,0)</f>
        <v>#N/A</v>
      </c>
      <c r="BB73" s="17" t="e">
        <f>VLOOKUP($E73,'DATA PENGUKURAN GARDU'!$A:$BS,42,0)</f>
        <v>#N/A</v>
      </c>
      <c r="BC73" s="23" t="e">
        <f t="shared" si="60"/>
        <v>#N/A</v>
      </c>
      <c r="BD73" s="17" t="e">
        <f>VLOOKUP($E73,'DATA PENGUKURAN GARDU'!$A:$BS,44,0)</f>
        <v>#N/A</v>
      </c>
      <c r="BE73" s="23" t="e">
        <f t="shared" si="61"/>
        <v>#N/A</v>
      </c>
      <c r="BF73" s="17" t="e">
        <f>VLOOKUP($E73,'DATA PENGUKURAN GARDU'!$A:$BS,46,0)</f>
        <v>#N/A</v>
      </c>
      <c r="BG73" s="23" t="e">
        <f t="shared" si="62"/>
        <v>#N/A</v>
      </c>
      <c r="BH73" s="17" t="e">
        <f>VLOOKUP($E73,'DATA PENGUKURAN GARDU'!$A:$BS,46,0)</f>
        <v>#N/A</v>
      </c>
      <c r="BI73" s="17" t="e">
        <f>VLOOKUP($E73,'DATA PENGUKURAN GARDU'!$A:$BS,53,0)</f>
        <v>#N/A</v>
      </c>
      <c r="BJ73" s="17" t="e">
        <f>VLOOKUP($E73,'DATA PENGUKURAN GARDU'!$A:$BS,54,0)</f>
        <v>#N/A</v>
      </c>
      <c r="BK73" s="20" t="e">
        <f t="shared" si="63"/>
        <v>#N/A</v>
      </c>
      <c r="BL73" s="20" t="e">
        <f t="shared" si="64"/>
        <v>#N/A</v>
      </c>
      <c r="BM73" s="20" t="e">
        <f t="shared" si="65"/>
        <v>#N/A</v>
      </c>
      <c r="BN73" s="25" t="e">
        <f t="shared" si="66"/>
        <v>#N/A</v>
      </c>
      <c r="BO73" s="26" t="str">
        <f t="shared" si="67"/>
        <v>0</v>
      </c>
      <c r="BP73" s="21" t="e">
        <f t="shared" si="68"/>
        <v>#VALUE!</v>
      </c>
      <c r="BQ73" s="20" t="e">
        <f t="shared" si="69"/>
        <v>#N/A</v>
      </c>
      <c r="BR73" s="20" t="e">
        <v>#N/A</v>
      </c>
      <c r="BS73" s="9" t="e">
        <v>#N/A</v>
      </c>
      <c r="BT73" s="2" t="e">
        <f t="shared" si="70"/>
        <v>#VALUE!</v>
      </c>
      <c r="BU73" s="2" t="e">
        <f t="shared" si="38"/>
        <v>#N/A</v>
      </c>
      <c r="BV73" s="2" t="e">
        <f t="shared" si="39"/>
        <v>#N/A</v>
      </c>
    </row>
    <row r="74" s="2" customFormat="1" ht="22.95" customHeight="1" spans="1:74">
      <c r="A74" s="9" t="str">
        <f t="shared" si="40"/>
        <v>KMO 210.1Induk</v>
      </c>
      <c r="B74" s="9" t="str">
        <f t="shared" si="41"/>
        <v>KMO 210.1jurusan 1</v>
      </c>
      <c r="C74" s="9" t="str">
        <f t="shared" si="42"/>
        <v>KMO 210.1jurusan 2</v>
      </c>
      <c r="D74" s="9" t="str">
        <f t="shared" si="43"/>
        <v>KMO 210.1jurusan 3</v>
      </c>
      <c r="E74" s="9" t="str">
        <f t="shared" si="44"/>
        <v>KMO 210.1jurusan 4</v>
      </c>
      <c r="F74" s="10" t="s">
        <v>52</v>
      </c>
      <c r="G74" s="10" t="s">
        <v>8</v>
      </c>
      <c r="H74" s="10" t="s">
        <v>134</v>
      </c>
      <c r="I74" s="10">
        <v>0.81178</v>
      </c>
      <c r="J74" s="10">
        <v>124.654772</v>
      </c>
      <c r="K74" s="10" t="s">
        <v>7465</v>
      </c>
      <c r="L74" s="10" t="s">
        <v>7465</v>
      </c>
      <c r="M74" s="10" t="s">
        <v>7465</v>
      </c>
      <c r="N74" s="14">
        <f t="shared" si="45"/>
        <v>0</v>
      </c>
      <c r="O74" s="15" t="e">
        <f t="shared" si="46"/>
        <v>#VALUE!</v>
      </c>
      <c r="P74" s="15" t="e">
        <f t="shared" si="47"/>
        <v>#VALUE!</v>
      </c>
      <c r="Q74" s="17" t="e">
        <f>VLOOKUP($A74,'DATA PENGUKURAN GARDU'!$A:$BS,42,0)</f>
        <v>#N/A</v>
      </c>
      <c r="R74" s="18" t="e">
        <f t="shared" si="48"/>
        <v>#N/A</v>
      </c>
      <c r="S74" s="17" t="e">
        <f>VLOOKUP($A74,'DATA PENGUKURAN GARDU'!$A:$BS,44,0)</f>
        <v>#N/A</v>
      </c>
      <c r="T74" s="18" t="e">
        <f t="shared" si="49"/>
        <v>#N/A</v>
      </c>
      <c r="U74" s="17" t="e">
        <f>VLOOKUP($A74,'DATA PENGUKURAN GARDU'!$A:$BS,46,0)</f>
        <v>#N/A</v>
      </c>
      <c r="V74" s="18" t="e">
        <f t="shared" si="50"/>
        <v>#N/A</v>
      </c>
      <c r="W74" s="17" t="e">
        <f>VLOOKUP($A74,'DATA PENGUKURAN GARDU'!$A:$BS,48,0)</f>
        <v>#N/A</v>
      </c>
      <c r="X74" s="17" t="e">
        <f>VLOOKUP($A74,'DATA PENGUKURAN GARDU'!$A:$BS,53,0)</f>
        <v>#N/A</v>
      </c>
      <c r="Y74" s="17" t="e">
        <f>VLOOKUP($A74,'DATA PENGUKURAN GARDU'!$A:$BS,54,0)</f>
        <v>#N/A</v>
      </c>
      <c r="Z74" s="17" t="e">
        <f>VLOOKUP($A74,'DATA PENGUKURAN GARDU'!$A:$BS,55,0)</f>
        <v>#N/A</v>
      </c>
      <c r="AA74" s="20" t="e">
        <f>VLOOKUP($B74,'DATA PENGUKURAN GARDU'!$A:$BS,42,0)</f>
        <v>#N/A</v>
      </c>
      <c r="AB74" s="21" t="e">
        <f t="shared" si="51"/>
        <v>#N/A</v>
      </c>
      <c r="AC74" s="20" t="e">
        <f>VLOOKUP($B74,'DATA PENGUKURAN GARDU'!$A:$BS,44,0)</f>
        <v>#N/A</v>
      </c>
      <c r="AD74" s="21" t="e">
        <f t="shared" si="52"/>
        <v>#N/A</v>
      </c>
      <c r="AE74" s="20" t="e">
        <f>VLOOKUP($B74,'DATA PENGUKURAN GARDU'!$A:$BS,46,0)</f>
        <v>#N/A</v>
      </c>
      <c r="AF74" s="21" t="e">
        <f t="shared" si="53"/>
        <v>#N/A</v>
      </c>
      <c r="AG74" s="20" t="e">
        <f>VLOOKUP($B74,'DATA PENGUKURAN GARDU'!$A:$BS,46,0)</f>
        <v>#N/A</v>
      </c>
      <c r="AH74" s="20" t="e">
        <f>VLOOKUP($B74,'DATA PENGUKURAN GARDU'!$A:$BS,53,0)</f>
        <v>#N/A</v>
      </c>
      <c r="AI74" s="20" t="e">
        <f>VLOOKUP($B74,'DATA PENGUKURAN GARDU'!$A:$BS,54,0)</f>
        <v>#N/A</v>
      </c>
      <c r="AJ74" s="17" t="e">
        <f>VLOOKUP($C74,'DATA PENGUKURAN GARDU'!$A:$BS,42,0)</f>
        <v>#N/A</v>
      </c>
      <c r="AK74" s="23" t="e">
        <f t="shared" si="54"/>
        <v>#N/A</v>
      </c>
      <c r="AL74" s="17" t="e">
        <f>VLOOKUP($C74,'DATA PENGUKURAN GARDU'!$A:$BS,44,0)</f>
        <v>#N/A</v>
      </c>
      <c r="AM74" s="23" t="e">
        <f t="shared" si="55"/>
        <v>#N/A</v>
      </c>
      <c r="AN74" s="17" t="e">
        <f>VLOOKUP($C74,'DATA PENGUKURAN GARDU'!$A:$BS,46,0)</f>
        <v>#N/A</v>
      </c>
      <c r="AO74" s="23" t="e">
        <f t="shared" si="56"/>
        <v>#N/A</v>
      </c>
      <c r="AP74" s="17" t="e">
        <f>VLOOKUP($C74,'DATA PENGUKURAN GARDU'!$A:$BS,46,0)</f>
        <v>#N/A</v>
      </c>
      <c r="AQ74" s="17" t="e">
        <f>VLOOKUP($C74,'DATA PENGUKURAN GARDU'!$A:$BS,53,0)</f>
        <v>#N/A</v>
      </c>
      <c r="AR74" s="17" t="e">
        <f>VLOOKUP($C74,'DATA PENGUKURAN GARDU'!$A:$BS,54,0)</f>
        <v>#N/A</v>
      </c>
      <c r="AS74" s="20" t="e">
        <f>VLOOKUP($D74,'DATA PENGUKURAN GARDU'!$A:$BS,42,0)</f>
        <v>#N/A</v>
      </c>
      <c r="AT74" s="21" t="e">
        <f t="shared" si="57"/>
        <v>#N/A</v>
      </c>
      <c r="AU74" s="20" t="e">
        <f>VLOOKUP($D74,'DATA PENGUKURAN GARDU'!$A:$BS,44,0)</f>
        <v>#N/A</v>
      </c>
      <c r="AV74" s="21" t="e">
        <f t="shared" si="58"/>
        <v>#N/A</v>
      </c>
      <c r="AW74" s="20" t="e">
        <f>VLOOKUP($D74,'DATA PENGUKURAN GARDU'!$A:$BS,46,0)</f>
        <v>#N/A</v>
      </c>
      <c r="AX74" s="21" t="e">
        <f t="shared" si="59"/>
        <v>#N/A</v>
      </c>
      <c r="AY74" s="20" t="e">
        <f>VLOOKUP($D74,'DATA PENGUKURAN GARDU'!$A:$BS,46,0)</f>
        <v>#N/A</v>
      </c>
      <c r="AZ74" s="20" t="e">
        <f>VLOOKUP($D74,'DATA PENGUKURAN GARDU'!$A:$BS,53,0)</f>
        <v>#N/A</v>
      </c>
      <c r="BA74" s="20" t="e">
        <f>VLOOKUP($D74,'DATA PENGUKURAN GARDU'!$A:$BS,54,0)</f>
        <v>#N/A</v>
      </c>
      <c r="BB74" s="17" t="e">
        <f>VLOOKUP($E74,'DATA PENGUKURAN GARDU'!$A:$BS,42,0)</f>
        <v>#N/A</v>
      </c>
      <c r="BC74" s="23" t="e">
        <f t="shared" si="60"/>
        <v>#N/A</v>
      </c>
      <c r="BD74" s="17" t="e">
        <f>VLOOKUP($E74,'DATA PENGUKURAN GARDU'!$A:$BS,44,0)</f>
        <v>#N/A</v>
      </c>
      <c r="BE74" s="23" t="e">
        <f t="shared" si="61"/>
        <v>#N/A</v>
      </c>
      <c r="BF74" s="17" t="e">
        <f>VLOOKUP($E74,'DATA PENGUKURAN GARDU'!$A:$BS,46,0)</f>
        <v>#N/A</v>
      </c>
      <c r="BG74" s="23" t="e">
        <f t="shared" si="62"/>
        <v>#N/A</v>
      </c>
      <c r="BH74" s="17" t="e">
        <f>VLOOKUP($E74,'DATA PENGUKURAN GARDU'!$A:$BS,46,0)</f>
        <v>#N/A</v>
      </c>
      <c r="BI74" s="17" t="e">
        <f>VLOOKUP($E74,'DATA PENGUKURAN GARDU'!$A:$BS,53,0)</f>
        <v>#N/A</v>
      </c>
      <c r="BJ74" s="17" t="e">
        <f>VLOOKUP($E74,'DATA PENGUKURAN GARDU'!$A:$BS,54,0)</f>
        <v>#N/A</v>
      </c>
      <c r="BK74" s="20" t="e">
        <f t="shared" si="63"/>
        <v>#N/A</v>
      </c>
      <c r="BL74" s="20" t="e">
        <f t="shared" si="64"/>
        <v>#N/A</v>
      </c>
      <c r="BM74" s="20" t="e">
        <f t="shared" si="65"/>
        <v>#N/A</v>
      </c>
      <c r="BN74" s="25" t="e">
        <f t="shared" si="66"/>
        <v>#N/A</v>
      </c>
      <c r="BO74" s="26" t="str">
        <f t="shared" si="67"/>
        <v>0</v>
      </c>
      <c r="BP74" s="21" t="e">
        <f t="shared" si="68"/>
        <v>#VALUE!</v>
      </c>
      <c r="BQ74" s="20" t="e">
        <f t="shared" si="69"/>
        <v>#N/A</v>
      </c>
      <c r="BR74" s="20" t="e">
        <v>#N/A</v>
      </c>
      <c r="BS74" s="9" t="e">
        <v>#N/A</v>
      </c>
      <c r="BT74" s="2" t="e">
        <f t="shared" si="70"/>
        <v>#VALUE!</v>
      </c>
      <c r="BU74" s="2" t="e">
        <f t="shared" si="38"/>
        <v>#N/A</v>
      </c>
      <c r="BV74" s="2" t="e">
        <f t="shared" si="39"/>
        <v>#N/A</v>
      </c>
    </row>
    <row r="75" s="2" customFormat="1" ht="22.95" customHeight="1" spans="1:74">
      <c r="A75" s="9" t="str">
        <f t="shared" si="40"/>
        <v>KMO 216.1Induk</v>
      </c>
      <c r="B75" s="9" t="str">
        <f t="shared" si="41"/>
        <v>KMO 216.1jurusan 1</v>
      </c>
      <c r="C75" s="9" t="str">
        <f t="shared" si="42"/>
        <v>KMO 216.1jurusan 2</v>
      </c>
      <c r="D75" s="9" t="str">
        <f t="shared" si="43"/>
        <v>KMO 216.1jurusan 3</v>
      </c>
      <c r="E75" s="9" t="str">
        <f t="shared" si="44"/>
        <v>KMO 216.1jurusan 4</v>
      </c>
      <c r="F75" s="10" t="s">
        <v>7</v>
      </c>
      <c r="G75" s="10" t="s">
        <v>8</v>
      </c>
      <c r="H75" s="10" t="s">
        <v>135</v>
      </c>
      <c r="I75" s="10">
        <v>0.85296</v>
      </c>
      <c r="J75" s="10">
        <v>124.689603</v>
      </c>
      <c r="K75" s="10" t="s">
        <v>7465</v>
      </c>
      <c r="L75" s="10" t="s">
        <v>7465</v>
      </c>
      <c r="M75" s="10" t="s">
        <v>7465</v>
      </c>
      <c r="N75" s="14">
        <f t="shared" si="45"/>
        <v>0</v>
      </c>
      <c r="O75" s="15" t="e">
        <f t="shared" si="46"/>
        <v>#VALUE!</v>
      </c>
      <c r="P75" s="15" t="e">
        <f t="shared" si="47"/>
        <v>#VALUE!</v>
      </c>
      <c r="Q75" s="17" t="e">
        <f>VLOOKUP($A75,'DATA PENGUKURAN GARDU'!$A:$BS,42,0)</f>
        <v>#N/A</v>
      </c>
      <c r="R75" s="18" t="e">
        <f t="shared" si="48"/>
        <v>#N/A</v>
      </c>
      <c r="S75" s="17" t="e">
        <f>VLOOKUP($A75,'DATA PENGUKURAN GARDU'!$A:$BS,44,0)</f>
        <v>#N/A</v>
      </c>
      <c r="T75" s="18" t="e">
        <f t="shared" si="49"/>
        <v>#N/A</v>
      </c>
      <c r="U75" s="17" t="e">
        <f>VLOOKUP($A75,'DATA PENGUKURAN GARDU'!$A:$BS,46,0)</f>
        <v>#N/A</v>
      </c>
      <c r="V75" s="18" t="e">
        <f t="shared" si="50"/>
        <v>#N/A</v>
      </c>
      <c r="W75" s="17" t="e">
        <f>VLOOKUP($A75,'DATA PENGUKURAN GARDU'!$A:$BS,48,0)</f>
        <v>#N/A</v>
      </c>
      <c r="X75" s="17" t="e">
        <f>VLOOKUP($A75,'DATA PENGUKURAN GARDU'!$A:$BS,53,0)</f>
        <v>#N/A</v>
      </c>
      <c r="Y75" s="17" t="e">
        <f>VLOOKUP($A75,'DATA PENGUKURAN GARDU'!$A:$BS,54,0)</f>
        <v>#N/A</v>
      </c>
      <c r="Z75" s="17" t="e">
        <f>VLOOKUP($A75,'DATA PENGUKURAN GARDU'!$A:$BS,55,0)</f>
        <v>#N/A</v>
      </c>
      <c r="AA75" s="20" t="e">
        <f>VLOOKUP($B75,'DATA PENGUKURAN GARDU'!$A:$BS,42,0)</f>
        <v>#N/A</v>
      </c>
      <c r="AB75" s="21" t="e">
        <f t="shared" si="51"/>
        <v>#N/A</v>
      </c>
      <c r="AC75" s="20" t="e">
        <f>VLOOKUP($B75,'DATA PENGUKURAN GARDU'!$A:$BS,44,0)</f>
        <v>#N/A</v>
      </c>
      <c r="AD75" s="21" t="e">
        <f t="shared" si="52"/>
        <v>#N/A</v>
      </c>
      <c r="AE75" s="20" t="e">
        <f>VLOOKUP($B75,'DATA PENGUKURAN GARDU'!$A:$BS,46,0)</f>
        <v>#N/A</v>
      </c>
      <c r="AF75" s="21" t="e">
        <f t="shared" si="53"/>
        <v>#N/A</v>
      </c>
      <c r="AG75" s="20" t="e">
        <f>VLOOKUP($B75,'DATA PENGUKURAN GARDU'!$A:$BS,46,0)</f>
        <v>#N/A</v>
      </c>
      <c r="AH75" s="20" t="e">
        <f>VLOOKUP($B75,'DATA PENGUKURAN GARDU'!$A:$BS,53,0)</f>
        <v>#N/A</v>
      </c>
      <c r="AI75" s="20" t="e">
        <f>VLOOKUP($B75,'DATA PENGUKURAN GARDU'!$A:$BS,54,0)</f>
        <v>#N/A</v>
      </c>
      <c r="AJ75" s="17" t="e">
        <f>VLOOKUP($C75,'DATA PENGUKURAN GARDU'!$A:$BS,42,0)</f>
        <v>#N/A</v>
      </c>
      <c r="AK75" s="23" t="e">
        <f t="shared" si="54"/>
        <v>#N/A</v>
      </c>
      <c r="AL75" s="17" t="e">
        <f>VLOOKUP($C75,'DATA PENGUKURAN GARDU'!$A:$BS,44,0)</f>
        <v>#N/A</v>
      </c>
      <c r="AM75" s="23" t="e">
        <f t="shared" si="55"/>
        <v>#N/A</v>
      </c>
      <c r="AN75" s="17" t="e">
        <f>VLOOKUP($C75,'DATA PENGUKURAN GARDU'!$A:$BS,46,0)</f>
        <v>#N/A</v>
      </c>
      <c r="AO75" s="23" t="e">
        <f t="shared" si="56"/>
        <v>#N/A</v>
      </c>
      <c r="AP75" s="17" t="e">
        <f>VLOOKUP($C75,'DATA PENGUKURAN GARDU'!$A:$BS,46,0)</f>
        <v>#N/A</v>
      </c>
      <c r="AQ75" s="17" t="e">
        <f>VLOOKUP($C75,'DATA PENGUKURAN GARDU'!$A:$BS,53,0)</f>
        <v>#N/A</v>
      </c>
      <c r="AR75" s="17" t="e">
        <f>VLOOKUP($C75,'DATA PENGUKURAN GARDU'!$A:$BS,54,0)</f>
        <v>#N/A</v>
      </c>
      <c r="AS75" s="20" t="e">
        <f>VLOOKUP($D75,'DATA PENGUKURAN GARDU'!$A:$BS,42,0)</f>
        <v>#N/A</v>
      </c>
      <c r="AT75" s="21" t="e">
        <f t="shared" si="57"/>
        <v>#N/A</v>
      </c>
      <c r="AU75" s="20" t="e">
        <f>VLOOKUP($D75,'DATA PENGUKURAN GARDU'!$A:$BS,44,0)</f>
        <v>#N/A</v>
      </c>
      <c r="AV75" s="21" t="e">
        <f t="shared" si="58"/>
        <v>#N/A</v>
      </c>
      <c r="AW75" s="20" t="e">
        <f>VLOOKUP($D75,'DATA PENGUKURAN GARDU'!$A:$BS,46,0)</f>
        <v>#N/A</v>
      </c>
      <c r="AX75" s="21" t="e">
        <f t="shared" si="59"/>
        <v>#N/A</v>
      </c>
      <c r="AY75" s="20" t="e">
        <f>VLOOKUP($D75,'DATA PENGUKURAN GARDU'!$A:$BS,46,0)</f>
        <v>#N/A</v>
      </c>
      <c r="AZ75" s="20" t="e">
        <f>VLOOKUP($D75,'DATA PENGUKURAN GARDU'!$A:$BS,53,0)</f>
        <v>#N/A</v>
      </c>
      <c r="BA75" s="20" t="e">
        <f>VLOOKUP($D75,'DATA PENGUKURAN GARDU'!$A:$BS,54,0)</f>
        <v>#N/A</v>
      </c>
      <c r="BB75" s="17" t="e">
        <f>VLOOKUP($E75,'DATA PENGUKURAN GARDU'!$A:$BS,42,0)</f>
        <v>#N/A</v>
      </c>
      <c r="BC75" s="23" t="e">
        <f t="shared" si="60"/>
        <v>#N/A</v>
      </c>
      <c r="BD75" s="17" t="e">
        <f>VLOOKUP($E75,'DATA PENGUKURAN GARDU'!$A:$BS,44,0)</f>
        <v>#N/A</v>
      </c>
      <c r="BE75" s="23" t="e">
        <f t="shared" si="61"/>
        <v>#N/A</v>
      </c>
      <c r="BF75" s="17" t="e">
        <f>VLOOKUP($E75,'DATA PENGUKURAN GARDU'!$A:$BS,46,0)</f>
        <v>#N/A</v>
      </c>
      <c r="BG75" s="23" t="e">
        <f t="shared" si="62"/>
        <v>#N/A</v>
      </c>
      <c r="BH75" s="17" t="e">
        <f>VLOOKUP($E75,'DATA PENGUKURAN GARDU'!$A:$BS,46,0)</f>
        <v>#N/A</v>
      </c>
      <c r="BI75" s="17" t="e">
        <f>VLOOKUP($E75,'DATA PENGUKURAN GARDU'!$A:$BS,53,0)</f>
        <v>#N/A</v>
      </c>
      <c r="BJ75" s="17" t="e">
        <f>VLOOKUP($E75,'DATA PENGUKURAN GARDU'!$A:$BS,54,0)</f>
        <v>#N/A</v>
      </c>
      <c r="BK75" s="20" t="e">
        <f t="shared" si="63"/>
        <v>#N/A</v>
      </c>
      <c r="BL75" s="20" t="e">
        <f t="shared" si="64"/>
        <v>#N/A</v>
      </c>
      <c r="BM75" s="20" t="e">
        <f t="shared" si="65"/>
        <v>#N/A</v>
      </c>
      <c r="BN75" s="25" t="e">
        <f t="shared" si="66"/>
        <v>#N/A</v>
      </c>
      <c r="BO75" s="26" t="str">
        <f t="shared" si="67"/>
        <v>0</v>
      </c>
      <c r="BP75" s="21" t="e">
        <f t="shared" si="68"/>
        <v>#VALUE!</v>
      </c>
      <c r="BQ75" s="20" t="e">
        <f t="shared" si="69"/>
        <v>#N/A</v>
      </c>
      <c r="BR75" s="20" t="e">
        <v>#N/A</v>
      </c>
      <c r="BS75" s="9" t="e">
        <v>#N/A</v>
      </c>
      <c r="BT75" s="2" t="e">
        <f t="shared" si="70"/>
        <v>#VALUE!</v>
      </c>
      <c r="BU75" s="2" t="e">
        <f t="shared" si="38"/>
        <v>#N/A</v>
      </c>
      <c r="BV75" s="2" t="e">
        <f t="shared" si="39"/>
        <v>#N/A</v>
      </c>
    </row>
    <row r="76" s="2" customFormat="1" ht="22.95" customHeight="1" spans="1:74">
      <c r="A76" s="9" t="str">
        <f t="shared" si="40"/>
        <v>K-249.2Induk</v>
      </c>
      <c r="B76" s="9" t="str">
        <f t="shared" si="41"/>
        <v>K-249.2jurusan 1</v>
      </c>
      <c r="C76" s="9" t="str">
        <f t="shared" si="42"/>
        <v>K-249.2jurusan 2</v>
      </c>
      <c r="D76" s="9" t="str">
        <f t="shared" si="43"/>
        <v>K-249.2jurusan 3</v>
      </c>
      <c r="E76" s="9" t="str">
        <f t="shared" si="44"/>
        <v>K-249.2jurusan 4</v>
      </c>
      <c r="F76" s="10" t="s">
        <v>136</v>
      </c>
      <c r="G76" s="10" t="s">
        <v>132</v>
      </c>
      <c r="H76" s="10" t="s">
        <v>137</v>
      </c>
      <c r="I76" s="10">
        <v>0.70674</v>
      </c>
      <c r="J76" s="10">
        <v>124.322955</v>
      </c>
      <c r="K76" s="10" t="s">
        <v>7465</v>
      </c>
      <c r="L76" s="10" t="s">
        <v>7465</v>
      </c>
      <c r="M76" s="10" t="s">
        <v>7465</v>
      </c>
      <c r="N76" s="14">
        <f t="shared" si="45"/>
        <v>0</v>
      </c>
      <c r="O76" s="15" t="e">
        <f t="shared" si="46"/>
        <v>#VALUE!</v>
      </c>
      <c r="P76" s="15" t="e">
        <f t="shared" si="47"/>
        <v>#VALUE!</v>
      </c>
      <c r="Q76" s="17" t="e">
        <f>VLOOKUP($A76,'DATA PENGUKURAN GARDU'!$A:$BS,42,0)</f>
        <v>#N/A</v>
      </c>
      <c r="R76" s="18" t="e">
        <f t="shared" si="48"/>
        <v>#N/A</v>
      </c>
      <c r="S76" s="17" t="e">
        <f>VLOOKUP($A76,'DATA PENGUKURAN GARDU'!$A:$BS,44,0)</f>
        <v>#N/A</v>
      </c>
      <c r="T76" s="18" t="e">
        <f t="shared" si="49"/>
        <v>#N/A</v>
      </c>
      <c r="U76" s="17" t="e">
        <f>VLOOKUP($A76,'DATA PENGUKURAN GARDU'!$A:$BS,46,0)</f>
        <v>#N/A</v>
      </c>
      <c r="V76" s="18" t="e">
        <f t="shared" si="50"/>
        <v>#N/A</v>
      </c>
      <c r="W76" s="17" t="e">
        <f>VLOOKUP($A76,'DATA PENGUKURAN GARDU'!$A:$BS,48,0)</f>
        <v>#N/A</v>
      </c>
      <c r="X76" s="17" t="e">
        <f>VLOOKUP($A76,'DATA PENGUKURAN GARDU'!$A:$BS,53,0)</f>
        <v>#N/A</v>
      </c>
      <c r="Y76" s="17" t="e">
        <f>VLOOKUP($A76,'DATA PENGUKURAN GARDU'!$A:$BS,54,0)</f>
        <v>#N/A</v>
      </c>
      <c r="Z76" s="17" t="e">
        <f>VLOOKUP($A76,'DATA PENGUKURAN GARDU'!$A:$BS,55,0)</f>
        <v>#N/A</v>
      </c>
      <c r="AA76" s="20" t="e">
        <f>VLOOKUP($B76,'DATA PENGUKURAN GARDU'!$A:$BS,42,0)</f>
        <v>#N/A</v>
      </c>
      <c r="AB76" s="21" t="e">
        <f t="shared" si="51"/>
        <v>#N/A</v>
      </c>
      <c r="AC76" s="20" t="e">
        <f>VLOOKUP($B76,'DATA PENGUKURAN GARDU'!$A:$BS,44,0)</f>
        <v>#N/A</v>
      </c>
      <c r="AD76" s="21" t="e">
        <f t="shared" si="52"/>
        <v>#N/A</v>
      </c>
      <c r="AE76" s="20" t="e">
        <f>VLOOKUP($B76,'DATA PENGUKURAN GARDU'!$A:$BS,46,0)</f>
        <v>#N/A</v>
      </c>
      <c r="AF76" s="21" t="e">
        <f t="shared" si="53"/>
        <v>#N/A</v>
      </c>
      <c r="AG76" s="20" t="e">
        <f>VLOOKUP($B76,'DATA PENGUKURAN GARDU'!$A:$BS,46,0)</f>
        <v>#N/A</v>
      </c>
      <c r="AH76" s="20" t="e">
        <f>VLOOKUP($B76,'DATA PENGUKURAN GARDU'!$A:$BS,53,0)</f>
        <v>#N/A</v>
      </c>
      <c r="AI76" s="20" t="e">
        <f>VLOOKUP($B76,'DATA PENGUKURAN GARDU'!$A:$BS,54,0)</f>
        <v>#N/A</v>
      </c>
      <c r="AJ76" s="17" t="e">
        <f>VLOOKUP($C76,'DATA PENGUKURAN GARDU'!$A:$BS,42,0)</f>
        <v>#N/A</v>
      </c>
      <c r="AK76" s="23" t="e">
        <f t="shared" si="54"/>
        <v>#N/A</v>
      </c>
      <c r="AL76" s="17" t="e">
        <f>VLOOKUP($C76,'DATA PENGUKURAN GARDU'!$A:$BS,44,0)</f>
        <v>#N/A</v>
      </c>
      <c r="AM76" s="23" t="e">
        <f t="shared" si="55"/>
        <v>#N/A</v>
      </c>
      <c r="AN76" s="17" t="e">
        <f>VLOOKUP($C76,'DATA PENGUKURAN GARDU'!$A:$BS,46,0)</f>
        <v>#N/A</v>
      </c>
      <c r="AO76" s="23" t="e">
        <f t="shared" si="56"/>
        <v>#N/A</v>
      </c>
      <c r="AP76" s="17" t="e">
        <f>VLOOKUP($C76,'DATA PENGUKURAN GARDU'!$A:$BS,46,0)</f>
        <v>#N/A</v>
      </c>
      <c r="AQ76" s="17" t="e">
        <f>VLOOKUP($C76,'DATA PENGUKURAN GARDU'!$A:$BS,53,0)</f>
        <v>#N/A</v>
      </c>
      <c r="AR76" s="17" t="e">
        <f>VLOOKUP($C76,'DATA PENGUKURAN GARDU'!$A:$BS,54,0)</f>
        <v>#N/A</v>
      </c>
      <c r="AS76" s="20" t="e">
        <f>VLOOKUP($D76,'DATA PENGUKURAN GARDU'!$A:$BS,42,0)</f>
        <v>#N/A</v>
      </c>
      <c r="AT76" s="21" t="e">
        <f t="shared" si="57"/>
        <v>#N/A</v>
      </c>
      <c r="AU76" s="20" t="e">
        <f>VLOOKUP($D76,'DATA PENGUKURAN GARDU'!$A:$BS,44,0)</f>
        <v>#N/A</v>
      </c>
      <c r="AV76" s="21" t="e">
        <f t="shared" si="58"/>
        <v>#N/A</v>
      </c>
      <c r="AW76" s="20" t="e">
        <f>VLOOKUP($D76,'DATA PENGUKURAN GARDU'!$A:$BS,46,0)</f>
        <v>#N/A</v>
      </c>
      <c r="AX76" s="21" t="e">
        <f t="shared" si="59"/>
        <v>#N/A</v>
      </c>
      <c r="AY76" s="20" t="e">
        <f>VLOOKUP($D76,'DATA PENGUKURAN GARDU'!$A:$BS,46,0)</f>
        <v>#N/A</v>
      </c>
      <c r="AZ76" s="20" t="e">
        <f>VLOOKUP($D76,'DATA PENGUKURAN GARDU'!$A:$BS,53,0)</f>
        <v>#N/A</v>
      </c>
      <c r="BA76" s="20" t="e">
        <f>VLOOKUP($D76,'DATA PENGUKURAN GARDU'!$A:$BS,54,0)</f>
        <v>#N/A</v>
      </c>
      <c r="BB76" s="17" t="e">
        <f>VLOOKUP($E76,'DATA PENGUKURAN GARDU'!$A:$BS,42,0)</f>
        <v>#N/A</v>
      </c>
      <c r="BC76" s="23" t="e">
        <f t="shared" si="60"/>
        <v>#N/A</v>
      </c>
      <c r="BD76" s="17" t="e">
        <f>VLOOKUP($E76,'DATA PENGUKURAN GARDU'!$A:$BS,44,0)</f>
        <v>#N/A</v>
      </c>
      <c r="BE76" s="23" t="e">
        <f t="shared" si="61"/>
        <v>#N/A</v>
      </c>
      <c r="BF76" s="17" t="e">
        <f>VLOOKUP($E76,'DATA PENGUKURAN GARDU'!$A:$BS,46,0)</f>
        <v>#N/A</v>
      </c>
      <c r="BG76" s="23" t="e">
        <f t="shared" si="62"/>
        <v>#N/A</v>
      </c>
      <c r="BH76" s="17" t="e">
        <f>VLOOKUP($E76,'DATA PENGUKURAN GARDU'!$A:$BS,46,0)</f>
        <v>#N/A</v>
      </c>
      <c r="BI76" s="17" t="e">
        <f>VLOOKUP($E76,'DATA PENGUKURAN GARDU'!$A:$BS,53,0)</f>
        <v>#N/A</v>
      </c>
      <c r="BJ76" s="17" t="e">
        <f>VLOOKUP($E76,'DATA PENGUKURAN GARDU'!$A:$BS,54,0)</f>
        <v>#N/A</v>
      </c>
      <c r="BK76" s="20" t="e">
        <f t="shared" si="63"/>
        <v>#N/A</v>
      </c>
      <c r="BL76" s="20" t="e">
        <f t="shared" si="64"/>
        <v>#N/A</v>
      </c>
      <c r="BM76" s="20" t="e">
        <f t="shared" si="65"/>
        <v>#N/A</v>
      </c>
      <c r="BN76" s="25" t="e">
        <f t="shared" si="66"/>
        <v>#N/A</v>
      </c>
      <c r="BO76" s="26" t="str">
        <f t="shared" si="67"/>
        <v>0</v>
      </c>
      <c r="BP76" s="21" t="e">
        <f t="shared" si="68"/>
        <v>#VALUE!</v>
      </c>
      <c r="BQ76" s="20" t="e">
        <f t="shared" si="69"/>
        <v>#N/A</v>
      </c>
      <c r="BR76" s="20" t="e">
        <v>#N/A</v>
      </c>
      <c r="BS76" s="9" t="e">
        <v>#N/A</v>
      </c>
      <c r="BT76" s="2" t="e">
        <f t="shared" si="70"/>
        <v>#VALUE!</v>
      </c>
      <c r="BU76" s="2" t="e">
        <f t="shared" si="38"/>
        <v>#N/A</v>
      </c>
      <c r="BV76" s="2" t="e">
        <f t="shared" si="39"/>
        <v>#N/A</v>
      </c>
    </row>
    <row r="77" s="2" customFormat="1" ht="22.95" customHeight="1" spans="1:74">
      <c r="A77" s="9" t="str">
        <f t="shared" si="40"/>
        <v>K-017.1Induk</v>
      </c>
      <c r="B77" s="9" t="str">
        <f t="shared" si="41"/>
        <v>K-017.1jurusan 1</v>
      </c>
      <c r="C77" s="9" t="str">
        <f t="shared" si="42"/>
        <v>K-017.1jurusan 2</v>
      </c>
      <c r="D77" s="9" t="str">
        <f t="shared" si="43"/>
        <v>K-017.1jurusan 3</v>
      </c>
      <c r="E77" s="9" t="str">
        <f t="shared" si="44"/>
        <v>K-017.1jurusan 4</v>
      </c>
      <c r="F77" s="10" t="s">
        <v>138</v>
      </c>
      <c r="G77" s="10" t="s">
        <v>132</v>
      </c>
      <c r="H77" s="10" t="s">
        <v>139</v>
      </c>
      <c r="I77" s="10">
        <v>0.717361</v>
      </c>
      <c r="J77" s="10">
        <v>124.278822</v>
      </c>
      <c r="K77" s="10" t="s">
        <v>7465</v>
      </c>
      <c r="L77" s="10" t="s">
        <v>7465</v>
      </c>
      <c r="M77" s="10" t="s">
        <v>7465</v>
      </c>
      <c r="N77" s="14">
        <f t="shared" si="45"/>
        <v>0</v>
      </c>
      <c r="O77" s="15" t="e">
        <f t="shared" si="46"/>
        <v>#VALUE!</v>
      </c>
      <c r="P77" s="15" t="e">
        <f t="shared" si="47"/>
        <v>#VALUE!</v>
      </c>
      <c r="Q77" s="17" t="e">
        <f>VLOOKUP($A77,'DATA PENGUKURAN GARDU'!$A:$BS,42,0)</f>
        <v>#N/A</v>
      </c>
      <c r="R77" s="18" t="e">
        <f t="shared" si="48"/>
        <v>#N/A</v>
      </c>
      <c r="S77" s="17" t="e">
        <f>VLOOKUP($A77,'DATA PENGUKURAN GARDU'!$A:$BS,44,0)</f>
        <v>#N/A</v>
      </c>
      <c r="T77" s="18" t="e">
        <f t="shared" si="49"/>
        <v>#N/A</v>
      </c>
      <c r="U77" s="17" t="e">
        <f>VLOOKUP($A77,'DATA PENGUKURAN GARDU'!$A:$BS,46,0)</f>
        <v>#N/A</v>
      </c>
      <c r="V77" s="18" t="e">
        <f t="shared" si="50"/>
        <v>#N/A</v>
      </c>
      <c r="W77" s="17" t="e">
        <f>VLOOKUP($A77,'DATA PENGUKURAN GARDU'!$A:$BS,48,0)</f>
        <v>#N/A</v>
      </c>
      <c r="X77" s="17" t="e">
        <f>VLOOKUP($A77,'DATA PENGUKURAN GARDU'!$A:$BS,53,0)</f>
        <v>#N/A</v>
      </c>
      <c r="Y77" s="17" t="e">
        <f>VLOOKUP($A77,'DATA PENGUKURAN GARDU'!$A:$BS,54,0)</f>
        <v>#N/A</v>
      </c>
      <c r="Z77" s="17" t="e">
        <f>VLOOKUP($A77,'DATA PENGUKURAN GARDU'!$A:$BS,55,0)</f>
        <v>#N/A</v>
      </c>
      <c r="AA77" s="20" t="e">
        <f>VLOOKUP($B77,'DATA PENGUKURAN GARDU'!$A:$BS,42,0)</f>
        <v>#N/A</v>
      </c>
      <c r="AB77" s="21" t="e">
        <f t="shared" si="51"/>
        <v>#N/A</v>
      </c>
      <c r="AC77" s="20" t="e">
        <f>VLOOKUP($B77,'DATA PENGUKURAN GARDU'!$A:$BS,44,0)</f>
        <v>#N/A</v>
      </c>
      <c r="AD77" s="21" t="e">
        <f t="shared" si="52"/>
        <v>#N/A</v>
      </c>
      <c r="AE77" s="20" t="e">
        <f>VLOOKUP($B77,'DATA PENGUKURAN GARDU'!$A:$BS,46,0)</f>
        <v>#N/A</v>
      </c>
      <c r="AF77" s="21" t="e">
        <f t="shared" si="53"/>
        <v>#N/A</v>
      </c>
      <c r="AG77" s="20" t="e">
        <f>VLOOKUP($B77,'DATA PENGUKURAN GARDU'!$A:$BS,46,0)</f>
        <v>#N/A</v>
      </c>
      <c r="AH77" s="20" t="e">
        <f>VLOOKUP($B77,'DATA PENGUKURAN GARDU'!$A:$BS,53,0)</f>
        <v>#N/A</v>
      </c>
      <c r="AI77" s="20" t="e">
        <f>VLOOKUP($B77,'DATA PENGUKURAN GARDU'!$A:$BS,54,0)</f>
        <v>#N/A</v>
      </c>
      <c r="AJ77" s="17" t="e">
        <f>VLOOKUP($C77,'DATA PENGUKURAN GARDU'!$A:$BS,42,0)</f>
        <v>#N/A</v>
      </c>
      <c r="AK77" s="23" t="e">
        <f t="shared" si="54"/>
        <v>#N/A</v>
      </c>
      <c r="AL77" s="17" t="e">
        <f>VLOOKUP($C77,'DATA PENGUKURAN GARDU'!$A:$BS,44,0)</f>
        <v>#N/A</v>
      </c>
      <c r="AM77" s="23" t="e">
        <f t="shared" si="55"/>
        <v>#N/A</v>
      </c>
      <c r="AN77" s="17" t="e">
        <f>VLOOKUP($C77,'DATA PENGUKURAN GARDU'!$A:$BS,46,0)</f>
        <v>#N/A</v>
      </c>
      <c r="AO77" s="23" t="e">
        <f t="shared" si="56"/>
        <v>#N/A</v>
      </c>
      <c r="AP77" s="17" t="e">
        <f>VLOOKUP($C77,'DATA PENGUKURAN GARDU'!$A:$BS,46,0)</f>
        <v>#N/A</v>
      </c>
      <c r="AQ77" s="17" t="e">
        <f>VLOOKUP($C77,'DATA PENGUKURAN GARDU'!$A:$BS,53,0)</f>
        <v>#N/A</v>
      </c>
      <c r="AR77" s="17" t="e">
        <f>VLOOKUP($C77,'DATA PENGUKURAN GARDU'!$A:$BS,54,0)</f>
        <v>#N/A</v>
      </c>
      <c r="AS77" s="20" t="e">
        <f>VLOOKUP($D77,'DATA PENGUKURAN GARDU'!$A:$BS,42,0)</f>
        <v>#N/A</v>
      </c>
      <c r="AT77" s="21" t="e">
        <f t="shared" si="57"/>
        <v>#N/A</v>
      </c>
      <c r="AU77" s="20" t="e">
        <f>VLOOKUP($D77,'DATA PENGUKURAN GARDU'!$A:$BS,44,0)</f>
        <v>#N/A</v>
      </c>
      <c r="AV77" s="21" t="e">
        <f t="shared" si="58"/>
        <v>#N/A</v>
      </c>
      <c r="AW77" s="20" t="e">
        <f>VLOOKUP($D77,'DATA PENGUKURAN GARDU'!$A:$BS,46,0)</f>
        <v>#N/A</v>
      </c>
      <c r="AX77" s="21" t="e">
        <f t="shared" si="59"/>
        <v>#N/A</v>
      </c>
      <c r="AY77" s="20" t="e">
        <f>VLOOKUP($D77,'DATA PENGUKURAN GARDU'!$A:$BS,46,0)</f>
        <v>#N/A</v>
      </c>
      <c r="AZ77" s="20" t="e">
        <f>VLOOKUP($D77,'DATA PENGUKURAN GARDU'!$A:$BS,53,0)</f>
        <v>#N/A</v>
      </c>
      <c r="BA77" s="20" t="e">
        <f>VLOOKUP($D77,'DATA PENGUKURAN GARDU'!$A:$BS,54,0)</f>
        <v>#N/A</v>
      </c>
      <c r="BB77" s="17" t="e">
        <f>VLOOKUP($E77,'DATA PENGUKURAN GARDU'!$A:$BS,42,0)</f>
        <v>#N/A</v>
      </c>
      <c r="BC77" s="23" t="e">
        <f t="shared" si="60"/>
        <v>#N/A</v>
      </c>
      <c r="BD77" s="17" t="e">
        <f>VLOOKUP($E77,'DATA PENGUKURAN GARDU'!$A:$BS,44,0)</f>
        <v>#N/A</v>
      </c>
      <c r="BE77" s="23" t="e">
        <f t="shared" si="61"/>
        <v>#N/A</v>
      </c>
      <c r="BF77" s="17" t="e">
        <f>VLOOKUP($E77,'DATA PENGUKURAN GARDU'!$A:$BS,46,0)</f>
        <v>#N/A</v>
      </c>
      <c r="BG77" s="23" t="e">
        <f t="shared" si="62"/>
        <v>#N/A</v>
      </c>
      <c r="BH77" s="17" t="e">
        <f>VLOOKUP($E77,'DATA PENGUKURAN GARDU'!$A:$BS,46,0)</f>
        <v>#N/A</v>
      </c>
      <c r="BI77" s="17" t="e">
        <f>VLOOKUP($E77,'DATA PENGUKURAN GARDU'!$A:$BS,53,0)</f>
        <v>#N/A</v>
      </c>
      <c r="BJ77" s="17" t="e">
        <f>VLOOKUP($E77,'DATA PENGUKURAN GARDU'!$A:$BS,54,0)</f>
        <v>#N/A</v>
      </c>
      <c r="BK77" s="20" t="e">
        <f t="shared" si="63"/>
        <v>#N/A</v>
      </c>
      <c r="BL77" s="20" t="e">
        <f t="shared" si="64"/>
        <v>#N/A</v>
      </c>
      <c r="BM77" s="20" t="e">
        <f t="shared" si="65"/>
        <v>#N/A</v>
      </c>
      <c r="BN77" s="25" t="e">
        <f t="shared" si="66"/>
        <v>#N/A</v>
      </c>
      <c r="BO77" s="26" t="str">
        <f t="shared" si="67"/>
        <v>0</v>
      </c>
      <c r="BP77" s="21" t="e">
        <f t="shared" si="68"/>
        <v>#VALUE!</v>
      </c>
      <c r="BQ77" s="20" t="e">
        <f t="shared" si="69"/>
        <v>#N/A</v>
      </c>
      <c r="BR77" s="20" t="e">
        <v>#N/A</v>
      </c>
      <c r="BS77" s="9" t="e">
        <v>#N/A</v>
      </c>
      <c r="BT77" s="2" t="e">
        <f t="shared" si="70"/>
        <v>#VALUE!</v>
      </c>
      <c r="BU77" s="2" t="e">
        <f t="shared" si="38"/>
        <v>#N/A</v>
      </c>
      <c r="BV77" s="2" t="e">
        <f t="shared" si="39"/>
        <v>#N/A</v>
      </c>
    </row>
    <row r="78" s="2" customFormat="1" ht="22.95" customHeight="1" spans="1:74">
      <c r="A78" s="9" t="str">
        <f t="shared" si="40"/>
        <v>BB 150.1Induk</v>
      </c>
      <c r="B78" s="9" t="str">
        <f t="shared" si="41"/>
        <v>BB 150.1jurusan 1</v>
      </c>
      <c r="C78" s="9" t="str">
        <f t="shared" si="42"/>
        <v>BB 150.1jurusan 2</v>
      </c>
      <c r="D78" s="9" t="str">
        <f t="shared" si="43"/>
        <v>BB 150.1jurusan 3</v>
      </c>
      <c r="E78" s="9" t="str">
        <f t="shared" si="44"/>
        <v>BB 150.1jurusan 4</v>
      </c>
      <c r="F78" s="10" t="s">
        <v>140</v>
      </c>
      <c r="G78" s="10" t="s">
        <v>4</v>
      </c>
      <c r="H78" s="10" t="s">
        <v>141</v>
      </c>
      <c r="I78" s="10">
        <v>0.90469</v>
      </c>
      <c r="J78" s="10">
        <v>123.27865</v>
      </c>
      <c r="K78" s="10" t="s">
        <v>7465</v>
      </c>
      <c r="L78" s="10" t="s">
        <v>7465</v>
      </c>
      <c r="M78" s="10" t="s">
        <v>7465</v>
      </c>
      <c r="N78" s="14">
        <f t="shared" si="45"/>
        <v>0</v>
      </c>
      <c r="O78" s="15" t="e">
        <f t="shared" si="46"/>
        <v>#VALUE!</v>
      </c>
      <c r="P78" s="15" t="e">
        <f t="shared" si="47"/>
        <v>#VALUE!</v>
      </c>
      <c r="Q78" s="17" t="e">
        <f>VLOOKUP($A78,'DATA PENGUKURAN GARDU'!$A:$BS,42,0)</f>
        <v>#N/A</v>
      </c>
      <c r="R78" s="18" t="e">
        <f t="shared" si="48"/>
        <v>#N/A</v>
      </c>
      <c r="S78" s="17" t="e">
        <f>VLOOKUP($A78,'DATA PENGUKURAN GARDU'!$A:$BS,44,0)</f>
        <v>#N/A</v>
      </c>
      <c r="T78" s="18" t="e">
        <f t="shared" si="49"/>
        <v>#N/A</v>
      </c>
      <c r="U78" s="17" t="e">
        <f>VLOOKUP($A78,'DATA PENGUKURAN GARDU'!$A:$BS,46,0)</f>
        <v>#N/A</v>
      </c>
      <c r="V78" s="18" t="e">
        <f t="shared" si="50"/>
        <v>#N/A</v>
      </c>
      <c r="W78" s="17" t="e">
        <f>VLOOKUP($A78,'DATA PENGUKURAN GARDU'!$A:$BS,48,0)</f>
        <v>#N/A</v>
      </c>
      <c r="X78" s="17" t="e">
        <f>VLOOKUP($A78,'DATA PENGUKURAN GARDU'!$A:$BS,53,0)</f>
        <v>#N/A</v>
      </c>
      <c r="Y78" s="17" t="e">
        <f>VLOOKUP($A78,'DATA PENGUKURAN GARDU'!$A:$BS,54,0)</f>
        <v>#N/A</v>
      </c>
      <c r="Z78" s="17" t="e">
        <f>VLOOKUP($A78,'DATA PENGUKURAN GARDU'!$A:$BS,55,0)</f>
        <v>#N/A</v>
      </c>
      <c r="AA78" s="20" t="e">
        <f>VLOOKUP($B78,'DATA PENGUKURAN GARDU'!$A:$BS,42,0)</f>
        <v>#N/A</v>
      </c>
      <c r="AB78" s="21" t="e">
        <f t="shared" si="51"/>
        <v>#N/A</v>
      </c>
      <c r="AC78" s="20" t="e">
        <f>VLOOKUP($B78,'DATA PENGUKURAN GARDU'!$A:$BS,44,0)</f>
        <v>#N/A</v>
      </c>
      <c r="AD78" s="21" t="e">
        <f t="shared" si="52"/>
        <v>#N/A</v>
      </c>
      <c r="AE78" s="20" t="e">
        <f>VLOOKUP($B78,'DATA PENGUKURAN GARDU'!$A:$BS,46,0)</f>
        <v>#N/A</v>
      </c>
      <c r="AF78" s="21" t="e">
        <f t="shared" si="53"/>
        <v>#N/A</v>
      </c>
      <c r="AG78" s="20" t="e">
        <f>VLOOKUP($B78,'DATA PENGUKURAN GARDU'!$A:$BS,46,0)</f>
        <v>#N/A</v>
      </c>
      <c r="AH78" s="20" t="e">
        <f>VLOOKUP($B78,'DATA PENGUKURAN GARDU'!$A:$BS,53,0)</f>
        <v>#N/A</v>
      </c>
      <c r="AI78" s="20" t="e">
        <f>VLOOKUP($B78,'DATA PENGUKURAN GARDU'!$A:$BS,54,0)</f>
        <v>#N/A</v>
      </c>
      <c r="AJ78" s="17" t="e">
        <f>VLOOKUP($C78,'DATA PENGUKURAN GARDU'!$A:$BS,42,0)</f>
        <v>#N/A</v>
      </c>
      <c r="AK78" s="23" t="e">
        <f t="shared" si="54"/>
        <v>#N/A</v>
      </c>
      <c r="AL78" s="17" t="e">
        <f>VLOOKUP($C78,'DATA PENGUKURAN GARDU'!$A:$BS,44,0)</f>
        <v>#N/A</v>
      </c>
      <c r="AM78" s="23" t="e">
        <f t="shared" si="55"/>
        <v>#N/A</v>
      </c>
      <c r="AN78" s="17" t="e">
        <f>VLOOKUP($C78,'DATA PENGUKURAN GARDU'!$A:$BS,46,0)</f>
        <v>#N/A</v>
      </c>
      <c r="AO78" s="23" t="e">
        <f t="shared" si="56"/>
        <v>#N/A</v>
      </c>
      <c r="AP78" s="17" t="e">
        <f>VLOOKUP($C78,'DATA PENGUKURAN GARDU'!$A:$BS,46,0)</f>
        <v>#N/A</v>
      </c>
      <c r="AQ78" s="17" t="e">
        <f>VLOOKUP($C78,'DATA PENGUKURAN GARDU'!$A:$BS,53,0)</f>
        <v>#N/A</v>
      </c>
      <c r="AR78" s="17" t="e">
        <f>VLOOKUP($C78,'DATA PENGUKURAN GARDU'!$A:$BS,54,0)</f>
        <v>#N/A</v>
      </c>
      <c r="AS78" s="20" t="e">
        <f>VLOOKUP($D78,'DATA PENGUKURAN GARDU'!$A:$BS,42,0)</f>
        <v>#N/A</v>
      </c>
      <c r="AT78" s="21" t="e">
        <f t="shared" si="57"/>
        <v>#N/A</v>
      </c>
      <c r="AU78" s="20" t="e">
        <f>VLOOKUP($D78,'DATA PENGUKURAN GARDU'!$A:$BS,44,0)</f>
        <v>#N/A</v>
      </c>
      <c r="AV78" s="21" t="e">
        <f t="shared" si="58"/>
        <v>#N/A</v>
      </c>
      <c r="AW78" s="20" t="e">
        <f>VLOOKUP($D78,'DATA PENGUKURAN GARDU'!$A:$BS,46,0)</f>
        <v>#N/A</v>
      </c>
      <c r="AX78" s="21" t="e">
        <f t="shared" si="59"/>
        <v>#N/A</v>
      </c>
      <c r="AY78" s="20" t="e">
        <f>VLOOKUP($D78,'DATA PENGUKURAN GARDU'!$A:$BS,46,0)</f>
        <v>#N/A</v>
      </c>
      <c r="AZ78" s="20" t="e">
        <f>VLOOKUP($D78,'DATA PENGUKURAN GARDU'!$A:$BS,53,0)</f>
        <v>#N/A</v>
      </c>
      <c r="BA78" s="20" t="e">
        <f>VLOOKUP($D78,'DATA PENGUKURAN GARDU'!$A:$BS,54,0)</f>
        <v>#N/A</v>
      </c>
      <c r="BB78" s="17" t="e">
        <f>VLOOKUP($E78,'DATA PENGUKURAN GARDU'!$A:$BS,42,0)</f>
        <v>#N/A</v>
      </c>
      <c r="BC78" s="23" t="e">
        <f t="shared" si="60"/>
        <v>#N/A</v>
      </c>
      <c r="BD78" s="17" t="e">
        <f>VLOOKUP($E78,'DATA PENGUKURAN GARDU'!$A:$BS,44,0)</f>
        <v>#N/A</v>
      </c>
      <c r="BE78" s="23" t="e">
        <f t="shared" si="61"/>
        <v>#N/A</v>
      </c>
      <c r="BF78" s="17" t="e">
        <f>VLOOKUP($E78,'DATA PENGUKURAN GARDU'!$A:$BS,46,0)</f>
        <v>#N/A</v>
      </c>
      <c r="BG78" s="23" t="e">
        <f t="shared" si="62"/>
        <v>#N/A</v>
      </c>
      <c r="BH78" s="17" t="e">
        <f>VLOOKUP($E78,'DATA PENGUKURAN GARDU'!$A:$BS,46,0)</f>
        <v>#N/A</v>
      </c>
      <c r="BI78" s="17" t="e">
        <f>VLOOKUP($E78,'DATA PENGUKURAN GARDU'!$A:$BS,53,0)</f>
        <v>#N/A</v>
      </c>
      <c r="BJ78" s="17" t="e">
        <f>VLOOKUP($E78,'DATA PENGUKURAN GARDU'!$A:$BS,54,0)</f>
        <v>#N/A</v>
      </c>
      <c r="BK78" s="20" t="e">
        <f t="shared" si="63"/>
        <v>#N/A</v>
      </c>
      <c r="BL78" s="20" t="e">
        <f t="shared" si="64"/>
        <v>#N/A</v>
      </c>
      <c r="BM78" s="20" t="e">
        <f t="shared" si="65"/>
        <v>#N/A</v>
      </c>
      <c r="BN78" s="25" t="e">
        <f t="shared" si="66"/>
        <v>#N/A</v>
      </c>
      <c r="BO78" s="26" t="str">
        <f t="shared" si="67"/>
        <v>0</v>
      </c>
      <c r="BP78" s="21" t="e">
        <f t="shared" si="68"/>
        <v>#VALUE!</v>
      </c>
      <c r="BQ78" s="20" t="e">
        <f t="shared" si="69"/>
        <v>#N/A</v>
      </c>
      <c r="BR78" s="20" t="e">
        <v>#N/A</v>
      </c>
      <c r="BS78" s="9" t="e">
        <v>#N/A</v>
      </c>
      <c r="BT78" s="2" t="e">
        <f t="shared" si="70"/>
        <v>#VALUE!</v>
      </c>
      <c r="BU78" s="2" t="e">
        <f t="shared" si="38"/>
        <v>#N/A</v>
      </c>
      <c r="BV78" s="2" t="e">
        <f t="shared" si="39"/>
        <v>#N/A</v>
      </c>
    </row>
    <row r="79" s="2" customFormat="1" ht="22.95" customHeight="1" spans="1:74">
      <c r="A79" s="9" t="str">
        <f t="shared" si="40"/>
        <v>GARDU AMAL MAKALALAGInduk</v>
      </c>
      <c r="B79" s="9" t="str">
        <f t="shared" si="41"/>
        <v>GARDU AMAL MAKALALAGjurusan 1</v>
      </c>
      <c r="C79" s="9" t="str">
        <f t="shared" si="42"/>
        <v>GARDU AMAL MAKALALAGjurusan 2</v>
      </c>
      <c r="D79" s="9" t="str">
        <f t="shared" si="43"/>
        <v>GARDU AMAL MAKALALAGjurusan 3</v>
      </c>
      <c r="E79" s="9" t="str">
        <f t="shared" si="44"/>
        <v>GARDU AMAL MAKALALAGjurusan 4</v>
      </c>
      <c r="F79" s="10" t="s">
        <v>78</v>
      </c>
      <c r="G79" s="10" t="s">
        <v>8</v>
      </c>
      <c r="H79" s="10" t="s">
        <v>142</v>
      </c>
      <c r="I79" s="10">
        <v>0.679236</v>
      </c>
      <c r="J79" s="10">
        <v>124.539074</v>
      </c>
      <c r="K79" s="10" t="s">
        <v>7465</v>
      </c>
      <c r="L79" s="10" t="s">
        <v>7465</v>
      </c>
      <c r="M79" s="10" t="s">
        <v>7465</v>
      </c>
      <c r="N79" s="14">
        <f t="shared" si="45"/>
        <v>0</v>
      </c>
      <c r="O79" s="15" t="e">
        <f t="shared" si="46"/>
        <v>#VALUE!</v>
      </c>
      <c r="P79" s="15" t="e">
        <f t="shared" si="47"/>
        <v>#VALUE!</v>
      </c>
      <c r="Q79" s="17" t="e">
        <f>VLOOKUP($A79,'DATA PENGUKURAN GARDU'!$A:$BS,42,0)</f>
        <v>#N/A</v>
      </c>
      <c r="R79" s="18" t="e">
        <f t="shared" si="48"/>
        <v>#N/A</v>
      </c>
      <c r="S79" s="17" t="e">
        <f>VLOOKUP($A79,'DATA PENGUKURAN GARDU'!$A:$BS,44,0)</f>
        <v>#N/A</v>
      </c>
      <c r="T79" s="18" t="e">
        <f t="shared" si="49"/>
        <v>#N/A</v>
      </c>
      <c r="U79" s="17" t="e">
        <f>VLOOKUP($A79,'DATA PENGUKURAN GARDU'!$A:$BS,46,0)</f>
        <v>#N/A</v>
      </c>
      <c r="V79" s="18" t="e">
        <f t="shared" si="50"/>
        <v>#N/A</v>
      </c>
      <c r="W79" s="17" t="e">
        <f>VLOOKUP($A79,'DATA PENGUKURAN GARDU'!$A:$BS,48,0)</f>
        <v>#N/A</v>
      </c>
      <c r="X79" s="17" t="e">
        <f>VLOOKUP($A79,'DATA PENGUKURAN GARDU'!$A:$BS,53,0)</f>
        <v>#N/A</v>
      </c>
      <c r="Y79" s="17" t="e">
        <f>VLOOKUP($A79,'DATA PENGUKURAN GARDU'!$A:$BS,54,0)</f>
        <v>#N/A</v>
      </c>
      <c r="Z79" s="17" t="e">
        <f>VLOOKUP($A79,'DATA PENGUKURAN GARDU'!$A:$BS,55,0)</f>
        <v>#N/A</v>
      </c>
      <c r="AA79" s="20" t="e">
        <f>VLOOKUP($B79,'DATA PENGUKURAN GARDU'!$A:$BS,42,0)</f>
        <v>#N/A</v>
      </c>
      <c r="AB79" s="21" t="e">
        <f t="shared" si="51"/>
        <v>#N/A</v>
      </c>
      <c r="AC79" s="20" t="e">
        <f>VLOOKUP($B79,'DATA PENGUKURAN GARDU'!$A:$BS,44,0)</f>
        <v>#N/A</v>
      </c>
      <c r="AD79" s="21" t="e">
        <f t="shared" si="52"/>
        <v>#N/A</v>
      </c>
      <c r="AE79" s="20" t="e">
        <f>VLOOKUP($B79,'DATA PENGUKURAN GARDU'!$A:$BS,46,0)</f>
        <v>#N/A</v>
      </c>
      <c r="AF79" s="21" t="e">
        <f t="shared" si="53"/>
        <v>#N/A</v>
      </c>
      <c r="AG79" s="20" t="e">
        <f>VLOOKUP($B79,'DATA PENGUKURAN GARDU'!$A:$BS,46,0)</f>
        <v>#N/A</v>
      </c>
      <c r="AH79" s="20" t="e">
        <f>VLOOKUP($B79,'DATA PENGUKURAN GARDU'!$A:$BS,53,0)</f>
        <v>#N/A</v>
      </c>
      <c r="AI79" s="20" t="e">
        <f>VLOOKUP($B79,'DATA PENGUKURAN GARDU'!$A:$BS,54,0)</f>
        <v>#N/A</v>
      </c>
      <c r="AJ79" s="17" t="e">
        <f>VLOOKUP($C79,'DATA PENGUKURAN GARDU'!$A:$BS,42,0)</f>
        <v>#N/A</v>
      </c>
      <c r="AK79" s="23" t="e">
        <f t="shared" si="54"/>
        <v>#N/A</v>
      </c>
      <c r="AL79" s="17" t="e">
        <f>VLOOKUP($C79,'DATA PENGUKURAN GARDU'!$A:$BS,44,0)</f>
        <v>#N/A</v>
      </c>
      <c r="AM79" s="23" t="e">
        <f t="shared" si="55"/>
        <v>#N/A</v>
      </c>
      <c r="AN79" s="17" t="e">
        <f>VLOOKUP($C79,'DATA PENGUKURAN GARDU'!$A:$BS,46,0)</f>
        <v>#N/A</v>
      </c>
      <c r="AO79" s="23" t="e">
        <f t="shared" si="56"/>
        <v>#N/A</v>
      </c>
      <c r="AP79" s="17" t="e">
        <f>VLOOKUP($C79,'DATA PENGUKURAN GARDU'!$A:$BS,46,0)</f>
        <v>#N/A</v>
      </c>
      <c r="AQ79" s="17" t="e">
        <f>VLOOKUP($C79,'DATA PENGUKURAN GARDU'!$A:$BS,53,0)</f>
        <v>#N/A</v>
      </c>
      <c r="AR79" s="17" t="e">
        <f>VLOOKUP($C79,'DATA PENGUKURAN GARDU'!$A:$BS,54,0)</f>
        <v>#N/A</v>
      </c>
      <c r="AS79" s="20" t="e">
        <f>VLOOKUP($D79,'DATA PENGUKURAN GARDU'!$A:$BS,42,0)</f>
        <v>#N/A</v>
      </c>
      <c r="AT79" s="21" t="e">
        <f t="shared" si="57"/>
        <v>#N/A</v>
      </c>
      <c r="AU79" s="20" t="e">
        <f>VLOOKUP($D79,'DATA PENGUKURAN GARDU'!$A:$BS,44,0)</f>
        <v>#N/A</v>
      </c>
      <c r="AV79" s="21" t="e">
        <f t="shared" si="58"/>
        <v>#N/A</v>
      </c>
      <c r="AW79" s="20" t="e">
        <f>VLOOKUP($D79,'DATA PENGUKURAN GARDU'!$A:$BS,46,0)</f>
        <v>#N/A</v>
      </c>
      <c r="AX79" s="21" t="e">
        <f t="shared" si="59"/>
        <v>#N/A</v>
      </c>
      <c r="AY79" s="20" t="e">
        <f>VLOOKUP($D79,'DATA PENGUKURAN GARDU'!$A:$BS,46,0)</f>
        <v>#N/A</v>
      </c>
      <c r="AZ79" s="20" t="e">
        <f>VLOOKUP($D79,'DATA PENGUKURAN GARDU'!$A:$BS,53,0)</f>
        <v>#N/A</v>
      </c>
      <c r="BA79" s="20" t="e">
        <f>VLOOKUP($D79,'DATA PENGUKURAN GARDU'!$A:$BS,54,0)</f>
        <v>#N/A</v>
      </c>
      <c r="BB79" s="17" t="e">
        <f>VLOOKUP($E79,'DATA PENGUKURAN GARDU'!$A:$BS,42,0)</f>
        <v>#N/A</v>
      </c>
      <c r="BC79" s="23" t="e">
        <f t="shared" si="60"/>
        <v>#N/A</v>
      </c>
      <c r="BD79" s="17" t="e">
        <f>VLOOKUP($E79,'DATA PENGUKURAN GARDU'!$A:$BS,44,0)</f>
        <v>#N/A</v>
      </c>
      <c r="BE79" s="23" t="e">
        <f t="shared" si="61"/>
        <v>#N/A</v>
      </c>
      <c r="BF79" s="17" t="e">
        <f>VLOOKUP($E79,'DATA PENGUKURAN GARDU'!$A:$BS,46,0)</f>
        <v>#N/A</v>
      </c>
      <c r="BG79" s="23" t="e">
        <f t="shared" si="62"/>
        <v>#N/A</v>
      </c>
      <c r="BH79" s="17" t="e">
        <f>VLOOKUP($E79,'DATA PENGUKURAN GARDU'!$A:$BS,46,0)</f>
        <v>#N/A</v>
      </c>
      <c r="BI79" s="17" t="e">
        <f>VLOOKUP($E79,'DATA PENGUKURAN GARDU'!$A:$BS,53,0)</f>
        <v>#N/A</v>
      </c>
      <c r="BJ79" s="17" t="e">
        <f>VLOOKUP($E79,'DATA PENGUKURAN GARDU'!$A:$BS,54,0)</f>
        <v>#N/A</v>
      </c>
      <c r="BK79" s="20" t="e">
        <f t="shared" si="63"/>
        <v>#N/A</v>
      </c>
      <c r="BL79" s="20" t="e">
        <f t="shared" si="64"/>
        <v>#N/A</v>
      </c>
      <c r="BM79" s="20" t="e">
        <f t="shared" si="65"/>
        <v>#N/A</v>
      </c>
      <c r="BN79" s="25" t="e">
        <f t="shared" si="66"/>
        <v>#N/A</v>
      </c>
      <c r="BO79" s="26" t="str">
        <f t="shared" si="67"/>
        <v>0</v>
      </c>
      <c r="BP79" s="21" t="e">
        <f t="shared" si="68"/>
        <v>#VALUE!</v>
      </c>
      <c r="BQ79" s="20" t="e">
        <f t="shared" si="69"/>
        <v>#N/A</v>
      </c>
      <c r="BR79" s="20" t="e">
        <v>#N/A</v>
      </c>
      <c r="BS79" s="9" t="e">
        <v>#N/A</v>
      </c>
      <c r="BT79" s="2" t="e">
        <f t="shared" si="70"/>
        <v>#VALUE!</v>
      </c>
      <c r="BU79" s="2" t="e">
        <f t="shared" si="38"/>
        <v>#N/A</v>
      </c>
      <c r="BV79" s="2" t="e">
        <f t="shared" si="39"/>
        <v>#N/A</v>
      </c>
    </row>
    <row r="80" s="2" customFormat="1" ht="22.95" customHeight="1" spans="1:74">
      <c r="A80" s="9" t="str">
        <f t="shared" si="40"/>
        <v>KMO 178Induk</v>
      </c>
      <c r="B80" s="9" t="str">
        <f t="shared" si="41"/>
        <v>KMO 178jurusan 1</v>
      </c>
      <c r="C80" s="9" t="str">
        <f t="shared" si="42"/>
        <v>KMO 178jurusan 2</v>
      </c>
      <c r="D80" s="9" t="str">
        <f t="shared" si="43"/>
        <v>KMO 178jurusan 3</v>
      </c>
      <c r="E80" s="9" t="str">
        <f t="shared" si="44"/>
        <v>KMO 178jurusan 4</v>
      </c>
      <c r="F80" s="10" t="s">
        <v>84</v>
      </c>
      <c r="G80" s="10" t="s">
        <v>8</v>
      </c>
      <c r="H80" s="10" t="s">
        <v>143</v>
      </c>
      <c r="I80" s="10">
        <v>0.754088998</v>
      </c>
      <c r="J80" s="10">
        <v>124.6192932129</v>
      </c>
      <c r="K80" s="10" t="s">
        <v>7465</v>
      </c>
      <c r="L80" s="10" t="s">
        <v>7465</v>
      </c>
      <c r="M80" s="10" t="s">
        <v>7465</v>
      </c>
      <c r="N80" s="14">
        <f t="shared" si="45"/>
        <v>0</v>
      </c>
      <c r="O80" s="15" t="e">
        <f t="shared" si="46"/>
        <v>#VALUE!</v>
      </c>
      <c r="P80" s="15" t="e">
        <f t="shared" si="47"/>
        <v>#VALUE!</v>
      </c>
      <c r="Q80" s="17" t="e">
        <f>VLOOKUP($A80,'DATA PENGUKURAN GARDU'!$A:$BS,42,0)</f>
        <v>#N/A</v>
      </c>
      <c r="R80" s="18" t="e">
        <f t="shared" si="48"/>
        <v>#N/A</v>
      </c>
      <c r="S80" s="17" t="e">
        <f>VLOOKUP($A80,'DATA PENGUKURAN GARDU'!$A:$BS,44,0)</f>
        <v>#N/A</v>
      </c>
      <c r="T80" s="18" t="e">
        <f t="shared" si="49"/>
        <v>#N/A</v>
      </c>
      <c r="U80" s="17" t="e">
        <f>VLOOKUP($A80,'DATA PENGUKURAN GARDU'!$A:$BS,46,0)</f>
        <v>#N/A</v>
      </c>
      <c r="V80" s="18" t="e">
        <f t="shared" si="50"/>
        <v>#N/A</v>
      </c>
      <c r="W80" s="17" t="e">
        <f>VLOOKUP($A80,'DATA PENGUKURAN GARDU'!$A:$BS,48,0)</f>
        <v>#N/A</v>
      </c>
      <c r="X80" s="17" t="e">
        <f>VLOOKUP($A80,'DATA PENGUKURAN GARDU'!$A:$BS,53,0)</f>
        <v>#N/A</v>
      </c>
      <c r="Y80" s="17" t="e">
        <f>VLOOKUP($A80,'DATA PENGUKURAN GARDU'!$A:$BS,54,0)</f>
        <v>#N/A</v>
      </c>
      <c r="Z80" s="17" t="e">
        <f>VLOOKUP($A80,'DATA PENGUKURAN GARDU'!$A:$BS,55,0)</f>
        <v>#N/A</v>
      </c>
      <c r="AA80" s="20" t="e">
        <f>VLOOKUP($B80,'DATA PENGUKURAN GARDU'!$A:$BS,42,0)</f>
        <v>#N/A</v>
      </c>
      <c r="AB80" s="21" t="e">
        <f t="shared" si="51"/>
        <v>#N/A</v>
      </c>
      <c r="AC80" s="20" t="e">
        <f>VLOOKUP($B80,'DATA PENGUKURAN GARDU'!$A:$BS,44,0)</f>
        <v>#N/A</v>
      </c>
      <c r="AD80" s="21" t="e">
        <f t="shared" si="52"/>
        <v>#N/A</v>
      </c>
      <c r="AE80" s="20" t="e">
        <f>VLOOKUP($B80,'DATA PENGUKURAN GARDU'!$A:$BS,46,0)</f>
        <v>#N/A</v>
      </c>
      <c r="AF80" s="21" t="e">
        <f t="shared" si="53"/>
        <v>#N/A</v>
      </c>
      <c r="AG80" s="20" t="e">
        <f>VLOOKUP($B80,'DATA PENGUKURAN GARDU'!$A:$BS,46,0)</f>
        <v>#N/A</v>
      </c>
      <c r="AH80" s="20" t="e">
        <f>VLOOKUP($B80,'DATA PENGUKURAN GARDU'!$A:$BS,53,0)</f>
        <v>#N/A</v>
      </c>
      <c r="AI80" s="20" t="e">
        <f>VLOOKUP($B80,'DATA PENGUKURAN GARDU'!$A:$BS,54,0)</f>
        <v>#N/A</v>
      </c>
      <c r="AJ80" s="17" t="e">
        <f>VLOOKUP($C80,'DATA PENGUKURAN GARDU'!$A:$BS,42,0)</f>
        <v>#N/A</v>
      </c>
      <c r="AK80" s="23" t="e">
        <f t="shared" si="54"/>
        <v>#N/A</v>
      </c>
      <c r="AL80" s="17" t="e">
        <f>VLOOKUP($C80,'DATA PENGUKURAN GARDU'!$A:$BS,44,0)</f>
        <v>#N/A</v>
      </c>
      <c r="AM80" s="23" t="e">
        <f t="shared" si="55"/>
        <v>#N/A</v>
      </c>
      <c r="AN80" s="17" t="e">
        <f>VLOOKUP($C80,'DATA PENGUKURAN GARDU'!$A:$BS,46,0)</f>
        <v>#N/A</v>
      </c>
      <c r="AO80" s="23" t="e">
        <f t="shared" si="56"/>
        <v>#N/A</v>
      </c>
      <c r="AP80" s="17" t="e">
        <f>VLOOKUP($C80,'DATA PENGUKURAN GARDU'!$A:$BS,46,0)</f>
        <v>#N/A</v>
      </c>
      <c r="AQ80" s="17" t="e">
        <f>VLOOKUP($C80,'DATA PENGUKURAN GARDU'!$A:$BS,53,0)</f>
        <v>#N/A</v>
      </c>
      <c r="AR80" s="17" t="e">
        <f>VLOOKUP($C80,'DATA PENGUKURAN GARDU'!$A:$BS,54,0)</f>
        <v>#N/A</v>
      </c>
      <c r="AS80" s="20" t="e">
        <f>VLOOKUP($D80,'DATA PENGUKURAN GARDU'!$A:$BS,42,0)</f>
        <v>#N/A</v>
      </c>
      <c r="AT80" s="21" t="e">
        <f t="shared" si="57"/>
        <v>#N/A</v>
      </c>
      <c r="AU80" s="20" t="e">
        <f>VLOOKUP($D80,'DATA PENGUKURAN GARDU'!$A:$BS,44,0)</f>
        <v>#N/A</v>
      </c>
      <c r="AV80" s="21" t="e">
        <f t="shared" si="58"/>
        <v>#N/A</v>
      </c>
      <c r="AW80" s="20" t="e">
        <f>VLOOKUP($D80,'DATA PENGUKURAN GARDU'!$A:$BS,46,0)</f>
        <v>#N/A</v>
      </c>
      <c r="AX80" s="21" t="e">
        <f t="shared" si="59"/>
        <v>#N/A</v>
      </c>
      <c r="AY80" s="20" t="e">
        <f>VLOOKUP($D80,'DATA PENGUKURAN GARDU'!$A:$BS,46,0)</f>
        <v>#N/A</v>
      </c>
      <c r="AZ80" s="20" t="e">
        <f>VLOOKUP($D80,'DATA PENGUKURAN GARDU'!$A:$BS,53,0)</f>
        <v>#N/A</v>
      </c>
      <c r="BA80" s="20" t="e">
        <f>VLOOKUP($D80,'DATA PENGUKURAN GARDU'!$A:$BS,54,0)</f>
        <v>#N/A</v>
      </c>
      <c r="BB80" s="17" t="e">
        <f>VLOOKUP($E80,'DATA PENGUKURAN GARDU'!$A:$BS,42,0)</f>
        <v>#N/A</v>
      </c>
      <c r="BC80" s="23" t="e">
        <f t="shared" si="60"/>
        <v>#N/A</v>
      </c>
      <c r="BD80" s="17" t="e">
        <f>VLOOKUP($E80,'DATA PENGUKURAN GARDU'!$A:$BS,44,0)</f>
        <v>#N/A</v>
      </c>
      <c r="BE80" s="23" t="e">
        <f t="shared" si="61"/>
        <v>#N/A</v>
      </c>
      <c r="BF80" s="17" t="e">
        <f>VLOOKUP($E80,'DATA PENGUKURAN GARDU'!$A:$BS,46,0)</f>
        <v>#N/A</v>
      </c>
      <c r="BG80" s="23" t="e">
        <f t="shared" si="62"/>
        <v>#N/A</v>
      </c>
      <c r="BH80" s="17" t="e">
        <f>VLOOKUP($E80,'DATA PENGUKURAN GARDU'!$A:$BS,46,0)</f>
        <v>#N/A</v>
      </c>
      <c r="BI80" s="17" t="e">
        <f>VLOOKUP($E80,'DATA PENGUKURAN GARDU'!$A:$BS,53,0)</f>
        <v>#N/A</v>
      </c>
      <c r="BJ80" s="17" t="e">
        <f>VLOOKUP($E80,'DATA PENGUKURAN GARDU'!$A:$BS,54,0)</f>
        <v>#N/A</v>
      </c>
      <c r="BK80" s="20" t="e">
        <f t="shared" si="63"/>
        <v>#N/A</v>
      </c>
      <c r="BL80" s="20" t="e">
        <f t="shared" si="64"/>
        <v>#N/A</v>
      </c>
      <c r="BM80" s="20" t="e">
        <f t="shared" si="65"/>
        <v>#N/A</v>
      </c>
      <c r="BN80" s="25" t="e">
        <f t="shared" si="66"/>
        <v>#N/A</v>
      </c>
      <c r="BO80" s="26" t="str">
        <f t="shared" si="67"/>
        <v>0</v>
      </c>
      <c r="BP80" s="21" t="e">
        <f t="shared" si="68"/>
        <v>#VALUE!</v>
      </c>
      <c r="BQ80" s="20" t="e">
        <f t="shared" si="69"/>
        <v>#N/A</v>
      </c>
      <c r="BR80" s="20" t="e">
        <v>#N/A</v>
      </c>
      <c r="BS80" s="9" t="e">
        <v>#N/A</v>
      </c>
      <c r="BT80" s="2" t="e">
        <f t="shared" si="70"/>
        <v>#VALUE!</v>
      </c>
      <c r="BU80" s="2" t="e">
        <f t="shared" si="38"/>
        <v>#N/A</v>
      </c>
      <c r="BV80" s="2" t="e">
        <f t="shared" si="39"/>
        <v>#N/A</v>
      </c>
    </row>
    <row r="81" s="2" customFormat="1" ht="22.95" customHeight="1" spans="1:74">
      <c r="A81" s="9" t="str">
        <f t="shared" si="40"/>
        <v>KMO 182Induk</v>
      </c>
      <c r="B81" s="9" t="str">
        <f t="shared" si="41"/>
        <v>KMO 182jurusan 1</v>
      </c>
      <c r="C81" s="9" t="str">
        <f t="shared" si="42"/>
        <v>KMO 182jurusan 2</v>
      </c>
      <c r="D81" s="9" t="str">
        <f t="shared" si="43"/>
        <v>KMO 182jurusan 3</v>
      </c>
      <c r="E81" s="9" t="str">
        <f t="shared" si="44"/>
        <v>KMO 182jurusan 4</v>
      </c>
      <c r="F81" s="10" t="s">
        <v>84</v>
      </c>
      <c r="G81" s="10" t="s">
        <v>8</v>
      </c>
      <c r="H81" s="10" t="s">
        <v>144</v>
      </c>
      <c r="I81" s="10">
        <v>0.759694993</v>
      </c>
      <c r="J81" s="10">
        <v>124.612449646</v>
      </c>
      <c r="K81" s="10" t="s">
        <v>7465</v>
      </c>
      <c r="L81" s="10" t="s">
        <v>7465</v>
      </c>
      <c r="M81" s="10" t="s">
        <v>7465</v>
      </c>
      <c r="N81" s="14">
        <f t="shared" si="45"/>
        <v>0</v>
      </c>
      <c r="O81" s="15" t="e">
        <f t="shared" si="46"/>
        <v>#VALUE!</v>
      </c>
      <c r="P81" s="15" t="e">
        <f t="shared" si="47"/>
        <v>#VALUE!</v>
      </c>
      <c r="Q81" s="17" t="e">
        <f>VLOOKUP($A81,'DATA PENGUKURAN GARDU'!$A:$BS,42,0)</f>
        <v>#N/A</v>
      </c>
      <c r="R81" s="18" t="e">
        <f t="shared" si="48"/>
        <v>#N/A</v>
      </c>
      <c r="S81" s="17" t="e">
        <f>VLOOKUP($A81,'DATA PENGUKURAN GARDU'!$A:$BS,44,0)</f>
        <v>#N/A</v>
      </c>
      <c r="T81" s="18" t="e">
        <f t="shared" si="49"/>
        <v>#N/A</v>
      </c>
      <c r="U81" s="17" t="e">
        <f>VLOOKUP($A81,'DATA PENGUKURAN GARDU'!$A:$BS,46,0)</f>
        <v>#N/A</v>
      </c>
      <c r="V81" s="18" t="e">
        <f t="shared" si="50"/>
        <v>#N/A</v>
      </c>
      <c r="W81" s="17" t="e">
        <f>VLOOKUP($A81,'DATA PENGUKURAN GARDU'!$A:$BS,48,0)</f>
        <v>#N/A</v>
      </c>
      <c r="X81" s="17" t="e">
        <f>VLOOKUP($A81,'DATA PENGUKURAN GARDU'!$A:$BS,53,0)</f>
        <v>#N/A</v>
      </c>
      <c r="Y81" s="17" t="e">
        <f>VLOOKUP($A81,'DATA PENGUKURAN GARDU'!$A:$BS,54,0)</f>
        <v>#N/A</v>
      </c>
      <c r="Z81" s="17" t="e">
        <f>VLOOKUP($A81,'DATA PENGUKURAN GARDU'!$A:$BS,55,0)</f>
        <v>#N/A</v>
      </c>
      <c r="AA81" s="20" t="e">
        <f>VLOOKUP($B81,'DATA PENGUKURAN GARDU'!$A:$BS,42,0)</f>
        <v>#N/A</v>
      </c>
      <c r="AB81" s="21" t="e">
        <f t="shared" si="51"/>
        <v>#N/A</v>
      </c>
      <c r="AC81" s="20" t="e">
        <f>VLOOKUP($B81,'DATA PENGUKURAN GARDU'!$A:$BS,44,0)</f>
        <v>#N/A</v>
      </c>
      <c r="AD81" s="21" t="e">
        <f t="shared" si="52"/>
        <v>#N/A</v>
      </c>
      <c r="AE81" s="20" t="e">
        <f>VLOOKUP($B81,'DATA PENGUKURAN GARDU'!$A:$BS,46,0)</f>
        <v>#N/A</v>
      </c>
      <c r="AF81" s="21" t="e">
        <f t="shared" si="53"/>
        <v>#N/A</v>
      </c>
      <c r="AG81" s="20" t="e">
        <f>VLOOKUP($B81,'DATA PENGUKURAN GARDU'!$A:$BS,46,0)</f>
        <v>#N/A</v>
      </c>
      <c r="AH81" s="20" t="e">
        <f>VLOOKUP($B81,'DATA PENGUKURAN GARDU'!$A:$BS,53,0)</f>
        <v>#N/A</v>
      </c>
      <c r="AI81" s="20" t="e">
        <f>VLOOKUP($B81,'DATA PENGUKURAN GARDU'!$A:$BS,54,0)</f>
        <v>#N/A</v>
      </c>
      <c r="AJ81" s="17" t="e">
        <f>VLOOKUP($C81,'DATA PENGUKURAN GARDU'!$A:$BS,42,0)</f>
        <v>#N/A</v>
      </c>
      <c r="AK81" s="23" t="e">
        <f t="shared" si="54"/>
        <v>#N/A</v>
      </c>
      <c r="AL81" s="17" t="e">
        <f>VLOOKUP($C81,'DATA PENGUKURAN GARDU'!$A:$BS,44,0)</f>
        <v>#N/A</v>
      </c>
      <c r="AM81" s="23" t="e">
        <f t="shared" si="55"/>
        <v>#N/A</v>
      </c>
      <c r="AN81" s="17" t="e">
        <f>VLOOKUP($C81,'DATA PENGUKURAN GARDU'!$A:$BS,46,0)</f>
        <v>#N/A</v>
      </c>
      <c r="AO81" s="23" t="e">
        <f t="shared" si="56"/>
        <v>#N/A</v>
      </c>
      <c r="AP81" s="17" t="e">
        <f>VLOOKUP($C81,'DATA PENGUKURAN GARDU'!$A:$BS,46,0)</f>
        <v>#N/A</v>
      </c>
      <c r="AQ81" s="17" t="e">
        <f>VLOOKUP($C81,'DATA PENGUKURAN GARDU'!$A:$BS,53,0)</f>
        <v>#N/A</v>
      </c>
      <c r="AR81" s="17" t="e">
        <f>VLOOKUP($C81,'DATA PENGUKURAN GARDU'!$A:$BS,54,0)</f>
        <v>#N/A</v>
      </c>
      <c r="AS81" s="20" t="e">
        <f>VLOOKUP($D81,'DATA PENGUKURAN GARDU'!$A:$BS,42,0)</f>
        <v>#N/A</v>
      </c>
      <c r="AT81" s="21" t="e">
        <f t="shared" si="57"/>
        <v>#N/A</v>
      </c>
      <c r="AU81" s="20" t="e">
        <f>VLOOKUP($D81,'DATA PENGUKURAN GARDU'!$A:$BS,44,0)</f>
        <v>#N/A</v>
      </c>
      <c r="AV81" s="21" t="e">
        <f t="shared" si="58"/>
        <v>#N/A</v>
      </c>
      <c r="AW81" s="20" t="e">
        <f>VLOOKUP($D81,'DATA PENGUKURAN GARDU'!$A:$BS,46,0)</f>
        <v>#N/A</v>
      </c>
      <c r="AX81" s="21" t="e">
        <f t="shared" si="59"/>
        <v>#N/A</v>
      </c>
      <c r="AY81" s="20" t="e">
        <f>VLOOKUP($D81,'DATA PENGUKURAN GARDU'!$A:$BS,46,0)</f>
        <v>#N/A</v>
      </c>
      <c r="AZ81" s="20" t="e">
        <f>VLOOKUP($D81,'DATA PENGUKURAN GARDU'!$A:$BS,53,0)</f>
        <v>#N/A</v>
      </c>
      <c r="BA81" s="20" t="e">
        <f>VLOOKUP($D81,'DATA PENGUKURAN GARDU'!$A:$BS,54,0)</f>
        <v>#N/A</v>
      </c>
      <c r="BB81" s="17" t="e">
        <f>VLOOKUP($E81,'DATA PENGUKURAN GARDU'!$A:$BS,42,0)</f>
        <v>#N/A</v>
      </c>
      <c r="BC81" s="23" t="e">
        <f t="shared" si="60"/>
        <v>#N/A</v>
      </c>
      <c r="BD81" s="17" t="e">
        <f>VLOOKUP($E81,'DATA PENGUKURAN GARDU'!$A:$BS,44,0)</f>
        <v>#N/A</v>
      </c>
      <c r="BE81" s="23" t="e">
        <f t="shared" si="61"/>
        <v>#N/A</v>
      </c>
      <c r="BF81" s="17" t="e">
        <f>VLOOKUP($E81,'DATA PENGUKURAN GARDU'!$A:$BS,46,0)</f>
        <v>#N/A</v>
      </c>
      <c r="BG81" s="23" t="e">
        <f t="shared" si="62"/>
        <v>#N/A</v>
      </c>
      <c r="BH81" s="17" t="e">
        <f>VLOOKUP($E81,'DATA PENGUKURAN GARDU'!$A:$BS,46,0)</f>
        <v>#N/A</v>
      </c>
      <c r="BI81" s="17" t="e">
        <f>VLOOKUP($E81,'DATA PENGUKURAN GARDU'!$A:$BS,53,0)</f>
        <v>#N/A</v>
      </c>
      <c r="BJ81" s="17" t="e">
        <f>VLOOKUP($E81,'DATA PENGUKURAN GARDU'!$A:$BS,54,0)</f>
        <v>#N/A</v>
      </c>
      <c r="BK81" s="20" t="e">
        <f t="shared" si="63"/>
        <v>#N/A</v>
      </c>
      <c r="BL81" s="20" t="e">
        <f t="shared" si="64"/>
        <v>#N/A</v>
      </c>
      <c r="BM81" s="20" t="e">
        <f t="shared" si="65"/>
        <v>#N/A</v>
      </c>
      <c r="BN81" s="25" t="e">
        <f t="shared" si="66"/>
        <v>#N/A</v>
      </c>
      <c r="BO81" s="26" t="str">
        <f t="shared" si="67"/>
        <v>0</v>
      </c>
      <c r="BP81" s="21" t="e">
        <f t="shared" si="68"/>
        <v>#VALUE!</v>
      </c>
      <c r="BQ81" s="20" t="e">
        <f t="shared" si="69"/>
        <v>#N/A</v>
      </c>
      <c r="BR81" s="20" t="e">
        <v>#N/A</v>
      </c>
      <c r="BS81" s="9" t="e">
        <v>#N/A</v>
      </c>
      <c r="BT81" s="2" t="e">
        <f t="shared" si="70"/>
        <v>#VALUE!</v>
      </c>
      <c r="BU81" s="2" t="e">
        <f t="shared" si="38"/>
        <v>#N/A</v>
      </c>
      <c r="BV81" s="2" t="e">
        <f t="shared" si="39"/>
        <v>#N/A</v>
      </c>
    </row>
    <row r="82" s="2" customFormat="1" ht="22.95" customHeight="1" spans="1:74">
      <c r="A82" s="9" t="str">
        <f t="shared" si="40"/>
        <v>KMO 183Induk</v>
      </c>
      <c r="B82" s="9" t="str">
        <f t="shared" si="41"/>
        <v>KMO 183jurusan 1</v>
      </c>
      <c r="C82" s="9" t="str">
        <f t="shared" si="42"/>
        <v>KMO 183jurusan 2</v>
      </c>
      <c r="D82" s="9" t="str">
        <f t="shared" si="43"/>
        <v>KMO 183jurusan 3</v>
      </c>
      <c r="E82" s="9" t="str">
        <f t="shared" si="44"/>
        <v>KMO 183jurusan 4</v>
      </c>
      <c r="F82" s="10" t="s">
        <v>84</v>
      </c>
      <c r="G82" s="10" t="s">
        <v>8</v>
      </c>
      <c r="H82" s="10" t="s">
        <v>145</v>
      </c>
      <c r="I82" s="10">
        <v>0.754494011</v>
      </c>
      <c r="J82" s="10">
        <v>124.6104125977</v>
      </c>
      <c r="K82" s="10" t="s">
        <v>7465</v>
      </c>
      <c r="L82" s="10" t="s">
        <v>7465</v>
      </c>
      <c r="M82" s="10" t="s">
        <v>7465</v>
      </c>
      <c r="N82" s="14">
        <f t="shared" si="45"/>
        <v>0</v>
      </c>
      <c r="O82" s="15" t="e">
        <f t="shared" si="46"/>
        <v>#VALUE!</v>
      </c>
      <c r="P82" s="15" t="e">
        <f t="shared" si="47"/>
        <v>#VALUE!</v>
      </c>
      <c r="Q82" s="17" t="e">
        <f>VLOOKUP($A82,'DATA PENGUKURAN GARDU'!$A:$BS,42,0)</f>
        <v>#N/A</v>
      </c>
      <c r="R82" s="18" t="e">
        <f t="shared" si="48"/>
        <v>#N/A</v>
      </c>
      <c r="S82" s="17" t="e">
        <f>VLOOKUP($A82,'DATA PENGUKURAN GARDU'!$A:$BS,44,0)</f>
        <v>#N/A</v>
      </c>
      <c r="T82" s="18" t="e">
        <f t="shared" si="49"/>
        <v>#N/A</v>
      </c>
      <c r="U82" s="17" t="e">
        <f>VLOOKUP($A82,'DATA PENGUKURAN GARDU'!$A:$BS,46,0)</f>
        <v>#N/A</v>
      </c>
      <c r="V82" s="18" t="e">
        <f t="shared" si="50"/>
        <v>#N/A</v>
      </c>
      <c r="W82" s="17" t="e">
        <f>VLOOKUP($A82,'DATA PENGUKURAN GARDU'!$A:$BS,48,0)</f>
        <v>#N/A</v>
      </c>
      <c r="X82" s="17" t="e">
        <f>VLOOKUP($A82,'DATA PENGUKURAN GARDU'!$A:$BS,53,0)</f>
        <v>#N/A</v>
      </c>
      <c r="Y82" s="17" t="e">
        <f>VLOOKUP($A82,'DATA PENGUKURAN GARDU'!$A:$BS,54,0)</f>
        <v>#N/A</v>
      </c>
      <c r="Z82" s="17" t="e">
        <f>VLOOKUP($A82,'DATA PENGUKURAN GARDU'!$A:$BS,55,0)</f>
        <v>#N/A</v>
      </c>
      <c r="AA82" s="20" t="e">
        <f>VLOOKUP($B82,'DATA PENGUKURAN GARDU'!$A:$BS,42,0)</f>
        <v>#N/A</v>
      </c>
      <c r="AB82" s="21" t="e">
        <f t="shared" si="51"/>
        <v>#N/A</v>
      </c>
      <c r="AC82" s="20" t="e">
        <f>VLOOKUP($B82,'DATA PENGUKURAN GARDU'!$A:$BS,44,0)</f>
        <v>#N/A</v>
      </c>
      <c r="AD82" s="21" t="e">
        <f t="shared" si="52"/>
        <v>#N/A</v>
      </c>
      <c r="AE82" s="20" t="e">
        <f>VLOOKUP($B82,'DATA PENGUKURAN GARDU'!$A:$BS,46,0)</f>
        <v>#N/A</v>
      </c>
      <c r="AF82" s="21" t="e">
        <f t="shared" si="53"/>
        <v>#N/A</v>
      </c>
      <c r="AG82" s="20" t="e">
        <f>VLOOKUP($B82,'DATA PENGUKURAN GARDU'!$A:$BS,46,0)</f>
        <v>#N/A</v>
      </c>
      <c r="AH82" s="20" t="e">
        <f>VLOOKUP($B82,'DATA PENGUKURAN GARDU'!$A:$BS,53,0)</f>
        <v>#N/A</v>
      </c>
      <c r="AI82" s="20" t="e">
        <f>VLOOKUP($B82,'DATA PENGUKURAN GARDU'!$A:$BS,54,0)</f>
        <v>#N/A</v>
      </c>
      <c r="AJ82" s="17" t="e">
        <f>VLOOKUP($C82,'DATA PENGUKURAN GARDU'!$A:$BS,42,0)</f>
        <v>#N/A</v>
      </c>
      <c r="AK82" s="23" t="e">
        <f t="shared" si="54"/>
        <v>#N/A</v>
      </c>
      <c r="AL82" s="17" t="e">
        <f>VLOOKUP($C82,'DATA PENGUKURAN GARDU'!$A:$BS,44,0)</f>
        <v>#N/A</v>
      </c>
      <c r="AM82" s="23" t="e">
        <f t="shared" si="55"/>
        <v>#N/A</v>
      </c>
      <c r="AN82" s="17" t="e">
        <f>VLOOKUP($C82,'DATA PENGUKURAN GARDU'!$A:$BS,46,0)</f>
        <v>#N/A</v>
      </c>
      <c r="AO82" s="23" t="e">
        <f t="shared" si="56"/>
        <v>#N/A</v>
      </c>
      <c r="AP82" s="17" t="e">
        <f>VLOOKUP($C82,'DATA PENGUKURAN GARDU'!$A:$BS,46,0)</f>
        <v>#N/A</v>
      </c>
      <c r="AQ82" s="17" t="e">
        <f>VLOOKUP($C82,'DATA PENGUKURAN GARDU'!$A:$BS,53,0)</f>
        <v>#N/A</v>
      </c>
      <c r="AR82" s="17" t="e">
        <f>VLOOKUP($C82,'DATA PENGUKURAN GARDU'!$A:$BS,54,0)</f>
        <v>#N/A</v>
      </c>
      <c r="AS82" s="20" t="e">
        <f>VLOOKUP($D82,'DATA PENGUKURAN GARDU'!$A:$BS,42,0)</f>
        <v>#N/A</v>
      </c>
      <c r="AT82" s="21" t="e">
        <f t="shared" si="57"/>
        <v>#N/A</v>
      </c>
      <c r="AU82" s="20" t="e">
        <f>VLOOKUP($D82,'DATA PENGUKURAN GARDU'!$A:$BS,44,0)</f>
        <v>#N/A</v>
      </c>
      <c r="AV82" s="21" t="e">
        <f t="shared" si="58"/>
        <v>#N/A</v>
      </c>
      <c r="AW82" s="20" t="e">
        <f>VLOOKUP($D82,'DATA PENGUKURAN GARDU'!$A:$BS,46,0)</f>
        <v>#N/A</v>
      </c>
      <c r="AX82" s="21" t="e">
        <f t="shared" si="59"/>
        <v>#N/A</v>
      </c>
      <c r="AY82" s="20" t="e">
        <f>VLOOKUP($D82,'DATA PENGUKURAN GARDU'!$A:$BS,46,0)</f>
        <v>#N/A</v>
      </c>
      <c r="AZ82" s="20" t="e">
        <f>VLOOKUP($D82,'DATA PENGUKURAN GARDU'!$A:$BS,53,0)</f>
        <v>#N/A</v>
      </c>
      <c r="BA82" s="20" t="e">
        <f>VLOOKUP($D82,'DATA PENGUKURAN GARDU'!$A:$BS,54,0)</f>
        <v>#N/A</v>
      </c>
      <c r="BB82" s="17" t="e">
        <f>VLOOKUP($E82,'DATA PENGUKURAN GARDU'!$A:$BS,42,0)</f>
        <v>#N/A</v>
      </c>
      <c r="BC82" s="23" t="e">
        <f t="shared" si="60"/>
        <v>#N/A</v>
      </c>
      <c r="BD82" s="17" t="e">
        <f>VLOOKUP($E82,'DATA PENGUKURAN GARDU'!$A:$BS,44,0)</f>
        <v>#N/A</v>
      </c>
      <c r="BE82" s="23" t="e">
        <f t="shared" si="61"/>
        <v>#N/A</v>
      </c>
      <c r="BF82" s="17" t="e">
        <f>VLOOKUP($E82,'DATA PENGUKURAN GARDU'!$A:$BS,46,0)</f>
        <v>#N/A</v>
      </c>
      <c r="BG82" s="23" t="e">
        <f t="shared" si="62"/>
        <v>#N/A</v>
      </c>
      <c r="BH82" s="17" t="e">
        <f>VLOOKUP($E82,'DATA PENGUKURAN GARDU'!$A:$BS,46,0)</f>
        <v>#N/A</v>
      </c>
      <c r="BI82" s="17" t="e">
        <f>VLOOKUP($E82,'DATA PENGUKURAN GARDU'!$A:$BS,53,0)</f>
        <v>#N/A</v>
      </c>
      <c r="BJ82" s="17" t="e">
        <f>VLOOKUP($E82,'DATA PENGUKURAN GARDU'!$A:$BS,54,0)</f>
        <v>#N/A</v>
      </c>
      <c r="BK82" s="20" t="e">
        <f t="shared" si="63"/>
        <v>#N/A</v>
      </c>
      <c r="BL82" s="20" t="e">
        <f t="shared" si="64"/>
        <v>#N/A</v>
      </c>
      <c r="BM82" s="20" t="e">
        <f t="shared" si="65"/>
        <v>#N/A</v>
      </c>
      <c r="BN82" s="25" t="e">
        <f t="shared" si="66"/>
        <v>#N/A</v>
      </c>
      <c r="BO82" s="26" t="str">
        <f t="shared" si="67"/>
        <v>0</v>
      </c>
      <c r="BP82" s="21" t="e">
        <f t="shared" si="68"/>
        <v>#VALUE!</v>
      </c>
      <c r="BQ82" s="20" t="e">
        <f t="shared" si="69"/>
        <v>#N/A</v>
      </c>
      <c r="BR82" s="20" t="e">
        <v>#N/A</v>
      </c>
      <c r="BS82" s="9" t="e">
        <v>#N/A</v>
      </c>
      <c r="BT82" s="2" t="e">
        <f t="shared" si="70"/>
        <v>#VALUE!</v>
      </c>
      <c r="BU82" s="2" t="e">
        <f t="shared" si="38"/>
        <v>#N/A</v>
      </c>
      <c r="BV82" s="2" t="e">
        <f t="shared" si="39"/>
        <v>#N/A</v>
      </c>
    </row>
    <row r="83" s="2" customFormat="1" ht="22.95" customHeight="1" spans="1:74">
      <c r="A83" s="9" t="str">
        <f t="shared" si="40"/>
        <v>L-117Induk</v>
      </c>
      <c r="B83" s="9" t="str">
        <f t="shared" si="41"/>
        <v>L-117jurusan 1</v>
      </c>
      <c r="C83" s="9" t="str">
        <f t="shared" si="42"/>
        <v>L-117jurusan 2</v>
      </c>
      <c r="D83" s="9" t="str">
        <f t="shared" si="43"/>
        <v>L-117jurusan 3</v>
      </c>
      <c r="E83" s="9" t="str">
        <f t="shared" si="44"/>
        <v>L-117jurusan 4</v>
      </c>
      <c r="F83" s="10" t="s">
        <v>105</v>
      </c>
      <c r="G83" s="10" t="s">
        <v>22</v>
      </c>
      <c r="H83" s="10" t="s">
        <v>146</v>
      </c>
      <c r="I83" s="10">
        <v>0.40553</v>
      </c>
      <c r="J83" s="10">
        <v>124.13897</v>
      </c>
      <c r="K83" s="10" t="s">
        <v>7465</v>
      </c>
      <c r="L83" s="10" t="s">
        <v>7465</v>
      </c>
      <c r="M83" s="10" t="s">
        <v>7465</v>
      </c>
      <c r="N83" s="14">
        <f t="shared" si="45"/>
        <v>0</v>
      </c>
      <c r="O83" s="15" t="e">
        <f t="shared" si="46"/>
        <v>#VALUE!</v>
      </c>
      <c r="P83" s="15" t="e">
        <f t="shared" si="47"/>
        <v>#VALUE!</v>
      </c>
      <c r="Q83" s="17" t="e">
        <f>VLOOKUP($A83,'DATA PENGUKURAN GARDU'!$A:$BS,42,0)</f>
        <v>#N/A</v>
      </c>
      <c r="R83" s="18" t="e">
        <f t="shared" si="48"/>
        <v>#N/A</v>
      </c>
      <c r="S83" s="17" t="e">
        <f>VLOOKUP($A83,'DATA PENGUKURAN GARDU'!$A:$BS,44,0)</f>
        <v>#N/A</v>
      </c>
      <c r="T83" s="18" t="e">
        <f t="shared" si="49"/>
        <v>#N/A</v>
      </c>
      <c r="U83" s="17" t="e">
        <f>VLOOKUP($A83,'DATA PENGUKURAN GARDU'!$A:$BS,46,0)</f>
        <v>#N/A</v>
      </c>
      <c r="V83" s="18" t="e">
        <f t="shared" si="50"/>
        <v>#N/A</v>
      </c>
      <c r="W83" s="17" t="e">
        <f>VLOOKUP($A83,'DATA PENGUKURAN GARDU'!$A:$BS,48,0)</f>
        <v>#N/A</v>
      </c>
      <c r="X83" s="17" t="e">
        <f>VLOOKUP($A83,'DATA PENGUKURAN GARDU'!$A:$BS,53,0)</f>
        <v>#N/A</v>
      </c>
      <c r="Y83" s="17" t="e">
        <f>VLOOKUP($A83,'DATA PENGUKURAN GARDU'!$A:$BS,54,0)</f>
        <v>#N/A</v>
      </c>
      <c r="Z83" s="17" t="e">
        <f>VLOOKUP($A83,'DATA PENGUKURAN GARDU'!$A:$BS,55,0)</f>
        <v>#N/A</v>
      </c>
      <c r="AA83" s="20" t="e">
        <f>VLOOKUP($B83,'DATA PENGUKURAN GARDU'!$A:$BS,42,0)</f>
        <v>#N/A</v>
      </c>
      <c r="AB83" s="21" t="e">
        <f t="shared" si="51"/>
        <v>#N/A</v>
      </c>
      <c r="AC83" s="20" t="e">
        <f>VLOOKUP($B83,'DATA PENGUKURAN GARDU'!$A:$BS,44,0)</f>
        <v>#N/A</v>
      </c>
      <c r="AD83" s="21" t="e">
        <f t="shared" si="52"/>
        <v>#N/A</v>
      </c>
      <c r="AE83" s="20" t="e">
        <f>VLOOKUP($B83,'DATA PENGUKURAN GARDU'!$A:$BS,46,0)</f>
        <v>#N/A</v>
      </c>
      <c r="AF83" s="21" t="e">
        <f t="shared" si="53"/>
        <v>#N/A</v>
      </c>
      <c r="AG83" s="20" t="e">
        <f>VLOOKUP($B83,'DATA PENGUKURAN GARDU'!$A:$BS,46,0)</f>
        <v>#N/A</v>
      </c>
      <c r="AH83" s="20" t="e">
        <f>VLOOKUP($B83,'DATA PENGUKURAN GARDU'!$A:$BS,53,0)</f>
        <v>#N/A</v>
      </c>
      <c r="AI83" s="20" t="e">
        <f>VLOOKUP($B83,'DATA PENGUKURAN GARDU'!$A:$BS,54,0)</f>
        <v>#N/A</v>
      </c>
      <c r="AJ83" s="17" t="e">
        <f>VLOOKUP($C83,'DATA PENGUKURAN GARDU'!$A:$BS,42,0)</f>
        <v>#N/A</v>
      </c>
      <c r="AK83" s="23" t="e">
        <f t="shared" si="54"/>
        <v>#N/A</v>
      </c>
      <c r="AL83" s="17" t="e">
        <f>VLOOKUP($C83,'DATA PENGUKURAN GARDU'!$A:$BS,44,0)</f>
        <v>#N/A</v>
      </c>
      <c r="AM83" s="23" t="e">
        <f t="shared" si="55"/>
        <v>#N/A</v>
      </c>
      <c r="AN83" s="17" t="e">
        <f>VLOOKUP($C83,'DATA PENGUKURAN GARDU'!$A:$BS,46,0)</f>
        <v>#N/A</v>
      </c>
      <c r="AO83" s="23" t="e">
        <f t="shared" si="56"/>
        <v>#N/A</v>
      </c>
      <c r="AP83" s="17" t="e">
        <f>VLOOKUP($C83,'DATA PENGUKURAN GARDU'!$A:$BS,46,0)</f>
        <v>#N/A</v>
      </c>
      <c r="AQ83" s="17" t="e">
        <f>VLOOKUP($C83,'DATA PENGUKURAN GARDU'!$A:$BS,53,0)</f>
        <v>#N/A</v>
      </c>
      <c r="AR83" s="17" t="e">
        <f>VLOOKUP($C83,'DATA PENGUKURAN GARDU'!$A:$BS,54,0)</f>
        <v>#N/A</v>
      </c>
      <c r="AS83" s="20" t="e">
        <f>VLOOKUP($D83,'DATA PENGUKURAN GARDU'!$A:$BS,42,0)</f>
        <v>#N/A</v>
      </c>
      <c r="AT83" s="21" t="e">
        <f t="shared" si="57"/>
        <v>#N/A</v>
      </c>
      <c r="AU83" s="20" t="e">
        <f>VLOOKUP($D83,'DATA PENGUKURAN GARDU'!$A:$BS,44,0)</f>
        <v>#N/A</v>
      </c>
      <c r="AV83" s="21" t="e">
        <f t="shared" si="58"/>
        <v>#N/A</v>
      </c>
      <c r="AW83" s="20" t="e">
        <f>VLOOKUP($D83,'DATA PENGUKURAN GARDU'!$A:$BS,46,0)</f>
        <v>#N/A</v>
      </c>
      <c r="AX83" s="21" t="e">
        <f t="shared" si="59"/>
        <v>#N/A</v>
      </c>
      <c r="AY83" s="20" t="e">
        <f>VLOOKUP($D83,'DATA PENGUKURAN GARDU'!$A:$BS,46,0)</f>
        <v>#N/A</v>
      </c>
      <c r="AZ83" s="20" t="e">
        <f>VLOOKUP($D83,'DATA PENGUKURAN GARDU'!$A:$BS,53,0)</f>
        <v>#N/A</v>
      </c>
      <c r="BA83" s="20" t="e">
        <f>VLOOKUP($D83,'DATA PENGUKURAN GARDU'!$A:$BS,54,0)</f>
        <v>#N/A</v>
      </c>
      <c r="BB83" s="17" t="e">
        <f>VLOOKUP($E83,'DATA PENGUKURAN GARDU'!$A:$BS,42,0)</f>
        <v>#N/A</v>
      </c>
      <c r="BC83" s="23" t="e">
        <f t="shared" si="60"/>
        <v>#N/A</v>
      </c>
      <c r="BD83" s="17" t="e">
        <f>VLOOKUP($E83,'DATA PENGUKURAN GARDU'!$A:$BS,44,0)</f>
        <v>#N/A</v>
      </c>
      <c r="BE83" s="23" t="e">
        <f t="shared" si="61"/>
        <v>#N/A</v>
      </c>
      <c r="BF83" s="17" t="e">
        <f>VLOOKUP($E83,'DATA PENGUKURAN GARDU'!$A:$BS,46,0)</f>
        <v>#N/A</v>
      </c>
      <c r="BG83" s="23" t="e">
        <f t="shared" si="62"/>
        <v>#N/A</v>
      </c>
      <c r="BH83" s="17" t="e">
        <f>VLOOKUP($E83,'DATA PENGUKURAN GARDU'!$A:$BS,46,0)</f>
        <v>#N/A</v>
      </c>
      <c r="BI83" s="17" t="e">
        <f>VLOOKUP($E83,'DATA PENGUKURAN GARDU'!$A:$BS,53,0)</f>
        <v>#N/A</v>
      </c>
      <c r="BJ83" s="17" t="e">
        <f>VLOOKUP($E83,'DATA PENGUKURAN GARDU'!$A:$BS,54,0)</f>
        <v>#N/A</v>
      </c>
      <c r="BK83" s="20" t="e">
        <f t="shared" si="63"/>
        <v>#N/A</v>
      </c>
      <c r="BL83" s="20" t="e">
        <f t="shared" si="64"/>
        <v>#N/A</v>
      </c>
      <c r="BM83" s="20" t="e">
        <f t="shared" si="65"/>
        <v>#N/A</v>
      </c>
      <c r="BN83" s="25" t="e">
        <f t="shared" si="66"/>
        <v>#N/A</v>
      </c>
      <c r="BO83" s="26" t="str">
        <f t="shared" si="67"/>
        <v>0</v>
      </c>
      <c r="BP83" s="21" t="e">
        <f t="shared" si="68"/>
        <v>#VALUE!</v>
      </c>
      <c r="BQ83" s="20" t="e">
        <f t="shared" si="69"/>
        <v>#N/A</v>
      </c>
      <c r="BR83" s="20" t="e">
        <v>#N/A</v>
      </c>
      <c r="BS83" s="9" t="e">
        <v>#N/A</v>
      </c>
      <c r="BT83" s="2" t="e">
        <f t="shared" si="70"/>
        <v>#VALUE!</v>
      </c>
      <c r="BU83" s="2" t="e">
        <f t="shared" si="38"/>
        <v>#N/A</v>
      </c>
      <c r="BV83" s="2" t="e">
        <f t="shared" si="39"/>
        <v>#N/A</v>
      </c>
    </row>
    <row r="84" s="2" customFormat="1" ht="22.95" customHeight="1" spans="1:74">
      <c r="A84" s="9" t="str">
        <f t="shared" si="40"/>
        <v>L-118Induk</v>
      </c>
      <c r="B84" s="9" t="str">
        <f t="shared" si="41"/>
        <v>L-118jurusan 1</v>
      </c>
      <c r="C84" s="9" t="str">
        <f t="shared" si="42"/>
        <v>L-118jurusan 2</v>
      </c>
      <c r="D84" s="9" t="str">
        <f t="shared" si="43"/>
        <v>L-118jurusan 3</v>
      </c>
      <c r="E84" s="9" t="str">
        <f t="shared" si="44"/>
        <v>L-118jurusan 4</v>
      </c>
      <c r="F84" s="10" t="s">
        <v>105</v>
      </c>
      <c r="G84" s="10" t="s">
        <v>22</v>
      </c>
      <c r="H84" s="10" t="s">
        <v>147</v>
      </c>
      <c r="I84" s="10">
        <v>0.40499</v>
      </c>
      <c r="J84" s="10">
        <v>124.14255</v>
      </c>
      <c r="K84" s="10" t="s">
        <v>7465</v>
      </c>
      <c r="L84" s="10" t="s">
        <v>7465</v>
      </c>
      <c r="M84" s="10" t="s">
        <v>7465</v>
      </c>
      <c r="N84" s="14">
        <f t="shared" si="45"/>
        <v>0</v>
      </c>
      <c r="O84" s="15" t="e">
        <f t="shared" si="46"/>
        <v>#VALUE!</v>
      </c>
      <c r="P84" s="15" t="e">
        <f t="shared" si="47"/>
        <v>#VALUE!</v>
      </c>
      <c r="Q84" s="17" t="e">
        <f>VLOOKUP($A84,'DATA PENGUKURAN GARDU'!$A:$BS,42,0)</f>
        <v>#N/A</v>
      </c>
      <c r="R84" s="18" t="e">
        <f t="shared" si="48"/>
        <v>#N/A</v>
      </c>
      <c r="S84" s="17" t="e">
        <f>VLOOKUP($A84,'DATA PENGUKURAN GARDU'!$A:$BS,44,0)</f>
        <v>#N/A</v>
      </c>
      <c r="T84" s="18" t="e">
        <f t="shared" si="49"/>
        <v>#N/A</v>
      </c>
      <c r="U84" s="17" t="e">
        <f>VLOOKUP($A84,'DATA PENGUKURAN GARDU'!$A:$BS,46,0)</f>
        <v>#N/A</v>
      </c>
      <c r="V84" s="18" t="e">
        <f t="shared" si="50"/>
        <v>#N/A</v>
      </c>
      <c r="W84" s="17" t="e">
        <f>VLOOKUP($A84,'DATA PENGUKURAN GARDU'!$A:$BS,48,0)</f>
        <v>#N/A</v>
      </c>
      <c r="X84" s="17" t="e">
        <f>VLOOKUP($A84,'DATA PENGUKURAN GARDU'!$A:$BS,53,0)</f>
        <v>#N/A</v>
      </c>
      <c r="Y84" s="17" t="e">
        <f>VLOOKUP($A84,'DATA PENGUKURAN GARDU'!$A:$BS,54,0)</f>
        <v>#N/A</v>
      </c>
      <c r="Z84" s="17" t="e">
        <f>VLOOKUP($A84,'DATA PENGUKURAN GARDU'!$A:$BS,55,0)</f>
        <v>#N/A</v>
      </c>
      <c r="AA84" s="20" t="e">
        <f>VLOOKUP($B84,'DATA PENGUKURAN GARDU'!$A:$BS,42,0)</f>
        <v>#N/A</v>
      </c>
      <c r="AB84" s="21" t="e">
        <f t="shared" si="51"/>
        <v>#N/A</v>
      </c>
      <c r="AC84" s="20" t="e">
        <f>VLOOKUP($B84,'DATA PENGUKURAN GARDU'!$A:$BS,44,0)</f>
        <v>#N/A</v>
      </c>
      <c r="AD84" s="21" t="e">
        <f t="shared" si="52"/>
        <v>#N/A</v>
      </c>
      <c r="AE84" s="20" t="e">
        <f>VLOOKUP($B84,'DATA PENGUKURAN GARDU'!$A:$BS,46,0)</f>
        <v>#N/A</v>
      </c>
      <c r="AF84" s="21" t="e">
        <f t="shared" si="53"/>
        <v>#N/A</v>
      </c>
      <c r="AG84" s="20" t="e">
        <f>VLOOKUP($B84,'DATA PENGUKURAN GARDU'!$A:$BS,46,0)</f>
        <v>#N/A</v>
      </c>
      <c r="AH84" s="20" t="e">
        <f>VLOOKUP($B84,'DATA PENGUKURAN GARDU'!$A:$BS,53,0)</f>
        <v>#N/A</v>
      </c>
      <c r="AI84" s="20" t="e">
        <f>VLOOKUP($B84,'DATA PENGUKURAN GARDU'!$A:$BS,54,0)</f>
        <v>#N/A</v>
      </c>
      <c r="AJ84" s="17" t="e">
        <f>VLOOKUP($C84,'DATA PENGUKURAN GARDU'!$A:$BS,42,0)</f>
        <v>#N/A</v>
      </c>
      <c r="AK84" s="23" t="e">
        <f t="shared" si="54"/>
        <v>#N/A</v>
      </c>
      <c r="AL84" s="17" t="e">
        <f>VLOOKUP($C84,'DATA PENGUKURAN GARDU'!$A:$BS,44,0)</f>
        <v>#N/A</v>
      </c>
      <c r="AM84" s="23" t="e">
        <f t="shared" si="55"/>
        <v>#N/A</v>
      </c>
      <c r="AN84" s="17" t="e">
        <f>VLOOKUP($C84,'DATA PENGUKURAN GARDU'!$A:$BS,46,0)</f>
        <v>#N/A</v>
      </c>
      <c r="AO84" s="23" t="e">
        <f t="shared" si="56"/>
        <v>#N/A</v>
      </c>
      <c r="AP84" s="17" t="e">
        <f>VLOOKUP($C84,'DATA PENGUKURAN GARDU'!$A:$BS,46,0)</f>
        <v>#N/A</v>
      </c>
      <c r="AQ84" s="17" t="e">
        <f>VLOOKUP($C84,'DATA PENGUKURAN GARDU'!$A:$BS,53,0)</f>
        <v>#N/A</v>
      </c>
      <c r="AR84" s="17" t="e">
        <f>VLOOKUP($C84,'DATA PENGUKURAN GARDU'!$A:$BS,54,0)</f>
        <v>#N/A</v>
      </c>
      <c r="AS84" s="20" t="e">
        <f>VLOOKUP($D84,'DATA PENGUKURAN GARDU'!$A:$BS,42,0)</f>
        <v>#N/A</v>
      </c>
      <c r="AT84" s="21" t="e">
        <f t="shared" si="57"/>
        <v>#N/A</v>
      </c>
      <c r="AU84" s="20" t="e">
        <f>VLOOKUP($D84,'DATA PENGUKURAN GARDU'!$A:$BS,44,0)</f>
        <v>#N/A</v>
      </c>
      <c r="AV84" s="21" t="e">
        <f t="shared" si="58"/>
        <v>#N/A</v>
      </c>
      <c r="AW84" s="20" t="e">
        <f>VLOOKUP($D84,'DATA PENGUKURAN GARDU'!$A:$BS,46,0)</f>
        <v>#N/A</v>
      </c>
      <c r="AX84" s="21" t="e">
        <f t="shared" si="59"/>
        <v>#N/A</v>
      </c>
      <c r="AY84" s="20" t="e">
        <f>VLOOKUP($D84,'DATA PENGUKURAN GARDU'!$A:$BS,46,0)</f>
        <v>#N/A</v>
      </c>
      <c r="AZ84" s="20" t="e">
        <f>VLOOKUP($D84,'DATA PENGUKURAN GARDU'!$A:$BS,53,0)</f>
        <v>#N/A</v>
      </c>
      <c r="BA84" s="20" t="e">
        <f>VLOOKUP($D84,'DATA PENGUKURAN GARDU'!$A:$BS,54,0)</f>
        <v>#N/A</v>
      </c>
      <c r="BB84" s="17" t="e">
        <f>VLOOKUP($E84,'DATA PENGUKURAN GARDU'!$A:$BS,42,0)</f>
        <v>#N/A</v>
      </c>
      <c r="BC84" s="23" t="e">
        <f t="shared" si="60"/>
        <v>#N/A</v>
      </c>
      <c r="BD84" s="17" t="e">
        <f>VLOOKUP($E84,'DATA PENGUKURAN GARDU'!$A:$BS,44,0)</f>
        <v>#N/A</v>
      </c>
      <c r="BE84" s="23" t="e">
        <f t="shared" si="61"/>
        <v>#N/A</v>
      </c>
      <c r="BF84" s="17" t="e">
        <f>VLOOKUP($E84,'DATA PENGUKURAN GARDU'!$A:$BS,46,0)</f>
        <v>#N/A</v>
      </c>
      <c r="BG84" s="23" t="e">
        <f t="shared" si="62"/>
        <v>#N/A</v>
      </c>
      <c r="BH84" s="17" t="e">
        <f>VLOOKUP($E84,'DATA PENGUKURAN GARDU'!$A:$BS,46,0)</f>
        <v>#N/A</v>
      </c>
      <c r="BI84" s="17" t="e">
        <f>VLOOKUP($E84,'DATA PENGUKURAN GARDU'!$A:$BS,53,0)</f>
        <v>#N/A</v>
      </c>
      <c r="BJ84" s="17" t="e">
        <f>VLOOKUP($E84,'DATA PENGUKURAN GARDU'!$A:$BS,54,0)</f>
        <v>#N/A</v>
      </c>
      <c r="BK84" s="20" t="e">
        <f t="shared" si="63"/>
        <v>#N/A</v>
      </c>
      <c r="BL84" s="20" t="e">
        <f t="shared" si="64"/>
        <v>#N/A</v>
      </c>
      <c r="BM84" s="20" t="e">
        <f t="shared" si="65"/>
        <v>#N/A</v>
      </c>
      <c r="BN84" s="25" t="e">
        <f t="shared" si="66"/>
        <v>#N/A</v>
      </c>
      <c r="BO84" s="26" t="str">
        <f t="shared" si="67"/>
        <v>0</v>
      </c>
      <c r="BP84" s="21" t="e">
        <f t="shared" si="68"/>
        <v>#VALUE!</v>
      </c>
      <c r="BQ84" s="20" t="e">
        <f t="shared" si="69"/>
        <v>#N/A</v>
      </c>
      <c r="BR84" s="20" t="e">
        <v>#N/A</v>
      </c>
      <c r="BS84" s="9" t="e">
        <v>#N/A</v>
      </c>
      <c r="BT84" s="2" t="e">
        <f t="shared" si="70"/>
        <v>#VALUE!</v>
      </c>
      <c r="BU84" s="2" t="e">
        <f t="shared" si="38"/>
        <v>#N/A</v>
      </c>
      <c r="BV84" s="2" t="e">
        <f t="shared" si="39"/>
        <v>#N/A</v>
      </c>
    </row>
    <row r="85" s="2" customFormat="1" ht="22.95" customHeight="1" spans="1:74">
      <c r="A85" s="9" t="str">
        <f t="shared" si="40"/>
        <v>L-126Induk</v>
      </c>
      <c r="B85" s="9" t="str">
        <f t="shared" si="41"/>
        <v>L-126jurusan 1</v>
      </c>
      <c r="C85" s="9" t="str">
        <f t="shared" si="42"/>
        <v>L-126jurusan 2</v>
      </c>
      <c r="D85" s="9" t="str">
        <f t="shared" si="43"/>
        <v>L-126jurusan 3</v>
      </c>
      <c r="E85" s="9" t="str">
        <f t="shared" si="44"/>
        <v>L-126jurusan 4</v>
      </c>
      <c r="F85" s="10" t="s">
        <v>108</v>
      </c>
      <c r="G85" s="10" t="s">
        <v>22</v>
      </c>
      <c r="H85" s="10" t="s">
        <v>148</v>
      </c>
      <c r="I85" s="10">
        <v>0.42147</v>
      </c>
      <c r="J85" s="10">
        <v>124.25118</v>
      </c>
      <c r="K85" s="10" t="s">
        <v>7465</v>
      </c>
      <c r="L85" s="10" t="s">
        <v>7465</v>
      </c>
      <c r="M85" s="10" t="s">
        <v>7465</v>
      </c>
      <c r="N85" s="14">
        <f t="shared" si="45"/>
        <v>0</v>
      </c>
      <c r="O85" s="15" t="e">
        <f t="shared" si="46"/>
        <v>#VALUE!</v>
      </c>
      <c r="P85" s="15" t="e">
        <f t="shared" si="47"/>
        <v>#VALUE!</v>
      </c>
      <c r="Q85" s="17" t="e">
        <f>VLOOKUP($A85,'DATA PENGUKURAN GARDU'!$A:$BS,42,0)</f>
        <v>#N/A</v>
      </c>
      <c r="R85" s="18" t="e">
        <f t="shared" si="48"/>
        <v>#N/A</v>
      </c>
      <c r="S85" s="17" t="e">
        <f>VLOOKUP($A85,'DATA PENGUKURAN GARDU'!$A:$BS,44,0)</f>
        <v>#N/A</v>
      </c>
      <c r="T85" s="18" t="e">
        <f t="shared" si="49"/>
        <v>#N/A</v>
      </c>
      <c r="U85" s="17" t="e">
        <f>VLOOKUP($A85,'DATA PENGUKURAN GARDU'!$A:$BS,46,0)</f>
        <v>#N/A</v>
      </c>
      <c r="V85" s="18" t="e">
        <f t="shared" si="50"/>
        <v>#N/A</v>
      </c>
      <c r="W85" s="17" t="e">
        <f>VLOOKUP($A85,'DATA PENGUKURAN GARDU'!$A:$BS,48,0)</f>
        <v>#N/A</v>
      </c>
      <c r="X85" s="17" t="e">
        <f>VLOOKUP($A85,'DATA PENGUKURAN GARDU'!$A:$BS,53,0)</f>
        <v>#N/A</v>
      </c>
      <c r="Y85" s="17" t="e">
        <f>VLOOKUP($A85,'DATA PENGUKURAN GARDU'!$A:$BS,54,0)</f>
        <v>#N/A</v>
      </c>
      <c r="Z85" s="17" t="e">
        <f>VLOOKUP($A85,'DATA PENGUKURAN GARDU'!$A:$BS,55,0)</f>
        <v>#N/A</v>
      </c>
      <c r="AA85" s="20" t="e">
        <f>VLOOKUP($B85,'DATA PENGUKURAN GARDU'!$A:$BS,42,0)</f>
        <v>#N/A</v>
      </c>
      <c r="AB85" s="21" t="e">
        <f t="shared" si="51"/>
        <v>#N/A</v>
      </c>
      <c r="AC85" s="20" t="e">
        <f>VLOOKUP($B85,'DATA PENGUKURAN GARDU'!$A:$BS,44,0)</f>
        <v>#N/A</v>
      </c>
      <c r="AD85" s="21" t="e">
        <f t="shared" si="52"/>
        <v>#N/A</v>
      </c>
      <c r="AE85" s="20" t="e">
        <f>VLOOKUP($B85,'DATA PENGUKURAN GARDU'!$A:$BS,46,0)</f>
        <v>#N/A</v>
      </c>
      <c r="AF85" s="21" t="e">
        <f t="shared" si="53"/>
        <v>#N/A</v>
      </c>
      <c r="AG85" s="20" t="e">
        <f>VLOOKUP($B85,'DATA PENGUKURAN GARDU'!$A:$BS,46,0)</f>
        <v>#N/A</v>
      </c>
      <c r="AH85" s="20" t="e">
        <f>VLOOKUP($B85,'DATA PENGUKURAN GARDU'!$A:$BS,53,0)</f>
        <v>#N/A</v>
      </c>
      <c r="AI85" s="20" t="e">
        <f>VLOOKUP($B85,'DATA PENGUKURAN GARDU'!$A:$BS,54,0)</f>
        <v>#N/A</v>
      </c>
      <c r="AJ85" s="17" t="e">
        <f>VLOOKUP($C85,'DATA PENGUKURAN GARDU'!$A:$BS,42,0)</f>
        <v>#N/A</v>
      </c>
      <c r="AK85" s="23" t="e">
        <f t="shared" si="54"/>
        <v>#N/A</v>
      </c>
      <c r="AL85" s="17" t="e">
        <f>VLOOKUP($C85,'DATA PENGUKURAN GARDU'!$A:$BS,44,0)</f>
        <v>#N/A</v>
      </c>
      <c r="AM85" s="23" t="e">
        <f t="shared" si="55"/>
        <v>#N/A</v>
      </c>
      <c r="AN85" s="17" t="e">
        <f>VLOOKUP($C85,'DATA PENGUKURAN GARDU'!$A:$BS,46,0)</f>
        <v>#N/A</v>
      </c>
      <c r="AO85" s="23" t="e">
        <f t="shared" si="56"/>
        <v>#N/A</v>
      </c>
      <c r="AP85" s="17" t="e">
        <f>VLOOKUP($C85,'DATA PENGUKURAN GARDU'!$A:$BS,46,0)</f>
        <v>#N/A</v>
      </c>
      <c r="AQ85" s="17" t="e">
        <f>VLOOKUP($C85,'DATA PENGUKURAN GARDU'!$A:$BS,53,0)</f>
        <v>#N/A</v>
      </c>
      <c r="AR85" s="17" t="e">
        <f>VLOOKUP($C85,'DATA PENGUKURAN GARDU'!$A:$BS,54,0)</f>
        <v>#N/A</v>
      </c>
      <c r="AS85" s="20" t="e">
        <f>VLOOKUP($D85,'DATA PENGUKURAN GARDU'!$A:$BS,42,0)</f>
        <v>#N/A</v>
      </c>
      <c r="AT85" s="21" t="e">
        <f t="shared" si="57"/>
        <v>#N/A</v>
      </c>
      <c r="AU85" s="20" t="e">
        <f>VLOOKUP($D85,'DATA PENGUKURAN GARDU'!$A:$BS,44,0)</f>
        <v>#N/A</v>
      </c>
      <c r="AV85" s="21" t="e">
        <f t="shared" si="58"/>
        <v>#N/A</v>
      </c>
      <c r="AW85" s="20" t="e">
        <f>VLOOKUP($D85,'DATA PENGUKURAN GARDU'!$A:$BS,46,0)</f>
        <v>#N/A</v>
      </c>
      <c r="AX85" s="21" t="e">
        <f t="shared" si="59"/>
        <v>#N/A</v>
      </c>
      <c r="AY85" s="20" t="e">
        <f>VLOOKUP($D85,'DATA PENGUKURAN GARDU'!$A:$BS,46,0)</f>
        <v>#N/A</v>
      </c>
      <c r="AZ85" s="20" t="e">
        <f>VLOOKUP($D85,'DATA PENGUKURAN GARDU'!$A:$BS,53,0)</f>
        <v>#N/A</v>
      </c>
      <c r="BA85" s="20" t="e">
        <f>VLOOKUP($D85,'DATA PENGUKURAN GARDU'!$A:$BS,54,0)</f>
        <v>#N/A</v>
      </c>
      <c r="BB85" s="17" t="e">
        <f>VLOOKUP($E85,'DATA PENGUKURAN GARDU'!$A:$BS,42,0)</f>
        <v>#N/A</v>
      </c>
      <c r="BC85" s="23" t="e">
        <f t="shared" si="60"/>
        <v>#N/A</v>
      </c>
      <c r="BD85" s="17" t="e">
        <f>VLOOKUP($E85,'DATA PENGUKURAN GARDU'!$A:$BS,44,0)</f>
        <v>#N/A</v>
      </c>
      <c r="BE85" s="23" t="e">
        <f t="shared" si="61"/>
        <v>#N/A</v>
      </c>
      <c r="BF85" s="17" t="e">
        <f>VLOOKUP($E85,'DATA PENGUKURAN GARDU'!$A:$BS,46,0)</f>
        <v>#N/A</v>
      </c>
      <c r="BG85" s="23" t="e">
        <f t="shared" si="62"/>
        <v>#N/A</v>
      </c>
      <c r="BH85" s="17" t="e">
        <f>VLOOKUP($E85,'DATA PENGUKURAN GARDU'!$A:$BS,46,0)</f>
        <v>#N/A</v>
      </c>
      <c r="BI85" s="17" t="e">
        <f>VLOOKUP($E85,'DATA PENGUKURAN GARDU'!$A:$BS,53,0)</f>
        <v>#N/A</v>
      </c>
      <c r="BJ85" s="17" t="e">
        <f>VLOOKUP($E85,'DATA PENGUKURAN GARDU'!$A:$BS,54,0)</f>
        <v>#N/A</v>
      </c>
      <c r="BK85" s="20" t="e">
        <f t="shared" si="63"/>
        <v>#N/A</v>
      </c>
      <c r="BL85" s="20" t="e">
        <f t="shared" si="64"/>
        <v>#N/A</v>
      </c>
      <c r="BM85" s="20" t="e">
        <f t="shared" si="65"/>
        <v>#N/A</v>
      </c>
      <c r="BN85" s="25" t="e">
        <f t="shared" si="66"/>
        <v>#N/A</v>
      </c>
      <c r="BO85" s="26" t="str">
        <f t="shared" si="67"/>
        <v>0</v>
      </c>
      <c r="BP85" s="21" t="e">
        <f t="shared" si="68"/>
        <v>#VALUE!</v>
      </c>
      <c r="BQ85" s="20" t="e">
        <f t="shared" si="69"/>
        <v>#N/A</v>
      </c>
      <c r="BR85" s="20" t="e">
        <v>#N/A</v>
      </c>
      <c r="BS85" s="9" t="e">
        <v>#N/A</v>
      </c>
      <c r="BT85" s="2" t="e">
        <f t="shared" si="70"/>
        <v>#VALUE!</v>
      </c>
      <c r="BU85" s="2" t="e">
        <f t="shared" si="38"/>
        <v>#N/A</v>
      </c>
      <c r="BV85" s="2" t="e">
        <f t="shared" si="39"/>
        <v>#N/A</v>
      </c>
    </row>
    <row r="86" s="2" customFormat="1" ht="22.95" customHeight="1" spans="1:74">
      <c r="A86" s="9" t="str">
        <f t="shared" si="40"/>
        <v>L-127Induk</v>
      </c>
      <c r="B86" s="9" t="str">
        <f t="shared" si="41"/>
        <v>L-127jurusan 1</v>
      </c>
      <c r="C86" s="9" t="str">
        <f t="shared" si="42"/>
        <v>L-127jurusan 2</v>
      </c>
      <c r="D86" s="9" t="str">
        <f t="shared" si="43"/>
        <v>L-127jurusan 3</v>
      </c>
      <c r="E86" s="9" t="str">
        <f t="shared" si="44"/>
        <v>L-127jurusan 4</v>
      </c>
      <c r="F86" s="10" t="s">
        <v>108</v>
      </c>
      <c r="G86" s="10" t="s">
        <v>22</v>
      </c>
      <c r="H86" s="10" t="s">
        <v>149</v>
      </c>
      <c r="I86" s="10">
        <v>0.43334</v>
      </c>
      <c r="J86" s="10">
        <v>124.26168</v>
      </c>
      <c r="K86" s="10" t="s">
        <v>7465</v>
      </c>
      <c r="L86" s="10" t="s">
        <v>7465</v>
      </c>
      <c r="M86" s="10" t="s">
        <v>7465</v>
      </c>
      <c r="N86" s="14">
        <f t="shared" si="45"/>
        <v>0</v>
      </c>
      <c r="O86" s="15" t="e">
        <f t="shared" si="46"/>
        <v>#VALUE!</v>
      </c>
      <c r="P86" s="15" t="e">
        <f t="shared" si="47"/>
        <v>#VALUE!</v>
      </c>
      <c r="Q86" s="17" t="e">
        <f>VLOOKUP($A86,'DATA PENGUKURAN GARDU'!$A:$BS,42,0)</f>
        <v>#N/A</v>
      </c>
      <c r="R86" s="18" t="e">
        <f t="shared" si="48"/>
        <v>#N/A</v>
      </c>
      <c r="S86" s="17" t="e">
        <f>VLOOKUP($A86,'DATA PENGUKURAN GARDU'!$A:$BS,44,0)</f>
        <v>#N/A</v>
      </c>
      <c r="T86" s="18" t="e">
        <f t="shared" si="49"/>
        <v>#N/A</v>
      </c>
      <c r="U86" s="17" t="e">
        <f>VLOOKUP($A86,'DATA PENGUKURAN GARDU'!$A:$BS,46,0)</f>
        <v>#N/A</v>
      </c>
      <c r="V86" s="18" t="e">
        <f t="shared" si="50"/>
        <v>#N/A</v>
      </c>
      <c r="W86" s="17" t="e">
        <f>VLOOKUP($A86,'DATA PENGUKURAN GARDU'!$A:$BS,48,0)</f>
        <v>#N/A</v>
      </c>
      <c r="X86" s="17" t="e">
        <f>VLOOKUP($A86,'DATA PENGUKURAN GARDU'!$A:$BS,53,0)</f>
        <v>#N/A</v>
      </c>
      <c r="Y86" s="17" t="e">
        <f>VLOOKUP($A86,'DATA PENGUKURAN GARDU'!$A:$BS,54,0)</f>
        <v>#N/A</v>
      </c>
      <c r="Z86" s="17" t="e">
        <f>VLOOKUP($A86,'DATA PENGUKURAN GARDU'!$A:$BS,55,0)</f>
        <v>#N/A</v>
      </c>
      <c r="AA86" s="20" t="e">
        <f>VLOOKUP($B86,'DATA PENGUKURAN GARDU'!$A:$BS,42,0)</f>
        <v>#N/A</v>
      </c>
      <c r="AB86" s="21" t="e">
        <f t="shared" si="51"/>
        <v>#N/A</v>
      </c>
      <c r="AC86" s="20" t="e">
        <f>VLOOKUP($B86,'DATA PENGUKURAN GARDU'!$A:$BS,44,0)</f>
        <v>#N/A</v>
      </c>
      <c r="AD86" s="21" t="e">
        <f t="shared" si="52"/>
        <v>#N/A</v>
      </c>
      <c r="AE86" s="20" t="e">
        <f>VLOOKUP($B86,'DATA PENGUKURAN GARDU'!$A:$BS,46,0)</f>
        <v>#N/A</v>
      </c>
      <c r="AF86" s="21" t="e">
        <f t="shared" si="53"/>
        <v>#N/A</v>
      </c>
      <c r="AG86" s="20" t="e">
        <f>VLOOKUP($B86,'DATA PENGUKURAN GARDU'!$A:$BS,46,0)</f>
        <v>#N/A</v>
      </c>
      <c r="AH86" s="20" t="e">
        <f>VLOOKUP($B86,'DATA PENGUKURAN GARDU'!$A:$BS,53,0)</f>
        <v>#N/A</v>
      </c>
      <c r="AI86" s="20" t="e">
        <f>VLOOKUP($B86,'DATA PENGUKURAN GARDU'!$A:$BS,54,0)</f>
        <v>#N/A</v>
      </c>
      <c r="AJ86" s="17" t="e">
        <f>VLOOKUP($C86,'DATA PENGUKURAN GARDU'!$A:$BS,42,0)</f>
        <v>#N/A</v>
      </c>
      <c r="AK86" s="23" t="e">
        <f t="shared" si="54"/>
        <v>#N/A</v>
      </c>
      <c r="AL86" s="17" t="e">
        <f>VLOOKUP($C86,'DATA PENGUKURAN GARDU'!$A:$BS,44,0)</f>
        <v>#N/A</v>
      </c>
      <c r="AM86" s="23" t="e">
        <f t="shared" si="55"/>
        <v>#N/A</v>
      </c>
      <c r="AN86" s="17" t="e">
        <f>VLOOKUP($C86,'DATA PENGUKURAN GARDU'!$A:$BS,46,0)</f>
        <v>#N/A</v>
      </c>
      <c r="AO86" s="23" t="e">
        <f t="shared" si="56"/>
        <v>#N/A</v>
      </c>
      <c r="AP86" s="17" t="e">
        <f>VLOOKUP($C86,'DATA PENGUKURAN GARDU'!$A:$BS,46,0)</f>
        <v>#N/A</v>
      </c>
      <c r="AQ86" s="17" t="e">
        <f>VLOOKUP($C86,'DATA PENGUKURAN GARDU'!$A:$BS,53,0)</f>
        <v>#N/A</v>
      </c>
      <c r="AR86" s="17" t="e">
        <f>VLOOKUP($C86,'DATA PENGUKURAN GARDU'!$A:$BS,54,0)</f>
        <v>#N/A</v>
      </c>
      <c r="AS86" s="20" t="e">
        <f>VLOOKUP($D86,'DATA PENGUKURAN GARDU'!$A:$BS,42,0)</f>
        <v>#N/A</v>
      </c>
      <c r="AT86" s="21" t="e">
        <f t="shared" si="57"/>
        <v>#N/A</v>
      </c>
      <c r="AU86" s="20" t="e">
        <f>VLOOKUP($D86,'DATA PENGUKURAN GARDU'!$A:$BS,44,0)</f>
        <v>#N/A</v>
      </c>
      <c r="AV86" s="21" t="e">
        <f t="shared" si="58"/>
        <v>#N/A</v>
      </c>
      <c r="AW86" s="20" t="e">
        <f>VLOOKUP($D86,'DATA PENGUKURAN GARDU'!$A:$BS,46,0)</f>
        <v>#N/A</v>
      </c>
      <c r="AX86" s="21" t="e">
        <f t="shared" si="59"/>
        <v>#N/A</v>
      </c>
      <c r="AY86" s="20" t="e">
        <f>VLOOKUP($D86,'DATA PENGUKURAN GARDU'!$A:$BS,46,0)</f>
        <v>#N/A</v>
      </c>
      <c r="AZ86" s="20" t="e">
        <f>VLOOKUP($D86,'DATA PENGUKURAN GARDU'!$A:$BS,53,0)</f>
        <v>#N/A</v>
      </c>
      <c r="BA86" s="20" t="e">
        <f>VLOOKUP($D86,'DATA PENGUKURAN GARDU'!$A:$BS,54,0)</f>
        <v>#N/A</v>
      </c>
      <c r="BB86" s="17" t="e">
        <f>VLOOKUP($E86,'DATA PENGUKURAN GARDU'!$A:$BS,42,0)</f>
        <v>#N/A</v>
      </c>
      <c r="BC86" s="23" t="e">
        <f t="shared" si="60"/>
        <v>#N/A</v>
      </c>
      <c r="BD86" s="17" t="e">
        <f>VLOOKUP($E86,'DATA PENGUKURAN GARDU'!$A:$BS,44,0)</f>
        <v>#N/A</v>
      </c>
      <c r="BE86" s="23" t="e">
        <f t="shared" si="61"/>
        <v>#N/A</v>
      </c>
      <c r="BF86" s="17" t="e">
        <f>VLOOKUP($E86,'DATA PENGUKURAN GARDU'!$A:$BS,46,0)</f>
        <v>#N/A</v>
      </c>
      <c r="BG86" s="23" t="e">
        <f t="shared" si="62"/>
        <v>#N/A</v>
      </c>
      <c r="BH86" s="17" t="e">
        <f>VLOOKUP($E86,'DATA PENGUKURAN GARDU'!$A:$BS,46,0)</f>
        <v>#N/A</v>
      </c>
      <c r="BI86" s="17" t="e">
        <f>VLOOKUP($E86,'DATA PENGUKURAN GARDU'!$A:$BS,53,0)</f>
        <v>#N/A</v>
      </c>
      <c r="BJ86" s="17" t="e">
        <f>VLOOKUP($E86,'DATA PENGUKURAN GARDU'!$A:$BS,54,0)</f>
        <v>#N/A</v>
      </c>
      <c r="BK86" s="20" t="e">
        <f t="shared" si="63"/>
        <v>#N/A</v>
      </c>
      <c r="BL86" s="20" t="e">
        <f t="shared" si="64"/>
        <v>#N/A</v>
      </c>
      <c r="BM86" s="20" t="e">
        <f t="shared" si="65"/>
        <v>#N/A</v>
      </c>
      <c r="BN86" s="25" t="e">
        <f t="shared" si="66"/>
        <v>#N/A</v>
      </c>
      <c r="BO86" s="26" t="str">
        <f t="shared" si="67"/>
        <v>0</v>
      </c>
      <c r="BP86" s="21" t="e">
        <f t="shared" si="68"/>
        <v>#VALUE!</v>
      </c>
      <c r="BQ86" s="20" t="e">
        <f t="shared" si="69"/>
        <v>#N/A</v>
      </c>
      <c r="BR86" s="20" t="e">
        <v>#N/A</v>
      </c>
      <c r="BS86" s="9" t="e">
        <v>#N/A</v>
      </c>
      <c r="BT86" s="2" t="e">
        <f t="shared" si="70"/>
        <v>#VALUE!</v>
      </c>
      <c r="BU86" s="2" t="e">
        <f t="shared" si="38"/>
        <v>#N/A</v>
      </c>
      <c r="BV86" s="2" t="e">
        <f t="shared" si="39"/>
        <v>#N/A</v>
      </c>
    </row>
    <row r="87" s="2" customFormat="1" ht="22.95" customHeight="1" spans="1:74">
      <c r="A87" s="9" t="str">
        <f t="shared" si="40"/>
        <v>L-097Induk</v>
      </c>
      <c r="B87" s="9" t="str">
        <f t="shared" si="41"/>
        <v>L-097jurusan 1</v>
      </c>
      <c r="C87" s="9" t="str">
        <f t="shared" si="42"/>
        <v>L-097jurusan 2</v>
      </c>
      <c r="D87" s="9" t="str">
        <f t="shared" si="43"/>
        <v>L-097jurusan 3</v>
      </c>
      <c r="E87" s="9" t="str">
        <f t="shared" si="44"/>
        <v>L-097jurusan 4</v>
      </c>
      <c r="F87" s="10" t="s">
        <v>46</v>
      </c>
      <c r="G87" s="10" t="s">
        <v>22</v>
      </c>
      <c r="H87" s="10" t="s">
        <v>150</v>
      </c>
      <c r="I87" s="10">
        <v>0.37694</v>
      </c>
      <c r="J87" s="10">
        <v>124.04204</v>
      </c>
      <c r="K87" s="10" t="s">
        <v>7465</v>
      </c>
      <c r="L87" s="10" t="s">
        <v>7465</v>
      </c>
      <c r="M87" s="10" t="s">
        <v>7465</v>
      </c>
      <c r="N87" s="14">
        <f t="shared" si="45"/>
        <v>0</v>
      </c>
      <c r="O87" s="15" t="e">
        <f t="shared" si="46"/>
        <v>#VALUE!</v>
      </c>
      <c r="P87" s="15" t="e">
        <f t="shared" si="47"/>
        <v>#VALUE!</v>
      </c>
      <c r="Q87" s="17" t="e">
        <f>VLOOKUP($A87,'DATA PENGUKURAN GARDU'!$A:$BS,42,0)</f>
        <v>#N/A</v>
      </c>
      <c r="R87" s="18" t="e">
        <f t="shared" si="48"/>
        <v>#N/A</v>
      </c>
      <c r="S87" s="17" t="e">
        <f>VLOOKUP($A87,'DATA PENGUKURAN GARDU'!$A:$BS,44,0)</f>
        <v>#N/A</v>
      </c>
      <c r="T87" s="18" t="e">
        <f t="shared" si="49"/>
        <v>#N/A</v>
      </c>
      <c r="U87" s="17" t="e">
        <f>VLOOKUP($A87,'DATA PENGUKURAN GARDU'!$A:$BS,46,0)</f>
        <v>#N/A</v>
      </c>
      <c r="V87" s="18" t="e">
        <f t="shared" si="50"/>
        <v>#N/A</v>
      </c>
      <c r="W87" s="17" t="e">
        <f>VLOOKUP($A87,'DATA PENGUKURAN GARDU'!$A:$BS,48,0)</f>
        <v>#N/A</v>
      </c>
      <c r="X87" s="17" t="e">
        <f>VLOOKUP($A87,'DATA PENGUKURAN GARDU'!$A:$BS,53,0)</f>
        <v>#N/A</v>
      </c>
      <c r="Y87" s="17" t="e">
        <f>VLOOKUP($A87,'DATA PENGUKURAN GARDU'!$A:$BS,54,0)</f>
        <v>#N/A</v>
      </c>
      <c r="Z87" s="17" t="e">
        <f>VLOOKUP($A87,'DATA PENGUKURAN GARDU'!$A:$BS,55,0)</f>
        <v>#N/A</v>
      </c>
      <c r="AA87" s="20" t="e">
        <f>VLOOKUP($B87,'DATA PENGUKURAN GARDU'!$A:$BS,42,0)</f>
        <v>#N/A</v>
      </c>
      <c r="AB87" s="21" t="e">
        <f t="shared" si="51"/>
        <v>#N/A</v>
      </c>
      <c r="AC87" s="20" t="e">
        <f>VLOOKUP($B87,'DATA PENGUKURAN GARDU'!$A:$BS,44,0)</f>
        <v>#N/A</v>
      </c>
      <c r="AD87" s="21" t="e">
        <f t="shared" si="52"/>
        <v>#N/A</v>
      </c>
      <c r="AE87" s="20" t="e">
        <f>VLOOKUP($B87,'DATA PENGUKURAN GARDU'!$A:$BS,46,0)</f>
        <v>#N/A</v>
      </c>
      <c r="AF87" s="21" t="e">
        <f t="shared" si="53"/>
        <v>#N/A</v>
      </c>
      <c r="AG87" s="20" t="e">
        <f>VLOOKUP($B87,'DATA PENGUKURAN GARDU'!$A:$BS,46,0)</f>
        <v>#N/A</v>
      </c>
      <c r="AH87" s="20" t="e">
        <f>VLOOKUP($B87,'DATA PENGUKURAN GARDU'!$A:$BS,53,0)</f>
        <v>#N/A</v>
      </c>
      <c r="AI87" s="20" t="e">
        <f>VLOOKUP($B87,'DATA PENGUKURAN GARDU'!$A:$BS,54,0)</f>
        <v>#N/A</v>
      </c>
      <c r="AJ87" s="17" t="e">
        <f>VLOOKUP($C87,'DATA PENGUKURAN GARDU'!$A:$BS,42,0)</f>
        <v>#N/A</v>
      </c>
      <c r="AK87" s="23" t="e">
        <f t="shared" si="54"/>
        <v>#N/A</v>
      </c>
      <c r="AL87" s="17" t="e">
        <f>VLOOKUP($C87,'DATA PENGUKURAN GARDU'!$A:$BS,44,0)</f>
        <v>#N/A</v>
      </c>
      <c r="AM87" s="23" t="e">
        <f t="shared" si="55"/>
        <v>#N/A</v>
      </c>
      <c r="AN87" s="17" t="e">
        <f>VLOOKUP($C87,'DATA PENGUKURAN GARDU'!$A:$BS,46,0)</f>
        <v>#N/A</v>
      </c>
      <c r="AO87" s="23" t="e">
        <f t="shared" si="56"/>
        <v>#N/A</v>
      </c>
      <c r="AP87" s="17" t="e">
        <f>VLOOKUP($C87,'DATA PENGUKURAN GARDU'!$A:$BS,46,0)</f>
        <v>#N/A</v>
      </c>
      <c r="AQ87" s="17" t="e">
        <f>VLOOKUP($C87,'DATA PENGUKURAN GARDU'!$A:$BS,53,0)</f>
        <v>#N/A</v>
      </c>
      <c r="AR87" s="17" t="e">
        <f>VLOOKUP($C87,'DATA PENGUKURAN GARDU'!$A:$BS,54,0)</f>
        <v>#N/A</v>
      </c>
      <c r="AS87" s="20" t="e">
        <f>VLOOKUP($D87,'DATA PENGUKURAN GARDU'!$A:$BS,42,0)</f>
        <v>#N/A</v>
      </c>
      <c r="AT87" s="21" t="e">
        <f t="shared" si="57"/>
        <v>#N/A</v>
      </c>
      <c r="AU87" s="20" t="e">
        <f>VLOOKUP($D87,'DATA PENGUKURAN GARDU'!$A:$BS,44,0)</f>
        <v>#N/A</v>
      </c>
      <c r="AV87" s="21" t="e">
        <f t="shared" si="58"/>
        <v>#N/A</v>
      </c>
      <c r="AW87" s="20" t="e">
        <f>VLOOKUP($D87,'DATA PENGUKURAN GARDU'!$A:$BS,46,0)</f>
        <v>#N/A</v>
      </c>
      <c r="AX87" s="21" t="e">
        <f t="shared" si="59"/>
        <v>#N/A</v>
      </c>
      <c r="AY87" s="20" t="e">
        <f>VLOOKUP($D87,'DATA PENGUKURAN GARDU'!$A:$BS,46,0)</f>
        <v>#N/A</v>
      </c>
      <c r="AZ87" s="20" t="e">
        <f>VLOOKUP($D87,'DATA PENGUKURAN GARDU'!$A:$BS,53,0)</f>
        <v>#N/A</v>
      </c>
      <c r="BA87" s="20" t="e">
        <f>VLOOKUP($D87,'DATA PENGUKURAN GARDU'!$A:$BS,54,0)</f>
        <v>#N/A</v>
      </c>
      <c r="BB87" s="17" t="e">
        <f>VLOOKUP($E87,'DATA PENGUKURAN GARDU'!$A:$BS,42,0)</f>
        <v>#N/A</v>
      </c>
      <c r="BC87" s="23" t="e">
        <f t="shared" si="60"/>
        <v>#N/A</v>
      </c>
      <c r="BD87" s="17" t="e">
        <f>VLOOKUP($E87,'DATA PENGUKURAN GARDU'!$A:$BS,44,0)</f>
        <v>#N/A</v>
      </c>
      <c r="BE87" s="23" t="e">
        <f t="shared" si="61"/>
        <v>#N/A</v>
      </c>
      <c r="BF87" s="17" t="e">
        <f>VLOOKUP($E87,'DATA PENGUKURAN GARDU'!$A:$BS,46,0)</f>
        <v>#N/A</v>
      </c>
      <c r="BG87" s="23" t="e">
        <f t="shared" si="62"/>
        <v>#N/A</v>
      </c>
      <c r="BH87" s="17" t="e">
        <f>VLOOKUP($E87,'DATA PENGUKURAN GARDU'!$A:$BS,46,0)</f>
        <v>#N/A</v>
      </c>
      <c r="BI87" s="17" t="e">
        <f>VLOOKUP($E87,'DATA PENGUKURAN GARDU'!$A:$BS,53,0)</f>
        <v>#N/A</v>
      </c>
      <c r="BJ87" s="17" t="e">
        <f>VLOOKUP($E87,'DATA PENGUKURAN GARDU'!$A:$BS,54,0)</f>
        <v>#N/A</v>
      </c>
      <c r="BK87" s="20" t="e">
        <f t="shared" si="63"/>
        <v>#N/A</v>
      </c>
      <c r="BL87" s="20" t="e">
        <f t="shared" si="64"/>
        <v>#N/A</v>
      </c>
      <c r="BM87" s="20" t="e">
        <f t="shared" si="65"/>
        <v>#N/A</v>
      </c>
      <c r="BN87" s="25" t="e">
        <f t="shared" si="66"/>
        <v>#N/A</v>
      </c>
      <c r="BO87" s="26" t="str">
        <f t="shared" si="67"/>
        <v>0</v>
      </c>
      <c r="BP87" s="21" t="e">
        <f t="shared" si="68"/>
        <v>#VALUE!</v>
      </c>
      <c r="BQ87" s="20" t="e">
        <f t="shared" si="69"/>
        <v>#N/A</v>
      </c>
      <c r="BR87" s="20" t="e">
        <v>#N/A</v>
      </c>
      <c r="BS87" s="9" t="e">
        <v>#N/A</v>
      </c>
      <c r="BT87" s="2" t="e">
        <f t="shared" si="70"/>
        <v>#VALUE!</v>
      </c>
      <c r="BU87" s="2" t="e">
        <f t="shared" si="38"/>
        <v>#N/A</v>
      </c>
      <c r="BV87" s="2" t="e">
        <f t="shared" si="39"/>
        <v>#N/A</v>
      </c>
    </row>
    <row r="88" s="2" customFormat="1" ht="22.95" customHeight="1" spans="1:74">
      <c r="A88" s="9" t="str">
        <f t="shared" si="40"/>
        <v>L-098Induk</v>
      </c>
      <c r="B88" s="9" t="str">
        <f t="shared" si="41"/>
        <v>L-098jurusan 1</v>
      </c>
      <c r="C88" s="9" t="str">
        <f t="shared" si="42"/>
        <v>L-098jurusan 2</v>
      </c>
      <c r="D88" s="9" t="str">
        <f t="shared" si="43"/>
        <v>L-098jurusan 3</v>
      </c>
      <c r="E88" s="9" t="str">
        <f t="shared" si="44"/>
        <v>L-098jurusan 4</v>
      </c>
      <c r="F88" s="10" t="s">
        <v>46</v>
      </c>
      <c r="G88" s="10" t="s">
        <v>22</v>
      </c>
      <c r="H88" s="10" t="s">
        <v>151</v>
      </c>
      <c r="I88" s="10">
        <v>0.37945</v>
      </c>
      <c r="J88" s="10">
        <v>124.04545</v>
      </c>
      <c r="K88" s="10" t="s">
        <v>7465</v>
      </c>
      <c r="L88" s="10" t="s">
        <v>7465</v>
      </c>
      <c r="M88" s="10" t="s">
        <v>7465</v>
      </c>
      <c r="N88" s="14">
        <f t="shared" si="45"/>
        <v>0</v>
      </c>
      <c r="O88" s="15" t="e">
        <f t="shared" si="46"/>
        <v>#VALUE!</v>
      </c>
      <c r="P88" s="15" t="e">
        <f t="shared" si="47"/>
        <v>#VALUE!</v>
      </c>
      <c r="Q88" s="17" t="e">
        <f>VLOOKUP($A88,'DATA PENGUKURAN GARDU'!$A:$BS,42,0)</f>
        <v>#N/A</v>
      </c>
      <c r="R88" s="18" t="e">
        <f t="shared" si="48"/>
        <v>#N/A</v>
      </c>
      <c r="S88" s="17" t="e">
        <f>VLOOKUP($A88,'DATA PENGUKURAN GARDU'!$A:$BS,44,0)</f>
        <v>#N/A</v>
      </c>
      <c r="T88" s="18" t="e">
        <f t="shared" si="49"/>
        <v>#N/A</v>
      </c>
      <c r="U88" s="17" t="e">
        <f>VLOOKUP($A88,'DATA PENGUKURAN GARDU'!$A:$BS,46,0)</f>
        <v>#N/A</v>
      </c>
      <c r="V88" s="18" t="e">
        <f t="shared" si="50"/>
        <v>#N/A</v>
      </c>
      <c r="W88" s="17" t="e">
        <f>VLOOKUP($A88,'DATA PENGUKURAN GARDU'!$A:$BS,48,0)</f>
        <v>#N/A</v>
      </c>
      <c r="X88" s="17" t="e">
        <f>VLOOKUP($A88,'DATA PENGUKURAN GARDU'!$A:$BS,53,0)</f>
        <v>#N/A</v>
      </c>
      <c r="Y88" s="17" t="e">
        <f>VLOOKUP($A88,'DATA PENGUKURAN GARDU'!$A:$BS,54,0)</f>
        <v>#N/A</v>
      </c>
      <c r="Z88" s="17" t="e">
        <f>VLOOKUP($A88,'DATA PENGUKURAN GARDU'!$A:$BS,55,0)</f>
        <v>#N/A</v>
      </c>
      <c r="AA88" s="20" t="e">
        <f>VLOOKUP($B88,'DATA PENGUKURAN GARDU'!$A:$BS,42,0)</f>
        <v>#N/A</v>
      </c>
      <c r="AB88" s="21" t="e">
        <f t="shared" si="51"/>
        <v>#N/A</v>
      </c>
      <c r="AC88" s="20" t="e">
        <f>VLOOKUP($B88,'DATA PENGUKURAN GARDU'!$A:$BS,44,0)</f>
        <v>#N/A</v>
      </c>
      <c r="AD88" s="21" t="e">
        <f t="shared" si="52"/>
        <v>#N/A</v>
      </c>
      <c r="AE88" s="20" t="e">
        <f>VLOOKUP($B88,'DATA PENGUKURAN GARDU'!$A:$BS,46,0)</f>
        <v>#N/A</v>
      </c>
      <c r="AF88" s="21" t="e">
        <f t="shared" si="53"/>
        <v>#N/A</v>
      </c>
      <c r="AG88" s="20" t="e">
        <f>VLOOKUP($B88,'DATA PENGUKURAN GARDU'!$A:$BS,46,0)</f>
        <v>#N/A</v>
      </c>
      <c r="AH88" s="20" t="e">
        <f>VLOOKUP($B88,'DATA PENGUKURAN GARDU'!$A:$BS,53,0)</f>
        <v>#N/A</v>
      </c>
      <c r="AI88" s="20" t="e">
        <f>VLOOKUP($B88,'DATA PENGUKURAN GARDU'!$A:$BS,54,0)</f>
        <v>#N/A</v>
      </c>
      <c r="AJ88" s="17" t="e">
        <f>VLOOKUP($C88,'DATA PENGUKURAN GARDU'!$A:$BS,42,0)</f>
        <v>#N/A</v>
      </c>
      <c r="AK88" s="23" t="e">
        <f t="shared" si="54"/>
        <v>#N/A</v>
      </c>
      <c r="AL88" s="17" t="e">
        <f>VLOOKUP($C88,'DATA PENGUKURAN GARDU'!$A:$BS,44,0)</f>
        <v>#N/A</v>
      </c>
      <c r="AM88" s="23" t="e">
        <f t="shared" si="55"/>
        <v>#N/A</v>
      </c>
      <c r="AN88" s="17" t="e">
        <f>VLOOKUP($C88,'DATA PENGUKURAN GARDU'!$A:$BS,46,0)</f>
        <v>#N/A</v>
      </c>
      <c r="AO88" s="23" t="e">
        <f t="shared" si="56"/>
        <v>#N/A</v>
      </c>
      <c r="AP88" s="17" t="e">
        <f>VLOOKUP($C88,'DATA PENGUKURAN GARDU'!$A:$BS,46,0)</f>
        <v>#N/A</v>
      </c>
      <c r="AQ88" s="17" t="e">
        <f>VLOOKUP($C88,'DATA PENGUKURAN GARDU'!$A:$BS,53,0)</f>
        <v>#N/A</v>
      </c>
      <c r="AR88" s="17" t="e">
        <f>VLOOKUP($C88,'DATA PENGUKURAN GARDU'!$A:$BS,54,0)</f>
        <v>#N/A</v>
      </c>
      <c r="AS88" s="20" t="e">
        <f>VLOOKUP($D88,'DATA PENGUKURAN GARDU'!$A:$BS,42,0)</f>
        <v>#N/A</v>
      </c>
      <c r="AT88" s="21" t="e">
        <f t="shared" si="57"/>
        <v>#N/A</v>
      </c>
      <c r="AU88" s="20" t="e">
        <f>VLOOKUP($D88,'DATA PENGUKURAN GARDU'!$A:$BS,44,0)</f>
        <v>#N/A</v>
      </c>
      <c r="AV88" s="21" t="e">
        <f t="shared" si="58"/>
        <v>#N/A</v>
      </c>
      <c r="AW88" s="20" t="e">
        <f>VLOOKUP($D88,'DATA PENGUKURAN GARDU'!$A:$BS,46,0)</f>
        <v>#N/A</v>
      </c>
      <c r="AX88" s="21" t="e">
        <f t="shared" si="59"/>
        <v>#N/A</v>
      </c>
      <c r="AY88" s="20" t="e">
        <f>VLOOKUP($D88,'DATA PENGUKURAN GARDU'!$A:$BS,46,0)</f>
        <v>#N/A</v>
      </c>
      <c r="AZ88" s="20" t="e">
        <f>VLOOKUP($D88,'DATA PENGUKURAN GARDU'!$A:$BS,53,0)</f>
        <v>#N/A</v>
      </c>
      <c r="BA88" s="20" t="e">
        <f>VLOOKUP($D88,'DATA PENGUKURAN GARDU'!$A:$BS,54,0)</f>
        <v>#N/A</v>
      </c>
      <c r="BB88" s="17" t="e">
        <f>VLOOKUP($E88,'DATA PENGUKURAN GARDU'!$A:$BS,42,0)</f>
        <v>#N/A</v>
      </c>
      <c r="BC88" s="23" t="e">
        <f t="shared" si="60"/>
        <v>#N/A</v>
      </c>
      <c r="BD88" s="17" t="e">
        <f>VLOOKUP($E88,'DATA PENGUKURAN GARDU'!$A:$BS,44,0)</f>
        <v>#N/A</v>
      </c>
      <c r="BE88" s="23" t="e">
        <f t="shared" si="61"/>
        <v>#N/A</v>
      </c>
      <c r="BF88" s="17" t="e">
        <f>VLOOKUP($E88,'DATA PENGUKURAN GARDU'!$A:$BS,46,0)</f>
        <v>#N/A</v>
      </c>
      <c r="BG88" s="23" t="e">
        <f t="shared" si="62"/>
        <v>#N/A</v>
      </c>
      <c r="BH88" s="17" t="e">
        <f>VLOOKUP($E88,'DATA PENGUKURAN GARDU'!$A:$BS,46,0)</f>
        <v>#N/A</v>
      </c>
      <c r="BI88" s="17" t="e">
        <f>VLOOKUP($E88,'DATA PENGUKURAN GARDU'!$A:$BS,53,0)</f>
        <v>#N/A</v>
      </c>
      <c r="BJ88" s="17" t="e">
        <f>VLOOKUP($E88,'DATA PENGUKURAN GARDU'!$A:$BS,54,0)</f>
        <v>#N/A</v>
      </c>
      <c r="BK88" s="20" t="e">
        <f t="shared" si="63"/>
        <v>#N/A</v>
      </c>
      <c r="BL88" s="20" t="e">
        <f t="shared" si="64"/>
        <v>#N/A</v>
      </c>
      <c r="BM88" s="20" t="e">
        <f t="shared" si="65"/>
        <v>#N/A</v>
      </c>
      <c r="BN88" s="25" t="e">
        <f t="shared" si="66"/>
        <v>#N/A</v>
      </c>
      <c r="BO88" s="26" t="str">
        <f t="shared" si="67"/>
        <v>0</v>
      </c>
      <c r="BP88" s="21" t="e">
        <f t="shared" si="68"/>
        <v>#VALUE!</v>
      </c>
      <c r="BQ88" s="20" t="e">
        <f t="shared" si="69"/>
        <v>#N/A</v>
      </c>
      <c r="BR88" s="20" t="e">
        <v>#N/A</v>
      </c>
      <c r="BS88" s="9" t="e">
        <v>#N/A</v>
      </c>
      <c r="BT88" s="2" t="e">
        <f t="shared" si="70"/>
        <v>#VALUE!</v>
      </c>
      <c r="BU88" s="2" t="e">
        <f t="shared" si="38"/>
        <v>#N/A</v>
      </c>
      <c r="BV88" s="2" t="e">
        <f t="shared" si="39"/>
        <v>#N/A</v>
      </c>
    </row>
    <row r="89" s="2" customFormat="1" ht="22.95" customHeight="1" spans="1:74">
      <c r="A89" s="9" t="str">
        <f t="shared" si="40"/>
        <v>KMO 169Induk</v>
      </c>
      <c r="B89" s="9" t="str">
        <f t="shared" si="41"/>
        <v>KMO 169jurusan 1</v>
      </c>
      <c r="C89" s="9" t="str">
        <f t="shared" si="42"/>
        <v>KMO 169jurusan 2</v>
      </c>
      <c r="D89" s="9" t="str">
        <f t="shared" si="43"/>
        <v>KMO 169jurusan 3</v>
      </c>
      <c r="E89" s="9" t="str">
        <f t="shared" si="44"/>
        <v>KMO 169jurusan 4</v>
      </c>
      <c r="F89" s="10" t="s">
        <v>81</v>
      </c>
      <c r="G89" s="10" t="s">
        <v>8</v>
      </c>
      <c r="H89" s="10" t="s">
        <v>152</v>
      </c>
      <c r="I89" s="10">
        <v>0.726507008</v>
      </c>
      <c r="J89" s="10">
        <v>124.5933227539</v>
      </c>
      <c r="K89" s="10" t="s">
        <v>7465</v>
      </c>
      <c r="L89" s="10" t="s">
        <v>7465</v>
      </c>
      <c r="M89" s="10" t="s">
        <v>7465</v>
      </c>
      <c r="N89" s="14">
        <f t="shared" si="45"/>
        <v>0</v>
      </c>
      <c r="O89" s="15" t="e">
        <f t="shared" si="46"/>
        <v>#VALUE!</v>
      </c>
      <c r="P89" s="15" t="e">
        <f t="shared" si="47"/>
        <v>#VALUE!</v>
      </c>
      <c r="Q89" s="17" t="e">
        <f>VLOOKUP($A89,'DATA PENGUKURAN GARDU'!$A:$BS,42,0)</f>
        <v>#N/A</v>
      </c>
      <c r="R89" s="18" t="e">
        <f t="shared" si="48"/>
        <v>#N/A</v>
      </c>
      <c r="S89" s="17" t="e">
        <f>VLOOKUP($A89,'DATA PENGUKURAN GARDU'!$A:$BS,44,0)</f>
        <v>#N/A</v>
      </c>
      <c r="T89" s="18" t="e">
        <f t="shared" si="49"/>
        <v>#N/A</v>
      </c>
      <c r="U89" s="17" t="e">
        <f>VLOOKUP($A89,'DATA PENGUKURAN GARDU'!$A:$BS,46,0)</f>
        <v>#N/A</v>
      </c>
      <c r="V89" s="18" t="e">
        <f t="shared" si="50"/>
        <v>#N/A</v>
      </c>
      <c r="W89" s="17" t="e">
        <f>VLOOKUP($A89,'DATA PENGUKURAN GARDU'!$A:$BS,48,0)</f>
        <v>#N/A</v>
      </c>
      <c r="X89" s="17" t="e">
        <f>VLOOKUP($A89,'DATA PENGUKURAN GARDU'!$A:$BS,53,0)</f>
        <v>#N/A</v>
      </c>
      <c r="Y89" s="17" t="e">
        <f>VLOOKUP($A89,'DATA PENGUKURAN GARDU'!$A:$BS,54,0)</f>
        <v>#N/A</v>
      </c>
      <c r="Z89" s="17" t="e">
        <f>VLOOKUP($A89,'DATA PENGUKURAN GARDU'!$A:$BS,55,0)</f>
        <v>#N/A</v>
      </c>
      <c r="AA89" s="20" t="e">
        <f>VLOOKUP($B89,'DATA PENGUKURAN GARDU'!$A:$BS,42,0)</f>
        <v>#N/A</v>
      </c>
      <c r="AB89" s="21" t="e">
        <f t="shared" si="51"/>
        <v>#N/A</v>
      </c>
      <c r="AC89" s="20" t="e">
        <f>VLOOKUP($B89,'DATA PENGUKURAN GARDU'!$A:$BS,44,0)</f>
        <v>#N/A</v>
      </c>
      <c r="AD89" s="21" t="e">
        <f t="shared" si="52"/>
        <v>#N/A</v>
      </c>
      <c r="AE89" s="20" t="e">
        <f>VLOOKUP($B89,'DATA PENGUKURAN GARDU'!$A:$BS,46,0)</f>
        <v>#N/A</v>
      </c>
      <c r="AF89" s="21" t="e">
        <f t="shared" si="53"/>
        <v>#N/A</v>
      </c>
      <c r="AG89" s="20" t="e">
        <f>VLOOKUP($B89,'DATA PENGUKURAN GARDU'!$A:$BS,46,0)</f>
        <v>#N/A</v>
      </c>
      <c r="AH89" s="20" t="e">
        <f>VLOOKUP($B89,'DATA PENGUKURAN GARDU'!$A:$BS,53,0)</f>
        <v>#N/A</v>
      </c>
      <c r="AI89" s="20" t="e">
        <f>VLOOKUP($B89,'DATA PENGUKURAN GARDU'!$A:$BS,54,0)</f>
        <v>#N/A</v>
      </c>
      <c r="AJ89" s="17" t="e">
        <f>VLOOKUP($C89,'DATA PENGUKURAN GARDU'!$A:$BS,42,0)</f>
        <v>#N/A</v>
      </c>
      <c r="AK89" s="23" t="e">
        <f t="shared" si="54"/>
        <v>#N/A</v>
      </c>
      <c r="AL89" s="17" t="e">
        <f>VLOOKUP($C89,'DATA PENGUKURAN GARDU'!$A:$BS,44,0)</f>
        <v>#N/A</v>
      </c>
      <c r="AM89" s="23" t="e">
        <f t="shared" si="55"/>
        <v>#N/A</v>
      </c>
      <c r="AN89" s="17" t="e">
        <f>VLOOKUP($C89,'DATA PENGUKURAN GARDU'!$A:$BS,46,0)</f>
        <v>#N/A</v>
      </c>
      <c r="AO89" s="23" t="e">
        <f t="shared" si="56"/>
        <v>#N/A</v>
      </c>
      <c r="AP89" s="17" t="e">
        <f>VLOOKUP($C89,'DATA PENGUKURAN GARDU'!$A:$BS,46,0)</f>
        <v>#N/A</v>
      </c>
      <c r="AQ89" s="17" t="e">
        <f>VLOOKUP($C89,'DATA PENGUKURAN GARDU'!$A:$BS,53,0)</f>
        <v>#N/A</v>
      </c>
      <c r="AR89" s="17" t="e">
        <f>VLOOKUP($C89,'DATA PENGUKURAN GARDU'!$A:$BS,54,0)</f>
        <v>#N/A</v>
      </c>
      <c r="AS89" s="20" t="e">
        <f>VLOOKUP($D89,'DATA PENGUKURAN GARDU'!$A:$BS,42,0)</f>
        <v>#N/A</v>
      </c>
      <c r="AT89" s="21" t="e">
        <f t="shared" si="57"/>
        <v>#N/A</v>
      </c>
      <c r="AU89" s="20" t="e">
        <f>VLOOKUP($D89,'DATA PENGUKURAN GARDU'!$A:$BS,44,0)</f>
        <v>#N/A</v>
      </c>
      <c r="AV89" s="21" t="e">
        <f t="shared" si="58"/>
        <v>#N/A</v>
      </c>
      <c r="AW89" s="20" t="e">
        <f>VLOOKUP($D89,'DATA PENGUKURAN GARDU'!$A:$BS,46,0)</f>
        <v>#N/A</v>
      </c>
      <c r="AX89" s="21" t="e">
        <f t="shared" si="59"/>
        <v>#N/A</v>
      </c>
      <c r="AY89" s="20" t="e">
        <f>VLOOKUP($D89,'DATA PENGUKURAN GARDU'!$A:$BS,46,0)</f>
        <v>#N/A</v>
      </c>
      <c r="AZ89" s="20" t="e">
        <f>VLOOKUP($D89,'DATA PENGUKURAN GARDU'!$A:$BS,53,0)</f>
        <v>#N/A</v>
      </c>
      <c r="BA89" s="20" t="e">
        <f>VLOOKUP($D89,'DATA PENGUKURAN GARDU'!$A:$BS,54,0)</f>
        <v>#N/A</v>
      </c>
      <c r="BB89" s="17" t="e">
        <f>VLOOKUP($E89,'DATA PENGUKURAN GARDU'!$A:$BS,42,0)</f>
        <v>#N/A</v>
      </c>
      <c r="BC89" s="23" t="e">
        <f t="shared" si="60"/>
        <v>#N/A</v>
      </c>
      <c r="BD89" s="17" t="e">
        <f>VLOOKUP($E89,'DATA PENGUKURAN GARDU'!$A:$BS,44,0)</f>
        <v>#N/A</v>
      </c>
      <c r="BE89" s="23" t="e">
        <f t="shared" si="61"/>
        <v>#N/A</v>
      </c>
      <c r="BF89" s="17" t="e">
        <f>VLOOKUP($E89,'DATA PENGUKURAN GARDU'!$A:$BS,46,0)</f>
        <v>#N/A</v>
      </c>
      <c r="BG89" s="23" t="e">
        <f t="shared" si="62"/>
        <v>#N/A</v>
      </c>
      <c r="BH89" s="17" t="e">
        <f>VLOOKUP($E89,'DATA PENGUKURAN GARDU'!$A:$BS,46,0)</f>
        <v>#N/A</v>
      </c>
      <c r="BI89" s="17" t="e">
        <f>VLOOKUP($E89,'DATA PENGUKURAN GARDU'!$A:$BS,53,0)</f>
        <v>#N/A</v>
      </c>
      <c r="BJ89" s="17" t="e">
        <f>VLOOKUP($E89,'DATA PENGUKURAN GARDU'!$A:$BS,54,0)</f>
        <v>#N/A</v>
      </c>
      <c r="BK89" s="20" t="e">
        <f t="shared" si="63"/>
        <v>#N/A</v>
      </c>
      <c r="BL89" s="20" t="e">
        <f t="shared" si="64"/>
        <v>#N/A</v>
      </c>
      <c r="BM89" s="20" t="e">
        <f t="shared" si="65"/>
        <v>#N/A</v>
      </c>
      <c r="BN89" s="25" t="e">
        <f t="shared" si="66"/>
        <v>#N/A</v>
      </c>
      <c r="BO89" s="26" t="str">
        <f t="shared" si="67"/>
        <v>0</v>
      </c>
      <c r="BP89" s="21" t="e">
        <f t="shared" si="68"/>
        <v>#VALUE!</v>
      </c>
      <c r="BQ89" s="20" t="e">
        <f t="shared" si="69"/>
        <v>#N/A</v>
      </c>
      <c r="BR89" s="20" t="e">
        <v>#N/A</v>
      </c>
      <c r="BS89" s="9" t="e">
        <v>#N/A</v>
      </c>
      <c r="BT89" s="2" t="e">
        <f t="shared" si="70"/>
        <v>#VALUE!</v>
      </c>
      <c r="BU89" s="2" t="e">
        <f t="shared" si="38"/>
        <v>#N/A</v>
      </c>
      <c r="BV89" s="2" t="e">
        <f t="shared" si="39"/>
        <v>#N/A</v>
      </c>
    </row>
    <row r="90" s="2" customFormat="1" ht="22.95" customHeight="1" spans="1:74">
      <c r="A90" s="9" t="str">
        <f t="shared" si="40"/>
        <v>KMO 176Induk</v>
      </c>
      <c r="B90" s="9" t="str">
        <f t="shared" si="41"/>
        <v>KMO 176jurusan 1</v>
      </c>
      <c r="C90" s="9" t="str">
        <f t="shared" si="42"/>
        <v>KMO 176jurusan 2</v>
      </c>
      <c r="D90" s="9" t="str">
        <f t="shared" si="43"/>
        <v>KMO 176jurusan 3</v>
      </c>
      <c r="E90" s="9" t="str">
        <f t="shared" si="44"/>
        <v>KMO 176jurusan 4</v>
      </c>
      <c r="F90" s="10" t="s">
        <v>84</v>
      </c>
      <c r="G90" s="10" t="s">
        <v>8</v>
      </c>
      <c r="H90" s="10" t="s">
        <v>153</v>
      </c>
      <c r="I90" s="10">
        <v>0.755469978</v>
      </c>
      <c r="J90" s="10">
        <v>124.6121139526</v>
      </c>
      <c r="K90" s="10" t="s">
        <v>7465</v>
      </c>
      <c r="L90" s="10" t="s">
        <v>7465</v>
      </c>
      <c r="M90" s="10" t="s">
        <v>7465</v>
      </c>
      <c r="N90" s="14">
        <f t="shared" si="45"/>
        <v>0</v>
      </c>
      <c r="O90" s="15" t="e">
        <f t="shared" si="46"/>
        <v>#VALUE!</v>
      </c>
      <c r="P90" s="15" t="e">
        <f t="shared" si="47"/>
        <v>#VALUE!</v>
      </c>
      <c r="Q90" s="17" t="e">
        <f>VLOOKUP($A90,'DATA PENGUKURAN GARDU'!$A:$BS,42,0)</f>
        <v>#N/A</v>
      </c>
      <c r="R90" s="18" t="e">
        <f t="shared" si="48"/>
        <v>#N/A</v>
      </c>
      <c r="S90" s="17" t="e">
        <f>VLOOKUP($A90,'DATA PENGUKURAN GARDU'!$A:$BS,44,0)</f>
        <v>#N/A</v>
      </c>
      <c r="T90" s="18" t="e">
        <f t="shared" si="49"/>
        <v>#N/A</v>
      </c>
      <c r="U90" s="17" t="e">
        <f>VLOOKUP($A90,'DATA PENGUKURAN GARDU'!$A:$BS,46,0)</f>
        <v>#N/A</v>
      </c>
      <c r="V90" s="18" t="e">
        <f t="shared" si="50"/>
        <v>#N/A</v>
      </c>
      <c r="W90" s="17" t="e">
        <f>VLOOKUP($A90,'DATA PENGUKURAN GARDU'!$A:$BS,48,0)</f>
        <v>#N/A</v>
      </c>
      <c r="X90" s="17" t="e">
        <f>VLOOKUP($A90,'DATA PENGUKURAN GARDU'!$A:$BS,53,0)</f>
        <v>#N/A</v>
      </c>
      <c r="Y90" s="17" t="e">
        <f>VLOOKUP($A90,'DATA PENGUKURAN GARDU'!$A:$BS,54,0)</f>
        <v>#N/A</v>
      </c>
      <c r="Z90" s="17" t="e">
        <f>VLOOKUP($A90,'DATA PENGUKURAN GARDU'!$A:$BS,55,0)</f>
        <v>#N/A</v>
      </c>
      <c r="AA90" s="20" t="e">
        <f>VLOOKUP($B90,'DATA PENGUKURAN GARDU'!$A:$BS,42,0)</f>
        <v>#N/A</v>
      </c>
      <c r="AB90" s="21" t="e">
        <f t="shared" si="51"/>
        <v>#N/A</v>
      </c>
      <c r="AC90" s="20" t="e">
        <f>VLOOKUP($B90,'DATA PENGUKURAN GARDU'!$A:$BS,44,0)</f>
        <v>#N/A</v>
      </c>
      <c r="AD90" s="21" t="e">
        <f t="shared" si="52"/>
        <v>#N/A</v>
      </c>
      <c r="AE90" s="20" t="e">
        <f>VLOOKUP($B90,'DATA PENGUKURAN GARDU'!$A:$BS,46,0)</f>
        <v>#N/A</v>
      </c>
      <c r="AF90" s="21" t="e">
        <f t="shared" si="53"/>
        <v>#N/A</v>
      </c>
      <c r="AG90" s="20" t="e">
        <f>VLOOKUP($B90,'DATA PENGUKURAN GARDU'!$A:$BS,46,0)</f>
        <v>#N/A</v>
      </c>
      <c r="AH90" s="20" t="e">
        <f>VLOOKUP($B90,'DATA PENGUKURAN GARDU'!$A:$BS,53,0)</f>
        <v>#N/A</v>
      </c>
      <c r="AI90" s="20" t="e">
        <f>VLOOKUP($B90,'DATA PENGUKURAN GARDU'!$A:$BS,54,0)</f>
        <v>#N/A</v>
      </c>
      <c r="AJ90" s="17" t="e">
        <f>VLOOKUP($C90,'DATA PENGUKURAN GARDU'!$A:$BS,42,0)</f>
        <v>#N/A</v>
      </c>
      <c r="AK90" s="23" t="e">
        <f t="shared" si="54"/>
        <v>#N/A</v>
      </c>
      <c r="AL90" s="17" t="e">
        <f>VLOOKUP($C90,'DATA PENGUKURAN GARDU'!$A:$BS,44,0)</f>
        <v>#N/A</v>
      </c>
      <c r="AM90" s="23" t="e">
        <f t="shared" si="55"/>
        <v>#N/A</v>
      </c>
      <c r="AN90" s="17" t="e">
        <f>VLOOKUP($C90,'DATA PENGUKURAN GARDU'!$A:$BS,46,0)</f>
        <v>#N/A</v>
      </c>
      <c r="AO90" s="23" t="e">
        <f t="shared" si="56"/>
        <v>#N/A</v>
      </c>
      <c r="AP90" s="17" t="e">
        <f>VLOOKUP($C90,'DATA PENGUKURAN GARDU'!$A:$BS,46,0)</f>
        <v>#N/A</v>
      </c>
      <c r="AQ90" s="17" t="e">
        <f>VLOOKUP($C90,'DATA PENGUKURAN GARDU'!$A:$BS,53,0)</f>
        <v>#N/A</v>
      </c>
      <c r="AR90" s="17" t="e">
        <f>VLOOKUP($C90,'DATA PENGUKURAN GARDU'!$A:$BS,54,0)</f>
        <v>#N/A</v>
      </c>
      <c r="AS90" s="20" t="e">
        <f>VLOOKUP($D90,'DATA PENGUKURAN GARDU'!$A:$BS,42,0)</f>
        <v>#N/A</v>
      </c>
      <c r="AT90" s="21" t="e">
        <f t="shared" si="57"/>
        <v>#N/A</v>
      </c>
      <c r="AU90" s="20" t="e">
        <f>VLOOKUP($D90,'DATA PENGUKURAN GARDU'!$A:$BS,44,0)</f>
        <v>#N/A</v>
      </c>
      <c r="AV90" s="21" t="e">
        <f t="shared" si="58"/>
        <v>#N/A</v>
      </c>
      <c r="AW90" s="20" t="e">
        <f>VLOOKUP($D90,'DATA PENGUKURAN GARDU'!$A:$BS,46,0)</f>
        <v>#N/A</v>
      </c>
      <c r="AX90" s="21" t="e">
        <f t="shared" si="59"/>
        <v>#N/A</v>
      </c>
      <c r="AY90" s="20" t="e">
        <f>VLOOKUP($D90,'DATA PENGUKURAN GARDU'!$A:$BS,46,0)</f>
        <v>#N/A</v>
      </c>
      <c r="AZ90" s="20" t="e">
        <f>VLOOKUP($D90,'DATA PENGUKURAN GARDU'!$A:$BS,53,0)</f>
        <v>#N/A</v>
      </c>
      <c r="BA90" s="20" t="e">
        <f>VLOOKUP($D90,'DATA PENGUKURAN GARDU'!$A:$BS,54,0)</f>
        <v>#N/A</v>
      </c>
      <c r="BB90" s="17" t="e">
        <f>VLOOKUP($E90,'DATA PENGUKURAN GARDU'!$A:$BS,42,0)</f>
        <v>#N/A</v>
      </c>
      <c r="BC90" s="23" t="e">
        <f t="shared" si="60"/>
        <v>#N/A</v>
      </c>
      <c r="BD90" s="17" t="e">
        <f>VLOOKUP($E90,'DATA PENGUKURAN GARDU'!$A:$BS,44,0)</f>
        <v>#N/A</v>
      </c>
      <c r="BE90" s="23" t="e">
        <f t="shared" si="61"/>
        <v>#N/A</v>
      </c>
      <c r="BF90" s="17" t="e">
        <f>VLOOKUP($E90,'DATA PENGUKURAN GARDU'!$A:$BS,46,0)</f>
        <v>#N/A</v>
      </c>
      <c r="BG90" s="23" t="e">
        <f t="shared" si="62"/>
        <v>#N/A</v>
      </c>
      <c r="BH90" s="17" t="e">
        <f>VLOOKUP($E90,'DATA PENGUKURAN GARDU'!$A:$BS,46,0)</f>
        <v>#N/A</v>
      </c>
      <c r="BI90" s="17" t="e">
        <f>VLOOKUP($E90,'DATA PENGUKURAN GARDU'!$A:$BS,53,0)</f>
        <v>#N/A</v>
      </c>
      <c r="BJ90" s="17" t="e">
        <f>VLOOKUP($E90,'DATA PENGUKURAN GARDU'!$A:$BS,54,0)</f>
        <v>#N/A</v>
      </c>
      <c r="BK90" s="20" t="e">
        <f t="shared" si="63"/>
        <v>#N/A</v>
      </c>
      <c r="BL90" s="20" t="e">
        <f t="shared" si="64"/>
        <v>#N/A</v>
      </c>
      <c r="BM90" s="20" t="e">
        <f t="shared" si="65"/>
        <v>#N/A</v>
      </c>
      <c r="BN90" s="25" t="e">
        <f t="shared" si="66"/>
        <v>#N/A</v>
      </c>
      <c r="BO90" s="26" t="str">
        <f t="shared" si="67"/>
        <v>0</v>
      </c>
      <c r="BP90" s="21" t="e">
        <f t="shared" si="68"/>
        <v>#VALUE!</v>
      </c>
      <c r="BQ90" s="20" t="e">
        <f t="shared" si="69"/>
        <v>#N/A</v>
      </c>
      <c r="BR90" s="20" t="e">
        <v>#N/A</v>
      </c>
      <c r="BS90" s="9" t="e">
        <v>#N/A</v>
      </c>
      <c r="BT90" s="2" t="e">
        <f t="shared" si="70"/>
        <v>#VALUE!</v>
      </c>
      <c r="BU90" s="2" t="e">
        <f t="shared" si="38"/>
        <v>#N/A</v>
      </c>
      <c r="BV90" s="2" t="e">
        <f t="shared" si="39"/>
        <v>#N/A</v>
      </c>
    </row>
    <row r="91" s="2" customFormat="1" ht="22.95" customHeight="1" spans="1:74">
      <c r="A91" s="9" t="str">
        <f t="shared" si="40"/>
        <v>KMO 86Induk</v>
      </c>
      <c r="B91" s="9" t="str">
        <f t="shared" si="41"/>
        <v>KMO 86jurusan 1</v>
      </c>
      <c r="C91" s="9" t="str">
        <f t="shared" si="42"/>
        <v>KMO 86jurusan 2</v>
      </c>
      <c r="D91" s="9" t="str">
        <f t="shared" si="43"/>
        <v>KMO 86jurusan 3</v>
      </c>
      <c r="E91" s="9" t="str">
        <f t="shared" si="44"/>
        <v>KMO 86jurusan 4</v>
      </c>
      <c r="F91" s="10" t="s">
        <v>73</v>
      </c>
      <c r="G91" s="10" t="s">
        <v>8</v>
      </c>
      <c r="H91" s="10" t="s">
        <v>154</v>
      </c>
      <c r="I91" s="10">
        <v>0.722256005</v>
      </c>
      <c r="J91" s="10">
        <v>124.3916931152</v>
      </c>
      <c r="K91" s="10" t="s">
        <v>7465</v>
      </c>
      <c r="L91" s="10" t="s">
        <v>7465</v>
      </c>
      <c r="M91" s="10" t="s">
        <v>7465</v>
      </c>
      <c r="N91" s="14">
        <f t="shared" si="45"/>
        <v>0</v>
      </c>
      <c r="O91" s="15" t="e">
        <f t="shared" si="46"/>
        <v>#VALUE!</v>
      </c>
      <c r="P91" s="15" t="e">
        <f t="shared" si="47"/>
        <v>#VALUE!</v>
      </c>
      <c r="Q91" s="17" t="e">
        <f>VLOOKUP($A91,'DATA PENGUKURAN GARDU'!$A:$BS,42,0)</f>
        <v>#N/A</v>
      </c>
      <c r="R91" s="18" t="e">
        <f t="shared" si="48"/>
        <v>#N/A</v>
      </c>
      <c r="S91" s="17" t="e">
        <f>VLOOKUP($A91,'DATA PENGUKURAN GARDU'!$A:$BS,44,0)</f>
        <v>#N/A</v>
      </c>
      <c r="T91" s="18" t="e">
        <f t="shared" si="49"/>
        <v>#N/A</v>
      </c>
      <c r="U91" s="17" t="e">
        <f>VLOOKUP($A91,'DATA PENGUKURAN GARDU'!$A:$BS,46,0)</f>
        <v>#N/A</v>
      </c>
      <c r="V91" s="18" t="e">
        <f t="shared" si="50"/>
        <v>#N/A</v>
      </c>
      <c r="W91" s="17" t="e">
        <f>VLOOKUP($A91,'DATA PENGUKURAN GARDU'!$A:$BS,48,0)</f>
        <v>#N/A</v>
      </c>
      <c r="X91" s="17" t="e">
        <f>VLOOKUP($A91,'DATA PENGUKURAN GARDU'!$A:$BS,53,0)</f>
        <v>#N/A</v>
      </c>
      <c r="Y91" s="17" t="e">
        <f>VLOOKUP($A91,'DATA PENGUKURAN GARDU'!$A:$BS,54,0)</f>
        <v>#N/A</v>
      </c>
      <c r="Z91" s="17" t="e">
        <f>VLOOKUP($A91,'DATA PENGUKURAN GARDU'!$A:$BS,55,0)</f>
        <v>#N/A</v>
      </c>
      <c r="AA91" s="20" t="e">
        <f>VLOOKUP($B91,'DATA PENGUKURAN GARDU'!$A:$BS,42,0)</f>
        <v>#N/A</v>
      </c>
      <c r="AB91" s="21" t="e">
        <f t="shared" si="51"/>
        <v>#N/A</v>
      </c>
      <c r="AC91" s="20" t="e">
        <f>VLOOKUP($B91,'DATA PENGUKURAN GARDU'!$A:$BS,44,0)</f>
        <v>#N/A</v>
      </c>
      <c r="AD91" s="21" t="e">
        <f t="shared" si="52"/>
        <v>#N/A</v>
      </c>
      <c r="AE91" s="20" t="e">
        <f>VLOOKUP($B91,'DATA PENGUKURAN GARDU'!$A:$BS,46,0)</f>
        <v>#N/A</v>
      </c>
      <c r="AF91" s="21" t="e">
        <f t="shared" si="53"/>
        <v>#N/A</v>
      </c>
      <c r="AG91" s="20" t="e">
        <f>VLOOKUP($B91,'DATA PENGUKURAN GARDU'!$A:$BS,46,0)</f>
        <v>#N/A</v>
      </c>
      <c r="AH91" s="20" t="e">
        <f>VLOOKUP($B91,'DATA PENGUKURAN GARDU'!$A:$BS,53,0)</f>
        <v>#N/A</v>
      </c>
      <c r="AI91" s="20" t="e">
        <f>VLOOKUP($B91,'DATA PENGUKURAN GARDU'!$A:$BS,54,0)</f>
        <v>#N/A</v>
      </c>
      <c r="AJ91" s="17" t="e">
        <f>VLOOKUP($C91,'DATA PENGUKURAN GARDU'!$A:$BS,42,0)</f>
        <v>#N/A</v>
      </c>
      <c r="AK91" s="23" t="e">
        <f t="shared" si="54"/>
        <v>#N/A</v>
      </c>
      <c r="AL91" s="17" t="e">
        <f>VLOOKUP($C91,'DATA PENGUKURAN GARDU'!$A:$BS,44,0)</f>
        <v>#N/A</v>
      </c>
      <c r="AM91" s="23" t="e">
        <f t="shared" si="55"/>
        <v>#N/A</v>
      </c>
      <c r="AN91" s="17" t="e">
        <f>VLOOKUP($C91,'DATA PENGUKURAN GARDU'!$A:$BS,46,0)</f>
        <v>#N/A</v>
      </c>
      <c r="AO91" s="23" t="e">
        <f t="shared" si="56"/>
        <v>#N/A</v>
      </c>
      <c r="AP91" s="17" t="e">
        <f>VLOOKUP($C91,'DATA PENGUKURAN GARDU'!$A:$BS,46,0)</f>
        <v>#N/A</v>
      </c>
      <c r="AQ91" s="17" t="e">
        <f>VLOOKUP($C91,'DATA PENGUKURAN GARDU'!$A:$BS,53,0)</f>
        <v>#N/A</v>
      </c>
      <c r="AR91" s="17" t="e">
        <f>VLOOKUP($C91,'DATA PENGUKURAN GARDU'!$A:$BS,54,0)</f>
        <v>#N/A</v>
      </c>
      <c r="AS91" s="20" t="e">
        <f>VLOOKUP($D91,'DATA PENGUKURAN GARDU'!$A:$BS,42,0)</f>
        <v>#N/A</v>
      </c>
      <c r="AT91" s="21" t="e">
        <f t="shared" si="57"/>
        <v>#N/A</v>
      </c>
      <c r="AU91" s="20" t="e">
        <f>VLOOKUP($D91,'DATA PENGUKURAN GARDU'!$A:$BS,44,0)</f>
        <v>#N/A</v>
      </c>
      <c r="AV91" s="21" t="e">
        <f t="shared" si="58"/>
        <v>#N/A</v>
      </c>
      <c r="AW91" s="20" t="e">
        <f>VLOOKUP($D91,'DATA PENGUKURAN GARDU'!$A:$BS,46,0)</f>
        <v>#N/A</v>
      </c>
      <c r="AX91" s="21" t="e">
        <f t="shared" si="59"/>
        <v>#N/A</v>
      </c>
      <c r="AY91" s="20" t="e">
        <f>VLOOKUP($D91,'DATA PENGUKURAN GARDU'!$A:$BS,46,0)</f>
        <v>#N/A</v>
      </c>
      <c r="AZ91" s="20" t="e">
        <f>VLOOKUP($D91,'DATA PENGUKURAN GARDU'!$A:$BS,53,0)</f>
        <v>#N/A</v>
      </c>
      <c r="BA91" s="20" t="e">
        <f>VLOOKUP($D91,'DATA PENGUKURAN GARDU'!$A:$BS,54,0)</f>
        <v>#N/A</v>
      </c>
      <c r="BB91" s="17" t="e">
        <f>VLOOKUP($E91,'DATA PENGUKURAN GARDU'!$A:$BS,42,0)</f>
        <v>#N/A</v>
      </c>
      <c r="BC91" s="23" t="e">
        <f t="shared" si="60"/>
        <v>#N/A</v>
      </c>
      <c r="BD91" s="17" t="e">
        <f>VLOOKUP($E91,'DATA PENGUKURAN GARDU'!$A:$BS,44,0)</f>
        <v>#N/A</v>
      </c>
      <c r="BE91" s="23" t="e">
        <f t="shared" si="61"/>
        <v>#N/A</v>
      </c>
      <c r="BF91" s="17" t="e">
        <f>VLOOKUP($E91,'DATA PENGUKURAN GARDU'!$A:$BS,46,0)</f>
        <v>#N/A</v>
      </c>
      <c r="BG91" s="23" t="e">
        <f t="shared" si="62"/>
        <v>#N/A</v>
      </c>
      <c r="BH91" s="17" t="e">
        <f>VLOOKUP($E91,'DATA PENGUKURAN GARDU'!$A:$BS,46,0)</f>
        <v>#N/A</v>
      </c>
      <c r="BI91" s="17" t="e">
        <f>VLOOKUP($E91,'DATA PENGUKURAN GARDU'!$A:$BS,53,0)</f>
        <v>#N/A</v>
      </c>
      <c r="BJ91" s="17" t="e">
        <f>VLOOKUP($E91,'DATA PENGUKURAN GARDU'!$A:$BS,54,0)</f>
        <v>#N/A</v>
      </c>
      <c r="BK91" s="20" t="e">
        <f t="shared" si="63"/>
        <v>#N/A</v>
      </c>
      <c r="BL91" s="20" t="e">
        <f t="shared" si="64"/>
        <v>#N/A</v>
      </c>
      <c r="BM91" s="20" t="e">
        <f t="shared" si="65"/>
        <v>#N/A</v>
      </c>
      <c r="BN91" s="25" t="e">
        <f t="shared" si="66"/>
        <v>#N/A</v>
      </c>
      <c r="BO91" s="26" t="str">
        <f t="shared" si="67"/>
        <v>0</v>
      </c>
      <c r="BP91" s="21" t="e">
        <f t="shared" si="68"/>
        <v>#VALUE!</v>
      </c>
      <c r="BQ91" s="20" t="e">
        <f t="shared" si="69"/>
        <v>#N/A</v>
      </c>
      <c r="BR91" s="20" t="e">
        <v>#N/A</v>
      </c>
      <c r="BS91" s="9" t="e">
        <v>#N/A</v>
      </c>
      <c r="BT91" s="2" t="e">
        <f t="shared" si="70"/>
        <v>#VALUE!</v>
      </c>
      <c r="BU91" s="2" t="e">
        <f t="shared" si="38"/>
        <v>#N/A</v>
      </c>
      <c r="BV91" s="2" t="e">
        <f t="shared" si="39"/>
        <v>#N/A</v>
      </c>
    </row>
    <row r="92" s="2" customFormat="1" ht="22.95" customHeight="1" spans="1:74">
      <c r="A92" s="9" t="str">
        <f t="shared" si="40"/>
        <v>KMO 91Induk</v>
      </c>
      <c r="B92" s="9" t="str">
        <f t="shared" si="41"/>
        <v>KMO 91jurusan 1</v>
      </c>
      <c r="C92" s="9" t="str">
        <f t="shared" si="42"/>
        <v>KMO 91jurusan 2</v>
      </c>
      <c r="D92" s="9" t="str">
        <f t="shared" si="43"/>
        <v>KMO 91jurusan 3</v>
      </c>
      <c r="E92" s="9" t="str">
        <f t="shared" si="44"/>
        <v>KMO 91jurusan 4</v>
      </c>
      <c r="F92" s="10" t="s">
        <v>89</v>
      </c>
      <c r="G92" s="10" t="s">
        <v>8</v>
      </c>
      <c r="H92" s="10" t="s">
        <v>155</v>
      </c>
      <c r="I92" s="10">
        <v>0.714690983</v>
      </c>
      <c r="J92" s="10">
        <v>124.3944473267</v>
      </c>
      <c r="K92" s="10" t="s">
        <v>7465</v>
      </c>
      <c r="L92" s="10" t="s">
        <v>7465</v>
      </c>
      <c r="M92" s="10" t="s">
        <v>7465</v>
      </c>
      <c r="N92" s="14">
        <f t="shared" si="45"/>
        <v>0</v>
      </c>
      <c r="O92" s="15" t="e">
        <f t="shared" si="46"/>
        <v>#VALUE!</v>
      </c>
      <c r="P92" s="15" t="e">
        <f t="shared" si="47"/>
        <v>#VALUE!</v>
      </c>
      <c r="Q92" s="17" t="e">
        <f>VLOOKUP($A92,'DATA PENGUKURAN GARDU'!$A:$BS,42,0)</f>
        <v>#N/A</v>
      </c>
      <c r="R92" s="18" t="e">
        <f t="shared" si="48"/>
        <v>#N/A</v>
      </c>
      <c r="S92" s="17" t="e">
        <f>VLOOKUP($A92,'DATA PENGUKURAN GARDU'!$A:$BS,44,0)</f>
        <v>#N/A</v>
      </c>
      <c r="T92" s="18" t="e">
        <f t="shared" si="49"/>
        <v>#N/A</v>
      </c>
      <c r="U92" s="17" t="e">
        <f>VLOOKUP($A92,'DATA PENGUKURAN GARDU'!$A:$BS,46,0)</f>
        <v>#N/A</v>
      </c>
      <c r="V92" s="18" t="e">
        <f t="shared" si="50"/>
        <v>#N/A</v>
      </c>
      <c r="W92" s="17" t="e">
        <f>VLOOKUP($A92,'DATA PENGUKURAN GARDU'!$A:$BS,48,0)</f>
        <v>#N/A</v>
      </c>
      <c r="X92" s="17" t="e">
        <f>VLOOKUP($A92,'DATA PENGUKURAN GARDU'!$A:$BS,53,0)</f>
        <v>#N/A</v>
      </c>
      <c r="Y92" s="17" t="e">
        <f>VLOOKUP($A92,'DATA PENGUKURAN GARDU'!$A:$BS,54,0)</f>
        <v>#N/A</v>
      </c>
      <c r="Z92" s="17" t="e">
        <f>VLOOKUP($A92,'DATA PENGUKURAN GARDU'!$A:$BS,55,0)</f>
        <v>#N/A</v>
      </c>
      <c r="AA92" s="20" t="e">
        <f>VLOOKUP($B92,'DATA PENGUKURAN GARDU'!$A:$BS,42,0)</f>
        <v>#N/A</v>
      </c>
      <c r="AB92" s="21" t="e">
        <f t="shared" si="51"/>
        <v>#N/A</v>
      </c>
      <c r="AC92" s="20" t="e">
        <f>VLOOKUP($B92,'DATA PENGUKURAN GARDU'!$A:$BS,44,0)</f>
        <v>#N/A</v>
      </c>
      <c r="AD92" s="21" t="e">
        <f t="shared" si="52"/>
        <v>#N/A</v>
      </c>
      <c r="AE92" s="20" t="e">
        <f>VLOOKUP($B92,'DATA PENGUKURAN GARDU'!$A:$BS,46,0)</f>
        <v>#N/A</v>
      </c>
      <c r="AF92" s="21" t="e">
        <f t="shared" si="53"/>
        <v>#N/A</v>
      </c>
      <c r="AG92" s="20" t="e">
        <f>VLOOKUP($B92,'DATA PENGUKURAN GARDU'!$A:$BS,46,0)</f>
        <v>#N/A</v>
      </c>
      <c r="AH92" s="20" t="e">
        <f>VLOOKUP($B92,'DATA PENGUKURAN GARDU'!$A:$BS,53,0)</f>
        <v>#N/A</v>
      </c>
      <c r="AI92" s="20" t="e">
        <f>VLOOKUP($B92,'DATA PENGUKURAN GARDU'!$A:$BS,54,0)</f>
        <v>#N/A</v>
      </c>
      <c r="AJ92" s="17" t="e">
        <f>VLOOKUP($C92,'DATA PENGUKURAN GARDU'!$A:$BS,42,0)</f>
        <v>#N/A</v>
      </c>
      <c r="AK92" s="23" t="e">
        <f t="shared" si="54"/>
        <v>#N/A</v>
      </c>
      <c r="AL92" s="17" t="e">
        <f>VLOOKUP($C92,'DATA PENGUKURAN GARDU'!$A:$BS,44,0)</f>
        <v>#N/A</v>
      </c>
      <c r="AM92" s="23" t="e">
        <f t="shared" si="55"/>
        <v>#N/A</v>
      </c>
      <c r="AN92" s="17" t="e">
        <f>VLOOKUP($C92,'DATA PENGUKURAN GARDU'!$A:$BS,46,0)</f>
        <v>#N/A</v>
      </c>
      <c r="AO92" s="23" t="e">
        <f t="shared" si="56"/>
        <v>#N/A</v>
      </c>
      <c r="AP92" s="17" t="e">
        <f>VLOOKUP($C92,'DATA PENGUKURAN GARDU'!$A:$BS,46,0)</f>
        <v>#N/A</v>
      </c>
      <c r="AQ92" s="17" t="e">
        <f>VLOOKUP($C92,'DATA PENGUKURAN GARDU'!$A:$BS,53,0)</f>
        <v>#N/A</v>
      </c>
      <c r="AR92" s="17" t="e">
        <f>VLOOKUP($C92,'DATA PENGUKURAN GARDU'!$A:$BS,54,0)</f>
        <v>#N/A</v>
      </c>
      <c r="AS92" s="20" t="e">
        <f>VLOOKUP($D92,'DATA PENGUKURAN GARDU'!$A:$BS,42,0)</f>
        <v>#N/A</v>
      </c>
      <c r="AT92" s="21" t="e">
        <f t="shared" si="57"/>
        <v>#N/A</v>
      </c>
      <c r="AU92" s="20" t="e">
        <f>VLOOKUP($D92,'DATA PENGUKURAN GARDU'!$A:$BS,44,0)</f>
        <v>#N/A</v>
      </c>
      <c r="AV92" s="21" t="e">
        <f t="shared" si="58"/>
        <v>#N/A</v>
      </c>
      <c r="AW92" s="20" t="e">
        <f>VLOOKUP($D92,'DATA PENGUKURAN GARDU'!$A:$BS,46,0)</f>
        <v>#N/A</v>
      </c>
      <c r="AX92" s="21" t="e">
        <f t="shared" si="59"/>
        <v>#N/A</v>
      </c>
      <c r="AY92" s="20" t="e">
        <f>VLOOKUP($D92,'DATA PENGUKURAN GARDU'!$A:$BS,46,0)</f>
        <v>#N/A</v>
      </c>
      <c r="AZ92" s="20" t="e">
        <f>VLOOKUP($D92,'DATA PENGUKURAN GARDU'!$A:$BS,53,0)</f>
        <v>#N/A</v>
      </c>
      <c r="BA92" s="20" t="e">
        <f>VLOOKUP($D92,'DATA PENGUKURAN GARDU'!$A:$BS,54,0)</f>
        <v>#N/A</v>
      </c>
      <c r="BB92" s="17" t="e">
        <f>VLOOKUP($E92,'DATA PENGUKURAN GARDU'!$A:$BS,42,0)</f>
        <v>#N/A</v>
      </c>
      <c r="BC92" s="23" t="e">
        <f t="shared" si="60"/>
        <v>#N/A</v>
      </c>
      <c r="BD92" s="17" t="e">
        <f>VLOOKUP($E92,'DATA PENGUKURAN GARDU'!$A:$BS,44,0)</f>
        <v>#N/A</v>
      </c>
      <c r="BE92" s="23" t="e">
        <f t="shared" si="61"/>
        <v>#N/A</v>
      </c>
      <c r="BF92" s="17" t="e">
        <f>VLOOKUP($E92,'DATA PENGUKURAN GARDU'!$A:$BS,46,0)</f>
        <v>#N/A</v>
      </c>
      <c r="BG92" s="23" t="e">
        <f t="shared" si="62"/>
        <v>#N/A</v>
      </c>
      <c r="BH92" s="17" t="e">
        <f>VLOOKUP($E92,'DATA PENGUKURAN GARDU'!$A:$BS,46,0)</f>
        <v>#N/A</v>
      </c>
      <c r="BI92" s="17" t="e">
        <f>VLOOKUP($E92,'DATA PENGUKURAN GARDU'!$A:$BS,53,0)</f>
        <v>#N/A</v>
      </c>
      <c r="BJ92" s="17" t="e">
        <f>VLOOKUP($E92,'DATA PENGUKURAN GARDU'!$A:$BS,54,0)</f>
        <v>#N/A</v>
      </c>
      <c r="BK92" s="20" t="e">
        <f t="shared" si="63"/>
        <v>#N/A</v>
      </c>
      <c r="BL92" s="20" t="e">
        <f t="shared" si="64"/>
        <v>#N/A</v>
      </c>
      <c r="BM92" s="20" t="e">
        <f t="shared" si="65"/>
        <v>#N/A</v>
      </c>
      <c r="BN92" s="25" t="e">
        <f t="shared" si="66"/>
        <v>#N/A</v>
      </c>
      <c r="BO92" s="26" t="str">
        <f t="shared" si="67"/>
        <v>0</v>
      </c>
      <c r="BP92" s="21" t="e">
        <f t="shared" si="68"/>
        <v>#VALUE!</v>
      </c>
      <c r="BQ92" s="20" t="e">
        <f t="shared" si="69"/>
        <v>#N/A</v>
      </c>
      <c r="BR92" s="20" t="e">
        <v>#N/A</v>
      </c>
      <c r="BS92" s="9" t="e">
        <v>#N/A</v>
      </c>
      <c r="BT92" s="2" t="e">
        <f t="shared" si="70"/>
        <v>#VALUE!</v>
      </c>
      <c r="BU92" s="2" t="e">
        <f t="shared" si="38"/>
        <v>#N/A</v>
      </c>
      <c r="BV92" s="2" t="e">
        <f t="shared" si="39"/>
        <v>#N/A</v>
      </c>
    </row>
    <row r="93" s="2" customFormat="1" ht="22.95" customHeight="1" spans="1:74">
      <c r="A93" s="9" t="str">
        <f t="shared" si="40"/>
        <v>KMO 93Induk</v>
      </c>
      <c r="B93" s="9" t="str">
        <f t="shared" si="41"/>
        <v>KMO 93jurusan 1</v>
      </c>
      <c r="C93" s="9" t="str">
        <f t="shared" si="42"/>
        <v>KMO 93jurusan 2</v>
      </c>
      <c r="D93" s="9" t="str">
        <f t="shared" si="43"/>
        <v>KMO 93jurusan 3</v>
      </c>
      <c r="E93" s="9" t="str">
        <f t="shared" si="44"/>
        <v>KMO 93jurusan 4</v>
      </c>
      <c r="F93" s="10" t="s">
        <v>89</v>
      </c>
      <c r="G93" s="10" t="s">
        <v>8</v>
      </c>
      <c r="H93" s="10" t="s">
        <v>156</v>
      </c>
      <c r="I93" s="10">
        <v>0.714515984</v>
      </c>
      <c r="J93" s="10">
        <v>124.3983001709</v>
      </c>
      <c r="K93" s="10" t="s">
        <v>7465</v>
      </c>
      <c r="L93" s="10" t="s">
        <v>7465</v>
      </c>
      <c r="M93" s="10" t="s">
        <v>7465</v>
      </c>
      <c r="N93" s="14">
        <f t="shared" si="45"/>
        <v>0</v>
      </c>
      <c r="O93" s="15" t="e">
        <f t="shared" si="46"/>
        <v>#VALUE!</v>
      </c>
      <c r="P93" s="15" t="e">
        <f t="shared" si="47"/>
        <v>#VALUE!</v>
      </c>
      <c r="Q93" s="17" t="e">
        <f>VLOOKUP($A93,'DATA PENGUKURAN GARDU'!$A:$BS,42,0)</f>
        <v>#N/A</v>
      </c>
      <c r="R93" s="18" t="e">
        <f t="shared" si="48"/>
        <v>#N/A</v>
      </c>
      <c r="S93" s="17" t="e">
        <f>VLOOKUP($A93,'DATA PENGUKURAN GARDU'!$A:$BS,44,0)</f>
        <v>#N/A</v>
      </c>
      <c r="T93" s="18" t="e">
        <f t="shared" si="49"/>
        <v>#N/A</v>
      </c>
      <c r="U93" s="17" t="e">
        <f>VLOOKUP($A93,'DATA PENGUKURAN GARDU'!$A:$BS,46,0)</f>
        <v>#N/A</v>
      </c>
      <c r="V93" s="18" t="e">
        <f t="shared" si="50"/>
        <v>#N/A</v>
      </c>
      <c r="W93" s="17" t="e">
        <f>VLOOKUP($A93,'DATA PENGUKURAN GARDU'!$A:$BS,48,0)</f>
        <v>#N/A</v>
      </c>
      <c r="X93" s="17" t="e">
        <f>VLOOKUP($A93,'DATA PENGUKURAN GARDU'!$A:$BS,53,0)</f>
        <v>#N/A</v>
      </c>
      <c r="Y93" s="17" t="e">
        <f>VLOOKUP($A93,'DATA PENGUKURAN GARDU'!$A:$BS,54,0)</f>
        <v>#N/A</v>
      </c>
      <c r="Z93" s="17" t="e">
        <f>VLOOKUP($A93,'DATA PENGUKURAN GARDU'!$A:$BS,55,0)</f>
        <v>#N/A</v>
      </c>
      <c r="AA93" s="20" t="e">
        <f>VLOOKUP($B93,'DATA PENGUKURAN GARDU'!$A:$BS,42,0)</f>
        <v>#N/A</v>
      </c>
      <c r="AB93" s="21" t="e">
        <f t="shared" si="51"/>
        <v>#N/A</v>
      </c>
      <c r="AC93" s="20" t="e">
        <f>VLOOKUP($B93,'DATA PENGUKURAN GARDU'!$A:$BS,44,0)</f>
        <v>#N/A</v>
      </c>
      <c r="AD93" s="21" t="e">
        <f t="shared" si="52"/>
        <v>#N/A</v>
      </c>
      <c r="AE93" s="20" t="e">
        <f>VLOOKUP($B93,'DATA PENGUKURAN GARDU'!$A:$BS,46,0)</f>
        <v>#N/A</v>
      </c>
      <c r="AF93" s="21" t="e">
        <f t="shared" si="53"/>
        <v>#N/A</v>
      </c>
      <c r="AG93" s="20" t="e">
        <f>VLOOKUP($B93,'DATA PENGUKURAN GARDU'!$A:$BS,46,0)</f>
        <v>#N/A</v>
      </c>
      <c r="AH93" s="20" t="e">
        <f>VLOOKUP($B93,'DATA PENGUKURAN GARDU'!$A:$BS,53,0)</f>
        <v>#N/A</v>
      </c>
      <c r="AI93" s="20" t="e">
        <f>VLOOKUP($B93,'DATA PENGUKURAN GARDU'!$A:$BS,54,0)</f>
        <v>#N/A</v>
      </c>
      <c r="AJ93" s="17" t="e">
        <f>VLOOKUP($C93,'DATA PENGUKURAN GARDU'!$A:$BS,42,0)</f>
        <v>#N/A</v>
      </c>
      <c r="AK93" s="23" t="e">
        <f t="shared" si="54"/>
        <v>#N/A</v>
      </c>
      <c r="AL93" s="17" t="e">
        <f>VLOOKUP($C93,'DATA PENGUKURAN GARDU'!$A:$BS,44,0)</f>
        <v>#N/A</v>
      </c>
      <c r="AM93" s="23" t="e">
        <f t="shared" si="55"/>
        <v>#N/A</v>
      </c>
      <c r="AN93" s="17" t="e">
        <f>VLOOKUP($C93,'DATA PENGUKURAN GARDU'!$A:$BS,46,0)</f>
        <v>#N/A</v>
      </c>
      <c r="AO93" s="23" t="e">
        <f t="shared" si="56"/>
        <v>#N/A</v>
      </c>
      <c r="AP93" s="17" t="e">
        <f>VLOOKUP($C93,'DATA PENGUKURAN GARDU'!$A:$BS,46,0)</f>
        <v>#N/A</v>
      </c>
      <c r="AQ93" s="17" t="e">
        <f>VLOOKUP($C93,'DATA PENGUKURAN GARDU'!$A:$BS,53,0)</f>
        <v>#N/A</v>
      </c>
      <c r="AR93" s="17" t="e">
        <f>VLOOKUP($C93,'DATA PENGUKURAN GARDU'!$A:$BS,54,0)</f>
        <v>#N/A</v>
      </c>
      <c r="AS93" s="20" t="e">
        <f>VLOOKUP($D93,'DATA PENGUKURAN GARDU'!$A:$BS,42,0)</f>
        <v>#N/A</v>
      </c>
      <c r="AT93" s="21" t="e">
        <f t="shared" si="57"/>
        <v>#N/A</v>
      </c>
      <c r="AU93" s="20" t="e">
        <f>VLOOKUP($D93,'DATA PENGUKURAN GARDU'!$A:$BS,44,0)</f>
        <v>#N/A</v>
      </c>
      <c r="AV93" s="21" t="e">
        <f t="shared" si="58"/>
        <v>#N/A</v>
      </c>
      <c r="AW93" s="20" t="e">
        <f>VLOOKUP($D93,'DATA PENGUKURAN GARDU'!$A:$BS,46,0)</f>
        <v>#N/A</v>
      </c>
      <c r="AX93" s="21" t="e">
        <f t="shared" si="59"/>
        <v>#N/A</v>
      </c>
      <c r="AY93" s="20" t="e">
        <f>VLOOKUP($D93,'DATA PENGUKURAN GARDU'!$A:$BS,46,0)</f>
        <v>#N/A</v>
      </c>
      <c r="AZ93" s="20" t="e">
        <f>VLOOKUP($D93,'DATA PENGUKURAN GARDU'!$A:$BS,53,0)</f>
        <v>#N/A</v>
      </c>
      <c r="BA93" s="20" t="e">
        <f>VLOOKUP($D93,'DATA PENGUKURAN GARDU'!$A:$BS,54,0)</f>
        <v>#N/A</v>
      </c>
      <c r="BB93" s="17" t="e">
        <f>VLOOKUP($E93,'DATA PENGUKURAN GARDU'!$A:$BS,42,0)</f>
        <v>#N/A</v>
      </c>
      <c r="BC93" s="23" t="e">
        <f t="shared" si="60"/>
        <v>#N/A</v>
      </c>
      <c r="BD93" s="17" t="e">
        <f>VLOOKUP($E93,'DATA PENGUKURAN GARDU'!$A:$BS,44,0)</f>
        <v>#N/A</v>
      </c>
      <c r="BE93" s="23" t="e">
        <f t="shared" si="61"/>
        <v>#N/A</v>
      </c>
      <c r="BF93" s="17" t="e">
        <f>VLOOKUP($E93,'DATA PENGUKURAN GARDU'!$A:$BS,46,0)</f>
        <v>#N/A</v>
      </c>
      <c r="BG93" s="23" t="e">
        <f t="shared" si="62"/>
        <v>#N/A</v>
      </c>
      <c r="BH93" s="17" t="e">
        <f>VLOOKUP($E93,'DATA PENGUKURAN GARDU'!$A:$BS,46,0)</f>
        <v>#N/A</v>
      </c>
      <c r="BI93" s="17" t="e">
        <f>VLOOKUP($E93,'DATA PENGUKURAN GARDU'!$A:$BS,53,0)</f>
        <v>#N/A</v>
      </c>
      <c r="BJ93" s="17" t="e">
        <f>VLOOKUP($E93,'DATA PENGUKURAN GARDU'!$A:$BS,54,0)</f>
        <v>#N/A</v>
      </c>
      <c r="BK93" s="20" t="e">
        <f t="shared" si="63"/>
        <v>#N/A</v>
      </c>
      <c r="BL93" s="20" t="e">
        <f t="shared" si="64"/>
        <v>#N/A</v>
      </c>
      <c r="BM93" s="20" t="e">
        <f t="shared" si="65"/>
        <v>#N/A</v>
      </c>
      <c r="BN93" s="25" t="e">
        <f t="shared" si="66"/>
        <v>#N/A</v>
      </c>
      <c r="BO93" s="26" t="str">
        <f t="shared" si="67"/>
        <v>0</v>
      </c>
      <c r="BP93" s="21" t="e">
        <f t="shared" si="68"/>
        <v>#VALUE!</v>
      </c>
      <c r="BQ93" s="20" t="e">
        <f t="shared" si="69"/>
        <v>#N/A</v>
      </c>
      <c r="BR93" s="20" t="e">
        <v>#N/A</v>
      </c>
      <c r="BS93" s="9" t="e">
        <v>#N/A</v>
      </c>
      <c r="BT93" s="2" t="e">
        <f t="shared" si="70"/>
        <v>#VALUE!</v>
      </c>
      <c r="BU93" s="2" t="e">
        <f t="shared" si="38"/>
        <v>#N/A</v>
      </c>
      <c r="BV93" s="2" t="e">
        <f t="shared" si="39"/>
        <v>#N/A</v>
      </c>
    </row>
    <row r="94" s="2" customFormat="1" ht="22.95" customHeight="1" spans="1:74">
      <c r="A94" s="9" t="str">
        <f t="shared" si="40"/>
        <v>KMO 163Induk</v>
      </c>
      <c r="B94" s="9" t="str">
        <f t="shared" si="41"/>
        <v>KMO 163jurusan 1</v>
      </c>
      <c r="C94" s="9" t="str">
        <f t="shared" si="42"/>
        <v>KMO 163jurusan 2</v>
      </c>
      <c r="D94" s="9" t="str">
        <f t="shared" si="43"/>
        <v>KMO 163jurusan 3</v>
      </c>
      <c r="E94" s="9" t="str">
        <f t="shared" si="44"/>
        <v>KMO 163jurusan 4</v>
      </c>
      <c r="F94" s="10" t="s">
        <v>157</v>
      </c>
      <c r="G94" s="10" t="s">
        <v>8</v>
      </c>
      <c r="H94" s="10" t="s">
        <v>158</v>
      </c>
      <c r="I94" s="10">
        <v>0.713329971</v>
      </c>
      <c r="J94" s="10">
        <v>124.5896530151</v>
      </c>
      <c r="K94" s="10" t="s">
        <v>7465</v>
      </c>
      <c r="L94" s="10" t="s">
        <v>7465</v>
      </c>
      <c r="M94" s="10" t="s">
        <v>7465</v>
      </c>
      <c r="N94" s="14">
        <f t="shared" si="45"/>
        <v>0</v>
      </c>
      <c r="O94" s="15" t="e">
        <f t="shared" si="46"/>
        <v>#VALUE!</v>
      </c>
      <c r="P94" s="15" t="e">
        <f t="shared" si="47"/>
        <v>#VALUE!</v>
      </c>
      <c r="Q94" s="17" t="e">
        <f>VLOOKUP($A94,'DATA PENGUKURAN GARDU'!$A:$BS,42,0)</f>
        <v>#N/A</v>
      </c>
      <c r="R94" s="18" t="e">
        <f t="shared" si="48"/>
        <v>#N/A</v>
      </c>
      <c r="S94" s="17" t="e">
        <f>VLOOKUP($A94,'DATA PENGUKURAN GARDU'!$A:$BS,44,0)</f>
        <v>#N/A</v>
      </c>
      <c r="T94" s="18" t="e">
        <f t="shared" si="49"/>
        <v>#N/A</v>
      </c>
      <c r="U94" s="17" t="e">
        <f>VLOOKUP($A94,'DATA PENGUKURAN GARDU'!$A:$BS,46,0)</f>
        <v>#N/A</v>
      </c>
      <c r="V94" s="18" t="e">
        <f t="shared" si="50"/>
        <v>#N/A</v>
      </c>
      <c r="W94" s="17" t="e">
        <f>VLOOKUP($A94,'DATA PENGUKURAN GARDU'!$A:$BS,48,0)</f>
        <v>#N/A</v>
      </c>
      <c r="X94" s="17" t="e">
        <f>VLOOKUP($A94,'DATA PENGUKURAN GARDU'!$A:$BS,53,0)</f>
        <v>#N/A</v>
      </c>
      <c r="Y94" s="17" t="e">
        <f>VLOOKUP($A94,'DATA PENGUKURAN GARDU'!$A:$BS,54,0)</f>
        <v>#N/A</v>
      </c>
      <c r="Z94" s="17" t="e">
        <f>VLOOKUP($A94,'DATA PENGUKURAN GARDU'!$A:$BS,55,0)</f>
        <v>#N/A</v>
      </c>
      <c r="AA94" s="20" t="e">
        <f>VLOOKUP($B94,'DATA PENGUKURAN GARDU'!$A:$BS,42,0)</f>
        <v>#N/A</v>
      </c>
      <c r="AB94" s="21" t="e">
        <f t="shared" si="51"/>
        <v>#N/A</v>
      </c>
      <c r="AC94" s="20" t="e">
        <f>VLOOKUP($B94,'DATA PENGUKURAN GARDU'!$A:$BS,44,0)</f>
        <v>#N/A</v>
      </c>
      <c r="AD94" s="21" t="e">
        <f t="shared" si="52"/>
        <v>#N/A</v>
      </c>
      <c r="AE94" s="20" t="e">
        <f>VLOOKUP($B94,'DATA PENGUKURAN GARDU'!$A:$BS,46,0)</f>
        <v>#N/A</v>
      </c>
      <c r="AF94" s="21" t="e">
        <f t="shared" si="53"/>
        <v>#N/A</v>
      </c>
      <c r="AG94" s="20" t="e">
        <f>VLOOKUP($B94,'DATA PENGUKURAN GARDU'!$A:$BS,46,0)</f>
        <v>#N/A</v>
      </c>
      <c r="AH94" s="20" t="e">
        <f>VLOOKUP($B94,'DATA PENGUKURAN GARDU'!$A:$BS,53,0)</f>
        <v>#N/A</v>
      </c>
      <c r="AI94" s="20" t="e">
        <f>VLOOKUP($B94,'DATA PENGUKURAN GARDU'!$A:$BS,54,0)</f>
        <v>#N/A</v>
      </c>
      <c r="AJ94" s="17" t="e">
        <f>VLOOKUP($C94,'DATA PENGUKURAN GARDU'!$A:$BS,42,0)</f>
        <v>#N/A</v>
      </c>
      <c r="AK94" s="23" t="e">
        <f t="shared" si="54"/>
        <v>#N/A</v>
      </c>
      <c r="AL94" s="17" t="e">
        <f>VLOOKUP($C94,'DATA PENGUKURAN GARDU'!$A:$BS,44,0)</f>
        <v>#N/A</v>
      </c>
      <c r="AM94" s="23" t="e">
        <f t="shared" si="55"/>
        <v>#N/A</v>
      </c>
      <c r="AN94" s="17" t="e">
        <f>VLOOKUP($C94,'DATA PENGUKURAN GARDU'!$A:$BS,46,0)</f>
        <v>#N/A</v>
      </c>
      <c r="AO94" s="23" t="e">
        <f t="shared" si="56"/>
        <v>#N/A</v>
      </c>
      <c r="AP94" s="17" t="e">
        <f>VLOOKUP($C94,'DATA PENGUKURAN GARDU'!$A:$BS,46,0)</f>
        <v>#N/A</v>
      </c>
      <c r="AQ94" s="17" t="e">
        <f>VLOOKUP($C94,'DATA PENGUKURAN GARDU'!$A:$BS,53,0)</f>
        <v>#N/A</v>
      </c>
      <c r="AR94" s="17" t="e">
        <f>VLOOKUP($C94,'DATA PENGUKURAN GARDU'!$A:$BS,54,0)</f>
        <v>#N/A</v>
      </c>
      <c r="AS94" s="20" t="e">
        <f>VLOOKUP($D94,'DATA PENGUKURAN GARDU'!$A:$BS,42,0)</f>
        <v>#N/A</v>
      </c>
      <c r="AT94" s="21" t="e">
        <f t="shared" si="57"/>
        <v>#N/A</v>
      </c>
      <c r="AU94" s="20" t="e">
        <f>VLOOKUP($D94,'DATA PENGUKURAN GARDU'!$A:$BS,44,0)</f>
        <v>#N/A</v>
      </c>
      <c r="AV94" s="21" t="e">
        <f t="shared" si="58"/>
        <v>#N/A</v>
      </c>
      <c r="AW94" s="20" t="e">
        <f>VLOOKUP($D94,'DATA PENGUKURAN GARDU'!$A:$BS,46,0)</f>
        <v>#N/A</v>
      </c>
      <c r="AX94" s="21" t="e">
        <f t="shared" si="59"/>
        <v>#N/A</v>
      </c>
      <c r="AY94" s="20" t="e">
        <f>VLOOKUP($D94,'DATA PENGUKURAN GARDU'!$A:$BS,46,0)</f>
        <v>#N/A</v>
      </c>
      <c r="AZ94" s="20" t="e">
        <f>VLOOKUP($D94,'DATA PENGUKURAN GARDU'!$A:$BS,53,0)</f>
        <v>#N/A</v>
      </c>
      <c r="BA94" s="20" t="e">
        <f>VLOOKUP($D94,'DATA PENGUKURAN GARDU'!$A:$BS,54,0)</f>
        <v>#N/A</v>
      </c>
      <c r="BB94" s="17" t="e">
        <f>VLOOKUP($E94,'DATA PENGUKURAN GARDU'!$A:$BS,42,0)</f>
        <v>#N/A</v>
      </c>
      <c r="BC94" s="23" t="e">
        <f t="shared" si="60"/>
        <v>#N/A</v>
      </c>
      <c r="BD94" s="17" t="e">
        <f>VLOOKUP($E94,'DATA PENGUKURAN GARDU'!$A:$BS,44,0)</f>
        <v>#N/A</v>
      </c>
      <c r="BE94" s="23" t="e">
        <f t="shared" si="61"/>
        <v>#N/A</v>
      </c>
      <c r="BF94" s="17" t="e">
        <f>VLOOKUP($E94,'DATA PENGUKURAN GARDU'!$A:$BS,46,0)</f>
        <v>#N/A</v>
      </c>
      <c r="BG94" s="23" t="e">
        <f t="shared" si="62"/>
        <v>#N/A</v>
      </c>
      <c r="BH94" s="17" t="e">
        <f>VLOOKUP($E94,'DATA PENGUKURAN GARDU'!$A:$BS,46,0)</f>
        <v>#N/A</v>
      </c>
      <c r="BI94" s="17" t="e">
        <f>VLOOKUP($E94,'DATA PENGUKURAN GARDU'!$A:$BS,53,0)</f>
        <v>#N/A</v>
      </c>
      <c r="BJ94" s="17" t="e">
        <f>VLOOKUP($E94,'DATA PENGUKURAN GARDU'!$A:$BS,54,0)</f>
        <v>#N/A</v>
      </c>
      <c r="BK94" s="20" t="e">
        <f t="shared" si="63"/>
        <v>#N/A</v>
      </c>
      <c r="BL94" s="20" t="e">
        <f t="shared" si="64"/>
        <v>#N/A</v>
      </c>
      <c r="BM94" s="20" t="e">
        <f t="shared" si="65"/>
        <v>#N/A</v>
      </c>
      <c r="BN94" s="25" t="e">
        <f t="shared" si="66"/>
        <v>#N/A</v>
      </c>
      <c r="BO94" s="26" t="str">
        <f t="shared" si="67"/>
        <v>0</v>
      </c>
      <c r="BP94" s="21" t="e">
        <f t="shared" si="68"/>
        <v>#VALUE!</v>
      </c>
      <c r="BQ94" s="20" t="e">
        <f t="shared" si="69"/>
        <v>#N/A</v>
      </c>
      <c r="BR94" s="20" t="e">
        <v>#N/A</v>
      </c>
      <c r="BS94" s="9" t="e">
        <v>#N/A</v>
      </c>
      <c r="BT94" s="2" t="e">
        <f t="shared" si="70"/>
        <v>#VALUE!</v>
      </c>
      <c r="BU94" s="2" t="e">
        <f t="shared" si="38"/>
        <v>#N/A</v>
      </c>
      <c r="BV94" s="2" t="e">
        <f t="shared" si="39"/>
        <v>#N/A</v>
      </c>
    </row>
    <row r="95" s="2" customFormat="1" ht="22.95" customHeight="1" spans="1:74">
      <c r="A95" s="9" t="str">
        <f t="shared" si="40"/>
        <v>KMO 99Induk</v>
      </c>
      <c r="B95" s="9" t="str">
        <f t="shared" si="41"/>
        <v>KMO 99jurusan 1</v>
      </c>
      <c r="C95" s="9" t="str">
        <f t="shared" si="42"/>
        <v>KMO 99jurusan 2</v>
      </c>
      <c r="D95" s="9" t="str">
        <f t="shared" si="43"/>
        <v>KMO 99jurusan 3</v>
      </c>
      <c r="E95" s="9" t="str">
        <f t="shared" si="44"/>
        <v>KMO 99jurusan 4</v>
      </c>
      <c r="F95" s="10" t="s">
        <v>159</v>
      </c>
      <c r="G95" s="10" t="s">
        <v>8</v>
      </c>
      <c r="H95" s="10" t="s">
        <v>160</v>
      </c>
      <c r="I95" s="10">
        <v>0.732433021</v>
      </c>
      <c r="J95" s="10">
        <v>124.4569854736</v>
      </c>
      <c r="K95" s="10" t="s">
        <v>7465</v>
      </c>
      <c r="L95" s="10" t="s">
        <v>7465</v>
      </c>
      <c r="M95" s="10" t="s">
        <v>7465</v>
      </c>
      <c r="N95" s="14">
        <f t="shared" si="45"/>
        <v>0</v>
      </c>
      <c r="O95" s="15" t="e">
        <f t="shared" si="46"/>
        <v>#VALUE!</v>
      </c>
      <c r="P95" s="15" t="e">
        <f t="shared" si="47"/>
        <v>#VALUE!</v>
      </c>
      <c r="Q95" s="17" t="e">
        <f>VLOOKUP($A95,'DATA PENGUKURAN GARDU'!$A:$BS,42,0)</f>
        <v>#N/A</v>
      </c>
      <c r="R95" s="18" t="e">
        <f t="shared" si="48"/>
        <v>#N/A</v>
      </c>
      <c r="S95" s="17" t="e">
        <f>VLOOKUP($A95,'DATA PENGUKURAN GARDU'!$A:$BS,44,0)</f>
        <v>#N/A</v>
      </c>
      <c r="T95" s="18" t="e">
        <f t="shared" si="49"/>
        <v>#N/A</v>
      </c>
      <c r="U95" s="17" t="e">
        <f>VLOOKUP($A95,'DATA PENGUKURAN GARDU'!$A:$BS,46,0)</f>
        <v>#N/A</v>
      </c>
      <c r="V95" s="18" t="e">
        <f t="shared" si="50"/>
        <v>#N/A</v>
      </c>
      <c r="W95" s="17" t="e">
        <f>VLOOKUP($A95,'DATA PENGUKURAN GARDU'!$A:$BS,48,0)</f>
        <v>#N/A</v>
      </c>
      <c r="X95" s="17" t="e">
        <f>VLOOKUP($A95,'DATA PENGUKURAN GARDU'!$A:$BS,53,0)</f>
        <v>#N/A</v>
      </c>
      <c r="Y95" s="17" t="e">
        <f>VLOOKUP($A95,'DATA PENGUKURAN GARDU'!$A:$BS,54,0)</f>
        <v>#N/A</v>
      </c>
      <c r="Z95" s="17" t="e">
        <f>VLOOKUP($A95,'DATA PENGUKURAN GARDU'!$A:$BS,55,0)</f>
        <v>#N/A</v>
      </c>
      <c r="AA95" s="20" t="e">
        <f>VLOOKUP($B95,'DATA PENGUKURAN GARDU'!$A:$BS,42,0)</f>
        <v>#N/A</v>
      </c>
      <c r="AB95" s="21" t="e">
        <f t="shared" si="51"/>
        <v>#N/A</v>
      </c>
      <c r="AC95" s="20" t="e">
        <f>VLOOKUP($B95,'DATA PENGUKURAN GARDU'!$A:$BS,44,0)</f>
        <v>#N/A</v>
      </c>
      <c r="AD95" s="21" t="e">
        <f t="shared" si="52"/>
        <v>#N/A</v>
      </c>
      <c r="AE95" s="20" t="e">
        <f>VLOOKUP($B95,'DATA PENGUKURAN GARDU'!$A:$BS,46,0)</f>
        <v>#N/A</v>
      </c>
      <c r="AF95" s="21" t="e">
        <f t="shared" si="53"/>
        <v>#N/A</v>
      </c>
      <c r="AG95" s="20" t="e">
        <f>VLOOKUP($B95,'DATA PENGUKURAN GARDU'!$A:$BS,46,0)</f>
        <v>#N/A</v>
      </c>
      <c r="AH95" s="20" t="e">
        <f>VLOOKUP($B95,'DATA PENGUKURAN GARDU'!$A:$BS,53,0)</f>
        <v>#N/A</v>
      </c>
      <c r="AI95" s="20" t="e">
        <f>VLOOKUP($B95,'DATA PENGUKURAN GARDU'!$A:$BS,54,0)</f>
        <v>#N/A</v>
      </c>
      <c r="AJ95" s="17" t="e">
        <f>VLOOKUP($C95,'DATA PENGUKURAN GARDU'!$A:$BS,42,0)</f>
        <v>#N/A</v>
      </c>
      <c r="AK95" s="23" t="e">
        <f t="shared" si="54"/>
        <v>#N/A</v>
      </c>
      <c r="AL95" s="17" t="e">
        <f>VLOOKUP($C95,'DATA PENGUKURAN GARDU'!$A:$BS,44,0)</f>
        <v>#N/A</v>
      </c>
      <c r="AM95" s="23" t="e">
        <f t="shared" si="55"/>
        <v>#N/A</v>
      </c>
      <c r="AN95" s="17" t="e">
        <f>VLOOKUP($C95,'DATA PENGUKURAN GARDU'!$A:$BS,46,0)</f>
        <v>#N/A</v>
      </c>
      <c r="AO95" s="23" t="e">
        <f t="shared" si="56"/>
        <v>#N/A</v>
      </c>
      <c r="AP95" s="17" t="e">
        <f>VLOOKUP($C95,'DATA PENGUKURAN GARDU'!$A:$BS,46,0)</f>
        <v>#N/A</v>
      </c>
      <c r="AQ95" s="17" t="e">
        <f>VLOOKUP($C95,'DATA PENGUKURAN GARDU'!$A:$BS,53,0)</f>
        <v>#N/A</v>
      </c>
      <c r="AR95" s="17" t="e">
        <f>VLOOKUP($C95,'DATA PENGUKURAN GARDU'!$A:$BS,54,0)</f>
        <v>#N/A</v>
      </c>
      <c r="AS95" s="20" t="e">
        <f>VLOOKUP($D95,'DATA PENGUKURAN GARDU'!$A:$BS,42,0)</f>
        <v>#N/A</v>
      </c>
      <c r="AT95" s="21" t="e">
        <f t="shared" si="57"/>
        <v>#N/A</v>
      </c>
      <c r="AU95" s="20" t="e">
        <f>VLOOKUP($D95,'DATA PENGUKURAN GARDU'!$A:$BS,44,0)</f>
        <v>#N/A</v>
      </c>
      <c r="AV95" s="21" t="e">
        <f t="shared" si="58"/>
        <v>#N/A</v>
      </c>
      <c r="AW95" s="20" t="e">
        <f>VLOOKUP($D95,'DATA PENGUKURAN GARDU'!$A:$BS,46,0)</f>
        <v>#N/A</v>
      </c>
      <c r="AX95" s="21" t="e">
        <f t="shared" si="59"/>
        <v>#N/A</v>
      </c>
      <c r="AY95" s="20" t="e">
        <f>VLOOKUP($D95,'DATA PENGUKURAN GARDU'!$A:$BS,46,0)</f>
        <v>#N/A</v>
      </c>
      <c r="AZ95" s="20" t="e">
        <f>VLOOKUP($D95,'DATA PENGUKURAN GARDU'!$A:$BS,53,0)</f>
        <v>#N/A</v>
      </c>
      <c r="BA95" s="20" t="e">
        <f>VLOOKUP($D95,'DATA PENGUKURAN GARDU'!$A:$BS,54,0)</f>
        <v>#N/A</v>
      </c>
      <c r="BB95" s="17" t="e">
        <f>VLOOKUP($E95,'DATA PENGUKURAN GARDU'!$A:$BS,42,0)</f>
        <v>#N/A</v>
      </c>
      <c r="BC95" s="23" t="e">
        <f t="shared" si="60"/>
        <v>#N/A</v>
      </c>
      <c r="BD95" s="17" t="e">
        <f>VLOOKUP($E95,'DATA PENGUKURAN GARDU'!$A:$BS,44,0)</f>
        <v>#N/A</v>
      </c>
      <c r="BE95" s="23" t="e">
        <f t="shared" si="61"/>
        <v>#N/A</v>
      </c>
      <c r="BF95" s="17" t="e">
        <f>VLOOKUP($E95,'DATA PENGUKURAN GARDU'!$A:$BS,46,0)</f>
        <v>#N/A</v>
      </c>
      <c r="BG95" s="23" t="e">
        <f t="shared" si="62"/>
        <v>#N/A</v>
      </c>
      <c r="BH95" s="17" t="e">
        <f>VLOOKUP($E95,'DATA PENGUKURAN GARDU'!$A:$BS,46,0)</f>
        <v>#N/A</v>
      </c>
      <c r="BI95" s="17" t="e">
        <f>VLOOKUP($E95,'DATA PENGUKURAN GARDU'!$A:$BS,53,0)</f>
        <v>#N/A</v>
      </c>
      <c r="BJ95" s="17" t="e">
        <f>VLOOKUP($E95,'DATA PENGUKURAN GARDU'!$A:$BS,54,0)</f>
        <v>#N/A</v>
      </c>
      <c r="BK95" s="20" t="e">
        <f t="shared" si="63"/>
        <v>#N/A</v>
      </c>
      <c r="BL95" s="20" t="e">
        <f t="shared" si="64"/>
        <v>#N/A</v>
      </c>
      <c r="BM95" s="20" t="e">
        <f t="shared" si="65"/>
        <v>#N/A</v>
      </c>
      <c r="BN95" s="25" t="e">
        <f t="shared" si="66"/>
        <v>#N/A</v>
      </c>
      <c r="BO95" s="26" t="str">
        <f t="shared" si="67"/>
        <v>0</v>
      </c>
      <c r="BP95" s="21" t="e">
        <f t="shared" si="68"/>
        <v>#VALUE!</v>
      </c>
      <c r="BQ95" s="20" t="e">
        <f t="shared" si="69"/>
        <v>#N/A</v>
      </c>
      <c r="BR95" s="20" t="e">
        <v>#N/A</v>
      </c>
      <c r="BS95" s="9" t="e">
        <v>#N/A</v>
      </c>
      <c r="BT95" s="2" t="e">
        <f t="shared" si="70"/>
        <v>#VALUE!</v>
      </c>
      <c r="BU95" s="2" t="e">
        <f t="shared" si="38"/>
        <v>#N/A</v>
      </c>
      <c r="BV95" s="2" t="e">
        <f t="shared" si="39"/>
        <v>#N/A</v>
      </c>
    </row>
    <row r="96" s="2" customFormat="1" ht="22.95" customHeight="1" spans="1:74">
      <c r="A96" s="9" t="str">
        <f t="shared" si="40"/>
        <v>KMO 104Induk</v>
      </c>
      <c r="B96" s="9" t="str">
        <f t="shared" si="41"/>
        <v>KMO 104jurusan 1</v>
      </c>
      <c r="C96" s="9" t="str">
        <f t="shared" si="42"/>
        <v>KMO 104jurusan 2</v>
      </c>
      <c r="D96" s="9" t="str">
        <f t="shared" si="43"/>
        <v>KMO 104jurusan 3</v>
      </c>
      <c r="E96" s="9" t="str">
        <f t="shared" si="44"/>
        <v>KMO 104jurusan 4</v>
      </c>
      <c r="F96" s="10" t="s">
        <v>92</v>
      </c>
      <c r="G96" s="10" t="s">
        <v>8</v>
      </c>
      <c r="H96" s="10" t="s">
        <v>161</v>
      </c>
      <c r="I96" s="10">
        <v>0.76542598</v>
      </c>
      <c r="J96" s="10">
        <v>124.443031311</v>
      </c>
      <c r="K96" s="10" t="s">
        <v>7465</v>
      </c>
      <c r="L96" s="10" t="s">
        <v>7465</v>
      </c>
      <c r="M96" s="10" t="s">
        <v>7465</v>
      </c>
      <c r="N96" s="14">
        <f t="shared" si="45"/>
        <v>0</v>
      </c>
      <c r="O96" s="15" t="e">
        <f t="shared" si="46"/>
        <v>#VALUE!</v>
      </c>
      <c r="P96" s="15" t="e">
        <f t="shared" si="47"/>
        <v>#VALUE!</v>
      </c>
      <c r="Q96" s="17" t="e">
        <f>VLOOKUP($A96,'DATA PENGUKURAN GARDU'!$A:$BS,42,0)</f>
        <v>#N/A</v>
      </c>
      <c r="R96" s="18" t="e">
        <f t="shared" si="48"/>
        <v>#N/A</v>
      </c>
      <c r="S96" s="17" t="e">
        <f>VLOOKUP($A96,'DATA PENGUKURAN GARDU'!$A:$BS,44,0)</f>
        <v>#N/A</v>
      </c>
      <c r="T96" s="18" t="e">
        <f t="shared" si="49"/>
        <v>#N/A</v>
      </c>
      <c r="U96" s="17" t="e">
        <f>VLOOKUP($A96,'DATA PENGUKURAN GARDU'!$A:$BS,46,0)</f>
        <v>#N/A</v>
      </c>
      <c r="V96" s="18" t="e">
        <f t="shared" si="50"/>
        <v>#N/A</v>
      </c>
      <c r="W96" s="17" t="e">
        <f>VLOOKUP($A96,'DATA PENGUKURAN GARDU'!$A:$BS,48,0)</f>
        <v>#N/A</v>
      </c>
      <c r="X96" s="17" t="e">
        <f>VLOOKUP($A96,'DATA PENGUKURAN GARDU'!$A:$BS,53,0)</f>
        <v>#N/A</v>
      </c>
      <c r="Y96" s="17" t="e">
        <f>VLOOKUP($A96,'DATA PENGUKURAN GARDU'!$A:$BS,54,0)</f>
        <v>#N/A</v>
      </c>
      <c r="Z96" s="17" t="e">
        <f>VLOOKUP($A96,'DATA PENGUKURAN GARDU'!$A:$BS,55,0)</f>
        <v>#N/A</v>
      </c>
      <c r="AA96" s="20" t="e">
        <f>VLOOKUP($B96,'DATA PENGUKURAN GARDU'!$A:$BS,42,0)</f>
        <v>#N/A</v>
      </c>
      <c r="AB96" s="21" t="e">
        <f t="shared" si="51"/>
        <v>#N/A</v>
      </c>
      <c r="AC96" s="20" t="e">
        <f>VLOOKUP($B96,'DATA PENGUKURAN GARDU'!$A:$BS,44,0)</f>
        <v>#N/A</v>
      </c>
      <c r="AD96" s="21" t="e">
        <f t="shared" si="52"/>
        <v>#N/A</v>
      </c>
      <c r="AE96" s="20" t="e">
        <f>VLOOKUP($B96,'DATA PENGUKURAN GARDU'!$A:$BS,46,0)</f>
        <v>#N/A</v>
      </c>
      <c r="AF96" s="21" t="e">
        <f t="shared" si="53"/>
        <v>#N/A</v>
      </c>
      <c r="AG96" s="20" t="e">
        <f>VLOOKUP($B96,'DATA PENGUKURAN GARDU'!$A:$BS,46,0)</f>
        <v>#N/A</v>
      </c>
      <c r="AH96" s="20" t="e">
        <f>VLOOKUP($B96,'DATA PENGUKURAN GARDU'!$A:$BS,53,0)</f>
        <v>#N/A</v>
      </c>
      <c r="AI96" s="20" t="e">
        <f>VLOOKUP($B96,'DATA PENGUKURAN GARDU'!$A:$BS,54,0)</f>
        <v>#N/A</v>
      </c>
      <c r="AJ96" s="17" t="e">
        <f>VLOOKUP($C96,'DATA PENGUKURAN GARDU'!$A:$BS,42,0)</f>
        <v>#N/A</v>
      </c>
      <c r="AK96" s="23" t="e">
        <f t="shared" si="54"/>
        <v>#N/A</v>
      </c>
      <c r="AL96" s="17" t="e">
        <f>VLOOKUP($C96,'DATA PENGUKURAN GARDU'!$A:$BS,44,0)</f>
        <v>#N/A</v>
      </c>
      <c r="AM96" s="23" t="e">
        <f t="shared" si="55"/>
        <v>#N/A</v>
      </c>
      <c r="AN96" s="17" t="e">
        <f>VLOOKUP($C96,'DATA PENGUKURAN GARDU'!$A:$BS,46,0)</f>
        <v>#N/A</v>
      </c>
      <c r="AO96" s="23" t="e">
        <f t="shared" si="56"/>
        <v>#N/A</v>
      </c>
      <c r="AP96" s="17" t="e">
        <f>VLOOKUP($C96,'DATA PENGUKURAN GARDU'!$A:$BS,46,0)</f>
        <v>#N/A</v>
      </c>
      <c r="AQ96" s="17" t="e">
        <f>VLOOKUP($C96,'DATA PENGUKURAN GARDU'!$A:$BS,53,0)</f>
        <v>#N/A</v>
      </c>
      <c r="AR96" s="17" t="e">
        <f>VLOOKUP($C96,'DATA PENGUKURAN GARDU'!$A:$BS,54,0)</f>
        <v>#N/A</v>
      </c>
      <c r="AS96" s="20" t="e">
        <f>VLOOKUP($D96,'DATA PENGUKURAN GARDU'!$A:$BS,42,0)</f>
        <v>#N/A</v>
      </c>
      <c r="AT96" s="21" t="e">
        <f t="shared" si="57"/>
        <v>#N/A</v>
      </c>
      <c r="AU96" s="20" t="e">
        <f>VLOOKUP($D96,'DATA PENGUKURAN GARDU'!$A:$BS,44,0)</f>
        <v>#N/A</v>
      </c>
      <c r="AV96" s="21" t="e">
        <f t="shared" si="58"/>
        <v>#N/A</v>
      </c>
      <c r="AW96" s="20" t="e">
        <f>VLOOKUP($D96,'DATA PENGUKURAN GARDU'!$A:$BS,46,0)</f>
        <v>#N/A</v>
      </c>
      <c r="AX96" s="21" t="e">
        <f t="shared" si="59"/>
        <v>#N/A</v>
      </c>
      <c r="AY96" s="20" t="e">
        <f>VLOOKUP($D96,'DATA PENGUKURAN GARDU'!$A:$BS,46,0)</f>
        <v>#N/A</v>
      </c>
      <c r="AZ96" s="20" t="e">
        <f>VLOOKUP($D96,'DATA PENGUKURAN GARDU'!$A:$BS,53,0)</f>
        <v>#N/A</v>
      </c>
      <c r="BA96" s="20" t="e">
        <f>VLOOKUP($D96,'DATA PENGUKURAN GARDU'!$A:$BS,54,0)</f>
        <v>#N/A</v>
      </c>
      <c r="BB96" s="17" t="e">
        <f>VLOOKUP($E96,'DATA PENGUKURAN GARDU'!$A:$BS,42,0)</f>
        <v>#N/A</v>
      </c>
      <c r="BC96" s="23" t="e">
        <f t="shared" si="60"/>
        <v>#N/A</v>
      </c>
      <c r="BD96" s="17" t="e">
        <f>VLOOKUP($E96,'DATA PENGUKURAN GARDU'!$A:$BS,44,0)</f>
        <v>#N/A</v>
      </c>
      <c r="BE96" s="23" t="e">
        <f t="shared" si="61"/>
        <v>#N/A</v>
      </c>
      <c r="BF96" s="17" t="e">
        <f>VLOOKUP($E96,'DATA PENGUKURAN GARDU'!$A:$BS,46,0)</f>
        <v>#N/A</v>
      </c>
      <c r="BG96" s="23" t="e">
        <f t="shared" si="62"/>
        <v>#N/A</v>
      </c>
      <c r="BH96" s="17" t="e">
        <f>VLOOKUP($E96,'DATA PENGUKURAN GARDU'!$A:$BS,46,0)</f>
        <v>#N/A</v>
      </c>
      <c r="BI96" s="17" t="e">
        <f>VLOOKUP($E96,'DATA PENGUKURAN GARDU'!$A:$BS,53,0)</f>
        <v>#N/A</v>
      </c>
      <c r="BJ96" s="17" t="e">
        <f>VLOOKUP($E96,'DATA PENGUKURAN GARDU'!$A:$BS,54,0)</f>
        <v>#N/A</v>
      </c>
      <c r="BK96" s="20" t="e">
        <f t="shared" si="63"/>
        <v>#N/A</v>
      </c>
      <c r="BL96" s="20" t="e">
        <f t="shared" si="64"/>
        <v>#N/A</v>
      </c>
      <c r="BM96" s="20" t="e">
        <f t="shared" si="65"/>
        <v>#N/A</v>
      </c>
      <c r="BN96" s="25" t="e">
        <f t="shared" si="66"/>
        <v>#N/A</v>
      </c>
      <c r="BO96" s="26" t="str">
        <f t="shared" si="67"/>
        <v>0</v>
      </c>
      <c r="BP96" s="21" t="e">
        <f t="shared" si="68"/>
        <v>#VALUE!</v>
      </c>
      <c r="BQ96" s="20" t="e">
        <f t="shared" si="69"/>
        <v>#N/A</v>
      </c>
      <c r="BR96" s="20" t="e">
        <v>#N/A</v>
      </c>
      <c r="BS96" s="9" t="e">
        <v>#N/A</v>
      </c>
      <c r="BT96" s="2" t="e">
        <f t="shared" si="70"/>
        <v>#VALUE!</v>
      </c>
      <c r="BU96" s="2" t="e">
        <f t="shared" si="38"/>
        <v>#N/A</v>
      </c>
      <c r="BV96" s="2" t="e">
        <f t="shared" si="39"/>
        <v>#N/A</v>
      </c>
    </row>
    <row r="97" s="2" customFormat="1" ht="22.95" customHeight="1" spans="1:74">
      <c r="A97" s="9" t="str">
        <f t="shared" si="40"/>
        <v>KMO 107Induk</v>
      </c>
      <c r="B97" s="9" t="str">
        <f t="shared" si="41"/>
        <v>KMO 107jurusan 1</v>
      </c>
      <c r="C97" s="9" t="str">
        <f t="shared" si="42"/>
        <v>KMO 107jurusan 2</v>
      </c>
      <c r="D97" s="9" t="str">
        <f t="shared" si="43"/>
        <v>KMO 107jurusan 3</v>
      </c>
      <c r="E97" s="9" t="str">
        <f t="shared" si="44"/>
        <v>KMO 107jurusan 4</v>
      </c>
      <c r="F97" s="10" t="s">
        <v>162</v>
      </c>
      <c r="G97" s="10" t="s">
        <v>8</v>
      </c>
      <c r="H97" s="10" t="s">
        <v>163</v>
      </c>
      <c r="I97" s="10">
        <v>0.768773019</v>
      </c>
      <c r="J97" s="10">
        <v>124.4493942261</v>
      </c>
      <c r="K97" s="10" t="s">
        <v>7465</v>
      </c>
      <c r="L97" s="10" t="s">
        <v>7465</v>
      </c>
      <c r="M97" s="10" t="s">
        <v>7465</v>
      </c>
      <c r="N97" s="14">
        <f t="shared" si="45"/>
        <v>0</v>
      </c>
      <c r="O97" s="15" t="e">
        <f t="shared" si="46"/>
        <v>#VALUE!</v>
      </c>
      <c r="P97" s="15" t="e">
        <f t="shared" si="47"/>
        <v>#VALUE!</v>
      </c>
      <c r="Q97" s="17" t="e">
        <f>VLOOKUP($A97,'DATA PENGUKURAN GARDU'!$A:$BS,42,0)</f>
        <v>#N/A</v>
      </c>
      <c r="R97" s="18" t="e">
        <f t="shared" si="48"/>
        <v>#N/A</v>
      </c>
      <c r="S97" s="17" t="e">
        <f>VLOOKUP($A97,'DATA PENGUKURAN GARDU'!$A:$BS,44,0)</f>
        <v>#N/A</v>
      </c>
      <c r="T97" s="18" t="e">
        <f t="shared" si="49"/>
        <v>#N/A</v>
      </c>
      <c r="U97" s="17" t="e">
        <f>VLOOKUP($A97,'DATA PENGUKURAN GARDU'!$A:$BS,46,0)</f>
        <v>#N/A</v>
      </c>
      <c r="V97" s="18" t="e">
        <f t="shared" si="50"/>
        <v>#N/A</v>
      </c>
      <c r="W97" s="17" t="e">
        <f>VLOOKUP($A97,'DATA PENGUKURAN GARDU'!$A:$BS,48,0)</f>
        <v>#N/A</v>
      </c>
      <c r="X97" s="17" t="e">
        <f>VLOOKUP($A97,'DATA PENGUKURAN GARDU'!$A:$BS,53,0)</f>
        <v>#N/A</v>
      </c>
      <c r="Y97" s="17" t="e">
        <f>VLOOKUP($A97,'DATA PENGUKURAN GARDU'!$A:$BS,54,0)</f>
        <v>#N/A</v>
      </c>
      <c r="Z97" s="17" t="e">
        <f>VLOOKUP($A97,'DATA PENGUKURAN GARDU'!$A:$BS,55,0)</f>
        <v>#N/A</v>
      </c>
      <c r="AA97" s="20" t="e">
        <f>VLOOKUP($B97,'DATA PENGUKURAN GARDU'!$A:$BS,42,0)</f>
        <v>#N/A</v>
      </c>
      <c r="AB97" s="21" t="e">
        <f t="shared" si="51"/>
        <v>#N/A</v>
      </c>
      <c r="AC97" s="20" t="e">
        <f>VLOOKUP($B97,'DATA PENGUKURAN GARDU'!$A:$BS,44,0)</f>
        <v>#N/A</v>
      </c>
      <c r="AD97" s="21" t="e">
        <f t="shared" si="52"/>
        <v>#N/A</v>
      </c>
      <c r="AE97" s="20" t="e">
        <f>VLOOKUP($B97,'DATA PENGUKURAN GARDU'!$A:$BS,46,0)</f>
        <v>#N/A</v>
      </c>
      <c r="AF97" s="21" t="e">
        <f t="shared" si="53"/>
        <v>#N/A</v>
      </c>
      <c r="AG97" s="20" t="e">
        <f>VLOOKUP($B97,'DATA PENGUKURAN GARDU'!$A:$BS,46,0)</f>
        <v>#N/A</v>
      </c>
      <c r="AH97" s="20" t="e">
        <f>VLOOKUP($B97,'DATA PENGUKURAN GARDU'!$A:$BS,53,0)</f>
        <v>#N/A</v>
      </c>
      <c r="AI97" s="20" t="e">
        <f>VLOOKUP($B97,'DATA PENGUKURAN GARDU'!$A:$BS,54,0)</f>
        <v>#N/A</v>
      </c>
      <c r="AJ97" s="17" t="e">
        <f>VLOOKUP($C97,'DATA PENGUKURAN GARDU'!$A:$BS,42,0)</f>
        <v>#N/A</v>
      </c>
      <c r="AK97" s="23" t="e">
        <f t="shared" si="54"/>
        <v>#N/A</v>
      </c>
      <c r="AL97" s="17" t="e">
        <f>VLOOKUP($C97,'DATA PENGUKURAN GARDU'!$A:$BS,44,0)</f>
        <v>#N/A</v>
      </c>
      <c r="AM97" s="23" t="e">
        <f t="shared" si="55"/>
        <v>#N/A</v>
      </c>
      <c r="AN97" s="17" t="e">
        <f>VLOOKUP($C97,'DATA PENGUKURAN GARDU'!$A:$BS,46,0)</f>
        <v>#N/A</v>
      </c>
      <c r="AO97" s="23" t="e">
        <f t="shared" si="56"/>
        <v>#N/A</v>
      </c>
      <c r="AP97" s="17" t="e">
        <f>VLOOKUP($C97,'DATA PENGUKURAN GARDU'!$A:$BS,46,0)</f>
        <v>#N/A</v>
      </c>
      <c r="AQ97" s="17" t="e">
        <f>VLOOKUP($C97,'DATA PENGUKURAN GARDU'!$A:$BS,53,0)</f>
        <v>#N/A</v>
      </c>
      <c r="AR97" s="17" t="e">
        <f>VLOOKUP($C97,'DATA PENGUKURAN GARDU'!$A:$BS,54,0)</f>
        <v>#N/A</v>
      </c>
      <c r="AS97" s="20" t="e">
        <f>VLOOKUP($D97,'DATA PENGUKURAN GARDU'!$A:$BS,42,0)</f>
        <v>#N/A</v>
      </c>
      <c r="AT97" s="21" t="e">
        <f t="shared" si="57"/>
        <v>#N/A</v>
      </c>
      <c r="AU97" s="20" t="e">
        <f>VLOOKUP($D97,'DATA PENGUKURAN GARDU'!$A:$BS,44,0)</f>
        <v>#N/A</v>
      </c>
      <c r="AV97" s="21" t="e">
        <f t="shared" si="58"/>
        <v>#N/A</v>
      </c>
      <c r="AW97" s="20" t="e">
        <f>VLOOKUP($D97,'DATA PENGUKURAN GARDU'!$A:$BS,46,0)</f>
        <v>#N/A</v>
      </c>
      <c r="AX97" s="21" t="e">
        <f t="shared" si="59"/>
        <v>#N/A</v>
      </c>
      <c r="AY97" s="20" t="e">
        <f>VLOOKUP($D97,'DATA PENGUKURAN GARDU'!$A:$BS,46,0)</f>
        <v>#N/A</v>
      </c>
      <c r="AZ97" s="20" t="e">
        <f>VLOOKUP($D97,'DATA PENGUKURAN GARDU'!$A:$BS,53,0)</f>
        <v>#N/A</v>
      </c>
      <c r="BA97" s="20" t="e">
        <f>VLOOKUP($D97,'DATA PENGUKURAN GARDU'!$A:$BS,54,0)</f>
        <v>#N/A</v>
      </c>
      <c r="BB97" s="17" t="e">
        <f>VLOOKUP($E97,'DATA PENGUKURAN GARDU'!$A:$BS,42,0)</f>
        <v>#N/A</v>
      </c>
      <c r="BC97" s="23" t="e">
        <f t="shared" si="60"/>
        <v>#N/A</v>
      </c>
      <c r="BD97" s="17" t="e">
        <f>VLOOKUP($E97,'DATA PENGUKURAN GARDU'!$A:$BS,44,0)</f>
        <v>#N/A</v>
      </c>
      <c r="BE97" s="23" t="e">
        <f t="shared" si="61"/>
        <v>#N/A</v>
      </c>
      <c r="BF97" s="17" t="e">
        <f>VLOOKUP($E97,'DATA PENGUKURAN GARDU'!$A:$BS,46,0)</f>
        <v>#N/A</v>
      </c>
      <c r="BG97" s="23" t="e">
        <f t="shared" si="62"/>
        <v>#N/A</v>
      </c>
      <c r="BH97" s="17" t="e">
        <f>VLOOKUP($E97,'DATA PENGUKURAN GARDU'!$A:$BS,46,0)</f>
        <v>#N/A</v>
      </c>
      <c r="BI97" s="17" t="e">
        <f>VLOOKUP($E97,'DATA PENGUKURAN GARDU'!$A:$BS,53,0)</f>
        <v>#N/A</v>
      </c>
      <c r="BJ97" s="17" t="e">
        <f>VLOOKUP($E97,'DATA PENGUKURAN GARDU'!$A:$BS,54,0)</f>
        <v>#N/A</v>
      </c>
      <c r="BK97" s="20" t="e">
        <f t="shared" si="63"/>
        <v>#N/A</v>
      </c>
      <c r="BL97" s="20" t="e">
        <f t="shared" si="64"/>
        <v>#N/A</v>
      </c>
      <c r="BM97" s="20" t="e">
        <f t="shared" si="65"/>
        <v>#N/A</v>
      </c>
      <c r="BN97" s="25" t="e">
        <f t="shared" si="66"/>
        <v>#N/A</v>
      </c>
      <c r="BO97" s="26" t="str">
        <f t="shared" si="67"/>
        <v>0</v>
      </c>
      <c r="BP97" s="21" t="e">
        <f t="shared" si="68"/>
        <v>#VALUE!</v>
      </c>
      <c r="BQ97" s="20" t="e">
        <f t="shared" si="69"/>
        <v>#N/A</v>
      </c>
      <c r="BR97" s="20" t="e">
        <v>#N/A</v>
      </c>
      <c r="BS97" s="9" t="e">
        <v>#N/A</v>
      </c>
      <c r="BT97" s="2" t="e">
        <f t="shared" si="70"/>
        <v>#VALUE!</v>
      </c>
      <c r="BU97" s="2" t="e">
        <f t="shared" si="38"/>
        <v>#N/A</v>
      </c>
      <c r="BV97" s="2" t="e">
        <f t="shared" si="39"/>
        <v>#N/A</v>
      </c>
    </row>
    <row r="98" s="2" customFormat="1" ht="22.95" customHeight="1" spans="1:74">
      <c r="A98" s="9" t="str">
        <f t="shared" si="40"/>
        <v>KMO 143Induk</v>
      </c>
      <c r="B98" s="9" t="str">
        <f t="shared" si="41"/>
        <v>KMO 143jurusan 1</v>
      </c>
      <c r="C98" s="9" t="str">
        <f t="shared" si="42"/>
        <v>KMO 143jurusan 2</v>
      </c>
      <c r="D98" s="9" t="str">
        <f t="shared" si="43"/>
        <v>KMO 143jurusan 3</v>
      </c>
      <c r="E98" s="9" t="str">
        <f t="shared" si="44"/>
        <v>KMO 143jurusan 4</v>
      </c>
      <c r="F98" s="10" t="s">
        <v>67</v>
      </c>
      <c r="G98" s="10" t="s">
        <v>39</v>
      </c>
      <c r="H98" s="10" t="s">
        <v>164</v>
      </c>
      <c r="I98" s="10">
        <v>0.845596015</v>
      </c>
      <c r="J98" s="10">
        <v>124.4349899292</v>
      </c>
      <c r="K98" s="10" t="s">
        <v>7465</v>
      </c>
      <c r="L98" s="10" t="s">
        <v>7465</v>
      </c>
      <c r="M98" s="10" t="s">
        <v>7465</v>
      </c>
      <c r="N98" s="14">
        <f t="shared" si="45"/>
        <v>0</v>
      </c>
      <c r="O98" s="15" t="e">
        <f t="shared" si="46"/>
        <v>#VALUE!</v>
      </c>
      <c r="P98" s="15" t="e">
        <f t="shared" si="47"/>
        <v>#VALUE!</v>
      </c>
      <c r="Q98" s="17" t="e">
        <f>VLOOKUP($A98,'DATA PENGUKURAN GARDU'!$A:$BS,42,0)</f>
        <v>#N/A</v>
      </c>
      <c r="R98" s="18" t="e">
        <f t="shared" si="48"/>
        <v>#N/A</v>
      </c>
      <c r="S98" s="17" t="e">
        <f>VLOOKUP($A98,'DATA PENGUKURAN GARDU'!$A:$BS,44,0)</f>
        <v>#N/A</v>
      </c>
      <c r="T98" s="18" t="e">
        <f t="shared" si="49"/>
        <v>#N/A</v>
      </c>
      <c r="U98" s="17" t="e">
        <f>VLOOKUP($A98,'DATA PENGUKURAN GARDU'!$A:$BS,46,0)</f>
        <v>#N/A</v>
      </c>
      <c r="V98" s="18" t="e">
        <f t="shared" si="50"/>
        <v>#N/A</v>
      </c>
      <c r="W98" s="17" t="e">
        <f>VLOOKUP($A98,'DATA PENGUKURAN GARDU'!$A:$BS,48,0)</f>
        <v>#N/A</v>
      </c>
      <c r="X98" s="17" t="e">
        <f>VLOOKUP($A98,'DATA PENGUKURAN GARDU'!$A:$BS,53,0)</f>
        <v>#N/A</v>
      </c>
      <c r="Y98" s="17" t="e">
        <f>VLOOKUP($A98,'DATA PENGUKURAN GARDU'!$A:$BS,54,0)</f>
        <v>#N/A</v>
      </c>
      <c r="Z98" s="17" t="e">
        <f>VLOOKUP($A98,'DATA PENGUKURAN GARDU'!$A:$BS,55,0)</f>
        <v>#N/A</v>
      </c>
      <c r="AA98" s="20" t="e">
        <f>VLOOKUP($B98,'DATA PENGUKURAN GARDU'!$A:$BS,42,0)</f>
        <v>#N/A</v>
      </c>
      <c r="AB98" s="21" t="e">
        <f t="shared" si="51"/>
        <v>#N/A</v>
      </c>
      <c r="AC98" s="20" t="e">
        <f>VLOOKUP($B98,'DATA PENGUKURAN GARDU'!$A:$BS,44,0)</f>
        <v>#N/A</v>
      </c>
      <c r="AD98" s="21" t="e">
        <f t="shared" si="52"/>
        <v>#N/A</v>
      </c>
      <c r="AE98" s="20" t="e">
        <f>VLOOKUP($B98,'DATA PENGUKURAN GARDU'!$A:$BS,46,0)</f>
        <v>#N/A</v>
      </c>
      <c r="AF98" s="21" t="e">
        <f t="shared" si="53"/>
        <v>#N/A</v>
      </c>
      <c r="AG98" s="20" t="e">
        <f>VLOOKUP($B98,'DATA PENGUKURAN GARDU'!$A:$BS,46,0)</f>
        <v>#N/A</v>
      </c>
      <c r="AH98" s="20" t="e">
        <f>VLOOKUP($B98,'DATA PENGUKURAN GARDU'!$A:$BS,53,0)</f>
        <v>#N/A</v>
      </c>
      <c r="AI98" s="20" t="e">
        <f>VLOOKUP($B98,'DATA PENGUKURAN GARDU'!$A:$BS,54,0)</f>
        <v>#N/A</v>
      </c>
      <c r="AJ98" s="17" t="e">
        <f>VLOOKUP($C98,'DATA PENGUKURAN GARDU'!$A:$BS,42,0)</f>
        <v>#N/A</v>
      </c>
      <c r="AK98" s="23" t="e">
        <f t="shared" si="54"/>
        <v>#N/A</v>
      </c>
      <c r="AL98" s="17" t="e">
        <f>VLOOKUP($C98,'DATA PENGUKURAN GARDU'!$A:$BS,44,0)</f>
        <v>#N/A</v>
      </c>
      <c r="AM98" s="23" t="e">
        <f t="shared" si="55"/>
        <v>#N/A</v>
      </c>
      <c r="AN98" s="17" t="e">
        <f>VLOOKUP($C98,'DATA PENGUKURAN GARDU'!$A:$BS,46,0)</f>
        <v>#N/A</v>
      </c>
      <c r="AO98" s="23" t="e">
        <f t="shared" si="56"/>
        <v>#N/A</v>
      </c>
      <c r="AP98" s="17" t="e">
        <f>VLOOKUP($C98,'DATA PENGUKURAN GARDU'!$A:$BS,46,0)</f>
        <v>#N/A</v>
      </c>
      <c r="AQ98" s="17" t="e">
        <f>VLOOKUP($C98,'DATA PENGUKURAN GARDU'!$A:$BS,53,0)</f>
        <v>#N/A</v>
      </c>
      <c r="AR98" s="17" t="e">
        <f>VLOOKUP($C98,'DATA PENGUKURAN GARDU'!$A:$BS,54,0)</f>
        <v>#N/A</v>
      </c>
      <c r="AS98" s="20" t="e">
        <f>VLOOKUP($D98,'DATA PENGUKURAN GARDU'!$A:$BS,42,0)</f>
        <v>#N/A</v>
      </c>
      <c r="AT98" s="21" t="e">
        <f t="shared" si="57"/>
        <v>#N/A</v>
      </c>
      <c r="AU98" s="20" t="e">
        <f>VLOOKUP($D98,'DATA PENGUKURAN GARDU'!$A:$BS,44,0)</f>
        <v>#N/A</v>
      </c>
      <c r="AV98" s="21" t="e">
        <f t="shared" si="58"/>
        <v>#N/A</v>
      </c>
      <c r="AW98" s="20" t="e">
        <f>VLOOKUP($D98,'DATA PENGUKURAN GARDU'!$A:$BS,46,0)</f>
        <v>#N/A</v>
      </c>
      <c r="AX98" s="21" t="e">
        <f t="shared" si="59"/>
        <v>#N/A</v>
      </c>
      <c r="AY98" s="20" t="e">
        <f>VLOOKUP($D98,'DATA PENGUKURAN GARDU'!$A:$BS,46,0)</f>
        <v>#N/A</v>
      </c>
      <c r="AZ98" s="20" t="e">
        <f>VLOOKUP($D98,'DATA PENGUKURAN GARDU'!$A:$BS,53,0)</f>
        <v>#N/A</v>
      </c>
      <c r="BA98" s="20" t="e">
        <f>VLOOKUP($D98,'DATA PENGUKURAN GARDU'!$A:$BS,54,0)</f>
        <v>#N/A</v>
      </c>
      <c r="BB98" s="17" t="e">
        <f>VLOOKUP($E98,'DATA PENGUKURAN GARDU'!$A:$BS,42,0)</f>
        <v>#N/A</v>
      </c>
      <c r="BC98" s="23" t="e">
        <f t="shared" si="60"/>
        <v>#N/A</v>
      </c>
      <c r="BD98" s="17" t="e">
        <f>VLOOKUP($E98,'DATA PENGUKURAN GARDU'!$A:$BS,44,0)</f>
        <v>#N/A</v>
      </c>
      <c r="BE98" s="23" t="e">
        <f t="shared" si="61"/>
        <v>#N/A</v>
      </c>
      <c r="BF98" s="17" t="e">
        <f>VLOOKUP($E98,'DATA PENGUKURAN GARDU'!$A:$BS,46,0)</f>
        <v>#N/A</v>
      </c>
      <c r="BG98" s="23" t="e">
        <f t="shared" si="62"/>
        <v>#N/A</v>
      </c>
      <c r="BH98" s="17" t="e">
        <f>VLOOKUP($E98,'DATA PENGUKURAN GARDU'!$A:$BS,46,0)</f>
        <v>#N/A</v>
      </c>
      <c r="BI98" s="17" t="e">
        <f>VLOOKUP($E98,'DATA PENGUKURAN GARDU'!$A:$BS,53,0)</f>
        <v>#N/A</v>
      </c>
      <c r="BJ98" s="17" t="e">
        <f>VLOOKUP($E98,'DATA PENGUKURAN GARDU'!$A:$BS,54,0)</f>
        <v>#N/A</v>
      </c>
      <c r="BK98" s="20" t="e">
        <f t="shared" si="63"/>
        <v>#N/A</v>
      </c>
      <c r="BL98" s="20" t="e">
        <f t="shared" si="64"/>
        <v>#N/A</v>
      </c>
      <c r="BM98" s="20" t="e">
        <f t="shared" si="65"/>
        <v>#N/A</v>
      </c>
      <c r="BN98" s="25" t="e">
        <f t="shared" si="66"/>
        <v>#N/A</v>
      </c>
      <c r="BO98" s="26" t="str">
        <f t="shared" si="67"/>
        <v>0</v>
      </c>
      <c r="BP98" s="21" t="e">
        <f t="shared" si="68"/>
        <v>#VALUE!</v>
      </c>
      <c r="BQ98" s="20" t="e">
        <f t="shared" si="69"/>
        <v>#N/A</v>
      </c>
      <c r="BR98" s="20" t="e">
        <v>#N/A</v>
      </c>
      <c r="BS98" s="9" t="e">
        <v>#N/A</v>
      </c>
      <c r="BT98" s="2" t="e">
        <f t="shared" si="70"/>
        <v>#VALUE!</v>
      </c>
      <c r="BU98" s="2" t="e">
        <f t="shared" si="38"/>
        <v>#N/A</v>
      </c>
      <c r="BV98" s="2" t="e">
        <f t="shared" si="39"/>
        <v>#N/A</v>
      </c>
    </row>
    <row r="99" s="2" customFormat="1" ht="22.95" customHeight="1" spans="1:74">
      <c r="A99" s="9" t="str">
        <f t="shared" si="40"/>
        <v>KMO 148Induk</v>
      </c>
      <c r="B99" s="9" t="str">
        <f t="shared" si="41"/>
        <v>KMO 148jurusan 1</v>
      </c>
      <c r="C99" s="9" t="str">
        <f t="shared" si="42"/>
        <v>KMO 148jurusan 2</v>
      </c>
      <c r="D99" s="9" t="str">
        <f t="shared" si="43"/>
        <v>KMO 148jurusan 3</v>
      </c>
      <c r="E99" s="9" t="str">
        <f t="shared" si="44"/>
        <v>KMO 148jurusan 4</v>
      </c>
      <c r="F99" s="10" t="s">
        <v>103</v>
      </c>
      <c r="G99" s="10" t="s">
        <v>101</v>
      </c>
      <c r="H99" s="10" t="s">
        <v>165</v>
      </c>
      <c r="I99" s="10">
        <v>0.800674915</v>
      </c>
      <c r="J99" s="10">
        <v>124.4194946289</v>
      </c>
      <c r="K99" s="10" t="s">
        <v>7465</v>
      </c>
      <c r="L99" s="10" t="s">
        <v>7465</v>
      </c>
      <c r="M99" s="10" t="s">
        <v>7465</v>
      </c>
      <c r="N99" s="14">
        <f t="shared" si="45"/>
        <v>0</v>
      </c>
      <c r="O99" s="15" t="e">
        <f t="shared" si="46"/>
        <v>#VALUE!</v>
      </c>
      <c r="P99" s="15" t="e">
        <f t="shared" si="47"/>
        <v>#VALUE!</v>
      </c>
      <c r="Q99" s="17" t="e">
        <f>VLOOKUP($A99,'DATA PENGUKURAN GARDU'!$A:$BS,42,0)</f>
        <v>#N/A</v>
      </c>
      <c r="R99" s="18" t="e">
        <f t="shared" si="48"/>
        <v>#N/A</v>
      </c>
      <c r="S99" s="17" t="e">
        <f>VLOOKUP($A99,'DATA PENGUKURAN GARDU'!$A:$BS,44,0)</f>
        <v>#N/A</v>
      </c>
      <c r="T99" s="18" t="e">
        <f t="shared" si="49"/>
        <v>#N/A</v>
      </c>
      <c r="U99" s="17" t="e">
        <f>VLOOKUP($A99,'DATA PENGUKURAN GARDU'!$A:$BS,46,0)</f>
        <v>#N/A</v>
      </c>
      <c r="V99" s="18" t="e">
        <f t="shared" si="50"/>
        <v>#N/A</v>
      </c>
      <c r="W99" s="17" t="e">
        <f>VLOOKUP($A99,'DATA PENGUKURAN GARDU'!$A:$BS,48,0)</f>
        <v>#N/A</v>
      </c>
      <c r="X99" s="17" t="e">
        <f>VLOOKUP($A99,'DATA PENGUKURAN GARDU'!$A:$BS,53,0)</f>
        <v>#N/A</v>
      </c>
      <c r="Y99" s="17" t="e">
        <f>VLOOKUP($A99,'DATA PENGUKURAN GARDU'!$A:$BS,54,0)</f>
        <v>#N/A</v>
      </c>
      <c r="Z99" s="17" t="e">
        <f>VLOOKUP($A99,'DATA PENGUKURAN GARDU'!$A:$BS,55,0)</f>
        <v>#N/A</v>
      </c>
      <c r="AA99" s="20" t="e">
        <f>VLOOKUP($B99,'DATA PENGUKURAN GARDU'!$A:$BS,42,0)</f>
        <v>#N/A</v>
      </c>
      <c r="AB99" s="21" t="e">
        <f t="shared" si="51"/>
        <v>#N/A</v>
      </c>
      <c r="AC99" s="20" t="e">
        <f>VLOOKUP($B99,'DATA PENGUKURAN GARDU'!$A:$BS,44,0)</f>
        <v>#N/A</v>
      </c>
      <c r="AD99" s="21" t="e">
        <f t="shared" si="52"/>
        <v>#N/A</v>
      </c>
      <c r="AE99" s="20" t="e">
        <f>VLOOKUP($B99,'DATA PENGUKURAN GARDU'!$A:$BS,46,0)</f>
        <v>#N/A</v>
      </c>
      <c r="AF99" s="21" t="e">
        <f t="shared" si="53"/>
        <v>#N/A</v>
      </c>
      <c r="AG99" s="20" t="e">
        <f>VLOOKUP($B99,'DATA PENGUKURAN GARDU'!$A:$BS,46,0)</f>
        <v>#N/A</v>
      </c>
      <c r="AH99" s="20" t="e">
        <f>VLOOKUP($B99,'DATA PENGUKURAN GARDU'!$A:$BS,53,0)</f>
        <v>#N/A</v>
      </c>
      <c r="AI99" s="20" t="e">
        <f>VLOOKUP($B99,'DATA PENGUKURAN GARDU'!$A:$BS,54,0)</f>
        <v>#N/A</v>
      </c>
      <c r="AJ99" s="17" t="e">
        <f>VLOOKUP($C99,'DATA PENGUKURAN GARDU'!$A:$BS,42,0)</f>
        <v>#N/A</v>
      </c>
      <c r="AK99" s="23" t="e">
        <f t="shared" si="54"/>
        <v>#N/A</v>
      </c>
      <c r="AL99" s="17" t="e">
        <f>VLOOKUP($C99,'DATA PENGUKURAN GARDU'!$A:$BS,44,0)</f>
        <v>#N/A</v>
      </c>
      <c r="AM99" s="23" t="e">
        <f t="shared" si="55"/>
        <v>#N/A</v>
      </c>
      <c r="AN99" s="17" t="e">
        <f>VLOOKUP($C99,'DATA PENGUKURAN GARDU'!$A:$BS,46,0)</f>
        <v>#N/A</v>
      </c>
      <c r="AO99" s="23" t="e">
        <f t="shared" si="56"/>
        <v>#N/A</v>
      </c>
      <c r="AP99" s="17" t="e">
        <f>VLOOKUP($C99,'DATA PENGUKURAN GARDU'!$A:$BS,46,0)</f>
        <v>#N/A</v>
      </c>
      <c r="AQ99" s="17" t="e">
        <f>VLOOKUP($C99,'DATA PENGUKURAN GARDU'!$A:$BS,53,0)</f>
        <v>#N/A</v>
      </c>
      <c r="AR99" s="17" t="e">
        <f>VLOOKUP($C99,'DATA PENGUKURAN GARDU'!$A:$BS,54,0)</f>
        <v>#N/A</v>
      </c>
      <c r="AS99" s="20" t="e">
        <f>VLOOKUP($D99,'DATA PENGUKURAN GARDU'!$A:$BS,42,0)</f>
        <v>#N/A</v>
      </c>
      <c r="AT99" s="21" t="e">
        <f t="shared" si="57"/>
        <v>#N/A</v>
      </c>
      <c r="AU99" s="20" t="e">
        <f>VLOOKUP($D99,'DATA PENGUKURAN GARDU'!$A:$BS,44,0)</f>
        <v>#N/A</v>
      </c>
      <c r="AV99" s="21" t="e">
        <f t="shared" si="58"/>
        <v>#N/A</v>
      </c>
      <c r="AW99" s="20" t="e">
        <f>VLOOKUP($D99,'DATA PENGUKURAN GARDU'!$A:$BS,46,0)</f>
        <v>#N/A</v>
      </c>
      <c r="AX99" s="21" t="e">
        <f t="shared" si="59"/>
        <v>#N/A</v>
      </c>
      <c r="AY99" s="20" t="e">
        <f>VLOOKUP($D99,'DATA PENGUKURAN GARDU'!$A:$BS,46,0)</f>
        <v>#N/A</v>
      </c>
      <c r="AZ99" s="20" t="e">
        <f>VLOOKUP($D99,'DATA PENGUKURAN GARDU'!$A:$BS,53,0)</f>
        <v>#N/A</v>
      </c>
      <c r="BA99" s="20" t="e">
        <f>VLOOKUP($D99,'DATA PENGUKURAN GARDU'!$A:$BS,54,0)</f>
        <v>#N/A</v>
      </c>
      <c r="BB99" s="17" t="e">
        <f>VLOOKUP($E99,'DATA PENGUKURAN GARDU'!$A:$BS,42,0)</f>
        <v>#N/A</v>
      </c>
      <c r="BC99" s="23" t="e">
        <f t="shared" si="60"/>
        <v>#N/A</v>
      </c>
      <c r="BD99" s="17" t="e">
        <f>VLOOKUP($E99,'DATA PENGUKURAN GARDU'!$A:$BS,44,0)</f>
        <v>#N/A</v>
      </c>
      <c r="BE99" s="23" t="e">
        <f t="shared" si="61"/>
        <v>#N/A</v>
      </c>
      <c r="BF99" s="17" t="e">
        <f>VLOOKUP($E99,'DATA PENGUKURAN GARDU'!$A:$BS,46,0)</f>
        <v>#N/A</v>
      </c>
      <c r="BG99" s="23" t="e">
        <f t="shared" si="62"/>
        <v>#N/A</v>
      </c>
      <c r="BH99" s="17" t="e">
        <f>VLOOKUP($E99,'DATA PENGUKURAN GARDU'!$A:$BS,46,0)</f>
        <v>#N/A</v>
      </c>
      <c r="BI99" s="17" t="e">
        <f>VLOOKUP($E99,'DATA PENGUKURAN GARDU'!$A:$BS,53,0)</f>
        <v>#N/A</v>
      </c>
      <c r="BJ99" s="17" t="e">
        <f>VLOOKUP($E99,'DATA PENGUKURAN GARDU'!$A:$BS,54,0)</f>
        <v>#N/A</v>
      </c>
      <c r="BK99" s="20" t="e">
        <f t="shared" si="63"/>
        <v>#N/A</v>
      </c>
      <c r="BL99" s="20" t="e">
        <f t="shared" si="64"/>
        <v>#N/A</v>
      </c>
      <c r="BM99" s="20" t="e">
        <f t="shared" si="65"/>
        <v>#N/A</v>
      </c>
      <c r="BN99" s="25" t="e">
        <f t="shared" si="66"/>
        <v>#N/A</v>
      </c>
      <c r="BO99" s="26" t="str">
        <f t="shared" si="67"/>
        <v>0</v>
      </c>
      <c r="BP99" s="21" t="e">
        <f t="shared" si="68"/>
        <v>#VALUE!</v>
      </c>
      <c r="BQ99" s="20" t="e">
        <f t="shared" si="69"/>
        <v>#N/A</v>
      </c>
      <c r="BR99" s="20" t="e">
        <v>#N/A</v>
      </c>
      <c r="BS99" s="9" t="e">
        <v>#N/A</v>
      </c>
      <c r="BT99" s="2" t="e">
        <f t="shared" si="70"/>
        <v>#VALUE!</v>
      </c>
      <c r="BU99" s="2" t="e">
        <f t="shared" si="38"/>
        <v>#N/A</v>
      </c>
      <c r="BV99" s="2" t="e">
        <f t="shared" si="39"/>
        <v>#N/A</v>
      </c>
    </row>
    <row r="100" s="2" customFormat="1" ht="22.95" customHeight="1" spans="1:74">
      <c r="A100" s="9" t="str">
        <f t="shared" si="40"/>
        <v>KMO 150Induk</v>
      </c>
      <c r="B100" s="9" t="str">
        <f t="shared" si="41"/>
        <v>KMO 150jurusan 1</v>
      </c>
      <c r="C100" s="9" t="str">
        <f t="shared" si="42"/>
        <v>KMO 150jurusan 2</v>
      </c>
      <c r="D100" s="9" t="str">
        <f t="shared" si="43"/>
        <v>KMO 150jurusan 3</v>
      </c>
      <c r="E100" s="9" t="str">
        <f t="shared" si="44"/>
        <v>KMO 150jurusan 4</v>
      </c>
      <c r="F100" s="10" t="s">
        <v>166</v>
      </c>
      <c r="G100" s="10" t="s">
        <v>101</v>
      </c>
      <c r="H100" s="10" t="s">
        <v>167</v>
      </c>
      <c r="I100" s="10">
        <v>0.80627501</v>
      </c>
      <c r="J100" s="10">
        <v>124.4077529907</v>
      </c>
      <c r="K100" s="10" t="s">
        <v>7465</v>
      </c>
      <c r="L100" s="10" t="s">
        <v>7465</v>
      </c>
      <c r="M100" s="10" t="s">
        <v>7465</v>
      </c>
      <c r="N100" s="14">
        <f t="shared" si="45"/>
        <v>0</v>
      </c>
      <c r="O100" s="15" t="e">
        <f t="shared" si="46"/>
        <v>#VALUE!</v>
      </c>
      <c r="P100" s="15" t="e">
        <f t="shared" si="47"/>
        <v>#VALUE!</v>
      </c>
      <c r="Q100" s="17" t="e">
        <f>VLOOKUP($A100,'DATA PENGUKURAN GARDU'!$A:$BS,42,0)</f>
        <v>#N/A</v>
      </c>
      <c r="R100" s="18" t="e">
        <f t="shared" si="48"/>
        <v>#N/A</v>
      </c>
      <c r="S100" s="17" t="e">
        <f>VLOOKUP($A100,'DATA PENGUKURAN GARDU'!$A:$BS,44,0)</f>
        <v>#N/A</v>
      </c>
      <c r="T100" s="18" t="e">
        <f t="shared" si="49"/>
        <v>#N/A</v>
      </c>
      <c r="U100" s="17" t="e">
        <f>VLOOKUP($A100,'DATA PENGUKURAN GARDU'!$A:$BS,46,0)</f>
        <v>#N/A</v>
      </c>
      <c r="V100" s="18" t="e">
        <f t="shared" si="50"/>
        <v>#N/A</v>
      </c>
      <c r="W100" s="17" t="e">
        <f>VLOOKUP($A100,'DATA PENGUKURAN GARDU'!$A:$BS,48,0)</f>
        <v>#N/A</v>
      </c>
      <c r="X100" s="17" t="e">
        <f>VLOOKUP($A100,'DATA PENGUKURAN GARDU'!$A:$BS,53,0)</f>
        <v>#N/A</v>
      </c>
      <c r="Y100" s="17" t="e">
        <f>VLOOKUP($A100,'DATA PENGUKURAN GARDU'!$A:$BS,54,0)</f>
        <v>#N/A</v>
      </c>
      <c r="Z100" s="17" t="e">
        <f>VLOOKUP($A100,'DATA PENGUKURAN GARDU'!$A:$BS,55,0)</f>
        <v>#N/A</v>
      </c>
      <c r="AA100" s="20" t="e">
        <f>VLOOKUP($B100,'DATA PENGUKURAN GARDU'!$A:$BS,42,0)</f>
        <v>#N/A</v>
      </c>
      <c r="AB100" s="21" t="e">
        <f t="shared" si="51"/>
        <v>#N/A</v>
      </c>
      <c r="AC100" s="20" t="e">
        <f>VLOOKUP($B100,'DATA PENGUKURAN GARDU'!$A:$BS,44,0)</f>
        <v>#N/A</v>
      </c>
      <c r="AD100" s="21" t="e">
        <f t="shared" si="52"/>
        <v>#N/A</v>
      </c>
      <c r="AE100" s="20" t="e">
        <f>VLOOKUP($B100,'DATA PENGUKURAN GARDU'!$A:$BS,46,0)</f>
        <v>#N/A</v>
      </c>
      <c r="AF100" s="21" t="e">
        <f t="shared" si="53"/>
        <v>#N/A</v>
      </c>
      <c r="AG100" s="20" t="e">
        <f>VLOOKUP($B100,'DATA PENGUKURAN GARDU'!$A:$BS,46,0)</f>
        <v>#N/A</v>
      </c>
      <c r="AH100" s="20" t="e">
        <f>VLOOKUP($B100,'DATA PENGUKURAN GARDU'!$A:$BS,53,0)</f>
        <v>#N/A</v>
      </c>
      <c r="AI100" s="20" t="e">
        <f>VLOOKUP($B100,'DATA PENGUKURAN GARDU'!$A:$BS,54,0)</f>
        <v>#N/A</v>
      </c>
      <c r="AJ100" s="17" t="e">
        <f>VLOOKUP($C100,'DATA PENGUKURAN GARDU'!$A:$BS,42,0)</f>
        <v>#N/A</v>
      </c>
      <c r="AK100" s="23" t="e">
        <f t="shared" si="54"/>
        <v>#N/A</v>
      </c>
      <c r="AL100" s="17" t="e">
        <f>VLOOKUP($C100,'DATA PENGUKURAN GARDU'!$A:$BS,44,0)</f>
        <v>#N/A</v>
      </c>
      <c r="AM100" s="23" t="e">
        <f t="shared" si="55"/>
        <v>#N/A</v>
      </c>
      <c r="AN100" s="17" t="e">
        <f>VLOOKUP($C100,'DATA PENGUKURAN GARDU'!$A:$BS,46,0)</f>
        <v>#N/A</v>
      </c>
      <c r="AO100" s="23" t="e">
        <f t="shared" si="56"/>
        <v>#N/A</v>
      </c>
      <c r="AP100" s="17" t="e">
        <f>VLOOKUP($C100,'DATA PENGUKURAN GARDU'!$A:$BS,46,0)</f>
        <v>#N/A</v>
      </c>
      <c r="AQ100" s="17" t="e">
        <f>VLOOKUP($C100,'DATA PENGUKURAN GARDU'!$A:$BS,53,0)</f>
        <v>#N/A</v>
      </c>
      <c r="AR100" s="17" t="e">
        <f>VLOOKUP($C100,'DATA PENGUKURAN GARDU'!$A:$BS,54,0)</f>
        <v>#N/A</v>
      </c>
      <c r="AS100" s="20" t="e">
        <f>VLOOKUP($D100,'DATA PENGUKURAN GARDU'!$A:$BS,42,0)</f>
        <v>#N/A</v>
      </c>
      <c r="AT100" s="21" t="e">
        <f t="shared" si="57"/>
        <v>#N/A</v>
      </c>
      <c r="AU100" s="20" t="e">
        <f>VLOOKUP($D100,'DATA PENGUKURAN GARDU'!$A:$BS,44,0)</f>
        <v>#N/A</v>
      </c>
      <c r="AV100" s="21" t="e">
        <f t="shared" si="58"/>
        <v>#N/A</v>
      </c>
      <c r="AW100" s="20" t="e">
        <f>VLOOKUP($D100,'DATA PENGUKURAN GARDU'!$A:$BS,46,0)</f>
        <v>#N/A</v>
      </c>
      <c r="AX100" s="21" t="e">
        <f t="shared" si="59"/>
        <v>#N/A</v>
      </c>
      <c r="AY100" s="20" t="e">
        <f>VLOOKUP($D100,'DATA PENGUKURAN GARDU'!$A:$BS,46,0)</f>
        <v>#N/A</v>
      </c>
      <c r="AZ100" s="20" t="e">
        <f>VLOOKUP($D100,'DATA PENGUKURAN GARDU'!$A:$BS,53,0)</f>
        <v>#N/A</v>
      </c>
      <c r="BA100" s="20" t="e">
        <f>VLOOKUP($D100,'DATA PENGUKURAN GARDU'!$A:$BS,54,0)</f>
        <v>#N/A</v>
      </c>
      <c r="BB100" s="17" t="e">
        <f>VLOOKUP($E100,'DATA PENGUKURAN GARDU'!$A:$BS,42,0)</f>
        <v>#N/A</v>
      </c>
      <c r="BC100" s="23" t="e">
        <f t="shared" si="60"/>
        <v>#N/A</v>
      </c>
      <c r="BD100" s="17" t="e">
        <f>VLOOKUP($E100,'DATA PENGUKURAN GARDU'!$A:$BS,44,0)</f>
        <v>#N/A</v>
      </c>
      <c r="BE100" s="23" t="e">
        <f t="shared" si="61"/>
        <v>#N/A</v>
      </c>
      <c r="BF100" s="17" t="e">
        <f>VLOOKUP($E100,'DATA PENGUKURAN GARDU'!$A:$BS,46,0)</f>
        <v>#N/A</v>
      </c>
      <c r="BG100" s="23" t="e">
        <f t="shared" si="62"/>
        <v>#N/A</v>
      </c>
      <c r="BH100" s="17" t="e">
        <f>VLOOKUP($E100,'DATA PENGUKURAN GARDU'!$A:$BS,46,0)</f>
        <v>#N/A</v>
      </c>
      <c r="BI100" s="17" t="e">
        <f>VLOOKUP($E100,'DATA PENGUKURAN GARDU'!$A:$BS,53,0)</f>
        <v>#N/A</v>
      </c>
      <c r="BJ100" s="17" t="e">
        <f>VLOOKUP($E100,'DATA PENGUKURAN GARDU'!$A:$BS,54,0)</f>
        <v>#N/A</v>
      </c>
      <c r="BK100" s="20" t="e">
        <f t="shared" si="63"/>
        <v>#N/A</v>
      </c>
      <c r="BL100" s="20" t="e">
        <f t="shared" si="64"/>
        <v>#N/A</v>
      </c>
      <c r="BM100" s="20" t="e">
        <f t="shared" si="65"/>
        <v>#N/A</v>
      </c>
      <c r="BN100" s="25" t="e">
        <f t="shared" si="66"/>
        <v>#N/A</v>
      </c>
      <c r="BO100" s="26" t="str">
        <f t="shared" si="67"/>
        <v>0</v>
      </c>
      <c r="BP100" s="21" t="e">
        <f t="shared" si="68"/>
        <v>#VALUE!</v>
      </c>
      <c r="BQ100" s="20" t="e">
        <f t="shared" si="69"/>
        <v>#N/A</v>
      </c>
      <c r="BR100" s="20" t="e">
        <v>#N/A</v>
      </c>
      <c r="BS100" s="9" t="e">
        <v>#N/A</v>
      </c>
      <c r="BT100" s="2" t="e">
        <f t="shared" si="70"/>
        <v>#VALUE!</v>
      </c>
      <c r="BU100" s="2" t="e">
        <f t="shared" si="38"/>
        <v>#N/A</v>
      </c>
      <c r="BV100" s="2" t="e">
        <f t="shared" si="39"/>
        <v>#N/A</v>
      </c>
    </row>
    <row r="101" s="2" customFormat="1" ht="22.95" customHeight="1" spans="1:74">
      <c r="A101" s="9" t="str">
        <f t="shared" si="40"/>
        <v>L-108Induk</v>
      </c>
      <c r="B101" s="9" t="str">
        <f t="shared" si="41"/>
        <v>L-108jurusan 1</v>
      </c>
      <c r="C101" s="9" t="str">
        <f t="shared" si="42"/>
        <v>L-108jurusan 2</v>
      </c>
      <c r="D101" s="9" t="str">
        <f t="shared" si="43"/>
        <v>L-108jurusan 3</v>
      </c>
      <c r="E101" s="9" t="str">
        <f t="shared" si="44"/>
        <v>L-108jurusan 4</v>
      </c>
      <c r="F101" s="10" t="s">
        <v>105</v>
      </c>
      <c r="G101" s="10" t="s">
        <v>22</v>
      </c>
      <c r="H101" s="10" t="s">
        <v>168</v>
      </c>
      <c r="I101" s="10">
        <v>0.39423</v>
      </c>
      <c r="J101" s="10">
        <v>124.09821</v>
      </c>
      <c r="K101" s="10" t="s">
        <v>7465</v>
      </c>
      <c r="L101" s="10" t="s">
        <v>7465</v>
      </c>
      <c r="M101" s="10" t="s">
        <v>7465</v>
      </c>
      <c r="N101" s="14">
        <f t="shared" si="45"/>
        <v>0</v>
      </c>
      <c r="O101" s="15" t="e">
        <f t="shared" si="46"/>
        <v>#VALUE!</v>
      </c>
      <c r="P101" s="15" t="e">
        <f t="shared" si="47"/>
        <v>#VALUE!</v>
      </c>
      <c r="Q101" s="17" t="e">
        <f>VLOOKUP($A101,'DATA PENGUKURAN GARDU'!$A:$BS,42,0)</f>
        <v>#N/A</v>
      </c>
      <c r="R101" s="18" t="e">
        <f t="shared" si="48"/>
        <v>#N/A</v>
      </c>
      <c r="S101" s="17" t="e">
        <f>VLOOKUP($A101,'DATA PENGUKURAN GARDU'!$A:$BS,44,0)</f>
        <v>#N/A</v>
      </c>
      <c r="T101" s="18" t="e">
        <f t="shared" si="49"/>
        <v>#N/A</v>
      </c>
      <c r="U101" s="17" t="e">
        <f>VLOOKUP($A101,'DATA PENGUKURAN GARDU'!$A:$BS,46,0)</f>
        <v>#N/A</v>
      </c>
      <c r="V101" s="18" t="e">
        <f t="shared" si="50"/>
        <v>#N/A</v>
      </c>
      <c r="W101" s="17" t="e">
        <f>VLOOKUP($A101,'DATA PENGUKURAN GARDU'!$A:$BS,48,0)</f>
        <v>#N/A</v>
      </c>
      <c r="X101" s="17" t="e">
        <f>VLOOKUP($A101,'DATA PENGUKURAN GARDU'!$A:$BS,53,0)</f>
        <v>#N/A</v>
      </c>
      <c r="Y101" s="17" t="e">
        <f>VLOOKUP($A101,'DATA PENGUKURAN GARDU'!$A:$BS,54,0)</f>
        <v>#N/A</v>
      </c>
      <c r="Z101" s="17" t="e">
        <f>VLOOKUP($A101,'DATA PENGUKURAN GARDU'!$A:$BS,55,0)</f>
        <v>#N/A</v>
      </c>
      <c r="AA101" s="20" t="e">
        <f>VLOOKUP($B101,'DATA PENGUKURAN GARDU'!$A:$BS,42,0)</f>
        <v>#N/A</v>
      </c>
      <c r="AB101" s="21" t="e">
        <f t="shared" si="51"/>
        <v>#N/A</v>
      </c>
      <c r="AC101" s="20" t="e">
        <f>VLOOKUP($B101,'DATA PENGUKURAN GARDU'!$A:$BS,44,0)</f>
        <v>#N/A</v>
      </c>
      <c r="AD101" s="21" t="e">
        <f t="shared" si="52"/>
        <v>#N/A</v>
      </c>
      <c r="AE101" s="20" t="e">
        <f>VLOOKUP($B101,'DATA PENGUKURAN GARDU'!$A:$BS,46,0)</f>
        <v>#N/A</v>
      </c>
      <c r="AF101" s="21" t="e">
        <f t="shared" si="53"/>
        <v>#N/A</v>
      </c>
      <c r="AG101" s="20" t="e">
        <f>VLOOKUP($B101,'DATA PENGUKURAN GARDU'!$A:$BS,46,0)</f>
        <v>#N/A</v>
      </c>
      <c r="AH101" s="20" t="e">
        <f>VLOOKUP($B101,'DATA PENGUKURAN GARDU'!$A:$BS,53,0)</f>
        <v>#N/A</v>
      </c>
      <c r="AI101" s="20" t="e">
        <f>VLOOKUP($B101,'DATA PENGUKURAN GARDU'!$A:$BS,54,0)</f>
        <v>#N/A</v>
      </c>
      <c r="AJ101" s="17" t="e">
        <f>VLOOKUP($C101,'DATA PENGUKURAN GARDU'!$A:$BS,42,0)</f>
        <v>#N/A</v>
      </c>
      <c r="AK101" s="23" t="e">
        <f t="shared" si="54"/>
        <v>#N/A</v>
      </c>
      <c r="AL101" s="17" t="e">
        <f>VLOOKUP($C101,'DATA PENGUKURAN GARDU'!$A:$BS,44,0)</f>
        <v>#N/A</v>
      </c>
      <c r="AM101" s="23" t="e">
        <f t="shared" si="55"/>
        <v>#N/A</v>
      </c>
      <c r="AN101" s="17" t="e">
        <f>VLOOKUP($C101,'DATA PENGUKURAN GARDU'!$A:$BS,46,0)</f>
        <v>#N/A</v>
      </c>
      <c r="AO101" s="23" t="e">
        <f t="shared" si="56"/>
        <v>#N/A</v>
      </c>
      <c r="AP101" s="17" t="e">
        <f>VLOOKUP($C101,'DATA PENGUKURAN GARDU'!$A:$BS,46,0)</f>
        <v>#N/A</v>
      </c>
      <c r="AQ101" s="17" t="e">
        <f>VLOOKUP($C101,'DATA PENGUKURAN GARDU'!$A:$BS,53,0)</f>
        <v>#N/A</v>
      </c>
      <c r="AR101" s="17" t="e">
        <f>VLOOKUP($C101,'DATA PENGUKURAN GARDU'!$A:$BS,54,0)</f>
        <v>#N/A</v>
      </c>
      <c r="AS101" s="20" t="e">
        <f>VLOOKUP($D101,'DATA PENGUKURAN GARDU'!$A:$BS,42,0)</f>
        <v>#N/A</v>
      </c>
      <c r="AT101" s="21" t="e">
        <f t="shared" si="57"/>
        <v>#N/A</v>
      </c>
      <c r="AU101" s="20" t="e">
        <f>VLOOKUP($D101,'DATA PENGUKURAN GARDU'!$A:$BS,44,0)</f>
        <v>#N/A</v>
      </c>
      <c r="AV101" s="21" t="e">
        <f t="shared" si="58"/>
        <v>#N/A</v>
      </c>
      <c r="AW101" s="20" t="e">
        <f>VLOOKUP($D101,'DATA PENGUKURAN GARDU'!$A:$BS,46,0)</f>
        <v>#N/A</v>
      </c>
      <c r="AX101" s="21" t="e">
        <f t="shared" si="59"/>
        <v>#N/A</v>
      </c>
      <c r="AY101" s="20" t="e">
        <f>VLOOKUP($D101,'DATA PENGUKURAN GARDU'!$A:$BS,46,0)</f>
        <v>#N/A</v>
      </c>
      <c r="AZ101" s="20" t="e">
        <f>VLOOKUP($D101,'DATA PENGUKURAN GARDU'!$A:$BS,53,0)</f>
        <v>#N/A</v>
      </c>
      <c r="BA101" s="20" t="e">
        <f>VLOOKUP($D101,'DATA PENGUKURAN GARDU'!$A:$BS,54,0)</f>
        <v>#N/A</v>
      </c>
      <c r="BB101" s="17" t="e">
        <f>VLOOKUP($E101,'DATA PENGUKURAN GARDU'!$A:$BS,42,0)</f>
        <v>#N/A</v>
      </c>
      <c r="BC101" s="23" t="e">
        <f t="shared" si="60"/>
        <v>#N/A</v>
      </c>
      <c r="BD101" s="17" t="e">
        <f>VLOOKUP($E101,'DATA PENGUKURAN GARDU'!$A:$BS,44,0)</f>
        <v>#N/A</v>
      </c>
      <c r="BE101" s="23" t="e">
        <f t="shared" si="61"/>
        <v>#N/A</v>
      </c>
      <c r="BF101" s="17" t="e">
        <f>VLOOKUP($E101,'DATA PENGUKURAN GARDU'!$A:$BS,46,0)</f>
        <v>#N/A</v>
      </c>
      <c r="BG101" s="23" t="e">
        <f t="shared" si="62"/>
        <v>#N/A</v>
      </c>
      <c r="BH101" s="17" t="e">
        <f>VLOOKUP($E101,'DATA PENGUKURAN GARDU'!$A:$BS,46,0)</f>
        <v>#N/A</v>
      </c>
      <c r="BI101" s="17" t="e">
        <f>VLOOKUP($E101,'DATA PENGUKURAN GARDU'!$A:$BS,53,0)</f>
        <v>#N/A</v>
      </c>
      <c r="BJ101" s="17" t="e">
        <f>VLOOKUP($E101,'DATA PENGUKURAN GARDU'!$A:$BS,54,0)</f>
        <v>#N/A</v>
      </c>
      <c r="BK101" s="20" t="e">
        <f t="shared" si="63"/>
        <v>#N/A</v>
      </c>
      <c r="BL101" s="20" t="e">
        <f t="shared" si="64"/>
        <v>#N/A</v>
      </c>
      <c r="BM101" s="20" t="e">
        <f t="shared" si="65"/>
        <v>#N/A</v>
      </c>
      <c r="BN101" s="25" t="e">
        <f t="shared" si="66"/>
        <v>#N/A</v>
      </c>
      <c r="BO101" s="26" t="str">
        <f t="shared" si="67"/>
        <v>0</v>
      </c>
      <c r="BP101" s="21" t="e">
        <f t="shared" si="68"/>
        <v>#VALUE!</v>
      </c>
      <c r="BQ101" s="20" t="e">
        <f t="shared" si="69"/>
        <v>#N/A</v>
      </c>
      <c r="BR101" s="20" t="e">
        <v>#N/A</v>
      </c>
      <c r="BS101" s="9" t="e">
        <v>#N/A</v>
      </c>
      <c r="BT101" s="2" t="e">
        <f t="shared" si="70"/>
        <v>#VALUE!</v>
      </c>
      <c r="BU101" s="2" t="e">
        <f t="shared" si="38"/>
        <v>#N/A</v>
      </c>
      <c r="BV101" s="2" t="e">
        <f t="shared" si="39"/>
        <v>#N/A</v>
      </c>
    </row>
    <row r="102" s="2" customFormat="1" ht="22.95" customHeight="1" spans="1:74">
      <c r="A102" s="9" t="str">
        <f t="shared" si="40"/>
        <v>L-115Induk</v>
      </c>
      <c r="B102" s="9" t="str">
        <f t="shared" si="41"/>
        <v>L-115jurusan 1</v>
      </c>
      <c r="C102" s="9" t="str">
        <f t="shared" si="42"/>
        <v>L-115jurusan 2</v>
      </c>
      <c r="D102" s="9" t="str">
        <f t="shared" si="43"/>
        <v>L-115jurusan 3</v>
      </c>
      <c r="E102" s="9" t="str">
        <f t="shared" si="44"/>
        <v>L-115jurusan 4</v>
      </c>
      <c r="F102" s="10" t="s">
        <v>105</v>
      </c>
      <c r="G102" s="10" t="s">
        <v>22</v>
      </c>
      <c r="H102" s="10" t="s">
        <v>169</v>
      </c>
      <c r="I102" s="10">
        <v>0.39582</v>
      </c>
      <c r="J102" s="10">
        <v>124.11709</v>
      </c>
      <c r="K102" s="10" t="s">
        <v>7465</v>
      </c>
      <c r="L102" s="10" t="s">
        <v>7465</v>
      </c>
      <c r="M102" s="10" t="s">
        <v>7465</v>
      </c>
      <c r="N102" s="14">
        <f t="shared" si="45"/>
        <v>0</v>
      </c>
      <c r="O102" s="15" t="e">
        <f t="shared" si="46"/>
        <v>#VALUE!</v>
      </c>
      <c r="P102" s="15" t="e">
        <f t="shared" si="47"/>
        <v>#VALUE!</v>
      </c>
      <c r="Q102" s="17" t="e">
        <f>VLOOKUP($A102,'DATA PENGUKURAN GARDU'!$A:$BS,42,0)</f>
        <v>#N/A</v>
      </c>
      <c r="R102" s="18" t="e">
        <f t="shared" si="48"/>
        <v>#N/A</v>
      </c>
      <c r="S102" s="17" t="e">
        <f>VLOOKUP($A102,'DATA PENGUKURAN GARDU'!$A:$BS,44,0)</f>
        <v>#N/A</v>
      </c>
      <c r="T102" s="18" t="e">
        <f t="shared" si="49"/>
        <v>#N/A</v>
      </c>
      <c r="U102" s="17" t="e">
        <f>VLOOKUP($A102,'DATA PENGUKURAN GARDU'!$A:$BS,46,0)</f>
        <v>#N/A</v>
      </c>
      <c r="V102" s="18" t="e">
        <f t="shared" si="50"/>
        <v>#N/A</v>
      </c>
      <c r="W102" s="17" t="e">
        <f>VLOOKUP($A102,'DATA PENGUKURAN GARDU'!$A:$BS,48,0)</f>
        <v>#N/A</v>
      </c>
      <c r="X102" s="17" t="e">
        <f>VLOOKUP($A102,'DATA PENGUKURAN GARDU'!$A:$BS,53,0)</f>
        <v>#N/A</v>
      </c>
      <c r="Y102" s="17" t="e">
        <f>VLOOKUP($A102,'DATA PENGUKURAN GARDU'!$A:$BS,54,0)</f>
        <v>#N/A</v>
      </c>
      <c r="Z102" s="17" t="e">
        <f>VLOOKUP($A102,'DATA PENGUKURAN GARDU'!$A:$BS,55,0)</f>
        <v>#N/A</v>
      </c>
      <c r="AA102" s="20" t="e">
        <f>VLOOKUP($B102,'DATA PENGUKURAN GARDU'!$A:$BS,42,0)</f>
        <v>#N/A</v>
      </c>
      <c r="AB102" s="21" t="e">
        <f t="shared" si="51"/>
        <v>#N/A</v>
      </c>
      <c r="AC102" s="20" t="e">
        <f>VLOOKUP($B102,'DATA PENGUKURAN GARDU'!$A:$BS,44,0)</f>
        <v>#N/A</v>
      </c>
      <c r="AD102" s="21" t="e">
        <f t="shared" si="52"/>
        <v>#N/A</v>
      </c>
      <c r="AE102" s="20" t="e">
        <f>VLOOKUP($B102,'DATA PENGUKURAN GARDU'!$A:$BS,46,0)</f>
        <v>#N/A</v>
      </c>
      <c r="AF102" s="21" t="e">
        <f t="shared" si="53"/>
        <v>#N/A</v>
      </c>
      <c r="AG102" s="20" t="e">
        <f>VLOOKUP($B102,'DATA PENGUKURAN GARDU'!$A:$BS,46,0)</f>
        <v>#N/A</v>
      </c>
      <c r="AH102" s="20" t="e">
        <f>VLOOKUP($B102,'DATA PENGUKURAN GARDU'!$A:$BS,53,0)</f>
        <v>#N/A</v>
      </c>
      <c r="AI102" s="20" t="e">
        <f>VLOOKUP($B102,'DATA PENGUKURAN GARDU'!$A:$BS,54,0)</f>
        <v>#N/A</v>
      </c>
      <c r="AJ102" s="17" t="e">
        <f>VLOOKUP($C102,'DATA PENGUKURAN GARDU'!$A:$BS,42,0)</f>
        <v>#N/A</v>
      </c>
      <c r="AK102" s="23" t="e">
        <f t="shared" si="54"/>
        <v>#N/A</v>
      </c>
      <c r="AL102" s="17" t="e">
        <f>VLOOKUP($C102,'DATA PENGUKURAN GARDU'!$A:$BS,44,0)</f>
        <v>#N/A</v>
      </c>
      <c r="AM102" s="23" t="e">
        <f t="shared" si="55"/>
        <v>#N/A</v>
      </c>
      <c r="AN102" s="17" t="e">
        <f>VLOOKUP($C102,'DATA PENGUKURAN GARDU'!$A:$BS,46,0)</f>
        <v>#N/A</v>
      </c>
      <c r="AO102" s="23" t="e">
        <f t="shared" si="56"/>
        <v>#N/A</v>
      </c>
      <c r="AP102" s="17" t="e">
        <f>VLOOKUP($C102,'DATA PENGUKURAN GARDU'!$A:$BS,46,0)</f>
        <v>#N/A</v>
      </c>
      <c r="AQ102" s="17" t="e">
        <f>VLOOKUP($C102,'DATA PENGUKURAN GARDU'!$A:$BS,53,0)</f>
        <v>#N/A</v>
      </c>
      <c r="AR102" s="17" t="e">
        <f>VLOOKUP($C102,'DATA PENGUKURAN GARDU'!$A:$BS,54,0)</f>
        <v>#N/A</v>
      </c>
      <c r="AS102" s="20" t="e">
        <f>VLOOKUP($D102,'DATA PENGUKURAN GARDU'!$A:$BS,42,0)</f>
        <v>#N/A</v>
      </c>
      <c r="AT102" s="21" t="e">
        <f t="shared" si="57"/>
        <v>#N/A</v>
      </c>
      <c r="AU102" s="20" t="e">
        <f>VLOOKUP($D102,'DATA PENGUKURAN GARDU'!$A:$BS,44,0)</f>
        <v>#N/A</v>
      </c>
      <c r="AV102" s="21" t="e">
        <f t="shared" si="58"/>
        <v>#N/A</v>
      </c>
      <c r="AW102" s="20" t="e">
        <f>VLOOKUP($D102,'DATA PENGUKURAN GARDU'!$A:$BS,46,0)</f>
        <v>#N/A</v>
      </c>
      <c r="AX102" s="21" t="e">
        <f t="shared" si="59"/>
        <v>#N/A</v>
      </c>
      <c r="AY102" s="20" t="e">
        <f>VLOOKUP($D102,'DATA PENGUKURAN GARDU'!$A:$BS,46,0)</f>
        <v>#N/A</v>
      </c>
      <c r="AZ102" s="20" t="e">
        <f>VLOOKUP($D102,'DATA PENGUKURAN GARDU'!$A:$BS,53,0)</f>
        <v>#N/A</v>
      </c>
      <c r="BA102" s="20" t="e">
        <f>VLOOKUP($D102,'DATA PENGUKURAN GARDU'!$A:$BS,54,0)</f>
        <v>#N/A</v>
      </c>
      <c r="BB102" s="17" t="e">
        <f>VLOOKUP($E102,'DATA PENGUKURAN GARDU'!$A:$BS,42,0)</f>
        <v>#N/A</v>
      </c>
      <c r="BC102" s="23" t="e">
        <f t="shared" si="60"/>
        <v>#N/A</v>
      </c>
      <c r="BD102" s="17" t="e">
        <f>VLOOKUP($E102,'DATA PENGUKURAN GARDU'!$A:$BS,44,0)</f>
        <v>#N/A</v>
      </c>
      <c r="BE102" s="23" t="e">
        <f t="shared" si="61"/>
        <v>#N/A</v>
      </c>
      <c r="BF102" s="17" t="e">
        <f>VLOOKUP($E102,'DATA PENGUKURAN GARDU'!$A:$BS,46,0)</f>
        <v>#N/A</v>
      </c>
      <c r="BG102" s="23" t="e">
        <f t="shared" si="62"/>
        <v>#N/A</v>
      </c>
      <c r="BH102" s="17" t="e">
        <f>VLOOKUP($E102,'DATA PENGUKURAN GARDU'!$A:$BS,46,0)</f>
        <v>#N/A</v>
      </c>
      <c r="BI102" s="17" t="e">
        <f>VLOOKUP($E102,'DATA PENGUKURAN GARDU'!$A:$BS,53,0)</f>
        <v>#N/A</v>
      </c>
      <c r="BJ102" s="17" t="e">
        <f>VLOOKUP($E102,'DATA PENGUKURAN GARDU'!$A:$BS,54,0)</f>
        <v>#N/A</v>
      </c>
      <c r="BK102" s="20" t="e">
        <f t="shared" si="63"/>
        <v>#N/A</v>
      </c>
      <c r="BL102" s="20" t="e">
        <f t="shared" si="64"/>
        <v>#N/A</v>
      </c>
      <c r="BM102" s="20" t="e">
        <f t="shared" si="65"/>
        <v>#N/A</v>
      </c>
      <c r="BN102" s="25" t="e">
        <f t="shared" si="66"/>
        <v>#N/A</v>
      </c>
      <c r="BO102" s="26" t="str">
        <f t="shared" si="67"/>
        <v>0</v>
      </c>
      <c r="BP102" s="21" t="e">
        <f t="shared" si="68"/>
        <v>#VALUE!</v>
      </c>
      <c r="BQ102" s="20" t="e">
        <f t="shared" si="69"/>
        <v>#N/A</v>
      </c>
      <c r="BR102" s="20" t="e">
        <v>#N/A</v>
      </c>
      <c r="BS102" s="9" t="e">
        <v>#N/A</v>
      </c>
      <c r="BT102" s="2" t="e">
        <f t="shared" si="70"/>
        <v>#VALUE!</v>
      </c>
      <c r="BU102" s="2" t="e">
        <f t="shared" si="38"/>
        <v>#N/A</v>
      </c>
      <c r="BV102" s="2" t="e">
        <f t="shared" si="39"/>
        <v>#N/A</v>
      </c>
    </row>
    <row r="103" s="2" customFormat="1" ht="22.95" customHeight="1" spans="1:74">
      <c r="A103" s="9" t="str">
        <f t="shared" si="40"/>
        <v>NP 031.1Induk</v>
      </c>
      <c r="B103" s="9" t="str">
        <f t="shared" si="41"/>
        <v>NP 031.1jurusan 1</v>
      </c>
      <c r="C103" s="9" t="str">
        <f t="shared" si="42"/>
        <v>NP 031.1jurusan 2</v>
      </c>
      <c r="D103" s="9" t="str">
        <f t="shared" si="43"/>
        <v>NP 031.1jurusan 3</v>
      </c>
      <c r="E103" s="9" t="str">
        <f t="shared" si="44"/>
        <v>NP 031.1jurusan 4</v>
      </c>
      <c r="F103" s="10" t="s">
        <v>170</v>
      </c>
      <c r="G103" s="10" t="s">
        <v>39</v>
      </c>
      <c r="H103" s="10" t="s">
        <v>171</v>
      </c>
      <c r="I103" s="10">
        <v>1.018524</v>
      </c>
      <c r="J103" s="10">
        <v>124.305865</v>
      </c>
      <c r="K103" s="10" t="s">
        <v>7465</v>
      </c>
      <c r="L103" s="10" t="s">
        <v>7465</v>
      </c>
      <c r="M103" s="10" t="s">
        <v>7465</v>
      </c>
      <c r="N103" s="14">
        <f t="shared" si="45"/>
        <v>0</v>
      </c>
      <c r="O103" s="15" t="e">
        <f t="shared" si="46"/>
        <v>#VALUE!</v>
      </c>
      <c r="P103" s="15" t="e">
        <f t="shared" si="47"/>
        <v>#VALUE!</v>
      </c>
      <c r="Q103" s="17" t="e">
        <f>VLOOKUP($A103,'DATA PENGUKURAN GARDU'!$A:$BS,42,0)</f>
        <v>#N/A</v>
      </c>
      <c r="R103" s="18" t="e">
        <f t="shared" si="48"/>
        <v>#N/A</v>
      </c>
      <c r="S103" s="17" t="e">
        <f>VLOOKUP($A103,'DATA PENGUKURAN GARDU'!$A:$BS,44,0)</f>
        <v>#N/A</v>
      </c>
      <c r="T103" s="18" t="e">
        <f t="shared" si="49"/>
        <v>#N/A</v>
      </c>
      <c r="U103" s="17" t="e">
        <f>VLOOKUP($A103,'DATA PENGUKURAN GARDU'!$A:$BS,46,0)</f>
        <v>#N/A</v>
      </c>
      <c r="V103" s="18" t="e">
        <f t="shared" si="50"/>
        <v>#N/A</v>
      </c>
      <c r="W103" s="17" t="e">
        <f>VLOOKUP($A103,'DATA PENGUKURAN GARDU'!$A:$BS,48,0)</f>
        <v>#N/A</v>
      </c>
      <c r="X103" s="17" t="e">
        <f>VLOOKUP($A103,'DATA PENGUKURAN GARDU'!$A:$BS,53,0)</f>
        <v>#N/A</v>
      </c>
      <c r="Y103" s="17" t="e">
        <f>VLOOKUP($A103,'DATA PENGUKURAN GARDU'!$A:$BS,54,0)</f>
        <v>#N/A</v>
      </c>
      <c r="Z103" s="17" t="e">
        <f>VLOOKUP($A103,'DATA PENGUKURAN GARDU'!$A:$BS,55,0)</f>
        <v>#N/A</v>
      </c>
      <c r="AA103" s="20" t="e">
        <f>VLOOKUP($B103,'DATA PENGUKURAN GARDU'!$A:$BS,42,0)</f>
        <v>#N/A</v>
      </c>
      <c r="AB103" s="21" t="e">
        <f t="shared" si="51"/>
        <v>#N/A</v>
      </c>
      <c r="AC103" s="20" t="e">
        <f>VLOOKUP($B103,'DATA PENGUKURAN GARDU'!$A:$BS,44,0)</f>
        <v>#N/A</v>
      </c>
      <c r="AD103" s="21" t="e">
        <f t="shared" si="52"/>
        <v>#N/A</v>
      </c>
      <c r="AE103" s="20" t="e">
        <f>VLOOKUP($B103,'DATA PENGUKURAN GARDU'!$A:$BS,46,0)</f>
        <v>#N/A</v>
      </c>
      <c r="AF103" s="21" t="e">
        <f t="shared" si="53"/>
        <v>#N/A</v>
      </c>
      <c r="AG103" s="20" t="e">
        <f>VLOOKUP($B103,'DATA PENGUKURAN GARDU'!$A:$BS,46,0)</f>
        <v>#N/A</v>
      </c>
      <c r="AH103" s="20" t="e">
        <f>VLOOKUP($B103,'DATA PENGUKURAN GARDU'!$A:$BS,53,0)</f>
        <v>#N/A</v>
      </c>
      <c r="AI103" s="20" t="e">
        <f>VLOOKUP($B103,'DATA PENGUKURAN GARDU'!$A:$BS,54,0)</f>
        <v>#N/A</v>
      </c>
      <c r="AJ103" s="17" t="e">
        <f>VLOOKUP($C103,'DATA PENGUKURAN GARDU'!$A:$BS,42,0)</f>
        <v>#N/A</v>
      </c>
      <c r="AK103" s="23" t="e">
        <f t="shared" si="54"/>
        <v>#N/A</v>
      </c>
      <c r="AL103" s="17" t="e">
        <f>VLOOKUP($C103,'DATA PENGUKURAN GARDU'!$A:$BS,44,0)</f>
        <v>#N/A</v>
      </c>
      <c r="AM103" s="23" t="e">
        <f t="shared" si="55"/>
        <v>#N/A</v>
      </c>
      <c r="AN103" s="17" t="e">
        <f>VLOOKUP($C103,'DATA PENGUKURAN GARDU'!$A:$BS,46,0)</f>
        <v>#N/A</v>
      </c>
      <c r="AO103" s="23" t="e">
        <f t="shared" si="56"/>
        <v>#N/A</v>
      </c>
      <c r="AP103" s="17" t="e">
        <f>VLOOKUP($C103,'DATA PENGUKURAN GARDU'!$A:$BS,46,0)</f>
        <v>#N/A</v>
      </c>
      <c r="AQ103" s="17" t="e">
        <f>VLOOKUP($C103,'DATA PENGUKURAN GARDU'!$A:$BS,53,0)</f>
        <v>#N/A</v>
      </c>
      <c r="AR103" s="17" t="e">
        <f>VLOOKUP($C103,'DATA PENGUKURAN GARDU'!$A:$BS,54,0)</f>
        <v>#N/A</v>
      </c>
      <c r="AS103" s="20" t="e">
        <f>VLOOKUP($D103,'DATA PENGUKURAN GARDU'!$A:$BS,42,0)</f>
        <v>#N/A</v>
      </c>
      <c r="AT103" s="21" t="e">
        <f t="shared" si="57"/>
        <v>#N/A</v>
      </c>
      <c r="AU103" s="20" t="e">
        <f>VLOOKUP($D103,'DATA PENGUKURAN GARDU'!$A:$BS,44,0)</f>
        <v>#N/A</v>
      </c>
      <c r="AV103" s="21" t="e">
        <f t="shared" si="58"/>
        <v>#N/A</v>
      </c>
      <c r="AW103" s="20" t="e">
        <f>VLOOKUP($D103,'DATA PENGUKURAN GARDU'!$A:$BS,46,0)</f>
        <v>#N/A</v>
      </c>
      <c r="AX103" s="21" t="e">
        <f t="shared" si="59"/>
        <v>#N/A</v>
      </c>
      <c r="AY103" s="20" t="e">
        <f>VLOOKUP($D103,'DATA PENGUKURAN GARDU'!$A:$BS,46,0)</f>
        <v>#N/A</v>
      </c>
      <c r="AZ103" s="20" t="e">
        <f>VLOOKUP($D103,'DATA PENGUKURAN GARDU'!$A:$BS,53,0)</f>
        <v>#N/A</v>
      </c>
      <c r="BA103" s="20" t="e">
        <f>VLOOKUP($D103,'DATA PENGUKURAN GARDU'!$A:$BS,54,0)</f>
        <v>#N/A</v>
      </c>
      <c r="BB103" s="17" t="e">
        <f>VLOOKUP($E103,'DATA PENGUKURAN GARDU'!$A:$BS,42,0)</f>
        <v>#N/A</v>
      </c>
      <c r="BC103" s="23" t="e">
        <f t="shared" si="60"/>
        <v>#N/A</v>
      </c>
      <c r="BD103" s="17" t="e">
        <f>VLOOKUP($E103,'DATA PENGUKURAN GARDU'!$A:$BS,44,0)</f>
        <v>#N/A</v>
      </c>
      <c r="BE103" s="23" t="e">
        <f t="shared" si="61"/>
        <v>#N/A</v>
      </c>
      <c r="BF103" s="17" t="e">
        <f>VLOOKUP($E103,'DATA PENGUKURAN GARDU'!$A:$BS,46,0)</f>
        <v>#N/A</v>
      </c>
      <c r="BG103" s="23" t="e">
        <f t="shared" si="62"/>
        <v>#N/A</v>
      </c>
      <c r="BH103" s="17" t="e">
        <f>VLOOKUP($E103,'DATA PENGUKURAN GARDU'!$A:$BS,46,0)</f>
        <v>#N/A</v>
      </c>
      <c r="BI103" s="17" t="e">
        <f>VLOOKUP($E103,'DATA PENGUKURAN GARDU'!$A:$BS,53,0)</f>
        <v>#N/A</v>
      </c>
      <c r="BJ103" s="17" t="e">
        <f>VLOOKUP($E103,'DATA PENGUKURAN GARDU'!$A:$BS,54,0)</f>
        <v>#N/A</v>
      </c>
      <c r="BK103" s="20" t="e">
        <f t="shared" si="63"/>
        <v>#N/A</v>
      </c>
      <c r="BL103" s="20" t="e">
        <f t="shared" si="64"/>
        <v>#N/A</v>
      </c>
      <c r="BM103" s="20" t="e">
        <f t="shared" si="65"/>
        <v>#N/A</v>
      </c>
      <c r="BN103" s="25" t="e">
        <f t="shared" si="66"/>
        <v>#N/A</v>
      </c>
      <c r="BO103" s="26" t="str">
        <f t="shared" si="67"/>
        <v>0</v>
      </c>
      <c r="BP103" s="21" t="e">
        <f t="shared" si="68"/>
        <v>#VALUE!</v>
      </c>
      <c r="BQ103" s="20" t="e">
        <f t="shared" si="69"/>
        <v>#N/A</v>
      </c>
      <c r="BR103" s="20" t="e">
        <v>#N/A</v>
      </c>
      <c r="BS103" s="9" t="e">
        <v>#N/A</v>
      </c>
      <c r="BT103" s="2" t="e">
        <f t="shared" si="70"/>
        <v>#VALUE!</v>
      </c>
      <c r="BU103" s="2" t="e">
        <f t="shared" si="38"/>
        <v>#N/A</v>
      </c>
      <c r="BV103" s="2" t="e">
        <f t="shared" si="39"/>
        <v>#N/A</v>
      </c>
    </row>
    <row r="104" s="2" customFormat="1" ht="22.95" customHeight="1" spans="1:74">
      <c r="A104" s="9" t="str">
        <f t="shared" si="40"/>
        <v>N 017.2Induk</v>
      </c>
      <c r="B104" s="9" t="str">
        <f t="shared" si="41"/>
        <v>N 017.2jurusan 1</v>
      </c>
      <c r="C104" s="9" t="str">
        <f t="shared" si="42"/>
        <v>N 017.2jurusan 2</v>
      </c>
      <c r="D104" s="9" t="str">
        <f t="shared" si="43"/>
        <v>N 017.2jurusan 3</v>
      </c>
      <c r="E104" s="9" t="str">
        <f t="shared" si="44"/>
        <v>N 017.2jurusan 4</v>
      </c>
      <c r="F104" s="10" t="s">
        <v>172</v>
      </c>
      <c r="G104" s="10" t="s">
        <v>173</v>
      </c>
      <c r="H104" s="10" t="s">
        <v>174</v>
      </c>
      <c r="I104" s="10">
        <v>0.944307</v>
      </c>
      <c r="J104" s="10">
        <v>124.181124</v>
      </c>
      <c r="K104" s="10" t="s">
        <v>7465</v>
      </c>
      <c r="L104" s="10" t="s">
        <v>7465</v>
      </c>
      <c r="M104" s="10" t="s">
        <v>7465</v>
      </c>
      <c r="N104" s="14">
        <f t="shared" si="45"/>
        <v>0</v>
      </c>
      <c r="O104" s="15" t="e">
        <f t="shared" si="46"/>
        <v>#VALUE!</v>
      </c>
      <c r="P104" s="15" t="e">
        <f t="shared" si="47"/>
        <v>#VALUE!</v>
      </c>
      <c r="Q104" s="17" t="e">
        <f>VLOOKUP($A104,'DATA PENGUKURAN GARDU'!$A:$BS,42,0)</f>
        <v>#N/A</v>
      </c>
      <c r="R104" s="18" t="e">
        <f t="shared" si="48"/>
        <v>#N/A</v>
      </c>
      <c r="S104" s="17" t="e">
        <f>VLOOKUP($A104,'DATA PENGUKURAN GARDU'!$A:$BS,44,0)</f>
        <v>#N/A</v>
      </c>
      <c r="T104" s="18" t="e">
        <f t="shared" si="49"/>
        <v>#N/A</v>
      </c>
      <c r="U104" s="17" t="e">
        <f>VLOOKUP($A104,'DATA PENGUKURAN GARDU'!$A:$BS,46,0)</f>
        <v>#N/A</v>
      </c>
      <c r="V104" s="18" t="e">
        <f t="shared" si="50"/>
        <v>#N/A</v>
      </c>
      <c r="W104" s="17" t="e">
        <f>VLOOKUP($A104,'DATA PENGUKURAN GARDU'!$A:$BS,48,0)</f>
        <v>#N/A</v>
      </c>
      <c r="X104" s="17" t="e">
        <f>VLOOKUP($A104,'DATA PENGUKURAN GARDU'!$A:$BS,53,0)</f>
        <v>#N/A</v>
      </c>
      <c r="Y104" s="17" t="e">
        <f>VLOOKUP($A104,'DATA PENGUKURAN GARDU'!$A:$BS,54,0)</f>
        <v>#N/A</v>
      </c>
      <c r="Z104" s="17" t="e">
        <f>VLOOKUP($A104,'DATA PENGUKURAN GARDU'!$A:$BS,55,0)</f>
        <v>#N/A</v>
      </c>
      <c r="AA104" s="20" t="e">
        <f>VLOOKUP($B104,'DATA PENGUKURAN GARDU'!$A:$BS,42,0)</f>
        <v>#N/A</v>
      </c>
      <c r="AB104" s="21" t="e">
        <f t="shared" si="51"/>
        <v>#N/A</v>
      </c>
      <c r="AC104" s="20" t="e">
        <f>VLOOKUP($B104,'DATA PENGUKURAN GARDU'!$A:$BS,44,0)</f>
        <v>#N/A</v>
      </c>
      <c r="AD104" s="21" t="e">
        <f t="shared" si="52"/>
        <v>#N/A</v>
      </c>
      <c r="AE104" s="20" t="e">
        <f>VLOOKUP($B104,'DATA PENGUKURAN GARDU'!$A:$BS,46,0)</f>
        <v>#N/A</v>
      </c>
      <c r="AF104" s="21" t="e">
        <f t="shared" si="53"/>
        <v>#N/A</v>
      </c>
      <c r="AG104" s="20" t="e">
        <f>VLOOKUP($B104,'DATA PENGUKURAN GARDU'!$A:$BS,46,0)</f>
        <v>#N/A</v>
      </c>
      <c r="AH104" s="20" t="e">
        <f>VLOOKUP($B104,'DATA PENGUKURAN GARDU'!$A:$BS,53,0)</f>
        <v>#N/A</v>
      </c>
      <c r="AI104" s="20" t="e">
        <f>VLOOKUP($B104,'DATA PENGUKURAN GARDU'!$A:$BS,54,0)</f>
        <v>#N/A</v>
      </c>
      <c r="AJ104" s="17" t="e">
        <f>VLOOKUP($C104,'DATA PENGUKURAN GARDU'!$A:$BS,42,0)</f>
        <v>#N/A</v>
      </c>
      <c r="AK104" s="23" t="e">
        <f t="shared" si="54"/>
        <v>#N/A</v>
      </c>
      <c r="AL104" s="17" t="e">
        <f>VLOOKUP($C104,'DATA PENGUKURAN GARDU'!$A:$BS,44,0)</f>
        <v>#N/A</v>
      </c>
      <c r="AM104" s="23" t="e">
        <f t="shared" si="55"/>
        <v>#N/A</v>
      </c>
      <c r="AN104" s="17" t="e">
        <f>VLOOKUP($C104,'DATA PENGUKURAN GARDU'!$A:$BS,46,0)</f>
        <v>#N/A</v>
      </c>
      <c r="AO104" s="23" t="e">
        <f t="shared" si="56"/>
        <v>#N/A</v>
      </c>
      <c r="AP104" s="17" t="e">
        <f>VLOOKUP($C104,'DATA PENGUKURAN GARDU'!$A:$BS,46,0)</f>
        <v>#N/A</v>
      </c>
      <c r="AQ104" s="17" t="e">
        <f>VLOOKUP($C104,'DATA PENGUKURAN GARDU'!$A:$BS,53,0)</f>
        <v>#N/A</v>
      </c>
      <c r="AR104" s="17" t="e">
        <f>VLOOKUP($C104,'DATA PENGUKURAN GARDU'!$A:$BS,54,0)</f>
        <v>#N/A</v>
      </c>
      <c r="AS104" s="20" t="e">
        <f>VLOOKUP($D104,'DATA PENGUKURAN GARDU'!$A:$BS,42,0)</f>
        <v>#N/A</v>
      </c>
      <c r="AT104" s="21" t="e">
        <f t="shared" si="57"/>
        <v>#N/A</v>
      </c>
      <c r="AU104" s="20" t="e">
        <f>VLOOKUP($D104,'DATA PENGUKURAN GARDU'!$A:$BS,44,0)</f>
        <v>#N/A</v>
      </c>
      <c r="AV104" s="21" t="e">
        <f t="shared" si="58"/>
        <v>#N/A</v>
      </c>
      <c r="AW104" s="20" t="e">
        <f>VLOOKUP($D104,'DATA PENGUKURAN GARDU'!$A:$BS,46,0)</f>
        <v>#N/A</v>
      </c>
      <c r="AX104" s="21" t="e">
        <f t="shared" si="59"/>
        <v>#N/A</v>
      </c>
      <c r="AY104" s="20" t="e">
        <f>VLOOKUP($D104,'DATA PENGUKURAN GARDU'!$A:$BS,46,0)</f>
        <v>#N/A</v>
      </c>
      <c r="AZ104" s="20" t="e">
        <f>VLOOKUP($D104,'DATA PENGUKURAN GARDU'!$A:$BS,53,0)</f>
        <v>#N/A</v>
      </c>
      <c r="BA104" s="20" t="e">
        <f>VLOOKUP($D104,'DATA PENGUKURAN GARDU'!$A:$BS,54,0)</f>
        <v>#N/A</v>
      </c>
      <c r="BB104" s="17" t="e">
        <f>VLOOKUP($E104,'DATA PENGUKURAN GARDU'!$A:$BS,42,0)</f>
        <v>#N/A</v>
      </c>
      <c r="BC104" s="23" t="e">
        <f t="shared" si="60"/>
        <v>#N/A</v>
      </c>
      <c r="BD104" s="17" t="e">
        <f>VLOOKUP($E104,'DATA PENGUKURAN GARDU'!$A:$BS,44,0)</f>
        <v>#N/A</v>
      </c>
      <c r="BE104" s="23" t="e">
        <f t="shared" si="61"/>
        <v>#N/A</v>
      </c>
      <c r="BF104" s="17" t="e">
        <f>VLOOKUP($E104,'DATA PENGUKURAN GARDU'!$A:$BS,46,0)</f>
        <v>#N/A</v>
      </c>
      <c r="BG104" s="23" t="e">
        <f t="shared" si="62"/>
        <v>#N/A</v>
      </c>
      <c r="BH104" s="17" t="e">
        <f>VLOOKUP($E104,'DATA PENGUKURAN GARDU'!$A:$BS,46,0)</f>
        <v>#N/A</v>
      </c>
      <c r="BI104" s="17" t="e">
        <f>VLOOKUP($E104,'DATA PENGUKURAN GARDU'!$A:$BS,53,0)</f>
        <v>#N/A</v>
      </c>
      <c r="BJ104" s="17" t="e">
        <f>VLOOKUP($E104,'DATA PENGUKURAN GARDU'!$A:$BS,54,0)</f>
        <v>#N/A</v>
      </c>
      <c r="BK104" s="20" t="e">
        <f t="shared" si="63"/>
        <v>#N/A</v>
      </c>
      <c r="BL104" s="20" t="e">
        <f t="shared" si="64"/>
        <v>#N/A</v>
      </c>
      <c r="BM104" s="20" t="e">
        <f t="shared" si="65"/>
        <v>#N/A</v>
      </c>
      <c r="BN104" s="25" t="e">
        <f t="shared" si="66"/>
        <v>#N/A</v>
      </c>
      <c r="BO104" s="26" t="str">
        <f t="shared" si="67"/>
        <v>0</v>
      </c>
      <c r="BP104" s="21" t="e">
        <f t="shared" si="68"/>
        <v>#VALUE!</v>
      </c>
      <c r="BQ104" s="20" t="e">
        <f t="shared" si="69"/>
        <v>#N/A</v>
      </c>
      <c r="BR104" s="20" t="e">
        <v>#N/A</v>
      </c>
      <c r="BS104" s="9" t="e">
        <v>#N/A</v>
      </c>
      <c r="BT104" s="2" t="e">
        <f t="shared" si="70"/>
        <v>#VALUE!</v>
      </c>
      <c r="BU104" s="2" t="e">
        <f t="shared" si="38"/>
        <v>#N/A</v>
      </c>
      <c r="BV104" s="2" t="e">
        <f t="shared" si="39"/>
        <v>#N/A</v>
      </c>
    </row>
    <row r="105" s="2" customFormat="1" ht="22.95" customHeight="1" spans="1:74">
      <c r="A105" s="9" t="str">
        <f t="shared" si="40"/>
        <v>K-264.1Induk</v>
      </c>
      <c r="B105" s="9" t="str">
        <f t="shared" si="41"/>
        <v>K-264.1jurusan 1</v>
      </c>
      <c r="C105" s="9" t="str">
        <f t="shared" si="42"/>
        <v>K-264.1jurusan 2</v>
      </c>
      <c r="D105" s="9" t="str">
        <f t="shared" si="43"/>
        <v>K-264.1jurusan 3</v>
      </c>
      <c r="E105" s="9" t="str">
        <f t="shared" si="44"/>
        <v>K-264.1jurusan 4</v>
      </c>
      <c r="F105" s="10" t="s">
        <v>131</v>
      </c>
      <c r="G105" s="10" t="s">
        <v>132</v>
      </c>
      <c r="H105" s="10" t="s">
        <v>175</v>
      </c>
      <c r="I105" s="10">
        <v>0.6815</v>
      </c>
      <c r="J105" s="10">
        <v>124.2754</v>
      </c>
      <c r="K105" s="10" t="s">
        <v>7465</v>
      </c>
      <c r="L105" s="10" t="s">
        <v>7465</v>
      </c>
      <c r="M105" s="10" t="s">
        <v>7465</v>
      </c>
      <c r="N105" s="14">
        <f t="shared" si="45"/>
        <v>0</v>
      </c>
      <c r="O105" s="15" t="e">
        <f t="shared" si="46"/>
        <v>#VALUE!</v>
      </c>
      <c r="P105" s="15" t="e">
        <f t="shared" si="47"/>
        <v>#VALUE!</v>
      </c>
      <c r="Q105" s="17" t="e">
        <f>VLOOKUP($A105,'DATA PENGUKURAN GARDU'!$A:$BS,42,0)</f>
        <v>#N/A</v>
      </c>
      <c r="R105" s="18" t="e">
        <f t="shared" si="48"/>
        <v>#N/A</v>
      </c>
      <c r="S105" s="17" t="e">
        <f>VLOOKUP($A105,'DATA PENGUKURAN GARDU'!$A:$BS,44,0)</f>
        <v>#N/A</v>
      </c>
      <c r="T105" s="18" t="e">
        <f t="shared" si="49"/>
        <v>#N/A</v>
      </c>
      <c r="U105" s="17" t="e">
        <f>VLOOKUP($A105,'DATA PENGUKURAN GARDU'!$A:$BS,46,0)</f>
        <v>#N/A</v>
      </c>
      <c r="V105" s="18" t="e">
        <f t="shared" si="50"/>
        <v>#N/A</v>
      </c>
      <c r="W105" s="17" t="e">
        <f>VLOOKUP($A105,'DATA PENGUKURAN GARDU'!$A:$BS,48,0)</f>
        <v>#N/A</v>
      </c>
      <c r="X105" s="17" t="e">
        <f>VLOOKUP($A105,'DATA PENGUKURAN GARDU'!$A:$BS,53,0)</f>
        <v>#N/A</v>
      </c>
      <c r="Y105" s="17" t="e">
        <f>VLOOKUP($A105,'DATA PENGUKURAN GARDU'!$A:$BS,54,0)</f>
        <v>#N/A</v>
      </c>
      <c r="Z105" s="17" t="e">
        <f>VLOOKUP($A105,'DATA PENGUKURAN GARDU'!$A:$BS,55,0)</f>
        <v>#N/A</v>
      </c>
      <c r="AA105" s="20" t="e">
        <f>VLOOKUP($B105,'DATA PENGUKURAN GARDU'!$A:$BS,42,0)</f>
        <v>#N/A</v>
      </c>
      <c r="AB105" s="21" t="e">
        <f t="shared" si="51"/>
        <v>#N/A</v>
      </c>
      <c r="AC105" s="20" t="e">
        <f>VLOOKUP($B105,'DATA PENGUKURAN GARDU'!$A:$BS,44,0)</f>
        <v>#N/A</v>
      </c>
      <c r="AD105" s="21" t="e">
        <f t="shared" si="52"/>
        <v>#N/A</v>
      </c>
      <c r="AE105" s="20" t="e">
        <f>VLOOKUP($B105,'DATA PENGUKURAN GARDU'!$A:$BS,46,0)</f>
        <v>#N/A</v>
      </c>
      <c r="AF105" s="21" t="e">
        <f t="shared" si="53"/>
        <v>#N/A</v>
      </c>
      <c r="AG105" s="20" t="e">
        <f>VLOOKUP($B105,'DATA PENGUKURAN GARDU'!$A:$BS,46,0)</f>
        <v>#N/A</v>
      </c>
      <c r="AH105" s="20" t="e">
        <f>VLOOKUP($B105,'DATA PENGUKURAN GARDU'!$A:$BS,53,0)</f>
        <v>#N/A</v>
      </c>
      <c r="AI105" s="20" t="e">
        <f>VLOOKUP($B105,'DATA PENGUKURAN GARDU'!$A:$BS,54,0)</f>
        <v>#N/A</v>
      </c>
      <c r="AJ105" s="17" t="e">
        <f>VLOOKUP($C105,'DATA PENGUKURAN GARDU'!$A:$BS,42,0)</f>
        <v>#N/A</v>
      </c>
      <c r="AK105" s="23" t="e">
        <f t="shared" si="54"/>
        <v>#N/A</v>
      </c>
      <c r="AL105" s="17" t="e">
        <f>VLOOKUP($C105,'DATA PENGUKURAN GARDU'!$A:$BS,44,0)</f>
        <v>#N/A</v>
      </c>
      <c r="AM105" s="23" t="e">
        <f t="shared" si="55"/>
        <v>#N/A</v>
      </c>
      <c r="AN105" s="17" t="e">
        <f>VLOOKUP($C105,'DATA PENGUKURAN GARDU'!$A:$BS,46,0)</f>
        <v>#N/A</v>
      </c>
      <c r="AO105" s="23" t="e">
        <f t="shared" si="56"/>
        <v>#N/A</v>
      </c>
      <c r="AP105" s="17" t="e">
        <f>VLOOKUP($C105,'DATA PENGUKURAN GARDU'!$A:$BS,46,0)</f>
        <v>#N/A</v>
      </c>
      <c r="AQ105" s="17" t="e">
        <f>VLOOKUP($C105,'DATA PENGUKURAN GARDU'!$A:$BS,53,0)</f>
        <v>#N/A</v>
      </c>
      <c r="AR105" s="17" t="e">
        <f>VLOOKUP($C105,'DATA PENGUKURAN GARDU'!$A:$BS,54,0)</f>
        <v>#N/A</v>
      </c>
      <c r="AS105" s="20" t="e">
        <f>VLOOKUP($D105,'DATA PENGUKURAN GARDU'!$A:$BS,42,0)</f>
        <v>#N/A</v>
      </c>
      <c r="AT105" s="21" t="e">
        <f t="shared" si="57"/>
        <v>#N/A</v>
      </c>
      <c r="AU105" s="20" t="e">
        <f>VLOOKUP($D105,'DATA PENGUKURAN GARDU'!$A:$BS,44,0)</f>
        <v>#N/A</v>
      </c>
      <c r="AV105" s="21" t="e">
        <f t="shared" si="58"/>
        <v>#N/A</v>
      </c>
      <c r="AW105" s="20" t="e">
        <f>VLOOKUP($D105,'DATA PENGUKURAN GARDU'!$A:$BS,46,0)</f>
        <v>#N/A</v>
      </c>
      <c r="AX105" s="21" t="e">
        <f t="shared" si="59"/>
        <v>#N/A</v>
      </c>
      <c r="AY105" s="20" t="e">
        <f>VLOOKUP($D105,'DATA PENGUKURAN GARDU'!$A:$BS,46,0)</f>
        <v>#N/A</v>
      </c>
      <c r="AZ105" s="20" t="e">
        <f>VLOOKUP($D105,'DATA PENGUKURAN GARDU'!$A:$BS,53,0)</f>
        <v>#N/A</v>
      </c>
      <c r="BA105" s="20" t="e">
        <f>VLOOKUP($D105,'DATA PENGUKURAN GARDU'!$A:$BS,54,0)</f>
        <v>#N/A</v>
      </c>
      <c r="BB105" s="17" t="e">
        <f>VLOOKUP($E105,'DATA PENGUKURAN GARDU'!$A:$BS,42,0)</f>
        <v>#N/A</v>
      </c>
      <c r="BC105" s="23" t="e">
        <f t="shared" si="60"/>
        <v>#N/A</v>
      </c>
      <c r="BD105" s="17" t="e">
        <f>VLOOKUP($E105,'DATA PENGUKURAN GARDU'!$A:$BS,44,0)</f>
        <v>#N/A</v>
      </c>
      <c r="BE105" s="23" t="e">
        <f t="shared" si="61"/>
        <v>#N/A</v>
      </c>
      <c r="BF105" s="17" t="e">
        <f>VLOOKUP($E105,'DATA PENGUKURAN GARDU'!$A:$BS,46,0)</f>
        <v>#N/A</v>
      </c>
      <c r="BG105" s="23" t="e">
        <f t="shared" si="62"/>
        <v>#N/A</v>
      </c>
      <c r="BH105" s="17" t="e">
        <f>VLOOKUP($E105,'DATA PENGUKURAN GARDU'!$A:$BS,46,0)</f>
        <v>#N/A</v>
      </c>
      <c r="BI105" s="17" t="e">
        <f>VLOOKUP($E105,'DATA PENGUKURAN GARDU'!$A:$BS,53,0)</f>
        <v>#N/A</v>
      </c>
      <c r="BJ105" s="17" t="e">
        <f>VLOOKUP($E105,'DATA PENGUKURAN GARDU'!$A:$BS,54,0)</f>
        <v>#N/A</v>
      </c>
      <c r="BK105" s="20" t="e">
        <f t="shared" si="63"/>
        <v>#N/A</v>
      </c>
      <c r="BL105" s="20" t="e">
        <f t="shared" si="64"/>
        <v>#N/A</v>
      </c>
      <c r="BM105" s="20" t="e">
        <f t="shared" si="65"/>
        <v>#N/A</v>
      </c>
      <c r="BN105" s="25" t="e">
        <f t="shared" si="66"/>
        <v>#N/A</v>
      </c>
      <c r="BO105" s="26" t="str">
        <f t="shared" si="67"/>
        <v>0</v>
      </c>
      <c r="BP105" s="21" t="e">
        <f t="shared" si="68"/>
        <v>#VALUE!</v>
      </c>
      <c r="BQ105" s="20" t="e">
        <f t="shared" si="69"/>
        <v>#N/A</v>
      </c>
      <c r="BR105" s="20" t="e">
        <v>#N/A</v>
      </c>
      <c r="BS105" s="9" t="e">
        <v>#N/A</v>
      </c>
      <c r="BT105" s="2" t="e">
        <f t="shared" si="70"/>
        <v>#VALUE!</v>
      </c>
      <c r="BU105" s="2" t="e">
        <f t="shared" si="38"/>
        <v>#N/A</v>
      </c>
      <c r="BV105" s="2" t="e">
        <f t="shared" si="39"/>
        <v>#N/A</v>
      </c>
    </row>
    <row r="106" s="2" customFormat="1" ht="22.95" customHeight="1" spans="1:74">
      <c r="A106" s="9" t="str">
        <f t="shared" si="40"/>
        <v>M 36.1Induk</v>
      </c>
      <c r="B106" s="9" t="str">
        <f t="shared" si="41"/>
        <v>M 36.1jurusan 1</v>
      </c>
      <c r="C106" s="9" t="str">
        <f t="shared" si="42"/>
        <v>M 36.1jurusan 2</v>
      </c>
      <c r="D106" s="9" t="str">
        <f t="shared" si="43"/>
        <v>M 36.1jurusan 3</v>
      </c>
      <c r="E106" s="9" t="str">
        <f t="shared" si="44"/>
        <v>M 36.1jurusan 4</v>
      </c>
      <c r="F106" s="10" t="s">
        <v>131</v>
      </c>
      <c r="G106" s="10" t="s">
        <v>173</v>
      </c>
      <c r="H106" s="10" t="s">
        <v>176</v>
      </c>
      <c r="I106" s="10">
        <v>0.697311</v>
      </c>
      <c r="J106" s="10">
        <v>124.119058</v>
      </c>
      <c r="K106" s="10" t="s">
        <v>7465</v>
      </c>
      <c r="L106" s="10" t="s">
        <v>7465</v>
      </c>
      <c r="M106" s="10" t="s">
        <v>7465</v>
      </c>
      <c r="N106" s="14">
        <f t="shared" si="45"/>
        <v>0</v>
      </c>
      <c r="O106" s="15" t="e">
        <f t="shared" si="46"/>
        <v>#VALUE!</v>
      </c>
      <c r="P106" s="15" t="e">
        <f t="shared" si="47"/>
        <v>#VALUE!</v>
      </c>
      <c r="Q106" s="17" t="e">
        <f>VLOOKUP($A106,'DATA PENGUKURAN GARDU'!$A:$BS,42,0)</f>
        <v>#N/A</v>
      </c>
      <c r="R106" s="18" t="e">
        <f t="shared" si="48"/>
        <v>#N/A</v>
      </c>
      <c r="S106" s="17" t="e">
        <f>VLOOKUP($A106,'DATA PENGUKURAN GARDU'!$A:$BS,44,0)</f>
        <v>#N/A</v>
      </c>
      <c r="T106" s="18" t="e">
        <f t="shared" si="49"/>
        <v>#N/A</v>
      </c>
      <c r="U106" s="17" t="e">
        <f>VLOOKUP($A106,'DATA PENGUKURAN GARDU'!$A:$BS,46,0)</f>
        <v>#N/A</v>
      </c>
      <c r="V106" s="18" t="e">
        <f t="shared" si="50"/>
        <v>#N/A</v>
      </c>
      <c r="W106" s="17" t="e">
        <f>VLOOKUP($A106,'DATA PENGUKURAN GARDU'!$A:$BS,48,0)</f>
        <v>#N/A</v>
      </c>
      <c r="X106" s="17" t="e">
        <f>VLOOKUP($A106,'DATA PENGUKURAN GARDU'!$A:$BS,53,0)</f>
        <v>#N/A</v>
      </c>
      <c r="Y106" s="17" t="e">
        <f>VLOOKUP($A106,'DATA PENGUKURAN GARDU'!$A:$BS,54,0)</f>
        <v>#N/A</v>
      </c>
      <c r="Z106" s="17" t="e">
        <f>VLOOKUP($A106,'DATA PENGUKURAN GARDU'!$A:$BS,55,0)</f>
        <v>#N/A</v>
      </c>
      <c r="AA106" s="20" t="e">
        <f>VLOOKUP($B106,'DATA PENGUKURAN GARDU'!$A:$BS,42,0)</f>
        <v>#N/A</v>
      </c>
      <c r="AB106" s="21" t="e">
        <f t="shared" si="51"/>
        <v>#N/A</v>
      </c>
      <c r="AC106" s="20" t="e">
        <f>VLOOKUP($B106,'DATA PENGUKURAN GARDU'!$A:$BS,44,0)</f>
        <v>#N/A</v>
      </c>
      <c r="AD106" s="21" t="e">
        <f t="shared" si="52"/>
        <v>#N/A</v>
      </c>
      <c r="AE106" s="20" t="e">
        <f>VLOOKUP($B106,'DATA PENGUKURAN GARDU'!$A:$BS,46,0)</f>
        <v>#N/A</v>
      </c>
      <c r="AF106" s="21" t="e">
        <f t="shared" si="53"/>
        <v>#N/A</v>
      </c>
      <c r="AG106" s="20" t="e">
        <f>VLOOKUP($B106,'DATA PENGUKURAN GARDU'!$A:$BS,46,0)</f>
        <v>#N/A</v>
      </c>
      <c r="AH106" s="20" t="e">
        <f>VLOOKUP($B106,'DATA PENGUKURAN GARDU'!$A:$BS,53,0)</f>
        <v>#N/A</v>
      </c>
      <c r="AI106" s="20" t="e">
        <f>VLOOKUP($B106,'DATA PENGUKURAN GARDU'!$A:$BS,54,0)</f>
        <v>#N/A</v>
      </c>
      <c r="AJ106" s="17" t="e">
        <f>VLOOKUP($C106,'DATA PENGUKURAN GARDU'!$A:$BS,42,0)</f>
        <v>#N/A</v>
      </c>
      <c r="AK106" s="23" t="e">
        <f t="shared" si="54"/>
        <v>#N/A</v>
      </c>
      <c r="AL106" s="17" t="e">
        <f>VLOOKUP($C106,'DATA PENGUKURAN GARDU'!$A:$BS,44,0)</f>
        <v>#N/A</v>
      </c>
      <c r="AM106" s="23" t="e">
        <f t="shared" si="55"/>
        <v>#N/A</v>
      </c>
      <c r="AN106" s="17" t="e">
        <f>VLOOKUP($C106,'DATA PENGUKURAN GARDU'!$A:$BS,46,0)</f>
        <v>#N/A</v>
      </c>
      <c r="AO106" s="23" t="e">
        <f t="shared" si="56"/>
        <v>#N/A</v>
      </c>
      <c r="AP106" s="17" t="e">
        <f>VLOOKUP($C106,'DATA PENGUKURAN GARDU'!$A:$BS,46,0)</f>
        <v>#N/A</v>
      </c>
      <c r="AQ106" s="17" t="e">
        <f>VLOOKUP($C106,'DATA PENGUKURAN GARDU'!$A:$BS,53,0)</f>
        <v>#N/A</v>
      </c>
      <c r="AR106" s="17" t="e">
        <f>VLOOKUP($C106,'DATA PENGUKURAN GARDU'!$A:$BS,54,0)</f>
        <v>#N/A</v>
      </c>
      <c r="AS106" s="20" t="e">
        <f>VLOOKUP($D106,'DATA PENGUKURAN GARDU'!$A:$BS,42,0)</f>
        <v>#N/A</v>
      </c>
      <c r="AT106" s="21" t="e">
        <f t="shared" si="57"/>
        <v>#N/A</v>
      </c>
      <c r="AU106" s="20" t="e">
        <f>VLOOKUP($D106,'DATA PENGUKURAN GARDU'!$A:$BS,44,0)</f>
        <v>#N/A</v>
      </c>
      <c r="AV106" s="21" t="e">
        <f t="shared" si="58"/>
        <v>#N/A</v>
      </c>
      <c r="AW106" s="20" t="e">
        <f>VLOOKUP($D106,'DATA PENGUKURAN GARDU'!$A:$BS,46,0)</f>
        <v>#N/A</v>
      </c>
      <c r="AX106" s="21" t="e">
        <f t="shared" si="59"/>
        <v>#N/A</v>
      </c>
      <c r="AY106" s="20" t="e">
        <f>VLOOKUP($D106,'DATA PENGUKURAN GARDU'!$A:$BS,46,0)</f>
        <v>#N/A</v>
      </c>
      <c r="AZ106" s="20" t="e">
        <f>VLOOKUP($D106,'DATA PENGUKURAN GARDU'!$A:$BS,53,0)</f>
        <v>#N/A</v>
      </c>
      <c r="BA106" s="20" t="e">
        <f>VLOOKUP($D106,'DATA PENGUKURAN GARDU'!$A:$BS,54,0)</f>
        <v>#N/A</v>
      </c>
      <c r="BB106" s="17" t="e">
        <f>VLOOKUP($E106,'DATA PENGUKURAN GARDU'!$A:$BS,42,0)</f>
        <v>#N/A</v>
      </c>
      <c r="BC106" s="23" t="e">
        <f t="shared" si="60"/>
        <v>#N/A</v>
      </c>
      <c r="BD106" s="17" t="e">
        <f>VLOOKUP($E106,'DATA PENGUKURAN GARDU'!$A:$BS,44,0)</f>
        <v>#N/A</v>
      </c>
      <c r="BE106" s="23" t="e">
        <f t="shared" si="61"/>
        <v>#N/A</v>
      </c>
      <c r="BF106" s="17" t="e">
        <f>VLOOKUP($E106,'DATA PENGUKURAN GARDU'!$A:$BS,46,0)</f>
        <v>#N/A</v>
      </c>
      <c r="BG106" s="23" t="e">
        <f t="shared" si="62"/>
        <v>#N/A</v>
      </c>
      <c r="BH106" s="17" t="e">
        <f>VLOOKUP($E106,'DATA PENGUKURAN GARDU'!$A:$BS,46,0)</f>
        <v>#N/A</v>
      </c>
      <c r="BI106" s="17" t="e">
        <f>VLOOKUP($E106,'DATA PENGUKURAN GARDU'!$A:$BS,53,0)</f>
        <v>#N/A</v>
      </c>
      <c r="BJ106" s="17" t="e">
        <f>VLOOKUP($E106,'DATA PENGUKURAN GARDU'!$A:$BS,54,0)</f>
        <v>#N/A</v>
      </c>
      <c r="BK106" s="20" t="e">
        <f t="shared" si="63"/>
        <v>#N/A</v>
      </c>
      <c r="BL106" s="20" t="e">
        <f t="shared" si="64"/>
        <v>#N/A</v>
      </c>
      <c r="BM106" s="20" t="e">
        <f t="shared" si="65"/>
        <v>#N/A</v>
      </c>
      <c r="BN106" s="25" t="e">
        <f t="shared" si="66"/>
        <v>#N/A</v>
      </c>
      <c r="BO106" s="26" t="str">
        <f t="shared" si="67"/>
        <v>0</v>
      </c>
      <c r="BP106" s="21" t="e">
        <f t="shared" si="68"/>
        <v>#VALUE!</v>
      </c>
      <c r="BQ106" s="20" t="e">
        <f t="shared" si="69"/>
        <v>#N/A</v>
      </c>
      <c r="BR106" s="20" t="e">
        <v>#N/A</v>
      </c>
      <c r="BS106" s="9" t="e">
        <v>#N/A</v>
      </c>
      <c r="BT106" s="2" t="e">
        <f t="shared" si="70"/>
        <v>#VALUE!</v>
      </c>
      <c r="BU106" s="2" t="e">
        <f t="shared" si="38"/>
        <v>#N/A</v>
      </c>
      <c r="BV106" s="2" t="e">
        <f t="shared" si="39"/>
        <v>#N/A</v>
      </c>
    </row>
    <row r="107" s="2" customFormat="1" ht="22.95" customHeight="1" spans="1:74">
      <c r="A107" s="9" t="str">
        <f t="shared" si="40"/>
        <v>KMO 8.1Induk</v>
      </c>
      <c r="B107" s="9" t="str">
        <f t="shared" si="41"/>
        <v>KMO 8.1jurusan 1</v>
      </c>
      <c r="C107" s="9" t="str">
        <f t="shared" si="42"/>
        <v>KMO 8.1jurusan 2</v>
      </c>
      <c r="D107" s="9" t="str">
        <f t="shared" si="43"/>
        <v>KMO 8.1jurusan 3</v>
      </c>
      <c r="E107" s="9" t="str">
        <f t="shared" si="44"/>
        <v>KMO 8.1jurusan 4</v>
      </c>
      <c r="F107" s="10" t="s">
        <v>177</v>
      </c>
      <c r="G107" s="10" t="s">
        <v>8</v>
      </c>
      <c r="H107" s="10" t="s">
        <v>178</v>
      </c>
      <c r="I107" s="10">
        <v>0.723419</v>
      </c>
      <c r="J107" s="10">
        <v>124.363181</v>
      </c>
      <c r="K107" s="10" t="s">
        <v>7465</v>
      </c>
      <c r="L107" s="10" t="s">
        <v>7465</v>
      </c>
      <c r="M107" s="10" t="s">
        <v>7465</v>
      </c>
      <c r="N107" s="14">
        <f t="shared" si="45"/>
        <v>0</v>
      </c>
      <c r="O107" s="15" t="e">
        <f t="shared" si="46"/>
        <v>#VALUE!</v>
      </c>
      <c r="P107" s="15" t="e">
        <f t="shared" si="47"/>
        <v>#VALUE!</v>
      </c>
      <c r="Q107" s="17" t="e">
        <f>VLOOKUP($A107,'DATA PENGUKURAN GARDU'!$A:$BS,42,0)</f>
        <v>#N/A</v>
      </c>
      <c r="R107" s="18" t="e">
        <f t="shared" si="48"/>
        <v>#N/A</v>
      </c>
      <c r="S107" s="17" t="e">
        <f>VLOOKUP($A107,'DATA PENGUKURAN GARDU'!$A:$BS,44,0)</f>
        <v>#N/A</v>
      </c>
      <c r="T107" s="18" t="e">
        <f t="shared" si="49"/>
        <v>#N/A</v>
      </c>
      <c r="U107" s="17" t="e">
        <f>VLOOKUP($A107,'DATA PENGUKURAN GARDU'!$A:$BS,46,0)</f>
        <v>#N/A</v>
      </c>
      <c r="V107" s="18" t="e">
        <f t="shared" si="50"/>
        <v>#N/A</v>
      </c>
      <c r="W107" s="17" t="e">
        <f>VLOOKUP($A107,'DATA PENGUKURAN GARDU'!$A:$BS,48,0)</f>
        <v>#N/A</v>
      </c>
      <c r="X107" s="17" t="e">
        <f>VLOOKUP($A107,'DATA PENGUKURAN GARDU'!$A:$BS,53,0)</f>
        <v>#N/A</v>
      </c>
      <c r="Y107" s="17" t="e">
        <f>VLOOKUP($A107,'DATA PENGUKURAN GARDU'!$A:$BS,54,0)</f>
        <v>#N/A</v>
      </c>
      <c r="Z107" s="17" t="e">
        <f>VLOOKUP($A107,'DATA PENGUKURAN GARDU'!$A:$BS,55,0)</f>
        <v>#N/A</v>
      </c>
      <c r="AA107" s="20" t="e">
        <f>VLOOKUP($B107,'DATA PENGUKURAN GARDU'!$A:$BS,42,0)</f>
        <v>#N/A</v>
      </c>
      <c r="AB107" s="21" t="e">
        <f t="shared" si="51"/>
        <v>#N/A</v>
      </c>
      <c r="AC107" s="20" t="e">
        <f>VLOOKUP($B107,'DATA PENGUKURAN GARDU'!$A:$BS,44,0)</f>
        <v>#N/A</v>
      </c>
      <c r="AD107" s="21" t="e">
        <f t="shared" si="52"/>
        <v>#N/A</v>
      </c>
      <c r="AE107" s="20" t="e">
        <f>VLOOKUP($B107,'DATA PENGUKURAN GARDU'!$A:$BS,46,0)</f>
        <v>#N/A</v>
      </c>
      <c r="AF107" s="21" t="e">
        <f t="shared" si="53"/>
        <v>#N/A</v>
      </c>
      <c r="AG107" s="20" t="e">
        <f>VLOOKUP($B107,'DATA PENGUKURAN GARDU'!$A:$BS,46,0)</f>
        <v>#N/A</v>
      </c>
      <c r="AH107" s="20" t="e">
        <f>VLOOKUP($B107,'DATA PENGUKURAN GARDU'!$A:$BS,53,0)</f>
        <v>#N/A</v>
      </c>
      <c r="AI107" s="20" t="e">
        <f>VLOOKUP($B107,'DATA PENGUKURAN GARDU'!$A:$BS,54,0)</f>
        <v>#N/A</v>
      </c>
      <c r="AJ107" s="17" t="e">
        <f>VLOOKUP($C107,'DATA PENGUKURAN GARDU'!$A:$BS,42,0)</f>
        <v>#N/A</v>
      </c>
      <c r="AK107" s="23" t="e">
        <f t="shared" si="54"/>
        <v>#N/A</v>
      </c>
      <c r="AL107" s="17" t="e">
        <f>VLOOKUP($C107,'DATA PENGUKURAN GARDU'!$A:$BS,44,0)</f>
        <v>#N/A</v>
      </c>
      <c r="AM107" s="23" t="e">
        <f t="shared" si="55"/>
        <v>#N/A</v>
      </c>
      <c r="AN107" s="17" t="e">
        <f>VLOOKUP($C107,'DATA PENGUKURAN GARDU'!$A:$BS,46,0)</f>
        <v>#N/A</v>
      </c>
      <c r="AO107" s="23" t="e">
        <f t="shared" si="56"/>
        <v>#N/A</v>
      </c>
      <c r="AP107" s="17" t="e">
        <f>VLOOKUP($C107,'DATA PENGUKURAN GARDU'!$A:$BS,46,0)</f>
        <v>#N/A</v>
      </c>
      <c r="AQ107" s="17" t="e">
        <f>VLOOKUP($C107,'DATA PENGUKURAN GARDU'!$A:$BS,53,0)</f>
        <v>#N/A</v>
      </c>
      <c r="AR107" s="17" t="e">
        <f>VLOOKUP($C107,'DATA PENGUKURAN GARDU'!$A:$BS,54,0)</f>
        <v>#N/A</v>
      </c>
      <c r="AS107" s="20" t="e">
        <f>VLOOKUP($D107,'DATA PENGUKURAN GARDU'!$A:$BS,42,0)</f>
        <v>#N/A</v>
      </c>
      <c r="AT107" s="21" t="e">
        <f t="shared" si="57"/>
        <v>#N/A</v>
      </c>
      <c r="AU107" s="20" t="e">
        <f>VLOOKUP($D107,'DATA PENGUKURAN GARDU'!$A:$BS,44,0)</f>
        <v>#N/A</v>
      </c>
      <c r="AV107" s="21" t="e">
        <f t="shared" si="58"/>
        <v>#N/A</v>
      </c>
      <c r="AW107" s="20" t="e">
        <f>VLOOKUP($D107,'DATA PENGUKURAN GARDU'!$A:$BS,46,0)</f>
        <v>#N/A</v>
      </c>
      <c r="AX107" s="21" t="e">
        <f t="shared" si="59"/>
        <v>#N/A</v>
      </c>
      <c r="AY107" s="20" t="e">
        <f>VLOOKUP($D107,'DATA PENGUKURAN GARDU'!$A:$BS,46,0)</f>
        <v>#N/A</v>
      </c>
      <c r="AZ107" s="20" t="e">
        <f>VLOOKUP($D107,'DATA PENGUKURAN GARDU'!$A:$BS,53,0)</f>
        <v>#N/A</v>
      </c>
      <c r="BA107" s="20" t="e">
        <f>VLOOKUP($D107,'DATA PENGUKURAN GARDU'!$A:$BS,54,0)</f>
        <v>#N/A</v>
      </c>
      <c r="BB107" s="17" t="e">
        <f>VLOOKUP($E107,'DATA PENGUKURAN GARDU'!$A:$BS,42,0)</f>
        <v>#N/A</v>
      </c>
      <c r="BC107" s="23" t="e">
        <f t="shared" si="60"/>
        <v>#N/A</v>
      </c>
      <c r="BD107" s="17" t="e">
        <f>VLOOKUP($E107,'DATA PENGUKURAN GARDU'!$A:$BS,44,0)</f>
        <v>#N/A</v>
      </c>
      <c r="BE107" s="23" t="e">
        <f t="shared" si="61"/>
        <v>#N/A</v>
      </c>
      <c r="BF107" s="17" t="e">
        <f>VLOOKUP($E107,'DATA PENGUKURAN GARDU'!$A:$BS,46,0)</f>
        <v>#N/A</v>
      </c>
      <c r="BG107" s="23" t="e">
        <f t="shared" si="62"/>
        <v>#N/A</v>
      </c>
      <c r="BH107" s="17" t="e">
        <f>VLOOKUP($E107,'DATA PENGUKURAN GARDU'!$A:$BS,46,0)</f>
        <v>#N/A</v>
      </c>
      <c r="BI107" s="17" t="e">
        <f>VLOOKUP($E107,'DATA PENGUKURAN GARDU'!$A:$BS,53,0)</f>
        <v>#N/A</v>
      </c>
      <c r="BJ107" s="17" t="e">
        <f>VLOOKUP($E107,'DATA PENGUKURAN GARDU'!$A:$BS,54,0)</f>
        <v>#N/A</v>
      </c>
      <c r="BK107" s="20" t="e">
        <f t="shared" si="63"/>
        <v>#N/A</v>
      </c>
      <c r="BL107" s="20" t="e">
        <f t="shared" si="64"/>
        <v>#N/A</v>
      </c>
      <c r="BM107" s="20" t="e">
        <f t="shared" si="65"/>
        <v>#N/A</v>
      </c>
      <c r="BN107" s="25" t="e">
        <f t="shared" si="66"/>
        <v>#N/A</v>
      </c>
      <c r="BO107" s="26" t="str">
        <f t="shared" si="67"/>
        <v>0</v>
      </c>
      <c r="BP107" s="21" t="e">
        <f t="shared" si="68"/>
        <v>#VALUE!</v>
      </c>
      <c r="BQ107" s="20" t="e">
        <f t="shared" si="69"/>
        <v>#N/A</v>
      </c>
      <c r="BR107" s="20" t="e">
        <v>#N/A</v>
      </c>
      <c r="BS107" s="9" t="e">
        <v>#N/A</v>
      </c>
      <c r="BT107" s="2" t="e">
        <f t="shared" si="70"/>
        <v>#VALUE!</v>
      </c>
      <c r="BU107" s="2" t="e">
        <f t="shared" si="38"/>
        <v>#N/A</v>
      </c>
      <c r="BV107" s="2" t="e">
        <f t="shared" si="39"/>
        <v>#N/A</v>
      </c>
    </row>
    <row r="108" s="2" customFormat="1" ht="22.95" customHeight="1" spans="1:74">
      <c r="A108" s="9" t="str">
        <f t="shared" si="40"/>
        <v>KMO 224Induk</v>
      </c>
      <c r="B108" s="9" t="str">
        <f t="shared" si="41"/>
        <v>KMO 224jurusan 1</v>
      </c>
      <c r="C108" s="9" t="str">
        <f t="shared" si="42"/>
        <v>KMO 224jurusan 2</v>
      </c>
      <c r="D108" s="9" t="str">
        <f t="shared" si="43"/>
        <v>KMO 224jurusan 3</v>
      </c>
      <c r="E108" s="9" t="str">
        <f t="shared" si="44"/>
        <v>KMO 224jurusan 4</v>
      </c>
      <c r="F108" s="10" t="s">
        <v>179</v>
      </c>
      <c r="G108" s="10" t="s">
        <v>8</v>
      </c>
      <c r="H108" s="10" t="s">
        <v>180</v>
      </c>
      <c r="I108" s="10">
        <v>0.854865015</v>
      </c>
      <c r="J108" s="10">
        <v>124.6273498535</v>
      </c>
      <c r="K108" s="10" t="s">
        <v>7465</v>
      </c>
      <c r="L108" s="10" t="s">
        <v>7465</v>
      </c>
      <c r="M108" s="10" t="s">
        <v>7465</v>
      </c>
      <c r="N108" s="14">
        <f t="shared" si="45"/>
        <v>0</v>
      </c>
      <c r="O108" s="15" t="e">
        <f t="shared" si="46"/>
        <v>#VALUE!</v>
      </c>
      <c r="P108" s="15" t="e">
        <f t="shared" si="47"/>
        <v>#VALUE!</v>
      </c>
      <c r="Q108" s="17" t="e">
        <f>VLOOKUP($A108,'DATA PENGUKURAN GARDU'!$A:$BS,42,0)</f>
        <v>#N/A</v>
      </c>
      <c r="R108" s="18" t="e">
        <f t="shared" si="48"/>
        <v>#N/A</v>
      </c>
      <c r="S108" s="17" t="e">
        <f>VLOOKUP($A108,'DATA PENGUKURAN GARDU'!$A:$BS,44,0)</f>
        <v>#N/A</v>
      </c>
      <c r="T108" s="18" t="e">
        <f t="shared" si="49"/>
        <v>#N/A</v>
      </c>
      <c r="U108" s="17" t="e">
        <f>VLOOKUP($A108,'DATA PENGUKURAN GARDU'!$A:$BS,46,0)</f>
        <v>#N/A</v>
      </c>
      <c r="V108" s="18" t="e">
        <f t="shared" si="50"/>
        <v>#N/A</v>
      </c>
      <c r="W108" s="17" t="e">
        <f>VLOOKUP($A108,'DATA PENGUKURAN GARDU'!$A:$BS,48,0)</f>
        <v>#N/A</v>
      </c>
      <c r="X108" s="17" t="e">
        <f>VLOOKUP($A108,'DATA PENGUKURAN GARDU'!$A:$BS,53,0)</f>
        <v>#N/A</v>
      </c>
      <c r="Y108" s="17" t="e">
        <f>VLOOKUP($A108,'DATA PENGUKURAN GARDU'!$A:$BS,54,0)</f>
        <v>#N/A</v>
      </c>
      <c r="Z108" s="17" t="e">
        <f>VLOOKUP($A108,'DATA PENGUKURAN GARDU'!$A:$BS,55,0)</f>
        <v>#N/A</v>
      </c>
      <c r="AA108" s="20" t="e">
        <f>VLOOKUP($B108,'DATA PENGUKURAN GARDU'!$A:$BS,42,0)</f>
        <v>#N/A</v>
      </c>
      <c r="AB108" s="21" t="e">
        <f t="shared" si="51"/>
        <v>#N/A</v>
      </c>
      <c r="AC108" s="20" t="e">
        <f>VLOOKUP($B108,'DATA PENGUKURAN GARDU'!$A:$BS,44,0)</f>
        <v>#N/A</v>
      </c>
      <c r="AD108" s="21" t="e">
        <f t="shared" si="52"/>
        <v>#N/A</v>
      </c>
      <c r="AE108" s="20" t="e">
        <f>VLOOKUP($B108,'DATA PENGUKURAN GARDU'!$A:$BS,46,0)</f>
        <v>#N/A</v>
      </c>
      <c r="AF108" s="21" t="e">
        <f t="shared" si="53"/>
        <v>#N/A</v>
      </c>
      <c r="AG108" s="20" t="e">
        <f>VLOOKUP($B108,'DATA PENGUKURAN GARDU'!$A:$BS,46,0)</f>
        <v>#N/A</v>
      </c>
      <c r="AH108" s="20" t="e">
        <f>VLOOKUP($B108,'DATA PENGUKURAN GARDU'!$A:$BS,53,0)</f>
        <v>#N/A</v>
      </c>
      <c r="AI108" s="20" t="e">
        <f>VLOOKUP($B108,'DATA PENGUKURAN GARDU'!$A:$BS,54,0)</f>
        <v>#N/A</v>
      </c>
      <c r="AJ108" s="17" t="e">
        <f>VLOOKUP($C108,'DATA PENGUKURAN GARDU'!$A:$BS,42,0)</f>
        <v>#N/A</v>
      </c>
      <c r="AK108" s="23" t="e">
        <f t="shared" si="54"/>
        <v>#N/A</v>
      </c>
      <c r="AL108" s="17" t="e">
        <f>VLOOKUP($C108,'DATA PENGUKURAN GARDU'!$A:$BS,44,0)</f>
        <v>#N/A</v>
      </c>
      <c r="AM108" s="23" t="e">
        <f t="shared" si="55"/>
        <v>#N/A</v>
      </c>
      <c r="AN108" s="17" t="e">
        <f>VLOOKUP($C108,'DATA PENGUKURAN GARDU'!$A:$BS,46,0)</f>
        <v>#N/A</v>
      </c>
      <c r="AO108" s="23" t="e">
        <f t="shared" si="56"/>
        <v>#N/A</v>
      </c>
      <c r="AP108" s="17" t="e">
        <f>VLOOKUP($C108,'DATA PENGUKURAN GARDU'!$A:$BS,46,0)</f>
        <v>#N/A</v>
      </c>
      <c r="AQ108" s="17" t="e">
        <f>VLOOKUP($C108,'DATA PENGUKURAN GARDU'!$A:$BS,53,0)</f>
        <v>#N/A</v>
      </c>
      <c r="AR108" s="17" t="e">
        <f>VLOOKUP($C108,'DATA PENGUKURAN GARDU'!$A:$BS,54,0)</f>
        <v>#N/A</v>
      </c>
      <c r="AS108" s="20" t="e">
        <f>VLOOKUP($D108,'DATA PENGUKURAN GARDU'!$A:$BS,42,0)</f>
        <v>#N/A</v>
      </c>
      <c r="AT108" s="21" t="e">
        <f t="shared" si="57"/>
        <v>#N/A</v>
      </c>
      <c r="AU108" s="20" t="e">
        <f>VLOOKUP($D108,'DATA PENGUKURAN GARDU'!$A:$BS,44,0)</f>
        <v>#N/A</v>
      </c>
      <c r="AV108" s="21" t="e">
        <f t="shared" si="58"/>
        <v>#N/A</v>
      </c>
      <c r="AW108" s="20" t="e">
        <f>VLOOKUP($D108,'DATA PENGUKURAN GARDU'!$A:$BS,46,0)</f>
        <v>#N/A</v>
      </c>
      <c r="AX108" s="21" t="e">
        <f t="shared" si="59"/>
        <v>#N/A</v>
      </c>
      <c r="AY108" s="20" t="e">
        <f>VLOOKUP($D108,'DATA PENGUKURAN GARDU'!$A:$BS,46,0)</f>
        <v>#N/A</v>
      </c>
      <c r="AZ108" s="20" t="e">
        <f>VLOOKUP($D108,'DATA PENGUKURAN GARDU'!$A:$BS,53,0)</f>
        <v>#N/A</v>
      </c>
      <c r="BA108" s="20" t="e">
        <f>VLOOKUP($D108,'DATA PENGUKURAN GARDU'!$A:$BS,54,0)</f>
        <v>#N/A</v>
      </c>
      <c r="BB108" s="17" t="e">
        <f>VLOOKUP($E108,'DATA PENGUKURAN GARDU'!$A:$BS,42,0)</f>
        <v>#N/A</v>
      </c>
      <c r="BC108" s="23" t="e">
        <f t="shared" si="60"/>
        <v>#N/A</v>
      </c>
      <c r="BD108" s="17" t="e">
        <f>VLOOKUP($E108,'DATA PENGUKURAN GARDU'!$A:$BS,44,0)</f>
        <v>#N/A</v>
      </c>
      <c r="BE108" s="23" t="e">
        <f t="shared" si="61"/>
        <v>#N/A</v>
      </c>
      <c r="BF108" s="17" t="e">
        <f>VLOOKUP($E108,'DATA PENGUKURAN GARDU'!$A:$BS,46,0)</f>
        <v>#N/A</v>
      </c>
      <c r="BG108" s="23" t="e">
        <f t="shared" si="62"/>
        <v>#N/A</v>
      </c>
      <c r="BH108" s="17" t="e">
        <f>VLOOKUP($E108,'DATA PENGUKURAN GARDU'!$A:$BS,46,0)</f>
        <v>#N/A</v>
      </c>
      <c r="BI108" s="17" t="e">
        <f>VLOOKUP($E108,'DATA PENGUKURAN GARDU'!$A:$BS,53,0)</f>
        <v>#N/A</v>
      </c>
      <c r="BJ108" s="17" t="e">
        <f>VLOOKUP($E108,'DATA PENGUKURAN GARDU'!$A:$BS,54,0)</f>
        <v>#N/A</v>
      </c>
      <c r="BK108" s="20" t="e">
        <f t="shared" si="63"/>
        <v>#N/A</v>
      </c>
      <c r="BL108" s="20" t="e">
        <f t="shared" si="64"/>
        <v>#N/A</v>
      </c>
      <c r="BM108" s="20" t="e">
        <f t="shared" si="65"/>
        <v>#N/A</v>
      </c>
      <c r="BN108" s="25" t="e">
        <f t="shared" si="66"/>
        <v>#N/A</v>
      </c>
      <c r="BO108" s="26" t="str">
        <f t="shared" si="67"/>
        <v>0</v>
      </c>
      <c r="BP108" s="21" t="e">
        <f t="shared" si="68"/>
        <v>#VALUE!</v>
      </c>
      <c r="BQ108" s="20" t="e">
        <f t="shared" si="69"/>
        <v>#N/A</v>
      </c>
      <c r="BR108" s="20" t="e">
        <v>#N/A</v>
      </c>
      <c r="BS108" s="9" t="e">
        <v>#N/A</v>
      </c>
      <c r="BT108" s="2" t="e">
        <f t="shared" si="70"/>
        <v>#VALUE!</v>
      </c>
      <c r="BU108" s="2" t="e">
        <f t="shared" si="38"/>
        <v>#N/A</v>
      </c>
      <c r="BV108" s="2" t="e">
        <f t="shared" si="39"/>
        <v>#N/A</v>
      </c>
    </row>
    <row r="109" s="2" customFormat="1" ht="22.95" customHeight="1" spans="1:74">
      <c r="A109" s="9" t="str">
        <f t="shared" si="40"/>
        <v>KMO 226Induk</v>
      </c>
      <c r="B109" s="9" t="str">
        <f t="shared" si="41"/>
        <v>KMO 226jurusan 1</v>
      </c>
      <c r="C109" s="9" t="str">
        <f t="shared" si="42"/>
        <v>KMO 226jurusan 2</v>
      </c>
      <c r="D109" s="9" t="str">
        <f t="shared" si="43"/>
        <v>KMO 226jurusan 3</v>
      </c>
      <c r="E109" s="9" t="str">
        <f t="shared" si="44"/>
        <v>KMO 226jurusan 4</v>
      </c>
      <c r="F109" s="10" t="s">
        <v>84</v>
      </c>
      <c r="G109" s="10" t="s">
        <v>8</v>
      </c>
      <c r="H109" s="10" t="s">
        <v>181</v>
      </c>
      <c r="I109" s="10">
        <v>0.768177</v>
      </c>
      <c r="J109" s="10">
        <v>124.61631</v>
      </c>
      <c r="K109" s="10" t="s">
        <v>7465</v>
      </c>
      <c r="L109" s="10" t="s">
        <v>7465</v>
      </c>
      <c r="M109" s="10" t="s">
        <v>7465</v>
      </c>
      <c r="N109" s="14">
        <f t="shared" si="45"/>
        <v>0</v>
      </c>
      <c r="O109" s="15" t="e">
        <f t="shared" si="46"/>
        <v>#VALUE!</v>
      </c>
      <c r="P109" s="15" t="e">
        <f t="shared" si="47"/>
        <v>#VALUE!</v>
      </c>
      <c r="Q109" s="17" t="e">
        <f>VLOOKUP($A109,'DATA PENGUKURAN GARDU'!$A:$BS,42,0)</f>
        <v>#N/A</v>
      </c>
      <c r="R109" s="18" t="e">
        <f t="shared" si="48"/>
        <v>#N/A</v>
      </c>
      <c r="S109" s="17" t="e">
        <f>VLOOKUP($A109,'DATA PENGUKURAN GARDU'!$A:$BS,44,0)</f>
        <v>#N/A</v>
      </c>
      <c r="T109" s="18" t="e">
        <f t="shared" si="49"/>
        <v>#N/A</v>
      </c>
      <c r="U109" s="17" t="e">
        <f>VLOOKUP($A109,'DATA PENGUKURAN GARDU'!$A:$BS,46,0)</f>
        <v>#N/A</v>
      </c>
      <c r="V109" s="18" t="e">
        <f t="shared" si="50"/>
        <v>#N/A</v>
      </c>
      <c r="W109" s="17" t="e">
        <f>VLOOKUP($A109,'DATA PENGUKURAN GARDU'!$A:$BS,48,0)</f>
        <v>#N/A</v>
      </c>
      <c r="X109" s="17" t="e">
        <f>VLOOKUP($A109,'DATA PENGUKURAN GARDU'!$A:$BS,53,0)</f>
        <v>#N/A</v>
      </c>
      <c r="Y109" s="17" t="e">
        <f>VLOOKUP($A109,'DATA PENGUKURAN GARDU'!$A:$BS,54,0)</f>
        <v>#N/A</v>
      </c>
      <c r="Z109" s="17" t="e">
        <f>VLOOKUP($A109,'DATA PENGUKURAN GARDU'!$A:$BS,55,0)</f>
        <v>#N/A</v>
      </c>
      <c r="AA109" s="20" t="e">
        <f>VLOOKUP($B109,'DATA PENGUKURAN GARDU'!$A:$BS,42,0)</f>
        <v>#N/A</v>
      </c>
      <c r="AB109" s="21" t="e">
        <f t="shared" si="51"/>
        <v>#N/A</v>
      </c>
      <c r="AC109" s="20" t="e">
        <f>VLOOKUP($B109,'DATA PENGUKURAN GARDU'!$A:$BS,44,0)</f>
        <v>#N/A</v>
      </c>
      <c r="AD109" s="21" t="e">
        <f t="shared" si="52"/>
        <v>#N/A</v>
      </c>
      <c r="AE109" s="20" t="e">
        <f>VLOOKUP($B109,'DATA PENGUKURAN GARDU'!$A:$BS,46,0)</f>
        <v>#N/A</v>
      </c>
      <c r="AF109" s="21" t="e">
        <f t="shared" si="53"/>
        <v>#N/A</v>
      </c>
      <c r="AG109" s="20" t="e">
        <f>VLOOKUP($B109,'DATA PENGUKURAN GARDU'!$A:$BS,46,0)</f>
        <v>#N/A</v>
      </c>
      <c r="AH109" s="20" t="e">
        <f>VLOOKUP($B109,'DATA PENGUKURAN GARDU'!$A:$BS,53,0)</f>
        <v>#N/A</v>
      </c>
      <c r="AI109" s="20" t="e">
        <f>VLOOKUP($B109,'DATA PENGUKURAN GARDU'!$A:$BS,54,0)</f>
        <v>#N/A</v>
      </c>
      <c r="AJ109" s="17" t="e">
        <f>VLOOKUP($C109,'DATA PENGUKURAN GARDU'!$A:$BS,42,0)</f>
        <v>#N/A</v>
      </c>
      <c r="AK109" s="23" t="e">
        <f t="shared" si="54"/>
        <v>#N/A</v>
      </c>
      <c r="AL109" s="17" t="e">
        <f>VLOOKUP($C109,'DATA PENGUKURAN GARDU'!$A:$BS,44,0)</f>
        <v>#N/A</v>
      </c>
      <c r="AM109" s="23" t="e">
        <f t="shared" si="55"/>
        <v>#N/A</v>
      </c>
      <c r="AN109" s="17" t="e">
        <f>VLOOKUP($C109,'DATA PENGUKURAN GARDU'!$A:$BS,46,0)</f>
        <v>#N/A</v>
      </c>
      <c r="AO109" s="23" t="e">
        <f t="shared" si="56"/>
        <v>#N/A</v>
      </c>
      <c r="AP109" s="17" t="e">
        <f>VLOOKUP($C109,'DATA PENGUKURAN GARDU'!$A:$BS,46,0)</f>
        <v>#N/A</v>
      </c>
      <c r="AQ109" s="17" t="e">
        <f>VLOOKUP($C109,'DATA PENGUKURAN GARDU'!$A:$BS,53,0)</f>
        <v>#N/A</v>
      </c>
      <c r="AR109" s="17" t="e">
        <f>VLOOKUP($C109,'DATA PENGUKURAN GARDU'!$A:$BS,54,0)</f>
        <v>#N/A</v>
      </c>
      <c r="AS109" s="20" t="e">
        <f>VLOOKUP($D109,'DATA PENGUKURAN GARDU'!$A:$BS,42,0)</f>
        <v>#N/A</v>
      </c>
      <c r="AT109" s="21" t="e">
        <f t="shared" si="57"/>
        <v>#N/A</v>
      </c>
      <c r="AU109" s="20" t="e">
        <f>VLOOKUP($D109,'DATA PENGUKURAN GARDU'!$A:$BS,44,0)</f>
        <v>#N/A</v>
      </c>
      <c r="AV109" s="21" t="e">
        <f t="shared" si="58"/>
        <v>#N/A</v>
      </c>
      <c r="AW109" s="20" t="e">
        <f>VLOOKUP($D109,'DATA PENGUKURAN GARDU'!$A:$BS,46,0)</f>
        <v>#N/A</v>
      </c>
      <c r="AX109" s="21" t="e">
        <f t="shared" si="59"/>
        <v>#N/A</v>
      </c>
      <c r="AY109" s="20" t="e">
        <f>VLOOKUP($D109,'DATA PENGUKURAN GARDU'!$A:$BS,46,0)</f>
        <v>#N/A</v>
      </c>
      <c r="AZ109" s="20" t="e">
        <f>VLOOKUP($D109,'DATA PENGUKURAN GARDU'!$A:$BS,53,0)</f>
        <v>#N/A</v>
      </c>
      <c r="BA109" s="20" t="e">
        <f>VLOOKUP($D109,'DATA PENGUKURAN GARDU'!$A:$BS,54,0)</f>
        <v>#N/A</v>
      </c>
      <c r="BB109" s="17" t="e">
        <f>VLOOKUP($E109,'DATA PENGUKURAN GARDU'!$A:$BS,42,0)</f>
        <v>#N/A</v>
      </c>
      <c r="BC109" s="23" t="e">
        <f t="shared" si="60"/>
        <v>#N/A</v>
      </c>
      <c r="BD109" s="17" t="e">
        <f>VLOOKUP($E109,'DATA PENGUKURAN GARDU'!$A:$BS,44,0)</f>
        <v>#N/A</v>
      </c>
      <c r="BE109" s="23" t="e">
        <f t="shared" si="61"/>
        <v>#N/A</v>
      </c>
      <c r="BF109" s="17" t="e">
        <f>VLOOKUP($E109,'DATA PENGUKURAN GARDU'!$A:$BS,46,0)</f>
        <v>#N/A</v>
      </c>
      <c r="BG109" s="23" t="e">
        <f t="shared" si="62"/>
        <v>#N/A</v>
      </c>
      <c r="BH109" s="17" t="e">
        <f>VLOOKUP($E109,'DATA PENGUKURAN GARDU'!$A:$BS,46,0)</f>
        <v>#N/A</v>
      </c>
      <c r="BI109" s="17" t="e">
        <f>VLOOKUP($E109,'DATA PENGUKURAN GARDU'!$A:$BS,53,0)</f>
        <v>#N/A</v>
      </c>
      <c r="BJ109" s="17" t="e">
        <f>VLOOKUP($E109,'DATA PENGUKURAN GARDU'!$A:$BS,54,0)</f>
        <v>#N/A</v>
      </c>
      <c r="BK109" s="20" t="e">
        <f t="shared" si="63"/>
        <v>#N/A</v>
      </c>
      <c r="BL109" s="20" t="e">
        <f t="shared" si="64"/>
        <v>#N/A</v>
      </c>
      <c r="BM109" s="20" t="e">
        <f t="shared" si="65"/>
        <v>#N/A</v>
      </c>
      <c r="BN109" s="25" t="e">
        <f t="shared" si="66"/>
        <v>#N/A</v>
      </c>
      <c r="BO109" s="26" t="str">
        <f t="shared" si="67"/>
        <v>0</v>
      </c>
      <c r="BP109" s="21" t="e">
        <f t="shared" si="68"/>
        <v>#VALUE!</v>
      </c>
      <c r="BQ109" s="20" t="e">
        <f t="shared" si="69"/>
        <v>#N/A</v>
      </c>
      <c r="BR109" s="20" t="e">
        <v>#N/A</v>
      </c>
      <c r="BS109" s="9" t="e">
        <v>#N/A</v>
      </c>
      <c r="BT109" s="2" t="e">
        <f t="shared" si="70"/>
        <v>#VALUE!</v>
      </c>
      <c r="BU109" s="2" t="e">
        <f t="shared" si="38"/>
        <v>#N/A</v>
      </c>
      <c r="BV109" s="2" t="e">
        <f t="shared" si="39"/>
        <v>#N/A</v>
      </c>
    </row>
    <row r="110" s="2" customFormat="1" ht="22.95" customHeight="1" spans="1:74">
      <c r="A110" s="9" t="str">
        <f t="shared" si="40"/>
        <v>KMO 167Induk</v>
      </c>
      <c r="B110" s="9" t="str">
        <f t="shared" si="41"/>
        <v>KMO 167jurusan 1</v>
      </c>
      <c r="C110" s="9" t="str">
        <f t="shared" si="42"/>
        <v>KMO 167jurusan 2</v>
      </c>
      <c r="D110" s="9" t="str">
        <f t="shared" si="43"/>
        <v>KMO 167jurusan 3</v>
      </c>
      <c r="E110" s="9" t="str">
        <f t="shared" si="44"/>
        <v>KMO 167jurusan 4</v>
      </c>
      <c r="F110" s="10" t="s">
        <v>157</v>
      </c>
      <c r="G110" s="10" t="s">
        <v>8</v>
      </c>
      <c r="H110" s="10" t="s">
        <v>182</v>
      </c>
      <c r="I110" s="10">
        <v>0.716790974</v>
      </c>
      <c r="J110" s="10">
        <v>124.5915908813</v>
      </c>
      <c r="K110" s="10" t="s">
        <v>7465</v>
      </c>
      <c r="L110" s="10" t="s">
        <v>7465</v>
      </c>
      <c r="M110" s="10" t="s">
        <v>7465</v>
      </c>
      <c r="N110" s="14">
        <f t="shared" si="45"/>
        <v>0</v>
      </c>
      <c r="O110" s="15" t="e">
        <f t="shared" si="46"/>
        <v>#VALUE!</v>
      </c>
      <c r="P110" s="15" t="e">
        <f t="shared" si="47"/>
        <v>#VALUE!</v>
      </c>
      <c r="Q110" s="17" t="e">
        <f>VLOOKUP($A110,'DATA PENGUKURAN GARDU'!$A:$BS,42,0)</f>
        <v>#N/A</v>
      </c>
      <c r="R110" s="18" t="e">
        <f t="shared" si="48"/>
        <v>#N/A</v>
      </c>
      <c r="S110" s="17" t="e">
        <f>VLOOKUP($A110,'DATA PENGUKURAN GARDU'!$A:$BS,44,0)</f>
        <v>#N/A</v>
      </c>
      <c r="T110" s="18" t="e">
        <f t="shared" si="49"/>
        <v>#N/A</v>
      </c>
      <c r="U110" s="17" t="e">
        <f>VLOOKUP($A110,'DATA PENGUKURAN GARDU'!$A:$BS,46,0)</f>
        <v>#N/A</v>
      </c>
      <c r="V110" s="18" t="e">
        <f t="shared" si="50"/>
        <v>#N/A</v>
      </c>
      <c r="W110" s="17" t="e">
        <f>VLOOKUP($A110,'DATA PENGUKURAN GARDU'!$A:$BS,48,0)</f>
        <v>#N/A</v>
      </c>
      <c r="X110" s="17" t="e">
        <f>VLOOKUP($A110,'DATA PENGUKURAN GARDU'!$A:$BS,53,0)</f>
        <v>#N/A</v>
      </c>
      <c r="Y110" s="17" t="e">
        <f>VLOOKUP($A110,'DATA PENGUKURAN GARDU'!$A:$BS,54,0)</f>
        <v>#N/A</v>
      </c>
      <c r="Z110" s="17" t="e">
        <f>VLOOKUP($A110,'DATA PENGUKURAN GARDU'!$A:$BS,55,0)</f>
        <v>#N/A</v>
      </c>
      <c r="AA110" s="20" t="e">
        <f>VLOOKUP($B110,'DATA PENGUKURAN GARDU'!$A:$BS,42,0)</f>
        <v>#N/A</v>
      </c>
      <c r="AB110" s="21" t="e">
        <f t="shared" si="51"/>
        <v>#N/A</v>
      </c>
      <c r="AC110" s="20" t="e">
        <f>VLOOKUP($B110,'DATA PENGUKURAN GARDU'!$A:$BS,44,0)</f>
        <v>#N/A</v>
      </c>
      <c r="AD110" s="21" t="e">
        <f t="shared" si="52"/>
        <v>#N/A</v>
      </c>
      <c r="AE110" s="20" t="e">
        <f>VLOOKUP($B110,'DATA PENGUKURAN GARDU'!$A:$BS,46,0)</f>
        <v>#N/A</v>
      </c>
      <c r="AF110" s="21" t="e">
        <f t="shared" si="53"/>
        <v>#N/A</v>
      </c>
      <c r="AG110" s="20" t="e">
        <f>VLOOKUP($B110,'DATA PENGUKURAN GARDU'!$A:$BS,46,0)</f>
        <v>#N/A</v>
      </c>
      <c r="AH110" s="20" t="e">
        <f>VLOOKUP($B110,'DATA PENGUKURAN GARDU'!$A:$BS,53,0)</f>
        <v>#N/A</v>
      </c>
      <c r="AI110" s="20" t="e">
        <f>VLOOKUP($B110,'DATA PENGUKURAN GARDU'!$A:$BS,54,0)</f>
        <v>#N/A</v>
      </c>
      <c r="AJ110" s="17" t="e">
        <f>VLOOKUP($C110,'DATA PENGUKURAN GARDU'!$A:$BS,42,0)</f>
        <v>#N/A</v>
      </c>
      <c r="AK110" s="23" t="e">
        <f t="shared" si="54"/>
        <v>#N/A</v>
      </c>
      <c r="AL110" s="17" t="e">
        <f>VLOOKUP($C110,'DATA PENGUKURAN GARDU'!$A:$BS,44,0)</f>
        <v>#N/A</v>
      </c>
      <c r="AM110" s="23" t="e">
        <f t="shared" si="55"/>
        <v>#N/A</v>
      </c>
      <c r="AN110" s="17" t="e">
        <f>VLOOKUP($C110,'DATA PENGUKURAN GARDU'!$A:$BS,46,0)</f>
        <v>#N/A</v>
      </c>
      <c r="AO110" s="23" t="e">
        <f t="shared" si="56"/>
        <v>#N/A</v>
      </c>
      <c r="AP110" s="17" t="e">
        <f>VLOOKUP($C110,'DATA PENGUKURAN GARDU'!$A:$BS,46,0)</f>
        <v>#N/A</v>
      </c>
      <c r="AQ110" s="17" t="e">
        <f>VLOOKUP($C110,'DATA PENGUKURAN GARDU'!$A:$BS,53,0)</f>
        <v>#N/A</v>
      </c>
      <c r="AR110" s="17" t="e">
        <f>VLOOKUP($C110,'DATA PENGUKURAN GARDU'!$A:$BS,54,0)</f>
        <v>#N/A</v>
      </c>
      <c r="AS110" s="20" t="e">
        <f>VLOOKUP($D110,'DATA PENGUKURAN GARDU'!$A:$BS,42,0)</f>
        <v>#N/A</v>
      </c>
      <c r="AT110" s="21" t="e">
        <f t="shared" si="57"/>
        <v>#N/A</v>
      </c>
      <c r="AU110" s="20" t="e">
        <f>VLOOKUP($D110,'DATA PENGUKURAN GARDU'!$A:$BS,44,0)</f>
        <v>#N/A</v>
      </c>
      <c r="AV110" s="21" t="e">
        <f t="shared" si="58"/>
        <v>#N/A</v>
      </c>
      <c r="AW110" s="20" t="e">
        <f>VLOOKUP($D110,'DATA PENGUKURAN GARDU'!$A:$BS,46,0)</f>
        <v>#N/A</v>
      </c>
      <c r="AX110" s="21" t="e">
        <f t="shared" si="59"/>
        <v>#N/A</v>
      </c>
      <c r="AY110" s="20" t="e">
        <f>VLOOKUP($D110,'DATA PENGUKURAN GARDU'!$A:$BS,46,0)</f>
        <v>#N/A</v>
      </c>
      <c r="AZ110" s="20" t="e">
        <f>VLOOKUP($D110,'DATA PENGUKURAN GARDU'!$A:$BS,53,0)</f>
        <v>#N/A</v>
      </c>
      <c r="BA110" s="20" t="e">
        <f>VLOOKUP($D110,'DATA PENGUKURAN GARDU'!$A:$BS,54,0)</f>
        <v>#N/A</v>
      </c>
      <c r="BB110" s="17" t="e">
        <f>VLOOKUP($E110,'DATA PENGUKURAN GARDU'!$A:$BS,42,0)</f>
        <v>#N/A</v>
      </c>
      <c r="BC110" s="23" t="e">
        <f t="shared" si="60"/>
        <v>#N/A</v>
      </c>
      <c r="BD110" s="17" t="e">
        <f>VLOOKUP($E110,'DATA PENGUKURAN GARDU'!$A:$BS,44,0)</f>
        <v>#N/A</v>
      </c>
      <c r="BE110" s="23" t="e">
        <f t="shared" si="61"/>
        <v>#N/A</v>
      </c>
      <c r="BF110" s="17" t="e">
        <f>VLOOKUP($E110,'DATA PENGUKURAN GARDU'!$A:$BS,46,0)</f>
        <v>#N/A</v>
      </c>
      <c r="BG110" s="23" t="e">
        <f t="shared" si="62"/>
        <v>#N/A</v>
      </c>
      <c r="BH110" s="17" t="e">
        <f>VLOOKUP($E110,'DATA PENGUKURAN GARDU'!$A:$BS,46,0)</f>
        <v>#N/A</v>
      </c>
      <c r="BI110" s="17" t="e">
        <f>VLOOKUP($E110,'DATA PENGUKURAN GARDU'!$A:$BS,53,0)</f>
        <v>#N/A</v>
      </c>
      <c r="BJ110" s="17" t="e">
        <f>VLOOKUP($E110,'DATA PENGUKURAN GARDU'!$A:$BS,54,0)</f>
        <v>#N/A</v>
      </c>
      <c r="BK110" s="20" t="e">
        <f t="shared" si="63"/>
        <v>#N/A</v>
      </c>
      <c r="BL110" s="20" t="e">
        <f t="shared" si="64"/>
        <v>#N/A</v>
      </c>
      <c r="BM110" s="20" t="e">
        <f t="shared" si="65"/>
        <v>#N/A</v>
      </c>
      <c r="BN110" s="25" t="e">
        <f t="shared" si="66"/>
        <v>#N/A</v>
      </c>
      <c r="BO110" s="26" t="str">
        <f t="shared" si="67"/>
        <v>0</v>
      </c>
      <c r="BP110" s="21" t="e">
        <f t="shared" si="68"/>
        <v>#VALUE!</v>
      </c>
      <c r="BQ110" s="20" t="e">
        <f t="shared" si="69"/>
        <v>#N/A</v>
      </c>
      <c r="BR110" s="20" t="e">
        <v>#N/A</v>
      </c>
      <c r="BS110" s="9" t="e">
        <v>#N/A</v>
      </c>
      <c r="BT110" s="2" t="e">
        <f t="shared" si="70"/>
        <v>#VALUE!</v>
      </c>
      <c r="BU110" s="2" t="e">
        <f t="shared" si="38"/>
        <v>#N/A</v>
      </c>
      <c r="BV110" s="2" t="e">
        <f t="shared" si="39"/>
        <v>#N/A</v>
      </c>
    </row>
    <row r="111" s="2" customFormat="1" ht="22.95" customHeight="1" spans="1:74">
      <c r="A111" s="9" t="str">
        <f t="shared" si="40"/>
        <v>KMO 191Induk</v>
      </c>
      <c r="B111" s="9" t="str">
        <f t="shared" si="41"/>
        <v>KMO 191jurusan 1</v>
      </c>
      <c r="C111" s="9" t="str">
        <f t="shared" si="42"/>
        <v>KMO 191jurusan 2</v>
      </c>
      <c r="D111" s="9" t="str">
        <f t="shared" si="43"/>
        <v>KMO 191jurusan 3</v>
      </c>
      <c r="E111" s="9" t="str">
        <f t="shared" si="44"/>
        <v>KMO 191jurusan 4</v>
      </c>
      <c r="F111" s="10" t="s">
        <v>84</v>
      </c>
      <c r="G111" s="10" t="s">
        <v>8</v>
      </c>
      <c r="H111" s="10" t="s">
        <v>183</v>
      </c>
      <c r="I111" s="10">
        <v>0.768338978</v>
      </c>
      <c r="J111" s="10">
        <v>124.6100158691</v>
      </c>
      <c r="K111" s="10" t="s">
        <v>7465</v>
      </c>
      <c r="L111" s="10" t="s">
        <v>7465</v>
      </c>
      <c r="M111" s="10" t="s">
        <v>7465</v>
      </c>
      <c r="N111" s="14">
        <f t="shared" si="45"/>
        <v>0</v>
      </c>
      <c r="O111" s="15" t="e">
        <f t="shared" si="46"/>
        <v>#VALUE!</v>
      </c>
      <c r="P111" s="15" t="e">
        <f t="shared" si="47"/>
        <v>#VALUE!</v>
      </c>
      <c r="Q111" s="17" t="e">
        <f>VLOOKUP($A111,'DATA PENGUKURAN GARDU'!$A:$BS,42,0)</f>
        <v>#N/A</v>
      </c>
      <c r="R111" s="18" t="e">
        <f t="shared" si="48"/>
        <v>#N/A</v>
      </c>
      <c r="S111" s="17" t="e">
        <f>VLOOKUP($A111,'DATA PENGUKURAN GARDU'!$A:$BS,44,0)</f>
        <v>#N/A</v>
      </c>
      <c r="T111" s="18" t="e">
        <f t="shared" si="49"/>
        <v>#N/A</v>
      </c>
      <c r="U111" s="17" t="e">
        <f>VLOOKUP($A111,'DATA PENGUKURAN GARDU'!$A:$BS,46,0)</f>
        <v>#N/A</v>
      </c>
      <c r="V111" s="18" t="e">
        <f t="shared" si="50"/>
        <v>#N/A</v>
      </c>
      <c r="W111" s="17" t="e">
        <f>VLOOKUP($A111,'DATA PENGUKURAN GARDU'!$A:$BS,48,0)</f>
        <v>#N/A</v>
      </c>
      <c r="X111" s="17" t="e">
        <f>VLOOKUP($A111,'DATA PENGUKURAN GARDU'!$A:$BS,53,0)</f>
        <v>#N/A</v>
      </c>
      <c r="Y111" s="17" t="e">
        <f>VLOOKUP($A111,'DATA PENGUKURAN GARDU'!$A:$BS,54,0)</f>
        <v>#N/A</v>
      </c>
      <c r="Z111" s="17" t="e">
        <f>VLOOKUP($A111,'DATA PENGUKURAN GARDU'!$A:$BS,55,0)</f>
        <v>#N/A</v>
      </c>
      <c r="AA111" s="20" t="e">
        <f>VLOOKUP($B111,'DATA PENGUKURAN GARDU'!$A:$BS,42,0)</f>
        <v>#N/A</v>
      </c>
      <c r="AB111" s="21" t="e">
        <f t="shared" si="51"/>
        <v>#N/A</v>
      </c>
      <c r="AC111" s="20" t="e">
        <f>VLOOKUP($B111,'DATA PENGUKURAN GARDU'!$A:$BS,44,0)</f>
        <v>#N/A</v>
      </c>
      <c r="AD111" s="21" t="e">
        <f t="shared" si="52"/>
        <v>#N/A</v>
      </c>
      <c r="AE111" s="20" t="e">
        <f>VLOOKUP($B111,'DATA PENGUKURAN GARDU'!$A:$BS,46,0)</f>
        <v>#N/A</v>
      </c>
      <c r="AF111" s="21" t="e">
        <f t="shared" si="53"/>
        <v>#N/A</v>
      </c>
      <c r="AG111" s="20" t="e">
        <f>VLOOKUP($B111,'DATA PENGUKURAN GARDU'!$A:$BS,46,0)</f>
        <v>#N/A</v>
      </c>
      <c r="AH111" s="20" t="e">
        <f>VLOOKUP($B111,'DATA PENGUKURAN GARDU'!$A:$BS,53,0)</f>
        <v>#N/A</v>
      </c>
      <c r="AI111" s="20" t="e">
        <f>VLOOKUP($B111,'DATA PENGUKURAN GARDU'!$A:$BS,54,0)</f>
        <v>#N/A</v>
      </c>
      <c r="AJ111" s="17" t="e">
        <f>VLOOKUP($C111,'DATA PENGUKURAN GARDU'!$A:$BS,42,0)</f>
        <v>#N/A</v>
      </c>
      <c r="AK111" s="23" t="e">
        <f t="shared" si="54"/>
        <v>#N/A</v>
      </c>
      <c r="AL111" s="17" t="e">
        <f>VLOOKUP($C111,'DATA PENGUKURAN GARDU'!$A:$BS,44,0)</f>
        <v>#N/A</v>
      </c>
      <c r="AM111" s="23" t="e">
        <f t="shared" si="55"/>
        <v>#N/A</v>
      </c>
      <c r="AN111" s="17" t="e">
        <f>VLOOKUP($C111,'DATA PENGUKURAN GARDU'!$A:$BS,46,0)</f>
        <v>#N/A</v>
      </c>
      <c r="AO111" s="23" t="e">
        <f t="shared" si="56"/>
        <v>#N/A</v>
      </c>
      <c r="AP111" s="17" t="e">
        <f>VLOOKUP($C111,'DATA PENGUKURAN GARDU'!$A:$BS,46,0)</f>
        <v>#N/A</v>
      </c>
      <c r="AQ111" s="17" t="e">
        <f>VLOOKUP($C111,'DATA PENGUKURAN GARDU'!$A:$BS,53,0)</f>
        <v>#N/A</v>
      </c>
      <c r="AR111" s="17" t="e">
        <f>VLOOKUP($C111,'DATA PENGUKURAN GARDU'!$A:$BS,54,0)</f>
        <v>#N/A</v>
      </c>
      <c r="AS111" s="20" t="e">
        <f>VLOOKUP($D111,'DATA PENGUKURAN GARDU'!$A:$BS,42,0)</f>
        <v>#N/A</v>
      </c>
      <c r="AT111" s="21" t="e">
        <f t="shared" si="57"/>
        <v>#N/A</v>
      </c>
      <c r="AU111" s="20" t="e">
        <f>VLOOKUP($D111,'DATA PENGUKURAN GARDU'!$A:$BS,44,0)</f>
        <v>#N/A</v>
      </c>
      <c r="AV111" s="21" t="e">
        <f t="shared" si="58"/>
        <v>#N/A</v>
      </c>
      <c r="AW111" s="20" t="e">
        <f>VLOOKUP($D111,'DATA PENGUKURAN GARDU'!$A:$BS,46,0)</f>
        <v>#N/A</v>
      </c>
      <c r="AX111" s="21" t="e">
        <f t="shared" si="59"/>
        <v>#N/A</v>
      </c>
      <c r="AY111" s="20" t="e">
        <f>VLOOKUP($D111,'DATA PENGUKURAN GARDU'!$A:$BS,46,0)</f>
        <v>#N/A</v>
      </c>
      <c r="AZ111" s="20" t="e">
        <f>VLOOKUP($D111,'DATA PENGUKURAN GARDU'!$A:$BS,53,0)</f>
        <v>#N/A</v>
      </c>
      <c r="BA111" s="20" t="e">
        <f>VLOOKUP($D111,'DATA PENGUKURAN GARDU'!$A:$BS,54,0)</f>
        <v>#N/A</v>
      </c>
      <c r="BB111" s="17" t="e">
        <f>VLOOKUP($E111,'DATA PENGUKURAN GARDU'!$A:$BS,42,0)</f>
        <v>#N/A</v>
      </c>
      <c r="BC111" s="23" t="e">
        <f t="shared" si="60"/>
        <v>#N/A</v>
      </c>
      <c r="BD111" s="17" t="e">
        <f>VLOOKUP($E111,'DATA PENGUKURAN GARDU'!$A:$BS,44,0)</f>
        <v>#N/A</v>
      </c>
      <c r="BE111" s="23" t="e">
        <f t="shared" si="61"/>
        <v>#N/A</v>
      </c>
      <c r="BF111" s="17" t="e">
        <f>VLOOKUP($E111,'DATA PENGUKURAN GARDU'!$A:$BS,46,0)</f>
        <v>#N/A</v>
      </c>
      <c r="BG111" s="23" t="e">
        <f t="shared" si="62"/>
        <v>#N/A</v>
      </c>
      <c r="BH111" s="17" t="e">
        <f>VLOOKUP($E111,'DATA PENGUKURAN GARDU'!$A:$BS,46,0)</f>
        <v>#N/A</v>
      </c>
      <c r="BI111" s="17" t="e">
        <f>VLOOKUP($E111,'DATA PENGUKURAN GARDU'!$A:$BS,53,0)</f>
        <v>#N/A</v>
      </c>
      <c r="BJ111" s="17" t="e">
        <f>VLOOKUP($E111,'DATA PENGUKURAN GARDU'!$A:$BS,54,0)</f>
        <v>#N/A</v>
      </c>
      <c r="BK111" s="20" t="e">
        <f t="shared" si="63"/>
        <v>#N/A</v>
      </c>
      <c r="BL111" s="20" t="e">
        <f t="shared" si="64"/>
        <v>#N/A</v>
      </c>
      <c r="BM111" s="20" t="e">
        <f t="shared" si="65"/>
        <v>#N/A</v>
      </c>
      <c r="BN111" s="25" t="e">
        <f t="shared" si="66"/>
        <v>#N/A</v>
      </c>
      <c r="BO111" s="26" t="str">
        <f t="shared" si="67"/>
        <v>0</v>
      </c>
      <c r="BP111" s="21" t="e">
        <f t="shared" si="68"/>
        <v>#VALUE!</v>
      </c>
      <c r="BQ111" s="20" t="e">
        <f t="shared" si="69"/>
        <v>#N/A</v>
      </c>
      <c r="BR111" s="20" t="e">
        <v>#N/A</v>
      </c>
      <c r="BS111" s="9" t="e">
        <v>#N/A</v>
      </c>
      <c r="BT111" s="2" t="e">
        <f t="shared" si="70"/>
        <v>#VALUE!</v>
      </c>
      <c r="BU111" s="2" t="e">
        <f t="shared" si="38"/>
        <v>#N/A</v>
      </c>
      <c r="BV111" s="2" t="e">
        <f t="shared" si="39"/>
        <v>#N/A</v>
      </c>
    </row>
    <row r="112" s="2" customFormat="1" ht="22.95" customHeight="1" spans="1:74">
      <c r="A112" s="9" t="str">
        <f t="shared" si="40"/>
        <v>L-092Induk</v>
      </c>
      <c r="B112" s="9" t="str">
        <f t="shared" si="41"/>
        <v>L-092jurusan 1</v>
      </c>
      <c r="C112" s="9" t="str">
        <f t="shared" si="42"/>
        <v>L-092jurusan 2</v>
      </c>
      <c r="D112" s="9" t="str">
        <f t="shared" si="43"/>
        <v>L-092jurusan 3</v>
      </c>
      <c r="E112" s="9" t="str">
        <f t="shared" si="44"/>
        <v>L-092jurusan 4</v>
      </c>
      <c r="F112" s="10" t="s">
        <v>46</v>
      </c>
      <c r="G112" s="10" t="s">
        <v>22</v>
      </c>
      <c r="H112" s="10" t="s">
        <v>184</v>
      </c>
      <c r="I112" s="10">
        <v>0.38339</v>
      </c>
      <c r="J112" s="10">
        <v>124.00616</v>
      </c>
      <c r="K112" s="10" t="s">
        <v>7465</v>
      </c>
      <c r="L112" s="10" t="s">
        <v>7465</v>
      </c>
      <c r="M112" s="10" t="s">
        <v>7465</v>
      </c>
      <c r="N112" s="14">
        <f t="shared" si="45"/>
        <v>0</v>
      </c>
      <c r="O112" s="15" t="e">
        <f t="shared" si="46"/>
        <v>#VALUE!</v>
      </c>
      <c r="P112" s="15" t="e">
        <f t="shared" si="47"/>
        <v>#VALUE!</v>
      </c>
      <c r="Q112" s="17" t="e">
        <f>VLOOKUP($A112,'DATA PENGUKURAN GARDU'!$A:$BS,42,0)</f>
        <v>#N/A</v>
      </c>
      <c r="R112" s="18" t="e">
        <f t="shared" si="48"/>
        <v>#N/A</v>
      </c>
      <c r="S112" s="17" t="e">
        <f>VLOOKUP($A112,'DATA PENGUKURAN GARDU'!$A:$BS,44,0)</f>
        <v>#N/A</v>
      </c>
      <c r="T112" s="18" t="e">
        <f t="shared" si="49"/>
        <v>#N/A</v>
      </c>
      <c r="U112" s="17" t="e">
        <f>VLOOKUP($A112,'DATA PENGUKURAN GARDU'!$A:$BS,46,0)</f>
        <v>#N/A</v>
      </c>
      <c r="V112" s="18" t="e">
        <f t="shared" si="50"/>
        <v>#N/A</v>
      </c>
      <c r="W112" s="17" t="e">
        <f>VLOOKUP($A112,'DATA PENGUKURAN GARDU'!$A:$BS,48,0)</f>
        <v>#N/A</v>
      </c>
      <c r="X112" s="17" t="e">
        <f>VLOOKUP($A112,'DATA PENGUKURAN GARDU'!$A:$BS,53,0)</f>
        <v>#N/A</v>
      </c>
      <c r="Y112" s="17" t="e">
        <f>VLOOKUP($A112,'DATA PENGUKURAN GARDU'!$A:$BS,54,0)</f>
        <v>#N/A</v>
      </c>
      <c r="Z112" s="17" t="e">
        <f>VLOOKUP($A112,'DATA PENGUKURAN GARDU'!$A:$BS,55,0)</f>
        <v>#N/A</v>
      </c>
      <c r="AA112" s="20" t="e">
        <f>VLOOKUP($B112,'DATA PENGUKURAN GARDU'!$A:$BS,42,0)</f>
        <v>#N/A</v>
      </c>
      <c r="AB112" s="21" t="e">
        <f t="shared" si="51"/>
        <v>#N/A</v>
      </c>
      <c r="AC112" s="20" t="e">
        <f>VLOOKUP($B112,'DATA PENGUKURAN GARDU'!$A:$BS,44,0)</f>
        <v>#N/A</v>
      </c>
      <c r="AD112" s="21" t="e">
        <f t="shared" si="52"/>
        <v>#N/A</v>
      </c>
      <c r="AE112" s="20" t="e">
        <f>VLOOKUP($B112,'DATA PENGUKURAN GARDU'!$A:$BS,46,0)</f>
        <v>#N/A</v>
      </c>
      <c r="AF112" s="21" t="e">
        <f t="shared" si="53"/>
        <v>#N/A</v>
      </c>
      <c r="AG112" s="20" t="e">
        <f>VLOOKUP($B112,'DATA PENGUKURAN GARDU'!$A:$BS,46,0)</f>
        <v>#N/A</v>
      </c>
      <c r="AH112" s="20" t="e">
        <f>VLOOKUP($B112,'DATA PENGUKURAN GARDU'!$A:$BS,53,0)</f>
        <v>#N/A</v>
      </c>
      <c r="AI112" s="20" t="e">
        <f>VLOOKUP($B112,'DATA PENGUKURAN GARDU'!$A:$BS,54,0)</f>
        <v>#N/A</v>
      </c>
      <c r="AJ112" s="17" t="e">
        <f>VLOOKUP($C112,'DATA PENGUKURAN GARDU'!$A:$BS,42,0)</f>
        <v>#N/A</v>
      </c>
      <c r="AK112" s="23" t="e">
        <f t="shared" si="54"/>
        <v>#N/A</v>
      </c>
      <c r="AL112" s="17" t="e">
        <f>VLOOKUP($C112,'DATA PENGUKURAN GARDU'!$A:$BS,44,0)</f>
        <v>#N/A</v>
      </c>
      <c r="AM112" s="23" t="e">
        <f t="shared" si="55"/>
        <v>#N/A</v>
      </c>
      <c r="AN112" s="17" t="e">
        <f>VLOOKUP($C112,'DATA PENGUKURAN GARDU'!$A:$BS,46,0)</f>
        <v>#N/A</v>
      </c>
      <c r="AO112" s="23" t="e">
        <f t="shared" si="56"/>
        <v>#N/A</v>
      </c>
      <c r="AP112" s="17" t="e">
        <f>VLOOKUP($C112,'DATA PENGUKURAN GARDU'!$A:$BS,46,0)</f>
        <v>#N/A</v>
      </c>
      <c r="AQ112" s="17" t="e">
        <f>VLOOKUP($C112,'DATA PENGUKURAN GARDU'!$A:$BS,53,0)</f>
        <v>#N/A</v>
      </c>
      <c r="AR112" s="17" t="e">
        <f>VLOOKUP($C112,'DATA PENGUKURAN GARDU'!$A:$BS,54,0)</f>
        <v>#N/A</v>
      </c>
      <c r="AS112" s="20" t="e">
        <f>VLOOKUP($D112,'DATA PENGUKURAN GARDU'!$A:$BS,42,0)</f>
        <v>#N/A</v>
      </c>
      <c r="AT112" s="21" t="e">
        <f t="shared" si="57"/>
        <v>#N/A</v>
      </c>
      <c r="AU112" s="20" t="e">
        <f>VLOOKUP($D112,'DATA PENGUKURAN GARDU'!$A:$BS,44,0)</f>
        <v>#N/A</v>
      </c>
      <c r="AV112" s="21" t="e">
        <f t="shared" si="58"/>
        <v>#N/A</v>
      </c>
      <c r="AW112" s="20" t="e">
        <f>VLOOKUP($D112,'DATA PENGUKURAN GARDU'!$A:$BS,46,0)</f>
        <v>#N/A</v>
      </c>
      <c r="AX112" s="21" t="e">
        <f t="shared" si="59"/>
        <v>#N/A</v>
      </c>
      <c r="AY112" s="20" t="e">
        <f>VLOOKUP($D112,'DATA PENGUKURAN GARDU'!$A:$BS,46,0)</f>
        <v>#N/A</v>
      </c>
      <c r="AZ112" s="20" t="e">
        <f>VLOOKUP($D112,'DATA PENGUKURAN GARDU'!$A:$BS,53,0)</f>
        <v>#N/A</v>
      </c>
      <c r="BA112" s="20" t="e">
        <f>VLOOKUP($D112,'DATA PENGUKURAN GARDU'!$A:$BS,54,0)</f>
        <v>#N/A</v>
      </c>
      <c r="BB112" s="17" t="e">
        <f>VLOOKUP($E112,'DATA PENGUKURAN GARDU'!$A:$BS,42,0)</f>
        <v>#N/A</v>
      </c>
      <c r="BC112" s="23" t="e">
        <f t="shared" si="60"/>
        <v>#N/A</v>
      </c>
      <c r="BD112" s="17" t="e">
        <f>VLOOKUP($E112,'DATA PENGUKURAN GARDU'!$A:$BS,44,0)</f>
        <v>#N/A</v>
      </c>
      <c r="BE112" s="23" t="e">
        <f t="shared" si="61"/>
        <v>#N/A</v>
      </c>
      <c r="BF112" s="17" t="e">
        <f>VLOOKUP($E112,'DATA PENGUKURAN GARDU'!$A:$BS,46,0)</f>
        <v>#N/A</v>
      </c>
      <c r="BG112" s="23" t="e">
        <f t="shared" si="62"/>
        <v>#N/A</v>
      </c>
      <c r="BH112" s="17" t="e">
        <f>VLOOKUP($E112,'DATA PENGUKURAN GARDU'!$A:$BS,46,0)</f>
        <v>#N/A</v>
      </c>
      <c r="BI112" s="17" t="e">
        <f>VLOOKUP($E112,'DATA PENGUKURAN GARDU'!$A:$BS,53,0)</f>
        <v>#N/A</v>
      </c>
      <c r="BJ112" s="17" t="e">
        <f>VLOOKUP($E112,'DATA PENGUKURAN GARDU'!$A:$BS,54,0)</f>
        <v>#N/A</v>
      </c>
      <c r="BK112" s="20" t="e">
        <f t="shared" si="63"/>
        <v>#N/A</v>
      </c>
      <c r="BL112" s="20" t="e">
        <f t="shared" si="64"/>
        <v>#N/A</v>
      </c>
      <c r="BM112" s="20" t="e">
        <f t="shared" si="65"/>
        <v>#N/A</v>
      </c>
      <c r="BN112" s="25" t="e">
        <f t="shared" si="66"/>
        <v>#N/A</v>
      </c>
      <c r="BO112" s="26" t="str">
        <f t="shared" si="67"/>
        <v>0</v>
      </c>
      <c r="BP112" s="21" t="e">
        <f t="shared" si="68"/>
        <v>#VALUE!</v>
      </c>
      <c r="BQ112" s="20" t="e">
        <f t="shared" si="69"/>
        <v>#N/A</v>
      </c>
      <c r="BR112" s="20" t="e">
        <v>#N/A</v>
      </c>
      <c r="BS112" s="9" t="e">
        <v>#N/A</v>
      </c>
      <c r="BT112" s="2" t="e">
        <f t="shared" si="70"/>
        <v>#VALUE!</v>
      </c>
      <c r="BU112" s="2" t="e">
        <f t="shared" si="38"/>
        <v>#N/A</v>
      </c>
      <c r="BV112" s="2" t="e">
        <f t="shared" si="39"/>
        <v>#N/A</v>
      </c>
    </row>
    <row r="113" s="2" customFormat="1" ht="22.95" customHeight="1" spans="1:74">
      <c r="A113" s="9" t="str">
        <f t="shared" si="40"/>
        <v>L-104Induk</v>
      </c>
      <c r="B113" s="9" t="str">
        <f t="shared" si="41"/>
        <v>L-104jurusan 1</v>
      </c>
      <c r="C113" s="9" t="str">
        <f t="shared" si="42"/>
        <v>L-104jurusan 2</v>
      </c>
      <c r="D113" s="9" t="str">
        <f t="shared" si="43"/>
        <v>L-104jurusan 3</v>
      </c>
      <c r="E113" s="9" t="str">
        <f t="shared" si="44"/>
        <v>L-104jurusan 4</v>
      </c>
      <c r="F113" s="10" t="s">
        <v>105</v>
      </c>
      <c r="G113" s="10" t="s">
        <v>22</v>
      </c>
      <c r="H113" s="10" t="s">
        <v>185</v>
      </c>
      <c r="I113" s="10">
        <v>0.39148</v>
      </c>
      <c r="J113" s="10">
        <v>124.08578</v>
      </c>
      <c r="K113" s="10" t="s">
        <v>7465</v>
      </c>
      <c r="L113" s="10" t="s">
        <v>7465</v>
      </c>
      <c r="M113" s="10" t="s">
        <v>7465</v>
      </c>
      <c r="N113" s="14">
        <f t="shared" si="45"/>
        <v>0</v>
      </c>
      <c r="O113" s="15" t="e">
        <f t="shared" si="46"/>
        <v>#VALUE!</v>
      </c>
      <c r="P113" s="15" t="e">
        <f t="shared" si="47"/>
        <v>#VALUE!</v>
      </c>
      <c r="Q113" s="17" t="e">
        <f>VLOOKUP($A113,'DATA PENGUKURAN GARDU'!$A:$BS,42,0)</f>
        <v>#N/A</v>
      </c>
      <c r="R113" s="18" t="e">
        <f t="shared" si="48"/>
        <v>#N/A</v>
      </c>
      <c r="S113" s="17" t="e">
        <f>VLOOKUP($A113,'DATA PENGUKURAN GARDU'!$A:$BS,44,0)</f>
        <v>#N/A</v>
      </c>
      <c r="T113" s="18" t="e">
        <f t="shared" si="49"/>
        <v>#N/A</v>
      </c>
      <c r="U113" s="17" t="e">
        <f>VLOOKUP($A113,'DATA PENGUKURAN GARDU'!$A:$BS,46,0)</f>
        <v>#N/A</v>
      </c>
      <c r="V113" s="18" t="e">
        <f t="shared" si="50"/>
        <v>#N/A</v>
      </c>
      <c r="W113" s="17" t="e">
        <f>VLOOKUP($A113,'DATA PENGUKURAN GARDU'!$A:$BS,48,0)</f>
        <v>#N/A</v>
      </c>
      <c r="X113" s="17" t="e">
        <f>VLOOKUP($A113,'DATA PENGUKURAN GARDU'!$A:$BS,53,0)</f>
        <v>#N/A</v>
      </c>
      <c r="Y113" s="17" t="e">
        <f>VLOOKUP($A113,'DATA PENGUKURAN GARDU'!$A:$BS,54,0)</f>
        <v>#N/A</v>
      </c>
      <c r="Z113" s="17" t="e">
        <f>VLOOKUP($A113,'DATA PENGUKURAN GARDU'!$A:$BS,55,0)</f>
        <v>#N/A</v>
      </c>
      <c r="AA113" s="20" t="e">
        <f>VLOOKUP($B113,'DATA PENGUKURAN GARDU'!$A:$BS,42,0)</f>
        <v>#N/A</v>
      </c>
      <c r="AB113" s="21" t="e">
        <f t="shared" si="51"/>
        <v>#N/A</v>
      </c>
      <c r="AC113" s="20" t="e">
        <f>VLOOKUP($B113,'DATA PENGUKURAN GARDU'!$A:$BS,44,0)</f>
        <v>#N/A</v>
      </c>
      <c r="AD113" s="21" t="e">
        <f t="shared" si="52"/>
        <v>#N/A</v>
      </c>
      <c r="AE113" s="20" t="e">
        <f>VLOOKUP($B113,'DATA PENGUKURAN GARDU'!$A:$BS,46,0)</f>
        <v>#N/A</v>
      </c>
      <c r="AF113" s="21" t="e">
        <f t="shared" si="53"/>
        <v>#N/A</v>
      </c>
      <c r="AG113" s="20" t="e">
        <f>VLOOKUP($B113,'DATA PENGUKURAN GARDU'!$A:$BS,46,0)</f>
        <v>#N/A</v>
      </c>
      <c r="AH113" s="20" t="e">
        <f>VLOOKUP($B113,'DATA PENGUKURAN GARDU'!$A:$BS,53,0)</f>
        <v>#N/A</v>
      </c>
      <c r="AI113" s="20" t="e">
        <f>VLOOKUP($B113,'DATA PENGUKURAN GARDU'!$A:$BS,54,0)</f>
        <v>#N/A</v>
      </c>
      <c r="AJ113" s="17" t="e">
        <f>VLOOKUP($C113,'DATA PENGUKURAN GARDU'!$A:$BS,42,0)</f>
        <v>#N/A</v>
      </c>
      <c r="AK113" s="23" t="e">
        <f t="shared" si="54"/>
        <v>#N/A</v>
      </c>
      <c r="AL113" s="17" t="e">
        <f>VLOOKUP($C113,'DATA PENGUKURAN GARDU'!$A:$BS,44,0)</f>
        <v>#N/A</v>
      </c>
      <c r="AM113" s="23" t="e">
        <f t="shared" si="55"/>
        <v>#N/A</v>
      </c>
      <c r="AN113" s="17" t="e">
        <f>VLOOKUP($C113,'DATA PENGUKURAN GARDU'!$A:$BS,46,0)</f>
        <v>#N/A</v>
      </c>
      <c r="AO113" s="23" t="e">
        <f t="shared" si="56"/>
        <v>#N/A</v>
      </c>
      <c r="AP113" s="17" t="e">
        <f>VLOOKUP($C113,'DATA PENGUKURAN GARDU'!$A:$BS,46,0)</f>
        <v>#N/A</v>
      </c>
      <c r="AQ113" s="17" t="e">
        <f>VLOOKUP($C113,'DATA PENGUKURAN GARDU'!$A:$BS,53,0)</f>
        <v>#N/A</v>
      </c>
      <c r="AR113" s="17" t="e">
        <f>VLOOKUP($C113,'DATA PENGUKURAN GARDU'!$A:$BS,54,0)</f>
        <v>#N/A</v>
      </c>
      <c r="AS113" s="20" t="e">
        <f>VLOOKUP($D113,'DATA PENGUKURAN GARDU'!$A:$BS,42,0)</f>
        <v>#N/A</v>
      </c>
      <c r="AT113" s="21" t="e">
        <f t="shared" si="57"/>
        <v>#N/A</v>
      </c>
      <c r="AU113" s="20" t="e">
        <f>VLOOKUP($D113,'DATA PENGUKURAN GARDU'!$A:$BS,44,0)</f>
        <v>#N/A</v>
      </c>
      <c r="AV113" s="21" t="e">
        <f t="shared" si="58"/>
        <v>#N/A</v>
      </c>
      <c r="AW113" s="20" t="e">
        <f>VLOOKUP($D113,'DATA PENGUKURAN GARDU'!$A:$BS,46,0)</f>
        <v>#N/A</v>
      </c>
      <c r="AX113" s="21" t="e">
        <f t="shared" si="59"/>
        <v>#N/A</v>
      </c>
      <c r="AY113" s="20" t="e">
        <f>VLOOKUP($D113,'DATA PENGUKURAN GARDU'!$A:$BS,46,0)</f>
        <v>#N/A</v>
      </c>
      <c r="AZ113" s="20" t="e">
        <f>VLOOKUP($D113,'DATA PENGUKURAN GARDU'!$A:$BS,53,0)</f>
        <v>#N/A</v>
      </c>
      <c r="BA113" s="20" t="e">
        <f>VLOOKUP($D113,'DATA PENGUKURAN GARDU'!$A:$BS,54,0)</f>
        <v>#N/A</v>
      </c>
      <c r="BB113" s="17" t="e">
        <f>VLOOKUP($E113,'DATA PENGUKURAN GARDU'!$A:$BS,42,0)</f>
        <v>#N/A</v>
      </c>
      <c r="BC113" s="23" t="e">
        <f t="shared" si="60"/>
        <v>#N/A</v>
      </c>
      <c r="BD113" s="17" t="e">
        <f>VLOOKUP($E113,'DATA PENGUKURAN GARDU'!$A:$BS,44,0)</f>
        <v>#N/A</v>
      </c>
      <c r="BE113" s="23" t="e">
        <f t="shared" si="61"/>
        <v>#N/A</v>
      </c>
      <c r="BF113" s="17" t="e">
        <f>VLOOKUP($E113,'DATA PENGUKURAN GARDU'!$A:$BS,46,0)</f>
        <v>#N/A</v>
      </c>
      <c r="BG113" s="23" t="e">
        <f t="shared" si="62"/>
        <v>#N/A</v>
      </c>
      <c r="BH113" s="17" t="e">
        <f>VLOOKUP($E113,'DATA PENGUKURAN GARDU'!$A:$BS,46,0)</f>
        <v>#N/A</v>
      </c>
      <c r="BI113" s="17" t="e">
        <f>VLOOKUP($E113,'DATA PENGUKURAN GARDU'!$A:$BS,53,0)</f>
        <v>#N/A</v>
      </c>
      <c r="BJ113" s="17" t="e">
        <f>VLOOKUP($E113,'DATA PENGUKURAN GARDU'!$A:$BS,54,0)</f>
        <v>#N/A</v>
      </c>
      <c r="BK113" s="20" t="e">
        <f t="shared" si="63"/>
        <v>#N/A</v>
      </c>
      <c r="BL113" s="20" t="e">
        <f t="shared" si="64"/>
        <v>#N/A</v>
      </c>
      <c r="BM113" s="20" t="e">
        <f t="shared" si="65"/>
        <v>#N/A</v>
      </c>
      <c r="BN113" s="25" t="e">
        <f t="shared" si="66"/>
        <v>#N/A</v>
      </c>
      <c r="BO113" s="26" t="str">
        <f t="shared" si="67"/>
        <v>0</v>
      </c>
      <c r="BP113" s="21" t="e">
        <f t="shared" si="68"/>
        <v>#VALUE!</v>
      </c>
      <c r="BQ113" s="20" t="e">
        <f t="shared" si="69"/>
        <v>#N/A</v>
      </c>
      <c r="BR113" s="20" t="e">
        <v>#N/A</v>
      </c>
      <c r="BS113" s="9" t="e">
        <v>#N/A</v>
      </c>
      <c r="BT113" s="2" t="e">
        <f t="shared" si="70"/>
        <v>#VALUE!</v>
      </c>
      <c r="BU113" s="2" t="e">
        <f t="shared" si="38"/>
        <v>#N/A</v>
      </c>
      <c r="BV113" s="2" t="e">
        <f t="shared" si="39"/>
        <v>#N/A</v>
      </c>
    </row>
    <row r="114" s="2" customFormat="1" ht="22.95" customHeight="1" spans="1:74">
      <c r="A114" s="9" t="str">
        <f t="shared" si="40"/>
        <v>L-106Induk</v>
      </c>
      <c r="B114" s="9" t="str">
        <f t="shared" si="41"/>
        <v>L-106jurusan 1</v>
      </c>
      <c r="C114" s="9" t="str">
        <f t="shared" si="42"/>
        <v>L-106jurusan 2</v>
      </c>
      <c r="D114" s="9" t="str">
        <f t="shared" si="43"/>
        <v>L-106jurusan 3</v>
      </c>
      <c r="E114" s="9" t="str">
        <f t="shared" si="44"/>
        <v>L-106jurusan 4</v>
      </c>
      <c r="F114" s="10" t="s">
        <v>105</v>
      </c>
      <c r="G114" s="10" t="s">
        <v>22</v>
      </c>
      <c r="H114" s="10" t="s">
        <v>186</v>
      </c>
      <c r="I114" s="10">
        <v>0.39303</v>
      </c>
      <c r="J114" s="10">
        <v>124.09355</v>
      </c>
      <c r="K114" s="10" t="s">
        <v>7465</v>
      </c>
      <c r="L114" s="10" t="s">
        <v>7465</v>
      </c>
      <c r="M114" s="10" t="s">
        <v>7465</v>
      </c>
      <c r="N114" s="14">
        <f t="shared" si="45"/>
        <v>0</v>
      </c>
      <c r="O114" s="15" t="e">
        <f t="shared" si="46"/>
        <v>#VALUE!</v>
      </c>
      <c r="P114" s="15" t="e">
        <f t="shared" si="47"/>
        <v>#VALUE!</v>
      </c>
      <c r="Q114" s="17" t="e">
        <f>VLOOKUP($A114,'DATA PENGUKURAN GARDU'!$A:$BS,42,0)</f>
        <v>#N/A</v>
      </c>
      <c r="R114" s="18" t="e">
        <f t="shared" si="48"/>
        <v>#N/A</v>
      </c>
      <c r="S114" s="17" t="e">
        <f>VLOOKUP($A114,'DATA PENGUKURAN GARDU'!$A:$BS,44,0)</f>
        <v>#N/A</v>
      </c>
      <c r="T114" s="18" t="e">
        <f t="shared" si="49"/>
        <v>#N/A</v>
      </c>
      <c r="U114" s="17" t="e">
        <f>VLOOKUP($A114,'DATA PENGUKURAN GARDU'!$A:$BS,46,0)</f>
        <v>#N/A</v>
      </c>
      <c r="V114" s="18" t="e">
        <f t="shared" si="50"/>
        <v>#N/A</v>
      </c>
      <c r="W114" s="17" t="e">
        <f>VLOOKUP($A114,'DATA PENGUKURAN GARDU'!$A:$BS,48,0)</f>
        <v>#N/A</v>
      </c>
      <c r="X114" s="17" t="e">
        <f>VLOOKUP($A114,'DATA PENGUKURAN GARDU'!$A:$BS,53,0)</f>
        <v>#N/A</v>
      </c>
      <c r="Y114" s="17" t="e">
        <f>VLOOKUP($A114,'DATA PENGUKURAN GARDU'!$A:$BS,54,0)</f>
        <v>#N/A</v>
      </c>
      <c r="Z114" s="17" t="e">
        <f>VLOOKUP($A114,'DATA PENGUKURAN GARDU'!$A:$BS,55,0)</f>
        <v>#N/A</v>
      </c>
      <c r="AA114" s="20" t="e">
        <f>VLOOKUP($B114,'DATA PENGUKURAN GARDU'!$A:$BS,42,0)</f>
        <v>#N/A</v>
      </c>
      <c r="AB114" s="21" t="e">
        <f t="shared" si="51"/>
        <v>#N/A</v>
      </c>
      <c r="AC114" s="20" t="e">
        <f>VLOOKUP($B114,'DATA PENGUKURAN GARDU'!$A:$BS,44,0)</f>
        <v>#N/A</v>
      </c>
      <c r="AD114" s="21" t="e">
        <f t="shared" si="52"/>
        <v>#N/A</v>
      </c>
      <c r="AE114" s="20" t="e">
        <f>VLOOKUP($B114,'DATA PENGUKURAN GARDU'!$A:$BS,46,0)</f>
        <v>#N/A</v>
      </c>
      <c r="AF114" s="21" t="e">
        <f t="shared" si="53"/>
        <v>#N/A</v>
      </c>
      <c r="AG114" s="20" t="e">
        <f>VLOOKUP($B114,'DATA PENGUKURAN GARDU'!$A:$BS,46,0)</f>
        <v>#N/A</v>
      </c>
      <c r="AH114" s="20" t="e">
        <f>VLOOKUP($B114,'DATA PENGUKURAN GARDU'!$A:$BS,53,0)</f>
        <v>#N/A</v>
      </c>
      <c r="AI114" s="20" t="e">
        <f>VLOOKUP($B114,'DATA PENGUKURAN GARDU'!$A:$BS,54,0)</f>
        <v>#N/A</v>
      </c>
      <c r="AJ114" s="17" t="e">
        <f>VLOOKUP($C114,'DATA PENGUKURAN GARDU'!$A:$BS,42,0)</f>
        <v>#N/A</v>
      </c>
      <c r="AK114" s="23" t="e">
        <f t="shared" si="54"/>
        <v>#N/A</v>
      </c>
      <c r="AL114" s="17" t="e">
        <f>VLOOKUP($C114,'DATA PENGUKURAN GARDU'!$A:$BS,44,0)</f>
        <v>#N/A</v>
      </c>
      <c r="AM114" s="23" t="e">
        <f t="shared" si="55"/>
        <v>#N/A</v>
      </c>
      <c r="AN114" s="17" t="e">
        <f>VLOOKUP($C114,'DATA PENGUKURAN GARDU'!$A:$BS,46,0)</f>
        <v>#N/A</v>
      </c>
      <c r="AO114" s="23" t="e">
        <f t="shared" si="56"/>
        <v>#N/A</v>
      </c>
      <c r="AP114" s="17" t="e">
        <f>VLOOKUP($C114,'DATA PENGUKURAN GARDU'!$A:$BS,46,0)</f>
        <v>#N/A</v>
      </c>
      <c r="AQ114" s="17" t="e">
        <f>VLOOKUP($C114,'DATA PENGUKURAN GARDU'!$A:$BS,53,0)</f>
        <v>#N/A</v>
      </c>
      <c r="AR114" s="17" t="e">
        <f>VLOOKUP($C114,'DATA PENGUKURAN GARDU'!$A:$BS,54,0)</f>
        <v>#N/A</v>
      </c>
      <c r="AS114" s="20" t="e">
        <f>VLOOKUP($D114,'DATA PENGUKURAN GARDU'!$A:$BS,42,0)</f>
        <v>#N/A</v>
      </c>
      <c r="AT114" s="21" t="e">
        <f t="shared" si="57"/>
        <v>#N/A</v>
      </c>
      <c r="AU114" s="20" t="e">
        <f>VLOOKUP($D114,'DATA PENGUKURAN GARDU'!$A:$BS,44,0)</f>
        <v>#N/A</v>
      </c>
      <c r="AV114" s="21" t="e">
        <f t="shared" si="58"/>
        <v>#N/A</v>
      </c>
      <c r="AW114" s="20" t="e">
        <f>VLOOKUP($D114,'DATA PENGUKURAN GARDU'!$A:$BS,46,0)</f>
        <v>#N/A</v>
      </c>
      <c r="AX114" s="21" t="e">
        <f t="shared" si="59"/>
        <v>#N/A</v>
      </c>
      <c r="AY114" s="20" t="e">
        <f>VLOOKUP($D114,'DATA PENGUKURAN GARDU'!$A:$BS,46,0)</f>
        <v>#N/A</v>
      </c>
      <c r="AZ114" s="20" t="e">
        <f>VLOOKUP($D114,'DATA PENGUKURAN GARDU'!$A:$BS,53,0)</f>
        <v>#N/A</v>
      </c>
      <c r="BA114" s="20" t="e">
        <f>VLOOKUP($D114,'DATA PENGUKURAN GARDU'!$A:$BS,54,0)</f>
        <v>#N/A</v>
      </c>
      <c r="BB114" s="17" t="e">
        <f>VLOOKUP($E114,'DATA PENGUKURAN GARDU'!$A:$BS,42,0)</f>
        <v>#N/A</v>
      </c>
      <c r="BC114" s="23" t="e">
        <f t="shared" si="60"/>
        <v>#N/A</v>
      </c>
      <c r="BD114" s="17" t="e">
        <f>VLOOKUP($E114,'DATA PENGUKURAN GARDU'!$A:$BS,44,0)</f>
        <v>#N/A</v>
      </c>
      <c r="BE114" s="23" t="e">
        <f t="shared" si="61"/>
        <v>#N/A</v>
      </c>
      <c r="BF114" s="17" t="e">
        <f>VLOOKUP($E114,'DATA PENGUKURAN GARDU'!$A:$BS,46,0)</f>
        <v>#N/A</v>
      </c>
      <c r="BG114" s="23" t="e">
        <f t="shared" si="62"/>
        <v>#N/A</v>
      </c>
      <c r="BH114" s="17" t="e">
        <f>VLOOKUP($E114,'DATA PENGUKURAN GARDU'!$A:$BS,46,0)</f>
        <v>#N/A</v>
      </c>
      <c r="BI114" s="17" t="e">
        <f>VLOOKUP($E114,'DATA PENGUKURAN GARDU'!$A:$BS,53,0)</f>
        <v>#N/A</v>
      </c>
      <c r="BJ114" s="17" t="e">
        <f>VLOOKUP($E114,'DATA PENGUKURAN GARDU'!$A:$BS,54,0)</f>
        <v>#N/A</v>
      </c>
      <c r="BK114" s="20" t="e">
        <f t="shared" si="63"/>
        <v>#N/A</v>
      </c>
      <c r="BL114" s="20" t="e">
        <f t="shared" si="64"/>
        <v>#N/A</v>
      </c>
      <c r="BM114" s="20" t="e">
        <f t="shared" si="65"/>
        <v>#N/A</v>
      </c>
      <c r="BN114" s="25" t="e">
        <f t="shared" si="66"/>
        <v>#N/A</v>
      </c>
      <c r="BO114" s="26" t="str">
        <f t="shared" si="67"/>
        <v>0</v>
      </c>
      <c r="BP114" s="21" t="e">
        <f t="shared" si="68"/>
        <v>#VALUE!</v>
      </c>
      <c r="BQ114" s="20" t="e">
        <f t="shared" si="69"/>
        <v>#N/A</v>
      </c>
      <c r="BR114" s="20" t="e">
        <v>#N/A</v>
      </c>
      <c r="BS114" s="9" t="e">
        <v>#N/A</v>
      </c>
      <c r="BT114" s="2" t="e">
        <f t="shared" si="70"/>
        <v>#VALUE!</v>
      </c>
      <c r="BU114" s="2" t="e">
        <f t="shared" si="38"/>
        <v>#N/A</v>
      </c>
      <c r="BV114" s="2" t="e">
        <f t="shared" si="39"/>
        <v>#N/A</v>
      </c>
    </row>
    <row r="115" s="2" customFormat="1" ht="22.95" customHeight="1" spans="1:74">
      <c r="A115" s="9" t="str">
        <f t="shared" si="40"/>
        <v>L-129Induk</v>
      </c>
      <c r="B115" s="9" t="str">
        <f t="shared" si="41"/>
        <v>L-129jurusan 1</v>
      </c>
      <c r="C115" s="9" t="str">
        <f t="shared" si="42"/>
        <v>L-129jurusan 2</v>
      </c>
      <c r="D115" s="9" t="str">
        <f t="shared" si="43"/>
        <v>L-129jurusan 3</v>
      </c>
      <c r="E115" s="9" t="str">
        <f t="shared" si="44"/>
        <v>L-129jurusan 4</v>
      </c>
      <c r="F115" s="10" t="s">
        <v>108</v>
      </c>
      <c r="G115" s="10" t="s">
        <v>22</v>
      </c>
      <c r="H115" s="10" t="s">
        <v>187</v>
      </c>
      <c r="I115" s="10">
        <v>0.42595</v>
      </c>
      <c r="J115" s="10">
        <v>124.2726</v>
      </c>
      <c r="K115" s="10" t="s">
        <v>7465</v>
      </c>
      <c r="L115" s="10" t="s">
        <v>7465</v>
      </c>
      <c r="M115" s="10" t="s">
        <v>7465</v>
      </c>
      <c r="N115" s="14">
        <f t="shared" si="45"/>
        <v>0</v>
      </c>
      <c r="O115" s="15" t="e">
        <f t="shared" si="46"/>
        <v>#VALUE!</v>
      </c>
      <c r="P115" s="15" t="e">
        <f t="shared" si="47"/>
        <v>#VALUE!</v>
      </c>
      <c r="Q115" s="17" t="e">
        <f>VLOOKUP($A115,'DATA PENGUKURAN GARDU'!$A:$BS,42,0)</f>
        <v>#N/A</v>
      </c>
      <c r="R115" s="18" t="e">
        <f t="shared" si="48"/>
        <v>#N/A</v>
      </c>
      <c r="S115" s="17" t="e">
        <f>VLOOKUP($A115,'DATA PENGUKURAN GARDU'!$A:$BS,44,0)</f>
        <v>#N/A</v>
      </c>
      <c r="T115" s="18" t="e">
        <f t="shared" si="49"/>
        <v>#N/A</v>
      </c>
      <c r="U115" s="17" t="e">
        <f>VLOOKUP($A115,'DATA PENGUKURAN GARDU'!$A:$BS,46,0)</f>
        <v>#N/A</v>
      </c>
      <c r="V115" s="18" t="e">
        <f t="shared" si="50"/>
        <v>#N/A</v>
      </c>
      <c r="W115" s="17" t="e">
        <f>VLOOKUP($A115,'DATA PENGUKURAN GARDU'!$A:$BS,48,0)</f>
        <v>#N/A</v>
      </c>
      <c r="X115" s="17" t="e">
        <f>VLOOKUP($A115,'DATA PENGUKURAN GARDU'!$A:$BS,53,0)</f>
        <v>#N/A</v>
      </c>
      <c r="Y115" s="17" t="e">
        <f>VLOOKUP($A115,'DATA PENGUKURAN GARDU'!$A:$BS,54,0)</f>
        <v>#N/A</v>
      </c>
      <c r="Z115" s="17" t="e">
        <f>VLOOKUP($A115,'DATA PENGUKURAN GARDU'!$A:$BS,55,0)</f>
        <v>#N/A</v>
      </c>
      <c r="AA115" s="20" t="e">
        <f>VLOOKUP($B115,'DATA PENGUKURAN GARDU'!$A:$BS,42,0)</f>
        <v>#N/A</v>
      </c>
      <c r="AB115" s="21" t="e">
        <f t="shared" si="51"/>
        <v>#N/A</v>
      </c>
      <c r="AC115" s="20" t="e">
        <f>VLOOKUP($B115,'DATA PENGUKURAN GARDU'!$A:$BS,44,0)</f>
        <v>#N/A</v>
      </c>
      <c r="AD115" s="21" t="e">
        <f t="shared" si="52"/>
        <v>#N/A</v>
      </c>
      <c r="AE115" s="20" t="e">
        <f>VLOOKUP($B115,'DATA PENGUKURAN GARDU'!$A:$BS,46,0)</f>
        <v>#N/A</v>
      </c>
      <c r="AF115" s="21" t="e">
        <f t="shared" si="53"/>
        <v>#N/A</v>
      </c>
      <c r="AG115" s="20" t="e">
        <f>VLOOKUP($B115,'DATA PENGUKURAN GARDU'!$A:$BS,46,0)</f>
        <v>#N/A</v>
      </c>
      <c r="AH115" s="20" t="e">
        <f>VLOOKUP($B115,'DATA PENGUKURAN GARDU'!$A:$BS,53,0)</f>
        <v>#N/A</v>
      </c>
      <c r="AI115" s="20" t="e">
        <f>VLOOKUP($B115,'DATA PENGUKURAN GARDU'!$A:$BS,54,0)</f>
        <v>#N/A</v>
      </c>
      <c r="AJ115" s="17" t="e">
        <f>VLOOKUP($C115,'DATA PENGUKURAN GARDU'!$A:$BS,42,0)</f>
        <v>#N/A</v>
      </c>
      <c r="AK115" s="23" t="e">
        <f t="shared" si="54"/>
        <v>#N/A</v>
      </c>
      <c r="AL115" s="17" t="e">
        <f>VLOOKUP($C115,'DATA PENGUKURAN GARDU'!$A:$BS,44,0)</f>
        <v>#N/A</v>
      </c>
      <c r="AM115" s="23" t="e">
        <f t="shared" si="55"/>
        <v>#N/A</v>
      </c>
      <c r="AN115" s="17" t="e">
        <f>VLOOKUP($C115,'DATA PENGUKURAN GARDU'!$A:$BS,46,0)</f>
        <v>#N/A</v>
      </c>
      <c r="AO115" s="23" t="e">
        <f t="shared" si="56"/>
        <v>#N/A</v>
      </c>
      <c r="AP115" s="17" t="e">
        <f>VLOOKUP($C115,'DATA PENGUKURAN GARDU'!$A:$BS,46,0)</f>
        <v>#N/A</v>
      </c>
      <c r="AQ115" s="17" t="e">
        <f>VLOOKUP($C115,'DATA PENGUKURAN GARDU'!$A:$BS,53,0)</f>
        <v>#N/A</v>
      </c>
      <c r="AR115" s="17" t="e">
        <f>VLOOKUP($C115,'DATA PENGUKURAN GARDU'!$A:$BS,54,0)</f>
        <v>#N/A</v>
      </c>
      <c r="AS115" s="20" t="e">
        <f>VLOOKUP($D115,'DATA PENGUKURAN GARDU'!$A:$BS,42,0)</f>
        <v>#N/A</v>
      </c>
      <c r="AT115" s="21" t="e">
        <f t="shared" si="57"/>
        <v>#N/A</v>
      </c>
      <c r="AU115" s="20" t="e">
        <f>VLOOKUP($D115,'DATA PENGUKURAN GARDU'!$A:$BS,44,0)</f>
        <v>#N/A</v>
      </c>
      <c r="AV115" s="21" t="e">
        <f t="shared" si="58"/>
        <v>#N/A</v>
      </c>
      <c r="AW115" s="20" t="e">
        <f>VLOOKUP($D115,'DATA PENGUKURAN GARDU'!$A:$BS,46,0)</f>
        <v>#N/A</v>
      </c>
      <c r="AX115" s="21" t="e">
        <f t="shared" si="59"/>
        <v>#N/A</v>
      </c>
      <c r="AY115" s="20" t="e">
        <f>VLOOKUP($D115,'DATA PENGUKURAN GARDU'!$A:$BS,46,0)</f>
        <v>#N/A</v>
      </c>
      <c r="AZ115" s="20" t="e">
        <f>VLOOKUP($D115,'DATA PENGUKURAN GARDU'!$A:$BS,53,0)</f>
        <v>#N/A</v>
      </c>
      <c r="BA115" s="20" t="e">
        <f>VLOOKUP($D115,'DATA PENGUKURAN GARDU'!$A:$BS,54,0)</f>
        <v>#N/A</v>
      </c>
      <c r="BB115" s="17" t="e">
        <f>VLOOKUP($E115,'DATA PENGUKURAN GARDU'!$A:$BS,42,0)</f>
        <v>#N/A</v>
      </c>
      <c r="BC115" s="23" t="e">
        <f t="shared" si="60"/>
        <v>#N/A</v>
      </c>
      <c r="BD115" s="17" t="e">
        <f>VLOOKUP($E115,'DATA PENGUKURAN GARDU'!$A:$BS,44,0)</f>
        <v>#N/A</v>
      </c>
      <c r="BE115" s="23" t="e">
        <f t="shared" si="61"/>
        <v>#N/A</v>
      </c>
      <c r="BF115" s="17" t="e">
        <f>VLOOKUP($E115,'DATA PENGUKURAN GARDU'!$A:$BS,46,0)</f>
        <v>#N/A</v>
      </c>
      <c r="BG115" s="23" t="e">
        <f t="shared" si="62"/>
        <v>#N/A</v>
      </c>
      <c r="BH115" s="17" t="e">
        <f>VLOOKUP($E115,'DATA PENGUKURAN GARDU'!$A:$BS,46,0)</f>
        <v>#N/A</v>
      </c>
      <c r="BI115" s="17" t="e">
        <f>VLOOKUP($E115,'DATA PENGUKURAN GARDU'!$A:$BS,53,0)</f>
        <v>#N/A</v>
      </c>
      <c r="BJ115" s="17" t="e">
        <f>VLOOKUP($E115,'DATA PENGUKURAN GARDU'!$A:$BS,54,0)</f>
        <v>#N/A</v>
      </c>
      <c r="BK115" s="20" t="e">
        <f t="shared" si="63"/>
        <v>#N/A</v>
      </c>
      <c r="BL115" s="20" t="e">
        <f t="shared" si="64"/>
        <v>#N/A</v>
      </c>
      <c r="BM115" s="20" t="e">
        <f t="shared" si="65"/>
        <v>#N/A</v>
      </c>
      <c r="BN115" s="25" t="e">
        <f t="shared" si="66"/>
        <v>#N/A</v>
      </c>
      <c r="BO115" s="26" t="str">
        <f t="shared" si="67"/>
        <v>0</v>
      </c>
      <c r="BP115" s="21" t="e">
        <f t="shared" si="68"/>
        <v>#VALUE!</v>
      </c>
      <c r="BQ115" s="20" t="e">
        <f t="shared" si="69"/>
        <v>#N/A</v>
      </c>
      <c r="BR115" s="20" t="e">
        <v>#N/A</v>
      </c>
      <c r="BS115" s="9" t="e">
        <v>#N/A</v>
      </c>
      <c r="BT115" s="2" t="e">
        <f t="shared" si="70"/>
        <v>#VALUE!</v>
      </c>
      <c r="BU115" s="2" t="e">
        <f t="shared" si="38"/>
        <v>#N/A</v>
      </c>
      <c r="BV115" s="2" t="e">
        <f t="shared" si="39"/>
        <v>#N/A</v>
      </c>
    </row>
    <row r="116" s="2" customFormat="1" ht="22.95" customHeight="1" spans="1:74">
      <c r="A116" s="9" t="str">
        <f t="shared" si="40"/>
        <v>L-134Induk</v>
      </c>
      <c r="B116" s="9" t="str">
        <f t="shared" si="41"/>
        <v>L-134jurusan 1</v>
      </c>
      <c r="C116" s="9" t="str">
        <f t="shared" si="42"/>
        <v>L-134jurusan 2</v>
      </c>
      <c r="D116" s="9" t="str">
        <f t="shared" si="43"/>
        <v>L-134jurusan 3</v>
      </c>
      <c r="E116" s="9" t="str">
        <f t="shared" si="44"/>
        <v>L-134jurusan 4</v>
      </c>
      <c r="F116" s="10" t="s">
        <v>21</v>
      </c>
      <c r="G116" s="10" t="s">
        <v>22</v>
      </c>
      <c r="H116" s="10" t="s">
        <v>188</v>
      </c>
      <c r="I116" s="10">
        <v>0.449</v>
      </c>
      <c r="J116" s="10">
        <v>124.31871</v>
      </c>
      <c r="K116" s="10" t="s">
        <v>7465</v>
      </c>
      <c r="L116" s="10" t="s">
        <v>7465</v>
      </c>
      <c r="M116" s="10" t="s">
        <v>7465</v>
      </c>
      <c r="N116" s="14">
        <f t="shared" si="45"/>
        <v>0</v>
      </c>
      <c r="O116" s="15" t="e">
        <f t="shared" si="46"/>
        <v>#VALUE!</v>
      </c>
      <c r="P116" s="15" t="e">
        <f t="shared" si="47"/>
        <v>#VALUE!</v>
      </c>
      <c r="Q116" s="17" t="e">
        <f>VLOOKUP($A116,'DATA PENGUKURAN GARDU'!$A:$BS,42,0)</f>
        <v>#N/A</v>
      </c>
      <c r="R116" s="18" t="e">
        <f t="shared" si="48"/>
        <v>#N/A</v>
      </c>
      <c r="S116" s="17" t="e">
        <f>VLOOKUP($A116,'DATA PENGUKURAN GARDU'!$A:$BS,44,0)</f>
        <v>#N/A</v>
      </c>
      <c r="T116" s="18" t="e">
        <f t="shared" si="49"/>
        <v>#N/A</v>
      </c>
      <c r="U116" s="17" t="e">
        <f>VLOOKUP($A116,'DATA PENGUKURAN GARDU'!$A:$BS,46,0)</f>
        <v>#N/A</v>
      </c>
      <c r="V116" s="18" t="e">
        <f t="shared" si="50"/>
        <v>#N/A</v>
      </c>
      <c r="W116" s="17" t="e">
        <f>VLOOKUP($A116,'DATA PENGUKURAN GARDU'!$A:$BS,48,0)</f>
        <v>#N/A</v>
      </c>
      <c r="X116" s="17" t="e">
        <f>VLOOKUP($A116,'DATA PENGUKURAN GARDU'!$A:$BS,53,0)</f>
        <v>#N/A</v>
      </c>
      <c r="Y116" s="17" t="e">
        <f>VLOOKUP($A116,'DATA PENGUKURAN GARDU'!$A:$BS,54,0)</f>
        <v>#N/A</v>
      </c>
      <c r="Z116" s="17" t="e">
        <f>VLOOKUP($A116,'DATA PENGUKURAN GARDU'!$A:$BS,55,0)</f>
        <v>#N/A</v>
      </c>
      <c r="AA116" s="20" t="e">
        <f>VLOOKUP($B116,'DATA PENGUKURAN GARDU'!$A:$BS,42,0)</f>
        <v>#N/A</v>
      </c>
      <c r="AB116" s="21" t="e">
        <f t="shared" si="51"/>
        <v>#N/A</v>
      </c>
      <c r="AC116" s="20" t="e">
        <f>VLOOKUP($B116,'DATA PENGUKURAN GARDU'!$A:$BS,44,0)</f>
        <v>#N/A</v>
      </c>
      <c r="AD116" s="21" t="e">
        <f t="shared" si="52"/>
        <v>#N/A</v>
      </c>
      <c r="AE116" s="20" t="e">
        <f>VLOOKUP($B116,'DATA PENGUKURAN GARDU'!$A:$BS,46,0)</f>
        <v>#N/A</v>
      </c>
      <c r="AF116" s="21" t="e">
        <f t="shared" si="53"/>
        <v>#N/A</v>
      </c>
      <c r="AG116" s="20" t="e">
        <f>VLOOKUP($B116,'DATA PENGUKURAN GARDU'!$A:$BS,46,0)</f>
        <v>#N/A</v>
      </c>
      <c r="AH116" s="20" t="e">
        <f>VLOOKUP($B116,'DATA PENGUKURAN GARDU'!$A:$BS,53,0)</f>
        <v>#N/A</v>
      </c>
      <c r="AI116" s="20" t="e">
        <f>VLOOKUP($B116,'DATA PENGUKURAN GARDU'!$A:$BS,54,0)</f>
        <v>#N/A</v>
      </c>
      <c r="AJ116" s="17" t="e">
        <f>VLOOKUP($C116,'DATA PENGUKURAN GARDU'!$A:$BS,42,0)</f>
        <v>#N/A</v>
      </c>
      <c r="AK116" s="23" t="e">
        <f t="shared" si="54"/>
        <v>#N/A</v>
      </c>
      <c r="AL116" s="17" t="e">
        <f>VLOOKUP($C116,'DATA PENGUKURAN GARDU'!$A:$BS,44,0)</f>
        <v>#N/A</v>
      </c>
      <c r="AM116" s="23" t="e">
        <f t="shared" si="55"/>
        <v>#N/A</v>
      </c>
      <c r="AN116" s="17" t="e">
        <f>VLOOKUP($C116,'DATA PENGUKURAN GARDU'!$A:$BS,46,0)</f>
        <v>#N/A</v>
      </c>
      <c r="AO116" s="23" t="e">
        <f t="shared" si="56"/>
        <v>#N/A</v>
      </c>
      <c r="AP116" s="17" t="e">
        <f>VLOOKUP($C116,'DATA PENGUKURAN GARDU'!$A:$BS,46,0)</f>
        <v>#N/A</v>
      </c>
      <c r="AQ116" s="17" t="e">
        <f>VLOOKUP($C116,'DATA PENGUKURAN GARDU'!$A:$BS,53,0)</f>
        <v>#N/A</v>
      </c>
      <c r="AR116" s="17" t="e">
        <f>VLOOKUP($C116,'DATA PENGUKURAN GARDU'!$A:$BS,54,0)</f>
        <v>#N/A</v>
      </c>
      <c r="AS116" s="20" t="e">
        <f>VLOOKUP($D116,'DATA PENGUKURAN GARDU'!$A:$BS,42,0)</f>
        <v>#N/A</v>
      </c>
      <c r="AT116" s="21" t="e">
        <f t="shared" si="57"/>
        <v>#N/A</v>
      </c>
      <c r="AU116" s="20" t="e">
        <f>VLOOKUP($D116,'DATA PENGUKURAN GARDU'!$A:$BS,44,0)</f>
        <v>#N/A</v>
      </c>
      <c r="AV116" s="21" t="e">
        <f t="shared" si="58"/>
        <v>#N/A</v>
      </c>
      <c r="AW116" s="20" t="e">
        <f>VLOOKUP($D116,'DATA PENGUKURAN GARDU'!$A:$BS,46,0)</f>
        <v>#N/A</v>
      </c>
      <c r="AX116" s="21" t="e">
        <f t="shared" si="59"/>
        <v>#N/A</v>
      </c>
      <c r="AY116" s="20" t="e">
        <f>VLOOKUP($D116,'DATA PENGUKURAN GARDU'!$A:$BS,46,0)</f>
        <v>#N/A</v>
      </c>
      <c r="AZ116" s="20" t="e">
        <f>VLOOKUP($D116,'DATA PENGUKURAN GARDU'!$A:$BS,53,0)</f>
        <v>#N/A</v>
      </c>
      <c r="BA116" s="20" t="e">
        <f>VLOOKUP($D116,'DATA PENGUKURAN GARDU'!$A:$BS,54,0)</f>
        <v>#N/A</v>
      </c>
      <c r="BB116" s="17" t="e">
        <f>VLOOKUP($E116,'DATA PENGUKURAN GARDU'!$A:$BS,42,0)</f>
        <v>#N/A</v>
      </c>
      <c r="BC116" s="23" t="e">
        <f t="shared" si="60"/>
        <v>#N/A</v>
      </c>
      <c r="BD116" s="17" t="e">
        <f>VLOOKUP($E116,'DATA PENGUKURAN GARDU'!$A:$BS,44,0)</f>
        <v>#N/A</v>
      </c>
      <c r="BE116" s="23" t="e">
        <f t="shared" si="61"/>
        <v>#N/A</v>
      </c>
      <c r="BF116" s="17" t="e">
        <f>VLOOKUP($E116,'DATA PENGUKURAN GARDU'!$A:$BS,46,0)</f>
        <v>#N/A</v>
      </c>
      <c r="BG116" s="23" t="e">
        <f t="shared" si="62"/>
        <v>#N/A</v>
      </c>
      <c r="BH116" s="17" t="e">
        <f>VLOOKUP($E116,'DATA PENGUKURAN GARDU'!$A:$BS,46,0)</f>
        <v>#N/A</v>
      </c>
      <c r="BI116" s="17" t="e">
        <f>VLOOKUP($E116,'DATA PENGUKURAN GARDU'!$A:$BS,53,0)</f>
        <v>#N/A</v>
      </c>
      <c r="BJ116" s="17" t="e">
        <f>VLOOKUP($E116,'DATA PENGUKURAN GARDU'!$A:$BS,54,0)</f>
        <v>#N/A</v>
      </c>
      <c r="BK116" s="20" t="e">
        <f t="shared" si="63"/>
        <v>#N/A</v>
      </c>
      <c r="BL116" s="20" t="e">
        <f t="shared" si="64"/>
        <v>#N/A</v>
      </c>
      <c r="BM116" s="20" t="e">
        <f t="shared" si="65"/>
        <v>#N/A</v>
      </c>
      <c r="BN116" s="25" t="e">
        <f t="shared" si="66"/>
        <v>#N/A</v>
      </c>
      <c r="BO116" s="26" t="str">
        <f t="shared" si="67"/>
        <v>0</v>
      </c>
      <c r="BP116" s="21" t="e">
        <f t="shared" si="68"/>
        <v>#VALUE!</v>
      </c>
      <c r="BQ116" s="20" t="e">
        <f t="shared" si="69"/>
        <v>#N/A</v>
      </c>
      <c r="BR116" s="20" t="e">
        <v>#N/A</v>
      </c>
      <c r="BS116" s="9" t="e">
        <v>#N/A</v>
      </c>
      <c r="BT116" s="2" t="e">
        <f t="shared" si="70"/>
        <v>#VALUE!</v>
      </c>
      <c r="BU116" s="2" t="e">
        <f t="shared" si="38"/>
        <v>#N/A</v>
      </c>
      <c r="BV116" s="2" t="e">
        <f t="shared" si="39"/>
        <v>#N/A</v>
      </c>
    </row>
    <row r="117" s="2" customFormat="1" ht="22.95" customHeight="1" spans="1:74">
      <c r="A117" s="9" t="str">
        <f t="shared" si="40"/>
        <v>L-136Induk</v>
      </c>
      <c r="B117" s="9" t="str">
        <f t="shared" si="41"/>
        <v>L-136jurusan 1</v>
      </c>
      <c r="C117" s="9" t="str">
        <f t="shared" si="42"/>
        <v>L-136jurusan 2</v>
      </c>
      <c r="D117" s="9" t="str">
        <f t="shared" si="43"/>
        <v>L-136jurusan 3</v>
      </c>
      <c r="E117" s="9" t="str">
        <f t="shared" si="44"/>
        <v>L-136jurusan 4</v>
      </c>
      <c r="F117" s="10" t="s">
        <v>21</v>
      </c>
      <c r="G117" s="10" t="s">
        <v>22</v>
      </c>
      <c r="H117" s="10" t="s">
        <v>189</v>
      </c>
      <c r="I117" s="10">
        <v>0.45406</v>
      </c>
      <c r="J117" s="10">
        <v>124.35441</v>
      </c>
      <c r="K117" s="10" t="s">
        <v>7465</v>
      </c>
      <c r="L117" s="10" t="s">
        <v>7465</v>
      </c>
      <c r="M117" s="10" t="s">
        <v>7465</v>
      </c>
      <c r="N117" s="14">
        <f t="shared" si="45"/>
        <v>0</v>
      </c>
      <c r="O117" s="15" t="e">
        <f t="shared" si="46"/>
        <v>#VALUE!</v>
      </c>
      <c r="P117" s="15" t="e">
        <f t="shared" si="47"/>
        <v>#VALUE!</v>
      </c>
      <c r="Q117" s="17" t="e">
        <f>VLOOKUP($A117,'DATA PENGUKURAN GARDU'!$A:$BS,42,0)</f>
        <v>#N/A</v>
      </c>
      <c r="R117" s="18" t="e">
        <f t="shared" si="48"/>
        <v>#N/A</v>
      </c>
      <c r="S117" s="17" t="e">
        <f>VLOOKUP($A117,'DATA PENGUKURAN GARDU'!$A:$BS,44,0)</f>
        <v>#N/A</v>
      </c>
      <c r="T117" s="18" t="e">
        <f t="shared" si="49"/>
        <v>#N/A</v>
      </c>
      <c r="U117" s="17" t="e">
        <f>VLOOKUP($A117,'DATA PENGUKURAN GARDU'!$A:$BS,46,0)</f>
        <v>#N/A</v>
      </c>
      <c r="V117" s="18" t="e">
        <f t="shared" si="50"/>
        <v>#N/A</v>
      </c>
      <c r="W117" s="17" t="e">
        <f>VLOOKUP($A117,'DATA PENGUKURAN GARDU'!$A:$BS,48,0)</f>
        <v>#N/A</v>
      </c>
      <c r="X117" s="17" t="e">
        <f>VLOOKUP($A117,'DATA PENGUKURAN GARDU'!$A:$BS,53,0)</f>
        <v>#N/A</v>
      </c>
      <c r="Y117" s="17" t="e">
        <f>VLOOKUP($A117,'DATA PENGUKURAN GARDU'!$A:$BS,54,0)</f>
        <v>#N/A</v>
      </c>
      <c r="Z117" s="17" t="e">
        <f>VLOOKUP($A117,'DATA PENGUKURAN GARDU'!$A:$BS,55,0)</f>
        <v>#N/A</v>
      </c>
      <c r="AA117" s="20" t="e">
        <f>VLOOKUP($B117,'DATA PENGUKURAN GARDU'!$A:$BS,42,0)</f>
        <v>#N/A</v>
      </c>
      <c r="AB117" s="21" t="e">
        <f t="shared" si="51"/>
        <v>#N/A</v>
      </c>
      <c r="AC117" s="20" t="e">
        <f>VLOOKUP($B117,'DATA PENGUKURAN GARDU'!$A:$BS,44,0)</f>
        <v>#N/A</v>
      </c>
      <c r="AD117" s="21" t="e">
        <f t="shared" si="52"/>
        <v>#N/A</v>
      </c>
      <c r="AE117" s="20" t="e">
        <f>VLOOKUP($B117,'DATA PENGUKURAN GARDU'!$A:$BS,46,0)</f>
        <v>#N/A</v>
      </c>
      <c r="AF117" s="21" t="e">
        <f t="shared" si="53"/>
        <v>#N/A</v>
      </c>
      <c r="AG117" s="20" t="e">
        <f>VLOOKUP($B117,'DATA PENGUKURAN GARDU'!$A:$BS,46,0)</f>
        <v>#N/A</v>
      </c>
      <c r="AH117" s="20" t="e">
        <f>VLOOKUP($B117,'DATA PENGUKURAN GARDU'!$A:$BS,53,0)</f>
        <v>#N/A</v>
      </c>
      <c r="AI117" s="20" t="e">
        <f>VLOOKUP($B117,'DATA PENGUKURAN GARDU'!$A:$BS,54,0)</f>
        <v>#N/A</v>
      </c>
      <c r="AJ117" s="17" t="e">
        <f>VLOOKUP($C117,'DATA PENGUKURAN GARDU'!$A:$BS,42,0)</f>
        <v>#N/A</v>
      </c>
      <c r="AK117" s="23" t="e">
        <f t="shared" si="54"/>
        <v>#N/A</v>
      </c>
      <c r="AL117" s="17" t="e">
        <f>VLOOKUP($C117,'DATA PENGUKURAN GARDU'!$A:$BS,44,0)</f>
        <v>#N/A</v>
      </c>
      <c r="AM117" s="23" t="e">
        <f t="shared" si="55"/>
        <v>#N/A</v>
      </c>
      <c r="AN117" s="17" t="e">
        <f>VLOOKUP($C117,'DATA PENGUKURAN GARDU'!$A:$BS,46,0)</f>
        <v>#N/A</v>
      </c>
      <c r="AO117" s="23" t="e">
        <f t="shared" si="56"/>
        <v>#N/A</v>
      </c>
      <c r="AP117" s="17" t="e">
        <f>VLOOKUP($C117,'DATA PENGUKURAN GARDU'!$A:$BS,46,0)</f>
        <v>#N/A</v>
      </c>
      <c r="AQ117" s="17" t="e">
        <f>VLOOKUP($C117,'DATA PENGUKURAN GARDU'!$A:$BS,53,0)</f>
        <v>#N/A</v>
      </c>
      <c r="AR117" s="17" t="e">
        <f>VLOOKUP($C117,'DATA PENGUKURAN GARDU'!$A:$BS,54,0)</f>
        <v>#N/A</v>
      </c>
      <c r="AS117" s="20" t="e">
        <f>VLOOKUP($D117,'DATA PENGUKURAN GARDU'!$A:$BS,42,0)</f>
        <v>#N/A</v>
      </c>
      <c r="AT117" s="21" t="e">
        <f t="shared" si="57"/>
        <v>#N/A</v>
      </c>
      <c r="AU117" s="20" t="e">
        <f>VLOOKUP($D117,'DATA PENGUKURAN GARDU'!$A:$BS,44,0)</f>
        <v>#N/A</v>
      </c>
      <c r="AV117" s="21" t="e">
        <f t="shared" si="58"/>
        <v>#N/A</v>
      </c>
      <c r="AW117" s="20" t="e">
        <f>VLOOKUP($D117,'DATA PENGUKURAN GARDU'!$A:$BS,46,0)</f>
        <v>#N/A</v>
      </c>
      <c r="AX117" s="21" t="e">
        <f t="shared" si="59"/>
        <v>#N/A</v>
      </c>
      <c r="AY117" s="20" t="e">
        <f>VLOOKUP($D117,'DATA PENGUKURAN GARDU'!$A:$BS,46,0)</f>
        <v>#N/A</v>
      </c>
      <c r="AZ117" s="20" t="e">
        <f>VLOOKUP($D117,'DATA PENGUKURAN GARDU'!$A:$BS,53,0)</f>
        <v>#N/A</v>
      </c>
      <c r="BA117" s="20" t="e">
        <f>VLOOKUP($D117,'DATA PENGUKURAN GARDU'!$A:$BS,54,0)</f>
        <v>#N/A</v>
      </c>
      <c r="BB117" s="17" t="e">
        <f>VLOOKUP($E117,'DATA PENGUKURAN GARDU'!$A:$BS,42,0)</f>
        <v>#N/A</v>
      </c>
      <c r="BC117" s="23" t="e">
        <f t="shared" si="60"/>
        <v>#N/A</v>
      </c>
      <c r="BD117" s="17" t="e">
        <f>VLOOKUP($E117,'DATA PENGUKURAN GARDU'!$A:$BS,44,0)</f>
        <v>#N/A</v>
      </c>
      <c r="BE117" s="23" t="e">
        <f t="shared" si="61"/>
        <v>#N/A</v>
      </c>
      <c r="BF117" s="17" t="e">
        <f>VLOOKUP($E117,'DATA PENGUKURAN GARDU'!$A:$BS,46,0)</f>
        <v>#N/A</v>
      </c>
      <c r="BG117" s="23" t="e">
        <f t="shared" si="62"/>
        <v>#N/A</v>
      </c>
      <c r="BH117" s="17" t="e">
        <f>VLOOKUP($E117,'DATA PENGUKURAN GARDU'!$A:$BS,46,0)</f>
        <v>#N/A</v>
      </c>
      <c r="BI117" s="17" t="e">
        <f>VLOOKUP($E117,'DATA PENGUKURAN GARDU'!$A:$BS,53,0)</f>
        <v>#N/A</v>
      </c>
      <c r="BJ117" s="17" t="e">
        <f>VLOOKUP($E117,'DATA PENGUKURAN GARDU'!$A:$BS,54,0)</f>
        <v>#N/A</v>
      </c>
      <c r="BK117" s="20" t="e">
        <f t="shared" si="63"/>
        <v>#N/A</v>
      </c>
      <c r="BL117" s="20" t="e">
        <f t="shared" si="64"/>
        <v>#N/A</v>
      </c>
      <c r="BM117" s="20" t="e">
        <f t="shared" si="65"/>
        <v>#N/A</v>
      </c>
      <c r="BN117" s="25" t="e">
        <f t="shared" si="66"/>
        <v>#N/A</v>
      </c>
      <c r="BO117" s="26" t="str">
        <f t="shared" si="67"/>
        <v>0</v>
      </c>
      <c r="BP117" s="21" t="e">
        <f t="shared" si="68"/>
        <v>#VALUE!</v>
      </c>
      <c r="BQ117" s="20" t="e">
        <f t="shared" si="69"/>
        <v>#N/A</v>
      </c>
      <c r="BR117" s="20" t="e">
        <v>#N/A</v>
      </c>
      <c r="BS117" s="9" t="e">
        <v>#N/A</v>
      </c>
      <c r="BT117" s="2" t="e">
        <f t="shared" si="70"/>
        <v>#VALUE!</v>
      </c>
      <c r="BU117" s="2" t="e">
        <f t="shared" si="38"/>
        <v>#N/A</v>
      </c>
      <c r="BV117" s="2" t="e">
        <f t="shared" si="39"/>
        <v>#N/A</v>
      </c>
    </row>
    <row r="118" s="2" customFormat="1" ht="22.95" customHeight="1" spans="1:74">
      <c r="A118" s="9" t="str">
        <f t="shared" si="40"/>
        <v>L-007Induk</v>
      </c>
      <c r="B118" s="9" t="str">
        <f t="shared" si="41"/>
        <v>L-007jurusan 1</v>
      </c>
      <c r="C118" s="9" t="str">
        <f t="shared" si="42"/>
        <v>L-007jurusan 2</v>
      </c>
      <c r="D118" s="9" t="str">
        <f t="shared" si="43"/>
        <v>L-007jurusan 3</v>
      </c>
      <c r="E118" s="9" t="str">
        <f t="shared" si="44"/>
        <v>L-007jurusan 4</v>
      </c>
      <c r="F118" s="10" t="s">
        <v>46</v>
      </c>
      <c r="G118" s="10" t="s">
        <v>22</v>
      </c>
      <c r="H118" s="10" t="s">
        <v>190</v>
      </c>
      <c r="I118" s="10">
        <v>0.36367</v>
      </c>
      <c r="J118" s="10">
        <v>123.97186</v>
      </c>
      <c r="K118" s="10" t="s">
        <v>7465</v>
      </c>
      <c r="L118" s="10" t="s">
        <v>7465</v>
      </c>
      <c r="M118" s="10" t="s">
        <v>7465</v>
      </c>
      <c r="N118" s="14">
        <f t="shared" si="45"/>
        <v>0</v>
      </c>
      <c r="O118" s="15" t="e">
        <f t="shared" si="46"/>
        <v>#VALUE!</v>
      </c>
      <c r="P118" s="15" t="e">
        <f t="shared" si="47"/>
        <v>#VALUE!</v>
      </c>
      <c r="Q118" s="17" t="e">
        <f>VLOOKUP($A118,'DATA PENGUKURAN GARDU'!$A:$BS,42,0)</f>
        <v>#N/A</v>
      </c>
      <c r="R118" s="18" t="e">
        <f t="shared" si="48"/>
        <v>#N/A</v>
      </c>
      <c r="S118" s="17" t="e">
        <f>VLOOKUP($A118,'DATA PENGUKURAN GARDU'!$A:$BS,44,0)</f>
        <v>#N/A</v>
      </c>
      <c r="T118" s="18" t="e">
        <f t="shared" si="49"/>
        <v>#N/A</v>
      </c>
      <c r="U118" s="17" t="e">
        <f>VLOOKUP($A118,'DATA PENGUKURAN GARDU'!$A:$BS,46,0)</f>
        <v>#N/A</v>
      </c>
      <c r="V118" s="18" t="e">
        <f t="shared" si="50"/>
        <v>#N/A</v>
      </c>
      <c r="W118" s="17" t="e">
        <f>VLOOKUP($A118,'DATA PENGUKURAN GARDU'!$A:$BS,48,0)</f>
        <v>#N/A</v>
      </c>
      <c r="X118" s="17" t="e">
        <f>VLOOKUP($A118,'DATA PENGUKURAN GARDU'!$A:$BS,53,0)</f>
        <v>#N/A</v>
      </c>
      <c r="Y118" s="17" t="e">
        <f>VLOOKUP($A118,'DATA PENGUKURAN GARDU'!$A:$BS,54,0)</f>
        <v>#N/A</v>
      </c>
      <c r="Z118" s="17" t="e">
        <f>VLOOKUP($A118,'DATA PENGUKURAN GARDU'!$A:$BS,55,0)</f>
        <v>#N/A</v>
      </c>
      <c r="AA118" s="20" t="e">
        <f>VLOOKUP($B118,'DATA PENGUKURAN GARDU'!$A:$BS,42,0)</f>
        <v>#N/A</v>
      </c>
      <c r="AB118" s="21" t="e">
        <f t="shared" si="51"/>
        <v>#N/A</v>
      </c>
      <c r="AC118" s="20" t="e">
        <f>VLOOKUP($B118,'DATA PENGUKURAN GARDU'!$A:$BS,44,0)</f>
        <v>#N/A</v>
      </c>
      <c r="AD118" s="21" t="e">
        <f t="shared" si="52"/>
        <v>#N/A</v>
      </c>
      <c r="AE118" s="20" t="e">
        <f>VLOOKUP($B118,'DATA PENGUKURAN GARDU'!$A:$BS,46,0)</f>
        <v>#N/A</v>
      </c>
      <c r="AF118" s="21" t="e">
        <f t="shared" si="53"/>
        <v>#N/A</v>
      </c>
      <c r="AG118" s="20" t="e">
        <f>VLOOKUP($B118,'DATA PENGUKURAN GARDU'!$A:$BS,46,0)</f>
        <v>#N/A</v>
      </c>
      <c r="AH118" s="20" t="e">
        <f>VLOOKUP($B118,'DATA PENGUKURAN GARDU'!$A:$BS,53,0)</f>
        <v>#N/A</v>
      </c>
      <c r="AI118" s="20" t="e">
        <f>VLOOKUP($B118,'DATA PENGUKURAN GARDU'!$A:$BS,54,0)</f>
        <v>#N/A</v>
      </c>
      <c r="AJ118" s="17" t="e">
        <f>VLOOKUP($C118,'DATA PENGUKURAN GARDU'!$A:$BS,42,0)</f>
        <v>#N/A</v>
      </c>
      <c r="AK118" s="23" t="e">
        <f t="shared" si="54"/>
        <v>#N/A</v>
      </c>
      <c r="AL118" s="17" t="e">
        <f>VLOOKUP($C118,'DATA PENGUKURAN GARDU'!$A:$BS,44,0)</f>
        <v>#N/A</v>
      </c>
      <c r="AM118" s="23" t="e">
        <f t="shared" si="55"/>
        <v>#N/A</v>
      </c>
      <c r="AN118" s="17" t="e">
        <f>VLOOKUP($C118,'DATA PENGUKURAN GARDU'!$A:$BS,46,0)</f>
        <v>#N/A</v>
      </c>
      <c r="AO118" s="23" t="e">
        <f t="shared" si="56"/>
        <v>#N/A</v>
      </c>
      <c r="AP118" s="17" t="e">
        <f>VLOOKUP($C118,'DATA PENGUKURAN GARDU'!$A:$BS,46,0)</f>
        <v>#N/A</v>
      </c>
      <c r="AQ118" s="17" t="e">
        <f>VLOOKUP($C118,'DATA PENGUKURAN GARDU'!$A:$BS,53,0)</f>
        <v>#N/A</v>
      </c>
      <c r="AR118" s="17" t="e">
        <f>VLOOKUP($C118,'DATA PENGUKURAN GARDU'!$A:$BS,54,0)</f>
        <v>#N/A</v>
      </c>
      <c r="AS118" s="20" t="e">
        <f>VLOOKUP($D118,'DATA PENGUKURAN GARDU'!$A:$BS,42,0)</f>
        <v>#N/A</v>
      </c>
      <c r="AT118" s="21" t="e">
        <f t="shared" si="57"/>
        <v>#N/A</v>
      </c>
      <c r="AU118" s="20" t="e">
        <f>VLOOKUP($D118,'DATA PENGUKURAN GARDU'!$A:$BS,44,0)</f>
        <v>#N/A</v>
      </c>
      <c r="AV118" s="21" t="e">
        <f t="shared" si="58"/>
        <v>#N/A</v>
      </c>
      <c r="AW118" s="20" t="e">
        <f>VLOOKUP($D118,'DATA PENGUKURAN GARDU'!$A:$BS,46,0)</f>
        <v>#N/A</v>
      </c>
      <c r="AX118" s="21" t="e">
        <f t="shared" si="59"/>
        <v>#N/A</v>
      </c>
      <c r="AY118" s="20" t="e">
        <f>VLOOKUP($D118,'DATA PENGUKURAN GARDU'!$A:$BS,46,0)</f>
        <v>#N/A</v>
      </c>
      <c r="AZ118" s="20" t="e">
        <f>VLOOKUP($D118,'DATA PENGUKURAN GARDU'!$A:$BS,53,0)</f>
        <v>#N/A</v>
      </c>
      <c r="BA118" s="20" t="e">
        <f>VLOOKUP($D118,'DATA PENGUKURAN GARDU'!$A:$BS,54,0)</f>
        <v>#N/A</v>
      </c>
      <c r="BB118" s="17" t="e">
        <f>VLOOKUP($E118,'DATA PENGUKURAN GARDU'!$A:$BS,42,0)</f>
        <v>#N/A</v>
      </c>
      <c r="BC118" s="23" t="e">
        <f t="shared" si="60"/>
        <v>#N/A</v>
      </c>
      <c r="BD118" s="17" t="e">
        <f>VLOOKUP($E118,'DATA PENGUKURAN GARDU'!$A:$BS,44,0)</f>
        <v>#N/A</v>
      </c>
      <c r="BE118" s="23" t="e">
        <f t="shared" si="61"/>
        <v>#N/A</v>
      </c>
      <c r="BF118" s="17" t="e">
        <f>VLOOKUP($E118,'DATA PENGUKURAN GARDU'!$A:$BS,46,0)</f>
        <v>#N/A</v>
      </c>
      <c r="BG118" s="23" t="e">
        <f t="shared" si="62"/>
        <v>#N/A</v>
      </c>
      <c r="BH118" s="17" t="e">
        <f>VLOOKUP($E118,'DATA PENGUKURAN GARDU'!$A:$BS,46,0)</f>
        <v>#N/A</v>
      </c>
      <c r="BI118" s="17" t="e">
        <f>VLOOKUP($E118,'DATA PENGUKURAN GARDU'!$A:$BS,53,0)</f>
        <v>#N/A</v>
      </c>
      <c r="BJ118" s="17" t="e">
        <f>VLOOKUP($E118,'DATA PENGUKURAN GARDU'!$A:$BS,54,0)</f>
        <v>#N/A</v>
      </c>
      <c r="BK118" s="20" t="e">
        <f t="shared" si="63"/>
        <v>#N/A</v>
      </c>
      <c r="BL118" s="20" t="e">
        <f t="shared" si="64"/>
        <v>#N/A</v>
      </c>
      <c r="BM118" s="20" t="e">
        <f t="shared" si="65"/>
        <v>#N/A</v>
      </c>
      <c r="BN118" s="25" t="e">
        <f t="shared" si="66"/>
        <v>#N/A</v>
      </c>
      <c r="BO118" s="26" t="str">
        <f t="shared" si="67"/>
        <v>0</v>
      </c>
      <c r="BP118" s="21" t="e">
        <f t="shared" si="68"/>
        <v>#VALUE!</v>
      </c>
      <c r="BQ118" s="20" t="e">
        <f t="shared" si="69"/>
        <v>#N/A</v>
      </c>
      <c r="BR118" s="20" t="e">
        <v>#N/A</v>
      </c>
      <c r="BS118" s="9" t="e">
        <v>#N/A</v>
      </c>
      <c r="BT118" s="2" t="e">
        <f t="shared" si="70"/>
        <v>#VALUE!</v>
      </c>
      <c r="BU118" s="2" t="e">
        <f t="shared" si="38"/>
        <v>#N/A</v>
      </c>
      <c r="BV118" s="2" t="e">
        <f t="shared" si="39"/>
        <v>#N/A</v>
      </c>
    </row>
    <row r="119" s="2" customFormat="1" ht="22.95" customHeight="1" spans="1:74">
      <c r="A119" s="9" t="str">
        <f t="shared" si="40"/>
        <v>KMO 95Induk</v>
      </c>
      <c r="B119" s="9" t="str">
        <f t="shared" si="41"/>
        <v>KMO 95jurusan 1</v>
      </c>
      <c r="C119" s="9" t="str">
        <f t="shared" si="42"/>
        <v>KMO 95jurusan 2</v>
      </c>
      <c r="D119" s="9" t="str">
        <f t="shared" si="43"/>
        <v>KMO 95jurusan 3</v>
      </c>
      <c r="E119" s="9" t="str">
        <f t="shared" si="44"/>
        <v>KMO 95jurusan 4</v>
      </c>
      <c r="F119" s="10" t="s">
        <v>191</v>
      </c>
      <c r="G119" s="10" t="s">
        <v>8</v>
      </c>
      <c r="H119" s="10" t="s">
        <v>192</v>
      </c>
      <c r="I119" s="10">
        <v>0.72338599</v>
      </c>
      <c r="J119" s="10">
        <v>124.4431304932</v>
      </c>
      <c r="K119" s="10" t="s">
        <v>7465</v>
      </c>
      <c r="L119" s="10" t="s">
        <v>7465</v>
      </c>
      <c r="M119" s="10" t="s">
        <v>7465</v>
      </c>
      <c r="N119" s="14">
        <f t="shared" si="45"/>
        <v>0</v>
      </c>
      <c r="O119" s="15" t="e">
        <f t="shared" si="46"/>
        <v>#VALUE!</v>
      </c>
      <c r="P119" s="15" t="e">
        <f t="shared" si="47"/>
        <v>#VALUE!</v>
      </c>
      <c r="Q119" s="17" t="e">
        <f>VLOOKUP($A119,'DATA PENGUKURAN GARDU'!$A:$BS,42,0)</f>
        <v>#N/A</v>
      </c>
      <c r="R119" s="18" t="e">
        <f t="shared" si="48"/>
        <v>#N/A</v>
      </c>
      <c r="S119" s="17" t="e">
        <f>VLOOKUP($A119,'DATA PENGUKURAN GARDU'!$A:$BS,44,0)</f>
        <v>#N/A</v>
      </c>
      <c r="T119" s="18" t="e">
        <f t="shared" si="49"/>
        <v>#N/A</v>
      </c>
      <c r="U119" s="17" t="e">
        <f>VLOOKUP($A119,'DATA PENGUKURAN GARDU'!$A:$BS,46,0)</f>
        <v>#N/A</v>
      </c>
      <c r="V119" s="18" t="e">
        <f t="shared" si="50"/>
        <v>#N/A</v>
      </c>
      <c r="W119" s="17" t="e">
        <f>VLOOKUP($A119,'DATA PENGUKURAN GARDU'!$A:$BS,48,0)</f>
        <v>#N/A</v>
      </c>
      <c r="X119" s="17" t="e">
        <f>VLOOKUP($A119,'DATA PENGUKURAN GARDU'!$A:$BS,53,0)</f>
        <v>#N/A</v>
      </c>
      <c r="Y119" s="17" t="e">
        <f>VLOOKUP($A119,'DATA PENGUKURAN GARDU'!$A:$BS,54,0)</f>
        <v>#N/A</v>
      </c>
      <c r="Z119" s="17" t="e">
        <f>VLOOKUP($A119,'DATA PENGUKURAN GARDU'!$A:$BS,55,0)</f>
        <v>#N/A</v>
      </c>
      <c r="AA119" s="20" t="e">
        <f>VLOOKUP($B119,'DATA PENGUKURAN GARDU'!$A:$BS,42,0)</f>
        <v>#N/A</v>
      </c>
      <c r="AB119" s="21" t="e">
        <f t="shared" si="51"/>
        <v>#N/A</v>
      </c>
      <c r="AC119" s="20" t="e">
        <f>VLOOKUP($B119,'DATA PENGUKURAN GARDU'!$A:$BS,44,0)</f>
        <v>#N/A</v>
      </c>
      <c r="AD119" s="21" t="e">
        <f t="shared" si="52"/>
        <v>#N/A</v>
      </c>
      <c r="AE119" s="20" t="e">
        <f>VLOOKUP($B119,'DATA PENGUKURAN GARDU'!$A:$BS,46,0)</f>
        <v>#N/A</v>
      </c>
      <c r="AF119" s="21" t="e">
        <f t="shared" si="53"/>
        <v>#N/A</v>
      </c>
      <c r="AG119" s="20" t="e">
        <f>VLOOKUP($B119,'DATA PENGUKURAN GARDU'!$A:$BS,46,0)</f>
        <v>#N/A</v>
      </c>
      <c r="AH119" s="20" t="e">
        <f>VLOOKUP($B119,'DATA PENGUKURAN GARDU'!$A:$BS,53,0)</f>
        <v>#N/A</v>
      </c>
      <c r="AI119" s="20" t="e">
        <f>VLOOKUP($B119,'DATA PENGUKURAN GARDU'!$A:$BS,54,0)</f>
        <v>#N/A</v>
      </c>
      <c r="AJ119" s="17" t="e">
        <f>VLOOKUP($C119,'DATA PENGUKURAN GARDU'!$A:$BS,42,0)</f>
        <v>#N/A</v>
      </c>
      <c r="AK119" s="23" t="e">
        <f t="shared" si="54"/>
        <v>#N/A</v>
      </c>
      <c r="AL119" s="17" t="e">
        <f>VLOOKUP($C119,'DATA PENGUKURAN GARDU'!$A:$BS,44,0)</f>
        <v>#N/A</v>
      </c>
      <c r="AM119" s="23" t="e">
        <f t="shared" si="55"/>
        <v>#N/A</v>
      </c>
      <c r="AN119" s="17" t="e">
        <f>VLOOKUP($C119,'DATA PENGUKURAN GARDU'!$A:$BS,46,0)</f>
        <v>#N/A</v>
      </c>
      <c r="AO119" s="23" t="e">
        <f t="shared" si="56"/>
        <v>#N/A</v>
      </c>
      <c r="AP119" s="17" t="e">
        <f>VLOOKUP($C119,'DATA PENGUKURAN GARDU'!$A:$BS,46,0)</f>
        <v>#N/A</v>
      </c>
      <c r="AQ119" s="17" t="e">
        <f>VLOOKUP($C119,'DATA PENGUKURAN GARDU'!$A:$BS,53,0)</f>
        <v>#N/A</v>
      </c>
      <c r="AR119" s="17" t="e">
        <f>VLOOKUP($C119,'DATA PENGUKURAN GARDU'!$A:$BS,54,0)</f>
        <v>#N/A</v>
      </c>
      <c r="AS119" s="20" t="e">
        <f>VLOOKUP($D119,'DATA PENGUKURAN GARDU'!$A:$BS,42,0)</f>
        <v>#N/A</v>
      </c>
      <c r="AT119" s="21" t="e">
        <f t="shared" si="57"/>
        <v>#N/A</v>
      </c>
      <c r="AU119" s="20" t="e">
        <f>VLOOKUP($D119,'DATA PENGUKURAN GARDU'!$A:$BS,44,0)</f>
        <v>#N/A</v>
      </c>
      <c r="AV119" s="21" t="e">
        <f t="shared" si="58"/>
        <v>#N/A</v>
      </c>
      <c r="AW119" s="20" t="e">
        <f>VLOOKUP($D119,'DATA PENGUKURAN GARDU'!$A:$BS,46,0)</f>
        <v>#N/A</v>
      </c>
      <c r="AX119" s="21" t="e">
        <f t="shared" si="59"/>
        <v>#N/A</v>
      </c>
      <c r="AY119" s="20" t="e">
        <f>VLOOKUP($D119,'DATA PENGUKURAN GARDU'!$A:$BS,46,0)</f>
        <v>#N/A</v>
      </c>
      <c r="AZ119" s="20" t="e">
        <f>VLOOKUP($D119,'DATA PENGUKURAN GARDU'!$A:$BS,53,0)</f>
        <v>#N/A</v>
      </c>
      <c r="BA119" s="20" t="e">
        <f>VLOOKUP($D119,'DATA PENGUKURAN GARDU'!$A:$BS,54,0)</f>
        <v>#N/A</v>
      </c>
      <c r="BB119" s="17" t="e">
        <f>VLOOKUP($E119,'DATA PENGUKURAN GARDU'!$A:$BS,42,0)</f>
        <v>#N/A</v>
      </c>
      <c r="BC119" s="23" t="e">
        <f t="shared" si="60"/>
        <v>#N/A</v>
      </c>
      <c r="BD119" s="17" t="e">
        <f>VLOOKUP($E119,'DATA PENGUKURAN GARDU'!$A:$BS,44,0)</f>
        <v>#N/A</v>
      </c>
      <c r="BE119" s="23" t="e">
        <f t="shared" si="61"/>
        <v>#N/A</v>
      </c>
      <c r="BF119" s="17" t="e">
        <f>VLOOKUP($E119,'DATA PENGUKURAN GARDU'!$A:$BS,46,0)</f>
        <v>#N/A</v>
      </c>
      <c r="BG119" s="23" t="e">
        <f t="shared" si="62"/>
        <v>#N/A</v>
      </c>
      <c r="BH119" s="17" t="e">
        <f>VLOOKUP($E119,'DATA PENGUKURAN GARDU'!$A:$BS,46,0)</f>
        <v>#N/A</v>
      </c>
      <c r="BI119" s="17" t="e">
        <f>VLOOKUP($E119,'DATA PENGUKURAN GARDU'!$A:$BS,53,0)</f>
        <v>#N/A</v>
      </c>
      <c r="BJ119" s="17" t="e">
        <f>VLOOKUP($E119,'DATA PENGUKURAN GARDU'!$A:$BS,54,0)</f>
        <v>#N/A</v>
      </c>
      <c r="BK119" s="20" t="e">
        <f t="shared" si="63"/>
        <v>#N/A</v>
      </c>
      <c r="BL119" s="20" t="e">
        <f t="shared" si="64"/>
        <v>#N/A</v>
      </c>
      <c r="BM119" s="20" t="e">
        <f t="shared" si="65"/>
        <v>#N/A</v>
      </c>
      <c r="BN119" s="25" t="e">
        <f t="shared" si="66"/>
        <v>#N/A</v>
      </c>
      <c r="BO119" s="26" t="str">
        <f t="shared" si="67"/>
        <v>0</v>
      </c>
      <c r="BP119" s="21" t="e">
        <f t="shared" si="68"/>
        <v>#VALUE!</v>
      </c>
      <c r="BQ119" s="20" t="e">
        <f t="shared" si="69"/>
        <v>#N/A</v>
      </c>
      <c r="BR119" s="20" t="e">
        <v>#N/A</v>
      </c>
      <c r="BS119" s="9" t="e">
        <v>#N/A</v>
      </c>
      <c r="BT119" s="2" t="e">
        <f t="shared" si="70"/>
        <v>#VALUE!</v>
      </c>
      <c r="BU119" s="2" t="e">
        <f t="shared" si="38"/>
        <v>#N/A</v>
      </c>
      <c r="BV119" s="2" t="e">
        <f t="shared" si="39"/>
        <v>#N/A</v>
      </c>
    </row>
    <row r="120" s="2" customFormat="1" ht="22.95" customHeight="1" spans="1:74">
      <c r="A120" s="9" t="str">
        <f t="shared" si="40"/>
        <v>KMO 28Induk</v>
      </c>
      <c r="B120" s="9" t="str">
        <f t="shared" si="41"/>
        <v>KMO 28jurusan 1</v>
      </c>
      <c r="C120" s="9" t="str">
        <f t="shared" si="42"/>
        <v>KMO 28jurusan 2</v>
      </c>
      <c r="D120" s="9" t="str">
        <f t="shared" si="43"/>
        <v>KMO 28jurusan 3</v>
      </c>
      <c r="E120" s="9" t="str">
        <f t="shared" si="44"/>
        <v>KMO 28jurusan 4</v>
      </c>
      <c r="F120" s="10" t="s">
        <v>71</v>
      </c>
      <c r="G120" s="10" t="s">
        <v>8</v>
      </c>
      <c r="H120" s="10" t="s">
        <v>193</v>
      </c>
      <c r="I120" s="10">
        <v>0.705931008</v>
      </c>
      <c r="J120" s="10">
        <v>124.392326355</v>
      </c>
      <c r="K120" s="10" t="s">
        <v>7465</v>
      </c>
      <c r="L120" s="10" t="s">
        <v>7465</v>
      </c>
      <c r="M120" s="10" t="s">
        <v>7465</v>
      </c>
      <c r="N120" s="14">
        <f t="shared" si="45"/>
        <v>0</v>
      </c>
      <c r="O120" s="15" t="e">
        <f t="shared" si="46"/>
        <v>#VALUE!</v>
      </c>
      <c r="P120" s="15" t="e">
        <f t="shared" si="47"/>
        <v>#VALUE!</v>
      </c>
      <c r="Q120" s="17" t="e">
        <f>VLOOKUP($A120,'DATA PENGUKURAN GARDU'!$A:$BS,42,0)</f>
        <v>#N/A</v>
      </c>
      <c r="R120" s="18" t="e">
        <f t="shared" si="48"/>
        <v>#N/A</v>
      </c>
      <c r="S120" s="17" t="e">
        <f>VLOOKUP($A120,'DATA PENGUKURAN GARDU'!$A:$BS,44,0)</f>
        <v>#N/A</v>
      </c>
      <c r="T120" s="18" t="e">
        <f t="shared" si="49"/>
        <v>#N/A</v>
      </c>
      <c r="U120" s="17" t="e">
        <f>VLOOKUP($A120,'DATA PENGUKURAN GARDU'!$A:$BS,46,0)</f>
        <v>#N/A</v>
      </c>
      <c r="V120" s="18" t="e">
        <f t="shared" si="50"/>
        <v>#N/A</v>
      </c>
      <c r="W120" s="17" t="e">
        <f>VLOOKUP($A120,'DATA PENGUKURAN GARDU'!$A:$BS,48,0)</f>
        <v>#N/A</v>
      </c>
      <c r="X120" s="17" t="e">
        <f>VLOOKUP($A120,'DATA PENGUKURAN GARDU'!$A:$BS,53,0)</f>
        <v>#N/A</v>
      </c>
      <c r="Y120" s="17" t="e">
        <f>VLOOKUP($A120,'DATA PENGUKURAN GARDU'!$A:$BS,54,0)</f>
        <v>#N/A</v>
      </c>
      <c r="Z120" s="17" t="e">
        <f>VLOOKUP($A120,'DATA PENGUKURAN GARDU'!$A:$BS,55,0)</f>
        <v>#N/A</v>
      </c>
      <c r="AA120" s="20" t="e">
        <f>VLOOKUP($B120,'DATA PENGUKURAN GARDU'!$A:$BS,42,0)</f>
        <v>#N/A</v>
      </c>
      <c r="AB120" s="21" t="e">
        <f t="shared" si="51"/>
        <v>#N/A</v>
      </c>
      <c r="AC120" s="20" t="e">
        <f>VLOOKUP($B120,'DATA PENGUKURAN GARDU'!$A:$BS,44,0)</f>
        <v>#N/A</v>
      </c>
      <c r="AD120" s="21" t="e">
        <f t="shared" si="52"/>
        <v>#N/A</v>
      </c>
      <c r="AE120" s="20" t="e">
        <f>VLOOKUP($B120,'DATA PENGUKURAN GARDU'!$A:$BS,46,0)</f>
        <v>#N/A</v>
      </c>
      <c r="AF120" s="21" t="e">
        <f t="shared" si="53"/>
        <v>#N/A</v>
      </c>
      <c r="AG120" s="20" t="e">
        <f>VLOOKUP($B120,'DATA PENGUKURAN GARDU'!$A:$BS,46,0)</f>
        <v>#N/A</v>
      </c>
      <c r="AH120" s="20" t="e">
        <f>VLOOKUP($B120,'DATA PENGUKURAN GARDU'!$A:$BS,53,0)</f>
        <v>#N/A</v>
      </c>
      <c r="AI120" s="20" t="e">
        <f>VLOOKUP($B120,'DATA PENGUKURAN GARDU'!$A:$BS,54,0)</f>
        <v>#N/A</v>
      </c>
      <c r="AJ120" s="17" t="e">
        <f>VLOOKUP($C120,'DATA PENGUKURAN GARDU'!$A:$BS,42,0)</f>
        <v>#N/A</v>
      </c>
      <c r="AK120" s="23" t="e">
        <f t="shared" si="54"/>
        <v>#N/A</v>
      </c>
      <c r="AL120" s="17" t="e">
        <f>VLOOKUP($C120,'DATA PENGUKURAN GARDU'!$A:$BS,44,0)</f>
        <v>#N/A</v>
      </c>
      <c r="AM120" s="23" t="e">
        <f t="shared" si="55"/>
        <v>#N/A</v>
      </c>
      <c r="AN120" s="17" t="e">
        <f>VLOOKUP($C120,'DATA PENGUKURAN GARDU'!$A:$BS,46,0)</f>
        <v>#N/A</v>
      </c>
      <c r="AO120" s="23" t="e">
        <f t="shared" si="56"/>
        <v>#N/A</v>
      </c>
      <c r="AP120" s="17" t="e">
        <f>VLOOKUP($C120,'DATA PENGUKURAN GARDU'!$A:$BS,46,0)</f>
        <v>#N/A</v>
      </c>
      <c r="AQ120" s="17" t="e">
        <f>VLOOKUP($C120,'DATA PENGUKURAN GARDU'!$A:$BS,53,0)</f>
        <v>#N/A</v>
      </c>
      <c r="AR120" s="17" t="e">
        <f>VLOOKUP($C120,'DATA PENGUKURAN GARDU'!$A:$BS,54,0)</f>
        <v>#N/A</v>
      </c>
      <c r="AS120" s="20" t="e">
        <f>VLOOKUP($D120,'DATA PENGUKURAN GARDU'!$A:$BS,42,0)</f>
        <v>#N/A</v>
      </c>
      <c r="AT120" s="21" t="e">
        <f t="shared" si="57"/>
        <v>#N/A</v>
      </c>
      <c r="AU120" s="20" t="e">
        <f>VLOOKUP($D120,'DATA PENGUKURAN GARDU'!$A:$BS,44,0)</f>
        <v>#N/A</v>
      </c>
      <c r="AV120" s="21" t="e">
        <f t="shared" si="58"/>
        <v>#N/A</v>
      </c>
      <c r="AW120" s="20" t="e">
        <f>VLOOKUP($D120,'DATA PENGUKURAN GARDU'!$A:$BS,46,0)</f>
        <v>#N/A</v>
      </c>
      <c r="AX120" s="21" t="e">
        <f t="shared" si="59"/>
        <v>#N/A</v>
      </c>
      <c r="AY120" s="20" t="e">
        <f>VLOOKUP($D120,'DATA PENGUKURAN GARDU'!$A:$BS,46,0)</f>
        <v>#N/A</v>
      </c>
      <c r="AZ120" s="20" t="e">
        <f>VLOOKUP($D120,'DATA PENGUKURAN GARDU'!$A:$BS,53,0)</f>
        <v>#N/A</v>
      </c>
      <c r="BA120" s="20" t="e">
        <f>VLOOKUP($D120,'DATA PENGUKURAN GARDU'!$A:$BS,54,0)</f>
        <v>#N/A</v>
      </c>
      <c r="BB120" s="17" t="e">
        <f>VLOOKUP($E120,'DATA PENGUKURAN GARDU'!$A:$BS,42,0)</f>
        <v>#N/A</v>
      </c>
      <c r="BC120" s="23" t="e">
        <f t="shared" si="60"/>
        <v>#N/A</v>
      </c>
      <c r="BD120" s="17" t="e">
        <f>VLOOKUP($E120,'DATA PENGUKURAN GARDU'!$A:$BS,44,0)</f>
        <v>#N/A</v>
      </c>
      <c r="BE120" s="23" t="e">
        <f t="shared" si="61"/>
        <v>#N/A</v>
      </c>
      <c r="BF120" s="17" t="e">
        <f>VLOOKUP($E120,'DATA PENGUKURAN GARDU'!$A:$BS,46,0)</f>
        <v>#N/A</v>
      </c>
      <c r="BG120" s="23" t="e">
        <f t="shared" si="62"/>
        <v>#N/A</v>
      </c>
      <c r="BH120" s="17" t="e">
        <f>VLOOKUP($E120,'DATA PENGUKURAN GARDU'!$A:$BS,46,0)</f>
        <v>#N/A</v>
      </c>
      <c r="BI120" s="17" t="e">
        <f>VLOOKUP($E120,'DATA PENGUKURAN GARDU'!$A:$BS,53,0)</f>
        <v>#N/A</v>
      </c>
      <c r="BJ120" s="17" t="e">
        <f>VLOOKUP($E120,'DATA PENGUKURAN GARDU'!$A:$BS,54,0)</f>
        <v>#N/A</v>
      </c>
      <c r="BK120" s="20" t="e">
        <f t="shared" si="63"/>
        <v>#N/A</v>
      </c>
      <c r="BL120" s="20" t="e">
        <f t="shared" si="64"/>
        <v>#N/A</v>
      </c>
      <c r="BM120" s="20" t="e">
        <f t="shared" si="65"/>
        <v>#N/A</v>
      </c>
      <c r="BN120" s="25" t="e">
        <f t="shared" si="66"/>
        <v>#N/A</v>
      </c>
      <c r="BO120" s="26" t="str">
        <f t="shared" si="67"/>
        <v>0</v>
      </c>
      <c r="BP120" s="21" t="e">
        <f t="shared" si="68"/>
        <v>#VALUE!</v>
      </c>
      <c r="BQ120" s="20" t="e">
        <f t="shared" si="69"/>
        <v>#N/A</v>
      </c>
      <c r="BR120" s="20" t="e">
        <v>#N/A</v>
      </c>
      <c r="BS120" s="9" t="e">
        <v>#N/A</v>
      </c>
      <c r="BT120" s="2" t="e">
        <f t="shared" si="70"/>
        <v>#VALUE!</v>
      </c>
      <c r="BU120" s="2" t="e">
        <f t="shared" si="38"/>
        <v>#N/A</v>
      </c>
      <c r="BV120" s="2" t="e">
        <f t="shared" si="39"/>
        <v>#N/A</v>
      </c>
    </row>
    <row r="121" s="2" customFormat="1" ht="22.95" customHeight="1" spans="1:74">
      <c r="A121" s="9" t="str">
        <f t="shared" si="40"/>
        <v>KMO 30Induk</v>
      </c>
      <c r="B121" s="9" t="str">
        <f t="shared" si="41"/>
        <v>KMO 30jurusan 1</v>
      </c>
      <c r="C121" s="9" t="str">
        <f t="shared" si="42"/>
        <v>KMO 30jurusan 2</v>
      </c>
      <c r="D121" s="9" t="str">
        <f t="shared" si="43"/>
        <v>KMO 30jurusan 3</v>
      </c>
      <c r="E121" s="9" t="str">
        <f t="shared" si="44"/>
        <v>KMO 30jurusan 4</v>
      </c>
      <c r="F121" s="10" t="s">
        <v>25</v>
      </c>
      <c r="G121" s="10" t="s">
        <v>8</v>
      </c>
      <c r="H121" s="10" t="s">
        <v>194</v>
      </c>
      <c r="I121" s="10">
        <v>0.702544987</v>
      </c>
      <c r="J121" s="10">
        <v>124.4015274048</v>
      </c>
      <c r="K121" s="10" t="s">
        <v>7465</v>
      </c>
      <c r="L121" s="10" t="s">
        <v>7465</v>
      </c>
      <c r="M121" s="10" t="s">
        <v>7465</v>
      </c>
      <c r="N121" s="14">
        <f t="shared" si="45"/>
        <v>0</v>
      </c>
      <c r="O121" s="15" t="e">
        <f t="shared" si="46"/>
        <v>#VALUE!</v>
      </c>
      <c r="P121" s="15" t="e">
        <f t="shared" si="47"/>
        <v>#VALUE!</v>
      </c>
      <c r="Q121" s="17" t="e">
        <f>VLOOKUP($A121,'DATA PENGUKURAN GARDU'!$A:$BS,42,0)</f>
        <v>#N/A</v>
      </c>
      <c r="R121" s="18" t="e">
        <f t="shared" si="48"/>
        <v>#N/A</v>
      </c>
      <c r="S121" s="17" t="e">
        <f>VLOOKUP($A121,'DATA PENGUKURAN GARDU'!$A:$BS,44,0)</f>
        <v>#N/A</v>
      </c>
      <c r="T121" s="18" t="e">
        <f t="shared" si="49"/>
        <v>#N/A</v>
      </c>
      <c r="U121" s="17" t="e">
        <f>VLOOKUP($A121,'DATA PENGUKURAN GARDU'!$A:$BS,46,0)</f>
        <v>#N/A</v>
      </c>
      <c r="V121" s="18" t="e">
        <f t="shared" si="50"/>
        <v>#N/A</v>
      </c>
      <c r="W121" s="17" t="e">
        <f>VLOOKUP($A121,'DATA PENGUKURAN GARDU'!$A:$BS,48,0)</f>
        <v>#N/A</v>
      </c>
      <c r="X121" s="17" t="e">
        <f>VLOOKUP($A121,'DATA PENGUKURAN GARDU'!$A:$BS,53,0)</f>
        <v>#N/A</v>
      </c>
      <c r="Y121" s="17" t="e">
        <f>VLOOKUP($A121,'DATA PENGUKURAN GARDU'!$A:$BS,54,0)</f>
        <v>#N/A</v>
      </c>
      <c r="Z121" s="17" t="e">
        <f>VLOOKUP($A121,'DATA PENGUKURAN GARDU'!$A:$BS,55,0)</f>
        <v>#N/A</v>
      </c>
      <c r="AA121" s="20" t="e">
        <f>VLOOKUP($B121,'DATA PENGUKURAN GARDU'!$A:$BS,42,0)</f>
        <v>#N/A</v>
      </c>
      <c r="AB121" s="21" t="e">
        <f t="shared" si="51"/>
        <v>#N/A</v>
      </c>
      <c r="AC121" s="20" t="e">
        <f>VLOOKUP($B121,'DATA PENGUKURAN GARDU'!$A:$BS,44,0)</f>
        <v>#N/A</v>
      </c>
      <c r="AD121" s="21" t="e">
        <f t="shared" si="52"/>
        <v>#N/A</v>
      </c>
      <c r="AE121" s="20" t="e">
        <f>VLOOKUP($B121,'DATA PENGUKURAN GARDU'!$A:$BS,46,0)</f>
        <v>#N/A</v>
      </c>
      <c r="AF121" s="21" t="e">
        <f t="shared" si="53"/>
        <v>#N/A</v>
      </c>
      <c r="AG121" s="20" t="e">
        <f>VLOOKUP($B121,'DATA PENGUKURAN GARDU'!$A:$BS,46,0)</f>
        <v>#N/A</v>
      </c>
      <c r="AH121" s="20" t="e">
        <f>VLOOKUP($B121,'DATA PENGUKURAN GARDU'!$A:$BS,53,0)</f>
        <v>#N/A</v>
      </c>
      <c r="AI121" s="20" t="e">
        <f>VLOOKUP($B121,'DATA PENGUKURAN GARDU'!$A:$BS,54,0)</f>
        <v>#N/A</v>
      </c>
      <c r="AJ121" s="17" t="e">
        <f>VLOOKUP($C121,'DATA PENGUKURAN GARDU'!$A:$BS,42,0)</f>
        <v>#N/A</v>
      </c>
      <c r="AK121" s="23" t="e">
        <f t="shared" si="54"/>
        <v>#N/A</v>
      </c>
      <c r="AL121" s="17" t="e">
        <f>VLOOKUP($C121,'DATA PENGUKURAN GARDU'!$A:$BS,44,0)</f>
        <v>#N/A</v>
      </c>
      <c r="AM121" s="23" t="e">
        <f t="shared" si="55"/>
        <v>#N/A</v>
      </c>
      <c r="AN121" s="17" t="e">
        <f>VLOOKUP($C121,'DATA PENGUKURAN GARDU'!$A:$BS,46,0)</f>
        <v>#N/A</v>
      </c>
      <c r="AO121" s="23" t="e">
        <f t="shared" si="56"/>
        <v>#N/A</v>
      </c>
      <c r="AP121" s="17" t="e">
        <f>VLOOKUP($C121,'DATA PENGUKURAN GARDU'!$A:$BS,46,0)</f>
        <v>#N/A</v>
      </c>
      <c r="AQ121" s="17" t="e">
        <f>VLOOKUP($C121,'DATA PENGUKURAN GARDU'!$A:$BS,53,0)</f>
        <v>#N/A</v>
      </c>
      <c r="AR121" s="17" t="e">
        <f>VLOOKUP($C121,'DATA PENGUKURAN GARDU'!$A:$BS,54,0)</f>
        <v>#N/A</v>
      </c>
      <c r="AS121" s="20" t="e">
        <f>VLOOKUP($D121,'DATA PENGUKURAN GARDU'!$A:$BS,42,0)</f>
        <v>#N/A</v>
      </c>
      <c r="AT121" s="21" t="e">
        <f t="shared" si="57"/>
        <v>#N/A</v>
      </c>
      <c r="AU121" s="20" t="e">
        <f>VLOOKUP($D121,'DATA PENGUKURAN GARDU'!$A:$BS,44,0)</f>
        <v>#N/A</v>
      </c>
      <c r="AV121" s="21" t="e">
        <f t="shared" si="58"/>
        <v>#N/A</v>
      </c>
      <c r="AW121" s="20" t="e">
        <f>VLOOKUP($D121,'DATA PENGUKURAN GARDU'!$A:$BS,46,0)</f>
        <v>#N/A</v>
      </c>
      <c r="AX121" s="21" t="e">
        <f t="shared" si="59"/>
        <v>#N/A</v>
      </c>
      <c r="AY121" s="20" t="e">
        <f>VLOOKUP($D121,'DATA PENGUKURAN GARDU'!$A:$BS,46,0)</f>
        <v>#N/A</v>
      </c>
      <c r="AZ121" s="20" t="e">
        <f>VLOOKUP($D121,'DATA PENGUKURAN GARDU'!$A:$BS,53,0)</f>
        <v>#N/A</v>
      </c>
      <c r="BA121" s="20" t="e">
        <f>VLOOKUP($D121,'DATA PENGUKURAN GARDU'!$A:$BS,54,0)</f>
        <v>#N/A</v>
      </c>
      <c r="BB121" s="17" t="e">
        <f>VLOOKUP($E121,'DATA PENGUKURAN GARDU'!$A:$BS,42,0)</f>
        <v>#N/A</v>
      </c>
      <c r="BC121" s="23" t="e">
        <f t="shared" si="60"/>
        <v>#N/A</v>
      </c>
      <c r="BD121" s="17" t="e">
        <f>VLOOKUP($E121,'DATA PENGUKURAN GARDU'!$A:$BS,44,0)</f>
        <v>#N/A</v>
      </c>
      <c r="BE121" s="23" t="e">
        <f t="shared" si="61"/>
        <v>#N/A</v>
      </c>
      <c r="BF121" s="17" t="e">
        <f>VLOOKUP($E121,'DATA PENGUKURAN GARDU'!$A:$BS,46,0)</f>
        <v>#N/A</v>
      </c>
      <c r="BG121" s="23" t="e">
        <f t="shared" si="62"/>
        <v>#N/A</v>
      </c>
      <c r="BH121" s="17" t="e">
        <f>VLOOKUP($E121,'DATA PENGUKURAN GARDU'!$A:$BS,46,0)</f>
        <v>#N/A</v>
      </c>
      <c r="BI121" s="17" t="e">
        <f>VLOOKUP($E121,'DATA PENGUKURAN GARDU'!$A:$BS,53,0)</f>
        <v>#N/A</v>
      </c>
      <c r="BJ121" s="17" t="e">
        <f>VLOOKUP($E121,'DATA PENGUKURAN GARDU'!$A:$BS,54,0)</f>
        <v>#N/A</v>
      </c>
      <c r="BK121" s="20" t="e">
        <f t="shared" si="63"/>
        <v>#N/A</v>
      </c>
      <c r="BL121" s="20" t="e">
        <f t="shared" si="64"/>
        <v>#N/A</v>
      </c>
      <c r="BM121" s="20" t="e">
        <f t="shared" si="65"/>
        <v>#N/A</v>
      </c>
      <c r="BN121" s="25" t="e">
        <f t="shared" si="66"/>
        <v>#N/A</v>
      </c>
      <c r="BO121" s="26" t="str">
        <f t="shared" si="67"/>
        <v>0</v>
      </c>
      <c r="BP121" s="21" t="e">
        <f t="shared" si="68"/>
        <v>#VALUE!</v>
      </c>
      <c r="BQ121" s="20" t="e">
        <f t="shared" si="69"/>
        <v>#N/A</v>
      </c>
      <c r="BR121" s="20" t="e">
        <v>#N/A</v>
      </c>
      <c r="BS121" s="9" t="e">
        <v>#N/A</v>
      </c>
      <c r="BT121" s="2" t="e">
        <f t="shared" si="70"/>
        <v>#VALUE!</v>
      </c>
      <c r="BU121" s="2" t="e">
        <f t="shared" si="38"/>
        <v>#N/A</v>
      </c>
      <c r="BV121" s="2" t="e">
        <f t="shared" si="39"/>
        <v>#N/A</v>
      </c>
    </row>
    <row r="122" s="2" customFormat="1" ht="22.95" customHeight="1" spans="1:74">
      <c r="A122" s="9" t="str">
        <f t="shared" si="40"/>
        <v>KMO 74Induk</v>
      </c>
      <c r="B122" s="9" t="str">
        <f t="shared" si="41"/>
        <v>KMO 74jurusan 1</v>
      </c>
      <c r="C122" s="9" t="str">
        <f t="shared" si="42"/>
        <v>KMO 74jurusan 2</v>
      </c>
      <c r="D122" s="9" t="str">
        <f t="shared" si="43"/>
        <v>KMO 74jurusan 3</v>
      </c>
      <c r="E122" s="9" t="str">
        <f t="shared" si="44"/>
        <v>KMO 74jurusan 4</v>
      </c>
      <c r="F122" s="10" t="s">
        <v>118</v>
      </c>
      <c r="G122" s="10" t="s">
        <v>8</v>
      </c>
      <c r="H122" s="10" t="s">
        <v>195</v>
      </c>
      <c r="I122" s="10">
        <v>0.519912004</v>
      </c>
      <c r="J122" s="10">
        <v>124.494392395</v>
      </c>
      <c r="K122" s="10" t="s">
        <v>7465</v>
      </c>
      <c r="L122" s="10" t="s">
        <v>7465</v>
      </c>
      <c r="M122" s="10" t="s">
        <v>7465</v>
      </c>
      <c r="N122" s="14">
        <f t="shared" si="45"/>
        <v>0</v>
      </c>
      <c r="O122" s="15" t="e">
        <f t="shared" si="46"/>
        <v>#VALUE!</v>
      </c>
      <c r="P122" s="15" t="e">
        <f t="shared" si="47"/>
        <v>#VALUE!</v>
      </c>
      <c r="Q122" s="17" t="e">
        <f>VLOOKUP($A122,'DATA PENGUKURAN GARDU'!$A:$BS,42,0)</f>
        <v>#N/A</v>
      </c>
      <c r="R122" s="18" t="e">
        <f t="shared" si="48"/>
        <v>#N/A</v>
      </c>
      <c r="S122" s="17" t="e">
        <f>VLOOKUP($A122,'DATA PENGUKURAN GARDU'!$A:$BS,44,0)</f>
        <v>#N/A</v>
      </c>
      <c r="T122" s="18" t="e">
        <f t="shared" si="49"/>
        <v>#N/A</v>
      </c>
      <c r="U122" s="17" t="e">
        <f>VLOOKUP($A122,'DATA PENGUKURAN GARDU'!$A:$BS,46,0)</f>
        <v>#N/A</v>
      </c>
      <c r="V122" s="18" t="e">
        <f t="shared" si="50"/>
        <v>#N/A</v>
      </c>
      <c r="W122" s="17" t="e">
        <f>VLOOKUP($A122,'DATA PENGUKURAN GARDU'!$A:$BS,48,0)</f>
        <v>#N/A</v>
      </c>
      <c r="X122" s="17" t="e">
        <f>VLOOKUP($A122,'DATA PENGUKURAN GARDU'!$A:$BS,53,0)</f>
        <v>#N/A</v>
      </c>
      <c r="Y122" s="17" t="e">
        <f>VLOOKUP($A122,'DATA PENGUKURAN GARDU'!$A:$BS,54,0)</f>
        <v>#N/A</v>
      </c>
      <c r="Z122" s="17" t="e">
        <f>VLOOKUP($A122,'DATA PENGUKURAN GARDU'!$A:$BS,55,0)</f>
        <v>#N/A</v>
      </c>
      <c r="AA122" s="20" t="e">
        <f>VLOOKUP($B122,'DATA PENGUKURAN GARDU'!$A:$BS,42,0)</f>
        <v>#N/A</v>
      </c>
      <c r="AB122" s="21" t="e">
        <f t="shared" si="51"/>
        <v>#N/A</v>
      </c>
      <c r="AC122" s="20" t="e">
        <f>VLOOKUP($B122,'DATA PENGUKURAN GARDU'!$A:$BS,44,0)</f>
        <v>#N/A</v>
      </c>
      <c r="AD122" s="21" t="e">
        <f t="shared" si="52"/>
        <v>#N/A</v>
      </c>
      <c r="AE122" s="20" t="e">
        <f>VLOOKUP($B122,'DATA PENGUKURAN GARDU'!$A:$BS,46,0)</f>
        <v>#N/A</v>
      </c>
      <c r="AF122" s="21" t="e">
        <f t="shared" si="53"/>
        <v>#N/A</v>
      </c>
      <c r="AG122" s="20" t="e">
        <f>VLOOKUP($B122,'DATA PENGUKURAN GARDU'!$A:$BS,46,0)</f>
        <v>#N/A</v>
      </c>
      <c r="AH122" s="20" t="e">
        <f>VLOOKUP($B122,'DATA PENGUKURAN GARDU'!$A:$BS,53,0)</f>
        <v>#N/A</v>
      </c>
      <c r="AI122" s="20" t="e">
        <f>VLOOKUP($B122,'DATA PENGUKURAN GARDU'!$A:$BS,54,0)</f>
        <v>#N/A</v>
      </c>
      <c r="AJ122" s="17" t="e">
        <f>VLOOKUP($C122,'DATA PENGUKURAN GARDU'!$A:$BS,42,0)</f>
        <v>#N/A</v>
      </c>
      <c r="AK122" s="23" t="e">
        <f t="shared" si="54"/>
        <v>#N/A</v>
      </c>
      <c r="AL122" s="17" t="e">
        <f>VLOOKUP($C122,'DATA PENGUKURAN GARDU'!$A:$BS,44,0)</f>
        <v>#N/A</v>
      </c>
      <c r="AM122" s="23" t="e">
        <f t="shared" si="55"/>
        <v>#N/A</v>
      </c>
      <c r="AN122" s="17" t="e">
        <f>VLOOKUP($C122,'DATA PENGUKURAN GARDU'!$A:$BS,46,0)</f>
        <v>#N/A</v>
      </c>
      <c r="AO122" s="23" t="e">
        <f t="shared" si="56"/>
        <v>#N/A</v>
      </c>
      <c r="AP122" s="17" t="e">
        <f>VLOOKUP($C122,'DATA PENGUKURAN GARDU'!$A:$BS,46,0)</f>
        <v>#N/A</v>
      </c>
      <c r="AQ122" s="17" t="e">
        <f>VLOOKUP($C122,'DATA PENGUKURAN GARDU'!$A:$BS,53,0)</f>
        <v>#N/A</v>
      </c>
      <c r="AR122" s="17" t="e">
        <f>VLOOKUP($C122,'DATA PENGUKURAN GARDU'!$A:$BS,54,0)</f>
        <v>#N/A</v>
      </c>
      <c r="AS122" s="20" t="e">
        <f>VLOOKUP($D122,'DATA PENGUKURAN GARDU'!$A:$BS,42,0)</f>
        <v>#N/A</v>
      </c>
      <c r="AT122" s="21" t="e">
        <f t="shared" si="57"/>
        <v>#N/A</v>
      </c>
      <c r="AU122" s="20" t="e">
        <f>VLOOKUP($D122,'DATA PENGUKURAN GARDU'!$A:$BS,44,0)</f>
        <v>#N/A</v>
      </c>
      <c r="AV122" s="21" t="e">
        <f t="shared" si="58"/>
        <v>#N/A</v>
      </c>
      <c r="AW122" s="20" t="e">
        <f>VLOOKUP($D122,'DATA PENGUKURAN GARDU'!$A:$BS,46,0)</f>
        <v>#N/A</v>
      </c>
      <c r="AX122" s="21" t="e">
        <f t="shared" si="59"/>
        <v>#N/A</v>
      </c>
      <c r="AY122" s="20" t="e">
        <f>VLOOKUP($D122,'DATA PENGUKURAN GARDU'!$A:$BS,46,0)</f>
        <v>#N/A</v>
      </c>
      <c r="AZ122" s="20" t="e">
        <f>VLOOKUP($D122,'DATA PENGUKURAN GARDU'!$A:$BS,53,0)</f>
        <v>#N/A</v>
      </c>
      <c r="BA122" s="20" t="e">
        <f>VLOOKUP($D122,'DATA PENGUKURAN GARDU'!$A:$BS,54,0)</f>
        <v>#N/A</v>
      </c>
      <c r="BB122" s="17" t="e">
        <f>VLOOKUP($E122,'DATA PENGUKURAN GARDU'!$A:$BS,42,0)</f>
        <v>#N/A</v>
      </c>
      <c r="BC122" s="23" t="e">
        <f t="shared" si="60"/>
        <v>#N/A</v>
      </c>
      <c r="BD122" s="17" t="e">
        <f>VLOOKUP($E122,'DATA PENGUKURAN GARDU'!$A:$BS,44,0)</f>
        <v>#N/A</v>
      </c>
      <c r="BE122" s="23" t="e">
        <f t="shared" si="61"/>
        <v>#N/A</v>
      </c>
      <c r="BF122" s="17" t="e">
        <f>VLOOKUP($E122,'DATA PENGUKURAN GARDU'!$A:$BS,46,0)</f>
        <v>#N/A</v>
      </c>
      <c r="BG122" s="23" t="e">
        <f t="shared" si="62"/>
        <v>#N/A</v>
      </c>
      <c r="BH122" s="17" t="e">
        <f>VLOOKUP($E122,'DATA PENGUKURAN GARDU'!$A:$BS,46,0)</f>
        <v>#N/A</v>
      </c>
      <c r="BI122" s="17" t="e">
        <f>VLOOKUP($E122,'DATA PENGUKURAN GARDU'!$A:$BS,53,0)</f>
        <v>#N/A</v>
      </c>
      <c r="BJ122" s="17" t="e">
        <f>VLOOKUP($E122,'DATA PENGUKURAN GARDU'!$A:$BS,54,0)</f>
        <v>#N/A</v>
      </c>
      <c r="BK122" s="20" t="e">
        <f t="shared" si="63"/>
        <v>#N/A</v>
      </c>
      <c r="BL122" s="20" t="e">
        <f t="shared" si="64"/>
        <v>#N/A</v>
      </c>
      <c r="BM122" s="20" t="e">
        <f t="shared" si="65"/>
        <v>#N/A</v>
      </c>
      <c r="BN122" s="25" t="e">
        <f t="shared" si="66"/>
        <v>#N/A</v>
      </c>
      <c r="BO122" s="26" t="str">
        <f t="shared" si="67"/>
        <v>0</v>
      </c>
      <c r="BP122" s="21" t="e">
        <f t="shared" si="68"/>
        <v>#VALUE!</v>
      </c>
      <c r="BQ122" s="20" t="e">
        <f t="shared" si="69"/>
        <v>#N/A</v>
      </c>
      <c r="BR122" s="20" t="e">
        <v>#N/A</v>
      </c>
      <c r="BS122" s="9" t="e">
        <v>#N/A</v>
      </c>
      <c r="BT122" s="2" t="e">
        <f t="shared" si="70"/>
        <v>#VALUE!</v>
      </c>
      <c r="BU122" s="2" t="e">
        <f t="shared" si="38"/>
        <v>#N/A</v>
      </c>
      <c r="BV122" s="2" t="e">
        <f t="shared" si="39"/>
        <v>#N/A</v>
      </c>
    </row>
    <row r="123" s="2" customFormat="1" ht="22.95" customHeight="1" spans="1:74">
      <c r="A123" s="9" t="str">
        <f t="shared" si="40"/>
        <v>KMO 75Induk</v>
      </c>
      <c r="B123" s="9" t="str">
        <f t="shared" si="41"/>
        <v>KMO 75jurusan 1</v>
      </c>
      <c r="C123" s="9" t="str">
        <f t="shared" si="42"/>
        <v>KMO 75jurusan 2</v>
      </c>
      <c r="D123" s="9" t="str">
        <f t="shared" si="43"/>
        <v>KMO 75jurusan 3</v>
      </c>
      <c r="E123" s="9" t="str">
        <f t="shared" si="44"/>
        <v>KMO 75jurusan 4</v>
      </c>
      <c r="F123" s="10" t="s">
        <v>118</v>
      </c>
      <c r="G123" s="10" t="s">
        <v>8</v>
      </c>
      <c r="H123" s="10" t="s">
        <v>196</v>
      </c>
      <c r="I123" s="10">
        <v>0.492617995</v>
      </c>
      <c r="J123" s="10">
        <v>124.5014724731</v>
      </c>
      <c r="K123" s="10" t="s">
        <v>7465</v>
      </c>
      <c r="L123" s="10" t="s">
        <v>7465</v>
      </c>
      <c r="M123" s="10" t="s">
        <v>7465</v>
      </c>
      <c r="N123" s="14">
        <f t="shared" si="45"/>
        <v>0</v>
      </c>
      <c r="O123" s="15" t="e">
        <f t="shared" si="46"/>
        <v>#VALUE!</v>
      </c>
      <c r="P123" s="15" t="e">
        <f t="shared" si="47"/>
        <v>#VALUE!</v>
      </c>
      <c r="Q123" s="17" t="e">
        <f>VLOOKUP($A123,'DATA PENGUKURAN GARDU'!$A:$BS,42,0)</f>
        <v>#N/A</v>
      </c>
      <c r="R123" s="18" t="e">
        <f t="shared" si="48"/>
        <v>#N/A</v>
      </c>
      <c r="S123" s="17" t="e">
        <f>VLOOKUP($A123,'DATA PENGUKURAN GARDU'!$A:$BS,44,0)</f>
        <v>#N/A</v>
      </c>
      <c r="T123" s="18" t="e">
        <f t="shared" si="49"/>
        <v>#N/A</v>
      </c>
      <c r="U123" s="17" t="e">
        <f>VLOOKUP($A123,'DATA PENGUKURAN GARDU'!$A:$BS,46,0)</f>
        <v>#N/A</v>
      </c>
      <c r="V123" s="18" t="e">
        <f t="shared" si="50"/>
        <v>#N/A</v>
      </c>
      <c r="W123" s="17" t="e">
        <f>VLOOKUP($A123,'DATA PENGUKURAN GARDU'!$A:$BS,48,0)</f>
        <v>#N/A</v>
      </c>
      <c r="X123" s="17" t="e">
        <f>VLOOKUP($A123,'DATA PENGUKURAN GARDU'!$A:$BS,53,0)</f>
        <v>#N/A</v>
      </c>
      <c r="Y123" s="17" t="e">
        <f>VLOOKUP($A123,'DATA PENGUKURAN GARDU'!$A:$BS,54,0)</f>
        <v>#N/A</v>
      </c>
      <c r="Z123" s="17" t="e">
        <f>VLOOKUP($A123,'DATA PENGUKURAN GARDU'!$A:$BS,55,0)</f>
        <v>#N/A</v>
      </c>
      <c r="AA123" s="20" t="e">
        <f>VLOOKUP($B123,'DATA PENGUKURAN GARDU'!$A:$BS,42,0)</f>
        <v>#N/A</v>
      </c>
      <c r="AB123" s="21" t="e">
        <f t="shared" si="51"/>
        <v>#N/A</v>
      </c>
      <c r="AC123" s="20" t="e">
        <f>VLOOKUP($B123,'DATA PENGUKURAN GARDU'!$A:$BS,44,0)</f>
        <v>#N/A</v>
      </c>
      <c r="AD123" s="21" t="e">
        <f t="shared" si="52"/>
        <v>#N/A</v>
      </c>
      <c r="AE123" s="20" t="e">
        <f>VLOOKUP($B123,'DATA PENGUKURAN GARDU'!$A:$BS,46,0)</f>
        <v>#N/A</v>
      </c>
      <c r="AF123" s="21" t="e">
        <f t="shared" si="53"/>
        <v>#N/A</v>
      </c>
      <c r="AG123" s="20" t="e">
        <f>VLOOKUP($B123,'DATA PENGUKURAN GARDU'!$A:$BS,46,0)</f>
        <v>#N/A</v>
      </c>
      <c r="AH123" s="20" t="e">
        <f>VLOOKUP($B123,'DATA PENGUKURAN GARDU'!$A:$BS,53,0)</f>
        <v>#N/A</v>
      </c>
      <c r="AI123" s="20" t="e">
        <f>VLOOKUP($B123,'DATA PENGUKURAN GARDU'!$A:$BS,54,0)</f>
        <v>#N/A</v>
      </c>
      <c r="AJ123" s="17" t="e">
        <f>VLOOKUP($C123,'DATA PENGUKURAN GARDU'!$A:$BS,42,0)</f>
        <v>#N/A</v>
      </c>
      <c r="AK123" s="23" t="e">
        <f t="shared" si="54"/>
        <v>#N/A</v>
      </c>
      <c r="AL123" s="17" t="e">
        <f>VLOOKUP($C123,'DATA PENGUKURAN GARDU'!$A:$BS,44,0)</f>
        <v>#N/A</v>
      </c>
      <c r="AM123" s="23" t="e">
        <f t="shared" si="55"/>
        <v>#N/A</v>
      </c>
      <c r="AN123" s="17" t="e">
        <f>VLOOKUP($C123,'DATA PENGUKURAN GARDU'!$A:$BS,46,0)</f>
        <v>#N/A</v>
      </c>
      <c r="AO123" s="23" t="e">
        <f t="shared" si="56"/>
        <v>#N/A</v>
      </c>
      <c r="AP123" s="17" t="e">
        <f>VLOOKUP($C123,'DATA PENGUKURAN GARDU'!$A:$BS,46,0)</f>
        <v>#N/A</v>
      </c>
      <c r="AQ123" s="17" t="e">
        <f>VLOOKUP($C123,'DATA PENGUKURAN GARDU'!$A:$BS,53,0)</f>
        <v>#N/A</v>
      </c>
      <c r="AR123" s="17" t="e">
        <f>VLOOKUP($C123,'DATA PENGUKURAN GARDU'!$A:$BS,54,0)</f>
        <v>#N/A</v>
      </c>
      <c r="AS123" s="20" t="e">
        <f>VLOOKUP($D123,'DATA PENGUKURAN GARDU'!$A:$BS,42,0)</f>
        <v>#N/A</v>
      </c>
      <c r="AT123" s="21" t="e">
        <f t="shared" si="57"/>
        <v>#N/A</v>
      </c>
      <c r="AU123" s="20" t="e">
        <f>VLOOKUP($D123,'DATA PENGUKURAN GARDU'!$A:$BS,44,0)</f>
        <v>#N/A</v>
      </c>
      <c r="AV123" s="21" t="e">
        <f t="shared" si="58"/>
        <v>#N/A</v>
      </c>
      <c r="AW123" s="20" t="e">
        <f>VLOOKUP($D123,'DATA PENGUKURAN GARDU'!$A:$BS,46,0)</f>
        <v>#N/A</v>
      </c>
      <c r="AX123" s="21" t="e">
        <f t="shared" si="59"/>
        <v>#N/A</v>
      </c>
      <c r="AY123" s="20" t="e">
        <f>VLOOKUP($D123,'DATA PENGUKURAN GARDU'!$A:$BS,46,0)</f>
        <v>#N/A</v>
      </c>
      <c r="AZ123" s="20" t="e">
        <f>VLOOKUP($D123,'DATA PENGUKURAN GARDU'!$A:$BS,53,0)</f>
        <v>#N/A</v>
      </c>
      <c r="BA123" s="20" t="e">
        <f>VLOOKUP($D123,'DATA PENGUKURAN GARDU'!$A:$BS,54,0)</f>
        <v>#N/A</v>
      </c>
      <c r="BB123" s="17" t="e">
        <f>VLOOKUP($E123,'DATA PENGUKURAN GARDU'!$A:$BS,42,0)</f>
        <v>#N/A</v>
      </c>
      <c r="BC123" s="23" t="e">
        <f t="shared" si="60"/>
        <v>#N/A</v>
      </c>
      <c r="BD123" s="17" t="e">
        <f>VLOOKUP($E123,'DATA PENGUKURAN GARDU'!$A:$BS,44,0)</f>
        <v>#N/A</v>
      </c>
      <c r="BE123" s="23" t="e">
        <f t="shared" si="61"/>
        <v>#N/A</v>
      </c>
      <c r="BF123" s="17" t="e">
        <f>VLOOKUP($E123,'DATA PENGUKURAN GARDU'!$A:$BS,46,0)</f>
        <v>#N/A</v>
      </c>
      <c r="BG123" s="23" t="e">
        <f t="shared" si="62"/>
        <v>#N/A</v>
      </c>
      <c r="BH123" s="17" t="e">
        <f>VLOOKUP($E123,'DATA PENGUKURAN GARDU'!$A:$BS,46,0)</f>
        <v>#N/A</v>
      </c>
      <c r="BI123" s="17" t="e">
        <f>VLOOKUP($E123,'DATA PENGUKURAN GARDU'!$A:$BS,53,0)</f>
        <v>#N/A</v>
      </c>
      <c r="BJ123" s="17" t="e">
        <f>VLOOKUP($E123,'DATA PENGUKURAN GARDU'!$A:$BS,54,0)</f>
        <v>#N/A</v>
      </c>
      <c r="BK123" s="20" t="e">
        <f t="shared" si="63"/>
        <v>#N/A</v>
      </c>
      <c r="BL123" s="20" t="e">
        <f t="shared" si="64"/>
        <v>#N/A</v>
      </c>
      <c r="BM123" s="20" t="e">
        <f t="shared" si="65"/>
        <v>#N/A</v>
      </c>
      <c r="BN123" s="25" t="e">
        <f t="shared" si="66"/>
        <v>#N/A</v>
      </c>
      <c r="BO123" s="26" t="str">
        <f t="shared" si="67"/>
        <v>0</v>
      </c>
      <c r="BP123" s="21" t="e">
        <f t="shared" si="68"/>
        <v>#VALUE!</v>
      </c>
      <c r="BQ123" s="20" t="e">
        <f t="shared" si="69"/>
        <v>#N/A</v>
      </c>
      <c r="BR123" s="20" t="e">
        <v>#N/A</v>
      </c>
      <c r="BS123" s="9" t="e">
        <v>#N/A</v>
      </c>
      <c r="BT123" s="2" t="e">
        <f t="shared" si="70"/>
        <v>#VALUE!</v>
      </c>
      <c r="BU123" s="2" t="e">
        <f t="shared" si="38"/>
        <v>#N/A</v>
      </c>
      <c r="BV123" s="2" t="e">
        <f t="shared" si="39"/>
        <v>#N/A</v>
      </c>
    </row>
    <row r="124" s="2" customFormat="1" ht="22.95" customHeight="1" spans="1:74">
      <c r="A124" s="9" t="str">
        <f t="shared" si="40"/>
        <v>KMO 115Induk</v>
      </c>
      <c r="B124" s="9" t="str">
        <f t="shared" si="41"/>
        <v>KMO 115jurusan 1</v>
      </c>
      <c r="C124" s="9" t="str">
        <f t="shared" si="42"/>
        <v>KMO 115jurusan 2</v>
      </c>
      <c r="D124" s="9" t="str">
        <f t="shared" si="43"/>
        <v>KMO 115jurusan 3</v>
      </c>
      <c r="E124" s="9" t="str">
        <f t="shared" si="44"/>
        <v>KMO 115jurusan 4</v>
      </c>
      <c r="F124" s="10" t="s">
        <v>122</v>
      </c>
      <c r="G124" s="10" t="s">
        <v>39</v>
      </c>
      <c r="H124" s="10" t="s">
        <v>197</v>
      </c>
      <c r="I124" s="10">
        <v>0.793738008</v>
      </c>
      <c r="J124" s="10">
        <v>124.4661331177</v>
      </c>
      <c r="K124" s="10" t="s">
        <v>7465</v>
      </c>
      <c r="L124" s="10" t="s">
        <v>7465</v>
      </c>
      <c r="M124" s="10" t="s">
        <v>7465</v>
      </c>
      <c r="N124" s="14">
        <f t="shared" si="45"/>
        <v>0</v>
      </c>
      <c r="O124" s="15" t="e">
        <f t="shared" si="46"/>
        <v>#VALUE!</v>
      </c>
      <c r="P124" s="15" t="e">
        <f t="shared" si="47"/>
        <v>#VALUE!</v>
      </c>
      <c r="Q124" s="17" t="e">
        <f>VLOOKUP($A124,'DATA PENGUKURAN GARDU'!$A:$BS,42,0)</f>
        <v>#N/A</v>
      </c>
      <c r="R124" s="18" t="e">
        <f t="shared" si="48"/>
        <v>#N/A</v>
      </c>
      <c r="S124" s="17" t="e">
        <f>VLOOKUP($A124,'DATA PENGUKURAN GARDU'!$A:$BS,44,0)</f>
        <v>#N/A</v>
      </c>
      <c r="T124" s="18" t="e">
        <f t="shared" si="49"/>
        <v>#N/A</v>
      </c>
      <c r="U124" s="17" t="e">
        <f>VLOOKUP($A124,'DATA PENGUKURAN GARDU'!$A:$BS,46,0)</f>
        <v>#N/A</v>
      </c>
      <c r="V124" s="18" t="e">
        <f t="shared" si="50"/>
        <v>#N/A</v>
      </c>
      <c r="W124" s="17" t="e">
        <f>VLOOKUP($A124,'DATA PENGUKURAN GARDU'!$A:$BS,48,0)</f>
        <v>#N/A</v>
      </c>
      <c r="X124" s="17" t="e">
        <f>VLOOKUP($A124,'DATA PENGUKURAN GARDU'!$A:$BS,53,0)</f>
        <v>#N/A</v>
      </c>
      <c r="Y124" s="17" t="e">
        <f>VLOOKUP($A124,'DATA PENGUKURAN GARDU'!$A:$BS,54,0)</f>
        <v>#N/A</v>
      </c>
      <c r="Z124" s="17" t="e">
        <f>VLOOKUP($A124,'DATA PENGUKURAN GARDU'!$A:$BS,55,0)</f>
        <v>#N/A</v>
      </c>
      <c r="AA124" s="20" t="e">
        <f>VLOOKUP($B124,'DATA PENGUKURAN GARDU'!$A:$BS,42,0)</f>
        <v>#N/A</v>
      </c>
      <c r="AB124" s="21" t="e">
        <f t="shared" si="51"/>
        <v>#N/A</v>
      </c>
      <c r="AC124" s="20" t="e">
        <f>VLOOKUP($B124,'DATA PENGUKURAN GARDU'!$A:$BS,44,0)</f>
        <v>#N/A</v>
      </c>
      <c r="AD124" s="21" t="e">
        <f t="shared" si="52"/>
        <v>#N/A</v>
      </c>
      <c r="AE124" s="20" t="e">
        <f>VLOOKUP($B124,'DATA PENGUKURAN GARDU'!$A:$BS,46,0)</f>
        <v>#N/A</v>
      </c>
      <c r="AF124" s="21" t="e">
        <f t="shared" si="53"/>
        <v>#N/A</v>
      </c>
      <c r="AG124" s="20" t="e">
        <f>VLOOKUP($B124,'DATA PENGUKURAN GARDU'!$A:$BS,46,0)</f>
        <v>#N/A</v>
      </c>
      <c r="AH124" s="20" t="e">
        <f>VLOOKUP($B124,'DATA PENGUKURAN GARDU'!$A:$BS,53,0)</f>
        <v>#N/A</v>
      </c>
      <c r="AI124" s="20" t="e">
        <f>VLOOKUP($B124,'DATA PENGUKURAN GARDU'!$A:$BS,54,0)</f>
        <v>#N/A</v>
      </c>
      <c r="AJ124" s="17" t="e">
        <f>VLOOKUP($C124,'DATA PENGUKURAN GARDU'!$A:$BS,42,0)</f>
        <v>#N/A</v>
      </c>
      <c r="AK124" s="23" t="e">
        <f t="shared" si="54"/>
        <v>#N/A</v>
      </c>
      <c r="AL124" s="17" t="e">
        <f>VLOOKUP($C124,'DATA PENGUKURAN GARDU'!$A:$BS,44,0)</f>
        <v>#N/A</v>
      </c>
      <c r="AM124" s="23" t="e">
        <f t="shared" si="55"/>
        <v>#N/A</v>
      </c>
      <c r="AN124" s="17" t="e">
        <f>VLOOKUP($C124,'DATA PENGUKURAN GARDU'!$A:$BS,46,0)</f>
        <v>#N/A</v>
      </c>
      <c r="AO124" s="23" t="e">
        <f t="shared" si="56"/>
        <v>#N/A</v>
      </c>
      <c r="AP124" s="17" t="e">
        <f>VLOOKUP($C124,'DATA PENGUKURAN GARDU'!$A:$BS,46,0)</f>
        <v>#N/A</v>
      </c>
      <c r="AQ124" s="17" t="e">
        <f>VLOOKUP($C124,'DATA PENGUKURAN GARDU'!$A:$BS,53,0)</f>
        <v>#N/A</v>
      </c>
      <c r="AR124" s="17" t="e">
        <f>VLOOKUP($C124,'DATA PENGUKURAN GARDU'!$A:$BS,54,0)</f>
        <v>#N/A</v>
      </c>
      <c r="AS124" s="20" t="e">
        <f>VLOOKUP($D124,'DATA PENGUKURAN GARDU'!$A:$BS,42,0)</f>
        <v>#N/A</v>
      </c>
      <c r="AT124" s="21" t="e">
        <f t="shared" si="57"/>
        <v>#N/A</v>
      </c>
      <c r="AU124" s="20" t="e">
        <f>VLOOKUP($D124,'DATA PENGUKURAN GARDU'!$A:$BS,44,0)</f>
        <v>#N/A</v>
      </c>
      <c r="AV124" s="21" t="e">
        <f t="shared" si="58"/>
        <v>#N/A</v>
      </c>
      <c r="AW124" s="20" t="e">
        <f>VLOOKUP($D124,'DATA PENGUKURAN GARDU'!$A:$BS,46,0)</f>
        <v>#N/A</v>
      </c>
      <c r="AX124" s="21" t="e">
        <f t="shared" si="59"/>
        <v>#N/A</v>
      </c>
      <c r="AY124" s="20" t="e">
        <f>VLOOKUP($D124,'DATA PENGUKURAN GARDU'!$A:$BS,46,0)</f>
        <v>#N/A</v>
      </c>
      <c r="AZ124" s="20" t="e">
        <f>VLOOKUP($D124,'DATA PENGUKURAN GARDU'!$A:$BS,53,0)</f>
        <v>#N/A</v>
      </c>
      <c r="BA124" s="20" t="e">
        <f>VLOOKUP($D124,'DATA PENGUKURAN GARDU'!$A:$BS,54,0)</f>
        <v>#N/A</v>
      </c>
      <c r="BB124" s="17" t="e">
        <f>VLOOKUP($E124,'DATA PENGUKURAN GARDU'!$A:$BS,42,0)</f>
        <v>#N/A</v>
      </c>
      <c r="BC124" s="23" t="e">
        <f t="shared" si="60"/>
        <v>#N/A</v>
      </c>
      <c r="BD124" s="17" t="e">
        <f>VLOOKUP($E124,'DATA PENGUKURAN GARDU'!$A:$BS,44,0)</f>
        <v>#N/A</v>
      </c>
      <c r="BE124" s="23" t="e">
        <f t="shared" si="61"/>
        <v>#N/A</v>
      </c>
      <c r="BF124" s="17" t="e">
        <f>VLOOKUP($E124,'DATA PENGUKURAN GARDU'!$A:$BS,46,0)</f>
        <v>#N/A</v>
      </c>
      <c r="BG124" s="23" t="e">
        <f t="shared" si="62"/>
        <v>#N/A</v>
      </c>
      <c r="BH124" s="17" t="e">
        <f>VLOOKUP($E124,'DATA PENGUKURAN GARDU'!$A:$BS,46,0)</f>
        <v>#N/A</v>
      </c>
      <c r="BI124" s="17" t="e">
        <f>VLOOKUP($E124,'DATA PENGUKURAN GARDU'!$A:$BS,53,0)</f>
        <v>#N/A</v>
      </c>
      <c r="BJ124" s="17" t="e">
        <f>VLOOKUP($E124,'DATA PENGUKURAN GARDU'!$A:$BS,54,0)</f>
        <v>#N/A</v>
      </c>
      <c r="BK124" s="20" t="e">
        <f t="shared" si="63"/>
        <v>#N/A</v>
      </c>
      <c r="BL124" s="20" t="e">
        <f t="shared" si="64"/>
        <v>#N/A</v>
      </c>
      <c r="BM124" s="20" t="e">
        <f t="shared" si="65"/>
        <v>#N/A</v>
      </c>
      <c r="BN124" s="25" t="e">
        <f t="shared" si="66"/>
        <v>#N/A</v>
      </c>
      <c r="BO124" s="26" t="str">
        <f t="shared" si="67"/>
        <v>0</v>
      </c>
      <c r="BP124" s="21" t="e">
        <f t="shared" si="68"/>
        <v>#VALUE!</v>
      </c>
      <c r="BQ124" s="20" t="e">
        <f t="shared" si="69"/>
        <v>#N/A</v>
      </c>
      <c r="BR124" s="20" t="e">
        <v>#N/A</v>
      </c>
      <c r="BS124" s="9" t="e">
        <v>#N/A</v>
      </c>
      <c r="BT124" s="2" t="e">
        <f t="shared" si="70"/>
        <v>#VALUE!</v>
      </c>
      <c r="BU124" s="2" t="e">
        <f t="shared" si="38"/>
        <v>#N/A</v>
      </c>
      <c r="BV124" s="2" t="e">
        <f t="shared" si="39"/>
        <v>#N/A</v>
      </c>
    </row>
    <row r="125" s="2" customFormat="1" ht="22.95" customHeight="1" spans="1:74">
      <c r="A125" s="9" t="str">
        <f t="shared" si="40"/>
        <v>KMO 116Induk</v>
      </c>
      <c r="B125" s="9" t="str">
        <f t="shared" si="41"/>
        <v>KMO 116jurusan 1</v>
      </c>
      <c r="C125" s="9" t="str">
        <f t="shared" si="42"/>
        <v>KMO 116jurusan 2</v>
      </c>
      <c r="D125" s="9" t="str">
        <f t="shared" si="43"/>
        <v>KMO 116jurusan 3</v>
      </c>
      <c r="E125" s="9" t="str">
        <f t="shared" si="44"/>
        <v>KMO 116jurusan 4</v>
      </c>
      <c r="F125" s="10" t="s">
        <v>198</v>
      </c>
      <c r="G125" s="10" t="s">
        <v>39</v>
      </c>
      <c r="H125" s="10" t="s">
        <v>199</v>
      </c>
      <c r="I125" s="10">
        <v>0.799289942</v>
      </c>
      <c r="J125" s="10">
        <v>124.4616546631</v>
      </c>
      <c r="K125" s="10" t="s">
        <v>7465</v>
      </c>
      <c r="L125" s="10" t="s">
        <v>7465</v>
      </c>
      <c r="M125" s="10" t="s">
        <v>7465</v>
      </c>
      <c r="N125" s="14">
        <f t="shared" si="45"/>
        <v>0</v>
      </c>
      <c r="O125" s="15" t="e">
        <f t="shared" si="46"/>
        <v>#VALUE!</v>
      </c>
      <c r="P125" s="15" t="e">
        <f t="shared" si="47"/>
        <v>#VALUE!</v>
      </c>
      <c r="Q125" s="17" t="e">
        <f>VLOOKUP($A125,'DATA PENGUKURAN GARDU'!$A:$BS,42,0)</f>
        <v>#N/A</v>
      </c>
      <c r="R125" s="18" t="e">
        <f t="shared" si="48"/>
        <v>#N/A</v>
      </c>
      <c r="S125" s="17" t="e">
        <f>VLOOKUP($A125,'DATA PENGUKURAN GARDU'!$A:$BS,44,0)</f>
        <v>#N/A</v>
      </c>
      <c r="T125" s="18" t="e">
        <f t="shared" si="49"/>
        <v>#N/A</v>
      </c>
      <c r="U125" s="17" t="e">
        <f>VLOOKUP($A125,'DATA PENGUKURAN GARDU'!$A:$BS,46,0)</f>
        <v>#N/A</v>
      </c>
      <c r="V125" s="18" t="e">
        <f t="shared" si="50"/>
        <v>#N/A</v>
      </c>
      <c r="W125" s="17" t="e">
        <f>VLOOKUP($A125,'DATA PENGUKURAN GARDU'!$A:$BS,48,0)</f>
        <v>#N/A</v>
      </c>
      <c r="X125" s="17" t="e">
        <f>VLOOKUP($A125,'DATA PENGUKURAN GARDU'!$A:$BS,53,0)</f>
        <v>#N/A</v>
      </c>
      <c r="Y125" s="17" t="e">
        <f>VLOOKUP($A125,'DATA PENGUKURAN GARDU'!$A:$BS,54,0)</f>
        <v>#N/A</v>
      </c>
      <c r="Z125" s="17" t="e">
        <f>VLOOKUP($A125,'DATA PENGUKURAN GARDU'!$A:$BS,55,0)</f>
        <v>#N/A</v>
      </c>
      <c r="AA125" s="20" t="e">
        <f>VLOOKUP($B125,'DATA PENGUKURAN GARDU'!$A:$BS,42,0)</f>
        <v>#N/A</v>
      </c>
      <c r="AB125" s="21" t="e">
        <f t="shared" si="51"/>
        <v>#N/A</v>
      </c>
      <c r="AC125" s="20" t="e">
        <f>VLOOKUP($B125,'DATA PENGUKURAN GARDU'!$A:$BS,44,0)</f>
        <v>#N/A</v>
      </c>
      <c r="AD125" s="21" t="e">
        <f t="shared" si="52"/>
        <v>#N/A</v>
      </c>
      <c r="AE125" s="20" t="e">
        <f>VLOOKUP($B125,'DATA PENGUKURAN GARDU'!$A:$BS,46,0)</f>
        <v>#N/A</v>
      </c>
      <c r="AF125" s="21" t="e">
        <f t="shared" si="53"/>
        <v>#N/A</v>
      </c>
      <c r="AG125" s="20" t="e">
        <f>VLOOKUP($B125,'DATA PENGUKURAN GARDU'!$A:$BS,46,0)</f>
        <v>#N/A</v>
      </c>
      <c r="AH125" s="20" t="e">
        <f>VLOOKUP($B125,'DATA PENGUKURAN GARDU'!$A:$BS,53,0)</f>
        <v>#N/A</v>
      </c>
      <c r="AI125" s="20" t="e">
        <f>VLOOKUP($B125,'DATA PENGUKURAN GARDU'!$A:$BS,54,0)</f>
        <v>#N/A</v>
      </c>
      <c r="AJ125" s="17" t="e">
        <f>VLOOKUP($C125,'DATA PENGUKURAN GARDU'!$A:$BS,42,0)</f>
        <v>#N/A</v>
      </c>
      <c r="AK125" s="23" t="e">
        <f t="shared" si="54"/>
        <v>#N/A</v>
      </c>
      <c r="AL125" s="17" t="e">
        <f>VLOOKUP($C125,'DATA PENGUKURAN GARDU'!$A:$BS,44,0)</f>
        <v>#N/A</v>
      </c>
      <c r="AM125" s="23" t="e">
        <f t="shared" si="55"/>
        <v>#N/A</v>
      </c>
      <c r="AN125" s="17" t="e">
        <f>VLOOKUP($C125,'DATA PENGUKURAN GARDU'!$A:$BS,46,0)</f>
        <v>#N/A</v>
      </c>
      <c r="AO125" s="23" t="e">
        <f t="shared" si="56"/>
        <v>#N/A</v>
      </c>
      <c r="AP125" s="17" t="e">
        <f>VLOOKUP($C125,'DATA PENGUKURAN GARDU'!$A:$BS,46,0)</f>
        <v>#N/A</v>
      </c>
      <c r="AQ125" s="17" t="e">
        <f>VLOOKUP($C125,'DATA PENGUKURAN GARDU'!$A:$BS,53,0)</f>
        <v>#N/A</v>
      </c>
      <c r="AR125" s="17" t="e">
        <f>VLOOKUP($C125,'DATA PENGUKURAN GARDU'!$A:$BS,54,0)</f>
        <v>#N/A</v>
      </c>
      <c r="AS125" s="20" t="e">
        <f>VLOOKUP($D125,'DATA PENGUKURAN GARDU'!$A:$BS,42,0)</f>
        <v>#N/A</v>
      </c>
      <c r="AT125" s="21" t="e">
        <f t="shared" si="57"/>
        <v>#N/A</v>
      </c>
      <c r="AU125" s="20" t="e">
        <f>VLOOKUP($D125,'DATA PENGUKURAN GARDU'!$A:$BS,44,0)</f>
        <v>#N/A</v>
      </c>
      <c r="AV125" s="21" t="e">
        <f t="shared" si="58"/>
        <v>#N/A</v>
      </c>
      <c r="AW125" s="20" t="e">
        <f>VLOOKUP($D125,'DATA PENGUKURAN GARDU'!$A:$BS,46,0)</f>
        <v>#N/A</v>
      </c>
      <c r="AX125" s="21" t="e">
        <f t="shared" si="59"/>
        <v>#N/A</v>
      </c>
      <c r="AY125" s="20" t="e">
        <f>VLOOKUP($D125,'DATA PENGUKURAN GARDU'!$A:$BS,46,0)</f>
        <v>#N/A</v>
      </c>
      <c r="AZ125" s="20" t="e">
        <f>VLOOKUP($D125,'DATA PENGUKURAN GARDU'!$A:$BS,53,0)</f>
        <v>#N/A</v>
      </c>
      <c r="BA125" s="20" t="e">
        <f>VLOOKUP($D125,'DATA PENGUKURAN GARDU'!$A:$BS,54,0)</f>
        <v>#N/A</v>
      </c>
      <c r="BB125" s="17" t="e">
        <f>VLOOKUP($E125,'DATA PENGUKURAN GARDU'!$A:$BS,42,0)</f>
        <v>#N/A</v>
      </c>
      <c r="BC125" s="23" t="e">
        <f t="shared" si="60"/>
        <v>#N/A</v>
      </c>
      <c r="BD125" s="17" t="e">
        <f>VLOOKUP($E125,'DATA PENGUKURAN GARDU'!$A:$BS,44,0)</f>
        <v>#N/A</v>
      </c>
      <c r="BE125" s="23" t="e">
        <f t="shared" si="61"/>
        <v>#N/A</v>
      </c>
      <c r="BF125" s="17" t="e">
        <f>VLOOKUP($E125,'DATA PENGUKURAN GARDU'!$A:$BS,46,0)</f>
        <v>#N/A</v>
      </c>
      <c r="BG125" s="23" t="e">
        <f t="shared" si="62"/>
        <v>#N/A</v>
      </c>
      <c r="BH125" s="17" t="e">
        <f>VLOOKUP($E125,'DATA PENGUKURAN GARDU'!$A:$BS,46,0)</f>
        <v>#N/A</v>
      </c>
      <c r="BI125" s="17" t="e">
        <f>VLOOKUP($E125,'DATA PENGUKURAN GARDU'!$A:$BS,53,0)</f>
        <v>#N/A</v>
      </c>
      <c r="BJ125" s="17" t="e">
        <f>VLOOKUP($E125,'DATA PENGUKURAN GARDU'!$A:$BS,54,0)</f>
        <v>#N/A</v>
      </c>
      <c r="BK125" s="20" t="e">
        <f t="shared" si="63"/>
        <v>#N/A</v>
      </c>
      <c r="BL125" s="20" t="e">
        <f t="shared" si="64"/>
        <v>#N/A</v>
      </c>
      <c r="BM125" s="20" t="e">
        <f t="shared" si="65"/>
        <v>#N/A</v>
      </c>
      <c r="BN125" s="25" t="e">
        <f t="shared" si="66"/>
        <v>#N/A</v>
      </c>
      <c r="BO125" s="26" t="str">
        <f t="shared" si="67"/>
        <v>0</v>
      </c>
      <c r="BP125" s="21" t="e">
        <f t="shared" si="68"/>
        <v>#VALUE!</v>
      </c>
      <c r="BQ125" s="20" t="e">
        <f t="shared" si="69"/>
        <v>#N/A</v>
      </c>
      <c r="BR125" s="20" t="e">
        <v>#N/A</v>
      </c>
      <c r="BS125" s="9" t="e">
        <v>#N/A</v>
      </c>
      <c r="BT125" s="2" t="e">
        <f t="shared" si="70"/>
        <v>#VALUE!</v>
      </c>
      <c r="BU125" s="2" t="e">
        <f t="shared" si="38"/>
        <v>#N/A</v>
      </c>
      <c r="BV125" s="2" t="e">
        <f t="shared" si="39"/>
        <v>#N/A</v>
      </c>
    </row>
    <row r="126" s="2" customFormat="1" ht="22.95" customHeight="1" spans="1:74">
      <c r="A126" s="9" t="str">
        <f t="shared" si="40"/>
        <v>KMO 152Induk</v>
      </c>
      <c r="B126" s="9" t="str">
        <f t="shared" si="41"/>
        <v>KMO 152jurusan 1</v>
      </c>
      <c r="C126" s="9" t="str">
        <f t="shared" si="42"/>
        <v>KMO 152jurusan 2</v>
      </c>
      <c r="D126" s="9" t="str">
        <f t="shared" si="43"/>
        <v>KMO 152jurusan 3</v>
      </c>
      <c r="E126" s="9" t="str">
        <f t="shared" si="44"/>
        <v>KMO 152jurusan 4</v>
      </c>
      <c r="F126" s="10" t="s">
        <v>166</v>
      </c>
      <c r="G126" s="10" t="s">
        <v>101</v>
      </c>
      <c r="H126" s="10" t="s">
        <v>200</v>
      </c>
      <c r="I126" s="10">
        <v>0.803274989</v>
      </c>
      <c r="J126" s="10">
        <v>124.4060974121</v>
      </c>
      <c r="K126" s="10" t="s">
        <v>7465</v>
      </c>
      <c r="L126" s="10" t="s">
        <v>7465</v>
      </c>
      <c r="M126" s="10" t="s">
        <v>7465</v>
      </c>
      <c r="N126" s="14">
        <f t="shared" si="45"/>
        <v>0</v>
      </c>
      <c r="O126" s="15" t="e">
        <f t="shared" si="46"/>
        <v>#VALUE!</v>
      </c>
      <c r="P126" s="15" t="e">
        <f t="shared" si="47"/>
        <v>#VALUE!</v>
      </c>
      <c r="Q126" s="17" t="e">
        <f>VLOOKUP($A126,'DATA PENGUKURAN GARDU'!$A:$BS,42,0)</f>
        <v>#N/A</v>
      </c>
      <c r="R126" s="18" t="e">
        <f t="shared" si="48"/>
        <v>#N/A</v>
      </c>
      <c r="S126" s="17" t="e">
        <f>VLOOKUP($A126,'DATA PENGUKURAN GARDU'!$A:$BS,44,0)</f>
        <v>#N/A</v>
      </c>
      <c r="T126" s="18" t="e">
        <f t="shared" si="49"/>
        <v>#N/A</v>
      </c>
      <c r="U126" s="17" t="e">
        <f>VLOOKUP($A126,'DATA PENGUKURAN GARDU'!$A:$BS,46,0)</f>
        <v>#N/A</v>
      </c>
      <c r="V126" s="18" t="e">
        <f t="shared" si="50"/>
        <v>#N/A</v>
      </c>
      <c r="W126" s="17" t="e">
        <f>VLOOKUP($A126,'DATA PENGUKURAN GARDU'!$A:$BS,48,0)</f>
        <v>#N/A</v>
      </c>
      <c r="X126" s="17" t="e">
        <f>VLOOKUP($A126,'DATA PENGUKURAN GARDU'!$A:$BS,53,0)</f>
        <v>#N/A</v>
      </c>
      <c r="Y126" s="17" t="e">
        <f>VLOOKUP($A126,'DATA PENGUKURAN GARDU'!$A:$BS,54,0)</f>
        <v>#N/A</v>
      </c>
      <c r="Z126" s="17" t="e">
        <f>VLOOKUP($A126,'DATA PENGUKURAN GARDU'!$A:$BS,55,0)</f>
        <v>#N/A</v>
      </c>
      <c r="AA126" s="20" t="e">
        <f>VLOOKUP($B126,'DATA PENGUKURAN GARDU'!$A:$BS,42,0)</f>
        <v>#N/A</v>
      </c>
      <c r="AB126" s="21" t="e">
        <f t="shared" si="51"/>
        <v>#N/A</v>
      </c>
      <c r="AC126" s="20" t="e">
        <f>VLOOKUP($B126,'DATA PENGUKURAN GARDU'!$A:$BS,44,0)</f>
        <v>#N/A</v>
      </c>
      <c r="AD126" s="21" t="e">
        <f t="shared" si="52"/>
        <v>#N/A</v>
      </c>
      <c r="AE126" s="20" t="e">
        <f>VLOOKUP($B126,'DATA PENGUKURAN GARDU'!$A:$BS,46,0)</f>
        <v>#N/A</v>
      </c>
      <c r="AF126" s="21" t="e">
        <f t="shared" si="53"/>
        <v>#N/A</v>
      </c>
      <c r="AG126" s="20" t="e">
        <f>VLOOKUP($B126,'DATA PENGUKURAN GARDU'!$A:$BS,46,0)</f>
        <v>#N/A</v>
      </c>
      <c r="AH126" s="20" t="e">
        <f>VLOOKUP($B126,'DATA PENGUKURAN GARDU'!$A:$BS,53,0)</f>
        <v>#N/A</v>
      </c>
      <c r="AI126" s="20" t="e">
        <f>VLOOKUP($B126,'DATA PENGUKURAN GARDU'!$A:$BS,54,0)</f>
        <v>#N/A</v>
      </c>
      <c r="AJ126" s="17" t="e">
        <f>VLOOKUP($C126,'DATA PENGUKURAN GARDU'!$A:$BS,42,0)</f>
        <v>#N/A</v>
      </c>
      <c r="AK126" s="23" t="e">
        <f t="shared" si="54"/>
        <v>#N/A</v>
      </c>
      <c r="AL126" s="17" t="e">
        <f>VLOOKUP($C126,'DATA PENGUKURAN GARDU'!$A:$BS,44,0)</f>
        <v>#N/A</v>
      </c>
      <c r="AM126" s="23" t="e">
        <f t="shared" si="55"/>
        <v>#N/A</v>
      </c>
      <c r="AN126" s="17" t="e">
        <f>VLOOKUP($C126,'DATA PENGUKURAN GARDU'!$A:$BS,46,0)</f>
        <v>#N/A</v>
      </c>
      <c r="AO126" s="23" t="e">
        <f t="shared" si="56"/>
        <v>#N/A</v>
      </c>
      <c r="AP126" s="17" t="e">
        <f>VLOOKUP($C126,'DATA PENGUKURAN GARDU'!$A:$BS,46,0)</f>
        <v>#N/A</v>
      </c>
      <c r="AQ126" s="17" t="e">
        <f>VLOOKUP($C126,'DATA PENGUKURAN GARDU'!$A:$BS,53,0)</f>
        <v>#N/A</v>
      </c>
      <c r="AR126" s="17" t="e">
        <f>VLOOKUP($C126,'DATA PENGUKURAN GARDU'!$A:$BS,54,0)</f>
        <v>#N/A</v>
      </c>
      <c r="AS126" s="20" t="e">
        <f>VLOOKUP($D126,'DATA PENGUKURAN GARDU'!$A:$BS,42,0)</f>
        <v>#N/A</v>
      </c>
      <c r="AT126" s="21" t="e">
        <f t="shared" si="57"/>
        <v>#N/A</v>
      </c>
      <c r="AU126" s="20" t="e">
        <f>VLOOKUP($D126,'DATA PENGUKURAN GARDU'!$A:$BS,44,0)</f>
        <v>#N/A</v>
      </c>
      <c r="AV126" s="21" t="e">
        <f t="shared" si="58"/>
        <v>#N/A</v>
      </c>
      <c r="AW126" s="20" t="e">
        <f>VLOOKUP($D126,'DATA PENGUKURAN GARDU'!$A:$BS,46,0)</f>
        <v>#N/A</v>
      </c>
      <c r="AX126" s="21" t="e">
        <f t="shared" si="59"/>
        <v>#N/A</v>
      </c>
      <c r="AY126" s="20" t="e">
        <f>VLOOKUP($D126,'DATA PENGUKURAN GARDU'!$A:$BS,46,0)</f>
        <v>#N/A</v>
      </c>
      <c r="AZ126" s="20" t="e">
        <f>VLOOKUP($D126,'DATA PENGUKURAN GARDU'!$A:$BS,53,0)</f>
        <v>#N/A</v>
      </c>
      <c r="BA126" s="20" t="e">
        <f>VLOOKUP($D126,'DATA PENGUKURAN GARDU'!$A:$BS,54,0)</f>
        <v>#N/A</v>
      </c>
      <c r="BB126" s="17" t="e">
        <f>VLOOKUP($E126,'DATA PENGUKURAN GARDU'!$A:$BS,42,0)</f>
        <v>#N/A</v>
      </c>
      <c r="BC126" s="23" t="e">
        <f t="shared" si="60"/>
        <v>#N/A</v>
      </c>
      <c r="BD126" s="17" t="e">
        <f>VLOOKUP($E126,'DATA PENGUKURAN GARDU'!$A:$BS,44,0)</f>
        <v>#N/A</v>
      </c>
      <c r="BE126" s="23" t="e">
        <f t="shared" si="61"/>
        <v>#N/A</v>
      </c>
      <c r="BF126" s="17" t="e">
        <f>VLOOKUP($E126,'DATA PENGUKURAN GARDU'!$A:$BS,46,0)</f>
        <v>#N/A</v>
      </c>
      <c r="BG126" s="23" t="e">
        <f t="shared" si="62"/>
        <v>#N/A</v>
      </c>
      <c r="BH126" s="17" t="e">
        <f>VLOOKUP($E126,'DATA PENGUKURAN GARDU'!$A:$BS,46,0)</f>
        <v>#N/A</v>
      </c>
      <c r="BI126" s="17" t="e">
        <f>VLOOKUP($E126,'DATA PENGUKURAN GARDU'!$A:$BS,53,0)</f>
        <v>#N/A</v>
      </c>
      <c r="BJ126" s="17" t="e">
        <f>VLOOKUP($E126,'DATA PENGUKURAN GARDU'!$A:$BS,54,0)</f>
        <v>#N/A</v>
      </c>
      <c r="BK126" s="20" t="e">
        <f t="shared" si="63"/>
        <v>#N/A</v>
      </c>
      <c r="BL126" s="20" t="e">
        <f t="shared" si="64"/>
        <v>#N/A</v>
      </c>
      <c r="BM126" s="20" t="e">
        <f t="shared" si="65"/>
        <v>#N/A</v>
      </c>
      <c r="BN126" s="25" t="e">
        <f t="shared" si="66"/>
        <v>#N/A</v>
      </c>
      <c r="BO126" s="26" t="str">
        <f t="shared" si="67"/>
        <v>0</v>
      </c>
      <c r="BP126" s="21" t="e">
        <f t="shared" si="68"/>
        <v>#VALUE!</v>
      </c>
      <c r="BQ126" s="20" t="e">
        <f t="shared" si="69"/>
        <v>#N/A</v>
      </c>
      <c r="BR126" s="20" t="e">
        <v>#N/A</v>
      </c>
      <c r="BS126" s="9" t="e">
        <v>#N/A</v>
      </c>
      <c r="BT126" s="2" t="e">
        <f t="shared" si="70"/>
        <v>#VALUE!</v>
      </c>
      <c r="BU126" s="2" t="e">
        <f t="shared" si="38"/>
        <v>#N/A</v>
      </c>
      <c r="BV126" s="2" t="e">
        <f t="shared" si="39"/>
        <v>#N/A</v>
      </c>
    </row>
    <row r="127" s="2" customFormat="1" ht="22.95" customHeight="1" spans="1:74">
      <c r="A127" s="9" t="str">
        <f t="shared" si="40"/>
        <v>K-264.1Induk</v>
      </c>
      <c r="B127" s="9" t="str">
        <f t="shared" si="41"/>
        <v>K-264.1jurusan 1</v>
      </c>
      <c r="C127" s="9" t="str">
        <f t="shared" si="42"/>
        <v>K-264.1jurusan 2</v>
      </c>
      <c r="D127" s="9" t="str">
        <f t="shared" si="43"/>
        <v>K-264.1jurusan 3</v>
      </c>
      <c r="E127" s="9" t="str">
        <f t="shared" si="44"/>
        <v>K-264.1jurusan 4</v>
      </c>
      <c r="F127" s="10" t="s">
        <v>131</v>
      </c>
      <c r="G127" s="10" t="s">
        <v>132</v>
      </c>
      <c r="H127" s="10" t="s">
        <v>175</v>
      </c>
      <c r="I127" s="10">
        <v>0.6815</v>
      </c>
      <c r="J127" s="10">
        <v>124.2754</v>
      </c>
      <c r="K127" s="10" t="s">
        <v>7465</v>
      </c>
      <c r="L127" s="10" t="s">
        <v>7465</v>
      </c>
      <c r="M127" s="10" t="s">
        <v>7465</v>
      </c>
      <c r="N127" s="14">
        <f t="shared" si="45"/>
        <v>0</v>
      </c>
      <c r="O127" s="15" t="e">
        <f t="shared" si="46"/>
        <v>#VALUE!</v>
      </c>
      <c r="P127" s="15" t="e">
        <f t="shared" si="47"/>
        <v>#VALUE!</v>
      </c>
      <c r="Q127" s="17" t="e">
        <f>VLOOKUP($A127,'DATA PENGUKURAN GARDU'!$A:$BS,42,0)</f>
        <v>#N/A</v>
      </c>
      <c r="R127" s="18" t="e">
        <f t="shared" si="48"/>
        <v>#N/A</v>
      </c>
      <c r="S127" s="17" t="e">
        <f>VLOOKUP($A127,'DATA PENGUKURAN GARDU'!$A:$BS,44,0)</f>
        <v>#N/A</v>
      </c>
      <c r="T127" s="18" t="e">
        <f t="shared" si="49"/>
        <v>#N/A</v>
      </c>
      <c r="U127" s="17" t="e">
        <f>VLOOKUP($A127,'DATA PENGUKURAN GARDU'!$A:$BS,46,0)</f>
        <v>#N/A</v>
      </c>
      <c r="V127" s="18" t="e">
        <f t="shared" si="50"/>
        <v>#N/A</v>
      </c>
      <c r="W127" s="17" t="e">
        <f>VLOOKUP($A127,'DATA PENGUKURAN GARDU'!$A:$BS,48,0)</f>
        <v>#N/A</v>
      </c>
      <c r="X127" s="17" t="e">
        <f>VLOOKUP($A127,'DATA PENGUKURAN GARDU'!$A:$BS,53,0)</f>
        <v>#N/A</v>
      </c>
      <c r="Y127" s="17" t="e">
        <f>VLOOKUP($A127,'DATA PENGUKURAN GARDU'!$A:$BS,54,0)</f>
        <v>#N/A</v>
      </c>
      <c r="Z127" s="17" t="e">
        <f>VLOOKUP($A127,'DATA PENGUKURAN GARDU'!$A:$BS,55,0)</f>
        <v>#N/A</v>
      </c>
      <c r="AA127" s="20" t="e">
        <f>VLOOKUP($B127,'DATA PENGUKURAN GARDU'!$A:$BS,42,0)</f>
        <v>#N/A</v>
      </c>
      <c r="AB127" s="21" t="e">
        <f t="shared" si="51"/>
        <v>#N/A</v>
      </c>
      <c r="AC127" s="20" t="e">
        <f>VLOOKUP($B127,'DATA PENGUKURAN GARDU'!$A:$BS,44,0)</f>
        <v>#N/A</v>
      </c>
      <c r="AD127" s="21" t="e">
        <f t="shared" si="52"/>
        <v>#N/A</v>
      </c>
      <c r="AE127" s="20" t="e">
        <f>VLOOKUP($B127,'DATA PENGUKURAN GARDU'!$A:$BS,46,0)</f>
        <v>#N/A</v>
      </c>
      <c r="AF127" s="21" t="e">
        <f t="shared" si="53"/>
        <v>#N/A</v>
      </c>
      <c r="AG127" s="20" t="e">
        <f>VLOOKUP($B127,'DATA PENGUKURAN GARDU'!$A:$BS,46,0)</f>
        <v>#N/A</v>
      </c>
      <c r="AH127" s="20" t="e">
        <f>VLOOKUP($B127,'DATA PENGUKURAN GARDU'!$A:$BS,53,0)</f>
        <v>#N/A</v>
      </c>
      <c r="AI127" s="20" t="e">
        <f>VLOOKUP($B127,'DATA PENGUKURAN GARDU'!$A:$BS,54,0)</f>
        <v>#N/A</v>
      </c>
      <c r="AJ127" s="17" t="e">
        <f>VLOOKUP($C127,'DATA PENGUKURAN GARDU'!$A:$BS,42,0)</f>
        <v>#N/A</v>
      </c>
      <c r="AK127" s="23" t="e">
        <f t="shared" si="54"/>
        <v>#N/A</v>
      </c>
      <c r="AL127" s="17" t="e">
        <f>VLOOKUP($C127,'DATA PENGUKURAN GARDU'!$A:$BS,44,0)</f>
        <v>#N/A</v>
      </c>
      <c r="AM127" s="23" t="e">
        <f t="shared" si="55"/>
        <v>#N/A</v>
      </c>
      <c r="AN127" s="17" t="e">
        <f>VLOOKUP($C127,'DATA PENGUKURAN GARDU'!$A:$BS,46,0)</f>
        <v>#N/A</v>
      </c>
      <c r="AO127" s="23" t="e">
        <f t="shared" si="56"/>
        <v>#N/A</v>
      </c>
      <c r="AP127" s="17" t="e">
        <f>VLOOKUP($C127,'DATA PENGUKURAN GARDU'!$A:$BS,46,0)</f>
        <v>#N/A</v>
      </c>
      <c r="AQ127" s="17" t="e">
        <f>VLOOKUP($C127,'DATA PENGUKURAN GARDU'!$A:$BS,53,0)</f>
        <v>#N/A</v>
      </c>
      <c r="AR127" s="17" t="e">
        <f>VLOOKUP($C127,'DATA PENGUKURAN GARDU'!$A:$BS,54,0)</f>
        <v>#N/A</v>
      </c>
      <c r="AS127" s="20" t="e">
        <f>VLOOKUP($D127,'DATA PENGUKURAN GARDU'!$A:$BS,42,0)</f>
        <v>#N/A</v>
      </c>
      <c r="AT127" s="21" t="e">
        <f t="shared" si="57"/>
        <v>#N/A</v>
      </c>
      <c r="AU127" s="20" t="e">
        <f>VLOOKUP($D127,'DATA PENGUKURAN GARDU'!$A:$BS,44,0)</f>
        <v>#N/A</v>
      </c>
      <c r="AV127" s="21" t="e">
        <f t="shared" si="58"/>
        <v>#N/A</v>
      </c>
      <c r="AW127" s="20" t="e">
        <f>VLOOKUP($D127,'DATA PENGUKURAN GARDU'!$A:$BS,46,0)</f>
        <v>#N/A</v>
      </c>
      <c r="AX127" s="21" t="e">
        <f t="shared" si="59"/>
        <v>#N/A</v>
      </c>
      <c r="AY127" s="20" t="e">
        <f>VLOOKUP($D127,'DATA PENGUKURAN GARDU'!$A:$BS,46,0)</f>
        <v>#N/A</v>
      </c>
      <c r="AZ127" s="20" t="e">
        <f>VLOOKUP($D127,'DATA PENGUKURAN GARDU'!$A:$BS,53,0)</f>
        <v>#N/A</v>
      </c>
      <c r="BA127" s="20" t="e">
        <f>VLOOKUP($D127,'DATA PENGUKURAN GARDU'!$A:$BS,54,0)</f>
        <v>#N/A</v>
      </c>
      <c r="BB127" s="17" t="e">
        <f>VLOOKUP($E127,'DATA PENGUKURAN GARDU'!$A:$BS,42,0)</f>
        <v>#N/A</v>
      </c>
      <c r="BC127" s="23" t="e">
        <f t="shared" si="60"/>
        <v>#N/A</v>
      </c>
      <c r="BD127" s="17" t="e">
        <f>VLOOKUP($E127,'DATA PENGUKURAN GARDU'!$A:$BS,44,0)</f>
        <v>#N/A</v>
      </c>
      <c r="BE127" s="23" t="e">
        <f t="shared" si="61"/>
        <v>#N/A</v>
      </c>
      <c r="BF127" s="17" t="e">
        <f>VLOOKUP($E127,'DATA PENGUKURAN GARDU'!$A:$BS,46,0)</f>
        <v>#N/A</v>
      </c>
      <c r="BG127" s="23" t="e">
        <f t="shared" si="62"/>
        <v>#N/A</v>
      </c>
      <c r="BH127" s="17" t="e">
        <f>VLOOKUP($E127,'DATA PENGUKURAN GARDU'!$A:$BS,46,0)</f>
        <v>#N/A</v>
      </c>
      <c r="BI127" s="17" t="e">
        <f>VLOOKUP($E127,'DATA PENGUKURAN GARDU'!$A:$BS,53,0)</f>
        <v>#N/A</v>
      </c>
      <c r="BJ127" s="17" t="e">
        <f>VLOOKUP($E127,'DATA PENGUKURAN GARDU'!$A:$BS,54,0)</f>
        <v>#N/A</v>
      </c>
      <c r="BK127" s="20" t="e">
        <f t="shared" si="63"/>
        <v>#N/A</v>
      </c>
      <c r="BL127" s="20" t="e">
        <f t="shared" si="64"/>
        <v>#N/A</v>
      </c>
      <c r="BM127" s="20" t="e">
        <f t="shared" si="65"/>
        <v>#N/A</v>
      </c>
      <c r="BN127" s="25" t="e">
        <f t="shared" si="66"/>
        <v>#N/A</v>
      </c>
      <c r="BO127" s="26" t="str">
        <f t="shared" si="67"/>
        <v>0</v>
      </c>
      <c r="BP127" s="21" t="e">
        <f t="shared" si="68"/>
        <v>#VALUE!</v>
      </c>
      <c r="BQ127" s="20" t="e">
        <f t="shared" si="69"/>
        <v>#N/A</v>
      </c>
      <c r="BR127" s="20" t="e">
        <v>#N/A</v>
      </c>
      <c r="BS127" s="9" t="e">
        <v>#N/A</v>
      </c>
      <c r="BT127" s="2" t="e">
        <f t="shared" si="70"/>
        <v>#VALUE!</v>
      </c>
      <c r="BU127" s="2" t="e">
        <f t="shared" si="38"/>
        <v>#N/A</v>
      </c>
      <c r="BV127" s="2" t="e">
        <f t="shared" si="39"/>
        <v>#N/A</v>
      </c>
    </row>
    <row r="128" s="2" customFormat="1" ht="22.95" customHeight="1" spans="1:74">
      <c r="A128" s="9" t="str">
        <f t="shared" si="40"/>
        <v>K-060.1Induk</v>
      </c>
      <c r="B128" s="9" t="str">
        <f t="shared" si="41"/>
        <v>K-060.1jurusan 1</v>
      </c>
      <c r="C128" s="9" t="str">
        <f t="shared" si="42"/>
        <v>K-060.1jurusan 2</v>
      </c>
      <c r="D128" s="9" t="str">
        <f t="shared" si="43"/>
        <v>K-060.1jurusan 3</v>
      </c>
      <c r="E128" s="9" t="str">
        <f t="shared" si="44"/>
        <v>K-060.1jurusan 4</v>
      </c>
      <c r="F128" s="10" t="s">
        <v>201</v>
      </c>
      <c r="G128" s="10" t="s">
        <v>132</v>
      </c>
      <c r="H128" s="10" t="s">
        <v>202</v>
      </c>
      <c r="I128" s="10">
        <v>0.765808</v>
      </c>
      <c r="J128" s="10">
        <v>124.29932</v>
      </c>
      <c r="K128" s="10" t="s">
        <v>7465</v>
      </c>
      <c r="L128" s="10" t="s">
        <v>7465</v>
      </c>
      <c r="M128" s="10" t="s">
        <v>7465</v>
      </c>
      <c r="N128" s="14">
        <f t="shared" si="45"/>
        <v>0</v>
      </c>
      <c r="O128" s="15" t="e">
        <f t="shared" si="46"/>
        <v>#VALUE!</v>
      </c>
      <c r="P128" s="15" t="e">
        <f t="shared" si="47"/>
        <v>#VALUE!</v>
      </c>
      <c r="Q128" s="17" t="e">
        <f>VLOOKUP($A128,'DATA PENGUKURAN GARDU'!$A:$BS,42,0)</f>
        <v>#N/A</v>
      </c>
      <c r="R128" s="18" t="e">
        <f t="shared" si="48"/>
        <v>#N/A</v>
      </c>
      <c r="S128" s="17" t="e">
        <f>VLOOKUP($A128,'DATA PENGUKURAN GARDU'!$A:$BS,44,0)</f>
        <v>#N/A</v>
      </c>
      <c r="T128" s="18" t="e">
        <f t="shared" si="49"/>
        <v>#N/A</v>
      </c>
      <c r="U128" s="17" t="e">
        <f>VLOOKUP($A128,'DATA PENGUKURAN GARDU'!$A:$BS,46,0)</f>
        <v>#N/A</v>
      </c>
      <c r="V128" s="18" t="e">
        <f t="shared" si="50"/>
        <v>#N/A</v>
      </c>
      <c r="W128" s="17" t="e">
        <f>VLOOKUP($A128,'DATA PENGUKURAN GARDU'!$A:$BS,48,0)</f>
        <v>#N/A</v>
      </c>
      <c r="X128" s="17" t="e">
        <f>VLOOKUP($A128,'DATA PENGUKURAN GARDU'!$A:$BS,53,0)</f>
        <v>#N/A</v>
      </c>
      <c r="Y128" s="17" t="e">
        <f>VLOOKUP($A128,'DATA PENGUKURAN GARDU'!$A:$BS,54,0)</f>
        <v>#N/A</v>
      </c>
      <c r="Z128" s="17" t="e">
        <f>VLOOKUP($A128,'DATA PENGUKURAN GARDU'!$A:$BS,55,0)</f>
        <v>#N/A</v>
      </c>
      <c r="AA128" s="20" t="e">
        <f>VLOOKUP($B128,'DATA PENGUKURAN GARDU'!$A:$BS,42,0)</f>
        <v>#N/A</v>
      </c>
      <c r="AB128" s="21" t="e">
        <f t="shared" si="51"/>
        <v>#N/A</v>
      </c>
      <c r="AC128" s="20" t="e">
        <f>VLOOKUP($B128,'DATA PENGUKURAN GARDU'!$A:$BS,44,0)</f>
        <v>#N/A</v>
      </c>
      <c r="AD128" s="21" t="e">
        <f t="shared" si="52"/>
        <v>#N/A</v>
      </c>
      <c r="AE128" s="20" t="e">
        <f>VLOOKUP($B128,'DATA PENGUKURAN GARDU'!$A:$BS,46,0)</f>
        <v>#N/A</v>
      </c>
      <c r="AF128" s="21" t="e">
        <f t="shared" si="53"/>
        <v>#N/A</v>
      </c>
      <c r="AG128" s="20" t="e">
        <f>VLOOKUP($B128,'DATA PENGUKURAN GARDU'!$A:$BS,46,0)</f>
        <v>#N/A</v>
      </c>
      <c r="AH128" s="20" t="e">
        <f>VLOOKUP($B128,'DATA PENGUKURAN GARDU'!$A:$BS,53,0)</f>
        <v>#N/A</v>
      </c>
      <c r="AI128" s="20" t="e">
        <f>VLOOKUP($B128,'DATA PENGUKURAN GARDU'!$A:$BS,54,0)</f>
        <v>#N/A</v>
      </c>
      <c r="AJ128" s="17" t="e">
        <f>VLOOKUP($C128,'DATA PENGUKURAN GARDU'!$A:$BS,42,0)</f>
        <v>#N/A</v>
      </c>
      <c r="AK128" s="23" t="e">
        <f t="shared" si="54"/>
        <v>#N/A</v>
      </c>
      <c r="AL128" s="17" t="e">
        <f>VLOOKUP($C128,'DATA PENGUKURAN GARDU'!$A:$BS,44,0)</f>
        <v>#N/A</v>
      </c>
      <c r="AM128" s="23" t="e">
        <f t="shared" si="55"/>
        <v>#N/A</v>
      </c>
      <c r="AN128" s="17" t="e">
        <f>VLOOKUP($C128,'DATA PENGUKURAN GARDU'!$A:$BS,46,0)</f>
        <v>#N/A</v>
      </c>
      <c r="AO128" s="23" t="e">
        <f t="shared" si="56"/>
        <v>#N/A</v>
      </c>
      <c r="AP128" s="17" t="e">
        <f>VLOOKUP($C128,'DATA PENGUKURAN GARDU'!$A:$BS,46,0)</f>
        <v>#N/A</v>
      </c>
      <c r="AQ128" s="17" t="e">
        <f>VLOOKUP($C128,'DATA PENGUKURAN GARDU'!$A:$BS,53,0)</f>
        <v>#N/A</v>
      </c>
      <c r="AR128" s="17" t="e">
        <f>VLOOKUP($C128,'DATA PENGUKURAN GARDU'!$A:$BS,54,0)</f>
        <v>#N/A</v>
      </c>
      <c r="AS128" s="20" t="e">
        <f>VLOOKUP($D128,'DATA PENGUKURAN GARDU'!$A:$BS,42,0)</f>
        <v>#N/A</v>
      </c>
      <c r="AT128" s="21" t="e">
        <f t="shared" si="57"/>
        <v>#N/A</v>
      </c>
      <c r="AU128" s="20" t="e">
        <f>VLOOKUP($D128,'DATA PENGUKURAN GARDU'!$A:$BS,44,0)</f>
        <v>#N/A</v>
      </c>
      <c r="AV128" s="21" t="e">
        <f t="shared" si="58"/>
        <v>#N/A</v>
      </c>
      <c r="AW128" s="20" t="e">
        <f>VLOOKUP($D128,'DATA PENGUKURAN GARDU'!$A:$BS,46,0)</f>
        <v>#N/A</v>
      </c>
      <c r="AX128" s="21" t="e">
        <f t="shared" si="59"/>
        <v>#N/A</v>
      </c>
      <c r="AY128" s="20" t="e">
        <f>VLOOKUP($D128,'DATA PENGUKURAN GARDU'!$A:$BS,46,0)</f>
        <v>#N/A</v>
      </c>
      <c r="AZ128" s="20" t="e">
        <f>VLOOKUP($D128,'DATA PENGUKURAN GARDU'!$A:$BS,53,0)</f>
        <v>#N/A</v>
      </c>
      <c r="BA128" s="20" t="e">
        <f>VLOOKUP($D128,'DATA PENGUKURAN GARDU'!$A:$BS,54,0)</f>
        <v>#N/A</v>
      </c>
      <c r="BB128" s="17" t="e">
        <f>VLOOKUP($E128,'DATA PENGUKURAN GARDU'!$A:$BS,42,0)</f>
        <v>#N/A</v>
      </c>
      <c r="BC128" s="23" t="e">
        <f t="shared" si="60"/>
        <v>#N/A</v>
      </c>
      <c r="BD128" s="17" t="e">
        <f>VLOOKUP($E128,'DATA PENGUKURAN GARDU'!$A:$BS,44,0)</f>
        <v>#N/A</v>
      </c>
      <c r="BE128" s="23" t="e">
        <f t="shared" si="61"/>
        <v>#N/A</v>
      </c>
      <c r="BF128" s="17" t="e">
        <f>VLOOKUP($E128,'DATA PENGUKURAN GARDU'!$A:$BS,46,0)</f>
        <v>#N/A</v>
      </c>
      <c r="BG128" s="23" t="e">
        <f t="shared" si="62"/>
        <v>#N/A</v>
      </c>
      <c r="BH128" s="17" t="e">
        <f>VLOOKUP($E128,'DATA PENGUKURAN GARDU'!$A:$BS,46,0)</f>
        <v>#N/A</v>
      </c>
      <c r="BI128" s="17" t="e">
        <f>VLOOKUP($E128,'DATA PENGUKURAN GARDU'!$A:$BS,53,0)</f>
        <v>#N/A</v>
      </c>
      <c r="BJ128" s="17" t="e">
        <f>VLOOKUP($E128,'DATA PENGUKURAN GARDU'!$A:$BS,54,0)</f>
        <v>#N/A</v>
      </c>
      <c r="BK128" s="20" t="e">
        <f t="shared" si="63"/>
        <v>#N/A</v>
      </c>
      <c r="BL128" s="20" t="e">
        <f t="shared" si="64"/>
        <v>#N/A</v>
      </c>
      <c r="BM128" s="20" t="e">
        <f t="shared" si="65"/>
        <v>#N/A</v>
      </c>
      <c r="BN128" s="25" t="e">
        <f t="shared" si="66"/>
        <v>#N/A</v>
      </c>
      <c r="BO128" s="26" t="str">
        <f t="shared" si="67"/>
        <v>0</v>
      </c>
      <c r="BP128" s="21" t="e">
        <f t="shared" si="68"/>
        <v>#VALUE!</v>
      </c>
      <c r="BQ128" s="20" t="e">
        <f t="shared" si="69"/>
        <v>#N/A</v>
      </c>
      <c r="BR128" s="20" t="e">
        <v>#N/A</v>
      </c>
      <c r="BS128" s="9" t="e">
        <v>#N/A</v>
      </c>
      <c r="BT128" s="2" t="e">
        <f t="shared" si="70"/>
        <v>#VALUE!</v>
      </c>
      <c r="BU128" s="2" t="e">
        <f t="shared" si="38"/>
        <v>#N/A</v>
      </c>
      <c r="BV128" s="2" t="e">
        <f t="shared" si="39"/>
        <v>#N/A</v>
      </c>
    </row>
    <row r="129" s="2" customFormat="1" ht="22.95" customHeight="1" spans="1:74">
      <c r="A129" s="9" t="str">
        <f t="shared" si="40"/>
        <v>K-251.1Induk</v>
      </c>
      <c r="B129" s="9" t="str">
        <f t="shared" si="41"/>
        <v>K-251.1jurusan 1</v>
      </c>
      <c r="C129" s="9" t="str">
        <f t="shared" si="42"/>
        <v>K-251.1jurusan 2</v>
      </c>
      <c r="D129" s="9" t="str">
        <f t="shared" si="43"/>
        <v>K-251.1jurusan 3</v>
      </c>
      <c r="E129" s="9" t="str">
        <f t="shared" si="44"/>
        <v>K-251.1jurusan 4</v>
      </c>
      <c r="F129" s="10" t="s">
        <v>136</v>
      </c>
      <c r="G129" s="10" t="s">
        <v>132</v>
      </c>
      <c r="H129" s="10" t="s">
        <v>203</v>
      </c>
      <c r="I129" s="10">
        <v>0.702508</v>
      </c>
      <c r="J129" s="10">
        <v>124.301965</v>
      </c>
      <c r="K129" s="10" t="s">
        <v>7465</v>
      </c>
      <c r="L129" s="10" t="s">
        <v>7465</v>
      </c>
      <c r="M129" s="10" t="s">
        <v>7465</v>
      </c>
      <c r="N129" s="14">
        <f t="shared" si="45"/>
        <v>0</v>
      </c>
      <c r="O129" s="15" t="e">
        <f t="shared" si="46"/>
        <v>#VALUE!</v>
      </c>
      <c r="P129" s="15" t="e">
        <f t="shared" si="47"/>
        <v>#VALUE!</v>
      </c>
      <c r="Q129" s="17" t="e">
        <f>VLOOKUP($A129,'DATA PENGUKURAN GARDU'!$A:$BS,42,0)</f>
        <v>#N/A</v>
      </c>
      <c r="R129" s="18" t="e">
        <f t="shared" si="48"/>
        <v>#N/A</v>
      </c>
      <c r="S129" s="17" t="e">
        <f>VLOOKUP($A129,'DATA PENGUKURAN GARDU'!$A:$BS,44,0)</f>
        <v>#N/A</v>
      </c>
      <c r="T129" s="18" t="e">
        <f t="shared" si="49"/>
        <v>#N/A</v>
      </c>
      <c r="U129" s="17" t="e">
        <f>VLOOKUP($A129,'DATA PENGUKURAN GARDU'!$A:$BS,46,0)</f>
        <v>#N/A</v>
      </c>
      <c r="V129" s="18" t="e">
        <f t="shared" si="50"/>
        <v>#N/A</v>
      </c>
      <c r="W129" s="17" t="e">
        <f>VLOOKUP($A129,'DATA PENGUKURAN GARDU'!$A:$BS,48,0)</f>
        <v>#N/A</v>
      </c>
      <c r="X129" s="17" t="e">
        <f>VLOOKUP($A129,'DATA PENGUKURAN GARDU'!$A:$BS,53,0)</f>
        <v>#N/A</v>
      </c>
      <c r="Y129" s="17" t="e">
        <f>VLOOKUP($A129,'DATA PENGUKURAN GARDU'!$A:$BS,54,0)</f>
        <v>#N/A</v>
      </c>
      <c r="Z129" s="17" t="e">
        <f>VLOOKUP($A129,'DATA PENGUKURAN GARDU'!$A:$BS,55,0)</f>
        <v>#N/A</v>
      </c>
      <c r="AA129" s="20" t="e">
        <f>VLOOKUP($B129,'DATA PENGUKURAN GARDU'!$A:$BS,42,0)</f>
        <v>#N/A</v>
      </c>
      <c r="AB129" s="21" t="e">
        <f t="shared" si="51"/>
        <v>#N/A</v>
      </c>
      <c r="AC129" s="20" t="e">
        <f>VLOOKUP($B129,'DATA PENGUKURAN GARDU'!$A:$BS,44,0)</f>
        <v>#N/A</v>
      </c>
      <c r="AD129" s="21" t="e">
        <f t="shared" si="52"/>
        <v>#N/A</v>
      </c>
      <c r="AE129" s="20" t="e">
        <f>VLOOKUP($B129,'DATA PENGUKURAN GARDU'!$A:$BS,46,0)</f>
        <v>#N/A</v>
      </c>
      <c r="AF129" s="21" t="e">
        <f t="shared" si="53"/>
        <v>#N/A</v>
      </c>
      <c r="AG129" s="20" t="e">
        <f>VLOOKUP($B129,'DATA PENGUKURAN GARDU'!$A:$BS,46,0)</f>
        <v>#N/A</v>
      </c>
      <c r="AH129" s="20" t="e">
        <f>VLOOKUP($B129,'DATA PENGUKURAN GARDU'!$A:$BS,53,0)</f>
        <v>#N/A</v>
      </c>
      <c r="AI129" s="20" t="e">
        <f>VLOOKUP($B129,'DATA PENGUKURAN GARDU'!$A:$BS,54,0)</f>
        <v>#N/A</v>
      </c>
      <c r="AJ129" s="17" t="e">
        <f>VLOOKUP($C129,'DATA PENGUKURAN GARDU'!$A:$BS,42,0)</f>
        <v>#N/A</v>
      </c>
      <c r="AK129" s="23" t="e">
        <f t="shared" si="54"/>
        <v>#N/A</v>
      </c>
      <c r="AL129" s="17" t="e">
        <f>VLOOKUP($C129,'DATA PENGUKURAN GARDU'!$A:$BS,44,0)</f>
        <v>#N/A</v>
      </c>
      <c r="AM129" s="23" t="e">
        <f t="shared" si="55"/>
        <v>#N/A</v>
      </c>
      <c r="AN129" s="17" t="e">
        <f>VLOOKUP($C129,'DATA PENGUKURAN GARDU'!$A:$BS,46,0)</f>
        <v>#N/A</v>
      </c>
      <c r="AO129" s="23" t="e">
        <f t="shared" si="56"/>
        <v>#N/A</v>
      </c>
      <c r="AP129" s="17" t="e">
        <f>VLOOKUP($C129,'DATA PENGUKURAN GARDU'!$A:$BS,46,0)</f>
        <v>#N/A</v>
      </c>
      <c r="AQ129" s="17" t="e">
        <f>VLOOKUP($C129,'DATA PENGUKURAN GARDU'!$A:$BS,53,0)</f>
        <v>#N/A</v>
      </c>
      <c r="AR129" s="17" t="e">
        <f>VLOOKUP($C129,'DATA PENGUKURAN GARDU'!$A:$BS,54,0)</f>
        <v>#N/A</v>
      </c>
      <c r="AS129" s="20" t="e">
        <f>VLOOKUP($D129,'DATA PENGUKURAN GARDU'!$A:$BS,42,0)</f>
        <v>#N/A</v>
      </c>
      <c r="AT129" s="21" t="e">
        <f t="shared" si="57"/>
        <v>#N/A</v>
      </c>
      <c r="AU129" s="20" t="e">
        <f>VLOOKUP($D129,'DATA PENGUKURAN GARDU'!$A:$BS,44,0)</f>
        <v>#N/A</v>
      </c>
      <c r="AV129" s="21" t="e">
        <f t="shared" si="58"/>
        <v>#N/A</v>
      </c>
      <c r="AW129" s="20" t="e">
        <f>VLOOKUP($D129,'DATA PENGUKURAN GARDU'!$A:$BS,46,0)</f>
        <v>#N/A</v>
      </c>
      <c r="AX129" s="21" t="e">
        <f t="shared" si="59"/>
        <v>#N/A</v>
      </c>
      <c r="AY129" s="20" t="e">
        <f>VLOOKUP($D129,'DATA PENGUKURAN GARDU'!$A:$BS,46,0)</f>
        <v>#N/A</v>
      </c>
      <c r="AZ129" s="20" t="e">
        <f>VLOOKUP($D129,'DATA PENGUKURAN GARDU'!$A:$BS,53,0)</f>
        <v>#N/A</v>
      </c>
      <c r="BA129" s="20" t="e">
        <f>VLOOKUP($D129,'DATA PENGUKURAN GARDU'!$A:$BS,54,0)</f>
        <v>#N/A</v>
      </c>
      <c r="BB129" s="17" t="e">
        <f>VLOOKUP($E129,'DATA PENGUKURAN GARDU'!$A:$BS,42,0)</f>
        <v>#N/A</v>
      </c>
      <c r="BC129" s="23" t="e">
        <f t="shared" si="60"/>
        <v>#N/A</v>
      </c>
      <c r="BD129" s="17" t="e">
        <f>VLOOKUP($E129,'DATA PENGUKURAN GARDU'!$A:$BS,44,0)</f>
        <v>#N/A</v>
      </c>
      <c r="BE129" s="23" t="e">
        <f t="shared" si="61"/>
        <v>#N/A</v>
      </c>
      <c r="BF129" s="17" t="e">
        <f>VLOOKUP($E129,'DATA PENGUKURAN GARDU'!$A:$BS,46,0)</f>
        <v>#N/A</v>
      </c>
      <c r="BG129" s="23" t="e">
        <f t="shared" si="62"/>
        <v>#N/A</v>
      </c>
      <c r="BH129" s="17" t="e">
        <f>VLOOKUP($E129,'DATA PENGUKURAN GARDU'!$A:$BS,46,0)</f>
        <v>#N/A</v>
      </c>
      <c r="BI129" s="17" t="e">
        <f>VLOOKUP($E129,'DATA PENGUKURAN GARDU'!$A:$BS,53,0)</f>
        <v>#N/A</v>
      </c>
      <c r="BJ129" s="17" t="e">
        <f>VLOOKUP($E129,'DATA PENGUKURAN GARDU'!$A:$BS,54,0)</f>
        <v>#N/A</v>
      </c>
      <c r="BK129" s="20" t="e">
        <f t="shared" si="63"/>
        <v>#N/A</v>
      </c>
      <c r="BL129" s="20" t="e">
        <f t="shared" si="64"/>
        <v>#N/A</v>
      </c>
      <c r="BM129" s="20" t="e">
        <f t="shared" si="65"/>
        <v>#N/A</v>
      </c>
      <c r="BN129" s="25" t="e">
        <f t="shared" si="66"/>
        <v>#N/A</v>
      </c>
      <c r="BO129" s="26" t="str">
        <f t="shared" si="67"/>
        <v>0</v>
      </c>
      <c r="BP129" s="21" t="e">
        <f t="shared" si="68"/>
        <v>#VALUE!</v>
      </c>
      <c r="BQ129" s="20" t="e">
        <f t="shared" si="69"/>
        <v>#N/A</v>
      </c>
      <c r="BR129" s="20" t="e">
        <v>#N/A</v>
      </c>
      <c r="BS129" s="9" t="e">
        <v>#N/A</v>
      </c>
      <c r="BT129" s="2" t="e">
        <f t="shared" si="70"/>
        <v>#VALUE!</v>
      </c>
      <c r="BU129" s="2" t="e">
        <f t="shared" si="38"/>
        <v>#N/A</v>
      </c>
      <c r="BV129" s="2" t="e">
        <f t="shared" si="39"/>
        <v>#N/A</v>
      </c>
    </row>
    <row r="130" s="2" customFormat="1" ht="22.95" customHeight="1" spans="1:74">
      <c r="A130" s="9" t="str">
        <f t="shared" si="40"/>
        <v>KMO 212Induk</v>
      </c>
      <c r="B130" s="9" t="str">
        <f t="shared" si="41"/>
        <v>KMO 212jurusan 1</v>
      </c>
      <c r="C130" s="9" t="str">
        <f t="shared" si="42"/>
        <v>KMO 212jurusan 2</v>
      </c>
      <c r="D130" s="9" t="str">
        <f t="shared" si="43"/>
        <v>KMO 212jurusan 3</v>
      </c>
      <c r="E130" s="9" t="str">
        <f t="shared" si="44"/>
        <v>KMO 212jurusan 4</v>
      </c>
      <c r="F130" s="10" t="s">
        <v>204</v>
      </c>
      <c r="G130" s="10" t="s">
        <v>8</v>
      </c>
      <c r="H130" s="10" t="s">
        <v>205</v>
      </c>
      <c r="I130" s="10">
        <v>0.81321454</v>
      </c>
      <c r="J130" s="10">
        <v>124.6579742432</v>
      </c>
      <c r="K130" s="10" t="s">
        <v>7465</v>
      </c>
      <c r="L130" s="10" t="s">
        <v>7465</v>
      </c>
      <c r="M130" s="10" t="s">
        <v>7465</v>
      </c>
      <c r="N130" s="14">
        <f t="shared" si="45"/>
        <v>0</v>
      </c>
      <c r="O130" s="15" t="e">
        <f t="shared" si="46"/>
        <v>#VALUE!</v>
      </c>
      <c r="P130" s="15" t="e">
        <f t="shared" si="47"/>
        <v>#VALUE!</v>
      </c>
      <c r="Q130" s="17" t="e">
        <f>VLOOKUP($A130,'DATA PENGUKURAN GARDU'!$A:$BS,42,0)</f>
        <v>#N/A</v>
      </c>
      <c r="R130" s="18" t="e">
        <f t="shared" si="48"/>
        <v>#N/A</v>
      </c>
      <c r="S130" s="17" t="e">
        <f>VLOOKUP($A130,'DATA PENGUKURAN GARDU'!$A:$BS,44,0)</f>
        <v>#N/A</v>
      </c>
      <c r="T130" s="18" t="e">
        <f t="shared" si="49"/>
        <v>#N/A</v>
      </c>
      <c r="U130" s="17" t="e">
        <f>VLOOKUP($A130,'DATA PENGUKURAN GARDU'!$A:$BS,46,0)</f>
        <v>#N/A</v>
      </c>
      <c r="V130" s="18" t="e">
        <f t="shared" si="50"/>
        <v>#N/A</v>
      </c>
      <c r="W130" s="17" t="e">
        <f>VLOOKUP($A130,'DATA PENGUKURAN GARDU'!$A:$BS,48,0)</f>
        <v>#N/A</v>
      </c>
      <c r="X130" s="17" t="e">
        <f>VLOOKUP($A130,'DATA PENGUKURAN GARDU'!$A:$BS,53,0)</f>
        <v>#N/A</v>
      </c>
      <c r="Y130" s="17" t="e">
        <f>VLOOKUP($A130,'DATA PENGUKURAN GARDU'!$A:$BS,54,0)</f>
        <v>#N/A</v>
      </c>
      <c r="Z130" s="17" t="e">
        <f>VLOOKUP($A130,'DATA PENGUKURAN GARDU'!$A:$BS,55,0)</f>
        <v>#N/A</v>
      </c>
      <c r="AA130" s="20" t="e">
        <f>VLOOKUP($B130,'DATA PENGUKURAN GARDU'!$A:$BS,42,0)</f>
        <v>#N/A</v>
      </c>
      <c r="AB130" s="21" t="e">
        <f t="shared" si="51"/>
        <v>#N/A</v>
      </c>
      <c r="AC130" s="20" t="e">
        <f>VLOOKUP($B130,'DATA PENGUKURAN GARDU'!$A:$BS,44,0)</f>
        <v>#N/A</v>
      </c>
      <c r="AD130" s="21" t="e">
        <f t="shared" si="52"/>
        <v>#N/A</v>
      </c>
      <c r="AE130" s="20" t="e">
        <f>VLOOKUP($B130,'DATA PENGUKURAN GARDU'!$A:$BS,46,0)</f>
        <v>#N/A</v>
      </c>
      <c r="AF130" s="21" t="e">
        <f t="shared" si="53"/>
        <v>#N/A</v>
      </c>
      <c r="AG130" s="20" t="e">
        <f>VLOOKUP($B130,'DATA PENGUKURAN GARDU'!$A:$BS,46,0)</f>
        <v>#N/A</v>
      </c>
      <c r="AH130" s="20" t="e">
        <f>VLOOKUP($B130,'DATA PENGUKURAN GARDU'!$A:$BS,53,0)</f>
        <v>#N/A</v>
      </c>
      <c r="AI130" s="20" t="e">
        <f>VLOOKUP($B130,'DATA PENGUKURAN GARDU'!$A:$BS,54,0)</f>
        <v>#N/A</v>
      </c>
      <c r="AJ130" s="17" t="e">
        <f>VLOOKUP($C130,'DATA PENGUKURAN GARDU'!$A:$BS,42,0)</f>
        <v>#N/A</v>
      </c>
      <c r="AK130" s="23" t="e">
        <f t="shared" si="54"/>
        <v>#N/A</v>
      </c>
      <c r="AL130" s="17" t="e">
        <f>VLOOKUP($C130,'DATA PENGUKURAN GARDU'!$A:$BS,44,0)</f>
        <v>#N/A</v>
      </c>
      <c r="AM130" s="23" t="e">
        <f t="shared" si="55"/>
        <v>#N/A</v>
      </c>
      <c r="AN130" s="17" t="e">
        <f>VLOOKUP($C130,'DATA PENGUKURAN GARDU'!$A:$BS,46,0)</f>
        <v>#N/A</v>
      </c>
      <c r="AO130" s="23" t="e">
        <f t="shared" si="56"/>
        <v>#N/A</v>
      </c>
      <c r="AP130" s="17" t="e">
        <f>VLOOKUP($C130,'DATA PENGUKURAN GARDU'!$A:$BS,46,0)</f>
        <v>#N/A</v>
      </c>
      <c r="AQ130" s="17" t="e">
        <f>VLOOKUP($C130,'DATA PENGUKURAN GARDU'!$A:$BS,53,0)</f>
        <v>#N/A</v>
      </c>
      <c r="AR130" s="17" t="e">
        <f>VLOOKUP($C130,'DATA PENGUKURAN GARDU'!$A:$BS,54,0)</f>
        <v>#N/A</v>
      </c>
      <c r="AS130" s="20" t="e">
        <f>VLOOKUP($D130,'DATA PENGUKURAN GARDU'!$A:$BS,42,0)</f>
        <v>#N/A</v>
      </c>
      <c r="AT130" s="21" t="e">
        <f t="shared" si="57"/>
        <v>#N/A</v>
      </c>
      <c r="AU130" s="20" t="e">
        <f>VLOOKUP($D130,'DATA PENGUKURAN GARDU'!$A:$BS,44,0)</f>
        <v>#N/A</v>
      </c>
      <c r="AV130" s="21" t="e">
        <f t="shared" si="58"/>
        <v>#N/A</v>
      </c>
      <c r="AW130" s="20" t="e">
        <f>VLOOKUP($D130,'DATA PENGUKURAN GARDU'!$A:$BS,46,0)</f>
        <v>#N/A</v>
      </c>
      <c r="AX130" s="21" t="e">
        <f t="shared" si="59"/>
        <v>#N/A</v>
      </c>
      <c r="AY130" s="20" t="e">
        <f>VLOOKUP($D130,'DATA PENGUKURAN GARDU'!$A:$BS,46,0)</f>
        <v>#N/A</v>
      </c>
      <c r="AZ130" s="20" t="e">
        <f>VLOOKUP($D130,'DATA PENGUKURAN GARDU'!$A:$BS,53,0)</f>
        <v>#N/A</v>
      </c>
      <c r="BA130" s="20" t="e">
        <f>VLOOKUP($D130,'DATA PENGUKURAN GARDU'!$A:$BS,54,0)</f>
        <v>#N/A</v>
      </c>
      <c r="BB130" s="17" t="e">
        <f>VLOOKUP($E130,'DATA PENGUKURAN GARDU'!$A:$BS,42,0)</f>
        <v>#N/A</v>
      </c>
      <c r="BC130" s="23" t="e">
        <f t="shared" si="60"/>
        <v>#N/A</v>
      </c>
      <c r="BD130" s="17" t="e">
        <f>VLOOKUP($E130,'DATA PENGUKURAN GARDU'!$A:$BS,44,0)</f>
        <v>#N/A</v>
      </c>
      <c r="BE130" s="23" t="e">
        <f t="shared" si="61"/>
        <v>#N/A</v>
      </c>
      <c r="BF130" s="17" t="e">
        <f>VLOOKUP($E130,'DATA PENGUKURAN GARDU'!$A:$BS,46,0)</f>
        <v>#N/A</v>
      </c>
      <c r="BG130" s="23" t="e">
        <f t="shared" si="62"/>
        <v>#N/A</v>
      </c>
      <c r="BH130" s="17" t="e">
        <f>VLOOKUP($E130,'DATA PENGUKURAN GARDU'!$A:$BS,46,0)</f>
        <v>#N/A</v>
      </c>
      <c r="BI130" s="17" t="e">
        <f>VLOOKUP($E130,'DATA PENGUKURAN GARDU'!$A:$BS,53,0)</f>
        <v>#N/A</v>
      </c>
      <c r="BJ130" s="17" t="e">
        <f>VLOOKUP($E130,'DATA PENGUKURAN GARDU'!$A:$BS,54,0)</f>
        <v>#N/A</v>
      </c>
      <c r="BK130" s="20" t="e">
        <f t="shared" si="63"/>
        <v>#N/A</v>
      </c>
      <c r="BL130" s="20" t="e">
        <f t="shared" si="64"/>
        <v>#N/A</v>
      </c>
      <c r="BM130" s="20" t="e">
        <f t="shared" si="65"/>
        <v>#N/A</v>
      </c>
      <c r="BN130" s="25" t="e">
        <f t="shared" si="66"/>
        <v>#N/A</v>
      </c>
      <c r="BO130" s="26" t="str">
        <f t="shared" si="67"/>
        <v>0</v>
      </c>
      <c r="BP130" s="21" t="e">
        <f t="shared" si="68"/>
        <v>#VALUE!</v>
      </c>
      <c r="BQ130" s="20" t="e">
        <f t="shared" si="69"/>
        <v>#N/A</v>
      </c>
      <c r="BR130" s="20" t="e">
        <v>#N/A</v>
      </c>
      <c r="BS130" s="9" t="e">
        <v>#N/A</v>
      </c>
      <c r="BT130" s="2" t="e">
        <f t="shared" si="70"/>
        <v>#VALUE!</v>
      </c>
      <c r="BU130" s="2" t="e">
        <f t="shared" si="38"/>
        <v>#N/A</v>
      </c>
      <c r="BV130" s="2" t="e">
        <f t="shared" si="39"/>
        <v>#N/A</v>
      </c>
    </row>
    <row r="131" s="2" customFormat="1" ht="22.95" customHeight="1" spans="1:74">
      <c r="A131" s="9" t="str">
        <f t="shared" si="40"/>
        <v>KMO 225Induk</v>
      </c>
      <c r="B131" s="9" t="str">
        <f t="shared" si="41"/>
        <v>KMO 225jurusan 1</v>
      </c>
      <c r="C131" s="9" t="str">
        <f t="shared" si="42"/>
        <v>KMO 225jurusan 2</v>
      </c>
      <c r="D131" s="9" t="str">
        <f t="shared" si="43"/>
        <v>KMO 225jurusan 3</v>
      </c>
      <c r="E131" s="9" t="str">
        <f t="shared" si="44"/>
        <v>KMO 225jurusan 4</v>
      </c>
      <c r="F131" s="10" t="s">
        <v>7</v>
      </c>
      <c r="G131" s="10" t="s">
        <v>8</v>
      </c>
      <c r="H131" s="10" t="s">
        <v>206</v>
      </c>
      <c r="I131" s="10">
        <v>0.855085015</v>
      </c>
      <c r="J131" s="10">
        <v>124.6933288574</v>
      </c>
      <c r="K131" s="10" t="s">
        <v>7465</v>
      </c>
      <c r="L131" s="10" t="s">
        <v>7465</v>
      </c>
      <c r="M131" s="10" t="s">
        <v>7465</v>
      </c>
      <c r="N131" s="14">
        <f t="shared" si="45"/>
        <v>0</v>
      </c>
      <c r="O131" s="15" t="e">
        <f t="shared" si="46"/>
        <v>#VALUE!</v>
      </c>
      <c r="P131" s="15" t="e">
        <f t="shared" si="47"/>
        <v>#VALUE!</v>
      </c>
      <c r="Q131" s="17" t="e">
        <f>VLOOKUP($A131,'DATA PENGUKURAN GARDU'!$A:$BS,42,0)</f>
        <v>#N/A</v>
      </c>
      <c r="R131" s="18" t="e">
        <f t="shared" si="48"/>
        <v>#N/A</v>
      </c>
      <c r="S131" s="17" t="e">
        <f>VLOOKUP($A131,'DATA PENGUKURAN GARDU'!$A:$BS,44,0)</f>
        <v>#N/A</v>
      </c>
      <c r="T131" s="18" t="e">
        <f t="shared" si="49"/>
        <v>#N/A</v>
      </c>
      <c r="U131" s="17" t="e">
        <f>VLOOKUP($A131,'DATA PENGUKURAN GARDU'!$A:$BS,46,0)</f>
        <v>#N/A</v>
      </c>
      <c r="V131" s="18" t="e">
        <f t="shared" si="50"/>
        <v>#N/A</v>
      </c>
      <c r="W131" s="17" t="e">
        <f>VLOOKUP($A131,'DATA PENGUKURAN GARDU'!$A:$BS,48,0)</f>
        <v>#N/A</v>
      </c>
      <c r="X131" s="17" t="e">
        <f>VLOOKUP($A131,'DATA PENGUKURAN GARDU'!$A:$BS,53,0)</f>
        <v>#N/A</v>
      </c>
      <c r="Y131" s="17" t="e">
        <f>VLOOKUP($A131,'DATA PENGUKURAN GARDU'!$A:$BS,54,0)</f>
        <v>#N/A</v>
      </c>
      <c r="Z131" s="17" t="e">
        <f>VLOOKUP($A131,'DATA PENGUKURAN GARDU'!$A:$BS,55,0)</f>
        <v>#N/A</v>
      </c>
      <c r="AA131" s="20" t="e">
        <f>VLOOKUP($B131,'DATA PENGUKURAN GARDU'!$A:$BS,42,0)</f>
        <v>#N/A</v>
      </c>
      <c r="AB131" s="21" t="e">
        <f t="shared" si="51"/>
        <v>#N/A</v>
      </c>
      <c r="AC131" s="20" t="e">
        <f>VLOOKUP($B131,'DATA PENGUKURAN GARDU'!$A:$BS,44,0)</f>
        <v>#N/A</v>
      </c>
      <c r="AD131" s="21" t="e">
        <f t="shared" si="52"/>
        <v>#N/A</v>
      </c>
      <c r="AE131" s="20" t="e">
        <f>VLOOKUP($B131,'DATA PENGUKURAN GARDU'!$A:$BS,46,0)</f>
        <v>#N/A</v>
      </c>
      <c r="AF131" s="21" t="e">
        <f t="shared" si="53"/>
        <v>#N/A</v>
      </c>
      <c r="AG131" s="20" t="e">
        <f>VLOOKUP($B131,'DATA PENGUKURAN GARDU'!$A:$BS,46,0)</f>
        <v>#N/A</v>
      </c>
      <c r="AH131" s="20" t="e">
        <f>VLOOKUP($B131,'DATA PENGUKURAN GARDU'!$A:$BS,53,0)</f>
        <v>#N/A</v>
      </c>
      <c r="AI131" s="20" t="e">
        <f>VLOOKUP($B131,'DATA PENGUKURAN GARDU'!$A:$BS,54,0)</f>
        <v>#N/A</v>
      </c>
      <c r="AJ131" s="17" t="e">
        <f>VLOOKUP($C131,'DATA PENGUKURAN GARDU'!$A:$BS,42,0)</f>
        <v>#N/A</v>
      </c>
      <c r="AK131" s="23" t="e">
        <f t="shared" si="54"/>
        <v>#N/A</v>
      </c>
      <c r="AL131" s="17" t="e">
        <f>VLOOKUP($C131,'DATA PENGUKURAN GARDU'!$A:$BS,44,0)</f>
        <v>#N/A</v>
      </c>
      <c r="AM131" s="23" t="e">
        <f t="shared" si="55"/>
        <v>#N/A</v>
      </c>
      <c r="AN131" s="17" t="e">
        <f>VLOOKUP($C131,'DATA PENGUKURAN GARDU'!$A:$BS,46,0)</f>
        <v>#N/A</v>
      </c>
      <c r="AO131" s="23" t="e">
        <f t="shared" si="56"/>
        <v>#N/A</v>
      </c>
      <c r="AP131" s="17" t="e">
        <f>VLOOKUP($C131,'DATA PENGUKURAN GARDU'!$A:$BS,46,0)</f>
        <v>#N/A</v>
      </c>
      <c r="AQ131" s="17" t="e">
        <f>VLOOKUP($C131,'DATA PENGUKURAN GARDU'!$A:$BS,53,0)</f>
        <v>#N/A</v>
      </c>
      <c r="AR131" s="17" t="e">
        <f>VLOOKUP($C131,'DATA PENGUKURAN GARDU'!$A:$BS,54,0)</f>
        <v>#N/A</v>
      </c>
      <c r="AS131" s="20" t="e">
        <f>VLOOKUP($D131,'DATA PENGUKURAN GARDU'!$A:$BS,42,0)</f>
        <v>#N/A</v>
      </c>
      <c r="AT131" s="21" t="e">
        <f t="shared" si="57"/>
        <v>#N/A</v>
      </c>
      <c r="AU131" s="20" t="e">
        <f>VLOOKUP($D131,'DATA PENGUKURAN GARDU'!$A:$BS,44,0)</f>
        <v>#N/A</v>
      </c>
      <c r="AV131" s="21" t="e">
        <f t="shared" si="58"/>
        <v>#N/A</v>
      </c>
      <c r="AW131" s="20" t="e">
        <f>VLOOKUP($D131,'DATA PENGUKURAN GARDU'!$A:$BS,46,0)</f>
        <v>#N/A</v>
      </c>
      <c r="AX131" s="21" t="e">
        <f t="shared" si="59"/>
        <v>#N/A</v>
      </c>
      <c r="AY131" s="20" t="e">
        <f>VLOOKUP($D131,'DATA PENGUKURAN GARDU'!$A:$BS,46,0)</f>
        <v>#N/A</v>
      </c>
      <c r="AZ131" s="20" t="e">
        <f>VLOOKUP($D131,'DATA PENGUKURAN GARDU'!$A:$BS,53,0)</f>
        <v>#N/A</v>
      </c>
      <c r="BA131" s="20" t="e">
        <f>VLOOKUP($D131,'DATA PENGUKURAN GARDU'!$A:$BS,54,0)</f>
        <v>#N/A</v>
      </c>
      <c r="BB131" s="17" t="e">
        <f>VLOOKUP($E131,'DATA PENGUKURAN GARDU'!$A:$BS,42,0)</f>
        <v>#N/A</v>
      </c>
      <c r="BC131" s="23" t="e">
        <f t="shared" si="60"/>
        <v>#N/A</v>
      </c>
      <c r="BD131" s="17" t="e">
        <f>VLOOKUP($E131,'DATA PENGUKURAN GARDU'!$A:$BS,44,0)</f>
        <v>#N/A</v>
      </c>
      <c r="BE131" s="23" t="e">
        <f t="shared" si="61"/>
        <v>#N/A</v>
      </c>
      <c r="BF131" s="17" t="e">
        <f>VLOOKUP($E131,'DATA PENGUKURAN GARDU'!$A:$BS,46,0)</f>
        <v>#N/A</v>
      </c>
      <c r="BG131" s="23" t="e">
        <f t="shared" si="62"/>
        <v>#N/A</v>
      </c>
      <c r="BH131" s="17" t="e">
        <f>VLOOKUP($E131,'DATA PENGUKURAN GARDU'!$A:$BS,46,0)</f>
        <v>#N/A</v>
      </c>
      <c r="BI131" s="17" t="e">
        <f>VLOOKUP($E131,'DATA PENGUKURAN GARDU'!$A:$BS,53,0)</f>
        <v>#N/A</v>
      </c>
      <c r="BJ131" s="17" t="e">
        <f>VLOOKUP($E131,'DATA PENGUKURAN GARDU'!$A:$BS,54,0)</f>
        <v>#N/A</v>
      </c>
      <c r="BK131" s="20" t="e">
        <f t="shared" si="63"/>
        <v>#N/A</v>
      </c>
      <c r="BL131" s="20" t="e">
        <f t="shared" si="64"/>
        <v>#N/A</v>
      </c>
      <c r="BM131" s="20" t="e">
        <f t="shared" si="65"/>
        <v>#N/A</v>
      </c>
      <c r="BN131" s="25" t="e">
        <f t="shared" si="66"/>
        <v>#N/A</v>
      </c>
      <c r="BO131" s="26" t="str">
        <f t="shared" si="67"/>
        <v>0</v>
      </c>
      <c r="BP131" s="21" t="e">
        <f t="shared" si="68"/>
        <v>#VALUE!</v>
      </c>
      <c r="BQ131" s="20" t="e">
        <f t="shared" si="69"/>
        <v>#N/A</v>
      </c>
      <c r="BR131" s="20" t="e">
        <v>#N/A</v>
      </c>
      <c r="BS131" s="9" t="e">
        <v>#N/A</v>
      </c>
      <c r="BT131" s="2" t="e">
        <f t="shared" si="70"/>
        <v>#VALUE!</v>
      </c>
      <c r="BU131" s="2" t="e">
        <f t="shared" ref="BU131:BU194" si="71">IF(L131=3,IF(BQ131&gt;0.2,"TDK SEIMBANG","SEIMBANG"),IF(BM131="OL PHASA","TDK SEIMBANG","SEIMBANG"))</f>
        <v>#N/A</v>
      </c>
      <c r="BV131" s="2" t="e">
        <f t="shared" ref="BV131:BV194" si="72">IF(L131=3,IF(SUM(X131:Y131)&gt;600,"NORMAL","DROP"),IF(BD136&gt;198,"NORMAL","DROP"))</f>
        <v>#N/A</v>
      </c>
    </row>
    <row r="132" s="2" customFormat="1" ht="22.95" customHeight="1" spans="1:74">
      <c r="A132" s="9" t="str">
        <f t="shared" ref="A132:A195" si="73">H132&amp;"Induk"</f>
        <v>KMO 220Induk</v>
      </c>
      <c r="B132" s="9" t="str">
        <f t="shared" ref="B132:B195" si="74">H132&amp;"jurusan 1"</f>
        <v>KMO 220jurusan 1</v>
      </c>
      <c r="C132" s="9" t="str">
        <f t="shared" ref="C132:C195" si="75">H132&amp;"jurusan 2"</f>
        <v>KMO 220jurusan 2</v>
      </c>
      <c r="D132" s="9" t="str">
        <f t="shared" ref="D132:D195" si="76">H132&amp;"jurusan 3"</f>
        <v>KMO 220jurusan 3</v>
      </c>
      <c r="E132" s="9" t="str">
        <f t="shared" ref="E132:E195" si="77">H132&amp;"jurusan 4"</f>
        <v>KMO 220jurusan 4</v>
      </c>
      <c r="F132" s="10" t="s">
        <v>7</v>
      </c>
      <c r="G132" s="10" t="s">
        <v>8</v>
      </c>
      <c r="H132" s="10" t="s">
        <v>207</v>
      </c>
      <c r="I132" s="10">
        <v>0.858193994</v>
      </c>
      <c r="J132" s="10">
        <v>124.6888580322</v>
      </c>
      <c r="K132" s="10" t="s">
        <v>7465</v>
      </c>
      <c r="L132" s="10" t="s">
        <v>7465</v>
      </c>
      <c r="M132" s="10" t="s">
        <v>7465</v>
      </c>
      <c r="N132" s="14">
        <f t="shared" ref="N132:N195" si="78">+IF(L132=3,400,IF(L132=1,230,0))</f>
        <v>0</v>
      </c>
      <c r="O132" s="15" t="e">
        <f t="shared" ref="O132:O195" si="79">(K132*1000)/((M132*1000)*1.73)</f>
        <v>#VALUE!</v>
      </c>
      <c r="P132" s="15" t="e">
        <f t="shared" ref="P132:P195" si="80">IF(L132=3,(K132*1000)/(N132*1.73),(K132*1000)/(N132))</f>
        <v>#VALUE!</v>
      </c>
      <c r="Q132" s="17" t="e">
        <f>VLOOKUP($A132,'DATA PENGUKURAN GARDU'!$A:$BS,42,0)</f>
        <v>#N/A</v>
      </c>
      <c r="R132" s="18" t="e">
        <f t="shared" ref="R132:R195" si="81">Q132/$P132*100</f>
        <v>#N/A</v>
      </c>
      <c r="S132" s="17" t="e">
        <f>VLOOKUP($A132,'DATA PENGUKURAN GARDU'!$A:$BS,44,0)</f>
        <v>#N/A</v>
      </c>
      <c r="T132" s="18" t="e">
        <f t="shared" ref="T132:T195" si="82">S132/$P132*100</f>
        <v>#N/A</v>
      </c>
      <c r="U132" s="17" t="e">
        <f>VLOOKUP($A132,'DATA PENGUKURAN GARDU'!$A:$BS,46,0)</f>
        <v>#N/A</v>
      </c>
      <c r="V132" s="18" t="e">
        <f t="shared" ref="V132:V195" si="83">U132/$P132*100</f>
        <v>#N/A</v>
      </c>
      <c r="W132" s="17" t="e">
        <f>VLOOKUP($A132,'DATA PENGUKURAN GARDU'!$A:$BS,48,0)</f>
        <v>#N/A</v>
      </c>
      <c r="X132" s="17" t="e">
        <f>VLOOKUP($A132,'DATA PENGUKURAN GARDU'!$A:$BS,53,0)</f>
        <v>#N/A</v>
      </c>
      <c r="Y132" s="17" t="e">
        <f>VLOOKUP($A132,'DATA PENGUKURAN GARDU'!$A:$BS,54,0)</f>
        <v>#N/A</v>
      </c>
      <c r="Z132" s="17" t="e">
        <f>VLOOKUP($A132,'DATA PENGUKURAN GARDU'!$A:$BS,55,0)</f>
        <v>#N/A</v>
      </c>
      <c r="AA132" s="20" t="e">
        <f>VLOOKUP($B132,'DATA PENGUKURAN GARDU'!$A:$BS,42,0)</f>
        <v>#N/A</v>
      </c>
      <c r="AB132" s="21" t="e">
        <f t="shared" ref="AB132:AB195" si="84">AA132/$P132*100</f>
        <v>#N/A</v>
      </c>
      <c r="AC132" s="20" t="e">
        <f>VLOOKUP($B132,'DATA PENGUKURAN GARDU'!$A:$BS,44,0)</f>
        <v>#N/A</v>
      </c>
      <c r="AD132" s="21" t="e">
        <f t="shared" ref="AD132:AD195" si="85">AC132/$P132*100</f>
        <v>#N/A</v>
      </c>
      <c r="AE132" s="20" t="e">
        <f>VLOOKUP($B132,'DATA PENGUKURAN GARDU'!$A:$BS,46,0)</f>
        <v>#N/A</v>
      </c>
      <c r="AF132" s="21" t="e">
        <f t="shared" ref="AF132:AF195" si="86">AE132/$P132*100</f>
        <v>#N/A</v>
      </c>
      <c r="AG132" s="20" t="e">
        <f>VLOOKUP($B132,'DATA PENGUKURAN GARDU'!$A:$BS,46,0)</f>
        <v>#N/A</v>
      </c>
      <c r="AH132" s="20" t="e">
        <f>VLOOKUP($B132,'DATA PENGUKURAN GARDU'!$A:$BS,53,0)</f>
        <v>#N/A</v>
      </c>
      <c r="AI132" s="20" t="e">
        <f>VLOOKUP($B132,'DATA PENGUKURAN GARDU'!$A:$BS,54,0)</f>
        <v>#N/A</v>
      </c>
      <c r="AJ132" s="17" t="e">
        <f>VLOOKUP($C132,'DATA PENGUKURAN GARDU'!$A:$BS,42,0)</f>
        <v>#N/A</v>
      </c>
      <c r="AK132" s="23" t="e">
        <f t="shared" ref="AK132:AK195" si="87">AJ132/$P132*100</f>
        <v>#N/A</v>
      </c>
      <c r="AL132" s="17" t="e">
        <f>VLOOKUP($C132,'DATA PENGUKURAN GARDU'!$A:$BS,44,0)</f>
        <v>#N/A</v>
      </c>
      <c r="AM132" s="23" t="e">
        <f t="shared" ref="AM132:AM195" si="88">AL132/$P132*100</f>
        <v>#N/A</v>
      </c>
      <c r="AN132" s="17" t="e">
        <f>VLOOKUP($C132,'DATA PENGUKURAN GARDU'!$A:$BS,46,0)</f>
        <v>#N/A</v>
      </c>
      <c r="AO132" s="23" t="e">
        <f t="shared" ref="AO132:AO195" si="89">AN132/$P132*100</f>
        <v>#N/A</v>
      </c>
      <c r="AP132" s="17" t="e">
        <f>VLOOKUP($C132,'DATA PENGUKURAN GARDU'!$A:$BS,46,0)</f>
        <v>#N/A</v>
      </c>
      <c r="AQ132" s="17" t="e">
        <f>VLOOKUP($C132,'DATA PENGUKURAN GARDU'!$A:$BS,53,0)</f>
        <v>#N/A</v>
      </c>
      <c r="AR132" s="17" t="e">
        <f>VLOOKUP($C132,'DATA PENGUKURAN GARDU'!$A:$BS,54,0)</f>
        <v>#N/A</v>
      </c>
      <c r="AS132" s="20" t="e">
        <f>VLOOKUP($D132,'DATA PENGUKURAN GARDU'!$A:$BS,42,0)</f>
        <v>#N/A</v>
      </c>
      <c r="AT132" s="21" t="e">
        <f t="shared" ref="AT132:AT195" si="90">AS132/$P132*100</f>
        <v>#N/A</v>
      </c>
      <c r="AU132" s="20" t="e">
        <f>VLOOKUP($D132,'DATA PENGUKURAN GARDU'!$A:$BS,44,0)</f>
        <v>#N/A</v>
      </c>
      <c r="AV132" s="21" t="e">
        <f t="shared" ref="AV132:AV195" si="91">AU132/$P132*100</f>
        <v>#N/A</v>
      </c>
      <c r="AW132" s="20" t="e">
        <f>VLOOKUP($D132,'DATA PENGUKURAN GARDU'!$A:$BS,46,0)</f>
        <v>#N/A</v>
      </c>
      <c r="AX132" s="21" t="e">
        <f t="shared" ref="AX132:AX195" si="92">AW132/$P132*100</f>
        <v>#N/A</v>
      </c>
      <c r="AY132" s="20" t="e">
        <f>VLOOKUP($D132,'DATA PENGUKURAN GARDU'!$A:$BS,46,0)</f>
        <v>#N/A</v>
      </c>
      <c r="AZ132" s="20" t="e">
        <f>VLOOKUP($D132,'DATA PENGUKURAN GARDU'!$A:$BS,53,0)</f>
        <v>#N/A</v>
      </c>
      <c r="BA132" s="20" t="e">
        <f>VLOOKUP($D132,'DATA PENGUKURAN GARDU'!$A:$BS,54,0)</f>
        <v>#N/A</v>
      </c>
      <c r="BB132" s="17" t="e">
        <f>VLOOKUP($E132,'DATA PENGUKURAN GARDU'!$A:$BS,42,0)</f>
        <v>#N/A</v>
      </c>
      <c r="BC132" s="23" t="e">
        <f t="shared" ref="BC132:BC195" si="93">BB132/$P132*100</f>
        <v>#N/A</v>
      </c>
      <c r="BD132" s="17" t="e">
        <f>VLOOKUP($E132,'DATA PENGUKURAN GARDU'!$A:$BS,44,0)</f>
        <v>#N/A</v>
      </c>
      <c r="BE132" s="23" t="e">
        <f t="shared" ref="BE132:BE195" si="94">BD132/$P132*100</f>
        <v>#N/A</v>
      </c>
      <c r="BF132" s="17" t="e">
        <f>VLOOKUP($E132,'DATA PENGUKURAN GARDU'!$A:$BS,46,0)</f>
        <v>#N/A</v>
      </c>
      <c r="BG132" s="23" t="e">
        <f t="shared" ref="BG132:BG195" si="95">BF132/$P132*100</f>
        <v>#N/A</v>
      </c>
      <c r="BH132" s="17" t="e">
        <f>VLOOKUP($E132,'DATA PENGUKURAN GARDU'!$A:$BS,46,0)</f>
        <v>#N/A</v>
      </c>
      <c r="BI132" s="17" t="e">
        <f>VLOOKUP($E132,'DATA PENGUKURAN GARDU'!$A:$BS,53,0)</f>
        <v>#N/A</v>
      </c>
      <c r="BJ132" s="17" t="e">
        <f>VLOOKUP($E132,'DATA PENGUKURAN GARDU'!$A:$BS,54,0)</f>
        <v>#N/A</v>
      </c>
      <c r="BK132" s="20" t="e">
        <f t="shared" ref="BK132:BK195" si="96">IF(Q132&gt;P132,"OL PHASA","Normal")</f>
        <v>#N/A</v>
      </c>
      <c r="BL132" s="20" t="e">
        <f t="shared" ref="BL132:BL195" si="97">IF(S132&gt;P132,"OL PHASA","Normal")</f>
        <v>#N/A</v>
      </c>
      <c r="BM132" s="20" t="e">
        <f t="shared" ref="BM132:BM195" si="98">IF(U132&gt;P132,"OL PHASA","Normal")</f>
        <v>#N/A</v>
      </c>
      <c r="BN132" s="25" t="e">
        <f t="shared" ref="BN132:BN195" si="99">IF((L132=3),(AVERAGE(Q132,S132,U132)),MAX(Q132,S132,U132))</f>
        <v>#N/A</v>
      </c>
      <c r="BO132" s="26" t="str">
        <f t="shared" ref="BO132:BO195" si="100">IFERROR(IF((L132=1),(BN132*AH132)/1000,(BN132*AI132*1.73)/1000),"0")</f>
        <v>0</v>
      </c>
      <c r="BP132" s="21" t="e">
        <f t="shared" ref="BP132:BP195" si="101">BO132/K132*100</f>
        <v>#VALUE!</v>
      </c>
      <c r="BQ132" s="20" t="e">
        <f t="shared" ref="BQ132:BQ195" si="102">IF($L132=1,"1 Phase",ABS(((Q132/BN132)-1)+ABS((S132/BN132)-1)+ABS((U132/BN132)-1))/3)</f>
        <v>#N/A</v>
      </c>
      <c r="BR132" s="20" t="e">
        <v>#N/A</v>
      </c>
      <c r="BS132" s="9" t="e">
        <v>#N/A</v>
      </c>
      <c r="BT132" s="2" t="e">
        <f t="shared" ref="BT132:BT195" si="103">IF(BP132&lt;30,"Underload",IF(BP132&lt;=80,"Baik",IF(BP132&gt;80,"Overload")))</f>
        <v>#VALUE!</v>
      </c>
      <c r="BU132" s="2" t="e">
        <f t="shared" si="71"/>
        <v>#N/A</v>
      </c>
      <c r="BV132" s="2" t="e">
        <f t="shared" si="72"/>
        <v>#N/A</v>
      </c>
    </row>
    <row r="133" s="2" customFormat="1" ht="22.95" customHeight="1" spans="1:74">
      <c r="A133" s="9" t="str">
        <f t="shared" si="73"/>
        <v>KMO 18Induk</v>
      </c>
      <c r="B133" s="9" t="str">
        <f t="shared" si="74"/>
        <v>KMO 18jurusan 1</v>
      </c>
      <c r="C133" s="9" t="str">
        <f t="shared" si="75"/>
        <v>KMO 18jurusan 2</v>
      </c>
      <c r="D133" s="9" t="str">
        <f t="shared" si="76"/>
        <v>KMO 18jurusan 3</v>
      </c>
      <c r="E133" s="9" t="str">
        <f t="shared" si="77"/>
        <v>KMO 18jurusan 4</v>
      </c>
      <c r="F133" s="10" t="s">
        <v>13</v>
      </c>
      <c r="G133" s="10" t="s">
        <v>8</v>
      </c>
      <c r="H133" s="10" t="s">
        <v>208</v>
      </c>
      <c r="I133" s="10">
        <v>0.713735998</v>
      </c>
      <c r="J133" s="10">
        <v>124.3762054443</v>
      </c>
      <c r="K133" s="10" t="s">
        <v>7465</v>
      </c>
      <c r="L133" s="10" t="s">
        <v>7465</v>
      </c>
      <c r="M133" s="10" t="s">
        <v>7465</v>
      </c>
      <c r="N133" s="14">
        <f t="shared" si="78"/>
        <v>0</v>
      </c>
      <c r="O133" s="15" t="e">
        <f t="shared" si="79"/>
        <v>#VALUE!</v>
      </c>
      <c r="P133" s="15" t="e">
        <f t="shared" si="80"/>
        <v>#VALUE!</v>
      </c>
      <c r="Q133" s="17" t="e">
        <f>VLOOKUP($A133,'DATA PENGUKURAN GARDU'!$A:$BS,42,0)</f>
        <v>#N/A</v>
      </c>
      <c r="R133" s="18" t="e">
        <f t="shared" si="81"/>
        <v>#N/A</v>
      </c>
      <c r="S133" s="17" t="e">
        <f>VLOOKUP($A133,'DATA PENGUKURAN GARDU'!$A:$BS,44,0)</f>
        <v>#N/A</v>
      </c>
      <c r="T133" s="18" t="e">
        <f t="shared" si="82"/>
        <v>#N/A</v>
      </c>
      <c r="U133" s="17" t="e">
        <f>VLOOKUP($A133,'DATA PENGUKURAN GARDU'!$A:$BS,46,0)</f>
        <v>#N/A</v>
      </c>
      <c r="V133" s="18" t="e">
        <f t="shared" si="83"/>
        <v>#N/A</v>
      </c>
      <c r="W133" s="17" t="e">
        <f>VLOOKUP($A133,'DATA PENGUKURAN GARDU'!$A:$BS,48,0)</f>
        <v>#N/A</v>
      </c>
      <c r="X133" s="17" t="e">
        <f>VLOOKUP($A133,'DATA PENGUKURAN GARDU'!$A:$BS,53,0)</f>
        <v>#N/A</v>
      </c>
      <c r="Y133" s="17" t="e">
        <f>VLOOKUP($A133,'DATA PENGUKURAN GARDU'!$A:$BS,54,0)</f>
        <v>#N/A</v>
      </c>
      <c r="Z133" s="17" t="e">
        <f>VLOOKUP($A133,'DATA PENGUKURAN GARDU'!$A:$BS,55,0)</f>
        <v>#N/A</v>
      </c>
      <c r="AA133" s="20" t="e">
        <f>VLOOKUP($B133,'DATA PENGUKURAN GARDU'!$A:$BS,42,0)</f>
        <v>#N/A</v>
      </c>
      <c r="AB133" s="21" t="e">
        <f t="shared" si="84"/>
        <v>#N/A</v>
      </c>
      <c r="AC133" s="20" t="e">
        <f>VLOOKUP($B133,'DATA PENGUKURAN GARDU'!$A:$BS,44,0)</f>
        <v>#N/A</v>
      </c>
      <c r="AD133" s="21" t="e">
        <f t="shared" si="85"/>
        <v>#N/A</v>
      </c>
      <c r="AE133" s="20" t="e">
        <f>VLOOKUP($B133,'DATA PENGUKURAN GARDU'!$A:$BS,46,0)</f>
        <v>#N/A</v>
      </c>
      <c r="AF133" s="21" t="e">
        <f t="shared" si="86"/>
        <v>#N/A</v>
      </c>
      <c r="AG133" s="20" t="e">
        <f>VLOOKUP($B133,'DATA PENGUKURAN GARDU'!$A:$BS,46,0)</f>
        <v>#N/A</v>
      </c>
      <c r="AH133" s="20" t="e">
        <f>VLOOKUP($B133,'DATA PENGUKURAN GARDU'!$A:$BS,53,0)</f>
        <v>#N/A</v>
      </c>
      <c r="AI133" s="20" t="e">
        <f>VLOOKUP($B133,'DATA PENGUKURAN GARDU'!$A:$BS,54,0)</f>
        <v>#N/A</v>
      </c>
      <c r="AJ133" s="17" t="e">
        <f>VLOOKUP($C133,'DATA PENGUKURAN GARDU'!$A:$BS,42,0)</f>
        <v>#N/A</v>
      </c>
      <c r="AK133" s="23" t="e">
        <f t="shared" si="87"/>
        <v>#N/A</v>
      </c>
      <c r="AL133" s="17" t="e">
        <f>VLOOKUP($C133,'DATA PENGUKURAN GARDU'!$A:$BS,44,0)</f>
        <v>#N/A</v>
      </c>
      <c r="AM133" s="23" t="e">
        <f t="shared" si="88"/>
        <v>#N/A</v>
      </c>
      <c r="AN133" s="17" t="e">
        <f>VLOOKUP($C133,'DATA PENGUKURAN GARDU'!$A:$BS,46,0)</f>
        <v>#N/A</v>
      </c>
      <c r="AO133" s="23" t="e">
        <f t="shared" si="89"/>
        <v>#N/A</v>
      </c>
      <c r="AP133" s="17" t="e">
        <f>VLOOKUP($C133,'DATA PENGUKURAN GARDU'!$A:$BS,46,0)</f>
        <v>#N/A</v>
      </c>
      <c r="AQ133" s="17" t="e">
        <f>VLOOKUP($C133,'DATA PENGUKURAN GARDU'!$A:$BS,53,0)</f>
        <v>#N/A</v>
      </c>
      <c r="AR133" s="17" t="e">
        <f>VLOOKUP($C133,'DATA PENGUKURAN GARDU'!$A:$BS,54,0)</f>
        <v>#N/A</v>
      </c>
      <c r="AS133" s="20" t="e">
        <f>VLOOKUP($D133,'DATA PENGUKURAN GARDU'!$A:$BS,42,0)</f>
        <v>#N/A</v>
      </c>
      <c r="AT133" s="21" t="e">
        <f t="shared" si="90"/>
        <v>#N/A</v>
      </c>
      <c r="AU133" s="20" t="e">
        <f>VLOOKUP($D133,'DATA PENGUKURAN GARDU'!$A:$BS,44,0)</f>
        <v>#N/A</v>
      </c>
      <c r="AV133" s="21" t="e">
        <f t="shared" si="91"/>
        <v>#N/A</v>
      </c>
      <c r="AW133" s="20" t="e">
        <f>VLOOKUP($D133,'DATA PENGUKURAN GARDU'!$A:$BS,46,0)</f>
        <v>#N/A</v>
      </c>
      <c r="AX133" s="21" t="e">
        <f t="shared" si="92"/>
        <v>#N/A</v>
      </c>
      <c r="AY133" s="20" t="e">
        <f>VLOOKUP($D133,'DATA PENGUKURAN GARDU'!$A:$BS,46,0)</f>
        <v>#N/A</v>
      </c>
      <c r="AZ133" s="20" t="e">
        <f>VLOOKUP($D133,'DATA PENGUKURAN GARDU'!$A:$BS,53,0)</f>
        <v>#N/A</v>
      </c>
      <c r="BA133" s="20" t="e">
        <f>VLOOKUP($D133,'DATA PENGUKURAN GARDU'!$A:$BS,54,0)</f>
        <v>#N/A</v>
      </c>
      <c r="BB133" s="17" t="e">
        <f>VLOOKUP($E133,'DATA PENGUKURAN GARDU'!$A:$BS,42,0)</f>
        <v>#N/A</v>
      </c>
      <c r="BC133" s="23" t="e">
        <f t="shared" si="93"/>
        <v>#N/A</v>
      </c>
      <c r="BD133" s="17" t="e">
        <f>VLOOKUP($E133,'DATA PENGUKURAN GARDU'!$A:$BS,44,0)</f>
        <v>#N/A</v>
      </c>
      <c r="BE133" s="23" t="e">
        <f t="shared" si="94"/>
        <v>#N/A</v>
      </c>
      <c r="BF133" s="17" t="e">
        <f>VLOOKUP($E133,'DATA PENGUKURAN GARDU'!$A:$BS,46,0)</f>
        <v>#N/A</v>
      </c>
      <c r="BG133" s="23" t="e">
        <f t="shared" si="95"/>
        <v>#N/A</v>
      </c>
      <c r="BH133" s="17" t="e">
        <f>VLOOKUP($E133,'DATA PENGUKURAN GARDU'!$A:$BS,46,0)</f>
        <v>#N/A</v>
      </c>
      <c r="BI133" s="17" t="e">
        <f>VLOOKUP($E133,'DATA PENGUKURAN GARDU'!$A:$BS,53,0)</f>
        <v>#N/A</v>
      </c>
      <c r="BJ133" s="17" t="e">
        <f>VLOOKUP($E133,'DATA PENGUKURAN GARDU'!$A:$BS,54,0)</f>
        <v>#N/A</v>
      </c>
      <c r="BK133" s="20" t="e">
        <f t="shared" si="96"/>
        <v>#N/A</v>
      </c>
      <c r="BL133" s="20" t="e">
        <f t="shared" si="97"/>
        <v>#N/A</v>
      </c>
      <c r="BM133" s="20" t="e">
        <f t="shared" si="98"/>
        <v>#N/A</v>
      </c>
      <c r="BN133" s="25" t="e">
        <f t="shared" si="99"/>
        <v>#N/A</v>
      </c>
      <c r="BO133" s="26" t="str">
        <f t="shared" si="100"/>
        <v>0</v>
      </c>
      <c r="BP133" s="21" t="e">
        <f t="shared" si="101"/>
        <v>#VALUE!</v>
      </c>
      <c r="BQ133" s="20" t="e">
        <f t="shared" si="102"/>
        <v>#N/A</v>
      </c>
      <c r="BR133" s="20" t="e">
        <v>#N/A</v>
      </c>
      <c r="BS133" s="9" t="e">
        <v>#N/A</v>
      </c>
      <c r="BT133" s="2" t="e">
        <f t="shared" si="103"/>
        <v>#VALUE!</v>
      </c>
      <c r="BU133" s="2" t="e">
        <f t="shared" si="71"/>
        <v>#N/A</v>
      </c>
      <c r="BV133" s="2" t="e">
        <f t="shared" si="72"/>
        <v>#N/A</v>
      </c>
    </row>
    <row r="134" s="2" customFormat="1" ht="22.95" customHeight="1" spans="1:74">
      <c r="A134" s="9" t="str">
        <f t="shared" si="73"/>
        <v>KMO 194Induk</v>
      </c>
      <c r="B134" s="9" t="str">
        <f t="shared" si="74"/>
        <v>KMO 194jurusan 1</v>
      </c>
      <c r="C134" s="9" t="str">
        <f t="shared" si="75"/>
        <v>KMO 194jurusan 2</v>
      </c>
      <c r="D134" s="9" t="str">
        <f t="shared" si="76"/>
        <v>KMO 194jurusan 3</v>
      </c>
      <c r="E134" s="9" t="str">
        <f t="shared" si="77"/>
        <v>KMO 194jurusan 4</v>
      </c>
      <c r="F134" s="10" t="s">
        <v>84</v>
      </c>
      <c r="G134" s="10" t="s">
        <v>8</v>
      </c>
      <c r="H134" s="10" t="s">
        <v>209</v>
      </c>
      <c r="I134" s="10">
        <v>0.768337011</v>
      </c>
      <c r="J134" s="10">
        <v>124.6158752441</v>
      </c>
      <c r="K134" s="10" t="s">
        <v>7465</v>
      </c>
      <c r="L134" s="10" t="s">
        <v>7465</v>
      </c>
      <c r="M134" s="10" t="s">
        <v>7465</v>
      </c>
      <c r="N134" s="14">
        <f t="shared" si="78"/>
        <v>0</v>
      </c>
      <c r="O134" s="15" t="e">
        <f t="shared" si="79"/>
        <v>#VALUE!</v>
      </c>
      <c r="P134" s="15" t="e">
        <f t="shared" si="80"/>
        <v>#VALUE!</v>
      </c>
      <c r="Q134" s="17" t="e">
        <f>VLOOKUP($A134,'DATA PENGUKURAN GARDU'!$A:$BS,42,0)</f>
        <v>#N/A</v>
      </c>
      <c r="R134" s="18" t="e">
        <f t="shared" si="81"/>
        <v>#N/A</v>
      </c>
      <c r="S134" s="17" t="e">
        <f>VLOOKUP($A134,'DATA PENGUKURAN GARDU'!$A:$BS,44,0)</f>
        <v>#N/A</v>
      </c>
      <c r="T134" s="18" t="e">
        <f t="shared" si="82"/>
        <v>#N/A</v>
      </c>
      <c r="U134" s="17" t="e">
        <f>VLOOKUP($A134,'DATA PENGUKURAN GARDU'!$A:$BS,46,0)</f>
        <v>#N/A</v>
      </c>
      <c r="V134" s="18" t="e">
        <f t="shared" si="83"/>
        <v>#N/A</v>
      </c>
      <c r="W134" s="17" t="e">
        <f>VLOOKUP($A134,'DATA PENGUKURAN GARDU'!$A:$BS,48,0)</f>
        <v>#N/A</v>
      </c>
      <c r="X134" s="17" t="e">
        <f>VLOOKUP($A134,'DATA PENGUKURAN GARDU'!$A:$BS,53,0)</f>
        <v>#N/A</v>
      </c>
      <c r="Y134" s="17" t="e">
        <f>VLOOKUP($A134,'DATA PENGUKURAN GARDU'!$A:$BS,54,0)</f>
        <v>#N/A</v>
      </c>
      <c r="Z134" s="17" t="e">
        <f>VLOOKUP($A134,'DATA PENGUKURAN GARDU'!$A:$BS,55,0)</f>
        <v>#N/A</v>
      </c>
      <c r="AA134" s="20" t="e">
        <f>VLOOKUP($B134,'DATA PENGUKURAN GARDU'!$A:$BS,42,0)</f>
        <v>#N/A</v>
      </c>
      <c r="AB134" s="21" t="e">
        <f t="shared" si="84"/>
        <v>#N/A</v>
      </c>
      <c r="AC134" s="20" t="e">
        <f>VLOOKUP($B134,'DATA PENGUKURAN GARDU'!$A:$BS,44,0)</f>
        <v>#N/A</v>
      </c>
      <c r="AD134" s="21" t="e">
        <f t="shared" si="85"/>
        <v>#N/A</v>
      </c>
      <c r="AE134" s="20" t="e">
        <f>VLOOKUP($B134,'DATA PENGUKURAN GARDU'!$A:$BS,46,0)</f>
        <v>#N/A</v>
      </c>
      <c r="AF134" s="21" t="e">
        <f t="shared" si="86"/>
        <v>#N/A</v>
      </c>
      <c r="AG134" s="20" t="e">
        <f>VLOOKUP($B134,'DATA PENGUKURAN GARDU'!$A:$BS,46,0)</f>
        <v>#N/A</v>
      </c>
      <c r="AH134" s="20" t="e">
        <f>VLOOKUP($B134,'DATA PENGUKURAN GARDU'!$A:$BS,53,0)</f>
        <v>#N/A</v>
      </c>
      <c r="AI134" s="20" t="e">
        <f>VLOOKUP($B134,'DATA PENGUKURAN GARDU'!$A:$BS,54,0)</f>
        <v>#N/A</v>
      </c>
      <c r="AJ134" s="17" t="e">
        <f>VLOOKUP($C134,'DATA PENGUKURAN GARDU'!$A:$BS,42,0)</f>
        <v>#N/A</v>
      </c>
      <c r="AK134" s="23" t="e">
        <f t="shared" si="87"/>
        <v>#N/A</v>
      </c>
      <c r="AL134" s="17" t="e">
        <f>VLOOKUP($C134,'DATA PENGUKURAN GARDU'!$A:$BS,44,0)</f>
        <v>#N/A</v>
      </c>
      <c r="AM134" s="23" t="e">
        <f t="shared" si="88"/>
        <v>#N/A</v>
      </c>
      <c r="AN134" s="17" t="e">
        <f>VLOOKUP($C134,'DATA PENGUKURAN GARDU'!$A:$BS,46,0)</f>
        <v>#N/A</v>
      </c>
      <c r="AO134" s="23" t="e">
        <f t="shared" si="89"/>
        <v>#N/A</v>
      </c>
      <c r="AP134" s="17" t="e">
        <f>VLOOKUP($C134,'DATA PENGUKURAN GARDU'!$A:$BS,46,0)</f>
        <v>#N/A</v>
      </c>
      <c r="AQ134" s="17" t="e">
        <f>VLOOKUP($C134,'DATA PENGUKURAN GARDU'!$A:$BS,53,0)</f>
        <v>#N/A</v>
      </c>
      <c r="AR134" s="17" t="e">
        <f>VLOOKUP($C134,'DATA PENGUKURAN GARDU'!$A:$BS,54,0)</f>
        <v>#N/A</v>
      </c>
      <c r="AS134" s="20" t="e">
        <f>VLOOKUP($D134,'DATA PENGUKURAN GARDU'!$A:$BS,42,0)</f>
        <v>#N/A</v>
      </c>
      <c r="AT134" s="21" t="e">
        <f t="shared" si="90"/>
        <v>#N/A</v>
      </c>
      <c r="AU134" s="20" t="e">
        <f>VLOOKUP($D134,'DATA PENGUKURAN GARDU'!$A:$BS,44,0)</f>
        <v>#N/A</v>
      </c>
      <c r="AV134" s="21" t="e">
        <f t="shared" si="91"/>
        <v>#N/A</v>
      </c>
      <c r="AW134" s="20" t="e">
        <f>VLOOKUP($D134,'DATA PENGUKURAN GARDU'!$A:$BS,46,0)</f>
        <v>#N/A</v>
      </c>
      <c r="AX134" s="21" t="e">
        <f t="shared" si="92"/>
        <v>#N/A</v>
      </c>
      <c r="AY134" s="20" t="e">
        <f>VLOOKUP($D134,'DATA PENGUKURAN GARDU'!$A:$BS,46,0)</f>
        <v>#N/A</v>
      </c>
      <c r="AZ134" s="20" t="e">
        <f>VLOOKUP($D134,'DATA PENGUKURAN GARDU'!$A:$BS,53,0)</f>
        <v>#N/A</v>
      </c>
      <c r="BA134" s="20" t="e">
        <f>VLOOKUP($D134,'DATA PENGUKURAN GARDU'!$A:$BS,54,0)</f>
        <v>#N/A</v>
      </c>
      <c r="BB134" s="17" t="e">
        <f>VLOOKUP($E134,'DATA PENGUKURAN GARDU'!$A:$BS,42,0)</f>
        <v>#N/A</v>
      </c>
      <c r="BC134" s="23" t="e">
        <f t="shared" si="93"/>
        <v>#N/A</v>
      </c>
      <c r="BD134" s="17" t="e">
        <f>VLOOKUP($E134,'DATA PENGUKURAN GARDU'!$A:$BS,44,0)</f>
        <v>#N/A</v>
      </c>
      <c r="BE134" s="23" t="e">
        <f t="shared" si="94"/>
        <v>#N/A</v>
      </c>
      <c r="BF134" s="17" t="e">
        <f>VLOOKUP($E134,'DATA PENGUKURAN GARDU'!$A:$BS,46,0)</f>
        <v>#N/A</v>
      </c>
      <c r="BG134" s="23" t="e">
        <f t="shared" si="95"/>
        <v>#N/A</v>
      </c>
      <c r="BH134" s="17" t="e">
        <f>VLOOKUP($E134,'DATA PENGUKURAN GARDU'!$A:$BS,46,0)</f>
        <v>#N/A</v>
      </c>
      <c r="BI134" s="17" t="e">
        <f>VLOOKUP($E134,'DATA PENGUKURAN GARDU'!$A:$BS,53,0)</f>
        <v>#N/A</v>
      </c>
      <c r="BJ134" s="17" t="e">
        <f>VLOOKUP($E134,'DATA PENGUKURAN GARDU'!$A:$BS,54,0)</f>
        <v>#N/A</v>
      </c>
      <c r="BK134" s="20" t="e">
        <f t="shared" si="96"/>
        <v>#N/A</v>
      </c>
      <c r="BL134" s="20" t="e">
        <f t="shared" si="97"/>
        <v>#N/A</v>
      </c>
      <c r="BM134" s="20" t="e">
        <f t="shared" si="98"/>
        <v>#N/A</v>
      </c>
      <c r="BN134" s="25" t="e">
        <f t="shared" si="99"/>
        <v>#N/A</v>
      </c>
      <c r="BO134" s="26" t="str">
        <f t="shared" si="100"/>
        <v>0</v>
      </c>
      <c r="BP134" s="21" t="e">
        <f t="shared" si="101"/>
        <v>#VALUE!</v>
      </c>
      <c r="BQ134" s="20" t="e">
        <f t="shared" si="102"/>
        <v>#N/A</v>
      </c>
      <c r="BR134" s="20" t="e">
        <v>#N/A</v>
      </c>
      <c r="BS134" s="9" t="e">
        <v>#N/A</v>
      </c>
      <c r="BT134" s="2" t="e">
        <f t="shared" si="103"/>
        <v>#VALUE!</v>
      </c>
      <c r="BU134" s="2" t="e">
        <f t="shared" si="71"/>
        <v>#N/A</v>
      </c>
      <c r="BV134" s="2" t="e">
        <f t="shared" si="72"/>
        <v>#N/A</v>
      </c>
    </row>
    <row r="135" s="2" customFormat="1" ht="22.95" customHeight="1" spans="1:74">
      <c r="A135" s="9" t="str">
        <f t="shared" si="73"/>
        <v>KMO 11Induk</v>
      </c>
      <c r="B135" s="9" t="str">
        <f t="shared" si="74"/>
        <v>KMO 11jurusan 1</v>
      </c>
      <c r="C135" s="9" t="str">
        <f t="shared" si="75"/>
        <v>KMO 11jurusan 2</v>
      </c>
      <c r="D135" s="9" t="str">
        <f t="shared" si="76"/>
        <v>KMO 11jurusan 3</v>
      </c>
      <c r="E135" s="9" t="str">
        <f t="shared" si="77"/>
        <v>KMO 11jurusan 4</v>
      </c>
      <c r="F135" s="10" t="s">
        <v>13</v>
      </c>
      <c r="G135" s="10" t="s">
        <v>8</v>
      </c>
      <c r="H135" s="10" t="s">
        <v>210</v>
      </c>
      <c r="I135" s="10">
        <v>0.717015028</v>
      </c>
      <c r="J135" s="10">
        <v>124.3688964844</v>
      </c>
      <c r="K135" s="10" t="s">
        <v>7465</v>
      </c>
      <c r="L135" s="10" t="s">
        <v>7465</v>
      </c>
      <c r="M135" s="10" t="s">
        <v>7465</v>
      </c>
      <c r="N135" s="14">
        <f t="shared" si="78"/>
        <v>0</v>
      </c>
      <c r="O135" s="15" t="e">
        <f t="shared" si="79"/>
        <v>#VALUE!</v>
      </c>
      <c r="P135" s="15" t="e">
        <f t="shared" si="80"/>
        <v>#VALUE!</v>
      </c>
      <c r="Q135" s="17" t="e">
        <f>VLOOKUP($A135,'DATA PENGUKURAN GARDU'!$A:$BS,42,0)</f>
        <v>#N/A</v>
      </c>
      <c r="R135" s="18" t="e">
        <f t="shared" si="81"/>
        <v>#N/A</v>
      </c>
      <c r="S135" s="17" t="e">
        <f>VLOOKUP($A135,'DATA PENGUKURAN GARDU'!$A:$BS,44,0)</f>
        <v>#N/A</v>
      </c>
      <c r="T135" s="18" t="e">
        <f t="shared" si="82"/>
        <v>#N/A</v>
      </c>
      <c r="U135" s="17" t="e">
        <f>VLOOKUP($A135,'DATA PENGUKURAN GARDU'!$A:$BS,46,0)</f>
        <v>#N/A</v>
      </c>
      <c r="V135" s="18" t="e">
        <f t="shared" si="83"/>
        <v>#N/A</v>
      </c>
      <c r="W135" s="17" t="e">
        <f>VLOOKUP($A135,'DATA PENGUKURAN GARDU'!$A:$BS,48,0)</f>
        <v>#N/A</v>
      </c>
      <c r="X135" s="17" t="e">
        <f>VLOOKUP($A135,'DATA PENGUKURAN GARDU'!$A:$BS,53,0)</f>
        <v>#N/A</v>
      </c>
      <c r="Y135" s="17" t="e">
        <f>VLOOKUP($A135,'DATA PENGUKURAN GARDU'!$A:$BS,54,0)</f>
        <v>#N/A</v>
      </c>
      <c r="Z135" s="17" t="e">
        <f>VLOOKUP($A135,'DATA PENGUKURAN GARDU'!$A:$BS,55,0)</f>
        <v>#N/A</v>
      </c>
      <c r="AA135" s="20" t="e">
        <f>VLOOKUP($B135,'DATA PENGUKURAN GARDU'!$A:$BS,42,0)</f>
        <v>#N/A</v>
      </c>
      <c r="AB135" s="21" t="e">
        <f t="shared" si="84"/>
        <v>#N/A</v>
      </c>
      <c r="AC135" s="20" t="e">
        <f>VLOOKUP($B135,'DATA PENGUKURAN GARDU'!$A:$BS,44,0)</f>
        <v>#N/A</v>
      </c>
      <c r="AD135" s="21" t="e">
        <f t="shared" si="85"/>
        <v>#N/A</v>
      </c>
      <c r="AE135" s="20" t="e">
        <f>VLOOKUP($B135,'DATA PENGUKURAN GARDU'!$A:$BS,46,0)</f>
        <v>#N/A</v>
      </c>
      <c r="AF135" s="21" t="e">
        <f t="shared" si="86"/>
        <v>#N/A</v>
      </c>
      <c r="AG135" s="20" t="e">
        <f>VLOOKUP($B135,'DATA PENGUKURAN GARDU'!$A:$BS,46,0)</f>
        <v>#N/A</v>
      </c>
      <c r="AH135" s="20" t="e">
        <f>VLOOKUP($B135,'DATA PENGUKURAN GARDU'!$A:$BS,53,0)</f>
        <v>#N/A</v>
      </c>
      <c r="AI135" s="20" t="e">
        <f>VLOOKUP($B135,'DATA PENGUKURAN GARDU'!$A:$BS,54,0)</f>
        <v>#N/A</v>
      </c>
      <c r="AJ135" s="17" t="e">
        <f>VLOOKUP($C135,'DATA PENGUKURAN GARDU'!$A:$BS,42,0)</f>
        <v>#N/A</v>
      </c>
      <c r="AK135" s="23" t="e">
        <f t="shared" si="87"/>
        <v>#N/A</v>
      </c>
      <c r="AL135" s="17" t="e">
        <f>VLOOKUP($C135,'DATA PENGUKURAN GARDU'!$A:$BS,44,0)</f>
        <v>#N/A</v>
      </c>
      <c r="AM135" s="23" t="e">
        <f t="shared" si="88"/>
        <v>#N/A</v>
      </c>
      <c r="AN135" s="17" t="e">
        <f>VLOOKUP($C135,'DATA PENGUKURAN GARDU'!$A:$BS,46,0)</f>
        <v>#N/A</v>
      </c>
      <c r="AO135" s="23" t="e">
        <f t="shared" si="89"/>
        <v>#N/A</v>
      </c>
      <c r="AP135" s="17" t="e">
        <f>VLOOKUP($C135,'DATA PENGUKURAN GARDU'!$A:$BS,46,0)</f>
        <v>#N/A</v>
      </c>
      <c r="AQ135" s="17" t="e">
        <f>VLOOKUP($C135,'DATA PENGUKURAN GARDU'!$A:$BS,53,0)</f>
        <v>#N/A</v>
      </c>
      <c r="AR135" s="17" t="e">
        <f>VLOOKUP($C135,'DATA PENGUKURAN GARDU'!$A:$BS,54,0)</f>
        <v>#N/A</v>
      </c>
      <c r="AS135" s="20" t="e">
        <f>VLOOKUP($D135,'DATA PENGUKURAN GARDU'!$A:$BS,42,0)</f>
        <v>#N/A</v>
      </c>
      <c r="AT135" s="21" t="e">
        <f t="shared" si="90"/>
        <v>#N/A</v>
      </c>
      <c r="AU135" s="20" t="e">
        <f>VLOOKUP($D135,'DATA PENGUKURAN GARDU'!$A:$BS,44,0)</f>
        <v>#N/A</v>
      </c>
      <c r="AV135" s="21" t="e">
        <f t="shared" si="91"/>
        <v>#N/A</v>
      </c>
      <c r="AW135" s="20" t="e">
        <f>VLOOKUP($D135,'DATA PENGUKURAN GARDU'!$A:$BS,46,0)</f>
        <v>#N/A</v>
      </c>
      <c r="AX135" s="21" t="e">
        <f t="shared" si="92"/>
        <v>#N/A</v>
      </c>
      <c r="AY135" s="20" t="e">
        <f>VLOOKUP($D135,'DATA PENGUKURAN GARDU'!$A:$BS,46,0)</f>
        <v>#N/A</v>
      </c>
      <c r="AZ135" s="20" t="e">
        <f>VLOOKUP($D135,'DATA PENGUKURAN GARDU'!$A:$BS,53,0)</f>
        <v>#N/A</v>
      </c>
      <c r="BA135" s="20" t="e">
        <f>VLOOKUP($D135,'DATA PENGUKURAN GARDU'!$A:$BS,54,0)</f>
        <v>#N/A</v>
      </c>
      <c r="BB135" s="17" t="e">
        <f>VLOOKUP($E135,'DATA PENGUKURAN GARDU'!$A:$BS,42,0)</f>
        <v>#N/A</v>
      </c>
      <c r="BC135" s="23" t="e">
        <f t="shared" si="93"/>
        <v>#N/A</v>
      </c>
      <c r="BD135" s="17" t="e">
        <f>VLOOKUP($E135,'DATA PENGUKURAN GARDU'!$A:$BS,44,0)</f>
        <v>#N/A</v>
      </c>
      <c r="BE135" s="23" t="e">
        <f t="shared" si="94"/>
        <v>#N/A</v>
      </c>
      <c r="BF135" s="17" t="e">
        <f>VLOOKUP($E135,'DATA PENGUKURAN GARDU'!$A:$BS,46,0)</f>
        <v>#N/A</v>
      </c>
      <c r="BG135" s="23" t="e">
        <f t="shared" si="95"/>
        <v>#N/A</v>
      </c>
      <c r="BH135" s="17" t="e">
        <f>VLOOKUP($E135,'DATA PENGUKURAN GARDU'!$A:$BS,46,0)</f>
        <v>#N/A</v>
      </c>
      <c r="BI135" s="17" t="e">
        <f>VLOOKUP($E135,'DATA PENGUKURAN GARDU'!$A:$BS,53,0)</f>
        <v>#N/A</v>
      </c>
      <c r="BJ135" s="17" t="e">
        <f>VLOOKUP($E135,'DATA PENGUKURAN GARDU'!$A:$BS,54,0)</f>
        <v>#N/A</v>
      </c>
      <c r="BK135" s="20" t="e">
        <f t="shared" si="96"/>
        <v>#N/A</v>
      </c>
      <c r="BL135" s="20" t="e">
        <f t="shared" si="97"/>
        <v>#N/A</v>
      </c>
      <c r="BM135" s="20" t="e">
        <f t="shared" si="98"/>
        <v>#N/A</v>
      </c>
      <c r="BN135" s="25" t="e">
        <f t="shared" si="99"/>
        <v>#N/A</v>
      </c>
      <c r="BO135" s="26" t="str">
        <f t="shared" si="100"/>
        <v>0</v>
      </c>
      <c r="BP135" s="21" t="e">
        <f t="shared" si="101"/>
        <v>#VALUE!</v>
      </c>
      <c r="BQ135" s="20" t="e">
        <f t="shared" si="102"/>
        <v>#N/A</v>
      </c>
      <c r="BR135" s="20" t="e">
        <v>#N/A</v>
      </c>
      <c r="BS135" s="9" t="e">
        <v>#N/A</v>
      </c>
      <c r="BT135" s="2" t="e">
        <f t="shared" si="103"/>
        <v>#VALUE!</v>
      </c>
      <c r="BU135" s="2" t="e">
        <f t="shared" si="71"/>
        <v>#N/A</v>
      </c>
      <c r="BV135" s="2" t="e">
        <f t="shared" si="72"/>
        <v>#N/A</v>
      </c>
    </row>
    <row r="136" s="2" customFormat="1" ht="22.95" customHeight="1" spans="1:74">
      <c r="A136" s="9" t="str">
        <f t="shared" si="73"/>
        <v>KMO 16Induk</v>
      </c>
      <c r="B136" s="9" t="str">
        <f t="shared" si="74"/>
        <v>KMO 16jurusan 1</v>
      </c>
      <c r="C136" s="9" t="str">
        <f t="shared" si="75"/>
        <v>KMO 16jurusan 2</v>
      </c>
      <c r="D136" s="9" t="str">
        <f t="shared" si="76"/>
        <v>KMO 16jurusan 3</v>
      </c>
      <c r="E136" s="9" t="str">
        <f t="shared" si="77"/>
        <v>KMO 16jurusan 4</v>
      </c>
      <c r="F136" s="10" t="s">
        <v>13</v>
      </c>
      <c r="G136" s="10" t="s">
        <v>8</v>
      </c>
      <c r="H136" s="10" t="s">
        <v>211</v>
      </c>
      <c r="I136" s="10">
        <v>0.715040028</v>
      </c>
      <c r="J136" s="10">
        <v>124.3743667603</v>
      </c>
      <c r="K136" s="10" t="s">
        <v>7465</v>
      </c>
      <c r="L136" s="10" t="s">
        <v>7465</v>
      </c>
      <c r="M136" s="10" t="s">
        <v>7465</v>
      </c>
      <c r="N136" s="14">
        <f t="shared" si="78"/>
        <v>0</v>
      </c>
      <c r="O136" s="15" t="e">
        <f t="shared" si="79"/>
        <v>#VALUE!</v>
      </c>
      <c r="P136" s="15" t="e">
        <f t="shared" si="80"/>
        <v>#VALUE!</v>
      </c>
      <c r="Q136" s="17" t="e">
        <f>VLOOKUP($A136,'DATA PENGUKURAN GARDU'!$A:$BS,42,0)</f>
        <v>#N/A</v>
      </c>
      <c r="R136" s="18" t="e">
        <f t="shared" si="81"/>
        <v>#N/A</v>
      </c>
      <c r="S136" s="17" t="e">
        <f>VLOOKUP($A136,'DATA PENGUKURAN GARDU'!$A:$BS,44,0)</f>
        <v>#N/A</v>
      </c>
      <c r="T136" s="18" t="e">
        <f t="shared" si="82"/>
        <v>#N/A</v>
      </c>
      <c r="U136" s="17" t="e">
        <f>VLOOKUP($A136,'DATA PENGUKURAN GARDU'!$A:$BS,46,0)</f>
        <v>#N/A</v>
      </c>
      <c r="V136" s="18" t="e">
        <f t="shared" si="83"/>
        <v>#N/A</v>
      </c>
      <c r="W136" s="17" t="e">
        <f>VLOOKUP($A136,'DATA PENGUKURAN GARDU'!$A:$BS,48,0)</f>
        <v>#N/A</v>
      </c>
      <c r="X136" s="17" t="e">
        <f>VLOOKUP($A136,'DATA PENGUKURAN GARDU'!$A:$BS,53,0)</f>
        <v>#N/A</v>
      </c>
      <c r="Y136" s="17" t="e">
        <f>VLOOKUP($A136,'DATA PENGUKURAN GARDU'!$A:$BS,54,0)</f>
        <v>#N/A</v>
      </c>
      <c r="Z136" s="17" t="e">
        <f>VLOOKUP($A136,'DATA PENGUKURAN GARDU'!$A:$BS,55,0)</f>
        <v>#N/A</v>
      </c>
      <c r="AA136" s="20" t="e">
        <f>VLOOKUP($B136,'DATA PENGUKURAN GARDU'!$A:$BS,42,0)</f>
        <v>#N/A</v>
      </c>
      <c r="AB136" s="21" t="e">
        <f t="shared" si="84"/>
        <v>#N/A</v>
      </c>
      <c r="AC136" s="20" t="e">
        <f>VLOOKUP($B136,'DATA PENGUKURAN GARDU'!$A:$BS,44,0)</f>
        <v>#N/A</v>
      </c>
      <c r="AD136" s="21" t="e">
        <f t="shared" si="85"/>
        <v>#N/A</v>
      </c>
      <c r="AE136" s="20" t="e">
        <f>VLOOKUP($B136,'DATA PENGUKURAN GARDU'!$A:$BS,46,0)</f>
        <v>#N/A</v>
      </c>
      <c r="AF136" s="21" t="e">
        <f t="shared" si="86"/>
        <v>#N/A</v>
      </c>
      <c r="AG136" s="20" t="e">
        <f>VLOOKUP($B136,'DATA PENGUKURAN GARDU'!$A:$BS,46,0)</f>
        <v>#N/A</v>
      </c>
      <c r="AH136" s="20" t="e">
        <f>VLOOKUP($B136,'DATA PENGUKURAN GARDU'!$A:$BS,53,0)</f>
        <v>#N/A</v>
      </c>
      <c r="AI136" s="20" t="e">
        <f>VLOOKUP($B136,'DATA PENGUKURAN GARDU'!$A:$BS,54,0)</f>
        <v>#N/A</v>
      </c>
      <c r="AJ136" s="17" t="e">
        <f>VLOOKUP($C136,'DATA PENGUKURAN GARDU'!$A:$BS,42,0)</f>
        <v>#N/A</v>
      </c>
      <c r="AK136" s="23" t="e">
        <f t="shared" si="87"/>
        <v>#N/A</v>
      </c>
      <c r="AL136" s="17" t="e">
        <f>VLOOKUP($C136,'DATA PENGUKURAN GARDU'!$A:$BS,44,0)</f>
        <v>#N/A</v>
      </c>
      <c r="AM136" s="23" t="e">
        <f t="shared" si="88"/>
        <v>#N/A</v>
      </c>
      <c r="AN136" s="17" t="e">
        <f>VLOOKUP($C136,'DATA PENGUKURAN GARDU'!$A:$BS,46,0)</f>
        <v>#N/A</v>
      </c>
      <c r="AO136" s="23" t="e">
        <f t="shared" si="89"/>
        <v>#N/A</v>
      </c>
      <c r="AP136" s="17" t="e">
        <f>VLOOKUP($C136,'DATA PENGUKURAN GARDU'!$A:$BS,46,0)</f>
        <v>#N/A</v>
      </c>
      <c r="AQ136" s="17" t="e">
        <f>VLOOKUP($C136,'DATA PENGUKURAN GARDU'!$A:$BS,53,0)</f>
        <v>#N/A</v>
      </c>
      <c r="AR136" s="17" t="e">
        <f>VLOOKUP($C136,'DATA PENGUKURAN GARDU'!$A:$BS,54,0)</f>
        <v>#N/A</v>
      </c>
      <c r="AS136" s="20" t="e">
        <f>VLOOKUP($D136,'DATA PENGUKURAN GARDU'!$A:$BS,42,0)</f>
        <v>#N/A</v>
      </c>
      <c r="AT136" s="21" t="e">
        <f t="shared" si="90"/>
        <v>#N/A</v>
      </c>
      <c r="AU136" s="20" t="e">
        <f>VLOOKUP($D136,'DATA PENGUKURAN GARDU'!$A:$BS,44,0)</f>
        <v>#N/A</v>
      </c>
      <c r="AV136" s="21" t="e">
        <f t="shared" si="91"/>
        <v>#N/A</v>
      </c>
      <c r="AW136" s="20" t="e">
        <f>VLOOKUP($D136,'DATA PENGUKURAN GARDU'!$A:$BS,46,0)</f>
        <v>#N/A</v>
      </c>
      <c r="AX136" s="21" t="e">
        <f t="shared" si="92"/>
        <v>#N/A</v>
      </c>
      <c r="AY136" s="20" t="e">
        <f>VLOOKUP($D136,'DATA PENGUKURAN GARDU'!$A:$BS,46,0)</f>
        <v>#N/A</v>
      </c>
      <c r="AZ136" s="20" t="e">
        <f>VLOOKUP($D136,'DATA PENGUKURAN GARDU'!$A:$BS,53,0)</f>
        <v>#N/A</v>
      </c>
      <c r="BA136" s="20" t="e">
        <f>VLOOKUP($D136,'DATA PENGUKURAN GARDU'!$A:$BS,54,0)</f>
        <v>#N/A</v>
      </c>
      <c r="BB136" s="17" t="e">
        <f>VLOOKUP($E136,'DATA PENGUKURAN GARDU'!$A:$BS,42,0)</f>
        <v>#N/A</v>
      </c>
      <c r="BC136" s="23" t="e">
        <f t="shared" si="93"/>
        <v>#N/A</v>
      </c>
      <c r="BD136" s="17" t="e">
        <f>VLOOKUP($E136,'DATA PENGUKURAN GARDU'!$A:$BS,44,0)</f>
        <v>#N/A</v>
      </c>
      <c r="BE136" s="23" t="e">
        <f t="shared" si="94"/>
        <v>#N/A</v>
      </c>
      <c r="BF136" s="17" t="e">
        <f>VLOOKUP($E136,'DATA PENGUKURAN GARDU'!$A:$BS,46,0)</f>
        <v>#N/A</v>
      </c>
      <c r="BG136" s="23" t="e">
        <f t="shared" si="95"/>
        <v>#N/A</v>
      </c>
      <c r="BH136" s="17" t="e">
        <f>VLOOKUP($E136,'DATA PENGUKURAN GARDU'!$A:$BS,46,0)</f>
        <v>#N/A</v>
      </c>
      <c r="BI136" s="17" t="e">
        <f>VLOOKUP($E136,'DATA PENGUKURAN GARDU'!$A:$BS,53,0)</f>
        <v>#N/A</v>
      </c>
      <c r="BJ136" s="17" t="e">
        <f>VLOOKUP($E136,'DATA PENGUKURAN GARDU'!$A:$BS,54,0)</f>
        <v>#N/A</v>
      </c>
      <c r="BK136" s="20" t="e">
        <f t="shared" si="96"/>
        <v>#N/A</v>
      </c>
      <c r="BL136" s="20" t="e">
        <f t="shared" si="97"/>
        <v>#N/A</v>
      </c>
      <c r="BM136" s="20" t="e">
        <f t="shared" si="98"/>
        <v>#N/A</v>
      </c>
      <c r="BN136" s="25" t="e">
        <f t="shared" si="99"/>
        <v>#N/A</v>
      </c>
      <c r="BO136" s="26" t="str">
        <f t="shared" si="100"/>
        <v>0</v>
      </c>
      <c r="BP136" s="21" t="e">
        <f t="shared" si="101"/>
        <v>#VALUE!</v>
      </c>
      <c r="BQ136" s="20" t="e">
        <f t="shared" si="102"/>
        <v>#N/A</v>
      </c>
      <c r="BR136" s="20" t="e">
        <v>#N/A</v>
      </c>
      <c r="BS136" s="9" t="e">
        <v>#N/A</v>
      </c>
      <c r="BT136" s="2" t="e">
        <f t="shared" si="103"/>
        <v>#VALUE!</v>
      </c>
      <c r="BU136" s="2" t="e">
        <f t="shared" si="71"/>
        <v>#N/A</v>
      </c>
      <c r="BV136" s="2" t="e">
        <f t="shared" si="72"/>
        <v>#N/A</v>
      </c>
    </row>
    <row r="137" s="2" customFormat="1" ht="22.95" customHeight="1" spans="1:74">
      <c r="A137" s="9" t="str">
        <f t="shared" si="73"/>
        <v>KMO 195Induk</v>
      </c>
      <c r="B137" s="9" t="str">
        <f t="shared" si="74"/>
        <v>KMO 195jurusan 1</v>
      </c>
      <c r="C137" s="9" t="str">
        <f t="shared" si="75"/>
        <v>KMO 195jurusan 2</v>
      </c>
      <c r="D137" s="9" t="str">
        <f t="shared" si="76"/>
        <v>KMO 195jurusan 3</v>
      </c>
      <c r="E137" s="9" t="str">
        <f t="shared" si="77"/>
        <v>KMO 195jurusan 4</v>
      </c>
      <c r="F137" s="10" t="s">
        <v>18</v>
      </c>
      <c r="G137" s="10" t="s">
        <v>8</v>
      </c>
      <c r="H137" s="10" t="s">
        <v>212</v>
      </c>
      <c r="I137" s="10">
        <v>0.77471602</v>
      </c>
      <c r="J137" s="10">
        <v>124.6186676025</v>
      </c>
      <c r="K137" s="10" t="s">
        <v>7465</v>
      </c>
      <c r="L137" s="10" t="s">
        <v>7465</v>
      </c>
      <c r="M137" s="10" t="s">
        <v>7465</v>
      </c>
      <c r="N137" s="14">
        <f t="shared" si="78"/>
        <v>0</v>
      </c>
      <c r="O137" s="15" t="e">
        <f t="shared" si="79"/>
        <v>#VALUE!</v>
      </c>
      <c r="P137" s="15" t="e">
        <f t="shared" si="80"/>
        <v>#VALUE!</v>
      </c>
      <c r="Q137" s="17" t="e">
        <f>VLOOKUP($A137,'DATA PENGUKURAN GARDU'!$A:$BS,42,0)</f>
        <v>#N/A</v>
      </c>
      <c r="R137" s="18" t="e">
        <f t="shared" si="81"/>
        <v>#N/A</v>
      </c>
      <c r="S137" s="17" t="e">
        <f>VLOOKUP($A137,'DATA PENGUKURAN GARDU'!$A:$BS,44,0)</f>
        <v>#N/A</v>
      </c>
      <c r="T137" s="18" t="e">
        <f t="shared" si="82"/>
        <v>#N/A</v>
      </c>
      <c r="U137" s="17" t="e">
        <f>VLOOKUP($A137,'DATA PENGUKURAN GARDU'!$A:$BS,46,0)</f>
        <v>#N/A</v>
      </c>
      <c r="V137" s="18" t="e">
        <f t="shared" si="83"/>
        <v>#N/A</v>
      </c>
      <c r="W137" s="17" t="e">
        <f>VLOOKUP($A137,'DATA PENGUKURAN GARDU'!$A:$BS,48,0)</f>
        <v>#N/A</v>
      </c>
      <c r="X137" s="17" t="e">
        <f>VLOOKUP($A137,'DATA PENGUKURAN GARDU'!$A:$BS,53,0)</f>
        <v>#N/A</v>
      </c>
      <c r="Y137" s="17" t="e">
        <f>VLOOKUP($A137,'DATA PENGUKURAN GARDU'!$A:$BS,54,0)</f>
        <v>#N/A</v>
      </c>
      <c r="Z137" s="17" t="e">
        <f>VLOOKUP($A137,'DATA PENGUKURAN GARDU'!$A:$BS,55,0)</f>
        <v>#N/A</v>
      </c>
      <c r="AA137" s="20" t="e">
        <f>VLOOKUP($B137,'DATA PENGUKURAN GARDU'!$A:$BS,42,0)</f>
        <v>#N/A</v>
      </c>
      <c r="AB137" s="21" t="e">
        <f t="shared" si="84"/>
        <v>#N/A</v>
      </c>
      <c r="AC137" s="20" t="e">
        <f>VLOOKUP($B137,'DATA PENGUKURAN GARDU'!$A:$BS,44,0)</f>
        <v>#N/A</v>
      </c>
      <c r="AD137" s="21" t="e">
        <f t="shared" si="85"/>
        <v>#N/A</v>
      </c>
      <c r="AE137" s="20" t="e">
        <f>VLOOKUP($B137,'DATA PENGUKURAN GARDU'!$A:$BS,46,0)</f>
        <v>#N/A</v>
      </c>
      <c r="AF137" s="21" t="e">
        <f t="shared" si="86"/>
        <v>#N/A</v>
      </c>
      <c r="AG137" s="20" t="e">
        <f>VLOOKUP($B137,'DATA PENGUKURAN GARDU'!$A:$BS,46,0)</f>
        <v>#N/A</v>
      </c>
      <c r="AH137" s="20" t="e">
        <f>VLOOKUP($B137,'DATA PENGUKURAN GARDU'!$A:$BS,53,0)</f>
        <v>#N/A</v>
      </c>
      <c r="AI137" s="20" t="e">
        <f>VLOOKUP($B137,'DATA PENGUKURAN GARDU'!$A:$BS,54,0)</f>
        <v>#N/A</v>
      </c>
      <c r="AJ137" s="17" t="e">
        <f>VLOOKUP($C137,'DATA PENGUKURAN GARDU'!$A:$BS,42,0)</f>
        <v>#N/A</v>
      </c>
      <c r="AK137" s="23" t="e">
        <f t="shared" si="87"/>
        <v>#N/A</v>
      </c>
      <c r="AL137" s="17" t="e">
        <f>VLOOKUP($C137,'DATA PENGUKURAN GARDU'!$A:$BS,44,0)</f>
        <v>#N/A</v>
      </c>
      <c r="AM137" s="23" t="e">
        <f t="shared" si="88"/>
        <v>#N/A</v>
      </c>
      <c r="AN137" s="17" t="e">
        <f>VLOOKUP($C137,'DATA PENGUKURAN GARDU'!$A:$BS,46,0)</f>
        <v>#N/A</v>
      </c>
      <c r="AO137" s="23" t="e">
        <f t="shared" si="89"/>
        <v>#N/A</v>
      </c>
      <c r="AP137" s="17" t="e">
        <f>VLOOKUP($C137,'DATA PENGUKURAN GARDU'!$A:$BS,46,0)</f>
        <v>#N/A</v>
      </c>
      <c r="AQ137" s="17" t="e">
        <f>VLOOKUP($C137,'DATA PENGUKURAN GARDU'!$A:$BS,53,0)</f>
        <v>#N/A</v>
      </c>
      <c r="AR137" s="17" t="e">
        <f>VLOOKUP($C137,'DATA PENGUKURAN GARDU'!$A:$BS,54,0)</f>
        <v>#N/A</v>
      </c>
      <c r="AS137" s="20" t="e">
        <f>VLOOKUP($D137,'DATA PENGUKURAN GARDU'!$A:$BS,42,0)</f>
        <v>#N/A</v>
      </c>
      <c r="AT137" s="21" t="e">
        <f t="shared" si="90"/>
        <v>#N/A</v>
      </c>
      <c r="AU137" s="20" t="e">
        <f>VLOOKUP($D137,'DATA PENGUKURAN GARDU'!$A:$BS,44,0)</f>
        <v>#N/A</v>
      </c>
      <c r="AV137" s="21" t="e">
        <f t="shared" si="91"/>
        <v>#N/A</v>
      </c>
      <c r="AW137" s="20" t="e">
        <f>VLOOKUP($D137,'DATA PENGUKURAN GARDU'!$A:$BS,46,0)</f>
        <v>#N/A</v>
      </c>
      <c r="AX137" s="21" t="e">
        <f t="shared" si="92"/>
        <v>#N/A</v>
      </c>
      <c r="AY137" s="20" t="e">
        <f>VLOOKUP($D137,'DATA PENGUKURAN GARDU'!$A:$BS,46,0)</f>
        <v>#N/A</v>
      </c>
      <c r="AZ137" s="20" t="e">
        <f>VLOOKUP($D137,'DATA PENGUKURAN GARDU'!$A:$BS,53,0)</f>
        <v>#N/A</v>
      </c>
      <c r="BA137" s="20" t="e">
        <f>VLOOKUP($D137,'DATA PENGUKURAN GARDU'!$A:$BS,54,0)</f>
        <v>#N/A</v>
      </c>
      <c r="BB137" s="17" t="e">
        <f>VLOOKUP($E137,'DATA PENGUKURAN GARDU'!$A:$BS,42,0)</f>
        <v>#N/A</v>
      </c>
      <c r="BC137" s="23" t="e">
        <f t="shared" si="93"/>
        <v>#N/A</v>
      </c>
      <c r="BD137" s="17" t="e">
        <f>VLOOKUP($E137,'DATA PENGUKURAN GARDU'!$A:$BS,44,0)</f>
        <v>#N/A</v>
      </c>
      <c r="BE137" s="23" t="e">
        <f t="shared" si="94"/>
        <v>#N/A</v>
      </c>
      <c r="BF137" s="17" t="e">
        <f>VLOOKUP($E137,'DATA PENGUKURAN GARDU'!$A:$BS,46,0)</f>
        <v>#N/A</v>
      </c>
      <c r="BG137" s="23" t="e">
        <f t="shared" si="95"/>
        <v>#N/A</v>
      </c>
      <c r="BH137" s="17" t="e">
        <f>VLOOKUP($E137,'DATA PENGUKURAN GARDU'!$A:$BS,46,0)</f>
        <v>#N/A</v>
      </c>
      <c r="BI137" s="17" t="e">
        <f>VLOOKUP($E137,'DATA PENGUKURAN GARDU'!$A:$BS,53,0)</f>
        <v>#N/A</v>
      </c>
      <c r="BJ137" s="17" t="e">
        <f>VLOOKUP($E137,'DATA PENGUKURAN GARDU'!$A:$BS,54,0)</f>
        <v>#N/A</v>
      </c>
      <c r="BK137" s="20" t="e">
        <f t="shared" si="96"/>
        <v>#N/A</v>
      </c>
      <c r="BL137" s="20" t="e">
        <f t="shared" si="97"/>
        <v>#N/A</v>
      </c>
      <c r="BM137" s="20" t="e">
        <f t="shared" si="98"/>
        <v>#N/A</v>
      </c>
      <c r="BN137" s="25" t="e">
        <f t="shared" si="99"/>
        <v>#N/A</v>
      </c>
      <c r="BO137" s="26" t="str">
        <f t="shared" si="100"/>
        <v>0</v>
      </c>
      <c r="BP137" s="21" t="e">
        <f t="shared" si="101"/>
        <v>#VALUE!</v>
      </c>
      <c r="BQ137" s="20" t="e">
        <f t="shared" si="102"/>
        <v>#N/A</v>
      </c>
      <c r="BR137" s="20" t="e">
        <v>#N/A</v>
      </c>
      <c r="BS137" s="9" t="e">
        <v>#N/A</v>
      </c>
      <c r="BT137" s="2" t="e">
        <f t="shared" si="103"/>
        <v>#VALUE!</v>
      </c>
      <c r="BU137" s="2" t="e">
        <f t="shared" si="71"/>
        <v>#N/A</v>
      </c>
      <c r="BV137" s="2" t="e">
        <f t="shared" si="72"/>
        <v>#N/A</v>
      </c>
    </row>
    <row r="138" s="2" customFormat="1" ht="22.95" customHeight="1" spans="1:74">
      <c r="A138" s="9" t="str">
        <f t="shared" si="73"/>
        <v>KMO 34Induk</v>
      </c>
      <c r="B138" s="9" t="str">
        <f t="shared" si="74"/>
        <v>KMO 34jurusan 1</v>
      </c>
      <c r="C138" s="9" t="str">
        <f t="shared" si="75"/>
        <v>KMO 34jurusan 2</v>
      </c>
      <c r="D138" s="9" t="str">
        <f t="shared" si="76"/>
        <v>KMO 34jurusan 3</v>
      </c>
      <c r="E138" s="9" t="str">
        <f t="shared" si="77"/>
        <v>KMO 34jurusan 4</v>
      </c>
      <c r="F138" s="10" t="s">
        <v>25</v>
      </c>
      <c r="G138" s="10" t="s">
        <v>8</v>
      </c>
      <c r="H138" s="10" t="s">
        <v>213</v>
      </c>
      <c r="I138" s="10">
        <v>0.699909985</v>
      </c>
      <c r="J138" s="10">
        <v>124.4081954956</v>
      </c>
      <c r="K138" s="10" t="s">
        <v>7465</v>
      </c>
      <c r="L138" s="10" t="s">
        <v>7465</v>
      </c>
      <c r="M138" s="10" t="s">
        <v>7465</v>
      </c>
      <c r="N138" s="14">
        <f t="shared" si="78"/>
        <v>0</v>
      </c>
      <c r="O138" s="15" t="e">
        <f t="shared" si="79"/>
        <v>#VALUE!</v>
      </c>
      <c r="P138" s="15" t="e">
        <f t="shared" si="80"/>
        <v>#VALUE!</v>
      </c>
      <c r="Q138" s="17" t="e">
        <f>VLOOKUP($A138,'DATA PENGUKURAN GARDU'!$A:$BS,42,0)</f>
        <v>#N/A</v>
      </c>
      <c r="R138" s="18" t="e">
        <f t="shared" si="81"/>
        <v>#N/A</v>
      </c>
      <c r="S138" s="17" t="e">
        <f>VLOOKUP($A138,'DATA PENGUKURAN GARDU'!$A:$BS,44,0)</f>
        <v>#N/A</v>
      </c>
      <c r="T138" s="18" t="e">
        <f t="shared" si="82"/>
        <v>#N/A</v>
      </c>
      <c r="U138" s="17" t="e">
        <f>VLOOKUP($A138,'DATA PENGUKURAN GARDU'!$A:$BS,46,0)</f>
        <v>#N/A</v>
      </c>
      <c r="V138" s="18" t="e">
        <f t="shared" si="83"/>
        <v>#N/A</v>
      </c>
      <c r="W138" s="17" t="e">
        <f>VLOOKUP($A138,'DATA PENGUKURAN GARDU'!$A:$BS,48,0)</f>
        <v>#N/A</v>
      </c>
      <c r="X138" s="17" t="e">
        <f>VLOOKUP($A138,'DATA PENGUKURAN GARDU'!$A:$BS,53,0)</f>
        <v>#N/A</v>
      </c>
      <c r="Y138" s="17" t="e">
        <f>VLOOKUP($A138,'DATA PENGUKURAN GARDU'!$A:$BS,54,0)</f>
        <v>#N/A</v>
      </c>
      <c r="Z138" s="17" t="e">
        <f>VLOOKUP($A138,'DATA PENGUKURAN GARDU'!$A:$BS,55,0)</f>
        <v>#N/A</v>
      </c>
      <c r="AA138" s="20" t="e">
        <f>VLOOKUP($B138,'DATA PENGUKURAN GARDU'!$A:$BS,42,0)</f>
        <v>#N/A</v>
      </c>
      <c r="AB138" s="21" t="e">
        <f t="shared" si="84"/>
        <v>#N/A</v>
      </c>
      <c r="AC138" s="20" t="e">
        <f>VLOOKUP($B138,'DATA PENGUKURAN GARDU'!$A:$BS,44,0)</f>
        <v>#N/A</v>
      </c>
      <c r="AD138" s="21" t="e">
        <f t="shared" si="85"/>
        <v>#N/A</v>
      </c>
      <c r="AE138" s="20" t="e">
        <f>VLOOKUP($B138,'DATA PENGUKURAN GARDU'!$A:$BS,46,0)</f>
        <v>#N/A</v>
      </c>
      <c r="AF138" s="21" t="e">
        <f t="shared" si="86"/>
        <v>#N/A</v>
      </c>
      <c r="AG138" s="20" t="e">
        <f>VLOOKUP($B138,'DATA PENGUKURAN GARDU'!$A:$BS,46,0)</f>
        <v>#N/A</v>
      </c>
      <c r="AH138" s="20" t="e">
        <f>VLOOKUP($B138,'DATA PENGUKURAN GARDU'!$A:$BS,53,0)</f>
        <v>#N/A</v>
      </c>
      <c r="AI138" s="20" t="e">
        <f>VLOOKUP($B138,'DATA PENGUKURAN GARDU'!$A:$BS,54,0)</f>
        <v>#N/A</v>
      </c>
      <c r="AJ138" s="17" t="e">
        <f>VLOOKUP($C138,'DATA PENGUKURAN GARDU'!$A:$BS,42,0)</f>
        <v>#N/A</v>
      </c>
      <c r="AK138" s="23" t="e">
        <f t="shared" si="87"/>
        <v>#N/A</v>
      </c>
      <c r="AL138" s="17" t="e">
        <f>VLOOKUP($C138,'DATA PENGUKURAN GARDU'!$A:$BS,44,0)</f>
        <v>#N/A</v>
      </c>
      <c r="AM138" s="23" t="e">
        <f t="shared" si="88"/>
        <v>#N/A</v>
      </c>
      <c r="AN138" s="17" t="e">
        <f>VLOOKUP($C138,'DATA PENGUKURAN GARDU'!$A:$BS,46,0)</f>
        <v>#N/A</v>
      </c>
      <c r="AO138" s="23" t="e">
        <f t="shared" si="89"/>
        <v>#N/A</v>
      </c>
      <c r="AP138" s="17" t="e">
        <f>VLOOKUP($C138,'DATA PENGUKURAN GARDU'!$A:$BS,46,0)</f>
        <v>#N/A</v>
      </c>
      <c r="AQ138" s="17" t="e">
        <f>VLOOKUP($C138,'DATA PENGUKURAN GARDU'!$A:$BS,53,0)</f>
        <v>#N/A</v>
      </c>
      <c r="AR138" s="17" t="e">
        <f>VLOOKUP($C138,'DATA PENGUKURAN GARDU'!$A:$BS,54,0)</f>
        <v>#N/A</v>
      </c>
      <c r="AS138" s="20" t="e">
        <f>VLOOKUP($D138,'DATA PENGUKURAN GARDU'!$A:$BS,42,0)</f>
        <v>#N/A</v>
      </c>
      <c r="AT138" s="21" t="e">
        <f t="shared" si="90"/>
        <v>#N/A</v>
      </c>
      <c r="AU138" s="20" t="e">
        <f>VLOOKUP($D138,'DATA PENGUKURAN GARDU'!$A:$BS,44,0)</f>
        <v>#N/A</v>
      </c>
      <c r="AV138" s="21" t="e">
        <f t="shared" si="91"/>
        <v>#N/A</v>
      </c>
      <c r="AW138" s="20" t="e">
        <f>VLOOKUP($D138,'DATA PENGUKURAN GARDU'!$A:$BS,46,0)</f>
        <v>#N/A</v>
      </c>
      <c r="AX138" s="21" t="e">
        <f t="shared" si="92"/>
        <v>#N/A</v>
      </c>
      <c r="AY138" s="20" t="e">
        <f>VLOOKUP($D138,'DATA PENGUKURAN GARDU'!$A:$BS,46,0)</f>
        <v>#N/A</v>
      </c>
      <c r="AZ138" s="20" t="e">
        <f>VLOOKUP($D138,'DATA PENGUKURAN GARDU'!$A:$BS,53,0)</f>
        <v>#N/A</v>
      </c>
      <c r="BA138" s="20" t="e">
        <f>VLOOKUP($D138,'DATA PENGUKURAN GARDU'!$A:$BS,54,0)</f>
        <v>#N/A</v>
      </c>
      <c r="BB138" s="17" t="e">
        <f>VLOOKUP($E138,'DATA PENGUKURAN GARDU'!$A:$BS,42,0)</f>
        <v>#N/A</v>
      </c>
      <c r="BC138" s="23" t="e">
        <f t="shared" si="93"/>
        <v>#N/A</v>
      </c>
      <c r="BD138" s="17" t="e">
        <f>VLOOKUP($E138,'DATA PENGUKURAN GARDU'!$A:$BS,44,0)</f>
        <v>#N/A</v>
      </c>
      <c r="BE138" s="23" t="e">
        <f t="shared" si="94"/>
        <v>#N/A</v>
      </c>
      <c r="BF138" s="17" t="e">
        <f>VLOOKUP($E138,'DATA PENGUKURAN GARDU'!$A:$BS,46,0)</f>
        <v>#N/A</v>
      </c>
      <c r="BG138" s="23" t="e">
        <f t="shared" si="95"/>
        <v>#N/A</v>
      </c>
      <c r="BH138" s="17" t="e">
        <f>VLOOKUP($E138,'DATA PENGUKURAN GARDU'!$A:$BS,46,0)</f>
        <v>#N/A</v>
      </c>
      <c r="BI138" s="17" t="e">
        <f>VLOOKUP($E138,'DATA PENGUKURAN GARDU'!$A:$BS,53,0)</f>
        <v>#N/A</v>
      </c>
      <c r="BJ138" s="17" t="e">
        <f>VLOOKUP($E138,'DATA PENGUKURAN GARDU'!$A:$BS,54,0)</f>
        <v>#N/A</v>
      </c>
      <c r="BK138" s="20" t="e">
        <f t="shared" si="96"/>
        <v>#N/A</v>
      </c>
      <c r="BL138" s="20" t="e">
        <f t="shared" si="97"/>
        <v>#N/A</v>
      </c>
      <c r="BM138" s="20" t="e">
        <f t="shared" si="98"/>
        <v>#N/A</v>
      </c>
      <c r="BN138" s="25" t="e">
        <f t="shared" si="99"/>
        <v>#N/A</v>
      </c>
      <c r="BO138" s="26" t="str">
        <f t="shared" si="100"/>
        <v>0</v>
      </c>
      <c r="BP138" s="21" t="e">
        <f t="shared" si="101"/>
        <v>#VALUE!</v>
      </c>
      <c r="BQ138" s="20" t="e">
        <f t="shared" si="102"/>
        <v>#N/A</v>
      </c>
      <c r="BR138" s="20" t="e">
        <v>#N/A</v>
      </c>
      <c r="BS138" s="9" t="e">
        <v>#N/A</v>
      </c>
      <c r="BT138" s="2" t="e">
        <f t="shared" si="103"/>
        <v>#VALUE!</v>
      </c>
      <c r="BU138" s="2" t="e">
        <f t="shared" si="71"/>
        <v>#N/A</v>
      </c>
      <c r="BV138" s="2" t="e">
        <f t="shared" si="72"/>
        <v>#N/A</v>
      </c>
    </row>
    <row r="139" s="2" customFormat="1" ht="22.95" customHeight="1" spans="1:74">
      <c r="A139" s="9" t="str">
        <f t="shared" si="73"/>
        <v>KMO 35Induk</v>
      </c>
      <c r="B139" s="9" t="str">
        <f t="shared" si="74"/>
        <v>KMO 35jurusan 1</v>
      </c>
      <c r="C139" s="9" t="str">
        <f t="shared" si="75"/>
        <v>KMO 35jurusan 2</v>
      </c>
      <c r="D139" s="9" t="str">
        <f t="shared" si="76"/>
        <v>KMO 35jurusan 3</v>
      </c>
      <c r="E139" s="9" t="str">
        <f t="shared" si="77"/>
        <v>KMO 35jurusan 4</v>
      </c>
      <c r="F139" s="10" t="s">
        <v>25</v>
      </c>
      <c r="G139" s="10" t="s">
        <v>8</v>
      </c>
      <c r="H139" s="10" t="s">
        <v>214</v>
      </c>
      <c r="I139" s="10">
        <v>0.691792011</v>
      </c>
      <c r="J139" s="10">
        <v>124.4070510864</v>
      </c>
      <c r="K139" s="10" t="s">
        <v>7465</v>
      </c>
      <c r="L139" s="10" t="s">
        <v>7465</v>
      </c>
      <c r="M139" s="10" t="s">
        <v>7465</v>
      </c>
      <c r="N139" s="14">
        <f t="shared" si="78"/>
        <v>0</v>
      </c>
      <c r="O139" s="15" t="e">
        <f t="shared" si="79"/>
        <v>#VALUE!</v>
      </c>
      <c r="P139" s="15" t="e">
        <f t="shared" si="80"/>
        <v>#VALUE!</v>
      </c>
      <c r="Q139" s="17" t="e">
        <f>VLOOKUP($A139,'DATA PENGUKURAN GARDU'!$A:$BS,42,0)</f>
        <v>#N/A</v>
      </c>
      <c r="R139" s="18" t="e">
        <f t="shared" si="81"/>
        <v>#N/A</v>
      </c>
      <c r="S139" s="17" t="e">
        <f>VLOOKUP($A139,'DATA PENGUKURAN GARDU'!$A:$BS,44,0)</f>
        <v>#N/A</v>
      </c>
      <c r="T139" s="18" t="e">
        <f t="shared" si="82"/>
        <v>#N/A</v>
      </c>
      <c r="U139" s="17" t="e">
        <f>VLOOKUP($A139,'DATA PENGUKURAN GARDU'!$A:$BS,46,0)</f>
        <v>#N/A</v>
      </c>
      <c r="V139" s="18" t="e">
        <f t="shared" si="83"/>
        <v>#N/A</v>
      </c>
      <c r="W139" s="17" t="e">
        <f>VLOOKUP($A139,'DATA PENGUKURAN GARDU'!$A:$BS,48,0)</f>
        <v>#N/A</v>
      </c>
      <c r="X139" s="17" t="e">
        <f>VLOOKUP($A139,'DATA PENGUKURAN GARDU'!$A:$BS,53,0)</f>
        <v>#N/A</v>
      </c>
      <c r="Y139" s="17" t="e">
        <f>VLOOKUP($A139,'DATA PENGUKURAN GARDU'!$A:$BS,54,0)</f>
        <v>#N/A</v>
      </c>
      <c r="Z139" s="17" t="e">
        <f>VLOOKUP($A139,'DATA PENGUKURAN GARDU'!$A:$BS,55,0)</f>
        <v>#N/A</v>
      </c>
      <c r="AA139" s="20" t="e">
        <f>VLOOKUP($B139,'DATA PENGUKURAN GARDU'!$A:$BS,42,0)</f>
        <v>#N/A</v>
      </c>
      <c r="AB139" s="21" t="e">
        <f t="shared" si="84"/>
        <v>#N/A</v>
      </c>
      <c r="AC139" s="20" t="e">
        <f>VLOOKUP($B139,'DATA PENGUKURAN GARDU'!$A:$BS,44,0)</f>
        <v>#N/A</v>
      </c>
      <c r="AD139" s="21" t="e">
        <f t="shared" si="85"/>
        <v>#N/A</v>
      </c>
      <c r="AE139" s="20" t="e">
        <f>VLOOKUP($B139,'DATA PENGUKURAN GARDU'!$A:$BS,46,0)</f>
        <v>#N/A</v>
      </c>
      <c r="AF139" s="21" t="e">
        <f t="shared" si="86"/>
        <v>#N/A</v>
      </c>
      <c r="AG139" s="20" t="e">
        <f>VLOOKUP($B139,'DATA PENGUKURAN GARDU'!$A:$BS,46,0)</f>
        <v>#N/A</v>
      </c>
      <c r="AH139" s="20" t="e">
        <f>VLOOKUP($B139,'DATA PENGUKURAN GARDU'!$A:$BS,53,0)</f>
        <v>#N/A</v>
      </c>
      <c r="AI139" s="20" t="e">
        <f>VLOOKUP($B139,'DATA PENGUKURAN GARDU'!$A:$BS,54,0)</f>
        <v>#N/A</v>
      </c>
      <c r="AJ139" s="17" t="e">
        <f>VLOOKUP($C139,'DATA PENGUKURAN GARDU'!$A:$BS,42,0)</f>
        <v>#N/A</v>
      </c>
      <c r="AK139" s="23" t="e">
        <f t="shared" si="87"/>
        <v>#N/A</v>
      </c>
      <c r="AL139" s="17" t="e">
        <f>VLOOKUP($C139,'DATA PENGUKURAN GARDU'!$A:$BS,44,0)</f>
        <v>#N/A</v>
      </c>
      <c r="AM139" s="23" t="e">
        <f t="shared" si="88"/>
        <v>#N/A</v>
      </c>
      <c r="AN139" s="17" t="e">
        <f>VLOOKUP($C139,'DATA PENGUKURAN GARDU'!$A:$BS,46,0)</f>
        <v>#N/A</v>
      </c>
      <c r="AO139" s="23" t="e">
        <f t="shared" si="89"/>
        <v>#N/A</v>
      </c>
      <c r="AP139" s="17" t="e">
        <f>VLOOKUP($C139,'DATA PENGUKURAN GARDU'!$A:$BS,46,0)</f>
        <v>#N/A</v>
      </c>
      <c r="AQ139" s="17" t="e">
        <f>VLOOKUP($C139,'DATA PENGUKURAN GARDU'!$A:$BS,53,0)</f>
        <v>#N/A</v>
      </c>
      <c r="AR139" s="17" t="e">
        <f>VLOOKUP($C139,'DATA PENGUKURAN GARDU'!$A:$BS,54,0)</f>
        <v>#N/A</v>
      </c>
      <c r="AS139" s="20" t="e">
        <f>VLOOKUP($D139,'DATA PENGUKURAN GARDU'!$A:$BS,42,0)</f>
        <v>#N/A</v>
      </c>
      <c r="AT139" s="21" t="e">
        <f t="shared" si="90"/>
        <v>#N/A</v>
      </c>
      <c r="AU139" s="20" t="e">
        <f>VLOOKUP($D139,'DATA PENGUKURAN GARDU'!$A:$BS,44,0)</f>
        <v>#N/A</v>
      </c>
      <c r="AV139" s="21" t="e">
        <f t="shared" si="91"/>
        <v>#N/A</v>
      </c>
      <c r="AW139" s="20" t="e">
        <f>VLOOKUP($D139,'DATA PENGUKURAN GARDU'!$A:$BS,46,0)</f>
        <v>#N/A</v>
      </c>
      <c r="AX139" s="21" t="e">
        <f t="shared" si="92"/>
        <v>#N/A</v>
      </c>
      <c r="AY139" s="20" t="e">
        <f>VLOOKUP($D139,'DATA PENGUKURAN GARDU'!$A:$BS,46,0)</f>
        <v>#N/A</v>
      </c>
      <c r="AZ139" s="20" t="e">
        <f>VLOOKUP($D139,'DATA PENGUKURAN GARDU'!$A:$BS,53,0)</f>
        <v>#N/A</v>
      </c>
      <c r="BA139" s="20" t="e">
        <f>VLOOKUP($D139,'DATA PENGUKURAN GARDU'!$A:$BS,54,0)</f>
        <v>#N/A</v>
      </c>
      <c r="BB139" s="17" t="e">
        <f>VLOOKUP($E139,'DATA PENGUKURAN GARDU'!$A:$BS,42,0)</f>
        <v>#N/A</v>
      </c>
      <c r="BC139" s="23" t="e">
        <f t="shared" si="93"/>
        <v>#N/A</v>
      </c>
      <c r="BD139" s="17" t="e">
        <f>VLOOKUP($E139,'DATA PENGUKURAN GARDU'!$A:$BS,44,0)</f>
        <v>#N/A</v>
      </c>
      <c r="BE139" s="23" t="e">
        <f t="shared" si="94"/>
        <v>#N/A</v>
      </c>
      <c r="BF139" s="17" t="e">
        <f>VLOOKUP($E139,'DATA PENGUKURAN GARDU'!$A:$BS,46,0)</f>
        <v>#N/A</v>
      </c>
      <c r="BG139" s="23" t="e">
        <f t="shared" si="95"/>
        <v>#N/A</v>
      </c>
      <c r="BH139" s="17" t="e">
        <f>VLOOKUP($E139,'DATA PENGUKURAN GARDU'!$A:$BS,46,0)</f>
        <v>#N/A</v>
      </c>
      <c r="BI139" s="17" t="e">
        <f>VLOOKUP($E139,'DATA PENGUKURAN GARDU'!$A:$BS,53,0)</f>
        <v>#N/A</v>
      </c>
      <c r="BJ139" s="17" t="e">
        <f>VLOOKUP($E139,'DATA PENGUKURAN GARDU'!$A:$BS,54,0)</f>
        <v>#N/A</v>
      </c>
      <c r="BK139" s="20" t="e">
        <f t="shared" si="96"/>
        <v>#N/A</v>
      </c>
      <c r="BL139" s="20" t="e">
        <f t="shared" si="97"/>
        <v>#N/A</v>
      </c>
      <c r="BM139" s="20" t="e">
        <f t="shared" si="98"/>
        <v>#N/A</v>
      </c>
      <c r="BN139" s="25" t="e">
        <f t="shared" si="99"/>
        <v>#N/A</v>
      </c>
      <c r="BO139" s="26" t="str">
        <f t="shared" si="100"/>
        <v>0</v>
      </c>
      <c r="BP139" s="21" t="e">
        <f t="shared" si="101"/>
        <v>#VALUE!</v>
      </c>
      <c r="BQ139" s="20" t="e">
        <f t="shared" si="102"/>
        <v>#N/A</v>
      </c>
      <c r="BR139" s="20" t="e">
        <v>#N/A</v>
      </c>
      <c r="BS139" s="9" t="e">
        <v>#N/A</v>
      </c>
      <c r="BT139" s="2" t="e">
        <f t="shared" si="103"/>
        <v>#VALUE!</v>
      </c>
      <c r="BU139" s="2" t="e">
        <f t="shared" si="71"/>
        <v>#N/A</v>
      </c>
      <c r="BV139" s="2" t="e">
        <f t="shared" si="72"/>
        <v>#N/A</v>
      </c>
    </row>
    <row r="140" s="2" customFormat="1" ht="22.95" customHeight="1" spans="1:74">
      <c r="A140" s="9" t="str">
        <f t="shared" si="73"/>
        <v>KMO 61Induk</v>
      </c>
      <c r="B140" s="9" t="str">
        <f t="shared" si="74"/>
        <v>KMO 61jurusan 1</v>
      </c>
      <c r="C140" s="9" t="str">
        <f t="shared" si="75"/>
        <v>KMO 61jurusan 2</v>
      </c>
      <c r="D140" s="9" t="str">
        <f t="shared" si="76"/>
        <v>KMO 61jurusan 3</v>
      </c>
      <c r="E140" s="9" t="str">
        <f t="shared" si="77"/>
        <v>KMO 61jurusan 4</v>
      </c>
      <c r="F140" s="10" t="s">
        <v>33</v>
      </c>
      <c r="G140" s="10" t="s">
        <v>8</v>
      </c>
      <c r="H140" s="10" t="s">
        <v>215</v>
      </c>
      <c r="I140" s="10">
        <v>0.593609989</v>
      </c>
      <c r="J140" s="10">
        <v>124.5252609253</v>
      </c>
      <c r="K140" s="10" t="s">
        <v>7465</v>
      </c>
      <c r="L140" s="10" t="s">
        <v>7465</v>
      </c>
      <c r="M140" s="10" t="s">
        <v>7465</v>
      </c>
      <c r="N140" s="14">
        <f t="shared" si="78"/>
        <v>0</v>
      </c>
      <c r="O140" s="15" t="e">
        <f t="shared" si="79"/>
        <v>#VALUE!</v>
      </c>
      <c r="P140" s="15" t="e">
        <f t="shared" si="80"/>
        <v>#VALUE!</v>
      </c>
      <c r="Q140" s="17" t="e">
        <f>VLOOKUP($A140,'DATA PENGUKURAN GARDU'!$A:$BS,42,0)</f>
        <v>#N/A</v>
      </c>
      <c r="R140" s="18" t="e">
        <f t="shared" si="81"/>
        <v>#N/A</v>
      </c>
      <c r="S140" s="17" t="e">
        <f>VLOOKUP($A140,'DATA PENGUKURAN GARDU'!$A:$BS,44,0)</f>
        <v>#N/A</v>
      </c>
      <c r="T140" s="18" t="e">
        <f t="shared" si="82"/>
        <v>#N/A</v>
      </c>
      <c r="U140" s="17" t="e">
        <f>VLOOKUP($A140,'DATA PENGUKURAN GARDU'!$A:$BS,46,0)</f>
        <v>#N/A</v>
      </c>
      <c r="V140" s="18" t="e">
        <f t="shared" si="83"/>
        <v>#N/A</v>
      </c>
      <c r="W140" s="17" t="e">
        <f>VLOOKUP($A140,'DATA PENGUKURAN GARDU'!$A:$BS,48,0)</f>
        <v>#N/A</v>
      </c>
      <c r="X140" s="17" t="e">
        <f>VLOOKUP($A140,'DATA PENGUKURAN GARDU'!$A:$BS,53,0)</f>
        <v>#N/A</v>
      </c>
      <c r="Y140" s="17" t="e">
        <f>VLOOKUP($A140,'DATA PENGUKURAN GARDU'!$A:$BS,54,0)</f>
        <v>#N/A</v>
      </c>
      <c r="Z140" s="17" t="e">
        <f>VLOOKUP($A140,'DATA PENGUKURAN GARDU'!$A:$BS,55,0)</f>
        <v>#N/A</v>
      </c>
      <c r="AA140" s="20" t="e">
        <f>VLOOKUP($B140,'DATA PENGUKURAN GARDU'!$A:$BS,42,0)</f>
        <v>#N/A</v>
      </c>
      <c r="AB140" s="21" t="e">
        <f t="shared" si="84"/>
        <v>#N/A</v>
      </c>
      <c r="AC140" s="20" t="e">
        <f>VLOOKUP($B140,'DATA PENGUKURAN GARDU'!$A:$BS,44,0)</f>
        <v>#N/A</v>
      </c>
      <c r="AD140" s="21" t="e">
        <f t="shared" si="85"/>
        <v>#N/A</v>
      </c>
      <c r="AE140" s="20" t="e">
        <f>VLOOKUP($B140,'DATA PENGUKURAN GARDU'!$A:$BS,46,0)</f>
        <v>#N/A</v>
      </c>
      <c r="AF140" s="21" t="e">
        <f t="shared" si="86"/>
        <v>#N/A</v>
      </c>
      <c r="AG140" s="20" t="e">
        <f>VLOOKUP($B140,'DATA PENGUKURAN GARDU'!$A:$BS,46,0)</f>
        <v>#N/A</v>
      </c>
      <c r="AH140" s="20" t="e">
        <f>VLOOKUP($B140,'DATA PENGUKURAN GARDU'!$A:$BS,53,0)</f>
        <v>#N/A</v>
      </c>
      <c r="AI140" s="20" t="e">
        <f>VLOOKUP($B140,'DATA PENGUKURAN GARDU'!$A:$BS,54,0)</f>
        <v>#N/A</v>
      </c>
      <c r="AJ140" s="17" t="e">
        <f>VLOOKUP($C140,'DATA PENGUKURAN GARDU'!$A:$BS,42,0)</f>
        <v>#N/A</v>
      </c>
      <c r="AK140" s="23" t="e">
        <f t="shared" si="87"/>
        <v>#N/A</v>
      </c>
      <c r="AL140" s="17" t="e">
        <f>VLOOKUP($C140,'DATA PENGUKURAN GARDU'!$A:$BS,44,0)</f>
        <v>#N/A</v>
      </c>
      <c r="AM140" s="23" t="e">
        <f t="shared" si="88"/>
        <v>#N/A</v>
      </c>
      <c r="AN140" s="17" t="e">
        <f>VLOOKUP($C140,'DATA PENGUKURAN GARDU'!$A:$BS,46,0)</f>
        <v>#N/A</v>
      </c>
      <c r="AO140" s="23" t="e">
        <f t="shared" si="89"/>
        <v>#N/A</v>
      </c>
      <c r="AP140" s="17" t="e">
        <f>VLOOKUP($C140,'DATA PENGUKURAN GARDU'!$A:$BS,46,0)</f>
        <v>#N/A</v>
      </c>
      <c r="AQ140" s="17" t="e">
        <f>VLOOKUP($C140,'DATA PENGUKURAN GARDU'!$A:$BS,53,0)</f>
        <v>#N/A</v>
      </c>
      <c r="AR140" s="17" t="e">
        <f>VLOOKUP($C140,'DATA PENGUKURAN GARDU'!$A:$BS,54,0)</f>
        <v>#N/A</v>
      </c>
      <c r="AS140" s="20" t="e">
        <f>VLOOKUP($D140,'DATA PENGUKURAN GARDU'!$A:$BS,42,0)</f>
        <v>#N/A</v>
      </c>
      <c r="AT140" s="21" t="e">
        <f t="shared" si="90"/>
        <v>#N/A</v>
      </c>
      <c r="AU140" s="20" t="e">
        <f>VLOOKUP($D140,'DATA PENGUKURAN GARDU'!$A:$BS,44,0)</f>
        <v>#N/A</v>
      </c>
      <c r="AV140" s="21" t="e">
        <f t="shared" si="91"/>
        <v>#N/A</v>
      </c>
      <c r="AW140" s="20" t="e">
        <f>VLOOKUP($D140,'DATA PENGUKURAN GARDU'!$A:$BS,46,0)</f>
        <v>#N/A</v>
      </c>
      <c r="AX140" s="21" t="e">
        <f t="shared" si="92"/>
        <v>#N/A</v>
      </c>
      <c r="AY140" s="20" t="e">
        <f>VLOOKUP($D140,'DATA PENGUKURAN GARDU'!$A:$BS,46,0)</f>
        <v>#N/A</v>
      </c>
      <c r="AZ140" s="20" t="e">
        <f>VLOOKUP($D140,'DATA PENGUKURAN GARDU'!$A:$BS,53,0)</f>
        <v>#N/A</v>
      </c>
      <c r="BA140" s="20" t="e">
        <f>VLOOKUP($D140,'DATA PENGUKURAN GARDU'!$A:$BS,54,0)</f>
        <v>#N/A</v>
      </c>
      <c r="BB140" s="17" t="e">
        <f>VLOOKUP($E140,'DATA PENGUKURAN GARDU'!$A:$BS,42,0)</f>
        <v>#N/A</v>
      </c>
      <c r="BC140" s="23" t="e">
        <f t="shared" si="93"/>
        <v>#N/A</v>
      </c>
      <c r="BD140" s="17" t="e">
        <f>VLOOKUP($E140,'DATA PENGUKURAN GARDU'!$A:$BS,44,0)</f>
        <v>#N/A</v>
      </c>
      <c r="BE140" s="23" t="e">
        <f t="shared" si="94"/>
        <v>#N/A</v>
      </c>
      <c r="BF140" s="17" t="e">
        <f>VLOOKUP($E140,'DATA PENGUKURAN GARDU'!$A:$BS,46,0)</f>
        <v>#N/A</v>
      </c>
      <c r="BG140" s="23" t="e">
        <f t="shared" si="95"/>
        <v>#N/A</v>
      </c>
      <c r="BH140" s="17" t="e">
        <f>VLOOKUP($E140,'DATA PENGUKURAN GARDU'!$A:$BS,46,0)</f>
        <v>#N/A</v>
      </c>
      <c r="BI140" s="17" t="e">
        <f>VLOOKUP($E140,'DATA PENGUKURAN GARDU'!$A:$BS,53,0)</f>
        <v>#N/A</v>
      </c>
      <c r="BJ140" s="17" t="e">
        <f>VLOOKUP($E140,'DATA PENGUKURAN GARDU'!$A:$BS,54,0)</f>
        <v>#N/A</v>
      </c>
      <c r="BK140" s="20" t="e">
        <f t="shared" si="96"/>
        <v>#N/A</v>
      </c>
      <c r="BL140" s="20" t="e">
        <f t="shared" si="97"/>
        <v>#N/A</v>
      </c>
      <c r="BM140" s="20" t="e">
        <f t="shared" si="98"/>
        <v>#N/A</v>
      </c>
      <c r="BN140" s="25" t="e">
        <f t="shared" si="99"/>
        <v>#N/A</v>
      </c>
      <c r="BO140" s="26" t="str">
        <f t="shared" si="100"/>
        <v>0</v>
      </c>
      <c r="BP140" s="21" t="e">
        <f t="shared" si="101"/>
        <v>#VALUE!</v>
      </c>
      <c r="BQ140" s="20" t="e">
        <f t="shared" si="102"/>
        <v>#N/A</v>
      </c>
      <c r="BR140" s="20" t="e">
        <v>#N/A</v>
      </c>
      <c r="BS140" s="9" t="e">
        <v>#N/A</v>
      </c>
      <c r="BT140" s="2" t="e">
        <f t="shared" si="103"/>
        <v>#VALUE!</v>
      </c>
      <c r="BU140" s="2" t="e">
        <f t="shared" si="71"/>
        <v>#N/A</v>
      </c>
      <c r="BV140" s="2" t="e">
        <f t="shared" si="72"/>
        <v>#N/A</v>
      </c>
    </row>
    <row r="141" s="2" customFormat="1" ht="22.95" customHeight="1" spans="1:74">
      <c r="A141" s="9" t="str">
        <f t="shared" si="73"/>
        <v>KMO 68Induk</v>
      </c>
      <c r="B141" s="9" t="str">
        <f t="shared" si="74"/>
        <v>KMO 68jurusan 1</v>
      </c>
      <c r="C141" s="9" t="str">
        <f t="shared" si="75"/>
        <v>KMO 68jurusan 2</v>
      </c>
      <c r="D141" s="9" t="str">
        <f t="shared" si="76"/>
        <v>KMO 68jurusan 3</v>
      </c>
      <c r="E141" s="9" t="str">
        <f t="shared" si="77"/>
        <v>KMO 68jurusan 4</v>
      </c>
      <c r="F141" s="10" t="s">
        <v>118</v>
      </c>
      <c r="G141" s="10" t="s">
        <v>8</v>
      </c>
      <c r="H141" s="10" t="s">
        <v>216</v>
      </c>
      <c r="I141" s="10">
        <v>0.550324023</v>
      </c>
      <c r="J141" s="10">
        <v>124.4888458252</v>
      </c>
      <c r="K141" s="10" t="s">
        <v>7465</v>
      </c>
      <c r="L141" s="10" t="s">
        <v>7465</v>
      </c>
      <c r="M141" s="10" t="s">
        <v>7465</v>
      </c>
      <c r="N141" s="14">
        <f t="shared" si="78"/>
        <v>0</v>
      </c>
      <c r="O141" s="15" t="e">
        <f t="shared" si="79"/>
        <v>#VALUE!</v>
      </c>
      <c r="P141" s="15" t="e">
        <f t="shared" si="80"/>
        <v>#VALUE!</v>
      </c>
      <c r="Q141" s="17" t="e">
        <f>VLOOKUP($A141,'DATA PENGUKURAN GARDU'!$A:$BS,42,0)</f>
        <v>#N/A</v>
      </c>
      <c r="R141" s="18" t="e">
        <f t="shared" si="81"/>
        <v>#N/A</v>
      </c>
      <c r="S141" s="17" t="e">
        <f>VLOOKUP($A141,'DATA PENGUKURAN GARDU'!$A:$BS,44,0)</f>
        <v>#N/A</v>
      </c>
      <c r="T141" s="18" t="e">
        <f t="shared" si="82"/>
        <v>#N/A</v>
      </c>
      <c r="U141" s="17" t="e">
        <f>VLOOKUP($A141,'DATA PENGUKURAN GARDU'!$A:$BS,46,0)</f>
        <v>#N/A</v>
      </c>
      <c r="V141" s="18" t="e">
        <f t="shared" si="83"/>
        <v>#N/A</v>
      </c>
      <c r="W141" s="17" t="e">
        <f>VLOOKUP($A141,'DATA PENGUKURAN GARDU'!$A:$BS,48,0)</f>
        <v>#N/A</v>
      </c>
      <c r="X141" s="17" t="e">
        <f>VLOOKUP($A141,'DATA PENGUKURAN GARDU'!$A:$BS,53,0)</f>
        <v>#N/A</v>
      </c>
      <c r="Y141" s="17" t="e">
        <f>VLOOKUP($A141,'DATA PENGUKURAN GARDU'!$A:$BS,54,0)</f>
        <v>#N/A</v>
      </c>
      <c r="Z141" s="17" t="e">
        <f>VLOOKUP($A141,'DATA PENGUKURAN GARDU'!$A:$BS,55,0)</f>
        <v>#N/A</v>
      </c>
      <c r="AA141" s="20" t="e">
        <f>VLOOKUP($B141,'DATA PENGUKURAN GARDU'!$A:$BS,42,0)</f>
        <v>#N/A</v>
      </c>
      <c r="AB141" s="21" t="e">
        <f t="shared" si="84"/>
        <v>#N/A</v>
      </c>
      <c r="AC141" s="20" t="e">
        <f>VLOOKUP($B141,'DATA PENGUKURAN GARDU'!$A:$BS,44,0)</f>
        <v>#N/A</v>
      </c>
      <c r="AD141" s="21" t="e">
        <f t="shared" si="85"/>
        <v>#N/A</v>
      </c>
      <c r="AE141" s="20" t="e">
        <f>VLOOKUP($B141,'DATA PENGUKURAN GARDU'!$A:$BS,46,0)</f>
        <v>#N/A</v>
      </c>
      <c r="AF141" s="21" t="e">
        <f t="shared" si="86"/>
        <v>#N/A</v>
      </c>
      <c r="AG141" s="20" t="e">
        <f>VLOOKUP($B141,'DATA PENGUKURAN GARDU'!$A:$BS,46,0)</f>
        <v>#N/A</v>
      </c>
      <c r="AH141" s="20" t="e">
        <f>VLOOKUP($B141,'DATA PENGUKURAN GARDU'!$A:$BS,53,0)</f>
        <v>#N/A</v>
      </c>
      <c r="AI141" s="20" t="e">
        <f>VLOOKUP($B141,'DATA PENGUKURAN GARDU'!$A:$BS,54,0)</f>
        <v>#N/A</v>
      </c>
      <c r="AJ141" s="17" t="e">
        <f>VLOOKUP($C141,'DATA PENGUKURAN GARDU'!$A:$BS,42,0)</f>
        <v>#N/A</v>
      </c>
      <c r="AK141" s="23" t="e">
        <f t="shared" si="87"/>
        <v>#N/A</v>
      </c>
      <c r="AL141" s="17" t="e">
        <f>VLOOKUP($C141,'DATA PENGUKURAN GARDU'!$A:$BS,44,0)</f>
        <v>#N/A</v>
      </c>
      <c r="AM141" s="23" t="e">
        <f t="shared" si="88"/>
        <v>#N/A</v>
      </c>
      <c r="AN141" s="17" t="e">
        <f>VLOOKUP($C141,'DATA PENGUKURAN GARDU'!$A:$BS,46,0)</f>
        <v>#N/A</v>
      </c>
      <c r="AO141" s="23" t="e">
        <f t="shared" si="89"/>
        <v>#N/A</v>
      </c>
      <c r="AP141" s="17" t="e">
        <f>VLOOKUP($C141,'DATA PENGUKURAN GARDU'!$A:$BS,46,0)</f>
        <v>#N/A</v>
      </c>
      <c r="AQ141" s="17" t="e">
        <f>VLOOKUP($C141,'DATA PENGUKURAN GARDU'!$A:$BS,53,0)</f>
        <v>#N/A</v>
      </c>
      <c r="AR141" s="17" t="e">
        <f>VLOOKUP($C141,'DATA PENGUKURAN GARDU'!$A:$BS,54,0)</f>
        <v>#N/A</v>
      </c>
      <c r="AS141" s="20" t="e">
        <f>VLOOKUP($D141,'DATA PENGUKURAN GARDU'!$A:$BS,42,0)</f>
        <v>#N/A</v>
      </c>
      <c r="AT141" s="21" t="e">
        <f t="shared" si="90"/>
        <v>#N/A</v>
      </c>
      <c r="AU141" s="20" t="e">
        <f>VLOOKUP($D141,'DATA PENGUKURAN GARDU'!$A:$BS,44,0)</f>
        <v>#N/A</v>
      </c>
      <c r="AV141" s="21" t="e">
        <f t="shared" si="91"/>
        <v>#N/A</v>
      </c>
      <c r="AW141" s="20" t="e">
        <f>VLOOKUP($D141,'DATA PENGUKURAN GARDU'!$A:$BS,46,0)</f>
        <v>#N/A</v>
      </c>
      <c r="AX141" s="21" t="e">
        <f t="shared" si="92"/>
        <v>#N/A</v>
      </c>
      <c r="AY141" s="20" t="e">
        <f>VLOOKUP($D141,'DATA PENGUKURAN GARDU'!$A:$BS,46,0)</f>
        <v>#N/A</v>
      </c>
      <c r="AZ141" s="20" t="e">
        <f>VLOOKUP($D141,'DATA PENGUKURAN GARDU'!$A:$BS,53,0)</f>
        <v>#N/A</v>
      </c>
      <c r="BA141" s="20" t="e">
        <f>VLOOKUP($D141,'DATA PENGUKURAN GARDU'!$A:$BS,54,0)</f>
        <v>#N/A</v>
      </c>
      <c r="BB141" s="17" t="e">
        <f>VLOOKUP($E141,'DATA PENGUKURAN GARDU'!$A:$BS,42,0)</f>
        <v>#N/A</v>
      </c>
      <c r="BC141" s="23" t="e">
        <f t="shared" si="93"/>
        <v>#N/A</v>
      </c>
      <c r="BD141" s="17" t="e">
        <f>VLOOKUP($E141,'DATA PENGUKURAN GARDU'!$A:$BS,44,0)</f>
        <v>#N/A</v>
      </c>
      <c r="BE141" s="23" t="e">
        <f t="shared" si="94"/>
        <v>#N/A</v>
      </c>
      <c r="BF141" s="17" t="e">
        <f>VLOOKUP($E141,'DATA PENGUKURAN GARDU'!$A:$BS,46,0)</f>
        <v>#N/A</v>
      </c>
      <c r="BG141" s="23" t="e">
        <f t="shared" si="95"/>
        <v>#N/A</v>
      </c>
      <c r="BH141" s="17" t="e">
        <f>VLOOKUP($E141,'DATA PENGUKURAN GARDU'!$A:$BS,46,0)</f>
        <v>#N/A</v>
      </c>
      <c r="BI141" s="17" t="e">
        <f>VLOOKUP($E141,'DATA PENGUKURAN GARDU'!$A:$BS,53,0)</f>
        <v>#N/A</v>
      </c>
      <c r="BJ141" s="17" t="e">
        <f>VLOOKUP($E141,'DATA PENGUKURAN GARDU'!$A:$BS,54,0)</f>
        <v>#N/A</v>
      </c>
      <c r="BK141" s="20" t="e">
        <f t="shared" si="96"/>
        <v>#N/A</v>
      </c>
      <c r="BL141" s="20" t="e">
        <f t="shared" si="97"/>
        <v>#N/A</v>
      </c>
      <c r="BM141" s="20" t="e">
        <f t="shared" si="98"/>
        <v>#N/A</v>
      </c>
      <c r="BN141" s="25" t="e">
        <f t="shared" si="99"/>
        <v>#N/A</v>
      </c>
      <c r="BO141" s="26" t="str">
        <f t="shared" si="100"/>
        <v>0</v>
      </c>
      <c r="BP141" s="21" t="e">
        <f t="shared" si="101"/>
        <v>#VALUE!</v>
      </c>
      <c r="BQ141" s="20" t="e">
        <f t="shared" si="102"/>
        <v>#N/A</v>
      </c>
      <c r="BR141" s="20" t="e">
        <v>#N/A</v>
      </c>
      <c r="BS141" s="9" t="e">
        <v>#N/A</v>
      </c>
      <c r="BT141" s="2" t="e">
        <f t="shared" si="103"/>
        <v>#VALUE!</v>
      </c>
      <c r="BU141" s="2" t="e">
        <f t="shared" si="71"/>
        <v>#N/A</v>
      </c>
      <c r="BV141" s="2" t="e">
        <f t="shared" si="72"/>
        <v>#N/A</v>
      </c>
    </row>
    <row r="142" s="2" customFormat="1" ht="22.95" customHeight="1" spans="1:74">
      <c r="A142" s="9" t="str">
        <f t="shared" si="73"/>
        <v>KMO 70Induk</v>
      </c>
      <c r="B142" s="9" t="str">
        <f t="shared" si="74"/>
        <v>KMO 70jurusan 1</v>
      </c>
      <c r="C142" s="9" t="str">
        <f t="shared" si="75"/>
        <v>KMO 70jurusan 2</v>
      </c>
      <c r="D142" s="9" t="str">
        <f t="shared" si="76"/>
        <v>KMO 70jurusan 3</v>
      </c>
      <c r="E142" s="9" t="str">
        <f t="shared" si="77"/>
        <v>KMO 70jurusan 4</v>
      </c>
      <c r="F142" s="10" t="s">
        <v>118</v>
      </c>
      <c r="G142" s="10" t="s">
        <v>8</v>
      </c>
      <c r="H142" s="10" t="s">
        <v>217</v>
      </c>
      <c r="I142" s="10">
        <v>0.545424998</v>
      </c>
      <c r="J142" s="10">
        <v>124.4926376343</v>
      </c>
      <c r="K142" s="10" t="s">
        <v>7465</v>
      </c>
      <c r="L142" s="10" t="s">
        <v>7465</v>
      </c>
      <c r="M142" s="10" t="s">
        <v>7465</v>
      </c>
      <c r="N142" s="14">
        <f t="shared" si="78"/>
        <v>0</v>
      </c>
      <c r="O142" s="15" t="e">
        <f t="shared" si="79"/>
        <v>#VALUE!</v>
      </c>
      <c r="P142" s="15" t="e">
        <f t="shared" si="80"/>
        <v>#VALUE!</v>
      </c>
      <c r="Q142" s="17" t="e">
        <f>VLOOKUP($A142,'DATA PENGUKURAN GARDU'!$A:$BS,42,0)</f>
        <v>#N/A</v>
      </c>
      <c r="R142" s="18" t="e">
        <f t="shared" si="81"/>
        <v>#N/A</v>
      </c>
      <c r="S142" s="17" t="e">
        <f>VLOOKUP($A142,'DATA PENGUKURAN GARDU'!$A:$BS,44,0)</f>
        <v>#N/A</v>
      </c>
      <c r="T142" s="18" t="e">
        <f t="shared" si="82"/>
        <v>#N/A</v>
      </c>
      <c r="U142" s="17" t="e">
        <f>VLOOKUP($A142,'DATA PENGUKURAN GARDU'!$A:$BS,46,0)</f>
        <v>#N/A</v>
      </c>
      <c r="V142" s="18" t="e">
        <f t="shared" si="83"/>
        <v>#N/A</v>
      </c>
      <c r="W142" s="17" t="e">
        <f>VLOOKUP($A142,'DATA PENGUKURAN GARDU'!$A:$BS,48,0)</f>
        <v>#N/A</v>
      </c>
      <c r="X142" s="17" t="e">
        <f>VLOOKUP($A142,'DATA PENGUKURAN GARDU'!$A:$BS,53,0)</f>
        <v>#N/A</v>
      </c>
      <c r="Y142" s="17" t="e">
        <f>VLOOKUP($A142,'DATA PENGUKURAN GARDU'!$A:$BS,54,0)</f>
        <v>#N/A</v>
      </c>
      <c r="Z142" s="17" t="e">
        <f>VLOOKUP($A142,'DATA PENGUKURAN GARDU'!$A:$BS,55,0)</f>
        <v>#N/A</v>
      </c>
      <c r="AA142" s="20" t="e">
        <f>VLOOKUP($B142,'DATA PENGUKURAN GARDU'!$A:$BS,42,0)</f>
        <v>#N/A</v>
      </c>
      <c r="AB142" s="21" t="e">
        <f t="shared" si="84"/>
        <v>#N/A</v>
      </c>
      <c r="AC142" s="20" t="e">
        <f>VLOOKUP($B142,'DATA PENGUKURAN GARDU'!$A:$BS,44,0)</f>
        <v>#N/A</v>
      </c>
      <c r="AD142" s="21" t="e">
        <f t="shared" si="85"/>
        <v>#N/A</v>
      </c>
      <c r="AE142" s="20" t="e">
        <f>VLOOKUP($B142,'DATA PENGUKURAN GARDU'!$A:$BS,46,0)</f>
        <v>#N/A</v>
      </c>
      <c r="AF142" s="21" t="e">
        <f t="shared" si="86"/>
        <v>#N/A</v>
      </c>
      <c r="AG142" s="20" t="e">
        <f>VLOOKUP($B142,'DATA PENGUKURAN GARDU'!$A:$BS,46,0)</f>
        <v>#N/A</v>
      </c>
      <c r="AH142" s="20" t="e">
        <f>VLOOKUP($B142,'DATA PENGUKURAN GARDU'!$A:$BS,53,0)</f>
        <v>#N/A</v>
      </c>
      <c r="AI142" s="20" t="e">
        <f>VLOOKUP($B142,'DATA PENGUKURAN GARDU'!$A:$BS,54,0)</f>
        <v>#N/A</v>
      </c>
      <c r="AJ142" s="17" t="e">
        <f>VLOOKUP($C142,'DATA PENGUKURAN GARDU'!$A:$BS,42,0)</f>
        <v>#N/A</v>
      </c>
      <c r="AK142" s="23" t="e">
        <f t="shared" si="87"/>
        <v>#N/A</v>
      </c>
      <c r="AL142" s="17" t="e">
        <f>VLOOKUP($C142,'DATA PENGUKURAN GARDU'!$A:$BS,44,0)</f>
        <v>#N/A</v>
      </c>
      <c r="AM142" s="23" t="e">
        <f t="shared" si="88"/>
        <v>#N/A</v>
      </c>
      <c r="AN142" s="17" t="e">
        <f>VLOOKUP($C142,'DATA PENGUKURAN GARDU'!$A:$BS,46,0)</f>
        <v>#N/A</v>
      </c>
      <c r="AO142" s="23" t="e">
        <f t="shared" si="89"/>
        <v>#N/A</v>
      </c>
      <c r="AP142" s="17" t="e">
        <f>VLOOKUP($C142,'DATA PENGUKURAN GARDU'!$A:$BS,46,0)</f>
        <v>#N/A</v>
      </c>
      <c r="AQ142" s="17" t="e">
        <f>VLOOKUP($C142,'DATA PENGUKURAN GARDU'!$A:$BS,53,0)</f>
        <v>#N/A</v>
      </c>
      <c r="AR142" s="17" t="e">
        <f>VLOOKUP($C142,'DATA PENGUKURAN GARDU'!$A:$BS,54,0)</f>
        <v>#N/A</v>
      </c>
      <c r="AS142" s="20" t="e">
        <f>VLOOKUP($D142,'DATA PENGUKURAN GARDU'!$A:$BS,42,0)</f>
        <v>#N/A</v>
      </c>
      <c r="AT142" s="21" t="e">
        <f t="shared" si="90"/>
        <v>#N/A</v>
      </c>
      <c r="AU142" s="20" t="e">
        <f>VLOOKUP($D142,'DATA PENGUKURAN GARDU'!$A:$BS,44,0)</f>
        <v>#N/A</v>
      </c>
      <c r="AV142" s="21" t="e">
        <f t="shared" si="91"/>
        <v>#N/A</v>
      </c>
      <c r="AW142" s="20" t="e">
        <f>VLOOKUP($D142,'DATA PENGUKURAN GARDU'!$A:$BS,46,0)</f>
        <v>#N/A</v>
      </c>
      <c r="AX142" s="21" t="e">
        <f t="shared" si="92"/>
        <v>#N/A</v>
      </c>
      <c r="AY142" s="20" t="e">
        <f>VLOOKUP($D142,'DATA PENGUKURAN GARDU'!$A:$BS,46,0)</f>
        <v>#N/A</v>
      </c>
      <c r="AZ142" s="20" t="e">
        <f>VLOOKUP($D142,'DATA PENGUKURAN GARDU'!$A:$BS,53,0)</f>
        <v>#N/A</v>
      </c>
      <c r="BA142" s="20" t="e">
        <f>VLOOKUP($D142,'DATA PENGUKURAN GARDU'!$A:$BS,54,0)</f>
        <v>#N/A</v>
      </c>
      <c r="BB142" s="17" t="e">
        <f>VLOOKUP($E142,'DATA PENGUKURAN GARDU'!$A:$BS,42,0)</f>
        <v>#N/A</v>
      </c>
      <c r="BC142" s="23" t="e">
        <f t="shared" si="93"/>
        <v>#N/A</v>
      </c>
      <c r="BD142" s="17" t="e">
        <f>VLOOKUP($E142,'DATA PENGUKURAN GARDU'!$A:$BS,44,0)</f>
        <v>#N/A</v>
      </c>
      <c r="BE142" s="23" t="e">
        <f t="shared" si="94"/>
        <v>#N/A</v>
      </c>
      <c r="BF142" s="17" t="e">
        <f>VLOOKUP($E142,'DATA PENGUKURAN GARDU'!$A:$BS,46,0)</f>
        <v>#N/A</v>
      </c>
      <c r="BG142" s="23" t="e">
        <f t="shared" si="95"/>
        <v>#N/A</v>
      </c>
      <c r="BH142" s="17" t="e">
        <f>VLOOKUP($E142,'DATA PENGUKURAN GARDU'!$A:$BS,46,0)</f>
        <v>#N/A</v>
      </c>
      <c r="BI142" s="17" t="e">
        <f>VLOOKUP($E142,'DATA PENGUKURAN GARDU'!$A:$BS,53,0)</f>
        <v>#N/A</v>
      </c>
      <c r="BJ142" s="17" t="e">
        <f>VLOOKUP($E142,'DATA PENGUKURAN GARDU'!$A:$BS,54,0)</f>
        <v>#N/A</v>
      </c>
      <c r="BK142" s="20" t="e">
        <f t="shared" si="96"/>
        <v>#N/A</v>
      </c>
      <c r="BL142" s="20" t="e">
        <f t="shared" si="97"/>
        <v>#N/A</v>
      </c>
      <c r="BM142" s="20" t="e">
        <f t="shared" si="98"/>
        <v>#N/A</v>
      </c>
      <c r="BN142" s="25" t="e">
        <f t="shared" si="99"/>
        <v>#N/A</v>
      </c>
      <c r="BO142" s="26" t="str">
        <f t="shared" si="100"/>
        <v>0</v>
      </c>
      <c r="BP142" s="21" t="e">
        <f t="shared" si="101"/>
        <v>#VALUE!</v>
      </c>
      <c r="BQ142" s="20" t="e">
        <f t="shared" si="102"/>
        <v>#N/A</v>
      </c>
      <c r="BR142" s="20" t="e">
        <v>#N/A</v>
      </c>
      <c r="BS142" s="9" t="e">
        <v>#N/A</v>
      </c>
      <c r="BT142" s="2" t="e">
        <f t="shared" si="103"/>
        <v>#VALUE!</v>
      </c>
      <c r="BU142" s="2" t="e">
        <f t="shared" si="71"/>
        <v>#N/A</v>
      </c>
      <c r="BV142" s="2" t="e">
        <f t="shared" si="72"/>
        <v>#N/A</v>
      </c>
    </row>
    <row r="143" s="2" customFormat="1" ht="22.95" customHeight="1" spans="1:74">
      <c r="A143" s="9" t="str">
        <f t="shared" si="73"/>
        <v>KMO 125Induk</v>
      </c>
      <c r="B143" s="9" t="str">
        <f t="shared" si="74"/>
        <v>KMO 125jurusan 1</v>
      </c>
      <c r="C143" s="9" t="str">
        <f t="shared" si="75"/>
        <v>KMO 125jurusan 2</v>
      </c>
      <c r="D143" s="9" t="str">
        <f t="shared" si="76"/>
        <v>KMO 125jurusan 3</v>
      </c>
      <c r="E143" s="9" t="str">
        <f t="shared" si="77"/>
        <v>KMO 125jurusan 4</v>
      </c>
      <c r="F143" s="10" t="s">
        <v>198</v>
      </c>
      <c r="G143" s="10" t="s">
        <v>39</v>
      </c>
      <c r="H143" s="10" t="s">
        <v>218</v>
      </c>
      <c r="I143" s="10">
        <v>0.795539975</v>
      </c>
      <c r="J143" s="10">
        <v>124.4557952881</v>
      </c>
      <c r="K143" s="10" t="s">
        <v>7465</v>
      </c>
      <c r="L143" s="10" t="s">
        <v>7465</v>
      </c>
      <c r="M143" s="10" t="s">
        <v>7465</v>
      </c>
      <c r="N143" s="14">
        <f t="shared" si="78"/>
        <v>0</v>
      </c>
      <c r="O143" s="15" t="e">
        <f t="shared" si="79"/>
        <v>#VALUE!</v>
      </c>
      <c r="P143" s="15" t="e">
        <f t="shared" si="80"/>
        <v>#VALUE!</v>
      </c>
      <c r="Q143" s="17" t="e">
        <f>VLOOKUP($A143,'DATA PENGUKURAN GARDU'!$A:$BS,42,0)</f>
        <v>#N/A</v>
      </c>
      <c r="R143" s="18" t="e">
        <f t="shared" si="81"/>
        <v>#N/A</v>
      </c>
      <c r="S143" s="17" t="e">
        <f>VLOOKUP($A143,'DATA PENGUKURAN GARDU'!$A:$BS,44,0)</f>
        <v>#N/A</v>
      </c>
      <c r="T143" s="18" t="e">
        <f t="shared" si="82"/>
        <v>#N/A</v>
      </c>
      <c r="U143" s="17" t="e">
        <f>VLOOKUP($A143,'DATA PENGUKURAN GARDU'!$A:$BS,46,0)</f>
        <v>#N/A</v>
      </c>
      <c r="V143" s="18" t="e">
        <f t="shared" si="83"/>
        <v>#N/A</v>
      </c>
      <c r="W143" s="17" t="e">
        <f>VLOOKUP($A143,'DATA PENGUKURAN GARDU'!$A:$BS,48,0)</f>
        <v>#N/A</v>
      </c>
      <c r="X143" s="17" t="e">
        <f>VLOOKUP($A143,'DATA PENGUKURAN GARDU'!$A:$BS,53,0)</f>
        <v>#N/A</v>
      </c>
      <c r="Y143" s="17" t="e">
        <f>VLOOKUP($A143,'DATA PENGUKURAN GARDU'!$A:$BS,54,0)</f>
        <v>#N/A</v>
      </c>
      <c r="Z143" s="17" t="e">
        <f>VLOOKUP($A143,'DATA PENGUKURAN GARDU'!$A:$BS,55,0)</f>
        <v>#N/A</v>
      </c>
      <c r="AA143" s="20" t="e">
        <f>VLOOKUP($B143,'DATA PENGUKURAN GARDU'!$A:$BS,42,0)</f>
        <v>#N/A</v>
      </c>
      <c r="AB143" s="21" t="e">
        <f t="shared" si="84"/>
        <v>#N/A</v>
      </c>
      <c r="AC143" s="20" t="e">
        <f>VLOOKUP($B143,'DATA PENGUKURAN GARDU'!$A:$BS,44,0)</f>
        <v>#N/A</v>
      </c>
      <c r="AD143" s="21" t="e">
        <f t="shared" si="85"/>
        <v>#N/A</v>
      </c>
      <c r="AE143" s="20" t="e">
        <f>VLOOKUP($B143,'DATA PENGUKURAN GARDU'!$A:$BS,46,0)</f>
        <v>#N/A</v>
      </c>
      <c r="AF143" s="21" t="e">
        <f t="shared" si="86"/>
        <v>#N/A</v>
      </c>
      <c r="AG143" s="20" t="e">
        <f>VLOOKUP($B143,'DATA PENGUKURAN GARDU'!$A:$BS,46,0)</f>
        <v>#N/A</v>
      </c>
      <c r="AH143" s="20" t="e">
        <f>VLOOKUP($B143,'DATA PENGUKURAN GARDU'!$A:$BS,53,0)</f>
        <v>#N/A</v>
      </c>
      <c r="AI143" s="20" t="e">
        <f>VLOOKUP($B143,'DATA PENGUKURAN GARDU'!$A:$BS,54,0)</f>
        <v>#N/A</v>
      </c>
      <c r="AJ143" s="17" t="e">
        <f>VLOOKUP($C143,'DATA PENGUKURAN GARDU'!$A:$BS,42,0)</f>
        <v>#N/A</v>
      </c>
      <c r="AK143" s="23" t="e">
        <f t="shared" si="87"/>
        <v>#N/A</v>
      </c>
      <c r="AL143" s="17" t="e">
        <f>VLOOKUP($C143,'DATA PENGUKURAN GARDU'!$A:$BS,44,0)</f>
        <v>#N/A</v>
      </c>
      <c r="AM143" s="23" t="e">
        <f t="shared" si="88"/>
        <v>#N/A</v>
      </c>
      <c r="AN143" s="17" t="e">
        <f>VLOOKUP($C143,'DATA PENGUKURAN GARDU'!$A:$BS,46,0)</f>
        <v>#N/A</v>
      </c>
      <c r="AO143" s="23" t="e">
        <f t="shared" si="89"/>
        <v>#N/A</v>
      </c>
      <c r="AP143" s="17" t="e">
        <f>VLOOKUP($C143,'DATA PENGUKURAN GARDU'!$A:$BS,46,0)</f>
        <v>#N/A</v>
      </c>
      <c r="AQ143" s="17" t="e">
        <f>VLOOKUP($C143,'DATA PENGUKURAN GARDU'!$A:$BS,53,0)</f>
        <v>#N/A</v>
      </c>
      <c r="AR143" s="17" t="e">
        <f>VLOOKUP($C143,'DATA PENGUKURAN GARDU'!$A:$BS,54,0)</f>
        <v>#N/A</v>
      </c>
      <c r="AS143" s="20" t="e">
        <f>VLOOKUP($D143,'DATA PENGUKURAN GARDU'!$A:$BS,42,0)</f>
        <v>#N/A</v>
      </c>
      <c r="AT143" s="21" t="e">
        <f t="shared" si="90"/>
        <v>#N/A</v>
      </c>
      <c r="AU143" s="20" t="e">
        <f>VLOOKUP($D143,'DATA PENGUKURAN GARDU'!$A:$BS,44,0)</f>
        <v>#N/A</v>
      </c>
      <c r="AV143" s="21" t="e">
        <f t="shared" si="91"/>
        <v>#N/A</v>
      </c>
      <c r="AW143" s="20" t="e">
        <f>VLOOKUP($D143,'DATA PENGUKURAN GARDU'!$A:$BS,46,0)</f>
        <v>#N/A</v>
      </c>
      <c r="AX143" s="21" t="e">
        <f t="shared" si="92"/>
        <v>#N/A</v>
      </c>
      <c r="AY143" s="20" t="e">
        <f>VLOOKUP($D143,'DATA PENGUKURAN GARDU'!$A:$BS,46,0)</f>
        <v>#N/A</v>
      </c>
      <c r="AZ143" s="20" t="e">
        <f>VLOOKUP($D143,'DATA PENGUKURAN GARDU'!$A:$BS,53,0)</f>
        <v>#N/A</v>
      </c>
      <c r="BA143" s="20" t="e">
        <f>VLOOKUP($D143,'DATA PENGUKURAN GARDU'!$A:$BS,54,0)</f>
        <v>#N/A</v>
      </c>
      <c r="BB143" s="17" t="e">
        <f>VLOOKUP($E143,'DATA PENGUKURAN GARDU'!$A:$BS,42,0)</f>
        <v>#N/A</v>
      </c>
      <c r="BC143" s="23" t="e">
        <f t="shared" si="93"/>
        <v>#N/A</v>
      </c>
      <c r="BD143" s="17" t="e">
        <f>VLOOKUP($E143,'DATA PENGUKURAN GARDU'!$A:$BS,44,0)</f>
        <v>#N/A</v>
      </c>
      <c r="BE143" s="23" t="e">
        <f t="shared" si="94"/>
        <v>#N/A</v>
      </c>
      <c r="BF143" s="17" t="e">
        <f>VLOOKUP($E143,'DATA PENGUKURAN GARDU'!$A:$BS,46,0)</f>
        <v>#N/A</v>
      </c>
      <c r="BG143" s="23" t="e">
        <f t="shared" si="95"/>
        <v>#N/A</v>
      </c>
      <c r="BH143" s="17" t="e">
        <f>VLOOKUP($E143,'DATA PENGUKURAN GARDU'!$A:$BS,46,0)</f>
        <v>#N/A</v>
      </c>
      <c r="BI143" s="17" t="e">
        <f>VLOOKUP($E143,'DATA PENGUKURAN GARDU'!$A:$BS,53,0)</f>
        <v>#N/A</v>
      </c>
      <c r="BJ143" s="17" t="e">
        <f>VLOOKUP($E143,'DATA PENGUKURAN GARDU'!$A:$BS,54,0)</f>
        <v>#N/A</v>
      </c>
      <c r="BK143" s="20" t="e">
        <f t="shared" si="96"/>
        <v>#N/A</v>
      </c>
      <c r="BL143" s="20" t="e">
        <f t="shared" si="97"/>
        <v>#N/A</v>
      </c>
      <c r="BM143" s="20" t="e">
        <f t="shared" si="98"/>
        <v>#N/A</v>
      </c>
      <c r="BN143" s="25" t="e">
        <f t="shared" si="99"/>
        <v>#N/A</v>
      </c>
      <c r="BO143" s="26" t="str">
        <f t="shared" si="100"/>
        <v>0</v>
      </c>
      <c r="BP143" s="21" t="e">
        <f t="shared" si="101"/>
        <v>#VALUE!</v>
      </c>
      <c r="BQ143" s="20" t="e">
        <f t="shared" si="102"/>
        <v>#N/A</v>
      </c>
      <c r="BR143" s="20" t="e">
        <v>#N/A</v>
      </c>
      <c r="BS143" s="9" t="e">
        <v>#N/A</v>
      </c>
      <c r="BT143" s="2" t="e">
        <f t="shared" si="103"/>
        <v>#VALUE!</v>
      </c>
      <c r="BU143" s="2" t="e">
        <f t="shared" si="71"/>
        <v>#N/A</v>
      </c>
      <c r="BV143" s="2" t="e">
        <f t="shared" si="72"/>
        <v>#N/A</v>
      </c>
    </row>
    <row r="144" s="2" customFormat="1" ht="22.95" customHeight="1" spans="1:74">
      <c r="A144" s="9" t="str">
        <f t="shared" si="73"/>
        <v>KMO 126Induk</v>
      </c>
      <c r="B144" s="9" t="str">
        <f t="shared" si="74"/>
        <v>KMO 126jurusan 1</v>
      </c>
      <c r="C144" s="9" t="str">
        <f t="shared" si="75"/>
        <v>KMO 126jurusan 2</v>
      </c>
      <c r="D144" s="9" t="str">
        <f t="shared" si="76"/>
        <v>KMO 126jurusan 3</v>
      </c>
      <c r="E144" s="9" t="str">
        <f t="shared" si="77"/>
        <v>KMO 126jurusan 4</v>
      </c>
      <c r="F144" s="10" t="s">
        <v>198</v>
      </c>
      <c r="G144" s="10" t="s">
        <v>39</v>
      </c>
      <c r="H144" s="10" t="s">
        <v>219</v>
      </c>
      <c r="I144" s="10">
        <v>0.801566005</v>
      </c>
      <c r="J144" s="10">
        <v>124.4590759277</v>
      </c>
      <c r="K144" s="10" t="s">
        <v>7465</v>
      </c>
      <c r="L144" s="10" t="s">
        <v>7465</v>
      </c>
      <c r="M144" s="10" t="s">
        <v>7465</v>
      </c>
      <c r="N144" s="14">
        <f t="shared" si="78"/>
        <v>0</v>
      </c>
      <c r="O144" s="15" t="e">
        <f t="shared" si="79"/>
        <v>#VALUE!</v>
      </c>
      <c r="P144" s="15" t="e">
        <f t="shared" si="80"/>
        <v>#VALUE!</v>
      </c>
      <c r="Q144" s="17" t="e">
        <f>VLOOKUP($A144,'DATA PENGUKURAN GARDU'!$A:$BS,42,0)</f>
        <v>#N/A</v>
      </c>
      <c r="R144" s="18" t="e">
        <f t="shared" si="81"/>
        <v>#N/A</v>
      </c>
      <c r="S144" s="17" t="e">
        <f>VLOOKUP($A144,'DATA PENGUKURAN GARDU'!$A:$BS,44,0)</f>
        <v>#N/A</v>
      </c>
      <c r="T144" s="18" t="e">
        <f t="shared" si="82"/>
        <v>#N/A</v>
      </c>
      <c r="U144" s="17" t="e">
        <f>VLOOKUP($A144,'DATA PENGUKURAN GARDU'!$A:$BS,46,0)</f>
        <v>#N/A</v>
      </c>
      <c r="V144" s="18" t="e">
        <f t="shared" si="83"/>
        <v>#N/A</v>
      </c>
      <c r="W144" s="17" t="e">
        <f>VLOOKUP($A144,'DATA PENGUKURAN GARDU'!$A:$BS,48,0)</f>
        <v>#N/A</v>
      </c>
      <c r="X144" s="17" t="e">
        <f>VLOOKUP($A144,'DATA PENGUKURAN GARDU'!$A:$BS,53,0)</f>
        <v>#N/A</v>
      </c>
      <c r="Y144" s="17" t="e">
        <f>VLOOKUP($A144,'DATA PENGUKURAN GARDU'!$A:$BS,54,0)</f>
        <v>#N/A</v>
      </c>
      <c r="Z144" s="17" t="e">
        <f>VLOOKUP($A144,'DATA PENGUKURAN GARDU'!$A:$BS,55,0)</f>
        <v>#N/A</v>
      </c>
      <c r="AA144" s="20" t="e">
        <f>VLOOKUP($B144,'DATA PENGUKURAN GARDU'!$A:$BS,42,0)</f>
        <v>#N/A</v>
      </c>
      <c r="AB144" s="21" t="e">
        <f t="shared" si="84"/>
        <v>#N/A</v>
      </c>
      <c r="AC144" s="20" t="e">
        <f>VLOOKUP($B144,'DATA PENGUKURAN GARDU'!$A:$BS,44,0)</f>
        <v>#N/A</v>
      </c>
      <c r="AD144" s="21" t="e">
        <f t="shared" si="85"/>
        <v>#N/A</v>
      </c>
      <c r="AE144" s="20" t="e">
        <f>VLOOKUP($B144,'DATA PENGUKURAN GARDU'!$A:$BS,46,0)</f>
        <v>#N/A</v>
      </c>
      <c r="AF144" s="21" t="e">
        <f t="shared" si="86"/>
        <v>#N/A</v>
      </c>
      <c r="AG144" s="20" t="e">
        <f>VLOOKUP($B144,'DATA PENGUKURAN GARDU'!$A:$BS,46,0)</f>
        <v>#N/A</v>
      </c>
      <c r="AH144" s="20" t="e">
        <f>VLOOKUP($B144,'DATA PENGUKURAN GARDU'!$A:$BS,53,0)</f>
        <v>#N/A</v>
      </c>
      <c r="AI144" s="20" t="e">
        <f>VLOOKUP($B144,'DATA PENGUKURAN GARDU'!$A:$BS,54,0)</f>
        <v>#N/A</v>
      </c>
      <c r="AJ144" s="17" t="e">
        <f>VLOOKUP($C144,'DATA PENGUKURAN GARDU'!$A:$BS,42,0)</f>
        <v>#N/A</v>
      </c>
      <c r="AK144" s="23" t="e">
        <f t="shared" si="87"/>
        <v>#N/A</v>
      </c>
      <c r="AL144" s="17" t="e">
        <f>VLOOKUP($C144,'DATA PENGUKURAN GARDU'!$A:$BS,44,0)</f>
        <v>#N/A</v>
      </c>
      <c r="AM144" s="23" t="e">
        <f t="shared" si="88"/>
        <v>#N/A</v>
      </c>
      <c r="AN144" s="17" t="e">
        <f>VLOOKUP($C144,'DATA PENGUKURAN GARDU'!$A:$BS,46,0)</f>
        <v>#N/A</v>
      </c>
      <c r="AO144" s="23" t="e">
        <f t="shared" si="89"/>
        <v>#N/A</v>
      </c>
      <c r="AP144" s="17" t="e">
        <f>VLOOKUP($C144,'DATA PENGUKURAN GARDU'!$A:$BS,46,0)</f>
        <v>#N/A</v>
      </c>
      <c r="AQ144" s="17" t="e">
        <f>VLOOKUP($C144,'DATA PENGUKURAN GARDU'!$A:$BS,53,0)</f>
        <v>#N/A</v>
      </c>
      <c r="AR144" s="17" t="e">
        <f>VLOOKUP($C144,'DATA PENGUKURAN GARDU'!$A:$BS,54,0)</f>
        <v>#N/A</v>
      </c>
      <c r="AS144" s="20" t="e">
        <f>VLOOKUP($D144,'DATA PENGUKURAN GARDU'!$A:$BS,42,0)</f>
        <v>#N/A</v>
      </c>
      <c r="AT144" s="21" t="e">
        <f t="shared" si="90"/>
        <v>#N/A</v>
      </c>
      <c r="AU144" s="20" t="e">
        <f>VLOOKUP($D144,'DATA PENGUKURAN GARDU'!$A:$BS,44,0)</f>
        <v>#N/A</v>
      </c>
      <c r="AV144" s="21" t="e">
        <f t="shared" si="91"/>
        <v>#N/A</v>
      </c>
      <c r="AW144" s="20" t="e">
        <f>VLOOKUP($D144,'DATA PENGUKURAN GARDU'!$A:$BS,46,0)</f>
        <v>#N/A</v>
      </c>
      <c r="AX144" s="21" t="e">
        <f t="shared" si="92"/>
        <v>#N/A</v>
      </c>
      <c r="AY144" s="20" t="e">
        <f>VLOOKUP($D144,'DATA PENGUKURAN GARDU'!$A:$BS,46,0)</f>
        <v>#N/A</v>
      </c>
      <c r="AZ144" s="20" t="e">
        <f>VLOOKUP($D144,'DATA PENGUKURAN GARDU'!$A:$BS,53,0)</f>
        <v>#N/A</v>
      </c>
      <c r="BA144" s="20" t="e">
        <f>VLOOKUP($D144,'DATA PENGUKURAN GARDU'!$A:$BS,54,0)</f>
        <v>#N/A</v>
      </c>
      <c r="BB144" s="17" t="e">
        <f>VLOOKUP($E144,'DATA PENGUKURAN GARDU'!$A:$BS,42,0)</f>
        <v>#N/A</v>
      </c>
      <c r="BC144" s="23" t="e">
        <f t="shared" si="93"/>
        <v>#N/A</v>
      </c>
      <c r="BD144" s="17" t="e">
        <f>VLOOKUP($E144,'DATA PENGUKURAN GARDU'!$A:$BS,44,0)</f>
        <v>#N/A</v>
      </c>
      <c r="BE144" s="23" t="e">
        <f t="shared" si="94"/>
        <v>#N/A</v>
      </c>
      <c r="BF144" s="17" t="e">
        <f>VLOOKUP($E144,'DATA PENGUKURAN GARDU'!$A:$BS,46,0)</f>
        <v>#N/A</v>
      </c>
      <c r="BG144" s="23" t="e">
        <f t="shared" si="95"/>
        <v>#N/A</v>
      </c>
      <c r="BH144" s="17" t="e">
        <f>VLOOKUP($E144,'DATA PENGUKURAN GARDU'!$A:$BS,46,0)</f>
        <v>#N/A</v>
      </c>
      <c r="BI144" s="17" t="e">
        <f>VLOOKUP($E144,'DATA PENGUKURAN GARDU'!$A:$BS,53,0)</f>
        <v>#N/A</v>
      </c>
      <c r="BJ144" s="17" t="e">
        <f>VLOOKUP($E144,'DATA PENGUKURAN GARDU'!$A:$BS,54,0)</f>
        <v>#N/A</v>
      </c>
      <c r="BK144" s="20" t="e">
        <f t="shared" si="96"/>
        <v>#N/A</v>
      </c>
      <c r="BL144" s="20" t="e">
        <f t="shared" si="97"/>
        <v>#N/A</v>
      </c>
      <c r="BM144" s="20" t="e">
        <f t="shared" si="98"/>
        <v>#N/A</v>
      </c>
      <c r="BN144" s="25" t="e">
        <f t="shared" si="99"/>
        <v>#N/A</v>
      </c>
      <c r="BO144" s="26" t="str">
        <f t="shared" si="100"/>
        <v>0</v>
      </c>
      <c r="BP144" s="21" t="e">
        <f t="shared" si="101"/>
        <v>#VALUE!</v>
      </c>
      <c r="BQ144" s="20" t="e">
        <f t="shared" si="102"/>
        <v>#N/A</v>
      </c>
      <c r="BR144" s="20" t="e">
        <v>#N/A</v>
      </c>
      <c r="BS144" s="9" t="e">
        <v>#N/A</v>
      </c>
      <c r="BT144" s="2" t="e">
        <f t="shared" si="103"/>
        <v>#VALUE!</v>
      </c>
      <c r="BU144" s="2" t="e">
        <f t="shared" si="71"/>
        <v>#N/A</v>
      </c>
      <c r="BV144" s="2" t="e">
        <f t="shared" si="72"/>
        <v>#N/A</v>
      </c>
    </row>
    <row r="145" s="2" customFormat="1" ht="22.95" customHeight="1" spans="1:74">
      <c r="A145" s="9" t="str">
        <f t="shared" si="73"/>
        <v>L-086Induk</v>
      </c>
      <c r="B145" s="9" t="str">
        <f t="shared" si="74"/>
        <v>L-086jurusan 1</v>
      </c>
      <c r="C145" s="9" t="str">
        <f t="shared" si="75"/>
        <v>L-086jurusan 2</v>
      </c>
      <c r="D145" s="9" t="str">
        <f t="shared" si="76"/>
        <v>L-086jurusan 3</v>
      </c>
      <c r="E145" s="9" t="str">
        <f t="shared" si="77"/>
        <v>L-086jurusan 4</v>
      </c>
      <c r="F145" s="10" t="s">
        <v>46</v>
      </c>
      <c r="G145" s="10" t="s">
        <v>22</v>
      </c>
      <c r="H145" s="10" t="s">
        <v>220</v>
      </c>
      <c r="I145" s="10">
        <v>0.37566</v>
      </c>
      <c r="J145" s="10">
        <v>124.00304</v>
      </c>
      <c r="K145" s="10" t="s">
        <v>7465</v>
      </c>
      <c r="L145" s="10" t="s">
        <v>7465</v>
      </c>
      <c r="M145" s="10" t="s">
        <v>7465</v>
      </c>
      <c r="N145" s="14">
        <f t="shared" si="78"/>
        <v>0</v>
      </c>
      <c r="O145" s="15" t="e">
        <f t="shared" si="79"/>
        <v>#VALUE!</v>
      </c>
      <c r="P145" s="15" t="e">
        <f t="shared" si="80"/>
        <v>#VALUE!</v>
      </c>
      <c r="Q145" s="17" t="e">
        <f>VLOOKUP($A145,'DATA PENGUKURAN GARDU'!$A:$BS,42,0)</f>
        <v>#N/A</v>
      </c>
      <c r="R145" s="18" t="e">
        <f t="shared" si="81"/>
        <v>#N/A</v>
      </c>
      <c r="S145" s="17" t="e">
        <f>VLOOKUP($A145,'DATA PENGUKURAN GARDU'!$A:$BS,44,0)</f>
        <v>#N/A</v>
      </c>
      <c r="T145" s="18" t="e">
        <f t="shared" si="82"/>
        <v>#N/A</v>
      </c>
      <c r="U145" s="17" t="e">
        <f>VLOOKUP($A145,'DATA PENGUKURAN GARDU'!$A:$BS,46,0)</f>
        <v>#N/A</v>
      </c>
      <c r="V145" s="18" t="e">
        <f t="shared" si="83"/>
        <v>#N/A</v>
      </c>
      <c r="W145" s="17" t="e">
        <f>VLOOKUP($A145,'DATA PENGUKURAN GARDU'!$A:$BS,48,0)</f>
        <v>#N/A</v>
      </c>
      <c r="X145" s="17" t="e">
        <f>VLOOKUP($A145,'DATA PENGUKURAN GARDU'!$A:$BS,53,0)</f>
        <v>#N/A</v>
      </c>
      <c r="Y145" s="17" t="e">
        <f>VLOOKUP($A145,'DATA PENGUKURAN GARDU'!$A:$BS,54,0)</f>
        <v>#N/A</v>
      </c>
      <c r="Z145" s="17" t="e">
        <f>VLOOKUP($A145,'DATA PENGUKURAN GARDU'!$A:$BS,55,0)</f>
        <v>#N/A</v>
      </c>
      <c r="AA145" s="20" t="e">
        <f>VLOOKUP($B145,'DATA PENGUKURAN GARDU'!$A:$BS,42,0)</f>
        <v>#N/A</v>
      </c>
      <c r="AB145" s="21" t="e">
        <f t="shared" si="84"/>
        <v>#N/A</v>
      </c>
      <c r="AC145" s="20" t="e">
        <f>VLOOKUP($B145,'DATA PENGUKURAN GARDU'!$A:$BS,44,0)</f>
        <v>#N/A</v>
      </c>
      <c r="AD145" s="21" t="e">
        <f t="shared" si="85"/>
        <v>#N/A</v>
      </c>
      <c r="AE145" s="20" t="e">
        <f>VLOOKUP($B145,'DATA PENGUKURAN GARDU'!$A:$BS,46,0)</f>
        <v>#N/A</v>
      </c>
      <c r="AF145" s="21" t="e">
        <f t="shared" si="86"/>
        <v>#N/A</v>
      </c>
      <c r="AG145" s="20" t="e">
        <f>VLOOKUP($B145,'DATA PENGUKURAN GARDU'!$A:$BS,46,0)</f>
        <v>#N/A</v>
      </c>
      <c r="AH145" s="20" t="e">
        <f>VLOOKUP($B145,'DATA PENGUKURAN GARDU'!$A:$BS,53,0)</f>
        <v>#N/A</v>
      </c>
      <c r="AI145" s="20" t="e">
        <f>VLOOKUP($B145,'DATA PENGUKURAN GARDU'!$A:$BS,54,0)</f>
        <v>#N/A</v>
      </c>
      <c r="AJ145" s="17" t="e">
        <f>VLOOKUP($C145,'DATA PENGUKURAN GARDU'!$A:$BS,42,0)</f>
        <v>#N/A</v>
      </c>
      <c r="AK145" s="23" t="e">
        <f t="shared" si="87"/>
        <v>#N/A</v>
      </c>
      <c r="AL145" s="17" t="e">
        <f>VLOOKUP($C145,'DATA PENGUKURAN GARDU'!$A:$BS,44,0)</f>
        <v>#N/A</v>
      </c>
      <c r="AM145" s="23" t="e">
        <f t="shared" si="88"/>
        <v>#N/A</v>
      </c>
      <c r="AN145" s="17" t="e">
        <f>VLOOKUP($C145,'DATA PENGUKURAN GARDU'!$A:$BS,46,0)</f>
        <v>#N/A</v>
      </c>
      <c r="AO145" s="23" t="e">
        <f t="shared" si="89"/>
        <v>#N/A</v>
      </c>
      <c r="AP145" s="17" t="e">
        <f>VLOOKUP($C145,'DATA PENGUKURAN GARDU'!$A:$BS,46,0)</f>
        <v>#N/A</v>
      </c>
      <c r="AQ145" s="17" t="e">
        <f>VLOOKUP($C145,'DATA PENGUKURAN GARDU'!$A:$BS,53,0)</f>
        <v>#N/A</v>
      </c>
      <c r="AR145" s="17" t="e">
        <f>VLOOKUP($C145,'DATA PENGUKURAN GARDU'!$A:$BS,54,0)</f>
        <v>#N/A</v>
      </c>
      <c r="AS145" s="20" t="e">
        <f>VLOOKUP($D145,'DATA PENGUKURAN GARDU'!$A:$BS,42,0)</f>
        <v>#N/A</v>
      </c>
      <c r="AT145" s="21" t="e">
        <f t="shared" si="90"/>
        <v>#N/A</v>
      </c>
      <c r="AU145" s="20" t="e">
        <f>VLOOKUP($D145,'DATA PENGUKURAN GARDU'!$A:$BS,44,0)</f>
        <v>#N/A</v>
      </c>
      <c r="AV145" s="21" t="e">
        <f t="shared" si="91"/>
        <v>#N/A</v>
      </c>
      <c r="AW145" s="20" t="e">
        <f>VLOOKUP($D145,'DATA PENGUKURAN GARDU'!$A:$BS,46,0)</f>
        <v>#N/A</v>
      </c>
      <c r="AX145" s="21" t="e">
        <f t="shared" si="92"/>
        <v>#N/A</v>
      </c>
      <c r="AY145" s="20" t="e">
        <f>VLOOKUP($D145,'DATA PENGUKURAN GARDU'!$A:$BS,46,0)</f>
        <v>#N/A</v>
      </c>
      <c r="AZ145" s="20" t="e">
        <f>VLOOKUP($D145,'DATA PENGUKURAN GARDU'!$A:$BS,53,0)</f>
        <v>#N/A</v>
      </c>
      <c r="BA145" s="20" t="e">
        <f>VLOOKUP($D145,'DATA PENGUKURAN GARDU'!$A:$BS,54,0)</f>
        <v>#N/A</v>
      </c>
      <c r="BB145" s="17" t="e">
        <f>VLOOKUP($E145,'DATA PENGUKURAN GARDU'!$A:$BS,42,0)</f>
        <v>#N/A</v>
      </c>
      <c r="BC145" s="23" t="e">
        <f t="shared" si="93"/>
        <v>#N/A</v>
      </c>
      <c r="BD145" s="17" t="e">
        <f>VLOOKUP($E145,'DATA PENGUKURAN GARDU'!$A:$BS,44,0)</f>
        <v>#N/A</v>
      </c>
      <c r="BE145" s="23" t="e">
        <f t="shared" si="94"/>
        <v>#N/A</v>
      </c>
      <c r="BF145" s="17" t="e">
        <f>VLOOKUP($E145,'DATA PENGUKURAN GARDU'!$A:$BS,46,0)</f>
        <v>#N/A</v>
      </c>
      <c r="BG145" s="23" t="e">
        <f t="shared" si="95"/>
        <v>#N/A</v>
      </c>
      <c r="BH145" s="17" t="e">
        <f>VLOOKUP($E145,'DATA PENGUKURAN GARDU'!$A:$BS,46,0)</f>
        <v>#N/A</v>
      </c>
      <c r="BI145" s="17" t="e">
        <f>VLOOKUP($E145,'DATA PENGUKURAN GARDU'!$A:$BS,53,0)</f>
        <v>#N/A</v>
      </c>
      <c r="BJ145" s="17" t="e">
        <f>VLOOKUP($E145,'DATA PENGUKURAN GARDU'!$A:$BS,54,0)</f>
        <v>#N/A</v>
      </c>
      <c r="BK145" s="20" t="e">
        <f t="shared" si="96"/>
        <v>#N/A</v>
      </c>
      <c r="BL145" s="20" t="e">
        <f t="shared" si="97"/>
        <v>#N/A</v>
      </c>
      <c r="BM145" s="20" t="e">
        <f t="shared" si="98"/>
        <v>#N/A</v>
      </c>
      <c r="BN145" s="25" t="e">
        <f t="shared" si="99"/>
        <v>#N/A</v>
      </c>
      <c r="BO145" s="26" t="str">
        <f t="shared" si="100"/>
        <v>0</v>
      </c>
      <c r="BP145" s="21" t="e">
        <f t="shared" si="101"/>
        <v>#VALUE!</v>
      </c>
      <c r="BQ145" s="20" t="e">
        <f t="shared" si="102"/>
        <v>#N/A</v>
      </c>
      <c r="BR145" s="20" t="e">
        <v>#N/A</v>
      </c>
      <c r="BS145" s="9" t="e">
        <v>#N/A</v>
      </c>
      <c r="BT145" s="2" t="e">
        <f t="shared" si="103"/>
        <v>#VALUE!</v>
      </c>
      <c r="BU145" s="2" t="e">
        <f t="shared" si="71"/>
        <v>#N/A</v>
      </c>
      <c r="BV145" s="2" t="e">
        <f t="shared" si="72"/>
        <v>#N/A</v>
      </c>
    </row>
    <row r="146" s="2" customFormat="1" ht="22.95" customHeight="1" spans="1:74">
      <c r="A146" s="9" t="str">
        <f t="shared" si="73"/>
        <v>L-140Induk</v>
      </c>
      <c r="B146" s="9" t="str">
        <f t="shared" si="74"/>
        <v>L-140jurusan 1</v>
      </c>
      <c r="C146" s="9" t="str">
        <f t="shared" si="75"/>
        <v>L-140jurusan 2</v>
      </c>
      <c r="D146" s="9" t="str">
        <f t="shared" si="76"/>
        <v>L-140jurusan 3</v>
      </c>
      <c r="E146" s="9" t="str">
        <f t="shared" si="77"/>
        <v>L-140jurusan 4</v>
      </c>
      <c r="F146" s="10" t="s">
        <v>21</v>
      </c>
      <c r="G146" s="10" t="s">
        <v>22</v>
      </c>
      <c r="H146" s="10" t="s">
        <v>221</v>
      </c>
      <c r="I146" s="10">
        <v>0.46849</v>
      </c>
      <c r="J146" s="10">
        <v>124.41026</v>
      </c>
      <c r="K146" s="10" t="s">
        <v>7465</v>
      </c>
      <c r="L146" s="10" t="s">
        <v>7465</v>
      </c>
      <c r="M146" s="10" t="s">
        <v>7465</v>
      </c>
      <c r="N146" s="14">
        <f t="shared" si="78"/>
        <v>0</v>
      </c>
      <c r="O146" s="15" t="e">
        <f t="shared" si="79"/>
        <v>#VALUE!</v>
      </c>
      <c r="P146" s="15" t="e">
        <f t="shared" si="80"/>
        <v>#VALUE!</v>
      </c>
      <c r="Q146" s="17" t="e">
        <f>VLOOKUP($A146,'DATA PENGUKURAN GARDU'!$A:$BS,42,0)</f>
        <v>#N/A</v>
      </c>
      <c r="R146" s="18" t="e">
        <f t="shared" si="81"/>
        <v>#N/A</v>
      </c>
      <c r="S146" s="17" t="e">
        <f>VLOOKUP($A146,'DATA PENGUKURAN GARDU'!$A:$BS,44,0)</f>
        <v>#N/A</v>
      </c>
      <c r="T146" s="18" t="e">
        <f t="shared" si="82"/>
        <v>#N/A</v>
      </c>
      <c r="U146" s="17" t="e">
        <f>VLOOKUP($A146,'DATA PENGUKURAN GARDU'!$A:$BS,46,0)</f>
        <v>#N/A</v>
      </c>
      <c r="V146" s="18" t="e">
        <f t="shared" si="83"/>
        <v>#N/A</v>
      </c>
      <c r="W146" s="17" t="e">
        <f>VLOOKUP($A146,'DATA PENGUKURAN GARDU'!$A:$BS,48,0)</f>
        <v>#N/A</v>
      </c>
      <c r="X146" s="17" t="e">
        <f>VLOOKUP($A146,'DATA PENGUKURAN GARDU'!$A:$BS,53,0)</f>
        <v>#N/A</v>
      </c>
      <c r="Y146" s="17" t="e">
        <f>VLOOKUP($A146,'DATA PENGUKURAN GARDU'!$A:$BS,54,0)</f>
        <v>#N/A</v>
      </c>
      <c r="Z146" s="17" t="e">
        <f>VLOOKUP($A146,'DATA PENGUKURAN GARDU'!$A:$BS,55,0)</f>
        <v>#N/A</v>
      </c>
      <c r="AA146" s="20" t="e">
        <f>VLOOKUP($B146,'DATA PENGUKURAN GARDU'!$A:$BS,42,0)</f>
        <v>#N/A</v>
      </c>
      <c r="AB146" s="21" t="e">
        <f t="shared" si="84"/>
        <v>#N/A</v>
      </c>
      <c r="AC146" s="20" t="e">
        <f>VLOOKUP($B146,'DATA PENGUKURAN GARDU'!$A:$BS,44,0)</f>
        <v>#N/A</v>
      </c>
      <c r="AD146" s="21" t="e">
        <f t="shared" si="85"/>
        <v>#N/A</v>
      </c>
      <c r="AE146" s="20" t="e">
        <f>VLOOKUP($B146,'DATA PENGUKURAN GARDU'!$A:$BS,46,0)</f>
        <v>#N/A</v>
      </c>
      <c r="AF146" s="21" t="e">
        <f t="shared" si="86"/>
        <v>#N/A</v>
      </c>
      <c r="AG146" s="20" t="e">
        <f>VLOOKUP($B146,'DATA PENGUKURAN GARDU'!$A:$BS,46,0)</f>
        <v>#N/A</v>
      </c>
      <c r="AH146" s="20" t="e">
        <f>VLOOKUP($B146,'DATA PENGUKURAN GARDU'!$A:$BS,53,0)</f>
        <v>#N/A</v>
      </c>
      <c r="AI146" s="20" t="e">
        <f>VLOOKUP($B146,'DATA PENGUKURAN GARDU'!$A:$BS,54,0)</f>
        <v>#N/A</v>
      </c>
      <c r="AJ146" s="17" t="e">
        <f>VLOOKUP($C146,'DATA PENGUKURAN GARDU'!$A:$BS,42,0)</f>
        <v>#N/A</v>
      </c>
      <c r="AK146" s="23" t="e">
        <f t="shared" si="87"/>
        <v>#N/A</v>
      </c>
      <c r="AL146" s="17" t="e">
        <f>VLOOKUP($C146,'DATA PENGUKURAN GARDU'!$A:$BS,44,0)</f>
        <v>#N/A</v>
      </c>
      <c r="AM146" s="23" t="e">
        <f t="shared" si="88"/>
        <v>#N/A</v>
      </c>
      <c r="AN146" s="17" t="e">
        <f>VLOOKUP($C146,'DATA PENGUKURAN GARDU'!$A:$BS,46,0)</f>
        <v>#N/A</v>
      </c>
      <c r="AO146" s="23" t="e">
        <f t="shared" si="89"/>
        <v>#N/A</v>
      </c>
      <c r="AP146" s="17" t="e">
        <f>VLOOKUP($C146,'DATA PENGUKURAN GARDU'!$A:$BS,46,0)</f>
        <v>#N/A</v>
      </c>
      <c r="AQ146" s="17" t="e">
        <f>VLOOKUP($C146,'DATA PENGUKURAN GARDU'!$A:$BS,53,0)</f>
        <v>#N/A</v>
      </c>
      <c r="AR146" s="17" t="e">
        <f>VLOOKUP($C146,'DATA PENGUKURAN GARDU'!$A:$BS,54,0)</f>
        <v>#N/A</v>
      </c>
      <c r="AS146" s="20" t="e">
        <f>VLOOKUP($D146,'DATA PENGUKURAN GARDU'!$A:$BS,42,0)</f>
        <v>#N/A</v>
      </c>
      <c r="AT146" s="21" t="e">
        <f t="shared" si="90"/>
        <v>#N/A</v>
      </c>
      <c r="AU146" s="20" t="e">
        <f>VLOOKUP($D146,'DATA PENGUKURAN GARDU'!$A:$BS,44,0)</f>
        <v>#N/A</v>
      </c>
      <c r="AV146" s="21" t="e">
        <f t="shared" si="91"/>
        <v>#N/A</v>
      </c>
      <c r="AW146" s="20" t="e">
        <f>VLOOKUP($D146,'DATA PENGUKURAN GARDU'!$A:$BS,46,0)</f>
        <v>#N/A</v>
      </c>
      <c r="AX146" s="21" t="e">
        <f t="shared" si="92"/>
        <v>#N/A</v>
      </c>
      <c r="AY146" s="20" t="e">
        <f>VLOOKUP($D146,'DATA PENGUKURAN GARDU'!$A:$BS,46,0)</f>
        <v>#N/A</v>
      </c>
      <c r="AZ146" s="20" t="e">
        <f>VLOOKUP($D146,'DATA PENGUKURAN GARDU'!$A:$BS,53,0)</f>
        <v>#N/A</v>
      </c>
      <c r="BA146" s="20" t="e">
        <f>VLOOKUP($D146,'DATA PENGUKURAN GARDU'!$A:$BS,54,0)</f>
        <v>#N/A</v>
      </c>
      <c r="BB146" s="17" t="e">
        <f>VLOOKUP($E146,'DATA PENGUKURAN GARDU'!$A:$BS,42,0)</f>
        <v>#N/A</v>
      </c>
      <c r="BC146" s="23" t="e">
        <f t="shared" si="93"/>
        <v>#N/A</v>
      </c>
      <c r="BD146" s="17" t="e">
        <f>VLOOKUP($E146,'DATA PENGUKURAN GARDU'!$A:$BS,44,0)</f>
        <v>#N/A</v>
      </c>
      <c r="BE146" s="23" t="e">
        <f t="shared" si="94"/>
        <v>#N/A</v>
      </c>
      <c r="BF146" s="17" t="e">
        <f>VLOOKUP($E146,'DATA PENGUKURAN GARDU'!$A:$BS,46,0)</f>
        <v>#N/A</v>
      </c>
      <c r="BG146" s="23" t="e">
        <f t="shared" si="95"/>
        <v>#N/A</v>
      </c>
      <c r="BH146" s="17" t="e">
        <f>VLOOKUP($E146,'DATA PENGUKURAN GARDU'!$A:$BS,46,0)</f>
        <v>#N/A</v>
      </c>
      <c r="BI146" s="17" t="e">
        <f>VLOOKUP($E146,'DATA PENGUKURAN GARDU'!$A:$BS,53,0)</f>
        <v>#N/A</v>
      </c>
      <c r="BJ146" s="17" t="e">
        <f>VLOOKUP($E146,'DATA PENGUKURAN GARDU'!$A:$BS,54,0)</f>
        <v>#N/A</v>
      </c>
      <c r="BK146" s="20" t="e">
        <f t="shared" si="96"/>
        <v>#N/A</v>
      </c>
      <c r="BL146" s="20" t="e">
        <f t="shared" si="97"/>
        <v>#N/A</v>
      </c>
      <c r="BM146" s="20" t="e">
        <f t="shared" si="98"/>
        <v>#N/A</v>
      </c>
      <c r="BN146" s="25" t="e">
        <f t="shared" si="99"/>
        <v>#N/A</v>
      </c>
      <c r="BO146" s="26" t="str">
        <f t="shared" si="100"/>
        <v>0</v>
      </c>
      <c r="BP146" s="21" t="e">
        <f t="shared" si="101"/>
        <v>#VALUE!</v>
      </c>
      <c r="BQ146" s="20" t="e">
        <f t="shared" si="102"/>
        <v>#N/A</v>
      </c>
      <c r="BR146" s="20" t="e">
        <v>#N/A</v>
      </c>
      <c r="BS146" s="9" t="e">
        <v>#N/A</v>
      </c>
      <c r="BT146" s="2" t="e">
        <f t="shared" si="103"/>
        <v>#VALUE!</v>
      </c>
      <c r="BU146" s="2" t="e">
        <f t="shared" si="71"/>
        <v>#N/A</v>
      </c>
      <c r="BV146" s="2" t="e">
        <f t="shared" si="72"/>
        <v>#N/A</v>
      </c>
    </row>
    <row r="147" s="2" customFormat="1" ht="22.95" customHeight="1" spans="1:74">
      <c r="A147" s="9" t="str">
        <f t="shared" si="73"/>
        <v>L-143Induk</v>
      </c>
      <c r="B147" s="9" t="str">
        <f t="shared" si="74"/>
        <v>L-143jurusan 1</v>
      </c>
      <c r="C147" s="9" t="str">
        <f t="shared" si="75"/>
        <v>L-143jurusan 2</v>
      </c>
      <c r="D147" s="9" t="str">
        <f t="shared" si="76"/>
        <v>L-143jurusan 3</v>
      </c>
      <c r="E147" s="9" t="str">
        <f t="shared" si="77"/>
        <v>L-143jurusan 4</v>
      </c>
      <c r="F147" s="10" t="s">
        <v>21</v>
      </c>
      <c r="G147" s="10" t="s">
        <v>22</v>
      </c>
      <c r="H147" s="10" t="s">
        <v>222</v>
      </c>
      <c r="I147" s="10">
        <v>0.47019</v>
      </c>
      <c r="J147" s="10">
        <v>124.42505</v>
      </c>
      <c r="K147" s="10" t="s">
        <v>7465</v>
      </c>
      <c r="L147" s="10" t="s">
        <v>7465</v>
      </c>
      <c r="M147" s="10" t="s">
        <v>7465</v>
      </c>
      <c r="N147" s="14">
        <f t="shared" si="78"/>
        <v>0</v>
      </c>
      <c r="O147" s="15" t="e">
        <f t="shared" si="79"/>
        <v>#VALUE!</v>
      </c>
      <c r="P147" s="15" t="e">
        <f t="shared" si="80"/>
        <v>#VALUE!</v>
      </c>
      <c r="Q147" s="17" t="e">
        <f>VLOOKUP($A147,'DATA PENGUKURAN GARDU'!$A:$BS,42,0)</f>
        <v>#N/A</v>
      </c>
      <c r="R147" s="18" t="e">
        <f t="shared" si="81"/>
        <v>#N/A</v>
      </c>
      <c r="S147" s="17" t="e">
        <f>VLOOKUP($A147,'DATA PENGUKURAN GARDU'!$A:$BS,44,0)</f>
        <v>#N/A</v>
      </c>
      <c r="T147" s="18" t="e">
        <f t="shared" si="82"/>
        <v>#N/A</v>
      </c>
      <c r="U147" s="17" t="e">
        <f>VLOOKUP($A147,'DATA PENGUKURAN GARDU'!$A:$BS,46,0)</f>
        <v>#N/A</v>
      </c>
      <c r="V147" s="18" t="e">
        <f t="shared" si="83"/>
        <v>#N/A</v>
      </c>
      <c r="W147" s="17" t="e">
        <f>VLOOKUP($A147,'DATA PENGUKURAN GARDU'!$A:$BS,48,0)</f>
        <v>#N/A</v>
      </c>
      <c r="X147" s="17" t="e">
        <f>VLOOKUP($A147,'DATA PENGUKURAN GARDU'!$A:$BS,53,0)</f>
        <v>#N/A</v>
      </c>
      <c r="Y147" s="17" t="e">
        <f>VLOOKUP($A147,'DATA PENGUKURAN GARDU'!$A:$BS,54,0)</f>
        <v>#N/A</v>
      </c>
      <c r="Z147" s="17" t="e">
        <f>VLOOKUP($A147,'DATA PENGUKURAN GARDU'!$A:$BS,55,0)</f>
        <v>#N/A</v>
      </c>
      <c r="AA147" s="20" t="e">
        <f>VLOOKUP($B147,'DATA PENGUKURAN GARDU'!$A:$BS,42,0)</f>
        <v>#N/A</v>
      </c>
      <c r="AB147" s="21" t="e">
        <f t="shared" si="84"/>
        <v>#N/A</v>
      </c>
      <c r="AC147" s="20" t="e">
        <f>VLOOKUP($B147,'DATA PENGUKURAN GARDU'!$A:$BS,44,0)</f>
        <v>#N/A</v>
      </c>
      <c r="AD147" s="21" t="e">
        <f t="shared" si="85"/>
        <v>#N/A</v>
      </c>
      <c r="AE147" s="20" t="e">
        <f>VLOOKUP($B147,'DATA PENGUKURAN GARDU'!$A:$BS,46,0)</f>
        <v>#N/A</v>
      </c>
      <c r="AF147" s="21" t="e">
        <f t="shared" si="86"/>
        <v>#N/A</v>
      </c>
      <c r="AG147" s="20" t="e">
        <f>VLOOKUP($B147,'DATA PENGUKURAN GARDU'!$A:$BS,46,0)</f>
        <v>#N/A</v>
      </c>
      <c r="AH147" s="20" t="e">
        <f>VLOOKUP($B147,'DATA PENGUKURAN GARDU'!$A:$BS,53,0)</f>
        <v>#N/A</v>
      </c>
      <c r="AI147" s="20" t="e">
        <f>VLOOKUP($B147,'DATA PENGUKURAN GARDU'!$A:$BS,54,0)</f>
        <v>#N/A</v>
      </c>
      <c r="AJ147" s="17" t="e">
        <f>VLOOKUP($C147,'DATA PENGUKURAN GARDU'!$A:$BS,42,0)</f>
        <v>#N/A</v>
      </c>
      <c r="AK147" s="23" t="e">
        <f t="shared" si="87"/>
        <v>#N/A</v>
      </c>
      <c r="AL147" s="17" t="e">
        <f>VLOOKUP($C147,'DATA PENGUKURAN GARDU'!$A:$BS,44,0)</f>
        <v>#N/A</v>
      </c>
      <c r="AM147" s="23" t="e">
        <f t="shared" si="88"/>
        <v>#N/A</v>
      </c>
      <c r="AN147" s="17" t="e">
        <f>VLOOKUP($C147,'DATA PENGUKURAN GARDU'!$A:$BS,46,0)</f>
        <v>#N/A</v>
      </c>
      <c r="AO147" s="23" t="e">
        <f t="shared" si="89"/>
        <v>#N/A</v>
      </c>
      <c r="AP147" s="17" t="e">
        <f>VLOOKUP($C147,'DATA PENGUKURAN GARDU'!$A:$BS,46,0)</f>
        <v>#N/A</v>
      </c>
      <c r="AQ147" s="17" t="e">
        <f>VLOOKUP($C147,'DATA PENGUKURAN GARDU'!$A:$BS,53,0)</f>
        <v>#N/A</v>
      </c>
      <c r="AR147" s="17" t="e">
        <f>VLOOKUP($C147,'DATA PENGUKURAN GARDU'!$A:$BS,54,0)</f>
        <v>#N/A</v>
      </c>
      <c r="AS147" s="20" t="e">
        <f>VLOOKUP($D147,'DATA PENGUKURAN GARDU'!$A:$BS,42,0)</f>
        <v>#N/A</v>
      </c>
      <c r="AT147" s="21" t="e">
        <f t="shared" si="90"/>
        <v>#N/A</v>
      </c>
      <c r="AU147" s="20" t="e">
        <f>VLOOKUP($D147,'DATA PENGUKURAN GARDU'!$A:$BS,44,0)</f>
        <v>#N/A</v>
      </c>
      <c r="AV147" s="21" t="e">
        <f t="shared" si="91"/>
        <v>#N/A</v>
      </c>
      <c r="AW147" s="20" t="e">
        <f>VLOOKUP($D147,'DATA PENGUKURAN GARDU'!$A:$BS,46,0)</f>
        <v>#N/A</v>
      </c>
      <c r="AX147" s="21" t="e">
        <f t="shared" si="92"/>
        <v>#N/A</v>
      </c>
      <c r="AY147" s="20" t="e">
        <f>VLOOKUP($D147,'DATA PENGUKURAN GARDU'!$A:$BS,46,0)</f>
        <v>#N/A</v>
      </c>
      <c r="AZ147" s="20" t="e">
        <f>VLOOKUP($D147,'DATA PENGUKURAN GARDU'!$A:$BS,53,0)</f>
        <v>#N/A</v>
      </c>
      <c r="BA147" s="20" t="e">
        <f>VLOOKUP($D147,'DATA PENGUKURAN GARDU'!$A:$BS,54,0)</f>
        <v>#N/A</v>
      </c>
      <c r="BB147" s="17" t="e">
        <f>VLOOKUP($E147,'DATA PENGUKURAN GARDU'!$A:$BS,42,0)</f>
        <v>#N/A</v>
      </c>
      <c r="BC147" s="23" t="e">
        <f t="shared" si="93"/>
        <v>#N/A</v>
      </c>
      <c r="BD147" s="17" t="e">
        <f>VLOOKUP($E147,'DATA PENGUKURAN GARDU'!$A:$BS,44,0)</f>
        <v>#N/A</v>
      </c>
      <c r="BE147" s="23" t="e">
        <f t="shared" si="94"/>
        <v>#N/A</v>
      </c>
      <c r="BF147" s="17" t="e">
        <f>VLOOKUP($E147,'DATA PENGUKURAN GARDU'!$A:$BS,46,0)</f>
        <v>#N/A</v>
      </c>
      <c r="BG147" s="23" t="e">
        <f t="shared" si="95"/>
        <v>#N/A</v>
      </c>
      <c r="BH147" s="17" t="e">
        <f>VLOOKUP($E147,'DATA PENGUKURAN GARDU'!$A:$BS,46,0)</f>
        <v>#N/A</v>
      </c>
      <c r="BI147" s="17" t="e">
        <f>VLOOKUP($E147,'DATA PENGUKURAN GARDU'!$A:$BS,53,0)</f>
        <v>#N/A</v>
      </c>
      <c r="BJ147" s="17" t="e">
        <f>VLOOKUP($E147,'DATA PENGUKURAN GARDU'!$A:$BS,54,0)</f>
        <v>#N/A</v>
      </c>
      <c r="BK147" s="20" t="e">
        <f t="shared" si="96"/>
        <v>#N/A</v>
      </c>
      <c r="BL147" s="20" t="e">
        <f t="shared" si="97"/>
        <v>#N/A</v>
      </c>
      <c r="BM147" s="20" t="e">
        <f t="shared" si="98"/>
        <v>#N/A</v>
      </c>
      <c r="BN147" s="25" t="e">
        <f t="shared" si="99"/>
        <v>#N/A</v>
      </c>
      <c r="BO147" s="26" t="str">
        <f t="shared" si="100"/>
        <v>0</v>
      </c>
      <c r="BP147" s="21" t="e">
        <f t="shared" si="101"/>
        <v>#VALUE!</v>
      </c>
      <c r="BQ147" s="20" t="e">
        <f t="shared" si="102"/>
        <v>#N/A</v>
      </c>
      <c r="BR147" s="20" t="e">
        <v>#N/A</v>
      </c>
      <c r="BS147" s="9" t="e">
        <v>#N/A</v>
      </c>
      <c r="BT147" s="2" t="e">
        <f t="shared" si="103"/>
        <v>#VALUE!</v>
      </c>
      <c r="BU147" s="2" t="e">
        <f t="shared" si="71"/>
        <v>#N/A</v>
      </c>
      <c r="BV147" s="2" t="e">
        <f t="shared" si="72"/>
        <v>#N/A</v>
      </c>
    </row>
    <row r="148" s="2" customFormat="1" ht="22.95" customHeight="1" spans="1:74">
      <c r="A148" s="9" t="str">
        <f t="shared" si="73"/>
        <v>KMO 208Induk</v>
      </c>
      <c r="B148" s="9" t="str">
        <f t="shared" si="74"/>
        <v>KMO 208jurusan 1</v>
      </c>
      <c r="C148" s="9" t="str">
        <f t="shared" si="75"/>
        <v>KMO 208jurusan 2</v>
      </c>
      <c r="D148" s="9" t="str">
        <f t="shared" si="76"/>
        <v>KMO 208jurusan 3</v>
      </c>
      <c r="E148" s="9" t="str">
        <f t="shared" si="77"/>
        <v>KMO 208jurusan 4</v>
      </c>
      <c r="F148" s="10" t="s">
        <v>52</v>
      </c>
      <c r="G148" s="10" t="s">
        <v>8</v>
      </c>
      <c r="H148" s="10" t="s">
        <v>223</v>
      </c>
      <c r="I148" s="10">
        <v>0.810871005</v>
      </c>
      <c r="J148" s="10">
        <v>124.6539306641</v>
      </c>
      <c r="K148" s="10" t="s">
        <v>7465</v>
      </c>
      <c r="L148" s="10" t="s">
        <v>7465</v>
      </c>
      <c r="M148" s="10" t="s">
        <v>7465</v>
      </c>
      <c r="N148" s="14">
        <f t="shared" si="78"/>
        <v>0</v>
      </c>
      <c r="O148" s="15" t="e">
        <f t="shared" si="79"/>
        <v>#VALUE!</v>
      </c>
      <c r="P148" s="15" t="e">
        <f t="shared" si="80"/>
        <v>#VALUE!</v>
      </c>
      <c r="Q148" s="17" t="e">
        <f>VLOOKUP($A148,'DATA PENGUKURAN GARDU'!$A:$BS,42,0)</f>
        <v>#N/A</v>
      </c>
      <c r="R148" s="18" t="e">
        <f t="shared" si="81"/>
        <v>#N/A</v>
      </c>
      <c r="S148" s="17" t="e">
        <f>VLOOKUP($A148,'DATA PENGUKURAN GARDU'!$A:$BS,44,0)</f>
        <v>#N/A</v>
      </c>
      <c r="T148" s="18" t="e">
        <f t="shared" si="82"/>
        <v>#N/A</v>
      </c>
      <c r="U148" s="17" t="e">
        <f>VLOOKUP($A148,'DATA PENGUKURAN GARDU'!$A:$BS,46,0)</f>
        <v>#N/A</v>
      </c>
      <c r="V148" s="18" t="e">
        <f t="shared" si="83"/>
        <v>#N/A</v>
      </c>
      <c r="W148" s="17" t="e">
        <f>VLOOKUP($A148,'DATA PENGUKURAN GARDU'!$A:$BS,48,0)</f>
        <v>#N/A</v>
      </c>
      <c r="X148" s="17" t="e">
        <f>VLOOKUP($A148,'DATA PENGUKURAN GARDU'!$A:$BS,53,0)</f>
        <v>#N/A</v>
      </c>
      <c r="Y148" s="17" t="e">
        <f>VLOOKUP($A148,'DATA PENGUKURAN GARDU'!$A:$BS,54,0)</f>
        <v>#N/A</v>
      </c>
      <c r="Z148" s="17" t="e">
        <f>VLOOKUP($A148,'DATA PENGUKURAN GARDU'!$A:$BS,55,0)</f>
        <v>#N/A</v>
      </c>
      <c r="AA148" s="20" t="e">
        <f>VLOOKUP($B148,'DATA PENGUKURAN GARDU'!$A:$BS,42,0)</f>
        <v>#N/A</v>
      </c>
      <c r="AB148" s="21" t="e">
        <f t="shared" si="84"/>
        <v>#N/A</v>
      </c>
      <c r="AC148" s="20" t="e">
        <f>VLOOKUP($B148,'DATA PENGUKURAN GARDU'!$A:$BS,44,0)</f>
        <v>#N/A</v>
      </c>
      <c r="AD148" s="21" t="e">
        <f t="shared" si="85"/>
        <v>#N/A</v>
      </c>
      <c r="AE148" s="20" t="e">
        <f>VLOOKUP($B148,'DATA PENGUKURAN GARDU'!$A:$BS,46,0)</f>
        <v>#N/A</v>
      </c>
      <c r="AF148" s="21" t="e">
        <f t="shared" si="86"/>
        <v>#N/A</v>
      </c>
      <c r="AG148" s="20" t="e">
        <f>VLOOKUP($B148,'DATA PENGUKURAN GARDU'!$A:$BS,46,0)</f>
        <v>#N/A</v>
      </c>
      <c r="AH148" s="20" t="e">
        <f>VLOOKUP($B148,'DATA PENGUKURAN GARDU'!$A:$BS,53,0)</f>
        <v>#N/A</v>
      </c>
      <c r="AI148" s="20" t="e">
        <f>VLOOKUP($B148,'DATA PENGUKURAN GARDU'!$A:$BS,54,0)</f>
        <v>#N/A</v>
      </c>
      <c r="AJ148" s="17" t="e">
        <f>VLOOKUP($C148,'DATA PENGUKURAN GARDU'!$A:$BS,42,0)</f>
        <v>#N/A</v>
      </c>
      <c r="AK148" s="23" t="e">
        <f t="shared" si="87"/>
        <v>#N/A</v>
      </c>
      <c r="AL148" s="17" t="e">
        <f>VLOOKUP($C148,'DATA PENGUKURAN GARDU'!$A:$BS,44,0)</f>
        <v>#N/A</v>
      </c>
      <c r="AM148" s="23" t="e">
        <f t="shared" si="88"/>
        <v>#N/A</v>
      </c>
      <c r="AN148" s="17" t="e">
        <f>VLOOKUP($C148,'DATA PENGUKURAN GARDU'!$A:$BS,46,0)</f>
        <v>#N/A</v>
      </c>
      <c r="AO148" s="23" t="e">
        <f t="shared" si="89"/>
        <v>#N/A</v>
      </c>
      <c r="AP148" s="17" t="e">
        <f>VLOOKUP($C148,'DATA PENGUKURAN GARDU'!$A:$BS,46,0)</f>
        <v>#N/A</v>
      </c>
      <c r="AQ148" s="17" t="e">
        <f>VLOOKUP($C148,'DATA PENGUKURAN GARDU'!$A:$BS,53,0)</f>
        <v>#N/A</v>
      </c>
      <c r="AR148" s="17" t="e">
        <f>VLOOKUP($C148,'DATA PENGUKURAN GARDU'!$A:$BS,54,0)</f>
        <v>#N/A</v>
      </c>
      <c r="AS148" s="20" t="e">
        <f>VLOOKUP($D148,'DATA PENGUKURAN GARDU'!$A:$BS,42,0)</f>
        <v>#N/A</v>
      </c>
      <c r="AT148" s="21" t="e">
        <f t="shared" si="90"/>
        <v>#N/A</v>
      </c>
      <c r="AU148" s="20" t="e">
        <f>VLOOKUP($D148,'DATA PENGUKURAN GARDU'!$A:$BS,44,0)</f>
        <v>#N/A</v>
      </c>
      <c r="AV148" s="21" t="e">
        <f t="shared" si="91"/>
        <v>#N/A</v>
      </c>
      <c r="AW148" s="20" t="e">
        <f>VLOOKUP($D148,'DATA PENGUKURAN GARDU'!$A:$BS,46,0)</f>
        <v>#N/A</v>
      </c>
      <c r="AX148" s="21" t="e">
        <f t="shared" si="92"/>
        <v>#N/A</v>
      </c>
      <c r="AY148" s="20" t="e">
        <f>VLOOKUP($D148,'DATA PENGUKURAN GARDU'!$A:$BS,46,0)</f>
        <v>#N/A</v>
      </c>
      <c r="AZ148" s="20" t="e">
        <f>VLOOKUP($D148,'DATA PENGUKURAN GARDU'!$A:$BS,53,0)</f>
        <v>#N/A</v>
      </c>
      <c r="BA148" s="20" t="e">
        <f>VLOOKUP($D148,'DATA PENGUKURAN GARDU'!$A:$BS,54,0)</f>
        <v>#N/A</v>
      </c>
      <c r="BB148" s="17" t="e">
        <f>VLOOKUP($E148,'DATA PENGUKURAN GARDU'!$A:$BS,42,0)</f>
        <v>#N/A</v>
      </c>
      <c r="BC148" s="23" t="e">
        <f t="shared" si="93"/>
        <v>#N/A</v>
      </c>
      <c r="BD148" s="17" t="e">
        <f>VLOOKUP($E148,'DATA PENGUKURAN GARDU'!$A:$BS,44,0)</f>
        <v>#N/A</v>
      </c>
      <c r="BE148" s="23" t="e">
        <f t="shared" si="94"/>
        <v>#N/A</v>
      </c>
      <c r="BF148" s="17" t="e">
        <f>VLOOKUP($E148,'DATA PENGUKURAN GARDU'!$A:$BS,46,0)</f>
        <v>#N/A</v>
      </c>
      <c r="BG148" s="23" t="e">
        <f t="shared" si="95"/>
        <v>#N/A</v>
      </c>
      <c r="BH148" s="17" t="e">
        <f>VLOOKUP($E148,'DATA PENGUKURAN GARDU'!$A:$BS,46,0)</f>
        <v>#N/A</v>
      </c>
      <c r="BI148" s="17" t="e">
        <f>VLOOKUP($E148,'DATA PENGUKURAN GARDU'!$A:$BS,53,0)</f>
        <v>#N/A</v>
      </c>
      <c r="BJ148" s="17" t="e">
        <f>VLOOKUP($E148,'DATA PENGUKURAN GARDU'!$A:$BS,54,0)</f>
        <v>#N/A</v>
      </c>
      <c r="BK148" s="20" t="e">
        <f t="shared" si="96"/>
        <v>#N/A</v>
      </c>
      <c r="BL148" s="20" t="e">
        <f t="shared" si="97"/>
        <v>#N/A</v>
      </c>
      <c r="BM148" s="20" t="e">
        <f t="shared" si="98"/>
        <v>#N/A</v>
      </c>
      <c r="BN148" s="25" t="e">
        <f t="shared" si="99"/>
        <v>#N/A</v>
      </c>
      <c r="BO148" s="26" t="str">
        <f t="shared" si="100"/>
        <v>0</v>
      </c>
      <c r="BP148" s="21" t="e">
        <f t="shared" si="101"/>
        <v>#VALUE!</v>
      </c>
      <c r="BQ148" s="20" t="e">
        <f t="shared" si="102"/>
        <v>#N/A</v>
      </c>
      <c r="BR148" s="20" t="e">
        <v>#N/A</v>
      </c>
      <c r="BS148" s="9" t="e">
        <v>#N/A</v>
      </c>
      <c r="BT148" s="2" t="e">
        <f t="shared" si="103"/>
        <v>#VALUE!</v>
      </c>
      <c r="BU148" s="2" t="e">
        <f t="shared" si="71"/>
        <v>#N/A</v>
      </c>
      <c r="BV148" s="2" t="e">
        <f t="shared" si="72"/>
        <v>#N/A</v>
      </c>
    </row>
    <row r="149" s="2" customFormat="1" ht="22.95" customHeight="1" spans="1:74">
      <c r="A149" s="9" t="str">
        <f t="shared" si="73"/>
        <v>KMO 210Induk</v>
      </c>
      <c r="B149" s="9" t="str">
        <f t="shared" si="74"/>
        <v>KMO 210jurusan 1</v>
      </c>
      <c r="C149" s="9" t="str">
        <f t="shared" si="75"/>
        <v>KMO 210jurusan 2</v>
      </c>
      <c r="D149" s="9" t="str">
        <f t="shared" si="76"/>
        <v>KMO 210jurusan 3</v>
      </c>
      <c r="E149" s="9" t="str">
        <f t="shared" si="77"/>
        <v>KMO 210jurusan 4</v>
      </c>
      <c r="F149" s="10" t="s">
        <v>52</v>
      </c>
      <c r="G149" s="10" t="s">
        <v>8</v>
      </c>
      <c r="H149" s="10" t="s">
        <v>224</v>
      </c>
      <c r="I149" s="10">
        <v>0.81054002</v>
      </c>
      <c r="J149" s="10">
        <v>124.6565170288</v>
      </c>
      <c r="K149" s="10" t="s">
        <v>7465</v>
      </c>
      <c r="L149" s="10" t="s">
        <v>7465</v>
      </c>
      <c r="M149" s="10" t="s">
        <v>7465</v>
      </c>
      <c r="N149" s="14">
        <f t="shared" si="78"/>
        <v>0</v>
      </c>
      <c r="O149" s="15" t="e">
        <f t="shared" si="79"/>
        <v>#VALUE!</v>
      </c>
      <c r="P149" s="15" t="e">
        <f t="shared" si="80"/>
        <v>#VALUE!</v>
      </c>
      <c r="Q149" s="17" t="e">
        <f>VLOOKUP($A149,'DATA PENGUKURAN GARDU'!$A:$BS,42,0)</f>
        <v>#N/A</v>
      </c>
      <c r="R149" s="18" t="e">
        <f t="shared" si="81"/>
        <v>#N/A</v>
      </c>
      <c r="S149" s="17" t="e">
        <f>VLOOKUP($A149,'DATA PENGUKURAN GARDU'!$A:$BS,44,0)</f>
        <v>#N/A</v>
      </c>
      <c r="T149" s="18" t="e">
        <f t="shared" si="82"/>
        <v>#N/A</v>
      </c>
      <c r="U149" s="17" t="e">
        <f>VLOOKUP($A149,'DATA PENGUKURAN GARDU'!$A:$BS,46,0)</f>
        <v>#N/A</v>
      </c>
      <c r="V149" s="18" t="e">
        <f t="shared" si="83"/>
        <v>#N/A</v>
      </c>
      <c r="W149" s="17" t="e">
        <f>VLOOKUP($A149,'DATA PENGUKURAN GARDU'!$A:$BS,48,0)</f>
        <v>#N/A</v>
      </c>
      <c r="X149" s="17" t="e">
        <f>VLOOKUP($A149,'DATA PENGUKURAN GARDU'!$A:$BS,53,0)</f>
        <v>#N/A</v>
      </c>
      <c r="Y149" s="17" t="e">
        <f>VLOOKUP($A149,'DATA PENGUKURAN GARDU'!$A:$BS,54,0)</f>
        <v>#N/A</v>
      </c>
      <c r="Z149" s="17" t="e">
        <f>VLOOKUP($A149,'DATA PENGUKURAN GARDU'!$A:$BS,55,0)</f>
        <v>#N/A</v>
      </c>
      <c r="AA149" s="20" t="e">
        <f>VLOOKUP($B149,'DATA PENGUKURAN GARDU'!$A:$BS,42,0)</f>
        <v>#N/A</v>
      </c>
      <c r="AB149" s="21" t="e">
        <f t="shared" si="84"/>
        <v>#N/A</v>
      </c>
      <c r="AC149" s="20" t="e">
        <f>VLOOKUP($B149,'DATA PENGUKURAN GARDU'!$A:$BS,44,0)</f>
        <v>#N/A</v>
      </c>
      <c r="AD149" s="21" t="e">
        <f t="shared" si="85"/>
        <v>#N/A</v>
      </c>
      <c r="AE149" s="20" t="e">
        <f>VLOOKUP($B149,'DATA PENGUKURAN GARDU'!$A:$BS,46,0)</f>
        <v>#N/A</v>
      </c>
      <c r="AF149" s="21" t="e">
        <f t="shared" si="86"/>
        <v>#N/A</v>
      </c>
      <c r="AG149" s="20" t="e">
        <f>VLOOKUP($B149,'DATA PENGUKURAN GARDU'!$A:$BS,46,0)</f>
        <v>#N/A</v>
      </c>
      <c r="AH149" s="20" t="e">
        <f>VLOOKUP($B149,'DATA PENGUKURAN GARDU'!$A:$BS,53,0)</f>
        <v>#N/A</v>
      </c>
      <c r="AI149" s="20" t="e">
        <f>VLOOKUP($B149,'DATA PENGUKURAN GARDU'!$A:$BS,54,0)</f>
        <v>#N/A</v>
      </c>
      <c r="AJ149" s="17" t="e">
        <f>VLOOKUP($C149,'DATA PENGUKURAN GARDU'!$A:$BS,42,0)</f>
        <v>#N/A</v>
      </c>
      <c r="AK149" s="23" t="e">
        <f t="shared" si="87"/>
        <v>#N/A</v>
      </c>
      <c r="AL149" s="17" t="e">
        <f>VLOOKUP($C149,'DATA PENGUKURAN GARDU'!$A:$BS,44,0)</f>
        <v>#N/A</v>
      </c>
      <c r="AM149" s="23" t="e">
        <f t="shared" si="88"/>
        <v>#N/A</v>
      </c>
      <c r="AN149" s="17" t="e">
        <f>VLOOKUP($C149,'DATA PENGUKURAN GARDU'!$A:$BS,46,0)</f>
        <v>#N/A</v>
      </c>
      <c r="AO149" s="23" t="e">
        <f t="shared" si="89"/>
        <v>#N/A</v>
      </c>
      <c r="AP149" s="17" t="e">
        <f>VLOOKUP($C149,'DATA PENGUKURAN GARDU'!$A:$BS,46,0)</f>
        <v>#N/A</v>
      </c>
      <c r="AQ149" s="17" t="e">
        <f>VLOOKUP($C149,'DATA PENGUKURAN GARDU'!$A:$BS,53,0)</f>
        <v>#N/A</v>
      </c>
      <c r="AR149" s="17" t="e">
        <f>VLOOKUP($C149,'DATA PENGUKURAN GARDU'!$A:$BS,54,0)</f>
        <v>#N/A</v>
      </c>
      <c r="AS149" s="20" t="e">
        <f>VLOOKUP($D149,'DATA PENGUKURAN GARDU'!$A:$BS,42,0)</f>
        <v>#N/A</v>
      </c>
      <c r="AT149" s="21" t="e">
        <f t="shared" si="90"/>
        <v>#N/A</v>
      </c>
      <c r="AU149" s="20" t="e">
        <f>VLOOKUP($D149,'DATA PENGUKURAN GARDU'!$A:$BS,44,0)</f>
        <v>#N/A</v>
      </c>
      <c r="AV149" s="21" t="e">
        <f t="shared" si="91"/>
        <v>#N/A</v>
      </c>
      <c r="AW149" s="20" t="e">
        <f>VLOOKUP($D149,'DATA PENGUKURAN GARDU'!$A:$BS,46,0)</f>
        <v>#N/A</v>
      </c>
      <c r="AX149" s="21" t="e">
        <f t="shared" si="92"/>
        <v>#N/A</v>
      </c>
      <c r="AY149" s="20" t="e">
        <f>VLOOKUP($D149,'DATA PENGUKURAN GARDU'!$A:$BS,46,0)</f>
        <v>#N/A</v>
      </c>
      <c r="AZ149" s="20" t="e">
        <f>VLOOKUP($D149,'DATA PENGUKURAN GARDU'!$A:$BS,53,0)</f>
        <v>#N/A</v>
      </c>
      <c r="BA149" s="20" t="e">
        <f>VLOOKUP($D149,'DATA PENGUKURAN GARDU'!$A:$BS,54,0)</f>
        <v>#N/A</v>
      </c>
      <c r="BB149" s="17" t="e">
        <f>VLOOKUP($E149,'DATA PENGUKURAN GARDU'!$A:$BS,42,0)</f>
        <v>#N/A</v>
      </c>
      <c r="BC149" s="23" t="e">
        <f t="shared" si="93"/>
        <v>#N/A</v>
      </c>
      <c r="BD149" s="17" t="e">
        <f>VLOOKUP($E149,'DATA PENGUKURAN GARDU'!$A:$BS,44,0)</f>
        <v>#N/A</v>
      </c>
      <c r="BE149" s="23" t="e">
        <f t="shared" si="94"/>
        <v>#N/A</v>
      </c>
      <c r="BF149" s="17" t="e">
        <f>VLOOKUP($E149,'DATA PENGUKURAN GARDU'!$A:$BS,46,0)</f>
        <v>#N/A</v>
      </c>
      <c r="BG149" s="23" t="e">
        <f t="shared" si="95"/>
        <v>#N/A</v>
      </c>
      <c r="BH149" s="17" t="e">
        <f>VLOOKUP($E149,'DATA PENGUKURAN GARDU'!$A:$BS,46,0)</f>
        <v>#N/A</v>
      </c>
      <c r="BI149" s="17" t="e">
        <f>VLOOKUP($E149,'DATA PENGUKURAN GARDU'!$A:$BS,53,0)</f>
        <v>#N/A</v>
      </c>
      <c r="BJ149" s="17" t="e">
        <f>VLOOKUP($E149,'DATA PENGUKURAN GARDU'!$A:$BS,54,0)</f>
        <v>#N/A</v>
      </c>
      <c r="BK149" s="20" t="e">
        <f t="shared" si="96"/>
        <v>#N/A</v>
      </c>
      <c r="BL149" s="20" t="e">
        <f t="shared" si="97"/>
        <v>#N/A</v>
      </c>
      <c r="BM149" s="20" t="e">
        <f t="shared" si="98"/>
        <v>#N/A</v>
      </c>
      <c r="BN149" s="25" t="e">
        <f t="shared" si="99"/>
        <v>#N/A</v>
      </c>
      <c r="BO149" s="26" t="str">
        <f t="shared" si="100"/>
        <v>0</v>
      </c>
      <c r="BP149" s="21" t="e">
        <f t="shared" si="101"/>
        <v>#VALUE!</v>
      </c>
      <c r="BQ149" s="20" t="e">
        <f t="shared" si="102"/>
        <v>#N/A</v>
      </c>
      <c r="BR149" s="20" t="e">
        <v>#N/A</v>
      </c>
      <c r="BS149" s="9" t="e">
        <v>#N/A</v>
      </c>
      <c r="BT149" s="2" t="e">
        <f t="shared" si="103"/>
        <v>#VALUE!</v>
      </c>
      <c r="BU149" s="2" t="e">
        <f t="shared" si="71"/>
        <v>#N/A</v>
      </c>
      <c r="BV149" s="2" t="e">
        <f t="shared" si="72"/>
        <v>#N/A</v>
      </c>
    </row>
    <row r="150" s="2" customFormat="1" ht="22.95" customHeight="1" spans="1:74">
      <c r="A150" s="9" t="str">
        <f t="shared" si="73"/>
        <v>KMO 57Induk</v>
      </c>
      <c r="B150" s="9" t="str">
        <f t="shared" si="74"/>
        <v>KMO 57jurusan 1</v>
      </c>
      <c r="C150" s="9" t="str">
        <f t="shared" si="75"/>
        <v>KMO 57jurusan 2</v>
      </c>
      <c r="D150" s="9" t="str">
        <f t="shared" si="76"/>
        <v>KMO 57jurusan 3</v>
      </c>
      <c r="E150" s="9" t="str">
        <f t="shared" si="77"/>
        <v>KMO 57jurusan 4</v>
      </c>
      <c r="F150" s="10" t="s">
        <v>33</v>
      </c>
      <c r="G150" s="10" t="s">
        <v>8</v>
      </c>
      <c r="H150" s="10" t="s">
        <v>225</v>
      </c>
      <c r="I150" s="10">
        <v>0.598995984</v>
      </c>
      <c r="J150" s="10">
        <v>124.5162811279</v>
      </c>
      <c r="K150" s="10" t="s">
        <v>7465</v>
      </c>
      <c r="L150" s="10" t="s">
        <v>7465</v>
      </c>
      <c r="M150" s="10" t="s">
        <v>7465</v>
      </c>
      <c r="N150" s="14">
        <f t="shared" si="78"/>
        <v>0</v>
      </c>
      <c r="O150" s="15" t="e">
        <f t="shared" si="79"/>
        <v>#VALUE!</v>
      </c>
      <c r="P150" s="15" t="e">
        <f t="shared" si="80"/>
        <v>#VALUE!</v>
      </c>
      <c r="Q150" s="17" t="e">
        <f>VLOOKUP($A150,'DATA PENGUKURAN GARDU'!$A:$BS,42,0)</f>
        <v>#N/A</v>
      </c>
      <c r="R150" s="18" t="e">
        <f t="shared" si="81"/>
        <v>#N/A</v>
      </c>
      <c r="S150" s="17" t="e">
        <f>VLOOKUP($A150,'DATA PENGUKURAN GARDU'!$A:$BS,44,0)</f>
        <v>#N/A</v>
      </c>
      <c r="T150" s="18" t="e">
        <f t="shared" si="82"/>
        <v>#N/A</v>
      </c>
      <c r="U150" s="17" t="e">
        <f>VLOOKUP($A150,'DATA PENGUKURAN GARDU'!$A:$BS,46,0)</f>
        <v>#N/A</v>
      </c>
      <c r="V150" s="18" t="e">
        <f t="shared" si="83"/>
        <v>#N/A</v>
      </c>
      <c r="W150" s="17" t="e">
        <f>VLOOKUP($A150,'DATA PENGUKURAN GARDU'!$A:$BS,48,0)</f>
        <v>#N/A</v>
      </c>
      <c r="X150" s="17" t="e">
        <f>VLOOKUP($A150,'DATA PENGUKURAN GARDU'!$A:$BS,53,0)</f>
        <v>#N/A</v>
      </c>
      <c r="Y150" s="17" t="e">
        <f>VLOOKUP($A150,'DATA PENGUKURAN GARDU'!$A:$BS,54,0)</f>
        <v>#N/A</v>
      </c>
      <c r="Z150" s="17" t="e">
        <f>VLOOKUP($A150,'DATA PENGUKURAN GARDU'!$A:$BS,55,0)</f>
        <v>#N/A</v>
      </c>
      <c r="AA150" s="20" t="e">
        <f>VLOOKUP($B150,'DATA PENGUKURAN GARDU'!$A:$BS,42,0)</f>
        <v>#N/A</v>
      </c>
      <c r="AB150" s="21" t="e">
        <f t="shared" si="84"/>
        <v>#N/A</v>
      </c>
      <c r="AC150" s="20" t="e">
        <f>VLOOKUP($B150,'DATA PENGUKURAN GARDU'!$A:$BS,44,0)</f>
        <v>#N/A</v>
      </c>
      <c r="AD150" s="21" t="e">
        <f t="shared" si="85"/>
        <v>#N/A</v>
      </c>
      <c r="AE150" s="20" t="e">
        <f>VLOOKUP($B150,'DATA PENGUKURAN GARDU'!$A:$BS,46,0)</f>
        <v>#N/A</v>
      </c>
      <c r="AF150" s="21" t="e">
        <f t="shared" si="86"/>
        <v>#N/A</v>
      </c>
      <c r="AG150" s="20" t="e">
        <f>VLOOKUP($B150,'DATA PENGUKURAN GARDU'!$A:$BS,46,0)</f>
        <v>#N/A</v>
      </c>
      <c r="AH150" s="20" t="e">
        <f>VLOOKUP($B150,'DATA PENGUKURAN GARDU'!$A:$BS,53,0)</f>
        <v>#N/A</v>
      </c>
      <c r="AI150" s="20" t="e">
        <f>VLOOKUP($B150,'DATA PENGUKURAN GARDU'!$A:$BS,54,0)</f>
        <v>#N/A</v>
      </c>
      <c r="AJ150" s="17" t="e">
        <f>VLOOKUP($C150,'DATA PENGUKURAN GARDU'!$A:$BS,42,0)</f>
        <v>#N/A</v>
      </c>
      <c r="AK150" s="23" t="e">
        <f t="shared" si="87"/>
        <v>#N/A</v>
      </c>
      <c r="AL150" s="17" t="e">
        <f>VLOOKUP($C150,'DATA PENGUKURAN GARDU'!$A:$BS,44,0)</f>
        <v>#N/A</v>
      </c>
      <c r="AM150" s="23" t="e">
        <f t="shared" si="88"/>
        <v>#N/A</v>
      </c>
      <c r="AN150" s="17" t="e">
        <f>VLOOKUP($C150,'DATA PENGUKURAN GARDU'!$A:$BS,46,0)</f>
        <v>#N/A</v>
      </c>
      <c r="AO150" s="23" t="e">
        <f t="shared" si="89"/>
        <v>#N/A</v>
      </c>
      <c r="AP150" s="17" t="e">
        <f>VLOOKUP($C150,'DATA PENGUKURAN GARDU'!$A:$BS,46,0)</f>
        <v>#N/A</v>
      </c>
      <c r="AQ150" s="17" t="e">
        <f>VLOOKUP($C150,'DATA PENGUKURAN GARDU'!$A:$BS,53,0)</f>
        <v>#N/A</v>
      </c>
      <c r="AR150" s="17" t="e">
        <f>VLOOKUP($C150,'DATA PENGUKURAN GARDU'!$A:$BS,54,0)</f>
        <v>#N/A</v>
      </c>
      <c r="AS150" s="20" t="e">
        <f>VLOOKUP($D150,'DATA PENGUKURAN GARDU'!$A:$BS,42,0)</f>
        <v>#N/A</v>
      </c>
      <c r="AT150" s="21" t="e">
        <f t="shared" si="90"/>
        <v>#N/A</v>
      </c>
      <c r="AU150" s="20" t="e">
        <f>VLOOKUP($D150,'DATA PENGUKURAN GARDU'!$A:$BS,44,0)</f>
        <v>#N/A</v>
      </c>
      <c r="AV150" s="21" t="e">
        <f t="shared" si="91"/>
        <v>#N/A</v>
      </c>
      <c r="AW150" s="20" t="e">
        <f>VLOOKUP($D150,'DATA PENGUKURAN GARDU'!$A:$BS,46,0)</f>
        <v>#N/A</v>
      </c>
      <c r="AX150" s="21" t="e">
        <f t="shared" si="92"/>
        <v>#N/A</v>
      </c>
      <c r="AY150" s="20" t="e">
        <f>VLOOKUP($D150,'DATA PENGUKURAN GARDU'!$A:$BS,46,0)</f>
        <v>#N/A</v>
      </c>
      <c r="AZ150" s="20" t="e">
        <f>VLOOKUP($D150,'DATA PENGUKURAN GARDU'!$A:$BS,53,0)</f>
        <v>#N/A</v>
      </c>
      <c r="BA150" s="20" t="e">
        <f>VLOOKUP($D150,'DATA PENGUKURAN GARDU'!$A:$BS,54,0)</f>
        <v>#N/A</v>
      </c>
      <c r="BB150" s="17" t="e">
        <f>VLOOKUP($E150,'DATA PENGUKURAN GARDU'!$A:$BS,42,0)</f>
        <v>#N/A</v>
      </c>
      <c r="BC150" s="23" t="e">
        <f t="shared" si="93"/>
        <v>#N/A</v>
      </c>
      <c r="BD150" s="17" t="e">
        <f>VLOOKUP($E150,'DATA PENGUKURAN GARDU'!$A:$BS,44,0)</f>
        <v>#N/A</v>
      </c>
      <c r="BE150" s="23" t="e">
        <f t="shared" si="94"/>
        <v>#N/A</v>
      </c>
      <c r="BF150" s="17" t="e">
        <f>VLOOKUP($E150,'DATA PENGUKURAN GARDU'!$A:$BS,46,0)</f>
        <v>#N/A</v>
      </c>
      <c r="BG150" s="23" t="e">
        <f t="shared" si="95"/>
        <v>#N/A</v>
      </c>
      <c r="BH150" s="17" t="e">
        <f>VLOOKUP($E150,'DATA PENGUKURAN GARDU'!$A:$BS,46,0)</f>
        <v>#N/A</v>
      </c>
      <c r="BI150" s="17" t="e">
        <f>VLOOKUP($E150,'DATA PENGUKURAN GARDU'!$A:$BS,53,0)</f>
        <v>#N/A</v>
      </c>
      <c r="BJ150" s="17" t="e">
        <f>VLOOKUP($E150,'DATA PENGUKURAN GARDU'!$A:$BS,54,0)</f>
        <v>#N/A</v>
      </c>
      <c r="BK150" s="20" t="e">
        <f t="shared" si="96"/>
        <v>#N/A</v>
      </c>
      <c r="BL150" s="20" t="e">
        <f t="shared" si="97"/>
        <v>#N/A</v>
      </c>
      <c r="BM150" s="20" t="e">
        <f t="shared" si="98"/>
        <v>#N/A</v>
      </c>
      <c r="BN150" s="25" t="e">
        <f t="shared" si="99"/>
        <v>#N/A</v>
      </c>
      <c r="BO150" s="26" t="str">
        <f t="shared" si="100"/>
        <v>0</v>
      </c>
      <c r="BP150" s="21" t="e">
        <f t="shared" si="101"/>
        <v>#VALUE!</v>
      </c>
      <c r="BQ150" s="20" t="e">
        <f t="shared" si="102"/>
        <v>#N/A</v>
      </c>
      <c r="BR150" s="20" t="e">
        <v>#N/A</v>
      </c>
      <c r="BS150" s="9" t="e">
        <v>#N/A</v>
      </c>
      <c r="BT150" s="2" t="e">
        <f t="shared" si="103"/>
        <v>#VALUE!</v>
      </c>
      <c r="BU150" s="2" t="e">
        <f t="shared" si="71"/>
        <v>#N/A</v>
      </c>
      <c r="BV150" s="2" t="e">
        <f t="shared" si="72"/>
        <v>#N/A</v>
      </c>
    </row>
    <row r="151" s="2" customFormat="1" ht="22.95" customHeight="1" spans="1:74">
      <c r="A151" s="9" t="str">
        <f t="shared" si="73"/>
        <v>GH.INOBONTOInduk</v>
      </c>
      <c r="B151" s="9" t="str">
        <f t="shared" si="74"/>
        <v>GH.INOBONTOjurusan 1</v>
      </c>
      <c r="C151" s="9" t="str">
        <f t="shared" si="75"/>
        <v>GH.INOBONTOjurusan 2</v>
      </c>
      <c r="D151" s="9" t="str">
        <f t="shared" si="76"/>
        <v>GH.INOBONTOjurusan 3</v>
      </c>
      <c r="E151" s="9" t="str">
        <f t="shared" si="77"/>
        <v>GH.INOBONTOjurusan 4</v>
      </c>
      <c r="F151" s="10" t="s">
        <v>226</v>
      </c>
      <c r="G151" s="10" t="s">
        <v>226</v>
      </c>
      <c r="H151" s="10" t="s">
        <v>227</v>
      </c>
      <c r="I151" s="10">
        <v>0.91732</v>
      </c>
      <c r="J151" s="10">
        <v>124.09652</v>
      </c>
      <c r="K151" s="10" t="s">
        <v>7465</v>
      </c>
      <c r="L151" s="10" t="s">
        <v>7465</v>
      </c>
      <c r="M151" s="10" t="s">
        <v>7465</v>
      </c>
      <c r="N151" s="14">
        <f t="shared" si="78"/>
        <v>0</v>
      </c>
      <c r="O151" s="15" t="e">
        <f t="shared" si="79"/>
        <v>#VALUE!</v>
      </c>
      <c r="P151" s="15" t="e">
        <f t="shared" si="80"/>
        <v>#VALUE!</v>
      </c>
      <c r="Q151" s="17" t="e">
        <f>VLOOKUP($A151,'DATA PENGUKURAN GARDU'!$A:$BS,42,0)</f>
        <v>#N/A</v>
      </c>
      <c r="R151" s="18" t="e">
        <f t="shared" si="81"/>
        <v>#N/A</v>
      </c>
      <c r="S151" s="17" t="e">
        <f>VLOOKUP($A151,'DATA PENGUKURAN GARDU'!$A:$BS,44,0)</f>
        <v>#N/A</v>
      </c>
      <c r="T151" s="18" t="e">
        <f t="shared" si="82"/>
        <v>#N/A</v>
      </c>
      <c r="U151" s="17" t="e">
        <f>VLOOKUP($A151,'DATA PENGUKURAN GARDU'!$A:$BS,46,0)</f>
        <v>#N/A</v>
      </c>
      <c r="V151" s="18" t="e">
        <f t="shared" si="83"/>
        <v>#N/A</v>
      </c>
      <c r="W151" s="17" t="e">
        <f>VLOOKUP($A151,'DATA PENGUKURAN GARDU'!$A:$BS,48,0)</f>
        <v>#N/A</v>
      </c>
      <c r="X151" s="17" t="e">
        <f>VLOOKUP($A151,'DATA PENGUKURAN GARDU'!$A:$BS,53,0)</f>
        <v>#N/A</v>
      </c>
      <c r="Y151" s="17" t="e">
        <f>VLOOKUP($A151,'DATA PENGUKURAN GARDU'!$A:$BS,54,0)</f>
        <v>#N/A</v>
      </c>
      <c r="Z151" s="17" t="e">
        <f>VLOOKUP($A151,'DATA PENGUKURAN GARDU'!$A:$BS,55,0)</f>
        <v>#N/A</v>
      </c>
      <c r="AA151" s="20" t="e">
        <f>VLOOKUP($B151,'DATA PENGUKURAN GARDU'!$A:$BS,42,0)</f>
        <v>#N/A</v>
      </c>
      <c r="AB151" s="21" t="e">
        <f t="shared" si="84"/>
        <v>#N/A</v>
      </c>
      <c r="AC151" s="20" t="e">
        <f>VLOOKUP($B151,'DATA PENGUKURAN GARDU'!$A:$BS,44,0)</f>
        <v>#N/A</v>
      </c>
      <c r="AD151" s="21" t="e">
        <f t="shared" si="85"/>
        <v>#N/A</v>
      </c>
      <c r="AE151" s="20" t="e">
        <f>VLOOKUP($B151,'DATA PENGUKURAN GARDU'!$A:$BS,46,0)</f>
        <v>#N/A</v>
      </c>
      <c r="AF151" s="21" t="e">
        <f t="shared" si="86"/>
        <v>#N/A</v>
      </c>
      <c r="AG151" s="20" t="e">
        <f>VLOOKUP($B151,'DATA PENGUKURAN GARDU'!$A:$BS,46,0)</f>
        <v>#N/A</v>
      </c>
      <c r="AH151" s="20" t="e">
        <f>VLOOKUP($B151,'DATA PENGUKURAN GARDU'!$A:$BS,53,0)</f>
        <v>#N/A</v>
      </c>
      <c r="AI151" s="20" t="e">
        <f>VLOOKUP($B151,'DATA PENGUKURAN GARDU'!$A:$BS,54,0)</f>
        <v>#N/A</v>
      </c>
      <c r="AJ151" s="17" t="e">
        <f>VLOOKUP($C151,'DATA PENGUKURAN GARDU'!$A:$BS,42,0)</f>
        <v>#N/A</v>
      </c>
      <c r="AK151" s="23" t="e">
        <f t="shared" si="87"/>
        <v>#N/A</v>
      </c>
      <c r="AL151" s="17" t="e">
        <f>VLOOKUP($C151,'DATA PENGUKURAN GARDU'!$A:$BS,44,0)</f>
        <v>#N/A</v>
      </c>
      <c r="AM151" s="23" t="e">
        <f t="shared" si="88"/>
        <v>#N/A</v>
      </c>
      <c r="AN151" s="17" t="e">
        <f>VLOOKUP($C151,'DATA PENGUKURAN GARDU'!$A:$BS,46,0)</f>
        <v>#N/A</v>
      </c>
      <c r="AO151" s="23" t="e">
        <f t="shared" si="89"/>
        <v>#N/A</v>
      </c>
      <c r="AP151" s="17" t="e">
        <f>VLOOKUP($C151,'DATA PENGUKURAN GARDU'!$A:$BS,46,0)</f>
        <v>#N/A</v>
      </c>
      <c r="AQ151" s="17" t="e">
        <f>VLOOKUP($C151,'DATA PENGUKURAN GARDU'!$A:$BS,53,0)</f>
        <v>#N/A</v>
      </c>
      <c r="AR151" s="17" t="e">
        <f>VLOOKUP($C151,'DATA PENGUKURAN GARDU'!$A:$BS,54,0)</f>
        <v>#N/A</v>
      </c>
      <c r="AS151" s="20" t="e">
        <f>VLOOKUP($D151,'DATA PENGUKURAN GARDU'!$A:$BS,42,0)</f>
        <v>#N/A</v>
      </c>
      <c r="AT151" s="21" t="e">
        <f t="shared" si="90"/>
        <v>#N/A</v>
      </c>
      <c r="AU151" s="20" t="e">
        <f>VLOOKUP($D151,'DATA PENGUKURAN GARDU'!$A:$BS,44,0)</f>
        <v>#N/A</v>
      </c>
      <c r="AV151" s="21" t="e">
        <f t="shared" si="91"/>
        <v>#N/A</v>
      </c>
      <c r="AW151" s="20" t="e">
        <f>VLOOKUP($D151,'DATA PENGUKURAN GARDU'!$A:$BS,46,0)</f>
        <v>#N/A</v>
      </c>
      <c r="AX151" s="21" t="e">
        <f t="shared" si="92"/>
        <v>#N/A</v>
      </c>
      <c r="AY151" s="20" t="e">
        <f>VLOOKUP($D151,'DATA PENGUKURAN GARDU'!$A:$BS,46,0)</f>
        <v>#N/A</v>
      </c>
      <c r="AZ151" s="20" t="e">
        <f>VLOOKUP($D151,'DATA PENGUKURAN GARDU'!$A:$BS,53,0)</f>
        <v>#N/A</v>
      </c>
      <c r="BA151" s="20" t="e">
        <f>VLOOKUP($D151,'DATA PENGUKURAN GARDU'!$A:$BS,54,0)</f>
        <v>#N/A</v>
      </c>
      <c r="BB151" s="17" t="e">
        <f>VLOOKUP($E151,'DATA PENGUKURAN GARDU'!$A:$BS,42,0)</f>
        <v>#N/A</v>
      </c>
      <c r="BC151" s="23" t="e">
        <f t="shared" si="93"/>
        <v>#N/A</v>
      </c>
      <c r="BD151" s="17" t="e">
        <f>VLOOKUP($E151,'DATA PENGUKURAN GARDU'!$A:$BS,44,0)</f>
        <v>#N/A</v>
      </c>
      <c r="BE151" s="23" t="e">
        <f t="shared" si="94"/>
        <v>#N/A</v>
      </c>
      <c r="BF151" s="17" t="e">
        <f>VLOOKUP($E151,'DATA PENGUKURAN GARDU'!$A:$BS,46,0)</f>
        <v>#N/A</v>
      </c>
      <c r="BG151" s="23" t="e">
        <f t="shared" si="95"/>
        <v>#N/A</v>
      </c>
      <c r="BH151" s="17" t="e">
        <f>VLOOKUP($E151,'DATA PENGUKURAN GARDU'!$A:$BS,46,0)</f>
        <v>#N/A</v>
      </c>
      <c r="BI151" s="17" t="e">
        <f>VLOOKUP($E151,'DATA PENGUKURAN GARDU'!$A:$BS,53,0)</f>
        <v>#N/A</v>
      </c>
      <c r="BJ151" s="17" t="e">
        <f>VLOOKUP($E151,'DATA PENGUKURAN GARDU'!$A:$BS,54,0)</f>
        <v>#N/A</v>
      </c>
      <c r="BK151" s="20" t="e">
        <f t="shared" si="96"/>
        <v>#N/A</v>
      </c>
      <c r="BL151" s="20" t="e">
        <f t="shared" si="97"/>
        <v>#N/A</v>
      </c>
      <c r="BM151" s="20" t="e">
        <f t="shared" si="98"/>
        <v>#N/A</v>
      </c>
      <c r="BN151" s="25" t="e">
        <f t="shared" si="99"/>
        <v>#N/A</v>
      </c>
      <c r="BO151" s="26" t="str">
        <f t="shared" si="100"/>
        <v>0</v>
      </c>
      <c r="BP151" s="21" t="e">
        <f t="shared" si="101"/>
        <v>#VALUE!</v>
      </c>
      <c r="BQ151" s="20" t="e">
        <f t="shared" si="102"/>
        <v>#N/A</v>
      </c>
      <c r="BR151" s="20" t="e">
        <v>#N/A</v>
      </c>
      <c r="BS151" s="9" t="e">
        <v>#N/A</v>
      </c>
      <c r="BT151" s="2" t="e">
        <f t="shared" si="103"/>
        <v>#VALUE!</v>
      </c>
      <c r="BU151" s="2" t="e">
        <f t="shared" si="71"/>
        <v>#N/A</v>
      </c>
      <c r="BV151" s="2" t="e">
        <f t="shared" si="72"/>
        <v>#N/A</v>
      </c>
    </row>
    <row r="152" s="2" customFormat="1" ht="22.95" customHeight="1" spans="1:74">
      <c r="A152" s="9" t="str">
        <f t="shared" si="73"/>
        <v>KMO 7Induk</v>
      </c>
      <c r="B152" s="9" t="str">
        <f t="shared" si="74"/>
        <v>KMO 7jurusan 1</v>
      </c>
      <c r="C152" s="9" t="str">
        <f t="shared" si="75"/>
        <v>KMO 7jurusan 2</v>
      </c>
      <c r="D152" s="9" t="str">
        <f t="shared" si="76"/>
        <v>KMO 7jurusan 3</v>
      </c>
      <c r="E152" s="9" t="str">
        <f t="shared" si="77"/>
        <v>KMO 7jurusan 4</v>
      </c>
      <c r="F152" s="10" t="s">
        <v>177</v>
      </c>
      <c r="G152" s="10" t="s">
        <v>8</v>
      </c>
      <c r="H152" s="10" t="s">
        <v>228</v>
      </c>
      <c r="I152" s="10">
        <v>0.724156022</v>
      </c>
      <c r="J152" s="10">
        <v>124.3593063354</v>
      </c>
      <c r="K152" s="10" t="s">
        <v>7465</v>
      </c>
      <c r="L152" s="10" t="s">
        <v>7465</v>
      </c>
      <c r="M152" s="10" t="s">
        <v>7465</v>
      </c>
      <c r="N152" s="14">
        <f t="shared" si="78"/>
        <v>0</v>
      </c>
      <c r="O152" s="15" t="e">
        <f t="shared" si="79"/>
        <v>#VALUE!</v>
      </c>
      <c r="P152" s="15" t="e">
        <f t="shared" si="80"/>
        <v>#VALUE!</v>
      </c>
      <c r="Q152" s="17" t="e">
        <f>VLOOKUP($A152,'DATA PENGUKURAN GARDU'!$A:$BS,42,0)</f>
        <v>#N/A</v>
      </c>
      <c r="R152" s="18" t="e">
        <f t="shared" si="81"/>
        <v>#N/A</v>
      </c>
      <c r="S152" s="17" t="e">
        <f>VLOOKUP($A152,'DATA PENGUKURAN GARDU'!$A:$BS,44,0)</f>
        <v>#N/A</v>
      </c>
      <c r="T152" s="18" t="e">
        <f t="shared" si="82"/>
        <v>#N/A</v>
      </c>
      <c r="U152" s="17" t="e">
        <f>VLOOKUP($A152,'DATA PENGUKURAN GARDU'!$A:$BS,46,0)</f>
        <v>#N/A</v>
      </c>
      <c r="V152" s="18" t="e">
        <f t="shared" si="83"/>
        <v>#N/A</v>
      </c>
      <c r="W152" s="17" t="e">
        <f>VLOOKUP($A152,'DATA PENGUKURAN GARDU'!$A:$BS,48,0)</f>
        <v>#N/A</v>
      </c>
      <c r="X152" s="17" t="e">
        <f>VLOOKUP($A152,'DATA PENGUKURAN GARDU'!$A:$BS,53,0)</f>
        <v>#N/A</v>
      </c>
      <c r="Y152" s="17" t="e">
        <f>VLOOKUP($A152,'DATA PENGUKURAN GARDU'!$A:$BS,54,0)</f>
        <v>#N/A</v>
      </c>
      <c r="Z152" s="17" t="e">
        <f>VLOOKUP($A152,'DATA PENGUKURAN GARDU'!$A:$BS,55,0)</f>
        <v>#N/A</v>
      </c>
      <c r="AA152" s="20" t="e">
        <f>VLOOKUP($B152,'DATA PENGUKURAN GARDU'!$A:$BS,42,0)</f>
        <v>#N/A</v>
      </c>
      <c r="AB152" s="21" t="e">
        <f t="shared" si="84"/>
        <v>#N/A</v>
      </c>
      <c r="AC152" s="20" t="e">
        <f>VLOOKUP($B152,'DATA PENGUKURAN GARDU'!$A:$BS,44,0)</f>
        <v>#N/A</v>
      </c>
      <c r="AD152" s="21" t="e">
        <f t="shared" si="85"/>
        <v>#N/A</v>
      </c>
      <c r="AE152" s="20" t="e">
        <f>VLOOKUP($B152,'DATA PENGUKURAN GARDU'!$A:$BS,46,0)</f>
        <v>#N/A</v>
      </c>
      <c r="AF152" s="21" t="e">
        <f t="shared" si="86"/>
        <v>#N/A</v>
      </c>
      <c r="AG152" s="20" t="e">
        <f>VLOOKUP($B152,'DATA PENGUKURAN GARDU'!$A:$BS,46,0)</f>
        <v>#N/A</v>
      </c>
      <c r="AH152" s="20" t="e">
        <f>VLOOKUP($B152,'DATA PENGUKURAN GARDU'!$A:$BS,53,0)</f>
        <v>#N/A</v>
      </c>
      <c r="AI152" s="20" t="e">
        <f>VLOOKUP($B152,'DATA PENGUKURAN GARDU'!$A:$BS,54,0)</f>
        <v>#N/A</v>
      </c>
      <c r="AJ152" s="17" t="e">
        <f>VLOOKUP($C152,'DATA PENGUKURAN GARDU'!$A:$BS,42,0)</f>
        <v>#N/A</v>
      </c>
      <c r="AK152" s="23" t="e">
        <f t="shared" si="87"/>
        <v>#N/A</v>
      </c>
      <c r="AL152" s="17" t="e">
        <f>VLOOKUP($C152,'DATA PENGUKURAN GARDU'!$A:$BS,44,0)</f>
        <v>#N/A</v>
      </c>
      <c r="AM152" s="23" t="e">
        <f t="shared" si="88"/>
        <v>#N/A</v>
      </c>
      <c r="AN152" s="17" t="e">
        <f>VLOOKUP($C152,'DATA PENGUKURAN GARDU'!$A:$BS,46,0)</f>
        <v>#N/A</v>
      </c>
      <c r="AO152" s="23" t="e">
        <f t="shared" si="89"/>
        <v>#N/A</v>
      </c>
      <c r="AP152" s="17" t="e">
        <f>VLOOKUP($C152,'DATA PENGUKURAN GARDU'!$A:$BS,46,0)</f>
        <v>#N/A</v>
      </c>
      <c r="AQ152" s="17" t="e">
        <f>VLOOKUP($C152,'DATA PENGUKURAN GARDU'!$A:$BS,53,0)</f>
        <v>#N/A</v>
      </c>
      <c r="AR152" s="17" t="e">
        <f>VLOOKUP($C152,'DATA PENGUKURAN GARDU'!$A:$BS,54,0)</f>
        <v>#N/A</v>
      </c>
      <c r="AS152" s="20" t="e">
        <f>VLOOKUP($D152,'DATA PENGUKURAN GARDU'!$A:$BS,42,0)</f>
        <v>#N/A</v>
      </c>
      <c r="AT152" s="21" t="e">
        <f t="shared" si="90"/>
        <v>#N/A</v>
      </c>
      <c r="AU152" s="20" t="e">
        <f>VLOOKUP($D152,'DATA PENGUKURAN GARDU'!$A:$BS,44,0)</f>
        <v>#N/A</v>
      </c>
      <c r="AV152" s="21" t="e">
        <f t="shared" si="91"/>
        <v>#N/A</v>
      </c>
      <c r="AW152" s="20" t="e">
        <f>VLOOKUP($D152,'DATA PENGUKURAN GARDU'!$A:$BS,46,0)</f>
        <v>#N/A</v>
      </c>
      <c r="AX152" s="21" t="e">
        <f t="shared" si="92"/>
        <v>#N/A</v>
      </c>
      <c r="AY152" s="20" t="e">
        <f>VLOOKUP($D152,'DATA PENGUKURAN GARDU'!$A:$BS,46,0)</f>
        <v>#N/A</v>
      </c>
      <c r="AZ152" s="20" t="e">
        <f>VLOOKUP($D152,'DATA PENGUKURAN GARDU'!$A:$BS,53,0)</f>
        <v>#N/A</v>
      </c>
      <c r="BA152" s="20" t="e">
        <f>VLOOKUP($D152,'DATA PENGUKURAN GARDU'!$A:$BS,54,0)</f>
        <v>#N/A</v>
      </c>
      <c r="BB152" s="17" t="e">
        <f>VLOOKUP($E152,'DATA PENGUKURAN GARDU'!$A:$BS,42,0)</f>
        <v>#N/A</v>
      </c>
      <c r="BC152" s="23" t="e">
        <f t="shared" si="93"/>
        <v>#N/A</v>
      </c>
      <c r="BD152" s="17" t="e">
        <f>VLOOKUP($E152,'DATA PENGUKURAN GARDU'!$A:$BS,44,0)</f>
        <v>#N/A</v>
      </c>
      <c r="BE152" s="23" t="e">
        <f t="shared" si="94"/>
        <v>#N/A</v>
      </c>
      <c r="BF152" s="17" t="e">
        <f>VLOOKUP($E152,'DATA PENGUKURAN GARDU'!$A:$BS,46,0)</f>
        <v>#N/A</v>
      </c>
      <c r="BG152" s="23" t="e">
        <f t="shared" si="95"/>
        <v>#N/A</v>
      </c>
      <c r="BH152" s="17" t="e">
        <f>VLOOKUP($E152,'DATA PENGUKURAN GARDU'!$A:$BS,46,0)</f>
        <v>#N/A</v>
      </c>
      <c r="BI152" s="17" t="e">
        <f>VLOOKUP($E152,'DATA PENGUKURAN GARDU'!$A:$BS,53,0)</f>
        <v>#N/A</v>
      </c>
      <c r="BJ152" s="17" t="e">
        <f>VLOOKUP($E152,'DATA PENGUKURAN GARDU'!$A:$BS,54,0)</f>
        <v>#N/A</v>
      </c>
      <c r="BK152" s="20" t="e">
        <f t="shared" si="96"/>
        <v>#N/A</v>
      </c>
      <c r="BL152" s="20" t="e">
        <f t="shared" si="97"/>
        <v>#N/A</v>
      </c>
      <c r="BM152" s="20" t="e">
        <f t="shared" si="98"/>
        <v>#N/A</v>
      </c>
      <c r="BN152" s="25" t="e">
        <f t="shared" si="99"/>
        <v>#N/A</v>
      </c>
      <c r="BO152" s="26" t="str">
        <f t="shared" si="100"/>
        <v>0</v>
      </c>
      <c r="BP152" s="21" t="e">
        <f t="shared" si="101"/>
        <v>#VALUE!</v>
      </c>
      <c r="BQ152" s="20" t="e">
        <f t="shared" si="102"/>
        <v>#N/A</v>
      </c>
      <c r="BR152" s="20" t="e">
        <v>#N/A</v>
      </c>
      <c r="BS152" s="9" t="e">
        <v>#N/A</v>
      </c>
      <c r="BT152" s="2" t="e">
        <f t="shared" si="103"/>
        <v>#VALUE!</v>
      </c>
      <c r="BU152" s="2" t="e">
        <f t="shared" si="71"/>
        <v>#N/A</v>
      </c>
      <c r="BV152" s="2" t="e">
        <f t="shared" si="72"/>
        <v>#N/A</v>
      </c>
    </row>
    <row r="153" s="2" customFormat="1" ht="22.95" customHeight="1" spans="1:74">
      <c r="A153" s="9" t="str">
        <f t="shared" si="73"/>
        <v>KMO 9Induk</v>
      </c>
      <c r="B153" s="9" t="str">
        <f t="shared" si="74"/>
        <v>KMO 9jurusan 1</v>
      </c>
      <c r="C153" s="9" t="str">
        <f t="shared" si="75"/>
        <v>KMO 9jurusan 2</v>
      </c>
      <c r="D153" s="9" t="str">
        <f t="shared" si="76"/>
        <v>KMO 9jurusan 3</v>
      </c>
      <c r="E153" s="9" t="str">
        <f t="shared" si="77"/>
        <v>KMO 9jurusan 4</v>
      </c>
      <c r="F153" s="10" t="s">
        <v>177</v>
      </c>
      <c r="G153" s="10" t="s">
        <v>8</v>
      </c>
      <c r="H153" s="10" t="s">
        <v>229</v>
      </c>
      <c r="I153" s="10">
        <v>0.719747007</v>
      </c>
      <c r="J153" s="10">
        <v>124.3643798828</v>
      </c>
      <c r="K153" s="10" t="s">
        <v>7465</v>
      </c>
      <c r="L153" s="10" t="s">
        <v>7465</v>
      </c>
      <c r="M153" s="10" t="s">
        <v>7465</v>
      </c>
      <c r="N153" s="14">
        <f t="shared" si="78"/>
        <v>0</v>
      </c>
      <c r="O153" s="15" t="e">
        <f t="shared" si="79"/>
        <v>#VALUE!</v>
      </c>
      <c r="P153" s="15" t="e">
        <f t="shared" si="80"/>
        <v>#VALUE!</v>
      </c>
      <c r="Q153" s="17" t="e">
        <f>VLOOKUP($A153,'DATA PENGUKURAN GARDU'!$A:$BS,42,0)</f>
        <v>#N/A</v>
      </c>
      <c r="R153" s="18" t="e">
        <f t="shared" si="81"/>
        <v>#N/A</v>
      </c>
      <c r="S153" s="17" t="e">
        <f>VLOOKUP($A153,'DATA PENGUKURAN GARDU'!$A:$BS,44,0)</f>
        <v>#N/A</v>
      </c>
      <c r="T153" s="18" t="e">
        <f t="shared" si="82"/>
        <v>#N/A</v>
      </c>
      <c r="U153" s="17" t="e">
        <f>VLOOKUP($A153,'DATA PENGUKURAN GARDU'!$A:$BS,46,0)</f>
        <v>#N/A</v>
      </c>
      <c r="V153" s="18" t="e">
        <f t="shared" si="83"/>
        <v>#N/A</v>
      </c>
      <c r="W153" s="17" t="e">
        <f>VLOOKUP($A153,'DATA PENGUKURAN GARDU'!$A:$BS,48,0)</f>
        <v>#N/A</v>
      </c>
      <c r="X153" s="17" t="e">
        <f>VLOOKUP($A153,'DATA PENGUKURAN GARDU'!$A:$BS,53,0)</f>
        <v>#N/A</v>
      </c>
      <c r="Y153" s="17" t="e">
        <f>VLOOKUP($A153,'DATA PENGUKURAN GARDU'!$A:$BS,54,0)</f>
        <v>#N/A</v>
      </c>
      <c r="Z153" s="17" t="e">
        <f>VLOOKUP($A153,'DATA PENGUKURAN GARDU'!$A:$BS,55,0)</f>
        <v>#N/A</v>
      </c>
      <c r="AA153" s="20" t="e">
        <f>VLOOKUP($B153,'DATA PENGUKURAN GARDU'!$A:$BS,42,0)</f>
        <v>#N/A</v>
      </c>
      <c r="AB153" s="21" t="e">
        <f t="shared" si="84"/>
        <v>#N/A</v>
      </c>
      <c r="AC153" s="20" t="e">
        <f>VLOOKUP($B153,'DATA PENGUKURAN GARDU'!$A:$BS,44,0)</f>
        <v>#N/A</v>
      </c>
      <c r="AD153" s="21" t="e">
        <f t="shared" si="85"/>
        <v>#N/A</v>
      </c>
      <c r="AE153" s="20" t="e">
        <f>VLOOKUP($B153,'DATA PENGUKURAN GARDU'!$A:$BS,46,0)</f>
        <v>#N/A</v>
      </c>
      <c r="AF153" s="21" t="e">
        <f t="shared" si="86"/>
        <v>#N/A</v>
      </c>
      <c r="AG153" s="20" t="e">
        <f>VLOOKUP($B153,'DATA PENGUKURAN GARDU'!$A:$BS,46,0)</f>
        <v>#N/A</v>
      </c>
      <c r="AH153" s="20" t="e">
        <f>VLOOKUP($B153,'DATA PENGUKURAN GARDU'!$A:$BS,53,0)</f>
        <v>#N/A</v>
      </c>
      <c r="AI153" s="20" t="e">
        <f>VLOOKUP($B153,'DATA PENGUKURAN GARDU'!$A:$BS,54,0)</f>
        <v>#N/A</v>
      </c>
      <c r="AJ153" s="17" t="e">
        <f>VLOOKUP($C153,'DATA PENGUKURAN GARDU'!$A:$BS,42,0)</f>
        <v>#N/A</v>
      </c>
      <c r="AK153" s="23" t="e">
        <f t="shared" si="87"/>
        <v>#N/A</v>
      </c>
      <c r="AL153" s="17" t="e">
        <f>VLOOKUP($C153,'DATA PENGUKURAN GARDU'!$A:$BS,44,0)</f>
        <v>#N/A</v>
      </c>
      <c r="AM153" s="23" t="e">
        <f t="shared" si="88"/>
        <v>#N/A</v>
      </c>
      <c r="AN153" s="17" t="e">
        <f>VLOOKUP($C153,'DATA PENGUKURAN GARDU'!$A:$BS,46,0)</f>
        <v>#N/A</v>
      </c>
      <c r="AO153" s="23" t="e">
        <f t="shared" si="89"/>
        <v>#N/A</v>
      </c>
      <c r="AP153" s="17" t="e">
        <f>VLOOKUP($C153,'DATA PENGUKURAN GARDU'!$A:$BS,46,0)</f>
        <v>#N/A</v>
      </c>
      <c r="AQ153" s="17" t="e">
        <f>VLOOKUP($C153,'DATA PENGUKURAN GARDU'!$A:$BS,53,0)</f>
        <v>#N/A</v>
      </c>
      <c r="AR153" s="17" t="e">
        <f>VLOOKUP($C153,'DATA PENGUKURAN GARDU'!$A:$BS,54,0)</f>
        <v>#N/A</v>
      </c>
      <c r="AS153" s="20" t="e">
        <f>VLOOKUP($D153,'DATA PENGUKURAN GARDU'!$A:$BS,42,0)</f>
        <v>#N/A</v>
      </c>
      <c r="AT153" s="21" t="e">
        <f t="shared" si="90"/>
        <v>#N/A</v>
      </c>
      <c r="AU153" s="20" t="e">
        <f>VLOOKUP($D153,'DATA PENGUKURAN GARDU'!$A:$BS,44,0)</f>
        <v>#N/A</v>
      </c>
      <c r="AV153" s="21" t="e">
        <f t="shared" si="91"/>
        <v>#N/A</v>
      </c>
      <c r="AW153" s="20" t="e">
        <f>VLOOKUP($D153,'DATA PENGUKURAN GARDU'!$A:$BS,46,0)</f>
        <v>#N/A</v>
      </c>
      <c r="AX153" s="21" t="e">
        <f t="shared" si="92"/>
        <v>#N/A</v>
      </c>
      <c r="AY153" s="20" t="e">
        <f>VLOOKUP($D153,'DATA PENGUKURAN GARDU'!$A:$BS,46,0)</f>
        <v>#N/A</v>
      </c>
      <c r="AZ153" s="20" t="e">
        <f>VLOOKUP($D153,'DATA PENGUKURAN GARDU'!$A:$BS,53,0)</f>
        <v>#N/A</v>
      </c>
      <c r="BA153" s="20" t="e">
        <f>VLOOKUP($D153,'DATA PENGUKURAN GARDU'!$A:$BS,54,0)</f>
        <v>#N/A</v>
      </c>
      <c r="BB153" s="17" t="e">
        <f>VLOOKUP($E153,'DATA PENGUKURAN GARDU'!$A:$BS,42,0)</f>
        <v>#N/A</v>
      </c>
      <c r="BC153" s="23" t="e">
        <f t="shared" si="93"/>
        <v>#N/A</v>
      </c>
      <c r="BD153" s="17" t="e">
        <f>VLOOKUP($E153,'DATA PENGUKURAN GARDU'!$A:$BS,44,0)</f>
        <v>#N/A</v>
      </c>
      <c r="BE153" s="23" t="e">
        <f t="shared" si="94"/>
        <v>#N/A</v>
      </c>
      <c r="BF153" s="17" t="e">
        <f>VLOOKUP($E153,'DATA PENGUKURAN GARDU'!$A:$BS,46,0)</f>
        <v>#N/A</v>
      </c>
      <c r="BG153" s="23" t="e">
        <f t="shared" si="95"/>
        <v>#N/A</v>
      </c>
      <c r="BH153" s="17" t="e">
        <f>VLOOKUP($E153,'DATA PENGUKURAN GARDU'!$A:$BS,46,0)</f>
        <v>#N/A</v>
      </c>
      <c r="BI153" s="17" t="e">
        <f>VLOOKUP($E153,'DATA PENGUKURAN GARDU'!$A:$BS,53,0)</f>
        <v>#N/A</v>
      </c>
      <c r="BJ153" s="17" t="e">
        <f>VLOOKUP($E153,'DATA PENGUKURAN GARDU'!$A:$BS,54,0)</f>
        <v>#N/A</v>
      </c>
      <c r="BK153" s="20" t="e">
        <f t="shared" si="96"/>
        <v>#N/A</v>
      </c>
      <c r="BL153" s="20" t="e">
        <f t="shared" si="97"/>
        <v>#N/A</v>
      </c>
      <c r="BM153" s="20" t="e">
        <f t="shared" si="98"/>
        <v>#N/A</v>
      </c>
      <c r="BN153" s="25" t="e">
        <f t="shared" si="99"/>
        <v>#N/A</v>
      </c>
      <c r="BO153" s="26" t="str">
        <f t="shared" si="100"/>
        <v>0</v>
      </c>
      <c r="BP153" s="21" t="e">
        <f t="shared" si="101"/>
        <v>#VALUE!</v>
      </c>
      <c r="BQ153" s="20" t="e">
        <f t="shared" si="102"/>
        <v>#N/A</v>
      </c>
      <c r="BR153" s="20" t="e">
        <v>#N/A</v>
      </c>
      <c r="BS153" s="9" t="e">
        <v>#N/A</v>
      </c>
      <c r="BT153" s="2" t="e">
        <f t="shared" si="103"/>
        <v>#VALUE!</v>
      </c>
      <c r="BU153" s="2" t="e">
        <f t="shared" si="71"/>
        <v>#N/A</v>
      </c>
      <c r="BV153" s="2" t="e">
        <f t="shared" si="72"/>
        <v>#N/A</v>
      </c>
    </row>
    <row r="154" s="2" customFormat="1" ht="22.95" customHeight="1" spans="1:74">
      <c r="A154" s="9" t="str">
        <f t="shared" si="73"/>
        <v>KMO 160Induk</v>
      </c>
      <c r="B154" s="9" t="str">
        <f t="shared" si="74"/>
        <v>KMO 160jurusan 1</v>
      </c>
      <c r="C154" s="9" t="str">
        <f t="shared" si="75"/>
        <v>KMO 160jurusan 2</v>
      </c>
      <c r="D154" s="9" t="str">
        <f t="shared" si="76"/>
        <v>KMO 160jurusan 3</v>
      </c>
      <c r="E154" s="9" t="str">
        <f t="shared" si="77"/>
        <v>KMO 160jurusan 4</v>
      </c>
      <c r="F154" s="10" t="s">
        <v>230</v>
      </c>
      <c r="G154" s="10" t="s">
        <v>8</v>
      </c>
      <c r="H154" s="10" t="s">
        <v>231</v>
      </c>
      <c r="I154" s="10">
        <v>0.701663971</v>
      </c>
      <c r="J154" s="10">
        <v>124.5447769165</v>
      </c>
      <c r="K154" s="10" t="s">
        <v>7465</v>
      </c>
      <c r="L154" s="10" t="s">
        <v>7465</v>
      </c>
      <c r="M154" s="10" t="s">
        <v>7465</v>
      </c>
      <c r="N154" s="14">
        <f t="shared" si="78"/>
        <v>0</v>
      </c>
      <c r="O154" s="15" t="e">
        <f t="shared" si="79"/>
        <v>#VALUE!</v>
      </c>
      <c r="P154" s="15" t="e">
        <f t="shared" si="80"/>
        <v>#VALUE!</v>
      </c>
      <c r="Q154" s="17" t="e">
        <f>VLOOKUP($A154,'DATA PENGUKURAN GARDU'!$A:$BS,42,0)</f>
        <v>#N/A</v>
      </c>
      <c r="R154" s="18" t="e">
        <f t="shared" si="81"/>
        <v>#N/A</v>
      </c>
      <c r="S154" s="17" t="e">
        <f>VLOOKUP($A154,'DATA PENGUKURAN GARDU'!$A:$BS,44,0)</f>
        <v>#N/A</v>
      </c>
      <c r="T154" s="18" t="e">
        <f t="shared" si="82"/>
        <v>#N/A</v>
      </c>
      <c r="U154" s="17" t="e">
        <f>VLOOKUP($A154,'DATA PENGUKURAN GARDU'!$A:$BS,46,0)</f>
        <v>#N/A</v>
      </c>
      <c r="V154" s="18" t="e">
        <f t="shared" si="83"/>
        <v>#N/A</v>
      </c>
      <c r="W154" s="17" t="e">
        <f>VLOOKUP($A154,'DATA PENGUKURAN GARDU'!$A:$BS,48,0)</f>
        <v>#N/A</v>
      </c>
      <c r="X154" s="17" t="e">
        <f>VLOOKUP($A154,'DATA PENGUKURAN GARDU'!$A:$BS,53,0)</f>
        <v>#N/A</v>
      </c>
      <c r="Y154" s="17" t="e">
        <f>VLOOKUP($A154,'DATA PENGUKURAN GARDU'!$A:$BS,54,0)</f>
        <v>#N/A</v>
      </c>
      <c r="Z154" s="17" t="e">
        <f>VLOOKUP($A154,'DATA PENGUKURAN GARDU'!$A:$BS,55,0)</f>
        <v>#N/A</v>
      </c>
      <c r="AA154" s="20" t="e">
        <f>VLOOKUP($B154,'DATA PENGUKURAN GARDU'!$A:$BS,42,0)</f>
        <v>#N/A</v>
      </c>
      <c r="AB154" s="21" t="e">
        <f t="shared" si="84"/>
        <v>#N/A</v>
      </c>
      <c r="AC154" s="20" t="e">
        <f>VLOOKUP($B154,'DATA PENGUKURAN GARDU'!$A:$BS,44,0)</f>
        <v>#N/A</v>
      </c>
      <c r="AD154" s="21" t="e">
        <f t="shared" si="85"/>
        <v>#N/A</v>
      </c>
      <c r="AE154" s="20" t="e">
        <f>VLOOKUP($B154,'DATA PENGUKURAN GARDU'!$A:$BS,46,0)</f>
        <v>#N/A</v>
      </c>
      <c r="AF154" s="21" t="e">
        <f t="shared" si="86"/>
        <v>#N/A</v>
      </c>
      <c r="AG154" s="20" t="e">
        <f>VLOOKUP($B154,'DATA PENGUKURAN GARDU'!$A:$BS,46,0)</f>
        <v>#N/A</v>
      </c>
      <c r="AH154" s="20" t="e">
        <f>VLOOKUP($B154,'DATA PENGUKURAN GARDU'!$A:$BS,53,0)</f>
        <v>#N/A</v>
      </c>
      <c r="AI154" s="20" t="e">
        <f>VLOOKUP($B154,'DATA PENGUKURAN GARDU'!$A:$BS,54,0)</f>
        <v>#N/A</v>
      </c>
      <c r="AJ154" s="17" t="e">
        <f>VLOOKUP($C154,'DATA PENGUKURAN GARDU'!$A:$BS,42,0)</f>
        <v>#N/A</v>
      </c>
      <c r="AK154" s="23" t="e">
        <f t="shared" si="87"/>
        <v>#N/A</v>
      </c>
      <c r="AL154" s="17" t="e">
        <f>VLOOKUP($C154,'DATA PENGUKURAN GARDU'!$A:$BS,44,0)</f>
        <v>#N/A</v>
      </c>
      <c r="AM154" s="23" t="e">
        <f t="shared" si="88"/>
        <v>#N/A</v>
      </c>
      <c r="AN154" s="17" t="e">
        <f>VLOOKUP($C154,'DATA PENGUKURAN GARDU'!$A:$BS,46,0)</f>
        <v>#N/A</v>
      </c>
      <c r="AO154" s="23" t="e">
        <f t="shared" si="89"/>
        <v>#N/A</v>
      </c>
      <c r="AP154" s="17" t="e">
        <f>VLOOKUP($C154,'DATA PENGUKURAN GARDU'!$A:$BS,46,0)</f>
        <v>#N/A</v>
      </c>
      <c r="AQ154" s="17" t="e">
        <f>VLOOKUP($C154,'DATA PENGUKURAN GARDU'!$A:$BS,53,0)</f>
        <v>#N/A</v>
      </c>
      <c r="AR154" s="17" t="e">
        <f>VLOOKUP($C154,'DATA PENGUKURAN GARDU'!$A:$BS,54,0)</f>
        <v>#N/A</v>
      </c>
      <c r="AS154" s="20" t="e">
        <f>VLOOKUP($D154,'DATA PENGUKURAN GARDU'!$A:$BS,42,0)</f>
        <v>#N/A</v>
      </c>
      <c r="AT154" s="21" t="e">
        <f t="shared" si="90"/>
        <v>#N/A</v>
      </c>
      <c r="AU154" s="20" t="e">
        <f>VLOOKUP($D154,'DATA PENGUKURAN GARDU'!$A:$BS,44,0)</f>
        <v>#N/A</v>
      </c>
      <c r="AV154" s="21" t="e">
        <f t="shared" si="91"/>
        <v>#N/A</v>
      </c>
      <c r="AW154" s="20" t="e">
        <f>VLOOKUP($D154,'DATA PENGUKURAN GARDU'!$A:$BS,46,0)</f>
        <v>#N/A</v>
      </c>
      <c r="AX154" s="21" t="e">
        <f t="shared" si="92"/>
        <v>#N/A</v>
      </c>
      <c r="AY154" s="20" t="e">
        <f>VLOOKUP($D154,'DATA PENGUKURAN GARDU'!$A:$BS,46,0)</f>
        <v>#N/A</v>
      </c>
      <c r="AZ154" s="20" t="e">
        <f>VLOOKUP($D154,'DATA PENGUKURAN GARDU'!$A:$BS,53,0)</f>
        <v>#N/A</v>
      </c>
      <c r="BA154" s="20" t="e">
        <f>VLOOKUP($D154,'DATA PENGUKURAN GARDU'!$A:$BS,54,0)</f>
        <v>#N/A</v>
      </c>
      <c r="BB154" s="17" t="e">
        <f>VLOOKUP($E154,'DATA PENGUKURAN GARDU'!$A:$BS,42,0)</f>
        <v>#N/A</v>
      </c>
      <c r="BC154" s="23" t="e">
        <f t="shared" si="93"/>
        <v>#N/A</v>
      </c>
      <c r="BD154" s="17" t="e">
        <f>VLOOKUP($E154,'DATA PENGUKURAN GARDU'!$A:$BS,44,0)</f>
        <v>#N/A</v>
      </c>
      <c r="BE154" s="23" t="e">
        <f t="shared" si="94"/>
        <v>#N/A</v>
      </c>
      <c r="BF154" s="17" t="e">
        <f>VLOOKUP($E154,'DATA PENGUKURAN GARDU'!$A:$BS,46,0)</f>
        <v>#N/A</v>
      </c>
      <c r="BG154" s="23" t="e">
        <f t="shared" si="95"/>
        <v>#N/A</v>
      </c>
      <c r="BH154" s="17" t="e">
        <f>VLOOKUP($E154,'DATA PENGUKURAN GARDU'!$A:$BS,46,0)</f>
        <v>#N/A</v>
      </c>
      <c r="BI154" s="17" t="e">
        <f>VLOOKUP($E154,'DATA PENGUKURAN GARDU'!$A:$BS,53,0)</f>
        <v>#N/A</v>
      </c>
      <c r="BJ154" s="17" t="e">
        <f>VLOOKUP($E154,'DATA PENGUKURAN GARDU'!$A:$BS,54,0)</f>
        <v>#N/A</v>
      </c>
      <c r="BK154" s="20" t="e">
        <f t="shared" si="96"/>
        <v>#N/A</v>
      </c>
      <c r="BL154" s="20" t="e">
        <f t="shared" si="97"/>
        <v>#N/A</v>
      </c>
      <c r="BM154" s="20" t="e">
        <f t="shared" si="98"/>
        <v>#N/A</v>
      </c>
      <c r="BN154" s="25" t="e">
        <f t="shared" si="99"/>
        <v>#N/A</v>
      </c>
      <c r="BO154" s="26" t="str">
        <f t="shared" si="100"/>
        <v>0</v>
      </c>
      <c r="BP154" s="21" t="e">
        <f t="shared" si="101"/>
        <v>#VALUE!</v>
      </c>
      <c r="BQ154" s="20" t="e">
        <f t="shared" si="102"/>
        <v>#N/A</v>
      </c>
      <c r="BR154" s="20" t="e">
        <v>#N/A</v>
      </c>
      <c r="BS154" s="9" t="e">
        <v>#N/A</v>
      </c>
      <c r="BT154" s="2" t="e">
        <f t="shared" si="103"/>
        <v>#VALUE!</v>
      </c>
      <c r="BU154" s="2" t="e">
        <f t="shared" si="71"/>
        <v>#N/A</v>
      </c>
      <c r="BV154" s="2" t="e">
        <f t="shared" si="72"/>
        <v>#N/A</v>
      </c>
    </row>
    <row r="155" s="2" customFormat="1" ht="22.95" customHeight="1" spans="1:74">
      <c r="A155" s="9" t="str">
        <f t="shared" si="73"/>
        <v>KMO 161Induk</v>
      </c>
      <c r="B155" s="9" t="str">
        <f t="shared" si="74"/>
        <v>KMO 161jurusan 1</v>
      </c>
      <c r="C155" s="9" t="str">
        <f t="shared" si="75"/>
        <v>KMO 161jurusan 2</v>
      </c>
      <c r="D155" s="9" t="str">
        <f t="shared" si="76"/>
        <v>KMO 161jurusan 3</v>
      </c>
      <c r="E155" s="9" t="str">
        <f t="shared" si="77"/>
        <v>KMO 161jurusan 4</v>
      </c>
      <c r="F155" s="10" t="s">
        <v>230</v>
      </c>
      <c r="G155" s="10" t="s">
        <v>8</v>
      </c>
      <c r="H155" s="10" t="s">
        <v>232</v>
      </c>
      <c r="I155" s="10">
        <v>0.703247011</v>
      </c>
      <c r="J155" s="10">
        <v>124.539276123</v>
      </c>
      <c r="K155" s="10" t="s">
        <v>7465</v>
      </c>
      <c r="L155" s="10" t="s">
        <v>7465</v>
      </c>
      <c r="M155" s="10" t="s">
        <v>7465</v>
      </c>
      <c r="N155" s="14">
        <f t="shared" si="78"/>
        <v>0</v>
      </c>
      <c r="O155" s="15" t="e">
        <f t="shared" si="79"/>
        <v>#VALUE!</v>
      </c>
      <c r="P155" s="15" t="e">
        <f t="shared" si="80"/>
        <v>#VALUE!</v>
      </c>
      <c r="Q155" s="17" t="e">
        <f>VLOOKUP($A155,'DATA PENGUKURAN GARDU'!$A:$BS,42,0)</f>
        <v>#N/A</v>
      </c>
      <c r="R155" s="18" t="e">
        <f t="shared" si="81"/>
        <v>#N/A</v>
      </c>
      <c r="S155" s="17" t="e">
        <f>VLOOKUP($A155,'DATA PENGUKURAN GARDU'!$A:$BS,44,0)</f>
        <v>#N/A</v>
      </c>
      <c r="T155" s="18" t="e">
        <f t="shared" si="82"/>
        <v>#N/A</v>
      </c>
      <c r="U155" s="17" t="e">
        <f>VLOOKUP($A155,'DATA PENGUKURAN GARDU'!$A:$BS,46,0)</f>
        <v>#N/A</v>
      </c>
      <c r="V155" s="18" t="e">
        <f t="shared" si="83"/>
        <v>#N/A</v>
      </c>
      <c r="W155" s="17" t="e">
        <f>VLOOKUP($A155,'DATA PENGUKURAN GARDU'!$A:$BS,48,0)</f>
        <v>#N/A</v>
      </c>
      <c r="X155" s="17" t="e">
        <f>VLOOKUP($A155,'DATA PENGUKURAN GARDU'!$A:$BS,53,0)</f>
        <v>#N/A</v>
      </c>
      <c r="Y155" s="17" t="e">
        <f>VLOOKUP($A155,'DATA PENGUKURAN GARDU'!$A:$BS,54,0)</f>
        <v>#N/A</v>
      </c>
      <c r="Z155" s="17" t="e">
        <f>VLOOKUP($A155,'DATA PENGUKURAN GARDU'!$A:$BS,55,0)</f>
        <v>#N/A</v>
      </c>
      <c r="AA155" s="20" t="e">
        <f>VLOOKUP($B155,'DATA PENGUKURAN GARDU'!$A:$BS,42,0)</f>
        <v>#N/A</v>
      </c>
      <c r="AB155" s="21" t="e">
        <f t="shared" si="84"/>
        <v>#N/A</v>
      </c>
      <c r="AC155" s="20" t="e">
        <f>VLOOKUP($B155,'DATA PENGUKURAN GARDU'!$A:$BS,44,0)</f>
        <v>#N/A</v>
      </c>
      <c r="AD155" s="21" t="e">
        <f t="shared" si="85"/>
        <v>#N/A</v>
      </c>
      <c r="AE155" s="20" t="e">
        <f>VLOOKUP($B155,'DATA PENGUKURAN GARDU'!$A:$BS,46,0)</f>
        <v>#N/A</v>
      </c>
      <c r="AF155" s="21" t="e">
        <f t="shared" si="86"/>
        <v>#N/A</v>
      </c>
      <c r="AG155" s="20" t="e">
        <f>VLOOKUP($B155,'DATA PENGUKURAN GARDU'!$A:$BS,46,0)</f>
        <v>#N/A</v>
      </c>
      <c r="AH155" s="20" t="e">
        <f>VLOOKUP($B155,'DATA PENGUKURAN GARDU'!$A:$BS,53,0)</f>
        <v>#N/A</v>
      </c>
      <c r="AI155" s="20" t="e">
        <f>VLOOKUP($B155,'DATA PENGUKURAN GARDU'!$A:$BS,54,0)</f>
        <v>#N/A</v>
      </c>
      <c r="AJ155" s="17" t="e">
        <f>VLOOKUP($C155,'DATA PENGUKURAN GARDU'!$A:$BS,42,0)</f>
        <v>#N/A</v>
      </c>
      <c r="AK155" s="23" t="e">
        <f t="shared" si="87"/>
        <v>#N/A</v>
      </c>
      <c r="AL155" s="17" t="e">
        <f>VLOOKUP($C155,'DATA PENGUKURAN GARDU'!$A:$BS,44,0)</f>
        <v>#N/A</v>
      </c>
      <c r="AM155" s="23" t="e">
        <f t="shared" si="88"/>
        <v>#N/A</v>
      </c>
      <c r="AN155" s="17" t="e">
        <f>VLOOKUP($C155,'DATA PENGUKURAN GARDU'!$A:$BS,46,0)</f>
        <v>#N/A</v>
      </c>
      <c r="AO155" s="23" t="e">
        <f t="shared" si="89"/>
        <v>#N/A</v>
      </c>
      <c r="AP155" s="17" t="e">
        <f>VLOOKUP($C155,'DATA PENGUKURAN GARDU'!$A:$BS,46,0)</f>
        <v>#N/A</v>
      </c>
      <c r="AQ155" s="17" t="e">
        <f>VLOOKUP($C155,'DATA PENGUKURAN GARDU'!$A:$BS,53,0)</f>
        <v>#N/A</v>
      </c>
      <c r="AR155" s="17" t="e">
        <f>VLOOKUP($C155,'DATA PENGUKURAN GARDU'!$A:$BS,54,0)</f>
        <v>#N/A</v>
      </c>
      <c r="AS155" s="20" t="e">
        <f>VLOOKUP($D155,'DATA PENGUKURAN GARDU'!$A:$BS,42,0)</f>
        <v>#N/A</v>
      </c>
      <c r="AT155" s="21" t="e">
        <f t="shared" si="90"/>
        <v>#N/A</v>
      </c>
      <c r="AU155" s="20" t="e">
        <f>VLOOKUP($D155,'DATA PENGUKURAN GARDU'!$A:$BS,44,0)</f>
        <v>#N/A</v>
      </c>
      <c r="AV155" s="21" t="e">
        <f t="shared" si="91"/>
        <v>#N/A</v>
      </c>
      <c r="AW155" s="20" t="e">
        <f>VLOOKUP($D155,'DATA PENGUKURAN GARDU'!$A:$BS,46,0)</f>
        <v>#N/A</v>
      </c>
      <c r="AX155" s="21" t="e">
        <f t="shared" si="92"/>
        <v>#N/A</v>
      </c>
      <c r="AY155" s="20" t="e">
        <f>VLOOKUP($D155,'DATA PENGUKURAN GARDU'!$A:$BS,46,0)</f>
        <v>#N/A</v>
      </c>
      <c r="AZ155" s="20" t="e">
        <f>VLOOKUP($D155,'DATA PENGUKURAN GARDU'!$A:$BS,53,0)</f>
        <v>#N/A</v>
      </c>
      <c r="BA155" s="20" t="e">
        <f>VLOOKUP($D155,'DATA PENGUKURAN GARDU'!$A:$BS,54,0)</f>
        <v>#N/A</v>
      </c>
      <c r="BB155" s="17" t="e">
        <f>VLOOKUP($E155,'DATA PENGUKURAN GARDU'!$A:$BS,42,0)</f>
        <v>#N/A</v>
      </c>
      <c r="BC155" s="23" t="e">
        <f t="shared" si="93"/>
        <v>#N/A</v>
      </c>
      <c r="BD155" s="17" t="e">
        <f>VLOOKUP($E155,'DATA PENGUKURAN GARDU'!$A:$BS,44,0)</f>
        <v>#N/A</v>
      </c>
      <c r="BE155" s="23" t="e">
        <f t="shared" si="94"/>
        <v>#N/A</v>
      </c>
      <c r="BF155" s="17" t="e">
        <f>VLOOKUP($E155,'DATA PENGUKURAN GARDU'!$A:$BS,46,0)</f>
        <v>#N/A</v>
      </c>
      <c r="BG155" s="23" t="e">
        <f t="shared" si="95"/>
        <v>#N/A</v>
      </c>
      <c r="BH155" s="17" t="e">
        <f>VLOOKUP($E155,'DATA PENGUKURAN GARDU'!$A:$BS,46,0)</f>
        <v>#N/A</v>
      </c>
      <c r="BI155" s="17" t="e">
        <f>VLOOKUP($E155,'DATA PENGUKURAN GARDU'!$A:$BS,53,0)</f>
        <v>#N/A</v>
      </c>
      <c r="BJ155" s="17" t="e">
        <f>VLOOKUP($E155,'DATA PENGUKURAN GARDU'!$A:$BS,54,0)</f>
        <v>#N/A</v>
      </c>
      <c r="BK155" s="20" t="e">
        <f t="shared" si="96"/>
        <v>#N/A</v>
      </c>
      <c r="BL155" s="20" t="e">
        <f t="shared" si="97"/>
        <v>#N/A</v>
      </c>
      <c r="BM155" s="20" t="e">
        <f t="shared" si="98"/>
        <v>#N/A</v>
      </c>
      <c r="BN155" s="25" t="e">
        <f t="shared" si="99"/>
        <v>#N/A</v>
      </c>
      <c r="BO155" s="26" t="str">
        <f t="shared" si="100"/>
        <v>0</v>
      </c>
      <c r="BP155" s="21" t="e">
        <f t="shared" si="101"/>
        <v>#VALUE!</v>
      </c>
      <c r="BQ155" s="20" t="e">
        <f t="shared" si="102"/>
        <v>#N/A</v>
      </c>
      <c r="BR155" s="20" t="e">
        <v>#N/A</v>
      </c>
      <c r="BS155" s="9" t="e">
        <v>#N/A</v>
      </c>
      <c r="BT155" s="2" t="e">
        <f t="shared" si="103"/>
        <v>#VALUE!</v>
      </c>
      <c r="BU155" s="2" t="e">
        <f t="shared" si="71"/>
        <v>#N/A</v>
      </c>
      <c r="BV155" s="2" t="e">
        <f t="shared" si="72"/>
        <v>#N/A</v>
      </c>
    </row>
    <row r="156" s="2" customFormat="1" ht="22.95" customHeight="1" spans="1:74">
      <c r="A156" s="9" t="str">
        <f t="shared" si="73"/>
        <v>KMO 43Induk</v>
      </c>
      <c r="B156" s="9" t="str">
        <f t="shared" si="74"/>
        <v>KMO 43jurusan 1</v>
      </c>
      <c r="C156" s="9" t="str">
        <f t="shared" si="75"/>
        <v>KMO 43jurusan 2</v>
      </c>
      <c r="D156" s="9" t="str">
        <f t="shared" si="76"/>
        <v>KMO 43jurusan 3</v>
      </c>
      <c r="E156" s="9" t="str">
        <f t="shared" si="77"/>
        <v>KMO 43jurusan 4</v>
      </c>
      <c r="F156" s="10" t="s">
        <v>28</v>
      </c>
      <c r="G156" s="10" t="s">
        <v>8</v>
      </c>
      <c r="H156" s="10" t="s">
        <v>233</v>
      </c>
      <c r="I156" s="10">
        <v>0.660507977</v>
      </c>
      <c r="J156" s="10">
        <v>124.4710617065</v>
      </c>
      <c r="K156" s="10" t="s">
        <v>7465</v>
      </c>
      <c r="L156" s="10" t="s">
        <v>7465</v>
      </c>
      <c r="M156" s="10" t="s">
        <v>7465</v>
      </c>
      <c r="N156" s="14">
        <f t="shared" si="78"/>
        <v>0</v>
      </c>
      <c r="O156" s="15" t="e">
        <f t="shared" si="79"/>
        <v>#VALUE!</v>
      </c>
      <c r="P156" s="15" t="e">
        <f t="shared" si="80"/>
        <v>#VALUE!</v>
      </c>
      <c r="Q156" s="17" t="e">
        <f>VLOOKUP($A156,'DATA PENGUKURAN GARDU'!$A:$BS,42,0)</f>
        <v>#N/A</v>
      </c>
      <c r="R156" s="18" t="e">
        <f t="shared" si="81"/>
        <v>#N/A</v>
      </c>
      <c r="S156" s="17" t="e">
        <f>VLOOKUP($A156,'DATA PENGUKURAN GARDU'!$A:$BS,44,0)</f>
        <v>#N/A</v>
      </c>
      <c r="T156" s="18" t="e">
        <f t="shared" si="82"/>
        <v>#N/A</v>
      </c>
      <c r="U156" s="17" t="e">
        <f>VLOOKUP($A156,'DATA PENGUKURAN GARDU'!$A:$BS,46,0)</f>
        <v>#N/A</v>
      </c>
      <c r="V156" s="18" t="e">
        <f t="shared" si="83"/>
        <v>#N/A</v>
      </c>
      <c r="W156" s="17" t="e">
        <f>VLOOKUP($A156,'DATA PENGUKURAN GARDU'!$A:$BS,48,0)</f>
        <v>#N/A</v>
      </c>
      <c r="X156" s="17" t="e">
        <f>VLOOKUP($A156,'DATA PENGUKURAN GARDU'!$A:$BS,53,0)</f>
        <v>#N/A</v>
      </c>
      <c r="Y156" s="17" t="e">
        <f>VLOOKUP($A156,'DATA PENGUKURAN GARDU'!$A:$BS,54,0)</f>
        <v>#N/A</v>
      </c>
      <c r="Z156" s="17" t="e">
        <f>VLOOKUP($A156,'DATA PENGUKURAN GARDU'!$A:$BS,55,0)</f>
        <v>#N/A</v>
      </c>
      <c r="AA156" s="20" t="e">
        <f>VLOOKUP($B156,'DATA PENGUKURAN GARDU'!$A:$BS,42,0)</f>
        <v>#N/A</v>
      </c>
      <c r="AB156" s="21" t="e">
        <f t="shared" si="84"/>
        <v>#N/A</v>
      </c>
      <c r="AC156" s="20" t="e">
        <f>VLOOKUP($B156,'DATA PENGUKURAN GARDU'!$A:$BS,44,0)</f>
        <v>#N/A</v>
      </c>
      <c r="AD156" s="21" t="e">
        <f t="shared" si="85"/>
        <v>#N/A</v>
      </c>
      <c r="AE156" s="20" t="e">
        <f>VLOOKUP($B156,'DATA PENGUKURAN GARDU'!$A:$BS,46,0)</f>
        <v>#N/A</v>
      </c>
      <c r="AF156" s="21" t="e">
        <f t="shared" si="86"/>
        <v>#N/A</v>
      </c>
      <c r="AG156" s="20" t="e">
        <f>VLOOKUP($B156,'DATA PENGUKURAN GARDU'!$A:$BS,46,0)</f>
        <v>#N/A</v>
      </c>
      <c r="AH156" s="20" t="e">
        <f>VLOOKUP($B156,'DATA PENGUKURAN GARDU'!$A:$BS,53,0)</f>
        <v>#N/A</v>
      </c>
      <c r="AI156" s="20" t="e">
        <f>VLOOKUP($B156,'DATA PENGUKURAN GARDU'!$A:$BS,54,0)</f>
        <v>#N/A</v>
      </c>
      <c r="AJ156" s="17" t="e">
        <f>VLOOKUP($C156,'DATA PENGUKURAN GARDU'!$A:$BS,42,0)</f>
        <v>#N/A</v>
      </c>
      <c r="AK156" s="23" t="e">
        <f t="shared" si="87"/>
        <v>#N/A</v>
      </c>
      <c r="AL156" s="17" t="e">
        <f>VLOOKUP($C156,'DATA PENGUKURAN GARDU'!$A:$BS,44,0)</f>
        <v>#N/A</v>
      </c>
      <c r="AM156" s="23" t="e">
        <f t="shared" si="88"/>
        <v>#N/A</v>
      </c>
      <c r="AN156" s="17" t="e">
        <f>VLOOKUP($C156,'DATA PENGUKURAN GARDU'!$A:$BS,46,0)</f>
        <v>#N/A</v>
      </c>
      <c r="AO156" s="23" t="e">
        <f t="shared" si="89"/>
        <v>#N/A</v>
      </c>
      <c r="AP156" s="17" t="e">
        <f>VLOOKUP($C156,'DATA PENGUKURAN GARDU'!$A:$BS,46,0)</f>
        <v>#N/A</v>
      </c>
      <c r="AQ156" s="17" t="e">
        <f>VLOOKUP($C156,'DATA PENGUKURAN GARDU'!$A:$BS,53,0)</f>
        <v>#N/A</v>
      </c>
      <c r="AR156" s="17" t="e">
        <f>VLOOKUP($C156,'DATA PENGUKURAN GARDU'!$A:$BS,54,0)</f>
        <v>#N/A</v>
      </c>
      <c r="AS156" s="20" t="e">
        <f>VLOOKUP($D156,'DATA PENGUKURAN GARDU'!$A:$BS,42,0)</f>
        <v>#N/A</v>
      </c>
      <c r="AT156" s="21" t="e">
        <f t="shared" si="90"/>
        <v>#N/A</v>
      </c>
      <c r="AU156" s="20" t="e">
        <f>VLOOKUP($D156,'DATA PENGUKURAN GARDU'!$A:$BS,44,0)</f>
        <v>#N/A</v>
      </c>
      <c r="AV156" s="21" t="e">
        <f t="shared" si="91"/>
        <v>#N/A</v>
      </c>
      <c r="AW156" s="20" t="e">
        <f>VLOOKUP($D156,'DATA PENGUKURAN GARDU'!$A:$BS,46,0)</f>
        <v>#N/A</v>
      </c>
      <c r="AX156" s="21" t="e">
        <f t="shared" si="92"/>
        <v>#N/A</v>
      </c>
      <c r="AY156" s="20" t="e">
        <f>VLOOKUP($D156,'DATA PENGUKURAN GARDU'!$A:$BS,46,0)</f>
        <v>#N/A</v>
      </c>
      <c r="AZ156" s="20" t="e">
        <f>VLOOKUP($D156,'DATA PENGUKURAN GARDU'!$A:$BS,53,0)</f>
        <v>#N/A</v>
      </c>
      <c r="BA156" s="20" t="e">
        <f>VLOOKUP($D156,'DATA PENGUKURAN GARDU'!$A:$BS,54,0)</f>
        <v>#N/A</v>
      </c>
      <c r="BB156" s="17" t="e">
        <f>VLOOKUP($E156,'DATA PENGUKURAN GARDU'!$A:$BS,42,0)</f>
        <v>#N/A</v>
      </c>
      <c r="BC156" s="23" t="e">
        <f t="shared" si="93"/>
        <v>#N/A</v>
      </c>
      <c r="BD156" s="17" t="e">
        <f>VLOOKUP($E156,'DATA PENGUKURAN GARDU'!$A:$BS,44,0)</f>
        <v>#N/A</v>
      </c>
      <c r="BE156" s="23" t="e">
        <f t="shared" si="94"/>
        <v>#N/A</v>
      </c>
      <c r="BF156" s="17" t="e">
        <f>VLOOKUP($E156,'DATA PENGUKURAN GARDU'!$A:$BS,46,0)</f>
        <v>#N/A</v>
      </c>
      <c r="BG156" s="23" t="e">
        <f t="shared" si="95"/>
        <v>#N/A</v>
      </c>
      <c r="BH156" s="17" t="e">
        <f>VLOOKUP($E156,'DATA PENGUKURAN GARDU'!$A:$BS,46,0)</f>
        <v>#N/A</v>
      </c>
      <c r="BI156" s="17" t="e">
        <f>VLOOKUP($E156,'DATA PENGUKURAN GARDU'!$A:$BS,53,0)</f>
        <v>#N/A</v>
      </c>
      <c r="BJ156" s="17" t="e">
        <f>VLOOKUP($E156,'DATA PENGUKURAN GARDU'!$A:$BS,54,0)</f>
        <v>#N/A</v>
      </c>
      <c r="BK156" s="20" t="e">
        <f t="shared" si="96"/>
        <v>#N/A</v>
      </c>
      <c r="BL156" s="20" t="e">
        <f t="shared" si="97"/>
        <v>#N/A</v>
      </c>
      <c r="BM156" s="20" t="e">
        <f t="shared" si="98"/>
        <v>#N/A</v>
      </c>
      <c r="BN156" s="25" t="e">
        <f t="shared" si="99"/>
        <v>#N/A</v>
      </c>
      <c r="BO156" s="26" t="str">
        <f t="shared" si="100"/>
        <v>0</v>
      </c>
      <c r="BP156" s="21" t="e">
        <f t="shared" si="101"/>
        <v>#VALUE!</v>
      </c>
      <c r="BQ156" s="20" t="e">
        <f t="shared" si="102"/>
        <v>#N/A</v>
      </c>
      <c r="BR156" s="20" t="e">
        <v>#N/A</v>
      </c>
      <c r="BS156" s="9" t="e">
        <v>#N/A</v>
      </c>
      <c r="BT156" s="2" t="e">
        <f t="shared" si="103"/>
        <v>#VALUE!</v>
      </c>
      <c r="BU156" s="2" t="e">
        <f t="shared" si="71"/>
        <v>#N/A</v>
      </c>
      <c r="BV156" s="2" t="e">
        <f t="shared" si="72"/>
        <v>#N/A</v>
      </c>
    </row>
    <row r="157" s="2" customFormat="1" ht="22.95" customHeight="1" spans="1:74">
      <c r="A157" s="9" t="str">
        <f t="shared" si="73"/>
        <v>KMO 46Induk</v>
      </c>
      <c r="B157" s="9" t="str">
        <f t="shared" si="74"/>
        <v>KMO 46jurusan 1</v>
      </c>
      <c r="C157" s="9" t="str">
        <f t="shared" si="75"/>
        <v>KMO 46jurusan 2</v>
      </c>
      <c r="D157" s="9" t="str">
        <f t="shared" si="76"/>
        <v>KMO 46jurusan 3</v>
      </c>
      <c r="E157" s="9" t="str">
        <f t="shared" si="77"/>
        <v>KMO 46jurusan 4</v>
      </c>
      <c r="F157" s="10" t="s">
        <v>76</v>
      </c>
      <c r="G157" s="10" t="s">
        <v>8</v>
      </c>
      <c r="H157" s="10" t="s">
        <v>234</v>
      </c>
      <c r="I157" s="10">
        <v>0.637224019</v>
      </c>
      <c r="J157" s="10">
        <v>124.5025634766</v>
      </c>
      <c r="K157" s="10" t="s">
        <v>7465</v>
      </c>
      <c r="L157" s="10" t="s">
        <v>7465</v>
      </c>
      <c r="M157" s="10" t="s">
        <v>7465</v>
      </c>
      <c r="N157" s="14">
        <f t="shared" si="78"/>
        <v>0</v>
      </c>
      <c r="O157" s="15" t="e">
        <f t="shared" si="79"/>
        <v>#VALUE!</v>
      </c>
      <c r="P157" s="15" t="e">
        <f t="shared" si="80"/>
        <v>#VALUE!</v>
      </c>
      <c r="Q157" s="17" t="e">
        <f>VLOOKUP($A157,'DATA PENGUKURAN GARDU'!$A:$BS,42,0)</f>
        <v>#N/A</v>
      </c>
      <c r="R157" s="18" t="e">
        <f t="shared" si="81"/>
        <v>#N/A</v>
      </c>
      <c r="S157" s="17" t="e">
        <f>VLOOKUP($A157,'DATA PENGUKURAN GARDU'!$A:$BS,44,0)</f>
        <v>#N/A</v>
      </c>
      <c r="T157" s="18" t="e">
        <f t="shared" si="82"/>
        <v>#N/A</v>
      </c>
      <c r="U157" s="17" t="e">
        <f>VLOOKUP($A157,'DATA PENGUKURAN GARDU'!$A:$BS,46,0)</f>
        <v>#N/A</v>
      </c>
      <c r="V157" s="18" t="e">
        <f t="shared" si="83"/>
        <v>#N/A</v>
      </c>
      <c r="W157" s="17" t="e">
        <f>VLOOKUP($A157,'DATA PENGUKURAN GARDU'!$A:$BS,48,0)</f>
        <v>#N/A</v>
      </c>
      <c r="X157" s="17" t="e">
        <f>VLOOKUP($A157,'DATA PENGUKURAN GARDU'!$A:$BS,53,0)</f>
        <v>#N/A</v>
      </c>
      <c r="Y157" s="17" t="e">
        <f>VLOOKUP($A157,'DATA PENGUKURAN GARDU'!$A:$BS,54,0)</f>
        <v>#N/A</v>
      </c>
      <c r="Z157" s="17" t="e">
        <f>VLOOKUP($A157,'DATA PENGUKURAN GARDU'!$A:$BS,55,0)</f>
        <v>#N/A</v>
      </c>
      <c r="AA157" s="20" t="e">
        <f>VLOOKUP($B157,'DATA PENGUKURAN GARDU'!$A:$BS,42,0)</f>
        <v>#N/A</v>
      </c>
      <c r="AB157" s="21" t="e">
        <f t="shared" si="84"/>
        <v>#N/A</v>
      </c>
      <c r="AC157" s="20" t="e">
        <f>VLOOKUP($B157,'DATA PENGUKURAN GARDU'!$A:$BS,44,0)</f>
        <v>#N/A</v>
      </c>
      <c r="AD157" s="21" t="e">
        <f t="shared" si="85"/>
        <v>#N/A</v>
      </c>
      <c r="AE157" s="20" t="e">
        <f>VLOOKUP($B157,'DATA PENGUKURAN GARDU'!$A:$BS,46,0)</f>
        <v>#N/A</v>
      </c>
      <c r="AF157" s="21" t="e">
        <f t="shared" si="86"/>
        <v>#N/A</v>
      </c>
      <c r="AG157" s="20" t="e">
        <f>VLOOKUP($B157,'DATA PENGUKURAN GARDU'!$A:$BS,46,0)</f>
        <v>#N/A</v>
      </c>
      <c r="AH157" s="20" t="e">
        <f>VLOOKUP($B157,'DATA PENGUKURAN GARDU'!$A:$BS,53,0)</f>
        <v>#N/A</v>
      </c>
      <c r="AI157" s="20" t="e">
        <f>VLOOKUP($B157,'DATA PENGUKURAN GARDU'!$A:$BS,54,0)</f>
        <v>#N/A</v>
      </c>
      <c r="AJ157" s="17" t="e">
        <f>VLOOKUP($C157,'DATA PENGUKURAN GARDU'!$A:$BS,42,0)</f>
        <v>#N/A</v>
      </c>
      <c r="AK157" s="23" t="e">
        <f t="shared" si="87"/>
        <v>#N/A</v>
      </c>
      <c r="AL157" s="17" t="e">
        <f>VLOOKUP($C157,'DATA PENGUKURAN GARDU'!$A:$BS,44,0)</f>
        <v>#N/A</v>
      </c>
      <c r="AM157" s="23" t="e">
        <f t="shared" si="88"/>
        <v>#N/A</v>
      </c>
      <c r="AN157" s="17" t="e">
        <f>VLOOKUP($C157,'DATA PENGUKURAN GARDU'!$A:$BS,46,0)</f>
        <v>#N/A</v>
      </c>
      <c r="AO157" s="23" t="e">
        <f t="shared" si="89"/>
        <v>#N/A</v>
      </c>
      <c r="AP157" s="17" t="e">
        <f>VLOOKUP($C157,'DATA PENGUKURAN GARDU'!$A:$BS,46,0)</f>
        <v>#N/A</v>
      </c>
      <c r="AQ157" s="17" t="e">
        <f>VLOOKUP($C157,'DATA PENGUKURAN GARDU'!$A:$BS,53,0)</f>
        <v>#N/A</v>
      </c>
      <c r="AR157" s="17" t="e">
        <f>VLOOKUP($C157,'DATA PENGUKURAN GARDU'!$A:$BS,54,0)</f>
        <v>#N/A</v>
      </c>
      <c r="AS157" s="20" t="e">
        <f>VLOOKUP($D157,'DATA PENGUKURAN GARDU'!$A:$BS,42,0)</f>
        <v>#N/A</v>
      </c>
      <c r="AT157" s="21" t="e">
        <f t="shared" si="90"/>
        <v>#N/A</v>
      </c>
      <c r="AU157" s="20" t="e">
        <f>VLOOKUP($D157,'DATA PENGUKURAN GARDU'!$A:$BS,44,0)</f>
        <v>#N/A</v>
      </c>
      <c r="AV157" s="21" t="e">
        <f t="shared" si="91"/>
        <v>#N/A</v>
      </c>
      <c r="AW157" s="20" t="e">
        <f>VLOOKUP($D157,'DATA PENGUKURAN GARDU'!$A:$BS,46,0)</f>
        <v>#N/A</v>
      </c>
      <c r="AX157" s="21" t="e">
        <f t="shared" si="92"/>
        <v>#N/A</v>
      </c>
      <c r="AY157" s="20" t="e">
        <f>VLOOKUP($D157,'DATA PENGUKURAN GARDU'!$A:$BS,46,0)</f>
        <v>#N/A</v>
      </c>
      <c r="AZ157" s="20" t="e">
        <f>VLOOKUP($D157,'DATA PENGUKURAN GARDU'!$A:$BS,53,0)</f>
        <v>#N/A</v>
      </c>
      <c r="BA157" s="20" t="e">
        <f>VLOOKUP($D157,'DATA PENGUKURAN GARDU'!$A:$BS,54,0)</f>
        <v>#N/A</v>
      </c>
      <c r="BB157" s="17" t="e">
        <f>VLOOKUP($E157,'DATA PENGUKURAN GARDU'!$A:$BS,42,0)</f>
        <v>#N/A</v>
      </c>
      <c r="BC157" s="23" t="e">
        <f t="shared" si="93"/>
        <v>#N/A</v>
      </c>
      <c r="BD157" s="17" t="e">
        <f>VLOOKUP($E157,'DATA PENGUKURAN GARDU'!$A:$BS,44,0)</f>
        <v>#N/A</v>
      </c>
      <c r="BE157" s="23" t="e">
        <f t="shared" si="94"/>
        <v>#N/A</v>
      </c>
      <c r="BF157" s="17" t="e">
        <f>VLOOKUP($E157,'DATA PENGUKURAN GARDU'!$A:$BS,46,0)</f>
        <v>#N/A</v>
      </c>
      <c r="BG157" s="23" t="e">
        <f t="shared" si="95"/>
        <v>#N/A</v>
      </c>
      <c r="BH157" s="17" t="e">
        <f>VLOOKUP($E157,'DATA PENGUKURAN GARDU'!$A:$BS,46,0)</f>
        <v>#N/A</v>
      </c>
      <c r="BI157" s="17" t="e">
        <f>VLOOKUP($E157,'DATA PENGUKURAN GARDU'!$A:$BS,53,0)</f>
        <v>#N/A</v>
      </c>
      <c r="BJ157" s="17" t="e">
        <f>VLOOKUP($E157,'DATA PENGUKURAN GARDU'!$A:$BS,54,0)</f>
        <v>#N/A</v>
      </c>
      <c r="BK157" s="20" t="e">
        <f t="shared" si="96"/>
        <v>#N/A</v>
      </c>
      <c r="BL157" s="20" t="e">
        <f t="shared" si="97"/>
        <v>#N/A</v>
      </c>
      <c r="BM157" s="20" t="e">
        <f t="shared" si="98"/>
        <v>#N/A</v>
      </c>
      <c r="BN157" s="25" t="e">
        <f t="shared" si="99"/>
        <v>#N/A</v>
      </c>
      <c r="BO157" s="26" t="str">
        <f t="shared" si="100"/>
        <v>0</v>
      </c>
      <c r="BP157" s="21" t="e">
        <f t="shared" si="101"/>
        <v>#VALUE!</v>
      </c>
      <c r="BQ157" s="20" t="e">
        <f t="shared" si="102"/>
        <v>#N/A</v>
      </c>
      <c r="BR157" s="20" t="e">
        <v>#N/A</v>
      </c>
      <c r="BS157" s="9" t="e">
        <v>#N/A</v>
      </c>
      <c r="BT157" s="2" t="e">
        <f t="shared" si="103"/>
        <v>#VALUE!</v>
      </c>
      <c r="BU157" s="2" t="e">
        <f t="shared" si="71"/>
        <v>#N/A</v>
      </c>
      <c r="BV157" s="2" t="e">
        <f t="shared" si="72"/>
        <v>#N/A</v>
      </c>
    </row>
    <row r="158" s="2" customFormat="1" ht="22.95" customHeight="1" spans="1:74">
      <c r="A158" s="9" t="str">
        <f t="shared" si="73"/>
        <v>KMO 52Induk</v>
      </c>
      <c r="B158" s="9" t="str">
        <f t="shared" si="74"/>
        <v>KMO 52jurusan 1</v>
      </c>
      <c r="C158" s="9" t="str">
        <f t="shared" si="75"/>
        <v>KMO 52jurusan 2</v>
      </c>
      <c r="D158" s="9" t="str">
        <f t="shared" si="76"/>
        <v>KMO 52jurusan 3</v>
      </c>
      <c r="E158" s="9" t="str">
        <f t="shared" si="77"/>
        <v>KMO 52jurusan 4</v>
      </c>
      <c r="F158" s="10" t="s">
        <v>58</v>
      </c>
      <c r="G158" s="10" t="s">
        <v>8</v>
      </c>
      <c r="H158" s="10" t="s">
        <v>235</v>
      </c>
      <c r="I158" s="10">
        <v>0.653678</v>
      </c>
      <c r="J158" s="10">
        <v>124.5343856812</v>
      </c>
      <c r="K158" s="10" t="s">
        <v>7465</v>
      </c>
      <c r="L158" s="10" t="s">
        <v>7465</v>
      </c>
      <c r="M158" s="10" t="s">
        <v>7465</v>
      </c>
      <c r="N158" s="14">
        <f t="shared" si="78"/>
        <v>0</v>
      </c>
      <c r="O158" s="15" t="e">
        <f t="shared" si="79"/>
        <v>#VALUE!</v>
      </c>
      <c r="P158" s="15" t="e">
        <f t="shared" si="80"/>
        <v>#VALUE!</v>
      </c>
      <c r="Q158" s="17" t="e">
        <f>VLOOKUP($A158,'DATA PENGUKURAN GARDU'!$A:$BS,42,0)</f>
        <v>#N/A</v>
      </c>
      <c r="R158" s="18" t="e">
        <f t="shared" si="81"/>
        <v>#N/A</v>
      </c>
      <c r="S158" s="17" t="e">
        <f>VLOOKUP($A158,'DATA PENGUKURAN GARDU'!$A:$BS,44,0)</f>
        <v>#N/A</v>
      </c>
      <c r="T158" s="18" t="e">
        <f t="shared" si="82"/>
        <v>#N/A</v>
      </c>
      <c r="U158" s="17" t="e">
        <f>VLOOKUP($A158,'DATA PENGUKURAN GARDU'!$A:$BS,46,0)</f>
        <v>#N/A</v>
      </c>
      <c r="V158" s="18" t="e">
        <f t="shared" si="83"/>
        <v>#N/A</v>
      </c>
      <c r="W158" s="17" t="e">
        <f>VLOOKUP($A158,'DATA PENGUKURAN GARDU'!$A:$BS,48,0)</f>
        <v>#N/A</v>
      </c>
      <c r="X158" s="17" t="e">
        <f>VLOOKUP($A158,'DATA PENGUKURAN GARDU'!$A:$BS,53,0)</f>
        <v>#N/A</v>
      </c>
      <c r="Y158" s="17" t="e">
        <f>VLOOKUP($A158,'DATA PENGUKURAN GARDU'!$A:$BS,54,0)</f>
        <v>#N/A</v>
      </c>
      <c r="Z158" s="17" t="e">
        <f>VLOOKUP($A158,'DATA PENGUKURAN GARDU'!$A:$BS,55,0)</f>
        <v>#N/A</v>
      </c>
      <c r="AA158" s="20" t="e">
        <f>VLOOKUP($B158,'DATA PENGUKURAN GARDU'!$A:$BS,42,0)</f>
        <v>#N/A</v>
      </c>
      <c r="AB158" s="21" t="e">
        <f t="shared" si="84"/>
        <v>#N/A</v>
      </c>
      <c r="AC158" s="20" t="e">
        <f>VLOOKUP($B158,'DATA PENGUKURAN GARDU'!$A:$BS,44,0)</f>
        <v>#N/A</v>
      </c>
      <c r="AD158" s="21" t="e">
        <f t="shared" si="85"/>
        <v>#N/A</v>
      </c>
      <c r="AE158" s="20" t="e">
        <f>VLOOKUP($B158,'DATA PENGUKURAN GARDU'!$A:$BS,46,0)</f>
        <v>#N/A</v>
      </c>
      <c r="AF158" s="21" t="e">
        <f t="shared" si="86"/>
        <v>#N/A</v>
      </c>
      <c r="AG158" s="20" t="e">
        <f>VLOOKUP($B158,'DATA PENGUKURAN GARDU'!$A:$BS,46,0)</f>
        <v>#N/A</v>
      </c>
      <c r="AH158" s="20" t="e">
        <f>VLOOKUP($B158,'DATA PENGUKURAN GARDU'!$A:$BS,53,0)</f>
        <v>#N/A</v>
      </c>
      <c r="AI158" s="20" t="e">
        <f>VLOOKUP($B158,'DATA PENGUKURAN GARDU'!$A:$BS,54,0)</f>
        <v>#N/A</v>
      </c>
      <c r="AJ158" s="17" t="e">
        <f>VLOOKUP($C158,'DATA PENGUKURAN GARDU'!$A:$BS,42,0)</f>
        <v>#N/A</v>
      </c>
      <c r="AK158" s="23" t="e">
        <f t="shared" si="87"/>
        <v>#N/A</v>
      </c>
      <c r="AL158" s="17" t="e">
        <f>VLOOKUP($C158,'DATA PENGUKURAN GARDU'!$A:$BS,44,0)</f>
        <v>#N/A</v>
      </c>
      <c r="AM158" s="23" t="e">
        <f t="shared" si="88"/>
        <v>#N/A</v>
      </c>
      <c r="AN158" s="17" t="e">
        <f>VLOOKUP($C158,'DATA PENGUKURAN GARDU'!$A:$BS,46,0)</f>
        <v>#N/A</v>
      </c>
      <c r="AO158" s="23" t="e">
        <f t="shared" si="89"/>
        <v>#N/A</v>
      </c>
      <c r="AP158" s="17" t="e">
        <f>VLOOKUP($C158,'DATA PENGUKURAN GARDU'!$A:$BS,46,0)</f>
        <v>#N/A</v>
      </c>
      <c r="AQ158" s="17" t="e">
        <f>VLOOKUP($C158,'DATA PENGUKURAN GARDU'!$A:$BS,53,0)</f>
        <v>#N/A</v>
      </c>
      <c r="AR158" s="17" t="e">
        <f>VLOOKUP($C158,'DATA PENGUKURAN GARDU'!$A:$BS,54,0)</f>
        <v>#N/A</v>
      </c>
      <c r="AS158" s="20" t="e">
        <f>VLOOKUP($D158,'DATA PENGUKURAN GARDU'!$A:$BS,42,0)</f>
        <v>#N/A</v>
      </c>
      <c r="AT158" s="21" t="e">
        <f t="shared" si="90"/>
        <v>#N/A</v>
      </c>
      <c r="AU158" s="20" t="e">
        <f>VLOOKUP($D158,'DATA PENGUKURAN GARDU'!$A:$BS,44,0)</f>
        <v>#N/A</v>
      </c>
      <c r="AV158" s="21" t="e">
        <f t="shared" si="91"/>
        <v>#N/A</v>
      </c>
      <c r="AW158" s="20" t="e">
        <f>VLOOKUP($D158,'DATA PENGUKURAN GARDU'!$A:$BS,46,0)</f>
        <v>#N/A</v>
      </c>
      <c r="AX158" s="21" t="e">
        <f t="shared" si="92"/>
        <v>#N/A</v>
      </c>
      <c r="AY158" s="20" t="e">
        <f>VLOOKUP($D158,'DATA PENGUKURAN GARDU'!$A:$BS,46,0)</f>
        <v>#N/A</v>
      </c>
      <c r="AZ158" s="20" t="e">
        <f>VLOOKUP($D158,'DATA PENGUKURAN GARDU'!$A:$BS,53,0)</f>
        <v>#N/A</v>
      </c>
      <c r="BA158" s="20" t="e">
        <f>VLOOKUP($D158,'DATA PENGUKURAN GARDU'!$A:$BS,54,0)</f>
        <v>#N/A</v>
      </c>
      <c r="BB158" s="17" t="e">
        <f>VLOOKUP($E158,'DATA PENGUKURAN GARDU'!$A:$BS,42,0)</f>
        <v>#N/A</v>
      </c>
      <c r="BC158" s="23" t="e">
        <f t="shared" si="93"/>
        <v>#N/A</v>
      </c>
      <c r="BD158" s="17" t="e">
        <f>VLOOKUP($E158,'DATA PENGUKURAN GARDU'!$A:$BS,44,0)</f>
        <v>#N/A</v>
      </c>
      <c r="BE158" s="23" t="e">
        <f t="shared" si="94"/>
        <v>#N/A</v>
      </c>
      <c r="BF158" s="17" t="e">
        <f>VLOOKUP($E158,'DATA PENGUKURAN GARDU'!$A:$BS,46,0)</f>
        <v>#N/A</v>
      </c>
      <c r="BG158" s="23" t="e">
        <f t="shared" si="95"/>
        <v>#N/A</v>
      </c>
      <c r="BH158" s="17" t="e">
        <f>VLOOKUP($E158,'DATA PENGUKURAN GARDU'!$A:$BS,46,0)</f>
        <v>#N/A</v>
      </c>
      <c r="BI158" s="17" t="e">
        <f>VLOOKUP($E158,'DATA PENGUKURAN GARDU'!$A:$BS,53,0)</f>
        <v>#N/A</v>
      </c>
      <c r="BJ158" s="17" t="e">
        <f>VLOOKUP($E158,'DATA PENGUKURAN GARDU'!$A:$BS,54,0)</f>
        <v>#N/A</v>
      </c>
      <c r="BK158" s="20" t="e">
        <f t="shared" si="96"/>
        <v>#N/A</v>
      </c>
      <c r="BL158" s="20" t="e">
        <f t="shared" si="97"/>
        <v>#N/A</v>
      </c>
      <c r="BM158" s="20" t="e">
        <f t="shared" si="98"/>
        <v>#N/A</v>
      </c>
      <c r="BN158" s="25" t="e">
        <f t="shared" si="99"/>
        <v>#N/A</v>
      </c>
      <c r="BO158" s="26" t="str">
        <f t="shared" si="100"/>
        <v>0</v>
      </c>
      <c r="BP158" s="21" t="e">
        <f t="shared" si="101"/>
        <v>#VALUE!</v>
      </c>
      <c r="BQ158" s="20" t="e">
        <f t="shared" si="102"/>
        <v>#N/A</v>
      </c>
      <c r="BR158" s="20" t="e">
        <v>#N/A</v>
      </c>
      <c r="BS158" s="9" t="e">
        <v>#N/A</v>
      </c>
      <c r="BT158" s="2" t="e">
        <f t="shared" si="103"/>
        <v>#VALUE!</v>
      </c>
      <c r="BU158" s="2" t="e">
        <f t="shared" si="71"/>
        <v>#N/A</v>
      </c>
      <c r="BV158" s="2" t="e">
        <f t="shared" si="72"/>
        <v>#N/A</v>
      </c>
    </row>
    <row r="159" s="2" customFormat="1" ht="22.95" customHeight="1" spans="1:74">
      <c r="A159" s="9" t="str">
        <f t="shared" si="73"/>
        <v>KMO 59Induk</v>
      </c>
      <c r="B159" s="9" t="str">
        <f t="shared" si="74"/>
        <v>KMO 59jurusan 1</v>
      </c>
      <c r="C159" s="9" t="str">
        <f t="shared" si="75"/>
        <v>KMO 59jurusan 2</v>
      </c>
      <c r="D159" s="9" t="str">
        <f t="shared" si="76"/>
        <v>KMO 59jurusan 3</v>
      </c>
      <c r="E159" s="9" t="str">
        <f t="shared" si="77"/>
        <v>KMO 59jurusan 4</v>
      </c>
      <c r="F159" s="10" t="s">
        <v>33</v>
      </c>
      <c r="G159" s="10" t="s">
        <v>8</v>
      </c>
      <c r="H159" s="10" t="s">
        <v>236</v>
      </c>
      <c r="I159" s="10">
        <v>0.595368981</v>
      </c>
      <c r="J159" s="10">
        <v>124.5225448608</v>
      </c>
      <c r="K159" s="10" t="s">
        <v>7465</v>
      </c>
      <c r="L159" s="10" t="s">
        <v>7465</v>
      </c>
      <c r="M159" s="10" t="s">
        <v>7465</v>
      </c>
      <c r="N159" s="14">
        <f t="shared" si="78"/>
        <v>0</v>
      </c>
      <c r="O159" s="15" t="e">
        <f t="shared" si="79"/>
        <v>#VALUE!</v>
      </c>
      <c r="P159" s="15" t="e">
        <f t="shared" si="80"/>
        <v>#VALUE!</v>
      </c>
      <c r="Q159" s="17" t="e">
        <f>VLOOKUP($A159,'DATA PENGUKURAN GARDU'!$A:$BS,42,0)</f>
        <v>#N/A</v>
      </c>
      <c r="R159" s="18" t="e">
        <f t="shared" si="81"/>
        <v>#N/A</v>
      </c>
      <c r="S159" s="17" t="e">
        <f>VLOOKUP($A159,'DATA PENGUKURAN GARDU'!$A:$BS,44,0)</f>
        <v>#N/A</v>
      </c>
      <c r="T159" s="18" t="e">
        <f t="shared" si="82"/>
        <v>#N/A</v>
      </c>
      <c r="U159" s="17" t="e">
        <f>VLOOKUP($A159,'DATA PENGUKURAN GARDU'!$A:$BS,46,0)</f>
        <v>#N/A</v>
      </c>
      <c r="V159" s="18" t="e">
        <f t="shared" si="83"/>
        <v>#N/A</v>
      </c>
      <c r="W159" s="17" t="e">
        <f>VLOOKUP($A159,'DATA PENGUKURAN GARDU'!$A:$BS,48,0)</f>
        <v>#N/A</v>
      </c>
      <c r="X159" s="17" t="e">
        <f>VLOOKUP($A159,'DATA PENGUKURAN GARDU'!$A:$BS,53,0)</f>
        <v>#N/A</v>
      </c>
      <c r="Y159" s="17" t="e">
        <f>VLOOKUP($A159,'DATA PENGUKURAN GARDU'!$A:$BS,54,0)</f>
        <v>#N/A</v>
      </c>
      <c r="Z159" s="17" t="e">
        <f>VLOOKUP($A159,'DATA PENGUKURAN GARDU'!$A:$BS,55,0)</f>
        <v>#N/A</v>
      </c>
      <c r="AA159" s="20" t="e">
        <f>VLOOKUP($B159,'DATA PENGUKURAN GARDU'!$A:$BS,42,0)</f>
        <v>#N/A</v>
      </c>
      <c r="AB159" s="21" t="e">
        <f t="shared" si="84"/>
        <v>#N/A</v>
      </c>
      <c r="AC159" s="20" t="e">
        <f>VLOOKUP($B159,'DATA PENGUKURAN GARDU'!$A:$BS,44,0)</f>
        <v>#N/A</v>
      </c>
      <c r="AD159" s="21" t="e">
        <f t="shared" si="85"/>
        <v>#N/A</v>
      </c>
      <c r="AE159" s="20" t="e">
        <f>VLOOKUP($B159,'DATA PENGUKURAN GARDU'!$A:$BS,46,0)</f>
        <v>#N/A</v>
      </c>
      <c r="AF159" s="21" t="e">
        <f t="shared" si="86"/>
        <v>#N/A</v>
      </c>
      <c r="AG159" s="20" t="e">
        <f>VLOOKUP($B159,'DATA PENGUKURAN GARDU'!$A:$BS,46,0)</f>
        <v>#N/A</v>
      </c>
      <c r="AH159" s="20" t="e">
        <f>VLOOKUP($B159,'DATA PENGUKURAN GARDU'!$A:$BS,53,0)</f>
        <v>#N/A</v>
      </c>
      <c r="AI159" s="20" t="e">
        <f>VLOOKUP($B159,'DATA PENGUKURAN GARDU'!$A:$BS,54,0)</f>
        <v>#N/A</v>
      </c>
      <c r="AJ159" s="17" t="e">
        <f>VLOOKUP($C159,'DATA PENGUKURAN GARDU'!$A:$BS,42,0)</f>
        <v>#N/A</v>
      </c>
      <c r="AK159" s="23" t="e">
        <f t="shared" si="87"/>
        <v>#N/A</v>
      </c>
      <c r="AL159" s="17" t="e">
        <f>VLOOKUP($C159,'DATA PENGUKURAN GARDU'!$A:$BS,44,0)</f>
        <v>#N/A</v>
      </c>
      <c r="AM159" s="23" t="e">
        <f t="shared" si="88"/>
        <v>#N/A</v>
      </c>
      <c r="AN159" s="17" t="e">
        <f>VLOOKUP($C159,'DATA PENGUKURAN GARDU'!$A:$BS,46,0)</f>
        <v>#N/A</v>
      </c>
      <c r="AO159" s="23" t="e">
        <f t="shared" si="89"/>
        <v>#N/A</v>
      </c>
      <c r="AP159" s="17" t="e">
        <f>VLOOKUP($C159,'DATA PENGUKURAN GARDU'!$A:$BS,46,0)</f>
        <v>#N/A</v>
      </c>
      <c r="AQ159" s="17" t="e">
        <f>VLOOKUP($C159,'DATA PENGUKURAN GARDU'!$A:$BS,53,0)</f>
        <v>#N/A</v>
      </c>
      <c r="AR159" s="17" t="e">
        <f>VLOOKUP($C159,'DATA PENGUKURAN GARDU'!$A:$BS,54,0)</f>
        <v>#N/A</v>
      </c>
      <c r="AS159" s="20" t="e">
        <f>VLOOKUP($D159,'DATA PENGUKURAN GARDU'!$A:$BS,42,0)</f>
        <v>#N/A</v>
      </c>
      <c r="AT159" s="21" t="e">
        <f t="shared" si="90"/>
        <v>#N/A</v>
      </c>
      <c r="AU159" s="20" t="e">
        <f>VLOOKUP($D159,'DATA PENGUKURAN GARDU'!$A:$BS,44,0)</f>
        <v>#N/A</v>
      </c>
      <c r="AV159" s="21" t="e">
        <f t="shared" si="91"/>
        <v>#N/A</v>
      </c>
      <c r="AW159" s="20" t="e">
        <f>VLOOKUP($D159,'DATA PENGUKURAN GARDU'!$A:$BS,46,0)</f>
        <v>#N/A</v>
      </c>
      <c r="AX159" s="21" t="e">
        <f t="shared" si="92"/>
        <v>#N/A</v>
      </c>
      <c r="AY159" s="20" t="e">
        <f>VLOOKUP($D159,'DATA PENGUKURAN GARDU'!$A:$BS,46,0)</f>
        <v>#N/A</v>
      </c>
      <c r="AZ159" s="20" t="e">
        <f>VLOOKUP($D159,'DATA PENGUKURAN GARDU'!$A:$BS,53,0)</f>
        <v>#N/A</v>
      </c>
      <c r="BA159" s="20" t="e">
        <f>VLOOKUP($D159,'DATA PENGUKURAN GARDU'!$A:$BS,54,0)</f>
        <v>#N/A</v>
      </c>
      <c r="BB159" s="17" t="e">
        <f>VLOOKUP($E159,'DATA PENGUKURAN GARDU'!$A:$BS,42,0)</f>
        <v>#N/A</v>
      </c>
      <c r="BC159" s="23" t="e">
        <f t="shared" si="93"/>
        <v>#N/A</v>
      </c>
      <c r="BD159" s="17" t="e">
        <f>VLOOKUP($E159,'DATA PENGUKURAN GARDU'!$A:$BS,44,0)</f>
        <v>#N/A</v>
      </c>
      <c r="BE159" s="23" t="e">
        <f t="shared" si="94"/>
        <v>#N/A</v>
      </c>
      <c r="BF159" s="17" t="e">
        <f>VLOOKUP($E159,'DATA PENGUKURAN GARDU'!$A:$BS,46,0)</f>
        <v>#N/A</v>
      </c>
      <c r="BG159" s="23" t="e">
        <f t="shared" si="95"/>
        <v>#N/A</v>
      </c>
      <c r="BH159" s="17" t="e">
        <f>VLOOKUP($E159,'DATA PENGUKURAN GARDU'!$A:$BS,46,0)</f>
        <v>#N/A</v>
      </c>
      <c r="BI159" s="17" t="e">
        <f>VLOOKUP($E159,'DATA PENGUKURAN GARDU'!$A:$BS,53,0)</f>
        <v>#N/A</v>
      </c>
      <c r="BJ159" s="17" t="e">
        <f>VLOOKUP($E159,'DATA PENGUKURAN GARDU'!$A:$BS,54,0)</f>
        <v>#N/A</v>
      </c>
      <c r="BK159" s="20" t="e">
        <f t="shared" si="96"/>
        <v>#N/A</v>
      </c>
      <c r="BL159" s="20" t="e">
        <f t="shared" si="97"/>
        <v>#N/A</v>
      </c>
      <c r="BM159" s="20" t="e">
        <f t="shared" si="98"/>
        <v>#N/A</v>
      </c>
      <c r="BN159" s="25" t="e">
        <f t="shared" si="99"/>
        <v>#N/A</v>
      </c>
      <c r="BO159" s="26" t="str">
        <f t="shared" si="100"/>
        <v>0</v>
      </c>
      <c r="BP159" s="21" t="e">
        <f t="shared" si="101"/>
        <v>#VALUE!</v>
      </c>
      <c r="BQ159" s="20" t="e">
        <f t="shared" si="102"/>
        <v>#N/A</v>
      </c>
      <c r="BR159" s="20" t="e">
        <v>#N/A</v>
      </c>
      <c r="BS159" s="9" t="e">
        <v>#N/A</v>
      </c>
      <c r="BT159" s="2" t="e">
        <f t="shared" si="103"/>
        <v>#VALUE!</v>
      </c>
      <c r="BU159" s="2" t="e">
        <f t="shared" si="71"/>
        <v>#N/A</v>
      </c>
      <c r="BV159" s="2" t="e">
        <f t="shared" si="72"/>
        <v>#N/A</v>
      </c>
    </row>
    <row r="160" s="2" customFormat="1" ht="22.95" customHeight="1" spans="1:74">
      <c r="A160" s="9" t="str">
        <f t="shared" si="73"/>
        <v>KMO 134Induk</v>
      </c>
      <c r="B160" s="9" t="str">
        <f t="shared" si="74"/>
        <v>KMO 134jurusan 1</v>
      </c>
      <c r="C160" s="9" t="str">
        <f t="shared" si="75"/>
        <v>KMO 134jurusan 2</v>
      </c>
      <c r="D160" s="9" t="str">
        <f t="shared" si="76"/>
        <v>KMO 134jurusan 3</v>
      </c>
      <c r="E160" s="9" t="str">
        <f t="shared" si="77"/>
        <v>KMO 134jurusan 4</v>
      </c>
      <c r="F160" s="10" t="s">
        <v>63</v>
      </c>
      <c r="G160" s="10" t="s">
        <v>39</v>
      </c>
      <c r="H160" s="10" t="s">
        <v>237</v>
      </c>
      <c r="I160" s="10">
        <v>0.805997014</v>
      </c>
      <c r="J160" s="10">
        <v>124.4363327026</v>
      </c>
      <c r="K160" s="10" t="s">
        <v>7465</v>
      </c>
      <c r="L160" s="10" t="s">
        <v>7465</v>
      </c>
      <c r="M160" s="10" t="s">
        <v>7465</v>
      </c>
      <c r="N160" s="14">
        <f t="shared" si="78"/>
        <v>0</v>
      </c>
      <c r="O160" s="15" t="e">
        <f t="shared" si="79"/>
        <v>#VALUE!</v>
      </c>
      <c r="P160" s="15" t="e">
        <f t="shared" si="80"/>
        <v>#VALUE!</v>
      </c>
      <c r="Q160" s="17" t="e">
        <f>VLOOKUP($A160,'DATA PENGUKURAN GARDU'!$A:$BS,42,0)</f>
        <v>#N/A</v>
      </c>
      <c r="R160" s="18" t="e">
        <f t="shared" si="81"/>
        <v>#N/A</v>
      </c>
      <c r="S160" s="17" t="e">
        <f>VLOOKUP($A160,'DATA PENGUKURAN GARDU'!$A:$BS,44,0)</f>
        <v>#N/A</v>
      </c>
      <c r="T160" s="18" t="e">
        <f t="shared" si="82"/>
        <v>#N/A</v>
      </c>
      <c r="U160" s="17" t="e">
        <f>VLOOKUP($A160,'DATA PENGUKURAN GARDU'!$A:$BS,46,0)</f>
        <v>#N/A</v>
      </c>
      <c r="V160" s="18" t="e">
        <f t="shared" si="83"/>
        <v>#N/A</v>
      </c>
      <c r="W160" s="17" t="e">
        <f>VLOOKUP($A160,'DATA PENGUKURAN GARDU'!$A:$BS,48,0)</f>
        <v>#N/A</v>
      </c>
      <c r="X160" s="17" t="e">
        <f>VLOOKUP($A160,'DATA PENGUKURAN GARDU'!$A:$BS,53,0)</f>
        <v>#N/A</v>
      </c>
      <c r="Y160" s="17" t="e">
        <f>VLOOKUP($A160,'DATA PENGUKURAN GARDU'!$A:$BS,54,0)</f>
        <v>#N/A</v>
      </c>
      <c r="Z160" s="17" t="e">
        <f>VLOOKUP($A160,'DATA PENGUKURAN GARDU'!$A:$BS,55,0)</f>
        <v>#N/A</v>
      </c>
      <c r="AA160" s="20" t="e">
        <f>VLOOKUP($B160,'DATA PENGUKURAN GARDU'!$A:$BS,42,0)</f>
        <v>#N/A</v>
      </c>
      <c r="AB160" s="21" t="e">
        <f t="shared" si="84"/>
        <v>#N/A</v>
      </c>
      <c r="AC160" s="20" t="e">
        <f>VLOOKUP($B160,'DATA PENGUKURAN GARDU'!$A:$BS,44,0)</f>
        <v>#N/A</v>
      </c>
      <c r="AD160" s="21" t="e">
        <f t="shared" si="85"/>
        <v>#N/A</v>
      </c>
      <c r="AE160" s="20" t="e">
        <f>VLOOKUP($B160,'DATA PENGUKURAN GARDU'!$A:$BS,46,0)</f>
        <v>#N/A</v>
      </c>
      <c r="AF160" s="21" t="e">
        <f t="shared" si="86"/>
        <v>#N/A</v>
      </c>
      <c r="AG160" s="20" t="e">
        <f>VLOOKUP($B160,'DATA PENGUKURAN GARDU'!$A:$BS,46,0)</f>
        <v>#N/A</v>
      </c>
      <c r="AH160" s="20" t="e">
        <f>VLOOKUP($B160,'DATA PENGUKURAN GARDU'!$A:$BS,53,0)</f>
        <v>#N/A</v>
      </c>
      <c r="AI160" s="20" t="e">
        <f>VLOOKUP($B160,'DATA PENGUKURAN GARDU'!$A:$BS,54,0)</f>
        <v>#N/A</v>
      </c>
      <c r="AJ160" s="17" t="e">
        <f>VLOOKUP($C160,'DATA PENGUKURAN GARDU'!$A:$BS,42,0)</f>
        <v>#N/A</v>
      </c>
      <c r="AK160" s="23" t="e">
        <f t="shared" si="87"/>
        <v>#N/A</v>
      </c>
      <c r="AL160" s="17" t="e">
        <f>VLOOKUP($C160,'DATA PENGUKURAN GARDU'!$A:$BS,44,0)</f>
        <v>#N/A</v>
      </c>
      <c r="AM160" s="23" t="e">
        <f t="shared" si="88"/>
        <v>#N/A</v>
      </c>
      <c r="AN160" s="17" t="e">
        <f>VLOOKUP($C160,'DATA PENGUKURAN GARDU'!$A:$BS,46,0)</f>
        <v>#N/A</v>
      </c>
      <c r="AO160" s="23" t="e">
        <f t="shared" si="89"/>
        <v>#N/A</v>
      </c>
      <c r="AP160" s="17" t="e">
        <f>VLOOKUP($C160,'DATA PENGUKURAN GARDU'!$A:$BS,46,0)</f>
        <v>#N/A</v>
      </c>
      <c r="AQ160" s="17" t="e">
        <f>VLOOKUP($C160,'DATA PENGUKURAN GARDU'!$A:$BS,53,0)</f>
        <v>#N/A</v>
      </c>
      <c r="AR160" s="17" t="e">
        <f>VLOOKUP($C160,'DATA PENGUKURAN GARDU'!$A:$BS,54,0)</f>
        <v>#N/A</v>
      </c>
      <c r="AS160" s="20" t="e">
        <f>VLOOKUP($D160,'DATA PENGUKURAN GARDU'!$A:$BS,42,0)</f>
        <v>#N/A</v>
      </c>
      <c r="AT160" s="21" t="e">
        <f t="shared" si="90"/>
        <v>#N/A</v>
      </c>
      <c r="AU160" s="20" t="e">
        <f>VLOOKUP($D160,'DATA PENGUKURAN GARDU'!$A:$BS,44,0)</f>
        <v>#N/A</v>
      </c>
      <c r="AV160" s="21" t="e">
        <f t="shared" si="91"/>
        <v>#N/A</v>
      </c>
      <c r="AW160" s="20" t="e">
        <f>VLOOKUP($D160,'DATA PENGUKURAN GARDU'!$A:$BS,46,0)</f>
        <v>#N/A</v>
      </c>
      <c r="AX160" s="21" t="e">
        <f t="shared" si="92"/>
        <v>#N/A</v>
      </c>
      <c r="AY160" s="20" t="e">
        <f>VLOOKUP($D160,'DATA PENGUKURAN GARDU'!$A:$BS,46,0)</f>
        <v>#N/A</v>
      </c>
      <c r="AZ160" s="20" t="e">
        <f>VLOOKUP($D160,'DATA PENGUKURAN GARDU'!$A:$BS,53,0)</f>
        <v>#N/A</v>
      </c>
      <c r="BA160" s="20" t="e">
        <f>VLOOKUP($D160,'DATA PENGUKURAN GARDU'!$A:$BS,54,0)</f>
        <v>#N/A</v>
      </c>
      <c r="BB160" s="17" t="e">
        <f>VLOOKUP($E160,'DATA PENGUKURAN GARDU'!$A:$BS,42,0)</f>
        <v>#N/A</v>
      </c>
      <c r="BC160" s="23" t="e">
        <f t="shared" si="93"/>
        <v>#N/A</v>
      </c>
      <c r="BD160" s="17" t="e">
        <f>VLOOKUP($E160,'DATA PENGUKURAN GARDU'!$A:$BS,44,0)</f>
        <v>#N/A</v>
      </c>
      <c r="BE160" s="23" t="e">
        <f t="shared" si="94"/>
        <v>#N/A</v>
      </c>
      <c r="BF160" s="17" t="e">
        <f>VLOOKUP($E160,'DATA PENGUKURAN GARDU'!$A:$BS,46,0)</f>
        <v>#N/A</v>
      </c>
      <c r="BG160" s="23" t="e">
        <f t="shared" si="95"/>
        <v>#N/A</v>
      </c>
      <c r="BH160" s="17" t="e">
        <f>VLOOKUP($E160,'DATA PENGUKURAN GARDU'!$A:$BS,46,0)</f>
        <v>#N/A</v>
      </c>
      <c r="BI160" s="17" t="e">
        <f>VLOOKUP($E160,'DATA PENGUKURAN GARDU'!$A:$BS,53,0)</f>
        <v>#N/A</v>
      </c>
      <c r="BJ160" s="17" t="e">
        <f>VLOOKUP($E160,'DATA PENGUKURAN GARDU'!$A:$BS,54,0)</f>
        <v>#N/A</v>
      </c>
      <c r="BK160" s="20" t="e">
        <f t="shared" si="96"/>
        <v>#N/A</v>
      </c>
      <c r="BL160" s="20" t="e">
        <f t="shared" si="97"/>
        <v>#N/A</v>
      </c>
      <c r="BM160" s="20" t="e">
        <f t="shared" si="98"/>
        <v>#N/A</v>
      </c>
      <c r="BN160" s="25" t="e">
        <f t="shared" si="99"/>
        <v>#N/A</v>
      </c>
      <c r="BO160" s="26" t="str">
        <f t="shared" si="100"/>
        <v>0</v>
      </c>
      <c r="BP160" s="21" t="e">
        <f t="shared" si="101"/>
        <v>#VALUE!</v>
      </c>
      <c r="BQ160" s="20" t="e">
        <f t="shared" si="102"/>
        <v>#N/A</v>
      </c>
      <c r="BR160" s="20" t="e">
        <v>#N/A</v>
      </c>
      <c r="BS160" s="9" t="e">
        <v>#N/A</v>
      </c>
      <c r="BT160" s="2" t="e">
        <f t="shared" si="103"/>
        <v>#VALUE!</v>
      </c>
      <c r="BU160" s="2" t="e">
        <f t="shared" si="71"/>
        <v>#N/A</v>
      </c>
      <c r="BV160" s="2" t="e">
        <f t="shared" si="72"/>
        <v>#N/A</v>
      </c>
    </row>
    <row r="161" s="2" customFormat="1" ht="22.95" customHeight="1" spans="1:74">
      <c r="A161" s="9" t="str">
        <f t="shared" si="73"/>
        <v>KMO 137Induk</v>
      </c>
      <c r="B161" s="9" t="str">
        <f t="shared" si="74"/>
        <v>KMO 137jurusan 1</v>
      </c>
      <c r="C161" s="9" t="str">
        <f t="shared" si="75"/>
        <v>KMO 137jurusan 2</v>
      </c>
      <c r="D161" s="9" t="str">
        <f t="shared" si="76"/>
        <v>KMO 137jurusan 3</v>
      </c>
      <c r="E161" s="9" t="str">
        <f t="shared" si="77"/>
        <v>KMO 137jurusan 4</v>
      </c>
      <c r="F161" s="10" t="s">
        <v>65</v>
      </c>
      <c r="G161" s="10" t="s">
        <v>39</v>
      </c>
      <c r="H161" s="10" t="s">
        <v>238</v>
      </c>
      <c r="I161" s="10">
        <v>0.809091985</v>
      </c>
      <c r="J161" s="10">
        <v>124.4306793213</v>
      </c>
      <c r="K161" s="10" t="s">
        <v>7465</v>
      </c>
      <c r="L161" s="10" t="s">
        <v>7465</v>
      </c>
      <c r="M161" s="10" t="s">
        <v>7465</v>
      </c>
      <c r="N161" s="14">
        <f t="shared" si="78"/>
        <v>0</v>
      </c>
      <c r="O161" s="15" t="e">
        <f t="shared" si="79"/>
        <v>#VALUE!</v>
      </c>
      <c r="P161" s="15" t="e">
        <f t="shared" si="80"/>
        <v>#VALUE!</v>
      </c>
      <c r="Q161" s="17" t="e">
        <f>VLOOKUP($A161,'DATA PENGUKURAN GARDU'!$A:$BS,42,0)</f>
        <v>#N/A</v>
      </c>
      <c r="R161" s="18" t="e">
        <f t="shared" si="81"/>
        <v>#N/A</v>
      </c>
      <c r="S161" s="17" t="e">
        <f>VLOOKUP($A161,'DATA PENGUKURAN GARDU'!$A:$BS,44,0)</f>
        <v>#N/A</v>
      </c>
      <c r="T161" s="18" t="e">
        <f t="shared" si="82"/>
        <v>#N/A</v>
      </c>
      <c r="U161" s="17" t="e">
        <f>VLOOKUP($A161,'DATA PENGUKURAN GARDU'!$A:$BS,46,0)</f>
        <v>#N/A</v>
      </c>
      <c r="V161" s="18" t="e">
        <f t="shared" si="83"/>
        <v>#N/A</v>
      </c>
      <c r="W161" s="17" t="e">
        <f>VLOOKUP($A161,'DATA PENGUKURAN GARDU'!$A:$BS,48,0)</f>
        <v>#N/A</v>
      </c>
      <c r="X161" s="17" t="e">
        <f>VLOOKUP($A161,'DATA PENGUKURAN GARDU'!$A:$BS,53,0)</f>
        <v>#N/A</v>
      </c>
      <c r="Y161" s="17" t="e">
        <f>VLOOKUP($A161,'DATA PENGUKURAN GARDU'!$A:$BS,54,0)</f>
        <v>#N/A</v>
      </c>
      <c r="Z161" s="17" t="e">
        <f>VLOOKUP($A161,'DATA PENGUKURAN GARDU'!$A:$BS,55,0)</f>
        <v>#N/A</v>
      </c>
      <c r="AA161" s="20" t="e">
        <f>VLOOKUP($B161,'DATA PENGUKURAN GARDU'!$A:$BS,42,0)</f>
        <v>#N/A</v>
      </c>
      <c r="AB161" s="21" t="e">
        <f t="shared" si="84"/>
        <v>#N/A</v>
      </c>
      <c r="AC161" s="20" t="e">
        <f>VLOOKUP($B161,'DATA PENGUKURAN GARDU'!$A:$BS,44,0)</f>
        <v>#N/A</v>
      </c>
      <c r="AD161" s="21" t="e">
        <f t="shared" si="85"/>
        <v>#N/A</v>
      </c>
      <c r="AE161" s="20" t="e">
        <f>VLOOKUP($B161,'DATA PENGUKURAN GARDU'!$A:$BS,46,0)</f>
        <v>#N/A</v>
      </c>
      <c r="AF161" s="21" t="e">
        <f t="shared" si="86"/>
        <v>#N/A</v>
      </c>
      <c r="AG161" s="20" t="e">
        <f>VLOOKUP($B161,'DATA PENGUKURAN GARDU'!$A:$BS,46,0)</f>
        <v>#N/A</v>
      </c>
      <c r="AH161" s="20" t="e">
        <f>VLOOKUP($B161,'DATA PENGUKURAN GARDU'!$A:$BS,53,0)</f>
        <v>#N/A</v>
      </c>
      <c r="AI161" s="20" t="e">
        <f>VLOOKUP($B161,'DATA PENGUKURAN GARDU'!$A:$BS,54,0)</f>
        <v>#N/A</v>
      </c>
      <c r="AJ161" s="17" t="e">
        <f>VLOOKUP($C161,'DATA PENGUKURAN GARDU'!$A:$BS,42,0)</f>
        <v>#N/A</v>
      </c>
      <c r="AK161" s="23" t="e">
        <f t="shared" si="87"/>
        <v>#N/A</v>
      </c>
      <c r="AL161" s="17" t="e">
        <f>VLOOKUP($C161,'DATA PENGUKURAN GARDU'!$A:$BS,44,0)</f>
        <v>#N/A</v>
      </c>
      <c r="AM161" s="23" t="e">
        <f t="shared" si="88"/>
        <v>#N/A</v>
      </c>
      <c r="AN161" s="17" t="e">
        <f>VLOOKUP($C161,'DATA PENGUKURAN GARDU'!$A:$BS,46,0)</f>
        <v>#N/A</v>
      </c>
      <c r="AO161" s="23" t="e">
        <f t="shared" si="89"/>
        <v>#N/A</v>
      </c>
      <c r="AP161" s="17" t="e">
        <f>VLOOKUP($C161,'DATA PENGUKURAN GARDU'!$A:$BS,46,0)</f>
        <v>#N/A</v>
      </c>
      <c r="AQ161" s="17" t="e">
        <f>VLOOKUP($C161,'DATA PENGUKURAN GARDU'!$A:$BS,53,0)</f>
        <v>#N/A</v>
      </c>
      <c r="AR161" s="17" t="e">
        <f>VLOOKUP($C161,'DATA PENGUKURAN GARDU'!$A:$BS,54,0)</f>
        <v>#N/A</v>
      </c>
      <c r="AS161" s="20" t="e">
        <f>VLOOKUP($D161,'DATA PENGUKURAN GARDU'!$A:$BS,42,0)</f>
        <v>#N/A</v>
      </c>
      <c r="AT161" s="21" t="e">
        <f t="shared" si="90"/>
        <v>#N/A</v>
      </c>
      <c r="AU161" s="20" t="e">
        <f>VLOOKUP($D161,'DATA PENGUKURAN GARDU'!$A:$BS,44,0)</f>
        <v>#N/A</v>
      </c>
      <c r="AV161" s="21" t="e">
        <f t="shared" si="91"/>
        <v>#N/A</v>
      </c>
      <c r="AW161" s="20" t="e">
        <f>VLOOKUP($D161,'DATA PENGUKURAN GARDU'!$A:$BS,46,0)</f>
        <v>#N/A</v>
      </c>
      <c r="AX161" s="21" t="e">
        <f t="shared" si="92"/>
        <v>#N/A</v>
      </c>
      <c r="AY161" s="20" t="e">
        <f>VLOOKUP($D161,'DATA PENGUKURAN GARDU'!$A:$BS,46,0)</f>
        <v>#N/A</v>
      </c>
      <c r="AZ161" s="20" t="e">
        <f>VLOOKUP($D161,'DATA PENGUKURAN GARDU'!$A:$BS,53,0)</f>
        <v>#N/A</v>
      </c>
      <c r="BA161" s="20" t="e">
        <f>VLOOKUP($D161,'DATA PENGUKURAN GARDU'!$A:$BS,54,0)</f>
        <v>#N/A</v>
      </c>
      <c r="BB161" s="17" t="e">
        <f>VLOOKUP($E161,'DATA PENGUKURAN GARDU'!$A:$BS,42,0)</f>
        <v>#N/A</v>
      </c>
      <c r="BC161" s="23" t="e">
        <f t="shared" si="93"/>
        <v>#N/A</v>
      </c>
      <c r="BD161" s="17" t="e">
        <f>VLOOKUP($E161,'DATA PENGUKURAN GARDU'!$A:$BS,44,0)</f>
        <v>#N/A</v>
      </c>
      <c r="BE161" s="23" t="e">
        <f t="shared" si="94"/>
        <v>#N/A</v>
      </c>
      <c r="BF161" s="17" t="e">
        <f>VLOOKUP($E161,'DATA PENGUKURAN GARDU'!$A:$BS,46,0)</f>
        <v>#N/A</v>
      </c>
      <c r="BG161" s="23" t="e">
        <f t="shared" si="95"/>
        <v>#N/A</v>
      </c>
      <c r="BH161" s="17" t="e">
        <f>VLOOKUP($E161,'DATA PENGUKURAN GARDU'!$A:$BS,46,0)</f>
        <v>#N/A</v>
      </c>
      <c r="BI161" s="17" t="e">
        <f>VLOOKUP($E161,'DATA PENGUKURAN GARDU'!$A:$BS,53,0)</f>
        <v>#N/A</v>
      </c>
      <c r="BJ161" s="17" t="e">
        <f>VLOOKUP($E161,'DATA PENGUKURAN GARDU'!$A:$BS,54,0)</f>
        <v>#N/A</v>
      </c>
      <c r="BK161" s="20" t="e">
        <f t="shared" si="96"/>
        <v>#N/A</v>
      </c>
      <c r="BL161" s="20" t="e">
        <f t="shared" si="97"/>
        <v>#N/A</v>
      </c>
      <c r="BM161" s="20" t="e">
        <f t="shared" si="98"/>
        <v>#N/A</v>
      </c>
      <c r="BN161" s="25" t="e">
        <f t="shared" si="99"/>
        <v>#N/A</v>
      </c>
      <c r="BO161" s="26" t="str">
        <f t="shared" si="100"/>
        <v>0</v>
      </c>
      <c r="BP161" s="21" t="e">
        <f t="shared" si="101"/>
        <v>#VALUE!</v>
      </c>
      <c r="BQ161" s="20" t="e">
        <f t="shared" si="102"/>
        <v>#N/A</v>
      </c>
      <c r="BR161" s="20" t="e">
        <v>#N/A</v>
      </c>
      <c r="BS161" s="9" t="e">
        <v>#N/A</v>
      </c>
      <c r="BT161" s="2" t="e">
        <f t="shared" si="103"/>
        <v>#VALUE!</v>
      </c>
      <c r="BU161" s="2" t="e">
        <f t="shared" si="71"/>
        <v>#N/A</v>
      </c>
      <c r="BV161" s="2" t="e">
        <f t="shared" si="72"/>
        <v>#N/A</v>
      </c>
    </row>
    <row r="162" s="2" customFormat="1" ht="22.95" customHeight="1" spans="1:74">
      <c r="A162" s="9" t="str">
        <f t="shared" si="73"/>
        <v>KMO 223Induk</v>
      </c>
      <c r="B162" s="9" t="str">
        <f t="shared" si="74"/>
        <v>KMO 223jurusan 1</v>
      </c>
      <c r="C162" s="9" t="str">
        <f t="shared" si="75"/>
        <v>KMO 223jurusan 2</v>
      </c>
      <c r="D162" s="9" t="str">
        <f t="shared" si="76"/>
        <v>KMO 223jurusan 3</v>
      </c>
      <c r="E162" s="9" t="str">
        <f t="shared" si="77"/>
        <v>KMO 223jurusan 4</v>
      </c>
      <c r="F162" s="10" t="s">
        <v>7</v>
      </c>
      <c r="G162" s="10" t="s">
        <v>8</v>
      </c>
      <c r="H162" s="10" t="s">
        <v>239</v>
      </c>
      <c r="I162" s="10">
        <v>0.864363015</v>
      </c>
      <c r="J162" s="10">
        <v>124.6778640747</v>
      </c>
      <c r="K162" s="10" t="s">
        <v>7465</v>
      </c>
      <c r="L162" s="10" t="s">
        <v>7465</v>
      </c>
      <c r="M162" s="10" t="s">
        <v>7465</v>
      </c>
      <c r="N162" s="14">
        <f t="shared" si="78"/>
        <v>0</v>
      </c>
      <c r="O162" s="15" t="e">
        <f t="shared" si="79"/>
        <v>#VALUE!</v>
      </c>
      <c r="P162" s="15" t="e">
        <f t="shared" si="80"/>
        <v>#VALUE!</v>
      </c>
      <c r="Q162" s="17" t="e">
        <f>VLOOKUP($A162,'DATA PENGUKURAN GARDU'!$A:$BS,42,0)</f>
        <v>#N/A</v>
      </c>
      <c r="R162" s="18" t="e">
        <f t="shared" si="81"/>
        <v>#N/A</v>
      </c>
      <c r="S162" s="17" t="e">
        <f>VLOOKUP($A162,'DATA PENGUKURAN GARDU'!$A:$BS,44,0)</f>
        <v>#N/A</v>
      </c>
      <c r="T162" s="18" t="e">
        <f t="shared" si="82"/>
        <v>#N/A</v>
      </c>
      <c r="U162" s="17" t="e">
        <f>VLOOKUP($A162,'DATA PENGUKURAN GARDU'!$A:$BS,46,0)</f>
        <v>#N/A</v>
      </c>
      <c r="V162" s="18" t="e">
        <f t="shared" si="83"/>
        <v>#N/A</v>
      </c>
      <c r="W162" s="17" t="e">
        <f>VLOOKUP($A162,'DATA PENGUKURAN GARDU'!$A:$BS,48,0)</f>
        <v>#N/A</v>
      </c>
      <c r="X162" s="17" t="e">
        <f>VLOOKUP($A162,'DATA PENGUKURAN GARDU'!$A:$BS,53,0)</f>
        <v>#N/A</v>
      </c>
      <c r="Y162" s="17" t="e">
        <f>VLOOKUP($A162,'DATA PENGUKURAN GARDU'!$A:$BS,54,0)</f>
        <v>#N/A</v>
      </c>
      <c r="Z162" s="17" t="e">
        <f>VLOOKUP($A162,'DATA PENGUKURAN GARDU'!$A:$BS,55,0)</f>
        <v>#N/A</v>
      </c>
      <c r="AA162" s="20" t="e">
        <f>VLOOKUP($B162,'DATA PENGUKURAN GARDU'!$A:$BS,42,0)</f>
        <v>#N/A</v>
      </c>
      <c r="AB162" s="21" t="e">
        <f t="shared" si="84"/>
        <v>#N/A</v>
      </c>
      <c r="AC162" s="20" t="e">
        <f>VLOOKUP($B162,'DATA PENGUKURAN GARDU'!$A:$BS,44,0)</f>
        <v>#N/A</v>
      </c>
      <c r="AD162" s="21" t="e">
        <f t="shared" si="85"/>
        <v>#N/A</v>
      </c>
      <c r="AE162" s="20" t="e">
        <f>VLOOKUP($B162,'DATA PENGUKURAN GARDU'!$A:$BS,46,0)</f>
        <v>#N/A</v>
      </c>
      <c r="AF162" s="21" t="e">
        <f t="shared" si="86"/>
        <v>#N/A</v>
      </c>
      <c r="AG162" s="20" t="e">
        <f>VLOOKUP($B162,'DATA PENGUKURAN GARDU'!$A:$BS,46,0)</f>
        <v>#N/A</v>
      </c>
      <c r="AH162" s="20" t="e">
        <f>VLOOKUP($B162,'DATA PENGUKURAN GARDU'!$A:$BS,53,0)</f>
        <v>#N/A</v>
      </c>
      <c r="AI162" s="20" t="e">
        <f>VLOOKUP($B162,'DATA PENGUKURAN GARDU'!$A:$BS,54,0)</f>
        <v>#N/A</v>
      </c>
      <c r="AJ162" s="17" t="e">
        <f>VLOOKUP($C162,'DATA PENGUKURAN GARDU'!$A:$BS,42,0)</f>
        <v>#N/A</v>
      </c>
      <c r="AK162" s="23" t="e">
        <f t="shared" si="87"/>
        <v>#N/A</v>
      </c>
      <c r="AL162" s="17" t="e">
        <f>VLOOKUP($C162,'DATA PENGUKURAN GARDU'!$A:$BS,44,0)</f>
        <v>#N/A</v>
      </c>
      <c r="AM162" s="23" t="e">
        <f t="shared" si="88"/>
        <v>#N/A</v>
      </c>
      <c r="AN162" s="17" t="e">
        <f>VLOOKUP($C162,'DATA PENGUKURAN GARDU'!$A:$BS,46,0)</f>
        <v>#N/A</v>
      </c>
      <c r="AO162" s="23" t="e">
        <f t="shared" si="89"/>
        <v>#N/A</v>
      </c>
      <c r="AP162" s="17" t="e">
        <f>VLOOKUP($C162,'DATA PENGUKURAN GARDU'!$A:$BS,46,0)</f>
        <v>#N/A</v>
      </c>
      <c r="AQ162" s="17" t="e">
        <f>VLOOKUP($C162,'DATA PENGUKURAN GARDU'!$A:$BS,53,0)</f>
        <v>#N/A</v>
      </c>
      <c r="AR162" s="17" t="e">
        <f>VLOOKUP($C162,'DATA PENGUKURAN GARDU'!$A:$BS,54,0)</f>
        <v>#N/A</v>
      </c>
      <c r="AS162" s="20" t="e">
        <f>VLOOKUP($D162,'DATA PENGUKURAN GARDU'!$A:$BS,42,0)</f>
        <v>#N/A</v>
      </c>
      <c r="AT162" s="21" t="e">
        <f t="shared" si="90"/>
        <v>#N/A</v>
      </c>
      <c r="AU162" s="20" t="e">
        <f>VLOOKUP($D162,'DATA PENGUKURAN GARDU'!$A:$BS,44,0)</f>
        <v>#N/A</v>
      </c>
      <c r="AV162" s="21" t="e">
        <f t="shared" si="91"/>
        <v>#N/A</v>
      </c>
      <c r="AW162" s="20" t="e">
        <f>VLOOKUP($D162,'DATA PENGUKURAN GARDU'!$A:$BS,46,0)</f>
        <v>#N/A</v>
      </c>
      <c r="AX162" s="21" t="e">
        <f t="shared" si="92"/>
        <v>#N/A</v>
      </c>
      <c r="AY162" s="20" t="e">
        <f>VLOOKUP($D162,'DATA PENGUKURAN GARDU'!$A:$BS,46,0)</f>
        <v>#N/A</v>
      </c>
      <c r="AZ162" s="20" t="e">
        <f>VLOOKUP($D162,'DATA PENGUKURAN GARDU'!$A:$BS,53,0)</f>
        <v>#N/A</v>
      </c>
      <c r="BA162" s="20" t="e">
        <f>VLOOKUP($D162,'DATA PENGUKURAN GARDU'!$A:$BS,54,0)</f>
        <v>#N/A</v>
      </c>
      <c r="BB162" s="17" t="e">
        <f>VLOOKUP($E162,'DATA PENGUKURAN GARDU'!$A:$BS,42,0)</f>
        <v>#N/A</v>
      </c>
      <c r="BC162" s="23" t="e">
        <f t="shared" si="93"/>
        <v>#N/A</v>
      </c>
      <c r="BD162" s="17" t="e">
        <f>VLOOKUP($E162,'DATA PENGUKURAN GARDU'!$A:$BS,44,0)</f>
        <v>#N/A</v>
      </c>
      <c r="BE162" s="23" t="e">
        <f t="shared" si="94"/>
        <v>#N/A</v>
      </c>
      <c r="BF162" s="17" t="e">
        <f>VLOOKUP($E162,'DATA PENGUKURAN GARDU'!$A:$BS,46,0)</f>
        <v>#N/A</v>
      </c>
      <c r="BG162" s="23" t="e">
        <f t="shared" si="95"/>
        <v>#N/A</v>
      </c>
      <c r="BH162" s="17" t="e">
        <f>VLOOKUP($E162,'DATA PENGUKURAN GARDU'!$A:$BS,46,0)</f>
        <v>#N/A</v>
      </c>
      <c r="BI162" s="17" t="e">
        <f>VLOOKUP($E162,'DATA PENGUKURAN GARDU'!$A:$BS,53,0)</f>
        <v>#N/A</v>
      </c>
      <c r="BJ162" s="17" t="e">
        <f>VLOOKUP($E162,'DATA PENGUKURAN GARDU'!$A:$BS,54,0)</f>
        <v>#N/A</v>
      </c>
      <c r="BK162" s="20" t="e">
        <f t="shared" si="96"/>
        <v>#N/A</v>
      </c>
      <c r="BL162" s="20" t="e">
        <f t="shared" si="97"/>
        <v>#N/A</v>
      </c>
      <c r="BM162" s="20" t="e">
        <f t="shared" si="98"/>
        <v>#N/A</v>
      </c>
      <c r="BN162" s="25" t="e">
        <f t="shared" si="99"/>
        <v>#N/A</v>
      </c>
      <c r="BO162" s="26" t="str">
        <f t="shared" si="100"/>
        <v>0</v>
      </c>
      <c r="BP162" s="21" t="e">
        <f t="shared" si="101"/>
        <v>#VALUE!</v>
      </c>
      <c r="BQ162" s="20" t="e">
        <f t="shared" si="102"/>
        <v>#N/A</v>
      </c>
      <c r="BR162" s="20" t="e">
        <v>#N/A</v>
      </c>
      <c r="BS162" s="9" t="e">
        <v>#N/A</v>
      </c>
      <c r="BT162" s="2" t="e">
        <f t="shared" si="103"/>
        <v>#VALUE!</v>
      </c>
      <c r="BU162" s="2" t="e">
        <f t="shared" si="71"/>
        <v>#N/A</v>
      </c>
      <c r="BV162" s="2" t="e">
        <f t="shared" si="72"/>
        <v>#N/A</v>
      </c>
    </row>
    <row r="163" s="2" customFormat="1" ht="22.95" customHeight="1" spans="1:74">
      <c r="A163" s="9" t="str">
        <f t="shared" si="73"/>
        <v>L-091Induk</v>
      </c>
      <c r="B163" s="9" t="str">
        <f t="shared" si="74"/>
        <v>L-091jurusan 1</v>
      </c>
      <c r="C163" s="9" t="str">
        <f t="shared" si="75"/>
        <v>L-091jurusan 2</v>
      </c>
      <c r="D163" s="9" t="str">
        <f t="shared" si="76"/>
        <v>L-091jurusan 3</v>
      </c>
      <c r="E163" s="9" t="str">
        <f t="shared" si="77"/>
        <v>L-091jurusan 4</v>
      </c>
      <c r="F163" s="10" t="s">
        <v>46</v>
      </c>
      <c r="G163" s="10" t="s">
        <v>22</v>
      </c>
      <c r="H163" s="10" t="s">
        <v>240</v>
      </c>
      <c r="I163" s="10">
        <v>0.386399</v>
      </c>
      <c r="J163" s="10">
        <v>124.016472</v>
      </c>
      <c r="K163" s="10" t="s">
        <v>7465</v>
      </c>
      <c r="L163" s="10" t="s">
        <v>7465</v>
      </c>
      <c r="M163" s="10" t="s">
        <v>7465</v>
      </c>
      <c r="N163" s="14">
        <f t="shared" si="78"/>
        <v>0</v>
      </c>
      <c r="O163" s="15" t="e">
        <f t="shared" si="79"/>
        <v>#VALUE!</v>
      </c>
      <c r="P163" s="15" t="e">
        <f t="shared" si="80"/>
        <v>#VALUE!</v>
      </c>
      <c r="Q163" s="17" t="e">
        <f>VLOOKUP($A163,'DATA PENGUKURAN GARDU'!$A:$BS,42,0)</f>
        <v>#N/A</v>
      </c>
      <c r="R163" s="18" t="e">
        <f t="shared" si="81"/>
        <v>#N/A</v>
      </c>
      <c r="S163" s="17" t="e">
        <f>VLOOKUP($A163,'DATA PENGUKURAN GARDU'!$A:$BS,44,0)</f>
        <v>#N/A</v>
      </c>
      <c r="T163" s="18" t="e">
        <f t="shared" si="82"/>
        <v>#N/A</v>
      </c>
      <c r="U163" s="17" t="e">
        <f>VLOOKUP($A163,'DATA PENGUKURAN GARDU'!$A:$BS,46,0)</f>
        <v>#N/A</v>
      </c>
      <c r="V163" s="18" t="e">
        <f t="shared" si="83"/>
        <v>#N/A</v>
      </c>
      <c r="W163" s="17" t="e">
        <f>VLOOKUP($A163,'DATA PENGUKURAN GARDU'!$A:$BS,48,0)</f>
        <v>#N/A</v>
      </c>
      <c r="X163" s="17" t="e">
        <f>VLOOKUP($A163,'DATA PENGUKURAN GARDU'!$A:$BS,53,0)</f>
        <v>#N/A</v>
      </c>
      <c r="Y163" s="17" t="e">
        <f>VLOOKUP($A163,'DATA PENGUKURAN GARDU'!$A:$BS,54,0)</f>
        <v>#N/A</v>
      </c>
      <c r="Z163" s="17" t="e">
        <f>VLOOKUP($A163,'DATA PENGUKURAN GARDU'!$A:$BS,55,0)</f>
        <v>#N/A</v>
      </c>
      <c r="AA163" s="20" t="e">
        <f>VLOOKUP($B163,'DATA PENGUKURAN GARDU'!$A:$BS,42,0)</f>
        <v>#N/A</v>
      </c>
      <c r="AB163" s="21" t="e">
        <f t="shared" si="84"/>
        <v>#N/A</v>
      </c>
      <c r="AC163" s="20" t="e">
        <f>VLOOKUP($B163,'DATA PENGUKURAN GARDU'!$A:$BS,44,0)</f>
        <v>#N/A</v>
      </c>
      <c r="AD163" s="21" t="e">
        <f t="shared" si="85"/>
        <v>#N/A</v>
      </c>
      <c r="AE163" s="20" t="e">
        <f>VLOOKUP($B163,'DATA PENGUKURAN GARDU'!$A:$BS,46,0)</f>
        <v>#N/A</v>
      </c>
      <c r="AF163" s="21" t="e">
        <f t="shared" si="86"/>
        <v>#N/A</v>
      </c>
      <c r="AG163" s="20" t="e">
        <f>VLOOKUP($B163,'DATA PENGUKURAN GARDU'!$A:$BS,46,0)</f>
        <v>#N/A</v>
      </c>
      <c r="AH163" s="20" t="e">
        <f>VLOOKUP($B163,'DATA PENGUKURAN GARDU'!$A:$BS,53,0)</f>
        <v>#N/A</v>
      </c>
      <c r="AI163" s="20" t="e">
        <f>VLOOKUP($B163,'DATA PENGUKURAN GARDU'!$A:$BS,54,0)</f>
        <v>#N/A</v>
      </c>
      <c r="AJ163" s="17" t="e">
        <f>VLOOKUP($C163,'DATA PENGUKURAN GARDU'!$A:$BS,42,0)</f>
        <v>#N/A</v>
      </c>
      <c r="AK163" s="23" t="e">
        <f t="shared" si="87"/>
        <v>#N/A</v>
      </c>
      <c r="AL163" s="17" t="e">
        <f>VLOOKUP($C163,'DATA PENGUKURAN GARDU'!$A:$BS,44,0)</f>
        <v>#N/A</v>
      </c>
      <c r="AM163" s="23" t="e">
        <f t="shared" si="88"/>
        <v>#N/A</v>
      </c>
      <c r="AN163" s="17" t="e">
        <f>VLOOKUP($C163,'DATA PENGUKURAN GARDU'!$A:$BS,46,0)</f>
        <v>#N/A</v>
      </c>
      <c r="AO163" s="23" t="e">
        <f t="shared" si="89"/>
        <v>#N/A</v>
      </c>
      <c r="AP163" s="17" t="e">
        <f>VLOOKUP($C163,'DATA PENGUKURAN GARDU'!$A:$BS,46,0)</f>
        <v>#N/A</v>
      </c>
      <c r="AQ163" s="17" t="e">
        <f>VLOOKUP($C163,'DATA PENGUKURAN GARDU'!$A:$BS,53,0)</f>
        <v>#N/A</v>
      </c>
      <c r="AR163" s="17" t="e">
        <f>VLOOKUP($C163,'DATA PENGUKURAN GARDU'!$A:$BS,54,0)</f>
        <v>#N/A</v>
      </c>
      <c r="AS163" s="20" t="e">
        <f>VLOOKUP($D163,'DATA PENGUKURAN GARDU'!$A:$BS,42,0)</f>
        <v>#N/A</v>
      </c>
      <c r="AT163" s="21" t="e">
        <f t="shared" si="90"/>
        <v>#N/A</v>
      </c>
      <c r="AU163" s="20" t="e">
        <f>VLOOKUP($D163,'DATA PENGUKURAN GARDU'!$A:$BS,44,0)</f>
        <v>#N/A</v>
      </c>
      <c r="AV163" s="21" t="e">
        <f t="shared" si="91"/>
        <v>#N/A</v>
      </c>
      <c r="AW163" s="20" t="e">
        <f>VLOOKUP($D163,'DATA PENGUKURAN GARDU'!$A:$BS,46,0)</f>
        <v>#N/A</v>
      </c>
      <c r="AX163" s="21" t="e">
        <f t="shared" si="92"/>
        <v>#N/A</v>
      </c>
      <c r="AY163" s="20" t="e">
        <f>VLOOKUP($D163,'DATA PENGUKURAN GARDU'!$A:$BS,46,0)</f>
        <v>#N/A</v>
      </c>
      <c r="AZ163" s="20" t="e">
        <f>VLOOKUP($D163,'DATA PENGUKURAN GARDU'!$A:$BS,53,0)</f>
        <v>#N/A</v>
      </c>
      <c r="BA163" s="20" t="e">
        <f>VLOOKUP($D163,'DATA PENGUKURAN GARDU'!$A:$BS,54,0)</f>
        <v>#N/A</v>
      </c>
      <c r="BB163" s="17" t="e">
        <f>VLOOKUP($E163,'DATA PENGUKURAN GARDU'!$A:$BS,42,0)</f>
        <v>#N/A</v>
      </c>
      <c r="BC163" s="23" t="e">
        <f t="shared" si="93"/>
        <v>#N/A</v>
      </c>
      <c r="BD163" s="17" t="e">
        <f>VLOOKUP($E163,'DATA PENGUKURAN GARDU'!$A:$BS,44,0)</f>
        <v>#N/A</v>
      </c>
      <c r="BE163" s="23" t="e">
        <f t="shared" si="94"/>
        <v>#N/A</v>
      </c>
      <c r="BF163" s="17" t="e">
        <f>VLOOKUP($E163,'DATA PENGUKURAN GARDU'!$A:$BS,46,0)</f>
        <v>#N/A</v>
      </c>
      <c r="BG163" s="23" t="e">
        <f t="shared" si="95"/>
        <v>#N/A</v>
      </c>
      <c r="BH163" s="17" t="e">
        <f>VLOOKUP($E163,'DATA PENGUKURAN GARDU'!$A:$BS,46,0)</f>
        <v>#N/A</v>
      </c>
      <c r="BI163" s="17" t="e">
        <f>VLOOKUP($E163,'DATA PENGUKURAN GARDU'!$A:$BS,53,0)</f>
        <v>#N/A</v>
      </c>
      <c r="BJ163" s="17" t="e">
        <f>VLOOKUP($E163,'DATA PENGUKURAN GARDU'!$A:$BS,54,0)</f>
        <v>#N/A</v>
      </c>
      <c r="BK163" s="20" t="e">
        <f t="shared" si="96"/>
        <v>#N/A</v>
      </c>
      <c r="BL163" s="20" t="e">
        <f t="shared" si="97"/>
        <v>#N/A</v>
      </c>
      <c r="BM163" s="20" t="e">
        <f t="shared" si="98"/>
        <v>#N/A</v>
      </c>
      <c r="BN163" s="25" t="e">
        <f t="shared" si="99"/>
        <v>#N/A</v>
      </c>
      <c r="BO163" s="26" t="str">
        <f t="shared" si="100"/>
        <v>0</v>
      </c>
      <c r="BP163" s="21" t="e">
        <f t="shared" si="101"/>
        <v>#VALUE!</v>
      </c>
      <c r="BQ163" s="20" t="e">
        <f t="shared" si="102"/>
        <v>#N/A</v>
      </c>
      <c r="BR163" s="20" t="e">
        <v>#N/A</v>
      </c>
      <c r="BS163" s="9" t="e">
        <v>#N/A</v>
      </c>
      <c r="BT163" s="2" t="e">
        <f t="shared" si="103"/>
        <v>#VALUE!</v>
      </c>
      <c r="BU163" s="2" t="e">
        <f t="shared" si="71"/>
        <v>#N/A</v>
      </c>
      <c r="BV163" s="2" t="e">
        <f t="shared" si="72"/>
        <v>#N/A</v>
      </c>
    </row>
    <row r="164" s="2" customFormat="1" ht="22.95" customHeight="1" spans="1:74">
      <c r="A164" s="9" t="str">
        <f t="shared" si="73"/>
        <v>L-135Induk</v>
      </c>
      <c r="B164" s="9" t="str">
        <f t="shared" si="74"/>
        <v>L-135jurusan 1</v>
      </c>
      <c r="C164" s="9" t="str">
        <f t="shared" si="75"/>
        <v>L-135jurusan 2</v>
      </c>
      <c r="D164" s="9" t="str">
        <f t="shared" si="76"/>
        <v>L-135jurusan 3</v>
      </c>
      <c r="E164" s="9" t="str">
        <f t="shared" si="77"/>
        <v>L-135jurusan 4</v>
      </c>
      <c r="F164" s="10" t="s">
        <v>21</v>
      </c>
      <c r="G164" s="10" t="s">
        <v>22</v>
      </c>
      <c r="H164" s="10" t="s">
        <v>241</v>
      </c>
      <c r="I164" s="10">
        <v>0.45068</v>
      </c>
      <c r="J164" s="10">
        <v>124.34956</v>
      </c>
      <c r="K164" s="10" t="s">
        <v>7465</v>
      </c>
      <c r="L164" s="10" t="s">
        <v>7465</v>
      </c>
      <c r="M164" s="10" t="s">
        <v>7465</v>
      </c>
      <c r="N164" s="14">
        <f t="shared" si="78"/>
        <v>0</v>
      </c>
      <c r="O164" s="15" t="e">
        <f t="shared" si="79"/>
        <v>#VALUE!</v>
      </c>
      <c r="P164" s="15" t="e">
        <f t="shared" si="80"/>
        <v>#VALUE!</v>
      </c>
      <c r="Q164" s="17" t="e">
        <f>VLOOKUP($A164,'DATA PENGUKURAN GARDU'!$A:$BS,42,0)</f>
        <v>#N/A</v>
      </c>
      <c r="R164" s="18" t="e">
        <f t="shared" si="81"/>
        <v>#N/A</v>
      </c>
      <c r="S164" s="17" t="e">
        <f>VLOOKUP($A164,'DATA PENGUKURAN GARDU'!$A:$BS,44,0)</f>
        <v>#N/A</v>
      </c>
      <c r="T164" s="18" t="e">
        <f t="shared" si="82"/>
        <v>#N/A</v>
      </c>
      <c r="U164" s="17" t="e">
        <f>VLOOKUP($A164,'DATA PENGUKURAN GARDU'!$A:$BS,46,0)</f>
        <v>#N/A</v>
      </c>
      <c r="V164" s="18" t="e">
        <f t="shared" si="83"/>
        <v>#N/A</v>
      </c>
      <c r="W164" s="17" t="e">
        <f>VLOOKUP($A164,'DATA PENGUKURAN GARDU'!$A:$BS,48,0)</f>
        <v>#N/A</v>
      </c>
      <c r="X164" s="17" t="e">
        <f>VLOOKUP($A164,'DATA PENGUKURAN GARDU'!$A:$BS,53,0)</f>
        <v>#N/A</v>
      </c>
      <c r="Y164" s="17" t="e">
        <f>VLOOKUP($A164,'DATA PENGUKURAN GARDU'!$A:$BS,54,0)</f>
        <v>#N/A</v>
      </c>
      <c r="Z164" s="17" t="e">
        <f>VLOOKUP($A164,'DATA PENGUKURAN GARDU'!$A:$BS,55,0)</f>
        <v>#N/A</v>
      </c>
      <c r="AA164" s="20" t="e">
        <f>VLOOKUP($B164,'DATA PENGUKURAN GARDU'!$A:$BS,42,0)</f>
        <v>#N/A</v>
      </c>
      <c r="AB164" s="21" t="e">
        <f t="shared" si="84"/>
        <v>#N/A</v>
      </c>
      <c r="AC164" s="20" t="e">
        <f>VLOOKUP($B164,'DATA PENGUKURAN GARDU'!$A:$BS,44,0)</f>
        <v>#N/A</v>
      </c>
      <c r="AD164" s="21" t="e">
        <f t="shared" si="85"/>
        <v>#N/A</v>
      </c>
      <c r="AE164" s="20" t="e">
        <f>VLOOKUP($B164,'DATA PENGUKURAN GARDU'!$A:$BS,46,0)</f>
        <v>#N/A</v>
      </c>
      <c r="AF164" s="21" t="e">
        <f t="shared" si="86"/>
        <v>#N/A</v>
      </c>
      <c r="AG164" s="20" t="e">
        <f>VLOOKUP($B164,'DATA PENGUKURAN GARDU'!$A:$BS,46,0)</f>
        <v>#N/A</v>
      </c>
      <c r="AH164" s="20" t="e">
        <f>VLOOKUP($B164,'DATA PENGUKURAN GARDU'!$A:$BS,53,0)</f>
        <v>#N/A</v>
      </c>
      <c r="AI164" s="20" t="e">
        <f>VLOOKUP($B164,'DATA PENGUKURAN GARDU'!$A:$BS,54,0)</f>
        <v>#N/A</v>
      </c>
      <c r="AJ164" s="17" t="e">
        <f>VLOOKUP($C164,'DATA PENGUKURAN GARDU'!$A:$BS,42,0)</f>
        <v>#N/A</v>
      </c>
      <c r="AK164" s="23" t="e">
        <f t="shared" si="87"/>
        <v>#N/A</v>
      </c>
      <c r="AL164" s="17" t="e">
        <f>VLOOKUP($C164,'DATA PENGUKURAN GARDU'!$A:$BS,44,0)</f>
        <v>#N/A</v>
      </c>
      <c r="AM164" s="23" t="e">
        <f t="shared" si="88"/>
        <v>#N/A</v>
      </c>
      <c r="AN164" s="17" t="e">
        <f>VLOOKUP($C164,'DATA PENGUKURAN GARDU'!$A:$BS,46,0)</f>
        <v>#N/A</v>
      </c>
      <c r="AO164" s="23" t="e">
        <f t="shared" si="89"/>
        <v>#N/A</v>
      </c>
      <c r="AP164" s="17" t="e">
        <f>VLOOKUP($C164,'DATA PENGUKURAN GARDU'!$A:$BS,46,0)</f>
        <v>#N/A</v>
      </c>
      <c r="AQ164" s="17" t="e">
        <f>VLOOKUP($C164,'DATA PENGUKURAN GARDU'!$A:$BS,53,0)</f>
        <v>#N/A</v>
      </c>
      <c r="AR164" s="17" t="e">
        <f>VLOOKUP($C164,'DATA PENGUKURAN GARDU'!$A:$BS,54,0)</f>
        <v>#N/A</v>
      </c>
      <c r="AS164" s="20" t="e">
        <f>VLOOKUP($D164,'DATA PENGUKURAN GARDU'!$A:$BS,42,0)</f>
        <v>#N/A</v>
      </c>
      <c r="AT164" s="21" t="e">
        <f t="shared" si="90"/>
        <v>#N/A</v>
      </c>
      <c r="AU164" s="20" t="e">
        <f>VLOOKUP($D164,'DATA PENGUKURAN GARDU'!$A:$BS,44,0)</f>
        <v>#N/A</v>
      </c>
      <c r="AV164" s="21" t="e">
        <f t="shared" si="91"/>
        <v>#N/A</v>
      </c>
      <c r="AW164" s="20" t="e">
        <f>VLOOKUP($D164,'DATA PENGUKURAN GARDU'!$A:$BS,46,0)</f>
        <v>#N/A</v>
      </c>
      <c r="AX164" s="21" t="e">
        <f t="shared" si="92"/>
        <v>#N/A</v>
      </c>
      <c r="AY164" s="20" t="e">
        <f>VLOOKUP($D164,'DATA PENGUKURAN GARDU'!$A:$BS,46,0)</f>
        <v>#N/A</v>
      </c>
      <c r="AZ164" s="20" t="e">
        <f>VLOOKUP($D164,'DATA PENGUKURAN GARDU'!$A:$BS,53,0)</f>
        <v>#N/A</v>
      </c>
      <c r="BA164" s="20" t="e">
        <f>VLOOKUP($D164,'DATA PENGUKURAN GARDU'!$A:$BS,54,0)</f>
        <v>#N/A</v>
      </c>
      <c r="BB164" s="17" t="e">
        <f>VLOOKUP($E164,'DATA PENGUKURAN GARDU'!$A:$BS,42,0)</f>
        <v>#N/A</v>
      </c>
      <c r="BC164" s="23" t="e">
        <f t="shared" si="93"/>
        <v>#N/A</v>
      </c>
      <c r="BD164" s="17" t="e">
        <f>VLOOKUP($E164,'DATA PENGUKURAN GARDU'!$A:$BS,44,0)</f>
        <v>#N/A</v>
      </c>
      <c r="BE164" s="23" t="e">
        <f t="shared" si="94"/>
        <v>#N/A</v>
      </c>
      <c r="BF164" s="17" t="e">
        <f>VLOOKUP($E164,'DATA PENGUKURAN GARDU'!$A:$BS,46,0)</f>
        <v>#N/A</v>
      </c>
      <c r="BG164" s="23" t="e">
        <f t="shared" si="95"/>
        <v>#N/A</v>
      </c>
      <c r="BH164" s="17" t="e">
        <f>VLOOKUP($E164,'DATA PENGUKURAN GARDU'!$A:$BS,46,0)</f>
        <v>#N/A</v>
      </c>
      <c r="BI164" s="17" t="e">
        <f>VLOOKUP($E164,'DATA PENGUKURAN GARDU'!$A:$BS,53,0)</f>
        <v>#N/A</v>
      </c>
      <c r="BJ164" s="17" t="e">
        <f>VLOOKUP($E164,'DATA PENGUKURAN GARDU'!$A:$BS,54,0)</f>
        <v>#N/A</v>
      </c>
      <c r="BK164" s="20" t="e">
        <f t="shared" si="96"/>
        <v>#N/A</v>
      </c>
      <c r="BL164" s="20" t="e">
        <f t="shared" si="97"/>
        <v>#N/A</v>
      </c>
      <c r="BM164" s="20" t="e">
        <f t="shared" si="98"/>
        <v>#N/A</v>
      </c>
      <c r="BN164" s="25" t="e">
        <f t="shared" si="99"/>
        <v>#N/A</v>
      </c>
      <c r="BO164" s="26" t="str">
        <f t="shared" si="100"/>
        <v>0</v>
      </c>
      <c r="BP164" s="21" t="e">
        <f t="shared" si="101"/>
        <v>#VALUE!</v>
      </c>
      <c r="BQ164" s="20" t="e">
        <f t="shared" si="102"/>
        <v>#N/A</v>
      </c>
      <c r="BR164" s="20" t="e">
        <v>#N/A</v>
      </c>
      <c r="BS164" s="9" t="e">
        <v>#N/A</v>
      </c>
      <c r="BT164" s="2" t="e">
        <f t="shared" si="103"/>
        <v>#VALUE!</v>
      </c>
      <c r="BU164" s="2" t="e">
        <f t="shared" si="71"/>
        <v>#N/A</v>
      </c>
      <c r="BV164" s="2" t="e">
        <f t="shared" si="72"/>
        <v>#N/A</v>
      </c>
    </row>
    <row r="165" s="2" customFormat="1" ht="22.95" customHeight="1" spans="1:74">
      <c r="A165" s="9" t="str">
        <f t="shared" si="73"/>
        <v>L-137Induk</v>
      </c>
      <c r="B165" s="9" t="str">
        <f t="shared" si="74"/>
        <v>L-137jurusan 1</v>
      </c>
      <c r="C165" s="9" t="str">
        <f t="shared" si="75"/>
        <v>L-137jurusan 2</v>
      </c>
      <c r="D165" s="9" t="str">
        <f t="shared" si="76"/>
        <v>L-137jurusan 3</v>
      </c>
      <c r="E165" s="9" t="str">
        <f t="shared" si="77"/>
        <v>L-137jurusan 4</v>
      </c>
      <c r="F165" s="10" t="s">
        <v>21</v>
      </c>
      <c r="G165" s="10" t="s">
        <v>22</v>
      </c>
      <c r="H165" s="10" t="s">
        <v>242</v>
      </c>
      <c r="I165" s="10">
        <v>0.45674</v>
      </c>
      <c r="J165" s="10">
        <v>124.35553</v>
      </c>
      <c r="K165" s="10" t="s">
        <v>7465</v>
      </c>
      <c r="L165" s="10" t="s">
        <v>7465</v>
      </c>
      <c r="M165" s="10" t="s">
        <v>7465</v>
      </c>
      <c r="N165" s="14">
        <f t="shared" si="78"/>
        <v>0</v>
      </c>
      <c r="O165" s="15" t="e">
        <f t="shared" si="79"/>
        <v>#VALUE!</v>
      </c>
      <c r="P165" s="15" t="e">
        <f t="shared" si="80"/>
        <v>#VALUE!</v>
      </c>
      <c r="Q165" s="17" t="e">
        <f>VLOOKUP($A165,'DATA PENGUKURAN GARDU'!$A:$BS,42,0)</f>
        <v>#N/A</v>
      </c>
      <c r="R165" s="18" t="e">
        <f t="shared" si="81"/>
        <v>#N/A</v>
      </c>
      <c r="S165" s="17" t="e">
        <f>VLOOKUP($A165,'DATA PENGUKURAN GARDU'!$A:$BS,44,0)</f>
        <v>#N/A</v>
      </c>
      <c r="T165" s="18" t="e">
        <f t="shared" si="82"/>
        <v>#N/A</v>
      </c>
      <c r="U165" s="17" t="e">
        <f>VLOOKUP($A165,'DATA PENGUKURAN GARDU'!$A:$BS,46,0)</f>
        <v>#N/A</v>
      </c>
      <c r="V165" s="18" t="e">
        <f t="shared" si="83"/>
        <v>#N/A</v>
      </c>
      <c r="W165" s="17" t="e">
        <f>VLOOKUP($A165,'DATA PENGUKURAN GARDU'!$A:$BS,48,0)</f>
        <v>#N/A</v>
      </c>
      <c r="X165" s="17" t="e">
        <f>VLOOKUP($A165,'DATA PENGUKURAN GARDU'!$A:$BS,53,0)</f>
        <v>#N/A</v>
      </c>
      <c r="Y165" s="17" t="e">
        <f>VLOOKUP($A165,'DATA PENGUKURAN GARDU'!$A:$BS,54,0)</f>
        <v>#N/A</v>
      </c>
      <c r="Z165" s="17" t="e">
        <f>VLOOKUP($A165,'DATA PENGUKURAN GARDU'!$A:$BS,55,0)</f>
        <v>#N/A</v>
      </c>
      <c r="AA165" s="20" t="e">
        <f>VLOOKUP($B165,'DATA PENGUKURAN GARDU'!$A:$BS,42,0)</f>
        <v>#N/A</v>
      </c>
      <c r="AB165" s="21" t="e">
        <f t="shared" si="84"/>
        <v>#N/A</v>
      </c>
      <c r="AC165" s="20" t="e">
        <f>VLOOKUP($B165,'DATA PENGUKURAN GARDU'!$A:$BS,44,0)</f>
        <v>#N/A</v>
      </c>
      <c r="AD165" s="21" t="e">
        <f t="shared" si="85"/>
        <v>#N/A</v>
      </c>
      <c r="AE165" s="20" t="e">
        <f>VLOOKUP($B165,'DATA PENGUKURAN GARDU'!$A:$BS,46,0)</f>
        <v>#N/A</v>
      </c>
      <c r="AF165" s="21" t="e">
        <f t="shared" si="86"/>
        <v>#N/A</v>
      </c>
      <c r="AG165" s="20" t="e">
        <f>VLOOKUP($B165,'DATA PENGUKURAN GARDU'!$A:$BS,46,0)</f>
        <v>#N/A</v>
      </c>
      <c r="AH165" s="20" t="e">
        <f>VLOOKUP($B165,'DATA PENGUKURAN GARDU'!$A:$BS,53,0)</f>
        <v>#N/A</v>
      </c>
      <c r="AI165" s="20" t="e">
        <f>VLOOKUP($B165,'DATA PENGUKURAN GARDU'!$A:$BS,54,0)</f>
        <v>#N/A</v>
      </c>
      <c r="AJ165" s="17" t="e">
        <f>VLOOKUP($C165,'DATA PENGUKURAN GARDU'!$A:$BS,42,0)</f>
        <v>#N/A</v>
      </c>
      <c r="AK165" s="23" t="e">
        <f t="shared" si="87"/>
        <v>#N/A</v>
      </c>
      <c r="AL165" s="17" t="e">
        <f>VLOOKUP($C165,'DATA PENGUKURAN GARDU'!$A:$BS,44,0)</f>
        <v>#N/A</v>
      </c>
      <c r="AM165" s="23" t="e">
        <f t="shared" si="88"/>
        <v>#N/A</v>
      </c>
      <c r="AN165" s="17" t="e">
        <f>VLOOKUP($C165,'DATA PENGUKURAN GARDU'!$A:$BS,46,0)</f>
        <v>#N/A</v>
      </c>
      <c r="AO165" s="23" t="e">
        <f t="shared" si="89"/>
        <v>#N/A</v>
      </c>
      <c r="AP165" s="17" t="e">
        <f>VLOOKUP($C165,'DATA PENGUKURAN GARDU'!$A:$BS,46,0)</f>
        <v>#N/A</v>
      </c>
      <c r="AQ165" s="17" t="e">
        <f>VLOOKUP($C165,'DATA PENGUKURAN GARDU'!$A:$BS,53,0)</f>
        <v>#N/A</v>
      </c>
      <c r="AR165" s="17" t="e">
        <f>VLOOKUP($C165,'DATA PENGUKURAN GARDU'!$A:$BS,54,0)</f>
        <v>#N/A</v>
      </c>
      <c r="AS165" s="20" t="e">
        <f>VLOOKUP($D165,'DATA PENGUKURAN GARDU'!$A:$BS,42,0)</f>
        <v>#N/A</v>
      </c>
      <c r="AT165" s="21" t="e">
        <f t="shared" si="90"/>
        <v>#N/A</v>
      </c>
      <c r="AU165" s="20" t="e">
        <f>VLOOKUP($D165,'DATA PENGUKURAN GARDU'!$A:$BS,44,0)</f>
        <v>#N/A</v>
      </c>
      <c r="AV165" s="21" t="e">
        <f t="shared" si="91"/>
        <v>#N/A</v>
      </c>
      <c r="AW165" s="20" t="e">
        <f>VLOOKUP($D165,'DATA PENGUKURAN GARDU'!$A:$BS,46,0)</f>
        <v>#N/A</v>
      </c>
      <c r="AX165" s="21" t="e">
        <f t="shared" si="92"/>
        <v>#N/A</v>
      </c>
      <c r="AY165" s="20" t="e">
        <f>VLOOKUP($D165,'DATA PENGUKURAN GARDU'!$A:$BS,46,0)</f>
        <v>#N/A</v>
      </c>
      <c r="AZ165" s="20" t="e">
        <f>VLOOKUP($D165,'DATA PENGUKURAN GARDU'!$A:$BS,53,0)</f>
        <v>#N/A</v>
      </c>
      <c r="BA165" s="20" t="e">
        <f>VLOOKUP($D165,'DATA PENGUKURAN GARDU'!$A:$BS,54,0)</f>
        <v>#N/A</v>
      </c>
      <c r="BB165" s="17" t="e">
        <f>VLOOKUP($E165,'DATA PENGUKURAN GARDU'!$A:$BS,42,0)</f>
        <v>#N/A</v>
      </c>
      <c r="BC165" s="23" t="e">
        <f t="shared" si="93"/>
        <v>#N/A</v>
      </c>
      <c r="BD165" s="17" t="e">
        <f>VLOOKUP($E165,'DATA PENGUKURAN GARDU'!$A:$BS,44,0)</f>
        <v>#N/A</v>
      </c>
      <c r="BE165" s="23" t="e">
        <f t="shared" si="94"/>
        <v>#N/A</v>
      </c>
      <c r="BF165" s="17" t="e">
        <f>VLOOKUP($E165,'DATA PENGUKURAN GARDU'!$A:$BS,46,0)</f>
        <v>#N/A</v>
      </c>
      <c r="BG165" s="23" t="e">
        <f t="shared" si="95"/>
        <v>#N/A</v>
      </c>
      <c r="BH165" s="17" t="e">
        <f>VLOOKUP($E165,'DATA PENGUKURAN GARDU'!$A:$BS,46,0)</f>
        <v>#N/A</v>
      </c>
      <c r="BI165" s="17" t="e">
        <f>VLOOKUP($E165,'DATA PENGUKURAN GARDU'!$A:$BS,53,0)</f>
        <v>#N/A</v>
      </c>
      <c r="BJ165" s="17" t="e">
        <f>VLOOKUP($E165,'DATA PENGUKURAN GARDU'!$A:$BS,54,0)</f>
        <v>#N/A</v>
      </c>
      <c r="BK165" s="20" t="e">
        <f t="shared" si="96"/>
        <v>#N/A</v>
      </c>
      <c r="BL165" s="20" t="e">
        <f t="shared" si="97"/>
        <v>#N/A</v>
      </c>
      <c r="BM165" s="20" t="e">
        <f t="shared" si="98"/>
        <v>#N/A</v>
      </c>
      <c r="BN165" s="25" t="e">
        <f t="shared" si="99"/>
        <v>#N/A</v>
      </c>
      <c r="BO165" s="26" t="str">
        <f t="shared" si="100"/>
        <v>0</v>
      </c>
      <c r="BP165" s="21" t="e">
        <f t="shared" si="101"/>
        <v>#VALUE!</v>
      </c>
      <c r="BQ165" s="20" t="e">
        <f t="shared" si="102"/>
        <v>#N/A</v>
      </c>
      <c r="BR165" s="20" t="e">
        <v>#N/A</v>
      </c>
      <c r="BS165" s="9" t="e">
        <v>#N/A</v>
      </c>
      <c r="BT165" s="2" t="e">
        <f t="shared" si="103"/>
        <v>#VALUE!</v>
      </c>
      <c r="BU165" s="2" t="e">
        <f t="shared" si="71"/>
        <v>#N/A</v>
      </c>
      <c r="BV165" s="2" t="e">
        <f t="shared" si="72"/>
        <v>#N/A</v>
      </c>
    </row>
    <row r="166" s="2" customFormat="1" ht="22.95" customHeight="1" spans="1:74">
      <c r="A166" s="9" t="str">
        <f t="shared" si="73"/>
        <v>KMO 166Induk</v>
      </c>
      <c r="B166" s="9" t="str">
        <f t="shared" si="74"/>
        <v>KMO 166jurusan 1</v>
      </c>
      <c r="C166" s="9" t="str">
        <f t="shared" si="75"/>
        <v>KMO 166jurusan 2</v>
      </c>
      <c r="D166" s="9" t="str">
        <f t="shared" si="76"/>
        <v>KMO 166jurusan 3</v>
      </c>
      <c r="E166" s="9" t="str">
        <f t="shared" si="77"/>
        <v>KMO 166jurusan 4</v>
      </c>
      <c r="F166" s="10" t="s">
        <v>157</v>
      </c>
      <c r="G166" s="10" t="s">
        <v>8</v>
      </c>
      <c r="H166" s="10" t="s">
        <v>243</v>
      </c>
      <c r="I166" s="10">
        <v>0.707238972</v>
      </c>
      <c r="J166" s="10">
        <v>124.5975646973</v>
      </c>
      <c r="K166" s="10" t="s">
        <v>7465</v>
      </c>
      <c r="L166" s="10" t="s">
        <v>7465</v>
      </c>
      <c r="M166" s="10" t="s">
        <v>7465</v>
      </c>
      <c r="N166" s="14">
        <f t="shared" si="78"/>
        <v>0</v>
      </c>
      <c r="O166" s="15" t="e">
        <f t="shared" si="79"/>
        <v>#VALUE!</v>
      </c>
      <c r="P166" s="15" t="e">
        <f t="shared" si="80"/>
        <v>#VALUE!</v>
      </c>
      <c r="Q166" s="17" t="e">
        <f>VLOOKUP($A166,'DATA PENGUKURAN GARDU'!$A:$BS,42,0)</f>
        <v>#N/A</v>
      </c>
      <c r="R166" s="18" t="e">
        <f t="shared" si="81"/>
        <v>#N/A</v>
      </c>
      <c r="S166" s="17" t="e">
        <f>VLOOKUP($A166,'DATA PENGUKURAN GARDU'!$A:$BS,44,0)</f>
        <v>#N/A</v>
      </c>
      <c r="T166" s="18" t="e">
        <f t="shared" si="82"/>
        <v>#N/A</v>
      </c>
      <c r="U166" s="17" t="e">
        <f>VLOOKUP($A166,'DATA PENGUKURAN GARDU'!$A:$BS,46,0)</f>
        <v>#N/A</v>
      </c>
      <c r="V166" s="18" t="e">
        <f t="shared" si="83"/>
        <v>#N/A</v>
      </c>
      <c r="W166" s="17" t="e">
        <f>VLOOKUP($A166,'DATA PENGUKURAN GARDU'!$A:$BS,48,0)</f>
        <v>#N/A</v>
      </c>
      <c r="X166" s="17" t="e">
        <f>VLOOKUP($A166,'DATA PENGUKURAN GARDU'!$A:$BS,53,0)</f>
        <v>#N/A</v>
      </c>
      <c r="Y166" s="17" t="e">
        <f>VLOOKUP($A166,'DATA PENGUKURAN GARDU'!$A:$BS,54,0)</f>
        <v>#N/A</v>
      </c>
      <c r="Z166" s="17" t="e">
        <f>VLOOKUP($A166,'DATA PENGUKURAN GARDU'!$A:$BS,55,0)</f>
        <v>#N/A</v>
      </c>
      <c r="AA166" s="20" t="e">
        <f>VLOOKUP($B166,'DATA PENGUKURAN GARDU'!$A:$BS,42,0)</f>
        <v>#N/A</v>
      </c>
      <c r="AB166" s="21" t="e">
        <f t="shared" si="84"/>
        <v>#N/A</v>
      </c>
      <c r="AC166" s="20" t="e">
        <f>VLOOKUP($B166,'DATA PENGUKURAN GARDU'!$A:$BS,44,0)</f>
        <v>#N/A</v>
      </c>
      <c r="AD166" s="21" t="e">
        <f t="shared" si="85"/>
        <v>#N/A</v>
      </c>
      <c r="AE166" s="20" t="e">
        <f>VLOOKUP($B166,'DATA PENGUKURAN GARDU'!$A:$BS,46,0)</f>
        <v>#N/A</v>
      </c>
      <c r="AF166" s="21" t="e">
        <f t="shared" si="86"/>
        <v>#N/A</v>
      </c>
      <c r="AG166" s="20" t="e">
        <f>VLOOKUP($B166,'DATA PENGUKURAN GARDU'!$A:$BS,46,0)</f>
        <v>#N/A</v>
      </c>
      <c r="AH166" s="20" t="e">
        <f>VLOOKUP($B166,'DATA PENGUKURAN GARDU'!$A:$BS,53,0)</f>
        <v>#N/A</v>
      </c>
      <c r="AI166" s="20" t="e">
        <f>VLOOKUP($B166,'DATA PENGUKURAN GARDU'!$A:$BS,54,0)</f>
        <v>#N/A</v>
      </c>
      <c r="AJ166" s="17" t="e">
        <f>VLOOKUP($C166,'DATA PENGUKURAN GARDU'!$A:$BS,42,0)</f>
        <v>#N/A</v>
      </c>
      <c r="AK166" s="23" t="e">
        <f t="shared" si="87"/>
        <v>#N/A</v>
      </c>
      <c r="AL166" s="17" t="e">
        <f>VLOOKUP($C166,'DATA PENGUKURAN GARDU'!$A:$BS,44,0)</f>
        <v>#N/A</v>
      </c>
      <c r="AM166" s="23" t="e">
        <f t="shared" si="88"/>
        <v>#N/A</v>
      </c>
      <c r="AN166" s="17" t="e">
        <f>VLOOKUP($C166,'DATA PENGUKURAN GARDU'!$A:$BS,46,0)</f>
        <v>#N/A</v>
      </c>
      <c r="AO166" s="23" t="e">
        <f t="shared" si="89"/>
        <v>#N/A</v>
      </c>
      <c r="AP166" s="17" t="e">
        <f>VLOOKUP($C166,'DATA PENGUKURAN GARDU'!$A:$BS,46,0)</f>
        <v>#N/A</v>
      </c>
      <c r="AQ166" s="17" t="e">
        <f>VLOOKUP($C166,'DATA PENGUKURAN GARDU'!$A:$BS,53,0)</f>
        <v>#N/A</v>
      </c>
      <c r="AR166" s="17" t="e">
        <f>VLOOKUP($C166,'DATA PENGUKURAN GARDU'!$A:$BS,54,0)</f>
        <v>#N/A</v>
      </c>
      <c r="AS166" s="20" t="e">
        <f>VLOOKUP($D166,'DATA PENGUKURAN GARDU'!$A:$BS,42,0)</f>
        <v>#N/A</v>
      </c>
      <c r="AT166" s="21" t="e">
        <f t="shared" si="90"/>
        <v>#N/A</v>
      </c>
      <c r="AU166" s="20" t="e">
        <f>VLOOKUP($D166,'DATA PENGUKURAN GARDU'!$A:$BS,44,0)</f>
        <v>#N/A</v>
      </c>
      <c r="AV166" s="21" t="e">
        <f t="shared" si="91"/>
        <v>#N/A</v>
      </c>
      <c r="AW166" s="20" t="e">
        <f>VLOOKUP($D166,'DATA PENGUKURAN GARDU'!$A:$BS,46,0)</f>
        <v>#N/A</v>
      </c>
      <c r="AX166" s="21" t="e">
        <f t="shared" si="92"/>
        <v>#N/A</v>
      </c>
      <c r="AY166" s="20" t="e">
        <f>VLOOKUP($D166,'DATA PENGUKURAN GARDU'!$A:$BS,46,0)</f>
        <v>#N/A</v>
      </c>
      <c r="AZ166" s="20" t="e">
        <f>VLOOKUP($D166,'DATA PENGUKURAN GARDU'!$A:$BS,53,0)</f>
        <v>#N/A</v>
      </c>
      <c r="BA166" s="20" t="e">
        <f>VLOOKUP($D166,'DATA PENGUKURAN GARDU'!$A:$BS,54,0)</f>
        <v>#N/A</v>
      </c>
      <c r="BB166" s="17" t="e">
        <f>VLOOKUP($E166,'DATA PENGUKURAN GARDU'!$A:$BS,42,0)</f>
        <v>#N/A</v>
      </c>
      <c r="BC166" s="23" t="e">
        <f t="shared" si="93"/>
        <v>#N/A</v>
      </c>
      <c r="BD166" s="17" t="e">
        <f>VLOOKUP($E166,'DATA PENGUKURAN GARDU'!$A:$BS,44,0)</f>
        <v>#N/A</v>
      </c>
      <c r="BE166" s="23" t="e">
        <f t="shared" si="94"/>
        <v>#N/A</v>
      </c>
      <c r="BF166" s="17" t="e">
        <f>VLOOKUP($E166,'DATA PENGUKURAN GARDU'!$A:$BS,46,0)</f>
        <v>#N/A</v>
      </c>
      <c r="BG166" s="23" t="e">
        <f t="shared" si="95"/>
        <v>#N/A</v>
      </c>
      <c r="BH166" s="17" t="e">
        <f>VLOOKUP($E166,'DATA PENGUKURAN GARDU'!$A:$BS,46,0)</f>
        <v>#N/A</v>
      </c>
      <c r="BI166" s="17" t="e">
        <f>VLOOKUP($E166,'DATA PENGUKURAN GARDU'!$A:$BS,53,0)</f>
        <v>#N/A</v>
      </c>
      <c r="BJ166" s="17" t="e">
        <f>VLOOKUP($E166,'DATA PENGUKURAN GARDU'!$A:$BS,54,0)</f>
        <v>#N/A</v>
      </c>
      <c r="BK166" s="20" t="e">
        <f t="shared" si="96"/>
        <v>#N/A</v>
      </c>
      <c r="BL166" s="20" t="e">
        <f t="shared" si="97"/>
        <v>#N/A</v>
      </c>
      <c r="BM166" s="20" t="e">
        <f t="shared" si="98"/>
        <v>#N/A</v>
      </c>
      <c r="BN166" s="25" t="e">
        <f t="shared" si="99"/>
        <v>#N/A</v>
      </c>
      <c r="BO166" s="26" t="str">
        <f t="shared" si="100"/>
        <v>0</v>
      </c>
      <c r="BP166" s="21" t="e">
        <f t="shared" si="101"/>
        <v>#VALUE!</v>
      </c>
      <c r="BQ166" s="20" t="e">
        <f t="shared" si="102"/>
        <v>#N/A</v>
      </c>
      <c r="BR166" s="20" t="e">
        <v>#N/A</v>
      </c>
      <c r="BS166" s="9" t="e">
        <v>#N/A</v>
      </c>
      <c r="BT166" s="2" t="e">
        <f t="shared" si="103"/>
        <v>#VALUE!</v>
      </c>
      <c r="BU166" s="2" t="e">
        <f t="shared" si="71"/>
        <v>#N/A</v>
      </c>
      <c r="BV166" s="2" t="e">
        <f t="shared" si="72"/>
        <v>#N/A</v>
      </c>
    </row>
    <row r="167" s="2" customFormat="1" ht="22.95" customHeight="1" spans="1:74">
      <c r="A167" s="9" t="str">
        <f t="shared" si="73"/>
        <v>KMO 168Induk</v>
      </c>
      <c r="B167" s="9" t="str">
        <f t="shared" si="74"/>
        <v>KMO 168jurusan 1</v>
      </c>
      <c r="C167" s="9" t="str">
        <f t="shared" si="75"/>
        <v>KMO 168jurusan 2</v>
      </c>
      <c r="D167" s="9" t="str">
        <f t="shared" si="76"/>
        <v>KMO 168jurusan 3</v>
      </c>
      <c r="E167" s="9" t="str">
        <f t="shared" si="77"/>
        <v>KMO 168jurusan 4</v>
      </c>
      <c r="F167" s="10" t="s">
        <v>157</v>
      </c>
      <c r="G167" s="10" t="s">
        <v>8</v>
      </c>
      <c r="H167" s="10" t="s">
        <v>244</v>
      </c>
      <c r="I167" s="10">
        <v>0.717211008</v>
      </c>
      <c r="J167" s="10">
        <v>124.5919342041</v>
      </c>
      <c r="K167" s="10" t="s">
        <v>7465</v>
      </c>
      <c r="L167" s="10" t="s">
        <v>7465</v>
      </c>
      <c r="M167" s="10" t="s">
        <v>7465</v>
      </c>
      <c r="N167" s="14">
        <f t="shared" si="78"/>
        <v>0</v>
      </c>
      <c r="O167" s="15" t="e">
        <f t="shared" si="79"/>
        <v>#VALUE!</v>
      </c>
      <c r="P167" s="15" t="e">
        <f t="shared" si="80"/>
        <v>#VALUE!</v>
      </c>
      <c r="Q167" s="17" t="e">
        <f>VLOOKUP($A167,'DATA PENGUKURAN GARDU'!$A:$BS,42,0)</f>
        <v>#N/A</v>
      </c>
      <c r="R167" s="18" t="e">
        <f t="shared" si="81"/>
        <v>#N/A</v>
      </c>
      <c r="S167" s="17" t="e">
        <f>VLOOKUP($A167,'DATA PENGUKURAN GARDU'!$A:$BS,44,0)</f>
        <v>#N/A</v>
      </c>
      <c r="T167" s="18" t="e">
        <f t="shared" si="82"/>
        <v>#N/A</v>
      </c>
      <c r="U167" s="17" t="e">
        <f>VLOOKUP($A167,'DATA PENGUKURAN GARDU'!$A:$BS,46,0)</f>
        <v>#N/A</v>
      </c>
      <c r="V167" s="18" t="e">
        <f t="shared" si="83"/>
        <v>#N/A</v>
      </c>
      <c r="W167" s="17" t="e">
        <f>VLOOKUP($A167,'DATA PENGUKURAN GARDU'!$A:$BS,48,0)</f>
        <v>#N/A</v>
      </c>
      <c r="X167" s="17" t="e">
        <f>VLOOKUP($A167,'DATA PENGUKURAN GARDU'!$A:$BS,53,0)</f>
        <v>#N/A</v>
      </c>
      <c r="Y167" s="17" t="e">
        <f>VLOOKUP($A167,'DATA PENGUKURAN GARDU'!$A:$BS,54,0)</f>
        <v>#N/A</v>
      </c>
      <c r="Z167" s="17" t="e">
        <f>VLOOKUP($A167,'DATA PENGUKURAN GARDU'!$A:$BS,55,0)</f>
        <v>#N/A</v>
      </c>
      <c r="AA167" s="20" t="e">
        <f>VLOOKUP($B167,'DATA PENGUKURAN GARDU'!$A:$BS,42,0)</f>
        <v>#N/A</v>
      </c>
      <c r="AB167" s="21" t="e">
        <f t="shared" si="84"/>
        <v>#N/A</v>
      </c>
      <c r="AC167" s="20" t="e">
        <f>VLOOKUP($B167,'DATA PENGUKURAN GARDU'!$A:$BS,44,0)</f>
        <v>#N/A</v>
      </c>
      <c r="AD167" s="21" t="e">
        <f t="shared" si="85"/>
        <v>#N/A</v>
      </c>
      <c r="AE167" s="20" t="e">
        <f>VLOOKUP($B167,'DATA PENGUKURAN GARDU'!$A:$BS,46,0)</f>
        <v>#N/A</v>
      </c>
      <c r="AF167" s="21" t="e">
        <f t="shared" si="86"/>
        <v>#N/A</v>
      </c>
      <c r="AG167" s="20" t="e">
        <f>VLOOKUP($B167,'DATA PENGUKURAN GARDU'!$A:$BS,46,0)</f>
        <v>#N/A</v>
      </c>
      <c r="AH167" s="20" t="e">
        <f>VLOOKUP($B167,'DATA PENGUKURAN GARDU'!$A:$BS,53,0)</f>
        <v>#N/A</v>
      </c>
      <c r="AI167" s="20" t="e">
        <f>VLOOKUP($B167,'DATA PENGUKURAN GARDU'!$A:$BS,54,0)</f>
        <v>#N/A</v>
      </c>
      <c r="AJ167" s="17" t="e">
        <f>VLOOKUP($C167,'DATA PENGUKURAN GARDU'!$A:$BS,42,0)</f>
        <v>#N/A</v>
      </c>
      <c r="AK167" s="23" t="e">
        <f t="shared" si="87"/>
        <v>#N/A</v>
      </c>
      <c r="AL167" s="17" t="e">
        <f>VLOOKUP($C167,'DATA PENGUKURAN GARDU'!$A:$BS,44,0)</f>
        <v>#N/A</v>
      </c>
      <c r="AM167" s="23" t="e">
        <f t="shared" si="88"/>
        <v>#N/A</v>
      </c>
      <c r="AN167" s="17" t="e">
        <f>VLOOKUP($C167,'DATA PENGUKURAN GARDU'!$A:$BS,46,0)</f>
        <v>#N/A</v>
      </c>
      <c r="AO167" s="23" t="e">
        <f t="shared" si="89"/>
        <v>#N/A</v>
      </c>
      <c r="AP167" s="17" t="e">
        <f>VLOOKUP($C167,'DATA PENGUKURAN GARDU'!$A:$BS,46,0)</f>
        <v>#N/A</v>
      </c>
      <c r="AQ167" s="17" t="e">
        <f>VLOOKUP($C167,'DATA PENGUKURAN GARDU'!$A:$BS,53,0)</f>
        <v>#N/A</v>
      </c>
      <c r="AR167" s="17" t="e">
        <f>VLOOKUP($C167,'DATA PENGUKURAN GARDU'!$A:$BS,54,0)</f>
        <v>#N/A</v>
      </c>
      <c r="AS167" s="20" t="e">
        <f>VLOOKUP($D167,'DATA PENGUKURAN GARDU'!$A:$BS,42,0)</f>
        <v>#N/A</v>
      </c>
      <c r="AT167" s="21" t="e">
        <f t="shared" si="90"/>
        <v>#N/A</v>
      </c>
      <c r="AU167" s="20" t="e">
        <f>VLOOKUP($D167,'DATA PENGUKURAN GARDU'!$A:$BS,44,0)</f>
        <v>#N/A</v>
      </c>
      <c r="AV167" s="21" t="e">
        <f t="shared" si="91"/>
        <v>#N/A</v>
      </c>
      <c r="AW167" s="20" t="e">
        <f>VLOOKUP($D167,'DATA PENGUKURAN GARDU'!$A:$BS,46,0)</f>
        <v>#N/A</v>
      </c>
      <c r="AX167" s="21" t="e">
        <f t="shared" si="92"/>
        <v>#N/A</v>
      </c>
      <c r="AY167" s="20" t="e">
        <f>VLOOKUP($D167,'DATA PENGUKURAN GARDU'!$A:$BS,46,0)</f>
        <v>#N/A</v>
      </c>
      <c r="AZ167" s="20" t="e">
        <f>VLOOKUP($D167,'DATA PENGUKURAN GARDU'!$A:$BS,53,0)</f>
        <v>#N/A</v>
      </c>
      <c r="BA167" s="20" t="e">
        <f>VLOOKUP($D167,'DATA PENGUKURAN GARDU'!$A:$BS,54,0)</f>
        <v>#N/A</v>
      </c>
      <c r="BB167" s="17" t="e">
        <f>VLOOKUP($E167,'DATA PENGUKURAN GARDU'!$A:$BS,42,0)</f>
        <v>#N/A</v>
      </c>
      <c r="BC167" s="23" t="e">
        <f t="shared" si="93"/>
        <v>#N/A</v>
      </c>
      <c r="BD167" s="17" t="e">
        <f>VLOOKUP($E167,'DATA PENGUKURAN GARDU'!$A:$BS,44,0)</f>
        <v>#N/A</v>
      </c>
      <c r="BE167" s="23" t="e">
        <f t="shared" si="94"/>
        <v>#N/A</v>
      </c>
      <c r="BF167" s="17" t="e">
        <f>VLOOKUP($E167,'DATA PENGUKURAN GARDU'!$A:$BS,46,0)</f>
        <v>#N/A</v>
      </c>
      <c r="BG167" s="23" t="e">
        <f t="shared" si="95"/>
        <v>#N/A</v>
      </c>
      <c r="BH167" s="17" t="e">
        <f>VLOOKUP($E167,'DATA PENGUKURAN GARDU'!$A:$BS,46,0)</f>
        <v>#N/A</v>
      </c>
      <c r="BI167" s="17" t="e">
        <f>VLOOKUP($E167,'DATA PENGUKURAN GARDU'!$A:$BS,53,0)</f>
        <v>#N/A</v>
      </c>
      <c r="BJ167" s="17" t="e">
        <f>VLOOKUP($E167,'DATA PENGUKURAN GARDU'!$A:$BS,54,0)</f>
        <v>#N/A</v>
      </c>
      <c r="BK167" s="20" t="e">
        <f t="shared" si="96"/>
        <v>#N/A</v>
      </c>
      <c r="BL167" s="20" t="e">
        <f t="shared" si="97"/>
        <v>#N/A</v>
      </c>
      <c r="BM167" s="20" t="e">
        <f t="shared" si="98"/>
        <v>#N/A</v>
      </c>
      <c r="BN167" s="25" t="e">
        <f t="shared" si="99"/>
        <v>#N/A</v>
      </c>
      <c r="BO167" s="26" t="str">
        <f t="shared" si="100"/>
        <v>0</v>
      </c>
      <c r="BP167" s="21" t="e">
        <f t="shared" si="101"/>
        <v>#VALUE!</v>
      </c>
      <c r="BQ167" s="20" t="e">
        <f t="shared" si="102"/>
        <v>#N/A</v>
      </c>
      <c r="BR167" s="20" t="e">
        <v>#N/A</v>
      </c>
      <c r="BS167" s="9" t="e">
        <v>#N/A</v>
      </c>
      <c r="BT167" s="2" t="e">
        <f t="shared" si="103"/>
        <v>#VALUE!</v>
      </c>
      <c r="BU167" s="2" t="e">
        <f t="shared" si="71"/>
        <v>#N/A</v>
      </c>
      <c r="BV167" s="2" t="e">
        <f t="shared" si="72"/>
        <v>#N/A</v>
      </c>
    </row>
    <row r="168" s="2" customFormat="1" ht="22.95" customHeight="1" spans="1:74">
      <c r="A168" s="9" t="str">
        <f t="shared" si="73"/>
        <v>KMO 192Induk</v>
      </c>
      <c r="B168" s="9" t="str">
        <f t="shared" si="74"/>
        <v>KMO 192jurusan 1</v>
      </c>
      <c r="C168" s="9" t="str">
        <f t="shared" si="75"/>
        <v>KMO 192jurusan 2</v>
      </c>
      <c r="D168" s="9" t="str">
        <f t="shared" si="76"/>
        <v>KMO 192jurusan 3</v>
      </c>
      <c r="E168" s="9" t="str">
        <f t="shared" si="77"/>
        <v>KMO 192jurusan 4</v>
      </c>
      <c r="F168" s="10" t="s">
        <v>84</v>
      </c>
      <c r="G168" s="10" t="s">
        <v>8</v>
      </c>
      <c r="H168" s="10" t="s">
        <v>245</v>
      </c>
      <c r="I168" s="10">
        <v>0.766291022</v>
      </c>
      <c r="J168" s="10">
        <v>124.6091995239</v>
      </c>
      <c r="K168" s="10" t="s">
        <v>7465</v>
      </c>
      <c r="L168" s="10" t="s">
        <v>7465</v>
      </c>
      <c r="M168" s="10" t="s">
        <v>7465</v>
      </c>
      <c r="N168" s="14">
        <f t="shared" si="78"/>
        <v>0</v>
      </c>
      <c r="O168" s="15" t="e">
        <f t="shared" si="79"/>
        <v>#VALUE!</v>
      </c>
      <c r="P168" s="15" t="e">
        <f t="shared" si="80"/>
        <v>#VALUE!</v>
      </c>
      <c r="Q168" s="17" t="e">
        <f>VLOOKUP($A168,'DATA PENGUKURAN GARDU'!$A:$BS,42,0)</f>
        <v>#N/A</v>
      </c>
      <c r="R168" s="18" t="e">
        <f t="shared" si="81"/>
        <v>#N/A</v>
      </c>
      <c r="S168" s="17" t="e">
        <f>VLOOKUP($A168,'DATA PENGUKURAN GARDU'!$A:$BS,44,0)</f>
        <v>#N/A</v>
      </c>
      <c r="T168" s="18" t="e">
        <f t="shared" si="82"/>
        <v>#N/A</v>
      </c>
      <c r="U168" s="17" t="e">
        <f>VLOOKUP($A168,'DATA PENGUKURAN GARDU'!$A:$BS,46,0)</f>
        <v>#N/A</v>
      </c>
      <c r="V168" s="18" t="e">
        <f t="shared" si="83"/>
        <v>#N/A</v>
      </c>
      <c r="W168" s="17" t="e">
        <f>VLOOKUP($A168,'DATA PENGUKURAN GARDU'!$A:$BS,48,0)</f>
        <v>#N/A</v>
      </c>
      <c r="X168" s="17" t="e">
        <f>VLOOKUP($A168,'DATA PENGUKURAN GARDU'!$A:$BS,53,0)</f>
        <v>#N/A</v>
      </c>
      <c r="Y168" s="17" t="e">
        <f>VLOOKUP($A168,'DATA PENGUKURAN GARDU'!$A:$BS,54,0)</f>
        <v>#N/A</v>
      </c>
      <c r="Z168" s="17" t="e">
        <f>VLOOKUP($A168,'DATA PENGUKURAN GARDU'!$A:$BS,55,0)</f>
        <v>#N/A</v>
      </c>
      <c r="AA168" s="20" t="e">
        <f>VLOOKUP($B168,'DATA PENGUKURAN GARDU'!$A:$BS,42,0)</f>
        <v>#N/A</v>
      </c>
      <c r="AB168" s="21" t="e">
        <f t="shared" si="84"/>
        <v>#N/A</v>
      </c>
      <c r="AC168" s="20" t="e">
        <f>VLOOKUP($B168,'DATA PENGUKURAN GARDU'!$A:$BS,44,0)</f>
        <v>#N/A</v>
      </c>
      <c r="AD168" s="21" t="e">
        <f t="shared" si="85"/>
        <v>#N/A</v>
      </c>
      <c r="AE168" s="20" t="e">
        <f>VLOOKUP($B168,'DATA PENGUKURAN GARDU'!$A:$BS,46,0)</f>
        <v>#N/A</v>
      </c>
      <c r="AF168" s="21" t="e">
        <f t="shared" si="86"/>
        <v>#N/A</v>
      </c>
      <c r="AG168" s="20" t="e">
        <f>VLOOKUP($B168,'DATA PENGUKURAN GARDU'!$A:$BS,46,0)</f>
        <v>#N/A</v>
      </c>
      <c r="AH168" s="20" t="e">
        <f>VLOOKUP($B168,'DATA PENGUKURAN GARDU'!$A:$BS,53,0)</f>
        <v>#N/A</v>
      </c>
      <c r="AI168" s="20" t="e">
        <f>VLOOKUP($B168,'DATA PENGUKURAN GARDU'!$A:$BS,54,0)</f>
        <v>#N/A</v>
      </c>
      <c r="AJ168" s="17" t="e">
        <f>VLOOKUP($C168,'DATA PENGUKURAN GARDU'!$A:$BS,42,0)</f>
        <v>#N/A</v>
      </c>
      <c r="AK168" s="23" t="e">
        <f t="shared" si="87"/>
        <v>#N/A</v>
      </c>
      <c r="AL168" s="17" t="e">
        <f>VLOOKUP($C168,'DATA PENGUKURAN GARDU'!$A:$BS,44,0)</f>
        <v>#N/A</v>
      </c>
      <c r="AM168" s="23" t="e">
        <f t="shared" si="88"/>
        <v>#N/A</v>
      </c>
      <c r="AN168" s="17" t="e">
        <f>VLOOKUP($C168,'DATA PENGUKURAN GARDU'!$A:$BS,46,0)</f>
        <v>#N/A</v>
      </c>
      <c r="AO168" s="23" t="e">
        <f t="shared" si="89"/>
        <v>#N/A</v>
      </c>
      <c r="AP168" s="17" t="e">
        <f>VLOOKUP($C168,'DATA PENGUKURAN GARDU'!$A:$BS,46,0)</f>
        <v>#N/A</v>
      </c>
      <c r="AQ168" s="17" t="e">
        <f>VLOOKUP($C168,'DATA PENGUKURAN GARDU'!$A:$BS,53,0)</f>
        <v>#N/A</v>
      </c>
      <c r="AR168" s="17" t="e">
        <f>VLOOKUP($C168,'DATA PENGUKURAN GARDU'!$A:$BS,54,0)</f>
        <v>#N/A</v>
      </c>
      <c r="AS168" s="20" t="e">
        <f>VLOOKUP($D168,'DATA PENGUKURAN GARDU'!$A:$BS,42,0)</f>
        <v>#N/A</v>
      </c>
      <c r="AT168" s="21" t="e">
        <f t="shared" si="90"/>
        <v>#N/A</v>
      </c>
      <c r="AU168" s="20" t="e">
        <f>VLOOKUP($D168,'DATA PENGUKURAN GARDU'!$A:$BS,44,0)</f>
        <v>#N/A</v>
      </c>
      <c r="AV168" s="21" t="e">
        <f t="shared" si="91"/>
        <v>#N/A</v>
      </c>
      <c r="AW168" s="20" t="e">
        <f>VLOOKUP($D168,'DATA PENGUKURAN GARDU'!$A:$BS,46,0)</f>
        <v>#N/A</v>
      </c>
      <c r="AX168" s="21" t="e">
        <f t="shared" si="92"/>
        <v>#N/A</v>
      </c>
      <c r="AY168" s="20" t="e">
        <f>VLOOKUP($D168,'DATA PENGUKURAN GARDU'!$A:$BS,46,0)</f>
        <v>#N/A</v>
      </c>
      <c r="AZ168" s="20" t="e">
        <f>VLOOKUP($D168,'DATA PENGUKURAN GARDU'!$A:$BS,53,0)</f>
        <v>#N/A</v>
      </c>
      <c r="BA168" s="20" t="e">
        <f>VLOOKUP($D168,'DATA PENGUKURAN GARDU'!$A:$BS,54,0)</f>
        <v>#N/A</v>
      </c>
      <c r="BB168" s="17" t="e">
        <f>VLOOKUP($E168,'DATA PENGUKURAN GARDU'!$A:$BS,42,0)</f>
        <v>#N/A</v>
      </c>
      <c r="BC168" s="23" t="e">
        <f t="shared" si="93"/>
        <v>#N/A</v>
      </c>
      <c r="BD168" s="17" t="e">
        <f>VLOOKUP($E168,'DATA PENGUKURAN GARDU'!$A:$BS,44,0)</f>
        <v>#N/A</v>
      </c>
      <c r="BE168" s="23" t="e">
        <f t="shared" si="94"/>
        <v>#N/A</v>
      </c>
      <c r="BF168" s="17" t="e">
        <f>VLOOKUP($E168,'DATA PENGUKURAN GARDU'!$A:$BS,46,0)</f>
        <v>#N/A</v>
      </c>
      <c r="BG168" s="23" t="e">
        <f t="shared" si="95"/>
        <v>#N/A</v>
      </c>
      <c r="BH168" s="17" t="e">
        <f>VLOOKUP($E168,'DATA PENGUKURAN GARDU'!$A:$BS,46,0)</f>
        <v>#N/A</v>
      </c>
      <c r="BI168" s="17" t="e">
        <f>VLOOKUP($E168,'DATA PENGUKURAN GARDU'!$A:$BS,53,0)</f>
        <v>#N/A</v>
      </c>
      <c r="BJ168" s="17" t="e">
        <f>VLOOKUP($E168,'DATA PENGUKURAN GARDU'!$A:$BS,54,0)</f>
        <v>#N/A</v>
      </c>
      <c r="BK168" s="20" t="e">
        <f t="shared" si="96"/>
        <v>#N/A</v>
      </c>
      <c r="BL168" s="20" t="e">
        <f t="shared" si="97"/>
        <v>#N/A</v>
      </c>
      <c r="BM168" s="20" t="e">
        <f t="shared" si="98"/>
        <v>#N/A</v>
      </c>
      <c r="BN168" s="25" t="e">
        <f t="shared" si="99"/>
        <v>#N/A</v>
      </c>
      <c r="BO168" s="26" t="str">
        <f t="shared" si="100"/>
        <v>0</v>
      </c>
      <c r="BP168" s="21" t="e">
        <f t="shared" si="101"/>
        <v>#VALUE!</v>
      </c>
      <c r="BQ168" s="20" t="e">
        <f t="shared" si="102"/>
        <v>#N/A</v>
      </c>
      <c r="BR168" s="20" t="e">
        <v>#N/A</v>
      </c>
      <c r="BS168" s="9" t="e">
        <v>#N/A</v>
      </c>
      <c r="BT168" s="2" t="e">
        <f t="shared" si="103"/>
        <v>#VALUE!</v>
      </c>
      <c r="BU168" s="2" t="e">
        <f t="shared" si="71"/>
        <v>#N/A</v>
      </c>
      <c r="BV168" s="2" t="e">
        <f t="shared" si="72"/>
        <v>#N/A</v>
      </c>
    </row>
    <row r="169" s="2" customFormat="1" ht="22.95" customHeight="1" spans="1:74">
      <c r="A169" s="9" t="str">
        <f t="shared" si="73"/>
        <v>L-006Induk</v>
      </c>
      <c r="B169" s="9" t="str">
        <f t="shared" si="74"/>
        <v>L-006jurusan 1</v>
      </c>
      <c r="C169" s="9" t="str">
        <f t="shared" si="75"/>
        <v>L-006jurusan 2</v>
      </c>
      <c r="D169" s="9" t="str">
        <f t="shared" si="76"/>
        <v>L-006jurusan 3</v>
      </c>
      <c r="E169" s="9" t="str">
        <f t="shared" si="77"/>
        <v>L-006jurusan 4</v>
      </c>
      <c r="F169" s="10" t="s">
        <v>46</v>
      </c>
      <c r="G169" s="10" t="s">
        <v>22</v>
      </c>
      <c r="H169" s="10" t="s">
        <v>246</v>
      </c>
      <c r="I169" s="10">
        <v>0.36534</v>
      </c>
      <c r="J169" s="10">
        <v>123.97677</v>
      </c>
      <c r="K169" s="10" t="s">
        <v>7465</v>
      </c>
      <c r="L169" s="10" t="s">
        <v>7465</v>
      </c>
      <c r="M169" s="10" t="s">
        <v>7465</v>
      </c>
      <c r="N169" s="14">
        <f t="shared" si="78"/>
        <v>0</v>
      </c>
      <c r="O169" s="15" t="e">
        <f t="shared" si="79"/>
        <v>#VALUE!</v>
      </c>
      <c r="P169" s="15" t="e">
        <f t="shared" si="80"/>
        <v>#VALUE!</v>
      </c>
      <c r="Q169" s="17" t="e">
        <f>VLOOKUP($A169,'DATA PENGUKURAN GARDU'!$A:$BS,42,0)</f>
        <v>#N/A</v>
      </c>
      <c r="R169" s="18" t="e">
        <f t="shared" si="81"/>
        <v>#N/A</v>
      </c>
      <c r="S169" s="17" t="e">
        <f>VLOOKUP($A169,'DATA PENGUKURAN GARDU'!$A:$BS,44,0)</f>
        <v>#N/A</v>
      </c>
      <c r="T169" s="18" t="e">
        <f t="shared" si="82"/>
        <v>#N/A</v>
      </c>
      <c r="U169" s="17" t="e">
        <f>VLOOKUP($A169,'DATA PENGUKURAN GARDU'!$A:$BS,46,0)</f>
        <v>#N/A</v>
      </c>
      <c r="V169" s="18" t="e">
        <f t="shared" si="83"/>
        <v>#N/A</v>
      </c>
      <c r="W169" s="17" t="e">
        <f>VLOOKUP($A169,'DATA PENGUKURAN GARDU'!$A:$BS,48,0)</f>
        <v>#N/A</v>
      </c>
      <c r="X169" s="17" t="e">
        <f>VLOOKUP($A169,'DATA PENGUKURAN GARDU'!$A:$BS,53,0)</f>
        <v>#N/A</v>
      </c>
      <c r="Y169" s="17" t="e">
        <f>VLOOKUP($A169,'DATA PENGUKURAN GARDU'!$A:$BS,54,0)</f>
        <v>#N/A</v>
      </c>
      <c r="Z169" s="17" t="e">
        <f>VLOOKUP($A169,'DATA PENGUKURAN GARDU'!$A:$BS,55,0)</f>
        <v>#N/A</v>
      </c>
      <c r="AA169" s="20" t="e">
        <f>VLOOKUP($B169,'DATA PENGUKURAN GARDU'!$A:$BS,42,0)</f>
        <v>#N/A</v>
      </c>
      <c r="AB169" s="21" t="e">
        <f t="shared" si="84"/>
        <v>#N/A</v>
      </c>
      <c r="AC169" s="20" t="e">
        <f>VLOOKUP($B169,'DATA PENGUKURAN GARDU'!$A:$BS,44,0)</f>
        <v>#N/A</v>
      </c>
      <c r="AD169" s="21" t="e">
        <f t="shared" si="85"/>
        <v>#N/A</v>
      </c>
      <c r="AE169" s="20" t="e">
        <f>VLOOKUP($B169,'DATA PENGUKURAN GARDU'!$A:$BS,46,0)</f>
        <v>#N/A</v>
      </c>
      <c r="AF169" s="21" t="e">
        <f t="shared" si="86"/>
        <v>#N/A</v>
      </c>
      <c r="AG169" s="20" t="e">
        <f>VLOOKUP($B169,'DATA PENGUKURAN GARDU'!$A:$BS,46,0)</f>
        <v>#N/A</v>
      </c>
      <c r="AH169" s="20" t="e">
        <f>VLOOKUP($B169,'DATA PENGUKURAN GARDU'!$A:$BS,53,0)</f>
        <v>#N/A</v>
      </c>
      <c r="AI169" s="20" t="e">
        <f>VLOOKUP($B169,'DATA PENGUKURAN GARDU'!$A:$BS,54,0)</f>
        <v>#N/A</v>
      </c>
      <c r="AJ169" s="17" t="e">
        <f>VLOOKUP($C169,'DATA PENGUKURAN GARDU'!$A:$BS,42,0)</f>
        <v>#N/A</v>
      </c>
      <c r="AK169" s="23" t="e">
        <f t="shared" si="87"/>
        <v>#N/A</v>
      </c>
      <c r="AL169" s="17" t="e">
        <f>VLOOKUP($C169,'DATA PENGUKURAN GARDU'!$A:$BS,44,0)</f>
        <v>#N/A</v>
      </c>
      <c r="AM169" s="23" t="e">
        <f t="shared" si="88"/>
        <v>#N/A</v>
      </c>
      <c r="AN169" s="17" t="e">
        <f>VLOOKUP($C169,'DATA PENGUKURAN GARDU'!$A:$BS,46,0)</f>
        <v>#N/A</v>
      </c>
      <c r="AO169" s="23" t="e">
        <f t="shared" si="89"/>
        <v>#N/A</v>
      </c>
      <c r="AP169" s="17" t="e">
        <f>VLOOKUP($C169,'DATA PENGUKURAN GARDU'!$A:$BS,46,0)</f>
        <v>#N/A</v>
      </c>
      <c r="AQ169" s="17" t="e">
        <f>VLOOKUP($C169,'DATA PENGUKURAN GARDU'!$A:$BS,53,0)</f>
        <v>#N/A</v>
      </c>
      <c r="AR169" s="17" t="e">
        <f>VLOOKUP($C169,'DATA PENGUKURAN GARDU'!$A:$BS,54,0)</f>
        <v>#N/A</v>
      </c>
      <c r="AS169" s="20" t="e">
        <f>VLOOKUP($D169,'DATA PENGUKURAN GARDU'!$A:$BS,42,0)</f>
        <v>#N/A</v>
      </c>
      <c r="AT169" s="21" t="e">
        <f t="shared" si="90"/>
        <v>#N/A</v>
      </c>
      <c r="AU169" s="20" t="e">
        <f>VLOOKUP($D169,'DATA PENGUKURAN GARDU'!$A:$BS,44,0)</f>
        <v>#N/A</v>
      </c>
      <c r="AV169" s="21" t="e">
        <f t="shared" si="91"/>
        <v>#N/A</v>
      </c>
      <c r="AW169" s="20" t="e">
        <f>VLOOKUP($D169,'DATA PENGUKURAN GARDU'!$A:$BS,46,0)</f>
        <v>#N/A</v>
      </c>
      <c r="AX169" s="21" t="e">
        <f t="shared" si="92"/>
        <v>#N/A</v>
      </c>
      <c r="AY169" s="20" t="e">
        <f>VLOOKUP($D169,'DATA PENGUKURAN GARDU'!$A:$BS,46,0)</f>
        <v>#N/A</v>
      </c>
      <c r="AZ169" s="20" t="e">
        <f>VLOOKUP($D169,'DATA PENGUKURAN GARDU'!$A:$BS,53,0)</f>
        <v>#N/A</v>
      </c>
      <c r="BA169" s="20" t="e">
        <f>VLOOKUP($D169,'DATA PENGUKURAN GARDU'!$A:$BS,54,0)</f>
        <v>#N/A</v>
      </c>
      <c r="BB169" s="17" t="e">
        <f>VLOOKUP($E169,'DATA PENGUKURAN GARDU'!$A:$BS,42,0)</f>
        <v>#N/A</v>
      </c>
      <c r="BC169" s="23" t="e">
        <f t="shared" si="93"/>
        <v>#N/A</v>
      </c>
      <c r="BD169" s="17" t="e">
        <f>VLOOKUP($E169,'DATA PENGUKURAN GARDU'!$A:$BS,44,0)</f>
        <v>#N/A</v>
      </c>
      <c r="BE169" s="23" t="e">
        <f t="shared" si="94"/>
        <v>#N/A</v>
      </c>
      <c r="BF169" s="17" t="e">
        <f>VLOOKUP($E169,'DATA PENGUKURAN GARDU'!$A:$BS,46,0)</f>
        <v>#N/A</v>
      </c>
      <c r="BG169" s="23" t="e">
        <f t="shared" si="95"/>
        <v>#N/A</v>
      </c>
      <c r="BH169" s="17" t="e">
        <f>VLOOKUP($E169,'DATA PENGUKURAN GARDU'!$A:$BS,46,0)</f>
        <v>#N/A</v>
      </c>
      <c r="BI169" s="17" t="e">
        <f>VLOOKUP($E169,'DATA PENGUKURAN GARDU'!$A:$BS,53,0)</f>
        <v>#N/A</v>
      </c>
      <c r="BJ169" s="17" t="e">
        <f>VLOOKUP($E169,'DATA PENGUKURAN GARDU'!$A:$BS,54,0)</f>
        <v>#N/A</v>
      </c>
      <c r="BK169" s="20" t="e">
        <f t="shared" si="96"/>
        <v>#N/A</v>
      </c>
      <c r="BL169" s="20" t="e">
        <f t="shared" si="97"/>
        <v>#N/A</v>
      </c>
      <c r="BM169" s="20" t="e">
        <f t="shared" si="98"/>
        <v>#N/A</v>
      </c>
      <c r="BN169" s="25" t="e">
        <f t="shared" si="99"/>
        <v>#N/A</v>
      </c>
      <c r="BO169" s="26" t="str">
        <f t="shared" si="100"/>
        <v>0</v>
      </c>
      <c r="BP169" s="21" t="e">
        <f t="shared" si="101"/>
        <v>#VALUE!</v>
      </c>
      <c r="BQ169" s="20" t="e">
        <f t="shared" si="102"/>
        <v>#N/A</v>
      </c>
      <c r="BR169" s="20" t="e">
        <v>#N/A</v>
      </c>
      <c r="BS169" s="9" t="e">
        <v>#N/A</v>
      </c>
      <c r="BT169" s="2" t="e">
        <f t="shared" si="103"/>
        <v>#VALUE!</v>
      </c>
      <c r="BU169" s="2" t="e">
        <f t="shared" si="71"/>
        <v>#N/A</v>
      </c>
      <c r="BV169" s="2" t="e">
        <f t="shared" si="72"/>
        <v>#N/A</v>
      </c>
    </row>
    <row r="170" s="2" customFormat="1" ht="22.95" customHeight="1" spans="1:74">
      <c r="A170" s="9" t="str">
        <f t="shared" si="73"/>
        <v>KMO 96Induk</v>
      </c>
      <c r="B170" s="9" t="str">
        <f t="shared" si="74"/>
        <v>KMO 96jurusan 1</v>
      </c>
      <c r="C170" s="9" t="str">
        <f t="shared" si="75"/>
        <v>KMO 96jurusan 2</v>
      </c>
      <c r="D170" s="9" t="str">
        <f t="shared" si="76"/>
        <v>KMO 96jurusan 3</v>
      </c>
      <c r="E170" s="9" t="str">
        <f t="shared" si="77"/>
        <v>KMO 96jurusan 4</v>
      </c>
      <c r="F170" s="10" t="s">
        <v>159</v>
      </c>
      <c r="G170" s="10" t="s">
        <v>8</v>
      </c>
      <c r="H170" s="10" t="s">
        <v>247</v>
      </c>
      <c r="I170" s="10">
        <v>0.727821</v>
      </c>
      <c r="J170" s="10">
        <v>124.449811</v>
      </c>
      <c r="K170" s="10" t="s">
        <v>7465</v>
      </c>
      <c r="L170" s="10" t="s">
        <v>7465</v>
      </c>
      <c r="M170" s="10" t="s">
        <v>7465</v>
      </c>
      <c r="N170" s="14">
        <f t="shared" si="78"/>
        <v>0</v>
      </c>
      <c r="O170" s="15" t="e">
        <f t="shared" si="79"/>
        <v>#VALUE!</v>
      </c>
      <c r="P170" s="15" t="e">
        <f t="shared" si="80"/>
        <v>#VALUE!</v>
      </c>
      <c r="Q170" s="17" t="e">
        <f>VLOOKUP($A170,'DATA PENGUKURAN GARDU'!$A:$BS,42,0)</f>
        <v>#N/A</v>
      </c>
      <c r="R170" s="18" t="e">
        <f t="shared" si="81"/>
        <v>#N/A</v>
      </c>
      <c r="S170" s="17" t="e">
        <f>VLOOKUP($A170,'DATA PENGUKURAN GARDU'!$A:$BS,44,0)</f>
        <v>#N/A</v>
      </c>
      <c r="T170" s="18" t="e">
        <f t="shared" si="82"/>
        <v>#N/A</v>
      </c>
      <c r="U170" s="17" t="e">
        <f>VLOOKUP($A170,'DATA PENGUKURAN GARDU'!$A:$BS,46,0)</f>
        <v>#N/A</v>
      </c>
      <c r="V170" s="18" t="e">
        <f t="shared" si="83"/>
        <v>#N/A</v>
      </c>
      <c r="W170" s="17" t="e">
        <f>VLOOKUP($A170,'DATA PENGUKURAN GARDU'!$A:$BS,48,0)</f>
        <v>#N/A</v>
      </c>
      <c r="X170" s="17" t="e">
        <f>VLOOKUP($A170,'DATA PENGUKURAN GARDU'!$A:$BS,53,0)</f>
        <v>#N/A</v>
      </c>
      <c r="Y170" s="17" t="e">
        <f>VLOOKUP($A170,'DATA PENGUKURAN GARDU'!$A:$BS,54,0)</f>
        <v>#N/A</v>
      </c>
      <c r="Z170" s="17" t="e">
        <f>VLOOKUP($A170,'DATA PENGUKURAN GARDU'!$A:$BS,55,0)</f>
        <v>#N/A</v>
      </c>
      <c r="AA170" s="20" t="e">
        <f>VLOOKUP($B170,'DATA PENGUKURAN GARDU'!$A:$BS,42,0)</f>
        <v>#N/A</v>
      </c>
      <c r="AB170" s="21" t="e">
        <f t="shared" si="84"/>
        <v>#N/A</v>
      </c>
      <c r="AC170" s="20" t="e">
        <f>VLOOKUP($B170,'DATA PENGUKURAN GARDU'!$A:$BS,44,0)</f>
        <v>#N/A</v>
      </c>
      <c r="AD170" s="21" t="e">
        <f t="shared" si="85"/>
        <v>#N/A</v>
      </c>
      <c r="AE170" s="20" t="e">
        <f>VLOOKUP($B170,'DATA PENGUKURAN GARDU'!$A:$BS,46,0)</f>
        <v>#N/A</v>
      </c>
      <c r="AF170" s="21" t="e">
        <f t="shared" si="86"/>
        <v>#N/A</v>
      </c>
      <c r="AG170" s="20" t="e">
        <f>VLOOKUP($B170,'DATA PENGUKURAN GARDU'!$A:$BS,46,0)</f>
        <v>#N/A</v>
      </c>
      <c r="AH170" s="20" t="e">
        <f>VLOOKUP($B170,'DATA PENGUKURAN GARDU'!$A:$BS,53,0)</f>
        <v>#N/A</v>
      </c>
      <c r="AI170" s="20" t="e">
        <f>VLOOKUP($B170,'DATA PENGUKURAN GARDU'!$A:$BS,54,0)</f>
        <v>#N/A</v>
      </c>
      <c r="AJ170" s="17" t="e">
        <f>VLOOKUP($C170,'DATA PENGUKURAN GARDU'!$A:$BS,42,0)</f>
        <v>#N/A</v>
      </c>
      <c r="AK170" s="23" t="e">
        <f t="shared" si="87"/>
        <v>#N/A</v>
      </c>
      <c r="AL170" s="17" t="e">
        <f>VLOOKUP($C170,'DATA PENGUKURAN GARDU'!$A:$BS,44,0)</f>
        <v>#N/A</v>
      </c>
      <c r="AM170" s="23" t="e">
        <f t="shared" si="88"/>
        <v>#N/A</v>
      </c>
      <c r="AN170" s="17" t="e">
        <f>VLOOKUP($C170,'DATA PENGUKURAN GARDU'!$A:$BS,46,0)</f>
        <v>#N/A</v>
      </c>
      <c r="AO170" s="23" t="e">
        <f t="shared" si="89"/>
        <v>#N/A</v>
      </c>
      <c r="AP170" s="17" t="e">
        <f>VLOOKUP($C170,'DATA PENGUKURAN GARDU'!$A:$BS,46,0)</f>
        <v>#N/A</v>
      </c>
      <c r="AQ170" s="17" t="e">
        <f>VLOOKUP($C170,'DATA PENGUKURAN GARDU'!$A:$BS,53,0)</f>
        <v>#N/A</v>
      </c>
      <c r="AR170" s="17" t="e">
        <f>VLOOKUP($C170,'DATA PENGUKURAN GARDU'!$A:$BS,54,0)</f>
        <v>#N/A</v>
      </c>
      <c r="AS170" s="20" t="e">
        <f>VLOOKUP($D170,'DATA PENGUKURAN GARDU'!$A:$BS,42,0)</f>
        <v>#N/A</v>
      </c>
      <c r="AT170" s="21" t="e">
        <f t="shared" si="90"/>
        <v>#N/A</v>
      </c>
      <c r="AU170" s="20" t="e">
        <f>VLOOKUP($D170,'DATA PENGUKURAN GARDU'!$A:$BS,44,0)</f>
        <v>#N/A</v>
      </c>
      <c r="AV170" s="21" t="e">
        <f t="shared" si="91"/>
        <v>#N/A</v>
      </c>
      <c r="AW170" s="20" t="e">
        <f>VLOOKUP($D170,'DATA PENGUKURAN GARDU'!$A:$BS,46,0)</f>
        <v>#N/A</v>
      </c>
      <c r="AX170" s="21" t="e">
        <f t="shared" si="92"/>
        <v>#N/A</v>
      </c>
      <c r="AY170" s="20" t="e">
        <f>VLOOKUP($D170,'DATA PENGUKURAN GARDU'!$A:$BS,46,0)</f>
        <v>#N/A</v>
      </c>
      <c r="AZ170" s="20" t="e">
        <f>VLOOKUP($D170,'DATA PENGUKURAN GARDU'!$A:$BS,53,0)</f>
        <v>#N/A</v>
      </c>
      <c r="BA170" s="20" t="e">
        <f>VLOOKUP($D170,'DATA PENGUKURAN GARDU'!$A:$BS,54,0)</f>
        <v>#N/A</v>
      </c>
      <c r="BB170" s="17" t="e">
        <f>VLOOKUP($E170,'DATA PENGUKURAN GARDU'!$A:$BS,42,0)</f>
        <v>#N/A</v>
      </c>
      <c r="BC170" s="23" t="e">
        <f t="shared" si="93"/>
        <v>#N/A</v>
      </c>
      <c r="BD170" s="17" t="e">
        <f>VLOOKUP($E170,'DATA PENGUKURAN GARDU'!$A:$BS,44,0)</f>
        <v>#N/A</v>
      </c>
      <c r="BE170" s="23" t="e">
        <f t="shared" si="94"/>
        <v>#N/A</v>
      </c>
      <c r="BF170" s="17" t="e">
        <f>VLOOKUP($E170,'DATA PENGUKURAN GARDU'!$A:$BS,46,0)</f>
        <v>#N/A</v>
      </c>
      <c r="BG170" s="23" t="e">
        <f t="shared" si="95"/>
        <v>#N/A</v>
      </c>
      <c r="BH170" s="17" t="e">
        <f>VLOOKUP($E170,'DATA PENGUKURAN GARDU'!$A:$BS,46,0)</f>
        <v>#N/A</v>
      </c>
      <c r="BI170" s="17" t="e">
        <f>VLOOKUP($E170,'DATA PENGUKURAN GARDU'!$A:$BS,53,0)</f>
        <v>#N/A</v>
      </c>
      <c r="BJ170" s="17" t="e">
        <f>VLOOKUP($E170,'DATA PENGUKURAN GARDU'!$A:$BS,54,0)</f>
        <v>#N/A</v>
      </c>
      <c r="BK170" s="20" t="e">
        <f t="shared" si="96"/>
        <v>#N/A</v>
      </c>
      <c r="BL170" s="20" t="e">
        <f t="shared" si="97"/>
        <v>#N/A</v>
      </c>
      <c r="BM170" s="20" t="e">
        <f t="shared" si="98"/>
        <v>#N/A</v>
      </c>
      <c r="BN170" s="25" t="e">
        <f t="shared" si="99"/>
        <v>#N/A</v>
      </c>
      <c r="BO170" s="26" t="str">
        <f t="shared" si="100"/>
        <v>0</v>
      </c>
      <c r="BP170" s="21" t="e">
        <f t="shared" si="101"/>
        <v>#VALUE!</v>
      </c>
      <c r="BQ170" s="20" t="e">
        <f t="shared" si="102"/>
        <v>#N/A</v>
      </c>
      <c r="BR170" s="20" t="e">
        <v>#N/A</v>
      </c>
      <c r="BS170" s="9" t="e">
        <v>#N/A</v>
      </c>
      <c r="BT170" s="2" t="e">
        <f t="shared" si="103"/>
        <v>#VALUE!</v>
      </c>
      <c r="BU170" s="2" t="e">
        <f t="shared" si="71"/>
        <v>#N/A</v>
      </c>
      <c r="BV170" s="2" t="e">
        <f t="shared" si="72"/>
        <v>#N/A</v>
      </c>
    </row>
    <row r="171" s="2" customFormat="1" ht="22.95" customHeight="1" spans="1:74">
      <c r="A171" s="9" t="str">
        <f t="shared" si="73"/>
        <v>KMO 27Induk</v>
      </c>
      <c r="B171" s="9" t="str">
        <f t="shared" si="74"/>
        <v>KMO 27jurusan 1</v>
      </c>
      <c r="C171" s="9" t="str">
        <f t="shared" si="75"/>
        <v>KMO 27jurusan 2</v>
      </c>
      <c r="D171" s="9" t="str">
        <f t="shared" si="76"/>
        <v>KMO 27jurusan 3</v>
      </c>
      <c r="E171" s="9" t="str">
        <f t="shared" si="77"/>
        <v>KMO 27jurusan 4</v>
      </c>
      <c r="F171" s="10" t="s">
        <v>71</v>
      </c>
      <c r="G171" s="10" t="s">
        <v>8</v>
      </c>
      <c r="H171" s="10" t="s">
        <v>248</v>
      </c>
      <c r="I171" s="10">
        <v>0.707040012</v>
      </c>
      <c r="J171" s="10">
        <v>124.3890686035</v>
      </c>
      <c r="K171" s="10" t="s">
        <v>7465</v>
      </c>
      <c r="L171" s="10" t="s">
        <v>7465</v>
      </c>
      <c r="M171" s="10" t="s">
        <v>7465</v>
      </c>
      <c r="N171" s="14">
        <f t="shared" si="78"/>
        <v>0</v>
      </c>
      <c r="O171" s="15" t="e">
        <f t="shared" si="79"/>
        <v>#VALUE!</v>
      </c>
      <c r="P171" s="15" t="e">
        <f t="shared" si="80"/>
        <v>#VALUE!</v>
      </c>
      <c r="Q171" s="17" t="e">
        <f>VLOOKUP($A171,'DATA PENGUKURAN GARDU'!$A:$BS,42,0)</f>
        <v>#N/A</v>
      </c>
      <c r="R171" s="18" t="e">
        <f t="shared" si="81"/>
        <v>#N/A</v>
      </c>
      <c r="S171" s="17" t="e">
        <f>VLOOKUP($A171,'DATA PENGUKURAN GARDU'!$A:$BS,44,0)</f>
        <v>#N/A</v>
      </c>
      <c r="T171" s="18" t="e">
        <f t="shared" si="82"/>
        <v>#N/A</v>
      </c>
      <c r="U171" s="17" t="e">
        <f>VLOOKUP($A171,'DATA PENGUKURAN GARDU'!$A:$BS,46,0)</f>
        <v>#N/A</v>
      </c>
      <c r="V171" s="18" t="e">
        <f t="shared" si="83"/>
        <v>#N/A</v>
      </c>
      <c r="W171" s="17" t="e">
        <f>VLOOKUP($A171,'DATA PENGUKURAN GARDU'!$A:$BS,48,0)</f>
        <v>#N/A</v>
      </c>
      <c r="X171" s="17" t="e">
        <f>VLOOKUP($A171,'DATA PENGUKURAN GARDU'!$A:$BS,53,0)</f>
        <v>#N/A</v>
      </c>
      <c r="Y171" s="17" t="e">
        <f>VLOOKUP($A171,'DATA PENGUKURAN GARDU'!$A:$BS,54,0)</f>
        <v>#N/A</v>
      </c>
      <c r="Z171" s="17" t="e">
        <f>VLOOKUP($A171,'DATA PENGUKURAN GARDU'!$A:$BS,55,0)</f>
        <v>#N/A</v>
      </c>
      <c r="AA171" s="20" t="e">
        <f>VLOOKUP($B171,'DATA PENGUKURAN GARDU'!$A:$BS,42,0)</f>
        <v>#N/A</v>
      </c>
      <c r="AB171" s="21" t="e">
        <f t="shared" si="84"/>
        <v>#N/A</v>
      </c>
      <c r="AC171" s="20" t="e">
        <f>VLOOKUP($B171,'DATA PENGUKURAN GARDU'!$A:$BS,44,0)</f>
        <v>#N/A</v>
      </c>
      <c r="AD171" s="21" t="e">
        <f t="shared" si="85"/>
        <v>#N/A</v>
      </c>
      <c r="AE171" s="20" t="e">
        <f>VLOOKUP($B171,'DATA PENGUKURAN GARDU'!$A:$BS,46,0)</f>
        <v>#N/A</v>
      </c>
      <c r="AF171" s="21" t="e">
        <f t="shared" si="86"/>
        <v>#N/A</v>
      </c>
      <c r="AG171" s="20" t="e">
        <f>VLOOKUP($B171,'DATA PENGUKURAN GARDU'!$A:$BS,46,0)</f>
        <v>#N/A</v>
      </c>
      <c r="AH171" s="20" t="e">
        <f>VLOOKUP($B171,'DATA PENGUKURAN GARDU'!$A:$BS,53,0)</f>
        <v>#N/A</v>
      </c>
      <c r="AI171" s="20" t="e">
        <f>VLOOKUP($B171,'DATA PENGUKURAN GARDU'!$A:$BS,54,0)</f>
        <v>#N/A</v>
      </c>
      <c r="AJ171" s="17" t="e">
        <f>VLOOKUP($C171,'DATA PENGUKURAN GARDU'!$A:$BS,42,0)</f>
        <v>#N/A</v>
      </c>
      <c r="AK171" s="23" t="e">
        <f t="shared" si="87"/>
        <v>#N/A</v>
      </c>
      <c r="AL171" s="17" t="e">
        <f>VLOOKUP($C171,'DATA PENGUKURAN GARDU'!$A:$BS,44,0)</f>
        <v>#N/A</v>
      </c>
      <c r="AM171" s="23" t="e">
        <f t="shared" si="88"/>
        <v>#N/A</v>
      </c>
      <c r="AN171" s="17" t="e">
        <f>VLOOKUP($C171,'DATA PENGUKURAN GARDU'!$A:$BS,46,0)</f>
        <v>#N/A</v>
      </c>
      <c r="AO171" s="23" t="e">
        <f t="shared" si="89"/>
        <v>#N/A</v>
      </c>
      <c r="AP171" s="17" t="e">
        <f>VLOOKUP($C171,'DATA PENGUKURAN GARDU'!$A:$BS,46,0)</f>
        <v>#N/A</v>
      </c>
      <c r="AQ171" s="17" t="e">
        <f>VLOOKUP($C171,'DATA PENGUKURAN GARDU'!$A:$BS,53,0)</f>
        <v>#N/A</v>
      </c>
      <c r="AR171" s="17" t="e">
        <f>VLOOKUP($C171,'DATA PENGUKURAN GARDU'!$A:$BS,54,0)</f>
        <v>#N/A</v>
      </c>
      <c r="AS171" s="20" t="e">
        <f>VLOOKUP($D171,'DATA PENGUKURAN GARDU'!$A:$BS,42,0)</f>
        <v>#N/A</v>
      </c>
      <c r="AT171" s="21" t="e">
        <f t="shared" si="90"/>
        <v>#N/A</v>
      </c>
      <c r="AU171" s="20" t="e">
        <f>VLOOKUP($D171,'DATA PENGUKURAN GARDU'!$A:$BS,44,0)</f>
        <v>#N/A</v>
      </c>
      <c r="AV171" s="21" t="e">
        <f t="shared" si="91"/>
        <v>#N/A</v>
      </c>
      <c r="AW171" s="20" t="e">
        <f>VLOOKUP($D171,'DATA PENGUKURAN GARDU'!$A:$BS,46,0)</f>
        <v>#N/A</v>
      </c>
      <c r="AX171" s="21" t="e">
        <f t="shared" si="92"/>
        <v>#N/A</v>
      </c>
      <c r="AY171" s="20" t="e">
        <f>VLOOKUP($D171,'DATA PENGUKURAN GARDU'!$A:$BS,46,0)</f>
        <v>#N/A</v>
      </c>
      <c r="AZ171" s="20" t="e">
        <f>VLOOKUP($D171,'DATA PENGUKURAN GARDU'!$A:$BS,53,0)</f>
        <v>#N/A</v>
      </c>
      <c r="BA171" s="20" t="e">
        <f>VLOOKUP($D171,'DATA PENGUKURAN GARDU'!$A:$BS,54,0)</f>
        <v>#N/A</v>
      </c>
      <c r="BB171" s="17" t="e">
        <f>VLOOKUP($E171,'DATA PENGUKURAN GARDU'!$A:$BS,42,0)</f>
        <v>#N/A</v>
      </c>
      <c r="BC171" s="23" t="e">
        <f t="shared" si="93"/>
        <v>#N/A</v>
      </c>
      <c r="BD171" s="17" t="e">
        <f>VLOOKUP($E171,'DATA PENGUKURAN GARDU'!$A:$BS,44,0)</f>
        <v>#N/A</v>
      </c>
      <c r="BE171" s="23" t="e">
        <f t="shared" si="94"/>
        <v>#N/A</v>
      </c>
      <c r="BF171" s="17" t="e">
        <f>VLOOKUP($E171,'DATA PENGUKURAN GARDU'!$A:$BS,46,0)</f>
        <v>#N/A</v>
      </c>
      <c r="BG171" s="23" t="e">
        <f t="shared" si="95"/>
        <v>#N/A</v>
      </c>
      <c r="BH171" s="17" t="e">
        <f>VLOOKUP($E171,'DATA PENGUKURAN GARDU'!$A:$BS,46,0)</f>
        <v>#N/A</v>
      </c>
      <c r="BI171" s="17" t="e">
        <f>VLOOKUP($E171,'DATA PENGUKURAN GARDU'!$A:$BS,53,0)</f>
        <v>#N/A</v>
      </c>
      <c r="BJ171" s="17" t="e">
        <f>VLOOKUP($E171,'DATA PENGUKURAN GARDU'!$A:$BS,54,0)</f>
        <v>#N/A</v>
      </c>
      <c r="BK171" s="20" t="e">
        <f t="shared" si="96"/>
        <v>#N/A</v>
      </c>
      <c r="BL171" s="20" t="e">
        <f t="shared" si="97"/>
        <v>#N/A</v>
      </c>
      <c r="BM171" s="20" t="e">
        <f t="shared" si="98"/>
        <v>#N/A</v>
      </c>
      <c r="BN171" s="25" t="e">
        <f t="shared" si="99"/>
        <v>#N/A</v>
      </c>
      <c r="BO171" s="26" t="str">
        <f t="shared" si="100"/>
        <v>0</v>
      </c>
      <c r="BP171" s="21" t="e">
        <f t="shared" si="101"/>
        <v>#VALUE!</v>
      </c>
      <c r="BQ171" s="20" t="e">
        <f t="shared" si="102"/>
        <v>#N/A</v>
      </c>
      <c r="BR171" s="20" t="e">
        <v>#N/A</v>
      </c>
      <c r="BS171" s="9" t="e">
        <v>#N/A</v>
      </c>
      <c r="BT171" s="2" t="e">
        <f t="shared" si="103"/>
        <v>#VALUE!</v>
      </c>
      <c r="BU171" s="2" t="e">
        <f t="shared" si="71"/>
        <v>#N/A</v>
      </c>
      <c r="BV171" s="2" t="e">
        <f t="shared" si="72"/>
        <v>#N/A</v>
      </c>
    </row>
    <row r="172" s="2" customFormat="1" ht="22.95" customHeight="1" spans="1:74">
      <c r="A172" s="9" t="str">
        <f t="shared" si="73"/>
        <v>KMO 29Induk</v>
      </c>
      <c r="B172" s="9" t="str">
        <f t="shared" si="74"/>
        <v>KMO 29jurusan 1</v>
      </c>
      <c r="C172" s="9" t="str">
        <f t="shared" si="75"/>
        <v>KMO 29jurusan 2</v>
      </c>
      <c r="D172" s="9" t="str">
        <f t="shared" si="76"/>
        <v>KMO 29jurusan 3</v>
      </c>
      <c r="E172" s="9" t="str">
        <f t="shared" si="77"/>
        <v>KMO 29jurusan 4</v>
      </c>
      <c r="F172" s="10" t="s">
        <v>25</v>
      </c>
      <c r="G172" s="10" t="s">
        <v>8</v>
      </c>
      <c r="H172" s="10" t="s">
        <v>249</v>
      </c>
      <c r="I172" s="10">
        <v>0.705646992</v>
      </c>
      <c r="J172" s="10">
        <v>124.4002380371</v>
      </c>
      <c r="K172" s="10" t="s">
        <v>7465</v>
      </c>
      <c r="L172" s="10" t="s">
        <v>7465</v>
      </c>
      <c r="M172" s="10" t="s">
        <v>7465</v>
      </c>
      <c r="N172" s="14">
        <f t="shared" si="78"/>
        <v>0</v>
      </c>
      <c r="O172" s="15" t="e">
        <f t="shared" si="79"/>
        <v>#VALUE!</v>
      </c>
      <c r="P172" s="15" t="e">
        <f t="shared" si="80"/>
        <v>#VALUE!</v>
      </c>
      <c r="Q172" s="17" t="e">
        <f>VLOOKUP($A172,'DATA PENGUKURAN GARDU'!$A:$BS,42,0)</f>
        <v>#N/A</v>
      </c>
      <c r="R172" s="18" t="e">
        <f t="shared" si="81"/>
        <v>#N/A</v>
      </c>
      <c r="S172" s="17" t="e">
        <f>VLOOKUP($A172,'DATA PENGUKURAN GARDU'!$A:$BS,44,0)</f>
        <v>#N/A</v>
      </c>
      <c r="T172" s="18" t="e">
        <f t="shared" si="82"/>
        <v>#N/A</v>
      </c>
      <c r="U172" s="17" t="e">
        <f>VLOOKUP($A172,'DATA PENGUKURAN GARDU'!$A:$BS,46,0)</f>
        <v>#N/A</v>
      </c>
      <c r="V172" s="18" t="e">
        <f t="shared" si="83"/>
        <v>#N/A</v>
      </c>
      <c r="W172" s="17" t="e">
        <f>VLOOKUP($A172,'DATA PENGUKURAN GARDU'!$A:$BS,48,0)</f>
        <v>#N/A</v>
      </c>
      <c r="X172" s="17" t="e">
        <f>VLOOKUP($A172,'DATA PENGUKURAN GARDU'!$A:$BS,53,0)</f>
        <v>#N/A</v>
      </c>
      <c r="Y172" s="17" t="e">
        <f>VLOOKUP($A172,'DATA PENGUKURAN GARDU'!$A:$BS,54,0)</f>
        <v>#N/A</v>
      </c>
      <c r="Z172" s="17" t="e">
        <f>VLOOKUP($A172,'DATA PENGUKURAN GARDU'!$A:$BS,55,0)</f>
        <v>#N/A</v>
      </c>
      <c r="AA172" s="20" t="e">
        <f>VLOOKUP($B172,'DATA PENGUKURAN GARDU'!$A:$BS,42,0)</f>
        <v>#N/A</v>
      </c>
      <c r="AB172" s="21" t="e">
        <f t="shared" si="84"/>
        <v>#N/A</v>
      </c>
      <c r="AC172" s="20" t="e">
        <f>VLOOKUP($B172,'DATA PENGUKURAN GARDU'!$A:$BS,44,0)</f>
        <v>#N/A</v>
      </c>
      <c r="AD172" s="21" t="e">
        <f t="shared" si="85"/>
        <v>#N/A</v>
      </c>
      <c r="AE172" s="20" t="e">
        <f>VLOOKUP($B172,'DATA PENGUKURAN GARDU'!$A:$BS,46,0)</f>
        <v>#N/A</v>
      </c>
      <c r="AF172" s="21" t="e">
        <f t="shared" si="86"/>
        <v>#N/A</v>
      </c>
      <c r="AG172" s="20" t="e">
        <f>VLOOKUP($B172,'DATA PENGUKURAN GARDU'!$A:$BS,46,0)</f>
        <v>#N/A</v>
      </c>
      <c r="AH172" s="20" t="e">
        <f>VLOOKUP($B172,'DATA PENGUKURAN GARDU'!$A:$BS,53,0)</f>
        <v>#N/A</v>
      </c>
      <c r="AI172" s="20" t="e">
        <f>VLOOKUP($B172,'DATA PENGUKURAN GARDU'!$A:$BS,54,0)</f>
        <v>#N/A</v>
      </c>
      <c r="AJ172" s="17" t="e">
        <f>VLOOKUP($C172,'DATA PENGUKURAN GARDU'!$A:$BS,42,0)</f>
        <v>#N/A</v>
      </c>
      <c r="AK172" s="23" t="e">
        <f t="shared" si="87"/>
        <v>#N/A</v>
      </c>
      <c r="AL172" s="17" t="e">
        <f>VLOOKUP($C172,'DATA PENGUKURAN GARDU'!$A:$BS,44,0)</f>
        <v>#N/A</v>
      </c>
      <c r="AM172" s="23" t="e">
        <f t="shared" si="88"/>
        <v>#N/A</v>
      </c>
      <c r="AN172" s="17" t="e">
        <f>VLOOKUP($C172,'DATA PENGUKURAN GARDU'!$A:$BS,46,0)</f>
        <v>#N/A</v>
      </c>
      <c r="AO172" s="23" t="e">
        <f t="shared" si="89"/>
        <v>#N/A</v>
      </c>
      <c r="AP172" s="17" t="e">
        <f>VLOOKUP($C172,'DATA PENGUKURAN GARDU'!$A:$BS,46,0)</f>
        <v>#N/A</v>
      </c>
      <c r="AQ172" s="17" t="e">
        <f>VLOOKUP($C172,'DATA PENGUKURAN GARDU'!$A:$BS,53,0)</f>
        <v>#N/A</v>
      </c>
      <c r="AR172" s="17" t="e">
        <f>VLOOKUP($C172,'DATA PENGUKURAN GARDU'!$A:$BS,54,0)</f>
        <v>#N/A</v>
      </c>
      <c r="AS172" s="20" t="e">
        <f>VLOOKUP($D172,'DATA PENGUKURAN GARDU'!$A:$BS,42,0)</f>
        <v>#N/A</v>
      </c>
      <c r="AT172" s="21" t="e">
        <f t="shared" si="90"/>
        <v>#N/A</v>
      </c>
      <c r="AU172" s="20" t="e">
        <f>VLOOKUP($D172,'DATA PENGUKURAN GARDU'!$A:$BS,44,0)</f>
        <v>#N/A</v>
      </c>
      <c r="AV172" s="21" t="e">
        <f t="shared" si="91"/>
        <v>#N/A</v>
      </c>
      <c r="AW172" s="20" t="e">
        <f>VLOOKUP($D172,'DATA PENGUKURAN GARDU'!$A:$BS,46,0)</f>
        <v>#N/A</v>
      </c>
      <c r="AX172" s="21" t="e">
        <f t="shared" si="92"/>
        <v>#N/A</v>
      </c>
      <c r="AY172" s="20" t="e">
        <f>VLOOKUP($D172,'DATA PENGUKURAN GARDU'!$A:$BS,46,0)</f>
        <v>#N/A</v>
      </c>
      <c r="AZ172" s="20" t="e">
        <f>VLOOKUP($D172,'DATA PENGUKURAN GARDU'!$A:$BS,53,0)</f>
        <v>#N/A</v>
      </c>
      <c r="BA172" s="20" t="e">
        <f>VLOOKUP($D172,'DATA PENGUKURAN GARDU'!$A:$BS,54,0)</f>
        <v>#N/A</v>
      </c>
      <c r="BB172" s="17" t="e">
        <f>VLOOKUP($E172,'DATA PENGUKURAN GARDU'!$A:$BS,42,0)</f>
        <v>#N/A</v>
      </c>
      <c r="BC172" s="23" t="e">
        <f t="shared" si="93"/>
        <v>#N/A</v>
      </c>
      <c r="BD172" s="17" t="e">
        <f>VLOOKUP($E172,'DATA PENGUKURAN GARDU'!$A:$BS,44,0)</f>
        <v>#N/A</v>
      </c>
      <c r="BE172" s="23" t="e">
        <f t="shared" si="94"/>
        <v>#N/A</v>
      </c>
      <c r="BF172" s="17" t="e">
        <f>VLOOKUP($E172,'DATA PENGUKURAN GARDU'!$A:$BS,46,0)</f>
        <v>#N/A</v>
      </c>
      <c r="BG172" s="23" t="e">
        <f t="shared" si="95"/>
        <v>#N/A</v>
      </c>
      <c r="BH172" s="17" t="e">
        <f>VLOOKUP($E172,'DATA PENGUKURAN GARDU'!$A:$BS,46,0)</f>
        <v>#N/A</v>
      </c>
      <c r="BI172" s="17" t="e">
        <f>VLOOKUP($E172,'DATA PENGUKURAN GARDU'!$A:$BS,53,0)</f>
        <v>#N/A</v>
      </c>
      <c r="BJ172" s="17" t="e">
        <f>VLOOKUP($E172,'DATA PENGUKURAN GARDU'!$A:$BS,54,0)</f>
        <v>#N/A</v>
      </c>
      <c r="BK172" s="20" t="e">
        <f t="shared" si="96"/>
        <v>#N/A</v>
      </c>
      <c r="BL172" s="20" t="e">
        <f t="shared" si="97"/>
        <v>#N/A</v>
      </c>
      <c r="BM172" s="20" t="e">
        <f t="shared" si="98"/>
        <v>#N/A</v>
      </c>
      <c r="BN172" s="25" t="e">
        <f t="shared" si="99"/>
        <v>#N/A</v>
      </c>
      <c r="BO172" s="26" t="str">
        <f t="shared" si="100"/>
        <v>0</v>
      </c>
      <c r="BP172" s="21" t="e">
        <f t="shared" si="101"/>
        <v>#VALUE!</v>
      </c>
      <c r="BQ172" s="20" t="e">
        <f t="shared" si="102"/>
        <v>#N/A</v>
      </c>
      <c r="BR172" s="20" t="e">
        <v>#N/A</v>
      </c>
      <c r="BS172" s="9" t="e">
        <v>#N/A</v>
      </c>
      <c r="BT172" s="2" t="e">
        <f t="shared" si="103"/>
        <v>#VALUE!</v>
      </c>
      <c r="BU172" s="2" t="e">
        <f t="shared" si="71"/>
        <v>#N/A</v>
      </c>
      <c r="BV172" s="2" t="e">
        <f t="shared" si="72"/>
        <v>#N/A</v>
      </c>
    </row>
    <row r="173" s="2" customFormat="1" ht="22.95" customHeight="1" spans="1:74">
      <c r="A173" s="9" t="str">
        <f t="shared" si="73"/>
        <v>KMO 73Induk</v>
      </c>
      <c r="B173" s="9" t="str">
        <f t="shared" si="74"/>
        <v>KMO 73jurusan 1</v>
      </c>
      <c r="C173" s="9" t="str">
        <f t="shared" si="75"/>
        <v>KMO 73jurusan 2</v>
      </c>
      <c r="D173" s="9" t="str">
        <f t="shared" si="76"/>
        <v>KMO 73jurusan 3</v>
      </c>
      <c r="E173" s="9" t="str">
        <f t="shared" si="77"/>
        <v>KMO 73jurusan 4</v>
      </c>
      <c r="F173" s="10" t="s">
        <v>118</v>
      </c>
      <c r="G173" s="10" t="s">
        <v>8</v>
      </c>
      <c r="H173" s="10" t="s">
        <v>250</v>
      </c>
      <c r="I173" s="10">
        <v>0.528410017</v>
      </c>
      <c r="J173" s="10">
        <v>124.4771652222</v>
      </c>
      <c r="K173" s="10" t="s">
        <v>7465</v>
      </c>
      <c r="L173" s="10" t="s">
        <v>7465</v>
      </c>
      <c r="M173" s="10" t="s">
        <v>7465</v>
      </c>
      <c r="N173" s="14">
        <f t="shared" si="78"/>
        <v>0</v>
      </c>
      <c r="O173" s="15" t="e">
        <f t="shared" si="79"/>
        <v>#VALUE!</v>
      </c>
      <c r="P173" s="15" t="e">
        <f t="shared" si="80"/>
        <v>#VALUE!</v>
      </c>
      <c r="Q173" s="17" t="e">
        <f>VLOOKUP($A173,'DATA PENGUKURAN GARDU'!$A:$BS,42,0)</f>
        <v>#N/A</v>
      </c>
      <c r="R173" s="18" t="e">
        <f t="shared" si="81"/>
        <v>#N/A</v>
      </c>
      <c r="S173" s="17" t="e">
        <f>VLOOKUP($A173,'DATA PENGUKURAN GARDU'!$A:$BS,44,0)</f>
        <v>#N/A</v>
      </c>
      <c r="T173" s="18" t="e">
        <f t="shared" si="82"/>
        <v>#N/A</v>
      </c>
      <c r="U173" s="17" t="e">
        <f>VLOOKUP($A173,'DATA PENGUKURAN GARDU'!$A:$BS,46,0)</f>
        <v>#N/A</v>
      </c>
      <c r="V173" s="18" t="e">
        <f t="shared" si="83"/>
        <v>#N/A</v>
      </c>
      <c r="W173" s="17" t="e">
        <f>VLOOKUP($A173,'DATA PENGUKURAN GARDU'!$A:$BS,48,0)</f>
        <v>#N/A</v>
      </c>
      <c r="X173" s="17" t="e">
        <f>VLOOKUP($A173,'DATA PENGUKURAN GARDU'!$A:$BS,53,0)</f>
        <v>#N/A</v>
      </c>
      <c r="Y173" s="17" t="e">
        <f>VLOOKUP($A173,'DATA PENGUKURAN GARDU'!$A:$BS,54,0)</f>
        <v>#N/A</v>
      </c>
      <c r="Z173" s="17" t="e">
        <f>VLOOKUP($A173,'DATA PENGUKURAN GARDU'!$A:$BS,55,0)</f>
        <v>#N/A</v>
      </c>
      <c r="AA173" s="20" t="e">
        <f>VLOOKUP($B173,'DATA PENGUKURAN GARDU'!$A:$BS,42,0)</f>
        <v>#N/A</v>
      </c>
      <c r="AB173" s="21" t="e">
        <f t="shared" si="84"/>
        <v>#N/A</v>
      </c>
      <c r="AC173" s="20" t="e">
        <f>VLOOKUP($B173,'DATA PENGUKURAN GARDU'!$A:$BS,44,0)</f>
        <v>#N/A</v>
      </c>
      <c r="AD173" s="21" t="e">
        <f t="shared" si="85"/>
        <v>#N/A</v>
      </c>
      <c r="AE173" s="20" t="e">
        <f>VLOOKUP($B173,'DATA PENGUKURAN GARDU'!$A:$BS,46,0)</f>
        <v>#N/A</v>
      </c>
      <c r="AF173" s="21" t="e">
        <f t="shared" si="86"/>
        <v>#N/A</v>
      </c>
      <c r="AG173" s="20" t="e">
        <f>VLOOKUP($B173,'DATA PENGUKURAN GARDU'!$A:$BS,46,0)</f>
        <v>#N/A</v>
      </c>
      <c r="AH173" s="20" t="e">
        <f>VLOOKUP($B173,'DATA PENGUKURAN GARDU'!$A:$BS,53,0)</f>
        <v>#N/A</v>
      </c>
      <c r="AI173" s="20" t="e">
        <f>VLOOKUP($B173,'DATA PENGUKURAN GARDU'!$A:$BS,54,0)</f>
        <v>#N/A</v>
      </c>
      <c r="AJ173" s="17" t="e">
        <f>VLOOKUP($C173,'DATA PENGUKURAN GARDU'!$A:$BS,42,0)</f>
        <v>#N/A</v>
      </c>
      <c r="AK173" s="23" t="e">
        <f t="shared" si="87"/>
        <v>#N/A</v>
      </c>
      <c r="AL173" s="17" t="e">
        <f>VLOOKUP($C173,'DATA PENGUKURAN GARDU'!$A:$BS,44,0)</f>
        <v>#N/A</v>
      </c>
      <c r="AM173" s="23" t="e">
        <f t="shared" si="88"/>
        <v>#N/A</v>
      </c>
      <c r="AN173" s="17" t="e">
        <f>VLOOKUP($C173,'DATA PENGUKURAN GARDU'!$A:$BS,46,0)</f>
        <v>#N/A</v>
      </c>
      <c r="AO173" s="23" t="e">
        <f t="shared" si="89"/>
        <v>#N/A</v>
      </c>
      <c r="AP173" s="17" t="e">
        <f>VLOOKUP($C173,'DATA PENGUKURAN GARDU'!$A:$BS,46,0)</f>
        <v>#N/A</v>
      </c>
      <c r="AQ173" s="17" t="e">
        <f>VLOOKUP($C173,'DATA PENGUKURAN GARDU'!$A:$BS,53,0)</f>
        <v>#N/A</v>
      </c>
      <c r="AR173" s="17" t="e">
        <f>VLOOKUP($C173,'DATA PENGUKURAN GARDU'!$A:$BS,54,0)</f>
        <v>#N/A</v>
      </c>
      <c r="AS173" s="20" t="e">
        <f>VLOOKUP($D173,'DATA PENGUKURAN GARDU'!$A:$BS,42,0)</f>
        <v>#N/A</v>
      </c>
      <c r="AT173" s="21" t="e">
        <f t="shared" si="90"/>
        <v>#N/A</v>
      </c>
      <c r="AU173" s="20" t="e">
        <f>VLOOKUP($D173,'DATA PENGUKURAN GARDU'!$A:$BS,44,0)</f>
        <v>#N/A</v>
      </c>
      <c r="AV173" s="21" t="e">
        <f t="shared" si="91"/>
        <v>#N/A</v>
      </c>
      <c r="AW173" s="20" t="e">
        <f>VLOOKUP($D173,'DATA PENGUKURAN GARDU'!$A:$BS,46,0)</f>
        <v>#N/A</v>
      </c>
      <c r="AX173" s="21" t="e">
        <f t="shared" si="92"/>
        <v>#N/A</v>
      </c>
      <c r="AY173" s="20" t="e">
        <f>VLOOKUP($D173,'DATA PENGUKURAN GARDU'!$A:$BS,46,0)</f>
        <v>#N/A</v>
      </c>
      <c r="AZ173" s="20" t="e">
        <f>VLOOKUP($D173,'DATA PENGUKURAN GARDU'!$A:$BS,53,0)</f>
        <v>#N/A</v>
      </c>
      <c r="BA173" s="20" t="e">
        <f>VLOOKUP($D173,'DATA PENGUKURAN GARDU'!$A:$BS,54,0)</f>
        <v>#N/A</v>
      </c>
      <c r="BB173" s="17" t="e">
        <f>VLOOKUP($E173,'DATA PENGUKURAN GARDU'!$A:$BS,42,0)</f>
        <v>#N/A</v>
      </c>
      <c r="BC173" s="23" t="e">
        <f t="shared" si="93"/>
        <v>#N/A</v>
      </c>
      <c r="BD173" s="17" t="e">
        <f>VLOOKUP($E173,'DATA PENGUKURAN GARDU'!$A:$BS,44,0)</f>
        <v>#N/A</v>
      </c>
      <c r="BE173" s="23" t="e">
        <f t="shared" si="94"/>
        <v>#N/A</v>
      </c>
      <c r="BF173" s="17" t="e">
        <f>VLOOKUP($E173,'DATA PENGUKURAN GARDU'!$A:$BS,46,0)</f>
        <v>#N/A</v>
      </c>
      <c r="BG173" s="23" t="e">
        <f t="shared" si="95"/>
        <v>#N/A</v>
      </c>
      <c r="BH173" s="17" t="e">
        <f>VLOOKUP($E173,'DATA PENGUKURAN GARDU'!$A:$BS,46,0)</f>
        <v>#N/A</v>
      </c>
      <c r="BI173" s="17" t="e">
        <f>VLOOKUP($E173,'DATA PENGUKURAN GARDU'!$A:$BS,53,0)</f>
        <v>#N/A</v>
      </c>
      <c r="BJ173" s="17" t="e">
        <f>VLOOKUP($E173,'DATA PENGUKURAN GARDU'!$A:$BS,54,0)</f>
        <v>#N/A</v>
      </c>
      <c r="BK173" s="20" t="e">
        <f t="shared" si="96"/>
        <v>#N/A</v>
      </c>
      <c r="BL173" s="20" t="e">
        <f t="shared" si="97"/>
        <v>#N/A</v>
      </c>
      <c r="BM173" s="20" t="e">
        <f t="shared" si="98"/>
        <v>#N/A</v>
      </c>
      <c r="BN173" s="25" t="e">
        <f t="shared" si="99"/>
        <v>#N/A</v>
      </c>
      <c r="BO173" s="26" t="str">
        <f t="shared" si="100"/>
        <v>0</v>
      </c>
      <c r="BP173" s="21" t="e">
        <f t="shared" si="101"/>
        <v>#VALUE!</v>
      </c>
      <c r="BQ173" s="20" t="e">
        <f t="shared" si="102"/>
        <v>#N/A</v>
      </c>
      <c r="BR173" s="20" t="e">
        <v>#N/A</v>
      </c>
      <c r="BS173" s="9" t="e">
        <v>#N/A</v>
      </c>
      <c r="BT173" s="2" t="e">
        <f t="shared" si="103"/>
        <v>#VALUE!</v>
      </c>
      <c r="BU173" s="2" t="e">
        <f t="shared" si="71"/>
        <v>#N/A</v>
      </c>
      <c r="BV173" s="2" t="e">
        <f t="shared" si="72"/>
        <v>#N/A</v>
      </c>
    </row>
    <row r="174" s="2" customFormat="1" ht="22.95" customHeight="1" spans="1:74">
      <c r="A174" s="9" t="str">
        <f t="shared" si="73"/>
        <v>KMO 76Induk</v>
      </c>
      <c r="B174" s="9" t="str">
        <f t="shared" si="74"/>
        <v>KMO 76jurusan 1</v>
      </c>
      <c r="C174" s="9" t="str">
        <f t="shared" si="75"/>
        <v>KMO 76jurusan 2</v>
      </c>
      <c r="D174" s="9" t="str">
        <f t="shared" si="76"/>
        <v>KMO 76jurusan 3</v>
      </c>
      <c r="E174" s="9" t="str">
        <f t="shared" si="77"/>
        <v>KMO 76jurusan 4</v>
      </c>
      <c r="F174" s="10" t="s">
        <v>120</v>
      </c>
      <c r="G174" s="10" t="s">
        <v>8</v>
      </c>
      <c r="H174" s="10" t="s">
        <v>251</v>
      </c>
      <c r="I174" s="10">
        <v>0.487522006</v>
      </c>
      <c r="J174" s="10">
        <v>124.4910049438</v>
      </c>
      <c r="K174" s="10" t="s">
        <v>7465</v>
      </c>
      <c r="L174" s="10" t="s">
        <v>7465</v>
      </c>
      <c r="M174" s="10" t="s">
        <v>7465</v>
      </c>
      <c r="N174" s="14">
        <f t="shared" si="78"/>
        <v>0</v>
      </c>
      <c r="O174" s="15" t="e">
        <f t="shared" si="79"/>
        <v>#VALUE!</v>
      </c>
      <c r="P174" s="15" t="e">
        <f t="shared" si="80"/>
        <v>#VALUE!</v>
      </c>
      <c r="Q174" s="17" t="e">
        <f>VLOOKUP($A174,'DATA PENGUKURAN GARDU'!$A:$BS,42,0)</f>
        <v>#N/A</v>
      </c>
      <c r="R174" s="18" t="e">
        <f t="shared" si="81"/>
        <v>#N/A</v>
      </c>
      <c r="S174" s="17" t="e">
        <f>VLOOKUP($A174,'DATA PENGUKURAN GARDU'!$A:$BS,44,0)</f>
        <v>#N/A</v>
      </c>
      <c r="T174" s="18" t="e">
        <f t="shared" si="82"/>
        <v>#N/A</v>
      </c>
      <c r="U174" s="17" t="e">
        <f>VLOOKUP($A174,'DATA PENGUKURAN GARDU'!$A:$BS,46,0)</f>
        <v>#N/A</v>
      </c>
      <c r="V174" s="18" t="e">
        <f t="shared" si="83"/>
        <v>#N/A</v>
      </c>
      <c r="W174" s="17" t="e">
        <f>VLOOKUP($A174,'DATA PENGUKURAN GARDU'!$A:$BS,48,0)</f>
        <v>#N/A</v>
      </c>
      <c r="X174" s="17" t="e">
        <f>VLOOKUP($A174,'DATA PENGUKURAN GARDU'!$A:$BS,53,0)</f>
        <v>#N/A</v>
      </c>
      <c r="Y174" s="17" t="e">
        <f>VLOOKUP($A174,'DATA PENGUKURAN GARDU'!$A:$BS,54,0)</f>
        <v>#N/A</v>
      </c>
      <c r="Z174" s="17" t="e">
        <f>VLOOKUP($A174,'DATA PENGUKURAN GARDU'!$A:$BS,55,0)</f>
        <v>#N/A</v>
      </c>
      <c r="AA174" s="20" t="e">
        <f>VLOOKUP($B174,'DATA PENGUKURAN GARDU'!$A:$BS,42,0)</f>
        <v>#N/A</v>
      </c>
      <c r="AB174" s="21" t="e">
        <f t="shared" si="84"/>
        <v>#N/A</v>
      </c>
      <c r="AC174" s="20" t="e">
        <f>VLOOKUP($B174,'DATA PENGUKURAN GARDU'!$A:$BS,44,0)</f>
        <v>#N/A</v>
      </c>
      <c r="AD174" s="21" t="e">
        <f t="shared" si="85"/>
        <v>#N/A</v>
      </c>
      <c r="AE174" s="20" t="e">
        <f>VLOOKUP($B174,'DATA PENGUKURAN GARDU'!$A:$BS,46,0)</f>
        <v>#N/A</v>
      </c>
      <c r="AF174" s="21" t="e">
        <f t="shared" si="86"/>
        <v>#N/A</v>
      </c>
      <c r="AG174" s="20" t="e">
        <f>VLOOKUP($B174,'DATA PENGUKURAN GARDU'!$A:$BS,46,0)</f>
        <v>#N/A</v>
      </c>
      <c r="AH174" s="20" t="e">
        <f>VLOOKUP($B174,'DATA PENGUKURAN GARDU'!$A:$BS,53,0)</f>
        <v>#N/A</v>
      </c>
      <c r="AI174" s="20" t="e">
        <f>VLOOKUP($B174,'DATA PENGUKURAN GARDU'!$A:$BS,54,0)</f>
        <v>#N/A</v>
      </c>
      <c r="AJ174" s="17" t="e">
        <f>VLOOKUP($C174,'DATA PENGUKURAN GARDU'!$A:$BS,42,0)</f>
        <v>#N/A</v>
      </c>
      <c r="AK174" s="23" t="e">
        <f t="shared" si="87"/>
        <v>#N/A</v>
      </c>
      <c r="AL174" s="17" t="e">
        <f>VLOOKUP($C174,'DATA PENGUKURAN GARDU'!$A:$BS,44,0)</f>
        <v>#N/A</v>
      </c>
      <c r="AM174" s="23" t="e">
        <f t="shared" si="88"/>
        <v>#N/A</v>
      </c>
      <c r="AN174" s="17" t="e">
        <f>VLOOKUP($C174,'DATA PENGUKURAN GARDU'!$A:$BS,46,0)</f>
        <v>#N/A</v>
      </c>
      <c r="AO174" s="23" t="e">
        <f t="shared" si="89"/>
        <v>#N/A</v>
      </c>
      <c r="AP174" s="17" t="e">
        <f>VLOOKUP($C174,'DATA PENGUKURAN GARDU'!$A:$BS,46,0)</f>
        <v>#N/A</v>
      </c>
      <c r="AQ174" s="17" t="e">
        <f>VLOOKUP($C174,'DATA PENGUKURAN GARDU'!$A:$BS,53,0)</f>
        <v>#N/A</v>
      </c>
      <c r="AR174" s="17" t="e">
        <f>VLOOKUP($C174,'DATA PENGUKURAN GARDU'!$A:$BS,54,0)</f>
        <v>#N/A</v>
      </c>
      <c r="AS174" s="20" t="e">
        <f>VLOOKUP($D174,'DATA PENGUKURAN GARDU'!$A:$BS,42,0)</f>
        <v>#N/A</v>
      </c>
      <c r="AT174" s="21" t="e">
        <f t="shared" si="90"/>
        <v>#N/A</v>
      </c>
      <c r="AU174" s="20" t="e">
        <f>VLOOKUP($D174,'DATA PENGUKURAN GARDU'!$A:$BS,44,0)</f>
        <v>#N/A</v>
      </c>
      <c r="AV174" s="21" t="e">
        <f t="shared" si="91"/>
        <v>#N/A</v>
      </c>
      <c r="AW174" s="20" t="e">
        <f>VLOOKUP($D174,'DATA PENGUKURAN GARDU'!$A:$BS,46,0)</f>
        <v>#N/A</v>
      </c>
      <c r="AX174" s="21" t="e">
        <f t="shared" si="92"/>
        <v>#N/A</v>
      </c>
      <c r="AY174" s="20" t="e">
        <f>VLOOKUP($D174,'DATA PENGUKURAN GARDU'!$A:$BS,46,0)</f>
        <v>#N/A</v>
      </c>
      <c r="AZ174" s="20" t="e">
        <f>VLOOKUP($D174,'DATA PENGUKURAN GARDU'!$A:$BS,53,0)</f>
        <v>#N/A</v>
      </c>
      <c r="BA174" s="20" t="e">
        <f>VLOOKUP($D174,'DATA PENGUKURAN GARDU'!$A:$BS,54,0)</f>
        <v>#N/A</v>
      </c>
      <c r="BB174" s="17" t="e">
        <f>VLOOKUP($E174,'DATA PENGUKURAN GARDU'!$A:$BS,42,0)</f>
        <v>#N/A</v>
      </c>
      <c r="BC174" s="23" t="e">
        <f t="shared" si="93"/>
        <v>#N/A</v>
      </c>
      <c r="BD174" s="17" t="e">
        <f>VLOOKUP($E174,'DATA PENGUKURAN GARDU'!$A:$BS,44,0)</f>
        <v>#N/A</v>
      </c>
      <c r="BE174" s="23" t="e">
        <f t="shared" si="94"/>
        <v>#N/A</v>
      </c>
      <c r="BF174" s="17" t="e">
        <f>VLOOKUP($E174,'DATA PENGUKURAN GARDU'!$A:$BS,46,0)</f>
        <v>#N/A</v>
      </c>
      <c r="BG174" s="23" t="e">
        <f t="shared" si="95"/>
        <v>#N/A</v>
      </c>
      <c r="BH174" s="17" t="e">
        <f>VLOOKUP($E174,'DATA PENGUKURAN GARDU'!$A:$BS,46,0)</f>
        <v>#N/A</v>
      </c>
      <c r="BI174" s="17" t="e">
        <f>VLOOKUP($E174,'DATA PENGUKURAN GARDU'!$A:$BS,53,0)</f>
        <v>#N/A</v>
      </c>
      <c r="BJ174" s="17" t="e">
        <f>VLOOKUP($E174,'DATA PENGUKURAN GARDU'!$A:$BS,54,0)</f>
        <v>#N/A</v>
      </c>
      <c r="BK174" s="20" t="e">
        <f t="shared" si="96"/>
        <v>#N/A</v>
      </c>
      <c r="BL174" s="20" t="e">
        <f t="shared" si="97"/>
        <v>#N/A</v>
      </c>
      <c r="BM174" s="20" t="e">
        <f t="shared" si="98"/>
        <v>#N/A</v>
      </c>
      <c r="BN174" s="25" t="e">
        <f t="shared" si="99"/>
        <v>#N/A</v>
      </c>
      <c r="BO174" s="26" t="str">
        <f t="shared" si="100"/>
        <v>0</v>
      </c>
      <c r="BP174" s="21" t="e">
        <f t="shared" si="101"/>
        <v>#VALUE!</v>
      </c>
      <c r="BQ174" s="20" t="e">
        <f t="shared" si="102"/>
        <v>#N/A</v>
      </c>
      <c r="BR174" s="20" t="e">
        <v>#N/A</v>
      </c>
      <c r="BS174" s="9" t="e">
        <v>#N/A</v>
      </c>
      <c r="BT174" s="2" t="e">
        <f t="shared" si="103"/>
        <v>#VALUE!</v>
      </c>
      <c r="BU174" s="2" t="e">
        <f t="shared" si="71"/>
        <v>#N/A</v>
      </c>
      <c r="BV174" s="2" t="e">
        <f t="shared" si="72"/>
        <v>#N/A</v>
      </c>
    </row>
    <row r="175" s="2" customFormat="1" ht="22.95" customHeight="1" spans="1:74">
      <c r="A175" s="9" t="str">
        <f t="shared" si="73"/>
        <v>KMO 114Induk</v>
      </c>
      <c r="B175" s="9" t="str">
        <f t="shared" si="74"/>
        <v>KMO 114jurusan 1</v>
      </c>
      <c r="C175" s="9" t="str">
        <f t="shared" si="75"/>
        <v>KMO 114jurusan 2</v>
      </c>
      <c r="D175" s="9" t="str">
        <f t="shared" si="76"/>
        <v>KMO 114jurusan 3</v>
      </c>
      <c r="E175" s="9" t="str">
        <f t="shared" si="77"/>
        <v>KMO 114jurusan 4</v>
      </c>
      <c r="F175" s="10" t="s">
        <v>122</v>
      </c>
      <c r="G175" s="10" t="s">
        <v>39</v>
      </c>
      <c r="H175" s="10" t="s">
        <v>252</v>
      </c>
      <c r="I175" s="10">
        <v>0.787440002</v>
      </c>
      <c r="J175" s="10">
        <v>124.4709472656</v>
      </c>
      <c r="K175" s="10" t="s">
        <v>7465</v>
      </c>
      <c r="L175" s="10" t="s">
        <v>7465</v>
      </c>
      <c r="M175" s="10" t="s">
        <v>7465</v>
      </c>
      <c r="N175" s="14">
        <f t="shared" si="78"/>
        <v>0</v>
      </c>
      <c r="O175" s="15" t="e">
        <f t="shared" si="79"/>
        <v>#VALUE!</v>
      </c>
      <c r="P175" s="15" t="e">
        <f t="shared" si="80"/>
        <v>#VALUE!</v>
      </c>
      <c r="Q175" s="17" t="e">
        <f>VLOOKUP($A175,'DATA PENGUKURAN GARDU'!$A:$BS,42,0)</f>
        <v>#N/A</v>
      </c>
      <c r="R175" s="18" t="e">
        <f t="shared" si="81"/>
        <v>#N/A</v>
      </c>
      <c r="S175" s="17" t="e">
        <f>VLOOKUP($A175,'DATA PENGUKURAN GARDU'!$A:$BS,44,0)</f>
        <v>#N/A</v>
      </c>
      <c r="T175" s="18" t="e">
        <f t="shared" si="82"/>
        <v>#N/A</v>
      </c>
      <c r="U175" s="17" t="e">
        <f>VLOOKUP($A175,'DATA PENGUKURAN GARDU'!$A:$BS,46,0)</f>
        <v>#N/A</v>
      </c>
      <c r="V175" s="18" t="e">
        <f t="shared" si="83"/>
        <v>#N/A</v>
      </c>
      <c r="W175" s="17" t="e">
        <f>VLOOKUP($A175,'DATA PENGUKURAN GARDU'!$A:$BS,48,0)</f>
        <v>#N/A</v>
      </c>
      <c r="X175" s="17" t="e">
        <f>VLOOKUP($A175,'DATA PENGUKURAN GARDU'!$A:$BS,53,0)</f>
        <v>#N/A</v>
      </c>
      <c r="Y175" s="17" t="e">
        <f>VLOOKUP($A175,'DATA PENGUKURAN GARDU'!$A:$BS,54,0)</f>
        <v>#N/A</v>
      </c>
      <c r="Z175" s="17" t="e">
        <f>VLOOKUP($A175,'DATA PENGUKURAN GARDU'!$A:$BS,55,0)</f>
        <v>#N/A</v>
      </c>
      <c r="AA175" s="20" t="e">
        <f>VLOOKUP($B175,'DATA PENGUKURAN GARDU'!$A:$BS,42,0)</f>
        <v>#N/A</v>
      </c>
      <c r="AB175" s="21" t="e">
        <f t="shared" si="84"/>
        <v>#N/A</v>
      </c>
      <c r="AC175" s="20" t="e">
        <f>VLOOKUP($B175,'DATA PENGUKURAN GARDU'!$A:$BS,44,0)</f>
        <v>#N/A</v>
      </c>
      <c r="AD175" s="21" t="e">
        <f t="shared" si="85"/>
        <v>#N/A</v>
      </c>
      <c r="AE175" s="20" t="e">
        <f>VLOOKUP($B175,'DATA PENGUKURAN GARDU'!$A:$BS,46,0)</f>
        <v>#N/A</v>
      </c>
      <c r="AF175" s="21" t="e">
        <f t="shared" si="86"/>
        <v>#N/A</v>
      </c>
      <c r="AG175" s="20" t="e">
        <f>VLOOKUP($B175,'DATA PENGUKURAN GARDU'!$A:$BS,46,0)</f>
        <v>#N/A</v>
      </c>
      <c r="AH175" s="20" t="e">
        <f>VLOOKUP($B175,'DATA PENGUKURAN GARDU'!$A:$BS,53,0)</f>
        <v>#N/A</v>
      </c>
      <c r="AI175" s="20" t="e">
        <f>VLOOKUP($B175,'DATA PENGUKURAN GARDU'!$A:$BS,54,0)</f>
        <v>#N/A</v>
      </c>
      <c r="AJ175" s="17" t="e">
        <f>VLOOKUP($C175,'DATA PENGUKURAN GARDU'!$A:$BS,42,0)</f>
        <v>#N/A</v>
      </c>
      <c r="AK175" s="23" t="e">
        <f t="shared" si="87"/>
        <v>#N/A</v>
      </c>
      <c r="AL175" s="17" t="e">
        <f>VLOOKUP($C175,'DATA PENGUKURAN GARDU'!$A:$BS,44,0)</f>
        <v>#N/A</v>
      </c>
      <c r="AM175" s="23" t="e">
        <f t="shared" si="88"/>
        <v>#N/A</v>
      </c>
      <c r="AN175" s="17" t="e">
        <f>VLOOKUP($C175,'DATA PENGUKURAN GARDU'!$A:$BS,46,0)</f>
        <v>#N/A</v>
      </c>
      <c r="AO175" s="23" t="e">
        <f t="shared" si="89"/>
        <v>#N/A</v>
      </c>
      <c r="AP175" s="17" t="e">
        <f>VLOOKUP($C175,'DATA PENGUKURAN GARDU'!$A:$BS,46,0)</f>
        <v>#N/A</v>
      </c>
      <c r="AQ175" s="17" t="e">
        <f>VLOOKUP($C175,'DATA PENGUKURAN GARDU'!$A:$BS,53,0)</f>
        <v>#N/A</v>
      </c>
      <c r="AR175" s="17" t="e">
        <f>VLOOKUP($C175,'DATA PENGUKURAN GARDU'!$A:$BS,54,0)</f>
        <v>#N/A</v>
      </c>
      <c r="AS175" s="20" t="e">
        <f>VLOOKUP($D175,'DATA PENGUKURAN GARDU'!$A:$BS,42,0)</f>
        <v>#N/A</v>
      </c>
      <c r="AT175" s="21" t="e">
        <f t="shared" si="90"/>
        <v>#N/A</v>
      </c>
      <c r="AU175" s="20" t="e">
        <f>VLOOKUP($D175,'DATA PENGUKURAN GARDU'!$A:$BS,44,0)</f>
        <v>#N/A</v>
      </c>
      <c r="AV175" s="21" t="e">
        <f t="shared" si="91"/>
        <v>#N/A</v>
      </c>
      <c r="AW175" s="20" t="e">
        <f>VLOOKUP($D175,'DATA PENGUKURAN GARDU'!$A:$BS,46,0)</f>
        <v>#N/A</v>
      </c>
      <c r="AX175" s="21" t="e">
        <f t="shared" si="92"/>
        <v>#N/A</v>
      </c>
      <c r="AY175" s="20" t="e">
        <f>VLOOKUP($D175,'DATA PENGUKURAN GARDU'!$A:$BS,46,0)</f>
        <v>#N/A</v>
      </c>
      <c r="AZ175" s="20" t="e">
        <f>VLOOKUP($D175,'DATA PENGUKURAN GARDU'!$A:$BS,53,0)</f>
        <v>#N/A</v>
      </c>
      <c r="BA175" s="20" t="e">
        <f>VLOOKUP($D175,'DATA PENGUKURAN GARDU'!$A:$BS,54,0)</f>
        <v>#N/A</v>
      </c>
      <c r="BB175" s="17" t="e">
        <f>VLOOKUP($E175,'DATA PENGUKURAN GARDU'!$A:$BS,42,0)</f>
        <v>#N/A</v>
      </c>
      <c r="BC175" s="23" t="e">
        <f t="shared" si="93"/>
        <v>#N/A</v>
      </c>
      <c r="BD175" s="17" t="e">
        <f>VLOOKUP($E175,'DATA PENGUKURAN GARDU'!$A:$BS,44,0)</f>
        <v>#N/A</v>
      </c>
      <c r="BE175" s="23" t="e">
        <f t="shared" si="94"/>
        <v>#N/A</v>
      </c>
      <c r="BF175" s="17" t="e">
        <f>VLOOKUP($E175,'DATA PENGUKURAN GARDU'!$A:$BS,46,0)</f>
        <v>#N/A</v>
      </c>
      <c r="BG175" s="23" t="e">
        <f t="shared" si="95"/>
        <v>#N/A</v>
      </c>
      <c r="BH175" s="17" t="e">
        <f>VLOOKUP($E175,'DATA PENGUKURAN GARDU'!$A:$BS,46,0)</f>
        <v>#N/A</v>
      </c>
      <c r="BI175" s="17" t="e">
        <f>VLOOKUP($E175,'DATA PENGUKURAN GARDU'!$A:$BS,53,0)</f>
        <v>#N/A</v>
      </c>
      <c r="BJ175" s="17" t="e">
        <f>VLOOKUP($E175,'DATA PENGUKURAN GARDU'!$A:$BS,54,0)</f>
        <v>#N/A</v>
      </c>
      <c r="BK175" s="20" t="e">
        <f t="shared" si="96"/>
        <v>#N/A</v>
      </c>
      <c r="BL175" s="20" t="e">
        <f t="shared" si="97"/>
        <v>#N/A</v>
      </c>
      <c r="BM175" s="20" t="e">
        <f t="shared" si="98"/>
        <v>#N/A</v>
      </c>
      <c r="BN175" s="25" t="e">
        <f t="shared" si="99"/>
        <v>#N/A</v>
      </c>
      <c r="BO175" s="26" t="str">
        <f t="shared" si="100"/>
        <v>0</v>
      </c>
      <c r="BP175" s="21" t="e">
        <f t="shared" si="101"/>
        <v>#VALUE!</v>
      </c>
      <c r="BQ175" s="20" t="e">
        <f t="shared" si="102"/>
        <v>#N/A</v>
      </c>
      <c r="BR175" s="20" t="e">
        <v>#N/A</v>
      </c>
      <c r="BS175" s="9" t="e">
        <v>#N/A</v>
      </c>
      <c r="BT175" s="2" t="e">
        <f t="shared" si="103"/>
        <v>#VALUE!</v>
      </c>
      <c r="BU175" s="2" t="e">
        <f t="shared" si="71"/>
        <v>#N/A</v>
      </c>
      <c r="BV175" s="2" t="e">
        <f t="shared" si="72"/>
        <v>#N/A</v>
      </c>
    </row>
    <row r="176" s="2" customFormat="1" ht="22.95" customHeight="1" spans="1:74">
      <c r="A176" s="9" t="str">
        <f t="shared" si="73"/>
        <v>KMO 117Induk</v>
      </c>
      <c r="B176" s="9" t="str">
        <f t="shared" si="74"/>
        <v>KMO 117jurusan 1</v>
      </c>
      <c r="C176" s="9" t="str">
        <f t="shared" si="75"/>
        <v>KMO 117jurusan 2</v>
      </c>
      <c r="D176" s="9" t="str">
        <f t="shared" si="76"/>
        <v>KMO 117jurusan 3</v>
      </c>
      <c r="E176" s="9" t="str">
        <f t="shared" si="77"/>
        <v>KMO 117jurusan 4</v>
      </c>
      <c r="F176" s="10" t="s">
        <v>96</v>
      </c>
      <c r="G176" s="10" t="s">
        <v>39</v>
      </c>
      <c r="H176" s="10" t="s">
        <v>253</v>
      </c>
      <c r="I176" s="10">
        <v>0.785915971</v>
      </c>
      <c r="J176" s="10">
        <v>124.4541473389</v>
      </c>
      <c r="K176" s="10" t="s">
        <v>7465</v>
      </c>
      <c r="L176" s="10" t="s">
        <v>7465</v>
      </c>
      <c r="M176" s="10" t="s">
        <v>7465</v>
      </c>
      <c r="N176" s="14">
        <f t="shared" si="78"/>
        <v>0</v>
      </c>
      <c r="O176" s="15" t="e">
        <f t="shared" si="79"/>
        <v>#VALUE!</v>
      </c>
      <c r="P176" s="15" t="e">
        <f t="shared" si="80"/>
        <v>#VALUE!</v>
      </c>
      <c r="Q176" s="17" t="e">
        <f>VLOOKUP($A176,'DATA PENGUKURAN GARDU'!$A:$BS,42,0)</f>
        <v>#N/A</v>
      </c>
      <c r="R176" s="18" t="e">
        <f t="shared" si="81"/>
        <v>#N/A</v>
      </c>
      <c r="S176" s="17" t="e">
        <f>VLOOKUP($A176,'DATA PENGUKURAN GARDU'!$A:$BS,44,0)</f>
        <v>#N/A</v>
      </c>
      <c r="T176" s="18" t="e">
        <f t="shared" si="82"/>
        <v>#N/A</v>
      </c>
      <c r="U176" s="17" t="e">
        <f>VLOOKUP($A176,'DATA PENGUKURAN GARDU'!$A:$BS,46,0)</f>
        <v>#N/A</v>
      </c>
      <c r="V176" s="18" t="e">
        <f t="shared" si="83"/>
        <v>#N/A</v>
      </c>
      <c r="W176" s="17" t="e">
        <f>VLOOKUP($A176,'DATA PENGUKURAN GARDU'!$A:$BS,48,0)</f>
        <v>#N/A</v>
      </c>
      <c r="X176" s="17" t="e">
        <f>VLOOKUP($A176,'DATA PENGUKURAN GARDU'!$A:$BS,53,0)</f>
        <v>#N/A</v>
      </c>
      <c r="Y176" s="17" t="e">
        <f>VLOOKUP($A176,'DATA PENGUKURAN GARDU'!$A:$BS,54,0)</f>
        <v>#N/A</v>
      </c>
      <c r="Z176" s="17" t="e">
        <f>VLOOKUP($A176,'DATA PENGUKURAN GARDU'!$A:$BS,55,0)</f>
        <v>#N/A</v>
      </c>
      <c r="AA176" s="20" t="e">
        <f>VLOOKUP($B176,'DATA PENGUKURAN GARDU'!$A:$BS,42,0)</f>
        <v>#N/A</v>
      </c>
      <c r="AB176" s="21" t="e">
        <f t="shared" si="84"/>
        <v>#N/A</v>
      </c>
      <c r="AC176" s="20" t="e">
        <f>VLOOKUP($B176,'DATA PENGUKURAN GARDU'!$A:$BS,44,0)</f>
        <v>#N/A</v>
      </c>
      <c r="AD176" s="21" t="e">
        <f t="shared" si="85"/>
        <v>#N/A</v>
      </c>
      <c r="AE176" s="20" t="e">
        <f>VLOOKUP($B176,'DATA PENGUKURAN GARDU'!$A:$BS,46,0)</f>
        <v>#N/A</v>
      </c>
      <c r="AF176" s="21" t="e">
        <f t="shared" si="86"/>
        <v>#N/A</v>
      </c>
      <c r="AG176" s="20" t="e">
        <f>VLOOKUP($B176,'DATA PENGUKURAN GARDU'!$A:$BS,46,0)</f>
        <v>#N/A</v>
      </c>
      <c r="AH176" s="20" t="e">
        <f>VLOOKUP($B176,'DATA PENGUKURAN GARDU'!$A:$BS,53,0)</f>
        <v>#N/A</v>
      </c>
      <c r="AI176" s="20" t="e">
        <f>VLOOKUP($B176,'DATA PENGUKURAN GARDU'!$A:$BS,54,0)</f>
        <v>#N/A</v>
      </c>
      <c r="AJ176" s="17" t="e">
        <f>VLOOKUP($C176,'DATA PENGUKURAN GARDU'!$A:$BS,42,0)</f>
        <v>#N/A</v>
      </c>
      <c r="AK176" s="23" t="e">
        <f t="shared" si="87"/>
        <v>#N/A</v>
      </c>
      <c r="AL176" s="17" t="e">
        <f>VLOOKUP($C176,'DATA PENGUKURAN GARDU'!$A:$BS,44,0)</f>
        <v>#N/A</v>
      </c>
      <c r="AM176" s="23" t="e">
        <f t="shared" si="88"/>
        <v>#N/A</v>
      </c>
      <c r="AN176" s="17" t="e">
        <f>VLOOKUP($C176,'DATA PENGUKURAN GARDU'!$A:$BS,46,0)</f>
        <v>#N/A</v>
      </c>
      <c r="AO176" s="23" t="e">
        <f t="shared" si="89"/>
        <v>#N/A</v>
      </c>
      <c r="AP176" s="17" t="e">
        <f>VLOOKUP($C176,'DATA PENGUKURAN GARDU'!$A:$BS,46,0)</f>
        <v>#N/A</v>
      </c>
      <c r="AQ176" s="17" t="e">
        <f>VLOOKUP($C176,'DATA PENGUKURAN GARDU'!$A:$BS,53,0)</f>
        <v>#N/A</v>
      </c>
      <c r="AR176" s="17" t="e">
        <f>VLOOKUP($C176,'DATA PENGUKURAN GARDU'!$A:$BS,54,0)</f>
        <v>#N/A</v>
      </c>
      <c r="AS176" s="20" t="e">
        <f>VLOOKUP($D176,'DATA PENGUKURAN GARDU'!$A:$BS,42,0)</f>
        <v>#N/A</v>
      </c>
      <c r="AT176" s="21" t="e">
        <f t="shared" si="90"/>
        <v>#N/A</v>
      </c>
      <c r="AU176" s="20" t="e">
        <f>VLOOKUP($D176,'DATA PENGUKURAN GARDU'!$A:$BS,44,0)</f>
        <v>#N/A</v>
      </c>
      <c r="AV176" s="21" t="e">
        <f t="shared" si="91"/>
        <v>#N/A</v>
      </c>
      <c r="AW176" s="20" t="e">
        <f>VLOOKUP($D176,'DATA PENGUKURAN GARDU'!$A:$BS,46,0)</f>
        <v>#N/A</v>
      </c>
      <c r="AX176" s="21" t="e">
        <f t="shared" si="92"/>
        <v>#N/A</v>
      </c>
      <c r="AY176" s="20" t="e">
        <f>VLOOKUP($D176,'DATA PENGUKURAN GARDU'!$A:$BS,46,0)</f>
        <v>#N/A</v>
      </c>
      <c r="AZ176" s="20" t="e">
        <f>VLOOKUP($D176,'DATA PENGUKURAN GARDU'!$A:$BS,53,0)</f>
        <v>#N/A</v>
      </c>
      <c r="BA176" s="20" t="e">
        <f>VLOOKUP($D176,'DATA PENGUKURAN GARDU'!$A:$BS,54,0)</f>
        <v>#N/A</v>
      </c>
      <c r="BB176" s="17" t="e">
        <f>VLOOKUP($E176,'DATA PENGUKURAN GARDU'!$A:$BS,42,0)</f>
        <v>#N/A</v>
      </c>
      <c r="BC176" s="23" t="e">
        <f t="shared" si="93"/>
        <v>#N/A</v>
      </c>
      <c r="BD176" s="17" t="e">
        <f>VLOOKUP($E176,'DATA PENGUKURAN GARDU'!$A:$BS,44,0)</f>
        <v>#N/A</v>
      </c>
      <c r="BE176" s="23" t="e">
        <f t="shared" si="94"/>
        <v>#N/A</v>
      </c>
      <c r="BF176" s="17" t="e">
        <f>VLOOKUP($E176,'DATA PENGUKURAN GARDU'!$A:$BS,46,0)</f>
        <v>#N/A</v>
      </c>
      <c r="BG176" s="23" t="e">
        <f t="shared" si="95"/>
        <v>#N/A</v>
      </c>
      <c r="BH176" s="17" t="e">
        <f>VLOOKUP($E176,'DATA PENGUKURAN GARDU'!$A:$BS,46,0)</f>
        <v>#N/A</v>
      </c>
      <c r="BI176" s="17" t="e">
        <f>VLOOKUP($E176,'DATA PENGUKURAN GARDU'!$A:$BS,53,0)</f>
        <v>#N/A</v>
      </c>
      <c r="BJ176" s="17" t="e">
        <f>VLOOKUP($E176,'DATA PENGUKURAN GARDU'!$A:$BS,54,0)</f>
        <v>#N/A</v>
      </c>
      <c r="BK176" s="20" t="e">
        <f t="shared" si="96"/>
        <v>#N/A</v>
      </c>
      <c r="BL176" s="20" t="e">
        <f t="shared" si="97"/>
        <v>#N/A</v>
      </c>
      <c r="BM176" s="20" t="e">
        <f t="shared" si="98"/>
        <v>#N/A</v>
      </c>
      <c r="BN176" s="25" t="e">
        <f t="shared" si="99"/>
        <v>#N/A</v>
      </c>
      <c r="BO176" s="26" t="str">
        <f t="shared" si="100"/>
        <v>0</v>
      </c>
      <c r="BP176" s="21" t="e">
        <f t="shared" si="101"/>
        <v>#VALUE!</v>
      </c>
      <c r="BQ176" s="20" t="e">
        <f t="shared" si="102"/>
        <v>#N/A</v>
      </c>
      <c r="BR176" s="20" t="e">
        <v>#N/A</v>
      </c>
      <c r="BS176" s="9" t="e">
        <v>#N/A</v>
      </c>
      <c r="BT176" s="2" t="e">
        <f t="shared" si="103"/>
        <v>#VALUE!</v>
      </c>
      <c r="BU176" s="2" t="e">
        <f t="shared" si="71"/>
        <v>#N/A</v>
      </c>
      <c r="BV176" s="2" t="e">
        <f t="shared" si="72"/>
        <v>#N/A</v>
      </c>
    </row>
    <row r="177" s="2" customFormat="1" ht="22.95" customHeight="1" spans="1:74">
      <c r="A177" s="9" t="str">
        <f t="shared" si="73"/>
        <v>KMO 153Induk</v>
      </c>
      <c r="B177" s="9" t="str">
        <f t="shared" si="74"/>
        <v>KMO 153jurusan 1</v>
      </c>
      <c r="C177" s="9" t="str">
        <f t="shared" si="75"/>
        <v>KMO 153jurusan 2</v>
      </c>
      <c r="D177" s="9" t="str">
        <f t="shared" si="76"/>
        <v>KMO 153jurusan 3</v>
      </c>
      <c r="E177" s="9" t="str">
        <f t="shared" si="77"/>
        <v>KMO 153jurusan 4</v>
      </c>
      <c r="F177" s="10" t="s">
        <v>78</v>
      </c>
      <c r="G177" s="10" t="s">
        <v>8</v>
      </c>
      <c r="H177" s="10" t="s">
        <v>254</v>
      </c>
      <c r="I177" s="10">
        <v>0.683237016</v>
      </c>
      <c r="J177" s="10">
        <v>124.511756897</v>
      </c>
      <c r="K177" s="10" t="s">
        <v>7465</v>
      </c>
      <c r="L177" s="10" t="s">
        <v>7465</v>
      </c>
      <c r="M177" s="10" t="s">
        <v>7465</v>
      </c>
      <c r="N177" s="14">
        <f t="shared" si="78"/>
        <v>0</v>
      </c>
      <c r="O177" s="15" t="e">
        <f t="shared" si="79"/>
        <v>#VALUE!</v>
      </c>
      <c r="P177" s="15" t="e">
        <f t="shared" si="80"/>
        <v>#VALUE!</v>
      </c>
      <c r="Q177" s="17" t="e">
        <f>VLOOKUP($A177,'DATA PENGUKURAN GARDU'!$A:$BS,42,0)</f>
        <v>#N/A</v>
      </c>
      <c r="R177" s="18" t="e">
        <f t="shared" si="81"/>
        <v>#N/A</v>
      </c>
      <c r="S177" s="17" t="e">
        <f>VLOOKUP($A177,'DATA PENGUKURAN GARDU'!$A:$BS,44,0)</f>
        <v>#N/A</v>
      </c>
      <c r="T177" s="18" t="e">
        <f t="shared" si="82"/>
        <v>#N/A</v>
      </c>
      <c r="U177" s="17" t="e">
        <f>VLOOKUP($A177,'DATA PENGUKURAN GARDU'!$A:$BS,46,0)</f>
        <v>#N/A</v>
      </c>
      <c r="V177" s="18" t="e">
        <f t="shared" si="83"/>
        <v>#N/A</v>
      </c>
      <c r="W177" s="17" t="e">
        <f>VLOOKUP($A177,'DATA PENGUKURAN GARDU'!$A:$BS,48,0)</f>
        <v>#N/A</v>
      </c>
      <c r="X177" s="17" t="e">
        <f>VLOOKUP($A177,'DATA PENGUKURAN GARDU'!$A:$BS,53,0)</f>
        <v>#N/A</v>
      </c>
      <c r="Y177" s="17" t="e">
        <f>VLOOKUP($A177,'DATA PENGUKURAN GARDU'!$A:$BS,54,0)</f>
        <v>#N/A</v>
      </c>
      <c r="Z177" s="17" t="e">
        <f>VLOOKUP($A177,'DATA PENGUKURAN GARDU'!$A:$BS,55,0)</f>
        <v>#N/A</v>
      </c>
      <c r="AA177" s="20" t="e">
        <f>VLOOKUP($B177,'DATA PENGUKURAN GARDU'!$A:$BS,42,0)</f>
        <v>#N/A</v>
      </c>
      <c r="AB177" s="21" t="e">
        <f t="shared" si="84"/>
        <v>#N/A</v>
      </c>
      <c r="AC177" s="20" t="e">
        <f>VLOOKUP($B177,'DATA PENGUKURAN GARDU'!$A:$BS,44,0)</f>
        <v>#N/A</v>
      </c>
      <c r="AD177" s="21" t="e">
        <f t="shared" si="85"/>
        <v>#N/A</v>
      </c>
      <c r="AE177" s="20" t="e">
        <f>VLOOKUP($B177,'DATA PENGUKURAN GARDU'!$A:$BS,46,0)</f>
        <v>#N/A</v>
      </c>
      <c r="AF177" s="21" t="e">
        <f t="shared" si="86"/>
        <v>#N/A</v>
      </c>
      <c r="AG177" s="20" t="e">
        <f>VLOOKUP($B177,'DATA PENGUKURAN GARDU'!$A:$BS,46,0)</f>
        <v>#N/A</v>
      </c>
      <c r="AH177" s="20" t="e">
        <f>VLOOKUP($B177,'DATA PENGUKURAN GARDU'!$A:$BS,53,0)</f>
        <v>#N/A</v>
      </c>
      <c r="AI177" s="20" t="e">
        <f>VLOOKUP($B177,'DATA PENGUKURAN GARDU'!$A:$BS,54,0)</f>
        <v>#N/A</v>
      </c>
      <c r="AJ177" s="17" t="e">
        <f>VLOOKUP($C177,'DATA PENGUKURAN GARDU'!$A:$BS,42,0)</f>
        <v>#N/A</v>
      </c>
      <c r="AK177" s="23" t="e">
        <f t="shared" si="87"/>
        <v>#N/A</v>
      </c>
      <c r="AL177" s="17" t="e">
        <f>VLOOKUP($C177,'DATA PENGUKURAN GARDU'!$A:$BS,44,0)</f>
        <v>#N/A</v>
      </c>
      <c r="AM177" s="23" t="e">
        <f t="shared" si="88"/>
        <v>#N/A</v>
      </c>
      <c r="AN177" s="17" t="e">
        <f>VLOOKUP($C177,'DATA PENGUKURAN GARDU'!$A:$BS,46,0)</f>
        <v>#N/A</v>
      </c>
      <c r="AO177" s="23" t="e">
        <f t="shared" si="89"/>
        <v>#N/A</v>
      </c>
      <c r="AP177" s="17" t="e">
        <f>VLOOKUP($C177,'DATA PENGUKURAN GARDU'!$A:$BS,46,0)</f>
        <v>#N/A</v>
      </c>
      <c r="AQ177" s="17" t="e">
        <f>VLOOKUP($C177,'DATA PENGUKURAN GARDU'!$A:$BS,53,0)</f>
        <v>#N/A</v>
      </c>
      <c r="AR177" s="17" t="e">
        <f>VLOOKUP($C177,'DATA PENGUKURAN GARDU'!$A:$BS,54,0)</f>
        <v>#N/A</v>
      </c>
      <c r="AS177" s="20" t="e">
        <f>VLOOKUP($D177,'DATA PENGUKURAN GARDU'!$A:$BS,42,0)</f>
        <v>#N/A</v>
      </c>
      <c r="AT177" s="21" t="e">
        <f t="shared" si="90"/>
        <v>#N/A</v>
      </c>
      <c r="AU177" s="20" t="e">
        <f>VLOOKUP($D177,'DATA PENGUKURAN GARDU'!$A:$BS,44,0)</f>
        <v>#N/A</v>
      </c>
      <c r="AV177" s="21" t="e">
        <f t="shared" si="91"/>
        <v>#N/A</v>
      </c>
      <c r="AW177" s="20" t="e">
        <f>VLOOKUP($D177,'DATA PENGUKURAN GARDU'!$A:$BS,46,0)</f>
        <v>#N/A</v>
      </c>
      <c r="AX177" s="21" t="e">
        <f t="shared" si="92"/>
        <v>#N/A</v>
      </c>
      <c r="AY177" s="20" t="e">
        <f>VLOOKUP($D177,'DATA PENGUKURAN GARDU'!$A:$BS,46,0)</f>
        <v>#N/A</v>
      </c>
      <c r="AZ177" s="20" t="e">
        <f>VLOOKUP($D177,'DATA PENGUKURAN GARDU'!$A:$BS,53,0)</f>
        <v>#N/A</v>
      </c>
      <c r="BA177" s="20" t="e">
        <f>VLOOKUP($D177,'DATA PENGUKURAN GARDU'!$A:$BS,54,0)</f>
        <v>#N/A</v>
      </c>
      <c r="BB177" s="17" t="e">
        <f>VLOOKUP($E177,'DATA PENGUKURAN GARDU'!$A:$BS,42,0)</f>
        <v>#N/A</v>
      </c>
      <c r="BC177" s="23" t="e">
        <f t="shared" si="93"/>
        <v>#N/A</v>
      </c>
      <c r="BD177" s="17" t="e">
        <f>VLOOKUP($E177,'DATA PENGUKURAN GARDU'!$A:$BS,44,0)</f>
        <v>#N/A</v>
      </c>
      <c r="BE177" s="23" t="e">
        <f t="shared" si="94"/>
        <v>#N/A</v>
      </c>
      <c r="BF177" s="17" t="e">
        <f>VLOOKUP($E177,'DATA PENGUKURAN GARDU'!$A:$BS,46,0)</f>
        <v>#N/A</v>
      </c>
      <c r="BG177" s="23" t="e">
        <f t="shared" si="95"/>
        <v>#N/A</v>
      </c>
      <c r="BH177" s="17" t="e">
        <f>VLOOKUP($E177,'DATA PENGUKURAN GARDU'!$A:$BS,46,0)</f>
        <v>#N/A</v>
      </c>
      <c r="BI177" s="17" t="e">
        <f>VLOOKUP($E177,'DATA PENGUKURAN GARDU'!$A:$BS,53,0)</f>
        <v>#N/A</v>
      </c>
      <c r="BJ177" s="17" t="e">
        <f>VLOOKUP($E177,'DATA PENGUKURAN GARDU'!$A:$BS,54,0)</f>
        <v>#N/A</v>
      </c>
      <c r="BK177" s="20" t="e">
        <f t="shared" si="96"/>
        <v>#N/A</v>
      </c>
      <c r="BL177" s="20" t="e">
        <f t="shared" si="97"/>
        <v>#N/A</v>
      </c>
      <c r="BM177" s="20" t="e">
        <f t="shared" si="98"/>
        <v>#N/A</v>
      </c>
      <c r="BN177" s="25" t="e">
        <f t="shared" si="99"/>
        <v>#N/A</v>
      </c>
      <c r="BO177" s="26" t="str">
        <f t="shared" si="100"/>
        <v>0</v>
      </c>
      <c r="BP177" s="21" t="e">
        <f t="shared" si="101"/>
        <v>#VALUE!</v>
      </c>
      <c r="BQ177" s="20" t="e">
        <f t="shared" si="102"/>
        <v>#N/A</v>
      </c>
      <c r="BR177" s="20" t="e">
        <v>#N/A</v>
      </c>
      <c r="BS177" s="9" t="e">
        <v>#N/A</v>
      </c>
      <c r="BT177" s="2" t="e">
        <f t="shared" si="103"/>
        <v>#VALUE!</v>
      </c>
      <c r="BU177" s="2" t="e">
        <f t="shared" si="71"/>
        <v>#N/A</v>
      </c>
      <c r="BV177" s="2" t="e">
        <f t="shared" si="72"/>
        <v>#N/A</v>
      </c>
    </row>
    <row r="178" s="2" customFormat="1" ht="22.95" customHeight="1" spans="1:74">
      <c r="A178" s="9" t="str">
        <f t="shared" si="73"/>
        <v>L-105Induk</v>
      </c>
      <c r="B178" s="9" t="str">
        <f t="shared" si="74"/>
        <v>L-105jurusan 1</v>
      </c>
      <c r="C178" s="9" t="str">
        <f t="shared" si="75"/>
        <v>L-105jurusan 2</v>
      </c>
      <c r="D178" s="9" t="str">
        <f t="shared" si="76"/>
        <v>L-105jurusan 3</v>
      </c>
      <c r="E178" s="9" t="str">
        <f t="shared" si="77"/>
        <v>L-105jurusan 4</v>
      </c>
      <c r="F178" s="10" t="s">
        <v>105</v>
      </c>
      <c r="G178" s="10" t="s">
        <v>22</v>
      </c>
      <c r="H178" s="10" t="s">
        <v>255</v>
      </c>
      <c r="I178" s="10">
        <v>0.39224</v>
      </c>
      <c r="J178" s="10">
        <v>124.08798</v>
      </c>
      <c r="K178" s="10" t="s">
        <v>7465</v>
      </c>
      <c r="L178" s="10" t="s">
        <v>7465</v>
      </c>
      <c r="M178" s="10" t="s">
        <v>7465</v>
      </c>
      <c r="N178" s="14">
        <f t="shared" si="78"/>
        <v>0</v>
      </c>
      <c r="O178" s="15" t="e">
        <f t="shared" si="79"/>
        <v>#VALUE!</v>
      </c>
      <c r="P178" s="15" t="e">
        <f t="shared" si="80"/>
        <v>#VALUE!</v>
      </c>
      <c r="Q178" s="17" t="e">
        <f>VLOOKUP($A178,'DATA PENGUKURAN GARDU'!$A:$BS,42,0)</f>
        <v>#N/A</v>
      </c>
      <c r="R178" s="18" t="e">
        <f t="shared" si="81"/>
        <v>#N/A</v>
      </c>
      <c r="S178" s="17" t="e">
        <f>VLOOKUP($A178,'DATA PENGUKURAN GARDU'!$A:$BS,44,0)</f>
        <v>#N/A</v>
      </c>
      <c r="T178" s="18" t="e">
        <f t="shared" si="82"/>
        <v>#N/A</v>
      </c>
      <c r="U178" s="17" t="e">
        <f>VLOOKUP($A178,'DATA PENGUKURAN GARDU'!$A:$BS,46,0)</f>
        <v>#N/A</v>
      </c>
      <c r="V178" s="18" t="e">
        <f t="shared" si="83"/>
        <v>#N/A</v>
      </c>
      <c r="W178" s="17" t="e">
        <f>VLOOKUP($A178,'DATA PENGUKURAN GARDU'!$A:$BS,48,0)</f>
        <v>#N/A</v>
      </c>
      <c r="X178" s="17" t="e">
        <f>VLOOKUP($A178,'DATA PENGUKURAN GARDU'!$A:$BS,53,0)</f>
        <v>#N/A</v>
      </c>
      <c r="Y178" s="17" t="e">
        <f>VLOOKUP($A178,'DATA PENGUKURAN GARDU'!$A:$BS,54,0)</f>
        <v>#N/A</v>
      </c>
      <c r="Z178" s="17" t="e">
        <f>VLOOKUP($A178,'DATA PENGUKURAN GARDU'!$A:$BS,55,0)</f>
        <v>#N/A</v>
      </c>
      <c r="AA178" s="20" t="e">
        <f>VLOOKUP($B178,'DATA PENGUKURAN GARDU'!$A:$BS,42,0)</f>
        <v>#N/A</v>
      </c>
      <c r="AB178" s="21" t="e">
        <f t="shared" si="84"/>
        <v>#N/A</v>
      </c>
      <c r="AC178" s="20" t="e">
        <f>VLOOKUP($B178,'DATA PENGUKURAN GARDU'!$A:$BS,44,0)</f>
        <v>#N/A</v>
      </c>
      <c r="AD178" s="21" t="e">
        <f t="shared" si="85"/>
        <v>#N/A</v>
      </c>
      <c r="AE178" s="20" t="e">
        <f>VLOOKUP($B178,'DATA PENGUKURAN GARDU'!$A:$BS,46,0)</f>
        <v>#N/A</v>
      </c>
      <c r="AF178" s="21" t="e">
        <f t="shared" si="86"/>
        <v>#N/A</v>
      </c>
      <c r="AG178" s="20" t="e">
        <f>VLOOKUP($B178,'DATA PENGUKURAN GARDU'!$A:$BS,46,0)</f>
        <v>#N/A</v>
      </c>
      <c r="AH178" s="20" t="e">
        <f>VLOOKUP($B178,'DATA PENGUKURAN GARDU'!$A:$BS,53,0)</f>
        <v>#N/A</v>
      </c>
      <c r="AI178" s="20" t="e">
        <f>VLOOKUP($B178,'DATA PENGUKURAN GARDU'!$A:$BS,54,0)</f>
        <v>#N/A</v>
      </c>
      <c r="AJ178" s="17" t="e">
        <f>VLOOKUP($C178,'DATA PENGUKURAN GARDU'!$A:$BS,42,0)</f>
        <v>#N/A</v>
      </c>
      <c r="AK178" s="23" t="e">
        <f t="shared" si="87"/>
        <v>#N/A</v>
      </c>
      <c r="AL178" s="17" t="e">
        <f>VLOOKUP($C178,'DATA PENGUKURAN GARDU'!$A:$BS,44,0)</f>
        <v>#N/A</v>
      </c>
      <c r="AM178" s="23" t="e">
        <f t="shared" si="88"/>
        <v>#N/A</v>
      </c>
      <c r="AN178" s="17" t="e">
        <f>VLOOKUP($C178,'DATA PENGUKURAN GARDU'!$A:$BS,46,0)</f>
        <v>#N/A</v>
      </c>
      <c r="AO178" s="23" t="e">
        <f t="shared" si="89"/>
        <v>#N/A</v>
      </c>
      <c r="AP178" s="17" t="e">
        <f>VLOOKUP($C178,'DATA PENGUKURAN GARDU'!$A:$BS,46,0)</f>
        <v>#N/A</v>
      </c>
      <c r="AQ178" s="17" t="e">
        <f>VLOOKUP($C178,'DATA PENGUKURAN GARDU'!$A:$BS,53,0)</f>
        <v>#N/A</v>
      </c>
      <c r="AR178" s="17" t="e">
        <f>VLOOKUP($C178,'DATA PENGUKURAN GARDU'!$A:$BS,54,0)</f>
        <v>#N/A</v>
      </c>
      <c r="AS178" s="20" t="e">
        <f>VLOOKUP($D178,'DATA PENGUKURAN GARDU'!$A:$BS,42,0)</f>
        <v>#N/A</v>
      </c>
      <c r="AT178" s="21" t="e">
        <f t="shared" si="90"/>
        <v>#N/A</v>
      </c>
      <c r="AU178" s="20" t="e">
        <f>VLOOKUP($D178,'DATA PENGUKURAN GARDU'!$A:$BS,44,0)</f>
        <v>#N/A</v>
      </c>
      <c r="AV178" s="21" t="e">
        <f t="shared" si="91"/>
        <v>#N/A</v>
      </c>
      <c r="AW178" s="20" t="e">
        <f>VLOOKUP($D178,'DATA PENGUKURAN GARDU'!$A:$BS,46,0)</f>
        <v>#N/A</v>
      </c>
      <c r="AX178" s="21" t="e">
        <f t="shared" si="92"/>
        <v>#N/A</v>
      </c>
      <c r="AY178" s="20" t="e">
        <f>VLOOKUP($D178,'DATA PENGUKURAN GARDU'!$A:$BS,46,0)</f>
        <v>#N/A</v>
      </c>
      <c r="AZ178" s="20" t="e">
        <f>VLOOKUP($D178,'DATA PENGUKURAN GARDU'!$A:$BS,53,0)</f>
        <v>#N/A</v>
      </c>
      <c r="BA178" s="20" t="e">
        <f>VLOOKUP($D178,'DATA PENGUKURAN GARDU'!$A:$BS,54,0)</f>
        <v>#N/A</v>
      </c>
      <c r="BB178" s="17" t="e">
        <f>VLOOKUP($E178,'DATA PENGUKURAN GARDU'!$A:$BS,42,0)</f>
        <v>#N/A</v>
      </c>
      <c r="BC178" s="23" t="e">
        <f t="shared" si="93"/>
        <v>#N/A</v>
      </c>
      <c r="BD178" s="17" t="e">
        <f>VLOOKUP($E178,'DATA PENGUKURAN GARDU'!$A:$BS,44,0)</f>
        <v>#N/A</v>
      </c>
      <c r="BE178" s="23" t="e">
        <f t="shared" si="94"/>
        <v>#N/A</v>
      </c>
      <c r="BF178" s="17" t="e">
        <f>VLOOKUP($E178,'DATA PENGUKURAN GARDU'!$A:$BS,46,0)</f>
        <v>#N/A</v>
      </c>
      <c r="BG178" s="23" t="e">
        <f t="shared" si="95"/>
        <v>#N/A</v>
      </c>
      <c r="BH178" s="17" t="e">
        <f>VLOOKUP($E178,'DATA PENGUKURAN GARDU'!$A:$BS,46,0)</f>
        <v>#N/A</v>
      </c>
      <c r="BI178" s="17" t="e">
        <f>VLOOKUP($E178,'DATA PENGUKURAN GARDU'!$A:$BS,53,0)</f>
        <v>#N/A</v>
      </c>
      <c r="BJ178" s="17" t="e">
        <f>VLOOKUP($E178,'DATA PENGUKURAN GARDU'!$A:$BS,54,0)</f>
        <v>#N/A</v>
      </c>
      <c r="BK178" s="20" t="e">
        <f t="shared" si="96"/>
        <v>#N/A</v>
      </c>
      <c r="BL178" s="20" t="e">
        <f t="shared" si="97"/>
        <v>#N/A</v>
      </c>
      <c r="BM178" s="20" t="e">
        <f t="shared" si="98"/>
        <v>#N/A</v>
      </c>
      <c r="BN178" s="25" t="e">
        <f t="shared" si="99"/>
        <v>#N/A</v>
      </c>
      <c r="BO178" s="26" t="str">
        <f t="shared" si="100"/>
        <v>0</v>
      </c>
      <c r="BP178" s="21" t="e">
        <f t="shared" si="101"/>
        <v>#VALUE!</v>
      </c>
      <c r="BQ178" s="20" t="e">
        <f t="shared" si="102"/>
        <v>#N/A</v>
      </c>
      <c r="BR178" s="20" t="e">
        <v>#N/A</v>
      </c>
      <c r="BS178" s="9" t="e">
        <v>#N/A</v>
      </c>
      <c r="BT178" s="2" t="e">
        <f t="shared" si="103"/>
        <v>#VALUE!</v>
      </c>
      <c r="BU178" s="2" t="e">
        <f t="shared" si="71"/>
        <v>#N/A</v>
      </c>
      <c r="BV178" s="2" t="e">
        <f t="shared" si="72"/>
        <v>#N/A</v>
      </c>
    </row>
    <row r="179" s="2" customFormat="1" ht="22.95" customHeight="1" spans="1:74">
      <c r="A179" s="9" t="str">
        <f t="shared" si="73"/>
        <v>L-107Induk</v>
      </c>
      <c r="B179" s="9" t="str">
        <f t="shared" si="74"/>
        <v>L-107jurusan 1</v>
      </c>
      <c r="C179" s="9" t="str">
        <f t="shared" si="75"/>
        <v>L-107jurusan 2</v>
      </c>
      <c r="D179" s="9" t="str">
        <f t="shared" si="76"/>
        <v>L-107jurusan 3</v>
      </c>
      <c r="E179" s="9" t="str">
        <f t="shared" si="77"/>
        <v>L-107jurusan 4</v>
      </c>
      <c r="F179" s="10" t="s">
        <v>105</v>
      </c>
      <c r="G179" s="10" t="s">
        <v>22</v>
      </c>
      <c r="H179" s="10" t="s">
        <v>256</v>
      </c>
      <c r="I179" s="10">
        <v>0.39315</v>
      </c>
      <c r="J179" s="10">
        <v>124.09552</v>
      </c>
      <c r="K179" s="10" t="s">
        <v>7465</v>
      </c>
      <c r="L179" s="10" t="s">
        <v>7465</v>
      </c>
      <c r="M179" s="10" t="s">
        <v>7465</v>
      </c>
      <c r="N179" s="14">
        <f t="shared" si="78"/>
        <v>0</v>
      </c>
      <c r="O179" s="15" t="e">
        <f t="shared" si="79"/>
        <v>#VALUE!</v>
      </c>
      <c r="P179" s="15" t="e">
        <f t="shared" si="80"/>
        <v>#VALUE!</v>
      </c>
      <c r="Q179" s="17" t="e">
        <f>VLOOKUP($A179,'DATA PENGUKURAN GARDU'!$A:$BS,42,0)</f>
        <v>#N/A</v>
      </c>
      <c r="R179" s="18" t="e">
        <f t="shared" si="81"/>
        <v>#N/A</v>
      </c>
      <c r="S179" s="17" t="e">
        <f>VLOOKUP($A179,'DATA PENGUKURAN GARDU'!$A:$BS,44,0)</f>
        <v>#N/A</v>
      </c>
      <c r="T179" s="18" t="e">
        <f t="shared" si="82"/>
        <v>#N/A</v>
      </c>
      <c r="U179" s="17" t="e">
        <f>VLOOKUP($A179,'DATA PENGUKURAN GARDU'!$A:$BS,46,0)</f>
        <v>#N/A</v>
      </c>
      <c r="V179" s="18" t="e">
        <f t="shared" si="83"/>
        <v>#N/A</v>
      </c>
      <c r="W179" s="17" t="e">
        <f>VLOOKUP($A179,'DATA PENGUKURAN GARDU'!$A:$BS,48,0)</f>
        <v>#N/A</v>
      </c>
      <c r="X179" s="17" t="e">
        <f>VLOOKUP($A179,'DATA PENGUKURAN GARDU'!$A:$BS,53,0)</f>
        <v>#N/A</v>
      </c>
      <c r="Y179" s="17" t="e">
        <f>VLOOKUP($A179,'DATA PENGUKURAN GARDU'!$A:$BS,54,0)</f>
        <v>#N/A</v>
      </c>
      <c r="Z179" s="17" t="e">
        <f>VLOOKUP($A179,'DATA PENGUKURAN GARDU'!$A:$BS,55,0)</f>
        <v>#N/A</v>
      </c>
      <c r="AA179" s="20" t="e">
        <f>VLOOKUP($B179,'DATA PENGUKURAN GARDU'!$A:$BS,42,0)</f>
        <v>#N/A</v>
      </c>
      <c r="AB179" s="21" t="e">
        <f t="shared" si="84"/>
        <v>#N/A</v>
      </c>
      <c r="AC179" s="20" t="e">
        <f>VLOOKUP($B179,'DATA PENGUKURAN GARDU'!$A:$BS,44,0)</f>
        <v>#N/A</v>
      </c>
      <c r="AD179" s="21" t="e">
        <f t="shared" si="85"/>
        <v>#N/A</v>
      </c>
      <c r="AE179" s="20" t="e">
        <f>VLOOKUP($B179,'DATA PENGUKURAN GARDU'!$A:$BS,46,0)</f>
        <v>#N/A</v>
      </c>
      <c r="AF179" s="21" t="e">
        <f t="shared" si="86"/>
        <v>#N/A</v>
      </c>
      <c r="AG179" s="20" t="e">
        <f>VLOOKUP($B179,'DATA PENGUKURAN GARDU'!$A:$BS,46,0)</f>
        <v>#N/A</v>
      </c>
      <c r="AH179" s="20" t="e">
        <f>VLOOKUP($B179,'DATA PENGUKURAN GARDU'!$A:$BS,53,0)</f>
        <v>#N/A</v>
      </c>
      <c r="AI179" s="20" t="e">
        <f>VLOOKUP($B179,'DATA PENGUKURAN GARDU'!$A:$BS,54,0)</f>
        <v>#N/A</v>
      </c>
      <c r="AJ179" s="17" t="e">
        <f>VLOOKUP($C179,'DATA PENGUKURAN GARDU'!$A:$BS,42,0)</f>
        <v>#N/A</v>
      </c>
      <c r="AK179" s="23" t="e">
        <f t="shared" si="87"/>
        <v>#N/A</v>
      </c>
      <c r="AL179" s="17" t="e">
        <f>VLOOKUP($C179,'DATA PENGUKURAN GARDU'!$A:$BS,44,0)</f>
        <v>#N/A</v>
      </c>
      <c r="AM179" s="23" t="e">
        <f t="shared" si="88"/>
        <v>#N/A</v>
      </c>
      <c r="AN179" s="17" t="e">
        <f>VLOOKUP($C179,'DATA PENGUKURAN GARDU'!$A:$BS,46,0)</f>
        <v>#N/A</v>
      </c>
      <c r="AO179" s="23" t="e">
        <f t="shared" si="89"/>
        <v>#N/A</v>
      </c>
      <c r="AP179" s="17" t="e">
        <f>VLOOKUP($C179,'DATA PENGUKURAN GARDU'!$A:$BS,46,0)</f>
        <v>#N/A</v>
      </c>
      <c r="AQ179" s="17" t="e">
        <f>VLOOKUP($C179,'DATA PENGUKURAN GARDU'!$A:$BS,53,0)</f>
        <v>#N/A</v>
      </c>
      <c r="AR179" s="17" t="e">
        <f>VLOOKUP($C179,'DATA PENGUKURAN GARDU'!$A:$BS,54,0)</f>
        <v>#N/A</v>
      </c>
      <c r="AS179" s="20" t="e">
        <f>VLOOKUP($D179,'DATA PENGUKURAN GARDU'!$A:$BS,42,0)</f>
        <v>#N/A</v>
      </c>
      <c r="AT179" s="21" t="e">
        <f t="shared" si="90"/>
        <v>#N/A</v>
      </c>
      <c r="AU179" s="20" t="e">
        <f>VLOOKUP($D179,'DATA PENGUKURAN GARDU'!$A:$BS,44,0)</f>
        <v>#N/A</v>
      </c>
      <c r="AV179" s="21" t="e">
        <f t="shared" si="91"/>
        <v>#N/A</v>
      </c>
      <c r="AW179" s="20" t="e">
        <f>VLOOKUP($D179,'DATA PENGUKURAN GARDU'!$A:$BS,46,0)</f>
        <v>#N/A</v>
      </c>
      <c r="AX179" s="21" t="e">
        <f t="shared" si="92"/>
        <v>#N/A</v>
      </c>
      <c r="AY179" s="20" t="e">
        <f>VLOOKUP($D179,'DATA PENGUKURAN GARDU'!$A:$BS,46,0)</f>
        <v>#N/A</v>
      </c>
      <c r="AZ179" s="20" t="e">
        <f>VLOOKUP($D179,'DATA PENGUKURAN GARDU'!$A:$BS,53,0)</f>
        <v>#N/A</v>
      </c>
      <c r="BA179" s="20" t="e">
        <f>VLOOKUP($D179,'DATA PENGUKURAN GARDU'!$A:$BS,54,0)</f>
        <v>#N/A</v>
      </c>
      <c r="BB179" s="17" t="e">
        <f>VLOOKUP($E179,'DATA PENGUKURAN GARDU'!$A:$BS,42,0)</f>
        <v>#N/A</v>
      </c>
      <c r="BC179" s="23" t="e">
        <f t="shared" si="93"/>
        <v>#N/A</v>
      </c>
      <c r="BD179" s="17" t="e">
        <f>VLOOKUP($E179,'DATA PENGUKURAN GARDU'!$A:$BS,44,0)</f>
        <v>#N/A</v>
      </c>
      <c r="BE179" s="23" t="e">
        <f t="shared" si="94"/>
        <v>#N/A</v>
      </c>
      <c r="BF179" s="17" t="e">
        <f>VLOOKUP($E179,'DATA PENGUKURAN GARDU'!$A:$BS,46,0)</f>
        <v>#N/A</v>
      </c>
      <c r="BG179" s="23" t="e">
        <f t="shared" si="95"/>
        <v>#N/A</v>
      </c>
      <c r="BH179" s="17" t="e">
        <f>VLOOKUP($E179,'DATA PENGUKURAN GARDU'!$A:$BS,46,0)</f>
        <v>#N/A</v>
      </c>
      <c r="BI179" s="17" t="e">
        <f>VLOOKUP($E179,'DATA PENGUKURAN GARDU'!$A:$BS,53,0)</f>
        <v>#N/A</v>
      </c>
      <c r="BJ179" s="17" t="e">
        <f>VLOOKUP($E179,'DATA PENGUKURAN GARDU'!$A:$BS,54,0)</f>
        <v>#N/A</v>
      </c>
      <c r="BK179" s="20" t="e">
        <f t="shared" si="96"/>
        <v>#N/A</v>
      </c>
      <c r="BL179" s="20" t="e">
        <f t="shared" si="97"/>
        <v>#N/A</v>
      </c>
      <c r="BM179" s="20" t="e">
        <f t="shared" si="98"/>
        <v>#N/A</v>
      </c>
      <c r="BN179" s="25" t="e">
        <f t="shared" si="99"/>
        <v>#N/A</v>
      </c>
      <c r="BO179" s="26" t="str">
        <f t="shared" si="100"/>
        <v>0</v>
      </c>
      <c r="BP179" s="21" t="e">
        <f t="shared" si="101"/>
        <v>#VALUE!</v>
      </c>
      <c r="BQ179" s="20" t="e">
        <f t="shared" si="102"/>
        <v>#N/A</v>
      </c>
      <c r="BR179" s="20" t="e">
        <v>#N/A</v>
      </c>
      <c r="BS179" s="9" t="e">
        <v>#N/A</v>
      </c>
      <c r="BT179" s="2" t="e">
        <f t="shared" si="103"/>
        <v>#VALUE!</v>
      </c>
      <c r="BU179" s="2" t="e">
        <f t="shared" si="71"/>
        <v>#N/A</v>
      </c>
      <c r="BV179" s="2" t="e">
        <f t="shared" si="72"/>
        <v>#N/A</v>
      </c>
    </row>
    <row r="180" s="2" customFormat="1" ht="22.95" customHeight="1" spans="1:74">
      <c r="A180" s="9" t="str">
        <f t="shared" si="73"/>
        <v>L-128Induk</v>
      </c>
      <c r="B180" s="9" t="str">
        <f t="shared" si="74"/>
        <v>L-128jurusan 1</v>
      </c>
      <c r="C180" s="9" t="str">
        <f t="shared" si="75"/>
        <v>L-128jurusan 2</v>
      </c>
      <c r="D180" s="9" t="str">
        <f t="shared" si="76"/>
        <v>L-128jurusan 3</v>
      </c>
      <c r="E180" s="9" t="str">
        <f t="shared" si="77"/>
        <v>L-128jurusan 4</v>
      </c>
      <c r="F180" s="10" t="s">
        <v>108</v>
      </c>
      <c r="G180" s="10" t="s">
        <v>22</v>
      </c>
      <c r="H180" s="10" t="s">
        <v>257</v>
      </c>
      <c r="I180" s="10">
        <v>0.43027</v>
      </c>
      <c r="J180" s="10">
        <v>124.2641</v>
      </c>
      <c r="K180" s="10" t="s">
        <v>7465</v>
      </c>
      <c r="L180" s="10" t="s">
        <v>7465</v>
      </c>
      <c r="M180" s="10" t="s">
        <v>7465</v>
      </c>
      <c r="N180" s="14">
        <f t="shared" si="78"/>
        <v>0</v>
      </c>
      <c r="O180" s="15" t="e">
        <f t="shared" si="79"/>
        <v>#VALUE!</v>
      </c>
      <c r="P180" s="15" t="e">
        <f t="shared" si="80"/>
        <v>#VALUE!</v>
      </c>
      <c r="Q180" s="17" t="e">
        <f>VLOOKUP($A180,'DATA PENGUKURAN GARDU'!$A:$BS,42,0)</f>
        <v>#N/A</v>
      </c>
      <c r="R180" s="18" t="e">
        <f t="shared" si="81"/>
        <v>#N/A</v>
      </c>
      <c r="S180" s="17" t="e">
        <f>VLOOKUP($A180,'DATA PENGUKURAN GARDU'!$A:$BS,44,0)</f>
        <v>#N/A</v>
      </c>
      <c r="T180" s="18" t="e">
        <f t="shared" si="82"/>
        <v>#N/A</v>
      </c>
      <c r="U180" s="17" t="e">
        <f>VLOOKUP($A180,'DATA PENGUKURAN GARDU'!$A:$BS,46,0)</f>
        <v>#N/A</v>
      </c>
      <c r="V180" s="18" t="e">
        <f t="shared" si="83"/>
        <v>#N/A</v>
      </c>
      <c r="W180" s="17" t="e">
        <f>VLOOKUP($A180,'DATA PENGUKURAN GARDU'!$A:$BS,48,0)</f>
        <v>#N/A</v>
      </c>
      <c r="X180" s="17" t="e">
        <f>VLOOKUP($A180,'DATA PENGUKURAN GARDU'!$A:$BS,53,0)</f>
        <v>#N/A</v>
      </c>
      <c r="Y180" s="17" t="e">
        <f>VLOOKUP($A180,'DATA PENGUKURAN GARDU'!$A:$BS,54,0)</f>
        <v>#N/A</v>
      </c>
      <c r="Z180" s="17" t="e">
        <f>VLOOKUP($A180,'DATA PENGUKURAN GARDU'!$A:$BS,55,0)</f>
        <v>#N/A</v>
      </c>
      <c r="AA180" s="20" t="e">
        <f>VLOOKUP($B180,'DATA PENGUKURAN GARDU'!$A:$BS,42,0)</f>
        <v>#N/A</v>
      </c>
      <c r="AB180" s="21" t="e">
        <f t="shared" si="84"/>
        <v>#N/A</v>
      </c>
      <c r="AC180" s="20" t="e">
        <f>VLOOKUP($B180,'DATA PENGUKURAN GARDU'!$A:$BS,44,0)</f>
        <v>#N/A</v>
      </c>
      <c r="AD180" s="21" t="e">
        <f t="shared" si="85"/>
        <v>#N/A</v>
      </c>
      <c r="AE180" s="20" t="e">
        <f>VLOOKUP($B180,'DATA PENGUKURAN GARDU'!$A:$BS,46,0)</f>
        <v>#N/A</v>
      </c>
      <c r="AF180" s="21" t="e">
        <f t="shared" si="86"/>
        <v>#N/A</v>
      </c>
      <c r="AG180" s="20" t="e">
        <f>VLOOKUP($B180,'DATA PENGUKURAN GARDU'!$A:$BS,46,0)</f>
        <v>#N/A</v>
      </c>
      <c r="AH180" s="20" t="e">
        <f>VLOOKUP($B180,'DATA PENGUKURAN GARDU'!$A:$BS,53,0)</f>
        <v>#N/A</v>
      </c>
      <c r="AI180" s="20" t="e">
        <f>VLOOKUP($B180,'DATA PENGUKURAN GARDU'!$A:$BS,54,0)</f>
        <v>#N/A</v>
      </c>
      <c r="AJ180" s="17" t="e">
        <f>VLOOKUP($C180,'DATA PENGUKURAN GARDU'!$A:$BS,42,0)</f>
        <v>#N/A</v>
      </c>
      <c r="AK180" s="23" t="e">
        <f t="shared" si="87"/>
        <v>#N/A</v>
      </c>
      <c r="AL180" s="17" t="e">
        <f>VLOOKUP($C180,'DATA PENGUKURAN GARDU'!$A:$BS,44,0)</f>
        <v>#N/A</v>
      </c>
      <c r="AM180" s="23" t="e">
        <f t="shared" si="88"/>
        <v>#N/A</v>
      </c>
      <c r="AN180" s="17" t="e">
        <f>VLOOKUP($C180,'DATA PENGUKURAN GARDU'!$A:$BS,46,0)</f>
        <v>#N/A</v>
      </c>
      <c r="AO180" s="23" t="e">
        <f t="shared" si="89"/>
        <v>#N/A</v>
      </c>
      <c r="AP180" s="17" t="e">
        <f>VLOOKUP($C180,'DATA PENGUKURAN GARDU'!$A:$BS,46,0)</f>
        <v>#N/A</v>
      </c>
      <c r="AQ180" s="17" t="e">
        <f>VLOOKUP($C180,'DATA PENGUKURAN GARDU'!$A:$BS,53,0)</f>
        <v>#N/A</v>
      </c>
      <c r="AR180" s="17" t="e">
        <f>VLOOKUP($C180,'DATA PENGUKURAN GARDU'!$A:$BS,54,0)</f>
        <v>#N/A</v>
      </c>
      <c r="AS180" s="20" t="e">
        <f>VLOOKUP($D180,'DATA PENGUKURAN GARDU'!$A:$BS,42,0)</f>
        <v>#N/A</v>
      </c>
      <c r="AT180" s="21" t="e">
        <f t="shared" si="90"/>
        <v>#N/A</v>
      </c>
      <c r="AU180" s="20" t="e">
        <f>VLOOKUP($D180,'DATA PENGUKURAN GARDU'!$A:$BS,44,0)</f>
        <v>#N/A</v>
      </c>
      <c r="AV180" s="21" t="e">
        <f t="shared" si="91"/>
        <v>#N/A</v>
      </c>
      <c r="AW180" s="20" t="e">
        <f>VLOOKUP($D180,'DATA PENGUKURAN GARDU'!$A:$BS,46,0)</f>
        <v>#N/A</v>
      </c>
      <c r="AX180" s="21" t="e">
        <f t="shared" si="92"/>
        <v>#N/A</v>
      </c>
      <c r="AY180" s="20" t="e">
        <f>VLOOKUP($D180,'DATA PENGUKURAN GARDU'!$A:$BS,46,0)</f>
        <v>#N/A</v>
      </c>
      <c r="AZ180" s="20" t="e">
        <f>VLOOKUP($D180,'DATA PENGUKURAN GARDU'!$A:$BS,53,0)</f>
        <v>#N/A</v>
      </c>
      <c r="BA180" s="20" t="e">
        <f>VLOOKUP($D180,'DATA PENGUKURAN GARDU'!$A:$BS,54,0)</f>
        <v>#N/A</v>
      </c>
      <c r="BB180" s="17" t="e">
        <f>VLOOKUP($E180,'DATA PENGUKURAN GARDU'!$A:$BS,42,0)</f>
        <v>#N/A</v>
      </c>
      <c r="BC180" s="23" t="e">
        <f t="shared" si="93"/>
        <v>#N/A</v>
      </c>
      <c r="BD180" s="17" t="e">
        <f>VLOOKUP($E180,'DATA PENGUKURAN GARDU'!$A:$BS,44,0)</f>
        <v>#N/A</v>
      </c>
      <c r="BE180" s="23" t="e">
        <f t="shared" si="94"/>
        <v>#N/A</v>
      </c>
      <c r="BF180" s="17" t="e">
        <f>VLOOKUP($E180,'DATA PENGUKURAN GARDU'!$A:$BS,46,0)</f>
        <v>#N/A</v>
      </c>
      <c r="BG180" s="23" t="e">
        <f t="shared" si="95"/>
        <v>#N/A</v>
      </c>
      <c r="BH180" s="17" t="e">
        <f>VLOOKUP($E180,'DATA PENGUKURAN GARDU'!$A:$BS,46,0)</f>
        <v>#N/A</v>
      </c>
      <c r="BI180" s="17" t="e">
        <f>VLOOKUP($E180,'DATA PENGUKURAN GARDU'!$A:$BS,53,0)</f>
        <v>#N/A</v>
      </c>
      <c r="BJ180" s="17" t="e">
        <f>VLOOKUP($E180,'DATA PENGUKURAN GARDU'!$A:$BS,54,0)</f>
        <v>#N/A</v>
      </c>
      <c r="BK180" s="20" t="e">
        <f t="shared" si="96"/>
        <v>#N/A</v>
      </c>
      <c r="BL180" s="20" t="e">
        <f t="shared" si="97"/>
        <v>#N/A</v>
      </c>
      <c r="BM180" s="20" t="e">
        <f t="shared" si="98"/>
        <v>#N/A</v>
      </c>
      <c r="BN180" s="25" t="e">
        <f t="shared" si="99"/>
        <v>#N/A</v>
      </c>
      <c r="BO180" s="26" t="str">
        <f t="shared" si="100"/>
        <v>0</v>
      </c>
      <c r="BP180" s="21" t="e">
        <f t="shared" si="101"/>
        <v>#VALUE!</v>
      </c>
      <c r="BQ180" s="20" t="e">
        <f t="shared" si="102"/>
        <v>#N/A</v>
      </c>
      <c r="BR180" s="20" t="e">
        <v>#N/A</v>
      </c>
      <c r="BS180" s="9" t="e">
        <v>#N/A</v>
      </c>
      <c r="BT180" s="2" t="e">
        <f t="shared" si="103"/>
        <v>#VALUE!</v>
      </c>
      <c r="BU180" s="2" t="e">
        <f t="shared" si="71"/>
        <v>#N/A</v>
      </c>
      <c r="BV180" s="2" t="e">
        <f t="shared" si="72"/>
        <v>#N/A</v>
      </c>
    </row>
    <row r="181" s="2" customFormat="1" ht="22.95" customHeight="1" spans="1:74">
      <c r="A181" s="9" t="str">
        <f t="shared" si="73"/>
        <v>KMO 206.1Induk</v>
      </c>
      <c r="B181" s="9" t="str">
        <f t="shared" si="74"/>
        <v>KMO 206.1jurusan 1</v>
      </c>
      <c r="C181" s="9" t="str">
        <f t="shared" si="75"/>
        <v>KMO 206.1jurusan 2</v>
      </c>
      <c r="D181" s="9" t="str">
        <f t="shared" si="76"/>
        <v>KMO 206.1jurusan 3</v>
      </c>
      <c r="E181" s="9" t="str">
        <f t="shared" si="77"/>
        <v>KMO 206.1jurusan 4</v>
      </c>
      <c r="F181" s="10" t="s">
        <v>258</v>
      </c>
      <c r="G181" s="10" t="s">
        <v>8</v>
      </c>
      <c r="H181" s="10" t="s">
        <v>259</v>
      </c>
      <c r="I181" s="10">
        <v>0.80058</v>
      </c>
      <c r="J181" s="10">
        <v>124.644278</v>
      </c>
      <c r="K181" s="10" t="s">
        <v>7465</v>
      </c>
      <c r="L181" s="10" t="s">
        <v>7465</v>
      </c>
      <c r="M181" s="10" t="s">
        <v>7465</v>
      </c>
      <c r="N181" s="14">
        <f t="shared" si="78"/>
        <v>0</v>
      </c>
      <c r="O181" s="15" t="e">
        <f t="shared" si="79"/>
        <v>#VALUE!</v>
      </c>
      <c r="P181" s="15" t="e">
        <f t="shared" si="80"/>
        <v>#VALUE!</v>
      </c>
      <c r="Q181" s="17" t="e">
        <f>VLOOKUP($A181,'DATA PENGUKURAN GARDU'!$A:$BS,42,0)</f>
        <v>#N/A</v>
      </c>
      <c r="R181" s="18" t="e">
        <f t="shared" si="81"/>
        <v>#N/A</v>
      </c>
      <c r="S181" s="17" t="e">
        <f>VLOOKUP($A181,'DATA PENGUKURAN GARDU'!$A:$BS,44,0)</f>
        <v>#N/A</v>
      </c>
      <c r="T181" s="18" t="e">
        <f t="shared" si="82"/>
        <v>#N/A</v>
      </c>
      <c r="U181" s="17" t="e">
        <f>VLOOKUP($A181,'DATA PENGUKURAN GARDU'!$A:$BS,46,0)</f>
        <v>#N/A</v>
      </c>
      <c r="V181" s="18" t="e">
        <f t="shared" si="83"/>
        <v>#N/A</v>
      </c>
      <c r="W181" s="17" t="e">
        <f>VLOOKUP($A181,'DATA PENGUKURAN GARDU'!$A:$BS,48,0)</f>
        <v>#N/A</v>
      </c>
      <c r="X181" s="17" t="e">
        <f>VLOOKUP($A181,'DATA PENGUKURAN GARDU'!$A:$BS,53,0)</f>
        <v>#N/A</v>
      </c>
      <c r="Y181" s="17" t="e">
        <f>VLOOKUP($A181,'DATA PENGUKURAN GARDU'!$A:$BS,54,0)</f>
        <v>#N/A</v>
      </c>
      <c r="Z181" s="17" t="e">
        <f>VLOOKUP($A181,'DATA PENGUKURAN GARDU'!$A:$BS,55,0)</f>
        <v>#N/A</v>
      </c>
      <c r="AA181" s="20" t="e">
        <f>VLOOKUP($B181,'DATA PENGUKURAN GARDU'!$A:$BS,42,0)</f>
        <v>#N/A</v>
      </c>
      <c r="AB181" s="21" t="e">
        <f t="shared" si="84"/>
        <v>#N/A</v>
      </c>
      <c r="AC181" s="20" t="e">
        <f>VLOOKUP($B181,'DATA PENGUKURAN GARDU'!$A:$BS,44,0)</f>
        <v>#N/A</v>
      </c>
      <c r="AD181" s="21" t="e">
        <f t="shared" si="85"/>
        <v>#N/A</v>
      </c>
      <c r="AE181" s="20" t="e">
        <f>VLOOKUP($B181,'DATA PENGUKURAN GARDU'!$A:$BS,46,0)</f>
        <v>#N/A</v>
      </c>
      <c r="AF181" s="21" t="e">
        <f t="shared" si="86"/>
        <v>#N/A</v>
      </c>
      <c r="AG181" s="20" t="e">
        <f>VLOOKUP($B181,'DATA PENGUKURAN GARDU'!$A:$BS,46,0)</f>
        <v>#N/A</v>
      </c>
      <c r="AH181" s="20" t="e">
        <f>VLOOKUP($B181,'DATA PENGUKURAN GARDU'!$A:$BS,53,0)</f>
        <v>#N/A</v>
      </c>
      <c r="AI181" s="20" t="e">
        <f>VLOOKUP($B181,'DATA PENGUKURAN GARDU'!$A:$BS,54,0)</f>
        <v>#N/A</v>
      </c>
      <c r="AJ181" s="17" t="e">
        <f>VLOOKUP($C181,'DATA PENGUKURAN GARDU'!$A:$BS,42,0)</f>
        <v>#N/A</v>
      </c>
      <c r="AK181" s="23" t="e">
        <f t="shared" si="87"/>
        <v>#N/A</v>
      </c>
      <c r="AL181" s="17" t="e">
        <f>VLOOKUP($C181,'DATA PENGUKURAN GARDU'!$A:$BS,44,0)</f>
        <v>#N/A</v>
      </c>
      <c r="AM181" s="23" t="e">
        <f t="shared" si="88"/>
        <v>#N/A</v>
      </c>
      <c r="AN181" s="17" t="e">
        <f>VLOOKUP($C181,'DATA PENGUKURAN GARDU'!$A:$BS,46,0)</f>
        <v>#N/A</v>
      </c>
      <c r="AO181" s="23" t="e">
        <f t="shared" si="89"/>
        <v>#N/A</v>
      </c>
      <c r="AP181" s="17" t="e">
        <f>VLOOKUP($C181,'DATA PENGUKURAN GARDU'!$A:$BS,46,0)</f>
        <v>#N/A</v>
      </c>
      <c r="AQ181" s="17" t="e">
        <f>VLOOKUP($C181,'DATA PENGUKURAN GARDU'!$A:$BS,53,0)</f>
        <v>#N/A</v>
      </c>
      <c r="AR181" s="17" t="e">
        <f>VLOOKUP($C181,'DATA PENGUKURAN GARDU'!$A:$BS,54,0)</f>
        <v>#N/A</v>
      </c>
      <c r="AS181" s="20" t="e">
        <f>VLOOKUP($D181,'DATA PENGUKURAN GARDU'!$A:$BS,42,0)</f>
        <v>#N/A</v>
      </c>
      <c r="AT181" s="21" t="e">
        <f t="shared" si="90"/>
        <v>#N/A</v>
      </c>
      <c r="AU181" s="20" t="e">
        <f>VLOOKUP($D181,'DATA PENGUKURAN GARDU'!$A:$BS,44,0)</f>
        <v>#N/A</v>
      </c>
      <c r="AV181" s="21" t="e">
        <f t="shared" si="91"/>
        <v>#N/A</v>
      </c>
      <c r="AW181" s="20" t="e">
        <f>VLOOKUP($D181,'DATA PENGUKURAN GARDU'!$A:$BS,46,0)</f>
        <v>#N/A</v>
      </c>
      <c r="AX181" s="21" t="e">
        <f t="shared" si="92"/>
        <v>#N/A</v>
      </c>
      <c r="AY181" s="20" t="e">
        <f>VLOOKUP($D181,'DATA PENGUKURAN GARDU'!$A:$BS,46,0)</f>
        <v>#N/A</v>
      </c>
      <c r="AZ181" s="20" t="e">
        <f>VLOOKUP($D181,'DATA PENGUKURAN GARDU'!$A:$BS,53,0)</f>
        <v>#N/A</v>
      </c>
      <c r="BA181" s="20" t="e">
        <f>VLOOKUP($D181,'DATA PENGUKURAN GARDU'!$A:$BS,54,0)</f>
        <v>#N/A</v>
      </c>
      <c r="BB181" s="17" t="e">
        <f>VLOOKUP($E181,'DATA PENGUKURAN GARDU'!$A:$BS,42,0)</f>
        <v>#N/A</v>
      </c>
      <c r="BC181" s="23" t="e">
        <f t="shared" si="93"/>
        <v>#N/A</v>
      </c>
      <c r="BD181" s="17" t="e">
        <f>VLOOKUP($E181,'DATA PENGUKURAN GARDU'!$A:$BS,44,0)</f>
        <v>#N/A</v>
      </c>
      <c r="BE181" s="23" t="e">
        <f t="shared" si="94"/>
        <v>#N/A</v>
      </c>
      <c r="BF181" s="17" t="e">
        <f>VLOOKUP($E181,'DATA PENGUKURAN GARDU'!$A:$BS,46,0)</f>
        <v>#N/A</v>
      </c>
      <c r="BG181" s="23" t="e">
        <f t="shared" si="95"/>
        <v>#N/A</v>
      </c>
      <c r="BH181" s="17" t="e">
        <f>VLOOKUP($E181,'DATA PENGUKURAN GARDU'!$A:$BS,46,0)</f>
        <v>#N/A</v>
      </c>
      <c r="BI181" s="17" t="e">
        <f>VLOOKUP($E181,'DATA PENGUKURAN GARDU'!$A:$BS,53,0)</f>
        <v>#N/A</v>
      </c>
      <c r="BJ181" s="17" t="e">
        <f>VLOOKUP($E181,'DATA PENGUKURAN GARDU'!$A:$BS,54,0)</f>
        <v>#N/A</v>
      </c>
      <c r="BK181" s="20" t="e">
        <f t="shared" si="96"/>
        <v>#N/A</v>
      </c>
      <c r="BL181" s="20" t="e">
        <f t="shared" si="97"/>
        <v>#N/A</v>
      </c>
      <c r="BM181" s="20" t="e">
        <f t="shared" si="98"/>
        <v>#N/A</v>
      </c>
      <c r="BN181" s="25" t="e">
        <f t="shared" si="99"/>
        <v>#N/A</v>
      </c>
      <c r="BO181" s="26" t="str">
        <f t="shared" si="100"/>
        <v>0</v>
      </c>
      <c r="BP181" s="21" t="e">
        <f t="shared" si="101"/>
        <v>#VALUE!</v>
      </c>
      <c r="BQ181" s="20" t="e">
        <f t="shared" si="102"/>
        <v>#N/A</v>
      </c>
      <c r="BR181" s="20" t="e">
        <v>#N/A</v>
      </c>
      <c r="BS181" s="9" t="e">
        <v>#N/A</v>
      </c>
      <c r="BT181" s="2" t="e">
        <f t="shared" si="103"/>
        <v>#VALUE!</v>
      </c>
      <c r="BU181" s="2" t="e">
        <f t="shared" si="71"/>
        <v>#N/A</v>
      </c>
      <c r="BV181" s="2" t="e">
        <f t="shared" si="72"/>
        <v>#N/A</v>
      </c>
    </row>
    <row r="182" s="2" customFormat="1" ht="22.95" customHeight="1" spans="1:74">
      <c r="A182" s="9" t="str">
        <f t="shared" si="73"/>
        <v>BB 143.1Induk</v>
      </c>
      <c r="B182" s="9" t="str">
        <f t="shared" si="74"/>
        <v>BB 143.1jurusan 1</v>
      </c>
      <c r="C182" s="9" t="str">
        <f t="shared" si="75"/>
        <v>BB 143.1jurusan 2</v>
      </c>
      <c r="D182" s="9" t="str">
        <f t="shared" si="76"/>
        <v>BB 143.1jurusan 3</v>
      </c>
      <c r="E182" s="9" t="str">
        <f t="shared" si="77"/>
        <v>BB 143.1jurusan 4</v>
      </c>
      <c r="F182" s="10" t="s">
        <v>3</v>
      </c>
      <c r="G182" s="10" t="s">
        <v>4</v>
      </c>
      <c r="H182" s="10" t="s">
        <v>5</v>
      </c>
      <c r="I182" s="10">
        <v>0.89482</v>
      </c>
      <c r="J182" s="10">
        <v>123.26336</v>
      </c>
      <c r="K182" s="10" t="s">
        <v>7465</v>
      </c>
      <c r="L182" s="10" t="s">
        <v>7465</v>
      </c>
      <c r="M182" s="10" t="s">
        <v>7465</v>
      </c>
      <c r="N182" s="14">
        <f t="shared" si="78"/>
        <v>0</v>
      </c>
      <c r="O182" s="15" t="e">
        <f t="shared" si="79"/>
        <v>#VALUE!</v>
      </c>
      <c r="P182" s="15" t="e">
        <f t="shared" si="80"/>
        <v>#VALUE!</v>
      </c>
      <c r="Q182" s="17" t="e">
        <f>VLOOKUP($A182,'DATA PENGUKURAN GARDU'!$A:$BS,42,0)</f>
        <v>#N/A</v>
      </c>
      <c r="R182" s="18" t="e">
        <f t="shared" si="81"/>
        <v>#N/A</v>
      </c>
      <c r="S182" s="17" t="e">
        <f>VLOOKUP($A182,'DATA PENGUKURAN GARDU'!$A:$BS,44,0)</f>
        <v>#N/A</v>
      </c>
      <c r="T182" s="18" t="e">
        <f t="shared" si="82"/>
        <v>#N/A</v>
      </c>
      <c r="U182" s="17" t="e">
        <f>VLOOKUP($A182,'DATA PENGUKURAN GARDU'!$A:$BS,46,0)</f>
        <v>#N/A</v>
      </c>
      <c r="V182" s="18" t="e">
        <f t="shared" si="83"/>
        <v>#N/A</v>
      </c>
      <c r="W182" s="17" t="e">
        <f>VLOOKUP($A182,'DATA PENGUKURAN GARDU'!$A:$BS,48,0)</f>
        <v>#N/A</v>
      </c>
      <c r="X182" s="17" t="e">
        <f>VLOOKUP($A182,'DATA PENGUKURAN GARDU'!$A:$BS,53,0)</f>
        <v>#N/A</v>
      </c>
      <c r="Y182" s="17" t="e">
        <f>VLOOKUP($A182,'DATA PENGUKURAN GARDU'!$A:$BS,54,0)</f>
        <v>#N/A</v>
      </c>
      <c r="Z182" s="17" t="e">
        <f>VLOOKUP($A182,'DATA PENGUKURAN GARDU'!$A:$BS,55,0)</f>
        <v>#N/A</v>
      </c>
      <c r="AA182" s="20" t="e">
        <f>VLOOKUP($B182,'DATA PENGUKURAN GARDU'!$A:$BS,42,0)</f>
        <v>#N/A</v>
      </c>
      <c r="AB182" s="21" t="e">
        <f t="shared" si="84"/>
        <v>#N/A</v>
      </c>
      <c r="AC182" s="20" t="e">
        <f>VLOOKUP($B182,'DATA PENGUKURAN GARDU'!$A:$BS,44,0)</f>
        <v>#N/A</v>
      </c>
      <c r="AD182" s="21" t="e">
        <f t="shared" si="85"/>
        <v>#N/A</v>
      </c>
      <c r="AE182" s="20" t="e">
        <f>VLOOKUP($B182,'DATA PENGUKURAN GARDU'!$A:$BS,46,0)</f>
        <v>#N/A</v>
      </c>
      <c r="AF182" s="21" t="e">
        <f t="shared" si="86"/>
        <v>#N/A</v>
      </c>
      <c r="AG182" s="20" t="e">
        <f>VLOOKUP($B182,'DATA PENGUKURAN GARDU'!$A:$BS,46,0)</f>
        <v>#N/A</v>
      </c>
      <c r="AH182" s="20" t="e">
        <f>VLOOKUP($B182,'DATA PENGUKURAN GARDU'!$A:$BS,53,0)</f>
        <v>#N/A</v>
      </c>
      <c r="AI182" s="20" t="e">
        <f>VLOOKUP($B182,'DATA PENGUKURAN GARDU'!$A:$BS,54,0)</f>
        <v>#N/A</v>
      </c>
      <c r="AJ182" s="17" t="e">
        <f>VLOOKUP($C182,'DATA PENGUKURAN GARDU'!$A:$BS,42,0)</f>
        <v>#N/A</v>
      </c>
      <c r="AK182" s="23" t="e">
        <f t="shared" si="87"/>
        <v>#N/A</v>
      </c>
      <c r="AL182" s="17" t="e">
        <f>VLOOKUP($C182,'DATA PENGUKURAN GARDU'!$A:$BS,44,0)</f>
        <v>#N/A</v>
      </c>
      <c r="AM182" s="23" t="e">
        <f t="shared" si="88"/>
        <v>#N/A</v>
      </c>
      <c r="AN182" s="17" t="e">
        <f>VLOOKUP($C182,'DATA PENGUKURAN GARDU'!$A:$BS,46,0)</f>
        <v>#N/A</v>
      </c>
      <c r="AO182" s="23" t="e">
        <f t="shared" si="89"/>
        <v>#N/A</v>
      </c>
      <c r="AP182" s="17" t="e">
        <f>VLOOKUP($C182,'DATA PENGUKURAN GARDU'!$A:$BS,46,0)</f>
        <v>#N/A</v>
      </c>
      <c r="AQ182" s="17" t="e">
        <f>VLOOKUP($C182,'DATA PENGUKURAN GARDU'!$A:$BS,53,0)</f>
        <v>#N/A</v>
      </c>
      <c r="AR182" s="17" t="e">
        <f>VLOOKUP($C182,'DATA PENGUKURAN GARDU'!$A:$BS,54,0)</f>
        <v>#N/A</v>
      </c>
      <c r="AS182" s="20" t="e">
        <f>VLOOKUP($D182,'DATA PENGUKURAN GARDU'!$A:$BS,42,0)</f>
        <v>#N/A</v>
      </c>
      <c r="AT182" s="21" t="e">
        <f t="shared" si="90"/>
        <v>#N/A</v>
      </c>
      <c r="AU182" s="20" t="e">
        <f>VLOOKUP($D182,'DATA PENGUKURAN GARDU'!$A:$BS,44,0)</f>
        <v>#N/A</v>
      </c>
      <c r="AV182" s="21" t="e">
        <f t="shared" si="91"/>
        <v>#N/A</v>
      </c>
      <c r="AW182" s="20" t="e">
        <f>VLOOKUP($D182,'DATA PENGUKURAN GARDU'!$A:$BS,46,0)</f>
        <v>#N/A</v>
      </c>
      <c r="AX182" s="21" t="e">
        <f t="shared" si="92"/>
        <v>#N/A</v>
      </c>
      <c r="AY182" s="20" t="e">
        <f>VLOOKUP($D182,'DATA PENGUKURAN GARDU'!$A:$BS,46,0)</f>
        <v>#N/A</v>
      </c>
      <c r="AZ182" s="20" t="e">
        <f>VLOOKUP($D182,'DATA PENGUKURAN GARDU'!$A:$BS,53,0)</f>
        <v>#N/A</v>
      </c>
      <c r="BA182" s="20" t="e">
        <f>VLOOKUP($D182,'DATA PENGUKURAN GARDU'!$A:$BS,54,0)</f>
        <v>#N/A</v>
      </c>
      <c r="BB182" s="17" t="e">
        <f>VLOOKUP($E182,'DATA PENGUKURAN GARDU'!$A:$BS,42,0)</f>
        <v>#N/A</v>
      </c>
      <c r="BC182" s="23" t="e">
        <f t="shared" si="93"/>
        <v>#N/A</v>
      </c>
      <c r="BD182" s="17" t="e">
        <f>VLOOKUP($E182,'DATA PENGUKURAN GARDU'!$A:$BS,44,0)</f>
        <v>#N/A</v>
      </c>
      <c r="BE182" s="23" t="e">
        <f t="shared" si="94"/>
        <v>#N/A</v>
      </c>
      <c r="BF182" s="17" t="e">
        <f>VLOOKUP($E182,'DATA PENGUKURAN GARDU'!$A:$BS,46,0)</f>
        <v>#N/A</v>
      </c>
      <c r="BG182" s="23" t="e">
        <f t="shared" si="95"/>
        <v>#N/A</v>
      </c>
      <c r="BH182" s="17" t="e">
        <f>VLOOKUP($E182,'DATA PENGUKURAN GARDU'!$A:$BS,46,0)</f>
        <v>#N/A</v>
      </c>
      <c r="BI182" s="17" t="e">
        <f>VLOOKUP($E182,'DATA PENGUKURAN GARDU'!$A:$BS,53,0)</f>
        <v>#N/A</v>
      </c>
      <c r="BJ182" s="17" t="e">
        <f>VLOOKUP($E182,'DATA PENGUKURAN GARDU'!$A:$BS,54,0)</f>
        <v>#N/A</v>
      </c>
      <c r="BK182" s="20" t="e">
        <f t="shared" si="96"/>
        <v>#N/A</v>
      </c>
      <c r="BL182" s="20" t="e">
        <f t="shared" si="97"/>
        <v>#N/A</v>
      </c>
      <c r="BM182" s="20" t="e">
        <f t="shared" si="98"/>
        <v>#N/A</v>
      </c>
      <c r="BN182" s="25" t="e">
        <f t="shared" si="99"/>
        <v>#N/A</v>
      </c>
      <c r="BO182" s="26" t="str">
        <f t="shared" si="100"/>
        <v>0</v>
      </c>
      <c r="BP182" s="21" t="e">
        <f t="shared" si="101"/>
        <v>#VALUE!</v>
      </c>
      <c r="BQ182" s="20" t="e">
        <f t="shared" si="102"/>
        <v>#N/A</v>
      </c>
      <c r="BR182" s="20" t="e">
        <v>#N/A</v>
      </c>
      <c r="BS182" s="9" t="e">
        <v>#N/A</v>
      </c>
      <c r="BT182" s="2" t="e">
        <f t="shared" si="103"/>
        <v>#VALUE!</v>
      </c>
      <c r="BU182" s="2" t="e">
        <f t="shared" si="71"/>
        <v>#N/A</v>
      </c>
      <c r="BV182" s="2" t="e">
        <f t="shared" si="72"/>
        <v>#N/A</v>
      </c>
    </row>
    <row r="183" s="2" customFormat="1" ht="22.95" customHeight="1" spans="1:74">
      <c r="A183" s="9" t="str">
        <f t="shared" si="73"/>
        <v>KMO 106Induk</v>
      </c>
      <c r="B183" s="9" t="str">
        <f t="shared" si="74"/>
        <v>KMO 106jurusan 1</v>
      </c>
      <c r="C183" s="9" t="str">
        <f t="shared" si="75"/>
        <v>KMO 106jurusan 2</v>
      </c>
      <c r="D183" s="9" t="str">
        <f t="shared" si="76"/>
        <v>KMO 106jurusan 3</v>
      </c>
      <c r="E183" s="9" t="str">
        <f t="shared" si="77"/>
        <v>KMO 106jurusan 4</v>
      </c>
      <c r="F183" s="10" t="s">
        <v>162</v>
      </c>
      <c r="G183" s="10" t="s">
        <v>8</v>
      </c>
      <c r="H183" s="10" t="s">
        <v>260</v>
      </c>
      <c r="I183" s="10">
        <v>0.769316971</v>
      </c>
      <c r="J183" s="10">
        <v>124.4479064941</v>
      </c>
      <c r="K183" s="10" t="s">
        <v>7465</v>
      </c>
      <c r="L183" s="10" t="s">
        <v>7465</v>
      </c>
      <c r="M183" s="10" t="s">
        <v>7465</v>
      </c>
      <c r="N183" s="14">
        <f t="shared" si="78"/>
        <v>0</v>
      </c>
      <c r="O183" s="15" t="e">
        <f t="shared" si="79"/>
        <v>#VALUE!</v>
      </c>
      <c r="P183" s="15" t="e">
        <f t="shared" si="80"/>
        <v>#VALUE!</v>
      </c>
      <c r="Q183" s="17" t="e">
        <f>VLOOKUP($A183,'DATA PENGUKURAN GARDU'!$A:$BS,42,0)</f>
        <v>#N/A</v>
      </c>
      <c r="R183" s="18" t="e">
        <f t="shared" si="81"/>
        <v>#N/A</v>
      </c>
      <c r="S183" s="17" t="e">
        <f>VLOOKUP($A183,'DATA PENGUKURAN GARDU'!$A:$BS,44,0)</f>
        <v>#N/A</v>
      </c>
      <c r="T183" s="18" t="e">
        <f t="shared" si="82"/>
        <v>#N/A</v>
      </c>
      <c r="U183" s="17" t="e">
        <f>VLOOKUP($A183,'DATA PENGUKURAN GARDU'!$A:$BS,46,0)</f>
        <v>#N/A</v>
      </c>
      <c r="V183" s="18" t="e">
        <f t="shared" si="83"/>
        <v>#N/A</v>
      </c>
      <c r="W183" s="17" t="e">
        <f>VLOOKUP($A183,'DATA PENGUKURAN GARDU'!$A:$BS,48,0)</f>
        <v>#N/A</v>
      </c>
      <c r="X183" s="17" t="e">
        <f>VLOOKUP($A183,'DATA PENGUKURAN GARDU'!$A:$BS,53,0)</f>
        <v>#N/A</v>
      </c>
      <c r="Y183" s="17" t="e">
        <f>VLOOKUP($A183,'DATA PENGUKURAN GARDU'!$A:$BS,54,0)</f>
        <v>#N/A</v>
      </c>
      <c r="Z183" s="17" t="e">
        <f>VLOOKUP($A183,'DATA PENGUKURAN GARDU'!$A:$BS,55,0)</f>
        <v>#N/A</v>
      </c>
      <c r="AA183" s="20" t="e">
        <f>VLOOKUP($B183,'DATA PENGUKURAN GARDU'!$A:$BS,42,0)</f>
        <v>#N/A</v>
      </c>
      <c r="AB183" s="21" t="e">
        <f t="shared" si="84"/>
        <v>#N/A</v>
      </c>
      <c r="AC183" s="20" t="e">
        <f>VLOOKUP($B183,'DATA PENGUKURAN GARDU'!$A:$BS,44,0)</f>
        <v>#N/A</v>
      </c>
      <c r="AD183" s="21" t="e">
        <f t="shared" si="85"/>
        <v>#N/A</v>
      </c>
      <c r="AE183" s="20" t="e">
        <f>VLOOKUP($B183,'DATA PENGUKURAN GARDU'!$A:$BS,46,0)</f>
        <v>#N/A</v>
      </c>
      <c r="AF183" s="21" t="e">
        <f t="shared" si="86"/>
        <v>#N/A</v>
      </c>
      <c r="AG183" s="20" t="e">
        <f>VLOOKUP($B183,'DATA PENGUKURAN GARDU'!$A:$BS,46,0)</f>
        <v>#N/A</v>
      </c>
      <c r="AH183" s="20" t="e">
        <f>VLOOKUP($B183,'DATA PENGUKURAN GARDU'!$A:$BS,53,0)</f>
        <v>#N/A</v>
      </c>
      <c r="AI183" s="20" t="e">
        <f>VLOOKUP($B183,'DATA PENGUKURAN GARDU'!$A:$BS,54,0)</f>
        <v>#N/A</v>
      </c>
      <c r="AJ183" s="17" t="e">
        <f>VLOOKUP($C183,'DATA PENGUKURAN GARDU'!$A:$BS,42,0)</f>
        <v>#N/A</v>
      </c>
      <c r="AK183" s="23" t="e">
        <f t="shared" si="87"/>
        <v>#N/A</v>
      </c>
      <c r="AL183" s="17" t="e">
        <f>VLOOKUP($C183,'DATA PENGUKURAN GARDU'!$A:$BS,44,0)</f>
        <v>#N/A</v>
      </c>
      <c r="AM183" s="23" t="e">
        <f t="shared" si="88"/>
        <v>#N/A</v>
      </c>
      <c r="AN183" s="17" t="e">
        <f>VLOOKUP($C183,'DATA PENGUKURAN GARDU'!$A:$BS,46,0)</f>
        <v>#N/A</v>
      </c>
      <c r="AO183" s="23" t="e">
        <f t="shared" si="89"/>
        <v>#N/A</v>
      </c>
      <c r="AP183" s="17" t="e">
        <f>VLOOKUP($C183,'DATA PENGUKURAN GARDU'!$A:$BS,46,0)</f>
        <v>#N/A</v>
      </c>
      <c r="AQ183" s="17" t="e">
        <f>VLOOKUP($C183,'DATA PENGUKURAN GARDU'!$A:$BS,53,0)</f>
        <v>#N/A</v>
      </c>
      <c r="AR183" s="17" t="e">
        <f>VLOOKUP($C183,'DATA PENGUKURAN GARDU'!$A:$BS,54,0)</f>
        <v>#N/A</v>
      </c>
      <c r="AS183" s="20" t="e">
        <f>VLOOKUP($D183,'DATA PENGUKURAN GARDU'!$A:$BS,42,0)</f>
        <v>#N/A</v>
      </c>
      <c r="AT183" s="21" t="e">
        <f t="shared" si="90"/>
        <v>#N/A</v>
      </c>
      <c r="AU183" s="20" t="e">
        <f>VLOOKUP($D183,'DATA PENGUKURAN GARDU'!$A:$BS,44,0)</f>
        <v>#N/A</v>
      </c>
      <c r="AV183" s="21" t="e">
        <f t="shared" si="91"/>
        <v>#N/A</v>
      </c>
      <c r="AW183" s="20" t="e">
        <f>VLOOKUP($D183,'DATA PENGUKURAN GARDU'!$A:$BS,46,0)</f>
        <v>#N/A</v>
      </c>
      <c r="AX183" s="21" t="e">
        <f t="shared" si="92"/>
        <v>#N/A</v>
      </c>
      <c r="AY183" s="20" t="e">
        <f>VLOOKUP($D183,'DATA PENGUKURAN GARDU'!$A:$BS,46,0)</f>
        <v>#N/A</v>
      </c>
      <c r="AZ183" s="20" t="e">
        <f>VLOOKUP($D183,'DATA PENGUKURAN GARDU'!$A:$BS,53,0)</f>
        <v>#N/A</v>
      </c>
      <c r="BA183" s="20" t="e">
        <f>VLOOKUP($D183,'DATA PENGUKURAN GARDU'!$A:$BS,54,0)</f>
        <v>#N/A</v>
      </c>
      <c r="BB183" s="17" t="e">
        <f>VLOOKUP($E183,'DATA PENGUKURAN GARDU'!$A:$BS,42,0)</f>
        <v>#N/A</v>
      </c>
      <c r="BC183" s="23" t="e">
        <f t="shared" si="93"/>
        <v>#N/A</v>
      </c>
      <c r="BD183" s="17" t="e">
        <f>VLOOKUP($E183,'DATA PENGUKURAN GARDU'!$A:$BS,44,0)</f>
        <v>#N/A</v>
      </c>
      <c r="BE183" s="23" t="e">
        <f t="shared" si="94"/>
        <v>#N/A</v>
      </c>
      <c r="BF183" s="17" t="e">
        <f>VLOOKUP($E183,'DATA PENGUKURAN GARDU'!$A:$BS,46,0)</f>
        <v>#N/A</v>
      </c>
      <c r="BG183" s="23" t="e">
        <f t="shared" si="95"/>
        <v>#N/A</v>
      </c>
      <c r="BH183" s="17" t="e">
        <f>VLOOKUP($E183,'DATA PENGUKURAN GARDU'!$A:$BS,46,0)</f>
        <v>#N/A</v>
      </c>
      <c r="BI183" s="17" t="e">
        <f>VLOOKUP($E183,'DATA PENGUKURAN GARDU'!$A:$BS,53,0)</f>
        <v>#N/A</v>
      </c>
      <c r="BJ183" s="17" t="e">
        <f>VLOOKUP($E183,'DATA PENGUKURAN GARDU'!$A:$BS,54,0)</f>
        <v>#N/A</v>
      </c>
      <c r="BK183" s="20" t="e">
        <f t="shared" si="96"/>
        <v>#N/A</v>
      </c>
      <c r="BL183" s="20" t="e">
        <f t="shared" si="97"/>
        <v>#N/A</v>
      </c>
      <c r="BM183" s="20" t="e">
        <f t="shared" si="98"/>
        <v>#N/A</v>
      </c>
      <c r="BN183" s="25" t="e">
        <f t="shared" si="99"/>
        <v>#N/A</v>
      </c>
      <c r="BO183" s="26" t="str">
        <f t="shared" si="100"/>
        <v>0</v>
      </c>
      <c r="BP183" s="21" t="e">
        <f t="shared" si="101"/>
        <v>#VALUE!</v>
      </c>
      <c r="BQ183" s="20" t="e">
        <f t="shared" si="102"/>
        <v>#N/A</v>
      </c>
      <c r="BR183" s="20" t="e">
        <v>#N/A</v>
      </c>
      <c r="BS183" s="9" t="e">
        <v>#N/A</v>
      </c>
      <c r="BT183" s="2" t="e">
        <f t="shared" si="103"/>
        <v>#VALUE!</v>
      </c>
      <c r="BU183" s="2" t="e">
        <f t="shared" si="71"/>
        <v>#N/A</v>
      </c>
      <c r="BV183" s="2" t="e">
        <f t="shared" si="72"/>
        <v>#N/A</v>
      </c>
    </row>
    <row r="184" s="2" customFormat="1" ht="22.95" customHeight="1" spans="1:74">
      <c r="A184" s="9" t="str">
        <f t="shared" si="73"/>
        <v>KMO 149Induk</v>
      </c>
      <c r="B184" s="9" t="str">
        <f t="shared" si="74"/>
        <v>KMO 149jurusan 1</v>
      </c>
      <c r="C184" s="9" t="str">
        <f t="shared" si="75"/>
        <v>KMO 149jurusan 2</v>
      </c>
      <c r="D184" s="9" t="str">
        <f t="shared" si="76"/>
        <v>KMO 149jurusan 3</v>
      </c>
      <c r="E184" s="9" t="str">
        <f t="shared" si="77"/>
        <v>KMO 149jurusan 4</v>
      </c>
      <c r="F184" s="10" t="s">
        <v>166</v>
      </c>
      <c r="G184" s="10" t="s">
        <v>101</v>
      </c>
      <c r="H184" s="10" t="s">
        <v>261</v>
      </c>
      <c r="I184" s="10">
        <v>0.805890024</v>
      </c>
      <c r="J184" s="10">
        <v>124.4120864868</v>
      </c>
      <c r="K184" s="10" t="s">
        <v>7465</v>
      </c>
      <c r="L184" s="10" t="s">
        <v>7465</v>
      </c>
      <c r="M184" s="10" t="s">
        <v>7465</v>
      </c>
      <c r="N184" s="14">
        <f t="shared" si="78"/>
        <v>0</v>
      </c>
      <c r="O184" s="15" t="e">
        <f t="shared" si="79"/>
        <v>#VALUE!</v>
      </c>
      <c r="P184" s="15" t="e">
        <f t="shared" si="80"/>
        <v>#VALUE!</v>
      </c>
      <c r="Q184" s="17" t="e">
        <f>VLOOKUP($A184,'DATA PENGUKURAN GARDU'!$A:$BS,42,0)</f>
        <v>#N/A</v>
      </c>
      <c r="R184" s="18" t="e">
        <f t="shared" si="81"/>
        <v>#N/A</v>
      </c>
      <c r="S184" s="17" t="e">
        <f>VLOOKUP($A184,'DATA PENGUKURAN GARDU'!$A:$BS,44,0)</f>
        <v>#N/A</v>
      </c>
      <c r="T184" s="18" t="e">
        <f t="shared" si="82"/>
        <v>#N/A</v>
      </c>
      <c r="U184" s="17" t="e">
        <f>VLOOKUP($A184,'DATA PENGUKURAN GARDU'!$A:$BS,46,0)</f>
        <v>#N/A</v>
      </c>
      <c r="V184" s="18" t="e">
        <f t="shared" si="83"/>
        <v>#N/A</v>
      </c>
      <c r="W184" s="17" t="e">
        <f>VLOOKUP($A184,'DATA PENGUKURAN GARDU'!$A:$BS,48,0)</f>
        <v>#N/A</v>
      </c>
      <c r="X184" s="17" t="e">
        <f>VLOOKUP($A184,'DATA PENGUKURAN GARDU'!$A:$BS,53,0)</f>
        <v>#N/A</v>
      </c>
      <c r="Y184" s="17" t="e">
        <f>VLOOKUP($A184,'DATA PENGUKURAN GARDU'!$A:$BS,54,0)</f>
        <v>#N/A</v>
      </c>
      <c r="Z184" s="17" t="e">
        <f>VLOOKUP($A184,'DATA PENGUKURAN GARDU'!$A:$BS,55,0)</f>
        <v>#N/A</v>
      </c>
      <c r="AA184" s="20" t="e">
        <f>VLOOKUP($B184,'DATA PENGUKURAN GARDU'!$A:$BS,42,0)</f>
        <v>#N/A</v>
      </c>
      <c r="AB184" s="21" t="e">
        <f t="shared" si="84"/>
        <v>#N/A</v>
      </c>
      <c r="AC184" s="20" t="e">
        <f>VLOOKUP($B184,'DATA PENGUKURAN GARDU'!$A:$BS,44,0)</f>
        <v>#N/A</v>
      </c>
      <c r="AD184" s="21" t="e">
        <f t="shared" si="85"/>
        <v>#N/A</v>
      </c>
      <c r="AE184" s="20" t="e">
        <f>VLOOKUP($B184,'DATA PENGUKURAN GARDU'!$A:$BS,46,0)</f>
        <v>#N/A</v>
      </c>
      <c r="AF184" s="21" t="e">
        <f t="shared" si="86"/>
        <v>#N/A</v>
      </c>
      <c r="AG184" s="20" t="e">
        <f>VLOOKUP($B184,'DATA PENGUKURAN GARDU'!$A:$BS,46,0)</f>
        <v>#N/A</v>
      </c>
      <c r="AH184" s="20" t="e">
        <f>VLOOKUP($B184,'DATA PENGUKURAN GARDU'!$A:$BS,53,0)</f>
        <v>#N/A</v>
      </c>
      <c r="AI184" s="20" t="e">
        <f>VLOOKUP($B184,'DATA PENGUKURAN GARDU'!$A:$BS,54,0)</f>
        <v>#N/A</v>
      </c>
      <c r="AJ184" s="17" t="e">
        <f>VLOOKUP($C184,'DATA PENGUKURAN GARDU'!$A:$BS,42,0)</f>
        <v>#N/A</v>
      </c>
      <c r="AK184" s="23" t="e">
        <f t="shared" si="87"/>
        <v>#N/A</v>
      </c>
      <c r="AL184" s="17" t="e">
        <f>VLOOKUP($C184,'DATA PENGUKURAN GARDU'!$A:$BS,44,0)</f>
        <v>#N/A</v>
      </c>
      <c r="AM184" s="23" t="e">
        <f t="shared" si="88"/>
        <v>#N/A</v>
      </c>
      <c r="AN184" s="17" t="e">
        <f>VLOOKUP($C184,'DATA PENGUKURAN GARDU'!$A:$BS,46,0)</f>
        <v>#N/A</v>
      </c>
      <c r="AO184" s="23" t="e">
        <f t="shared" si="89"/>
        <v>#N/A</v>
      </c>
      <c r="AP184" s="17" t="e">
        <f>VLOOKUP($C184,'DATA PENGUKURAN GARDU'!$A:$BS,46,0)</f>
        <v>#N/A</v>
      </c>
      <c r="AQ184" s="17" t="e">
        <f>VLOOKUP($C184,'DATA PENGUKURAN GARDU'!$A:$BS,53,0)</f>
        <v>#N/A</v>
      </c>
      <c r="AR184" s="17" t="e">
        <f>VLOOKUP($C184,'DATA PENGUKURAN GARDU'!$A:$BS,54,0)</f>
        <v>#N/A</v>
      </c>
      <c r="AS184" s="20" t="e">
        <f>VLOOKUP($D184,'DATA PENGUKURAN GARDU'!$A:$BS,42,0)</f>
        <v>#N/A</v>
      </c>
      <c r="AT184" s="21" t="e">
        <f t="shared" si="90"/>
        <v>#N/A</v>
      </c>
      <c r="AU184" s="20" t="e">
        <f>VLOOKUP($D184,'DATA PENGUKURAN GARDU'!$A:$BS,44,0)</f>
        <v>#N/A</v>
      </c>
      <c r="AV184" s="21" t="e">
        <f t="shared" si="91"/>
        <v>#N/A</v>
      </c>
      <c r="AW184" s="20" t="e">
        <f>VLOOKUP($D184,'DATA PENGUKURAN GARDU'!$A:$BS,46,0)</f>
        <v>#N/A</v>
      </c>
      <c r="AX184" s="21" t="e">
        <f t="shared" si="92"/>
        <v>#N/A</v>
      </c>
      <c r="AY184" s="20" t="e">
        <f>VLOOKUP($D184,'DATA PENGUKURAN GARDU'!$A:$BS,46,0)</f>
        <v>#N/A</v>
      </c>
      <c r="AZ184" s="20" t="e">
        <f>VLOOKUP($D184,'DATA PENGUKURAN GARDU'!$A:$BS,53,0)</f>
        <v>#N/A</v>
      </c>
      <c r="BA184" s="20" t="e">
        <f>VLOOKUP($D184,'DATA PENGUKURAN GARDU'!$A:$BS,54,0)</f>
        <v>#N/A</v>
      </c>
      <c r="BB184" s="17" t="e">
        <f>VLOOKUP($E184,'DATA PENGUKURAN GARDU'!$A:$BS,42,0)</f>
        <v>#N/A</v>
      </c>
      <c r="BC184" s="23" t="e">
        <f t="shared" si="93"/>
        <v>#N/A</v>
      </c>
      <c r="BD184" s="17" t="e">
        <f>VLOOKUP($E184,'DATA PENGUKURAN GARDU'!$A:$BS,44,0)</f>
        <v>#N/A</v>
      </c>
      <c r="BE184" s="23" t="e">
        <f t="shared" si="94"/>
        <v>#N/A</v>
      </c>
      <c r="BF184" s="17" t="e">
        <f>VLOOKUP($E184,'DATA PENGUKURAN GARDU'!$A:$BS,46,0)</f>
        <v>#N/A</v>
      </c>
      <c r="BG184" s="23" t="e">
        <f t="shared" si="95"/>
        <v>#N/A</v>
      </c>
      <c r="BH184" s="17" t="e">
        <f>VLOOKUP($E184,'DATA PENGUKURAN GARDU'!$A:$BS,46,0)</f>
        <v>#N/A</v>
      </c>
      <c r="BI184" s="17" t="e">
        <f>VLOOKUP($E184,'DATA PENGUKURAN GARDU'!$A:$BS,53,0)</f>
        <v>#N/A</v>
      </c>
      <c r="BJ184" s="17" t="e">
        <f>VLOOKUP($E184,'DATA PENGUKURAN GARDU'!$A:$BS,54,0)</f>
        <v>#N/A</v>
      </c>
      <c r="BK184" s="20" t="e">
        <f t="shared" si="96"/>
        <v>#N/A</v>
      </c>
      <c r="BL184" s="20" t="e">
        <f t="shared" si="97"/>
        <v>#N/A</v>
      </c>
      <c r="BM184" s="20" t="e">
        <f t="shared" si="98"/>
        <v>#N/A</v>
      </c>
      <c r="BN184" s="25" t="e">
        <f t="shared" si="99"/>
        <v>#N/A</v>
      </c>
      <c r="BO184" s="26" t="str">
        <f t="shared" si="100"/>
        <v>0</v>
      </c>
      <c r="BP184" s="21" t="e">
        <f t="shared" si="101"/>
        <v>#VALUE!</v>
      </c>
      <c r="BQ184" s="20" t="e">
        <f t="shared" si="102"/>
        <v>#N/A</v>
      </c>
      <c r="BR184" s="20" t="e">
        <v>#N/A</v>
      </c>
      <c r="BS184" s="9" t="e">
        <v>#N/A</v>
      </c>
      <c r="BT184" s="2" t="e">
        <f t="shared" si="103"/>
        <v>#VALUE!</v>
      </c>
      <c r="BU184" s="2" t="e">
        <f t="shared" si="71"/>
        <v>#N/A</v>
      </c>
      <c r="BV184" s="2" t="e">
        <f t="shared" si="72"/>
        <v>#N/A</v>
      </c>
    </row>
    <row r="185" s="2" customFormat="1" ht="22.95" customHeight="1" spans="1:74">
      <c r="A185" s="9" t="str">
        <f t="shared" si="73"/>
        <v>L-126.1Induk</v>
      </c>
      <c r="B185" s="9" t="str">
        <f t="shared" si="74"/>
        <v>L-126.1jurusan 1</v>
      </c>
      <c r="C185" s="9" t="str">
        <f t="shared" si="75"/>
        <v>L-126.1jurusan 2</v>
      </c>
      <c r="D185" s="9" t="str">
        <f t="shared" si="76"/>
        <v>L-126.1jurusan 3</v>
      </c>
      <c r="E185" s="9" t="str">
        <f t="shared" si="77"/>
        <v>L-126.1jurusan 4</v>
      </c>
      <c r="F185" s="10" t="s">
        <v>108</v>
      </c>
      <c r="G185" s="10" t="s">
        <v>22</v>
      </c>
      <c r="H185" s="10" t="s">
        <v>262</v>
      </c>
      <c r="I185" s="10">
        <v>0.443958</v>
      </c>
      <c r="J185" s="10">
        <v>124.260876</v>
      </c>
      <c r="K185" s="10" t="s">
        <v>7465</v>
      </c>
      <c r="L185" s="10" t="s">
        <v>7465</v>
      </c>
      <c r="M185" s="10" t="s">
        <v>7465</v>
      </c>
      <c r="N185" s="14">
        <f t="shared" si="78"/>
        <v>0</v>
      </c>
      <c r="O185" s="15" t="e">
        <f t="shared" si="79"/>
        <v>#VALUE!</v>
      </c>
      <c r="P185" s="15" t="e">
        <f t="shared" si="80"/>
        <v>#VALUE!</v>
      </c>
      <c r="Q185" s="17" t="e">
        <f>VLOOKUP($A185,'DATA PENGUKURAN GARDU'!$A:$BS,42,0)</f>
        <v>#N/A</v>
      </c>
      <c r="R185" s="18" t="e">
        <f t="shared" si="81"/>
        <v>#N/A</v>
      </c>
      <c r="S185" s="17" t="e">
        <f>VLOOKUP($A185,'DATA PENGUKURAN GARDU'!$A:$BS,44,0)</f>
        <v>#N/A</v>
      </c>
      <c r="T185" s="18" t="e">
        <f t="shared" si="82"/>
        <v>#N/A</v>
      </c>
      <c r="U185" s="17" t="e">
        <f>VLOOKUP($A185,'DATA PENGUKURAN GARDU'!$A:$BS,46,0)</f>
        <v>#N/A</v>
      </c>
      <c r="V185" s="18" t="e">
        <f t="shared" si="83"/>
        <v>#N/A</v>
      </c>
      <c r="W185" s="17" t="e">
        <f>VLOOKUP($A185,'DATA PENGUKURAN GARDU'!$A:$BS,48,0)</f>
        <v>#N/A</v>
      </c>
      <c r="X185" s="17" t="e">
        <f>VLOOKUP($A185,'DATA PENGUKURAN GARDU'!$A:$BS,53,0)</f>
        <v>#N/A</v>
      </c>
      <c r="Y185" s="17" t="e">
        <f>VLOOKUP($A185,'DATA PENGUKURAN GARDU'!$A:$BS,54,0)</f>
        <v>#N/A</v>
      </c>
      <c r="Z185" s="17" t="e">
        <f>VLOOKUP($A185,'DATA PENGUKURAN GARDU'!$A:$BS,55,0)</f>
        <v>#N/A</v>
      </c>
      <c r="AA185" s="20" t="e">
        <f>VLOOKUP($B185,'DATA PENGUKURAN GARDU'!$A:$BS,42,0)</f>
        <v>#N/A</v>
      </c>
      <c r="AB185" s="21" t="e">
        <f t="shared" si="84"/>
        <v>#N/A</v>
      </c>
      <c r="AC185" s="20" t="e">
        <f>VLOOKUP($B185,'DATA PENGUKURAN GARDU'!$A:$BS,44,0)</f>
        <v>#N/A</v>
      </c>
      <c r="AD185" s="21" t="e">
        <f t="shared" si="85"/>
        <v>#N/A</v>
      </c>
      <c r="AE185" s="20" t="e">
        <f>VLOOKUP($B185,'DATA PENGUKURAN GARDU'!$A:$BS,46,0)</f>
        <v>#N/A</v>
      </c>
      <c r="AF185" s="21" t="e">
        <f t="shared" si="86"/>
        <v>#N/A</v>
      </c>
      <c r="AG185" s="20" t="e">
        <f>VLOOKUP($B185,'DATA PENGUKURAN GARDU'!$A:$BS,46,0)</f>
        <v>#N/A</v>
      </c>
      <c r="AH185" s="20" t="e">
        <f>VLOOKUP($B185,'DATA PENGUKURAN GARDU'!$A:$BS,53,0)</f>
        <v>#N/A</v>
      </c>
      <c r="AI185" s="20" t="e">
        <f>VLOOKUP($B185,'DATA PENGUKURAN GARDU'!$A:$BS,54,0)</f>
        <v>#N/A</v>
      </c>
      <c r="AJ185" s="17" t="e">
        <f>VLOOKUP($C185,'DATA PENGUKURAN GARDU'!$A:$BS,42,0)</f>
        <v>#N/A</v>
      </c>
      <c r="AK185" s="23" t="e">
        <f t="shared" si="87"/>
        <v>#N/A</v>
      </c>
      <c r="AL185" s="17" t="e">
        <f>VLOOKUP($C185,'DATA PENGUKURAN GARDU'!$A:$BS,44,0)</f>
        <v>#N/A</v>
      </c>
      <c r="AM185" s="23" t="e">
        <f t="shared" si="88"/>
        <v>#N/A</v>
      </c>
      <c r="AN185" s="17" t="e">
        <f>VLOOKUP($C185,'DATA PENGUKURAN GARDU'!$A:$BS,46,0)</f>
        <v>#N/A</v>
      </c>
      <c r="AO185" s="23" t="e">
        <f t="shared" si="89"/>
        <v>#N/A</v>
      </c>
      <c r="AP185" s="17" t="e">
        <f>VLOOKUP($C185,'DATA PENGUKURAN GARDU'!$A:$BS,46,0)</f>
        <v>#N/A</v>
      </c>
      <c r="AQ185" s="17" t="e">
        <f>VLOOKUP($C185,'DATA PENGUKURAN GARDU'!$A:$BS,53,0)</f>
        <v>#N/A</v>
      </c>
      <c r="AR185" s="17" t="e">
        <f>VLOOKUP($C185,'DATA PENGUKURAN GARDU'!$A:$BS,54,0)</f>
        <v>#N/A</v>
      </c>
      <c r="AS185" s="20" t="e">
        <f>VLOOKUP($D185,'DATA PENGUKURAN GARDU'!$A:$BS,42,0)</f>
        <v>#N/A</v>
      </c>
      <c r="AT185" s="21" t="e">
        <f t="shared" si="90"/>
        <v>#N/A</v>
      </c>
      <c r="AU185" s="20" t="e">
        <f>VLOOKUP($D185,'DATA PENGUKURAN GARDU'!$A:$BS,44,0)</f>
        <v>#N/A</v>
      </c>
      <c r="AV185" s="21" t="e">
        <f t="shared" si="91"/>
        <v>#N/A</v>
      </c>
      <c r="AW185" s="20" t="e">
        <f>VLOOKUP($D185,'DATA PENGUKURAN GARDU'!$A:$BS,46,0)</f>
        <v>#N/A</v>
      </c>
      <c r="AX185" s="21" t="e">
        <f t="shared" si="92"/>
        <v>#N/A</v>
      </c>
      <c r="AY185" s="20" t="e">
        <f>VLOOKUP($D185,'DATA PENGUKURAN GARDU'!$A:$BS,46,0)</f>
        <v>#N/A</v>
      </c>
      <c r="AZ185" s="20" t="e">
        <f>VLOOKUP($D185,'DATA PENGUKURAN GARDU'!$A:$BS,53,0)</f>
        <v>#N/A</v>
      </c>
      <c r="BA185" s="20" t="e">
        <f>VLOOKUP($D185,'DATA PENGUKURAN GARDU'!$A:$BS,54,0)</f>
        <v>#N/A</v>
      </c>
      <c r="BB185" s="17" t="e">
        <f>VLOOKUP($E185,'DATA PENGUKURAN GARDU'!$A:$BS,42,0)</f>
        <v>#N/A</v>
      </c>
      <c r="BC185" s="23" t="e">
        <f t="shared" si="93"/>
        <v>#N/A</v>
      </c>
      <c r="BD185" s="17" t="e">
        <f>VLOOKUP($E185,'DATA PENGUKURAN GARDU'!$A:$BS,44,0)</f>
        <v>#N/A</v>
      </c>
      <c r="BE185" s="23" t="e">
        <f t="shared" si="94"/>
        <v>#N/A</v>
      </c>
      <c r="BF185" s="17" t="e">
        <f>VLOOKUP($E185,'DATA PENGUKURAN GARDU'!$A:$BS,46,0)</f>
        <v>#N/A</v>
      </c>
      <c r="BG185" s="23" t="e">
        <f t="shared" si="95"/>
        <v>#N/A</v>
      </c>
      <c r="BH185" s="17" t="e">
        <f>VLOOKUP($E185,'DATA PENGUKURAN GARDU'!$A:$BS,46,0)</f>
        <v>#N/A</v>
      </c>
      <c r="BI185" s="17" t="e">
        <f>VLOOKUP($E185,'DATA PENGUKURAN GARDU'!$A:$BS,53,0)</f>
        <v>#N/A</v>
      </c>
      <c r="BJ185" s="17" t="e">
        <f>VLOOKUP($E185,'DATA PENGUKURAN GARDU'!$A:$BS,54,0)</f>
        <v>#N/A</v>
      </c>
      <c r="BK185" s="20" t="e">
        <f t="shared" si="96"/>
        <v>#N/A</v>
      </c>
      <c r="BL185" s="20" t="e">
        <f t="shared" si="97"/>
        <v>#N/A</v>
      </c>
      <c r="BM185" s="20" t="e">
        <f t="shared" si="98"/>
        <v>#N/A</v>
      </c>
      <c r="BN185" s="25" t="e">
        <f t="shared" si="99"/>
        <v>#N/A</v>
      </c>
      <c r="BO185" s="26" t="str">
        <f t="shared" si="100"/>
        <v>0</v>
      </c>
      <c r="BP185" s="21" t="e">
        <f t="shared" si="101"/>
        <v>#VALUE!</v>
      </c>
      <c r="BQ185" s="20" t="e">
        <f t="shared" si="102"/>
        <v>#N/A</v>
      </c>
      <c r="BR185" s="20" t="e">
        <v>#N/A</v>
      </c>
      <c r="BS185" s="9" t="e">
        <v>#N/A</v>
      </c>
      <c r="BT185" s="2" t="e">
        <f t="shared" si="103"/>
        <v>#VALUE!</v>
      </c>
      <c r="BU185" s="2" t="e">
        <f t="shared" si="71"/>
        <v>#N/A</v>
      </c>
      <c r="BV185" s="2" t="e">
        <f t="shared" si="72"/>
        <v>#N/A</v>
      </c>
    </row>
    <row r="186" s="2" customFormat="1" ht="22.95" customHeight="1" spans="1:74">
      <c r="A186" s="9" t="str">
        <f t="shared" si="73"/>
        <v>L-096Induk</v>
      </c>
      <c r="B186" s="9" t="str">
        <f t="shared" si="74"/>
        <v>L-096jurusan 1</v>
      </c>
      <c r="C186" s="9" t="str">
        <f t="shared" si="75"/>
        <v>L-096jurusan 2</v>
      </c>
      <c r="D186" s="9" t="str">
        <f t="shared" si="76"/>
        <v>L-096jurusan 3</v>
      </c>
      <c r="E186" s="9" t="str">
        <f t="shared" si="77"/>
        <v>L-096jurusan 4</v>
      </c>
      <c r="F186" s="10" t="s">
        <v>46</v>
      </c>
      <c r="G186" s="10" t="s">
        <v>22</v>
      </c>
      <c r="H186" s="10" t="s">
        <v>263</v>
      </c>
      <c r="I186" s="10">
        <v>0.37442</v>
      </c>
      <c r="J186" s="10">
        <v>124.03417</v>
      </c>
      <c r="K186" s="10" t="s">
        <v>7465</v>
      </c>
      <c r="L186" s="10" t="s">
        <v>7465</v>
      </c>
      <c r="M186" s="10" t="s">
        <v>7465</v>
      </c>
      <c r="N186" s="14">
        <f t="shared" si="78"/>
        <v>0</v>
      </c>
      <c r="O186" s="15" t="e">
        <f t="shared" si="79"/>
        <v>#VALUE!</v>
      </c>
      <c r="P186" s="15" t="e">
        <f t="shared" si="80"/>
        <v>#VALUE!</v>
      </c>
      <c r="Q186" s="17" t="e">
        <f>VLOOKUP($A186,'DATA PENGUKURAN GARDU'!$A:$BS,42,0)</f>
        <v>#N/A</v>
      </c>
      <c r="R186" s="18" t="e">
        <f t="shared" si="81"/>
        <v>#N/A</v>
      </c>
      <c r="S186" s="17" t="e">
        <f>VLOOKUP($A186,'DATA PENGUKURAN GARDU'!$A:$BS,44,0)</f>
        <v>#N/A</v>
      </c>
      <c r="T186" s="18" t="e">
        <f t="shared" si="82"/>
        <v>#N/A</v>
      </c>
      <c r="U186" s="17" t="e">
        <f>VLOOKUP($A186,'DATA PENGUKURAN GARDU'!$A:$BS,46,0)</f>
        <v>#N/A</v>
      </c>
      <c r="V186" s="18" t="e">
        <f t="shared" si="83"/>
        <v>#N/A</v>
      </c>
      <c r="W186" s="17" t="e">
        <f>VLOOKUP($A186,'DATA PENGUKURAN GARDU'!$A:$BS,48,0)</f>
        <v>#N/A</v>
      </c>
      <c r="X186" s="17" t="e">
        <f>VLOOKUP($A186,'DATA PENGUKURAN GARDU'!$A:$BS,53,0)</f>
        <v>#N/A</v>
      </c>
      <c r="Y186" s="17" t="e">
        <f>VLOOKUP($A186,'DATA PENGUKURAN GARDU'!$A:$BS,54,0)</f>
        <v>#N/A</v>
      </c>
      <c r="Z186" s="17" t="e">
        <f>VLOOKUP($A186,'DATA PENGUKURAN GARDU'!$A:$BS,55,0)</f>
        <v>#N/A</v>
      </c>
      <c r="AA186" s="20" t="e">
        <f>VLOOKUP($B186,'DATA PENGUKURAN GARDU'!$A:$BS,42,0)</f>
        <v>#N/A</v>
      </c>
      <c r="AB186" s="21" t="e">
        <f t="shared" si="84"/>
        <v>#N/A</v>
      </c>
      <c r="AC186" s="20" t="e">
        <f>VLOOKUP($B186,'DATA PENGUKURAN GARDU'!$A:$BS,44,0)</f>
        <v>#N/A</v>
      </c>
      <c r="AD186" s="21" t="e">
        <f t="shared" si="85"/>
        <v>#N/A</v>
      </c>
      <c r="AE186" s="20" t="e">
        <f>VLOOKUP($B186,'DATA PENGUKURAN GARDU'!$A:$BS,46,0)</f>
        <v>#N/A</v>
      </c>
      <c r="AF186" s="21" t="e">
        <f t="shared" si="86"/>
        <v>#N/A</v>
      </c>
      <c r="AG186" s="20" t="e">
        <f>VLOOKUP($B186,'DATA PENGUKURAN GARDU'!$A:$BS,46,0)</f>
        <v>#N/A</v>
      </c>
      <c r="AH186" s="20" t="e">
        <f>VLOOKUP($B186,'DATA PENGUKURAN GARDU'!$A:$BS,53,0)</f>
        <v>#N/A</v>
      </c>
      <c r="AI186" s="20" t="e">
        <f>VLOOKUP($B186,'DATA PENGUKURAN GARDU'!$A:$BS,54,0)</f>
        <v>#N/A</v>
      </c>
      <c r="AJ186" s="17" t="e">
        <f>VLOOKUP($C186,'DATA PENGUKURAN GARDU'!$A:$BS,42,0)</f>
        <v>#N/A</v>
      </c>
      <c r="AK186" s="23" t="e">
        <f t="shared" si="87"/>
        <v>#N/A</v>
      </c>
      <c r="AL186" s="17" t="e">
        <f>VLOOKUP($C186,'DATA PENGUKURAN GARDU'!$A:$BS,44,0)</f>
        <v>#N/A</v>
      </c>
      <c r="AM186" s="23" t="e">
        <f t="shared" si="88"/>
        <v>#N/A</v>
      </c>
      <c r="AN186" s="17" t="e">
        <f>VLOOKUP($C186,'DATA PENGUKURAN GARDU'!$A:$BS,46,0)</f>
        <v>#N/A</v>
      </c>
      <c r="AO186" s="23" t="e">
        <f t="shared" si="89"/>
        <v>#N/A</v>
      </c>
      <c r="AP186" s="17" t="e">
        <f>VLOOKUP($C186,'DATA PENGUKURAN GARDU'!$A:$BS,46,0)</f>
        <v>#N/A</v>
      </c>
      <c r="AQ186" s="17" t="e">
        <f>VLOOKUP($C186,'DATA PENGUKURAN GARDU'!$A:$BS,53,0)</f>
        <v>#N/A</v>
      </c>
      <c r="AR186" s="17" t="e">
        <f>VLOOKUP($C186,'DATA PENGUKURAN GARDU'!$A:$BS,54,0)</f>
        <v>#N/A</v>
      </c>
      <c r="AS186" s="20" t="e">
        <f>VLOOKUP($D186,'DATA PENGUKURAN GARDU'!$A:$BS,42,0)</f>
        <v>#N/A</v>
      </c>
      <c r="AT186" s="21" t="e">
        <f t="shared" si="90"/>
        <v>#N/A</v>
      </c>
      <c r="AU186" s="20" t="e">
        <f>VLOOKUP($D186,'DATA PENGUKURAN GARDU'!$A:$BS,44,0)</f>
        <v>#N/A</v>
      </c>
      <c r="AV186" s="21" t="e">
        <f t="shared" si="91"/>
        <v>#N/A</v>
      </c>
      <c r="AW186" s="20" t="e">
        <f>VLOOKUP($D186,'DATA PENGUKURAN GARDU'!$A:$BS,46,0)</f>
        <v>#N/A</v>
      </c>
      <c r="AX186" s="21" t="e">
        <f t="shared" si="92"/>
        <v>#N/A</v>
      </c>
      <c r="AY186" s="20" t="e">
        <f>VLOOKUP($D186,'DATA PENGUKURAN GARDU'!$A:$BS,46,0)</f>
        <v>#N/A</v>
      </c>
      <c r="AZ186" s="20" t="e">
        <f>VLOOKUP($D186,'DATA PENGUKURAN GARDU'!$A:$BS,53,0)</f>
        <v>#N/A</v>
      </c>
      <c r="BA186" s="20" t="e">
        <f>VLOOKUP($D186,'DATA PENGUKURAN GARDU'!$A:$BS,54,0)</f>
        <v>#N/A</v>
      </c>
      <c r="BB186" s="17" t="e">
        <f>VLOOKUP($E186,'DATA PENGUKURAN GARDU'!$A:$BS,42,0)</f>
        <v>#N/A</v>
      </c>
      <c r="BC186" s="23" t="e">
        <f t="shared" si="93"/>
        <v>#N/A</v>
      </c>
      <c r="BD186" s="17" t="e">
        <f>VLOOKUP($E186,'DATA PENGUKURAN GARDU'!$A:$BS,44,0)</f>
        <v>#N/A</v>
      </c>
      <c r="BE186" s="23" t="e">
        <f t="shared" si="94"/>
        <v>#N/A</v>
      </c>
      <c r="BF186" s="17" t="e">
        <f>VLOOKUP($E186,'DATA PENGUKURAN GARDU'!$A:$BS,46,0)</f>
        <v>#N/A</v>
      </c>
      <c r="BG186" s="23" t="e">
        <f t="shared" si="95"/>
        <v>#N/A</v>
      </c>
      <c r="BH186" s="17" t="e">
        <f>VLOOKUP($E186,'DATA PENGUKURAN GARDU'!$A:$BS,46,0)</f>
        <v>#N/A</v>
      </c>
      <c r="BI186" s="17" t="e">
        <f>VLOOKUP($E186,'DATA PENGUKURAN GARDU'!$A:$BS,53,0)</f>
        <v>#N/A</v>
      </c>
      <c r="BJ186" s="17" t="e">
        <f>VLOOKUP($E186,'DATA PENGUKURAN GARDU'!$A:$BS,54,0)</f>
        <v>#N/A</v>
      </c>
      <c r="BK186" s="20" t="e">
        <f t="shared" si="96"/>
        <v>#N/A</v>
      </c>
      <c r="BL186" s="20" t="e">
        <f t="shared" si="97"/>
        <v>#N/A</v>
      </c>
      <c r="BM186" s="20" t="e">
        <f t="shared" si="98"/>
        <v>#N/A</v>
      </c>
      <c r="BN186" s="25" t="e">
        <f t="shared" si="99"/>
        <v>#N/A</v>
      </c>
      <c r="BO186" s="26" t="str">
        <f t="shared" si="100"/>
        <v>0</v>
      </c>
      <c r="BP186" s="21" t="e">
        <f t="shared" si="101"/>
        <v>#VALUE!</v>
      </c>
      <c r="BQ186" s="20" t="e">
        <f t="shared" si="102"/>
        <v>#N/A</v>
      </c>
      <c r="BR186" s="20" t="e">
        <v>#N/A</v>
      </c>
      <c r="BS186" s="9" t="e">
        <v>#N/A</v>
      </c>
      <c r="BT186" s="2" t="e">
        <f t="shared" si="103"/>
        <v>#VALUE!</v>
      </c>
      <c r="BU186" s="2" t="e">
        <f t="shared" si="71"/>
        <v>#N/A</v>
      </c>
      <c r="BV186" s="2" t="e">
        <f t="shared" si="72"/>
        <v>#N/A</v>
      </c>
    </row>
    <row r="187" s="2" customFormat="1" ht="22.95" customHeight="1" spans="1:74">
      <c r="A187" s="9" t="str">
        <f t="shared" si="73"/>
        <v>L-099Induk</v>
      </c>
      <c r="B187" s="9" t="str">
        <f t="shared" si="74"/>
        <v>L-099jurusan 1</v>
      </c>
      <c r="C187" s="9" t="str">
        <f t="shared" si="75"/>
        <v>L-099jurusan 2</v>
      </c>
      <c r="D187" s="9" t="str">
        <f t="shared" si="76"/>
        <v>L-099jurusan 3</v>
      </c>
      <c r="E187" s="9" t="str">
        <f t="shared" si="77"/>
        <v>L-099jurusan 4</v>
      </c>
      <c r="F187" s="10" t="s">
        <v>46</v>
      </c>
      <c r="G187" s="10" t="s">
        <v>22</v>
      </c>
      <c r="H187" s="10" t="s">
        <v>264</v>
      </c>
      <c r="I187" s="10">
        <v>0.38208</v>
      </c>
      <c r="J187" s="10">
        <v>124.04826</v>
      </c>
      <c r="K187" s="10" t="s">
        <v>7465</v>
      </c>
      <c r="L187" s="10" t="s">
        <v>7465</v>
      </c>
      <c r="M187" s="10" t="s">
        <v>7465</v>
      </c>
      <c r="N187" s="14">
        <f t="shared" si="78"/>
        <v>0</v>
      </c>
      <c r="O187" s="15" t="e">
        <f t="shared" si="79"/>
        <v>#VALUE!</v>
      </c>
      <c r="P187" s="15" t="e">
        <f t="shared" si="80"/>
        <v>#VALUE!</v>
      </c>
      <c r="Q187" s="17" t="e">
        <f>VLOOKUP($A187,'DATA PENGUKURAN GARDU'!$A:$BS,42,0)</f>
        <v>#N/A</v>
      </c>
      <c r="R187" s="18" t="e">
        <f t="shared" si="81"/>
        <v>#N/A</v>
      </c>
      <c r="S187" s="17" t="e">
        <f>VLOOKUP($A187,'DATA PENGUKURAN GARDU'!$A:$BS,44,0)</f>
        <v>#N/A</v>
      </c>
      <c r="T187" s="18" t="e">
        <f t="shared" si="82"/>
        <v>#N/A</v>
      </c>
      <c r="U187" s="17" t="e">
        <f>VLOOKUP($A187,'DATA PENGUKURAN GARDU'!$A:$BS,46,0)</f>
        <v>#N/A</v>
      </c>
      <c r="V187" s="18" t="e">
        <f t="shared" si="83"/>
        <v>#N/A</v>
      </c>
      <c r="W187" s="17" t="e">
        <f>VLOOKUP($A187,'DATA PENGUKURAN GARDU'!$A:$BS,48,0)</f>
        <v>#N/A</v>
      </c>
      <c r="X187" s="17" t="e">
        <f>VLOOKUP($A187,'DATA PENGUKURAN GARDU'!$A:$BS,53,0)</f>
        <v>#N/A</v>
      </c>
      <c r="Y187" s="17" t="e">
        <f>VLOOKUP($A187,'DATA PENGUKURAN GARDU'!$A:$BS,54,0)</f>
        <v>#N/A</v>
      </c>
      <c r="Z187" s="17" t="e">
        <f>VLOOKUP($A187,'DATA PENGUKURAN GARDU'!$A:$BS,55,0)</f>
        <v>#N/A</v>
      </c>
      <c r="AA187" s="20" t="e">
        <f>VLOOKUP($B187,'DATA PENGUKURAN GARDU'!$A:$BS,42,0)</f>
        <v>#N/A</v>
      </c>
      <c r="AB187" s="21" t="e">
        <f t="shared" si="84"/>
        <v>#N/A</v>
      </c>
      <c r="AC187" s="20" t="e">
        <f>VLOOKUP($B187,'DATA PENGUKURAN GARDU'!$A:$BS,44,0)</f>
        <v>#N/A</v>
      </c>
      <c r="AD187" s="21" t="e">
        <f t="shared" si="85"/>
        <v>#N/A</v>
      </c>
      <c r="AE187" s="20" t="e">
        <f>VLOOKUP($B187,'DATA PENGUKURAN GARDU'!$A:$BS,46,0)</f>
        <v>#N/A</v>
      </c>
      <c r="AF187" s="21" t="e">
        <f t="shared" si="86"/>
        <v>#N/A</v>
      </c>
      <c r="AG187" s="20" t="e">
        <f>VLOOKUP($B187,'DATA PENGUKURAN GARDU'!$A:$BS,46,0)</f>
        <v>#N/A</v>
      </c>
      <c r="AH187" s="20" t="e">
        <f>VLOOKUP($B187,'DATA PENGUKURAN GARDU'!$A:$BS,53,0)</f>
        <v>#N/A</v>
      </c>
      <c r="AI187" s="20" t="e">
        <f>VLOOKUP($B187,'DATA PENGUKURAN GARDU'!$A:$BS,54,0)</f>
        <v>#N/A</v>
      </c>
      <c r="AJ187" s="17" t="e">
        <f>VLOOKUP($C187,'DATA PENGUKURAN GARDU'!$A:$BS,42,0)</f>
        <v>#N/A</v>
      </c>
      <c r="AK187" s="23" t="e">
        <f t="shared" si="87"/>
        <v>#N/A</v>
      </c>
      <c r="AL187" s="17" t="e">
        <f>VLOOKUP($C187,'DATA PENGUKURAN GARDU'!$A:$BS,44,0)</f>
        <v>#N/A</v>
      </c>
      <c r="AM187" s="23" t="e">
        <f t="shared" si="88"/>
        <v>#N/A</v>
      </c>
      <c r="AN187" s="17" t="e">
        <f>VLOOKUP($C187,'DATA PENGUKURAN GARDU'!$A:$BS,46,0)</f>
        <v>#N/A</v>
      </c>
      <c r="AO187" s="23" t="e">
        <f t="shared" si="89"/>
        <v>#N/A</v>
      </c>
      <c r="AP187" s="17" t="e">
        <f>VLOOKUP($C187,'DATA PENGUKURAN GARDU'!$A:$BS,46,0)</f>
        <v>#N/A</v>
      </c>
      <c r="AQ187" s="17" t="e">
        <f>VLOOKUP($C187,'DATA PENGUKURAN GARDU'!$A:$BS,53,0)</f>
        <v>#N/A</v>
      </c>
      <c r="AR187" s="17" t="e">
        <f>VLOOKUP($C187,'DATA PENGUKURAN GARDU'!$A:$BS,54,0)</f>
        <v>#N/A</v>
      </c>
      <c r="AS187" s="20" t="e">
        <f>VLOOKUP($D187,'DATA PENGUKURAN GARDU'!$A:$BS,42,0)</f>
        <v>#N/A</v>
      </c>
      <c r="AT187" s="21" t="e">
        <f t="shared" si="90"/>
        <v>#N/A</v>
      </c>
      <c r="AU187" s="20" t="e">
        <f>VLOOKUP($D187,'DATA PENGUKURAN GARDU'!$A:$BS,44,0)</f>
        <v>#N/A</v>
      </c>
      <c r="AV187" s="21" t="e">
        <f t="shared" si="91"/>
        <v>#N/A</v>
      </c>
      <c r="AW187" s="20" t="e">
        <f>VLOOKUP($D187,'DATA PENGUKURAN GARDU'!$A:$BS,46,0)</f>
        <v>#N/A</v>
      </c>
      <c r="AX187" s="21" t="e">
        <f t="shared" si="92"/>
        <v>#N/A</v>
      </c>
      <c r="AY187" s="20" t="e">
        <f>VLOOKUP($D187,'DATA PENGUKURAN GARDU'!$A:$BS,46,0)</f>
        <v>#N/A</v>
      </c>
      <c r="AZ187" s="20" t="e">
        <f>VLOOKUP($D187,'DATA PENGUKURAN GARDU'!$A:$BS,53,0)</f>
        <v>#N/A</v>
      </c>
      <c r="BA187" s="20" t="e">
        <f>VLOOKUP($D187,'DATA PENGUKURAN GARDU'!$A:$BS,54,0)</f>
        <v>#N/A</v>
      </c>
      <c r="BB187" s="17" t="e">
        <f>VLOOKUP($E187,'DATA PENGUKURAN GARDU'!$A:$BS,42,0)</f>
        <v>#N/A</v>
      </c>
      <c r="BC187" s="23" t="e">
        <f t="shared" si="93"/>
        <v>#N/A</v>
      </c>
      <c r="BD187" s="17" t="e">
        <f>VLOOKUP($E187,'DATA PENGUKURAN GARDU'!$A:$BS,44,0)</f>
        <v>#N/A</v>
      </c>
      <c r="BE187" s="23" t="e">
        <f t="shared" si="94"/>
        <v>#N/A</v>
      </c>
      <c r="BF187" s="17" t="e">
        <f>VLOOKUP($E187,'DATA PENGUKURAN GARDU'!$A:$BS,46,0)</f>
        <v>#N/A</v>
      </c>
      <c r="BG187" s="23" t="e">
        <f t="shared" si="95"/>
        <v>#N/A</v>
      </c>
      <c r="BH187" s="17" t="e">
        <f>VLOOKUP($E187,'DATA PENGUKURAN GARDU'!$A:$BS,46,0)</f>
        <v>#N/A</v>
      </c>
      <c r="BI187" s="17" t="e">
        <f>VLOOKUP($E187,'DATA PENGUKURAN GARDU'!$A:$BS,53,0)</f>
        <v>#N/A</v>
      </c>
      <c r="BJ187" s="17" t="e">
        <f>VLOOKUP($E187,'DATA PENGUKURAN GARDU'!$A:$BS,54,0)</f>
        <v>#N/A</v>
      </c>
      <c r="BK187" s="20" t="e">
        <f t="shared" si="96"/>
        <v>#N/A</v>
      </c>
      <c r="BL187" s="20" t="e">
        <f t="shared" si="97"/>
        <v>#N/A</v>
      </c>
      <c r="BM187" s="20" t="e">
        <f t="shared" si="98"/>
        <v>#N/A</v>
      </c>
      <c r="BN187" s="25" t="e">
        <f t="shared" si="99"/>
        <v>#N/A</v>
      </c>
      <c r="BO187" s="26" t="str">
        <f t="shared" si="100"/>
        <v>0</v>
      </c>
      <c r="BP187" s="21" t="e">
        <f t="shared" si="101"/>
        <v>#VALUE!</v>
      </c>
      <c r="BQ187" s="20" t="e">
        <f t="shared" si="102"/>
        <v>#N/A</v>
      </c>
      <c r="BR187" s="20" t="e">
        <v>#N/A</v>
      </c>
      <c r="BS187" s="9" t="e">
        <v>#N/A</v>
      </c>
      <c r="BT187" s="2" t="e">
        <f t="shared" si="103"/>
        <v>#VALUE!</v>
      </c>
      <c r="BU187" s="2" t="e">
        <f t="shared" si="71"/>
        <v>#N/A</v>
      </c>
      <c r="BV187" s="2" t="e">
        <f t="shared" si="72"/>
        <v>#N/A</v>
      </c>
    </row>
    <row r="188" s="2" customFormat="1" ht="22.95" customHeight="1" spans="1:74">
      <c r="A188" s="9" t="str">
        <f t="shared" si="73"/>
        <v>KMO 170Induk</v>
      </c>
      <c r="B188" s="9" t="str">
        <f t="shared" si="74"/>
        <v>KMO 170jurusan 1</v>
      </c>
      <c r="C188" s="9" t="str">
        <f t="shared" si="75"/>
        <v>KMO 170jurusan 2</v>
      </c>
      <c r="D188" s="9" t="str">
        <f t="shared" si="76"/>
        <v>KMO 170jurusan 3</v>
      </c>
      <c r="E188" s="9" t="str">
        <f t="shared" si="77"/>
        <v>KMO 170jurusan 4</v>
      </c>
      <c r="F188" s="10" t="s">
        <v>81</v>
      </c>
      <c r="G188" s="10" t="s">
        <v>8</v>
      </c>
      <c r="H188" s="10" t="s">
        <v>265</v>
      </c>
      <c r="I188" s="10">
        <v>0.739674985</v>
      </c>
      <c r="J188" s="10">
        <v>124.6018066406</v>
      </c>
      <c r="K188" s="10" t="s">
        <v>7465</v>
      </c>
      <c r="L188" s="10" t="s">
        <v>7465</v>
      </c>
      <c r="M188" s="10" t="s">
        <v>7465</v>
      </c>
      <c r="N188" s="14">
        <f t="shared" si="78"/>
        <v>0</v>
      </c>
      <c r="O188" s="15" t="e">
        <f t="shared" si="79"/>
        <v>#VALUE!</v>
      </c>
      <c r="P188" s="15" t="e">
        <f t="shared" si="80"/>
        <v>#VALUE!</v>
      </c>
      <c r="Q188" s="17" t="e">
        <f>VLOOKUP($A188,'DATA PENGUKURAN GARDU'!$A:$BS,42,0)</f>
        <v>#N/A</v>
      </c>
      <c r="R188" s="18" t="e">
        <f t="shared" si="81"/>
        <v>#N/A</v>
      </c>
      <c r="S188" s="17" t="e">
        <f>VLOOKUP($A188,'DATA PENGUKURAN GARDU'!$A:$BS,44,0)</f>
        <v>#N/A</v>
      </c>
      <c r="T188" s="18" t="e">
        <f t="shared" si="82"/>
        <v>#N/A</v>
      </c>
      <c r="U188" s="17" t="e">
        <f>VLOOKUP($A188,'DATA PENGUKURAN GARDU'!$A:$BS,46,0)</f>
        <v>#N/A</v>
      </c>
      <c r="V188" s="18" t="e">
        <f t="shared" si="83"/>
        <v>#N/A</v>
      </c>
      <c r="W188" s="17" t="e">
        <f>VLOOKUP($A188,'DATA PENGUKURAN GARDU'!$A:$BS,48,0)</f>
        <v>#N/A</v>
      </c>
      <c r="X188" s="17" t="e">
        <f>VLOOKUP($A188,'DATA PENGUKURAN GARDU'!$A:$BS,53,0)</f>
        <v>#N/A</v>
      </c>
      <c r="Y188" s="17" t="e">
        <f>VLOOKUP($A188,'DATA PENGUKURAN GARDU'!$A:$BS,54,0)</f>
        <v>#N/A</v>
      </c>
      <c r="Z188" s="17" t="e">
        <f>VLOOKUP($A188,'DATA PENGUKURAN GARDU'!$A:$BS,55,0)</f>
        <v>#N/A</v>
      </c>
      <c r="AA188" s="20" t="e">
        <f>VLOOKUP($B188,'DATA PENGUKURAN GARDU'!$A:$BS,42,0)</f>
        <v>#N/A</v>
      </c>
      <c r="AB188" s="21" t="e">
        <f t="shared" si="84"/>
        <v>#N/A</v>
      </c>
      <c r="AC188" s="20" t="e">
        <f>VLOOKUP($B188,'DATA PENGUKURAN GARDU'!$A:$BS,44,0)</f>
        <v>#N/A</v>
      </c>
      <c r="AD188" s="21" t="e">
        <f t="shared" si="85"/>
        <v>#N/A</v>
      </c>
      <c r="AE188" s="20" t="e">
        <f>VLOOKUP($B188,'DATA PENGUKURAN GARDU'!$A:$BS,46,0)</f>
        <v>#N/A</v>
      </c>
      <c r="AF188" s="21" t="e">
        <f t="shared" si="86"/>
        <v>#N/A</v>
      </c>
      <c r="AG188" s="20" t="e">
        <f>VLOOKUP($B188,'DATA PENGUKURAN GARDU'!$A:$BS,46,0)</f>
        <v>#N/A</v>
      </c>
      <c r="AH188" s="20" t="e">
        <f>VLOOKUP($B188,'DATA PENGUKURAN GARDU'!$A:$BS,53,0)</f>
        <v>#N/A</v>
      </c>
      <c r="AI188" s="20" t="e">
        <f>VLOOKUP($B188,'DATA PENGUKURAN GARDU'!$A:$BS,54,0)</f>
        <v>#N/A</v>
      </c>
      <c r="AJ188" s="17" t="e">
        <f>VLOOKUP($C188,'DATA PENGUKURAN GARDU'!$A:$BS,42,0)</f>
        <v>#N/A</v>
      </c>
      <c r="AK188" s="23" t="e">
        <f t="shared" si="87"/>
        <v>#N/A</v>
      </c>
      <c r="AL188" s="17" t="e">
        <f>VLOOKUP($C188,'DATA PENGUKURAN GARDU'!$A:$BS,44,0)</f>
        <v>#N/A</v>
      </c>
      <c r="AM188" s="23" t="e">
        <f t="shared" si="88"/>
        <v>#N/A</v>
      </c>
      <c r="AN188" s="17" t="e">
        <f>VLOOKUP($C188,'DATA PENGUKURAN GARDU'!$A:$BS,46,0)</f>
        <v>#N/A</v>
      </c>
      <c r="AO188" s="23" t="e">
        <f t="shared" si="89"/>
        <v>#N/A</v>
      </c>
      <c r="AP188" s="17" t="e">
        <f>VLOOKUP($C188,'DATA PENGUKURAN GARDU'!$A:$BS,46,0)</f>
        <v>#N/A</v>
      </c>
      <c r="AQ188" s="17" t="e">
        <f>VLOOKUP($C188,'DATA PENGUKURAN GARDU'!$A:$BS,53,0)</f>
        <v>#N/A</v>
      </c>
      <c r="AR188" s="17" t="e">
        <f>VLOOKUP($C188,'DATA PENGUKURAN GARDU'!$A:$BS,54,0)</f>
        <v>#N/A</v>
      </c>
      <c r="AS188" s="20" t="e">
        <f>VLOOKUP($D188,'DATA PENGUKURAN GARDU'!$A:$BS,42,0)</f>
        <v>#N/A</v>
      </c>
      <c r="AT188" s="21" t="e">
        <f t="shared" si="90"/>
        <v>#N/A</v>
      </c>
      <c r="AU188" s="20" t="e">
        <f>VLOOKUP($D188,'DATA PENGUKURAN GARDU'!$A:$BS,44,0)</f>
        <v>#N/A</v>
      </c>
      <c r="AV188" s="21" t="e">
        <f t="shared" si="91"/>
        <v>#N/A</v>
      </c>
      <c r="AW188" s="20" t="e">
        <f>VLOOKUP($D188,'DATA PENGUKURAN GARDU'!$A:$BS,46,0)</f>
        <v>#N/A</v>
      </c>
      <c r="AX188" s="21" t="e">
        <f t="shared" si="92"/>
        <v>#N/A</v>
      </c>
      <c r="AY188" s="20" t="e">
        <f>VLOOKUP($D188,'DATA PENGUKURAN GARDU'!$A:$BS,46,0)</f>
        <v>#N/A</v>
      </c>
      <c r="AZ188" s="20" t="e">
        <f>VLOOKUP($D188,'DATA PENGUKURAN GARDU'!$A:$BS,53,0)</f>
        <v>#N/A</v>
      </c>
      <c r="BA188" s="20" t="e">
        <f>VLOOKUP($D188,'DATA PENGUKURAN GARDU'!$A:$BS,54,0)</f>
        <v>#N/A</v>
      </c>
      <c r="BB188" s="17" t="e">
        <f>VLOOKUP($E188,'DATA PENGUKURAN GARDU'!$A:$BS,42,0)</f>
        <v>#N/A</v>
      </c>
      <c r="BC188" s="23" t="e">
        <f t="shared" si="93"/>
        <v>#N/A</v>
      </c>
      <c r="BD188" s="17" t="e">
        <f>VLOOKUP($E188,'DATA PENGUKURAN GARDU'!$A:$BS,44,0)</f>
        <v>#N/A</v>
      </c>
      <c r="BE188" s="23" t="e">
        <f t="shared" si="94"/>
        <v>#N/A</v>
      </c>
      <c r="BF188" s="17" t="e">
        <f>VLOOKUP($E188,'DATA PENGUKURAN GARDU'!$A:$BS,46,0)</f>
        <v>#N/A</v>
      </c>
      <c r="BG188" s="23" t="e">
        <f t="shared" si="95"/>
        <v>#N/A</v>
      </c>
      <c r="BH188" s="17" t="e">
        <f>VLOOKUP($E188,'DATA PENGUKURAN GARDU'!$A:$BS,46,0)</f>
        <v>#N/A</v>
      </c>
      <c r="BI188" s="17" t="e">
        <f>VLOOKUP($E188,'DATA PENGUKURAN GARDU'!$A:$BS,53,0)</f>
        <v>#N/A</v>
      </c>
      <c r="BJ188" s="17" t="e">
        <f>VLOOKUP($E188,'DATA PENGUKURAN GARDU'!$A:$BS,54,0)</f>
        <v>#N/A</v>
      </c>
      <c r="BK188" s="20" t="e">
        <f t="shared" si="96"/>
        <v>#N/A</v>
      </c>
      <c r="BL188" s="20" t="e">
        <f t="shared" si="97"/>
        <v>#N/A</v>
      </c>
      <c r="BM188" s="20" t="e">
        <f t="shared" si="98"/>
        <v>#N/A</v>
      </c>
      <c r="BN188" s="25" t="e">
        <f t="shared" si="99"/>
        <v>#N/A</v>
      </c>
      <c r="BO188" s="26" t="str">
        <f t="shared" si="100"/>
        <v>0</v>
      </c>
      <c r="BP188" s="21" t="e">
        <f t="shared" si="101"/>
        <v>#VALUE!</v>
      </c>
      <c r="BQ188" s="20" t="e">
        <f t="shared" si="102"/>
        <v>#N/A</v>
      </c>
      <c r="BR188" s="20" t="e">
        <v>#N/A</v>
      </c>
      <c r="BS188" s="9" t="e">
        <v>#N/A</v>
      </c>
      <c r="BT188" s="2" t="e">
        <f t="shared" si="103"/>
        <v>#VALUE!</v>
      </c>
      <c r="BU188" s="2" t="e">
        <f t="shared" si="71"/>
        <v>#N/A</v>
      </c>
      <c r="BV188" s="2" t="e">
        <f t="shared" si="72"/>
        <v>#N/A</v>
      </c>
    </row>
    <row r="189" s="2" customFormat="1" ht="22.95" customHeight="1" spans="1:74">
      <c r="A189" s="9" t="str">
        <f t="shared" si="73"/>
        <v>KMO 175Induk</v>
      </c>
      <c r="B189" s="9" t="str">
        <f t="shared" si="74"/>
        <v>KMO 175jurusan 1</v>
      </c>
      <c r="C189" s="9" t="str">
        <f t="shared" si="75"/>
        <v>KMO 175jurusan 2</v>
      </c>
      <c r="D189" s="9" t="str">
        <f t="shared" si="76"/>
        <v>KMO 175jurusan 3</v>
      </c>
      <c r="E189" s="9" t="str">
        <f t="shared" si="77"/>
        <v>KMO 175jurusan 4</v>
      </c>
      <c r="F189" s="10" t="s">
        <v>84</v>
      </c>
      <c r="G189" s="10" t="s">
        <v>8</v>
      </c>
      <c r="H189" s="10" t="s">
        <v>266</v>
      </c>
      <c r="I189" s="10">
        <v>0.752636015</v>
      </c>
      <c r="J189" s="10">
        <v>124.611289978</v>
      </c>
      <c r="K189" s="10" t="s">
        <v>7465</v>
      </c>
      <c r="L189" s="10" t="s">
        <v>7465</v>
      </c>
      <c r="M189" s="10" t="s">
        <v>7465</v>
      </c>
      <c r="N189" s="14">
        <f t="shared" si="78"/>
        <v>0</v>
      </c>
      <c r="O189" s="15" t="e">
        <f t="shared" si="79"/>
        <v>#VALUE!</v>
      </c>
      <c r="P189" s="15" t="e">
        <f t="shared" si="80"/>
        <v>#VALUE!</v>
      </c>
      <c r="Q189" s="17" t="e">
        <f>VLOOKUP($A189,'DATA PENGUKURAN GARDU'!$A:$BS,42,0)</f>
        <v>#N/A</v>
      </c>
      <c r="R189" s="18" t="e">
        <f t="shared" si="81"/>
        <v>#N/A</v>
      </c>
      <c r="S189" s="17" t="e">
        <f>VLOOKUP($A189,'DATA PENGUKURAN GARDU'!$A:$BS,44,0)</f>
        <v>#N/A</v>
      </c>
      <c r="T189" s="18" t="e">
        <f t="shared" si="82"/>
        <v>#N/A</v>
      </c>
      <c r="U189" s="17" t="e">
        <f>VLOOKUP($A189,'DATA PENGUKURAN GARDU'!$A:$BS,46,0)</f>
        <v>#N/A</v>
      </c>
      <c r="V189" s="18" t="e">
        <f t="shared" si="83"/>
        <v>#N/A</v>
      </c>
      <c r="W189" s="17" t="e">
        <f>VLOOKUP($A189,'DATA PENGUKURAN GARDU'!$A:$BS,48,0)</f>
        <v>#N/A</v>
      </c>
      <c r="X189" s="17" t="e">
        <f>VLOOKUP($A189,'DATA PENGUKURAN GARDU'!$A:$BS,53,0)</f>
        <v>#N/A</v>
      </c>
      <c r="Y189" s="17" t="e">
        <f>VLOOKUP($A189,'DATA PENGUKURAN GARDU'!$A:$BS,54,0)</f>
        <v>#N/A</v>
      </c>
      <c r="Z189" s="17" t="e">
        <f>VLOOKUP($A189,'DATA PENGUKURAN GARDU'!$A:$BS,55,0)</f>
        <v>#N/A</v>
      </c>
      <c r="AA189" s="20" t="e">
        <f>VLOOKUP($B189,'DATA PENGUKURAN GARDU'!$A:$BS,42,0)</f>
        <v>#N/A</v>
      </c>
      <c r="AB189" s="21" t="e">
        <f t="shared" si="84"/>
        <v>#N/A</v>
      </c>
      <c r="AC189" s="20" t="e">
        <f>VLOOKUP($B189,'DATA PENGUKURAN GARDU'!$A:$BS,44,0)</f>
        <v>#N/A</v>
      </c>
      <c r="AD189" s="21" t="e">
        <f t="shared" si="85"/>
        <v>#N/A</v>
      </c>
      <c r="AE189" s="20" t="e">
        <f>VLOOKUP($B189,'DATA PENGUKURAN GARDU'!$A:$BS,46,0)</f>
        <v>#N/A</v>
      </c>
      <c r="AF189" s="21" t="e">
        <f t="shared" si="86"/>
        <v>#N/A</v>
      </c>
      <c r="AG189" s="20" t="e">
        <f>VLOOKUP($B189,'DATA PENGUKURAN GARDU'!$A:$BS,46,0)</f>
        <v>#N/A</v>
      </c>
      <c r="AH189" s="20" t="e">
        <f>VLOOKUP($B189,'DATA PENGUKURAN GARDU'!$A:$BS,53,0)</f>
        <v>#N/A</v>
      </c>
      <c r="AI189" s="20" t="e">
        <f>VLOOKUP($B189,'DATA PENGUKURAN GARDU'!$A:$BS,54,0)</f>
        <v>#N/A</v>
      </c>
      <c r="AJ189" s="17" t="e">
        <f>VLOOKUP($C189,'DATA PENGUKURAN GARDU'!$A:$BS,42,0)</f>
        <v>#N/A</v>
      </c>
      <c r="AK189" s="23" t="e">
        <f t="shared" si="87"/>
        <v>#N/A</v>
      </c>
      <c r="AL189" s="17" t="e">
        <f>VLOOKUP($C189,'DATA PENGUKURAN GARDU'!$A:$BS,44,0)</f>
        <v>#N/A</v>
      </c>
      <c r="AM189" s="23" t="e">
        <f t="shared" si="88"/>
        <v>#N/A</v>
      </c>
      <c r="AN189" s="17" t="e">
        <f>VLOOKUP($C189,'DATA PENGUKURAN GARDU'!$A:$BS,46,0)</f>
        <v>#N/A</v>
      </c>
      <c r="AO189" s="23" t="e">
        <f t="shared" si="89"/>
        <v>#N/A</v>
      </c>
      <c r="AP189" s="17" t="e">
        <f>VLOOKUP($C189,'DATA PENGUKURAN GARDU'!$A:$BS,46,0)</f>
        <v>#N/A</v>
      </c>
      <c r="AQ189" s="17" t="e">
        <f>VLOOKUP($C189,'DATA PENGUKURAN GARDU'!$A:$BS,53,0)</f>
        <v>#N/A</v>
      </c>
      <c r="AR189" s="17" t="e">
        <f>VLOOKUP($C189,'DATA PENGUKURAN GARDU'!$A:$BS,54,0)</f>
        <v>#N/A</v>
      </c>
      <c r="AS189" s="20" t="e">
        <f>VLOOKUP($D189,'DATA PENGUKURAN GARDU'!$A:$BS,42,0)</f>
        <v>#N/A</v>
      </c>
      <c r="AT189" s="21" t="e">
        <f t="shared" si="90"/>
        <v>#N/A</v>
      </c>
      <c r="AU189" s="20" t="e">
        <f>VLOOKUP($D189,'DATA PENGUKURAN GARDU'!$A:$BS,44,0)</f>
        <v>#N/A</v>
      </c>
      <c r="AV189" s="21" t="e">
        <f t="shared" si="91"/>
        <v>#N/A</v>
      </c>
      <c r="AW189" s="20" t="e">
        <f>VLOOKUP($D189,'DATA PENGUKURAN GARDU'!$A:$BS,46,0)</f>
        <v>#N/A</v>
      </c>
      <c r="AX189" s="21" t="e">
        <f t="shared" si="92"/>
        <v>#N/A</v>
      </c>
      <c r="AY189" s="20" t="e">
        <f>VLOOKUP($D189,'DATA PENGUKURAN GARDU'!$A:$BS,46,0)</f>
        <v>#N/A</v>
      </c>
      <c r="AZ189" s="20" t="e">
        <f>VLOOKUP($D189,'DATA PENGUKURAN GARDU'!$A:$BS,53,0)</f>
        <v>#N/A</v>
      </c>
      <c r="BA189" s="20" t="e">
        <f>VLOOKUP($D189,'DATA PENGUKURAN GARDU'!$A:$BS,54,0)</f>
        <v>#N/A</v>
      </c>
      <c r="BB189" s="17" t="e">
        <f>VLOOKUP($E189,'DATA PENGUKURAN GARDU'!$A:$BS,42,0)</f>
        <v>#N/A</v>
      </c>
      <c r="BC189" s="23" t="e">
        <f t="shared" si="93"/>
        <v>#N/A</v>
      </c>
      <c r="BD189" s="17" t="e">
        <f>VLOOKUP($E189,'DATA PENGUKURAN GARDU'!$A:$BS,44,0)</f>
        <v>#N/A</v>
      </c>
      <c r="BE189" s="23" t="e">
        <f t="shared" si="94"/>
        <v>#N/A</v>
      </c>
      <c r="BF189" s="17" t="e">
        <f>VLOOKUP($E189,'DATA PENGUKURAN GARDU'!$A:$BS,46,0)</f>
        <v>#N/A</v>
      </c>
      <c r="BG189" s="23" t="e">
        <f t="shared" si="95"/>
        <v>#N/A</v>
      </c>
      <c r="BH189" s="17" t="e">
        <f>VLOOKUP($E189,'DATA PENGUKURAN GARDU'!$A:$BS,46,0)</f>
        <v>#N/A</v>
      </c>
      <c r="BI189" s="17" t="e">
        <f>VLOOKUP($E189,'DATA PENGUKURAN GARDU'!$A:$BS,53,0)</f>
        <v>#N/A</v>
      </c>
      <c r="BJ189" s="17" t="e">
        <f>VLOOKUP($E189,'DATA PENGUKURAN GARDU'!$A:$BS,54,0)</f>
        <v>#N/A</v>
      </c>
      <c r="BK189" s="20" t="e">
        <f t="shared" si="96"/>
        <v>#N/A</v>
      </c>
      <c r="BL189" s="20" t="e">
        <f t="shared" si="97"/>
        <v>#N/A</v>
      </c>
      <c r="BM189" s="20" t="e">
        <f t="shared" si="98"/>
        <v>#N/A</v>
      </c>
      <c r="BN189" s="25" t="e">
        <f t="shared" si="99"/>
        <v>#N/A</v>
      </c>
      <c r="BO189" s="26" t="str">
        <f t="shared" si="100"/>
        <v>0</v>
      </c>
      <c r="BP189" s="21" t="e">
        <f t="shared" si="101"/>
        <v>#VALUE!</v>
      </c>
      <c r="BQ189" s="20" t="e">
        <f t="shared" si="102"/>
        <v>#N/A</v>
      </c>
      <c r="BR189" s="20" t="e">
        <v>#N/A</v>
      </c>
      <c r="BS189" s="9" t="e">
        <v>#N/A</v>
      </c>
      <c r="BT189" s="2" t="e">
        <f t="shared" si="103"/>
        <v>#VALUE!</v>
      </c>
      <c r="BU189" s="2" t="e">
        <f t="shared" si="71"/>
        <v>#N/A</v>
      </c>
      <c r="BV189" s="2" t="e">
        <f t="shared" si="72"/>
        <v>#N/A</v>
      </c>
    </row>
    <row r="190" s="2" customFormat="1" ht="22.95" customHeight="1" spans="1:74">
      <c r="A190" s="9" t="str">
        <f t="shared" si="73"/>
        <v>KMO 177Induk</v>
      </c>
      <c r="B190" s="9" t="str">
        <f t="shared" si="74"/>
        <v>KMO 177jurusan 1</v>
      </c>
      <c r="C190" s="9" t="str">
        <f t="shared" si="75"/>
        <v>KMO 177jurusan 2</v>
      </c>
      <c r="D190" s="9" t="str">
        <f t="shared" si="76"/>
        <v>KMO 177jurusan 3</v>
      </c>
      <c r="E190" s="9" t="str">
        <f t="shared" si="77"/>
        <v>KMO 177jurusan 4</v>
      </c>
      <c r="F190" s="10" t="s">
        <v>84</v>
      </c>
      <c r="G190" s="10" t="s">
        <v>8</v>
      </c>
      <c r="H190" s="10" t="s">
        <v>267</v>
      </c>
      <c r="I190" s="10">
        <v>0.755587995</v>
      </c>
      <c r="J190" s="10">
        <v>124.6153564453</v>
      </c>
      <c r="K190" s="10" t="s">
        <v>7465</v>
      </c>
      <c r="L190" s="10" t="s">
        <v>7465</v>
      </c>
      <c r="M190" s="10" t="s">
        <v>7465</v>
      </c>
      <c r="N190" s="14">
        <f t="shared" si="78"/>
        <v>0</v>
      </c>
      <c r="O190" s="15" t="e">
        <f t="shared" si="79"/>
        <v>#VALUE!</v>
      </c>
      <c r="P190" s="15" t="e">
        <f t="shared" si="80"/>
        <v>#VALUE!</v>
      </c>
      <c r="Q190" s="17" t="e">
        <f>VLOOKUP($A190,'DATA PENGUKURAN GARDU'!$A:$BS,42,0)</f>
        <v>#N/A</v>
      </c>
      <c r="R190" s="18" t="e">
        <f t="shared" si="81"/>
        <v>#N/A</v>
      </c>
      <c r="S190" s="17" t="e">
        <f>VLOOKUP($A190,'DATA PENGUKURAN GARDU'!$A:$BS,44,0)</f>
        <v>#N/A</v>
      </c>
      <c r="T190" s="18" t="e">
        <f t="shared" si="82"/>
        <v>#N/A</v>
      </c>
      <c r="U190" s="17" t="e">
        <f>VLOOKUP($A190,'DATA PENGUKURAN GARDU'!$A:$BS,46,0)</f>
        <v>#N/A</v>
      </c>
      <c r="V190" s="18" t="e">
        <f t="shared" si="83"/>
        <v>#N/A</v>
      </c>
      <c r="W190" s="17" t="e">
        <f>VLOOKUP($A190,'DATA PENGUKURAN GARDU'!$A:$BS,48,0)</f>
        <v>#N/A</v>
      </c>
      <c r="X190" s="17" t="e">
        <f>VLOOKUP($A190,'DATA PENGUKURAN GARDU'!$A:$BS,53,0)</f>
        <v>#N/A</v>
      </c>
      <c r="Y190" s="17" t="e">
        <f>VLOOKUP($A190,'DATA PENGUKURAN GARDU'!$A:$BS,54,0)</f>
        <v>#N/A</v>
      </c>
      <c r="Z190" s="17" t="e">
        <f>VLOOKUP($A190,'DATA PENGUKURAN GARDU'!$A:$BS,55,0)</f>
        <v>#N/A</v>
      </c>
      <c r="AA190" s="20" t="e">
        <f>VLOOKUP($B190,'DATA PENGUKURAN GARDU'!$A:$BS,42,0)</f>
        <v>#N/A</v>
      </c>
      <c r="AB190" s="21" t="e">
        <f t="shared" si="84"/>
        <v>#N/A</v>
      </c>
      <c r="AC190" s="20" t="e">
        <f>VLOOKUP($B190,'DATA PENGUKURAN GARDU'!$A:$BS,44,0)</f>
        <v>#N/A</v>
      </c>
      <c r="AD190" s="21" t="e">
        <f t="shared" si="85"/>
        <v>#N/A</v>
      </c>
      <c r="AE190" s="20" t="e">
        <f>VLOOKUP($B190,'DATA PENGUKURAN GARDU'!$A:$BS,46,0)</f>
        <v>#N/A</v>
      </c>
      <c r="AF190" s="21" t="e">
        <f t="shared" si="86"/>
        <v>#N/A</v>
      </c>
      <c r="AG190" s="20" t="e">
        <f>VLOOKUP($B190,'DATA PENGUKURAN GARDU'!$A:$BS,46,0)</f>
        <v>#N/A</v>
      </c>
      <c r="AH190" s="20" t="e">
        <f>VLOOKUP($B190,'DATA PENGUKURAN GARDU'!$A:$BS,53,0)</f>
        <v>#N/A</v>
      </c>
      <c r="AI190" s="20" t="e">
        <f>VLOOKUP($B190,'DATA PENGUKURAN GARDU'!$A:$BS,54,0)</f>
        <v>#N/A</v>
      </c>
      <c r="AJ190" s="17" t="e">
        <f>VLOOKUP($C190,'DATA PENGUKURAN GARDU'!$A:$BS,42,0)</f>
        <v>#N/A</v>
      </c>
      <c r="AK190" s="23" t="e">
        <f t="shared" si="87"/>
        <v>#N/A</v>
      </c>
      <c r="AL190" s="17" t="e">
        <f>VLOOKUP($C190,'DATA PENGUKURAN GARDU'!$A:$BS,44,0)</f>
        <v>#N/A</v>
      </c>
      <c r="AM190" s="23" t="e">
        <f t="shared" si="88"/>
        <v>#N/A</v>
      </c>
      <c r="AN190" s="17" t="e">
        <f>VLOOKUP($C190,'DATA PENGUKURAN GARDU'!$A:$BS,46,0)</f>
        <v>#N/A</v>
      </c>
      <c r="AO190" s="23" t="e">
        <f t="shared" si="89"/>
        <v>#N/A</v>
      </c>
      <c r="AP190" s="17" t="e">
        <f>VLOOKUP($C190,'DATA PENGUKURAN GARDU'!$A:$BS,46,0)</f>
        <v>#N/A</v>
      </c>
      <c r="AQ190" s="17" t="e">
        <f>VLOOKUP($C190,'DATA PENGUKURAN GARDU'!$A:$BS,53,0)</f>
        <v>#N/A</v>
      </c>
      <c r="AR190" s="17" t="e">
        <f>VLOOKUP($C190,'DATA PENGUKURAN GARDU'!$A:$BS,54,0)</f>
        <v>#N/A</v>
      </c>
      <c r="AS190" s="20" t="e">
        <f>VLOOKUP($D190,'DATA PENGUKURAN GARDU'!$A:$BS,42,0)</f>
        <v>#N/A</v>
      </c>
      <c r="AT190" s="21" t="e">
        <f t="shared" si="90"/>
        <v>#N/A</v>
      </c>
      <c r="AU190" s="20" t="e">
        <f>VLOOKUP($D190,'DATA PENGUKURAN GARDU'!$A:$BS,44,0)</f>
        <v>#N/A</v>
      </c>
      <c r="AV190" s="21" t="e">
        <f t="shared" si="91"/>
        <v>#N/A</v>
      </c>
      <c r="AW190" s="20" t="e">
        <f>VLOOKUP($D190,'DATA PENGUKURAN GARDU'!$A:$BS,46,0)</f>
        <v>#N/A</v>
      </c>
      <c r="AX190" s="21" t="e">
        <f t="shared" si="92"/>
        <v>#N/A</v>
      </c>
      <c r="AY190" s="20" t="e">
        <f>VLOOKUP($D190,'DATA PENGUKURAN GARDU'!$A:$BS,46,0)</f>
        <v>#N/A</v>
      </c>
      <c r="AZ190" s="20" t="e">
        <f>VLOOKUP($D190,'DATA PENGUKURAN GARDU'!$A:$BS,53,0)</f>
        <v>#N/A</v>
      </c>
      <c r="BA190" s="20" t="e">
        <f>VLOOKUP($D190,'DATA PENGUKURAN GARDU'!$A:$BS,54,0)</f>
        <v>#N/A</v>
      </c>
      <c r="BB190" s="17" t="e">
        <f>VLOOKUP($E190,'DATA PENGUKURAN GARDU'!$A:$BS,42,0)</f>
        <v>#N/A</v>
      </c>
      <c r="BC190" s="23" t="e">
        <f t="shared" si="93"/>
        <v>#N/A</v>
      </c>
      <c r="BD190" s="17" t="e">
        <f>VLOOKUP($E190,'DATA PENGUKURAN GARDU'!$A:$BS,44,0)</f>
        <v>#N/A</v>
      </c>
      <c r="BE190" s="23" t="e">
        <f t="shared" si="94"/>
        <v>#N/A</v>
      </c>
      <c r="BF190" s="17" t="e">
        <f>VLOOKUP($E190,'DATA PENGUKURAN GARDU'!$A:$BS,46,0)</f>
        <v>#N/A</v>
      </c>
      <c r="BG190" s="23" t="e">
        <f t="shared" si="95"/>
        <v>#N/A</v>
      </c>
      <c r="BH190" s="17" t="e">
        <f>VLOOKUP($E190,'DATA PENGUKURAN GARDU'!$A:$BS,46,0)</f>
        <v>#N/A</v>
      </c>
      <c r="BI190" s="17" t="e">
        <f>VLOOKUP($E190,'DATA PENGUKURAN GARDU'!$A:$BS,53,0)</f>
        <v>#N/A</v>
      </c>
      <c r="BJ190" s="17" t="e">
        <f>VLOOKUP($E190,'DATA PENGUKURAN GARDU'!$A:$BS,54,0)</f>
        <v>#N/A</v>
      </c>
      <c r="BK190" s="20" t="e">
        <f t="shared" si="96"/>
        <v>#N/A</v>
      </c>
      <c r="BL190" s="20" t="e">
        <f t="shared" si="97"/>
        <v>#N/A</v>
      </c>
      <c r="BM190" s="20" t="e">
        <f t="shared" si="98"/>
        <v>#N/A</v>
      </c>
      <c r="BN190" s="25" t="e">
        <f t="shared" si="99"/>
        <v>#N/A</v>
      </c>
      <c r="BO190" s="26" t="str">
        <f t="shared" si="100"/>
        <v>0</v>
      </c>
      <c r="BP190" s="21" t="e">
        <f t="shared" si="101"/>
        <v>#VALUE!</v>
      </c>
      <c r="BQ190" s="20" t="e">
        <f t="shared" si="102"/>
        <v>#N/A</v>
      </c>
      <c r="BR190" s="20" t="e">
        <v>#N/A</v>
      </c>
      <c r="BS190" s="9" t="e">
        <v>#N/A</v>
      </c>
      <c r="BT190" s="2" t="e">
        <f t="shared" si="103"/>
        <v>#VALUE!</v>
      </c>
      <c r="BU190" s="2" t="e">
        <f t="shared" si="71"/>
        <v>#N/A</v>
      </c>
      <c r="BV190" s="2" t="e">
        <f t="shared" si="72"/>
        <v>#N/A</v>
      </c>
    </row>
    <row r="191" s="2" customFormat="1" ht="22.95" customHeight="1" spans="1:74">
      <c r="A191" s="9" t="str">
        <f t="shared" si="73"/>
        <v>KMO 181Induk</v>
      </c>
      <c r="B191" s="9" t="str">
        <f t="shared" si="74"/>
        <v>KMO 181jurusan 1</v>
      </c>
      <c r="C191" s="9" t="str">
        <f t="shared" si="75"/>
        <v>KMO 181jurusan 2</v>
      </c>
      <c r="D191" s="9" t="str">
        <f t="shared" si="76"/>
        <v>KMO 181jurusan 3</v>
      </c>
      <c r="E191" s="9" t="str">
        <f t="shared" si="77"/>
        <v>KMO 181jurusan 4</v>
      </c>
      <c r="F191" s="10" t="s">
        <v>84</v>
      </c>
      <c r="G191" s="10" t="s">
        <v>8</v>
      </c>
      <c r="H191" s="10" t="s">
        <v>268</v>
      </c>
      <c r="I191" s="10">
        <v>0.757441998</v>
      </c>
      <c r="J191" s="10">
        <v>124.6108703613</v>
      </c>
      <c r="K191" s="10" t="s">
        <v>7465</v>
      </c>
      <c r="L191" s="10" t="s">
        <v>7465</v>
      </c>
      <c r="M191" s="10" t="s">
        <v>7465</v>
      </c>
      <c r="N191" s="14">
        <f t="shared" si="78"/>
        <v>0</v>
      </c>
      <c r="O191" s="15" t="e">
        <f t="shared" si="79"/>
        <v>#VALUE!</v>
      </c>
      <c r="P191" s="15" t="e">
        <f t="shared" si="80"/>
        <v>#VALUE!</v>
      </c>
      <c r="Q191" s="17" t="e">
        <f>VLOOKUP($A191,'DATA PENGUKURAN GARDU'!$A:$BS,42,0)</f>
        <v>#N/A</v>
      </c>
      <c r="R191" s="18" t="e">
        <f t="shared" si="81"/>
        <v>#N/A</v>
      </c>
      <c r="S191" s="17" t="e">
        <f>VLOOKUP($A191,'DATA PENGUKURAN GARDU'!$A:$BS,44,0)</f>
        <v>#N/A</v>
      </c>
      <c r="T191" s="18" t="e">
        <f t="shared" si="82"/>
        <v>#N/A</v>
      </c>
      <c r="U191" s="17" t="e">
        <f>VLOOKUP($A191,'DATA PENGUKURAN GARDU'!$A:$BS,46,0)</f>
        <v>#N/A</v>
      </c>
      <c r="V191" s="18" t="e">
        <f t="shared" si="83"/>
        <v>#N/A</v>
      </c>
      <c r="W191" s="17" t="e">
        <f>VLOOKUP($A191,'DATA PENGUKURAN GARDU'!$A:$BS,48,0)</f>
        <v>#N/A</v>
      </c>
      <c r="X191" s="17" t="e">
        <f>VLOOKUP($A191,'DATA PENGUKURAN GARDU'!$A:$BS,53,0)</f>
        <v>#N/A</v>
      </c>
      <c r="Y191" s="17" t="e">
        <f>VLOOKUP($A191,'DATA PENGUKURAN GARDU'!$A:$BS,54,0)</f>
        <v>#N/A</v>
      </c>
      <c r="Z191" s="17" t="e">
        <f>VLOOKUP($A191,'DATA PENGUKURAN GARDU'!$A:$BS,55,0)</f>
        <v>#N/A</v>
      </c>
      <c r="AA191" s="20" t="e">
        <f>VLOOKUP($B191,'DATA PENGUKURAN GARDU'!$A:$BS,42,0)</f>
        <v>#N/A</v>
      </c>
      <c r="AB191" s="21" t="e">
        <f t="shared" si="84"/>
        <v>#N/A</v>
      </c>
      <c r="AC191" s="20" t="e">
        <f>VLOOKUP($B191,'DATA PENGUKURAN GARDU'!$A:$BS,44,0)</f>
        <v>#N/A</v>
      </c>
      <c r="AD191" s="21" t="e">
        <f t="shared" si="85"/>
        <v>#N/A</v>
      </c>
      <c r="AE191" s="20" t="e">
        <f>VLOOKUP($B191,'DATA PENGUKURAN GARDU'!$A:$BS,46,0)</f>
        <v>#N/A</v>
      </c>
      <c r="AF191" s="21" t="e">
        <f t="shared" si="86"/>
        <v>#N/A</v>
      </c>
      <c r="AG191" s="20" t="e">
        <f>VLOOKUP($B191,'DATA PENGUKURAN GARDU'!$A:$BS,46,0)</f>
        <v>#N/A</v>
      </c>
      <c r="AH191" s="20" t="e">
        <f>VLOOKUP($B191,'DATA PENGUKURAN GARDU'!$A:$BS,53,0)</f>
        <v>#N/A</v>
      </c>
      <c r="AI191" s="20" t="e">
        <f>VLOOKUP($B191,'DATA PENGUKURAN GARDU'!$A:$BS,54,0)</f>
        <v>#N/A</v>
      </c>
      <c r="AJ191" s="17" t="e">
        <f>VLOOKUP($C191,'DATA PENGUKURAN GARDU'!$A:$BS,42,0)</f>
        <v>#N/A</v>
      </c>
      <c r="AK191" s="23" t="e">
        <f t="shared" si="87"/>
        <v>#N/A</v>
      </c>
      <c r="AL191" s="17" t="e">
        <f>VLOOKUP($C191,'DATA PENGUKURAN GARDU'!$A:$BS,44,0)</f>
        <v>#N/A</v>
      </c>
      <c r="AM191" s="23" t="e">
        <f t="shared" si="88"/>
        <v>#N/A</v>
      </c>
      <c r="AN191" s="17" t="e">
        <f>VLOOKUP($C191,'DATA PENGUKURAN GARDU'!$A:$BS,46,0)</f>
        <v>#N/A</v>
      </c>
      <c r="AO191" s="23" t="e">
        <f t="shared" si="89"/>
        <v>#N/A</v>
      </c>
      <c r="AP191" s="17" t="e">
        <f>VLOOKUP($C191,'DATA PENGUKURAN GARDU'!$A:$BS,46,0)</f>
        <v>#N/A</v>
      </c>
      <c r="AQ191" s="17" t="e">
        <f>VLOOKUP($C191,'DATA PENGUKURAN GARDU'!$A:$BS,53,0)</f>
        <v>#N/A</v>
      </c>
      <c r="AR191" s="17" t="e">
        <f>VLOOKUP($C191,'DATA PENGUKURAN GARDU'!$A:$BS,54,0)</f>
        <v>#N/A</v>
      </c>
      <c r="AS191" s="20" t="e">
        <f>VLOOKUP($D191,'DATA PENGUKURAN GARDU'!$A:$BS,42,0)</f>
        <v>#N/A</v>
      </c>
      <c r="AT191" s="21" t="e">
        <f t="shared" si="90"/>
        <v>#N/A</v>
      </c>
      <c r="AU191" s="20" t="e">
        <f>VLOOKUP($D191,'DATA PENGUKURAN GARDU'!$A:$BS,44,0)</f>
        <v>#N/A</v>
      </c>
      <c r="AV191" s="21" t="e">
        <f t="shared" si="91"/>
        <v>#N/A</v>
      </c>
      <c r="AW191" s="20" t="e">
        <f>VLOOKUP($D191,'DATA PENGUKURAN GARDU'!$A:$BS,46,0)</f>
        <v>#N/A</v>
      </c>
      <c r="AX191" s="21" t="e">
        <f t="shared" si="92"/>
        <v>#N/A</v>
      </c>
      <c r="AY191" s="20" t="e">
        <f>VLOOKUP($D191,'DATA PENGUKURAN GARDU'!$A:$BS,46,0)</f>
        <v>#N/A</v>
      </c>
      <c r="AZ191" s="20" t="e">
        <f>VLOOKUP($D191,'DATA PENGUKURAN GARDU'!$A:$BS,53,0)</f>
        <v>#N/A</v>
      </c>
      <c r="BA191" s="20" t="e">
        <f>VLOOKUP($D191,'DATA PENGUKURAN GARDU'!$A:$BS,54,0)</f>
        <v>#N/A</v>
      </c>
      <c r="BB191" s="17" t="e">
        <f>VLOOKUP($E191,'DATA PENGUKURAN GARDU'!$A:$BS,42,0)</f>
        <v>#N/A</v>
      </c>
      <c r="BC191" s="23" t="e">
        <f t="shared" si="93"/>
        <v>#N/A</v>
      </c>
      <c r="BD191" s="17" t="e">
        <f>VLOOKUP($E191,'DATA PENGUKURAN GARDU'!$A:$BS,44,0)</f>
        <v>#N/A</v>
      </c>
      <c r="BE191" s="23" t="e">
        <f t="shared" si="94"/>
        <v>#N/A</v>
      </c>
      <c r="BF191" s="17" t="e">
        <f>VLOOKUP($E191,'DATA PENGUKURAN GARDU'!$A:$BS,46,0)</f>
        <v>#N/A</v>
      </c>
      <c r="BG191" s="23" t="e">
        <f t="shared" si="95"/>
        <v>#N/A</v>
      </c>
      <c r="BH191" s="17" t="e">
        <f>VLOOKUP($E191,'DATA PENGUKURAN GARDU'!$A:$BS,46,0)</f>
        <v>#N/A</v>
      </c>
      <c r="BI191" s="17" t="e">
        <f>VLOOKUP($E191,'DATA PENGUKURAN GARDU'!$A:$BS,53,0)</f>
        <v>#N/A</v>
      </c>
      <c r="BJ191" s="17" t="e">
        <f>VLOOKUP($E191,'DATA PENGUKURAN GARDU'!$A:$BS,54,0)</f>
        <v>#N/A</v>
      </c>
      <c r="BK191" s="20" t="e">
        <f t="shared" si="96"/>
        <v>#N/A</v>
      </c>
      <c r="BL191" s="20" t="e">
        <f t="shared" si="97"/>
        <v>#N/A</v>
      </c>
      <c r="BM191" s="20" t="e">
        <f t="shared" si="98"/>
        <v>#N/A</v>
      </c>
      <c r="BN191" s="25" t="e">
        <f t="shared" si="99"/>
        <v>#N/A</v>
      </c>
      <c r="BO191" s="26" t="str">
        <f t="shared" si="100"/>
        <v>0</v>
      </c>
      <c r="BP191" s="21" t="e">
        <f t="shared" si="101"/>
        <v>#VALUE!</v>
      </c>
      <c r="BQ191" s="20" t="e">
        <f t="shared" si="102"/>
        <v>#N/A</v>
      </c>
      <c r="BR191" s="20" t="e">
        <v>#N/A</v>
      </c>
      <c r="BS191" s="9" t="e">
        <v>#N/A</v>
      </c>
      <c r="BT191" s="2" t="e">
        <f t="shared" si="103"/>
        <v>#VALUE!</v>
      </c>
      <c r="BU191" s="2" t="e">
        <f t="shared" si="71"/>
        <v>#N/A</v>
      </c>
      <c r="BV191" s="2" t="e">
        <f t="shared" si="72"/>
        <v>#N/A</v>
      </c>
    </row>
    <row r="192" s="2" customFormat="1" ht="22.95" customHeight="1" spans="1:74">
      <c r="A192" s="9" t="str">
        <f t="shared" si="73"/>
        <v>KMO 184Induk</v>
      </c>
      <c r="B192" s="9" t="str">
        <f t="shared" si="74"/>
        <v>KMO 184jurusan 1</v>
      </c>
      <c r="C192" s="9" t="str">
        <f t="shared" si="75"/>
        <v>KMO 184jurusan 2</v>
      </c>
      <c r="D192" s="9" t="str">
        <f t="shared" si="76"/>
        <v>KMO 184jurusan 3</v>
      </c>
      <c r="E192" s="9" t="str">
        <f t="shared" si="77"/>
        <v>KMO 184jurusan 4</v>
      </c>
      <c r="F192" s="10" t="s">
        <v>84</v>
      </c>
      <c r="G192" s="10" t="s">
        <v>8</v>
      </c>
      <c r="H192" s="10" t="s">
        <v>269</v>
      </c>
      <c r="I192" s="10">
        <v>0.753638029</v>
      </c>
      <c r="J192" s="10">
        <v>124.6101837158</v>
      </c>
      <c r="K192" s="10" t="s">
        <v>7465</v>
      </c>
      <c r="L192" s="10" t="s">
        <v>7465</v>
      </c>
      <c r="M192" s="10" t="s">
        <v>7465</v>
      </c>
      <c r="N192" s="14">
        <f t="shared" si="78"/>
        <v>0</v>
      </c>
      <c r="O192" s="15" t="e">
        <f t="shared" si="79"/>
        <v>#VALUE!</v>
      </c>
      <c r="P192" s="15" t="e">
        <f t="shared" si="80"/>
        <v>#VALUE!</v>
      </c>
      <c r="Q192" s="17" t="e">
        <f>VLOOKUP($A192,'DATA PENGUKURAN GARDU'!$A:$BS,42,0)</f>
        <v>#N/A</v>
      </c>
      <c r="R192" s="18" t="e">
        <f t="shared" si="81"/>
        <v>#N/A</v>
      </c>
      <c r="S192" s="17" t="e">
        <f>VLOOKUP($A192,'DATA PENGUKURAN GARDU'!$A:$BS,44,0)</f>
        <v>#N/A</v>
      </c>
      <c r="T192" s="18" t="e">
        <f t="shared" si="82"/>
        <v>#N/A</v>
      </c>
      <c r="U192" s="17" t="e">
        <f>VLOOKUP($A192,'DATA PENGUKURAN GARDU'!$A:$BS,46,0)</f>
        <v>#N/A</v>
      </c>
      <c r="V192" s="18" t="e">
        <f t="shared" si="83"/>
        <v>#N/A</v>
      </c>
      <c r="W192" s="17" t="e">
        <f>VLOOKUP($A192,'DATA PENGUKURAN GARDU'!$A:$BS,48,0)</f>
        <v>#N/A</v>
      </c>
      <c r="X192" s="17" t="e">
        <f>VLOOKUP($A192,'DATA PENGUKURAN GARDU'!$A:$BS,53,0)</f>
        <v>#N/A</v>
      </c>
      <c r="Y192" s="17" t="e">
        <f>VLOOKUP($A192,'DATA PENGUKURAN GARDU'!$A:$BS,54,0)</f>
        <v>#N/A</v>
      </c>
      <c r="Z192" s="17" t="e">
        <f>VLOOKUP($A192,'DATA PENGUKURAN GARDU'!$A:$BS,55,0)</f>
        <v>#N/A</v>
      </c>
      <c r="AA192" s="20" t="e">
        <f>VLOOKUP($B192,'DATA PENGUKURAN GARDU'!$A:$BS,42,0)</f>
        <v>#N/A</v>
      </c>
      <c r="AB192" s="21" t="e">
        <f t="shared" si="84"/>
        <v>#N/A</v>
      </c>
      <c r="AC192" s="20" t="e">
        <f>VLOOKUP($B192,'DATA PENGUKURAN GARDU'!$A:$BS,44,0)</f>
        <v>#N/A</v>
      </c>
      <c r="AD192" s="21" t="e">
        <f t="shared" si="85"/>
        <v>#N/A</v>
      </c>
      <c r="AE192" s="20" t="e">
        <f>VLOOKUP($B192,'DATA PENGUKURAN GARDU'!$A:$BS,46,0)</f>
        <v>#N/A</v>
      </c>
      <c r="AF192" s="21" t="e">
        <f t="shared" si="86"/>
        <v>#N/A</v>
      </c>
      <c r="AG192" s="20" t="e">
        <f>VLOOKUP($B192,'DATA PENGUKURAN GARDU'!$A:$BS,46,0)</f>
        <v>#N/A</v>
      </c>
      <c r="AH192" s="20" t="e">
        <f>VLOOKUP($B192,'DATA PENGUKURAN GARDU'!$A:$BS,53,0)</f>
        <v>#N/A</v>
      </c>
      <c r="AI192" s="20" t="e">
        <f>VLOOKUP($B192,'DATA PENGUKURAN GARDU'!$A:$BS,54,0)</f>
        <v>#N/A</v>
      </c>
      <c r="AJ192" s="17" t="e">
        <f>VLOOKUP($C192,'DATA PENGUKURAN GARDU'!$A:$BS,42,0)</f>
        <v>#N/A</v>
      </c>
      <c r="AK192" s="23" t="e">
        <f t="shared" si="87"/>
        <v>#N/A</v>
      </c>
      <c r="AL192" s="17" t="e">
        <f>VLOOKUP($C192,'DATA PENGUKURAN GARDU'!$A:$BS,44,0)</f>
        <v>#N/A</v>
      </c>
      <c r="AM192" s="23" t="e">
        <f t="shared" si="88"/>
        <v>#N/A</v>
      </c>
      <c r="AN192" s="17" t="e">
        <f>VLOOKUP($C192,'DATA PENGUKURAN GARDU'!$A:$BS,46,0)</f>
        <v>#N/A</v>
      </c>
      <c r="AO192" s="23" t="e">
        <f t="shared" si="89"/>
        <v>#N/A</v>
      </c>
      <c r="AP192" s="17" t="e">
        <f>VLOOKUP($C192,'DATA PENGUKURAN GARDU'!$A:$BS,46,0)</f>
        <v>#N/A</v>
      </c>
      <c r="AQ192" s="17" t="e">
        <f>VLOOKUP($C192,'DATA PENGUKURAN GARDU'!$A:$BS,53,0)</f>
        <v>#N/A</v>
      </c>
      <c r="AR192" s="17" t="e">
        <f>VLOOKUP($C192,'DATA PENGUKURAN GARDU'!$A:$BS,54,0)</f>
        <v>#N/A</v>
      </c>
      <c r="AS192" s="20" t="e">
        <f>VLOOKUP($D192,'DATA PENGUKURAN GARDU'!$A:$BS,42,0)</f>
        <v>#N/A</v>
      </c>
      <c r="AT192" s="21" t="e">
        <f t="shared" si="90"/>
        <v>#N/A</v>
      </c>
      <c r="AU192" s="20" t="e">
        <f>VLOOKUP($D192,'DATA PENGUKURAN GARDU'!$A:$BS,44,0)</f>
        <v>#N/A</v>
      </c>
      <c r="AV192" s="21" t="e">
        <f t="shared" si="91"/>
        <v>#N/A</v>
      </c>
      <c r="AW192" s="20" t="e">
        <f>VLOOKUP($D192,'DATA PENGUKURAN GARDU'!$A:$BS,46,0)</f>
        <v>#N/A</v>
      </c>
      <c r="AX192" s="21" t="e">
        <f t="shared" si="92"/>
        <v>#N/A</v>
      </c>
      <c r="AY192" s="20" t="e">
        <f>VLOOKUP($D192,'DATA PENGUKURAN GARDU'!$A:$BS,46,0)</f>
        <v>#N/A</v>
      </c>
      <c r="AZ192" s="20" t="e">
        <f>VLOOKUP($D192,'DATA PENGUKURAN GARDU'!$A:$BS,53,0)</f>
        <v>#N/A</v>
      </c>
      <c r="BA192" s="20" t="e">
        <f>VLOOKUP($D192,'DATA PENGUKURAN GARDU'!$A:$BS,54,0)</f>
        <v>#N/A</v>
      </c>
      <c r="BB192" s="17" t="e">
        <f>VLOOKUP($E192,'DATA PENGUKURAN GARDU'!$A:$BS,42,0)</f>
        <v>#N/A</v>
      </c>
      <c r="BC192" s="23" t="e">
        <f t="shared" si="93"/>
        <v>#N/A</v>
      </c>
      <c r="BD192" s="17" t="e">
        <f>VLOOKUP($E192,'DATA PENGUKURAN GARDU'!$A:$BS,44,0)</f>
        <v>#N/A</v>
      </c>
      <c r="BE192" s="23" t="e">
        <f t="shared" si="94"/>
        <v>#N/A</v>
      </c>
      <c r="BF192" s="17" t="e">
        <f>VLOOKUP($E192,'DATA PENGUKURAN GARDU'!$A:$BS,46,0)</f>
        <v>#N/A</v>
      </c>
      <c r="BG192" s="23" t="e">
        <f t="shared" si="95"/>
        <v>#N/A</v>
      </c>
      <c r="BH192" s="17" t="e">
        <f>VLOOKUP($E192,'DATA PENGUKURAN GARDU'!$A:$BS,46,0)</f>
        <v>#N/A</v>
      </c>
      <c r="BI192" s="17" t="e">
        <f>VLOOKUP($E192,'DATA PENGUKURAN GARDU'!$A:$BS,53,0)</f>
        <v>#N/A</v>
      </c>
      <c r="BJ192" s="17" t="e">
        <f>VLOOKUP($E192,'DATA PENGUKURAN GARDU'!$A:$BS,54,0)</f>
        <v>#N/A</v>
      </c>
      <c r="BK192" s="20" t="e">
        <f t="shared" si="96"/>
        <v>#N/A</v>
      </c>
      <c r="BL192" s="20" t="e">
        <f t="shared" si="97"/>
        <v>#N/A</v>
      </c>
      <c r="BM192" s="20" t="e">
        <f t="shared" si="98"/>
        <v>#N/A</v>
      </c>
      <c r="BN192" s="25" t="e">
        <f t="shared" si="99"/>
        <v>#N/A</v>
      </c>
      <c r="BO192" s="26" t="str">
        <f t="shared" si="100"/>
        <v>0</v>
      </c>
      <c r="BP192" s="21" t="e">
        <f t="shared" si="101"/>
        <v>#VALUE!</v>
      </c>
      <c r="BQ192" s="20" t="e">
        <f t="shared" si="102"/>
        <v>#N/A</v>
      </c>
      <c r="BR192" s="20" t="e">
        <v>#N/A</v>
      </c>
      <c r="BS192" s="9" t="e">
        <v>#N/A</v>
      </c>
      <c r="BT192" s="2" t="e">
        <f t="shared" si="103"/>
        <v>#VALUE!</v>
      </c>
      <c r="BU192" s="2" t="e">
        <f t="shared" si="71"/>
        <v>#N/A</v>
      </c>
      <c r="BV192" s="2" t="e">
        <f t="shared" si="72"/>
        <v>#N/A</v>
      </c>
    </row>
    <row r="193" s="2" customFormat="1" ht="22.95" customHeight="1" spans="1:74">
      <c r="A193" s="9" t="str">
        <f t="shared" si="73"/>
        <v>KMO 85Induk</v>
      </c>
      <c r="B193" s="9" t="str">
        <f t="shared" si="74"/>
        <v>KMO 85jurusan 1</v>
      </c>
      <c r="C193" s="9" t="str">
        <f t="shared" si="75"/>
        <v>KMO 85jurusan 2</v>
      </c>
      <c r="D193" s="9" t="str">
        <f t="shared" si="76"/>
        <v>KMO 85jurusan 3</v>
      </c>
      <c r="E193" s="9" t="str">
        <f t="shared" si="77"/>
        <v>KMO 85jurusan 4</v>
      </c>
      <c r="F193" s="10" t="s">
        <v>73</v>
      </c>
      <c r="G193" s="10" t="s">
        <v>8</v>
      </c>
      <c r="H193" s="10" t="s">
        <v>270</v>
      </c>
      <c r="I193" s="10">
        <v>0.720255017</v>
      </c>
      <c r="J193" s="10">
        <v>124.3937911987</v>
      </c>
      <c r="K193" s="10" t="s">
        <v>7465</v>
      </c>
      <c r="L193" s="10" t="s">
        <v>7465</v>
      </c>
      <c r="M193" s="10" t="s">
        <v>7465</v>
      </c>
      <c r="N193" s="14">
        <f t="shared" si="78"/>
        <v>0</v>
      </c>
      <c r="O193" s="15" t="e">
        <f t="shared" si="79"/>
        <v>#VALUE!</v>
      </c>
      <c r="P193" s="15" t="e">
        <f t="shared" si="80"/>
        <v>#VALUE!</v>
      </c>
      <c r="Q193" s="17" t="e">
        <f>VLOOKUP($A193,'DATA PENGUKURAN GARDU'!$A:$BS,42,0)</f>
        <v>#N/A</v>
      </c>
      <c r="R193" s="18" t="e">
        <f t="shared" si="81"/>
        <v>#N/A</v>
      </c>
      <c r="S193" s="17" t="e">
        <f>VLOOKUP($A193,'DATA PENGUKURAN GARDU'!$A:$BS,44,0)</f>
        <v>#N/A</v>
      </c>
      <c r="T193" s="18" t="e">
        <f t="shared" si="82"/>
        <v>#N/A</v>
      </c>
      <c r="U193" s="17" t="e">
        <f>VLOOKUP($A193,'DATA PENGUKURAN GARDU'!$A:$BS,46,0)</f>
        <v>#N/A</v>
      </c>
      <c r="V193" s="18" t="e">
        <f t="shared" si="83"/>
        <v>#N/A</v>
      </c>
      <c r="W193" s="17" t="e">
        <f>VLOOKUP($A193,'DATA PENGUKURAN GARDU'!$A:$BS,48,0)</f>
        <v>#N/A</v>
      </c>
      <c r="X193" s="17" t="e">
        <f>VLOOKUP($A193,'DATA PENGUKURAN GARDU'!$A:$BS,53,0)</f>
        <v>#N/A</v>
      </c>
      <c r="Y193" s="17" t="e">
        <f>VLOOKUP($A193,'DATA PENGUKURAN GARDU'!$A:$BS,54,0)</f>
        <v>#N/A</v>
      </c>
      <c r="Z193" s="17" t="e">
        <f>VLOOKUP($A193,'DATA PENGUKURAN GARDU'!$A:$BS,55,0)</f>
        <v>#N/A</v>
      </c>
      <c r="AA193" s="20" t="e">
        <f>VLOOKUP($B193,'DATA PENGUKURAN GARDU'!$A:$BS,42,0)</f>
        <v>#N/A</v>
      </c>
      <c r="AB193" s="21" t="e">
        <f t="shared" si="84"/>
        <v>#N/A</v>
      </c>
      <c r="AC193" s="20" t="e">
        <f>VLOOKUP($B193,'DATA PENGUKURAN GARDU'!$A:$BS,44,0)</f>
        <v>#N/A</v>
      </c>
      <c r="AD193" s="21" t="e">
        <f t="shared" si="85"/>
        <v>#N/A</v>
      </c>
      <c r="AE193" s="20" t="e">
        <f>VLOOKUP($B193,'DATA PENGUKURAN GARDU'!$A:$BS,46,0)</f>
        <v>#N/A</v>
      </c>
      <c r="AF193" s="21" t="e">
        <f t="shared" si="86"/>
        <v>#N/A</v>
      </c>
      <c r="AG193" s="20" t="e">
        <f>VLOOKUP($B193,'DATA PENGUKURAN GARDU'!$A:$BS,46,0)</f>
        <v>#N/A</v>
      </c>
      <c r="AH193" s="20" t="e">
        <f>VLOOKUP($B193,'DATA PENGUKURAN GARDU'!$A:$BS,53,0)</f>
        <v>#N/A</v>
      </c>
      <c r="AI193" s="20" t="e">
        <f>VLOOKUP($B193,'DATA PENGUKURAN GARDU'!$A:$BS,54,0)</f>
        <v>#N/A</v>
      </c>
      <c r="AJ193" s="17" t="e">
        <f>VLOOKUP($C193,'DATA PENGUKURAN GARDU'!$A:$BS,42,0)</f>
        <v>#N/A</v>
      </c>
      <c r="AK193" s="23" t="e">
        <f t="shared" si="87"/>
        <v>#N/A</v>
      </c>
      <c r="AL193" s="17" t="e">
        <f>VLOOKUP($C193,'DATA PENGUKURAN GARDU'!$A:$BS,44,0)</f>
        <v>#N/A</v>
      </c>
      <c r="AM193" s="23" t="e">
        <f t="shared" si="88"/>
        <v>#N/A</v>
      </c>
      <c r="AN193" s="17" t="e">
        <f>VLOOKUP($C193,'DATA PENGUKURAN GARDU'!$A:$BS,46,0)</f>
        <v>#N/A</v>
      </c>
      <c r="AO193" s="23" t="e">
        <f t="shared" si="89"/>
        <v>#N/A</v>
      </c>
      <c r="AP193" s="17" t="e">
        <f>VLOOKUP($C193,'DATA PENGUKURAN GARDU'!$A:$BS,46,0)</f>
        <v>#N/A</v>
      </c>
      <c r="AQ193" s="17" t="e">
        <f>VLOOKUP($C193,'DATA PENGUKURAN GARDU'!$A:$BS,53,0)</f>
        <v>#N/A</v>
      </c>
      <c r="AR193" s="17" t="e">
        <f>VLOOKUP($C193,'DATA PENGUKURAN GARDU'!$A:$BS,54,0)</f>
        <v>#N/A</v>
      </c>
      <c r="AS193" s="20" t="e">
        <f>VLOOKUP($D193,'DATA PENGUKURAN GARDU'!$A:$BS,42,0)</f>
        <v>#N/A</v>
      </c>
      <c r="AT193" s="21" t="e">
        <f t="shared" si="90"/>
        <v>#N/A</v>
      </c>
      <c r="AU193" s="20" t="e">
        <f>VLOOKUP($D193,'DATA PENGUKURAN GARDU'!$A:$BS,44,0)</f>
        <v>#N/A</v>
      </c>
      <c r="AV193" s="21" t="e">
        <f t="shared" si="91"/>
        <v>#N/A</v>
      </c>
      <c r="AW193" s="20" t="e">
        <f>VLOOKUP($D193,'DATA PENGUKURAN GARDU'!$A:$BS,46,0)</f>
        <v>#N/A</v>
      </c>
      <c r="AX193" s="21" t="e">
        <f t="shared" si="92"/>
        <v>#N/A</v>
      </c>
      <c r="AY193" s="20" t="e">
        <f>VLOOKUP($D193,'DATA PENGUKURAN GARDU'!$A:$BS,46,0)</f>
        <v>#N/A</v>
      </c>
      <c r="AZ193" s="20" t="e">
        <f>VLOOKUP($D193,'DATA PENGUKURAN GARDU'!$A:$BS,53,0)</f>
        <v>#N/A</v>
      </c>
      <c r="BA193" s="20" t="e">
        <f>VLOOKUP($D193,'DATA PENGUKURAN GARDU'!$A:$BS,54,0)</f>
        <v>#N/A</v>
      </c>
      <c r="BB193" s="17" t="e">
        <f>VLOOKUP($E193,'DATA PENGUKURAN GARDU'!$A:$BS,42,0)</f>
        <v>#N/A</v>
      </c>
      <c r="BC193" s="23" t="e">
        <f t="shared" si="93"/>
        <v>#N/A</v>
      </c>
      <c r="BD193" s="17" t="e">
        <f>VLOOKUP($E193,'DATA PENGUKURAN GARDU'!$A:$BS,44,0)</f>
        <v>#N/A</v>
      </c>
      <c r="BE193" s="23" t="e">
        <f t="shared" si="94"/>
        <v>#N/A</v>
      </c>
      <c r="BF193" s="17" t="e">
        <f>VLOOKUP($E193,'DATA PENGUKURAN GARDU'!$A:$BS,46,0)</f>
        <v>#N/A</v>
      </c>
      <c r="BG193" s="23" t="e">
        <f t="shared" si="95"/>
        <v>#N/A</v>
      </c>
      <c r="BH193" s="17" t="e">
        <f>VLOOKUP($E193,'DATA PENGUKURAN GARDU'!$A:$BS,46,0)</f>
        <v>#N/A</v>
      </c>
      <c r="BI193" s="17" t="e">
        <f>VLOOKUP($E193,'DATA PENGUKURAN GARDU'!$A:$BS,53,0)</f>
        <v>#N/A</v>
      </c>
      <c r="BJ193" s="17" t="e">
        <f>VLOOKUP($E193,'DATA PENGUKURAN GARDU'!$A:$BS,54,0)</f>
        <v>#N/A</v>
      </c>
      <c r="BK193" s="20" t="e">
        <f t="shared" si="96"/>
        <v>#N/A</v>
      </c>
      <c r="BL193" s="20" t="e">
        <f t="shared" si="97"/>
        <v>#N/A</v>
      </c>
      <c r="BM193" s="20" t="e">
        <f t="shared" si="98"/>
        <v>#N/A</v>
      </c>
      <c r="BN193" s="25" t="e">
        <f t="shared" si="99"/>
        <v>#N/A</v>
      </c>
      <c r="BO193" s="26" t="str">
        <f t="shared" si="100"/>
        <v>0</v>
      </c>
      <c r="BP193" s="21" t="e">
        <f t="shared" si="101"/>
        <v>#VALUE!</v>
      </c>
      <c r="BQ193" s="20" t="e">
        <f t="shared" si="102"/>
        <v>#N/A</v>
      </c>
      <c r="BR193" s="20" t="e">
        <v>#N/A</v>
      </c>
      <c r="BS193" s="9" t="e">
        <v>#N/A</v>
      </c>
      <c r="BT193" s="2" t="e">
        <f t="shared" si="103"/>
        <v>#VALUE!</v>
      </c>
      <c r="BU193" s="2" t="e">
        <f t="shared" si="71"/>
        <v>#N/A</v>
      </c>
      <c r="BV193" s="2" t="e">
        <f t="shared" si="72"/>
        <v>#N/A</v>
      </c>
    </row>
    <row r="194" s="2" customFormat="1" ht="22.95" customHeight="1" spans="1:74">
      <c r="A194" s="9" t="str">
        <f t="shared" si="73"/>
        <v>KMO 92Induk</v>
      </c>
      <c r="B194" s="9" t="str">
        <f t="shared" si="74"/>
        <v>KMO 92jurusan 1</v>
      </c>
      <c r="C194" s="9" t="str">
        <f t="shared" si="75"/>
        <v>KMO 92jurusan 2</v>
      </c>
      <c r="D194" s="9" t="str">
        <f t="shared" si="76"/>
        <v>KMO 92jurusan 3</v>
      </c>
      <c r="E194" s="9" t="str">
        <f t="shared" si="77"/>
        <v>KMO 92jurusan 4</v>
      </c>
      <c r="F194" s="10" t="s">
        <v>89</v>
      </c>
      <c r="G194" s="10" t="s">
        <v>8</v>
      </c>
      <c r="H194" s="10" t="s">
        <v>271</v>
      </c>
      <c r="I194" s="10">
        <v>0.712638974</v>
      </c>
      <c r="J194" s="10">
        <v>124.3974761963</v>
      </c>
      <c r="K194" s="10" t="s">
        <v>7465</v>
      </c>
      <c r="L194" s="10" t="s">
        <v>7465</v>
      </c>
      <c r="M194" s="10" t="s">
        <v>7465</v>
      </c>
      <c r="N194" s="14">
        <f t="shared" si="78"/>
        <v>0</v>
      </c>
      <c r="O194" s="15" t="e">
        <f t="shared" si="79"/>
        <v>#VALUE!</v>
      </c>
      <c r="P194" s="15" t="e">
        <f t="shared" si="80"/>
        <v>#VALUE!</v>
      </c>
      <c r="Q194" s="17" t="e">
        <f>VLOOKUP($A194,'DATA PENGUKURAN GARDU'!$A:$BS,42,0)</f>
        <v>#N/A</v>
      </c>
      <c r="R194" s="18" t="e">
        <f t="shared" si="81"/>
        <v>#N/A</v>
      </c>
      <c r="S194" s="17" t="e">
        <f>VLOOKUP($A194,'DATA PENGUKURAN GARDU'!$A:$BS,44,0)</f>
        <v>#N/A</v>
      </c>
      <c r="T194" s="18" t="e">
        <f t="shared" si="82"/>
        <v>#N/A</v>
      </c>
      <c r="U194" s="17" t="e">
        <f>VLOOKUP($A194,'DATA PENGUKURAN GARDU'!$A:$BS,46,0)</f>
        <v>#N/A</v>
      </c>
      <c r="V194" s="18" t="e">
        <f t="shared" si="83"/>
        <v>#N/A</v>
      </c>
      <c r="W194" s="17" t="e">
        <f>VLOOKUP($A194,'DATA PENGUKURAN GARDU'!$A:$BS,48,0)</f>
        <v>#N/A</v>
      </c>
      <c r="X194" s="17" t="e">
        <f>VLOOKUP($A194,'DATA PENGUKURAN GARDU'!$A:$BS,53,0)</f>
        <v>#N/A</v>
      </c>
      <c r="Y194" s="17" t="e">
        <f>VLOOKUP($A194,'DATA PENGUKURAN GARDU'!$A:$BS,54,0)</f>
        <v>#N/A</v>
      </c>
      <c r="Z194" s="17" t="e">
        <f>VLOOKUP($A194,'DATA PENGUKURAN GARDU'!$A:$BS,55,0)</f>
        <v>#N/A</v>
      </c>
      <c r="AA194" s="20" t="e">
        <f>VLOOKUP($B194,'DATA PENGUKURAN GARDU'!$A:$BS,42,0)</f>
        <v>#N/A</v>
      </c>
      <c r="AB194" s="21" t="e">
        <f t="shared" si="84"/>
        <v>#N/A</v>
      </c>
      <c r="AC194" s="20" t="e">
        <f>VLOOKUP($B194,'DATA PENGUKURAN GARDU'!$A:$BS,44,0)</f>
        <v>#N/A</v>
      </c>
      <c r="AD194" s="21" t="e">
        <f t="shared" si="85"/>
        <v>#N/A</v>
      </c>
      <c r="AE194" s="20" t="e">
        <f>VLOOKUP($B194,'DATA PENGUKURAN GARDU'!$A:$BS,46,0)</f>
        <v>#N/A</v>
      </c>
      <c r="AF194" s="21" t="e">
        <f t="shared" si="86"/>
        <v>#N/A</v>
      </c>
      <c r="AG194" s="20" t="e">
        <f>VLOOKUP($B194,'DATA PENGUKURAN GARDU'!$A:$BS,46,0)</f>
        <v>#N/A</v>
      </c>
      <c r="AH194" s="20" t="e">
        <f>VLOOKUP($B194,'DATA PENGUKURAN GARDU'!$A:$BS,53,0)</f>
        <v>#N/A</v>
      </c>
      <c r="AI194" s="20" t="e">
        <f>VLOOKUP($B194,'DATA PENGUKURAN GARDU'!$A:$BS,54,0)</f>
        <v>#N/A</v>
      </c>
      <c r="AJ194" s="17" t="e">
        <f>VLOOKUP($C194,'DATA PENGUKURAN GARDU'!$A:$BS,42,0)</f>
        <v>#N/A</v>
      </c>
      <c r="AK194" s="23" t="e">
        <f t="shared" si="87"/>
        <v>#N/A</v>
      </c>
      <c r="AL194" s="17" t="e">
        <f>VLOOKUP($C194,'DATA PENGUKURAN GARDU'!$A:$BS,44,0)</f>
        <v>#N/A</v>
      </c>
      <c r="AM194" s="23" t="e">
        <f t="shared" si="88"/>
        <v>#N/A</v>
      </c>
      <c r="AN194" s="17" t="e">
        <f>VLOOKUP($C194,'DATA PENGUKURAN GARDU'!$A:$BS,46,0)</f>
        <v>#N/A</v>
      </c>
      <c r="AO194" s="23" t="e">
        <f t="shared" si="89"/>
        <v>#N/A</v>
      </c>
      <c r="AP194" s="17" t="e">
        <f>VLOOKUP($C194,'DATA PENGUKURAN GARDU'!$A:$BS,46,0)</f>
        <v>#N/A</v>
      </c>
      <c r="AQ194" s="17" t="e">
        <f>VLOOKUP($C194,'DATA PENGUKURAN GARDU'!$A:$BS,53,0)</f>
        <v>#N/A</v>
      </c>
      <c r="AR194" s="17" t="e">
        <f>VLOOKUP($C194,'DATA PENGUKURAN GARDU'!$A:$BS,54,0)</f>
        <v>#N/A</v>
      </c>
      <c r="AS194" s="20" t="e">
        <f>VLOOKUP($D194,'DATA PENGUKURAN GARDU'!$A:$BS,42,0)</f>
        <v>#N/A</v>
      </c>
      <c r="AT194" s="21" t="e">
        <f t="shared" si="90"/>
        <v>#N/A</v>
      </c>
      <c r="AU194" s="20" t="e">
        <f>VLOOKUP($D194,'DATA PENGUKURAN GARDU'!$A:$BS,44,0)</f>
        <v>#N/A</v>
      </c>
      <c r="AV194" s="21" t="e">
        <f t="shared" si="91"/>
        <v>#N/A</v>
      </c>
      <c r="AW194" s="20" t="e">
        <f>VLOOKUP($D194,'DATA PENGUKURAN GARDU'!$A:$BS,46,0)</f>
        <v>#N/A</v>
      </c>
      <c r="AX194" s="21" t="e">
        <f t="shared" si="92"/>
        <v>#N/A</v>
      </c>
      <c r="AY194" s="20" t="e">
        <f>VLOOKUP($D194,'DATA PENGUKURAN GARDU'!$A:$BS,46,0)</f>
        <v>#N/A</v>
      </c>
      <c r="AZ194" s="20" t="e">
        <f>VLOOKUP($D194,'DATA PENGUKURAN GARDU'!$A:$BS,53,0)</f>
        <v>#N/A</v>
      </c>
      <c r="BA194" s="20" t="e">
        <f>VLOOKUP($D194,'DATA PENGUKURAN GARDU'!$A:$BS,54,0)</f>
        <v>#N/A</v>
      </c>
      <c r="BB194" s="17" t="e">
        <f>VLOOKUP($E194,'DATA PENGUKURAN GARDU'!$A:$BS,42,0)</f>
        <v>#N/A</v>
      </c>
      <c r="BC194" s="23" t="e">
        <f t="shared" si="93"/>
        <v>#N/A</v>
      </c>
      <c r="BD194" s="17" t="e">
        <f>VLOOKUP($E194,'DATA PENGUKURAN GARDU'!$A:$BS,44,0)</f>
        <v>#N/A</v>
      </c>
      <c r="BE194" s="23" t="e">
        <f t="shared" si="94"/>
        <v>#N/A</v>
      </c>
      <c r="BF194" s="17" t="e">
        <f>VLOOKUP($E194,'DATA PENGUKURAN GARDU'!$A:$BS,46,0)</f>
        <v>#N/A</v>
      </c>
      <c r="BG194" s="23" t="e">
        <f t="shared" si="95"/>
        <v>#N/A</v>
      </c>
      <c r="BH194" s="17" t="e">
        <f>VLOOKUP($E194,'DATA PENGUKURAN GARDU'!$A:$BS,46,0)</f>
        <v>#N/A</v>
      </c>
      <c r="BI194" s="17" t="e">
        <f>VLOOKUP($E194,'DATA PENGUKURAN GARDU'!$A:$BS,53,0)</f>
        <v>#N/A</v>
      </c>
      <c r="BJ194" s="17" t="e">
        <f>VLOOKUP($E194,'DATA PENGUKURAN GARDU'!$A:$BS,54,0)</f>
        <v>#N/A</v>
      </c>
      <c r="BK194" s="20" t="e">
        <f t="shared" si="96"/>
        <v>#N/A</v>
      </c>
      <c r="BL194" s="20" t="e">
        <f t="shared" si="97"/>
        <v>#N/A</v>
      </c>
      <c r="BM194" s="20" t="e">
        <f t="shared" si="98"/>
        <v>#N/A</v>
      </c>
      <c r="BN194" s="25" t="e">
        <f t="shared" si="99"/>
        <v>#N/A</v>
      </c>
      <c r="BO194" s="26" t="str">
        <f t="shared" si="100"/>
        <v>0</v>
      </c>
      <c r="BP194" s="21" t="e">
        <f t="shared" si="101"/>
        <v>#VALUE!</v>
      </c>
      <c r="BQ194" s="20" t="e">
        <f t="shared" si="102"/>
        <v>#N/A</v>
      </c>
      <c r="BR194" s="20" t="e">
        <v>#N/A</v>
      </c>
      <c r="BS194" s="9" t="e">
        <v>#N/A</v>
      </c>
      <c r="BT194" s="2" t="e">
        <f t="shared" si="103"/>
        <v>#VALUE!</v>
      </c>
      <c r="BU194" s="2" t="e">
        <f t="shared" si="71"/>
        <v>#N/A</v>
      </c>
      <c r="BV194" s="2" t="e">
        <f t="shared" si="72"/>
        <v>#N/A</v>
      </c>
    </row>
    <row r="195" s="2" customFormat="1" ht="22.95" customHeight="1" spans="1:74">
      <c r="A195" s="9" t="str">
        <f t="shared" si="73"/>
        <v>KMO 94Induk</v>
      </c>
      <c r="B195" s="9" t="str">
        <f t="shared" si="74"/>
        <v>KMO 94jurusan 1</v>
      </c>
      <c r="C195" s="9" t="str">
        <f t="shared" si="75"/>
        <v>KMO 94jurusan 2</v>
      </c>
      <c r="D195" s="9" t="str">
        <f t="shared" si="76"/>
        <v>KMO 94jurusan 3</v>
      </c>
      <c r="E195" s="9" t="str">
        <f t="shared" si="77"/>
        <v>KMO 94jurusan 4</v>
      </c>
      <c r="F195" s="10" t="s">
        <v>89</v>
      </c>
      <c r="G195" s="10" t="s">
        <v>8</v>
      </c>
      <c r="H195" s="10" t="s">
        <v>272</v>
      </c>
      <c r="I195" s="10">
        <v>0.721230984</v>
      </c>
      <c r="J195" s="10">
        <v>124.431060791</v>
      </c>
      <c r="K195" s="10" t="s">
        <v>7465</v>
      </c>
      <c r="L195" s="10" t="s">
        <v>7465</v>
      </c>
      <c r="M195" s="10" t="s">
        <v>7465</v>
      </c>
      <c r="N195" s="14">
        <f t="shared" si="78"/>
        <v>0</v>
      </c>
      <c r="O195" s="15" t="e">
        <f t="shared" si="79"/>
        <v>#VALUE!</v>
      </c>
      <c r="P195" s="15" t="e">
        <f t="shared" si="80"/>
        <v>#VALUE!</v>
      </c>
      <c r="Q195" s="17" t="e">
        <f>VLOOKUP($A195,'DATA PENGUKURAN GARDU'!$A:$BS,42,0)</f>
        <v>#N/A</v>
      </c>
      <c r="R195" s="18" t="e">
        <f t="shared" si="81"/>
        <v>#N/A</v>
      </c>
      <c r="S195" s="17" t="e">
        <f>VLOOKUP($A195,'DATA PENGUKURAN GARDU'!$A:$BS,44,0)</f>
        <v>#N/A</v>
      </c>
      <c r="T195" s="18" t="e">
        <f t="shared" si="82"/>
        <v>#N/A</v>
      </c>
      <c r="U195" s="17" t="e">
        <f>VLOOKUP($A195,'DATA PENGUKURAN GARDU'!$A:$BS,46,0)</f>
        <v>#N/A</v>
      </c>
      <c r="V195" s="18" t="e">
        <f t="shared" si="83"/>
        <v>#N/A</v>
      </c>
      <c r="W195" s="17" t="e">
        <f>VLOOKUP($A195,'DATA PENGUKURAN GARDU'!$A:$BS,48,0)</f>
        <v>#N/A</v>
      </c>
      <c r="X195" s="17" t="e">
        <f>VLOOKUP($A195,'DATA PENGUKURAN GARDU'!$A:$BS,53,0)</f>
        <v>#N/A</v>
      </c>
      <c r="Y195" s="17" t="e">
        <f>VLOOKUP($A195,'DATA PENGUKURAN GARDU'!$A:$BS,54,0)</f>
        <v>#N/A</v>
      </c>
      <c r="Z195" s="17" t="e">
        <f>VLOOKUP($A195,'DATA PENGUKURAN GARDU'!$A:$BS,55,0)</f>
        <v>#N/A</v>
      </c>
      <c r="AA195" s="20" t="e">
        <f>VLOOKUP($B195,'DATA PENGUKURAN GARDU'!$A:$BS,42,0)</f>
        <v>#N/A</v>
      </c>
      <c r="AB195" s="21" t="e">
        <f t="shared" si="84"/>
        <v>#N/A</v>
      </c>
      <c r="AC195" s="20" t="e">
        <f>VLOOKUP($B195,'DATA PENGUKURAN GARDU'!$A:$BS,44,0)</f>
        <v>#N/A</v>
      </c>
      <c r="AD195" s="21" t="e">
        <f t="shared" si="85"/>
        <v>#N/A</v>
      </c>
      <c r="AE195" s="20" t="e">
        <f>VLOOKUP($B195,'DATA PENGUKURAN GARDU'!$A:$BS,46,0)</f>
        <v>#N/A</v>
      </c>
      <c r="AF195" s="21" t="e">
        <f t="shared" si="86"/>
        <v>#N/A</v>
      </c>
      <c r="AG195" s="20" t="e">
        <f>VLOOKUP($B195,'DATA PENGUKURAN GARDU'!$A:$BS,46,0)</f>
        <v>#N/A</v>
      </c>
      <c r="AH195" s="20" t="e">
        <f>VLOOKUP($B195,'DATA PENGUKURAN GARDU'!$A:$BS,53,0)</f>
        <v>#N/A</v>
      </c>
      <c r="AI195" s="20" t="e">
        <f>VLOOKUP($B195,'DATA PENGUKURAN GARDU'!$A:$BS,54,0)</f>
        <v>#N/A</v>
      </c>
      <c r="AJ195" s="17" t="e">
        <f>VLOOKUP($C195,'DATA PENGUKURAN GARDU'!$A:$BS,42,0)</f>
        <v>#N/A</v>
      </c>
      <c r="AK195" s="23" t="e">
        <f t="shared" si="87"/>
        <v>#N/A</v>
      </c>
      <c r="AL195" s="17" t="e">
        <f>VLOOKUP($C195,'DATA PENGUKURAN GARDU'!$A:$BS,44,0)</f>
        <v>#N/A</v>
      </c>
      <c r="AM195" s="23" t="e">
        <f t="shared" si="88"/>
        <v>#N/A</v>
      </c>
      <c r="AN195" s="17" t="e">
        <f>VLOOKUP($C195,'DATA PENGUKURAN GARDU'!$A:$BS,46,0)</f>
        <v>#N/A</v>
      </c>
      <c r="AO195" s="23" t="e">
        <f t="shared" si="89"/>
        <v>#N/A</v>
      </c>
      <c r="AP195" s="17" t="e">
        <f>VLOOKUP($C195,'DATA PENGUKURAN GARDU'!$A:$BS,46,0)</f>
        <v>#N/A</v>
      </c>
      <c r="AQ195" s="17" t="e">
        <f>VLOOKUP($C195,'DATA PENGUKURAN GARDU'!$A:$BS,53,0)</f>
        <v>#N/A</v>
      </c>
      <c r="AR195" s="17" t="e">
        <f>VLOOKUP($C195,'DATA PENGUKURAN GARDU'!$A:$BS,54,0)</f>
        <v>#N/A</v>
      </c>
      <c r="AS195" s="20" t="e">
        <f>VLOOKUP($D195,'DATA PENGUKURAN GARDU'!$A:$BS,42,0)</f>
        <v>#N/A</v>
      </c>
      <c r="AT195" s="21" t="e">
        <f t="shared" si="90"/>
        <v>#N/A</v>
      </c>
      <c r="AU195" s="20" t="e">
        <f>VLOOKUP($D195,'DATA PENGUKURAN GARDU'!$A:$BS,44,0)</f>
        <v>#N/A</v>
      </c>
      <c r="AV195" s="21" t="e">
        <f t="shared" si="91"/>
        <v>#N/A</v>
      </c>
      <c r="AW195" s="20" t="e">
        <f>VLOOKUP($D195,'DATA PENGUKURAN GARDU'!$A:$BS,46,0)</f>
        <v>#N/A</v>
      </c>
      <c r="AX195" s="21" t="e">
        <f t="shared" si="92"/>
        <v>#N/A</v>
      </c>
      <c r="AY195" s="20" t="e">
        <f>VLOOKUP($D195,'DATA PENGUKURAN GARDU'!$A:$BS,46,0)</f>
        <v>#N/A</v>
      </c>
      <c r="AZ195" s="20" t="e">
        <f>VLOOKUP($D195,'DATA PENGUKURAN GARDU'!$A:$BS,53,0)</f>
        <v>#N/A</v>
      </c>
      <c r="BA195" s="20" t="e">
        <f>VLOOKUP($D195,'DATA PENGUKURAN GARDU'!$A:$BS,54,0)</f>
        <v>#N/A</v>
      </c>
      <c r="BB195" s="17" t="e">
        <f>VLOOKUP($E195,'DATA PENGUKURAN GARDU'!$A:$BS,42,0)</f>
        <v>#N/A</v>
      </c>
      <c r="BC195" s="23" t="e">
        <f t="shared" si="93"/>
        <v>#N/A</v>
      </c>
      <c r="BD195" s="17" t="e">
        <f>VLOOKUP($E195,'DATA PENGUKURAN GARDU'!$A:$BS,44,0)</f>
        <v>#N/A</v>
      </c>
      <c r="BE195" s="23" t="e">
        <f t="shared" si="94"/>
        <v>#N/A</v>
      </c>
      <c r="BF195" s="17" t="e">
        <f>VLOOKUP($E195,'DATA PENGUKURAN GARDU'!$A:$BS,46,0)</f>
        <v>#N/A</v>
      </c>
      <c r="BG195" s="23" t="e">
        <f t="shared" si="95"/>
        <v>#N/A</v>
      </c>
      <c r="BH195" s="17" t="e">
        <f>VLOOKUP($E195,'DATA PENGUKURAN GARDU'!$A:$BS,46,0)</f>
        <v>#N/A</v>
      </c>
      <c r="BI195" s="17" t="e">
        <f>VLOOKUP($E195,'DATA PENGUKURAN GARDU'!$A:$BS,53,0)</f>
        <v>#N/A</v>
      </c>
      <c r="BJ195" s="17" t="e">
        <f>VLOOKUP($E195,'DATA PENGUKURAN GARDU'!$A:$BS,54,0)</f>
        <v>#N/A</v>
      </c>
      <c r="BK195" s="20" t="e">
        <f t="shared" si="96"/>
        <v>#N/A</v>
      </c>
      <c r="BL195" s="20" t="e">
        <f t="shared" si="97"/>
        <v>#N/A</v>
      </c>
      <c r="BM195" s="20" t="e">
        <f t="shared" si="98"/>
        <v>#N/A</v>
      </c>
      <c r="BN195" s="25" t="e">
        <f t="shared" si="99"/>
        <v>#N/A</v>
      </c>
      <c r="BO195" s="26" t="str">
        <f t="shared" si="100"/>
        <v>0</v>
      </c>
      <c r="BP195" s="21" t="e">
        <f t="shared" si="101"/>
        <v>#VALUE!</v>
      </c>
      <c r="BQ195" s="20" t="e">
        <f t="shared" si="102"/>
        <v>#N/A</v>
      </c>
      <c r="BR195" s="20" t="e">
        <v>#N/A</v>
      </c>
      <c r="BS195" s="9" t="e">
        <v>#N/A</v>
      </c>
      <c r="BT195" s="2" t="e">
        <f t="shared" si="103"/>
        <v>#VALUE!</v>
      </c>
      <c r="BU195" s="2" t="e">
        <f t="shared" ref="BU195:BU258" si="104">IF(L195=3,IF(BQ195&gt;0.2,"TDK SEIMBANG","SEIMBANG"),IF(BM195="OL PHASA","TDK SEIMBANG","SEIMBANG"))</f>
        <v>#N/A</v>
      </c>
      <c r="BV195" s="2" t="e">
        <f t="shared" ref="BV195:BV258" si="105">IF(L195=3,IF(SUM(X195:Y195)&gt;600,"NORMAL","DROP"),IF(BD200&gt;198,"NORMAL","DROP"))</f>
        <v>#N/A</v>
      </c>
    </row>
    <row r="196" s="2" customFormat="1" ht="22.95" customHeight="1" spans="1:74">
      <c r="A196" s="9" t="str">
        <f t="shared" ref="A196:A259" si="106">H196&amp;"Induk"</f>
        <v>KMO 97Induk</v>
      </c>
      <c r="B196" s="9" t="str">
        <f t="shared" ref="B196:B259" si="107">H196&amp;"jurusan 1"</f>
        <v>KMO 97jurusan 1</v>
      </c>
      <c r="C196" s="9" t="str">
        <f t="shared" ref="C196:C259" si="108">H196&amp;"jurusan 2"</f>
        <v>KMO 97jurusan 2</v>
      </c>
      <c r="D196" s="9" t="str">
        <f t="shared" ref="D196:D259" si="109">H196&amp;"jurusan 3"</f>
        <v>KMO 97jurusan 3</v>
      </c>
      <c r="E196" s="9" t="str">
        <f t="shared" ref="E196:E259" si="110">H196&amp;"jurusan 4"</f>
        <v>KMO 97jurusan 4</v>
      </c>
      <c r="F196" s="10" t="s">
        <v>159</v>
      </c>
      <c r="G196" s="10" t="s">
        <v>8</v>
      </c>
      <c r="H196" s="10" t="s">
        <v>273</v>
      </c>
      <c r="I196" s="10">
        <v>0.727767</v>
      </c>
      <c r="J196" s="10">
        <v>124.449846</v>
      </c>
      <c r="K196" s="10" t="s">
        <v>7465</v>
      </c>
      <c r="L196" s="10" t="s">
        <v>7465</v>
      </c>
      <c r="M196" s="10" t="s">
        <v>7465</v>
      </c>
      <c r="N196" s="14">
        <f t="shared" ref="N196:N259" si="111">+IF(L196=3,400,IF(L196=1,230,0))</f>
        <v>0</v>
      </c>
      <c r="O196" s="15" t="e">
        <f t="shared" ref="O196:O259" si="112">(K196*1000)/((M196*1000)*1.73)</f>
        <v>#VALUE!</v>
      </c>
      <c r="P196" s="15" t="e">
        <f t="shared" ref="P196:P259" si="113">IF(L196=3,(K196*1000)/(N196*1.73),(K196*1000)/(N196))</f>
        <v>#VALUE!</v>
      </c>
      <c r="Q196" s="17" t="e">
        <f>VLOOKUP($A196,'DATA PENGUKURAN GARDU'!$A:$BS,42,0)</f>
        <v>#N/A</v>
      </c>
      <c r="R196" s="18" t="e">
        <f t="shared" ref="R196:R259" si="114">Q196/$P196*100</f>
        <v>#N/A</v>
      </c>
      <c r="S196" s="17" t="e">
        <f>VLOOKUP($A196,'DATA PENGUKURAN GARDU'!$A:$BS,44,0)</f>
        <v>#N/A</v>
      </c>
      <c r="T196" s="18" t="e">
        <f t="shared" ref="T196:T259" si="115">S196/$P196*100</f>
        <v>#N/A</v>
      </c>
      <c r="U196" s="17" t="e">
        <f>VLOOKUP($A196,'DATA PENGUKURAN GARDU'!$A:$BS,46,0)</f>
        <v>#N/A</v>
      </c>
      <c r="V196" s="18" t="e">
        <f t="shared" ref="V196:V259" si="116">U196/$P196*100</f>
        <v>#N/A</v>
      </c>
      <c r="W196" s="17" t="e">
        <f>VLOOKUP($A196,'DATA PENGUKURAN GARDU'!$A:$BS,48,0)</f>
        <v>#N/A</v>
      </c>
      <c r="X196" s="17" t="e">
        <f>VLOOKUP($A196,'DATA PENGUKURAN GARDU'!$A:$BS,53,0)</f>
        <v>#N/A</v>
      </c>
      <c r="Y196" s="17" t="e">
        <f>VLOOKUP($A196,'DATA PENGUKURAN GARDU'!$A:$BS,54,0)</f>
        <v>#N/A</v>
      </c>
      <c r="Z196" s="17" t="e">
        <f>VLOOKUP($A196,'DATA PENGUKURAN GARDU'!$A:$BS,55,0)</f>
        <v>#N/A</v>
      </c>
      <c r="AA196" s="20" t="e">
        <f>VLOOKUP($B196,'DATA PENGUKURAN GARDU'!$A:$BS,42,0)</f>
        <v>#N/A</v>
      </c>
      <c r="AB196" s="21" t="e">
        <f t="shared" ref="AB196:AB259" si="117">AA196/$P196*100</f>
        <v>#N/A</v>
      </c>
      <c r="AC196" s="20" t="e">
        <f>VLOOKUP($B196,'DATA PENGUKURAN GARDU'!$A:$BS,44,0)</f>
        <v>#N/A</v>
      </c>
      <c r="AD196" s="21" t="e">
        <f t="shared" ref="AD196:AD259" si="118">AC196/$P196*100</f>
        <v>#N/A</v>
      </c>
      <c r="AE196" s="20" t="e">
        <f>VLOOKUP($B196,'DATA PENGUKURAN GARDU'!$A:$BS,46,0)</f>
        <v>#N/A</v>
      </c>
      <c r="AF196" s="21" t="e">
        <f t="shared" ref="AF196:AF259" si="119">AE196/$P196*100</f>
        <v>#N/A</v>
      </c>
      <c r="AG196" s="20" t="e">
        <f>VLOOKUP($B196,'DATA PENGUKURAN GARDU'!$A:$BS,46,0)</f>
        <v>#N/A</v>
      </c>
      <c r="AH196" s="20" t="e">
        <f>VLOOKUP($B196,'DATA PENGUKURAN GARDU'!$A:$BS,53,0)</f>
        <v>#N/A</v>
      </c>
      <c r="AI196" s="20" t="e">
        <f>VLOOKUP($B196,'DATA PENGUKURAN GARDU'!$A:$BS,54,0)</f>
        <v>#N/A</v>
      </c>
      <c r="AJ196" s="17" t="e">
        <f>VLOOKUP($C196,'DATA PENGUKURAN GARDU'!$A:$BS,42,0)</f>
        <v>#N/A</v>
      </c>
      <c r="AK196" s="23" t="e">
        <f t="shared" ref="AK196:AK259" si="120">AJ196/$P196*100</f>
        <v>#N/A</v>
      </c>
      <c r="AL196" s="17" t="e">
        <f>VLOOKUP($C196,'DATA PENGUKURAN GARDU'!$A:$BS,44,0)</f>
        <v>#N/A</v>
      </c>
      <c r="AM196" s="23" t="e">
        <f t="shared" ref="AM196:AM259" si="121">AL196/$P196*100</f>
        <v>#N/A</v>
      </c>
      <c r="AN196" s="17" t="e">
        <f>VLOOKUP($C196,'DATA PENGUKURAN GARDU'!$A:$BS,46,0)</f>
        <v>#N/A</v>
      </c>
      <c r="AO196" s="23" t="e">
        <f t="shared" ref="AO196:AO259" si="122">AN196/$P196*100</f>
        <v>#N/A</v>
      </c>
      <c r="AP196" s="17" t="e">
        <f>VLOOKUP($C196,'DATA PENGUKURAN GARDU'!$A:$BS,46,0)</f>
        <v>#N/A</v>
      </c>
      <c r="AQ196" s="17" t="e">
        <f>VLOOKUP($C196,'DATA PENGUKURAN GARDU'!$A:$BS,53,0)</f>
        <v>#N/A</v>
      </c>
      <c r="AR196" s="17" t="e">
        <f>VLOOKUP($C196,'DATA PENGUKURAN GARDU'!$A:$BS,54,0)</f>
        <v>#N/A</v>
      </c>
      <c r="AS196" s="20" t="e">
        <f>VLOOKUP($D196,'DATA PENGUKURAN GARDU'!$A:$BS,42,0)</f>
        <v>#N/A</v>
      </c>
      <c r="AT196" s="21" t="e">
        <f t="shared" ref="AT196:AT259" si="123">AS196/$P196*100</f>
        <v>#N/A</v>
      </c>
      <c r="AU196" s="20" t="e">
        <f>VLOOKUP($D196,'DATA PENGUKURAN GARDU'!$A:$BS,44,0)</f>
        <v>#N/A</v>
      </c>
      <c r="AV196" s="21" t="e">
        <f t="shared" ref="AV196:AV259" si="124">AU196/$P196*100</f>
        <v>#N/A</v>
      </c>
      <c r="AW196" s="20" t="e">
        <f>VLOOKUP($D196,'DATA PENGUKURAN GARDU'!$A:$BS,46,0)</f>
        <v>#N/A</v>
      </c>
      <c r="AX196" s="21" t="e">
        <f t="shared" ref="AX196:AX259" si="125">AW196/$P196*100</f>
        <v>#N/A</v>
      </c>
      <c r="AY196" s="20" t="e">
        <f>VLOOKUP($D196,'DATA PENGUKURAN GARDU'!$A:$BS,46,0)</f>
        <v>#N/A</v>
      </c>
      <c r="AZ196" s="20" t="e">
        <f>VLOOKUP($D196,'DATA PENGUKURAN GARDU'!$A:$BS,53,0)</f>
        <v>#N/A</v>
      </c>
      <c r="BA196" s="20" t="e">
        <f>VLOOKUP($D196,'DATA PENGUKURAN GARDU'!$A:$BS,54,0)</f>
        <v>#N/A</v>
      </c>
      <c r="BB196" s="17" t="e">
        <f>VLOOKUP($E196,'DATA PENGUKURAN GARDU'!$A:$BS,42,0)</f>
        <v>#N/A</v>
      </c>
      <c r="BC196" s="23" t="e">
        <f t="shared" ref="BC196:BC259" si="126">BB196/$P196*100</f>
        <v>#N/A</v>
      </c>
      <c r="BD196" s="17" t="e">
        <f>VLOOKUP($E196,'DATA PENGUKURAN GARDU'!$A:$BS,44,0)</f>
        <v>#N/A</v>
      </c>
      <c r="BE196" s="23" t="e">
        <f t="shared" ref="BE196:BE259" si="127">BD196/$P196*100</f>
        <v>#N/A</v>
      </c>
      <c r="BF196" s="17" t="e">
        <f>VLOOKUP($E196,'DATA PENGUKURAN GARDU'!$A:$BS,46,0)</f>
        <v>#N/A</v>
      </c>
      <c r="BG196" s="23" t="e">
        <f t="shared" ref="BG196:BG259" si="128">BF196/$P196*100</f>
        <v>#N/A</v>
      </c>
      <c r="BH196" s="17" t="e">
        <f>VLOOKUP($E196,'DATA PENGUKURAN GARDU'!$A:$BS,46,0)</f>
        <v>#N/A</v>
      </c>
      <c r="BI196" s="17" t="e">
        <f>VLOOKUP($E196,'DATA PENGUKURAN GARDU'!$A:$BS,53,0)</f>
        <v>#N/A</v>
      </c>
      <c r="BJ196" s="17" t="e">
        <f>VLOOKUP($E196,'DATA PENGUKURAN GARDU'!$A:$BS,54,0)</f>
        <v>#N/A</v>
      </c>
      <c r="BK196" s="20" t="e">
        <f t="shared" ref="BK196:BK259" si="129">IF(Q196&gt;P196,"OL PHASA","Normal")</f>
        <v>#N/A</v>
      </c>
      <c r="BL196" s="20" t="e">
        <f t="shared" ref="BL196:BL259" si="130">IF(S196&gt;P196,"OL PHASA","Normal")</f>
        <v>#N/A</v>
      </c>
      <c r="BM196" s="20" t="e">
        <f t="shared" ref="BM196:BM259" si="131">IF(U196&gt;P196,"OL PHASA","Normal")</f>
        <v>#N/A</v>
      </c>
      <c r="BN196" s="25" t="e">
        <f t="shared" ref="BN196:BN259" si="132">IF((L196=3),(AVERAGE(Q196,S196,U196)),MAX(Q196,S196,U196))</f>
        <v>#N/A</v>
      </c>
      <c r="BO196" s="26" t="str">
        <f t="shared" ref="BO196:BO259" si="133">IFERROR(IF((L196=1),(BN196*AH196)/1000,(BN196*AI196*1.73)/1000),"0")</f>
        <v>0</v>
      </c>
      <c r="BP196" s="21" t="e">
        <f t="shared" ref="BP196:BP259" si="134">BO196/K196*100</f>
        <v>#VALUE!</v>
      </c>
      <c r="BQ196" s="20" t="e">
        <f t="shared" ref="BQ196:BQ259" si="135">IF($L196=1,"1 Phase",ABS(((Q196/BN196)-1)+ABS((S196/BN196)-1)+ABS((U196/BN196)-1))/3)</f>
        <v>#N/A</v>
      </c>
      <c r="BR196" s="20" t="e">
        <v>#N/A</v>
      </c>
      <c r="BS196" s="9" t="e">
        <v>#N/A</v>
      </c>
      <c r="BT196" s="2" t="e">
        <f t="shared" ref="BT196:BT259" si="136">IF(BP196&lt;30,"Underload",IF(BP196&lt;=80,"Baik",IF(BP196&gt;80,"Overload")))</f>
        <v>#VALUE!</v>
      </c>
      <c r="BU196" s="2" t="e">
        <f t="shared" si="104"/>
        <v>#N/A</v>
      </c>
      <c r="BV196" s="2" t="e">
        <f t="shared" si="105"/>
        <v>#N/A</v>
      </c>
    </row>
    <row r="197" s="2" customFormat="1" ht="22.95" customHeight="1" spans="1:74">
      <c r="A197" s="9" t="str">
        <f t="shared" si="106"/>
        <v>KMO 98Induk</v>
      </c>
      <c r="B197" s="9" t="str">
        <f t="shared" si="107"/>
        <v>KMO 98jurusan 1</v>
      </c>
      <c r="C197" s="9" t="str">
        <f t="shared" si="108"/>
        <v>KMO 98jurusan 2</v>
      </c>
      <c r="D197" s="9" t="str">
        <f t="shared" si="109"/>
        <v>KMO 98jurusan 3</v>
      </c>
      <c r="E197" s="9" t="str">
        <f t="shared" si="110"/>
        <v>KMO 98jurusan 4</v>
      </c>
      <c r="F197" s="10" t="s">
        <v>159</v>
      </c>
      <c r="G197" s="10" t="s">
        <v>8</v>
      </c>
      <c r="H197" s="10" t="s">
        <v>274</v>
      </c>
      <c r="I197" s="10">
        <v>0.721504986</v>
      </c>
      <c r="J197" s="10">
        <v>124.4551239014</v>
      </c>
      <c r="K197" s="10" t="s">
        <v>7465</v>
      </c>
      <c r="L197" s="10" t="s">
        <v>7465</v>
      </c>
      <c r="M197" s="10" t="s">
        <v>7465</v>
      </c>
      <c r="N197" s="14">
        <f t="shared" si="111"/>
        <v>0</v>
      </c>
      <c r="O197" s="15" t="e">
        <f t="shared" si="112"/>
        <v>#VALUE!</v>
      </c>
      <c r="P197" s="15" t="e">
        <f t="shared" si="113"/>
        <v>#VALUE!</v>
      </c>
      <c r="Q197" s="17" t="e">
        <f>VLOOKUP($A197,'DATA PENGUKURAN GARDU'!$A:$BS,42,0)</f>
        <v>#N/A</v>
      </c>
      <c r="R197" s="18" t="e">
        <f t="shared" si="114"/>
        <v>#N/A</v>
      </c>
      <c r="S197" s="17" t="e">
        <f>VLOOKUP($A197,'DATA PENGUKURAN GARDU'!$A:$BS,44,0)</f>
        <v>#N/A</v>
      </c>
      <c r="T197" s="18" t="e">
        <f t="shared" si="115"/>
        <v>#N/A</v>
      </c>
      <c r="U197" s="17" t="e">
        <f>VLOOKUP($A197,'DATA PENGUKURAN GARDU'!$A:$BS,46,0)</f>
        <v>#N/A</v>
      </c>
      <c r="V197" s="18" t="e">
        <f t="shared" si="116"/>
        <v>#N/A</v>
      </c>
      <c r="W197" s="17" t="e">
        <f>VLOOKUP($A197,'DATA PENGUKURAN GARDU'!$A:$BS,48,0)</f>
        <v>#N/A</v>
      </c>
      <c r="X197" s="17" t="e">
        <f>VLOOKUP($A197,'DATA PENGUKURAN GARDU'!$A:$BS,53,0)</f>
        <v>#N/A</v>
      </c>
      <c r="Y197" s="17" t="e">
        <f>VLOOKUP($A197,'DATA PENGUKURAN GARDU'!$A:$BS,54,0)</f>
        <v>#N/A</v>
      </c>
      <c r="Z197" s="17" t="e">
        <f>VLOOKUP($A197,'DATA PENGUKURAN GARDU'!$A:$BS,55,0)</f>
        <v>#N/A</v>
      </c>
      <c r="AA197" s="20" t="e">
        <f>VLOOKUP($B197,'DATA PENGUKURAN GARDU'!$A:$BS,42,0)</f>
        <v>#N/A</v>
      </c>
      <c r="AB197" s="21" t="e">
        <f t="shared" si="117"/>
        <v>#N/A</v>
      </c>
      <c r="AC197" s="20" t="e">
        <f>VLOOKUP($B197,'DATA PENGUKURAN GARDU'!$A:$BS,44,0)</f>
        <v>#N/A</v>
      </c>
      <c r="AD197" s="21" t="e">
        <f t="shared" si="118"/>
        <v>#N/A</v>
      </c>
      <c r="AE197" s="20" t="e">
        <f>VLOOKUP($B197,'DATA PENGUKURAN GARDU'!$A:$BS,46,0)</f>
        <v>#N/A</v>
      </c>
      <c r="AF197" s="21" t="e">
        <f t="shared" si="119"/>
        <v>#N/A</v>
      </c>
      <c r="AG197" s="20" t="e">
        <f>VLOOKUP($B197,'DATA PENGUKURAN GARDU'!$A:$BS,46,0)</f>
        <v>#N/A</v>
      </c>
      <c r="AH197" s="20" t="e">
        <f>VLOOKUP($B197,'DATA PENGUKURAN GARDU'!$A:$BS,53,0)</f>
        <v>#N/A</v>
      </c>
      <c r="AI197" s="20" t="e">
        <f>VLOOKUP($B197,'DATA PENGUKURAN GARDU'!$A:$BS,54,0)</f>
        <v>#N/A</v>
      </c>
      <c r="AJ197" s="17" t="e">
        <f>VLOOKUP($C197,'DATA PENGUKURAN GARDU'!$A:$BS,42,0)</f>
        <v>#N/A</v>
      </c>
      <c r="AK197" s="23" t="e">
        <f t="shared" si="120"/>
        <v>#N/A</v>
      </c>
      <c r="AL197" s="17" t="e">
        <f>VLOOKUP($C197,'DATA PENGUKURAN GARDU'!$A:$BS,44,0)</f>
        <v>#N/A</v>
      </c>
      <c r="AM197" s="23" t="e">
        <f t="shared" si="121"/>
        <v>#N/A</v>
      </c>
      <c r="AN197" s="17" t="e">
        <f>VLOOKUP($C197,'DATA PENGUKURAN GARDU'!$A:$BS,46,0)</f>
        <v>#N/A</v>
      </c>
      <c r="AO197" s="23" t="e">
        <f t="shared" si="122"/>
        <v>#N/A</v>
      </c>
      <c r="AP197" s="17" t="e">
        <f>VLOOKUP($C197,'DATA PENGUKURAN GARDU'!$A:$BS,46,0)</f>
        <v>#N/A</v>
      </c>
      <c r="AQ197" s="17" t="e">
        <f>VLOOKUP($C197,'DATA PENGUKURAN GARDU'!$A:$BS,53,0)</f>
        <v>#N/A</v>
      </c>
      <c r="AR197" s="17" t="e">
        <f>VLOOKUP($C197,'DATA PENGUKURAN GARDU'!$A:$BS,54,0)</f>
        <v>#N/A</v>
      </c>
      <c r="AS197" s="20" t="e">
        <f>VLOOKUP($D197,'DATA PENGUKURAN GARDU'!$A:$BS,42,0)</f>
        <v>#N/A</v>
      </c>
      <c r="AT197" s="21" t="e">
        <f t="shared" si="123"/>
        <v>#N/A</v>
      </c>
      <c r="AU197" s="20" t="e">
        <f>VLOOKUP($D197,'DATA PENGUKURAN GARDU'!$A:$BS,44,0)</f>
        <v>#N/A</v>
      </c>
      <c r="AV197" s="21" t="e">
        <f t="shared" si="124"/>
        <v>#N/A</v>
      </c>
      <c r="AW197" s="20" t="e">
        <f>VLOOKUP($D197,'DATA PENGUKURAN GARDU'!$A:$BS,46,0)</f>
        <v>#N/A</v>
      </c>
      <c r="AX197" s="21" t="e">
        <f t="shared" si="125"/>
        <v>#N/A</v>
      </c>
      <c r="AY197" s="20" t="e">
        <f>VLOOKUP($D197,'DATA PENGUKURAN GARDU'!$A:$BS,46,0)</f>
        <v>#N/A</v>
      </c>
      <c r="AZ197" s="20" t="e">
        <f>VLOOKUP($D197,'DATA PENGUKURAN GARDU'!$A:$BS,53,0)</f>
        <v>#N/A</v>
      </c>
      <c r="BA197" s="20" t="e">
        <f>VLOOKUP($D197,'DATA PENGUKURAN GARDU'!$A:$BS,54,0)</f>
        <v>#N/A</v>
      </c>
      <c r="BB197" s="17" t="e">
        <f>VLOOKUP($E197,'DATA PENGUKURAN GARDU'!$A:$BS,42,0)</f>
        <v>#N/A</v>
      </c>
      <c r="BC197" s="23" t="e">
        <f t="shared" si="126"/>
        <v>#N/A</v>
      </c>
      <c r="BD197" s="17" t="e">
        <f>VLOOKUP($E197,'DATA PENGUKURAN GARDU'!$A:$BS,44,0)</f>
        <v>#N/A</v>
      </c>
      <c r="BE197" s="23" t="e">
        <f t="shared" si="127"/>
        <v>#N/A</v>
      </c>
      <c r="BF197" s="17" t="e">
        <f>VLOOKUP($E197,'DATA PENGUKURAN GARDU'!$A:$BS,46,0)</f>
        <v>#N/A</v>
      </c>
      <c r="BG197" s="23" t="e">
        <f t="shared" si="128"/>
        <v>#N/A</v>
      </c>
      <c r="BH197" s="17" t="e">
        <f>VLOOKUP($E197,'DATA PENGUKURAN GARDU'!$A:$BS,46,0)</f>
        <v>#N/A</v>
      </c>
      <c r="BI197" s="17" t="e">
        <f>VLOOKUP($E197,'DATA PENGUKURAN GARDU'!$A:$BS,53,0)</f>
        <v>#N/A</v>
      </c>
      <c r="BJ197" s="17" t="e">
        <f>VLOOKUP($E197,'DATA PENGUKURAN GARDU'!$A:$BS,54,0)</f>
        <v>#N/A</v>
      </c>
      <c r="BK197" s="20" t="e">
        <f t="shared" si="129"/>
        <v>#N/A</v>
      </c>
      <c r="BL197" s="20" t="e">
        <f t="shared" si="130"/>
        <v>#N/A</v>
      </c>
      <c r="BM197" s="20" t="e">
        <f t="shared" si="131"/>
        <v>#N/A</v>
      </c>
      <c r="BN197" s="25" t="e">
        <f t="shared" si="132"/>
        <v>#N/A</v>
      </c>
      <c r="BO197" s="26" t="str">
        <f t="shared" si="133"/>
        <v>0</v>
      </c>
      <c r="BP197" s="21" t="e">
        <f t="shared" si="134"/>
        <v>#VALUE!</v>
      </c>
      <c r="BQ197" s="20" t="e">
        <f t="shared" si="135"/>
        <v>#N/A</v>
      </c>
      <c r="BR197" s="20" t="e">
        <v>#N/A</v>
      </c>
      <c r="BS197" s="9" t="e">
        <v>#N/A</v>
      </c>
      <c r="BT197" s="2" t="e">
        <f t="shared" si="136"/>
        <v>#VALUE!</v>
      </c>
      <c r="BU197" s="2" t="e">
        <f t="shared" si="104"/>
        <v>#N/A</v>
      </c>
      <c r="BV197" s="2" t="e">
        <f t="shared" si="105"/>
        <v>#N/A</v>
      </c>
    </row>
    <row r="198" s="2" customFormat="1" ht="22.95" customHeight="1" spans="1:74">
      <c r="A198" s="9" t="str">
        <f t="shared" si="106"/>
        <v>KMO 105Induk</v>
      </c>
      <c r="B198" s="9" t="str">
        <f t="shared" si="107"/>
        <v>KMO 105jurusan 1</v>
      </c>
      <c r="C198" s="9" t="str">
        <f t="shared" si="108"/>
        <v>KMO 105jurusan 2</v>
      </c>
      <c r="D198" s="9" t="str">
        <f t="shared" si="109"/>
        <v>KMO 105jurusan 3</v>
      </c>
      <c r="E198" s="9" t="str">
        <f t="shared" si="110"/>
        <v>KMO 105jurusan 4</v>
      </c>
      <c r="F198" s="10" t="s">
        <v>92</v>
      </c>
      <c r="G198" s="10" t="s">
        <v>8</v>
      </c>
      <c r="H198" s="10" t="s">
        <v>275</v>
      </c>
      <c r="I198" s="10">
        <v>0.765434027</v>
      </c>
      <c r="J198" s="10">
        <v>124.443977356</v>
      </c>
      <c r="K198" s="10" t="s">
        <v>7465</v>
      </c>
      <c r="L198" s="10" t="s">
        <v>7465</v>
      </c>
      <c r="M198" s="10" t="s">
        <v>7465</v>
      </c>
      <c r="N198" s="14">
        <f t="shared" si="111"/>
        <v>0</v>
      </c>
      <c r="O198" s="15" t="e">
        <f t="shared" si="112"/>
        <v>#VALUE!</v>
      </c>
      <c r="P198" s="15" t="e">
        <f t="shared" si="113"/>
        <v>#VALUE!</v>
      </c>
      <c r="Q198" s="17" t="e">
        <f>VLOOKUP($A198,'DATA PENGUKURAN GARDU'!$A:$BS,42,0)</f>
        <v>#N/A</v>
      </c>
      <c r="R198" s="18" t="e">
        <f t="shared" si="114"/>
        <v>#N/A</v>
      </c>
      <c r="S198" s="17" t="e">
        <f>VLOOKUP($A198,'DATA PENGUKURAN GARDU'!$A:$BS,44,0)</f>
        <v>#N/A</v>
      </c>
      <c r="T198" s="18" t="e">
        <f t="shared" si="115"/>
        <v>#N/A</v>
      </c>
      <c r="U198" s="17" t="e">
        <f>VLOOKUP($A198,'DATA PENGUKURAN GARDU'!$A:$BS,46,0)</f>
        <v>#N/A</v>
      </c>
      <c r="V198" s="18" t="e">
        <f t="shared" si="116"/>
        <v>#N/A</v>
      </c>
      <c r="W198" s="17" t="e">
        <f>VLOOKUP($A198,'DATA PENGUKURAN GARDU'!$A:$BS,48,0)</f>
        <v>#N/A</v>
      </c>
      <c r="X198" s="17" t="e">
        <f>VLOOKUP($A198,'DATA PENGUKURAN GARDU'!$A:$BS,53,0)</f>
        <v>#N/A</v>
      </c>
      <c r="Y198" s="17" t="e">
        <f>VLOOKUP($A198,'DATA PENGUKURAN GARDU'!$A:$BS,54,0)</f>
        <v>#N/A</v>
      </c>
      <c r="Z198" s="17" t="e">
        <f>VLOOKUP($A198,'DATA PENGUKURAN GARDU'!$A:$BS,55,0)</f>
        <v>#N/A</v>
      </c>
      <c r="AA198" s="20" t="e">
        <f>VLOOKUP($B198,'DATA PENGUKURAN GARDU'!$A:$BS,42,0)</f>
        <v>#N/A</v>
      </c>
      <c r="AB198" s="21" t="e">
        <f t="shared" si="117"/>
        <v>#N/A</v>
      </c>
      <c r="AC198" s="20" t="e">
        <f>VLOOKUP($B198,'DATA PENGUKURAN GARDU'!$A:$BS,44,0)</f>
        <v>#N/A</v>
      </c>
      <c r="AD198" s="21" t="e">
        <f t="shared" si="118"/>
        <v>#N/A</v>
      </c>
      <c r="AE198" s="20" t="e">
        <f>VLOOKUP($B198,'DATA PENGUKURAN GARDU'!$A:$BS,46,0)</f>
        <v>#N/A</v>
      </c>
      <c r="AF198" s="21" t="e">
        <f t="shared" si="119"/>
        <v>#N/A</v>
      </c>
      <c r="AG198" s="20" t="e">
        <f>VLOOKUP($B198,'DATA PENGUKURAN GARDU'!$A:$BS,46,0)</f>
        <v>#N/A</v>
      </c>
      <c r="AH198" s="20" t="e">
        <f>VLOOKUP($B198,'DATA PENGUKURAN GARDU'!$A:$BS,53,0)</f>
        <v>#N/A</v>
      </c>
      <c r="AI198" s="20" t="e">
        <f>VLOOKUP($B198,'DATA PENGUKURAN GARDU'!$A:$BS,54,0)</f>
        <v>#N/A</v>
      </c>
      <c r="AJ198" s="17" t="e">
        <f>VLOOKUP($C198,'DATA PENGUKURAN GARDU'!$A:$BS,42,0)</f>
        <v>#N/A</v>
      </c>
      <c r="AK198" s="23" t="e">
        <f t="shared" si="120"/>
        <v>#N/A</v>
      </c>
      <c r="AL198" s="17" t="e">
        <f>VLOOKUP($C198,'DATA PENGUKURAN GARDU'!$A:$BS,44,0)</f>
        <v>#N/A</v>
      </c>
      <c r="AM198" s="23" t="e">
        <f t="shared" si="121"/>
        <v>#N/A</v>
      </c>
      <c r="AN198" s="17" t="e">
        <f>VLOOKUP($C198,'DATA PENGUKURAN GARDU'!$A:$BS,46,0)</f>
        <v>#N/A</v>
      </c>
      <c r="AO198" s="23" t="e">
        <f t="shared" si="122"/>
        <v>#N/A</v>
      </c>
      <c r="AP198" s="17" t="e">
        <f>VLOOKUP($C198,'DATA PENGUKURAN GARDU'!$A:$BS,46,0)</f>
        <v>#N/A</v>
      </c>
      <c r="AQ198" s="17" t="e">
        <f>VLOOKUP($C198,'DATA PENGUKURAN GARDU'!$A:$BS,53,0)</f>
        <v>#N/A</v>
      </c>
      <c r="AR198" s="17" t="e">
        <f>VLOOKUP($C198,'DATA PENGUKURAN GARDU'!$A:$BS,54,0)</f>
        <v>#N/A</v>
      </c>
      <c r="AS198" s="20" t="e">
        <f>VLOOKUP($D198,'DATA PENGUKURAN GARDU'!$A:$BS,42,0)</f>
        <v>#N/A</v>
      </c>
      <c r="AT198" s="21" t="e">
        <f t="shared" si="123"/>
        <v>#N/A</v>
      </c>
      <c r="AU198" s="20" t="e">
        <f>VLOOKUP($D198,'DATA PENGUKURAN GARDU'!$A:$BS,44,0)</f>
        <v>#N/A</v>
      </c>
      <c r="AV198" s="21" t="e">
        <f t="shared" si="124"/>
        <v>#N/A</v>
      </c>
      <c r="AW198" s="20" t="e">
        <f>VLOOKUP($D198,'DATA PENGUKURAN GARDU'!$A:$BS,46,0)</f>
        <v>#N/A</v>
      </c>
      <c r="AX198" s="21" t="e">
        <f t="shared" si="125"/>
        <v>#N/A</v>
      </c>
      <c r="AY198" s="20" t="e">
        <f>VLOOKUP($D198,'DATA PENGUKURAN GARDU'!$A:$BS,46,0)</f>
        <v>#N/A</v>
      </c>
      <c r="AZ198" s="20" t="e">
        <f>VLOOKUP($D198,'DATA PENGUKURAN GARDU'!$A:$BS,53,0)</f>
        <v>#N/A</v>
      </c>
      <c r="BA198" s="20" t="e">
        <f>VLOOKUP($D198,'DATA PENGUKURAN GARDU'!$A:$BS,54,0)</f>
        <v>#N/A</v>
      </c>
      <c r="BB198" s="17" t="e">
        <f>VLOOKUP($E198,'DATA PENGUKURAN GARDU'!$A:$BS,42,0)</f>
        <v>#N/A</v>
      </c>
      <c r="BC198" s="23" t="e">
        <f t="shared" si="126"/>
        <v>#N/A</v>
      </c>
      <c r="BD198" s="17" t="e">
        <f>VLOOKUP($E198,'DATA PENGUKURAN GARDU'!$A:$BS,44,0)</f>
        <v>#N/A</v>
      </c>
      <c r="BE198" s="23" t="e">
        <f t="shared" si="127"/>
        <v>#N/A</v>
      </c>
      <c r="BF198" s="17" t="e">
        <f>VLOOKUP($E198,'DATA PENGUKURAN GARDU'!$A:$BS,46,0)</f>
        <v>#N/A</v>
      </c>
      <c r="BG198" s="23" t="e">
        <f t="shared" si="128"/>
        <v>#N/A</v>
      </c>
      <c r="BH198" s="17" t="e">
        <f>VLOOKUP($E198,'DATA PENGUKURAN GARDU'!$A:$BS,46,0)</f>
        <v>#N/A</v>
      </c>
      <c r="BI198" s="17" t="e">
        <f>VLOOKUP($E198,'DATA PENGUKURAN GARDU'!$A:$BS,53,0)</f>
        <v>#N/A</v>
      </c>
      <c r="BJ198" s="17" t="e">
        <f>VLOOKUP($E198,'DATA PENGUKURAN GARDU'!$A:$BS,54,0)</f>
        <v>#N/A</v>
      </c>
      <c r="BK198" s="20" t="e">
        <f t="shared" si="129"/>
        <v>#N/A</v>
      </c>
      <c r="BL198" s="20" t="e">
        <f t="shared" si="130"/>
        <v>#N/A</v>
      </c>
      <c r="BM198" s="20" t="e">
        <f t="shared" si="131"/>
        <v>#N/A</v>
      </c>
      <c r="BN198" s="25" t="e">
        <f t="shared" si="132"/>
        <v>#N/A</v>
      </c>
      <c r="BO198" s="26" t="str">
        <f t="shared" si="133"/>
        <v>0</v>
      </c>
      <c r="BP198" s="21" t="e">
        <f t="shared" si="134"/>
        <v>#VALUE!</v>
      </c>
      <c r="BQ198" s="20" t="e">
        <f t="shared" si="135"/>
        <v>#N/A</v>
      </c>
      <c r="BR198" s="20" t="e">
        <v>#N/A</v>
      </c>
      <c r="BS198" s="9" t="e">
        <v>#N/A</v>
      </c>
      <c r="BT198" s="2" t="e">
        <f t="shared" si="136"/>
        <v>#VALUE!</v>
      </c>
      <c r="BU198" s="2" t="e">
        <f t="shared" si="104"/>
        <v>#N/A</v>
      </c>
      <c r="BV198" s="2" t="e">
        <f t="shared" si="105"/>
        <v>#N/A</v>
      </c>
    </row>
    <row r="199" s="2" customFormat="1" ht="22.95" customHeight="1" spans="1:74">
      <c r="A199" s="9" t="str">
        <f t="shared" si="106"/>
        <v>KMO 142Induk</v>
      </c>
      <c r="B199" s="9" t="str">
        <f t="shared" si="107"/>
        <v>KMO 142jurusan 1</v>
      </c>
      <c r="C199" s="9" t="str">
        <f t="shared" si="108"/>
        <v>KMO 142jurusan 2</v>
      </c>
      <c r="D199" s="9" t="str">
        <f t="shared" si="109"/>
        <v>KMO 142jurusan 3</v>
      </c>
      <c r="E199" s="9" t="str">
        <f t="shared" si="110"/>
        <v>KMO 142jurusan 4</v>
      </c>
      <c r="F199" s="10" t="s">
        <v>67</v>
      </c>
      <c r="G199" s="10" t="s">
        <v>39</v>
      </c>
      <c r="H199" s="10" t="s">
        <v>276</v>
      </c>
      <c r="I199" s="10">
        <v>0.844238997</v>
      </c>
      <c r="J199" s="10">
        <v>124.4363021851</v>
      </c>
      <c r="K199" s="10" t="s">
        <v>7465</v>
      </c>
      <c r="L199" s="10" t="s">
        <v>7465</v>
      </c>
      <c r="M199" s="10" t="s">
        <v>7465</v>
      </c>
      <c r="N199" s="14">
        <f t="shared" si="111"/>
        <v>0</v>
      </c>
      <c r="O199" s="15" t="e">
        <f t="shared" si="112"/>
        <v>#VALUE!</v>
      </c>
      <c r="P199" s="15" t="e">
        <f t="shared" si="113"/>
        <v>#VALUE!</v>
      </c>
      <c r="Q199" s="17" t="e">
        <f>VLOOKUP($A199,'DATA PENGUKURAN GARDU'!$A:$BS,42,0)</f>
        <v>#N/A</v>
      </c>
      <c r="R199" s="18" t="e">
        <f t="shared" si="114"/>
        <v>#N/A</v>
      </c>
      <c r="S199" s="17" t="e">
        <f>VLOOKUP($A199,'DATA PENGUKURAN GARDU'!$A:$BS,44,0)</f>
        <v>#N/A</v>
      </c>
      <c r="T199" s="18" t="e">
        <f t="shared" si="115"/>
        <v>#N/A</v>
      </c>
      <c r="U199" s="17" t="e">
        <f>VLOOKUP($A199,'DATA PENGUKURAN GARDU'!$A:$BS,46,0)</f>
        <v>#N/A</v>
      </c>
      <c r="V199" s="18" t="e">
        <f t="shared" si="116"/>
        <v>#N/A</v>
      </c>
      <c r="W199" s="17" t="e">
        <f>VLOOKUP($A199,'DATA PENGUKURAN GARDU'!$A:$BS,48,0)</f>
        <v>#N/A</v>
      </c>
      <c r="X199" s="17" t="e">
        <f>VLOOKUP($A199,'DATA PENGUKURAN GARDU'!$A:$BS,53,0)</f>
        <v>#N/A</v>
      </c>
      <c r="Y199" s="17" t="e">
        <f>VLOOKUP($A199,'DATA PENGUKURAN GARDU'!$A:$BS,54,0)</f>
        <v>#N/A</v>
      </c>
      <c r="Z199" s="17" t="e">
        <f>VLOOKUP($A199,'DATA PENGUKURAN GARDU'!$A:$BS,55,0)</f>
        <v>#N/A</v>
      </c>
      <c r="AA199" s="20" t="e">
        <f>VLOOKUP($B199,'DATA PENGUKURAN GARDU'!$A:$BS,42,0)</f>
        <v>#N/A</v>
      </c>
      <c r="AB199" s="21" t="e">
        <f t="shared" si="117"/>
        <v>#N/A</v>
      </c>
      <c r="AC199" s="20" t="e">
        <f>VLOOKUP($B199,'DATA PENGUKURAN GARDU'!$A:$BS,44,0)</f>
        <v>#N/A</v>
      </c>
      <c r="AD199" s="21" t="e">
        <f t="shared" si="118"/>
        <v>#N/A</v>
      </c>
      <c r="AE199" s="20" t="e">
        <f>VLOOKUP($B199,'DATA PENGUKURAN GARDU'!$A:$BS,46,0)</f>
        <v>#N/A</v>
      </c>
      <c r="AF199" s="21" t="e">
        <f t="shared" si="119"/>
        <v>#N/A</v>
      </c>
      <c r="AG199" s="20" t="e">
        <f>VLOOKUP($B199,'DATA PENGUKURAN GARDU'!$A:$BS,46,0)</f>
        <v>#N/A</v>
      </c>
      <c r="AH199" s="20" t="e">
        <f>VLOOKUP($B199,'DATA PENGUKURAN GARDU'!$A:$BS,53,0)</f>
        <v>#N/A</v>
      </c>
      <c r="AI199" s="20" t="e">
        <f>VLOOKUP($B199,'DATA PENGUKURAN GARDU'!$A:$BS,54,0)</f>
        <v>#N/A</v>
      </c>
      <c r="AJ199" s="17" t="e">
        <f>VLOOKUP($C199,'DATA PENGUKURAN GARDU'!$A:$BS,42,0)</f>
        <v>#N/A</v>
      </c>
      <c r="AK199" s="23" t="e">
        <f t="shared" si="120"/>
        <v>#N/A</v>
      </c>
      <c r="AL199" s="17" t="e">
        <f>VLOOKUP($C199,'DATA PENGUKURAN GARDU'!$A:$BS,44,0)</f>
        <v>#N/A</v>
      </c>
      <c r="AM199" s="23" t="e">
        <f t="shared" si="121"/>
        <v>#N/A</v>
      </c>
      <c r="AN199" s="17" t="e">
        <f>VLOOKUP($C199,'DATA PENGUKURAN GARDU'!$A:$BS,46,0)</f>
        <v>#N/A</v>
      </c>
      <c r="AO199" s="23" t="e">
        <f t="shared" si="122"/>
        <v>#N/A</v>
      </c>
      <c r="AP199" s="17" t="e">
        <f>VLOOKUP($C199,'DATA PENGUKURAN GARDU'!$A:$BS,46,0)</f>
        <v>#N/A</v>
      </c>
      <c r="AQ199" s="17" t="e">
        <f>VLOOKUP($C199,'DATA PENGUKURAN GARDU'!$A:$BS,53,0)</f>
        <v>#N/A</v>
      </c>
      <c r="AR199" s="17" t="e">
        <f>VLOOKUP($C199,'DATA PENGUKURAN GARDU'!$A:$BS,54,0)</f>
        <v>#N/A</v>
      </c>
      <c r="AS199" s="20" t="e">
        <f>VLOOKUP($D199,'DATA PENGUKURAN GARDU'!$A:$BS,42,0)</f>
        <v>#N/A</v>
      </c>
      <c r="AT199" s="21" t="e">
        <f t="shared" si="123"/>
        <v>#N/A</v>
      </c>
      <c r="AU199" s="20" t="e">
        <f>VLOOKUP($D199,'DATA PENGUKURAN GARDU'!$A:$BS,44,0)</f>
        <v>#N/A</v>
      </c>
      <c r="AV199" s="21" t="e">
        <f t="shared" si="124"/>
        <v>#N/A</v>
      </c>
      <c r="AW199" s="20" t="e">
        <f>VLOOKUP($D199,'DATA PENGUKURAN GARDU'!$A:$BS,46,0)</f>
        <v>#N/A</v>
      </c>
      <c r="AX199" s="21" t="e">
        <f t="shared" si="125"/>
        <v>#N/A</v>
      </c>
      <c r="AY199" s="20" t="e">
        <f>VLOOKUP($D199,'DATA PENGUKURAN GARDU'!$A:$BS,46,0)</f>
        <v>#N/A</v>
      </c>
      <c r="AZ199" s="20" t="e">
        <f>VLOOKUP($D199,'DATA PENGUKURAN GARDU'!$A:$BS,53,0)</f>
        <v>#N/A</v>
      </c>
      <c r="BA199" s="20" t="e">
        <f>VLOOKUP($D199,'DATA PENGUKURAN GARDU'!$A:$BS,54,0)</f>
        <v>#N/A</v>
      </c>
      <c r="BB199" s="17" t="e">
        <f>VLOOKUP($E199,'DATA PENGUKURAN GARDU'!$A:$BS,42,0)</f>
        <v>#N/A</v>
      </c>
      <c r="BC199" s="23" t="e">
        <f t="shared" si="126"/>
        <v>#N/A</v>
      </c>
      <c r="BD199" s="17" t="e">
        <f>VLOOKUP($E199,'DATA PENGUKURAN GARDU'!$A:$BS,44,0)</f>
        <v>#N/A</v>
      </c>
      <c r="BE199" s="23" t="e">
        <f t="shared" si="127"/>
        <v>#N/A</v>
      </c>
      <c r="BF199" s="17" t="e">
        <f>VLOOKUP($E199,'DATA PENGUKURAN GARDU'!$A:$BS,46,0)</f>
        <v>#N/A</v>
      </c>
      <c r="BG199" s="23" t="e">
        <f t="shared" si="128"/>
        <v>#N/A</v>
      </c>
      <c r="BH199" s="17" t="e">
        <f>VLOOKUP($E199,'DATA PENGUKURAN GARDU'!$A:$BS,46,0)</f>
        <v>#N/A</v>
      </c>
      <c r="BI199" s="17" t="e">
        <f>VLOOKUP($E199,'DATA PENGUKURAN GARDU'!$A:$BS,53,0)</f>
        <v>#N/A</v>
      </c>
      <c r="BJ199" s="17" t="e">
        <f>VLOOKUP($E199,'DATA PENGUKURAN GARDU'!$A:$BS,54,0)</f>
        <v>#N/A</v>
      </c>
      <c r="BK199" s="20" t="e">
        <f t="shared" si="129"/>
        <v>#N/A</v>
      </c>
      <c r="BL199" s="20" t="e">
        <f t="shared" si="130"/>
        <v>#N/A</v>
      </c>
      <c r="BM199" s="20" t="e">
        <f t="shared" si="131"/>
        <v>#N/A</v>
      </c>
      <c r="BN199" s="25" t="e">
        <f t="shared" si="132"/>
        <v>#N/A</v>
      </c>
      <c r="BO199" s="26" t="str">
        <f t="shared" si="133"/>
        <v>0</v>
      </c>
      <c r="BP199" s="21" t="e">
        <f t="shared" si="134"/>
        <v>#VALUE!</v>
      </c>
      <c r="BQ199" s="20" t="e">
        <f t="shared" si="135"/>
        <v>#N/A</v>
      </c>
      <c r="BR199" s="20" t="e">
        <v>#N/A</v>
      </c>
      <c r="BS199" s="9" t="e">
        <v>#N/A</v>
      </c>
      <c r="BT199" s="2" t="e">
        <f t="shared" si="136"/>
        <v>#VALUE!</v>
      </c>
      <c r="BU199" s="2" t="e">
        <f t="shared" si="104"/>
        <v>#N/A</v>
      </c>
      <c r="BV199" s="2" t="e">
        <f t="shared" si="105"/>
        <v>#N/A</v>
      </c>
    </row>
    <row r="200" s="2" customFormat="1" ht="22.95" customHeight="1" spans="1:74">
      <c r="A200" s="9" t="str">
        <f t="shared" si="106"/>
        <v>KMO 151Induk</v>
      </c>
      <c r="B200" s="9" t="str">
        <f t="shared" si="107"/>
        <v>KMO 151jurusan 1</v>
      </c>
      <c r="C200" s="9" t="str">
        <f t="shared" si="108"/>
        <v>KMO 151jurusan 2</v>
      </c>
      <c r="D200" s="9" t="str">
        <f t="shared" si="109"/>
        <v>KMO 151jurusan 3</v>
      </c>
      <c r="E200" s="9" t="str">
        <f t="shared" si="110"/>
        <v>KMO 151jurusan 4</v>
      </c>
      <c r="F200" s="10" t="s">
        <v>166</v>
      </c>
      <c r="G200" s="10" t="s">
        <v>101</v>
      </c>
      <c r="H200" s="10" t="s">
        <v>277</v>
      </c>
      <c r="I200" s="10">
        <v>0.809466</v>
      </c>
      <c r="J200" s="10">
        <v>124.410527</v>
      </c>
      <c r="K200" s="10" t="s">
        <v>7465</v>
      </c>
      <c r="L200" s="10" t="s">
        <v>7465</v>
      </c>
      <c r="M200" s="10" t="s">
        <v>7465</v>
      </c>
      <c r="N200" s="14">
        <f t="shared" si="111"/>
        <v>0</v>
      </c>
      <c r="O200" s="15" t="e">
        <f t="shared" si="112"/>
        <v>#VALUE!</v>
      </c>
      <c r="P200" s="15" t="e">
        <f t="shared" si="113"/>
        <v>#VALUE!</v>
      </c>
      <c r="Q200" s="17" t="e">
        <f>VLOOKUP($A200,'DATA PENGUKURAN GARDU'!$A:$BS,42,0)</f>
        <v>#N/A</v>
      </c>
      <c r="R200" s="18" t="e">
        <f t="shared" si="114"/>
        <v>#N/A</v>
      </c>
      <c r="S200" s="17" t="e">
        <f>VLOOKUP($A200,'DATA PENGUKURAN GARDU'!$A:$BS,44,0)</f>
        <v>#N/A</v>
      </c>
      <c r="T200" s="18" t="e">
        <f t="shared" si="115"/>
        <v>#N/A</v>
      </c>
      <c r="U200" s="17" t="e">
        <f>VLOOKUP($A200,'DATA PENGUKURAN GARDU'!$A:$BS,46,0)</f>
        <v>#N/A</v>
      </c>
      <c r="V200" s="18" t="e">
        <f t="shared" si="116"/>
        <v>#N/A</v>
      </c>
      <c r="W200" s="17" t="e">
        <f>VLOOKUP($A200,'DATA PENGUKURAN GARDU'!$A:$BS,48,0)</f>
        <v>#N/A</v>
      </c>
      <c r="X200" s="17" t="e">
        <f>VLOOKUP($A200,'DATA PENGUKURAN GARDU'!$A:$BS,53,0)</f>
        <v>#N/A</v>
      </c>
      <c r="Y200" s="17" t="e">
        <f>VLOOKUP($A200,'DATA PENGUKURAN GARDU'!$A:$BS,54,0)</f>
        <v>#N/A</v>
      </c>
      <c r="Z200" s="17" t="e">
        <f>VLOOKUP($A200,'DATA PENGUKURAN GARDU'!$A:$BS,55,0)</f>
        <v>#N/A</v>
      </c>
      <c r="AA200" s="20" t="e">
        <f>VLOOKUP($B200,'DATA PENGUKURAN GARDU'!$A:$BS,42,0)</f>
        <v>#N/A</v>
      </c>
      <c r="AB200" s="21" t="e">
        <f t="shared" si="117"/>
        <v>#N/A</v>
      </c>
      <c r="AC200" s="20" t="e">
        <f>VLOOKUP($B200,'DATA PENGUKURAN GARDU'!$A:$BS,44,0)</f>
        <v>#N/A</v>
      </c>
      <c r="AD200" s="21" t="e">
        <f t="shared" si="118"/>
        <v>#N/A</v>
      </c>
      <c r="AE200" s="20" t="e">
        <f>VLOOKUP($B200,'DATA PENGUKURAN GARDU'!$A:$BS,46,0)</f>
        <v>#N/A</v>
      </c>
      <c r="AF200" s="21" t="e">
        <f t="shared" si="119"/>
        <v>#N/A</v>
      </c>
      <c r="AG200" s="20" t="e">
        <f>VLOOKUP($B200,'DATA PENGUKURAN GARDU'!$A:$BS,46,0)</f>
        <v>#N/A</v>
      </c>
      <c r="AH200" s="20" t="e">
        <f>VLOOKUP($B200,'DATA PENGUKURAN GARDU'!$A:$BS,53,0)</f>
        <v>#N/A</v>
      </c>
      <c r="AI200" s="20" t="e">
        <f>VLOOKUP($B200,'DATA PENGUKURAN GARDU'!$A:$BS,54,0)</f>
        <v>#N/A</v>
      </c>
      <c r="AJ200" s="17" t="e">
        <f>VLOOKUP($C200,'DATA PENGUKURAN GARDU'!$A:$BS,42,0)</f>
        <v>#N/A</v>
      </c>
      <c r="AK200" s="23" t="e">
        <f t="shared" si="120"/>
        <v>#N/A</v>
      </c>
      <c r="AL200" s="17" t="e">
        <f>VLOOKUP($C200,'DATA PENGUKURAN GARDU'!$A:$BS,44,0)</f>
        <v>#N/A</v>
      </c>
      <c r="AM200" s="23" t="e">
        <f t="shared" si="121"/>
        <v>#N/A</v>
      </c>
      <c r="AN200" s="17" t="e">
        <f>VLOOKUP($C200,'DATA PENGUKURAN GARDU'!$A:$BS,46,0)</f>
        <v>#N/A</v>
      </c>
      <c r="AO200" s="23" t="e">
        <f t="shared" si="122"/>
        <v>#N/A</v>
      </c>
      <c r="AP200" s="17" t="e">
        <f>VLOOKUP($C200,'DATA PENGUKURAN GARDU'!$A:$BS,46,0)</f>
        <v>#N/A</v>
      </c>
      <c r="AQ200" s="17" t="e">
        <f>VLOOKUP($C200,'DATA PENGUKURAN GARDU'!$A:$BS,53,0)</f>
        <v>#N/A</v>
      </c>
      <c r="AR200" s="17" t="e">
        <f>VLOOKUP($C200,'DATA PENGUKURAN GARDU'!$A:$BS,54,0)</f>
        <v>#N/A</v>
      </c>
      <c r="AS200" s="20" t="e">
        <f>VLOOKUP($D200,'DATA PENGUKURAN GARDU'!$A:$BS,42,0)</f>
        <v>#N/A</v>
      </c>
      <c r="AT200" s="21" t="e">
        <f t="shared" si="123"/>
        <v>#N/A</v>
      </c>
      <c r="AU200" s="20" t="e">
        <f>VLOOKUP($D200,'DATA PENGUKURAN GARDU'!$A:$BS,44,0)</f>
        <v>#N/A</v>
      </c>
      <c r="AV200" s="21" t="e">
        <f t="shared" si="124"/>
        <v>#N/A</v>
      </c>
      <c r="AW200" s="20" t="e">
        <f>VLOOKUP($D200,'DATA PENGUKURAN GARDU'!$A:$BS,46,0)</f>
        <v>#N/A</v>
      </c>
      <c r="AX200" s="21" t="e">
        <f t="shared" si="125"/>
        <v>#N/A</v>
      </c>
      <c r="AY200" s="20" t="e">
        <f>VLOOKUP($D200,'DATA PENGUKURAN GARDU'!$A:$BS,46,0)</f>
        <v>#N/A</v>
      </c>
      <c r="AZ200" s="20" t="e">
        <f>VLOOKUP($D200,'DATA PENGUKURAN GARDU'!$A:$BS,53,0)</f>
        <v>#N/A</v>
      </c>
      <c r="BA200" s="20" t="e">
        <f>VLOOKUP($D200,'DATA PENGUKURAN GARDU'!$A:$BS,54,0)</f>
        <v>#N/A</v>
      </c>
      <c r="BB200" s="17" t="e">
        <f>VLOOKUP($E200,'DATA PENGUKURAN GARDU'!$A:$BS,42,0)</f>
        <v>#N/A</v>
      </c>
      <c r="BC200" s="23" t="e">
        <f t="shared" si="126"/>
        <v>#N/A</v>
      </c>
      <c r="BD200" s="17" t="e">
        <f>VLOOKUP($E200,'DATA PENGUKURAN GARDU'!$A:$BS,44,0)</f>
        <v>#N/A</v>
      </c>
      <c r="BE200" s="23" t="e">
        <f t="shared" si="127"/>
        <v>#N/A</v>
      </c>
      <c r="BF200" s="17" t="e">
        <f>VLOOKUP($E200,'DATA PENGUKURAN GARDU'!$A:$BS,46,0)</f>
        <v>#N/A</v>
      </c>
      <c r="BG200" s="23" t="e">
        <f t="shared" si="128"/>
        <v>#N/A</v>
      </c>
      <c r="BH200" s="17" t="e">
        <f>VLOOKUP($E200,'DATA PENGUKURAN GARDU'!$A:$BS,46,0)</f>
        <v>#N/A</v>
      </c>
      <c r="BI200" s="17" t="e">
        <f>VLOOKUP($E200,'DATA PENGUKURAN GARDU'!$A:$BS,53,0)</f>
        <v>#N/A</v>
      </c>
      <c r="BJ200" s="17" t="e">
        <f>VLOOKUP($E200,'DATA PENGUKURAN GARDU'!$A:$BS,54,0)</f>
        <v>#N/A</v>
      </c>
      <c r="BK200" s="20" t="e">
        <f t="shared" si="129"/>
        <v>#N/A</v>
      </c>
      <c r="BL200" s="20" t="e">
        <f t="shared" si="130"/>
        <v>#N/A</v>
      </c>
      <c r="BM200" s="20" t="e">
        <f t="shared" si="131"/>
        <v>#N/A</v>
      </c>
      <c r="BN200" s="25" t="e">
        <f t="shared" si="132"/>
        <v>#N/A</v>
      </c>
      <c r="BO200" s="26" t="str">
        <f t="shared" si="133"/>
        <v>0</v>
      </c>
      <c r="BP200" s="21" t="e">
        <f t="shared" si="134"/>
        <v>#VALUE!</v>
      </c>
      <c r="BQ200" s="20" t="e">
        <f t="shared" si="135"/>
        <v>#N/A</v>
      </c>
      <c r="BR200" s="20" t="e">
        <v>#N/A</v>
      </c>
      <c r="BS200" s="9" t="e">
        <v>#N/A</v>
      </c>
      <c r="BT200" s="2" t="e">
        <f t="shared" si="136"/>
        <v>#VALUE!</v>
      </c>
      <c r="BU200" s="2" t="e">
        <f t="shared" si="104"/>
        <v>#N/A</v>
      </c>
      <c r="BV200" s="2" t="e">
        <f t="shared" si="105"/>
        <v>#N/A</v>
      </c>
    </row>
    <row r="201" s="2" customFormat="1" ht="22.95" customHeight="1" spans="1:74">
      <c r="A201" s="9" t="str">
        <f t="shared" si="106"/>
        <v>L-109Induk</v>
      </c>
      <c r="B201" s="9" t="str">
        <f t="shared" si="107"/>
        <v>L-109jurusan 1</v>
      </c>
      <c r="C201" s="9" t="str">
        <f t="shared" si="108"/>
        <v>L-109jurusan 2</v>
      </c>
      <c r="D201" s="9" t="str">
        <f t="shared" si="109"/>
        <v>L-109jurusan 3</v>
      </c>
      <c r="E201" s="9" t="str">
        <f t="shared" si="110"/>
        <v>L-109jurusan 4</v>
      </c>
      <c r="F201" s="10" t="s">
        <v>105</v>
      </c>
      <c r="G201" s="10" t="s">
        <v>22</v>
      </c>
      <c r="H201" s="10" t="s">
        <v>278</v>
      </c>
      <c r="I201" s="10">
        <v>0.39636</v>
      </c>
      <c r="J201" s="10">
        <v>124.10477</v>
      </c>
      <c r="K201" s="10" t="s">
        <v>7465</v>
      </c>
      <c r="L201" s="10" t="s">
        <v>7465</v>
      </c>
      <c r="M201" s="10" t="s">
        <v>7465</v>
      </c>
      <c r="N201" s="14">
        <f t="shared" si="111"/>
        <v>0</v>
      </c>
      <c r="O201" s="15" t="e">
        <f t="shared" si="112"/>
        <v>#VALUE!</v>
      </c>
      <c r="P201" s="15" t="e">
        <f t="shared" si="113"/>
        <v>#VALUE!</v>
      </c>
      <c r="Q201" s="17" t="e">
        <f>VLOOKUP($A201,'DATA PENGUKURAN GARDU'!$A:$BS,42,0)</f>
        <v>#N/A</v>
      </c>
      <c r="R201" s="18" t="e">
        <f t="shared" si="114"/>
        <v>#N/A</v>
      </c>
      <c r="S201" s="17" t="e">
        <f>VLOOKUP($A201,'DATA PENGUKURAN GARDU'!$A:$BS,44,0)</f>
        <v>#N/A</v>
      </c>
      <c r="T201" s="18" t="e">
        <f t="shared" si="115"/>
        <v>#N/A</v>
      </c>
      <c r="U201" s="17" t="e">
        <f>VLOOKUP($A201,'DATA PENGUKURAN GARDU'!$A:$BS,46,0)</f>
        <v>#N/A</v>
      </c>
      <c r="V201" s="18" t="e">
        <f t="shared" si="116"/>
        <v>#N/A</v>
      </c>
      <c r="W201" s="17" t="e">
        <f>VLOOKUP($A201,'DATA PENGUKURAN GARDU'!$A:$BS,48,0)</f>
        <v>#N/A</v>
      </c>
      <c r="X201" s="17" t="e">
        <f>VLOOKUP($A201,'DATA PENGUKURAN GARDU'!$A:$BS,53,0)</f>
        <v>#N/A</v>
      </c>
      <c r="Y201" s="17" t="e">
        <f>VLOOKUP($A201,'DATA PENGUKURAN GARDU'!$A:$BS,54,0)</f>
        <v>#N/A</v>
      </c>
      <c r="Z201" s="17" t="e">
        <f>VLOOKUP($A201,'DATA PENGUKURAN GARDU'!$A:$BS,55,0)</f>
        <v>#N/A</v>
      </c>
      <c r="AA201" s="20" t="e">
        <f>VLOOKUP($B201,'DATA PENGUKURAN GARDU'!$A:$BS,42,0)</f>
        <v>#N/A</v>
      </c>
      <c r="AB201" s="21" t="e">
        <f t="shared" si="117"/>
        <v>#N/A</v>
      </c>
      <c r="AC201" s="20" t="e">
        <f>VLOOKUP($B201,'DATA PENGUKURAN GARDU'!$A:$BS,44,0)</f>
        <v>#N/A</v>
      </c>
      <c r="AD201" s="21" t="e">
        <f t="shared" si="118"/>
        <v>#N/A</v>
      </c>
      <c r="AE201" s="20" t="e">
        <f>VLOOKUP($B201,'DATA PENGUKURAN GARDU'!$A:$BS,46,0)</f>
        <v>#N/A</v>
      </c>
      <c r="AF201" s="21" t="e">
        <f t="shared" si="119"/>
        <v>#N/A</v>
      </c>
      <c r="AG201" s="20" t="e">
        <f>VLOOKUP($B201,'DATA PENGUKURAN GARDU'!$A:$BS,46,0)</f>
        <v>#N/A</v>
      </c>
      <c r="AH201" s="20" t="e">
        <f>VLOOKUP($B201,'DATA PENGUKURAN GARDU'!$A:$BS,53,0)</f>
        <v>#N/A</v>
      </c>
      <c r="AI201" s="20" t="e">
        <f>VLOOKUP($B201,'DATA PENGUKURAN GARDU'!$A:$BS,54,0)</f>
        <v>#N/A</v>
      </c>
      <c r="AJ201" s="17" t="e">
        <f>VLOOKUP($C201,'DATA PENGUKURAN GARDU'!$A:$BS,42,0)</f>
        <v>#N/A</v>
      </c>
      <c r="AK201" s="23" t="e">
        <f t="shared" si="120"/>
        <v>#N/A</v>
      </c>
      <c r="AL201" s="17" t="e">
        <f>VLOOKUP($C201,'DATA PENGUKURAN GARDU'!$A:$BS,44,0)</f>
        <v>#N/A</v>
      </c>
      <c r="AM201" s="23" t="e">
        <f t="shared" si="121"/>
        <v>#N/A</v>
      </c>
      <c r="AN201" s="17" t="e">
        <f>VLOOKUP($C201,'DATA PENGUKURAN GARDU'!$A:$BS,46,0)</f>
        <v>#N/A</v>
      </c>
      <c r="AO201" s="23" t="e">
        <f t="shared" si="122"/>
        <v>#N/A</v>
      </c>
      <c r="AP201" s="17" t="e">
        <f>VLOOKUP($C201,'DATA PENGUKURAN GARDU'!$A:$BS,46,0)</f>
        <v>#N/A</v>
      </c>
      <c r="AQ201" s="17" t="e">
        <f>VLOOKUP($C201,'DATA PENGUKURAN GARDU'!$A:$BS,53,0)</f>
        <v>#N/A</v>
      </c>
      <c r="AR201" s="17" t="e">
        <f>VLOOKUP($C201,'DATA PENGUKURAN GARDU'!$A:$BS,54,0)</f>
        <v>#N/A</v>
      </c>
      <c r="AS201" s="20" t="e">
        <f>VLOOKUP($D201,'DATA PENGUKURAN GARDU'!$A:$BS,42,0)</f>
        <v>#N/A</v>
      </c>
      <c r="AT201" s="21" t="e">
        <f t="shared" si="123"/>
        <v>#N/A</v>
      </c>
      <c r="AU201" s="20" t="e">
        <f>VLOOKUP($D201,'DATA PENGUKURAN GARDU'!$A:$BS,44,0)</f>
        <v>#N/A</v>
      </c>
      <c r="AV201" s="21" t="e">
        <f t="shared" si="124"/>
        <v>#N/A</v>
      </c>
      <c r="AW201" s="20" t="e">
        <f>VLOOKUP($D201,'DATA PENGUKURAN GARDU'!$A:$BS,46,0)</f>
        <v>#N/A</v>
      </c>
      <c r="AX201" s="21" t="e">
        <f t="shared" si="125"/>
        <v>#N/A</v>
      </c>
      <c r="AY201" s="20" t="e">
        <f>VLOOKUP($D201,'DATA PENGUKURAN GARDU'!$A:$BS,46,0)</f>
        <v>#N/A</v>
      </c>
      <c r="AZ201" s="20" t="e">
        <f>VLOOKUP($D201,'DATA PENGUKURAN GARDU'!$A:$BS,53,0)</f>
        <v>#N/A</v>
      </c>
      <c r="BA201" s="20" t="e">
        <f>VLOOKUP($D201,'DATA PENGUKURAN GARDU'!$A:$BS,54,0)</f>
        <v>#N/A</v>
      </c>
      <c r="BB201" s="17" t="e">
        <f>VLOOKUP($E201,'DATA PENGUKURAN GARDU'!$A:$BS,42,0)</f>
        <v>#N/A</v>
      </c>
      <c r="BC201" s="23" t="e">
        <f t="shared" si="126"/>
        <v>#N/A</v>
      </c>
      <c r="BD201" s="17" t="e">
        <f>VLOOKUP($E201,'DATA PENGUKURAN GARDU'!$A:$BS,44,0)</f>
        <v>#N/A</v>
      </c>
      <c r="BE201" s="23" t="e">
        <f t="shared" si="127"/>
        <v>#N/A</v>
      </c>
      <c r="BF201" s="17" t="e">
        <f>VLOOKUP($E201,'DATA PENGUKURAN GARDU'!$A:$BS,46,0)</f>
        <v>#N/A</v>
      </c>
      <c r="BG201" s="23" t="e">
        <f t="shared" si="128"/>
        <v>#N/A</v>
      </c>
      <c r="BH201" s="17" t="e">
        <f>VLOOKUP($E201,'DATA PENGUKURAN GARDU'!$A:$BS,46,0)</f>
        <v>#N/A</v>
      </c>
      <c r="BI201" s="17" t="e">
        <f>VLOOKUP($E201,'DATA PENGUKURAN GARDU'!$A:$BS,53,0)</f>
        <v>#N/A</v>
      </c>
      <c r="BJ201" s="17" t="e">
        <f>VLOOKUP($E201,'DATA PENGUKURAN GARDU'!$A:$BS,54,0)</f>
        <v>#N/A</v>
      </c>
      <c r="BK201" s="20" t="e">
        <f t="shared" si="129"/>
        <v>#N/A</v>
      </c>
      <c r="BL201" s="20" t="e">
        <f t="shared" si="130"/>
        <v>#N/A</v>
      </c>
      <c r="BM201" s="20" t="e">
        <f t="shared" si="131"/>
        <v>#N/A</v>
      </c>
      <c r="BN201" s="25" t="e">
        <f t="shared" si="132"/>
        <v>#N/A</v>
      </c>
      <c r="BO201" s="26" t="str">
        <f t="shared" si="133"/>
        <v>0</v>
      </c>
      <c r="BP201" s="21" t="e">
        <f t="shared" si="134"/>
        <v>#VALUE!</v>
      </c>
      <c r="BQ201" s="20" t="e">
        <f t="shared" si="135"/>
        <v>#N/A</v>
      </c>
      <c r="BR201" s="20" t="e">
        <v>#N/A</v>
      </c>
      <c r="BS201" s="9" t="e">
        <v>#N/A</v>
      </c>
      <c r="BT201" s="2" t="e">
        <f t="shared" si="136"/>
        <v>#VALUE!</v>
      </c>
      <c r="BU201" s="2" t="e">
        <f t="shared" si="104"/>
        <v>#N/A</v>
      </c>
      <c r="BV201" s="2" t="e">
        <f t="shared" si="105"/>
        <v>#N/A</v>
      </c>
    </row>
    <row r="202" s="2" customFormat="1" ht="22.95" customHeight="1" spans="1:74">
      <c r="A202" s="9" t="str">
        <f t="shared" si="106"/>
        <v>L-114Induk</v>
      </c>
      <c r="B202" s="9" t="str">
        <f t="shared" si="107"/>
        <v>L-114jurusan 1</v>
      </c>
      <c r="C202" s="9" t="str">
        <f t="shared" si="108"/>
        <v>L-114jurusan 2</v>
      </c>
      <c r="D202" s="9" t="str">
        <f t="shared" si="109"/>
        <v>L-114jurusan 3</v>
      </c>
      <c r="E202" s="9" t="str">
        <f t="shared" si="110"/>
        <v>L-114jurusan 4</v>
      </c>
      <c r="F202" s="10" t="s">
        <v>105</v>
      </c>
      <c r="G202" s="10" t="s">
        <v>22</v>
      </c>
      <c r="H202" s="10" t="s">
        <v>279</v>
      </c>
      <c r="I202" s="10">
        <v>0.39692</v>
      </c>
      <c r="J202" s="10">
        <v>124.1146</v>
      </c>
      <c r="K202" s="10" t="s">
        <v>7465</v>
      </c>
      <c r="L202" s="10" t="s">
        <v>7465</v>
      </c>
      <c r="M202" s="10" t="s">
        <v>7465</v>
      </c>
      <c r="N202" s="14">
        <f t="shared" si="111"/>
        <v>0</v>
      </c>
      <c r="O202" s="15" t="e">
        <f t="shared" si="112"/>
        <v>#VALUE!</v>
      </c>
      <c r="P202" s="15" t="e">
        <f t="shared" si="113"/>
        <v>#VALUE!</v>
      </c>
      <c r="Q202" s="17" t="e">
        <f>VLOOKUP($A202,'DATA PENGUKURAN GARDU'!$A:$BS,42,0)</f>
        <v>#N/A</v>
      </c>
      <c r="R202" s="18" t="e">
        <f t="shared" si="114"/>
        <v>#N/A</v>
      </c>
      <c r="S202" s="17" t="e">
        <f>VLOOKUP($A202,'DATA PENGUKURAN GARDU'!$A:$BS,44,0)</f>
        <v>#N/A</v>
      </c>
      <c r="T202" s="18" t="e">
        <f t="shared" si="115"/>
        <v>#N/A</v>
      </c>
      <c r="U202" s="17" t="e">
        <f>VLOOKUP($A202,'DATA PENGUKURAN GARDU'!$A:$BS,46,0)</f>
        <v>#N/A</v>
      </c>
      <c r="V202" s="18" t="e">
        <f t="shared" si="116"/>
        <v>#N/A</v>
      </c>
      <c r="W202" s="17" t="e">
        <f>VLOOKUP($A202,'DATA PENGUKURAN GARDU'!$A:$BS,48,0)</f>
        <v>#N/A</v>
      </c>
      <c r="X202" s="17" t="e">
        <f>VLOOKUP($A202,'DATA PENGUKURAN GARDU'!$A:$BS,53,0)</f>
        <v>#N/A</v>
      </c>
      <c r="Y202" s="17" t="e">
        <f>VLOOKUP($A202,'DATA PENGUKURAN GARDU'!$A:$BS,54,0)</f>
        <v>#N/A</v>
      </c>
      <c r="Z202" s="17" t="e">
        <f>VLOOKUP($A202,'DATA PENGUKURAN GARDU'!$A:$BS,55,0)</f>
        <v>#N/A</v>
      </c>
      <c r="AA202" s="20" t="e">
        <f>VLOOKUP($B202,'DATA PENGUKURAN GARDU'!$A:$BS,42,0)</f>
        <v>#N/A</v>
      </c>
      <c r="AB202" s="21" t="e">
        <f t="shared" si="117"/>
        <v>#N/A</v>
      </c>
      <c r="AC202" s="20" t="e">
        <f>VLOOKUP($B202,'DATA PENGUKURAN GARDU'!$A:$BS,44,0)</f>
        <v>#N/A</v>
      </c>
      <c r="AD202" s="21" t="e">
        <f t="shared" si="118"/>
        <v>#N/A</v>
      </c>
      <c r="AE202" s="20" t="e">
        <f>VLOOKUP($B202,'DATA PENGUKURAN GARDU'!$A:$BS,46,0)</f>
        <v>#N/A</v>
      </c>
      <c r="AF202" s="21" t="e">
        <f t="shared" si="119"/>
        <v>#N/A</v>
      </c>
      <c r="AG202" s="20" t="e">
        <f>VLOOKUP($B202,'DATA PENGUKURAN GARDU'!$A:$BS,46,0)</f>
        <v>#N/A</v>
      </c>
      <c r="AH202" s="20" t="e">
        <f>VLOOKUP($B202,'DATA PENGUKURAN GARDU'!$A:$BS,53,0)</f>
        <v>#N/A</v>
      </c>
      <c r="AI202" s="20" t="e">
        <f>VLOOKUP($B202,'DATA PENGUKURAN GARDU'!$A:$BS,54,0)</f>
        <v>#N/A</v>
      </c>
      <c r="AJ202" s="17" t="e">
        <f>VLOOKUP($C202,'DATA PENGUKURAN GARDU'!$A:$BS,42,0)</f>
        <v>#N/A</v>
      </c>
      <c r="AK202" s="23" t="e">
        <f t="shared" si="120"/>
        <v>#N/A</v>
      </c>
      <c r="AL202" s="17" t="e">
        <f>VLOOKUP($C202,'DATA PENGUKURAN GARDU'!$A:$BS,44,0)</f>
        <v>#N/A</v>
      </c>
      <c r="AM202" s="23" t="e">
        <f t="shared" si="121"/>
        <v>#N/A</v>
      </c>
      <c r="AN202" s="17" t="e">
        <f>VLOOKUP($C202,'DATA PENGUKURAN GARDU'!$A:$BS,46,0)</f>
        <v>#N/A</v>
      </c>
      <c r="AO202" s="23" t="e">
        <f t="shared" si="122"/>
        <v>#N/A</v>
      </c>
      <c r="AP202" s="17" t="e">
        <f>VLOOKUP($C202,'DATA PENGUKURAN GARDU'!$A:$BS,46,0)</f>
        <v>#N/A</v>
      </c>
      <c r="AQ202" s="17" t="e">
        <f>VLOOKUP($C202,'DATA PENGUKURAN GARDU'!$A:$BS,53,0)</f>
        <v>#N/A</v>
      </c>
      <c r="AR202" s="17" t="e">
        <f>VLOOKUP($C202,'DATA PENGUKURAN GARDU'!$A:$BS,54,0)</f>
        <v>#N/A</v>
      </c>
      <c r="AS202" s="20" t="e">
        <f>VLOOKUP($D202,'DATA PENGUKURAN GARDU'!$A:$BS,42,0)</f>
        <v>#N/A</v>
      </c>
      <c r="AT202" s="21" t="e">
        <f t="shared" si="123"/>
        <v>#N/A</v>
      </c>
      <c r="AU202" s="20" t="e">
        <f>VLOOKUP($D202,'DATA PENGUKURAN GARDU'!$A:$BS,44,0)</f>
        <v>#N/A</v>
      </c>
      <c r="AV202" s="21" t="e">
        <f t="shared" si="124"/>
        <v>#N/A</v>
      </c>
      <c r="AW202" s="20" t="e">
        <f>VLOOKUP($D202,'DATA PENGUKURAN GARDU'!$A:$BS,46,0)</f>
        <v>#N/A</v>
      </c>
      <c r="AX202" s="21" t="e">
        <f t="shared" si="125"/>
        <v>#N/A</v>
      </c>
      <c r="AY202" s="20" t="e">
        <f>VLOOKUP($D202,'DATA PENGUKURAN GARDU'!$A:$BS,46,0)</f>
        <v>#N/A</v>
      </c>
      <c r="AZ202" s="20" t="e">
        <f>VLOOKUP($D202,'DATA PENGUKURAN GARDU'!$A:$BS,53,0)</f>
        <v>#N/A</v>
      </c>
      <c r="BA202" s="20" t="e">
        <f>VLOOKUP($D202,'DATA PENGUKURAN GARDU'!$A:$BS,54,0)</f>
        <v>#N/A</v>
      </c>
      <c r="BB202" s="17" t="e">
        <f>VLOOKUP($E202,'DATA PENGUKURAN GARDU'!$A:$BS,42,0)</f>
        <v>#N/A</v>
      </c>
      <c r="BC202" s="23" t="e">
        <f t="shared" si="126"/>
        <v>#N/A</v>
      </c>
      <c r="BD202" s="17" t="e">
        <f>VLOOKUP($E202,'DATA PENGUKURAN GARDU'!$A:$BS,44,0)</f>
        <v>#N/A</v>
      </c>
      <c r="BE202" s="23" t="e">
        <f t="shared" si="127"/>
        <v>#N/A</v>
      </c>
      <c r="BF202" s="17" t="e">
        <f>VLOOKUP($E202,'DATA PENGUKURAN GARDU'!$A:$BS,46,0)</f>
        <v>#N/A</v>
      </c>
      <c r="BG202" s="23" t="e">
        <f t="shared" si="128"/>
        <v>#N/A</v>
      </c>
      <c r="BH202" s="17" t="e">
        <f>VLOOKUP($E202,'DATA PENGUKURAN GARDU'!$A:$BS,46,0)</f>
        <v>#N/A</v>
      </c>
      <c r="BI202" s="17" t="e">
        <f>VLOOKUP($E202,'DATA PENGUKURAN GARDU'!$A:$BS,53,0)</f>
        <v>#N/A</v>
      </c>
      <c r="BJ202" s="17" t="e">
        <f>VLOOKUP($E202,'DATA PENGUKURAN GARDU'!$A:$BS,54,0)</f>
        <v>#N/A</v>
      </c>
      <c r="BK202" s="20" t="e">
        <f t="shared" si="129"/>
        <v>#N/A</v>
      </c>
      <c r="BL202" s="20" t="e">
        <f t="shared" si="130"/>
        <v>#N/A</v>
      </c>
      <c r="BM202" s="20" t="e">
        <f t="shared" si="131"/>
        <v>#N/A</v>
      </c>
      <c r="BN202" s="25" t="e">
        <f t="shared" si="132"/>
        <v>#N/A</v>
      </c>
      <c r="BO202" s="26" t="str">
        <f t="shared" si="133"/>
        <v>0</v>
      </c>
      <c r="BP202" s="21" t="e">
        <f t="shared" si="134"/>
        <v>#VALUE!</v>
      </c>
      <c r="BQ202" s="20" t="e">
        <f t="shared" si="135"/>
        <v>#N/A</v>
      </c>
      <c r="BR202" s="20" t="e">
        <v>#N/A</v>
      </c>
      <c r="BS202" s="9" t="e">
        <v>#N/A</v>
      </c>
      <c r="BT202" s="2" t="e">
        <f t="shared" si="136"/>
        <v>#VALUE!</v>
      </c>
      <c r="BU202" s="2" t="e">
        <f t="shared" si="104"/>
        <v>#N/A</v>
      </c>
      <c r="BV202" s="2" t="e">
        <f t="shared" si="105"/>
        <v>#N/A</v>
      </c>
    </row>
    <row r="203" s="2" customFormat="1" ht="22.95" customHeight="1" spans="1:74">
      <c r="A203" s="9" t="str">
        <f t="shared" si="106"/>
        <v>L-116Induk</v>
      </c>
      <c r="B203" s="9" t="str">
        <f t="shared" si="107"/>
        <v>L-116jurusan 1</v>
      </c>
      <c r="C203" s="9" t="str">
        <f t="shared" si="108"/>
        <v>L-116jurusan 2</v>
      </c>
      <c r="D203" s="9" t="str">
        <f t="shared" si="109"/>
        <v>L-116jurusan 3</v>
      </c>
      <c r="E203" s="9" t="str">
        <f t="shared" si="110"/>
        <v>L-116jurusan 4</v>
      </c>
      <c r="F203" s="10" t="s">
        <v>105</v>
      </c>
      <c r="G203" s="10" t="s">
        <v>22</v>
      </c>
      <c r="H203" s="10" t="s">
        <v>280</v>
      </c>
      <c r="I203" s="10">
        <v>0.38959</v>
      </c>
      <c r="J203" s="10">
        <v>124.11766</v>
      </c>
      <c r="K203" s="10" t="s">
        <v>7465</v>
      </c>
      <c r="L203" s="10" t="s">
        <v>7465</v>
      </c>
      <c r="M203" s="10" t="s">
        <v>7465</v>
      </c>
      <c r="N203" s="14">
        <f t="shared" si="111"/>
        <v>0</v>
      </c>
      <c r="O203" s="15" t="e">
        <f t="shared" si="112"/>
        <v>#VALUE!</v>
      </c>
      <c r="P203" s="15" t="e">
        <f t="shared" si="113"/>
        <v>#VALUE!</v>
      </c>
      <c r="Q203" s="17" t="e">
        <f>VLOOKUP($A203,'DATA PENGUKURAN GARDU'!$A:$BS,42,0)</f>
        <v>#N/A</v>
      </c>
      <c r="R203" s="18" t="e">
        <f t="shared" si="114"/>
        <v>#N/A</v>
      </c>
      <c r="S203" s="17" t="e">
        <f>VLOOKUP($A203,'DATA PENGUKURAN GARDU'!$A:$BS,44,0)</f>
        <v>#N/A</v>
      </c>
      <c r="T203" s="18" t="e">
        <f t="shared" si="115"/>
        <v>#N/A</v>
      </c>
      <c r="U203" s="17" t="e">
        <f>VLOOKUP($A203,'DATA PENGUKURAN GARDU'!$A:$BS,46,0)</f>
        <v>#N/A</v>
      </c>
      <c r="V203" s="18" t="e">
        <f t="shared" si="116"/>
        <v>#N/A</v>
      </c>
      <c r="W203" s="17" t="e">
        <f>VLOOKUP($A203,'DATA PENGUKURAN GARDU'!$A:$BS,48,0)</f>
        <v>#N/A</v>
      </c>
      <c r="X203" s="17" t="e">
        <f>VLOOKUP($A203,'DATA PENGUKURAN GARDU'!$A:$BS,53,0)</f>
        <v>#N/A</v>
      </c>
      <c r="Y203" s="17" t="e">
        <f>VLOOKUP($A203,'DATA PENGUKURAN GARDU'!$A:$BS,54,0)</f>
        <v>#N/A</v>
      </c>
      <c r="Z203" s="17" t="e">
        <f>VLOOKUP($A203,'DATA PENGUKURAN GARDU'!$A:$BS,55,0)</f>
        <v>#N/A</v>
      </c>
      <c r="AA203" s="20" t="e">
        <f>VLOOKUP($B203,'DATA PENGUKURAN GARDU'!$A:$BS,42,0)</f>
        <v>#N/A</v>
      </c>
      <c r="AB203" s="21" t="e">
        <f t="shared" si="117"/>
        <v>#N/A</v>
      </c>
      <c r="AC203" s="20" t="e">
        <f>VLOOKUP($B203,'DATA PENGUKURAN GARDU'!$A:$BS,44,0)</f>
        <v>#N/A</v>
      </c>
      <c r="AD203" s="21" t="e">
        <f t="shared" si="118"/>
        <v>#N/A</v>
      </c>
      <c r="AE203" s="20" t="e">
        <f>VLOOKUP($B203,'DATA PENGUKURAN GARDU'!$A:$BS,46,0)</f>
        <v>#N/A</v>
      </c>
      <c r="AF203" s="21" t="e">
        <f t="shared" si="119"/>
        <v>#N/A</v>
      </c>
      <c r="AG203" s="20" t="e">
        <f>VLOOKUP($B203,'DATA PENGUKURAN GARDU'!$A:$BS,46,0)</f>
        <v>#N/A</v>
      </c>
      <c r="AH203" s="20" t="e">
        <f>VLOOKUP($B203,'DATA PENGUKURAN GARDU'!$A:$BS,53,0)</f>
        <v>#N/A</v>
      </c>
      <c r="AI203" s="20" t="e">
        <f>VLOOKUP($B203,'DATA PENGUKURAN GARDU'!$A:$BS,54,0)</f>
        <v>#N/A</v>
      </c>
      <c r="AJ203" s="17" t="e">
        <f>VLOOKUP($C203,'DATA PENGUKURAN GARDU'!$A:$BS,42,0)</f>
        <v>#N/A</v>
      </c>
      <c r="AK203" s="23" t="e">
        <f t="shared" si="120"/>
        <v>#N/A</v>
      </c>
      <c r="AL203" s="17" t="e">
        <f>VLOOKUP($C203,'DATA PENGUKURAN GARDU'!$A:$BS,44,0)</f>
        <v>#N/A</v>
      </c>
      <c r="AM203" s="23" t="e">
        <f t="shared" si="121"/>
        <v>#N/A</v>
      </c>
      <c r="AN203" s="17" t="e">
        <f>VLOOKUP($C203,'DATA PENGUKURAN GARDU'!$A:$BS,46,0)</f>
        <v>#N/A</v>
      </c>
      <c r="AO203" s="23" t="e">
        <f t="shared" si="122"/>
        <v>#N/A</v>
      </c>
      <c r="AP203" s="17" t="e">
        <f>VLOOKUP($C203,'DATA PENGUKURAN GARDU'!$A:$BS,46,0)</f>
        <v>#N/A</v>
      </c>
      <c r="AQ203" s="17" t="e">
        <f>VLOOKUP($C203,'DATA PENGUKURAN GARDU'!$A:$BS,53,0)</f>
        <v>#N/A</v>
      </c>
      <c r="AR203" s="17" t="e">
        <f>VLOOKUP($C203,'DATA PENGUKURAN GARDU'!$A:$BS,54,0)</f>
        <v>#N/A</v>
      </c>
      <c r="AS203" s="20" t="e">
        <f>VLOOKUP($D203,'DATA PENGUKURAN GARDU'!$A:$BS,42,0)</f>
        <v>#N/A</v>
      </c>
      <c r="AT203" s="21" t="e">
        <f t="shared" si="123"/>
        <v>#N/A</v>
      </c>
      <c r="AU203" s="20" t="e">
        <f>VLOOKUP($D203,'DATA PENGUKURAN GARDU'!$A:$BS,44,0)</f>
        <v>#N/A</v>
      </c>
      <c r="AV203" s="21" t="e">
        <f t="shared" si="124"/>
        <v>#N/A</v>
      </c>
      <c r="AW203" s="20" t="e">
        <f>VLOOKUP($D203,'DATA PENGUKURAN GARDU'!$A:$BS,46,0)</f>
        <v>#N/A</v>
      </c>
      <c r="AX203" s="21" t="e">
        <f t="shared" si="125"/>
        <v>#N/A</v>
      </c>
      <c r="AY203" s="20" t="e">
        <f>VLOOKUP($D203,'DATA PENGUKURAN GARDU'!$A:$BS,46,0)</f>
        <v>#N/A</v>
      </c>
      <c r="AZ203" s="20" t="e">
        <f>VLOOKUP($D203,'DATA PENGUKURAN GARDU'!$A:$BS,53,0)</f>
        <v>#N/A</v>
      </c>
      <c r="BA203" s="20" t="e">
        <f>VLOOKUP($D203,'DATA PENGUKURAN GARDU'!$A:$BS,54,0)</f>
        <v>#N/A</v>
      </c>
      <c r="BB203" s="17" t="e">
        <f>VLOOKUP($E203,'DATA PENGUKURAN GARDU'!$A:$BS,42,0)</f>
        <v>#N/A</v>
      </c>
      <c r="BC203" s="23" t="e">
        <f t="shared" si="126"/>
        <v>#N/A</v>
      </c>
      <c r="BD203" s="17" t="e">
        <f>VLOOKUP($E203,'DATA PENGUKURAN GARDU'!$A:$BS,44,0)</f>
        <v>#N/A</v>
      </c>
      <c r="BE203" s="23" t="e">
        <f t="shared" si="127"/>
        <v>#N/A</v>
      </c>
      <c r="BF203" s="17" t="e">
        <f>VLOOKUP($E203,'DATA PENGUKURAN GARDU'!$A:$BS,46,0)</f>
        <v>#N/A</v>
      </c>
      <c r="BG203" s="23" t="e">
        <f t="shared" si="128"/>
        <v>#N/A</v>
      </c>
      <c r="BH203" s="17" t="e">
        <f>VLOOKUP($E203,'DATA PENGUKURAN GARDU'!$A:$BS,46,0)</f>
        <v>#N/A</v>
      </c>
      <c r="BI203" s="17" t="e">
        <f>VLOOKUP($E203,'DATA PENGUKURAN GARDU'!$A:$BS,53,0)</f>
        <v>#N/A</v>
      </c>
      <c r="BJ203" s="17" t="e">
        <f>VLOOKUP($E203,'DATA PENGUKURAN GARDU'!$A:$BS,54,0)</f>
        <v>#N/A</v>
      </c>
      <c r="BK203" s="20" t="e">
        <f t="shared" si="129"/>
        <v>#N/A</v>
      </c>
      <c r="BL203" s="20" t="e">
        <f t="shared" si="130"/>
        <v>#N/A</v>
      </c>
      <c r="BM203" s="20" t="e">
        <f t="shared" si="131"/>
        <v>#N/A</v>
      </c>
      <c r="BN203" s="25" t="e">
        <f t="shared" si="132"/>
        <v>#N/A</v>
      </c>
      <c r="BO203" s="26" t="str">
        <f t="shared" si="133"/>
        <v>0</v>
      </c>
      <c r="BP203" s="21" t="e">
        <f t="shared" si="134"/>
        <v>#VALUE!</v>
      </c>
      <c r="BQ203" s="20" t="e">
        <f t="shared" si="135"/>
        <v>#N/A</v>
      </c>
      <c r="BR203" s="20" t="e">
        <v>#N/A</v>
      </c>
      <c r="BS203" s="9" t="e">
        <v>#N/A</v>
      </c>
      <c r="BT203" s="2" t="e">
        <f t="shared" si="136"/>
        <v>#VALUE!</v>
      </c>
      <c r="BU203" s="2" t="e">
        <f t="shared" si="104"/>
        <v>#N/A</v>
      </c>
      <c r="BV203" s="2" t="e">
        <f t="shared" si="105"/>
        <v>#N/A</v>
      </c>
    </row>
    <row r="204" s="2" customFormat="1" ht="22.95" customHeight="1" spans="1:74">
      <c r="A204" s="9" t="str">
        <f t="shared" si="106"/>
        <v>L-120Induk</v>
      </c>
      <c r="B204" s="9" t="str">
        <f t="shared" si="107"/>
        <v>L-120jurusan 1</v>
      </c>
      <c r="C204" s="9" t="str">
        <f t="shared" si="108"/>
        <v>L-120jurusan 2</v>
      </c>
      <c r="D204" s="9" t="str">
        <f t="shared" si="109"/>
        <v>L-120jurusan 3</v>
      </c>
      <c r="E204" s="9" t="str">
        <f t="shared" si="110"/>
        <v>L-120jurusan 4</v>
      </c>
      <c r="F204" s="10" t="s">
        <v>105</v>
      </c>
      <c r="G204" s="10" t="s">
        <v>22</v>
      </c>
      <c r="H204" s="10" t="s">
        <v>281</v>
      </c>
      <c r="I204" s="10">
        <v>0.39572</v>
      </c>
      <c r="J204" s="10">
        <v>124.17017</v>
      </c>
      <c r="K204" s="10" t="s">
        <v>7465</v>
      </c>
      <c r="L204" s="10" t="s">
        <v>7465</v>
      </c>
      <c r="M204" s="10" t="s">
        <v>7465</v>
      </c>
      <c r="N204" s="14">
        <f t="shared" si="111"/>
        <v>0</v>
      </c>
      <c r="O204" s="15" t="e">
        <f t="shared" si="112"/>
        <v>#VALUE!</v>
      </c>
      <c r="P204" s="15" t="e">
        <f t="shared" si="113"/>
        <v>#VALUE!</v>
      </c>
      <c r="Q204" s="17" t="e">
        <f>VLOOKUP($A204,'DATA PENGUKURAN GARDU'!$A:$BS,42,0)</f>
        <v>#N/A</v>
      </c>
      <c r="R204" s="18" t="e">
        <f t="shared" si="114"/>
        <v>#N/A</v>
      </c>
      <c r="S204" s="17" t="e">
        <f>VLOOKUP($A204,'DATA PENGUKURAN GARDU'!$A:$BS,44,0)</f>
        <v>#N/A</v>
      </c>
      <c r="T204" s="18" t="e">
        <f t="shared" si="115"/>
        <v>#N/A</v>
      </c>
      <c r="U204" s="17" t="e">
        <f>VLOOKUP($A204,'DATA PENGUKURAN GARDU'!$A:$BS,46,0)</f>
        <v>#N/A</v>
      </c>
      <c r="V204" s="18" t="e">
        <f t="shared" si="116"/>
        <v>#N/A</v>
      </c>
      <c r="W204" s="17" t="e">
        <f>VLOOKUP($A204,'DATA PENGUKURAN GARDU'!$A:$BS,48,0)</f>
        <v>#N/A</v>
      </c>
      <c r="X204" s="17" t="e">
        <f>VLOOKUP($A204,'DATA PENGUKURAN GARDU'!$A:$BS,53,0)</f>
        <v>#N/A</v>
      </c>
      <c r="Y204" s="17" t="e">
        <f>VLOOKUP($A204,'DATA PENGUKURAN GARDU'!$A:$BS,54,0)</f>
        <v>#N/A</v>
      </c>
      <c r="Z204" s="17" t="e">
        <f>VLOOKUP($A204,'DATA PENGUKURAN GARDU'!$A:$BS,55,0)</f>
        <v>#N/A</v>
      </c>
      <c r="AA204" s="20" t="e">
        <f>VLOOKUP($B204,'DATA PENGUKURAN GARDU'!$A:$BS,42,0)</f>
        <v>#N/A</v>
      </c>
      <c r="AB204" s="21" t="e">
        <f t="shared" si="117"/>
        <v>#N/A</v>
      </c>
      <c r="AC204" s="20" t="e">
        <f>VLOOKUP($B204,'DATA PENGUKURAN GARDU'!$A:$BS,44,0)</f>
        <v>#N/A</v>
      </c>
      <c r="AD204" s="21" t="e">
        <f t="shared" si="118"/>
        <v>#N/A</v>
      </c>
      <c r="AE204" s="20" t="e">
        <f>VLOOKUP($B204,'DATA PENGUKURAN GARDU'!$A:$BS,46,0)</f>
        <v>#N/A</v>
      </c>
      <c r="AF204" s="21" t="e">
        <f t="shared" si="119"/>
        <v>#N/A</v>
      </c>
      <c r="AG204" s="20" t="e">
        <f>VLOOKUP($B204,'DATA PENGUKURAN GARDU'!$A:$BS,46,0)</f>
        <v>#N/A</v>
      </c>
      <c r="AH204" s="20" t="e">
        <f>VLOOKUP($B204,'DATA PENGUKURAN GARDU'!$A:$BS,53,0)</f>
        <v>#N/A</v>
      </c>
      <c r="AI204" s="20" t="e">
        <f>VLOOKUP($B204,'DATA PENGUKURAN GARDU'!$A:$BS,54,0)</f>
        <v>#N/A</v>
      </c>
      <c r="AJ204" s="17" t="e">
        <f>VLOOKUP($C204,'DATA PENGUKURAN GARDU'!$A:$BS,42,0)</f>
        <v>#N/A</v>
      </c>
      <c r="AK204" s="23" t="e">
        <f t="shared" si="120"/>
        <v>#N/A</v>
      </c>
      <c r="AL204" s="17" t="e">
        <f>VLOOKUP($C204,'DATA PENGUKURAN GARDU'!$A:$BS,44,0)</f>
        <v>#N/A</v>
      </c>
      <c r="AM204" s="23" t="e">
        <f t="shared" si="121"/>
        <v>#N/A</v>
      </c>
      <c r="AN204" s="17" t="e">
        <f>VLOOKUP($C204,'DATA PENGUKURAN GARDU'!$A:$BS,46,0)</f>
        <v>#N/A</v>
      </c>
      <c r="AO204" s="23" t="e">
        <f t="shared" si="122"/>
        <v>#N/A</v>
      </c>
      <c r="AP204" s="17" t="e">
        <f>VLOOKUP($C204,'DATA PENGUKURAN GARDU'!$A:$BS,46,0)</f>
        <v>#N/A</v>
      </c>
      <c r="AQ204" s="17" t="e">
        <f>VLOOKUP($C204,'DATA PENGUKURAN GARDU'!$A:$BS,53,0)</f>
        <v>#N/A</v>
      </c>
      <c r="AR204" s="17" t="e">
        <f>VLOOKUP($C204,'DATA PENGUKURAN GARDU'!$A:$BS,54,0)</f>
        <v>#N/A</v>
      </c>
      <c r="AS204" s="20" t="e">
        <f>VLOOKUP($D204,'DATA PENGUKURAN GARDU'!$A:$BS,42,0)</f>
        <v>#N/A</v>
      </c>
      <c r="AT204" s="21" t="e">
        <f t="shared" si="123"/>
        <v>#N/A</v>
      </c>
      <c r="AU204" s="20" t="e">
        <f>VLOOKUP($D204,'DATA PENGUKURAN GARDU'!$A:$BS,44,0)</f>
        <v>#N/A</v>
      </c>
      <c r="AV204" s="21" t="e">
        <f t="shared" si="124"/>
        <v>#N/A</v>
      </c>
      <c r="AW204" s="20" t="e">
        <f>VLOOKUP($D204,'DATA PENGUKURAN GARDU'!$A:$BS,46,0)</f>
        <v>#N/A</v>
      </c>
      <c r="AX204" s="21" t="e">
        <f t="shared" si="125"/>
        <v>#N/A</v>
      </c>
      <c r="AY204" s="20" t="e">
        <f>VLOOKUP($D204,'DATA PENGUKURAN GARDU'!$A:$BS,46,0)</f>
        <v>#N/A</v>
      </c>
      <c r="AZ204" s="20" t="e">
        <f>VLOOKUP($D204,'DATA PENGUKURAN GARDU'!$A:$BS,53,0)</f>
        <v>#N/A</v>
      </c>
      <c r="BA204" s="20" t="e">
        <f>VLOOKUP($D204,'DATA PENGUKURAN GARDU'!$A:$BS,54,0)</f>
        <v>#N/A</v>
      </c>
      <c r="BB204" s="17" t="e">
        <f>VLOOKUP($E204,'DATA PENGUKURAN GARDU'!$A:$BS,42,0)</f>
        <v>#N/A</v>
      </c>
      <c r="BC204" s="23" t="e">
        <f t="shared" si="126"/>
        <v>#N/A</v>
      </c>
      <c r="BD204" s="17" t="e">
        <f>VLOOKUP($E204,'DATA PENGUKURAN GARDU'!$A:$BS,44,0)</f>
        <v>#N/A</v>
      </c>
      <c r="BE204" s="23" t="e">
        <f t="shared" si="127"/>
        <v>#N/A</v>
      </c>
      <c r="BF204" s="17" t="e">
        <f>VLOOKUP($E204,'DATA PENGUKURAN GARDU'!$A:$BS,46,0)</f>
        <v>#N/A</v>
      </c>
      <c r="BG204" s="23" t="e">
        <f t="shared" si="128"/>
        <v>#N/A</v>
      </c>
      <c r="BH204" s="17" t="e">
        <f>VLOOKUP($E204,'DATA PENGUKURAN GARDU'!$A:$BS,46,0)</f>
        <v>#N/A</v>
      </c>
      <c r="BI204" s="17" t="e">
        <f>VLOOKUP($E204,'DATA PENGUKURAN GARDU'!$A:$BS,53,0)</f>
        <v>#N/A</v>
      </c>
      <c r="BJ204" s="17" t="e">
        <f>VLOOKUP($E204,'DATA PENGUKURAN GARDU'!$A:$BS,54,0)</f>
        <v>#N/A</v>
      </c>
      <c r="BK204" s="20" t="e">
        <f t="shared" si="129"/>
        <v>#N/A</v>
      </c>
      <c r="BL204" s="20" t="e">
        <f t="shared" si="130"/>
        <v>#N/A</v>
      </c>
      <c r="BM204" s="20" t="e">
        <f t="shared" si="131"/>
        <v>#N/A</v>
      </c>
      <c r="BN204" s="25" t="e">
        <f t="shared" si="132"/>
        <v>#N/A</v>
      </c>
      <c r="BO204" s="26" t="str">
        <f t="shared" si="133"/>
        <v>0</v>
      </c>
      <c r="BP204" s="21" t="e">
        <f t="shared" si="134"/>
        <v>#VALUE!</v>
      </c>
      <c r="BQ204" s="20" t="e">
        <f t="shared" si="135"/>
        <v>#N/A</v>
      </c>
      <c r="BR204" s="20" t="e">
        <v>#N/A</v>
      </c>
      <c r="BS204" s="9" t="e">
        <v>#N/A</v>
      </c>
      <c r="BT204" s="2" t="e">
        <f t="shared" si="136"/>
        <v>#VALUE!</v>
      </c>
      <c r="BU204" s="2" t="e">
        <f t="shared" si="104"/>
        <v>#N/A</v>
      </c>
      <c r="BV204" s="2" t="e">
        <f t="shared" si="105"/>
        <v>#N/A</v>
      </c>
    </row>
    <row r="205" s="2" customFormat="1" ht="22.95" customHeight="1" spans="1:74">
      <c r="A205" s="9" t="str">
        <f t="shared" si="106"/>
        <v>L-125Induk</v>
      </c>
      <c r="B205" s="9" t="str">
        <f t="shared" si="107"/>
        <v>L-125jurusan 1</v>
      </c>
      <c r="C205" s="9" t="str">
        <f t="shared" si="108"/>
        <v>L-125jurusan 2</v>
      </c>
      <c r="D205" s="9" t="str">
        <f t="shared" si="109"/>
        <v>L-125jurusan 3</v>
      </c>
      <c r="E205" s="9" t="str">
        <f t="shared" si="110"/>
        <v>L-125jurusan 4</v>
      </c>
      <c r="F205" s="10" t="s">
        <v>108</v>
      </c>
      <c r="G205" s="10" t="s">
        <v>22</v>
      </c>
      <c r="H205" s="10" t="s">
        <v>282</v>
      </c>
      <c r="I205" s="10">
        <v>0.41899</v>
      </c>
      <c r="J205" s="10">
        <v>124.25003</v>
      </c>
      <c r="K205" s="10" t="s">
        <v>7465</v>
      </c>
      <c r="L205" s="10" t="s">
        <v>7465</v>
      </c>
      <c r="M205" s="10" t="s">
        <v>7465</v>
      </c>
      <c r="N205" s="14">
        <f t="shared" si="111"/>
        <v>0</v>
      </c>
      <c r="O205" s="15" t="e">
        <f t="shared" si="112"/>
        <v>#VALUE!</v>
      </c>
      <c r="P205" s="15" t="e">
        <f t="shared" si="113"/>
        <v>#VALUE!</v>
      </c>
      <c r="Q205" s="17" t="e">
        <f>VLOOKUP($A205,'DATA PENGUKURAN GARDU'!$A:$BS,42,0)</f>
        <v>#N/A</v>
      </c>
      <c r="R205" s="18" t="e">
        <f t="shared" si="114"/>
        <v>#N/A</v>
      </c>
      <c r="S205" s="17" t="e">
        <f>VLOOKUP($A205,'DATA PENGUKURAN GARDU'!$A:$BS,44,0)</f>
        <v>#N/A</v>
      </c>
      <c r="T205" s="18" t="e">
        <f t="shared" si="115"/>
        <v>#N/A</v>
      </c>
      <c r="U205" s="17" t="e">
        <f>VLOOKUP($A205,'DATA PENGUKURAN GARDU'!$A:$BS,46,0)</f>
        <v>#N/A</v>
      </c>
      <c r="V205" s="18" t="e">
        <f t="shared" si="116"/>
        <v>#N/A</v>
      </c>
      <c r="W205" s="17" t="e">
        <f>VLOOKUP($A205,'DATA PENGUKURAN GARDU'!$A:$BS,48,0)</f>
        <v>#N/A</v>
      </c>
      <c r="X205" s="17" t="e">
        <f>VLOOKUP($A205,'DATA PENGUKURAN GARDU'!$A:$BS,53,0)</f>
        <v>#N/A</v>
      </c>
      <c r="Y205" s="17" t="e">
        <f>VLOOKUP($A205,'DATA PENGUKURAN GARDU'!$A:$BS,54,0)</f>
        <v>#N/A</v>
      </c>
      <c r="Z205" s="17" t="e">
        <f>VLOOKUP($A205,'DATA PENGUKURAN GARDU'!$A:$BS,55,0)</f>
        <v>#N/A</v>
      </c>
      <c r="AA205" s="20" t="e">
        <f>VLOOKUP($B205,'DATA PENGUKURAN GARDU'!$A:$BS,42,0)</f>
        <v>#N/A</v>
      </c>
      <c r="AB205" s="21" t="e">
        <f t="shared" si="117"/>
        <v>#N/A</v>
      </c>
      <c r="AC205" s="20" t="e">
        <f>VLOOKUP($B205,'DATA PENGUKURAN GARDU'!$A:$BS,44,0)</f>
        <v>#N/A</v>
      </c>
      <c r="AD205" s="21" t="e">
        <f t="shared" si="118"/>
        <v>#N/A</v>
      </c>
      <c r="AE205" s="20" t="e">
        <f>VLOOKUP($B205,'DATA PENGUKURAN GARDU'!$A:$BS,46,0)</f>
        <v>#N/A</v>
      </c>
      <c r="AF205" s="21" t="e">
        <f t="shared" si="119"/>
        <v>#N/A</v>
      </c>
      <c r="AG205" s="20" t="e">
        <f>VLOOKUP($B205,'DATA PENGUKURAN GARDU'!$A:$BS,46,0)</f>
        <v>#N/A</v>
      </c>
      <c r="AH205" s="20" t="e">
        <f>VLOOKUP($B205,'DATA PENGUKURAN GARDU'!$A:$BS,53,0)</f>
        <v>#N/A</v>
      </c>
      <c r="AI205" s="20" t="e">
        <f>VLOOKUP($B205,'DATA PENGUKURAN GARDU'!$A:$BS,54,0)</f>
        <v>#N/A</v>
      </c>
      <c r="AJ205" s="17" t="e">
        <f>VLOOKUP($C205,'DATA PENGUKURAN GARDU'!$A:$BS,42,0)</f>
        <v>#N/A</v>
      </c>
      <c r="AK205" s="23" t="e">
        <f t="shared" si="120"/>
        <v>#N/A</v>
      </c>
      <c r="AL205" s="17" t="e">
        <f>VLOOKUP($C205,'DATA PENGUKURAN GARDU'!$A:$BS,44,0)</f>
        <v>#N/A</v>
      </c>
      <c r="AM205" s="23" t="e">
        <f t="shared" si="121"/>
        <v>#N/A</v>
      </c>
      <c r="AN205" s="17" t="e">
        <f>VLOOKUP($C205,'DATA PENGUKURAN GARDU'!$A:$BS,46,0)</f>
        <v>#N/A</v>
      </c>
      <c r="AO205" s="23" t="e">
        <f t="shared" si="122"/>
        <v>#N/A</v>
      </c>
      <c r="AP205" s="17" t="e">
        <f>VLOOKUP($C205,'DATA PENGUKURAN GARDU'!$A:$BS,46,0)</f>
        <v>#N/A</v>
      </c>
      <c r="AQ205" s="17" t="e">
        <f>VLOOKUP($C205,'DATA PENGUKURAN GARDU'!$A:$BS,53,0)</f>
        <v>#N/A</v>
      </c>
      <c r="AR205" s="17" t="e">
        <f>VLOOKUP($C205,'DATA PENGUKURAN GARDU'!$A:$BS,54,0)</f>
        <v>#N/A</v>
      </c>
      <c r="AS205" s="20" t="e">
        <f>VLOOKUP($D205,'DATA PENGUKURAN GARDU'!$A:$BS,42,0)</f>
        <v>#N/A</v>
      </c>
      <c r="AT205" s="21" t="e">
        <f t="shared" si="123"/>
        <v>#N/A</v>
      </c>
      <c r="AU205" s="20" t="e">
        <f>VLOOKUP($D205,'DATA PENGUKURAN GARDU'!$A:$BS,44,0)</f>
        <v>#N/A</v>
      </c>
      <c r="AV205" s="21" t="e">
        <f t="shared" si="124"/>
        <v>#N/A</v>
      </c>
      <c r="AW205" s="20" t="e">
        <f>VLOOKUP($D205,'DATA PENGUKURAN GARDU'!$A:$BS,46,0)</f>
        <v>#N/A</v>
      </c>
      <c r="AX205" s="21" t="e">
        <f t="shared" si="125"/>
        <v>#N/A</v>
      </c>
      <c r="AY205" s="20" t="e">
        <f>VLOOKUP($D205,'DATA PENGUKURAN GARDU'!$A:$BS,46,0)</f>
        <v>#N/A</v>
      </c>
      <c r="AZ205" s="20" t="e">
        <f>VLOOKUP($D205,'DATA PENGUKURAN GARDU'!$A:$BS,53,0)</f>
        <v>#N/A</v>
      </c>
      <c r="BA205" s="20" t="e">
        <f>VLOOKUP($D205,'DATA PENGUKURAN GARDU'!$A:$BS,54,0)</f>
        <v>#N/A</v>
      </c>
      <c r="BB205" s="17" t="e">
        <f>VLOOKUP($E205,'DATA PENGUKURAN GARDU'!$A:$BS,42,0)</f>
        <v>#N/A</v>
      </c>
      <c r="BC205" s="23" t="e">
        <f t="shared" si="126"/>
        <v>#N/A</v>
      </c>
      <c r="BD205" s="17" t="e">
        <f>VLOOKUP($E205,'DATA PENGUKURAN GARDU'!$A:$BS,44,0)</f>
        <v>#N/A</v>
      </c>
      <c r="BE205" s="23" t="e">
        <f t="shared" si="127"/>
        <v>#N/A</v>
      </c>
      <c r="BF205" s="17" t="e">
        <f>VLOOKUP($E205,'DATA PENGUKURAN GARDU'!$A:$BS,46,0)</f>
        <v>#N/A</v>
      </c>
      <c r="BG205" s="23" t="e">
        <f t="shared" si="128"/>
        <v>#N/A</v>
      </c>
      <c r="BH205" s="17" t="e">
        <f>VLOOKUP($E205,'DATA PENGUKURAN GARDU'!$A:$BS,46,0)</f>
        <v>#N/A</v>
      </c>
      <c r="BI205" s="17" t="e">
        <f>VLOOKUP($E205,'DATA PENGUKURAN GARDU'!$A:$BS,53,0)</f>
        <v>#N/A</v>
      </c>
      <c r="BJ205" s="17" t="e">
        <f>VLOOKUP($E205,'DATA PENGUKURAN GARDU'!$A:$BS,54,0)</f>
        <v>#N/A</v>
      </c>
      <c r="BK205" s="20" t="e">
        <f t="shared" si="129"/>
        <v>#N/A</v>
      </c>
      <c r="BL205" s="20" t="e">
        <f t="shared" si="130"/>
        <v>#N/A</v>
      </c>
      <c r="BM205" s="20" t="e">
        <f t="shared" si="131"/>
        <v>#N/A</v>
      </c>
      <c r="BN205" s="25" t="e">
        <f t="shared" si="132"/>
        <v>#N/A</v>
      </c>
      <c r="BO205" s="26" t="str">
        <f t="shared" si="133"/>
        <v>0</v>
      </c>
      <c r="BP205" s="21" t="e">
        <f t="shared" si="134"/>
        <v>#VALUE!</v>
      </c>
      <c r="BQ205" s="20" t="e">
        <f t="shared" si="135"/>
        <v>#N/A</v>
      </c>
      <c r="BR205" s="20" t="e">
        <v>#N/A</v>
      </c>
      <c r="BS205" s="9" t="e">
        <v>#N/A</v>
      </c>
      <c r="BT205" s="2" t="e">
        <f t="shared" si="136"/>
        <v>#VALUE!</v>
      </c>
      <c r="BU205" s="2" t="e">
        <f t="shared" si="104"/>
        <v>#N/A</v>
      </c>
      <c r="BV205" s="2" t="e">
        <f t="shared" si="105"/>
        <v>#N/A</v>
      </c>
    </row>
    <row r="206" s="2" customFormat="1" ht="22.95" customHeight="1" spans="1:74">
      <c r="A206" s="9" t="str">
        <f t="shared" si="106"/>
        <v>L-084.1Induk</v>
      </c>
      <c r="B206" s="9" t="str">
        <f t="shared" si="107"/>
        <v>L-084.1jurusan 1</v>
      </c>
      <c r="C206" s="9" t="str">
        <f t="shared" si="108"/>
        <v>L-084.1jurusan 2</v>
      </c>
      <c r="D206" s="9" t="str">
        <f t="shared" si="109"/>
        <v>L-084.1jurusan 3</v>
      </c>
      <c r="E206" s="9" t="str">
        <f t="shared" si="110"/>
        <v>L-084.1jurusan 4</v>
      </c>
      <c r="F206" s="10" t="s">
        <v>46</v>
      </c>
      <c r="G206" s="10" t="s">
        <v>22</v>
      </c>
      <c r="H206" s="10" t="s">
        <v>283</v>
      </c>
      <c r="I206" s="10">
        <v>0.37761</v>
      </c>
      <c r="J206" s="10">
        <v>123.9974</v>
      </c>
      <c r="K206" s="10" t="s">
        <v>7465</v>
      </c>
      <c r="L206" s="10" t="s">
        <v>7465</v>
      </c>
      <c r="M206" s="10" t="s">
        <v>7465</v>
      </c>
      <c r="N206" s="14">
        <f t="shared" si="111"/>
        <v>0</v>
      </c>
      <c r="O206" s="15" t="e">
        <f t="shared" si="112"/>
        <v>#VALUE!</v>
      </c>
      <c r="P206" s="15" t="e">
        <f t="shared" si="113"/>
        <v>#VALUE!</v>
      </c>
      <c r="Q206" s="17" t="e">
        <f>VLOOKUP($A206,'DATA PENGUKURAN GARDU'!$A:$BS,42,0)</f>
        <v>#N/A</v>
      </c>
      <c r="R206" s="18" t="e">
        <f t="shared" si="114"/>
        <v>#N/A</v>
      </c>
      <c r="S206" s="17" t="e">
        <f>VLOOKUP($A206,'DATA PENGUKURAN GARDU'!$A:$BS,44,0)</f>
        <v>#N/A</v>
      </c>
      <c r="T206" s="18" t="e">
        <f t="shared" si="115"/>
        <v>#N/A</v>
      </c>
      <c r="U206" s="17" t="e">
        <f>VLOOKUP($A206,'DATA PENGUKURAN GARDU'!$A:$BS,46,0)</f>
        <v>#N/A</v>
      </c>
      <c r="V206" s="18" t="e">
        <f t="shared" si="116"/>
        <v>#N/A</v>
      </c>
      <c r="W206" s="17" t="e">
        <f>VLOOKUP($A206,'DATA PENGUKURAN GARDU'!$A:$BS,48,0)</f>
        <v>#N/A</v>
      </c>
      <c r="X206" s="17" t="e">
        <f>VLOOKUP($A206,'DATA PENGUKURAN GARDU'!$A:$BS,53,0)</f>
        <v>#N/A</v>
      </c>
      <c r="Y206" s="17" t="e">
        <f>VLOOKUP($A206,'DATA PENGUKURAN GARDU'!$A:$BS,54,0)</f>
        <v>#N/A</v>
      </c>
      <c r="Z206" s="17" t="e">
        <f>VLOOKUP($A206,'DATA PENGUKURAN GARDU'!$A:$BS,55,0)</f>
        <v>#N/A</v>
      </c>
      <c r="AA206" s="20" t="e">
        <f>VLOOKUP($B206,'DATA PENGUKURAN GARDU'!$A:$BS,42,0)</f>
        <v>#N/A</v>
      </c>
      <c r="AB206" s="21" t="e">
        <f t="shared" si="117"/>
        <v>#N/A</v>
      </c>
      <c r="AC206" s="20" t="e">
        <f>VLOOKUP($B206,'DATA PENGUKURAN GARDU'!$A:$BS,44,0)</f>
        <v>#N/A</v>
      </c>
      <c r="AD206" s="21" t="e">
        <f t="shared" si="118"/>
        <v>#N/A</v>
      </c>
      <c r="AE206" s="20" t="e">
        <f>VLOOKUP($B206,'DATA PENGUKURAN GARDU'!$A:$BS,46,0)</f>
        <v>#N/A</v>
      </c>
      <c r="AF206" s="21" t="e">
        <f t="shared" si="119"/>
        <v>#N/A</v>
      </c>
      <c r="AG206" s="20" t="e">
        <f>VLOOKUP($B206,'DATA PENGUKURAN GARDU'!$A:$BS,46,0)</f>
        <v>#N/A</v>
      </c>
      <c r="AH206" s="20" t="e">
        <f>VLOOKUP($B206,'DATA PENGUKURAN GARDU'!$A:$BS,53,0)</f>
        <v>#N/A</v>
      </c>
      <c r="AI206" s="20" t="e">
        <f>VLOOKUP($B206,'DATA PENGUKURAN GARDU'!$A:$BS,54,0)</f>
        <v>#N/A</v>
      </c>
      <c r="AJ206" s="17" t="e">
        <f>VLOOKUP($C206,'DATA PENGUKURAN GARDU'!$A:$BS,42,0)</f>
        <v>#N/A</v>
      </c>
      <c r="AK206" s="23" t="e">
        <f t="shared" si="120"/>
        <v>#N/A</v>
      </c>
      <c r="AL206" s="17" t="e">
        <f>VLOOKUP($C206,'DATA PENGUKURAN GARDU'!$A:$BS,44,0)</f>
        <v>#N/A</v>
      </c>
      <c r="AM206" s="23" t="e">
        <f t="shared" si="121"/>
        <v>#N/A</v>
      </c>
      <c r="AN206" s="17" t="e">
        <f>VLOOKUP($C206,'DATA PENGUKURAN GARDU'!$A:$BS,46,0)</f>
        <v>#N/A</v>
      </c>
      <c r="AO206" s="23" t="e">
        <f t="shared" si="122"/>
        <v>#N/A</v>
      </c>
      <c r="AP206" s="17" t="e">
        <f>VLOOKUP($C206,'DATA PENGUKURAN GARDU'!$A:$BS,46,0)</f>
        <v>#N/A</v>
      </c>
      <c r="AQ206" s="17" t="e">
        <f>VLOOKUP($C206,'DATA PENGUKURAN GARDU'!$A:$BS,53,0)</f>
        <v>#N/A</v>
      </c>
      <c r="AR206" s="17" t="e">
        <f>VLOOKUP($C206,'DATA PENGUKURAN GARDU'!$A:$BS,54,0)</f>
        <v>#N/A</v>
      </c>
      <c r="AS206" s="20" t="e">
        <f>VLOOKUP($D206,'DATA PENGUKURAN GARDU'!$A:$BS,42,0)</f>
        <v>#N/A</v>
      </c>
      <c r="AT206" s="21" t="e">
        <f t="shared" si="123"/>
        <v>#N/A</v>
      </c>
      <c r="AU206" s="20" t="e">
        <f>VLOOKUP($D206,'DATA PENGUKURAN GARDU'!$A:$BS,44,0)</f>
        <v>#N/A</v>
      </c>
      <c r="AV206" s="21" t="e">
        <f t="shared" si="124"/>
        <v>#N/A</v>
      </c>
      <c r="AW206" s="20" t="e">
        <f>VLOOKUP($D206,'DATA PENGUKURAN GARDU'!$A:$BS,46,0)</f>
        <v>#N/A</v>
      </c>
      <c r="AX206" s="21" t="e">
        <f t="shared" si="125"/>
        <v>#N/A</v>
      </c>
      <c r="AY206" s="20" t="e">
        <f>VLOOKUP($D206,'DATA PENGUKURAN GARDU'!$A:$BS,46,0)</f>
        <v>#N/A</v>
      </c>
      <c r="AZ206" s="20" t="e">
        <f>VLOOKUP($D206,'DATA PENGUKURAN GARDU'!$A:$BS,53,0)</f>
        <v>#N/A</v>
      </c>
      <c r="BA206" s="20" t="e">
        <f>VLOOKUP($D206,'DATA PENGUKURAN GARDU'!$A:$BS,54,0)</f>
        <v>#N/A</v>
      </c>
      <c r="BB206" s="17" t="e">
        <f>VLOOKUP($E206,'DATA PENGUKURAN GARDU'!$A:$BS,42,0)</f>
        <v>#N/A</v>
      </c>
      <c r="BC206" s="23" t="e">
        <f t="shared" si="126"/>
        <v>#N/A</v>
      </c>
      <c r="BD206" s="17" t="e">
        <f>VLOOKUP($E206,'DATA PENGUKURAN GARDU'!$A:$BS,44,0)</f>
        <v>#N/A</v>
      </c>
      <c r="BE206" s="23" t="e">
        <f t="shared" si="127"/>
        <v>#N/A</v>
      </c>
      <c r="BF206" s="17" t="e">
        <f>VLOOKUP($E206,'DATA PENGUKURAN GARDU'!$A:$BS,46,0)</f>
        <v>#N/A</v>
      </c>
      <c r="BG206" s="23" t="e">
        <f t="shared" si="128"/>
        <v>#N/A</v>
      </c>
      <c r="BH206" s="17" t="e">
        <f>VLOOKUP($E206,'DATA PENGUKURAN GARDU'!$A:$BS,46,0)</f>
        <v>#N/A</v>
      </c>
      <c r="BI206" s="17" t="e">
        <f>VLOOKUP($E206,'DATA PENGUKURAN GARDU'!$A:$BS,53,0)</f>
        <v>#N/A</v>
      </c>
      <c r="BJ206" s="17" t="e">
        <f>VLOOKUP($E206,'DATA PENGUKURAN GARDU'!$A:$BS,54,0)</f>
        <v>#N/A</v>
      </c>
      <c r="BK206" s="20" t="e">
        <f t="shared" si="129"/>
        <v>#N/A</v>
      </c>
      <c r="BL206" s="20" t="e">
        <f t="shared" si="130"/>
        <v>#N/A</v>
      </c>
      <c r="BM206" s="20" t="e">
        <f t="shared" si="131"/>
        <v>#N/A</v>
      </c>
      <c r="BN206" s="25" t="e">
        <f t="shared" si="132"/>
        <v>#N/A</v>
      </c>
      <c r="BO206" s="26" t="str">
        <f t="shared" si="133"/>
        <v>0</v>
      </c>
      <c r="BP206" s="21" t="e">
        <f t="shared" si="134"/>
        <v>#VALUE!</v>
      </c>
      <c r="BQ206" s="20" t="e">
        <f t="shared" si="135"/>
        <v>#N/A</v>
      </c>
      <c r="BR206" s="20" t="e">
        <v>#N/A</v>
      </c>
      <c r="BS206" s="9" t="e">
        <v>#N/A</v>
      </c>
      <c r="BT206" s="2" t="e">
        <f t="shared" si="136"/>
        <v>#VALUE!</v>
      </c>
      <c r="BU206" s="2" t="e">
        <f t="shared" si="104"/>
        <v>#N/A</v>
      </c>
      <c r="BV206" s="2" t="e">
        <f t="shared" si="105"/>
        <v>#N/A</v>
      </c>
    </row>
    <row r="207" s="2" customFormat="1" ht="22.95" customHeight="1" spans="1:74">
      <c r="A207" s="9" t="str">
        <f t="shared" si="106"/>
        <v>KMO 211Induk</v>
      </c>
      <c r="B207" s="9" t="str">
        <f t="shared" si="107"/>
        <v>KMO 211jurusan 1</v>
      </c>
      <c r="C207" s="9" t="str">
        <f t="shared" si="108"/>
        <v>KMO 211jurusan 2</v>
      </c>
      <c r="D207" s="9" t="str">
        <f t="shared" si="109"/>
        <v>KMO 211jurusan 3</v>
      </c>
      <c r="E207" s="9" t="str">
        <f t="shared" si="110"/>
        <v>KMO 211jurusan 4</v>
      </c>
      <c r="F207" s="10" t="s">
        <v>204</v>
      </c>
      <c r="G207" s="10" t="s">
        <v>8</v>
      </c>
      <c r="H207" s="10" t="s">
        <v>284</v>
      </c>
      <c r="I207" s="10">
        <v>0.810816109</v>
      </c>
      <c r="J207" s="10">
        <v>124.658996582</v>
      </c>
      <c r="K207" s="10" t="s">
        <v>7465</v>
      </c>
      <c r="L207" s="10" t="s">
        <v>7465</v>
      </c>
      <c r="M207" s="10" t="s">
        <v>7465</v>
      </c>
      <c r="N207" s="14">
        <f t="shared" si="111"/>
        <v>0</v>
      </c>
      <c r="O207" s="15" t="e">
        <f t="shared" si="112"/>
        <v>#VALUE!</v>
      </c>
      <c r="P207" s="15" t="e">
        <f t="shared" si="113"/>
        <v>#VALUE!</v>
      </c>
      <c r="Q207" s="17" t="e">
        <f>VLOOKUP($A207,'DATA PENGUKURAN GARDU'!$A:$BS,42,0)</f>
        <v>#N/A</v>
      </c>
      <c r="R207" s="18" t="e">
        <f t="shared" si="114"/>
        <v>#N/A</v>
      </c>
      <c r="S207" s="17" t="e">
        <f>VLOOKUP($A207,'DATA PENGUKURAN GARDU'!$A:$BS,44,0)</f>
        <v>#N/A</v>
      </c>
      <c r="T207" s="18" t="e">
        <f t="shared" si="115"/>
        <v>#N/A</v>
      </c>
      <c r="U207" s="17" t="e">
        <f>VLOOKUP($A207,'DATA PENGUKURAN GARDU'!$A:$BS,46,0)</f>
        <v>#N/A</v>
      </c>
      <c r="V207" s="18" t="e">
        <f t="shared" si="116"/>
        <v>#N/A</v>
      </c>
      <c r="W207" s="17" t="e">
        <f>VLOOKUP($A207,'DATA PENGUKURAN GARDU'!$A:$BS,48,0)</f>
        <v>#N/A</v>
      </c>
      <c r="X207" s="17" t="e">
        <f>VLOOKUP($A207,'DATA PENGUKURAN GARDU'!$A:$BS,53,0)</f>
        <v>#N/A</v>
      </c>
      <c r="Y207" s="17" t="e">
        <f>VLOOKUP($A207,'DATA PENGUKURAN GARDU'!$A:$BS,54,0)</f>
        <v>#N/A</v>
      </c>
      <c r="Z207" s="17" t="e">
        <f>VLOOKUP($A207,'DATA PENGUKURAN GARDU'!$A:$BS,55,0)</f>
        <v>#N/A</v>
      </c>
      <c r="AA207" s="20" t="e">
        <f>VLOOKUP($B207,'DATA PENGUKURAN GARDU'!$A:$BS,42,0)</f>
        <v>#N/A</v>
      </c>
      <c r="AB207" s="21" t="e">
        <f t="shared" si="117"/>
        <v>#N/A</v>
      </c>
      <c r="AC207" s="20" t="e">
        <f>VLOOKUP($B207,'DATA PENGUKURAN GARDU'!$A:$BS,44,0)</f>
        <v>#N/A</v>
      </c>
      <c r="AD207" s="21" t="e">
        <f t="shared" si="118"/>
        <v>#N/A</v>
      </c>
      <c r="AE207" s="20" t="e">
        <f>VLOOKUP($B207,'DATA PENGUKURAN GARDU'!$A:$BS,46,0)</f>
        <v>#N/A</v>
      </c>
      <c r="AF207" s="21" t="e">
        <f t="shared" si="119"/>
        <v>#N/A</v>
      </c>
      <c r="AG207" s="20" t="e">
        <f>VLOOKUP($B207,'DATA PENGUKURAN GARDU'!$A:$BS,46,0)</f>
        <v>#N/A</v>
      </c>
      <c r="AH207" s="20" t="e">
        <f>VLOOKUP($B207,'DATA PENGUKURAN GARDU'!$A:$BS,53,0)</f>
        <v>#N/A</v>
      </c>
      <c r="AI207" s="20" t="e">
        <f>VLOOKUP($B207,'DATA PENGUKURAN GARDU'!$A:$BS,54,0)</f>
        <v>#N/A</v>
      </c>
      <c r="AJ207" s="17" t="e">
        <f>VLOOKUP($C207,'DATA PENGUKURAN GARDU'!$A:$BS,42,0)</f>
        <v>#N/A</v>
      </c>
      <c r="AK207" s="23" t="e">
        <f t="shared" si="120"/>
        <v>#N/A</v>
      </c>
      <c r="AL207" s="17" t="e">
        <f>VLOOKUP($C207,'DATA PENGUKURAN GARDU'!$A:$BS,44,0)</f>
        <v>#N/A</v>
      </c>
      <c r="AM207" s="23" t="e">
        <f t="shared" si="121"/>
        <v>#N/A</v>
      </c>
      <c r="AN207" s="17" t="e">
        <f>VLOOKUP($C207,'DATA PENGUKURAN GARDU'!$A:$BS,46,0)</f>
        <v>#N/A</v>
      </c>
      <c r="AO207" s="23" t="e">
        <f t="shared" si="122"/>
        <v>#N/A</v>
      </c>
      <c r="AP207" s="17" t="e">
        <f>VLOOKUP($C207,'DATA PENGUKURAN GARDU'!$A:$BS,46,0)</f>
        <v>#N/A</v>
      </c>
      <c r="AQ207" s="17" t="e">
        <f>VLOOKUP($C207,'DATA PENGUKURAN GARDU'!$A:$BS,53,0)</f>
        <v>#N/A</v>
      </c>
      <c r="AR207" s="17" t="e">
        <f>VLOOKUP($C207,'DATA PENGUKURAN GARDU'!$A:$BS,54,0)</f>
        <v>#N/A</v>
      </c>
      <c r="AS207" s="20" t="e">
        <f>VLOOKUP($D207,'DATA PENGUKURAN GARDU'!$A:$BS,42,0)</f>
        <v>#N/A</v>
      </c>
      <c r="AT207" s="21" t="e">
        <f t="shared" si="123"/>
        <v>#N/A</v>
      </c>
      <c r="AU207" s="20" t="e">
        <f>VLOOKUP($D207,'DATA PENGUKURAN GARDU'!$A:$BS,44,0)</f>
        <v>#N/A</v>
      </c>
      <c r="AV207" s="21" t="e">
        <f t="shared" si="124"/>
        <v>#N/A</v>
      </c>
      <c r="AW207" s="20" t="e">
        <f>VLOOKUP($D207,'DATA PENGUKURAN GARDU'!$A:$BS,46,0)</f>
        <v>#N/A</v>
      </c>
      <c r="AX207" s="21" t="e">
        <f t="shared" si="125"/>
        <v>#N/A</v>
      </c>
      <c r="AY207" s="20" t="e">
        <f>VLOOKUP($D207,'DATA PENGUKURAN GARDU'!$A:$BS,46,0)</f>
        <v>#N/A</v>
      </c>
      <c r="AZ207" s="20" t="e">
        <f>VLOOKUP($D207,'DATA PENGUKURAN GARDU'!$A:$BS,53,0)</f>
        <v>#N/A</v>
      </c>
      <c r="BA207" s="20" t="e">
        <f>VLOOKUP($D207,'DATA PENGUKURAN GARDU'!$A:$BS,54,0)</f>
        <v>#N/A</v>
      </c>
      <c r="BB207" s="17" t="e">
        <f>VLOOKUP($E207,'DATA PENGUKURAN GARDU'!$A:$BS,42,0)</f>
        <v>#N/A</v>
      </c>
      <c r="BC207" s="23" t="e">
        <f t="shared" si="126"/>
        <v>#N/A</v>
      </c>
      <c r="BD207" s="17" t="e">
        <f>VLOOKUP($E207,'DATA PENGUKURAN GARDU'!$A:$BS,44,0)</f>
        <v>#N/A</v>
      </c>
      <c r="BE207" s="23" t="e">
        <f t="shared" si="127"/>
        <v>#N/A</v>
      </c>
      <c r="BF207" s="17" t="e">
        <f>VLOOKUP($E207,'DATA PENGUKURAN GARDU'!$A:$BS,46,0)</f>
        <v>#N/A</v>
      </c>
      <c r="BG207" s="23" t="e">
        <f t="shared" si="128"/>
        <v>#N/A</v>
      </c>
      <c r="BH207" s="17" t="e">
        <f>VLOOKUP($E207,'DATA PENGUKURAN GARDU'!$A:$BS,46,0)</f>
        <v>#N/A</v>
      </c>
      <c r="BI207" s="17" t="e">
        <f>VLOOKUP($E207,'DATA PENGUKURAN GARDU'!$A:$BS,53,0)</f>
        <v>#N/A</v>
      </c>
      <c r="BJ207" s="17" t="e">
        <f>VLOOKUP($E207,'DATA PENGUKURAN GARDU'!$A:$BS,54,0)</f>
        <v>#N/A</v>
      </c>
      <c r="BK207" s="20" t="e">
        <f t="shared" si="129"/>
        <v>#N/A</v>
      </c>
      <c r="BL207" s="20" t="e">
        <f t="shared" si="130"/>
        <v>#N/A</v>
      </c>
      <c r="BM207" s="20" t="e">
        <f t="shared" si="131"/>
        <v>#N/A</v>
      </c>
      <c r="BN207" s="25" t="e">
        <f t="shared" si="132"/>
        <v>#N/A</v>
      </c>
      <c r="BO207" s="26" t="str">
        <f t="shared" si="133"/>
        <v>0</v>
      </c>
      <c r="BP207" s="21" t="e">
        <f t="shared" si="134"/>
        <v>#VALUE!</v>
      </c>
      <c r="BQ207" s="20" t="e">
        <f t="shared" si="135"/>
        <v>#N/A</v>
      </c>
      <c r="BR207" s="20" t="e">
        <v>#N/A</v>
      </c>
      <c r="BS207" s="9" t="e">
        <v>#N/A</v>
      </c>
      <c r="BT207" s="2" t="e">
        <f t="shared" si="136"/>
        <v>#VALUE!</v>
      </c>
      <c r="BU207" s="2" t="e">
        <f t="shared" si="104"/>
        <v>#N/A</v>
      </c>
      <c r="BV207" s="2" t="e">
        <f t="shared" si="105"/>
        <v>#N/A</v>
      </c>
    </row>
    <row r="208" s="2" customFormat="1" ht="22.95" customHeight="1" spans="1:74">
      <c r="A208" s="9" t="str">
        <f t="shared" si="106"/>
        <v>KMO 3.1Induk</v>
      </c>
      <c r="B208" s="9" t="str">
        <f t="shared" si="107"/>
        <v>KMO 3.1jurusan 1</v>
      </c>
      <c r="C208" s="9" t="str">
        <f t="shared" si="108"/>
        <v>KMO 3.1jurusan 2</v>
      </c>
      <c r="D208" s="9" t="str">
        <f t="shared" si="109"/>
        <v>KMO 3.1jurusan 3</v>
      </c>
      <c r="E208" s="9" t="str">
        <f t="shared" si="110"/>
        <v>KMO 3.1jurusan 4</v>
      </c>
      <c r="F208" s="10" t="s">
        <v>55</v>
      </c>
      <c r="G208" s="10" t="s">
        <v>8</v>
      </c>
      <c r="H208" s="10" t="s">
        <v>285</v>
      </c>
      <c r="I208" s="10">
        <v>0.730542</v>
      </c>
      <c r="J208" s="10">
        <v>124.358956</v>
      </c>
      <c r="K208" s="10" t="s">
        <v>7465</v>
      </c>
      <c r="L208" s="10" t="s">
        <v>7465</v>
      </c>
      <c r="M208" s="10" t="s">
        <v>7465</v>
      </c>
      <c r="N208" s="14">
        <f t="shared" si="111"/>
        <v>0</v>
      </c>
      <c r="O208" s="15" t="e">
        <f t="shared" si="112"/>
        <v>#VALUE!</v>
      </c>
      <c r="P208" s="15" t="e">
        <f t="shared" si="113"/>
        <v>#VALUE!</v>
      </c>
      <c r="Q208" s="17" t="e">
        <f>VLOOKUP($A208,'DATA PENGUKURAN GARDU'!$A:$BS,42,0)</f>
        <v>#N/A</v>
      </c>
      <c r="R208" s="18" t="e">
        <f t="shared" si="114"/>
        <v>#N/A</v>
      </c>
      <c r="S208" s="17" t="e">
        <f>VLOOKUP($A208,'DATA PENGUKURAN GARDU'!$A:$BS,44,0)</f>
        <v>#N/A</v>
      </c>
      <c r="T208" s="18" t="e">
        <f t="shared" si="115"/>
        <v>#N/A</v>
      </c>
      <c r="U208" s="17" t="e">
        <f>VLOOKUP($A208,'DATA PENGUKURAN GARDU'!$A:$BS,46,0)</f>
        <v>#N/A</v>
      </c>
      <c r="V208" s="18" t="e">
        <f t="shared" si="116"/>
        <v>#N/A</v>
      </c>
      <c r="W208" s="17" t="e">
        <f>VLOOKUP($A208,'DATA PENGUKURAN GARDU'!$A:$BS,48,0)</f>
        <v>#N/A</v>
      </c>
      <c r="X208" s="17" t="e">
        <f>VLOOKUP($A208,'DATA PENGUKURAN GARDU'!$A:$BS,53,0)</f>
        <v>#N/A</v>
      </c>
      <c r="Y208" s="17" t="e">
        <f>VLOOKUP($A208,'DATA PENGUKURAN GARDU'!$A:$BS,54,0)</f>
        <v>#N/A</v>
      </c>
      <c r="Z208" s="17" t="e">
        <f>VLOOKUP($A208,'DATA PENGUKURAN GARDU'!$A:$BS,55,0)</f>
        <v>#N/A</v>
      </c>
      <c r="AA208" s="20" t="e">
        <f>VLOOKUP($B208,'DATA PENGUKURAN GARDU'!$A:$BS,42,0)</f>
        <v>#N/A</v>
      </c>
      <c r="AB208" s="21" t="e">
        <f t="shared" si="117"/>
        <v>#N/A</v>
      </c>
      <c r="AC208" s="20" t="e">
        <f>VLOOKUP($B208,'DATA PENGUKURAN GARDU'!$A:$BS,44,0)</f>
        <v>#N/A</v>
      </c>
      <c r="AD208" s="21" t="e">
        <f t="shared" si="118"/>
        <v>#N/A</v>
      </c>
      <c r="AE208" s="20" t="e">
        <f>VLOOKUP($B208,'DATA PENGUKURAN GARDU'!$A:$BS,46,0)</f>
        <v>#N/A</v>
      </c>
      <c r="AF208" s="21" t="e">
        <f t="shared" si="119"/>
        <v>#N/A</v>
      </c>
      <c r="AG208" s="20" t="e">
        <f>VLOOKUP($B208,'DATA PENGUKURAN GARDU'!$A:$BS,46,0)</f>
        <v>#N/A</v>
      </c>
      <c r="AH208" s="20" t="e">
        <f>VLOOKUP($B208,'DATA PENGUKURAN GARDU'!$A:$BS,53,0)</f>
        <v>#N/A</v>
      </c>
      <c r="AI208" s="20" t="e">
        <f>VLOOKUP($B208,'DATA PENGUKURAN GARDU'!$A:$BS,54,0)</f>
        <v>#N/A</v>
      </c>
      <c r="AJ208" s="17" t="e">
        <f>VLOOKUP($C208,'DATA PENGUKURAN GARDU'!$A:$BS,42,0)</f>
        <v>#N/A</v>
      </c>
      <c r="AK208" s="23" t="e">
        <f t="shared" si="120"/>
        <v>#N/A</v>
      </c>
      <c r="AL208" s="17" t="e">
        <f>VLOOKUP($C208,'DATA PENGUKURAN GARDU'!$A:$BS,44,0)</f>
        <v>#N/A</v>
      </c>
      <c r="AM208" s="23" t="e">
        <f t="shared" si="121"/>
        <v>#N/A</v>
      </c>
      <c r="AN208" s="17" t="e">
        <f>VLOOKUP($C208,'DATA PENGUKURAN GARDU'!$A:$BS,46,0)</f>
        <v>#N/A</v>
      </c>
      <c r="AO208" s="23" t="e">
        <f t="shared" si="122"/>
        <v>#N/A</v>
      </c>
      <c r="AP208" s="17" t="e">
        <f>VLOOKUP($C208,'DATA PENGUKURAN GARDU'!$A:$BS,46,0)</f>
        <v>#N/A</v>
      </c>
      <c r="AQ208" s="17" t="e">
        <f>VLOOKUP($C208,'DATA PENGUKURAN GARDU'!$A:$BS,53,0)</f>
        <v>#N/A</v>
      </c>
      <c r="AR208" s="17" t="e">
        <f>VLOOKUP($C208,'DATA PENGUKURAN GARDU'!$A:$BS,54,0)</f>
        <v>#N/A</v>
      </c>
      <c r="AS208" s="20" t="e">
        <f>VLOOKUP($D208,'DATA PENGUKURAN GARDU'!$A:$BS,42,0)</f>
        <v>#N/A</v>
      </c>
      <c r="AT208" s="21" t="e">
        <f t="shared" si="123"/>
        <v>#N/A</v>
      </c>
      <c r="AU208" s="20" t="e">
        <f>VLOOKUP($D208,'DATA PENGUKURAN GARDU'!$A:$BS,44,0)</f>
        <v>#N/A</v>
      </c>
      <c r="AV208" s="21" t="e">
        <f t="shared" si="124"/>
        <v>#N/A</v>
      </c>
      <c r="AW208" s="20" t="e">
        <f>VLOOKUP($D208,'DATA PENGUKURAN GARDU'!$A:$BS,46,0)</f>
        <v>#N/A</v>
      </c>
      <c r="AX208" s="21" t="e">
        <f t="shared" si="125"/>
        <v>#N/A</v>
      </c>
      <c r="AY208" s="20" t="e">
        <f>VLOOKUP($D208,'DATA PENGUKURAN GARDU'!$A:$BS,46,0)</f>
        <v>#N/A</v>
      </c>
      <c r="AZ208" s="20" t="e">
        <f>VLOOKUP($D208,'DATA PENGUKURAN GARDU'!$A:$BS,53,0)</f>
        <v>#N/A</v>
      </c>
      <c r="BA208" s="20" t="e">
        <f>VLOOKUP($D208,'DATA PENGUKURAN GARDU'!$A:$BS,54,0)</f>
        <v>#N/A</v>
      </c>
      <c r="BB208" s="17" t="e">
        <f>VLOOKUP($E208,'DATA PENGUKURAN GARDU'!$A:$BS,42,0)</f>
        <v>#N/A</v>
      </c>
      <c r="BC208" s="23" t="e">
        <f t="shared" si="126"/>
        <v>#N/A</v>
      </c>
      <c r="BD208" s="17" t="e">
        <f>VLOOKUP($E208,'DATA PENGUKURAN GARDU'!$A:$BS,44,0)</f>
        <v>#N/A</v>
      </c>
      <c r="BE208" s="23" t="e">
        <f t="shared" si="127"/>
        <v>#N/A</v>
      </c>
      <c r="BF208" s="17" t="e">
        <f>VLOOKUP($E208,'DATA PENGUKURAN GARDU'!$A:$BS,46,0)</f>
        <v>#N/A</v>
      </c>
      <c r="BG208" s="23" t="e">
        <f t="shared" si="128"/>
        <v>#N/A</v>
      </c>
      <c r="BH208" s="17" t="e">
        <f>VLOOKUP($E208,'DATA PENGUKURAN GARDU'!$A:$BS,46,0)</f>
        <v>#N/A</v>
      </c>
      <c r="BI208" s="17" t="e">
        <f>VLOOKUP($E208,'DATA PENGUKURAN GARDU'!$A:$BS,53,0)</f>
        <v>#N/A</v>
      </c>
      <c r="BJ208" s="17" t="e">
        <f>VLOOKUP($E208,'DATA PENGUKURAN GARDU'!$A:$BS,54,0)</f>
        <v>#N/A</v>
      </c>
      <c r="BK208" s="20" t="e">
        <f t="shared" si="129"/>
        <v>#N/A</v>
      </c>
      <c r="BL208" s="20" t="e">
        <f t="shared" si="130"/>
        <v>#N/A</v>
      </c>
      <c r="BM208" s="20" t="e">
        <f t="shared" si="131"/>
        <v>#N/A</v>
      </c>
      <c r="BN208" s="25" t="e">
        <f t="shared" si="132"/>
        <v>#N/A</v>
      </c>
      <c r="BO208" s="26" t="str">
        <f t="shared" si="133"/>
        <v>0</v>
      </c>
      <c r="BP208" s="21" t="e">
        <f t="shared" si="134"/>
        <v>#VALUE!</v>
      </c>
      <c r="BQ208" s="20" t="e">
        <f t="shared" si="135"/>
        <v>#N/A</v>
      </c>
      <c r="BR208" s="20" t="e">
        <v>#N/A</v>
      </c>
      <c r="BS208" s="9" t="e">
        <v>#N/A</v>
      </c>
      <c r="BT208" s="2" t="e">
        <f t="shared" si="136"/>
        <v>#VALUE!</v>
      </c>
      <c r="BU208" s="2" t="e">
        <f t="shared" si="104"/>
        <v>#N/A</v>
      </c>
      <c r="BV208" s="2" t="e">
        <f t="shared" si="105"/>
        <v>#N/A</v>
      </c>
    </row>
    <row r="209" s="2" customFormat="1" ht="22.95" customHeight="1" spans="1:74">
      <c r="A209" s="9" t="str">
        <f t="shared" si="106"/>
        <v>KMO 209Induk</v>
      </c>
      <c r="B209" s="9" t="str">
        <f t="shared" si="107"/>
        <v>KMO 209jurusan 1</v>
      </c>
      <c r="C209" s="9" t="str">
        <f t="shared" si="108"/>
        <v>KMO 209jurusan 2</v>
      </c>
      <c r="D209" s="9" t="str">
        <f t="shared" si="109"/>
        <v>KMO 209jurusan 3</v>
      </c>
      <c r="E209" s="9" t="str">
        <f t="shared" si="110"/>
        <v>KMO 209jurusan 4</v>
      </c>
      <c r="F209" s="10" t="s">
        <v>52</v>
      </c>
      <c r="G209" s="10" t="s">
        <v>8</v>
      </c>
      <c r="H209" s="10" t="s">
        <v>286</v>
      </c>
      <c r="I209" s="10">
        <v>0.809507012</v>
      </c>
      <c r="J209" s="10">
        <v>124.6578216553</v>
      </c>
      <c r="K209" s="10" t="s">
        <v>7465</v>
      </c>
      <c r="L209" s="10" t="s">
        <v>7465</v>
      </c>
      <c r="M209" s="10" t="s">
        <v>7465</v>
      </c>
      <c r="N209" s="14">
        <f t="shared" si="111"/>
        <v>0</v>
      </c>
      <c r="O209" s="15" t="e">
        <f t="shared" si="112"/>
        <v>#VALUE!</v>
      </c>
      <c r="P209" s="15" t="e">
        <f t="shared" si="113"/>
        <v>#VALUE!</v>
      </c>
      <c r="Q209" s="17" t="e">
        <f>VLOOKUP($A209,'DATA PENGUKURAN GARDU'!$A:$BS,42,0)</f>
        <v>#N/A</v>
      </c>
      <c r="R209" s="18" t="e">
        <f t="shared" si="114"/>
        <v>#N/A</v>
      </c>
      <c r="S209" s="17" t="e">
        <f>VLOOKUP($A209,'DATA PENGUKURAN GARDU'!$A:$BS,44,0)</f>
        <v>#N/A</v>
      </c>
      <c r="T209" s="18" t="e">
        <f t="shared" si="115"/>
        <v>#N/A</v>
      </c>
      <c r="U209" s="17" t="e">
        <f>VLOOKUP($A209,'DATA PENGUKURAN GARDU'!$A:$BS,46,0)</f>
        <v>#N/A</v>
      </c>
      <c r="V209" s="18" t="e">
        <f t="shared" si="116"/>
        <v>#N/A</v>
      </c>
      <c r="W209" s="17" t="e">
        <f>VLOOKUP($A209,'DATA PENGUKURAN GARDU'!$A:$BS,48,0)</f>
        <v>#N/A</v>
      </c>
      <c r="X209" s="17" t="e">
        <f>VLOOKUP($A209,'DATA PENGUKURAN GARDU'!$A:$BS,53,0)</f>
        <v>#N/A</v>
      </c>
      <c r="Y209" s="17" t="e">
        <f>VLOOKUP($A209,'DATA PENGUKURAN GARDU'!$A:$BS,54,0)</f>
        <v>#N/A</v>
      </c>
      <c r="Z209" s="17" t="e">
        <f>VLOOKUP($A209,'DATA PENGUKURAN GARDU'!$A:$BS,55,0)</f>
        <v>#N/A</v>
      </c>
      <c r="AA209" s="20" t="e">
        <f>VLOOKUP($B209,'DATA PENGUKURAN GARDU'!$A:$BS,42,0)</f>
        <v>#N/A</v>
      </c>
      <c r="AB209" s="21" t="e">
        <f t="shared" si="117"/>
        <v>#N/A</v>
      </c>
      <c r="AC209" s="20" t="e">
        <f>VLOOKUP($B209,'DATA PENGUKURAN GARDU'!$A:$BS,44,0)</f>
        <v>#N/A</v>
      </c>
      <c r="AD209" s="21" t="e">
        <f t="shared" si="118"/>
        <v>#N/A</v>
      </c>
      <c r="AE209" s="20" t="e">
        <f>VLOOKUP($B209,'DATA PENGUKURAN GARDU'!$A:$BS,46,0)</f>
        <v>#N/A</v>
      </c>
      <c r="AF209" s="21" t="e">
        <f t="shared" si="119"/>
        <v>#N/A</v>
      </c>
      <c r="AG209" s="20" t="e">
        <f>VLOOKUP($B209,'DATA PENGUKURAN GARDU'!$A:$BS,46,0)</f>
        <v>#N/A</v>
      </c>
      <c r="AH209" s="20" t="e">
        <f>VLOOKUP($B209,'DATA PENGUKURAN GARDU'!$A:$BS,53,0)</f>
        <v>#N/A</v>
      </c>
      <c r="AI209" s="20" t="e">
        <f>VLOOKUP($B209,'DATA PENGUKURAN GARDU'!$A:$BS,54,0)</f>
        <v>#N/A</v>
      </c>
      <c r="AJ209" s="17" t="e">
        <f>VLOOKUP($C209,'DATA PENGUKURAN GARDU'!$A:$BS,42,0)</f>
        <v>#N/A</v>
      </c>
      <c r="AK209" s="23" t="e">
        <f t="shared" si="120"/>
        <v>#N/A</v>
      </c>
      <c r="AL209" s="17" t="e">
        <f>VLOOKUP($C209,'DATA PENGUKURAN GARDU'!$A:$BS,44,0)</f>
        <v>#N/A</v>
      </c>
      <c r="AM209" s="23" t="e">
        <f t="shared" si="121"/>
        <v>#N/A</v>
      </c>
      <c r="AN209" s="17" t="e">
        <f>VLOOKUP($C209,'DATA PENGUKURAN GARDU'!$A:$BS,46,0)</f>
        <v>#N/A</v>
      </c>
      <c r="AO209" s="23" t="e">
        <f t="shared" si="122"/>
        <v>#N/A</v>
      </c>
      <c r="AP209" s="17" t="e">
        <f>VLOOKUP($C209,'DATA PENGUKURAN GARDU'!$A:$BS,46,0)</f>
        <v>#N/A</v>
      </c>
      <c r="AQ209" s="17" t="e">
        <f>VLOOKUP($C209,'DATA PENGUKURAN GARDU'!$A:$BS,53,0)</f>
        <v>#N/A</v>
      </c>
      <c r="AR209" s="17" t="e">
        <f>VLOOKUP($C209,'DATA PENGUKURAN GARDU'!$A:$BS,54,0)</f>
        <v>#N/A</v>
      </c>
      <c r="AS209" s="20" t="e">
        <f>VLOOKUP($D209,'DATA PENGUKURAN GARDU'!$A:$BS,42,0)</f>
        <v>#N/A</v>
      </c>
      <c r="AT209" s="21" t="e">
        <f t="shared" si="123"/>
        <v>#N/A</v>
      </c>
      <c r="AU209" s="20" t="e">
        <f>VLOOKUP($D209,'DATA PENGUKURAN GARDU'!$A:$BS,44,0)</f>
        <v>#N/A</v>
      </c>
      <c r="AV209" s="21" t="e">
        <f t="shared" si="124"/>
        <v>#N/A</v>
      </c>
      <c r="AW209" s="20" t="e">
        <f>VLOOKUP($D209,'DATA PENGUKURAN GARDU'!$A:$BS,46,0)</f>
        <v>#N/A</v>
      </c>
      <c r="AX209" s="21" t="e">
        <f t="shared" si="125"/>
        <v>#N/A</v>
      </c>
      <c r="AY209" s="20" t="e">
        <f>VLOOKUP($D209,'DATA PENGUKURAN GARDU'!$A:$BS,46,0)</f>
        <v>#N/A</v>
      </c>
      <c r="AZ209" s="20" t="e">
        <f>VLOOKUP($D209,'DATA PENGUKURAN GARDU'!$A:$BS,53,0)</f>
        <v>#N/A</v>
      </c>
      <c r="BA209" s="20" t="e">
        <f>VLOOKUP($D209,'DATA PENGUKURAN GARDU'!$A:$BS,54,0)</f>
        <v>#N/A</v>
      </c>
      <c r="BB209" s="17" t="e">
        <f>VLOOKUP($E209,'DATA PENGUKURAN GARDU'!$A:$BS,42,0)</f>
        <v>#N/A</v>
      </c>
      <c r="BC209" s="23" t="e">
        <f t="shared" si="126"/>
        <v>#N/A</v>
      </c>
      <c r="BD209" s="17" t="e">
        <f>VLOOKUP($E209,'DATA PENGUKURAN GARDU'!$A:$BS,44,0)</f>
        <v>#N/A</v>
      </c>
      <c r="BE209" s="23" t="e">
        <f t="shared" si="127"/>
        <v>#N/A</v>
      </c>
      <c r="BF209" s="17" t="e">
        <f>VLOOKUP($E209,'DATA PENGUKURAN GARDU'!$A:$BS,46,0)</f>
        <v>#N/A</v>
      </c>
      <c r="BG209" s="23" t="e">
        <f t="shared" si="128"/>
        <v>#N/A</v>
      </c>
      <c r="BH209" s="17" t="e">
        <f>VLOOKUP($E209,'DATA PENGUKURAN GARDU'!$A:$BS,46,0)</f>
        <v>#N/A</v>
      </c>
      <c r="BI209" s="17" t="e">
        <f>VLOOKUP($E209,'DATA PENGUKURAN GARDU'!$A:$BS,53,0)</f>
        <v>#N/A</v>
      </c>
      <c r="BJ209" s="17" t="e">
        <f>VLOOKUP($E209,'DATA PENGUKURAN GARDU'!$A:$BS,54,0)</f>
        <v>#N/A</v>
      </c>
      <c r="BK209" s="20" t="e">
        <f t="shared" si="129"/>
        <v>#N/A</v>
      </c>
      <c r="BL209" s="20" t="e">
        <f t="shared" si="130"/>
        <v>#N/A</v>
      </c>
      <c r="BM209" s="20" t="e">
        <f t="shared" si="131"/>
        <v>#N/A</v>
      </c>
      <c r="BN209" s="25" t="e">
        <f t="shared" si="132"/>
        <v>#N/A</v>
      </c>
      <c r="BO209" s="26" t="str">
        <f t="shared" si="133"/>
        <v>0</v>
      </c>
      <c r="BP209" s="21" t="e">
        <f t="shared" si="134"/>
        <v>#VALUE!</v>
      </c>
      <c r="BQ209" s="20" t="e">
        <f t="shared" si="135"/>
        <v>#N/A</v>
      </c>
      <c r="BR209" s="20" t="e">
        <v>#N/A</v>
      </c>
      <c r="BS209" s="9" t="e">
        <v>#N/A</v>
      </c>
      <c r="BT209" s="2" t="e">
        <f t="shared" si="136"/>
        <v>#VALUE!</v>
      </c>
      <c r="BU209" s="2" t="e">
        <f t="shared" si="104"/>
        <v>#N/A</v>
      </c>
      <c r="BV209" s="2" t="e">
        <f t="shared" si="105"/>
        <v>#N/A</v>
      </c>
    </row>
    <row r="210" s="2" customFormat="1" ht="22.95" customHeight="1" spans="1:74">
      <c r="A210" s="9" t="str">
        <f t="shared" si="106"/>
        <v>KMO 1Induk</v>
      </c>
      <c r="B210" s="9" t="str">
        <f t="shared" si="107"/>
        <v>KMO 1jurusan 1</v>
      </c>
      <c r="C210" s="9" t="str">
        <f t="shared" si="108"/>
        <v>KMO 1jurusan 2</v>
      </c>
      <c r="D210" s="9" t="str">
        <f t="shared" si="109"/>
        <v>KMO 1jurusan 3</v>
      </c>
      <c r="E210" s="9" t="str">
        <f t="shared" si="110"/>
        <v>KMO 1jurusan 4</v>
      </c>
      <c r="F210" s="10" t="s">
        <v>55</v>
      </c>
      <c r="G210" s="10" t="s">
        <v>8</v>
      </c>
      <c r="H210" s="10" t="s">
        <v>287</v>
      </c>
      <c r="I210" s="10">
        <v>0.732358992</v>
      </c>
      <c r="J210" s="10">
        <v>124.352180481</v>
      </c>
      <c r="K210" s="10" t="s">
        <v>7465</v>
      </c>
      <c r="L210" s="10" t="s">
        <v>7465</v>
      </c>
      <c r="M210" s="10" t="s">
        <v>7465</v>
      </c>
      <c r="N210" s="14">
        <f t="shared" si="111"/>
        <v>0</v>
      </c>
      <c r="O210" s="15" t="e">
        <f t="shared" si="112"/>
        <v>#VALUE!</v>
      </c>
      <c r="P210" s="15" t="e">
        <f t="shared" si="113"/>
        <v>#VALUE!</v>
      </c>
      <c r="Q210" s="17" t="e">
        <f>VLOOKUP($A210,'DATA PENGUKURAN GARDU'!$A:$BS,42,0)</f>
        <v>#N/A</v>
      </c>
      <c r="R210" s="18" t="e">
        <f t="shared" si="114"/>
        <v>#N/A</v>
      </c>
      <c r="S210" s="17" t="e">
        <f>VLOOKUP($A210,'DATA PENGUKURAN GARDU'!$A:$BS,44,0)</f>
        <v>#N/A</v>
      </c>
      <c r="T210" s="18" t="e">
        <f t="shared" si="115"/>
        <v>#N/A</v>
      </c>
      <c r="U210" s="17" t="e">
        <f>VLOOKUP($A210,'DATA PENGUKURAN GARDU'!$A:$BS,46,0)</f>
        <v>#N/A</v>
      </c>
      <c r="V210" s="18" t="e">
        <f t="shared" si="116"/>
        <v>#N/A</v>
      </c>
      <c r="W210" s="17" t="e">
        <f>VLOOKUP($A210,'DATA PENGUKURAN GARDU'!$A:$BS,48,0)</f>
        <v>#N/A</v>
      </c>
      <c r="X210" s="17" t="e">
        <f>VLOOKUP($A210,'DATA PENGUKURAN GARDU'!$A:$BS,53,0)</f>
        <v>#N/A</v>
      </c>
      <c r="Y210" s="17" t="e">
        <f>VLOOKUP($A210,'DATA PENGUKURAN GARDU'!$A:$BS,54,0)</f>
        <v>#N/A</v>
      </c>
      <c r="Z210" s="17" t="e">
        <f>VLOOKUP($A210,'DATA PENGUKURAN GARDU'!$A:$BS,55,0)</f>
        <v>#N/A</v>
      </c>
      <c r="AA210" s="20" t="e">
        <f>VLOOKUP($B210,'DATA PENGUKURAN GARDU'!$A:$BS,42,0)</f>
        <v>#N/A</v>
      </c>
      <c r="AB210" s="21" t="e">
        <f t="shared" si="117"/>
        <v>#N/A</v>
      </c>
      <c r="AC210" s="20" t="e">
        <f>VLOOKUP($B210,'DATA PENGUKURAN GARDU'!$A:$BS,44,0)</f>
        <v>#N/A</v>
      </c>
      <c r="AD210" s="21" t="e">
        <f t="shared" si="118"/>
        <v>#N/A</v>
      </c>
      <c r="AE210" s="20" t="e">
        <f>VLOOKUP($B210,'DATA PENGUKURAN GARDU'!$A:$BS,46,0)</f>
        <v>#N/A</v>
      </c>
      <c r="AF210" s="21" t="e">
        <f t="shared" si="119"/>
        <v>#N/A</v>
      </c>
      <c r="AG210" s="20" t="e">
        <f>VLOOKUP($B210,'DATA PENGUKURAN GARDU'!$A:$BS,46,0)</f>
        <v>#N/A</v>
      </c>
      <c r="AH210" s="20" t="e">
        <f>VLOOKUP($B210,'DATA PENGUKURAN GARDU'!$A:$BS,53,0)</f>
        <v>#N/A</v>
      </c>
      <c r="AI210" s="20" t="e">
        <f>VLOOKUP($B210,'DATA PENGUKURAN GARDU'!$A:$BS,54,0)</f>
        <v>#N/A</v>
      </c>
      <c r="AJ210" s="17" t="e">
        <f>VLOOKUP($C210,'DATA PENGUKURAN GARDU'!$A:$BS,42,0)</f>
        <v>#N/A</v>
      </c>
      <c r="AK210" s="23" t="e">
        <f t="shared" si="120"/>
        <v>#N/A</v>
      </c>
      <c r="AL210" s="17" t="e">
        <f>VLOOKUP($C210,'DATA PENGUKURAN GARDU'!$A:$BS,44,0)</f>
        <v>#N/A</v>
      </c>
      <c r="AM210" s="23" t="e">
        <f t="shared" si="121"/>
        <v>#N/A</v>
      </c>
      <c r="AN210" s="17" t="e">
        <f>VLOOKUP($C210,'DATA PENGUKURAN GARDU'!$A:$BS,46,0)</f>
        <v>#N/A</v>
      </c>
      <c r="AO210" s="23" t="e">
        <f t="shared" si="122"/>
        <v>#N/A</v>
      </c>
      <c r="AP210" s="17" t="e">
        <f>VLOOKUP($C210,'DATA PENGUKURAN GARDU'!$A:$BS,46,0)</f>
        <v>#N/A</v>
      </c>
      <c r="AQ210" s="17" t="e">
        <f>VLOOKUP($C210,'DATA PENGUKURAN GARDU'!$A:$BS,53,0)</f>
        <v>#N/A</v>
      </c>
      <c r="AR210" s="17" t="e">
        <f>VLOOKUP($C210,'DATA PENGUKURAN GARDU'!$A:$BS,54,0)</f>
        <v>#N/A</v>
      </c>
      <c r="AS210" s="20" t="e">
        <f>VLOOKUP($D210,'DATA PENGUKURAN GARDU'!$A:$BS,42,0)</f>
        <v>#N/A</v>
      </c>
      <c r="AT210" s="21" t="e">
        <f t="shared" si="123"/>
        <v>#N/A</v>
      </c>
      <c r="AU210" s="20" t="e">
        <f>VLOOKUP($D210,'DATA PENGUKURAN GARDU'!$A:$BS,44,0)</f>
        <v>#N/A</v>
      </c>
      <c r="AV210" s="21" t="e">
        <f t="shared" si="124"/>
        <v>#N/A</v>
      </c>
      <c r="AW210" s="20" t="e">
        <f>VLOOKUP($D210,'DATA PENGUKURAN GARDU'!$A:$BS,46,0)</f>
        <v>#N/A</v>
      </c>
      <c r="AX210" s="21" t="e">
        <f t="shared" si="125"/>
        <v>#N/A</v>
      </c>
      <c r="AY210" s="20" t="e">
        <f>VLOOKUP($D210,'DATA PENGUKURAN GARDU'!$A:$BS,46,0)</f>
        <v>#N/A</v>
      </c>
      <c r="AZ210" s="20" t="e">
        <f>VLOOKUP($D210,'DATA PENGUKURAN GARDU'!$A:$BS,53,0)</f>
        <v>#N/A</v>
      </c>
      <c r="BA210" s="20" t="e">
        <f>VLOOKUP($D210,'DATA PENGUKURAN GARDU'!$A:$BS,54,0)</f>
        <v>#N/A</v>
      </c>
      <c r="BB210" s="17" t="e">
        <f>VLOOKUP($E210,'DATA PENGUKURAN GARDU'!$A:$BS,42,0)</f>
        <v>#N/A</v>
      </c>
      <c r="BC210" s="23" t="e">
        <f t="shared" si="126"/>
        <v>#N/A</v>
      </c>
      <c r="BD210" s="17" t="e">
        <f>VLOOKUP($E210,'DATA PENGUKURAN GARDU'!$A:$BS,44,0)</f>
        <v>#N/A</v>
      </c>
      <c r="BE210" s="23" t="e">
        <f t="shared" si="127"/>
        <v>#N/A</v>
      </c>
      <c r="BF210" s="17" t="e">
        <f>VLOOKUP($E210,'DATA PENGUKURAN GARDU'!$A:$BS,46,0)</f>
        <v>#N/A</v>
      </c>
      <c r="BG210" s="23" t="e">
        <f t="shared" si="128"/>
        <v>#N/A</v>
      </c>
      <c r="BH210" s="17" t="e">
        <f>VLOOKUP($E210,'DATA PENGUKURAN GARDU'!$A:$BS,46,0)</f>
        <v>#N/A</v>
      </c>
      <c r="BI210" s="17" t="e">
        <f>VLOOKUP($E210,'DATA PENGUKURAN GARDU'!$A:$BS,53,0)</f>
        <v>#N/A</v>
      </c>
      <c r="BJ210" s="17" t="e">
        <f>VLOOKUP($E210,'DATA PENGUKURAN GARDU'!$A:$BS,54,0)</f>
        <v>#N/A</v>
      </c>
      <c r="BK210" s="20" t="e">
        <f t="shared" si="129"/>
        <v>#N/A</v>
      </c>
      <c r="BL210" s="20" t="e">
        <f t="shared" si="130"/>
        <v>#N/A</v>
      </c>
      <c r="BM210" s="20" t="e">
        <f t="shared" si="131"/>
        <v>#N/A</v>
      </c>
      <c r="BN210" s="25" t="e">
        <f t="shared" si="132"/>
        <v>#N/A</v>
      </c>
      <c r="BO210" s="26" t="str">
        <f t="shared" si="133"/>
        <v>0</v>
      </c>
      <c r="BP210" s="21" t="e">
        <f t="shared" si="134"/>
        <v>#VALUE!</v>
      </c>
      <c r="BQ210" s="20" t="e">
        <f t="shared" si="135"/>
        <v>#N/A</v>
      </c>
      <c r="BR210" s="20" t="e">
        <v>#N/A</v>
      </c>
      <c r="BS210" s="9" t="e">
        <v>#N/A</v>
      </c>
      <c r="BT210" s="2" t="e">
        <f t="shared" si="136"/>
        <v>#VALUE!</v>
      </c>
      <c r="BU210" s="2" t="e">
        <f t="shared" si="104"/>
        <v>#N/A</v>
      </c>
      <c r="BV210" s="2" t="e">
        <f t="shared" si="105"/>
        <v>#N/A</v>
      </c>
    </row>
    <row r="211" s="2" customFormat="1" ht="22.95" customHeight="1" spans="1:74">
      <c r="A211" s="9" t="str">
        <f t="shared" si="106"/>
        <v>KMO 6Induk</v>
      </c>
      <c r="B211" s="9" t="str">
        <f t="shared" si="107"/>
        <v>KMO 6jurusan 1</v>
      </c>
      <c r="C211" s="9" t="str">
        <f t="shared" si="108"/>
        <v>KMO 6jurusan 2</v>
      </c>
      <c r="D211" s="9" t="str">
        <f t="shared" si="109"/>
        <v>KMO 6jurusan 3</v>
      </c>
      <c r="E211" s="9" t="str">
        <f t="shared" si="110"/>
        <v>KMO 6jurusan 4</v>
      </c>
      <c r="F211" s="10" t="s">
        <v>177</v>
      </c>
      <c r="G211" s="10" t="s">
        <v>8</v>
      </c>
      <c r="H211" s="10" t="s">
        <v>288</v>
      </c>
      <c r="I211" s="10">
        <v>0.725179017</v>
      </c>
      <c r="J211" s="10">
        <v>124.3582763672</v>
      </c>
      <c r="K211" s="10" t="s">
        <v>7465</v>
      </c>
      <c r="L211" s="10" t="s">
        <v>7465</v>
      </c>
      <c r="M211" s="10" t="s">
        <v>7465</v>
      </c>
      <c r="N211" s="14">
        <f t="shared" si="111"/>
        <v>0</v>
      </c>
      <c r="O211" s="15" t="e">
        <f t="shared" si="112"/>
        <v>#VALUE!</v>
      </c>
      <c r="P211" s="15" t="e">
        <f t="shared" si="113"/>
        <v>#VALUE!</v>
      </c>
      <c r="Q211" s="17" t="e">
        <f>VLOOKUP($A211,'DATA PENGUKURAN GARDU'!$A:$BS,42,0)</f>
        <v>#N/A</v>
      </c>
      <c r="R211" s="18" t="e">
        <f t="shared" si="114"/>
        <v>#N/A</v>
      </c>
      <c r="S211" s="17" t="e">
        <f>VLOOKUP($A211,'DATA PENGUKURAN GARDU'!$A:$BS,44,0)</f>
        <v>#N/A</v>
      </c>
      <c r="T211" s="18" t="e">
        <f t="shared" si="115"/>
        <v>#N/A</v>
      </c>
      <c r="U211" s="17" t="e">
        <f>VLOOKUP($A211,'DATA PENGUKURAN GARDU'!$A:$BS,46,0)</f>
        <v>#N/A</v>
      </c>
      <c r="V211" s="18" t="e">
        <f t="shared" si="116"/>
        <v>#N/A</v>
      </c>
      <c r="W211" s="17" t="e">
        <f>VLOOKUP($A211,'DATA PENGUKURAN GARDU'!$A:$BS,48,0)</f>
        <v>#N/A</v>
      </c>
      <c r="X211" s="17" t="e">
        <f>VLOOKUP($A211,'DATA PENGUKURAN GARDU'!$A:$BS,53,0)</f>
        <v>#N/A</v>
      </c>
      <c r="Y211" s="17" t="e">
        <f>VLOOKUP($A211,'DATA PENGUKURAN GARDU'!$A:$BS,54,0)</f>
        <v>#N/A</v>
      </c>
      <c r="Z211" s="17" t="e">
        <f>VLOOKUP($A211,'DATA PENGUKURAN GARDU'!$A:$BS,55,0)</f>
        <v>#N/A</v>
      </c>
      <c r="AA211" s="20" t="e">
        <f>VLOOKUP($B211,'DATA PENGUKURAN GARDU'!$A:$BS,42,0)</f>
        <v>#N/A</v>
      </c>
      <c r="AB211" s="21" t="e">
        <f t="shared" si="117"/>
        <v>#N/A</v>
      </c>
      <c r="AC211" s="20" t="e">
        <f>VLOOKUP($B211,'DATA PENGUKURAN GARDU'!$A:$BS,44,0)</f>
        <v>#N/A</v>
      </c>
      <c r="AD211" s="21" t="e">
        <f t="shared" si="118"/>
        <v>#N/A</v>
      </c>
      <c r="AE211" s="20" t="e">
        <f>VLOOKUP($B211,'DATA PENGUKURAN GARDU'!$A:$BS,46,0)</f>
        <v>#N/A</v>
      </c>
      <c r="AF211" s="21" t="e">
        <f t="shared" si="119"/>
        <v>#N/A</v>
      </c>
      <c r="AG211" s="20" t="e">
        <f>VLOOKUP($B211,'DATA PENGUKURAN GARDU'!$A:$BS,46,0)</f>
        <v>#N/A</v>
      </c>
      <c r="AH211" s="20" t="e">
        <f>VLOOKUP($B211,'DATA PENGUKURAN GARDU'!$A:$BS,53,0)</f>
        <v>#N/A</v>
      </c>
      <c r="AI211" s="20" t="e">
        <f>VLOOKUP($B211,'DATA PENGUKURAN GARDU'!$A:$BS,54,0)</f>
        <v>#N/A</v>
      </c>
      <c r="AJ211" s="17" t="e">
        <f>VLOOKUP($C211,'DATA PENGUKURAN GARDU'!$A:$BS,42,0)</f>
        <v>#N/A</v>
      </c>
      <c r="AK211" s="23" t="e">
        <f t="shared" si="120"/>
        <v>#N/A</v>
      </c>
      <c r="AL211" s="17" t="e">
        <f>VLOOKUP($C211,'DATA PENGUKURAN GARDU'!$A:$BS,44,0)</f>
        <v>#N/A</v>
      </c>
      <c r="AM211" s="23" t="e">
        <f t="shared" si="121"/>
        <v>#N/A</v>
      </c>
      <c r="AN211" s="17" t="e">
        <f>VLOOKUP($C211,'DATA PENGUKURAN GARDU'!$A:$BS,46,0)</f>
        <v>#N/A</v>
      </c>
      <c r="AO211" s="23" t="e">
        <f t="shared" si="122"/>
        <v>#N/A</v>
      </c>
      <c r="AP211" s="17" t="e">
        <f>VLOOKUP($C211,'DATA PENGUKURAN GARDU'!$A:$BS,46,0)</f>
        <v>#N/A</v>
      </c>
      <c r="AQ211" s="17" t="e">
        <f>VLOOKUP($C211,'DATA PENGUKURAN GARDU'!$A:$BS,53,0)</f>
        <v>#N/A</v>
      </c>
      <c r="AR211" s="17" t="e">
        <f>VLOOKUP($C211,'DATA PENGUKURAN GARDU'!$A:$BS,54,0)</f>
        <v>#N/A</v>
      </c>
      <c r="AS211" s="20" t="e">
        <f>VLOOKUP($D211,'DATA PENGUKURAN GARDU'!$A:$BS,42,0)</f>
        <v>#N/A</v>
      </c>
      <c r="AT211" s="21" t="e">
        <f t="shared" si="123"/>
        <v>#N/A</v>
      </c>
      <c r="AU211" s="20" t="e">
        <f>VLOOKUP($D211,'DATA PENGUKURAN GARDU'!$A:$BS,44,0)</f>
        <v>#N/A</v>
      </c>
      <c r="AV211" s="21" t="e">
        <f t="shared" si="124"/>
        <v>#N/A</v>
      </c>
      <c r="AW211" s="20" t="e">
        <f>VLOOKUP($D211,'DATA PENGUKURAN GARDU'!$A:$BS,46,0)</f>
        <v>#N/A</v>
      </c>
      <c r="AX211" s="21" t="e">
        <f t="shared" si="125"/>
        <v>#N/A</v>
      </c>
      <c r="AY211" s="20" t="e">
        <f>VLOOKUP($D211,'DATA PENGUKURAN GARDU'!$A:$BS,46,0)</f>
        <v>#N/A</v>
      </c>
      <c r="AZ211" s="20" t="e">
        <f>VLOOKUP($D211,'DATA PENGUKURAN GARDU'!$A:$BS,53,0)</f>
        <v>#N/A</v>
      </c>
      <c r="BA211" s="20" t="e">
        <f>VLOOKUP($D211,'DATA PENGUKURAN GARDU'!$A:$BS,54,0)</f>
        <v>#N/A</v>
      </c>
      <c r="BB211" s="17" t="e">
        <f>VLOOKUP($E211,'DATA PENGUKURAN GARDU'!$A:$BS,42,0)</f>
        <v>#N/A</v>
      </c>
      <c r="BC211" s="23" t="e">
        <f t="shared" si="126"/>
        <v>#N/A</v>
      </c>
      <c r="BD211" s="17" t="e">
        <f>VLOOKUP($E211,'DATA PENGUKURAN GARDU'!$A:$BS,44,0)</f>
        <v>#N/A</v>
      </c>
      <c r="BE211" s="23" t="e">
        <f t="shared" si="127"/>
        <v>#N/A</v>
      </c>
      <c r="BF211" s="17" t="e">
        <f>VLOOKUP($E211,'DATA PENGUKURAN GARDU'!$A:$BS,46,0)</f>
        <v>#N/A</v>
      </c>
      <c r="BG211" s="23" t="e">
        <f t="shared" si="128"/>
        <v>#N/A</v>
      </c>
      <c r="BH211" s="17" t="e">
        <f>VLOOKUP($E211,'DATA PENGUKURAN GARDU'!$A:$BS,46,0)</f>
        <v>#N/A</v>
      </c>
      <c r="BI211" s="17" t="e">
        <f>VLOOKUP($E211,'DATA PENGUKURAN GARDU'!$A:$BS,53,0)</f>
        <v>#N/A</v>
      </c>
      <c r="BJ211" s="17" t="e">
        <f>VLOOKUP($E211,'DATA PENGUKURAN GARDU'!$A:$BS,54,0)</f>
        <v>#N/A</v>
      </c>
      <c r="BK211" s="20" t="e">
        <f t="shared" si="129"/>
        <v>#N/A</v>
      </c>
      <c r="BL211" s="20" t="e">
        <f t="shared" si="130"/>
        <v>#N/A</v>
      </c>
      <c r="BM211" s="20" t="e">
        <f t="shared" si="131"/>
        <v>#N/A</v>
      </c>
      <c r="BN211" s="25" t="e">
        <f t="shared" si="132"/>
        <v>#N/A</v>
      </c>
      <c r="BO211" s="26" t="str">
        <f t="shared" si="133"/>
        <v>0</v>
      </c>
      <c r="BP211" s="21" t="e">
        <f t="shared" si="134"/>
        <v>#VALUE!</v>
      </c>
      <c r="BQ211" s="20" t="e">
        <f t="shared" si="135"/>
        <v>#N/A</v>
      </c>
      <c r="BR211" s="20" t="e">
        <v>#N/A</v>
      </c>
      <c r="BS211" s="9" t="e">
        <v>#N/A</v>
      </c>
      <c r="BT211" s="2" t="e">
        <f t="shared" si="136"/>
        <v>#VALUE!</v>
      </c>
      <c r="BU211" s="2" t="e">
        <f t="shared" si="104"/>
        <v>#N/A</v>
      </c>
      <c r="BV211" s="2" t="e">
        <f t="shared" si="105"/>
        <v>#N/A</v>
      </c>
    </row>
    <row r="212" s="2" customFormat="1" ht="22.95" customHeight="1" spans="1:74">
      <c r="A212" s="9" t="str">
        <f t="shared" si="106"/>
        <v>KMO 8Induk</v>
      </c>
      <c r="B212" s="9" t="str">
        <f t="shared" si="107"/>
        <v>KMO 8jurusan 1</v>
      </c>
      <c r="C212" s="9" t="str">
        <f t="shared" si="108"/>
        <v>KMO 8jurusan 2</v>
      </c>
      <c r="D212" s="9" t="str">
        <f t="shared" si="109"/>
        <v>KMO 8jurusan 3</v>
      </c>
      <c r="E212" s="9" t="str">
        <f t="shared" si="110"/>
        <v>KMO 8jurusan 4</v>
      </c>
      <c r="F212" s="10" t="s">
        <v>177</v>
      </c>
      <c r="G212" s="10" t="s">
        <v>8</v>
      </c>
      <c r="H212" s="10" t="s">
        <v>289</v>
      </c>
      <c r="I212" s="10">
        <v>0.723276019</v>
      </c>
      <c r="J212" s="10">
        <v>124.3602294922</v>
      </c>
      <c r="K212" s="10" t="s">
        <v>7465</v>
      </c>
      <c r="L212" s="10" t="s">
        <v>7465</v>
      </c>
      <c r="M212" s="10" t="s">
        <v>7465</v>
      </c>
      <c r="N212" s="14">
        <f t="shared" si="111"/>
        <v>0</v>
      </c>
      <c r="O212" s="15" t="e">
        <f t="shared" si="112"/>
        <v>#VALUE!</v>
      </c>
      <c r="P212" s="15" t="e">
        <f t="shared" si="113"/>
        <v>#VALUE!</v>
      </c>
      <c r="Q212" s="17" t="e">
        <f>VLOOKUP($A212,'DATA PENGUKURAN GARDU'!$A:$BS,42,0)</f>
        <v>#N/A</v>
      </c>
      <c r="R212" s="18" t="e">
        <f t="shared" si="114"/>
        <v>#N/A</v>
      </c>
      <c r="S212" s="17" t="e">
        <f>VLOOKUP($A212,'DATA PENGUKURAN GARDU'!$A:$BS,44,0)</f>
        <v>#N/A</v>
      </c>
      <c r="T212" s="18" t="e">
        <f t="shared" si="115"/>
        <v>#N/A</v>
      </c>
      <c r="U212" s="17" t="e">
        <f>VLOOKUP($A212,'DATA PENGUKURAN GARDU'!$A:$BS,46,0)</f>
        <v>#N/A</v>
      </c>
      <c r="V212" s="18" t="e">
        <f t="shared" si="116"/>
        <v>#N/A</v>
      </c>
      <c r="W212" s="17" t="e">
        <f>VLOOKUP($A212,'DATA PENGUKURAN GARDU'!$A:$BS,48,0)</f>
        <v>#N/A</v>
      </c>
      <c r="X212" s="17" t="e">
        <f>VLOOKUP($A212,'DATA PENGUKURAN GARDU'!$A:$BS,53,0)</f>
        <v>#N/A</v>
      </c>
      <c r="Y212" s="17" t="e">
        <f>VLOOKUP($A212,'DATA PENGUKURAN GARDU'!$A:$BS,54,0)</f>
        <v>#N/A</v>
      </c>
      <c r="Z212" s="17" t="e">
        <f>VLOOKUP($A212,'DATA PENGUKURAN GARDU'!$A:$BS,55,0)</f>
        <v>#N/A</v>
      </c>
      <c r="AA212" s="20" t="e">
        <f>VLOOKUP($B212,'DATA PENGUKURAN GARDU'!$A:$BS,42,0)</f>
        <v>#N/A</v>
      </c>
      <c r="AB212" s="21" t="e">
        <f t="shared" si="117"/>
        <v>#N/A</v>
      </c>
      <c r="AC212" s="20" t="e">
        <f>VLOOKUP($B212,'DATA PENGUKURAN GARDU'!$A:$BS,44,0)</f>
        <v>#N/A</v>
      </c>
      <c r="AD212" s="21" t="e">
        <f t="shared" si="118"/>
        <v>#N/A</v>
      </c>
      <c r="AE212" s="20" t="e">
        <f>VLOOKUP($B212,'DATA PENGUKURAN GARDU'!$A:$BS,46,0)</f>
        <v>#N/A</v>
      </c>
      <c r="AF212" s="21" t="e">
        <f t="shared" si="119"/>
        <v>#N/A</v>
      </c>
      <c r="AG212" s="20" t="e">
        <f>VLOOKUP($B212,'DATA PENGUKURAN GARDU'!$A:$BS,46,0)</f>
        <v>#N/A</v>
      </c>
      <c r="AH212" s="20" t="e">
        <f>VLOOKUP($B212,'DATA PENGUKURAN GARDU'!$A:$BS,53,0)</f>
        <v>#N/A</v>
      </c>
      <c r="AI212" s="20" t="e">
        <f>VLOOKUP($B212,'DATA PENGUKURAN GARDU'!$A:$BS,54,0)</f>
        <v>#N/A</v>
      </c>
      <c r="AJ212" s="17" t="e">
        <f>VLOOKUP($C212,'DATA PENGUKURAN GARDU'!$A:$BS,42,0)</f>
        <v>#N/A</v>
      </c>
      <c r="AK212" s="23" t="e">
        <f t="shared" si="120"/>
        <v>#N/A</v>
      </c>
      <c r="AL212" s="17" t="e">
        <f>VLOOKUP($C212,'DATA PENGUKURAN GARDU'!$A:$BS,44,0)</f>
        <v>#N/A</v>
      </c>
      <c r="AM212" s="23" t="e">
        <f t="shared" si="121"/>
        <v>#N/A</v>
      </c>
      <c r="AN212" s="17" t="e">
        <f>VLOOKUP($C212,'DATA PENGUKURAN GARDU'!$A:$BS,46,0)</f>
        <v>#N/A</v>
      </c>
      <c r="AO212" s="23" t="e">
        <f t="shared" si="122"/>
        <v>#N/A</v>
      </c>
      <c r="AP212" s="17" t="e">
        <f>VLOOKUP($C212,'DATA PENGUKURAN GARDU'!$A:$BS,46,0)</f>
        <v>#N/A</v>
      </c>
      <c r="AQ212" s="17" t="e">
        <f>VLOOKUP($C212,'DATA PENGUKURAN GARDU'!$A:$BS,53,0)</f>
        <v>#N/A</v>
      </c>
      <c r="AR212" s="17" t="e">
        <f>VLOOKUP($C212,'DATA PENGUKURAN GARDU'!$A:$BS,54,0)</f>
        <v>#N/A</v>
      </c>
      <c r="AS212" s="20" t="e">
        <f>VLOOKUP($D212,'DATA PENGUKURAN GARDU'!$A:$BS,42,0)</f>
        <v>#N/A</v>
      </c>
      <c r="AT212" s="21" t="e">
        <f t="shared" si="123"/>
        <v>#N/A</v>
      </c>
      <c r="AU212" s="20" t="e">
        <f>VLOOKUP($D212,'DATA PENGUKURAN GARDU'!$A:$BS,44,0)</f>
        <v>#N/A</v>
      </c>
      <c r="AV212" s="21" t="e">
        <f t="shared" si="124"/>
        <v>#N/A</v>
      </c>
      <c r="AW212" s="20" t="e">
        <f>VLOOKUP($D212,'DATA PENGUKURAN GARDU'!$A:$BS,46,0)</f>
        <v>#N/A</v>
      </c>
      <c r="AX212" s="21" t="e">
        <f t="shared" si="125"/>
        <v>#N/A</v>
      </c>
      <c r="AY212" s="20" t="e">
        <f>VLOOKUP($D212,'DATA PENGUKURAN GARDU'!$A:$BS,46,0)</f>
        <v>#N/A</v>
      </c>
      <c r="AZ212" s="20" t="e">
        <f>VLOOKUP($D212,'DATA PENGUKURAN GARDU'!$A:$BS,53,0)</f>
        <v>#N/A</v>
      </c>
      <c r="BA212" s="20" t="e">
        <f>VLOOKUP($D212,'DATA PENGUKURAN GARDU'!$A:$BS,54,0)</f>
        <v>#N/A</v>
      </c>
      <c r="BB212" s="17" t="e">
        <f>VLOOKUP($E212,'DATA PENGUKURAN GARDU'!$A:$BS,42,0)</f>
        <v>#N/A</v>
      </c>
      <c r="BC212" s="23" t="e">
        <f t="shared" si="126"/>
        <v>#N/A</v>
      </c>
      <c r="BD212" s="17" t="e">
        <f>VLOOKUP($E212,'DATA PENGUKURAN GARDU'!$A:$BS,44,0)</f>
        <v>#N/A</v>
      </c>
      <c r="BE212" s="23" t="e">
        <f t="shared" si="127"/>
        <v>#N/A</v>
      </c>
      <c r="BF212" s="17" t="e">
        <f>VLOOKUP($E212,'DATA PENGUKURAN GARDU'!$A:$BS,46,0)</f>
        <v>#N/A</v>
      </c>
      <c r="BG212" s="23" t="e">
        <f t="shared" si="128"/>
        <v>#N/A</v>
      </c>
      <c r="BH212" s="17" t="e">
        <f>VLOOKUP($E212,'DATA PENGUKURAN GARDU'!$A:$BS,46,0)</f>
        <v>#N/A</v>
      </c>
      <c r="BI212" s="17" t="e">
        <f>VLOOKUP($E212,'DATA PENGUKURAN GARDU'!$A:$BS,53,0)</f>
        <v>#N/A</v>
      </c>
      <c r="BJ212" s="17" t="e">
        <f>VLOOKUP($E212,'DATA PENGUKURAN GARDU'!$A:$BS,54,0)</f>
        <v>#N/A</v>
      </c>
      <c r="BK212" s="20" t="e">
        <f t="shared" si="129"/>
        <v>#N/A</v>
      </c>
      <c r="BL212" s="20" t="e">
        <f t="shared" si="130"/>
        <v>#N/A</v>
      </c>
      <c r="BM212" s="20" t="e">
        <f t="shared" si="131"/>
        <v>#N/A</v>
      </c>
      <c r="BN212" s="25" t="e">
        <f t="shared" si="132"/>
        <v>#N/A</v>
      </c>
      <c r="BO212" s="26" t="str">
        <f t="shared" si="133"/>
        <v>0</v>
      </c>
      <c r="BP212" s="21" t="e">
        <f t="shared" si="134"/>
        <v>#VALUE!</v>
      </c>
      <c r="BQ212" s="20" t="e">
        <f t="shared" si="135"/>
        <v>#N/A</v>
      </c>
      <c r="BR212" s="20" t="e">
        <v>#N/A</v>
      </c>
      <c r="BS212" s="9" t="e">
        <v>#N/A</v>
      </c>
      <c r="BT212" s="2" t="e">
        <f t="shared" si="136"/>
        <v>#VALUE!</v>
      </c>
      <c r="BU212" s="2" t="e">
        <f t="shared" si="104"/>
        <v>#N/A</v>
      </c>
      <c r="BV212" s="2" t="e">
        <f t="shared" si="105"/>
        <v>#N/A</v>
      </c>
    </row>
    <row r="213" s="2" customFormat="1" ht="22.95" customHeight="1" spans="1:74">
      <c r="A213" s="9" t="str">
        <f t="shared" si="106"/>
        <v>KMO 58Induk</v>
      </c>
      <c r="B213" s="9" t="str">
        <f t="shared" si="107"/>
        <v>KMO 58jurusan 1</v>
      </c>
      <c r="C213" s="9" t="str">
        <f t="shared" si="108"/>
        <v>KMO 58jurusan 2</v>
      </c>
      <c r="D213" s="9" t="str">
        <f t="shared" si="109"/>
        <v>KMO 58jurusan 3</v>
      </c>
      <c r="E213" s="9" t="str">
        <f t="shared" si="110"/>
        <v>KMO 58jurusan 4</v>
      </c>
      <c r="F213" s="10" t="s">
        <v>33</v>
      </c>
      <c r="G213" s="10" t="s">
        <v>8</v>
      </c>
      <c r="H213" s="10" t="s">
        <v>290</v>
      </c>
      <c r="I213" s="10">
        <v>0.59910202</v>
      </c>
      <c r="J213" s="10">
        <v>124.5205154419</v>
      </c>
      <c r="K213" s="10" t="s">
        <v>7465</v>
      </c>
      <c r="L213" s="10" t="s">
        <v>7465</v>
      </c>
      <c r="M213" s="10" t="s">
        <v>7465</v>
      </c>
      <c r="N213" s="14">
        <f t="shared" si="111"/>
        <v>0</v>
      </c>
      <c r="O213" s="15" t="e">
        <f t="shared" si="112"/>
        <v>#VALUE!</v>
      </c>
      <c r="P213" s="15" t="e">
        <f t="shared" si="113"/>
        <v>#VALUE!</v>
      </c>
      <c r="Q213" s="17" t="e">
        <f>VLOOKUP($A213,'DATA PENGUKURAN GARDU'!$A:$BS,42,0)</f>
        <v>#N/A</v>
      </c>
      <c r="R213" s="18" t="e">
        <f t="shared" si="114"/>
        <v>#N/A</v>
      </c>
      <c r="S213" s="17" t="e">
        <f>VLOOKUP($A213,'DATA PENGUKURAN GARDU'!$A:$BS,44,0)</f>
        <v>#N/A</v>
      </c>
      <c r="T213" s="18" t="e">
        <f t="shared" si="115"/>
        <v>#N/A</v>
      </c>
      <c r="U213" s="17" t="e">
        <f>VLOOKUP($A213,'DATA PENGUKURAN GARDU'!$A:$BS,46,0)</f>
        <v>#N/A</v>
      </c>
      <c r="V213" s="18" t="e">
        <f t="shared" si="116"/>
        <v>#N/A</v>
      </c>
      <c r="W213" s="17" t="e">
        <f>VLOOKUP($A213,'DATA PENGUKURAN GARDU'!$A:$BS,48,0)</f>
        <v>#N/A</v>
      </c>
      <c r="X213" s="17" t="e">
        <f>VLOOKUP($A213,'DATA PENGUKURAN GARDU'!$A:$BS,53,0)</f>
        <v>#N/A</v>
      </c>
      <c r="Y213" s="17" t="e">
        <f>VLOOKUP($A213,'DATA PENGUKURAN GARDU'!$A:$BS,54,0)</f>
        <v>#N/A</v>
      </c>
      <c r="Z213" s="17" t="e">
        <f>VLOOKUP($A213,'DATA PENGUKURAN GARDU'!$A:$BS,55,0)</f>
        <v>#N/A</v>
      </c>
      <c r="AA213" s="20" t="e">
        <f>VLOOKUP($B213,'DATA PENGUKURAN GARDU'!$A:$BS,42,0)</f>
        <v>#N/A</v>
      </c>
      <c r="AB213" s="21" t="e">
        <f t="shared" si="117"/>
        <v>#N/A</v>
      </c>
      <c r="AC213" s="20" t="e">
        <f>VLOOKUP($B213,'DATA PENGUKURAN GARDU'!$A:$BS,44,0)</f>
        <v>#N/A</v>
      </c>
      <c r="AD213" s="21" t="e">
        <f t="shared" si="118"/>
        <v>#N/A</v>
      </c>
      <c r="AE213" s="20" t="e">
        <f>VLOOKUP($B213,'DATA PENGUKURAN GARDU'!$A:$BS,46,0)</f>
        <v>#N/A</v>
      </c>
      <c r="AF213" s="21" t="e">
        <f t="shared" si="119"/>
        <v>#N/A</v>
      </c>
      <c r="AG213" s="20" t="e">
        <f>VLOOKUP($B213,'DATA PENGUKURAN GARDU'!$A:$BS,46,0)</f>
        <v>#N/A</v>
      </c>
      <c r="AH213" s="20" t="e">
        <f>VLOOKUP($B213,'DATA PENGUKURAN GARDU'!$A:$BS,53,0)</f>
        <v>#N/A</v>
      </c>
      <c r="AI213" s="20" t="e">
        <f>VLOOKUP($B213,'DATA PENGUKURAN GARDU'!$A:$BS,54,0)</f>
        <v>#N/A</v>
      </c>
      <c r="AJ213" s="17" t="e">
        <f>VLOOKUP($C213,'DATA PENGUKURAN GARDU'!$A:$BS,42,0)</f>
        <v>#N/A</v>
      </c>
      <c r="AK213" s="23" t="e">
        <f t="shared" si="120"/>
        <v>#N/A</v>
      </c>
      <c r="AL213" s="17" t="e">
        <f>VLOOKUP($C213,'DATA PENGUKURAN GARDU'!$A:$BS,44,0)</f>
        <v>#N/A</v>
      </c>
      <c r="AM213" s="23" t="e">
        <f t="shared" si="121"/>
        <v>#N/A</v>
      </c>
      <c r="AN213" s="17" t="e">
        <f>VLOOKUP($C213,'DATA PENGUKURAN GARDU'!$A:$BS,46,0)</f>
        <v>#N/A</v>
      </c>
      <c r="AO213" s="23" t="e">
        <f t="shared" si="122"/>
        <v>#N/A</v>
      </c>
      <c r="AP213" s="17" t="e">
        <f>VLOOKUP($C213,'DATA PENGUKURAN GARDU'!$A:$BS,46,0)</f>
        <v>#N/A</v>
      </c>
      <c r="AQ213" s="17" t="e">
        <f>VLOOKUP($C213,'DATA PENGUKURAN GARDU'!$A:$BS,53,0)</f>
        <v>#N/A</v>
      </c>
      <c r="AR213" s="17" t="e">
        <f>VLOOKUP($C213,'DATA PENGUKURAN GARDU'!$A:$BS,54,0)</f>
        <v>#N/A</v>
      </c>
      <c r="AS213" s="20" t="e">
        <f>VLOOKUP($D213,'DATA PENGUKURAN GARDU'!$A:$BS,42,0)</f>
        <v>#N/A</v>
      </c>
      <c r="AT213" s="21" t="e">
        <f t="shared" si="123"/>
        <v>#N/A</v>
      </c>
      <c r="AU213" s="20" t="e">
        <f>VLOOKUP($D213,'DATA PENGUKURAN GARDU'!$A:$BS,44,0)</f>
        <v>#N/A</v>
      </c>
      <c r="AV213" s="21" t="e">
        <f t="shared" si="124"/>
        <v>#N/A</v>
      </c>
      <c r="AW213" s="20" t="e">
        <f>VLOOKUP($D213,'DATA PENGUKURAN GARDU'!$A:$BS,46,0)</f>
        <v>#N/A</v>
      </c>
      <c r="AX213" s="21" t="e">
        <f t="shared" si="125"/>
        <v>#N/A</v>
      </c>
      <c r="AY213" s="20" t="e">
        <f>VLOOKUP($D213,'DATA PENGUKURAN GARDU'!$A:$BS,46,0)</f>
        <v>#N/A</v>
      </c>
      <c r="AZ213" s="20" t="e">
        <f>VLOOKUP($D213,'DATA PENGUKURAN GARDU'!$A:$BS,53,0)</f>
        <v>#N/A</v>
      </c>
      <c r="BA213" s="20" t="e">
        <f>VLOOKUP($D213,'DATA PENGUKURAN GARDU'!$A:$BS,54,0)</f>
        <v>#N/A</v>
      </c>
      <c r="BB213" s="17" t="e">
        <f>VLOOKUP($E213,'DATA PENGUKURAN GARDU'!$A:$BS,42,0)</f>
        <v>#N/A</v>
      </c>
      <c r="BC213" s="23" t="e">
        <f t="shared" si="126"/>
        <v>#N/A</v>
      </c>
      <c r="BD213" s="17" t="e">
        <f>VLOOKUP($E213,'DATA PENGUKURAN GARDU'!$A:$BS,44,0)</f>
        <v>#N/A</v>
      </c>
      <c r="BE213" s="23" t="e">
        <f t="shared" si="127"/>
        <v>#N/A</v>
      </c>
      <c r="BF213" s="17" t="e">
        <f>VLOOKUP($E213,'DATA PENGUKURAN GARDU'!$A:$BS,46,0)</f>
        <v>#N/A</v>
      </c>
      <c r="BG213" s="23" t="e">
        <f t="shared" si="128"/>
        <v>#N/A</v>
      </c>
      <c r="BH213" s="17" t="e">
        <f>VLOOKUP($E213,'DATA PENGUKURAN GARDU'!$A:$BS,46,0)</f>
        <v>#N/A</v>
      </c>
      <c r="BI213" s="17" t="e">
        <f>VLOOKUP($E213,'DATA PENGUKURAN GARDU'!$A:$BS,53,0)</f>
        <v>#N/A</v>
      </c>
      <c r="BJ213" s="17" t="e">
        <f>VLOOKUP($E213,'DATA PENGUKURAN GARDU'!$A:$BS,54,0)</f>
        <v>#N/A</v>
      </c>
      <c r="BK213" s="20" t="e">
        <f t="shared" si="129"/>
        <v>#N/A</v>
      </c>
      <c r="BL213" s="20" t="e">
        <f t="shared" si="130"/>
        <v>#N/A</v>
      </c>
      <c r="BM213" s="20" t="e">
        <f t="shared" si="131"/>
        <v>#N/A</v>
      </c>
      <c r="BN213" s="25" t="e">
        <f t="shared" si="132"/>
        <v>#N/A</v>
      </c>
      <c r="BO213" s="26" t="str">
        <f t="shared" si="133"/>
        <v>0</v>
      </c>
      <c r="BP213" s="21" t="e">
        <f t="shared" si="134"/>
        <v>#VALUE!</v>
      </c>
      <c r="BQ213" s="20" t="e">
        <f t="shared" si="135"/>
        <v>#N/A</v>
      </c>
      <c r="BR213" s="20" t="e">
        <v>#N/A</v>
      </c>
      <c r="BS213" s="9" t="e">
        <v>#N/A</v>
      </c>
      <c r="BT213" s="2" t="e">
        <f t="shared" si="136"/>
        <v>#VALUE!</v>
      </c>
      <c r="BU213" s="2" t="e">
        <f t="shared" si="104"/>
        <v>#N/A</v>
      </c>
      <c r="BV213" s="2" t="e">
        <f t="shared" si="105"/>
        <v>#N/A</v>
      </c>
    </row>
    <row r="214" s="2" customFormat="1" ht="22.95" customHeight="1" spans="1:74">
      <c r="A214" s="9" t="str">
        <f t="shared" si="106"/>
        <v>KMO 60Induk</v>
      </c>
      <c r="B214" s="9" t="str">
        <f t="shared" si="107"/>
        <v>KMO 60jurusan 1</v>
      </c>
      <c r="C214" s="9" t="str">
        <f t="shared" si="108"/>
        <v>KMO 60jurusan 2</v>
      </c>
      <c r="D214" s="9" t="str">
        <f t="shared" si="109"/>
        <v>KMO 60jurusan 3</v>
      </c>
      <c r="E214" s="9" t="str">
        <f t="shared" si="110"/>
        <v>KMO 60jurusan 4</v>
      </c>
      <c r="F214" s="10" t="s">
        <v>33</v>
      </c>
      <c r="G214" s="10" t="s">
        <v>8</v>
      </c>
      <c r="H214" s="10" t="s">
        <v>291</v>
      </c>
      <c r="I214" s="10">
        <v>0.594347</v>
      </c>
      <c r="J214" s="10">
        <v>124.5231628418</v>
      </c>
      <c r="K214" s="10" t="s">
        <v>7465</v>
      </c>
      <c r="L214" s="10" t="s">
        <v>7465</v>
      </c>
      <c r="M214" s="10" t="s">
        <v>7465</v>
      </c>
      <c r="N214" s="14">
        <f t="shared" si="111"/>
        <v>0</v>
      </c>
      <c r="O214" s="15" t="e">
        <f t="shared" si="112"/>
        <v>#VALUE!</v>
      </c>
      <c r="P214" s="15" t="e">
        <f t="shared" si="113"/>
        <v>#VALUE!</v>
      </c>
      <c r="Q214" s="17" t="e">
        <f>VLOOKUP($A214,'DATA PENGUKURAN GARDU'!$A:$BS,42,0)</f>
        <v>#N/A</v>
      </c>
      <c r="R214" s="18" t="e">
        <f t="shared" si="114"/>
        <v>#N/A</v>
      </c>
      <c r="S214" s="17" t="e">
        <f>VLOOKUP($A214,'DATA PENGUKURAN GARDU'!$A:$BS,44,0)</f>
        <v>#N/A</v>
      </c>
      <c r="T214" s="18" t="e">
        <f t="shared" si="115"/>
        <v>#N/A</v>
      </c>
      <c r="U214" s="17" t="e">
        <f>VLOOKUP($A214,'DATA PENGUKURAN GARDU'!$A:$BS,46,0)</f>
        <v>#N/A</v>
      </c>
      <c r="V214" s="18" t="e">
        <f t="shared" si="116"/>
        <v>#N/A</v>
      </c>
      <c r="W214" s="17" t="e">
        <f>VLOOKUP($A214,'DATA PENGUKURAN GARDU'!$A:$BS,48,0)</f>
        <v>#N/A</v>
      </c>
      <c r="X214" s="17" t="e">
        <f>VLOOKUP($A214,'DATA PENGUKURAN GARDU'!$A:$BS,53,0)</f>
        <v>#N/A</v>
      </c>
      <c r="Y214" s="17" t="e">
        <f>VLOOKUP($A214,'DATA PENGUKURAN GARDU'!$A:$BS,54,0)</f>
        <v>#N/A</v>
      </c>
      <c r="Z214" s="17" t="e">
        <f>VLOOKUP($A214,'DATA PENGUKURAN GARDU'!$A:$BS,55,0)</f>
        <v>#N/A</v>
      </c>
      <c r="AA214" s="20" t="e">
        <f>VLOOKUP($B214,'DATA PENGUKURAN GARDU'!$A:$BS,42,0)</f>
        <v>#N/A</v>
      </c>
      <c r="AB214" s="21" t="e">
        <f t="shared" si="117"/>
        <v>#N/A</v>
      </c>
      <c r="AC214" s="20" t="e">
        <f>VLOOKUP($B214,'DATA PENGUKURAN GARDU'!$A:$BS,44,0)</f>
        <v>#N/A</v>
      </c>
      <c r="AD214" s="21" t="e">
        <f t="shared" si="118"/>
        <v>#N/A</v>
      </c>
      <c r="AE214" s="20" t="e">
        <f>VLOOKUP($B214,'DATA PENGUKURAN GARDU'!$A:$BS,46,0)</f>
        <v>#N/A</v>
      </c>
      <c r="AF214" s="21" t="e">
        <f t="shared" si="119"/>
        <v>#N/A</v>
      </c>
      <c r="AG214" s="20" t="e">
        <f>VLOOKUP($B214,'DATA PENGUKURAN GARDU'!$A:$BS,46,0)</f>
        <v>#N/A</v>
      </c>
      <c r="AH214" s="20" t="e">
        <f>VLOOKUP($B214,'DATA PENGUKURAN GARDU'!$A:$BS,53,0)</f>
        <v>#N/A</v>
      </c>
      <c r="AI214" s="20" t="e">
        <f>VLOOKUP($B214,'DATA PENGUKURAN GARDU'!$A:$BS,54,0)</f>
        <v>#N/A</v>
      </c>
      <c r="AJ214" s="17" t="e">
        <f>VLOOKUP($C214,'DATA PENGUKURAN GARDU'!$A:$BS,42,0)</f>
        <v>#N/A</v>
      </c>
      <c r="AK214" s="23" t="e">
        <f t="shared" si="120"/>
        <v>#N/A</v>
      </c>
      <c r="AL214" s="17" t="e">
        <f>VLOOKUP($C214,'DATA PENGUKURAN GARDU'!$A:$BS,44,0)</f>
        <v>#N/A</v>
      </c>
      <c r="AM214" s="23" t="e">
        <f t="shared" si="121"/>
        <v>#N/A</v>
      </c>
      <c r="AN214" s="17" t="e">
        <f>VLOOKUP($C214,'DATA PENGUKURAN GARDU'!$A:$BS,46,0)</f>
        <v>#N/A</v>
      </c>
      <c r="AO214" s="23" t="e">
        <f t="shared" si="122"/>
        <v>#N/A</v>
      </c>
      <c r="AP214" s="17" t="e">
        <f>VLOOKUP($C214,'DATA PENGUKURAN GARDU'!$A:$BS,46,0)</f>
        <v>#N/A</v>
      </c>
      <c r="AQ214" s="17" t="e">
        <f>VLOOKUP($C214,'DATA PENGUKURAN GARDU'!$A:$BS,53,0)</f>
        <v>#N/A</v>
      </c>
      <c r="AR214" s="17" t="e">
        <f>VLOOKUP($C214,'DATA PENGUKURAN GARDU'!$A:$BS,54,0)</f>
        <v>#N/A</v>
      </c>
      <c r="AS214" s="20" t="e">
        <f>VLOOKUP($D214,'DATA PENGUKURAN GARDU'!$A:$BS,42,0)</f>
        <v>#N/A</v>
      </c>
      <c r="AT214" s="21" t="e">
        <f t="shared" si="123"/>
        <v>#N/A</v>
      </c>
      <c r="AU214" s="20" t="e">
        <f>VLOOKUP($D214,'DATA PENGUKURAN GARDU'!$A:$BS,44,0)</f>
        <v>#N/A</v>
      </c>
      <c r="AV214" s="21" t="e">
        <f t="shared" si="124"/>
        <v>#N/A</v>
      </c>
      <c r="AW214" s="20" t="e">
        <f>VLOOKUP($D214,'DATA PENGUKURAN GARDU'!$A:$BS,46,0)</f>
        <v>#N/A</v>
      </c>
      <c r="AX214" s="21" t="e">
        <f t="shared" si="125"/>
        <v>#N/A</v>
      </c>
      <c r="AY214" s="20" t="e">
        <f>VLOOKUP($D214,'DATA PENGUKURAN GARDU'!$A:$BS,46,0)</f>
        <v>#N/A</v>
      </c>
      <c r="AZ214" s="20" t="e">
        <f>VLOOKUP($D214,'DATA PENGUKURAN GARDU'!$A:$BS,53,0)</f>
        <v>#N/A</v>
      </c>
      <c r="BA214" s="20" t="e">
        <f>VLOOKUP($D214,'DATA PENGUKURAN GARDU'!$A:$BS,54,0)</f>
        <v>#N/A</v>
      </c>
      <c r="BB214" s="17" t="e">
        <f>VLOOKUP($E214,'DATA PENGUKURAN GARDU'!$A:$BS,42,0)</f>
        <v>#N/A</v>
      </c>
      <c r="BC214" s="23" t="e">
        <f t="shared" si="126"/>
        <v>#N/A</v>
      </c>
      <c r="BD214" s="17" t="e">
        <f>VLOOKUP($E214,'DATA PENGUKURAN GARDU'!$A:$BS,44,0)</f>
        <v>#N/A</v>
      </c>
      <c r="BE214" s="23" t="e">
        <f t="shared" si="127"/>
        <v>#N/A</v>
      </c>
      <c r="BF214" s="17" t="e">
        <f>VLOOKUP($E214,'DATA PENGUKURAN GARDU'!$A:$BS,46,0)</f>
        <v>#N/A</v>
      </c>
      <c r="BG214" s="23" t="e">
        <f t="shared" si="128"/>
        <v>#N/A</v>
      </c>
      <c r="BH214" s="17" t="e">
        <f>VLOOKUP($E214,'DATA PENGUKURAN GARDU'!$A:$BS,46,0)</f>
        <v>#N/A</v>
      </c>
      <c r="BI214" s="17" t="e">
        <f>VLOOKUP($E214,'DATA PENGUKURAN GARDU'!$A:$BS,53,0)</f>
        <v>#N/A</v>
      </c>
      <c r="BJ214" s="17" t="e">
        <f>VLOOKUP($E214,'DATA PENGUKURAN GARDU'!$A:$BS,54,0)</f>
        <v>#N/A</v>
      </c>
      <c r="BK214" s="20" t="e">
        <f t="shared" si="129"/>
        <v>#N/A</v>
      </c>
      <c r="BL214" s="20" t="e">
        <f t="shared" si="130"/>
        <v>#N/A</v>
      </c>
      <c r="BM214" s="20" t="e">
        <f t="shared" si="131"/>
        <v>#N/A</v>
      </c>
      <c r="BN214" s="25" t="e">
        <f t="shared" si="132"/>
        <v>#N/A</v>
      </c>
      <c r="BO214" s="26" t="str">
        <f t="shared" si="133"/>
        <v>0</v>
      </c>
      <c r="BP214" s="21" t="e">
        <f t="shared" si="134"/>
        <v>#VALUE!</v>
      </c>
      <c r="BQ214" s="20" t="e">
        <f t="shared" si="135"/>
        <v>#N/A</v>
      </c>
      <c r="BR214" s="20" t="e">
        <v>#N/A</v>
      </c>
      <c r="BS214" s="9" t="e">
        <v>#N/A</v>
      </c>
      <c r="BT214" s="2" t="e">
        <f t="shared" si="136"/>
        <v>#VALUE!</v>
      </c>
      <c r="BU214" s="2" t="e">
        <f t="shared" si="104"/>
        <v>#N/A</v>
      </c>
      <c r="BV214" s="2" t="e">
        <f t="shared" si="105"/>
        <v>#N/A</v>
      </c>
    </row>
    <row r="215" s="2" customFormat="1" ht="22.95" customHeight="1" spans="1:74">
      <c r="A215" s="9" t="str">
        <f t="shared" si="106"/>
        <v>KMO 135Induk</v>
      </c>
      <c r="B215" s="9" t="str">
        <f t="shared" si="107"/>
        <v>KMO 135jurusan 1</v>
      </c>
      <c r="C215" s="9" t="str">
        <f t="shared" si="108"/>
        <v>KMO 135jurusan 2</v>
      </c>
      <c r="D215" s="9" t="str">
        <f t="shared" si="109"/>
        <v>KMO 135jurusan 3</v>
      </c>
      <c r="E215" s="9" t="str">
        <f t="shared" si="110"/>
        <v>KMO 135jurusan 4</v>
      </c>
      <c r="F215" s="10" t="s">
        <v>63</v>
      </c>
      <c r="G215" s="10" t="s">
        <v>39</v>
      </c>
      <c r="H215" s="10" t="s">
        <v>292</v>
      </c>
      <c r="I215" s="10">
        <v>0.806125998</v>
      </c>
      <c r="J215" s="10">
        <v>124.4342651367</v>
      </c>
      <c r="K215" s="10" t="s">
        <v>7465</v>
      </c>
      <c r="L215" s="10" t="s">
        <v>7465</v>
      </c>
      <c r="M215" s="10" t="s">
        <v>7465</v>
      </c>
      <c r="N215" s="14">
        <f t="shared" si="111"/>
        <v>0</v>
      </c>
      <c r="O215" s="15" t="e">
        <f t="shared" si="112"/>
        <v>#VALUE!</v>
      </c>
      <c r="P215" s="15" t="e">
        <f t="shared" si="113"/>
        <v>#VALUE!</v>
      </c>
      <c r="Q215" s="17" t="e">
        <f>VLOOKUP($A215,'DATA PENGUKURAN GARDU'!$A:$BS,42,0)</f>
        <v>#N/A</v>
      </c>
      <c r="R215" s="18" t="e">
        <f t="shared" si="114"/>
        <v>#N/A</v>
      </c>
      <c r="S215" s="17" t="e">
        <f>VLOOKUP($A215,'DATA PENGUKURAN GARDU'!$A:$BS,44,0)</f>
        <v>#N/A</v>
      </c>
      <c r="T215" s="18" t="e">
        <f t="shared" si="115"/>
        <v>#N/A</v>
      </c>
      <c r="U215" s="17" t="e">
        <f>VLOOKUP($A215,'DATA PENGUKURAN GARDU'!$A:$BS,46,0)</f>
        <v>#N/A</v>
      </c>
      <c r="V215" s="18" t="e">
        <f t="shared" si="116"/>
        <v>#N/A</v>
      </c>
      <c r="W215" s="17" t="e">
        <f>VLOOKUP($A215,'DATA PENGUKURAN GARDU'!$A:$BS,48,0)</f>
        <v>#N/A</v>
      </c>
      <c r="X215" s="17" t="e">
        <f>VLOOKUP($A215,'DATA PENGUKURAN GARDU'!$A:$BS,53,0)</f>
        <v>#N/A</v>
      </c>
      <c r="Y215" s="17" t="e">
        <f>VLOOKUP($A215,'DATA PENGUKURAN GARDU'!$A:$BS,54,0)</f>
        <v>#N/A</v>
      </c>
      <c r="Z215" s="17" t="e">
        <f>VLOOKUP($A215,'DATA PENGUKURAN GARDU'!$A:$BS,55,0)</f>
        <v>#N/A</v>
      </c>
      <c r="AA215" s="20" t="e">
        <f>VLOOKUP($B215,'DATA PENGUKURAN GARDU'!$A:$BS,42,0)</f>
        <v>#N/A</v>
      </c>
      <c r="AB215" s="21" t="e">
        <f t="shared" si="117"/>
        <v>#N/A</v>
      </c>
      <c r="AC215" s="20" t="e">
        <f>VLOOKUP($B215,'DATA PENGUKURAN GARDU'!$A:$BS,44,0)</f>
        <v>#N/A</v>
      </c>
      <c r="AD215" s="21" t="e">
        <f t="shared" si="118"/>
        <v>#N/A</v>
      </c>
      <c r="AE215" s="20" t="e">
        <f>VLOOKUP($B215,'DATA PENGUKURAN GARDU'!$A:$BS,46,0)</f>
        <v>#N/A</v>
      </c>
      <c r="AF215" s="21" t="e">
        <f t="shared" si="119"/>
        <v>#N/A</v>
      </c>
      <c r="AG215" s="20" t="e">
        <f>VLOOKUP($B215,'DATA PENGUKURAN GARDU'!$A:$BS,46,0)</f>
        <v>#N/A</v>
      </c>
      <c r="AH215" s="20" t="e">
        <f>VLOOKUP($B215,'DATA PENGUKURAN GARDU'!$A:$BS,53,0)</f>
        <v>#N/A</v>
      </c>
      <c r="AI215" s="20" t="e">
        <f>VLOOKUP($B215,'DATA PENGUKURAN GARDU'!$A:$BS,54,0)</f>
        <v>#N/A</v>
      </c>
      <c r="AJ215" s="17" t="e">
        <f>VLOOKUP($C215,'DATA PENGUKURAN GARDU'!$A:$BS,42,0)</f>
        <v>#N/A</v>
      </c>
      <c r="AK215" s="23" t="e">
        <f t="shared" si="120"/>
        <v>#N/A</v>
      </c>
      <c r="AL215" s="17" t="e">
        <f>VLOOKUP($C215,'DATA PENGUKURAN GARDU'!$A:$BS,44,0)</f>
        <v>#N/A</v>
      </c>
      <c r="AM215" s="23" t="e">
        <f t="shared" si="121"/>
        <v>#N/A</v>
      </c>
      <c r="AN215" s="17" t="e">
        <f>VLOOKUP($C215,'DATA PENGUKURAN GARDU'!$A:$BS,46,0)</f>
        <v>#N/A</v>
      </c>
      <c r="AO215" s="23" t="e">
        <f t="shared" si="122"/>
        <v>#N/A</v>
      </c>
      <c r="AP215" s="17" t="e">
        <f>VLOOKUP($C215,'DATA PENGUKURAN GARDU'!$A:$BS,46,0)</f>
        <v>#N/A</v>
      </c>
      <c r="AQ215" s="17" t="e">
        <f>VLOOKUP($C215,'DATA PENGUKURAN GARDU'!$A:$BS,53,0)</f>
        <v>#N/A</v>
      </c>
      <c r="AR215" s="17" t="e">
        <f>VLOOKUP($C215,'DATA PENGUKURAN GARDU'!$A:$BS,54,0)</f>
        <v>#N/A</v>
      </c>
      <c r="AS215" s="20" t="e">
        <f>VLOOKUP($D215,'DATA PENGUKURAN GARDU'!$A:$BS,42,0)</f>
        <v>#N/A</v>
      </c>
      <c r="AT215" s="21" t="e">
        <f t="shared" si="123"/>
        <v>#N/A</v>
      </c>
      <c r="AU215" s="20" t="e">
        <f>VLOOKUP($D215,'DATA PENGUKURAN GARDU'!$A:$BS,44,0)</f>
        <v>#N/A</v>
      </c>
      <c r="AV215" s="21" t="e">
        <f t="shared" si="124"/>
        <v>#N/A</v>
      </c>
      <c r="AW215" s="20" t="e">
        <f>VLOOKUP($D215,'DATA PENGUKURAN GARDU'!$A:$BS,46,0)</f>
        <v>#N/A</v>
      </c>
      <c r="AX215" s="21" t="e">
        <f t="shared" si="125"/>
        <v>#N/A</v>
      </c>
      <c r="AY215" s="20" t="e">
        <f>VLOOKUP($D215,'DATA PENGUKURAN GARDU'!$A:$BS,46,0)</f>
        <v>#N/A</v>
      </c>
      <c r="AZ215" s="20" t="e">
        <f>VLOOKUP($D215,'DATA PENGUKURAN GARDU'!$A:$BS,53,0)</f>
        <v>#N/A</v>
      </c>
      <c r="BA215" s="20" t="e">
        <f>VLOOKUP($D215,'DATA PENGUKURAN GARDU'!$A:$BS,54,0)</f>
        <v>#N/A</v>
      </c>
      <c r="BB215" s="17" t="e">
        <f>VLOOKUP($E215,'DATA PENGUKURAN GARDU'!$A:$BS,42,0)</f>
        <v>#N/A</v>
      </c>
      <c r="BC215" s="23" t="e">
        <f t="shared" si="126"/>
        <v>#N/A</v>
      </c>
      <c r="BD215" s="17" t="e">
        <f>VLOOKUP($E215,'DATA PENGUKURAN GARDU'!$A:$BS,44,0)</f>
        <v>#N/A</v>
      </c>
      <c r="BE215" s="23" t="e">
        <f t="shared" si="127"/>
        <v>#N/A</v>
      </c>
      <c r="BF215" s="17" t="e">
        <f>VLOOKUP($E215,'DATA PENGUKURAN GARDU'!$A:$BS,46,0)</f>
        <v>#N/A</v>
      </c>
      <c r="BG215" s="23" t="e">
        <f t="shared" si="128"/>
        <v>#N/A</v>
      </c>
      <c r="BH215" s="17" t="e">
        <f>VLOOKUP($E215,'DATA PENGUKURAN GARDU'!$A:$BS,46,0)</f>
        <v>#N/A</v>
      </c>
      <c r="BI215" s="17" t="e">
        <f>VLOOKUP($E215,'DATA PENGUKURAN GARDU'!$A:$BS,53,0)</f>
        <v>#N/A</v>
      </c>
      <c r="BJ215" s="17" t="e">
        <f>VLOOKUP($E215,'DATA PENGUKURAN GARDU'!$A:$BS,54,0)</f>
        <v>#N/A</v>
      </c>
      <c r="BK215" s="20" t="e">
        <f t="shared" si="129"/>
        <v>#N/A</v>
      </c>
      <c r="BL215" s="20" t="e">
        <f t="shared" si="130"/>
        <v>#N/A</v>
      </c>
      <c r="BM215" s="20" t="e">
        <f t="shared" si="131"/>
        <v>#N/A</v>
      </c>
      <c r="BN215" s="25" t="e">
        <f t="shared" si="132"/>
        <v>#N/A</v>
      </c>
      <c r="BO215" s="26" t="str">
        <f t="shared" si="133"/>
        <v>0</v>
      </c>
      <c r="BP215" s="21" t="e">
        <f t="shared" si="134"/>
        <v>#VALUE!</v>
      </c>
      <c r="BQ215" s="20" t="e">
        <f t="shared" si="135"/>
        <v>#N/A</v>
      </c>
      <c r="BR215" s="20" t="e">
        <v>#N/A</v>
      </c>
      <c r="BS215" s="9" t="e">
        <v>#N/A</v>
      </c>
      <c r="BT215" s="2" t="e">
        <f t="shared" si="136"/>
        <v>#VALUE!</v>
      </c>
      <c r="BU215" s="2" t="e">
        <f t="shared" si="104"/>
        <v>#N/A</v>
      </c>
      <c r="BV215" s="2" t="e">
        <f t="shared" si="105"/>
        <v>#N/A</v>
      </c>
    </row>
    <row r="216" s="2" customFormat="1" ht="22.95" customHeight="1" spans="1:74">
      <c r="A216" s="9" t="str">
        <f t="shared" si="106"/>
        <v>KMO 136Induk</v>
      </c>
      <c r="B216" s="9" t="str">
        <f t="shared" si="107"/>
        <v>KMO 136jurusan 1</v>
      </c>
      <c r="C216" s="9" t="str">
        <f t="shared" si="108"/>
        <v>KMO 136jurusan 2</v>
      </c>
      <c r="D216" s="9" t="str">
        <f t="shared" si="109"/>
        <v>KMO 136jurusan 3</v>
      </c>
      <c r="E216" s="9" t="str">
        <f t="shared" si="110"/>
        <v>KMO 136jurusan 4</v>
      </c>
      <c r="F216" s="10" t="s">
        <v>65</v>
      </c>
      <c r="G216" s="10" t="s">
        <v>39</v>
      </c>
      <c r="H216" s="10" t="s">
        <v>293</v>
      </c>
      <c r="I216" s="10">
        <v>0.809020996</v>
      </c>
      <c r="J216" s="10">
        <v>124.4325790405</v>
      </c>
      <c r="K216" s="10" t="s">
        <v>7465</v>
      </c>
      <c r="L216" s="10" t="s">
        <v>7465</v>
      </c>
      <c r="M216" s="10" t="s">
        <v>7465</v>
      </c>
      <c r="N216" s="14">
        <f t="shared" si="111"/>
        <v>0</v>
      </c>
      <c r="O216" s="15" t="e">
        <f t="shared" si="112"/>
        <v>#VALUE!</v>
      </c>
      <c r="P216" s="15" t="e">
        <f t="shared" si="113"/>
        <v>#VALUE!</v>
      </c>
      <c r="Q216" s="17" t="e">
        <f>VLOOKUP($A216,'DATA PENGUKURAN GARDU'!$A:$BS,42,0)</f>
        <v>#N/A</v>
      </c>
      <c r="R216" s="18" t="e">
        <f t="shared" si="114"/>
        <v>#N/A</v>
      </c>
      <c r="S216" s="17" t="e">
        <f>VLOOKUP($A216,'DATA PENGUKURAN GARDU'!$A:$BS,44,0)</f>
        <v>#N/A</v>
      </c>
      <c r="T216" s="18" t="e">
        <f t="shared" si="115"/>
        <v>#N/A</v>
      </c>
      <c r="U216" s="17" t="e">
        <f>VLOOKUP($A216,'DATA PENGUKURAN GARDU'!$A:$BS,46,0)</f>
        <v>#N/A</v>
      </c>
      <c r="V216" s="18" t="e">
        <f t="shared" si="116"/>
        <v>#N/A</v>
      </c>
      <c r="W216" s="17" t="e">
        <f>VLOOKUP($A216,'DATA PENGUKURAN GARDU'!$A:$BS,48,0)</f>
        <v>#N/A</v>
      </c>
      <c r="X216" s="17" t="e">
        <f>VLOOKUP($A216,'DATA PENGUKURAN GARDU'!$A:$BS,53,0)</f>
        <v>#N/A</v>
      </c>
      <c r="Y216" s="17" t="e">
        <f>VLOOKUP($A216,'DATA PENGUKURAN GARDU'!$A:$BS,54,0)</f>
        <v>#N/A</v>
      </c>
      <c r="Z216" s="17" t="e">
        <f>VLOOKUP($A216,'DATA PENGUKURAN GARDU'!$A:$BS,55,0)</f>
        <v>#N/A</v>
      </c>
      <c r="AA216" s="20" t="e">
        <f>VLOOKUP($B216,'DATA PENGUKURAN GARDU'!$A:$BS,42,0)</f>
        <v>#N/A</v>
      </c>
      <c r="AB216" s="21" t="e">
        <f t="shared" si="117"/>
        <v>#N/A</v>
      </c>
      <c r="AC216" s="20" t="e">
        <f>VLOOKUP($B216,'DATA PENGUKURAN GARDU'!$A:$BS,44,0)</f>
        <v>#N/A</v>
      </c>
      <c r="AD216" s="21" t="e">
        <f t="shared" si="118"/>
        <v>#N/A</v>
      </c>
      <c r="AE216" s="20" t="e">
        <f>VLOOKUP($B216,'DATA PENGUKURAN GARDU'!$A:$BS,46,0)</f>
        <v>#N/A</v>
      </c>
      <c r="AF216" s="21" t="e">
        <f t="shared" si="119"/>
        <v>#N/A</v>
      </c>
      <c r="AG216" s="20" t="e">
        <f>VLOOKUP($B216,'DATA PENGUKURAN GARDU'!$A:$BS,46,0)</f>
        <v>#N/A</v>
      </c>
      <c r="AH216" s="20" t="e">
        <f>VLOOKUP($B216,'DATA PENGUKURAN GARDU'!$A:$BS,53,0)</f>
        <v>#N/A</v>
      </c>
      <c r="AI216" s="20" t="e">
        <f>VLOOKUP($B216,'DATA PENGUKURAN GARDU'!$A:$BS,54,0)</f>
        <v>#N/A</v>
      </c>
      <c r="AJ216" s="17" t="e">
        <f>VLOOKUP($C216,'DATA PENGUKURAN GARDU'!$A:$BS,42,0)</f>
        <v>#N/A</v>
      </c>
      <c r="AK216" s="23" t="e">
        <f t="shared" si="120"/>
        <v>#N/A</v>
      </c>
      <c r="AL216" s="17" t="e">
        <f>VLOOKUP($C216,'DATA PENGUKURAN GARDU'!$A:$BS,44,0)</f>
        <v>#N/A</v>
      </c>
      <c r="AM216" s="23" t="e">
        <f t="shared" si="121"/>
        <v>#N/A</v>
      </c>
      <c r="AN216" s="17" t="e">
        <f>VLOOKUP($C216,'DATA PENGUKURAN GARDU'!$A:$BS,46,0)</f>
        <v>#N/A</v>
      </c>
      <c r="AO216" s="23" t="e">
        <f t="shared" si="122"/>
        <v>#N/A</v>
      </c>
      <c r="AP216" s="17" t="e">
        <f>VLOOKUP($C216,'DATA PENGUKURAN GARDU'!$A:$BS,46,0)</f>
        <v>#N/A</v>
      </c>
      <c r="AQ216" s="17" t="e">
        <f>VLOOKUP($C216,'DATA PENGUKURAN GARDU'!$A:$BS,53,0)</f>
        <v>#N/A</v>
      </c>
      <c r="AR216" s="17" t="e">
        <f>VLOOKUP($C216,'DATA PENGUKURAN GARDU'!$A:$BS,54,0)</f>
        <v>#N/A</v>
      </c>
      <c r="AS216" s="20" t="e">
        <f>VLOOKUP($D216,'DATA PENGUKURAN GARDU'!$A:$BS,42,0)</f>
        <v>#N/A</v>
      </c>
      <c r="AT216" s="21" t="e">
        <f t="shared" si="123"/>
        <v>#N/A</v>
      </c>
      <c r="AU216" s="20" t="e">
        <f>VLOOKUP($D216,'DATA PENGUKURAN GARDU'!$A:$BS,44,0)</f>
        <v>#N/A</v>
      </c>
      <c r="AV216" s="21" t="e">
        <f t="shared" si="124"/>
        <v>#N/A</v>
      </c>
      <c r="AW216" s="20" t="e">
        <f>VLOOKUP($D216,'DATA PENGUKURAN GARDU'!$A:$BS,46,0)</f>
        <v>#N/A</v>
      </c>
      <c r="AX216" s="21" t="e">
        <f t="shared" si="125"/>
        <v>#N/A</v>
      </c>
      <c r="AY216" s="20" t="e">
        <f>VLOOKUP($D216,'DATA PENGUKURAN GARDU'!$A:$BS,46,0)</f>
        <v>#N/A</v>
      </c>
      <c r="AZ216" s="20" t="e">
        <f>VLOOKUP($D216,'DATA PENGUKURAN GARDU'!$A:$BS,53,0)</f>
        <v>#N/A</v>
      </c>
      <c r="BA216" s="20" t="e">
        <f>VLOOKUP($D216,'DATA PENGUKURAN GARDU'!$A:$BS,54,0)</f>
        <v>#N/A</v>
      </c>
      <c r="BB216" s="17" t="e">
        <f>VLOOKUP($E216,'DATA PENGUKURAN GARDU'!$A:$BS,42,0)</f>
        <v>#N/A</v>
      </c>
      <c r="BC216" s="23" t="e">
        <f t="shared" si="126"/>
        <v>#N/A</v>
      </c>
      <c r="BD216" s="17" t="e">
        <f>VLOOKUP($E216,'DATA PENGUKURAN GARDU'!$A:$BS,44,0)</f>
        <v>#N/A</v>
      </c>
      <c r="BE216" s="23" t="e">
        <f t="shared" si="127"/>
        <v>#N/A</v>
      </c>
      <c r="BF216" s="17" t="e">
        <f>VLOOKUP($E216,'DATA PENGUKURAN GARDU'!$A:$BS,46,0)</f>
        <v>#N/A</v>
      </c>
      <c r="BG216" s="23" t="e">
        <f t="shared" si="128"/>
        <v>#N/A</v>
      </c>
      <c r="BH216" s="17" t="e">
        <f>VLOOKUP($E216,'DATA PENGUKURAN GARDU'!$A:$BS,46,0)</f>
        <v>#N/A</v>
      </c>
      <c r="BI216" s="17" t="e">
        <f>VLOOKUP($E216,'DATA PENGUKURAN GARDU'!$A:$BS,53,0)</f>
        <v>#N/A</v>
      </c>
      <c r="BJ216" s="17" t="e">
        <f>VLOOKUP($E216,'DATA PENGUKURAN GARDU'!$A:$BS,54,0)</f>
        <v>#N/A</v>
      </c>
      <c r="BK216" s="20" t="e">
        <f t="shared" si="129"/>
        <v>#N/A</v>
      </c>
      <c r="BL216" s="20" t="e">
        <f t="shared" si="130"/>
        <v>#N/A</v>
      </c>
      <c r="BM216" s="20" t="e">
        <f t="shared" si="131"/>
        <v>#N/A</v>
      </c>
      <c r="BN216" s="25" t="e">
        <f t="shared" si="132"/>
        <v>#N/A</v>
      </c>
      <c r="BO216" s="26" t="str">
        <f t="shared" si="133"/>
        <v>0</v>
      </c>
      <c r="BP216" s="21" t="e">
        <f t="shared" si="134"/>
        <v>#VALUE!</v>
      </c>
      <c r="BQ216" s="20" t="e">
        <f t="shared" si="135"/>
        <v>#N/A</v>
      </c>
      <c r="BR216" s="20" t="e">
        <v>#N/A</v>
      </c>
      <c r="BS216" s="9" t="e">
        <v>#N/A</v>
      </c>
      <c r="BT216" s="2" t="e">
        <f t="shared" si="136"/>
        <v>#VALUE!</v>
      </c>
      <c r="BU216" s="2" t="e">
        <f t="shared" si="104"/>
        <v>#N/A</v>
      </c>
      <c r="BV216" s="2" t="e">
        <f t="shared" si="105"/>
        <v>#N/A</v>
      </c>
    </row>
    <row r="217" s="2" customFormat="1" ht="22.95" customHeight="1" spans="1:74">
      <c r="A217" s="9" t="str">
        <f t="shared" si="106"/>
        <v>KMO 159Induk</v>
      </c>
      <c r="B217" s="9" t="str">
        <f t="shared" si="107"/>
        <v>KMO 159jurusan 1</v>
      </c>
      <c r="C217" s="9" t="str">
        <f t="shared" si="108"/>
        <v>KMO 159jurusan 2</v>
      </c>
      <c r="D217" s="9" t="str">
        <f t="shared" si="109"/>
        <v>KMO 159jurusan 3</v>
      </c>
      <c r="E217" s="9" t="str">
        <f t="shared" si="110"/>
        <v>KMO 159jurusan 4</v>
      </c>
      <c r="F217" s="10" t="s">
        <v>69</v>
      </c>
      <c r="G217" s="10" t="s">
        <v>8</v>
      </c>
      <c r="H217" s="10" t="s">
        <v>294</v>
      </c>
      <c r="I217" s="10">
        <v>0.681115985</v>
      </c>
      <c r="J217" s="10">
        <v>124.5643005371</v>
      </c>
      <c r="K217" s="10" t="s">
        <v>7465</v>
      </c>
      <c r="L217" s="10" t="s">
        <v>7465</v>
      </c>
      <c r="M217" s="10" t="s">
        <v>7465</v>
      </c>
      <c r="N217" s="14">
        <f t="shared" si="111"/>
        <v>0</v>
      </c>
      <c r="O217" s="15" t="e">
        <f t="shared" si="112"/>
        <v>#VALUE!</v>
      </c>
      <c r="P217" s="15" t="e">
        <f t="shared" si="113"/>
        <v>#VALUE!</v>
      </c>
      <c r="Q217" s="17" t="e">
        <f>VLOOKUP($A217,'DATA PENGUKURAN GARDU'!$A:$BS,42,0)</f>
        <v>#N/A</v>
      </c>
      <c r="R217" s="18" t="e">
        <f t="shared" si="114"/>
        <v>#N/A</v>
      </c>
      <c r="S217" s="17" t="e">
        <f>VLOOKUP($A217,'DATA PENGUKURAN GARDU'!$A:$BS,44,0)</f>
        <v>#N/A</v>
      </c>
      <c r="T217" s="18" t="e">
        <f t="shared" si="115"/>
        <v>#N/A</v>
      </c>
      <c r="U217" s="17" t="e">
        <f>VLOOKUP($A217,'DATA PENGUKURAN GARDU'!$A:$BS,46,0)</f>
        <v>#N/A</v>
      </c>
      <c r="V217" s="18" t="e">
        <f t="shared" si="116"/>
        <v>#N/A</v>
      </c>
      <c r="W217" s="17" t="e">
        <f>VLOOKUP($A217,'DATA PENGUKURAN GARDU'!$A:$BS,48,0)</f>
        <v>#N/A</v>
      </c>
      <c r="X217" s="17" t="e">
        <f>VLOOKUP($A217,'DATA PENGUKURAN GARDU'!$A:$BS,53,0)</f>
        <v>#N/A</v>
      </c>
      <c r="Y217" s="17" t="e">
        <f>VLOOKUP($A217,'DATA PENGUKURAN GARDU'!$A:$BS,54,0)</f>
        <v>#N/A</v>
      </c>
      <c r="Z217" s="17" t="e">
        <f>VLOOKUP($A217,'DATA PENGUKURAN GARDU'!$A:$BS,55,0)</f>
        <v>#N/A</v>
      </c>
      <c r="AA217" s="20" t="e">
        <f>VLOOKUP($B217,'DATA PENGUKURAN GARDU'!$A:$BS,42,0)</f>
        <v>#N/A</v>
      </c>
      <c r="AB217" s="21" t="e">
        <f t="shared" si="117"/>
        <v>#N/A</v>
      </c>
      <c r="AC217" s="20" t="e">
        <f>VLOOKUP($B217,'DATA PENGUKURAN GARDU'!$A:$BS,44,0)</f>
        <v>#N/A</v>
      </c>
      <c r="AD217" s="21" t="e">
        <f t="shared" si="118"/>
        <v>#N/A</v>
      </c>
      <c r="AE217" s="20" t="e">
        <f>VLOOKUP($B217,'DATA PENGUKURAN GARDU'!$A:$BS,46,0)</f>
        <v>#N/A</v>
      </c>
      <c r="AF217" s="21" t="e">
        <f t="shared" si="119"/>
        <v>#N/A</v>
      </c>
      <c r="AG217" s="20" t="e">
        <f>VLOOKUP($B217,'DATA PENGUKURAN GARDU'!$A:$BS,46,0)</f>
        <v>#N/A</v>
      </c>
      <c r="AH217" s="20" t="e">
        <f>VLOOKUP($B217,'DATA PENGUKURAN GARDU'!$A:$BS,53,0)</f>
        <v>#N/A</v>
      </c>
      <c r="AI217" s="20" t="e">
        <f>VLOOKUP($B217,'DATA PENGUKURAN GARDU'!$A:$BS,54,0)</f>
        <v>#N/A</v>
      </c>
      <c r="AJ217" s="17" t="e">
        <f>VLOOKUP($C217,'DATA PENGUKURAN GARDU'!$A:$BS,42,0)</f>
        <v>#N/A</v>
      </c>
      <c r="AK217" s="23" t="e">
        <f t="shared" si="120"/>
        <v>#N/A</v>
      </c>
      <c r="AL217" s="17" t="e">
        <f>VLOOKUP($C217,'DATA PENGUKURAN GARDU'!$A:$BS,44,0)</f>
        <v>#N/A</v>
      </c>
      <c r="AM217" s="23" t="e">
        <f t="shared" si="121"/>
        <v>#N/A</v>
      </c>
      <c r="AN217" s="17" t="e">
        <f>VLOOKUP($C217,'DATA PENGUKURAN GARDU'!$A:$BS,46,0)</f>
        <v>#N/A</v>
      </c>
      <c r="AO217" s="23" t="e">
        <f t="shared" si="122"/>
        <v>#N/A</v>
      </c>
      <c r="AP217" s="17" t="e">
        <f>VLOOKUP($C217,'DATA PENGUKURAN GARDU'!$A:$BS,46,0)</f>
        <v>#N/A</v>
      </c>
      <c r="AQ217" s="17" t="e">
        <f>VLOOKUP($C217,'DATA PENGUKURAN GARDU'!$A:$BS,53,0)</f>
        <v>#N/A</v>
      </c>
      <c r="AR217" s="17" t="e">
        <f>VLOOKUP($C217,'DATA PENGUKURAN GARDU'!$A:$BS,54,0)</f>
        <v>#N/A</v>
      </c>
      <c r="AS217" s="20" t="e">
        <f>VLOOKUP($D217,'DATA PENGUKURAN GARDU'!$A:$BS,42,0)</f>
        <v>#N/A</v>
      </c>
      <c r="AT217" s="21" t="e">
        <f t="shared" si="123"/>
        <v>#N/A</v>
      </c>
      <c r="AU217" s="20" t="e">
        <f>VLOOKUP($D217,'DATA PENGUKURAN GARDU'!$A:$BS,44,0)</f>
        <v>#N/A</v>
      </c>
      <c r="AV217" s="21" t="e">
        <f t="shared" si="124"/>
        <v>#N/A</v>
      </c>
      <c r="AW217" s="20" t="e">
        <f>VLOOKUP($D217,'DATA PENGUKURAN GARDU'!$A:$BS,46,0)</f>
        <v>#N/A</v>
      </c>
      <c r="AX217" s="21" t="e">
        <f t="shared" si="125"/>
        <v>#N/A</v>
      </c>
      <c r="AY217" s="20" t="e">
        <f>VLOOKUP($D217,'DATA PENGUKURAN GARDU'!$A:$BS,46,0)</f>
        <v>#N/A</v>
      </c>
      <c r="AZ217" s="20" t="e">
        <f>VLOOKUP($D217,'DATA PENGUKURAN GARDU'!$A:$BS,53,0)</f>
        <v>#N/A</v>
      </c>
      <c r="BA217" s="20" t="e">
        <f>VLOOKUP($D217,'DATA PENGUKURAN GARDU'!$A:$BS,54,0)</f>
        <v>#N/A</v>
      </c>
      <c r="BB217" s="17" t="e">
        <f>VLOOKUP($E217,'DATA PENGUKURAN GARDU'!$A:$BS,42,0)</f>
        <v>#N/A</v>
      </c>
      <c r="BC217" s="23" t="e">
        <f t="shared" si="126"/>
        <v>#N/A</v>
      </c>
      <c r="BD217" s="17" t="e">
        <f>VLOOKUP($E217,'DATA PENGUKURAN GARDU'!$A:$BS,44,0)</f>
        <v>#N/A</v>
      </c>
      <c r="BE217" s="23" t="e">
        <f t="shared" si="127"/>
        <v>#N/A</v>
      </c>
      <c r="BF217" s="17" t="e">
        <f>VLOOKUP($E217,'DATA PENGUKURAN GARDU'!$A:$BS,46,0)</f>
        <v>#N/A</v>
      </c>
      <c r="BG217" s="23" t="e">
        <f t="shared" si="128"/>
        <v>#N/A</v>
      </c>
      <c r="BH217" s="17" t="e">
        <f>VLOOKUP($E217,'DATA PENGUKURAN GARDU'!$A:$BS,46,0)</f>
        <v>#N/A</v>
      </c>
      <c r="BI217" s="17" t="e">
        <f>VLOOKUP($E217,'DATA PENGUKURAN GARDU'!$A:$BS,53,0)</f>
        <v>#N/A</v>
      </c>
      <c r="BJ217" s="17" t="e">
        <f>VLOOKUP($E217,'DATA PENGUKURAN GARDU'!$A:$BS,54,0)</f>
        <v>#N/A</v>
      </c>
      <c r="BK217" s="20" t="e">
        <f t="shared" si="129"/>
        <v>#N/A</v>
      </c>
      <c r="BL217" s="20" t="e">
        <f t="shared" si="130"/>
        <v>#N/A</v>
      </c>
      <c r="BM217" s="20" t="e">
        <f t="shared" si="131"/>
        <v>#N/A</v>
      </c>
      <c r="BN217" s="25" t="e">
        <f t="shared" si="132"/>
        <v>#N/A</v>
      </c>
      <c r="BO217" s="26" t="str">
        <f t="shared" si="133"/>
        <v>0</v>
      </c>
      <c r="BP217" s="21" t="e">
        <f t="shared" si="134"/>
        <v>#VALUE!</v>
      </c>
      <c r="BQ217" s="20" t="e">
        <f t="shared" si="135"/>
        <v>#N/A</v>
      </c>
      <c r="BR217" s="20" t="e">
        <v>#N/A</v>
      </c>
      <c r="BS217" s="9" t="e">
        <v>#N/A</v>
      </c>
      <c r="BT217" s="2" t="e">
        <f t="shared" si="136"/>
        <v>#VALUE!</v>
      </c>
      <c r="BU217" s="2" t="e">
        <f t="shared" si="104"/>
        <v>#N/A</v>
      </c>
      <c r="BV217" s="2" t="e">
        <f t="shared" si="105"/>
        <v>#N/A</v>
      </c>
    </row>
    <row r="218" s="2" customFormat="1" ht="22.95" customHeight="1" spans="1:74">
      <c r="A218" s="9" t="str">
        <f t="shared" si="106"/>
        <v>KMO 162Induk</v>
      </c>
      <c r="B218" s="9" t="str">
        <f t="shared" si="107"/>
        <v>KMO 162jurusan 1</v>
      </c>
      <c r="C218" s="9" t="str">
        <f t="shared" si="108"/>
        <v>KMO 162jurusan 2</v>
      </c>
      <c r="D218" s="9" t="str">
        <f t="shared" si="109"/>
        <v>KMO 162jurusan 3</v>
      </c>
      <c r="E218" s="9" t="str">
        <f t="shared" si="110"/>
        <v>KMO 162jurusan 4</v>
      </c>
      <c r="F218" s="10" t="s">
        <v>157</v>
      </c>
      <c r="G218" s="10" t="s">
        <v>8</v>
      </c>
      <c r="H218" s="10" t="s">
        <v>295</v>
      </c>
      <c r="I218" s="10">
        <v>0.712885976</v>
      </c>
      <c r="J218" s="10">
        <v>124.5883178711</v>
      </c>
      <c r="K218" s="10" t="s">
        <v>7465</v>
      </c>
      <c r="L218" s="10" t="s">
        <v>7465</v>
      </c>
      <c r="M218" s="10" t="s">
        <v>7465</v>
      </c>
      <c r="N218" s="14">
        <f t="shared" si="111"/>
        <v>0</v>
      </c>
      <c r="O218" s="15" t="e">
        <f t="shared" si="112"/>
        <v>#VALUE!</v>
      </c>
      <c r="P218" s="15" t="e">
        <f t="shared" si="113"/>
        <v>#VALUE!</v>
      </c>
      <c r="Q218" s="17" t="e">
        <f>VLOOKUP($A218,'DATA PENGUKURAN GARDU'!$A:$BS,42,0)</f>
        <v>#N/A</v>
      </c>
      <c r="R218" s="18" t="e">
        <f t="shared" si="114"/>
        <v>#N/A</v>
      </c>
      <c r="S218" s="17" t="e">
        <f>VLOOKUP($A218,'DATA PENGUKURAN GARDU'!$A:$BS,44,0)</f>
        <v>#N/A</v>
      </c>
      <c r="T218" s="18" t="e">
        <f t="shared" si="115"/>
        <v>#N/A</v>
      </c>
      <c r="U218" s="17" t="e">
        <f>VLOOKUP($A218,'DATA PENGUKURAN GARDU'!$A:$BS,46,0)</f>
        <v>#N/A</v>
      </c>
      <c r="V218" s="18" t="e">
        <f t="shared" si="116"/>
        <v>#N/A</v>
      </c>
      <c r="W218" s="17" t="e">
        <f>VLOOKUP($A218,'DATA PENGUKURAN GARDU'!$A:$BS,48,0)</f>
        <v>#N/A</v>
      </c>
      <c r="X218" s="17" t="e">
        <f>VLOOKUP($A218,'DATA PENGUKURAN GARDU'!$A:$BS,53,0)</f>
        <v>#N/A</v>
      </c>
      <c r="Y218" s="17" t="e">
        <f>VLOOKUP($A218,'DATA PENGUKURAN GARDU'!$A:$BS,54,0)</f>
        <v>#N/A</v>
      </c>
      <c r="Z218" s="17" t="e">
        <f>VLOOKUP($A218,'DATA PENGUKURAN GARDU'!$A:$BS,55,0)</f>
        <v>#N/A</v>
      </c>
      <c r="AA218" s="20" t="e">
        <f>VLOOKUP($B218,'DATA PENGUKURAN GARDU'!$A:$BS,42,0)</f>
        <v>#N/A</v>
      </c>
      <c r="AB218" s="21" t="e">
        <f t="shared" si="117"/>
        <v>#N/A</v>
      </c>
      <c r="AC218" s="20" t="e">
        <f>VLOOKUP($B218,'DATA PENGUKURAN GARDU'!$A:$BS,44,0)</f>
        <v>#N/A</v>
      </c>
      <c r="AD218" s="21" t="e">
        <f t="shared" si="118"/>
        <v>#N/A</v>
      </c>
      <c r="AE218" s="20" t="e">
        <f>VLOOKUP($B218,'DATA PENGUKURAN GARDU'!$A:$BS,46,0)</f>
        <v>#N/A</v>
      </c>
      <c r="AF218" s="21" t="e">
        <f t="shared" si="119"/>
        <v>#N/A</v>
      </c>
      <c r="AG218" s="20" t="e">
        <f>VLOOKUP($B218,'DATA PENGUKURAN GARDU'!$A:$BS,46,0)</f>
        <v>#N/A</v>
      </c>
      <c r="AH218" s="20" t="e">
        <f>VLOOKUP($B218,'DATA PENGUKURAN GARDU'!$A:$BS,53,0)</f>
        <v>#N/A</v>
      </c>
      <c r="AI218" s="20" t="e">
        <f>VLOOKUP($B218,'DATA PENGUKURAN GARDU'!$A:$BS,54,0)</f>
        <v>#N/A</v>
      </c>
      <c r="AJ218" s="17" t="e">
        <f>VLOOKUP($C218,'DATA PENGUKURAN GARDU'!$A:$BS,42,0)</f>
        <v>#N/A</v>
      </c>
      <c r="AK218" s="23" t="e">
        <f t="shared" si="120"/>
        <v>#N/A</v>
      </c>
      <c r="AL218" s="17" t="e">
        <f>VLOOKUP($C218,'DATA PENGUKURAN GARDU'!$A:$BS,44,0)</f>
        <v>#N/A</v>
      </c>
      <c r="AM218" s="23" t="e">
        <f t="shared" si="121"/>
        <v>#N/A</v>
      </c>
      <c r="AN218" s="17" t="e">
        <f>VLOOKUP($C218,'DATA PENGUKURAN GARDU'!$A:$BS,46,0)</f>
        <v>#N/A</v>
      </c>
      <c r="AO218" s="23" t="e">
        <f t="shared" si="122"/>
        <v>#N/A</v>
      </c>
      <c r="AP218" s="17" t="e">
        <f>VLOOKUP($C218,'DATA PENGUKURAN GARDU'!$A:$BS,46,0)</f>
        <v>#N/A</v>
      </c>
      <c r="AQ218" s="17" t="e">
        <f>VLOOKUP($C218,'DATA PENGUKURAN GARDU'!$A:$BS,53,0)</f>
        <v>#N/A</v>
      </c>
      <c r="AR218" s="17" t="e">
        <f>VLOOKUP($C218,'DATA PENGUKURAN GARDU'!$A:$BS,54,0)</f>
        <v>#N/A</v>
      </c>
      <c r="AS218" s="20" t="e">
        <f>VLOOKUP($D218,'DATA PENGUKURAN GARDU'!$A:$BS,42,0)</f>
        <v>#N/A</v>
      </c>
      <c r="AT218" s="21" t="e">
        <f t="shared" si="123"/>
        <v>#N/A</v>
      </c>
      <c r="AU218" s="20" t="e">
        <f>VLOOKUP($D218,'DATA PENGUKURAN GARDU'!$A:$BS,44,0)</f>
        <v>#N/A</v>
      </c>
      <c r="AV218" s="21" t="e">
        <f t="shared" si="124"/>
        <v>#N/A</v>
      </c>
      <c r="AW218" s="20" t="e">
        <f>VLOOKUP($D218,'DATA PENGUKURAN GARDU'!$A:$BS,46,0)</f>
        <v>#N/A</v>
      </c>
      <c r="AX218" s="21" t="e">
        <f t="shared" si="125"/>
        <v>#N/A</v>
      </c>
      <c r="AY218" s="20" t="e">
        <f>VLOOKUP($D218,'DATA PENGUKURAN GARDU'!$A:$BS,46,0)</f>
        <v>#N/A</v>
      </c>
      <c r="AZ218" s="20" t="e">
        <f>VLOOKUP($D218,'DATA PENGUKURAN GARDU'!$A:$BS,53,0)</f>
        <v>#N/A</v>
      </c>
      <c r="BA218" s="20" t="e">
        <f>VLOOKUP($D218,'DATA PENGUKURAN GARDU'!$A:$BS,54,0)</f>
        <v>#N/A</v>
      </c>
      <c r="BB218" s="17" t="e">
        <f>VLOOKUP($E218,'DATA PENGUKURAN GARDU'!$A:$BS,42,0)</f>
        <v>#N/A</v>
      </c>
      <c r="BC218" s="23" t="e">
        <f t="shared" si="126"/>
        <v>#N/A</v>
      </c>
      <c r="BD218" s="17" t="e">
        <f>VLOOKUP($E218,'DATA PENGUKURAN GARDU'!$A:$BS,44,0)</f>
        <v>#N/A</v>
      </c>
      <c r="BE218" s="23" t="e">
        <f t="shared" si="127"/>
        <v>#N/A</v>
      </c>
      <c r="BF218" s="17" t="e">
        <f>VLOOKUP($E218,'DATA PENGUKURAN GARDU'!$A:$BS,46,0)</f>
        <v>#N/A</v>
      </c>
      <c r="BG218" s="23" t="e">
        <f t="shared" si="128"/>
        <v>#N/A</v>
      </c>
      <c r="BH218" s="17" t="e">
        <f>VLOOKUP($E218,'DATA PENGUKURAN GARDU'!$A:$BS,46,0)</f>
        <v>#N/A</v>
      </c>
      <c r="BI218" s="17" t="e">
        <f>VLOOKUP($E218,'DATA PENGUKURAN GARDU'!$A:$BS,53,0)</f>
        <v>#N/A</v>
      </c>
      <c r="BJ218" s="17" t="e">
        <f>VLOOKUP($E218,'DATA PENGUKURAN GARDU'!$A:$BS,54,0)</f>
        <v>#N/A</v>
      </c>
      <c r="BK218" s="20" t="e">
        <f t="shared" si="129"/>
        <v>#N/A</v>
      </c>
      <c r="BL218" s="20" t="e">
        <f t="shared" si="130"/>
        <v>#N/A</v>
      </c>
      <c r="BM218" s="20" t="e">
        <f t="shared" si="131"/>
        <v>#N/A</v>
      </c>
      <c r="BN218" s="25" t="e">
        <f t="shared" si="132"/>
        <v>#N/A</v>
      </c>
      <c r="BO218" s="26" t="str">
        <f t="shared" si="133"/>
        <v>0</v>
      </c>
      <c r="BP218" s="21" t="e">
        <f t="shared" si="134"/>
        <v>#VALUE!</v>
      </c>
      <c r="BQ218" s="20" t="e">
        <f t="shared" si="135"/>
        <v>#N/A</v>
      </c>
      <c r="BR218" s="20" t="e">
        <v>#N/A</v>
      </c>
      <c r="BS218" s="9" t="e">
        <v>#N/A</v>
      </c>
      <c r="BT218" s="2" t="e">
        <f t="shared" si="136"/>
        <v>#VALUE!</v>
      </c>
      <c r="BU218" s="2" t="e">
        <f t="shared" si="104"/>
        <v>#N/A</v>
      </c>
      <c r="BV218" s="2" t="e">
        <f t="shared" si="105"/>
        <v>#N/A</v>
      </c>
    </row>
    <row r="219" s="2" customFormat="1" ht="22.95" customHeight="1" spans="1:74">
      <c r="A219" s="9" t="str">
        <f t="shared" si="106"/>
        <v>KMO 44Induk</v>
      </c>
      <c r="B219" s="9" t="str">
        <f t="shared" si="107"/>
        <v>KMO 44jurusan 1</v>
      </c>
      <c r="C219" s="9" t="str">
        <f t="shared" si="108"/>
        <v>KMO 44jurusan 2</v>
      </c>
      <c r="D219" s="9" t="str">
        <f t="shared" si="109"/>
        <v>KMO 44jurusan 3</v>
      </c>
      <c r="E219" s="9" t="str">
        <f t="shared" si="110"/>
        <v>KMO 44jurusan 4</v>
      </c>
      <c r="F219" s="10" t="s">
        <v>28</v>
      </c>
      <c r="G219" s="10" t="s">
        <v>8</v>
      </c>
      <c r="H219" s="10" t="s">
        <v>296</v>
      </c>
      <c r="I219" s="10">
        <v>0.660510004</v>
      </c>
      <c r="J219" s="10">
        <v>124.4710006714</v>
      </c>
      <c r="K219" s="10" t="s">
        <v>7465</v>
      </c>
      <c r="L219" s="10" t="s">
        <v>7465</v>
      </c>
      <c r="M219" s="10" t="s">
        <v>7465</v>
      </c>
      <c r="N219" s="14">
        <f t="shared" si="111"/>
        <v>0</v>
      </c>
      <c r="O219" s="15" t="e">
        <f t="shared" si="112"/>
        <v>#VALUE!</v>
      </c>
      <c r="P219" s="15" t="e">
        <f t="shared" si="113"/>
        <v>#VALUE!</v>
      </c>
      <c r="Q219" s="17" t="e">
        <f>VLOOKUP($A219,'DATA PENGUKURAN GARDU'!$A:$BS,42,0)</f>
        <v>#N/A</v>
      </c>
      <c r="R219" s="18" t="e">
        <f t="shared" si="114"/>
        <v>#N/A</v>
      </c>
      <c r="S219" s="17" t="e">
        <f>VLOOKUP($A219,'DATA PENGUKURAN GARDU'!$A:$BS,44,0)</f>
        <v>#N/A</v>
      </c>
      <c r="T219" s="18" t="e">
        <f t="shared" si="115"/>
        <v>#N/A</v>
      </c>
      <c r="U219" s="17" t="e">
        <f>VLOOKUP($A219,'DATA PENGUKURAN GARDU'!$A:$BS,46,0)</f>
        <v>#N/A</v>
      </c>
      <c r="V219" s="18" t="e">
        <f t="shared" si="116"/>
        <v>#N/A</v>
      </c>
      <c r="W219" s="17" t="e">
        <f>VLOOKUP($A219,'DATA PENGUKURAN GARDU'!$A:$BS,48,0)</f>
        <v>#N/A</v>
      </c>
      <c r="X219" s="17" t="e">
        <f>VLOOKUP($A219,'DATA PENGUKURAN GARDU'!$A:$BS,53,0)</f>
        <v>#N/A</v>
      </c>
      <c r="Y219" s="17" t="e">
        <f>VLOOKUP($A219,'DATA PENGUKURAN GARDU'!$A:$BS,54,0)</f>
        <v>#N/A</v>
      </c>
      <c r="Z219" s="17" t="e">
        <f>VLOOKUP($A219,'DATA PENGUKURAN GARDU'!$A:$BS,55,0)</f>
        <v>#N/A</v>
      </c>
      <c r="AA219" s="20" t="e">
        <f>VLOOKUP($B219,'DATA PENGUKURAN GARDU'!$A:$BS,42,0)</f>
        <v>#N/A</v>
      </c>
      <c r="AB219" s="21" t="e">
        <f t="shared" si="117"/>
        <v>#N/A</v>
      </c>
      <c r="AC219" s="20" t="e">
        <f>VLOOKUP($B219,'DATA PENGUKURAN GARDU'!$A:$BS,44,0)</f>
        <v>#N/A</v>
      </c>
      <c r="AD219" s="21" t="e">
        <f t="shared" si="118"/>
        <v>#N/A</v>
      </c>
      <c r="AE219" s="20" t="e">
        <f>VLOOKUP($B219,'DATA PENGUKURAN GARDU'!$A:$BS,46,0)</f>
        <v>#N/A</v>
      </c>
      <c r="AF219" s="21" t="e">
        <f t="shared" si="119"/>
        <v>#N/A</v>
      </c>
      <c r="AG219" s="20" t="e">
        <f>VLOOKUP($B219,'DATA PENGUKURAN GARDU'!$A:$BS,46,0)</f>
        <v>#N/A</v>
      </c>
      <c r="AH219" s="20" t="e">
        <f>VLOOKUP($B219,'DATA PENGUKURAN GARDU'!$A:$BS,53,0)</f>
        <v>#N/A</v>
      </c>
      <c r="AI219" s="20" t="e">
        <f>VLOOKUP($B219,'DATA PENGUKURAN GARDU'!$A:$BS,54,0)</f>
        <v>#N/A</v>
      </c>
      <c r="AJ219" s="17" t="e">
        <f>VLOOKUP($C219,'DATA PENGUKURAN GARDU'!$A:$BS,42,0)</f>
        <v>#N/A</v>
      </c>
      <c r="AK219" s="23" t="e">
        <f t="shared" si="120"/>
        <v>#N/A</v>
      </c>
      <c r="AL219" s="17" t="e">
        <f>VLOOKUP($C219,'DATA PENGUKURAN GARDU'!$A:$BS,44,0)</f>
        <v>#N/A</v>
      </c>
      <c r="AM219" s="23" t="e">
        <f t="shared" si="121"/>
        <v>#N/A</v>
      </c>
      <c r="AN219" s="17" t="e">
        <f>VLOOKUP($C219,'DATA PENGUKURAN GARDU'!$A:$BS,46,0)</f>
        <v>#N/A</v>
      </c>
      <c r="AO219" s="23" t="e">
        <f t="shared" si="122"/>
        <v>#N/A</v>
      </c>
      <c r="AP219" s="17" t="e">
        <f>VLOOKUP($C219,'DATA PENGUKURAN GARDU'!$A:$BS,46,0)</f>
        <v>#N/A</v>
      </c>
      <c r="AQ219" s="17" t="e">
        <f>VLOOKUP($C219,'DATA PENGUKURAN GARDU'!$A:$BS,53,0)</f>
        <v>#N/A</v>
      </c>
      <c r="AR219" s="17" t="e">
        <f>VLOOKUP($C219,'DATA PENGUKURAN GARDU'!$A:$BS,54,0)</f>
        <v>#N/A</v>
      </c>
      <c r="AS219" s="20" t="e">
        <f>VLOOKUP($D219,'DATA PENGUKURAN GARDU'!$A:$BS,42,0)</f>
        <v>#N/A</v>
      </c>
      <c r="AT219" s="21" t="e">
        <f t="shared" si="123"/>
        <v>#N/A</v>
      </c>
      <c r="AU219" s="20" t="e">
        <f>VLOOKUP($D219,'DATA PENGUKURAN GARDU'!$A:$BS,44,0)</f>
        <v>#N/A</v>
      </c>
      <c r="AV219" s="21" t="e">
        <f t="shared" si="124"/>
        <v>#N/A</v>
      </c>
      <c r="AW219" s="20" t="e">
        <f>VLOOKUP($D219,'DATA PENGUKURAN GARDU'!$A:$BS,46,0)</f>
        <v>#N/A</v>
      </c>
      <c r="AX219" s="21" t="e">
        <f t="shared" si="125"/>
        <v>#N/A</v>
      </c>
      <c r="AY219" s="20" t="e">
        <f>VLOOKUP($D219,'DATA PENGUKURAN GARDU'!$A:$BS,46,0)</f>
        <v>#N/A</v>
      </c>
      <c r="AZ219" s="20" t="e">
        <f>VLOOKUP($D219,'DATA PENGUKURAN GARDU'!$A:$BS,53,0)</f>
        <v>#N/A</v>
      </c>
      <c r="BA219" s="20" t="e">
        <f>VLOOKUP($D219,'DATA PENGUKURAN GARDU'!$A:$BS,54,0)</f>
        <v>#N/A</v>
      </c>
      <c r="BB219" s="17" t="e">
        <f>VLOOKUP($E219,'DATA PENGUKURAN GARDU'!$A:$BS,42,0)</f>
        <v>#N/A</v>
      </c>
      <c r="BC219" s="23" t="e">
        <f t="shared" si="126"/>
        <v>#N/A</v>
      </c>
      <c r="BD219" s="17" t="e">
        <f>VLOOKUP($E219,'DATA PENGUKURAN GARDU'!$A:$BS,44,0)</f>
        <v>#N/A</v>
      </c>
      <c r="BE219" s="23" t="e">
        <f t="shared" si="127"/>
        <v>#N/A</v>
      </c>
      <c r="BF219" s="17" t="e">
        <f>VLOOKUP($E219,'DATA PENGUKURAN GARDU'!$A:$BS,46,0)</f>
        <v>#N/A</v>
      </c>
      <c r="BG219" s="23" t="e">
        <f t="shared" si="128"/>
        <v>#N/A</v>
      </c>
      <c r="BH219" s="17" t="e">
        <f>VLOOKUP($E219,'DATA PENGUKURAN GARDU'!$A:$BS,46,0)</f>
        <v>#N/A</v>
      </c>
      <c r="BI219" s="17" t="e">
        <f>VLOOKUP($E219,'DATA PENGUKURAN GARDU'!$A:$BS,53,0)</f>
        <v>#N/A</v>
      </c>
      <c r="BJ219" s="17" t="e">
        <f>VLOOKUP($E219,'DATA PENGUKURAN GARDU'!$A:$BS,54,0)</f>
        <v>#N/A</v>
      </c>
      <c r="BK219" s="20" t="e">
        <f t="shared" si="129"/>
        <v>#N/A</v>
      </c>
      <c r="BL219" s="20" t="e">
        <f t="shared" si="130"/>
        <v>#N/A</v>
      </c>
      <c r="BM219" s="20" t="e">
        <f t="shared" si="131"/>
        <v>#N/A</v>
      </c>
      <c r="BN219" s="25" t="e">
        <f t="shared" si="132"/>
        <v>#N/A</v>
      </c>
      <c r="BO219" s="26" t="str">
        <f t="shared" si="133"/>
        <v>0</v>
      </c>
      <c r="BP219" s="21" t="e">
        <f t="shared" si="134"/>
        <v>#VALUE!</v>
      </c>
      <c r="BQ219" s="20" t="e">
        <f t="shared" si="135"/>
        <v>#N/A</v>
      </c>
      <c r="BR219" s="20" t="e">
        <v>#N/A</v>
      </c>
      <c r="BS219" s="9" t="e">
        <v>#N/A</v>
      </c>
      <c r="BT219" s="2" t="e">
        <f t="shared" si="136"/>
        <v>#VALUE!</v>
      </c>
      <c r="BU219" s="2" t="e">
        <f t="shared" si="104"/>
        <v>#N/A</v>
      </c>
      <c r="BV219" s="2" t="e">
        <f t="shared" si="105"/>
        <v>#N/A</v>
      </c>
    </row>
    <row r="220" s="2" customFormat="1" ht="22.95" customHeight="1" spans="1:74">
      <c r="A220" s="9" t="str">
        <f t="shared" si="106"/>
        <v>KMO 45Induk</v>
      </c>
      <c r="B220" s="9" t="str">
        <f t="shared" si="107"/>
        <v>KMO 45jurusan 1</v>
      </c>
      <c r="C220" s="9" t="str">
        <f t="shared" si="108"/>
        <v>KMO 45jurusan 2</v>
      </c>
      <c r="D220" s="9" t="str">
        <f t="shared" si="109"/>
        <v>KMO 45jurusan 3</v>
      </c>
      <c r="E220" s="9" t="str">
        <f t="shared" si="110"/>
        <v>KMO 45jurusan 4</v>
      </c>
      <c r="F220" s="10" t="s">
        <v>297</v>
      </c>
      <c r="G220" s="10" t="s">
        <v>8</v>
      </c>
      <c r="H220" s="10" t="s">
        <v>298</v>
      </c>
      <c r="I220" s="10">
        <v>0.646538973</v>
      </c>
      <c r="J220" s="10">
        <v>124.4856796265</v>
      </c>
      <c r="K220" s="10" t="s">
        <v>7465</v>
      </c>
      <c r="L220" s="10" t="s">
        <v>7465</v>
      </c>
      <c r="M220" s="10" t="s">
        <v>7465</v>
      </c>
      <c r="N220" s="14">
        <f t="shared" si="111"/>
        <v>0</v>
      </c>
      <c r="O220" s="15" t="e">
        <f t="shared" si="112"/>
        <v>#VALUE!</v>
      </c>
      <c r="P220" s="15" t="e">
        <f t="shared" si="113"/>
        <v>#VALUE!</v>
      </c>
      <c r="Q220" s="17" t="e">
        <f>VLOOKUP($A220,'DATA PENGUKURAN GARDU'!$A:$BS,42,0)</f>
        <v>#N/A</v>
      </c>
      <c r="R220" s="18" t="e">
        <f t="shared" si="114"/>
        <v>#N/A</v>
      </c>
      <c r="S220" s="17" t="e">
        <f>VLOOKUP($A220,'DATA PENGUKURAN GARDU'!$A:$BS,44,0)</f>
        <v>#N/A</v>
      </c>
      <c r="T220" s="18" t="e">
        <f t="shared" si="115"/>
        <v>#N/A</v>
      </c>
      <c r="U220" s="17" t="e">
        <f>VLOOKUP($A220,'DATA PENGUKURAN GARDU'!$A:$BS,46,0)</f>
        <v>#N/A</v>
      </c>
      <c r="V220" s="18" t="e">
        <f t="shared" si="116"/>
        <v>#N/A</v>
      </c>
      <c r="W220" s="17" t="e">
        <f>VLOOKUP($A220,'DATA PENGUKURAN GARDU'!$A:$BS,48,0)</f>
        <v>#N/A</v>
      </c>
      <c r="X220" s="17" t="e">
        <f>VLOOKUP($A220,'DATA PENGUKURAN GARDU'!$A:$BS,53,0)</f>
        <v>#N/A</v>
      </c>
      <c r="Y220" s="17" t="e">
        <f>VLOOKUP($A220,'DATA PENGUKURAN GARDU'!$A:$BS,54,0)</f>
        <v>#N/A</v>
      </c>
      <c r="Z220" s="17" t="e">
        <f>VLOOKUP($A220,'DATA PENGUKURAN GARDU'!$A:$BS,55,0)</f>
        <v>#N/A</v>
      </c>
      <c r="AA220" s="20" t="e">
        <f>VLOOKUP($B220,'DATA PENGUKURAN GARDU'!$A:$BS,42,0)</f>
        <v>#N/A</v>
      </c>
      <c r="AB220" s="21" t="e">
        <f t="shared" si="117"/>
        <v>#N/A</v>
      </c>
      <c r="AC220" s="20" t="e">
        <f>VLOOKUP($B220,'DATA PENGUKURAN GARDU'!$A:$BS,44,0)</f>
        <v>#N/A</v>
      </c>
      <c r="AD220" s="21" t="e">
        <f t="shared" si="118"/>
        <v>#N/A</v>
      </c>
      <c r="AE220" s="20" t="e">
        <f>VLOOKUP($B220,'DATA PENGUKURAN GARDU'!$A:$BS,46,0)</f>
        <v>#N/A</v>
      </c>
      <c r="AF220" s="21" t="e">
        <f t="shared" si="119"/>
        <v>#N/A</v>
      </c>
      <c r="AG220" s="20" t="e">
        <f>VLOOKUP($B220,'DATA PENGUKURAN GARDU'!$A:$BS,46,0)</f>
        <v>#N/A</v>
      </c>
      <c r="AH220" s="20" t="e">
        <f>VLOOKUP($B220,'DATA PENGUKURAN GARDU'!$A:$BS,53,0)</f>
        <v>#N/A</v>
      </c>
      <c r="AI220" s="20" t="e">
        <f>VLOOKUP($B220,'DATA PENGUKURAN GARDU'!$A:$BS,54,0)</f>
        <v>#N/A</v>
      </c>
      <c r="AJ220" s="17" t="e">
        <f>VLOOKUP($C220,'DATA PENGUKURAN GARDU'!$A:$BS,42,0)</f>
        <v>#N/A</v>
      </c>
      <c r="AK220" s="23" t="e">
        <f t="shared" si="120"/>
        <v>#N/A</v>
      </c>
      <c r="AL220" s="17" t="e">
        <f>VLOOKUP($C220,'DATA PENGUKURAN GARDU'!$A:$BS,44,0)</f>
        <v>#N/A</v>
      </c>
      <c r="AM220" s="23" t="e">
        <f t="shared" si="121"/>
        <v>#N/A</v>
      </c>
      <c r="AN220" s="17" t="e">
        <f>VLOOKUP($C220,'DATA PENGUKURAN GARDU'!$A:$BS,46,0)</f>
        <v>#N/A</v>
      </c>
      <c r="AO220" s="23" t="e">
        <f t="shared" si="122"/>
        <v>#N/A</v>
      </c>
      <c r="AP220" s="17" t="e">
        <f>VLOOKUP($C220,'DATA PENGUKURAN GARDU'!$A:$BS,46,0)</f>
        <v>#N/A</v>
      </c>
      <c r="AQ220" s="17" t="e">
        <f>VLOOKUP($C220,'DATA PENGUKURAN GARDU'!$A:$BS,53,0)</f>
        <v>#N/A</v>
      </c>
      <c r="AR220" s="17" t="e">
        <f>VLOOKUP($C220,'DATA PENGUKURAN GARDU'!$A:$BS,54,0)</f>
        <v>#N/A</v>
      </c>
      <c r="AS220" s="20" t="e">
        <f>VLOOKUP($D220,'DATA PENGUKURAN GARDU'!$A:$BS,42,0)</f>
        <v>#N/A</v>
      </c>
      <c r="AT220" s="21" t="e">
        <f t="shared" si="123"/>
        <v>#N/A</v>
      </c>
      <c r="AU220" s="20" t="e">
        <f>VLOOKUP($D220,'DATA PENGUKURAN GARDU'!$A:$BS,44,0)</f>
        <v>#N/A</v>
      </c>
      <c r="AV220" s="21" t="e">
        <f t="shared" si="124"/>
        <v>#N/A</v>
      </c>
      <c r="AW220" s="20" t="e">
        <f>VLOOKUP($D220,'DATA PENGUKURAN GARDU'!$A:$BS,46,0)</f>
        <v>#N/A</v>
      </c>
      <c r="AX220" s="21" t="e">
        <f t="shared" si="125"/>
        <v>#N/A</v>
      </c>
      <c r="AY220" s="20" t="e">
        <f>VLOOKUP($D220,'DATA PENGUKURAN GARDU'!$A:$BS,46,0)</f>
        <v>#N/A</v>
      </c>
      <c r="AZ220" s="20" t="e">
        <f>VLOOKUP($D220,'DATA PENGUKURAN GARDU'!$A:$BS,53,0)</f>
        <v>#N/A</v>
      </c>
      <c r="BA220" s="20" t="e">
        <f>VLOOKUP($D220,'DATA PENGUKURAN GARDU'!$A:$BS,54,0)</f>
        <v>#N/A</v>
      </c>
      <c r="BB220" s="17" t="e">
        <f>VLOOKUP($E220,'DATA PENGUKURAN GARDU'!$A:$BS,42,0)</f>
        <v>#N/A</v>
      </c>
      <c r="BC220" s="23" t="e">
        <f t="shared" si="126"/>
        <v>#N/A</v>
      </c>
      <c r="BD220" s="17" t="e">
        <f>VLOOKUP($E220,'DATA PENGUKURAN GARDU'!$A:$BS,44,0)</f>
        <v>#N/A</v>
      </c>
      <c r="BE220" s="23" t="e">
        <f t="shared" si="127"/>
        <v>#N/A</v>
      </c>
      <c r="BF220" s="17" t="e">
        <f>VLOOKUP($E220,'DATA PENGUKURAN GARDU'!$A:$BS,46,0)</f>
        <v>#N/A</v>
      </c>
      <c r="BG220" s="23" t="e">
        <f t="shared" si="128"/>
        <v>#N/A</v>
      </c>
      <c r="BH220" s="17" t="e">
        <f>VLOOKUP($E220,'DATA PENGUKURAN GARDU'!$A:$BS,46,0)</f>
        <v>#N/A</v>
      </c>
      <c r="BI220" s="17" t="e">
        <f>VLOOKUP($E220,'DATA PENGUKURAN GARDU'!$A:$BS,53,0)</f>
        <v>#N/A</v>
      </c>
      <c r="BJ220" s="17" t="e">
        <f>VLOOKUP($E220,'DATA PENGUKURAN GARDU'!$A:$BS,54,0)</f>
        <v>#N/A</v>
      </c>
      <c r="BK220" s="20" t="e">
        <f t="shared" si="129"/>
        <v>#N/A</v>
      </c>
      <c r="BL220" s="20" t="e">
        <f t="shared" si="130"/>
        <v>#N/A</v>
      </c>
      <c r="BM220" s="20" t="e">
        <f t="shared" si="131"/>
        <v>#N/A</v>
      </c>
      <c r="BN220" s="25" t="e">
        <f t="shared" si="132"/>
        <v>#N/A</v>
      </c>
      <c r="BO220" s="26" t="str">
        <f t="shared" si="133"/>
        <v>0</v>
      </c>
      <c r="BP220" s="21" t="e">
        <f t="shared" si="134"/>
        <v>#VALUE!</v>
      </c>
      <c r="BQ220" s="20" t="e">
        <f t="shared" si="135"/>
        <v>#N/A</v>
      </c>
      <c r="BR220" s="20" t="e">
        <v>#N/A</v>
      </c>
      <c r="BS220" s="9" t="e">
        <v>#N/A</v>
      </c>
      <c r="BT220" s="2" t="e">
        <f t="shared" si="136"/>
        <v>#VALUE!</v>
      </c>
      <c r="BU220" s="2" t="e">
        <f t="shared" si="104"/>
        <v>#N/A</v>
      </c>
      <c r="BV220" s="2" t="e">
        <f t="shared" si="105"/>
        <v>#N/A</v>
      </c>
    </row>
    <row r="221" s="2" customFormat="1" ht="22.95" customHeight="1" spans="1:74">
      <c r="A221" s="9" t="str">
        <f t="shared" si="106"/>
        <v>KMO 51Induk</v>
      </c>
      <c r="B221" s="9" t="str">
        <f t="shared" si="107"/>
        <v>KMO 51jurusan 1</v>
      </c>
      <c r="C221" s="9" t="str">
        <f t="shared" si="108"/>
        <v>KMO 51jurusan 2</v>
      </c>
      <c r="D221" s="9" t="str">
        <f t="shared" si="109"/>
        <v>KMO 51jurusan 3</v>
      </c>
      <c r="E221" s="9" t="str">
        <f t="shared" si="110"/>
        <v>KMO 51jurusan 4</v>
      </c>
      <c r="F221" s="10" t="s">
        <v>58</v>
      </c>
      <c r="G221" s="10" t="s">
        <v>8</v>
      </c>
      <c r="H221" s="10" t="s">
        <v>299</v>
      </c>
      <c r="I221" s="10">
        <v>0.652696013</v>
      </c>
      <c r="J221" s="10">
        <v>124.5362167358</v>
      </c>
      <c r="K221" s="10" t="s">
        <v>7465</v>
      </c>
      <c r="L221" s="10" t="s">
        <v>7465</v>
      </c>
      <c r="M221" s="10" t="s">
        <v>7465</v>
      </c>
      <c r="N221" s="14">
        <f t="shared" si="111"/>
        <v>0</v>
      </c>
      <c r="O221" s="15" t="e">
        <f t="shared" si="112"/>
        <v>#VALUE!</v>
      </c>
      <c r="P221" s="15" t="e">
        <f t="shared" si="113"/>
        <v>#VALUE!</v>
      </c>
      <c r="Q221" s="17" t="e">
        <f>VLOOKUP($A221,'DATA PENGUKURAN GARDU'!$A:$BS,42,0)</f>
        <v>#N/A</v>
      </c>
      <c r="R221" s="18" t="e">
        <f t="shared" si="114"/>
        <v>#N/A</v>
      </c>
      <c r="S221" s="17" t="e">
        <f>VLOOKUP($A221,'DATA PENGUKURAN GARDU'!$A:$BS,44,0)</f>
        <v>#N/A</v>
      </c>
      <c r="T221" s="18" t="e">
        <f t="shared" si="115"/>
        <v>#N/A</v>
      </c>
      <c r="U221" s="17" t="e">
        <f>VLOOKUP($A221,'DATA PENGUKURAN GARDU'!$A:$BS,46,0)</f>
        <v>#N/A</v>
      </c>
      <c r="V221" s="18" t="e">
        <f t="shared" si="116"/>
        <v>#N/A</v>
      </c>
      <c r="W221" s="17" t="e">
        <f>VLOOKUP($A221,'DATA PENGUKURAN GARDU'!$A:$BS,48,0)</f>
        <v>#N/A</v>
      </c>
      <c r="X221" s="17" t="e">
        <f>VLOOKUP($A221,'DATA PENGUKURAN GARDU'!$A:$BS,53,0)</f>
        <v>#N/A</v>
      </c>
      <c r="Y221" s="17" t="e">
        <f>VLOOKUP($A221,'DATA PENGUKURAN GARDU'!$A:$BS,54,0)</f>
        <v>#N/A</v>
      </c>
      <c r="Z221" s="17" t="e">
        <f>VLOOKUP($A221,'DATA PENGUKURAN GARDU'!$A:$BS,55,0)</f>
        <v>#N/A</v>
      </c>
      <c r="AA221" s="20" t="e">
        <f>VLOOKUP($B221,'DATA PENGUKURAN GARDU'!$A:$BS,42,0)</f>
        <v>#N/A</v>
      </c>
      <c r="AB221" s="21" t="e">
        <f t="shared" si="117"/>
        <v>#N/A</v>
      </c>
      <c r="AC221" s="20" t="e">
        <f>VLOOKUP($B221,'DATA PENGUKURAN GARDU'!$A:$BS,44,0)</f>
        <v>#N/A</v>
      </c>
      <c r="AD221" s="21" t="e">
        <f t="shared" si="118"/>
        <v>#N/A</v>
      </c>
      <c r="AE221" s="20" t="e">
        <f>VLOOKUP($B221,'DATA PENGUKURAN GARDU'!$A:$BS,46,0)</f>
        <v>#N/A</v>
      </c>
      <c r="AF221" s="21" t="e">
        <f t="shared" si="119"/>
        <v>#N/A</v>
      </c>
      <c r="AG221" s="20" t="e">
        <f>VLOOKUP($B221,'DATA PENGUKURAN GARDU'!$A:$BS,46,0)</f>
        <v>#N/A</v>
      </c>
      <c r="AH221" s="20" t="e">
        <f>VLOOKUP($B221,'DATA PENGUKURAN GARDU'!$A:$BS,53,0)</f>
        <v>#N/A</v>
      </c>
      <c r="AI221" s="20" t="e">
        <f>VLOOKUP($B221,'DATA PENGUKURAN GARDU'!$A:$BS,54,0)</f>
        <v>#N/A</v>
      </c>
      <c r="AJ221" s="17" t="e">
        <f>VLOOKUP($C221,'DATA PENGUKURAN GARDU'!$A:$BS,42,0)</f>
        <v>#N/A</v>
      </c>
      <c r="AK221" s="23" t="e">
        <f t="shared" si="120"/>
        <v>#N/A</v>
      </c>
      <c r="AL221" s="17" t="e">
        <f>VLOOKUP($C221,'DATA PENGUKURAN GARDU'!$A:$BS,44,0)</f>
        <v>#N/A</v>
      </c>
      <c r="AM221" s="23" t="e">
        <f t="shared" si="121"/>
        <v>#N/A</v>
      </c>
      <c r="AN221" s="17" t="e">
        <f>VLOOKUP($C221,'DATA PENGUKURAN GARDU'!$A:$BS,46,0)</f>
        <v>#N/A</v>
      </c>
      <c r="AO221" s="23" t="e">
        <f t="shared" si="122"/>
        <v>#N/A</v>
      </c>
      <c r="AP221" s="17" t="e">
        <f>VLOOKUP($C221,'DATA PENGUKURAN GARDU'!$A:$BS,46,0)</f>
        <v>#N/A</v>
      </c>
      <c r="AQ221" s="17" t="e">
        <f>VLOOKUP($C221,'DATA PENGUKURAN GARDU'!$A:$BS,53,0)</f>
        <v>#N/A</v>
      </c>
      <c r="AR221" s="17" t="e">
        <f>VLOOKUP($C221,'DATA PENGUKURAN GARDU'!$A:$BS,54,0)</f>
        <v>#N/A</v>
      </c>
      <c r="AS221" s="20" t="e">
        <f>VLOOKUP($D221,'DATA PENGUKURAN GARDU'!$A:$BS,42,0)</f>
        <v>#N/A</v>
      </c>
      <c r="AT221" s="21" t="e">
        <f t="shared" si="123"/>
        <v>#N/A</v>
      </c>
      <c r="AU221" s="20" t="e">
        <f>VLOOKUP($D221,'DATA PENGUKURAN GARDU'!$A:$BS,44,0)</f>
        <v>#N/A</v>
      </c>
      <c r="AV221" s="21" t="e">
        <f t="shared" si="124"/>
        <v>#N/A</v>
      </c>
      <c r="AW221" s="20" t="e">
        <f>VLOOKUP($D221,'DATA PENGUKURAN GARDU'!$A:$BS,46,0)</f>
        <v>#N/A</v>
      </c>
      <c r="AX221" s="21" t="e">
        <f t="shared" si="125"/>
        <v>#N/A</v>
      </c>
      <c r="AY221" s="20" t="e">
        <f>VLOOKUP($D221,'DATA PENGUKURAN GARDU'!$A:$BS,46,0)</f>
        <v>#N/A</v>
      </c>
      <c r="AZ221" s="20" t="e">
        <f>VLOOKUP($D221,'DATA PENGUKURAN GARDU'!$A:$BS,53,0)</f>
        <v>#N/A</v>
      </c>
      <c r="BA221" s="20" t="e">
        <f>VLOOKUP($D221,'DATA PENGUKURAN GARDU'!$A:$BS,54,0)</f>
        <v>#N/A</v>
      </c>
      <c r="BB221" s="17" t="e">
        <f>VLOOKUP($E221,'DATA PENGUKURAN GARDU'!$A:$BS,42,0)</f>
        <v>#N/A</v>
      </c>
      <c r="BC221" s="23" t="e">
        <f t="shared" si="126"/>
        <v>#N/A</v>
      </c>
      <c r="BD221" s="17" t="e">
        <f>VLOOKUP($E221,'DATA PENGUKURAN GARDU'!$A:$BS,44,0)</f>
        <v>#N/A</v>
      </c>
      <c r="BE221" s="23" t="e">
        <f t="shared" si="127"/>
        <v>#N/A</v>
      </c>
      <c r="BF221" s="17" t="e">
        <f>VLOOKUP($E221,'DATA PENGUKURAN GARDU'!$A:$BS,46,0)</f>
        <v>#N/A</v>
      </c>
      <c r="BG221" s="23" t="e">
        <f t="shared" si="128"/>
        <v>#N/A</v>
      </c>
      <c r="BH221" s="17" t="e">
        <f>VLOOKUP($E221,'DATA PENGUKURAN GARDU'!$A:$BS,46,0)</f>
        <v>#N/A</v>
      </c>
      <c r="BI221" s="17" t="e">
        <f>VLOOKUP($E221,'DATA PENGUKURAN GARDU'!$A:$BS,53,0)</f>
        <v>#N/A</v>
      </c>
      <c r="BJ221" s="17" t="e">
        <f>VLOOKUP($E221,'DATA PENGUKURAN GARDU'!$A:$BS,54,0)</f>
        <v>#N/A</v>
      </c>
      <c r="BK221" s="20" t="e">
        <f t="shared" si="129"/>
        <v>#N/A</v>
      </c>
      <c r="BL221" s="20" t="e">
        <f t="shared" si="130"/>
        <v>#N/A</v>
      </c>
      <c r="BM221" s="20" t="e">
        <f t="shared" si="131"/>
        <v>#N/A</v>
      </c>
      <c r="BN221" s="25" t="e">
        <f t="shared" si="132"/>
        <v>#N/A</v>
      </c>
      <c r="BO221" s="26" t="str">
        <f t="shared" si="133"/>
        <v>0</v>
      </c>
      <c r="BP221" s="21" t="e">
        <f t="shared" si="134"/>
        <v>#VALUE!</v>
      </c>
      <c r="BQ221" s="20" t="e">
        <f t="shared" si="135"/>
        <v>#N/A</v>
      </c>
      <c r="BR221" s="20" t="e">
        <v>#N/A</v>
      </c>
      <c r="BS221" s="9" t="e">
        <v>#N/A</v>
      </c>
      <c r="BT221" s="2" t="e">
        <f t="shared" si="136"/>
        <v>#VALUE!</v>
      </c>
      <c r="BU221" s="2" t="e">
        <f t="shared" si="104"/>
        <v>#N/A</v>
      </c>
      <c r="BV221" s="2" t="e">
        <f t="shared" si="105"/>
        <v>#N/A</v>
      </c>
    </row>
    <row r="222" s="2" customFormat="1" ht="22.95" customHeight="1" spans="1:74">
      <c r="A222" s="9" t="str">
        <f t="shared" si="106"/>
        <v>KMO 213Induk</v>
      </c>
      <c r="B222" s="9" t="str">
        <f t="shared" si="107"/>
        <v>KMO 213jurusan 1</v>
      </c>
      <c r="C222" s="9" t="str">
        <f t="shared" si="108"/>
        <v>KMO 213jurusan 2</v>
      </c>
      <c r="D222" s="9" t="str">
        <f t="shared" si="109"/>
        <v>KMO 213jurusan 3</v>
      </c>
      <c r="E222" s="9" t="str">
        <f t="shared" si="110"/>
        <v>KMO 213jurusan 4</v>
      </c>
      <c r="F222" s="10" t="s">
        <v>204</v>
      </c>
      <c r="G222" s="10" t="s">
        <v>8</v>
      </c>
      <c r="H222" s="10" t="s">
        <v>300</v>
      </c>
      <c r="I222" s="10">
        <v>0.814104974</v>
      </c>
      <c r="J222" s="10">
        <v>124.6552886963</v>
      </c>
      <c r="K222" s="10" t="s">
        <v>7465</v>
      </c>
      <c r="L222" s="10" t="s">
        <v>7465</v>
      </c>
      <c r="M222" s="10" t="s">
        <v>7465</v>
      </c>
      <c r="N222" s="14">
        <f t="shared" si="111"/>
        <v>0</v>
      </c>
      <c r="O222" s="15" t="e">
        <f t="shared" si="112"/>
        <v>#VALUE!</v>
      </c>
      <c r="P222" s="15" t="e">
        <f t="shared" si="113"/>
        <v>#VALUE!</v>
      </c>
      <c r="Q222" s="17" t="e">
        <f>VLOOKUP($A222,'DATA PENGUKURAN GARDU'!$A:$BS,42,0)</f>
        <v>#N/A</v>
      </c>
      <c r="R222" s="18" t="e">
        <f t="shared" si="114"/>
        <v>#N/A</v>
      </c>
      <c r="S222" s="17" t="e">
        <f>VLOOKUP($A222,'DATA PENGUKURAN GARDU'!$A:$BS,44,0)</f>
        <v>#N/A</v>
      </c>
      <c r="T222" s="18" t="e">
        <f t="shared" si="115"/>
        <v>#N/A</v>
      </c>
      <c r="U222" s="17" t="e">
        <f>VLOOKUP($A222,'DATA PENGUKURAN GARDU'!$A:$BS,46,0)</f>
        <v>#N/A</v>
      </c>
      <c r="V222" s="18" t="e">
        <f t="shared" si="116"/>
        <v>#N/A</v>
      </c>
      <c r="W222" s="17" t="e">
        <f>VLOOKUP($A222,'DATA PENGUKURAN GARDU'!$A:$BS,48,0)</f>
        <v>#N/A</v>
      </c>
      <c r="X222" s="17" t="e">
        <f>VLOOKUP($A222,'DATA PENGUKURAN GARDU'!$A:$BS,53,0)</f>
        <v>#N/A</v>
      </c>
      <c r="Y222" s="17" t="e">
        <f>VLOOKUP($A222,'DATA PENGUKURAN GARDU'!$A:$BS,54,0)</f>
        <v>#N/A</v>
      </c>
      <c r="Z222" s="17" t="e">
        <f>VLOOKUP($A222,'DATA PENGUKURAN GARDU'!$A:$BS,55,0)</f>
        <v>#N/A</v>
      </c>
      <c r="AA222" s="20" t="e">
        <f>VLOOKUP($B222,'DATA PENGUKURAN GARDU'!$A:$BS,42,0)</f>
        <v>#N/A</v>
      </c>
      <c r="AB222" s="21" t="e">
        <f t="shared" si="117"/>
        <v>#N/A</v>
      </c>
      <c r="AC222" s="20" t="e">
        <f>VLOOKUP($B222,'DATA PENGUKURAN GARDU'!$A:$BS,44,0)</f>
        <v>#N/A</v>
      </c>
      <c r="AD222" s="21" t="e">
        <f t="shared" si="118"/>
        <v>#N/A</v>
      </c>
      <c r="AE222" s="20" t="e">
        <f>VLOOKUP($B222,'DATA PENGUKURAN GARDU'!$A:$BS,46,0)</f>
        <v>#N/A</v>
      </c>
      <c r="AF222" s="21" t="e">
        <f t="shared" si="119"/>
        <v>#N/A</v>
      </c>
      <c r="AG222" s="20" t="e">
        <f>VLOOKUP($B222,'DATA PENGUKURAN GARDU'!$A:$BS,46,0)</f>
        <v>#N/A</v>
      </c>
      <c r="AH222" s="20" t="e">
        <f>VLOOKUP($B222,'DATA PENGUKURAN GARDU'!$A:$BS,53,0)</f>
        <v>#N/A</v>
      </c>
      <c r="AI222" s="20" t="e">
        <f>VLOOKUP($B222,'DATA PENGUKURAN GARDU'!$A:$BS,54,0)</f>
        <v>#N/A</v>
      </c>
      <c r="AJ222" s="17" t="e">
        <f>VLOOKUP($C222,'DATA PENGUKURAN GARDU'!$A:$BS,42,0)</f>
        <v>#N/A</v>
      </c>
      <c r="AK222" s="23" t="e">
        <f t="shared" si="120"/>
        <v>#N/A</v>
      </c>
      <c r="AL222" s="17" t="e">
        <f>VLOOKUP($C222,'DATA PENGUKURAN GARDU'!$A:$BS,44,0)</f>
        <v>#N/A</v>
      </c>
      <c r="AM222" s="23" t="e">
        <f t="shared" si="121"/>
        <v>#N/A</v>
      </c>
      <c r="AN222" s="17" t="e">
        <f>VLOOKUP($C222,'DATA PENGUKURAN GARDU'!$A:$BS,46,0)</f>
        <v>#N/A</v>
      </c>
      <c r="AO222" s="23" t="e">
        <f t="shared" si="122"/>
        <v>#N/A</v>
      </c>
      <c r="AP222" s="17" t="e">
        <f>VLOOKUP($C222,'DATA PENGUKURAN GARDU'!$A:$BS,46,0)</f>
        <v>#N/A</v>
      </c>
      <c r="AQ222" s="17" t="e">
        <f>VLOOKUP($C222,'DATA PENGUKURAN GARDU'!$A:$BS,53,0)</f>
        <v>#N/A</v>
      </c>
      <c r="AR222" s="17" t="e">
        <f>VLOOKUP($C222,'DATA PENGUKURAN GARDU'!$A:$BS,54,0)</f>
        <v>#N/A</v>
      </c>
      <c r="AS222" s="20" t="e">
        <f>VLOOKUP($D222,'DATA PENGUKURAN GARDU'!$A:$BS,42,0)</f>
        <v>#N/A</v>
      </c>
      <c r="AT222" s="21" t="e">
        <f t="shared" si="123"/>
        <v>#N/A</v>
      </c>
      <c r="AU222" s="20" t="e">
        <f>VLOOKUP($D222,'DATA PENGUKURAN GARDU'!$A:$BS,44,0)</f>
        <v>#N/A</v>
      </c>
      <c r="AV222" s="21" t="e">
        <f t="shared" si="124"/>
        <v>#N/A</v>
      </c>
      <c r="AW222" s="20" t="e">
        <f>VLOOKUP($D222,'DATA PENGUKURAN GARDU'!$A:$BS,46,0)</f>
        <v>#N/A</v>
      </c>
      <c r="AX222" s="21" t="e">
        <f t="shared" si="125"/>
        <v>#N/A</v>
      </c>
      <c r="AY222" s="20" t="e">
        <f>VLOOKUP($D222,'DATA PENGUKURAN GARDU'!$A:$BS,46,0)</f>
        <v>#N/A</v>
      </c>
      <c r="AZ222" s="20" t="e">
        <f>VLOOKUP($D222,'DATA PENGUKURAN GARDU'!$A:$BS,53,0)</f>
        <v>#N/A</v>
      </c>
      <c r="BA222" s="20" t="e">
        <f>VLOOKUP($D222,'DATA PENGUKURAN GARDU'!$A:$BS,54,0)</f>
        <v>#N/A</v>
      </c>
      <c r="BB222" s="17" t="e">
        <f>VLOOKUP($E222,'DATA PENGUKURAN GARDU'!$A:$BS,42,0)</f>
        <v>#N/A</v>
      </c>
      <c r="BC222" s="23" t="e">
        <f t="shared" si="126"/>
        <v>#N/A</v>
      </c>
      <c r="BD222" s="17" t="e">
        <f>VLOOKUP($E222,'DATA PENGUKURAN GARDU'!$A:$BS,44,0)</f>
        <v>#N/A</v>
      </c>
      <c r="BE222" s="23" t="e">
        <f t="shared" si="127"/>
        <v>#N/A</v>
      </c>
      <c r="BF222" s="17" t="e">
        <f>VLOOKUP($E222,'DATA PENGUKURAN GARDU'!$A:$BS,46,0)</f>
        <v>#N/A</v>
      </c>
      <c r="BG222" s="23" t="e">
        <f t="shared" si="128"/>
        <v>#N/A</v>
      </c>
      <c r="BH222" s="17" t="e">
        <f>VLOOKUP($E222,'DATA PENGUKURAN GARDU'!$A:$BS,46,0)</f>
        <v>#N/A</v>
      </c>
      <c r="BI222" s="17" t="e">
        <f>VLOOKUP($E222,'DATA PENGUKURAN GARDU'!$A:$BS,53,0)</f>
        <v>#N/A</v>
      </c>
      <c r="BJ222" s="17" t="e">
        <f>VLOOKUP($E222,'DATA PENGUKURAN GARDU'!$A:$BS,54,0)</f>
        <v>#N/A</v>
      </c>
      <c r="BK222" s="20" t="e">
        <f t="shared" si="129"/>
        <v>#N/A</v>
      </c>
      <c r="BL222" s="20" t="e">
        <f t="shared" si="130"/>
        <v>#N/A</v>
      </c>
      <c r="BM222" s="20" t="e">
        <f t="shared" si="131"/>
        <v>#N/A</v>
      </c>
      <c r="BN222" s="25" t="e">
        <f t="shared" si="132"/>
        <v>#N/A</v>
      </c>
      <c r="BO222" s="26" t="str">
        <f t="shared" si="133"/>
        <v>0</v>
      </c>
      <c r="BP222" s="21" t="e">
        <f t="shared" si="134"/>
        <v>#VALUE!</v>
      </c>
      <c r="BQ222" s="20" t="e">
        <f t="shared" si="135"/>
        <v>#N/A</v>
      </c>
      <c r="BR222" s="20" t="e">
        <v>#N/A</v>
      </c>
      <c r="BS222" s="9" t="e">
        <v>#N/A</v>
      </c>
      <c r="BT222" s="2" t="e">
        <f t="shared" si="136"/>
        <v>#VALUE!</v>
      </c>
      <c r="BU222" s="2" t="e">
        <f t="shared" si="104"/>
        <v>#N/A</v>
      </c>
      <c r="BV222" s="2" t="e">
        <f t="shared" si="105"/>
        <v>#N/A</v>
      </c>
    </row>
    <row r="223" s="2" customFormat="1" ht="22.95" customHeight="1" spans="1:74">
      <c r="A223" s="9" t="str">
        <f t="shared" si="106"/>
        <v>KMO 218Induk</v>
      </c>
      <c r="B223" s="9" t="str">
        <f t="shared" si="107"/>
        <v>KMO 218jurusan 1</v>
      </c>
      <c r="C223" s="9" t="str">
        <f t="shared" si="108"/>
        <v>KMO 218jurusan 2</v>
      </c>
      <c r="D223" s="9" t="str">
        <f t="shared" si="109"/>
        <v>KMO 218jurusan 3</v>
      </c>
      <c r="E223" s="9" t="str">
        <f t="shared" si="110"/>
        <v>KMO 218jurusan 4</v>
      </c>
      <c r="F223" s="10" t="s">
        <v>7</v>
      </c>
      <c r="G223" s="10" t="s">
        <v>8</v>
      </c>
      <c r="H223" s="10" t="s">
        <v>301</v>
      </c>
      <c r="I223" s="10">
        <v>0.854003012</v>
      </c>
      <c r="J223" s="10">
        <v>124.6922531128</v>
      </c>
      <c r="K223" s="10" t="s">
        <v>7465</v>
      </c>
      <c r="L223" s="10" t="s">
        <v>7465</v>
      </c>
      <c r="M223" s="10" t="s">
        <v>7465</v>
      </c>
      <c r="N223" s="14">
        <f t="shared" si="111"/>
        <v>0</v>
      </c>
      <c r="O223" s="15" t="e">
        <f t="shared" si="112"/>
        <v>#VALUE!</v>
      </c>
      <c r="P223" s="15" t="e">
        <f t="shared" si="113"/>
        <v>#VALUE!</v>
      </c>
      <c r="Q223" s="17" t="e">
        <f>VLOOKUP($A223,'DATA PENGUKURAN GARDU'!$A:$BS,42,0)</f>
        <v>#N/A</v>
      </c>
      <c r="R223" s="18" t="e">
        <f t="shared" si="114"/>
        <v>#N/A</v>
      </c>
      <c r="S223" s="17" t="e">
        <f>VLOOKUP($A223,'DATA PENGUKURAN GARDU'!$A:$BS,44,0)</f>
        <v>#N/A</v>
      </c>
      <c r="T223" s="18" t="e">
        <f t="shared" si="115"/>
        <v>#N/A</v>
      </c>
      <c r="U223" s="17" t="e">
        <f>VLOOKUP($A223,'DATA PENGUKURAN GARDU'!$A:$BS,46,0)</f>
        <v>#N/A</v>
      </c>
      <c r="V223" s="18" t="e">
        <f t="shared" si="116"/>
        <v>#N/A</v>
      </c>
      <c r="W223" s="17" t="e">
        <f>VLOOKUP($A223,'DATA PENGUKURAN GARDU'!$A:$BS,48,0)</f>
        <v>#N/A</v>
      </c>
      <c r="X223" s="17" t="e">
        <f>VLOOKUP($A223,'DATA PENGUKURAN GARDU'!$A:$BS,53,0)</f>
        <v>#N/A</v>
      </c>
      <c r="Y223" s="17" t="e">
        <f>VLOOKUP($A223,'DATA PENGUKURAN GARDU'!$A:$BS,54,0)</f>
        <v>#N/A</v>
      </c>
      <c r="Z223" s="17" t="e">
        <f>VLOOKUP($A223,'DATA PENGUKURAN GARDU'!$A:$BS,55,0)</f>
        <v>#N/A</v>
      </c>
      <c r="AA223" s="20" t="e">
        <f>VLOOKUP($B223,'DATA PENGUKURAN GARDU'!$A:$BS,42,0)</f>
        <v>#N/A</v>
      </c>
      <c r="AB223" s="21" t="e">
        <f t="shared" si="117"/>
        <v>#N/A</v>
      </c>
      <c r="AC223" s="20" t="e">
        <f>VLOOKUP($B223,'DATA PENGUKURAN GARDU'!$A:$BS,44,0)</f>
        <v>#N/A</v>
      </c>
      <c r="AD223" s="21" t="e">
        <f t="shared" si="118"/>
        <v>#N/A</v>
      </c>
      <c r="AE223" s="20" t="e">
        <f>VLOOKUP($B223,'DATA PENGUKURAN GARDU'!$A:$BS,46,0)</f>
        <v>#N/A</v>
      </c>
      <c r="AF223" s="21" t="e">
        <f t="shared" si="119"/>
        <v>#N/A</v>
      </c>
      <c r="AG223" s="20" t="e">
        <f>VLOOKUP($B223,'DATA PENGUKURAN GARDU'!$A:$BS,46,0)</f>
        <v>#N/A</v>
      </c>
      <c r="AH223" s="20" t="e">
        <f>VLOOKUP($B223,'DATA PENGUKURAN GARDU'!$A:$BS,53,0)</f>
        <v>#N/A</v>
      </c>
      <c r="AI223" s="20" t="e">
        <f>VLOOKUP($B223,'DATA PENGUKURAN GARDU'!$A:$BS,54,0)</f>
        <v>#N/A</v>
      </c>
      <c r="AJ223" s="17" t="e">
        <f>VLOOKUP($C223,'DATA PENGUKURAN GARDU'!$A:$BS,42,0)</f>
        <v>#N/A</v>
      </c>
      <c r="AK223" s="23" t="e">
        <f t="shared" si="120"/>
        <v>#N/A</v>
      </c>
      <c r="AL223" s="17" t="e">
        <f>VLOOKUP($C223,'DATA PENGUKURAN GARDU'!$A:$BS,44,0)</f>
        <v>#N/A</v>
      </c>
      <c r="AM223" s="23" t="e">
        <f t="shared" si="121"/>
        <v>#N/A</v>
      </c>
      <c r="AN223" s="17" t="e">
        <f>VLOOKUP($C223,'DATA PENGUKURAN GARDU'!$A:$BS,46,0)</f>
        <v>#N/A</v>
      </c>
      <c r="AO223" s="23" t="e">
        <f t="shared" si="122"/>
        <v>#N/A</v>
      </c>
      <c r="AP223" s="17" t="e">
        <f>VLOOKUP($C223,'DATA PENGUKURAN GARDU'!$A:$BS,46,0)</f>
        <v>#N/A</v>
      </c>
      <c r="AQ223" s="17" t="e">
        <f>VLOOKUP($C223,'DATA PENGUKURAN GARDU'!$A:$BS,53,0)</f>
        <v>#N/A</v>
      </c>
      <c r="AR223" s="17" t="e">
        <f>VLOOKUP($C223,'DATA PENGUKURAN GARDU'!$A:$BS,54,0)</f>
        <v>#N/A</v>
      </c>
      <c r="AS223" s="20" t="e">
        <f>VLOOKUP($D223,'DATA PENGUKURAN GARDU'!$A:$BS,42,0)</f>
        <v>#N/A</v>
      </c>
      <c r="AT223" s="21" t="e">
        <f t="shared" si="123"/>
        <v>#N/A</v>
      </c>
      <c r="AU223" s="20" t="e">
        <f>VLOOKUP($D223,'DATA PENGUKURAN GARDU'!$A:$BS,44,0)</f>
        <v>#N/A</v>
      </c>
      <c r="AV223" s="21" t="e">
        <f t="shared" si="124"/>
        <v>#N/A</v>
      </c>
      <c r="AW223" s="20" t="e">
        <f>VLOOKUP($D223,'DATA PENGUKURAN GARDU'!$A:$BS,46,0)</f>
        <v>#N/A</v>
      </c>
      <c r="AX223" s="21" t="e">
        <f t="shared" si="125"/>
        <v>#N/A</v>
      </c>
      <c r="AY223" s="20" t="e">
        <f>VLOOKUP($D223,'DATA PENGUKURAN GARDU'!$A:$BS,46,0)</f>
        <v>#N/A</v>
      </c>
      <c r="AZ223" s="20" t="e">
        <f>VLOOKUP($D223,'DATA PENGUKURAN GARDU'!$A:$BS,53,0)</f>
        <v>#N/A</v>
      </c>
      <c r="BA223" s="20" t="e">
        <f>VLOOKUP($D223,'DATA PENGUKURAN GARDU'!$A:$BS,54,0)</f>
        <v>#N/A</v>
      </c>
      <c r="BB223" s="17" t="e">
        <f>VLOOKUP($E223,'DATA PENGUKURAN GARDU'!$A:$BS,42,0)</f>
        <v>#N/A</v>
      </c>
      <c r="BC223" s="23" t="e">
        <f t="shared" si="126"/>
        <v>#N/A</v>
      </c>
      <c r="BD223" s="17" t="e">
        <f>VLOOKUP($E223,'DATA PENGUKURAN GARDU'!$A:$BS,44,0)</f>
        <v>#N/A</v>
      </c>
      <c r="BE223" s="23" t="e">
        <f t="shared" si="127"/>
        <v>#N/A</v>
      </c>
      <c r="BF223" s="17" t="e">
        <f>VLOOKUP($E223,'DATA PENGUKURAN GARDU'!$A:$BS,46,0)</f>
        <v>#N/A</v>
      </c>
      <c r="BG223" s="23" t="e">
        <f t="shared" si="128"/>
        <v>#N/A</v>
      </c>
      <c r="BH223" s="17" t="e">
        <f>VLOOKUP($E223,'DATA PENGUKURAN GARDU'!$A:$BS,46,0)</f>
        <v>#N/A</v>
      </c>
      <c r="BI223" s="17" t="e">
        <f>VLOOKUP($E223,'DATA PENGUKURAN GARDU'!$A:$BS,53,0)</f>
        <v>#N/A</v>
      </c>
      <c r="BJ223" s="17" t="e">
        <f>VLOOKUP($E223,'DATA PENGUKURAN GARDU'!$A:$BS,54,0)</f>
        <v>#N/A</v>
      </c>
      <c r="BK223" s="20" t="e">
        <f t="shared" si="129"/>
        <v>#N/A</v>
      </c>
      <c r="BL223" s="20" t="e">
        <f t="shared" si="130"/>
        <v>#N/A</v>
      </c>
      <c r="BM223" s="20" t="e">
        <f t="shared" si="131"/>
        <v>#N/A</v>
      </c>
      <c r="BN223" s="25" t="e">
        <f t="shared" si="132"/>
        <v>#N/A</v>
      </c>
      <c r="BO223" s="26" t="str">
        <f t="shared" si="133"/>
        <v>0</v>
      </c>
      <c r="BP223" s="21" t="e">
        <f t="shared" si="134"/>
        <v>#VALUE!</v>
      </c>
      <c r="BQ223" s="20" t="e">
        <f t="shared" si="135"/>
        <v>#N/A</v>
      </c>
      <c r="BR223" s="20" t="e">
        <v>#N/A</v>
      </c>
      <c r="BS223" s="9" t="e">
        <v>#N/A</v>
      </c>
      <c r="BT223" s="2" t="e">
        <f t="shared" si="136"/>
        <v>#VALUE!</v>
      </c>
      <c r="BU223" s="2" t="e">
        <f t="shared" si="104"/>
        <v>#N/A</v>
      </c>
      <c r="BV223" s="2" t="e">
        <f t="shared" si="105"/>
        <v>#N/A</v>
      </c>
    </row>
    <row r="224" s="2" customFormat="1" ht="22.95" customHeight="1" spans="1:74">
      <c r="A224" s="9" t="str">
        <f t="shared" si="106"/>
        <v>KMO 219Induk</v>
      </c>
      <c r="B224" s="9" t="str">
        <f t="shared" si="107"/>
        <v>KMO 219jurusan 1</v>
      </c>
      <c r="C224" s="9" t="str">
        <f t="shared" si="108"/>
        <v>KMO 219jurusan 2</v>
      </c>
      <c r="D224" s="9" t="str">
        <f t="shared" si="109"/>
        <v>KMO 219jurusan 3</v>
      </c>
      <c r="E224" s="9" t="str">
        <f t="shared" si="110"/>
        <v>KMO 219jurusan 4</v>
      </c>
      <c r="F224" s="10" t="s">
        <v>7</v>
      </c>
      <c r="G224" s="10" t="s">
        <v>8</v>
      </c>
      <c r="H224" s="10" t="s">
        <v>302</v>
      </c>
      <c r="I224" s="10">
        <v>0.856001019</v>
      </c>
      <c r="J224" s="10">
        <v>124.6930618286</v>
      </c>
      <c r="K224" s="10" t="s">
        <v>7465</v>
      </c>
      <c r="L224" s="10" t="s">
        <v>7465</v>
      </c>
      <c r="M224" s="10" t="s">
        <v>7465</v>
      </c>
      <c r="N224" s="14">
        <f t="shared" si="111"/>
        <v>0</v>
      </c>
      <c r="O224" s="15" t="e">
        <f t="shared" si="112"/>
        <v>#VALUE!</v>
      </c>
      <c r="P224" s="15" t="e">
        <f t="shared" si="113"/>
        <v>#VALUE!</v>
      </c>
      <c r="Q224" s="17" t="e">
        <f>VLOOKUP($A224,'DATA PENGUKURAN GARDU'!$A:$BS,42,0)</f>
        <v>#N/A</v>
      </c>
      <c r="R224" s="18" t="e">
        <f t="shared" si="114"/>
        <v>#N/A</v>
      </c>
      <c r="S224" s="17" t="e">
        <f>VLOOKUP($A224,'DATA PENGUKURAN GARDU'!$A:$BS,44,0)</f>
        <v>#N/A</v>
      </c>
      <c r="T224" s="18" t="e">
        <f t="shared" si="115"/>
        <v>#N/A</v>
      </c>
      <c r="U224" s="17" t="e">
        <f>VLOOKUP($A224,'DATA PENGUKURAN GARDU'!$A:$BS,46,0)</f>
        <v>#N/A</v>
      </c>
      <c r="V224" s="18" t="e">
        <f t="shared" si="116"/>
        <v>#N/A</v>
      </c>
      <c r="W224" s="17" t="e">
        <f>VLOOKUP($A224,'DATA PENGUKURAN GARDU'!$A:$BS,48,0)</f>
        <v>#N/A</v>
      </c>
      <c r="X224" s="17" t="e">
        <f>VLOOKUP($A224,'DATA PENGUKURAN GARDU'!$A:$BS,53,0)</f>
        <v>#N/A</v>
      </c>
      <c r="Y224" s="17" t="e">
        <f>VLOOKUP($A224,'DATA PENGUKURAN GARDU'!$A:$BS,54,0)</f>
        <v>#N/A</v>
      </c>
      <c r="Z224" s="17" t="e">
        <f>VLOOKUP($A224,'DATA PENGUKURAN GARDU'!$A:$BS,55,0)</f>
        <v>#N/A</v>
      </c>
      <c r="AA224" s="20" t="e">
        <f>VLOOKUP($B224,'DATA PENGUKURAN GARDU'!$A:$BS,42,0)</f>
        <v>#N/A</v>
      </c>
      <c r="AB224" s="21" t="e">
        <f t="shared" si="117"/>
        <v>#N/A</v>
      </c>
      <c r="AC224" s="20" t="e">
        <f>VLOOKUP($B224,'DATA PENGUKURAN GARDU'!$A:$BS,44,0)</f>
        <v>#N/A</v>
      </c>
      <c r="AD224" s="21" t="e">
        <f t="shared" si="118"/>
        <v>#N/A</v>
      </c>
      <c r="AE224" s="20" t="e">
        <f>VLOOKUP($B224,'DATA PENGUKURAN GARDU'!$A:$BS,46,0)</f>
        <v>#N/A</v>
      </c>
      <c r="AF224" s="21" t="e">
        <f t="shared" si="119"/>
        <v>#N/A</v>
      </c>
      <c r="AG224" s="20" t="e">
        <f>VLOOKUP($B224,'DATA PENGUKURAN GARDU'!$A:$BS,46,0)</f>
        <v>#N/A</v>
      </c>
      <c r="AH224" s="20" t="e">
        <f>VLOOKUP($B224,'DATA PENGUKURAN GARDU'!$A:$BS,53,0)</f>
        <v>#N/A</v>
      </c>
      <c r="AI224" s="20" t="e">
        <f>VLOOKUP($B224,'DATA PENGUKURAN GARDU'!$A:$BS,54,0)</f>
        <v>#N/A</v>
      </c>
      <c r="AJ224" s="17" t="e">
        <f>VLOOKUP($C224,'DATA PENGUKURAN GARDU'!$A:$BS,42,0)</f>
        <v>#N/A</v>
      </c>
      <c r="AK224" s="23" t="e">
        <f t="shared" si="120"/>
        <v>#N/A</v>
      </c>
      <c r="AL224" s="17" t="e">
        <f>VLOOKUP($C224,'DATA PENGUKURAN GARDU'!$A:$BS,44,0)</f>
        <v>#N/A</v>
      </c>
      <c r="AM224" s="23" t="e">
        <f t="shared" si="121"/>
        <v>#N/A</v>
      </c>
      <c r="AN224" s="17" t="e">
        <f>VLOOKUP($C224,'DATA PENGUKURAN GARDU'!$A:$BS,46,0)</f>
        <v>#N/A</v>
      </c>
      <c r="AO224" s="23" t="e">
        <f t="shared" si="122"/>
        <v>#N/A</v>
      </c>
      <c r="AP224" s="17" t="e">
        <f>VLOOKUP($C224,'DATA PENGUKURAN GARDU'!$A:$BS,46,0)</f>
        <v>#N/A</v>
      </c>
      <c r="AQ224" s="17" t="e">
        <f>VLOOKUP($C224,'DATA PENGUKURAN GARDU'!$A:$BS,53,0)</f>
        <v>#N/A</v>
      </c>
      <c r="AR224" s="17" t="e">
        <f>VLOOKUP($C224,'DATA PENGUKURAN GARDU'!$A:$BS,54,0)</f>
        <v>#N/A</v>
      </c>
      <c r="AS224" s="20" t="e">
        <f>VLOOKUP($D224,'DATA PENGUKURAN GARDU'!$A:$BS,42,0)</f>
        <v>#N/A</v>
      </c>
      <c r="AT224" s="21" t="e">
        <f t="shared" si="123"/>
        <v>#N/A</v>
      </c>
      <c r="AU224" s="20" t="e">
        <f>VLOOKUP($D224,'DATA PENGUKURAN GARDU'!$A:$BS,44,0)</f>
        <v>#N/A</v>
      </c>
      <c r="AV224" s="21" t="e">
        <f t="shared" si="124"/>
        <v>#N/A</v>
      </c>
      <c r="AW224" s="20" t="e">
        <f>VLOOKUP($D224,'DATA PENGUKURAN GARDU'!$A:$BS,46,0)</f>
        <v>#N/A</v>
      </c>
      <c r="AX224" s="21" t="e">
        <f t="shared" si="125"/>
        <v>#N/A</v>
      </c>
      <c r="AY224" s="20" t="e">
        <f>VLOOKUP($D224,'DATA PENGUKURAN GARDU'!$A:$BS,46,0)</f>
        <v>#N/A</v>
      </c>
      <c r="AZ224" s="20" t="e">
        <f>VLOOKUP($D224,'DATA PENGUKURAN GARDU'!$A:$BS,53,0)</f>
        <v>#N/A</v>
      </c>
      <c r="BA224" s="20" t="e">
        <f>VLOOKUP($D224,'DATA PENGUKURAN GARDU'!$A:$BS,54,0)</f>
        <v>#N/A</v>
      </c>
      <c r="BB224" s="17" t="e">
        <f>VLOOKUP($E224,'DATA PENGUKURAN GARDU'!$A:$BS,42,0)</f>
        <v>#N/A</v>
      </c>
      <c r="BC224" s="23" t="e">
        <f t="shared" si="126"/>
        <v>#N/A</v>
      </c>
      <c r="BD224" s="17" t="e">
        <f>VLOOKUP($E224,'DATA PENGUKURAN GARDU'!$A:$BS,44,0)</f>
        <v>#N/A</v>
      </c>
      <c r="BE224" s="23" t="e">
        <f t="shared" si="127"/>
        <v>#N/A</v>
      </c>
      <c r="BF224" s="17" t="e">
        <f>VLOOKUP($E224,'DATA PENGUKURAN GARDU'!$A:$BS,46,0)</f>
        <v>#N/A</v>
      </c>
      <c r="BG224" s="23" t="e">
        <f t="shared" si="128"/>
        <v>#N/A</v>
      </c>
      <c r="BH224" s="17" t="e">
        <f>VLOOKUP($E224,'DATA PENGUKURAN GARDU'!$A:$BS,46,0)</f>
        <v>#N/A</v>
      </c>
      <c r="BI224" s="17" t="e">
        <f>VLOOKUP($E224,'DATA PENGUKURAN GARDU'!$A:$BS,53,0)</f>
        <v>#N/A</v>
      </c>
      <c r="BJ224" s="17" t="e">
        <f>VLOOKUP($E224,'DATA PENGUKURAN GARDU'!$A:$BS,54,0)</f>
        <v>#N/A</v>
      </c>
      <c r="BK224" s="20" t="e">
        <f t="shared" si="129"/>
        <v>#N/A</v>
      </c>
      <c r="BL224" s="20" t="e">
        <f t="shared" si="130"/>
        <v>#N/A</v>
      </c>
      <c r="BM224" s="20" t="e">
        <f t="shared" si="131"/>
        <v>#N/A</v>
      </c>
      <c r="BN224" s="25" t="e">
        <f t="shared" si="132"/>
        <v>#N/A</v>
      </c>
      <c r="BO224" s="26" t="str">
        <f t="shared" si="133"/>
        <v>0</v>
      </c>
      <c r="BP224" s="21" t="e">
        <f t="shared" si="134"/>
        <v>#VALUE!</v>
      </c>
      <c r="BQ224" s="20" t="e">
        <f t="shared" si="135"/>
        <v>#N/A</v>
      </c>
      <c r="BR224" s="20" t="e">
        <v>#N/A</v>
      </c>
      <c r="BS224" s="9" t="e">
        <v>#N/A</v>
      </c>
      <c r="BT224" s="2" t="e">
        <f t="shared" si="136"/>
        <v>#VALUE!</v>
      </c>
      <c r="BU224" s="2" t="e">
        <f t="shared" si="104"/>
        <v>#N/A</v>
      </c>
      <c r="BV224" s="2" t="e">
        <f t="shared" si="105"/>
        <v>#N/A</v>
      </c>
    </row>
    <row r="225" s="2" customFormat="1" ht="22.95" customHeight="1" spans="1:74">
      <c r="A225" s="9" t="str">
        <f t="shared" si="106"/>
        <v>BB 155.1Induk</v>
      </c>
      <c r="B225" s="9" t="str">
        <f t="shared" si="107"/>
        <v>BB 155.1jurusan 1</v>
      </c>
      <c r="C225" s="9" t="str">
        <f t="shared" si="108"/>
        <v>BB 155.1jurusan 2</v>
      </c>
      <c r="D225" s="9" t="str">
        <f t="shared" si="109"/>
        <v>BB 155.1jurusan 3</v>
      </c>
      <c r="E225" s="9" t="str">
        <f t="shared" si="110"/>
        <v>BB 155.1jurusan 4</v>
      </c>
      <c r="F225" s="10" t="s">
        <v>303</v>
      </c>
      <c r="G225" s="10" t="s">
        <v>4</v>
      </c>
      <c r="H225" s="10" t="s">
        <v>304</v>
      </c>
      <c r="I225" s="10">
        <v>0.9553</v>
      </c>
      <c r="J225" s="10">
        <v>123.24411</v>
      </c>
      <c r="K225" s="10" t="s">
        <v>7465</v>
      </c>
      <c r="L225" s="10" t="s">
        <v>7465</v>
      </c>
      <c r="M225" s="10" t="s">
        <v>7465</v>
      </c>
      <c r="N225" s="14">
        <f t="shared" si="111"/>
        <v>0</v>
      </c>
      <c r="O225" s="15" t="e">
        <f t="shared" si="112"/>
        <v>#VALUE!</v>
      </c>
      <c r="P225" s="15" t="e">
        <f t="shared" si="113"/>
        <v>#VALUE!</v>
      </c>
      <c r="Q225" s="17" t="e">
        <f>VLOOKUP($A225,'DATA PENGUKURAN GARDU'!$A:$BS,42,0)</f>
        <v>#N/A</v>
      </c>
      <c r="R225" s="18" t="e">
        <f t="shared" si="114"/>
        <v>#N/A</v>
      </c>
      <c r="S225" s="17" t="e">
        <f>VLOOKUP($A225,'DATA PENGUKURAN GARDU'!$A:$BS,44,0)</f>
        <v>#N/A</v>
      </c>
      <c r="T225" s="18" t="e">
        <f t="shared" si="115"/>
        <v>#N/A</v>
      </c>
      <c r="U225" s="17" t="e">
        <f>VLOOKUP($A225,'DATA PENGUKURAN GARDU'!$A:$BS,46,0)</f>
        <v>#N/A</v>
      </c>
      <c r="V225" s="18" t="e">
        <f t="shared" si="116"/>
        <v>#N/A</v>
      </c>
      <c r="W225" s="17" t="e">
        <f>VLOOKUP($A225,'DATA PENGUKURAN GARDU'!$A:$BS,48,0)</f>
        <v>#N/A</v>
      </c>
      <c r="X225" s="17" t="e">
        <f>VLOOKUP($A225,'DATA PENGUKURAN GARDU'!$A:$BS,53,0)</f>
        <v>#N/A</v>
      </c>
      <c r="Y225" s="17" t="e">
        <f>VLOOKUP($A225,'DATA PENGUKURAN GARDU'!$A:$BS,54,0)</f>
        <v>#N/A</v>
      </c>
      <c r="Z225" s="17" t="e">
        <f>VLOOKUP($A225,'DATA PENGUKURAN GARDU'!$A:$BS,55,0)</f>
        <v>#N/A</v>
      </c>
      <c r="AA225" s="20" t="e">
        <f>VLOOKUP($B225,'DATA PENGUKURAN GARDU'!$A:$BS,42,0)</f>
        <v>#N/A</v>
      </c>
      <c r="AB225" s="21" t="e">
        <f t="shared" si="117"/>
        <v>#N/A</v>
      </c>
      <c r="AC225" s="20" t="e">
        <f>VLOOKUP($B225,'DATA PENGUKURAN GARDU'!$A:$BS,44,0)</f>
        <v>#N/A</v>
      </c>
      <c r="AD225" s="21" t="e">
        <f t="shared" si="118"/>
        <v>#N/A</v>
      </c>
      <c r="AE225" s="20" t="e">
        <f>VLOOKUP($B225,'DATA PENGUKURAN GARDU'!$A:$BS,46,0)</f>
        <v>#N/A</v>
      </c>
      <c r="AF225" s="21" t="e">
        <f t="shared" si="119"/>
        <v>#N/A</v>
      </c>
      <c r="AG225" s="20" t="e">
        <f>VLOOKUP($B225,'DATA PENGUKURAN GARDU'!$A:$BS,46,0)</f>
        <v>#N/A</v>
      </c>
      <c r="AH225" s="20" t="e">
        <f>VLOOKUP($B225,'DATA PENGUKURAN GARDU'!$A:$BS,53,0)</f>
        <v>#N/A</v>
      </c>
      <c r="AI225" s="20" t="e">
        <f>VLOOKUP($B225,'DATA PENGUKURAN GARDU'!$A:$BS,54,0)</f>
        <v>#N/A</v>
      </c>
      <c r="AJ225" s="17" t="e">
        <f>VLOOKUP($C225,'DATA PENGUKURAN GARDU'!$A:$BS,42,0)</f>
        <v>#N/A</v>
      </c>
      <c r="AK225" s="23" t="e">
        <f t="shared" si="120"/>
        <v>#N/A</v>
      </c>
      <c r="AL225" s="17" t="e">
        <f>VLOOKUP($C225,'DATA PENGUKURAN GARDU'!$A:$BS,44,0)</f>
        <v>#N/A</v>
      </c>
      <c r="AM225" s="23" t="e">
        <f t="shared" si="121"/>
        <v>#N/A</v>
      </c>
      <c r="AN225" s="17" t="e">
        <f>VLOOKUP($C225,'DATA PENGUKURAN GARDU'!$A:$BS,46,0)</f>
        <v>#N/A</v>
      </c>
      <c r="AO225" s="23" t="e">
        <f t="shared" si="122"/>
        <v>#N/A</v>
      </c>
      <c r="AP225" s="17" t="e">
        <f>VLOOKUP($C225,'DATA PENGUKURAN GARDU'!$A:$BS,46,0)</f>
        <v>#N/A</v>
      </c>
      <c r="AQ225" s="17" t="e">
        <f>VLOOKUP($C225,'DATA PENGUKURAN GARDU'!$A:$BS,53,0)</f>
        <v>#N/A</v>
      </c>
      <c r="AR225" s="17" t="e">
        <f>VLOOKUP($C225,'DATA PENGUKURAN GARDU'!$A:$BS,54,0)</f>
        <v>#N/A</v>
      </c>
      <c r="AS225" s="20" t="e">
        <f>VLOOKUP($D225,'DATA PENGUKURAN GARDU'!$A:$BS,42,0)</f>
        <v>#N/A</v>
      </c>
      <c r="AT225" s="21" t="e">
        <f t="shared" si="123"/>
        <v>#N/A</v>
      </c>
      <c r="AU225" s="20" t="e">
        <f>VLOOKUP($D225,'DATA PENGUKURAN GARDU'!$A:$BS,44,0)</f>
        <v>#N/A</v>
      </c>
      <c r="AV225" s="21" t="e">
        <f t="shared" si="124"/>
        <v>#N/A</v>
      </c>
      <c r="AW225" s="20" t="e">
        <f>VLOOKUP($D225,'DATA PENGUKURAN GARDU'!$A:$BS,46,0)</f>
        <v>#N/A</v>
      </c>
      <c r="AX225" s="21" t="e">
        <f t="shared" si="125"/>
        <v>#N/A</v>
      </c>
      <c r="AY225" s="20" t="e">
        <f>VLOOKUP($D225,'DATA PENGUKURAN GARDU'!$A:$BS,46,0)</f>
        <v>#N/A</v>
      </c>
      <c r="AZ225" s="20" t="e">
        <f>VLOOKUP($D225,'DATA PENGUKURAN GARDU'!$A:$BS,53,0)</f>
        <v>#N/A</v>
      </c>
      <c r="BA225" s="20" t="e">
        <f>VLOOKUP($D225,'DATA PENGUKURAN GARDU'!$A:$BS,54,0)</f>
        <v>#N/A</v>
      </c>
      <c r="BB225" s="17" t="e">
        <f>VLOOKUP($E225,'DATA PENGUKURAN GARDU'!$A:$BS,42,0)</f>
        <v>#N/A</v>
      </c>
      <c r="BC225" s="23" t="e">
        <f t="shared" si="126"/>
        <v>#N/A</v>
      </c>
      <c r="BD225" s="17" t="e">
        <f>VLOOKUP($E225,'DATA PENGUKURAN GARDU'!$A:$BS,44,0)</f>
        <v>#N/A</v>
      </c>
      <c r="BE225" s="23" t="e">
        <f t="shared" si="127"/>
        <v>#N/A</v>
      </c>
      <c r="BF225" s="17" t="e">
        <f>VLOOKUP($E225,'DATA PENGUKURAN GARDU'!$A:$BS,46,0)</f>
        <v>#N/A</v>
      </c>
      <c r="BG225" s="23" t="e">
        <f t="shared" si="128"/>
        <v>#N/A</v>
      </c>
      <c r="BH225" s="17" t="e">
        <f>VLOOKUP($E225,'DATA PENGUKURAN GARDU'!$A:$BS,46,0)</f>
        <v>#N/A</v>
      </c>
      <c r="BI225" s="17" t="e">
        <f>VLOOKUP($E225,'DATA PENGUKURAN GARDU'!$A:$BS,53,0)</f>
        <v>#N/A</v>
      </c>
      <c r="BJ225" s="17" t="e">
        <f>VLOOKUP($E225,'DATA PENGUKURAN GARDU'!$A:$BS,54,0)</f>
        <v>#N/A</v>
      </c>
      <c r="BK225" s="20" t="e">
        <f t="shared" si="129"/>
        <v>#N/A</v>
      </c>
      <c r="BL225" s="20" t="e">
        <f t="shared" si="130"/>
        <v>#N/A</v>
      </c>
      <c r="BM225" s="20" t="e">
        <f t="shared" si="131"/>
        <v>#N/A</v>
      </c>
      <c r="BN225" s="25" t="e">
        <f t="shared" si="132"/>
        <v>#N/A</v>
      </c>
      <c r="BO225" s="26" t="str">
        <f t="shared" si="133"/>
        <v>0</v>
      </c>
      <c r="BP225" s="21" t="e">
        <f t="shared" si="134"/>
        <v>#VALUE!</v>
      </c>
      <c r="BQ225" s="20" t="e">
        <f t="shared" si="135"/>
        <v>#N/A</v>
      </c>
      <c r="BR225" s="20" t="e">
        <v>#N/A</v>
      </c>
      <c r="BS225" s="9" t="e">
        <v>#N/A</v>
      </c>
      <c r="BT225" s="2" t="e">
        <f t="shared" si="136"/>
        <v>#VALUE!</v>
      </c>
      <c r="BU225" s="2" t="e">
        <f t="shared" si="104"/>
        <v>#N/A</v>
      </c>
      <c r="BV225" s="2" t="e">
        <f t="shared" si="105"/>
        <v>#N/A</v>
      </c>
    </row>
    <row r="226" s="2" customFormat="1" ht="22.95" customHeight="1" spans="1:74">
      <c r="A226" s="9" t="str">
        <f t="shared" si="106"/>
        <v>KMO 36Induk</v>
      </c>
      <c r="B226" s="9" t="str">
        <f t="shared" si="107"/>
        <v>KMO 36jurusan 1</v>
      </c>
      <c r="C226" s="9" t="str">
        <f t="shared" si="108"/>
        <v>KMO 36jurusan 2</v>
      </c>
      <c r="D226" s="9" t="str">
        <f t="shared" si="109"/>
        <v>KMO 36jurusan 3</v>
      </c>
      <c r="E226" s="9" t="str">
        <f t="shared" si="110"/>
        <v>KMO 36jurusan 4</v>
      </c>
      <c r="F226" s="10" t="s">
        <v>305</v>
      </c>
      <c r="G226" s="10" t="s">
        <v>8</v>
      </c>
      <c r="H226" s="10" t="s">
        <v>306</v>
      </c>
      <c r="I226" s="10">
        <v>0.672293007</v>
      </c>
      <c r="J226" s="10">
        <v>124.4336624146</v>
      </c>
      <c r="K226" s="10" t="s">
        <v>7465</v>
      </c>
      <c r="L226" s="10" t="s">
        <v>7465</v>
      </c>
      <c r="M226" s="10" t="s">
        <v>7465</v>
      </c>
      <c r="N226" s="14">
        <f t="shared" si="111"/>
        <v>0</v>
      </c>
      <c r="O226" s="15" t="e">
        <f t="shared" si="112"/>
        <v>#VALUE!</v>
      </c>
      <c r="P226" s="15" t="e">
        <f t="shared" si="113"/>
        <v>#VALUE!</v>
      </c>
      <c r="Q226" s="17" t="e">
        <f>VLOOKUP($A226,'DATA PENGUKURAN GARDU'!$A:$BS,42,0)</f>
        <v>#N/A</v>
      </c>
      <c r="R226" s="18" t="e">
        <f t="shared" si="114"/>
        <v>#N/A</v>
      </c>
      <c r="S226" s="17" t="e">
        <f>VLOOKUP($A226,'DATA PENGUKURAN GARDU'!$A:$BS,44,0)</f>
        <v>#N/A</v>
      </c>
      <c r="T226" s="18" t="e">
        <f t="shared" si="115"/>
        <v>#N/A</v>
      </c>
      <c r="U226" s="17" t="e">
        <f>VLOOKUP($A226,'DATA PENGUKURAN GARDU'!$A:$BS,46,0)</f>
        <v>#N/A</v>
      </c>
      <c r="V226" s="18" t="e">
        <f t="shared" si="116"/>
        <v>#N/A</v>
      </c>
      <c r="W226" s="17" t="e">
        <f>VLOOKUP($A226,'DATA PENGUKURAN GARDU'!$A:$BS,48,0)</f>
        <v>#N/A</v>
      </c>
      <c r="X226" s="17" t="e">
        <f>VLOOKUP($A226,'DATA PENGUKURAN GARDU'!$A:$BS,53,0)</f>
        <v>#N/A</v>
      </c>
      <c r="Y226" s="17" t="e">
        <f>VLOOKUP($A226,'DATA PENGUKURAN GARDU'!$A:$BS,54,0)</f>
        <v>#N/A</v>
      </c>
      <c r="Z226" s="17" t="e">
        <f>VLOOKUP($A226,'DATA PENGUKURAN GARDU'!$A:$BS,55,0)</f>
        <v>#N/A</v>
      </c>
      <c r="AA226" s="20" t="e">
        <f>VLOOKUP($B226,'DATA PENGUKURAN GARDU'!$A:$BS,42,0)</f>
        <v>#N/A</v>
      </c>
      <c r="AB226" s="21" t="e">
        <f t="shared" si="117"/>
        <v>#N/A</v>
      </c>
      <c r="AC226" s="20" t="e">
        <f>VLOOKUP($B226,'DATA PENGUKURAN GARDU'!$A:$BS,44,0)</f>
        <v>#N/A</v>
      </c>
      <c r="AD226" s="21" t="e">
        <f t="shared" si="118"/>
        <v>#N/A</v>
      </c>
      <c r="AE226" s="20" t="e">
        <f>VLOOKUP($B226,'DATA PENGUKURAN GARDU'!$A:$BS,46,0)</f>
        <v>#N/A</v>
      </c>
      <c r="AF226" s="21" t="e">
        <f t="shared" si="119"/>
        <v>#N/A</v>
      </c>
      <c r="AG226" s="20" t="e">
        <f>VLOOKUP($B226,'DATA PENGUKURAN GARDU'!$A:$BS,46,0)</f>
        <v>#N/A</v>
      </c>
      <c r="AH226" s="20" t="e">
        <f>VLOOKUP($B226,'DATA PENGUKURAN GARDU'!$A:$BS,53,0)</f>
        <v>#N/A</v>
      </c>
      <c r="AI226" s="20" t="e">
        <f>VLOOKUP($B226,'DATA PENGUKURAN GARDU'!$A:$BS,54,0)</f>
        <v>#N/A</v>
      </c>
      <c r="AJ226" s="17" t="e">
        <f>VLOOKUP($C226,'DATA PENGUKURAN GARDU'!$A:$BS,42,0)</f>
        <v>#N/A</v>
      </c>
      <c r="AK226" s="23" t="e">
        <f t="shared" si="120"/>
        <v>#N/A</v>
      </c>
      <c r="AL226" s="17" t="e">
        <f>VLOOKUP($C226,'DATA PENGUKURAN GARDU'!$A:$BS,44,0)</f>
        <v>#N/A</v>
      </c>
      <c r="AM226" s="23" t="e">
        <f t="shared" si="121"/>
        <v>#N/A</v>
      </c>
      <c r="AN226" s="17" t="e">
        <f>VLOOKUP($C226,'DATA PENGUKURAN GARDU'!$A:$BS,46,0)</f>
        <v>#N/A</v>
      </c>
      <c r="AO226" s="23" t="e">
        <f t="shared" si="122"/>
        <v>#N/A</v>
      </c>
      <c r="AP226" s="17" t="e">
        <f>VLOOKUP($C226,'DATA PENGUKURAN GARDU'!$A:$BS,46,0)</f>
        <v>#N/A</v>
      </c>
      <c r="AQ226" s="17" t="e">
        <f>VLOOKUP($C226,'DATA PENGUKURAN GARDU'!$A:$BS,53,0)</f>
        <v>#N/A</v>
      </c>
      <c r="AR226" s="17" t="e">
        <f>VLOOKUP($C226,'DATA PENGUKURAN GARDU'!$A:$BS,54,0)</f>
        <v>#N/A</v>
      </c>
      <c r="AS226" s="20" t="e">
        <f>VLOOKUP($D226,'DATA PENGUKURAN GARDU'!$A:$BS,42,0)</f>
        <v>#N/A</v>
      </c>
      <c r="AT226" s="21" t="e">
        <f t="shared" si="123"/>
        <v>#N/A</v>
      </c>
      <c r="AU226" s="20" t="e">
        <f>VLOOKUP($D226,'DATA PENGUKURAN GARDU'!$A:$BS,44,0)</f>
        <v>#N/A</v>
      </c>
      <c r="AV226" s="21" t="e">
        <f t="shared" si="124"/>
        <v>#N/A</v>
      </c>
      <c r="AW226" s="20" t="e">
        <f>VLOOKUP($D226,'DATA PENGUKURAN GARDU'!$A:$BS,46,0)</f>
        <v>#N/A</v>
      </c>
      <c r="AX226" s="21" t="e">
        <f t="shared" si="125"/>
        <v>#N/A</v>
      </c>
      <c r="AY226" s="20" t="e">
        <f>VLOOKUP($D226,'DATA PENGUKURAN GARDU'!$A:$BS,46,0)</f>
        <v>#N/A</v>
      </c>
      <c r="AZ226" s="20" t="e">
        <f>VLOOKUP($D226,'DATA PENGUKURAN GARDU'!$A:$BS,53,0)</f>
        <v>#N/A</v>
      </c>
      <c r="BA226" s="20" t="e">
        <f>VLOOKUP($D226,'DATA PENGUKURAN GARDU'!$A:$BS,54,0)</f>
        <v>#N/A</v>
      </c>
      <c r="BB226" s="17" t="e">
        <f>VLOOKUP($E226,'DATA PENGUKURAN GARDU'!$A:$BS,42,0)</f>
        <v>#N/A</v>
      </c>
      <c r="BC226" s="23" t="e">
        <f t="shared" si="126"/>
        <v>#N/A</v>
      </c>
      <c r="BD226" s="17" t="e">
        <f>VLOOKUP($E226,'DATA PENGUKURAN GARDU'!$A:$BS,44,0)</f>
        <v>#N/A</v>
      </c>
      <c r="BE226" s="23" t="e">
        <f t="shared" si="127"/>
        <v>#N/A</v>
      </c>
      <c r="BF226" s="17" t="e">
        <f>VLOOKUP($E226,'DATA PENGUKURAN GARDU'!$A:$BS,46,0)</f>
        <v>#N/A</v>
      </c>
      <c r="BG226" s="23" t="e">
        <f t="shared" si="128"/>
        <v>#N/A</v>
      </c>
      <c r="BH226" s="17" t="e">
        <f>VLOOKUP($E226,'DATA PENGUKURAN GARDU'!$A:$BS,46,0)</f>
        <v>#N/A</v>
      </c>
      <c r="BI226" s="17" t="e">
        <f>VLOOKUP($E226,'DATA PENGUKURAN GARDU'!$A:$BS,53,0)</f>
        <v>#N/A</v>
      </c>
      <c r="BJ226" s="17" t="e">
        <f>VLOOKUP($E226,'DATA PENGUKURAN GARDU'!$A:$BS,54,0)</f>
        <v>#N/A</v>
      </c>
      <c r="BK226" s="20" t="e">
        <f t="shared" si="129"/>
        <v>#N/A</v>
      </c>
      <c r="BL226" s="20" t="e">
        <f t="shared" si="130"/>
        <v>#N/A</v>
      </c>
      <c r="BM226" s="20" t="e">
        <f t="shared" si="131"/>
        <v>#N/A</v>
      </c>
      <c r="BN226" s="25" t="e">
        <f t="shared" si="132"/>
        <v>#N/A</v>
      </c>
      <c r="BO226" s="26" t="str">
        <f t="shared" si="133"/>
        <v>0</v>
      </c>
      <c r="BP226" s="21" t="e">
        <f t="shared" si="134"/>
        <v>#VALUE!</v>
      </c>
      <c r="BQ226" s="20" t="e">
        <f t="shared" si="135"/>
        <v>#N/A</v>
      </c>
      <c r="BR226" s="20" t="e">
        <v>#N/A</v>
      </c>
      <c r="BS226" s="9" t="e">
        <v>#N/A</v>
      </c>
      <c r="BT226" s="2" t="e">
        <f t="shared" si="136"/>
        <v>#VALUE!</v>
      </c>
      <c r="BU226" s="2" t="e">
        <f t="shared" si="104"/>
        <v>#N/A</v>
      </c>
      <c r="BV226" s="2" t="e">
        <f t="shared" si="105"/>
        <v>#N/A</v>
      </c>
    </row>
    <row r="227" s="2" customFormat="1" ht="22.95" customHeight="1" spans="1:74">
      <c r="A227" s="9" t="str">
        <f t="shared" si="106"/>
        <v>KMO 127Induk</v>
      </c>
      <c r="B227" s="9" t="str">
        <f t="shared" si="107"/>
        <v>KMO 127jurusan 1</v>
      </c>
      <c r="C227" s="9" t="str">
        <f t="shared" si="108"/>
        <v>KMO 127jurusan 2</v>
      </c>
      <c r="D227" s="9" t="str">
        <f t="shared" si="109"/>
        <v>KMO 127jurusan 3</v>
      </c>
      <c r="E227" s="9" t="str">
        <f t="shared" si="110"/>
        <v>KMO 127jurusan 4</v>
      </c>
      <c r="F227" s="10" t="s">
        <v>38</v>
      </c>
      <c r="G227" s="10" t="s">
        <v>39</v>
      </c>
      <c r="H227" s="10" t="s">
        <v>307</v>
      </c>
      <c r="I227" s="10">
        <v>0.79765898</v>
      </c>
      <c r="J227" s="10">
        <v>124.4506759644</v>
      </c>
      <c r="K227" s="10" t="s">
        <v>7465</v>
      </c>
      <c r="L227" s="10" t="s">
        <v>7465</v>
      </c>
      <c r="M227" s="10" t="s">
        <v>7465</v>
      </c>
      <c r="N227" s="14">
        <f t="shared" si="111"/>
        <v>0</v>
      </c>
      <c r="O227" s="15" t="e">
        <f t="shared" si="112"/>
        <v>#VALUE!</v>
      </c>
      <c r="P227" s="15" t="e">
        <f t="shared" si="113"/>
        <v>#VALUE!</v>
      </c>
      <c r="Q227" s="17" t="e">
        <f>VLOOKUP($A227,'DATA PENGUKURAN GARDU'!$A:$BS,42,0)</f>
        <v>#N/A</v>
      </c>
      <c r="R227" s="18" t="e">
        <f t="shared" si="114"/>
        <v>#N/A</v>
      </c>
      <c r="S227" s="17" t="e">
        <f>VLOOKUP($A227,'DATA PENGUKURAN GARDU'!$A:$BS,44,0)</f>
        <v>#N/A</v>
      </c>
      <c r="T227" s="18" t="e">
        <f t="shared" si="115"/>
        <v>#N/A</v>
      </c>
      <c r="U227" s="17" t="e">
        <f>VLOOKUP($A227,'DATA PENGUKURAN GARDU'!$A:$BS,46,0)</f>
        <v>#N/A</v>
      </c>
      <c r="V227" s="18" t="e">
        <f t="shared" si="116"/>
        <v>#N/A</v>
      </c>
      <c r="W227" s="17" t="e">
        <f>VLOOKUP($A227,'DATA PENGUKURAN GARDU'!$A:$BS,48,0)</f>
        <v>#N/A</v>
      </c>
      <c r="X227" s="17" t="e">
        <f>VLOOKUP($A227,'DATA PENGUKURAN GARDU'!$A:$BS,53,0)</f>
        <v>#N/A</v>
      </c>
      <c r="Y227" s="17" t="e">
        <f>VLOOKUP($A227,'DATA PENGUKURAN GARDU'!$A:$BS,54,0)</f>
        <v>#N/A</v>
      </c>
      <c r="Z227" s="17" t="e">
        <f>VLOOKUP($A227,'DATA PENGUKURAN GARDU'!$A:$BS,55,0)</f>
        <v>#N/A</v>
      </c>
      <c r="AA227" s="20" t="e">
        <f>VLOOKUP($B227,'DATA PENGUKURAN GARDU'!$A:$BS,42,0)</f>
        <v>#N/A</v>
      </c>
      <c r="AB227" s="21" t="e">
        <f t="shared" si="117"/>
        <v>#N/A</v>
      </c>
      <c r="AC227" s="20" t="e">
        <f>VLOOKUP($B227,'DATA PENGUKURAN GARDU'!$A:$BS,44,0)</f>
        <v>#N/A</v>
      </c>
      <c r="AD227" s="21" t="e">
        <f t="shared" si="118"/>
        <v>#N/A</v>
      </c>
      <c r="AE227" s="20" t="e">
        <f>VLOOKUP($B227,'DATA PENGUKURAN GARDU'!$A:$BS,46,0)</f>
        <v>#N/A</v>
      </c>
      <c r="AF227" s="21" t="e">
        <f t="shared" si="119"/>
        <v>#N/A</v>
      </c>
      <c r="AG227" s="20" t="e">
        <f>VLOOKUP($B227,'DATA PENGUKURAN GARDU'!$A:$BS,46,0)</f>
        <v>#N/A</v>
      </c>
      <c r="AH227" s="20" t="e">
        <f>VLOOKUP($B227,'DATA PENGUKURAN GARDU'!$A:$BS,53,0)</f>
        <v>#N/A</v>
      </c>
      <c r="AI227" s="20" t="e">
        <f>VLOOKUP($B227,'DATA PENGUKURAN GARDU'!$A:$BS,54,0)</f>
        <v>#N/A</v>
      </c>
      <c r="AJ227" s="17" t="e">
        <f>VLOOKUP($C227,'DATA PENGUKURAN GARDU'!$A:$BS,42,0)</f>
        <v>#N/A</v>
      </c>
      <c r="AK227" s="23" t="e">
        <f t="shared" si="120"/>
        <v>#N/A</v>
      </c>
      <c r="AL227" s="17" t="e">
        <f>VLOOKUP($C227,'DATA PENGUKURAN GARDU'!$A:$BS,44,0)</f>
        <v>#N/A</v>
      </c>
      <c r="AM227" s="23" t="e">
        <f t="shared" si="121"/>
        <v>#N/A</v>
      </c>
      <c r="AN227" s="17" t="e">
        <f>VLOOKUP($C227,'DATA PENGUKURAN GARDU'!$A:$BS,46,0)</f>
        <v>#N/A</v>
      </c>
      <c r="AO227" s="23" t="e">
        <f t="shared" si="122"/>
        <v>#N/A</v>
      </c>
      <c r="AP227" s="17" t="e">
        <f>VLOOKUP($C227,'DATA PENGUKURAN GARDU'!$A:$BS,46,0)</f>
        <v>#N/A</v>
      </c>
      <c r="AQ227" s="17" t="e">
        <f>VLOOKUP($C227,'DATA PENGUKURAN GARDU'!$A:$BS,53,0)</f>
        <v>#N/A</v>
      </c>
      <c r="AR227" s="17" t="e">
        <f>VLOOKUP($C227,'DATA PENGUKURAN GARDU'!$A:$BS,54,0)</f>
        <v>#N/A</v>
      </c>
      <c r="AS227" s="20" t="e">
        <f>VLOOKUP($D227,'DATA PENGUKURAN GARDU'!$A:$BS,42,0)</f>
        <v>#N/A</v>
      </c>
      <c r="AT227" s="21" t="e">
        <f t="shared" si="123"/>
        <v>#N/A</v>
      </c>
      <c r="AU227" s="20" t="e">
        <f>VLOOKUP($D227,'DATA PENGUKURAN GARDU'!$A:$BS,44,0)</f>
        <v>#N/A</v>
      </c>
      <c r="AV227" s="21" t="e">
        <f t="shared" si="124"/>
        <v>#N/A</v>
      </c>
      <c r="AW227" s="20" t="e">
        <f>VLOOKUP($D227,'DATA PENGUKURAN GARDU'!$A:$BS,46,0)</f>
        <v>#N/A</v>
      </c>
      <c r="AX227" s="21" t="e">
        <f t="shared" si="125"/>
        <v>#N/A</v>
      </c>
      <c r="AY227" s="20" t="e">
        <f>VLOOKUP($D227,'DATA PENGUKURAN GARDU'!$A:$BS,46,0)</f>
        <v>#N/A</v>
      </c>
      <c r="AZ227" s="20" t="e">
        <f>VLOOKUP($D227,'DATA PENGUKURAN GARDU'!$A:$BS,53,0)</f>
        <v>#N/A</v>
      </c>
      <c r="BA227" s="20" t="e">
        <f>VLOOKUP($D227,'DATA PENGUKURAN GARDU'!$A:$BS,54,0)</f>
        <v>#N/A</v>
      </c>
      <c r="BB227" s="17" t="e">
        <f>VLOOKUP($E227,'DATA PENGUKURAN GARDU'!$A:$BS,42,0)</f>
        <v>#N/A</v>
      </c>
      <c r="BC227" s="23" t="e">
        <f t="shared" si="126"/>
        <v>#N/A</v>
      </c>
      <c r="BD227" s="17" t="e">
        <f>VLOOKUP($E227,'DATA PENGUKURAN GARDU'!$A:$BS,44,0)</f>
        <v>#N/A</v>
      </c>
      <c r="BE227" s="23" t="e">
        <f t="shared" si="127"/>
        <v>#N/A</v>
      </c>
      <c r="BF227" s="17" t="e">
        <f>VLOOKUP($E227,'DATA PENGUKURAN GARDU'!$A:$BS,46,0)</f>
        <v>#N/A</v>
      </c>
      <c r="BG227" s="23" t="e">
        <f t="shared" si="128"/>
        <v>#N/A</v>
      </c>
      <c r="BH227" s="17" t="e">
        <f>VLOOKUP($E227,'DATA PENGUKURAN GARDU'!$A:$BS,46,0)</f>
        <v>#N/A</v>
      </c>
      <c r="BI227" s="17" t="e">
        <f>VLOOKUP($E227,'DATA PENGUKURAN GARDU'!$A:$BS,53,0)</f>
        <v>#N/A</v>
      </c>
      <c r="BJ227" s="17" t="e">
        <f>VLOOKUP($E227,'DATA PENGUKURAN GARDU'!$A:$BS,54,0)</f>
        <v>#N/A</v>
      </c>
      <c r="BK227" s="20" t="e">
        <f t="shared" si="129"/>
        <v>#N/A</v>
      </c>
      <c r="BL227" s="20" t="e">
        <f t="shared" si="130"/>
        <v>#N/A</v>
      </c>
      <c r="BM227" s="20" t="e">
        <f t="shared" si="131"/>
        <v>#N/A</v>
      </c>
      <c r="BN227" s="25" t="e">
        <f t="shared" si="132"/>
        <v>#N/A</v>
      </c>
      <c r="BO227" s="26" t="str">
        <f t="shared" si="133"/>
        <v>0</v>
      </c>
      <c r="BP227" s="21" t="e">
        <f t="shared" si="134"/>
        <v>#VALUE!</v>
      </c>
      <c r="BQ227" s="20" t="e">
        <f t="shared" si="135"/>
        <v>#N/A</v>
      </c>
      <c r="BR227" s="20" t="e">
        <v>#N/A</v>
      </c>
      <c r="BS227" s="9" t="e">
        <v>#N/A</v>
      </c>
      <c r="BT227" s="2" t="e">
        <f t="shared" si="136"/>
        <v>#VALUE!</v>
      </c>
      <c r="BU227" s="2" t="e">
        <f t="shared" si="104"/>
        <v>#N/A</v>
      </c>
      <c r="BV227" s="2" t="e">
        <f t="shared" si="105"/>
        <v>#N/A</v>
      </c>
    </row>
    <row r="228" s="2" customFormat="1" ht="22.95" customHeight="1" spans="1:74">
      <c r="A228" s="9" t="str">
        <f t="shared" si="106"/>
        <v>KMO 10Induk</v>
      </c>
      <c r="B228" s="9" t="str">
        <f t="shared" si="107"/>
        <v>KMO 10jurusan 1</v>
      </c>
      <c r="C228" s="9" t="str">
        <f t="shared" si="108"/>
        <v>KMO 10jurusan 2</v>
      </c>
      <c r="D228" s="9" t="str">
        <f t="shared" si="109"/>
        <v>KMO 10jurusan 3</v>
      </c>
      <c r="E228" s="9" t="str">
        <f t="shared" si="110"/>
        <v>KMO 10jurusan 4</v>
      </c>
      <c r="F228" s="10" t="s">
        <v>13</v>
      </c>
      <c r="G228" s="10" t="s">
        <v>8</v>
      </c>
      <c r="H228" s="10" t="s">
        <v>308</v>
      </c>
      <c r="I228" s="10">
        <v>0.718971014</v>
      </c>
      <c r="J228" s="10">
        <v>124.3680496216</v>
      </c>
      <c r="K228" s="10" t="s">
        <v>7465</v>
      </c>
      <c r="L228" s="10" t="s">
        <v>7465</v>
      </c>
      <c r="M228" s="10" t="s">
        <v>7465</v>
      </c>
      <c r="N228" s="14">
        <f t="shared" si="111"/>
        <v>0</v>
      </c>
      <c r="O228" s="15" t="e">
        <f t="shared" si="112"/>
        <v>#VALUE!</v>
      </c>
      <c r="P228" s="15" t="e">
        <f t="shared" si="113"/>
        <v>#VALUE!</v>
      </c>
      <c r="Q228" s="17" t="e">
        <f>VLOOKUP($A228,'DATA PENGUKURAN GARDU'!$A:$BS,42,0)</f>
        <v>#N/A</v>
      </c>
      <c r="R228" s="18" t="e">
        <f t="shared" si="114"/>
        <v>#N/A</v>
      </c>
      <c r="S228" s="17" t="e">
        <f>VLOOKUP($A228,'DATA PENGUKURAN GARDU'!$A:$BS,44,0)</f>
        <v>#N/A</v>
      </c>
      <c r="T228" s="18" t="e">
        <f t="shared" si="115"/>
        <v>#N/A</v>
      </c>
      <c r="U228" s="17" t="e">
        <f>VLOOKUP($A228,'DATA PENGUKURAN GARDU'!$A:$BS,46,0)</f>
        <v>#N/A</v>
      </c>
      <c r="V228" s="18" t="e">
        <f t="shared" si="116"/>
        <v>#N/A</v>
      </c>
      <c r="W228" s="17" t="e">
        <f>VLOOKUP($A228,'DATA PENGUKURAN GARDU'!$A:$BS,48,0)</f>
        <v>#N/A</v>
      </c>
      <c r="X228" s="17" t="e">
        <f>VLOOKUP($A228,'DATA PENGUKURAN GARDU'!$A:$BS,53,0)</f>
        <v>#N/A</v>
      </c>
      <c r="Y228" s="17" t="e">
        <f>VLOOKUP($A228,'DATA PENGUKURAN GARDU'!$A:$BS,54,0)</f>
        <v>#N/A</v>
      </c>
      <c r="Z228" s="17" t="e">
        <f>VLOOKUP($A228,'DATA PENGUKURAN GARDU'!$A:$BS,55,0)</f>
        <v>#N/A</v>
      </c>
      <c r="AA228" s="20" t="e">
        <f>VLOOKUP($B228,'DATA PENGUKURAN GARDU'!$A:$BS,42,0)</f>
        <v>#N/A</v>
      </c>
      <c r="AB228" s="21" t="e">
        <f t="shared" si="117"/>
        <v>#N/A</v>
      </c>
      <c r="AC228" s="20" t="e">
        <f>VLOOKUP($B228,'DATA PENGUKURAN GARDU'!$A:$BS,44,0)</f>
        <v>#N/A</v>
      </c>
      <c r="AD228" s="21" t="e">
        <f t="shared" si="118"/>
        <v>#N/A</v>
      </c>
      <c r="AE228" s="20" t="e">
        <f>VLOOKUP($B228,'DATA PENGUKURAN GARDU'!$A:$BS,46,0)</f>
        <v>#N/A</v>
      </c>
      <c r="AF228" s="21" t="e">
        <f t="shared" si="119"/>
        <v>#N/A</v>
      </c>
      <c r="AG228" s="20" t="e">
        <f>VLOOKUP($B228,'DATA PENGUKURAN GARDU'!$A:$BS,46,0)</f>
        <v>#N/A</v>
      </c>
      <c r="AH228" s="20" t="e">
        <f>VLOOKUP($B228,'DATA PENGUKURAN GARDU'!$A:$BS,53,0)</f>
        <v>#N/A</v>
      </c>
      <c r="AI228" s="20" t="e">
        <f>VLOOKUP($B228,'DATA PENGUKURAN GARDU'!$A:$BS,54,0)</f>
        <v>#N/A</v>
      </c>
      <c r="AJ228" s="17" t="e">
        <f>VLOOKUP($C228,'DATA PENGUKURAN GARDU'!$A:$BS,42,0)</f>
        <v>#N/A</v>
      </c>
      <c r="AK228" s="23" t="e">
        <f t="shared" si="120"/>
        <v>#N/A</v>
      </c>
      <c r="AL228" s="17" t="e">
        <f>VLOOKUP($C228,'DATA PENGUKURAN GARDU'!$A:$BS,44,0)</f>
        <v>#N/A</v>
      </c>
      <c r="AM228" s="23" t="e">
        <f t="shared" si="121"/>
        <v>#N/A</v>
      </c>
      <c r="AN228" s="17" t="e">
        <f>VLOOKUP($C228,'DATA PENGUKURAN GARDU'!$A:$BS,46,0)</f>
        <v>#N/A</v>
      </c>
      <c r="AO228" s="23" t="e">
        <f t="shared" si="122"/>
        <v>#N/A</v>
      </c>
      <c r="AP228" s="17" t="e">
        <f>VLOOKUP($C228,'DATA PENGUKURAN GARDU'!$A:$BS,46,0)</f>
        <v>#N/A</v>
      </c>
      <c r="AQ228" s="17" t="e">
        <f>VLOOKUP($C228,'DATA PENGUKURAN GARDU'!$A:$BS,53,0)</f>
        <v>#N/A</v>
      </c>
      <c r="AR228" s="17" t="e">
        <f>VLOOKUP($C228,'DATA PENGUKURAN GARDU'!$A:$BS,54,0)</f>
        <v>#N/A</v>
      </c>
      <c r="AS228" s="20" t="e">
        <f>VLOOKUP($D228,'DATA PENGUKURAN GARDU'!$A:$BS,42,0)</f>
        <v>#N/A</v>
      </c>
      <c r="AT228" s="21" t="e">
        <f t="shared" si="123"/>
        <v>#N/A</v>
      </c>
      <c r="AU228" s="20" t="e">
        <f>VLOOKUP($D228,'DATA PENGUKURAN GARDU'!$A:$BS,44,0)</f>
        <v>#N/A</v>
      </c>
      <c r="AV228" s="21" t="e">
        <f t="shared" si="124"/>
        <v>#N/A</v>
      </c>
      <c r="AW228" s="20" t="e">
        <f>VLOOKUP($D228,'DATA PENGUKURAN GARDU'!$A:$BS,46,0)</f>
        <v>#N/A</v>
      </c>
      <c r="AX228" s="21" t="e">
        <f t="shared" si="125"/>
        <v>#N/A</v>
      </c>
      <c r="AY228" s="20" t="e">
        <f>VLOOKUP($D228,'DATA PENGUKURAN GARDU'!$A:$BS,46,0)</f>
        <v>#N/A</v>
      </c>
      <c r="AZ228" s="20" t="e">
        <f>VLOOKUP($D228,'DATA PENGUKURAN GARDU'!$A:$BS,53,0)</f>
        <v>#N/A</v>
      </c>
      <c r="BA228" s="20" t="e">
        <f>VLOOKUP($D228,'DATA PENGUKURAN GARDU'!$A:$BS,54,0)</f>
        <v>#N/A</v>
      </c>
      <c r="BB228" s="17" t="e">
        <f>VLOOKUP($E228,'DATA PENGUKURAN GARDU'!$A:$BS,42,0)</f>
        <v>#N/A</v>
      </c>
      <c r="BC228" s="23" t="e">
        <f t="shared" si="126"/>
        <v>#N/A</v>
      </c>
      <c r="BD228" s="17" t="e">
        <f>VLOOKUP($E228,'DATA PENGUKURAN GARDU'!$A:$BS,44,0)</f>
        <v>#N/A</v>
      </c>
      <c r="BE228" s="23" t="e">
        <f t="shared" si="127"/>
        <v>#N/A</v>
      </c>
      <c r="BF228" s="17" t="e">
        <f>VLOOKUP($E228,'DATA PENGUKURAN GARDU'!$A:$BS,46,0)</f>
        <v>#N/A</v>
      </c>
      <c r="BG228" s="23" t="e">
        <f t="shared" si="128"/>
        <v>#N/A</v>
      </c>
      <c r="BH228" s="17" t="e">
        <f>VLOOKUP($E228,'DATA PENGUKURAN GARDU'!$A:$BS,46,0)</f>
        <v>#N/A</v>
      </c>
      <c r="BI228" s="17" t="e">
        <f>VLOOKUP($E228,'DATA PENGUKURAN GARDU'!$A:$BS,53,0)</f>
        <v>#N/A</v>
      </c>
      <c r="BJ228" s="17" t="e">
        <f>VLOOKUP($E228,'DATA PENGUKURAN GARDU'!$A:$BS,54,0)</f>
        <v>#N/A</v>
      </c>
      <c r="BK228" s="20" t="e">
        <f t="shared" si="129"/>
        <v>#N/A</v>
      </c>
      <c r="BL228" s="20" t="e">
        <f t="shared" si="130"/>
        <v>#N/A</v>
      </c>
      <c r="BM228" s="20" t="e">
        <f t="shared" si="131"/>
        <v>#N/A</v>
      </c>
      <c r="BN228" s="25" t="e">
        <f t="shared" si="132"/>
        <v>#N/A</v>
      </c>
      <c r="BO228" s="26" t="str">
        <f t="shared" si="133"/>
        <v>0</v>
      </c>
      <c r="BP228" s="21" t="e">
        <f t="shared" si="134"/>
        <v>#VALUE!</v>
      </c>
      <c r="BQ228" s="20" t="e">
        <f t="shared" si="135"/>
        <v>#N/A</v>
      </c>
      <c r="BR228" s="20" t="e">
        <v>#N/A</v>
      </c>
      <c r="BS228" s="9" t="e">
        <v>#N/A</v>
      </c>
      <c r="BT228" s="2" t="e">
        <f t="shared" si="136"/>
        <v>#VALUE!</v>
      </c>
      <c r="BU228" s="2" t="e">
        <f t="shared" si="104"/>
        <v>#N/A</v>
      </c>
      <c r="BV228" s="2" t="e">
        <f t="shared" si="105"/>
        <v>#N/A</v>
      </c>
    </row>
    <row r="229" s="2" customFormat="1" ht="22.95" customHeight="1" spans="1:74">
      <c r="A229" s="9" t="str">
        <f t="shared" si="106"/>
        <v>KMO 17Induk</v>
      </c>
      <c r="B229" s="9" t="str">
        <f t="shared" si="107"/>
        <v>KMO 17jurusan 1</v>
      </c>
      <c r="C229" s="9" t="str">
        <f t="shared" si="108"/>
        <v>KMO 17jurusan 2</v>
      </c>
      <c r="D229" s="9" t="str">
        <f t="shared" si="109"/>
        <v>KMO 17jurusan 3</v>
      </c>
      <c r="E229" s="9" t="str">
        <f t="shared" si="110"/>
        <v>KMO 17jurusan 4</v>
      </c>
      <c r="F229" s="10" t="s">
        <v>13</v>
      </c>
      <c r="G229" s="10" t="s">
        <v>8</v>
      </c>
      <c r="H229" s="10" t="s">
        <v>309</v>
      </c>
      <c r="I229" s="10">
        <v>0.71548</v>
      </c>
      <c r="J229" s="10">
        <v>124.376546</v>
      </c>
      <c r="K229" s="10" t="s">
        <v>7465</v>
      </c>
      <c r="L229" s="10" t="s">
        <v>7465</v>
      </c>
      <c r="M229" s="10" t="s">
        <v>7465</v>
      </c>
      <c r="N229" s="14">
        <f t="shared" si="111"/>
        <v>0</v>
      </c>
      <c r="O229" s="15" t="e">
        <f t="shared" si="112"/>
        <v>#VALUE!</v>
      </c>
      <c r="P229" s="15" t="e">
        <f t="shared" si="113"/>
        <v>#VALUE!</v>
      </c>
      <c r="Q229" s="17" t="e">
        <f>VLOOKUP($A229,'DATA PENGUKURAN GARDU'!$A:$BS,42,0)</f>
        <v>#N/A</v>
      </c>
      <c r="R229" s="18" t="e">
        <f t="shared" si="114"/>
        <v>#N/A</v>
      </c>
      <c r="S229" s="17" t="e">
        <f>VLOOKUP($A229,'DATA PENGUKURAN GARDU'!$A:$BS,44,0)</f>
        <v>#N/A</v>
      </c>
      <c r="T229" s="18" t="e">
        <f t="shared" si="115"/>
        <v>#N/A</v>
      </c>
      <c r="U229" s="17" t="e">
        <f>VLOOKUP($A229,'DATA PENGUKURAN GARDU'!$A:$BS,46,0)</f>
        <v>#N/A</v>
      </c>
      <c r="V229" s="18" t="e">
        <f t="shared" si="116"/>
        <v>#N/A</v>
      </c>
      <c r="W229" s="17" t="e">
        <f>VLOOKUP($A229,'DATA PENGUKURAN GARDU'!$A:$BS,48,0)</f>
        <v>#N/A</v>
      </c>
      <c r="X229" s="17" t="e">
        <f>VLOOKUP($A229,'DATA PENGUKURAN GARDU'!$A:$BS,53,0)</f>
        <v>#N/A</v>
      </c>
      <c r="Y229" s="17" t="e">
        <f>VLOOKUP($A229,'DATA PENGUKURAN GARDU'!$A:$BS,54,0)</f>
        <v>#N/A</v>
      </c>
      <c r="Z229" s="17" t="e">
        <f>VLOOKUP($A229,'DATA PENGUKURAN GARDU'!$A:$BS,55,0)</f>
        <v>#N/A</v>
      </c>
      <c r="AA229" s="20" t="e">
        <f>VLOOKUP($B229,'DATA PENGUKURAN GARDU'!$A:$BS,42,0)</f>
        <v>#N/A</v>
      </c>
      <c r="AB229" s="21" t="e">
        <f t="shared" si="117"/>
        <v>#N/A</v>
      </c>
      <c r="AC229" s="20" t="e">
        <f>VLOOKUP($B229,'DATA PENGUKURAN GARDU'!$A:$BS,44,0)</f>
        <v>#N/A</v>
      </c>
      <c r="AD229" s="21" t="e">
        <f t="shared" si="118"/>
        <v>#N/A</v>
      </c>
      <c r="AE229" s="20" t="e">
        <f>VLOOKUP($B229,'DATA PENGUKURAN GARDU'!$A:$BS,46,0)</f>
        <v>#N/A</v>
      </c>
      <c r="AF229" s="21" t="e">
        <f t="shared" si="119"/>
        <v>#N/A</v>
      </c>
      <c r="AG229" s="20" t="e">
        <f>VLOOKUP($B229,'DATA PENGUKURAN GARDU'!$A:$BS,46,0)</f>
        <v>#N/A</v>
      </c>
      <c r="AH229" s="20" t="e">
        <f>VLOOKUP($B229,'DATA PENGUKURAN GARDU'!$A:$BS,53,0)</f>
        <v>#N/A</v>
      </c>
      <c r="AI229" s="20" t="e">
        <f>VLOOKUP($B229,'DATA PENGUKURAN GARDU'!$A:$BS,54,0)</f>
        <v>#N/A</v>
      </c>
      <c r="AJ229" s="17" t="e">
        <f>VLOOKUP($C229,'DATA PENGUKURAN GARDU'!$A:$BS,42,0)</f>
        <v>#N/A</v>
      </c>
      <c r="AK229" s="23" t="e">
        <f t="shared" si="120"/>
        <v>#N/A</v>
      </c>
      <c r="AL229" s="17" t="e">
        <f>VLOOKUP($C229,'DATA PENGUKURAN GARDU'!$A:$BS,44,0)</f>
        <v>#N/A</v>
      </c>
      <c r="AM229" s="23" t="e">
        <f t="shared" si="121"/>
        <v>#N/A</v>
      </c>
      <c r="AN229" s="17" t="e">
        <f>VLOOKUP($C229,'DATA PENGUKURAN GARDU'!$A:$BS,46,0)</f>
        <v>#N/A</v>
      </c>
      <c r="AO229" s="23" t="e">
        <f t="shared" si="122"/>
        <v>#N/A</v>
      </c>
      <c r="AP229" s="17" t="e">
        <f>VLOOKUP($C229,'DATA PENGUKURAN GARDU'!$A:$BS,46,0)</f>
        <v>#N/A</v>
      </c>
      <c r="AQ229" s="17" t="e">
        <f>VLOOKUP($C229,'DATA PENGUKURAN GARDU'!$A:$BS,53,0)</f>
        <v>#N/A</v>
      </c>
      <c r="AR229" s="17" t="e">
        <f>VLOOKUP($C229,'DATA PENGUKURAN GARDU'!$A:$BS,54,0)</f>
        <v>#N/A</v>
      </c>
      <c r="AS229" s="20" t="e">
        <f>VLOOKUP($D229,'DATA PENGUKURAN GARDU'!$A:$BS,42,0)</f>
        <v>#N/A</v>
      </c>
      <c r="AT229" s="21" t="e">
        <f t="shared" si="123"/>
        <v>#N/A</v>
      </c>
      <c r="AU229" s="20" t="e">
        <f>VLOOKUP($D229,'DATA PENGUKURAN GARDU'!$A:$BS,44,0)</f>
        <v>#N/A</v>
      </c>
      <c r="AV229" s="21" t="e">
        <f t="shared" si="124"/>
        <v>#N/A</v>
      </c>
      <c r="AW229" s="20" t="e">
        <f>VLOOKUP($D229,'DATA PENGUKURAN GARDU'!$A:$BS,46,0)</f>
        <v>#N/A</v>
      </c>
      <c r="AX229" s="21" t="e">
        <f t="shared" si="125"/>
        <v>#N/A</v>
      </c>
      <c r="AY229" s="20" t="e">
        <f>VLOOKUP($D229,'DATA PENGUKURAN GARDU'!$A:$BS,46,0)</f>
        <v>#N/A</v>
      </c>
      <c r="AZ229" s="20" t="e">
        <f>VLOOKUP($D229,'DATA PENGUKURAN GARDU'!$A:$BS,53,0)</f>
        <v>#N/A</v>
      </c>
      <c r="BA229" s="20" t="e">
        <f>VLOOKUP($D229,'DATA PENGUKURAN GARDU'!$A:$BS,54,0)</f>
        <v>#N/A</v>
      </c>
      <c r="BB229" s="17" t="e">
        <f>VLOOKUP($E229,'DATA PENGUKURAN GARDU'!$A:$BS,42,0)</f>
        <v>#N/A</v>
      </c>
      <c r="BC229" s="23" t="e">
        <f t="shared" si="126"/>
        <v>#N/A</v>
      </c>
      <c r="BD229" s="17" t="e">
        <f>VLOOKUP($E229,'DATA PENGUKURAN GARDU'!$A:$BS,44,0)</f>
        <v>#N/A</v>
      </c>
      <c r="BE229" s="23" t="e">
        <f t="shared" si="127"/>
        <v>#N/A</v>
      </c>
      <c r="BF229" s="17" t="e">
        <f>VLOOKUP($E229,'DATA PENGUKURAN GARDU'!$A:$BS,46,0)</f>
        <v>#N/A</v>
      </c>
      <c r="BG229" s="23" t="e">
        <f t="shared" si="128"/>
        <v>#N/A</v>
      </c>
      <c r="BH229" s="17" t="e">
        <f>VLOOKUP($E229,'DATA PENGUKURAN GARDU'!$A:$BS,46,0)</f>
        <v>#N/A</v>
      </c>
      <c r="BI229" s="17" t="e">
        <f>VLOOKUP($E229,'DATA PENGUKURAN GARDU'!$A:$BS,53,0)</f>
        <v>#N/A</v>
      </c>
      <c r="BJ229" s="17" t="e">
        <f>VLOOKUP($E229,'DATA PENGUKURAN GARDU'!$A:$BS,54,0)</f>
        <v>#N/A</v>
      </c>
      <c r="BK229" s="20" t="e">
        <f t="shared" si="129"/>
        <v>#N/A</v>
      </c>
      <c r="BL229" s="20" t="e">
        <f t="shared" si="130"/>
        <v>#N/A</v>
      </c>
      <c r="BM229" s="20" t="e">
        <f t="shared" si="131"/>
        <v>#N/A</v>
      </c>
      <c r="BN229" s="25" t="e">
        <f t="shared" si="132"/>
        <v>#N/A</v>
      </c>
      <c r="BO229" s="26" t="str">
        <f t="shared" si="133"/>
        <v>0</v>
      </c>
      <c r="BP229" s="21" t="e">
        <f t="shared" si="134"/>
        <v>#VALUE!</v>
      </c>
      <c r="BQ229" s="20" t="e">
        <f t="shared" si="135"/>
        <v>#N/A</v>
      </c>
      <c r="BR229" s="20" t="e">
        <v>#N/A</v>
      </c>
      <c r="BS229" s="9" t="e">
        <v>#N/A</v>
      </c>
      <c r="BT229" s="2" t="e">
        <f t="shared" si="136"/>
        <v>#VALUE!</v>
      </c>
      <c r="BU229" s="2" t="e">
        <f t="shared" si="104"/>
        <v>#N/A</v>
      </c>
      <c r="BV229" s="2" t="e">
        <f t="shared" si="105"/>
        <v>#N/A</v>
      </c>
    </row>
    <row r="230" s="2" customFormat="1" ht="22.95" customHeight="1" spans="1:74">
      <c r="A230" s="9" t="str">
        <f t="shared" si="106"/>
        <v>KMO 19Induk</v>
      </c>
      <c r="B230" s="9" t="str">
        <f t="shared" si="107"/>
        <v>KMO 19jurusan 1</v>
      </c>
      <c r="C230" s="9" t="str">
        <f t="shared" si="108"/>
        <v>KMO 19jurusan 2</v>
      </c>
      <c r="D230" s="9" t="str">
        <f t="shared" si="109"/>
        <v>KMO 19jurusan 3</v>
      </c>
      <c r="E230" s="9" t="str">
        <f t="shared" si="110"/>
        <v>KMO 19jurusan 4</v>
      </c>
      <c r="F230" s="10" t="s">
        <v>71</v>
      </c>
      <c r="G230" s="10" t="s">
        <v>8</v>
      </c>
      <c r="H230" s="10" t="s">
        <v>310</v>
      </c>
      <c r="I230" s="10">
        <v>0.712357998</v>
      </c>
      <c r="J230" s="10">
        <v>124.3803863525</v>
      </c>
      <c r="K230" s="10" t="s">
        <v>7465</v>
      </c>
      <c r="L230" s="10" t="s">
        <v>7465</v>
      </c>
      <c r="M230" s="10" t="s">
        <v>7465</v>
      </c>
      <c r="N230" s="14">
        <f t="shared" si="111"/>
        <v>0</v>
      </c>
      <c r="O230" s="15" t="e">
        <f t="shared" si="112"/>
        <v>#VALUE!</v>
      </c>
      <c r="P230" s="15" t="e">
        <f t="shared" si="113"/>
        <v>#VALUE!</v>
      </c>
      <c r="Q230" s="17" t="e">
        <f>VLOOKUP($A230,'DATA PENGUKURAN GARDU'!$A:$BS,42,0)</f>
        <v>#N/A</v>
      </c>
      <c r="R230" s="18" t="e">
        <f t="shared" si="114"/>
        <v>#N/A</v>
      </c>
      <c r="S230" s="17" t="e">
        <f>VLOOKUP($A230,'DATA PENGUKURAN GARDU'!$A:$BS,44,0)</f>
        <v>#N/A</v>
      </c>
      <c r="T230" s="18" t="e">
        <f t="shared" si="115"/>
        <v>#N/A</v>
      </c>
      <c r="U230" s="17" t="e">
        <f>VLOOKUP($A230,'DATA PENGUKURAN GARDU'!$A:$BS,46,0)</f>
        <v>#N/A</v>
      </c>
      <c r="V230" s="18" t="e">
        <f t="shared" si="116"/>
        <v>#N/A</v>
      </c>
      <c r="W230" s="17" t="e">
        <f>VLOOKUP($A230,'DATA PENGUKURAN GARDU'!$A:$BS,48,0)</f>
        <v>#N/A</v>
      </c>
      <c r="X230" s="17" t="e">
        <f>VLOOKUP($A230,'DATA PENGUKURAN GARDU'!$A:$BS,53,0)</f>
        <v>#N/A</v>
      </c>
      <c r="Y230" s="17" t="e">
        <f>VLOOKUP($A230,'DATA PENGUKURAN GARDU'!$A:$BS,54,0)</f>
        <v>#N/A</v>
      </c>
      <c r="Z230" s="17" t="e">
        <f>VLOOKUP($A230,'DATA PENGUKURAN GARDU'!$A:$BS,55,0)</f>
        <v>#N/A</v>
      </c>
      <c r="AA230" s="20" t="e">
        <f>VLOOKUP($B230,'DATA PENGUKURAN GARDU'!$A:$BS,42,0)</f>
        <v>#N/A</v>
      </c>
      <c r="AB230" s="21" t="e">
        <f t="shared" si="117"/>
        <v>#N/A</v>
      </c>
      <c r="AC230" s="20" t="e">
        <f>VLOOKUP($B230,'DATA PENGUKURAN GARDU'!$A:$BS,44,0)</f>
        <v>#N/A</v>
      </c>
      <c r="AD230" s="21" t="e">
        <f t="shared" si="118"/>
        <v>#N/A</v>
      </c>
      <c r="AE230" s="20" t="e">
        <f>VLOOKUP($B230,'DATA PENGUKURAN GARDU'!$A:$BS,46,0)</f>
        <v>#N/A</v>
      </c>
      <c r="AF230" s="21" t="e">
        <f t="shared" si="119"/>
        <v>#N/A</v>
      </c>
      <c r="AG230" s="20" t="e">
        <f>VLOOKUP($B230,'DATA PENGUKURAN GARDU'!$A:$BS,46,0)</f>
        <v>#N/A</v>
      </c>
      <c r="AH230" s="20" t="e">
        <f>VLOOKUP($B230,'DATA PENGUKURAN GARDU'!$A:$BS,53,0)</f>
        <v>#N/A</v>
      </c>
      <c r="AI230" s="20" t="e">
        <f>VLOOKUP($B230,'DATA PENGUKURAN GARDU'!$A:$BS,54,0)</f>
        <v>#N/A</v>
      </c>
      <c r="AJ230" s="17" t="e">
        <f>VLOOKUP($C230,'DATA PENGUKURAN GARDU'!$A:$BS,42,0)</f>
        <v>#N/A</v>
      </c>
      <c r="AK230" s="23" t="e">
        <f t="shared" si="120"/>
        <v>#N/A</v>
      </c>
      <c r="AL230" s="17" t="e">
        <f>VLOOKUP($C230,'DATA PENGUKURAN GARDU'!$A:$BS,44,0)</f>
        <v>#N/A</v>
      </c>
      <c r="AM230" s="23" t="e">
        <f t="shared" si="121"/>
        <v>#N/A</v>
      </c>
      <c r="AN230" s="17" t="e">
        <f>VLOOKUP($C230,'DATA PENGUKURAN GARDU'!$A:$BS,46,0)</f>
        <v>#N/A</v>
      </c>
      <c r="AO230" s="23" t="e">
        <f t="shared" si="122"/>
        <v>#N/A</v>
      </c>
      <c r="AP230" s="17" t="e">
        <f>VLOOKUP($C230,'DATA PENGUKURAN GARDU'!$A:$BS,46,0)</f>
        <v>#N/A</v>
      </c>
      <c r="AQ230" s="17" t="e">
        <f>VLOOKUP($C230,'DATA PENGUKURAN GARDU'!$A:$BS,53,0)</f>
        <v>#N/A</v>
      </c>
      <c r="AR230" s="17" t="e">
        <f>VLOOKUP($C230,'DATA PENGUKURAN GARDU'!$A:$BS,54,0)</f>
        <v>#N/A</v>
      </c>
      <c r="AS230" s="20" t="e">
        <f>VLOOKUP($D230,'DATA PENGUKURAN GARDU'!$A:$BS,42,0)</f>
        <v>#N/A</v>
      </c>
      <c r="AT230" s="21" t="e">
        <f t="shared" si="123"/>
        <v>#N/A</v>
      </c>
      <c r="AU230" s="20" t="e">
        <f>VLOOKUP($D230,'DATA PENGUKURAN GARDU'!$A:$BS,44,0)</f>
        <v>#N/A</v>
      </c>
      <c r="AV230" s="21" t="e">
        <f t="shared" si="124"/>
        <v>#N/A</v>
      </c>
      <c r="AW230" s="20" t="e">
        <f>VLOOKUP($D230,'DATA PENGUKURAN GARDU'!$A:$BS,46,0)</f>
        <v>#N/A</v>
      </c>
      <c r="AX230" s="21" t="e">
        <f t="shared" si="125"/>
        <v>#N/A</v>
      </c>
      <c r="AY230" s="20" t="e">
        <f>VLOOKUP($D230,'DATA PENGUKURAN GARDU'!$A:$BS,46,0)</f>
        <v>#N/A</v>
      </c>
      <c r="AZ230" s="20" t="e">
        <f>VLOOKUP($D230,'DATA PENGUKURAN GARDU'!$A:$BS,53,0)</f>
        <v>#N/A</v>
      </c>
      <c r="BA230" s="20" t="e">
        <f>VLOOKUP($D230,'DATA PENGUKURAN GARDU'!$A:$BS,54,0)</f>
        <v>#N/A</v>
      </c>
      <c r="BB230" s="17" t="e">
        <f>VLOOKUP($E230,'DATA PENGUKURAN GARDU'!$A:$BS,42,0)</f>
        <v>#N/A</v>
      </c>
      <c r="BC230" s="23" t="e">
        <f t="shared" si="126"/>
        <v>#N/A</v>
      </c>
      <c r="BD230" s="17" t="e">
        <f>VLOOKUP($E230,'DATA PENGUKURAN GARDU'!$A:$BS,44,0)</f>
        <v>#N/A</v>
      </c>
      <c r="BE230" s="23" t="e">
        <f t="shared" si="127"/>
        <v>#N/A</v>
      </c>
      <c r="BF230" s="17" t="e">
        <f>VLOOKUP($E230,'DATA PENGUKURAN GARDU'!$A:$BS,46,0)</f>
        <v>#N/A</v>
      </c>
      <c r="BG230" s="23" t="e">
        <f t="shared" si="128"/>
        <v>#N/A</v>
      </c>
      <c r="BH230" s="17" t="e">
        <f>VLOOKUP($E230,'DATA PENGUKURAN GARDU'!$A:$BS,46,0)</f>
        <v>#N/A</v>
      </c>
      <c r="BI230" s="17" t="e">
        <f>VLOOKUP($E230,'DATA PENGUKURAN GARDU'!$A:$BS,53,0)</f>
        <v>#N/A</v>
      </c>
      <c r="BJ230" s="17" t="e">
        <f>VLOOKUP($E230,'DATA PENGUKURAN GARDU'!$A:$BS,54,0)</f>
        <v>#N/A</v>
      </c>
      <c r="BK230" s="20" t="e">
        <f t="shared" si="129"/>
        <v>#N/A</v>
      </c>
      <c r="BL230" s="20" t="e">
        <f t="shared" si="130"/>
        <v>#N/A</v>
      </c>
      <c r="BM230" s="20" t="e">
        <f t="shared" si="131"/>
        <v>#N/A</v>
      </c>
      <c r="BN230" s="25" t="e">
        <f t="shared" si="132"/>
        <v>#N/A</v>
      </c>
      <c r="BO230" s="26" t="str">
        <f t="shared" si="133"/>
        <v>0</v>
      </c>
      <c r="BP230" s="21" t="e">
        <f t="shared" si="134"/>
        <v>#VALUE!</v>
      </c>
      <c r="BQ230" s="20" t="e">
        <f t="shared" si="135"/>
        <v>#N/A</v>
      </c>
      <c r="BR230" s="20" t="e">
        <v>#N/A</v>
      </c>
      <c r="BS230" s="9" t="e">
        <v>#N/A</v>
      </c>
      <c r="BT230" s="2" t="e">
        <f t="shared" si="136"/>
        <v>#VALUE!</v>
      </c>
      <c r="BU230" s="2" t="e">
        <f t="shared" si="104"/>
        <v>#N/A</v>
      </c>
      <c r="BV230" s="2" t="e">
        <f t="shared" si="105"/>
        <v>#N/A</v>
      </c>
    </row>
    <row r="231" s="2" customFormat="1" ht="22.95" customHeight="1" spans="1:74">
      <c r="A231" s="9" t="str">
        <f t="shared" si="106"/>
        <v>KMO 20Induk</v>
      </c>
      <c r="B231" s="9" t="str">
        <f t="shared" si="107"/>
        <v>KMO 20jurusan 1</v>
      </c>
      <c r="C231" s="9" t="str">
        <f t="shared" si="108"/>
        <v>KMO 20jurusan 2</v>
      </c>
      <c r="D231" s="9" t="str">
        <f t="shared" si="109"/>
        <v>KMO 20jurusan 3</v>
      </c>
      <c r="E231" s="9" t="str">
        <f t="shared" si="110"/>
        <v>KMO 20jurusan 4</v>
      </c>
      <c r="F231" s="10" t="s">
        <v>71</v>
      </c>
      <c r="G231" s="10" t="s">
        <v>8</v>
      </c>
      <c r="H231" s="10" t="s">
        <v>311</v>
      </c>
      <c r="I231" s="10">
        <v>0.711780012</v>
      </c>
      <c r="J231" s="10">
        <v>124.380821228</v>
      </c>
      <c r="K231" s="10" t="s">
        <v>7465</v>
      </c>
      <c r="L231" s="10" t="s">
        <v>7465</v>
      </c>
      <c r="M231" s="10" t="s">
        <v>7465</v>
      </c>
      <c r="N231" s="14">
        <f t="shared" si="111"/>
        <v>0</v>
      </c>
      <c r="O231" s="15" t="e">
        <f t="shared" si="112"/>
        <v>#VALUE!</v>
      </c>
      <c r="P231" s="15" t="e">
        <f t="shared" si="113"/>
        <v>#VALUE!</v>
      </c>
      <c r="Q231" s="17" t="e">
        <f>VLOOKUP($A231,'DATA PENGUKURAN GARDU'!$A:$BS,42,0)</f>
        <v>#N/A</v>
      </c>
      <c r="R231" s="18" t="e">
        <f t="shared" si="114"/>
        <v>#N/A</v>
      </c>
      <c r="S231" s="17" t="e">
        <f>VLOOKUP($A231,'DATA PENGUKURAN GARDU'!$A:$BS,44,0)</f>
        <v>#N/A</v>
      </c>
      <c r="T231" s="18" t="e">
        <f t="shared" si="115"/>
        <v>#N/A</v>
      </c>
      <c r="U231" s="17" t="e">
        <f>VLOOKUP($A231,'DATA PENGUKURAN GARDU'!$A:$BS,46,0)</f>
        <v>#N/A</v>
      </c>
      <c r="V231" s="18" t="e">
        <f t="shared" si="116"/>
        <v>#N/A</v>
      </c>
      <c r="W231" s="17" t="e">
        <f>VLOOKUP($A231,'DATA PENGUKURAN GARDU'!$A:$BS,48,0)</f>
        <v>#N/A</v>
      </c>
      <c r="X231" s="17" t="e">
        <f>VLOOKUP($A231,'DATA PENGUKURAN GARDU'!$A:$BS,53,0)</f>
        <v>#N/A</v>
      </c>
      <c r="Y231" s="17" t="e">
        <f>VLOOKUP($A231,'DATA PENGUKURAN GARDU'!$A:$BS,54,0)</f>
        <v>#N/A</v>
      </c>
      <c r="Z231" s="17" t="e">
        <f>VLOOKUP($A231,'DATA PENGUKURAN GARDU'!$A:$BS,55,0)</f>
        <v>#N/A</v>
      </c>
      <c r="AA231" s="20" t="e">
        <f>VLOOKUP($B231,'DATA PENGUKURAN GARDU'!$A:$BS,42,0)</f>
        <v>#N/A</v>
      </c>
      <c r="AB231" s="21" t="e">
        <f t="shared" si="117"/>
        <v>#N/A</v>
      </c>
      <c r="AC231" s="20" t="e">
        <f>VLOOKUP($B231,'DATA PENGUKURAN GARDU'!$A:$BS,44,0)</f>
        <v>#N/A</v>
      </c>
      <c r="AD231" s="21" t="e">
        <f t="shared" si="118"/>
        <v>#N/A</v>
      </c>
      <c r="AE231" s="20" t="e">
        <f>VLOOKUP($B231,'DATA PENGUKURAN GARDU'!$A:$BS,46,0)</f>
        <v>#N/A</v>
      </c>
      <c r="AF231" s="21" t="e">
        <f t="shared" si="119"/>
        <v>#N/A</v>
      </c>
      <c r="AG231" s="20" t="e">
        <f>VLOOKUP($B231,'DATA PENGUKURAN GARDU'!$A:$BS,46,0)</f>
        <v>#N/A</v>
      </c>
      <c r="AH231" s="20" t="e">
        <f>VLOOKUP($B231,'DATA PENGUKURAN GARDU'!$A:$BS,53,0)</f>
        <v>#N/A</v>
      </c>
      <c r="AI231" s="20" t="e">
        <f>VLOOKUP($B231,'DATA PENGUKURAN GARDU'!$A:$BS,54,0)</f>
        <v>#N/A</v>
      </c>
      <c r="AJ231" s="17" t="e">
        <f>VLOOKUP($C231,'DATA PENGUKURAN GARDU'!$A:$BS,42,0)</f>
        <v>#N/A</v>
      </c>
      <c r="AK231" s="23" t="e">
        <f t="shared" si="120"/>
        <v>#N/A</v>
      </c>
      <c r="AL231" s="17" t="e">
        <f>VLOOKUP($C231,'DATA PENGUKURAN GARDU'!$A:$BS,44,0)</f>
        <v>#N/A</v>
      </c>
      <c r="AM231" s="23" t="e">
        <f t="shared" si="121"/>
        <v>#N/A</v>
      </c>
      <c r="AN231" s="17" t="e">
        <f>VLOOKUP($C231,'DATA PENGUKURAN GARDU'!$A:$BS,46,0)</f>
        <v>#N/A</v>
      </c>
      <c r="AO231" s="23" t="e">
        <f t="shared" si="122"/>
        <v>#N/A</v>
      </c>
      <c r="AP231" s="17" t="e">
        <f>VLOOKUP($C231,'DATA PENGUKURAN GARDU'!$A:$BS,46,0)</f>
        <v>#N/A</v>
      </c>
      <c r="AQ231" s="17" t="e">
        <f>VLOOKUP($C231,'DATA PENGUKURAN GARDU'!$A:$BS,53,0)</f>
        <v>#N/A</v>
      </c>
      <c r="AR231" s="17" t="e">
        <f>VLOOKUP($C231,'DATA PENGUKURAN GARDU'!$A:$BS,54,0)</f>
        <v>#N/A</v>
      </c>
      <c r="AS231" s="20" t="e">
        <f>VLOOKUP($D231,'DATA PENGUKURAN GARDU'!$A:$BS,42,0)</f>
        <v>#N/A</v>
      </c>
      <c r="AT231" s="21" t="e">
        <f t="shared" si="123"/>
        <v>#N/A</v>
      </c>
      <c r="AU231" s="20" t="e">
        <f>VLOOKUP($D231,'DATA PENGUKURAN GARDU'!$A:$BS,44,0)</f>
        <v>#N/A</v>
      </c>
      <c r="AV231" s="21" t="e">
        <f t="shared" si="124"/>
        <v>#N/A</v>
      </c>
      <c r="AW231" s="20" t="e">
        <f>VLOOKUP($D231,'DATA PENGUKURAN GARDU'!$A:$BS,46,0)</f>
        <v>#N/A</v>
      </c>
      <c r="AX231" s="21" t="e">
        <f t="shared" si="125"/>
        <v>#N/A</v>
      </c>
      <c r="AY231" s="20" t="e">
        <f>VLOOKUP($D231,'DATA PENGUKURAN GARDU'!$A:$BS,46,0)</f>
        <v>#N/A</v>
      </c>
      <c r="AZ231" s="20" t="e">
        <f>VLOOKUP($D231,'DATA PENGUKURAN GARDU'!$A:$BS,53,0)</f>
        <v>#N/A</v>
      </c>
      <c r="BA231" s="20" t="e">
        <f>VLOOKUP($D231,'DATA PENGUKURAN GARDU'!$A:$BS,54,0)</f>
        <v>#N/A</v>
      </c>
      <c r="BB231" s="17" t="e">
        <f>VLOOKUP($E231,'DATA PENGUKURAN GARDU'!$A:$BS,42,0)</f>
        <v>#N/A</v>
      </c>
      <c r="BC231" s="23" t="e">
        <f t="shared" si="126"/>
        <v>#N/A</v>
      </c>
      <c r="BD231" s="17" t="e">
        <f>VLOOKUP($E231,'DATA PENGUKURAN GARDU'!$A:$BS,44,0)</f>
        <v>#N/A</v>
      </c>
      <c r="BE231" s="23" t="e">
        <f t="shared" si="127"/>
        <v>#N/A</v>
      </c>
      <c r="BF231" s="17" t="e">
        <f>VLOOKUP($E231,'DATA PENGUKURAN GARDU'!$A:$BS,46,0)</f>
        <v>#N/A</v>
      </c>
      <c r="BG231" s="23" t="e">
        <f t="shared" si="128"/>
        <v>#N/A</v>
      </c>
      <c r="BH231" s="17" t="e">
        <f>VLOOKUP($E231,'DATA PENGUKURAN GARDU'!$A:$BS,46,0)</f>
        <v>#N/A</v>
      </c>
      <c r="BI231" s="17" t="e">
        <f>VLOOKUP($E231,'DATA PENGUKURAN GARDU'!$A:$BS,53,0)</f>
        <v>#N/A</v>
      </c>
      <c r="BJ231" s="17" t="e">
        <f>VLOOKUP($E231,'DATA PENGUKURAN GARDU'!$A:$BS,54,0)</f>
        <v>#N/A</v>
      </c>
      <c r="BK231" s="20" t="e">
        <f t="shared" si="129"/>
        <v>#N/A</v>
      </c>
      <c r="BL231" s="20" t="e">
        <f t="shared" si="130"/>
        <v>#N/A</v>
      </c>
      <c r="BM231" s="20" t="e">
        <f t="shared" si="131"/>
        <v>#N/A</v>
      </c>
      <c r="BN231" s="25" t="e">
        <f t="shared" si="132"/>
        <v>#N/A</v>
      </c>
      <c r="BO231" s="26" t="str">
        <f t="shared" si="133"/>
        <v>0</v>
      </c>
      <c r="BP231" s="21" t="e">
        <f t="shared" si="134"/>
        <v>#VALUE!</v>
      </c>
      <c r="BQ231" s="20" t="e">
        <f t="shared" si="135"/>
        <v>#N/A</v>
      </c>
      <c r="BR231" s="20" t="e">
        <v>#N/A</v>
      </c>
      <c r="BS231" s="9" t="e">
        <v>#N/A</v>
      </c>
      <c r="BT231" s="2" t="e">
        <f t="shared" si="136"/>
        <v>#VALUE!</v>
      </c>
      <c r="BU231" s="2" t="e">
        <f t="shared" si="104"/>
        <v>#N/A</v>
      </c>
      <c r="BV231" s="2" t="e">
        <f t="shared" si="105"/>
        <v>#N/A</v>
      </c>
    </row>
    <row r="232" s="2" customFormat="1" ht="22.95" customHeight="1" spans="1:74">
      <c r="A232" s="9" t="str">
        <f t="shared" si="106"/>
        <v>KMO 193Induk</v>
      </c>
      <c r="B232" s="9" t="str">
        <f t="shared" si="107"/>
        <v>KMO 193jurusan 1</v>
      </c>
      <c r="C232" s="9" t="str">
        <f t="shared" si="108"/>
        <v>KMO 193jurusan 2</v>
      </c>
      <c r="D232" s="9" t="str">
        <f t="shared" si="109"/>
        <v>KMO 193jurusan 3</v>
      </c>
      <c r="E232" s="9" t="str">
        <f t="shared" si="110"/>
        <v>KMO 193jurusan 4</v>
      </c>
      <c r="F232" s="10" t="s">
        <v>84</v>
      </c>
      <c r="G232" s="10" t="s">
        <v>8</v>
      </c>
      <c r="H232" s="10" t="s">
        <v>312</v>
      </c>
      <c r="I232" s="10">
        <v>0.767030001</v>
      </c>
      <c r="J232" s="10">
        <v>124.6126785278</v>
      </c>
      <c r="K232" s="10" t="s">
        <v>7465</v>
      </c>
      <c r="L232" s="10" t="s">
        <v>7465</v>
      </c>
      <c r="M232" s="10" t="s">
        <v>7465</v>
      </c>
      <c r="N232" s="14">
        <f t="shared" si="111"/>
        <v>0</v>
      </c>
      <c r="O232" s="15" t="e">
        <f t="shared" si="112"/>
        <v>#VALUE!</v>
      </c>
      <c r="P232" s="15" t="e">
        <f t="shared" si="113"/>
        <v>#VALUE!</v>
      </c>
      <c r="Q232" s="17" t="e">
        <f>VLOOKUP($A232,'DATA PENGUKURAN GARDU'!$A:$BS,42,0)</f>
        <v>#N/A</v>
      </c>
      <c r="R232" s="18" t="e">
        <f t="shared" si="114"/>
        <v>#N/A</v>
      </c>
      <c r="S232" s="17" t="e">
        <f>VLOOKUP($A232,'DATA PENGUKURAN GARDU'!$A:$BS,44,0)</f>
        <v>#N/A</v>
      </c>
      <c r="T232" s="18" t="e">
        <f t="shared" si="115"/>
        <v>#N/A</v>
      </c>
      <c r="U232" s="17" t="e">
        <f>VLOOKUP($A232,'DATA PENGUKURAN GARDU'!$A:$BS,46,0)</f>
        <v>#N/A</v>
      </c>
      <c r="V232" s="18" t="e">
        <f t="shared" si="116"/>
        <v>#N/A</v>
      </c>
      <c r="W232" s="17" t="e">
        <f>VLOOKUP($A232,'DATA PENGUKURAN GARDU'!$A:$BS,48,0)</f>
        <v>#N/A</v>
      </c>
      <c r="X232" s="17" t="e">
        <f>VLOOKUP($A232,'DATA PENGUKURAN GARDU'!$A:$BS,53,0)</f>
        <v>#N/A</v>
      </c>
      <c r="Y232" s="17" t="e">
        <f>VLOOKUP($A232,'DATA PENGUKURAN GARDU'!$A:$BS,54,0)</f>
        <v>#N/A</v>
      </c>
      <c r="Z232" s="17" t="e">
        <f>VLOOKUP($A232,'DATA PENGUKURAN GARDU'!$A:$BS,55,0)</f>
        <v>#N/A</v>
      </c>
      <c r="AA232" s="20" t="e">
        <f>VLOOKUP($B232,'DATA PENGUKURAN GARDU'!$A:$BS,42,0)</f>
        <v>#N/A</v>
      </c>
      <c r="AB232" s="21" t="e">
        <f t="shared" si="117"/>
        <v>#N/A</v>
      </c>
      <c r="AC232" s="20" t="e">
        <f>VLOOKUP($B232,'DATA PENGUKURAN GARDU'!$A:$BS,44,0)</f>
        <v>#N/A</v>
      </c>
      <c r="AD232" s="21" t="e">
        <f t="shared" si="118"/>
        <v>#N/A</v>
      </c>
      <c r="AE232" s="20" t="e">
        <f>VLOOKUP($B232,'DATA PENGUKURAN GARDU'!$A:$BS,46,0)</f>
        <v>#N/A</v>
      </c>
      <c r="AF232" s="21" t="e">
        <f t="shared" si="119"/>
        <v>#N/A</v>
      </c>
      <c r="AG232" s="20" t="e">
        <f>VLOOKUP($B232,'DATA PENGUKURAN GARDU'!$A:$BS,46,0)</f>
        <v>#N/A</v>
      </c>
      <c r="AH232" s="20" t="e">
        <f>VLOOKUP($B232,'DATA PENGUKURAN GARDU'!$A:$BS,53,0)</f>
        <v>#N/A</v>
      </c>
      <c r="AI232" s="20" t="e">
        <f>VLOOKUP($B232,'DATA PENGUKURAN GARDU'!$A:$BS,54,0)</f>
        <v>#N/A</v>
      </c>
      <c r="AJ232" s="17" t="e">
        <f>VLOOKUP($C232,'DATA PENGUKURAN GARDU'!$A:$BS,42,0)</f>
        <v>#N/A</v>
      </c>
      <c r="AK232" s="23" t="e">
        <f t="shared" si="120"/>
        <v>#N/A</v>
      </c>
      <c r="AL232" s="17" t="e">
        <f>VLOOKUP($C232,'DATA PENGUKURAN GARDU'!$A:$BS,44,0)</f>
        <v>#N/A</v>
      </c>
      <c r="AM232" s="23" t="e">
        <f t="shared" si="121"/>
        <v>#N/A</v>
      </c>
      <c r="AN232" s="17" t="e">
        <f>VLOOKUP($C232,'DATA PENGUKURAN GARDU'!$A:$BS,46,0)</f>
        <v>#N/A</v>
      </c>
      <c r="AO232" s="23" t="e">
        <f t="shared" si="122"/>
        <v>#N/A</v>
      </c>
      <c r="AP232" s="17" t="e">
        <f>VLOOKUP($C232,'DATA PENGUKURAN GARDU'!$A:$BS,46,0)</f>
        <v>#N/A</v>
      </c>
      <c r="AQ232" s="17" t="e">
        <f>VLOOKUP($C232,'DATA PENGUKURAN GARDU'!$A:$BS,53,0)</f>
        <v>#N/A</v>
      </c>
      <c r="AR232" s="17" t="e">
        <f>VLOOKUP($C232,'DATA PENGUKURAN GARDU'!$A:$BS,54,0)</f>
        <v>#N/A</v>
      </c>
      <c r="AS232" s="20" t="e">
        <f>VLOOKUP($D232,'DATA PENGUKURAN GARDU'!$A:$BS,42,0)</f>
        <v>#N/A</v>
      </c>
      <c r="AT232" s="21" t="e">
        <f t="shared" si="123"/>
        <v>#N/A</v>
      </c>
      <c r="AU232" s="20" t="e">
        <f>VLOOKUP($D232,'DATA PENGUKURAN GARDU'!$A:$BS,44,0)</f>
        <v>#N/A</v>
      </c>
      <c r="AV232" s="21" t="e">
        <f t="shared" si="124"/>
        <v>#N/A</v>
      </c>
      <c r="AW232" s="20" t="e">
        <f>VLOOKUP($D232,'DATA PENGUKURAN GARDU'!$A:$BS,46,0)</f>
        <v>#N/A</v>
      </c>
      <c r="AX232" s="21" t="e">
        <f t="shared" si="125"/>
        <v>#N/A</v>
      </c>
      <c r="AY232" s="20" t="e">
        <f>VLOOKUP($D232,'DATA PENGUKURAN GARDU'!$A:$BS,46,0)</f>
        <v>#N/A</v>
      </c>
      <c r="AZ232" s="20" t="e">
        <f>VLOOKUP($D232,'DATA PENGUKURAN GARDU'!$A:$BS,53,0)</f>
        <v>#N/A</v>
      </c>
      <c r="BA232" s="20" t="e">
        <f>VLOOKUP($D232,'DATA PENGUKURAN GARDU'!$A:$BS,54,0)</f>
        <v>#N/A</v>
      </c>
      <c r="BB232" s="17" t="e">
        <f>VLOOKUP($E232,'DATA PENGUKURAN GARDU'!$A:$BS,42,0)</f>
        <v>#N/A</v>
      </c>
      <c r="BC232" s="23" t="e">
        <f t="shared" si="126"/>
        <v>#N/A</v>
      </c>
      <c r="BD232" s="17" t="e">
        <f>VLOOKUP($E232,'DATA PENGUKURAN GARDU'!$A:$BS,44,0)</f>
        <v>#N/A</v>
      </c>
      <c r="BE232" s="23" t="e">
        <f t="shared" si="127"/>
        <v>#N/A</v>
      </c>
      <c r="BF232" s="17" t="e">
        <f>VLOOKUP($E232,'DATA PENGUKURAN GARDU'!$A:$BS,46,0)</f>
        <v>#N/A</v>
      </c>
      <c r="BG232" s="23" t="e">
        <f t="shared" si="128"/>
        <v>#N/A</v>
      </c>
      <c r="BH232" s="17" t="e">
        <f>VLOOKUP($E232,'DATA PENGUKURAN GARDU'!$A:$BS,46,0)</f>
        <v>#N/A</v>
      </c>
      <c r="BI232" s="17" t="e">
        <f>VLOOKUP($E232,'DATA PENGUKURAN GARDU'!$A:$BS,53,0)</f>
        <v>#N/A</v>
      </c>
      <c r="BJ232" s="17" t="e">
        <f>VLOOKUP($E232,'DATA PENGUKURAN GARDU'!$A:$BS,54,0)</f>
        <v>#N/A</v>
      </c>
      <c r="BK232" s="20" t="e">
        <f t="shared" si="129"/>
        <v>#N/A</v>
      </c>
      <c r="BL232" s="20" t="e">
        <f t="shared" si="130"/>
        <v>#N/A</v>
      </c>
      <c r="BM232" s="20" t="e">
        <f t="shared" si="131"/>
        <v>#N/A</v>
      </c>
      <c r="BN232" s="25" t="e">
        <f t="shared" si="132"/>
        <v>#N/A</v>
      </c>
      <c r="BO232" s="26" t="str">
        <f t="shared" si="133"/>
        <v>0</v>
      </c>
      <c r="BP232" s="21" t="e">
        <f t="shared" si="134"/>
        <v>#VALUE!</v>
      </c>
      <c r="BQ232" s="20" t="e">
        <f t="shared" si="135"/>
        <v>#N/A</v>
      </c>
      <c r="BR232" s="20" t="e">
        <v>#N/A</v>
      </c>
      <c r="BS232" s="9" t="e">
        <v>#N/A</v>
      </c>
      <c r="BT232" s="2" t="e">
        <f t="shared" si="136"/>
        <v>#VALUE!</v>
      </c>
      <c r="BU232" s="2" t="e">
        <f t="shared" si="104"/>
        <v>#N/A</v>
      </c>
      <c r="BV232" s="2" t="e">
        <f t="shared" si="105"/>
        <v>#N/A</v>
      </c>
    </row>
    <row r="233" s="2" customFormat="1" ht="22.95" customHeight="1" spans="1:74">
      <c r="A233" s="9" t="str">
        <f t="shared" si="106"/>
        <v>KMO 33Induk</v>
      </c>
      <c r="B233" s="9" t="str">
        <f t="shared" si="107"/>
        <v>KMO 33jurusan 1</v>
      </c>
      <c r="C233" s="9" t="str">
        <f t="shared" si="108"/>
        <v>KMO 33jurusan 2</v>
      </c>
      <c r="D233" s="9" t="str">
        <f t="shared" si="109"/>
        <v>KMO 33jurusan 3</v>
      </c>
      <c r="E233" s="9" t="str">
        <f t="shared" si="110"/>
        <v>KMO 33jurusan 4</v>
      </c>
      <c r="F233" s="10" t="s">
        <v>25</v>
      </c>
      <c r="G233" s="10" t="s">
        <v>8</v>
      </c>
      <c r="H233" s="10" t="s">
        <v>313</v>
      </c>
      <c r="I233" s="10">
        <v>0.698580027</v>
      </c>
      <c r="J233" s="10">
        <v>124.4033584595</v>
      </c>
      <c r="K233" s="10" t="s">
        <v>7465</v>
      </c>
      <c r="L233" s="10" t="s">
        <v>7465</v>
      </c>
      <c r="M233" s="10" t="s">
        <v>7465</v>
      </c>
      <c r="N233" s="14">
        <f t="shared" si="111"/>
        <v>0</v>
      </c>
      <c r="O233" s="15" t="e">
        <f t="shared" si="112"/>
        <v>#VALUE!</v>
      </c>
      <c r="P233" s="15" t="e">
        <f t="shared" si="113"/>
        <v>#VALUE!</v>
      </c>
      <c r="Q233" s="17" t="e">
        <f>VLOOKUP($A233,'DATA PENGUKURAN GARDU'!$A:$BS,42,0)</f>
        <v>#N/A</v>
      </c>
      <c r="R233" s="18" t="e">
        <f t="shared" si="114"/>
        <v>#N/A</v>
      </c>
      <c r="S233" s="17" t="e">
        <f>VLOOKUP($A233,'DATA PENGUKURAN GARDU'!$A:$BS,44,0)</f>
        <v>#N/A</v>
      </c>
      <c r="T233" s="18" t="e">
        <f t="shared" si="115"/>
        <v>#N/A</v>
      </c>
      <c r="U233" s="17" t="e">
        <f>VLOOKUP($A233,'DATA PENGUKURAN GARDU'!$A:$BS,46,0)</f>
        <v>#N/A</v>
      </c>
      <c r="V233" s="18" t="e">
        <f t="shared" si="116"/>
        <v>#N/A</v>
      </c>
      <c r="W233" s="17" t="e">
        <f>VLOOKUP($A233,'DATA PENGUKURAN GARDU'!$A:$BS,48,0)</f>
        <v>#N/A</v>
      </c>
      <c r="X233" s="17" t="e">
        <f>VLOOKUP($A233,'DATA PENGUKURAN GARDU'!$A:$BS,53,0)</f>
        <v>#N/A</v>
      </c>
      <c r="Y233" s="17" t="e">
        <f>VLOOKUP($A233,'DATA PENGUKURAN GARDU'!$A:$BS,54,0)</f>
        <v>#N/A</v>
      </c>
      <c r="Z233" s="17" t="e">
        <f>VLOOKUP($A233,'DATA PENGUKURAN GARDU'!$A:$BS,55,0)</f>
        <v>#N/A</v>
      </c>
      <c r="AA233" s="20" t="e">
        <f>VLOOKUP($B233,'DATA PENGUKURAN GARDU'!$A:$BS,42,0)</f>
        <v>#N/A</v>
      </c>
      <c r="AB233" s="21" t="e">
        <f t="shared" si="117"/>
        <v>#N/A</v>
      </c>
      <c r="AC233" s="20" t="e">
        <f>VLOOKUP($B233,'DATA PENGUKURAN GARDU'!$A:$BS,44,0)</f>
        <v>#N/A</v>
      </c>
      <c r="AD233" s="21" t="e">
        <f t="shared" si="118"/>
        <v>#N/A</v>
      </c>
      <c r="AE233" s="20" t="e">
        <f>VLOOKUP($B233,'DATA PENGUKURAN GARDU'!$A:$BS,46,0)</f>
        <v>#N/A</v>
      </c>
      <c r="AF233" s="21" t="e">
        <f t="shared" si="119"/>
        <v>#N/A</v>
      </c>
      <c r="AG233" s="20" t="e">
        <f>VLOOKUP($B233,'DATA PENGUKURAN GARDU'!$A:$BS,46,0)</f>
        <v>#N/A</v>
      </c>
      <c r="AH233" s="20" t="e">
        <f>VLOOKUP($B233,'DATA PENGUKURAN GARDU'!$A:$BS,53,0)</f>
        <v>#N/A</v>
      </c>
      <c r="AI233" s="20" t="e">
        <f>VLOOKUP($B233,'DATA PENGUKURAN GARDU'!$A:$BS,54,0)</f>
        <v>#N/A</v>
      </c>
      <c r="AJ233" s="17" t="e">
        <f>VLOOKUP($C233,'DATA PENGUKURAN GARDU'!$A:$BS,42,0)</f>
        <v>#N/A</v>
      </c>
      <c r="AK233" s="23" t="e">
        <f t="shared" si="120"/>
        <v>#N/A</v>
      </c>
      <c r="AL233" s="17" t="e">
        <f>VLOOKUP($C233,'DATA PENGUKURAN GARDU'!$A:$BS,44,0)</f>
        <v>#N/A</v>
      </c>
      <c r="AM233" s="23" t="e">
        <f t="shared" si="121"/>
        <v>#N/A</v>
      </c>
      <c r="AN233" s="17" t="e">
        <f>VLOOKUP($C233,'DATA PENGUKURAN GARDU'!$A:$BS,46,0)</f>
        <v>#N/A</v>
      </c>
      <c r="AO233" s="23" t="e">
        <f t="shared" si="122"/>
        <v>#N/A</v>
      </c>
      <c r="AP233" s="17" t="e">
        <f>VLOOKUP($C233,'DATA PENGUKURAN GARDU'!$A:$BS,46,0)</f>
        <v>#N/A</v>
      </c>
      <c r="AQ233" s="17" t="e">
        <f>VLOOKUP($C233,'DATA PENGUKURAN GARDU'!$A:$BS,53,0)</f>
        <v>#N/A</v>
      </c>
      <c r="AR233" s="17" t="e">
        <f>VLOOKUP($C233,'DATA PENGUKURAN GARDU'!$A:$BS,54,0)</f>
        <v>#N/A</v>
      </c>
      <c r="AS233" s="20" t="e">
        <f>VLOOKUP($D233,'DATA PENGUKURAN GARDU'!$A:$BS,42,0)</f>
        <v>#N/A</v>
      </c>
      <c r="AT233" s="21" t="e">
        <f t="shared" si="123"/>
        <v>#N/A</v>
      </c>
      <c r="AU233" s="20" t="e">
        <f>VLOOKUP($D233,'DATA PENGUKURAN GARDU'!$A:$BS,44,0)</f>
        <v>#N/A</v>
      </c>
      <c r="AV233" s="21" t="e">
        <f t="shared" si="124"/>
        <v>#N/A</v>
      </c>
      <c r="AW233" s="20" t="e">
        <f>VLOOKUP($D233,'DATA PENGUKURAN GARDU'!$A:$BS,46,0)</f>
        <v>#N/A</v>
      </c>
      <c r="AX233" s="21" t="e">
        <f t="shared" si="125"/>
        <v>#N/A</v>
      </c>
      <c r="AY233" s="20" t="e">
        <f>VLOOKUP($D233,'DATA PENGUKURAN GARDU'!$A:$BS,46,0)</f>
        <v>#N/A</v>
      </c>
      <c r="AZ233" s="20" t="e">
        <f>VLOOKUP($D233,'DATA PENGUKURAN GARDU'!$A:$BS,53,0)</f>
        <v>#N/A</v>
      </c>
      <c r="BA233" s="20" t="e">
        <f>VLOOKUP($D233,'DATA PENGUKURAN GARDU'!$A:$BS,54,0)</f>
        <v>#N/A</v>
      </c>
      <c r="BB233" s="17" t="e">
        <f>VLOOKUP($E233,'DATA PENGUKURAN GARDU'!$A:$BS,42,0)</f>
        <v>#N/A</v>
      </c>
      <c r="BC233" s="23" t="e">
        <f t="shared" si="126"/>
        <v>#N/A</v>
      </c>
      <c r="BD233" s="17" t="e">
        <f>VLOOKUP($E233,'DATA PENGUKURAN GARDU'!$A:$BS,44,0)</f>
        <v>#N/A</v>
      </c>
      <c r="BE233" s="23" t="e">
        <f t="shared" si="127"/>
        <v>#N/A</v>
      </c>
      <c r="BF233" s="17" t="e">
        <f>VLOOKUP($E233,'DATA PENGUKURAN GARDU'!$A:$BS,46,0)</f>
        <v>#N/A</v>
      </c>
      <c r="BG233" s="23" t="e">
        <f t="shared" si="128"/>
        <v>#N/A</v>
      </c>
      <c r="BH233" s="17" t="e">
        <f>VLOOKUP($E233,'DATA PENGUKURAN GARDU'!$A:$BS,46,0)</f>
        <v>#N/A</v>
      </c>
      <c r="BI233" s="17" t="e">
        <f>VLOOKUP($E233,'DATA PENGUKURAN GARDU'!$A:$BS,53,0)</f>
        <v>#N/A</v>
      </c>
      <c r="BJ233" s="17" t="e">
        <f>VLOOKUP($E233,'DATA PENGUKURAN GARDU'!$A:$BS,54,0)</f>
        <v>#N/A</v>
      </c>
      <c r="BK233" s="20" t="e">
        <f t="shared" si="129"/>
        <v>#N/A</v>
      </c>
      <c r="BL233" s="20" t="e">
        <f t="shared" si="130"/>
        <v>#N/A</v>
      </c>
      <c r="BM233" s="20" t="e">
        <f t="shared" si="131"/>
        <v>#N/A</v>
      </c>
      <c r="BN233" s="25" t="e">
        <f t="shared" si="132"/>
        <v>#N/A</v>
      </c>
      <c r="BO233" s="26" t="str">
        <f t="shared" si="133"/>
        <v>0</v>
      </c>
      <c r="BP233" s="21" t="e">
        <f t="shared" si="134"/>
        <v>#VALUE!</v>
      </c>
      <c r="BQ233" s="20" t="e">
        <f t="shared" si="135"/>
        <v>#N/A</v>
      </c>
      <c r="BR233" s="20" t="e">
        <v>#N/A</v>
      </c>
      <c r="BS233" s="9" t="e">
        <v>#N/A</v>
      </c>
      <c r="BT233" s="2" t="e">
        <f t="shared" si="136"/>
        <v>#VALUE!</v>
      </c>
      <c r="BU233" s="2" t="e">
        <f t="shared" si="104"/>
        <v>#N/A</v>
      </c>
      <c r="BV233" s="2" t="e">
        <f t="shared" si="105"/>
        <v>#N/A</v>
      </c>
    </row>
    <row r="234" s="2" customFormat="1" ht="22.95" customHeight="1" spans="1:74">
      <c r="A234" s="9" t="str">
        <f t="shared" si="106"/>
        <v>KMO 62Induk</v>
      </c>
      <c r="B234" s="9" t="str">
        <f t="shared" si="107"/>
        <v>KMO 62jurusan 1</v>
      </c>
      <c r="C234" s="9" t="str">
        <f t="shared" si="108"/>
        <v>KMO 62jurusan 2</v>
      </c>
      <c r="D234" s="9" t="str">
        <f t="shared" si="109"/>
        <v>KMO 62jurusan 3</v>
      </c>
      <c r="E234" s="9" t="str">
        <f t="shared" si="110"/>
        <v>KMO 62jurusan 4</v>
      </c>
      <c r="F234" s="10" t="s">
        <v>33</v>
      </c>
      <c r="G234" s="10" t="s">
        <v>8</v>
      </c>
      <c r="H234" s="10" t="s">
        <v>314</v>
      </c>
      <c r="I234" s="10">
        <v>0.587005019</v>
      </c>
      <c r="J234" s="10">
        <v>124.5316467285</v>
      </c>
      <c r="K234" s="10" t="s">
        <v>7465</v>
      </c>
      <c r="L234" s="10" t="s">
        <v>7465</v>
      </c>
      <c r="M234" s="10" t="s">
        <v>7465</v>
      </c>
      <c r="N234" s="14">
        <f t="shared" si="111"/>
        <v>0</v>
      </c>
      <c r="O234" s="15" t="e">
        <f t="shared" si="112"/>
        <v>#VALUE!</v>
      </c>
      <c r="P234" s="15" t="e">
        <f t="shared" si="113"/>
        <v>#VALUE!</v>
      </c>
      <c r="Q234" s="17" t="e">
        <f>VLOOKUP($A234,'DATA PENGUKURAN GARDU'!$A:$BS,42,0)</f>
        <v>#N/A</v>
      </c>
      <c r="R234" s="18" t="e">
        <f t="shared" si="114"/>
        <v>#N/A</v>
      </c>
      <c r="S234" s="17" t="e">
        <f>VLOOKUP($A234,'DATA PENGUKURAN GARDU'!$A:$BS,44,0)</f>
        <v>#N/A</v>
      </c>
      <c r="T234" s="18" t="e">
        <f t="shared" si="115"/>
        <v>#N/A</v>
      </c>
      <c r="U234" s="17" t="e">
        <f>VLOOKUP($A234,'DATA PENGUKURAN GARDU'!$A:$BS,46,0)</f>
        <v>#N/A</v>
      </c>
      <c r="V234" s="18" t="e">
        <f t="shared" si="116"/>
        <v>#N/A</v>
      </c>
      <c r="W234" s="17" t="e">
        <f>VLOOKUP($A234,'DATA PENGUKURAN GARDU'!$A:$BS,48,0)</f>
        <v>#N/A</v>
      </c>
      <c r="X234" s="17" t="e">
        <f>VLOOKUP($A234,'DATA PENGUKURAN GARDU'!$A:$BS,53,0)</f>
        <v>#N/A</v>
      </c>
      <c r="Y234" s="17" t="e">
        <f>VLOOKUP($A234,'DATA PENGUKURAN GARDU'!$A:$BS,54,0)</f>
        <v>#N/A</v>
      </c>
      <c r="Z234" s="17" t="e">
        <f>VLOOKUP($A234,'DATA PENGUKURAN GARDU'!$A:$BS,55,0)</f>
        <v>#N/A</v>
      </c>
      <c r="AA234" s="20" t="e">
        <f>VLOOKUP($B234,'DATA PENGUKURAN GARDU'!$A:$BS,42,0)</f>
        <v>#N/A</v>
      </c>
      <c r="AB234" s="21" t="e">
        <f t="shared" si="117"/>
        <v>#N/A</v>
      </c>
      <c r="AC234" s="20" t="e">
        <f>VLOOKUP($B234,'DATA PENGUKURAN GARDU'!$A:$BS,44,0)</f>
        <v>#N/A</v>
      </c>
      <c r="AD234" s="21" t="e">
        <f t="shared" si="118"/>
        <v>#N/A</v>
      </c>
      <c r="AE234" s="20" t="e">
        <f>VLOOKUP($B234,'DATA PENGUKURAN GARDU'!$A:$BS,46,0)</f>
        <v>#N/A</v>
      </c>
      <c r="AF234" s="21" t="e">
        <f t="shared" si="119"/>
        <v>#N/A</v>
      </c>
      <c r="AG234" s="20" t="e">
        <f>VLOOKUP($B234,'DATA PENGUKURAN GARDU'!$A:$BS,46,0)</f>
        <v>#N/A</v>
      </c>
      <c r="AH234" s="20" t="e">
        <f>VLOOKUP($B234,'DATA PENGUKURAN GARDU'!$A:$BS,53,0)</f>
        <v>#N/A</v>
      </c>
      <c r="AI234" s="20" t="e">
        <f>VLOOKUP($B234,'DATA PENGUKURAN GARDU'!$A:$BS,54,0)</f>
        <v>#N/A</v>
      </c>
      <c r="AJ234" s="17" t="e">
        <f>VLOOKUP($C234,'DATA PENGUKURAN GARDU'!$A:$BS,42,0)</f>
        <v>#N/A</v>
      </c>
      <c r="AK234" s="23" t="e">
        <f t="shared" si="120"/>
        <v>#N/A</v>
      </c>
      <c r="AL234" s="17" t="e">
        <f>VLOOKUP($C234,'DATA PENGUKURAN GARDU'!$A:$BS,44,0)</f>
        <v>#N/A</v>
      </c>
      <c r="AM234" s="23" t="e">
        <f t="shared" si="121"/>
        <v>#N/A</v>
      </c>
      <c r="AN234" s="17" t="e">
        <f>VLOOKUP($C234,'DATA PENGUKURAN GARDU'!$A:$BS,46,0)</f>
        <v>#N/A</v>
      </c>
      <c r="AO234" s="23" t="e">
        <f t="shared" si="122"/>
        <v>#N/A</v>
      </c>
      <c r="AP234" s="17" t="e">
        <f>VLOOKUP($C234,'DATA PENGUKURAN GARDU'!$A:$BS,46,0)</f>
        <v>#N/A</v>
      </c>
      <c r="AQ234" s="17" t="e">
        <f>VLOOKUP($C234,'DATA PENGUKURAN GARDU'!$A:$BS,53,0)</f>
        <v>#N/A</v>
      </c>
      <c r="AR234" s="17" t="e">
        <f>VLOOKUP($C234,'DATA PENGUKURAN GARDU'!$A:$BS,54,0)</f>
        <v>#N/A</v>
      </c>
      <c r="AS234" s="20" t="e">
        <f>VLOOKUP($D234,'DATA PENGUKURAN GARDU'!$A:$BS,42,0)</f>
        <v>#N/A</v>
      </c>
      <c r="AT234" s="21" t="e">
        <f t="shared" si="123"/>
        <v>#N/A</v>
      </c>
      <c r="AU234" s="20" t="e">
        <f>VLOOKUP($D234,'DATA PENGUKURAN GARDU'!$A:$BS,44,0)</f>
        <v>#N/A</v>
      </c>
      <c r="AV234" s="21" t="e">
        <f t="shared" si="124"/>
        <v>#N/A</v>
      </c>
      <c r="AW234" s="20" t="e">
        <f>VLOOKUP($D234,'DATA PENGUKURAN GARDU'!$A:$BS,46,0)</f>
        <v>#N/A</v>
      </c>
      <c r="AX234" s="21" t="e">
        <f t="shared" si="125"/>
        <v>#N/A</v>
      </c>
      <c r="AY234" s="20" t="e">
        <f>VLOOKUP($D234,'DATA PENGUKURAN GARDU'!$A:$BS,46,0)</f>
        <v>#N/A</v>
      </c>
      <c r="AZ234" s="20" t="e">
        <f>VLOOKUP($D234,'DATA PENGUKURAN GARDU'!$A:$BS,53,0)</f>
        <v>#N/A</v>
      </c>
      <c r="BA234" s="20" t="e">
        <f>VLOOKUP($D234,'DATA PENGUKURAN GARDU'!$A:$BS,54,0)</f>
        <v>#N/A</v>
      </c>
      <c r="BB234" s="17" t="e">
        <f>VLOOKUP($E234,'DATA PENGUKURAN GARDU'!$A:$BS,42,0)</f>
        <v>#N/A</v>
      </c>
      <c r="BC234" s="23" t="e">
        <f t="shared" si="126"/>
        <v>#N/A</v>
      </c>
      <c r="BD234" s="17" t="e">
        <f>VLOOKUP($E234,'DATA PENGUKURAN GARDU'!$A:$BS,44,0)</f>
        <v>#N/A</v>
      </c>
      <c r="BE234" s="23" t="e">
        <f t="shared" si="127"/>
        <v>#N/A</v>
      </c>
      <c r="BF234" s="17" t="e">
        <f>VLOOKUP($E234,'DATA PENGUKURAN GARDU'!$A:$BS,46,0)</f>
        <v>#N/A</v>
      </c>
      <c r="BG234" s="23" t="e">
        <f t="shared" si="128"/>
        <v>#N/A</v>
      </c>
      <c r="BH234" s="17" t="e">
        <f>VLOOKUP($E234,'DATA PENGUKURAN GARDU'!$A:$BS,46,0)</f>
        <v>#N/A</v>
      </c>
      <c r="BI234" s="17" t="e">
        <f>VLOOKUP($E234,'DATA PENGUKURAN GARDU'!$A:$BS,53,0)</f>
        <v>#N/A</v>
      </c>
      <c r="BJ234" s="17" t="e">
        <f>VLOOKUP($E234,'DATA PENGUKURAN GARDU'!$A:$BS,54,0)</f>
        <v>#N/A</v>
      </c>
      <c r="BK234" s="20" t="e">
        <f t="shared" si="129"/>
        <v>#N/A</v>
      </c>
      <c r="BL234" s="20" t="e">
        <f t="shared" si="130"/>
        <v>#N/A</v>
      </c>
      <c r="BM234" s="20" t="e">
        <f t="shared" si="131"/>
        <v>#N/A</v>
      </c>
      <c r="BN234" s="25" t="e">
        <f t="shared" si="132"/>
        <v>#N/A</v>
      </c>
      <c r="BO234" s="26" t="str">
        <f t="shared" si="133"/>
        <v>0</v>
      </c>
      <c r="BP234" s="21" t="e">
        <f t="shared" si="134"/>
        <v>#VALUE!</v>
      </c>
      <c r="BQ234" s="20" t="e">
        <f t="shared" si="135"/>
        <v>#N/A</v>
      </c>
      <c r="BR234" s="20" t="e">
        <v>#N/A</v>
      </c>
      <c r="BS234" s="9" t="e">
        <v>#N/A</v>
      </c>
      <c r="BT234" s="2" t="e">
        <f t="shared" si="136"/>
        <v>#VALUE!</v>
      </c>
      <c r="BU234" s="2" t="e">
        <f t="shared" si="104"/>
        <v>#N/A</v>
      </c>
      <c r="BV234" s="2" t="e">
        <f t="shared" si="105"/>
        <v>#N/A</v>
      </c>
    </row>
    <row r="235" s="2" customFormat="1" ht="22.95" customHeight="1" spans="1:74">
      <c r="A235" s="9" t="str">
        <f t="shared" si="106"/>
        <v>KMO 67Induk</v>
      </c>
      <c r="B235" s="9" t="str">
        <f t="shared" si="107"/>
        <v>KMO 67jurusan 1</v>
      </c>
      <c r="C235" s="9" t="str">
        <f t="shared" si="108"/>
        <v>KMO 67jurusan 2</v>
      </c>
      <c r="D235" s="9" t="str">
        <f t="shared" si="109"/>
        <v>KMO 67jurusan 3</v>
      </c>
      <c r="E235" s="9" t="str">
        <f t="shared" si="110"/>
        <v>KMO 67jurusan 4</v>
      </c>
      <c r="F235" s="10" t="s">
        <v>118</v>
      </c>
      <c r="G235" s="10" t="s">
        <v>8</v>
      </c>
      <c r="H235" s="10" t="s">
        <v>315</v>
      </c>
      <c r="I235" s="10">
        <v>0.54972899</v>
      </c>
      <c r="J235" s="10">
        <v>124.491569519</v>
      </c>
      <c r="K235" s="10" t="s">
        <v>7465</v>
      </c>
      <c r="L235" s="10" t="s">
        <v>7465</v>
      </c>
      <c r="M235" s="10" t="s">
        <v>7465</v>
      </c>
      <c r="N235" s="14">
        <f t="shared" si="111"/>
        <v>0</v>
      </c>
      <c r="O235" s="15" t="e">
        <f t="shared" si="112"/>
        <v>#VALUE!</v>
      </c>
      <c r="P235" s="15" t="e">
        <f t="shared" si="113"/>
        <v>#VALUE!</v>
      </c>
      <c r="Q235" s="17" t="e">
        <f>VLOOKUP($A235,'DATA PENGUKURAN GARDU'!$A:$BS,42,0)</f>
        <v>#N/A</v>
      </c>
      <c r="R235" s="18" t="e">
        <f t="shared" si="114"/>
        <v>#N/A</v>
      </c>
      <c r="S235" s="17" t="e">
        <f>VLOOKUP($A235,'DATA PENGUKURAN GARDU'!$A:$BS,44,0)</f>
        <v>#N/A</v>
      </c>
      <c r="T235" s="18" t="e">
        <f t="shared" si="115"/>
        <v>#N/A</v>
      </c>
      <c r="U235" s="17" t="e">
        <f>VLOOKUP($A235,'DATA PENGUKURAN GARDU'!$A:$BS,46,0)</f>
        <v>#N/A</v>
      </c>
      <c r="V235" s="18" t="e">
        <f t="shared" si="116"/>
        <v>#N/A</v>
      </c>
      <c r="W235" s="17" t="e">
        <f>VLOOKUP($A235,'DATA PENGUKURAN GARDU'!$A:$BS,48,0)</f>
        <v>#N/A</v>
      </c>
      <c r="X235" s="17" t="e">
        <f>VLOOKUP($A235,'DATA PENGUKURAN GARDU'!$A:$BS,53,0)</f>
        <v>#N/A</v>
      </c>
      <c r="Y235" s="17" t="e">
        <f>VLOOKUP($A235,'DATA PENGUKURAN GARDU'!$A:$BS,54,0)</f>
        <v>#N/A</v>
      </c>
      <c r="Z235" s="17" t="e">
        <f>VLOOKUP($A235,'DATA PENGUKURAN GARDU'!$A:$BS,55,0)</f>
        <v>#N/A</v>
      </c>
      <c r="AA235" s="20" t="e">
        <f>VLOOKUP($B235,'DATA PENGUKURAN GARDU'!$A:$BS,42,0)</f>
        <v>#N/A</v>
      </c>
      <c r="AB235" s="21" t="e">
        <f t="shared" si="117"/>
        <v>#N/A</v>
      </c>
      <c r="AC235" s="20" t="e">
        <f>VLOOKUP($B235,'DATA PENGUKURAN GARDU'!$A:$BS,44,0)</f>
        <v>#N/A</v>
      </c>
      <c r="AD235" s="21" t="e">
        <f t="shared" si="118"/>
        <v>#N/A</v>
      </c>
      <c r="AE235" s="20" t="e">
        <f>VLOOKUP($B235,'DATA PENGUKURAN GARDU'!$A:$BS,46,0)</f>
        <v>#N/A</v>
      </c>
      <c r="AF235" s="21" t="e">
        <f t="shared" si="119"/>
        <v>#N/A</v>
      </c>
      <c r="AG235" s="20" t="e">
        <f>VLOOKUP($B235,'DATA PENGUKURAN GARDU'!$A:$BS,46,0)</f>
        <v>#N/A</v>
      </c>
      <c r="AH235" s="20" t="e">
        <f>VLOOKUP($B235,'DATA PENGUKURAN GARDU'!$A:$BS,53,0)</f>
        <v>#N/A</v>
      </c>
      <c r="AI235" s="20" t="e">
        <f>VLOOKUP($B235,'DATA PENGUKURAN GARDU'!$A:$BS,54,0)</f>
        <v>#N/A</v>
      </c>
      <c r="AJ235" s="17" t="e">
        <f>VLOOKUP($C235,'DATA PENGUKURAN GARDU'!$A:$BS,42,0)</f>
        <v>#N/A</v>
      </c>
      <c r="AK235" s="23" t="e">
        <f t="shared" si="120"/>
        <v>#N/A</v>
      </c>
      <c r="AL235" s="17" t="e">
        <f>VLOOKUP($C235,'DATA PENGUKURAN GARDU'!$A:$BS,44,0)</f>
        <v>#N/A</v>
      </c>
      <c r="AM235" s="23" t="e">
        <f t="shared" si="121"/>
        <v>#N/A</v>
      </c>
      <c r="AN235" s="17" t="e">
        <f>VLOOKUP($C235,'DATA PENGUKURAN GARDU'!$A:$BS,46,0)</f>
        <v>#N/A</v>
      </c>
      <c r="AO235" s="23" t="e">
        <f t="shared" si="122"/>
        <v>#N/A</v>
      </c>
      <c r="AP235" s="17" t="e">
        <f>VLOOKUP($C235,'DATA PENGUKURAN GARDU'!$A:$BS,46,0)</f>
        <v>#N/A</v>
      </c>
      <c r="AQ235" s="17" t="e">
        <f>VLOOKUP($C235,'DATA PENGUKURAN GARDU'!$A:$BS,53,0)</f>
        <v>#N/A</v>
      </c>
      <c r="AR235" s="17" t="e">
        <f>VLOOKUP($C235,'DATA PENGUKURAN GARDU'!$A:$BS,54,0)</f>
        <v>#N/A</v>
      </c>
      <c r="AS235" s="20" t="e">
        <f>VLOOKUP($D235,'DATA PENGUKURAN GARDU'!$A:$BS,42,0)</f>
        <v>#N/A</v>
      </c>
      <c r="AT235" s="21" t="e">
        <f t="shared" si="123"/>
        <v>#N/A</v>
      </c>
      <c r="AU235" s="20" t="e">
        <f>VLOOKUP($D235,'DATA PENGUKURAN GARDU'!$A:$BS,44,0)</f>
        <v>#N/A</v>
      </c>
      <c r="AV235" s="21" t="e">
        <f t="shared" si="124"/>
        <v>#N/A</v>
      </c>
      <c r="AW235" s="20" t="e">
        <f>VLOOKUP($D235,'DATA PENGUKURAN GARDU'!$A:$BS,46,0)</f>
        <v>#N/A</v>
      </c>
      <c r="AX235" s="21" t="e">
        <f t="shared" si="125"/>
        <v>#N/A</v>
      </c>
      <c r="AY235" s="20" t="e">
        <f>VLOOKUP($D235,'DATA PENGUKURAN GARDU'!$A:$BS,46,0)</f>
        <v>#N/A</v>
      </c>
      <c r="AZ235" s="20" t="e">
        <f>VLOOKUP($D235,'DATA PENGUKURAN GARDU'!$A:$BS,53,0)</f>
        <v>#N/A</v>
      </c>
      <c r="BA235" s="20" t="e">
        <f>VLOOKUP($D235,'DATA PENGUKURAN GARDU'!$A:$BS,54,0)</f>
        <v>#N/A</v>
      </c>
      <c r="BB235" s="17" t="e">
        <f>VLOOKUP($E235,'DATA PENGUKURAN GARDU'!$A:$BS,42,0)</f>
        <v>#N/A</v>
      </c>
      <c r="BC235" s="23" t="e">
        <f t="shared" si="126"/>
        <v>#N/A</v>
      </c>
      <c r="BD235" s="17" t="e">
        <f>VLOOKUP($E235,'DATA PENGUKURAN GARDU'!$A:$BS,44,0)</f>
        <v>#N/A</v>
      </c>
      <c r="BE235" s="23" t="e">
        <f t="shared" si="127"/>
        <v>#N/A</v>
      </c>
      <c r="BF235" s="17" t="e">
        <f>VLOOKUP($E235,'DATA PENGUKURAN GARDU'!$A:$BS,46,0)</f>
        <v>#N/A</v>
      </c>
      <c r="BG235" s="23" t="e">
        <f t="shared" si="128"/>
        <v>#N/A</v>
      </c>
      <c r="BH235" s="17" t="e">
        <f>VLOOKUP($E235,'DATA PENGUKURAN GARDU'!$A:$BS,46,0)</f>
        <v>#N/A</v>
      </c>
      <c r="BI235" s="17" t="e">
        <f>VLOOKUP($E235,'DATA PENGUKURAN GARDU'!$A:$BS,53,0)</f>
        <v>#N/A</v>
      </c>
      <c r="BJ235" s="17" t="e">
        <f>VLOOKUP($E235,'DATA PENGUKURAN GARDU'!$A:$BS,54,0)</f>
        <v>#N/A</v>
      </c>
      <c r="BK235" s="20" t="e">
        <f t="shared" si="129"/>
        <v>#N/A</v>
      </c>
      <c r="BL235" s="20" t="e">
        <f t="shared" si="130"/>
        <v>#N/A</v>
      </c>
      <c r="BM235" s="20" t="e">
        <f t="shared" si="131"/>
        <v>#N/A</v>
      </c>
      <c r="BN235" s="25" t="e">
        <f t="shared" si="132"/>
        <v>#N/A</v>
      </c>
      <c r="BO235" s="26" t="str">
        <f t="shared" si="133"/>
        <v>0</v>
      </c>
      <c r="BP235" s="21" t="e">
        <f t="shared" si="134"/>
        <v>#VALUE!</v>
      </c>
      <c r="BQ235" s="20" t="e">
        <f t="shared" si="135"/>
        <v>#N/A</v>
      </c>
      <c r="BR235" s="20" t="e">
        <v>#N/A</v>
      </c>
      <c r="BS235" s="9" t="e">
        <v>#N/A</v>
      </c>
      <c r="BT235" s="2" t="e">
        <f t="shared" si="136"/>
        <v>#VALUE!</v>
      </c>
      <c r="BU235" s="2" t="e">
        <f t="shared" si="104"/>
        <v>#N/A</v>
      </c>
      <c r="BV235" s="2" t="e">
        <f t="shared" si="105"/>
        <v>#N/A</v>
      </c>
    </row>
    <row r="236" s="2" customFormat="1" ht="22.95" customHeight="1" spans="1:74">
      <c r="A236" s="9" t="str">
        <f t="shared" si="106"/>
        <v>KMO 69Induk</v>
      </c>
      <c r="B236" s="9" t="str">
        <f t="shared" si="107"/>
        <v>KMO 69jurusan 1</v>
      </c>
      <c r="C236" s="9" t="str">
        <f t="shared" si="108"/>
        <v>KMO 69jurusan 2</v>
      </c>
      <c r="D236" s="9" t="str">
        <f t="shared" si="109"/>
        <v>KMO 69jurusan 3</v>
      </c>
      <c r="E236" s="9" t="str">
        <f t="shared" si="110"/>
        <v>KMO 69jurusan 4</v>
      </c>
      <c r="F236" s="10" t="s">
        <v>118</v>
      </c>
      <c r="G236" s="10" t="s">
        <v>8</v>
      </c>
      <c r="H236" s="10" t="s">
        <v>316</v>
      </c>
      <c r="I236" s="10">
        <v>0.546097994</v>
      </c>
      <c r="J236" s="10">
        <v>124.4914016724</v>
      </c>
      <c r="K236" s="10" t="s">
        <v>7465</v>
      </c>
      <c r="L236" s="10" t="s">
        <v>7465</v>
      </c>
      <c r="M236" s="10" t="s">
        <v>7465</v>
      </c>
      <c r="N236" s="14">
        <f t="shared" si="111"/>
        <v>0</v>
      </c>
      <c r="O236" s="15" t="e">
        <f t="shared" si="112"/>
        <v>#VALUE!</v>
      </c>
      <c r="P236" s="15" t="e">
        <f t="shared" si="113"/>
        <v>#VALUE!</v>
      </c>
      <c r="Q236" s="17" t="e">
        <f>VLOOKUP($A236,'DATA PENGUKURAN GARDU'!$A:$BS,42,0)</f>
        <v>#N/A</v>
      </c>
      <c r="R236" s="18" t="e">
        <f t="shared" si="114"/>
        <v>#N/A</v>
      </c>
      <c r="S236" s="17" t="e">
        <f>VLOOKUP($A236,'DATA PENGUKURAN GARDU'!$A:$BS,44,0)</f>
        <v>#N/A</v>
      </c>
      <c r="T236" s="18" t="e">
        <f t="shared" si="115"/>
        <v>#N/A</v>
      </c>
      <c r="U236" s="17" t="e">
        <f>VLOOKUP($A236,'DATA PENGUKURAN GARDU'!$A:$BS,46,0)</f>
        <v>#N/A</v>
      </c>
      <c r="V236" s="18" t="e">
        <f t="shared" si="116"/>
        <v>#N/A</v>
      </c>
      <c r="W236" s="17" t="e">
        <f>VLOOKUP($A236,'DATA PENGUKURAN GARDU'!$A:$BS,48,0)</f>
        <v>#N/A</v>
      </c>
      <c r="X236" s="17" t="e">
        <f>VLOOKUP($A236,'DATA PENGUKURAN GARDU'!$A:$BS,53,0)</f>
        <v>#N/A</v>
      </c>
      <c r="Y236" s="17" t="e">
        <f>VLOOKUP($A236,'DATA PENGUKURAN GARDU'!$A:$BS,54,0)</f>
        <v>#N/A</v>
      </c>
      <c r="Z236" s="17" t="e">
        <f>VLOOKUP($A236,'DATA PENGUKURAN GARDU'!$A:$BS,55,0)</f>
        <v>#N/A</v>
      </c>
      <c r="AA236" s="20" t="e">
        <f>VLOOKUP($B236,'DATA PENGUKURAN GARDU'!$A:$BS,42,0)</f>
        <v>#N/A</v>
      </c>
      <c r="AB236" s="21" t="e">
        <f t="shared" si="117"/>
        <v>#N/A</v>
      </c>
      <c r="AC236" s="20" t="e">
        <f>VLOOKUP($B236,'DATA PENGUKURAN GARDU'!$A:$BS,44,0)</f>
        <v>#N/A</v>
      </c>
      <c r="AD236" s="21" t="e">
        <f t="shared" si="118"/>
        <v>#N/A</v>
      </c>
      <c r="AE236" s="20" t="e">
        <f>VLOOKUP($B236,'DATA PENGUKURAN GARDU'!$A:$BS,46,0)</f>
        <v>#N/A</v>
      </c>
      <c r="AF236" s="21" t="e">
        <f t="shared" si="119"/>
        <v>#N/A</v>
      </c>
      <c r="AG236" s="20" t="e">
        <f>VLOOKUP($B236,'DATA PENGUKURAN GARDU'!$A:$BS,46,0)</f>
        <v>#N/A</v>
      </c>
      <c r="AH236" s="20" t="e">
        <f>VLOOKUP($B236,'DATA PENGUKURAN GARDU'!$A:$BS,53,0)</f>
        <v>#N/A</v>
      </c>
      <c r="AI236" s="20" t="e">
        <f>VLOOKUP($B236,'DATA PENGUKURAN GARDU'!$A:$BS,54,0)</f>
        <v>#N/A</v>
      </c>
      <c r="AJ236" s="17" t="e">
        <f>VLOOKUP($C236,'DATA PENGUKURAN GARDU'!$A:$BS,42,0)</f>
        <v>#N/A</v>
      </c>
      <c r="AK236" s="23" t="e">
        <f t="shared" si="120"/>
        <v>#N/A</v>
      </c>
      <c r="AL236" s="17" t="e">
        <f>VLOOKUP($C236,'DATA PENGUKURAN GARDU'!$A:$BS,44,0)</f>
        <v>#N/A</v>
      </c>
      <c r="AM236" s="23" t="e">
        <f t="shared" si="121"/>
        <v>#N/A</v>
      </c>
      <c r="AN236" s="17" t="e">
        <f>VLOOKUP($C236,'DATA PENGUKURAN GARDU'!$A:$BS,46,0)</f>
        <v>#N/A</v>
      </c>
      <c r="AO236" s="23" t="e">
        <f t="shared" si="122"/>
        <v>#N/A</v>
      </c>
      <c r="AP236" s="17" t="e">
        <f>VLOOKUP($C236,'DATA PENGUKURAN GARDU'!$A:$BS,46,0)</f>
        <v>#N/A</v>
      </c>
      <c r="AQ236" s="17" t="e">
        <f>VLOOKUP($C236,'DATA PENGUKURAN GARDU'!$A:$BS,53,0)</f>
        <v>#N/A</v>
      </c>
      <c r="AR236" s="17" t="e">
        <f>VLOOKUP($C236,'DATA PENGUKURAN GARDU'!$A:$BS,54,0)</f>
        <v>#N/A</v>
      </c>
      <c r="AS236" s="20" t="e">
        <f>VLOOKUP($D236,'DATA PENGUKURAN GARDU'!$A:$BS,42,0)</f>
        <v>#N/A</v>
      </c>
      <c r="AT236" s="21" t="e">
        <f t="shared" si="123"/>
        <v>#N/A</v>
      </c>
      <c r="AU236" s="20" t="e">
        <f>VLOOKUP($D236,'DATA PENGUKURAN GARDU'!$A:$BS,44,0)</f>
        <v>#N/A</v>
      </c>
      <c r="AV236" s="21" t="e">
        <f t="shared" si="124"/>
        <v>#N/A</v>
      </c>
      <c r="AW236" s="20" t="e">
        <f>VLOOKUP($D236,'DATA PENGUKURAN GARDU'!$A:$BS,46,0)</f>
        <v>#N/A</v>
      </c>
      <c r="AX236" s="21" t="e">
        <f t="shared" si="125"/>
        <v>#N/A</v>
      </c>
      <c r="AY236" s="20" t="e">
        <f>VLOOKUP($D236,'DATA PENGUKURAN GARDU'!$A:$BS,46,0)</f>
        <v>#N/A</v>
      </c>
      <c r="AZ236" s="20" t="e">
        <f>VLOOKUP($D236,'DATA PENGUKURAN GARDU'!$A:$BS,53,0)</f>
        <v>#N/A</v>
      </c>
      <c r="BA236" s="20" t="e">
        <f>VLOOKUP($D236,'DATA PENGUKURAN GARDU'!$A:$BS,54,0)</f>
        <v>#N/A</v>
      </c>
      <c r="BB236" s="17" t="e">
        <f>VLOOKUP($E236,'DATA PENGUKURAN GARDU'!$A:$BS,42,0)</f>
        <v>#N/A</v>
      </c>
      <c r="BC236" s="23" t="e">
        <f t="shared" si="126"/>
        <v>#N/A</v>
      </c>
      <c r="BD236" s="17" t="e">
        <f>VLOOKUP($E236,'DATA PENGUKURAN GARDU'!$A:$BS,44,0)</f>
        <v>#N/A</v>
      </c>
      <c r="BE236" s="23" t="e">
        <f t="shared" si="127"/>
        <v>#N/A</v>
      </c>
      <c r="BF236" s="17" t="e">
        <f>VLOOKUP($E236,'DATA PENGUKURAN GARDU'!$A:$BS,46,0)</f>
        <v>#N/A</v>
      </c>
      <c r="BG236" s="23" t="e">
        <f t="shared" si="128"/>
        <v>#N/A</v>
      </c>
      <c r="BH236" s="17" t="e">
        <f>VLOOKUP($E236,'DATA PENGUKURAN GARDU'!$A:$BS,46,0)</f>
        <v>#N/A</v>
      </c>
      <c r="BI236" s="17" t="e">
        <f>VLOOKUP($E236,'DATA PENGUKURAN GARDU'!$A:$BS,53,0)</f>
        <v>#N/A</v>
      </c>
      <c r="BJ236" s="17" t="e">
        <f>VLOOKUP($E236,'DATA PENGUKURAN GARDU'!$A:$BS,54,0)</f>
        <v>#N/A</v>
      </c>
      <c r="BK236" s="20" t="e">
        <f t="shared" si="129"/>
        <v>#N/A</v>
      </c>
      <c r="BL236" s="20" t="e">
        <f t="shared" si="130"/>
        <v>#N/A</v>
      </c>
      <c r="BM236" s="20" t="e">
        <f t="shared" si="131"/>
        <v>#N/A</v>
      </c>
      <c r="BN236" s="25" t="e">
        <f t="shared" si="132"/>
        <v>#N/A</v>
      </c>
      <c r="BO236" s="26" t="str">
        <f t="shared" si="133"/>
        <v>0</v>
      </c>
      <c r="BP236" s="21" t="e">
        <f t="shared" si="134"/>
        <v>#VALUE!</v>
      </c>
      <c r="BQ236" s="20" t="e">
        <f t="shared" si="135"/>
        <v>#N/A</v>
      </c>
      <c r="BR236" s="20" t="e">
        <v>#N/A</v>
      </c>
      <c r="BS236" s="9" t="e">
        <v>#N/A</v>
      </c>
      <c r="BT236" s="2" t="e">
        <f t="shared" si="136"/>
        <v>#VALUE!</v>
      </c>
      <c r="BU236" s="2" t="e">
        <f t="shared" si="104"/>
        <v>#N/A</v>
      </c>
      <c r="BV236" s="2" t="e">
        <f t="shared" si="105"/>
        <v>#N/A</v>
      </c>
    </row>
    <row r="237" s="2" customFormat="1" ht="22.95" customHeight="1" spans="1:74">
      <c r="A237" s="9" t="str">
        <f t="shared" si="106"/>
        <v>KMO 124Induk</v>
      </c>
      <c r="B237" s="9" t="str">
        <f t="shared" si="107"/>
        <v>KMO 124jurusan 1</v>
      </c>
      <c r="C237" s="9" t="str">
        <f t="shared" si="108"/>
        <v>KMO 124jurusan 2</v>
      </c>
      <c r="D237" s="9" t="str">
        <f t="shared" si="109"/>
        <v>KMO 124jurusan 3</v>
      </c>
      <c r="E237" s="9" t="str">
        <f t="shared" si="110"/>
        <v>KMO 124jurusan 4</v>
      </c>
      <c r="F237" s="10" t="s">
        <v>198</v>
      </c>
      <c r="G237" s="10" t="s">
        <v>39</v>
      </c>
      <c r="H237" s="10" t="s">
        <v>317</v>
      </c>
      <c r="I237" s="10">
        <v>0.795216024</v>
      </c>
      <c r="J237" s="10">
        <v>124.4556732178</v>
      </c>
      <c r="K237" s="10" t="s">
        <v>7465</v>
      </c>
      <c r="L237" s="10" t="s">
        <v>7465</v>
      </c>
      <c r="M237" s="10" t="s">
        <v>7465</v>
      </c>
      <c r="N237" s="14">
        <f t="shared" si="111"/>
        <v>0</v>
      </c>
      <c r="O237" s="15" t="e">
        <f t="shared" si="112"/>
        <v>#VALUE!</v>
      </c>
      <c r="P237" s="15" t="e">
        <f t="shared" si="113"/>
        <v>#VALUE!</v>
      </c>
      <c r="Q237" s="17" t="e">
        <f>VLOOKUP($A237,'DATA PENGUKURAN GARDU'!$A:$BS,42,0)</f>
        <v>#N/A</v>
      </c>
      <c r="R237" s="18" t="e">
        <f t="shared" si="114"/>
        <v>#N/A</v>
      </c>
      <c r="S237" s="17" t="e">
        <f>VLOOKUP($A237,'DATA PENGUKURAN GARDU'!$A:$BS,44,0)</f>
        <v>#N/A</v>
      </c>
      <c r="T237" s="18" t="e">
        <f t="shared" si="115"/>
        <v>#N/A</v>
      </c>
      <c r="U237" s="17" t="e">
        <f>VLOOKUP($A237,'DATA PENGUKURAN GARDU'!$A:$BS,46,0)</f>
        <v>#N/A</v>
      </c>
      <c r="V237" s="18" t="e">
        <f t="shared" si="116"/>
        <v>#N/A</v>
      </c>
      <c r="W237" s="17" t="e">
        <f>VLOOKUP($A237,'DATA PENGUKURAN GARDU'!$A:$BS,48,0)</f>
        <v>#N/A</v>
      </c>
      <c r="X237" s="17" t="e">
        <f>VLOOKUP($A237,'DATA PENGUKURAN GARDU'!$A:$BS,53,0)</f>
        <v>#N/A</v>
      </c>
      <c r="Y237" s="17" t="e">
        <f>VLOOKUP($A237,'DATA PENGUKURAN GARDU'!$A:$BS,54,0)</f>
        <v>#N/A</v>
      </c>
      <c r="Z237" s="17" t="e">
        <f>VLOOKUP($A237,'DATA PENGUKURAN GARDU'!$A:$BS,55,0)</f>
        <v>#N/A</v>
      </c>
      <c r="AA237" s="20" t="e">
        <f>VLOOKUP($B237,'DATA PENGUKURAN GARDU'!$A:$BS,42,0)</f>
        <v>#N/A</v>
      </c>
      <c r="AB237" s="21" t="e">
        <f t="shared" si="117"/>
        <v>#N/A</v>
      </c>
      <c r="AC237" s="20" t="e">
        <f>VLOOKUP($B237,'DATA PENGUKURAN GARDU'!$A:$BS,44,0)</f>
        <v>#N/A</v>
      </c>
      <c r="AD237" s="21" t="e">
        <f t="shared" si="118"/>
        <v>#N/A</v>
      </c>
      <c r="AE237" s="20" t="e">
        <f>VLOOKUP($B237,'DATA PENGUKURAN GARDU'!$A:$BS,46,0)</f>
        <v>#N/A</v>
      </c>
      <c r="AF237" s="21" t="e">
        <f t="shared" si="119"/>
        <v>#N/A</v>
      </c>
      <c r="AG237" s="20" t="e">
        <f>VLOOKUP($B237,'DATA PENGUKURAN GARDU'!$A:$BS,46,0)</f>
        <v>#N/A</v>
      </c>
      <c r="AH237" s="20" t="e">
        <f>VLOOKUP($B237,'DATA PENGUKURAN GARDU'!$A:$BS,53,0)</f>
        <v>#N/A</v>
      </c>
      <c r="AI237" s="20" t="e">
        <f>VLOOKUP($B237,'DATA PENGUKURAN GARDU'!$A:$BS,54,0)</f>
        <v>#N/A</v>
      </c>
      <c r="AJ237" s="17" t="e">
        <f>VLOOKUP($C237,'DATA PENGUKURAN GARDU'!$A:$BS,42,0)</f>
        <v>#N/A</v>
      </c>
      <c r="AK237" s="23" t="e">
        <f t="shared" si="120"/>
        <v>#N/A</v>
      </c>
      <c r="AL237" s="17" t="e">
        <f>VLOOKUP($C237,'DATA PENGUKURAN GARDU'!$A:$BS,44,0)</f>
        <v>#N/A</v>
      </c>
      <c r="AM237" s="23" t="e">
        <f t="shared" si="121"/>
        <v>#N/A</v>
      </c>
      <c r="AN237" s="17" t="e">
        <f>VLOOKUP($C237,'DATA PENGUKURAN GARDU'!$A:$BS,46,0)</f>
        <v>#N/A</v>
      </c>
      <c r="AO237" s="23" t="e">
        <f t="shared" si="122"/>
        <v>#N/A</v>
      </c>
      <c r="AP237" s="17" t="e">
        <f>VLOOKUP($C237,'DATA PENGUKURAN GARDU'!$A:$BS,46,0)</f>
        <v>#N/A</v>
      </c>
      <c r="AQ237" s="17" t="e">
        <f>VLOOKUP($C237,'DATA PENGUKURAN GARDU'!$A:$BS,53,0)</f>
        <v>#N/A</v>
      </c>
      <c r="AR237" s="17" t="e">
        <f>VLOOKUP($C237,'DATA PENGUKURAN GARDU'!$A:$BS,54,0)</f>
        <v>#N/A</v>
      </c>
      <c r="AS237" s="20" t="e">
        <f>VLOOKUP($D237,'DATA PENGUKURAN GARDU'!$A:$BS,42,0)</f>
        <v>#N/A</v>
      </c>
      <c r="AT237" s="21" t="e">
        <f t="shared" si="123"/>
        <v>#N/A</v>
      </c>
      <c r="AU237" s="20" t="e">
        <f>VLOOKUP($D237,'DATA PENGUKURAN GARDU'!$A:$BS,44,0)</f>
        <v>#N/A</v>
      </c>
      <c r="AV237" s="21" t="e">
        <f t="shared" si="124"/>
        <v>#N/A</v>
      </c>
      <c r="AW237" s="20" t="e">
        <f>VLOOKUP($D237,'DATA PENGUKURAN GARDU'!$A:$BS,46,0)</f>
        <v>#N/A</v>
      </c>
      <c r="AX237" s="21" t="e">
        <f t="shared" si="125"/>
        <v>#N/A</v>
      </c>
      <c r="AY237" s="20" t="e">
        <f>VLOOKUP($D237,'DATA PENGUKURAN GARDU'!$A:$BS,46,0)</f>
        <v>#N/A</v>
      </c>
      <c r="AZ237" s="20" t="e">
        <f>VLOOKUP($D237,'DATA PENGUKURAN GARDU'!$A:$BS,53,0)</f>
        <v>#N/A</v>
      </c>
      <c r="BA237" s="20" t="e">
        <f>VLOOKUP($D237,'DATA PENGUKURAN GARDU'!$A:$BS,54,0)</f>
        <v>#N/A</v>
      </c>
      <c r="BB237" s="17" t="e">
        <f>VLOOKUP($E237,'DATA PENGUKURAN GARDU'!$A:$BS,42,0)</f>
        <v>#N/A</v>
      </c>
      <c r="BC237" s="23" t="e">
        <f t="shared" si="126"/>
        <v>#N/A</v>
      </c>
      <c r="BD237" s="17" t="e">
        <f>VLOOKUP($E237,'DATA PENGUKURAN GARDU'!$A:$BS,44,0)</f>
        <v>#N/A</v>
      </c>
      <c r="BE237" s="23" t="e">
        <f t="shared" si="127"/>
        <v>#N/A</v>
      </c>
      <c r="BF237" s="17" t="e">
        <f>VLOOKUP($E237,'DATA PENGUKURAN GARDU'!$A:$BS,46,0)</f>
        <v>#N/A</v>
      </c>
      <c r="BG237" s="23" t="e">
        <f t="shared" si="128"/>
        <v>#N/A</v>
      </c>
      <c r="BH237" s="17" t="e">
        <f>VLOOKUP($E237,'DATA PENGUKURAN GARDU'!$A:$BS,46,0)</f>
        <v>#N/A</v>
      </c>
      <c r="BI237" s="17" t="e">
        <f>VLOOKUP($E237,'DATA PENGUKURAN GARDU'!$A:$BS,53,0)</f>
        <v>#N/A</v>
      </c>
      <c r="BJ237" s="17" t="e">
        <f>VLOOKUP($E237,'DATA PENGUKURAN GARDU'!$A:$BS,54,0)</f>
        <v>#N/A</v>
      </c>
      <c r="BK237" s="20" t="e">
        <f t="shared" si="129"/>
        <v>#N/A</v>
      </c>
      <c r="BL237" s="20" t="e">
        <f t="shared" si="130"/>
        <v>#N/A</v>
      </c>
      <c r="BM237" s="20" t="e">
        <f t="shared" si="131"/>
        <v>#N/A</v>
      </c>
      <c r="BN237" s="25" t="e">
        <f t="shared" si="132"/>
        <v>#N/A</v>
      </c>
      <c r="BO237" s="26" t="str">
        <f t="shared" si="133"/>
        <v>0</v>
      </c>
      <c r="BP237" s="21" t="e">
        <f t="shared" si="134"/>
        <v>#VALUE!</v>
      </c>
      <c r="BQ237" s="20" t="e">
        <f t="shared" si="135"/>
        <v>#N/A</v>
      </c>
      <c r="BR237" s="20" t="e">
        <v>#N/A</v>
      </c>
      <c r="BS237" s="9" t="e">
        <v>#N/A</v>
      </c>
      <c r="BT237" s="2" t="e">
        <f t="shared" si="136"/>
        <v>#VALUE!</v>
      </c>
      <c r="BU237" s="2" t="e">
        <f t="shared" si="104"/>
        <v>#N/A</v>
      </c>
      <c r="BV237" s="2" t="e">
        <f t="shared" si="105"/>
        <v>#N/A</v>
      </c>
    </row>
    <row r="238" s="2" customFormat="1" ht="22.95" customHeight="1" spans="1:74">
      <c r="A238" s="9" t="str">
        <f t="shared" si="106"/>
        <v>L-084Induk</v>
      </c>
      <c r="B238" s="9" t="str">
        <f t="shared" si="107"/>
        <v>L-084jurusan 1</v>
      </c>
      <c r="C238" s="9" t="str">
        <f t="shared" si="108"/>
        <v>L-084jurusan 2</v>
      </c>
      <c r="D238" s="9" t="str">
        <f t="shared" si="109"/>
        <v>L-084jurusan 3</v>
      </c>
      <c r="E238" s="9" t="str">
        <f t="shared" si="110"/>
        <v>L-084jurusan 4</v>
      </c>
      <c r="F238" s="10" t="s">
        <v>46</v>
      </c>
      <c r="G238" s="10" t="s">
        <v>22</v>
      </c>
      <c r="H238" s="10" t="s">
        <v>318</v>
      </c>
      <c r="I238" s="10">
        <v>0.37737</v>
      </c>
      <c r="J238" s="10">
        <v>123.9962</v>
      </c>
      <c r="K238" s="10" t="s">
        <v>7465</v>
      </c>
      <c r="L238" s="10" t="s">
        <v>7465</v>
      </c>
      <c r="M238" s="10" t="s">
        <v>7465</v>
      </c>
      <c r="N238" s="14">
        <f t="shared" si="111"/>
        <v>0</v>
      </c>
      <c r="O238" s="15" t="e">
        <f t="shared" si="112"/>
        <v>#VALUE!</v>
      </c>
      <c r="P238" s="15" t="e">
        <f t="shared" si="113"/>
        <v>#VALUE!</v>
      </c>
      <c r="Q238" s="17" t="e">
        <f>VLOOKUP($A238,'DATA PENGUKURAN GARDU'!$A:$BS,42,0)</f>
        <v>#N/A</v>
      </c>
      <c r="R238" s="18" t="e">
        <f t="shared" si="114"/>
        <v>#N/A</v>
      </c>
      <c r="S238" s="17" t="e">
        <f>VLOOKUP($A238,'DATA PENGUKURAN GARDU'!$A:$BS,44,0)</f>
        <v>#N/A</v>
      </c>
      <c r="T238" s="18" t="e">
        <f t="shared" si="115"/>
        <v>#N/A</v>
      </c>
      <c r="U238" s="17" t="e">
        <f>VLOOKUP($A238,'DATA PENGUKURAN GARDU'!$A:$BS,46,0)</f>
        <v>#N/A</v>
      </c>
      <c r="V238" s="18" t="e">
        <f t="shared" si="116"/>
        <v>#N/A</v>
      </c>
      <c r="W238" s="17" t="e">
        <f>VLOOKUP($A238,'DATA PENGUKURAN GARDU'!$A:$BS,48,0)</f>
        <v>#N/A</v>
      </c>
      <c r="X238" s="17" t="e">
        <f>VLOOKUP($A238,'DATA PENGUKURAN GARDU'!$A:$BS,53,0)</f>
        <v>#N/A</v>
      </c>
      <c r="Y238" s="17" t="e">
        <f>VLOOKUP($A238,'DATA PENGUKURAN GARDU'!$A:$BS,54,0)</f>
        <v>#N/A</v>
      </c>
      <c r="Z238" s="17" t="e">
        <f>VLOOKUP($A238,'DATA PENGUKURAN GARDU'!$A:$BS,55,0)</f>
        <v>#N/A</v>
      </c>
      <c r="AA238" s="20" t="e">
        <f>VLOOKUP($B238,'DATA PENGUKURAN GARDU'!$A:$BS,42,0)</f>
        <v>#N/A</v>
      </c>
      <c r="AB238" s="21" t="e">
        <f t="shared" si="117"/>
        <v>#N/A</v>
      </c>
      <c r="AC238" s="20" t="e">
        <f>VLOOKUP($B238,'DATA PENGUKURAN GARDU'!$A:$BS,44,0)</f>
        <v>#N/A</v>
      </c>
      <c r="AD238" s="21" t="e">
        <f t="shared" si="118"/>
        <v>#N/A</v>
      </c>
      <c r="AE238" s="20" t="e">
        <f>VLOOKUP($B238,'DATA PENGUKURAN GARDU'!$A:$BS,46,0)</f>
        <v>#N/A</v>
      </c>
      <c r="AF238" s="21" t="e">
        <f t="shared" si="119"/>
        <v>#N/A</v>
      </c>
      <c r="AG238" s="20" t="e">
        <f>VLOOKUP($B238,'DATA PENGUKURAN GARDU'!$A:$BS,46,0)</f>
        <v>#N/A</v>
      </c>
      <c r="AH238" s="20" t="e">
        <f>VLOOKUP($B238,'DATA PENGUKURAN GARDU'!$A:$BS,53,0)</f>
        <v>#N/A</v>
      </c>
      <c r="AI238" s="20" t="e">
        <f>VLOOKUP($B238,'DATA PENGUKURAN GARDU'!$A:$BS,54,0)</f>
        <v>#N/A</v>
      </c>
      <c r="AJ238" s="17" t="e">
        <f>VLOOKUP($C238,'DATA PENGUKURAN GARDU'!$A:$BS,42,0)</f>
        <v>#N/A</v>
      </c>
      <c r="AK238" s="23" t="e">
        <f t="shared" si="120"/>
        <v>#N/A</v>
      </c>
      <c r="AL238" s="17" t="e">
        <f>VLOOKUP($C238,'DATA PENGUKURAN GARDU'!$A:$BS,44,0)</f>
        <v>#N/A</v>
      </c>
      <c r="AM238" s="23" t="e">
        <f t="shared" si="121"/>
        <v>#N/A</v>
      </c>
      <c r="AN238" s="17" t="e">
        <f>VLOOKUP($C238,'DATA PENGUKURAN GARDU'!$A:$BS,46,0)</f>
        <v>#N/A</v>
      </c>
      <c r="AO238" s="23" t="e">
        <f t="shared" si="122"/>
        <v>#N/A</v>
      </c>
      <c r="AP238" s="17" t="e">
        <f>VLOOKUP($C238,'DATA PENGUKURAN GARDU'!$A:$BS,46,0)</f>
        <v>#N/A</v>
      </c>
      <c r="AQ238" s="17" t="e">
        <f>VLOOKUP($C238,'DATA PENGUKURAN GARDU'!$A:$BS,53,0)</f>
        <v>#N/A</v>
      </c>
      <c r="AR238" s="17" t="e">
        <f>VLOOKUP($C238,'DATA PENGUKURAN GARDU'!$A:$BS,54,0)</f>
        <v>#N/A</v>
      </c>
      <c r="AS238" s="20" t="e">
        <f>VLOOKUP($D238,'DATA PENGUKURAN GARDU'!$A:$BS,42,0)</f>
        <v>#N/A</v>
      </c>
      <c r="AT238" s="21" t="e">
        <f t="shared" si="123"/>
        <v>#N/A</v>
      </c>
      <c r="AU238" s="20" t="e">
        <f>VLOOKUP($D238,'DATA PENGUKURAN GARDU'!$A:$BS,44,0)</f>
        <v>#N/A</v>
      </c>
      <c r="AV238" s="21" t="e">
        <f t="shared" si="124"/>
        <v>#N/A</v>
      </c>
      <c r="AW238" s="20" t="e">
        <f>VLOOKUP($D238,'DATA PENGUKURAN GARDU'!$A:$BS,46,0)</f>
        <v>#N/A</v>
      </c>
      <c r="AX238" s="21" t="e">
        <f t="shared" si="125"/>
        <v>#N/A</v>
      </c>
      <c r="AY238" s="20" t="e">
        <f>VLOOKUP($D238,'DATA PENGUKURAN GARDU'!$A:$BS,46,0)</f>
        <v>#N/A</v>
      </c>
      <c r="AZ238" s="20" t="e">
        <f>VLOOKUP($D238,'DATA PENGUKURAN GARDU'!$A:$BS,53,0)</f>
        <v>#N/A</v>
      </c>
      <c r="BA238" s="20" t="e">
        <f>VLOOKUP($D238,'DATA PENGUKURAN GARDU'!$A:$BS,54,0)</f>
        <v>#N/A</v>
      </c>
      <c r="BB238" s="17" t="e">
        <f>VLOOKUP($E238,'DATA PENGUKURAN GARDU'!$A:$BS,42,0)</f>
        <v>#N/A</v>
      </c>
      <c r="BC238" s="23" t="e">
        <f t="shared" si="126"/>
        <v>#N/A</v>
      </c>
      <c r="BD238" s="17" t="e">
        <f>VLOOKUP($E238,'DATA PENGUKURAN GARDU'!$A:$BS,44,0)</f>
        <v>#N/A</v>
      </c>
      <c r="BE238" s="23" t="e">
        <f t="shared" si="127"/>
        <v>#N/A</v>
      </c>
      <c r="BF238" s="17" t="e">
        <f>VLOOKUP($E238,'DATA PENGUKURAN GARDU'!$A:$BS,46,0)</f>
        <v>#N/A</v>
      </c>
      <c r="BG238" s="23" t="e">
        <f t="shared" si="128"/>
        <v>#N/A</v>
      </c>
      <c r="BH238" s="17" t="e">
        <f>VLOOKUP($E238,'DATA PENGUKURAN GARDU'!$A:$BS,46,0)</f>
        <v>#N/A</v>
      </c>
      <c r="BI238" s="17" t="e">
        <f>VLOOKUP($E238,'DATA PENGUKURAN GARDU'!$A:$BS,53,0)</f>
        <v>#N/A</v>
      </c>
      <c r="BJ238" s="17" t="e">
        <f>VLOOKUP($E238,'DATA PENGUKURAN GARDU'!$A:$BS,54,0)</f>
        <v>#N/A</v>
      </c>
      <c r="BK238" s="20" t="e">
        <f t="shared" si="129"/>
        <v>#N/A</v>
      </c>
      <c r="BL238" s="20" t="e">
        <f t="shared" si="130"/>
        <v>#N/A</v>
      </c>
      <c r="BM238" s="20" t="e">
        <f t="shared" si="131"/>
        <v>#N/A</v>
      </c>
      <c r="BN238" s="25" t="e">
        <f t="shared" si="132"/>
        <v>#N/A</v>
      </c>
      <c r="BO238" s="26" t="str">
        <f t="shared" si="133"/>
        <v>0</v>
      </c>
      <c r="BP238" s="21" t="e">
        <f t="shared" si="134"/>
        <v>#VALUE!</v>
      </c>
      <c r="BQ238" s="20" t="e">
        <f t="shared" si="135"/>
        <v>#N/A</v>
      </c>
      <c r="BR238" s="20" t="e">
        <v>#N/A</v>
      </c>
      <c r="BS238" s="9" t="e">
        <v>#N/A</v>
      </c>
      <c r="BT238" s="2" t="e">
        <f t="shared" si="136"/>
        <v>#VALUE!</v>
      </c>
      <c r="BU238" s="2" t="e">
        <f t="shared" si="104"/>
        <v>#N/A</v>
      </c>
      <c r="BV238" s="2" t="e">
        <f t="shared" si="105"/>
        <v>#N/A</v>
      </c>
    </row>
    <row r="239" s="2" customFormat="1" ht="22.95" customHeight="1" spans="1:74">
      <c r="A239" s="9" t="str">
        <f t="shared" si="106"/>
        <v>L-085Induk</v>
      </c>
      <c r="B239" s="9" t="str">
        <f t="shared" si="107"/>
        <v>L-085jurusan 1</v>
      </c>
      <c r="C239" s="9" t="str">
        <f t="shared" si="108"/>
        <v>L-085jurusan 2</v>
      </c>
      <c r="D239" s="9" t="str">
        <f t="shared" si="109"/>
        <v>L-085jurusan 3</v>
      </c>
      <c r="E239" s="9" t="str">
        <f t="shared" si="110"/>
        <v>L-085jurusan 4</v>
      </c>
      <c r="F239" s="10" t="s">
        <v>46</v>
      </c>
      <c r="G239" s="10" t="s">
        <v>22</v>
      </c>
      <c r="H239" s="10" t="s">
        <v>319</v>
      </c>
      <c r="I239" s="10">
        <v>0.37563</v>
      </c>
      <c r="J239" s="10">
        <v>123.99726</v>
      </c>
      <c r="K239" s="10" t="s">
        <v>7465</v>
      </c>
      <c r="L239" s="10" t="s">
        <v>7465</v>
      </c>
      <c r="M239" s="10" t="s">
        <v>7465</v>
      </c>
      <c r="N239" s="14">
        <f t="shared" si="111"/>
        <v>0</v>
      </c>
      <c r="O239" s="15" t="e">
        <f t="shared" si="112"/>
        <v>#VALUE!</v>
      </c>
      <c r="P239" s="15" t="e">
        <f t="shared" si="113"/>
        <v>#VALUE!</v>
      </c>
      <c r="Q239" s="17" t="e">
        <f>VLOOKUP($A239,'DATA PENGUKURAN GARDU'!$A:$BS,42,0)</f>
        <v>#N/A</v>
      </c>
      <c r="R239" s="18" t="e">
        <f t="shared" si="114"/>
        <v>#N/A</v>
      </c>
      <c r="S239" s="17" t="e">
        <f>VLOOKUP($A239,'DATA PENGUKURAN GARDU'!$A:$BS,44,0)</f>
        <v>#N/A</v>
      </c>
      <c r="T239" s="18" t="e">
        <f t="shared" si="115"/>
        <v>#N/A</v>
      </c>
      <c r="U239" s="17" t="e">
        <f>VLOOKUP($A239,'DATA PENGUKURAN GARDU'!$A:$BS,46,0)</f>
        <v>#N/A</v>
      </c>
      <c r="V239" s="18" t="e">
        <f t="shared" si="116"/>
        <v>#N/A</v>
      </c>
      <c r="W239" s="17" t="e">
        <f>VLOOKUP($A239,'DATA PENGUKURAN GARDU'!$A:$BS,48,0)</f>
        <v>#N/A</v>
      </c>
      <c r="X239" s="17" t="e">
        <f>VLOOKUP($A239,'DATA PENGUKURAN GARDU'!$A:$BS,53,0)</f>
        <v>#N/A</v>
      </c>
      <c r="Y239" s="17" t="e">
        <f>VLOOKUP($A239,'DATA PENGUKURAN GARDU'!$A:$BS,54,0)</f>
        <v>#N/A</v>
      </c>
      <c r="Z239" s="17" t="e">
        <f>VLOOKUP($A239,'DATA PENGUKURAN GARDU'!$A:$BS,55,0)</f>
        <v>#N/A</v>
      </c>
      <c r="AA239" s="20" t="e">
        <f>VLOOKUP($B239,'DATA PENGUKURAN GARDU'!$A:$BS,42,0)</f>
        <v>#N/A</v>
      </c>
      <c r="AB239" s="21" t="e">
        <f t="shared" si="117"/>
        <v>#N/A</v>
      </c>
      <c r="AC239" s="20" t="e">
        <f>VLOOKUP($B239,'DATA PENGUKURAN GARDU'!$A:$BS,44,0)</f>
        <v>#N/A</v>
      </c>
      <c r="AD239" s="21" t="e">
        <f t="shared" si="118"/>
        <v>#N/A</v>
      </c>
      <c r="AE239" s="20" t="e">
        <f>VLOOKUP($B239,'DATA PENGUKURAN GARDU'!$A:$BS,46,0)</f>
        <v>#N/A</v>
      </c>
      <c r="AF239" s="21" t="e">
        <f t="shared" si="119"/>
        <v>#N/A</v>
      </c>
      <c r="AG239" s="20" t="e">
        <f>VLOOKUP($B239,'DATA PENGUKURAN GARDU'!$A:$BS,46,0)</f>
        <v>#N/A</v>
      </c>
      <c r="AH239" s="20" t="e">
        <f>VLOOKUP($B239,'DATA PENGUKURAN GARDU'!$A:$BS,53,0)</f>
        <v>#N/A</v>
      </c>
      <c r="AI239" s="20" t="e">
        <f>VLOOKUP($B239,'DATA PENGUKURAN GARDU'!$A:$BS,54,0)</f>
        <v>#N/A</v>
      </c>
      <c r="AJ239" s="17" t="e">
        <f>VLOOKUP($C239,'DATA PENGUKURAN GARDU'!$A:$BS,42,0)</f>
        <v>#N/A</v>
      </c>
      <c r="AK239" s="23" t="e">
        <f t="shared" si="120"/>
        <v>#N/A</v>
      </c>
      <c r="AL239" s="17" t="e">
        <f>VLOOKUP($C239,'DATA PENGUKURAN GARDU'!$A:$BS,44,0)</f>
        <v>#N/A</v>
      </c>
      <c r="AM239" s="23" t="e">
        <f t="shared" si="121"/>
        <v>#N/A</v>
      </c>
      <c r="AN239" s="17" t="e">
        <f>VLOOKUP($C239,'DATA PENGUKURAN GARDU'!$A:$BS,46,0)</f>
        <v>#N/A</v>
      </c>
      <c r="AO239" s="23" t="e">
        <f t="shared" si="122"/>
        <v>#N/A</v>
      </c>
      <c r="AP239" s="17" t="e">
        <f>VLOOKUP($C239,'DATA PENGUKURAN GARDU'!$A:$BS,46,0)</f>
        <v>#N/A</v>
      </c>
      <c r="AQ239" s="17" t="e">
        <f>VLOOKUP($C239,'DATA PENGUKURAN GARDU'!$A:$BS,53,0)</f>
        <v>#N/A</v>
      </c>
      <c r="AR239" s="17" t="e">
        <f>VLOOKUP($C239,'DATA PENGUKURAN GARDU'!$A:$BS,54,0)</f>
        <v>#N/A</v>
      </c>
      <c r="AS239" s="20" t="e">
        <f>VLOOKUP($D239,'DATA PENGUKURAN GARDU'!$A:$BS,42,0)</f>
        <v>#N/A</v>
      </c>
      <c r="AT239" s="21" t="e">
        <f t="shared" si="123"/>
        <v>#N/A</v>
      </c>
      <c r="AU239" s="20" t="e">
        <f>VLOOKUP($D239,'DATA PENGUKURAN GARDU'!$A:$BS,44,0)</f>
        <v>#N/A</v>
      </c>
      <c r="AV239" s="21" t="e">
        <f t="shared" si="124"/>
        <v>#N/A</v>
      </c>
      <c r="AW239" s="20" t="e">
        <f>VLOOKUP($D239,'DATA PENGUKURAN GARDU'!$A:$BS,46,0)</f>
        <v>#N/A</v>
      </c>
      <c r="AX239" s="21" t="e">
        <f t="shared" si="125"/>
        <v>#N/A</v>
      </c>
      <c r="AY239" s="20" t="e">
        <f>VLOOKUP($D239,'DATA PENGUKURAN GARDU'!$A:$BS,46,0)</f>
        <v>#N/A</v>
      </c>
      <c r="AZ239" s="20" t="e">
        <f>VLOOKUP($D239,'DATA PENGUKURAN GARDU'!$A:$BS,53,0)</f>
        <v>#N/A</v>
      </c>
      <c r="BA239" s="20" t="e">
        <f>VLOOKUP($D239,'DATA PENGUKURAN GARDU'!$A:$BS,54,0)</f>
        <v>#N/A</v>
      </c>
      <c r="BB239" s="17" t="e">
        <f>VLOOKUP($E239,'DATA PENGUKURAN GARDU'!$A:$BS,42,0)</f>
        <v>#N/A</v>
      </c>
      <c r="BC239" s="23" t="e">
        <f t="shared" si="126"/>
        <v>#N/A</v>
      </c>
      <c r="BD239" s="17" t="e">
        <f>VLOOKUP($E239,'DATA PENGUKURAN GARDU'!$A:$BS,44,0)</f>
        <v>#N/A</v>
      </c>
      <c r="BE239" s="23" t="e">
        <f t="shared" si="127"/>
        <v>#N/A</v>
      </c>
      <c r="BF239" s="17" t="e">
        <f>VLOOKUP($E239,'DATA PENGUKURAN GARDU'!$A:$BS,46,0)</f>
        <v>#N/A</v>
      </c>
      <c r="BG239" s="23" t="e">
        <f t="shared" si="128"/>
        <v>#N/A</v>
      </c>
      <c r="BH239" s="17" t="e">
        <f>VLOOKUP($E239,'DATA PENGUKURAN GARDU'!$A:$BS,46,0)</f>
        <v>#N/A</v>
      </c>
      <c r="BI239" s="17" t="e">
        <f>VLOOKUP($E239,'DATA PENGUKURAN GARDU'!$A:$BS,53,0)</f>
        <v>#N/A</v>
      </c>
      <c r="BJ239" s="17" t="e">
        <f>VLOOKUP($E239,'DATA PENGUKURAN GARDU'!$A:$BS,54,0)</f>
        <v>#N/A</v>
      </c>
      <c r="BK239" s="20" t="e">
        <f t="shared" si="129"/>
        <v>#N/A</v>
      </c>
      <c r="BL239" s="20" t="e">
        <f t="shared" si="130"/>
        <v>#N/A</v>
      </c>
      <c r="BM239" s="20" t="e">
        <f t="shared" si="131"/>
        <v>#N/A</v>
      </c>
      <c r="BN239" s="25" t="e">
        <f t="shared" si="132"/>
        <v>#N/A</v>
      </c>
      <c r="BO239" s="26" t="str">
        <f t="shared" si="133"/>
        <v>0</v>
      </c>
      <c r="BP239" s="21" t="e">
        <f t="shared" si="134"/>
        <v>#VALUE!</v>
      </c>
      <c r="BQ239" s="20" t="e">
        <f t="shared" si="135"/>
        <v>#N/A</v>
      </c>
      <c r="BR239" s="20" t="e">
        <v>#N/A</v>
      </c>
      <c r="BS239" s="9" t="e">
        <v>#N/A</v>
      </c>
      <c r="BT239" s="2" t="e">
        <f t="shared" si="136"/>
        <v>#VALUE!</v>
      </c>
      <c r="BU239" s="2" t="e">
        <f t="shared" si="104"/>
        <v>#N/A</v>
      </c>
      <c r="BV239" s="2" t="e">
        <f t="shared" si="105"/>
        <v>#N/A</v>
      </c>
    </row>
    <row r="240" s="2" customFormat="1" ht="22.95" customHeight="1" spans="1:74">
      <c r="A240" s="9" t="str">
        <f t="shared" si="106"/>
        <v>L-141Induk</v>
      </c>
      <c r="B240" s="9" t="str">
        <f t="shared" si="107"/>
        <v>L-141jurusan 1</v>
      </c>
      <c r="C240" s="9" t="str">
        <f t="shared" si="108"/>
        <v>L-141jurusan 2</v>
      </c>
      <c r="D240" s="9" t="str">
        <f t="shared" si="109"/>
        <v>L-141jurusan 3</v>
      </c>
      <c r="E240" s="9" t="str">
        <f t="shared" si="110"/>
        <v>L-141jurusan 4</v>
      </c>
      <c r="F240" s="10" t="s">
        <v>21</v>
      </c>
      <c r="G240" s="10" t="s">
        <v>22</v>
      </c>
      <c r="H240" s="10" t="s">
        <v>320</v>
      </c>
      <c r="I240" s="10">
        <v>0.47872</v>
      </c>
      <c r="J240" s="10">
        <v>124.41226</v>
      </c>
      <c r="K240" s="10" t="s">
        <v>7465</v>
      </c>
      <c r="L240" s="10" t="s">
        <v>7465</v>
      </c>
      <c r="M240" s="10" t="s">
        <v>7465</v>
      </c>
      <c r="N240" s="14">
        <f t="shared" si="111"/>
        <v>0</v>
      </c>
      <c r="O240" s="15" t="e">
        <f t="shared" si="112"/>
        <v>#VALUE!</v>
      </c>
      <c r="P240" s="15" t="e">
        <f t="shared" si="113"/>
        <v>#VALUE!</v>
      </c>
      <c r="Q240" s="17" t="e">
        <f>VLOOKUP($A240,'DATA PENGUKURAN GARDU'!$A:$BS,42,0)</f>
        <v>#N/A</v>
      </c>
      <c r="R240" s="18" t="e">
        <f t="shared" si="114"/>
        <v>#N/A</v>
      </c>
      <c r="S240" s="17" t="e">
        <f>VLOOKUP($A240,'DATA PENGUKURAN GARDU'!$A:$BS,44,0)</f>
        <v>#N/A</v>
      </c>
      <c r="T240" s="18" t="e">
        <f t="shared" si="115"/>
        <v>#N/A</v>
      </c>
      <c r="U240" s="17" t="e">
        <f>VLOOKUP($A240,'DATA PENGUKURAN GARDU'!$A:$BS,46,0)</f>
        <v>#N/A</v>
      </c>
      <c r="V240" s="18" t="e">
        <f t="shared" si="116"/>
        <v>#N/A</v>
      </c>
      <c r="W240" s="17" t="e">
        <f>VLOOKUP($A240,'DATA PENGUKURAN GARDU'!$A:$BS,48,0)</f>
        <v>#N/A</v>
      </c>
      <c r="X240" s="17" t="e">
        <f>VLOOKUP($A240,'DATA PENGUKURAN GARDU'!$A:$BS,53,0)</f>
        <v>#N/A</v>
      </c>
      <c r="Y240" s="17" t="e">
        <f>VLOOKUP($A240,'DATA PENGUKURAN GARDU'!$A:$BS,54,0)</f>
        <v>#N/A</v>
      </c>
      <c r="Z240" s="17" t="e">
        <f>VLOOKUP($A240,'DATA PENGUKURAN GARDU'!$A:$BS,55,0)</f>
        <v>#N/A</v>
      </c>
      <c r="AA240" s="20" t="e">
        <f>VLOOKUP($B240,'DATA PENGUKURAN GARDU'!$A:$BS,42,0)</f>
        <v>#N/A</v>
      </c>
      <c r="AB240" s="21" t="e">
        <f t="shared" si="117"/>
        <v>#N/A</v>
      </c>
      <c r="AC240" s="20" t="e">
        <f>VLOOKUP($B240,'DATA PENGUKURAN GARDU'!$A:$BS,44,0)</f>
        <v>#N/A</v>
      </c>
      <c r="AD240" s="21" t="e">
        <f t="shared" si="118"/>
        <v>#N/A</v>
      </c>
      <c r="AE240" s="20" t="e">
        <f>VLOOKUP($B240,'DATA PENGUKURAN GARDU'!$A:$BS,46,0)</f>
        <v>#N/A</v>
      </c>
      <c r="AF240" s="21" t="e">
        <f t="shared" si="119"/>
        <v>#N/A</v>
      </c>
      <c r="AG240" s="20" t="e">
        <f>VLOOKUP($B240,'DATA PENGUKURAN GARDU'!$A:$BS,46,0)</f>
        <v>#N/A</v>
      </c>
      <c r="AH240" s="20" t="e">
        <f>VLOOKUP($B240,'DATA PENGUKURAN GARDU'!$A:$BS,53,0)</f>
        <v>#N/A</v>
      </c>
      <c r="AI240" s="20" t="e">
        <f>VLOOKUP($B240,'DATA PENGUKURAN GARDU'!$A:$BS,54,0)</f>
        <v>#N/A</v>
      </c>
      <c r="AJ240" s="17" t="e">
        <f>VLOOKUP($C240,'DATA PENGUKURAN GARDU'!$A:$BS,42,0)</f>
        <v>#N/A</v>
      </c>
      <c r="AK240" s="23" t="e">
        <f t="shared" si="120"/>
        <v>#N/A</v>
      </c>
      <c r="AL240" s="17" t="e">
        <f>VLOOKUP($C240,'DATA PENGUKURAN GARDU'!$A:$BS,44,0)</f>
        <v>#N/A</v>
      </c>
      <c r="AM240" s="23" t="e">
        <f t="shared" si="121"/>
        <v>#N/A</v>
      </c>
      <c r="AN240" s="17" t="e">
        <f>VLOOKUP($C240,'DATA PENGUKURAN GARDU'!$A:$BS,46,0)</f>
        <v>#N/A</v>
      </c>
      <c r="AO240" s="23" t="e">
        <f t="shared" si="122"/>
        <v>#N/A</v>
      </c>
      <c r="AP240" s="17" t="e">
        <f>VLOOKUP($C240,'DATA PENGUKURAN GARDU'!$A:$BS,46,0)</f>
        <v>#N/A</v>
      </c>
      <c r="AQ240" s="17" t="e">
        <f>VLOOKUP($C240,'DATA PENGUKURAN GARDU'!$A:$BS,53,0)</f>
        <v>#N/A</v>
      </c>
      <c r="AR240" s="17" t="e">
        <f>VLOOKUP($C240,'DATA PENGUKURAN GARDU'!$A:$BS,54,0)</f>
        <v>#N/A</v>
      </c>
      <c r="AS240" s="20" t="e">
        <f>VLOOKUP($D240,'DATA PENGUKURAN GARDU'!$A:$BS,42,0)</f>
        <v>#N/A</v>
      </c>
      <c r="AT240" s="21" t="e">
        <f t="shared" si="123"/>
        <v>#N/A</v>
      </c>
      <c r="AU240" s="20" t="e">
        <f>VLOOKUP($D240,'DATA PENGUKURAN GARDU'!$A:$BS,44,0)</f>
        <v>#N/A</v>
      </c>
      <c r="AV240" s="21" t="e">
        <f t="shared" si="124"/>
        <v>#N/A</v>
      </c>
      <c r="AW240" s="20" t="e">
        <f>VLOOKUP($D240,'DATA PENGUKURAN GARDU'!$A:$BS,46,0)</f>
        <v>#N/A</v>
      </c>
      <c r="AX240" s="21" t="e">
        <f t="shared" si="125"/>
        <v>#N/A</v>
      </c>
      <c r="AY240" s="20" t="e">
        <f>VLOOKUP($D240,'DATA PENGUKURAN GARDU'!$A:$BS,46,0)</f>
        <v>#N/A</v>
      </c>
      <c r="AZ240" s="20" t="e">
        <f>VLOOKUP($D240,'DATA PENGUKURAN GARDU'!$A:$BS,53,0)</f>
        <v>#N/A</v>
      </c>
      <c r="BA240" s="20" t="e">
        <f>VLOOKUP($D240,'DATA PENGUKURAN GARDU'!$A:$BS,54,0)</f>
        <v>#N/A</v>
      </c>
      <c r="BB240" s="17" t="e">
        <f>VLOOKUP($E240,'DATA PENGUKURAN GARDU'!$A:$BS,42,0)</f>
        <v>#N/A</v>
      </c>
      <c r="BC240" s="23" t="e">
        <f t="shared" si="126"/>
        <v>#N/A</v>
      </c>
      <c r="BD240" s="17" t="e">
        <f>VLOOKUP($E240,'DATA PENGUKURAN GARDU'!$A:$BS,44,0)</f>
        <v>#N/A</v>
      </c>
      <c r="BE240" s="23" t="e">
        <f t="shared" si="127"/>
        <v>#N/A</v>
      </c>
      <c r="BF240" s="17" t="e">
        <f>VLOOKUP($E240,'DATA PENGUKURAN GARDU'!$A:$BS,46,0)</f>
        <v>#N/A</v>
      </c>
      <c r="BG240" s="23" t="e">
        <f t="shared" si="128"/>
        <v>#N/A</v>
      </c>
      <c r="BH240" s="17" t="e">
        <f>VLOOKUP($E240,'DATA PENGUKURAN GARDU'!$A:$BS,46,0)</f>
        <v>#N/A</v>
      </c>
      <c r="BI240" s="17" t="e">
        <f>VLOOKUP($E240,'DATA PENGUKURAN GARDU'!$A:$BS,53,0)</f>
        <v>#N/A</v>
      </c>
      <c r="BJ240" s="17" t="e">
        <f>VLOOKUP($E240,'DATA PENGUKURAN GARDU'!$A:$BS,54,0)</f>
        <v>#N/A</v>
      </c>
      <c r="BK240" s="20" t="e">
        <f t="shared" si="129"/>
        <v>#N/A</v>
      </c>
      <c r="BL240" s="20" t="e">
        <f t="shared" si="130"/>
        <v>#N/A</v>
      </c>
      <c r="BM240" s="20" t="e">
        <f t="shared" si="131"/>
        <v>#N/A</v>
      </c>
      <c r="BN240" s="25" t="e">
        <f t="shared" si="132"/>
        <v>#N/A</v>
      </c>
      <c r="BO240" s="26" t="str">
        <f t="shared" si="133"/>
        <v>0</v>
      </c>
      <c r="BP240" s="21" t="e">
        <f t="shared" si="134"/>
        <v>#VALUE!</v>
      </c>
      <c r="BQ240" s="20" t="e">
        <f t="shared" si="135"/>
        <v>#N/A</v>
      </c>
      <c r="BR240" s="20" t="e">
        <v>#N/A</v>
      </c>
      <c r="BS240" s="9" t="e">
        <v>#N/A</v>
      </c>
      <c r="BT240" s="2" t="e">
        <f t="shared" si="136"/>
        <v>#VALUE!</v>
      </c>
      <c r="BU240" s="2" t="e">
        <f t="shared" si="104"/>
        <v>#N/A</v>
      </c>
      <c r="BV240" s="2" t="e">
        <f t="shared" si="105"/>
        <v>#N/A</v>
      </c>
    </row>
    <row r="241" s="2" customFormat="1" ht="22.95" customHeight="1" spans="1:74">
      <c r="A241" s="9" t="str">
        <f t="shared" si="106"/>
        <v>L-142Induk</v>
      </c>
      <c r="B241" s="9" t="str">
        <f t="shared" si="107"/>
        <v>L-142jurusan 1</v>
      </c>
      <c r="C241" s="9" t="str">
        <f t="shared" si="108"/>
        <v>L-142jurusan 2</v>
      </c>
      <c r="D241" s="9" t="str">
        <f t="shared" si="109"/>
        <v>L-142jurusan 3</v>
      </c>
      <c r="E241" s="9" t="str">
        <f t="shared" si="110"/>
        <v>L-142jurusan 4</v>
      </c>
      <c r="F241" s="10" t="s">
        <v>21</v>
      </c>
      <c r="G241" s="10" t="s">
        <v>22</v>
      </c>
      <c r="H241" s="10" t="s">
        <v>321</v>
      </c>
      <c r="I241" s="10">
        <v>0.48037</v>
      </c>
      <c r="J241" s="10">
        <v>124.41716</v>
      </c>
      <c r="K241" s="10" t="s">
        <v>7465</v>
      </c>
      <c r="L241" s="10" t="s">
        <v>7465</v>
      </c>
      <c r="M241" s="10" t="s">
        <v>7465</v>
      </c>
      <c r="N241" s="14">
        <f t="shared" si="111"/>
        <v>0</v>
      </c>
      <c r="O241" s="15" t="e">
        <f t="shared" si="112"/>
        <v>#VALUE!</v>
      </c>
      <c r="P241" s="15" t="e">
        <f t="shared" si="113"/>
        <v>#VALUE!</v>
      </c>
      <c r="Q241" s="17" t="e">
        <f>VLOOKUP($A241,'DATA PENGUKURAN GARDU'!$A:$BS,42,0)</f>
        <v>#N/A</v>
      </c>
      <c r="R241" s="18" t="e">
        <f t="shared" si="114"/>
        <v>#N/A</v>
      </c>
      <c r="S241" s="17" t="e">
        <f>VLOOKUP($A241,'DATA PENGUKURAN GARDU'!$A:$BS,44,0)</f>
        <v>#N/A</v>
      </c>
      <c r="T241" s="18" t="e">
        <f t="shared" si="115"/>
        <v>#N/A</v>
      </c>
      <c r="U241" s="17" t="e">
        <f>VLOOKUP($A241,'DATA PENGUKURAN GARDU'!$A:$BS,46,0)</f>
        <v>#N/A</v>
      </c>
      <c r="V241" s="18" t="e">
        <f t="shared" si="116"/>
        <v>#N/A</v>
      </c>
      <c r="W241" s="17" t="e">
        <f>VLOOKUP($A241,'DATA PENGUKURAN GARDU'!$A:$BS,48,0)</f>
        <v>#N/A</v>
      </c>
      <c r="X241" s="17" t="e">
        <f>VLOOKUP($A241,'DATA PENGUKURAN GARDU'!$A:$BS,53,0)</f>
        <v>#N/A</v>
      </c>
      <c r="Y241" s="17" t="e">
        <f>VLOOKUP($A241,'DATA PENGUKURAN GARDU'!$A:$BS,54,0)</f>
        <v>#N/A</v>
      </c>
      <c r="Z241" s="17" t="e">
        <f>VLOOKUP($A241,'DATA PENGUKURAN GARDU'!$A:$BS,55,0)</f>
        <v>#N/A</v>
      </c>
      <c r="AA241" s="20" t="e">
        <f>VLOOKUP($B241,'DATA PENGUKURAN GARDU'!$A:$BS,42,0)</f>
        <v>#N/A</v>
      </c>
      <c r="AB241" s="21" t="e">
        <f t="shared" si="117"/>
        <v>#N/A</v>
      </c>
      <c r="AC241" s="20" t="e">
        <f>VLOOKUP($B241,'DATA PENGUKURAN GARDU'!$A:$BS,44,0)</f>
        <v>#N/A</v>
      </c>
      <c r="AD241" s="21" t="e">
        <f t="shared" si="118"/>
        <v>#N/A</v>
      </c>
      <c r="AE241" s="20" t="e">
        <f>VLOOKUP($B241,'DATA PENGUKURAN GARDU'!$A:$BS,46,0)</f>
        <v>#N/A</v>
      </c>
      <c r="AF241" s="21" t="e">
        <f t="shared" si="119"/>
        <v>#N/A</v>
      </c>
      <c r="AG241" s="20" t="e">
        <f>VLOOKUP($B241,'DATA PENGUKURAN GARDU'!$A:$BS,46,0)</f>
        <v>#N/A</v>
      </c>
      <c r="AH241" s="20" t="e">
        <f>VLOOKUP($B241,'DATA PENGUKURAN GARDU'!$A:$BS,53,0)</f>
        <v>#N/A</v>
      </c>
      <c r="AI241" s="20" t="e">
        <f>VLOOKUP($B241,'DATA PENGUKURAN GARDU'!$A:$BS,54,0)</f>
        <v>#N/A</v>
      </c>
      <c r="AJ241" s="17" t="e">
        <f>VLOOKUP($C241,'DATA PENGUKURAN GARDU'!$A:$BS,42,0)</f>
        <v>#N/A</v>
      </c>
      <c r="AK241" s="23" t="e">
        <f t="shared" si="120"/>
        <v>#N/A</v>
      </c>
      <c r="AL241" s="17" t="e">
        <f>VLOOKUP($C241,'DATA PENGUKURAN GARDU'!$A:$BS,44,0)</f>
        <v>#N/A</v>
      </c>
      <c r="AM241" s="23" t="e">
        <f t="shared" si="121"/>
        <v>#N/A</v>
      </c>
      <c r="AN241" s="17" t="e">
        <f>VLOOKUP($C241,'DATA PENGUKURAN GARDU'!$A:$BS,46,0)</f>
        <v>#N/A</v>
      </c>
      <c r="AO241" s="23" t="e">
        <f t="shared" si="122"/>
        <v>#N/A</v>
      </c>
      <c r="AP241" s="17" t="e">
        <f>VLOOKUP($C241,'DATA PENGUKURAN GARDU'!$A:$BS,46,0)</f>
        <v>#N/A</v>
      </c>
      <c r="AQ241" s="17" t="e">
        <f>VLOOKUP($C241,'DATA PENGUKURAN GARDU'!$A:$BS,53,0)</f>
        <v>#N/A</v>
      </c>
      <c r="AR241" s="17" t="e">
        <f>VLOOKUP($C241,'DATA PENGUKURAN GARDU'!$A:$BS,54,0)</f>
        <v>#N/A</v>
      </c>
      <c r="AS241" s="20" t="e">
        <f>VLOOKUP($D241,'DATA PENGUKURAN GARDU'!$A:$BS,42,0)</f>
        <v>#N/A</v>
      </c>
      <c r="AT241" s="21" t="e">
        <f t="shared" si="123"/>
        <v>#N/A</v>
      </c>
      <c r="AU241" s="20" t="e">
        <f>VLOOKUP($D241,'DATA PENGUKURAN GARDU'!$A:$BS,44,0)</f>
        <v>#N/A</v>
      </c>
      <c r="AV241" s="21" t="e">
        <f t="shared" si="124"/>
        <v>#N/A</v>
      </c>
      <c r="AW241" s="20" t="e">
        <f>VLOOKUP($D241,'DATA PENGUKURAN GARDU'!$A:$BS,46,0)</f>
        <v>#N/A</v>
      </c>
      <c r="AX241" s="21" t="e">
        <f t="shared" si="125"/>
        <v>#N/A</v>
      </c>
      <c r="AY241" s="20" t="e">
        <f>VLOOKUP($D241,'DATA PENGUKURAN GARDU'!$A:$BS,46,0)</f>
        <v>#N/A</v>
      </c>
      <c r="AZ241" s="20" t="e">
        <f>VLOOKUP($D241,'DATA PENGUKURAN GARDU'!$A:$BS,53,0)</f>
        <v>#N/A</v>
      </c>
      <c r="BA241" s="20" t="e">
        <f>VLOOKUP($D241,'DATA PENGUKURAN GARDU'!$A:$BS,54,0)</f>
        <v>#N/A</v>
      </c>
      <c r="BB241" s="17" t="e">
        <f>VLOOKUP($E241,'DATA PENGUKURAN GARDU'!$A:$BS,42,0)</f>
        <v>#N/A</v>
      </c>
      <c r="BC241" s="23" t="e">
        <f t="shared" si="126"/>
        <v>#N/A</v>
      </c>
      <c r="BD241" s="17" t="e">
        <f>VLOOKUP($E241,'DATA PENGUKURAN GARDU'!$A:$BS,44,0)</f>
        <v>#N/A</v>
      </c>
      <c r="BE241" s="23" t="e">
        <f t="shared" si="127"/>
        <v>#N/A</v>
      </c>
      <c r="BF241" s="17" t="e">
        <f>VLOOKUP($E241,'DATA PENGUKURAN GARDU'!$A:$BS,46,0)</f>
        <v>#N/A</v>
      </c>
      <c r="BG241" s="23" t="e">
        <f t="shared" si="128"/>
        <v>#N/A</v>
      </c>
      <c r="BH241" s="17" t="e">
        <f>VLOOKUP($E241,'DATA PENGUKURAN GARDU'!$A:$BS,46,0)</f>
        <v>#N/A</v>
      </c>
      <c r="BI241" s="17" t="e">
        <f>VLOOKUP($E241,'DATA PENGUKURAN GARDU'!$A:$BS,53,0)</f>
        <v>#N/A</v>
      </c>
      <c r="BJ241" s="17" t="e">
        <f>VLOOKUP($E241,'DATA PENGUKURAN GARDU'!$A:$BS,54,0)</f>
        <v>#N/A</v>
      </c>
      <c r="BK241" s="20" t="e">
        <f t="shared" si="129"/>
        <v>#N/A</v>
      </c>
      <c r="BL241" s="20" t="e">
        <f t="shared" si="130"/>
        <v>#N/A</v>
      </c>
      <c r="BM241" s="20" t="e">
        <f t="shared" si="131"/>
        <v>#N/A</v>
      </c>
      <c r="BN241" s="25" t="e">
        <f t="shared" si="132"/>
        <v>#N/A</v>
      </c>
      <c r="BO241" s="26" t="str">
        <f t="shared" si="133"/>
        <v>0</v>
      </c>
      <c r="BP241" s="21" t="e">
        <f t="shared" si="134"/>
        <v>#VALUE!</v>
      </c>
      <c r="BQ241" s="20" t="e">
        <f t="shared" si="135"/>
        <v>#N/A</v>
      </c>
      <c r="BR241" s="20" t="e">
        <v>#N/A</v>
      </c>
      <c r="BS241" s="9" t="e">
        <v>#N/A</v>
      </c>
      <c r="BT241" s="2" t="e">
        <f t="shared" si="136"/>
        <v>#VALUE!</v>
      </c>
      <c r="BU241" s="2" t="e">
        <f t="shared" si="104"/>
        <v>#N/A</v>
      </c>
      <c r="BV241" s="2" t="e">
        <f t="shared" si="105"/>
        <v>#N/A</v>
      </c>
    </row>
    <row r="242" s="2" customFormat="1" ht="22.95" customHeight="1" spans="1:74">
      <c r="A242" s="9" t="str">
        <f t="shared" si="106"/>
        <v>L-133.1Induk</v>
      </c>
      <c r="B242" s="9" t="str">
        <f t="shared" si="107"/>
        <v>L-133.1jurusan 1</v>
      </c>
      <c r="C242" s="9" t="str">
        <f t="shared" si="108"/>
        <v>L-133.1jurusan 2</v>
      </c>
      <c r="D242" s="9" t="str">
        <f t="shared" si="109"/>
        <v>L-133.1jurusan 3</v>
      </c>
      <c r="E242" s="9" t="str">
        <f t="shared" si="110"/>
        <v>L-133.1jurusan 4</v>
      </c>
      <c r="F242" s="10" t="s">
        <v>21</v>
      </c>
      <c r="G242" s="10" t="s">
        <v>22</v>
      </c>
      <c r="H242" s="10" t="s">
        <v>322</v>
      </c>
      <c r="I242" s="10">
        <v>0.454841</v>
      </c>
      <c r="J242" s="10">
        <v>124.366379</v>
      </c>
      <c r="K242" s="10" t="s">
        <v>7465</v>
      </c>
      <c r="L242" s="10" t="s">
        <v>7465</v>
      </c>
      <c r="M242" s="10" t="s">
        <v>7465</v>
      </c>
      <c r="N242" s="14">
        <f t="shared" si="111"/>
        <v>0</v>
      </c>
      <c r="O242" s="15" t="e">
        <f t="shared" si="112"/>
        <v>#VALUE!</v>
      </c>
      <c r="P242" s="15" t="e">
        <f t="shared" si="113"/>
        <v>#VALUE!</v>
      </c>
      <c r="Q242" s="17" t="e">
        <f>VLOOKUP($A242,'DATA PENGUKURAN GARDU'!$A:$BS,42,0)</f>
        <v>#N/A</v>
      </c>
      <c r="R242" s="18" t="e">
        <f t="shared" si="114"/>
        <v>#N/A</v>
      </c>
      <c r="S242" s="17" t="e">
        <f>VLOOKUP($A242,'DATA PENGUKURAN GARDU'!$A:$BS,44,0)</f>
        <v>#N/A</v>
      </c>
      <c r="T242" s="18" t="e">
        <f t="shared" si="115"/>
        <v>#N/A</v>
      </c>
      <c r="U242" s="17" t="e">
        <f>VLOOKUP($A242,'DATA PENGUKURAN GARDU'!$A:$BS,46,0)</f>
        <v>#N/A</v>
      </c>
      <c r="V242" s="18" t="e">
        <f t="shared" si="116"/>
        <v>#N/A</v>
      </c>
      <c r="W242" s="17" t="e">
        <f>VLOOKUP($A242,'DATA PENGUKURAN GARDU'!$A:$BS,48,0)</f>
        <v>#N/A</v>
      </c>
      <c r="X242" s="17" t="e">
        <f>VLOOKUP($A242,'DATA PENGUKURAN GARDU'!$A:$BS,53,0)</f>
        <v>#N/A</v>
      </c>
      <c r="Y242" s="17" t="e">
        <f>VLOOKUP($A242,'DATA PENGUKURAN GARDU'!$A:$BS,54,0)</f>
        <v>#N/A</v>
      </c>
      <c r="Z242" s="17" t="e">
        <f>VLOOKUP($A242,'DATA PENGUKURAN GARDU'!$A:$BS,55,0)</f>
        <v>#N/A</v>
      </c>
      <c r="AA242" s="20" t="e">
        <f>VLOOKUP($B242,'DATA PENGUKURAN GARDU'!$A:$BS,42,0)</f>
        <v>#N/A</v>
      </c>
      <c r="AB242" s="21" t="e">
        <f t="shared" si="117"/>
        <v>#N/A</v>
      </c>
      <c r="AC242" s="20" t="e">
        <f>VLOOKUP($B242,'DATA PENGUKURAN GARDU'!$A:$BS,44,0)</f>
        <v>#N/A</v>
      </c>
      <c r="AD242" s="21" t="e">
        <f t="shared" si="118"/>
        <v>#N/A</v>
      </c>
      <c r="AE242" s="20" t="e">
        <f>VLOOKUP($B242,'DATA PENGUKURAN GARDU'!$A:$BS,46,0)</f>
        <v>#N/A</v>
      </c>
      <c r="AF242" s="21" t="e">
        <f t="shared" si="119"/>
        <v>#N/A</v>
      </c>
      <c r="AG242" s="20" t="e">
        <f>VLOOKUP($B242,'DATA PENGUKURAN GARDU'!$A:$BS,46,0)</f>
        <v>#N/A</v>
      </c>
      <c r="AH242" s="20" t="e">
        <f>VLOOKUP($B242,'DATA PENGUKURAN GARDU'!$A:$BS,53,0)</f>
        <v>#N/A</v>
      </c>
      <c r="AI242" s="20" t="e">
        <f>VLOOKUP($B242,'DATA PENGUKURAN GARDU'!$A:$BS,54,0)</f>
        <v>#N/A</v>
      </c>
      <c r="AJ242" s="17" t="e">
        <f>VLOOKUP($C242,'DATA PENGUKURAN GARDU'!$A:$BS,42,0)</f>
        <v>#N/A</v>
      </c>
      <c r="AK242" s="23" t="e">
        <f t="shared" si="120"/>
        <v>#N/A</v>
      </c>
      <c r="AL242" s="17" t="e">
        <f>VLOOKUP($C242,'DATA PENGUKURAN GARDU'!$A:$BS,44,0)</f>
        <v>#N/A</v>
      </c>
      <c r="AM242" s="23" t="e">
        <f t="shared" si="121"/>
        <v>#N/A</v>
      </c>
      <c r="AN242" s="17" t="e">
        <f>VLOOKUP($C242,'DATA PENGUKURAN GARDU'!$A:$BS,46,0)</f>
        <v>#N/A</v>
      </c>
      <c r="AO242" s="23" t="e">
        <f t="shared" si="122"/>
        <v>#N/A</v>
      </c>
      <c r="AP242" s="17" t="e">
        <f>VLOOKUP($C242,'DATA PENGUKURAN GARDU'!$A:$BS,46,0)</f>
        <v>#N/A</v>
      </c>
      <c r="AQ242" s="17" t="e">
        <f>VLOOKUP($C242,'DATA PENGUKURAN GARDU'!$A:$BS,53,0)</f>
        <v>#N/A</v>
      </c>
      <c r="AR242" s="17" t="e">
        <f>VLOOKUP($C242,'DATA PENGUKURAN GARDU'!$A:$BS,54,0)</f>
        <v>#N/A</v>
      </c>
      <c r="AS242" s="20" t="e">
        <f>VLOOKUP($D242,'DATA PENGUKURAN GARDU'!$A:$BS,42,0)</f>
        <v>#N/A</v>
      </c>
      <c r="AT242" s="21" t="e">
        <f t="shared" si="123"/>
        <v>#N/A</v>
      </c>
      <c r="AU242" s="20" t="e">
        <f>VLOOKUP($D242,'DATA PENGUKURAN GARDU'!$A:$BS,44,0)</f>
        <v>#N/A</v>
      </c>
      <c r="AV242" s="21" t="e">
        <f t="shared" si="124"/>
        <v>#N/A</v>
      </c>
      <c r="AW242" s="20" t="e">
        <f>VLOOKUP($D242,'DATA PENGUKURAN GARDU'!$A:$BS,46,0)</f>
        <v>#N/A</v>
      </c>
      <c r="AX242" s="21" t="e">
        <f t="shared" si="125"/>
        <v>#N/A</v>
      </c>
      <c r="AY242" s="20" t="e">
        <f>VLOOKUP($D242,'DATA PENGUKURAN GARDU'!$A:$BS,46,0)</f>
        <v>#N/A</v>
      </c>
      <c r="AZ242" s="20" t="e">
        <f>VLOOKUP($D242,'DATA PENGUKURAN GARDU'!$A:$BS,53,0)</f>
        <v>#N/A</v>
      </c>
      <c r="BA242" s="20" t="e">
        <f>VLOOKUP($D242,'DATA PENGUKURAN GARDU'!$A:$BS,54,0)</f>
        <v>#N/A</v>
      </c>
      <c r="BB242" s="17" t="e">
        <f>VLOOKUP($E242,'DATA PENGUKURAN GARDU'!$A:$BS,42,0)</f>
        <v>#N/A</v>
      </c>
      <c r="BC242" s="23" t="e">
        <f t="shared" si="126"/>
        <v>#N/A</v>
      </c>
      <c r="BD242" s="17" t="e">
        <f>VLOOKUP($E242,'DATA PENGUKURAN GARDU'!$A:$BS,44,0)</f>
        <v>#N/A</v>
      </c>
      <c r="BE242" s="23" t="e">
        <f t="shared" si="127"/>
        <v>#N/A</v>
      </c>
      <c r="BF242" s="17" t="e">
        <f>VLOOKUP($E242,'DATA PENGUKURAN GARDU'!$A:$BS,46,0)</f>
        <v>#N/A</v>
      </c>
      <c r="BG242" s="23" t="e">
        <f t="shared" si="128"/>
        <v>#N/A</v>
      </c>
      <c r="BH242" s="17" t="e">
        <f>VLOOKUP($E242,'DATA PENGUKURAN GARDU'!$A:$BS,46,0)</f>
        <v>#N/A</v>
      </c>
      <c r="BI242" s="17" t="e">
        <f>VLOOKUP($E242,'DATA PENGUKURAN GARDU'!$A:$BS,53,0)</f>
        <v>#N/A</v>
      </c>
      <c r="BJ242" s="17" t="e">
        <f>VLOOKUP($E242,'DATA PENGUKURAN GARDU'!$A:$BS,54,0)</f>
        <v>#N/A</v>
      </c>
      <c r="BK242" s="20" t="e">
        <f t="shared" si="129"/>
        <v>#N/A</v>
      </c>
      <c r="BL242" s="20" t="e">
        <f t="shared" si="130"/>
        <v>#N/A</v>
      </c>
      <c r="BM242" s="20" t="e">
        <f t="shared" si="131"/>
        <v>#N/A</v>
      </c>
      <c r="BN242" s="25" t="e">
        <f t="shared" si="132"/>
        <v>#N/A</v>
      </c>
      <c r="BO242" s="26" t="str">
        <f t="shared" si="133"/>
        <v>0</v>
      </c>
      <c r="BP242" s="21" t="e">
        <f t="shared" si="134"/>
        <v>#VALUE!</v>
      </c>
      <c r="BQ242" s="20" t="e">
        <f t="shared" si="135"/>
        <v>#N/A</v>
      </c>
      <c r="BR242" s="20" t="e">
        <v>#N/A</v>
      </c>
      <c r="BS242" s="9" t="e">
        <v>#N/A</v>
      </c>
      <c r="BT242" s="2" t="e">
        <f t="shared" si="136"/>
        <v>#VALUE!</v>
      </c>
      <c r="BU242" s="2" t="e">
        <f t="shared" si="104"/>
        <v>#N/A</v>
      </c>
      <c r="BV242" s="2" t="e">
        <f t="shared" si="105"/>
        <v>#N/A</v>
      </c>
    </row>
    <row r="243" s="2" customFormat="1" ht="22.95" customHeight="1" spans="1:74">
      <c r="A243" s="9" t="str">
        <f t="shared" si="106"/>
        <v>L-144.1Induk</v>
      </c>
      <c r="B243" s="9" t="str">
        <f t="shared" si="107"/>
        <v>L-144.1jurusan 1</v>
      </c>
      <c r="C243" s="9" t="str">
        <f t="shared" si="108"/>
        <v>L-144.1jurusan 2</v>
      </c>
      <c r="D243" s="9" t="str">
        <f t="shared" si="109"/>
        <v>L-144.1jurusan 3</v>
      </c>
      <c r="E243" s="9" t="str">
        <f t="shared" si="110"/>
        <v>L-144.1jurusan 4</v>
      </c>
      <c r="F243" s="10" t="s">
        <v>21</v>
      </c>
      <c r="G243" s="10" t="s">
        <v>22</v>
      </c>
      <c r="H243" s="10" t="s">
        <v>323</v>
      </c>
      <c r="I243" s="10">
        <v>0.467167</v>
      </c>
      <c r="J243" s="10">
        <v>124.450286</v>
      </c>
      <c r="K243" s="10" t="s">
        <v>7465</v>
      </c>
      <c r="L243" s="10" t="s">
        <v>7465</v>
      </c>
      <c r="M243" s="10" t="s">
        <v>7465</v>
      </c>
      <c r="N243" s="14">
        <f t="shared" si="111"/>
        <v>0</v>
      </c>
      <c r="O243" s="15" t="e">
        <f t="shared" si="112"/>
        <v>#VALUE!</v>
      </c>
      <c r="P243" s="15" t="e">
        <f t="shared" si="113"/>
        <v>#VALUE!</v>
      </c>
      <c r="Q243" s="17" t="e">
        <f>VLOOKUP($A243,'DATA PENGUKURAN GARDU'!$A:$BS,42,0)</f>
        <v>#N/A</v>
      </c>
      <c r="R243" s="18" t="e">
        <f t="shared" si="114"/>
        <v>#N/A</v>
      </c>
      <c r="S243" s="17" t="e">
        <f>VLOOKUP($A243,'DATA PENGUKURAN GARDU'!$A:$BS,44,0)</f>
        <v>#N/A</v>
      </c>
      <c r="T243" s="18" t="e">
        <f t="shared" si="115"/>
        <v>#N/A</v>
      </c>
      <c r="U243" s="17" t="e">
        <f>VLOOKUP($A243,'DATA PENGUKURAN GARDU'!$A:$BS,46,0)</f>
        <v>#N/A</v>
      </c>
      <c r="V243" s="18" t="e">
        <f t="shared" si="116"/>
        <v>#N/A</v>
      </c>
      <c r="W243" s="17" t="e">
        <f>VLOOKUP($A243,'DATA PENGUKURAN GARDU'!$A:$BS,48,0)</f>
        <v>#N/A</v>
      </c>
      <c r="X243" s="17" t="e">
        <f>VLOOKUP($A243,'DATA PENGUKURAN GARDU'!$A:$BS,53,0)</f>
        <v>#N/A</v>
      </c>
      <c r="Y243" s="17" t="e">
        <f>VLOOKUP($A243,'DATA PENGUKURAN GARDU'!$A:$BS,54,0)</f>
        <v>#N/A</v>
      </c>
      <c r="Z243" s="17" t="e">
        <f>VLOOKUP($A243,'DATA PENGUKURAN GARDU'!$A:$BS,55,0)</f>
        <v>#N/A</v>
      </c>
      <c r="AA243" s="20" t="e">
        <f>VLOOKUP($B243,'DATA PENGUKURAN GARDU'!$A:$BS,42,0)</f>
        <v>#N/A</v>
      </c>
      <c r="AB243" s="21" t="e">
        <f t="shared" si="117"/>
        <v>#N/A</v>
      </c>
      <c r="AC243" s="20" t="e">
        <f>VLOOKUP($B243,'DATA PENGUKURAN GARDU'!$A:$BS,44,0)</f>
        <v>#N/A</v>
      </c>
      <c r="AD243" s="21" t="e">
        <f t="shared" si="118"/>
        <v>#N/A</v>
      </c>
      <c r="AE243" s="20" t="e">
        <f>VLOOKUP($B243,'DATA PENGUKURAN GARDU'!$A:$BS,46,0)</f>
        <v>#N/A</v>
      </c>
      <c r="AF243" s="21" t="e">
        <f t="shared" si="119"/>
        <v>#N/A</v>
      </c>
      <c r="AG243" s="20" t="e">
        <f>VLOOKUP($B243,'DATA PENGUKURAN GARDU'!$A:$BS,46,0)</f>
        <v>#N/A</v>
      </c>
      <c r="AH243" s="20" t="e">
        <f>VLOOKUP($B243,'DATA PENGUKURAN GARDU'!$A:$BS,53,0)</f>
        <v>#N/A</v>
      </c>
      <c r="AI243" s="20" t="e">
        <f>VLOOKUP($B243,'DATA PENGUKURAN GARDU'!$A:$BS,54,0)</f>
        <v>#N/A</v>
      </c>
      <c r="AJ243" s="17" t="e">
        <f>VLOOKUP($C243,'DATA PENGUKURAN GARDU'!$A:$BS,42,0)</f>
        <v>#N/A</v>
      </c>
      <c r="AK243" s="23" t="e">
        <f t="shared" si="120"/>
        <v>#N/A</v>
      </c>
      <c r="AL243" s="17" t="e">
        <f>VLOOKUP($C243,'DATA PENGUKURAN GARDU'!$A:$BS,44,0)</f>
        <v>#N/A</v>
      </c>
      <c r="AM243" s="23" t="e">
        <f t="shared" si="121"/>
        <v>#N/A</v>
      </c>
      <c r="AN243" s="17" t="e">
        <f>VLOOKUP($C243,'DATA PENGUKURAN GARDU'!$A:$BS,46,0)</f>
        <v>#N/A</v>
      </c>
      <c r="AO243" s="23" t="e">
        <f t="shared" si="122"/>
        <v>#N/A</v>
      </c>
      <c r="AP243" s="17" t="e">
        <f>VLOOKUP($C243,'DATA PENGUKURAN GARDU'!$A:$BS,46,0)</f>
        <v>#N/A</v>
      </c>
      <c r="AQ243" s="17" t="e">
        <f>VLOOKUP($C243,'DATA PENGUKURAN GARDU'!$A:$BS,53,0)</f>
        <v>#N/A</v>
      </c>
      <c r="AR243" s="17" t="e">
        <f>VLOOKUP($C243,'DATA PENGUKURAN GARDU'!$A:$BS,54,0)</f>
        <v>#N/A</v>
      </c>
      <c r="AS243" s="20" t="e">
        <f>VLOOKUP($D243,'DATA PENGUKURAN GARDU'!$A:$BS,42,0)</f>
        <v>#N/A</v>
      </c>
      <c r="AT243" s="21" t="e">
        <f t="shared" si="123"/>
        <v>#N/A</v>
      </c>
      <c r="AU243" s="20" t="e">
        <f>VLOOKUP($D243,'DATA PENGUKURAN GARDU'!$A:$BS,44,0)</f>
        <v>#N/A</v>
      </c>
      <c r="AV243" s="21" t="e">
        <f t="shared" si="124"/>
        <v>#N/A</v>
      </c>
      <c r="AW243" s="20" t="e">
        <f>VLOOKUP($D243,'DATA PENGUKURAN GARDU'!$A:$BS,46,0)</f>
        <v>#N/A</v>
      </c>
      <c r="AX243" s="21" t="e">
        <f t="shared" si="125"/>
        <v>#N/A</v>
      </c>
      <c r="AY243" s="20" t="e">
        <f>VLOOKUP($D243,'DATA PENGUKURAN GARDU'!$A:$BS,46,0)</f>
        <v>#N/A</v>
      </c>
      <c r="AZ243" s="20" t="e">
        <f>VLOOKUP($D243,'DATA PENGUKURAN GARDU'!$A:$BS,53,0)</f>
        <v>#N/A</v>
      </c>
      <c r="BA243" s="20" t="e">
        <f>VLOOKUP($D243,'DATA PENGUKURAN GARDU'!$A:$BS,54,0)</f>
        <v>#N/A</v>
      </c>
      <c r="BB243" s="17" t="e">
        <f>VLOOKUP($E243,'DATA PENGUKURAN GARDU'!$A:$BS,42,0)</f>
        <v>#N/A</v>
      </c>
      <c r="BC243" s="23" t="e">
        <f t="shared" si="126"/>
        <v>#N/A</v>
      </c>
      <c r="BD243" s="17" t="e">
        <f>VLOOKUP($E243,'DATA PENGUKURAN GARDU'!$A:$BS,44,0)</f>
        <v>#N/A</v>
      </c>
      <c r="BE243" s="23" t="e">
        <f t="shared" si="127"/>
        <v>#N/A</v>
      </c>
      <c r="BF243" s="17" t="e">
        <f>VLOOKUP($E243,'DATA PENGUKURAN GARDU'!$A:$BS,46,0)</f>
        <v>#N/A</v>
      </c>
      <c r="BG243" s="23" t="e">
        <f t="shared" si="128"/>
        <v>#N/A</v>
      </c>
      <c r="BH243" s="17" t="e">
        <f>VLOOKUP($E243,'DATA PENGUKURAN GARDU'!$A:$BS,46,0)</f>
        <v>#N/A</v>
      </c>
      <c r="BI243" s="17" t="e">
        <f>VLOOKUP($E243,'DATA PENGUKURAN GARDU'!$A:$BS,53,0)</f>
        <v>#N/A</v>
      </c>
      <c r="BJ243" s="17" t="e">
        <f>VLOOKUP($E243,'DATA PENGUKURAN GARDU'!$A:$BS,54,0)</f>
        <v>#N/A</v>
      </c>
      <c r="BK243" s="20" t="e">
        <f t="shared" si="129"/>
        <v>#N/A</v>
      </c>
      <c r="BL243" s="20" t="e">
        <f t="shared" si="130"/>
        <v>#N/A</v>
      </c>
      <c r="BM243" s="20" t="e">
        <f t="shared" si="131"/>
        <v>#N/A</v>
      </c>
      <c r="BN243" s="25" t="e">
        <f t="shared" si="132"/>
        <v>#N/A</v>
      </c>
      <c r="BO243" s="26" t="str">
        <f t="shared" si="133"/>
        <v>0</v>
      </c>
      <c r="BP243" s="21" t="e">
        <f t="shared" si="134"/>
        <v>#VALUE!</v>
      </c>
      <c r="BQ243" s="20" t="e">
        <f t="shared" si="135"/>
        <v>#N/A</v>
      </c>
      <c r="BR243" s="20" t="e">
        <v>#N/A</v>
      </c>
      <c r="BS243" s="9" t="e">
        <v>#N/A</v>
      </c>
      <c r="BT243" s="2" t="e">
        <f t="shared" si="136"/>
        <v>#VALUE!</v>
      </c>
      <c r="BU243" s="2" t="e">
        <f t="shared" si="104"/>
        <v>#N/A</v>
      </c>
      <c r="BV243" s="2" t="e">
        <f t="shared" si="105"/>
        <v>#N/A</v>
      </c>
    </row>
    <row r="244" s="2" customFormat="1" ht="22.95" customHeight="1" spans="1:74">
      <c r="A244" s="9" t="str">
        <f t="shared" si="106"/>
        <v>NL 018.1Induk</v>
      </c>
      <c r="B244" s="9" t="str">
        <f t="shared" si="107"/>
        <v>NL 018.1jurusan 1</v>
      </c>
      <c r="C244" s="9" t="str">
        <f t="shared" si="108"/>
        <v>NL 018.1jurusan 2</v>
      </c>
      <c r="D244" s="9" t="str">
        <f t="shared" si="109"/>
        <v>NL 018.1jurusan 3</v>
      </c>
      <c r="E244" s="9" t="str">
        <f t="shared" si="110"/>
        <v>NL 018.1jurusan 4</v>
      </c>
      <c r="F244" s="10" t="s">
        <v>324</v>
      </c>
      <c r="G244" s="10" t="s">
        <v>173</v>
      </c>
      <c r="H244" s="10" t="s">
        <v>325</v>
      </c>
      <c r="I244" s="10">
        <v>0.870744</v>
      </c>
      <c r="J244" s="10">
        <v>124.023256</v>
      </c>
      <c r="K244" s="10" t="s">
        <v>7465</v>
      </c>
      <c r="L244" s="10" t="s">
        <v>7465</v>
      </c>
      <c r="M244" s="10" t="s">
        <v>7465</v>
      </c>
      <c r="N244" s="14">
        <f t="shared" si="111"/>
        <v>0</v>
      </c>
      <c r="O244" s="15" t="e">
        <f t="shared" si="112"/>
        <v>#VALUE!</v>
      </c>
      <c r="P244" s="15" t="e">
        <f t="shared" si="113"/>
        <v>#VALUE!</v>
      </c>
      <c r="Q244" s="17" t="e">
        <f>VLOOKUP($A244,'DATA PENGUKURAN GARDU'!$A:$BS,42,0)</f>
        <v>#N/A</v>
      </c>
      <c r="R244" s="18" t="e">
        <f t="shared" si="114"/>
        <v>#N/A</v>
      </c>
      <c r="S244" s="17" t="e">
        <f>VLOOKUP($A244,'DATA PENGUKURAN GARDU'!$A:$BS,44,0)</f>
        <v>#N/A</v>
      </c>
      <c r="T244" s="18" t="e">
        <f t="shared" si="115"/>
        <v>#N/A</v>
      </c>
      <c r="U244" s="17" t="e">
        <f>VLOOKUP($A244,'DATA PENGUKURAN GARDU'!$A:$BS,46,0)</f>
        <v>#N/A</v>
      </c>
      <c r="V244" s="18" t="e">
        <f t="shared" si="116"/>
        <v>#N/A</v>
      </c>
      <c r="W244" s="17" t="e">
        <f>VLOOKUP($A244,'DATA PENGUKURAN GARDU'!$A:$BS,48,0)</f>
        <v>#N/A</v>
      </c>
      <c r="X244" s="17" t="e">
        <f>VLOOKUP($A244,'DATA PENGUKURAN GARDU'!$A:$BS,53,0)</f>
        <v>#N/A</v>
      </c>
      <c r="Y244" s="17" t="e">
        <f>VLOOKUP($A244,'DATA PENGUKURAN GARDU'!$A:$BS,54,0)</f>
        <v>#N/A</v>
      </c>
      <c r="Z244" s="17" t="e">
        <f>VLOOKUP($A244,'DATA PENGUKURAN GARDU'!$A:$BS,55,0)</f>
        <v>#N/A</v>
      </c>
      <c r="AA244" s="20" t="e">
        <f>VLOOKUP($B244,'DATA PENGUKURAN GARDU'!$A:$BS,42,0)</f>
        <v>#N/A</v>
      </c>
      <c r="AB244" s="21" t="e">
        <f t="shared" si="117"/>
        <v>#N/A</v>
      </c>
      <c r="AC244" s="20" t="e">
        <f>VLOOKUP($B244,'DATA PENGUKURAN GARDU'!$A:$BS,44,0)</f>
        <v>#N/A</v>
      </c>
      <c r="AD244" s="21" t="e">
        <f t="shared" si="118"/>
        <v>#N/A</v>
      </c>
      <c r="AE244" s="20" t="e">
        <f>VLOOKUP($B244,'DATA PENGUKURAN GARDU'!$A:$BS,46,0)</f>
        <v>#N/A</v>
      </c>
      <c r="AF244" s="21" t="e">
        <f t="shared" si="119"/>
        <v>#N/A</v>
      </c>
      <c r="AG244" s="20" t="e">
        <f>VLOOKUP($B244,'DATA PENGUKURAN GARDU'!$A:$BS,46,0)</f>
        <v>#N/A</v>
      </c>
      <c r="AH244" s="20" t="e">
        <f>VLOOKUP($B244,'DATA PENGUKURAN GARDU'!$A:$BS,53,0)</f>
        <v>#N/A</v>
      </c>
      <c r="AI244" s="20" t="e">
        <f>VLOOKUP($B244,'DATA PENGUKURAN GARDU'!$A:$BS,54,0)</f>
        <v>#N/A</v>
      </c>
      <c r="AJ244" s="17" t="e">
        <f>VLOOKUP($C244,'DATA PENGUKURAN GARDU'!$A:$BS,42,0)</f>
        <v>#N/A</v>
      </c>
      <c r="AK244" s="23" t="e">
        <f t="shared" si="120"/>
        <v>#N/A</v>
      </c>
      <c r="AL244" s="17" t="e">
        <f>VLOOKUP($C244,'DATA PENGUKURAN GARDU'!$A:$BS,44,0)</f>
        <v>#N/A</v>
      </c>
      <c r="AM244" s="23" t="e">
        <f t="shared" si="121"/>
        <v>#N/A</v>
      </c>
      <c r="AN244" s="17" t="e">
        <f>VLOOKUP($C244,'DATA PENGUKURAN GARDU'!$A:$BS,46,0)</f>
        <v>#N/A</v>
      </c>
      <c r="AO244" s="23" t="e">
        <f t="shared" si="122"/>
        <v>#N/A</v>
      </c>
      <c r="AP244" s="17" t="e">
        <f>VLOOKUP($C244,'DATA PENGUKURAN GARDU'!$A:$BS,46,0)</f>
        <v>#N/A</v>
      </c>
      <c r="AQ244" s="17" t="e">
        <f>VLOOKUP($C244,'DATA PENGUKURAN GARDU'!$A:$BS,53,0)</f>
        <v>#N/A</v>
      </c>
      <c r="AR244" s="17" t="e">
        <f>VLOOKUP($C244,'DATA PENGUKURAN GARDU'!$A:$BS,54,0)</f>
        <v>#N/A</v>
      </c>
      <c r="AS244" s="20" t="e">
        <f>VLOOKUP($D244,'DATA PENGUKURAN GARDU'!$A:$BS,42,0)</f>
        <v>#N/A</v>
      </c>
      <c r="AT244" s="21" t="e">
        <f t="shared" si="123"/>
        <v>#N/A</v>
      </c>
      <c r="AU244" s="20" t="e">
        <f>VLOOKUP($D244,'DATA PENGUKURAN GARDU'!$A:$BS,44,0)</f>
        <v>#N/A</v>
      </c>
      <c r="AV244" s="21" t="e">
        <f t="shared" si="124"/>
        <v>#N/A</v>
      </c>
      <c r="AW244" s="20" t="e">
        <f>VLOOKUP($D244,'DATA PENGUKURAN GARDU'!$A:$BS,46,0)</f>
        <v>#N/A</v>
      </c>
      <c r="AX244" s="21" t="e">
        <f t="shared" si="125"/>
        <v>#N/A</v>
      </c>
      <c r="AY244" s="20" t="e">
        <f>VLOOKUP($D244,'DATA PENGUKURAN GARDU'!$A:$BS,46,0)</f>
        <v>#N/A</v>
      </c>
      <c r="AZ244" s="20" t="e">
        <f>VLOOKUP($D244,'DATA PENGUKURAN GARDU'!$A:$BS,53,0)</f>
        <v>#N/A</v>
      </c>
      <c r="BA244" s="20" t="e">
        <f>VLOOKUP($D244,'DATA PENGUKURAN GARDU'!$A:$BS,54,0)</f>
        <v>#N/A</v>
      </c>
      <c r="BB244" s="17" t="e">
        <f>VLOOKUP($E244,'DATA PENGUKURAN GARDU'!$A:$BS,42,0)</f>
        <v>#N/A</v>
      </c>
      <c r="BC244" s="23" t="e">
        <f t="shared" si="126"/>
        <v>#N/A</v>
      </c>
      <c r="BD244" s="17" t="e">
        <f>VLOOKUP($E244,'DATA PENGUKURAN GARDU'!$A:$BS,44,0)</f>
        <v>#N/A</v>
      </c>
      <c r="BE244" s="23" t="e">
        <f t="shared" si="127"/>
        <v>#N/A</v>
      </c>
      <c r="BF244" s="17" t="e">
        <f>VLOOKUP($E244,'DATA PENGUKURAN GARDU'!$A:$BS,46,0)</f>
        <v>#N/A</v>
      </c>
      <c r="BG244" s="23" t="e">
        <f t="shared" si="128"/>
        <v>#N/A</v>
      </c>
      <c r="BH244" s="17" t="e">
        <f>VLOOKUP($E244,'DATA PENGUKURAN GARDU'!$A:$BS,46,0)</f>
        <v>#N/A</v>
      </c>
      <c r="BI244" s="17" t="e">
        <f>VLOOKUP($E244,'DATA PENGUKURAN GARDU'!$A:$BS,53,0)</f>
        <v>#N/A</v>
      </c>
      <c r="BJ244" s="17" t="e">
        <f>VLOOKUP($E244,'DATA PENGUKURAN GARDU'!$A:$BS,54,0)</f>
        <v>#N/A</v>
      </c>
      <c r="BK244" s="20" t="e">
        <f t="shared" si="129"/>
        <v>#N/A</v>
      </c>
      <c r="BL244" s="20" t="e">
        <f t="shared" si="130"/>
        <v>#N/A</v>
      </c>
      <c r="BM244" s="20" t="e">
        <f t="shared" si="131"/>
        <v>#N/A</v>
      </c>
      <c r="BN244" s="25" t="e">
        <f t="shared" si="132"/>
        <v>#N/A</v>
      </c>
      <c r="BO244" s="26" t="str">
        <f t="shared" si="133"/>
        <v>0</v>
      </c>
      <c r="BP244" s="21" t="e">
        <f t="shared" si="134"/>
        <v>#VALUE!</v>
      </c>
      <c r="BQ244" s="20" t="e">
        <f t="shared" si="135"/>
        <v>#N/A</v>
      </c>
      <c r="BR244" s="20" t="e">
        <v>#N/A</v>
      </c>
      <c r="BS244" s="9" t="e">
        <v>#N/A</v>
      </c>
      <c r="BT244" s="2" t="e">
        <f t="shared" si="136"/>
        <v>#VALUE!</v>
      </c>
      <c r="BU244" s="2" t="e">
        <f t="shared" si="104"/>
        <v>#N/A</v>
      </c>
      <c r="BV244" s="2" t="e">
        <f t="shared" si="105"/>
        <v>#N/A</v>
      </c>
    </row>
    <row r="245" s="2" customFormat="1" ht="22.95" customHeight="1" spans="1:74">
      <c r="A245" s="9" t="str">
        <f t="shared" si="106"/>
        <v>KMO 205Induk</v>
      </c>
      <c r="B245" s="9" t="str">
        <f t="shared" si="107"/>
        <v>KMO 205jurusan 1</v>
      </c>
      <c r="C245" s="9" t="str">
        <f t="shared" si="108"/>
        <v>KMO 205jurusan 2</v>
      </c>
      <c r="D245" s="9" t="str">
        <f t="shared" si="109"/>
        <v>KMO 205jurusan 3</v>
      </c>
      <c r="E245" s="9" t="str">
        <f t="shared" si="110"/>
        <v>KMO 205jurusan 4</v>
      </c>
      <c r="F245" s="10" t="s">
        <v>258</v>
      </c>
      <c r="G245" s="10" t="s">
        <v>8</v>
      </c>
      <c r="H245" s="10" t="s">
        <v>326</v>
      </c>
      <c r="I245" s="10">
        <v>0.789919019</v>
      </c>
      <c r="J245" s="10">
        <v>124.6369094849</v>
      </c>
      <c r="K245" s="10" t="s">
        <v>7465</v>
      </c>
      <c r="L245" s="10" t="s">
        <v>7465</v>
      </c>
      <c r="M245" s="10" t="s">
        <v>7465</v>
      </c>
      <c r="N245" s="14">
        <f t="shared" si="111"/>
        <v>0</v>
      </c>
      <c r="O245" s="15" t="e">
        <f t="shared" si="112"/>
        <v>#VALUE!</v>
      </c>
      <c r="P245" s="15" t="e">
        <f t="shared" si="113"/>
        <v>#VALUE!</v>
      </c>
      <c r="Q245" s="17" t="e">
        <f>VLOOKUP($A245,'DATA PENGUKURAN GARDU'!$A:$BS,42,0)</f>
        <v>#N/A</v>
      </c>
      <c r="R245" s="18" t="e">
        <f t="shared" si="114"/>
        <v>#N/A</v>
      </c>
      <c r="S245" s="17" t="e">
        <f>VLOOKUP($A245,'DATA PENGUKURAN GARDU'!$A:$BS,44,0)</f>
        <v>#N/A</v>
      </c>
      <c r="T245" s="18" t="e">
        <f t="shared" si="115"/>
        <v>#N/A</v>
      </c>
      <c r="U245" s="17" t="e">
        <f>VLOOKUP($A245,'DATA PENGUKURAN GARDU'!$A:$BS,46,0)</f>
        <v>#N/A</v>
      </c>
      <c r="V245" s="18" t="e">
        <f t="shared" si="116"/>
        <v>#N/A</v>
      </c>
      <c r="W245" s="17" t="e">
        <f>VLOOKUP($A245,'DATA PENGUKURAN GARDU'!$A:$BS,48,0)</f>
        <v>#N/A</v>
      </c>
      <c r="X245" s="17" t="e">
        <f>VLOOKUP($A245,'DATA PENGUKURAN GARDU'!$A:$BS,53,0)</f>
        <v>#N/A</v>
      </c>
      <c r="Y245" s="17" t="e">
        <f>VLOOKUP($A245,'DATA PENGUKURAN GARDU'!$A:$BS,54,0)</f>
        <v>#N/A</v>
      </c>
      <c r="Z245" s="17" t="e">
        <f>VLOOKUP($A245,'DATA PENGUKURAN GARDU'!$A:$BS,55,0)</f>
        <v>#N/A</v>
      </c>
      <c r="AA245" s="20" t="e">
        <f>VLOOKUP($B245,'DATA PENGUKURAN GARDU'!$A:$BS,42,0)</f>
        <v>#N/A</v>
      </c>
      <c r="AB245" s="21" t="e">
        <f t="shared" si="117"/>
        <v>#N/A</v>
      </c>
      <c r="AC245" s="20" t="e">
        <f>VLOOKUP($B245,'DATA PENGUKURAN GARDU'!$A:$BS,44,0)</f>
        <v>#N/A</v>
      </c>
      <c r="AD245" s="21" t="e">
        <f t="shared" si="118"/>
        <v>#N/A</v>
      </c>
      <c r="AE245" s="20" t="e">
        <f>VLOOKUP($B245,'DATA PENGUKURAN GARDU'!$A:$BS,46,0)</f>
        <v>#N/A</v>
      </c>
      <c r="AF245" s="21" t="e">
        <f t="shared" si="119"/>
        <v>#N/A</v>
      </c>
      <c r="AG245" s="20" t="e">
        <f>VLOOKUP($B245,'DATA PENGUKURAN GARDU'!$A:$BS,46,0)</f>
        <v>#N/A</v>
      </c>
      <c r="AH245" s="20" t="e">
        <f>VLOOKUP($B245,'DATA PENGUKURAN GARDU'!$A:$BS,53,0)</f>
        <v>#N/A</v>
      </c>
      <c r="AI245" s="20" t="e">
        <f>VLOOKUP($B245,'DATA PENGUKURAN GARDU'!$A:$BS,54,0)</f>
        <v>#N/A</v>
      </c>
      <c r="AJ245" s="17" t="e">
        <f>VLOOKUP($C245,'DATA PENGUKURAN GARDU'!$A:$BS,42,0)</f>
        <v>#N/A</v>
      </c>
      <c r="AK245" s="23" t="e">
        <f t="shared" si="120"/>
        <v>#N/A</v>
      </c>
      <c r="AL245" s="17" t="e">
        <f>VLOOKUP($C245,'DATA PENGUKURAN GARDU'!$A:$BS,44,0)</f>
        <v>#N/A</v>
      </c>
      <c r="AM245" s="23" t="e">
        <f t="shared" si="121"/>
        <v>#N/A</v>
      </c>
      <c r="AN245" s="17" t="e">
        <f>VLOOKUP($C245,'DATA PENGUKURAN GARDU'!$A:$BS,46,0)</f>
        <v>#N/A</v>
      </c>
      <c r="AO245" s="23" t="e">
        <f t="shared" si="122"/>
        <v>#N/A</v>
      </c>
      <c r="AP245" s="17" t="e">
        <f>VLOOKUP($C245,'DATA PENGUKURAN GARDU'!$A:$BS,46,0)</f>
        <v>#N/A</v>
      </c>
      <c r="AQ245" s="17" t="e">
        <f>VLOOKUP($C245,'DATA PENGUKURAN GARDU'!$A:$BS,53,0)</f>
        <v>#N/A</v>
      </c>
      <c r="AR245" s="17" t="e">
        <f>VLOOKUP($C245,'DATA PENGUKURAN GARDU'!$A:$BS,54,0)</f>
        <v>#N/A</v>
      </c>
      <c r="AS245" s="20" t="e">
        <f>VLOOKUP($D245,'DATA PENGUKURAN GARDU'!$A:$BS,42,0)</f>
        <v>#N/A</v>
      </c>
      <c r="AT245" s="21" t="e">
        <f t="shared" si="123"/>
        <v>#N/A</v>
      </c>
      <c r="AU245" s="20" t="e">
        <f>VLOOKUP($D245,'DATA PENGUKURAN GARDU'!$A:$BS,44,0)</f>
        <v>#N/A</v>
      </c>
      <c r="AV245" s="21" t="e">
        <f t="shared" si="124"/>
        <v>#N/A</v>
      </c>
      <c r="AW245" s="20" t="e">
        <f>VLOOKUP($D245,'DATA PENGUKURAN GARDU'!$A:$BS,46,0)</f>
        <v>#N/A</v>
      </c>
      <c r="AX245" s="21" t="e">
        <f t="shared" si="125"/>
        <v>#N/A</v>
      </c>
      <c r="AY245" s="20" t="e">
        <f>VLOOKUP($D245,'DATA PENGUKURAN GARDU'!$A:$BS,46,0)</f>
        <v>#N/A</v>
      </c>
      <c r="AZ245" s="20" t="e">
        <f>VLOOKUP($D245,'DATA PENGUKURAN GARDU'!$A:$BS,53,0)</f>
        <v>#N/A</v>
      </c>
      <c r="BA245" s="20" t="e">
        <f>VLOOKUP($D245,'DATA PENGUKURAN GARDU'!$A:$BS,54,0)</f>
        <v>#N/A</v>
      </c>
      <c r="BB245" s="17" t="e">
        <f>VLOOKUP($E245,'DATA PENGUKURAN GARDU'!$A:$BS,42,0)</f>
        <v>#N/A</v>
      </c>
      <c r="BC245" s="23" t="e">
        <f t="shared" si="126"/>
        <v>#N/A</v>
      </c>
      <c r="BD245" s="17" t="e">
        <f>VLOOKUP($E245,'DATA PENGUKURAN GARDU'!$A:$BS,44,0)</f>
        <v>#N/A</v>
      </c>
      <c r="BE245" s="23" t="e">
        <f t="shared" si="127"/>
        <v>#N/A</v>
      </c>
      <c r="BF245" s="17" t="e">
        <f>VLOOKUP($E245,'DATA PENGUKURAN GARDU'!$A:$BS,46,0)</f>
        <v>#N/A</v>
      </c>
      <c r="BG245" s="23" t="e">
        <f t="shared" si="128"/>
        <v>#N/A</v>
      </c>
      <c r="BH245" s="17" t="e">
        <f>VLOOKUP($E245,'DATA PENGUKURAN GARDU'!$A:$BS,46,0)</f>
        <v>#N/A</v>
      </c>
      <c r="BI245" s="17" t="e">
        <f>VLOOKUP($E245,'DATA PENGUKURAN GARDU'!$A:$BS,53,0)</f>
        <v>#N/A</v>
      </c>
      <c r="BJ245" s="17" t="e">
        <f>VLOOKUP($E245,'DATA PENGUKURAN GARDU'!$A:$BS,54,0)</f>
        <v>#N/A</v>
      </c>
      <c r="BK245" s="20" t="e">
        <f t="shared" si="129"/>
        <v>#N/A</v>
      </c>
      <c r="BL245" s="20" t="e">
        <f t="shared" si="130"/>
        <v>#N/A</v>
      </c>
      <c r="BM245" s="20" t="e">
        <f t="shared" si="131"/>
        <v>#N/A</v>
      </c>
      <c r="BN245" s="25" t="e">
        <f t="shared" si="132"/>
        <v>#N/A</v>
      </c>
      <c r="BO245" s="26" t="str">
        <f t="shared" si="133"/>
        <v>0</v>
      </c>
      <c r="BP245" s="21" t="e">
        <f t="shared" si="134"/>
        <v>#VALUE!</v>
      </c>
      <c r="BQ245" s="20" t="e">
        <f t="shared" si="135"/>
        <v>#N/A</v>
      </c>
      <c r="BR245" s="20" t="e">
        <v>#N/A</v>
      </c>
      <c r="BS245" s="9" t="e">
        <v>#N/A</v>
      </c>
      <c r="BT245" s="2" t="e">
        <f t="shared" si="136"/>
        <v>#VALUE!</v>
      </c>
      <c r="BU245" s="2" t="e">
        <f t="shared" si="104"/>
        <v>#N/A</v>
      </c>
      <c r="BV245" s="2" t="e">
        <f t="shared" si="105"/>
        <v>#N/A</v>
      </c>
    </row>
    <row r="246" s="2" customFormat="1" ht="22.95" customHeight="1" spans="1:74">
      <c r="A246" s="9" t="str">
        <f t="shared" si="106"/>
        <v>KMO 206Induk</v>
      </c>
      <c r="B246" s="9" t="str">
        <f t="shared" si="107"/>
        <v>KMO 206jurusan 1</v>
      </c>
      <c r="C246" s="9" t="str">
        <f t="shared" si="108"/>
        <v>KMO 206jurusan 2</v>
      </c>
      <c r="D246" s="9" t="str">
        <f t="shared" si="109"/>
        <v>KMO 206jurusan 3</v>
      </c>
      <c r="E246" s="9" t="str">
        <f t="shared" si="110"/>
        <v>KMO 206jurusan 4</v>
      </c>
      <c r="F246" s="10" t="s">
        <v>258</v>
      </c>
      <c r="G246" s="10" t="s">
        <v>8</v>
      </c>
      <c r="H246" s="10" t="s">
        <v>327</v>
      </c>
      <c r="I246" s="10">
        <v>0.79685998</v>
      </c>
      <c r="J246" s="10">
        <v>124.6348114014</v>
      </c>
      <c r="K246" s="10" t="s">
        <v>7465</v>
      </c>
      <c r="L246" s="10" t="s">
        <v>7465</v>
      </c>
      <c r="M246" s="10" t="s">
        <v>7465</v>
      </c>
      <c r="N246" s="14">
        <f t="shared" si="111"/>
        <v>0</v>
      </c>
      <c r="O246" s="15" t="e">
        <f t="shared" si="112"/>
        <v>#VALUE!</v>
      </c>
      <c r="P246" s="15" t="e">
        <f t="shared" si="113"/>
        <v>#VALUE!</v>
      </c>
      <c r="Q246" s="17" t="e">
        <f>VLOOKUP($A246,'DATA PENGUKURAN GARDU'!$A:$BS,42,0)</f>
        <v>#N/A</v>
      </c>
      <c r="R246" s="18" t="e">
        <f t="shared" si="114"/>
        <v>#N/A</v>
      </c>
      <c r="S246" s="17" t="e">
        <f>VLOOKUP($A246,'DATA PENGUKURAN GARDU'!$A:$BS,44,0)</f>
        <v>#N/A</v>
      </c>
      <c r="T246" s="18" t="e">
        <f t="shared" si="115"/>
        <v>#N/A</v>
      </c>
      <c r="U246" s="17" t="e">
        <f>VLOOKUP($A246,'DATA PENGUKURAN GARDU'!$A:$BS,46,0)</f>
        <v>#N/A</v>
      </c>
      <c r="V246" s="18" t="e">
        <f t="shared" si="116"/>
        <v>#N/A</v>
      </c>
      <c r="W246" s="17" t="e">
        <f>VLOOKUP($A246,'DATA PENGUKURAN GARDU'!$A:$BS,48,0)</f>
        <v>#N/A</v>
      </c>
      <c r="X246" s="17" t="e">
        <f>VLOOKUP($A246,'DATA PENGUKURAN GARDU'!$A:$BS,53,0)</f>
        <v>#N/A</v>
      </c>
      <c r="Y246" s="17" t="e">
        <f>VLOOKUP($A246,'DATA PENGUKURAN GARDU'!$A:$BS,54,0)</f>
        <v>#N/A</v>
      </c>
      <c r="Z246" s="17" t="e">
        <f>VLOOKUP($A246,'DATA PENGUKURAN GARDU'!$A:$BS,55,0)</f>
        <v>#N/A</v>
      </c>
      <c r="AA246" s="20" t="e">
        <f>VLOOKUP($B246,'DATA PENGUKURAN GARDU'!$A:$BS,42,0)</f>
        <v>#N/A</v>
      </c>
      <c r="AB246" s="21" t="e">
        <f t="shared" si="117"/>
        <v>#N/A</v>
      </c>
      <c r="AC246" s="20" t="e">
        <f>VLOOKUP($B246,'DATA PENGUKURAN GARDU'!$A:$BS,44,0)</f>
        <v>#N/A</v>
      </c>
      <c r="AD246" s="21" t="e">
        <f t="shared" si="118"/>
        <v>#N/A</v>
      </c>
      <c r="AE246" s="20" t="e">
        <f>VLOOKUP($B246,'DATA PENGUKURAN GARDU'!$A:$BS,46,0)</f>
        <v>#N/A</v>
      </c>
      <c r="AF246" s="21" t="e">
        <f t="shared" si="119"/>
        <v>#N/A</v>
      </c>
      <c r="AG246" s="20" t="e">
        <f>VLOOKUP($B246,'DATA PENGUKURAN GARDU'!$A:$BS,46,0)</f>
        <v>#N/A</v>
      </c>
      <c r="AH246" s="20" t="e">
        <f>VLOOKUP($B246,'DATA PENGUKURAN GARDU'!$A:$BS,53,0)</f>
        <v>#N/A</v>
      </c>
      <c r="AI246" s="20" t="e">
        <f>VLOOKUP($B246,'DATA PENGUKURAN GARDU'!$A:$BS,54,0)</f>
        <v>#N/A</v>
      </c>
      <c r="AJ246" s="17" t="e">
        <f>VLOOKUP($C246,'DATA PENGUKURAN GARDU'!$A:$BS,42,0)</f>
        <v>#N/A</v>
      </c>
      <c r="AK246" s="23" t="e">
        <f t="shared" si="120"/>
        <v>#N/A</v>
      </c>
      <c r="AL246" s="17" t="e">
        <f>VLOOKUP($C246,'DATA PENGUKURAN GARDU'!$A:$BS,44,0)</f>
        <v>#N/A</v>
      </c>
      <c r="AM246" s="23" t="e">
        <f t="shared" si="121"/>
        <v>#N/A</v>
      </c>
      <c r="AN246" s="17" t="e">
        <f>VLOOKUP($C246,'DATA PENGUKURAN GARDU'!$A:$BS,46,0)</f>
        <v>#N/A</v>
      </c>
      <c r="AO246" s="23" t="e">
        <f t="shared" si="122"/>
        <v>#N/A</v>
      </c>
      <c r="AP246" s="17" t="e">
        <f>VLOOKUP($C246,'DATA PENGUKURAN GARDU'!$A:$BS,46,0)</f>
        <v>#N/A</v>
      </c>
      <c r="AQ246" s="17" t="e">
        <f>VLOOKUP($C246,'DATA PENGUKURAN GARDU'!$A:$BS,53,0)</f>
        <v>#N/A</v>
      </c>
      <c r="AR246" s="17" t="e">
        <f>VLOOKUP($C246,'DATA PENGUKURAN GARDU'!$A:$BS,54,0)</f>
        <v>#N/A</v>
      </c>
      <c r="AS246" s="20" t="e">
        <f>VLOOKUP($D246,'DATA PENGUKURAN GARDU'!$A:$BS,42,0)</f>
        <v>#N/A</v>
      </c>
      <c r="AT246" s="21" t="e">
        <f t="shared" si="123"/>
        <v>#N/A</v>
      </c>
      <c r="AU246" s="20" t="e">
        <f>VLOOKUP($D246,'DATA PENGUKURAN GARDU'!$A:$BS,44,0)</f>
        <v>#N/A</v>
      </c>
      <c r="AV246" s="21" t="e">
        <f t="shared" si="124"/>
        <v>#N/A</v>
      </c>
      <c r="AW246" s="20" t="e">
        <f>VLOOKUP($D246,'DATA PENGUKURAN GARDU'!$A:$BS,46,0)</f>
        <v>#N/A</v>
      </c>
      <c r="AX246" s="21" t="e">
        <f t="shared" si="125"/>
        <v>#N/A</v>
      </c>
      <c r="AY246" s="20" t="e">
        <f>VLOOKUP($D246,'DATA PENGUKURAN GARDU'!$A:$BS,46,0)</f>
        <v>#N/A</v>
      </c>
      <c r="AZ246" s="20" t="e">
        <f>VLOOKUP($D246,'DATA PENGUKURAN GARDU'!$A:$BS,53,0)</f>
        <v>#N/A</v>
      </c>
      <c r="BA246" s="20" t="e">
        <f>VLOOKUP($D246,'DATA PENGUKURAN GARDU'!$A:$BS,54,0)</f>
        <v>#N/A</v>
      </c>
      <c r="BB246" s="17" t="e">
        <f>VLOOKUP($E246,'DATA PENGUKURAN GARDU'!$A:$BS,42,0)</f>
        <v>#N/A</v>
      </c>
      <c r="BC246" s="23" t="e">
        <f t="shared" si="126"/>
        <v>#N/A</v>
      </c>
      <c r="BD246" s="17" t="e">
        <f>VLOOKUP($E246,'DATA PENGUKURAN GARDU'!$A:$BS,44,0)</f>
        <v>#N/A</v>
      </c>
      <c r="BE246" s="23" t="e">
        <f t="shared" si="127"/>
        <v>#N/A</v>
      </c>
      <c r="BF246" s="17" t="e">
        <f>VLOOKUP($E246,'DATA PENGUKURAN GARDU'!$A:$BS,46,0)</f>
        <v>#N/A</v>
      </c>
      <c r="BG246" s="23" t="e">
        <f t="shared" si="128"/>
        <v>#N/A</v>
      </c>
      <c r="BH246" s="17" t="e">
        <f>VLOOKUP($E246,'DATA PENGUKURAN GARDU'!$A:$BS,46,0)</f>
        <v>#N/A</v>
      </c>
      <c r="BI246" s="17" t="e">
        <f>VLOOKUP($E246,'DATA PENGUKURAN GARDU'!$A:$BS,53,0)</f>
        <v>#N/A</v>
      </c>
      <c r="BJ246" s="17" t="e">
        <f>VLOOKUP($E246,'DATA PENGUKURAN GARDU'!$A:$BS,54,0)</f>
        <v>#N/A</v>
      </c>
      <c r="BK246" s="20" t="e">
        <f t="shared" si="129"/>
        <v>#N/A</v>
      </c>
      <c r="BL246" s="20" t="e">
        <f t="shared" si="130"/>
        <v>#N/A</v>
      </c>
      <c r="BM246" s="20" t="e">
        <f t="shared" si="131"/>
        <v>#N/A</v>
      </c>
      <c r="BN246" s="25" t="e">
        <f t="shared" si="132"/>
        <v>#N/A</v>
      </c>
      <c r="BO246" s="26" t="str">
        <f t="shared" si="133"/>
        <v>0</v>
      </c>
      <c r="BP246" s="21" t="e">
        <f t="shared" si="134"/>
        <v>#VALUE!</v>
      </c>
      <c r="BQ246" s="20" t="e">
        <f t="shared" si="135"/>
        <v>#N/A</v>
      </c>
      <c r="BR246" s="20" t="e">
        <v>#N/A</v>
      </c>
      <c r="BS246" s="9" t="e">
        <v>#N/A</v>
      </c>
      <c r="BT246" s="2" t="e">
        <f t="shared" si="136"/>
        <v>#VALUE!</v>
      </c>
      <c r="BU246" s="2" t="e">
        <f t="shared" si="104"/>
        <v>#N/A</v>
      </c>
      <c r="BV246" s="2" t="e">
        <f t="shared" si="105"/>
        <v>#N/A</v>
      </c>
    </row>
    <row r="247" s="2" customFormat="1" ht="22.95" customHeight="1" spans="1:74">
      <c r="A247" s="9" t="str">
        <f t="shared" si="106"/>
        <v>KMO 21Induk</v>
      </c>
      <c r="B247" s="9" t="str">
        <f t="shared" si="107"/>
        <v>KMO 21jurusan 1</v>
      </c>
      <c r="C247" s="9" t="str">
        <f t="shared" si="108"/>
        <v>KMO 21jurusan 2</v>
      </c>
      <c r="D247" s="9" t="str">
        <f t="shared" si="109"/>
        <v>KMO 21jurusan 3</v>
      </c>
      <c r="E247" s="9" t="str">
        <f t="shared" si="110"/>
        <v>KMO 21jurusan 4</v>
      </c>
      <c r="F247" s="10" t="s">
        <v>71</v>
      </c>
      <c r="G247" s="10" t="s">
        <v>8</v>
      </c>
      <c r="H247" s="10" t="s">
        <v>328</v>
      </c>
      <c r="I247" s="10">
        <v>0.713320971</v>
      </c>
      <c r="J247" s="10">
        <v>124.3838500977</v>
      </c>
      <c r="K247" s="10" t="s">
        <v>7465</v>
      </c>
      <c r="L247" s="10" t="s">
        <v>7465</v>
      </c>
      <c r="M247" s="10" t="s">
        <v>7465</v>
      </c>
      <c r="N247" s="14">
        <f t="shared" si="111"/>
        <v>0</v>
      </c>
      <c r="O247" s="15" t="e">
        <f t="shared" si="112"/>
        <v>#VALUE!</v>
      </c>
      <c r="P247" s="15" t="e">
        <f t="shared" si="113"/>
        <v>#VALUE!</v>
      </c>
      <c r="Q247" s="17" t="e">
        <f>VLOOKUP($A247,'DATA PENGUKURAN GARDU'!$A:$BS,42,0)</f>
        <v>#N/A</v>
      </c>
      <c r="R247" s="18" t="e">
        <f t="shared" si="114"/>
        <v>#N/A</v>
      </c>
      <c r="S247" s="17" t="e">
        <f>VLOOKUP($A247,'DATA PENGUKURAN GARDU'!$A:$BS,44,0)</f>
        <v>#N/A</v>
      </c>
      <c r="T247" s="18" t="e">
        <f t="shared" si="115"/>
        <v>#N/A</v>
      </c>
      <c r="U247" s="17" t="e">
        <f>VLOOKUP($A247,'DATA PENGUKURAN GARDU'!$A:$BS,46,0)</f>
        <v>#N/A</v>
      </c>
      <c r="V247" s="18" t="e">
        <f t="shared" si="116"/>
        <v>#N/A</v>
      </c>
      <c r="W247" s="17" t="e">
        <f>VLOOKUP($A247,'DATA PENGUKURAN GARDU'!$A:$BS,48,0)</f>
        <v>#N/A</v>
      </c>
      <c r="X247" s="17" t="e">
        <f>VLOOKUP($A247,'DATA PENGUKURAN GARDU'!$A:$BS,53,0)</f>
        <v>#N/A</v>
      </c>
      <c r="Y247" s="17" t="e">
        <f>VLOOKUP($A247,'DATA PENGUKURAN GARDU'!$A:$BS,54,0)</f>
        <v>#N/A</v>
      </c>
      <c r="Z247" s="17" t="e">
        <f>VLOOKUP($A247,'DATA PENGUKURAN GARDU'!$A:$BS,55,0)</f>
        <v>#N/A</v>
      </c>
      <c r="AA247" s="20" t="e">
        <f>VLOOKUP($B247,'DATA PENGUKURAN GARDU'!$A:$BS,42,0)</f>
        <v>#N/A</v>
      </c>
      <c r="AB247" s="21" t="e">
        <f t="shared" si="117"/>
        <v>#N/A</v>
      </c>
      <c r="AC247" s="20" t="e">
        <f>VLOOKUP($B247,'DATA PENGUKURAN GARDU'!$A:$BS,44,0)</f>
        <v>#N/A</v>
      </c>
      <c r="AD247" s="21" t="e">
        <f t="shared" si="118"/>
        <v>#N/A</v>
      </c>
      <c r="AE247" s="20" t="e">
        <f>VLOOKUP($B247,'DATA PENGUKURAN GARDU'!$A:$BS,46,0)</f>
        <v>#N/A</v>
      </c>
      <c r="AF247" s="21" t="e">
        <f t="shared" si="119"/>
        <v>#N/A</v>
      </c>
      <c r="AG247" s="20" t="e">
        <f>VLOOKUP($B247,'DATA PENGUKURAN GARDU'!$A:$BS,46,0)</f>
        <v>#N/A</v>
      </c>
      <c r="AH247" s="20" t="e">
        <f>VLOOKUP($B247,'DATA PENGUKURAN GARDU'!$A:$BS,53,0)</f>
        <v>#N/A</v>
      </c>
      <c r="AI247" s="20" t="e">
        <f>VLOOKUP($B247,'DATA PENGUKURAN GARDU'!$A:$BS,54,0)</f>
        <v>#N/A</v>
      </c>
      <c r="AJ247" s="17" t="e">
        <f>VLOOKUP($C247,'DATA PENGUKURAN GARDU'!$A:$BS,42,0)</f>
        <v>#N/A</v>
      </c>
      <c r="AK247" s="23" t="e">
        <f t="shared" si="120"/>
        <v>#N/A</v>
      </c>
      <c r="AL247" s="17" t="e">
        <f>VLOOKUP($C247,'DATA PENGUKURAN GARDU'!$A:$BS,44,0)</f>
        <v>#N/A</v>
      </c>
      <c r="AM247" s="23" t="e">
        <f t="shared" si="121"/>
        <v>#N/A</v>
      </c>
      <c r="AN247" s="17" t="e">
        <f>VLOOKUP($C247,'DATA PENGUKURAN GARDU'!$A:$BS,46,0)</f>
        <v>#N/A</v>
      </c>
      <c r="AO247" s="23" t="e">
        <f t="shared" si="122"/>
        <v>#N/A</v>
      </c>
      <c r="AP247" s="17" t="e">
        <f>VLOOKUP($C247,'DATA PENGUKURAN GARDU'!$A:$BS,46,0)</f>
        <v>#N/A</v>
      </c>
      <c r="AQ247" s="17" t="e">
        <f>VLOOKUP($C247,'DATA PENGUKURAN GARDU'!$A:$BS,53,0)</f>
        <v>#N/A</v>
      </c>
      <c r="AR247" s="17" t="e">
        <f>VLOOKUP($C247,'DATA PENGUKURAN GARDU'!$A:$BS,54,0)</f>
        <v>#N/A</v>
      </c>
      <c r="AS247" s="20" t="e">
        <f>VLOOKUP($D247,'DATA PENGUKURAN GARDU'!$A:$BS,42,0)</f>
        <v>#N/A</v>
      </c>
      <c r="AT247" s="21" t="e">
        <f t="shared" si="123"/>
        <v>#N/A</v>
      </c>
      <c r="AU247" s="20" t="e">
        <f>VLOOKUP($D247,'DATA PENGUKURAN GARDU'!$A:$BS,44,0)</f>
        <v>#N/A</v>
      </c>
      <c r="AV247" s="21" t="e">
        <f t="shared" si="124"/>
        <v>#N/A</v>
      </c>
      <c r="AW247" s="20" t="e">
        <f>VLOOKUP($D247,'DATA PENGUKURAN GARDU'!$A:$BS,46,0)</f>
        <v>#N/A</v>
      </c>
      <c r="AX247" s="21" t="e">
        <f t="shared" si="125"/>
        <v>#N/A</v>
      </c>
      <c r="AY247" s="20" t="e">
        <f>VLOOKUP($D247,'DATA PENGUKURAN GARDU'!$A:$BS,46,0)</f>
        <v>#N/A</v>
      </c>
      <c r="AZ247" s="20" t="e">
        <f>VLOOKUP($D247,'DATA PENGUKURAN GARDU'!$A:$BS,53,0)</f>
        <v>#N/A</v>
      </c>
      <c r="BA247" s="20" t="e">
        <f>VLOOKUP($D247,'DATA PENGUKURAN GARDU'!$A:$BS,54,0)</f>
        <v>#N/A</v>
      </c>
      <c r="BB247" s="17" t="e">
        <f>VLOOKUP($E247,'DATA PENGUKURAN GARDU'!$A:$BS,42,0)</f>
        <v>#N/A</v>
      </c>
      <c r="BC247" s="23" t="e">
        <f t="shared" si="126"/>
        <v>#N/A</v>
      </c>
      <c r="BD247" s="17" t="e">
        <f>VLOOKUP($E247,'DATA PENGUKURAN GARDU'!$A:$BS,44,0)</f>
        <v>#N/A</v>
      </c>
      <c r="BE247" s="23" t="e">
        <f t="shared" si="127"/>
        <v>#N/A</v>
      </c>
      <c r="BF247" s="17" t="e">
        <f>VLOOKUP($E247,'DATA PENGUKURAN GARDU'!$A:$BS,46,0)</f>
        <v>#N/A</v>
      </c>
      <c r="BG247" s="23" t="e">
        <f t="shared" si="128"/>
        <v>#N/A</v>
      </c>
      <c r="BH247" s="17" t="e">
        <f>VLOOKUP($E247,'DATA PENGUKURAN GARDU'!$A:$BS,46,0)</f>
        <v>#N/A</v>
      </c>
      <c r="BI247" s="17" t="e">
        <f>VLOOKUP($E247,'DATA PENGUKURAN GARDU'!$A:$BS,53,0)</f>
        <v>#N/A</v>
      </c>
      <c r="BJ247" s="17" t="e">
        <f>VLOOKUP($E247,'DATA PENGUKURAN GARDU'!$A:$BS,54,0)</f>
        <v>#N/A</v>
      </c>
      <c r="BK247" s="20" t="e">
        <f t="shared" si="129"/>
        <v>#N/A</v>
      </c>
      <c r="BL247" s="20" t="e">
        <f t="shared" si="130"/>
        <v>#N/A</v>
      </c>
      <c r="BM247" s="20" t="e">
        <f t="shared" si="131"/>
        <v>#N/A</v>
      </c>
      <c r="BN247" s="25" t="e">
        <f t="shared" si="132"/>
        <v>#N/A</v>
      </c>
      <c r="BO247" s="26" t="str">
        <f t="shared" si="133"/>
        <v>0</v>
      </c>
      <c r="BP247" s="21" t="e">
        <f t="shared" si="134"/>
        <v>#VALUE!</v>
      </c>
      <c r="BQ247" s="20" t="e">
        <f t="shared" si="135"/>
        <v>#N/A</v>
      </c>
      <c r="BR247" s="20" t="e">
        <v>#N/A</v>
      </c>
      <c r="BS247" s="9" t="e">
        <v>#N/A</v>
      </c>
      <c r="BT247" s="2" t="e">
        <f t="shared" si="136"/>
        <v>#VALUE!</v>
      </c>
      <c r="BU247" s="2" t="e">
        <f t="shared" si="104"/>
        <v>#N/A</v>
      </c>
      <c r="BV247" s="2" t="e">
        <f t="shared" si="105"/>
        <v>#N/A</v>
      </c>
    </row>
    <row r="248" s="2" customFormat="1" ht="22.95" customHeight="1" spans="1:74">
      <c r="A248" s="9" t="str">
        <f t="shared" si="106"/>
        <v>KMO 2Induk</v>
      </c>
      <c r="B248" s="9" t="str">
        <f t="shared" si="107"/>
        <v>KMO 2jurusan 1</v>
      </c>
      <c r="C248" s="9" t="str">
        <f t="shared" si="108"/>
        <v>KMO 2jurusan 2</v>
      </c>
      <c r="D248" s="9" t="str">
        <f t="shared" si="109"/>
        <v>KMO 2jurusan 3</v>
      </c>
      <c r="E248" s="9" t="str">
        <f t="shared" si="110"/>
        <v>KMO 2jurusan 4</v>
      </c>
      <c r="F248" s="10" t="s">
        <v>55</v>
      </c>
      <c r="G248" s="10" t="s">
        <v>8</v>
      </c>
      <c r="H248" s="10" t="s">
        <v>329</v>
      </c>
      <c r="I248" s="10">
        <v>0.732912004</v>
      </c>
      <c r="J248" s="10">
        <v>124.3553543091</v>
      </c>
      <c r="K248" s="10" t="s">
        <v>7465</v>
      </c>
      <c r="L248" s="10" t="s">
        <v>7465</v>
      </c>
      <c r="M248" s="10" t="s">
        <v>7465</v>
      </c>
      <c r="N248" s="14">
        <f t="shared" si="111"/>
        <v>0</v>
      </c>
      <c r="O248" s="15" t="e">
        <f t="shared" si="112"/>
        <v>#VALUE!</v>
      </c>
      <c r="P248" s="15" t="e">
        <f t="shared" si="113"/>
        <v>#VALUE!</v>
      </c>
      <c r="Q248" s="17" t="e">
        <f>VLOOKUP($A248,'DATA PENGUKURAN GARDU'!$A:$BS,42,0)</f>
        <v>#N/A</v>
      </c>
      <c r="R248" s="18" t="e">
        <f t="shared" si="114"/>
        <v>#N/A</v>
      </c>
      <c r="S248" s="17" t="e">
        <f>VLOOKUP($A248,'DATA PENGUKURAN GARDU'!$A:$BS,44,0)</f>
        <v>#N/A</v>
      </c>
      <c r="T248" s="18" t="e">
        <f t="shared" si="115"/>
        <v>#N/A</v>
      </c>
      <c r="U248" s="17" t="e">
        <f>VLOOKUP($A248,'DATA PENGUKURAN GARDU'!$A:$BS,46,0)</f>
        <v>#N/A</v>
      </c>
      <c r="V248" s="18" t="e">
        <f t="shared" si="116"/>
        <v>#N/A</v>
      </c>
      <c r="W248" s="17" t="e">
        <f>VLOOKUP($A248,'DATA PENGUKURAN GARDU'!$A:$BS,48,0)</f>
        <v>#N/A</v>
      </c>
      <c r="X248" s="17" t="e">
        <f>VLOOKUP($A248,'DATA PENGUKURAN GARDU'!$A:$BS,53,0)</f>
        <v>#N/A</v>
      </c>
      <c r="Y248" s="17" t="e">
        <f>VLOOKUP($A248,'DATA PENGUKURAN GARDU'!$A:$BS,54,0)</f>
        <v>#N/A</v>
      </c>
      <c r="Z248" s="17" t="e">
        <f>VLOOKUP($A248,'DATA PENGUKURAN GARDU'!$A:$BS,55,0)</f>
        <v>#N/A</v>
      </c>
      <c r="AA248" s="20" t="e">
        <f>VLOOKUP($B248,'DATA PENGUKURAN GARDU'!$A:$BS,42,0)</f>
        <v>#N/A</v>
      </c>
      <c r="AB248" s="21" t="e">
        <f t="shared" si="117"/>
        <v>#N/A</v>
      </c>
      <c r="AC248" s="20" t="e">
        <f>VLOOKUP($B248,'DATA PENGUKURAN GARDU'!$A:$BS,44,0)</f>
        <v>#N/A</v>
      </c>
      <c r="AD248" s="21" t="e">
        <f t="shared" si="118"/>
        <v>#N/A</v>
      </c>
      <c r="AE248" s="20" t="e">
        <f>VLOOKUP($B248,'DATA PENGUKURAN GARDU'!$A:$BS,46,0)</f>
        <v>#N/A</v>
      </c>
      <c r="AF248" s="21" t="e">
        <f t="shared" si="119"/>
        <v>#N/A</v>
      </c>
      <c r="AG248" s="20" t="e">
        <f>VLOOKUP($B248,'DATA PENGUKURAN GARDU'!$A:$BS,46,0)</f>
        <v>#N/A</v>
      </c>
      <c r="AH248" s="20" t="e">
        <f>VLOOKUP($B248,'DATA PENGUKURAN GARDU'!$A:$BS,53,0)</f>
        <v>#N/A</v>
      </c>
      <c r="AI248" s="20" t="e">
        <f>VLOOKUP($B248,'DATA PENGUKURAN GARDU'!$A:$BS,54,0)</f>
        <v>#N/A</v>
      </c>
      <c r="AJ248" s="17" t="e">
        <f>VLOOKUP($C248,'DATA PENGUKURAN GARDU'!$A:$BS,42,0)</f>
        <v>#N/A</v>
      </c>
      <c r="AK248" s="23" t="e">
        <f t="shared" si="120"/>
        <v>#N/A</v>
      </c>
      <c r="AL248" s="17" t="e">
        <f>VLOOKUP($C248,'DATA PENGUKURAN GARDU'!$A:$BS,44,0)</f>
        <v>#N/A</v>
      </c>
      <c r="AM248" s="23" t="e">
        <f t="shared" si="121"/>
        <v>#N/A</v>
      </c>
      <c r="AN248" s="17" t="e">
        <f>VLOOKUP($C248,'DATA PENGUKURAN GARDU'!$A:$BS,46,0)</f>
        <v>#N/A</v>
      </c>
      <c r="AO248" s="23" t="e">
        <f t="shared" si="122"/>
        <v>#N/A</v>
      </c>
      <c r="AP248" s="17" t="e">
        <f>VLOOKUP($C248,'DATA PENGUKURAN GARDU'!$A:$BS,46,0)</f>
        <v>#N/A</v>
      </c>
      <c r="AQ248" s="17" t="e">
        <f>VLOOKUP($C248,'DATA PENGUKURAN GARDU'!$A:$BS,53,0)</f>
        <v>#N/A</v>
      </c>
      <c r="AR248" s="17" t="e">
        <f>VLOOKUP($C248,'DATA PENGUKURAN GARDU'!$A:$BS,54,0)</f>
        <v>#N/A</v>
      </c>
      <c r="AS248" s="20" t="e">
        <f>VLOOKUP($D248,'DATA PENGUKURAN GARDU'!$A:$BS,42,0)</f>
        <v>#N/A</v>
      </c>
      <c r="AT248" s="21" t="e">
        <f t="shared" si="123"/>
        <v>#N/A</v>
      </c>
      <c r="AU248" s="20" t="e">
        <f>VLOOKUP($D248,'DATA PENGUKURAN GARDU'!$A:$BS,44,0)</f>
        <v>#N/A</v>
      </c>
      <c r="AV248" s="21" t="e">
        <f t="shared" si="124"/>
        <v>#N/A</v>
      </c>
      <c r="AW248" s="20" t="e">
        <f>VLOOKUP($D248,'DATA PENGUKURAN GARDU'!$A:$BS,46,0)</f>
        <v>#N/A</v>
      </c>
      <c r="AX248" s="21" t="e">
        <f t="shared" si="125"/>
        <v>#N/A</v>
      </c>
      <c r="AY248" s="20" t="e">
        <f>VLOOKUP($D248,'DATA PENGUKURAN GARDU'!$A:$BS,46,0)</f>
        <v>#N/A</v>
      </c>
      <c r="AZ248" s="20" t="e">
        <f>VLOOKUP($D248,'DATA PENGUKURAN GARDU'!$A:$BS,53,0)</f>
        <v>#N/A</v>
      </c>
      <c r="BA248" s="20" t="e">
        <f>VLOOKUP($D248,'DATA PENGUKURAN GARDU'!$A:$BS,54,0)</f>
        <v>#N/A</v>
      </c>
      <c r="BB248" s="17" t="e">
        <f>VLOOKUP($E248,'DATA PENGUKURAN GARDU'!$A:$BS,42,0)</f>
        <v>#N/A</v>
      </c>
      <c r="BC248" s="23" t="e">
        <f t="shared" si="126"/>
        <v>#N/A</v>
      </c>
      <c r="BD248" s="17" t="e">
        <f>VLOOKUP($E248,'DATA PENGUKURAN GARDU'!$A:$BS,44,0)</f>
        <v>#N/A</v>
      </c>
      <c r="BE248" s="23" t="e">
        <f t="shared" si="127"/>
        <v>#N/A</v>
      </c>
      <c r="BF248" s="17" t="e">
        <f>VLOOKUP($E248,'DATA PENGUKURAN GARDU'!$A:$BS,46,0)</f>
        <v>#N/A</v>
      </c>
      <c r="BG248" s="23" t="e">
        <f t="shared" si="128"/>
        <v>#N/A</v>
      </c>
      <c r="BH248" s="17" t="e">
        <f>VLOOKUP($E248,'DATA PENGUKURAN GARDU'!$A:$BS,46,0)</f>
        <v>#N/A</v>
      </c>
      <c r="BI248" s="17" t="e">
        <f>VLOOKUP($E248,'DATA PENGUKURAN GARDU'!$A:$BS,53,0)</f>
        <v>#N/A</v>
      </c>
      <c r="BJ248" s="17" t="e">
        <f>VLOOKUP($E248,'DATA PENGUKURAN GARDU'!$A:$BS,54,0)</f>
        <v>#N/A</v>
      </c>
      <c r="BK248" s="20" t="e">
        <f t="shared" si="129"/>
        <v>#N/A</v>
      </c>
      <c r="BL248" s="20" t="e">
        <f t="shared" si="130"/>
        <v>#N/A</v>
      </c>
      <c r="BM248" s="20" t="e">
        <f t="shared" si="131"/>
        <v>#N/A</v>
      </c>
      <c r="BN248" s="25" t="e">
        <f t="shared" si="132"/>
        <v>#N/A</v>
      </c>
      <c r="BO248" s="26" t="str">
        <f t="shared" si="133"/>
        <v>0</v>
      </c>
      <c r="BP248" s="21" t="e">
        <f t="shared" si="134"/>
        <v>#VALUE!</v>
      </c>
      <c r="BQ248" s="20" t="e">
        <f t="shared" si="135"/>
        <v>#N/A</v>
      </c>
      <c r="BR248" s="20" t="e">
        <v>#N/A</v>
      </c>
      <c r="BS248" s="9" t="e">
        <v>#N/A</v>
      </c>
      <c r="BT248" s="2" t="e">
        <f t="shared" si="136"/>
        <v>#VALUE!</v>
      </c>
      <c r="BU248" s="2" t="e">
        <f t="shared" si="104"/>
        <v>#N/A</v>
      </c>
      <c r="BV248" s="2" t="e">
        <f t="shared" si="105"/>
        <v>#N/A</v>
      </c>
    </row>
    <row r="249" s="2" customFormat="1" ht="22.95" customHeight="1" spans="1:74">
      <c r="A249" s="9" t="str">
        <f t="shared" si="106"/>
        <v>KMO 5Induk</v>
      </c>
      <c r="B249" s="9" t="str">
        <f t="shared" si="107"/>
        <v>KMO 5jurusan 1</v>
      </c>
      <c r="C249" s="9" t="str">
        <f t="shared" si="108"/>
        <v>KMO 5jurusan 2</v>
      </c>
      <c r="D249" s="9" t="str">
        <f t="shared" si="109"/>
        <v>KMO 5jurusan 3</v>
      </c>
      <c r="E249" s="9" t="str">
        <f t="shared" si="110"/>
        <v>KMO 5jurusan 4</v>
      </c>
      <c r="F249" s="10" t="s">
        <v>55</v>
      </c>
      <c r="G249" s="10" t="s">
        <v>8</v>
      </c>
      <c r="H249" s="10" t="s">
        <v>330</v>
      </c>
      <c r="I249" s="10">
        <v>0.726226985</v>
      </c>
      <c r="J249" s="10">
        <v>124.3570327759</v>
      </c>
      <c r="K249" s="10" t="s">
        <v>7465</v>
      </c>
      <c r="L249" s="10" t="s">
        <v>7465</v>
      </c>
      <c r="M249" s="10" t="s">
        <v>7465</v>
      </c>
      <c r="N249" s="14">
        <f t="shared" si="111"/>
        <v>0</v>
      </c>
      <c r="O249" s="15" t="e">
        <f t="shared" si="112"/>
        <v>#VALUE!</v>
      </c>
      <c r="P249" s="15" t="e">
        <f t="shared" si="113"/>
        <v>#VALUE!</v>
      </c>
      <c r="Q249" s="17" t="e">
        <f>VLOOKUP($A249,'DATA PENGUKURAN GARDU'!$A:$BS,42,0)</f>
        <v>#N/A</v>
      </c>
      <c r="R249" s="18" t="e">
        <f t="shared" si="114"/>
        <v>#N/A</v>
      </c>
      <c r="S249" s="17" t="e">
        <f>VLOOKUP($A249,'DATA PENGUKURAN GARDU'!$A:$BS,44,0)</f>
        <v>#N/A</v>
      </c>
      <c r="T249" s="18" t="e">
        <f t="shared" si="115"/>
        <v>#N/A</v>
      </c>
      <c r="U249" s="17" t="e">
        <f>VLOOKUP($A249,'DATA PENGUKURAN GARDU'!$A:$BS,46,0)</f>
        <v>#N/A</v>
      </c>
      <c r="V249" s="18" t="e">
        <f t="shared" si="116"/>
        <v>#N/A</v>
      </c>
      <c r="W249" s="17" t="e">
        <f>VLOOKUP($A249,'DATA PENGUKURAN GARDU'!$A:$BS,48,0)</f>
        <v>#N/A</v>
      </c>
      <c r="X249" s="17" t="e">
        <f>VLOOKUP($A249,'DATA PENGUKURAN GARDU'!$A:$BS,53,0)</f>
        <v>#N/A</v>
      </c>
      <c r="Y249" s="17" t="e">
        <f>VLOOKUP($A249,'DATA PENGUKURAN GARDU'!$A:$BS,54,0)</f>
        <v>#N/A</v>
      </c>
      <c r="Z249" s="17" t="e">
        <f>VLOOKUP($A249,'DATA PENGUKURAN GARDU'!$A:$BS,55,0)</f>
        <v>#N/A</v>
      </c>
      <c r="AA249" s="20" t="e">
        <f>VLOOKUP($B249,'DATA PENGUKURAN GARDU'!$A:$BS,42,0)</f>
        <v>#N/A</v>
      </c>
      <c r="AB249" s="21" t="e">
        <f t="shared" si="117"/>
        <v>#N/A</v>
      </c>
      <c r="AC249" s="20" t="e">
        <f>VLOOKUP($B249,'DATA PENGUKURAN GARDU'!$A:$BS,44,0)</f>
        <v>#N/A</v>
      </c>
      <c r="AD249" s="21" t="e">
        <f t="shared" si="118"/>
        <v>#N/A</v>
      </c>
      <c r="AE249" s="20" t="e">
        <f>VLOOKUP($B249,'DATA PENGUKURAN GARDU'!$A:$BS,46,0)</f>
        <v>#N/A</v>
      </c>
      <c r="AF249" s="21" t="e">
        <f t="shared" si="119"/>
        <v>#N/A</v>
      </c>
      <c r="AG249" s="20" t="e">
        <f>VLOOKUP($B249,'DATA PENGUKURAN GARDU'!$A:$BS,46,0)</f>
        <v>#N/A</v>
      </c>
      <c r="AH249" s="20" t="e">
        <f>VLOOKUP($B249,'DATA PENGUKURAN GARDU'!$A:$BS,53,0)</f>
        <v>#N/A</v>
      </c>
      <c r="AI249" s="20" t="e">
        <f>VLOOKUP($B249,'DATA PENGUKURAN GARDU'!$A:$BS,54,0)</f>
        <v>#N/A</v>
      </c>
      <c r="AJ249" s="17" t="e">
        <f>VLOOKUP($C249,'DATA PENGUKURAN GARDU'!$A:$BS,42,0)</f>
        <v>#N/A</v>
      </c>
      <c r="AK249" s="23" t="e">
        <f t="shared" si="120"/>
        <v>#N/A</v>
      </c>
      <c r="AL249" s="17" t="e">
        <f>VLOOKUP($C249,'DATA PENGUKURAN GARDU'!$A:$BS,44,0)</f>
        <v>#N/A</v>
      </c>
      <c r="AM249" s="23" t="e">
        <f t="shared" si="121"/>
        <v>#N/A</v>
      </c>
      <c r="AN249" s="17" t="e">
        <f>VLOOKUP($C249,'DATA PENGUKURAN GARDU'!$A:$BS,46,0)</f>
        <v>#N/A</v>
      </c>
      <c r="AO249" s="23" t="e">
        <f t="shared" si="122"/>
        <v>#N/A</v>
      </c>
      <c r="AP249" s="17" t="e">
        <f>VLOOKUP($C249,'DATA PENGUKURAN GARDU'!$A:$BS,46,0)</f>
        <v>#N/A</v>
      </c>
      <c r="AQ249" s="17" t="e">
        <f>VLOOKUP($C249,'DATA PENGUKURAN GARDU'!$A:$BS,53,0)</f>
        <v>#N/A</v>
      </c>
      <c r="AR249" s="17" t="e">
        <f>VLOOKUP($C249,'DATA PENGUKURAN GARDU'!$A:$BS,54,0)</f>
        <v>#N/A</v>
      </c>
      <c r="AS249" s="20" t="e">
        <f>VLOOKUP($D249,'DATA PENGUKURAN GARDU'!$A:$BS,42,0)</f>
        <v>#N/A</v>
      </c>
      <c r="AT249" s="21" t="e">
        <f t="shared" si="123"/>
        <v>#N/A</v>
      </c>
      <c r="AU249" s="20" t="e">
        <f>VLOOKUP($D249,'DATA PENGUKURAN GARDU'!$A:$BS,44,0)</f>
        <v>#N/A</v>
      </c>
      <c r="AV249" s="21" t="e">
        <f t="shared" si="124"/>
        <v>#N/A</v>
      </c>
      <c r="AW249" s="20" t="e">
        <f>VLOOKUP($D249,'DATA PENGUKURAN GARDU'!$A:$BS,46,0)</f>
        <v>#N/A</v>
      </c>
      <c r="AX249" s="21" t="e">
        <f t="shared" si="125"/>
        <v>#N/A</v>
      </c>
      <c r="AY249" s="20" t="e">
        <f>VLOOKUP($D249,'DATA PENGUKURAN GARDU'!$A:$BS,46,0)</f>
        <v>#N/A</v>
      </c>
      <c r="AZ249" s="20" t="e">
        <f>VLOOKUP($D249,'DATA PENGUKURAN GARDU'!$A:$BS,53,0)</f>
        <v>#N/A</v>
      </c>
      <c r="BA249" s="20" t="e">
        <f>VLOOKUP($D249,'DATA PENGUKURAN GARDU'!$A:$BS,54,0)</f>
        <v>#N/A</v>
      </c>
      <c r="BB249" s="17" t="e">
        <f>VLOOKUP($E249,'DATA PENGUKURAN GARDU'!$A:$BS,42,0)</f>
        <v>#N/A</v>
      </c>
      <c r="BC249" s="23" t="e">
        <f t="shared" si="126"/>
        <v>#N/A</v>
      </c>
      <c r="BD249" s="17" t="e">
        <f>VLOOKUP($E249,'DATA PENGUKURAN GARDU'!$A:$BS,44,0)</f>
        <v>#N/A</v>
      </c>
      <c r="BE249" s="23" t="e">
        <f t="shared" si="127"/>
        <v>#N/A</v>
      </c>
      <c r="BF249" s="17" t="e">
        <f>VLOOKUP($E249,'DATA PENGUKURAN GARDU'!$A:$BS,46,0)</f>
        <v>#N/A</v>
      </c>
      <c r="BG249" s="23" t="e">
        <f t="shared" si="128"/>
        <v>#N/A</v>
      </c>
      <c r="BH249" s="17" t="e">
        <f>VLOOKUP($E249,'DATA PENGUKURAN GARDU'!$A:$BS,46,0)</f>
        <v>#N/A</v>
      </c>
      <c r="BI249" s="17" t="e">
        <f>VLOOKUP($E249,'DATA PENGUKURAN GARDU'!$A:$BS,53,0)</f>
        <v>#N/A</v>
      </c>
      <c r="BJ249" s="17" t="e">
        <f>VLOOKUP($E249,'DATA PENGUKURAN GARDU'!$A:$BS,54,0)</f>
        <v>#N/A</v>
      </c>
      <c r="BK249" s="20" t="e">
        <f t="shared" si="129"/>
        <v>#N/A</v>
      </c>
      <c r="BL249" s="20" t="e">
        <f t="shared" si="130"/>
        <v>#N/A</v>
      </c>
      <c r="BM249" s="20" t="e">
        <f t="shared" si="131"/>
        <v>#N/A</v>
      </c>
      <c r="BN249" s="25" t="e">
        <f t="shared" si="132"/>
        <v>#N/A</v>
      </c>
      <c r="BO249" s="26" t="str">
        <f t="shared" si="133"/>
        <v>0</v>
      </c>
      <c r="BP249" s="21" t="e">
        <f t="shared" si="134"/>
        <v>#VALUE!</v>
      </c>
      <c r="BQ249" s="20" t="e">
        <f t="shared" si="135"/>
        <v>#N/A</v>
      </c>
      <c r="BR249" s="20" t="e">
        <v>#N/A</v>
      </c>
      <c r="BS249" s="9" t="e">
        <v>#N/A</v>
      </c>
      <c r="BT249" s="2" t="e">
        <f t="shared" si="136"/>
        <v>#VALUE!</v>
      </c>
      <c r="BU249" s="2" t="e">
        <f t="shared" si="104"/>
        <v>#N/A</v>
      </c>
      <c r="BV249" s="2" t="e">
        <f t="shared" si="105"/>
        <v>#N/A</v>
      </c>
    </row>
    <row r="250" s="2" customFormat="1" ht="22.95" customHeight="1" spans="1:74">
      <c r="A250" s="9" t="str">
        <f t="shared" si="106"/>
        <v>KMO 158Induk</v>
      </c>
      <c r="B250" s="9" t="str">
        <f t="shared" si="107"/>
        <v>KMO 158jurusan 1</v>
      </c>
      <c r="C250" s="9" t="str">
        <f t="shared" si="108"/>
        <v>KMO 158jurusan 2</v>
      </c>
      <c r="D250" s="9" t="str">
        <f t="shared" si="109"/>
        <v>KMO 158jurusan 3</v>
      </c>
      <c r="E250" s="9" t="str">
        <f t="shared" si="110"/>
        <v>KMO 158jurusan 4</v>
      </c>
      <c r="F250" s="10" t="s">
        <v>69</v>
      </c>
      <c r="G250" s="10" t="s">
        <v>8</v>
      </c>
      <c r="H250" s="10" t="s">
        <v>331</v>
      </c>
      <c r="I250" s="10">
        <v>0.675750017</v>
      </c>
      <c r="J250" s="10">
        <v>124.5656280518</v>
      </c>
      <c r="K250" s="10" t="s">
        <v>7465</v>
      </c>
      <c r="L250" s="10" t="s">
        <v>7465</v>
      </c>
      <c r="M250" s="10" t="s">
        <v>7465</v>
      </c>
      <c r="N250" s="14">
        <f t="shared" si="111"/>
        <v>0</v>
      </c>
      <c r="O250" s="15" t="e">
        <f t="shared" si="112"/>
        <v>#VALUE!</v>
      </c>
      <c r="P250" s="15" t="e">
        <f t="shared" si="113"/>
        <v>#VALUE!</v>
      </c>
      <c r="Q250" s="17" t="e">
        <f>VLOOKUP($A250,'DATA PENGUKURAN GARDU'!$A:$BS,42,0)</f>
        <v>#N/A</v>
      </c>
      <c r="R250" s="18" t="e">
        <f t="shared" si="114"/>
        <v>#N/A</v>
      </c>
      <c r="S250" s="17" t="e">
        <f>VLOOKUP($A250,'DATA PENGUKURAN GARDU'!$A:$BS,44,0)</f>
        <v>#N/A</v>
      </c>
      <c r="T250" s="18" t="e">
        <f t="shared" si="115"/>
        <v>#N/A</v>
      </c>
      <c r="U250" s="17" t="e">
        <f>VLOOKUP($A250,'DATA PENGUKURAN GARDU'!$A:$BS,46,0)</f>
        <v>#N/A</v>
      </c>
      <c r="V250" s="18" t="e">
        <f t="shared" si="116"/>
        <v>#N/A</v>
      </c>
      <c r="W250" s="17" t="e">
        <f>VLOOKUP($A250,'DATA PENGUKURAN GARDU'!$A:$BS,48,0)</f>
        <v>#N/A</v>
      </c>
      <c r="X250" s="17" t="e">
        <f>VLOOKUP($A250,'DATA PENGUKURAN GARDU'!$A:$BS,53,0)</f>
        <v>#N/A</v>
      </c>
      <c r="Y250" s="17" t="e">
        <f>VLOOKUP($A250,'DATA PENGUKURAN GARDU'!$A:$BS,54,0)</f>
        <v>#N/A</v>
      </c>
      <c r="Z250" s="17" t="e">
        <f>VLOOKUP($A250,'DATA PENGUKURAN GARDU'!$A:$BS,55,0)</f>
        <v>#N/A</v>
      </c>
      <c r="AA250" s="20" t="e">
        <f>VLOOKUP($B250,'DATA PENGUKURAN GARDU'!$A:$BS,42,0)</f>
        <v>#N/A</v>
      </c>
      <c r="AB250" s="21" t="e">
        <f t="shared" si="117"/>
        <v>#N/A</v>
      </c>
      <c r="AC250" s="20" t="e">
        <f>VLOOKUP($B250,'DATA PENGUKURAN GARDU'!$A:$BS,44,0)</f>
        <v>#N/A</v>
      </c>
      <c r="AD250" s="21" t="e">
        <f t="shared" si="118"/>
        <v>#N/A</v>
      </c>
      <c r="AE250" s="20" t="e">
        <f>VLOOKUP($B250,'DATA PENGUKURAN GARDU'!$A:$BS,46,0)</f>
        <v>#N/A</v>
      </c>
      <c r="AF250" s="21" t="e">
        <f t="shared" si="119"/>
        <v>#N/A</v>
      </c>
      <c r="AG250" s="20" t="e">
        <f>VLOOKUP($B250,'DATA PENGUKURAN GARDU'!$A:$BS,46,0)</f>
        <v>#N/A</v>
      </c>
      <c r="AH250" s="20" t="e">
        <f>VLOOKUP($B250,'DATA PENGUKURAN GARDU'!$A:$BS,53,0)</f>
        <v>#N/A</v>
      </c>
      <c r="AI250" s="20" t="e">
        <f>VLOOKUP($B250,'DATA PENGUKURAN GARDU'!$A:$BS,54,0)</f>
        <v>#N/A</v>
      </c>
      <c r="AJ250" s="17" t="e">
        <f>VLOOKUP($C250,'DATA PENGUKURAN GARDU'!$A:$BS,42,0)</f>
        <v>#N/A</v>
      </c>
      <c r="AK250" s="23" t="e">
        <f t="shared" si="120"/>
        <v>#N/A</v>
      </c>
      <c r="AL250" s="17" t="e">
        <f>VLOOKUP($C250,'DATA PENGUKURAN GARDU'!$A:$BS,44,0)</f>
        <v>#N/A</v>
      </c>
      <c r="AM250" s="23" t="e">
        <f t="shared" si="121"/>
        <v>#N/A</v>
      </c>
      <c r="AN250" s="17" t="e">
        <f>VLOOKUP($C250,'DATA PENGUKURAN GARDU'!$A:$BS,46,0)</f>
        <v>#N/A</v>
      </c>
      <c r="AO250" s="23" t="e">
        <f t="shared" si="122"/>
        <v>#N/A</v>
      </c>
      <c r="AP250" s="17" t="e">
        <f>VLOOKUP($C250,'DATA PENGUKURAN GARDU'!$A:$BS,46,0)</f>
        <v>#N/A</v>
      </c>
      <c r="AQ250" s="17" t="e">
        <f>VLOOKUP($C250,'DATA PENGUKURAN GARDU'!$A:$BS,53,0)</f>
        <v>#N/A</v>
      </c>
      <c r="AR250" s="17" t="e">
        <f>VLOOKUP($C250,'DATA PENGUKURAN GARDU'!$A:$BS,54,0)</f>
        <v>#N/A</v>
      </c>
      <c r="AS250" s="20" t="e">
        <f>VLOOKUP($D250,'DATA PENGUKURAN GARDU'!$A:$BS,42,0)</f>
        <v>#N/A</v>
      </c>
      <c r="AT250" s="21" t="e">
        <f t="shared" si="123"/>
        <v>#N/A</v>
      </c>
      <c r="AU250" s="20" t="e">
        <f>VLOOKUP($D250,'DATA PENGUKURAN GARDU'!$A:$BS,44,0)</f>
        <v>#N/A</v>
      </c>
      <c r="AV250" s="21" t="e">
        <f t="shared" si="124"/>
        <v>#N/A</v>
      </c>
      <c r="AW250" s="20" t="e">
        <f>VLOOKUP($D250,'DATA PENGUKURAN GARDU'!$A:$BS,46,0)</f>
        <v>#N/A</v>
      </c>
      <c r="AX250" s="21" t="e">
        <f t="shared" si="125"/>
        <v>#N/A</v>
      </c>
      <c r="AY250" s="20" t="e">
        <f>VLOOKUP($D250,'DATA PENGUKURAN GARDU'!$A:$BS,46,0)</f>
        <v>#N/A</v>
      </c>
      <c r="AZ250" s="20" t="e">
        <f>VLOOKUP($D250,'DATA PENGUKURAN GARDU'!$A:$BS,53,0)</f>
        <v>#N/A</v>
      </c>
      <c r="BA250" s="20" t="e">
        <f>VLOOKUP($D250,'DATA PENGUKURAN GARDU'!$A:$BS,54,0)</f>
        <v>#N/A</v>
      </c>
      <c r="BB250" s="17" t="e">
        <f>VLOOKUP($E250,'DATA PENGUKURAN GARDU'!$A:$BS,42,0)</f>
        <v>#N/A</v>
      </c>
      <c r="BC250" s="23" t="e">
        <f t="shared" si="126"/>
        <v>#N/A</v>
      </c>
      <c r="BD250" s="17" t="e">
        <f>VLOOKUP($E250,'DATA PENGUKURAN GARDU'!$A:$BS,44,0)</f>
        <v>#N/A</v>
      </c>
      <c r="BE250" s="23" t="e">
        <f t="shared" si="127"/>
        <v>#N/A</v>
      </c>
      <c r="BF250" s="17" t="e">
        <f>VLOOKUP($E250,'DATA PENGUKURAN GARDU'!$A:$BS,46,0)</f>
        <v>#N/A</v>
      </c>
      <c r="BG250" s="23" t="e">
        <f t="shared" si="128"/>
        <v>#N/A</v>
      </c>
      <c r="BH250" s="17" t="e">
        <f>VLOOKUP($E250,'DATA PENGUKURAN GARDU'!$A:$BS,46,0)</f>
        <v>#N/A</v>
      </c>
      <c r="BI250" s="17" t="e">
        <f>VLOOKUP($E250,'DATA PENGUKURAN GARDU'!$A:$BS,53,0)</f>
        <v>#N/A</v>
      </c>
      <c r="BJ250" s="17" t="e">
        <f>VLOOKUP($E250,'DATA PENGUKURAN GARDU'!$A:$BS,54,0)</f>
        <v>#N/A</v>
      </c>
      <c r="BK250" s="20" t="e">
        <f t="shared" si="129"/>
        <v>#N/A</v>
      </c>
      <c r="BL250" s="20" t="e">
        <f t="shared" si="130"/>
        <v>#N/A</v>
      </c>
      <c r="BM250" s="20" t="e">
        <f t="shared" si="131"/>
        <v>#N/A</v>
      </c>
      <c r="BN250" s="25" t="e">
        <f t="shared" si="132"/>
        <v>#N/A</v>
      </c>
      <c r="BO250" s="26" t="str">
        <f t="shared" si="133"/>
        <v>0</v>
      </c>
      <c r="BP250" s="21" t="e">
        <f t="shared" si="134"/>
        <v>#VALUE!</v>
      </c>
      <c r="BQ250" s="20" t="e">
        <f t="shared" si="135"/>
        <v>#N/A</v>
      </c>
      <c r="BR250" s="20" t="e">
        <v>#N/A</v>
      </c>
      <c r="BS250" s="9" t="e">
        <v>#N/A</v>
      </c>
      <c r="BT250" s="2" t="e">
        <f t="shared" si="136"/>
        <v>#VALUE!</v>
      </c>
      <c r="BU250" s="2" t="e">
        <f t="shared" si="104"/>
        <v>#N/A</v>
      </c>
      <c r="BV250" s="2" t="e">
        <f t="shared" si="105"/>
        <v>#N/A</v>
      </c>
    </row>
    <row r="251" s="2" customFormat="1" ht="22.95" customHeight="1" spans="1:74">
      <c r="A251" s="9" t="str">
        <f t="shared" si="106"/>
        <v>KMO 83Induk</v>
      </c>
      <c r="B251" s="9" t="str">
        <f t="shared" si="107"/>
        <v>KMO 83jurusan 1</v>
      </c>
      <c r="C251" s="9" t="str">
        <f t="shared" si="108"/>
        <v>KMO 83jurusan 2</v>
      </c>
      <c r="D251" s="9" t="str">
        <f t="shared" si="109"/>
        <v>KMO 83jurusan 3</v>
      </c>
      <c r="E251" s="9" t="str">
        <f t="shared" si="110"/>
        <v>KMO 83jurusan 4</v>
      </c>
      <c r="F251" s="10" t="s">
        <v>89</v>
      </c>
      <c r="G251" s="10" t="s">
        <v>8</v>
      </c>
      <c r="H251" s="10" t="s">
        <v>332</v>
      </c>
      <c r="I251" s="10">
        <v>0.716453016</v>
      </c>
      <c r="J251" s="10">
        <v>124.3913497925</v>
      </c>
      <c r="K251" s="10" t="s">
        <v>7465</v>
      </c>
      <c r="L251" s="10" t="s">
        <v>7465</v>
      </c>
      <c r="M251" s="10" t="s">
        <v>7465</v>
      </c>
      <c r="N251" s="14">
        <f t="shared" si="111"/>
        <v>0</v>
      </c>
      <c r="O251" s="15" t="e">
        <f t="shared" si="112"/>
        <v>#VALUE!</v>
      </c>
      <c r="P251" s="15" t="e">
        <f t="shared" si="113"/>
        <v>#VALUE!</v>
      </c>
      <c r="Q251" s="17" t="e">
        <f>VLOOKUP($A251,'DATA PENGUKURAN GARDU'!$A:$BS,42,0)</f>
        <v>#N/A</v>
      </c>
      <c r="R251" s="18" t="e">
        <f t="shared" si="114"/>
        <v>#N/A</v>
      </c>
      <c r="S251" s="17" t="e">
        <f>VLOOKUP($A251,'DATA PENGUKURAN GARDU'!$A:$BS,44,0)</f>
        <v>#N/A</v>
      </c>
      <c r="T251" s="18" t="e">
        <f t="shared" si="115"/>
        <v>#N/A</v>
      </c>
      <c r="U251" s="17" t="e">
        <f>VLOOKUP($A251,'DATA PENGUKURAN GARDU'!$A:$BS,46,0)</f>
        <v>#N/A</v>
      </c>
      <c r="V251" s="18" t="e">
        <f t="shared" si="116"/>
        <v>#N/A</v>
      </c>
      <c r="W251" s="17" t="e">
        <f>VLOOKUP($A251,'DATA PENGUKURAN GARDU'!$A:$BS,48,0)</f>
        <v>#N/A</v>
      </c>
      <c r="X251" s="17" t="e">
        <f>VLOOKUP($A251,'DATA PENGUKURAN GARDU'!$A:$BS,53,0)</f>
        <v>#N/A</v>
      </c>
      <c r="Y251" s="17" t="e">
        <f>VLOOKUP($A251,'DATA PENGUKURAN GARDU'!$A:$BS,54,0)</f>
        <v>#N/A</v>
      </c>
      <c r="Z251" s="17" t="e">
        <f>VLOOKUP($A251,'DATA PENGUKURAN GARDU'!$A:$BS,55,0)</f>
        <v>#N/A</v>
      </c>
      <c r="AA251" s="20" t="e">
        <f>VLOOKUP($B251,'DATA PENGUKURAN GARDU'!$A:$BS,42,0)</f>
        <v>#N/A</v>
      </c>
      <c r="AB251" s="21" t="e">
        <f t="shared" si="117"/>
        <v>#N/A</v>
      </c>
      <c r="AC251" s="20" t="e">
        <f>VLOOKUP($B251,'DATA PENGUKURAN GARDU'!$A:$BS,44,0)</f>
        <v>#N/A</v>
      </c>
      <c r="AD251" s="21" t="e">
        <f t="shared" si="118"/>
        <v>#N/A</v>
      </c>
      <c r="AE251" s="20" t="e">
        <f>VLOOKUP($B251,'DATA PENGUKURAN GARDU'!$A:$BS,46,0)</f>
        <v>#N/A</v>
      </c>
      <c r="AF251" s="21" t="e">
        <f t="shared" si="119"/>
        <v>#N/A</v>
      </c>
      <c r="AG251" s="20" t="e">
        <f>VLOOKUP($B251,'DATA PENGUKURAN GARDU'!$A:$BS,46,0)</f>
        <v>#N/A</v>
      </c>
      <c r="AH251" s="20" t="e">
        <f>VLOOKUP($B251,'DATA PENGUKURAN GARDU'!$A:$BS,53,0)</f>
        <v>#N/A</v>
      </c>
      <c r="AI251" s="20" t="e">
        <f>VLOOKUP($B251,'DATA PENGUKURAN GARDU'!$A:$BS,54,0)</f>
        <v>#N/A</v>
      </c>
      <c r="AJ251" s="17" t="e">
        <f>VLOOKUP($C251,'DATA PENGUKURAN GARDU'!$A:$BS,42,0)</f>
        <v>#N/A</v>
      </c>
      <c r="AK251" s="23" t="e">
        <f t="shared" si="120"/>
        <v>#N/A</v>
      </c>
      <c r="AL251" s="17" t="e">
        <f>VLOOKUP($C251,'DATA PENGUKURAN GARDU'!$A:$BS,44,0)</f>
        <v>#N/A</v>
      </c>
      <c r="AM251" s="23" t="e">
        <f t="shared" si="121"/>
        <v>#N/A</v>
      </c>
      <c r="AN251" s="17" t="e">
        <f>VLOOKUP($C251,'DATA PENGUKURAN GARDU'!$A:$BS,46,0)</f>
        <v>#N/A</v>
      </c>
      <c r="AO251" s="23" t="e">
        <f t="shared" si="122"/>
        <v>#N/A</v>
      </c>
      <c r="AP251" s="17" t="e">
        <f>VLOOKUP($C251,'DATA PENGUKURAN GARDU'!$A:$BS,46,0)</f>
        <v>#N/A</v>
      </c>
      <c r="AQ251" s="17" t="e">
        <f>VLOOKUP($C251,'DATA PENGUKURAN GARDU'!$A:$BS,53,0)</f>
        <v>#N/A</v>
      </c>
      <c r="AR251" s="17" t="e">
        <f>VLOOKUP($C251,'DATA PENGUKURAN GARDU'!$A:$BS,54,0)</f>
        <v>#N/A</v>
      </c>
      <c r="AS251" s="20" t="e">
        <f>VLOOKUP($D251,'DATA PENGUKURAN GARDU'!$A:$BS,42,0)</f>
        <v>#N/A</v>
      </c>
      <c r="AT251" s="21" t="e">
        <f t="shared" si="123"/>
        <v>#N/A</v>
      </c>
      <c r="AU251" s="20" t="e">
        <f>VLOOKUP($D251,'DATA PENGUKURAN GARDU'!$A:$BS,44,0)</f>
        <v>#N/A</v>
      </c>
      <c r="AV251" s="21" t="e">
        <f t="shared" si="124"/>
        <v>#N/A</v>
      </c>
      <c r="AW251" s="20" t="e">
        <f>VLOOKUP($D251,'DATA PENGUKURAN GARDU'!$A:$BS,46,0)</f>
        <v>#N/A</v>
      </c>
      <c r="AX251" s="21" t="e">
        <f t="shared" si="125"/>
        <v>#N/A</v>
      </c>
      <c r="AY251" s="20" t="e">
        <f>VLOOKUP($D251,'DATA PENGUKURAN GARDU'!$A:$BS,46,0)</f>
        <v>#N/A</v>
      </c>
      <c r="AZ251" s="20" t="e">
        <f>VLOOKUP($D251,'DATA PENGUKURAN GARDU'!$A:$BS,53,0)</f>
        <v>#N/A</v>
      </c>
      <c r="BA251" s="20" t="e">
        <f>VLOOKUP($D251,'DATA PENGUKURAN GARDU'!$A:$BS,54,0)</f>
        <v>#N/A</v>
      </c>
      <c r="BB251" s="17" t="e">
        <f>VLOOKUP($E251,'DATA PENGUKURAN GARDU'!$A:$BS,42,0)</f>
        <v>#N/A</v>
      </c>
      <c r="BC251" s="23" t="e">
        <f t="shared" si="126"/>
        <v>#N/A</v>
      </c>
      <c r="BD251" s="17" t="e">
        <f>VLOOKUP($E251,'DATA PENGUKURAN GARDU'!$A:$BS,44,0)</f>
        <v>#N/A</v>
      </c>
      <c r="BE251" s="23" t="e">
        <f t="shared" si="127"/>
        <v>#N/A</v>
      </c>
      <c r="BF251" s="17" t="e">
        <f>VLOOKUP($E251,'DATA PENGUKURAN GARDU'!$A:$BS,46,0)</f>
        <v>#N/A</v>
      </c>
      <c r="BG251" s="23" t="e">
        <f t="shared" si="128"/>
        <v>#N/A</v>
      </c>
      <c r="BH251" s="17" t="e">
        <f>VLOOKUP($E251,'DATA PENGUKURAN GARDU'!$A:$BS,46,0)</f>
        <v>#N/A</v>
      </c>
      <c r="BI251" s="17" t="e">
        <f>VLOOKUP($E251,'DATA PENGUKURAN GARDU'!$A:$BS,53,0)</f>
        <v>#N/A</v>
      </c>
      <c r="BJ251" s="17" t="e">
        <f>VLOOKUP($E251,'DATA PENGUKURAN GARDU'!$A:$BS,54,0)</f>
        <v>#N/A</v>
      </c>
      <c r="BK251" s="20" t="e">
        <f t="shared" si="129"/>
        <v>#N/A</v>
      </c>
      <c r="BL251" s="20" t="e">
        <f t="shared" si="130"/>
        <v>#N/A</v>
      </c>
      <c r="BM251" s="20" t="e">
        <f t="shared" si="131"/>
        <v>#N/A</v>
      </c>
      <c r="BN251" s="25" t="e">
        <f t="shared" si="132"/>
        <v>#N/A</v>
      </c>
      <c r="BO251" s="26" t="str">
        <f t="shared" si="133"/>
        <v>0</v>
      </c>
      <c r="BP251" s="21" t="e">
        <f t="shared" si="134"/>
        <v>#VALUE!</v>
      </c>
      <c r="BQ251" s="20" t="e">
        <f t="shared" si="135"/>
        <v>#N/A</v>
      </c>
      <c r="BR251" s="20" t="e">
        <v>#N/A</v>
      </c>
      <c r="BS251" s="9" t="e">
        <v>#N/A</v>
      </c>
      <c r="BT251" s="2" t="e">
        <f t="shared" si="136"/>
        <v>#VALUE!</v>
      </c>
      <c r="BU251" s="2" t="e">
        <f t="shared" si="104"/>
        <v>#N/A</v>
      </c>
      <c r="BV251" s="2" t="e">
        <f t="shared" si="105"/>
        <v>#N/A</v>
      </c>
    </row>
    <row r="252" s="2" customFormat="1" ht="22.95" customHeight="1" spans="1:74">
      <c r="A252" s="9" t="str">
        <f t="shared" si="106"/>
        <v>KMO 41Induk</v>
      </c>
      <c r="B252" s="9" t="str">
        <f t="shared" si="107"/>
        <v>KMO 41jurusan 1</v>
      </c>
      <c r="C252" s="9" t="str">
        <f t="shared" si="108"/>
        <v>KMO 41jurusan 2</v>
      </c>
      <c r="D252" s="9" t="str">
        <f t="shared" si="109"/>
        <v>KMO 41jurusan 3</v>
      </c>
      <c r="E252" s="9" t="str">
        <f t="shared" si="110"/>
        <v>KMO 41jurusan 4</v>
      </c>
      <c r="F252" s="10" t="s">
        <v>28</v>
      </c>
      <c r="G252" s="10" t="s">
        <v>8</v>
      </c>
      <c r="H252" s="10" t="s">
        <v>333</v>
      </c>
      <c r="I252" s="10">
        <v>0.654411018</v>
      </c>
      <c r="J252" s="10">
        <v>124.463432312</v>
      </c>
      <c r="K252" s="10" t="s">
        <v>7465</v>
      </c>
      <c r="L252" s="10" t="s">
        <v>7465</v>
      </c>
      <c r="M252" s="10" t="s">
        <v>7465</v>
      </c>
      <c r="N252" s="14">
        <f t="shared" si="111"/>
        <v>0</v>
      </c>
      <c r="O252" s="15" t="e">
        <f t="shared" si="112"/>
        <v>#VALUE!</v>
      </c>
      <c r="P252" s="15" t="e">
        <f t="shared" si="113"/>
        <v>#VALUE!</v>
      </c>
      <c r="Q252" s="17" t="e">
        <f>VLOOKUP($A252,'DATA PENGUKURAN GARDU'!$A:$BS,42,0)</f>
        <v>#N/A</v>
      </c>
      <c r="R252" s="18" t="e">
        <f t="shared" si="114"/>
        <v>#N/A</v>
      </c>
      <c r="S252" s="17" t="e">
        <f>VLOOKUP($A252,'DATA PENGUKURAN GARDU'!$A:$BS,44,0)</f>
        <v>#N/A</v>
      </c>
      <c r="T252" s="18" t="e">
        <f t="shared" si="115"/>
        <v>#N/A</v>
      </c>
      <c r="U252" s="17" t="e">
        <f>VLOOKUP($A252,'DATA PENGUKURAN GARDU'!$A:$BS,46,0)</f>
        <v>#N/A</v>
      </c>
      <c r="V252" s="18" t="e">
        <f t="shared" si="116"/>
        <v>#N/A</v>
      </c>
      <c r="W252" s="17" t="e">
        <f>VLOOKUP($A252,'DATA PENGUKURAN GARDU'!$A:$BS,48,0)</f>
        <v>#N/A</v>
      </c>
      <c r="X252" s="17" t="e">
        <f>VLOOKUP($A252,'DATA PENGUKURAN GARDU'!$A:$BS,53,0)</f>
        <v>#N/A</v>
      </c>
      <c r="Y252" s="17" t="e">
        <f>VLOOKUP($A252,'DATA PENGUKURAN GARDU'!$A:$BS,54,0)</f>
        <v>#N/A</v>
      </c>
      <c r="Z252" s="17" t="e">
        <f>VLOOKUP($A252,'DATA PENGUKURAN GARDU'!$A:$BS,55,0)</f>
        <v>#N/A</v>
      </c>
      <c r="AA252" s="20" t="e">
        <f>VLOOKUP($B252,'DATA PENGUKURAN GARDU'!$A:$BS,42,0)</f>
        <v>#N/A</v>
      </c>
      <c r="AB252" s="21" t="e">
        <f t="shared" si="117"/>
        <v>#N/A</v>
      </c>
      <c r="AC252" s="20" t="e">
        <f>VLOOKUP($B252,'DATA PENGUKURAN GARDU'!$A:$BS,44,0)</f>
        <v>#N/A</v>
      </c>
      <c r="AD252" s="21" t="e">
        <f t="shared" si="118"/>
        <v>#N/A</v>
      </c>
      <c r="AE252" s="20" t="e">
        <f>VLOOKUP($B252,'DATA PENGUKURAN GARDU'!$A:$BS,46,0)</f>
        <v>#N/A</v>
      </c>
      <c r="AF252" s="21" t="e">
        <f t="shared" si="119"/>
        <v>#N/A</v>
      </c>
      <c r="AG252" s="20" t="e">
        <f>VLOOKUP($B252,'DATA PENGUKURAN GARDU'!$A:$BS,46,0)</f>
        <v>#N/A</v>
      </c>
      <c r="AH252" s="20" t="e">
        <f>VLOOKUP($B252,'DATA PENGUKURAN GARDU'!$A:$BS,53,0)</f>
        <v>#N/A</v>
      </c>
      <c r="AI252" s="20" t="e">
        <f>VLOOKUP($B252,'DATA PENGUKURAN GARDU'!$A:$BS,54,0)</f>
        <v>#N/A</v>
      </c>
      <c r="AJ252" s="17" t="e">
        <f>VLOOKUP($C252,'DATA PENGUKURAN GARDU'!$A:$BS,42,0)</f>
        <v>#N/A</v>
      </c>
      <c r="AK252" s="23" t="e">
        <f t="shared" si="120"/>
        <v>#N/A</v>
      </c>
      <c r="AL252" s="17" t="e">
        <f>VLOOKUP($C252,'DATA PENGUKURAN GARDU'!$A:$BS,44,0)</f>
        <v>#N/A</v>
      </c>
      <c r="AM252" s="23" t="e">
        <f t="shared" si="121"/>
        <v>#N/A</v>
      </c>
      <c r="AN252" s="17" t="e">
        <f>VLOOKUP($C252,'DATA PENGUKURAN GARDU'!$A:$BS,46,0)</f>
        <v>#N/A</v>
      </c>
      <c r="AO252" s="23" t="e">
        <f t="shared" si="122"/>
        <v>#N/A</v>
      </c>
      <c r="AP252" s="17" t="e">
        <f>VLOOKUP($C252,'DATA PENGUKURAN GARDU'!$A:$BS,46,0)</f>
        <v>#N/A</v>
      </c>
      <c r="AQ252" s="17" t="e">
        <f>VLOOKUP($C252,'DATA PENGUKURAN GARDU'!$A:$BS,53,0)</f>
        <v>#N/A</v>
      </c>
      <c r="AR252" s="17" t="e">
        <f>VLOOKUP($C252,'DATA PENGUKURAN GARDU'!$A:$BS,54,0)</f>
        <v>#N/A</v>
      </c>
      <c r="AS252" s="20" t="e">
        <f>VLOOKUP($D252,'DATA PENGUKURAN GARDU'!$A:$BS,42,0)</f>
        <v>#N/A</v>
      </c>
      <c r="AT252" s="21" t="e">
        <f t="shared" si="123"/>
        <v>#N/A</v>
      </c>
      <c r="AU252" s="20" t="e">
        <f>VLOOKUP($D252,'DATA PENGUKURAN GARDU'!$A:$BS,44,0)</f>
        <v>#N/A</v>
      </c>
      <c r="AV252" s="21" t="e">
        <f t="shared" si="124"/>
        <v>#N/A</v>
      </c>
      <c r="AW252" s="20" t="e">
        <f>VLOOKUP($D252,'DATA PENGUKURAN GARDU'!$A:$BS,46,0)</f>
        <v>#N/A</v>
      </c>
      <c r="AX252" s="21" t="e">
        <f t="shared" si="125"/>
        <v>#N/A</v>
      </c>
      <c r="AY252" s="20" t="e">
        <f>VLOOKUP($D252,'DATA PENGUKURAN GARDU'!$A:$BS,46,0)</f>
        <v>#N/A</v>
      </c>
      <c r="AZ252" s="20" t="e">
        <f>VLOOKUP($D252,'DATA PENGUKURAN GARDU'!$A:$BS,53,0)</f>
        <v>#N/A</v>
      </c>
      <c r="BA252" s="20" t="e">
        <f>VLOOKUP($D252,'DATA PENGUKURAN GARDU'!$A:$BS,54,0)</f>
        <v>#N/A</v>
      </c>
      <c r="BB252" s="17" t="e">
        <f>VLOOKUP($E252,'DATA PENGUKURAN GARDU'!$A:$BS,42,0)</f>
        <v>#N/A</v>
      </c>
      <c r="BC252" s="23" t="e">
        <f t="shared" si="126"/>
        <v>#N/A</v>
      </c>
      <c r="BD252" s="17" t="e">
        <f>VLOOKUP($E252,'DATA PENGUKURAN GARDU'!$A:$BS,44,0)</f>
        <v>#N/A</v>
      </c>
      <c r="BE252" s="23" t="e">
        <f t="shared" si="127"/>
        <v>#N/A</v>
      </c>
      <c r="BF252" s="17" t="e">
        <f>VLOOKUP($E252,'DATA PENGUKURAN GARDU'!$A:$BS,46,0)</f>
        <v>#N/A</v>
      </c>
      <c r="BG252" s="23" t="e">
        <f t="shared" si="128"/>
        <v>#N/A</v>
      </c>
      <c r="BH252" s="17" t="e">
        <f>VLOOKUP($E252,'DATA PENGUKURAN GARDU'!$A:$BS,46,0)</f>
        <v>#N/A</v>
      </c>
      <c r="BI252" s="17" t="e">
        <f>VLOOKUP($E252,'DATA PENGUKURAN GARDU'!$A:$BS,53,0)</f>
        <v>#N/A</v>
      </c>
      <c r="BJ252" s="17" t="e">
        <f>VLOOKUP($E252,'DATA PENGUKURAN GARDU'!$A:$BS,54,0)</f>
        <v>#N/A</v>
      </c>
      <c r="BK252" s="20" t="e">
        <f t="shared" si="129"/>
        <v>#N/A</v>
      </c>
      <c r="BL252" s="20" t="e">
        <f t="shared" si="130"/>
        <v>#N/A</v>
      </c>
      <c r="BM252" s="20" t="e">
        <f t="shared" si="131"/>
        <v>#N/A</v>
      </c>
      <c r="BN252" s="25" t="e">
        <f t="shared" si="132"/>
        <v>#N/A</v>
      </c>
      <c r="BO252" s="26" t="str">
        <f t="shared" si="133"/>
        <v>0</v>
      </c>
      <c r="BP252" s="21" t="e">
        <f t="shared" si="134"/>
        <v>#VALUE!</v>
      </c>
      <c r="BQ252" s="20" t="e">
        <f t="shared" si="135"/>
        <v>#N/A</v>
      </c>
      <c r="BR252" s="20" t="e">
        <v>#N/A</v>
      </c>
      <c r="BS252" s="9" t="e">
        <v>#N/A</v>
      </c>
      <c r="BT252" s="2" t="e">
        <f t="shared" si="136"/>
        <v>#VALUE!</v>
      </c>
      <c r="BU252" s="2" t="e">
        <f t="shared" si="104"/>
        <v>#N/A</v>
      </c>
      <c r="BV252" s="2" t="e">
        <f t="shared" si="105"/>
        <v>#N/A</v>
      </c>
    </row>
    <row r="253" s="2" customFormat="1" ht="22.95" customHeight="1" spans="1:74">
      <c r="A253" s="9" t="str">
        <f t="shared" si="106"/>
        <v>KMO 48Induk</v>
      </c>
      <c r="B253" s="9" t="str">
        <f t="shared" si="107"/>
        <v>KMO 48jurusan 1</v>
      </c>
      <c r="C253" s="9" t="str">
        <f t="shared" si="108"/>
        <v>KMO 48jurusan 2</v>
      </c>
      <c r="D253" s="9" t="str">
        <f t="shared" si="109"/>
        <v>KMO 48jurusan 3</v>
      </c>
      <c r="E253" s="9" t="str">
        <f t="shared" si="110"/>
        <v>KMO 48jurusan 4</v>
      </c>
      <c r="F253" s="10" t="s">
        <v>76</v>
      </c>
      <c r="G253" s="10" t="s">
        <v>8</v>
      </c>
      <c r="H253" s="10" t="s">
        <v>334</v>
      </c>
      <c r="I253" s="10">
        <v>0.634663999</v>
      </c>
      <c r="J253" s="10">
        <v>124.5111999512</v>
      </c>
      <c r="K253" s="10" t="s">
        <v>7465</v>
      </c>
      <c r="L253" s="10" t="s">
        <v>7465</v>
      </c>
      <c r="M253" s="10" t="s">
        <v>7465</v>
      </c>
      <c r="N253" s="14">
        <f t="shared" si="111"/>
        <v>0</v>
      </c>
      <c r="O253" s="15" t="e">
        <f t="shared" si="112"/>
        <v>#VALUE!</v>
      </c>
      <c r="P253" s="15" t="e">
        <f t="shared" si="113"/>
        <v>#VALUE!</v>
      </c>
      <c r="Q253" s="17" t="e">
        <f>VLOOKUP($A253,'DATA PENGUKURAN GARDU'!$A:$BS,42,0)</f>
        <v>#N/A</v>
      </c>
      <c r="R253" s="18" t="e">
        <f t="shared" si="114"/>
        <v>#N/A</v>
      </c>
      <c r="S253" s="17" t="e">
        <f>VLOOKUP($A253,'DATA PENGUKURAN GARDU'!$A:$BS,44,0)</f>
        <v>#N/A</v>
      </c>
      <c r="T253" s="18" t="e">
        <f t="shared" si="115"/>
        <v>#N/A</v>
      </c>
      <c r="U253" s="17" t="e">
        <f>VLOOKUP($A253,'DATA PENGUKURAN GARDU'!$A:$BS,46,0)</f>
        <v>#N/A</v>
      </c>
      <c r="V253" s="18" t="e">
        <f t="shared" si="116"/>
        <v>#N/A</v>
      </c>
      <c r="W253" s="17" t="e">
        <f>VLOOKUP($A253,'DATA PENGUKURAN GARDU'!$A:$BS,48,0)</f>
        <v>#N/A</v>
      </c>
      <c r="X253" s="17" t="e">
        <f>VLOOKUP($A253,'DATA PENGUKURAN GARDU'!$A:$BS,53,0)</f>
        <v>#N/A</v>
      </c>
      <c r="Y253" s="17" t="e">
        <f>VLOOKUP($A253,'DATA PENGUKURAN GARDU'!$A:$BS,54,0)</f>
        <v>#N/A</v>
      </c>
      <c r="Z253" s="17" t="e">
        <f>VLOOKUP($A253,'DATA PENGUKURAN GARDU'!$A:$BS,55,0)</f>
        <v>#N/A</v>
      </c>
      <c r="AA253" s="20" t="e">
        <f>VLOOKUP($B253,'DATA PENGUKURAN GARDU'!$A:$BS,42,0)</f>
        <v>#N/A</v>
      </c>
      <c r="AB253" s="21" t="e">
        <f t="shared" si="117"/>
        <v>#N/A</v>
      </c>
      <c r="AC253" s="20" t="e">
        <f>VLOOKUP($B253,'DATA PENGUKURAN GARDU'!$A:$BS,44,0)</f>
        <v>#N/A</v>
      </c>
      <c r="AD253" s="21" t="e">
        <f t="shared" si="118"/>
        <v>#N/A</v>
      </c>
      <c r="AE253" s="20" t="e">
        <f>VLOOKUP($B253,'DATA PENGUKURAN GARDU'!$A:$BS,46,0)</f>
        <v>#N/A</v>
      </c>
      <c r="AF253" s="21" t="e">
        <f t="shared" si="119"/>
        <v>#N/A</v>
      </c>
      <c r="AG253" s="20" t="e">
        <f>VLOOKUP($B253,'DATA PENGUKURAN GARDU'!$A:$BS,46,0)</f>
        <v>#N/A</v>
      </c>
      <c r="AH253" s="20" t="e">
        <f>VLOOKUP($B253,'DATA PENGUKURAN GARDU'!$A:$BS,53,0)</f>
        <v>#N/A</v>
      </c>
      <c r="AI253" s="20" t="e">
        <f>VLOOKUP($B253,'DATA PENGUKURAN GARDU'!$A:$BS,54,0)</f>
        <v>#N/A</v>
      </c>
      <c r="AJ253" s="17" t="e">
        <f>VLOOKUP($C253,'DATA PENGUKURAN GARDU'!$A:$BS,42,0)</f>
        <v>#N/A</v>
      </c>
      <c r="AK253" s="23" t="e">
        <f t="shared" si="120"/>
        <v>#N/A</v>
      </c>
      <c r="AL253" s="17" t="e">
        <f>VLOOKUP($C253,'DATA PENGUKURAN GARDU'!$A:$BS,44,0)</f>
        <v>#N/A</v>
      </c>
      <c r="AM253" s="23" t="e">
        <f t="shared" si="121"/>
        <v>#N/A</v>
      </c>
      <c r="AN253" s="17" t="e">
        <f>VLOOKUP($C253,'DATA PENGUKURAN GARDU'!$A:$BS,46,0)</f>
        <v>#N/A</v>
      </c>
      <c r="AO253" s="23" t="e">
        <f t="shared" si="122"/>
        <v>#N/A</v>
      </c>
      <c r="AP253" s="17" t="e">
        <f>VLOOKUP($C253,'DATA PENGUKURAN GARDU'!$A:$BS,46,0)</f>
        <v>#N/A</v>
      </c>
      <c r="AQ253" s="17" t="e">
        <f>VLOOKUP($C253,'DATA PENGUKURAN GARDU'!$A:$BS,53,0)</f>
        <v>#N/A</v>
      </c>
      <c r="AR253" s="17" t="e">
        <f>VLOOKUP($C253,'DATA PENGUKURAN GARDU'!$A:$BS,54,0)</f>
        <v>#N/A</v>
      </c>
      <c r="AS253" s="20" t="e">
        <f>VLOOKUP($D253,'DATA PENGUKURAN GARDU'!$A:$BS,42,0)</f>
        <v>#N/A</v>
      </c>
      <c r="AT253" s="21" t="e">
        <f t="shared" si="123"/>
        <v>#N/A</v>
      </c>
      <c r="AU253" s="20" t="e">
        <f>VLOOKUP($D253,'DATA PENGUKURAN GARDU'!$A:$BS,44,0)</f>
        <v>#N/A</v>
      </c>
      <c r="AV253" s="21" t="e">
        <f t="shared" si="124"/>
        <v>#N/A</v>
      </c>
      <c r="AW253" s="20" t="e">
        <f>VLOOKUP($D253,'DATA PENGUKURAN GARDU'!$A:$BS,46,0)</f>
        <v>#N/A</v>
      </c>
      <c r="AX253" s="21" t="e">
        <f t="shared" si="125"/>
        <v>#N/A</v>
      </c>
      <c r="AY253" s="20" t="e">
        <f>VLOOKUP($D253,'DATA PENGUKURAN GARDU'!$A:$BS,46,0)</f>
        <v>#N/A</v>
      </c>
      <c r="AZ253" s="20" t="e">
        <f>VLOOKUP($D253,'DATA PENGUKURAN GARDU'!$A:$BS,53,0)</f>
        <v>#N/A</v>
      </c>
      <c r="BA253" s="20" t="e">
        <f>VLOOKUP($D253,'DATA PENGUKURAN GARDU'!$A:$BS,54,0)</f>
        <v>#N/A</v>
      </c>
      <c r="BB253" s="17" t="e">
        <f>VLOOKUP($E253,'DATA PENGUKURAN GARDU'!$A:$BS,42,0)</f>
        <v>#N/A</v>
      </c>
      <c r="BC253" s="23" t="e">
        <f t="shared" si="126"/>
        <v>#N/A</v>
      </c>
      <c r="BD253" s="17" t="e">
        <f>VLOOKUP($E253,'DATA PENGUKURAN GARDU'!$A:$BS,44,0)</f>
        <v>#N/A</v>
      </c>
      <c r="BE253" s="23" t="e">
        <f t="shared" si="127"/>
        <v>#N/A</v>
      </c>
      <c r="BF253" s="17" t="e">
        <f>VLOOKUP($E253,'DATA PENGUKURAN GARDU'!$A:$BS,46,0)</f>
        <v>#N/A</v>
      </c>
      <c r="BG253" s="23" t="e">
        <f t="shared" si="128"/>
        <v>#N/A</v>
      </c>
      <c r="BH253" s="17" t="e">
        <f>VLOOKUP($E253,'DATA PENGUKURAN GARDU'!$A:$BS,46,0)</f>
        <v>#N/A</v>
      </c>
      <c r="BI253" s="17" t="e">
        <f>VLOOKUP($E253,'DATA PENGUKURAN GARDU'!$A:$BS,53,0)</f>
        <v>#N/A</v>
      </c>
      <c r="BJ253" s="17" t="e">
        <f>VLOOKUP($E253,'DATA PENGUKURAN GARDU'!$A:$BS,54,0)</f>
        <v>#N/A</v>
      </c>
      <c r="BK253" s="20" t="e">
        <f t="shared" si="129"/>
        <v>#N/A</v>
      </c>
      <c r="BL253" s="20" t="e">
        <f t="shared" si="130"/>
        <v>#N/A</v>
      </c>
      <c r="BM253" s="20" t="e">
        <f t="shared" si="131"/>
        <v>#N/A</v>
      </c>
      <c r="BN253" s="25" t="e">
        <f t="shared" si="132"/>
        <v>#N/A</v>
      </c>
      <c r="BO253" s="26" t="str">
        <f t="shared" si="133"/>
        <v>0</v>
      </c>
      <c r="BP253" s="21" t="e">
        <f t="shared" si="134"/>
        <v>#VALUE!</v>
      </c>
      <c r="BQ253" s="20" t="e">
        <f t="shared" si="135"/>
        <v>#N/A</v>
      </c>
      <c r="BR253" s="20" t="e">
        <v>#N/A</v>
      </c>
      <c r="BS253" s="9" t="e">
        <v>#N/A</v>
      </c>
      <c r="BT253" s="2" t="e">
        <f t="shared" si="136"/>
        <v>#VALUE!</v>
      </c>
      <c r="BU253" s="2" t="e">
        <f t="shared" si="104"/>
        <v>#N/A</v>
      </c>
      <c r="BV253" s="2" t="e">
        <f t="shared" si="105"/>
        <v>#N/A</v>
      </c>
    </row>
    <row r="254" s="2" customFormat="1" ht="22.95" customHeight="1" spans="1:74">
      <c r="A254" s="9" t="str">
        <f t="shared" si="106"/>
        <v>KMO 50Induk</v>
      </c>
      <c r="B254" s="9" t="str">
        <f t="shared" si="107"/>
        <v>KMO 50jurusan 1</v>
      </c>
      <c r="C254" s="9" t="str">
        <f t="shared" si="108"/>
        <v>KMO 50jurusan 2</v>
      </c>
      <c r="D254" s="9" t="str">
        <f t="shared" si="109"/>
        <v>KMO 50jurusan 3</v>
      </c>
      <c r="E254" s="9" t="str">
        <f t="shared" si="110"/>
        <v>KMO 50jurusan 4</v>
      </c>
      <c r="F254" s="10" t="s">
        <v>58</v>
      </c>
      <c r="G254" s="10" t="s">
        <v>8</v>
      </c>
      <c r="H254" s="10" t="s">
        <v>335</v>
      </c>
      <c r="I254" s="10">
        <v>0.651703</v>
      </c>
      <c r="J254" s="10">
        <v>124.53515625</v>
      </c>
      <c r="K254" s="10" t="s">
        <v>7465</v>
      </c>
      <c r="L254" s="10" t="s">
        <v>7465</v>
      </c>
      <c r="M254" s="10" t="s">
        <v>7465</v>
      </c>
      <c r="N254" s="14">
        <f t="shared" si="111"/>
        <v>0</v>
      </c>
      <c r="O254" s="15" t="e">
        <f t="shared" si="112"/>
        <v>#VALUE!</v>
      </c>
      <c r="P254" s="15" t="e">
        <f t="shared" si="113"/>
        <v>#VALUE!</v>
      </c>
      <c r="Q254" s="17" t="e">
        <f>VLOOKUP($A254,'DATA PENGUKURAN GARDU'!$A:$BS,42,0)</f>
        <v>#N/A</v>
      </c>
      <c r="R254" s="18" t="e">
        <f t="shared" si="114"/>
        <v>#N/A</v>
      </c>
      <c r="S254" s="17" t="e">
        <f>VLOOKUP($A254,'DATA PENGUKURAN GARDU'!$A:$BS,44,0)</f>
        <v>#N/A</v>
      </c>
      <c r="T254" s="18" t="e">
        <f t="shared" si="115"/>
        <v>#N/A</v>
      </c>
      <c r="U254" s="17" t="e">
        <f>VLOOKUP($A254,'DATA PENGUKURAN GARDU'!$A:$BS,46,0)</f>
        <v>#N/A</v>
      </c>
      <c r="V254" s="18" t="e">
        <f t="shared" si="116"/>
        <v>#N/A</v>
      </c>
      <c r="W254" s="17" t="e">
        <f>VLOOKUP($A254,'DATA PENGUKURAN GARDU'!$A:$BS,48,0)</f>
        <v>#N/A</v>
      </c>
      <c r="X254" s="17" t="e">
        <f>VLOOKUP($A254,'DATA PENGUKURAN GARDU'!$A:$BS,53,0)</f>
        <v>#N/A</v>
      </c>
      <c r="Y254" s="17" t="e">
        <f>VLOOKUP($A254,'DATA PENGUKURAN GARDU'!$A:$BS,54,0)</f>
        <v>#N/A</v>
      </c>
      <c r="Z254" s="17" t="e">
        <f>VLOOKUP($A254,'DATA PENGUKURAN GARDU'!$A:$BS,55,0)</f>
        <v>#N/A</v>
      </c>
      <c r="AA254" s="20" t="e">
        <f>VLOOKUP($B254,'DATA PENGUKURAN GARDU'!$A:$BS,42,0)</f>
        <v>#N/A</v>
      </c>
      <c r="AB254" s="21" t="e">
        <f t="shared" si="117"/>
        <v>#N/A</v>
      </c>
      <c r="AC254" s="20" t="e">
        <f>VLOOKUP($B254,'DATA PENGUKURAN GARDU'!$A:$BS,44,0)</f>
        <v>#N/A</v>
      </c>
      <c r="AD254" s="21" t="e">
        <f t="shared" si="118"/>
        <v>#N/A</v>
      </c>
      <c r="AE254" s="20" t="e">
        <f>VLOOKUP($B254,'DATA PENGUKURAN GARDU'!$A:$BS,46,0)</f>
        <v>#N/A</v>
      </c>
      <c r="AF254" s="21" t="e">
        <f t="shared" si="119"/>
        <v>#N/A</v>
      </c>
      <c r="AG254" s="20" t="e">
        <f>VLOOKUP($B254,'DATA PENGUKURAN GARDU'!$A:$BS,46,0)</f>
        <v>#N/A</v>
      </c>
      <c r="AH254" s="20" t="e">
        <f>VLOOKUP($B254,'DATA PENGUKURAN GARDU'!$A:$BS,53,0)</f>
        <v>#N/A</v>
      </c>
      <c r="AI254" s="20" t="e">
        <f>VLOOKUP($B254,'DATA PENGUKURAN GARDU'!$A:$BS,54,0)</f>
        <v>#N/A</v>
      </c>
      <c r="AJ254" s="17" t="e">
        <f>VLOOKUP($C254,'DATA PENGUKURAN GARDU'!$A:$BS,42,0)</f>
        <v>#N/A</v>
      </c>
      <c r="AK254" s="23" t="e">
        <f t="shared" si="120"/>
        <v>#N/A</v>
      </c>
      <c r="AL254" s="17" t="e">
        <f>VLOOKUP($C254,'DATA PENGUKURAN GARDU'!$A:$BS,44,0)</f>
        <v>#N/A</v>
      </c>
      <c r="AM254" s="23" t="e">
        <f t="shared" si="121"/>
        <v>#N/A</v>
      </c>
      <c r="AN254" s="17" t="e">
        <f>VLOOKUP($C254,'DATA PENGUKURAN GARDU'!$A:$BS,46,0)</f>
        <v>#N/A</v>
      </c>
      <c r="AO254" s="23" t="e">
        <f t="shared" si="122"/>
        <v>#N/A</v>
      </c>
      <c r="AP254" s="17" t="e">
        <f>VLOOKUP($C254,'DATA PENGUKURAN GARDU'!$A:$BS,46,0)</f>
        <v>#N/A</v>
      </c>
      <c r="AQ254" s="17" t="e">
        <f>VLOOKUP($C254,'DATA PENGUKURAN GARDU'!$A:$BS,53,0)</f>
        <v>#N/A</v>
      </c>
      <c r="AR254" s="17" t="e">
        <f>VLOOKUP($C254,'DATA PENGUKURAN GARDU'!$A:$BS,54,0)</f>
        <v>#N/A</v>
      </c>
      <c r="AS254" s="20" t="e">
        <f>VLOOKUP($D254,'DATA PENGUKURAN GARDU'!$A:$BS,42,0)</f>
        <v>#N/A</v>
      </c>
      <c r="AT254" s="21" t="e">
        <f t="shared" si="123"/>
        <v>#N/A</v>
      </c>
      <c r="AU254" s="20" t="e">
        <f>VLOOKUP($D254,'DATA PENGUKURAN GARDU'!$A:$BS,44,0)</f>
        <v>#N/A</v>
      </c>
      <c r="AV254" s="21" t="e">
        <f t="shared" si="124"/>
        <v>#N/A</v>
      </c>
      <c r="AW254" s="20" t="e">
        <f>VLOOKUP($D254,'DATA PENGUKURAN GARDU'!$A:$BS,46,0)</f>
        <v>#N/A</v>
      </c>
      <c r="AX254" s="21" t="e">
        <f t="shared" si="125"/>
        <v>#N/A</v>
      </c>
      <c r="AY254" s="20" t="e">
        <f>VLOOKUP($D254,'DATA PENGUKURAN GARDU'!$A:$BS,46,0)</f>
        <v>#N/A</v>
      </c>
      <c r="AZ254" s="20" t="e">
        <f>VLOOKUP($D254,'DATA PENGUKURAN GARDU'!$A:$BS,53,0)</f>
        <v>#N/A</v>
      </c>
      <c r="BA254" s="20" t="e">
        <f>VLOOKUP($D254,'DATA PENGUKURAN GARDU'!$A:$BS,54,0)</f>
        <v>#N/A</v>
      </c>
      <c r="BB254" s="17" t="e">
        <f>VLOOKUP($E254,'DATA PENGUKURAN GARDU'!$A:$BS,42,0)</f>
        <v>#N/A</v>
      </c>
      <c r="BC254" s="23" t="e">
        <f t="shared" si="126"/>
        <v>#N/A</v>
      </c>
      <c r="BD254" s="17" t="e">
        <f>VLOOKUP($E254,'DATA PENGUKURAN GARDU'!$A:$BS,44,0)</f>
        <v>#N/A</v>
      </c>
      <c r="BE254" s="23" t="e">
        <f t="shared" si="127"/>
        <v>#N/A</v>
      </c>
      <c r="BF254" s="17" t="e">
        <f>VLOOKUP($E254,'DATA PENGUKURAN GARDU'!$A:$BS,46,0)</f>
        <v>#N/A</v>
      </c>
      <c r="BG254" s="23" t="e">
        <f t="shared" si="128"/>
        <v>#N/A</v>
      </c>
      <c r="BH254" s="17" t="e">
        <f>VLOOKUP($E254,'DATA PENGUKURAN GARDU'!$A:$BS,46,0)</f>
        <v>#N/A</v>
      </c>
      <c r="BI254" s="17" t="e">
        <f>VLOOKUP($E254,'DATA PENGUKURAN GARDU'!$A:$BS,53,0)</f>
        <v>#N/A</v>
      </c>
      <c r="BJ254" s="17" t="e">
        <f>VLOOKUP($E254,'DATA PENGUKURAN GARDU'!$A:$BS,54,0)</f>
        <v>#N/A</v>
      </c>
      <c r="BK254" s="20" t="e">
        <f t="shared" si="129"/>
        <v>#N/A</v>
      </c>
      <c r="BL254" s="20" t="e">
        <f t="shared" si="130"/>
        <v>#N/A</v>
      </c>
      <c r="BM254" s="20" t="e">
        <f t="shared" si="131"/>
        <v>#N/A</v>
      </c>
      <c r="BN254" s="25" t="e">
        <f t="shared" si="132"/>
        <v>#N/A</v>
      </c>
      <c r="BO254" s="26" t="str">
        <f t="shared" si="133"/>
        <v>0</v>
      </c>
      <c r="BP254" s="21" t="e">
        <f t="shared" si="134"/>
        <v>#VALUE!</v>
      </c>
      <c r="BQ254" s="20" t="e">
        <f t="shared" si="135"/>
        <v>#N/A</v>
      </c>
      <c r="BR254" s="20" t="e">
        <v>#N/A</v>
      </c>
      <c r="BS254" s="9" t="e">
        <v>#N/A</v>
      </c>
      <c r="BT254" s="2" t="e">
        <f t="shared" si="136"/>
        <v>#VALUE!</v>
      </c>
      <c r="BU254" s="2" t="e">
        <f t="shared" si="104"/>
        <v>#N/A</v>
      </c>
      <c r="BV254" s="2" t="e">
        <f t="shared" si="105"/>
        <v>#N/A</v>
      </c>
    </row>
    <row r="255" s="2" customFormat="1" ht="22.95" customHeight="1" spans="1:74">
      <c r="A255" s="9" t="str">
        <f t="shared" si="106"/>
        <v>KMO 54Induk</v>
      </c>
      <c r="B255" s="9" t="str">
        <f t="shared" si="107"/>
        <v>KMO 54jurusan 1</v>
      </c>
      <c r="C255" s="9" t="str">
        <f t="shared" si="108"/>
        <v>KMO 54jurusan 2</v>
      </c>
      <c r="D255" s="9" t="str">
        <f t="shared" si="109"/>
        <v>KMO 54jurusan 3</v>
      </c>
      <c r="E255" s="9" t="str">
        <f t="shared" si="110"/>
        <v>KMO 54jurusan 4</v>
      </c>
      <c r="F255" s="10" t="s">
        <v>61</v>
      </c>
      <c r="G255" s="10" t="s">
        <v>8</v>
      </c>
      <c r="H255" s="10" t="s">
        <v>336</v>
      </c>
      <c r="I255" s="10">
        <v>0.622713029</v>
      </c>
      <c r="J255" s="10">
        <v>124.5441741943</v>
      </c>
      <c r="K255" s="10" t="s">
        <v>7465</v>
      </c>
      <c r="L255" s="10" t="s">
        <v>7465</v>
      </c>
      <c r="M255" s="10" t="s">
        <v>7465</v>
      </c>
      <c r="N255" s="14">
        <f t="shared" si="111"/>
        <v>0</v>
      </c>
      <c r="O255" s="15" t="e">
        <f t="shared" si="112"/>
        <v>#VALUE!</v>
      </c>
      <c r="P255" s="15" t="e">
        <f t="shared" si="113"/>
        <v>#VALUE!</v>
      </c>
      <c r="Q255" s="17" t="e">
        <f>VLOOKUP($A255,'DATA PENGUKURAN GARDU'!$A:$BS,42,0)</f>
        <v>#N/A</v>
      </c>
      <c r="R255" s="18" t="e">
        <f t="shared" si="114"/>
        <v>#N/A</v>
      </c>
      <c r="S255" s="17" t="e">
        <f>VLOOKUP($A255,'DATA PENGUKURAN GARDU'!$A:$BS,44,0)</f>
        <v>#N/A</v>
      </c>
      <c r="T255" s="18" t="e">
        <f t="shared" si="115"/>
        <v>#N/A</v>
      </c>
      <c r="U255" s="17" t="e">
        <f>VLOOKUP($A255,'DATA PENGUKURAN GARDU'!$A:$BS,46,0)</f>
        <v>#N/A</v>
      </c>
      <c r="V255" s="18" t="e">
        <f t="shared" si="116"/>
        <v>#N/A</v>
      </c>
      <c r="W255" s="17" t="e">
        <f>VLOOKUP($A255,'DATA PENGUKURAN GARDU'!$A:$BS,48,0)</f>
        <v>#N/A</v>
      </c>
      <c r="X255" s="17" t="e">
        <f>VLOOKUP($A255,'DATA PENGUKURAN GARDU'!$A:$BS,53,0)</f>
        <v>#N/A</v>
      </c>
      <c r="Y255" s="17" t="e">
        <f>VLOOKUP($A255,'DATA PENGUKURAN GARDU'!$A:$BS,54,0)</f>
        <v>#N/A</v>
      </c>
      <c r="Z255" s="17" t="e">
        <f>VLOOKUP($A255,'DATA PENGUKURAN GARDU'!$A:$BS,55,0)</f>
        <v>#N/A</v>
      </c>
      <c r="AA255" s="20" t="e">
        <f>VLOOKUP($B255,'DATA PENGUKURAN GARDU'!$A:$BS,42,0)</f>
        <v>#N/A</v>
      </c>
      <c r="AB255" s="21" t="e">
        <f t="shared" si="117"/>
        <v>#N/A</v>
      </c>
      <c r="AC255" s="20" t="e">
        <f>VLOOKUP($B255,'DATA PENGUKURAN GARDU'!$A:$BS,44,0)</f>
        <v>#N/A</v>
      </c>
      <c r="AD255" s="21" t="e">
        <f t="shared" si="118"/>
        <v>#N/A</v>
      </c>
      <c r="AE255" s="20" t="e">
        <f>VLOOKUP($B255,'DATA PENGUKURAN GARDU'!$A:$BS,46,0)</f>
        <v>#N/A</v>
      </c>
      <c r="AF255" s="21" t="e">
        <f t="shared" si="119"/>
        <v>#N/A</v>
      </c>
      <c r="AG255" s="20" t="e">
        <f>VLOOKUP($B255,'DATA PENGUKURAN GARDU'!$A:$BS,46,0)</f>
        <v>#N/A</v>
      </c>
      <c r="AH255" s="20" t="e">
        <f>VLOOKUP($B255,'DATA PENGUKURAN GARDU'!$A:$BS,53,0)</f>
        <v>#N/A</v>
      </c>
      <c r="AI255" s="20" t="e">
        <f>VLOOKUP($B255,'DATA PENGUKURAN GARDU'!$A:$BS,54,0)</f>
        <v>#N/A</v>
      </c>
      <c r="AJ255" s="17" t="e">
        <f>VLOOKUP($C255,'DATA PENGUKURAN GARDU'!$A:$BS,42,0)</f>
        <v>#N/A</v>
      </c>
      <c r="AK255" s="23" t="e">
        <f t="shared" si="120"/>
        <v>#N/A</v>
      </c>
      <c r="AL255" s="17" t="e">
        <f>VLOOKUP($C255,'DATA PENGUKURAN GARDU'!$A:$BS,44,0)</f>
        <v>#N/A</v>
      </c>
      <c r="AM255" s="23" t="e">
        <f t="shared" si="121"/>
        <v>#N/A</v>
      </c>
      <c r="AN255" s="17" t="e">
        <f>VLOOKUP($C255,'DATA PENGUKURAN GARDU'!$A:$BS,46,0)</f>
        <v>#N/A</v>
      </c>
      <c r="AO255" s="23" t="e">
        <f t="shared" si="122"/>
        <v>#N/A</v>
      </c>
      <c r="AP255" s="17" t="e">
        <f>VLOOKUP($C255,'DATA PENGUKURAN GARDU'!$A:$BS,46,0)</f>
        <v>#N/A</v>
      </c>
      <c r="AQ255" s="17" t="e">
        <f>VLOOKUP($C255,'DATA PENGUKURAN GARDU'!$A:$BS,53,0)</f>
        <v>#N/A</v>
      </c>
      <c r="AR255" s="17" t="e">
        <f>VLOOKUP($C255,'DATA PENGUKURAN GARDU'!$A:$BS,54,0)</f>
        <v>#N/A</v>
      </c>
      <c r="AS255" s="20" t="e">
        <f>VLOOKUP($D255,'DATA PENGUKURAN GARDU'!$A:$BS,42,0)</f>
        <v>#N/A</v>
      </c>
      <c r="AT255" s="21" t="e">
        <f t="shared" si="123"/>
        <v>#N/A</v>
      </c>
      <c r="AU255" s="20" t="e">
        <f>VLOOKUP($D255,'DATA PENGUKURAN GARDU'!$A:$BS,44,0)</f>
        <v>#N/A</v>
      </c>
      <c r="AV255" s="21" t="e">
        <f t="shared" si="124"/>
        <v>#N/A</v>
      </c>
      <c r="AW255" s="20" t="e">
        <f>VLOOKUP($D255,'DATA PENGUKURAN GARDU'!$A:$BS,46,0)</f>
        <v>#N/A</v>
      </c>
      <c r="AX255" s="21" t="e">
        <f t="shared" si="125"/>
        <v>#N/A</v>
      </c>
      <c r="AY255" s="20" t="e">
        <f>VLOOKUP($D255,'DATA PENGUKURAN GARDU'!$A:$BS,46,0)</f>
        <v>#N/A</v>
      </c>
      <c r="AZ255" s="20" t="e">
        <f>VLOOKUP($D255,'DATA PENGUKURAN GARDU'!$A:$BS,53,0)</f>
        <v>#N/A</v>
      </c>
      <c r="BA255" s="20" t="e">
        <f>VLOOKUP($D255,'DATA PENGUKURAN GARDU'!$A:$BS,54,0)</f>
        <v>#N/A</v>
      </c>
      <c r="BB255" s="17" t="e">
        <f>VLOOKUP($E255,'DATA PENGUKURAN GARDU'!$A:$BS,42,0)</f>
        <v>#N/A</v>
      </c>
      <c r="BC255" s="23" t="e">
        <f t="shared" si="126"/>
        <v>#N/A</v>
      </c>
      <c r="BD255" s="17" t="e">
        <f>VLOOKUP($E255,'DATA PENGUKURAN GARDU'!$A:$BS,44,0)</f>
        <v>#N/A</v>
      </c>
      <c r="BE255" s="23" t="e">
        <f t="shared" si="127"/>
        <v>#N/A</v>
      </c>
      <c r="BF255" s="17" t="e">
        <f>VLOOKUP($E255,'DATA PENGUKURAN GARDU'!$A:$BS,46,0)</f>
        <v>#N/A</v>
      </c>
      <c r="BG255" s="23" t="e">
        <f t="shared" si="128"/>
        <v>#N/A</v>
      </c>
      <c r="BH255" s="17" t="e">
        <f>VLOOKUP($E255,'DATA PENGUKURAN GARDU'!$A:$BS,46,0)</f>
        <v>#N/A</v>
      </c>
      <c r="BI255" s="17" t="e">
        <f>VLOOKUP($E255,'DATA PENGUKURAN GARDU'!$A:$BS,53,0)</f>
        <v>#N/A</v>
      </c>
      <c r="BJ255" s="17" t="e">
        <f>VLOOKUP($E255,'DATA PENGUKURAN GARDU'!$A:$BS,54,0)</f>
        <v>#N/A</v>
      </c>
      <c r="BK255" s="20" t="e">
        <f t="shared" si="129"/>
        <v>#N/A</v>
      </c>
      <c r="BL255" s="20" t="e">
        <f t="shared" si="130"/>
        <v>#N/A</v>
      </c>
      <c r="BM255" s="20" t="e">
        <f t="shared" si="131"/>
        <v>#N/A</v>
      </c>
      <c r="BN255" s="25" t="e">
        <f t="shared" si="132"/>
        <v>#N/A</v>
      </c>
      <c r="BO255" s="26" t="str">
        <f t="shared" si="133"/>
        <v>0</v>
      </c>
      <c r="BP255" s="21" t="e">
        <f t="shared" si="134"/>
        <v>#VALUE!</v>
      </c>
      <c r="BQ255" s="20" t="e">
        <f t="shared" si="135"/>
        <v>#N/A</v>
      </c>
      <c r="BR255" s="20" t="e">
        <v>#N/A</v>
      </c>
      <c r="BS255" s="9" t="e">
        <v>#N/A</v>
      </c>
      <c r="BT255" s="2" t="e">
        <f t="shared" si="136"/>
        <v>#VALUE!</v>
      </c>
      <c r="BU255" s="2" t="e">
        <f t="shared" si="104"/>
        <v>#N/A</v>
      </c>
      <c r="BV255" s="2" t="e">
        <f t="shared" si="105"/>
        <v>#N/A</v>
      </c>
    </row>
    <row r="256" s="2" customFormat="1" ht="22.95" customHeight="1" spans="1:74">
      <c r="A256" s="9" t="str">
        <f t="shared" si="106"/>
        <v>KMO 55Induk</v>
      </c>
      <c r="B256" s="9" t="str">
        <f t="shared" si="107"/>
        <v>KMO 55jurusan 1</v>
      </c>
      <c r="C256" s="9" t="str">
        <f t="shared" si="108"/>
        <v>KMO 55jurusan 2</v>
      </c>
      <c r="D256" s="9" t="str">
        <f t="shared" si="109"/>
        <v>KMO 55jurusan 3</v>
      </c>
      <c r="E256" s="9" t="str">
        <f t="shared" si="110"/>
        <v>KMO 55jurusan 4</v>
      </c>
      <c r="F256" s="10" t="s">
        <v>61</v>
      </c>
      <c r="G256" s="10" t="s">
        <v>8</v>
      </c>
      <c r="H256" s="10" t="s">
        <v>337</v>
      </c>
      <c r="I256" s="10">
        <v>0.62174499</v>
      </c>
      <c r="J256" s="10">
        <v>124.5456466675</v>
      </c>
      <c r="K256" s="10" t="s">
        <v>7465</v>
      </c>
      <c r="L256" s="10" t="s">
        <v>7465</v>
      </c>
      <c r="M256" s="10" t="s">
        <v>7465</v>
      </c>
      <c r="N256" s="14">
        <f t="shared" si="111"/>
        <v>0</v>
      </c>
      <c r="O256" s="15" t="e">
        <f t="shared" si="112"/>
        <v>#VALUE!</v>
      </c>
      <c r="P256" s="15" t="e">
        <f t="shared" si="113"/>
        <v>#VALUE!</v>
      </c>
      <c r="Q256" s="17" t="e">
        <f>VLOOKUP($A256,'DATA PENGUKURAN GARDU'!$A:$BS,42,0)</f>
        <v>#N/A</v>
      </c>
      <c r="R256" s="18" t="e">
        <f t="shared" si="114"/>
        <v>#N/A</v>
      </c>
      <c r="S256" s="17" t="e">
        <f>VLOOKUP($A256,'DATA PENGUKURAN GARDU'!$A:$BS,44,0)</f>
        <v>#N/A</v>
      </c>
      <c r="T256" s="18" t="e">
        <f t="shared" si="115"/>
        <v>#N/A</v>
      </c>
      <c r="U256" s="17" t="e">
        <f>VLOOKUP($A256,'DATA PENGUKURAN GARDU'!$A:$BS,46,0)</f>
        <v>#N/A</v>
      </c>
      <c r="V256" s="18" t="e">
        <f t="shared" si="116"/>
        <v>#N/A</v>
      </c>
      <c r="W256" s="17" t="e">
        <f>VLOOKUP($A256,'DATA PENGUKURAN GARDU'!$A:$BS,48,0)</f>
        <v>#N/A</v>
      </c>
      <c r="X256" s="17" t="e">
        <f>VLOOKUP($A256,'DATA PENGUKURAN GARDU'!$A:$BS,53,0)</f>
        <v>#N/A</v>
      </c>
      <c r="Y256" s="17" t="e">
        <f>VLOOKUP($A256,'DATA PENGUKURAN GARDU'!$A:$BS,54,0)</f>
        <v>#N/A</v>
      </c>
      <c r="Z256" s="17" t="e">
        <f>VLOOKUP($A256,'DATA PENGUKURAN GARDU'!$A:$BS,55,0)</f>
        <v>#N/A</v>
      </c>
      <c r="AA256" s="20" t="e">
        <f>VLOOKUP($B256,'DATA PENGUKURAN GARDU'!$A:$BS,42,0)</f>
        <v>#N/A</v>
      </c>
      <c r="AB256" s="21" t="e">
        <f t="shared" si="117"/>
        <v>#N/A</v>
      </c>
      <c r="AC256" s="20" t="e">
        <f>VLOOKUP($B256,'DATA PENGUKURAN GARDU'!$A:$BS,44,0)</f>
        <v>#N/A</v>
      </c>
      <c r="AD256" s="21" t="e">
        <f t="shared" si="118"/>
        <v>#N/A</v>
      </c>
      <c r="AE256" s="20" t="e">
        <f>VLOOKUP($B256,'DATA PENGUKURAN GARDU'!$A:$BS,46,0)</f>
        <v>#N/A</v>
      </c>
      <c r="AF256" s="21" t="e">
        <f t="shared" si="119"/>
        <v>#N/A</v>
      </c>
      <c r="AG256" s="20" t="e">
        <f>VLOOKUP($B256,'DATA PENGUKURAN GARDU'!$A:$BS,46,0)</f>
        <v>#N/A</v>
      </c>
      <c r="AH256" s="20" t="e">
        <f>VLOOKUP($B256,'DATA PENGUKURAN GARDU'!$A:$BS,53,0)</f>
        <v>#N/A</v>
      </c>
      <c r="AI256" s="20" t="e">
        <f>VLOOKUP($B256,'DATA PENGUKURAN GARDU'!$A:$BS,54,0)</f>
        <v>#N/A</v>
      </c>
      <c r="AJ256" s="17" t="e">
        <f>VLOOKUP($C256,'DATA PENGUKURAN GARDU'!$A:$BS,42,0)</f>
        <v>#N/A</v>
      </c>
      <c r="AK256" s="23" t="e">
        <f t="shared" si="120"/>
        <v>#N/A</v>
      </c>
      <c r="AL256" s="17" t="e">
        <f>VLOOKUP($C256,'DATA PENGUKURAN GARDU'!$A:$BS,44,0)</f>
        <v>#N/A</v>
      </c>
      <c r="AM256" s="23" t="e">
        <f t="shared" si="121"/>
        <v>#N/A</v>
      </c>
      <c r="AN256" s="17" t="e">
        <f>VLOOKUP($C256,'DATA PENGUKURAN GARDU'!$A:$BS,46,0)</f>
        <v>#N/A</v>
      </c>
      <c r="AO256" s="23" t="e">
        <f t="shared" si="122"/>
        <v>#N/A</v>
      </c>
      <c r="AP256" s="17" t="e">
        <f>VLOOKUP($C256,'DATA PENGUKURAN GARDU'!$A:$BS,46,0)</f>
        <v>#N/A</v>
      </c>
      <c r="AQ256" s="17" t="e">
        <f>VLOOKUP($C256,'DATA PENGUKURAN GARDU'!$A:$BS,53,0)</f>
        <v>#N/A</v>
      </c>
      <c r="AR256" s="17" t="e">
        <f>VLOOKUP($C256,'DATA PENGUKURAN GARDU'!$A:$BS,54,0)</f>
        <v>#N/A</v>
      </c>
      <c r="AS256" s="20" t="e">
        <f>VLOOKUP($D256,'DATA PENGUKURAN GARDU'!$A:$BS,42,0)</f>
        <v>#N/A</v>
      </c>
      <c r="AT256" s="21" t="e">
        <f t="shared" si="123"/>
        <v>#N/A</v>
      </c>
      <c r="AU256" s="20" t="e">
        <f>VLOOKUP($D256,'DATA PENGUKURAN GARDU'!$A:$BS,44,0)</f>
        <v>#N/A</v>
      </c>
      <c r="AV256" s="21" t="e">
        <f t="shared" si="124"/>
        <v>#N/A</v>
      </c>
      <c r="AW256" s="20" t="e">
        <f>VLOOKUP($D256,'DATA PENGUKURAN GARDU'!$A:$BS,46,0)</f>
        <v>#N/A</v>
      </c>
      <c r="AX256" s="21" t="e">
        <f t="shared" si="125"/>
        <v>#N/A</v>
      </c>
      <c r="AY256" s="20" t="e">
        <f>VLOOKUP($D256,'DATA PENGUKURAN GARDU'!$A:$BS,46,0)</f>
        <v>#N/A</v>
      </c>
      <c r="AZ256" s="20" t="e">
        <f>VLOOKUP($D256,'DATA PENGUKURAN GARDU'!$A:$BS,53,0)</f>
        <v>#N/A</v>
      </c>
      <c r="BA256" s="20" t="e">
        <f>VLOOKUP($D256,'DATA PENGUKURAN GARDU'!$A:$BS,54,0)</f>
        <v>#N/A</v>
      </c>
      <c r="BB256" s="17" t="e">
        <f>VLOOKUP($E256,'DATA PENGUKURAN GARDU'!$A:$BS,42,0)</f>
        <v>#N/A</v>
      </c>
      <c r="BC256" s="23" t="e">
        <f t="shared" si="126"/>
        <v>#N/A</v>
      </c>
      <c r="BD256" s="17" t="e">
        <f>VLOOKUP($E256,'DATA PENGUKURAN GARDU'!$A:$BS,44,0)</f>
        <v>#N/A</v>
      </c>
      <c r="BE256" s="23" t="e">
        <f t="shared" si="127"/>
        <v>#N/A</v>
      </c>
      <c r="BF256" s="17" t="e">
        <f>VLOOKUP($E256,'DATA PENGUKURAN GARDU'!$A:$BS,46,0)</f>
        <v>#N/A</v>
      </c>
      <c r="BG256" s="23" t="e">
        <f t="shared" si="128"/>
        <v>#N/A</v>
      </c>
      <c r="BH256" s="17" t="e">
        <f>VLOOKUP($E256,'DATA PENGUKURAN GARDU'!$A:$BS,46,0)</f>
        <v>#N/A</v>
      </c>
      <c r="BI256" s="17" t="e">
        <f>VLOOKUP($E256,'DATA PENGUKURAN GARDU'!$A:$BS,53,0)</f>
        <v>#N/A</v>
      </c>
      <c r="BJ256" s="17" t="e">
        <f>VLOOKUP($E256,'DATA PENGUKURAN GARDU'!$A:$BS,54,0)</f>
        <v>#N/A</v>
      </c>
      <c r="BK256" s="20" t="e">
        <f t="shared" si="129"/>
        <v>#N/A</v>
      </c>
      <c r="BL256" s="20" t="e">
        <f t="shared" si="130"/>
        <v>#N/A</v>
      </c>
      <c r="BM256" s="20" t="e">
        <f t="shared" si="131"/>
        <v>#N/A</v>
      </c>
      <c r="BN256" s="25" t="e">
        <f t="shared" si="132"/>
        <v>#N/A</v>
      </c>
      <c r="BO256" s="26" t="str">
        <f t="shared" si="133"/>
        <v>0</v>
      </c>
      <c r="BP256" s="21" t="e">
        <f t="shared" si="134"/>
        <v>#VALUE!</v>
      </c>
      <c r="BQ256" s="20" t="e">
        <f t="shared" si="135"/>
        <v>#N/A</v>
      </c>
      <c r="BR256" s="20" t="e">
        <v>#N/A</v>
      </c>
      <c r="BS256" s="9" t="e">
        <v>#N/A</v>
      </c>
      <c r="BT256" s="2" t="e">
        <f t="shared" si="136"/>
        <v>#VALUE!</v>
      </c>
      <c r="BU256" s="2" t="e">
        <f t="shared" si="104"/>
        <v>#N/A</v>
      </c>
      <c r="BV256" s="2" t="e">
        <f t="shared" si="105"/>
        <v>#N/A</v>
      </c>
    </row>
    <row r="257" s="2" customFormat="1" ht="22.95" customHeight="1" spans="1:74">
      <c r="A257" s="9" t="str">
        <f t="shared" si="106"/>
        <v>KMO 132Induk</v>
      </c>
      <c r="B257" s="9" t="str">
        <f t="shared" si="107"/>
        <v>KMO 132jurusan 1</v>
      </c>
      <c r="C257" s="9" t="str">
        <f t="shared" si="108"/>
        <v>KMO 132jurusan 2</v>
      </c>
      <c r="D257" s="9" t="str">
        <f t="shared" si="109"/>
        <v>KMO 132jurusan 3</v>
      </c>
      <c r="E257" s="9" t="str">
        <f t="shared" si="110"/>
        <v>KMO 132jurusan 4</v>
      </c>
      <c r="F257" s="10" t="s">
        <v>63</v>
      </c>
      <c r="G257" s="10" t="s">
        <v>39</v>
      </c>
      <c r="H257" s="10" t="s">
        <v>338</v>
      </c>
      <c r="I257" s="10">
        <v>0.805849016</v>
      </c>
      <c r="J257" s="10">
        <v>124.4388504028</v>
      </c>
      <c r="K257" s="10" t="s">
        <v>7465</v>
      </c>
      <c r="L257" s="10" t="s">
        <v>7465</v>
      </c>
      <c r="M257" s="10" t="s">
        <v>7465</v>
      </c>
      <c r="N257" s="14">
        <f t="shared" si="111"/>
        <v>0</v>
      </c>
      <c r="O257" s="15" t="e">
        <f t="shared" si="112"/>
        <v>#VALUE!</v>
      </c>
      <c r="P257" s="15" t="e">
        <f t="shared" si="113"/>
        <v>#VALUE!</v>
      </c>
      <c r="Q257" s="17" t="e">
        <f>VLOOKUP($A257,'DATA PENGUKURAN GARDU'!$A:$BS,42,0)</f>
        <v>#N/A</v>
      </c>
      <c r="R257" s="18" t="e">
        <f t="shared" si="114"/>
        <v>#N/A</v>
      </c>
      <c r="S257" s="17" t="e">
        <f>VLOOKUP($A257,'DATA PENGUKURAN GARDU'!$A:$BS,44,0)</f>
        <v>#N/A</v>
      </c>
      <c r="T257" s="18" t="e">
        <f t="shared" si="115"/>
        <v>#N/A</v>
      </c>
      <c r="U257" s="17" t="e">
        <f>VLOOKUP($A257,'DATA PENGUKURAN GARDU'!$A:$BS,46,0)</f>
        <v>#N/A</v>
      </c>
      <c r="V257" s="18" t="e">
        <f t="shared" si="116"/>
        <v>#N/A</v>
      </c>
      <c r="W257" s="17" t="e">
        <f>VLOOKUP($A257,'DATA PENGUKURAN GARDU'!$A:$BS,48,0)</f>
        <v>#N/A</v>
      </c>
      <c r="X257" s="17" t="e">
        <f>VLOOKUP($A257,'DATA PENGUKURAN GARDU'!$A:$BS,53,0)</f>
        <v>#N/A</v>
      </c>
      <c r="Y257" s="17" t="e">
        <f>VLOOKUP($A257,'DATA PENGUKURAN GARDU'!$A:$BS,54,0)</f>
        <v>#N/A</v>
      </c>
      <c r="Z257" s="17" t="e">
        <f>VLOOKUP($A257,'DATA PENGUKURAN GARDU'!$A:$BS,55,0)</f>
        <v>#N/A</v>
      </c>
      <c r="AA257" s="20" t="e">
        <f>VLOOKUP($B257,'DATA PENGUKURAN GARDU'!$A:$BS,42,0)</f>
        <v>#N/A</v>
      </c>
      <c r="AB257" s="21" t="e">
        <f t="shared" si="117"/>
        <v>#N/A</v>
      </c>
      <c r="AC257" s="20" t="e">
        <f>VLOOKUP($B257,'DATA PENGUKURAN GARDU'!$A:$BS,44,0)</f>
        <v>#N/A</v>
      </c>
      <c r="AD257" s="21" t="e">
        <f t="shared" si="118"/>
        <v>#N/A</v>
      </c>
      <c r="AE257" s="20" t="e">
        <f>VLOOKUP($B257,'DATA PENGUKURAN GARDU'!$A:$BS,46,0)</f>
        <v>#N/A</v>
      </c>
      <c r="AF257" s="21" t="e">
        <f t="shared" si="119"/>
        <v>#N/A</v>
      </c>
      <c r="AG257" s="20" t="e">
        <f>VLOOKUP($B257,'DATA PENGUKURAN GARDU'!$A:$BS,46,0)</f>
        <v>#N/A</v>
      </c>
      <c r="AH257" s="20" t="e">
        <f>VLOOKUP($B257,'DATA PENGUKURAN GARDU'!$A:$BS,53,0)</f>
        <v>#N/A</v>
      </c>
      <c r="AI257" s="20" t="e">
        <f>VLOOKUP($B257,'DATA PENGUKURAN GARDU'!$A:$BS,54,0)</f>
        <v>#N/A</v>
      </c>
      <c r="AJ257" s="17" t="e">
        <f>VLOOKUP($C257,'DATA PENGUKURAN GARDU'!$A:$BS,42,0)</f>
        <v>#N/A</v>
      </c>
      <c r="AK257" s="23" t="e">
        <f t="shared" si="120"/>
        <v>#N/A</v>
      </c>
      <c r="AL257" s="17" t="e">
        <f>VLOOKUP($C257,'DATA PENGUKURAN GARDU'!$A:$BS,44,0)</f>
        <v>#N/A</v>
      </c>
      <c r="AM257" s="23" t="e">
        <f t="shared" si="121"/>
        <v>#N/A</v>
      </c>
      <c r="AN257" s="17" t="e">
        <f>VLOOKUP($C257,'DATA PENGUKURAN GARDU'!$A:$BS,46,0)</f>
        <v>#N/A</v>
      </c>
      <c r="AO257" s="23" t="e">
        <f t="shared" si="122"/>
        <v>#N/A</v>
      </c>
      <c r="AP257" s="17" t="e">
        <f>VLOOKUP($C257,'DATA PENGUKURAN GARDU'!$A:$BS,46,0)</f>
        <v>#N/A</v>
      </c>
      <c r="AQ257" s="17" t="e">
        <f>VLOOKUP($C257,'DATA PENGUKURAN GARDU'!$A:$BS,53,0)</f>
        <v>#N/A</v>
      </c>
      <c r="AR257" s="17" t="e">
        <f>VLOOKUP($C257,'DATA PENGUKURAN GARDU'!$A:$BS,54,0)</f>
        <v>#N/A</v>
      </c>
      <c r="AS257" s="20" t="e">
        <f>VLOOKUP($D257,'DATA PENGUKURAN GARDU'!$A:$BS,42,0)</f>
        <v>#N/A</v>
      </c>
      <c r="AT257" s="21" t="e">
        <f t="shared" si="123"/>
        <v>#N/A</v>
      </c>
      <c r="AU257" s="20" t="e">
        <f>VLOOKUP($D257,'DATA PENGUKURAN GARDU'!$A:$BS,44,0)</f>
        <v>#N/A</v>
      </c>
      <c r="AV257" s="21" t="e">
        <f t="shared" si="124"/>
        <v>#N/A</v>
      </c>
      <c r="AW257" s="20" t="e">
        <f>VLOOKUP($D257,'DATA PENGUKURAN GARDU'!$A:$BS,46,0)</f>
        <v>#N/A</v>
      </c>
      <c r="AX257" s="21" t="e">
        <f t="shared" si="125"/>
        <v>#N/A</v>
      </c>
      <c r="AY257" s="20" t="e">
        <f>VLOOKUP($D257,'DATA PENGUKURAN GARDU'!$A:$BS,46,0)</f>
        <v>#N/A</v>
      </c>
      <c r="AZ257" s="20" t="e">
        <f>VLOOKUP($D257,'DATA PENGUKURAN GARDU'!$A:$BS,53,0)</f>
        <v>#N/A</v>
      </c>
      <c r="BA257" s="20" t="e">
        <f>VLOOKUP($D257,'DATA PENGUKURAN GARDU'!$A:$BS,54,0)</f>
        <v>#N/A</v>
      </c>
      <c r="BB257" s="17" t="e">
        <f>VLOOKUP($E257,'DATA PENGUKURAN GARDU'!$A:$BS,42,0)</f>
        <v>#N/A</v>
      </c>
      <c r="BC257" s="23" t="e">
        <f t="shared" si="126"/>
        <v>#N/A</v>
      </c>
      <c r="BD257" s="17" t="e">
        <f>VLOOKUP($E257,'DATA PENGUKURAN GARDU'!$A:$BS,44,0)</f>
        <v>#N/A</v>
      </c>
      <c r="BE257" s="23" t="e">
        <f t="shared" si="127"/>
        <v>#N/A</v>
      </c>
      <c r="BF257" s="17" t="e">
        <f>VLOOKUP($E257,'DATA PENGUKURAN GARDU'!$A:$BS,46,0)</f>
        <v>#N/A</v>
      </c>
      <c r="BG257" s="23" t="e">
        <f t="shared" si="128"/>
        <v>#N/A</v>
      </c>
      <c r="BH257" s="17" t="e">
        <f>VLOOKUP($E257,'DATA PENGUKURAN GARDU'!$A:$BS,46,0)</f>
        <v>#N/A</v>
      </c>
      <c r="BI257" s="17" t="e">
        <f>VLOOKUP($E257,'DATA PENGUKURAN GARDU'!$A:$BS,53,0)</f>
        <v>#N/A</v>
      </c>
      <c r="BJ257" s="17" t="e">
        <f>VLOOKUP($E257,'DATA PENGUKURAN GARDU'!$A:$BS,54,0)</f>
        <v>#N/A</v>
      </c>
      <c r="BK257" s="20" t="e">
        <f t="shared" si="129"/>
        <v>#N/A</v>
      </c>
      <c r="BL257" s="20" t="e">
        <f t="shared" si="130"/>
        <v>#N/A</v>
      </c>
      <c r="BM257" s="20" t="e">
        <f t="shared" si="131"/>
        <v>#N/A</v>
      </c>
      <c r="BN257" s="25" t="e">
        <f t="shared" si="132"/>
        <v>#N/A</v>
      </c>
      <c r="BO257" s="26" t="str">
        <f t="shared" si="133"/>
        <v>0</v>
      </c>
      <c r="BP257" s="21" t="e">
        <f t="shared" si="134"/>
        <v>#VALUE!</v>
      </c>
      <c r="BQ257" s="20" t="e">
        <f t="shared" si="135"/>
        <v>#N/A</v>
      </c>
      <c r="BR257" s="20" t="e">
        <v>#N/A</v>
      </c>
      <c r="BS257" s="9" t="e">
        <v>#N/A</v>
      </c>
      <c r="BT257" s="2" t="e">
        <f t="shared" si="136"/>
        <v>#VALUE!</v>
      </c>
      <c r="BU257" s="2" t="e">
        <f t="shared" si="104"/>
        <v>#N/A</v>
      </c>
      <c r="BV257" s="2" t="e">
        <f t="shared" si="105"/>
        <v>#N/A</v>
      </c>
    </row>
    <row r="258" s="2" customFormat="1" ht="22.95" customHeight="1" spans="1:74">
      <c r="A258" s="9" t="str">
        <f t="shared" si="106"/>
        <v>KMO 139Induk</v>
      </c>
      <c r="B258" s="9" t="str">
        <f t="shared" si="107"/>
        <v>KMO 139jurusan 1</v>
      </c>
      <c r="C258" s="9" t="str">
        <f t="shared" si="108"/>
        <v>KMO 139jurusan 2</v>
      </c>
      <c r="D258" s="9" t="str">
        <f t="shared" si="109"/>
        <v>KMO 139jurusan 3</v>
      </c>
      <c r="E258" s="9" t="str">
        <f t="shared" si="110"/>
        <v>KMO 139jurusan 4</v>
      </c>
      <c r="F258" s="10" t="s">
        <v>65</v>
      </c>
      <c r="G258" s="10" t="s">
        <v>39</v>
      </c>
      <c r="H258" s="10" t="s">
        <v>339</v>
      </c>
      <c r="I258" s="10">
        <v>0.811555982</v>
      </c>
      <c r="J258" s="10">
        <v>124.4328384399</v>
      </c>
      <c r="K258" s="10" t="s">
        <v>7465</v>
      </c>
      <c r="L258" s="10" t="s">
        <v>7465</v>
      </c>
      <c r="M258" s="10" t="s">
        <v>7465</v>
      </c>
      <c r="N258" s="14">
        <f t="shared" si="111"/>
        <v>0</v>
      </c>
      <c r="O258" s="15" t="e">
        <f t="shared" si="112"/>
        <v>#VALUE!</v>
      </c>
      <c r="P258" s="15" t="e">
        <f t="shared" si="113"/>
        <v>#VALUE!</v>
      </c>
      <c r="Q258" s="17" t="e">
        <f>VLOOKUP($A258,'DATA PENGUKURAN GARDU'!$A:$BS,42,0)</f>
        <v>#N/A</v>
      </c>
      <c r="R258" s="18" t="e">
        <f t="shared" si="114"/>
        <v>#N/A</v>
      </c>
      <c r="S258" s="17" t="e">
        <f>VLOOKUP($A258,'DATA PENGUKURAN GARDU'!$A:$BS,44,0)</f>
        <v>#N/A</v>
      </c>
      <c r="T258" s="18" t="e">
        <f t="shared" si="115"/>
        <v>#N/A</v>
      </c>
      <c r="U258" s="17" t="e">
        <f>VLOOKUP($A258,'DATA PENGUKURAN GARDU'!$A:$BS,46,0)</f>
        <v>#N/A</v>
      </c>
      <c r="V258" s="18" t="e">
        <f t="shared" si="116"/>
        <v>#N/A</v>
      </c>
      <c r="W258" s="17" t="e">
        <f>VLOOKUP($A258,'DATA PENGUKURAN GARDU'!$A:$BS,48,0)</f>
        <v>#N/A</v>
      </c>
      <c r="X258" s="17" t="e">
        <f>VLOOKUP($A258,'DATA PENGUKURAN GARDU'!$A:$BS,53,0)</f>
        <v>#N/A</v>
      </c>
      <c r="Y258" s="17" t="e">
        <f>VLOOKUP($A258,'DATA PENGUKURAN GARDU'!$A:$BS,54,0)</f>
        <v>#N/A</v>
      </c>
      <c r="Z258" s="17" t="e">
        <f>VLOOKUP($A258,'DATA PENGUKURAN GARDU'!$A:$BS,55,0)</f>
        <v>#N/A</v>
      </c>
      <c r="AA258" s="20" t="e">
        <f>VLOOKUP($B258,'DATA PENGUKURAN GARDU'!$A:$BS,42,0)</f>
        <v>#N/A</v>
      </c>
      <c r="AB258" s="21" t="e">
        <f t="shared" si="117"/>
        <v>#N/A</v>
      </c>
      <c r="AC258" s="20" t="e">
        <f>VLOOKUP($B258,'DATA PENGUKURAN GARDU'!$A:$BS,44,0)</f>
        <v>#N/A</v>
      </c>
      <c r="AD258" s="21" t="e">
        <f t="shared" si="118"/>
        <v>#N/A</v>
      </c>
      <c r="AE258" s="20" t="e">
        <f>VLOOKUP($B258,'DATA PENGUKURAN GARDU'!$A:$BS,46,0)</f>
        <v>#N/A</v>
      </c>
      <c r="AF258" s="21" t="e">
        <f t="shared" si="119"/>
        <v>#N/A</v>
      </c>
      <c r="AG258" s="20" t="e">
        <f>VLOOKUP($B258,'DATA PENGUKURAN GARDU'!$A:$BS,46,0)</f>
        <v>#N/A</v>
      </c>
      <c r="AH258" s="20" t="e">
        <f>VLOOKUP($B258,'DATA PENGUKURAN GARDU'!$A:$BS,53,0)</f>
        <v>#N/A</v>
      </c>
      <c r="AI258" s="20" t="e">
        <f>VLOOKUP($B258,'DATA PENGUKURAN GARDU'!$A:$BS,54,0)</f>
        <v>#N/A</v>
      </c>
      <c r="AJ258" s="17" t="e">
        <f>VLOOKUP($C258,'DATA PENGUKURAN GARDU'!$A:$BS,42,0)</f>
        <v>#N/A</v>
      </c>
      <c r="AK258" s="23" t="e">
        <f t="shared" si="120"/>
        <v>#N/A</v>
      </c>
      <c r="AL258" s="17" t="e">
        <f>VLOOKUP($C258,'DATA PENGUKURAN GARDU'!$A:$BS,44,0)</f>
        <v>#N/A</v>
      </c>
      <c r="AM258" s="23" t="e">
        <f t="shared" si="121"/>
        <v>#N/A</v>
      </c>
      <c r="AN258" s="17" t="e">
        <f>VLOOKUP($C258,'DATA PENGUKURAN GARDU'!$A:$BS,46,0)</f>
        <v>#N/A</v>
      </c>
      <c r="AO258" s="23" t="e">
        <f t="shared" si="122"/>
        <v>#N/A</v>
      </c>
      <c r="AP258" s="17" t="e">
        <f>VLOOKUP($C258,'DATA PENGUKURAN GARDU'!$A:$BS,46,0)</f>
        <v>#N/A</v>
      </c>
      <c r="AQ258" s="17" t="e">
        <f>VLOOKUP($C258,'DATA PENGUKURAN GARDU'!$A:$BS,53,0)</f>
        <v>#N/A</v>
      </c>
      <c r="AR258" s="17" t="e">
        <f>VLOOKUP($C258,'DATA PENGUKURAN GARDU'!$A:$BS,54,0)</f>
        <v>#N/A</v>
      </c>
      <c r="AS258" s="20" t="e">
        <f>VLOOKUP($D258,'DATA PENGUKURAN GARDU'!$A:$BS,42,0)</f>
        <v>#N/A</v>
      </c>
      <c r="AT258" s="21" t="e">
        <f t="shared" si="123"/>
        <v>#N/A</v>
      </c>
      <c r="AU258" s="20" t="e">
        <f>VLOOKUP($D258,'DATA PENGUKURAN GARDU'!$A:$BS,44,0)</f>
        <v>#N/A</v>
      </c>
      <c r="AV258" s="21" t="e">
        <f t="shared" si="124"/>
        <v>#N/A</v>
      </c>
      <c r="AW258" s="20" t="e">
        <f>VLOOKUP($D258,'DATA PENGUKURAN GARDU'!$A:$BS,46,0)</f>
        <v>#N/A</v>
      </c>
      <c r="AX258" s="21" t="e">
        <f t="shared" si="125"/>
        <v>#N/A</v>
      </c>
      <c r="AY258" s="20" t="e">
        <f>VLOOKUP($D258,'DATA PENGUKURAN GARDU'!$A:$BS,46,0)</f>
        <v>#N/A</v>
      </c>
      <c r="AZ258" s="20" t="e">
        <f>VLOOKUP($D258,'DATA PENGUKURAN GARDU'!$A:$BS,53,0)</f>
        <v>#N/A</v>
      </c>
      <c r="BA258" s="20" t="e">
        <f>VLOOKUP($D258,'DATA PENGUKURAN GARDU'!$A:$BS,54,0)</f>
        <v>#N/A</v>
      </c>
      <c r="BB258" s="17" t="e">
        <f>VLOOKUP($E258,'DATA PENGUKURAN GARDU'!$A:$BS,42,0)</f>
        <v>#N/A</v>
      </c>
      <c r="BC258" s="23" t="e">
        <f t="shared" si="126"/>
        <v>#N/A</v>
      </c>
      <c r="BD258" s="17" t="e">
        <f>VLOOKUP($E258,'DATA PENGUKURAN GARDU'!$A:$BS,44,0)</f>
        <v>#N/A</v>
      </c>
      <c r="BE258" s="23" t="e">
        <f t="shared" si="127"/>
        <v>#N/A</v>
      </c>
      <c r="BF258" s="17" t="e">
        <f>VLOOKUP($E258,'DATA PENGUKURAN GARDU'!$A:$BS,46,0)</f>
        <v>#N/A</v>
      </c>
      <c r="BG258" s="23" t="e">
        <f t="shared" si="128"/>
        <v>#N/A</v>
      </c>
      <c r="BH258" s="17" t="e">
        <f>VLOOKUP($E258,'DATA PENGUKURAN GARDU'!$A:$BS,46,0)</f>
        <v>#N/A</v>
      </c>
      <c r="BI258" s="17" t="e">
        <f>VLOOKUP($E258,'DATA PENGUKURAN GARDU'!$A:$BS,53,0)</f>
        <v>#N/A</v>
      </c>
      <c r="BJ258" s="17" t="e">
        <f>VLOOKUP($E258,'DATA PENGUKURAN GARDU'!$A:$BS,54,0)</f>
        <v>#N/A</v>
      </c>
      <c r="BK258" s="20" t="e">
        <f t="shared" si="129"/>
        <v>#N/A</v>
      </c>
      <c r="BL258" s="20" t="e">
        <f t="shared" si="130"/>
        <v>#N/A</v>
      </c>
      <c r="BM258" s="20" t="e">
        <f t="shared" si="131"/>
        <v>#N/A</v>
      </c>
      <c r="BN258" s="25" t="e">
        <f t="shared" si="132"/>
        <v>#N/A</v>
      </c>
      <c r="BO258" s="26" t="str">
        <f t="shared" si="133"/>
        <v>0</v>
      </c>
      <c r="BP258" s="21" t="e">
        <f t="shared" si="134"/>
        <v>#VALUE!</v>
      </c>
      <c r="BQ258" s="20" t="e">
        <f t="shared" si="135"/>
        <v>#N/A</v>
      </c>
      <c r="BR258" s="20" t="e">
        <v>#N/A</v>
      </c>
      <c r="BS258" s="9" t="e">
        <v>#N/A</v>
      </c>
      <c r="BT258" s="2" t="e">
        <f t="shared" si="136"/>
        <v>#VALUE!</v>
      </c>
      <c r="BU258" s="2" t="e">
        <f t="shared" si="104"/>
        <v>#N/A</v>
      </c>
      <c r="BV258" s="2" t="e">
        <f t="shared" si="105"/>
        <v>#N/A</v>
      </c>
    </row>
    <row r="259" s="2" customFormat="1" ht="22.95" customHeight="1" spans="1:74">
      <c r="A259" s="9" t="str">
        <f t="shared" si="106"/>
        <v>KMO 141Induk</v>
      </c>
      <c r="B259" s="9" t="str">
        <f t="shared" si="107"/>
        <v>KMO 141jurusan 1</v>
      </c>
      <c r="C259" s="9" t="str">
        <f t="shared" si="108"/>
        <v>KMO 141jurusan 2</v>
      </c>
      <c r="D259" s="9" t="str">
        <f t="shared" si="109"/>
        <v>KMO 141jurusan 3</v>
      </c>
      <c r="E259" s="9" t="str">
        <f t="shared" si="110"/>
        <v>KMO 141jurusan 4</v>
      </c>
      <c r="F259" s="10" t="s">
        <v>67</v>
      </c>
      <c r="G259" s="10" t="s">
        <v>39</v>
      </c>
      <c r="H259" s="10" t="s">
        <v>340</v>
      </c>
      <c r="I259" s="10">
        <v>0.844592988</v>
      </c>
      <c r="J259" s="10">
        <v>124.4400405884</v>
      </c>
      <c r="K259" s="10" t="s">
        <v>7465</v>
      </c>
      <c r="L259" s="10" t="s">
        <v>7465</v>
      </c>
      <c r="M259" s="10" t="s">
        <v>7465</v>
      </c>
      <c r="N259" s="14">
        <f t="shared" si="111"/>
        <v>0</v>
      </c>
      <c r="O259" s="15" t="e">
        <f t="shared" si="112"/>
        <v>#VALUE!</v>
      </c>
      <c r="P259" s="15" t="e">
        <f t="shared" si="113"/>
        <v>#VALUE!</v>
      </c>
      <c r="Q259" s="17" t="e">
        <f>VLOOKUP($A259,'DATA PENGUKURAN GARDU'!$A:$BS,42,0)</f>
        <v>#N/A</v>
      </c>
      <c r="R259" s="18" t="e">
        <f t="shared" si="114"/>
        <v>#N/A</v>
      </c>
      <c r="S259" s="17" t="e">
        <f>VLOOKUP($A259,'DATA PENGUKURAN GARDU'!$A:$BS,44,0)</f>
        <v>#N/A</v>
      </c>
      <c r="T259" s="18" t="e">
        <f t="shared" si="115"/>
        <v>#N/A</v>
      </c>
      <c r="U259" s="17" t="e">
        <f>VLOOKUP($A259,'DATA PENGUKURAN GARDU'!$A:$BS,46,0)</f>
        <v>#N/A</v>
      </c>
      <c r="V259" s="18" t="e">
        <f t="shared" si="116"/>
        <v>#N/A</v>
      </c>
      <c r="W259" s="17" t="e">
        <f>VLOOKUP($A259,'DATA PENGUKURAN GARDU'!$A:$BS,48,0)</f>
        <v>#N/A</v>
      </c>
      <c r="X259" s="17" t="e">
        <f>VLOOKUP($A259,'DATA PENGUKURAN GARDU'!$A:$BS,53,0)</f>
        <v>#N/A</v>
      </c>
      <c r="Y259" s="17" t="e">
        <f>VLOOKUP($A259,'DATA PENGUKURAN GARDU'!$A:$BS,54,0)</f>
        <v>#N/A</v>
      </c>
      <c r="Z259" s="17" t="e">
        <f>VLOOKUP($A259,'DATA PENGUKURAN GARDU'!$A:$BS,55,0)</f>
        <v>#N/A</v>
      </c>
      <c r="AA259" s="20" t="e">
        <f>VLOOKUP($B259,'DATA PENGUKURAN GARDU'!$A:$BS,42,0)</f>
        <v>#N/A</v>
      </c>
      <c r="AB259" s="21" t="e">
        <f t="shared" si="117"/>
        <v>#N/A</v>
      </c>
      <c r="AC259" s="20" t="e">
        <f>VLOOKUP($B259,'DATA PENGUKURAN GARDU'!$A:$BS,44,0)</f>
        <v>#N/A</v>
      </c>
      <c r="AD259" s="21" t="e">
        <f t="shared" si="118"/>
        <v>#N/A</v>
      </c>
      <c r="AE259" s="20" t="e">
        <f>VLOOKUP($B259,'DATA PENGUKURAN GARDU'!$A:$BS,46,0)</f>
        <v>#N/A</v>
      </c>
      <c r="AF259" s="21" t="e">
        <f t="shared" si="119"/>
        <v>#N/A</v>
      </c>
      <c r="AG259" s="20" t="e">
        <f>VLOOKUP($B259,'DATA PENGUKURAN GARDU'!$A:$BS,46,0)</f>
        <v>#N/A</v>
      </c>
      <c r="AH259" s="20" t="e">
        <f>VLOOKUP($B259,'DATA PENGUKURAN GARDU'!$A:$BS,53,0)</f>
        <v>#N/A</v>
      </c>
      <c r="AI259" s="20" t="e">
        <f>VLOOKUP($B259,'DATA PENGUKURAN GARDU'!$A:$BS,54,0)</f>
        <v>#N/A</v>
      </c>
      <c r="AJ259" s="17" t="e">
        <f>VLOOKUP($C259,'DATA PENGUKURAN GARDU'!$A:$BS,42,0)</f>
        <v>#N/A</v>
      </c>
      <c r="AK259" s="23" t="e">
        <f t="shared" si="120"/>
        <v>#N/A</v>
      </c>
      <c r="AL259" s="17" t="e">
        <f>VLOOKUP($C259,'DATA PENGUKURAN GARDU'!$A:$BS,44,0)</f>
        <v>#N/A</v>
      </c>
      <c r="AM259" s="23" t="e">
        <f t="shared" si="121"/>
        <v>#N/A</v>
      </c>
      <c r="AN259" s="17" t="e">
        <f>VLOOKUP($C259,'DATA PENGUKURAN GARDU'!$A:$BS,46,0)</f>
        <v>#N/A</v>
      </c>
      <c r="AO259" s="23" t="e">
        <f t="shared" si="122"/>
        <v>#N/A</v>
      </c>
      <c r="AP259" s="17" t="e">
        <f>VLOOKUP($C259,'DATA PENGUKURAN GARDU'!$A:$BS,46,0)</f>
        <v>#N/A</v>
      </c>
      <c r="AQ259" s="17" t="e">
        <f>VLOOKUP($C259,'DATA PENGUKURAN GARDU'!$A:$BS,53,0)</f>
        <v>#N/A</v>
      </c>
      <c r="AR259" s="17" t="e">
        <f>VLOOKUP($C259,'DATA PENGUKURAN GARDU'!$A:$BS,54,0)</f>
        <v>#N/A</v>
      </c>
      <c r="AS259" s="20" t="e">
        <f>VLOOKUP($D259,'DATA PENGUKURAN GARDU'!$A:$BS,42,0)</f>
        <v>#N/A</v>
      </c>
      <c r="AT259" s="21" t="e">
        <f t="shared" si="123"/>
        <v>#N/A</v>
      </c>
      <c r="AU259" s="20" t="e">
        <f>VLOOKUP($D259,'DATA PENGUKURAN GARDU'!$A:$BS,44,0)</f>
        <v>#N/A</v>
      </c>
      <c r="AV259" s="21" t="e">
        <f t="shared" si="124"/>
        <v>#N/A</v>
      </c>
      <c r="AW259" s="20" t="e">
        <f>VLOOKUP($D259,'DATA PENGUKURAN GARDU'!$A:$BS,46,0)</f>
        <v>#N/A</v>
      </c>
      <c r="AX259" s="21" t="e">
        <f t="shared" si="125"/>
        <v>#N/A</v>
      </c>
      <c r="AY259" s="20" t="e">
        <f>VLOOKUP($D259,'DATA PENGUKURAN GARDU'!$A:$BS,46,0)</f>
        <v>#N/A</v>
      </c>
      <c r="AZ259" s="20" t="e">
        <f>VLOOKUP($D259,'DATA PENGUKURAN GARDU'!$A:$BS,53,0)</f>
        <v>#N/A</v>
      </c>
      <c r="BA259" s="20" t="e">
        <f>VLOOKUP($D259,'DATA PENGUKURAN GARDU'!$A:$BS,54,0)</f>
        <v>#N/A</v>
      </c>
      <c r="BB259" s="17" t="e">
        <f>VLOOKUP($E259,'DATA PENGUKURAN GARDU'!$A:$BS,42,0)</f>
        <v>#N/A</v>
      </c>
      <c r="BC259" s="23" t="e">
        <f t="shared" si="126"/>
        <v>#N/A</v>
      </c>
      <c r="BD259" s="17" t="e">
        <f>VLOOKUP($E259,'DATA PENGUKURAN GARDU'!$A:$BS,44,0)</f>
        <v>#N/A</v>
      </c>
      <c r="BE259" s="23" t="e">
        <f t="shared" si="127"/>
        <v>#N/A</v>
      </c>
      <c r="BF259" s="17" t="e">
        <f>VLOOKUP($E259,'DATA PENGUKURAN GARDU'!$A:$BS,46,0)</f>
        <v>#N/A</v>
      </c>
      <c r="BG259" s="23" t="e">
        <f t="shared" si="128"/>
        <v>#N/A</v>
      </c>
      <c r="BH259" s="17" t="e">
        <f>VLOOKUP($E259,'DATA PENGUKURAN GARDU'!$A:$BS,46,0)</f>
        <v>#N/A</v>
      </c>
      <c r="BI259" s="17" t="e">
        <f>VLOOKUP($E259,'DATA PENGUKURAN GARDU'!$A:$BS,53,0)</f>
        <v>#N/A</v>
      </c>
      <c r="BJ259" s="17" t="e">
        <f>VLOOKUP($E259,'DATA PENGUKURAN GARDU'!$A:$BS,54,0)</f>
        <v>#N/A</v>
      </c>
      <c r="BK259" s="20" t="e">
        <f t="shared" si="129"/>
        <v>#N/A</v>
      </c>
      <c r="BL259" s="20" t="e">
        <f t="shared" si="130"/>
        <v>#N/A</v>
      </c>
      <c r="BM259" s="20" t="e">
        <f t="shared" si="131"/>
        <v>#N/A</v>
      </c>
      <c r="BN259" s="25" t="e">
        <f t="shared" si="132"/>
        <v>#N/A</v>
      </c>
      <c r="BO259" s="26" t="str">
        <f t="shared" si="133"/>
        <v>0</v>
      </c>
      <c r="BP259" s="21" t="e">
        <f t="shared" si="134"/>
        <v>#VALUE!</v>
      </c>
      <c r="BQ259" s="20" t="e">
        <f t="shared" si="135"/>
        <v>#N/A</v>
      </c>
      <c r="BR259" s="20" t="e">
        <v>#N/A</v>
      </c>
      <c r="BS259" s="9" t="e">
        <v>#N/A</v>
      </c>
      <c r="BT259" s="2" t="e">
        <f t="shared" si="136"/>
        <v>#VALUE!</v>
      </c>
      <c r="BU259" s="2" t="e">
        <f t="shared" ref="BU259:BU322" si="137">IF(L259=3,IF(BQ259&gt;0.2,"TDK SEIMBANG","SEIMBANG"),IF(BM259="OL PHASA","TDK SEIMBANG","SEIMBANG"))</f>
        <v>#N/A</v>
      </c>
      <c r="BV259" s="2" t="e">
        <f t="shared" ref="BV259:BV322" si="138">IF(L259=3,IF(SUM(X259:Y259)&gt;600,"NORMAL","DROP"),IF(BD264&gt;198,"NORMAL","DROP"))</f>
        <v>#N/A</v>
      </c>
    </row>
    <row r="260" s="2" customFormat="1" ht="22.95" customHeight="1" spans="1:74">
      <c r="A260" s="9" t="str">
        <f t="shared" ref="A260:A323" si="139">H260&amp;"Induk"</f>
        <v>NL 029.1Induk</v>
      </c>
      <c r="B260" s="9" t="str">
        <f t="shared" ref="B260:B323" si="140">H260&amp;"jurusan 1"</f>
        <v>NL 029.1jurusan 1</v>
      </c>
      <c r="C260" s="9" t="str">
        <f t="shared" ref="C260:C323" si="141">H260&amp;"jurusan 2"</f>
        <v>NL 029.1jurusan 2</v>
      </c>
      <c r="D260" s="9" t="str">
        <f t="shared" ref="D260:D323" si="142">H260&amp;"jurusan 3"</f>
        <v>NL 029.1jurusan 3</v>
      </c>
      <c r="E260" s="9" t="str">
        <f t="shared" ref="E260:E323" si="143">H260&amp;"jurusan 4"</f>
        <v>NL 029.1jurusan 4</v>
      </c>
      <c r="F260" s="10" t="s">
        <v>324</v>
      </c>
      <c r="G260" s="10" t="s">
        <v>173</v>
      </c>
      <c r="H260" s="10" t="s">
        <v>341</v>
      </c>
      <c r="I260" s="10">
        <v>0.85537</v>
      </c>
      <c r="J260" s="10">
        <v>123.99746</v>
      </c>
      <c r="K260" s="10" t="s">
        <v>7465</v>
      </c>
      <c r="L260" s="10" t="s">
        <v>7465</v>
      </c>
      <c r="M260" s="10" t="s">
        <v>7465</v>
      </c>
      <c r="N260" s="14">
        <f t="shared" ref="N260:N323" si="144">+IF(L260=3,400,IF(L260=1,230,0))</f>
        <v>0</v>
      </c>
      <c r="O260" s="15" t="e">
        <f t="shared" ref="O260:O323" si="145">(K260*1000)/((M260*1000)*1.73)</f>
        <v>#VALUE!</v>
      </c>
      <c r="P260" s="15" t="e">
        <f t="shared" ref="P260:P323" si="146">IF(L260=3,(K260*1000)/(N260*1.73),(K260*1000)/(N260))</f>
        <v>#VALUE!</v>
      </c>
      <c r="Q260" s="17" t="e">
        <f>VLOOKUP($A260,'DATA PENGUKURAN GARDU'!$A:$BS,42,0)</f>
        <v>#N/A</v>
      </c>
      <c r="R260" s="18" t="e">
        <f t="shared" ref="R260:R323" si="147">Q260/$P260*100</f>
        <v>#N/A</v>
      </c>
      <c r="S260" s="17" t="e">
        <f>VLOOKUP($A260,'DATA PENGUKURAN GARDU'!$A:$BS,44,0)</f>
        <v>#N/A</v>
      </c>
      <c r="T260" s="18" t="e">
        <f t="shared" ref="T260:T323" si="148">S260/$P260*100</f>
        <v>#N/A</v>
      </c>
      <c r="U260" s="17" t="e">
        <f>VLOOKUP($A260,'DATA PENGUKURAN GARDU'!$A:$BS,46,0)</f>
        <v>#N/A</v>
      </c>
      <c r="V260" s="18" t="e">
        <f t="shared" ref="V260:V323" si="149">U260/$P260*100</f>
        <v>#N/A</v>
      </c>
      <c r="W260" s="17" t="e">
        <f>VLOOKUP($A260,'DATA PENGUKURAN GARDU'!$A:$BS,48,0)</f>
        <v>#N/A</v>
      </c>
      <c r="X260" s="17" t="e">
        <f>VLOOKUP($A260,'DATA PENGUKURAN GARDU'!$A:$BS,53,0)</f>
        <v>#N/A</v>
      </c>
      <c r="Y260" s="17" t="e">
        <f>VLOOKUP($A260,'DATA PENGUKURAN GARDU'!$A:$BS,54,0)</f>
        <v>#N/A</v>
      </c>
      <c r="Z260" s="17" t="e">
        <f>VLOOKUP($A260,'DATA PENGUKURAN GARDU'!$A:$BS,55,0)</f>
        <v>#N/A</v>
      </c>
      <c r="AA260" s="20" t="e">
        <f>VLOOKUP($B260,'DATA PENGUKURAN GARDU'!$A:$BS,42,0)</f>
        <v>#N/A</v>
      </c>
      <c r="AB260" s="21" t="e">
        <f t="shared" ref="AB260:AB323" si="150">AA260/$P260*100</f>
        <v>#N/A</v>
      </c>
      <c r="AC260" s="20" t="e">
        <f>VLOOKUP($B260,'DATA PENGUKURAN GARDU'!$A:$BS,44,0)</f>
        <v>#N/A</v>
      </c>
      <c r="AD260" s="21" t="e">
        <f t="shared" ref="AD260:AD323" si="151">AC260/$P260*100</f>
        <v>#N/A</v>
      </c>
      <c r="AE260" s="20" t="e">
        <f>VLOOKUP($B260,'DATA PENGUKURAN GARDU'!$A:$BS,46,0)</f>
        <v>#N/A</v>
      </c>
      <c r="AF260" s="21" t="e">
        <f t="shared" ref="AF260:AF323" si="152">AE260/$P260*100</f>
        <v>#N/A</v>
      </c>
      <c r="AG260" s="20" t="e">
        <f>VLOOKUP($B260,'DATA PENGUKURAN GARDU'!$A:$BS,46,0)</f>
        <v>#N/A</v>
      </c>
      <c r="AH260" s="20" t="e">
        <f>VLOOKUP($B260,'DATA PENGUKURAN GARDU'!$A:$BS,53,0)</f>
        <v>#N/A</v>
      </c>
      <c r="AI260" s="20" t="e">
        <f>VLOOKUP($B260,'DATA PENGUKURAN GARDU'!$A:$BS,54,0)</f>
        <v>#N/A</v>
      </c>
      <c r="AJ260" s="17" t="e">
        <f>VLOOKUP($C260,'DATA PENGUKURAN GARDU'!$A:$BS,42,0)</f>
        <v>#N/A</v>
      </c>
      <c r="AK260" s="23" t="e">
        <f t="shared" ref="AK260:AK323" si="153">AJ260/$P260*100</f>
        <v>#N/A</v>
      </c>
      <c r="AL260" s="17" t="e">
        <f>VLOOKUP($C260,'DATA PENGUKURAN GARDU'!$A:$BS,44,0)</f>
        <v>#N/A</v>
      </c>
      <c r="AM260" s="23" t="e">
        <f t="shared" ref="AM260:AM323" si="154">AL260/$P260*100</f>
        <v>#N/A</v>
      </c>
      <c r="AN260" s="17" t="e">
        <f>VLOOKUP($C260,'DATA PENGUKURAN GARDU'!$A:$BS,46,0)</f>
        <v>#N/A</v>
      </c>
      <c r="AO260" s="23" t="e">
        <f t="shared" ref="AO260:AO323" si="155">AN260/$P260*100</f>
        <v>#N/A</v>
      </c>
      <c r="AP260" s="17" t="e">
        <f>VLOOKUP($C260,'DATA PENGUKURAN GARDU'!$A:$BS,46,0)</f>
        <v>#N/A</v>
      </c>
      <c r="AQ260" s="17" t="e">
        <f>VLOOKUP($C260,'DATA PENGUKURAN GARDU'!$A:$BS,53,0)</f>
        <v>#N/A</v>
      </c>
      <c r="AR260" s="17" t="e">
        <f>VLOOKUP($C260,'DATA PENGUKURAN GARDU'!$A:$BS,54,0)</f>
        <v>#N/A</v>
      </c>
      <c r="AS260" s="20" t="e">
        <f>VLOOKUP($D260,'DATA PENGUKURAN GARDU'!$A:$BS,42,0)</f>
        <v>#N/A</v>
      </c>
      <c r="AT260" s="21" t="e">
        <f t="shared" ref="AT260:AT323" si="156">AS260/$P260*100</f>
        <v>#N/A</v>
      </c>
      <c r="AU260" s="20" t="e">
        <f>VLOOKUP($D260,'DATA PENGUKURAN GARDU'!$A:$BS,44,0)</f>
        <v>#N/A</v>
      </c>
      <c r="AV260" s="21" t="e">
        <f t="shared" ref="AV260:AV323" si="157">AU260/$P260*100</f>
        <v>#N/A</v>
      </c>
      <c r="AW260" s="20" t="e">
        <f>VLOOKUP($D260,'DATA PENGUKURAN GARDU'!$A:$BS,46,0)</f>
        <v>#N/A</v>
      </c>
      <c r="AX260" s="21" t="e">
        <f t="shared" ref="AX260:AX323" si="158">AW260/$P260*100</f>
        <v>#N/A</v>
      </c>
      <c r="AY260" s="20" t="e">
        <f>VLOOKUP($D260,'DATA PENGUKURAN GARDU'!$A:$BS,46,0)</f>
        <v>#N/A</v>
      </c>
      <c r="AZ260" s="20" t="e">
        <f>VLOOKUP($D260,'DATA PENGUKURAN GARDU'!$A:$BS,53,0)</f>
        <v>#N/A</v>
      </c>
      <c r="BA260" s="20" t="e">
        <f>VLOOKUP($D260,'DATA PENGUKURAN GARDU'!$A:$BS,54,0)</f>
        <v>#N/A</v>
      </c>
      <c r="BB260" s="17" t="e">
        <f>VLOOKUP($E260,'DATA PENGUKURAN GARDU'!$A:$BS,42,0)</f>
        <v>#N/A</v>
      </c>
      <c r="BC260" s="23" t="e">
        <f t="shared" ref="BC260:BC323" si="159">BB260/$P260*100</f>
        <v>#N/A</v>
      </c>
      <c r="BD260" s="17" t="e">
        <f>VLOOKUP($E260,'DATA PENGUKURAN GARDU'!$A:$BS,44,0)</f>
        <v>#N/A</v>
      </c>
      <c r="BE260" s="23" t="e">
        <f t="shared" ref="BE260:BE323" si="160">BD260/$P260*100</f>
        <v>#N/A</v>
      </c>
      <c r="BF260" s="17" t="e">
        <f>VLOOKUP($E260,'DATA PENGUKURAN GARDU'!$A:$BS,46,0)</f>
        <v>#N/A</v>
      </c>
      <c r="BG260" s="23" t="e">
        <f t="shared" ref="BG260:BG323" si="161">BF260/$P260*100</f>
        <v>#N/A</v>
      </c>
      <c r="BH260" s="17" t="e">
        <f>VLOOKUP($E260,'DATA PENGUKURAN GARDU'!$A:$BS,46,0)</f>
        <v>#N/A</v>
      </c>
      <c r="BI260" s="17" t="e">
        <f>VLOOKUP($E260,'DATA PENGUKURAN GARDU'!$A:$BS,53,0)</f>
        <v>#N/A</v>
      </c>
      <c r="BJ260" s="17" t="e">
        <f>VLOOKUP($E260,'DATA PENGUKURAN GARDU'!$A:$BS,54,0)</f>
        <v>#N/A</v>
      </c>
      <c r="BK260" s="20" t="e">
        <f t="shared" ref="BK260:BK323" si="162">IF(Q260&gt;P260,"OL PHASA","Normal")</f>
        <v>#N/A</v>
      </c>
      <c r="BL260" s="20" t="e">
        <f t="shared" ref="BL260:BL323" si="163">IF(S260&gt;P260,"OL PHASA","Normal")</f>
        <v>#N/A</v>
      </c>
      <c r="BM260" s="20" t="e">
        <f t="shared" ref="BM260:BM323" si="164">IF(U260&gt;P260,"OL PHASA","Normal")</f>
        <v>#N/A</v>
      </c>
      <c r="BN260" s="25" t="e">
        <f t="shared" ref="BN260:BN323" si="165">IF((L260=3),(AVERAGE(Q260,S260,U260)),MAX(Q260,S260,U260))</f>
        <v>#N/A</v>
      </c>
      <c r="BO260" s="26" t="str">
        <f t="shared" ref="BO260:BO323" si="166">IFERROR(IF((L260=1),(BN260*AH260)/1000,(BN260*AI260*1.73)/1000),"0")</f>
        <v>0</v>
      </c>
      <c r="BP260" s="21" t="e">
        <f t="shared" ref="BP260:BP323" si="167">BO260/K260*100</f>
        <v>#VALUE!</v>
      </c>
      <c r="BQ260" s="20" t="e">
        <f t="shared" ref="BQ260:BQ323" si="168">IF($L260=1,"1 Phase",ABS(((Q260/BN260)-1)+ABS((S260/BN260)-1)+ABS((U260/BN260)-1))/3)</f>
        <v>#N/A</v>
      </c>
      <c r="BR260" s="20" t="e">
        <v>#N/A</v>
      </c>
      <c r="BS260" s="9" t="e">
        <v>#N/A</v>
      </c>
      <c r="BT260" s="2" t="e">
        <f t="shared" ref="BT260:BT323" si="169">IF(BP260&lt;30,"Underload",IF(BP260&lt;=80,"Baik",IF(BP260&gt;80,"Overload")))</f>
        <v>#VALUE!</v>
      </c>
      <c r="BU260" s="2" t="e">
        <f t="shared" si="137"/>
        <v>#N/A</v>
      </c>
      <c r="BV260" s="2" t="e">
        <f t="shared" si="138"/>
        <v>#N/A</v>
      </c>
    </row>
    <row r="261" s="2" customFormat="1" ht="22.95" customHeight="1" spans="1:74">
      <c r="A261" s="9" t="str">
        <f t="shared" si="139"/>
        <v>NW 002.1Induk</v>
      </c>
      <c r="B261" s="9" t="str">
        <f t="shared" si="140"/>
        <v>NW 002.1jurusan 1</v>
      </c>
      <c r="C261" s="9" t="str">
        <f t="shared" si="141"/>
        <v>NW 002.1jurusan 2</v>
      </c>
      <c r="D261" s="9" t="str">
        <f t="shared" si="142"/>
        <v>NW 002.1jurusan 3</v>
      </c>
      <c r="E261" s="9" t="str">
        <f t="shared" si="143"/>
        <v>NW 002.1jurusan 4</v>
      </c>
      <c r="F261" s="10" t="s">
        <v>342</v>
      </c>
      <c r="G261" s="10" t="s">
        <v>39</v>
      </c>
      <c r="H261" s="10" t="s">
        <v>343</v>
      </c>
      <c r="I261" s="10">
        <v>1.089482</v>
      </c>
      <c r="J261" s="10">
        <v>124.336956</v>
      </c>
      <c r="K261" s="10" t="s">
        <v>7465</v>
      </c>
      <c r="L261" s="10" t="s">
        <v>7465</v>
      </c>
      <c r="M261" s="10" t="s">
        <v>7465</v>
      </c>
      <c r="N261" s="14">
        <f t="shared" si="144"/>
        <v>0</v>
      </c>
      <c r="O261" s="15" t="e">
        <f t="shared" si="145"/>
        <v>#VALUE!</v>
      </c>
      <c r="P261" s="15" t="e">
        <f t="shared" si="146"/>
        <v>#VALUE!</v>
      </c>
      <c r="Q261" s="17" t="e">
        <f>VLOOKUP($A261,'DATA PENGUKURAN GARDU'!$A:$BS,42,0)</f>
        <v>#N/A</v>
      </c>
      <c r="R261" s="18" t="e">
        <f t="shared" si="147"/>
        <v>#N/A</v>
      </c>
      <c r="S261" s="17" t="e">
        <f>VLOOKUP($A261,'DATA PENGUKURAN GARDU'!$A:$BS,44,0)</f>
        <v>#N/A</v>
      </c>
      <c r="T261" s="18" t="e">
        <f t="shared" si="148"/>
        <v>#N/A</v>
      </c>
      <c r="U261" s="17" t="e">
        <f>VLOOKUP($A261,'DATA PENGUKURAN GARDU'!$A:$BS,46,0)</f>
        <v>#N/A</v>
      </c>
      <c r="V261" s="18" t="e">
        <f t="shared" si="149"/>
        <v>#N/A</v>
      </c>
      <c r="W261" s="17" t="e">
        <f>VLOOKUP($A261,'DATA PENGUKURAN GARDU'!$A:$BS,48,0)</f>
        <v>#N/A</v>
      </c>
      <c r="X261" s="17" t="e">
        <f>VLOOKUP($A261,'DATA PENGUKURAN GARDU'!$A:$BS,53,0)</f>
        <v>#N/A</v>
      </c>
      <c r="Y261" s="17" t="e">
        <f>VLOOKUP($A261,'DATA PENGUKURAN GARDU'!$A:$BS,54,0)</f>
        <v>#N/A</v>
      </c>
      <c r="Z261" s="17" t="e">
        <f>VLOOKUP($A261,'DATA PENGUKURAN GARDU'!$A:$BS,55,0)</f>
        <v>#N/A</v>
      </c>
      <c r="AA261" s="20" t="e">
        <f>VLOOKUP($B261,'DATA PENGUKURAN GARDU'!$A:$BS,42,0)</f>
        <v>#N/A</v>
      </c>
      <c r="AB261" s="21" t="e">
        <f t="shared" si="150"/>
        <v>#N/A</v>
      </c>
      <c r="AC261" s="20" t="e">
        <f>VLOOKUP($B261,'DATA PENGUKURAN GARDU'!$A:$BS,44,0)</f>
        <v>#N/A</v>
      </c>
      <c r="AD261" s="21" t="e">
        <f t="shared" si="151"/>
        <v>#N/A</v>
      </c>
      <c r="AE261" s="20" t="e">
        <f>VLOOKUP($B261,'DATA PENGUKURAN GARDU'!$A:$BS,46,0)</f>
        <v>#N/A</v>
      </c>
      <c r="AF261" s="21" t="e">
        <f t="shared" si="152"/>
        <v>#N/A</v>
      </c>
      <c r="AG261" s="20" t="e">
        <f>VLOOKUP($B261,'DATA PENGUKURAN GARDU'!$A:$BS,46,0)</f>
        <v>#N/A</v>
      </c>
      <c r="AH261" s="20" t="e">
        <f>VLOOKUP($B261,'DATA PENGUKURAN GARDU'!$A:$BS,53,0)</f>
        <v>#N/A</v>
      </c>
      <c r="AI261" s="20" t="e">
        <f>VLOOKUP($B261,'DATA PENGUKURAN GARDU'!$A:$BS,54,0)</f>
        <v>#N/A</v>
      </c>
      <c r="AJ261" s="17" t="e">
        <f>VLOOKUP($C261,'DATA PENGUKURAN GARDU'!$A:$BS,42,0)</f>
        <v>#N/A</v>
      </c>
      <c r="AK261" s="23" t="e">
        <f t="shared" si="153"/>
        <v>#N/A</v>
      </c>
      <c r="AL261" s="17" t="e">
        <f>VLOOKUP($C261,'DATA PENGUKURAN GARDU'!$A:$BS,44,0)</f>
        <v>#N/A</v>
      </c>
      <c r="AM261" s="23" t="e">
        <f t="shared" si="154"/>
        <v>#N/A</v>
      </c>
      <c r="AN261" s="17" t="e">
        <f>VLOOKUP($C261,'DATA PENGUKURAN GARDU'!$A:$BS,46,0)</f>
        <v>#N/A</v>
      </c>
      <c r="AO261" s="23" t="e">
        <f t="shared" si="155"/>
        <v>#N/A</v>
      </c>
      <c r="AP261" s="17" t="e">
        <f>VLOOKUP($C261,'DATA PENGUKURAN GARDU'!$A:$BS,46,0)</f>
        <v>#N/A</v>
      </c>
      <c r="AQ261" s="17" t="e">
        <f>VLOOKUP($C261,'DATA PENGUKURAN GARDU'!$A:$BS,53,0)</f>
        <v>#N/A</v>
      </c>
      <c r="AR261" s="17" t="e">
        <f>VLOOKUP($C261,'DATA PENGUKURAN GARDU'!$A:$BS,54,0)</f>
        <v>#N/A</v>
      </c>
      <c r="AS261" s="20" t="e">
        <f>VLOOKUP($D261,'DATA PENGUKURAN GARDU'!$A:$BS,42,0)</f>
        <v>#N/A</v>
      </c>
      <c r="AT261" s="21" t="e">
        <f t="shared" si="156"/>
        <v>#N/A</v>
      </c>
      <c r="AU261" s="20" t="e">
        <f>VLOOKUP($D261,'DATA PENGUKURAN GARDU'!$A:$BS,44,0)</f>
        <v>#N/A</v>
      </c>
      <c r="AV261" s="21" t="e">
        <f t="shared" si="157"/>
        <v>#N/A</v>
      </c>
      <c r="AW261" s="20" t="e">
        <f>VLOOKUP($D261,'DATA PENGUKURAN GARDU'!$A:$BS,46,0)</f>
        <v>#N/A</v>
      </c>
      <c r="AX261" s="21" t="e">
        <f t="shared" si="158"/>
        <v>#N/A</v>
      </c>
      <c r="AY261" s="20" t="e">
        <f>VLOOKUP($D261,'DATA PENGUKURAN GARDU'!$A:$BS,46,0)</f>
        <v>#N/A</v>
      </c>
      <c r="AZ261" s="20" t="e">
        <f>VLOOKUP($D261,'DATA PENGUKURAN GARDU'!$A:$BS,53,0)</f>
        <v>#N/A</v>
      </c>
      <c r="BA261" s="20" t="e">
        <f>VLOOKUP($D261,'DATA PENGUKURAN GARDU'!$A:$BS,54,0)</f>
        <v>#N/A</v>
      </c>
      <c r="BB261" s="17" t="e">
        <f>VLOOKUP($E261,'DATA PENGUKURAN GARDU'!$A:$BS,42,0)</f>
        <v>#N/A</v>
      </c>
      <c r="BC261" s="23" t="e">
        <f t="shared" si="159"/>
        <v>#N/A</v>
      </c>
      <c r="BD261" s="17" t="e">
        <f>VLOOKUP($E261,'DATA PENGUKURAN GARDU'!$A:$BS,44,0)</f>
        <v>#N/A</v>
      </c>
      <c r="BE261" s="23" t="e">
        <f t="shared" si="160"/>
        <v>#N/A</v>
      </c>
      <c r="BF261" s="17" t="e">
        <f>VLOOKUP($E261,'DATA PENGUKURAN GARDU'!$A:$BS,46,0)</f>
        <v>#N/A</v>
      </c>
      <c r="BG261" s="23" t="e">
        <f t="shared" si="161"/>
        <v>#N/A</v>
      </c>
      <c r="BH261" s="17" t="e">
        <f>VLOOKUP($E261,'DATA PENGUKURAN GARDU'!$A:$BS,46,0)</f>
        <v>#N/A</v>
      </c>
      <c r="BI261" s="17" t="e">
        <f>VLOOKUP($E261,'DATA PENGUKURAN GARDU'!$A:$BS,53,0)</f>
        <v>#N/A</v>
      </c>
      <c r="BJ261" s="17" t="e">
        <f>VLOOKUP($E261,'DATA PENGUKURAN GARDU'!$A:$BS,54,0)</f>
        <v>#N/A</v>
      </c>
      <c r="BK261" s="20" t="e">
        <f t="shared" si="162"/>
        <v>#N/A</v>
      </c>
      <c r="BL261" s="20" t="e">
        <f t="shared" si="163"/>
        <v>#N/A</v>
      </c>
      <c r="BM261" s="20" t="e">
        <f t="shared" si="164"/>
        <v>#N/A</v>
      </c>
      <c r="BN261" s="25" t="e">
        <f t="shared" si="165"/>
        <v>#N/A</v>
      </c>
      <c r="BO261" s="26" t="str">
        <f t="shared" si="166"/>
        <v>0</v>
      </c>
      <c r="BP261" s="21" t="e">
        <f t="shared" si="167"/>
        <v>#VALUE!</v>
      </c>
      <c r="BQ261" s="20" t="e">
        <f t="shared" si="168"/>
        <v>#N/A</v>
      </c>
      <c r="BR261" s="20" t="e">
        <v>#N/A</v>
      </c>
      <c r="BS261" s="9" t="e">
        <v>#N/A</v>
      </c>
      <c r="BT261" s="2" t="e">
        <f t="shared" si="169"/>
        <v>#VALUE!</v>
      </c>
      <c r="BU261" s="2" t="e">
        <f t="shared" si="137"/>
        <v>#N/A</v>
      </c>
      <c r="BV261" s="2" t="e">
        <f t="shared" si="138"/>
        <v>#N/A</v>
      </c>
    </row>
    <row r="262" s="2" customFormat="1" ht="22.95" customHeight="1" spans="1:74">
      <c r="A262" s="9" t="str">
        <f t="shared" si="139"/>
        <v>KMO 214Induk</v>
      </c>
      <c r="B262" s="9" t="str">
        <f t="shared" si="140"/>
        <v>KMO 214jurusan 1</v>
      </c>
      <c r="C262" s="9" t="str">
        <f t="shared" si="141"/>
        <v>KMO 214jurusan 2</v>
      </c>
      <c r="D262" s="9" t="str">
        <f t="shared" si="142"/>
        <v>KMO 214jurusan 3</v>
      </c>
      <c r="E262" s="9" t="str">
        <f t="shared" si="143"/>
        <v>KMO 214jurusan 4</v>
      </c>
      <c r="F262" s="10" t="s">
        <v>204</v>
      </c>
      <c r="G262" s="10" t="s">
        <v>8</v>
      </c>
      <c r="H262" s="10" t="s">
        <v>344</v>
      </c>
      <c r="I262" s="10">
        <v>0.814888</v>
      </c>
      <c r="J262" s="10">
        <v>124.6604537964</v>
      </c>
      <c r="K262" s="10" t="s">
        <v>7465</v>
      </c>
      <c r="L262" s="10" t="s">
        <v>7465</v>
      </c>
      <c r="M262" s="10" t="s">
        <v>7465</v>
      </c>
      <c r="N262" s="14">
        <f t="shared" si="144"/>
        <v>0</v>
      </c>
      <c r="O262" s="15" t="e">
        <f t="shared" si="145"/>
        <v>#VALUE!</v>
      </c>
      <c r="P262" s="15" t="e">
        <f t="shared" si="146"/>
        <v>#VALUE!</v>
      </c>
      <c r="Q262" s="17" t="e">
        <f>VLOOKUP($A262,'DATA PENGUKURAN GARDU'!$A:$BS,42,0)</f>
        <v>#N/A</v>
      </c>
      <c r="R262" s="18" t="e">
        <f t="shared" si="147"/>
        <v>#N/A</v>
      </c>
      <c r="S262" s="17" t="e">
        <f>VLOOKUP($A262,'DATA PENGUKURAN GARDU'!$A:$BS,44,0)</f>
        <v>#N/A</v>
      </c>
      <c r="T262" s="18" t="e">
        <f t="shared" si="148"/>
        <v>#N/A</v>
      </c>
      <c r="U262" s="17" t="e">
        <f>VLOOKUP($A262,'DATA PENGUKURAN GARDU'!$A:$BS,46,0)</f>
        <v>#N/A</v>
      </c>
      <c r="V262" s="18" t="e">
        <f t="shared" si="149"/>
        <v>#N/A</v>
      </c>
      <c r="W262" s="17" t="e">
        <f>VLOOKUP($A262,'DATA PENGUKURAN GARDU'!$A:$BS,48,0)</f>
        <v>#N/A</v>
      </c>
      <c r="X262" s="17" t="e">
        <f>VLOOKUP($A262,'DATA PENGUKURAN GARDU'!$A:$BS,53,0)</f>
        <v>#N/A</v>
      </c>
      <c r="Y262" s="17" t="e">
        <f>VLOOKUP($A262,'DATA PENGUKURAN GARDU'!$A:$BS,54,0)</f>
        <v>#N/A</v>
      </c>
      <c r="Z262" s="17" t="e">
        <f>VLOOKUP($A262,'DATA PENGUKURAN GARDU'!$A:$BS,55,0)</f>
        <v>#N/A</v>
      </c>
      <c r="AA262" s="20" t="e">
        <f>VLOOKUP($B262,'DATA PENGUKURAN GARDU'!$A:$BS,42,0)</f>
        <v>#N/A</v>
      </c>
      <c r="AB262" s="21" t="e">
        <f t="shared" si="150"/>
        <v>#N/A</v>
      </c>
      <c r="AC262" s="20" t="e">
        <f>VLOOKUP($B262,'DATA PENGUKURAN GARDU'!$A:$BS,44,0)</f>
        <v>#N/A</v>
      </c>
      <c r="AD262" s="21" t="e">
        <f t="shared" si="151"/>
        <v>#N/A</v>
      </c>
      <c r="AE262" s="20" t="e">
        <f>VLOOKUP($B262,'DATA PENGUKURAN GARDU'!$A:$BS,46,0)</f>
        <v>#N/A</v>
      </c>
      <c r="AF262" s="21" t="e">
        <f t="shared" si="152"/>
        <v>#N/A</v>
      </c>
      <c r="AG262" s="20" t="e">
        <f>VLOOKUP($B262,'DATA PENGUKURAN GARDU'!$A:$BS,46,0)</f>
        <v>#N/A</v>
      </c>
      <c r="AH262" s="20" t="e">
        <f>VLOOKUP($B262,'DATA PENGUKURAN GARDU'!$A:$BS,53,0)</f>
        <v>#N/A</v>
      </c>
      <c r="AI262" s="20" t="e">
        <f>VLOOKUP($B262,'DATA PENGUKURAN GARDU'!$A:$BS,54,0)</f>
        <v>#N/A</v>
      </c>
      <c r="AJ262" s="17" t="e">
        <f>VLOOKUP($C262,'DATA PENGUKURAN GARDU'!$A:$BS,42,0)</f>
        <v>#N/A</v>
      </c>
      <c r="AK262" s="23" t="e">
        <f t="shared" si="153"/>
        <v>#N/A</v>
      </c>
      <c r="AL262" s="17" t="e">
        <f>VLOOKUP($C262,'DATA PENGUKURAN GARDU'!$A:$BS,44,0)</f>
        <v>#N/A</v>
      </c>
      <c r="AM262" s="23" t="e">
        <f t="shared" si="154"/>
        <v>#N/A</v>
      </c>
      <c r="AN262" s="17" t="e">
        <f>VLOOKUP($C262,'DATA PENGUKURAN GARDU'!$A:$BS,46,0)</f>
        <v>#N/A</v>
      </c>
      <c r="AO262" s="23" t="e">
        <f t="shared" si="155"/>
        <v>#N/A</v>
      </c>
      <c r="AP262" s="17" t="e">
        <f>VLOOKUP($C262,'DATA PENGUKURAN GARDU'!$A:$BS,46,0)</f>
        <v>#N/A</v>
      </c>
      <c r="AQ262" s="17" t="e">
        <f>VLOOKUP($C262,'DATA PENGUKURAN GARDU'!$A:$BS,53,0)</f>
        <v>#N/A</v>
      </c>
      <c r="AR262" s="17" t="e">
        <f>VLOOKUP($C262,'DATA PENGUKURAN GARDU'!$A:$BS,54,0)</f>
        <v>#N/A</v>
      </c>
      <c r="AS262" s="20" t="e">
        <f>VLOOKUP($D262,'DATA PENGUKURAN GARDU'!$A:$BS,42,0)</f>
        <v>#N/A</v>
      </c>
      <c r="AT262" s="21" t="e">
        <f t="shared" si="156"/>
        <v>#N/A</v>
      </c>
      <c r="AU262" s="20" t="e">
        <f>VLOOKUP($D262,'DATA PENGUKURAN GARDU'!$A:$BS,44,0)</f>
        <v>#N/A</v>
      </c>
      <c r="AV262" s="21" t="e">
        <f t="shared" si="157"/>
        <v>#N/A</v>
      </c>
      <c r="AW262" s="20" t="e">
        <f>VLOOKUP($D262,'DATA PENGUKURAN GARDU'!$A:$BS,46,0)</f>
        <v>#N/A</v>
      </c>
      <c r="AX262" s="21" t="e">
        <f t="shared" si="158"/>
        <v>#N/A</v>
      </c>
      <c r="AY262" s="20" t="e">
        <f>VLOOKUP($D262,'DATA PENGUKURAN GARDU'!$A:$BS,46,0)</f>
        <v>#N/A</v>
      </c>
      <c r="AZ262" s="20" t="e">
        <f>VLOOKUP($D262,'DATA PENGUKURAN GARDU'!$A:$BS,53,0)</f>
        <v>#N/A</v>
      </c>
      <c r="BA262" s="20" t="e">
        <f>VLOOKUP($D262,'DATA PENGUKURAN GARDU'!$A:$BS,54,0)</f>
        <v>#N/A</v>
      </c>
      <c r="BB262" s="17" t="e">
        <f>VLOOKUP($E262,'DATA PENGUKURAN GARDU'!$A:$BS,42,0)</f>
        <v>#N/A</v>
      </c>
      <c r="BC262" s="23" t="e">
        <f t="shared" si="159"/>
        <v>#N/A</v>
      </c>
      <c r="BD262" s="17" t="e">
        <f>VLOOKUP($E262,'DATA PENGUKURAN GARDU'!$A:$BS,44,0)</f>
        <v>#N/A</v>
      </c>
      <c r="BE262" s="23" t="e">
        <f t="shared" si="160"/>
        <v>#N/A</v>
      </c>
      <c r="BF262" s="17" t="e">
        <f>VLOOKUP($E262,'DATA PENGUKURAN GARDU'!$A:$BS,46,0)</f>
        <v>#N/A</v>
      </c>
      <c r="BG262" s="23" t="e">
        <f t="shared" si="161"/>
        <v>#N/A</v>
      </c>
      <c r="BH262" s="17" t="e">
        <f>VLOOKUP($E262,'DATA PENGUKURAN GARDU'!$A:$BS,46,0)</f>
        <v>#N/A</v>
      </c>
      <c r="BI262" s="17" t="e">
        <f>VLOOKUP($E262,'DATA PENGUKURAN GARDU'!$A:$BS,53,0)</f>
        <v>#N/A</v>
      </c>
      <c r="BJ262" s="17" t="e">
        <f>VLOOKUP($E262,'DATA PENGUKURAN GARDU'!$A:$BS,54,0)</f>
        <v>#N/A</v>
      </c>
      <c r="BK262" s="20" t="e">
        <f t="shared" si="162"/>
        <v>#N/A</v>
      </c>
      <c r="BL262" s="20" t="e">
        <f t="shared" si="163"/>
        <v>#N/A</v>
      </c>
      <c r="BM262" s="20" t="e">
        <f t="shared" si="164"/>
        <v>#N/A</v>
      </c>
      <c r="BN262" s="25" t="e">
        <f t="shared" si="165"/>
        <v>#N/A</v>
      </c>
      <c r="BO262" s="26" t="str">
        <f t="shared" si="166"/>
        <v>0</v>
      </c>
      <c r="BP262" s="21" t="e">
        <f t="shared" si="167"/>
        <v>#VALUE!</v>
      </c>
      <c r="BQ262" s="20" t="e">
        <f t="shared" si="168"/>
        <v>#N/A</v>
      </c>
      <c r="BR262" s="20" t="e">
        <v>#N/A</v>
      </c>
      <c r="BS262" s="9" t="e">
        <v>#N/A</v>
      </c>
      <c r="BT262" s="2" t="e">
        <f t="shared" si="169"/>
        <v>#VALUE!</v>
      </c>
      <c r="BU262" s="2" t="e">
        <f t="shared" si="137"/>
        <v>#N/A</v>
      </c>
      <c r="BV262" s="2" t="e">
        <f t="shared" si="138"/>
        <v>#N/A</v>
      </c>
    </row>
    <row r="263" s="2" customFormat="1" ht="22.95" customHeight="1" spans="1:74">
      <c r="A263" s="9" t="str">
        <f t="shared" si="139"/>
        <v>KMO 217Induk</v>
      </c>
      <c r="B263" s="9" t="str">
        <f t="shared" si="140"/>
        <v>KMO 217jurusan 1</v>
      </c>
      <c r="C263" s="9" t="str">
        <f t="shared" si="141"/>
        <v>KMO 217jurusan 2</v>
      </c>
      <c r="D263" s="9" t="str">
        <f t="shared" si="142"/>
        <v>KMO 217jurusan 3</v>
      </c>
      <c r="E263" s="9" t="str">
        <f t="shared" si="143"/>
        <v>KMO 217jurusan 4</v>
      </c>
      <c r="F263" s="10" t="s">
        <v>7</v>
      </c>
      <c r="G263" s="10" t="s">
        <v>8</v>
      </c>
      <c r="H263" s="10" t="s">
        <v>345</v>
      </c>
      <c r="I263" s="10">
        <v>0.849143982</v>
      </c>
      <c r="J263" s="10">
        <v>124.6956939697</v>
      </c>
      <c r="K263" s="10" t="s">
        <v>7465</v>
      </c>
      <c r="L263" s="10" t="s">
        <v>7465</v>
      </c>
      <c r="M263" s="10" t="s">
        <v>7465</v>
      </c>
      <c r="N263" s="14">
        <f t="shared" si="144"/>
        <v>0</v>
      </c>
      <c r="O263" s="15" t="e">
        <f t="shared" si="145"/>
        <v>#VALUE!</v>
      </c>
      <c r="P263" s="15" t="e">
        <f t="shared" si="146"/>
        <v>#VALUE!</v>
      </c>
      <c r="Q263" s="17" t="e">
        <f>VLOOKUP($A263,'DATA PENGUKURAN GARDU'!$A:$BS,42,0)</f>
        <v>#N/A</v>
      </c>
      <c r="R263" s="18" t="e">
        <f t="shared" si="147"/>
        <v>#N/A</v>
      </c>
      <c r="S263" s="17" t="e">
        <f>VLOOKUP($A263,'DATA PENGUKURAN GARDU'!$A:$BS,44,0)</f>
        <v>#N/A</v>
      </c>
      <c r="T263" s="18" t="e">
        <f t="shared" si="148"/>
        <v>#N/A</v>
      </c>
      <c r="U263" s="17" t="e">
        <f>VLOOKUP($A263,'DATA PENGUKURAN GARDU'!$A:$BS,46,0)</f>
        <v>#N/A</v>
      </c>
      <c r="V263" s="18" t="e">
        <f t="shared" si="149"/>
        <v>#N/A</v>
      </c>
      <c r="W263" s="17" t="e">
        <f>VLOOKUP($A263,'DATA PENGUKURAN GARDU'!$A:$BS,48,0)</f>
        <v>#N/A</v>
      </c>
      <c r="X263" s="17" t="e">
        <f>VLOOKUP($A263,'DATA PENGUKURAN GARDU'!$A:$BS,53,0)</f>
        <v>#N/A</v>
      </c>
      <c r="Y263" s="17" t="e">
        <f>VLOOKUP($A263,'DATA PENGUKURAN GARDU'!$A:$BS,54,0)</f>
        <v>#N/A</v>
      </c>
      <c r="Z263" s="17" t="e">
        <f>VLOOKUP($A263,'DATA PENGUKURAN GARDU'!$A:$BS,55,0)</f>
        <v>#N/A</v>
      </c>
      <c r="AA263" s="20" t="e">
        <f>VLOOKUP($B263,'DATA PENGUKURAN GARDU'!$A:$BS,42,0)</f>
        <v>#N/A</v>
      </c>
      <c r="AB263" s="21" t="e">
        <f t="shared" si="150"/>
        <v>#N/A</v>
      </c>
      <c r="AC263" s="20" t="e">
        <f>VLOOKUP($B263,'DATA PENGUKURAN GARDU'!$A:$BS,44,0)</f>
        <v>#N/A</v>
      </c>
      <c r="AD263" s="21" t="e">
        <f t="shared" si="151"/>
        <v>#N/A</v>
      </c>
      <c r="AE263" s="20" t="e">
        <f>VLOOKUP($B263,'DATA PENGUKURAN GARDU'!$A:$BS,46,0)</f>
        <v>#N/A</v>
      </c>
      <c r="AF263" s="21" t="e">
        <f t="shared" si="152"/>
        <v>#N/A</v>
      </c>
      <c r="AG263" s="20" t="e">
        <f>VLOOKUP($B263,'DATA PENGUKURAN GARDU'!$A:$BS,46,0)</f>
        <v>#N/A</v>
      </c>
      <c r="AH263" s="20" t="e">
        <f>VLOOKUP($B263,'DATA PENGUKURAN GARDU'!$A:$BS,53,0)</f>
        <v>#N/A</v>
      </c>
      <c r="AI263" s="20" t="e">
        <f>VLOOKUP($B263,'DATA PENGUKURAN GARDU'!$A:$BS,54,0)</f>
        <v>#N/A</v>
      </c>
      <c r="AJ263" s="17" t="e">
        <f>VLOOKUP($C263,'DATA PENGUKURAN GARDU'!$A:$BS,42,0)</f>
        <v>#N/A</v>
      </c>
      <c r="AK263" s="23" t="e">
        <f t="shared" si="153"/>
        <v>#N/A</v>
      </c>
      <c r="AL263" s="17" t="e">
        <f>VLOOKUP($C263,'DATA PENGUKURAN GARDU'!$A:$BS,44,0)</f>
        <v>#N/A</v>
      </c>
      <c r="AM263" s="23" t="e">
        <f t="shared" si="154"/>
        <v>#N/A</v>
      </c>
      <c r="AN263" s="17" t="e">
        <f>VLOOKUP($C263,'DATA PENGUKURAN GARDU'!$A:$BS,46,0)</f>
        <v>#N/A</v>
      </c>
      <c r="AO263" s="23" t="e">
        <f t="shared" si="155"/>
        <v>#N/A</v>
      </c>
      <c r="AP263" s="17" t="e">
        <f>VLOOKUP($C263,'DATA PENGUKURAN GARDU'!$A:$BS,46,0)</f>
        <v>#N/A</v>
      </c>
      <c r="AQ263" s="17" t="e">
        <f>VLOOKUP($C263,'DATA PENGUKURAN GARDU'!$A:$BS,53,0)</f>
        <v>#N/A</v>
      </c>
      <c r="AR263" s="17" t="e">
        <f>VLOOKUP($C263,'DATA PENGUKURAN GARDU'!$A:$BS,54,0)</f>
        <v>#N/A</v>
      </c>
      <c r="AS263" s="20" t="e">
        <f>VLOOKUP($D263,'DATA PENGUKURAN GARDU'!$A:$BS,42,0)</f>
        <v>#N/A</v>
      </c>
      <c r="AT263" s="21" t="e">
        <f t="shared" si="156"/>
        <v>#N/A</v>
      </c>
      <c r="AU263" s="20" t="e">
        <f>VLOOKUP($D263,'DATA PENGUKURAN GARDU'!$A:$BS,44,0)</f>
        <v>#N/A</v>
      </c>
      <c r="AV263" s="21" t="e">
        <f t="shared" si="157"/>
        <v>#N/A</v>
      </c>
      <c r="AW263" s="20" t="e">
        <f>VLOOKUP($D263,'DATA PENGUKURAN GARDU'!$A:$BS,46,0)</f>
        <v>#N/A</v>
      </c>
      <c r="AX263" s="21" t="e">
        <f t="shared" si="158"/>
        <v>#N/A</v>
      </c>
      <c r="AY263" s="20" t="e">
        <f>VLOOKUP($D263,'DATA PENGUKURAN GARDU'!$A:$BS,46,0)</f>
        <v>#N/A</v>
      </c>
      <c r="AZ263" s="20" t="e">
        <f>VLOOKUP($D263,'DATA PENGUKURAN GARDU'!$A:$BS,53,0)</f>
        <v>#N/A</v>
      </c>
      <c r="BA263" s="20" t="e">
        <f>VLOOKUP($D263,'DATA PENGUKURAN GARDU'!$A:$BS,54,0)</f>
        <v>#N/A</v>
      </c>
      <c r="BB263" s="17" t="e">
        <f>VLOOKUP($E263,'DATA PENGUKURAN GARDU'!$A:$BS,42,0)</f>
        <v>#N/A</v>
      </c>
      <c r="BC263" s="23" t="e">
        <f t="shared" si="159"/>
        <v>#N/A</v>
      </c>
      <c r="BD263" s="17" t="e">
        <f>VLOOKUP($E263,'DATA PENGUKURAN GARDU'!$A:$BS,44,0)</f>
        <v>#N/A</v>
      </c>
      <c r="BE263" s="23" t="e">
        <f t="shared" si="160"/>
        <v>#N/A</v>
      </c>
      <c r="BF263" s="17" t="e">
        <f>VLOOKUP($E263,'DATA PENGUKURAN GARDU'!$A:$BS,46,0)</f>
        <v>#N/A</v>
      </c>
      <c r="BG263" s="23" t="e">
        <f t="shared" si="161"/>
        <v>#N/A</v>
      </c>
      <c r="BH263" s="17" t="e">
        <f>VLOOKUP($E263,'DATA PENGUKURAN GARDU'!$A:$BS,46,0)</f>
        <v>#N/A</v>
      </c>
      <c r="BI263" s="17" t="e">
        <f>VLOOKUP($E263,'DATA PENGUKURAN GARDU'!$A:$BS,53,0)</f>
        <v>#N/A</v>
      </c>
      <c r="BJ263" s="17" t="e">
        <f>VLOOKUP($E263,'DATA PENGUKURAN GARDU'!$A:$BS,54,0)</f>
        <v>#N/A</v>
      </c>
      <c r="BK263" s="20" t="e">
        <f t="shared" si="162"/>
        <v>#N/A</v>
      </c>
      <c r="BL263" s="20" t="e">
        <f t="shared" si="163"/>
        <v>#N/A</v>
      </c>
      <c r="BM263" s="20" t="e">
        <f t="shared" si="164"/>
        <v>#N/A</v>
      </c>
      <c r="BN263" s="25" t="e">
        <f t="shared" si="165"/>
        <v>#N/A</v>
      </c>
      <c r="BO263" s="26" t="str">
        <f t="shared" si="166"/>
        <v>0</v>
      </c>
      <c r="BP263" s="21" t="e">
        <f t="shared" si="167"/>
        <v>#VALUE!</v>
      </c>
      <c r="BQ263" s="20" t="e">
        <f t="shared" si="168"/>
        <v>#N/A</v>
      </c>
      <c r="BR263" s="20" t="e">
        <v>#N/A</v>
      </c>
      <c r="BS263" s="9" t="e">
        <v>#N/A</v>
      </c>
      <c r="BT263" s="2" t="e">
        <f t="shared" si="169"/>
        <v>#VALUE!</v>
      </c>
      <c r="BU263" s="2" t="e">
        <f t="shared" si="137"/>
        <v>#N/A</v>
      </c>
      <c r="BV263" s="2" t="e">
        <f t="shared" si="138"/>
        <v>#N/A</v>
      </c>
    </row>
    <row r="264" s="2" customFormat="1" ht="22.95" customHeight="1" spans="1:74">
      <c r="A264" s="9" t="str">
        <f t="shared" si="139"/>
        <v>KMO 13Induk</v>
      </c>
      <c r="B264" s="9" t="str">
        <f t="shared" si="140"/>
        <v>KMO 13jurusan 1</v>
      </c>
      <c r="C264" s="9" t="str">
        <f t="shared" si="141"/>
        <v>KMO 13jurusan 2</v>
      </c>
      <c r="D264" s="9" t="str">
        <f t="shared" si="142"/>
        <v>KMO 13jurusan 3</v>
      </c>
      <c r="E264" s="9" t="str">
        <f t="shared" si="143"/>
        <v>KMO 13jurusan 4</v>
      </c>
      <c r="F264" s="10" t="s">
        <v>13</v>
      </c>
      <c r="G264" s="10" t="s">
        <v>8</v>
      </c>
      <c r="H264" s="10" t="s">
        <v>346</v>
      </c>
      <c r="I264" s="10">
        <v>0.71480602</v>
      </c>
      <c r="J264" s="10">
        <v>124.3721923828</v>
      </c>
      <c r="K264" s="10" t="s">
        <v>7465</v>
      </c>
      <c r="L264" s="10" t="s">
        <v>7465</v>
      </c>
      <c r="M264" s="10" t="s">
        <v>7465</v>
      </c>
      <c r="N264" s="14">
        <f t="shared" si="144"/>
        <v>0</v>
      </c>
      <c r="O264" s="15" t="e">
        <f t="shared" si="145"/>
        <v>#VALUE!</v>
      </c>
      <c r="P264" s="15" t="e">
        <f t="shared" si="146"/>
        <v>#VALUE!</v>
      </c>
      <c r="Q264" s="17" t="e">
        <f>VLOOKUP($A264,'DATA PENGUKURAN GARDU'!$A:$BS,42,0)</f>
        <v>#N/A</v>
      </c>
      <c r="R264" s="18" t="e">
        <f t="shared" si="147"/>
        <v>#N/A</v>
      </c>
      <c r="S264" s="17" t="e">
        <f>VLOOKUP($A264,'DATA PENGUKURAN GARDU'!$A:$BS,44,0)</f>
        <v>#N/A</v>
      </c>
      <c r="T264" s="18" t="e">
        <f t="shared" si="148"/>
        <v>#N/A</v>
      </c>
      <c r="U264" s="17" t="e">
        <f>VLOOKUP($A264,'DATA PENGUKURAN GARDU'!$A:$BS,46,0)</f>
        <v>#N/A</v>
      </c>
      <c r="V264" s="18" t="e">
        <f t="shared" si="149"/>
        <v>#N/A</v>
      </c>
      <c r="W264" s="17" t="e">
        <f>VLOOKUP($A264,'DATA PENGUKURAN GARDU'!$A:$BS,48,0)</f>
        <v>#N/A</v>
      </c>
      <c r="X264" s="17" t="e">
        <f>VLOOKUP($A264,'DATA PENGUKURAN GARDU'!$A:$BS,53,0)</f>
        <v>#N/A</v>
      </c>
      <c r="Y264" s="17" t="e">
        <f>VLOOKUP($A264,'DATA PENGUKURAN GARDU'!$A:$BS,54,0)</f>
        <v>#N/A</v>
      </c>
      <c r="Z264" s="17" t="e">
        <f>VLOOKUP($A264,'DATA PENGUKURAN GARDU'!$A:$BS,55,0)</f>
        <v>#N/A</v>
      </c>
      <c r="AA264" s="20" t="e">
        <f>VLOOKUP($B264,'DATA PENGUKURAN GARDU'!$A:$BS,42,0)</f>
        <v>#N/A</v>
      </c>
      <c r="AB264" s="21" t="e">
        <f t="shared" si="150"/>
        <v>#N/A</v>
      </c>
      <c r="AC264" s="20" t="e">
        <f>VLOOKUP($B264,'DATA PENGUKURAN GARDU'!$A:$BS,44,0)</f>
        <v>#N/A</v>
      </c>
      <c r="AD264" s="21" t="e">
        <f t="shared" si="151"/>
        <v>#N/A</v>
      </c>
      <c r="AE264" s="20" t="e">
        <f>VLOOKUP($B264,'DATA PENGUKURAN GARDU'!$A:$BS,46,0)</f>
        <v>#N/A</v>
      </c>
      <c r="AF264" s="21" t="e">
        <f t="shared" si="152"/>
        <v>#N/A</v>
      </c>
      <c r="AG264" s="20" t="e">
        <f>VLOOKUP($B264,'DATA PENGUKURAN GARDU'!$A:$BS,46,0)</f>
        <v>#N/A</v>
      </c>
      <c r="AH264" s="20" t="e">
        <f>VLOOKUP($B264,'DATA PENGUKURAN GARDU'!$A:$BS,53,0)</f>
        <v>#N/A</v>
      </c>
      <c r="AI264" s="20" t="e">
        <f>VLOOKUP($B264,'DATA PENGUKURAN GARDU'!$A:$BS,54,0)</f>
        <v>#N/A</v>
      </c>
      <c r="AJ264" s="17" t="e">
        <f>VLOOKUP($C264,'DATA PENGUKURAN GARDU'!$A:$BS,42,0)</f>
        <v>#N/A</v>
      </c>
      <c r="AK264" s="23" t="e">
        <f t="shared" si="153"/>
        <v>#N/A</v>
      </c>
      <c r="AL264" s="17" t="e">
        <f>VLOOKUP($C264,'DATA PENGUKURAN GARDU'!$A:$BS,44,0)</f>
        <v>#N/A</v>
      </c>
      <c r="AM264" s="23" t="e">
        <f t="shared" si="154"/>
        <v>#N/A</v>
      </c>
      <c r="AN264" s="17" t="e">
        <f>VLOOKUP($C264,'DATA PENGUKURAN GARDU'!$A:$BS,46,0)</f>
        <v>#N/A</v>
      </c>
      <c r="AO264" s="23" t="e">
        <f t="shared" si="155"/>
        <v>#N/A</v>
      </c>
      <c r="AP264" s="17" t="e">
        <f>VLOOKUP($C264,'DATA PENGUKURAN GARDU'!$A:$BS,46,0)</f>
        <v>#N/A</v>
      </c>
      <c r="AQ264" s="17" t="e">
        <f>VLOOKUP($C264,'DATA PENGUKURAN GARDU'!$A:$BS,53,0)</f>
        <v>#N/A</v>
      </c>
      <c r="AR264" s="17" t="e">
        <f>VLOOKUP($C264,'DATA PENGUKURAN GARDU'!$A:$BS,54,0)</f>
        <v>#N/A</v>
      </c>
      <c r="AS264" s="20" t="e">
        <f>VLOOKUP($D264,'DATA PENGUKURAN GARDU'!$A:$BS,42,0)</f>
        <v>#N/A</v>
      </c>
      <c r="AT264" s="21" t="e">
        <f t="shared" si="156"/>
        <v>#N/A</v>
      </c>
      <c r="AU264" s="20" t="e">
        <f>VLOOKUP($D264,'DATA PENGUKURAN GARDU'!$A:$BS,44,0)</f>
        <v>#N/A</v>
      </c>
      <c r="AV264" s="21" t="e">
        <f t="shared" si="157"/>
        <v>#N/A</v>
      </c>
      <c r="AW264" s="20" t="e">
        <f>VLOOKUP($D264,'DATA PENGUKURAN GARDU'!$A:$BS,46,0)</f>
        <v>#N/A</v>
      </c>
      <c r="AX264" s="21" t="e">
        <f t="shared" si="158"/>
        <v>#N/A</v>
      </c>
      <c r="AY264" s="20" t="e">
        <f>VLOOKUP($D264,'DATA PENGUKURAN GARDU'!$A:$BS,46,0)</f>
        <v>#N/A</v>
      </c>
      <c r="AZ264" s="20" t="e">
        <f>VLOOKUP($D264,'DATA PENGUKURAN GARDU'!$A:$BS,53,0)</f>
        <v>#N/A</v>
      </c>
      <c r="BA264" s="20" t="e">
        <f>VLOOKUP($D264,'DATA PENGUKURAN GARDU'!$A:$BS,54,0)</f>
        <v>#N/A</v>
      </c>
      <c r="BB264" s="17" t="e">
        <f>VLOOKUP($E264,'DATA PENGUKURAN GARDU'!$A:$BS,42,0)</f>
        <v>#N/A</v>
      </c>
      <c r="BC264" s="23" t="e">
        <f t="shared" si="159"/>
        <v>#N/A</v>
      </c>
      <c r="BD264" s="17" t="e">
        <f>VLOOKUP($E264,'DATA PENGUKURAN GARDU'!$A:$BS,44,0)</f>
        <v>#N/A</v>
      </c>
      <c r="BE264" s="23" t="e">
        <f t="shared" si="160"/>
        <v>#N/A</v>
      </c>
      <c r="BF264" s="17" t="e">
        <f>VLOOKUP($E264,'DATA PENGUKURAN GARDU'!$A:$BS,46,0)</f>
        <v>#N/A</v>
      </c>
      <c r="BG264" s="23" t="e">
        <f t="shared" si="161"/>
        <v>#N/A</v>
      </c>
      <c r="BH264" s="17" t="e">
        <f>VLOOKUP($E264,'DATA PENGUKURAN GARDU'!$A:$BS,46,0)</f>
        <v>#N/A</v>
      </c>
      <c r="BI264" s="17" t="e">
        <f>VLOOKUP($E264,'DATA PENGUKURAN GARDU'!$A:$BS,53,0)</f>
        <v>#N/A</v>
      </c>
      <c r="BJ264" s="17" t="e">
        <f>VLOOKUP($E264,'DATA PENGUKURAN GARDU'!$A:$BS,54,0)</f>
        <v>#N/A</v>
      </c>
      <c r="BK264" s="20" t="e">
        <f t="shared" si="162"/>
        <v>#N/A</v>
      </c>
      <c r="BL264" s="20" t="e">
        <f t="shared" si="163"/>
        <v>#N/A</v>
      </c>
      <c r="BM264" s="20" t="e">
        <f t="shared" si="164"/>
        <v>#N/A</v>
      </c>
      <c r="BN264" s="25" t="e">
        <f t="shared" si="165"/>
        <v>#N/A</v>
      </c>
      <c r="BO264" s="26" t="str">
        <f t="shared" si="166"/>
        <v>0</v>
      </c>
      <c r="BP264" s="21" t="e">
        <f t="shared" si="167"/>
        <v>#VALUE!</v>
      </c>
      <c r="BQ264" s="20" t="e">
        <f t="shared" si="168"/>
        <v>#N/A</v>
      </c>
      <c r="BR264" s="20" t="e">
        <v>#N/A</v>
      </c>
      <c r="BS264" s="9" t="e">
        <v>#N/A</v>
      </c>
      <c r="BT264" s="2" t="e">
        <f t="shared" si="169"/>
        <v>#VALUE!</v>
      </c>
      <c r="BU264" s="2" t="e">
        <f t="shared" si="137"/>
        <v>#N/A</v>
      </c>
      <c r="BV264" s="2" t="e">
        <f t="shared" si="138"/>
        <v>#N/A</v>
      </c>
    </row>
    <row r="265" s="2" customFormat="1" ht="22.95" customHeight="1" spans="1:74">
      <c r="A265" s="9" t="str">
        <f t="shared" si="139"/>
        <v>KMO 14Induk</v>
      </c>
      <c r="B265" s="9" t="str">
        <f t="shared" si="140"/>
        <v>KMO 14jurusan 1</v>
      </c>
      <c r="C265" s="9" t="str">
        <f t="shared" si="141"/>
        <v>KMO 14jurusan 2</v>
      </c>
      <c r="D265" s="9" t="str">
        <f t="shared" si="142"/>
        <v>KMO 14jurusan 3</v>
      </c>
      <c r="E265" s="9" t="str">
        <f t="shared" si="143"/>
        <v>KMO 14jurusan 4</v>
      </c>
      <c r="F265" s="10" t="s">
        <v>13</v>
      </c>
      <c r="G265" s="10" t="s">
        <v>8</v>
      </c>
      <c r="H265" s="10" t="s">
        <v>347</v>
      </c>
      <c r="I265" s="10">
        <v>0.713467002</v>
      </c>
      <c r="J265" s="10">
        <v>124.3676071167</v>
      </c>
      <c r="K265" s="10" t="s">
        <v>7465</v>
      </c>
      <c r="L265" s="10" t="s">
        <v>7465</v>
      </c>
      <c r="M265" s="10" t="s">
        <v>7465</v>
      </c>
      <c r="N265" s="14">
        <f t="shared" si="144"/>
        <v>0</v>
      </c>
      <c r="O265" s="15" t="e">
        <f t="shared" si="145"/>
        <v>#VALUE!</v>
      </c>
      <c r="P265" s="15" t="e">
        <f t="shared" si="146"/>
        <v>#VALUE!</v>
      </c>
      <c r="Q265" s="17" t="e">
        <f>VLOOKUP($A265,'DATA PENGUKURAN GARDU'!$A:$BS,42,0)</f>
        <v>#N/A</v>
      </c>
      <c r="R265" s="18" t="e">
        <f t="shared" si="147"/>
        <v>#N/A</v>
      </c>
      <c r="S265" s="17" t="e">
        <f>VLOOKUP($A265,'DATA PENGUKURAN GARDU'!$A:$BS,44,0)</f>
        <v>#N/A</v>
      </c>
      <c r="T265" s="18" t="e">
        <f t="shared" si="148"/>
        <v>#N/A</v>
      </c>
      <c r="U265" s="17" t="e">
        <f>VLOOKUP($A265,'DATA PENGUKURAN GARDU'!$A:$BS,46,0)</f>
        <v>#N/A</v>
      </c>
      <c r="V265" s="18" t="e">
        <f t="shared" si="149"/>
        <v>#N/A</v>
      </c>
      <c r="W265" s="17" t="e">
        <f>VLOOKUP($A265,'DATA PENGUKURAN GARDU'!$A:$BS,48,0)</f>
        <v>#N/A</v>
      </c>
      <c r="X265" s="17" t="e">
        <f>VLOOKUP($A265,'DATA PENGUKURAN GARDU'!$A:$BS,53,0)</f>
        <v>#N/A</v>
      </c>
      <c r="Y265" s="17" t="e">
        <f>VLOOKUP($A265,'DATA PENGUKURAN GARDU'!$A:$BS,54,0)</f>
        <v>#N/A</v>
      </c>
      <c r="Z265" s="17" t="e">
        <f>VLOOKUP($A265,'DATA PENGUKURAN GARDU'!$A:$BS,55,0)</f>
        <v>#N/A</v>
      </c>
      <c r="AA265" s="20" t="e">
        <f>VLOOKUP($B265,'DATA PENGUKURAN GARDU'!$A:$BS,42,0)</f>
        <v>#N/A</v>
      </c>
      <c r="AB265" s="21" t="e">
        <f t="shared" si="150"/>
        <v>#N/A</v>
      </c>
      <c r="AC265" s="20" t="e">
        <f>VLOOKUP($B265,'DATA PENGUKURAN GARDU'!$A:$BS,44,0)</f>
        <v>#N/A</v>
      </c>
      <c r="AD265" s="21" t="e">
        <f t="shared" si="151"/>
        <v>#N/A</v>
      </c>
      <c r="AE265" s="20" t="e">
        <f>VLOOKUP($B265,'DATA PENGUKURAN GARDU'!$A:$BS,46,0)</f>
        <v>#N/A</v>
      </c>
      <c r="AF265" s="21" t="e">
        <f t="shared" si="152"/>
        <v>#N/A</v>
      </c>
      <c r="AG265" s="20" t="e">
        <f>VLOOKUP($B265,'DATA PENGUKURAN GARDU'!$A:$BS,46,0)</f>
        <v>#N/A</v>
      </c>
      <c r="AH265" s="20" t="e">
        <f>VLOOKUP($B265,'DATA PENGUKURAN GARDU'!$A:$BS,53,0)</f>
        <v>#N/A</v>
      </c>
      <c r="AI265" s="20" t="e">
        <f>VLOOKUP($B265,'DATA PENGUKURAN GARDU'!$A:$BS,54,0)</f>
        <v>#N/A</v>
      </c>
      <c r="AJ265" s="17" t="e">
        <f>VLOOKUP($C265,'DATA PENGUKURAN GARDU'!$A:$BS,42,0)</f>
        <v>#N/A</v>
      </c>
      <c r="AK265" s="23" t="e">
        <f t="shared" si="153"/>
        <v>#N/A</v>
      </c>
      <c r="AL265" s="17" t="e">
        <f>VLOOKUP($C265,'DATA PENGUKURAN GARDU'!$A:$BS,44,0)</f>
        <v>#N/A</v>
      </c>
      <c r="AM265" s="23" t="e">
        <f t="shared" si="154"/>
        <v>#N/A</v>
      </c>
      <c r="AN265" s="17" t="e">
        <f>VLOOKUP($C265,'DATA PENGUKURAN GARDU'!$A:$BS,46,0)</f>
        <v>#N/A</v>
      </c>
      <c r="AO265" s="23" t="e">
        <f t="shared" si="155"/>
        <v>#N/A</v>
      </c>
      <c r="AP265" s="17" t="e">
        <f>VLOOKUP($C265,'DATA PENGUKURAN GARDU'!$A:$BS,46,0)</f>
        <v>#N/A</v>
      </c>
      <c r="AQ265" s="17" t="e">
        <f>VLOOKUP($C265,'DATA PENGUKURAN GARDU'!$A:$BS,53,0)</f>
        <v>#N/A</v>
      </c>
      <c r="AR265" s="17" t="e">
        <f>VLOOKUP($C265,'DATA PENGUKURAN GARDU'!$A:$BS,54,0)</f>
        <v>#N/A</v>
      </c>
      <c r="AS265" s="20" t="e">
        <f>VLOOKUP($D265,'DATA PENGUKURAN GARDU'!$A:$BS,42,0)</f>
        <v>#N/A</v>
      </c>
      <c r="AT265" s="21" t="e">
        <f t="shared" si="156"/>
        <v>#N/A</v>
      </c>
      <c r="AU265" s="20" t="e">
        <f>VLOOKUP($D265,'DATA PENGUKURAN GARDU'!$A:$BS,44,0)</f>
        <v>#N/A</v>
      </c>
      <c r="AV265" s="21" t="e">
        <f t="shared" si="157"/>
        <v>#N/A</v>
      </c>
      <c r="AW265" s="20" t="e">
        <f>VLOOKUP($D265,'DATA PENGUKURAN GARDU'!$A:$BS,46,0)</f>
        <v>#N/A</v>
      </c>
      <c r="AX265" s="21" t="e">
        <f t="shared" si="158"/>
        <v>#N/A</v>
      </c>
      <c r="AY265" s="20" t="e">
        <f>VLOOKUP($D265,'DATA PENGUKURAN GARDU'!$A:$BS,46,0)</f>
        <v>#N/A</v>
      </c>
      <c r="AZ265" s="20" t="e">
        <f>VLOOKUP($D265,'DATA PENGUKURAN GARDU'!$A:$BS,53,0)</f>
        <v>#N/A</v>
      </c>
      <c r="BA265" s="20" t="e">
        <f>VLOOKUP($D265,'DATA PENGUKURAN GARDU'!$A:$BS,54,0)</f>
        <v>#N/A</v>
      </c>
      <c r="BB265" s="17" t="e">
        <f>VLOOKUP($E265,'DATA PENGUKURAN GARDU'!$A:$BS,42,0)</f>
        <v>#N/A</v>
      </c>
      <c r="BC265" s="23" t="e">
        <f t="shared" si="159"/>
        <v>#N/A</v>
      </c>
      <c r="BD265" s="17" t="e">
        <f>VLOOKUP($E265,'DATA PENGUKURAN GARDU'!$A:$BS,44,0)</f>
        <v>#N/A</v>
      </c>
      <c r="BE265" s="23" t="e">
        <f t="shared" si="160"/>
        <v>#N/A</v>
      </c>
      <c r="BF265" s="17" t="e">
        <f>VLOOKUP($E265,'DATA PENGUKURAN GARDU'!$A:$BS,46,0)</f>
        <v>#N/A</v>
      </c>
      <c r="BG265" s="23" t="e">
        <f t="shared" si="161"/>
        <v>#N/A</v>
      </c>
      <c r="BH265" s="17" t="e">
        <f>VLOOKUP($E265,'DATA PENGUKURAN GARDU'!$A:$BS,46,0)</f>
        <v>#N/A</v>
      </c>
      <c r="BI265" s="17" t="e">
        <f>VLOOKUP($E265,'DATA PENGUKURAN GARDU'!$A:$BS,53,0)</f>
        <v>#N/A</v>
      </c>
      <c r="BJ265" s="17" t="e">
        <f>VLOOKUP($E265,'DATA PENGUKURAN GARDU'!$A:$BS,54,0)</f>
        <v>#N/A</v>
      </c>
      <c r="BK265" s="20" t="e">
        <f t="shared" si="162"/>
        <v>#N/A</v>
      </c>
      <c r="BL265" s="20" t="e">
        <f t="shared" si="163"/>
        <v>#N/A</v>
      </c>
      <c r="BM265" s="20" t="e">
        <f t="shared" si="164"/>
        <v>#N/A</v>
      </c>
      <c r="BN265" s="25" t="e">
        <f t="shared" si="165"/>
        <v>#N/A</v>
      </c>
      <c r="BO265" s="26" t="str">
        <f t="shared" si="166"/>
        <v>0</v>
      </c>
      <c r="BP265" s="21" t="e">
        <f t="shared" si="167"/>
        <v>#VALUE!</v>
      </c>
      <c r="BQ265" s="20" t="e">
        <f t="shared" si="168"/>
        <v>#N/A</v>
      </c>
      <c r="BR265" s="20" t="e">
        <v>#N/A</v>
      </c>
      <c r="BS265" s="9" t="e">
        <v>#N/A</v>
      </c>
      <c r="BT265" s="2" t="e">
        <f t="shared" si="169"/>
        <v>#VALUE!</v>
      </c>
      <c r="BU265" s="2" t="e">
        <f t="shared" si="137"/>
        <v>#N/A</v>
      </c>
      <c r="BV265" s="2" t="e">
        <f t="shared" si="138"/>
        <v>#N/A</v>
      </c>
    </row>
    <row r="266" s="2" customFormat="1" ht="22.95" customHeight="1" spans="1:74">
      <c r="A266" s="9" t="str">
        <f t="shared" si="139"/>
        <v>KMO 202Induk</v>
      </c>
      <c r="B266" s="9" t="str">
        <f t="shared" si="140"/>
        <v>KMO 202jurusan 1</v>
      </c>
      <c r="C266" s="9" t="str">
        <f t="shared" si="141"/>
        <v>KMO 202jurusan 2</v>
      </c>
      <c r="D266" s="9" t="str">
        <f t="shared" si="142"/>
        <v>KMO 202jurusan 3</v>
      </c>
      <c r="E266" s="9" t="str">
        <f t="shared" si="143"/>
        <v>KMO 202jurusan 4</v>
      </c>
      <c r="F266" s="10" t="s">
        <v>258</v>
      </c>
      <c r="G266" s="10" t="s">
        <v>8</v>
      </c>
      <c r="H266" s="10" t="s">
        <v>348</v>
      </c>
      <c r="I266" s="10">
        <v>0.79689002</v>
      </c>
      <c r="J266" s="10">
        <v>124.6297912598</v>
      </c>
      <c r="K266" s="10" t="s">
        <v>7465</v>
      </c>
      <c r="L266" s="10" t="s">
        <v>7465</v>
      </c>
      <c r="M266" s="10" t="s">
        <v>7465</v>
      </c>
      <c r="N266" s="14">
        <f t="shared" si="144"/>
        <v>0</v>
      </c>
      <c r="O266" s="15" t="e">
        <f t="shared" si="145"/>
        <v>#VALUE!</v>
      </c>
      <c r="P266" s="15" t="e">
        <f t="shared" si="146"/>
        <v>#VALUE!</v>
      </c>
      <c r="Q266" s="17" t="e">
        <f>VLOOKUP($A266,'DATA PENGUKURAN GARDU'!$A:$BS,42,0)</f>
        <v>#N/A</v>
      </c>
      <c r="R266" s="18" t="e">
        <f t="shared" si="147"/>
        <v>#N/A</v>
      </c>
      <c r="S266" s="17" t="e">
        <f>VLOOKUP($A266,'DATA PENGUKURAN GARDU'!$A:$BS,44,0)</f>
        <v>#N/A</v>
      </c>
      <c r="T266" s="18" t="e">
        <f t="shared" si="148"/>
        <v>#N/A</v>
      </c>
      <c r="U266" s="17" t="e">
        <f>VLOOKUP($A266,'DATA PENGUKURAN GARDU'!$A:$BS,46,0)</f>
        <v>#N/A</v>
      </c>
      <c r="V266" s="18" t="e">
        <f t="shared" si="149"/>
        <v>#N/A</v>
      </c>
      <c r="W266" s="17" t="e">
        <f>VLOOKUP($A266,'DATA PENGUKURAN GARDU'!$A:$BS,48,0)</f>
        <v>#N/A</v>
      </c>
      <c r="X266" s="17" t="e">
        <f>VLOOKUP($A266,'DATA PENGUKURAN GARDU'!$A:$BS,53,0)</f>
        <v>#N/A</v>
      </c>
      <c r="Y266" s="17" t="e">
        <f>VLOOKUP($A266,'DATA PENGUKURAN GARDU'!$A:$BS,54,0)</f>
        <v>#N/A</v>
      </c>
      <c r="Z266" s="17" t="e">
        <f>VLOOKUP($A266,'DATA PENGUKURAN GARDU'!$A:$BS,55,0)</f>
        <v>#N/A</v>
      </c>
      <c r="AA266" s="20" t="e">
        <f>VLOOKUP($B266,'DATA PENGUKURAN GARDU'!$A:$BS,42,0)</f>
        <v>#N/A</v>
      </c>
      <c r="AB266" s="21" t="e">
        <f t="shared" si="150"/>
        <v>#N/A</v>
      </c>
      <c r="AC266" s="20" t="e">
        <f>VLOOKUP($B266,'DATA PENGUKURAN GARDU'!$A:$BS,44,0)</f>
        <v>#N/A</v>
      </c>
      <c r="AD266" s="21" t="e">
        <f t="shared" si="151"/>
        <v>#N/A</v>
      </c>
      <c r="AE266" s="20" t="e">
        <f>VLOOKUP($B266,'DATA PENGUKURAN GARDU'!$A:$BS,46,0)</f>
        <v>#N/A</v>
      </c>
      <c r="AF266" s="21" t="e">
        <f t="shared" si="152"/>
        <v>#N/A</v>
      </c>
      <c r="AG266" s="20" t="e">
        <f>VLOOKUP($B266,'DATA PENGUKURAN GARDU'!$A:$BS,46,0)</f>
        <v>#N/A</v>
      </c>
      <c r="AH266" s="20" t="e">
        <f>VLOOKUP($B266,'DATA PENGUKURAN GARDU'!$A:$BS,53,0)</f>
        <v>#N/A</v>
      </c>
      <c r="AI266" s="20" t="e">
        <f>VLOOKUP($B266,'DATA PENGUKURAN GARDU'!$A:$BS,54,0)</f>
        <v>#N/A</v>
      </c>
      <c r="AJ266" s="17" t="e">
        <f>VLOOKUP($C266,'DATA PENGUKURAN GARDU'!$A:$BS,42,0)</f>
        <v>#N/A</v>
      </c>
      <c r="AK266" s="23" t="e">
        <f t="shared" si="153"/>
        <v>#N/A</v>
      </c>
      <c r="AL266" s="17" t="e">
        <f>VLOOKUP($C266,'DATA PENGUKURAN GARDU'!$A:$BS,44,0)</f>
        <v>#N/A</v>
      </c>
      <c r="AM266" s="23" t="e">
        <f t="shared" si="154"/>
        <v>#N/A</v>
      </c>
      <c r="AN266" s="17" t="e">
        <f>VLOOKUP($C266,'DATA PENGUKURAN GARDU'!$A:$BS,46,0)</f>
        <v>#N/A</v>
      </c>
      <c r="AO266" s="23" t="e">
        <f t="shared" si="155"/>
        <v>#N/A</v>
      </c>
      <c r="AP266" s="17" t="e">
        <f>VLOOKUP($C266,'DATA PENGUKURAN GARDU'!$A:$BS,46,0)</f>
        <v>#N/A</v>
      </c>
      <c r="AQ266" s="17" t="e">
        <f>VLOOKUP($C266,'DATA PENGUKURAN GARDU'!$A:$BS,53,0)</f>
        <v>#N/A</v>
      </c>
      <c r="AR266" s="17" t="e">
        <f>VLOOKUP($C266,'DATA PENGUKURAN GARDU'!$A:$BS,54,0)</f>
        <v>#N/A</v>
      </c>
      <c r="AS266" s="20" t="e">
        <f>VLOOKUP($D266,'DATA PENGUKURAN GARDU'!$A:$BS,42,0)</f>
        <v>#N/A</v>
      </c>
      <c r="AT266" s="21" t="e">
        <f t="shared" si="156"/>
        <v>#N/A</v>
      </c>
      <c r="AU266" s="20" t="e">
        <f>VLOOKUP($D266,'DATA PENGUKURAN GARDU'!$A:$BS,44,0)</f>
        <v>#N/A</v>
      </c>
      <c r="AV266" s="21" t="e">
        <f t="shared" si="157"/>
        <v>#N/A</v>
      </c>
      <c r="AW266" s="20" t="e">
        <f>VLOOKUP($D266,'DATA PENGUKURAN GARDU'!$A:$BS,46,0)</f>
        <v>#N/A</v>
      </c>
      <c r="AX266" s="21" t="e">
        <f t="shared" si="158"/>
        <v>#N/A</v>
      </c>
      <c r="AY266" s="20" t="e">
        <f>VLOOKUP($D266,'DATA PENGUKURAN GARDU'!$A:$BS,46,0)</f>
        <v>#N/A</v>
      </c>
      <c r="AZ266" s="20" t="e">
        <f>VLOOKUP($D266,'DATA PENGUKURAN GARDU'!$A:$BS,53,0)</f>
        <v>#N/A</v>
      </c>
      <c r="BA266" s="20" t="e">
        <f>VLOOKUP($D266,'DATA PENGUKURAN GARDU'!$A:$BS,54,0)</f>
        <v>#N/A</v>
      </c>
      <c r="BB266" s="17" t="e">
        <f>VLOOKUP($E266,'DATA PENGUKURAN GARDU'!$A:$BS,42,0)</f>
        <v>#N/A</v>
      </c>
      <c r="BC266" s="23" t="e">
        <f t="shared" si="159"/>
        <v>#N/A</v>
      </c>
      <c r="BD266" s="17" t="e">
        <f>VLOOKUP($E266,'DATA PENGUKURAN GARDU'!$A:$BS,44,0)</f>
        <v>#N/A</v>
      </c>
      <c r="BE266" s="23" t="e">
        <f t="shared" si="160"/>
        <v>#N/A</v>
      </c>
      <c r="BF266" s="17" t="e">
        <f>VLOOKUP($E266,'DATA PENGUKURAN GARDU'!$A:$BS,46,0)</f>
        <v>#N/A</v>
      </c>
      <c r="BG266" s="23" t="e">
        <f t="shared" si="161"/>
        <v>#N/A</v>
      </c>
      <c r="BH266" s="17" t="e">
        <f>VLOOKUP($E266,'DATA PENGUKURAN GARDU'!$A:$BS,46,0)</f>
        <v>#N/A</v>
      </c>
      <c r="BI266" s="17" t="e">
        <f>VLOOKUP($E266,'DATA PENGUKURAN GARDU'!$A:$BS,53,0)</f>
        <v>#N/A</v>
      </c>
      <c r="BJ266" s="17" t="e">
        <f>VLOOKUP($E266,'DATA PENGUKURAN GARDU'!$A:$BS,54,0)</f>
        <v>#N/A</v>
      </c>
      <c r="BK266" s="20" t="e">
        <f t="shared" si="162"/>
        <v>#N/A</v>
      </c>
      <c r="BL266" s="20" t="e">
        <f t="shared" si="163"/>
        <v>#N/A</v>
      </c>
      <c r="BM266" s="20" t="e">
        <f t="shared" si="164"/>
        <v>#N/A</v>
      </c>
      <c r="BN266" s="25" t="e">
        <f t="shared" si="165"/>
        <v>#N/A</v>
      </c>
      <c r="BO266" s="26" t="str">
        <f t="shared" si="166"/>
        <v>0</v>
      </c>
      <c r="BP266" s="21" t="e">
        <f t="shared" si="167"/>
        <v>#VALUE!</v>
      </c>
      <c r="BQ266" s="20" t="e">
        <f t="shared" si="168"/>
        <v>#N/A</v>
      </c>
      <c r="BR266" s="20" t="e">
        <v>#N/A</v>
      </c>
      <c r="BS266" s="9" t="e">
        <v>#N/A</v>
      </c>
      <c r="BT266" s="2" t="e">
        <f t="shared" si="169"/>
        <v>#VALUE!</v>
      </c>
      <c r="BU266" s="2" t="e">
        <f t="shared" si="137"/>
        <v>#N/A</v>
      </c>
      <c r="BV266" s="2" t="e">
        <f t="shared" si="138"/>
        <v>#N/A</v>
      </c>
    </row>
    <row r="267" s="2" customFormat="1" ht="22.95" customHeight="1" spans="1:74">
      <c r="A267" s="9" t="str">
        <f t="shared" si="139"/>
        <v>KMO 156Induk</v>
      </c>
      <c r="B267" s="9" t="str">
        <f t="shared" si="140"/>
        <v>KMO 156jurusan 1</v>
      </c>
      <c r="C267" s="9" t="str">
        <f t="shared" si="141"/>
        <v>KMO 156jurusan 2</v>
      </c>
      <c r="D267" s="9" t="str">
        <f t="shared" si="142"/>
        <v>KMO 156jurusan 3</v>
      </c>
      <c r="E267" s="9" t="str">
        <f t="shared" si="143"/>
        <v>KMO 156jurusan 4</v>
      </c>
      <c r="F267" s="10" t="s">
        <v>69</v>
      </c>
      <c r="G267" s="10" t="s">
        <v>8</v>
      </c>
      <c r="H267" s="10" t="s">
        <v>349</v>
      </c>
      <c r="I267" s="10">
        <v>0.669184029</v>
      </c>
      <c r="J267" s="10">
        <v>124.5497894287</v>
      </c>
      <c r="K267" s="10" t="s">
        <v>7465</v>
      </c>
      <c r="L267" s="10" t="s">
        <v>7465</v>
      </c>
      <c r="M267" s="10" t="s">
        <v>7465</v>
      </c>
      <c r="N267" s="14">
        <f t="shared" si="144"/>
        <v>0</v>
      </c>
      <c r="O267" s="15" t="e">
        <f t="shared" si="145"/>
        <v>#VALUE!</v>
      </c>
      <c r="P267" s="15" t="e">
        <f t="shared" si="146"/>
        <v>#VALUE!</v>
      </c>
      <c r="Q267" s="17" t="e">
        <f>VLOOKUP($A267,'DATA PENGUKURAN GARDU'!$A:$BS,42,0)</f>
        <v>#N/A</v>
      </c>
      <c r="R267" s="18" t="e">
        <f t="shared" si="147"/>
        <v>#N/A</v>
      </c>
      <c r="S267" s="17" t="e">
        <f>VLOOKUP($A267,'DATA PENGUKURAN GARDU'!$A:$BS,44,0)</f>
        <v>#N/A</v>
      </c>
      <c r="T267" s="18" t="e">
        <f t="shared" si="148"/>
        <v>#N/A</v>
      </c>
      <c r="U267" s="17" t="e">
        <f>VLOOKUP($A267,'DATA PENGUKURAN GARDU'!$A:$BS,46,0)</f>
        <v>#N/A</v>
      </c>
      <c r="V267" s="18" t="e">
        <f t="shared" si="149"/>
        <v>#N/A</v>
      </c>
      <c r="W267" s="17" t="e">
        <f>VLOOKUP($A267,'DATA PENGUKURAN GARDU'!$A:$BS,48,0)</f>
        <v>#N/A</v>
      </c>
      <c r="X267" s="17" t="e">
        <f>VLOOKUP($A267,'DATA PENGUKURAN GARDU'!$A:$BS,53,0)</f>
        <v>#N/A</v>
      </c>
      <c r="Y267" s="17" t="e">
        <f>VLOOKUP($A267,'DATA PENGUKURAN GARDU'!$A:$BS,54,0)</f>
        <v>#N/A</v>
      </c>
      <c r="Z267" s="17" t="e">
        <f>VLOOKUP($A267,'DATA PENGUKURAN GARDU'!$A:$BS,55,0)</f>
        <v>#N/A</v>
      </c>
      <c r="AA267" s="20" t="e">
        <f>VLOOKUP($B267,'DATA PENGUKURAN GARDU'!$A:$BS,42,0)</f>
        <v>#N/A</v>
      </c>
      <c r="AB267" s="21" t="e">
        <f t="shared" si="150"/>
        <v>#N/A</v>
      </c>
      <c r="AC267" s="20" t="e">
        <f>VLOOKUP($B267,'DATA PENGUKURAN GARDU'!$A:$BS,44,0)</f>
        <v>#N/A</v>
      </c>
      <c r="AD267" s="21" t="e">
        <f t="shared" si="151"/>
        <v>#N/A</v>
      </c>
      <c r="AE267" s="20" t="e">
        <f>VLOOKUP($B267,'DATA PENGUKURAN GARDU'!$A:$BS,46,0)</f>
        <v>#N/A</v>
      </c>
      <c r="AF267" s="21" t="e">
        <f t="shared" si="152"/>
        <v>#N/A</v>
      </c>
      <c r="AG267" s="20" t="e">
        <f>VLOOKUP($B267,'DATA PENGUKURAN GARDU'!$A:$BS,46,0)</f>
        <v>#N/A</v>
      </c>
      <c r="AH267" s="20" t="e">
        <f>VLOOKUP($B267,'DATA PENGUKURAN GARDU'!$A:$BS,53,0)</f>
        <v>#N/A</v>
      </c>
      <c r="AI267" s="20" t="e">
        <f>VLOOKUP($B267,'DATA PENGUKURAN GARDU'!$A:$BS,54,0)</f>
        <v>#N/A</v>
      </c>
      <c r="AJ267" s="17" t="e">
        <f>VLOOKUP($C267,'DATA PENGUKURAN GARDU'!$A:$BS,42,0)</f>
        <v>#N/A</v>
      </c>
      <c r="AK267" s="23" t="e">
        <f t="shared" si="153"/>
        <v>#N/A</v>
      </c>
      <c r="AL267" s="17" t="e">
        <f>VLOOKUP($C267,'DATA PENGUKURAN GARDU'!$A:$BS,44,0)</f>
        <v>#N/A</v>
      </c>
      <c r="AM267" s="23" t="e">
        <f t="shared" si="154"/>
        <v>#N/A</v>
      </c>
      <c r="AN267" s="17" t="e">
        <f>VLOOKUP($C267,'DATA PENGUKURAN GARDU'!$A:$BS,46,0)</f>
        <v>#N/A</v>
      </c>
      <c r="AO267" s="23" t="e">
        <f t="shared" si="155"/>
        <v>#N/A</v>
      </c>
      <c r="AP267" s="17" t="e">
        <f>VLOOKUP($C267,'DATA PENGUKURAN GARDU'!$A:$BS,46,0)</f>
        <v>#N/A</v>
      </c>
      <c r="AQ267" s="17" t="e">
        <f>VLOOKUP($C267,'DATA PENGUKURAN GARDU'!$A:$BS,53,0)</f>
        <v>#N/A</v>
      </c>
      <c r="AR267" s="17" t="e">
        <f>VLOOKUP($C267,'DATA PENGUKURAN GARDU'!$A:$BS,54,0)</f>
        <v>#N/A</v>
      </c>
      <c r="AS267" s="20" t="e">
        <f>VLOOKUP($D267,'DATA PENGUKURAN GARDU'!$A:$BS,42,0)</f>
        <v>#N/A</v>
      </c>
      <c r="AT267" s="21" t="e">
        <f t="shared" si="156"/>
        <v>#N/A</v>
      </c>
      <c r="AU267" s="20" t="e">
        <f>VLOOKUP($D267,'DATA PENGUKURAN GARDU'!$A:$BS,44,0)</f>
        <v>#N/A</v>
      </c>
      <c r="AV267" s="21" t="e">
        <f t="shared" si="157"/>
        <v>#N/A</v>
      </c>
      <c r="AW267" s="20" t="e">
        <f>VLOOKUP($D267,'DATA PENGUKURAN GARDU'!$A:$BS,46,0)</f>
        <v>#N/A</v>
      </c>
      <c r="AX267" s="21" t="e">
        <f t="shared" si="158"/>
        <v>#N/A</v>
      </c>
      <c r="AY267" s="20" t="e">
        <f>VLOOKUP($D267,'DATA PENGUKURAN GARDU'!$A:$BS,46,0)</f>
        <v>#N/A</v>
      </c>
      <c r="AZ267" s="20" t="e">
        <f>VLOOKUP($D267,'DATA PENGUKURAN GARDU'!$A:$BS,53,0)</f>
        <v>#N/A</v>
      </c>
      <c r="BA267" s="20" t="e">
        <f>VLOOKUP($D267,'DATA PENGUKURAN GARDU'!$A:$BS,54,0)</f>
        <v>#N/A</v>
      </c>
      <c r="BB267" s="17" t="e">
        <f>VLOOKUP($E267,'DATA PENGUKURAN GARDU'!$A:$BS,42,0)</f>
        <v>#N/A</v>
      </c>
      <c r="BC267" s="23" t="e">
        <f t="shared" si="159"/>
        <v>#N/A</v>
      </c>
      <c r="BD267" s="17" t="e">
        <f>VLOOKUP($E267,'DATA PENGUKURAN GARDU'!$A:$BS,44,0)</f>
        <v>#N/A</v>
      </c>
      <c r="BE267" s="23" t="e">
        <f t="shared" si="160"/>
        <v>#N/A</v>
      </c>
      <c r="BF267" s="17" t="e">
        <f>VLOOKUP($E267,'DATA PENGUKURAN GARDU'!$A:$BS,46,0)</f>
        <v>#N/A</v>
      </c>
      <c r="BG267" s="23" t="e">
        <f t="shared" si="161"/>
        <v>#N/A</v>
      </c>
      <c r="BH267" s="17" t="e">
        <f>VLOOKUP($E267,'DATA PENGUKURAN GARDU'!$A:$BS,46,0)</f>
        <v>#N/A</v>
      </c>
      <c r="BI267" s="17" t="e">
        <f>VLOOKUP($E267,'DATA PENGUKURAN GARDU'!$A:$BS,53,0)</f>
        <v>#N/A</v>
      </c>
      <c r="BJ267" s="17" t="e">
        <f>VLOOKUP($E267,'DATA PENGUKURAN GARDU'!$A:$BS,54,0)</f>
        <v>#N/A</v>
      </c>
      <c r="BK267" s="20" t="e">
        <f t="shared" si="162"/>
        <v>#N/A</v>
      </c>
      <c r="BL267" s="20" t="e">
        <f t="shared" si="163"/>
        <v>#N/A</v>
      </c>
      <c r="BM267" s="20" t="e">
        <f t="shared" si="164"/>
        <v>#N/A</v>
      </c>
      <c r="BN267" s="25" t="e">
        <f t="shared" si="165"/>
        <v>#N/A</v>
      </c>
      <c r="BO267" s="26" t="str">
        <f t="shared" si="166"/>
        <v>0</v>
      </c>
      <c r="BP267" s="21" t="e">
        <f t="shared" si="167"/>
        <v>#VALUE!</v>
      </c>
      <c r="BQ267" s="20" t="e">
        <f t="shared" si="168"/>
        <v>#N/A</v>
      </c>
      <c r="BR267" s="20" t="e">
        <v>#N/A</v>
      </c>
      <c r="BS267" s="9" t="e">
        <v>#N/A</v>
      </c>
      <c r="BT267" s="2" t="e">
        <f t="shared" si="169"/>
        <v>#VALUE!</v>
      </c>
      <c r="BU267" s="2" t="e">
        <f t="shared" si="137"/>
        <v>#N/A</v>
      </c>
      <c r="BV267" s="2" t="e">
        <f t="shared" si="138"/>
        <v>#N/A</v>
      </c>
    </row>
    <row r="268" s="2" customFormat="1" ht="22.95" customHeight="1" spans="1:74">
      <c r="A268" s="9" t="str">
        <f t="shared" si="139"/>
        <v>KMO 32Induk</v>
      </c>
      <c r="B268" s="9" t="str">
        <f t="shared" si="140"/>
        <v>KMO 32jurusan 1</v>
      </c>
      <c r="C268" s="9" t="str">
        <f t="shared" si="141"/>
        <v>KMO 32jurusan 2</v>
      </c>
      <c r="D268" s="9" t="str">
        <f t="shared" si="142"/>
        <v>KMO 32jurusan 3</v>
      </c>
      <c r="E268" s="9" t="str">
        <f t="shared" si="143"/>
        <v>KMO 32jurusan 4</v>
      </c>
      <c r="F268" s="10" t="s">
        <v>25</v>
      </c>
      <c r="G268" s="10" t="s">
        <v>8</v>
      </c>
      <c r="H268" s="10" t="s">
        <v>350</v>
      </c>
      <c r="I268" s="10">
        <v>0.699482024</v>
      </c>
      <c r="J268" s="10">
        <v>124.4039993286</v>
      </c>
      <c r="K268" s="10" t="s">
        <v>7465</v>
      </c>
      <c r="L268" s="10" t="s">
        <v>7465</v>
      </c>
      <c r="M268" s="10" t="s">
        <v>7465</v>
      </c>
      <c r="N268" s="14">
        <f t="shared" si="144"/>
        <v>0</v>
      </c>
      <c r="O268" s="15" t="e">
        <f t="shared" si="145"/>
        <v>#VALUE!</v>
      </c>
      <c r="P268" s="15" t="e">
        <f t="shared" si="146"/>
        <v>#VALUE!</v>
      </c>
      <c r="Q268" s="17" t="e">
        <f>VLOOKUP($A268,'DATA PENGUKURAN GARDU'!$A:$BS,42,0)</f>
        <v>#N/A</v>
      </c>
      <c r="R268" s="18" t="e">
        <f t="shared" si="147"/>
        <v>#N/A</v>
      </c>
      <c r="S268" s="17" t="e">
        <f>VLOOKUP($A268,'DATA PENGUKURAN GARDU'!$A:$BS,44,0)</f>
        <v>#N/A</v>
      </c>
      <c r="T268" s="18" t="e">
        <f t="shared" si="148"/>
        <v>#N/A</v>
      </c>
      <c r="U268" s="17" t="e">
        <f>VLOOKUP($A268,'DATA PENGUKURAN GARDU'!$A:$BS,46,0)</f>
        <v>#N/A</v>
      </c>
      <c r="V268" s="18" t="e">
        <f t="shared" si="149"/>
        <v>#N/A</v>
      </c>
      <c r="W268" s="17" t="e">
        <f>VLOOKUP($A268,'DATA PENGUKURAN GARDU'!$A:$BS,48,0)</f>
        <v>#N/A</v>
      </c>
      <c r="X268" s="17" t="e">
        <f>VLOOKUP($A268,'DATA PENGUKURAN GARDU'!$A:$BS,53,0)</f>
        <v>#N/A</v>
      </c>
      <c r="Y268" s="17" t="e">
        <f>VLOOKUP($A268,'DATA PENGUKURAN GARDU'!$A:$BS,54,0)</f>
        <v>#N/A</v>
      </c>
      <c r="Z268" s="17" t="e">
        <f>VLOOKUP($A268,'DATA PENGUKURAN GARDU'!$A:$BS,55,0)</f>
        <v>#N/A</v>
      </c>
      <c r="AA268" s="20" t="e">
        <f>VLOOKUP($B268,'DATA PENGUKURAN GARDU'!$A:$BS,42,0)</f>
        <v>#N/A</v>
      </c>
      <c r="AB268" s="21" t="e">
        <f t="shared" si="150"/>
        <v>#N/A</v>
      </c>
      <c r="AC268" s="20" t="e">
        <f>VLOOKUP($B268,'DATA PENGUKURAN GARDU'!$A:$BS,44,0)</f>
        <v>#N/A</v>
      </c>
      <c r="AD268" s="21" t="e">
        <f t="shared" si="151"/>
        <v>#N/A</v>
      </c>
      <c r="AE268" s="20" t="e">
        <f>VLOOKUP($B268,'DATA PENGUKURAN GARDU'!$A:$BS,46,0)</f>
        <v>#N/A</v>
      </c>
      <c r="AF268" s="21" t="e">
        <f t="shared" si="152"/>
        <v>#N/A</v>
      </c>
      <c r="AG268" s="20" t="e">
        <f>VLOOKUP($B268,'DATA PENGUKURAN GARDU'!$A:$BS,46,0)</f>
        <v>#N/A</v>
      </c>
      <c r="AH268" s="20" t="e">
        <f>VLOOKUP($B268,'DATA PENGUKURAN GARDU'!$A:$BS,53,0)</f>
        <v>#N/A</v>
      </c>
      <c r="AI268" s="20" t="e">
        <f>VLOOKUP($B268,'DATA PENGUKURAN GARDU'!$A:$BS,54,0)</f>
        <v>#N/A</v>
      </c>
      <c r="AJ268" s="17" t="e">
        <f>VLOOKUP($C268,'DATA PENGUKURAN GARDU'!$A:$BS,42,0)</f>
        <v>#N/A</v>
      </c>
      <c r="AK268" s="23" t="e">
        <f t="shared" si="153"/>
        <v>#N/A</v>
      </c>
      <c r="AL268" s="17" t="e">
        <f>VLOOKUP($C268,'DATA PENGUKURAN GARDU'!$A:$BS,44,0)</f>
        <v>#N/A</v>
      </c>
      <c r="AM268" s="23" t="e">
        <f t="shared" si="154"/>
        <v>#N/A</v>
      </c>
      <c r="AN268" s="17" t="e">
        <f>VLOOKUP($C268,'DATA PENGUKURAN GARDU'!$A:$BS,46,0)</f>
        <v>#N/A</v>
      </c>
      <c r="AO268" s="23" t="e">
        <f t="shared" si="155"/>
        <v>#N/A</v>
      </c>
      <c r="AP268" s="17" t="e">
        <f>VLOOKUP($C268,'DATA PENGUKURAN GARDU'!$A:$BS,46,0)</f>
        <v>#N/A</v>
      </c>
      <c r="AQ268" s="17" t="e">
        <f>VLOOKUP($C268,'DATA PENGUKURAN GARDU'!$A:$BS,53,0)</f>
        <v>#N/A</v>
      </c>
      <c r="AR268" s="17" t="e">
        <f>VLOOKUP($C268,'DATA PENGUKURAN GARDU'!$A:$BS,54,0)</f>
        <v>#N/A</v>
      </c>
      <c r="AS268" s="20" t="e">
        <f>VLOOKUP($D268,'DATA PENGUKURAN GARDU'!$A:$BS,42,0)</f>
        <v>#N/A</v>
      </c>
      <c r="AT268" s="21" t="e">
        <f t="shared" si="156"/>
        <v>#N/A</v>
      </c>
      <c r="AU268" s="20" t="e">
        <f>VLOOKUP($D268,'DATA PENGUKURAN GARDU'!$A:$BS,44,0)</f>
        <v>#N/A</v>
      </c>
      <c r="AV268" s="21" t="e">
        <f t="shared" si="157"/>
        <v>#N/A</v>
      </c>
      <c r="AW268" s="20" t="e">
        <f>VLOOKUP($D268,'DATA PENGUKURAN GARDU'!$A:$BS,46,0)</f>
        <v>#N/A</v>
      </c>
      <c r="AX268" s="21" t="e">
        <f t="shared" si="158"/>
        <v>#N/A</v>
      </c>
      <c r="AY268" s="20" t="e">
        <f>VLOOKUP($D268,'DATA PENGUKURAN GARDU'!$A:$BS,46,0)</f>
        <v>#N/A</v>
      </c>
      <c r="AZ268" s="20" t="e">
        <f>VLOOKUP($D268,'DATA PENGUKURAN GARDU'!$A:$BS,53,0)</f>
        <v>#N/A</v>
      </c>
      <c r="BA268" s="20" t="e">
        <f>VLOOKUP($D268,'DATA PENGUKURAN GARDU'!$A:$BS,54,0)</f>
        <v>#N/A</v>
      </c>
      <c r="BB268" s="17" t="e">
        <f>VLOOKUP($E268,'DATA PENGUKURAN GARDU'!$A:$BS,42,0)</f>
        <v>#N/A</v>
      </c>
      <c r="BC268" s="23" t="e">
        <f t="shared" si="159"/>
        <v>#N/A</v>
      </c>
      <c r="BD268" s="17" t="e">
        <f>VLOOKUP($E268,'DATA PENGUKURAN GARDU'!$A:$BS,44,0)</f>
        <v>#N/A</v>
      </c>
      <c r="BE268" s="23" t="e">
        <f t="shared" si="160"/>
        <v>#N/A</v>
      </c>
      <c r="BF268" s="17" t="e">
        <f>VLOOKUP($E268,'DATA PENGUKURAN GARDU'!$A:$BS,46,0)</f>
        <v>#N/A</v>
      </c>
      <c r="BG268" s="23" t="e">
        <f t="shared" si="161"/>
        <v>#N/A</v>
      </c>
      <c r="BH268" s="17" t="e">
        <f>VLOOKUP($E268,'DATA PENGUKURAN GARDU'!$A:$BS,46,0)</f>
        <v>#N/A</v>
      </c>
      <c r="BI268" s="17" t="e">
        <f>VLOOKUP($E268,'DATA PENGUKURAN GARDU'!$A:$BS,53,0)</f>
        <v>#N/A</v>
      </c>
      <c r="BJ268" s="17" t="e">
        <f>VLOOKUP($E268,'DATA PENGUKURAN GARDU'!$A:$BS,54,0)</f>
        <v>#N/A</v>
      </c>
      <c r="BK268" s="20" t="e">
        <f t="shared" si="162"/>
        <v>#N/A</v>
      </c>
      <c r="BL268" s="20" t="e">
        <f t="shared" si="163"/>
        <v>#N/A</v>
      </c>
      <c r="BM268" s="20" t="e">
        <f t="shared" si="164"/>
        <v>#N/A</v>
      </c>
      <c r="BN268" s="25" t="e">
        <f t="shared" si="165"/>
        <v>#N/A</v>
      </c>
      <c r="BO268" s="26" t="str">
        <f t="shared" si="166"/>
        <v>0</v>
      </c>
      <c r="BP268" s="21" t="e">
        <f t="shared" si="167"/>
        <v>#VALUE!</v>
      </c>
      <c r="BQ268" s="20" t="e">
        <f t="shared" si="168"/>
        <v>#N/A</v>
      </c>
      <c r="BR268" s="20" t="e">
        <v>#N/A</v>
      </c>
      <c r="BS268" s="9" t="e">
        <v>#N/A</v>
      </c>
      <c r="BT268" s="2" t="e">
        <f t="shared" si="169"/>
        <v>#VALUE!</v>
      </c>
      <c r="BU268" s="2" t="e">
        <f t="shared" si="137"/>
        <v>#N/A</v>
      </c>
      <c r="BV268" s="2" t="e">
        <f t="shared" si="138"/>
        <v>#N/A</v>
      </c>
    </row>
    <row r="269" s="2" customFormat="1" ht="22.95" customHeight="1" spans="1:74">
      <c r="A269" s="9" t="str">
        <f t="shared" si="139"/>
        <v>KMO 37Induk</v>
      </c>
      <c r="B269" s="9" t="str">
        <f t="shared" si="140"/>
        <v>KMO 37jurusan 1</v>
      </c>
      <c r="C269" s="9" t="str">
        <f t="shared" si="141"/>
        <v>KMO 37jurusan 2</v>
      </c>
      <c r="D269" s="9" t="str">
        <f t="shared" si="142"/>
        <v>KMO 37jurusan 3</v>
      </c>
      <c r="E269" s="9" t="str">
        <f t="shared" si="143"/>
        <v>KMO 37jurusan 4</v>
      </c>
      <c r="F269" s="10" t="s">
        <v>305</v>
      </c>
      <c r="G269" s="10" t="s">
        <v>8</v>
      </c>
      <c r="H269" s="10" t="s">
        <v>351</v>
      </c>
      <c r="I269" s="10">
        <v>0.659363985</v>
      </c>
      <c r="J269" s="10">
        <v>124.444984436</v>
      </c>
      <c r="K269" s="10" t="s">
        <v>7465</v>
      </c>
      <c r="L269" s="10" t="s">
        <v>7465</v>
      </c>
      <c r="M269" s="10" t="s">
        <v>7465</v>
      </c>
      <c r="N269" s="14">
        <f t="shared" si="144"/>
        <v>0</v>
      </c>
      <c r="O269" s="15" t="e">
        <f t="shared" si="145"/>
        <v>#VALUE!</v>
      </c>
      <c r="P269" s="15" t="e">
        <f t="shared" si="146"/>
        <v>#VALUE!</v>
      </c>
      <c r="Q269" s="17" t="e">
        <f>VLOOKUP($A269,'DATA PENGUKURAN GARDU'!$A:$BS,42,0)</f>
        <v>#N/A</v>
      </c>
      <c r="R269" s="18" t="e">
        <f t="shared" si="147"/>
        <v>#N/A</v>
      </c>
      <c r="S269" s="17" t="e">
        <f>VLOOKUP($A269,'DATA PENGUKURAN GARDU'!$A:$BS,44,0)</f>
        <v>#N/A</v>
      </c>
      <c r="T269" s="18" t="e">
        <f t="shared" si="148"/>
        <v>#N/A</v>
      </c>
      <c r="U269" s="17" t="e">
        <f>VLOOKUP($A269,'DATA PENGUKURAN GARDU'!$A:$BS,46,0)</f>
        <v>#N/A</v>
      </c>
      <c r="V269" s="18" t="e">
        <f t="shared" si="149"/>
        <v>#N/A</v>
      </c>
      <c r="W269" s="17" t="e">
        <f>VLOOKUP($A269,'DATA PENGUKURAN GARDU'!$A:$BS,48,0)</f>
        <v>#N/A</v>
      </c>
      <c r="X269" s="17" t="e">
        <f>VLOOKUP($A269,'DATA PENGUKURAN GARDU'!$A:$BS,53,0)</f>
        <v>#N/A</v>
      </c>
      <c r="Y269" s="17" t="e">
        <f>VLOOKUP($A269,'DATA PENGUKURAN GARDU'!$A:$BS,54,0)</f>
        <v>#N/A</v>
      </c>
      <c r="Z269" s="17" t="e">
        <f>VLOOKUP($A269,'DATA PENGUKURAN GARDU'!$A:$BS,55,0)</f>
        <v>#N/A</v>
      </c>
      <c r="AA269" s="20" t="e">
        <f>VLOOKUP($B269,'DATA PENGUKURAN GARDU'!$A:$BS,42,0)</f>
        <v>#N/A</v>
      </c>
      <c r="AB269" s="21" t="e">
        <f t="shared" si="150"/>
        <v>#N/A</v>
      </c>
      <c r="AC269" s="20" t="e">
        <f>VLOOKUP($B269,'DATA PENGUKURAN GARDU'!$A:$BS,44,0)</f>
        <v>#N/A</v>
      </c>
      <c r="AD269" s="21" t="e">
        <f t="shared" si="151"/>
        <v>#N/A</v>
      </c>
      <c r="AE269" s="20" t="e">
        <f>VLOOKUP($B269,'DATA PENGUKURAN GARDU'!$A:$BS,46,0)</f>
        <v>#N/A</v>
      </c>
      <c r="AF269" s="21" t="e">
        <f t="shared" si="152"/>
        <v>#N/A</v>
      </c>
      <c r="AG269" s="20" t="e">
        <f>VLOOKUP($B269,'DATA PENGUKURAN GARDU'!$A:$BS,46,0)</f>
        <v>#N/A</v>
      </c>
      <c r="AH269" s="20" t="e">
        <f>VLOOKUP($B269,'DATA PENGUKURAN GARDU'!$A:$BS,53,0)</f>
        <v>#N/A</v>
      </c>
      <c r="AI269" s="20" t="e">
        <f>VLOOKUP($B269,'DATA PENGUKURAN GARDU'!$A:$BS,54,0)</f>
        <v>#N/A</v>
      </c>
      <c r="AJ269" s="17" t="e">
        <f>VLOOKUP($C269,'DATA PENGUKURAN GARDU'!$A:$BS,42,0)</f>
        <v>#N/A</v>
      </c>
      <c r="AK269" s="23" t="e">
        <f t="shared" si="153"/>
        <v>#N/A</v>
      </c>
      <c r="AL269" s="17" t="e">
        <f>VLOOKUP($C269,'DATA PENGUKURAN GARDU'!$A:$BS,44,0)</f>
        <v>#N/A</v>
      </c>
      <c r="AM269" s="23" t="e">
        <f t="shared" si="154"/>
        <v>#N/A</v>
      </c>
      <c r="AN269" s="17" t="e">
        <f>VLOOKUP($C269,'DATA PENGUKURAN GARDU'!$A:$BS,46,0)</f>
        <v>#N/A</v>
      </c>
      <c r="AO269" s="23" t="e">
        <f t="shared" si="155"/>
        <v>#N/A</v>
      </c>
      <c r="AP269" s="17" t="e">
        <f>VLOOKUP($C269,'DATA PENGUKURAN GARDU'!$A:$BS,46,0)</f>
        <v>#N/A</v>
      </c>
      <c r="AQ269" s="17" t="e">
        <f>VLOOKUP($C269,'DATA PENGUKURAN GARDU'!$A:$BS,53,0)</f>
        <v>#N/A</v>
      </c>
      <c r="AR269" s="17" t="e">
        <f>VLOOKUP($C269,'DATA PENGUKURAN GARDU'!$A:$BS,54,0)</f>
        <v>#N/A</v>
      </c>
      <c r="AS269" s="20" t="e">
        <f>VLOOKUP($D269,'DATA PENGUKURAN GARDU'!$A:$BS,42,0)</f>
        <v>#N/A</v>
      </c>
      <c r="AT269" s="21" t="e">
        <f t="shared" si="156"/>
        <v>#N/A</v>
      </c>
      <c r="AU269" s="20" t="e">
        <f>VLOOKUP($D269,'DATA PENGUKURAN GARDU'!$A:$BS,44,0)</f>
        <v>#N/A</v>
      </c>
      <c r="AV269" s="21" t="e">
        <f t="shared" si="157"/>
        <v>#N/A</v>
      </c>
      <c r="AW269" s="20" t="e">
        <f>VLOOKUP($D269,'DATA PENGUKURAN GARDU'!$A:$BS,46,0)</f>
        <v>#N/A</v>
      </c>
      <c r="AX269" s="21" t="e">
        <f t="shared" si="158"/>
        <v>#N/A</v>
      </c>
      <c r="AY269" s="20" t="e">
        <f>VLOOKUP($D269,'DATA PENGUKURAN GARDU'!$A:$BS,46,0)</f>
        <v>#N/A</v>
      </c>
      <c r="AZ269" s="20" t="e">
        <f>VLOOKUP($D269,'DATA PENGUKURAN GARDU'!$A:$BS,53,0)</f>
        <v>#N/A</v>
      </c>
      <c r="BA269" s="20" t="e">
        <f>VLOOKUP($D269,'DATA PENGUKURAN GARDU'!$A:$BS,54,0)</f>
        <v>#N/A</v>
      </c>
      <c r="BB269" s="17" t="e">
        <f>VLOOKUP($E269,'DATA PENGUKURAN GARDU'!$A:$BS,42,0)</f>
        <v>#N/A</v>
      </c>
      <c r="BC269" s="23" t="e">
        <f t="shared" si="159"/>
        <v>#N/A</v>
      </c>
      <c r="BD269" s="17" t="e">
        <f>VLOOKUP($E269,'DATA PENGUKURAN GARDU'!$A:$BS,44,0)</f>
        <v>#N/A</v>
      </c>
      <c r="BE269" s="23" t="e">
        <f t="shared" si="160"/>
        <v>#N/A</v>
      </c>
      <c r="BF269" s="17" t="e">
        <f>VLOOKUP($E269,'DATA PENGUKURAN GARDU'!$A:$BS,46,0)</f>
        <v>#N/A</v>
      </c>
      <c r="BG269" s="23" t="e">
        <f t="shared" si="161"/>
        <v>#N/A</v>
      </c>
      <c r="BH269" s="17" t="e">
        <f>VLOOKUP($E269,'DATA PENGUKURAN GARDU'!$A:$BS,46,0)</f>
        <v>#N/A</v>
      </c>
      <c r="BI269" s="17" t="e">
        <f>VLOOKUP($E269,'DATA PENGUKURAN GARDU'!$A:$BS,53,0)</f>
        <v>#N/A</v>
      </c>
      <c r="BJ269" s="17" t="e">
        <f>VLOOKUP($E269,'DATA PENGUKURAN GARDU'!$A:$BS,54,0)</f>
        <v>#N/A</v>
      </c>
      <c r="BK269" s="20" t="e">
        <f t="shared" si="162"/>
        <v>#N/A</v>
      </c>
      <c r="BL269" s="20" t="e">
        <f t="shared" si="163"/>
        <v>#N/A</v>
      </c>
      <c r="BM269" s="20" t="e">
        <f t="shared" si="164"/>
        <v>#N/A</v>
      </c>
      <c r="BN269" s="25" t="e">
        <f t="shared" si="165"/>
        <v>#N/A</v>
      </c>
      <c r="BO269" s="26" t="str">
        <f t="shared" si="166"/>
        <v>0</v>
      </c>
      <c r="BP269" s="21" t="e">
        <f t="shared" si="167"/>
        <v>#VALUE!</v>
      </c>
      <c r="BQ269" s="20" t="e">
        <f t="shared" si="168"/>
        <v>#N/A</v>
      </c>
      <c r="BR269" s="20" t="e">
        <v>#N/A</v>
      </c>
      <c r="BS269" s="9" t="e">
        <v>#N/A</v>
      </c>
      <c r="BT269" s="2" t="e">
        <f t="shared" si="169"/>
        <v>#VALUE!</v>
      </c>
      <c r="BU269" s="2" t="e">
        <f t="shared" si="137"/>
        <v>#N/A</v>
      </c>
      <c r="BV269" s="2" t="e">
        <f t="shared" si="138"/>
        <v>#N/A</v>
      </c>
    </row>
    <row r="270" s="2" customFormat="1" ht="22.95" customHeight="1" spans="1:74">
      <c r="A270" s="9" t="str">
        <f t="shared" si="139"/>
        <v>KMO 39Induk</v>
      </c>
      <c r="B270" s="9" t="str">
        <f t="shared" si="140"/>
        <v>KMO 39jurusan 1</v>
      </c>
      <c r="C270" s="9" t="str">
        <f t="shared" si="141"/>
        <v>KMO 39jurusan 2</v>
      </c>
      <c r="D270" s="9" t="str">
        <f t="shared" si="142"/>
        <v>KMO 39jurusan 3</v>
      </c>
      <c r="E270" s="9" t="str">
        <f t="shared" si="143"/>
        <v>KMO 39jurusan 4</v>
      </c>
      <c r="F270" s="10" t="s">
        <v>28</v>
      </c>
      <c r="G270" s="10" t="s">
        <v>8</v>
      </c>
      <c r="H270" s="10" t="s">
        <v>352</v>
      </c>
      <c r="I270" s="10">
        <v>0.654238999</v>
      </c>
      <c r="J270" s="10">
        <v>124.4612503052</v>
      </c>
      <c r="K270" s="10" t="s">
        <v>7465</v>
      </c>
      <c r="L270" s="10" t="s">
        <v>7465</v>
      </c>
      <c r="M270" s="10" t="s">
        <v>7465</v>
      </c>
      <c r="N270" s="14">
        <f t="shared" si="144"/>
        <v>0</v>
      </c>
      <c r="O270" s="15" t="e">
        <f t="shared" si="145"/>
        <v>#VALUE!</v>
      </c>
      <c r="P270" s="15" t="e">
        <f t="shared" si="146"/>
        <v>#VALUE!</v>
      </c>
      <c r="Q270" s="17" t="e">
        <f>VLOOKUP($A270,'DATA PENGUKURAN GARDU'!$A:$BS,42,0)</f>
        <v>#N/A</v>
      </c>
      <c r="R270" s="18" t="e">
        <f t="shared" si="147"/>
        <v>#N/A</v>
      </c>
      <c r="S270" s="17" t="e">
        <f>VLOOKUP($A270,'DATA PENGUKURAN GARDU'!$A:$BS,44,0)</f>
        <v>#N/A</v>
      </c>
      <c r="T270" s="18" t="e">
        <f t="shared" si="148"/>
        <v>#N/A</v>
      </c>
      <c r="U270" s="17" t="e">
        <f>VLOOKUP($A270,'DATA PENGUKURAN GARDU'!$A:$BS,46,0)</f>
        <v>#N/A</v>
      </c>
      <c r="V270" s="18" t="e">
        <f t="shared" si="149"/>
        <v>#N/A</v>
      </c>
      <c r="W270" s="17" t="e">
        <f>VLOOKUP($A270,'DATA PENGUKURAN GARDU'!$A:$BS,48,0)</f>
        <v>#N/A</v>
      </c>
      <c r="X270" s="17" t="e">
        <f>VLOOKUP($A270,'DATA PENGUKURAN GARDU'!$A:$BS,53,0)</f>
        <v>#N/A</v>
      </c>
      <c r="Y270" s="17" t="e">
        <f>VLOOKUP($A270,'DATA PENGUKURAN GARDU'!$A:$BS,54,0)</f>
        <v>#N/A</v>
      </c>
      <c r="Z270" s="17" t="e">
        <f>VLOOKUP($A270,'DATA PENGUKURAN GARDU'!$A:$BS,55,0)</f>
        <v>#N/A</v>
      </c>
      <c r="AA270" s="20" t="e">
        <f>VLOOKUP($B270,'DATA PENGUKURAN GARDU'!$A:$BS,42,0)</f>
        <v>#N/A</v>
      </c>
      <c r="AB270" s="21" t="e">
        <f t="shared" si="150"/>
        <v>#N/A</v>
      </c>
      <c r="AC270" s="20" t="e">
        <f>VLOOKUP($B270,'DATA PENGUKURAN GARDU'!$A:$BS,44,0)</f>
        <v>#N/A</v>
      </c>
      <c r="AD270" s="21" t="e">
        <f t="shared" si="151"/>
        <v>#N/A</v>
      </c>
      <c r="AE270" s="20" t="e">
        <f>VLOOKUP($B270,'DATA PENGUKURAN GARDU'!$A:$BS,46,0)</f>
        <v>#N/A</v>
      </c>
      <c r="AF270" s="21" t="e">
        <f t="shared" si="152"/>
        <v>#N/A</v>
      </c>
      <c r="AG270" s="20" t="e">
        <f>VLOOKUP($B270,'DATA PENGUKURAN GARDU'!$A:$BS,46,0)</f>
        <v>#N/A</v>
      </c>
      <c r="AH270" s="20" t="e">
        <f>VLOOKUP($B270,'DATA PENGUKURAN GARDU'!$A:$BS,53,0)</f>
        <v>#N/A</v>
      </c>
      <c r="AI270" s="20" t="e">
        <f>VLOOKUP($B270,'DATA PENGUKURAN GARDU'!$A:$BS,54,0)</f>
        <v>#N/A</v>
      </c>
      <c r="AJ270" s="17" t="e">
        <f>VLOOKUP($C270,'DATA PENGUKURAN GARDU'!$A:$BS,42,0)</f>
        <v>#N/A</v>
      </c>
      <c r="AK270" s="23" t="e">
        <f t="shared" si="153"/>
        <v>#N/A</v>
      </c>
      <c r="AL270" s="17" t="e">
        <f>VLOOKUP($C270,'DATA PENGUKURAN GARDU'!$A:$BS,44,0)</f>
        <v>#N/A</v>
      </c>
      <c r="AM270" s="23" t="e">
        <f t="shared" si="154"/>
        <v>#N/A</v>
      </c>
      <c r="AN270" s="17" t="e">
        <f>VLOOKUP($C270,'DATA PENGUKURAN GARDU'!$A:$BS,46,0)</f>
        <v>#N/A</v>
      </c>
      <c r="AO270" s="23" t="e">
        <f t="shared" si="155"/>
        <v>#N/A</v>
      </c>
      <c r="AP270" s="17" t="e">
        <f>VLOOKUP($C270,'DATA PENGUKURAN GARDU'!$A:$BS,46,0)</f>
        <v>#N/A</v>
      </c>
      <c r="AQ270" s="17" t="e">
        <f>VLOOKUP($C270,'DATA PENGUKURAN GARDU'!$A:$BS,53,0)</f>
        <v>#N/A</v>
      </c>
      <c r="AR270" s="17" t="e">
        <f>VLOOKUP($C270,'DATA PENGUKURAN GARDU'!$A:$BS,54,0)</f>
        <v>#N/A</v>
      </c>
      <c r="AS270" s="20" t="e">
        <f>VLOOKUP($D270,'DATA PENGUKURAN GARDU'!$A:$BS,42,0)</f>
        <v>#N/A</v>
      </c>
      <c r="AT270" s="21" t="e">
        <f t="shared" si="156"/>
        <v>#N/A</v>
      </c>
      <c r="AU270" s="20" t="e">
        <f>VLOOKUP($D270,'DATA PENGUKURAN GARDU'!$A:$BS,44,0)</f>
        <v>#N/A</v>
      </c>
      <c r="AV270" s="21" t="e">
        <f t="shared" si="157"/>
        <v>#N/A</v>
      </c>
      <c r="AW270" s="20" t="e">
        <f>VLOOKUP($D270,'DATA PENGUKURAN GARDU'!$A:$BS,46,0)</f>
        <v>#N/A</v>
      </c>
      <c r="AX270" s="21" t="e">
        <f t="shared" si="158"/>
        <v>#N/A</v>
      </c>
      <c r="AY270" s="20" t="e">
        <f>VLOOKUP($D270,'DATA PENGUKURAN GARDU'!$A:$BS,46,0)</f>
        <v>#N/A</v>
      </c>
      <c r="AZ270" s="20" t="e">
        <f>VLOOKUP($D270,'DATA PENGUKURAN GARDU'!$A:$BS,53,0)</f>
        <v>#N/A</v>
      </c>
      <c r="BA270" s="20" t="e">
        <f>VLOOKUP($D270,'DATA PENGUKURAN GARDU'!$A:$BS,54,0)</f>
        <v>#N/A</v>
      </c>
      <c r="BB270" s="17" t="e">
        <f>VLOOKUP($E270,'DATA PENGUKURAN GARDU'!$A:$BS,42,0)</f>
        <v>#N/A</v>
      </c>
      <c r="BC270" s="23" t="e">
        <f t="shared" si="159"/>
        <v>#N/A</v>
      </c>
      <c r="BD270" s="17" t="e">
        <f>VLOOKUP($E270,'DATA PENGUKURAN GARDU'!$A:$BS,44,0)</f>
        <v>#N/A</v>
      </c>
      <c r="BE270" s="23" t="e">
        <f t="shared" si="160"/>
        <v>#N/A</v>
      </c>
      <c r="BF270" s="17" t="e">
        <f>VLOOKUP($E270,'DATA PENGUKURAN GARDU'!$A:$BS,46,0)</f>
        <v>#N/A</v>
      </c>
      <c r="BG270" s="23" t="e">
        <f t="shared" si="161"/>
        <v>#N/A</v>
      </c>
      <c r="BH270" s="17" t="e">
        <f>VLOOKUP($E270,'DATA PENGUKURAN GARDU'!$A:$BS,46,0)</f>
        <v>#N/A</v>
      </c>
      <c r="BI270" s="17" t="e">
        <f>VLOOKUP($E270,'DATA PENGUKURAN GARDU'!$A:$BS,53,0)</f>
        <v>#N/A</v>
      </c>
      <c r="BJ270" s="17" t="e">
        <f>VLOOKUP($E270,'DATA PENGUKURAN GARDU'!$A:$BS,54,0)</f>
        <v>#N/A</v>
      </c>
      <c r="BK270" s="20" t="e">
        <f t="shared" si="162"/>
        <v>#N/A</v>
      </c>
      <c r="BL270" s="20" t="e">
        <f t="shared" si="163"/>
        <v>#N/A</v>
      </c>
      <c r="BM270" s="20" t="e">
        <f t="shared" si="164"/>
        <v>#N/A</v>
      </c>
      <c r="BN270" s="25" t="e">
        <f t="shared" si="165"/>
        <v>#N/A</v>
      </c>
      <c r="BO270" s="26" t="str">
        <f t="shared" si="166"/>
        <v>0</v>
      </c>
      <c r="BP270" s="21" t="e">
        <f t="shared" si="167"/>
        <v>#VALUE!</v>
      </c>
      <c r="BQ270" s="20" t="e">
        <f t="shared" si="168"/>
        <v>#N/A</v>
      </c>
      <c r="BR270" s="20" t="e">
        <v>#N/A</v>
      </c>
      <c r="BS270" s="9" t="e">
        <v>#N/A</v>
      </c>
      <c r="BT270" s="2" t="e">
        <f t="shared" si="169"/>
        <v>#VALUE!</v>
      </c>
      <c r="BU270" s="2" t="e">
        <f t="shared" si="137"/>
        <v>#N/A</v>
      </c>
      <c r="BV270" s="2" t="e">
        <f t="shared" si="138"/>
        <v>#N/A</v>
      </c>
    </row>
    <row r="271" s="2" customFormat="1" ht="22.95" customHeight="1" spans="1:74">
      <c r="A271" s="9" t="str">
        <f t="shared" si="139"/>
        <v>KMO 63Induk</v>
      </c>
      <c r="B271" s="9" t="str">
        <f t="shared" si="140"/>
        <v>KMO 63jurusan 1</v>
      </c>
      <c r="C271" s="9" t="str">
        <f t="shared" si="141"/>
        <v>KMO 63jurusan 2</v>
      </c>
      <c r="D271" s="9" t="str">
        <f t="shared" si="142"/>
        <v>KMO 63jurusan 3</v>
      </c>
      <c r="E271" s="9" t="str">
        <f t="shared" si="143"/>
        <v>KMO 63jurusan 4</v>
      </c>
      <c r="F271" s="10" t="s">
        <v>33</v>
      </c>
      <c r="G271" s="10" t="s">
        <v>8</v>
      </c>
      <c r="H271" s="10" t="s">
        <v>353</v>
      </c>
      <c r="I271" s="10">
        <v>0.580276012</v>
      </c>
      <c r="J271" s="10">
        <v>124.5280227661</v>
      </c>
      <c r="K271" s="10" t="s">
        <v>7465</v>
      </c>
      <c r="L271" s="10" t="s">
        <v>7465</v>
      </c>
      <c r="M271" s="10" t="s">
        <v>7465</v>
      </c>
      <c r="N271" s="14">
        <f t="shared" si="144"/>
        <v>0</v>
      </c>
      <c r="O271" s="15" t="e">
        <f t="shared" si="145"/>
        <v>#VALUE!</v>
      </c>
      <c r="P271" s="15" t="e">
        <f t="shared" si="146"/>
        <v>#VALUE!</v>
      </c>
      <c r="Q271" s="17" t="e">
        <f>VLOOKUP($A271,'DATA PENGUKURAN GARDU'!$A:$BS,42,0)</f>
        <v>#N/A</v>
      </c>
      <c r="R271" s="18" t="e">
        <f t="shared" si="147"/>
        <v>#N/A</v>
      </c>
      <c r="S271" s="17" t="e">
        <f>VLOOKUP($A271,'DATA PENGUKURAN GARDU'!$A:$BS,44,0)</f>
        <v>#N/A</v>
      </c>
      <c r="T271" s="18" t="e">
        <f t="shared" si="148"/>
        <v>#N/A</v>
      </c>
      <c r="U271" s="17" t="e">
        <f>VLOOKUP($A271,'DATA PENGUKURAN GARDU'!$A:$BS,46,0)</f>
        <v>#N/A</v>
      </c>
      <c r="V271" s="18" t="e">
        <f t="shared" si="149"/>
        <v>#N/A</v>
      </c>
      <c r="W271" s="17" t="e">
        <f>VLOOKUP($A271,'DATA PENGUKURAN GARDU'!$A:$BS,48,0)</f>
        <v>#N/A</v>
      </c>
      <c r="X271" s="17" t="e">
        <f>VLOOKUP($A271,'DATA PENGUKURAN GARDU'!$A:$BS,53,0)</f>
        <v>#N/A</v>
      </c>
      <c r="Y271" s="17" t="e">
        <f>VLOOKUP($A271,'DATA PENGUKURAN GARDU'!$A:$BS,54,0)</f>
        <v>#N/A</v>
      </c>
      <c r="Z271" s="17" t="e">
        <f>VLOOKUP($A271,'DATA PENGUKURAN GARDU'!$A:$BS,55,0)</f>
        <v>#N/A</v>
      </c>
      <c r="AA271" s="20" t="e">
        <f>VLOOKUP($B271,'DATA PENGUKURAN GARDU'!$A:$BS,42,0)</f>
        <v>#N/A</v>
      </c>
      <c r="AB271" s="21" t="e">
        <f t="shared" si="150"/>
        <v>#N/A</v>
      </c>
      <c r="AC271" s="20" t="e">
        <f>VLOOKUP($B271,'DATA PENGUKURAN GARDU'!$A:$BS,44,0)</f>
        <v>#N/A</v>
      </c>
      <c r="AD271" s="21" t="e">
        <f t="shared" si="151"/>
        <v>#N/A</v>
      </c>
      <c r="AE271" s="20" t="e">
        <f>VLOOKUP($B271,'DATA PENGUKURAN GARDU'!$A:$BS,46,0)</f>
        <v>#N/A</v>
      </c>
      <c r="AF271" s="21" t="e">
        <f t="shared" si="152"/>
        <v>#N/A</v>
      </c>
      <c r="AG271" s="20" t="e">
        <f>VLOOKUP($B271,'DATA PENGUKURAN GARDU'!$A:$BS,46,0)</f>
        <v>#N/A</v>
      </c>
      <c r="AH271" s="20" t="e">
        <f>VLOOKUP($B271,'DATA PENGUKURAN GARDU'!$A:$BS,53,0)</f>
        <v>#N/A</v>
      </c>
      <c r="AI271" s="20" t="e">
        <f>VLOOKUP($B271,'DATA PENGUKURAN GARDU'!$A:$BS,54,0)</f>
        <v>#N/A</v>
      </c>
      <c r="AJ271" s="17" t="e">
        <f>VLOOKUP($C271,'DATA PENGUKURAN GARDU'!$A:$BS,42,0)</f>
        <v>#N/A</v>
      </c>
      <c r="AK271" s="23" t="e">
        <f t="shared" si="153"/>
        <v>#N/A</v>
      </c>
      <c r="AL271" s="17" t="e">
        <f>VLOOKUP($C271,'DATA PENGUKURAN GARDU'!$A:$BS,44,0)</f>
        <v>#N/A</v>
      </c>
      <c r="AM271" s="23" t="e">
        <f t="shared" si="154"/>
        <v>#N/A</v>
      </c>
      <c r="AN271" s="17" t="e">
        <f>VLOOKUP($C271,'DATA PENGUKURAN GARDU'!$A:$BS,46,0)</f>
        <v>#N/A</v>
      </c>
      <c r="AO271" s="23" t="e">
        <f t="shared" si="155"/>
        <v>#N/A</v>
      </c>
      <c r="AP271" s="17" t="e">
        <f>VLOOKUP($C271,'DATA PENGUKURAN GARDU'!$A:$BS,46,0)</f>
        <v>#N/A</v>
      </c>
      <c r="AQ271" s="17" t="e">
        <f>VLOOKUP($C271,'DATA PENGUKURAN GARDU'!$A:$BS,53,0)</f>
        <v>#N/A</v>
      </c>
      <c r="AR271" s="17" t="e">
        <f>VLOOKUP($C271,'DATA PENGUKURAN GARDU'!$A:$BS,54,0)</f>
        <v>#N/A</v>
      </c>
      <c r="AS271" s="20" t="e">
        <f>VLOOKUP($D271,'DATA PENGUKURAN GARDU'!$A:$BS,42,0)</f>
        <v>#N/A</v>
      </c>
      <c r="AT271" s="21" t="e">
        <f t="shared" si="156"/>
        <v>#N/A</v>
      </c>
      <c r="AU271" s="20" t="e">
        <f>VLOOKUP($D271,'DATA PENGUKURAN GARDU'!$A:$BS,44,0)</f>
        <v>#N/A</v>
      </c>
      <c r="AV271" s="21" t="e">
        <f t="shared" si="157"/>
        <v>#N/A</v>
      </c>
      <c r="AW271" s="20" t="e">
        <f>VLOOKUP($D271,'DATA PENGUKURAN GARDU'!$A:$BS,46,0)</f>
        <v>#N/A</v>
      </c>
      <c r="AX271" s="21" t="e">
        <f t="shared" si="158"/>
        <v>#N/A</v>
      </c>
      <c r="AY271" s="20" t="e">
        <f>VLOOKUP($D271,'DATA PENGUKURAN GARDU'!$A:$BS,46,0)</f>
        <v>#N/A</v>
      </c>
      <c r="AZ271" s="20" t="e">
        <f>VLOOKUP($D271,'DATA PENGUKURAN GARDU'!$A:$BS,53,0)</f>
        <v>#N/A</v>
      </c>
      <c r="BA271" s="20" t="e">
        <f>VLOOKUP($D271,'DATA PENGUKURAN GARDU'!$A:$BS,54,0)</f>
        <v>#N/A</v>
      </c>
      <c r="BB271" s="17" t="e">
        <f>VLOOKUP($E271,'DATA PENGUKURAN GARDU'!$A:$BS,42,0)</f>
        <v>#N/A</v>
      </c>
      <c r="BC271" s="23" t="e">
        <f t="shared" si="159"/>
        <v>#N/A</v>
      </c>
      <c r="BD271" s="17" t="e">
        <f>VLOOKUP($E271,'DATA PENGUKURAN GARDU'!$A:$BS,44,0)</f>
        <v>#N/A</v>
      </c>
      <c r="BE271" s="23" t="e">
        <f t="shared" si="160"/>
        <v>#N/A</v>
      </c>
      <c r="BF271" s="17" t="e">
        <f>VLOOKUP($E271,'DATA PENGUKURAN GARDU'!$A:$BS,46,0)</f>
        <v>#N/A</v>
      </c>
      <c r="BG271" s="23" t="e">
        <f t="shared" si="161"/>
        <v>#N/A</v>
      </c>
      <c r="BH271" s="17" t="e">
        <f>VLOOKUP($E271,'DATA PENGUKURAN GARDU'!$A:$BS,46,0)</f>
        <v>#N/A</v>
      </c>
      <c r="BI271" s="17" t="e">
        <f>VLOOKUP($E271,'DATA PENGUKURAN GARDU'!$A:$BS,53,0)</f>
        <v>#N/A</v>
      </c>
      <c r="BJ271" s="17" t="e">
        <f>VLOOKUP($E271,'DATA PENGUKURAN GARDU'!$A:$BS,54,0)</f>
        <v>#N/A</v>
      </c>
      <c r="BK271" s="20" t="e">
        <f t="shared" si="162"/>
        <v>#N/A</v>
      </c>
      <c r="BL271" s="20" t="e">
        <f t="shared" si="163"/>
        <v>#N/A</v>
      </c>
      <c r="BM271" s="20" t="e">
        <f t="shared" si="164"/>
        <v>#N/A</v>
      </c>
      <c r="BN271" s="25" t="e">
        <f t="shared" si="165"/>
        <v>#N/A</v>
      </c>
      <c r="BO271" s="26" t="str">
        <f t="shared" si="166"/>
        <v>0</v>
      </c>
      <c r="BP271" s="21" t="e">
        <f t="shared" si="167"/>
        <v>#VALUE!</v>
      </c>
      <c r="BQ271" s="20" t="e">
        <f t="shared" si="168"/>
        <v>#N/A</v>
      </c>
      <c r="BR271" s="20" t="e">
        <v>#N/A</v>
      </c>
      <c r="BS271" s="9" t="e">
        <v>#N/A</v>
      </c>
      <c r="BT271" s="2" t="e">
        <f t="shared" si="169"/>
        <v>#VALUE!</v>
      </c>
      <c r="BU271" s="2" t="e">
        <f t="shared" si="137"/>
        <v>#N/A</v>
      </c>
      <c r="BV271" s="2" t="e">
        <f t="shared" si="138"/>
        <v>#N/A</v>
      </c>
    </row>
    <row r="272" s="2" customFormat="1" ht="22.95" customHeight="1" spans="1:74">
      <c r="A272" s="9" t="str">
        <f t="shared" si="139"/>
        <v>KMO 66Induk</v>
      </c>
      <c r="B272" s="9" t="str">
        <f t="shared" si="140"/>
        <v>KMO 66jurusan 1</v>
      </c>
      <c r="C272" s="9" t="str">
        <f t="shared" si="141"/>
        <v>KMO 66jurusan 2</v>
      </c>
      <c r="D272" s="9" t="str">
        <f t="shared" si="142"/>
        <v>KMO 66jurusan 3</v>
      </c>
      <c r="E272" s="9" t="str">
        <f t="shared" si="143"/>
        <v>KMO 66jurusan 4</v>
      </c>
      <c r="F272" s="10" t="s">
        <v>118</v>
      </c>
      <c r="G272" s="10" t="s">
        <v>8</v>
      </c>
      <c r="H272" s="10" t="s">
        <v>354</v>
      </c>
      <c r="I272" s="10">
        <v>0.556042016</v>
      </c>
      <c r="J272" s="10">
        <v>124.4993362427</v>
      </c>
      <c r="K272" s="10" t="s">
        <v>7465</v>
      </c>
      <c r="L272" s="10" t="s">
        <v>7465</v>
      </c>
      <c r="M272" s="10" t="s">
        <v>7465</v>
      </c>
      <c r="N272" s="14">
        <f t="shared" si="144"/>
        <v>0</v>
      </c>
      <c r="O272" s="15" t="e">
        <f t="shared" si="145"/>
        <v>#VALUE!</v>
      </c>
      <c r="P272" s="15" t="e">
        <f t="shared" si="146"/>
        <v>#VALUE!</v>
      </c>
      <c r="Q272" s="17" t="e">
        <f>VLOOKUP($A272,'DATA PENGUKURAN GARDU'!$A:$BS,42,0)</f>
        <v>#N/A</v>
      </c>
      <c r="R272" s="18" t="e">
        <f t="shared" si="147"/>
        <v>#N/A</v>
      </c>
      <c r="S272" s="17" t="e">
        <f>VLOOKUP($A272,'DATA PENGUKURAN GARDU'!$A:$BS,44,0)</f>
        <v>#N/A</v>
      </c>
      <c r="T272" s="18" t="e">
        <f t="shared" si="148"/>
        <v>#N/A</v>
      </c>
      <c r="U272" s="17" t="e">
        <f>VLOOKUP($A272,'DATA PENGUKURAN GARDU'!$A:$BS,46,0)</f>
        <v>#N/A</v>
      </c>
      <c r="V272" s="18" t="e">
        <f t="shared" si="149"/>
        <v>#N/A</v>
      </c>
      <c r="W272" s="17" t="e">
        <f>VLOOKUP($A272,'DATA PENGUKURAN GARDU'!$A:$BS,48,0)</f>
        <v>#N/A</v>
      </c>
      <c r="X272" s="17" t="e">
        <f>VLOOKUP($A272,'DATA PENGUKURAN GARDU'!$A:$BS,53,0)</f>
        <v>#N/A</v>
      </c>
      <c r="Y272" s="17" t="e">
        <f>VLOOKUP($A272,'DATA PENGUKURAN GARDU'!$A:$BS,54,0)</f>
        <v>#N/A</v>
      </c>
      <c r="Z272" s="17" t="e">
        <f>VLOOKUP($A272,'DATA PENGUKURAN GARDU'!$A:$BS,55,0)</f>
        <v>#N/A</v>
      </c>
      <c r="AA272" s="20" t="e">
        <f>VLOOKUP($B272,'DATA PENGUKURAN GARDU'!$A:$BS,42,0)</f>
        <v>#N/A</v>
      </c>
      <c r="AB272" s="21" t="e">
        <f t="shared" si="150"/>
        <v>#N/A</v>
      </c>
      <c r="AC272" s="20" t="e">
        <f>VLOOKUP($B272,'DATA PENGUKURAN GARDU'!$A:$BS,44,0)</f>
        <v>#N/A</v>
      </c>
      <c r="AD272" s="21" t="e">
        <f t="shared" si="151"/>
        <v>#N/A</v>
      </c>
      <c r="AE272" s="20" t="e">
        <f>VLOOKUP($B272,'DATA PENGUKURAN GARDU'!$A:$BS,46,0)</f>
        <v>#N/A</v>
      </c>
      <c r="AF272" s="21" t="e">
        <f t="shared" si="152"/>
        <v>#N/A</v>
      </c>
      <c r="AG272" s="20" t="e">
        <f>VLOOKUP($B272,'DATA PENGUKURAN GARDU'!$A:$BS,46,0)</f>
        <v>#N/A</v>
      </c>
      <c r="AH272" s="20" t="e">
        <f>VLOOKUP($B272,'DATA PENGUKURAN GARDU'!$A:$BS,53,0)</f>
        <v>#N/A</v>
      </c>
      <c r="AI272" s="20" t="e">
        <f>VLOOKUP($B272,'DATA PENGUKURAN GARDU'!$A:$BS,54,0)</f>
        <v>#N/A</v>
      </c>
      <c r="AJ272" s="17" t="e">
        <f>VLOOKUP($C272,'DATA PENGUKURAN GARDU'!$A:$BS,42,0)</f>
        <v>#N/A</v>
      </c>
      <c r="AK272" s="23" t="e">
        <f t="shared" si="153"/>
        <v>#N/A</v>
      </c>
      <c r="AL272" s="17" t="e">
        <f>VLOOKUP($C272,'DATA PENGUKURAN GARDU'!$A:$BS,44,0)</f>
        <v>#N/A</v>
      </c>
      <c r="AM272" s="23" t="e">
        <f t="shared" si="154"/>
        <v>#N/A</v>
      </c>
      <c r="AN272" s="17" t="e">
        <f>VLOOKUP($C272,'DATA PENGUKURAN GARDU'!$A:$BS,46,0)</f>
        <v>#N/A</v>
      </c>
      <c r="AO272" s="23" t="e">
        <f t="shared" si="155"/>
        <v>#N/A</v>
      </c>
      <c r="AP272" s="17" t="e">
        <f>VLOOKUP($C272,'DATA PENGUKURAN GARDU'!$A:$BS,46,0)</f>
        <v>#N/A</v>
      </c>
      <c r="AQ272" s="17" t="e">
        <f>VLOOKUP($C272,'DATA PENGUKURAN GARDU'!$A:$BS,53,0)</f>
        <v>#N/A</v>
      </c>
      <c r="AR272" s="17" t="e">
        <f>VLOOKUP($C272,'DATA PENGUKURAN GARDU'!$A:$BS,54,0)</f>
        <v>#N/A</v>
      </c>
      <c r="AS272" s="20" t="e">
        <f>VLOOKUP($D272,'DATA PENGUKURAN GARDU'!$A:$BS,42,0)</f>
        <v>#N/A</v>
      </c>
      <c r="AT272" s="21" t="e">
        <f t="shared" si="156"/>
        <v>#N/A</v>
      </c>
      <c r="AU272" s="20" t="e">
        <f>VLOOKUP($D272,'DATA PENGUKURAN GARDU'!$A:$BS,44,0)</f>
        <v>#N/A</v>
      </c>
      <c r="AV272" s="21" t="e">
        <f t="shared" si="157"/>
        <v>#N/A</v>
      </c>
      <c r="AW272" s="20" t="e">
        <f>VLOOKUP($D272,'DATA PENGUKURAN GARDU'!$A:$BS,46,0)</f>
        <v>#N/A</v>
      </c>
      <c r="AX272" s="21" t="e">
        <f t="shared" si="158"/>
        <v>#N/A</v>
      </c>
      <c r="AY272" s="20" t="e">
        <f>VLOOKUP($D272,'DATA PENGUKURAN GARDU'!$A:$BS,46,0)</f>
        <v>#N/A</v>
      </c>
      <c r="AZ272" s="20" t="e">
        <f>VLOOKUP($D272,'DATA PENGUKURAN GARDU'!$A:$BS,53,0)</f>
        <v>#N/A</v>
      </c>
      <c r="BA272" s="20" t="e">
        <f>VLOOKUP($D272,'DATA PENGUKURAN GARDU'!$A:$BS,54,0)</f>
        <v>#N/A</v>
      </c>
      <c r="BB272" s="17" t="e">
        <f>VLOOKUP($E272,'DATA PENGUKURAN GARDU'!$A:$BS,42,0)</f>
        <v>#N/A</v>
      </c>
      <c r="BC272" s="23" t="e">
        <f t="shared" si="159"/>
        <v>#N/A</v>
      </c>
      <c r="BD272" s="17" t="e">
        <f>VLOOKUP($E272,'DATA PENGUKURAN GARDU'!$A:$BS,44,0)</f>
        <v>#N/A</v>
      </c>
      <c r="BE272" s="23" t="e">
        <f t="shared" si="160"/>
        <v>#N/A</v>
      </c>
      <c r="BF272" s="17" t="e">
        <f>VLOOKUP($E272,'DATA PENGUKURAN GARDU'!$A:$BS,46,0)</f>
        <v>#N/A</v>
      </c>
      <c r="BG272" s="23" t="e">
        <f t="shared" si="161"/>
        <v>#N/A</v>
      </c>
      <c r="BH272" s="17" t="e">
        <f>VLOOKUP($E272,'DATA PENGUKURAN GARDU'!$A:$BS,46,0)</f>
        <v>#N/A</v>
      </c>
      <c r="BI272" s="17" t="e">
        <f>VLOOKUP($E272,'DATA PENGUKURAN GARDU'!$A:$BS,53,0)</f>
        <v>#N/A</v>
      </c>
      <c r="BJ272" s="17" t="e">
        <f>VLOOKUP($E272,'DATA PENGUKURAN GARDU'!$A:$BS,54,0)</f>
        <v>#N/A</v>
      </c>
      <c r="BK272" s="20" t="e">
        <f t="shared" si="162"/>
        <v>#N/A</v>
      </c>
      <c r="BL272" s="20" t="e">
        <f t="shared" si="163"/>
        <v>#N/A</v>
      </c>
      <c r="BM272" s="20" t="e">
        <f t="shared" si="164"/>
        <v>#N/A</v>
      </c>
      <c r="BN272" s="25" t="e">
        <f t="shared" si="165"/>
        <v>#N/A</v>
      </c>
      <c r="BO272" s="26" t="str">
        <f t="shared" si="166"/>
        <v>0</v>
      </c>
      <c r="BP272" s="21" t="e">
        <f t="shared" si="167"/>
        <v>#VALUE!</v>
      </c>
      <c r="BQ272" s="20" t="e">
        <f t="shared" si="168"/>
        <v>#N/A</v>
      </c>
      <c r="BR272" s="20" t="e">
        <v>#N/A</v>
      </c>
      <c r="BS272" s="9" t="e">
        <v>#N/A</v>
      </c>
      <c r="BT272" s="2" t="e">
        <f t="shared" si="169"/>
        <v>#VALUE!</v>
      </c>
      <c r="BU272" s="2" t="e">
        <f t="shared" si="137"/>
        <v>#N/A</v>
      </c>
      <c r="BV272" s="2" t="e">
        <f t="shared" si="138"/>
        <v>#N/A</v>
      </c>
    </row>
    <row r="273" s="2" customFormat="1" ht="22.95" customHeight="1" spans="1:74">
      <c r="A273" s="9" t="str">
        <f t="shared" si="139"/>
        <v>KMO 123Induk</v>
      </c>
      <c r="B273" s="9" t="str">
        <f t="shared" si="140"/>
        <v>KMO 123jurusan 1</v>
      </c>
      <c r="C273" s="9" t="str">
        <f t="shared" si="141"/>
        <v>KMO 123jurusan 2</v>
      </c>
      <c r="D273" s="9" t="str">
        <f t="shared" si="142"/>
        <v>KMO 123jurusan 3</v>
      </c>
      <c r="E273" s="9" t="str">
        <f t="shared" si="143"/>
        <v>KMO 123jurusan 4</v>
      </c>
      <c r="F273" s="10" t="s">
        <v>38</v>
      </c>
      <c r="G273" s="10" t="s">
        <v>39</v>
      </c>
      <c r="H273" s="10" t="s">
        <v>355</v>
      </c>
      <c r="I273" s="10">
        <v>0.794920981</v>
      </c>
      <c r="J273" s="10">
        <v>124.4526519775</v>
      </c>
      <c r="K273" s="10" t="s">
        <v>7465</v>
      </c>
      <c r="L273" s="10" t="s">
        <v>7465</v>
      </c>
      <c r="M273" s="10" t="s">
        <v>7465</v>
      </c>
      <c r="N273" s="14">
        <f t="shared" si="144"/>
        <v>0</v>
      </c>
      <c r="O273" s="15" t="e">
        <f t="shared" si="145"/>
        <v>#VALUE!</v>
      </c>
      <c r="P273" s="15" t="e">
        <f t="shared" si="146"/>
        <v>#VALUE!</v>
      </c>
      <c r="Q273" s="17" t="e">
        <f>VLOOKUP($A273,'DATA PENGUKURAN GARDU'!$A:$BS,42,0)</f>
        <v>#N/A</v>
      </c>
      <c r="R273" s="18" t="e">
        <f t="shared" si="147"/>
        <v>#N/A</v>
      </c>
      <c r="S273" s="17" t="e">
        <f>VLOOKUP($A273,'DATA PENGUKURAN GARDU'!$A:$BS,44,0)</f>
        <v>#N/A</v>
      </c>
      <c r="T273" s="18" t="e">
        <f t="shared" si="148"/>
        <v>#N/A</v>
      </c>
      <c r="U273" s="17" t="e">
        <f>VLOOKUP($A273,'DATA PENGUKURAN GARDU'!$A:$BS,46,0)</f>
        <v>#N/A</v>
      </c>
      <c r="V273" s="18" t="e">
        <f t="shared" si="149"/>
        <v>#N/A</v>
      </c>
      <c r="W273" s="17" t="e">
        <f>VLOOKUP($A273,'DATA PENGUKURAN GARDU'!$A:$BS,48,0)</f>
        <v>#N/A</v>
      </c>
      <c r="X273" s="17" t="e">
        <f>VLOOKUP($A273,'DATA PENGUKURAN GARDU'!$A:$BS,53,0)</f>
        <v>#N/A</v>
      </c>
      <c r="Y273" s="17" t="e">
        <f>VLOOKUP($A273,'DATA PENGUKURAN GARDU'!$A:$BS,54,0)</f>
        <v>#N/A</v>
      </c>
      <c r="Z273" s="17" t="e">
        <f>VLOOKUP($A273,'DATA PENGUKURAN GARDU'!$A:$BS,55,0)</f>
        <v>#N/A</v>
      </c>
      <c r="AA273" s="20" t="e">
        <f>VLOOKUP($B273,'DATA PENGUKURAN GARDU'!$A:$BS,42,0)</f>
        <v>#N/A</v>
      </c>
      <c r="AB273" s="21" t="e">
        <f t="shared" si="150"/>
        <v>#N/A</v>
      </c>
      <c r="AC273" s="20" t="e">
        <f>VLOOKUP($B273,'DATA PENGUKURAN GARDU'!$A:$BS,44,0)</f>
        <v>#N/A</v>
      </c>
      <c r="AD273" s="21" t="e">
        <f t="shared" si="151"/>
        <v>#N/A</v>
      </c>
      <c r="AE273" s="20" t="e">
        <f>VLOOKUP($B273,'DATA PENGUKURAN GARDU'!$A:$BS,46,0)</f>
        <v>#N/A</v>
      </c>
      <c r="AF273" s="21" t="e">
        <f t="shared" si="152"/>
        <v>#N/A</v>
      </c>
      <c r="AG273" s="20" t="e">
        <f>VLOOKUP($B273,'DATA PENGUKURAN GARDU'!$A:$BS,46,0)</f>
        <v>#N/A</v>
      </c>
      <c r="AH273" s="20" t="e">
        <f>VLOOKUP($B273,'DATA PENGUKURAN GARDU'!$A:$BS,53,0)</f>
        <v>#N/A</v>
      </c>
      <c r="AI273" s="20" t="e">
        <f>VLOOKUP($B273,'DATA PENGUKURAN GARDU'!$A:$BS,54,0)</f>
        <v>#N/A</v>
      </c>
      <c r="AJ273" s="17" t="e">
        <f>VLOOKUP($C273,'DATA PENGUKURAN GARDU'!$A:$BS,42,0)</f>
        <v>#N/A</v>
      </c>
      <c r="AK273" s="23" t="e">
        <f t="shared" si="153"/>
        <v>#N/A</v>
      </c>
      <c r="AL273" s="17" t="e">
        <f>VLOOKUP($C273,'DATA PENGUKURAN GARDU'!$A:$BS,44,0)</f>
        <v>#N/A</v>
      </c>
      <c r="AM273" s="23" t="e">
        <f t="shared" si="154"/>
        <v>#N/A</v>
      </c>
      <c r="AN273" s="17" t="e">
        <f>VLOOKUP($C273,'DATA PENGUKURAN GARDU'!$A:$BS,46,0)</f>
        <v>#N/A</v>
      </c>
      <c r="AO273" s="23" t="e">
        <f t="shared" si="155"/>
        <v>#N/A</v>
      </c>
      <c r="AP273" s="17" t="e">
        <f>VLOOKUP($C273,'DATA PENGUKURAN GARDU'!$A:$BS,46,0)</f>
        <v>#N/A</v>
      </c>
      <c r="AQ273" s="17" t="e">
        <f>VLOOKUP($C273,'DATA PENGUKURAN GARDU'!$A:$BS,53,0)</f>
        <v>#N/A</v>
      </c>
      <c r="AR273" s="17" t="e">
        <f>VLOOKUP($C273,'DATA PENGUKURAN GARDU'!$A:$BS,54,0)</f>
        <v>#N/A</v>
      </c>
      <c r="AS273" s="20" t="e">
        <f>VLOOKUP($D273,'DATA PENGUKURAN GARDU'!$A:$BS,42,0)</f>
        <v>#N/A</v>
      </c>
      <c r="AT273" s="21" t="e">
        <f t="shared" si="156"/>
        <v>#N/A</v>
      </c>
      <c r="AU273" s="20" t="e">
        <f>VLOOKUP($D273,'DATA PENGUKURAN GARDU'!$A:$BS,44,0)</f>
        <v>#N/A</v>
      </c>
      <c r="AV273" s="21" t="e">
        <f t="shared" si="157"/>
        <v>#N/A</v>
      </c>
      <c r="AW273" s="20" t="e">
        <f>VLOOKUP($D273,'DATA PENGUKURAN GARDU'!$A:$BS,46,0)</f>
        <v>#N/A</v>
      </c>
      <c r="AX273" s="21" t="e">
        <f t="shared" si="158"/>
        <v>#N/A</v>
      </c>
      <c r="AY273" s="20" t="e">
        <f>VLOOKUP($D273,'DATA PENGUKURAN GARDU'!$A:$BS,46,0)</f>
        <v>#N/A</v>
      </c>
      <c r="AZ273" s="20" t="e">
        <f>VLOOKUP($D273,'DATA PENGUKURAN GARDU'!$A:$BS,53,0)</f>
        <v>#N/A</v>
      </c>
      <c r="BA273" s="20" t="e">
        <f>VLOOKUP($D273,'DATA PENGUKURAN GARDU'!$A:$BS,54,0)</f>
        <v>#N/A</v>
      </c>
      <c r="BB273" s="17" t="e">
        <f>VLOOKUP($E273,'DATA PENGUKURAN GARDU'!$A:$BS,42,0)</f>
        <v>#N/A</v>
      </c>
      <c r="BC273" s="23" t="e">
        <f t="shared" si="159"/>
        <v>#N/A</v>
      </c>
      <c r="BD273" s="17" t="e">
        <f>VLOOKUP($E273,'DATA PENGUKURAN GARDU'!$A:$BS,44,0)</f>
        <v>#N/A</v>
      </c>
      <c r="BE273" s="23" t="e">
        <f t="shared" si="160"/>
        <v>#N/A</v>
      </c>
      <c r="BF273" s="17" t="e">
        <f>VLOOKUP($E273,'DATA PENGUKURAN GARDU'!$A:$BS,46,0)</f>
        <v>#N/A</v>
      </c>
      <c r="BG273" s="23" t="e">
        <f t="shared" si="161"/>
        <v>#N/A</v>
      </c>
      <c r="BH273" s="17" t="e">
        <f>VLOOKUP($E273,'DATA PENGUKURAN GARDU'!$A:$BS,46,0)</f>
        <v>#N/A</v>
      </c>
      <c r="BI273" s="17" t="e">
        <f>VLOOKUP($E273,'DATA PENGUKURAN GARDU'!$A:$BS,53,0)</f>
        <v>#N/A</v>
      </c>
      <c r="BJ273" s="17" t="e">
        <f>VLOOKUP($E273,'DATA PENGUKURAN GARDU'!$A:$BS,54,0)</f>
        <v>#N/A</v>
      </c>
      <c r="BK273" s="20" t="e">
        <f t="shared" si="162"/>
        <v>#N/A</v>
      </c>
      <c r="BL273" s="20" t="e">
        <f t="shared" si="163"/>
        <v>#N/A</v>
      </c>
      <c r="BM273" s="20" t="e">
        <f t="shared" si="164"/>
        <v>#N/A</v>
      </c>
      <c r="BN273" s="25" t="e">
        <f t="shared" si="165"/>
        <v>#N/A</v>
      </c>
      <c r="BO273" s="26" t="str">
        <f t="shared" si="166"/>
        <v>0</v>
      </c>
      <c r="BP273" s="21" t="e">
        <f t="shared" si="167"/>
        <v>#VALUE!</v>
      </c>
      <c r="BQ273" s="20" t="e">
        <f t="shared" si="168"/>
        <v>#N/A</v>
      </c>
      <c r="BR273" s="20" t="e">
        <v>#N/A</v>
      </c>
      <c r="BS273" s="9" t="e">
        <v>#N/A</v>
      </c>
      <c r="BT273" s="2" t="e">
        <f t="shared" si="169"/>
        <v>#VALUE!</v>
      </c>
      <c r="BU273" s="2" t="e">
        <f t="shared" si="137"/>
        <v>#N/A</v>
      </c>
      <c r="BV273" s="2" t="e">
        <f t="shared" si="138"/>
        <v>#N/A</v>
      </c>
    </row>
    <row r="274" s="2" customFormat="1" ht="22.95" customHeight="1" spans="1:74">
      <c r="A274" s="9" t="str">
        <f t="shared" si="139"/>
        <v>KMO 128Induk</v>
      </c>
      <c r="B274" s="9" t="str">
        <f t="shared" si="140"/>
        <v>KMO 128jurusan 1</v>
      </c>
      <c r="C274" s="9" t="str">
        <f t="shared" si="141"/>
        <v>KMO 128jurusan 2</v>
      </c>
      <c r="D274" s="9" t="str">
        <f t="shared" si="142"/>
        <v>KMO 128jurusan 3</v>
      </c>
      <c r="E274" s="9" t="str">
        <f t="shared" si="143"/>
        <v>KMO 128jurusan 4</v>
      </c>
      <c r="F274" s="10" t="s">
        <v>38</v>
      </c>
      <c r="G274" s="10" t="s">
        <v>39</v>
      </c>
      <c r="H274" s="10" t="s">
        <v>356</v>
      </c>
      <c r="I274" s="10">
        <v>0.799198985</v>
      </c>
      <c r="J274" s="10">
        <v>124.4495315552</v>
      </c>
      <c r="K274" s="10" t="s">
        <v>7465</v>
      </c>
      <c r="L274" s="10" t="s">
        <v>7465</v>
      </c>
      <c r="M274" s="10" t="s">
        <v>7465</v>
      </c>
      <c r="N274" s="14">
        <f t="shared" si="144"/>
        <v>0</v>
      </c>
      <c r="O274" s="15" t="e">
        <f t="shared" si="145"/>
        <v>#VALUE!</v>
      </c>
      <c r="P274" s="15" t="e">
        <f t="shared" si="146"/>
        <v>#VALUE!</v>
      </c>
      <c r="Q274" s="17" t="e">
        <f>VLOOKUP($A274,'DATA PENGUKURAN GARDU'!$A:$BS,42,0)</f>
        <v>#N/A</v>
      </c>
      <c r="R274" s="18" t="e">
        <f t="shared" si="147"/>
        <v>#N/A</v>
      </c>
      <c r="S274" s="17" t="e">
        <f>VLOOKUP($A274,'DATA PENGUKURAN GARDU'!$A:$BS,44,0)</f>
        <v>#N/A</v>
      </c>
      <c r="T274" s="18" t="e">
        <f t="shared" si="148"/>
        <v>#N/A</v>
      </c>
      <c r="U274" s="17" t="e">
        <f>VLOOKUP($A274,'DATA PENGUKURAN GARDU'!$A:$BS,46,0)</f>
        <v>#N/A</v>
      </c>
      <c r="V274" s="18" t="e">
        <f t="shared" si="149"/>
        <v>#N/A</v>
      </c>
      <c r="W274" s="17" t="e">
        <f>VLOOKUP($A274,'DATA PENGUKURAN GARDU'!$A:$BS,48,0)</f>
        <v>#N/A</v>
      </c>
      <c r="X274" s="17" t="e">
        <f>VLOOKUP($A274,'DATA PENGUKURAN GARDU'!$A:$BS,53,0)</f>
        <v>#N/A</v>
      </c>
      <c r="Y274" s="17" t="e">
        <f>VLOOKUP($A274,'DATA PENGUKURAN GARDU'!$A:$BS,54,0)</f>
        <v>#N/A</v>
      </c>
      <c r="Z274" s="17" t="e">
        <f>VLOOKUP($A274,'DATA PENGUKURAN GARDU'!$A:$BS,55,0)</f>
        <v>#N/A</v>
      </c>
      <c r="AA274" s="20" t="e">
        <f>VLOOKUP($B274,'DATA PENGUKURAN GARDU'!$A:$BS,42,0)</f>
        <v>#N/A</v>
      </c>
      <c r="AB274" s="21" t="e">
        <f t="shared" si="150"/>
        <v>#N/A</v>
      </c>
      <c r="AC274" s="20" t="e">
        <f>VLOOKUP($B274,'DATA PENGUKURAN GARDU'!$A:$BS,44,0)</f>
        <v>#N/A</v>
      </c>
      <c r="AD274" s="21" t="e">
        <f t="shared" si="151"/>
        <v>#N/A</v>
      </c>
      <c r="AE274" s="20" t="e">
        <f>VLOOKUP($B274,'DATA PENGUKURAN GARDU'!$A:$BS,46,0)</f>
        <v>#N/A</v>
      </c>
      <c r="AF274" s="21" t="e">
        <f t="shared" si="152"/>
        <v>#N/A</v>
      </c>
      <c r="AG274" s="20" t="e">
        <f>VLOOKUP($B274,'DATA PENGUKURAN GARDU'!$A:$BS,46,0)</f>
        <v>#N/A</v>
      </c>
      <c r="AH274" s="20" t="e">
        <f>VLOOKUP($B274,'DATA PENGUKURAN GARDU'!$A:$BS,53,0)</f>
        <v>#N/A</v>
      </c>
      <c r="AI274" s="20" t="e">
        <f>VLOOKUP($B274,'DATA PENGUKURAN GARDU'!$A:$BS,54,0)</f>
        <v>#N/A</v>
      </c>
      <c r="AJ274" s="17" t="e">
        <f>VLOOKUP($C274,'DATA PENGUKURAN GARDU'!$A:$BS,42,0)</f>
        <v>#N/A</v>
      </c>
      <c r="AK274" s="23" t="e">
        <f t="shared" si="153"/>
        <v>#N/A</v>
      </c>
      <c r="AL274" s="17" t="e">
        <f>VLOOKUP($C274,'DATA PENGUKURAN GARDU'!$A:$BS,44,0)</f>
        <v>#N/A</v>
      </c>
      <c r="AM274" s="23" t="e">
        <f t="shared" si="154"/>
        <v>#N/A</v>
      </c>
      <c r="AN274" s="17" t="e">
        <f>VLOOKUP($C274,'DATA PENGUKURAN GARDU'!$A:$BS,46,0)</f>
        <v>#N/A</v>
      </c>
      <c r="AO274" s="23" t="e">
        <f t="shared" si="155"/>
        <v>#N/A</v>
      </c>
      <c r="AP274" s="17" t="e">
        <f>VLOOKUP($C274,'DATA PENGUKURAN GARDU'!$A:$BS,46,0)</f>
        <v>#N/A</v>
      </c>
      <c r="AQ274" s="17" t="e">
        <f>VLOOKUP($C274,'DATA PENGUKURAN GARDU'!$A:$BS,53,0)</f>
        <v>#N/A</v>
      </c>
      <c r="AR274" s="17" t="e">
        <f>VLOOKUP($C274,'DATA PENGUKURAN GARDU'!$A:$BS,54,0)</f>
        <v>#N/A</v>
      </c>
      <c r="AS274" s="20" t="e">
        <f>VLOOKUP($D274,'DATA PENGUKURAN GARDU'!$A:$BS,42,0)</f>
        <v>#N/A</v>
      </c>
      <c r="AT274" s="21" t="e">
        <f t="shared" si="156"/>
        <v>#N/A</v>
      </c>
      <c r="AU274" s="20" t="e">
        <f>VLOOKUP($D274,'DATA PENGUKURAN GARDU'!$A:$BS,44,0)</f>
        <v>#N/A</v>
      </c>
      <c r="AV274" s="21" t="e">
        <f t="shared" si="157"/>
        <v>#N/A</v>
      </c>
      <c r="AW274" s="20" t="e">
        <f>VLOOKUP($D274,'DATA PENGUKURAN GARDU'!$A:$BS,46,0)</f>
        <v>#N/A</v>
      </c>
      <c r="AX274" s="21" t="e">
        <f t="shared" si="158"/>
        <v>#N/A</v>
      </c>
      <c r="AY274" s="20" t="e">
        <f>VLOOKUP($D274,'DATA PENGUKURAN GARDU'!$A:$BS,46,0)</f>
        <v>#N/A</v>
      </c>
      <c r="AZ274" s="20" t="e">
        <f>VLOOKUP($D274,'DATA PENGUKURAN GARDU'!$A:$BS,53,0)</f>
        <v>#N/A</v>
      </c>
      <c r="BA274" s="20" t="e">
        <f>VLOOKUP($D274,'DATA PENGUKURAN GARDU'!$A:$BS,54,0)</f>
        <v>#N/A</v>
      </c>
      <c r="BB274" s="17" t="e">
        <f>VLOOKUP($E274,'DATA PENGUKURAN GARDU'!$A:$BS,42,0)</f>
        <v>#N/A</v>
      </c>
      <c r="BC274" s="23" t="e">
        <f t="shared" si="159"/>
        <v>#N/A</v>
      </c>
      <c r="BD274" s="17" t="e">
        <f>VLOOKUP($E274,'DATA PENGUKURAN GARDU'!$A:$BS,44,0)</f>
        <v>#N/A</v>
      </c>
      <c r="BE274" s="23" t="e">
        <f t="shared" si="160"/>
        <v>#N/A</v>
      </c>
      <c r="BF274" s="17" t="e">
        <f>VLOOKUP($E274,'DATA PENGUKURAN GARDU'!$A:$BS,46,0)</f>
        <v>#N/A</v>
      </c>
      <c r="BG274" s="23" t="e">
        <f t="shared" si="161"/>
        <v>#N/A</v>
      </c>
      <c r="BH274" s="17" t="e">
        <f>VLOOKUP($E274,'DATA PENGUKURAN GARDU'!$A:$BS,46,0)</f>
        <v>#N/A</v>
      </c>
      <c r="BI274" s="17" t="e">
        <f>VLOOKUP($E274,'DATA PENGUKURAN GARDU'!$A:$BS,53,0)</f>
        <v>#N/A</v>
      </c>
      <c r="BJ274" s="17" t="e">
        <f>VLOOKUP($E274,'DATA PENGUKURAN GARDU'!$A:$BS,54,0)</f>
        <v>#N/A</v>
      </c>
      <c r="BK274" s="20" t="e">
        <f t="shared" si="162"/>
        <v>#N/A</v>
      </c>
      <c r="BL274" s="20" t="e">
        <f t="shared" si="163"/>
        <v>#N/A</v>
      </c>
      <c r="BM274" s="20" t="e">
        <f t="shared" si="164"/>
        <v>#N/A</v>
      </c>
      <c r="BN274" s="25" t="e">
        <f t="shared" si="165"/>
        <v>#N/A</v>
      </c>
      <c r="BO274" s="26" t="str">
        <f t="shared" si="166"/>
        <v>0</v>
      </c>
      <c r="BP274" s="21" t="e">
        <f t="shared" si="167"/>
        <v>#VALUE!</v>
      </c>
      <c r="BQ274" s="20" t="e">
        <f t="shared" si="168"/>
        <v>#N/A</v>
      </c>
      <c r="BR274" s="20" t="e">
        <v>#N/A</v>
      </c>
      <c r="BS274" s="9" t="e">
        <v>#N/A</v>
      </c>
      <c r="BT274" s="2" t="e">
        <f t="shared" si="169"/>
        <v>#VALUE!</v>
      </c>
      <c r="BU274" s="2" t="e">
        <f t="shared" si="137"/>
        <v>#N/A</v>
      </c>
      <c r="BV274" s="2" t="e">
        <f t="shared" si="138"/>
        <v>#N/A</v>
      </c>
    </row>
    <row r="275" s="2" customFormat="1" ht="22.95" customHeight="1" spans="1:74">
      <c r="A275" s="9" t="str">
        <f t="shared" si="139"/>
        <v>KMO 130Induk</v>
      </c>
      <c r="B275" s="9" t="str">
        <f t="shared" si="140"/>
        <v>KMO 130jurusan 1</v>
      </c>
      <c r="C275" s="9" t="str">
        <f t="shared" si="141"/>
        <v>KMO 130jurusan 2</v>
      </c>
      <c r="D275" s="9" t="str">
        <f t="shared" si="142"/>
        <v>KMO 130jurusan 3</v>
      </c>
      <c r="E275" s="9" t="str">
        <f t="shared" si="143"/>
        <v>KMO 130jurusan 4</v>
      </c>
      <c r="F275" s="10" t="s">
        <v>42</v>
      </c>
      <c r="G275" s="10" t="s">
        <v>39</v>
      </c>
      <c r="H275" s="10" t="s">
        <v>357</v>
      </c>
      <c r="I275" s="10">
        <v>0.803281009</v>
      </c>
      <c r="J275" s="10">
        <v>124.4467544556</v>
      </c>
      <c r="K275" s="10" t="s">
        <v>7465</v>
      </c>
      <c r="L275" s="10" t="s">
        <v>7465</v>
      </c>
      <c r="M275" s="10" t="s">
        <v>7465</v>
      </c>
      <c r="N275" s="14">
        <f t="shared" si="144"/>
        <v>0</v>
      </c>
      <c r="O275" s="15" t="e">
        <f t="shared" si="145"/>
        <v>#VALUE!</v>
      </c>
      <c r="P275" s="15" t="e">
        <f t="shared" si="146"/>
        <v>#VALUE!</v>
      </c>
      <c r="Q275" s="17" t="e">
        <f>VLOOKUP($A275,'DATA PENGUKURAN GARDU'!$A:$BS,42,0)</f>
        <v>#N/A</v>
      </c>
      <c r="R275" s="18" t="e">
        <f t="shared" si="147"/>
        <v>#N/A</v>
      </c>
      <c r="S275" s="17" t="e">
        <f>VLOOKUP($A275,'DATA PENGUKURAN GARDU'!$A:$BS,44,0)</f>
        <v>#N/A</v>
      </c>
      <c r="T275" s="18" t="e">
        <f t="shared" si="148"/>
        <v>#N/A</v>
      </c>
      <c r="U275" s="17" t="e">
        <f>VLOOKUP($A275,'DATA PENGUKURAN GARDU'!$A:$BS,46,0)</f>
        <v>#N/A</v>
      </c>
      <c r="V275" s="18" t="e">
        <f t="shared" si="149"/>
        <v>#N/A</v>
      </c>
      <c r="W275" s="17" t="e">
        <f>VLOOKUP($A275,'DATA PENGUKURAN GARDU'!$A:$BS,48,0)</f>
        <v>#N/A</v>
      </c>
      <c r="X275" s="17" t="e">
        <f>VLOOKUP($A275,'DATA PENGUKURAN GARDU'!$A:$BS,53,0)</f>
        <v>#N/A</v>
      </c>
      <c r="Y275" s="17" t="e">
        <f>VLOOKUP($A275,'DATA PENGUKURAN GARDU'!$A:$BS,54,0)</f>
        <v>#N/A</v>
      </c>
      <c r="Z275" s="17" t="e">
        <f>VLOOKUP($A275,'DATA PENGUKURAN GARDU'!$A:$BS,55,0)</f>
        <v>#N/A</v>
      </c>
      <c r="AA275" s="20" t="e">
        <f>VLOOKUP($B275,'DATA PENGUKURAN GARDU'!$A:$BS,42,0)</f>
        <v>#N/A</v>
      </c>
      <c r="AB275" s="21" t="e">
        <f t="shared" si="150"/>
        <v>#N/A</v>
      </c>
      <c r="AC275" s="20" t="e">
        <f>VLOOKUP($B275,'DATA PENGUKURAN GARDU'!$A:$BS,44,0)</f>
        <v>#N/A</v>
      </c>
      <c r="AD275" s="21" t="e">
        <f t="shared" si="151"/>
        <v>#N/A</v>
      </c>
      <c r="AE275" s="20" t="e">
        <f>VLOOKUP($B275,'DATA PENGUKURAN GARDU'!$A:$BS,46,0)</f>
        <v>#N/A</v>
      </c>
      <c r="AF275" s="21" t="e">
        <f t="shared" si="152"/>
        <v>#N/A</v>
      </c>
      <c r="AG275" s="20" t="e">
        <f>VLOOKUP($B275,'DATA PENGUKURAN GARDU'!$A:$BS,46,0)</f>
        <v>#N/A</v>
      </c>
      <c r="AH275" s="20" t="e">
        <f>VLOOKUP($B275,'DATA PENGUKURAN GARDU'!$A:$BS,53,0)</f>
        <v>#N/A</v>
      </c>
      <c r="AI275" s="20" t="e">
        <f>VLOOKUP($B275,'DATA PENGUKURAN GARDU'!$A:$BS,54,0)</f>
        <v>#N/A</v>
      </c>
      <c r="AJ275" s="17" t="e">
        <f>VLOOKUP($C275,'DATA PENGUKURAN GARDU'!$A:$BS,42,0)</f>
        <v>#N/A</v>
      </c>
      <c r="AK275" s="23" t="e">
        <f t="shared" si="153"/>
        <v>#N/A</v>
      </c>
      <c r="AL275" s="17" t="e">
        <f>VLOOKUP($C275,'DATA PENGUKURAN GARDU'!$A:$BS,44,0)</f>
        <v>#N/A</v>
      </c>
      <c r="AM275" s="23" t="e">
        <f t="shared" si="154"/>
        <v>#N/A</v>
      </c>
      <c r="AN275" s="17" t="e">
        <f>VLOOKUP($C275,'DATA PENGUKURAN GARDU'!$A:$BS,46,0)</f>
        <v>#N/A</v>
      </c>
      <c r="AO275" s="23" t="e">
        <f t="shared" si="155"/>
        <v>#N/A</v>
      </c>
      <c r="AP275" s="17" t="e">
        <f>VLOOKUP($C275,'DATA PENGUKURAN GARDU'!$A:$BS,46,0)</f>
        <v>#N/A</v>
      </c>
      <c r="AQ275" s="17" t="e">
        <f>VLOOKUP($C275,'DATA PENGUKURAN GARDU'!$A:$BS,53,0)</f>
        <v>#N/A</v>
      </c>
      <c r="AR275" s="17" t="e">
        <f>VLOOKUP($C275,'DATA PENGUKURAN GARDU'!$A:$BS,54,0)</f>
        <v>#N/A</v>
      </c>
      <c r="AS275" s="20" t="e">
        <f>VLOOKUP($D275,'DATA PENGUKURAN GARDU'!$A:$BS,42,0)</f>
        <v>#N/A</v>
      </c>
      <c r="AT275" s="21" t="e">
        <f t="shared" si="156"/>
        <v>#N/A</v>
      </c>
      <c r="AU275" s="20" t="e">
        <f>VLOOKUP($D275,'DATA PENGUKURAN GARDU'!$A:$BS,44,0)</f>
        <v>#N/A</v>
      </c>
      <c r="AV275" s="21" t="e">
        <f t="shared" si="157"/>
        <v>#N/A</v>
      </c>
      <c r="AW275" s="20" t="e">
        <f>VLOOKUP($D275,'DATA PENGUKURAN GARDU'!$A:$BS,46,0)</f>
        <v>#N/A</v>
      </c>
      <c r="AX275" s="21" t="e">
        <f t="shared" si="158"/>
        <v>#N/A</v>
      </c>
      <c r="AY275" s="20" t="e">
        <f>VLOOKUP($D275,'DATA PENGUKURAN GARDU'!$A:$BS,46,0)</f>
        <v>#N/A</v>
      </c>
      <c r="AZ275" s="20" t="e">
        <f>VLOOKUP($D275,'DATA PENGUKURAN GARDU'!$A:$BS,53,0)</f>
        <v>#N/A</v>
      </c>
      <c r="BA275" s="20" t="e">
        <f>VLOOKUP($D275,'DATA PENGUKURAN GARDU'!$A:$BS,54,0)</f>
        <v>#N/A</v>
      </c>
      <c r="BB275" s="17" t="e">
        <f>VLOOKUP($E275,'DATA PENGUKURAN GARDU'!$A:$BS,42,0)</f>
        <v>#N/A</v>
      </c>
      <c r="BC275" s="23" t="e">
        <f t="shared" si="159"/>
        <v>#N/A</v>
      </c>
      <c r="BD275" s="17" t="e">
        <f>VLOOKUP($E275,'DATA PENGUKURAN GARDU'!$A:$BS,44,0)</f>
        <v>#N/A</v>
      </c>
      <c r="BE275" s="23" t="e">
        <f t="shared" si="160"/>
        <v>#N/A</v>
      </c>
      <c r="BF275" s="17" t="e">
        <f>VLOOKUP($E275,'DATA PENGUKURAN GARDU'!$A:$BS,46,0)</f>
        <v>#N/A</v>
      </c>
      <c r="BG275" s="23" t="e">
        <f t="shared" si="161"/>
        <v>#N/A</v>
      </c>
      <c r="BH275" s="17" t="e">
        <f>VLOOKUP($E275,'DATA PENGUKURAN GARDU'!$A:$BS,46,0)</f>
        <v>#N/A</v>
      </c>
      <c r="BI275" s="17" t="e">
        <f>VLOOKUP($E275,'DATA PENGUKURAN GARDU'!$A:$BS,53,0)</f>
        <v>#N/A</v>
      </c>
      <c r="BJ275" s="17" t="e">
        <f>VLOOKUP($E275,'DATA PENGUKURAN GARDU'!$A:$BS,54,0)</f>
        <v>#N/A</v>
      </c>
      <c r="BK275" s="20" t="e">
        <f t="shared" si="162"/>
        <v>#N/A</v>
      </c>
      <c r="BL275" s="20" t="e">
        <f t="shared" si="163"/>
        <v>#N/A</v>
      </c>
      <c r="BM275" s="20" t="e">
        <f t="shared" si="164"/>
        <v>#N/A</v>
      </c>
      <c r="BN275" s="25" t="e">
        <f t="shared" si="165"/>
        <v>#N/A</v>
      </c>
      <c r="BO275" s="26" t="str">
        <f t="shared" si="166"/>
        <v>0</v>
      </c>
      <c r="BP275" s="21" t="e">
        <f t="shared" si="167"/>
        <v>#VALUE!</v>
      </c>
      <c r="BQ275" s="20" t="e">
        <f t="shared" si="168"/>
        <v>#N/A</v>
      </c>
      <c r="BR275" s="20" t="e">
        <v>#N/A</v>
      </c>
      <c r="BS275" s="9" t="e">
        <v>#N/A</v>
      </c>
      <c r="BT275" s="2" t="e">
        <f t="shared" si="169"/>
        <v>#VALUE!</v>
      </c>
      <c r="BU275" s="2" t="e">
        <f t="shared" si="137"/>
        <v>#N/A</v>
      </c>
      <c r="BV275" s="2" t="e">
        <f t="shared" si="138"/>
        <v>#N/A</v>
      </c>
    </row>
    <row r="276" s="2" customFormat="1" ht="22.95" customHeight="1" spans="1:74">
      <c r="A276" s="9" t="str">
        <f t="shared" si="139"/>
        <v>L-119Induk</v>
      </c>
      <c r="B276" s="9" t="str">
        <f t="shared" si="140"/>
        <v>L-119jurusan 1</v>
      </c>
      <c r="C276" s="9" t="str">
        <f t="shared" si="141"/>
        <v>L-119jurusan 2</v>
      </c>
      <c r="D276" s="9" t="str">
        <f t="shared" si="142"/>
        <v>L-119jurusan 3</v>
      </c>
      <c r="E276" s="9" t="str">
        <f t="shared" si="143"/>
        <v>L-119jurusan 4</v>
      </c>
      <c r="F276" s="10" t="s">
        <v>105</v>
      </c>
      <c r="G276" s="10" t="s">
        <v>22</v>
      </c>
      <c r="H276" s="10" t="s">
        <v>358</v>
      </c>
      <c r="I276" s="10">
        <v>0.40169</v>
      </c>
      <c r="J276" s="10">
        <v>124.15274</v>
      </c>
      <c r="K276" s="10" t="s">
        <v>7465</v>
      </c>
      <c r="L276" s="10" t="s">
        <v>7465</v>
      </c>
      <c r="M276" s="10" t="s">
        <v>7465</v>
      </c>
      <c r="N276" s="14">
        <f t="shared" si="144"/>
        <v>0</v>
      </c>
      <c r="O276" s="15" t="e">
        <f t="shared" si="145"/>
        <v>#VALUE!</v>
      </c>
      <c r="P276" s="15" t="e">
        <f t="shared" si="146"/>
        <v>#VALUE!</v>
      </c>
      <c r="Q276" s="17" t="e">
        <f>VLOOKUP($A276,'DATA PENGUKURAN GARDU'!$A:$BS,42,0)</f>
        <v>#N/A</v>
      </c>
      <c r="R276" s="18" t="e">
        <f t="shared" si="147"/>
        <v>#N/A</v>
      </c>
      <c r="S276" s="17" t="e">
        <f>VLOOKUP($A276,'DATA PENGUKURAN GARDU'!$A:$BS,44,0)</f>
        <v>#N/A</v>
      </c>
      <c r="T276" s="18" t="e">
        <f t="shared" si="148"/>
        <v>#N/A</v>
      </c>
      <c r="U276" s="17" t="e">
        <f>VLOOKUP($A276,'DATA PENGUKURAN GARDU'!$A:$BS,46,0)</f>
        <v>#N/A</v>
      </c>
      <c r="V276" s="18" t="e">
        <f t="shared" si="149"/>
        <v>#N/A</v>
      </c>
      <c r="W276" s="17" t="e">
        <f>VLOOKUP($A276,'DATA PENGUKURAN GARDU'!$A:$BS,48,0)</f>
        <v>#N/A</v>
      </c>
      <c r="X276" s="17" t="e">
        <f>VLOOKUP($A276,'DATA PENGUKURAN GARDU'!$A:$BS,53,0)</f>
        <v>#N/A</v>
      </c>
      <c r="Y276" s="17" t="e">
        <f>VLOOKUP($A276,'DATA PENGUKURAN GARDU'!$A:$BS,54,0)</f>
        <v>#N/A</v>
      </c>
      <c r="Z276" s="17" t="e">
        <f>VLOOKUP($A276,'DATA PENGUKURAN GARDU'!$A:$BS,55,0)</f>
        <v>#N/A</v>
      </c>
      <c r="AA276" s="20" t="e">
        <f>VLOOKUP($B276,'DATA PENGUKURAN GARDU'!$A:$BS,42,0)</f>
        <v>#N/A</v>
      </c>
      <c r="AB276" s="21" t="e">
        <f t="shared" si="150"/>
        <v>#N/A</v>
      </c>
      <c r="AC276" s="20" t="e">
        <f>VLOOKUP($B276,'DATA PENGUKURAN GARDU'!$A:$BS,44,0)</f>
        <v>#N/A</v>
      </c>
      <c r="AD276" s="21" t="e">
        <f t="shared" si="151"/>
        <v>#N/A</v>
      </c>
      <c r="AE276" s="20" t="e">
        <f>VLOOKUP($B276,'DATA PENGUKURAN GARDU'!$A:$BS,46,0)</f>
        <v>#N/A</v>
      </c>
      <c r="AF276" s="21" t="e">
        <f t="shared" si="152"/>
        <v>#N/A</v>
      </c>
      <c r="AG276" s="20" t="e">
        <f>VLOOKUP($B276,'DATA PENGUKURAN GARDU'!$A:$BS,46,0)</f>
        <v>#N/A</v>
      </c>
      <c r="AH276" s="20" t="e">
        <f>VLOOKUP($B276,'DATA PENGUKURAN GARDU'!$A:$BS,53,0)</f>
        <v>#N/A</v>
      </c>
      <c r="AI276" s="20" t="e">
        <f>VLOOKUP($B276,'DATA PENGUKURAN GARDU'!$A:$BS,54,0)</f>
        <v>#N/A</v>
      </c>
      <c r="AJ276" s="17" t="e">
        <f>VLOOKUP($C276,'DATA PENGUKURAN GARDU'!$A:$BS,42,0)</f>
        <v>#N/A</v>
      </c>
      <c r="AK276" s="23" t="e">
        <f t="shared" si="153"/>
        <v>#N/A</v>
      </c>
      <c r="AL276" s="17" t="e">
        <f>VLOOKUP($C276,'DATA PENGUKURAN GARDU'!$A:$BS,44,0)</f>
        <v>#N/A</v>
      </c>
      <c r="AM276" s="23" t="e">
        <f t="shared" si="154"/>
        <v>#N/A</v>
      </c>
      <c r="AN276" s="17" t="e">
        <f>VLOOKUP($C276,'DATA PENGUKURAN GARDU'!$A:$BS,46,0)</f>
        <v>#N/A</v>
      </c>
      <c r="AO276" s="23" t="e">
        <f t="shared" si="155"/>
        <v>#N/A</v>
      </c>
      <c r="AP276" s="17" t="e">
        <f>VLOOKUP($C276,'DATA PENGUKURAN GARDU'!$A:$BS,46,0)</f>
        <v>#N/A</v>
      </c>
      <c r="AQ276" s="17" t="e">
        <f>VLOOKUP($C276,'DATA PENGUKURAN GARDU'!$A:$BS,53,0)</f>
        <v>#N/A</v>
      </c>
      <c r="AR276" s="17" t="e">
        <f>VLOOKUP($C276,'DATA PENGUKURAN GARDU'!$A:$BS,54,0)</f>
        <v>#N/A</v>
      </c>
      <c r="AS276" s="20" t="e">
        <f>VLOOKUP($D276,'DATA PENGUKURAN GARDU'!$A:$BS,42,0)</f>
        <v>#N/A</v>
      </c>
      <c r="AT276" s="21" t="e">
        <f t="shared" si="156"/>
        <v>#N/A</v>
      </c>
      <c r="AU276" s="20" t="e">
        <f>VLOOKUP($D276,'DATA PENGUKURAN GARDU'!$A:$BS,44,0)</f>
        <v>#N/A</v>
      </c>
      <c r="AV276" s="21" t="e">
        <f t="shared" si="157"/>
        <v>#N/A</v>
      </c>
      <c r="AW276" s="20" t="e">
        <f>VLOOKUP($D276,'DATA PENGUKURAN GARDU'!$A:$BS,46,0)</f>
        <v>#N/A</v>
      </c>
      <c r="AX276" s="21" t="e">
        <f t="shared" si="158"/>
        <v>#N/A</v>
      </c>
      <c r="AY276" s="20" t="e">
        <f>VLOOKUP($D276,'DATA PENGUKURAN GARDU'!$A:$BS,46,0)</f>
        <v>#N/A</v>
      </c>
      <c r="AZ276" s="20" t="e">
        <f>VLOOKUP($D276,'DATA PENGUKURAN GARDU'!$A:$BS,53,0)</f>
        <v>#N/A</v>
      </c>
      <c r="BA276" s="20" t="e">
        <f>VLOOKUP($D276,'DATA PENGUKURAN GARDU'!$A:$BS,54,0)</f>
        <v>#N/A</v>
      </c>
      <c r="BB276" s="17" t="e">
        <f>VLOOKUP($E276,'DATA PENGUKURAN GARDU'!$A:$BS,42,0)</f>
        <v>#N/A</v>
      </c>
      <c r="BC276" s="23" t="e">
        <f t="shared" si="159"/>
        <v>#N/A</v>
      </c>
      <c r="BD276" s="17" t="e">
        <f>VLOOKUP($E276,'DATA PENGUKURAN GARDU'!$A:$BS,44,0)</f>
        <v>#N/A</v>
      </c>
      <c r="BE276" s="23" t="e">
        <f t="shared" si="160"/>
        <v>#N/A</v>
      </c>
      <c r="BF276" s="17" t="e">
        <f>VLOOKUP($E276,'DATA PENGUKURAN GARDU'!$A:$BS,46,0)</f>
        <v>#N/A</v>
      </c>
      <c r="BG276" s="23" t="e">
        <f t="shared" si="161"/>
        <v>#N/A</v>
      </c>
      <c r="BH276" s="17" t="e">
        <f>VLOOKUP($E276,'DATA PENGUKURAN GARDU'!$A:$BS,46,0)</f>
        <v>#N/A</v>
      </c>
      <c r="BI276" s="17" t="e">
        <f>VLOOKUP($E276,'DATA PENGUKURAN GARDU'!$A:$BS,53,0)</f>
        <v>#N/A</v>
      </c>
      <c r="BJ276" s="17" t="e">
        <f>VLOOKUP($E276,'DATA PENGUKURAN GARDU'!$A:$BS,54,0)</f>
        <v>#N/A</v>
      </c>
      <c r="BK276" s="20" t="e">
        <f t="shared" si="162"/>
        <v>#N/A</v>
      </c>
      <c r="BL276" s="20" t="e">
        <f t="shared" si="163"/>
        <v>#N/A</v>
      </c>
      <c r="BM276" s="20" t="e">
        <f t="shared" si="164"/>
        <v>#N/A</v>
      </c>
      <c r="BN276" s="25" t="e">
        <f t="shared" si="165"/>
        <v>#N/A</v>
      </c>
      <c r="BO276" s="26" t="str">
        <f t="shared" si="166"/>
        <v>0</v>
      </c>
      <c r="BP276" s="21" t="e">
        <f t="shared" si="167"/>
        <v>#VALUE!</v>
      </c>
      <c r="BQ276" s="20" t="e">
        <f t="shared" si="168"/>
        <v>#N/A</v>
      </c>
      <c r="BR276" s="20" t="e">
        <v>#N/A</v>
      </c>
      <c r="BS276" s="9" t="e">
        <v>#N/A</v>
      </c>
      <c r="BT276" s="2" t="e">
        <f t="shared" si="169"/>
        <v>#VALUE!</v>
      </c>
      <c r="BU276" s="2" t="e">
        <f t="shared" si="137"/>
        <v>#N/A</v>
      </c>
      <c r="BV276" s="2" t="e">
        <f t="shared" si="138"/>
        <v>#N/A</v>
      </c>
    </row>
    <row r="277" s="2" customFormat="1" ht="22.95" customHeight="1" spans="1:74">
      <c r="A277" s="9" t="str">
        <f t="shared" si="139"/>
        <v>L-088Induk</v>
      </c>
      <c r="B277" s="9" t="str">
        <f t="shared" si="140"/>
        <v>L-088jurusan 1</v>
      </c>
      <c r="C277" s="9" t="str">
        <f t="shared" si="141"/>
        <v>L-088jurusan 2</v>
      </c>
      <c r="D277" s="9" t="str">
        <f t="shared" si="142"/>
        <v>L-088jurusan 3</v>
      </c>
      <c r="E277" s="9" t="str">
        <f t="shared" si="143"/>
        <v>L-088jurusan 4</v>
      </c>
      <c r="F277" s="10" t="s">
        <v>46</v>
      </c>
      <c r="G277" s="10" t="s">
        <v>22</v>
      </c>
      <c r="H277" s="10" t="s">
        <v>359</v>
      </c>
      <c r="I277" s="10">
        <v>0.37686</v>
      </c>
      <c r="J277" s="10">
        <v>124.01625</v>
      </c>
      <c r="K277" s="10" t="s">
        <v>7465</v>
      </c>
      <c r="L277" s="10" t="s">
        <v>7465</v>
      </c>
      <c r="M277" s="10" t="s">
        <v>7465</v>
      </c>
      <c r="N277" s="14">
        <f t="shared" si="144"/>
        <v>0</v>
      </c>
      <c r="O277" s="15" t="e">
        <f t="shared" si="145"/>
        <v>#VALUE!</v>
      </c>
      <c r="P277" s="15" t="e">
        <f t="shared" si="146"/>
        <v>#VALUE!</v>
      </c>
      <c r="Q277" s="17" t="e">
        <f>VLOOKUP($A277,'DATA PENGUKURAN GARDU'!$A:$BS,42,0)</f>
        <v>#N/A</v>
      </c>
      <c r="R277" s="18" t="e">
        <f t="shared" si="147"/>
        <v>#N/A</v>
      </c>
      <c r="S277" s="17" t="e">
        <f>VLOOKUP($A277,'DATA PENGUKURAN GARDU'!$A:$BS,44,0)</f>
        <v>#N/A</v>
      </c>
      <c r="T277" s="18" t="e">
        <f t="shared" si="148"/>
        <v>#N/A</v>
      </c>
      <c r="U277" s="17" t="e">
        <f>VLOOKUP($A277,'DATA PENGUKURAN GARDU'!$A:$BS,46,0)</f>
        <v>#N/A</v>
      </c>
      <c r="V277" s="18" t="e">
        <f t="shared" si="149"/>
        <v>#N/A</v>
      </c>
      <c r="W277" s="17" t="e">
        <f>VLOOKUP($A277,'DATA PENGUKURAN GARDU'!$A:$BS,48,0)</f>
        <v>#N/A</v>
      </c>
      <c r="X277" s="17" t="e">
        <f>VLOOKUP($A277,'DATA PENGUKURAN GARDU'!$A:$BS,53,0)</f>
        <v>#N/A</v>
      </c>
      <c r="Y277" s="17" t="e">
        <f>VLOOKUP($A277,'DATA PENGUKURAN GARDU'!$A:$BS,54,0)</f>
        <v>#N/A</v>
      </c>
      <c r="Z277" s="17" t="e">
        <f>VLOOKUP($A277,'DATA PENGUKURAN GARDU'!$A:$BS,55,0)</f>
        <v>#N/A</v>
      </c>
      <c r="AA277" s="20" t="e">
        <f>VLOOKUP($B277,'DATA PENGUKURAN GARDU'!$A:$BS,42,0)</f>
        <v>#N/A</v>
      </c>
      <c r="AB277" s="21" t="e">
        <f t="shared" si="150"/>
        <v>#N/A</v>
      </c>
      <c r="AC277" s="20" t="e">
        <f>VLOOKUP($B277,'DATA PENGUKURAN GARDU'!$A:$BS,44,0)</f>
        <v>#N/A</v>
      </c>
      <c r="AD277" s="21" t="e">
        <f t="shared" si="151"/>
        <v>#N/A</v>
      </c>
      <c r="AE277" s="20" t="e">
        <f>VLOOKUP($B277,'DATA PENGUKURAN GARDU'!$A:$BS,46,0)</f>
        <v>#N/A</v>
      </c>
      <c r="AF277" s="21" t="e">
        <f t="shared" si="152"/>
        <v>#N/A</v>
      </c>
      <c r="AG277" s="20" t="e">
        <f>VLOOKUP($B277,'DATA PENGUKURAN GARDU'!$A:$BS,46,0)</f>
        <v>#N/A</v>
      </c>
      <c r="AH277" s="20" t="e">
        <f>VLOOKUP($B277,'DATA PENGUKURAN GARDU'!$A:$BS,53,0)</f>
        <v>#N/A</v>
      </c>
      <c r="AI277" s="20" t="e">
        <f>VLOOKUP($B277,'DATA PENGUKURAN GARDU'!$A:$BS,54,0)</f>
        <v>#N/A</v>
      </c>
      <c r="AJ277" s="17" t="e">
        <f>VLOOKUP($C277,'DATA PENGUKURAN GARDU'!$A:$BS,42,0)</f>
        <v>#N/A</v>
      </c>
      <c r="AK277" s="23" t="e">
        <f t="shared" si="153"/>
        <v>#N/A</v>
      </c>
      <c r="AL277" s="17" t="e">
        <f>VLOOKUP($C277,'DATA PENGUKURAN GARDU'!$A:$BS,44,0)</f>
        <v>#N/A</v>
      </c>
      <c r="AM277" s="23" t="e">
        <f t="shared" si="154"/>
        <v>#N/A</v>
      </c>
      <c r="AN277" s="17" t="e">
        <f>VLOOKUP($C277,'DATA PENGUKURAN GARDU'!$A:$BS,46,0)</f>
        <v>#N/A</v>
      </c>
      <c r="AO277" s="23" t="e">
        <f t="shared" si="155"/>
        <v>#N/A</v>
      </c>
      <c r="AP277" s="17" t="e">
        <f>VLOOKUP($C277,'DATA PENGUKURAN GARDU'!$A:$BS,46,0)</f>
        <v>#N/A</v>
      </c>
      <c r="AQ277" s="17" t="e">
        <f>VLOOKUP($C277,'DATA PENGUKURAN GARDU'!$A:$BS,53,0)</f>
        <v>#N/A</v>
      </c>
      <c r="AR277" s="17" t="e">
        <f>VLOOKUP($C277,'DATA PENGUKURAN GARDU'!$A:$BS,54,0)</f>
        <v>#N/A</v>
      </c>
      <c r="AS277" s="20" t="e">
        <f>VLOOKUP($D277,'DATA PENGUKURAN GARDU'!$A:$BS,42,0)</f>
        <v>#N/A</v>
      </c>
      <c r="AT277" s="21" t="e">
        <f t="shared" si="156"/>
        <v>#N/A</v>
      </c>
      <c r="AU277" s="20" t="e">
        <f>VLOOKUP($D277,'DATA PENGUKURAN GARDU'!$A:$BS,44,0)</f>
        <v>#N/A</v>
      </c>
      <c r="AV277" s="21" t="e">
        <f t="shared" si="157"/>
        <v>#N/A</v>
      </c>
      <c r="AW277" s="20" t="e">
        <f>VLOOKUP($D277,'DATA PENGUKURAN GARDU'!$A:$BS,46,0)</f>
        <v>#N/A</v>
      </c>
      <c r="AX277" s="21" t="e">
        <f t="shared" si="158"/>
        <v>#N/A</v>
      </c>
      <c r="AY277" s="20" t="e">
        <f>VLOOKUP($D277,'DATA PENGUKURAN GARDU'!$A:$BS,46,0)</f>
        <v>#N/A</v>
      </c>
      <c r="AZ277" s="20" t="e">
        <f>VLOOKUP($D277,'DATA PENGUKURAN GARDU'!$A:$BS,53,0)</f>
        <v>#N/A</v>
      </c>
      <c r="BA277" s="20" t="e">
        <f>VLOOKUP($D277,'DATA PENGUKURAN GARDU'!$A:$BS,54,0)</f>
        <v>#N/A</v>
      </c>
      <c r="BB277" s="17" t="e">
        <f>VLOOKUP($E277,'DATA PENGUKURAN GARDU'!$A:$BS,42,0)</f>
        <v>#N/A</v>
      </c>
      <c r="BC277" s="23" t="e">
        <f t="shared" si="159"/>
        <v>#N/A</v>
      </c>
      <c r="BD277" s="17" t="e">
        <f>VLOOKUP($E277,'DATA PENGUKURAN GARDU'!$A:$BS,44,0)</f>
        <v>#N/A</v>
      </c>
      <c r="BE277" s="23" t="e">
        <f t="shared" si="160"/>
        <v>#N/A</v>
      </c>
      <c r="BF277" s="17" t="e">
        <f>VLOOKUP($E277,'DATA PENGUKURAN GARDU'!$A:$BS,46,0)</f>
        <v>#N/A</v>
      </c>
      <c r="BG277" s="23" t="e">
        <f t="shared" si="161"/>
        <v>#N/A</v>
      </c>
      <c r="BH277" s="17" t="e">
        <f>VLOOKUP($E277,'DATA PENGUKURAN GARDU'!$A:$BS,46,0)</f>
        <v>#N/A</v>
      </c>
      <c r="BI277" s="17" t="e">
        <f>VLOOKUP($E277,'DATA PENGUKURAN GARDU'!$A:$BS,53,0)</f>
        <v>#N/A</v>
      </c>
      <c r="BJ277" s="17" t="e">
        <f>VLOOKUP($E277,'DATA PENGUKURAN GARDU'!$A:$BS,54,0)</f>
        <v>#N/A</v>
      </c>
      <c r="BK277" s="20" t="e">
        <f t="shared" si="162"/>
        <v>#N/A</v>
      </c>
      <c r="BL277" s="20" t="e">
        <f t="shared" si="163"/>
        <v>#N/A</v>
      </c>
      <c r="BM277" s="20" t="e">
        <f t="shared" si="164"/>
        <v>#N/A</v>
      </c>
      <c r="BN277" s="25" t="e">
        <f t="shared" si="165"/>
        <v>#N/A</v>
      </c>
      <c r="BO277" s="26" t="str">
        <f t="shared" si="166"/>
        <v>0</v>
      </c>
      <c r="BP277" s="21" t="e">
        <f t="shared" si="167"/>
        <v>#VALUE!</v>
      </c>
      <c r="BQ277" s="20" t="e">
        <f t="shared" si="168"/>
        <v>#N/A</v>
      </c>
      <c r="BR277" s="20" t="e">
        <v>#N/A</v>
      </c>
      <c r="BS277" s="9" t="e">
        <v>#N/A</v>
      </c>
      <c r="BT277" s="2" t="e">
        <f t="shared" si="169"/>
        <v>#VALUE!</v>
      </c>
      <c r="BU277" s="2" t="e">
        <f t="shared" si="137"/>
        <v>#N/A</v>
      </c>
      <c r="BV277" s="2" t="e">
        <f t="shared" si="138"/>
        <v>#N/A</v>
      </c>
    </row>
    <row r="278" s="2" customFormat="1" ht="22.95" customHeight="1" spans="1:74">
      <c r="A278" s="9" t="str">
        <f t="shared" si="139"/>
        <v>L-090Induk</v>
      </c>
      <c r="B278" s="9" t="str">
        <f t="shared" si="140"/>
        <v>L-090jurusan 1</v>
      </c>
      <c r="C278" s="9" t="str">
        <f t="shared" si="141"/>
        <v>L-090jurusan 2</v>
      </c>
      <c r="D278" s="9" t="str">
        <f t="shared" si="142"/>
        <v>L-090jurusan 3</v>
      </c>
      <c r="E278" s="9" t="str">
        <f t="shared" si="143"/>
        <v>L-090jurusan 4</v>
      </c>
      <c r="F278" s="10" t="s">
        <v>46</v>
      </c>
      <c r="G278" s="10" t="s">
        <v>22</v>
      </c>
      <c r="H278" s="10" t="s">
        <v>360</v>
      </c>
      <c r="I278" s="10">
        <v>0.38252</v>
      </c>
      <c r="J278" s="10">
        <v>124.0179</v>
      </c>
      <c r="K278" s="10" t="s">
        <v>7465</v>
      </c>
      <c r="L278" s="10" t="s">
        <v>7465</v>
      </c>
      <c r="M278" s="10" t="s">
        <v>7465</v>
      </c>
      <c r="N278" s="14">
        <f t="shared" si="144"/>
        <v>0</v>
      </c>
      <c r="O278" s="15" t="e">
        <f t="shared" si="145"/>
        <v>#VALUE!</v>
      </c>
      <c r="P278" s="15" t="e">
        <f t="shared" si="146"/>
        <v>#VALUE!</v>
      </c>
      <c r="Q278" s="17" t="e">
        <f>VLOOKUP($A278,'DATA PENGUKURAN GARDU'!$A:$BS,42,0)</f>
        <v>#N/A</v>
      </c>
      <c r="R278" s="18" t="e">
        <f t="shared" si="147"/>
        <v>#N/A</v>
      </c>
      <c r="S278" s="17" t="e">
        <f>VLOOKUP($A278,'DATA PENGUKURAN GARDU'!$A:$BS,44,0)</f>
        <v>#N/A</v>
      </c>
      <c r="T278" s="18" t="e">
        <f t="shared" si="148"/>
        <v>#N/A</v>
      </c>
      <c r="U278" s="17" t="e">
        <f>VLOOKUP($A278,'DATA PENGUKURAN GARDU'!$A:$BS,46,0)</f>
        <v>#N/A</v>
      </c>
      <c r="V278" s="18" t="e">
        <f t="shared" si="149"/>
        <v>#N/A</v>
      </c>
      <c r="W278" s="17" t="e">
        <f>VLOOKUP($A278,'DATA PENGUKURAN GARDU'!$A:$BS,48,0)</f>
        <v>#N/A</v>
      </c>
      <c r="X278" s="17" t="e">
        <f>VLOOKUP($A278,'DATA PENGUKURAN GARDU'!$A:$BS,53,0)</f>
        <v>#N/A</v>
      </c>
      <c r="Y278" s="17" t="e">
        <f>VLOOKUP($A278,'DATA PENGUKURAN GARDU'!$A:$BS,54,0)</f>
        <v>#N/A</v>
      </c>
      <c r="Z278" s="17" t="e">
        <f>VLOOKUP($A278,'DATA PENGUKURAN GARDU'!$A:$BS,55,0)</f>
        <v>#N/A</v>
      </c>
      <c r="AA278" s="20" t="e">
        <f>VLOOKUP($B278,'DATA PENGUKURAN GARDU'!$A:$BS,42,0)</f>
        <v>#N/A</v>
      </c>
      <c r="AB278" s="21" t="e">
        <f t="shared" si="150"/>
        <v>#N/A</v>
      </c>
      <c r="AC278" s="20" t="e">
        <f>VLOOKUP($B278,'DATA PENGUKURAN GARDU'!$A:$BS,44,0)</f>
        <v>#N/A</v>
      </c>
      <c r="AD278" s="21" t="e">
        <f t="shared" si="151"/>
        <v>#N/A</v>
      </c>
      <c r="AE278" s="20" t="e">
        <f>VLOOKUP($B278,'DATA PENGUKURAN GARDU'!$A:$BS,46,0)</f>
        <v>#N/A</v>
      </c>
      <c r="AF278" s="21" t="e">
        <f t="shared" si="152"/>
        <v>#N/A</v>
      </c>
      <c r="AG278" s="20" t="e">
        <f>VLOOKUP($B278,'DATA PENGUKURAN GARDU'!$A:$BS,46,0)</f>
        <v>#N/A</v>
      </c>
      <c r="AH278" s="20" t="e">
        <f>VLOOKUP($B278,'DATA PENGUKURAN GARDU'!$A:$BS,53,0)</f>
        <v>#N/A</v>
      </c>
      <c r="AI278" s="20" t="e">
        <f>VLOOKUP($B278,'DATA PENGUKURAN GARDU'!$A:$BS,54,0)</f>
        <v>#N/A</v>
      </c>
      <c r="AJ278" s="17" t="e">
        <f>VLOOKUP($C278,'DATA PENGUKURAN GARDU'!$A:$BS,42,0)</f>
        <v>#N/A</v>
      </c>
      <c r="AK278" s="23" t="e">
        <f t="shared" si="153"/>
        <v>#N/A</v>
      </c>
      <c r="AL278" s="17" t="e">
        <f>VLOOKUP($C278,'DATA PENGUKURAN GARDU'!$A:$BS,44,0)</f>
        <v>#N/A</v>
      </c>
      <c r="AM278" s="23" t="e">
        <f t="shared" si="154"/>
        <v>#N/A</v>
      </c>
      <c r="AN278" s="17" t="e">
        <f>VLOOKUP($C278,'DATA PENGUKURAN GARDU'!$A:$BS,46,0)</f>
        <v>#N/A</v>
      </c>
      <c r="AO278" s="23" t="e">
        <f t="shared" si="155"/>
        <v>#N/A</v>
      </c>
      <c r="AP278" s="17" t="e">
        <f>VLOOKUP($C278,'DATA PENGUKURAN GARDU'!$A:$BS,46,0)</f>
        <v>#N/A</v>
      </c>
      <c r="AQ278" s="17" t="e">
        <f>VLOOKUP($C278,'DATA PENGUKURAN GARDU'!$A:$BS,53,0)</f>
        <v>#N/A</v>
      </c>
      <c r="AR278" s="17" t="e">
        <f>VLOOKUP($C278,'DATA PENGUKURAN GARDU'!$A:$BS,54,0)</f>
        <v>#N/A</v>
      </c>
      <c r="AS278" s="20" t="e">
        <f>VLOOKUP($D278,'DATA PENGUKURAN GARDU'!$A:$BS,42,0)</f>
        <v>#N/A</v>
      </c>
      <c r="AT278" s="21" t="e">
        <f t="shared" si="156"/>
        <v>#N/A</v>
      </c>
      <c r="AU278" s="20" t="e">
        <f>VLOOKUP($D278,'DATA PENGUKURAN GARDU'!$A:$BS,44,0)</f>
        <v>#N/A</v>
      </c>
      <c r="AV278" s="21" t="e">
        <f t="shared" si="157"/>
        <v>#N/A</v>
      </c>
      <c r="AW278" s="20" t="e">
        <f>VLOOKUP($D278,'DATA PENGUKURAN GARDU'!$A:$BS,46,0)</f>
        <v>#N/A</v>
      </c>
      <c r="AX278" s="21" t="e">
        <f t="shared" si="158"/>
        <v>#N/A</v>
      </c>
      <c r="AY278" s="20" t="e">
        <f>VLOOKUP($D278,'DATA PENGUKURAN GARDU'!$A:$BS,46,0)</f>
        <v>#N/A</v>
      </c>
      <c r="AZ278" s="20" t="e">
        <f>VLOOKUP($D278,'DATA PENGUKURAN GARDU'!$A:$BS,53,0)</f>
        <v>#N/A</v>
      </c>
      <c r="BA278" s="20" t="e">
        <f>VLOOKUP($D278,'DATA PENGUKURAN GARDU'!$A:$BS,54,0)</f>
        <v>#N/A</v>
      </c>
      <c r="BB278" s="17" t="e">
        <f>VLOOKUP($E278,'DATA PENGUKURAN GARDU'!$A:$BS,42,0)</f>
        <v>#N/A</v>
      </c>
      <c r="BC278" s="23" t="e">
        <f t="shared" si="159"/>
        <v>#N/A</v>
      </c>
      <c r="BD278" s="17" t="e">
        <f>VLOOKUP($E278,'DATA PENGUKURAN GARDU'!$A:$BS,44,0)</f>
        <v>#N/A</v>
      </c>
      <c r="BE278" s="23" t="e">
        <f t="shared" si="160"/>
        <v>#N/A</v>
      </c>
      <c r="BF278" s="17" t="e">
        <f>VLOOKUP($E278,'DATA PENGUKURAN GARDU'!$A:$BS,46,0)</f>
        <v>#N/A</v>
      </c>
      <c r="BG278" s="23" t="e">
        <f t="shared" si="161"/>
        <v>#N/A</v>
      </c>
      <c r="BH278" s="17" t="e">
        <f>VLOOKUP($E278,'DATA PENGUKURAN GARDU'!$A:$BS,46,0)</f>
        <v>#N/A</v>
      </c>
      <c r="BI278" s="17" t="e">
        <f>VLOOKUP($E278,'DATA PENGUKURAN GARDU'!$A:$BS,53,0)</f>
        <v>#N/A</v>
      </c>
      <c r="BJ278" s="17" t="e">
        <f>VLOOKUP($E278,'DATA PENGUKURAN GARDU'!$A:$BS,54,0)</f>
        <v>#N/A</v>
      </c>
      <c r="BK278" s="20" t="e">
        <f t="shared" si="162"/>
        <v>#N/A</v>
      </c>
      <c r="BL278" s="20" t="e">
        <f t="shared" si="163"/>
        <v>#N/A</v>
      </c>
      <c r="BM278" s="20" t="e">
        <f t="shared" si="164"/>
        <v>#N/A</v>
      </c>
      <c r="BN278" s="25" t="e">
        <f t="shared" si="165"/>
        <v>#N/A</v>
      </c>
      <c r="BO278" s="26" t="str">
        <f t="shared" si="166"/>
        <v>0</v>
      </c>
      <c r="BP278" s="21" t="e">
        <f t="shared" si="167"/>
        <v>#VALUE!</v>
      </c>
      <c r="BQ278" s="20" t="e">
        <f t="shared" si="168"/>
        <v>#N/A</v>
      </c>
      <c r="BR278" s="20" t="e">
        <v>#N/A</v>
      </c>
      <c r="BS278" s="9" t="e">
        <v>#N/A</v>
      </c>
      <c r="BT278" s="2" t="e">
        <f t="shared" si="169"/>
        <v>#VALUE!</v>
      </c>
      <c r="BU278" s="2" t="e">
        <f t="shared" si="137"/>
        <v>#N/A</v>
      </c>
      <c r="BV278" s="2" t="e">
        <f t="shared" si="138"/>
        <v>#N/A</v>
      </c>
    </row>
    <row r="279" s="2" customFormat="1" ht="22.95" customHeight="1" spans="1:74">
      <c r="A279" s="9" t="str">
        <f t="shared" si="139"/>
        <v>L-138Induk</v>
      </c>
      <c r="B279" s="9" t="str">
        <f t="shared" si="140"/>
        <v>L-138jurusan 1</v>
      </c>
      <c r="C279" s="9" t="str">
        <f t="shared" si="141"/>
        <v>L-138jurusan 2</v>
      </c>
      <c r="D279" s="9" t="str">
        <f t="shared" si="142"/>
        <v>L-138jurusan 3</v>
      </c>
      <c r="E279" s="9" t="str">
        <f t="shared" si="143"/>
        <v>L-138jurusan 4</v>
      </c>
      <c r="F279" s="10" t="s">
        <v>21</v>
      </c>
      <c r="G279" s="10" t="s">
        <v>22</v>
      </c>
      <c r="H279" s="10" t="s">
        <v>361</v>
      </c>
      <c r="I279" s="10">
        <v>0.4623</v>
      </c>
      <c r="J279" s="10">
        <v>124.37605</v>
      </c>
      <c r="K279" s="10" t="s">
        <v>7465</v>
      </c>
      <c r="L279" s="10" t="s">
        <v>7465</v>
      </c>
      <c r="M279" s="10" t="s">
        <v>7465</v>
      </c>
      <c r="N279" s="14">
        <f t="shared" si="144"/>
        <v>0</v>
      </c>
      <c r="O279" s="15" t="e">
        <f t="shared" si="145"/>
        <v>#VALUE!</v>
      </c>
      <c r="P279" s="15" t="e">
        <f t="shared" si="146"/>
        <v>#VALUE!</v>
      </c>
      <c r="Q279" s="17" t="e">
        <f>VLOOKUP($A279,'DATA PENGUKURAN GARDU'!$A:$BS,42,0)</f>
        <v>#N/A</v>
      </c>
      <c r="R279" s="18" t="e">
        <f t="shared" si="147"/>
        <v>#N/A</v>
      </c>
      <c r="S279" s="17" t="e">
        <f>VLOOKUP($A279,'DATA PENGUKURAN GARDU'!$A:$BS,44,0)</f>
        <v>#N/A</v>
      </c>
      <c r="T279" s="18" t="e">
        <f t="shared" si="148"/>
        <v>#N/A</v>
      </c>
      <c r="U279" s="17" t="e">
        <f>VLOOKUP($A279,'DATA PENGUKURAN GARDU'!$A:$BS,46,0)</f>
        <v>#N/A</v>
      </c>
      <c r="V279" s="18" t="e">
        <f t="shared" si="149"/>
        <v>#N/A</v>
      </c>
      <c r="W279" s="17" t="e">
        <f>VLOOKUP($A279,'DATA PENGUKURAN GARDU'!$A:$BS,48,0)</f>
        <v>#N/A</v>
      </c>
      <c r="X279" s="17" t="e">
        <f>VLOOKUP($A279,'DATA PENGUKURAN GARDU'!$A:$BS,53,0)</f>
        <v>#N/A</v>
      </c>
      <c r="Y279" s="17" t="e">
        <f>VLOOKUP($A279,'DATA PENGUKURAN GARDU'!$A:$BS,54,0)</f>
        <v>#N/A</v>
      </c>
      <c r="Z279" s="17" t="e">
        <f>VLOOKUP($A279,'DATA PENGUKURAN GARDU'!$A:$BS,55,0)</f>
        <v>#N/A</v>
      </c>
      <c r="AA279" s="20" t="e">
        <f>VLOOKUP($B279,'DATA PENGUKURAN GARDU'!$A:$BS,42,0)</f>
        <v>#N/A</v>
      </c>
      <c r="AB279" s="21" t="e">
        <f t="shared" si="150"/>
        <v>#N/A</v>
      </c>
      <c r="AC279" s="20" t="e">
        <f>VLOOKUP($B279,'DATA PENGUKURAN GARDU'!$A:$BS,44,0)</f>
        <v>#N/A</v>
      </c>
      <c r="AD279" s="21" t="e">
        <f t="shared" si="151"/>
        <v>#N/A</v>
      </c>
      <c r="AE279" s="20" t="e">
        <f>VLOOKUP($B279,'DATA PENGUKURAN GARDU'!$A:$BS,46,0)</f>
        <v>#N/A</v>
      </c>
      <c r="AF279" s="21" t="e">
        <f t="shared" si="152"/>
        <v>#N/A</v>
      </c>
      <c r="AG279" s="20" t="e">
        <f>VLOOKUP($B279,'DATA PENGUKURAN GARDU'!$A:$BS,46,0)</f>
        <v>#N/A</v>
      </c>
      <c r="AH279" s="20" t="e">
        <f>VLOOKUP($B279,'DATA PENGUKURAN GARDU'!$A:$BS,53,0)</f>
        <v>#N/A</v>
      </c>
      <c r="AI279" s="20" t="e">
        <f>VLOOKUP($B279,'DATA PENGUKURAN GARDU'!$A:$BS,54,0)</f>
        <v>#N/A</v>
      </c>
      <c r="AJ279" s="17" t="e">
        <f>VLOOKUP($C279,'DATA PENGUKURAN GARDU'!$A:$BS,42,0)</f>
        <v>#N/A</v>
      </c>
      <c r="AK279" s="23" t="e">
        <f t="shared" si="153"/>
        <v>#N/A</v>
      </c>
      <c r="AL279" s="17" t="e">
        <f>VLOOKUP($C279,'DATA PENGUKURAN GARDU'!$A:$BS,44,0)</f>
        <v>#N/A</v>
      </c>
      <c r="AM279" s="23" t="e">
        <f t="shared" si="154"/>
        <v>#N/A</v>
      </c>
      <c r="AN279" s="17" t="e">
        <f>VLOOKUP($C279,'DATA PENGUKURAN GARDU'!$A:$BS,46,0)</f>
        <v>#N/A</v>
      </c>
      <c r="AO279" s="23" t="e">
        <f t="shared" si="155"/>
        <v>#N/A</v>
      </c>
      <c r="AP279" s="17" t="e">
        <f>VLOOKUP($C279,'DATA PENGUKURAN GARDU'!$A:$BS,46,0)</f>
        <v>#N/A</v>
      </c>
      <c r="AQ279" s="17" t="e">
        <f>VLOOKUP($C279,'DATA PENGUKURAN GARDU'!$A:$BS,53,0)</f>
        <v>#N/A</v>
      </c>
      <c r="AR279" s="17" t="e">
        <f>VLOOKUP($C279,'DATA PENGUKURAN GARDU'!$A:$BS,54,0)</f>
        <v>#N/A</v>
      </c>
      <c r="AS279" s="20" t="e">
        <f>VLOOKUP($D279,'DATA PENGUKURAN GARDU'!$A:$BS,42,0)</f>
        <v>#N/A</v>
      </c>
      <c r="AT279" s="21" t="e">
        <f t="shared" si="156"/>
        <v>#N/A</v>
      </c>
      <c r="AU279" s="20" t="e">
        <f>VLOOKUP($D279,'DATA PENGUKURAN GARDU'!$A:$BS,44,0)</f>
        <v>#N/A</v>
      </c>
      <c r="AV279" s="21" t="e">
        <f t="shared" si="157"/>
        <v>#N/A</v>
      </c>
      <c r="AW279" s="20" t="e">
        <f>VLOOKUP($D279,'DATA PENGUKURAN GARDU'!$A:$BS,46,0)</f>
        <v>#N/A</v>
      </c>
      <c r="AX279" s="21" t="e">
        <f t="shared" si="158"/>
        <v>#N/A</v>
      </c>
      <c r="AY279" s="20" t="e">
        <f>VLOOKUP($D279,'DATA PENGUKURAN GARDU'!$A:$BS,46,0)</f>
        <v>#N/A</v>
      </c>
      <c r="AZ279" s="20" t="e">
        <f>VLOOKUP($D279,'DATA PENGUKURAN GARDU'!$A:$BS,53,0)</f>
        <v>#N/A</v>
      </c>
      <c r="BA279" s="20" t="e">
        <f>VLOOKUP($D279,'DATA PENGUKURAN GARDU'!$A:$BS,54,0)</f>
        <v>#N/A</v>
      </c>
      <c r="BB279" s="17" t="e">
        <f>VLOOKUP($E279,'DATA PENGUKURAN GARDU'!$A:$BS,42,0)</f>
        <v>#N/A</v>
      </c>
      <c r="BC279" s="23" t="e">
        <f t="shared" si="159"/>
        <v>#N/A</v>
      </c>
      <c r="BD279" s="17" t="e">
        <f>VLOOKUP($E279,'DATA PENGUKURAN GARDU'!$A:$BS,44,0)</f>
        <v>#N/A</v>
      </c>
      <c r="BE279" s="23" t="e">
        <f t="shared" si="160"/>
        <v>#N/A</v>
      </c>
      <c r="BF279" s="17" t="e">
        <f>VLOOKUP($E279,'DATA PENGUKURAN GARDU'!$A:$BS,46,0)</f>
        <v>#N/A</v>
      </c>
      <c r="BG279" s="23" t="e">
        <f t="shared" si="161"/>
        <v>#N/A</v>
      </c>
      <c r="BH279" s="17" t="e">
        <f>VLOOKUP($E279,'DATA PENGUKURAN GARDU'!$A:$BS,46,0)</f>
        <v>#N/A</v>
      </c>
      <c r="BI279" s="17" t="e">
        <f>VLOOKUP($E279,'DATA PENGUKURAN GARDU'!$A:$BS,53,0)</f>
        <v>#N/A</v>
      </c>
      <c r="BJ279" s="17" t="e">
        <f>VLOOKUP($E279,'DATA PENGUKURAN GARDU'!$A:$BS,54,0)</f>
        <v>#N/A</v>
      </c>
      <c r="BK279" s="20" t="e">
        <f t="shared" si="162"/>
        <v>#N/A</v>
      </c>
      <c r="BL279" s="20" t="e">
        <f t="shared" si="163"/>
        <v>#N/A</v>
      </c>
      <c r="BM279" s="20" t="e">
        <f t="shared" si="164"/>
        <v>#N/A</v>
      </c>
      <c r="BN279" s="25" t="e">
        <f t="shared" si="165"/>
        <v>#N/A</v>
      </c>
      <c r="BO279" s="26" t="str">
        <f t="shared" si="166"/>
        <v>0</v>
      </c>
      <c r="BP279" s="21" t="e">
        <f t="shared" si="167"/>
        <v>#VALUE!</v>
      </c>
      <c r="BQ279" s="20" t="e">
        <f t="shared" si="168"/>
        <v>#N/A</v>
      </c>
      <c r="BR279" s="20" t="e">
        <v>#N/A</v>
      </c>
      <c r="BS279" s="9" t="e">
        <v>#N/A</v>
      </c>
      <c r="BT279" s="2" t="e">
        <f t="shared" si="169"/>
        <v>#VALUE!</v>
      </c>
      <c r="BU279" s="2" t="e">
        <f t="shared" si="137"/>
        <v>#N/A</v>
      </c>
      <c r="BV279" s="2" t="e">
        <f t="shared" si="138"/>
        <v>#N/A</v>
      </c>
    </row>
    <row r="280" s="2" customFormat="1" ht="22.95" customHeight="1" spans="1:74">
      <c r="A280" s="9" t="str">
        <f t="shared" si="139"/>
        <v>L-145Induk</v>
      </c>
      <c r="B280" s="9" t="str">
        <f t="shared" si="140"/>
        <v>L-145jurusan 1</v>
      </c>
      <c r="C280" s="9" t="str">
        <f t="shared" si="141"/>
        <v>L-145jurusan 2</v>
      </c>
      <c r="D280" s="9" t="str">
        <f t="shared" si="142"/>
        <v>L-145jurusan 3</v>
      </c>
      <c r="E280" s="9" t="str">
        <f t="shared" si="143"/>
        <v>L-145jurusan 4</v>
      </c>
      <c r="F280" s="10" t="s">
        <v>21</v>
      </c>
      <c r="G280" s="10" t="s">
        <v>22</v>
      </c>
      <c r="H280" s="10" t="s">
        <v>362</v>
      </c>
      <c r="I280" s="10">
        <v>0.46059</v>
      </c>
      <c r="J280" s="10">
        <v>124.44051</v>
      </c>
      <c r="K280" s="10" t="s">
        <v>7465</v>
      </c>
      <c r="L280" s="10" t="s">
        <v>7465</v>
      </c>
      <c r="M280" s="10" t="s">
        <v>7465</v>
      </c>
      <c r="N280" s="14">
        <f t="shared" si="144"/>
        <v>0</v>
      </c>
      <c r="O280" s="15" t="e">
        <f t="shared" si="145"/>
        <v>#VALUE!</v>
      </c>
      <c r="P280" s="15" t="e">
        <f t="shared" si="146"/>
        <v>#VALUE!</v>
      </c>
      <c r="Q280" s="17" t="e">
        <f>VLOOKUP($A280,'DATA PENGUKURAN GARDU'!$A:$BS,42,0)</f>
        <v>#N/A</v>
      </c>
      <c r="R280" s="18" t="e">
        <f t="shared" si="147"/>
        <v>#N/A</v>
      </c>
      <c r="S280" s="17" t="e">
        <f>VLOOKUP($A280,'DATA PENGUKURAN GARDU'!$A:$BS,44,0)</f>
        <v>#N/A</v>
      </c>
      <c r="T280" s="18" t="e">
        <f t="shared" si="148"/>
        <v>#N/A</v>
      </c>
      <c r="U280" s="17" t="e">
        <f>VLOOKUP($A280,'DATA PENGUKURAN GARDU'!$A:$BS,46,0)</f>
        <v>#N/A</v>
      </c>
      <c r="V280" s="18" t="e">
        <f t="shared" si="149"/>
        <v>#N/A</v>
      </c>
      <c r="W280" s="17" t="e">
        <f>VLOOKUP($A280,'DATA PENGUKURAN GARDU'!$A:$BS,48,0)</f>
        <v>#N/A</v>
      </c>
      <c r="X280" s="17" t="e">
        <f>VLOOKUP($A280,'DATA PENGUKURAN GARDU'!$A:$BS,53,0)</f>
        <v>#N/A</v>
      </c>
      <c r="Y280" s="17" t="e">
        <f>VLOOKUP($A280,'DATA PENGUKURAN GARDU'!$A:$BS,54,0)</f>
        <v>#N/A</v>
      </c>
      <c r="Z280" s="17" t="e">
        <f>VLOOKUP($A280,'DATA PENGUKURAN GARDU'!$A:$BS,55,0)</f>
        <v>#N/A</v>
      </c>
      <c r="AA280" s="20" t="e">
        <f>VLOOKUP($B280,'DATA PENGUKURAN GARDU'!$A:$BS,42,0)</f>
        <v>#N/A</v>
      </c>
      <c r="AB280" s="21" t="e">
        <f t="shared" si="150"/>
        <v>#N/A</v>
      </c>
      <c r="AC280" s="20" t="e">
        <f>VLOOKUP($B280,'DATA PENGUKURAN GARDU'!$A:$BS,44,0)</f>
        <v>#N/A</v>
      </c>
      <c r="AD280" s="21" t="e">
        <f t="shared" si="151"/>
        <v>#N/A</v>
      </c>
      <c r="AE280" s="20" t="e">
        <f>VLOOKUP($B280,'DATA PENGUKURAN GARDU'!$A:$BS,46,0)</f>
        <v>#N/A</v>
      </c>
      <c r="AF280" s="21" t="e">
        <f t="shared" si="152"/>
        <v>#N/A</v>
      </c>
      <c r="AG280" s="20" t="e">
        <f>VLOOKUP($B280,'DATA PENGUKURAN GARDU'!$A:$BS,46,0)</f>
        <v>#N/A</v>
      </c>
      <c r="AH280" s="20" t="e">
        <f>VLOOKUP($B280,'DATA PENGUKURAN GARDU'!$A:$BS,53,0)</f>
        <v>#N/A</v>
      </c>
      <c r="AI280" s="20" t="e">
        <f>VLOOKUP($B280,'DATA PENGUKURAN GARDU'!$A:$BS,54,0)</f>
        <v>#N/A</v>
      </c>
      <c r="AJ280" s="17" t="e">
        <f>VLOOKUP($C280,'DATA PENGUKURAN GARDU'!$A:$BS,42,0)</f>
        <v>#N/A</v>
      </c>
      <c r="AK280" s="23" t="e">
        <f t="shared" si="153"/>
        <v>#N/A</v>
      </c>
      <c r="AL280" s="17" t="e">
        <f>VLOOKUP($C280,'DATA PENGUKURAN GARDU'!$A:$BS,44,0)</f>
        <v>#N/A</v>
      </c>
      <c r="AM280" s="23" t="e">
        <f t="shared" si="154"/>
        <v>#N/A</v>
      </c>
      <c r="AN280" s="17" t="e">
        <f>VLOOKUP($C280,'DATA PENGUKURAN GARDU'!$A:$BS,46,0)</f>
        <v>#N/A</v>
      </c>
      <c r="AO280" s="23" t="e">
        <f t="shared" si="155"/>
        <v>#N/A</v>
      </c>
      <c r="AP280" s="17" t="e">
        <f>VLOOKUP($C280,'DATA PENGUKURAN GARDU'!$A:$BS,46,0)</f>
        <v>#N/A</v>
      </c>
      <c r="AQ280" s="17" t="e">
        <f>VLOOKUP($C280,'DATA PENGUKURAN GARDU'!$A:$BS,53,0)</f>
        <v>#N/A</v>
      </c>
      <c r="AR280" s="17" t="e">
        <f>VLOOKUP($C280,'DATA PENGUKURAN GARDU'!$A:$BS,54,0)</f>
        <v>#N/A</v>
      </c>
      <c r="AS280" s="20" t="e">
        <f>VLOOKUP($D280,'DATA PENGUKURAN GARDU'!$A:$BS,42,0)</f>
        <v>#N/A</v>
      </c>
      <c r="AT280" s="21" t="e">
        <f t="shared" si="156"/>
        <v>#N/A</v>
      </c>
      <c r="AU280" s="20" t="e">
        <f>VLOOKUP($D280,'DATA PENGUKURAN GARDU'!$A:$BS,44,0)</f>
        <v>#N/A</v>
      </c>
      <c r="AV280" s="21" t="e">
        <f t="shared" si="157"/>
        <v>#N/A</v>
      </c>
      <c r="AW280" s="20" t="e">
        <f>VLOOKUP($D280,'DATA PENGUKURAN GARDU'!$A:$BS,46,0)</f>
        <v>#N/A</v>
      </c>
      <c r="AX280" s="21" t="e">
        <f t="shared" si="158"/>
        <v>#N/A</v>
      </c>
      <c r="AY280" s="20" t="e">
        <f>VLOOKUP($D280,'DATA PENGUKURAN GARDU'!$A:$BS,46,0)</f>
        <v>#N/A</v>
      </c>
      <c r="AZ280" s="20" t="e">
        <f>VLOOKUP($D280,'DATA PENGUKURAN GARDU'!$A:$BS,53,0)</f>
        <v>#N/A</v>
      </c>
      <c r="BA280" s="20" t="e">
        <f>VLOOKUP($D280,'DATA PENGUKURAN GARDU'!$A:$BS,54,0)</f>
        <v>#N/A</v>
      </c>
      <c r="BB280" s="17" t="e">
        <f>VLOOKUP($E280,'DATA PENGUKURAN GARDU'!$A:$BS,42,0)</f>
        <v>#N/A</v>
      </c>
      <c r="BC280" s="23" t="e">
        <f t="shared" si="159"/>
        <v>#N/A</v>
      </c>
      <c r="BD280" s="17" t="e">
        <f>VLOOKUP($E280,'DATA PENGUKURAN GARDU'!$A:$BS,44,0)</f>
        <v>#N/A</v>
      </c>
      <c r="BE280" s="23" t="e">
        <f t="shared" si="160"/>
        <v>#N/A</v>
      </c>
      <c r="BF280" s="17" t="e">
        <f>VLOOKUP($E280,'DATA PENGUKURAN GARDU'!$A:$BS,46,0)</f>
        <v>#N/A</v>
      </c>
      <c r="BG280" s="23" t="e">
        <f t="shared" si="161"/>
        <v>#N/A</v>
      </c>
      <c r="BH280" s="17" t="e">
        <f>VLOOKUP($E280,'DATA PENGUKURAN GARDU'!$A:$BS,46,0)</f>
        <v>#N/A</v>
      </c>
      <c r="BI280" s="17" t="e">
        <f>VLOOKUP($E280,'DATA PENGUKURAN GARDU'!$A:$BS,53,0)</f>
        <v>#N/A</v>
      </c>
      <c r="BJ280" s="17" t="e">
        <f>VLOOKUP($E280,'DATA PENGUKURAN GARDU'!$A:$BS,54,0)</f>
        <v>#N/A</v>
      </c>
      <c r="BK280" s="20" t="e">
        <f t="shared" si="162"/>
        <v>#N/A</v>
      </c>
      <c r="BL280" s="20" t="e">
        <f t="shared" si="163"/>
        <v>#N/A</v>
      </c>
      <c r="BM280" s="20" t="e">
        <f t="shared" si="164"/>
        <v>#N/A</v>
      </c>
      <c r="BN280" s="25" t="e">
        <f t="shared" si="165"/>
        <v>#N/A</v>
      </c>
      <c r="BO280" s="26" t="str">
        <f t="shared" si="166"/>
        <v>0</v>
      </c>
      <c r="BP280" s="21" t="e">
        <f t="shared" si="167"/>
        <v>#VALUE!</v>
      </c>
      <c r="BQ280" s="20" t="e">
        <f t="shared" si="168"/>
        <v>#N/A</v>
      </c>
      <c r="BR280" s="20" t="e">
        <v>#N/A</v>
      </c>
      <c r="BS280" s="9" t="e">
        <v>#N/A</v>
      </c>
      <c r="BT280" s="2" t="e">
        <f t="shared" si="169"/>
        <v>#VALUE!</v>
      </c>
      <c r="BU280" s="2" t="e">
        <f t="shared" si="137"/>
        <v>#N/A</v>
      </c>
      <c r="BV280" s="2" t="e">
        <f t="shared" si="138"/>
        <v>#N/A</v>
      </c>
    </row>
    <row r="281" s="2" customFormat="1" ht="22.95" customHeight="1" spans="1:74">
      <c r="A281" s="9" t="str">
        <f t="shared" si="139"/>
        <v>K-228.2Induk</v>
      </c>
      <c r="B281" s="9" t="str">
        <f t="shared" si="140"/>
        <v>K-228.2jurusan 1</v>
      </c>
      <c r="C281" s="9" t="str">
        <f t="shared" si="141"/>
        <v>K-228.2jurusan 2</v>
      </c>
      <c r="D281" s="9" t="str">
        <f t="shared" si="142"/>
        <v>K-228.2jurusan 3</v>
      </c>
      <c r="E281" s="9" t="str">
        <f t="shared" si="143"/>
        <v>K-228.2jurusan 4</v>
      </c>
      <c r="F281" s="10" t="s">
        <v>136</v>
      </c>
      <c r="G281" s="10" t="s">
        <v>132</v>
      </c>
      <c r="H281" s="10" t="s">
        <v>363</v>
      </c>
      <c r="I281" s="10">
        <v>0.72157</v>
      </c>
      <c r="J281" s="10">
        <v>124.29862</v>
      </c>
      <c r="K281" s="10" t="s">
        <v>7465</v>
      </c>
      <c r="L281" s="10" t="s">
        <v>7465</v>
      </c>
      <c r="M281" s="10" t="s">
        <v>7465</v>
      </c>
      <c r="N281" s="14">
        <f t="shared" si="144"/>
        <v>0</v>
      </c>
      <c r="O281" s="15" t="e">
        <f t="shared" si="145"/>
        <v>#VALUE!</v>
      </c>
      <c r="P281" s="15" t="e">
        <f t="shared" si="146"/>
        <v>#VALUE!</v>
      </c>
      <c r="Q281" s="17" t="e">
        <f>VLOOKUP($A281,'DATA PENGUKURAN GARDU'!$A:$BS,42,0)</f>
        <v>#N/A</v>
      </c>
      <c r="R281" s="18" t="e">
        <f t="shared" si="147"/>
        <v>#N/A</v>
      </c>
      <c r="S281" s="17" t="e">
        <f>VLOOKUP($A281,'DATA PENGUKURAN GARDU'!$A:$BS,44,0)</f>
        <v>#N/A</v>
      </c>
      <c r="T281" s="18" t="e">
        <f t="shared" si="148"/>
        <v>#N/A</v>
      </c>
      <c r="U281" s="17" t="e">
        <f>VLOOKUP($A281,'DATA PENGUKURAN GARDU'!$A:$BS,46,0)</f>
        <v>#N/A</v>
      </c>
      <c r="V281" s="18" t="e">
        <f t="shared" si="149"/>
        <v>#N/A</v>
      </c>
      <c r="W281" s="17" t="e">
        <f>VLOOKUP($A281,'DATA PENGUKURAN GARDU'!$A:$BS,48,0)</f>
        <v>#N/A</v>
      </c>
      <c r="X281" s="17" t="e">
        <f>VLOOKUP($A281,'DATA PENGUKURAN GARDU'!$A:$BS,53,0)</f>
        <v>#N/A</v>
      </c>
      <c r="Y281" s="17" t="e">
        <f>VLOOKUP($A281,'DATA PENGUKURAN GARDU'!$A:$BS,54,0)</f>
        <v>#N/A</v>
      </c>
      <c r="Z281" s="17" t="e">
        <f>VLOOKUP($A281,'DATA PENGUKURAN GARDU'!$A:$BS,55,0)</f>
        <v>#N/A</v>
      </c>
      <c r="AA281" s="20" t="e">
        <f>VLOOKUP($B281,'DATA PENGUKURAN GARDU'!$A:$BS,42,0)</f>
        <v>#N/A</v>
      </c>
      <c r="AB281" s="21" t="e">
        <f t="shared" si="150"/>
        <v>#N/A</v>
      </c>
      <c r="AC281" s="20" t="e">
        <f>VLOOKUP($B281,'DATA PENGUKURAN GARDU'!$A:$BS,44,0)</f>
        <v>#N/A</v>
      </c>
      <c r="AD281" s="21" t="e">
        <f t="shared" si="151"/>
        <v>#N/A</v>
      </c>
      <c r="AE281" s="20" t="e">
        <f>VLOOKUP($B281,'DATA PENGUKURAN GARDU'!$A:$BS,46,0)</f>
        <v>#N/A</v>
      </c>
      <c r="AF281" s="21" t="e">
        <f t="shared" si="152"/>
        <v>#N/A</v>
      </c>
      <c r="AG281" s="20" t="e">
        <f>VLOOKUP($B281,'DATA PENGUKURAN GARDU'!$A:$BS,46,0)</f>
        <v>#N/A</v>
      </c>
      <c r="AH281" s="20" t="e">
        <f>VLOOKUP($B281,'DATA PENGUKURAN GARDU'!$A:$BS,53,0)</f>
        <v>#N/A</v>
      </c>
      <c r="AI281" s="20" t="e">
        <f>VLOOKUP($B281,'DATA PENGUKURAN GARDU'!$A:$BS,54,0)</f>
        <v>#N/A</v>
      </c>
      <c r="AJ281" s="17" t="e">
        <f>VLOOKUP($C281,'DATA PENGUKURAN GARDU'!$A:$BS,42,0)</f>
        <v>#N/A</v>
      </c>
      <c r="AK281" s="23" t="e">
        <f t="shared" si="153"/>
        <v>#N/A</v>
      </c>
      <c r="AL281" s="17" t="e">
        <f>VLOOKUP($C281,'DATA PENGUKURAN GARDU'!$A:$BS,44,0)</f>
        <v>#N/A</v>
      </c>
      <c r="AM281" s="23" t="e">
        <f t="shared" si="154"/>
        <v>#N/A</v>
      </c>
      <c r="AN281" s="17" t="e">
        <f>VLOOKUP($C281,'DATA PENGUKURAN GARDU'!$A:$BS,46,0)</f>
        <v>#N/A</v>
      </c>
      <c r="AO281" s="23" t="e">
        <f t="shared" si="155"/>
        <v>#N/A</v>
      </c>
      <c r="AP281" s="17" t="e">
        <f>VLOOKUP($C281,'DATA PENGUKURAN GARDU'!$A:$BS,46,0)</f>
        <v>#N/A</v>
      </c>
      <c r="AQ281" s="17" t="e">
        <f>VLOOKUP($C281,'DATA PENGUKURAN GARDU'!$A:$BS,53,0)</f>
        <v>#N/A</v>
      </c>
      <c r="AR281" s="17" t="e">
        <f>VLOOKUP($C281,'DATA PENGUKURAN GARDU'!$A:$BS,54,0)</f>
        <v>#N/A</v>
      </c>
      <c r="AS281" s="20" t="e">
        <f>VLOOKUP($D281,'DATA PENGUKURAN GARDU'!$A:$BS,42,0)</f>
        <v>#N/A</v>
      </c>
      <c r="AT281" s="21" t="e">
        <f t="shared" si="156"/>
        <v>#N/A</v>
      </c>
      <c r="AU281" s="20" t="e">
        <f>VLOOKUP($D281,'DATA PENGUKURAN GARDU'!$A:$BS,44,0)</f>
        <v>#N/A</v>
      </c>
      <c r="AV281" s="21" t="e">
        <f t="shared" si="157"/>
        <v>#N/A</v>
      </c>
      <c r="AW281" s="20" t="e">
        <f>VLOOKUP($D281,'DATA PENGUKURAN GARDU'!$A:$BS,46,0)</f>
        <v>#N/A</v>
      </c>
      <c r="AX281" s="21" t="e">
        <f t="shared" si="158"/>
        <v>#N/A</v>
      </c>
      <c r="AY281" s="20" t="e">
        <f>VLOOKUP($D281,'DATA PENGUKURAN GARDU'!$A:$BS,46,0)</f>
        <v>#N/A</v>
      </c>
      <c r="AZ281" s="20" t="e">
        <f>VLOOKUP($D281,'DATA PENGUKURAN GARDU'!$A:$BS,53,0)</f>
        <v>#N/A</v>
      </c>
      <c r="BA281" s="20" t="e">
        <f>VLOOKUP($D281,'DATA PENGUKURAN GARDU'!$A:$BS,54,0)</f>
        <v>#N/A</v>
      </c>
      <c r="BB281" s="17" t="e">
        <f>VLOOKUP($E281,'DATA PENGUKURAN GARDU'!$A:$BS,42,0)</f>
        <v>#N/A</v>
      </c>
      <c r="BC281" s="23" t="e">
        <f t="shared" si="159"/>
        <v>#N/A</v>
      </c>
      <c r="BD281" s="17" t="e">
        <f>VLOOKUP($E281,'DATA PENGUKURAN GARDU'!$A:$BS,44,0)</f>
        <v>#N/A</v>
      </c>
      <c r="BE281" s="23" t="e">
        <f t="shared" si="160"/>
        <v>#N/A</v>
      </c>
      <c r="BF281" s="17" t="e">
        <f>VLOOKUP($E281,'DATA PENGUKURAN GARDU'!$A:$BS,46,0)</f>
        <v>#N/A</v>
      </c>
      <c r="BG281" s="23" t="e">
        <f t="shared" si="161"/>
        <v>#N/A</v>
      </c>
      <c r="BH281" s="17" t="e">
        <f>VLOOKUP($E281,'DATA PENGUKURAN GARDU'!$A:$BS,46,0)</f>
        <v>#N/A</v>
      </c>
      <c r="BI281" s="17" t="e">
        <f>VLOOKUP($E281,'DATA PENGUKURAN GARDU'!$A:$BS,53,0)</f>
        <v>#N/A</v>
      </c>
      <c r="BJ281" s="17" t="e">
        <f>VLOOKUP($E281,'DATA PENGUKURAN GARDU'!$A:$BS,54,0)</f>
        <v>#N/A</v>
      </c>
      <c r="BK281" s="20" t="e">
        <f t="shared" si="162"/>
        <v>#N/A</v>
      </c>
      <c r="BL281" s="20" t="e">
        <f t="shared" si="163"/>
        <v>#N/A</v>
      </c>
      <c r="BM281" s="20" t="e">
        <f t="shared" si="164"/>
        <v>#N/A</v>
      </c>
      <c r="BN281" s="25" t="e">
        <f t="shared" si="165"/>
        <v>#N/A</v>
      </c>
      <c r="BO281" s="26" t="str">
        <f t="shared" si="166"/>
        <v>0</v>
      </c>
      <c r="BP281" s="21" t="e">
        <f t="shared" si="167"/>
        <v>#VALUE!</v>
      </c>
      <c r="BQ281" s="20" t="e">
        <f t="shared" si="168"/>
        <v>#N/A</v>
      </c>
      <c r="BR281" s="20" t="e">
        <v>#N/A</v>
      </c>
      <c r="BS281" s="9" t="e">
        <v>#N/A</v>
      </c>
      <c r="BT281" s="2" t="e">
        <f t="shared" si="169"/>
        <v>#VALUE!</v>
      </c>
      <c r="BU281" s="2" t="e">
        <f t="shared" si="137"/>
        <v>#N/A</v>
      </c>
      <c r="BV281" s="2" t="e">
        <f t="shared" si="138"/>
        <v>#N/A</v>
      </c>
    </row>
    <row r="282" s="2" customFormat="1" ht="22.95" customHeight="1" spans="1:74">
      <c r="A282" s="9" t="str">
        <f t="shared" si="139"/>
        <v>BB 010.1Induk</v>
      </c>
      <c r="B282" s="9" t="str">
        <f t="shared" si="140"/>
        <v>BB 010.1jurusan 1</v>
      </c>
      <c r="C282" s="9" t="str">
        <f t="shared" si="141"/>
        <v>BB 010.1jurusan 2</v>
      </c>
      <c r="D282" s="9" t="str">
        <f t="shared" si="142"/>
        <v>BB 010.1jurusan 3</v>
      </c>
      <c r="E282" s="9" t="str">
        <f t="shared" si="143"/>
        <v>BB 010.1jurusan 4</v>
      </c>
      <c r="F282" s="10" t="s">
        <v>364</v>
      </c>
      <c r="G282" s="10" t="s">
        <v>4</v>
      </c>
      <c r="H282" s="10" t="s">
        <v>365</v>
      </c>
      <c r="I282" s="10">
        <v>0.83865</v>
      </c>
      <c r="J282" s="10">
        <v>123.88249</v>
      </c>
      <c r="K282" s="10" t="s">
        <v>7465</v>
      </c>
      <c r="L282" s="10" t="s">
        <v>7465</v>
      </c>
      <c r="M282" s="10" t="s">
        <v>7465</v>
      </c>
      <c r="N282" s="14">
        <f t="shared" si="144"/>
        <v>0</v>
      </c>
      <c r="O282" s="15" t="e">
        <f t="shared" si="145"/>
        <v>#VALUE!</v>
      </c>
      <c r="P282" s="15" t="e">
        <f t="shared" si="146"/>
        <v>#VALUE!</v>
      </c>
      <c r="Q282" s="17" t="e">
        <f>VLOOKUP($A282,'DATA PENGUKURAN GARDU'!$A:$BS,42,0)</f>
        <v>#N/A</v>
      </c>
      <c r="R282" s="18" t="e">
        <f t="shared" si="147"/>
        <v>#N/A</v>
      </c>
      <c r="S282" s="17" t="e">
        <f>VLOOKUP($A282,'DATA PENGUKURAN GARDU'!$A:$BS,44,0)</f>
        <v>#N/A</v>
      </c>
      <c r="T282" s="18" t="e">
        <f t="shared" si="148"/>
        <v>#N/A</v>
      </c>
      <c r="U282" s="17" t="e">
        <f>VLOOKUP($A282,'DATA PENGUKURAN GARDU'!$A:$BS,46,0)</f>
        <v>#N/A</v>
      </c>
      <c r="V282" s="18" t="e">
        <f t="shared" si="149"/>
        <v>#N/A</v>
      </c>
      <c r="W282" s="17" t="e">
        <f>VLOOKUP($A282,'DATA PENGUKURAN GARDU'!$A:$BS,48,0)</f>
        <v>#N/A</v>
      </c>
      <c r="X282" s="17" t="e">
        <f>VLOOKUP($A282,'DATA PENGUKURAN GARDU'!$A:$BS,53,0)</f>
        <v>#N/A</v>
      </c>
      <c r="Y282" s="17" t="e">
        <f>VLOOKUP($A282,'DATA PENGUKURAN GARDU'!$A:$BS,54,0)</f>
        <v>#N/A</v>
      </c>
      <c r="Z282" s="17" t="e">
        <f>VLOOKUP($A282,'DATA PENGUKURAN GARDU'!$A:$BS,55,0)</f>
        <v>#N/A</v>
      </c>
      <c r="AA282" s="20" t="e">
        <f>VLOOKUP($B282,'DATA PENGUKURAN GARDU'!$A:$BS,42,0)</f>
        <v>#N/A</v>
      </c>
      <c r="AB282" s="21" t="e">
        <f t="shared" si="150"/>
        <v>#N/A</v>
      </c>
      <c r="AC282" s="20" t="e">
        <f>VLOOKUP($B282,'DATA PENGUKURAN GARDU'!$A:$BS,44,0)</f>
        <v>#N/A</v>
      </c>
      <c r="AD282" s="21" t="e">
        <f t="shared" si="151"/>
        <v>#N/A</v>
      </c>
      <c r="AE282" s="20" t="e">
        <f>VLOOKUP($B282,'DATA PENGUKURAN GARDU'!$A:$BS,46,0)</f>
        <v>#N/A</v>
      </c>
      <c r="AF282" s="21" t="e">
        <f t="shared" si="152"/>
        <v>#N/A</v>
      </c>
      <c r="AG282" s="20" t="e">
        <f>VLOOKUP($B282,'DATA PENGUKURAN GARDU'!$A:$BS,46,0)</f>
        <v>#N/A</v>
      </c>
      <c r="AH282" s="20" t="e">
        <f>VLOOKUP($B282,'DATA PENGUKURAN GARDU'!$A:$BS,53,0)</f>
        <v>#N/A</v>
      </c>
      <c r="AI282" s="20" t="e">
        <f>VLOOKUP($B282,'DATA PENGUKURAN GARDU'!$A:$BS,54,0)</f>
        <v>#N/A</v>
      </c>
      <c r="AJ282" s="17" t="e">
        <f>VLOOKUP($C282,'DATA PENGUKURAN GARDU'!$A:$BS,42,0)</f>
        <v>#N/A</v>
      </c>
      <c r="AK282" s="23" t="e">
        <f t="shared" si="153"/>
        <v>#N/A</v>
      </c>
      <c r="AL282" s="17" t="e">
        <f>VLOOKUP($C282,'DATA PENGUKURAN GARDU'!$A:$BS,44,0)</f>
        <v>#N/A</v>
      </c>
      <c r="AM282" s="23" t="e">
        <f t="shared" si="154"/>
        <v>#N/A</v>
      </c>
      <c r="AN282" s="17" t="e">
        <f>VLOOKUP($C282,'DATA PENGUKURAN GARDU'!$A:$BS,46,0)</f>
        <v>#N/A</v>
      </c>
      <c r="AO282" s="23" t="e">
        <f t="shared" si="155"/>
        <v>#N/A</v>
      </c>
      <c r="AP282" s="17" t="e">
        <f>VLOOKUP($C282,'DATA PENGUKURAN GARDU'!$A:$BS,46,0)</f>
        <v>#N/A</v>
      </c>
      <c r="AQ282" s="17" t="e">
        <f>VLOOKUP($C282,'DATA PENGUKURAN GARDU'!$A:$BS,53,0)</f>
        <v>#N/A</v>
      </c>
      <c r="AR282" s="17" t="e">
        <f>VLOOKUP($C282,'DATA PENGUKURAN GARDU'!$A:$BS,54,0)</f>
        <v>#N/A</v>
      </c>
      <c r="AS282" s="20" t="e">
        <f>VLOOKUP($D282,'DATA PENGUKURAN GARDU'!$A:$BS,42,0)</f>
        <v>#N/A</v>
      </c>
      <c r="AT282" s="21" t="e">
        <f t="shared" si="156"/>
        <v>#N/A</v>
      </c>
      <c r="AU282" s="20" t="e">
        <f>VLOOKUP($D282,'DATA PENGUKURAN GARDU'!$A:$BS,44,0)</f>
        <v>#N/A</v>
      </c>
      <c r="AV282" s="21" t="e">
        <f t="shared" si="157"/>
        <v>#N/A</v>
      </c>
      <c r="AW282" s="20" t="e">
        <f>VLOOKUP($D282,'DATA PENGUKURAN GARDU'!$A:$BS,46,0)</f>
        <v>#N/A</v>
      </c>
      <c r="AX282" s="21" t="e">
        <f t="shared" si="158"/>
        <v>#N/A</v>
      </c>
      <c r="AY282" s="20" t="e">
        <f>VLOOKUP($D282,'DATA PENGUKURAN GARDU'!$A:$BS,46,0)</f>
        <v>#N/A</v>
      </c>
      <c r="AZ282" s="20" t="e">
        <f>VLOOKUP($D282,'DATA PENGUKURAN GARDU'!$A:$BS,53,0)</f>
        <v>#N/A</v>
      </c>
      <c r="BA282" s="20" t="e">
        <f>VLOOKUP($D282,'DATA PENGUKURAN GARDU'!$A:$BS,54,0)</f>
        <v>#N/A</v>
      </c>
      <c r="BB282" s="17" t="e">
        <f>VLOOKUP($E282,'DATA PENGUKURAN GARDU'!$A:$BS,42,0)</f>
        <v>#N/A</v>
      </c>
      <c r="BC282" s="23" t="e">
        <f t="shared" si="159"/>
        <v>#N/A</v>
      </c>
      <c r="BD282" s="17" t="e">
        <f>VLOOKUP($E282,'DATA PENGUKURAN GARDU'!$A:$BS,44,0)</f>
        <v>#N/A</v>
      </c>
      <c r="BE282" s="23" t="e">
        <f t="shared" si="160"/>
        <v>#N/A</v>
      </c>
      <c r="BF282" s="17" t="e">
        <f>VLOOKUP($E282,'DATA PENGUKURAN GARDU'!$A:$BS,46,0)</f>
        <v>#N/A</v>
      </c>
      <c r="BG282" s="23" t="e">
        <f t="shared" si="161"/>
        <v>#N/A</v>
      </c>
      <c r="BH282" s="17" t="e">
        <f>VLOOKUP($E282,'DATA PENGUKURAN GARDU'!$A:$BS,46,0)</f>
        <v>#N/A</v>
      </c>
      <c r="BI282" s="17" t="e">
        <f>VLOOKUP($E282,'DATA PENGUKURAN GARDU'!$A:$BS,53,0)</f>
        <v>#N/A</v>
      </c>
      <c r="BJ282" s="17" t="e">
        <f>VLOOKUP($E282,'DATA PENGUKURAN GARDU'!$A:$BS,54,0)</f>
        <v>#N/A</v>
      </c>
      <c r="BK282" s="20" t="e">
        <f t="shared" si="162"/>
        <v>#N/A</v>
      </c>
      <c r="BL282" s="20" t="e">
        <f t="shared" si="163"/>
        <v>#N/A</v>
      </c>
      <c r="BM282" s="20" t="e">
        <f t="shared" si="164"/>
        <v>#N/A</v>
      </c>
      <c r="BN282" s="25" t="e">
        <f t="shared" si="165"/>
        <v>#N/A</v>
      </c>
      <c r="BO282" s="26" t="str">
        <f t="shared" si="166"/>
        <v>0</v>
      </c>
      <c r="BP282" s="21" t="e">
        <f t="shared" si="167"/>
        <v>#VALUE!</v>
      </c>
      <c r="BQ282" s="20" t="e">
        <f t="shared" si="168"/>
        <v>#N/A</v>
      </c>
      <c r="BR282" s="20" t="e">
        <v>#N/A</v>
      </c>
      <c r="BS282" s="9" t="e">
        <v>#N/A</v>
      </c>
      <c r="BT282" s="2" t="e">
        <f t="shared" si="169"/>
        <v>#VALUE!</v>
      </c>
      <c r="BU282" s="2" t="e">
        <f t="shared" si="137"/>
        <v>#N/A</v>
      </c>
      <c r="BV282" s="2" t="e">
        <f t="shared" si="138"/>
        <v>#N/A</v>
      </c>
    </row>
    <row r="283" s="2" customFormat="1" ht="22.95" customHeight="1" spans="1:74">
      <c r="A283" s="9" t="str">
        <f t="shared" si="139"/>
        <v>N 017.1Induk</v>
      </c>
      <c r="B283" s="9" t="str">
        <f t="shared" si="140"/>
        <v>N 017.1jurusan 1</v>
      </c>
      <c r="C283" s="9" t="str">
        <f t="shared" si="141"/>
        <v>N 017.1jurusan 2</v>
      </c>
      <c r="D283" s="9" t="str">
        <f t="shared" si="142"/>
        <v>N 017.1jurusan 3</v>
      </c>
      <c r="E283" s="9" t="str">
        <f t="shared" si="143"/>
        <v>N 017.1jurusan 4</v>
      </c>
      <c r="F283" s="10" t="s">
        <v>172</v>
      </c>
      <c r="G283" s="10" t="s">
        <v>173</v>
      </c>
      <c r="H283" s="10" t="s">
        <v>366</v>
      </c>
      <c r="I283" s="10">
        <v>0.944307</v>
      </c>
      <c r="J283" s="10">
        <v>124.181124</v>
      </c>
      <c r="K283" s="10" t="s">
        <v>7465</v>
      </c>
      <c r="L283" s="10" t="s">
        <v>7465</v>
      </c>
      <c r="M283" s="10" t="s">
        <v>7465</v>
      </c>
      <c r="N283" s="14">
        <f t="shared" si="144"/>
        <v>0</v>
      </c>
      <c r="O283" s="15" t="e">
        <f t="shared" si="145"/>
        <v>#VALUE!</v>
      </c>
      <c r="P283" s="15" t="e">
        <f t="shared" si="146"/>
        <v>#VALUE!</v>
      </c>
      <c r="Q283" s="17" t="e">
        <f>VLOOKUP($A283,'DATA PENGUKURAN GARDU'!$A:$BS,42,0)</f>
        <v>#N/A</v>
      </c>
      <c r="R283" s="18" t="e">
        <f t="shared" si="147"/>
        <v>#N/A</v>
      </c>
      <c r="S283" s="17" t="e">
        <f>VLOOKUP($A283,'DATA PENGUKURAN GARDU'!$A:$BS,44,0)</f>
        <v>#N/A</v>
      </c>
      <c r="T283" s="18" t="e">
        <f t="shared" si="148"/>
        <v>#N/A</v>
      </c>
      <c r="U283" s="17" t="e">
        <f>VLOOKUP($A283,'DATA PENGUKURAN GARDU'!$A:$BS,46,0)</f>
        <v>#N/A</v>
      </c>
      <c r="V283" s="18" t="e">
        <f t="shared" si="149"/>
        <v>#N/A</v>
      </c>
      <c r="W283" s="17" t="e">
        <f>VLOOKUP($A283,'DATA PENGUKURAN GARDU'!$A:$BS,48,0)</f>
        <v>#N/A</v>
      </c>
      <c r="X283" s="17" t="e">
        <f>VLOOKUP($A283,'DATA PENGUKURAN GARDU'!$A:$BS,53,0)</f>
        <v>#N/A</v>
      </c>
      <c r="Y283" s="17" t="e">
        <f>VLOOKUP($A283,'DATA PENGUKURAN GARDU'!$A:$BS,54,0)</f>
        <v>#N/A</v>
      </c>
      <c r="Z283" s="17" t="e">
        <f>VLOOKUP($A283,'DATA PENGUKURAN GARDU'!$A:$BS,55,0)</f>
        <v>#N/A</v>
      </c>
      <c r="AA283" s="20" t="e">
        <f>VLOOKUP($B283,'DATA PENGUKURAN GARDU'!$A:$BS,42,0)</f>
        <v>#N/A</v>
      </c>
      <c r="AB283" s="21" t="e">
        <f t="shared" si="150"/>
        <v>#N/A</v>
      </c>
      <c r="AC283" s="20" t="e">
        <f>VLOOKUP($B283,'DATA PENGUKURAN GARDU'!$A:$BS,44,0)</f>
        <v>#N/A</v>
      </c>
      <c r="AD283" s="21" t="e">
        <f t="shared" si="151"/>
        <v>#N/A</v>
      </c>
      <c r="AE283" s="20" t="e">
        <f>VLOOKUP($B283,'DATA PENGUKURAN GARDU'!$A:$BS,46,0)</f>
        <v>#N/A</v>
      </c>
      <c r="AF283" s="21" t="e">
        <f t="shared" si="152"/>
        <v>#N/A</v>
      </c>
      <c r="AG283" s="20" t="e">
        <f>VLOOKUP($B283,'DATA PENGUKURAN GARDU'!$A:$BS,46,0)</f>
        <v>#N/A</v>
      </c>
      <c r="AH283" s="20" t="e">
        <f>VLOOKUP($B283,'DATA PENGUKURAN GARDU'!$A:$BS,53,0)</f>
        <v>#N/A</v>
      </c>
      <c r="AI283" s="20" t="e">
        <f>VLOOKUP($B283,'DATA PENGUKURAN GARDU'!$A:$BS,54,0)</f>
        <v>#N/A</v>
      </c>
      <c r="AJ283" s="17" t="e">
        <f>VLOOKUP($C283,'DATA PENGUKURAN GARDU'!$A:$BS,42,0)</f>
        <v>#N/A</v>
      </c>
      <c r="AK283" s="23" t="e">
        <f t="shared" si="153"/>
        <v>#N/A</v>
      </c>
      <c r="AL283" s="17" t="e">
        <f>VLOOKUP($C283,'DATA PENGUKURAN GARDU'!$A:$BS,44,0)</f>
        <v>#N/A</v>
      </c>
      <c r="AM283" s="23" t="e">
        <f t="shared" si="154"/>
        <v>#N/A</v>
      </c>
      <c r="AN283" s="17" t="e">
        <f>VLOOKUP($C283,'DATA PENGUKURAN GARDU'!$A:$BS,46,0)</f>
        <v>#N/A</v>
      </c>
      <c r="AO283" s="23" t="e">
        <f t="shared" si="155"/>
        <v>#N/A</v>
      </c>
      <c r="AP283" s="17" t="e">
        <f>VLOOKUP($C283,'DATA PENGUKURAN GARDU'!$A:$BS,46,0)</f>
        <v>#N/A</v>
      </c>
      <c r="AQ283" s="17" t="e">
        <f>VLOOKUP($C283,'DATA PENGUKURAN GARDU'!$A:$BS,53,0)</f>
        <v>#N/A</v>
      </c>
      <c r="AR283" s="17" t="e">
        <f>VLOOKUP($C283,'DATA PENGUKURAN GARDU'!$A:$BS,54,0)</f>
        <v>#N/A</v>
      </c>
      <c r="AS283" s="20" t="e">
        <f>VLOOKUP($D283,'DATA PENGUKURAN GARDU'!$A:$BS,42,0)</f>
        <v>#N/A</v>
      </c>
      <c r="AT283" s="21" t="e">
        <f t="shared" si="156"/>
        <v>#N/A</v>
      </c>
      <c r="AU283" s="20" t="e">
        <f>VLOOKUP($D283,'DATA PENGUKURAN GARDU'!$A:$BS,44,0)</f>
        <v>#N/A</v>
      </c>
      <c r="AV283" s="21" t="e">
        <f t="shared" si="157"/>
        <v>#N/A</v>
      </c>
      <c r="AW283" s="20" t="e">
        <f>VLOOKUP($D283,'DATA PENGUKURAN GARDU'!$A:$BS,46,0)</f>
        <v>#N/A</v>
      </c>
      <c r="AX283" s="21" t="e">
        <f t="shared" si="158"/>
        <v>#N/A</v>
      </c>
      <c r="AY283" s="20" t="e">
        <f>VLOOKUP($D283,'DATA PENGUKURAN GARDU'!$A:$BS,46,0)</f>
        <v>#N/A</v>
      </c>
      <c r="AZ283" s="20" t="e">
        <f>VLOOKUP($D283,'DATA PENGUKURAN GARDU'!$A:$BS,53,0)</f>
        <v>#N/A</v>
      </c>
      <c r="BA283" s="20" t="e">
        <f>VLOOKUP($D283,'DATA PENGUKURAN GARDU'!$A:$BS,54,0)</f>
        <v>#N/A</v>
      </c>
      <c r="BB283" s="17" t="e">
        <f>VLOOKUP($E283,'DATA PENGUKURAN GARDU'!$A:$BS,42,0)</f>
        <v>#N/A</v>
      </c>
      <c r="BC283" s="23" t="e">
        <f t="shared" si="159"/>
        <v>#N/A</v>
      </c>
      <c r="BD283" s="17" t="e">
        <f>VLOOKUP($E283,'DATA PENGUKURAN GARDU'!$A:$BS,44,0)</f>
        <v>#N/A</v>
      </c>
      <c r="BE283" s="23" t="e">
        <f t="shared" si="160"/>
        <v>#N/A</v>
      </c>
      <c r="BF283" s="17" t="e">
        <f>VLOOKUP($E283,'DATA PENGUKURAN GARDU'!$A:$BS,46,0)</f>
        <v>#N/A</v>
      </c>
      <c r="BG283" s="23" t="e">
        <f t="shared" si="161"/>
        <v>#N/A</v>
      </c>
      <c r="BH283" s="17" t="e">
        <f>VLOOKUP($E283,'DATA PENGUKURAN GARDU'!$A:$BS,46,0)</f>
        <v>#N/A</v>
      </c>
      <c r="BI283" s="17" t="e">
        <f>VLOOKUP($E283,'DATA PENGUKURAN GARDU'!$A:$BS,53,0)</f>
        <v>#N/A</v>
      </c>
      <c r="BJ283" s="17" t="e">
        <f>VLOOKUP($E283,'DATA PENGUKURAN GARDU'!$A:$BS,54,0)</f>
        <v>#N/A</v>
      </c>
      <c r="BK283" s="20" t="e">
        <f t="shared" si="162"/>
        <v>#N/A</v>
      </c>
      <c r="BL283" s="20" t="e">
        <f t="shared" si="163"/>
        <v>#N/A</v>
      </c>
      <c r="BM283" s="20" t="e">
        <f t="shared" si="164"/>
        <v>#N/A</v>
      </c>
      <c r="BN283" s="25" t="e">
        <f t="shared" si="165"/>
        <v>#N/A</v>
      </c>
      <c r="BO283" s="26" t="str">
        <f t="shared" si="166"/>
        <v>0</v>
      </c>
      <c r="BP283" s="21" t="e">
        <f t="shared" si="167"/>
        <v>#VALUE!</v>
      </c>
      <c r="BQ283" s="20" t="e">
        <f t="shared" si="168"/>
        <v>#N/A</v>
      </c>
      <c r="BR283" s="20" t="e">
        <v>#N/A</v>
      </c>
      <c r="BS283" s="9" t="e">
        <v>#N/A</v>
      </c>
      <c r="BT283" s="2" t="e">
        <f t="shared" si="169"/>
        <v>#VALUE!</v>
      </c>
      <c r="BU283" s="2" t="e">
        <f t="shared" si="137"/>
        <v>#N/A</v>
      </c>
      <c r="BV283" s="2" t="e">
        <f t="shared" si="138"/>
        <v>#N/A</v>
      </c>
    </row>
    <row r="284" s="2" customFormat="1" ht="22.95" customHeight="1" spans="1:74">
      <c r="A284" s="9" t="str">
        <f t="shared" si="139"/>
        <v>KMO 222Induk</v>
      </c>
      <c r="B284" s="9" t="str">
        <f t="shared" si="140"/>
        <v>KMO 222jurusan 1</v>
      </c>
      <c r="C284" s="9" t="str">
        <f t="shared" si="141"/>
        <v>KMO 222jurusan 2</v>
      </c>
      <c r="D284" s="9" t="str">
        <f t="shared" si="142"/>
        <v>KMO 222jurusan 3</v>
      </c>
      <c r="E284" s="9" t="str">
        <f t="shared" si="143"/>
        <v>KMO 222jurusan 4</v>
      </c>
      <c r="F284" s="10" t="s">
        <v>7</v>
      </c>
      <c r="G284" s="10" t="s">
        <v>8</v>
      </c>
      <c r="H284" s="10" t="s">
        <v>367</v>
      </c>
      <c r="I284" s="10">
        <v>0.847307026</v>
      </c>
      <c r="J284" s="10">
        <v>124.7081222534</v>
      </c>
      <c r="K284" s="10" t="s">
        <v>7465</v>
      </c>
      <c r="L284" s="10" t="s">
        <v>7465</v>
      </c>
      <c r="M284" s="10" t="s">
        <v>7465</v>
      </c>
      <c r="N284" s="14">
        <f t="shared" si="144"/>
        <v>0</v>
      </c>
      <c r="O284" s="15" t="e">
        <f t="shared" si="145"/>
        <v>#VALUE!</v>
      </c>
      <c r="P284" s="15" t="e">
        <f t="shared" si="146"/>
        <v>#VALUE!</v>
      </c>
      <c r="Q284" s="17" t="e">
        <f>VLOOKUP($A284,'DATA PENGUKURAN GARDU'!$A:$BS,42,0)</f>
        <v>#N/A</v>
      </c>
      <c r="R284" s="18" t="e">
        <f t="shared" si="147"/>
        <v>#N/A</v>
      </c>
      <c r="S284" s="17" t="e">
        <f>VLOOKUP($A284,'DATA PENGUKURAN GARDU'!$A:$BS,44,0)</f>
        <v>#N/A</v>
      </c>
      <c r="T284" s="18" t="e">
        <f t="shared" si="148"/>
        <v>#N/A</v>
      </c>
      <c r="U284" s="17" t="e">
        <f>VLOOKUP($A284,'DATA PENGUKURAN GARDU'!$A:$BS,46,0)</f>
        <v>#N/A</v>
      </c>
      <c r="V284" s="18" t="e">
        <f t="shared" si="149"/>
        <v>#N/A</v>
      </c>
      <c r="W284" s="17" t="e">
        <f>VLOOKUP($A284,'DATA PENGUKURAN GARDU'!$A:$BS,48,0)</f>
        <v>#N/A</v>
      </c>
      <c r="X284" s="17" t="e">
        <f>VLOOKUP($A284,'DATA PENGUKURAN GARDU'!$A:$BS,53,0)</f>
        <v>#N/A</v>
      </c>
      <c r="Y284" s="17" t="e">
        <f>VLOOKUP($A284,'DATA PENGUKURAN GARDU'!$A:$BS,54,0)</f>
        <v>#N/A</v>
      </c>
      <c r="Z284" s="17" t="e">
        <f>VLOOKUP($A284,'DATA PENGUKURAN GARDU'!$A:$BS,55,0)</f>
        <v>#N/A</v>
      </c>
      <c r="AA284" s="20" t="e">
        <f>VLOOKUP($B284,'DATA PENGUKURAN GARDU'!$A:$BS,42,0)</f>
        <v>#N/A</v>
      </c>
      <c r="AB284" s="21" t="e">
        <f t="shared" si="150"/>
        <v>#N/A</v>
      </c>
      <c r="AC284" s="20" t="e">
        <f>VLOOKUP($B284,'DATA PENGUKURAN GARDU'!$A:$BS,44,0)</f>
        <v>#N/A</v>
      </c>
      <c r="AD284" s="21" t="e">
        <f t="shared" si="151"/>
        <v>#N/A</v>
      </c>
      <c r="AE284" s="20" t="e">
        <f>VLOOKUP($B284,'DATA PENGUKURAN GARDU'!$A:$BS,46,0)</f>
        <v>#N/A</v>
      </c>
      <c r="AF284" s="21" t="e">
        <f t="shared" si="152"/>
        <v>#N/A</v>
      </c>
      <c r="AG284" s="20" t="e">
        <f>VLOOKUP($B284,'DATA PENGUKURAN GARDU'!$A:$BS,46,0)</f>
        <v>#N/A</v>
      </c>
      <c r="AH284" s="20" t="e">
        <f>VLOOKUP($B284,'DATA PENGUKURAN GARDU'!$A:$BS,53,0)</f>
        <v>#N/A</v>
      </c>
      <c r="AI284" s="20" t="e">
        <f>VLOOKUP($B284,'DATA PENGUKURAN GARDU'!$A:$BS,54,0)</f>
        <v>#N/A</v>
      </c>
      <c r="AJ284" s="17" t="e">
        <f>VLOOKUP($C284,'DATA PENGUKURAN GARDU'!$A:$BS,42,0)</f>
        <v>#N/A</v>
      </c>
      <c r="AK284" s="23" t="e">
        <f t="shared" si="153"/>
        <v>#N/A</v>
      </c>
      <c r="AL284" s="17" t="e">
        <f>VLOOKUP($C284,'DATA PENGUKURAN GARDU'!$A:$BS,44,0)</f>
        <v>#N/A</v>
      </c>
      <c r="AM284" s="23" t="e">
        <f t="shared" si="154"/>
        <v>#N/A</v>
      </c>
      <c r="AN284" s="17" t="e">
        <f>VLOOKUP($C284,'DATA PENGUKURAN GARDU'!$A:$BS,46,0)</f>
        <v>#N/A</v>
      </c>
      <c r="AO284" s="23" t="e">
        <f t="shared" si="155"/>
        <v>#N/A</v>
      </c>
      <c r="AP284" s="17" t="e">
        <f>VLOOKUP($C284,'DATA PENGUKURAN GARDU'!$A:$BS,46,0)</f>
        <v>#N/A</v>
      </c>
      <c r="AQ284" s="17" t="e">
        <f>VLOOKUP($C284,'DATA PENGUKURAN GARDU'!$A:$BS,53,0)</f>
        <v>#N/A</v>
      </c>
      <c r="AR284" s="17" t="e">
        <f>VLOOKUP($C284,'DATA PENGUKURAN GARDU'!$A:$BS,54,0)</f>
        <v>#N/A</v>
      </c>
      <c r="AS284" s="20" t="e">
        <f>VLOOKUP($D284,'DATA PENGUKURAN GARDU'!$A:$BS,42,0)</f>
        <v>#N/A</v>
      </c>
      <c r="AT284" s="21" t="e">
        <f t="shared" si="156"/>
        <v>#N/A</v>
      </c>
      <c r="AU284" s="20" t="e">
        <f>VLOOKUP($D284,'DATA PENGUKURAN GARDU'!$A:$BS,44,0)</f>
        <v>#N/A</v>
      </c>
      <c r="AV284" s="21" t="e">
        <f t="shared" si="157"/>
        <v>#N/A</v>
      </c>
      <c r="AW284" s="20" t="e">
        <f>VLOOKUP($D284,'DATA PENGUKURAN GARDU'!$A:$BS,46,0)</f>
        <v>#N/A</v>
      </c>
      <c r="AX284" s="21" t="e">
        <f t="shared" si="158"/>
        <v>#N/A</v>
      </c>
      <c r="AY284" s="20" t="e">
        <f>VLOOKUP($D284,'DATA PENGUKURAN GARDU'!$A:$BS,46,0)</f>
        <v>#N/A</v>
      </c>
      <c r="AZ284" s="20" t="e">
        <f>VLOOKUP($D284,'DATA PENGUKURAN GARDU'!$A:$BS,53,0)</f>
        <v>#N/A</v>
      </c>
      <c r="BA284" s="20" t="e">
        <f>VLOOKUP($D284,'DATA PENGUKURAN GARDU'!$A:$BS,54,0)</f>
        <v>#N/A</v>
      </c>
      <c r="BB284" s="17" t="e">
        <f>VLOOKUP($E284,'DATA PENGUKURAN GARDU'!$A:$BS,42,0)</f>
        <v>#N/A</v>
      </c>
      <c r="BC284" s="23" t="e">
        <f t="shared" si="159"/>
        <v>#N/A</v>
      </c>
      <c r="BD284" s="17" t="e">
        <f>VLOOKUP($E284,'DATA PENGUKURAN GARDU'!$A:$BS,44,0)</f>
        <v>#N/A</v>
      </c>
      <c r="BE284" s="23" t="e">
        <f t="shared" si="160"/>
        <v>#N/A</v>
      </c>
      <c r="BF284" s="17" t="e">
        <f>VLOOKUP($E284,'DATA PENGUKURAN GARDU'!$A:$BS,46,0)</f>
        <v>#N/A</v>
      </c>
      <c r="BG284" s="23" t="e">
        <f t="shared" si="161"/>
        <v>#N/A</v>
      </c>
      <c r="BH284" s="17" t="e">
        <f>VLOOKUP($E284,'DATA PENGUKURAN GARDU'!$A:$BS,46,0)</f>
        <v>#N/A</v>
      </c>
      <c r="BI284" s="17" t="e">
        <f>VLOOKUP($E284,'DATA PENGUKURAN GARDU'!$A:$BS,53,0)</f>
        <v>#N/A</v>
      </c>
      <c r="BJ284" s="17" t="e">
        <f>VLOOKUP($E284,'DATA PENGUKURAN GARDU'!$A:$BS,54,0)</f>
        <v>#N/A</v>
      </c>
      <c r="BK284" s="20" t="e">
        <f t="shared" si="162"/>
        <v>#N/A</v>
      </c>
      <c r="BL284" s="20" t="e">
        <f t="shared" si="163"/>
        <v>#N/A</v>
      </c>
      <c r="BM284" s="20" t="e">
        <f t="shared" si="164"/>
        <v>#N/A</v>
      </c>
      <c r="BN284" s="25" t="e">
        <f t="shared" si="165"/>
        <v>#N/A</v>
      </c>
      <c r="BO284" s="26" t="str">
        <f t="shared" si="166"/>
        <v>0</v>
      </c>
      <c r="BP284" s="21" t="e">
        <f t="shared" si="167"/>
        <v>#VALUE!</v>
      </c>
      <c r="BQ284" s="20" t="e">
        <f t="shared" si="168"/>
        <v>#N/A</v>
      </c>
      <c r="BR284" s="20" t="e">
        <v>#N/A</v>
      </c>
      <c r="BS284" s="9" t="e">
        <v>#N/A</v>
      </c>
      <c r="BT284" s="2" t="e">
        <f t="shared" si="169"/>
        <v>#VALUE!</v>
      </c>
      <c r="BU284" s="2" t="e">
        <f t="shared" si="137"/>
        <v>#N/A</v>
      </c>
      <c r="BV284" s="2" t="e">
        <f t="shared" si="138"/>
        <v>#N/A</v>
      </c>
    </row>
    <row r="285" s="2" customFormat="1" ht="22.95" customHeight="1" spans="1:74">
      <c r="A285" s="9" t="str">
        <f t="shared" si="139"/>
        <v>KMO 189Induk</v>
      </c>
      <c r="B285" s="9" t="str">
        <f t="shared" si="140"/>
        <v>KMO 189jurusan 1</v>
      </c>
      <c r="C285" s="9" t="str">
        <f t="shared" si="141"/>
        <v>KMO 189jurusan 2</v>
      </c>
      <c r="D285" s="9" t="str">
        <f t="shared" si="142"/>
        <v>KMO 189jurusan 3</v>
      </c>
      <c r="E285" s="9" t="str">
        <f t="shared" si="143"/>
        <v>KMO 189jurusan 4</v>
      </c>
      <c r="F285" s="10" t="s">
        <v>84</v>
      </c>
      <c r="G285" s="10" t="s">
        <v>8</v>
      </c>
      <c r="H285" s="10" t="s">
        <v>368</v>
      </c>
      <c r="I285" s="10">
        <v>0.767620981</v>
      </c>
      <c r="J285" s="10">
        <v>124.6151428223</v>
      </c>
      <c r="K285" s="10" t="s">
        <v>7465</v>
      </c>
      <c r="L285" s="10" t="s">
        <v>7465</v>
      </c>
      <c r="M285" s="10" t="s">
        <v>7465</v>
      </c>
      <c r="N285" s="14">
        <f t="shared" si="144"/>
        <v>0</v>
      </c>
      <c r="O285" s="15" t="e">
        <f t="shared" si="145"/>
        <v>#VALUE!</v>
      </c>
      <c r="P285" s="15" t="e">
        <f t="shared" si="146"/>
        <v>#VALUE!</v>
      </c>
      <c r="Q285" s="17" t="e">
        <f>VLOOKUP($A285,'DATA PENGUKURAN GARDU'!$A:$BS,42,0)</f>
        <v>#N/A</v>
      </c>
      <c r="R285" s="18" t="e">
        <f t="shared" si="147"/>
        <v>#N/A</v>
      </c>
      <c r="S285" s="17" t="e">
        <f>VLOOKUP($A285,'DATA PENGUKURAN GARDU'!$A:$BS,44,0)</f>
        <v>#N/A</v>
      </c>
      <c r="T285" s="18" t="e">
        <f t="shared" si="148"/>
        <v>#N/A</v>
      </c>
      <c r="U285" s="17" t="e">
        <f>VLOOKUP($A285,'DATA PENGUKURAN GARDU'!$A:$BS,46,0)</f>
        <v>#N/A</v>
      </c>
      <c r="V285" s="18" t="e">
        <f t="shared" si="149"/>
        <v>#N/A</v>
      </c>
      <c r="W285" s="17" t="e">
        <f>VLOOKUP($A285,'DATA PENGUKURAN GARDU'!$A:$BS,48,0)</f>
        <v>#N/A</v>
      </c>
      <c r="X285" s="17" t="e">
        <f>VLOOKUP($A285,'DATA PENGUKURAN GARDU'!$A:$BS,53,0)</f>
        <v>#N/A</v>
      </c>
      <c r="Y285" s="17" t="e">
        <f>VLOOKUP($A285,'DATA PENGUKURAN GARDU'!$A:$BS,54,0)</f>
        <v>#N/A</v>
      </c>
      <c r="Z285" s="17" t="e">
        <f>VLOOKUP($A285,'DATA PENGUKURAN GARDU'!$A:$BS,55,0)</f>
        <v>#N/A</v>
      </c>
      <c r="AA285" s="20" t="e">
        <f>VLOOKUP($B285,'DATA PENGUKURAN GARDU'!$A:$BS,42,0)</f>
        <v>#N/A</v>
      </c>
      <c r="AB285" s="21" t="e">
        <f t="shared" si="150"/>
        <v>#N/A</v>
      </c>
      <c r="AC285" s="20" t="e">
        <f>VLOOKUP($B285,'DATA PENGUKURAN GARDU'!$A:$BS,44,0)</f>
        <v>#N/A</v>
      </c>
      <c r="AD285" s="21" t="e">
        <f t="shared" si="151"/>
        <v>#N/A</v>
      </c>
      <c r="AE285" s="20" t="e">
        <f>VLOOKUP($B285,'DATA PENGUKURAN GARDU'!$A:$BS,46,0)</f>
        <v>#N/A</v>
      </c>
      <c r="AF285" s="21" t="e">
        <f t="shared" si="152"/>
        <v>#N/A</v>
      </c>
      <c r="AG285" s="20" t="e">
        <f>VLOOKUP($B285,'DATA PENGUKURAN GARDU'!$A:$BS,46,0)</f>
        <v>#N/A</v>
      </c>
      <c r="AH285" s="20" t="e">
        <f>VLOOKUP($B285,'DATA PENGUKURAN GARDU'!$A:$BS,53,0)</f>
        <v>#N/A</v>
      </c>
      <c r="AI285" s="20" t="e">
        <f>VLOOKUP($B285,'DATA PENGUKURAN GARDU'!$A:$BS,54,0)</f>
        <v>#N/A</v>
      </c>
      <c r="AJ285" s="17" t="e">
        <f>VLOOKUP($C285,'DATA PENGUKURAN GARDU'!$A:$BS,42,0)</f>
        <v>#N/A</v>
      </c>
      <c r="AK285" s="23" t="e">
        <f t="shared" si="153"/>
        <v>#N/A</v>
      </c>
      <c r="AL285" s="17" t="e">
        <f>VLOOKUP($C285,'DATA PENGUKURAN GARDU'!$A:$BS,44,0)</f>
        <v>#N/A</v>
      </c>
      <c r="AM285" s="23" t="e">
        <f t="shared" si="154"/>
        <v>#N/A</v>
      </c>
      <c r="AN285" s="17" t="e">
        <f>VLOOKUP($C285,'DATA PENGUKURAN GARDU'!$A:$BS,46,0)</f>
        <v>#N/A</v>
      </c>
      <c r="AO285" s="23" t="e">
        <f t="shared" si="155"/>
        <v>#N/A</v>
      </c>
      <c r="AP285" s="17" t="e">
        <f>VLOOKUP($C285,'DATA PENGUKURAN GARDU'!$A:$BS,46,0)</f>
        <v>#N/A</v>
      </c>
      <c r="AQ285" s="17" t="e">
        <f>VLOOKUP($C285,'DATA PENGUKURAN GARDU'!$A:$BS,53,0)</f>
        <v>#N/A</v>
      </c>
      <c r="AR285" s="17" t="e">
        <f>VLOOKUP($C285,'DATA PENGUKURAN GARDU'!$A:$BS,54,0)</f>
        <v>#N/A</v>
      </c>
      <c r="AS285" s="20" t="e">
        <f>VLOOKUP($D285,'DATA PENGUKURAN GARDU'!$A:$BS,42,0)</f>
        <v>#N/A</v>
      </c>
      <c r="AT285" s="21" t="e">
        <f t="shared" si="156"/>
        <v>#N/A</v>
      </c>
      <c r="AU285" s="20" t="e">
        <f>VLOOKUP($D285,'DATA PENGUKURAN GARDU'!$A:$BS,44,0)</f>
        <v>#N/A</v>
      </c>
      <c r="AV285" s="21" t="e">
        <f t="shared" si="157"/>
        <v>#N/A</v>
      </c>
      <c r="AW285" s="20" t="e">
        <f>VLOOKUP($D285,'DATA PENGUKURAN GARDU'!$A:$BS,46,0)</f>
        <v>#N/A</v>
      </c>
      <c r="AX285" s="21" t="e">
        <f t="shared" si="158"/>
        <v>#N/A</v>
      </c>
      <c r="AY285" s="20" t="e">
        <f>VLOOKUP($D285,'DATA PENGUKURAN GARDU'!$A:$BS,46,0)</f>
        <v>#N/A</v>
      </c>
      <c r="AZ285" s="20" t="e">
        <f>VLOOKUP($D285,'DATA PENGUKURAN GARDU'!$A:$BS,53,0)</f>
        <v>#N/A</v>
      </c>
      <c r="BA285" s="20" t="e">
        <f>VLOOKUP($D285,'DATA PENGUKURAN GARDU'!$A:$BS,54,0)</f>
        <v>#N/A</v>
      </c>
      <c r="BB285" s="17" t="e">
        <f>VLOOKUP($E285,'DATA PENGUKURAN GARDU'!$A:$BS,42,0)</f>
        <v>#N/A</v>
      </c>
      <c r="BC285" s="23" t="e">
        <f t="shared" si="159"/>
        <v>#N/A</v>
      </c>
      <c r="BD285" s="17" t="e">
        <f>VLOOKUP($E285,'DATA PENGUKURAN GARDU'!$A:$BS,44,0)</f>
        <v>#N/A</v>
      </c>
      <c r="BE285" s="23" t="e">
        <f t="shared" si="160"/>
        <v>#N/A</v>
      </c>
      <c r="BF285" s="17" t="e">
        <f>VLOOKUP($E285,'DATA PENGUKURAN GARDU'!$A:$BS,46,0)</f>
        <v>#N/A</v>
      </c>
      <c r="BG285" s="23" t="e">
        <f t="shared" si="161"/>
        <v>#N/A</v>
      </c>
      <c r="BH285" s="17" t="e">
        <f>VLOOKUP($E285,'DATA PENGUKURAN GARDU'!$A:$BS,46,0)</f>
        <v>#N/A</v>
      </c>
      <c r="BI285" s="17" t="e">
        <f>VLOOKUP($E285,'DATA PENGUKURAN GARDU'!$A:$BS,53,0)</f>
        <v>#N/A</v>
      </c>
      <c r="BJ285" s="17" t="e">
        <f>VLOOKUP($E285,'DATA PENGUKURAN GARDU'!$A:$BS,54,0)</f>
        <v>#N/A</v>
      </c>
      <c r="BK285" s="20" t="e">
        <f t="shared" si="162"/>
        <v>#N/A</v>
      </c>
      <c r="BL285" s="20" t="e">
        <f t="shared" si="163"/>
        <v>#N/A</v>
      </c>
      <c r="BM285" s="20" t="e">
        <f t="shared" si="164"/>
        <v>#N/A</v>
      </c>
      <c r="BN285" s="25" t="e">
        <f t="shared" si="165"/>
        <v>#N/A</v>
      </c>
      <c r="BO285" s="26" t="str">
        <f t="shared" si="166"/>
        <v>0</v>
      </c>
      <c r="BP285" s="21" t="e">
        <f t="shared" si="167"/>
        <v>#VALUE!</v>
      </c>
      <c r="BQ285" s="20" t="e">
        <f t="shared" si="168"/>
        <v>#N/A</v>
      </c>
      <c r="BR285" s="20" t="e">
        <v>#N/A</v>
      </c>
      <c r="BS285" s="9" t="e">
        <v>#N/A</v>
      </c>
      <c r="BT285" s="2" t="e">
        <f t="shared" si="169"/>
        <v>#VALUE!</v>
      </c>
      <c r="BU285" s="2" t="e">
        <f t="shared" si="137"/>
        <v>#N/A</v>
      </c>
      <c r="BV285" s="2" t="e">
        <f t="shared" si="138"/>
        <v>#N/A</v>
      </c>
    </row>
    <row r="286" s="2" customFormat="1" ht="22.95" customHeight="1" spans="1:74">
      <c r="A286" s="9" t="str">
        <f t="shared" si="139"/>
        <v>KMO 113Induk</v>
      </c>
      <c r="B286" s="9" t="str">
        <f t="shared" si="140"/>
        <v>KMO 113jurusan 1</v>
      </c>
      <c r="C286" s="9" t="str">
        <f t="shared" si="141"/>
        <v>KMO 113jurusan 2</v>
      </c>
      <c r="D286" s="9" t="str">
        <f t="shared" si="142"/>
        <v>KMO 113jurusan 3</v>
      </c>
      <c r="E286" s="9" t="str">
        <f t="shared" si="143"/>
        <v>KMO 113jurusan 4</v>
      </c>
      <c r="F286" s="10" t="s">
        <v>122</v>
      </c>
      <c r="G286" s="10" t="s">
        <v>39</v>
      </c>
      <c r="H286" s="10" t="s">
        <v>369</v>
      </c>
      <c r="I286" s="10">
        <v>0.790117025</v>
      </c>
      <c r="J286" s="10">
        <v>124.4655075073</v>
      </c>
      <c r="K286" s="10" t="s">
        <v>7465</v>
      </c>
      <c r="L286" s="10" t="s">
        <v>7465</v>
      </c>
      <c r="M286" s="10" t="s">
        <v>7465</v>
      </c>
      <c r="N286" s="14">
        <f t="shared" si="144"/>
        <v>0</v>
      </c>
      <c r="O286" s="15" t="e">
        <f t="shared" si="145"/>
        <v>#VALUE!</v>
      </c>
      <c r="P286" s="15" t="e">
        <f t="shared" si="146"/>
        <v>#VALUE!</v>
      </c>
      <c r="Q286" s="17" t="e">
        <f>VLOOKUP($A286,'DATA PENGUKURAN GARDU'!$A:$BS,42,0)</f>
        <v>#N/A</v>
      </c>
      <c r="R286" s="18" t="e">
        <f t="shared" si="147"/>
        <v>#N/A</v>
      </c>
      <c r="S286" s="17" t="e">
        <f>VLOOKUP($A286,'DATA PENGUKURAN GARDU'!$A:$BS,44,0)</f>
        <v>#N/A</v>
      </c>
      <c r="T286" s="18" t="e">
        <f t="shared" si="148"/>
        <v>#N/A</v>
      </c>
      <c r="U286" s="17" t="e">
        <f>VLOOKUP($A286,'DATA PENGUKURAN GARDU'!$A:$BS,46,0)</f>
        <v>#N/A</v>
      </c>
      <c r="V286" s="18" t="e">
        <f t="shared" si="149"/>
        <v>#N/A</v>
      </c>
      <c r="W286" s="17" t="e">
        <f>VLOOKUP($A286,'DATA PENGUKURAN GARDU'!$A:$BS,48,0)</f>
        <v>#N/A</v>
      </c>
      <c r="X286" s="17" t="e">
        <f>VLOOKUP($A286,'DATA PENGUKURAN GARDU'!$A:$BS,53,0)</f>
        <v>#N/A</v>
      </c>
      <c r="Y286" s="17" t="e">
        <f>VLOOKUP($A286,'DATA PENGUKURAN GARDU'!$A:$BS,54,0)</f>
        <v>#N/A</v>
      </c>
      <c r="Z286" s="17" t="e">
        <f>VLOOKUP($A286,'DATA PENGUKURAN GARDU'!$A:$BS,55,0)</f>
        <v>#N/A</v>
      </c>
      <c r="AA286" s="20" t="e">
        <f>VLOOKUP($B286,'DATA PENGUKURAN GARDU'!$A:$BS,42,0)</f>
        <v>#N/A</v>
      </c>
      <c r="AB286" s="21" t="e">
        <f t="shared" si="150"/>
        <v>#N/A</v>
      </c>
      <c r="AC286" s="20" t="e">
        <f>VLOOKUP($B286,'DATA PENGUKURAN GARDU'!$A:$BS,44,0)</f>
        <v>#N/A</v>
      </c>
      <c r="AD286" s="21" t="e">
        <f t="shared" si="151"/>
        <v>#N/A</v>
      </c>
      <c r="AE286" s="20" t="e">
        <f>VLOOKUP($B286,'DATA PENGUKURAN GARDU'!$A:$BS,46,0)</f>
        <v>#N/A</v>
      </c>
      <c r="AF286" s="21" t="e">
        <f t="shared" si="152"/>
        <v>#N/A</v>
      </c>
      <c r="AG286" s="20" t="e">
        <f>VLOOKUP($B286,'DATA PENGUKURAN GARDU'!$A:$BS,46,0)</f>
        <v>#N/A</v>
      </c>
      <c r="AH286" s="20" t="e">
        <f>VLOOKUP($B286,'DATA PENGUKURAN GARDU'!$A:$BS,53,0)</f>
        <v>#N/A</v>
      </c>
      <c r="AI286" s="20" t="e">
        <f>VLOOKUP($B286,'DATA PENGUKURAN GARDU'!$A:$BS,54,0)</f>
        <v>#N/A</v>
      </c>
      <c r="AJ286" s="17" t="e">
        <f>VLOOKUP($C286,'DATA PENGUKURAN GARDU'!$A:$BS,42,0)</f>
        <v>#N/A</v>
      </c>
      <c r="AK286" s="23" t="e">
        <f t="shared" si="153"/>
        <v>#N/A</v>
      </c>
      <c r="AL286" s="17" t="e">
        <f>VLOOKUP($C286,'DATA PENGUKURAN GARDU'!$A:$BS,44,0)</f>
        <v>#N/A</v>
      </c>
      <c r="AM286" s="23" t="e">
        <f t="shared" si="154"/>
        <v>#N/A</v>
      </c>
      <c r="AN286" s="17" t="e">
        <f>VLOOKUP($C286,'DATA PENGUKURAN GARDU'!$A:$BS,46,0)</f>
        <v>#N/A</v>
      </c>
      <c r="AO286" s="23" t="e">
        <f t="shared" si="155"/>
        <v>#N/A</v>
      </c>
      <c r="AP286" s="17" t="e">
        <f>VLOOKUP($C286,'DATA PENGUKURAN GARDU'!$A:$BS,46,0)</f>
        <v>#N/A</v>
      </c>
      <c r="AQ286" s="17" t="e">
        <f>VLOOKUP($C286,'DATA PENGUKURAN GARDU'!$A:$BS,53,0)</f>
        <v>#N/A</v>
      </c>
      <c r="AR286" s="17" t="e">
        <f>VLOOKUP($C286,'DATA PENGUKURAN GARDU'!$A:$BS,54,0)</f>
        <v>#N/A</v>
      </c>
      <c r="AS286" s="20" t="e">
        <f>VLOOKUP($D286,'DATA PENGUKURAN GARDU'!$A:$BS,42,0)</f>
        <v>#N/A</v>
      </c>
      <c r="AT286" s="21" t="e">
        <f t="shared" si="156"/>
        <v>#N/A</v>
      </c>
      <c r="AU286" s="20" t="e">
        <f>VLOOKUP($D286,'DATA PENGUKURAN GARDU'!$A:$BS,44,0)</f>
        <v>#N/A</v>
      </c>
      <c r="AV286" s="21" t="e">
        <f t="shared" si="157"/>
        <v>#N/A</v>
      </c>
      <c r="AW286" s="20" t="e">
        <f>VLOOKUP($D286,'DATA PENGUKURAN GARDU'!$A:$BS,46,0)</f>
        <v>#N/A</v>
      </c>
      <c r="AX286" s="21" t="e">
        <f t="shared" si="158"/>
        <v>#N/A</v>
      </c>
      <c r="AY286" s="20" t="e">
        <f>VLOOKUP($D286,'DATA PENGUKURAN GARDU'!$A:$BS,46,0)</f>
        <v>#N/A</v>
      </c>
      <c r="AZ286" s="20" t="e">
        <f>VLOOKUP($D286,'DATA PENGUKURAN GARDU'!$A:$BS,53,0)</f>
        <v>#N/A</v>
      </c>
      <c r="BA286" s="20" t="e">
        <f>VLOOKUP($D286,'DATA PENGUKURAN GARDU'!$A:$BS,54,0)</f>
        <v>#N/A</v>
      </c>
      <c r="BB286" s="17" t="e">
        <f>VLOOKUP($E286,'DATA PENGUKURAN GARDU'!$A:$BS,42,0)</f>
        <v>#N/A</v>
      </c>
      <c r="BC286" s="23" t="e">
        <f t="shared" si="159"/>
        <v>#N/A</v>
      </c>
      <c r="BD286" s="17" t="e">
        <f>VLOOKUP($E286,'DATA PENGUKURAN GARDU'!$A:$BS,44,0)</f>
        <v>#N/A</v>
      </c>
      <c r="BE286" s="23" t="e">
        <f t="shared" si="160"/>
        <v>#N/A</v>
      </c>
      <c r="BF286" s="17" t="e">
        <f>VLOOKUP($E286,'DATA PENGUKURAN GARDU'!$A:$BS,46,0)</f>
        <v>#N/A</v>
      </c>
      <c r="BG286" s="23" t="e">
        <f t="shared" si="161"/>
        <v>#N/A</v>
      </c>
      <c r="BH286" s="17" t="e">
        <f>VLOOKUP($E286,'DATA PENGUKURAN GARDU'!$A:$BS,46,0)</f>
        <v>#N/A</v>
      </c>
      <c r="BI286" s="17" t="e">
        <f>VLOOKUP($E286,'DATA PENGUKURAN GARDU'!$A:$BS,53,0)</f>
        <v>#N/A</v>
      </c>
      <c r="BJ286" s="17" t="e">
        <f>VLOOKUP($E286,'DATA PENGUKURAN GARDU'!$A:$BS,54,0)</f>
        <v>#N/A</v>
      </c>
      <c r="BK286" s="20" t="e">
        <f t="shared" si="162"/>
        <v>#N/A</v>
      </c>
      <c r="BL286" s="20" t="e">
        <f t="shared" si="163"/>
        <v>#N/A</v>
      </c>
      <c r="BM286" s="20" t="e">
        <f t="shared" si="164"/>
        <v>#N/A</v>
      </c>
      <c r="BN286" s="25" t="e">
        <f t="shared" si="165"/>
        <v>#N/A</v>
      </c>
      <c r="BO286" s="26" t="str">
        <f t="shared" si="166"/>
        <v>0</v>
      </c>
      <c r="BP286" s="21" t="e">
        <f t="shared" si="167"/>
        <v>#VALUE!</v>
      </c>
      <c r="BQ286" s="20" t="e">
        <f t="shared" si="168"/>
        <v>#N/A</v>
      </c>
      <c r="BR286" s="20" t="e">
        <v>#N/A</v>
      </c>
      <c r="BS286" s="9" t="e">
        <v>#N/A</v>
      </c>
      <c r="BT286" s="2" t="e">
        <f t="shared" si="169"/>
        <v>#VALUE!</v>
      </c>
      <c r="BU286" s="2" t="e">
        <f t="shared" si="137"/>
        <v>#N/A</v>
      </c>
      <c r="BV286" s="2" t="e">
        <f t="shared" si="138"/>
        <v>#N/A</v>
      </c>
    </row>
    <row r="287" s="2" customFormat="1" ht="22.95" customHeight="1" spans="1:74">
      <c r="A287" s="9" t="str">
        <f t="shared" si="139"/>
        <v>KMO 118Induk</v>
      </c>
      <c r="B287" s="9" t="str">
        <f t="shared" si="140"/>
        <v>KMO 118jurusan 1</v>
      </c>
      <c r="C287" s="9" t="str">
        <f t="shared" si="141"/>
        <v>KMO 118jurusan 2</v>
      </c>
      <c r="D287" s="9" t="str">
        <f t="shared" si="142"/>
        <v>KMO 118jurusan 3</v>
      </c>
      <c r="E287" s="9" t="str">
        <f t="shared" si="143"/>
        <v>KMO 118jurusan 4</v>
      </c>
      <c r="F287" s="10" t="s">
        <v>96</v>
      </c>
      <c r="G287" s="10" t="s">
        <v>39</v>
      </c>
      <c r="H287" s="10" t="s">
        <v>370</v>
      </c>
      <c r="I287" s="10">
        <v>0.786789</v>
      </c>
      <c r="J287" s="10">
        <v>124.4541549683</v>
      </c>
      <c r="K287" s="10" t="s">
        <v>7465</v>
      </c>
      <c r="L287" s="10" t="s">
        <v>7465</v>
      </c>
      <c r="M287" s="10" t="s">
        <v>7465</v>
      </c>
      <c r="N287" s="14">
        <f t="shared" si="144"/>
        <v>0</v>
      </c>
      <c r="O287" s="15" t="e">
        <f t="shared" si="145"/>
        <v>#VALUE!</v>
      </c>
      <c r="P287" s="15" t="e">
        <f t="shared" si="146"/>
        <v>#VALUE!</v>
      </c>
      <c r="Q287" s="17" t="e">
        <f>VLOOKUP($A287,'DATA PENGUKURAN GARDU'!$A:$BS,42,0)</f>
        <v>#N/A</v>
      </c>
      <c r="R287" s="18" t="e">
        <f t="shared" si="147"/>
        <v>#N/A</v>
      </c>
      <c r="S287" s="17" t="e">
        <f>VLOOKUP($A287,'DATA PENGUKURAN GARDU'!$A:$BS,44,0)</f>
        <v>#N/A</v>
      </c>
      <c r="T287" s="18" t="e">
        <f t="shared" si="148"/>
        <v>#N/A</v>
      </c>
      <c r="U287" s="17" t="e">
        <f>VLOOKUP($A287,'DATA PENGUKURAN GARDU'!$A:$BS,46,0)</f>
        <v>#N/A</v>
      </c>
      <c r="V287" s="18" t="e">
        <f t="shared" si="149"/>
        <v>#N/A</v>
      </c>
      <c r="W287" s="17" t="e">
        <f>VLOOKUP($A287,'DATA PENGUKURAN GARDU'!$A:$BS,48,0)</f>
        <v>#N/A</v>
      </c>
      <c r="X287" s="17" t="e">
        <f>VLOOKUP($A287,'DATA PENGUKURAN GARDU'!$A:$BS,53,0)</f>
        <v>#N/A</v>
      </c>
      <c r="Y287" s="17" t="e">
        <f>VLOOKUP($A287,'DATA PENGUKURAN GARDU'!$A:$BS,54,0)</f>
        <v>#N/A</v>
      </c>
      <c r="Z287" s="17" t="e">
        <f>VLOOKUP($A287,'DATA PENGUKURAN GARDU'!$A:$BS,55,0)</f>
        <v>#N/A</v>
      </c>
      <c r="AA287" s="20" t="e">
        <f>VLOOKUP($B287,'DATA PENGUKURAN GARDU'!$A:$BS,42,0)</f>
        <v>#N/A</v>
      </c>
      <c r="AB287" s="21" t="e">
        <f t="shared" si="150"/>
        <v>#N/A</v>
      </c>
      <c r="AC287" s="20" t="e">
        <f>VLOOKUP($B287,'DATA PENGUKURAN GARDU'!$A:$BS,44,0)</f>
        <v>#N/A</v>
      </c>
      <c r="AD287" s="21" t="e">
        <f t="shared" si="151"/>
        <v>#N/A</v>
      </c>
      <c r="AE287" s="20" t="e">
        <f>VLOOKUP($B287,'DATA PENGUKURAN GARDU'!$A:$BS,46,0)</f>
        <v>#N/A</v>
      </c>
      <c r="AF287" s="21" t="e">
        <f t="shared" si="152"/>
        <v>#N/A</v>
      </c>
      <c r="AG287" s="20" t="e">
        <f>VLOOKUP($B287,'DATA PENGUKURAN GARDU'!$A:$BS,46,0)</f>
        <v>#N/A</v>
      </c>
      <c r="AH287" s="20" t="e">
        <f>VLOOKUP($B287,'DATA PENGUKURAN GARDU'!$A:$BS,53,0)</f>
        <v>#N/A</v>
      </c>
      <c r="AI287" s="20" t="e">
        <f>VLOOKUP($B287,'DATA PENGUKURAN GARDU'!$A:$BS,54,0)</f>
        <v>#N/A</v>
      </c>
      <c r="AJ287" s="17" t="e">
        <f>VLOOKUP($C287,'DATA PENGUKURAN GARDU'!$A:$BS,42,0)</f>
        <v>#N/A</v>
      </c>
      <c r="AK287" s="23" t="e">
        <f t="shared" si="153"/>
        <v>#N/A</v>
      </c>
      <c r="AL287" s="17" t="e">
        <f>VLOOKUP($C287,'DATA PENGUKURAN GARDU'!$A:$BS,44,0)</f>
        <v>#N/A</v>
      </c>
      <c r="AM287" s="23" t="e">
        <f t="shared" si="154"/>
        <v>#N/A</v>
      </c>
      <c r="AN287" s="17" t="e">
        <f>VLOOKUP($C287,'DATA PENGUKURAN GARDU'!$A:$BS,46,0)</f>
        <v>#N/A</v>
      </c>
      <c r="AO287" s="23" t="e">
        <f t="shared" si="155"/>
        <v>#N/A</v>
      </c>
      <c r="AP287" s="17" t="e">
        <f>VLOOKUP($C287,'DATA PENGUKURAN GARDU'!$A:$BS,46,0)</f>
        <v>#N/A</v>
      </c>
      <c r="AQ287" s="17" t="e">
        <f>VLOOKUP($C287,'DATA PENGUKURAN GARDU'!$A:$BS,53,0)</f>
        <v>#N/A</v>
      </c>
      <c r="AR287" s="17" t="e">
        <f>VLOOKUP($C287,'DATA PENGUKURAN GARDU'!$A:$BS,54,0)</f>
        <v>#N/A</v>
      </c>
      <c r="AS287" s="20" t="e">
        <f>VLOOKUP($D287,'DATA PENGUKURAN GARDU'!$A:$BS,42,0)</f>
        <v>#N/A</v>
      </c>
      <c r="AT287" s="21" t="e">
        <f t="shared" si="156"/>
        <v>#N/A</v>
      </c>
      <c r="AU287" s="20" t="e">
        <f>VLOOKUP($D287,'DATA PENGUKURAN GARDU'!$A:$BS,44,0)</f>
        <v>#N/A</v>
      </c>
      <c r="AV287" s="21" t="e">
        <f t="shared" si="157"/>
        <v>#N/A</v>
      </c>
      <c r="AW287" s="20" t="e">
        <f>VLOOKUP($D287,'DATA PENGUKURAN GARDU'!$A:$BS,46,0)</f>
        <v>#N/A</v>
      </c>
      <c r="AX287" s="21" t="e">
        <f t="shared" si="158"/>
        <v>#N/A</v>
      </c>
      <c r="AY287" s="20" t="e">
        <f>VLOOKUP($D287,'DATA PENGUKURAN GARDU'!$A:$BS,46,0)</f>
        <v>#N/A</v>
      </c>
      <c r="AZ287" s="20" t="e">
        <f>VLOOKUP($D287,'DATA PENGUKURAN GARDU'!$A:$BS,53,0)</f>
        <v>#N/A</v>
      </c>
      <c r="BA287" s="20" t="e">
        <f>VLOOKUP($D287,'DATA PENGUKURAN GARDU'!$A:$BS,54,0)</f>
        <v>#N/A</v>
      </c>
      <c r="BB287" s="17" t="e">
        <f>VLOOKUP($E287,'DATA PENGUKURAN GARDU'!$A:$BS,42,0)</f>
        <v>#N/A</v>
      </c>
      <c r="BC287" s="23" t="e">
        <f t="shared" si="159"/>
        <v>#N/A</v>
      </c>
      <c r="BD287" s="17" t="e">
        <f>VLOOKUP($E287,'DATA PENGUKURAN GARDU'!$A:$BS,44,0)</f>
        <v>#N/A</v>
      </c>
      <c r="BE287" s="23" t="e">
        <f t="shared" si="160"/>
        <v>#N/A</v>
      </c>
      <c r="BF287" s="17" t="e">
        <f>VLOOKUP($E287,'DATA PENGUKURAN GARDU'!$A:$BS,46,0)</f>
        <v>#N/A</v>
      </c>
      <c r="BG287" s="23" t="e">
        <f t="shared" si="161"/>
        <v>#N/A</v>
      </c>
      <c r="BH287" s="17" t="e">
        <f>VLOOKUP($E287,'DATA PENGUKURAN GARDU'!$A:$BS,46,0)</f>
        <v>#N/A</v>
      </c>
      <c r="BI287" s="17" t="e">
        <f>VLOOKUP($E287,'DATA PENGUKURAN GARDU'!$A:$BS,53,0)</f>
        <v>#N/A</v>
      </c>
      <c r="BJ287" s="17" t="e">
        <f>VLOOKUP($E287,'DATA PENGUKURAN GARDU'!$A:$BS,54,0)</f>
        <v>#N/A</v>
      </c>
      <c r="BK287" s="20" t="e">
        <f t="shared" si="162"/>
        <v>#N/A</v>
      </c>
      <c r="BL287" s="20" t="e">
        <f t="shared" si="163"/>
        <v>#N/A</v>
      </c>
      <c r="BM287" s="20" t="e">
        <f t="shared" si="164"/>
        <v>#N/A</v>
      </c>
      <c r="BN287" s="25" t="e">
        <f t="shared" si="165"/>
        <v>#N/A</v>
      </c>
      <c r="BO287" s="26" t="str">
        <f t="shared" si="166"/>
        <v>0</v>
      </c>
      <c r="BP287" s="21" t="e">
        <f t="shared" si="167"/>
        <v>#VALUE!</v>
      </c>
      <c r="BQ287" s="20" t="e">
        <f t="shared" si="168"/>
        <v>#N/A</v>
      </c>
      <c r="BR287" s="20" t="e">
        <v>#N/A</v>
      </c>
      <c r="BS287" s="9" t="e">
        <v>#N/A</v>
      </c>
      <c r="BT287" s="2" t="e">
        <f t="shared" si="169"/>
        <v>#VALUE!</v>
      </c>
      <c r="BU287" s="2" t="e">
        <f t="shared" si="137"/>
        <v>#N/A</v>
      </c>
      <c r="BV287" s="2" t="e">
        <f t="shared" si="138"/>
        <v>#N/A</v>
      </c>
    </row>
    <row r="288" s="2" customFormat="1" ht="22.95" customHeight="1" spans="1:74">
      <c r="A288" s="9" t="str">
        <f t="shared" si="139"/>
        <v>KMO 120Induk</v>
      </c>
      <c r="B288" s="9" t="str">
        <f t="shared" si="140"/>
        <v>KMO 120jurusan 1</v>
      </c>
      <c r="C288" s="9" t="str">
        <f t="shared" si="141"/>
        <v>KMO 120jurusan 2</v>
      </c>
      <c r="D288" s="9" t="str">
        <f t="shared" si="142"/>
        <v>KMO 120jurusan 3</v>
      </c>
      <c r="E288" s="9" t="str">
        <f t="shared" si="143"/>
        <v>KMO 120jurusan 4</v>
      </c>
      <c r="F288" s="10" t="s">
        <v>38</v>
      </c>
      <c r="G288" s="10" t="s">
        <v>39</v>
      </c>
      <c r="H288" s="10" t="s">
        <v>371</v>
      </c>
      <c r="I288" s="10">
        <v>0.791270018</v>
      </c>
      <c r="J288" s="10">
        <v>124.4527206421</v>
      </c>
      <c r="K288" s="10" t="s">
        <v>7465</v>
      </c>
      <c r="L288" s="10" t="s">
        <v>7465</v>
      </c>
      <c r="M288" s="10" t="s">
        <v>7465</v>
      </c>
      <c r="N288" s="14">
        <f t="shared" si="144"/>
        <v>0</v>
      </c>
      <c r="O288" s="15" t="e">
        <f t="shared" si="145"/>
        <v>#VALUE!</v>
      </c>
      <c r="P288" s="15" t="e">
        <f t="shared" si="146"/>
        <v>#VALUE!</v>
      </c>
      <c r="Q288" s="17" t="e">
        <f>VLOOKUP($A288,'DATA PENGUKURAN GARDU'!$A:$BS,42,0)</f>
        <v>#N/A</v>
      </c>
      <c r="R288" s="18" t="e">
        <f t="shared" si="147"/>
        <v>#N/A</v>
      </c>
      <c r="S288" s="17" t="e">
        <f>VLOOKUP($A288,'DATA PENGUKURAN GARDU'!$A:$BS,44,0)</f>
        <v>#N/A</v>
      </c>
      <c r="T288" s="18" t="e">
        <f t="shared" si="148"/>
        <v>#N/A</v>
      </c>
      <c r="U288" s="17" t="e">
        <f>VLOOKUP($A288,'DATA PENGUKURAN GARDU'!$A:$BS,46,0)</f>
        <v>#N/A</v>
      </c>
      <c r="V288" s="18" t="e">
        <f t="shared" si="149"/>
        <v>#N/A</v>
      </c>
      <c r="W288" s="17" t="e">
        <f>VLOOKUP($A288,'DATA PENGUKURAN GARDU'!$A:$BS,48,0)</f>
        <v>#N/A</v>
      </c>
      <c r="X288" s="17" t="e">
        <f>VLOOKUP($A288,'DATA PENGUKURAN GARDU'!$A:$BS,53,0)</f>
        <v>#N/A</v>
      </c>
      <c r="Y288" s="17" t="e">
        <f>VLOOKUP($A288,'DATA PENGUKURAN GARDU'!$A:$BS,54,0)</f>
        <v>#N/A</v>
      </c>
      <c r="Z288" s="17" t="e">
        <f>VLOOKUP($A288,'DATA PENGUKURAN GARDU'!$A:$BS,55,0)</f>
        <v>#N/A</v>
      </c>
      <c r="AA288" s="20" t="e">
        <f>VLOOKUP($B288,'DATA PENGUKURAN GARDU'!$A:$BS,42,0)</f>
        <v>#N/A</v>
      </c>
      <c r="AB288" s="21" t="e">
        <f t="shared" si="150"/>
        <v>#N/A</v>
      </c>
      <c r="AC288" s="20" t="e">
        <f>VLOOKUP($B288,'DATA PENGUKURAN GARDU'!$A:$BS,44,0)</f>
        <v>#N/A</v>
      </c>
      <c r="AD288" s="21" t="e">
        <f t="shared" si="151"/>
        <v>#N/A</v>
      </c>
      <c r="AE288" s="20" t="e">
        <f>VLOOKUP($B288,'DATA PENGUKURAN GARDU'!$A:$BS,46,0)</f>
        <v>#N/A</v>
      </c>
      <c r="AF288" s="21" t="e">
        <f t="shared" si="152"/>
        <v>#N/A</v>
      </c>
      <c r="AG288" s="20" t="e">
        <f>VLOOKUP($B288,'DATA PENGUKURAN GARDU'!$A:$BS,46,0)</f>
        <v>#N/A</v>
      </c>
      <c r="AH288" s="20" t="e">
        <f>VLOOKUP($B288,'DATA PENGUKURAN GARDU'!$A:$BS,53,0)</f>
        <v>#N/A</v>
      </c>
      <c r="AI288" s="20" t="e">
        <f>VLOOKUP($B288,'DATA PENGUKURAN GARDU'!$A:$BS,54,0)</f>
        <v>#N/A</v>
      </c>
      <c r="AJ288" s="17" t="e">
        <f>VLOOKUP($C288,'DATA PENGUKURAN GARDU'!$A:$BS,42,0)</f>
        <v>#N/A</v>
      </c>
      <c r="AK288" s="23" t="e">
        <f t="shared" si="153"/>
        <v>#N/A</v>
      </c>
      <c r="AL288" s="17" t="e">
        <f>VLOOKUP($C288,'DATA PENGUKURAN GARDU'!$A:$BS,44,0)</f>
        <v>#N/A</v>
      </c>
      <c r="AM288" s="23" t="e">
        <f t="shared" si="154"/>
        <v>#N/A</v>
      </c>
      <c r="AN288" s="17" t="e">
        <f>VLOOKUP($C288,'DATA PENGUKURAN GARDU'!$A:$BS,46,0)</f>
        <v>#N/A</v>
      </c>
      <c r="AO288" s="23" t="e">
        <f t="shared" si="155"/>
        <v>#N/A</v>
      </c>
      <c r="AP288" s="17" t="e">
        <f>VLOOKUP($C288,'DATA PENGUKURAN GARDU'!$A:$BS,46,0)</f>
        <v>#N/A</v>
      </c>
      <c r="AQ288" s="17" t="e">
        <f>VLOOKUP($C288,'DATA PENGUKURAN GARDU'!$A:$BS,53,0)</f>
        <v>#N/A</v>
      </c>
      <c r="AR288" s="17" t="e">
        <f>VLOOKUP($C288,'DATA PENGUKURAN GARDU'!$A:$BS,54,0)</f>
        <v>#N/A</v>
      </c>
      <c r="AS288" s="20" t="e">
        <f>VLOOKUP($D288,'DATA PENGUKURAN GARDU'!$A:$BS,42,0)</f>
        <v>#N/A</v>
      </c>
      <c r="AT288" s="21" t="e">
        <f t="shared" si="156"/>
        <v>#N/A</v>
      </c>
      <c r="AU288" s="20" t="e">
        <f>VLOOKUP($D288,'DATA PENGUKURAN GARDU'!$A:$BS,44,0)</f>
        <v>#N/A</v>
      </c>
      <c r="AV288" s="21" t="e">
        <f t="shared" si="157"/>
        <v>#N/A</v>
      </c>
      <c r="AW288" s="20" t="e">
        <f>VLOOKUP($D288,'DATA PENGUKURAN GARDU'!$A:$BS,46,0)</f>
        <v>#N/A</v>
      </c>
      <c r="AX288" s="21" t="e">
        <f t="shared" si="158"/>
        <v>#N/A</v>
      </c>
      <c r="AY288" s="20" t="e">
        <f>VLOOKUP($D288,'DATA PENGUKURAN GARDU'!$A:$BS,46,0)</f>
        <v>#N/A</v>
      </c>
      <c r="AZ288" s="20" t="e">
        <f>VLOOKUP($D288,'DATA PENGUKURAN GARDU'!$A:$BS,53,0)</f>
        <v>#N/A</v>
      </c>
      <c r="BA288" s="20" t="e">
        <f>VLOOKUP($D288,'DATA PENGUKURAN GARDU'!$A:$BS,54,0)</f>
        <v>#N/A</v>
      </c>
      <c r="BB288" s="17" t="e">
        <f>VLOOKUP($E288,'DATA PENGUKURAN GARDU'!$A:$BS,42,0)</f>
        <v>#N/A</v>
      </c>
      <c r="BC288" s="23" t="e">
        <f t="shared" si="159"/>
        <v>#N/A</v>
      </c>
      <c r="BD288" s="17" t="e">
        <f>VLOOKUP($E288,'DATA PENGUKURAN GARDU'!$A:$BS,44,0)</f>
        <v>#N/A</v>
      </c>
      <c r="BE288" s="23" t="e">
        <f t="shared" si="160"/>
        <v>#N/A</v>
      </c>
      <c r="BF288" s="17" t="e">
        <f>VLOOKUP($E288,'DATA PENGUKURAN GARDU'!$A:$BS,46,0)</f>
        <v>#N/A</v>
      </c>
      <c r="BG288" s="23" t="e">
        <f t="shared" si="161"/>
        <v>#N/A</v>
      </c>
      <c r="BH288" s="17" t="e">
        <f>VLOOKUP($E288,'DATA PENGUKURAN GARDU'!$A:$BS,46,0)</f>
        <v>#N/A</v>
      </c>
      <c r="BI288" s="17" t="e">
        <f>VLOOKUP($E288,'DATA PENGUKURAN GARDU'!$A:$BS,53,0)</f>
        <v>#N/A</v>
      </c>
      <c r="BJ288" s="17" t="e">
        <f>VLOOKUP($E288,'DATA PENGUKURAN GARDU'!$A:$BS,54,0)</f>
        <v>#N/A</v>
      </c>
      <c r="BK288" s="20" t="e">
        <f t="shared" si="162"/>
        <v>#N/A</v>
      </c>
      <c r="BL288" s="20" t="e">
        <f t="shared" si="163"/>
        <v>#N/A</v>
      </c>
      <c r="BM288" s="20" t="e">
        <f t="shared" si="164"/>
        <v>#N/A</v>
      </c>
      <c r="BN288" s="25" t="e">
        <f t="shared" si="165"/>
        <v>#N/A</v>
      </c>
      <c r="BO288" s="26" t="str">
        <f t="shared" si="166"/>
        <v>0</v>
      </c>
      <c r="BP288" s="21" t="e">
        <f t="shared" si="167"/>
        <v>#VALUE!</v>
      </c>
      <c r="BQ288" s="20" t="e">
        <f t="shared" si="168"/>
        <v>#N/A</v>
      </c>
      <c r="BR288" s="20" t="e">
        <v>#N/A</v>
      </c>
      <c r="BS288" s="9" t="e">
        <v>#N/A</v>
      </c>
      <c r="BT288" s="2" t="e">
        <f t="shared" si="169"/>
        <v>#VALUE!</v>
      </c>
      <c r="BU288" s="2" t="e">
        <f t="shared" si="137"/>
        <v>#N/A</v>
      </c>
      <c r="BV288" s="2" t="e">
        <f t="shared" si="138"/>
        <v>#N/A</v>
      </c>
    </row>
    <row r="289" s="2" customFormat="1" ht="22.95" customHeight="1" spans="1:74">
      <c r="A289" s="9" t="str">
        <f t="shared" si="139"/>
        <v>KMO 154Induk</v>
      </c>
      <c r="B289" s="9" t="str">
        <f t="shared" si="140"/>
        <v>KMO 154jurusan 1</v>
      </c>
      <c r="C289" s="9" t="str">
        <f t="shared" si="141"/>
        <v>KMO 154jurusan 2</v>
      </c>
      <c r="D289" s="9" t="str">
        <f t="shared" si="142"/>
        <v>KMO 154jurusan 3</v>
      </c>
      <c r="E289" s="9" t="str">
        <f t="shared" si="143"/>
        <v>KMO 154jurusan 4</v>
      </c>
      <c r="F289" s="10" t="s">
        <v>78</v>
      </c>
      <c r="G289" s="10" t="s">
        <v>8</v>
      </c>
      <c r="H289" s="10" t="s">
        <v>372</v>
      </c>
      <c r="I289" s="10">
        <v>0.679571986</v>
      </c>
      <c r="J289" s="10">
        <v>124.5152740479</v>
      </c>
      <c r="K289" s="10" t="s">
        <v>7465</v>
      </c>
      <c r="L289" s="10" t="s">
        <v>7465</v>
      </c>
      <c r="M289" s="10" t="s">
        <v>7465</v>
      </c>
      <c r="N289" s="14">
        <f t="shared" si="144"/>
        <v>0</v>
      </c>
      <c r="O289" s="15" t="e">
        <f t="shared" si="145"/>
        <v>#VALUE!</v>
      </c>
      <c r="P289" s="15" t="e">
        <f t="shared" si="146"/>
        <v>#VALUE!</v>
      </c>
      <c r="Q289" s="17" t="e">
        <f>VLOOKUP($A289,'DATA PENGUKURAN GARDU'!$A:$BS,42,0)</f>
        <v>#N/A</v>
      </c>
      <c r="R289" s="18" t="e">
        <f t="shared" si="147"/>
        <v>#N/A</v>
      </c>
      <c r="S289" s="17" t="e">
        <f>VLOOKUP($A289,'DATA PENGUKURAN GARDU'!$A:$BS,44,0)</f>
        <v>#N/A</v>
      </c>
      <c r="T289" s="18" t="e">
        <f t="shared" si="148"/>
        <v>#N/A</v>
      </c>
      <c r="U289" s="17" t="e">
        <f>VLOOKUP($A289,'DATA PENGUKURAN GARDU'!$A:$BS,46,0)</f>
        <v>#N/A</v>
      </c>
      <c r="V289" s="18" t="e">
        <f t="shared" si="149"/>
        <v>#N/A</v>
      </c>
      <c r="W289" s="17" t="e">
        <f>VLOOKUP($A289,'DATA PENGUKURAN GARDU'!$A:$BS,48,0)</f>
        <v>#N/A</v>
      </c>
      <c r="X289" s="17" t="e">
        <f>VLOOKUP($A289,'DATA PENGUKURAN GARDU'!$A:$BS,53,0)</f>
        <v>#N/A</v>
      </c>
      <c r="Y289" s="17" t="e">
        <f>VLOOKUP($A289,'DATA PENGUKURAN GARDU'!$A:$BS,54,0)</f>
        <v>#N/A</v>
      </c>
      <c r="Z289" s="17" t="e">
        <f>VLOOKUP($A289,'DATA PENGUKURAN GARDU'!$A:$BS,55,0)</f>
        <v>#N/A</v>
      </c>
      <c r="AA289" s="20" t="e">
        <f>VLOOKUP($B289,'DATA PENGUKURAN GARDU'!$A:$BS,42,0)</f>
        <v>#N/A</v>
      </c>
      <c r="AB289" s="21" t="e">
        <f t="shared" si="150"/>
        <v>#N/A</v>
      </c>
      <c r="AC289" s="20" t="e">
        <f>VLOOKUP($B289,'DATA PENGUKURAN GARDU'!$A:$BS,44,0)</f>
        <v>#N/A</v>
      </c>
      <c r="AD289" s="21" t="e">
        <f t="shared" si="151"/>
        <v>#N/A</v>
      </c>
      <c r="AE289" s="20" t="e">
        <f>VLOOKUP($B289,'DATA PENGUKURAN GARDU'!$A:$BS,46,0)</f>
        <v>#N/A</v>
      </c>
      <c r="AF289" s="21" t="e">
        <f t="shared" si="152"/>
        <v>#N/A</v>
      </c>
      <c r="AG289" s="20" t="e">
        <f>VLOOKUP($B289,'DATA PENGUKURAN GARDU'!$A:$BS,46,0)</f>
        <v>#N/A</v>
      </c>
      <c r="AH289" s="20" t="e">
        <f>VLOOKUP($B289,'DATA PENGUKURAN GARDU'!$A:$BS,53,0)</f>
        <v>#N/A</v>
      </c>
      <c r="AI289" s="20" t="e">
        <f>VLOOKUP($B289,'DATA PENGUKURAN GARDU'!$A:$BS,54,0)</f>
        <v>#N/A</v>
      </c>
      <c r="AJ289" s="17" t="e">
        <f>VLOOKUP($C289,'DATA PENGUKURAN GARDU'!$A:$BS,42,0)</f>
        <v>#N/A</v>
      </c>
      <c r="AK289" s="23" t="e">
        <f t="shared" si="153"/>
        <v>#N/A</v>
      </c>
      <c r="AL289" s="17" t="e">
        <f>VLOOKUP($C289,'DATA PENGUKURAN GARDU'!$A:$BS,44,0)</f>
        <v>#N/A</v>
      </c>
      <c r="AM289" s="23" t="e">
        <f t="shared" si="154"/>
        <v>#N/A</v>
      </c>
      <c r="AN289" s="17" t="e">
        <f>VLOOKUP($C289,'DATA PENGUKURAN GARDU'!$A:$BS,46,0)</f>
        <v>#N/A</v>
      </c>
      <c r="AO289" s="23" t="e">
        <f t="shared" si="155"/>
        <v>#N/A</v>
      </c>
      <c r="AP289" s="17" t="e">
        <f>VLOOKUP($C289,'DATA PENGUKURAN GARDU'!$A:$BS,46,0)</f>
        <v>#N/A</v>
      </c>
      <c r="AQ289" s="17" t="e">
        <f>VLOOKUP($C289,'DATA PENGUKURAN GARDU'!$A:$BS,53,0)</f>
        <v>#N/A</v>
      </c>
      <c r="AR289" s="17" t="e">
        <f>VLOOKUP($C289,'DATA PENGUKURAN GARDU'!$A:$BS,54,0)</f>
        <v>#N/A</v>
      </c>
      <c r="AS289" s="20" t="e">
        <f>VLOOKUP($D289,'DATA PENGUKURAN GARDU'!$A:$BS,42,0)</f>
        <v>#N/A</v>
      </c>
      <c r="AT289" s="21" t="e">
        <f t="shared" si="156"/>
        <v>#N/A</v>
      </c>
      <c r="AU289" s="20" t="e">
        <f>VLOOKUP($D289,'DATA PENGUKURAN GARDU'!$A:$BS,44,0)</f>
        <v>#N/A</v>
      </c>
      <c r="AV289" s="21" t="e">
        <f t="shared" si="157"/>
        <v>#N/A</v>
      </c>
      <c r="AW289" s="20" t="e">
        <f>VLOOKUP($D289,'DATA PENGUKURAN GARDU'!$A:$BS,46,0)</f>
        <v>#N/A</v>
      </c>
      <c r="AX289" s="21" t="e">
        <f t="shared" si="158"/>
        <v>#N/A</v>
      </c>
      <c r="AY289" s="20" t="e">
        <f>VLOOKUP($D289,'DATA PENGUKURAN GARDU'!$A:$BS,46,0)</f>
        <v>#N/A</v>
      </c>
      <c r="AZ289" s="20" t="e">
        <f>VLOOKUP($D289,'DATA PENGUKURAN GARDU'!$A:$BS,53,0)</f>
        <v>#N/A</v>
      </c>
      <c r="BA289" s="20" t="e">
        <f>VLOOKUP($D289,'DATA PENGUKURAN GARDU'!$A:$BS,54,0)</f>
        <v>#N/A</v>
      </c>
      <c r="BB289" s="17" t="e">
        <f>VLOOKUP($E289,'DATA PENGUKURAN GARDU'!$A:$BS,42,0)</f>
        <v>#N/A</v>
      </c>
      <c r="BC289" s="23" t="e">
        <f t="shared" si="159"/>
        <v>#N/A</v>
      </c>
      <c r="BD289" s="17" t="e">
        <f>VLOOKUP($E289,'DATA PENGUKURAN GARDU'!$A:$BS,44,0)</f>
        <v>#N/A</v>
      </c>
      <c r="BE289" s="23" t="e">
        <f t="shared" si="160"/>
        <v>#N/A</v>
      </c>
      <c r="BF289" s="17" t="e">
        <f>VLOOKUP($E289,'DATA PENGUKURAN GARDU'!$A:$BS,46,0)</f>
        <v>#N/A</v>
      </c>
      <c r="BG289" s="23" t="e">
        <f t="shared" si="161"/>
        <v>#N/A</v>
      </c>
      <c r="BH289" s="17" t="e">
        <f>VLOOKUP($E289,'DATA PENGUKURAN GARDU'!$A:$BS,46,0)</f>
        <v>#N/A</v>
      </c>
      <c r="BI289" s="17" t="e">
        <f>VLOOKUP($E289,'DATA PENGUKURAN GARDU'!$A:$BS,53,0)</f>
        <v>#N/A</v>
      </c>
      <c r="BJ289" s="17" t="e">
        <f>VLOOKUP($E289,'DATA PENGUKURAN GARDU'!$A:$BS,54,0)</f>
        <v>#N/A</v>
      </c>
      <c r="BK289" s="20" t="e">
        <f t="shared" si="162"/>
        <v>#N/A</v>
      </c>
      <c r="BL289" s="20" t="e">
        <f t="shared" si="163"/>
        <v>#N/A</v>
      </c>
      <c r="BM289" s="20" t="e">
        <f t="shared" si="164"/>
        <v>#N/A</v>
      </c>
      <c r="BN289" s="25" t="e">
        <f t="shared" si="165"/>
        <v>#N/A</v>
      </c>
      <c r="BO289" s="26" t="str">
        <f t="shared" si="166"/>
        <v>0</v>
      </c>
      <c r="BP289" s="21" t="e">
        <f t="shared" si="167"/>
        <v>#VALUE!</v>
      </c>
      <c r="BQ289" s="20" t="e">
        <f t="shared" si="168"/>
        <v>#N/A</v>
      </c>
      <c r="BR289" s="20" t="e">
        <v>#N/A</v>
      </c>
      <c r="BS289" s="9" t="e">
        <v>#N/A</v>
      </c>
      <c r="BT289" s="2" t="e">
        <f t="shared" si="169"/>
        <v>#VALUE!</v>
      </c>
      <c r="BU289" s="2" t="e">
        <f t="shared" si="137"/>
        <v>#N/A</v>
      </c>
      <c r="BV289" s="2" t="e">
        <f t="shared" si="138"/>
        <v>#N/A</v>
      </c>
    </row>
    <row r="290" s="2" customFormat="1" ht="22.95" customHeight="1" spans="1:74">
      <c r="A290" s="9" t="str">
        <f t="shared" si="139"/>
        <v>L-101Induk</v>
      </c>
      <c r="B290" s="9" t="str">
        <f t="shared" si="140"/>
        <v>L-101jurusan 1</v>
      </c>
      <c r="C290" s="9" t="str">
        <f t="shared" si="141"/>
        <v>L-101jurusan 2</v>
      </c>
      <c r="D290" s="9" t="str">
        <f t="shared" si="142"/>
        <v>L-101jurusan 3</v>
      </c>
      <c r="E290" s="9" t="str">
        <f t="shared" si="143"/>
        <v>L-101jurusan 4</v>
      </c>
      <c r="F290" s="10" t="s">
        <v>105</v>
      </c>
      <c r="G290" s="10" t="s">
        <v>22</v>
      </c>
      <c r="H290" s="10" t="s">
        <v>373</v>
      </c>
      <c r="I290" s="10">
        <v>0.37914</v>
      </c>
      <c r="J290" s="10">
        <v>124.05482</v>
      </c>
      <c r="K290" s="10" t="s">
        <v>7465</v>
      </c>
      <c r="L290" s="10" t="s">
        <v>7465</v>
      </c>
      <c r="M290" s="10" t="s">
        <v>7465</v>
      </c>
      <c r="N290" s="14">
        <f t="shared" si="144"/>
        <v>0</v>
      </c>
      <c r="O290" s="15" t="e">
        <f t="shared" si="145"/>
        <v>#VALUE!</v>
      </c>
      <c r="P290" s="15" t="e">
        <f t="shared" si="146"/>
        <v>#VALUE!</v>
      </c>
      <c r="Q290" s="17" t="e">
        <f>VLOOKUP($A290,'DATA PENGUKURAN GARDU'!$A:$BS,42,0)</f>
        <v>#N/A</v>
      </c>
      <c r="R290" s="18" t="e">
        <f t="shared" si="147"/>
        <v>#N/A</v>
      </c>
      <c r="S290" s="17" t="e">
        <f>VLOOKUP($A290,'DATA PENGUKURAN GARDU'!$A:$BS,44,0)</f>
        <v>#N/A</v>
      </c>
      <c r="T290" s="18" t="e">
        <f t="shared" si="148"/>
        <v>#N/A</v>
      </c>
      <c r="U290" s="17" t="e">
        <f>VLOOKUP($A290,'DATA PENGUKURAN GARDU'!$A:$BS,46,0)</f>
        <v>#N/A</v>
      </c>
      <c r="V290" s="18" t="e">
        <f t="shared" si="149"/>
        <v>#N/A</v>
      </c>
      <c r="W290" s="17" t="e">
        <f>VLOOKUP($A290,'DATA PENGUKURAN GARDU'!$A:$BS,48,0)</f>
        <v>#N/A</v>
      </c>
      <c r="X290" s="17" t="e">
        <f>VLOOKUP($A290,'DATA PENGUKURAN GARDU'!$A:$BS,53,0)</f>
        <v>#N/A</v>
      </c>
      <c r="Y290" s="17" t="e">
        <f>VLOOKUP($A290,'DATA PENGUKURAN GARDU'!$A:$BS,54,0)</f>
        <v>#N/A</v>
      </c>
      <c r="Z290" s="17" t="e">
        <f>VLOOKUP($A290,'DATA PENGUKURAN GARDU'!$A:$BS,55,0)</f>
        <v>#N/A</v>
      </c>
      <c r="AA290" s="20" t="e">
        <f>VLOOKUP($B290,'DATA PENGUKURAN GARDU'!$A:$BS,42,0)</f>
        <v>#N/A</v>
      </c>
      <c r="AB290" s="21" t="e">
        <f t="shared" si="150"/>
        <v>#N/A</v>
      </c>
      <c r="AC290" s="20" t="e">
        <f>VLOOKUP($B290,'DATA PENGUKURAN GARDU'!$A:$BS,44,0)</f>
        <v>#N/A</v>
      </c>
      <c r="AD290" s="21" t="e">
        <f t="shared" si="151"/>
        <v>#N/A</v>
      </c>
      <c r="AE290" s="20" t="e">
        <f>VLOOKUP($B290,'DATA PENGUKURAN GARDU'!$A:$BS,46,0)</f>
        <v>#N/A</v>
      </c>
      <c r="AF290" s="21" t="e">
        <f t="shared" si="152"/>
        <v>#N/A</v>
      </c>
      <c r="AG290" s="20" t="e">
        <f>VLOOKUP($B290,'DATA PENGUKURAN GARDU'!$A:$BS,46,0)</f>
        <v>#N/A</v>
      </c>
      <c r="AH290" s="20" t="e">
        <f>VLOOKUP($B290,'DATA PENGUKURAN GARDU'!$A:$BS,53,0)</f>
        <v>#N/A</v>
      </c>
      <c r="AI290" s="20" t="e">
        <f>VLOOKUP($B290,'DATA PENGUKURAN GARDU'!$A:$BS,54,0)</f>
        <v>#N/A</v>
      </c>
      <c r="AJ290" s="17" t="e">
        <f>VLOOKUP($C290,'DATA PENGUKURAN GARDU'!$A:$BS,42,0)</f>
        <v>#N/A</v>
      </c>
      <c r="AK290" s="23" t="e">
        <f t="shared" si="153"/>
        <v>#N/A</v>
      </c>
      <c r="AL290" s="17" t="e">
        <f>VLOOKUP($C290,'DATA PENGUKURAN GARDU'!$A:$BS,44,0)</f>
        <v>#N/A</v>
      </c>
      <c r="AM290" s="23" t="e">
        <f t="shared" si="154"/>
        <v>#N/A</v>
      </c>
      <c r="AN290" s="17" t="e">
        <f>VLOOKUP($C290,'DATA PENGUKURAN GARDU'!$A:$BS,46,0)</f>
        <v>#N/A</v>
      </c>
      <c r="AO290" s="23" t="e">
        <f t="shared" si="155"/>
        <v>#N/A</v>
      </c>
      <c r="AP290" s="17" t="e">
        <f>VLOOKUP($C290,'DATA PENGUKURAN GARDU'!$A:$BS,46,0)</f>
        <v>#N/A</v>
      </c>
      <c r="AQ290" s="17" t="e">
        <f>VLOOKUP($C290,'DATA PENGUKURAN GARDU'!$A:$BS,53,0)</f>
        <v>#N/A</v>
      </c>
      <c r="AR290" s="17" t="e">
        <f>VLOOKUP($C290,'DATA PENGUKURAN GARDU'!$A:$BS,54,0)</f>
        <v>#N/A</v>
      </c>
      <c r="AS290" s="20" t="e">
        <f>VLOOKUP($D290,'DATA PENGUKURAN GARDU'!$A:$BS,42,0)</f>
        <v>#N/A</v>
      </c>
      <c r="AT290" s="21" t="e">
        <f t="shared" si="156"/>
        <v>#N/A</v>
      </c>
      <c r="AU290" s="20" t="e">
        <f>VLOOKUP($D290,'DATA PENGUKURAN GARDU'!$A:$BS,44,0)</f>
        <v>#N/A</v>
      </c>
      <c r="AV290" s="21" t="e">
        <f t="shared" si="157"/>
        <v>#N/A</v>
      </c>
      <c r="AW290" s="20" t="e">
        <f>VLOOKUP($D290,'DATA PENGUKURAN GARDU'!$A:$BS,46,0)</f>
        <v>#N/A</v>
      </c>
      <c r="AX290" s="21" t="e">
        <f t="shared" si="158"/>
        <v>#N/A</v>
      </c>
      <c r="AY290" s="20" t="e">
        <f>VLOOKUP($D290,'DATA PENGUKURAN GARDU'!$A:$BS,46,0)</f>
        <v>#N/A</v>
      </c>
      <c r="AZ290" s="20" t="e">
        <f>VLOOKUP($D290,'DATA PENGUKURAN GARDU'!$A:$BS,53,0)</f>
        <v>#N/A</v>
      </c>
      <c r="BA290" s="20" t="e">
        <f>VLOOKUP($D290,'DATA PENGUKURAN GARDU'!$A:$BS,54,0)</f>
        <v>#N/A</v>
      </c>
      <c r="BB290" s="17" t="e">
        <f>VLOOKUP($E290,'DATA PENGUKURAN GARDU'!$A:$BS,42,0)</f>
        <v>#N/A</v>
      </c>
      <c r="BC290" s="23" t="e">
        <f t="shared" si="159"/>
        <v>#N/A</v>
      </c>
      <c r="BD290" s="17" t="e">
        <f>VLOOKUP($E290,'DATA PENGUKURAN GARDU'!$A:$BS,44,0)</f>
        <v>#N/A</v>
      </c>
      <c r="BE290" s="23" t="e">
        <f t="shared" si="160"/>
        <v>#N/A</v>
      </c>
      <c r="BF290" s="17" t="e">
        <f>VLOOKUP($E290,'DATA PENGUKURAN GARDU'!$A:$BS,46,0)</f>
        <v>#N/A</v>
      </c>
      <c r="BG290" s="23" t="e">
        <f t="shared" si="161"/>
        <v>#N/A</v>
      </c>
      <c r="BH290" s="17" t="e">
        <f>VLOOKUP($E290,'DATA PENGUKURAN GARDU'!$A:$BS,46,0)</f>
        <v>#N/A</v>
      </c>
      <c r="BI290" s="17" t="e">
        <f>VLOOKUP($E290,'DATA PENGUKURAN GARDU'!$A:$BS,53,0)</f>
        <v>#N/A</v>
      </c>
      <c r="BJ290" s="17" t="e">
        <f>VLOOKUP($E290,'DATA PENGUKURAN GARDU'!$A:$BS,54,0)</f>
        <v>#N/A</v>
      </c>
      <c r="BK290" s="20" t="e">
        <f t="shared" si="162"/>
        <v>#N/A</v>
      </c>
      <c r="BL290" s="20" t="e">
        <f t="shared" si="163"/>
        <v>#N/A</v>
      </c>
      <c r="BM290" s="20" t="e">
        <f t="shared" si="164"/>
        <v>#N/A</v>
      </c>
      <c r="BN290" s="25" t="e">
        <f t="shared" si="165"/>
        <v>#N/A</v>
      </c>
      <c r="BO290" s="26" t="str">
        <f t="shared" si="166"/>
        <v>0</v>
      </c>
      <c r="BP290" s="21" t="e">
        <f t="shared" si="167"/>
        <v>#VALUE!</v>
      </c>
      <c r="BQ290" s="20" t="e">
        <f t="shared" si="168"/>
        <v>#N/A</v>
      </c>
      <c r="BR290" s="20" t="e">
        <v>#N/A</v>
      </c>
      <c r="BS290" s="9" t="e">
        <v>#N/A</v>
      </c>
      <c r="BT290" s="2" t="e">
        <f t="shared" si="169"/>
        <v>#VALUE!</v>
      </c>
      <c r="BU290" s="2" t="e">
        <f t="shared" si="137"/>
        <v>#N/A</v>
      </c>
      <c r="BV290" s="2" t="e">
        <f t="shared" si="138"/>
        <v>#N/A</v>
      </c>
    </row>
    <row r="291" s="2" customFormat="1" ht="22.95" customHeight="1" spans="1:74">
      <c r="A291" s="9" t="str">
        <f t="shared" si="139"/>
        <v>L-102Induk</v>
      </c>
      <c r="B291" s="9" t="str">
        <f t="shared" si="140"/>
        <v>L-102jurusan 1</v>
      </c>
      <c r="C291" s="9" t="str">
        <f t="shared" si="141"/>
        <v>L-102jurusan 2</v>
      </c>
      <c r="D291" s="9" t="str">
        <f t="shared" si="142"/>
        <v>L-102jurusan 3</v>
      </c>
      <c r="E291" s="9" t="str">
        <f t="shared" si="143"/>
        <v>L-102jurusan 4</v>
      </c>
      <c r="F291" s="10" t="s">
        <v>105</v>
      </c>
      <c r="G291" s="10" t="s">
        <v>22</v>
      </c>
      <c r="H291" s="10" t="s">
        <v>374</v>
      </c>
      <c r="I291" s="10">
        <v>0.38267</v>
      </c>
      <c r="J291" s="10">
        <v>124.06359</v>
      </c>
      <c r="K291" s="10" t="s">
        <v>7465</v>
      </c>
      <c r="L291" s="10" t="s">
        <v>7465</v>
      </c>
      <c r="M291" s="10" t="s">
        <v>7465</v>
      </c>
      <c r="N291" s="14">
        <f t="shared" si="144"/>
        <v>0</v>
      </c>
      <c r="O291" s="15" t="e">
        <f t="shared" si="145"/>
        <v>#VALUE!</v>
      </c>
      <c r="P291" s="15" t="e">
        <f t="shared" si="146"/>
        <v>#VALUE!</v>
      </c>
      <c r="Q291" s="17" t="e">
        <f>VLOOKUP($A291,'DATA PENGUKURAN GARDU'!$A:$BS,42,0)</f>
        <v>#N/A</v>
      </c>
      <c r="R291" s="18" t="e">
        <f t="shared" si="147"/>
        <v>#N/A</v>
      </c>
      <c r="S291" s="17" t="e">
        <f>VLOOKUP($A291,'DATA PENGUKURAN GARDU'!$A:$BS,44,0)</f>
        <v>#N/A</v>
      </c>
      <c r="T291" s="18" t="e">
        <f t="shared" si="148"/>
        <v>#N/A</v>
      </c>
      <c r="U291" s="17" t="e">
        <f>VLOOKUP($A291,'DATA PENGUKURAN GARDU'!$A:$BS,46,0)</f>
        <v>#N/A</v>
      </c>
      <c r="V291" s="18" t="e">
        <f t="shared" si="149"/>
        <v>#N/A</v>
      </c>
      <c r="W291" s="17" t="e">
        <f>VLOOKUP($A291,'DATA PENGUKURAN GARDU'!$A:$BS,48,0)</f>
        <v>#N/A</v>
      </c>
      <c r="X291" s="17" t="e">
        <f>VLOOKUP($A291,'DATA PENGUKURAN GARDU'!$A:$BS,53,0)</f>
        <v>#N/A</v>
      </c>
      <c r="Y291" s="17" t="e">
        <f>VLOOKUP($A291,'DATA PENGUKURAN GARDU'!$A:$BS,54,0)</f>
        <v>#N/A</v>
      </c>
      <c r="Z291" s="17" t="e">
        <f>VLOOKUP($A291,'DATA PENGUKURAN GARDU'!$A:$BS,55,0)</f>
        <v>#N/A</v>
      </c>
      <c r="AA291" s="20" t="e">
        <f>VLOOKUP($B291,'DATA PENGUKURAN GARDU'!$A:$BS,42,0)</f>
        <v>#N/A</v>
      </c>
      <c r="AB291" s="21" t="e">
        <f t="shared" si="150"/>
        <v>#N/A</v>
      </c>
      <c r="AC291" s="20" t="e">
        <f>VLOOKUP($B291,'DATA PENGUKURAN GARDU'!$A:$BS,44,0)</f>
        <v>#N/A</v>
      </c>
      <c r="AD291" s="21" t="e">
        <f t="shared" si="151"/>
        <v>#N/A</v>
      </c>
      <c r="AE291" s="20" t="e">
        <f>VLOOKUP($B291,'DATA PENGUKURAN GARDU'!$A:$BS,46,0)</f>
        <v>#N/A</v>
      </c>
      <c r="AF291" s="21" t="e">
        <f t="shared" si="152"/>
        <v>#N/A</v>
      </c>
      <c r="AG291" s="20" t="e">
        <f>VLOOKUP($B291,'DATA PENGUKURAN GARDU'!$A:$BS,46,0)</f>
        <v>#N/A</v>
      </c>
      <c r="AH291" s="20" t="e">
        <f>VLOOKUP($B291,'DATA PENGUKURAN GARDU'!$A:$BS,53,0)</f>
        <v>#N/A</v>
      </c>
      <c r="AI291" s="20" t="e">
        <f>VLOOKUP($B291,'DATA PENGUKURAN GARDU'!$A:$BS,54,0)</f>
        <v>#N/A</v>
      </c>
      <c r="AJ291" s="17" t="e">
        <f>VLOOKUP($C291,'DATA PENGUKURAN GARDU'!$A:$BS,42,0)</f>
        <v>#N/A</v>
      </c>
      <c r="AK291" s="23" t="e">
        <f t="shared" si="153"/>
        <v>#N/A</v>
      </c>
      <c r="AL291" s="17" t="e">
        <f>VLOOKUP($C291,'DATA PENGUKURAN GARDU'!$A:$BS,44,0)</f>
        <v>#N/A</v>
      </c>
      <c r="AM291" s="23" t="e">
        <f t="shared" si="154"/>
        <v>#N/A</v>
      </c>
      <c r="AN291" s="17" t="e">
        <f>VLOOKUP($C291,'DATA PENGUKURAN GARDU'!$A:$BS,46,0)</f>
        <v>#N/A</v>
      </c>
      <c r="AO291" s="23" t="e">
        <f t="shared" si="155"/>
        <v>#N/A</v>
      </c>
      <c r="AP291" s="17" t="e">
        <f>VLOOKUP($C291,'DATA PENGUKURAN GARDU'!$A:$BS,46,0)</f>
        <v>#N/A</v>
      </c>
      <c r="AQ291" s="17" t="e">
        <f>VLOOKUP($C291,'DATA PENGUKURAN GARDU'!$A:$BS,53,0)</f>
        <v>#N/A</v>
      </c>
      <c r="AR291" s="17" t="e">
        <f>VLOOKUP($C291,'DATA PENGUKURAN GARDU'!$A:$BS,54,0)</f>
        <v>#N/A</v>
      </c>
      <c r="AS291" s="20" t="e">
        <f>VLOOKUP($D291,'DATA PENGUKURAN GARDU'!$A:$BS,42,0)</f>
        <v>#N/A</v>
      </c>
      <c r="AT291" s="21" t="e">
        <f t="shared" si="156"/>
        <v>#N/A</v>
      </c>
      <c r="AU291" s="20" t="e">
        <f>VLOOKUP($D291,'DATA PENGUKURAN GARDU'!$A:$BS,44,0)</f>
        <v>#N/A</v>
      </c>
      <c r="AV291" s="21" t="e">
        <f t="shared" si="157"/>
        <v>#N/A</v>
      </c>
      <c r="AW291" s="20" t="e">
        <f>VLOOKUP($D291,'DATA PENGUKURAN GARDU'!$A:$BS,46,0)</f>
        <v>#N/A</v>
      </c>
      <c r="AX291" s="21" t="e">
        <f t="shared" si="158"/>
        <v>#N/A</v>
      </c>
      <c r="AY291" s="20" t="e">
        <f>VLOOKUP($D291,'DATA PENGUKURAN GARDU'!$A:$BS,46,0)</f>
        <v>#N/A</v>
      </c>
      <c r="AZ291" s="20" t="e">
        <f>VLOOKUP($D291,'DATA PENGUKURAN GARDU'!$A:$BS,53,0)</f>
        <v>#N/A</v>
      </c>
      <c r="BA291" s="20" t="e">
        <f>VLOOKUP($D291,'DATA PENGUKURAN GARDU'!$A:$BS,54,0)</f>
        <v>#N/A</v>
      </c>
      <c r="BB291" s="17" t="e">
        <f>VLOOKUP($E291,'DATA PENGUKURAN GARDU'!$A:$BS,42,0)</f>
        <v>#N/A</v>
      </c>
      <c r="BC291" s="23" t="e">
        <f t="shared" si="159"/>
        <v>#N/A</v>
      </c>
      <c r="BD291" s="17" t="e">
        <f>VLOOKUP($E291,'DATA PENGUKURAN GARDU'!$A:$BS,44,0)</f>
        <v>#N/A</v>
      </c>
      <c r="BE291" s="23" t="e">
        <f t="shared" si="160"/>
        <v>#N/A</v>
      </c>
      <c r="BF291" s="17" t="e">
        <f>VLOOKUP($E291,'DATA PENGUKURAN GARDU'!$A:$BS,46,0)</f>
        <v>#N/A</v>
      </c>
      <c r="BG291" s="23" t="e">
        <f t="shared" si="161"/>
        <v>#N/A</v>
      </c>
      <c r="BH291" s="17" t="e">
        <f>VLOOKUP($E291,'DATA PENGUKURAN GARDU'!$A:$BS,46,0)</f>
        <v>#N/A</v>
      </c>
      <c r="BI291" s="17" t="e">
        <f>VLOOKUP($E291,'DATA PENGUKURAN GARDU'!$A:$BS,53,0)</f>
        <v>#N/A</v>
      </c>
      <c r="BJ291" s="17" t="e">
        <f>VLOOKUP($E291,'DATA PENGUKURAN GARDU'!$A:$BS,54,0)</f>
        <v>#N/A</v>
      </c>
      <c r="BK291" s="20" t="e">
        <f t="shared" si="162"/>
        <v>#N/A</v>
      </c>
      <c r="BL291" s="20" t="e">
        <f t="shared" si="163"/>
        <v>#N/A</v>
      </c>
      <c r="BM291" s="20" t="e">
        <f t="shared" si="164"/>
        <v>#N/A</v>
      </c>
      <c r="BN291" s="25" t="e">
        <f t="shared" si="165"/>
        <v>#N/A</v>
      </c>
      <c r="BO291" s="26" t="str">
        <f t="shared" si="166"/>
        <v>0</v>
      </c>
      <c r="BP291" s="21" t="e">
        <f t="shared" si="167"/>
        <v>#VALUE!</v>
      </c>
      <c r="BQ291" s="20" t="e">
        <f t="shared" si="168"/>
        <v>#N/A</v>
      </c>
      <c r="BR291" s="20" t="e">
        <v>#N/A</v>
      </c>
      <c r="BS291" s="9" t="e">
        <v>#N/A</v>
      </c>
      <c r="BT291" s="2" t="e">
        <f t="shared" si="169"/>
        <v>#VALUE!</v>
      </c>
      <c r="BU291" s="2" t="e">
        <f t="shared" si="137"/>
        <v>#N/A</v>
      </c>
      <c r="BV291" s="2" t="e">
        <f t="shared" si="138"/>
        <v>#N/A</v>
      </c>
    </row>
    <row r="292" s="2" customFormat="1" ht="22.95" customHeight="1" spans="1:74">
      <c r="A292" s="9" t="str">
        <f t="shared" si="139"/>
        <v>L-131Induk</v>
      </c>
      <c r="B292" s="9" t="str">
        <f t="shared" si="140"/>
        <v>L-131jurusan 1</v>
      </c>
      <c r="C292" s="9" t="str">
        <f t="shared" si="141"/>
        <v>L-131jurusan 2</v>
      </c>
      <c r="D292" s="9" t="str">
        <f t="shared" si="142"/>
        <v>L-131jurusan 3</v>
      </c>
      <c r="E292" s="9" t="str">
        <f t="shared" si="143"/>
        <v>L-131jurusan 4</v>
      </c>
      <c r="F292" s="10" t="s">
        <v>108</v>
      </c>
      <c r="G292" s="10" t="s">
        <v>22</v>
      </c>
      <c r="H292" s="10" t="s">
        <v>375</v>
      </c>
      <c r="I292" s="10">
        <v>0.43039</v>
      </c>
      <c r="J292" s="10">
        <v>124.28734</v>
      </c>
      <c r="K292" s="10" t="s">
        <v>7465</v>
      </c>
      <c r="L292" s="10" t="s">
        <v>7465</v>
      </c>
      <c r="M292" s="10" t="s">
        <v>7465</v>
      </c>
      <c r="N292" s="14">
        <f t="shared" si="144"/>
        <v>0</v>
      </c>
      <c r="O292" s="15" t="e">
        <f t="shared" si="145"/>
        <v>#VALUE!</v>
      </c>
      <c r="P292" s="15" t="e">
        <f t="shared" si="146"/>
        <v>#VALUE!</v>
      </c>
      <c r="Q292" s="17" t="e">
        <f>VLOOKUP($A292,'DATA PENGUKURAN GARDU'!$A:$BS,42,0)</f>
        <v>#N/A</v>
      </c>
      <c r="R292" s="18" t="e">
        <f t="shared" si="147"/>
        <v>#N/A</v>
      </c>
      <c r="S292" s="17" t="e">
        <f>VLOOKUP($A292,'DATA PENGUKURAN GARDU'!$A:$BS,44,0)</f>
        <v>#N/A</v>
      </c>
      <c r="T292" s="18" t="e">
        <f t="shared" si="148"/>
        <v>#N/A</v>
      </c>
      <c r="U292" s="17" t="e">
        <f>VLOOKUP($A292,'DATA PENGUKURAN GARDU'!$A:$BS,46,0)</f>
        <v>#N/A</v>
      </c>
      <c r="V292" s="18" t="e">
        <f t="shared" si="149"/>
        <v>#N/A</v>
      </c>
      <c r="W292" s="17" t="e">
        <f>VLOOKUP($A292,'DATA PENGUKURAN GARDU'!$A:$BS,48,0)</f>
        <v>#N/A</v>
      </c>
      <c r="X292" s="17" t="e">
        <f>VLOOKUP($A292,'DATA PENGUKURAN GARDU'!$A:$BS,53,0)</f>
        <v>#N/A</v>
      </c>
      <c r="Y292" s="17" t="e">
        <f>VLOOKUP($A292,'DATA PENGUKURAN GARDU'!$A:$BS,54,0)</f>
        <v>#N/A</v>
      </c>
      <c r="Z292" s="17" t="e">
        <f>VLOOKUP($A292,'DATA PENGUKURAN GARDU'!$A:$BS,55,0)</f>
        <v>#N/A</v>
      </c>
      <c r="AA292" s="20" t="e">
        <f>VLOOKUP($B292,'DATA PENGUKURAN GARDU'!$A:$BS,42,0)</f>
        <v>#N/A</v>
      </c>
      <c r="AB292" s="21" t="e">
        <f t="shared" si="150"/>
        <v>#N/A</v>
      </c>
      <c r="AC292" s="20" t="e">
        <f>VLOOKUP($B292,'DATA PENGUKURAN GARDU'!$A:$BS,44,0)</f>
        <v>#N/A</v>
      </c>
      <c r="AD292" s="21" t="e">
        <f t="shared" si="151"/>
        <v>#N/A</v>
      </c>
      <c r="AE292" s="20" t="e">
        <f>VLOOKUP($B292,'DATA PENGUKURAN GARDU'!$A:$BS,46,0)</f>
        <v>#N/A</v>
      </c>
      <c r="AF292" s="21" t="e">
        <f t="shared" si="152"/>
        <v>#N/A</v>
      </c>
      <c r="AG292" s="20" t="e">
        <f>VLOOKUP($B292,'DATA PENGUKURAN GARDU'!$A:$BS,46,0)</f>
        <v>#N/A</v>
      </c>
      <c r="AH292" s="20" t="e">
        <f>VLOOKUP($B292,'DATA PENGUKURAN GARDU'!$A:$BS,53,0)</f>
        <v>#N/A</v>
      </c>
      <c r="AI292" s="20" t="e">
        <f>VLOOKUP($B292,'DATA PENGUKURAN GARDU'!$A:$BS,54,0)</f>
        <v>#N/A</v>
      </c>
      <c r="AJ292" s="17" t="e">
        <f>VLOOKUP($C292,'DATA PENGUKURAN GARDU'!$A:$BS,42,0)</f>
        <v>#N/A</v>
      </c>
      <c r="AK292" s="23" t="e">
        <f t="shared" si="153"/>
        <v>#N/A</v>
      </c>
      <c r="AL292" s="17" t="e">
        <f>VLOOKUP($C292,'DATA PENGUKURAN GARDU'!$A:$BS,44,0)</f>
        <v>#N/A</v>
      </c>
      <c r="AM292" s="23" t="e">
        <f t="shared" si="154"/>
        <v>#N/A</v>
      </c>
      <c r="AN292" s="17" t="e">
        <f>VLOOKUP($C292,'DATA PENGUKURAN GARDU'!$A:$BS,46,0)</f>
        <v>#N/A</v>
      </c>
      <c r="AO292" s="23" t="e">
        <f t="shared" si="155"/>
        <v>#N/A</v>
      </c>
      <c r="AP292" s="17" t="e">
        <f>VLOOKUP($C292,'DATA PENGUKURAN GARDU'!$A:$BS,46,0)</f>
        <v>#N/A</v>
      </c>
      <c r="AQ292" s="17" t="e">
        <f>VLOOKUP($C292,'DATA PENGUKURAN GARDU'!$A:$BS,53,0)</f>
        <v>#N/A</v>
      </c>
      <c r="AR292" s="17" t="e">
        <f>VLOOKUP($C292,'DATA PENGUKURAN GARDU'!$A:$BS,54,0)</f>
        <v>#N/A</v>
      </c>
      <c r="AS292" s="20" t="e">
        <f>VLOOKUP($D292,'DATA PENGUKURAN GARDU'!$A:$BS,42,0)</f>
        <v>#N/A</v>
      </c>
      <c r="AT292" s="21" t="e">
        <f t="shared" si="156"/>
        <v>#N/A</v>
      </c>
      <c r="AU292" s="20" t="e">
        <f>VLOOKUP($D292,'DATA PENGUKURAN GARDU'!$A:$BS,44,0)</f>
        <v>#N/A</v>
      </c>
      <c r="AV292" s="21" t="e">
        <f t="shared" si="157"/>
        <v>#N/A</v>
      </c>
      <c r="AW292" s="20" t="e">
        <f>VLOOKUP($D292,'DATA PENGUKURAN GARDU'!$A:$BS,46,0)</f>
        <v>#N/A</v>
      </c>
      <c r="AX292" s="21" t="e">
        <f t="shared" si="158"/>
        <v>#N/A</v>
      </c>
      <c r="AY292" s="20" t="e">
        <f>VLOOKUP($D292,'DATA PENGUKURAN GARDU'!$A:$BS,46,0)</f>
        <v>#N/A</v>
      </c>
      <c r="AZ292" s="20" t="e">
        <f>VLOOKUP($D292,'DATA PENGUKURAN GARDU'!$A:$BS,53,0)</f>
        <v>#N/A</v>
      </c>
      <c r="BA292" s="20" t="e">
        <f>VLOOKUP($D292,'DATA PENGUKURAN GARDU'!$A:$BS,54,0)</f>
        <v>#N/A</v>
      </c>
      <c r="BB292" s="17" t="e">
        <f>VLOOKUP($E292,'DATA PENGUKURAN GARDU'!$A:$BS,42,0)</f>
        <v>#N/A</v>
      </c>
      <c r="BC292" s="23" t="e">
        <f t="shared" si="159"/>
        <v>#N/A</v>
      </c>
      <c r="BD292" s="17" t="e">
        <f>VLOOKUP($E292,'DATA PENGUKURAN GARDU'!$A:$BS,44,0)</f>
        <v>#N/A</v>
      </c>
      <c r="BE292" s="23" t="e">
        <f t="shared" si="160"/>
        <v>#N/A</v>
      </c>
      <c r="BF292" s="17" t="e">
        <f>VLOOKUP($E292,'DATA PENGUKURAN GARDU'!$A:$BS,46,0)</f>
        <v>#N/A</v>
      </c>
      <c r="BG292" s="23" t="e">
        <f t="shared" si="161"/>
        <v>#N/A</v>
      </c>
      <c r="BH292" s="17" t="e">
        <f>VLOOKUP($E292,'DATA PENGUKURAN GARDU'!$A:$BS,46,0)</f>
        <v>#N/A</v>
      </c>
      <c r="BI292" s="17" t="e">
        <f>VLOOKUP($E292,'DATA PENGUKURAN GARDU'!$A:$BS,53,0)</f>
        <v>#N/A</v>
      </c>
      <c r="BJ292" s="17" t="e">
        <f>VLOOKUP($E292,'DATA PENGUKURAN GARDU'!$A:$BS,54,0)</f>
        <v>#N/A</v>
      </c>
      <c r="BK292" s="20" t="e">
        <f t="shared" si="162"/>
        <v>#N/A</v>
      </c>
      <c r="BL292" s="20" t="e">
        <f t="shared" si="163"/>
        <v>#N/A</v>
      </c>
      <c r="BM292" s="20" t="e">
        <f t="shared" si="164"/>
        <v>#N/A</v>
      </c>
      <c r="BN292" s="25" t="e">
        <f t="shared" si="165"/>
        <v>#N/A</v>
      </c>
      <c r="BO292" s="26" t="str">
        <f t="shared" si="166"/>
        <v>0</v>
      </c>
      <c r="BP292" s="21" t="e">
        <f t="shared" si="167"/>
        <v>#VALUE!</v>
      </c>
      <c r="BQ292" s="20" t="e">
        <f t="shared" si="168"/>
        <v>#N/A</v>
      </c>
      <c r="BR292" s="20" t="e">
        <v>#N/A</v>
      </c>
      <c r="BS292" s="9" t="e">
        <v>#N/A</v>
      </c>
      <c r="BT292" s="2" t="e">
        <f t="shared" si="169"/>
        <v>#VALUE!</v>
      </c>
      <c r="BU292" s="2" t="e">
        <f t="shared" si="137"/>
        <v>#N/A</v>
      </c>
      <c r="BV292" s="2" t="e">
        <f t="shared" si="138"/>
        <v>#N/A</v>
      </c>
    </row>
    <row r="293" s="2" customFormat="1" ht="22.95" customHeight="1" spans="1:74">
      <c r="A293" s="9" t="str">
        <f t="shared" si="139"/>
        <v>L-132Induk</v>
      </c>
      <c r="B293" s="9" t="str">
        <f t="shared" si="140"/>
        <v>L-132jurusan 1</v>
      </c>
      <c r="C293" s="9" t="str">
        <f t="shared" si="141"/>
        <v>L-132jurusan 2</v>
      </c>
      <c r="D293" s="9" t="str">
        <f t="shared" si="142"/>
        <v>L-132jurusan 3</v>
      </c>
      <c r="E293" s="9" t="str">
        <f t="shared" si="143"/>
        <v>L-132jurusan 4</v>
      </c>
      <c r="F293" s="10" t="s">
        <v>21</v>
      </c>
      <c r="G293" s="10" t="s">
        <v>22</v>
      </c>
      <c r="H293" s="10" t="s">
        <v>376</v>
      </c>
      <c r="I293" s="10">
        <v>0.43757</v>
      </c>
      <c r="J293" s="10">
        <v>124.307</v>
      </c>
      <c r="K293" s="10" t="s">
        <v>7465</v>
      </c>
      <c r="L293" s="10" t="s">
        <v>7465</v>
      </c>
      <c r="M293" s="10" t="s">
        <v>7465</v>
      </c>
      <c r="N293" s="14">
        <f t="shared" si="144"/>
        <v>0</v>
      </c>
      <c r="O293" s="15" t="e">
        <f t="shared" si="145"/>
        <v>#VALUE!</v>
      </c>
      <c r="P293" s="15" t="e">
        <f t="shared" si="146"/>
        <v>#VALUE!</v>
      </c>
      <c r="Q293" s="17" t="e">
        <f>VLOOKUP($A293,'DATA PENGUKURAN GARDU'!$A:$BS,42,0)</f>
        <v>#N/A</v>
      </c>
      <c r="R293" s="18" t="e">
        <f t="shared" si="147"/>
        <v>#N/A</v>
      </c>
      <c r="S293" s="17" t="e">
        <f>VLOOKUP($A293,'DATA PENGUKURAN GARDU'!$A:$BS,44,0)</f>
        <v>#N/A</v>
      </c>
      <c r="T293" s="18" t="e">
        <f t="shared" si="148"/>
        <v>#N/A</v>
      </c>
      <c r="U293" s="17" t="e">
        <f>VLOOKUP($A293,'DATA PENGUKURAN GARDU'!$A:$BS,46,0)</f>
        <v>#N/A</v>
      </c>
      <c r="V293" s="18" t="e">
        <f t="shared" si="149"/>
        <v>#N/A</v>
      </c>
      <c r="W293" s="17" t="e">
        <f>VLOOKUP($A293,'DATA PENGUKURAN GARDU'!$A:$BS,48,0)</f>
        <v>#N/A</v>
      </c>
      <c r="X293" s="17" t="e">
        <f>VLOOKUP($A293,'DATA PENGUKURAN GARDU'!$A:$BS,53,0)</f>
        <v>#N/A</v>
      </c>
      <c r="Y293" s="17" t="e">
        <f>VLOOKUP($A293,'DATA PENGUKURAN GARDU'!$A:$BS,54,0)</f>
        <v>#N/A</v>
      </c>
      <c r="Z293" s="17" t="e">
        <f>VLOOKUP($A293,'DATA PENGUKURAN GARDU'!$A:$BS,55,0)</f>
        <v>#N/A</v>
      </c>
      <c r="AA293" s="20" t="e">
        <f>VLOOKUP($B293,'DATA PENGUKURAN GARDU'!$A:$BS,42,0)</f>
        <v>#N/A</v>
      </c>
      <c r="AB293" s="21" t="e">
        <f t="shared" si="150"/>
        <v>#N/A</v>
      </c>
      <c r="AC293" s="20" t="e">
        <f>VLOOKUP($B293,'DATA PENGUKURAN GARDU'!$A:$BS,44,0)</f>
        <v>#N/A</v>
      </c>
      <c r="AD293" s="21" t="e">
        <f t="shared" si="151"/>
        <v>#N/A</v>
      </c>
      <c r="AE293" s="20" t="e">
        <f>VLOOKUP($B293,'DATA PENGUKURAN GARDU'!$A:$BS,46,0)</f>
        <v>#N/A</v>
      </c>
      <c r="AF293" s="21" t="e">
        <f t="shared" si="152"/>
        <v>#N/A</v>
      </c>
      <c r="AG293" s="20" t="e">
        <f>VLOOKUP($B293,'DATA PENGUKURAN GARDU'!$A:$BS,46,0)</f>
        <v>#N/A</v>
      </c>
      <c r="AH293" s="20" t="e">
        <f>VLOOKUP($B293,'DATA PENGUKURAN GARDU'!$A:$BS,53,0)</f>
        <v>#N/A</v>
      </c>
      <c r="AI293" s="20" t="e">
        <f>VLOOKUP($B293,'DATA PENGUKURAN GARDU'!$A:$BS,54,0)</f>
        <v>#N/A</v>
      </c>
      <c r="AJ293" s="17" t="e">
        <f>VLOOKUP($C293,'DATA PENGUKURAN GARDU'!$A:$BS,42,0)</f>
        <v>#N/A</v>
      </c>
      <c r="AK293" s="23" t="e">
        <f t="shared" si="153"/>
        <v>#N/A</v>
      </c>
      <c r="AL293" s="17" t="e">
        <f>VLOOKUP($C293,'DATA PENGUKURAN GARDU'!$A:$BS,44,0)</f>
        <v>#N/A</v>
      </c>
      <c r="AM293" s="23" t="e">
        <f t="shared" si="154"/>
        <v>#N/A</v>
      </c>
      <c r="AN293" s="17" t="e">
        <f>VLOOKUP($C293,'DATA PENGUKURAN GARDU'!$A:$BS,46,0)</f>
        <v>#N/A</v>
      </c>
      <c r="AO293" s="23" t="e">
        <f t="shared" si="155"/>
        <v>#N/A</v>
      </c>
      <c r="AP293" s="17" t="e">
        <f>VLOOKUP($C293,'DATA PENGUKURAN GARDU'!$A:$BS,46,0)</f>
        <v>#N/A</v>
      </c>
      <c r="AQ293" s="17" t="e">
        <f>VLOOKUP($C293,'DATA PENGUKURAN GARDU'!$A:$BS,53,0)</f>
        <v>#N/A</v>
      </c>
      <c r="AR293" s="17" t="e">
        <f>VLOOKUP($C293,'DATA PENGUKURAN GARDU'!$A:$BS,54,0)</f>
        <v>#N/A</v>
      </c>
      <c r="AS293" s="20" t="e">
        <f>VLOOKUP($D293,'DATA PENGUKURAN GARDU'!$A:$BS,42,0)</f>
        <v>#N/A</v>
      </c>
      <c r="AT293" s="21" t="e">
        <f t="shared" si="156"/>
        <v>#N/A</v>
      </c>
      <c r="AU293" s="20" t="e">
        <f>VLOOKUP($D293,'DATA PENGUKURAN GARDU'!$A:$BS,44,0)</f>
        <v>#N/A</v>
      </c>
      <c r="AV293" s="21" t="e">
        <f t="shared" si="157"/>
        <v>#N/A</v>
      </c>
      <c r="AW293" s="20" t="e">
        <f>VLOOKUP($D293,'DATA PENGUKURAN GARDU'!$A:$BS,46,0)</f>
        <v>#N/A</v>
      </c>
      <c r="AX293" s="21" t="e">
        <f t="shared" si="158"/>
        <v>#N/A</v>
      </c>
      <c r="AY293" s="20" t="e">
        <f>VLOOKUP($D293,'DATA PENGUKURAN GARDU'!$A:$BS,46,0)</f>
        <v>#N/A</v>
      </c>
      <c r="AZ293" s="20" t="e">
        <f>VLOOKUP($D293,'DATA PENGUKURAN GARDU'!$A:$BS,53,0)</f>
        <v>#N/A</v>
      </c>
      <c r="BA293" s="20" t="e">
        <f>VLOOKUP($D293,'DATA PENGUKURAN GARDU'!$A:$BS,54,0)</f>
        <v>#N/A</v>
      </c>
      <c r="BB293" s="17" t="e">
        <f>VLOOKUP($E293,'DATA PENGUKURAN GARDU'!$A:$BS,42,0)</f>
        <v>#N/A</v>
      </c>
      <c r="BC293" s="23" t="e">
        <f t="shared" si="159"/>
        <v>#N/A</v>
      </c>
      <c r="BD293" s="17" t="e">
        <f>VLOOKUP($E293,'DATA PENGUKURAN GARDU'!$A:$BS,44,0)</f>
        <v>#N/A</v>
      </c>
      <c r="BE293" s="23" t="e">
        <f t="shared" si="160"/>
        <v>#N/A</v>
      </c>
      <c r="BF293" s="17" t="e">
        <f>VLOOKUP($E293,'DATA PENGUKURAN GARDU'!$A:$BS,46,0)</f>
        <v>#N/A</v>
      </c>
      <c r="BG293" s="23" t="e">
        <f t="shared" si="161"/>
        <v>#N/A</v>
      </c>
      <c r="BH293" s="17" t="e">
        <f>VLOOKUP($E293,'DATA PENGUKURAN GARDU'!$A:$BS,46,0)</f>
        <v>#N/A</v>
      </c>
      <c r="BI293" s="17" t="e">
        <f>VLOOKUP($E293,'DATA PENGUKURAN GARDU'!$A:$BS,53,0)</f>
        <v>#N/A</v>
      </c>
      <c r="BJ293" s="17" t="e">
        <f>VLOOKUP($E293,'DATA PENGUKURAN GARDU'!$A:$BS,54,0)</f>
        <v>#N/A</v>
      </c>
      <c r="BK293" s="20" t="e">
        <f t="shared" si="162"/>
        <v>#N/A</v>
      </c>
      <c r="BL293" s="20" t="e">
        <f t="shared" si="163"/>
        <v>#N/A</v>
      </c>
      <c r="BM293" s="20" t="e">
        <f t="shared" si="164"/>
        <v>#N/A</v>
      </c>
      <c r="BN293" s="25" t="e">
        <f t="shared" si="165"/>
        <v>#N/A</v>
      </c>
      <c r="BO293" s="26" t="str">
        <f t="shared" si="166"/>
        <v>0</v>
      </c>
      <c r="BP293" s="21" t="e">
        <f t="shared" si="167"/>
        <v>#VALUE!</v>
      </c>
      <c r="BQ293" s="20" t="e">
        <f t="shared" si="168"/>
        <v>#N/A</v>
      </c>
      <c r="BR293" s="20" t="e">
        <v>#N/A</v>
      </c>
      <c r="BS293" s="9" t="e">
        <v>#N/A</v>
      </c>
      <c r="BT293" s="2" t="e">
        <f t="shared" si="169"/>
        <v>#VALUE!</v>
      </c>
      <c r="BU293" s="2" t="e">
        <f t="shared" si="137"/>
        <v>#N/A</v>
      </c>
      <c r="BV293" s="2" t="e">
        <f t="shared" si="138"/>
        <v>#N/A</v>
      </c>
    </row>
    <row r="294" s="2" customFormat="1" ht="22.95" customHeight="1" spans="1:74">
      <c r="A294" s="9" t="str">
        <f t="shared" si="139"/>
        <v>L-002Induk</v>
      </c>
      <c r="B294" s="9" t="str">
        <f t="shared" si="140"/>
        <v>L-002jurusan 1</v>
      </c>
      <c r="C294" s="9" t="str">
        <f t="shared" si="141"/>
        <v>L-002jurusan 2</v>
      </c>
      <c r="D294" s="9" t="str">
        <f t="shared" si="142"/>
        <v>L-002jurusan 3</v>
      </c>
      <c r="E294" s="9" t="str">
        <f t="shared" si="143"/>
        <v>L-002jurusan 4</v>
      </c>
      <c r="F294" s="10" t="s">
        <v>46</v>
      </c>
      <c r="G294" s="10" t="s">
        <v>22</v>
      </c>
      <c r="H294" s="10" t="s">
        <v>377</v>
      </c>
      <c r="I294" s="10">
        <v>0.37674</v>
      </c>
      <c r="J294" s="10">
        <v>123.9891</v>
      </c>
      <c r="K294" s="10" t="s">
        <v>7465</v>
      </c>
      <c r="L294" s="10" t="s">
        <v>7465</v>
      </c>
      <c r="M294" s="10" t="s">
        <v>7465</v>
      </c>
      <c r="N294" s="14">
        <f t="shared" si="144"/>
        <v>0</v>
      </c>
      <c r="O294" s="15" t="e">
        <f t="shared" si="145"/>
        <v>#VALUE!</v>
      </c>
      <c r="P294" s="15" t="e">
        <f t="shared" si="146"/>
        <v>#VALUE!</v>
      </c>
      <c r="Q294" s="17" t="e">
        <f>VLOOKUP($A294,'DATA PENGUKURAN GARDU'!$A:$BS,42,0)</f>
        <v>#N/A</v>
      </c>
      <c r="R294" s="18" t="e">
        <f t="shared" si="147"/>
        <v>#N/A</v>
      </c>
      <c r="S294" s="17" t="e">
        <f>VLOOKUP($A294,'DATA PENGUKURAN GARDU'!$A:$BS,44,0)</f>
        <v>#N/A</v>
      </c>
      <c r="T294" s="18" t="e">
        <f t="shared" si="148"/>
        <v>#N/A</v>
      </c>
      <c r="U294" s="17" t="e">
        <f>VLOOKUP($A294,'DATA PENGUKURAN GARDU'!$A:$BS,46,0)</f>
        <v>#N/A</v>
      </c>
      <c r="V294" s="18" t="e">
        <f t="shared" si="149"/>
        <v>#N/A</v>
      </c>
      <c r="W294" s="17" t="e">
        <f>VLOOKUP($A294,'DATA PENGUKURAN GARDU'!$A:$BS,48,0)</f>
        <v>#N/A</v>
      </c>
      <c r="X294" s="17" t="e">
        <f>VLOOKUP($A294,'DATA PENGUKURAN GARDU'!$A:$BS,53,0)</f>
        <v>#N/A</v>
      </c>
      <c r="Y294" s="17" t="e">
        <f>VLOOKUP($A294,'DATA PENGUKURAN GARDU'!$A:$BS,54,0)</f>
        <v>#N/A</v>
      </c>
      <c r="Z294" s="17" t="e">
        <f>VLOOKUP($A294,'DATA PENGUKURAN GARDU'!$A:$BS,55,0)</f>
        <v>#N/A</v>
      </c>
      <c r="AA294" s="20" t="e">
        <f>VLOOKUP($B294,'DATA PENGUKURAN GARDU'!$A:$BS,42,0)</f>
        <v>#N/A</v>
      </c>
      <c r="AB294" s="21" t="e">
        <f t="shared" si="150"/>
        <v>#N/A</v>
      </c>
      <c r="AC294" s="20" t="e">
        <f>VLOOKUP($B294,'DATA PENGUKURAN GARDU'!$A:$BS,44,0)</f>
        <v>#N/A</v>
      </c>
      <c r="AD294" s="21" t="e">
        <f t="shared" si="151"/>
        <v>#N/A</v>
      </c>
      <c r="AE294" s="20" t="e">
        <f>VLOOKUP($B294,'DATA PENGUKURAN GARDU'!$A:$BS,46,0)</f>
        <v>#N/A</v>
      </c>
      <c r="AF294" s="21" t="e">
        <f t="shared" si="152"/>
        <v>#N/A</v>
      </c>
      <c r="AG294" s="20" t="e">
        <f>VLOOKUP($B294,'DATA PENGUKURAN GARDU'!$A:$BS,46,0)</f>
        <v>#N/A</v>
      </c>
      <c r="AH294" s="20" t="e">
        <f>VLOOKUP($B294,'DATA PENGUKURAN GARDU'!$A:$BS,53,0)</f>
        <v>#N/A</v>
      </c>
      <c r="AI294" s="20" t="e">
        <f>VLOOKUP($B294,'DATA PENGUKURAN GARDU'!$A:$BS,54,0)</f>
        <v>#N/A</v>
      </c>
      <c r="AJ294" s="17" t="e">
        <f>VLOOKUP($C294,'DATA PENGUKURAN GARDU'!$A:$BS,42,0)</f>
        <v>#N/A</v>
      </c>
      <c r="AK294" s="23" t="e">
        <f t="shared" si="153"/>
        <v>#N/A</v>
      </c>
      <c r="AL294" s="17" t="e">
        <f>VLOOKUP($C294,'DATA PENGUKURAN GARDU'!$A:$BS,44,0)</f>
        <v>#N/A</v>
      </c>
      <c r="AM294" s="23" t="e">
        <f t="shared" si="154"/>
        <v>#N/A</v>
      </c>
      <c r="AN294" s="17" t="e">
        <f>VLOOKUP($C294,'DATA PENGUKURAN GARDU'!$A:$BS,46,0)</f>
        <v>#N/A</v>
      </c>
      <c r="AO294" s="23" t="e">
        <f t="shared" si="155"/>
        <v>#N/A</v>
      </c>
      <c r="AP294" s="17" t="e">
        <f>VLOOKUP($C294,'DATA PENGUKURAN GARDU'!$A:$BS,46,0)</f>
        <v>#N/A</v>
      </c>
      <c r="AQ294" s="17" t="e">
        <f>VLOOKUP($C294,'DATA PENGUKURAN GARDU'!$A:$BS,53,0)</f>
        <v>#N/A</v>
      </c>
      <c r="AR294" s="17" t="e">
        <f>VLOOKUP($C294,'DATA PENGUKURAN GARDU'!$A:$BS,54,0)</f>
        <v>#N/A</v>
      </c>
      <c r="AS294" s="20" t="e">
        <f>VLOOKUP($D294,'DATA PENGUKURAN GARDU'!$A:$BS,42,0)</f>
        <v>#N/A</v>
      </c>
      <c r="AT294" s="21" t="e">
        <f t="shared" si="156"/>
        <v>#N/A</v>
      </c>
      <c r="AU294" s="20" t="e">
        <f>VLOOKUP($D294,'DATA PENGUKURAN GARDU'!$A:$BS,44,0)</f>
        <v>#N/A</v>
      </c>
      <c r="AV294" s="21" t="e">
        <f t="shared" si="157"/>
        <v>#N/A</v>
      </c>
      <c r="AW294" s="20" t="e">
        <f>VLOOKUP($D294,'DATA PENGUKURAN GARDU'!$A:$BS,46,0)</f>
        <v>#N/A</v>
      </c>
      <c r="AX294" s="21" t="e">
        <f t="shared" si="158"/>
        <v>#N/A</v>
      </c>
      <c r="AY294" s="20" t="e">
        <f>VLOOKUP($D294,'DATA PENGUKURAN GARDU'!$A:$BS,46,0)</f>
        <v>#N/A</v>
      </c>
      <c r="AZ294" s="20" t="e">
        <f>VLOOKUP($D294,'DATA PENGUKURAN GARDU'!$A:$BS,53,0)</f>
        <v>#N/A</v>
      </c>
      <c r="BA294" s="20" t="e">
        <f>VLOOKUP($D294,'DATA PENGUKURAN GARDU'!$A:$BS,54,0)</f>
        <v>#N/A</v>
      </c>
      <c r="BB294" s="17" t="e">
        <f>VLOOKUP($E294,'DATA PENGUKURAN GARDU'!$A:$BS,42,0)</f>
        <v>#N/A</v>
      </c>
      <c r="BC294" s="23" t="e">
        <f t="shared" si="159"/>
        <v>#N/A</v>
      </c>
      <c r="BD294" s="17" t="e">
        <f>VLOOKUP($E294,'DATA PENGUKURAN GARDU'!$A:$BS,44,0)</f>
        <v>#N/A</v>
      </c>
      <c r="BE294" s="23" t="e">
        <f t="shared" si="160"/>
        <v>#N/A</v>
      </c>
      <c r="BF294" s="17" t="e">
        <f>VLOOKUP($E294,'DATA PENGUKURAN GARDU'!$A:$BS,46,0)</f>
        <v>#N/A</v>
      </c>
      <c r="BG294" s="23" t="e">
        <f t="shared" si="161"/>
        <v>#N/A</v>
      </c>
      <c r="BH294" s="17" t="e">
        <f>VLOOKUP($E294,'DATA PENGUKURAN GARDU'!$A:$BS,46,0)</f>
        <v>#N/A</v>
      </c>
      <c r="BI294" s="17" t="e">
        <f>VLOOKUP($E294,'DATA PENGUKURAN GARDU'!$A:$BS,53,0)</f>
        <v>#N/A</v>
      </c>
      <c r="BJ294" s="17" t="e">
        <f>VLOOKUP($E294,'DATA PENGUKURAN GARDU'!$A:$BS,54,0)</f>
        <v>#N/A</v>
      </c>
      <c r="BK294" s="20" t="e">
        <f t="shared" si="162"/>
        <v>#N/A</v>
      </c>
      <c r="BL294" s="20" t="e">
        <f t="shared" si="163"/>
        <v>#N/A</v>
      </c>
      <c r="BM294" s="20" t="e">
        <f t="shared" si="164"/>
        <v>#N/A</v>
      </c>
      <c r="BN294" s="25" t="e">
        <f t="shared" si="165"/>
        <v>#N/A</v>
      </c>
      <c r="BO294" s="26" t="str">
        <f t="shared" si="166"/>
        <v>0</v>
      </c>
      <c r="BP294" s="21" t="e">
        <f t="shared" si="167"/>
        <v>#VALUE!</v>
      </c>
      <c r="BQ294" s="20" t="e">
        <f t="shared" si="168"/>
        <v>#N/A</v>
      </c>
      <c r="BR294" s="20" t="e">
        <v>#N/A</v>
      </c>
      <c r="BS294" s="9" t="e">
        <v>#N/A</v>
      </c>
      <c r="BT294" s="2" t="e">
        <f t="shared" si="169"/>
        <v>#VALUE!</v>
      </c>
      <c r="BU294" s="2" t="e">
        <f t="shared" si="137"/>
        <v>#N/A</v>
      </c>
      <c r="BV294" s="2" t="e">
        <f t="shared" si="138"/>
        <v>#N/A</v>
      </c>
    </row>
    <row r="295" s="2" customFormat="1" ht="22.95" customHeight="1" spans="1:74">
      <c r="A295" s="9" t="str">
        <f t="shared" si="139"/>
        <v>L-003Induk</v>
      </c>
      <c r="B295" s="9" t="str">
        <f t="shared" si="140"/>
        <v>L-003jurusan 1</v>
      </c>
      <c r="C295" s="9" t="str">
        <f t="shared" si="141"/>
        <v>L-003jurusan 2</v>
      </c>
      <c r="D295" s="9" t="str">
        <f t="shared" si="142"/>
        <v>L-003jurusan 3</v>
      </c>
      <c r="E295" s="9" t="str">
        <f t="shared" si="143"/>
        <v>L-003jurusan 4</v>
      </c>
      <c r="F295" s="10" t="s">
        <v>46</v>
      </c>
      <c r="G295" s="10" t="s">
        <v>22</v>
      </c>
      <c r="H295" s="10" t="s">
        <v>378</v>
      </c>
      <c r="I295" s="10">
        <v>0.37345</v>
      </c>
      <c r="J295" s="10">
        <v>123.98591</v>
      </c>
      <c r="K295" s="10" t="s">
        <v>7465</v>
      </c>
      <c r="L295" s="10" t="s">
        <v>7465</v>
      </c>
      <c r="M295" s="10" t="s">
        <v>7465</v>
      </c>
      <c r="N295" s="14">
        <f t="shared" si="144"/>
        <v>0</v>
      </c>
      <c r="O295" s="15" t="e">
        <f t="shared" si="145"/>
        <v>#VALUE!</v>
      </c>
      <c r="P295" s="15" t="e">
        <f t="shared" si="146"/>
        <v>#VALUE!</v>
      </c>
      <c r="Q295" s="17" t="e">
        <f>VLOOKUP($A295,'DATA PENGUKURAN GARDU'!$A:$BS,42,0)</f>
        <v>#N/A</v>
      </c>
      <c r="R295" s="18" t="e">
        <f t="shared" si="147"/>
        <v>#N/A</v>
      </c>
      <c r="S295" s="17" t="e">
        <f>VLOOKUP($A295,'DATA PENGUKURAN GARDU'!$A:$BS,44,0)</f>
        <v>#N/A</v>
      </c>
      <c r="T295" s="18" t="e">
        <f t="shared" si="148"/>
        <v>#N/A</v>
      </c>
      <c r="U295" s="17" t="e">
        <f>VLOOKUP($A295,'DATA PENGUKURAN GARDU'!$A:$BS,46,0)</f>
        <v>#N/A</v>
      </c>
      <c r="V295" s="18" t="e">
        <f t="shared" si="149"/>
        <v>#N/A</v>
      </c>
      <c r="W295" s="17" t="e">
        <f>VLOOKUP($A295,'DATA PENGUKURAN GARDU'!$A:$BS,48,0)</f>
        <v>#N/A</v>
      </c>
      <c r="X295" s="17" t="e">
        <f>VLOOKUP($A295,'DATA PENGUKURAN GARDU'!$A:$BS,53,0)</f>
        <v>#N/A</v>
      </c>
      <c r="Y295" s="17" t="e">
        <f>VLOOKUP($A295,'DATA PENGUKURAN GARDU'!$A:$BS,54,0)</f>
        <v>#N/A</v>
      </c>
      <c r="Z295" s="17" t="e">
        <f>VLOOKUP($A295,'DATA PENGUKURAN GARDU'!$A:$BS,55,0)</f>
        <v>#N/A</v>
      </c>
      <c r="AA295" s="20" t="e">
        <f>VLOOKUP($B295,'DATA PENGUKURAN GARDU'!$A:$BS,42,0)</f>
        <v>#N/A</v>
      </c>
      <c r="AB295" s="21" t="e">
        <f t="shared" si="150"/>
        <v>#N/A</v>
      </c>
      <c r="AC295" s="20" t="e">
        <f>VLOOKUP($B295,'DATA PENGUKURAN GARDU'!$A:$BS,44,0)</f>
        <v>#N/A</v>
      </c>
      <c r="AD295" s="21" t="e">
        <f t="shared" si="151"/>
        <v>#N/A</v>
      </c>
      <c r="AE295" s="20" t="e">
        <f>VLOOKUP($B295,'DATA PENGUKURAN GARDU'!$A:$BS,46,0)</f>
        <v>#N/A</v>
      </c>
      <c r="AF295" s="21" t="e">
        <f t="shared" si="152"/>
        <v>#N/A</v>
      </c>
      <c r="AG295" s="20" t="e">
        <f>VLOOKUP($B295,'DATA PENGUKURAN GARDU'!$A:$BS,46,0)</f>
        <v>#N/A</v>
      </c>
      <c r="AH295" s="20" t="e">
        <f>VLOOKUP($B295,'DATA PENGUKURAN GARDU'!$A:$BS,53,0)</f>
        <v>#N/A</v>
      </c>
      <c r="AI295" s="20" t="e">
        <f>VLOOKUP($B295,'DATA PENGUKURAN GARDU'!$A:$BS,54,0)</f>
        <v>#N/A</v>
      </c>
      <c r="AJ295" s="17" t="e">
        <f>VLOOKUP($C295,'DATA PENGUKURAN GARDU'!$A:$BS,42,0)</f>
        <v>#N/A</v>
      </c>
      <c r="AK295" s="23" t="e">
        <f t="shared" si="153"/>
        <v>#N/A</v>
      </c>
      <c r="AL295" s="17" t="e">
        <f>VLOOKUP($C295,'DATA PENGUKURAN GARDU'!$A:$BS,44,0)</f>
        <v>#N/A</v>
      </c>
      <c r="AM295" s="23" t="e">
        <f t="shared" si="154"/>
        <v>#N/A</v>
      </c>
      <c r="AN295" s="17" t="e">
        <f>VLOOKUP($C295,'DATA PENGUKURAN GARDU'!$A:$BS,46,0)</f>
        <v>#N/A</v>
      </c>
      <c r="AO295" s="23" t="e">
        <f t="shared" si="155"/>
        <v>#N/A</v>
      </c>
      <c r="AP295" s="17" t="e">
        <f>VLOOKUP($C295,'DATA PENGUKURAN GARDU'!$A:$BS,46,0)</f>
        <v>#N/A</v>
      </c>
      <c r="AQ295" s="17" t="e">
        <f>VLOOKUP($C295,'DATA PENGUKURAN GARDU'!$A:$BS,53,0)</f>
        <v>#N/A</v>
      </c>
      <c r="AR295" s="17" t="e">
        <f>VLOOKUP($C295,'DATA PENGUKURAN GARDU'!$A:$BS,54,0)</f>
        <v>#N/A</v>
      </c>
      <c r="AS295" s="20" t="e">
        <f>VLOOKUP($D295,'DATA PENGUKURAN GARDU'!$A:$BS,42,0)</f>
        <v>#N/A</v>
      </c>
      <c r="AT295" s="21" t="e">
        <f t="shared" si="156"/>
        <v>#N/A</v>
      </c>
      <c r="AU295" s="20" t="e">
        <f>VLOOKUP($D295,'DATA PENGUKURAN GARDU'!$A:$BS,44,0)</f>
        <v>#N/A</v>
      </c>
      <c r="AV295" s="21" t="e">
        <f t="shared" si="157"/>
        <v>#N/A</v>
      </c>
      <c r="AW295" s="20" t="e">
        <f>VLOOKUP($D295,'DATA PENGUKURAN GARDU'!$A:$BS,46,0)</f>
        <v>#N/A</v>
      </c>
      <c r="AX295" s="21" t="e">
        <f t="shared" si="158"/>
        <v>#N/A</v>
      </c>
      <c r="AY295" s="20" t="e">
        <f>VLOOKUP($D295,'DATA PENGUKURAN GARDU'!$A:$BS,46,0)</f>
        <v>#N/A</v>
      </c>
      <c r="AZ295" s="20" t="e">
        <f>VLOOKUP($D295,'DATA PENGUKURAN GARDU'!$A:$BS,53,0)</f>
        <v>#N/A</v>
      </c>
      <c r="BA295" s="20" t="e">
        <f>VLOOKUP($D295,'DATA PENGUKURAN GARDU'!$A:$BS,54,0)</f>
        <v>#N/A</v>
      </c>
      <c r="BB295" s="17" t="e">
        <f>VLOOKUP($E295,'DATA PENGUKURAN GARDU'!$A:$BS,42,0)</f>
        <v>#N/A</v>
      </c>
      <c r="BC295" s="23" t="e">
        <f t="shared" si="159"/>
        <v>#N/A</v>
      </c>
      <c r="BD295" s="17" t="e">
        <f>VLOOKUP($E295,'DATA PENGUKURAN GARDU'!$A:$BS,44,0)</f>
        <v>#N/A</v>
      </c>
      <c r="BE295" s="23" t="e">
        <f t="shared" si="160"/>
        <v>#N/A</v>
      </c>
      <c r="BF295" s="17" t="e">
        <f>VLOOKUP($E295,'DATA PENGUKURAN GARDU'!$A:$BS,46,0)</f>
        <v>#N/A</v>
      </c>
      <c r="BG295" s="23" t="e">
        <f t="shared" si="161"/>
        <v>#N/A</v>
      </c>
      <c r="BH295" s="17" t="e">
        <f>VLOOKUP($E295,'DATA PENGUKURAN GARDU'!$A:$BS,46,0)</f>
        <v>#N/A</v>
      </c>
      <c r="BI295" s="17" t="e">
        <f>VLOOKUP($E295,'DATA PENGUKURAN GARDU'!$A:$BS,53,0)</f>
        <v>#N/A</v>
      </c>
      <c r="BJ295" s="17" t="e">
        <f>VLOOKUP($E295,'DATA PENGUKURAN GARDU'!$A:$BS,54,0)</f>
        <v>#N/A</v>
      </c>
      <c r="BK295" s="20" t="e">
        <f t="shared" si="162"/>
        <v>#N/A</v>
      </c>
      <c r="BL295" s="20" t="e">
        <f t="shared" si="163"/>
        <v>#N/A</v>
      </c>
      <c r="BM295" s="20" t="e">
        <f t="shared" si="164"/>
        <v>#N/A</v>
      </c>
      <c r="BN295" s="25" t="e">
        <f t="shared" si="165"/>
        <v>#N/A</v>
      </c>
      <c r="BO295" s="26" t="str">
        <f t="shared" si="166"/>
        <v>0</v>
      </c>
      <c r="BP295" s="21" t="e">
        <f t="shared" si="167"/>
        <v>#VALUE!</v>
      </c>
      <c r="BQ295" s="20" t="e">
        <f t="shared" si="168"/>
        <v>#N/A</v>
      </c>
      <c r="BR295" s="20" t="e">
        <v>#N/A</v>
      </c>
      <c r="BS295" s="9" t="e">
        <v>#N/A</v>
      </c>
      <c r="BT295" s="2" t="e">
        <f t="shared" si="169"/>
        <v>#VALUE!</v>
      </c>
      <c r="BU295" s="2" t="e">
        <f t="shared" si="137"/>
        <v>#N/A</v>
      </c>
      <c r="BV295" s="2" t="e">
        <f t="shared" si="138"/>
        <v>#N/A</v>
      </c>
    </row>
    <row r="296" s="2" customFormat="1" ht="22.95" customHeight="1" spans="1:74">
      <c r="A296" s="9" t="str">
        <f t="shared" si="139"/>
        <v>KMO 23Induk</v>
      </c>
      <c r="B296" s="9" t="str">
        <f t="shared" si="140"/>
        <v>KMO 23jurusan 1</v>
      </c>
      <c r="C296" s="9" t="str">
        <f t="shared" si="141"/>
        <v>KMO 23jurusan 2</v>
      </c>
      <c r="D296" s="9" t="str">
        <f t="shared" si="142"/>
        <v>KMO 23jurusan 3</v>
      </c>
      <c r="E296" s="9" t="str">
        <f t="shared" si="143"/>
        <v>KMO 23jurusan 4</v>
      </c>
      <c r="F296" s="10" t="s">
        <v>71</v>
      </c>
      <c r="G296" s="10" t="s">
        <v>8</v>
      </c>
      <c r="H296" s="10" t="s">
        <v>379</v>
      </c>
      <c r="I296" s="10">
        <v>0.709755003</v>
      </c>
      <c r="J296" s="10">
        <v>124.3845672607</v>
      </c>
      <c r="K296" s="10" t="s">
        <v>7465</v>
      </c>
      <c r="L296" s="10" t="s">
        <v>7465</v>
      </c>
      <c r="M296" s="10" t="s">
        <v>7465</v>
      </c>
      <c r="N296" s="14">
        <f t="shared" si="144"/>
        <v>0</v>
      </c>
      <c r="O296" s="15" t="e">
        <f t="shared" si="145"/>
        <v>#VALUE!</v>
      </c>
      <c r="P296" s="15" t="e">
        <f t="shared" si="146"/>
        <v>#VALUE!</v>
      </c>
      <c r="Q296" s="17" t="e">
        <f>VLOOKUP($A296,'DATA PENGUKURAN GARDU'!$A:$BS,42,0)</f>
        <v>#N/A</v>
      </c>
      <c r="R296" s="18" t="e">
        <f t="shared" si="147"/>
        <v>#N/A</v>
      </c>
      <c r="S296" s="17" t="e">
        <f>VLOOKUP($A296,'DATA PENGUKURAN GARDU'!$A:$BS,44,0)</f>
        <v>#N/A</v>
      </c>
      <c r="T296" s="18" t="e">
        <f t="shared" si="148"/>
        <v>#N/A</v>
      </c>
      <c r="U296" s="17" t="e">
        <f>VLOOKUP($A296,'DATA PENGUKURAN GARDU'!$A:$BS,46,0)</f>
        <v>#N/A</v>
      </c>
      <c r="V296" s="18" t="e">
        <f t="shared" si="149"/>
        <v>#N/A</v>
      </c>
      <c r="W296" s="17" t="e">
        <f>VLOOKUP($A296,'DATA PENGUKURAN GARDU'!$A:$BS,48,0)</f>
        <v>#N/A</v>
      </c>
      <c r="X296" s="17" t="e">
        <f>VLOOKUP($A296,'DATA PENGUKURAN GARDU'!$A:$BS,53,0)</f>
        <v>#N/A</v>
      </c>
      <c r="Y296" s="17" t="e">
        <f>VLOOKUP($A296,'DATA PENGUKURAN GARDU'!$A:$BS,54,0)</f>
        <v>#N/A</v>
      </c>
      <c r="Z296" s="17" t="e">
        <f>VLOOKUP($A296,'DATA PENGUKURAN GARDU'!$A:$BS,55,0)</f>
        <v>#N/A</v>
      </c>
      <c r="AA296" s="20" t="e">
        <f>VLOOKUP($B296,'DATA PENGUKURAN GARDU'!$A:$BS,42,0)</f>
        <v>#N/A</v>
      </c>
      <c r="AB296" s="21" t="e">
        <f t="shared" si="150"/>
        <v>#N/A</v>
      </c>
      <c r="AC296" s="20" t="e">
        <f>VLOOKUP($B296,'DATA PENGUKURAN GARDU'!$A:$BS,44,0)</f>
        <v>#N/A</v>
      </c>
      <c r="AD296" s="21" t="e">
        <f t="shared" si="151"/>
        <v>#N/A</v>
      </c>
      <c r="AE296" s="20" t="e">
        <f>VLOOKUP($B296,'DATA PENGUKURAN GARDU'!$A:$BS,46,0)</f>
        <v>#N/A</v>
      </c>
      <c r="AF296" s="21" t="e">
        <f t="shared" si="152"/>
        <v>#N/A</v>
      </c>
      <c r="AG296" s="20" t="e">
        <f>VLOOKUP($B296,'DATA PENGUKURAN GARDU'!$A:$BS,46,0)</f>
        <v>#N/A</v>
      </c>
      <c r="AH296" s="20" t="e">
        <f>VLOOKUP($B296,'DATA PENGUKURAN GARDU'!$A:$BS,53,0)</f>
        <v>#N/A</v>
      </c>
      <c r="AI296" s="20" t="e">
        <f>VLOOKUP($B296,'DATA PENGUKURAN GARDU'!$A:$BS,54,0)</f>
        <v>#N/A</v>
      </c>
      <c r="AJ296" s="17" t="e">
        <f>VLOOKUP($C296,'DATA PENGUKURAN GARDU'!$A:$BS,42,0)</f>
        <v>#N/A</v>
      </c>
      <c r="AK296" s="23" t="e">
        <f t="shared" si="153"/>
        <v>#N/A</v>
      </c>
      <c r="AL296" s="17" t="e">
        <f>VLOOKUP($C296,'DATA PENGUKURAN GARDU'!$A:$BS,44,0)</f>
        <v>#N/A</v>
      </c>
      <c r="AM296" s="23" t="e">
        <f t="shared" si="154"/>
        <v>#N/A</v>
      </c>
      <c r="AN296" s="17" t="e">
        <f>VLOOKUP($C296,'DATA PENGUKURAN GARDU'!$A:$BS,46,0)</f>
        <v>#N/A</v>
      </c>
      <c r="AO296" s="23" t="e">
        <f t="shared" si="155"/>
        <v>#N/A</v>
      </c>
      <c r="AP296" s="17" t="e">
        <f>VLOOKUP($C296,'DATA PENGUKURAN GARDU'!$A:$BS,46,0)</f>
        <v>#N/A</v>
      </c>
      <c r="AQ296" s="17" t="e">
        <f>VLOOKUP($C296,'DATA PENGUKURAN GARDU'!$A:$BS,53,0)</f>
        <v>#N/A</v>
      </c>
      <c r="AR296" s="17" t="e">
        <f>VLOOKUP($C296,'DATA PENGUKURAN GARDU'!$A:$BS,54,0)</f>
        <v>#N/A</v>
      </c>
      <c r="AS296" s="20" t="e">
        <f>VLOOKUP($D296,'DATA PENGUKURAN GARDU'!$A:$BS,42,0)</f>
        <v>#N/A</v>
      </c>
      <c r="AT296" s="21" t="e">
        <f t="shared" si="156"/>
        <v>#N/A</v>
      </c>
      <c r="AU296" s="20" t="e">
        <f>VLOOKUP($D296,'DATA PENGUKURAN GARDU'!$A:$BS,44,0)</f>
        <v>#N/A</v>
      </c>
      <c r="AV296" s="21" t="e">
        <f t="shared" si="157"/>
        <v>#N/A</v>
      </c>
      <c r="AW296" s="20" t="e">
        <f>VLOOKUP($D296,'DATA PENGUKURAN GARDU'!$A:$BS,46,0)</f>
        <v>#N/A</v>
      </c>
      <c r="AX296" s="21" t="e">
        <f t="shared" si="158"/>
        <v>#N/A</v>
      </c>
      <c r="AY296" s="20" t="e">
        <f>VLOOKUP($D296,'DATA PENGUKURAN GARDU'!$A:$BS,46,0)</f>
        <v>#N/A</v>
      </c>
      <c r="AZ296" s="20" t="e">
        <f>VLOOKUP($D296,'DATA PENGUKURAN GARDU'!$A:$BS,53,0)</f>
        <v>#N/A</v>
      </c>
      <c r="BA296" s="20" t="e">
        <f>VLOOKUP($D296,'DATA PENGUKURAN GARDU'!$A:$BS,54,0)</f>
        <v>#N/A</v>
      </c>
      <c r="BB296" s="17" t="e">
        <f>VLOOKUP($E296,'DATA PENGUKURAN GARDU'!$A:$BS,42,0)</f>
        <v>#N/A</v>
      </c>
      <c r="BC296" s="23" t="e">
        <f t="shared" si="159"/>
        <v>#N/A</v>
      </c>
      <c r="BD296" s="17" t="e">
        <f>VLOOKUP($E296,'DATA PENGUKURAN GARDU'!$A:$BS,44,0)</f>
        <v>#N/A</v>
      </c>
      <c r="BE296" s="23" t="e">
        <f t="shared" si="160"/>
        <v>#N/A</v>
      </c>
      <c r="BF296" s="17" t="e">
        <f>VLOOKUP($E296,'DATA PENGUKURAN GARDU'!$A:$BS,46,0)</f>
        <v>#N/A</v>
      </c>
      <c r="BG296" s="23" t="e">
        <f t="shared" si="161"/>
        <v>#N/A</v>
      </c>
      <c r="BH296" s="17" t="e">
        <f>VLOOKUP($E296,'DATA PENGUKURAN GARDU'!$A:$BS,46,0)</f>
        <v>#N/A</v>
      </c>
      <c r="BI296" s="17" t="e">
        <f>VLOOKUP($E296,'DATA PENGUKURAN GARDU'!$A:$BS,53,0)</f>
        <v>#N/A</v>
      </c>
      <c r="BJ296" s="17" t="e">
        <f>VLOOKUP($E296,'DATA PENGUKURAN GARDU'!$A:$BS,54,0)</f>
        <v>#N/A</v>
      </c>
      <c r="BK296" s="20" t="e">
        <f t="shared" si="162"/>
        <v>#N/A</v>
      </c>
      <c r="BL296" s="20" t="e">
        <f t="shared" si="163"/>
        <v>#N/A</v>
      </c>
      <c r="BM296" s="20" t="e">
        <f t="shared" si="164"/>
        <v>#N/A</v>
      </c>
      <c r="BN296" s="25" t="e">
        <f t="shared" si="165"/>
        <v>#N/A</v>
      </c>
      <c r="BO296" s="26" t="str">
        <f t="shared" si="166"/>
        <v>0</v>
      </c>
      <c r="BP296" s="21" t="e">
        <f t="shared" si="167"/>
        <v>#VALUE!</v>
      </c>
      <c r="BQ296" s="20" t="e">
        <f t="shared" si="168"/>
        <v>#N/A</v>
      </c>
      <c r="BR296" s="20" t="e">
        <v>#N/A</v>
      </c>
      <c r="BS296" s="9" t="e">
        <v>#N/A</v>
      </c>
      <c r="BT296" s="2" t="e">
        <f t="shared" si="169"/>
        <v>#VALUE!</v>
      </c>
      <c r="BU296" s="2" t="e">
        <f t="shared" si="137"/>
        <v>#N/A</v>
      </c>
      <c r="BV296" s="2" t="e">
        <f t="shared" si="138"/>
        <v>#N/A</v>
      </c>
    </row>
    <row r="297" s="2" customFormat="1" ht="22.95" customHeight="1" spans="1:74">
      <c r="A297" s="9" t="str">
        <f t="shared" si="139"/>
        <v>KMO 26Induk</v>
      </c>
      <c r="B297" s="9" t="str">
        <f t="shared" si="140"/>
        <v>KMO 26jurusan 1</v>
      </c>
      <c r="C297" s="9" t="str">
        <f t="shared" si="141"/>
        <v>KMO 26jurusan 2</v>
      </c>
      <c r="D297" s="9" t="str">
        <f t="shared" si="142"/>
        <v>KMO 26jurusan 3</v>
      </c>
      <c r="E297" s="9" t="str">
        <f t="shared" si="143"/>
        <v>KMO 26jurusan 4</v>
      </c>
      <c r="F297" s="10" t="s">
        <v>71</v>
      </c>
      <c r="G297" s="10" t="s">
        <v>8</v>
      </c>
      <c r="H297" s="10" t="s">
        <v>380</v>
      </c>
      <c r="I297" s="10">
        <v>0.708424985</v>
      </c>
      <c r="J297" s="10">
        <v>124.3863449097</v>
      </c>
      <c r="K297" s="10" t="s">
        <v>7465</v>
      </c>
      <c r="L297" s="10" t="s">
        <v>7465</v>
      </c>
      <c r="M297" s="10" t="s">
        <v>7465</v>
      </c>
      <c r="N297" s="14">
        <f t="shared" si="144"/>
        <v>0</v>
      </c>
      <c r="O297" s="15" t="e">
        <f t="shared" si="145"/>
        <v>#VALUE!</v>
      </c>
      <c r="P297" s="15" t="e">
        <f t="shared" si="146"/>
        <v>#VALUE!</v>
      </c>
      <c r="Q297" s="17" t="e">
        <f>VLOOKUP($A297,'DATA PENGUKURAN GARDU'!$A:$BS,42,0)</f>
        <v>#N/A</v>
      </c>
      <c r="R297" s="18" t="e">
        <f t="shared" si="147"/>
        <v>#N/A</v>
      </c>
      <c r="S297" s="17" t="e">
        <f>VLOOKUP($A297,'DATA PENGUKURAN GARDU'!$A:$BS,44,0)</f>
        <v>#N/A</v>
      </c>
      <c r="T297" s="18" t="e">
        <f t="shared" si="148"/>
        <v>#N/A</v>
      </c>
      <c r="U297" s="17" t="e">
        <f>VLOOKUP($A297,'DATA PENGUKURAN GARDU'!$A:$BS,46,0)</f>
        <v>#N/A</v>
      </c>
      <c r="V297" s="18" t="e">
        <f t="shared" si="149"/>
        <v>#N/A</v>
      </c>
      <c r="W297" s="17" t="e">
        <f>VLOOKUP($A297,'DATA PENGUKURAN GARDU'!$A:$BS,48,0)</f>
        <v>#N/A</v>
      </c>
      <c r="X297" s="17" t="e">
        <f>VLOOKUP($A297,'DATA PENGUKURAN GARDU'!$A:$BS,53,0)</f>
        <v>#N/A</v>
      </c>
      <c r="Y297" s="17" t="e">
        <f>VLOOKUP($A297,'DATA PENGUKURAN GARDU'!$A:$BS,54,0)</f>
        <v>#N/A</v>
      </c>
      <c r="Z297" s="17" t="e">
        <f>VLOOKUP($A297,'DATA PENGUKURAN GARDU'!$A:$BS,55,0)</f>
        <v>#N/A</v>
      </c>
      <c r="AA297" s="20" t="e">
        <f>VLOOKUP($B297,'DATA PENGUKURAN GARDU'!$A:$BS,42,0)</f>
        <v>#N/A</v>
      </c>
      <c r="AB297" s="21" t="e">
        <f t="shared" si="150"/>
        <v>#N/A</v>
      </c>
      <c r="AC297" s="20" t="e">
        <f>VLOOKUP($B297,'DATA PENGUKURAN GARDU'!$A:$BS,44,0)</f>
        <v>#N/A</v>
      </c>
      <c r="AD297" s="21" t="e">
        <f t="shared" si="151"/>
        <v>#N/A</v>
      </c>
      <c r="AE297" s="20" t="e">
        <f>VLOOKUP($B297,'DATA PENGUKURAN GARDU'!$A:$BS,46,0)</f>
        <v>#N/A</v>
      </c>
      <c r="AF297" s="21" t="e">
        <f t="shared" si="152"/>
        <v>#N/A</v>
      </c>
      <c r="AG297" s="20" t="e">
        <f>VLOOKUP($B297,'DATA PENGUKURAN GARDU'!$A:$BS,46,0)</f>
        <v>#N/A</v>
      </c>
      <c r="AH297" s="20" t="e">
        <f>VLOOKUP($B297,'DATA PENGUKURAN GARDU'!$A:$BS,53,0)</f>
        <v>#N/A</v>
      </c>
      <c r="AI297" s="20" t="e">
        <f>VLOOKUP($B297,'DATA PENGUKURAN GARDU'!$A:$BS,54,0)</f>
        <v>#N/A</v>
      </c>
      <c r="AJ297" s="17" t="e">
        <f>VLOOKUP($C297,'DATA PENGUKURAN GARDU'!$A:$BS,42,0)</f>
        <v>#N/A</v>
      </c>
      <c r="AK297" s="23" t="e">
        <f t="shared" si="153"/>
        <v>#N/A</v>
      </c>
      <c r="AL297" s="17" t="e">
        <f>VLOOKUP($C297,'DATA PENGUKURAN GARDU'!$A:$BS,44,0)</f>
        <v>#N/A</v>
      </c>
      <c r="AM297" s="23" t="e">
        <f t="shared" si="154"/>
        <v>#N/A</v>
      </c>
      <c r="AN297" s="17" t="e">
        <f>VLOOKUP($C297,'DATA PENGUKURAN GARDU'!$A:$BS,46,0)</f>
        <v>#N/A</v>
      </c>
      <c r="AO297" s="23" t="e">
        <f t="shared" si="155"/>
        <v>#N/A</v>
      </c>
      <c r="AP297" s="17" t="e">
        <f>VLOOKUP($C297,'DATA PENGUKURAN GARDU'!$A:$BS,46,0)</f>
        <v>#N/A</v>
      </c>
      <c r="AQ297" s="17" t="e">
        <f>VLOOKUP($C297,'DATA PENGUKURAN GARDU'!$A:$BS,53,0)</f>
        <v>#N/A</v>
      </c>
      <c r="AR297" s="17" t="e">
        <f>VLOOKUP($C297,'DATA PENGUKURAN GARDU'!$A:$BS,54,0)</f>
        <v>#N/A</v>
      </c>
      <c r="AS297" s="20" t="e">
        <f>VLOOKUP($D297,'DATA PENGUKURAN GARDU'!$A:$BS,42,0)</f>
        <v>#N/A</v>
      </c>
      <c r="AT297" s="21" t="e">
        <f t="shared" si="156"/>
        <v>#N/A</v>
      </c>
      <c r="AU297" s="20" t="e">
        <f>VLOOKUP($D297,'DATA PENGUKURAN GARDU'!$A:$BS,44,0)</f>
        <v>#N/A</v>
      </c>
      <c r="AV297" s="21" t="e">
        <f t="shared" si="157"/>
        <v>#N/A</v>
      </c>
      <c r="AW297" s="20" t="e">
        <f>VLOOKUP($D297,'DATA PENGUKURAN GARDU'!$A:$BS,46,0)</f>
        <v>#N/A</v>
      </c>
      <c r="AX297" s="21" t="e">
        <f t="shared" si="158"/>
        <v>#N/A</v>
      </c>
      <c r="AY297" s="20" t="e">
        <f>VLOOKUP($D297,'DATA PENGUKURAN GARDU'!$A:$BS,46,0)</f>
        <v>#N/A</v>
      </c>
      <c r="AZ297" s="20" t="e">
        <f>VLOOKUP($D297,'DATA PENGUKURAN GARDU'!$A:$BS,53,0)</f>
        <v>#N/A</v>
      </c>
      <c r="BA297" s="20" t="e">
        <f>VLOOKUP($D297,'DATA PENGUKURAN GARDU'!$A:$BS,54,0)</f>
        <v>#N/A</v>
      </c>
      <c r="BB297" s="17" t="e">
        <f>VLOOKUP($E297,'DATA PENGUKURAN GARDU'!$A:$BS,42,0)</f>
        <v>#N/A</v>
      </c>
      <c r="BC297" s="23" t="e">
        <f t="shared" si="159"/>
        <v>#N/A</v>
      </c>
      <c r="BD297" s="17" t="e">
        <f>VLOOKUP($E297,'DATA PENGUKURAN GARDU'!$A:$BS,44,0)</f>
        <v>#N/A</v>
      </c>
      <c r="BE297" s="23" t="e">
        <f t="shared" si="160"/>
        <v>#N/A</v>
      </c>
      <c r="BF297" s="17" t="e">
        <f>VLOOKUP($E297,'DATA PENGUKURAN GARDU'!$A:$BS,46,0)</f>
        <v>#N/A</v>
      </c>
      <c r="BG297" s="23" t="e">
        <f t="shared" si="161"/>
        <v>#N/A</v>
      </c>
      <c r="BH297" s="17" t="e">
        <f>VLOOKUP($E297,'DATA PENGUKURAN GARDU'!$A:$BS,46,0)</f>
        <v>#N/A</v>
      </c>
      <c r="BI297" s="17" t="e">
        <f>VLOOKUP($E297,'DATA PENGUKURAN GARDU'!$A:$BS,53,0)</f>
        <v>#N/A</v>
      </c>
      <c r="BJ297" s="17" t="e">
        <f>VLOOKUP($E297,'DATA PENGUKURAN GARDU'!$A:$BS,54,0)</f>
        <v>#N/A</v>
      </c>
      <c r="BK297" s="20" t="e">
        <f t="shared" si="162"/>
        <v>#N/A</v>
      </c>
      <c r="BL297" s="20" t="e">
        <f t="shared" si="163"/>
        <v>#N/A</v>
      </c>
      <c r="BM297" s="20" t="e">
        <f t="shared" si="164"/>
        <v>#N/A</v>
      </c>
      <c r="BN297" s="25" t="e">
        <f t="shared" si="165"/>
        <v>#N/A</v>
      </c>
      <c r="BO297" s="26" t="str">
        <f t="shared" si="166"/>
        <v>0</v>
      </c>
      <c r="BP297" s="21" t="e">
        <f t="shared" si="167"/>
        <v>#VALUE!</v>
      </c>
      <c r="BQ297" s="20" t="e">
        <f t="shared" si="168"/>
        <v>#N/A</v>
      </c>
      <c r="BR297" s="20" t="e">
        <v>#N/A</v>
      </c>
      <c r="BS297" s="9" t="e">
        <v>#N/A</v>
      </c>
      <c r="BT297" s="2" t="e">
        <f t="shared" si="169"/>
        <v>#VALUE!</v>
      </c>
      <c r="BU297" s="2" t="e">
        <f t="shared" si="137"/>
        <v>#N/A</v>
      </c>
      <c r="BV297" s="2" t="e">
        <f t="shared" si="138"/>
        <v>#N/A</v>
      </c>
    </row>
    <row r="298" s="2" customFormat="1" ht="22.95" customHeight="1" spans="1:74">
      <c r="A298" s="9" t="str">
        <f t="shared" si="139"/>
        <v>KMO 72Induk</v>
      </c>
      <c r="B298" s="9" t="str">
        <f t="shared" si="140"/>
        <v>KMO 72jurusan 1</v>
      </c>
      <c r="C298" s="9" t="str">
        <f t="shared" si="141"/>
        <v>KMO 72jurusan 2</v>
      </c>
      <c r="D298" s="9" t="str">
        <f t="shared" si="142"/>
        <v>KMO 72jurusan 3</v>
      </c>
      <c r="E298" s="9" t="str">
        <f t="shared" si="143"/>
        <v>KMO 72jurusan 4</v>
      </c>
      <c r="F298" s="10" t="s">
        <v>118</v>
      </c>
      <c r="G298" s="10" t="s">
        <v>8</v>
      </c>
      <c r="H298" s="10" t="s">
        <v>381</v>
      </c>
      <c r="I298" s="10">
        <v>0.532661974</v>
      </c>
      <c r="J298" s="10">
        <v>124.4690704346</v>
      </c>
      <c r="K298" s="10" t="s">
        <v>7465</v>
      </c>
      <c r="L298" s="10" t="s">
        <v>7465</v>
      </c>
      <c r="M298" s="10" t="s">
        <v>7465</v>
      </c>
      <c r="N298" s="14">
        <f t="shared" si="144"/>
        <v>0</v>
      </c>
      <c r="O298" s="15" t="e">
        <f t="shared" si="145"/>
        <v>#VALUE!</v>
      </c>
      <c r="P298" s="15" t="e">
        <f t="shared" si="146"/>
        <v>#VALUE!</v>
      </c>
      <c r="Q298" s="17" t="e">
        <f>VLOOKUP($A298,'DATA PENGUKURAN GARDU'!$A:$BS,42,0)</f>
        <v>#N/A</v>
      </c>
      <c r="R298" s="18" t="e">
        <f t="shared" si="147"/>
        <v>#N/A</v>
      </c>
      <c r="S298" s="17" t="e">
        <f>VLOOKUP($A298,'DATA PENGUKURAN GARDU'!$A:$BS,44,0)</f>
        <v>#N/A</v>
      </c>
      <c r="T298" s="18" t="e">
        <f t="shared" si="148"/>
        <v>#N/A</v>
      </c>
      <c r="U298" s="17" t="e">
        <f>VLOOKUP($A298,'DATA PENGUKURAN GARDU'!$A:$BS,46,0)</f>
        <v>#N/A</v>
      </c>
      <c r="V298" s="18" t="e">
        <f t="shared" si="149"/>
        <v>#N/A</v>
      </c>
      <c r="W298" s="17" t="e">
        <f>VLOOKUP($A298,'DATA PENGUKURAN GARDU'!$A:$BS,48,0)</f>
        <v>#N/A</v>
      </c>
      <c r="X298" s="17" t="e">
        <f>VLOOKUP($A298,'DATA PENGUKURAN GARDU'!$A:$BS,53,0)</f>
        <v>#N/A</v>
      </c>
      <c r="Y298" s="17" t="e">
        <f>VLOOKUP($A298,'DATA PENGUKURAN GARDU'!$A:$BS,54,0)</f>
        <v>#N/A</v>
      </c>
      <c r="Z298" s="17" t="e">
        <f>VLOOKUP($A298,'DATA PENGUKURAN GARDU'!$A:$BS,55,0)</f>
        <v>#N/A</v>
      </c>
      <c r="AA298" s="20" t="e">
        <f>VLOOKUP($B298,'DATA PENGUKURAN GARDU'!$A:$BS,42,0)</f>
        <v>#N/A</v>
      </c>
      <c r="AB298" s="21" t="e">
        <f t="shared" si="150"/>
        <v>#N/A</v>
      </c>
      <c r="AC298" s="20" t="e">
        <f>VLOOKUP($B298,'DATA PENGUKURAN GARDU'!$A:$BS,44,0)</f>
        <v>#N/A</v>
      </c>
      <c r="AD298" s="21" t="e">
        <f t="shared" si="151"/>
        <v>#N/A</v>
      </c>
      <c r="AE298" s="20" t="e">
        <f>VLOOKUP($B298,'DATA PENGUKURAN GARDU'!$A:$BS,46,0)</f>
        <v>#N/A</v>
      </c>
      <c r="AF298" s="21" t="e">
        <f t="shared" si="152"/>
        <v>#N/A</v>
      </c>
      <c r="AG298" s="20" t="e">
        <f>VLOOKUP($B298,'DATA PENGUKURAN GARDU'!$A:$BS,46,0)</f>
        <v>#N/A</v>
      </c>
      <c r="AH298" s="20" t="e">
        <f>VLOOKUP($B298,'DATA PENGUKURAN GARDU'!$A:$BS,53,0)</f>
        <v>#N/A</v>
      </c>
      <c r="AI298" s="20" t="e">
        <f>VLOOKUP($B298,'DATA PENGUKURAN GARDU'!$A:$BS,54,0)</f>
        <v>#N/A</v>
      </c>
      <c r="AJ298" s="17" t="e">
        <f>VLOOKUP($C298,'DATA PENGUKURAN GARDU'!$A:$BS,42,0)</f>
        <v>#N/A</v>
      </c>
      <c r="AK298" s="23" t="e">
        <f t="shared" si="153"/>
        <v>#N/A</v>
      </c>
      <c r="AL298" s="17" t="e">
        <f>VLOOKUP($C298,'DATA PENGUKURAN GARDU'!$A:$BS,44,0)</f>
        <v>#N/A</v>
      </c>
      <c r="AM298" s="23" t="e">
        <f t="shared" si="154"/>
        <v>#N/A</v>
      </c>
      <c r="AN298" s="17" t="e">
        <f>VLOOKUP($C298,'DATA PENGUKURAN GARDU'!$A:$BS,46,0)</f>
        <v>#N/A</v>
      </c>
      <c r="AO298" s="23" t="e">
        <f t="shared" si="155"/>
        <v>#N/A</v>
      </c>
      <c r="AP298" s="17" t="e">
        <f>VLOOKUP($C298,'DATA PENGUKURAN GARDU'!$A:$BS,46,0)</f>
        <v>#N/A</v>
      </c>
      <c r="AQ298" s="17" t="e">
        <f>VLOOKUP($C298,'DATA PENGUKURAN GARDU'!$A:$BS,53,0)</f>
        <v>#N/A</v>
      </c>
      <c r="AR298" s="17" t="e">
        <f>VLOOKUP($C298,'DATA PENGUKURAN GARDU'!$A:$BS,54,0)</f>
        <v>#N/A</v>
      </c>
      <c r="AS298" s="20" t="e">
        <f>VLOOKUP($D298,'DATA PENGUKURAN GARDU'!$A:$BS,42,0)</f>
        <v>#N/A</v>
      </c>
      <c r="AT298" s="21" t="e">
        <f t="shared" si="156"/>
        <v>#N/A</v>
      </c>
      <c r="AU298" s="20" t="e">
        <f>VLOOKUP($D298,'DATA PENGUKURAN GARDU'!$A:$BS,44,0)</f>
        <v>#N/A</v>
      </c>
      <c r="AV298" s="21" t="e">
        <f t="shared" si="157"/>
        <v>#N/A</v>
      </c>
      <c r="AW298" s="20" t="e">
        <f>VLOOKUP($D298,'DATA PENGUKURAN GARDU'!$A:$BS,46,0)</f>
        <v>#N/A</v>
      </c>
      <c r="AX298" s="21" t="e">
        <f t="shared" si="158"/>
        <v>#N/A</v>
      </c>
      <c r="AY298" s="20" t="e">
        <f>VLOOKUP($D298,'DATA PENGUKURAN GARDU'!$A:$BS,46,0)</f>
        <v>#N/A</v>
      </c>
      <c r="AZ298" s="20" t="e">
        <f>VLOOKUP($D298,'DATA PENGUKURAN GARDU'!$A:$BS,53,0)</f>
        <v>#N/A</v>
      </c>
      <c r="BA298" s="20" t="e">
        <f>VLOOKUP($D298,'DATA PENGUKURAN GARDU'!$A:$BS,54,0)</f>
        <v>#N/A</v>
      </c>
      <c r="BB298" s="17" t="e">
        <f>VLOOKUP($E298,'DATA PENGUKURAN GARDU'!$A:$BS,42,0)</f>
        <v>#N/A</v>
      </c>
      <c r="BC298" s="23" t="e">
        <f t="shared" si="159"/>
        <v>#N/A</v>
      </c>
      <c r="BD298" s="17" t="e">
        <f>VLOOKUP($E298,'DATA PENGUKURAN GARDU'!$A:$BS,44,0)</f>
        <v>#N/A</v>
      </c>
      <c r="BE298" s="23" t="e">
        <f t="shared" si="160"/>
        <v>#N/A</v>
      </c>
      <c r="BF298" s="17" t="e">
        <f>VLOOKUP($E298,'DATA PENGUKURAN GARDU'!$A:$BS,46,0)</f>
        <v>#N/A</v>
      </c>
      <c r="BG298" s="23" t="e">
        <f t="shared" si="161"/>
        <v>#N/A</v>
      </c>
      <c r="BH298" s="17" t="e">
        <f>VLOOKUP($E298,'DATA PENGUKURAN GARDU'!$A:$BS,46,0)</f>
        <v>#N/A</v>
      </c>
      <c r="BI298" s="17" t="e">
        <f>VLOOKUP($E298,'DATA PENGUKURAN GARDU'!$A:$BS,53,0)</f>
        <v>#N/A</v>
      </c>
      <c r="BJ298" s="17" t="e">
        <f>VLOOKUP($E298,'DATA PENGUKURAN GARDU'!$A:$BS,54,0)</f>
        <v>#N/A</v>
      </c>
      <c r="BK298" s="20" t="e">
        <f t="shared" si="162"/>
        <v>#N/A</v>
      </c>
      <c r="BL298" s="20" t="e">
        <f t="shared" si="163"/>
        <v>#N/A</v>
      </c>
      <c r="BM298" s="20" t="e">
        <f t="shared" si="164"/>
        <v>#N/A</v>
      </c>
      <c r="BN298" s="25" t="e">
        <f t="shared" si="165"/>
        <v>#N/A</v>
      </c>
      <c r="BO298" s="26" t="str">
        <f t="shared" si="166"/>
        <v>0</v>
      </c>
      <c r="BP298" s="21" t="e">
        <f t="shared" si="167"/>
        <v>#VALUE!</v>
      </c>
      <c r="BQ298" s="20" t="e">
        <f t="shared" si="168"/>
        <v>#N/A</v>
      </c>
      <c r="BR298" s="20" t="e">
        <v>#N/A</v>
      </c>
      <c r="BS298" s="9" t="e">
        <v>#N/A</v>
      </c>
      <c r="BT298" s="2" t="e">
        <f t="shared" si="169"/>
        <v>#VALUE!</v>
      </c>
      <c r="BU298" s="2" t="e">
        <f t="shared" si="137"/>
        <v>#N/A</v>
      </c>
      <c r="BV298" s="2" t="e">
        <f t="shared" si="138"/>
        <v>#N/A</v>
      </c>
    </row>
    <row r="299" s="2" customFormat="1" ht="22.95" customHeight="1" spans="1:74">
      <c r="A299" s="9" t="str">
        <f t="shared" si="139"/>
        <v>KMO 77Induk</v>
      </c>
      <c r="B299" s="9" t="str">
        <f t="shared" si="140"/>
        <v>KMO 77jurusan 1</v>
      </c>
      <c r="C299" s="9" t="str">
        <f t="shared" si="141"/>
        <v>KMO 77jurusan 2</v>
      </c>
      <c r="D299" s="9" t="str">
        <f t="shared" si="142"/>
        <v>KMO 77jurusan 3</v>
      </c>
      <c r="E299" s="9" t="str">
        <f t="shared" si="143"/>
        <v>KMO 77jurusan 4</v>
      </c>
      <c r="F299" s="10" t="s">
        <v>120</v>
      </c>
      <c r="G299" s="10" t="s">
        <v>8</v>
      </c>
      <c r="H299" s="10" t="s">
        <v>382</v>
      </c>
      <c r="I299" s="10">
        <v>0.484082997</v>
      </c>
      <c r="J299" s="10">
        <v>124.4772415161</v>
      </c>
      <c r="K299" s="10" t="s">
        <v>7465</v>
      </c>
      <c r="L299" s="10" t="s">
        <v>7465</v>
      </c>
      <c r="M299" s="10" t="s">
        <v>7465</v>
      </c>
      <c r="N299" s="14">
        <f t="shared" si="144"/>
        <v>0</v>
      </c>
      <c r="O299" s="15" t="e">
        <f t="shared" si="145"/>
        <v>#VALUE!</v>
      </c>
      <c r="P299" s="15" t="e">
        <f t="shared" si="146"/>
        <v>#VALUE!</v>
      </c>
      <c r="Q299" s="17" t="e">
        <f>VLOOKUP($A299,'DATA PENGUKURAN GARDU'!$A:$BS,42,0)</f>
        <v>#N/A</v>
      </c>
      <c r="R299" s="18" t="e">
        <f t="shared" si="147"/>
        <v>#N/A</v>
      </c>
      <c r="S299" s="17" t="e">
        <f>VLOOKUP($A299,'DATA PENGUKURAN GARDU'!$A:$BS,44,0)</f>
        <v>#N/A</v>
      </c>
      <c r="T299" s="18" t="e">
        <f t="shared" si="148"/>
        <v>#N/A</v>
      </c>
      <c r="U299" s="17" t="e">
        <f>VLOOKUP($A299,'DATA PENGUKURAN GARDU'!$A:$BS,46,0)</f>
        <v>#N/A</v>
      </c>
      <c r="V299" s="18" t="e">
        <f t="shared" si="149"/>
        <v>#N/A</v>
      </c>
      <c r="W299" s="17" t="e">
        <f>VLOOKUP($A299,'DATA PENGUKURAN GARDU'!$A:$BS,48,0)</f>
        <v>#N/A</v>
      </c>
      <c r="X299" s="17" t="e">
        <f>VLOOKUP($A299,'DATA PENGUKURAN GARDU'!$A:$BS,53,0)</f>
        <v>#N/A</v>
      </c>
      <c r="Y299" s="17" t="e">
        <f>VLOOKUP($A299,'DATA PENGUKURAN GARDU'!$A:$BS,54,0)</f>
        <v>#N/A</v>
      </c>
      <c r="Z299" s="17" t="e">
        <f>VLOOKUP($A299,'DATA PENGUKURAN GARDU'!$A:$BS,55,0)</f>
        <v>#N/A</v>
      </c>
      <c r="AA299" s="20" t="e">
        <f>VLOOKUP($B299,'DATA PENGUKURAN GARDU'!$A:$BS,42,0)</f>
        <v>#N/A</v>
      </c>
      <c r="AB299" s="21" t="e">
        <f t="shared" si="150"/>
        <v>#N/A</v>
      </c>
      <c r="AC299" s="20" t="e">
        <f>VLOOKUP($B299,'DATA PENGUKURAN GARDU'!$A:$BS,44,0)</f>
        <v>#N/A</v>
      </c>
      <c r="AD299" s="21" t="e">
        <f t="shared" si="151"/>
        <v>#N/A</v>
      </c>
      <c r="AE299" s="20" t="e">
        <f>VLOOKUP($B299,'DATA PENGUKURAN GARDU'!$A:$BS,46,0)</f>
        <v>#N/A</v>
      </c>
      <c r="AF299" s="21" t="e">
        <f t="shared" si="152"/>
        <v>#N/A</v>
      </c>
      <c r="AG299" s="20" t="e">
        <f>VLOOKUP($B299,'DATA PENGUKURAN GARDU'!$A:$BS,46,0)</f>
        <v>#N/A</v>
      </c>
      <c r="AH299" s="20" t="e">
        <f>VLOOKUP($B299,'DATA PENGUKURAN GARDU'!$A:$BS,53,0)</f>
        <v>#N/A</v>
      </c>
      <c r="AI299" s="20" t="e">
        <f>VLOOKUP($B299,'DATA PENGUKURAN GARDU'!$A:$BS,54,0)</f>
        <v>#N/A</v>
      </c>
      <c r="AJ299" s="17" t="e">
        <f>VLOOKUP($C299,'DATA PENGUKURAN GARDU'!$A:$BS,42,0)</f>
        <v>#N/A</v>
      </c>
      <c r="AK299" s="23" t="e">
        <f t="shared" si="153"/>
        <v>#N/A</v>
      </c>
      <c r="AL299" s="17" t="e">
        <f>VLOOKUP($C299,'DATA PENGUKURAN GARDU'!$A:$BS,44,0)</f>
        <v>#N/A</v>
      </c>
      <c r="AM299" s="23" t="e">
        <f t="shared" si="154"/>
        <v>#N/A</v>
      </c>
      <c r="AN299" s="17" t="e">
        <f>VLOOKUP($C299,'DATA PENGUKURAN GARDU'!$A:$BS,46,0)</f>
        <v>#N/A</v>
      </c>
      <c r="AO299" s="23" t="e">
        <f t="shared" si="155"/>
        <v>#N/A</v>
      </c>
      <c r="AP299" s="17" t="e">
        <f>VLOOKUP($C299,'DATA PENGUKURAN GARDU'!$A:$BS,46,0)</f>
        <v>#N/A</v>
      </c>
      <c r="AQ299" s="17" t="e">
        <f>VLOOKUP($C299,'DATA PENGUKURAN GARDU'!$A:$BS,53,0)</f>
        <v>#N/A</v>
      </c>
      <c r="AR299" s="17" t="e">
        <f>VLOOKUP($C299,'DATA PENGUKURAN GARDU'!$A:$BS,54,0)</f>
        <v>#N/A</v>
      </c>
      <c r="AS299" s="20" t="e">
        <f>VLOOKUP($D299,'DATA PENGUKURAN GARDU'!$A:$BS,42,0)</f>
        <v>#N/A</v>
      </c>
      <c r="AT299" s="21" t="e">
        <f t="shared" si="156"/>
        <v>#N/A</v>
      </c>
      <c r="AU299" s="20" t="e">
        <f>VLOOKUP($D299,'DATA PENGUKURAN GARDU'!$A:$BS,44,0)</f>
        <v>#N/A</v>
      </c>
      <c r="AV299" s="21" t="e">
        <f t="shared" si="157"/>
        <v>#N/A</v>
      </c>
      <c r="AW299" s="20" t="e">
        <f>VLOOKUP($D299,'DATA PENGUKURAN GARDU'!$A:$BS,46,0)</f>
        <v>#N/A</v>
      </c>
      <c r="AX299" s="21" t="e">
        <f t="shared" si="158"/>
        <v>#N/A</v>
      </c>
      <c r="AY299" s="20" t="e">
        <f>VLOOKUP($D299,'DATA PENGUKURAN GARDU'!$A:$BS,46,0)</f>
        <v>#N/A</v>
      </c>
      <c r="AZ299" s="20" t="e">
        <f>VLOOKUP($D299,'DATA PENGUKURAN GARDU'!$A:$BS,53,0)</f>
        <v>#N/A</v>
      </c>
      <c r="BA299" s="20" t="e">
        <f>VLOOKUP($D299,'DATA PENGUKURAN GARDU'!$A:$BS,54,0)</f>
        <v>#N/A</v>
      </c>
      <c r="BB299" s="17" t="e">
        <f>VLOOKUP($E299,'DATA PENGUKURAN GARDU'!$A:$BS,42,0)</f>
        <v>#N/A</v>
      </c>
      <c r="BC299" s="23" t="e">
        <f t="shared" si="159"/>
        <v>#N/A</v>
      </c>
      <c r="BD299" s="17" t="e">
        <f>VLOOKUP($E299,'DATA PENGUKURAN GARDU'!$A:$BS,44,0)</f>
        <v>#N/A</v>
      </c>
      <c r="BE299" s="23" t="e">
        <f t="shared" si="160"/>
        <v>#N/A</v>
      </c>
      <c r="BF299" s="17" t="e">
        <f>VLOOKUP($E299,'DATA PENGUKURAN GARDU'!$A:$BS,46,0)</f>
        <v>#N/A</v>
      </c>
      <c r="BG299" s="23" t="e">
        <f t="shared" si="161"/>
        <v>#N/A</v>
      </c>
      <c r="BH299" s="17" t="e">
        <f>VLOOKUP($E299,'DATA PENGUKURAN GARDU'!$A:$BS,46,0)</f>
        <v>#N/A</v>
      </c>
      <c r="BI299" s="17" t="e">
        <f>VLOOKUP($E299,'DATA PENGUKURAN GARDU'!$A:$BS,53,0)</f>
        <v>#N/A</v>
      </c>
      <c r="BJ299" s="17" t="e">
        <f>VLOOKUP($E299,'DATA PENGUKURAN GARDU'!$A:$BS,54,0)</f>
        <v>#N/A</v>
      </c>
      <c r="BK299" s="20" t="e">
        <f t="shared" si="162"/>
        <v>#N/A</v>
      </c>
      <c r="BL299" s="20" t="e">
        <f t="shared" si="163"/>
        <v>#N/A</v>
      </c>
      <c r="BM299" s="20" t="e">
        <f t="shared" si="164"/>
        <v>#N/A</v>
      </c>
      <c r="BN299" s="25" t="e">
        <f t="shared" si="165"/>
        <v>#N/A</v>
      </c>
      <c r="BO299" s="26" t="str">
        <f t="shared" si="166"/>
        <v>0</v>
      </c>
      <c r="BP299" s="21" t="e">
        <f t="shared" si="167"/>
        <v>#VALUE!</v>
      </c>
      <c r="BQ299" s="20" t="e">
        <f t="shared" si="168"/>
        <v>#N/A</v>
      </c>
      <c r="BR299" s="20" t="e">
        <v>#N/A</v>
      </c>
      <c r="BS299" s="9" t="e">
        <v>#N/A</v>
      </c>
      <c r="BT299" s="2" t="e">
        <f t="shared" si="169"/>
        <v>#VALUE!</v>
      </c>
      <c r="BU299" s="2" t="e">
        <f t="shared" si="137"/>
        <v>#N/A</v>
      </c>
      <c r="BV299" s="2" t="e">
        <f t="shared" si="138"/>
        <v>#N/A</v>
      </c>
    </row>
    <row r="300" s="2" customFormat="1" ht="22.95" customHeight="1" spans="1:74">
      <c r="A300" s="9" t="str">
        <f t="shared" si="139"/>
        <v>KMO 79Induk</v>
      </c>
      <c r="B300" s="9" t="str">
        <f t="shared" si="140"/>
        <v>KMO 79jurusan 1</v>
      </c>
      <c r="C300" s="9" t="str">
        <f t="shared" si="141"/>
        <v>KMO 79jurusan 2</v>
      </c>
      <c r="D300" s="9" t="str">
        <f t="shared" si="142"/>
        <v>KMO 79jurusan 3</v>
      </c>
      <c r="E300" s="9" t="str">
        <f t="shared" si="143"/>
        <v>KMO 79jurusan 4</v>
      </c>
      <c r="F300" s="10" t="s">
        <v>89</v>
      </c>
      <c r="G300" s="10" t="s">
        <v>8</v>
      </c>
      <c r="H300" s="10" t="s">
        <v>383</v>
      </c>
      <c r="I300" s="10">
        <v>0.70946902</v>
      </c>
      <c r="J300" s="10">
        <v>124.3908462524</v>
      </c>
      <c r="K300" s="10" t="s">
        <v>7465</v>
      </c>
      <c r="L300" s="10" t="s">
        <v>7465</v>
      </c>
      <c r="M300" s="10" t="s">
        <v>7465</v>
      </c>
      <c r="N300" s="14">
        <f t="shared" si="144"/>
        <v>0</v>
      </c>
      <c r="O300" s="15" t="e">
        <f t="shared" si="145"/>
        <v>#VALUE!</v>
      </c>
      <c r="P300" s="15" t="e">
        <f t="shared" si="146"/>
        <v>#VALUE!</v>
      </c>
      <c r="Q300" s="17" t="e">
        <f>VLOOKUP($A300,'DATA PENGUKURAN GARDU'!$A:$BS,42,0)</f>
        <v>#N/A</v>
      </c>
      <c r="R300" s="18" t="e">
        <f t="shared" si="147"/>
        <v>#N/A</v>
      </c>
      <c r="S300" s="17" t="e">
        <f>VLOOKUP($A300,'DATA PENGUKURAN GARDU'!$A:$BS,44,0)</f>
        <v>#N/A</v>
      </c>
      <c r="T300" s="18" t="e">
        <f t="shared" si="148"/>
        <v>#N/A</v>
      </c>
      <c r="U300" s="17" t="e">
        <f>VLOOKUP($A300,'DATA PENGUKURAN GARDU'!$A:$BS,46,0)</f>
        <v>#N/A</v>
      </c>
      <c r="V300" s="18" t="e">
        <f t="shared" si="149"/>
        <v>#N/A</v>
      </c>
      <c r="W300" s="17" t="e">
        <f>VLOOKUP($A300,'DATA PENGUKURAN GARDU'!$A:$BS,48,0)</f>
        <v>#N/A</v>
      </c>
      <c r="X300" s="17" t="e">
        <f>VLOOKUP($A300,'DATA PENGUKURAN GARDU'!$A:$BS,53,0)</f>
        <v>#N/A</v>
      </c>
      <c r="Y300" s="17" t="e">
        <f>VLOOKUP($A300,'DATA PENGUKURAN GARDU'!$A:$BS,54,0)</f>
        <v>#N/A</v>
      </c>
      <c r="Z300" s="17" t="e">
        <f>VLOOKUP($A300,'DATA PENGUKURAN GARDU'!$A:$BS,55,0)</f>
        <v>#N/A</v>
      </c>
      <c r="AA300" s="20" t="e">
        <f>VLOOKUP($B300,'DATA PENGUKURAN GARDU'!$A:$BS,42,0)</f>
        <v>#N/A</v>
      </c>
      <c r="AB300" s="21" t="e">
        <f t="shared" si="150"/>
        <v>#N/A</v>
      </c>
      <c r="AC300" s="20" t="e">
        <f>VLOOKUP($B300,'DATA PENGUKURAN GARDU'!$A:$BS,44,0)</f>
        <v>#N/A</v>
      </c>
      <c r="AD300" s="21" t="e">
        <f t="shared" si="151"/>
        <v>#N/A</v>
      </c>
      <c r="AE300" s="20" t="e">
        <f>VLOOKUP($B300,'DATA PENGUKURAN GARDU'!$A:$BS,46,0)</f>
        <v>#N/A</v>
      </c>
      <c r="AF300" s="21" t="e">
        <f t="shared" si="152"/>
        <v>#N/A</v>
      </c>
      <c r="AG300" s="20" t="e">
        <f>VLOOKUP($B300,'DATA PENGUKURAN GARDU'!$A:$BS,46,0)</f>
        <v>#N/A</v>
      </c>
      <c r="AH300" s="20" t="e">
        <f>VLOOKUP($B300,'DATA PENGUKURAN GARDU'!$A:$BS,53,0)</f>
        <v>#N/A</v>
      </c>
      <c r="AI300" s="20" t="e">
        <f>VLOOKUP($B300,'DATA PENGUKURAN GARDU'!$A:$BS,54,0)</f>
        <v>#N/A</v>
      </c>
      <c r="AJ300" s="17" t="e">
        <f>VLOOKUP($C300,'DATA PENGUKURAN GARDU'!$A:$BS,42,0)</f>
        <v>#N/A</v>
      </c>
      <c r="AK300" s="23" t="e">
        <f t="shared" si="153"/>
        <v>#N/A</v>
      </c>
      <c r="AL300" s="17" t="e">
        <f>VLOOKUP($C300,'DATA PENGUKURAN GARDU'!$A:$BS,44,0)</f>
        <v>#N/A</v>
      </c>
      <c r="AM300" s="23" t="e">
        <f t="shared" si="154"/>
        <v>#N/A</v>
      </c>
      <c r="AN300" s="17" t="e">
        <f>VLOOKUP($C300,'DATA PENGUKURAN GARDU'!$A:$BS,46,0)</f>
        <v>#N/A</v>
      </c>
      <c r="AO300" s="23" t="e">
        <f t="shared" si="155"/>
        <v>#N/A</v>
      </c>
      <c r="AP300" s="17" t="e">
        <f>VLOOKUP($C300,'DATA PENGUKURAN GARDU'!$A:$BS,46,0)</f>
        <v>#N/A</v>
      </c>
      <c r="AQ300" s="17" t="e">
        <f>VLOOKUP($C300,'DATA PENGUKURAN GARDU'!$A:$BS,53,0)</f>
        <v>#N/A</v>
      </c>
      <c r="AR300" s="17" t="e">
        <f>VLOOKUP($C300,'DATA PENGUKURAN GARDU'!$A:$BS,54,0)</f>
        <v>#N/A</v>
      </c>
      <c r="AS300" s="20" t="e">
        <f>VLOOKUP($D300,'DATA PENGUKURAN GARDU'!$A:$BS,42,0)</f>
        <v>#N/A</v>
      </c>
      <c r="AT300" s="21" t="e">
        <f t="shared" si="156"/>
        <v>#N/A</v>
      </c>
      <c r="AU300" s="20" t="e">
        <f>VLOOKUP($D300,'DATA PENGUKURAN GARDU'!$A:$BS,44,0)</f>
        <v>#N/A</v>
      </c>
      <c r="AV300" s="21" t="e">
        <f t="shared" si="157"/>
        <v>#N/A</v>
      </c>
      <c r="AW300" s="20" t="e">
        <f>VLOOKUP($D300,'DATA PENGUKURAN GARDU'!$A:$BS,46,0)</f>
        <v>#N/A</v>
      </c>
      <c r="AX300" s="21" t="e">
        <f t="shared" si="158"/>
        <v>#N/A</v>
      </c>
      <c r="AY300" s="20" t="e">
        <f>VLOOKUP($D300,'DATA PENGUKURAN GARDU'!$A:$BS,46,0)</f>
        <v>#N/A</v>
      </c>
      <c r="AZ300" s="20" t="e">
        <f>VLOOKUP($D300,'DATA PENGUKURAN GARDU'!$A:$BS,53,0)</f>
        <v>#N/A</v>
      </c>
      <c r="BA300" s="20" t="e">
        <f>VLOOKUP($D300,'DATA PENGUKURAN GARDU'!$A:$BS,54,0)</f>
        <v>#N/A</v>
      </c>
      <c r="BB300" s="17" t="e">
        <f>VLOOKUP($E300,'DATA PENGUKURAN GARDU'!$A:$BS,42,0)</f>
        <v>#N/A</v>
      </c>
      <c r="BC300" s="23" t="e">
        <f t="shared" si="159"/>
        <v>#N/A</v>
      </c>
      <c r="BD300" s="17" t="e">
        <f>VLOOKUP($E300,'DATA PENGUKURAN GARDU'!$A:$BS,44,0)</f>
        <v>#N/A</v>
      </c>
      <c r="BE300" s="23" t="e">
        <f t="shared" si="160"/>
        <v>#N/A</v>
      </c>
      <c r="BF300" s="17" t="e">
        <f>VLOOKUP($E300,'DATA PENGUKURAN GARDU'!$A:$BS,46,0)</f>
        <v>#N/A</v>
      </c>
      <c r="BG300" s="23" t="e">
        <f t="shared" si="161"/>
        <v>#N/A</v>
      </c>
      <c r="BH300" s="17" t="e">
        <f>VLOOKUP($E300,'DATA PENGUKURAN GARDU'!$A:$BS,46,0)</f>
        <v>#N/A</v>
      </c>
      <c r="BI300" s="17" t="e">
        <f>VLOOKUP($E300,'DATA PENGUKURAN GARDU'!$A:$BS,53,0)</f>
        <v>#N/A</v>
      </c>
      <c r="BJ300" s="17" t="e">
        <f>VLOOKUP($E300,'DATA PENGUKURAN GARDU'!$A:$BS,54,0)</f>
        <v>#N/A</v>
      </c>
      <c r="BK300" s="20" t="e">
        <f t="shared" si="162"/>
        <v>#N/A</v>
      </c>
      <c r="BL300" s="20" t="e">
        <f t="shared" si="163"/>
        <v>#N/A</v>
      </c>
      <c r="BM300" s="20" t="e">
        <f t="shared" si="164"/>
        <v>#N/A</v>
      </c>
      <c r="BN300" s="25" t="e">
        <f t="shared" si="165"/>
        <v>#N/A</v>
      </c>
      <c r="BO300" s="26" t="str">
        <f t="shared" si="166"/>
        <v>0</v>
      </c>
      <c r="BP300" s="21" t="e">
        <f t="shared" si="167"/>
        <v>#VALUE!</v>
      </c>
      <c r="BQ300" s="20" t="e">
        <f t="shared" si="168"/>
        <v>#N/A</v>
      </c>
      <c r="BR300" s="20" t="e">
        <v>#N/A</v>
      </c>
      <c r="BS300" s="9" t="e">
        <v>#N/A</v>
      </c>
      <c r="BT300" s="2" t="e">
        <f t="shared" si="169"/>
        <v>#VALUE!</v>
      </c>
      <c r="BU300" s="2" t="e">
        <f t="shared" si="137"/>
        <v>#N/A</v>
      </c>
      <c r="BV300" s="2" t="e">
        <f t="shared" si="138"/>
        <v>#N/A</v>
      </c>
    </row>
    <row r="301" s="2" customFormat="1" ht="22.95" customHeight="1" spans="1:74">
      <c r="A301" s="9" t="str">
        <f t="shared" si="139"/>
        <v>NP 005.1Induk</v>
      </c>
      <c r="B301" s="9" t="str">
        <f t="shared" si="140"/>
        <v>NP 005.1jurusan 1</v>
      </c>
      <c r="C301" s="9" t="str">
        <f t="shared" si="141"/>
        <v>NP 005.1jurusan 2</v>
      </c>
      <c r="D301" s="9" t="str">
        <f t="shared" si="142"/>
        <v>NP 005.1jurusan 3</v>
      </c>
      <c r="E301" s="9" t="str">
        <f t="shared" si="143"/>
        <v>NP 005.1jurusan 4</v>
      </c>
      <c r="F301" s="10" t="s">
        <v>384</v>
      </c>
      <c r="G301" s="10" t="s">
        <v>173</v>
      </c>
      <c r="H301" s="10" t="s">
        <v>385</v>
      </c>
      <c r="I301" s="10">
        <v>0.99214</v>
      </c>
      <c r="J301" s="10">
        <v>124.238332</v>
      </c>
      <c r="K301" s="10" t="s">
        <v>7465</v>
      </c>
      <c r="L301" s="10" t="s">
        <v>7465</v>
      </c>
      <c r="M301" s="10" t="s">
        <v>7465</v>
      </c>
      <c r="N301" s="14">
        <f t="shared" si="144"/>
        <v>0</v>
      </c>
      <c r="O301" s="15" t="e">
        <f t="shared" si="145"/>
        <v>#VALUE!</v>
      </c>
      <c r="P301" s="15" t="e">
        <f t="shared" si="146"/>
        <v>#VALUE!</v>
      </c>
      <c r="Q301" s="17" t="e">
        <f>VLOOKUP($A301,'DATA PENGUKURAN GARDU'!$A:$BS,42,0)</f>
        <v>#N/A</v>
      </c>
      <c r="R301" s="18" t="e">
        <f t="shared" si="147"/>
        <v>#N/A</v>
      </c>
      <c r="S301" s="17" t="e">
        <f>VLOOKUP($A301,'DATA PENGUKURAN GARDU'!$A:$BS,44,0)</f>
        <v>#N/A</v>
      </c>
      <c r="T301" s="18" t="e">
        <f t="shared" si="148"/>
        <v>#N/A</v>
      </c>
      <c r="U301" s="17" t="e">
        <f>VLOOKUP($A301,'DATA PENGUKURAN GARDU'!$A:$BS,46,0)</f>
        <v>#N/A</v>
      </c>
      <c r="V301" s="18" t="e">
        <f t="shared" si="149"/>
        <v>#N/A</v>
      </c>
      <c r="W301" s="17" t="e">
        <f>VLOOKUP($A301,'DATA PENGUKURAN GARDU'!$A:$BS,48,0)</f>
        <v>#N/A</v>
      </c>
      <c r="X301" s="17" t="e">
        <f>VLOOKUP($A301,'DATA PENGUKURAN GARDU'!$A:$BS,53,0)</f>
        <v>#N/A</v>
      </c>
      <c r="Y301" s="17" t="e">
        <f>VLOOKUP($A301,'DATA PENGUKURAN GARDU'!$A:$BS,54,0)</f>
        <v>#N/A</v>
      </c>
      <c r="Z301" s="17" t="e">
        <f>VLOOKUP($A301,'DATA PENGUKURAN GARDU'!$A:$BS,55,0)</f>
        <v>#N/A</v>
      </c>
      <c r="AA301" s="20" t="e">
        <f>VLOOKUP($B301,'DATA PENGUKURAN GARDU'!$A:$BS,42,0)</f>
        <v>#N/A</v>
      </c>
      <c r="AB301" s="21" t="e">
        <f t="shared" si="150"/>
        <v>#N/A</v>
      </c>
      <c r="AC301" s="20" t="e">
        <f>VLOOKUP($B301,'DATA PENGUKURAN GARDU'!$A:$BS,44,0)</f>
        <v>#N/A</v>
      </c>
      <c r="AD301" s="21" t="e">
        <f t="shared" si="151"/>
        <v>#N/A</v>
      </c>
      <c r="AE301" s="20" t="e">
        <f>VLOOKUP($B301,'DATA PENGUKURAN GARDU'!$A:$BS,46,0)</f>
        <v>#N/A</v>
      </c>
      <c r="AF301" s="21" t="e">
        <f t="shared" si="152"/>
        <v>#N/A</v>
      </c>
      <c r="AG301" s="20" t="e">
        <f>VLOOKUP($B301,'DATA PENGUKURAN GARDU'!$A:$BS,46,0)</f>
        <v>#N/A</v>
      </c>
      <c r="AH301" s="20" t="e">
        <f>VLOOKUP($B301,'DATA PENGUKURAN GARDU'!$A:$BS,53,0)</f>
        <v>#N/A</v>
      </c>
      <c r="AI301" s="20" t="e">
        <f>VLOOKUP($B301,'DATA PENGUKURAN GARDU'!$A:$BS,54,0)</f>
        <v>#N/A</v>
      </c>
      <c r="AJ301" s="17" t="e">
        <f>VLOOKUP($C301,'DATA PENGUKURAN GARDU'!$A:$BS,42,0)</f>
        <v>#N/A</v>
      </c>
      <c r="AK301" s="23" t="e">
        <f t="shared" si="153"/>
        <v>#N/A</v>
      </c>
      <c r="AL301" s="17" t="e">
        <f>VLOOKUP($C301,'DATA PENGUKURAN GARDU'!$A:$BS,44,0)</f>
        <v>#N/A</v>
      </c>
      <c r="AM301" s="23" t="e">
        <f t="shared" si="154"/>
        <v>#N/A</v>
      </c>
      <c r="AN301" s="17" t="e">
        <f>VLOOKUP($C301,'DATA PENGUKURAN GARDU'!$A:$BS,46,0)</f>
        <v>#N/A</v>
      </c>
      <c r="AO301" s="23" t="e">
        <f t="shared" si="155"/>
        <v>#N/A</v>
      </c>
      <c r="AP301" s="17" t="e">
        <f>VLOOKUP($C301,'DATA PENGUKURAN GARDU'!$A:$BS,46,0)</f>
        <v>#N/A</v>
      </c>
      <c r="AQ301" s="17" t="e">
        <f>VLOOKUP($C301,'DATA PENGUKURAN GARDU'!$A:$BS,53,0)</f>
        <v>#N/A</v>
      </c>
      <c r="AR301" s="17" t="e">
        <f>VLOOKUP($C301,'DATA PENGUKURAN GARDU'!$A:$BS,54,0)</f>
        <v>#N/A</v>
      </c>
      <c r="AS301" s="20" t="e">
        <f>VLOOKUP($D301,'DATA PENGUKURAN GARDU'!$A:$BS,42,0)</f>
        <v>#N/A</v>
      </c>
      <c r="AT301" s="21" t="e">
        <f t="shared" si="156"/>
        <v>#N/A</v>
      </c>
      <c r="AU301" s="20" t="e">
        <f>VLOOKUP($D301,'DATA PENGUKURAN GARDU'!$A:$BS,44,0)</f>
        <v>#N/A</v>
      </c>
      <c r="AV301" s="21" t="e">
        <f t="shared" si="157"/>
        <v>#N/A</v>
      </c>
      <c r="AW301" s="20" t="e">
        <f>VLOOKUP($D301,'DATA PENGUKURAN GARDU'!$A:$BS,46,0)</f>
        <v>#N/A</v>
      </c>
      <c r="AX301" s="21" t="e">
        <f t="shared" si="158"/>
        <v>#N/A</v>
      </c>
      <c r="AY301" s="20" t="e">
        <f>VLOOKUP($D301,'DATA PENGUKURAN GARDU'!$A:$BS,46,0)</f>
        <v>#N/A</v>
      </c>
      <c r="AZ301" s="20" t="e">
        <f>VLOOKUP($D301,'DATA PENGUKURAN GARDU'!$A:$BS,53,0)</f>
        <v>#N/A</v>
      </c>
      <c r="BA301" s="20" t="e">
        <f>VLOOKUP($D301,'DATA PENGUKURAN GARDU'!$A:$BS,54,0)</f>
        <v>#N/A</v>
      </c>
      <c r="BB301" s="17" t="e">
        <f>VLOOKUP($E301,'DATA PENGUKURAN GARDU'!$A:$BS,42,0)</f>
        <v>#N/A</v>
      </c>
      <c r="BC301" s="23" t="e">
        <f t="shared" si="159"/>
        <v>#N/A</v>
      </c>
      <c r="BD301" s="17" t="e">
        <f>VLOOKUP($E301,'DATA PENGUKURAN GARDU'!$A:$BS,44,0)</f>
        <v>#N/A</v>
      </c>
      <c r="BE301" s="23" t="e">
        <f t="shared" si="160"/>
        <v>#N/A</v>
      </c>
      <c r="BF301" s="17" t="e">
        <f>VLOOKUP($E301,'DATA PENGUKURAN GARDU'!$A:$BS,46,0)</f>
        <v>#N/A</v>
      </c>
      <c r="BG301" s="23" t="e">
        <f t="shared" si="161"/>
        <v>#N/A</v>
      </c>
      <c r="BH301" s="17" t="e">
        <f>VLOOKUP($E301,'DATA PENGUKURAN GARDU'!$A:$BS,46,0)</f>
        <v>#N/A</v>
      </c>
      <c r="BI301" s="17" t="e">
        <f>VLOOKUP($E301,'DATA PENGUKURAN GARDU'!$A:$BS,53,0)</f>
        <v>#N/A</v>
      </c>
      <c r="BJ301" s="17" t="e">
        <f>VLOOKUP($E301,'DATA PENGUKURAN GARDU'!$A:$BS,54,0)</f>
        <v>#N/A</v>
      </c>
      <c r="BK301" s="20" t="e">
        <f t="shared" si="162"/>
        <v>#N/A</v>
      </c>
      <c r="BL301" s="20" t="e">
        <f t="shared" si="163"/>
        <v>#N/A</v>
      </c>
      <c r="BM301" s="20" t="e">
        <f t="shared" si="164"/>
        <v>#N/A</v>
      </c>
      <c r="BN301" s="25" t="e">
        <f t="shared" si="165"/>
        <v>#N/A</v>
      </c>
      <c r="BO301" s="26" t="str">
        <f t="shared" si="166"/>
        <v>0</v>
      </c>
      <c r="BP301" s="21" t="e">
        <f t="shared" si="167"/>
        <v>#VALUE!</v>
      </c>
      <c r="BQ301" s="20" t="e">
        <f t="shared" si="168"/>
        <v>#N/A</v>
      </c>
      <c r="BR301" s="20" t="e">
        <v>#N/A</v>
      </c>
      <c r="BS301" s="9" t="e">
        <v>#N/A</v>
      </c>
      <c r="BT301" s="2" t="e">
        <f t="shared" si="169"/>
        <v>#VALUE!</v>
      </c>
      <c r="BU301" s="2" t="e">
        <f t="shared" si="137"/>
        <v>#N/A</v>
      </c>
      <c r="BV301" s="2" t="e">
        <f t="shared" si="138"/>
        <v>#N/A</v>
      </c>
    </row>
    <row r="302" s="2" customFormat="1" ht="22.95" customHeight="1" spans="1:74">
      <c r="A302" s="9" t="str">
        <f t="shared" si="139"/>
        <v>NP 011.1Induk</v>
      </c>
      <c r="B302" s="9" t="str">
        <f t="shared" si="140"/>
        <v>NP 011.1jurusan 1</v>
      </c>
      <c r="C302" s="9" t="str">
        <f t="shared" si="141"/>
        <v>NP 011.1jurusan 2</v>
      </c>
      <c r="D302" s="9" t="str">
        <f t="shared" si="142"/>
        <v>NP 011.1jurusan 3</v>
      </c>
      <c r="E302" s="9" t="str">
        <f t="shared" si="143"/>
        <v>NP 011.1jurusan 4</v>
      </c>
      <c r="F302" s="10" t="s">
        <v>386</v>
      </c>
      <c r="G302" s="10" t="s">
        <v>173</v>
      </c>
      <c r="H302" s="10" t="s">
        <v>387</v>
      </c>
      <c r="I302" s="10">
        <v>0.996783</v>
      </c>
      <c r="J302" s="10">
        <v>124.279102</v>
      </c>
      <c r="K302" s="10" t="s">
        <v>7465</v>
      </c>
      <c r="L302" s="10" t="s">
        <v>7465</v>
      </c>
      <c r="M302" s="10" t="s">
        <v>7465</v>
      </c>
      <c r="N302" s="14">
        <f t="shared" si="144"/>
        <v>0</v>
      </c>
      <c r="O302" s="15" t="e">
        <f t="shared" si="145"/>
        <v>#VALUE!</v>
      </c>
      <c r="P302" s="15" t="e">
        <f t="shared" si="146"/>
        <v>#VALUE!</v>
      </c>
      <c r="Q302" s="17" t="e">
        <f>VLOOKUP($A302,'DATA PENGUKURAN GARDU'!$A:$BS,42,0)</f>
        <v>#N/A</v>
      </c>
      <c r="R302" s="18" t="e">
        <f t="shared" si="147"/>
        <v>#N/A</v>
      </c>
      <c r="S302" s="17" t="e">
        <f>VLOOKUP($A302,'DATA PENGUKURAN GARDU'!$A:$BS,44,0)</f>
        <v>#N/A</v>
      </c>
      <c r="T302" s="18" t="e">
        <f t="shared" si="148"/>
        <v>#N/A</v>
      </c>
      <c r="U302" s="17" t="e">
        <f>VLOOKUP($A302,'DATA PENGUKURAN GARDU'!$A:$BS,46,0)</f>
        <v>#N/A</v>
      </c>
      <c r="V302" s="18" t="e">
        <f t="shared" si="149"/>
        <v>#N/A</v>
      </c>
      <c r="W302" s="17" t="e">
        <f>VLOOKUP($A302,'DATA PENGUKURAN GARDU'!$A:$BS,48,0)</f>
        <v>#N/A</v>
      </c>
      <c r="X302" s="17" t="e">
        <f>VLOOKUP($A302,'DATA PENGUKURAN GARDU'!$A:$BS,53,0)</f>
        <v>#N/A</v>
      </c>
      <c r="Y302" s="17" t="e">
        <f>VLOOKUP($A302,'DATA PENGUKURAN GARDU'!$A:$BS,54,0)</f>
        <v>#N/A</v>
      </c>
      <c r="Z302" s="17" t="e">
        <f>VLOOKUP($A302,'DATA PENGUKURAN GARDU'!$A:$BS,55,0)</f>
        <v>#N/A</v>
      </c>
      <c r="AA302" s="20" t="e">
        <f>VLOOKUP($B302,'DATA PENGUKURAN GARDU'!$A:$BS,42,0)</f>
        <v>#N/A</v>
      </c>
      <c r="AB302" s="21" t="e">
        <f t="shared" si="150"/>
        <v>#N/A</v>
      </c>
      <c r="AC302" s="20" t="e">
        <f>VLOOKUP($B302,'DATA PENGUKURAN GARDU'!$A:$BS,44,0)</f>
        <v>#N/A</v>
      </c>
      <c r="AD302" s="21" t="e">
        <f t="shared" si="151"/>
        <v>#N/A</v>
      </c>
      <c r="AE302" s="20" t="e">
        <f>VLOOKUP($B302,'DATA PENGUKURAN GARDU'!$A:$BS,46,0)</f>
        <v>#N/A</v>
      </c>
      <c r="AF302" s="21" t="e">
        <f t="shared" si="152"/>
        <v>#N/A</v>
      </c>
      <c r="AG302" s="20" t="e">
        <f>VLOOKUP($B302,'DATA PENGUKURAN GARDU'!$A:$BS,46,0)</f>
        <v>#N/A</v>
      </c>
      <c r="AH302" s="20" t="e">
        <f>VLOOKUP($B302,'DATA PENGUKURAN GARDU'!$A:$BS,53,0)</f>
        <v>#N/A</v>
      </c>
      <c r="AI302" s="20" t="e">
        <f>VLOOKUP($B302,'DATA PENGUKURAN GARDU'!$A:$BS,54,0)</f>
        <v>#N/A</v>
      </c>
      <c r="AJ302" s="17" t="e">
        <f>VLOOKUP($C302,'DATA PENGUKURAN GARDU'!$A:$BS,42,0)</f>
        <v>#N/A</v>
      </c>
      <c r="AK302" s="23" t="e">
        <f t="shared" si="153"/>
        <v>#N/A</v>
      </c>
      <c r="AL302" s="17" t="e">
        <f>VLOOKUP($C302,'DATA PENGUKURAN GARDU'!$A:$BS,44,0)</f>
        <v>#N/A</v>
      </c>
      <c r="AM302" s="23" t="e">
        <f t="shared" si="154"/>
        <v>#N/A</v>
      </c>
      <c r="AN302" s="17" t="e">
        <f>VLOOKUP($C302,'DATA PENGUKURAN GARDU'!$A:$BS,46,0)</f>
        <v>#N/A</v>
      </c>
      <c r="AO302" s="23" t="e">
        <f t="shared" si="155"/>
        <v>#N/A</v>
      </c>
      <c r="AP302" s="17" t="e">
        <f>VLOOKUP($C302,'DATA PENGUKURAN GARDU'!$A:$BS,46,0)</f>
        <v>#N/A</v>
      </c>
      <c r="AQ302" s="17" t="e">
        <f>VLOOKUP($C302,'DATA PENGUKURAN GARDU'!$A:$BS,53,0)</f>
        <v>#N/A</v>
      </c>
      <c r="AR302" s="17" t="e">
        <f>VLOOKUP($C302,'DATA PENGUKURAN GARDU'!$A:$BS,54,0)</f>
        <v>#N/A</v>
      </c>
      <c r="AS302" s="20" t="e">
        <f>VLOOKUP($D302,'DATA PENGUKURAN GARDU'!$A:$BS,42,0)</f>
        <v>#N/A</v>
      </c>
      <c r="AT302" s="21" t="e">
        <f t="shared" si="156"/>
        <v>#N/A</v>
      </c>
      <c r="AU302" s="20" t="e">
        <f>VLOOKUP($D302,'DATA PENGUKURAN GARDU'!$A:$BS,44,0)</f>
        <v>#N/A</v>
      </c>
      <c r="AV302" s="21" t="e">
        <f t="shared" si="157"/>
        <v>#N/A</v>
      </c>
      <c r="AW302" s="20" t="e">
        <f>VLOOKUP($D302,'DATA PENGUKURAN GARDU'!$A:$BS,46,0)</f>
        <v>#N/A</v>
      </c>
      <c r="AX302" s="21" t="e">
        <f t="shared" si="158"/>
        <v>#N/A</v>
      </c>
      <c r="AY302" s="20" t="e">
        <f>VLOOKUP($D302,'DATA PENGUKURAN GARDU'!$A:$BS,46,0)</f>
        <v>#N/A</v>
      </c>
      <c r="AZ302" s="20" t="e">
        <f>VLOOKUP($D302,'DATA PENGUKURAN GARDU'!$A:$BS,53,0)</f>
        <v>#N/A</v>
      </c>
      <c r="BA302" s="20" t="e">
        <f>VLOOKUP($D302,'DATA PENGUKURAN GARDU'!$A:$BS,54,0)</f>
        <v>#N/A</v>
      </c>
      <c r="BB302" s="17" t="e">
        <f>VLOOKUP($E302,'DATA PENGUKURAN GARDU'!$A:$BS,42,0)</f>
        <v>#N/A</v>
      </c>
      <c r="BC302" s="23" t="e">
        <f t="shared" si="159"/>
        <v>#N/A</v>
      </c>
      <c r="BD302" s="17" t="e">
        <f>VLOOKUP($E302,'DATA PENGUKURAN GARDU'!$A:$BS,44,0)</f>
        <v>#N/A</v>
      </c>
      <c r="BE302" s="23" t="e">
        <f t="shared" si="160"/>
        <v>#N/A</v>
      </c>
      <c r="BF302" s="17" t="e">
        <f>VLOOKUP($E302,'DATA PENGUKURAN GARDU'!$A:$BS,46,0)</f>
        <v>#N/A</v>
      </c>
      <c r="BG302" s="23" t="e">
        <f t="shared" si="161"/>
        <v>#N/A</v>
      </c>
      <c r="BH302" s="17" t="e">
        <f>VLOOKUP($E302,'DATA PENGUKURAN GARDU'!$A:$BS,46,0)</f>
        <v>#N/A</v>
      </c>
      <c r="BI302" s="17" t="e">
        <f>VLOOKUP($E302,'DATA PENGUKURAN GARDU'!$A:$BS,53,0)</f>
        <v>#N/A</v>
      </c>
      <c r="BJ302" s="17" t="e">
        <f>VLOOKUP($E302,'DATA PENGUKURAN GARDU'!$A:$BS,54,0)</f>
        <v>#N/A</v>
      </c>
      <c r="BK302" s="20" t="e">
        <f t="shared" si="162"/>
        <v>#N/A</v>
      </c>
      <c r="BL302" s="20" t="e">
        <f t="shared" si="163"/>
        <v>#N/A</v>
      </c>
      <c r="BM302" s="20" t="e">
        <f t="shared" si="164"/>
        <v>#N/A</v>
      </c>
      <c r="BN302" s="25" t="e">
        <f t="shared" si="165"/>
        <v>#N/A</v>
      </c>
      <c r="BO302" s="26" t="str">
        <f t="shared" si="166"/>
        <v>0</v>
      </c>
      <c r="BP302" s="21" t="e">
        <f t="shared" si="167"/>
        <v>#VALUE!</v>
      </c>
      <c r="BQ302" s="20" t="e">
        <f t="shared" si="168"/>
        <v>#N/A</v>
      </c>
      <c r="BR302" s="20" t="e">
        <v>#N/A</v>
      </c>
      <c r="BS302" s="9" t="e">
        <v>#N/A</v>
      </c>
      <c r="BT302" s="2" t="e">
        <f t="shared" si="169"/>
        <v>#VALUE!</v>
      </c>
      <c r="BU302" s="2" t="e">
        <f t="shared" si="137"/>
        <v>#N/A</v>
      </c>
      <c r="BV302" s="2" t="e">
        <f t="shared" si="138"/>
        <v>#N/A</v>
      </c>
    </row>
    <row r="303" s="2" customFormat="1" ht="22.95" customHeight="1" spans="1:74">
      <c r="A303" s="9" t="str">
        <f t="shared" si="139"/>
        <v>GARDU NURMAINI SIREGAR LANUTInduk</v>
      </c>
      <c r="B303" s="9" t="str">
        <f t="shared" si="140"/>
        <v>GARDU NURMAINI SIREGAR LANUTjurusan 1</v>
      </c>
      <c r="C303" s="9" t="str">
        <f t="shared" si="141"/>
        <v>GARDU NURMAINI SIREGAR LANUTjurusan 2</v>
      </c>
      <c r="D303" s="9" t="str">
        <f t="shared" si="142"/>
        <v>GARDU NURMAINI SIREGAR LANUTjurusan 3</v>
      </c>
      <c r="E303" s="9" t="str">
        <f t="shared" si="143"/>
        <v>GARDU NURMAINI SIREGAR LANUTjurusan 4</v>
      </c>
      <c r="F303" s="10" t="s">
        <v>28</v>
      </c>
      <c r="G303" s="10" t="s">
        <v>8</v>
      </c>
      <c r="H303" s="10" t="s">
        <v>388</v>
      </c>
      <c r="I303" s="10">
        <v>0.652111</v>
      </c>
      <c r="J303" s="10">
        <v>124.472565</v>
      </c>
      <c r="K303" s="10" t="s">
        <v>7465</v>
      </c>
      <c r="L303" s="10" t="s">
        <v>7465</v>
      </c>
      <c r="M303" s="10" t="s">
        <v>7465</v>
      </c>
      <c r="N303" s="14">
        <f t="shared" si="144"/>
        <v>0</v>
      </c>
      <c r="O303" s="15" t="e">
        <f t="shared" si="145"/>
        <v>#VALUE!</v>
      </c>
      <c r="P303" s="15" t="e">
        <f t="shared" si="146"/>
        <v>#VALUE!</v>
      </c>
      <c r="Q303" s="17" t="e">
        <f>VLOOKUP($A303,'DATA PENGUKURAN GARDU'!$A:$BS,42,0)</f>
        <v>#N/A</v>
      </c>
      <c r="R303" s="18" t="e">
        <f t="shared" si="147"/>
        <v>#N/A</v>
      </c>
      <c r="S303" s="17" t="e">
        <f>VLOOKUP($A303,'DATA PENGUKURAN GARDU'!$A:$BS,44,0)</f>
        <v>#N/A</v>
      </c>
      <c r="T303" s="18" t="e">
        <f t="shared" si="148"/>
        <v>#N/A</v>
      </c>
      <c r="U303" s="17" t="e">
        <f>VLOOKUP($A303,'DATA PENGUKURAN GARDU'!$A:$BS,46,0)</f>
        <v>#N/A</v>
      </c>
      <c r="V303" s="18" t="e">
        <f t="shared" si="149"/>
        <v>#N/A</v>
      </c>
      <c r="W303" s="17" t="e">
        <f>VLOOKUP($A303,'DATA PENGUKURAN GARDU'!$A:$BS,48,0)</f>
        <v>#N/A</v>
      </c>
      <c r="X303" s="17" t="e">
        <f>VLOOKUP($A303,'DATA PENGUKURAN GARDU'!$A:$BS,53,0)</f>
        <v>#N/A</v>
      </c>
      <c r="Y303" s="17" t="e">
        <f>VLOOKUP($A303,'DATA PENGUKURAN GARDU'!$A:$BS,54,0)</f>
        <v>#N/A</v>
      </c>
      <c r="Z303" s="17" t="e">
        <f>VLOOKUP($A303,'DATA PENGUKURAN GARDU'!$A:$BS,55,0)</f>
        <v>#N/A</v>
      </c>
      <c r="AA303" s="20" t="e">
        <f>VLOOKUP($B303,'DATA PENGUKURAN GARDU'!$A:$BS,42,0)</f>
        <v>#N/A</v>
      </c>
      <c r="AB303" s="21" t="e">
        <f t="shared" si="150"/>
        <v>#N/A</v>
      </c>
      <c r="AC303" s="20" t="e">
        <f>VLOOKUP($B303,'DATA PENGUKURAN GARDU'!$A:$BS,44,0)</f>
        <v>#N/A</v>
      </c>
      <c r="AD303" s="21" t="e">
        <f t="shared" si="151"/>
        <v>#N/A</v>
      </c>
      <c r="AE303" s="20" t="e">
        <f>VLOOKUP($B303,'DATA PENGUKURAN GARDU'!$A:$BS,46,0)</f>
        <v>#N/A</v>
      </c>
      <c r="AF303" s="21" t="e">
        <f t="shared" si="152"/>
        <v>#N/A</v>
      </c>
      <c r="AG303" s="20" t="e">
        <f>VLOOKUP($B303,'DATA PENGUKURAN GARDU'!$A:$BS,46,0)</f>
        <v>#N/A</v>
      </c>
      <c r="AH303" s="20" t="e">
        <f>VLOOKUP($B303,'DATA PENGUKURAN GARDU'!$A:$BS,53,0)</f>
        <v>#N/A</v>
      </c>
      <c r="AI303" s="20" t="e">
        <f>VLOOKUP($B303,'DATA PENGUKURAN GARDU'!$A:$BS,54,0)</f>
        <v>#N/A</v>
      </c>
      <c r="AJ303" s="17" t="e">
        <f>VLOOKUP($C303,'DATA PENGUKURAN GARDU'!$A:$BS,42,0)</f>
        <v>#N/A</v>
      </c>
      <c r="AK303" s="23" t="e">
        <f t="shared" si="153"/>
        <v>#N/A</v>
      </c>
      <c r="AL303" s="17" t="e">
        <f>VLOOKUP($C303,'DATA PENGUKURAN GARDU'!$A:$BS,44,0)</f>
        <v>#N/A</v>
      </c>
      <c r="AM303" s="23" t="e">
        <f t="shared" si="154"/>
        <v>#N/A</v>
      </c>
      <c r="AN303" s="17" t="e">
        <f>VLOOKUP($C303,'DATA PENGUKURAN GARDU'!$A:$BS,46,0)</f>
        <v>#N/A</v>
      </c>
      <c r="AO303" s="23" t="e">
        <f t="shared" si="155"/>
        <v>#N/A</v>
      </c>
      <c r="AP303" s="17" t="e">
        <f>VLOOKUP($C303,'DATA PENGUKURAN GARDU'!$A:$BS,46,0)</f>
        <v>#N/A</v>
      </c>
      <c r="AQ303" s="17" t="e">
        <f>VLOOKUP($C303,'DATA PENGUKURAN GARDU'!$A:$BS,53,0)</f>
        <v>#N/A</v>
      </c>
      <c r="AR303" s="17" t="e">
        <f>VLOOKUP($C303,'DATA PENGUKURAN GARDU'!$A:$BS,54,0)</f>
        <v>#N/A</v>
      </c>
      <c r="AS303" s="20" t="e">
        <f>VLOOKUP($D303,'DATA PENGUKURAN GARDU'!$A:$BS,42,0)</f>
        <v>#N/A</v>
      </c>
      <c r="AT303" s="21" t="e">
        <f t="shared" si="156"/>
        <v>#N/A</v>
      </c>
      <c r="AU303" s="20" t="e">
        <f>VLOOKUP($D303,'DATA PENGUKURAN GARDU'!$A:$BS,44,0)</f>
        <v>#N/A</v>
      </c>
      <c r="AV303" s="21" t="e">
        <f t="shared" si="157"/>
        <v>#N/A</v>
      </c>
      <c r="AW303" s="20" t="e">
        <f>VLOOKUP($D303,'DATA PENGUKURAN GARDU'!$A:$BS,46,0)</f>
        <v>#N/A</v>
      </c>
      <c r="AX303" s="21" t="e">
        <f t="shared" si="158"/>
        <v>#N/A</v>
      </c>
      <c r="AY303" s="20" t="e">
        <f>VLOOKUP($D303,'DATA PENGUKURAN GARDU'!$A:$BS,46,0)</f>
        <v>#N/A</v>
      </c>
      <c r="AZ303" s="20" t="e">
        <f>VLOOKUP($D303,'DATA PENGUKURAN GARDU'!$A:$BS,53,0)</f>
        <v>#N/A</v>
      </c>
      <c r="BA303" s="20" t="e">
        <f>VLOOKUP($D303,'DATA PENGUKURAN GARDU'!$A:$BS,54,0)</f>
        <v>#N/A</v>
      </c>
      <c r="BB303" s="17" t="e">
        <f>VLOOKUP($E303,'DATA PENGUKURAN GARDU'!$A:$BS,42,0)</f>
        <v>#N/A</v>
      </c>
      <c r="BC303" s="23" t="e">
        <f t="shared" si="159"/>
        <v>#N/A</v>
      </c>
      <c r="BD303" s="17" t="e">
        <f>VLOOKUP($E303,'DATA PENGUKURAN GARDU'!$A:$BS,44,0)</f>
        <v>#N/A</v>
      </c>
      <c r="BE303" s="23" t="e">
        <f t="shared" si="160"/>
        <v>#N/A</v>
      </c>
      <c r="BF303" s="17" t="e">
        <f>VLOOKUP($E303,'DATA PENGUKURAN GARDU'!$A:$BS,46,0)</f>
        <v>#N/A</v>
      </c>
      <c r="BG303" s="23" t="e">
        <f t="shared" si="161"/>
        <v>#N/A</v>
      </c>
      <c r="BH303" s="17" t="e">
        <f>VLOOKUP($E303,'DATA PENGUKURAN GARDU'!$A:$BS,46,0)</f>
        <v>#N/A</v>
      </c>
      <c r="BI303" s="17" t="e">
        <f>VLOOKUP($E303,'DATA PENGUKURAN GARDU'!$A:$BS,53,0)</f>
        <v>#N/A</v>
      </c>
      <c r="BJ303" s="17" t="e">
        <f>VLOOKUP($E303,'DATA PENGUKURAN GARDU'!$A:$BS,54,0)</f>
        <v>#N/A</v>
      </c>
      <c r="BK303" s="20" t="e">
        <f t="shared" si="162"/>
        <v>#N/A</v>
      </c>
      <c r="BL303" s="20" t="e">
        <f t="shared" si="163"/>
        <v>#N/A</v>
      </c>
      <c r="BM303" s="20" t="e">
        <f t="shared" si="164"/>
        <v>#N/A</v>
      </c>
      <c r="BN303" s="25" t="e">
        <f t="shared" si="165"/>
        <v>#N/A</v>
      </c>
      <c r="BO303" s="26" t="str">
        <f t="shared" si="166"/>
        <v>0</v>
      </c>
      <c r="BP303" s="21" t="e">
        <f t="shared" si="167"/>
        <v>#VALUE!</v>
      </c>
      <c r="BQ303" s="20" t="e">
        <f t="shared" si="168"/>
        <v>#N/A</v>
      </c>
      <c r="BR303" s="20" t="e">
        <v>#N/A</v>
      </c>
      <c r="BS303" s="9" t="e">
        <v>#N/A</v>
      </c>
      <c r="BT303" s="2" t="e">
        <f t="shared" si="169"/>
        <v>#VALUE!</v>
      </c>
      <c r="BU303" s="2" t="e">
        <f t="shared" si="137"/>
        <v>#N/A</v>
      </c>
      <c r="BV303" s="2" t="e">
        <f t="shared" si="138"/>
        <v>#N/A</v>
      </c>
    </row>
    <row r="304" s="2" customFormat="1" ht="22.95" customHeight="1" spans="1:74">
      <c r="A304" s="9" t="str">
        <f t="shared" si="139"/>
        <v>L-121Induk</v>
      </c>
      <c r="B304" s="9" t="str">
        <f t="shared" si="140"/>
        <v>L-121jurusan 1</v>
      </c>
      <c r="C304" s="9" t="str">
        <f t="shared" si="141"/>
        <v>L-121jurusan 2</v>
      </c>
      <c r="D304" s="9" t="str">
        <f t="shared" si="142"/>
        <v>L-121jurusan 3</v>
      </c>
      <c r="E304" s="9" t="str">
        <f t="shared" si="143"/>
        <v>L-121jurusan 4</v>
      </c>
      <c r="F304" s="10" t="s">
        <v>108</v>
      </c>
      <c r="G304" s="10" t="s">
        <v>22</v>
      </c>
      <c r="H304" s="10" t="s">
        <v>389</v>
      </c>
      <c r="I304" s="10">
        <v>0.43259</v>
      </c>
      <c r="J304" s="10">
        <v>124.22048</v>
      </c>
      <c r="K304" s="10" t="s">
        <v>7465</v>
      </c>
      <c r="L304" s="10" t="s">
        <v>7465</v>
      </c>
      <c r="M304" s="10" t="s">
        <v>7465</v>
      </c>
      <c r="N304" s="14">
        <f t="shared" si="144"/>
        <v>0</v>
      </c>
      <c r="O304" s="15" t="e">
        <f t="shared" si="145"/>
        <v>#VALUE!</v>
      </c>
      <c r="P304" s="15" t="e">
        <f t="shared" si="146"/>
        <v>#VALUE!</v>
      </c>
      <c r="Q304" s="17" t="e">
        <f>VLOOKUP($A304,'DATA PENGUKURAN GARDU'!$A:$BS,42,0)</f>
        <v>#N/A</v>
      </c>
      <c r="R304" s="18" t="e">
        <f t="shared" si="147"/>
        <v>#N/A</v>
      </c>
      <c r="S304" s="17" t="e">
        <f>VLOOKUP($A304,'DATA PENGUKURAN GARDU'!$A:$BS,44,0)</f>
        <v>#N/A</v>
      </c>
      <c r="T304" s="18" t="e">
        <f t="shared" si="148"/>
        <v>#N/A</v>
      </c>
      <c r="U304" s="17" t="e">
        <f>VLOOKUP($A304,'DATA PENGUKURAN GARDU'!$A:$BS,46,0)</f>
        <v>#N/A</v>
      </c>
      <c r="V304" s="18" t="e">
        <f t="shared" si="149"/>
        <v>#N/A</v>
      </c>
      <c r="W304" s="17" t="e">
        <f>VLOOKUP($A304,'DATA PENGUKURAN GARDU'!$A:$BS,48,0)</f>
        <v>#N/A</v>
      </c>
      <c r="X304" s="17" t="e">
        <f>VLOOKUP($A304,'DATA PENGUKURAN GARDU'!$A:$BS,53,0)</f>
        <v>#N/A</v>
      </c>
      <c r="Y304" s="17" t="e">
        <f>VLOOKUP($A304,'DATA PENGUKURAN GARDU'!$A:$BS,54,0)</f>
        <v>#N/A</v>
      </c>
      <c r="Z304" s="17" t="e">
        <f>VLOOKUP($A304,'DATA PENGUKURAN GARDU'!$A:$BS,55,0)</f>
        <v>#N/A</v>
      </c>
      <c r="AA304" s="20" t="e">
        <f>VLOOKUP($B304,'DATA PENGUKURAN GARDU'!$A:$BS,42,0)</f>
        <v>#N/A</v>
      </c>
      <c r="AB304" s="21" t="e">
        <f t="shared" si="150"/>
        <v>#N/A</v>
      </c>
      <c r="AC304" s="20" t="e">
        <f>VLOOKUP($B304,'DATA PENGUKURAN GARDU'!$A:$BS,44,0)</f>
        <v>#N/A</v>
      </c>
      <c r="AD304" s="21" t="e">
        <f t="shared" si="151"/>
        <v>#N/A</v>
      </c>
      <c r="AE304" s="20" t="e">
        <f>VLOOKUP($B304,'DATA PENGUKURAN GARDU'!$A:$BS,46,0)</f>
        <v>#N/A</v>
      </c>
      <c r="AF304" s="21" t="e">
        <f t="shared" si="152"/>
        <v>#N/A</v>
      </c>
      <c r="AG304" s="20" t="e">
        <f>VLOOKUP($B304,'DATA PENGUKURAN GARDU'!$A:$BS,46,0)</f>
        <v>#N/A</v>
      </c>
      <c r="AH304" s="20" t="e">
        <f>VLOOKUP($B304,'DATA PENGUKURAN GARDU'!$A:$BS,53,0)</f>
        <v>#N/A</v>
      </c>
      <c r="AI304" s="20" t="e">
        <f>VLOOKUP($B304,'DATA PENGUKURAN GARDU'!$A:$BS,54,0)</f>
        <v>#N/A</v>
      </c>
      <c r="AJ304" s="17" t="e">
        <f>VLOOKUP($C304,'DATA PENGUKURAN GARDU'!$A:$BS,42,0)</f>
        <v>#N/A</v>
      </c>
      <c r="AK304" s="23" t="e">
        <f t="shared" si="153"/>
        <v>#N/A</v>
      </c>
      <c r="AL304" s="17" t="e">
        <f>VLOOKUP($C304,'DATA PENGUKURAN GARDU'!$A:$BS,44,0)</f>
        <v>#N/A</v>
      </c>
      <c r="AM304" s="23" t="e">
        <f t="shared" si="154"/>
        <v>#N/A</v>
      </c>
      <c r="AN304" s="17" t="e">
        <f>VLOOKUP($C304,'DATA PENGUKURAN GARDU'!$A:$BS,46,0)</f>
        <v>#N/A</v>
      </c>
      <c r="AO304" s="23" t="e">
        <f t="shared" si="155"/>
        <v>#N/A</v>
      </c>
      <c r="AP304" s="17" t="e">
        <f>VLOOKUP($C304,'DATA PENGUKURAN GARDU'!$A:$BS,46,0)</f>
        <v>#N/A</v>
      </c>
      <c r="AQ304" s="17" t="e">
        <f>VLOOKUP($C304,'DATA PENGUKURAN GARDU'!$A:$BS,53,0)</f>
        <v>#N/A</v>
      </c>
      <c r="AR304" s="17" t="e">
        <f>VLOOKUP($C304,'DATA PENGUKURAN GARDU'!$A:$BS,54,0)</f>
        <v>#N/A</v>
      </c>
      <c r="AS304" s="20" t="e">
        <f>VLOOKUP($D304,'DATA PENGUKURAN GARDU'!$A:$BS,42,0)</f>
        <v>#N/A</v>
      </c>
      <c r="AT304" s="21" t="e">
        <f t="shared" si="156"/>
        <v>#N/A</v>
      </c>
      <c r="AU304" s="20" t="e">
        <f>VLOOKUP($D304,'DATA PENGUKURAN GARDU'!$A:$BS,44,0)</f>
        <v>#N/A</v>
      </c>
      <c r="AV304" s="21" t="e">
        <f t="shared" si="157"/>
        <v>#N/A</v>
      </c>
      <c r="AW304" s="20" t="e">
        <f>VLOOKUP($D304,'DATA PENGUKURAN GARDU'!$A:$BS,46,0)</f>
        <v>#N/A</v>
      </c>
      <c r="AX304" s="21" t="e">
        <f t="shared" si="158"/>
        <v>#N/A</v>
      </c>
      <c r="AY304" s="20" t="e">
        <f>VLOOKUP($D304,'DATA PENGUKURAN GARDU'!$A:$BS,46,0)</f>
        <v>#N/A</v>
      </c>
      <c r="AZ304" s="20" t="e">
        <f>VLOOKUP($D304,'DATA PENGUKURAN GARDU'!$A:$BS,53,0)</f>
        <v>#N/A</v>
      </c>
      <c r="BA304" s="20" t="e">
        <f>VLOOKUP($D304,'DATA PENGUKURAN GARDU'!$A:$BS,54,0)</f>
        <v>#N/A</v>
      </c>
      <c r="BB304" s="17" t="e">
        <f>VLOOKUP($E304,'DATA PENGUKURAN GARDU'!$A:$BS,42,0)</f>
        <v>#N/A</v>
      </c>
      <c r="BC304" s="23" t="e">
        <f t="shared" si="159"/>
        <v>#N/A</v>
      </c>
      <c r="BD304" s="17" t="e">
        <f>VLOOKUP($E304,'DATA PENGUKURAN GARDU'!$A:$BS,44,0)</f>
        <v>#N/A</v>
      </c>
      <c r="BE304" s="23" t="e">
        <f t="shared" si="160"/>
        <v>#N/A</v>
      </c>
      <c r="BF304" s="17" t="e">
        <f>VLOOKUP($E304,'DATA PENGUKURAN GARDU'!$A:$BS,46,0)</f>
        <v>#N/A</v>
      </c>
      <c r="BG304" s="23" t="e">
        <f t="shared" si="161"/>
        <v>#N/A</v>
      </c>
      <c r="BH304" s="17" t="e">
        <f>VLOOKUP($E304,'DATA PENGUKURAN GARDU'!$A:$BS,46,0)</f>
        <v>#N/A</v>
      </c>
      <c r="BI304" s="17" t="e">
        <f>VLOOKUP($E304,'DATA PENGUKURAN GARDU'!$A:$BS,53,0)</f>
        <v>#N/A</v>
      </c>
      <c r="BJ304" s="17" t="e">
        <f>VLOOKUP($E304,'DATA PENGUKURAN GARDU'!$A:$BS,54,0)</f>
        <v>#N/A</v>
      </c>
      <c r="BK304" s="20" t="e">
        <f t="shared" si="162"/>
        <v>#N/A</v>
      </c>
      <c r="BL304" s="20" t="e">
        <f t="shared" si="163"/>
        <v>#N/A</v>
      </c>
      <c r="BM304" s="20" t="e">
        <f t="shared" si="164"/>
        <v>#N/A</v>
      </c>
      <c r="BN304" s="25" t="e">
        <f t="shared" si="165"/>
        <v>#N/A</v>
      </c>
      <c r="BO304" s="26" t="str">
        <f t="shared" si="166"/>
        <v>0</v>
      </c>
      <c r="BP304" s="21" t="e">
        <f t="shared" si="167"/>
        <v>#VALUE!</v>
      </c>
      <c r="BQ304" s="20" t="e">
        <f t="shared" si="168"/>
        <v>#N/A</v>
      </c>
      <c r="BR304" s="20" t="e">
        <v>#N/A</v>
      </c>
      <c r="BS304" s="9" t="e">
        <v>#N/A</v>
      </c>
      <c r="BT304" s="2" t="e">
        <f t="shared" si="169"/>
        <v>#VALUE!</v>
      </c>
      <c r="BU304" s="2" t="e">
        <f t="shared" si="137"/>
        <v>#N/A</v>
      </c>
      <c r="BV304" s="2" t="e">
        <f t="shared" si="138"/>
        <v>#N/A</v>
      </c>
    </row>
    <row r="305" s="2" customFormat="1" ht="22.95" customHeight="1" spans="1:74">
      <c r="A305" s="9" t="str">
        <f t="shared" si="139"/>
        <v>L-124Induk</v>
      </c>
      <c r="B305" s="9" t="str">
        <f t="shared" si="140"/>
        <v>L-124jurusan 1</v>
      </c>
      <c r="C305" s="9" t="str">
        <f t="shared" si="141"/>
        <v>L-124jurusan 2</v>
      </c>
      <c r="D305" s="9" t="str">
        <f t="shared" si="142"/>
        <v>L-124jurusan 3</v>
      </c>
      <c r="E305" s="9" t="str">
        <f t="shared" si="143"/>
        <v>L-124jurusan 4</v>
      </c>
      <c r="F305" s="10" t="s">
        <v>108</v>
      </c>
      <c r="G305" s="10" t="s">
        <v>22</v>
      </c>
      <c r="H305" s="10" t="s">
        <v>390</v>
      </c>
      <c r="I305" s="10">
        <v>0.41371</v>
      </c>
      <c r="J305" s="10">
        <v>124.25024</v>
      </c>
      <c r="K305" s="10" t="s">
        <v>7465</v>
      </c>
      <c r="L305" s="10" t="s">
        <v>7465</v>
      </c>
      <c r="M305" s="10" t="s">
        <v>7465</v>
      </c>
      <c r="N305" s="14">
        <f t="shared" si="144"/>
        <v>0</v>
      </c>
      <c r="O305" s="15" t="e">
        <f t="shared" si="145"/>
        <v>#VALUE!</v>
      </c>
      <c r="P305" s="15" t="e">
        <f t="shared" si="146"/>
        <v>#VALUE!</v>
      </c>
      <c r="Q305" s="17" t="e">
        <f>VLOOKUP($A305,'DATA PENGUKURAN GARDU'!$A:$BS,42,0)</f>
        <v>#N/A</v>
      </c>
      <c r="R305" s="18" t="e">
        <f t="shared" si="147"/>
        <v>#N/A</v>
      </c>
      <c r="S305" s="17" t="e">
        <f>VLOOKUP($A305,'DATA PENGUKURAN GARDU'!$A:$BS,44,0)</f>
        <v>#N/A</v>
      </c>
      <c r="T305" s="18" t="e">
        <f t="shared" si="148"/>
        <v>#N/A</v>
      </c>
      <c r="U305" s="17" t="e">
        <f>VLOOKUP($A305,'DATA PENGUKURAN GARDU'!$A:$BS,46,0)</f>
        <v>#N/A</v>
      </c>
      <c r="V305" s="18" t="e">
        <f t="shared" si="149"/>
        <v>#N/A</v>
      </c>
      <c r="W305" s="17" t="e">
        <f>VLOOKUP($A305,'DATA PENGUKURAN GARDU'!$A:$BS,48,0)</f>
        <v>#N/A</v>
      </c>
      <c r="X305" s="17" t="e">
        <f>VLOOKUP($A305,'DATA PENGUKURAN GARDU'!$A:$BS,53,0)</f>
        <v>#N/A</v>
      </c>
      <c r="Y305" s="17" t="e">
        <f>VLOOKUP($A305,'DATA PENGUKURAN GARDU'!$A:$BS,54,0)</f>
        <v>#N/A</v>
      </c>
      <c r="Z305" s="17" t="e">
        <f>VLOOKUP($A305,'DATA PENGUKURAN GARDU'!$A:$BS,55,0)</f>
        <v>#N/A</v>
      </c>
      <c r="AA305" s="20" t="e">
        <f>VLOOKUP($B305,'DATA PENGUKURAN GARDU'!$A:$BS,42,0)</f>
        <v>#N/A</v>
      </c>
      <c r="AB305" s="21" t="e">
        <f t="shared" si="150"/>
        <v>#N/A</v>
      </c>
      <c r="AC305" s="20" t="e">
        <f>VLOOKUP($B305,'DATA PENGUKURAN GARDU'!$A:$BS,44,0)</f>
        <v>#N/A</v>
      </c>
      <c r="AD305" s="21" t="e">
        <f t="shared" si="151"/>
        <v>#N/A</v>
      </c>
      <c r="AE305" s="20" t="e">
        <f>VLOOKUP($B305,'DATA PENGUKURAN GARDU'!$A:$BS,46,0)</f>
        <v>#N/A</v>
      </c>
      <c r="AF305" s="21" t="e">
        <f t="shared" si="152"/>
        <v>#N/A</v>
      </c>
      <c r="AG305" s="20" t="e">
        <f>VLOOKUP($B305,'DATA PENGUKURAN GARDU'!$A:$BS,46,0)</f>
        <v>#N/A</v>
      </c>
      <c r="AH305" s="20" t="e">
        <f>VLOOKUP($B305,'DATA PENGUKURAN GARDU'!$A:$BS,53,0)</f>
        <v>#N/A</v>
      </c>
      <c r="AI305" s="20" t="e">
        <f>VLOOKUP($B305,'DATA PENGUKURAN GARDU'!$A:$BS,54,0)</f>
        <v>#N/A</v>
      </c>
      <c r="AJ305" s="17" t="e">
        <f>VLOOKUP($C305,'DATA PENGUKURAN GARDU'!$A:$BS,42,0)</f>
        <v>#N/A</v>
      </c>
      <c r="AK305" s="23" t="e">
        <f t="shared" si="153"/>
        <v>#N/A</v>
      </c>
      <c r="AL305" s="17" t="e">
        <f>VLOOKUP($C305,'DATA PENGUKURAN GARDU'!$A:$BS,44,0)</f>
        <v>#N/A</v>
      </c>
      <c r="AM305" s="23" t="e">
        <f t="shared" si="154"/>
        <v>#N/A</v>
      </c>
      <c r="AN305" s="17" t="e">
        <f>VLOOKUP($C305,'DATA PENGUKURAN GARDU'!$A:$BS,46,0)</f>
        <v>#N/A</v>
      </c>
      <c r="AO305" s="23" t="e">
        <f t="shared" si="155"/>
        <v>#N/A</v>
      </c>
      <c r="AP305" s="17" t="e">
        <f>VLOOKUP($C305,'DATA PENGUKURAN GARDU'!$A:$BS,46,0)</f>
        <v>#N/A</v>
      </c>
      <c r="AQ305" s="17" t="e">
        <f>VLOOKUP($C305,'DATA PENGUKURAN GARDU'!$A:$BS,53,0)</f>
        <v>#N/A</v>
      </c>
      <c r="AR305" s="17" t="e">
        <f>VLOOKUP($C305,'DATA PENGUKURAN GARDU'!$A:$BS,54,0)</f>
        <v>#N/A</v>
      </c>
      <c r="AS305" s="20" t="e">
        <f>VLOOKUP($D305,'DATA PENGUKURAN GARDU'!$A:$BS,42,0)</f>
        <v>#N/A</v>
      </c>
      <c r="AT305" s="21" t="e">
        <f t="shared" si="156"/>
        <v>#N/A</v>
      </c>
      <c r="AU305" s="20" t="e">
        <f>VLOOKUP($D305,'DATA PENGUKURAN GARDU'!$A:$BS,44,0)</f>
        <v>#N/A</v>
      </c>
      <c r="AV305" s="21" t="e">
        <f t="shared" si="157"/>
        <v>#N/A</v>
      </c>
      <c r="AW305" s="20" t="e">
        <f>VLOOKUP($D305,'DATA PENGUKURAN GARDU'!$A:$BS,46,0)</f>
        <v>#N/A</v>
      </c>
      <c r="AX305" s="21" t="e">
        <f t="shared" si="158"/>
        <v>#N/A</v>
      </c>
      <c r="AY305" s="20" t="e">
        <f>VLOOKUP($D305,'DATA PENGUKURAN GARDU'!$A:$BS,46,0)</f>
        <v>#N/A</v>
      </c>
      <c r="AZ305" s="20" t="e">
        <f>VLOOKUP($D305,'DATA PENGUKURAN GARDU'!$A:$BS,53,0)</f>
        <v>#N/A</v>
      </c>
      <c r="BA305" s="20" t="e">
        <f>VLOOKUP($D305,'DATA PENGUKURAN GARDU'!$A:$BS,54,0)</f>
        <v>#N/A</v>
      </c>
      <c r="BB305" s="17" t="e">
        <f>VLOOKUP($E305,'DATA PENGUKURAN GARDU'!$A:$BS,42,0)</f>
        <v>#N/A</v>
      </c>
      <c r="BC305" s="23" t="e">
        <f t="shared" si="159"/>
        <v>#N/A</v>
      </c>
      <c r="BD305" s="17" t="e">
        <f>VLOOKUP($E305,'DATA PENGUKURAN GARDU'!$A:$BS,44,0)</f>
        <v>#N/A</v>
      </c>
      <c r="BE305" s="23" t="e">
        <f t="shared" si="160"/>
        <v>#N/A</v>
      </c>
      <c r="BF305" s="17" t="e">
        <f>VLOOKUP($E305,'DATA PENGUKURAN GARDU'!$A:$BS,46,0)</f>
        <v>#N/A</v>
      </c>
      <c r="BG305" s="23" t="e">
        <f t="shared" si="161"/>
        <v>#N/A</v>
      </c>
      <c r="BH305" s="17" t="e">
        <f>VLOOKUP($E305,'DATA PENGUKURAN GARDU'!$A:$BS,46,0)</f>
        <v>#N/A</v>
      </c>
      <c r="BI305" s="17" t="e">
        <f>VLOOKUP($E305,'DATA PENGUKURAN GARDU'!$A:$BS,53,0)</f>
        <v>#N/A</v>
      </c>
      <c r="BJ305" s="17" t="e">
        <f>VLOOKUP($E305,'DATA PENGUKURAN GARDU'!$A:$BS,54,0)</f>
        <v>#N/A</v>
      </c>
      <c r="BK305" s="20" t="e">
        <f t="shared" si="162"/>
        <v>#N/A</v>
      </c>
      <c r="BL305" s="20" t="e">
        <f t="shared" si="163"/>
        <v>#N/A</v>
      </c>
      <c r="BM305" s="20" t="e">
        <f t="shared" si="164"/>
        <v>#N/A</v>
      </c>
      <c r="BN305" s="25" t="e">
        <f t="shared" si="165"/>
        <v>#N/A</v>
      </c>
      <c r="BO305" s="26" t="str">
        <f t="shared" si="166"/>
        <v>0</v>
      </c>
      <c r="BP305" s="21" t="e">
        <f t="shared" si="167"/>
        <v>#VALUE!</v>
      </c>
      <c r="BQ305" s="20" t="e">
        <f t="shared" si="168"/>
        <v>#N/A</v>
      </c>
      <c r="BR305" s="20" t="e">
        <v>#N/A</v>
      </c>
      <c r="BS305" s="9" t="e">
        <v>#N/A</v>
      </c>
      <c r="BT305" s="2" t="e">
        <f t="shared" si="169"/>
        <v>#VALUE!</v>
      </c>
      <c r="BU305" s="2" t="e">
        <f t="shared" si="137"/>
        <v>#N/A</v>
      </c>
      <c r="BV305" s="2" t="e">
        <f t="shared" si="138"/>
        <v>#N/A</v>
      </c>
    </row>
    <row r="306" s="2" customFormat="1" ht="22.95" customHeight="1" spans="1:74">
      <c r="A306" s="9" t="str">
        <f t="shared" si="139"/>
        <v>L-095Induk</v>
      </c>
      <c r="B306" s="9" t="str">
        <f t="shared" si="140"/>
        <v>L-095jurusan 1</v>
      </c>
      <c r="C306" s="9" t="str">
        <f t="shared" si="141"/>
        <v>L-095jurusan 2</v>
      </c>
      <c r="D306" s="9" t="str">
        <f t="shared" si="142"/>
        <v>L-095jurusan 3</v>
      </c>
      <c r="E306" s="9" t="str">
        <f t="shared" si="143"/>
        <v>L-095jurusan 4</v>
      </c>
      <c r="F306" s="10" t="s">
        <v>46</v>
      </c>
      <c r="G306" s="10" t="s">
        <v>22</v>
      </c>
      <c r="H306" s="10" t="s">
        <v>391</v>
      </c>
      <c r="I306" s="10">
        <v>0.37354</v>
      </c>
      <c r="J306" s="10">
        <v>124.02708</v>
      </c>
      <c r="K306" s="10" t="s">
        <v>7465</v>
      </c>
      <c r="L306" s="10" t="s">
        <v>7465</v>
      </c>
      <c r="M306" s="10" t="s">
        <v>7465</v>
      </c>
      <c r="N306" s="14">
        <f t="shared" si="144"/>
        <v>0</v>
      </c>
      <c r="O306" s="15" t="e">
        <f t="shared" si="145"/>
        <v>#VALUE!</v>
      </c>
      <c r="P306" s="15" t="e">
        <f t="shared" si="146"/>
        <v>#VALUE!</v>
      </c>
      <c r="Q306" s="17" t="e">
        <f>VLOOKUP($A306,'DATA PENGUKURAN GARDU'!$A:$BS,42,0)</f>
        <v>#N/A</v>
      </c>
      <c r="R306" s="18" t="e">
        <f t="shared" si="147"/>
        <v>#N/A</v>
      </c>
      <c r="S306" s="17" t="e">
        <f>VLOOKUP($A306,'DATA PENGUKURAN GARDU'!$A:$BS,44,0)</f>
        <v>#N/A</v>
      </c>
      <c r="T306" s="18" t="e">
        <f t="shared" si="148"/>
        <v>#N/A</v>
      </c>
      <c r="U306" s="17" t="e">
        <f>VLOOKUP($A306,'DATA PENGUKURAN GARDU'!$A:$BS,46,0)</f>
        <v>#N/A</v>
      </c>
      <c r="V306" s="18" t="e">
        <f t="shared" si="149"/>
        <v>#N/A</v>
      </c>
      <c r="W306" s="17" t="e">
        <f>VLOOKUP($A306,'DATA PENGUKURAN GARDU'!$A:$BS,48,0)</f>
        <v>#N/A</v>
      </c>
      <c r="X306" s="17" t="e">
        <f>VLOOKUP($A306,'DATA PENGUKURAN GARDU'!$A:$BS,53,0)</f>
        <v>#N/A</v>
      </c>
      <c r="Y306" s="17" t="e">
        <f>VLOOKUP($A306,'DATA PENGUKURAN GARDU'!$A:$BS,54,0)</f>
        <v>#N/A</v>
      </c>
      <c r="Z306" s="17" t="e">
        <f>VLOOKUP($A306,'DATA PENGUKURAN GARDU'!$A:$BS,55,0)</f>
        <v>#N/A</v>
      </c>
      <c r="AA306" s="20" t="e">
        <f>VLOOKUP($B306,'DATA PENGUKURAN GARDU'!$A:$BS,42,0)</f>
        <v>#N/A</v>
      </c>
      <c r="AB306" s="21" t="e">
        <f t="shared" si="150"/>
        <v>#N/A</v>
      </c>
      <c r="AC306" s="20" t="e">
        <f>VLOOKUP($B306,'DATA PENGUKURAN GARDU'!$A:$BS,44,0)</f>
        <v>#N/A</v>
      </c>
      <c r="AD306" s="21" t="e">
        <f t="shared" si="151"/>
        <v>#N/A</v>
      </c>
      <c r="AE306" s="20" t="e">
        <f>VLOOKUP($B306,'DATA PENGUKURAN GARDU'!$A:$BS,46,0)</f>
        <v>#N/A</v>
      </c>
      <c r="AF306" s="21" t="e">
        <f t="shared" si="152"/>
        <v>#N/A</v>
      </c>
      <c r="AG306" s="20" t="e">
        <f>VLOOKUP($B306,'DATA PENGUKURAN GARDU'!$A:$BS,46,0)</f>
        <v>#N/A</v>
      </c>
      <c r="AH306" s="20" t="e">
        <f>VLOOKUP($B306,'DATA PENGUKURAN GARDU'!$A:$BS,53,0)</f>
        <v>#N/A</v>
      </c>
      <c r="AI306" s="20" t="e">
        <f>VLOOKUP($B306,'DATA PENGUKURAN GARDU'!$A:$BS,54,0)</f>
        <v>#N/A</v>
      </c>
      <c r="AJ306" s="17" t="e">
        <f>VLOOKUP($C306,'DATA PENGUKURAN GARDU'!$A:$BS,42,0)</f>
        <v>#N/A</v>
      </c>
      <c r="AK306" s="23" t="e">
        <f t="shared" si="153"/>
        <v>#N/A</v>
      </c>
      <c r="AL306" s="17" t="e">
        <f>VLOOKUP($C306,'DATA PENGUKURAN GARDU'!$A:$BS,44,0)</f>
        <v>#N/A</v>
      </c>
      <c r="AM306" s="23" t="e">
        <f t="shared" si="154"/>
        <v>#N/A</v>
      </c>
      <c r="AN306" s="17" t="e">
        <f>VLOOKUP($C306,'DATA PENGUKURAN GARDU'!$A:$BS,46,0)</f>
        <v>#N/A</v>
      </c>
      <c r="AO306" s="23" t="e">
        <f t="shared" si="155"/>
        <v>#N/A</v>
      </c>
      <c r="AP306" s="17" t="e">
        <f>VLOOKUP($C306,'DATA PENGUKURAN GARDU'!$A:$BS,46,0)</f>
        <v>#N/A</v>
      </c>
      <c r="AQ306" s="17" t="e">
        <f>VLOOKUP($C306,'DATA PENGUKURAN GARDU'!$A:$BS,53,0)</f>
        <v>#N/A</v>
      </c>
      <c r="AR306" s="17" t="e">
        <f>VLOOKUP($C306,'DATA PENGUKURAN GARDU'!$A:$BS,54,0)</f>
        <v>#N/A</v>
      </c>
      <c r="AS306" s="20" t="e">
        <f>VLOOKUP($D306,'DATA PENGUKURAN GARDU'!$A:$BS,42,0)</f>
        <v>#N/A</v>
      </c>
      <c r="AT306" s="21" t="e">
        <f t="shared" si="156"/>
        <v>#N/A</v>
      </c>
      <c r="AU306" s="20" t="e">
        <f>VLOOKUP($D306,'DATA PENGUKURAN GARDU'!$A:$BS,44,0)</f>
        <v>#N/A</v>
      </c>
      <c r="AV306" s="21" t="e">
        <f t="shared" si="157"/>
        <v>#N/A</v>
      </c>
      <c r="AW306" s="20" t="e">
        <f>VLOOKUP($D306,'DATA PENGUKURAN GARDU'!$A:$BS,46,0)</f>
        <v>#N/A</v>
      </c>
      <c r="AX306" s="21" t="e">
        <f t="shared" si="158"/>
        <v>#N/A</v>
      </c>
      <c r="AY306" s="20" t="e">
        <f>VLOOKUP($D306,'DATA PENGUKURAN GARDU'!$A:$BS,46,0)</f>
        <v>#N/A</v>
      </c>
      <c r="AZ306" s="20" t="e">
        <f>VLOOKUP($D306,'DATA PENGUKURAN GARDU'!$A:$BS,53,0)</f>
        <v>#N/A</v>
      </c>
      <c r="BA306" s="20" t="e">
        <f>VLOOKUP($D306,'DATA PENGUKURAN GARDU'!$A:$BS,54,0)</f>
        <v>#N/A</v>
      </c>
      <c r="BB306" s="17" t="e">
        <f>VLOOKUP($E306,'DATA PENGUKURAN GARDU'!$A:$BS,42,0)</f>
        <v>#N/A</v>
      </c>
      <c r="BC306" s="23" t="e">
        <f t="shared" si="159"/>
        <v>#N/A</v>
      </c>
      <c r="BD306" s="17" t="e">
        <f>VLOOKUP($E306,'DATA PENGUKURAN GARDU'!$A:$BS,44,0)</f>
        <v>#N/A</v>
      </c>
      <c r="BE306" s="23" t="e">
        <f t="shared" si="160"/>
        <v>#N/A</v>
      </c>
      <c r="BF306" s="17" t="e">
        <f>VLOOKUP($E306,'DATA PENGUKURAN GARDU'!$A:$BS,46,0)</f>
        <v>#N/A</v>
      </c>
      <c r="BG306" s="23" t="e">
        <f t="shared" si="161"/>
        <v>#N/A</v>
      </c>
      <c r="BH306" s="17" t="e">
        <f>VLOOKUP($E306,'DATA PENGUKURAN GARDU'!$A:$BS,46,0)</f>
        <v>#N/A</v>
      </c>
      <c r="BI306" s="17" t="e">
        <f>VLOOKUP($E306,'DATA PENGUKURAN GARDU'!$A:$BS,53,0)</f>
        <v>#N/A</v>
      </c>
      <c r="BJ306" s="17" t="e">
        <f>VLOOKUP($E306,'DATA PENGUKURAN GARDU'!$A:$BS,54,0)</f>
        <v>#N/A</v>
      </c>
      <c r="BK306" s="20" t="e">
        <f t="shared" si="162"/>
        <v>#N/A</v>
      </c>
      <c r="BL306" s="20" t="e">
        <f t="shared" si="163"/>
        <v>#N/A</v>
      </c>
      <c r="BM306" s="20" t="e">
        <f t="shared" si="164"/>
        <v>#N/A</v>
      </c>
      <c r="BN306" s="25" t="e">
        <f t="shared" si="165"/>
        <v>#N/A</v>
      </c>
      <c r="BO306" s="26" t="str">
        <f t="shared" si="166"/>
        <v>0</v>
      </c>
      <c r="BP306" s="21" t="e">
        <f t="shared" si="167"/>
        <v>#VALUE!</v>
      </c>
      <c r="BQ306" s="20" t="e">
        <f t="shared" si="168"/>
        <v>#N/A</v>
      </c>
      <c r="BR306" s="20" t="e">
        <v>#N/A</v>
      </c>
      <c r="BS306" s="9" t="e">
        <v>#N/A</v>
      </c>
      <c r="BT306" s="2" t="e">
        <f t="shared" si="169"/>
        <v>#VALUE!</v>
      </c>
      <c r="BU306" s="2" t="e">
        <f t="shared" si="137"/>
        <v>#N/A</v>
      </c>
      <c r="BV306" s="2" t="e">
        <f t="shared" si="138"/>
        <v>#N/A</v>
      </c>
    </row>
    <row r="307" s="2" customFormat="1" ht="22.95" customHeight="1" spans="1:74">
      <c r="A307" s="9" t="str">
        <f t="shared" si="139"/>
        <v>L-100Induk</v>
      </c>
      <c r="B307" s="9" t="str">
        <f t="shared" si="140"/>
        <v>L-100jurusan 1</v>
      </c>
      <c r="C307" s="9" t="str">
        <f t="shared" si="141"/>
        <v>L-100jurusan 2</v>
      </c>
      <c r="D307" s="9" t="str">
        <f t="shared" si="142"/>
        <v>L-100jurusan 3</v>
      </c>
      <c r="E307" s="9" t="str">
        <f t="shared" si="143"/>
        <v>L-100jurusan 4</v>
      </c>
      <c r="F307" s="10" t="s">
        <v>46</v>
      </c>
      <c r="G307" s="10" t="s">
        <v>22</v>
      </c>
      <c r="H307" s="10" t="s">
        <v>392</v>
      </c>
      <c r="I307" s="10">
        <v>0.38084</v>
      </c>
      <c r="J307" s="10">
        <v>124.04925</v>
      </c>
      <c r="K307" s="10" t="s">
        <v>7465</v>
      </c>
      <c r="L307" s="10" t="s">
        <v>7465</v>
      </c>
      <c r="M307" s="10" t="s">
        <v>7465</v>
      </c>
      <c r="N307" s="14">
        <f t="shared" si="144"/>
        <v>0</v>
      </c>
      <c r="O307" s="15" t="e">
        <f t="shared" si="145"/>
        <v>#VALUE!</v>
      </c>
      <c r="P307" s="15" t="e">
        <f t="shared" si="146"/>
        <v>#VALUE!</v>
      </c>
      <c r="Q307" s="17" t="e">
        <f>VLOOKUP($A307,'DATA PENGUKURAN GARDU'!$A:$BS,42,0)</f>
        <v>#N/A</v>
      </c>
      <c r="R307" s="18" t="e">
        <f t="shared" si="147"/>
        <v>#N/A</v>
      </c>
      <c r="S307" s="17" t="e">
        <f>VLOOKUP($A307,'DATA PENGUKURAN GARDU'!$A:$BS,44,0)</f>
        <v>#N/A</v>
      </c>
      <c r="T307" s="18" t="e">
        <f t="shared" si="148"/>
        <v>#N/A</v>
      </c>
      <c r="U307" s="17" t="e">
        <f>VLOOKUP($A307,'DATA PENGUKURAN GARDU'!$A:$BS,46,0)</f>
        <v>#N/A</v>
      </c>
      <c r="V307" s="18" t="e">
        <f t="shared" si="149"/>
        <v>#N/A</v>
      </c>
      <c r="W307" s="17" t="e">
        <f>VLOOKUP($A307,'DATA PENGUKURAN GARDU'!$A:$BS,48,0)</f>
        <v>#N/A</v>
      </c>
      <c r="X307" s="17" t="e">
        <f>VLOOKUP($A307,'DATA PENGUKURAN GARDU'!$A:$BS,53,0)</f>
        <v>#N/A</v>
      </c>
      <c r="Y307" s="17" t="e">
        <f>VLOOKUP($A307,'DATA PENGUKURAN GARDU'!$A:$BS,54,0)</f>
        <v>#N/A</v>
      </c>
      <c r="Z307" s="17" t="e">
        <f>VLOOKUP($A307,'DATA PENGUKURAN GARDU'!$A:$BS,55,0)</f>
        <v>#N/A</v>
      </c>
      <c r="AA307" s="20" t="e">
        <f>VLOOKUP($B307,'DATA PENGUKURAN GARDU'!$A:$BS,42,0)</f>
        <v>#N/A</v>
      </c>
      <c r="AB307" s="21" t="e">
        <f t="shared" si="150"/>
        <v>#N/A</v>
      </c>
      <c r="AC307" s="20" t="e">
        <f>VLOOKUP($B307,'DATA PENGUKURAN GARDU'!$A:$BS,44,0)</f>
        <v>#N/A</v>
      </c>
      <c r="AD307" s="21" t="e">
        <f t="shared" si="151"/>
        <v>#N/A</v>
      </c>
      <c r="AE307" s="20" t="e">
        <f>VLOOKUP($B307,'DATA PENGUKURAN GARDU'!$A:$BS,46,0)</f>
        <v>#N/A</v>
      </c>
      <c r="AF307" s="21" t="e">
        <f t="shared" si="152"/>
        <v>#N/A</v>
      </c>
      <c r="AG307" s="20" t="e">
        <f>VLOOKUP($B307,'DATA PENGUKURAN GARDU'!$A:$BS,46,0)</f>
        <v>#N/A</v>
      </c>
      <c r="AH307" s="20" t="e">
        <f>VLOOKUP($B307,'DATA PENGUKURAN GARDU'!$A:$BS,53,0)</f>
        <v>#N/A</v>
      </c>
      <c r="AI307" s="20" t="e">
        <f>VLOOKUP($B307,'DATA PENGUKURAN GARDU'!$A:$BS,54,0)</f>
        <v>#N/A</v>
      </c>
      <c r="AJ307" s="17" t="e">
        <f>VLOOKUP($C307,'DATA PENGUKURAN GARDU'!$A:$BS,42,0)</f>
        <v>#N/A</v>
      </c>
      <c r="AK307" s="23" t="e">
        <f t="shared" si="153"/>
        <v>#N/A</v>
      </c>
      <c r="AL307" s="17" t="e">
        <f>VLOOKUP($C307,'DATA PENGUKURAN GARDU'!$A:$BS,44,0)</f>
        <v>#N/A</v>
      </c>
      <c r="AM307" s="23" t="e">
        <f t="shared" si="154"/>
        <v>#N/A</v>
      </c>
      <c r="AN307" s="17" t="e">
        <f>VLOOKUP($C307,'DATA PENGUKURAN GARDU'!$A:$BS,46,0)</f>
        <v>#N/A</v>
      </c>
      <c r="AO307" s="23" t="e">
        <f t="shared" si="155"/>
        <v>#N/A</v>
      </c>
      <c r="AP307" s="17" t="e">
        <f>VLOOKUP($C307,'DATA PENGUKURAN GARDU'!$A:$BS,46,0)</f>
        <v>#N/A</v>
      </c>
      <c r="AQ307" s="17" t="e">
        <f>VLOOKUP($C307,'DATA PENGUKURAN GARDU'!$A:$BS,53,0)</f>
        <v>#N/A</v>
      </c>
      <c r="AR307" s="17" t="e">
        <f>VLOOKUP($C307,'DATA PENGUKURAN GARDU'!$A:$BS,54,0)</f>
        <v>#N/A</v>
      </c>
      <c r="AS307" s="20" t="e">
        <f>VLOOKUP($D307,'DATA PENGUKURAN GARDU'!$A:$BS,42,0)</f>
        <v>#N/A</v>
      </c>
      <c r="AT307" s="21" t="e">
        <f t="shared" si="156"/>
        <v>#N/A</v>
      </c>
      <c r="AU307" s="20" t="e">
        <f>VLOOKUP($D307,'DATA PENGUKURAN GARDU'!$A:$BS,44,0)</f>
        <v>#N/A</v>
      </c>
      <c r="AV307" s="21" t="e">
        <f t="shared" si="157"/>
        <v>#N/A</v>
      </c>
      <c r="AW307" s="20" t="e">
        <f>VLOOKUP($D307,'DATA PENGUKURAN GARDU'!$A:$BS,46,0)</f>
        <v>#N/A</v>
      </c>
      <c r="AX307" s="21" t="e">
        <f t="shared" si="158"/>
        <v>#N/A</v>
      </c>
      <c r="AY307" s="20" t="e">
        <f>VLOOKUP($D307,'DATA PENGUKURAN GARDU'!$A:$BS,46,0)</f>
        <v>#N/A</v>
      </c>
      <c r="AZ307" s="20" t="e">
        <f>VLOOKUP($D307,'DATA PENGUKURAN GARDU'!$A:$BS,53,0)</f>
        <v>#N/A</v>
      </c>
      <c r="BA307" s="20" t="e">
        <f>VLOOKUP($D307,'DATA PENGUKURAN GARDU'!$A:$BS,54,0)</f>
        <v>#N/A</v>
      </c>
      <c r="BB307" s="17" t="e">
        <f>VLOOKUP($E307,'DATA PENGUKURAN GARDU'!$A:$BS,42,0)</f>
        <v>#N/A</v>
      </c>
      <c r="BC307" s="23" t="e">
        <f t="shared" si="159"/>
        <v>#N/A</v>
      </c>
      <c r="BD307" s="17" t="e">
        <f>VLOOKUP($E307,'DATA PENGUKURAN GARDU'!$A:$BS,44,0)</f>
        <v>#N/A</v>
      </c>
      <c r="BE307" s="23" t="e">
        <f t="shared" si="160"/>
        <v>#N/A</v>
      </c>
      <c r="BF307" s="17" t="e">
        <f>VLOOKUP($E307,'DATA PENGUKURAN GARDU'!$A:$BS,46,0)</f>
        <v>#N/A</v>
      </c>
      <c r="BG307" s="23" t="e">
        <f t="shared" si="161"/>
        <v>#N/A</v>
      </c>
      <c r="BH307" s="17" t="e">
        <f>VLOOKUP($E307,'DATA PENGUKURAN GARDU'!$A:$BS,46,0)</f>
        <v>#N/A</v>
      </c>
      <c r="BI307" s="17" t="e">
        <f>VLOOKUP($E307,'DATA PENGUKURAN GARDU'!$A:$BS,53,0)</f>
        <v>#N/A</v>
      </c>
      <c r="BJ307" s="17" t="e">
        <f>VLOOKUP($E307,'DATA PENGUKURAN GARDU'!$A:$BS,54,0)</f>
        <v>#N/A</v>
      </c>
      <c r="BK307" s="20" t="e">
        <f t="shared" si="162"/>
        <v>#N/A</v>
      </c>
      <c r="BL307" s="20" t="e">
        <f t="shared" si="163"/>
        <v>#N/A</v>
      </c>
      <c r="BM307" s="20" t="e">
        <f t="shared" si="164"/>
        <v>#N/A</v>
      </c>
      <c r="BN307" s="25" t="e">
        <f t="shared" si="165"/>
        <v>#N/A</v>
      </c>
      <c r="BO307" s="26" t="str">
        <f t="shared" si="166"/>
        <v>0</v>
      </c>
      <c r="BP307" s="21" t="e">
        <f t="shared" si="167"/>
        <v>#VALUE!</v>
      </c>
      <c r="BQ307" s="20" t="e">
        <f t="shared" si="168"/>
        <v>#N/A</v>
      </c>
      <c r="BR307" s="20" t="e">
        <v>#N/A</v>
      </c>
      <c r="BS307" s="9" t="e">
        <v>#N/A</v>
      </c>
      <c r="BT307" s="2" t="e">
        <f t="shared" si="169"/>
        <v>#VALUE!</v>
      </c>
      <c r="BU307" s="2" t="e">
        <f t="shared" si="137"/>
        <v>#N/A</v>
      </c>
      <c r="BV307" s="2" t="e">
        <f t="shared" si="138"/>
        <v>#N/A</v>
      </c>
    </row>
    <row r="308" s="2" customFormat="1" ht="22.95" customHeight="1" spans="1:74">
      <c r="A308" s="9" t="str">
        <f t="shared" si="139"/>
        <v>KMO 171Induk</v>
      </c>
      <c r="B308" s="9" t="str">
        <f t="shared" si="140"/>
        <v>KMO 171jurusan 1</v>
      </c>
      <c r="C308" s="9" t="str">
        <f t="shared" si="141"/>
        <v>KMO 171jurusan 2</v>
      </c>
      <c r="D308" s="9" t="str">
        <f t="shared" si="142"/>
        <v>KMO 171jurusan 3</v>
      </c>
      <c r="E308" s="9" t="str">
        <f t="shared" si="143"/>
        <v>KMO 171jurusan 4</v>
      </c>
      <c r="F308" s="10" t="s">
        <v>81</v>
      </c>
      <c r="G308" s="10" t="s">
        <v>8</v>
      </c>
      <c r="H308" s="10" t="s">
        <v>393</v>
      </c>
      <c r="I308" s="10">
        <v>0.741612017</v>
      </c>
      <c r="J308" s="10">
        <v>124.6065368652</v>
      </c>
      <c r="K308" s="10" t="s">
        <v>7465</v>
      </c>
      <c r="L308" s="10" t="s">
        <v>7465</v>
      </c>
      <c r="M308" s="10" t="s">
        <v>7465</v>
      </c>
      <c r="N308" s="14">
        <f t="shared" si="144"/>
        <v>0</v>
      </c>
      <c r="O308" s="15" t="e">
        <f t="shared" si="145"/>
        <v>#VALUE!</v>
      </c>
      <c r="P308" s="15" t="e">
        <f t="shared" si="146"/>
        <v>#VALUE!</v>
      </c>
      <c r="Q308" s="17" t="e">
        <f>VLOOKUP($A308,'DATA PENGUKURAN GARDU'!$A:$BS,42,0)</f>
        <v>#N/A</v>
      </c>
      <c r="R308" s="18" t="e">
        <f t="shared" si="147"/>
        <v>#N/A</v>
      </c>
      <c r="S308" s="17" t="e">
        <f>VLOOKUP($A308,'DATA PENGUKURAN GARDU'!$A:$BS,44,0)</f>
        <v>#N/A</v>
      </c>
      <c r="T308" s="18" t="e">
        <f t="shared" si="148"/>
        <v>#N/A</v>
      </c>
      <c r="U308" s="17" t="e">
        <f>VLOOKUP($A308,'DATA PENGUKURAN GARDU'!$A:$BS,46,0)</f>
        <v>#N/A</v>
      </c>
      <c r="V308" s="18" t="e">
        <f t="shared" si="149"/>
        <v>#N/A</v>
      </c>
      <c r="W308" s="17" t="e">
        <f>VLOOKUP($A308,'DATA PENGUKURAN GARDU'!$A:$BS,48,0)</f>
        <v>#N/A</v>
      </c>
      <c r="X308" s="17" t="e">
        <f>VLOOKUP($A308,'DATA PENGUKURAN GARDU'!$A:$BS,53,0)</f>
        <v>#N/A</v>
      </c>
      <c r="Y308" s="17" t="e">
        <f>VLOOKUP($A308,'DATA PENGUKURAN GARDU'!$A:$BS,54,0)</f>
        <v>#N/A</v>
      </c>
      <c r="Z308" s="17" t="e">
        <f>VLOOKUP($A308,'DATA PENGUKURAN GARDU'!$A:$BS,55,0)</f>
        <v>#N/A</v>
      </c>
      <c r="AA308" s="20" t="e">
        <f>VLOOKUP($B308,'DATA PENGUKURAN GARDU'!$A:$BS,42,0)</f>
        <v>#N/A</v>
      </c>
      <c r="AB308" s="21" t="e">
        <f t="shared" si="150"/>
        <v>#N/A</v>
      </c>
      <c r="AC308" s="20" t="e">
        <f>VLOOKUP($B308,'DATA PENGUKURAN GARDU'!$A:$BS,44,0)</f>
        <v>#N/A</v>
      </c>
      <c r="AD308" s="21" t="e">
        <f t="shared" si="151"/>
        <v>#N/A</v>
      </c>
      <c r="AE308" s="20" t="e">
        <f>VLOOKUP($B308,'DATA PENGUKURAN GARDU'!$A:$BS,46,0)</f>
        <v>#N/A</v>
      </c>
      <c r="AF308" s="21" t="e">
        <f t="shared" si="152"/>
        <v>#N/A</v>
      </c>
      <c r="AG308" s="20" t="e">
        <f>VLOOKUP($B308,'DATA PENGUKURAN GARDU'!$A:$BS,46,0)</f>
        <v>#N/A</v>
      </c>
      <c r="AH308" s="20" t="e">
        <f>VLOOKUP($B308,'DATA PENGUKURAN GARDU'!$A:$BS,53,0)</f>
        <v>#N/A</v>
      </c>
      <c r="AI308" s="20" t="e">
        <f>VLOOKUP($B308,'DATA PENGUKURAN GARDU'!$A:$BS,54,0)</f>
        <v>#N/A</v>
      </c>
      <c r="AJ308" s="17" t="e">
        <f>VLOOKUP($C308,'DATA PENGUKURAN GARDU'!$A:$BS,42,0)</f>
        <v>#N/A</v>
      </c>
      <c r="AK308" s="23" t="e">
        <f t="shared" si="153"/>
        <v>#N/A</v>
      </c>
      <c r="AL308" s="17" t="e">
        <f>VLOOKUP($C308,'DATA PENGUKURAN GARDU'!$A:$BS,44,0)</f>
        <v>#N/A</v>
      </c>
      <c r="AM308" s="23" t="e">
        <f t="shared" si="154"/>
        <v>#N/A</v>
      </c>
      <c r="AN308" s="17" t="e">
        <f>VLOOKUP($C308,'DATA PENGUKURAN GARDU'!$A:$BS,46,0)</f>
        <v>#N/A</v>
      </c>
      <c r="AO308" s="23" t="e">
        <f t="shared" si="155"/>
        <v>#N/A</v>
      </c>
      <c r="AP308" s="17" t="e">
        <f>VLOOKUP($C308,'DATA PENGUKURAN GARDU'!$A:$BS,46,0)</f>
        <v>#N/A</v>
      </c>
      <c r="AQ308" s="17" t="e">
        <f>VLOOKUP($C308,'DATA PENGUKURAN GARDU'!$A:$BS,53,0)</f>
        <v>#N/A</v>
      </c>
      <c r="AR308" s="17" t="e">
        <f>VLOOKUP($C308,'DATA PENGUKURAN GARDU'!$A:$BS,54,0)</f>
        <v>#N/A</v>
      </c>
      <c r="AS308" s="20" t="e">
        <f>VLOOKUP($D308,'DATA PENGUKURAN GARDU'!$A:$BS,42,0)</f>
        <v>#N/A</v>
      </c>
      <c r="AT308" s="21" t="e">
        <f t="shared" si="156"/>
        <v>#N/A</v>
      </c>
      <c r="AU308" s="20" t="e">
        <f>VLOOKUP($D308,'DATA PENGUKURAN GARDU'!$A:$BS,44,0)</f>
        <v>#N/A</v>
      </c>
      <c r="AV308" s="21" t="e">
        <f t="shared" si="157"/>
        <v>#N/A</v>
      </c>
      <c r="AW308" s="20" t="e">
        <f>VLOOKUP($D308,'DATA PENGUKURAN GARDU'!$A:$BS,46,0)</f>
        <v>#N/A</v>
      </c>
      <c r="AX308" s="21" t="e">
        <f t="shared" si="158"/>
        <v>#N/A</v>
      </c>
      <c r="AY308" s="20" t="e">
        <f>VLOOKUP($D308,'DATA PENGUKURAN GARDU'!$A:$BS,46,0)</f>
        <v>#N/A</v>
      </c>
      <c r="AZ308" s="20" t="e">
        <f>VLOOKUP($D308,'DATA PENGUKURAN GARDU'!$A:$BS,53,0)</f>
        <v>#N/A</v>
      </c>
      <c r="BA308" s="20" t="e">
        <f>VLOOKUP($D308,'DATA PENGUKURAN GARDU'!$A:$BS,54,0)</f>
        <v>#N/A</v>
      </c>
      <c r="BB308" s="17" t="e">
        <f>VLOOKUP($E308,'DATA PENGUKURAN GARDU'!$A:$BS,42,0)</f>
        <v>#N/A</v>
      </c>
      <c r="BC308" s="23" t="e">
        <f t="shared" si="159"/>
        <v>#N/A</v>
      </c>
      <c r="BD308" s="17" t="e">
        <f>VLOOKUP($E308,'DATA PENGUKURAN GARDU'!$A:$BS,44,0)</f>
        <v>#N/A</v>
      </c>
      <c r="BE308" s="23" t="e">
        <f t="shared" si="160"/>
        <v>#N/A</v>
      </c>
      <c r="BF308" s="17" t="e">
        <f>VLOOKUP($E308,'DATA PENGUKURAN GARDU'!$A:$BS,46,0)</f>
        <v>#N/A</v>
      </c>
      <c r="BG308" s="23" t="e">
        <f t="shared" si="161"/>
        <v>#N/A</v>
      </c>
      <c r="BH308" s="17" t="e">
        <f>VLOOKUP($E308,'DATA PENGUKURAN GARDU'!$A:$BS,46,0)</f>
        <v>#N/A</v>
      </c>
      <c r="BI308" s="17" t="e">
        <f>VLOOKUP($E308,'DATA PENGUKURAN GARDU'!$A:$BS,53,0)</f>
        <v>#N/A</v>
      </c>
      <c r="BJ308" s="17" t="e">
        <f>VLOOKUP($E308,'DATA PENGUKURAN GARDU'!$A:$BS,54,0)</f>
        <v>#N/A</v>
      </c>
      <c r="BK308" s="20" t="e">
        <f t="shared" si="162"/>
        <v>#N/A</v>
      </c>
      <c r="BL308" s="20" t="e">
        <f t="shared" si="163"/>
        <v>#N/A</v>
      </c>
      <c r="BM308" s="20" t="e">
        <f t="shared" si="164"/>
        <v>#N/A</v>
      </c>
      <c r="BN308" s="25" t="e">
        <f t="shared" si="165"/>
        <v>#N/A</v>
      </c>
      <c r="BO308" s="26" t="str">
        <f t="shared" si="166"/>
        <v>0</v>
      </c>
      <c r="BP308" s="21" t="e">
        <f t="shared" si="167"/>
        <v>#VALUE!</v>
      </c>
      <c r="BQ308" s="20" t="e">
        <f t="shared" si="168"/>
        <v>#N/A</v>
      </c>
      <c r="BR308" s="20" t="e">
        <v>#N/A</v>
      </c>
      <c r="BS308" s="9" t="e">
        <v>#N/A</v>
      </c>
      <c r="BT308" s="2" t="e">
        <f t="shared" si="169"/>
        <v>#VALUE!</v>
      </c>
      <c r="BU308" s="2" t="e">
        <f t="shared" si="137"/>
        <v>#N/A</v>
      </c>
      <c r="BV308" s="2" t="e">
        <f t="shared" si="138"/>
        <v>#N/A</v>
      </c>
    </row>
    <row r="309" s="2" customFormat="1" ht="22.95" customHeight="1" spans="1:74">
      <c r="A309" s="9" t="str">
        <f t="shared" si="139"/>
        <v>KMO 174Induk</v>
      </c>
      <c r="B309" s="9" t="str">
        <f t="shared" si="140"/>
        <v>KMO 174jurusan 1</v>
      </c>
      <c r="C309" s="9" t="str">
        <f t="shared" si="141"/>
        <v>KMO 174jurusan 2</v>
      </c>
      <c r="D309" s="9" t="str">
        <f t="shared" si="142"/>
        <v>KMO 174jurusan 3</v>
      </c>
      <c r="E309" s="9" t="str">
        <f t="shared" si="143"/>
        <v>KMO 174jurusan 4</v>
      </c>
      <c r="F309" s="10" t="s">
        <v>81</v>
      </c>
      <c r="G309" s="10" t="s">
        <v>8</v>
      </c>
      <c r="H309" s="10" t="s">
        <v>394</v>
      </c>
      <c r="I309" s="10">
        <v>0.747995019</v>
      </c>
      <c r="J309" s="10">
        <v>124.6098251343</v>
      </c>
      <c r="K309" s="10" t="s">
        <v>7465</v>
      </c>
      <c r="L309" s="10" t="s">
        <v>7465</v>
      </c>
      <c r="M309" s="10" t="s">
        <v>7465</v>
      </c>
      <c r="N309" s="14">
        <f t="shared" si="144"/>
        <v>0</v>
      </c>
      <c r="O309" s="15" t="e">
        <f t="shared" si="145"/>
        <v>#VALUE!</v>
      </c>
      <c r="P309" s="15" t="e">
        <f t="shared" si="146"/>
        <v>#VALUE!</v>
      </c>
      <c r="Q309" s="17" t="e">
        <f>VLOOKUP($A309,'DATA PENGUKURAN GARDU'!$A:$BS,42,0)</f>
        <v>#N/A</v>
      </c>
      <c r="R309" s="18" t="e">
        <f t="shared" si="147"/>
        <v>#N/A</v>
      </c>
      <c r="S309" s="17" t="e">
        <f>VLOOKUP($A309,'DATA PENGUKURAN GARDU'!$A:$BS,44,0)</f>
        <v>#N/A</v>
      </c>
      <c r="T309" s="18" t="e">
        <f t="shared" si="148"/>
        <v>#N/A</v>
      </c>
      <c r="U309" s="17" t="e">
        <f>VLOOKUP($A309,'DATA PENGUKURAN GARDU'!$A:$BS,46,0)</f>
        <v>#N/A</v>
      </c>
      <c r="V309" s="18" t="e">
        <f t="shared" si="149"/>
        <v>#N/A</v>
      </c>
      <c r="W309" s="17" t="e">
        <f>VLOOKUP($A309,'DATA PENGUKURAN GARDU'!$A:$BS,48,0)</f>
        <v>#N/A</v>
      </c>
      <c r="X309" s="17" t="e">
        <f>VLOOKUP($A309,'DATA PENGUKURAN GARDU'!$A:$BS,53,0)</f>
        <v>#N/A</v>
      </c>
      <c r="Y309" s="17" t="e">
        <f>VLOOKUP($A309,'DATA PENGUKURAN GARDU'!$A:$BS,54,0)</f>
        <v>#N/A</v>
      </c>
      <c r="Z309" s="17" t="e">
        <f>VLOOKUP($A309,'DATA PENGUKURAN GARDU'!$A:$BS,55,0)</f>
        <v>#N/A</v>
      </c>
      <c r="AA309" s="20" t="e">
        <f>VLOOKUP($B309,'DATA PENGUKURAN GARDU'!$A:$BS,42,0)</f>
        <v>#N/A</v>
      </c>
      <c r="AB309" s="21" t="e">
        <f t="shared" si="150"/>
        <v>#N/A</v>
      </c>
      <c r="AC309" s="20" t="e">
        <f>VLOOKUP($B309,'DATA PENGUKURAN GARDU'!$A:$BS,44,0)</f>
        <v>#N/A</v>
      </c>
      <c r="AD309" s="21" t="e">
        <f t="shared" si="151"/>
        <v>#N/A</v>
      </c>
      <c r="AE309" s="20" t="e">
        <f>VLOOKUP($B309,'DATA PENGUKURAN GARDU'!$A:$BS,46,0)</f>
        <v>#N/A</v>
      </c>
      <c r="AF309" s="21" t="e">
        <f t="shared" si="152"/>
        <v>#N/A</v>
      </c>
      <c r="AG309" s="20" t="e">
        <f>VLOOKUP($B309,'DATA PENGUKURAN GARDU'!$A:$BS,46,0)</f>
        <v>#N/A</v>
      </c>
      <c r="AH309" s="20" t="e">
        <f>VLOOKUP($B309,'DATA PENGUKURAN GARDU'!$A:$BS,53,0)</f>
        <v>#N/A</v>
      </c>
      <c r="AI309" s="20" t="e">
        <f>VLOOKUP($B309,'DATA PENGUKURAN GARDU'!$A:$BS,54,0)</f>
        <v>#N/A</v>
      </c>
      <c r="AJ309" s="17" t="e">
        <f>VLOOKUP($C309,'DATA PENGUKURAN GARDU'!$A:$BS,42,0)</f>
        <v>#N/A</v>
      </c>
      <c r="AK309" s="23" t="e">
        <f t="shared" si="153"/>
        <v>#N/A</v>
      </c>
      <c r="AL309" s="17" t="e">
        <f>VLOOKUP($C309,'DATA PENGUKURAN GARDU'!$A:$BS,44,0)</f>
        <v>#N/A</v>
      </c>
      <c r="AM309" s="23" t="e">
        <f t="shared" si="154"/>
        <v>#N/A</v>
      </c>
      <c r="AN309" s="17" t="e">
        <f>VLOOKUP($C309,'DATA PENGUKURAN GARDU'!$A:$BS,46,0)</f>
        <v>#N/A</v>
      </c>
      <c r="AO309" s="23" t="e">
        <f t="shared" si="155"/>
        <v>#N/A</v>
      </c>
      <c r="AP309" s="17" t="e">
        <f>VLOOKUP($C309,'DATA PENGUKURAN GARDU'!$A:$BS,46,0)</f>
        <v>#N/A</v>
      </c>
      <c r="AQ309" s="17" t="e">
        <f>VLOOKUP($C309,'DATA PENGUKURAN GARDU'!$A:$BS,53,0)</f>
        <v>#N/A</v>
      </c>
      <c r="AR309" s="17" t="e">
        <f>VLOOKUP($C309,'DATA PENGUKURAN GARDU'!$A:$BS,54,0)</f>
        <v>#N/A</v>
      </c>
      <c r="AS309" s="20" t="e">
        <f>VLOOKUP($D309,'DATA PENGUKURAN GARDU'!$A:$BS,42,0)</f>
        <v>#N/A</v>
      </c>
      <c r="AT309" s="21" t="e">
        <f t="shared" si="156"/>
        <v>#N/A</v>
      </c>
      <c r="AU309" s="20" t="e">
        <f>VLOOKUP($D309,'DATA PENGUKURAN GARDU'!$A:$BS,44,0)</f>
        <v>#N/A</v>
      </c>
      <c r="AV309" s="21" t="e">
        <f t="shared" si="157"/>
        <v>#N/A</v>
      </c>
      <c r="AW309" s="20" t="e">
        <f>VLOOKUP($D309,'DATA PENGUKURAN GARDU'!$A:$BS,46,0)</f>
        <v>#N/A</v>
      </c>
      <c r="AX309" s="21" t="e">
        <f t="shared" si="158"/>
        <v>#N/A</v>
      </c>
      <c r="AY309" s="20" t="e">
        <f>VLOOKUP($D309,'DATA PENGUKURAN GARDU'!$A:$BS,46,0)</f>
        <v>#N/A</v>
      </c>
      <c r="AZ309" s="20" t="e">
        <f>VLOOKUP($D309,'DATA PENGUKURAN GARDU'!$A:$BS,53,0)</f>
        <v>#N/A</v>
      </c>
      <c r="BA309" s="20" t="e">
        <f>VLOOKUP($D309,'DATA PENGUKURAN GARDU'!$A:$BS,54,0)</f>
        <v>#N/A</v>
      </c>
      <c r="BB309" s="17" t="e">
        <f>VLOOKUP($E309,'DATA PENGUKURAN GARDU'!$A:$BS,42,0)</f>
        <v>#N/A</v>
      </c>
      <c r="BC309" s="23" t="e">
        <f t="shared" si="159"/>
        <v>#N/A</v>
      </c>
      <c r="BD309" s="17" t="e">
        <f>VLOOKUP($E309,'DATA PENGUKURAN GARDU'!$A:$BS,44,0)</f>
        <v>#N/A</v>
      </c>
      <c r="BE309" s="23" t="e">
        <f t="shared" si="160"/>
        <v>#N/A</v>
      </c>
      <c r="BF309" s="17" t="e">
        <f>VLOOKUP($E309,'DATA PENGUKURAN GARDU'!$A:$BS,46,0)</f>
        <v>#N/A</v>
      </c>
      <c r="BG309" s="23" t="e">
        <f t="shared" si="161"/>
        <v>#N/A</v>
      </c>
      <c r="BH309" s="17" t="e">
        <f>VLOOKUP($E309,'DATA PENGUKURAN GARDU'!$A:$BS,46,0)</f>
        <v>#N/A</v>
      </c>
      <c r="BI309" s="17" t="e">
        <f>VLOOKUP($E309,'DATA PENGUKURAN GARDU'!$A:$BS,53,0)</f>
        <v>#N/A</v>
      </c>
      <c r="BJ309" s="17" t="e">
        <f>VLOOKUP($E309,'DATA PENGUKURAN GARDU'!$A:$BS,54,0)</f>
        <v>#N/A</v>
      </c>
      <c r="BK309" s="20" t="e">
        <f t="shared" si="162"/>
        <v>#N/A</v>
      </c>
      <c r="BL309" s="20" t="e">
        <f t="shared" si="163"/>
        <v>#N/A</v>
      </c>
      <c r="BM309" s="20" t="e">
        <f t="shared" si="164"/>
        <v>#N/A</v>
      </c>
      <c r="BN309" s="25" t="e">
        <f t="shared" si="165"/>
        <v>#N/A</v>
      </c>
      <c r="BO309" s="26" t="str">
        <f t="shared" si="166"/>
        <v>0</v>
      </c>
      <c r="BP309" s="21" t="e">
        <f t="shared" si="167"/>
        <v>#VALUE!</v>
      </c>
      <c r="BQ309" s="20" t="e">
        <f t="shared" si="168"/>
        <v>#N/A</v>
      </c>
      <c r="BR309" s="20" t="e">
        <v>#N/A</v>
      </c>
      <c r="BS309" s="9" t="e">
        <v>#N/A</v>
      </c>
      <c r="BT309" s="2" t="e">
        <f t="shared" si="169"/>
        <v>#VALUE!</v>
      </c>
      <c r="BU309" s="2" t="e">
        <f t="shared" si="137"/>
        <v>#N/A</v>
      </c>
      <c r="BV309" s="2" t="e">
        <f t="shared" si="138"/>
        <v>#N/A</v>
      </c>
    </row>
    <row r="310" s="2" customFormat="1" ht="22.95" customHeight="1" spans="1:74">
      <c r="A310" s="9" t="str">
        <f t="shared" si="139"/>
        <v>KMO 180Induk</v>
      </c>
      <c r="B310" s="9" t="str">
        <f t="shared" si="140"/>
        <v>KMO 180jurusan 1</v>
      </c>
      <c r="C310" s="9" t="str">
        <f t="shared" si="141"/>
        <v>KMO 180jurusan 2</v>
      </c>
      <c r="D310" s="9" t="str">
        <f t="shared" si="142"/>
        <v>KMO 180jurusan 3</v>
      </c>
      <c r="E310" s="9" t="str">
        <f t="shared" si="143"/>
        <v>KMO 180jurusan 4</v>
      </c>
      <c r="F310" s="10" t="s">
        <v>84</v>
      </c>
      <c r="G310" s="10" t="s">
        <v>8</v>
      </c>
      <c r="H310" s="10" t="s">
        <v>395</v>
      </c>
      <c r="I310" s="10">
        <v>0.757357001</v>
      </c>
      <c r="J310" s="10">
        <v>124.6111526489</v>
      </c>
      <c r="K310" s="10" t="s">
        <v>7465</v>
      </c>
      <c r="L310" s="10" t="s">
        <v>7465</v>
      </c>
      <c r="M310" s="10" t="s">
        <v>7465</v>
      </c>
      <c r="N310" s="14">
        <f t="shared" si="144"/>
        <v>0</v>
      </c>
      <c r="O310" s="15" t="e">
        <f t="shared" si="145"/>
        <v>#VALUE!</v>
      </c>
      <c r="P310" s="15" t="e">
        <f t="shared" si="146"/>
        <v>#VALUE!</v>
      </c>
      <c r="Q310" s="17" t="e">
        <f>VLOOKUP($A310,'DATA PENGUKURAN GARDU'!$A:$BS,42,0)</f>
        <v>#N/A</v>
      </c>
      <c r="R310" s="18" t="e">
        <f t="shared" si="147"/>
        <v>#N/A</v>
      </c>
      <c r="S310" s="17" t="e">
        <f>VLOOKUP($A310,'DATA PENGUKURAN GARDU'!$A:$BS,44,0)</f>
        <v>#N/A</v>
      </c>
      <c r="T310" s="18" t="e">
        <f t="shared" si="148"/>
        <v>#N/A</v>
      </c>
      <c r="U310" s="17" t="e">
        <f>VLOOKUP($A310,'DATA PENGUKURAN GARDU'!$A:$BS,46,0)</f>
        <v>#N/A</v>
      </c>
      <c r="V310" s="18" t="e">
        <f t="shared" si="149"/>
        <v>#N/A</v>
      </c>
      <c r="W310" s="17" t="e">
        <f>VLOOKUP($A310,'DATA PENGUKURAN GARDU'!$A:$BS,48,0)</f>
        <v>#N/A</v>
      </c>
      <c r="X310" s="17" t="e">
        <f>VLOOKUP($A310,'DATA PENGUKURAN GARDU'!$A:$BS,53,0)</f>
        <v>#N/A</v>
      </c>
      <c r="Y310" s="17" t="e">
        <f>VLOOKUP($A310,'DATA PENGUKURAN GARDU'!$A:$BS,54,0)</f>
        <v>#N/A</v>
      </c>
      <c r="Z310" s="17" t="e">
        <f>VLOOKUP($A310,'DATA PENGUKURAN GARDU'!$A:$BS,55,0)</f>
        <v>#N/A</v>
      </c>
      <c r="AA310" s="20" t="e">
        <f>VLOOKUP($B310,'DATA PENGUKURAN GARDU'!$A:$BS,42,0)</f>
        <v>#N/A</v>
      </c>
      <c r="AB310" s="21" t="e">
        <f t="shared" si="150"/>
        <v>#N/A</v>
      </c>
      <c r="AC310" s="20" t="e">
        <f>VLOOKUP($B310,'DATA PENGUKURAN GARDU'!$A:$BS,44,0)</f>
        <v>#N/A</v>
      </c>
      <c r="AD310" s="21" t="e">
        <f t="shared" si="151"/>
        <v>#N/A</v>
      </c>
      <c r="AE310" s="20" t="e">
        <f>VLOOKUP($B310,'DATA PENGUKURAN GARDU'!$A:$BS,46,0)</f>
        <v>#N/A</v>
      </c>
      <c r="AF310" s="21" t="e">
        <f t="shared" si="152"/>
        <v>#N/A</v>
      </c>
      <c r="AG310" s="20" t="e">
        <f>VLOOKUP($B310,'DATA PENGUKURAN GARDU'!$A:$BS,46,0)</f>
        <v>#N/A</v>
      </c>
      <c r="AH310" s="20" t="e">
        <f>VLOOKUP($B310,'DATA PENGUKURAN GARDU'!$A:$BS,53,0)</f>
        <v>#N/A</v>
      </c>
      <c r="AI310" s="20" t="e">
        <f>VLOOKUP($B310,'DATA PENGUKURAN GARDU'!$A:$BS,54,0)</f>
        <v>#N/A</v>
      </c>
      <c r="AJ310" s="17" t="e">
        <f>VLOOKUP($C310,'DATA PENGUKURAN GARDU'!$A:$BS,42,0)</f>
        <v>#N/A</v>
      </c>
      <c r="AK310" s="23" t="e">
        <f t="shared" si="153"/>
        <v>#N/A</v>
      </c>
      <c r="AL310" s="17" t="e">
        <f>VLOOKUP($C310,'DATA PENGUKURAN GARDU'!$A:$BS,44,0)</f>
        <v>#N/A</v>
      </c>
      <c r="AM310" s="23" t="e">
        <f t="shared" si="154"/>
        <v>#N/A</v>
      </c>
      <c r="AN310" s="17" t="e">
        <f>VLOOKUP($C310,'DATA PENGUKURAN GARDU'!$A:$BS,46,0)</f>
        <v>#N/A</v>
      </c>
      <c r="AO310" s="23" t="e">
        <f t="shared" si="155"/>
        <v>#N/A</v>
      </c>
      <c r="AP310" s="17" t="e">
        <f>VLOOKUP($C310,'DATA PENGUKURAN GARDU'!$A:$BS,46,0)</f>
        <v>#N/A</v>
      </c>
      <c r="AQ310" s="17" t="e">
        <f>VLOOKUP($C310,'DATA PENGUKURAN GARDU'!$A:$BS,53,0)</f>
        <v>#N/A</v>
      </c>
      <c r="AR310" s="17" t="e">
        <f>VLOOKUP($C310,'DATA PENGUKURAN GARDU'!$A:$BS,54,0)</f>
        <v>#N/A</v>
      </c>
      <c r="AS310" s="20" t="e">
        <f>VLOOKUP($D310,'DATA PENGUKURAN GARDU'!$A:$BS,42,0)</f>
        <v>#N/A</v>
      </c>
      <c r="AT310" s="21" t="e">
        <f t="shared" si="156"/>
        <v>#N/A</v>
      </c>
      <c r="AU310" s="20" t="e">
        <f>VLOOKUP($D310,'DATA PENGUKURAN GARDU'!$A:$BS,44,0)</f>
        <v>#N/A</v>
      </c>
      <c r="AV310" s="21" t="e">
        <f t="shared" si="157"/>
        <v>#N/A</v>
      </c>
      <c r="AW310" s="20" t="e">
        <f>VLOOKUP($D310,'DATA PENGUKURAN GARDU'!$A:$BS,46,0)</f>
        <v>#N/A</v>
      </c>
      <c r="AX310" s="21" t="e">
        <f t="shared" si="158"/>
        <v>#N/A</v>
      </c>
      <c r="AY310" s="20" t="e">
        <f>VLOOKUP($D310,'DATA PENGUKURAN GARDU'!$A:$BS,46,0)</f>
        <v>#N/A</v>
      </c>
      <c r="AZ310" s="20" t="e">
        <f>VLOOKUP($D310,'DATA PENGUKURAN GARDU'!$A:$BS,53,0)</f>
        <v>#N/A</v>
      </c>
      <c r="BA310" s="20" t="e">
        <f>VLOOKUP($D310,'DATA PENGUKURAN GARDU'!$A:$BS,54,0)</f>
        <v>#N/A</v>
      </c>
      <c r="BB310" s="17" t="e">
        <f>VLOOKUP($E310,'DATA PENGUKURAN GARDU'!$A:$BS,42,0)</f>
        <v>#N/A</v>
      </c>
      <c r="BC310" s="23" t="e">
        <f t="shared" si="159"/>
        <v>#N/A</v>
      </c>
      <c r="BD310" s="17" t="e">
        <f>VLOOKUP($E310,'DATA PENGUKURAN GARDU'!$A:$BS,44,0)</f>
        <v>#N/A</v>
      </c>
      <c r="BE310" s="23" t="e">
        <f t="shared" si="160"/>
        <v>#N/A</v>
      </c>
      <c r="BF310" s="17" t="e">
        <f>VLOOKUP($E310,'DATA PENGUKURAN GARDU'!$A:$BS,46,0)</f>
        <v>#N/A</v>
      </c>
      <c r="BG310" s="23" t="e">
        <f t="shared" si="161"/>
        <v>#N/A</v>
      </c>
      <c r="BH310" s="17" t="e">
        <f>VLOOKUP($E310,'DATA PENGUKURAN GARDU'!$A:$BS,46,0)</f>
        <v>#N/A</v>
      </c>
      <c r="BI310" s="17" t="e">
        <f>VLOOKUP($E310,'DATA PENGUKURAN GARDU'!$A:$BS,53,0)</f>
        <v>#N/A</v>
      </c>
      <c r="BJ310" s="17" t="e">
        <f>VLOOKUP($E310,'DATA PENGUKURAN GARDU'!$A:$BS,54,0)</f>
        <v>#N/A</v>
      </c>
      <c r="BK310" s="20" t="e">
        <f t="shared" si="162"/>
        <v>#N/A</v>
      </c>
      <c r="BL310" s="20" t="e">
        <f t="shared" si="163"/>
        <v>#N/A</v>
      </c>
      <c r="BM310" s="20" t="e">
        <f t="shared" si="164"/>
        <v>#N/A</v>
      </c>
      <c r="BN310" s="25" t="e">
        <f t="shared" si="165"/>
        <v>#N/A</v>
      </c>
      <c r="BO310" s="26" t="str">
        <f t="shared" si="166"/>
        <v>0</v>
      </c>
      <c r="BP310" s="21" t="e">
        <f t="shared" si="167"/>
        <v>#VALUE!</v>
      </c>
      <c r="BQ310" s="20" t="e">
        <f t="shared" si="168"/>
        <v>#N/A</v>
      </c>
      <c r="BR310" s="20" t="e">
        <v>#N/A</v>
      </c>
      <c r="BS310" s="9" t="e">
        <v>#N/A</v>
      </c>
      <c r="BT310" s="2" t="e">
        <f t="shared" si="169"/>
        <v>#VALUE!</v>
      </c>
      <c r="BU310" s="2" t="e">
        <f t="shared" si="137"/>
        <v>#N/A</v>
      </c>
      <c r="BV310" s="2" t="e">
        <f t="shared" si="138"/>
        <v>#N/A</v>
      </c>
    </row>
    <row r="311" s="2" customFormat="1" ht="22.95" customHeight="1" spans="1:74">
      <c r="A311" s="9" t="str">
        <f t="shared" si="139"/>
        <v>KMO 185Induk</v>
      </c>
      <c r="B311" s="9" t="str">
        <f t="shared" si="140"/>
        <v>KMO 185jurusan 1</v>
      </c>
      <c r="C311" s="9" t="str">
        <f t="shared" si="141"/>
        <v>KMO 185jurusan 2</v>
      </c>
      <c r="D311" s="9" t="str">
        <f t="shared" si="142"/>
        <v>KMO 185jurusan 3</v>
      </c>
      <c r="E311" s="9" t="str">
        <f t="shared" si="143"/>
        <v>KMO 185jurusan 4</v>
      </c>
      <c r="F311" s="10" t="s">
        <v>84</v>
      </c>
      <c r="G311" s="10" t="s">
        <v>8</v>
      </c>
      <c r="H311" s="10" t="s">
        <v>396</v>
      </c>
      <c r="I311" s="10">
        <v>0.760408998</v>
      </c>
      <c r="J311" s="10">
        <v>124.6134643555</v>
      </c>
      <c r="K311" s="10" t="s">
        <v>7465</v>
      </c>
      <c r="L311" s="10" t="s">
        <v>7465</v>
      </c>
      <c r="M311" s="10" t="s">
        <v>7465</v>
      </c>
      <c r="N311" s="14">
        <f t="shared" si="144"/>
        <v>0</v>
      </c>
      <c r="O311" s="15" t="e">
        <f t="shared" si="145"/>
        <v>#VALUE!</v>
      </c>
      <c r="P311" s="15" t="e">
        <f t="shared" si="146"/>
        <v>#VALUE!</v>
      </c>
      <c r="Q311" s="17" t="e">
        <f>VLOOKUP($A311,'DATA PENGUKURAN GARDU'!$A:$BS,42,0)</f>
        <v>#N/A</v>
      </c>
      <c r="R311" s="18" t="e">
        <f t="shared" si="147"/>
        <v>#N/A</v>
      </c>
      <c r="S311" s="17" t="e">
        <f>VLOOKUP($A311,'DATA PENGUKURAN GARDU'!$A:$BS,44,0)</f>
        <v>#N/A</v>
      </c>
      <c r="T311" s="18" t="e">
        <f t="shared" si="148"/>
        <v>#N/A</v>
      </c>
      <c r="U311" s="17" t="e">
        <f>VLOOKUP($A311,'DATA PENGUKURAN GARDU'!$A:$BS,46,0)</f>
        <v>#N/A</v>
      </c>
      <c r="V311" s="18" t="e">
        <f t="shared" si="149"/>
        <v>#N/A</v>
      </c>
      <c r="W311" s="17" t="e">
        <f>VLOOKUP($A311,'DATA PENGUKURAN GARDU'!$A:$BS,48,0)</f>
        <v>#N/A</v>
      </c>
      <c r="X311" s="17" t="e">
        <f>VLOOKUP($A311,'DATA PENGUKURAN GARDU'!$A:$BS,53,0)</f>
        <v>#N/A</v>
      </c>
      <c r="Y311" s="17" t="e">
        <f>VLOOKUP($A311,'DATA PENGUKURAN GARDU'!$A:$BS,54,0)</f>
        <v>#N/A</v>
      </c>
      <c r="Z311" s="17" t="e">
        <f>VLOOKUP($A311,'DATA PENGUKURAN GARDU'!$A:$BS,55,0)</f>
        <v>#N/A</v>
      </c>
      <c r="AA311" s="20" t="e">
        <f>VLOOKUP($B311,'DATA PENGUKURAN GARDU'!$A:$BS,42,0)</f>
        <v>#N/A</v>
      </c>
      <c r="AB311" s="21" t="e">
        <f t="shared" si="150"/>
        <v>#N/A</v>
      </c>
      <c r="AC311" s="20" t="e">
        <f>VLOOKUP($B311,'DATA PENGUKURAN GARDU'!$A:$BS,44,0)</f>
        <v>#N/A</v>
      </c>
      <c r="AD311" s="21" t="e">
        <f t="shared" si="151"/>
        <v>#N/A</v>
      </c>
      <c r="AE311" s="20" t="e">
        <f>VLOOKUP($B311,'DATA PENGUKURAN GARDU'!$A:$BS,46,0)</f>
        <v>#N/A</v>
      </c>
      <c r="AF311" s="21" t="e">
        <f t="shared" si="152"/>
        <v>#N/A</v>
      </c>
      <c r="AG311" s="20" t="e">
        <f>VLOOKUP($B311,'DATA PENGUKURAN GARDU'!$A:$BS,46,0)</f>
        <v>#N/A</v>
      </c>
      <c r="AH311" s="20" t="e">
        <f>VLOOKUP($B311,'DATA PENGUKURAN GARDU'!$A:$BS,53,0)</f>
        <v>#N/A</v>
      </c>
      <c r="AI311" s="20" t="e">
        <f>VLOOKUP($B311,'DATA PENGUKURAN GARDU'!$A:$BS,54,0)</f>
        <v>#N/A</v>
      </c>
      <c r="AJ311" s="17" t="e">
        <f>VLOOKUP($C311,'DATA PENGUKURAN GARDU'!$A:$BS,42,0)</f>
        <v>#N/A</v>
      </c>
      <c r="AK311" s="23" t="e">
        <f t="shared" si="153"/>
        <v>#N/A</v>
      </c>
      <c r="AL311" s="17" t="e">
        <f>VLOOKUP($C311,'DATA PENGUKURAN GARDU'!$A:$BS,44,0)</f>
        <v>#N/A</v>
      </c>
      <c r="AM311" s="23" t="e">
        <f t="shared" si="154"/>
        <v>#N/A</v>
      </c>
      <c r="AN311" s="17" t="e">
        <f>VLOOKUP($C311,'DATA PENGUKURAN GARDU'!$A:$BS,46,0)</f>
        <v>#N/A</v>
      </c>
      <c r="AO311" s="23" t="e">
        <f t="shared" si="155"/>
        <v>#N/A</v>
      </c>
      <c r="AP311" s="17" t="e">
        <f>VLOOKUP($C311,'DATA PENGUKURAN GARDU'!$A:$BS,46,0)</f>
        <v>#N/A</v>
      </c>
      <c r="AQ311" s="17" t="e">
        <f>VLOOKUP($C311,'DATA PENGUKURAN GARDU'!$A:$BS,53,0)</f>
        <v>#N/A</v>
      </c>
      <c r="AR311" s="17" t="e">
        <f>VLOOKUP($C311,'DATA PENGUKURAN GARDU'!$A:$BS,54,0)</f>
        <v>#N/A</v>
      </c>
      <c r="AS311" s="20" t="e">
        <f>VLOOKUP($D311,'DATA PENGUKURAN GARDU'!$A:$BS,42,0)</f>
        <v>#N/A</v>
      </c>
      <c r="AT311" s="21" t="e">
        <f t="shared" si="156"/>
        <v>#N/A</v>
      </c>
      <c r="AU311" s="20" t="e">
        <f>VLOOKUP($D311,'DATA PENGUKURAN GARDU'!$A:$BS,44,0)</f>
        <v>#N/A</v>
      </c>
      <c r="AV311" s="21" t="e">
        <f t="shared" si="157"/>
        <v>#N/A</v>
      </c>
      <c r="AW311" s="20" t="e">
        <f>VLOOKUP($D311,'DATA PENGUKURAN GARDU'!$A:$BS,46,0)</f>
        <v>#N/A</v>
      </c>
      <c r="AX311" s="21" t="e">
        <f t="shared" si="158"/>
        <v>#N/A</v>
      </c>
      <c r="AY311" s="20" t="e">
        <f>VLOOKUP($D311,'DATA PENGUKURAN GARDU'!$A:$BS,46,0)</f>
        <v>#N/A</v>
      </c>
      <c r="AZ311" s="20" t="e">
        <f>VLOOKUP($D311,'DATA PENGUKURAN GARDU'!$A:$BS,53,0)</f>
        <v>#N/A</v>
      </c>
      <c r="BA311" s="20" t="e">
        <f>VLOOKUP($D311,'DATA PENGUKURAN GARDU'!$A:$BS,54,0)</f>
        <v>#N/A</v>
      </c>
      <c r="BB311" s="17" t="e">
        <f>VLOOKUP($E311,'DATA PENGUKURAN GARDU'!$A:$BS,42,0)</f>
        <v>#N/A</v>
      </c>
      <c r="BC311" s="23" t="e">
        <f t="shared" si="159"/>
        <v>#N/A</v>
      </c>
      <c r="BD311" s="17" t="e">
        <f>VLOOKUP($E311,'DATA PENGUKURAN GARDU'!$A:$BS,44,0)</f>
        <v>#N/A</v>
      </c>
      <c r="BE311" s="23" t="e">
        <f t="shared" si="160"/>
        <v>#N/A</v>
      </c>
      <c r="BF311" s="17" t="e">
        <f>VLOOKUP($E311,'DATA PENGUKURAN GARDU'!$A:$BS,46,0)</f>
        <v>#N/A</v>
      </c>
      <c r="BG311" s="23" t="e">
        <f t="shared" si="161"/>
        <v>#N/A</v>
      </c>
      <c r="BH311" s="17" t="e">
        <f>VLOOKUP($E311,'DATA PENGUKURAN GARDU'!$A:$BS,46,0)</f>
        <v>#N/A</v>
      </c>
      <c r="BI311" s="17" t="e">
        <f>VLOOKUP($E311,'DATA PENGUKURAN GARDU'!$A:$BS,53,0)</f>
        <v>#N/A</v>
      </c>
      <c r="BJ311" s="17" t="e">
        <f>VLOOKUP($E311,'DATA PENGUKURAN GARDU'!$A:$BS,54,0)</f>
        <v>#N/A</v>
      </c>
      <c r="BK311" s="20" t="e">
        <f t="shared" si="162"/>
        <v>#N/A</v>
      </c>
      <c r="BL311" s="20" t="e">
        <f t="shared" si="163"/>
        <v>#N/A</v>
      </c>
      <c r="BM311" s="20" t="e">
        <f t="shared" si="164"/>
        <v>#N/A</v>
      </c>
      <c r="BN311" s="25" t="e">
        <f t="shared" si="165"/>
        <v>#N/A</v>
      </c>
      <c r="BO311" s="26" t="str">
        <f t="shared" si="166"/>
        <v>0</v>
      </c>
      <c r="BP311" s="21" t="e">
        <f t="shared" si="167"/>
        <v>#VALUE!</v>
      </c>
      <c r="BQ311" s="20" t="e">
        <f t="shared" si="168"/>
        <v>#N/A</v>
      </c>
      <c r="BR311" s="20" t="e">
        <v>#N/A</v>
      </c>
      <c r="BS311" s="9" t="e">
        <v>#N/A</v>
      </c>
      <c r="BT311" s="2" t="e">
        <f t="shared" si="169"/>
        <v>#VALUE!</v>
      </c>
      <c r="BU311" s="2" t="e">
        <f t="shared" si="137"/>
        <v>#N/A</v>
      </c>
      <c r="BV311" s="2" t="e">
        <f t="shared" si="138"/>
        <v>#N/A</v>
      </c>
    </row>
    <row r="312" s="2" customFormat="1" ht="22.95" customHeight="1" spans="1:74">
      <c r="A312" s="9" t="str">
        <f t="shared" si="139"/>
        <v>KMO 187Induk</v>
      </c>
      <c r="B312" s="9" t="str">
        <f t="shared" si="140"/>
        <v>KMO 187jurusan 1</v>
      </c>
      <c r="C312" s="9" t="str">
        <f t="shared" si="141"/>
        <v>KMO 187jurusan 2</v>
      </c>
      <c r="D312" s="9" t="str">
        <f t="shared" si="142"/>
        <v>KMO 187jurusan 3</v>
      </c>
      <c r="E312" s="9" t="str">
        <f t="shared" si="143"/>
        <v>KMO 187jurusan 4</v>
      </c>
      <c r="F312" s="10" t="s">
        <v>84</v>
      </c>
      <c r="G312" s="10" t="s">
        <v>8</v>
      </c>
      <c r="H312" s="10" t="s">
        <v>397</v>
      </c>
      <c r="I312" s="10">
        <v>0.764120996</v>
      </c>
      <c r="J312" s="10">
        <v>124.6146011353</v>
      </c>
      <c r="K312" s="10" t="s">
        <v>7465</v>
      </c>
      <c r="L312" s="10" t="s">
        <v>7465</v>
      </c>
      <c r="M312" s="10" t="s">
        <v>7465</v>
      </c>
      <c r="N312" s="14">
        <f t="shared" si="144"/>
        <v>0</v>
      </c>
      <c r="O312" s="15" t="e">
        <f t="shared" si="145"/>
        <v>#VALUE!</v>
      </c>
      <c r="P312" s="15" t="e">
        <f t="shared" si="146"/>
        <v>#VALUE!</v>
      </c>
      <c r="Q312" s="17" t="e">
        <f>VLOOKUP($A312,'DATA PENGUKURAN GARDU'!$A:$BS,42,0)</f>
        <v>#N/A</v>
      </c>
      <c r="R312" s="18" t="e">
        <f t="shared" si="147"/>
        <v>#N/A</v>
      </c>
      <c r="S312" s="17" t="e">
        <f>VLOOKUP($A312,'DATA PENGUKURAN GARDU'!$A:$BS,44,0)</f>
        <v>#N/A</v>
      </c>
      <c r="T312" s="18" t="e">
        <f t="shared" si="148"/>
        <v>#N/A</v>
      </c>
      <c r="U312" s="17" t="e">
        <f>VLOOKUP($A312,'DATA PENGUKURAN GARDU'!$A:$BS,46,0)</f>
        <v>#N/A</v>
      </c>
      <c r="V312" s="18" t="e">
        <f t="shared" si="149"/>
        <v>#N/A</v>
      </c>
      <c r="W312" s="17" t="e">
        <f>VLOOKUP($A312,'DATA PENGUKURAN GARDU'!$A:$BS,48,0)</f>
        <v>#N/A</v>
      </c>
      <c r="X312" s="17" t="e">
        <f>VLOOKUP($A312,'DATA PENGUKURAN GARDU'!$A:$BS,53,0)</f>
        <v>#N/A</v>
      </c>
      <c r="Y312" s="17" t="e">
        <f>VLOOKUP($A312,'DATA PENGUKURAN GARDU'!$A:$BS,54,0)</f>
        <v>#N/A</v>
      </c>
      <c r="Z312" s="17" t="e">
        <f>VLOOKUP($A312,'DATA PENGUKURAN GARDU'!$A:$BS,55,0)</f>
        <v>#N/A</v>
      </c>
      <c r="AA312" s="20" t="e">
        <f>VLOOKUP($B312,'DATA PENGUKURAN GARDU'!$A:$BS,42,0)</f>
        <v>#N/A</v>
      </c>
      <c r="AB312" s="21" t="e">
        <f t="shared" si="150"/>
        <v>#N/A</v>
      </c>
      <c r="AC312" s="20" t="e">
        <f>VLOOKUP($B312,'DATA PENGUKURAN GARDU'!$A:$BS,44,0)</f>
        <v>#N/A</v>
      </c>
      <c r="AD312" s="21" t="e">
        <f t="shared" si="151"/>
        <v>#N/A</v>
      </c>
      <c r="AE312" s="20" t="e">
        <f>VLOOKUP($B312,'DATA PENGUKURAN GARDU'!$A:$BS,46,0)</f>
        <v>#N/A</v>
      </c>
      <c r="AF312" s="21" t="e">
        <f t="shared" si="152"/>
        <v>#N/A</v>
      </c>
      <c r="AG312" s="20" t="e">
        <f>VLOOKUP($B312,'DATA PENGUKURAN GARDU'!$A:$BS,46,0)</f>
        <v>#N/A</v>
      </c>
      <c r="AH312" s="20" t="e">
        <f>VLOOKUP($B312,'DATA PENGUKURAN GARDU'!$A:$BS,53,0)</f>
        <v>#N/A</v>
      </c>
      <c r="AI312" s="20" t="e">
        <f>VLOOKUP($B312,'DATA PENGUKURAN GARDU'!$A:$BS,54,0)</f>
        <v>#N/A</v>
      </c>
      <c r="AJ312" s="17" t="e">
        <f>VLOOKUP($C312,'DATA PENGUKURAN GARDU'!$A:$BS,42,0)</f>
        <v>#N/A</v>
      </c>
      <c r="AK312" s="23" t="e">
        <f t="shared" si="153"/>
        <v>#N/A</v>
      </c>
      <c r="AL312" s="17" t="e">
        <f>VLOOKUP($C312,'DATA PENGUKURAN GARDU'!$A:$BS,44,0)</f>
        <v>#N/A</v>
      </c>
      <c r="AM312" s="23" t="e">
        <f t="shared" si="154"/>
        <v>#N/A</v>
      </c>
      <c r="AN312" s="17" t="e">
        <f>VLOOKUP($C312,'DATA PENGUKURAN GARDU'!$A:$BS,46,0)</f>
        <v>#N/A</v>
      </c>
      <c r="AO312" s="23" t="e">
        <f t="shared" si="155"/>
        <v>#N/A</v>
      </c>
      <c r="AP312" s="17" t="e">
        <f>VLOOKUP($C312,'DATA PENGUKURAN GARDU'!$A:$BS,46,0)</f>
        <v>#N/A</v>
      </c>
      <c r="AQ312" s="17" t="e">
        <f>VLOOKUP($C312,'DATA PENGUKURAN GARDU'!$A:$BS,53,0)</f>
        <v>#N/A</v>
      </c>
      <c r="AR312" s="17" t="e">
        <f>VLOOKUP($C312,'DATA PENGUKURAN GARDU'!$A:$BS,54,0)</f>
        <v>#N/A</v>
      </c>
      <c r="AS312" s="20" t="e">
        <f>VLOOKUP($D312,'DATA PENGUKURAN GARDU'!$A:$BS,42,0)</f>
        <v>#N/A</v>
      </c>
      <c r="AT312" s="21" t="e">
        <f t="shared" si="156"/>
        <v>#N/A</v>
      </c>
      <c r="AU312" s="20" t="e">
        <f>VLOOKUP($D312,'DATA PENGUKURAN GARDU'!$A:$BS,44,0)</f>
        <v>#N/A</v>
      </c>
      <c r="AV312" s="21" t="e">
        <f t="shared" si="157"/>
        <v>#N/A</v>
      </c>
      <c r="AW312" s="20" t="e">
        <f>VLOOKUP($D312,'DATA PENGUKURAN GARDU'!$A:$BS,46,0)</f>
        <v>#N/A</v>
      </c>
      <c r="AX312" s="21" t="e">
        <f t="shared" si="158"/>
        <v>#N/A</v>
      </c>
      <c r="AY312" s="20" t="e">
        <f>VLOOKUP($D312,'DATA PENGUKURAN GARDU'!$A:$BS,46,0)</f>
        <v>#N/A</v>
      </c>
      <c r="AZ312" s="20" t="e">
        <f>VLOOKUP($D312,'DATA PENGUKURAN GARDU'!$A:$BS,53,0)</f>
        <v>#N/A</v>
      </c>
      <c r="BA312" s="20" t="e">
        <f>VLOOKUP($D312,'DATA PENGUKURAN GARDU'!$A:$BS,54,0)</f>
        <v>#N/A</v>
      </c>
      <c r="BB312" s="17" t="e">
        <f>VLOOKUP($E312,'DATA PENGUKURAN GARDU'!$A:$BS,42,0)</f>
        <v>#N/A</v>
      </c>
      <c r="BC312" s="23" t="e">
        <f t="shared" si="159"/>
        <v>#N/A</v>
      </c>
      <c r="BD312" s="17" t="e">
        <f>VLOOKUP($E312,'DATA PENGUKURAN GARDU'!$A:$BS,44,0)</f>
        <v>#N/A</v>
      </c>
      <c r="BE312" s="23" t="e">
        <f t="shared" si="160"/>
        <v>#N/A</v>
      </c>
      <c r="BF312" s="17" t="e">
        <f>VLOOKUP($E312,'DATA PENGUKURAN GARDU'!$A:$BS,46,0)</f>
        <v>#N/A</v>
      </c>
      <c r="BG312" s="23" t="e">
        <f t="shared" si="161"/>
        <v>#N/A</v>
      </c>
      <c r="BH312" s="17" t="e">
        <f>VLOOKUP($E312,'DATA PENGUKURAN GARDU'!$A:$BS,46,0)</f>
        <v>#N/A</v>
      </c>
      <c r="BI312" s="17" t="e">
        <f>VLOOKUP($E312,'DATA PENGUKURAN GARDU'!$A:$BS,53,0)</f>
        <v>#N/A</v>
      </c>
      <c r="BJ312" s="17" t="e">
        <f>VLOOKUP($E312,'DATA PENGUKURAN GARDU'!$A:$BS,54,0)</f>
        <v>#N/A</v>
      </c>
      <c r="BK312" s="20" t="e">
        <f t="shared" si="162"/>
        <v>#N/A</v>
      </c>
      <c r="BL312" s="20" t="e">
        <f t="shared" si="163"/>
        <v>#N/A</v>
      </c>
      <c r="BM312" s="20" t="e">
        <f t="shared" si="164"/>
        <v>#N/A</v>
      </c>
      <c r="BN312" s="25" t="e">
        <f t="shared" si="165"/>
        <v>#N/A</v>
      </c>
      <c r="BO312" s="26" t="str">
        <f t="shared" si="166"/>
        <v>0</v>
      </c>
      <c r="BP312" s="21" t="e">
        <f t="shared" si="167"/>
        <v>#VALUE!</v>
      </c>
      <c r="BQ312" s="20" t="e">
        <f t="shared" si="168"/>
        <v>#N/A</v>
      </c>
      <c r="BR312" s="20" t="e">
        <v>#N/A</v>
      </c>
      <c r="BS312" s="9" t="e">
        <v>#N/A</v>
      </c>
      <c r="BT312" s="2" t="e">
        <f t="shared" si="169"/>
        <v>#VALUE!</v>
      </c>
      <c r="BU312" s="2" t="e">
        <f t="shared" si="137"/>
        <v>#N/A</v>
      </c>
      <c r="BV312" s="2" t="e">
        <f t="shared" si="138"/>
        <v>#N/A</v>
      </c>
    </row>
    <row r="313" s="2" customFormat="1" ht="22.95" customHeight="1" spans="1:74">
      <c r="A313" s="9" t="str">
        <f t="shared" si="139"/>
        <v>KMO 88Induk</v>
      </c>
      <c r="B313" s="9" t="str">
        <f t="shared" si="140"/>
        <v>KMO 88jurusan 1</v>
      </c>
      <c r="C313" s="9" t="str">
        <f t="shared" si="141"/>
        <v>KMO 88jurusan 2</v>
      </c>
      <c r="D313" s="9" t="str">
        <f t="shared" si="142"/>
        <v>KMO 88jurusan 3</v>
      </c>
      <c r="E313" s="9" t="str">
        <f t="shared" si="143"/>
        <v>KMO 88jurusan 4</v>
      </c>
      <c r="F313" s="10" t="s">
        <v>73</v>
      </c>
      <c r="G313" s="10" t="s">
        <v>8</v>
      </c>
      <c r="H313" s="10" t="s">
        <v>398</v>
      </c>
      <c r="I313" s="10">
        <v>0.722626984</v>
      </c>
      <c r="J313" s="10">
        <v>124.3867874146</v>
      </c>
      <c r="K313" s="10" t="s">
        <v>7465</v>
      </c>
      <c r="L313" s="10" t="s">
        <v>7465</v>
      </c>
      <c r="M313" s="10" t="s">
        <v>7465</v>
      </c>
      <c r="N313" s="14">
        <f t="shared" si="144"/>
        <v>0</v>
      </c>
      <c r="O313" s="15" t="e">
        <f t="shared" si="145"/>
        <v>#VALUE!</v>
      </c>
      <c r="P313" s="15" t="e">
        <f t="shared" si="146"/>
        <v>#VALUE!</v>
      </c>
      <c r="Q313" s="17" t="e">
        <f>VLOOKUP($A313,'DATA PENGUKURAN GARDU'!$A:$BS,42,0)</f>
        <v>#N/A</v>
      </c>
      <c r="R313" s="18" t="e">
        <f t="shared" si="147"/>
        <v>#N/A</v>
      </c>
      <c r="S313" s="17" t="e">
        <f>VLOOKUP($A313,'DATA PENGUKURAN GARDU'!$A:$BS,44,0)</f>
        <v>#N/A</v>
      </c>
      <c r="T313" s="18" t="e">
        <f t="shared" si="148"/>
        <v>#N/A</v>
      </c>
      <c r="U313" s="17" t="e">
        <f>VLOOKUP($A313,'DATA PENGUKURAN GARDU'!$A:$BS,46,0)</f>
        <v>#N/A</v>
      </c>
      <c r="V313" s="18" t="e">
        <f t="shared" si="149"/>
        <v>#N/A</v>
      </c>
      <c r="W313" s="17" t="e">
        <f>VLOOKUP($A313,'DATA PENGUKURAN GARDU'!$A:$BS,48,0)</f>
        <v>#N/A</v>
      </c>
      <c r="X313" s="17" t="e">
        <f>VLOOKUP($A313,'DATA PENGUKURAN GARDU'!$A:$BS,53,0)</f>
        <v>#N/A</v>
      </c>
      <c r="Y313" s="17" t="e">
        <f>VLOOKUP($A313,'DATA PENGUKURAN GARDU'!$A:$BS,54,0)</f>
        <v>#N/A</v>
      </c>
      <c r="Z313" s="17" t="e">
        <f>VLOOKUP($A313,'DATA PENGUKURAN GARDU'!$A:$BS,55,0)</f>
        <v>#N/A</v>
      </c>
      <c r="AA313" s="20" t="e">
        <f>VLOOKUP($B313,'DATA PENGUKURAN GARDU'!$A:$BS,42,0)</f>
        <v>#N/A</v>
      </c>
      <c r="AB313" s="21" t="e">
        <f t="shared" si="150"/>
        <v>#N/A</v>
      </c>
      <c r="AC313" s="20" t="e">
        <f>VLOOKUP($B313,'DATA PENGUKURAN GARDU'!$A:$BS,44,0)</f>
        <v>#N/A</v>
      </c>
      <c r="AD313" s="21" t="e">
        <f t="shared" si="151"/>
        <v>#N/A</v>
      </c>
      <c r="AE313" s="20" t="e">
        <f>VLOOKUP($B313,'DATA PENGUKURAN GARDU'!$A:$BS,46,0)</f>
        <v>#N/A</v>
      </c>
      <c r="AF313" s="21" t="e">
        <f t="shared" si="152"/>
        <v>#N/A</v>
      </c>
      <c r="AG313" s="20" t="e">
        <f>VLOOKUP($B313,'DATA PENGUKURAN GARDU'!$A:$BS,46,0)</f>
        <v>#N/A</v>
      </c>
      <c r="AH313" s="20" t="e">
        <f>VLOOKUP($B313,'DATA PENGUKURAN GARDU'!$A:$BS,53,0)</f>
        <v>#N/A</v>
      </c>
      <c r="AI313" s="20" t="e">
        <f>VLOOKUP($B313,'DATA PENGUKURAN GARDU'!$A:$BS,54,0)</f>
        <v>#N/A</v>
      </c>
      <c r="AJ313" s="17" t="e">
        <f>VLOOKUP($C313,'DATA PENGUKURAN GARDU'!$A:$BS,42,0)</f>
        <v>#N/A</v>
      </c>
      <c r="AK313" s="23" t="e">
        <f t="shared" si="153"/>
        <v>#N/A</v>
      </c>
      <c r="AL313" s="17" t="e">
        <f>VLOOKUP($C313,'DATA PENGUKURAN GARDU'!$A:$BS,44,0)</f>
        <v>#N/A</v>
      </c>
      <c r="AM313" s="23" t="e">
        <f t="shared" si="154"/>
        <v>#N/A</v>
      </c>
      <c r="AN313" s="17" t="e">
        <f>VLOOKUP($C313,'DATA PENGUKURAN GARDU'!$A:$BS,46,0)</f>
        <v>#N/A</v>
      </c>
      <c r="AO313" s="23" t="e">
        <f t="shared" si="155"/>
        <v>#N/A</v>
      </c>
      <c r="AP313" s="17" t="e">
        <f>VLOOKUP($C313,'DATA PENGUKURAN GARDU'!$A:$BS,46,0)</f>
        <v>#N/A</v>
      </c>
      <c r="AQ313" s="17" t="e">
        <f>VLOOKUP($C313,'DATA PENGUKURAN GARDU'!$A:$BS,53,0)</f>
        <v>#N/A</v>
      </c>
      <c r="AR313" s="17" t="e">
        <f>VLOOKUP($C313,'DATA PENGUKURAN GARDU'!$A:$BS,54,0)</f>
        <v>#N/A</v>
      </c>
      <c r="AS313" s="20" t="e">
        <f>VLOOKUP($D313,'DATA PENGUKURAN GARDU'!$A:$BS,42,0)</f>
        <v>#N/A</v>
      </c>
      <c r="AT313" s="21" t="e">
        <f t="shared" si="156"/>
        <v>#N/A</v>
      </c>
      <c r="AU313" s="20" t="e">
        <f>VLOOKUP($D313,'DATA PENGUKURAN GARDU'!$A:$BS,44,0)</f>
        <v>#N/A</v>
      </c>
      <c r="AV313" s="21" t="e">
        <f t="shared" si="157"/>
        <v>#N/A</v>
      </c>
      <c r="AW313" s="20" t="e">
        <f>VLOOKUP($D313,'DATA PENGUKURAN GARDU'!$A:$BS,46,0)</f>
        <v>#N/A</v>
      </c>
      <c r="AX313" s="21" t="e">
        <f t="shared" si="158"/>
        <v>#N/A</v>
      </c>
      <c r="AY313" s="20" t="e">
        <f>VLOOKUP($D313,'DATA PENGUKURAN GARDU'!$A:$BS,46,0)</f>
        <v>#N/A</v>
      </c>
      <c r="AZ313" s="20" t="e">
        <f>VLOOKUP($D313,'DATA PENGUKURAN GARDU'!$A:$BS,53,0)</f>
        <v>#N/A</v>
      </c>
      <c r="BA313" s="20" t="e">
        <f>VLOOKUP($D313,'DATA PENGUKURAN GARDU'!$A:$BS,54,0)</f>
        <v>#N/A</v>
      </c>
      <c r="BB313" s="17" t="e">
        <f>VLOOKUP($E313,'DATA PENGUKURAN GARDU'!$A:$BS,42,0)</f>
        <v>#N/A</v>
      </c>
      <c r="BC313" s="23" t="e">
        <f t="shared" si="159"/>
        <v>#N/A</v>
      </c>
      <c r="BD313" s="17" t="e">
        <f>VLOOKUP($E313,'DATA PENGUKURAN GARDU'!$A:$BS,44,0)</f>
        <v>#N/A</v>
      </c>
      <c r="BE313" s="23" t="e">
        <f t="shared" si="160"/>
        <v>#N/A</v>
      </c>
      <c r="BF313" s="17" t="e">
        <f>VLOOKUP($E313,'DATA PENGUKURAN GARDU'!$A:$BS,46,0)</f>
        <v>#N/A</v>
      </c>
      <c r="BG313" s="23" t="e">
        <f t="shared" si="161"/>
        <v>#N/A</v>
      </c>
      <c r="BH313" s="17" t="e">
        <f>VLOOKUP($E313,'DATA PENGUKURAN GARDU'!$A:$BS,46,0)</f>
        <v>#N/A</v>
      </c>
      <c r="BI313" s="17" t="e">
        <f>VLOOKUP($E313,'DATA PENGUKURAN GARDU'!$A:$BS,53,0)</f>
        <v>#N/A</v>
      </c>
      <c r="BJ313" s="17" t="e">
        <f>VLOOKUP($E313,'DATA PENGUKURAN GARDU'!$A:$BS,54,0)</f>
        <v>#N/A</v>
      </c>
      <c r="BK313" s="20" t="e">
        <f t="shared" si="162"/>
        <v>#N/A</v>
      </c>
      <c r="BL313" s="20" t="e">
        <f t="shared" si="163"/>
        <v>#N/A</v>
      </c>
      <c r="BM313" s="20" t="e">
        <f t="shared" si="164"/>
        <v>#N/A</v>
      </c>
      <c r="BN313" s="25" t="e">
        <f t="shared" si="165"/>
        <v>#N/A</v>
      </c>
      <c r="BO313" s="26" t="str">
        <f t="shared" si="166"/>
        <v>0</v>
      </c>
      <c r="BP313" s="21" t="e">
        <f t="shared" si="167"/>
        <v>#VALUE!</v>
      </c>
      <c r="BQ313" s="20" t="e">
        <f t="shared" si="168"/>
        <v>#N/A</v>
      </c>
      <c r="BR313" s="20" t="e">
        <v>#N/A</v>
      </c>
      <c r="BS313" s="9" t="e">
        <v>#N/A</v>
      </c>
      <c r="BT313" s="2" t="e">
        <f t="shared" si="169"/>
        <v>#VALUE!</v>
      </c>
      <c r="BU313" s="2" t="e">
        <f t="shared" si="137"/>
        <v>#N/A</v>
      </c>
      <c r="BV313" s="2" t="e">
        <f t="shared" si="138"/>
        <v>#N/A</v>
      </c>
    </row>
    <row r="314" s="2" customFormat="1" ht="22.95" customHeight="1" spans="1:74">
      <c r="A314" s="9" t="str">
        <f t="shared" si="139"/>
        <v>KMO 89Induk</v>
      </c>
      <c r="B314" s="9" t="str">
        <f t="shared" si="140"/>
        <v>KMO 89jurusan 1</v>
      </c>
      <c r="C314" s="9" t="str">
        <f t="shared" si="141"/>
        <v>KMO 89jurusan 2</v>
      </c>
      <c r="D314" s="9" t="str">
        <f t="shared" si="142"/>
        <v>KMO 89jurusan 3</v>
      </c>
      <c r="E314" s="9" t="str">
        <f t="shared" si="143"/>
        <v>KMO 89jurusan 4</v>
      </c>
      <c r="F314" s="10" t="s">
        <v>73</v>
      </c>
      <c r="G314" s="10" t="s">
        <v>8</v>
      </c>
      <c r="H314" s="10" t="s">
        <v>399</v>
      </c>
      <c r="I314" s="10">
        <v>0.72270298</v>
      </c>
      <c r="J314" s="10">
        <v>124.3844680786</v>
      </c>
      <c r="K314" s="10" t="s">
        <v>7465</v>
      </c>
      <c r="L314" s="10" t="s">
        <v>7465</v>
      </c>
      <c r="M314" s="10" t="s">
        <v>7465</v>
      </c>
      <c r="N314" s="14">
        <f t="shared" si="144"/>
        <v>0</v>
      </c>
      <c r="O314" s="15" t="e">
        <f t="shared" si="145"/>
        <v>#VALUE!</v>
      </c>
      <c r="P314" s="15" t="e">
        <f t="shared" si="146"/>
        <v>#VALUE!</v>
      </c>
      <c r="Q314" s="17" t="e">
        <f>VLOOKUP($A314,'DATA PENGUKURAN GARDU'!$A:$BS,42,0)</f>
        <v>#N/A</v>
      </c>
      <c r="R314" s="18" t="e">
        <f t="shared" si="147"/>
        <v>#N/A</v>
      </c>
      <c r="S314" s="17" t="e">
        <f>VLOOKUP($A314,'DATA PENGUKURAN GARDU'!$A:$BS,44,0)</f>
        <v>#N/A</v>
      </c>
      <c r="T314" s="18" t="e">
        <f t="shared" si="148"/>
        <v>#N/A</v>
      </c>
      <c r="U314" s="17" t="e">
        <f>VLOOKUP($A314,'DATA PENGUKURAN GARDU'!$A:$BS,46,0)</f>
        <v>#N/A</v>
      </c>
      <c r="V314" s="18" t="e">
        <f t="shared" si="149"/>
        <v>#N/A</v>
      </c>
      <c r="W314" s="17" t="e">
        <f>VLOOKUP($A314,'DATA PENGUKURAN GARDU'!$A:$BS,48,0)</f>
        <v>#N/A</v>
      </c>
      <c r="X314" s="17" t="e">
        <f>VLOOKUP($A314,'DATA PENGUKURAN GARDU'!$A:$BS,53,0)</f>
        <v>#N/A</v>
      </c>
      <c r="Y314" s="17" t="e">
        <f>VLOOKUP($A314,'DATA PENGUKURAN GARDU'!$A:$BS,54,0)</f>
        <v>#N/A</v>
      </c>
      <c r="Z314" s="17" t="e">
        <f>VLOOKUP($A314,'DATA PENGUKURAN GARDU'!$A:$BS,55,0)</f>
        <v>#N/A</v>
      </c>
      <c r="AA314" s="20" t="e">
        <f>VLOOKUP($B314,'DATA PENGUKURAN GARDU'!$A:$BS,42,0)</f>
        <v>#N/A</v>
      </c>
      <c r="AB314" s="21" t="e">
        <f t="shared" si="150"/>
        <v>#N/A</v>
      </c>
      <c r="AC314" s="20" t="e">
        <f>VLOOKUP($B314,'DATA PENGUKURAN GARDU'!$A:$BS,44,0)</f>
        <v>#N/A</v>
      </c>
      <c r="AD314" s="21" t="e">
        <f t="shared" si="151"/>
        <v>#N/A</v>
      </c>
      <c r="AE314" s="20" t="e">
        <f>VLOOKUP($B314,'DATA PENGUKURAN GARDU'!$A:$BS,46,0)</f>
        <v>#N/A</v>
      </c>
      <c r="AF314" s="21" t="e">
        <f t="shared" si="152"/>
        <v>#N/A</v>
      </c>
      <c r="AG314" s="20" t="e">
        <f>VLOOKUP($B314,'DATA PENGUKURAN GARDU'!$A:$BS,46,0)</f>
        <v>#N/A</v>
      </c>
      <c r="AH314" s="20" t="e">
        <f>VLOOKUP($B314,'DATA PENGUKURAN GARDU'!$A:$BS,53,0)</f>
        <v>#N/A</v>
      </c>
      <c r="AI314" s="20" t="e">
        <f>VLOOKUP($B314,'DATA PENGUKURAN GARDU'!$A:$BS,54,0)</f>
        <v>#N/A</v>
      </c>
      <c r="AJ314" s="17" t="e">
        <f>VLOOKUP($C314,'DATA PENGUKURAN GARDU'!$A:$BS,42,0)</f>
        <v>#N/A</v>
      </c>
      <c r="AK314" s="23" t="e">
        <f t="shared" si="153"/>
        <v>#N/A</v>
      </c>
      <c r="AL314" s="17" t="e">
        <f>VLOOKUP($C314,'DATA PENGUKURAN GARDU'!$A:$BS,44,0)</f>
        <v>#N/A</v>
      </c>
      <c r="AM314" s="23" t="e">
        <f t="shared" si="154"/>
        <v>#N/A</v>
      </c>
      <c r="AN314" s="17" t="e">
        <f>VLOOKUP($C314,'DATA PENGUKURAN GARDU'!$A:$BS,46,0)</f>
        <v>#N/A</v>
      </c>
      <c r="AO314" s="23" t="e">
        <f t="shared" si="155"/>
        <v>#N/A</v>
      </c>
      <c r="AP314" s="17" t="e">
        <f>VLOOKUP($C314,'DATA PENGUKURAN GARDU'!$A:$BS,46,0)</f>
        <v>#N/A</v>
      </c>
      <c r="AQ314" s="17" t="e">
        <f>VLOOKUP($C314,'DATA PENGUKURAN GARDU'!$A:$BS,53,0)</f>
        <v>#N/A</v>
      </c>
      <c r="AR314" s="17" t="e">
        <f>VLOOKUP($C314,'DATA PENGUKURAN GARDU'!$A:$BS,54,0)</f>
        <v>#N/A</v>
      </c>
      <c r="AS314" s="20" t="e">
        <f>VLOOKUP($D314,'DATA PENGUKURAN GARDU'!$A:$BS,42,0)</f>
        <v>#N/A</v>
      </c>
      <c r="AT314" s="21" t="e">
        <f t="shared" si="156"/>
        <v>#N/A</v>
      </c>
      <c r="AU314" s="20" t="e">
        <f>VLOOKUP($D314,'DATA PENGUKURAN GARDU'!$A:$BS,44,0)</f>
        <v>#N/A</v>
      </c>
      <c r="AV314" s="21" t="e">
        <f t="shared" si="157"/>
        <v>#N/A</v>
      </c>
      <c r="AW314" s="20" t="e">
        <f>VLOOKUP($D314,'DATA PENGUKURAN GARDU'!$A:$BS,46,0)</f>
        <v>#N/A</v>
      </c>
      <c r="AX314" s="21" t="e">
        <f t="shared" si="158"/>
        <v>#N/A</v>
      </c>
      <c r="AY314" s="20" t="e">
        <f>VLOOKUP($D314,'DATA PENGUKURAN GARDU'!$A:$BS,46,0)</f>
        <v>#N/A</v>
      </c>
      <c r="AZ314" s="20" t="e">
        <f>VLOOKUP($D314,'DATA PENGUKURAN GARDU'!$A:$BS,53,0)</f>
        <v>#N/A</v>
      </c>
      <c r="BA314" s="20" t="e">
        <f>VLOOKUP($D314,'DATA PENGUKURAN GARDU'!$A:$BS,54,0)</f>
        <v>#N/A</v>
      </c>
      <c r="BB314" s="17" t="e">
        <f>VLOOKUP($E314,'DATA PENGUKURAN GARDU'!$A:$BS,42,0)</f>
        <v>#N/A</v>
      </c>
      <c r="BC314" s="23" t="e">
        <f t="shared" si="159"/>
        <v>#N/A</v>
      </c>
      <c r="BD314" s="17" t="e">
        <f>VLOOKUP($E314,'DATA PENGUKURAN GARDU'!$A:$BS,44,0)</f>
        <v>#N/A</v>
      </c>
      <c r="BE314" s="23" t="e">
        <f t="shared" si="160"/>
        <v>#N/A</v>
      </c>
      <c r="BF314" s="17" t="e">
        <f>VLOOKUP($E314,'DATA PENGUKURAN GARDU'!$A:$BS,46,0)</f>
        <v>#N/A</v>
      </c>
      <c r="BG314" s="23" t="e">
        <f t="shared" si="161"/>
        <v>#N/A</v>
      </c>
      <c r="BH314" s="17" t="e">
        <f>VLOOKUP($E314,'DATA PENGUKURAN GARDU'!$A:$BS,46,0)</f>
        <v>#N/A</v>
      </c>
      <c r="BI314" s="17" t="e">
        <f>VLOOKUP($E314,'DATA PENGUKURAN GARDU'!$A:$BS,53,0)</f>
        <v>#N/A</v>
      </c>
      <c r="BJ314" s="17" t="e">
        <f>VLOOKUP($E314,'DATA PENGUKURAN GARDU'!$A:$BS,54,0)</f>
        <v>#N/A</v>
      </c>
      <c r="BK314" s="20" t="e">
        <f t="shared" si="162"/>
        <v>#N/A</v>
      </c>
      <c r="BL314" s="20" t="e">
        <f t="shared" si="163"/>
        <v>#N/A</v>
      </c>
      <c r="BM314" s="20" t="e">
        <f t="shared" si="164"/>
        <v>#N/A</v>
      </c>
      <c r="BN314" s="25" t="e">
        <f t="shared" si="165"/>
        <v>#N/A</v>
      </c>
      <c r="BO314" s="26" t="str">
        <f t="shared" si="166"/>
        <v>0</v>
      </c>
      <c r="BP314" s="21" t="e">
        <f t="shared" si="167"/>
        <v>#VALUE!</v>
      </c>
      <c r="BQ314" s="20" t="e">
        <f t="shared" si="168"/>
        <v>#N/A</v>
      </c>
      <c r="BR314" s="20" t="e">
        <v>#N/A</v>
      </c>
      <c r="BS314" s="9" t="e">
        <v>#N/A</v>
      </c>
      <c r="BT314" s="2" t="e">
        <f t="shared" si="169"/>
        <v>#VALUE!</v>
      </c>
      <c r="BU314" s="2" t="e">
        <f t="shared" si="137"/>
        <v>#N/A</v>
      </c>
      <c r="BV314" s="2" t="e">
        <f t="shared" si="138"/>
        <v>#N/A</v>
      </c>
    </row>
    <row r="315" s="2" customFormat="1" ht="22.95" customHeight="1" spans="1:74">
      <c r="A315" s="9" t="str">
        <f t="shared" si="139"/>
        <v>KMO 81Induk</v>
      </c>
      <c r="B315" s="9" t="str">
        <f t="shared" si="140"/>
        <v>KMO 81jurusan 1</v>
      </c>
      <c r="C315" s="9" t="str">
        <f t="shared" si="141"/>
        <v>KMO 81jurusan 2</v>
      </c>
      <c r="D315" s="9" t="str">
        <f t="shared" si="142"/>
        <v>KMO 81jurusan 3</v>
      </c>
      <c r="E315" s="9" t="str">
        <f t="shared" si="143"/>
        <v>KMO 81jurusan 4</v>
      </c>
      <c r="F315" s="10" t="s">
        <v>89</v>
      </c>
      <c r="G315" s="10" t="s">
        <v>8</v>
      </c>
      <c r="H315" s="10" t="s">
        <v>400</v>
      </c>
      <c r="I315" s="10">
        <v>0.712812006</v>
      </c>
      <c r="J315" s="10">
        <v>124.3912658691</v>
      </c>
      <c r="K315" s="10" t="s">
        <v>7465</v>
      </c>
      <c r="L315" s="10" t="s">
        <v>7465</v>
      </c>
      <c r="M315" s="10" t="s">
        <v>7465</v>
      </c>
      <c r="N315" s="14">
        <f t="shared" si="144"/>
        <v>0</v>
      </c>
      <c r="O315" s="15" t="e">
        <f t="shared" si="145"/>
        <v>#VALUE!</v>
      </c>
      <c r="P315" s="15" t="e">
        <f t="shared" si="146"/>
        <v>#VALUE!</v>
      </c>
      <c r="Q315" s="17" t="e">
        <f>VLOOKUP($A315,'DATA PENGUKURAN GARDU'!$A:$BS,42,0)</f>
        <v>#N/A</v>
      </c>
      <c r="R315" s="18" t="e">
        <f t="shared" si="147"/>
        <v>#N/A</v>
      </c>
      <c r="S315" s="17" t="e">
        <f>VLOOKUP($A315,'DATA PENGUKURAN GARDU'!$A:$BS,44,0)</f>
        <v>#N/A</v>
      </c>
      <c r="T315" s="18" t="e">
        <f t="shared" si="148"/>
        <v>#N/A</v>
      </c>
      <c r="U315" s="17" t="e">
        <f>VLOOKUP($A315,'DATA PENGUKURAN GARDU'!$A:$BS,46,0)</f>
        <v>#N/A</v>
      </c>
      <c r="V315" s="18" t="e">
        <f t="shared" si="149"/>
        <v>#N/A</v>
      </c>
      <c r="W315" s="17" t="e">
        <f>VLOOKUP($A315,'DATA PENGUKURAN GARDU'!$A:$BS,48,0)</f>
        <v>#N/A</v>
      </c>
      <c r="X315" s="17" t="e">
        <f>VLOOKUP($A315,'DATA PENGUKURAN GARDU'!$A:$BS,53,0)</f>
        <v>#N/A</v>
      </c>
      <c r="Y315" s="17" t="e">
        <f>VLOOKUP($A315,'DATA PENGUKURAN GARDU'!$A:$BS,54,0)</f>
        <v>#N/A</v>
      </c>
      <c r="Z315" s="17" t="e">
        <f>VLOOKUP($A315,'DATA PENGUKURAN GARDU'!$A:$BS,55,0)</f>
        <v>#N/A</v>
      </c>
      <c r="AA315" s="20" t="e">
        <f>VLOOKUP($B315,'DATA PENGUKURAN GARDU'!$A:$BS,42,0)</f>
        <v>#N/A</v>
      </c>
      <c r="AB315" s="21" t="e">
        <f t="shared" si="150"/>
        <v>#N/A</v>
      </c>
      <c r="AC315" s="20" t="e">
        <f>VLOOKUP($B315,'DATA PENGUKURAN GARDU'!$A:$BS,44,0)</f>
        <v>#N/A</v>
      </c>
      <c r="AD315" s="21" t="e">
        <f t="shared" si="151"/>
        <v>#N/A</v>
      </c>
      <c r="AE315" s="20" t="e">
        <f>VLOOKUP($B315,'DATA PENGUKURAN GARDU'!$A:$BS,46,0)</f>
        <v>#N/A</v>
      </c>
      <c r="AF315" s="21" t="e">
        <f t="shared" si="152"/>
        <v>#N/A</v>
      </c>
      <c r="AG315" s="20" t="e">
        <f>VLOOKUP($B315,'DATA PENGUKURAN GARDU'!$A:$BS,46,0)</f>
        <v>#N/A</v>
      </c>
      <c r="AH315" s="20" t="e">
        <f>VLOOKUP($B315,'DATA PENGUKURAN GARDU'!$A:$BS,53,0)</f>
        <v>#N/A</v>
      </c>
      <c r="AI315" s="20" t="e">
        <f>VLOOKUP($B315,'DATA PENGUKURAN GARDU'!$A:$BS,54,0)</f>
        <v>#N/A</v>
      </c>
      <c r="AJ315" s="17" t="e">
        <f>VLOOKUP($C315,'DATA PENGUKURAN GARDU'!$A:$BS,42,0)</f>
        <v>#N/A</v>
      </c>
      <c r="AK315" s="23" t="e">
        <f t="shared" si="153"/>
        <v>#N/A</v>
      </c>
      <c r="AL315" s="17" t="e">
        <f>VLOOKUP($C315,'DATA PENGUKURAN GARDU'!$A:$BS,44,0)</f>
        <v>#N/A</v>
      </c>
      <c r="AM315" s="23" t="e">
        <f t="shared" si="154"/>
        <v>#N/A</v>
      </c>
      <c r="AN315" s="17" t="e">
        <f>VLOOKUP($C315,'DATA PENGUKURAN GARDU'!$A:$BS,46,0)</f>
        <v>#N/A</v>
      </c>
      <c r="AO315" s="23" t="e">
        <f t="shared" si="155"/>
        <v>#N/A</v>
      </c>
      <c r="AP315" s="17" t="e">
        <f>VLOOKUP($C315,'DATA PENGUKURAN GARDU'!$A:$BS,46,0)</f>
        <v>#N/A</v>
      </c>
      <c r="AQ315" s="17" t="e">
        <f>VLOOKUP($C315,'DATA PENGUKURAN GARDU'!$A:$BS,53,0)</f>
        <v>#N/A</v>
      </c>
      <c r="AR315" s="17" t="e">
        <f>VLOOKUP($C315,'DATA PENGUKURAN GARDU'!$A:$BS,54,0)</f>
        <v>#N/A</v>
      </c>
      <c r="AS315" s="20" t="e">
        <f>VLOOKUP($D315,'DATA PENGUKURAN GARDU'!$A:$BS,42,0)</f>
        <v>#N/A</v>
      </c>
      <c r="AT315" s="21" t="e">
        <f t="shared" si="156"/>
        <v>#N/A</v>
      </c>
      <c r="AU315" s="20" t="e">
        <f>VLOOKUP($D315,'DATA PENGUKURAN GARDU'!$A:$BS,44,0)</f>
        <v>#N/A</v>
      </c>
      <c r="AV315" s="21" t="e">
        <f t="shared" si="157"/>
        <v>#N/A</v>
      </c>
      <c r="AW315" s="20" t="e">
        <f>VLOOKUP($D315,'DATA PENGUKURAN GARDU'!$A:$BS,46,0)</f>
        <v>#N/A</v>
      </c>
      <c r="AX315" s="21" t="e">
        <f t="shared" si="158"/>
        <v>#N/A</v>
      </c>
      <c r="AY315" s="20" t="e">
        <f>VLOOKUP($D315,'DATA PENGUKURAN GARDU'!$A:$BS,46,0)</f>
        <v>#N/A</v>
      </c>
      <c r="AZ315" s="20" t="e">
        <f>VLOOKUP($D315,'DATA PENGUKURAN GARDU'!$A:$BS,53,0)</f>
        <v>#N/A</v>
      </c>
      <c r="BA315" s="20" t="e">
        <f>VLOOKUP($D315,'DATA PENGUKURAN GARDU'!$A:$BS,54,0)</f>
        <v>#N/A</v>
      </c>
      <c r="BB315" s="17" t="e">
        <f>VLOOKUP($E315,'DATA PENGUKURAN GARDU'!$A:$BS,42,0)</f>
        <v>#N/A</v>
      </c>
      <c r="BC315" s="23" t="e">
        <f t="shared" si="159"/>
        <v>#N/A</v>
      </c>
      <c r="BD315" s="17" t="e">
        <f>VLOOKUP($E315,'DATA PENGUKURAN GARDU'!$A:$BS,44,0)</f>
        <v>#N/A</v>
      </c>
      <c r="BE315" s="23" t="e">
        <f t="shared" si="160"/>
        <v>#N/A</v>
      </c>
      <c r="BF315" s="17" t="e">
        <f>VLOOKUP($E315,'DATA PENGUKURAN GARDU'!$A:$BS,46,0)</f>
        <v>#N/A</v>
      </c>
      <c r="BG315" s="23" t="e">
        <f t="shared" si="161"/>
        <v>#N/A</v>
      </c>
      <c r="BH315" s="17" t="e">
        <f>VLOOKUP($E315,'DATA PENGUKURAN GARDU'!$A:$BS,46,0)</f>
        <v>#N/A</v>
      </c>
      <c r="BI315" s="17" t="e">
        <f>VLOOKUP($E315,'DATA PENGUKURAN GARDU'!$A:$BS,53,0)</f>
        <v>#N/A</v>
      </c>
      <c r="BJ315" s="17" t="e">
        <f>VLOOKUP($E315,'DATA PENGUKURAN GARDU'!$A:$BS,54,0)</f>
        <v>#N/A</v>
      </c>
      <c r="BK315" s="20" t="e">
        <f t="shared" si="162"/>
        <v>#N/A</v>
      </c>
      <c r="BL315" s="20" t="e">
        <f t="shared" si="163"/>
        <v>#N/A</v>
      </c>
      <c r="BM315" s="20" t="e">
        <f t="shared" si="164"/>
        <v>#N/A</v>
      </c>
      <c r="BN315" s="25" t="e">
        <f t="shared" si="165"/>
        <v>#N/A</v>
      </c>
      <c r="BO315" s="26" t="str">
        <f t="shared" si="166"/>
        <v>0</v>
      </c>
      <c r="BP315" s="21" t="e">
        <f t="shared" si="167"/>
        <v>#VALUE!</v>
      </c>
      <c r="BQ315" s="20" t="e">
        <f t="shared" si="168"/>
        <v>#N/A</v>
      </c>
      <c r="BR315" s="20" t="e">
        <v>#N/A</v>
      </c>
      <c r="BS315" s="9" t="e">
        <v>#N/A</v>
      </c>
      <c r="BT315" s="2" t="e">
        <f t="shared" si="169"/>
        <v>#VALUE!</v>
      </c>
      <c r="BU315" s="2" t="e">
        <f t="shared" si="137"/>
        <v>#N/A</v>
      </c>
      <c r="BV315" s="2" t="e">
        <f t="shared" si="138"/>
        <v>#N/A</v>
      </c>
    </row>
    <row r="316" s="2" customFormat="1" ht="22.95" customHeight="1" spans="1:74">
      <c r="A316" s="9" t="str">
        <f t="shared" si="139"/>
        <v>KMO 101Induk</v>
      </c>
      <c r="B316" s="9" t="str">
        <f t="shared" si="140"/>
        <v>KMO 101jurusan 1</v>
      </c>
      <c r="C316" s="9" t="str">
        <f t="shared" si="141"/>
        <v>KMO 101jurusan 2</v>
      </c>
      <c r="D316" s="9" t="str">
        <f t="shared" si="142"/>
        <v>KMO 101jurusan 3</v>
      </c>
      <c r="E316" s="9" t="str">
        <f t="shared" si="143"/>
        <v>KMO 101jurusan 4</v>
      </c>
      <c r="F316" s="10" t="s">
        <v>92</v>
      </c>
      <c r="G316" s="10" t="s">
        <v>8</v>
      </c>
      <c r="H316" s="10" t="s">
        <v>401</v>
      </c>
      <c r="I316" s="10">
        <v>0.757633984</v>
      </c>
      <c r="J316" s="10">
        <v>124.446395874</v>
      </c>
      <c r="K316" s="10" t="s">
        <v>7465</v>
      </c>
      <c r="L316" s="10" t="s">
        <v>7465</v>
      </c>
      <c r="M316" s="10" t="s">
        <v>7465</v>
      </c>
      <c r="N316" s="14">
        <f t="shared" si="144"/>
        <v>0</v>
      </c>
      <c r="O316" s="15" t="e">
        <f t="shared" si="145"/>
        <v>#VALUE!</v>
      </c>
      <c r="P316" s="15" t="e">
        <f t="shared" si="146"/>
        <v>#VALUE!</v>
      </c>
      <c r="Q316" s="17" t="e">
        <f>VLOOKUP($A316,'DATA PENGUKURAN GARDU'!$A:$BS,42,0)</f>
        <v>#N/A</v>
      </c>
      <c r="R316" s="18" t="e">
        <f t="shared" si="147"/>
        <v>#N/A</v>
      </c>
      <c r="S316" s="17" t="e">
        <f>VLOOKUP($A316,'DATA PENGUKURAN GARDU'!$A:$BS,44,0)</f>
        <v>#N/A</v>
      </c>
      <c r="T316" s="18" t="e">
        <f t="shared" si="148"/>
        <v>#N/A</v>
      </c>
      <c r="U316" s="17" t="e">
        <f>VLOOKUP($A316,'DATA PENGUKURAN GARDU'!$A:$BS,46,0)</f>
        <v>#N/A</v>
      </c>
      <c r="V316" s="18" t="e">
        <f t="shared" si="149"/>
        <v>#N/A</v>
      </c>
      <c r="W316" s="17" t="e">
        <f>VLOOKUP($A316,'DATA PENGUKURAN GARDU'!$A:$BS,48,0)</f>
        <v>#N/A</v>
      </c>
      <c r="X316" s="17" t="e">
        <f>VLOOKUP($A316,'DATA PENGUKURAN GARDU'!$A:$BS,53,0)</f>
        <v>#N/A</v>
      </c>
      <c r="Y316" s="17" t="e">
        <f>VLOOKUP($A316,'DATA PENGUKURAN GARDU'!$A:$BS,54,0)</f>
        <v>#N/A</v>
      </c>
      <c r="Z316" s="17" t="e">
        <f>VLOOKUP($A316,'DATA PENGUKURAN GARDU'!$A:$BS,55,0)</f>
        <v>#N/A</v>
      </c>
      <c r="AA316" s="20" t="e">
        <f>VLOOKUP($B316,'DATA PENGUKURAN GARDU'!$A:$BS,42,0)</f>
        <v>#N/A</v>
      </c>
      <c r="AB316" s="21" t="e">
        <f t="shared" si="150"/>
        <v>#N/A</v>
      </c>
      <c r="AC316" s="20" t="e">
        <f>VLOOKUP($B316,'DATA PENGUKURAN GARDU'!$A:$BS,44,0)</f>
        <v>#N/A</v>
      </c>
      <c r="AD316" s="21" t="e">
        <f t="shared" si="151"/>
        <v>#N/A</v>
      </c>
      <c r="AE316" s="20" t="e">
        <f>VLOOKUP($B316,'DATA PENGUKURAN GARDU'!$A:$BS,46,0)</f>
        <v>#N/A</v>
      </c>
      <c r="AF316" s="21" t="e">
        <f t="shared" si="152"/>
        <v>#N/A</v>
      </c>
      <c r="AG316" s="20" t="e">
        <f>VLOOKUP($B316,'DATA PENGUKURAN GARDU'!$A:$BS,46,0)</f>
        <v>#N/A</v>
      </c>
      <c r="AH316" s="20" t="e">
        <f>VLOOKUP($B316,'DATA PENGUKURAN GARDU'!$A:$BS,53,0)</f>
        <v>#N/A</v>
      </c>
      <c r="AI316" s="20" t="e">
        <f>VLOOKUP($B316,'DATA PENGUKURAN GARDU'!$A:$BS,54,0)</f>
        <v>#N/A</v>
      </c>
      <c r="AJ316" s="17" t="e">
        <f>VLOOKUP($C316,'DATA PENGUKURAN GARDU'!$A:$BS,42,0)</f>
        <v>#N/A</v>
      </c>
      <c r="AK316" s="23" t="e">
        <f t="shared" si="153"/>
        <v>#N/A</v>
      </c>
      <c r="AL316" s="17" t="e">
        <f>VLOOKUP($C316,'DATA PENGUKURAN GARDU'!$A:$BS,44,0)</f>
        <v>#N/A</v>
      </c>
      <c r="AM316" s="23" t="e">
        <f t="shared" si="154"/>
        <v>#N/A</v>
      </c>
      <c r="AN316" s="17" t="e">
        <f>VLOOKUP($C316,'DATA PENGUKURAN GARDU'!$A:$BS,46,0)</f>
        <v>#N/A</v>
      </c>
      <c r="AO316" s="23" t="e">
        <f t="shared" si="155"/>
        <v>#N/A</v>
      </c>
      <c r="AP316" s="17" t="e">
        <f>VLOOKUP($C316,'DATA PENGUKURAN GARDU'!$A:$BS,46,0)</f>
        <v>#N/A</v>
      </c>
      <c r="AQ316" s="17" t="e">
        <f>VLOOKUP($C316,'DATA PENGUKURAN GARDU'!$A:$BS,53,0)</f>
        <v>#N/A</v>
      </c>
      <c r="AR316" s="17" t="e">
        <f>VLOOKUP($C316,'DATA PENGUKURAN GARDU'!$A:$BS,54,0)</f>
        <v>#N/A</v>
      </c>
      <c r="AS316" s="20" t="e">
        <f>VLOOKUP($D316,'DATA PENGUKURAN GARDU'!$A:$BS,42,0)</f>
        <v>#N/A</v>
      </c>
      <c r="AT316" s="21" t="e">
        <f t="shared" si="156"/>
        <v>#N/A</v>
      </c>
      <c r="AU316" s="20" t="e">
        <f>VLOOKUP($D316,'DATA PENGUKURAN GARDU'!$A:$BS,44,0)</f>
        <v>#N/A</v>
      </c>
      <c r="AV316" s="21" t="e">
        <f t="shared" si="157"/>
        <v>#N/A</v>
      </c>
      <c r="AW316" s="20" t="e">
        <f>VLOOKUP($D316,'DATA PENGUKURAN GARDU'!$A:$BS,46,0)</f>
        <v>#N/A</v>
      </c>
      <c r="AX316" s="21" t="e">
        <f t="shared" si="158"/>
        <v>#N/A</v>
      </c>
      <c r="AY316" s="20" t="e">
        <f>VLOOKUP($D316,'DATA PENGUKURAN GARDU'!$A:$BS,46,0)</f>
        <v>#N/A</v>
      </c>
      <c r="AZ316" s="20" t="e">
        <f>VLOOKUP($D316,'DATA PENGUKURAN GARDU'!$A:$BS,53,0)</f>
        <v>#N/A</v>
      </c>
      <c r="BA316" s="20" t="e">
        <f>VLOOKUP($D316,'DATA PENGUKURAN GARDU'!$A:$BS,54,0)</f>
        <v>#N/A</v>
      </c>
      <c r="BB316" s="17" t="e">
        <f>VLOOKUP($E316,'DATA PENGUKURAN GARDU'!$A:$BS,42,0)</f>
        <v>#N/A</v>
      </c>
      <c r="BC316" s="23" t="e">
        <f t="shared" si="159"/>
        <v>#N/A</v>
      </c>
      <c r="BD316" s="17" t="e">
        <f>VLOOKUP($E316,'DATA PENGUKURAN GARDU'!$A:$BS,44,0)</f>
        <v>#N/A</v>
      </c>
      <c r="BE316" s="23" t="e">
        <f t="shared" si="160"/>
        <v>#N/A</v>
      </c>
      <c r="BF316" s="17" t="e">
        <f>VLOOKUP($E316,'DATA PENGUKURAN GARDU'!$A:$BS,46,0)</f>
        <v>#N/A</v>
      </c>
      <c r="BG316" s="23" t="e">
        <f t="shared" si="161"/>
        <v>#N/A</v>
      </c>
      <c r="BH316" s="17" t="e">
        <f>VLOOKUP($E316,'DATA PENGUKURAN GARDU'!$A:$BS,46,0)</f>
        <v>#N/A</v>
      </c>
      <c r="BI316" s="17" t="e">
        <f>VLOOKUP($E316,'DATA PENGUKURAN GARDU'!$A:$BS,53,0)</f>
        <v>#N/A</v>
      </c>
      <c r="BJ316" s="17" t="e">
        <f>VLOOKUP($E316,'DATA PENGUKURAN GARDU'!$A:$BS,54,0)</f>
        <v>#N/A</v>
      </c>
      <c r="BK316" s="20" t="e">
        <f t="shared" si="162"/>
        <v>#N/A</v>
      </c>
      <c r="BL316" s="20" t="e">
        <f t="shared" si="163"/>
        <v>#N/A</v>
      </c>
      <c r="BM316" s="20" t="e">
        <f t="shared" si="164"/>
        <v>#N/A</v>
      </c>
      <c r="BN316" s="25" t="e">
        <f t="shared" si="165"/>
        <v>#N/A</v>
      </c>
      <c r="BO316" s="26" t="str">
        <f t="shared" si="166"/>
        <v>0</v>
      </c>
      <c r="BP316" s="21" t="e">
        <f t="shared" si="167"/>
        <v>#VALUE!</v>
      </c>
      <c r="BQ316" s="20" t="e">
        <f t="shared" si="168"/>
        <v>#N/A</v>
      </c>
      <c r="BR316" s="20" t="e">
        <v>#N/A</v>
      </c>
      <c r="BS316" s="9" t="e">
        <v>#N/A</v>
      </c>
      <c r="BT316" s="2" t="e">
        <f t="shared" si="169"/>
        <v>#VALUE!</v>
      </c>
      <c r="BU316" s="2" t="e">
        <f t="shared" si="137"/>
        <v>#N/A</v>
      </c>
      <c r="BV316" s="2" t="e">
        <f t="shared" si="138"/>
        <v>#N/A</v>
      </c>
    </row>
    <row r="317" s="2" customFormat="1" ht="22.95" customHeight="1" spans="1:74">
      <c r="A317" s="9" t="str">
        <f t="shared" si="139"/>
        <v>KMO 164Induk</v>
      </c>
      <c r="B317" s="9" t="str">
        <f t="shared" si="140"/>
        <v>KMO 164jurusan 1</v>
      </c>
      <c r="C317" s="9" t="str">
        <f t="shared" si="141"/>
        <v>KMO 164jurusan 2</v>
      </c>
      <c r="D317" s="9" t="str">
        <f t="shared" si="142"/>
        <v>KMO 164jurusan 3</v>
      </c>
      <c r="E317" s="9" t="str">
        <f t="shared" si="143"/>
        <v>KMO 164jurusan 4</v>
      </c>
      <c r="F317" s="10" t="s">
        <v>157</v>
      </c>
      <c r="G317" s="10" t="s">
        <v>8</v>
      </c>
      <c r="H317" s="10" t="s">
        <v>402</v>
      </c>
      <c r="I317" s="10">
        <v>0.711682022</v>
      </c>
      <c r="J317" s="10">
        <v>124.5886001587</v>
      </c>
      <c r="K317" s="10" t="s">
        <v>7465</v>
      </c>
      <c r="L317" s="10" t="s">
        <v>7465</v>
      </c>
      <c r="M317" s="10" t="s">
        <v>7465</v>
      </c>
      <c r="N317" s="14">
        <f t="shared" si="144"/>
        <v>0</v>
      </c>
      <c r="O317" s="15" t="e">
        <f t="shared" si="145"/>
        <v>#VALUE!</v>
      </c>
      <c r="P317" s="15" t="e">
        <f t="shared" si="146"/>
        <v>#VALUE!</v>
      </c>
      <c r="Q317" s="17" t="e">
        <f>VLOOKUP($A317,'DATA PENGUKURAN GARDU'!$A:$BS,42,0)</f>
        <v>#N/A</v>
      </c>
      <c r="R317" s="18" t="e">
        <f t="shared" si="147"/>
        <v>#N/A</v>
      </c>
      <c r="S317" s="17" t="e">
        <f>VLOOKUP($A317,'DATA PENGUKURAN GARDU'!$A:$BS,44,0)</f>
        <v>#N/A</v>
      </c>
      <c r="T317" s="18" t="e">
        <f t="shared" si="148"/>
        <v>#N/A</v>
      </c>
      <c r="U317" s="17" t="e">
        <f>VLOOKUP($A317,'DATA PENGUKURAN GARDU'!$A:$BS,46,0)</f>
        <v>#N/A</v>
      </c>
      <c r="V317" s="18" t="e">
        <f t="shared" si="149"/>
        <v>#N/A</v>
      </c>
      <c r="W317" s="17" t="e">
        <f>VLOOKUP($A317,'DATA PENGUKURAN GARDU'!$A:$BS,48,0)</f>
        <v>#N/A</v>
      </c>
      <c r="X317" s="17" t="e">
        <f>VLOOKUP($A317,'DATA PENGUKURAN GARDU'!$A:$BS,53,0)</f>
        <v>#N/A</v>
      </c>
      <c r="Y317" s="17" t="e">
        <f>VLOOKUP($A317,'DATA PENGUKURAN GARDU'!$A:$BS,54,0)</f>
        <v>#N/A</v>
      </c>
      <c r="Z317" s="17" t="e">
        <f>VLOOKUP($A317,'DATA PENGUKURAN GARDU'!$A:$BS,55,0)</f>
        <v>#N/A</v>
      </c>
      <c r="AA317" s="20" t="e">
        <f>VLOOKUP($B317,'DATA PENGUKURAN GARDU'!$A:$BS,42,0)</f>
        <v>#N/A</v>
      </c>
      <c r="AB317" s="21" t="e">
        <f t="shared" si="150"/>
        <v>#N/A</v>
      </c>
      <c r="AC317" s="20" t="e">
        <f>VLOOKUP($B317,'DATA PENGUKURAN GARDU'!$A:$BS,44,0)</f>
        <v>#N/A</v>
      </c>
      <c r="AD317" s="21" t="e">
        <f t="shared" si="151"/>
        <v>#N/A</v>
      </c>
      <c r="AE317" s="20" t="e">
        <f>VLOOKUP($B317,'DATA PENGUKURAN GARDU'!$A:$BS,46,0)</f>
        <v>#N/A</v>
      </c>
      <c r="AF317" s="21" t="e">
        <f t="shared" si="152"/>
        <v>#N/A</v>
      </c>
      <c r="AG317" s="20" t="e">
        <f>VLOOKUP($B317,'DATA PENGUKURAN GARDU'!$A:$BS,46,0)</f>
        <v>#N/A</v>
      </c>
      <c r="AH317" s="20" t="e">
        <f>VLOOKUP($B317,'DATA PENGUKURAN GARDU'!$A:$BS,53,0)</f>
        <v>#N/A</v>
      </c>
      <c r="AI317" s="20" t="e">
        <f>VLOOKUP($B317,'DATA PENGUKURAN GARDU'!$A:$BS,54,0)</f>
        <v>#N/A</v>
      </c>
      <c r="AJ317" s="17" t="e">
        <f>VLOOKUP($C317,'DATA PENGUKURAN GARDU'!$A:$BS,42,0)</f>
        <v>#N/A</v>
      </c>
      <c r="AK317" s="23" t="e">
        <f t="shared" si="153"/>
        <v>#N/A</v>
      </c>
      <c r="AL317" s="17" t="e">
        <f>VLOOKUP($C317,'DATA PENGUKURAN GARDU'!$A:$BS,44,0)</f>
        <v>#N/A</v>
      </c>
      <c r="AM317" s="23" t="e">
        <f t="shared" si="154"/>
        <v>#N/A</v>
      </c>
      <c r="AN317" s="17" t="e">
        <f>VLOOKUP($C317,'DATA PENGUKURAN GARDU'!$A:$BS,46,0)</f>
        <v>#N/A</v>
      </c>
      <c r="AO317" s="23" t="e">
        <f t="shared" si="155"/>
        <v>#N/A</v>
      </c>
      <c r="AP317" s="17" t="e">
        <f>VLOOKUP($C317,'DATA PENGUKURAN GARDU'!$A:$BS,46,0)</f>
        <v>#N/A</v>
      </c>
      <c r="AQ317" s="17" t="e">
        <f>VLOOKUP($C317,'DATA PENGUKURAN GARDU'!$A:$BS,53,0)</f>
        <v>#N/A</v>
      </c>
      <c r="AR317" s="17" t="e">
        <f>VLOOKUP($C317,'DATA PENGUKURAN GARDU'!$A:$BS,54,0)</f>
        <v>#N/A</v>
      </c>
      <c r="AS317" s="20" t="e">
        <f>VLOOKUP($D317,'DATA PENGUKURAN GARDU'!$A:$BS,42,0)</f>
        <v>#N/A</v>
      </c>
      <c r="AT317" s="21" t="e">
        <f t="shared" si="156"/>
        <v>#N/A</v>
      </c>
      <c r="AU317" s="20" t="e">
        <f>VLOOKUP($D317,'DATA PENGUKURAN GARDU'!$A:$BS,44,0)</f>
        <v>#N/A</v>
      </c>
      <c r="AV317" s="21" t="e">
        <f t="shared" si="157"/>
        <v>#N/A</v>
      </c>
      <c r="AW317" s="20" t="e">
        <f>VLOOKUP($D317,'DATA PENGUKURAN GARDU'!$A:$BS,46,0)</f>
        <v>#N/A</v>
      </c>
      <c r="AX317" s="21" t="e">
        <f t="shared" si="158"/>
        <v>#N/A</v>
      </c>
      <c r="AY317" s="20" t="e">
        <f>VLOOKUP($D317,'DATA PENGUKURAN GARDU'!$A:$BS,46,0)</f>
        <v>#N/A</v>
      </c>
      <c r="AZ317" s="20" t="e">
        <f>VLOOKUP($D317,'DATA PENGUKURAN GARDU'!$A:$BS,53,0)</f>
        <v>#N/A</v>
      </c>
      <c r="BA317" s="20" t="e">
        <f>VLOOKUP($D317,'DATA PENGUKURAN GARDU'!$A:$BS,54,0)</f>
        <v>#N/A</v>
      </c>
      <c r="BB317" s="17" t="e">
        <f>VLOOKUP($E317,'DATA PENGUKURAN GARDU'!$A:$BS,42,0)</f>
        <v>#N/A</v>
      </c>
      <c r="BC317" s="23" t="e">
        <f t="shared" si="159"/>
        <v>#N/A</v>
      </c>
      <c r="BD317" s="17" t="e">
        <f>VLOOKUP($E317,'DATA PENGUKURAN GARDU'!$A:$BS,44,0)</f>
        <v>#N/A</v>
      </c>
      <c r="BE317" s="23" t="e">
        <f t="shared" si="160"/>
        <v>#N/A</v>
      </c>
      <c r="BF317" s="17" t="e">
        <f>VLOOKUP($E317,'DATA PENGUKURAN GARDU'!$A:$BS,46,0)</f>
        <v>#N/A</v>
      </c>
      <c r="BG317" s="23" t="e">
        <f t="shared" si="161"/>
        <v>#N/A</v>
      </c>
      <c r="BH317" s="17" t="e">
        <f>VLOOKUP($E317,'DATA PENGUKURAN GARDU'!$A:$BS,46,0)</f>
        <v>#N/A</v>
      </c>
      <c r="BI317" s="17" t="e">
        <f>VLOOKUP($E317,'DATA PENGUKURAN GARDU'!$A:$BS,53,0)</f>
        <v>#N/A</v>
      </c>
      <c r="BJ317" s="17" t="e">
        <f>VLOOKUP($E317,'DATA PENGUKURAN GARDU'!$A:$BS,54,0)</f>
        <v>#N/A</v>
      </c>
      <c r="BK317" s="20" t="e">
        <f t="shared" si="162"/>
        <v>#N/A</v>
      </c>
      <c r="BL317" s="20" t="e">
        <f t="shared" si="163"/>
        <v>#N/A</v>
      </c>
      <c r="BM317" s="20" t="e">
        <f t="shared" si="164"/>
        <v>#N/A</v>
      </c>
      <c r="BN317" s="25" t="e">
        <f t="shared" si="165"/>
        <v>#N/A</v>
      </c>
      <c r="BO317" s="26" t="str">
        <f t="shared" si="166"/>
        <v>0</v>
      </c>
      <c r="BP317" s="21" t="e">
        <f t="shared" si="167"/>
        <v>#VALUE!</v>
      </c>
      <c r="BQ317" s="20" t="e">
        <f t="shared" si="168"/>
        <v>#N/A</v>
      </c>
      <c r="BR317" s="20" t="e">
        <v>#N/A</v>
      </c>
      <c r="BS317" s="9" t="e">
        <v>#N/A</v>
      </c>
      <c r="BT317" s="2" t="e">
        <f t="shared" si="169"/>
        <v>#VALUE!</v>
      </c>
      <c r="BU317" s="2" t="e">
        <f t="shared" si="137"/>
        <v>#N/A</v>
      </c>
      <c r="BV317" s="2" t="e">
        <f t="shared" si="138"/>
        <v>#N/A</v>
      </c>
    </row>
    <row r="318" s="2" customFormat="1" ht="22.95" customHeight="1" spans="1:74">
      <c r="A318" s="9" t="str">
        <f t="shared" si="139"/>
        <v>KMO 165Induk</v>
      </c>
      <c r="B318" s="9" t="str">
        <f t="shared" si="140"/>
        <v>KMO 165jurusan 1</v>
      </c>
      <c r="C318" s="9" t="str">
        <f t="shared" si="141"/>
        <v>KMO 165jurusan 2</v>
      </c>
      <c r="D318" s="9" t="str">
        <f t="shared" si="142"/>
        <v>KMO 165jurusan 3</v>
      </c>
      <c r="E318" s="9" t="str">
        <f t="shared" si="143"/>
        <v>KMO 165jurusan 4</v>
      </c>
      <c r="F318" s="10" t="s">
        <v>157</v>
      </c>
      <c r="G318" s="10" t="s">
        <v>8</v>
      </c>
      <c r="H318" s="10" t="s">
        <v>403</v>
      </c>
      <c r="I318" s="10">
        <v>0.709550977</v>
      </c>
      <c r="J318" s="10">
        <v>124.5887832642</v>
      </c>
      <c r="K318" s="10" t="s">
        <v>7465</v>
      </c>
      <c r="L318" s="10" t="s">
        <v>7465</v>
      </c>
      <c r="M318" s="10" t="s">
        <v>7465</v>
      </c>
      <c r="N318" s="14">
        <f t="shared" si="144"/>
        <v>0</v>
      </c>
      <c r="O318" s="15" t="e">
        <f t="shared" si="145"/>
        <v>#VALUE!</v>
      </c>
      <c r="P318" s="15" t="e">
        <f t="shared" si="146"/>
        <v>#VALUE!</v>
      </c>
      <c r="Q318" s="17" t="e">
        <f>VLOOKUP($A318,'DATA PENGUKURAN GARDU'!$A:$BS,42,0)</f>
        <v>#N/A</v>
      </c>
      <c r="R318" s="18" t="e">
        <f t="shared" si="147"/>
        <v>#N/A</v>
      </c>
      <c r="S318" s="17" t="e">
        <f>VLOOKUP($A318,'DATA PENGUKURAN GARDU'!$A:$BS,44,0)</f>
        <v>#N/A</v>
      </c>
      <c r="T318" s="18" t="e">
        <f t="shared" si="148"/>
        <v>#N/A</v>
      </c>
      <c r="U318" s="17" t="e">
        <f>VLOOKUP($A318,'DATA PENGUKURAN GARDU'!$A:$BS,46,0)</f>
        <v>#N/A</v>
      </c>
      <c r="V318" s="18" t="e">
        <f t="shared" si="149"/>
        <v>#N/A</v>
      </c>
      <c r="W318" s="17" t="e">
        <f>VLOOKUP($A318,'DATA PENGUKURAN GARDU'!$A:$BS,48,0)</f>
        <v>#N/A</v>
      </c>
      <c r="X318" s="17" t="e">
        <f>VLOOKUP($A318,'DATA PENGUKURAN GARDU'!$A:$BS,53,0)</f>
        <v>#N/A</v>
      </c>
      <c r="Y318" s="17" t="e">
        <f>VLOOKUP($A318,'DATA PENGUKURAN GARDU'!$A:$BS,54,0)</f>
        <v>#N/A</v>
      </c>
      <c r="Z318" s="17" t="e">
        <f>VLOOKUP($A318,'DATA PENGUKURAN GARDU'!$A:$BS,55,0)</f>
        <v>#N/A</v>
      </c>
      <c r="AA318" s="20" t="e">
        <f>VLOOKUP($B318,'DATA PENGUKURAN GARDU'!$A:$BS,42,0)</f>
        <v>#N/A</v>
      </c>
      <c r="AB318" s="21" t="e">
        <f t="shared" si="150"/>
        <v>#N/A</v>
      </c>
      <c r="AC318" s="20" t="e">
        <f>VLOOKUP($B318,'DATA PENGUKURAN GARDU'!$A:$BS,44,0)</f>
        <v>#N/A</v>
      </c>
      <c r="AD318" s="21" t="e">
        <f t="shared" si="151"/>
        <v>#N/A</v>
      </c>
      <c r="AE318" s="20" t="e">
        <f>VLOOKUP($B318,'DATA PENGUKURAN GARDU'!$A:$BS,46,0)</f>
        <v>#N/A</v>
      </c>
      <c r="AF318" s="21" t="e">
        <f t="shared" si="152"/>
        <v>#N/A</v>
      </c>
      <c r="AG318" s="20" t="e">
        <f>VLOOKUP($B318,'DATA PENGUKURAN GARDU'!$A:$BS,46,0)</f>
        <v>#N/A</v>
      </c>
      <c r="AH318" s="20" t="e">
        <f>VLOOKUP($B318,'DATA PENGUKURAN GARDU'!$A:$BS,53,0)</f>
        <v>#N/A</v>
      </c>
      <c r="AI318" s="20" t="e">
        <f>VLOOKUP($B318,'DATA PENGUKURAN GARDU'!$A:$BS,54,0)</f>
        <v>#N/A</v>
      </c>
      <c r="AJ318" s="17" t="e">
        <f>VLOOKUP($C318,'DATA PENGUKURAN GARDU'!$A:$BS,42,0)</f>
        <v>#N/A</v>
      </c>
      <c r="AK318" s="23" t="e">
        <f t="shared" si="153"/>
        <v>#N/A</v>
      </c>
      <c r="AL318" s="17" t="e">
        <f>VLOOKUP($C318,'DATA PENGUKURAN GARDU'!$A:$BS,44,0)</f>
        <v>#N/A</v>
      </c>
      <c r="AM318" s="23" t="e">
        <f t="shared" si="154"/>
        <v>#N/A</v>
      </c>
      <c r="AN318" s="17" t="e">
        <f>VLOOKUP($C318,'DATA PENGUKURAN GARDU'!$A:$BS,46,0)</f>
        <v>#N/A</v>
      </c>
      <c r="AO318" s="23" t="e">
        <f t="shared" si="155"/>
        <v>#N/A</v>
      </c>
      <c r="AP318" s="17" t="e">
        <f>VLOOKUP($C318,'DATA PENGUKURAN GARDU'!$A:$BS,46,0)</f>
        <v>#N/A</v>
      </c>
      <c r="AQ318" s="17" t="e">
        <f>VLOOKUP($C318,'DATA PENGUKURAN GARDU'!$A:$BS,53,0)</f>
        <v>#N/A</v>
      </c>
      <c r="AR318" s="17" t="e">
        <f>VLOOKUP($C318,'DATA PENGUKURAN GARDU'!$A:$BS,54,0)</f>
        <v>#N/A</v>
      </c>
      <c r="AS318" s="20" t="e">
        <f>VLOOKUP($D318,'DATA PENGUKURAN GARDU'!$A:$BS,42,0)</f>
        <v>#N/A</v>
      </c>
      <c r="AT318" s="21" t="e">
        <f t="shared" si="156"/>
        <v>#N/A</v>
      </c>
      <c r="AU318" s="20" t="e">
        <f>VLOOKUP($D318,'DATA PENGUKURAN GARDU'!$A:$BS,44,0)</f>
        <v>#N/A</v>
      </c>
      <c r="AV318" s="21" t="e">
        <f t="shared" si="157"/>
        <v>#N/A</v>
      </c>
      <c r="AW318" s="20" t="e">
        <f>VLOOKUP($D318,'DATA PENGUKURAN GARDU'!$A:$BS,46,0)</f>
        <v>#N/A</v>
      </c>
      <c r="AX318" s="21" t="e">
        <f t="shared" si="158"/>
        <v>#N/A</v>
      </c>
      <c r="AY318" s="20" t="e">
        <f>VLOOKUP($D318,'DATA PENGUKURAN GARDU'!$A:$BS,46,0)</f>
        <v>#N/A</v>
      </c>
      <c r="AZ318" s="20" t="e">
        <f>VLOOKUP($D318,'DATA PENGUKURAN GARDU'!$A:$BS,53,0)</f>
        <v>#N/A</v>
      </c>
      <c r="BA318" s="20" t="e">
        <f>VLOOKUP($D318,'DATA PENGUKURAN GARDU'!$A:$BS,54,0)</f>
        <v>#N/A</v>
      </c>
      <c r="BB318" s="17" t="e">
        <f>VLOOKUP($E318,'DATA PENGUKURAN GARDU'!$A:$BS,42,0)</f>
        <v>#N/A</v>
      </c>
      <c r="BC318" s="23" t="e">
        <f t="shared" si="159"/>
        <v>#N/A</v>
      </c>
      <c r="BD318" s="17" t="e">
        <f>VLOOKUP($E318,'DATA PENGUKURAN GARDU'!$A:$BS,44,0)</f>
        <v>#N/A</v>
      </c>
      <c r="BE318" s="23" t="e">
        <f t="shared" si="160"/>
        <v>#N/A</v>
      </c>
      <c r="BF318" s="17" t="e">
        <f>VLOOKUP($E318,'DATA PENGUKURAN GARDU'!$A:$BS,46,0)</f>
        <v>#N/A</v>
      </c>
      <c r="BG318" s="23" t="e">
        <f t="shared" si="161"/>
        <v>#N/A</v>
      </c>
      <c r="BH318" s="17" t="e">
        <f>VLOOKUP($E318,'DATA PENGUKURAN GARDU'!$A:$BS,46,0)</f>
        <v>#N/A</v>
      </c>
      <c r="BI318" s="17" t="e">
        <f>VLOOKUP($E318,'DATA PENGUKURAN GARDU'!$A:$BS,53,0)</f>
        <v>#N/A</v>
      </c>
      <c r="BJ318" s="17" t="e">
        <f>VLOOKUP($E318,'DATA PENGUKURAN GARDU'!$A:$BS,54,0)</f>
        <v>#N/A</v>
      </c>
      <c r="BK318" s="20" t="e">
        <f t="shared" si="162"/>
        <v>#N/A</v>
      </c>
      <c r="BL318" s="20" t="e">
        <f t="shared" si="163"/>
        <v>#N/A</v>
      </c>
      <c r="BM318" s="20" t="e">
        <f t="shared" si="164"/>
        <v>#N/A</v>
      </c>
      <c r="BN318" s="25" t="e">
        <f t="shared" si="165"/>
        <v>#N/A</v>
      </c>
      <c r="BO318" s="26" t="str">
        <f t="shared" si="166"/>
        <v>0</v>
      </c>
      <c r="BP318" s="21" t="e">
        <f t="shared" si="167"/>
        <v>#VALUE!</v>
      </c>
      <c r="BQ318" s="20" t="e">
        <f t="shared" si="168"/>
        <v>#N/A</v>
      </c>
      <c r="BR318" s="20" t="e">
        <v>#N/A</v>
      </c>
      <c r="BS318" s="9" t="e">
        <v>#N/A</v>
      </c>
      <c r="BT318" s="2" t="e">
        <f t="shared" si="169"/>
        <v>#VALUE!</v>
      </c>
      <c r="BU318" s="2" t="e">
        <f t="shared" si="137"/>
        <v>#N/A</v>
      </c>
      <c r="BV318" s="2" t="e">
        <f t="shared" si="138"/>
        <v>#N/A</v>
      </c>
    </row>
    <row r="319" s="2" customFormat="1" ht="22.95" customHeight="1" spans="1:74">
      <c r="A319" s="9" t="str">
        <f t="shared" si="139"/>
        <v>KMO 109Induk</v>
      </c>
      <c r="B319" s="9" t="str">
        <f t="shared" si="140"/>
        <v>KMO 109jurusan 1</v>
      </c>
      <c r="C319" s="9" t="str">
        <f t="shared" si="141"/>
        <v>KMO 109jurusan 2</v>
      </c>
      <c r="D319" s="9" t="str">
        <f t="shared" si="142"/>
        <v>KMO 109jurusan 3</v>
      </c>
      <c r="E319" s="9" t="str">
        <f t="shared" si="143"/>
        <v>KMO 109jurusan 4</v>
      </c>
      <c r="F319" s="10" t="s">
        <v>98</v>
      </c>
      <c r="G319" s="10" t="s">
        <v>8</v>
      </c>
      <c r="H319" s="10" t="s">
        <v>404</v>
      </c>
      <c r="I319" s="10">
        <v>0.789075971</v>
      </c>
      <c r="J319" s="10">
        <v>124.525604248</v>
      </c>
      <c r="K319" s="10" t="s">
        <v>7465</v>
      </c>
      <c r="L319" s="10" t="s">
        <v>7465</v>
      </c>
      <c r="M319" s="10" t="s">
        <v>7465</v>
      </c>
      <c r="N319" s="14">
        <f t="shared" si="144"/>
        <v>0</v>
      </c>
      <c r="O319" s="15" t="e">
        <f t="shared" si="145"/>
        <v>#VALUE!</v>
      </c>
      <c r="P319" s="15" t="e">
        <f t="shared" si="146"/>
        <v>#VALUE!</v>
      </c>
      <c r="Q319" s="17" t="e">
        <f>VLOOKUP($A319,'DATA PENGUKURAN GARDU'!$A:$BS,42,0)</f>
        <v>#N/A</v>
      </c>
      <c r="R319" s="18" t="e">
        <f t="shared" si="147"/>
        <v>#N/A</v>
      </c>
      <c r="S319" s="17" t="e">
        <f>VLOOKUP($A319,'DATA PENGUKURAN GARDU'!$A:$BS,44,0)</f>
        <v>#N/A</v>
      </c>
      <c r="T319" s="18" t="e">
        <f t="shared" si="148"/>
        <v>#N/A</v>
      </c>
      <c r="U319" s="17" t="e">
        <f>VLOOKUP($A319,'DATA PENGUKURAN GARDU'!$A:$BS,46,0)</f>
        <v>#N/A</v>
      </c>
      <c r="V319" s="18" t="e">
        <f t="shared" si="149"/>
        <v>#N/A</v>
      </c>
      <c r="W319" s="17" t="e">
        <f>VLOOKUP($A319,'DATA PENGUKURAN GARDU'!$A:$BS,48,0)</f>
        <v>#N/A</v>
      </c>
      <c r="X319" s="17" t="e">
        <f>VLOOKUP($A319,'DATA PENGUKURAN GARDU'!$A:$BS,53,0)</f>
        <v>#N/A</v>
      </c>
      <c r="Y319" s="17" t="e">
        <f>VLOOKUP($A319,'DATA PENGUKURAN GARDU'!$A:$BS,54,0)</f>
        <v>#N/A</v>
      </c>
      <c r="Z319" s="17" t="e">
        <f>VLOOKUP($A319,'DATA PENGUKURAN GARDU'!$A:$BS,55,0)</f>
        <v>#N/A</v>
      </c>
      <c r="AA319" s="20" t="e">
        <f>VLOOKUP($B319,'DATA PENGUKURAN GARDU'!$A:$BS,42,0)</f>
        <v>#N/A</v>
      </c>
      <c r="AB319" s="21" t="e">
        <f t="shared" si="150"/>
        <v>#N/A</v>
      </c>
      <c r="AC319" s="20" t="e">
        <f>VLOOKUP($B319,'DATA PENGUKURAN GARDU'!$A:$BS,44,0)</f>
        <v>#N/A</v>
      </c>
      <c r="AD319" s="21" t="e">
        <f t="shared" si="151"/>
        <v>#N/A</v>
      </c>
      <c r="AE319" s="20" t="e">
        <f>VLOOKUP($B319,'DATA PENGUKURAN GARDU'!$A:$BS,46,0)</f>
        <v>#N/A</v>
      </c>
      <c r="AF319" s="21" t="e">
        <f t="shared" si="152"/>
        <v>#N/A</v>
      </c>
      <c r="AG319" s="20" t="e">
        <f>VLOOKUP($B319,'DATA PENGUKURAN GARDU'!$A:$BS,46,0)</f>
        <v>#N/A</v>
      </c>
      <c r="AH319" s="20" t="e">
        <f>VLOOKUP($B319,'DATA PENGUKURAN GARDU'!$A:$BS,53,0)</f>
        <v>#N/A</v>
      </c>
      <c r="AI319" s="20" t="e">
        <f>VLOOKUP($B319,'DATA PENGUKURAN GARDU'!$A:$BS,54,0)</f>
        <v>#N/A</v>
      </c>
      <c r="AJ319" s="17" t="e">
        <f>VLOOKUP($C319,'DATA PENGUKURAN GARDU'!$A:$BS,42,0)</f>
        <v>#N/A</v>
      </c>
      <c r="AK319" s="23" t="e">
        <f t="shared" si="153"/>
        <v>#N/A</v>
      </c>
      <c r="AL319" s="17" t="e">
        <f>VLOOKUP($C319,'DATA PENGUKURAN GARDU'!$A:$BS,44,0)</f>
        <v>#N/A</v>
      </c>
      <c r="AM319" s="23" t="e">
        <f t="shared" si="154"/>
        <v>#N/A</v>
      </c>
      <c r="AN319" s="17" t="e">
        <f>VLOOKUP($C319,'DATA PENGUKURAN GARDU'!$A:$BS,46,0)</f>
        <v>#N/A</v>
      </c>
      <c r="AO319" s="23" t="e">
        <f t="shared" si="155"/>
        <v>#N/A</v>
      </c>
      <c r="AP319" s="17" t="e">
        <f>VLOOKUP($C319,'DATA PENGUKURAN GARDU'!$A:$BS,46,0)</f>
        <v>#N/A</v>
      </c>
      <c r="AQ319" s="17" t="e">
        <f>VLOOKUP($C319,'DATA PENGUKURAN GARDU'!$A:$BS,53,0)</f>
        <v>#N/A</v>
      </c>
      <c r="AR319" s="17" t="e">
        <f>VLOOKUP($C319,'DATA PENGUKURAN GARDU'!$A:$BS,54,0)</f>
        <v>#N/A</v>
      </c>
      <c r="AS319" s="20" t="e">
        <f>VLOOKUP($D319,'DATA PENGUKURAN GARDU'!$A:$BS,42,0)</f>
        <v>#N/A</v>
      </c>
      <c r="AT319" s="21" t="e">
        <f t="shared" si="156"/>
        <v>#N/A</v>
      </c>
      <c r="AU319" s="20" t="e">
        <f>VLOOKUP($D319,'DATA PENGUKURAN GARDU'!$A:$BS,44,0)</f>
        <v>#N/A</v>
      </c>
      <c r="AV319" s="21" t="e">
        <f t="shared" si="157"/>
        <v>#N/A</v>
      </c>
      <c r="AW319" s="20" t="e">
        <f>VLOOKUP($D319,'DATA PENGUKURAN GARDU'!$A:$BS,46,0)</f>
        <v>#N/A</v>
      </c>
      <c r="AX319" s="21" t="e">
        <f t="shared" si="158"/>
        <v>#N/A</v>
      </c>
      <c r="AY319" s="20" t="e">
        <f>VLOOKUP($D319,'DATA PENGUKURAN GARDU'!$A:$BS,46,0)</f>
        <v>#N/A</v>
      </c>
      <c r="AZ319" s="20" t="e">
        <f>VLOOKUP($D319,'DATA PENGUKURAN GARDU'!$A:$BS,53,0)</f>
        <v>#N/A</v>
      </c>
      <c r="BA319" s="20" t="e">
        <f>VLOOKUP($D319,'DATA PENGUKURAN GARDU'!$A:$BS,54,0)</f>
        <v>#N/A</v>
      </c>
      <c r="BB319" s="17" t="e">
        <f>VLOOKUP($E319,'DATA PENGUKURAN GARDU'!$A:$BS,42,0)</f>
        <v>#N/A</v>
      </c>
      <c r="BC319" s="23" t="e">
        <f t="shared" si="159"/>
        <v>#N/A</v>
      </c>
      <c r="BD319" s="17" t="e">
        <f>VLOOKUP($E319,'DATA PENGUKURAN GARDU'!$A:$BS,44,0)</f>
        <v>#N/A</v>
      </c>
      <c r="BE319" s="23" t="e">
        <f t="shared" si="160"/>
        <v>#N/A</v>
      </c>
      <c r="BF319" s="17" t="e">
        <f>VLOOKUP($E319,'DATA PENGUKURAN GARDU'!$A:$BS,46,0)</f>
        <v>#N/A</v>
      </c>
      <c r="BG319" s="23" t="e">
        <f t="shared" si="161"/>
        <v>#N/A</v>
      </c>
      <c r="BH319" s="17" t="e">
        <f>VLOOKUP($E319,'DATA PENGUKURAN GARDU'!$A:$BS,46,0)</f>
        <v>#N/A</v>
      </c>
      <c r="BI319" s="17" t="e">
        <f>VLOOKUP($E319,'DATA PENGUKURAN GARDU'!$A:$BS,53,0)</f>
        <v>#N/A</v>
      </c>
      <c r="BJ319" s="17" t="e">
        <f>VLOOKUP($E319,'DATA PENGUKURAN GARDU'!$A:$BS,54,0)</f>
        <v>#N/A</v>
      </c>
      <c r="BK319" s="20" t="e">
        <f t="shared" si="162"/>
        <v>#N/A</v>
      </c>
      <c r="BL319" s="20" t="e">
        <f t="shared" si="163"/>
        <v>#N/A</v>
      </c>
      <c r="BM319" s="20" t="e">
        <f t="shared" si="164"/>
        <v>#N/A</v>
      </c>
      <c r="BN319" s="25" t="e">
        <f t="shared" si="165"/>
        <v>#N/A</v>
      </c>
      <c r="BO319" s="26" t="str">
        <f t="shared" si="166"/>
        <v>0</v>
      </c>
      <c r="BP319" s="21" t="e">
        <f t="shared" si="167"/>
        <v>#VALUE!</v>
      </c>
      <c r="BQ319" s="20" t="e">
        <f t="shared" si="168"/>
        <v>#N/A</v>
      </c>
      <c r="BR319" s="20" t="e">
        <v>#N/A</v>
      </c>
      <c r="BS319" s="9" t="e">
        <v>#N/A</v>
      </c>
      <c r="BT319" s="2" t="e">
        <f t="shared" si="169"/>
        <v>#VALUE!</v>
      </c>
      <c r="BU319" s="2" t="e">
        <f t="shared" si="137"/>
        <v>#N/A</v>
      </c>
      <c r="BV319" s="2" t="e">
        <f t="shared" si="138"/>
        <v>#N/A</v>
      </c>
    </row>
    <row r="320" s="2" customFormat="1" ht="22.95" customHeight="1" spans="1:74">
      <c r="A320" s="9" t="str">
        <f t="shared" si="139"/>
        <v>KMO 111Induk</v>
      </c>
      <c r="B320" s="9" t="str">
        <f t="shared" si="140"/>
        <v>KMO 111jurusan 1</v>
      </c>
      <c r="C320" s="9" t="str">
        <f t="shared" si="141"/>
        <v>KMO 111jurusan 2</v>
      </c>
      <c r="D320" s="9" t="str">
        <f t="shared" si="142"/>
        <v>KMO 111jurusan 3</v>
      </c>
      <c r="E320" s="9" t="str">
        <f t="shared" si="143"/>
        <v>KMO 111jurusan 4</v>
      </c>
      <c r="F320" s="10" t="s">
        <v>122</v>
      </c>
      <c r="G320" s="10" t="s">
        <v>39</v>
      </c>
      <c r="H320" s="10" t="s">
        <v>405</v>
      </c>
      <c r="I320" s="10">
        <v>0.789310992</v>
      </c>
      <c r="J320" s="10">
        <v>124.463218689</v>
      </c>
      <c r="K320" s="10" t="s">
        <v>7465</v>
      </c>
      <c r="L320" s="10" t="s">
        <v>7465</v>
      </c>
      <c r="M320" s="10" t="s">
        <v>7465</v>
      </c>
      <c r="N320" s="14">
        <f t="shared" si="144"/>
        <v>0</v>
      </c>
      <c r="O320" s="15" t="e">
        <f t="shared" si="145"/>
        <v>#VALUE!</v>
      </c>
      <c r="P320" s="15" t="e">
        <f t="shared" si="146"/>
        <v>#VALUE!</v>
      </c>
      <c r="Q320" s="17" t="e">
        <f>VLOOKUP($A320,'DATA PENGUKURAN GARDU'!$A:$BS,42,0)</f>
        <v>#N/A</v>
      </c>
      <c r="R320" s="18" t="e">
        <f t="shared" si="147"/>
        <v>#N/A</v>
      </c>
      <c r="S320" s="17" t="e">
        <f>VLOOKUP($A320,'DATA PENGUKURAN GARDU'!$A:$BS,44,0)</f>
        <v>#N/A</v>
      </c>
      <c r="T320" s="18" t="e">
        <f t="shared" si="148"/>
        <v>#N/A</v>
      </c>
      <c r="U320" s="17" t="e">
        <f>VLOOKUP($A320,'DATA PENGUKURAN GARDU'!$A:$BS,46,0)</f>
        <v>#N/A</v>
      </c>
      <c r="V320" s="18" t="e">
        <f t="shared" si="149"/>
        <v>#N/A</v>
      </c>
      <c r="W320" s="17" t="e">
        <f>VLOOKUP($A320,'DATA PENGUKURAN GARDU'!$A:$BS,48,0)</f>
        <v>#N/A</v>
      </c>
      <c r="X320" s="17" t="e">
        <f>VLOOKUP($A320,'DATA PENGUKURAN GARDU'!$A:$BS,53,0)</f>
        <v>#N/A</v>
      </c>
      <c r="Y320" s="17" t="e">
        <f>VLOOKUP($A320,'DATA PENGUKURAN GARDU'!$A:$BS,54,0)</f>
        <v>#N/A</v>
      </c>
      <c r="Z320" s="17" t="e">
        <f>VLOOKUP($A320,'DATA PENGUKURAN GARDU'!$A:$BS,55,0)</f>
        <v>#N/A</v>
      </c>
      <c r="AA320" s="20" t="e">
        <f>VLOOKUP($B320,'DATA PENGUKURAN GARDU'!$A:$BS,42,0)</f>
        <v>#N/A</v>
      </c>
      <c r="AB320" s="21" t="e">
        <f t="shared" si="150"/>
        <v>#N/A</v>
      </c>
      <c r="AC320" s="20" t="e">
        <f>VLOOKUP($B320,'DATA PENGUKURAN GARDU'!$A:$BS,44,0)</f>
        <v>#N/A</v>
      </c>
      <c r="AD320" s="21" t="e">
        <f t="shared" si="151"/>
        <v>#N/A</v>
      </c>
      <c r="AE320" s="20" t="e">
        <f>VLOOKUP($B320,'DATA PENGUKURAN GARDU'!$A:$BS,46,0)</f>
        <v>#N/A</v>
      </c>
      <c r="AF320" s="21" t="e">
        <f t="shared" si="152"/>
        <v>#N/A</v>
      </c>
      <c r="AG320" s="20" t="e">
        <f>VLOOKUP($B320,'DATA PENGUKURAN GARDU'!$A:$BS,46,0)</f>
        <v>#N/A</v>
      </c>
      <c r="AH320" s="20" t="e">
        <f>VLOOKUP($B320,'DATA PENGUKURAN GARDU'!$A:$BS,53,0)</f>
        <v>#N/A</v>
      </c>
      <c r="AI320" s="20" t="e">
        <f>VLOOKUP($B320,'DATA PENGUKURAN GARDU'!$A:$BS,54,0)</f>
        <v>#N/A</v>
      </c>
      <c r="AJ320" s="17" t="e">
        <f>VLOOKUP($C320,'DATA PENGUKURAN GARDU'!$A:$BS,42,0)</f>
        <v>#N/A</v>
      </c>
      <c r="AK320" s="23" t="e">
        <f t="shared" si="153"/>
        <v>#N/A</v>
      </c>
      <c r="AL320" s="17" t="e">
        <f>VLOOKUP($C320,'DATA PENGUKURAN GARDU'!$A:$BS,44,0)</f>
        <v>#N/A</v>
      </c>
      <c r="AM320" s="23" t="e">
        <f t="shared" si="154"/>
        <v>#N/A</v>
      </c>
      <c r="AN320" s="17" t="e">
        <f>VLOOKUP($C320,'DATA PENGUKURAN GARDU'!$A:$BS,46,0)</f>
        <v>#N/A</v>
      </c>
      <c r="AO320" s="23" t="e">
        <f t="shared" si="155"/>
        <v>#N/A</v>
      </c>
      <c r="AP320" s="17" t="e">
        <f>VLOOKUP($C320,'DATA PENGUKURAN GARDU'!$A:$BS,46,0)</f>
        <v>#N/A</v>
      </c>
      <c r="AQ320" s="17" t="e">
        <f>VLOOKUP($C320,'DATA PENGUKURAN GARDU'!$A:$BS,53,0)</f>
        <v>#N/A</v>
      </c>
      <c r="AR320" s="17" t="e">
        <f>VLOOKUP($C320,'DATA PENGUKURAN GARDU'!$A:$BS,54,0)</f>
        <v>#N/A</v>
      </c>
      <c r="AS320" s="20" t="e">
        <f>VLOOKUP($D320,'DATA PENGUKURAN GARDU'!$A:$BS,42,0)</f>
        <v>#N/A</v>
      </c>
      <c r="AT320" s="21" t="e">
        <f t="shared" si="156"/>
        <v>#N/A</v>
      </c>
      <c r="AU320" s="20" t="e">
        <f>VLOOKUP($D320,'DATA PENGUKURAN GARDU'!$A:$BS,44,0)</f>
        <v>#N/A</v>
      </c>
      <c r="AV320" s="21" t="e">
        <f t="shared" si="157"/>
        <v>#N/A</v>
      </c>
      <c r="AW320" s="20" t="e">
        <f>VLOOKUP($D320,'DATA PENGUKURAN GARDU'!$A:$BS,46,0)</f>
        <v>#N/A</v>
      </c>
      <c r="AX320" s="21" t="e">
        <f t="shared" si="158"/>
        <v>#N/A</v>
      </c>
      <c r="AY320" s="20" t="e">
        <f>VLOOKUP($D320,'DATA PENGUKURAN GARDU'!$A:$BS,46,0)</f>
        <v>#N/A</v>
      </c>
      <c r="AZ320" s="20" t="e">
        <f>VLOOKUP($D320,'DATA PENGUKURAN GARDU'!$A:$BS,53,0)</f>
        <v>#N/A</v>
      </c>
      <c r="BA320" s="20" t="e">
        <f>VLOOKUP($D320,'DATA PENGUKURAN GARDU'!$A:$BS,54,0)</f>
        <v>#N/A</v>
      </c>
      <c r="BB320" s="17" t="e">
        <f>VLOOKUP($E320,'DATA PENGUKURAN GARDU'!$A:$BS,42,0)</f>
        <v>#N/A</v>
      </c>
      <c r="BC320" s="23" t="e">
        <f t="shared" si="159"/>
        <v>#N/A</v>
      </c>
      <c r="BD320" s="17" t="e">
        <f>VLOOKUP($E320,'DATA PENGUKURAN GARDU'!$A:$BS,44,0)</f>
        <v>#N/A</v>
      </c>
      <c r="BE320" s="23" t="e">
        <f t="shared" si="160"/>
        <v>#N/A</v>
      </c>
      <c r="BF320" s="17" t="e">
        <f>VLOOKUP($E320,'DATA PENGUKURAN GARDU'!$A:$BS,46,0)</f>
        <v>#N/A</v>
      </c>
      <c r="BG320" s="23" t="e">
        <f t="shared" si="161"/>
        <v>#N/A</v>
      </c>
      <c r="BH320" s="17" t="e">
        <f>VLOOKUP($E320,'DATA PENGUKURAN GARDU'!$A:$BS,46,0)</f>
        <v>#N/A</v>
      </c>
      <c r="BI320" s="17" t="e">
        <f>VLOOKUP($E320,'DATA PENGUKURAN GARDU'!$A:$BS,53,0)</f>
        <v>#N/A</v>
      </c>
      <c r="BJ320" s="17" t="e">
        <f>VLOOKUP($E320,'DATA PENGUKURAN GARDU'!$A:$BS,54,0)</f>
        <v>#N/A</v>
      </c>
      <c r="BK320" s="20" t="e">
        <f t="shared" si="162"/>
        <v>#N/A</v>
      </c>
      <c r="BL320" s="20" t="e">
        <f t="shared" si="163"/>
        <v>#N/A</v>
      </c>
      <c r="BM320" s="20" t="e">
        <f t="shared" si="164"/>
        <v>#N/A</v>
      </c>
      <c r="BN320" s="25" t="e">
        <f t="shared" si="165"/>
        <v>#N/A</v>
      </c>
      <c r="BO320" s="26" t="str">
        <f t="shared" si="166"/>
        <v>0</v>
      </c>
      <c r="BP320" s="21" t="e">
        <f t="shared" si="167"/>
        <v>#VALUE!</v>
      </c>
      <c r="BQ320" s="20" t="e">
        <f t="shared" si="168"/>
        <v>#N/A</v>
      </c>
      <c r="BR320" s="20" t="e">
        <v>#N/A</v>
      </c>
      <c r="BS320" s="9" t="e">
        <v>#N/A</v>
      </c>
      <c r="BT320" s="2" t="e">
        <f t="shared" si="169"/>
        <v>#VALUE!</v>
      </c>
      <c r="BU320" s="2" t="e">
        <f t="shared" si="137"/>
        <v>#N/A</v>
      </c>
      <c r="BV320" s="2" t="e">
        <f t="shared" si="138"/>
        <v>#N/A</v>
      </c>
    </row>
    <row r="321" s="2" customFormat="1" ht="22.95" customHeight="1" spans="1:74">
      <c r="A321" s="9" t="str">
        <f t="shared" si="139"/>
        <v>KMO 145Induk</v>
      </c>
      <c r="B321" s="9" t="str">
        <f t="shared" si="140"/>
        <v>KMO 145jurusan 1</v>
      </c>
      <c r="C321" s="9" t="str">
        <f t="shared" si="141"/>
        <v>KMO 145jurusan 2</v>
      </c>
      <c r="D321" s="9" t="str">
        <f t="shared" si="142"/>
        <v>KMO 145jurusan 3</v>
      </c>
      <c r="E321" s="9" t="str">
        <f t="shared" si="143"/>
        <v>KMO 145jurusan 4</v>
      </c>
      <c r="F321" s="10" t="s">
        <v>103</v>
      </c>
      <c r="G321" s="10" t="s">
        <v>101</v>
      </c>
      <c r="H321" s="10" t="s">
        <v>406</v>
      </c>
      <c r="I321" s="10">
        <v>0.796208024</v>
      </c>
      <c r="J321" s="10">
        <v>124.4266586304</v>
      </c>
      <c r="K321" s="10" t="s">
        <v>7465</v>
      </c>
      <c r="L321" s="10" t="s">
        <v>7465</v>
      </c>
      <c r="M321" s="10" t="s">
        <v>7465</v>
      </c>
      <c r="N321" s="14">
        <f t="shared" si="144"/>
        <v>0</v>
      </c>
      <c r="O321" s="15" t="e">
        <f t="shared" si="145"/>
        <v>#VALUE!</v>
      </c>
      <c r="P321" s="15" t="e">
        <f t="shared" si="146"/>
        <v>#VALUE!</v>
      </c>
      <c r="Q321" s="17" t="e">
        <f>VLOOKUP($A321,'DATA PENGUKURAN GARDU'!$A:$BS,42,0)</f>
        <v>#N/A</v>
      </c>
      <c r="R321" s="18" t="e">
        <f t="shared" si="147"/>
        <v>#N/A</v>
      </c>
      <c r="S321" s="17" t="e">
        <f>VLOOKUP($A321,'DATA PENGUKURAN GARDU'!$A:$BS,44,0)</f>
        <v>#N/A</v>
      </c>
      <c r="T321" s="18" t="e">
        <f t="shared" si="148"/>
        <v>#N/A</v>
      </c>
      <c r="U321" s="17" t="e">
        <f>VLOOKUP($A321,'DATA PENGUKURAN GARDU'!$A:$BS,46,0)</f>
        <v>#N/A</v>
      </c>
      <c r="V321" s="18" t="e">
        <f t="shared" si="149"/>
        <v>#N/A</v>
      </c>
      <c r="W321" s="17" t="e">
        <f>VLOOKUP($A321,'DATA PENGUKURAN GARDU'!$A:$BS,48,0)</f>
        <v>#N/A</v>
      </c>
      <c r="X321" s="17" t="e">
        <f>VLOOKUP($A321,'DATA PENGUKURAN GARDU'!$A:$BS,53,0)</f>
        <v>#N/A</v>
      </c>
      <c r="Y321" s="17" t="e">
        <f>VLOOKUP($A321,'DATA PENGUKURAN GARDU'!$A:$BS,54,0)</f>
        <v>#N/A</v>
      </c>
      <c r="Z321" s="17" t="e">
        <f>VLOOKUP($A321,'DATA PENGUKURAN GARDU'!$A:$BS,55,0)</f>
        <v>#N/A</v>
      </c>
      <c r="AA321" s="20" t="e">
        <f>VLOOKUP($B321,'DATA PENGUKURAN GARDU'!$A:$BS,42,0)</f>
        <v>#N/A</v>
      </c>
      <c r="AB321" s="21" t="e">
        <f t="shared" si="150"/>
        <v>#N/A</v>
      </c>
      <c r="AC321" s="20" t="e">
        <f>VLOOKUP($B321,'DATA PENGUKURAN GARDU'!$A:$BS,44,0)</f>
        <v>#N/A</v>
      </c>
      <c r="AD321" s="21" t="e">
        <f t="shared" si="151"/>
        <v>#N/A</v>
      </c>
      <c r="AE321" s="20" t="e">
        <f>VLOOKUP($B321,'DATA PENGUKURAN GARDU'!$A:$BS,46,0)</f>
        <v>#N/A</v>
      </c>
      <c r="AF321" s="21" t="e">
        <f t="shared" si="152"/>
        <v>#N/A</v>
      </c>
      <c r="AG321" s="20" t="e">
        <f>VLOOKUP($B321,'DATA PENGUKURAN GARDU'!$A:$BS,46,0)</f>
        <v>#N/A</v>
      </c>
      <c r="AH321" s="20" t="e">
        <f>VLOOKUP($B321,'DATA PENGUKURAN GARDU'!$A:$BS,53,0)</f>
        <v>#N/A</v>
      </c>
      <c r="AI321" s="20" t="e">
        <f>VLOOKUP($B321,'DATA PENGUKURAN GARDU'!$A:$BS,54,0)</f>
        <v>#N/A</v>
      </c>
      <c r="AJ321" s="17" t="e">
        <f>VLOOKUP($C321,'DATA PENGUKURAN GARDU'!$A:$BS,42,0)</f>
        <v>#N/A</v>
      </c>
      <c r="AK321" s="23" t="e">
        <f t="shared" si="153"/>
        <v>#N/A</v>
      </c>
      <c r="AL321" s="17" t="e">
        <f>VLOOKUP($C321,'DATA PENGUKURAN GARDU'!$A:$BS,44,0)</f>
        <v>#N/A</v>
      </c>
      <c r="AM321" s="23" t="e">
        <f t="shared" si="154"/>
        <v>#N/A</v>
      </c>
      <c r="AN321" s="17" t="e">
        <f>VLOOKUP($C321,'DATA PENGUKURAN GARDU'!$A:$BS,46,0)</f>
        <v>#N/A</v>
      </c>
      <c r="AO321" s="23" t="e">
        <f t="shared" si="155"/>
        <v>#N/A</v>
      </c>
      <c r="AP321" s="17" t="e">
        <f>VLOOKUP($C321,'DATA PENGUKURAN GARDU'!$A:$BS,46,0)</f>
        <v>#N/A</v>
      </c>
      <c r="AQ321" s="17" t="e">
        <f>VLOOKUP($C321,'DATA PENGUKURAN GARDU'!$A:$BS,53,0)</f>
        <v>#N/A</v>
      </c>
      <c r="AR321" s="17" t="e">
        <f>VLOOKUP($C321,'DATA PENGUKURAN GARDU'!$A:$BS,54,0)</f>
        <v>#N/A</v>
      </c>
      <c r="AS321" s="20" t="e">
        <f>VLOOKUP($D321,'DATA PENGUKURAN GARDU'!$A:$BS,42,0)</f>
        <v>#N/A</v>
      </c>
      <c r="AT321" s="21" t="e">
        <f t="shared" si="156"/>
        <v>#N/A</v>
      </c>
      <c r="AU321" s="20" t="e">
        <f>VLOOKUP($D321,'DATA PENGUKURAN GARDU'!$A:$BS,44,0)</f>
        <v>#N/A</v>
      </c>
      <c r="AV321" s="21" t="e">
        <f t="shared" si="157"/>
        <v>#N/A</v>
      </c>
      <c r="AW321" s="20" t="e">
        <f>VLOOKUP($D321,'DATA PENGUKURAN GARDU'!$A:$BS,46,0)</f>
        <v>#N/A</v>
      </c>
      <c r="AX321" s="21" t="e">
        <f t="shared" si="158"/>
        <v>#N/A</v>
      </c>
      <c r="AY321" s="20" t="e">
        <f>VLOOKUP($D321,'DATA PENGUKURAN GARDU'!$A:$BS,46,0)</f>
        <v>#N/A</v>
      </c>
      <c r="AZ321" s="20" t="e">
        <f>VLOOKUP($D321,'DATA PENGUKURAN GARDU'!$A:$BS,53,0)</f>
        <v>#N/A</v>
      </c>
      <c r="BA321" s="20" t="e">
        <f>VLOOKUP($D321,'DATA PENGUKURAN GARDU'!$A:$BS,54,0)</f>
        <v>#N/A</v>
      </c>
      <c r="BB321" s="17" t="e">
        <f>VLOOKUP($E321,'DATA PENGUKURAN GARDU'!$A:$BS,42,0)</f>
        <v>#N/A</v>
      </c>
      <c r="BC321" s="23" t="e">
        <f t="shared" si="159"/>
        <v>#N/A</v>
      </c>
      <c r="BD321" s="17" t="e">
        <f>VLOOKUP($E321,'DATA PENGUKURAN GARDU'!$A:$BS,44,0)</f>
        <v>#N/A</v>
      </c>
      <c r="BE321" s="23" t="e">
        <f t="shared" si="160"/>
        <v>#N/A</v>
      </c>
      <c r="BF321" s="17" t="e">
        <f>VLOOKUP($E321,'DATA PENGUKURAN GARDU'!$A:$BS,46,0)</f>
        <v>#N/A</v>
      </c>
      <c r="BG321" s="23" t="e">
        <f t="shared" si="161"/>
        <v>#N/A</v>
      </c>
      <c r="BH321" s="17" t="e">
        <f>VLOOKUP($E321,'DATA PENGUKURAN GARDU'!$A:$BS,46,0)</f>
        <v>#N/A</v>
      </c>
      <c r="BI321" s="17" t="e">
        <f>VLOOKUP($E321,'DATA PENGUKURAN GARDU'!$A:$BS,53,0)</f>
        <v>#N/A</v>
      </c>
      <c r="BJ321" s="17" t="e">
        <f>VLOOKUP($E321,'DATA PENGUKURAN GARDU'!$A:$BS,54,0)</f>
        <v>#N/A</v>
      </c>
      <c r="BK321" s="20" t="e">
        <f t="shared" si="162"/>
        <v>#N/A</v>
      </c>
      <c r="BL321" s="20" t="e">
        <f t="shared" si="163"/>
        <v>#N/A</v>
      </c>
      <c r="BM321" s="20" t="e">
        <f t="shared" si="164"/>
        <v>#N/A</v>
      </c>
      <c r="BN321" s="25" t="e">
        <f t="shared" si="165"/>
        <v>#N/A</v>
      </c>
      <c r="BO321" s="26" t="str">
        <f t="shared" si="166"/>
        <v>0</v>
      </c>
      <c r="BP321" s="21" t="e">
        <f t="shared" si="167"/>
        <v>#VALUE!</v>
      </c>
      <c r="BQ321" s="20" t="e">
        <f t="shared" si="168"/>
        <v>#N/A</v>
      </c>
      <c r="BR321" s="20" t="e">
        <v>#N/A</v>
      </c>
      <c r="BS321" s="9" t="e">
        <v>#N/A</v>
      </c>
      <c r="BT321" s="2" t="e">
        <f t="shared" si="169"/>
        <v>#VALUE!</v>
      </c>
      <c r="BU321" s="2" t="e">
        <f t="shared" si="137"/>
        <v>#N/A</v>
      </c>
      <c r="BV321" s="2" t="e">
        <f t="shared" si="138"/>
        <v>#N/A</v>
      </c>
    </row>
    <row r="322" s="2" customFormat="1" ht="22.95" customHeight="1" spans="1:74">
      <c r="A322" s="9" t="str">
        <f t="shared" si="139"/>
        <v>KMO 146Induk</v>
      </c>
      <c r="B322" s="9" t="str">
        <f t="shared" si="140"/>
        <v>KMO 146jurusan 1</v>
      </c>
      <c r="C322" s="9" t="str">
        <f t="shared" si="141"/>
        <v>KMO 146jurusan 2</v>
      </c>
      <c r="D322" s="9" t="str">
        <f t="shared" si="142"/>
        <v>KMO 146jurusan 3</v>
      </c>
      <c r="E322" s="9" t="str">
        <f t="shared" si="143"/>
        <v>KMO 146jurusan 4</v>
      </c>
      <c r="F322" s="10" t="s">
        <v>103</v>
      </c>
      <c r="G322" s="10" t="s">
        <v>101</v>
      </c>
      <c r="H322" s="10" t="s">
        <v>407</v>
      </c>
      <c r="I322" s="10">
        <v>0.797695994</v>
      </c>
      <c r="J322" s="10">
        <v>124.4238357544</v>
      </c>
      <c r="K322" s="10" t="s">
        <v>7465</v>
      </c>
      <c r="L322" s="10" t="s">
        <v>7465</v>
      </c>
      <c r="M322" s="10" t="s">
        <v>7465</v>
      </c>
      <c r="N322" s="14">
        <f t="shared" si="144"/>
        <v>0</v>
      </c>
      <c r="O322" s="15" t="e">
        <f t="shared" si="145"/>
        <v>#VALUE!</v>
      </c>
      <c r="P322" s="15" t="e">
        <f t="shared" si="146"/>
        <v>#VALUE!</v>
      </c>
      <c r="Q322" s="17" t="e">
        <f>VLOOKUP($A322,'DATA PENGUKURAN GARDU'!$A:$BS,42,0)</f>
        <v>#N/A</v>
      </c>
      <c r="R322" s="18" t="e">
        <f t="shared" si="147"/>
        <v>#N/A</v>
      </c>
      <c r="S322" s="17" t="e">
        <f>VLOOKUP($A322,'DATA PENGUKURAN GARDU'!$A:$BS,44,0)</f>
        <v>#N/A</v>
      </c>
      <c r="T322" s="18" t="e">
        <f t="shared" si="148"/>
        <v>#N/A</v>
      </c>
      <c r="U322" s="17" t="e">
        <f>VLOOKUP($A322,'DATA PENGUKURAN GARDU'!$A:$BS,46,0)</f>
        <v>#N/A</v>
      </c>
      <c r="V322" s="18" t="e">
        <f t="shared" si="149"/>
        <v>#N/A</v>
      </c>
      <c r="W322" s="17" t="e">
        <f>VLOOKUP($A322,'DATA PENGUKURAN GARDU'!$A:$BS,48,0)</f>
        <v>#N/A</v>
      </c>
      <c r="X322" s="17" t="e">
        <f>VLOOKUP($A322,'DATA PENGUKURAN GARDU'!$A:$BS,53,0)</f>
        <v>#N/A</v>
      </c>
      <c r="Y322" s="17" t="e">
        <f>VLOOKUP($A322,'DATA PENGUKURAN GARDU'!$A:$BS,54,0)</f>
        <v>#N/A</v>
      </c>
      <c r="Z322" s="17" t="e">
        <f>VLOOKUP($A322,'DATA PENGUKURAN GARDU'!$A:$BS,55,0)</f>
        <v>#N/A</v>
      </c>
      <c r="AA322" s="20" t="e">
        <f>VLOOKUP($B322,'DATA PENGUKURAN GARDU'!$A:$BS,42,0)</f>
        <v>#N/A</v>
      </c>
      <c r="AB322" s="21" t="e">
        <f t="shared" si="150"/>
        <v>#N/A</v>
      </c>
      <c r="AC322" s="20" t="e">
        <f>VLOOKUP($B322,'DATA PENGUKURAN GARDU'!$A:$BS,44,0)</f>
        <v>#N/A</v>
      </c>
      <c r="AD322" s="21" t="e">
        <f t="shared" si="151"/>
        <v>#N/A</v>
      </c>
      <c r="AE322" s="20" t="e">
        <f>VLOOKUP($B322,'DATA PENGUKURAN GARDU'!$A:$BS,46,0)</f>
        <v>#N/A</v>
      </c>
      <c r="AF322" s="21" t="e">
        <f t="shared" si="152"/>
        <v>#N/A</v>
      </c>
      <c r="AG322" s="20" t="e">
        <f>VLOOKUP($B322,'DATA PENGUKURAN GARDU'!$A:$BS,46,0)</f>
        <v>#N/A</v>
      </c>
      <c r="AH322" s="20" t="e">
        <f>VLOOKUP($B322,'DATA PENGUKURAN GARDU'!$A:$BS,53,0)</f>
        <v>#N/A</v>
      </c>
      <c r="AI322" s="20" t="e">
        <f>VLOOKUP($B322,'DATA PENGUKURAN GARDU'!$A:$BS,54,0)</f>
        <v>#N/A</v>
      </c>
      <c r="AJ322" s="17" t="e">
        <f>VLOOKUP($C322,'DATA PENGUKURAN GARDU'!$A:$BS,42,0)</f>
        <v>#N/A</v>
      </c>
      <c r="AK322" s="23" t="e">
        <f t="shared" si="153"/>
        <v>#N/A</v>
      </c>
      <c r="AL322" s="17" t="e">
        <f>VLOOKUP($C322,'DATA PENGUKURAN GARDU'!$A:$BS,44,0)</f>
        <v>#N/A</v>
      </c>
      <c r="AM322" s="23" t="e">
        <f t="shared" si="154"/>
        <v>#N/A</v>
      </c>
      <c r="AN322" s="17" t="e">
        <f>VLOOKUP($C322,'DATA PENGUKURAN GARDU'!$A:$BS,46,0)</f>
        <v>#N/A</v>
      </c>
      <c r="AO322" s="23" t="e">
        <f t="shared" si="155"/>
        <v>#N/A</v>
      </c>
      <c r="AP322" s="17" t="e">
        <f>VLOOKUP($C322,'DATA PENGUKURAN GARDU'!$A:$BS,46,0)</f>
        <v>#N/A</v>
      </c>
      <c r="AQ322" s="17" t="e">
        <f>VLOOKUP($C322,'DATA PENGUKURAN GARDU'!$A:$BS,53,0)</f>
        <v>#N/A</v>
      </c>
      <c r="AR322" s="17" t="e">
        <f>VLOOKUP($C322,'DATA PENGUKURAN GARDU'!$A:$BS,54,0)</f>
        <v>#N/A</v>
      </c>
      <c r="AS322" s="20" t="e">
        <f>VLOOKUP($D322,'DATA PENGUKURAN GARDU'!$A:$BS,42,0)</f>
        <v>#N/A</v>
      </c>
      <c r="AT322" s="21" t="e">
        <f t="shared" si="156"/>
        <v>#N/A</v>
      </c>
      <c r="AU322" s="20" t="e">
        <f>VLOOKUP($D322,'DATA PENGUKURAN GARDU'!$A:$BS,44,0)</f>
        <v>#N/A</v>
      </c>
      <c r="AV322" s="21" t="e">
        <f t="shared" si="157"/>
        <v>#N/A</v>
      </c>
      <c r="AW322" s="20" t="e">
        <f>VLOOKUP($D322,'DATA PENGUKURAN GARDU'!$A:$BS,46,0)</f>
        <v>#N/A</v>
      </c>
      <c r="AX322" s="21" t="e">
        <f t="shared" si="158"/>
        <v>#N/A</v>
      </c>
      <c r="AY322" s="20" t="e">
        <f>VLOOKUP($D322,'DATA PENGUKURAN GARDU'!$A:$BS,46,0)</f>
        <v>#N/A</v>
      </c>
      <c r="AZ322" s="20" t="e">
        <f>VLOOKUP($D322,'DATA PENGUKURAN GARDU'!$A:$BS,53,0)</f>
        <v>#N/A</v>
      </c>
      <c r="BA322" s="20" t="e">
        <f>VLOOKUP($D322,'DATA PENGUKURAN GARDU'!$A:$BS,54,0)</f>
        <v>#N/A</v>
      </c>
      <c r="BB322" s="17" t="e">
        <f>VLOOKUP($E322,'DATA PENGUKURAN GARDU'!$A:$BS,42,0)</f>
        <v>#N/A</v>
      </c>
      <c r="BC322" s="23" t="e">
        <f t="shared" si="159"/>
        <v>#N/A</v>
      </c>
      <c r="BD322" s="17" t="e">
        <f>VLOOKUP($E322,'DATA PENGUKURAN GARDU'!$A:$BS,44,0)</f>
        <v>#N/A</v>
      </c>
      <c r="BE322" s="23" t="e">
        <f t="shared" si="160"/>
        <v>#N/A</v>
      </c>
      <c r="BF322" s="17" t="e">
        <f>VLOOKUP($E322,'DATA PENGUKURAN GARDU'!$A:$BS,46,0)</f>
        <v>#N/A</v>
      </c>
      <c r="BG322" s="23" t="e">
        <f t="shared" si="161"/>
        <v>#N/A</v>
      </c>
      <c r="BH322" s="17" t="e">
        <f>VLOOKUP($E322,'DATA PENGUKURAN GARDU'!$A:$BS,46,0)</f>
        <v>#N/A</v>
      </c>
      <c r="BI322" s="17" t="e">
        <f>VLOOKUP($E322,'DATA PENGUKURAN GARDU'!$A:$BS,53,0)</f>
        <v>#N/A</v>
      </c>
      <c r="BJ322" s="17" t="e">
        <f>VLOOKUP($E322,'DATA PENGUKURAN GARDU'!$A:$BS,54,0)</f>
        <v>#N/A</v>
      </c>
      <c r="BK322" s="20" t="e">
        <f t="shared" si="162"/>
        <v>#N/A</v>
      </c>
      <c r="BL322" s="20" t="e">
        <f t="shared" si="163"/>
        <v>#N/A</v>
      </c>
      <c r="BM322" s="20" t="e">
        <f t="shared" si="164"/>
        <v>#N/A</v>
      </c>
      <c r="BN322" s="25" t="e">
        <f t="shared" si="165"/>
        <v>#N/A</v>
      </c>
      <c r="BO322" s="26" t="str">
        <f t="shared" si="166"/>
        <v>0</v>
      </c>
      <c r="BP322" s="21" t="e">
        <f t="shared" si="167"/>
        <v>#VALUE!</v>
      </c>
      <c r="BQ322" s="20" t="e">
        <f t="shared" si="168"/>
        <v>#N/A</v>
      </c>
      <c r="BR322" s="20" t="e">
        <v>#N/A</v>
      </c>
      <c r="BS322" s="9" t="e">
        <v>#N/A</v>
      </c>
      <c r="BT322" s="2" t="e">
        <f t="shared" si="169"/>
        <v>#VALUE!</v>
      </c>
      <c r="BU322" s="2" t="e">
        <f t="shared" si="137"/>
        <v>#N/A</v>
      </c>
      <c r="BV322" s="2" t="e">
        <f t="shared" si="138"/>
        <v>#N/A</v>
      </c>
    </row>
    <row r="323" s="2" customFormat="1" ht="22.95" customHeight="1" spans="1:74">
      <c r="A323" s="9" t="str">
        <f t="shared" si="139"/>
        <v>L-110Induk</v>
      </c>
      <c r="B323" s="9" t="str">
        <f t="shared" si="140"/>
        <v>L-110jurusan 1</v>
      </c>
      <c r="C323" s="9" t="str">
        <f t="shared" si="141"/>
        <v>L-110jurusan 2</v>
      </c>
      <c r="D323" s="9" t="str">
        <f t="shared" si="142"/>
        <v>L-110jurusan 3</v>
      </c>
      <c r="E323" s="9" t="str">
        <f t="shared" si="143"/>
        <v>L-110jurusan 4</v>
      </c>
      <c r="F323" s="10" t="s">
        <v>105</v>
      </c>
      <c r="G323" s="10" t="s">
        <v>22</v>
      </c>
      <c r="H323" s="10" t="s">
        <v>408</v>
      </c>
      <c r="I323" s="10">
        <v>0.39754</v>
      </c>
      <c r="J323" s="10">
        <v>124.11059</v>
      </c>
      <c r="K323" s="10" t="s">
        <v>7465</v>
      </c>
      <c r="L323" s="10" t="s">
        <v>7465</v>
      </c>
      <c r="M323" s="10" t="s">
        <v>7465</v>
      </c>
      <c r="N323" s="14">
        <f t="shared" si="144"/>
        <v>0</v>
      </c>
      <c r="O323" s="15" t="e">
        <f t="shared" si="145"/>
        <v>#VALUE!</v>
      </c>
      <c r="P323" s="15" t="e">
        <f t="shared" si="146"/>
        <v>#VALUE!</v>
      </c>
      <c r="Q323" s="17" t="e">
        <f>VLOOKUP($A323,'DATA PENGUKURAN GARDU'!$A:$BS,42,0)</f>
        <v>#N/A</v>
      </c>
      <c r="R323" s="18" t="e">
        <f t="shared" si="147"/>
        <v>#N/A</v>
      </c>
      <c r="S323" s="17" t="e">
        <f>VLOOKUP($A323,'DATA PENGUKURAN GARDU'!$A:$BS,44,0)</f>
        <v>#N/A</v>
      </c>
      <c r="T323" s="18" t="e">
        <f t="shared" si="148"/>
        <v>#N/A</v>
      </c>
      <c r="U323" s="17" t="e">
        <f>VLOOKUP($A323,'DATA PENGUKURAN GARDU'!$A:$BS,46,0)</f>
        <v>#N/A</v>
      </c>
      <c r="V323" s="18" t="e">
        <f t="shared" si="149"/>
        <v>#N/A</v>
      </c>
      <c r="W323" s="17" t="e">
        <f>VLOOKUP($A323,'DATA PENGUKURAN GARDU'!$A:$BS,48,0)</f>
        <v>#N/A</v>
      </c>
      <c r="X323" s="17" t="e">
        <f>VLOOKUP($A323,'DATA PENGUKURAN GARDU'!$A:$BS,53,0)</f>
        <v>#N/A</v>
      </c>
      <c r="Y323" s="17" t="e">
        <f>VLOOKUP($A323,'DATA PENGUKURAN GARDU'!$A:$BS,54,0)</f>
        <v>#N/A</v>
      </c>
      <c r="Z323" s="17" t="e">
        <f>VLOOKUP($A323,'DATA PENGUKURAN GARDU'!$A:$BS,55,0)</f>
        <v>#N/A</v>
      </c>
      <c r="AA323" s="20" t="e">
        <f>VLOOKUP($B323,'DATA PENGUKURAN GARDU'!$A:$BS,42,0)</f>
        <v>#N/A</v>
      </c>
      <c r="AB323" s="21" t="e">
        <f t="shared" si="150"/>
        <v>#N/A</v>
      </c>
      <c r="AC323" s="20" t="e">
        <f>VLOOKUP($B323,'DATA PENGUKURAN GARDU'!$A:$BS,44,0)</f>
        <v>#N/A</v>
      </c>
      <c r="AD323" s="21" t="e">
        <f t="shared" si="151"/>
        <v>#N/A</v>
      </c>
      <c r="AE323" s="20" t="e">
        <f>VLOOKUP($B323,'DATA PENGUKURAN GARDU'!$A:$BS,46,0)</f>
        <v>#N/A</v>
      </c>
      <c r="AF323" s="21" t="e">
        <f t="shared" si="152"/>
        <v>#N/A</v>
      </c>
      <c r="AG323" s="20" t="e">
        <f>VLOOKUP($B323,'DATA PENGUKURAN GARDU'!$A:$BS,46,0)</f>
        <v>#N/A</v>
      </c>
      <c r="AH323" s="20" t="e">
        <f>VLOOKUP($B323,'DATA PENGUKURAN GARDU'!$A:$BS,53,0)</f>
        <v>#N/A</v>
      </c>
      <c r="AI323" s="20" t="e">
        <f>VLOOKUP($B323,'DATA PENGUKURAN GARDU'!$A:$BS,54,0)</f>
        <v>#N/A</v>
      </c>
      <c r="AJ323" s="17" t="e">
        <f>VLOOKUP($C323,'DATA PENGUKURAN GARDU'!$A:$BS,42,0)</f>
        <v>#N/A</v>
      </c>
      <c r="AK323" s="23" t="e">
        <f t="shared" si="153"/>
        <v>#N/A</v>
      </c>
      <c r="AL323" s="17" t="e">
        <f>VLOOKUP($C323,'DATA PENGUKURAN GARDU'!$A:$BS,44,0)</f>
        <v>#N/A</v>
      </c>
      <c r="AM323" s="23" t="e">
        <f t="shared" si="154"/>
        <v>#N/A</v>
      </c>
      <c r="AN323" s="17" t="e">
        <f>VLOOKUP($C323,'DATA PENGUKURAN GARDU'!$A:$BS,46,0)</f>
        <v>#N/A</v>
      </c>
      <c r="AO323" s="23" t="e">
        <f t="shared" si="155"/>
        <v>#N/A</v>
      </c>
      <c r="AP323" s="17" t="e">
        <f>VLOOKUP($C323,'DATA PENGUKURAN GARDU'!$A:$BS,46,0)</f>
        <v>#N/A</v>
      </c>
      <c r="AQ323" s="17" t="e">
        <f>VLOOKUP($C323,'DATA PENGUKURAN GARDU'!$A:$BS,53,0)</f>
        <v>#N/A</v>
      </c>
      <c r="AR323" s="17" t="e">
        <f>VLOOKUP($C323,'DATA PENGUKURAN GARDU'!$A:$BS,54,0)</f>
        <v>#N/A</v>
      </c>
      <c r="AS323" s="20" t="e">
        <f>VLOOKUP($D323,'DATA PENGUKURAN GARDU'!$A:$BS,42,0)</f>
        <v>#N/A</v>
      </c>
      <c r="AT323" s="21" t="e">
        <f t="shared" si="156"/>
        <v>#N/A</v>
      </c>
      <c r="AU323" s="20" t="e">
        <f>VLOOKUP($D323,'DATA PENGUKURAN GARDU'!$A:$BS,44,0)</f>
        <v>#N/A</v>
      </c>
      <c r="AV323" s="21" t="e">
        <f t="shared" si="157"/>
        <v>#N/A</v>
      </c>
      <c r="AW323" s="20" t="e">
        <f>VLOOKUP($D323,'DATA PENGUKURAN GARDU'!$A:$BS,46,0)</f>
        <v>#N/A</v>
      </c>
      <c r="AX323" s="21" t="e">
        <f t="shared" si="158"/>
        <v>#N/A</v>
      </c>
      <c r="AY323" s="20" t="e">
        <f>VLOOKUP($D323,'DATA PENGUKURAN GARDU'!$A:$BS,46,0)</f>
        <v>#N/A</v>
      </c>
      <c r="AZ323" s="20" t="e">
        <f>VLOOKUP($D323,'DATA PENGUKURAN GARDU'!$A:$BS,53,0)</f>
        <v>#N/A</v>
      </c>
      <c r="BA323" s="20" t="e">
        <f>VLOOKUP($D323,'DATA PENGUKURAN GARDU'!$A:$BS,54,0)</f>
        <v>#N/A</v>
      </c>
      <c r="BB323" s="17" t="e">
        <f>VLOOKUP($E323,'DATA PENGUKURAN GARDU'!$A:$BS,42,0)</f>
        <v>#N/A</v>
      </c>
      <c r="BC323" s="23" t="e">
        <f t="shared" si="159"/>
        <v>#N/A</v>
      </c>
      <c r="BD323" s="17" t="e">
        <f>VLOOKUP($E323,'DATA PENGUKURAN GARDU'!$A:$BS,44,0)</f>
        <v>#N/A</v>
      </c>
      <c r="BE323" s="23" t="e">
        <f t="shared" si="160"/>
        <v>#N/A</v>
      </c>
      <c r="BF323" s="17" t="e">
        <f>VLOOKUP($E323,'DATA PENGUKURAN GARDU'!$A:$BS,46,0)</f>
        <v>#N/A</v>
      </c>
      <c r="BG323" s="23" t="e">
        <f t="shared" si="161"/>
        <v>#N/A</v>
      </c>
      <c r="BH323" s="17" t="e">
        <f>VLOOKUP($E323,'DATA PENGUKURAN GARDU'!$A:$BS,46,0)</f>
        <v>#N/A</v>
      </c>
      <c r="BI323" s="17" t="e">
        <f>VLOOKUP($E323,'DATA PENGUKURAN GARDU'!$A:$BS,53,0)</f>
        <v>#N/A</v>
      </c>
      <c r="BJ323" s="17" t="e">
        <f>VLOOKUP($E323,'DATA PENGUKURAN GARDU'!$A:$BS,54,0)</f>
        <v>#N/A</v>
      </c>
      <c r="BK323" s="20" t="e">
        <f t="shared" si="162"/>
        <v>#N/A</v>
      </c>
      <c r="BL323" s="20" t="e">
        <f t="shared" si="163"/>
        <v>#N/A</v>
      </c>
      <c r="BM323" s="20" t="e">
        <f t="shared" si="164"/>
        <v>#N/A</v>
      </c>
      <c r="BN323" s="25" t="e">
        <f t="shared" si="165"/>
        <v>#N/A</v>
      </c>
      <c r="BO323" s="26" t="str">
        <f t="shared" si="166"/>
        <v>0</v>
      </c>
      <c r="BP323" s="21" t="e">
        <f t="shared" si="167"/>
        <v>#VALUE!</v>
      </c>
      <c r="BQ323" s="20" t="e">
        <f t="shared" si="168"/>
        <v>#N/A</v>
      </c>
      <c r="BR323" s="20" t="e">
        <v>#N/A</v>
      </c>
      <c r="BS323" s="9" t="e">
        <v>#N/A</v>
      </c>
      <c r="BT323" s="2" t="e">
        <f t="shared" si="169"/>
        <v>#VALUE!</v>
      </c>
      <c r="BU323" s="2" t="e">
        <f t="shared" ref="BU323:BU386" si="170">IF(L323=3,IF(BQ323&gt;0.2,"TDK SEIMBANG","SEIMBANG"),IF(BM323="OL PHASA","TDK SEIMBANG","SEIMBANG"))</f>
        <v>#N/A</v>
      </c>
      <c r="BV323" s="2" t="e">
        <f t="shared" ref="BV323:BV386" si="171">IF(L323=3,IF(SUM(X323:Y323)&gt;600,"NORMAL","DROP"),IF(BD328&gt;198,"NORMAL","DROP"))</f>
        <v>#N/A</v>
      </c>
    </row>
    <row r="324" s="2" customFormat="1" ht="22.95" customHeight="1" spans="1:74">
      <c r="A324" s="9" t="str">
        <f t="shared" ref="A324:A387" si="172">H324&amp;"Induk"</f>
        <v>L-113Induk</v>
      </c>
      <c r="B324" s="9" t="str">
        <f t="shared" ref="B324:B387" si="173">H324&amp;"jurusan 1"</f>
        <v>L-113jurusan 1</v>
      </c>
      <c r="C324" s="9" t="str">
        <f t="shared" ref="C324:C387" si="174">H324&amp;"jurusan 2"</f>
        <v>L-113jurusan 2</v>
      </c>
      <c r="D324" s="9" t="str">
        <f t="shared" ref="D324:D387" si="175">H324&amp;"jurusan 3"</f>
        <v>L-113jurusan 3</v>
      </c>
      <c r="E324" s="9" t="str">
        <f t="shared" ref="E324:E387" si="176">H324&amp;"jurusan 4"</f>
        <v>L-113jurusan 4</v>
      </c>
      <c r="F324" s="10" t="s">
        <v>105</v>
      </c>
      <c r="G324" s="10" t="s">
        <v>22</v>
      </c>
      <c r="H324" s="10" t="s">
        <v>409</v>
      </c>
      <c r="I324" s="10">
        <v>0.39692</v>
      </c>
      <c r="J324" s="10">
        <v>124.1146</v>
      </c>
      <c r="K324" s="10" t="s">
        <v>7465</v>
      </c>
      <c r="L324" s="10" t="s">
        <v>7465</v>
      </c>
      <c r="M324" s="10" t="s">
        <v>7465</v>
      </c>
      <c r="N324" s="14">
        <f t="shared" ref="N324:N387" si="177">+IF(L324=3,400,IF(L324=1,230,0))</f>
        <v>0</v>
      </c>
      <c r="O324" s="15" t="e">
        <f t="shared" ref="O324:O387" si="178">(K324*1000)/((M324*1000)*1.73)</f>
        <v>#VALUE!</v>
      </c>
      <c r="P324" s="15" t="e">
        <f t="shared" ref="P324:P387" si="179">IF(L324=3,(K324*1000)/(N324*1.73),(K324*1000)/(N324))</f>
        <v>#VALUE!</v>
      </c>
      <c r="Q324" s="17" t="e">
        <f>VLOOKUP($A324,'DATA PENGUKURAN GARDU'!$A:$BS,42,0)</f>
        <v>#N/A</v>
      </c>
      <c r="R324" s="18" t="e">
        <f t="shared" ref="R324:R387" si="180">Q324/$P324*100</f>
        <v>#N/A</v>
      </c>
      <c r="S324" s="17" t="e">
        <f>VLOOKUP($A324,'DATA PENGUKURAN GARDU'!$A:$BS,44,0)</f>
        <v>#N/A</v>
      </c>
      <c r="T324" s="18" t="e">
        <f t="shared" ref="T324:T387" si="181">S324/$P324*100</f>
        <v>#N/A</v>
      </c>
      <c r="U324" s="17" t="e">
        <f>VLOOKUP($A324,'DATA PENGUKURAN GARDU'!$A:$BS,46,0)</f>
        <v>#N/A</v>
      </c>
      <c r="V324" s="18" t="e">
        <f t="shared" ref="V324:V387" si="182">U324/$P324*100</f>
        <v>#N/A</v>
      </c>
      <c r="W324" s="17" t="e">
        <f>VLOOKUP($A324,'DATA PENGUKURAN GARDU'!$A:$BS,48,0)</f>
        <v>#N/A</v>
      </c>
      <c r="X324" s="17" t="e">
        <f>VLOOKUP($A324,'DATA PENGUKURAN GARDU'!$A:$BS,53,0)</f>
        <v>#N/A</v>
      </c>
      <c r="Y324" s="17" t="e">
        <f>VLOOKUP($A324,'DATA PENGUKURAN GARDU'!$A:$BS,54,0)</f>
        <v>#N/A</v>
      </c>
      <c r="Z324" s="17" t="e">
        <f>VLOOKUP($A324,'DATA PENGUKURAN GARDU'!$A:$BS,55,0)</f>
        <v>#N/A</v>
      </c>
      <c r="AA324" s="20" t="e">
        <f>VLOOKUP($B324,'DATA PENGUKURAN GARDU'!$A:$BS,42,0)</f>
        <v>#N/A</v>
      </c>
      <c r="AB324" s="21" t="e">
        <f t="shared" ref="AB324:AB387" si="183">AA324/$P324*100</f>
        <v>#N/A</v>
      </c>
      <c r="AC324" s="20" t="e">
        <f>VLOOKUP($B324,'DATA PENGUKURAN GARDU'!$A:$BS,44,0)</f>
        <v>#N/A</v>
      </c>
      <c r="AD324" s="21" t="e">
        <f t="shared" ref="AD324:AD387" si="184">AC324/$P324*100</f>
        <v>#N/A</v>
      </c>
      <c r="AE324" s="20" t="e">
        <f>VLOOKUP($B324,'DATA PENGUKURAN GARDU'!$A:$BS,46,0)</f>
        <v>#N/A</v>
      </c>
      <c r="AF324" s="21" t="e">
        <f t="shared" ref="AF324:AF387" si="185">AE324/$P324*100</f>
        <v>#N/A</v>
      </c>
      <c r="AG324" s="20" t="e">
        <f>VLOOKUP($B324,'DATA PENGUKURAN GARDU'!$A:$BS,46,0)</f>
        <v>#N/A</v>
      </c>
      <c r="AH324" s="20" t="e">
        <f>VLOOKUP($B324,'DATA PENGUKURAN GARDU'!$A:$BS,53,0)</f>
        <v>#N/A</v>
      </c>
      <c r="AI324" s="20" t="e">
        <f>VLOOKUP($B324,'DATA PENGUKURAN GARDU'!$A:$BS,54,0)</f>
        <v>#N/A</v>
      </c>
      <c r="AJ324" s="17" t="e">
        <f>VLOOKUP($C324,'DATA PENGUKURAN GARDU'!$A:$BS,42,0)</f>
        <v>#N/A</v>
      </c>
      <c r="AK324" s="23" t="e">
        <f t="shared" ref="AK324:AK387" si="186">AJ324/$P324*100</f>
        <v>#N/A</v>
      </c>
      <c r="AL324" s="17" t="e">
        <f>VLOOKUP($C324,'DATA PENGUKURAN GARDU'!$A:$BS,44,0)</f>
        <v>#N/A</v>
      </c>
      <c r="AM324" s="23" t="e">
        <f t="shared" ref="AM324:AM387" si="187">AL324/$P324*100</f>
        <v>#N/A</v>
      </c>
      <c r="AN324" s="17" t="e">
        <f>VLOOKUP($C324,'DATA PENGUKURAN GARDU'!$A:$BS,46,0)</f>
        <v>#N/A</v>
      </c>
      <c r="AO324" s="23" t="e">
        <f t="shared" ref="AO324:AO387" si="188">AN324/$P324*100</f>
        <v>#N/A</v>
      </c>
      <c r="AP324" s="17" t="e">
        <f>VLOOKUP($C324,'DATA PENGUKURAN GARDU'!$A:$BS,46,0)</f>
        <v>#N/A</v>
      </c>
      <c r="AQ324" s="17" t="e">
        <f>VLOOKUP($C324,'DATA PENGUKURAN GARDU'!$A:$BS,53,0)</f>
        <v>#N/A</v>
      </c>
      <c r="AR324" s="17" t="e">
        <f>VLOOKUP($C324,'DATA PENGUKURAN GARDU'!$A:$BS,54,0)</f>
        <v>#N/A</v>
      </c>
      <c r="AS324" s="20" t="e">
        <f>VLOOKUP($D324,'DATA PENGUKURAN GARDU'!$A:$BS,42,0)</f>
        <v>#N/A</v>
      </c>
      <c r="AT324" s="21" t="e">
        <f t="shared" ref="AT324:AT387" si="189">AS324/$P324*100</f>
        <v>#N/A</v>
      </c>
      <c r="AU324" s="20" t="e">
        <f>VLOOKUP($D324,'DATA PENGUKURAN GARDU'!$A:$BS,44,0)</f>
        <v>#N/A</v>
      </c>
      <c r="AV324" s="21" t="e">
        <f t="shared" ref="AV324:AV387" si="190">AU324/$P324*100</f>
        <v>#N/A</v>
      </c>
      <c r="AW324" s="20" t="e">
        <f>VLOOKUP($D324,'DATA PENGUKURAN GARDU'!$A:$BS,46,0)</f>
        <v>#N/A</v>
      </c>
      <c r="AX324" s="21" t="e">
        <f t="shared" ref="AX324:AX387" si="191">AW324/$P324*100</f>
        <v>#N/A</v>
      </c>
      <c r="AY324" s="20" t="e">
        <f>VLOOKUP($D324,'DATA PENGUKURAN GARDU'!$A:$BS,46,0)</f>
        <v>#N/A</v>
      </c>
      <c r="AZ324" s="20" t="e">
        <f>VLOOKUP($D324,'DATA PENGUKURAN GARDU'!$A:$BS,53,0)</f>
        <v>#N/A</v>
      </c>
      <c r="BA324" s="20" t="e">
        <f>VLOOKUP($D324,'DATA PENGUKURAN GARDU'!$A:$BS,54,0)</f>
        <v>#N/A</v>
      </c>
      <c r="BB324" s="17" t="e">
        <f>VLOOKUP($E324,'DATA PENGUKURAN GARDU'!$A:$BS,42,0)</f>
        <v>#N/A</v>
      </c>
      <c r="BC324" s="23" t="e">
        <f t="shared" ref="BC324:BC387" si="192">BB324/$P324*100</f>
        <v>#N/A</v>
      </c>
      <c r="BD324" s="17" t="e">
        <f>VLOOKUP($E324,'DATA PENGUKURAN GARDU'!$A:$BS,44,0)</f>
        <v>#N/A</v>
      </c>
      <c r="BE324" s="23" t="e">
        <f t="shared" ref="BE324:BE387" si="193">BD324/$P324*100</f>
        <v>#N/A</v>
      </c>
      <c r="BF324" s="17" t="e">
        <f>VLOOKUP($E324,'DATA PENGUKURAN GARDU'!$A:$BS,46,0)</f>
        <v>#N/A</v>
      </c>
      <c r="BG324" s="23" t="e">
        <f t="shared" ref="BG324:BG387" si="194">BF324/$P324*100</f>
        <v>#N/A</v>
      </c>
      <c r="BH324" s="17" t="e">
        <f>VLOOKUP($E324,'DATA PENGUKURAN GARDU'!$A:$BS,46,0)</f>
        <v>#N/A</v>
      </c>
      <c r="BI324" s="17" t="e">
        <f>VLOOKUP($E324,'DATA PENGUKURAN GARDU'!$A:$BS,53,0)</f>
        <v>#N/A</v>
      </c>
      <c r="BJ324" s="17" t="e">
        <f>VLOOKUP($E324,'DATA PENGUKURAN GARDU'!$A:$BS,54,0)</f>
        <v>#N/A</v>
      </c>
      <c r="BK324" s="20" t="e">
        <f t="shared" ref="BK324:BK387" si="195">IF(Q324&gt;P324,"OL PHASA","Normal")</f>
        <v>#N/A</v>
      </c>
      <c r="BL324" s="20" t="e">
        <f t="shared" ref="BL324:BL387" si="196">IF(S324&gt;P324,"OL PHASA","Normal")</f>
        <v>#N/A</v>
      </c>
      <c r="BM324" s="20" t="e">
        <f t="shared" ref="BM324:BM387" si="197">IF(U324&gt;P324,"OL PHASA","Normal")</f>
        <v>#N/A</v>
      </c>
      <c r="BN324" s="25" t="e">
        <f t="shared" ref="BN324:BN387" si="198">IF((L324=3),(AVERAGE(Q324,S324,U324)),MAX(Q324,S324,U324))</f>
        <v>#N/A</v>
      </c>
      <c r="BO324" s="26" t="str">
        <f t="shared" ref="BO324:BO387" si="199">IFERROR(IF((L324=1),(BN324*AH324)/1000,(BN324*AI324*1.73)/1000),"0")</f>
        <v>0</v>
      </c>
      <c r="BP324" s="21" t="e">
        <f t="shared" ref="BP324:BP387" si="200">BO324/K324*100</f>
        <v>#VALUE!</v>
      </c>
      <c r="BQ324" s="20" t="e">
        <f t="shared" ref="BQ324:BQ387" si="201">IF($L324=1,"1 Phase",ABS(((Q324/BN324)-1)+ABS((S324/BN324)-1)+ABS((U324/BN324)-1))/3)</f>
        <v>#N/A</v>
      </c>
      <c r="BR324" s="20" t="e">
        <v>#N/A</v>
      </c>
      <c r="BS324" s="9" t="e">
        <v>#N/A</v>
      </c>
      <c r="BT324" s="2" t="e">
        <f t="shared" ref="BT324:BT387" si="202">IF(BP324&lt;30,"Underload",IF(BP324&lt;=80,"Baik",IF(BP324&gt;80,"Overload")))</f>
        <v>#VALUE!</v>
      </c>
      <c r="BU324" s="2" t="e">
        <f t="shared" si="170"/>
        <v>#N/A</v>
      </c>
      <c r="BV324" s="2" t="e">
        <f t="shared" si="171"/>
        <v>#N/A</v>
      </c>
    </row>
    <row r="325" s="2" customFormat="1" ht="22.95" customHeight="1" spans="1:74">
      <c r="A325" s="9" t="str">
        <f t="shared" si="172"/>
        <v>K-298.1Induk</v>
      </c>
      <c r="B325" s="9" t="str">
        <f t="shared" si="173"/>
        <v>K-298.1jurusan 1</v>
      </c>
      <c r="C325" s="9" t="str">
        <f t="shared" si="174"/>
        <v>K-298.1jurusan 2</v>
      </c>
      <c r="D325" s="9" t="str">
        <f t="shared" si="175"/>
        <v>K-298.1jurusan 3</v>
      </c>
      <c r="E325" s="9" t="str">
        <f t="shared" si="176"/>
        <v>K-298.1jurusan 4</v>
      </c>
      <c r="F325" s="10" t="s">
        <v>412</v>
      </c>
      <c r="G325" s="10" t="s">
        <v>173</v>
      </c>
      <c r="H325" s="10" t="s">
        <v>413</v>
      </c>
      <c r="I325" s="10">
        <v>0.604351</v>
      </c>
      <c r="J325" s="10">
        <v>124.261299</v>
      </c>
      <c r="K325" s="10" t="s">
        <v>7465</v>
      </c>
      <c r="L325" s="10" t="s">
        <v>7465</v>
      </c>
      <c r="M325" s="10" t="s">
        <v>7465</v>
      </c>
      <c r="N325" s="14">
        <f t="shared" si="177"/>
        <v>0</v>
      </c>
      <c r="O325" s="15" t="e">
        <f t="shared" si="178"/>
        <v>#VALUE!</v>
      </c>
      <c r="P325" s="15" t="e">
        <f t="shared" si="179"/>
        <v>#VALUE!</v>
      </c>
      <c r="Q325" s="17" t="e">
        <f>VLOOKUP($A325,'DATA PENGUKURAN GARDU'!$A:$BS,42,0)</f>
        <v>#N/A</v>
      </c>
      <c r="R325" s="18" t="e">
        <f t="shared" si="180"/>
        <v>#N/A</v>
      </c>
      <c r="S325" s="17" t="e">
        <f>VLOOKUP($A325,'DATA PENGUKURAN GARDU'!$A:$BS,44,0)</f>
        <v>#N/A</v>
      </c>
      <c r="T325" s="18" t="e">
        <f t="shared" si="181"/>
        <v>#N/A</v>
      </c>
      <c r="U325" s="17" t="e">
        <f>VLOOKUP($A325,'DATA PENGUKURAN GARDU'!$A:$BS,46,0)</f>
        <v>#N/A</v>
      </c>
      <c r="V325" s="18" t="e">
        <f t="shared" si="182"/>
        <v>#N/A</v>
      </c>
      <c r="W325" s="17" t="e">
        <f>VLOOKUP($A325,'DATA PENGUKURAN GARDU'!$A:$BS,48,0)</f>
        <v>#N/A</v>
      </c>
      <c r="X325" s="17" t="e">
        <f>VLOOKUP($A325,'DATA PENGUKURAN GARDU'!$A:$BS,53,0)</f>
        <v>#N/A</v>
      </c>
      <c r="Y325" s="17" t="e">
        <f>VLOOKUP($A325,'DATA PENGUKURAN GARDU'!$A:$BS,54,0)</f>
        <v>#N/A</v>
      </c>
      <c r="Z325" s="17" t="e">
        <f>VLOOKUP($A325,'DATA PENGUKURAN GARDU'!$A:$BS,55,0)</f>
        <v>#N/A</v>
      </c>
      <c r="AA325" s="20" t="e">
        <f>VLOOKUP($B325,'DATA PENGUKURAN GARDU'!$A:$BS,42,0)</f>
        <v>#N/A</v>
      </c>
      <c r="AB325" s="21" t="e">
        <f t="shared" si="183"/>
        <v>#N/A</v>
      </c>
      <c r="AC325" s="20" t="e">
        <f>VLOOKUP($B325,'DATA PENGUKURAN GARDU'!$A:$BS,44,0)</f>
        <v>#N/A</v>
      </c>
      <c r="AD325" s="21" t="e">
        <f t="shared" si="184"/>
        <v>#N/A</v>
      </c>
      <c r="AE325" s="20" t="e">
        <f>VLOOKUP($B325,'DATA PENGUKURAN GARDU'!$A:$BS,46,0)</f>
        <v>#N/A</v>
      </c>
      <c r="AF325" s="21" t="e">
        <f t="shared" si="185"/>
        <v>#N/A</v>
      </c>
      <c r="AG325" s="20" t="e">
        <f>VLOOKUP($B325,'DATA PENGUKURAN GARDU'!$A:$BS,46,0)</f>
        <v>#N/A</v>
      </c>
      <c r="AH325" s="20" t="e">
        <f>VLOOKUP($B325,'DATA PENGUKURAN GARDU'!$A:$BS,53,0)</f>
        <v>#N/A</v>
      </c>
      <c r="AI325" s="20" t="e">
        <f>VLOOKUP($B325,'DATA PENGUKURAN GARDU'!$A:$BS,54,0)</f>
        <v>#N/A</v>
      </c>
      <c r="AJ325" s="17" t="e">
        <f>VLOOKUP($C325,'DATA PENGUKURAN GARDU'!$A:$BS,42,0)</f>
        <v>#N/A</v>
      </c>
      <c r="AK325" s="23" t="e">
        <f t="shared" si="186"/>
        <v>#N/A</v>
      </c>
      <c r="AL325" s="17" t="e">
        <f>VLOOKUP($C325,'DATA PENGUKURAN GARDU'!$A:$BS,44,0)</f>
        <v>#N/A</v>
      </c>
      <c r="AM325" s="23" t="e">
        <f t="shared" si="187"/>
        <v>#N/A</v>
      </c>
      <c r="AN325" s="17" t="e">
        <f>VLOOKUP($C325,'DATA PENGUKURAN GARDU'!$A:$BS,46,0)</f>
        <v>#N/A</v>
      </c>
      <c r="AO325" s="23" t="e">
        <f t="shared" si="188"/>
        <v>#N/A</v>
      </c>
      <c r="AP325" s="17" t="e">
        <f>VLOOKUP($C325,'DATA PENGUKURAN GARDU'!$A:$BS,46,0)</f>
        <v>#N/A</v>
      </c>
      <c r="AQ325" s="17" t="e">
        <f>VLOOKUP($C325,'DATA PENGUKURAN GARDU'!$A:$BS,53,0)</f>
        <v>#N/A</v>
      </c>
      <c r="AR325" s="17" t="e">
        <f>VLOOKUP($C325,'DATA PENGUKURAN GARDU'!$A:$BS,54,0)</f>
        <v>#N/A</v>
      </c>
      <c r="AS325" s="20" t="e">
        <f>VLOOKUP($D325,'DATA PENGUKURAN GARDU'!$A:$BS,42,0)</f>
        <v>#N/A</v>
      </c>
      <c r="AT325" s="21" t="e">
        <f t="shared" si="189"/>
        <v>#N/A</v>
      </c>
      <c r="AU325" s="20" t="e">
        <f>VLOOKUP($D325,'DATA PENGUKURAN GARDU'!$A:$BS,44,0)</f>
        <v>#N/A</v>
      </c>
      <c r="AV325" s="21" t="e">
        <f t="shared" si="190"/>
        <v>#N/A</v>
      </c>
      <c r="AW325" s="20" t="e">
        <f>VLOOKUP($D325,'DATA PENGUKURAN GARDU'!$A:$BS,46,0)</f>
        <v>#N/A</v>
      </c>
      <c r="AX325" s="21" t="e">
        <f t="shared" si="191"/>
        <v>#N/A</v>
      </c>
      <c r="AY325" s="20" t="e">
        <f>VLOOKUP($D325,'DATA PENGUKURAN GARDU'!$A:$BS,46,0)</f>
        <v>#N/A</v>
      </c>
      <c r="AZ325" s="20" t="e">
        <f>VLOOKUP($D325,'DATA PENGUKURAN GARDU'!$A:$BS,53,0)</f>
        <v>#N/A</v>
      </c>
      <c r="BA325" s="20" t="e">
        <f>VLOOKUP($D325,'DATA PENGUKURAN GARDU'!$A:$BS,54,0)</f>
        <v>#N/A</v>
      </c>
      <c r="BB325" s="17" t="e">
        <f>VLOOKUP($E325,'DATA PENGUKURAN GARDU'!$A:$BS,42,0)</f>
        <v>#N/A</v>
      </c>
      <c r="BC325" s="23" t="e">
        <f t="shared" si="192"/>
        <v>#N/A</v>
      </c>
      <c r="BD325" s="17" t="e">
        <f>VLOOKUP($E325,'DATA PENGUKURAN GARDU'!$A:$BS,44,0)</f>
        <v>#N/A</v>
      </c>
      <c r="BE325" s="23" t="e">
        <f t="shared" si="193"/>
        <v>#N/A</v>
      </c>
      <c r="BF325" s="17" t="e">
        <f>VLOOKUP($E325,'DATA PENGUKURAN GARDU'!$A:$BS,46,0)</f>
        <v>#N/A</v>
      </c>
      <c r="BG325" s="23" t="e">
        <f t="shared" si="194"/>
        <v>#N/A</v>
      </c>
      <c r="BH325" s="17" t="e">
        <f>VLOOKUP($E325,'DATA PENGUKURAN GARDU'!$A:$BS,46,0)</f>
        <v>#N/A</v>
      </c>
      <c r="BI325" s="17" t="e">
        <f>VLOOKUP($E325,'DATA PENGUKURAN GARDU'!$A:$BS,53,0)</f>
        <v>#N/A</v>
      </c>
      <c r="BJ325" s="17" t="e">
        <f>VLOOKUP($E325,'DATA PENGUKURAN GARDU'!$A:$BS,54,0)</f>
        <v>#N/A</v>
      </c>
      <c r="BK325" s="20" t="e">
        <f t="shared" si="195"/>
        <v>#N/A</v>
      </c>
      <c r="BL325" s="20" t="e">
        <f t="shared" si="196"/>
        <v>#N/A</v>
      </c>
      <c r="BM325" s="20" t="e">
        <f t="shared" si="197"/>
        <v>#N/A</v>
      </c>
      <c r="BN325" s="25" t="e">
        <f t="shared" si="198"/>
        <v>#N/A</v>
      </c>
      <c r="BO325" s="26" t="str">
        <f t="shared" si="199"/>
        <v>0</v>
      </c>
      <c r="BP325" s="21" t="e">
        <f t="shared" si="200"/>
        <v>#VALUE!</v>
      </c>
      <c r="BQ325" s="20" t="e">
        <f t="shared" si="201"/>
        <v>#N/A</v>
      </c>
      <c r="BR325" s="20" t="e">
        <v>#N/A</v>
      </c>
      <c r="BS325" s="9" t="e">
        <v>#N/A</v>
      </c>
      <c r="BT325" s="2" t="e">
        <f t="shared" si="202"/>
        <v>#VALUE!</v>
      </c>
      <c r="BU325" s="2" t="e">
        <f t="shared" si="170"/>
        <v>#N/A</v>
      </c>
      <c r="BV325" s="2" t="e">
        <f t="shared" si="171"/>
        <v>#N/A</v>
      </c>
    </row>
    <row r="326" s="2" customFormat="1" ht="22.95" customHeight="1" spans="1:74">
      <c r="A326" s="9" t="str">
        <f t="shared" si="172"/>
        <v>K-279.1Induk</v>
      </c>
      <c r="B326" s="9" t="str">
        <f t="shared" si="173"/>
        <v>K-279.1jurusan 1</v>
      </c>
      <c r="C326" s="9" t="str">
        <f t="shared" si="174"/>
        <v>K-279.1jurusan 2</v>
      </c>
      <c r="D326" s="9" t="str">
        <f t="shared" si="175"/>
        <v>K-279.1jurusan 3</v>
      </c>
      <c r="E326" s="9" t="str">
        <f t="shared" si="176"/>
        <v>K-279.1jurusan 4</v>
      </c>
      <c r="F326" s="10" t="s">
        <v>131</v>
      </c>
      <c r="G326" s="10" t="s">
        <v>132</v>
      </c>
      <c r="H326" s="10" t="s">
        <v>414</v>
      </c>
      <c r="I326" s="10">
        <v>0.58878</v>
      </c>
      <c r="J326" s="10">
        <v>124.26606</v>
      </c>
      <c r="K326" s="10" t="s">
        <v>7465</v>
      </c>
      <c r="L326" s="10" t="s">
        <v>7465</v>
      </c>
      <c r="M326" s="10" t="s">
        <v>7465</v>
      </c>
      <c r="N326" s="14">
        <f t="shared" si="177"/>
        <v>0</v>
      </c>
      <c r="O326" s="15" t="e">
        <f t="shared" si="178"/>
        <v>#VALUE!</v>
      </c>
      <c r="P326" s="15" t="e">
        <f t="shared" si="179"/>
        <v>#VALUE!</v>
      </c>
      <c r="Q326" s="17" t="e">
        <f>VLOOKUP($A326,'DATA PENGUKURAN GARDU'!$A:$BS,42,0)</f>
        <v>#N/A</v>
      </c>
      <c r="R326" s="18" t="e">
        <f t="shared" si="180"/>
        <v>#N/A</v>
      </c>
      <c r="S326" s="17" t="e">
        <f>VLOOKUP($A326,'DATA PENGUKURAN GARDU'!$A:$BS,44,0)</f>
        <v>#N/A</v>
      </c>
      <c r="T326" s="18" t="e">
        <f t="shared" si="181"/>
        <v>#N/A</v>
      </c>
      <c r="U326" s="17" t="e">
        <f>VLOOKUP($A326,'DATA PENGUKURAN GARDU'!$A:$BS,46,0)</f>
        <v>#N/A</v>
      </c>
      <c r="V326" s="18" t="e">
        <f t="shared" si="182"/>
        <v>#N/A</v>
      </c>
      <c r="W326" s="17" t="e">
        <f>VLOOKUP($A326,'DATA PENGUKURAN GARDU'!$A:$BS,48,0)</f>
        <v>#N/A</v>
      </c>
      <c r="X326" s="17" t="e">
        <f>VLOOKUP($A326,'DATA PENGUKURAN GARDU'!$A:$BS,53,0)</f>
        <v>#N/A</v>
      </c>
      <c r="Y326" s="17" t="e">
        <f>VLOOKUP($A326,'DATA PENGUKURAN GARDU'!$A:$BS,54,0)</f>
        <v>#N/A</v>
      </c>
      <c r="Z326" s="17" t="e">
        <f>VLOOKUP($A326,'DATA PENGUKURAN GARDU'!$A:$BS,55,0)</f>
        <v>#N/A</v>
      </c>
      <c r="AA326" s="20" t="e">
        <f>VLOOKUP($B326,'DATA PENGUKURAN GARDU'!$A:$BS,42,0)</f>
        <v>#N/A</v>
      </c>
      <c r="AB326" s="21" t="e">
        <f t="shared" si="183"/>
        <v>#N/A</v>
      </c>
      <c r="AC326" s="20" t="e">
        <f>VLOOKUP($B326,'DATA PENGUKURAN GARDU'!$A:$BS,44,0)</f>
        <v>#N/A</v>
      </c>
      <c r="AD326" s="21" t="e">
        <f t="shared" si="184"/>
        <v>#N/A</v>
      </c>
      <c r="AE326" s="20" t="e">
        <f>VLOOKUP($B326,'DATA PENGUKURAN GARDU'!$A:$BS,46,0)</f>
        <v>#N/A</v>
      </c>
      <c r="AF326" s="21" t="e">
        <f t="shared" si="185"/>
        <v>#N/A</v>
      </c>
      <c r="AG326" s="20" t="e">
        <f>VLOOKUP($B326,'DATA PENGUKURAN GARDU'!$A:$BS,46,0)</f>
        <v>#N/A</v>
      </c>
      <c r="AH326" s="20" t="e">
        <f>VLOOKUP($B326,'DATA PENGUKURAN GARDU'!$A:$BS,53,0)</f>
        <v>#N/A</v>
      </c>
      <c r="AI326" s="20" t="e">
        <f>VLOOKUP($B326,'DATA PENGUKURAN GARDU'!$A:$BS,54,0)</f>
        <v>#N/A</v>
      </c>
      <c r="AJ326" s="17" t="e">
        <f>VLOOKUP($C326,'DATA PENGUKURAN GARDU'!$A:$BS,42,0)</f>
        <v>#N/A</v>
      </c>
      <c r="AK326" s="23" t="e">
        <f t="shared" si="186"/>
        <v>#N/A</v>
      </c>
      <c r="AL326" s="17" t="e">
        <f>VLOOKUP($C326,'DATA PENGUKURAN GARDU'!$A:$BS,44,0)</f>
        <v>#N/A</v>
      </c>
      <c r="AM326" s="23" t="e">
        <f t="shared" si="187"/>
        <v>#N/A</v>
      </c>
      <c r="AN326" s="17" t="e">
        <f>VLOOKUP($C326,'DATA PENGUKURAN GARDU'!$A:$BS,46,0)</f>
        <v>#N/A</v>
      </c>
      <c r="AO326" s="23" t="e">
        <f t="shared" si="188"/>
        <v>#N/A</v>
      </c>
      <c r="AP326" s="17" t="e">
        <f>VLOOKUP($C326,'DATA PENGUKURAN GARDU'!$A:$BS,46,0)</f>
        <v>#N/A</v>
      </c>
      <c r="AQ326" s="17" t="e">
        <f>VLOOKUP($C326,'DATA PENGUKURAN GARDU'!$A:$BS,53,0)</f>
        <v>#N/A</v>
      </c>
      <c r="AR326" s="17" t="e">
        <f>VLOOKUP($C326,'DATA PENGUKURAN GARDU'!$A:$BS,54,0)</f>
        <v>#N/A</v>
      </c>
      <c r="AS326" s="20" t="e">
        <f>VLOOKUP($D326,'DATA PENGUKURAN GARDU'!$A:$BS,42,0)</f>
        <v>#N/A</v>
      </c>
      <c r="AT326" s="21" t="e">
        <f t="shared" si="189"/>
        <v>#N/A</v>
      </c>
      <c r="AU326" s="20" t="e">
        <f>VLOOKUP($D326,'DATA PENGUKURAN GARDU'!$A:$BS,44,0)</f>
        <v>#N/A</v>
      </c>
      <c r="AV326" s="21" t="e">
        <f t="shared" si="190"/>
        <v>#N/A</v>
      </c>
      <c r="AW326" s="20" t="e">
        <f>VLOOKUP($D326,'DATA PENGUKURAN GARDU'!$A:$BS,46,0)</f>
        <v>#N/A</v>
      </c>
      <c r="AX326" s="21" t="e">
        <f t="shared" si="191"/>
        <v>#N/A</v>
      </c>
      <c r="AY326" s="20" t="e">
        <f>VLOOKUP($D326,'DATA PENGUKURAN GARDU'!$A:$BS,46,0)</f>
        <v>#N/A</v>
      </c>
      <c r="AZ326" s="20" t="e">
        <f>VLOOKUP($D326,'DATA PENGUKURAN GARDU'!$A:$BS,53,0)</f>
        <v>#N/A</v>
      </c>
      <c r="BA326" s="20" t="e">
        <f>VLOOKUP($D326,'DATA PENGUKURAN GARDU'!$A:$BS,54,0)</f>
        <v>#N/A</v>
      </c>
      <c r="BB326" s="17" t="e">
        <f>VLOOKUP($E326,'DATA PENGUKURAN GARDU'!$A:$BS,42,0)</f>
        <v>#N/A</v>
      </c>
      <c r="BC326" s="23" t="e">
        <f t="shared" si="192"/>
        <v>#N/A</v>
      </c>
      <c r="BD326" s="17" t="e">
        <f>VLOOKUP($E326,'DATA PENGUKURAN GARDU'!$A:$BS,44,0)</f>
        <v>#N/A</v>
      </c>
      <c r="BE326" s="23" t="e">
        <f t="shared" si="193"/>
        <v>#N/A</v>
      </c>
      <c r="BF326" s="17" t="e">
        <f>VLOOKUP($E326,'DATA PENGUKURAN GARDU'!$A:$BS,46,0)</f>
        <v>#N/A</v>
      </c>
      <c r="BG326" s="23" t="e">
        <f t="shared" si="194"/>
        <v>#N/A</v>
      </c>
      <c r="BH326" s="17" t="e">
        <f>VLOOKUP($E326,'DATA PENGUKURAN GARDU'!$A:$BS,46,0)</f>
        <v>#N/A</v>
      </c>
      <c r="BI326" s="17" t="e">
        <f>VLOOKUP($E326,'DATA PENGUKURAN GARDU'!$A:$BS,53,0)</f>
        <v>#N/A</v>
      </c>
      <c r="BJ326" s="17" t="e">
        <f>VLOOKUP($E326,'DATA PENGUKURAN GARDU'!$A:$BS,54,0)</f>
        <v>#N/A</v>
      </c>
      <c r="BK326" s="20" t="e">
        <f t="shared" si="195"/>
        <v>#N/A</v>
      </c>
      <c r="BL326" s="20" t="e">
        <f t="shared" si="196"/>
        <v>#N/A</v>
      </c>
      <c r="BM326" s="20" t="e">
        <f t="shared" si="197"/>
        <v>#N/A</v>
      </c>
      <c r="BN326" s="25" t="e">
        <f t="shared" si="198"/>
        <v>#N/A</v>
      </c>
      <c r="BO326" s="26" t="str">
        <f t="shared" si="199"/>
        <v>0</v>
      </c>
      <c r="BP326" s="21" t="e">
        <f t="shared" si="200"/>
        <v>#VALUE!</v>
      </c>
      <c r="BQ326" s="20" t="e">
        <f t="shared" si="201"/>
        <v>#N/A</v>
      </c>
      <c r="BR326" s="20" t="e">
        <v>#N/A</v>
      </c>
      <c r="BS326" s="9" t="e">
        <v>#N/A</v>
      </c>
      <c r="BT326" s="2" t="e">
        <f t="shared" si="202"/>
        <v>#VALUE!</v>
      </c>
      <c r="BU326" s="2" t="e">
        <f t="shared" si="170"/>
        <v>#N/A</v>
      </c>
      <c r="BV326" s="2" t="e">
        <f t="shared" si="171"/>
        <v>#N/A</v>
      </c>
    </row>
    <row r="327" s="2" customFormat="1" ht="22.95" customHeight="1" spans="1:74">
      <c r="A327" s="9" t="str">
        <f t="shared" si="172"/>
        <v>BB 132.1Induk</v>
      </c>
      <c r="B327" s="9" t="str">
        <f t="shared" si="173"/>
        <v>BB 132.1jurusan 1</v>
      </c>
      <c r="C327" s="9" t="str">
        <f t="shared" si="174"/>
        <v>BB 132.1jurusan 2</v>
      </c>
      <c r="D327" s="9" t="str">
        <f t="shared" si="175"/>
        <v>BB 132.1jurusan 3</v>
      </c>
      <c r="E327" s="9" t="str">
        <f t="shared" si="176"/>
        <v>BB 132.1jurusan 4</v>
      </c>
      <c r="F327" s="10" t="s">
        <v>4</v>
      </c>
      <c r="G327" s="10" t="s">
        <v>4</v>
      </c>
      <c r="H327" s="10" t="s">
        <v>415</v>
      </c>
      <c r="I327" s="10">
        <v>0.91017</v>
      </c>
      <c r="J327" s="10">
        <v>123.26178</v>
      </c>
      <c r="K327" s="10" t="s">
        <v>7465</v>
      </c>
      <c r="L327" s="10" t="s">
        <v>7465</v>
      </c>
      <c r="M327" s="10" t="s">
        <v>7465</v>
      </c>
      <c r="N327" s="14">
        <f t="shared" si="177"/>
        <v>0</v>
      </c>
      <c r="O327" s="15" t="e">
        <f t="shared" si="178"/>
        <v>#VALUE!</v>
      </c>
      <c r="P327" s="15" t="e">
        <f t="shared" si="179"/>
        <v>#VALUE!</v>
      </c>
      <c r="Q327" s="17" t="e">
        <f>VLOOKUP($A327,'DATA PENGUKURAN GARDU'!$A:$BS,42,0)</f>
        <v>#N/A</v>
      </c>
      <c r="R327" s="18" t="e">
        <f t="shared" si="180"/>
        <v>#N/A</v>
      </c>
      <c r="S327" s="17" t="e">
        <f>VLOOKUP($A327,'DATA PENGUKURAN GARDU'!$A:$BS,44,0)</f>
        <v>#N/A</v>
      </c>
      <c r="T327" s="18" t="e">
        <f t="shared" si="181"/>
        <v>#N/A</v>
      </c>
      <c r="U327" s="17" t="e">
        <f>VLOOKUP($A327,'DATA PENGUKURAN GARDU'!$A:$BS,46,0)</f>
        <v>#N/A</v>
      </c>
      <c r="V327" s="18" t="e">
        <f t="shared" si="182"/>
        <v>#N/A</v>
      </c>
      <c r="W327" s="17" t="e">
        <f>VLOOKUP($A327,'DATA PENGUKURAN GARDU'!$A:$BS,48,0)</f>
        <v>#N/A</v>
      </c>
      <c r="X327" s="17" t="e">
        <f>VLOOKUP($A327,'DATA PENGUKURAN GARDU'!$A:$BS,53,0)</f>
        <v>#N/A</v>
      </c>
      <c r="Y327" s="17" t="e">
        <f>VLOOKUP($A327,'DATA PENGUKURAN GARDU'!$A:$BS,54,0)</f>
        <v>#N/A</v>
      </c>
      <c r="Z327" s="17" t="e">
        <f>VLOOKUP($A327,'DATA PENGUKURAN GARDU'!$A:$BS,55,0)</f>
        <v>#N/A</v>
      </c>
      <c r="AA327" s="20" t="e">
        <f>VLOOKUP($B327,'DATA PENGUKURAN GARDU'!$A:$BS,42,0)</f>
        <v>#N/A</v>
      </c>
      <c r="AB327" s="21" t="e">
        <f t="shared" si="183"/>
        <v>#N/A</v>
      </c>
      <c r="AC327" s="20" t="e">
        <f>VLOOKUP($B327,'DATA PENGUKURAN GARDU'!$A:$BS,44,0)</f>
        <v>#N/A</v>
      </c>
      <c r="AD327" s="21" t="e">
        <f t="shared" si="184"/>
        <v>#N/A</v>
      </c>
      <c r="AE327" s="20" t="e">
        <f>VLOOKUP($B327,'DATA PENGUKURAN GARDU'!$A:$BS,46,0)</f>
        <v>#N/A</v>
      </c>
      <c r="AF327" s="21" t="e">
        <f t="shared" si="185"/>
        <v>#N/A</v>
      </c>
      <c r="AG327" s="20" t="e">
        <f>VLOOKUP($B327,'DATA PENGUKURAN GARDU'!$A:$BS,46,0)</f>
        <v>#N/A</v>
      </c>
      <c r="AH327" s="20" t="e">
        <f>VLOOKUP($B327,'DATA PENGUKURAN GARDU'!$A:$BS,53,0)</f>
        <v>#N/A</v>
      </c>
      <c r="AI327" s="20" t="e">
        <f>VLOOKUP($B327,'DATA PENGUKURAN GARDU'!$A:$BS,54,0)</f>
        <v>#N/A</v>
      </c>
      <c r="AJ327" s="17" t="e">
        <f>VLOOKUP($C327,'DATA PENGUKURAN GARDU'!$A:$BS,42,0)</f>
        <v>#N/A</v>
      </c>
      <c r="AK327" s="23" t="e">
        <f t="shared" si="186"/>
        <v>#N/A</v>
      </c>
      <c r="AL327" s="17" t="e">
        <f>VLOOKUP($C327,'DATA PENGUKURAN GARDU'!$A:$BS,44,0)</f>
        <v>#N/A</v>
      </c>
      <c r="AM327" s="23" t="e">
        <f t="shared" si="187"/>
        <v>#N/A</v>
      </c>
      <c r="AN327" s="17" t="e">
        <f>VLOOKUP($C327,'DATA PENGUKURAN GARDU'!$A:$BS,46,0)</f>
        <v>#N/A</v>
      </c>
      <c r="AO327" s="23" t="e">
        <f t="shared" si="188"/>
        <v>#N/A</v>
      </c>
      <c r="AP327" s="17" t="e">
        <f>VLOOKUP($C327,'DATA PENGUKURAN GARDU'!$A:$BS,46,0)</f>
        <v>#N/A</v>
      </c>
      <c r="AQ327" s="17" t="e">
        <f>VLOOKUP($C327,'DATA PENGUKURAN GARDU'!$A:$BS,53,0)</f>
        <v>#N/A</v>
      </c>
      <c r="AR327" s="17" t="e">
        <f>VLOOKUP($C327,'DATA PENGUKURAN GARDU'!$A:$BS,54,0)</f>
        <v>#N/A</v>
      </c>
      <c r="AS327" s="20" t="e">
        <f>VLOOKUP($D327,'DATA PENGUKURAN GARDU'!$A:$BS,42,0)</f>
        <v>#N/A</v>
      </c>
      <c r="AT327" s="21" t="e">
        <f t="shared" si="189"/>
        <v>#N/A</v>
      </c>
      <c r="AU327" s="20" t="e">
        <f>VLOOKUP($D327,'DATA PENGUKURAN GARDU'!$A:$BS,44,0)</f>
        <v>#N/A</v>
      </c>
      <c r="AV327" s="21" t="e">
        <f t="shared" si="190"/>
        <v>#N/A</v>
      </c>
      <c r="AW327" s="20" t="e">
        <f>VLOOKUP($D327,'DATA PENGUKURAN GARDU'!$A:$BS,46,0)</f>
        <v>#N/A</v>
      </c>
      <c r="AX327" s="21" t="e">
        <f t="shared" si="191"/>
        <v>#N/A</v>
      </c>
      <c r="AY327" s="20" t="e">
        <f>VLOOKUP($D327,'DATA PENGUKURAN GARDU'!$A:$BS,46,0)</f>
        <v>#N/A</v>
      </c>
      <c r="AZ327" s="20" t="e">
        <f>VLOOKUP($D327,'DATA PENGUKURAN GARDU'!$A:$BS,53,0)</f>
        <v>#N/A</v>
      </c>
      <c r="BA327" s="20" t="e">
        <f>VLOOKUP($D327,'DATA PENGUKURAN GARDU'!$A:$BS,54,0)</f>
        <v>#N/A</v>
      </c>
      <c r="BB327" s="17" t="e">
        <f>VLOOKUP($E327,'DATA PENGUKURAN GARDU'!$A:$BS,42,0)</f>
        <v>#N/A</v>
      </c>
      <c r="BC327" s="23" t="e">
        <f t="shared" si="192"/>
        <v>#N/A</v>
      </c>
      <c r="BD327" s="17" t="e">
        <f>VLOOKUP($E327,'DATA PENGUKURAN GARDU'!$A:$BS,44,0)</f>
        <v>#N/A</v>
      </c>
      <c r="BE327" s="23" t="e">
        <f t="shared" si="193"/>
        <v>#N/A</v>
      </c>
      <c r="BF327" s="17" t="e">
        <f>VLOOKUP($E327,'DATA PENGUKURAN GARDU'!$A:$BS,46,0)</f>
        <v>#N/A</v>
      </c>
      <c r="BG327" s="23" t="e">
        <f t="shared" si="194"/>
        <v>#N/A</v>
      </c>
      <c r="BH327" s="17" t="e">
        <f>VLOOKUP($E327,'DATA PENGUKURAN GARDU'!$A:$BS,46,0)</f>
        <v>#N/A</v>
      </c>
      <c r="BI327" s="17" t="e">
        <f>VLOOKUP($E327,'DATA PENGUKURAN GARDU'!$A:$BS,53,0)</f>
        <v>#N/A</v>
      </c>
      <c r="BJ327" s="17" t="e">
        <f>VLOOKUP($E327,'DATA PENGUKURAN GARDU'!$A:$BS,54,0)</f>
        <v>#N/A</v>
      </c>
      <c r="BK327" s="20" t="e">
        <f t="shared" si="195"/>
        <v>#N/A</v>
      </c>
      <c r="BL327" s="20" t="e">
        <f t="shared" si="196"/>
        <v>#N/A</v>
      </c>
      <c r="BM327" s="20" t="e">
        <f t="shared" si="197"/>
        <v>#N/A</v>
      </c>
      <c r="BN327" s="25" t="e">
        <f t="shared" si="198"/>
        <v>#N/A</v>
      </c>
      <c r="BO327" s="26" t="str">
        <f t="shared" si="199"/>
        <v>0</v>
      </c>
      <c r="BP327" s="21" t="e">
        <f t="shared" si="200"/>
        <v>#VALUE!</v>
      </c>
      <c r="BQ327" s="20" t="e">
        <f t="shared" si="201"/>
        <v>#N/A</v>
      </c>
      <c r="BR327" s="20" t="e">
        <v>#N/A</v>
      </c>
      <c r="BS327" s="9" t="e">
        <v>#N/A</v>
      </c>
      <c r="BT327" s="2" t="e">
        <f t="shared" si="202"/>
        <v>#VALUE!</v>
      </c>
      <c r="BU327" s="2" t="e">
        <f t="shared" si="170"/>
        <v>#N/A</v>
      </c>
      <c r="BV327" s="2" t="e">
        <f t="shared" si="171"/>
        <v>#N/A</v>
      </c>
    </row>
    <row r="328" s="2" customFormat="1" ht="22.95" customHeight="1" spans="1:74">
      <c r="A328" s="9" t="str">
        <f t="shared" si="172"/>
        <v>N 031Induk</v>
      </c>
      <c r="B328" s="9" t="str">
        <f t="shared" si="173"/>
        <v>N 031jurusan 1</v>
      </c>
      <c r="C328" s="9" t="str">
        <f t="shared" si="174"/>
        <v>N 031jurusan 2</v>
      </c>
      <c r="D328" s="9" t="str">
        <f t="shared" si="175"/>
        <v>N 031jurusan 3</v>
      </c>
      <c r="E328" s="9" t="str">
        <f t="shared" si="176"/>
        <v>N 031jurusan 4</v>
      </c>
      <c r="F328" s="10" t="s">
        <v>342</v>
      </c>
      <c r="G328" s="10" t="s">
        <v>39</v>
      </c>
      <c r="H328" s="10" t="s">
        <v>416</v>
      </c>
      <c r="I328" s="10">
        <v>0.91999</v>
      </c>
      <c r="J328" s="10">
        <v>124.10674</v>
      </c>
      <c r="K328" s="10" t="s">
        <v>7465</v>
      </c>
      <c r="L328" s="10" t="s">
        <v>7465</v>
      </c>
      <c r="M328" s="10" t="s">
        <v>7465</v>
      </c>
      <c r="N328" s="14">
        <f t="shared" si="177"/>
        <v>0</v>
      </c>
      <c r="O328" s="15" t="e">
        <f t="shared" si="178"/>
        <v>#VALUE!</v>
      </c>
      <c r="P328" s="15" t="e">
        <f t="shared" si="179"/>
        <v>#VALUE!</v>
      </c>
      <c r="Q328" s="17" t="e">
        <f>VLOOKUP($A328,'DATA PENGUKURAN GARDU'!$A:$BS,42,0)</f>
        <v>#N/A</v>
      </c>
      <c r="R328" s="18" t="e">
        <f t="shared" si="180"/>
        <v>#N/A</v>
      </c>
      <c r="S328" s="17" t="e">
        <f>VLOOKUP($A328,'DATA PENGUKURAN GARDU'!$A:$BS,44,0)</f>
        <v>#N/A</v>
      </c>
      <c r="T328" s="18" t="e">
        <f t="shared" si="181"/>
        <v>#N/A</v>
      </c>
      <c r="U328" s="17" t="e">
        <f>VLOOKUP($A328,'DATA PENGUKURAN GARDU'!$A:$BS,46,0)</f>
        <v>#N/A</v>
      </c>
      <c r="V328" s="18" t="e">
        <f t="shared" si="182"/>
        <v>#N/A</v>
      </c>
      <c r="W328" s="17" t="e">
        <f>VLOOKUP($A328,'DATA PENGUKURAN GARDU'!$A:$BS,48,0)</f>
        <v>#N/A</v>
      </c>
      <c r="X328" s="17" t="e">
        <f>VLOOKUP($A328,'DATA PENGUKURAN GARDU'!$A:$BS,53,0)</f>
        <v>#N/A</v>
      </c>
      <c r="Y328" s="17" t="e">
        <f>VLOOKUP($A328,'DATA PENGUKURAN GARDU'!$A:$BS,54,0)</f>
        <v>#N/A</v>
      </c>
      <c r="Z328" s="17" t="e">
        <f>VLOOKUP($A328,'DATA PENGUKURAN GARDU'!$A:$BS,55,0)</f>
        <v>#N/A</v>
      </c>
      <c r="AA328" s="20" t="e">
        <f>VLOOKUP($B328,'DATA PENGUKURAN GARDU'!$A:$BS,42,0)</f>
        <v>#N/A</v>
      </c>
      <c r="AB328" s="21" t="e">
        <f t="shared" si="183"/>
        <v>#N/A</v>
      </c>
      <c r="AC328" s="20" t="e">
        <f>VLOOKUP($B328,'DATA PENGUKURAN GARDU'!$A:$BS,44,0)</f>
        <v>#N/A</v>
      </c>
      <c r="AD328" s="21" t="e">
        <f t="shared" si="184"/>
        <v>#N/A</v>
      </c>
      <c r="AE328" s="20" t="e">
        <f>VLOOKUP($B328,'DATA PENGUKURAN GARDU'!$A:$BS,46,0)</f>
        <v>#N/A</v>
      </c>
      <c r="AF328" s="21" t="e">
        <f t="shared" si="185"/>
        <v>#N/A</v>
      </c>
      <c r="AG328" s="20" t="e">
        <f>VLOOKUP($B328,'DATA PENGUKURAN GARDU'!$A:$BS,46,0)</f>
        <v>#N/A</v>
      </c>
      <c r="AH328" s="20" t="e">
        <f>VLOOKUP($B328,'DATA PENGUKURAN GARDU'!$A:$BS,53,0)</f>
        <v>#N/A</v>
      </c>
      <c r="AI328" s="20" t="e">
        <f>VLOOKUP($B328,'DATA PENGUKURAN GARDU'!$A:$BS,54,0)</f>
        <v>#N/A</v>
      </c>
      <c r="AJ328" s="17" t="e">
        <f>VLOOKUP($C328,'DATA PENGUKURAN GARDU'!$A:$BS,42,0)</f>
        <v>#N/A</v>
      </c>
      <c r="AK328" s="23" t="e">
        <f t="shared" si="186"/>
        <v>#N/A</v>
      </c>
      <c r="AL328" s="17" t="e">
        <f>VLOOKUP($C328,'DATA PENGUKURAN GARDU'!$A:$BS,44,0)</f>
        <v>#N/A</v>
      </c>
      <c r="AM328" s="23" t="e">
        <f t="shared" si="187"/>
        <v>#N/A</v>
      </c>
      <c r="AN328" s="17" t="e">
        <f>VLOOKUP($C328,'DATA PENGUKURAN GARDU'!$A:$BS,46,0)</f>
        <v>#N/A</v>
      </c>
      <c r="AO328" s="23" t="e">
        <f t="shared" si="188"/>
        <v>#N/A</v>
      </c>
      <c r="AP328" s="17" t="e">
        <f>VLOOKUP($C328,'DATA PENGUKURAN GARDU'!$A:$BS,46,0)</f>
        <v>#N/A</v>
      </c>
      <c r="AQ328" s="17" t="e">
        <f>VLOOKUP($C328,'DATA PENGUKURAN GARDU'!$A:$BS,53,0)</f>
        <v>#N/A</v>
      </c>
      <c r="AR328" s="17" t="e">
        <f>VLOOKUP($C328,'DATA PENGUKURAN GARDU'!$A:$BS,54,0)</f>
        <v>#N/A</v>
      </c>
      <c r="AS328" s="20" t="e">
        <f>VLOOKUP($D328,'DATA PENGUKURAN GARDU'!$A:$BS,42,0)</f>
        <v>#N/A</v>
      </c>
      <c r="AT328" s="21" t="e">
        <f t="shared" si="189"/>
        <v>#N/A</v>
      </c>
      <c r="AU328" s="20" t="e">
        <f>VLOOKUP($D328,'DATA PENGUKURAN GARDU'!$A:$BS,44,0)</f>
        <v>#N/A</v>
      </c>
      <c r="AV328" s="21" t="e">
        <f t="shared" si="190"/>
        <v>#N/A</v>
      </c>
      <c r="AW328" s="20" t="e">
        <f>VLOOKUP($D328,'DATA PENGUKURAN GARDU'!$A:$BS,46,0)</f>
        <v>#N/A</v>
      </c>
      <c r="AX328" s="21" t="e">
        <f t="shared" si="191"/>
        <v>#N/A</v>
      </c>
      <c r="AY328" s="20" t="e">
        <f>VLOOKUP($D328,'DATA PENGUKURAN GARDU'!$A:$BS,46,0)</f>
        <v>#N/A</v>
      </c>
      <c r="AZ328" s="20" t="e">
        <f>VLOOKUP($D328,'DATA PENGUKURAN GARDU'!$A:$BS,53,0)</f>
        <v>#N/A</v>
      </c>
      <c r="BA328" s="20" t="e">
        <f>VLOOKUP($D328,'DATA PENGUKURAN GARDU'!$A:$BS,54,0)</f>
        <v>#N/A</v>
      </c>
      <c r="BB328" s="17" t="e">
        <f>VLOOKUP($E328,'DATA PENGUKURAN GARDU'!$A:$BS,42,0)</f>
        <v>#N/A</v>
      </c>
      <c r="BC328" s="23" t="e">
        <f t="shared" si="192"/>
        <v>#N/A</v>
      </c>
      <c r="BD328" s="17" t="e">
        <f>VLOOKUP($E328,'DATA PENGUKURAN GARDU'!$A:$BS,44,0)</f>
        <v>#N/A</v>
      </c>
      <c r="BE328" s="23" t="e">
        <f t="shared" si="193"/>
        <v>#N/A</v>
      </c>
      <c r="BF328" s="17" t="e">
        <f>VLOOKUP($E328,'DATA PENGUKURAN GARDU'!$A:$BS,46,0)</f>
        <v>#N/A</v>
      </c>
      <c r="BG328" s="23" t="e">
        <f t="shared" si="194"/>
        <v>#N/A</v>
      </c>
      <c r="BH328" s="17" t="e">
        <f>VLOOKUP($E328,'DATA PENGUKURAN GARDU'!$A:$BS,46,0)</f>
        <v>#N/A</v>
      </c>
      <c r="BI328" s="17" t="e">
        <f>VLOOKUP($E328,'DATA PENGUKURAN GARDU'!$A:$BS,53,0)</f>
        <v>#N/A</v>
      </c>
      <c r="BJ328" s="17" t="e">
        <f>VLOOKUP($E328,'DATA PENGUKURAN GARDU'!$A:$BS,54,0)</f>
        <v>#N/A</v>
      </c>
      <c r="BK328" s="20" t="e">
        <f t="shared" si="195"/>
        <v>#N/A</v>
      </c>
      <c r="BL328" s="20" t="e">
        <f t="shared" si="196"/>
        <v>#N/A</v>
      </c>
      <c r="BM328" s="20" t="e">
        <f t="shared" si="197"/>
        <v>#N/A</v>
      </c>
      <c r="BN328" s="25" t="e">
        <f t="shared" si="198"/>
        <v>#N/A</v>
      </c>
      <c r="BO328" s="26" t="str">
        <f t="shared" si="199"/>
        <v>0</v>
      </c>
      <c r="BP328" s="21" t="e">
        <f t="shared" si="200"/>
        <v>#VALUE!</v>
      </c>
      <c r="BQ328" s="20" t="e">
        <f t="shared" si="201"/>
        <v>#N/A</v>
      </c>
      <c r="BR328" s="20" t="e">
        <v>#N/A</v>
      </c>
      <c r="BS328" s="9" t="e">
        <v>#N/A</v>
      </c>
      <c r="BT328" s="2" t="e">
        <f t="shared" si="202"/>
        <v>#VALUE!</v>
      </c>
      <c r="BU328" s="2" t="e">
        <f t="shared" si="170"/>
        <v>#N/A</v>
      </c>
      <c r="BV328" s="2" t="e">
        <f t="shared" si="171"/>
        <v>#N/A</v>
      </c>
    </row>
    <row r="329" s="2" customFormat="1" ht="22.95" customHeight="1" spans="1:74">
      <c r="A329" s="9" t="str">
        <f t="shared" si="172"/>
        <v>K-280.2Induk</v>
      </c>
      <c r="B329" s="9" t="str">
        <f t="shared" si="173"/>
        <v>K-280.2jurusan 1</v>
      </c>
      <c r="C329" s="9" t="str">
        <f t="shared" si="174"/>
        <v>K-280.2jurusan 2</v>
      </c>
      <c r="D329" s="9" t="str">
        <f t="shared" si="175"/>
        <v>K-280.2jurusan 3</v>
      </c>
      <c r="E329" s="9" t="str">
        <f t="shared" si="176"/>
        <v>K-280.2jurusan 4</v>
      </c>
      <c r="F329" s="10" t="s">
        <v>131</v>
      </c>
      <c r="G329" s="10" t="s">
        <v>132</v>
      </c>
      <c r="H329" s="10" t="s">
        <v>417</v>
      </c>
      <c r="I329" s="10">
        <v>0.568914</v>
      </c>
      <c r="J329" s="10">
        <v>124.230914</v>
      </c>
      <c r="K329" s="10" t="s">
        <v>7465</v>
      </c>
      <c r="L329" s="10" t="s">
        <v>7465</v>
      </c>
      <c r="M329" s="10" t="s">
        <v>7465</v>
      </c>
      <c r="N329" s="14">
        <f t="shared" si="177"/>
        <v>0</v>
      </c>
      <c r="O329" s="15" t="e">
        <f t="shared" si="178"/>
        <v>#VALUE!</v>
      </c>
      <c r="P329" s="15" t="e">
        <f t="shared" si="179"/>
        <v>#VALUE!</v>
      </c>
      <c r="Q329" s="17" t="e">
        <f>VLOOKUP($A329,'DATA PENGUKURAN GARDU'!$A:$BS,42,0)</f>
        <v>#N/A</v>
      </c>
      <c r="R329" s="18" t="e">
        <f t="shared" si="180"/>
        <v>#N/A</v>
      </c>
      <c r="S329" s="17" t="e">
        <f>VLOOKUP($A329,'DATA PENGUKURAN GARDU'!$A:$BS,44,0)</f>
        <v>#N/A</v>
      </c>
      <c r="T329" s="18" t="e">
        <f t="shared" si="181"/>
        <v>#N/A</v>
      </c>
      <c r="U329" s="17" t="e">
        <f>VLOOKUP($A329,'DATA PENGUKURAN GARDU'!$A:$BS,46,0)</f>
        <v>#N/A</v>
      </c>
      <c r="V329" s="18" t="e">
        <f t="shared" si="182"/>
        <v>#N/A</v>
      </c>
      <c r="W329" s="17" t="e">
        <f>VLOOKUP($A329,'DATA PENGUKURAN GARDU'!$A:$BS,48,0)</f>
        <v>#N/A</v>
      </c>
      <c r="X329" s="17" t="e">
        <f>VLOOKUP($A329,'DATA PENGUKURAN GARDU'!$A:$BS,53,0)</f>
        <v>#N/A</v>
      </c>
      <c r="Y329" s="17" t="e">
        <f>VLOOKUP($A329,'DATA PENGUKURAN GARDU'!$A:$BS,54,0)</f>
        <v>#N/A</v>
      </c>
      <c r="Z329" s="17" t="e">
        <f>VLOOKUP($A329,'DATA PENGUKURAN GARDU'!$A:$BS,55,0)</f>
        <v>#N/A</v>
      </c>
      <c r="AA329" s="20" t="e">
        <f>VLOOKUP($B329,'DATA PENGUKURAN GARDU'!$A:$BS,42,0)</f>
        <v>#N/A</v>
      </c>
      <c r="AB329" s="21" t="e">
        <f t="shared" si="183"/>
        <v>#N/A</v>
      </c>
      <c r="AC329" s="20" t="e">
        <f>VLOOKUP($B329,'DATA PENGUKURAN GARDU'!$A:$BS,44,0)</f>
        <v>#N/A</v>
      </c>
      <c r="AD329" s="21" t="e">
        <f t="shared" si="184"/>
        <v>#N/A</v>
      </c>
      <c r="AE329" s="20" t="e">
        <f>VLOOKUP($B329,'DATA PENGUKURAN GARDU'!$A:$BS,46,0)</f>
        <v>#N/A</v>
      </c>
      <c r="AF329" s="21" t="e">
        <f t="shared" si="185"/>
        <v>#N/A</v>
      </c>
      <c r="AG329" s="20" t="e">
        <f>VLOOKUP($B329,'DATA PENGUKURAN GARDU'!$A:$BS,46,0)</f>
        <v>#N/A</v>
      </c>
      <c r="AH329" s="20" t="e">
        <f>VLOOKUP($B329,'DATA PENGUKURAN GARDU'!$A:$BS,53,0)</f>
        <v>#N/A</v>
      </c>
      <c r="AI329" s="20" t="e">
        <f>VLOOKUP($B329,'DATA PENGUKURAN GARDU'!$A:$BS,54,0)</f>
        <v>#N/A</v>
      </c>
      <c r="AJ329" s="17" t="e">
        <f>VLOOKUP($C329,'DATA PENGUKURAN GARDU'!$A:$BS,42,0)</f>
        <v>#N/A</v>
      </c>
      <c r="AK329" s="23" t="e">
        <f t="shared" si="186"/>
        <v>#N/A</v>
      </c>
      <c r="AL329" s="17" t="e">
        <f>VLOOKUP($C329,'DATA PENGUKURAN GARDU'!$A:$BS,44,0)</f>
        <v>#N/A</v>
      </c>
      <c r="AM329" s="23" t="e">
        <f t="shared" si="187"/>
        <v>#N/A</v>
      </c>
      <c r="AN329" s="17" t="e">
        <f>VLOOKUP($C329,'DATA PENGUKURAN GARDU'!$A:$BS,46,0)</f>
        <v>#N/A</v>
      </c>
      <c r="AO329" s="23" t="e">
        <f t="shared" si="188"/>
        <v>#N/A</v>
      </c>
      <c r="AP329" s="17" t="e">
        <f>VLOOKUP($C329,'DATA PENGUKURAN GARDU'!$A:$BS,46,0)</f>
        <v>#N/A</v>
      </c>
      <c r="AQ329" s="17" t="e">
        <f>VLOOKUP($C329,'DATA PENGUKURAN GARDU'!$A:$BS,53,0)</f>
        <v>#N/A</v>
      </c>
      <c r="AR329" s="17" t="e">
        <f>VLOOKUP($C329,'DATA PENGUKURAN GARDU'!$A:$BS,54,0)</f>
        <v>#N/A</v>
      </c>
      <c r="AS329" s="20" t="e">
        <f>VLOOKUP($D329,'DATA PENGUKURAN GARDU'!$A:$BS,42,0)</f>
        <v>#N/A</v>
      </c>
      <c r="AT329" s="21" t="e">
        <f t="shared" si="189"/>
        <v>#N/A</v>
      </c>
      <c r="AU329" s="20" t="e">
        <f>VLOOKUP($D329,'DATA PENGUKURAN GARDU'!$A:$BS,44,0)</f>
        <v>#N/A</v>
      </c>
      <c r="AV329" s="21" t="e">
        <f t="shared" si="190"/>
        <v>#N/A</v>
      </c>
      <c r="AW329" s="20" t="e">
        <f>VLOOKUP($D329,'DATA PENGUKURAN GARDU'!$A:$BS,46,0)</f>
        <v>#N/A</v>
      </c>
      <c r="AX329" s="21" t="e">
        <f t="shared" si="191"/>
        <v>#N/A</v>
      </c>
      <c r="AY329" s="20" t="e">
        <f>VLOOKUP($D329,'DATA PENGUKURAN GARDU'!$A:$BS,46,0)</f>
        <v>#N/A</v>
      </c>
      <c r="AZ329" s="20" t="e">
        <f>VLOOKUP($D329,'DATA PENGUKURAN GARDU'!$A:$BS,53,0)</f>
        <v>#N/A</v>
      </c>
      <c r="BA329" s="20" t="e">
        <f>VLOOKUP($D329,'DATA PENGUKURAN GARDU'!$A:$BS,54,0)</f>
        <v>#N/A</v>
      </c>
      <c r="BB329" s="17" t="e">
        <f>VLOOKUP($E329,'DATA PENGUKURAN GARDU'!$A:$BS,42,0)</f>
        <v>#N/A</v>
      </c>
      <c r="BC329" s="23" t="e">
        <f t="shared" si="192"/>
        <v>#N/A</v>
      </c>
      <c r="BD329" s="17" t="e">
        <f>VLOOKUP($E329,'DATA PENGUKURAN GARDU'!$A:$BS,44,0)</f>
        <v>#N/A</v>
      </c>
      <c r="BE329" s="23" t="e">
        <f t="shared" si="193"/>
        <v>#N/A</v>
      </c>
      <c r="BF329" s="17" t="e">
        <f>VLOOKUP($E329,'DATA PENGUKURAN GARDU'!$A:$BS,46,0)</f>
        <v>#N/A</v>
      </c>
      <c r="BG329" s="23" t="e">
        <f t="shared" si="194"/>
        <v>#N/A</v>
      </c>
      <c r="BH329" s="17" t="e">
        <f>VLOOKUP($E329,'DATA PENGUKURAN GARDU'!$A:$BS,46,0)</f>
        <v>#N/A</v>
      </c>
      <c r="BI329" s="17" t="e">
        <f>VLOOKUP($E329,'DATA PENGUKURAN GARDU'!$A:$BS,53,0)</f>
        <v>#N/A</v>
      </c>
      <c r="BJ329" s="17" t="e">
        <f>VLOOKUP($E329,'DATA PENGUKURAN GARDU'!$A:$BS,54,0)</f>
        <v>#N/A</v>
      </c>
      <c r="BK329" s="20" t="e">
        <f t="shared" si="195"/>
        <v>#N/A</v>
      </c>
      <c r="BL329" s="20" t="e">
        <f t="shared" si="196"/>
        <v>#N/A</v>
      </c>
      <c r="BM329" s="20" t="e">
        <f t="shared" si="197"/>
        <v>#N/A</v>
      </c>
      <c r="BN329" s="25" t="e">
        <f t="shared" si="198"/>
        <v>#N/A</v>
      </c>
      <c r="BO329" s="26" t="str">
        <f t="shared" si="199"/>
        <v>0</v>
      </c>
      <c r="BP329" s="21" t="e">
        <f t="shared" si="200"/>
        <v>#VALUE!</v>
      </c>
      <c r="BQ329" s="20" t="e">
        <f t="shared" si="201"/>
        <v>#N/A</v>
      </c>
      <c r="BR329" s="20" t="e">
        <v>#N/A</v>
      </c>
      <c r="BS329" s="9" t="e">
        <v>#N/A</v>
      </c>
      <c r="BT329" s="2" t="e">
        <f t="shared" si="202"/>
        <v>#VALUE!</v>
      </c>
      <c r="BU329" s="2" t="e">
        <f t="shared" si="170"/>
        <v>#N/A</v>
      </c>
      <c r="BV329" s="2" t="e">
        <f t="shared" si="171"/>
        <v>#N/A</v>
      </c>
    </row>
    <row r="330" s="2" customFormat="1" ht="22.95" customHeight="1" spans="1:74">
      <c r="A330" s="9" t="str">
        <f t="shared" si="172"/>
        <v>K-094Induk</v>
      </c>
      <c r="B330" s="9" t="str">
        <f t="shared" si="173"/>
        <v>K-094jurusan 1</v>
      </c>
      <c r="C330" s="9" t="str">
        <f t="shared" si="174"/>
        <v>K-094jurusan 2</v>
      </c>
      <c r="D330" s="9" t="str">
        <f t="shared" si="175"/>
        <v>K-094jurusan 3</v>
      </c>
      <c r="E330" s="9" t="str">
        <f t="shared" si="176"/>
        <v>K-094jurusan 4</v>
      </c>
      <c r="F330" s="10" t="s">
        <v>418</v>
      </c>
      <c r="G330" s="10" t="s">
        <v>132</v>
      </c>
      <c r="H330" s="10" t="s">
        <v>419</v>
      </c>
      <c r="I330" s="10">
        <v>0.733879886</v>
      </c>
      <c r="J330" s="10">
        <v>124.3047850746</v>
      </c>
      <c r="K330" s="10" t="s">
        <v>7465</v>
      </c>
      <c r="L330" s="10" t="s">
        <v>7465</v>
      </c>
      <c r="M330" s="10" t="s">
        <v>7465</v>
      </c>
      <c r="N330" s="14">
        <f t="shared" si="177"/>
        <v>0</v>
      </c>
      <c r="O330" s="15" t="e">
        <f t="shared" si="178"/>
        <v>#VALUE!</v>
      </c>
      <c r="P330" s="15" t="e">
        <f t="shared" si="179"/>
        <v>#VALUE!</v>
      </c>
      <c r="Q330" s="17" t="e">
        <f>VLOOKUP($A330,'DATA PENGUKURAN GARDU'!$A:$BS,42,0)</f>
        <v>#N/A</v>
      </c>
      <c r="R330" s="18" t="e">
        <f t="shared" si="180"/>
        <v>#N/A</v>
      </c>
      <c r="S330" s="17" t="e">
        <f>VLOOKUP($A330,'DATA PENGUKURAN GARDU'!$A:$BS,44,0)</f>
        <v>#N/A</v>
      </c>
      <c r="T330" s="18" t="e">
        <f t="shared" si="181"/>
        <v>#N/A</v>
      </c>
      <c r="U330" s="17" t="e">
        <f>VLOOKUP($A330,'DATA PENGUKURAN GARDU'!$A:$BS,46,0)</f>
        <v>#N/A</v>
      </c>
      <c r="V330" s="18" t="e">
        <f t="shared" si="182"/>
        <v>#N/A</v>
      </c>
      <c r="W330" s="17" t="e">
        <f>VLOOKUP($A330,'DATA PENGUKURAN GARDU'!$A:$BS,48,0)</f>
        <v>#N/A</v>
      </c>
      <c r="X330" s="17" t="e">
        <f>VLOOKUP($A330,'DATA PENGUKURAN GARDU'!$A:$BS,53,0)</f>
        <v>#N/A</v>
      </c>
      <c r="Y330" s="17" t="e">
        <f>VLOOKUP($A330,'DATA PENGUKURAN GARDU'!$A:$BS,54,0)</f>
        <v>#N/A</v>
      </c>
      <c r="Z330" s="17" t="e">
        <f>VLOOKUP($A330,'DATA PENGUKURAN GARDU'!$A:$BS,55,0)</f>
        <v>#N/A</v>
      </c>
      <c r="AA330" s="20" t="e">
        <f>VLOOKUP($B330,'DATA PENGUKURAN GARDU'!$A:$BS,42,0)</f>
        <v>#N/A</v>
      </c>
      <c r="AB330" s="21" t="e">
        <f t="shared" si="183"/>
        <v>#N/A</v>
      </c>
      <c r="AC330" s="20" t="e">
        <f>VLOOKUP($B330,'DATA PENGUKURAN GARDU'!$A:$BS,44,0)</f>
        <v>#N/A</v>
      </c>
      <c r="AD330" s="21" t="e">
        <f t="shared" si="184"/>
        <v>#N/A</v>
      </c>
      <c r="AE330" s="20" t="e">
        <f>VLOOKUP($B330,'DATA PENGUKURAN GARDU'!$A:$BS,46,0)</f>
        <v>#N/A</v>
      </c>
      <c r="AF330" s="21" t="e">
        <f t="shared" si="185"/>
        <v>#N/A</v>
      </c>
      <c r="AG330" s="20" t="e">
        <f>VLOOKUP($B330,'DATA PENGUKURAN GARDU'!$A:$BS,46,0)</f>
        <v>#N/A</v>
      </c>
      <c r="AH330" s="20" t="e">
        <f>VLOOKUP($B330,'DATA PENGUKURAN GARDU'!$A:$BS,53,0)</f>
        <v>#N/A</v>
      </c>
      <c r="AI330" s="20" t="e">
        <f>VLOOKUP($B330,'DATA PENGUKURAN GARDU'!$A:$BS,54,0)</f>
        <v>#N/A</v>
      </c>
      <c r="AJ330" s="17" t="e">
        <f>VLOOKUP($C330,'DATA PENGUKURAN GARDU'!$A:$BS,42,0)</f>
        <v>#N/A</v>
      </c>
      <c r="AK330" s="23" t="e">
        <f t="shared" si="186"/>
        <v>#N/A</v>
      </c>
      <c r="AL330" s="17" t="e">
        <f>VLOOKUP($C330,'DATA PENGUKURAN GARDU'!$A:$BS,44,0)</f>
        <v>#N/A</v>
      </c>
      <c r="AM330" s="23" t="e">
        <f t="shared" si="187"/>
        <v>#N/A</v>
      </c>
      <c r="AN330" s="17" t="e">
        <f>VLOOKUP($C330,'DATA PENGUKURAN GARDU'!$A:$BS,46,0)</f>
        <v>#N/A</v>
      </c>
      <c r="AO330" s="23" t="e">
        <f t="shared" si="188"/>
        <v>#N/A</v>
      </c>
      <c r="AP330" s="17" t="e">
        <f>VLOOKUP($C330,'DATA PENGUKURAN GARDU'!$A:$BS,46,0)</f>
        <v>#N/A</v>
      </c>
      <c r="AQ330" s="17" t="e">
        <f>VLOOKUP($C330,'DATA PENGUKURAN GARDU'!$A:$BS,53,0)</f>
        <v>#N/A</v>
      </c>
      <c r="AR330" s="17" t="e">
        <f>VLOOKUP($C330,'DATA PENGUKURAN GARDU'!$A:$BS,54,0)</f>
        <v>#N/A</v>
      </c>
      <c r="AS330" s="20" t="e">
        <f>VLOOKUP($D330,'DATA PENGUKURAN GARDU'!$A:$BS,42,0)</f>
        <v>#N/A</v>
      </c>
      <c r="AT330" s="21" t="e">
        <f t="shared" si="189"/>
        <v>#N/A</v>
      </c>
      <c r="AU330" s="20" t="e">
        <f>VLOOKUP($D330,'DATA PENGUKURAN GARDU'!$A:$BS,44,0)</f>
        <v>#N/A</v>
      </c>
      <c r="AV330" s="21" t="e">
        <f t="shared" si="190"/>
        <v>#N/A</v>
      </c>
      <c r="AW330" s="20" t="e">
        <f>VLOOKUP($D330,'DATA PENGUKURAN GARDU'!$A:$BS,46,0)</f>
        <v>#N/A</v>
      </c>
      <c r="AX330" s="21" t="e">
        <f t="shared" si="191"/>
        <v>#N/A</v>
      </c>
      <c r="AY330" s="20" t="e">
        <f>VLOOKUP($D330,'DATA PENGUKURAN GARDU'!$A:$BS,46,0)</f>
        <v>#N/A</v>
      </c>
      <c r="AZ330" s="20" t="e">
        <f>VLOOKUP($D330,'DATA PENGUKURAN GARDU'!$A:$BS,53,0)</f>
        <v>#N/A</v>
      </c>
      <c r="BA330" s="20" t="e">
        <f>VLOOKUP($D330,'DATA PENGUKURAN GARDU'!$A:$BS,54,0)</f>
        <v>#N/A</v>
      </c>
      <c r="BB330" s="17" t="e">
        <f>VLOOKUP($E330,'DATA PENGUKURAN GARDU'!$A:$BS,42,0)</f>
        <v>#N/A</v>
      </c>
      <c r="BC330" s="23" t="e">
        <f t="shared" si="192"/>
        <v>#N/A</v>
      </c>
      <c r="BD330" s="17" t="e">
        <f>VLOOKUP($E330,'DATA PENGUKURAN GARDU'!$A:$BS,44,0)</f>
        <v>#N/A</v>
      </c>
      <c r="BE330" s="23" t="e">
        <f t="shared" si="193"/>
        <v>#N/A</v>
      </c>
      <c r="BF330" s="17" t="e">
        <f>VLOOKUP($E330,'DATA PENGUKURAN GARDU'!$A:$BS,46,0)</f>
        <v>#N/A</v>
      </c>
      <c r="BG330" s="23" t="e">
        <f t="shared" si="194"/>
        <v>#N/A</v>
      </c>
      <c r="BH330" s="17" t="e">
        <f>VLOOKUP($E330,'DATA PENGUKURAN GARDU'!$A:$BS,46,0)</f>
        <v>#N/A</v>
      </c>
      <c r="BI330" s="17" t="e">
        <f>VLOOKUP($E330,'DATA PENGUKURAN GARDU'!$A:$BS,53,0)</f>
        <v>#N/A</v>
      </c>
      <c r="BJ330" s="17" t="e">
        <f>VLOOKUP($E330,'DATA PENGUKURAN GARDU'!$A:$BS,54,0)</f>
        <v>#N/A</v>
      </c>
      <c r="BK330" s="20" t="e">
        <f t="shared" si="195"/>
        <v>#N/A</v>
      </c>
      <c r="BL330" s="20" t="e">
        <f t="shared" si="196"/>
        <v>#N/A</v>
      </c>
      <c r="BM330" s="20" t="e">
        <f t="shared" si="197"/>
        <v>#N/A</v>
      </c>
      <c r="BN330" s="25" t="e">
        <f t="shared" si="198"/>
        <v>#N/A</v>
      </c>
      <c r="BO330" s="26" t="str">
        <f t="shared" si="199"/>
        <v>0</v>
      </c>
      <c r="BP330" s="21" t="e">
        <f t="shared" si="200"/>
        <v>#VALUE!</v>
      </c>
      <c r="BQ330" s="20" t="e">
        <f t="shared" si="201"/>
        <v>#N/A</v>
      </c>
      <c r="BR330" s="20" t="e">
        <v>#N/A</v>
      </c>
      <c r="BS330" s="9" t="e">
        <v>#N/A</v>
      </c>
      <c r="BT330" s="2" t="e">
        <f t="shared" si="202"/>
        <v>#VALUE!</v>
      </c>
      <c r="BU330" s="2" t="e">
        <f t="shared" si="170"/>
        <v>#N/A</v>
      </c>
      <c r="BV330" s="2" t="e">
        <f t="shared" si="171"/>
        <v>#N/A</v>
      </c>
    </row>
    <row r="331" s="2" customFormat="1" ht="22.95" customHeight="1" spans="1:74">
      <c r="A331" s="9" t="str">
        <f t="shared" si="172"/>
        <v>K-287Induk</v>
      </c>
      <c r="B331" s="9" t="str">
        <f t="shared" si="173"/>
        <v>K-287jurusan 1</v>
      </c>
      <c r="C331" s="9" t="str">
        <f t="shared" si="174"/>
        <v>K-287jurusan 2</v>
      </c>
      <c r="D331" s="9" t="str">
        <f t="shared" si="175"/>
        <v>K-287jurusan 3</v>
      </c>
      <c r="E331" s="9" t="str">
        <f t="shared" si="176"/>
        <v>K-287jurusan 4</v>
      </c>
      <c r="F331" s="10" t="s">
        <v>136</v>
      </c>
      <c r="G331" s="10" t="s">
        <v>132</v>
      </c>
      <c r="H331" s="10" t="s">
        <v>420</v>
      </c>
      <c r="I331" s="10">
        <v>0.60005</v>
      </c>
      <c r="J331" s="10">
        <v>124.293083</v>
      </c>
      <c r="K331" s="10" t="s">
        <v>7465</v>
      </c>
      <c r="L331" s="10" t="s">
        <v>7465</v>
      </c>
      <c r="M331" s="10" t="s">
        <v>7465</v>
      </c>
      <c r="N331" s="14">
        <f t="shared" si="177"/>
        <v>0</v>
      </c>
      <c r="O331" s="15" t="e">
        <f t="shared" si="178"/>
        <v>#VALUE!</v>
      </c>
      <c r="P331" s="15" t="e">
        <f t="shared" si="179"/>
        <v>#VALUE!</v>
      </c>
      <c r="Q331" s="17" t="e">
        <f>VLOOKUP($A331,'DATA PENGUKURAN GARDU'!$A:$BS,42,0)</f>
        <v>#N/A</v>
      </c>
      <c r="R331" s="18" t="e">
        <f t="shared" si="180"/>
        <v>#N/A</v>
      </c>
      <c r="S331" s="17" t="e">
        <f>VLOOKUP($A331,'DATA PENGUKURAN GARDU'!$A:$BS,44,0)</f>
        <v>#N/A</v>
      </c>
      <c r="T331" s="18" t="e">
        <f t="shared" si="181"/>
        <v>#N/A</v>
      </c>
      <c r="U331" s="17" t="e">
        <f>VLOOKUP($A331,'DATA PENGUKURAN GARDU'!$A:$BS,46,0)</f>
        <v>#N/A</v>
      </c>
      <c r="V331" s="18" t="e">
        <f t="shared" si="182"/>
        <v>#N/A</v>
      </c>
      <c r="W331" s="17" t="e">
        <f>VLOOKUP($A331,'DATA PENGUKURAN GARDU'!$A:$BS,48,0)</f>
        <v>#N/A</v>
      </c>
      <c r="X331" s="17" t="e">
        <f>VLOOKUP($A331,'DATA PENGUKURAN GARDU'!$A:$BS,53,0)</f>
        <v>#N/A</v>
      </c>
      <c r="Y331" s="17" t="e">
        <f>VLOOKUP($A331,'DATA PENGUKURAN GARDU'!$A:$BS,54,0)</f>
        <v>#N/A</v>
      </c>
      <c r="Z331" s="17" t="e">
        <f>VLOOKUP($A331,'DATA PENGUKURAN GARDU'!$A:$BS,55,0)</f>
        <v>#N/A</v>
      </c>
      <c r="AA331" s="20" t="e">
        <f>VLOOKUP($B331,'DATA PENGUKURAN GARDU'!$A:$BS,42,0)</f>
        <v>#N/A</v>
      </c>
      <c r="AB331" s="21" t="e">
        <f t="shared" si="183"/>
        <v>#N/A</v>
      </c>
      <c r="AC331" s="20" t="e">
        <f>VLOOKUP($B331,'DATA PENGUKURAN GARDU'!$A:$BS,44,0)</f>
        <v>#N/A</v>
      </c>
      <c r="AD331" s="21" t="e">
        <f t="shared" si="184"/>
        <v>#N/A</v>
      </c>
      <c r="AE331" s="20" t="e">
        <f>VLOOKUP($B331,'DATA PENGUKURAN GARDU'!$A:$BS,46,0)</f>
        <v>#N/A</v>
      </c>
      <c r="AF331" s="21" t="e">
        <f t="shared" si="185"/>
        <v>#N/A</v>
      </c>
      <c r="AG331" s="20" t="e">
        <f>VLOOKUP($B331,'DATA PENGUKURAN GARDU'!$A:$BS,46,0)</f>
        <v>#N/A</v>
      </c>
      <c r="AH331" s="20" t="e">
        <f>VLOOKUP($B331,'DATA PENGUKURAN GARDU'!$A:$BS,53,0)</f>
        <v>#N/A</v>
      </c>
      <c r="AI331" s="20" t="e">
        <f>VLOOKUP($B331,'DATA PENGUKURAN GARDU'!$A:$BS,54,0)</f>
        <v>#N/A</v>
      </c>
      <c r="AJ331" s="17" t="e">
        <f>VLOOKUP($C331,'DATA PENGUKURAN GARDU'!$A:$BS,42,0)</f>
        <v>#N/A</v>
      </c>
      <c r="AK331" s="23" t="e">
        <f t="shared" si="186"/>
        <v>#N/A</v>
      </c>
      <c r="AL331" s="17" t="e">
        <f>VLOOKUP($C331,'DATA PENGUKURAN GARDU'!$A:$BS,44,0)</f>
        <v>#N/A</v>
      </c>
      <c r="AM331" s="23" t="e">
        <f t="shared" si="187"/>
        <v>#N/A</v>
      </c>
      <c r="AN331" s="17" t="e">
        <f>VLOOKUP($C331,'DATA PENGUKURAN GARDU'!$A:$BS,46,0)</f>
        <v>#N/A</v>
      </c>
      <c r="AO331" s="23" t="e">
        <f t="shared" si="188"/>
        <v>#N/A</v>
      </c>
      <c r="AP331" s="17" t="e">
        <f>VLOOKUP($C331,'DATA PENGUKURAN GARDU'!$A:$BS,46,0)</f>
        <v>#N/A</v>
      </c>
      <c r="AQ331" s="17" t="e">
        <f>VLOOKUP($C331,'DATA PENGUKURAN GARDU'!$A:$BS,53,0)</f>
        <v>#N/A</v>
      </c>
      <c r="AR331" s="17" t="e">
        <f>VLOOKUP($C331,'DATA PENGUKURAN GARDU'!$A:$BS,54,0)</f>
        <v>#N/A</v>
      </c>
      <c r="AS331" s="20" t="e">
        <f>VLOOKUP($D331,'DATA PENGUKURAN GARDU'!$A:$BS,42,0)</f>
        <v>#N/A</v>
      </c>
      <c r="AT331" s="21" t="e">
        <f t="shared" si="189"/>
        <v>#N/A</v>
      </c>
      <c r="AU331" s="20" t="e">
        <f>VLOOKUP($D331,'DATA PENGUKURAN GARDU'!$A:$BS,44,0)</f>
        <v>#N/A</v>
      </c>
      <c r="AV331" s="21" t="e">
        <f t="shared" si="190"/>
        <v>#N/A</v>
      </c>
      <c r="AW331" s="20" t="e">
        <f>VLOOKUP($D331,'DATA PENGUKURAN GARDU'!$A:$BS,46,0)</f>
        <v>#N/A</v>
      </c>
      <c r="AX331" s="21" t="e">
        <f t="shared" si="191"/>
        <v>#N/A</v>
      </c>
      <c r="AY331" s="20" t="e">
        <f>VLOOKUP($D331,'DATA PENGUKURAN GARDU'!$A:$BS,46,0)</f>
        <v>#N/A</v>
      </c>
      <c r="AZ331" s="20" t="e">
        <f>VLOOKUP($D331,'DATA PENGUKURAN GARDU'!$A:$BS,53,0)</f>
        <v>#N/A</v>
      </c>
      <c r="BA331" s="20" t="e">
        <f>VLOOKUP($D331,'DATA PENGUKURAN GARDU'!$A:$BS,54,0)</f>
        <v>#N/A</v>
      </c>
      <c r="BB331" s="17" t="e">
        <f>VLOOKUP($E331,'DATA PENGUKURAN GARDU'!$A:$BS,42,0)</f>
        <v>#N/A</v>
      </c>
      <c r="BC331" s="23" t="e">
        <f t="shared" si="192"/>
        <v>#N/A</v>
      </c>
      <c r="BD331" s="17" t="e">
        <f>VLOOKUP($E331,'DATA PENGUKURAN GARDU'!$A:$BS,44,0)</f>
        <v>#N/A</v>
      </c>
      <c r="BE331" s="23" t="e">
        <f t="shared" si="193"/>
        <v>#N/A</v>
      </c>
      <c r="BF331" s="17" t="e">
        <f>VLOOKUP($E331,'DATA PENGUKURAN GARDU'!$A:$BS,46,0)</f>
        <v>#N/A</v>
      </c>
      <c r="BG331" s="23" t="e">
        <f t="shared" si="194"/>
        <v>#N/A</v>
      </c>
      <c r="BH331" s="17" t="e">
        <f>VLOOKUP($E331,'DATA PENGUKURAN GARDU'!$A:$BS,46,0)</f>
        <v>#N/A</v>
      </c>
      <c r="BI331" s="17" t="e">
        <f>VLOOKUP($E331,'DATA PENGUKURAN GARDU'!$A:$BS,53,0)</f>
        <v>#N/A</v>
      </c>
      <c r="BJ331" s="17" t="e">
        <f>VLOOKUP($E331,'DATA PENGUKURAN GARDU'!$A:$BS,54,0)</f>
        <v>#N/A</v>
      </c>
      <c r="BK331" s="20" t="e">
        <f t="shared" si="195"/>
        <v>#N/A</v>
      </c>
      <c r="BL331" s="20" t="e">
        <f t="shared" si="196"/>
        <v>#N/A</v>
      </c>
      <c r="BM331" s="20" t="e">
        <f t="shared" si="197"/>
        <v>#N/A</v>
      </c>
      <c r="BN331" s="25" t="e">
        <f t="shared" si="198"/>
        <v>#N/A</v>
      </c>
      <c r="BO331" s="26" t="str">
        <f t="shared" si="199"/>
        <v>0</v>
      </c>
      <c r="BP331" s="21" t="e">
        <f t="shared" si="200"/>
        <v>#VALUE!</v>
      </c>
      <c r="BQ331" s="20" t="e">
        <f t="shared" si="201"/>
        <v>#N/A</v>
      </c>
      <c r="BR331" s="20" t="e">
        <v>#N/A</v>
      </c>
      <c r="BS331" s="9" t="e">
        <v>#N/A</v>
      </c>
      <c r="BT331" s="2" t="e">
        <f t="shared" si="202"/>
        <v>#VALUE!</v>
      </c>
      <c r="BU331" s="2" t="e">
        <f t="shared" si="170"/>
        <v>#N/A</v>
      </c>
      <c r="BV331" s="2" t="e">
        <f t="shared" si="171"/>
        <v>#N/A</v>
      </c>
    </row>
    <row r="332" s="2" customFormat="1" ht="22.95" customHeight="1" spans="1:74">
      <c r="A332" s="9" t="str">
        <f t="shared" si="172"/>
        <v>K-289Induk</v>
      </c>
      <c r="B332" s="9" t="str">
        <f t="shared" si="173"/>
        <v>K-289jurusan 1</v>
      </c>
      <c r="C332" s="9" t="str">
        <f t="shared" si="174"/>
        <v>K-289jurusan 2</v>
      </c>
      <c r="D332" s="9" t="str">
        <f t="shared" si="175"/>
        <v>K-289jurusan 3</v>
      </c>
      <c r="E332" s="9" t="str">
        <f t="shared" si="176"/>
        <v>K-289jurusan 4</v>
      </c>
      <c r="F332" s="10" t="s">
        <v>136</v>
      </c>
      <c r="G332" s="10" t="s">
        <v>132</v>
      </c>
      <c r="H332" s="10" t="s">
        <v>421</v>
      </c>
      <c r="I332" s="10">
        <v>0.605483</v>
      </c>
      <c r="J332" s="10">
        <v>124.289367</v>
      </c>
      <c r="K332" s="10" t="s">
        <v>7465</v>
      </c>
      <c r="L332" s="10" t="s">
        <v>7465</v>
      </c>
      <c r="M332" s="10" t="s">
        <v>7465</v>
      </c>
      <c r="N332" s="14">
        <f t="shared" si="177"/>
        <v>0</v>
      </c>
      <c r="O332" s="15" t="e">
        <f t="shared" si="178"/>
        <v>#VALUE!</v>
      </c>
      <c r="P332" s="15" t="e">
        <f t="shared" si="179"/>
        <v>#VALUE!</v>
      </c>
      <c r="Q332" s="17" t="e">
        <f>VLOOKUP($A332,'DATA PENGUKURAN GARDU'!$A:$BS,42,0)</f>
        <v>#N/A</v>
      </c>
      <c r="R332" s="18" t="e">
        <f t="shared" si="180"/>
        <v>#N/A</v>
      </c>
      <c r="S332" s="17" t="e">
        <f>VLOOKUP($A332,'DATA PENGUKURAN GARDU'!$A:$BS,44,0)</f>
        <v>#N/A</v>
      </c>
      <c r="T332" s="18" t="e">
        <f t="shared" si="181"/>
        <v>#N/A</v>
      </c>
      <c r="U332" s="17" t="e">
        <f>VLOOKUP($A332,'DATA PENGUKURAN GARDU'!$A:$BS,46,0)</f>
        <v>#N/A</v>
      </c>
      <c r="V332" s="18" t="e">
        <f t="shared" si="182"/>
        <v>#N/A</v>
      </c>
      <c r="W332" s="17" t="e">
        <f>VLOOKUP($A332,'DATA PENGUKURAN GARDU'!$A:$BS,48,0)</f>
        <v>#N/A</v>
      </c>
      <c r="X332" s="17" t="e">
        <f>VLOOKUP($A332,'DATA PENGUKURAN GARDU'!$A:$BS,53,0)</f>
        <v>#N/A</v>
      </c>
      <c r="Y332" s="17" t="e">
        <f>VLOOKUP($A332,'DATA PENGUKURAN GARDU'!$A:$BS,54,0)</f>
        <v>#N/A</v>
      </c>
      <c r="Z332" s="17" t="e">
        <f>VLOOKUP($A332,'DATA PENGUKURAN GARDU'!$A:$BS,55,0)</f>
        <v>#N/A</v>
      </c>
      <c r="AA332" s="20" t="e">
        <f>VLOOKUP($B332,'DATA PENGUKURAN GARDU'!$A:$BS,42,0)</f>
        <v>#N/A</v>
      </c>
      <c r="AB332" s="21" t="e">
        <f t="shared" si="183"/>
        <v>#N/A</v>
      </c>
      <c r="AC332" s="20" t="e">
        <f>VLOOKUP($B332,'DATA PENGUKURAN GARDU'!$A:$BS,44,0)</f>
        <v>#N/A</v>
      </c>
      <c r="AD332" s="21" t="e">
        <f t="shared" si="184"/>
        <v>#N/A</v>
      </c>
      <c r="AE332" s="20" t="e">
        <f>VLOOKUP($B332,'DATA PENGUKURAN GARDU'!$A:$BS,46,0)</f>
        <v>#N/A</v>
      </c>
      <c r="AF332" s="21" t="e">
        <f t="shared" si="185"/>
        <v>#N/A</v>
      </c>
      <c r="AG332" s="20" t="e">
        <f>VLOOKUP($B332,'DATA PENGUKURAN GARDU'!$A:$BS,46,0)</f>
        <v>#N/A</v>
      </c>
      <c r="AH332" s="20" t="e">
        <f>VLOOKUP($B332,'DATA PENGUKURAN GARDU'!$A:$BS,53,0)</f>
        <v>#N/A</v>
      </c>
      <c r="AI332" s="20" t="e">
        <f>VLOOKUP($B332,'DATA PENGUKURAN GARDU'!$A:$BS,54,0)</f>
        <v>#N/A</v>
      </c>
      <c r="AJ332" s="17" t="e">
        <f>VLOOKUP($C332,'DATA PENGUKURAN GARDU'!$A:$BS,42,0)</f>
        <v>#N/A</v>
      </c>
      <c r="AK332" s="23" t="e">
        <f t="shared" si="186"/>
        <v>#N/A</v>
      </c>
      <c r="AL332" s="17" t="e">
        <f>VLOOKUP($C332,'DATA PENGUKURAN GARDU'!$A:$BS,44,0)</f>
        <v>#N/A</v>
      </c>
      <c r="AM332" s="23" t="e">
        <f t="shared" si="187"/>
        <v>#N/A</v>
      </c>
      <c r="AN332" s="17" t="e">
        <f>VLOOKUP($C332,'DATA PENGUKURAN GARDU'!$A:$BS,46,0)</f>
        <v>#N/A</v>
      </c>
      <c r="AO332" s="23" t="e">
        <f t="shared" si="188"/>
        <v>#N/A</v>
      </c>
      <c r="AP332" s="17" t="e">
        <f>VLOOKUP($C332,'DATA PENGUKURAN GARDU'!$A:$BS,46,0)</f>
        <v>#N/A</v>
      </c>
      <c r="AQ332" s="17" t="e">
        <f>VLOOKUP($C332,'DATA PENGUKURAN GARDU'!$A:$BS,53,0)</f>
        <v>#N/A</v>
      </c>
      <c r="AR332" s="17" t="e">
        <f>VLOOKUP($C332,'DATA PENGUKURAN GARDU'!$A:$BS,54,0)</f>
        <v>#N/A</v>
      </c>
      <c r="AS332" s="20" t="e">
        <f>VLOOKUP($D332,'DATA PENGUKURAN GARDU'!$A:$BS,42,0)</f>
        <v>#N/A</v>
      </c>
      <c r="AT332" s="21" t="e">
        <f t="shared" si="189"/>
        <v>#N/A</v>
      </c>
      <c r="AU332" s="20" t="e">
        <f>VLOOKUP($D332,'DATA PENGUKURAN GARDU'!$A:$BS,44,0)</f>
        <v>#N/A</v>
      </c>
      <c r="AV332" s="21" t="e">
        <f t="shared" si="190"/>
        <v>#N/A</v>
      </c>
      <c r="AW332" s="20" t="e">
        <f>VLOOKUP($D332,'DATA PENGUKURAN GARDU'!$A:$BS,46,0)</f>
        <v>#N/A</v>
      </c>
      <c r="AX332" s="21" t="e">
        <f t="shared" si="191"/>
        <v>#N/A</v>
      </c>
      <c r="AY332" s="20" t="e">
        <f>VLOOKUP($D332,'DATA PENGUKURAN GARDU'!$A:$BS,46,0)</f>
        <v>#N/A</v>
      </c>
      <c r="AZ332" s="20" t="e">
        <f>VLOOKUP($D332,'DATA PENGUKURAN GARDU'!$A:$BS,53,0)</f>
        <v>#N/A</v>
      </c>
      <c r="BA332" s="20" t="e">
        <f>VLOOKUP($D332,'DATA PENGUKURAN GARDU'!$A:$BS,54,0)</f>
        <v>#N/A</v>
      </c>
      <c r="BB332" s="17" t="e">
        <f>VLOOKUP($E332,'DATA PENGUKURAN GARDU'!$A:$BS,42,0)</f>
        <v>#N/A</v>
      </c>
      <c r="BC332" s="23" t="e">
        <f t="shared" si="192"/>
        <v>#N/A</v>
      </c>
      <c r="BD332" s="17" t="e">
        <f>VLOOKUP($E332,'DATA PENGUKURAN GARDU'!$A:$BS,44,0)</f>
        <v>#N/A</v>
      </c>
      <c r="BE332" s="23" t="e">
        <f t="shared" si="193"/>
        <v>#N/A</v>
      </c>
      <c r="BF332" s="17" t="e">
        <f>VLOOKUP($E332,'DATA PENGUKURAN GARDU'!$A:$BS,46,0)</f>
        <v>#N/A</v>
      </c>
      <c r="BG332" s="23" t="e">
        <f t="shared" si="194"/>
        <v>#N/A</v>
      </c>
      <c r="BH332" s="17" t="e">
        <f>VLOOKUP($E332,'DATA PENGUKURAN GARDU'!$A:$BS,46,0)</f>
        <v>#N/A</v>
      </c>
      <c r="BI332" s="17" t="e">
        <f>VLOOKUP($E332,'DATA PENGUKURAN GARDU'!$A:$BS,53,0)</f>
        <v>#N/A</v>
      </c>
      <c r="BJ332" s="17" t="e">
        <f>VLOOKUP($E332,'DATA PENGUKURAN GARDU'!$A:$BS,54,0)</f>
        <v>#N/A</v>
      </c>
      <c r="BK332" s="20" t="e">
        <f t="shared" si="195"/>
        <v>#N/A</v>
      </c>
      <c r="BL332" s="20" t="e">
        <f t="shared" si="196"/>
        <v>#N/A</v>
      </c>
      <c r="BM332" s="20" t="e">
        <f t="shared" si="197"/>
        <v>#N/A</v>
      </c>
      <c r="BN332" s="25" t="e">
        <f t="shared" si="198"/>
        <v>#N/A</v>
      </c>
      <c r="BO332" s="26" t="str">
        <f t="shared" si="199"/>
        <v>0</v>
      </c>
      <c r="BP332" s="21" t="e">
        <f t="shared" si="200"/>
        <v>#VALUE!</v>
      </c>
      <c r="BQ332" s="20" t="e">
        <f t="shared" si="201"/>
        <v>#N/A</v>
      </c>
      <c r="BR332" s="20" t="e">
        <v>#N/A</v>
      </c>
      <c r="BS332" s="9" t="e">
        <v>#N/A</v>
      </c>
      <c r="BT332" s="2" t="e">
        <f t="shared" si="202"/>
        <v>#VALUE!</v>
      </c>
      <c r="BU332" s="2" t="e">
        <f t="shared" si="170"/>
        <v>#N/A</v>
      </c>
      <c r="BV332" s="2" t="e">
        <f t="shared" si="171"/>
        <v>#N/A</v>
      </c>
    </row>
    <row r="333" s="2" customFormat="1" ht="22.95" customHeight="1" spans="1:74">
      <c r="A333" s="9" t="str">
        <f t="shared" si="172"/>
        <v>K-292Induk</v>
      </c>
      <c r="B333" s="9" t="str">
        <f t="shared" si="173"/>
        <v>K-292jurusan 1</v>
      </c>
      <c r="C333" s="9" t="str">
        <f t="shared" si="174"/>
        <v>K-292jurusan 2</v>
      </c>
      <c r="D333" s="9" t="str">
        <f t="shared" si="175"/>
        <v>K-292jurusan 3</v>
      </c>
      <c r="E333" s="9" t="str">
        <f t="shared" si="176"/>
        <v>K-292jurusan 4</v>
      </c>
      <c r="F333" s="10" t="s">
        <v>136</v>
      </c>
      <c r="G333" s="10" t="s">
        <v>132</v>
      </c>
      <c r="H333" s="10" t="s">
        <v>422</v>
      </c>
      <c r="I333" s="10">
        <v>0.665467</v>
      </c>
      <c r="J333" s="10">
        <v>124.3122</v>
      </c>
      <c r="K333" s="10" t="s">
        <v>7465</v>
      </c>
      <c r="L333" s="10" t="s">
        <v>7465</v>
      </c>
      <c r="M333" s="10" t="s">
        <v>7465</v>
      </c>
      <c r="N333" s="14">
        <f t="shared" si="177"/>
        <v>0</v>
      </c>
      <c r="O333" s="15" t="e">
        <f t="shared" si="178"/>
        <v>#VALUE!</v>
      </c>
      <c r="P333" s="15" t="e">
        <f t="shared" si="179"/>
        <v>#VALUE!</v>
      </c>
      <c r="Q333" s="17" t="e">
        <f>VLOOKUP($A333,'DATA PENGUKURAN GARDU'!$A:$BS,42,0)</f>
        <v>#N/A</v>
      </c>
      <c r="R333" s="18" t="e">
        <f t="shared" si="180"/>
        <v>#N/A</v>
      </c>
      <c r="S333" s="17" t="e">
        <f>VLOOKUP($A333,'DATA PENGUKURAN GARDU'!$A:$BS,44,0)</f>
        <v>#N/A</v>
      </c>
      <c r="T333" s="18" t="e">
        <f t="shared" si="181"/>
        <v>#N/A</v>
      </c>
      <c r="U333" s="17" t="e">
        <f>VLOOKUP($A333,'DATA PENGUKURAN GARDU'!$A:$BS,46,0)</f>
        <v>#N/A</v>
      </c>
      <c r="V333" s="18" t="e">
        <f t="shared" si="182"/>
        <v>#N/A</v>
      </c>
      <c r="W333" s="17" t="e">
        <f>VLOOKUP($A333,'DATA PENGUKURAN GARDU'!$A:$BS,48,0)</f>
        <v>#N/A</v>
      </c>
      <c r="X333" s="17" t="e">
        <f>VLOOKUP($A333,'DATA PENGUKURAN GARDU'!$A:$BS,53,0)</f>
        <v>#N/A</v>
      </c>
      <c r="Y333" s="17" t="e">
        <f>VLOOKUP($A333,'DATA PENGUKURAN GARDU'!$A:$BS,54,0)</f>
        <v>#N/A</v>
      </c>
      <c r="Z333" s="17" t="e">
        <f>VLOOKUP($A333,'DATA PENGUKURAN GARDU'!$A:$BS,55,0)</f>
        <v>#N/A</v>
      </c>
      <c r="AA333" s="20" t="e">
        <f>VLOOKUP($B333,'DATA PENGUKURAN GARDU'!$A:$BS,42,0)</f>
        <v>#N/A</v>
      </c>
      <c r="AB333" s="21" t="e">
        <f t="shared" si="183"/>
        <v>#N/A</v>
      </c>
      <c r="AC333" s="20" t="e">
        <f>VLOOKUP($B333,'DATA PENGUKURAN GARDU'!$A:$BS,44,0)</f>
        <v>#N/A</v>
      </c>
      <c r="AD333" s="21" t="e">
        <f t="shared" si="184"/>
        <v>#N/A</v>
      </c>
      <c r="AE333" s="20" t="e">
        <f>VLOOKUP($B333,'DATA PENGUKURAN GARDU'!$A:$BS,46,0)</f>
        <v>#N/A</v>
      </c>
      <c r="AF333" s="21" t="e">
        <f t="shared" si="185"/>
        <v>#N/A</v>
      </c>
      <c r="AG333" s="20" t="e">
        <f>VLOOKUP($B333,'DATA PENGUKURAN GARDU'!$A:$BS,46,0)</f>
        <v>#N/A</v>
      </c>
      <c r="AH333" s="20" t="e">
        <f>VLOOKUP($B333,'DATA PENGUKURAN GARDU'!$A:$BS,53,0)</f>
        <v>#N/A</v>
      </c>
      <c r="AI333" s="20" t="e">
        <f>VLOOKUP($B333,'DATA PENGUKURAN GARDU'!$A:$BS,54,0)</f>
        <v>#N/A</v>
      </c>
      <c r="AJ333" s="17" t="e">
        <f>VLOOKUP($C333,'DATA PENGUKURAN GARDU'!$A:$BS,42,0)</f>
        <v>#N/A</v>
      </c>
      <c r="AK333" s="23" t="e">
        <f t="shared" si="186"/>
        <v>#N/A</v>
      </c>
      <c r="AL333" s="17" t="e">
        <f>VLOOKUP($C333,'DATA PENGUKURAN GARDU'!$A:$BS,44,0)</f>
        <v>#N/A</v>
      </c>
      <c r="AM333" s="23" t="e">
        <f t="shared" si="187"/>
        <v>#N/A</v>
      </c>
      <c r="AN333" s="17" t="e">
        <f>VLOOKUP($C333,'DATA PENGUKURAN GARDU'!$A:$BS,46,0)</f>
        <v>#N/A</v>
      </c>
      <c r="AO333" s="23" t="e">
        <f t="shared" si="188"/>
        <v>#N/A</v>
      </c>
      <c r="AP333" s="17" t="e">
        <f>VLOOKUP($C333,'DATA PENGUKURAN GARDU'!$A:$BS,46,0)</f>
        <v>#N/A</v>
      </c>
      <c r="AQ333" s="17" t="e">
        <f>VLOOKUP($C333,'DATA PENGUKURAN GARDU'!$A:$BS,53,0)</f>
        <v>#N/A</v>
      </c>
      <c r="AR333" s="17" t="e">
        <f>VLOOKUP($C333,'DATA PENGUKURAN GARDU'!$A:$BS,54,0)</f>
        <v>#N/A</v>
      </c>
      <c r="AS333" s="20" t="e">
        <f>VLOOKUP($D333,'DATA PENGUKURAN GARDU'!$A:$BS,42,0)</f>
        <v>#N/A</v>
      </c>
      <c r="AT333" s="21" t="e">
        <f t="shared" si="189"/>
        <v>#N/A</v>
      </c>
      <c r="AU333" s="20" t="e">
        <f>VLOOKUP($D333,'DATA PENGUKURAN GARDU'!$A:$BS,44,0)</f>
        <v>#N/A</v>
      </c>
      <c r="AV333" s="21" t="e">
        <f t="shared" si="190"/>
        <v>#N/A</v>
      </c>
      <c r="AW333" s="20" t="e">
        <f>VLOOKUP($D333,'DATA PENGUKURAN GARDU'!$A:$BS,46,0)</f>
        <v>#N/A</v>
      </c>
      <c r="AX333" s="21" t="e">
        <f t="shared" si="191"/>
        <v>#N/A</v>
      </c>
      <c r="AY333" s="20" t="e">
        <f>VLOOKUP($D333,'DATA PENGUKURAN GARDU'!$A:$BS,46,0)</f>
        <v>#N/A</v>
      </c>
      <c r="AZ333" s="20" t="e">
        <f>VLOOKUP($D333,'DATA PENGUKURAN GARDU'!$A:$BS,53,0)</f>
        <v>#N/A</v>
      </c>
      <c r="BA333" s="20" t="e">
        <f>VLOOKUP($D333,'DATA PENGUKURAN GARDU'!$A:$BS,54,0)</f>
        <v>#N/A</v>
      </c>
      <c r="BB333" s="17" t="e">
        <f>VLOOKUP($E333,'DATA PENGUKURAN GARDU'!$A:$BS,42,0)</f>
        <v>#N/A</v>
      </c>
      <c r="BC333" s="23" t="e">
        <f t="shared" si="192"/>
        <v>#N/A</v>
      </c>
      <c r="BD333" s="17" t="e">
        <f>VLOOKUP($E333,'DATA PENGUKURAN GARDU'!$A:$BS,44,0)</f>
        <v>#N/A</v>
      </c>
      <c r="BE333" s="23" t="e">
        <f t="shared" si="193"/>
        <v>#N/A</v>
      </c>
      <c r="BF333" s="17" t="e">
        <f>VLOOKUP($E333,'DATA PENGUKURAN GARDU'!$A:$BS,46,0)</f>
        <v>#N/A</v>
      </c>
      <c r="BG333" s="23" t="e">
        <f t="shared" si="194"/>
        <v>#N/A</v>
      </c>
      <c r="BH333" s="17" t="e">
        <f>VLOOKUP($E333,'DATA PENGUKURAN GARDU'!$A:$BS,46,0)</f>
        <v>#N/A</v>
      </c>
      <c r="BI333" s="17" t="e">
        <f>VLOOKUP($E333,'DATA PENGUKURAN GARDU'!$A:$BS,53,0)</f>
        <v>#N/A</v>
      </c>
      <c r="BJ333" s="17" t="e">
        <f>VLOOKUP($E333,'DATA PENGUKURAN GARDU'!$A:$BS,54,0)</f>
        <v>#N/A</v>
      </c>
      <c r="BK333" s="20" t="e">
        <f t="shared" si="195"/>
        <v>#N/A</v>
      </c>
      <c r="BL333" s="20" t="e">
        <f t="shared" si="196"/>
        <v>#N/A</v>
      </c>
      <c r="BM333" s="20" t="e">
        <f t="shared" si="197"/>
        <v>#N/A</v>
      </c>
      <c r="BN333" s="25" t="e">
        <f t="shared" si="198"/>
        <v>#N/A</v>
      </c>
      <c r="BO333" s="26" t="str">
        <f t="shared" si="199"/>
        <v>0</v>
      </c>
      <c r="BP333" s="21" t="e">
        <f t="shared" si="200"/>
        <v>#VALUE!</v>
      </c>
      <c r="BQ333" s="20" t="e">
        <f t="shared" si="201"/>
        <v>#N/A</v>
      </c>
      <c r="BR333" s="20" t="e">
        <v>#N/A</v>
      </c>
      <c r="BS333" s="9" t="e">
        <v>#N/A</v>
      </c>
      <c r="BT333" s="2" t="e">
        <f t="shared" si="202"/>
        <v>#VALUE!</v>
      </c>
      <c r="BU333" s="2" t="e">
        <f t="shared" si="170"/>
        <v>#N/A</v>
      </c>
      <c r="BV333" s="2" t="e">
        <f t="shared" si="171"/>
        <v>#N/A</v>
      </c>
    </row>
    <row r="334" s="2" customFormat="1" ht="22.95" customHeight="1" spans="1:74">
      <c r="A334" s="9" t="str">
        <f t="shared" si="172"/>
        <v>K-294.1Induk</v>
      </c>
      <c r="B334" s="9" t="str">
        <f t="shared" si="173"/>
        <v>K-294.1jurusan 1</v>
      </c>
      <c r="C334" s="9" t="str">
        <f t="shared" si="174"/>
        <v>K-294.1jurusan 2</v>
      </c>
      <c r="D334" s="9" t="str">
        <f t="shared" si="175"/>
        <v>K-294.1jurusan 3</v>
      </c>
      <c r="E334" s="9" t="str">
        <f t="shared" si="176"/>
        <v>K-294.1jurusan 4</v>
      </c>
      <c r="F334" s="10" t="s">
        <v>136</v>
      </c>
      <c r="G334" s="10" t="s">
        <v>132</v>
      </c>
      <c r="H334" s="10" t="s">
        <v>423</v>
      </c>
      <c r="I334" s="10">
        <v>0.680354</v>
      </c>
      <c r="J334" s="10">
        <v>124.301912</v>
      </c>
      <c r="K334" s="10" t="s">
        <v>7465</v>
      </c>
      <c r="L334" s="10" t="s">
        <v>7465</v>
      </c>
      <c r="M334" s="10" t="s">
        <v>7465</v>
      </c>
      <c r="N334" s="14">
        <f t="shared" si="177"/>
        <v>0</v>
      </c>
      <c r="O334" s="15" t="e">
        <f t="shared" si="178"/>
        <v>#VALUE!</v>
      </c>
      <c r="P334" s="15" t="e">
        <f t="shared" si="179"/>
        <v>#VALUE!</v>
      </c>
      <c r="Q334" s="17" t="e">
        <f>VLOOKUP($A334,'DATA PENGUKURAN GARDU'!$A:$BS,42,0)</f>
        <v>#N/A</v>
      </c>
      <c r="R334" s="18" t="e">
        <f t="shared" si="180"/>
        <v>#N/A</v>
      </c>
      <c r="S334" s="17" t="e">
        <f>VLOOKUP($A334,'DATA PENGUKURAN GARDU'!$A:$BS,44,0)</f>
        <v>#N/A</v>
      </c>
      <c r="T334" s="18" t="e">
        <f t="shared" si="181"/>
        <v>#N/A</v>
      </c>
      <c r="U334" s="17" t="e">
        <f>VLOOKUP($A334,'DATA PENGUKURAN GARDU'!$A:$BS,46,0)</f>
        <v>#N/A</v>
      </c>
      <c r="V334" s="18" t="e">
        <f t="shared" si="182"/>
        <v>#N/A</v>
      </c>
      <c r="W334" s="17" t="e">
        <f>VLOOKUP($A334,'DATA PENGUKURAN GARDU'!$A:$BS,48,0)</f>
        <v>#N/A</v>
      </c>
      <c r="X334" s="17" t="e">
        <f>VLOOKUP($A334,'DATA PENGUKURAN GARDU'!$A:$BS,53,0)</f>
        <v>#N/A</v>
      </c>
      <c r="Y334" s="17" t="e">
        <f>VLOOKUP($A334,'DATA PENGUKURAN GARDU'!$A:$BS,54,0)</f>
        <v>#N/A</v>
      </c>
      <c r="Z334" s="17" t="e">
        <f>VLOOKUP($A334,'DATA PENGUKURAN GARDU'!$A:$BS,55,0)</f>
        <v>#N/A</v>
      </c>
      <c r="AA334" s="20" t="e">
        <f>VLOOKUP($B334,'DATA PENGUKURAN GARDU'!$A:$BS,42,0)</f>
        <v>#N/A</v>
      </c>
      <c r="AB334" s="21" t="e">
        <f t="shared" si="183"/>
        <v>#N/A</v>
      </c>
      <c r="AC334" s="20" t="e">
        <f>VLOOKUP($B334,'DATA PENGUKURAN GARDU'!$A:$BS,44,0)</f>
        <v>#N/A</v>
      </c>
      <c r="AD334" s="21" t="e">
        <f t="shared" si="184"/>
        <v>#N/A</v>
      </c>
      <c r="AE334" s="20" t="e">
        <f>VLOOKUP($B334,'DATA PENGUKURAN GARDU'!$A:$BS,46,0)</f>
        <v>#N/A</v>
      </c>
      <c r="AF334" s="21" t="e">
        <f t="shared" si="185"/>
        <v>#N/A</v>
      </c>
      <c r="AG334" s="20" t="e">
        <f>VLOOKUP($B334,'DATA PENGUKURAN GARDU'!$A:$BS,46,0)</f>
        <v>#N/A</v>
      </c>
      <c r="AH334" s="20" t="e">
        <f>VLOOKUP($B334,'DATA PENGUKURAN GARDU'!$A:$BS,53,0)</f>
        <v>#N/A</v>
      </c>
      <c r="AI334" s="20" t="e">
        <f>VLOOKUP($B334,'DATA PENGUKURAN GARDU'!$A:$BS,54,0)</f>
        <v>#N/A</v>
      </c>
      <c r="AJ334" s="17" t="e">
        <f>VLOOKUP($C334,'DATA PENGUKURAN GARDU'!$A:$BS,42,0)</f>
        <v>#N/A</v>
      </c>
      <c r="AK334" s="23" t="e">
        <f t="shared" si="186"/>
        <v>#N/A</v>
      </c>
      <c r="AL334" s="17" t="e">
        <f>VLOOKUP($C334,'DATA PENGUKURAN GARDU'!$A:$BS,44,0)</f>
        <v>#N/A</v>
      </c>
      <c r="AM334" s="23" t="e">
        <f t="shared" si="187"/>
        <v>#N/A</v>
      </c>
      <c r="AN334" s="17" t="e">
        <f>VLOOKUP($C334,'DATA PENGUKURAN GARDU'!$A:$BS,46,0)</f>
        <v>#N/A</v>
      </c>
      <c r="AO334" s="23" t="e">
        <f t="shared" si="188"/>
        <v>#N/A</v>
      </c>
      <c r="AP334" s="17" t="e">
        <f>VLOOKUP($C334,'DATA PENGUKURAN GARDU'!$A:$BS,46,0)</f>
        <v>#N/A</v>
      </c>
      <c r="AQ334" s="17" t="e">
        <f>VLOOKUP($C334,'DATA PENGUKURAN GARDU'!$A:$BS,53,0)</f>
        <v>#N/A</v>
      </c>
      <c r="AR334" s="17" t="e">
        <f>VLOOKUP($C334,'DATA PENGUKURAN GARDU'!$A:$BS,54,0)</f>
        <v>#N/A</v>
      </c>
      <c r="AS334" s="20" t="e">
        <f>VLOOKUP($D334,'DATA PENGUKURAN GARDU'!$A:$BS,42,0)</f>
        <v>#N/A</v>
      </c>
      <c r="AT334" s="21" t="e">
        <f t="shared" si="189"/>
        <v>#N/A</v>
      </c>
      <c r="AU334" s="20" t="e">
        <f>VLOOKUP($D334,'DATA PENGUKURAN GARDU'!$A:$BS,44,0)</f>
        <v>#N/A</v>
      </c>
      <c r="AV334" s="21" t="e">
        <f t="shared" si="190"/>
        <v>#N/A</v>
      </c>
      <c r="AW334" s="20" t="e">
        <f>VLOOKUP($D334,'DATA PENGUKURAN GARDU'!$A:$BS,46,0)</f>
        <v>#N/A</v>
      </c>
      <c r="AX334" s="21" t="e">
        <f t="shared" si="191"/>
        <v>#N/A</v>
      </c>
      <c r="AY334" s="20" t="e">
        <f>VLOOKUP($D334,'DATA PENGUKURAN GARDU'!$A:$BS,46,0)</f>
        <v>#N/A</v>
      </c>
      <c r="AZ334" s="20" t="e">
        <f>VLOOKUP($D334,'DATA PENGUKURAN GARDU'!$A:$BS,53,0)</f>
        <v>#N/A</v>
      </c>
      <c r="BA334" s="20" t="e">
        <f>VLOOKUP($D334,'DATA PENGUKURAN GARDU'!$A:$BS,54,0)</f>
        <v>#N/A</v>
      </c>
      <c r="BB334" s="17" t="e">
        <f>VLOOKUP($E334,'DATA PENGUKURAN GARDU'!$A:$BS,42,0)</f>
        <v>#N/A</v>
      </c>
      <c r="BC334" s="23" t="e">
        <f t="shared" si="192"/>
        <v>#N/A</v>
      </c>
      <c r="BD334" s="17" t="e">
        <f>VLOOKUP($E334,'DATA PENGUKURAN GARDU'!$A:$BS,44,0)</f>
        <v>#N/A</v>
      </c>
      <c r="BE334" s="23" t="e">
        <f t="shared" si="193"/>
        <v>#N/A</v>
      </c>
      <c r="BF334" s="17" t="e">
        <f>VLOOKUP($E334,'DATA PENGUKURAN GARDU'!$A:$BS,46,0)</f>
        <v>#N/A</v>
      </c>
      <c r="BG334" s="23" t="e">
        <f t="shared" si="194"/>
        <v>#N/A</v>
      </c>
      <c r="BH334" s="17" t="e">
        <f>VLOOKUP($E334,'DATA PENGUKURAN GARDU'!$A:$BS,46,0)</f>
        <v>#N/A</v>
      </c>
      <c r="BI334" s="17" t="e">
        <f>VLOOKUP($E334,'DATA PENGUKURAN GARDU'!$A:$BS,53,0)</f>
        <v>#N/A</v>
      </c>
      <c r="BJ334" s="17" t="e">
        <f>VLOOKUP($E334,'DATA PENGUKURAN GARDU'!$A:$BS,54,0)</f>
        <v>#N/A</v>
      </c>
      <c r="BK334" s="20" t="e">
        <f t="shared" si="195"/>
        <v>#N/A</v>
      </c>
      <c r="BL334" s="20" t="e">
        <f t="shared" si="196"/>
        <v>#N/A</v>
      </c>
      <c r="BM334" s="20" t="e">
        <f t="shared" si="197"/>
        <v>#N/A</v>
      </c>
      <c r="BN334" s="25" t="e">
        <f t="shared" si="198"/>
        <v>#N/A</v>
      </c>
      <c r="BO334" s="26" t="str">
        <f t="shared" si="199"/>
        <v>0</v>
      </c>
      <c r="BP334" s="21" t="e">
        <f t="shared" si="200"/>
        <v>#VALUE!</v>
      </c>
      <c r="BQ334" s="20" t="e">
        <f t="shared" si="201"/>
        <v>#N/A</v>
      </c>
      <c r="BR334" s="20" t="e">
        <v>#N/A</v>
      </c>
      <c r="BS334" s="9" t="e">
        <v>#N/A</v>
      </c>
      <c r="BT334" s="2" t="e">
        <f t="shared" si="202"/>
        <v>#VALUE!</v>
      </c>
      <c r="BU334" s="2" t="e">
        <f t="shared" si="170"/>
        <v>#N/A</v>
      </c>
      <c r="BV334" s="2" t="e">
        <f t="shared" si="171"/>
        <v>#N/A</v>
      </c>
    </row>
    <row r="335" s="2" customFormat="1" ht="22.95" customHeight="1" spans="1:74">
      <c r="A335" s="9" t="str">
        <f t="shared" si="172"/>
        <v>M 50Induk</v>
      </c>
      <c r="B335" s="9" t="str">
        <f t="shared" si="173"/>
        <v>M 50jurusan 1</v>
      </c>
      <c r="C335" s="9" t="str">
        <f t="shared" si="174"/>
        <v>M 50jurusan 2</v>
      </c>
      <c r="D335" s="9" t="str">
        <f t="shared" si="175"/>
        <v>M 50jurusan 3</v>
      </c>
      <c r="E335" s="9" t="str">
        <f t="shared" si="176"/>
        <v>M 50jurusan 4</v>
      </c>
      <c r="F335" s="10" t="s">
        <v>131</v>
      </c>
      <c r="G335" s="10" t="s">
        <v>131</v>
      </c>
      <c r="H335" s="10" t="s">
        <v>424</v>
      </c>
      <c r="I335" s="10">
        <v>0.58201</v>
      </c>
      <c r="J335" s="10">
        <v>124.0056</v>
      </c>
      <c r="K335" s="10" t="s">
        <v>7465</v>
      </c>
      <c r="L335" s="10" t="s">
        <v>7465</v>
      </c>
      <c r="M335" s="10" t="s">
        <v>7465</v>
      </c>
      <c r="N335" s="14">
        <f t="shared" si="177"/>
        <v>0</v>
      </c>
      <c r="O335" s="15" t="e">
        <f t="shared" si="178"/>
        <v>#VALUE!</v>
      </c>
      <c r="P335" s="15" t="e">
        <f t="shared" si="179"/>
        <v>#VALUE!</v>
      </c>
      <c r="Q335" s="17" t="e">
        <f>VLOOKUP($A335,'DATA PENGUKURAN GARDU'!$A:$BS,42,0)</f>
        <v>#N/A</v>
      </c>
      <c r="R335" s="18" t="e">
        <f t="shared" si="180"/>
        <v>#N/A</v>
      </c>
      <c r="S335" s="17" t="e">
        <f>VLOOKUP($A335,'DATA PENGUKURAN GARDU'!$A:$BS,44,0)</f>
        <v>#N/A</v>
      </c>
      <c r="T335" s="18" t="e">
        <f t="shared" si="181"/>
        <v>#N/A</v>
      </c>
      <c r="U335" s="17" t="e">
        <f>VLOOKUP($A335,'DATA PENGUKURAN GARDU'!$A:$BS,46,0)</f>
        <v>#N/A</v>
      </c>
      <c r="V335" s="18" t="e">
        <f t="shared" si="182"/>
        <v>#N/A</v>
      </c>
      <c r="W335" s="17" t="e">
        <f>VLOOKUP($A335,'DATA PENGUKURAN GARDU'!$A:$BS,48,0)</f>
        <v>#N/A</v>
      </c>
      <c r="X335" s="17" t="e">
        <f>VLOOKUP($A335,'DATA PENGUKURAN GARDU'!$A:$BS,53,0)</f>
        <v>#N/A</v>
      </c>
      <c r="Y335" s="17" t="e">
        <f>VLOOKUP($A335,'DATA PENGUKURAN GARDU'!$A:$BS,54,0)</f>
        <v>#N/A</v>
      </c>
      <c r="Z335" s="17" t="e">
        <f>VLOOKUP($A335,'DATA PENGUKURAN GARDU'!$A:$BS,55,0)</f>
        <v>#N/A</v>
      </c>
      <c r="AA335" s="20" t="e">
        <f>VLOOKUP($B335,'DATA PENGUKURAN GARDU'!$A:$BS,42,0)</f>
        <v>#N/A</v>
      </c>
      <c r="AB335" s="21" t="e">
        <f t="shared" si="183"/>
        <v>#N/A</v>
      </c>
      <c r="AC335" s="20" t="e">
        <f>VLOOKUP($B335,'DATA PENGUKURAN GARDU'!$A:$BS,44,0)</f>
        <v>#N/A</v>
      </c>
      <c r="AD335" s="21" t="e">
        <f t="shared" si="184"/>
        <v>#N/A</v>
      </c>
      <c r="AE335" s="20" t="e">
        <f>VLOOKUP($B335,'DATA PENGUKURAN GARDU'!$A:$BS,46,0)</f>
        <v>#N/A</v>
      </c>
      <c r="AF335" s="21" t="e">
        <f t="shared" si="185"/>
        <v>#N/A</v>
      </c>
      <c r="AG335" s="20" t="e">
        <f>VLOOKUP($B335,'DATA PENGUKURAN GARDU'!$A:$BS,46,0)</f>
        <v>#N/A</v>
      </c>
      <c r="AH335" s="20" t="e">
        <f>VLOOKUP($B335,'DATA PENGUKURAN GARDU'!$A:$BS,53,0)</f>
        <v>#N/A</v>
      </c>
      <c r="AI335" s="20" t="e">
        <f>VLOOKUP($B335,'DATA PENGUKURAN GARDU'!$A:$BS,54,0)</f>
        <v>#N/A</v>
      </c>
      <c r="AJ335" s="17" t="e">
        <f>VLOOKUP($C335,'DATA PENGUKURAN GARDU'!$A:$BS,42,0)</f>
        <v>#N/A</v>
      </c>
      <c r="AK335" s="23" t="e">
        <f t="shared" si="186"/>
        <v>#N/A</v>
      </c>
      <c r="AL335" s="17" t="e">
        <f>VLOOKUP($C335,'DATA PENGUKURAN GARDU'!$A:$BS,44,0)</f>
        <v>#N/A</v>
      </c>
      <c r="AM335" s="23" t="e">
        <f t="shared" si="187"/>
        <v>#N/A</v>
      </c>
      <c r="AN335" s="17" t="e">
        <f>VLOOKUP($C335,'DATA PENGUKURAN GARDU'!$A:$BS,46,0)</f>
        <v>#N/A</v>
      </c>
      <c r="AO335" s="23" t="e">
        <f t="shared" si="188"/>
        <v>#N/A</v>
      </c>
      <c r="AP335" s="17" t="e">
        <f>VLOOKUP($C335,'DATA PENGUKURAN GARDU'!$A:$BS,46,0)</f>
        <v>#N/A</v>
      </c>
      <c r="AQ335" s="17" t="e">
        <f>VLOOKUP($C335,'DATA PENGUKURAN GARDU'!$A:$BS,53,0)</f>
        <v>#N/A</v>
      </c>
      <c r="AR335" s="17" t="e">
        <f>VLOOKUP($C335,'DATA PENGUKURAN GARDU'!$A:$BS,54,0)</f>
        <v>#N/A</v>
      </c>
      <c r="AS335" s="20" t="e">
        <f>VLOOKUP($D335,'DATA PENGUKURAN GARDU'!$A:$BS,42,0)</f>
        <v>#N/A</v>
      </c>
      <c r="AT335" s="21" t="e">
        <f t="shared" si="189"/>
        <v>#N/A</v>
      </c>
      <c r="AU335" s="20" t="e">
        <f>VLOOKUP($D335,'DATA PENGUKURAN GARDU'!$A:$BS,44,0)</f>
        <v>#N/A</v>
      </c>
      <c r="AV335" s="21" t="e">
        <f t="shared" si="190"/>
        <v>#N/A</v>
      </c>
      <c r="AW335" s="20" t="e">
        <f>VLOOKUP($D335,'DATA PENGUKURAN GARDU'!$A:$BS,46,0)</f>
        <v>#N/A</v>
      </c>
      <c r="AX335" s="21" t="e">
        <f t="shared" si="191"/>
        <v>#N/A</v>
      </c>
      <c r="AY335" s="20" t="e">
        <f>VLOOKUP($D335,'DATA PENGUKURAN GARDU'!$A:$BS,46,0)</f>
        <v>#N/A</v>
      </c>
      <c r="AZ335" s="20" t="e">
        <f>VLOOKUP($D335,'DATA PENGUKURAN GARDU'!$A:$BS,53,0)</f>
        <v>#N/A</v>
      </c>
      <c r="BA335" s="20" t="e">
        <f>VLOOKUP($D335,'DATA PENGUKURAN GARDU'!$A:$BS,54,0)</f>
        <v>#N/A</v>
      </c>
      <c r="BB335" s="17" t="e">
        <f>VLOOKUP($E335,'DATA PENGUKURAN GARDU'!$A:$BS,42,0)</f>
        <v>#N/A</v>
      </c>
      <c r="BC335" s="23" t="e">
        <f t="shared" si="192"/>
        <v>#N/A</v>
      </c>
      <c r="BD335" s="17" t="e">
        <f>VLOOKUP($E335,'DATA PENGUKURAN GARDU'!$A:$BS,44,0)</f>
        <v>#N/A</v>
      </c>
      <c r="BE335" s="23" t="e">
        <f t="shared" si="193"/>
        <v>#N/A</v>
      </c>
      <c r="BF335" s="17" t="e">
        <f>VLOOKUP($E335,'DATA PENGUKURAN GARDU'!$A:$BS,46,0)</f>
        <v>#N/A</v>
      </c>
      <c r="BG335" s="23" t="e">
        <f t="shared" si="194"/>
        <v>#N/A</v>
      </c>
      <c r="BH335" s="17" t="e">
        <f>VLOOKUP($E335,'DATA PENGUKURAN GARDU'!$A:$BS,46,0)</f>
        <v>#N/A</v>
      </c>
      <c r="BI335" s="17" t="e">
        <f>VLOOKUP($E335,'DATA PENGUKURAN GARDU'!$A:$BS,53,0)</f>
        <v>#N/A</v>
      </c>
      <c r="BJ335" s="17" t="e">
        <f>VLOOKUP($E335,'DATA PENGUKURAN GARDU'!$A:$BS,54,0)</f>
        <v>#N/A</v>
      </c>
      <c r="BK335" s="20" t="e">
        <f t="shared" si="195"/>
        <v>#N/A</v>
      </c>
      <c r="BL335" s="20" t="e">
        <f t="shared" si="196"/>
        <v>#N/A</v>
      </c>
      <c r="BM335" s="20" t="e">
        <f t="shared" si="197"/>
        <v>#N/A</v>
      </c>
      <c r="BN335" s="25" t="e">
        <f t="shared" si="198"/>
        <v>#N/A</v>
      </c>
      <c r="BO335" s="26" t="str">
        <f t="shared" si="199"/>
        <v>0</v>
      </c>
      <c r="BP335" s="21" t="e">
        <f t="shared" si="200"/>
        <v>#VALUE!</v>
      </c>
      <c r="BQ335" s="20" t="e">
        <f t="shared" si="201"/>
        <v>#N/A</v>
      </c>
      <c r="BR335" s="20" t="e">
        <v>#N/A</v>
      </c>
      <c r="BS335" s="9" t="e">
        <v>#N/A</v>
      </c>
      <c r="BT335" s="2" t="e">
        <f t="shared" si="202"/>
        <v>#VALUE!</v>
      </c>
      <c r="BU335" s="2" t="e">
        <f t="shared" si="170"/>
        <v>#N/A</v>
      </c>
      <c r="BV335" s="2" t="e">
        <f t="shared" si="171"/>
        <v>#N/A</v>
      </c>
    </row>
    <row r="336" s="2" customFormat="1" ht="22.95" customHeight="1" spans="1:74">
      <c r="A336" s="9" t="str">
        <f t="shared" si="172"/>
        <v>M 55Induk</v>
      </c>
      <c r="B336" s="9" t="str">
        <f t="shared" si="173"/>
        <v>M 55jurusan 1</v>
      </c>
      <c r="C336" s="9" t="str">
        <f t="shared" si="174"/>
        <v>M 55jurusan 2</v>
      </c>
      <c r="D336" s="9" t="str">
        <f t="shared" si="175"/>
        <v>M 55jurusan 3</v>
      </c>
      <c r="E336" s="9" t="str">
        <f t="shared" si="176"/>
        <v>M 55jurusan 4</v>
      </c>
      <c r="F336" s="10" t="s">
        <v>131</v>
      </c>
      <c r="G336" s="10" t="s">
        <v>131</v>
      </c>
      <c r="H336" s="10" t="s">
        <v>425</v>
      </c>
      <c r="I336" s="10">
        <v>0.57643</v>
      </c>
      <c r="J336" s="10">
        <v>123.9968</v>
      </c>
      <c r="K336" s="10" t="s">
        <v>7465</v>
      </c>
      <c r="L336" s="10" t="s">
        <v>7465</v>
      </c>
      <c r="M336" s="10" t="s">
        <v>7465</v>
      </c>
      <c r="N336" s="14">
        <f t="shared" si="177"/>
        <v>0</v>
      </c>
      <c r="O336" s="15" t="e">
        <f t="shared" si="178"/>
        <v>#VALUE!</v>
      </c>
      <c r="P336" s="15" t="e">
        <f t="shared" si="179"/>
        <v>#VALUE!</v>
      </c>
      <c r="Q336" s="17" t="e">
        <f>VLOOKUP($A336,'DATA PENGUKURAN GARDU'!$A:$BS,42,0)</f>
        <v>#N/A</v>
      </c>
      <c r="R336" s="18" t="e">
        <f t="shared" si="180"/>
        <v>#N/A</v>
      </c>
      <c r="S336" s="17" t="e">
        <f>VLOOKUP($A336,'DATA PENGUKURAN GARDU'!$A:$BS,44,0)</f>
        <v>#N/A</v>
      </c>
      <c r="T336" s="18" t="e">
        <f t="shared" si="181"/>
        <v>#N/A</v>
      </c>
      <c r="U336" s="17" t="e">
        <f>VLOOKUP($A336,'DATA PENGUKURAN GARDU'!$A:$BS,46,0)</f>
        <v>#N/A</v>
      </c>
      <c r="V336" s="18" t="e">
        <f t="shared" si="182"/>
        <v>#N/A</v>
      </c>
      <c r="W336" s="17" t="e">
        <f>VLOOKUP($A336,'DATA PENGUKURAN GARDU'!$A:$BS,48,0)</f>
        <v>#N/A</v>
      </c>
      <c r="X336" s="17" t="e">
        <f>VLOOKUP($A336,'DATA PENGUKURAN GARDU'!$A:$BS,53,0)</f>
        <v>#N/A</v>
      </c>
      <c r="Y336" s="17" t="e">
        <f>VLOOKUP($A336,'DATA PENGUKURAN GARDU'!$A:$BS,54,0)</f>
        <v>#N/A</v>
      </c>
      <c r="Z336" s="17" t="e">
        <f>VLOOKUP($A336,'DATA PENGUKURAN GARDU'!$A:$BS,55,0)</f>
        <v>#N/A</v>
      </c>
      <c r="AA336" s="20" t="e">
        <f>VLOOKUP($B336,'DATA PENGUKURAN GARDU'!$A:$BS,42,0)</f>
        <v>#N/A</v>
      </c>
      <c r="AB336" s="21" t="e">
        <f t="shared" si="183"/>
        <v>#N/A</v>
      </c>
      <c r="AC336" s="20" t="e">
        <f>VLOOKUP($B336,'DATA PENGUKURAN GARDU'!$A:$BS,44,0)</f>
        <v>#N/A</v>
      </c>
      <c r="AD336" s="21" t="e">
        <f t="shared" si="184"/>
        <v>#N/A</v>
      </c>
      <c r="AE336" s="20" t="e">
        <f>VLOOKUP($B336,'DATA PENGUKURAN GARDU'!$A:$BS,46,0)</f>
        <v>#N/A</v>
      </c>
      <c r="AF336" s="21" t="e">
        <f t="shared" si="185"/>
        <v>#N/A</v>
      </c>
      <c r="AG336" s="20" t="e">
        <f>VLOOKUP($B336,'DATA PENGUKURAN GARDU'!$A:$BS,46,0)</f>
        <v>#N/A</v>
      </c>
      <c r="AH336" s="20" t="e">
        <f>VLOOKUP($B336,'DATA PENGUKURAN GARDU'!$A:$BS,53,0)</f>
        <v>#N/A</v>
      </c>
      <c r="AI336" s="20" t="e">
        <f>VLOOKUP($B336,'DATA PENGUKURAN GARDU'!$A:$BS,54,0)</f>
        <v>#N/A</v>
      </c>
      <c r="AJ336" s="17" t="e">
        <f>VLOOKUP($C336,'DATA PENGUKURAN GARDU'!$A:$BS,42,0)</f>
        <v>#N/A</v>
      </c>
      <c r="AK336" s="23" t="e">
        <f t="shared" si="186"/>
        <v>#N/A</v>
      </c>
      <c r="AL336" s="17" t="e">
        <f>VLOOKUP($C336,'DATA PENGUKURAN GARDU'!$A:$BS,44,0)</f>
        <v>#N/A</v>
      </c>
      <c r="AM336" s="23" t="e">
        <f t="shared" si="187"/>
        <v>#N/A</v>
      </c>
      <c r="AN336" s="17" t="e">
        <f>VLOOKUP($C336,'DATA PENGUKURAN GARDU'!$A:$BS,46,0)</f>
        <v>#N/A</v>
      </c>
      <c r="AO336" s="23" t="e">
        <f t="shared" si="188"/>
        <v>#N/A</v>
      </c>
      <c r="AP336" s="17" t="e">
        <f>VLOOKUP($C336,'DATA PENGUKURAN GARDU'!$A:$BS,46,0)</f>
        <v>#N/A</v>
      </c>
      <c r="AQ336" s="17" t="e">
        <f>VLOOKUP($C336,'DATA PENGUKURAN GARDU'!$A:$BS,53,0)</f>
        <v>#N/A</v>
      </c>
      <c r="AR336" s="17" t="e">
        <f>VLOOKUP($C336,'DATA PENGUKURAN GARDU'!$A:$BS,54,0)</f>
        <v>#N/A</v>
      </c>
      <c r="AS336" s="20" t="e">
        <f>VLOOKUP($D336,'DATA PENGUKURAN GARDU'!$A:$BS,42,0)</f>
        <v>#N/A</v>
      </c>
      <c r="AT336" s="21" t="e">
        <f t="shared" si="189"/>
        <v>#N/A</v>
      </c>
      <c r="AU336" s="20" t="e">
        <f>VLOOKUP($D336,'DATA PENGUKURAN GARDU'!$A:$BS,44,0)</f>
        <v>#N/A</v>
      </c>
      <c r="AV336" s="21" t="e">
        <f t="shared" si="190"/>
        <v>#N/A</v>
      </c>
      <c r="AW336" s="20" t="e">
        <f>VLOOKUP($D336,'DATA PENGUKURAN GARDU'!$A:$BS,46,0)</f>
        <v>#N/A</v>
      </c>
      <c r="AX336" s="21" t="e">
        <f t="shared" si="191"/>
        <v>#N/A</v>
      </c>
      <c r="AY336" s="20" t="e">
        <f>VLOOKUP($D336,'DATA PENGUKURAN GARDU'!$A:$BS,46,0)</f>
        <v>#N/A</v>
      </c>
      <c r="AZ336" s="20" t="e">
        <f>VLOOKUP($D336,'DATA PENGUKURAN GARDU'!$A:$BS,53,0)</f>
        <v>#N/A</v>
      </c>
      <c r="BA336" s="20" t="e">
        <f>VLOOKUP($D336,'DATA PENGUKURAN GARDU'!$A:$BS,54,0)</f>
        <v>#N/A</v>
      </c>
      <c r="BB336" s="17" t="e">
        <f>VLOOKUP($E336,'DATA PENGUKURAN GARDU'!$A:$BS,42,0)</f>
        <v>#N/A</v>
      </c>
      <c r="BC336" s="23" t="e">
        <f t="shared" si="192"/>
        <v>#N/A</v>
      </c>
      <c r="BD336" s="17" t="e">
        <f>VLOOKUP($E336,'DATA PENGUKURAN GARDU'!$A:$BS,44,0)</f>
        <v>#N/A</v>
      </c>
      <c r="BE336" s="23" t="e">
        <f t="shared" si="193"/>
        <v>#N/A</v>
      </c>
      <c r="BF336" s="17" t="e">
        <f>VLOOKUP($E336,'DATA PENGUKURAN GARDU'!$A:$BS,46,0)</f>
        <v>#N/A</v>
      </c>
      <c r="BG336" s="23" t="e">
        <f t="shared" si="194"/>
        <v>#N/A</v>
      </c>
      <c r="BH336" s="17" t="e">
        <f>VLOOKUP($E336,'DATA PENGUKURAN GARDU'!$A:$BS,46,0)</f>
        <v>#N/A</v>
      </c>
      <c r="BI336" s="17" t="e">
        <f>VLOOKUP($E336,'DATA PENGUKURAN GARDU'!$A:$BS,53,0)</f>
        <v>#N/A</v>
      </c>
      <c r="BJ336" s="17" t="e">
        <f>VLOOKUP($E336,'DATA PENGUKURAN GARDU'!$A:$BS,54,0)</f>
        <v>#N/A</v>
      </c>
      <c r="BK336" s="20" t="e">
        <f t="shared" si="195"/>
        <v>#N/A</v>
      </c>
      <c r="BL336" s="20" t="e">
        <f t="shared" si="196"/>
        <v>#N/A</v>
      </c>
      <c r="BM336" s="20" t="e">
        <f t="shared" si="197"/>
        <v>#N/A</v>
      </c>
      <c r="BN336" s="25" t="e">
        <f t="shared" si="198"/>
        <v>#N/A</v>
      </c>
      <c r="BO336" s="26" t="str">
        <f t="shared" si="199"/>
        <v>0</v>
      </c>
      <c r="BP336" s="21" t="e">
        <f t="shared" si="200"/>
        <v>#VALUE!</v>
      </c>
      <c r="BQ336" s="20" t="e">
        <f t="shared" si="201"/>
        <v>#N/A</v>
      </c>
      <c r="BR336" s="20" t="e">
        <v>#N/A</v>
      </c>
      <c r="BS336" s="9" t="e">
        <v>#N/A</v>
      </c>
      <c r="BT336" s="2" t="e">
        <f t="shared" si="202"/>
        <v>#VALUE!</v>
      </c>
      <c r="BU336" s="2" t="e">
        <f t="shared" si="170"/>
        <v>#N/A</v>
      </c>
      <c r="BV336" s="2" t="e">
        <f t="shared" si="171"/>
        <v>#N/A</v>
      </c>
    </row>
    <row r="337" s="2" customFormat="1" ht="22.95" customHeight="1" spans="1:74">
      <c r="A337" s="9" t="str">
        <f t="shared" si="172"/>
        <v>M 136Induk</v>
      </c>
      <c r="B337" s="9" t="str">
        <f t="shared" si="173"/>
        <v>M 136jurusan 1</v>
      </c>
      <c r="C337" s="9" t="str">
        <f t="shared" si="174"/>
        <v>M 136jurusan 2</v>
      </c>
      <c r="D337" s="9" t="str">
        <f t="shared" si="175"/>
        <v>M 136jurusan 3</v>
      </c>
      <c r="E337" s="9" t="str">
        <f t="shared" si="176"/>
        <v>M 136jurusan 4</v>
      </c>
      <c r="F337" s="10" t="s">
        <v>131</v>
      </c>
      <c r="G337" s="10" t="s">
        <v>131</v>
      </c>
      <c r="H337" s="10" t="s">
        <v>426</v>
      </c>
      <c r="I337" s="10">
        <v>0.55342</v>
      </c>
      <c r="J337" s="10">
        <v>124.03037</v>
      </c>
      <c r="K337" s="10" t="s">
        <v>7465</v>
      </c>
      <c r="L337" s="10" t="s">
        <v>7465</v>
      </c>
      <c r="M337" s="10" t="s">
        <v>7465</v>
      </c>
      <c r="N337" s="14">
        <f t="shared" si="177"/>
        <v>0</v>
      </c>
      <c r="O337" s="15" t="e">
        <f t="shared" si="178"/>
        <v>#VALUE!</v>
      </c>
      <c r="P337" s="15" t="e">
        <f t="shared" si="179"/>
        <v>#VALUE!</v>
      </c>
      <c r="Q337" s="17" t="e">
        <f>VLOOKUP($A337,'DATA PENGUKURAN GARDU'!$A:$BS,42,0)</f>
        <v>#N/A</v>
      </c>
      <c r="R337" s="18" t="e">
        <f t="shared" si="180"/>
        <v>#N/A</v>
      </c>
      <c r="S337" s="17" t="e">
        <f>VLOOKUP($A337,'DATA PENGUKURAN GARDU'!$A:$BS,44,0)</f>
        <v>#N/A</v>
      </c>
      <c r="T337" s="18" t="e">
        <f t="shared" si="181"/>
        <v>#N/A</v>
      </c>
      <c r="U337" s="17" t="e">
        <f>VLOOKUP($A337,'DATA PENGUKURAN GARDU'!$A:$BS,46,0)</f>
        <v>#N/A</v>
      </c>
      <c r="V337" s="18" t="e">
        <f t="shared" si="182"/>
        <v>#N/A</v>
      </c>
      <c r="W337" s="17" t="e">
        <f>VLOOKUP($A337,'DATA PENGUKURAN GARDU'!$A:$BS,48,0)</f>
        <v>#N/A</v>
      </c>
      <c r="X337" s="17" t="e">
        <f>VLOOKUP($A337,'DATA PENGUKURAN GARDU'!$A:$BS,53,0)</f>
        <v>#N/A</v>
      </c>
      <c r="Y337" s="17" t="e">
        <f>VLOOKUP($A337,'DATA PENGUKURAN GARDU'!$A:$BS,54,0)</f>
        <v>#N/A</v>
      </c>
      <c r="Z337" s="17" t="e">
        <f>VLOOKUP($A337,'DATA PENGUKURAN GARDU'!$A:$BS,55,0)</f>
        <v>#N/A</v>
      </c>
      <c r="AA337" s="20" t="e">
        <f>VLOOKUP($B337,'DATA PENGUKURAN GARDU'!$A:$BS,42,0)</f>
        <v>#N/A</v>
      </c>
      <c r="AB337" s="21" t="e">
        <f t="shared" si="183"/>
        <v>#N/A</v>
      </c>
      <c r="AC337" s="20" t="e">
        <f>VLOOKUP($B337,'DATA PENGUKURAN GARDU'!$A:$BS,44,0)</f>
        <v>#N/A</v>
      </c>
      <c r="AD337" s="21" t="e">
        <f t="shared" si="184"/>
        <v>#N/A</v>
      </c>
      <c r="AE337" s="20" t="e">
        <f>VLOOKUP($B337,'DATA PENGUKURAN GARDU'!$A:$BS,46,0)</f>
        <v>#N/A</v>
      </c>
      <c r="AF337" s="21" t="e">
        <f t="shared" si="185"/>
        <v>#N/A</v>
      </c>
      <c r="AG337" s="20" t="e">
        <f>VLOOKUP($B337,'DATA PENGUKURAN GARDU'!$A:$BS,46,0)</f>
        <v>#N/A</v>
      </c>
      <c r="AH337" s="20" t="e">
        <f>VLOOKUP($B337,'DATA PENGUKURAN GARDU'!$A:$BS,53,0)</f>
        <v>#N/A</v>
      </c>
      <c r="AI337" s="20" t="e">
        <f>VLOOKUP($B337,'DATA PENGUKURAN GARDU'!$A:$BS,54,0)</f>
        <v>#N/A</v>
      </c>
      <c r="AJ337" s="17" t="e">
        <f>VLOOKUP($C337,'DATA PENGUKURAN GARDU'!$A:$BS,42,0)</f>
        <v>#N/A</v>
      </c>
      <c r="AK337" s="23" t="e">
        <f t="shared" si="186"/>
        <v>#N/A</v>
      </c>
      <c r="AL337" s="17" t="e">
        <f>VLOOKUP($C337,'DATA PENGUKURAN GARDU'!$A:$BS,44,0)</f>
        <v>#N/A</v>
      </c>
      <c r="AM337" s="23" t="e">
        <f t="shared" si="187"/>
        <v>#N/A</v>
      </c>
      <c r="AN337" s="17" t="e">
        <f>VLOOKUP($C337,'DATA PENGUKURAN GARDU'!$A:$BS,46,0)</f>
        <v>#N/A</v>
      </c>
      <c r="AO337" s="23" t="e">
        <f t="shared" si="188"/>
        <v>#N/A</v>
      </c>
      <c r="AP337" s="17" t="e">
        <f>VLOOKUP($C337,'DATA PENGUKURAN GARDU'!$A:$BS,46,0)</f>
        <v>#N/A</v>
      </c>
      <c r="AQ337" s="17" t="e">
        <f>VLOOKUP($C337,'DATA PENGUKURAN GARDU'!$A:$BS,53,0)</f>
        <v>#N/A</v>
      </c>
      <c r="AR337" s="17" t="e">
        <f>VLOOKUP($C337,'DATA PENGUKURAN GARDU'!$A:$BS,54,0)</f>
        <v>#N/A</v>
      </c>
      <c r="AS337" s="20" t="e">
        <f>VLOOKUP($D337,'DATA PENGUKURAN GARDU'!$A:$BS,42,0)</f>
        <v>#N/A</v>
      </c>
      <c r="AT337" s="21" t="e">
        <f t="shared" si="189"/>
        <v>#N/A</v>
      </c>
      <c r="AU337" s="20" t="e">
        <f>VLOOKUP($D337,'DATA PENGUKURAN GARDU'!$A:$BS,44,0)</f>
        <v>#N/A</v>
      </c>
      <c r="AV337" s="21" t="e">
        <f t="shared" si="190"/>
        <v>#N/A</v>
      </c>
      <c r="AW337" s="20" t="e">
        <f>VLOOKUP($D337,'DATA PENGUKURAN GARDU'!$A:$BS,46,0)</f>
        <v>#N/A</v>
      </c>
      <c r="AX337" s="21" t="e">
        <f t="shared" si="191"/>
        <v>#N/A</v>
      </c>
      <c r="AY337" s="20" t="e">
        <f>VLOOKUP($D337,'DATA PENGUKURAN GARDU'!$A:$BS,46,0)</f>
        <v>#N/A</v>
      </c>
      <c r="AZ337" s="20" t="e">
        <f>VLOOKUP($D337,'DATA PENGUKURAN GARDU'!$A:$BS,53,0)</f>
        <v>#N/A</v>
      </c>
      <c r="BA337" s="20" t="e">
        <f>VLOOKUP($D337,'DATA PENGUKURAN GARDU'!$A:$BS,54,0)</f>
        <v>#N/A</v>
      </c>
      <c r="BB337" s="17" t="e">
        <f>VLOOKUP($E337,'DATA PENGUKURAN GARDU'!$A:$BS,42,0)</f>
        <v>#N/A</v>
      </c>
      <c r="BC337" s="23" t="e">
        <f t="shared" si="192"/>
        <v>#N/A</v>
      </c>
      <c r="BD337" s="17" t="e">
        <f>VLOOKUP($E337,'DATA PENGUKURAN GARDU'!$A:$BS,44,0)</f>
        <v>#N/A</v>
      </c>
      <c r="BE337" s="23" t="e">
        <f t="shared" si="193"/>
        <v>#N/A</v>
      </c>
      <c r="BF337" s="17" t="e">
        <f>VLOOKUP($E337,'DATA PENGUKURAN GARDU'!$A:$BS,46,0)</f>
        <v>#N/A</v>
      </c>
      <c r="BG337" s="23" t="e">
        <f t="shared" si="194"/>
        <v>#N/A</v>
      </c>
      <c r="BH337" s="17" t="e">
        <f>VLOOKUP($E337,'DATA PENGUKURAN GARDU'!$A:$BS,46,0)</f>
        <v>#N/A</v>
      </c>
      <c r="BI337" s="17" t="e">
        <f>VLOOKUP($E337,'DATA PENGUKURAN GARDU'!$A:$BS,53,0)</f>
        <v>#N/A</v>
      </c>
      <c r="BJ337" s="17" t="e">
        <f>VLOOKUP($E337,'DATA PENGUKURAN GARDU'!$A:$BS,54,0)</f>
        <v>#N/A</v>
      </c>
      <c r="BK337" s="20" t="e">
        <f t="shared" si="195"/>
        <v>#N/A</v>
      </c>
      <c r="BL337" s="20" t="e">
        <f t="shared" si="196"/>
        <v>#N/A</v>
      </c>
      <c r="BM337" s="20" t="e">
        <f t="shared" si="197"/>
        <v>#N/A</v>
      </c>
      <c r="BN337" s="25" t="e">
        <f t="shared" si="198"/>
        <v>#N/A</v>
      </c>
      <c r="BO337" s="26" t="str">
        <f t="shared" si="199"/>
        <v>0</v>
      </c>
      <c r="BP337" s="21" t="e">
        <f t="shared" si="200"/>
        <v>#VALUE!</v>
      </c>
      <c r="BQ337" s="20" t="e">
        <f t="shared" si="201"/>
        <v>#N/A</v>
      </c>
      <c r="BR337" s="20" t="e">
        <v>#N/A</v>
      </c>
      <c r="BS337" s="9" t="e">
        <v>#N/A</v>
      </c>
      <c r="BT337" s="2" t="e">
        <f t="shared" si="202"/>
        <v>#VALUE!</v>
      </c>
      <c r="BU337" s="2" t="e">
        <f t="shared" si="170"/>
        <v>#N/A</v>
      </c>
      <c r="BV337" s="2" t="e">
        <f t="shared" si="171"/>
        <v>#N/A</v>
      </c>
    </row>
    <row r="338" s="2" customFormat="1" ht="22.95" customHeight="1" spans="1:74">
      <c r="A338" s="9" t="str">
        <f t="shared" si="172"/>
        <v>BB 001Induk</v>
      </c>
      <c r="B338" s="9" t="str">
        <f t="shared" si="173"/>
        <v>BB 001jurusan 1</v>
      </c>
      <c r="C338" s="9" t="str">
        <f t="shared" si="174"/>
        <v>BB 001jurusan 2</v>
      </c>
      <c r="D338" s="9" t="str">
        <f t="shared" si="175"/>
        <v>BB 001jurusan 3</v>
      </c>
      <c r="E338" s="9" t="str">
        <f t="shared" si="176"/>
        <v>BB 001jurusan 4</v>
      </c>
      <c r="F338" s="10" t="s">
        <v>427</v>
      </c>
      <c r="G338" s="10" t="s">
        <v>131</v>
      </c>
      <c r="H338" s="10" t="s">
        <v>428</v>
      </c>
      <c r="I338" s="10">
        <v>0.83522</v>
      </c>
      <c r="J338" s="10">
        <v>123.90793</v>
      </c>
      <c r="K338" s="10" t="s">
        <v>7465</v>
      </c>
      <c r="L338" s="10" t="s">
        <v>7465</v>
      </c>
      <c r="M338" s="10" t="s">
        <v>7465</v>
      </c>
      <c r="N338" s="14">
        <f t="shared" si="177"/>
        <v>0</v>
      </c>
      <c r="O338" s="15" t="e">
        <f t="shared" si="178"/>
        <v>#VALUE!</v>
      </c>
      <c r="P338" s="15" t="e">
        <f t="shared" si="179"/>
        <v>#VALUE!</v>
      </c>
      <c r="Q338" s="17" t="e">
        <f>VLOOKUP($A338,'DATA PENGUKURAN GARDU'!$A:$BS,42,0)</f>
        <v>#N/A</v>
      </c>
      <c r="R338" s="18" t="e">
        <f t="shared" si="180"/>
        <v>#N/A</v>
      </c>
      <c r="S338" s="17" t="e">
        <f>VLOOKUP($A338,'DATA PENGUKURAN GARDU'!$A:$BS,44,0)</f>
        <v>#N/A</v>
      </c>
      <c r="T338" s="18" t="e">
        <f t="shared" si="181"/>
        <v>#N/A</v>
      </c>
      <c r="U338" s="17" t="e">
        <f>VLOOKUP($A338,'DATA PENGUKURAN GARDU'!$A:$BS,46,0)</f>
        <v>#N/A</v>
      </c>
      <c r="V338" s="18" t="e">
        <f t="shared" si="182"/>
        <v>#N/A</v>
      </c>
      <c r="W338" s="17" t="e">
        <f>VLOOKUP($A338,'DATA PENGUKURAN GARDU'!$A:$BS,48,0)</f>
        <v>#N/A</v>
      </c>
      <c r="X338" s="17" t="e">
        <f>VLOOKUP($A338,'DATA PENGUKURAN GARDU'!$A:$BS,53,0)</f>
        <v>#N/A</v>
      </c>
      <c r="Y338" s="17" t="e">
        <f>VLOOKUP($A338,'DATA PENGUKURAN GARDU'!$A:$BS,54,0)</f>
        <v>#N/A</v>
      </c>
      <c r="Z338" s="17" t="e">
        <f>VLOOKUP($A338,'DATA PENGUKURAN GARDU'!$A:$BS,55,0)</f>
        <v>#N/A</v>
      </c>
      <c r="AA338" s="20" t="e">
        <f>VLOOKUP($B338,'DATA PENGUKURAN GARDU'!$A:$BS,42,0)</f>
        <v>#N/A</v>
      </c>
      <c r="AB338" s="21" t="e">
        <f t="shared" si="183"/>
        <v>#N/A</v>
      </c>
      <c r="AC338" s="20" t="e">
        <f>VLOOKUP($B338,'DATA PENGUKURAN GARDU'!$A:$BS,44,0)</f>
        <v>#N/A</v>
      </c>
      <c r="AD338" s="21" t="e">
        <f t="shared" si="184"/>
        <v>#N/A</v>
      </c>
      <c r="AE338" s="20" t="e">
        <f>VLOOKUP($B338,'DATA PENGUKURAN GARDU'!$A:$BS,46,0)</f>
        <v>#N/A</v>
      </c>
      <c r="AF338" s="21" t="e">
        <f t="shared" si="185"/>
        <v>#N/A</v>
      </c>
      <c r="AG338" s="20" t="e">
        <f>VLOOKUP($B338,'DATA PENGUKURAN GARDU'!$A:$BS,46,0)</f>
        <v>#N/A</v>
      </c>
      <c r="AH338" s="20" t="e">
        <f>VLOOKUP($B338,'DATA PENGUKURAN GARDU'!$A:$BS,53,0)</f>
        <v>#N/A</v>
      </c>
      <c r="AI338" s="20" t="e">
        <f>VLOOKUP($B338,'DATA PENGUKURAN GARDU'!$A:$BS,54,0)</f>
        <v>#N/A</v>
      </c>
      <c r="AJ338" s="17" t="e">
        <f>VLOOKUP($C338,'DATA PENGUKURAN GARDU'!$A:$BS,42,0)</f>
        <v>#N/A</v>
      </c>
      <c r="AK338" s="23" t="e">
        <f t="shared" si="186"/>
        <v>#N/A</v>
      </c>
      <c r="AL338" s="17" t="e">
        <f>VLOOKUP($C338,'DATA PENGUKURAN GARDU'!$A:$BS,44,0)</f>
        <v>#N/A</v>
      </c>
      <c r="AM338" s="23" t="e">
        <f t="shared" si="187"/>
        <v>#N/A</v>
      </c>
      <c r="AN338" s="17" t="e">
        <f>VLOOKUP($C338,'DATA PENGUKURAN GARDU'!$A:$BS,46,0)</f>
        <v>#N/A</v>
      </c>
      <c r="AO338" s="23" t="e">
        <f t="shared" si="188"/>
        <v>#N/A</v>
      </c>
      <c r="AP338" s="17" t="e">
        <f>VLOOKUP($C338,'DATA PENGUKURAN GARDU'!$A:$BS,46,0)</f>
        <v>#N/A</v>
      </c>
      <c r="AQ338" s="17" t="e">
        <f>VLOOKUP($C338,'DATA PENGUKURAN GARDU'!$A:$BS,53,0)</f>
        <v>#N/A</v>
      </c>
      <c r="AR338" s="17" t="e">
        <f>VLOOKUP($C338,'DATA PENGUKURAN GARDU'!$A:$BS,54,0)</f>
        <v>#N/A</v>
      </c>
      <c r="AS338" s="20" t="e">
        <f>VLOOKUP($D338,'DATA PENGUKURAN GARDU'!$A:$BS,42,0)</f>
        <v>#N/A</v>
      </c>
      <c r="AT338" s="21" t="e">
        <f t="shared" si="189"/>
        <v>#N/A</v>
      </c>
      <c r="AU338" s="20" t="e">
        <f>VLOOKUP($D338,'DATA PENGUKURAN GARDU'!$A:$BS,44,0)</f>
        <v>#N/A</v>
      </c>
      <c r="AV338" s="21" t="e">
        <f t="shared" si="190"/>
        <v>#N/A</v>
      </c>
      <c r="AW338" s="20" t="e">
        <f>VLOOKUP($D338,'DATA PENGUKURAN GARDU'!$A:$BS,46,0)</f>
        <v>#N/A</v>
      </c>
      <c r="AX338" s="21" t="e">
        <f t="shared" si="191"/>
        <v>#N/A</v>
      </c>
      <c r="AY338" s="20" t="e">
        <f>VLOOKUP($D338,'DATA PENGUKURAN GARDU'!$A:$BS,46,0)</f>
        <v>#N/A</v>
      </c>
      <c r="AZ338" s="20" t="e">
        <f>VLOOKUP($D338,'DATA PENGUKURAN GARDU'!$A:$BS,53,0)</f>
        <v>#N/A</v>
      </c>
      <c r="BA338" s="20" t="e">
        <f>VLOOKUP($D338,'DATA PENGUKURAN GARDU'!$A:$BS,54,0)</f>
        <v>#N/A</v>
      </c>
      <c r="BB338" s="17" t="e">
        <f>VLOOKUP($E338,'DATA PENGUKURAN GARDU'!$A:$BS,42,0)</f>
        <v>#N/A</v>
      </c>
      <c r="BC338" s="23" t="e">
        <f t="shared" si="192"/>
        <v>#N/A</v>
      </c>
      <c r="BD338" s="17" t="e">
        <f>VLOOKUP($E338,'DATA PENGUKURAN GARDU'!$A:$BS,44,0)</f>
        <v>#N/A</v>
      </c>
      <c r="BE338" s="23" t="e">
        <f t="shared" si="193"/>
        <v>#N/A</v>
      </c>
      <c r="BF338" s="17" t="e">
        <f>VLOOKUP($E338,'DATA PENGUKURAN GARDU'!$A:$BS,46,0)</f>
        <v>#N/A</v>
      </c>
      <c r="BG338" s="23" t="e">
        <f t="shared" si="194"/>
        <v>#N/A</v>
      </c>
      <c r="BH338" s="17" t="e">
        <f>VLOOKUP($E338,'DATA PENGUKURAN GARDU'!$A:$BS,46,0)</f>
        <v>#N/A</v>
      </c>
      <c r="BI338" s="17" t="e">
        <f>VLOOKUP($E338,'DATA PENGUKURAN GARDU'!$A:$BS,53,0)</f>
        <v>#N/A</v>
      </c>
      <c r="BJ338" s="17" t="e">
        <f>VLOOKUP($E338,'DATA PENGUKURAN GARDU'!$A:$BS,54,0)</f>
        <v>#N/A</v>
      </c>
      <c r="BK338" s="20" t="e">
        <f t="shared" si="195"/>
        <v>#N/A</v>
      </c>
      <c r="BL338" s="20" t="e">
        <f t="shared" si="196"/>
        <v>#N/A</v>
      </c>
      <c r="BM338" s="20" t="e">
        <f t="shared" si="197"/>
        <v>#N/A</v>
      </c>
      <c r="BN338" s="25" t="e">
        <f t="shared" si="198"/>
        <v>#N/A</v>
      </c>
      <c r="BO338" s="26" t="str">
        <f t="shared" si="199"/>
        <v>0</v>
      </c>
      <c r="BP338" s="21" t="e">
        <f t="shared" si="200"/>
        <v>#VALUE!</v>
      </c>
      <c r="BQ338" s="20" t="e">
        <f t="shared" si="201"/>
        <v>#N/A</v>
      </c>
      <c r="BR338" s="20" t="e">
        <v>#N/A</v>
      </c>
      <c r="BS338" s="9" t="e">
        <v>#N/A</v>
      </c>
      <c r="BT338" s="2" t="e">
        <f t="shared" si="202"/>
        <v>#VALUE!</v>
      </c>
      <c r="BU338" s="2" t="e">
        <f t="shared" si="170"/>
        <v>#N/A</v>
      </c>
      <c r="BV338" s="2" t="e">
        <f t="shared" si="171"/>
        <v>#N/A</v>
      </c>
    </row>
    <row r="339" s="2" customFormat="1" ht="22.95" customHeight="1" spans="1:74">
      <c r="A339" s="9" t="str">
        <f t="shared" si="172"/>
        <v>BB 064Induk</v>
      </c>
      <c r="B339" s="9" t="str">
        <f t="shared" si="173"/>
        <v>BB 064jurusan 1</v>
      </c>
      <c r="C339" s="9" t="str">
        <f t="shared" si="174"/>
        <v>BB 064jurusan 2</v>
      </c>
      <c r="D339" s="9" t="str">
        <f t="shared" si="175"/>
        <v>BB 064jurusan 3</v>
      </c>
      <c r="E339" s="9" t="str">
        <f t="shared" si="176"/>
        <v>BB 064jurusan 4</v>
      </c>
      <c r="F339" s="10" t="s">
        <v>429</v>
      </c>
      <c r="G339" s="10" t="s">
        <v>4</v>
      </c>
      <c r="H339" s="10" t="s">
        <v>430</v>
      </c>
      <c r="I339" s="10">
        <v>0.9078</v>
      </c>
      <c r="J339" s="10">
        <v>123.29373</v>
      </c>
      <c r="K339" s="10" t="s">
        <v>7465</v>
      </c>
      <c r="L339" s="10" t="s">
        <v>7465</v>
      </c>
      <c r="M339" s="10" t="s">
        <v>7465</v>
      </c>
      <c r="N339" s="14">
        <f t="shared" si="177"/>
        <v>0</v>
      </c>
      <c r="O339" s="15" t="e">
        <f t="shared" si="178"/>
        <v>#VALUE!</v>
      </c>
      <c r="P339" s="15" t="e">
        <f t="shared" si="179"/>
        <v>#VALUE!</v>
      </c>
      <c r="Q339" s="17" t="e">
        <f>VLOOKUP($A339,'DATA PENGUKURAN GARDU'!$A:$BS,42,0)</f>
        <v>#N/A</v>
      </c>
      <c r="R339" s="18" t="e">
        <f t="shared" si="180"/>
        <v>#N/A</v>
      </c>
      <c r="S339" s="17" t="e">
        <f>VLOOKUP($A339,'DATA PENGUKURAN GARDU'!$A:$BS,44,0)</f>
        <v>#N/A</v>
      </c>
      <c r="T339" s="18" t="e">
        <f t="shared" si="181"/>
        <v>#N/A</v>
      </c>
      <c r="U339" s="17" t="e">
        <f>VLOOKUP($A339,'DATA PENGUKURAN GARDU'!$A:$BS,46,0)</f>
        <v>#N/A</v>
      </c>
      <c r="V339" s="18" t="e">
        <f t="shared" si="182"/>
        <v>#N/A</v>
      </c>
      <c r="W339" s="17" t="e">
        <f>VLOOKUP($A339,'DATA PENGUKURAN GARDU'!$A:$BS,48,0)</f>
        <v>#N/A</v>
      </c>
      <c r="X339" s="17" t="e">
        <f>VLOOKUP($A339,'DATA PENGUKURAN GARDU'!$A:$BS,53,0)</f>
        <v>#N/A</v>
      </c>
      <c r="Y339" s="17" t="e">
        <f>VLOOKUP($A339,'DATA PENGUKURAN GARDU'!$A:$BS,54,0)</f>
        <v>#N/A</v>
      </c>
      <c r="Z339" s="17" t="e">
        <f>VLOOKUP($A339,'DATA PENGUKURAN GARDU'!$A:$BS,55,0)</f>
        <v>#N/A</v>
      </c>
      <c r="AA339" s="20" t="e">
        <f>VLOOKUP($B339,'DATA PENGUKURAN GARDU'!$A:$BS,42,0)</f>
        <v>#N/A</v>
      </c>
      <c r="AB339" s="21" t="e">
        <f t="shared" si="183"/>
        <v>#N/A</v>
      </c>
      <c r="AC339" s="20" t="e">
        <f>VLOOKUP($B339,'DATA PENGUKURAN GARDU'!$A:$BS,44,0)</f>
        <v>#N/A</v>
      </c>
      <c r="AD339" s="21" t="e">
        <f t="shared" si="184"/>
        <v>#N/A</v>
      </c>
      <c r="AE339" s="20" t="e">
        <f>VLOOKUP($B339,'DATA PENGUKURAN GARDU'!$A:$BS,46,0)</f>
        <v>#N/A</v>
      </c>
      <c r="AF339" s="21" t="e">
        <f t="shared" si="185"/>
        <v>#N/A</v>
      </c>
      <c r="AG339" s="20" t="e">
        <f>VLOOKUP($B339,'DATA PENGUKURAN GARDU'!$A:$BS,46,0)</f>
        <v>#N/A</v>
      </c>
      <c r="AH339" s="20" t="e">
        <f>VLOOKUP($B339,'DATA PENGUKURAN GARDU'!$A:$BS,53,0)</f>
        <v>#N/A</v>
      </c>
      <c r="AI339" s="20" t="e">
        <f>VLOOKUP($B339,'DATA PENGUKURAN GARDU'!$A:$BS,54,0)</f>
        <v>#N/A</v>
      </c>
      <c r="AJ339" s="17" t="e">
        <f>VLOOKUP($C339,'DATA PENGUKURAN GARDU'!$A:$BS,42,0)</f>
        <v>#N/A</v>
      </c>
      <c r="AK339" s="23" t="e">
        <f t="shared" si="186"/>
        <v>#N/A</v>
      </c>
      <c r="AL339" s="17" t="e">
        <f>VLOOKUP($C339,'DATA PENGUKURAN GARDU'!$A:$BS,44,0)</f>
        <v>#N/A</v>
      </c>
      <c r="AM339" s="23" t="e">
        <f t="shared" si="187"/>
        <v>#N/A</v>
      </c>
      <c r="AN339" s="17" t="e">
        <f>VLOOKUP($C339,'DATA PENGUKURAN GARDU'!$A:$BS,46,0)</f>
        <v>#N/A</v>
      </c>
      <c r="AO339" s="23" t="e">
        <f t="shared" si="188"/>
        <v>#N/A</v>
      </c>
      <c r="AP339" s="17" t="e">
        <f>VLOOKUP($C339,'DATA PENGUKURAN GARDU'!$A:$BS,46,0)</f>
        <v>#N/A</v>
      </c>
      <c r="AQ339" s="17" t="e">
        <f>VLOOKUP($C339,'DATA PENGUKURAN GARDU'!$A:$BS,53,0)</f>
        <v>#N/A</v>
      </c>
      <c r="AR339" s="17" t="e">
        <f>VLOOKUP($C339,'DATA PENGUKURAN GARDU'!$A:$BS,54,0)</f>
        <v>#N/A</v>
      </c>
      <c r="AS339" s="20" t="e">
        <f>VLOOKUP($D339,'DATA PENGUKURAN GARDU'!$A:$BS,42,0)</f>
        <v>#N/A</v>
      </c>
      <c r="AT339" s="21" t="e">
        <f t="shared" si="189"/>
        <v>#N/A</v>
      </c>
      <c r="AU339" s="20" t="e">
        <f>VLOOKUP($D339,'DATA PENGUKURAN GARDU'!$A:$BS,44,0)</f>
        <v>#N/A</v>
      </c>
      <c r="AV339" s="21" t="e">
        <f t="shared" si="190"/>
        <v>#N/A</v>
      </c>
      <c r="AW339" s="20" t="e">
        <f>VLOOKUP($D339,'DATA PENGUKURAN GARDU'!$A:$BS,46,0)</f>
        <v>#N/A</v>
      </c>
      <c r="AX339" s="21" t="e">
        <f t="shared" si="191"/>
        <v>#N/A</v>
      </c>
      <c r="AY339" s="20" t="e">
        <f>VLOOKUP($D339,'DATA PENGUKURAN GARDU'!$A:$BS,46,0)</f>
        <v>#N/A</v>
      </c>
      <c r="AZ339" s="20" t="e">
        <f>VLOOKUP($D339,'DATA PENGUKURAN GARDU'!$A:$BS,53,0)</f>
        <v>#N/A</v>
      </c>
      <c r="BA339" s="20" t="e">
        <f>VLOOKUP($D339,'DATA PENGUKURAN GARDU'!$A:$BS,54,0)</f>
        <v>#N/A</v>
      </c>
      <c r="BB339" s="17" t="e">
        <f>VLOOKUP($E339,'DATA PENGUKURAN GARDU'!$A:$BS,42,0)</f>
        <v>#N/A</v>
      </c>
      <c r="BC339" s="23" t="e">
        <f t="shared" si="192"/>
        <v>#N/A</v>
      </c>
      <c r="BD339" s="17" t="e">
        <f>VLOOKUP($E339,'DATA PENGUKURAN GARDU'!$A:$BS,44,0)</f>
        <v>#N/A</v>
      </c>
      <c r="BE339" s="23" t="e">
        <f t="shared" si="193"/>
        <v>#N/A</v>
      </c>
      <c r="BF339" s="17" t="e">
        <f>VLOOKUP($E339,'DATA PENGUKURAN GARDU'!$A:$BS,46,0)</f>
        <v>#N/A</v>
      </c>
      <c r="BG339" s="23" t="e">
        <f t="shared" si="194"/>
        <v>#N/A</v>
      </c>
      <c r="BH339" s="17" t="e">
        <f>VLOOKUP($E339,'DATA PENGUKURAN GARDU'!$A:$BS,46,0)</f>
        <v>#N/A</v>
      </c>
      <c r="BI339" s="17" t="e">
        <f>VLOOKUP($E339,'DATA PENGUKURAN GARDU'!$A:$BS,53,0)</f>
        <v>#N/A</v>
      </c>
      <c r="BJ339" s="17" t="e">
        <f>VLOOKUP($E339,'DATA PENGUKURAN GARDU'!$A:$BS,54,0)</f>
        <v>#N/A</v>
      </c>
      <c r="BK339" s="20" t="e">
        <f t="shared" si="195"/>
        <v>#N/A</v>
      </c>
      <c r="BL339" s="20" t="e">
        <f t="shared" si="196"/>
        <v>#N/A</v>
      </c>
      <c r="BM339" s="20" t="e">
        <f t="shared" si="197"/>
        <v>#N/A</v>
      </c>
      <c r="BN339" s="25" t="e">
        <f t="shared" si="198"/>
        <v>#N/A</v>
      </c>
      <c r="BO339" s="26" t="str">
        <f t="shared" si="199"/>
        <v>0</v>
      </c>
      <c r="BP339" s="21" t="e">
        <f t="shared" si="200"/>
        <v>#VALUE!</v>
      </c>
      <c r="BQ339" s="20" t="e">
        <f t="shared" si="201"/>
        <v>#N/A</v>
      </c>
      <c r="BR339" s="20" t="e">
        <v>#N/A</v>
      </c>
      <c r="BS339" s="9" t="e">
        <v>#N/A</v>
      </c>
      <c r="BT339" s="2" t="e">
        <f t="shared" si="202"/>
        <v>#VALUE!</v>
      </c>
      <c r="BU339" s="2" t="e">
        <f t="shared" si="170"/>
        <v>#N/A</v>
      </c>
      <c r="BV339" s="2" t="e">
        <f t="shared" si="171"/>
        <v>#N/A</v>
      </c>
    </row>
    <row r="340" s="2" customFormat="1" ht="22.95" customHeight="1" spans="1:74">
      <c r="A340" s="9" t="str">
        <f t="shared" si="172"/>
        <v>BB 067Induk</v>
      </c>
      <c r="B340" s="9" t="str">
        <f t="shared" si="173"/>
        <v>BB 067jurusan 1</v>
      </c>
      <c r="C340" s="9" t="str">
        <f t="shared" si="174"/>
        <v>BB 067jurusan 2</v>
      </c>
      <c r="D340" s="9" t="str">
        <f t="shared" si="175"/>
        <v>BB 067jurusan 3</v>
      </c>
      <c r="E340" s="9" t="str">
        <f t="shared" si="176"/>
        <v>BB 067jurusan 4</v>
      </c>
      <c r="F340" s="10" t="s">
        <v>431</v>
      </c>
      <c r="G340" s="10" t="s">
        <v>4</v>
      </c>
      <c r="H340" s="10" t="s">
        <v>432</v>
      </c>
      <c r="I340" s="10">
        <v>0.8993</v>
      </c>
      <c r="J340" s="10">
        <v>123.29878</v>
      </c>
      <c r="K340" s="10" t="s">
        <v>7465</v>
      </c>
      <c r="L340" s="10" t="s">
        <v>7465</v>
      </c>
      <c r="M340" s="10" t="s">
        <v>7465</v>
      </c>
      <c r="N340" s="14">
        <f t="shared" si="177"/>
        <v>0</v>
      </c>
      <c r="O340" s="15" t="e">
        <f t="shared" si="178"/>
        <v>#VALUE!</v>
      </c>
      <c r="P340" s="15" t="e">
        <f t="shared" si="179"/>
        <v>#VALUE!</v>
      </c>
      <c r="Q340" s="17" t="e">
        <f>VLOOKUP($A340,'DATA PENGUKURAN GARDU'!$A:$BS,42,0)</f>
        <v>#N/A</v>
      </c>
      <c r="R340" s="18" t="e">
        <f t="shared" si="180"/>
        <v>#N/A</v>
      </c>
      <c r="S340" s="17" t="e">
        <f>VLOOKUP($A340,'DATA PENGUKURAN GARDU'!$A:$BS,44,0)</f>
        <v>#N/A</v>
      </c>
      <c r="T340" s="18" t="e">
        <f t="shared" si="181"/>
        <v>#N/A</v>
      </c>
      <c r="U340" s="17" t="e">
        <f>VLOOKUP($A340,'DATA PENGUKURAN GARDU'!$A:$BS,46,0)</f>
        <v>#N/A</v>
      </c>
      <c r="V340" s="18" t="e">
        <f t="shared" si="182"/>
        <v>#N/A</v>
      </c>
      <c r="W340" s="17" t="e">
        <f>VLOOKUP($A340,'DATA PENGUKURAN GARDU'!$A:$BS,48,0)</f>
        <v>#N/A</v>
      </c>
      <c r="X340" s="17" t="e">
        <f>VLOOKUP($A340,'DATA PENGUKURAN GARDU'!$A:$BS,53,0)</f>
        <v>#N/A</v>
      </c>
      <c r="Y340" s="17" t="e">
        <f>VLOOKUP($A340,'DATA PENGUKURAN GARDU'!$A:$BS,54,0)</f>
        <v>#N/A</v>
      </c>
      <c r="Z340" s="17" t="e">
        <f>VLOOKUP($A340,'DATA PENGUKURAN GARDU'!$A:$BS,55,0)</f>
        <v>#N/A</v>
      </c>
      <c r="AA340" s="20" t="e">
        <f>VLOOKUP($B340,'DATA PENGUKURAN GARDU'!$A:$BS,42,0)</f>
        <v>#N/A</v>
      </c>
      <c r="AB340" s="21" t="e">
        <f t="shared" si="183"/>
        <v>#N/A</v>
      </c>
      <c r="AC340" s="20" t="e">
        <f>VLOOKUP($B340,'DATA PENGUKURAN GARDU'!$A:$BS,44,0)</f>
        <v>#N/A</v>
      </c>
      <c r="AD340" s="21" t="e">
        <f t="shared" si="184"/>
        <v>#N/A</v>
      </c>
      <c r="AE340" s="20" t="e">
        <f>VLOOKUP($B340,'DATA PENGUKURAN GARDU'!$A:$BS,46,0)</f>
        <v>#N/A</v>
      </c>
      <c r="AF340" s="21" t="e">
        <f t="shared" si="185"/>
        <v>#N/A</v>
      </c>
      <c r="AG340" s="20" t="e">
        <f>VLOOKUP($B340,'DATA PENGUKURAN GARDU'!$A:$BS,46,0)</f>
        <v>#N/A</v>
      </c>
      <c r="AH340" s="20" t="e">
        <f>VLOOKUP($B340,'DATA PENGUKURAN GARDU'!$A:$BS,53,0)</f>
        <v>#N/A</v>
      </c>
      <c r="AI340" s="20" t="e">
        <f>VLOOKUP($B340,'DATA PENGUKURAN GARDU'!$A:$BS,54,0)</f>
        <v>#N/A</v>
      </c>
      <c r="AJ340" s="17" t="e">
        <f>VLOOKUP($C340,'DATA PENGUKURAN GARDU'!$A:$BS,42,0)</f>
        <v>#N/A</v>
      </c>
      <c r="AK340" s="23" t="e">
        <f t="shared" si="186"/>
        <v>#N/A</v>
      </c>
      <c r="AL340" s="17" t="e">
        <f>VLOOKUP($C340,'DATA PENGUKURAN GARDU'!$A:$BS,44,0)</f>
        <v>#N/A</v>
      </c>
      <c r="AM340" s="23" t="e">
        <f t="shared" si="187"/>
        <v>#N/A</v>
      </c>
      <c r="AN340" s="17" t="e">
        <f>VLOOKUP($C340,'DATA PENGUKURAN GARDU'!$A:$BS,46,0)</f>
        <v>#N/A</v>
      </c>
      <c r="AO340" s="23" t="e">
        <f t="shared" si="188"/>
        <v>#N/A</v>
      </c>
      <c r="AP340" s="17" t="e">
        <f>VLOOKUP($C340,'DATA PENGUKURAN GARDU'!$A:$BS,46,0)</f>
        <v>#N/A</v>
      </c>
      <c r="AQ340" s="17" t="e">
        <f>VLOOKUP($C340,'DATA PENGUKURAN GARDU'!$A:$BS,53,0)</f>
        <v>#N/A</v>
      </c>
      <c r="AR340" s="17" t="e">
        <f>VLOOKUP($C340,'DATA PENGUKURAN GARDU'!$A:$BS,54,0)</f>
        <v>#N/A</v>
      </c>
      <c r="AS340" s="20" t="e">
        <f>VLOOKUP($D340,'DATA PENGUKURAN GARDU'!$A:$BS,42,0)</f>
        <v>#N/A</v>
      </c>
      <c r="AT340" s="21" t="e">
        <f t="shared" si="189"/>
        <v>#N/A</v>
      </c>
      <c r="AU340" s="20" t="e">
        <f>VLOOKUP($D340,'DATA PENGUKURAN GARDU'!$A:$BS,44,0)</f>
        <v>#N/A</v>
      </c>
      <c r="AV340" s="21" t="e">
        <f t="shared" si="190"/>
        <v>#N/A</v>
      </c>
      <c r="AW340" s="20" t="e">
        <f>VLOOKUP($D340,'DATA PENGUKURAN GARDU'!$A:$BS,46,0)</f>
        <v>#N/A</v>
      </c>
      <c r="AX340" s="21" t="e">
        <f t="shared" si="191"/>
        <v>#N/A</v>
      </c>
      <c r="AY340" s="20" t="e">
        <f>VLOOKUP($D340,'DATA PENGUKURAN GARDU'!$A:$BS,46,0)</f>
        <v>#N/A</v>
      </c>
      <c r="AZ340" s="20" t="e">
        <f>VLOOKUP($D340,'DATA PENGUKURAN GARDU'!$A:$BS,53,0)</f>
        <v>#N/A</v>
      </c>
      <c r="BA340" s="20" t="e">
        <f>VLOOKUP($D340,'DATA PENGUKURAN GARDU'!$A:$BS,54,0)</f>
        <v>#N/A</v>
      </c>
      <c r="BB340" s="17" t="e">
        <f>VLOOKUP($E340,'DATA PENGUKURAN GARDU'!$A:$BS,42,0)</f>
        <v>#N/A</v>
      </c>
      <c r="BC340" s="23" t="e">
        <f t="shared" si="192"/>
        <v>#N/A</v>
      </c>
      <c r="BD340" s="17" t="e">
        <f>VLOOKUP($E340,'DATA PENGUKURAN GARDU'!$A:$BS,44,0)</f>
        <v>#N/A</v>
      </c>
      <c r="BE340" s="23" t="e">
        <f t="shared" si="193"/>
        <v>#N/A</v>
      </c>
      <c r="BF340" s="17" t="e">
        <f>VLOOKUP($E340,'DATA PENGUKURAN GARDU'!$A:$BS,46,0)</f>
        <v>#N/A</v>
      </c>
      <c r="BG340" s="23" t="e">
        <f t="shared" si="194"/>
        <v>#N/A</v>
      </c>
      <c r="BH340" s="17" t="e">
        <f>VLOOKUP($E340,'DATA PENGUKURAN GARDU'!$A:$BS,46,0)</f>
        <v>#N/A</v>
      </c>
      <c r="BI340" s="17" t="e">
        <f>VLOOKUP($E340,'DATA PENGUKURAN GARDU'!$A:$BS,53,0)</f>
        <v>#N/A</v>
      </c>
      <c r="BJ340" s="17" t="e">
        <f>VLOOKUP($E340,'DATA PENGUKURAN GARDU'!$A:$BS,54,0)</f>
        <v>#N/A</v>
      </c>
      <c r="BK340" s="20" t="e">
        <f t="shared" si="195"/>
        <v>#N/A</v>
      </c>
      <c r="BL340" s="20" t="e">
        <f t="shared" si="196"/>
        <v>#N/A</v>
      </c>
      <c r="BM340" s="20" t="e">
        <f t="shared" si="197"/>
        <v>#N/A</v>
      </c>
      <c r="BN340" s="25" t="e">
        <f t="shared" si="198"/>
        <v>#N/A</v>
      </c>
      <c r="BO340" s="26" t="str">
        <f t="shared" si="199"/>
        <v>0</v>
      </c>
      <c r="BP340" s="21" t="e">
        <f t="shared" si="200"/>
        <v>#VALUE!</v>
      </c>
      <c r="BQ340" s="20" t="e">
        <f t="shared" si="201"/>
        <v>#N/A</v>
      </c>
      <c r="BR340" s="20" t="e">
        <v>#N/A</v>
      </c>
      <c r="BS340" s="9" t="e">
        <v>#N/A</v>
      </c>
      <c r="BT340" s="2" t="e">
        <f t="shared" si="202"/>
        <v>#VALUE!</v>
      </c>
      <c r="BU340" s="2" t="e">
        <f t="shared" si="170"/>
        <v>#N/A</v>
      </c>
      <c r="BV340" s="2" t="e">
        <f t="shared" si="171"/>
        <v>#N/A</v>
      </c>
    </row>
    <row r="341" s="2" customFormat="1" ht="22.95" customHeight="1" spans="1:74">
      <c r="A341" s="9" t="str">
        <f t="shared" si="172"/>
        <v>BB 073.1Induk</v>
      </c>
      <c r="B341" s="9" t="str">
        <f t="shared" si="173"/>
        <v>BB 073.1jurusan 1</v>
      </c>
      <c r="C341" s="9" t="str">
        <f t="shared" si="174"/>
        <v>BB 073.1jurusan 2</v>
      </c>
      <c r="D341" s="9" t="str">
        <f t="shared" si="175"/>
        <v>BB 073.1jurusan 3</v>
      </c>
      <c r="E341" s="9" t="str">
        <f t="shared" si="176"/>
        <v>BB 073.1jurusan 4</v>
      </c>
      <c r="F341" s="10" t="s">
        <v>433</v>
      </c>
      <c r="G341" s="10" t="s">
        <v>4</v>
      </c>
      <c r="H341" s="10" t="s">
        <v>434</v>
      </c>
      <c r="I341" s="10">
        <v>0.90688</v>
      </c>
      <c r="J341" s="10">
        <v>123.30136</v>
      </c>
      <c r="K341" s="10" t="s">
        <v>7465</v>
      </c>
      <c r="L341" s="10" t="s">
        <v>7465</v>
      </c>
      <c r="M341" s="10" t="s">
        <v>7465</v>
      </c>
      <c r="N341" s="14">
        <f t="shared" si="177"/>
        <v>0</v>
      </c>
      <c r="O341" s="15" t="e">
        <f t="shared" si="178"/>
        <v>#VALUE!</v>
      </c>
      <c r="P341" s="15" t="e">
        <f t="shared" si="179"/>
        <v>#VALUE!</v>
      </c>
      <c r="Q341" s="17" t="e">
        <f>VLOOKUP($A341,'DATA PENGUKURAN GARDU'!$A:$BS,42,0)</f>
        <v>#N/A</v>
      </c>
      <c r="R341" s="18" t="e">
        <f t="shared" si="180"/>
        <v>#N/A</v>
      </c>
      <c r="S341" s="17" t="e">
        <f>VLOOKUP($A341,'DATA PENGUKURAN GARDU'!$A:$BS,44,0)</f>
        <v>#N/A</v>
      </c>
      <c r="T341" s="18" t="e">
        <f t="shared" si="181"/>
        <v>#N/A</v>
      </c>
      <c r="U341" s="17" t="e">
        <f>VLOOKUP($A341,'DATA PENGUKURAN GARDU'!$A:$BS,46,0)</f>
        <v>#N/A</v>
      </c>
      <c r="V341" s="18" t="e">
        <f t="shared" si="182"/>
        <v>#N/A</v>
      </c>
      <c r="W341" s="17" t="e">
        <f>VLOOKUP($A341,'DATA PENGUKURAN GARDU'!$A:$BS,48,0)</f>
        <v>#N/A</v>
      </c>
      <c r="X341" s="17" t="e">
        <f>VLOOKUP($A341,'DATA PENGUKURAN GARDU'!$A:$BS,53,0)</f>
        <v>#N/A</v>
      </c>
      <c r="Y341" s="17" t="e">
        <f>VLOOKUP($A341,'DATA PENGUKURAN GARDU'!$A:$BS,54,0)</f>
        <v>#N/A</v>
      </c>
      <c r="Z341" s="17" t="e">
        <f>VLOOKUP($A341,'DATA PENGUKURAN GARDU'!$A:$BS,55,0)</f>
        <v>#N/A</v>
      </c>
      <c r="AA341" s="20" t="e">
        <f>VLOOKUP($B341,'DATA PENGUKURAN GARDU'!$A:$BS,42,0)</f>
        <v>#N/A</v>
      </c>
      <c r="AB341" s="21" t="e">
        <f t="shared" si="183"/>
        <v>#N/A</v>
      </c>
      <c r="AC341" s="20" t="e">
        <f>VLOOKUP($B341,'DATA PENGUKURAN GARDU'!$A:$BS,44,0)</f>
        <v>#N/A</v>
      </c>
      <c r="AD341" s="21" t="e">
        <f t="shared" si="184"/>
        <v>#N/A</v>
      </c>
      <c r="AE341" s="20" t="e">
        <f>VLOOKUP($B341,'DATA PENGUKURAN GARDU'!$A:$BS,46,0)</f>
        <v>#N/A</v>
      </c>
      <c r="AF341" s="21" t="e">
        <f t="shared" si="185"/>
        <v>#N/A</v>
      </c>
      <c r="AG341" s="20" t="e">
        <f>VLOOKUP($B341,'DATA PENGUKURAN GARDU'!$A:$BS,46,0)</f>
        <v>#N/A</v>
      </c>
      <c r="AH341" s="20" t="e">
        <f>VLOOKUP($B341,'DATA PENGUKURAN GARDU'!$A:$BS,53,0)</f>
        <v>#N/A</v>
      </c>
      <c r="AI341" s="20" t="e">
        <f>VLOOKUP($B341,'DATA PENGUKURAN GARDU'!$A:$BS,54,0)</f>
        <v>#N/A</v>
      </c>
      <c r="AJ341" s="17" t="e">
        <f>VLOOKUP($C341,'DATA PENGUKURAN GARDU'!$A:$BS,42,0)</f>
        <v>#N/A</v>
      </c>
      <c r="AK341" s="23" t="e">
        <f t="shared" si="186"/>
        <v>#N/A</v>
      </c>
      <c r="AL341" s="17" t="e">
        <f>VLOOKUP($C341,'DATA PENGUKURAN GARDU'!$A:$BS,44,0)</f>
        <v>#N/A</v>
      </c>
      <c r="AM341" s="23" t="e">
        <f t="shared" si="187"/>
        <v>#N/A</v>
      </c>
      <c r="AN341" s="17" t="e">
        <f>VLOOKUP($C341,'DATA PENGUKURAN GARDU'!$A:$BS,46,0)</f>
        <v>#N/A</v>
      </c>
      <c r="AO341" s="23" t="e">
        <f t="shared" si="188"/>
        <v>#N/A</v>
      </c>
      <c r="AP341" s="17" t="e">
        <f>VLOOKUP($C341,'DATA PENGUKURAN GARDU'!$A:$BS,46,0)</f>
        <v>#N/A</v>
      </c>
      <c r="AQ341" s="17" t="e">
        <f>VLOOKUP($C341,'DATA PENGUKURAN GARDU'!$A:$BS,53,0)</f>
        <v>#N/A</v>
      </c>
      <c r="AR341" s="17" t="e">
        <f>VLOOKUP($C341,'DATA PENGUKURAN GARDU'!$A:$BS,54,0)</f>
        <v>#N/A</v>
      </c>
      <c r="AS341" s="20" t="e">
        <f>VLOOKUP($D341,'DATA PENGUKURAN GARDU'!$A:$BS,42,0)</f>
        <v>#N/A</v>
      </c>
      <c r="AT341" s="21" t="e">
        <f t="shared" si="189"/>
        <v>#N/A</v>
      </c>
      <c r="AU341" s="20" t="e">
        <f>VLOOKUP($D341,'DATA PENGUKURAN GARDU'!$A:$BS,44,0)</f>
        <v>#N/A</v>
      </c>
      <c r="AV341" s="21" t="e">
        <f t="shared" si="190"/>
        <v>#N/A</v>
      </c>
      <c r="AW341" s="20" t="e">
        <f>VLOOKUP($D341,'DATA PENGUKURAN GARDU'!$A:$BS,46,0)</f>
        <v>#N/A</v>
      </c>
      <c r="AX341" s="21" t="e">
        <f t="shared" si="191"/>
        <v>#N/A</v>
      </c>
      <c r="AY341" s="20" t="e">
        <f>VLOOKUP($D341,'DATA PENGUKURAN GARDU'!$A:$BS,46,0)</f>
        <v>#N/A</v>
      </c>
      <c r="AZ341" s="20" t="e">
        <f>VLOOKUP($D341,'DATA PENGUKURAN GARDU'!$A:$BS,53,0)</f>
        <v>#N/A</v>
      </c>
      <c r="BA341" s="20" t="e">
        <f>VLOOKUP($D341,'DATA PENGUKURAN GARDU'!$A:$BS,54,0)</f>
        <v>#N/A</v>
      </c>
      <c r="BB341" s="17" t="e">
        <f>VLOOKUP($E341,'DATA PENGUKURAN GARDU'!$A:$BS,42,0)</f>
        <v>#N/A</v>
      </c>
      <c r="BC341" s="23" t="e">
        <f t="shared" si="192"/>
        <v>#N/A</v>
      </c>
      <c r="BD341" s="17" t="e">
        <f>VLOOKUP($E341,'DATA PENGUKURAN GARDU'!$A:$BS,44,0)</f>
        <v>#N/A</v>
      </c>
      <c r="BE341" s="23" t="e">
        <f t="shared" si="193"/>
        <v>#N/A</v>
      </c>
      <c r="BF341" s="17" t="e">
        <f>VLOOKUP($E341,'DATA PENGUKURAN GARDU'!$A:$BS,46,0)</f>
        <v>#N/A</v>
      </c>
      <c r="BG341" s="23" t="e">
        <f t="shared" si="194"/>
        <v>#N/A</v>
      </c>
      <c r="BH341" s="17" t="e">
        <f>VLOOKUP($E341,'DATA PENGUKURAN GARDU'!$A:$BS,46,0)</f>
        <v>#N/A</v>
      </c>
      <c r="BI341" s="17" t="e">
        <f>VLOOKUP($E341,'DATA PENGUKURAN GARDU'!$A:$BS,53,0)</f>
        <v>#N/A</v>
      </c>
      <c r="BJ341" s="17" t="e">
        <f>VLOOKUP($E341,'DATA PENGUKURAN GARDU'!$A:$BS,54,0)</f>
        <v>#N/A</v>
      </c>
      <c r="BK341" s="20" t="e">
        <f t="shared" si="195"/>
        <v>#N/A</v>
      </c>
      <c r="BL341" s="20" t="e">
        <f t="shared" si="196"/>
        <v>#N/A</v>
      </c>
      <c r="BM341" s="20" t="e">
        <f t="shared" si="197"/>
        <v>#N/A</v>
      </c>
      <c r="BN341" s="25" t="e">
        <f t="shared" si="198"/>
        <v>#N/A</v>
      </c>
      <c r="BO341" s="26" t="str">
        <f t="shared" si="199"/>
        <v>0</v>
      </c>
      <c r="BP341" s="21" t="e">
        <f t="shared" si="200"/>
        <v>#VALUE!</v>
      </c>
      <c r="BQ341" s="20" t="e">
        <f t="shared" si="201"/>
        <v>#N/A</v>
      </c>
      <c r="BR341" s="20" t="e">
        <v>#N/A</v>
      </c>
      <c r="BS341" s="9" t="e">
        <v>#N/A</v>
      </c>
      <c r="BT341" s="2" t="e">
        <f t="shared" si="202"/>
        <v>#VALUE!</v>
      </c>
      <c r="BU341" s="2" t="e">
        <f t="shared" si="170"/>
        <v>#N/A</v>
      </c>
      <c r="BV341" s="2" t="e">
        <f t="shared" si="171"/>
        <v>#N/A</v>
      </c>
    </row>
    <row r="342" s="2" customFormat="1" ht="22.95" customHeight="1" spans="1:74">
      <c r="A342" s="9" t="str">
        <f t="shared" si="172"/>
        <v>BB 076Induk</v>
      </c>
      <c r="B342" s="9" t="str">
        <f t="shared" si="173"/>
        <v>BB 076jurusan 1</v>
      </c>
      <c r="C342" s="9" t="str">
        <f t="shared" si="174"/>
        <v>BB 076jurusan 2</v>
      </c>
      <c r="D342" s="9" t="str">
        <f t="shared" si="175"/>
        <v>BB 076jurusan 3</v>
      </c>
      <c r="E342" s="9" t="str">
        <f t="shared" si="176"/>
        <v>BB 076jurusan 4</v>
      </c>
      <c r="F342" s="10" t="s">
        <v>435</v>
      </c>
      <c r="G342" s="10" t="s">
        <v>4</v>
      </c>
      <c r="H342" s="10" t="s">
        <v>436</v>
      </c>
      <c r="I342" s="10">
        <v>0.88368</v>
      </c>
      <c r="J342" s="10">
        <v>123.31895</v>
      </c>
      <c r="K342" s="10" t="s">
        <v>7465</v>
      </c>
      <c r="L342" s="10" t="s">
        <v>7465</v>
      </c>
      <c r="M342" s="10" t="s">
        <v>7465</v>
      </c>
      <c r="N342" s="14">
        <f t="shared" si="177"/>
        <v>0</v>
      </c>
      <c r="O342" s="15" t="e">
        <f t="shared" si="178"/>
        <v>#VALUE!</v>
      </c>
      <c r="P342" s="15" t="e">
        <f t="shared" si="179"/>
        <v>#VALUE!</v>
      </c>
      <c r="Q342" s="17" t="e">
        <f>VLOOKUP($A342,'DATA PENGUKURAN GARDU'!$A:$BS,42,0)</f>
        <v>#N/A</v>
      </c>
      <c r="R342" s="18" t="e">
        <f t="shared" si="180"/>
        <v>#N/A</v>
      </c>
      <c r="S342" s="17" t="e">
        <f>VLOOKUP($A342,'DATA PENGUKURAN GARDU'!$A:$BS,44,0)</f>
        <v>#N/A</v>
      </c>
      <c r="T342" s="18" t="e">
        <f t="shared" si="181"/>
        <v>#N/A</v>
      </c>
      <c r="U342" s="17" t="e">
        <f>VLOOKUP($A342,'DATA PENGUKURAN GARDU'!$A:$BS,46,0)</f>
        <v>#N/A</v>
      </c>
      <c r="V342" s="18" t="e">
        <f t="shared" si="182"/>
        <v>#N/A</v>
      </c>
      <c r="W342" s="17" t="e">
        <f>VLOOKUP($A342,'DATA PENGUKURAN GARDU'!$A:$BS,48,0)</f>
        <v>#N/A</v>
      </c>
      <c r="X342" s="17" t="e">
        <f>VLOOKUP($A342,'DATA PENGUKURAN GARDU'!$A:$BS,53,0)</f>
        <v>#N/A</v>
      </c>
      <c r="Y342" s="17" t="e">
        <f>VLOOKUP($A342,'DATA PENGUKURAN GARDU'!$A:$BS,54,0)</f>
        <v>#N/A</v>
      </c>
      <c r="Z342" s="17" t="e">
        <f>VLOOKUP($A342,'DATA PENGUKURAN GARDU'!$A:$BS,55,0)</f>
        <v>#N/A</v>
      </c>
      <c r="AA342" s="20" t="e">
        <f>VLOOKUP($B342,'DATA PENGUKURAN GARDU'!$A:$BS,42,0)</f>
        <v>#N/A</v>
      </c>
      <c r="AB342" s="21" t="e">
        <f t="shared" si="183"/>
        <v>#N/A</v>
      </c>
      <c r="AC342" s="20" t="e">
        <f>VLOOKUP($B342,'DATA PENGUKURAN GARDU'!$A:$BS,44,0)</f>
        <v>#N/A</v>
      </c>
      <c r="AD342" s="21" t="e">
        <f t="shared" si="184"/>
        <v>#N/A</v>
      </c>
      <c r="AE342" s="20" t="e">
        <f>VLOOKUP($B342,'DATA PENGUKURAN GARDU'!$A:$BS,46,0)</f>
        <v>#N/A</v>
      </c>
      <c r="AF342" s="21" t="e">
        <f t="shared" si="185"/>
        <v>#N/A</v>
      </c>
      <c r="AG342" s="20" t="e">
        <f>VLOOKUP($B342,'DATA PENGUKURAN GARDU'!$A:$BS,46,0)</f>
        <v>#N/A</v>
      </c>
      <c r="AH342" s="20" t="e">
        <f>VLOOKUP($B342,'DATA PENGUKURAN GARDU'!$A:$BS,53,0)</f>
        <v>#N/A</v>
      </c>
      <c r="AI342" s="20" t="e">
        <f>VLOOKUP($B342,'DATA PENGUKURAN GARDU'!$A:$BS,54,0)</f>
        <v>#N/A</v>
      </c>
      <c r="AJ342" s="17" t="e">
        <f>VLOOKUP($C342,'DATA PENGUKURAN GARDU'!$A:$BS,42,0)</f>
        <v>#N/A</v>
      </c>
      <c r="AK342" s="23" t="e">
        <f t="shared" si="186"/>
        <v>#N/A</v>
      </c>
      <c r="AL342" s="17" t="e">
        <f>VLOOKUP($C342,'DATA PENGUKURAN GARDU'!$A:$BS,44,0)</f>
        <v>#N/A</v>
      </c>
      <c r="AM342" s="23" t="e">
        <f t="shared" si="187"/>
        <v>#N/A</v>
      </c>
      <c r="AN342" s="17" t="e">
        <f>VLOOKUP($C342,'DATA PENGUKURAN GARDU'!$A:$BS,46,0)</f>
        <v>#N/A</v>
      </c>
      <c r="AO342" s="23" t="e">
        <f t="shared" si="188"/>
        <v>#N/A</v>
      </c>
      <c r="AP342" s="17" t="e">
        <f>VLOOKUP($C342,'DATA PENGUKURAN GARDU'!$A:$BS,46,0)</f>
        <v>#N/A</v>
      </c>
      <c r="AQ342" s="17" t="e">
        <f>VLOOKUP($C342,'DATA PENGUKURAN GARDU'!$A:$BS,53,0)</f>
        <v>#N/A</v>
      </c>
      <c r="AR342" s="17" t="e">
        <f>VLOOKUP($C342,'DATA PENGUKURAN GARDU'!$A:$BS,54,0)</f>
        <v>#N/A</v>
      </c>
      <c r="AS342" s="20" t="e">
        <f>VLOOKUP($D342,'DATA PENGUKURAN GARDU'!$A:$BS,42,0)</f>
        <v>#N/A</v>
      </c>
      <c r="AT342" s="21" t="e">
        <f t="shared" si="189"/>
        <v>#N/A</v>
      </c>
      <c r="AU342" s="20" t="e">
        <f>VLOOKUP($D342,'DATA PENGUKURAN GARDU'!$A:$BS,44,0)</f>
        <v>#N/A</v>
      </c>
      <c r="AV342" s="21" t="e">
        <f t="shared" si="190"/>
        <v>#N/A</v>
      </c>
      <c r="AW342" s="20" t="e">
        <f>VLOOKUP($D342,'DATA PENGUKURAN GARDU'!$A:$BS,46,0)</f>
        <v>#N/A</v>
      </c>
      <c r="AX342" s="21" t="e">
        <f t="shared" si="191"/>
        <v>#N/A</v>
      </c>
      <c r="AY342" s="20" t="e">
        <f>VLOOKUP($D342,'DATA PENGUKURAN GARDU'!$A:$BS,46,0)</f>
        <v>#N/A</v>
      </c>
      <c r="AZ342" s="20" t="e">
        <f>VLOOKUP($D342,'DATA PENGUKURAN GARDU'!$A:$BS,53,0)</f>
        <v>#N/A</v>
      </c>
      <c r="BA342" s="20" t="e">
        <f>VLOOKUP($D342,'DATA PENGUKURAN GARDU'!$A:$BS,54,0)</f>
        <v>#N/A</v>
      </c>
      <c r="BB342" s="17" t="e">
        <f>VLOOKUP($E342,'DATA PENGUKURAN GARDU'!$A:$BS,42,0)</f>
        <v>#N/A</v>
      </c>
      <c r="BC342" s="23" t="e">
        <f t="shared" si="192"/>
        <v>#N/A</v>
      </c>
      <c r="BD342" s="17" t="e">
        <f>VLOOKUP($E342,'DATA PENGUKURAN GARDU'!$A:$BS,44,0)</f>
        <v>#N/A</v>
      </c>
      <c r="BE342" s="23" t="e">
        <f t="shared" si="193"/>
        <v>#N/A</v>
      </c>
      <c r="BF342" s="17" t="e">
        <f>VLOOKUP($E342,'DATA PENGUKURAN GARDU'!$A:$BS,46,0)</f>
        <v>#N/A</v>
      </c>
      <c r="BG342" s="23" t="e">
        <f t="shared" si="194"/>
        <v>#N/A</v>
      </c>
      <c r="BH342" s="17" t="e">
        <f>VLOOKUP($E342,'DATA PENGUKURAN GARDU'!$A:$BS,46,0)</f>
        <v>#N/A</v>
      </c>
      <c r="BI342" s="17" t="e">
        <f>VLOOKUP($E342,'DATA PENGUKURAN GARDU'!$A:$BS,53,0)</f>
        <v>#N/A</v>
      </c>
      <c r="BJ342" s="17" t="e">
        <f>VLOOKUP($E342,'DATA PENGUKURAN GARDU'!$A:$BS,54,0)</f>
        <v>#N/A</v>
      </c>
      <c r="BK342" s="20" t="e">
        <f t="shared" si="195"/>
        <v>#N/A</v>
      </c>
      <c r="BL342" s="20" t="e">
        <f t="shared" si="196"/>
        <v>#N/A</v>
      </c>
      <c r="BM342" s="20" t="e">
        <f t="shared" si="197"/>
        <v>#N/A</v>
      </c>
      <c r="BN342" s="25" t="e">
        <f t="shared" si="198"/>
        <v>#N/A</v>
      </c>
      <c r="BO342" s="26" t="str">
        <f t="shared" si="199"/>
        <v>0</v>
      </c>
      <c r="BP342" s="21" t="e">
        <f t="shared" si="200"/>
        <v>#VALUE!</v>
      </c>
      <c r="BQ342" s="20" t="e">
        <f t="shared" si="201"/>
        <v>#N/A</v>
      </c>
      <c r="BR342" s="20" t="e">
        <v>#N/A</v>
      </c>
      <c r="BS342" s="9" t="e">
        <v>#N/A</v>
      </c>
      <c r="BT342" s="2" t="e">
        <f t="shared" si="202"/>
        <v>#VALUE!</v>
      </c>
      <c r="BU342" s="2" t="e">
        <f t="shared" si="170"/>
        <v>#N/A</v>
      </c>
      <c r="BV342" s="2" t="e">
        <f t="shared" si="171"/>
        <v>#N/A</v>
      </c>
    </row>
    <row r="343" s="2" customFormat="1" ht="22.95" customHeight="1" spans="1:74">
      <c r="A343" s="9" t="str">
        <f t="shared" si="172"/>
        <v>BB 136Induk</v>
      </c>
      <c r="B343" s="9" t="str">
        <f t="shared" si="173"/>
        <v>BB 136jurusan 1</v>
      </c>
      <c r="C343" s="9" t="str">
        <f t="shared" si="174"/>
        <v>BB 136jurusan 2</v>
      </c>
      <c r="D343" s="9" t="str">
        <f t="shared" si="175"/>
        <v>BB 136jurusan 3</v>
      </c>
      <c r="E343" s="9" t="str">
        <f t="shared" si="176"/>
        <v>BB 136jurusan 4</v>
      </c>
      <c r="F343" s="10" t="s">
        <v>437</v>
      </c>
      <c r="G343" s="10" t="s">
        <v>4</v>
      </c>
      <c r="H343" s="10" t="s">
        <v>438</v>
      </c>
      <c r="I343" s="10">
        <v>0.90645</v>
      </c>
      <c r="J343" s="10">
        <v>123.26497</v>
      </c>
      <c r="K343" s="10" t="s">
        <v>7465</v>
      </c>
      <c r="L343" s="10" t="s">
        <v>7465</v>
      </c>
      <c r="M343" s="10" t="s">
        <v>7465</v>
      </c>
      <c r="N343" s="14">
        <f t="shared" si="177"/>
        <v>0</v>
      </c>
      <c r="O343" s="15" t="e">
        <f t="shared" si="178"/>
        <v>#VALUE!</v>
      </c>
      <c r="P343" s="15" t="e">
        <f t="shared" si="179"/>
        <v>#VALUE!</v>
      </c>
      <c r="Q343" s="17" t="e">
        <f>VLOOKUP($A343,'DATA PENGUKURAN GARDU'!$A:$BS,42,0)</f>
        <v>#N/A</v>
      </c>
      <c r="R343" s="18" t="e">
        <f t="shared" si="180"/>
        <v>#N/A</v>
      </c>
      <c r="S343" s="17" t="e">
        <f>VLOOKUP($A343,'DATA PENGUKURAN GARDU'!$A:$BS,44,0)</f>
        <v>#N/A</v>
      </c>
      <c r="T343" s="18" t="e">
        <f t="shared" si="181"/>
        <v>#N/A</v>
      </c>
      <c r="U343" s="17" t="e">
        <f>VLOOKUP($A343,'DATA PENGUKURAN GARDU'!$A:$BS,46,0)</f>
        <v>#N/A</v>
      </c>
      <c r="V343" s="18" t="e">
        <f t="shared" si="182"/>
        <v>#N/A</v>
      </c>
      <c r="W343" s="17" t="e">
        <f>VLOOKUP($A343,'DATA PENGUKURAN GARDU'!$A:$BS,48,0)</f>
        <v>#N/A</v>
      </c>
      <c r="X343" s="17" t="e">
        <f>VLOOKUP($A343,'DATA PENGUKURAN GARDU'!$A:$BS,53,0)</f>
        <v>#N/A</v>
      </c>
      <c r="Y343" s="17" t="e">
        <f>VLOOKUP($A343,'DATA PENGUKURAN GARDU'!$A:$BS,54,0)</f>
        <v>#N/A</v>
      </c>
      <c r="Z343" s="17" t="e">
        <f>VLOOKUP($A343,'DATA PENGUKURAN GARDU'!$A:$BS,55,0)</f>
        <v>#N/A</v>
      </c>
      <c r="AA343" s="20" t="e">
        <f>VLOOKUP($B343,'DATA PENGUKURAN GARDU'!$A:$BS,42,0)</f>
        <v>#N/A</v>
      </c>
      <c r="AB343" s="21" t="e">
        <f t="shared" si="183"/>
        <v>#N/A</v>
      </c>
      <c r="AC343" s="20" t="e">
        <f>VLOOKUP($B343,'DATA PENGUKURAN GARDU'!$A:$BS,44,0)</f>
        <v>#N/A</v>
      </c>
      <c r="AD343" s="21" t="e">
        <f t="shared" si="184"/>
        <v>#N/A</v>
      </c>
      <c r="AE343" s="20" t="e">
        <f>VLOOKUP($B343,'DATA PENGUKURAN GARDU'!$A:$BS,46,0)</f>
        <v>#N/A</v>
      </c>
      <c r="AF343" s="21" t="e">
        <f t="shared" si="185"/>
        <v>#N/A</v>
      </c>
      <c r="AG343" s="20" t="e">
        <f>VLOOKUP($B343,'DATA PENGUKURAN GARDU'!$A:$BS,46,0)</f>
        <v>#N/A</v>
      </c>
      <c r="AH343" s="20" t="e">
        <f>VLOOKUP($B343,'DATA PENGUKURAN GARDU'!$A:$BS,53,0)</f>
        <v>#N/A</v>
      </c>
      <c r="AI343" s="20" t="e">
        <f>VLOOKUP($B343,'DATA PENGUKURAN GARDU'!$A:$BS,54,0)</f>
        <v>#N/A</v>
      </c>
      <c r="AJ343" s="17" t="e">
        <f>VLOOKUP($C343,'DATA PENGUKURAN GARDU'!$A:$BS,42,0)</f>
        <v>#N/A</v>
      </c>
      <c r="AK343" s="23" t="e">
        <f t="shared" si="186"/>
        <v>#N/A</v>
      </c>
      <c r="AL343" s="17" t="e">
        <f>VLOOKUP($C343,'DATA PENGUKURAN GARDU'!$A:$BS,44,0)</f>
        <v>#N/A</v>
      </c>
      <c r="AM343" s="23" t="e">
        <f t="shared" si="187"/>
        <v>#N/A</v>
      </c>
      <c r="AN343" s="17" t="e">
        <f>VLOOKUP($C343,'DATA PENGUKURAN GARDU'!$A:$BS,46,0)</f>
        <v>#N/A</v>
      </c>
      <c r="AO343" s="23" t="e">
        <f t="shared" si="188"/>
        <v>#N/A</v>
      </c>
      <c r="AP343" s="17" t="e">
        <f>VLOOKUP($C343,'DATA PENGUKURAN GARDU'!$A:$BS,46,0)</f>
        <v>#N/A</v>
      </c>
      <c r="AQ343" s="17" t="e">
        <f>VLOOKUP($C343,'DATA PENGUKURAN GARDU'!$A:$BS,53,0)</f>
        <v>#N/A</v>
      </c>
      <c r="AR343" s="17" t="e">
        <f>VLOOKUP($C343,'DATA PENGUKURAN GARDU'!$A:$BS,54,0)</f>
        <v>#N/A</v>
      </c>
      <c r="AS343" s="20" t="e">
        <f>VLOOKUP($D343,'DATA PENGUKURAN GARDU'!$A:$BS,42,0)</f>
        <v>#N/A</v>
      </c>
      <c r="AT343" s="21" t="e">
        <f t="shared" si="189"/>
        <v>#N/A</v>
      </c>
      <c r="AU343" s="20" t="e">
        <f>VLOOKUP($D343,'DATA PENGUKURAN GARDU'!$A:$BS,44,0)</f>
        <v>#N/A</v>
      </c>
      <c r="AV343" s="21" t="e">
        <f t="shared" si="190"/>
        <v>#N/A</v>
      </c>
      <c r="AW343" s="20" t="e">
        <f>VLOOKUP($D343,'DATA PENGUKURAN GARDU'!$A:$BS,46,0)</f>
        <v>#N/A</v>
      </c>
      <c r="AX343" s="21" t="e">
        <f t="shared" si="191"/>
        <v>#N/A</v>
      </c>
      <c r="AY343" s="20" t="e">
        <f>VLOOKUP($D343,'DATA PENGUKURAN GARDU'!$A:$BS,46,0)</f>
        <v>#N/A</v>
      </c>
      <c r="AZ343" s="20" t="e">
        <f>VLOOKUP($D343,'DATA PENGUKURAN GARDU'!$A:$BS,53,0)</f>
        <v>#N/A</v>
      </c>
      <c r="BA343" s="20" t="e">
        <f>VLOOKUP($D343,'DATA PENGUKURAN GARDU'!$A:$BS,54,0)</f>
        <v>#N/A</v>
      </c>
      <c r="BB343" s="17" t="e">
        <f>VLOOKUP($E343,'DATA PENGUKURAN GARDU'!$A:$BS,42,0)</f>
        <v>#N/A</v>
      </c>
      <c r="BC343" s="23" t="e">
        <f t="shared" si="192"/>
        <v>#N/A</v>
      </c>
      <c r="BD343" s="17" t="e">
        <f>VLOOKUP($E343,'DATA PENGUKURAN GARDU'!$A:$BS,44,0)</f>
        <v>#N/A</v>
      </c>
      <c r="BE343" s="23" t="e">
        <f t="shared" si="193"/>
        <v>#N/A</v>
      </c>
      <c r="BF343" s="17" t="e">
        <f>VLOOKUP($E343,'DATA PENGUKURAN GARDU'!$A:$BS,46,0)</f>
        <v>#N/A</v>
      </c>
      <c r="BG343" s="23" t="e">
        <f t="shared" si="194"/>
        <v>#N/A</v>
      </c>
      <c r="BH343" s="17" t="e">
        <f>VLOOKUP($E343,'DATA PENGUKURAN GARDU'!$A:$BS,46,0)</f>
        <v>#N/A</v>
      </c>
      <c r="BI343" s="17" t="e">
        <f>VLOOKUP($E343,'DATA PENGUKURAN GARDU'!$A:$BS,53,0)</f>
        <v>#N/A</v>
      </c>
      <c r="BJ343" s="17" t="e">
        <f>VLOOKUP($E343,'DATA PENGUKURAN GARDU'!$A:$BS,54,0)</f>
        <v>#N/A</v>
      </c>
      <c r="BK343" s="20" t="e">
        <f t="shared" si="195"/>
        <v>#N/A</v>
      </c>
      <c r="BL343" s="20" t="e">
        <f t="shared" si="196"/>
        <v>#N/A</v>
      </c>
      <c r="BM343" s="20" t="e">
        <f t="shared" si="197"/>
        <v>#N/A</v>
      </c>
      <c r="BN343" s="25" t="e">
        <f t="shared" si="198"/>
        <v>#N/A</v>
      </c>
      <c r="BO343" s="26" t="str">
        <f t="shared" si="199"/>
        <v>0</v>
      </c>
      <c r="BP343" s="21" t="e">
        <f t="shared" si="200"/>
        <v>#VALUE!</v>
      </c>
      <c r="BQ343" s="20" t="e">
        <f t="shared" si="201"/>
        <v>#N/A</v>
      </c>
      <c r="BR343" s="20" t="e">
        <v>#N/A</v>
      </c>
      <c r="BS343" s="9" t="e">
        <v>#N/A</v>
      </c>
      <c r="BT343" s="2" t="e">
        <f t="shared" si="202"/>
        <v>#VALUE!</v>
      </c>
      <c r="BU343" s="2" t="e">
        <f t="shared" si="170"/>
        <v>#N/A</v>
      </c>
      <c r="BV343" s="2" t="e">
        <f t="shared" si="171"/>
        <v>#N/A</v>
      </c>
    </row>
    <row r="344" s="2" customFormat="1" ht="22.95" customHeight="1" spans="1:74">
      <c r="A344" s="9" t="str">
        <f t="shared" si="172"/>
        <v>BB 141Induk</v>
      </c>
      <c r="B344" s="9" t="str">
        <f t="shared" si="173"/>
        <v>BB 141jurusan 1</v>
      </c>
      <c r="C344" s="9" t="str">
        <f t="shared" si="174"/>
        <v>BB 141jurusan 2</v>
      </c>
      <c r="D344" s="9" t="str">
        <f t="shared" si="175"/>
        <v>BB 141jurusan 3</v>
      </c>
      <c r="E344" s="9" t="str">
        <f t="shared" si="176"/>
        <v>BB 141jurusan 4</v>
      </c>
      <c r="F344" s="10" t="s">
        <v>437</v>
      </c>
      <c r="G344" s="10" t="s">
        <v>4</v>
      </c>
      <c r="H344" s="10" t="s">
        <v>439</v>
      </c>
      <c r="I344" s="10">
        <v>0.90512</v>
      </c>
      <c r="J344" s="10">
        <v>123.26703</v>
      </c>
      <c r="K344" s="10" t="s">
        <v>7465</v>
      </c>
      <c r="L344" s="10" t="s">
        <v>7465</v>
      </c>
      <c r="M344" s="10" t="s">
        <v>7465</v>
      </c>
      <c r="N344" s="14">
        <f t="shared" si="177"/>
        <v>0</v>
      </c>
      <c r="O344" s="15" t="e">
        <f t="shared" si="178"/>
        <v>#VALUE!</v>
      </c>
      <c r="P344" s="15" t="e">
        <f t="shared" si="179"/>
        <v>#VALUE!</v>
      </c>
      <c r="Q344" s="17" t="e">
        <f>VLOOKUP($A344,'DATA PENGUKURAN GARDU'!$A:$BS,42,0)</f>
        <v>#N/A</v>
      </c>
      <c r="R344" s="18" t="e">
        <f t="shared" si="180"/>
        <v>#N/A</v>
      </c>
      <c r="S344" s="17" t="e">
        <f>VLOOKUP($A344,'DATA PENGUKURAN GARDU'!$A:$BS,44,0)</f>
        <v>#N/A</v>
      </c>
      <c r="T344" s="18" t="e">
        <f t="shared" si="181"/>
        <v>#N/A</v>
      </c>
      <c r="U344" s="17" t="e">
        <f>VLOOKUP($A344,'DATA PENGUKURAN GARDU'!$A:$BS,46,0)</f>
        <v>#N/A</v>
      </c>
      <c r="V344" s="18" t="e">
        <f t="shared" si="182"/>
        <v>#N/A</v>
      </c>
      <c r="W344" s="17" t="e">
        <f>VLOOKUP($A344,'DATA PENGUKURAN GARDU'!$A:$BS,48,0)</f>
        <v>#N/A</v>
      </c>
      <c r="X344" s="17" t="e">
        <f>VLOOKUP($A344,'DATA PENGUKURAN GARDU'!$A:$BS,53,0)</f>
        <v>#N/A</v>
      </c>
      <c r="Y344" s="17" t="e">
        <f>VLOOKUP($A344,'DATA PENGUKURAN GARDU'!$A:$BS,54,0)</f>
        <v>#N/A</v>
      </c>
      <c r="Z344" s="17" t="e">
        <f>VLOOKUP($A344,'DATA PENGUKURAN GARDU'!$A:$BS,55,0)</f>
        <v>#N/A</v>
      </c>
      <c r="AA344" s="20" t="e">
        <f>VLOOKUP($B344,'DATA PENGUKURAN GARDU'!$A:$BS,42,0)</f>
        <v>#N/A</v>
      </c>
      <c r="AB344" s="21" t="e">
        <f t="shared" si="183"/>
        <v>#N/A</v>
      </c>
      <c r="AC344" s="20" t="e">
        <f>VLOOKUP($B344,'DATA PENGUKURAN GARDU'!$A:$BS,44,0)</f>
        <v>#N/A</v>
      </c>
      <c r="AD344" s="21" t="e">
        <f t="shared" si="184"/>
        <v>#N/A</v>
      </c>
      <c r="AE344" s="20" t="e">
        <f>VLOOKUP($B344,'DATA PENGUKURAN GARDU'!$A:$BS,46,0)</f>
        <v>#N/A</v>
      </c>
      <c r="AF344" s="21" t="e">
        <f t="shared" si="185"/>
        <v>#N/A</v>
      </c>
      <c r="AG344" s="20" t="e">
        <f>VLOOKUP($B344,'DATA PENGUKURAN GARDU'!$A:$BS,46,0)</f>
        <v>#N/A</v>
      </c>
      <c r="AH344" s="20" t="e">
        <f>VLOOKUP($B344,'DATA PENGUKURAN GARDU'!$A:$BS,53,0)</f>
        <v>#N/A</v>
      </c>
      <c r="AI344" s="20" t="e">
        <f>VLOOKUP($B344,'DATA PENGUKURAN GARDU'!$A:$BS,54,0)</f>
        <v>#N/A</v>
      </c>
      <c r="AJ344" s="17" t="e">
        <f>VLOOKUP($C344,'DATA PENGUKURAN GARDU'!$A:$BS,42,0)</f>
        <v>#N/A</v>
      </c>
      <c r="AK344" s="23" t="e">
        <f t="shared" si="186"/>
        <v>#N/A</v>
      </c>
      <c r="AL344" s="17" t="e">
        <f>VLOOKUP($C344,'DATA PENGUKURAN GARDU'!$A:$BS,44,0)</f>
        <v>#N/A</v>
      </c>
      <c r="AM344" s="23" t="e">
        <f t="shared" si="187"/>
        <v>#N/A</v>
      </c>
      <c r="AN344" s="17" t="e">
        <f>VLOOKUP($C344,'DATA PENGUKURAN GARDU'!$A:$BS,46,0)</f>
        <v>#N/A</v>
      </c>
      <c r="AO344" s="23" t="e">
        <f t="shared" si="188"/>
        <v>#N/A</v>
      </c>
      <c r="AP344" s="17" t="e">
        <f>VLOOKUP($C344,'DATA PENGUKURAN GARDU'!$A:$BS,46,0)</f>
        <v>#N/A</v>
      </c>
      <c r="AQ344" s="17" t="e">
        <f>VLOOKUP($C344,'DATA PENGUKURAN GARDU'!$A:$BS,53,0)</f>
        <v>#N/A</v>
      </c>
      <c r="AR344" s="17" t="e">
        <f>VLOOKUP($C344,'DATA PENGUKURAN GARDU'!$A:$BS,54,0)</f>
        <v>#N/A</v>
      </c>
      <c r="AS344" s="20" t="e">
        <f>VLOOKUP($D344,'DATA PENGUKURAN GARDU'!$A:$BS,42,0)</f>
        <v>#N/A</v>
      </c>
      <c r="AT344" s="21" t="e">
        <f t="shared" si="189"/>
        <v>#N/A</v>
      </c>
      <c r="AU344" s="20" t="e">
        <f>VLOOKUP($D344,'DATA PENGUKURAN GARDU'!$A:$BS,44,0)</f>
        <v>#N/A</v>
      </c>
      <c r="AV344" s="21" t="e">
        <f t="shared" si="190"/>
        <v>#N/A</v>
      </c>
      <c r="AW344" s="20" t="e">
        <f>VLOOKUP($D344,'DATA PENGUKURAN GARDU'!$A:$BS,46,0)</f>
        <v>#N/A</v>
      </c>
      <c r="AX344" s="21" t="e">
        <f t="shared" si="191"/>
        <v>#N/A</v>
      </c>
      <c r="AY344" s="20" t="e">
        <f>VLOOKUP($D344,'DATA PENGUKURAN GARDU'!$A:$BS,46,0)</f>
        <v>#N/A</v>
      </c>
      <c r="AZ344" s="20" t="e">
        <f>VLOOKUP($D344,'DATA PENGUKURAN GARDU'!$A:$BS,53,0)</f>
        <v>#N/A</v>
      </c>
      <c r="BA344" s="20" t="e">
        <f>VLOOKUP($D344,'DATA PENGUKURAN GARDU'!$A:$BS,54,0)</f>
        <v>#N/A</v>
      </c>
      <c r="BB344" s="17" t="e">
        <f>VLOOKUP($E344,'DATA PENGUKURAN GARDU'!$A:$BS,42,0)</f>
        <v>#N/A</v>
      </c>
      <c r="BC344" s="23" t="e">
        <f t="shared" si="192"/>
        <v>#N/A</v>
      </c>
      <c r="BD344" s="17" t="e">
        <f>VLOOKUP($E344,'DATA PENGUKURAN GARDU'!$A:$BS,44,0)</f>
        <v>#N/A</v>
      </c>
      <c r="BE344" s="23" t="e">
        <f t="shared" si="193"/>
        <v>#N/A</v>
      </c>
      <c r="BF344" s="17" t="e">
        <f>VLOOKUP($E344,'DATA PENGUKURAN GARDU'!$A:$BS,46,0)</f>
        <v>#N/A</v>
      </c>
      <c r="BG344" s="23" t="e">
        <f t="shared" si="194"/>
        <v>#N/A</v>
      </c>
      <c r="BH344" s="17" t="e">
        <f>VLOOKUP($E344,'DATA PENGUKURAN GARDU'!$A:$BS,46,0)</f>
        <v>#N/A</v>
      </c>
      <c r="BI344" s="17" t="e">
        <f>VLOOKUP($E344,'DATA PENGUKURAN GARDU'!$A:$BS,53,0)</f>
        <v>#N/A</v>
      </c>
      <c r="BJ344" s="17" t="e">
        <f>VLOOKUP($E344,'DATA PENGUKURAN GARDU'!$A:$BS,54,0)</f>
        <v>#N/A</v>
      </c>
      <c r="BK344" s="20" t="e">
        <f t="shared" si="195"/>
        <v>#N/A</v>
      </c>
      <c r="BL344" s="20" t="e">
        <f t="shared" si="196"/>
        <v>#N/A</v>
      </c>
      <c r="BM344" s="20" t="e">
        <f t="shared" si="197"/>
        <v>#N/A</v>
      </c>
      <c r="BN344" s="25" t="e">
        <f t="shared" si="198"/>
        <v>#N/A</v>
      </c>
      <c r="BO344" s="26" t="str">
        <f t="shared" si="199"/>
        <v>0</v>
      </c>
      <c r="BP344" s="21" t="e">
        <f t="shared" si="200"/>
        <v>#VALUE!</v>
      </c>
      <c r="BQ344" s="20" t="e">
        <f t="shared" si="201"/>
        <v>#N/A</v>
      </c>
      <c r="BR344" s="20" t="e">
        <v>#N/A</v>
      </c>
      <c r="BS344" s="9" t="e">
        <v>#N/A</v>
      </c>
      <c r="BT344" s="2" t="e">
        <f t="shared" si="202"/>
        <v>#VALUE!</v>
      </c>
      <c r="BU344" s="2" t="e">
        <f t="shared" si="170"/>
        <v>#N/A</v>
      </c>
      <c r="BV344" s="2" t="e">
        <f t="shared" si="171"/>
        <v>#N/A</v>
      </c>
    </row>
    <row r="345" s="2" customFormat="1" ht="22.95" customHeight="1" spans="1:74">
      <c r="A345" s="9" t="str">
        <f t="shared" si="172"/>
        <v>BB 143Induk</v>
      </c>
      <c r="B345" s="9" t="str">
        <f t="shared" si="173"/>
        <v>BB 143jurusan 1</v>
      </c>
      <c r="C345" s="9" t="str">
        <f t="shared" si="174"/>
        <v>BB 143jurusan 2</v>
      </c>
      <c r="D345" s="9" t="str">
        <f t="shared" si="175"/>
        <v>BB 143jurusan 3</v>
      </c>
      <c r="E345" s="9" t="str">
        <f t="shared" si="176"/>
        <v>BB 143jurusan 4</v>
      </c>
      <c r="F345" s="10" t="s">
        <v>440</v>
      </c>
      <c r="G345" s="10" t="s">
        <v>4</v>
      </c>
      <c r="H345" s="10" t="s">
        <v>441</v>
      </c>
      <c r="I345" s="10">
        <v>0.89998</v>
      </c>
      <c r="J345" s="10">
        <v>123.26532</v>
      </c>
      <c r="K345" s="10" t="s">
        <v>7465</v>
      </c>
      <c r="L345" s="10" t="s">
        <v>7465</v>
      </c>
      <c r="M345" s="10" t="s">
        <v>7465</v>
      </c>
      <c r="N345" s="14">
        <f t="shared" si="177"/>
        <v>0</v>
      </c>
      <c r="O345" s="15" t="e">
        <f t="shared" si="178"/>
        <v>#VALUE!</v>
      </c>
      <c r="P345" s="15" t="e">
        <f t="shared" si="179"/>
        <v>#VALUE!</v>
      </c>
      <c r="Q345" s="17" t="e">
        <f>VLOOKUP($A345,'DATA PENGUKURAN GARDU'!$A:$BS,42,0)</f>
        <v>#N/A</v>
      </c>
      <c r="R345" s="18" t="e">
        <f t="shared" si="180"/>
        <v>#N/A</v>
      </c>
      <c r="S345" s="17" t="e">
        <f>VLOOKUP($A345,'DATA PENGUKURAN GARDU'!$A:$BS,44,0)</f>
        <v>#N/A</v>
      </c>
      <c r="T345" s="18" t="e">
        <f t="shared" si="181"/>
        <v>#N/A</v>
      </c>
      <c r="U345" s="17" t="e">
        <f>VLOOKUP($A345,'DATA PENGUKURAN GARDU'!$A:$BS,46,0)</f>
        <v>#N/A</v>
      </c>
      <c r="V345" s="18" t="e">
        <f t="shared" si="182"/>
        <v>#N/A</v>
      </c>
      <c r="W345" s="17" t="e">
        <f>VLOOKUP($A345,'DATA PENGUKURAN GARDU'!$A:$BS,48,0)</f>
        <v>#N/A</v>
      </c>
      <c r="X345" s="17" t="e">
        <f>VLOOKUP($A345,'DATA PENGUKURAN GARDU'!$A:$BS,53,0)</f>
        <v>#N/A</v>
      </c>
      <c r="Y345" s="17" t="e">
        <f>VLOOKUP($A345,'DATA PENGUKURAN GARDU'!$A:$BS,54,0)</f>
        <v>#N/A</v>
      </c>
      <c r="Z345" s="17" t="e">
        <f>VLOOKUP($A345,'DATA PENGUKURAN GARDU'!$A:$BS,55,0)</f>
        <v>#N/A</v>
      </c>
      <c r="AA345" s="20" t="e">
        <f>VLOOKUP($B345,'DATA PENGUKURAN GARDU'!$A:$BS,42,0)</f>
        <v>#N/A</v>
      </c>
      <c r="AB345" s="21" t="e">
        <f t="shared" si="183"/>
        <v>#N/A</v>
      </c>
      <c r="AC345" s="20" t="e">
        <f>VLOOKUP($B345,'DATA PENGUKURAN GARDU'!$A:$BS,44,0)</f>
        <v>#N/A</v>
      </c>
      <c r="AD345" s="21" t="e">
        <f t="shared" si="184"/>
        <v>#N/A</v>
      </c>
      <c r="AE345" s="20" t="e">
        <f>VLOOKUP($B345,'DATA PENGUKURAN GARDU'!$A:$BS,46,0)</f>
        <v>#N/A</v>
      </c>
      <c r="AF345" s="21" t="e">
        <f t="shared" si="185"/>
        <v>#N/A</v>
      </c>
      <c r="AG345" s="20" t="e">
        <f>VLOOKUP($B345,'DATA PENGUKURAN GARDU'!$A:$BS,46,0)</f>
        <v>#N/A</v>
      </c>
      <c r="AH345" s="20" t="e">
        <f>VLOOKUP($B345,'DATA PENGUKURAN GARDU'!$A:$BS,53,0)</f>
        <v>#N/A</v>
      </c>
      <c r="AI345" s="20" t="e">
        <f>VLOOKUP($B345,'DATA PENGUKURAN GARDU'!$A:$BS,54,0)</f>
        <v>#N/A</v>
      </c>
      <c r="AJ345" s="17" t="e">
        <f>VLOOKUP($C345,'DATA PENGUKURAN GARDU'!$A:$BS,42,0)</f>
        <v>#N/A</v>
      </c>
      <c r="AK345" s="23" t="e">
        <f t="shared" si="186"/>
        <v>#N/A</v>
      </c>
      <c r="AL345" s="17" t="e">
        <f>VLOOKUP($C345,'DATA PENGUKURAN GARDU'!$A:$BS,44,0)</f>
        <v>#N/A</v>
      </c>
      <c r="AM345" s="23" t="e">
        <f t="shared" si="187"/>
        <v>#N/A</v>
      </c>
      <c r="AN345" s="17" t="e">
        <f>VLOOKUP($C345,'DATA PENGUKURAN GARDU'!$A:$BS,46,0)</f>
        <v>#N/A</v>
      </c>
      <c r="AO345" s="23" t="e">
        <f t="shared" si="188"/>
        <v>#N/A</v>
      </c>
      <c r="AP345" s="17" t="e">
        <f>VLOOKUP($C345,'DATA PENGUKURAN GARDU'!$A:$BS,46,0)</f>
        <v>#N/A</v>
      </c>
      <c r="AQ345" s="17" t="e">
        <f>VLOOKUP($C345,'DATA PENGUKURAN GARDU'!$A:$BS,53,0)</f>
        <v>#N/A</v>
      </c>
      <c r="AR345" s="17" t="e">
        <f>VLOOKUP($C345,'DATA PENGUKURAN GARDU'!$A:$BS,54,0)</f>
        <v>#N/A</v>
      </c>
      <c r="AS345" s="20" t="e">
        <f>VLOOKUP($D345,'DATA PENGUKURAN GARDU'!$A:$BS,42,0)</f>
        <v>#N/A</v>
      </c>
      <c r="AT345" s="21" t="e">
        <f t="shared" si="189"/>
        <v>#N/A</v>
      </c>
      <c r="AU345" s="20" t="e">
        <f>VLOOKUP($D345,'DATA PENGUKURAN GARDU'!$A:$BS,44,0)</f>
        <v>#N/A</v>
      </c>
      <c r="AV345" s="21" t="e">
        <f t="shared" si="190"/>
        <v>#N/A</v>
      </c>
      <c r="AW345" s="20" t="e">
        <f>VLOOKUP($D345,'DATA PENGUKURAN GARDU'!$A:$BS,46,0)</f>
        <v>#N/A</v>
      </c>
      <c r="AX345" s="21" t="e">
        <f t="shared" si="191"/>
        <v>#N/A</v>
      </c>
      <c r="AY345" s="20" t="e">
        <f>VLOOKUP($D345,'DATA PENGUKURAN GARDU'!$A:$BS,46,0)</f>
        <v>#N/A</v>
      </c>
      <c r="AZ345" s="20" t="e">
        <f>VLOOKUP($D345,'DATA PENGUKURAN GARDU'!$A:$BS,53,0)</f>
        <v>#N/A</v>
      </c>
      <c r="BA345" s="20" t="e">
        <f>VLOOKUP($D345,'DATA PENGUKURAN GARDU'!$A:$BS,54,0)</f>
        <v>#N/A</v>
      </c>
      <c r="BB345" s="17" t="e">
        <f>VLOOKUP($E345,'DATA PENGUKURAN GARDU'!$A:$BS,42,0)</f>
        <v>#N/A</v>
      </c>
      <c r="BC345" s="23" t="e">
        <f t="shared" si="192"/>
        <v>#N/A</v>
      </c>
      <c r="BD345" s="17" t="e">
        <f>VLOOKUP($E345,'DATA PENGUKURAN GARDU'!$A:$BS,44,0)</f>
        <v>#N/A</v>
      </c>
      <c r="BE345" s="23" t="e">
        <f t="shared" si="193"/>
        <v>#N/A</v>
      </c>
      <c r="BF345" s="17" t="e">
        <f>VLOOKUP($E345,'DATA PENGUKURAN GARDU'!$A:$BS,46,0)</f>
        <v>#N/A</v>
      </c>
      <c r="BG345" s="23" t="e">
        <f t="shared" si="194"/>
        <v>#N/A</v>
      </c>
      <c r="BH345" s="17" t="e">
        <f>VLOOKUP($E345,'DATA PENGUKURAN GARDU'!$A:$BS,46,0)</f>
        <v>#N/A</v>
      </c>
      <c r="BI345" s="17" t="e">
        <f>VLOOKUP($E345,'DATA PENGUKURAN GARDU'!$A:$BS,53,0)</f>
        <v>#N/A</v>
      </c>
      <c r="BJ345" s="17" t="e">
        <f>VLOOKUP($E345,'DATA PENGUKURAN GARDU'!$A:$BS,54,0)</f>
        <v>#N/A</v>
      </c>
      <c r="BK345" s="20" t="e">
        <f t="shared" si="195"/>
        <v>#N/A</v>
      </c>
      <c r="BL345" s="20" t="e">
        <f t="shared" si="196"/>
        <v>#N/A</v>
      </c>
      <c r="BM345" s="20" t="e">
        <f t="shared" si="197"/>
        <v>#N/A</v>
      </c>
      <c r="BN345" s="25" t="e">
        <f t="shared" si="198"/>
        <v>#N/A</v>
      </c>
      <c r="BO345" s="26" t="str">
        <f t="shared" si="199"/>
        <v>0</v>
      </c>
      <c r="BP345" s="21" t="e">
        <f t="shared" si="200"/>
        <v>#VALUE!</v>
      </c>
      <c r="BQ345" s="20" t="e">
        <f t="shared" si="201"/>
        <v>#N/A</v>
      </c>
      <c r="BR345" s="20" t="e">
        <v>#N/A</v>
      </c>
      <c r="BS345" s="9" t="e">
        <v>#N/A</v>
      </c>
      <c r="BT345" s="2" t="e">
        <f t="shared" si="202"/>
        <v>#VALUE!</v>
      </c>
      <c r="BU345" s="2" t="e">
        <f t="shared" si="170"/>
        <v>#N/A</v>
      </c>
      <c r="BV345" s="2" t="e">
        <f t="shared" si="171"/>
        <v>#N/A</v>
      </c>
    </row>
    <row r="346" s="2" customFormat="1" ht="22.95" customHeight="1" spans="1:74">
      <c r="A346" s="9" t="str">
        <f t="shared" si="172"/>
        <v>BB 166Induk</v>
      </c>
      <c r="B346" s="9" t="str">
        <f t="shared" si="173"/>
        <v>BB 166jurusan 1</v>
      </c>
      <c r="C346" s="9" t="str">
        <f t="shared" si="174"/>
        <v>BB 166jurusan 2</v>
      </c>
      <c r="D346" s="9" t="str">
        <f t="shared" si="175"/>
        <v>BB 166jurusan 3</v>
      </c>
      <c r="E346" s="9" t="str">
        <f t="shared" si="176"/>
        <v>BB 166jurusan 4</v>
      </c>
      <c r="F346" s="10" t="s">
        <v>442</v>
      </c>
      <c r="G346" s="10" t="s">
        <v>4</v>
      </c>
      <c r="H346" s="10" t="s">
        <v>443</v>
      </c>
      <c r="I346" s="10">
        <v>0.93652</v>
      </c>
      <c r="J346" s="10">
        <v>123.2107</v>
      </c>
      <c r="K346" s="10" t="s">
        <v>7465</v>
      </c>
      <c r="L346" s="10" t="s">
        <v>7465</v>
      </c>
      <c r="M346" s="10" t="s">
        <v>7465</v>
      </c>
      <c r="N346" s="14">
        <f t="shared" si="177"/>
        <v>0</v>
      </c>
      <c r="O346" s="15" t="e">
        <f t="shared" si="178"/>
        <v>#VALUE!</v>
      </c>
      <c r="P346" s="15" t="e">
        <f t="shared" si="179"/>
        <v>#VALUE!</v>
      </c>
      <c r="Q346" s="17" t="e">
        <f>VLOOKUP($A346,'DATA PENGUKURAN GARDU'!$A:$BS,42,0)</f>
        <v>#N/A</v>
      </c>
      <c r="R346" s="18" t="e">
        <f t="shared" si="180"/>
        <v>#N/A</v>
      </c>
      <c r="S346" s="17" t="e">
        <f>VLOOKUP($A346,'DATA PENGUKURAN GARDU'!$A:$BS,44,0)</f>
        <v>#N/A</v>
      </c>
      <c r="T346" s="18" t="e">
        <f t="shared" si="181"/>
        <v>#N/A</v>
      </c>
      <c r="U346" s="17" t="e">
        <f>VLOOKUP($A346,'DATA PENGUKURAN GARDU'!$A:$BS,46,0)</f>
        <v>#N/A</v>
      </c>
      <c r="V346" s="18" t="e">
        <f t="shared" si="182"/>
        <v>#N/A</v>
      </c>
      <c r="W346" s="17" t="e">
        <f>VLOOKUP($A346,'DATA PENGUKURAN GARDU'!$A:$BS,48,0)</f>
        <v>#N/A</v>
      </c>
      <c r="X346" s="17" t="e">
        <f>VLOOKUP($A346,'DATA PENGUKURAN GARDU'!$A:$BS,53,0)</f>
        <v>#N/A</v>
      </c>
      <c r="Y346" s="17" t="e">
        <f>VLOOKUP($A346,'DATA PENGUKURAN GARDU'!$A:$BS,54,0)</f>
        <v>#N/A</v>
      </c>
      <c r="Z346" s="17" t="e">
        <f>VLOOKUP($A346,'DATA PENGUKURAN GARDU'!$A:$BS,55,0)</f>
        <v>#N/A</v>
      </c>
      <c r="AA346" s="20" t="e">
        <f>VLOOKUP($B346,'DATA PENGUKURAN GARDU'!$A:$BS,42,0)</f>
        <v>#N/A</v>
      </c>
      <c r="AB346" s="21" t="e">
        <f t="shared" si="183"/>
        <v>#N/A</v>
      </c>
      <c r="AC346" s="20" t="e">
        <f>VLOOKUP($B346,'DATA PENGUKURAN GARDU'!$A:$BS,44,0)</f>
        <v>#N/A</v>
      </c>
      <c r="AD346" s="21" t="e">
        <f t="shared" si="184"/>
        <v>#N/A</v>
      </c>
      <c r="AE346" s="20" t="e">
        <f>VLOOKUP($B346,'DATA PENGUKURAN GARDU'!$A:$BS,46,0)</f>
        <v>#N/A</v>
      </c>
      <c r="AF346" s="21" t="e">
        <f t="shared" si="185"/>
        <v>#N/A</v>
      </c>
      <c r="AG346" s="20" t="e">
        <f>VLOOKUP($B346,'DATA PENGUKURAN GARDU'!$A:$BS,46,0)</f>
        <v>#N/A</v>
      </c>
      <c r="AH346" s="20" t="e">
        <f>VLOOKUP($B346,'DATA PENGUKURAN GARDU'!$A:$BS,53,0)</f>
        <v>#N/A</v>
      </c>
      <c r="AI346" s="20" t="e">
        <f>VLOOKUP($B346,'DATA PENGUKURAN GARDU'!$A:$BS,54,0)</f>
        <v>#N/A</v>
      </c>
      <c r="AJ346" s="17" t="e">
        <f>VLOOKUP($C346,'DATA PENGUKURAN GARDU'!$A:$BS,42,0)</f>
        <v>#N/A</v>
      </c>
      <c r="AK346" s="23" t="e">
        <f t="shared" si="186"/>
        <v>#N/A</v>
      </c>
      <c r="AL346" s="17" t="e">
        <f>VLOOKUP($C346,'DATA PENGUKURAN GARDU'!$A:$BS,44,0)</f>
        <v>#N/A</v>
      </c>
      <c r="AM346" s="23" t="e">
        <f t="shared" si="187"/>
        <v>#N/A</v>
      </c>
      <c r="AN346" s="17" t="e">
        <f>VLOOKUP($C346,'DATA PENGUKURAN GARDU'!$A:$BS,46,0)</f>
        <v>#N/A</v>
      </c>
      <c r="AO346" s="23" t="e">
        <f t="shared" si="188"/>
        <v>#N/A</v>
      </c>
      <c r="AP346" s="17" t="e">
        <f>VLOOKUP($C346,'DATA PENGUKURAN GARDU'!$A:$BS,46,0)</f>
        <v>#N/A</v>
      </c>
      <c r="AQ346" s="17" t="e">
        <f>VLOOKUP($C346,'DATA PENGUKURAN GARDU'!$A:$BS,53,0)</f>
        <v>#N/A</v>
      </c>
      <c r="AR346" s="17" t="e">
        <f>VLOOKUP($C346,'DATA PENGUKURAN GARDU'!$A:$BS,54,0)</f>
        <v>#N/A</v>
      </c>
      <c r="AS346" s="20" t="e">
        <f>VLOOKUP($D346,'DATA PENGUKURAN GARDU'!$A:$BS,42,0)</f>
        <v>#N/A</v>
      </c>
      <c r="AT346" s="21" t="e">
        <f t="shared" si="189"/>
        <v>#N/A</v>
      </c>
      <c r="AU346" s="20" t="e">
        <f>VLOOKUP($D346,'DATA PENGUKURAN GARDU'!$A:$BS,44,0)</f>
        <v>#N/A</v>
      </c>
      <c r="AV346" s="21" t="e">
        <f t="shared" si="190"/>
        <v>#N/A</v>
      </c>
      <c r="AW346" s="20" t="e">
        <f>VLOOKUP($D346,'DATA PENGUKURAN GARDU'!$A:$BS,46,0)</f>
        <v>#N/A</v>
      </c>
      <c r="AX346" s="21" t="e">
        <f t="shared" si="191"/>
        <v>#N/A</v>
      </c>
      <c r="AY346" s="20" t="e">
        <f>VLOOKUP($D346,'DATA PENGUKURAN GARDU'!$A:$BS,46,0)</f>
        <v>#N/A</v>
      </c>
      <c r="AZ346" s="20" t="e">
        <f>VLOOKUP($D346,'DATA PENGUKURAN GARDU'!$A:$BS,53,0)</f>
        <v>#N/A</v>
      </c>
      <c r="BA346" s="20" t="e">
        <f>VLOOKUP($D346,'DATA PENGUKURAN GARDU'!$A:$BS,54,0)</f>
        <v>#N/A</v>
      </c>
      <c r="BB346" s="17" t="e">
        <f>VLOOKUP($E346,'DATA PENGUKURAN GARDU'!$A:$BS,42,0)</f>
        <v>#N/A</v>
      </c>
      <c r="BC346" s="23" t="e">
        <f t="shared" si="192"/>
        <v>#N/A</v>
      </c>
      <c r="BD346" s="17" t="e">
        <f>VLOOKUP($E346,'DATA PENGUKURAN GARDU'!$A:$BS,44,0)</f>
        <v>#N/A</v>
      </c>
      <c r="BE346" s="23" t="e">
        <f t="shared" si="193"/>
        <v>#N/A</v>
      </c>
      <c r="BF346" s="17" t="e">
        <f>VLOOKUP($E346,'DATA PENGUKURAN GARDU'!$A:$BS,46,0)</f>
        <v>#N/A</v>
      </c>
      <c r="BG346" s="23" t="e">
        <f t="shared" si="194"/>
        <v>#N/A</v>
      </c>
      <c r="BH346" s="17" t="e">
        <f>VLOOKUP($E346,'DATA PENGUKURAN GARDU'!$A:$BS,46,0)</f>
        <v>#N/A</v>
      </c>
      <c r="BI346" s="17" t="e">
        <f>VLOOKUP($E346,'DATA PENGUKURAN GARDU'!$A:$BS,53,0)</f>
        <v>#N/A</v>
      </c>
      <c r="BJ346" s="17" t="e">
        <f>VLOOKUP($E346,'DATA PENGUKURAN GARDU'!$A:$BS,54,0)</f>
        <v>#N/A</v>
      </c>
      <c r="BK346" s="20" t="e">
        <f t="shared" si="195"/>
        <v>#N/A</v>
      </c>
      <c r="BL346" s="20" t="e">
        <f t="shared" si="196"/>
        <v>#N/A</v>
      </c>
      <c r="BM346" s="20" t="e">
        <f t="shared" si="197"/>
        <v>#N/A</v>
      </c>
      <c r="BN346" s="25" t="e">
        <f t="shared" si="198"/>
        <v>#N/A</v>
      </c>
      <c r="BO346" s="26" t="str">
        <f t="shared" si="199"/>
        <v>0</v>
      </c>
      <c r="BP346" s="21" t="e">
        <f t="shared" si="200"/>
        <v>#VALUE!</v>
      </c>
      <c r="BQ346" s="20" t="e">
        <f t="shared" si="201"/>
        <v>#N/A</v>
      </c>
      <c r="BR346" s="20" t="e">
        <v>#N/A</v>
      </c>
      <c r="BS346" s="9" t="e">
        <v>#N/A</v>
      </c>
      <c r="BT346" s="2" t="e">
        <f t="shared" si="202"/>
        <v>#VALUE!</v>
      </c>
      <c r="BU346" s="2" t="e">
        <f t="shared" si="170"/>
        <v>#N/A</v>
      </c>
      <c r="BV346" s="2" t="e">
        <f t="shared" si="171"/>
        <v>#N/A</v>
      </c>
    </row>
    <row r="347" s="2" customFormat="1" ht="22.95" customHeight="1" spans="1:74">
      <c r="A347" s="9" t="str">
        <f t="shared" si="172"/>
        <v>BB 168Induk</v>
      </c>
      <c r="B347" s="9" t="str">
        <f t="shared" si="173"/>
        <v>BB 168jurusan 1</v>
      </c>
      <c r="C347" s="9" t="str">
        <f t="shared" si="174"/>
        <v>BB 168jurusan 2</v>
      </c>
      <c r="D347" s="9" t="str">
        <f t="shared" si="175"/>
        <v>BB 168jurusan 3</v>
      </c>
      <c r="E347" s="9" t="str">
        <f t="shared" si="176"/>
        <v>BB 168jurusan 4</v>
      </c>
      <c r="F347" s="10" t="s">
        <v>444</v>
      </c>
      <c r="G347" s="10" t="s">
        <v>4</v>
      </c>
      <c r="H347" s="10" t="s">
        <v>445</v>
      </c>
      <c r="I347" s="10">
        <v>0.90525</v>
      </c>
      <c r="J347" s="10">
        <v>123.18643</v>
      </c>
      <c r="K347" s="10" t="s">
        <v>7465</v>
      </c>
      <c r="L347" s="10" t="s">
        <v>7465</v>
      </c>
      <c r="M347" s="10" t="s">
        <v>7465</v>
      </c>
      <c r="N347" s="14">
        <f t="shared" si="177"/>
        <v>0</v>
      </c>
      <c r="O347" s="15" t="e">
        <f t="shared" si="178"/>
        <v>#VALUE!</v>
      </c>
      <c r="P347" s="15" t="e">
        <f t="shared" si="179"/>
        <v>#VALUE!</v>
      </c>
      <c r="Q347" s="17" t="e">
        <f>VLOOKUP($A347,'DATA PENGUKURAN GARDU'!$A:$BS,42,0)</f>
        <v>#N/A</v>
      </c>
      <c r="R347" s="18" t="e">
        <f t="shared" si="180"/>
        <v>#N/A</v>
      </c>
      <c r="S347" s="17" t="e">
        <f>VLOOKUP($A347,'DATA PENGUKURAN GARDU'!$A:$BS,44,0)</f>
        <v>#N/A</v>
      </c>
      <c r="T347" s="18" t="e">
        <f t="shared" si="181"/>
        <v>#N/A</v>
      </c>
      <c r="U347" s="17" t="e">
        <f>VLOOKUP($A347,'DATA PENGUKURAN GARDU'!$A:$BS,46,0)</f>
        <v>#N/A</v>
      </c>
      <c r="V347" s="18" t="e">
        <f t="shared" si="182"/>
        <v>#N/A</v>
      </c>
      <c r="W347" s="17" t="e">
        <f>VLOOKUP($A347,'DATA PENGUKURAN GARDU'!$A:$BS,48,0)</f>
        <v>#N/A</v>
      </c>
      <c r="X347" s="17" t="e">
        <f>VLOOKUP($A347,'DATA PENGUKURAN GARDU'!$A:$BS,53,0)</f>
        <v>#N/A</v>
      </c>
      <c r="Y347" s="17" t="e">
        <f>VLOOKUP($A347,'DATA PENGUKURAN GARDU'!$A:$BS,54,0)</f>
        <v>#N/A</v>
      </c>
      <c r="Z347" s="17" t="e">
        <f>VLOOKUP($A347,'DATA PENGUKURAN GARDU'!$A:$BS,55,0)</f>
        <v>#N/A</v>
      </c>
      <c r="AA347" s="20" t="e">
        <f>VLOOKUP($B347,'DATA PENGUKURAN GARDU'!$A:$BS,42,0)</f>
        <v>#N/A</v>
      </c>
      <c r="AB347" s="21" t="e">
        <f t="shared" si="183"/>
        <v>#N/A</v>
      </c>
      <c r="AC347" s="20" t="e">
        <f>VLOOKUP($B347,'DATA PENGUKURAN GARDU'!$A:$BS,44,0)</f>
        <v>#N/A</v>
      </c>
      <c r="AD347" s="21" t="e">
        <f t="shared" si="184"/>
        <v>#N/A</v>
      </c>
      <c r="AE347" s="20" t="e">
        <f>VLOOKUP($B347,'DATA PENGUKURAN GARDU'!$A:$BS,46,0)</f>
        <v>#N/A</v>
      </c>
      <c r="AF347" s="21" t="e">
        <f t="shared" si="185"/>
        <v>#N/A</v>
      </c>
      <c r="AG347" s="20" t="e">
        <f>VLOOKUP($B347,'DATA PENGUKURAN GARDU'!$A:$BS,46,0)</f>
        <v>#N/A</v>
      </c>
      <c r="AH347" s="20" t="e">
        <f>VLOOKUP($B347,'DATA PENGUKURAN GARDU'!$A:$BS,53,0)</f>
        <v>#N/A</v>
      </c>
      <c r="AI347" s="20" t="e">
        <f>VLOOKUP($B347,'DATA PENGUKURAN GARDU'!$A:$BS,54,0)</f>
        <v>#N/A</v>
      </c>
      <c r="AJ347" s="17" t="e">
        <f>VLOOKUP($C347,'DATA PENGUKURAN GARDU'!$A:$BS,42,0)</f>
        <v>#N/A</v>
      </c>
      <c r="AK347" s="23" t="e">
        <f t="shared" si="186"/>
        <v>#N/A</v>
      </c>
      <c r="AL347" s="17" t="e">
        <f>VLOOKUP($C347,'DATA PENGUKURAN GARDU'!$A:$BS,44,0)</f>
        <v>#N/A</v>
      </c>
      <c r="AM347" s="23" t="e">
        <f t="shared" si="187"/>
        <v>#N/A</v>
      </c>
      <c r="AN347" s="17" t="e">
        <f>VLOOKUP($C347,'DATA PENGUKURAN GARDU'!$A:$BS,46,0)</f>
        <v>#N/A</v>
      </c>
      <c r="AO347" s="23" t="e">
        <f t="shared" si="188"/>
        <v>#N/A</v>
      </c>
      <c r="AP347" s="17" t="e">
        <f>VLOOKUP($C347,'DATA PENGUKURAN GARDU'!$A:$BS,46,0)</f>
        <v>#N/A</v>
      </c>
      <c r="AQ347" s="17" t="e">
        <f>VLOOKUP($C347,'DATA PENGUKURAN GARDU'!$A:$BS,53,0)</f>
        <v>#N/A</v>
      </c>
      <c r="AR347" s="17" t="e">
        <f>VLOOKUP($C347,'DATA PENGUKURAN GARDU'!$A:$BS,54,0)</f>
        <v>#N/A</v>
      </c>
      <c r="AS347" s="20" t="e">
        <f>VLOOKUP($D347,'DATA PENGUKURAN GARDU'!$A:$BS,42,0)</f>
        <v>#N/A</v>
      </c>
      <c r="AT347" s="21" t="e">
        <f t="shared" si="189"/>
        <v>#N/A</v>
      </c>
      <c r="AU347" s="20" t="e">
        <f>VLOOKUP($D347,'DATA PENGUKURAN GARDU'!$A:$BS,44,0)</f>
        <v>#N/A</v>
      </c>
      <c r="AV347" s="21" t="e">
        <f t="shared" si="190"/>
        <v>#N/A</v>
      </c>
      <c r="AW347" s="20" t="e">
        <f>VLOOKUP($D347,'DATA PENGUKURAN GARDU'!$A:$BS,46,0)</f>
        <v>#N/A</v>
      </c>
      <c r="AX347" s="21" t="e">
        <f t="shared" si="191"/>
        <v>#N/A</v>
      </c>
      <c r="AY347" s="20" t="e">
        <f>VLOOKUP($D347,'DATA PENGUKURAN GARDU'!$A:$BS,46,0)</f>
        <v>#N/A</v>
      </c>
      <c r="AZ347" s="20" t="e">
        <f>VLOOKUP($D347,'DATA PENGUKURAN GARDU'!$A:$BS,53,0)</f>
        <v>#N/A</v>
      </c>
      <c r="BA347" s="20" t="e">
        <f>VLOOKUP($D347,'DATA PENGUKURAN GARDU'!$A:$BS,54,0)</f>
        <v>#N/A</v>
      </c>
      <c r="BB347" s="17" t="e">
        <f>VLOOKUP($E347,'DATA PENGUKURAN GARDU'!$A:$BS,42,0)</f>
        <v>#N/A</v>
      </c>
      <c r="BC347" s="23" t="e">
        <f t="shared" si="192"/>
        <v>#N/A</v>
      </c>
      <c r="BD347" s="17" t="e">
        <f>VLOOKUP($E347,'DATA PENGUKURAN GARDU'!$A:$BS,44,0)</f>
        <v>#N/A</v>
      </c>
      <c r="BE347" s="23" t="e">
        <f t="shared" si="193"/>
        <v>#N/A</v>
      </c>
      <c r="BF347" s="17" t="e">
        <f>VLOOKUP($E347,'DATA PENGUKURAN GARDU'!$A:$BS,46,0)</f>
        <v>#N/A</v>
      </c>
      <c r="BG347" s="23" t="e">
        <f t="shared" si="194"/>
        <v>#N/A</v>
      </c>
      <c r="BH347" s="17" t="e">
        <f>VLOOKUP($E347,'DATA PENGUKURAN GARDU'!$A:$BS,46,0)</f>
        <v>#N/A</v>
      </c>
      <c r="BI347" s="17" t="e">
        <f>VLOOKUP($E347,'DATA PENGUKURAN GARDU'!$A:$BS,53,0)</f>
        <v>#N/A</v>
      </c>
      <c r="BJ347" s="17" t="e">
        <f>VLOOKUP($E347,'DATA PENGUKURAN GARDU'!$A:$BS,54,0)</f>
        <v>#N/A</v>
      </c>
      <c r="BK347" s="20" t="e">
        <f t="shared" si="195"/>
        <v>#N/A</v>
      </c>
      <c r="BL347" s="20" t="e">
        <f t="shared" si="196"/>
        <v>#N/A</v>
      </c>
      <c r="BM347" s="20" t="e">
        <f t="shared" si="197"/>
        <v>#N/A</v>
      </c>
      <c r="BN347" s="25" t="e">
        <f t="shared" si="198"/>
        <v>#N/A</v>
      </c>
      <c r="BO347" s="26" t="str">
        <f t="shared" si="199"/>
        <v>0</v>
      </c>
      <c r="BP347" s="21" t="e">
        <f t="shared" si="200"/>
        <v>#VALUE!</v>
      </c>
      <c r="BQ347" s="20" t="e">
        <f t="shared" si="201"/>
        <v>#N/A</v>
      </c>
      <c r="BR347" s="20" t="e">
        <v>#N/A</v>
      </c>
      <c r="BS347" s="9" t="e">
        <v>#N/A</v>
      </c>
      <c r="BT347" s="2" t="e">
        <f t="shared" si="202"/>
        <v>#VALUE!</v>
      </c>
      <c r="BU347" s="2" t="e">
        <f t="shared" si="170"/>
        <v>#N/A</v>
      </c>
      <c r="BV347" s="2" t="e">
        <f t="shared" si="171"/>
        <v>#N/A</v>
      </c>
    </row>
    <row r="348" s="2" customFormat="1" ht="22.95" customHeight="1" spans="1:74">
      <c r="A348" s="9" t="str">
        <f t="shared" si="172"/>
        <v>K-158.1Induk</v>
      </c>
      <c r="B348" s="9" t="str">
        <f t="shared" si="173"/>
        <v>K-158.1jurusan 1</v>
      </c>
      <c r="C348" s="9" t="str">
        <f t="shared" si="174"/>
        <v>K-158.1jurusan 2</v>
      </c>
      <c r="D348" s="9" t="str">
        <f t="shared" si="175"/>
        <v>K-158.1jurusan 3</v>
      </c>
      <c r="E348" s="9" t="str">
        <f t="shared" si="176"/>
        <v>K-158.1jurusan 4</v>
      </c>
      <c r="F348" s="10" t="s">
        <v>446</v>
      </c>
      <c r="G348" s="10" t="s">
        <v>132</v>
      </c>
      <c r="H348" s="10" t="s">
        <v>447</v>
      </c>
      <c r="I348" s="10">
        <v>0.746022</v>
      </c>
      <c r="J348" s="10">
        <v>124.312676</v>
      </c>
      <c r="K348" s="10" t="s">
        <v>7465</v>
      </c>
      <c r="L348" s="10" t="s">
        <v>7465</v>
      </c>
      <c r="M348" s="10" t="s">
        <v>7465</v>
      </c>
      <c r="N348" s="14">
        <f t="shared" si="177"/>
        <v>0</v>
      </c>
      <c r="O348" s="15" t="e">
        <f t="shared" si="178"/>
        <v>#VALUE!</v>
      </c>
      <c r="P348" s="15" t="e">
        <f t="shared" si="179"/>
        <v>#VALUE!</v>
      </c>
      <c r="Q348" s="17" t="e">
        <f>VLOOKUP($A348,'DATA PENGUKURAN GARDU'!$A:$BS,42,0)</f>
        <v>#N/A</v>
      </c>
      <c r="R348" s="18" t="e">
        <f t="shared" si="180"/>
        <v>#N/A</v>
      </c>
      <c r="S348" s="17" t="e">
        <f>VLOOKUP($A348,'DATA PENGUKURAN GARDU'!$A:$BS,44,0)</f>
        <v>#N/A</v>
      </c>
      <c r="T348" s="18" t="e">
        <f t="shared" si="181"/>
        <v>#N/A</v>
      </c>
      <c r="U348" s="17" t="e">
        <f>VLOOKUP($A348,'DATA PENGUKURAN GARDU'!$A:$BS,46,0)</f>
        <v>#N/A</v>
      </c>
      <c r="V348" s="18" t="e">
        <f t="shared" si="182"/>
        <v>#N/A</v>
      </c>
      <c r="W348" s="17" t="e">
        <f>VLOOKUP($A348,'DATA PENGUKURAN GARDU'!$A:$BS,48,0)</f>
        <v>#N/A</v>
      </c>
      <c r="X348" s="17" t="e">
        <f>VLOOKUP($A348,'DATA PENGUKURAN GARDU'!$A:$BS,53,0)</f>
        <v>#N/A</v>
      </c>
      <c r="Y348" s="17" t="e">
        <f>VLOOKUP($A348,'DATA PENGUKURAN GARDU'!$A:$BS,54,0)</f>
        <v>#N/A</v>
      </c>
      <c r="Z348" s="17" t="e">
        <f>VLOOKUP($A348,'DATA PENGUKURAN GARDU'!$A:$BS,55,0)</f>
        <v>#N/A</v>
      </c>
      <c r="AA348" s="20" t="e">
        <f>VLOOKUP($B348,'DATA PENGUKURAN GARDU'!$A:$BS,42,0)</f>
        <v>#N/A</v>
      </c>
      <c r="AB348" s="21" t="e">
        <f t="shared" si="183"/>
        <v>#N/A</v>
      </c>
      <c r="AC348" s="20" t="e">
        <f>VLOOKUP($B348,'DATA PENGUKURAN GARDU'!$A:$BS,44,0)</f>
        <v>#N/A</v>
      </c>
      <c r="AD348" s="21" t="e">
        <f t="shared" si="184"/>
        <v>#N/A</v>
      </c>
      <c r="AE348" s="20" t="e">
        <f>VLOOKUP($B348,'DATA PENGUKURAN GARDU'!$A:$BS,46,0)</f>
        <v>#N/A</v>
      </c>
      <c r="AF348" s="21" t="e">
        <f t="shared" si="185"/>
        <v>#N/A</v>
      </c>
      <c r="AG348" s="20" t="e">
        <f>VLOOKUP($B348,'DATA PENGUKURAN GARDU'!$A:$BS,46,0)</f>
        <v>#N/A</v>
      </c>
      <c r="AH348" s="20" t="e">
        <f>VLOOKUP($B348,'DATA PENGUKURAN GARDU'!$A:$BS,53,0)</f>
        <v>#N/A</v>
      </c>
      <c r="AI348" s="20" t="e">
        <f>VLOOKUP($B348,'DATA PENGUKURAN GARDU'!$A:$BS,54,0)</f>
        <v>#N/A</v>
      </c>
      <c r="AJ348" s="17" t="e">
        <f>VLOOKUP($C348,'DATA PENGUKURAN GARDU'!$A:$BS,42,0)</f>
        <v>#N/A</v>
      </c>
      <c r="AK348" s="23" t="e">
        <f t="shared" si="186"/>
        <v>#N/A</v>
      </c>
      <c r="AL348" s="17" t="e">
        <f>VLOOKUP($C348,'DATA PENGUKURAN GARDU'!$A:$BS,44,0)</f>
        <v>#N/A</v>
      </c>
      <c r="AM348" s="23" t="e">
        <f t="shared" si="187"/>
        <v>#N/A</v>
      </c>
      <c r="AN348" s="17" t="e">
        <f>VLOOKUP($C348,'DATA PENGUKURAN GARDU'!$A:$BS,46,0)</f>
        <v>#N/A</v>
      </c>
      <c r="AO348" s="23" t="e">
        <f t="shared" si="188"/>
        <v>#N/A</v>
      </c>
      <c r="AP348" s="17" t="e">
        <f>VLOOKUP($C348,'DATA PENGUKURAN GARDU'!$A:$BS,46,0)</f>
        <v>#N/A</v>
      </c>
      <c r="AQ348" s="17" t="e">
        <f>VLOOKUP($C348,'DATA PENGUKURAN GARDU'!$A:$BS,53,0)</f>
        <v>#N/A</v>
      </c>
      <c r="AR348" s="17" t="e">
        <f>VLOOKUP($C348,'DATA PENGUKURAN GARDU'!$A:$BS,54,0)</f>
        <v>#N/A</v>
      </c>
      <c r="AS348" s="20" t="e">
        <f>VLOOKUP($D348,'DATA PENGUKURAN GARDU'!$A:$BS,42,0)</f>
        <v>#N/A</v>
      </c>
      <c r="AT348" s="21" t="e">
        <f t="shared" si="189"/>
        <v>#N/A</v>
      </c>
      <c r="AU348" s="20" t="e">
        <f>VLOOKUP($D348,'DATA PENGUKURAN GARDU'!$A:$BS,44,0)</f>
        <v>#N/A</v>
      </c>
      <c r="AV348" s="21" t="e">
        <f t="shared" si="190"/>
        <v>#N/A</v>
      </c>
      <c r="AW348" s="20" t="e">
        <f>VLOOKUP($D348,'DATA PENGUKURAN GARDU'!$A:$BS,46,0)</f>
        <v>#N/A</v>
      </c>
      <c r="AX348" s="21" t="e">
        <f t="shared" si="191"/>
        <v>#N/A</v>
      </c>
      <c r="AY348" s="20" t="e">
        <f>VLOOKUP($D348,'DATA PENGUKURAN GARDU'!$A:$BS,46,0)</f>
        <v>#N/A</v>
      </c>
      <c r="AZ348" s="20" t="e">
        <f>VLOOKUP($D348,'DATA PENGUKURAN GARDU'!$A:$BS,53,0)</f>
        <v>#N/A</v>
      </c>
      <c r="BA348" s="20" t="e">
        <f>VLOOKUP($D348,'DATA PENGUKURAN GARDU'!$A:$BS,54,0)</f>
        <v>#N/A</v>
      </c>
      <c r="BB348" s="17" t="e">
        <f>VLOOKUP($E348,'DATA PENGUKURAN GARDU'!$A:$BS,42,0)</f>
        <v>#N/A</v>
      </c>
      <c r="BC348" s="23" t="e">
        <f t="shared" si="192"/>
        <v>#N/A</v>
      </c>
      <c r="BD348" s="17" t="e">
        <f>VLOOKUP($E348,'DATA PENGUKURAN GARDU'!$A:$BS,44,0)</f>
        <v>#N/A</v>
      </c>
      <c r="BE348" s="23" t="e">
        <f t="shared" si="193"/>
        <v>#N/A</v>
      </c>
      <c r="BF348" s="17" t="e">
        <f>VLOOKUP($E348,'DATA PENGUKURAN GARDU'!$A:$BS,46,0)</f>
        <v>#N/A</v>
      </c>
      <c r="BG348" s="23" t="e">
        <f t="shared" si="194"/>
        <v>#N/A</v>
      </c>
      <c r="BH348" s="17" t="e">
        <f>VLOOKUP($E348,'DATA PENGUKURAN GARDU'!$A:$BS,46,0)</f>
        <v>#N/A</v>
      </c>
      <c r="BI348" s="17" t="e">
        <f>VLOOKUP($E348,'DATA PENGUKURAN GARDU'!$A:$BS,53,0)</f>
        <v>#N/A</v>
      </c>
      <c r="BJ348" s="17" t="e">
        <f>VLOOKUP($E348,'DATA PENGUKURAN GARDU'!$A:$BS,54,0)</f>
        <v>#N/A</v>
      </c>
      <c r="BK348" s="20" t="e">
        <f t="shared" si="195"/>
        <v>#N/A</v>
      </c>
      <c r="BL348" s="20" t="e">
        <f t="shared" si="196"/>
        <v>#N/A</v>
      </c>
      <c r="BM348" s="20" t="e">
        <f t="shared" si="197"/>
        <v>#N/A</v>
      </c>
      <c r="BN348" s="25" t="e">
        <f t="shared" si="198"/>
        <v>#N/A</v>
      </c>
      <c r="BO348" s="26" t="str">
        <f t="shared" si="199"/>
        <v>0</v>
      </c>
      <c r="BP348" s="21" t="e">
        <f t="shared" si="200"/>
        <v>#VALUE!</v>
      </c>
      <c r="BQ348" s="20" t="e">
        <f t="shared" si="201"/>
        <v>#N/A</v>
      </c>
      <c r="BR348" s="20" t="e">
        <v>#N/A</v>
      </c>
      <c r="BS348" s="9" t="e">
        <v>#N/A</v>
      </c>
      <c r="BT348" s="2" t="e">
        <f t="shared" si="202"/>
        <v>#VALUE!</v>
      </c>
      <c r="BU348" s="2" t="e">
        <f t="shared" si="170"/>
        <v>#N/A</v>
      </c>
      <c r="BV348" s="2" t="e">
        <f t="shared" si="171"/>
        <v>#N/A</v>
      </c>
    </row>
    <row r="349" s="2" customFormat="1" ht="22.95" customHeight="1" spans="1:74">
      <c r="A349" s="9" t="str">
        <f t="shared" si="172"/>
        <v>K-159Induk</v>
      </c>
      <c r="B349" s="9" t="str">
        <f t="shared" si="173"/>
        <v>K-159jurusan 1</v>
      </c>
      <c r="C349" s="9" t="str">
        <f t="shared" si="174"/>
        <v>K-159jurusan 2</v>
      </c>
      <c r="D349" s="9" t="str">
        <f t="shared" si="175"/>
        <v>K-159jurusan 3</v>
      </c>
      <c r="E349" s="9" t="str">
        <f t="shared" si="176"/>
        <v>K-159jurusan 4</v>
      </c>
      <c r="F349" s="10" t="s">
        <v>448</v>
      </c>
      <c r="G349" s="10" t="s">
        <v>132</v>
      </c>
      <c r="H349" s="10" t="s">
        <v>449</v>
      </c>
      <c r="I349" s="10">
        <v>0.742335</v>
      </c>
      <c r="J349" s="10">
        <v>124.313571</v>
      </c>
      <c r="K349" s="10" t="s">
        <v>7465</v>
      </c>
      <c r="L349" s="10" t="s">
        <v>7465</v>
      </c>
      <c r="M349" s="10" t="s">
        <v>7465</v>
      </c>
      <c r="N349" s="14">
        <f t="shared" si="177"/>
        <v>0</v>
      </c>
      <c r="O349" s="15" t="e">
        <f t="shared" si="178"/>
        <v>#VALUE!</v>
      </c>
      <c r="P349" s="15" t="e">
        <f t="shared" si="179"/>
        <v>#VALUE!</v>
      </c>
      <c r="Q349" s="17" t="e">
        <f>VLOOKUP($A349,'DATA PENGUKURAN GARDU'!$A:$BS,42,0)</f>
        <v>#N/A</v>
      </c>
      <c r="R349" s="18" t="e">
        <f t="shared" si="180"/>
        <v>#N/A</v>
      </c>
      <c r="S349" s="17" t="e">
        <f>VLOOKUP($A349,'DATA PENGUKURAN GARDU'!$A:$BS,44,0)</f>
        <v>#N/A</v>
      </c>
      <c r="T349" s="18" t="e">
        <f t="shared" si="181"/>
        <v>#N/A</v>
      </c>
      <c r="U349" s="17" t="e">
        <f>VLOOKUP($A349,'DATA PENGUKURAN GARDU'!$A:$BS,46,0)</f>
        <v>#N/A</v>
      </c>
      <c r="V349" s="18" t="e">
        <f t="shared" si="182"/>
        <v>#N/A</v>
      </c>
      <c r="W349" s="17" t="e">
        <f>VLOOKUP($A349,'DATA PENGUKURAN GARDU'!$A:$BS,48,0)</f>
        <v>#N/A</v>
      </c>
      <c r="X349" s="17" t="e">
        <f>VLOOKUP($A349,'DATA PENGUKURAN GARDU'!$A:$BS,53,0)</f>
        <v>#N/A</v>
      </c>
      <c r="Y349" s="17" t="e">
        <f>VLOOKUP($A349,'DATA PENGUKURAN GARDU'!$A:$BS,54,0)</f>
        <v>#N/A</v>
      </c>
      <c r="Z349" s="17" t="e">
        <f>VLOOKUP($A349,'DATA PENGUKURAN GARDU'!$A:$BS,55,0)</f>
        <v>#N/A</v>
      </c>
      <c r="AA349" s="20" t="e">
        <f>VLOOKUP($B349,'DATA PENGUKURAN GARDU'!$A:$BS,42,0)</f>
        <v>#N/A</v>
      </c>
      <c r="AB349" s="21" t="e">
        <f t="shared" si="183"/>
        <v>#N/A</v>
      </c>
      <c r="AC349" s="20" t="e">
        <f>VLOOKUP($B349,'DATA PENGUKURAN GARDU'!$A:$BS,44,0)</f>
        <v>#N/A</v>
      </c>
      <c r="AD349" s="21" t="e">
        <f t="shared" si="184"/>
        <v>#N/A</v>
      </c>
      <c r="AE349" s="20" t="e">
        <f>VLOOKUP($B349,'DATA PENGUKURAN GARDU'!$A:$BS,46,0)</f>
        <v>#N/A</v>
      </c>
      <c r="AF349" s="21" t="e">
        <f t="shared" si="185"/>
        <v>#N/A</v>
      </c>
      <c r="AG349" s="20" t="e">
        <f>VLOOKUP($B349,'DATA PENGUKURAN GARDU'!$A:$BS,46,0)</f>
        <v>#N/A</v>
      </c>
      <c r="AH349" s="20" t="e">
        <f>VLOOKUP($B349,'DATA PENGUKURAN GARDU'!$A:$BS,53,0)</f>
        <v>#N/A</v>
      </c>
      <c r="AI349" s="20" t="e">
        <f>VLOOKUP($B349,'DATA PENGUKURAN GARDU'!$A:$BS,54,0)</f>
        <v>#N/A</v>
      </c>
      <c r="AJ349" s="17" t="e">
        <f>VLOOKUP($C349,'DATA PENGUKURAN GARDU'!$A:$BS,42,0)</f>
        <v>#N/A</v>
      </c>
      <c r="AK349" s="23" t="e">
        <f t="shared" si="186"/>
        <v>#N/A</v>
      </c>
      <c r="AL349" s="17" t="e">
        <f>VLOOKUP($C349,'DATA PENGUKURAN GARDU'!$A:$BS,44,0)</f>
        <v>#N/A</v>
      </c>
      <c r="AM349" s="23" t="e">
        <f t="shared" si="187"/>
        <v>#N/A</v>
      </c>
      <c r="AN349" s="17" t="e">
        <f>VLOOKUP($C349,'DATA PENGUKURAN GARDU'!$A:$BS,46,0)</f>
        <v>#N/A</v>
      </c>
      <c r="AO349" s="23" t="e">
        <f t="shared" si="188"/>
        <v>#N/A</v>
      </c>
      <c r="AP349" s="17" t="e">
        <f>VLOOKUP($C349,'DATA PENGUKURAN GARDU'!$A:$BS,46,0)</f>
        <v>#N/A</v>
      </c>
      <c r="AQ349" s="17" t="e">
        <f>VLOOKUP($C349,'DATA PENGUKURAN GARDU'!$A:$BS,53,0)</f>
        <v>#N/A</v>
      </c>
      <c r="AR349" s="17" t="e">
        <f>VLOOKUP($C349,'DATA PENGUKURAN GARDU'!$A:$BS,54,0)</f>
        <v>#N/A</v>
      </c>
      <c r="AS349" s="20" t="e">
        <f>VLOOKUP($D349,'DATA PENGUKURAN GARDU'!$A:$BS,42,0)</f>
        <v>#N/A</v>
      </c>
      <c r="AT349" s="21" t="e">
        <f t="shared" si="189"/>
        <v>#N/A</v>
      </c>
      <c r="AU349" s="20" t="e">
        <f>VLOOKUP($D349,'DATA PENGUKURAN GARDU'!$A:$BS,44,0)</f>
        <v>#N/A</v>
      </c>
      <c r="AV349" s="21" t="e">
        <f t="shared" si="190"/>
        <v>#N/A</v>
      </c>
      <c r="AW349" s="20" t="e">
        <f>VLOOKUP($D349,'DATA PENGUKURAN GARDU'!$A:$BS,46,0)</f>
        <v>#N/A</v>
      </c>
      <c r="AX349" s="21" t="e">
        <f t="shared" si="191"/>
        <v>#N/A</v>
      </c>
      <c r="AY349" s="20" t="e">
        <f>VLOOKUP($D349,'DATA PENGUKURAN GARDU'!$A:$BS,46,0)</f>
        <v>#N/A</v>
      </c>
      <c r="AZ349" s="20" t="e">
        <f>VLOOKUP($D349,'DATA PENGUKURAN GARDU'!$A:$BS,53,0)</f>
        <v>#N/A</v>
      </c>
      <c r="BA349" s="20" t="e">
        <f>VLOOKUP($D349,'DATA PENGUKURAN GARDU'!$A:$BS,54,0)</f>
        <v>#N/A</v>
      </c>
      <c r="BB349" s="17" t="e">
        <f>VLOOKUP($E349,'DATA PENGUKURAN GARDU'!$A:$BS,42,0)</f>
        <v>#N/A</v>
      </c>
      <c r="BC349" s="23" t="e">
        <f t="shared" si="192"/>
        <v>#N/A</v>
      </c>
      <c r="BD349" s="17" t="e">
        <f>VLOOKUP($E349,'DATA PENGUKURAN GARDU'!$A:$BS,44,0)</f>
        <v>#N/A</v>
      </c>
      <c r="BE349" s="23" t="e">
        <f t="shared" si="193"/>
        <v>#N/A</v>
      </c>
      <c r="BF349" s="17" t="e">
        <f>VLOOKUP($E349,'DATA PENGUKURAN GARDU'!$A:$BS,46,0)</f>
        <v>#N/A</v>
      </c>
      <c r="BG349" s="23" t="e">
        <f t="shared" si="194"/>
        <v>#N/A</v>
      </c>
      <c r="BH349" s="17" t="e">
        <f>VLOOKUP($E349,'DATA PENGUKURAN GARDU'!$A:$BS,46,0)</f>
        <v>#N/A</v>
      </c>
      <c r="BI349" s="17" t="e">
        <f>VLOOKUP($E349,'DATA PENGUKURAN GARDU'!$A:$BS,53,0)</f>
        <v>#N/A</v>
      </c>
      <c r="BJ349" s="17" t="e">
        <f>VLOOKUP($E349,'DATA PENGUKURAN GARDU'!$A:$BS,54,0)</f>
        <v>#N/A</v>
      </c>
      <c r="BK349" s="20" t="e">
        <f t="shared" si="195"/>
        <v>#N/A</v>
      </c>
      <c r="BL349" s="20" t="e">
        <f t="shared" si="196"/>
        <v>#N/A</v>
      </c>
      <c r="BM349" s="20" t="e">
        <f t="shared" si="197"/>
        <v>#N/A</v>
      </c>
      <c r="BN349" s="25" t="e">
        <f t="shared" si="198"/>
        <v>#N/A</v>
      </c>
      <c r="BO349" s="26" t="str">
        <f t="shared" si="199"/>
        <v>0</v>
      </c>
      <c r="BP349" s="21" t="e">
        <f t="shared" si="200"/>
        <v>#VALUE!</v>
      </c>
      <c r="BQ349" s="20" t="e">
        <f t="shared" si="201"/>
        <v>#N/A</v>
      </c>
      <c r="BR349" s="20" t="e">
        <v>#N/A</v>
      </c>
      <c r="BS349" s="9" t="e">
        <v>#N/A</v>
      </c>
      <c r="BT349" s="2" t="e">
        <f t="shared" si="202"/>
        <v>#VALUE!</v>
      </c>
      <c r="BU349" s="2" t="e">
        <f t="shared" si="170"/>
        <v>#N/A</v>
      </c>
      <c r="BV349" s="2" t="e">
        <f t="shared" si="171"/>
        <v>#N/A</v>
      </c>
    </row>
    <row r="350" s="2" customFormat="1" ht="22.95" customHeight="1" spans="1:74">
      <c r="A350" s="9" t="str">
        <f t="shared" si="172"/>
        <v>BB 102Induk</v>
      </c>
      <c r="B350" s="9" t="str">
        <f t="shared" si="173"/>
        <v>BB 102jurusan 1</v>
      </c>
      <c r="C350" s="9" t="str">
        <f t="shared" si="174"/>
        <v>BB 102jurusan 2</v>
      </c>
      <c r="D350" s="9" t="str">
        <f t="shared" si="175"/>
        <v>BB 102jurusan 3</v>
      </c>
      <c r="E350" s="9" t="str">
        <f t="shared" si="176"/>
        <v>BB 102jurusan 4</v>
      </c>
      <c r="F350" s="10" t="s">
        <v>451</v>
      </c>
      <c r="G350" s="10" t="s">
        <v>4</v>
      </c>
      <c r="H350" s="10" t="s">
        <v>452</v>
      </c>
      <c r="I350" s="10">
        <v>0.8846</v>
      </c>
      <c r="J350" s="10">
        <v>123.47628</v>
      </c>
      <c r="K350" s="10" t="s">
        <v>7465</v>
      </c>
      <c r="L350" s="10" t="s">
        <v>7465</v>
      </c>
      <c r="M350" s="10" t="s">
        <v>7465</v>
      </c>
      <c r="N350" s="14">
        <f t="shared" si="177"/>
        <v>0</v>
      </c>
      <c r="O350" s="15" t="e">
        <f t="shared" si="178"/>
        <v>#VALUE!</v>
      </c>
      <c r="P350" s="15" t="e">
        <f t="shared" si="179"/>
        <v>#VALUE!</v>
      </c>
      <c r="Q350" s="17" t="e">
        <f>VLOOKUP($A350,'DATA PENGUKURAN GARDU'!$A:$BS,42,0)</f>
        <v>#N/A</v>
      </c>
      <c r="R350" s="18" t="e">
        <f t="shared" si="180"/>
        <v>#N/A</v>
      </c>
      <c r="S350" s="17" t="e">
        <f>VLOOKUP($A350,'DATA PENGUKURAN GARDU'!$A:$BS,44,0)</f>
        <v>#N/A</v>
      </c>
      <c r="T350" s="18" t="e">
        <f t="shared" si="181"/>
        <v>#N/A</v>
      </c>
      <c r="U350" s="17" t="e">
        <f>VLOOKUP($A350,'DATA PENGUKURAN GARDU'!$A:$BS,46,0)</f>
        <v>#N/A</v>
      </c>
      <c r="V350" s="18" t="e">
        <f t="shared" si="182"/>
        <v>#N/A</v>
      </c>
      <c r="W350" s="17" t="e">
        <f>VLOOKUP($A350,'DATA PENGUKURAN GARDU'!$A:$BS,48,0)</f>
        <v>#N/A</v>
      </c>
      <c r="X350" s="17" t="e">
        <f>VLOOKUP($A350,'DATA PENGUKURAN GARDU'!$A:$BS,53,0)</f>
        <v>#N/A</v>
      </c>
      <c r="Y350" s="17" t="e">
        <f>VLOOKUP($A350,'DATA PENGUKURAN GARDU'!$A:$BS,54,0)</f>
        <v>#N/A</v>
      </c>
      <c r="Z350" s="17" t="e">
        <f>VLOOKUP($A350,'DATA PENGUKURAN GARDU'!$A:$BS,55,0)</f>
        <v>#N/A</v>
      </c>
      <c r="AA350" s="20" t="e">
        <f>VLOOKUP($B350,'DATA PENGUKURAN GARDU'!$A:$BS,42,0)</f>
        <v>#N/A</v>
      </c>
      <c r="AB350" s="21" t="e">
        <f t="shared" si="183"/>
        <v>#N/A</v>
      </c>
      <c r="AC350" s="20" t="e">
        <f>VLOOKUP($B350,'DATA PENGUKURAN GARDU'!$A:$BS,44,0)</f>
        <v>#N/A</v>
      </c>
      <c r="AD350" s="21" t="e">
        <f t="shared" si="184"/>
        <v>#N/A</v>
      </c>
      <c r="AE350" s="20" t="e">
        <f>VLOOKUP($B350,'DATA PENGUKURAN GARDU'!$A:$BS,46,0)</f>
        <v>#N/A</v>
      </c>
      <c r="AF350" s="21" t="e">
        <f t="shared" si="185"/>
        <v>#N/A</v>
      </c>
      <c r="AG350" s="20" t="e">
        <f>VLOOKUP($B350,'DATA PENGUKURAN GARDU'!$A:$BS,46,0)</f>
        <v>#N/A</v>
      </c>
      <c r="AH350" s="20" t="e">
        <f>VLOOKUP($B350,'DATA PENGUKURAN GARDU'!$A:$BS,53,0)</f>
        <v>#N/A</v>
      </c>
      <c r="AI350" s="20" t="e">
        <f>VLOOKUP($B350,'DATA PENGUKURAN GARDU'!$A:$BS,54,0)</f>
        <v>#N/A</v>
      </c>
      <c r="AJ350" s="17" t="e">
        <f>VLOOKUP($C350,'DATA PENGUKURAN GARDU'!$A:$BS,42,0)</f>
        <v>#N/A</v>
      </c>
      <c r="AK350" s="23" t="e">
        <f t="shared" si="186"/>
        <v>#N/A</v>
      </c>
      <c r="AL350" s="17" t="e">
        <f>VLOOKUP($C350,'DATA PENGUKURAN GARDU'!$A:$BS,44,0)</f>
        <v>#N/A</v>
      </c>
      <c r="AM350" s="23" t="e">
        <f t="shared" si="187"/>
        <v>#N/A</v>
      </c>
      <c r="AN350" s="17" t="e">
        <f>VLOOKUP($C350,'DATA PENGUKURAN GARDU'!$A:$BS,46,0)</f>
        <v>#N/A</v>
      </c>
      <c r="AO350" s="23" t="e">
        <f t="shared" si="188"/>
        <v>#N/A</v>
      </c>
      <c r="AP350" s="17" t="e">
        <f>VLOOKUP($C350,'DATA PENGUKURAN GARDU'!$A:$BS,46,0)</f>
        <v>#N/A</v>
      </c>
      <c r="AQ350" s="17" t="e">
        <f>VLOOKUP($C350,'DATA PENGUKURAN GARDU'!$A:$BS,53,0)</f>
        <v>#N/A</v>
      </c>
      <c r="AR350" s="17" t="e">
        <f>VLOOKUP($C350,'DATA PENGUKURAN GARDU'!$A:$BS,54,0)</f>
        <v>#N/A</v>
      </c>
      <c r="AS350" s="20" t="e">
        <f>VLOOKUP($D350,'DATA PENGUKURAN GARDU'!$A:$BS,42,0)</f>
        <v>#N/A</v>
      </c>
      <c r="AT350" s="21" t="e">
        <f t="shared" si="189"/>
        <v>#N/A</v>
      </c>
      <c r="AU350" s="20" t="e">
        <f>VLOOKUP($D350,'DATA PENGUKURAN GARDU'!$A:$BS,44,0)</f>
        <v>#N/A</v>
      </c>
      <c r="AV350" s="21" t="e">
        <f t="shared" si="190"/>
        <v>#N/A</v>
      </c>
      <c r="AW350" s="20" t="e">
        <f>VLOOKUP($D350,'DATA PENGUKURAN GARDU'!$A:$BS,46,0)</f>
        <v>#N/A</v>
      </c>
      <c r="AX350" s="21" t="e">
        <f t="shared" si="191"/>
        <v>#N/A</v>
      </c>
      <c r="AY350" s="20" t="e">
        <f>VLOOKUP($D350,'DATA PENGUKURAN GARDU'!$A:$BS,46,0)</f>
        <v>#N/A</v>
      </c>
      <c r="AZ350" s="20" t="e">
        <f>VLOOKUP($D350,'DATA PENGUKURAN GARDU'!$A:$BS,53,0)</f>
        <v>#N/A</v>
      </c>
      <c r="BA350" s="20" t="e">
        <f>VLOOKUP($D350,'DATA PENGUKURAN GARDU'!$A:$BS,54,0)</f>
        <v>#N/A</v>
      </c>
      <c r="BB350" s="17" t="e">
        <f>VLOOKUP($E350,'DATA PENGUKURAN GARDU'!$A:$BS,42,0)</f>
        <v>#N/A</v>
      </c>
      <c r="BC350" s="23" t="e">
        <f t="shared" si="192"/>
        <v>#N/A</v>
      </c>
      <c r="BD350" s="17" t="e">
        <f>VLOOKUP($E350,'DATA PENGUKURAN GARDU'!$A:$BS,44,0)</f>
        <v>#N/A</v>
      </c>
      <c r="BE350" s="23" t="e">
        <f t="shared" si="193"/>
        <v>#N/A</v>
      </c>
      <c r="BF350" s="17" t="e">
        <f>VLOOKUP($E350,'DATA PENGUKURAN GARDU'!$A:$BS,46,0)</f>
        <v>#N/A</v>
      </c>
      <c r="BG350" s="23" t="e">
        <f t="shared" si="194"/>
        <v>#N/A</v>
      </c>
      <c r="BH350" s="17" t="e">
        <f>VLOOKUP($E350,'DATA PENGUKURAN GARDU'!$A:$BS,46,0)</f>
        <v>#N/A</v>
      </c>
      <c r="BI350" s="17" t="e">
        <f>VLOOKUP($E350,'DATA PENGUKURAN GARDU'!$A:$BS,53,0)</f>
        <v>#N/A</v>
      </c>
      <c r="BJ350" s="17" t="e">
        <f>VLOOKUP($E350,'DATA PENGUKURAN GARDU'!$A:$BS,54,0)</f>
        <v>#N/A</v>
      </c>
      <c r="BK350" s="20" t="e">
        <f t="shared" si="195"/>
        <v>#N/A</v>
      </c>
      <c r="BL350" s="20" t="e">
        <f t="shared" si="196"/>
        <v>#N/A</v>
      </c>
      <c r="BM350" s="20" t="e">
        <f t="shared" si="197"/>
        <v>#N/A</v>
      </c>
      <c r="BN350" s="25" t="e">
        <f t="shared" si="198"/>
        <v>#N/A</v>
      </c>
      <c r="BO350" s="26" t="str">
        <f t="shared" si="199"/>
        <v>0</v>
      </c>
      <c r="BP350" s="21" t="e">
        <f t="shared" si="200"/>
        <v>#VALUE!</v>
      </c>
      <c r="BQ350" s="20" t="e">
        <f t="shared" si="201"/>
        <v>#N/A</v>
      </c>
      <c r="BR350" s="20" t="e">
        <v>#N/A</v>
      </c>
      <c r="BS350" s="9" t="e">
        <v>#N/A</v>
      </c>
      <c r="BT350" s="2" t="e">
        <f t="shared" si="202"/>
        <v>#VALUE!</v>
      </c>
      <c r="BU350" s="2" t="e">
        <f t="shared" si="170"/>
        <v>#N/A</v>
      </c>
      <c r="BV350" s="2" t="e">
        <f t="shared" si="171"/>
        <v>#N/A</v>
      </c>
    </row>
    <row r="351" s="2" customFormat="1" ht="22.95" customHeight="1" spans="1:74">
      <c r="A351" s="9" t="str">
        <f t="shared" si="172"/>
        <v>BB 104Induk</v>
      </c>
      <c r="B351" s="9" t="str">
        <f t="shared" si="173"/>
        <v>BB 104jurusan 1</v>
      </c>
      <c r="C351" s="9" t="str">
        <f t="shared" si="174"/>
        <v>BB 104jurusan 2</v>
      </c>
      <c r="D351" s="9" t="str">
        <f t="shared" si="175"/>
        <v>BB 104jurusan 3</v>
      </c>
      <c r="E351" s="9" t="str">
        <f t="shared" si="176"/>
        <v>BB 104jurusan 4</v>
      </c>
      <c r="F351" s="10" t="s">
        <v>451</v>
      </c>
      <c r="G351" s="10" t="s">
        <v>4</v>
      </c>
      <c r="H351" s="10" t="s">
        <v>453</v>
      </c>
      <c r="I351" s="10">
        <v>0.88267</v>
      </c>
      <c r="J351" s="10">
        <v>123.48113</v>
      </c>
      <c r="K351" s="10" t="s">
        <v>7465</v>
      </c>
      <c r="L351" s="10" t="s">
        <v>7465</v>
      </c>
      <c r="M351" s="10" t="s">
        <v>7465</v>
      </c>
      <c r="N351" s="14">
        <f t="shared" si="177"/>
        <v>0</v>
      </c>
      <c r="O351" s="15" t="e">
        <f t="shared" si="178"/>
        <v>#VALUE!</v>
      </c>
      <c r="P351" s="15" t="e">
        <f t="shared" si="179"/>
        <v>#VALUE!</v>
      </c>
      <c r="Q351" s="17" t="e">
        <f>VLOOKUP($A351,'DATA PENGUKURAN GARDU'!$A:$BS,42,0)</f>
        <v>#N/A</v>
      </c>
      <c r="R351" s="18" t="e">
        <f t="shared" si="180"/>
        <v>#N/A</v>
      </c>
      <c r="S351" s="17" t="e">
        <f>VLOOKUP($A351,'DATA PENGUKURAN GARDU'!$A:$BS,44,0)</f>
        <v>#N/A</v>
      </c>
      <c r="T351" s="18" t="e">
        <f t="shared" si="181"/>
        <v>#N/A</v>
      </c>
      <c r="U351" s="17" t="e">
        <f>VLOOKUP($A351,'DATA PENGUKURAN GARDU'!$A:$BS,46,0)</f>
        <v>#N/A</v>
      </c>
      <c r="V351" s="18" t="e">
        <f t="shared" si="182"/>
        <v>#N/A</v>
      </c>
      <c r="W351" s="17" t="e">
        <f>VLOOKUP($A351,'DATA PENGUKURAN GARDU'!$A:$BS,48,0)</f>
        <v>#N/A</v>
      </c>
      <c r="X351" s="17" t="e">
        <f>VLOOKUP($A351,'DATA PENGUKURAN GARDU'!$A:$BS,53,0)</f>
        <v>#N/A</v>
      </c>
      <c r="Y351" s="17" t="e">
        <f>VLOOKUP($A351,'DATA PENGUKURAN GARDU'!$A:$BS,54,0)</f>
        <v>#N/A</v>
      </c>
      <c r="Z351" s="17" t="e">
        <f>VLOOKUP($A351,'DATA PENGUKURAN GARDU'!$A:$BS,55,0)</f>
        <v>#N/A</v>
      </c>
      <c r="AA351" s="20" t="e">
        <f>VLOOKUP($B351,'DATA PENGUKURAN GARDU'!$A:$BS,42,0)</f>
        <v>#N/A</v>
      </c>
      <c r="AB351" s="21" t="e">
        <f t="shared" si="183"/>
        <v>#N/A</v>
      </c>
      <c r="AC351" s="20" t="e">
        <f>VLOOKUP($B351,'DATA PENGUKURAN GARDU'!$A:$BS,44,0)</f>
        <v>#N/A</v>
      </c>
      <c r="AD351" s="21" t="e">
        <f t="shared" si="184"/>
        <v>#N/A</v>
      </c>
      <c r="AE351" s="20" t="e">
        <f>VLOOKUP($B351,'DATA PENGUKURAN GARDU'!$A:$BS,46,0)</f>
        <v>#N/A</v>
      </c>
      <c r="AF351" s="21" t="e">
        <f t="shared" si="185"/>
        <v>#N/A</v>
      </c>
      <c r="AG351" s="20" t="e">
        <f>VLOOKUP($B351,'DATA PENGUKURAN GARDU'!$A:$BS,46,0)</f>
        <v>#N/A</v>
      </c>
      <c r="AH351" s="20" t="e">
        <f>VLOOKUP($B351,'DATA PENGUKURAN GARDU'!$A:$BS,53,0)</f>
        <v>#N/A</v>
      </c>
      <c r="AI351" s="20" t="e">
        <f>VLOOKUP($B351,'DATA PENGUKURAN GARDU'!$A:$BS,54,0)</f>
        <v>#N/A</v>
      </c>
      <c r="AJ351" s="17" t="e">
        <f>VLOOKUP($C351,'DATA PENGUKURAN GARDU'!$A:$BS,42,0)</f>
        <v>#N/A</v>
      </c>
      <c r="AK351" s="23" t="e">
        <f t="shared" si="186"/>
        <v>#N/A</v>
      </c>
      <c r="AL351" s="17" t="e">
        <f>VLOOKUP($C351,'DATA PENGUKURAN GARDU'!$A:$BS,44,0)</f>
        <v>#N/A</v>
      </c>
      <c r="AM351" s="23" t="e">
        <f t="shared" si="187"/>
        <v>#N/A</v>
      </c>
      <c r="AN351" s="17" t="e">
        <f>VLOOKUP($C351,'DATA PENGUKURAN GARDU'!$A:$BS,46,0)</f>
        <v>#N/A</v>
      </c>
      <c r="AO351" s="23" t="e">
        <f t="shared" si="188"/>
        <v>#N/A</v>
      </c>
      <c r="AP351" s="17" t="e">
        <f>VLOOKUP($C351,'DATA PENGUKURAN GARDU'!$A:$BS,46,0)</f>
        <v>#N/A</v>
      </c>
      <c r="AQ351" s="17" t="e">
        <f>VLOOKUP($C351,'DATA PENGUKURAN GARDU'!$A:$BS,53,0)</f>
        <v>#N/A</v>
      </c>
      <c r="AR351" s="17" t="e">
        <f>VLOOKUP($C351,'DATA PENGUKURAN GARDU'!$A:$BS,54,0)</f>
        <v>#N/A</v>
      </c>
      <c r="AS351" s="20" t="e">
        <f>VLOOKUP($D351,'DATA PENGUKURAN GARDU'!$A:$BS,42,0)</f>
        <v>#N/A</v>
      </c>
      <c r="AT351" s="21" t="e">
        <f t="shared" si="189"/>
        <v>#N/A</v>
      </c>
      <c r="AU351" s="20" t="e">
        <f>VLOOKUP($D351,'DATA PENGUKURAN GARDU'!$A:$BS,44,0)</f>
        <v>#N/A</v>
      </c>
      <c r="AV351" s="21" t="e">
        <f t="shared" si="190"/>
        <v>#N/A</v>
      </c>
      <c r="AW351" s="20" t="e">
        <f>VLOOKUP($D351,'DATA PENGUKURAN GARDU'!$A:$BS,46,0)</f>
        <v>#N/A</v>
      </c>
      <c r="AX351" s="21" t="e">
        <f t="shared" si="191"/>
        <v>#N/A</v>
      </c>
      <c r="AY351" s="20" t="e">
        <f>VLOOKUP($D351,'DATA PENGUKURAN GARDU'!$A:$BS,46,0)</f>
        <v>#N/A</v>
      </c>
      <c r="AZ351" s="20" t="e">
        <f>VLOOKUP($D351,'DATA PENGUKURAN GARDU'!$A:$BS,53,0)</f>
        <v>#N/A</v>
      </c>
      <c r="BA351" s="20" t="e">
        <f>VLOOKUP($D351,'DATA PENGUKURAN GARDU'!$A:$BS,54,0)</f>
        <v>#N/A</v>
      </c>
      <c r="BB351" s="17" t="e">
        <f>VLOOKUP($E351,'DATA PENGUKURAN GARDU'!$A:$BS,42,0)</f>
        <v>#N/A</v>
      </c>
      <c r="BC351" s="23" t="e">
        <f t="shared" si="192"/>
        <v>#N/A</v>
      </c>
      <c r="BD351" s="17" t="e">
        <f>VLOOKUP($E351,'DATA PENGUKURAN GARDU'!$A:$BS,44,0)</f>
        <v>#N/A</v>
      </c>
      <c r="BE351" s="23" t="e">
        <f t="shared" si="193"/>
        <v>#N/A</v>
      </c>
      <c r="BF351" s="17" t="e">
        <f>VLOOKUP($E351,'DATA PENGUKURAN GARDU'!$A:$BS,46,0)</f>
        <v>#N/A</v>
      </c>
      <c r="BG351" s="23" t="e">
        <f t="shared" si="194"/>
        <v>#N/A</v>
      </c>
      <c r="BH351" s="17" t="e">
        <f>VLOOKUP($E351,'DATA PENGUKURAN GARDU'!$A:$BS,46,0)</f>
        <v>#N/A</v>
      </c>
      <c r="BI351" s="17" t="e">
        <f>VLOOKUP($E351,'DATA PENGUKURAN GARDU'!$A:$BS,53,0)</f>
        <v>#N/A</v>
      </c>
      <c r="BJ351" s="17" t="e">
        <f>VLOOKUP($E351,'DATA PENGUKURAN GARDU'!$A:$BS,54,0)</f>
        <v>#N/A</v>
      </c>
      <c r="BK351" s="20" t="e">
        <f t="shared" si="195"/>
        <v>#N/A</v>
      </c>
      <c r="BL351" s="20" t="e">
        <f t="shared" si="196"/>
        <v>#N/A</v>
      </c>
      <c r="BM351" s="20" t="e">
        <f t="shared" si="197"/>
        <v>#N/A</v>
      </c>
      <c r="BN351" s="25" t="e">
        <f t="shared" si="198"/>
        <v>#N/A</v>
      </c>
      <c r="BO351" s="26" t="str">
        <f t="shared" si="199"/>
        <v>0</v>
      </c>
      <c r="BP351" s="21" t="e">
        <f t="shared" si="200"/>
        <v>#VALUE!</v>
      </c>
      <c r="BQ351" s="20" t="e">
        <f t="shared" si="201"/>
        <v>#N/A</v>
      </c>
      <c r="BR351" s="20" t="e">
        <v>#N/A</v>
      </c>
      <c r="BS351" s="9" t="e">
        <v>#N/A</v>
      </c>
      <c r="BT351" s="2" t="e">
        <f t="shared" si="202"/>
        <v>#VALUE!</v>
      </c>
      <c r="BU351" s="2" t="e">
        <f t="shared" si="170"/>
        <v>#N/A</v>
      </c>
      <c r="BV351" s="2" t="e">
        <f t="shared" si="171"/>
        <v>#N/A</v>
      </c>
    </row>
    <row r="352" s="2" customFormat="1" ht="22.95" customHeight="1" spans="1:74">
      <c r="A352" s="9" t="str">
        <f t="shared" si="172"/>
        <v>K-026Induk</v>
      </c>
      <c r="B352" s="9" t="str">
        <f t="shared" si="173"/>
        <v>K-026jurusan 1</v>
      </c>
      <c r="C352" s="9" t="str">
        <f t="shared" si="174"/>
        <v>K-026jurusan 2</v>
      </c>
      <c r="D352" s="9" t="str">
        <f t="shared" si="175"/>
        <v>K-026jurusan 3</v>
      </c>
      <c r="E352" s="9" t="str">
        <f t="shared" si="176"/>
        <v>K-026jurusan 4</v>
      </c>
      <c r="F352" s="10" t="s">
        <v>454</v>
      </c>
      <c r="G352" s="10" t="s">
        <v>132</v>
      </c>
      <c r="H352" s="10" t="s">
        <v>456</v>
      </c>
      <c r="I352" s="10">
        <v>0.724484</v>
      </c>
      <c r="J352" s="10">
        <v>124.292147</v>
      </c>
      <c r="K352" s="10" t="s">
        <v>7465</v>
      </c>
      <c r="L352" s="10" t="s">
        <v>7465</v>
      </c>
      <c r="M352" s="10" t="s">
        <v>7465</v>
      </c>
      <c r="N352" s="14">
        <f t="shared" si="177"/>
        <v>0</v>
      </c>
      <c r="O352" s="15" t="e">
        <f t="shared" si="178"/>
        <v>#VALUE!</v>
      </c>
      <c r="P352" s="15" t="e">
        <f t="shared" si="179"/>
        <v>#VALUE!</v>
      </c>
      <c r="Q352" s="17" t="e">
        <f>VLOOKUP($A352,'DATA PENGUKURAN GARDU'!$A:$BS,42,0)</f>
        <v>#N/A</v>
      </c>
      <c r="R352" s="18" t="e">
        <f t="shared" si="180"/>
        <v>#N/A</v>
      </c>
      <c r="S352" s="17" t="e">
        <f>VLOOKUP($A352,'DATA PENGUKURAN GARDU'!$A:$BS,44,0)</f>
        <v>#N/A</v>
      </c>
      <c r="T352" s="18" t="e">
        <f t="shared" si="181"/>
        <v>#N/A</v>
      </c>
      <c r="U352" s="17" t="e">
        <f>VLOOKUP($A352,'DATA PENGUKURAN GARDU'!$A:$BS,46,0)</f>
        <v>#N/A</v>
      </c>
      <c r="V352" s="18" t="e">
        <f t="shared" si="182"/>
        <v>#N/A</v>
      </c>
      <c r="W352" s="17" t="e">
        <f>VLOOKUP($A352,'DATA PENGUKURAN GARDU'!$A:$BS,48,0)</f>
        <v>#N/A</v>
      </c>
      <c r="X352" s="17" t="e">
        <f>VLOOKUP($A352,'DATA PENGUKURAN GARDU'!$A:$BS,53,0)</f>
        <v>#N/A</v>
      </c>
      <c r="Y352" s="17" t="e">
        <f>VLOOKUP($A352,'DATA PENGUKURAN GARDU'!$A:$BS,54,0)</f>
        <v>#N/A</v>
      </c>
      <c r="Z352" s="17" t="e">
        <f>VLOOKUP($A352,'DATA PENGUKURAN GARDU'!$A:$BS,55,0)</f>
        <v>#N/A</v>
      </c>
      <c r="AA352" s="20" t="e">
        <f>VLOOKUP($B352,'DATA PENGUKURAN GARDU'!$A:$BS,42,0)</f>
        <v>#N/A</v>
      </c>
      <c r="AB352" s="21" t="e">
        <f t="shared" si="183"/>
        <v>#N/A</v>
      </c>
      <c r="AC352" s="20" t="e">
        <f>VLOOKUP($B352,'DATA PENGUKURAN GARDU'!$A:$BS,44,0)</f>
        <v>#N/A</v>
      </c>
      <c r="AD352" s="21" t="e">
        <f t="shared" si="184"/>
        <v>#N/A</v>
      </c>
      <c r="AE352" s="20" t="e">
        <f>VLOOKUP($B352,'DATA PENGUKURAN GARDU'!$A:$BS,46,0)</f>
        <v>#N/A</v>
      </c>
      <c r="AF352" s="21" t="e">
        <f t="shared" si="185"/>
        <v>#N/A</v>
      </c>
      <c r="AG352" s="20" t="e">
        <f>VLOOKUP($B352,'DATA PENGUKURAN GARDU'!$A:$BS,46,0)</f>
        <v>#N/A</v>
      </c>
      <c r="AH352" s="20" t="e">
        <f>VLOOKUP($B352,'DATA PENGUKURAN GARDU'!$A:$BS,53,0)</f>
        <v>#N/A</v>
      </c>
      <c r="AI352" s="20" t="e">
        <f>VLOOKUP($B352,'DATA PENGUKURAN GARDU'!$A:$BS,54,0)</f>
        <v>#N/A</v>
      </c>
      <c r="AJ352" s="17" t="e">
        <f>VLOOKUP($C352,'DATA PENGUKURAN GARDU'!$A:$BS,42,0)</f>
        <v>#N/A</v>
      </c>
      <c r="AK352" s="23" t="e">
        <f t="shared" si="186"/>
        <v>#N/A</v>
      </c>
      <c r="AL352" s="17" t="e">
        <f>VLOOKUP($C352,'DATA PENGUKURAN GARDU'!$A:$BS,44,0)</f>
        <v>#N/A</v>
      </c>
      <c r="AM352" s="23" t="e">
        <f t="shared" si="187"/>
        <v>#N/A</v>
      </c>
      <c r="AN352" s="17" t="e">
        <f>VLOOKUP($C352,'DATA PENGUKURAN GARDU'!$A:$BS,46,0)</f>
        <v>#N/A</v>
      </c>
      <c r="AO352" s="23" t="e">
        <f t="shared" si="188"/>
        <v>#N/A</v>
      </c>
      <c r="AP352" s="17" t="e">
        <f>VLOOKUP($C352,'DATA PENGUKURAN GARDU'!$A:$BS,46,0)</f>
        <v>#N/A</v>
      </c>
      <c r="AQ352" s="17" t="e">
        <f>VLOOKUP($C352,'DATA PENGUKURAN GARDU'!$A:$BS,53,0)</f>
        <v>#N/A</v>
      </c>
      <c r="AR352" s="17" t="e">
        <f>VLOOKUP($C352,'DATA PENGUKURAN GARDU'!$A:$BS,54,0)</f>
        <v>#N/A</v>
      </c>
      <c r="AS352" s="20" t="e">
        <f>VLOOKUP($D352,'DATA PENGUKURAN GARDU'!$A:$BS,42,0)</f>
        <v>#N/A</v>
      </c>
      <c r="AT352" s="21" t="e">
        <f t="shared" si="189"/>
        <v>#N/A</v>
      </c>
      <c r="AU352" s="20" t="e">
        <f>VLOOKUP($D352,'DATA PENGUKURAN GARDU'!$A:$BS,44,0)</f>
        <v>#N/A</v>
      </c>
      <c r="AV352" s="21" t="e">
        <f t="shared" si="190"/>
        <v>#N/A</v>
      </c>
      <c r="AW352" s="20" t="e">
        <f>VLOOKUP($D352,'DATA PENGUKURAN GARDU'!$A:$BS,46,0)</f>
        <v>#N/A</v>
      </c>
      <c r="AX352" s="21" t="e">
        <f t="shared" si="191"/>
        <v>#N/A</v>
      </c>
      <c r="AY352" s="20" t="e">
        <f>VLOOKUP($D352,'DATA PENGUKURAN GARDU'!$A:$BS,46,0)</f>
        <v>#N/A</v>
      </c>
      <c r="AZ352" s="20" t="e">
        <f>VLOOKUP($D352,'DATA PENGUKURAN GARDU'!$A:$BS,53,0)</f>
        <v>#N/A</v>
      </c>
      <c r="BA352" s="20" t="e">
        <f>VLOOKUP($D352,'DATA PENGUKURAN GARDU'!$A:$BS,54,0)</f>
        <v>#N/A</v>
      </c>
      <c r="BB352" s="17" t="e">
        <f>VLOOKUP($E352,'DATA PENGUKURAN GARDU'!$A:$BS,42,0)</f>
        <v>#N/A</v>
      </c>
      <c r="BC352" s="23" t="e">
        <f t="shared" si="192"/>
        <v>#N/A</v>
      </c>
      <c r="BD352" s="17" t="e">
        <f>VLOOKUP($E352,'DATA PENGUKURAN GARDU'!$A:$BS,44,0)</f>
        <v>#N/A</v>
      </c>
      <c r="BE352" s="23" t="e">
        <f t="shared" si="193"/>
        <v>#N/A</v>
      </c>
      <c r="BF352" s="17" t="e">
        <f>VLOOKUP($E352,'DATA PENGUKURAN GARDU'!$A:$BS,46,0)</f>
        <v>#N/A</v>
      </c>
      <c r="BG352" s="23" t="e">
        <f t="shared" si="194"/>
        <v>#N/A</v>
      </c>
      <c r="BH352" s="17" t="e">
        <f>VLOOKUP($E352,'DATA PENGUKURAN GARDU'!$A:$BS,46,0)</f>
        <v>#N/A</v>
      </c>
      <c r="BI352" s="17" t="e">
        <f>VLOOKUP($E352,'DATA PENGUKURAN GARDU'!$A:$BS,53,0)</f>
        <v>#N/A</v>
      </c>
      <c r="BJ352" s="17" t="e">
        <f>VLOOKUP($E352,'DATA PENGUKURAN GARDU'!$A:$BS,54,0)</f>
        <v>#N/A</v>
      </c>
      <c r="BK352" s="20" t="e">
        <f t="shared" si="195"/>
        <v>#N/A</v>
      </c>
      <c r="BL352" s="20" t="e">
        <f t="shared" si="196"/>
        <v>#N/A</v>
      </c>
      <c r="BM352" s="20" t="e">
        <f t="shared" si="197"/>
        <v>#N/A</v>
      </c>
      <c r="BN352" s="25" t="e">
        <f t="shared" si="198"/>
        <v>#N/A</v>
      </c>
      <c r="BO352" s="26" t="str">
        <f t="shared" si="199"/>
        <v>0</v>
      </c>
      <c r="BP352" s="21" t="e">
        <f t="shared" si="200"/>
        <v>#VALUE!</v>
      </c>
      <c r="BQ352" s="20" t="e">
        <f t="shared" si="201"/>
        <v>#N/A</v>
      </c>
      <c r="BR352" s="20" t="e">
        <v>#N/A</v>
      </c>
      <c r="BS352" s="9" t="e">
        <v>#N/A</v>
      </c>
      <c r="BT352" s="2" t="e">
        <f t="shared" si="202"/>
        <v>#VALUE!</v>
      </c>
      <c r="BU352" s="2" t="e">
        <f t="shared" si="170"/>
        <v>#N/A</v>
      </c>
      <c r="BV352" s="2" t="e">
        <f t="shared" si="171"/>
        <v>#N/A</v>
      </c>
    </row>
    <row r="353" s="2" customFormat="1" ht="22.95" customHeight="1" spans="1:74">
      <c r="A353" s="9" t="str">
        <f t="shared" si="172"/>
        <v>K-088Induk</v>
      </c>
      <c r="B353" s="9" t="str">
        <f t="shared" si="173"/>
        <v>K-088jurusan 1</v>
      </c>
      <c r="C353" s="9" t="str">
        <f t="shared" si="174"/>
        <v>K-088jurusan 2</v>
      </c>
      <c r="D353" s="9" t="str">
        <f t="shared" si="175"/>
        <v>K-088jurusan 3</v>
      </c>
      <c r="E353" s="9" t="str">
        <f t="shared" si="176"/>
        <v>K-088jurusan 4</v>
      </c>
      <c r="F353" s="10" t="s">
        <v>410</v>
      </c>
      <c r="G353" s="10" t="s">
        <v>132</v>
      </c>
      <c r="H353" s="10" t="s">
        <v>457</v>
      </c>
      <c r="I353" s="10">
        <v>0.738967</v>
      </c>
      <c r="J353" s="10">
        <v>124.303533</v>
      </c>
      <c r="K353" s="10" t="s">
        <v>7465</v>
      </c>
      <c r="L353" s="10" t="s">
        <v>7465</v>
      </c>
      <c r="M353" s="10" t="s">
        <v>7465</v>
      </c>
      <c r="N353" s="14">
        <f t="shared" si="177"/>
        <v>0</v>
      </c>
      <c r="O353" s="15" t="e">
        <f t="shared" si="178"/>
        <v>#VALUE!</v>
      </c>
      <c r="P353" s="15" t="e">
        <f t="shared" si="179"/>
        <v>#VALUE!</v>
      </c>
      <c r="Q353" s="17" t="e">
        <f>VLOOKUP($A353,'DATA PENGUKURAN GARDU'!$A:$BS,42,0)</f>
        <v>#N/A</v>
      </c>
      <c r="R353" s="18" t="e">
        <f t="shared" si="180"/>
        <v>#N/A</v>
      </c>
      <c r="S353" s="17" t="e">
        <f>VLOOKUP($A353,'DATA PENGUKURAN GARDU'!$A:$BS,44,0)</f>
        <v>#N/A</v>
      </c>
      <c r="T353" s="18" t="e">
        <f t="shared" si="181"/>
        <v>#N/A</v>
      </c>
      <c r="U353" s="17" t="e">
        <f>VLOOKUP($A353,'DATA PENGUKURAN GARDU'!$A:$BS,46,0)</f>
        <v>#N/A</v>
      </c>
      <c r="V353" s="18" t="e">
        <f t="shared" si="182"/>
        <v>#N/A</v>
      </c>
      <c r="W353" s="17" t="e">
        <f>VLOOKUP($A353,'DATA PENGUKURAN GARDU'!$A:$BS,48,0)</f>
        <v>#N/A</v>
      </c>
      <c r="X353" s="17" t="e">
        <f>VLOOKUP($A353,'DATA PENGUKURAN GARDU'!$A:$BS,53,0)</f>
        <v>#N/A</v>
      </c>
      <c r="Y353" s="17" t="e">
        <f>VLOOKUP($A353,'DATA PENGUKURAN GARDU'!$A:$BS,54,0)</f>
        <v>#N/A</v>
      </c>
      <c r="Z353" s="17" t="e">
        <f>VLOOKUP($A353,'DATA PENGUKURAN GARDU'!$A:$BS,55,0)</f>
        <v>#N/A</v>
      </c>
      <c r="AA353" s="20" t="e">
        <f>VLOOKUP($B353,'DATA PENGUKURAN GARDU'!$A:$BS,42,0)</f>
        <v>#N/A</v>
      </c>
      <c r="AB353" s="21" t="e">
        <f t="shared" si="183"/>
        <v>#N/A</v>
      </c>
      <c r="AC353" s="20" t="e">
        <f>VLOOKUP($B353,'DATA PENGUKURAN GARDU'!$A:$BS,44,0)</f>
        <v>#N/A</v>
      </c>
      <c r="AD353" s="21" t="e">
        <f t="shared" si="184"/>
        <v>#N/A</v>
      </c>
      <c r="AE353" s="20" t="e">
        <f>VLOOKUP($B353,'DATA PENGUKURAN GARDU'!$A:$BS,46,0)</f>
        <v>#N/A</v>
      </c>
      <c r="AF353" s="21" t="e">
        <f t="shared" si="185"/>
        <v>#N/A</v>
      </c>
      <c r="AG353" s="20" t="e">
        <f>VLOOKUP($B353,'DATA PENGUKURAN GARDU'!$A:$BS,46,0)</f>
        <v>#N/A</v>
      </c>
      <c r="AH353" s="20" t="e">
        <f>VLOOKUP($B353,'DATA PENGUKURAN GARDU'!$A:$BS,53,0)</f>
        <v>#N/A</v>
      </c>
      <c r="AI353" s="20" t="e">
        <f>VLOOKUP($B353,'DATA PENGUKURAN GARDU'!$A:$BS,54,0)</f>
        <v>#N/A</v>
      </c>
      <c r="AJ353" s="17" t="e">
        <f>VLOOKUP($C353,'DATA PENGUKURAN GARDU'!$A:$BS,42,0)</f>
        <v>#N/A</v>
      </c>
      <c r="AK353" s="23" t="e">
        <f t="shared" si="186"/>
        <v>#N/A</v>
      </c>
      <c r="AL353" s="17" t="e">
        <f>VLOOKUP($C353,'DATA PENGUKURAN GARDU'!$A:$BS,44,0)</f>
        <v>#N/A</v>
      </c>
      <c r="AM353" s="23" t="e">
        <f t="shared" si="187"/>
        <v>#N/A</v>
      </c>
      <c r="AN353" s="17" t="e">
        <f>VLOOKUP($C353,'DATA PENGUKURAN GARDU'!$A:$BS,46,0)</f>
        <v>#N/A</v>
      </c>
      <c r="AO353" s="23" t="e">
        <f t="shared" si="188"/>
        <v>#N/A</v>
      </c>
      <c r="AP353" s="17" t="e">
        <f>VLOOKUP($C353,'DATA PENGUKURAN GARDU'!$A:$BS,46,0)</f>
        <v>#N/A</v>
      </c>
      <c r="AQ353" s="17" t="e">
        <f>VLOOKUP($C353,'DATA PENGUKURAN GARDU'!$A:$BS,53,0)</f>
        <v>#N/A</v>
      </c>
      <c r="AR353" s="17" t="e">
        <f>VLOOKUP($C353,'DATA PENGUKURAN GARDU'!$A:$BS,54,0)</f>
        <v>#N/A</v>
      </c>
      <c r="AS353" s="20" t="e">
        <f>VLOOKUP($D353,'DATA PENGUKURAN GARDU'!$A:$BS,42,0)</f>
        <v>#N/A</v>
      </c>
      <c r="AT353" s="21" t="e">
        <f t="shared" si="189"/>
        <v>#N/A</v>
      </c>
      <c r="AU353" s="20" t="e">
        <f>VLOOKUP($D353,'DATA PENGUKURAN GARDU'!$A:$BS,44,0)</f>
        <v>#N/A</v>
      </c>
      <c r="AV353" s="21" t="e">
        <f t="shared" si="190"/>
        <v>#N/A</v>
      </c>
      <c r="AW353" s="20" t="e">
        <f>VLOOKUP($D353,'DATA PENGUKURAN GARDU'!$A:$BS,46,0)</f>
        <v>#N/A</v>
      </c>
      <c r="AX353" s="21" t="e">
        <f t="shared" si="191"/>
        <v>#N/A</v>
      </c>
      <c r="AY353" s="20" t="e">
        <f>VLOOKUP($D353,'DATA PENGUKURAN GARDU'!$A:$BS,46,0)</f>
        <v>#N/A</v>
      </c>
      <c r="AZ353" s="20" t="e">
        <f>VLOOKUP($D353,'DATA PENGUKURAN GARDU'!$A:$BS,53,0)</f>
        <v>#N/A</v>
      </c>
      <c r="BA353" s="20" t="e">
        <f>VLOOKUP($D353,'DATA PENGUKURAN GARDU'!$A:$BS,54,0)</f>
        <v>#N/A</v>
      </c>
      <c r="BB353" s="17" t="e">
        <f>VLOOKUP($E353,'DATA PENGUKURAN GARDU'!$A:$BS,42,0)</f>
        <v>#N/A</v>
      </c>
      <c r="BC353" s="23" t="e">
        <f t="shared" si="192"/>
        <v>#N/A</v>
      </c>
      <c r="BD353" s="17" t="e">
        <f>VLOOKUP($E353,'DATA PENGUKURAN GARDU'!$A:$BS,44,0)</f>
        <v>#N/A</v>
      </c>
      <c r="BE353" s="23" t="e">
        <f t="shared" si="193"/>
        <v>#N/A</v>
      </c>
      <c r="BF353" s="17" t="e">
        <f>VLOOKUP($E353,'DATA PENGUKURAN GARDU'!$A:$BS,46,0)</f>
        <v>#N/A</v>
      </c>
      <c r="BG353" s="23" t="e">
        <f t="shared" si="194"/>
        <v>#N/A</v>
      </c>
      <c r="BH353" s="17" t="e">
        <f>VLOOKUP($E353,'DATA PENGUKURAN GARDU'!$A:$BS,46,0)</f>
        <v>#N/A</v>
      </c>
      <c r="BI353" s="17" t="e">
        <f>VLOOKUP($E353,'DATA PENGUKURAN GARDU'!$A:$BS,53,0)</f>
        <v>#N/A</v>
      </c>
      <c r="BJ353" s="17" t="e">
        <f>VLOOKUP($E353,'DATA PENGUKURAN GARDU'!$A:$BS,54,0)</f>
        <v>#N/A</v>
      </c>
      <c r="BK353" s="20" t="e">
        <f t="shared" si="195"/>
        <v>#N/A</v>
      </c>
      <c r="BL353" s="20" t="e">
        <f t="shared" si="196"/>
        <v>#N/A</v>
      </c>
      <c r="BM353" s="20" t="e">
        <f t="shared" si="197"/>
        <v>#N/A</v>
      </c>
      <c r="BN353" s="25" t="e">
        <f t="shared" si="198"/>
        <v>#N/A</v>
      </c>
      <c r="BO353" s="26" t="str">
        <f t="shared" si="199"/>
        <v>0</v>
      </c>
      <c r="BP353" s="21" t="e">
        <f t="shared" si="200"/>
        <v>#VALUE!</v>
      </c>
      <c r="BQ353" s="20" t="e">
        <f t="shared" si="201"/>
        <v>#N/A</v>
      </c>
      <c r="BR353" s="20" t="e">
        <v>#N/A</v>
      </c>
      <c r="BS353" s="9" t="e">
        <v>#N/A</v>
      </c>
      <c r="BT353" s="2" t="e">
        <f t="shared" si="202"/>
        <v>#VALUE!</v>
      </c>
      <c r="BU353" s="2" t="e">
        <f t="shared" si="170"/>
        <v>#N/A</v>
      </c>
      <c r="BV353" s="2" t="e">
        <f t="shared" si="171"/>
        <v>#N/A</v>
      </c>
    </row>
    <row r="354" s="2" customFormat="1" ht="22.95" customHeight="1" spans="1:74">
      <c r="A354" s="9" t="str">
        <f t="shared" si="172"/>
        <v>K-096Induk</v>
      </c>
      <c r="B354" s="9" t="str">
        <f t="shared" si="173"/>
        <v>K-096jurusan 1</v>
      </c>
      <c r="C354" s="9" t="str">
        <f t="shared" si="174"/>
        <v>K-096jurusan 2</v>
      </c>
      <c r="D354" s="9" t="str">
        <f t="shared" si="175"/>
        <v>K-096jurusan 3</v>
      </c>
      <c r="E354" s="9" t="str">
        <f t="shared" si="176"/>
        <v>K-096jurusan 4</v>
      </c>
      <c r="F354" s="10" t="s">
        <v>418</v>
      </c>
      <c r="G354" s="10" t="s">
        <v>132</v>
      </c>
      <c r="H354" s="10" t="s">
        <v>458</v>
      </c>
      <c r="I354" s="10">
        <v>0.733356</v>
      </c>
      <c r="J354" s="10">
        <v>124.306369</v>
      </c>
      <c r="K354" s="10" t="s">
        <v>7465</v>
      </c>
      <c r="L354" s="10" t="s">
        <v>7465</v>
      </c>
      <c r="M354" s="10" t="s">
        <v>7465</v>
      </c>
      <c r="N354" s="14">
        <f t="shared" si="177"/>
        <v>0</v>
      </c>
      <c r="O354" s="15" t="e">
        <f t="shared" si="178"/>
        <v>#VALUE!</v>
      </c>
      <c r="P354" s="15" t="e">
        <f t="shared" si="179"/>
        <v>#VALUE!</v>
      </c>
      <c r="Q354" s="17" t="e">
        <f>VLOOKUP($A354,'DATA PENGUKURAN GARDU'!$A:$BS,42,0)</f>
        <v>#N/A</v>
      </c>
      <c r="R354" s="18" t="e">
        <f t="shared" si="180"/>
        <v>#N/A</v>
      </c>
      <c r="S354" s="17" t="e">
        <f>VLOOKUP($A354,'DATA PENGUKURAN GARDU'!$A:$BS,44,0)</f>
        <v>#N/A</v>
      </c>
      <c r="T354" s="18" t="e">
        <f t="shared" si="181"/>
        <v>#N/A</v>
      </c>
      <c r="U354" s="17" t="e">
        <f>VLOOKUP($A354,'DATA PENGUKURAN GARDU'!$A:$BS,46,0)</f>
        <v>#N/A</v>
      </c>
      <c r="V354" s="18" t="e">
        <f t="shared" si="182"/>
        <v>#N/A</v>
      </c>
      <c r="W354" s="17" t="e">
        <f>VLOOKUP($A354,'DATA PENGUKURAN GARDU'!$A:$BS,48,0)</f>
        <v>#N/A</v>
      </c>
      <c r="X354" s="17" t="e">
        <f>VLOOKUP($A354,'DATA PENGUKURAN GARDU'!$A:$BS,53,0)</f>
        <v>#N/A</v>
      </c>
      <c r="Y354" s="17" t="e">
        <f>VLOOKUP($A354,'DATA PENGUKURAN GARDU'!$A:$BS,54,0)</f>
        <v>#N/A</v>
      </c>
      <c r="Z354" s="17" t="e">
        <f>VLOOKUP($A354,'DATA PENGUKURAN GARDU'!$A:$BS,55,0)</f>
        <v>#N/A</v>
      </c>
      <c r="AA354" s="20" t="e">
        <f>VLOOKUP($B354,'DATA PENGUKURAN GARDU'!$A:$BS,42,0)</f>
        <v>#N/A</v>
      </c>
      <c r="AB354" s="21" t="e">
        <f t="shared" si="183"/>
        <v>#N/A</v>
      </c>
      <c r="AC354" s="20" t="e">
        <f>VLOOKUP($B354,'DATA PENGUKURAN GARDU'!$A:$BS,44,0)</f>
        <v>#N/A</v>
      </c>
      <c r="AD354" s="21" t="e">
        <f t="shared" si="184"/>
        <v>#N/A</v>
      </c>
      <c r="AE354" s="20" t="e">
        <f>VLOOKUP($B354,'DATA PENGUKURAN GARDU'!$A:$BS,46,0)</f>
        <v>#N/A</v>
      </c>
      <c r="AF354" s="21" t="e">
        <f t="shared" si="185"/>
        <v>#N/A</v>
      </c>
      <c r="AG354" s="20" t="e">
        <f>VLOOKUP($B354,'DATA PENGUKURAN GARDU'!$A:$BS,46,0)</f>
        <v>#N/A</v>
      </c>
      <c r="AH354" s="20" t="e">
        <f>VLOOKUP($B354,'DATA PENGUKURAN GARDU'!$A:$BS,53,0)</f>
        <v>#N/A</v>
      </c>
      <c r="AI354" s="20" t="e">
        <f>VLOOKUP($B354,'DATA PENGUKURAN GARDU'!$A:$BS,54,0)</f>
        <v>#N/A</v>
      </c>
      <c r="AJ354" s="17" t="e">
        <f>VLOOKUP($C354,'DATA PENGUKURAN GARDU'!$A:$BS,42,0)</f>
        <v>#N/A</v>
      </c>
      <c r="AK354" s="23" t="e">
        <f t="shared" si="186"/>
        <v>#N/A</v>
      </c>
      <c r="AL354" s="17" t="e">
        <f>VLOOKUP($C354,'DATA PENGUKURAN GARDU'!$A:$BS,44,0)</f>
        <v>#N/A</v>
      </c>
      <c r="AM354" s="23" t="e">
        <f t="shared" si="187"/>
        <v>#N/A</v>
      </c>
      <c r="AN354" s="17" t="e">
        <f>VLOOKUP($C354,'DATA PENGUKURAN GARDU'!$A:$BS,46,0)</f>
        <v>#N/A</v>
      </c>
      <c r="AO354" s="23" t="e">
        <f t="shared" si="188"/>
        <v>#N/A</v>
      </c>
      <c r="AP354" s="17" t="e">
        <f>VLOOKUP($C354,'DATA PENGUKURAN GARDU'!$A:$BS,46,0)</f>
        <v>#N/A</v>
      </c>
      <c r="AQ354" s="17" t="e">
        <f>VLOOKUP($C354,'DATA PENGUKURAN GARDU'!$A:$BS,53,0)</f>
        <v>#N/A</v>
      </c>
      <c r="AR354" s="17" t="e">
        <f>VLOOKUP($C354,'DATA PENGUKURAN GARDU'!$A:$BS,54,0)</f>
        <v>#N/A</v>
      </c>
      <c r="AS354" s="20" t="e">
        <f>VLOOKUP($D354,'DATA PENGUKURAN GARDU'!$A:$BS,42,0)</f>
        <v>#N/A</v>
      </c>
      <c r="AT354" s="21" t="e">
        <f t="shared" si="189"/>
        <v>#N/A</v>
      </c>
      <c r="AU354" s="20" t="e">
        <f>VLOOKUP($D354,'DATA PENGUKURAN GARDU'!$A:$BS,44,0)</f>
        <v>#N/A</v>
      </c>
      <c r="AV354" s="21" t="e">
        <f t="shared" si="190"/>
        <v>#N/A</v>
      </c>
      <c r="AW354" s="20" t="e">
        <f>VLOOKUP($D354,'DATA PENGUKURAN GARDU'!$A:$BS,46,0)</f>
        <v>#N/A</v>
      </c>
      <c r="AX354" s="21" t="e">
        <f t="shared" si="191"/>
        <v>#N/A</v>
      </c>
      <c r="AY354" s="20" t="e">
        <f>VLOOKUP($D354,'DATA PENGUKURAN GARDU'!$A:$BS,46,0)</f>
        <v>#N/A</v>
      </c>
      <c r="AZ354" s="20" t="e">
        <f>VLOOKUP($D354,'DATA PENGUKURAN GARDU'!$A:$BS,53,0)</f>
        <v>#N/A</v>
      </c>
      <c r="BA354" s="20" t="e">
        <f>VLOOKUP($D354,'DATA PENGUKURAN GARDU'!$A:$BS,54,0)</f>
        <v>#N/A</v>
      </c>
      <c r="BB354" s="17" t="e">
        <f>VLOOKUP($E354,'DATA PENGUKURAN GARDU'!$A:$BS,42,0)</f>
        <v>#N/A</v>
      </c>
      <c r="BC354" s="23" t="e">
        <f t="shared" si="192"/>
        <v>#N/A</v>
      </c>
      <c r="BD354" s="17" t="e">
        <f>VLOOKUP($E354,'DATA PENGUKURAN GARDU'!$A:$BS,44,0)</f>
        <v>#N/A</v>
      </c>
      <c r="BE354" s="23" t="e">
        <f t="shared" si="193"/>
        <v>#N/A</v>
      </c>
      <c r="BF354" s="17" t="e">
        <f>VLOOKUP($E354,'DATA PENGUKURAN GARDU'!$A:$BS,46,0)</f>
        <v>#N/A</v>
      </c>
      <c r="BG354" s="23" t="e">
        <f t="shared" si="194"/>
        <v>#N/A</v>
      </c>
      <c r="BH354" s="17" t="e">
        <f>VLOOKUP($E354,'DATA PENGUKURAN GARDU'!$A:$BS,46,0)</f>
        <v>#N/A</v>
      </c>
      <c r="BI354" s="17" t="e">
        <f>VLOOKUP($E354,'DATA PENGUKURAN GARDU'!$A:$BS,53,0)</f>
        <v>#N/A</v>
      </c>
      <c r="BJ354" s="17" t="e">
        <f>VLOOKUP($E354,'DATA PENGUKURAN GARDU'!$A:$BS,54,0)</f>
        <v>#N/A</v>
      </c>
      <c r="BK354" s="20" t="e">
        <f t="shared" si="195"/>
        <v>#N/A</v>
      </c>
      <c r="BL354" s="20" t="e">
        <f t="shared" si="196"/>
        <v>#N/A</v>
      </c>
      <c r="BM354" s="20" t="e">
        <f t="shared" si="197"/>
        <v>#N/A</v>
      </c>
      <c r="BN354" s="25" t="e">
        <f t="shared" si="198"/>
        <v>#N/A</v>
      </c>
      <c r="BO354" s="26" t="str">
        <f t="shared" si="199"/>
        <v>0</v>
      </c>
      <c r="BP354" s="21" t="e">
        <f t="shared" si="200"/>
        <v>#VALUE!</v>
      </c>
      <c r="BQ354" s="20" t="e">
        <f t="shared" si="201"/>
        <v>#N/A</v>
      </c>
      <c r="BR354" s="20" t="e">
        <v>#N/A</v>
      </c>
      <c r="BS354" s="9" t="e">
        <v>#N/A</v>
      </c>
      <c r="BT354" s="2" t="e">
        <f t="shared" si="202"/>
        <v>#VALUE!</v>
      </c>
      <c r="BU354" s="2" t="e">
        <f t="shared" si="170"/>
        <v>#N/A</v>
      </c>
      <c r="BV354" s="2" t="e">
        <f t="shared" si="171"/>
        <v>#N/A</v>
      </c>
    </row>
    <row r="355" s="2" customFormat="1" ht="22.95" customHeight="1" spans="1:74">
      <c r="A355" s="9" t="str">
        <f t="shared" si="172"/>
        <v>K-097Induk</v>
      </c>
      <c r="B355" s="9" t="str">
        <f t="shared" si="173"/>
        <v>K-097jurusan 1</v>
      </c>
      <c r="C355" s="9" t="str">
        <f t="shared" si="174"/>
        <v>K-097jurusan 2</v>
      </c>
      <c r="D355" s="9" t="str">
        <f t="shared" si="175"/>
        <v>K-097jurusan 3</v>
      </c>
      <c r="E355" s="9" t="str">
        <f t="shared" si="176"/>
        <v>K-097jurusan 4</v>
      </c>
      <c r="F355" s="10" t="s">
        <v>418</v>
      </c>
      <c r="G355" s="10" t="s">
        <v>132</v>
      </c>
      <c r="H355" s="10" t="s">
        <v>459</v>
      </c>
      <c r="I355" s="10">
        <v>0.735783</v>
      </c>
      <c r="J355" s="10">
        <v>124.305784</v>
      </c>
      <c r="K355" s="10" t="s">
        <v>7465</v>
      </c>
      <c r="L355" s="10" t="s">
        <v>7465</v>
      </c>
      <c r="M355" s="10" t="s">
        <v>7465</v>
      </c>
      <c r="N355" s="14">
        <f t="shared" si="177"/>
        <v>0</v>
      </c>
      <c r="O355" s="15" t="e">
        <f t="shared" si="178"/>
        <v>#VALUE!</v>
      </c>
      <c r="P355" s="15" t="e">
        <f t="shared" si="179"/>
        <v>#VALUE!</v>
      </c>
      <c r="Q355" s="17" t="e">
        <f>VLOOKUP($A355,'DATA PENGUKURAN GARDU'!$A:$BS,42,0)</f>
        <v>#N/A</v>
      </c>
      <c r="R355" s="18" t="e">
        <f t="shared" si="180"/>
        <v>#N/A</v>
      </c>
      <c r="S355" s="17" t="e">
        <f>VLOOKUP($A355,'DATA PENGUKURAN GARDU'!$A:$BS,44,0)</f>
        <v>#N/A</v>
      </c>
      <c r="T355" s="18" t="e">
        <f t="shared" si="181"/>
        <v>#N/A</v>
      </c>
      <c r="U355" s="17" t="e">
        <f>VLOOKUP($A355,'DATA PENGUKURAN GARDU'!$A:$BS,46,0)</f>
        <v>#N/A</v>
      </c>
      <c r="V355" s="18" t="e">
        <f t="shared" si="182"/>
        <v>#N/A</v>
      </c>
      <c r="W355" s="17" t="e">
        <f>VLOOKUP($A355,'DATA PENGUKURAN GARDU'!$A:$BS,48,0)</f>
        <v>#N/A</v>
      </c>
      <c r="X355" s="17" t="e">
        <f>VLOOKUP($A355,'DATA PENGUKURAN GARDU'!$A:$BS,53,0)</f>
        <v>#N/A</v>
      </c>
      <c r="Y355" s="17" t="e">
        <f>VLOOKUP($A355,'DATA PENGUKURAN GARDU'!$A:$BS,54,0)</f>
        <v>#N/A</v>
      </c>
      <c r="Z355" s="17" t="e">
        <f>VLOOKUP($A355,'DATA PENGUKURAN GARDU'!$A:$BS,55,0)</f>
        <v>#N/A</v>
      </c>
      <c r="AA355" s="20" t="e">
        <f>VLOOKUP($B355,'DATA PENGUKURAN GARDU'!$A:$BS,42,0)</f>
        <v>#N/A</v>
      </c>
      <c r="AB355" s="21" t="e">
        <f t="shared" si="183"/>
        <v>#N/A</v>
      </c>
      <c r="AC355" s="20" t="e">
        <f>VLOOKUP($B355,'DATA PENGUKURAN GARDU'!$A:$BS,44,0)</f>
        <v>#N/A</v>
      </c>
      <c r="AD355" s="21" t="e">
        <f t="shared" si="184"/>
        <v>#N/A</v>
      </c>
      <c r="AE355" s="20" t="e">
        <f>VLOOKUP($B355,'DATA PENGUKURAN GARDU'!$A:$BS,46,0)</f>
        <v>#N/A</v>
      </c>
      <c r="AF355" s="21" t="e">
        <f t="shared" si="185"/>
        <v>#N/A</v>
      </c>
      <c r="AG355" s="20" t="e">
        <f>VLOOKUP($B355,'DATA PENGUKURAN GARDU'!$A:$BS,46,0)</f>
        <v>#N/A</v>
      </c>
      <c r="AH355" s="20" t="e">
        <f>VLOOKUP($B355,'DATA PENGUKURAN GARDU'!$A:$BS,53,0)</f>
        <v>#N/A</v>
      </c>
      <c r="AI355" s="20" t="e">
        <f>VLOOKUP($B355,'DATA PENGUKURAN GARDU'!$A:$BS,54,0)</f>
        <v>#N/A</v>
      </c>
      <c r="AJ355" s="17" t="e">
        <f>VLOOKUP($C355,'DATA PENGUKURAN GARDU'!$A:$BS,42,0)</f>
        <v>#N/A</v>
      </c>
      <c r="AK355" s="23" t="e">
        <f t="shared" si="186"/>
        <v>#N/A</v>
      </c>
      <c r="AL355" s="17" t="e">
        <f>VLOOKUP($C355,'DATA PENGUKURAN GARDU'!$A:$BS,44,0)</f>
        <v>#N/A</v>
      </c>
      <c r="AM355" s="23" t="e">
        <f t="shared" si="187"/>
        <v>#N/A</v>
      </c>
      <c r="AN355" s="17" t="e">
        <f>VLOOKUP($C355,'DATA PENGUKURAN GARDU'!$A:$BS,46,0)</f>
        <v>#N/A</v>
      </c>
      <c r="AO355" s="23" t="e">
        <f t="shared" si="188"/>
        <v>#N/A</v>
      </c>
      <c r="AP355" s="17" t="e">
        <f>VLOOKUP($C355,'DATA PENGUKURAN GARDU'!$A:$BS,46,0)</f>
        <v>#N/A</v>
      </c>
      <c r="AQ355" s="17" t="e">
        <f>VLOOKUP($C355,'DATA PENGUKURAN GARDU'!$A:$BS,53,0)</f>
        <v>#N/A</v>
      </c>
      <c r="AR355" s="17" t="e">
        <f>VLOOKUP($C355,'DATA PENGUKURAN GARDU'!$A:$BS,54,0)</f>
        <v>#N/A</v>
      </c>
      <c r="AS355" s="20" t="e">
        <f>VLOOKUP($D355,'DATA PENGUKURAN GARDU'!$A:$BS,42,0)</f>
        <v>#N/A</v>
      </c>
      <c r="AT355" s="21" t="e">
        <f t="shared" si="189"/>
        <v>#N/A</v>
      </c>
      <c r="AU355" s="20" t="e">
        <f>VLOOKUP($D355,'DATA PENGUKURAN GARDU'!$A:$BS,44,0)</f>
        <v>#N/A</v>
      </c>
      <c r="AV355" s="21" t="e">
        <f t="shared" si="190"/>
        <v>#N/A</v>
      </c>
      <c r="AW355" s="20" t="e">
        <f>VLOOKUP($D355,'DATA PENGUKURAN GARDU'!$A:$BS,46,0)</f>
        <v>#N/A</v>
      </c>
      <c r="AX355" s="21" t="e">
        <f t="shared" si="191"/>
        <v>#N/A</v>
      </c>
      <c r="AY355" s="20" t="e">
        <f>VLOOKUP($D355,'DATA PENGUKURAN GARDU'!$A:$BS,46,0)</f>
        <v>#N/A</v>
      </c>
      <c r="AZ355" s="20" t="e">
        <f>VLOOKUP($D355,'DATA PENGUKURAN GARDU'!$A:$BS,53,0)</f>
        <v>#N/A</v>
      </c>
      <c r="BA355" s="20" t="e">
        <f>VLOOKUP($D355,'DATA PENGUKURAN GARDU'!$A:$BS,54,0)</f>
        <v>#N/A</v>
      </c>
      <c r="BB355" s="17" t="e">
        <f>VLOOKUP($E355,'DATA PENGUKURAN GARDU'!$A:$BS,42,0)</f>
        <v>#N/A</v>
      </c>
      <c r="BC355" s="23" t="e">
        <f t="shared" si="192"/>
        <v>#N/A</v>
      </c>
      <c r="BD355" s="17" t="e">
        <f>VLOOKUP($E355,'DATA PENGUKURAN GARDU'!$A:$BS,44,0)</f>
        <v>#N/A</v>
      </c>
      <c r="BE355" s="23" t="e">
        <f t="shared" si="193"/>
        <v>#N/A</v>
      </c>
      <c r="BF355" s="17" t="e">
        <f>VLOOKUP($E355,'DATA PENGUKURAN GARDU'!$A:$BS,46,0)</f>
        <v>#N/A</v>
      </c>
      <c r="BG355" s="23" t="e">
        <f t="shared" si="194"/>
        <v>#N/A</v>
      </c>
      <c r="BH355" s="17" t="e">
        <f>VLOOKUP($E355,'DATA PENGUKURAN GARDU'!$A:$BS,46,0)</f>
        <v>#N/A</v>
      </c>
      <c r="BI355" s="17" t="e">
        <f>VLOOKUP($E355,'DATA PENGUKURAN GARDU'!$A:$BS,53,0)</f>
        <v>#N/A</v>
      </c>
      <c r="BJ355" s="17" t="e">
        <f>VLOOKUP($E355,'DATA PENGUKURAN GARDU'!$A:$BS,54,0)</f>
        <v>#N/A</v>
      </c>
      <c r="BK355" s="20" t="e">
        <f t="shared" si="195"/>
        <v>#N/A</v>
      </c>
      <c r="BL355" s="20" t="e">
        <f t="shared" si="196"/>
        <v>#N/A</v>
      </c>
      <c r="BM355" s="20" t="e">
        <f t="shared" si="197"/>
        <v>#N/A</v>
      </c>
      <c r="BN355" s="25" t="e">
        <f t="shared" si="198"/>
        <v>#N/A</v>
      </c>
      <c r="BO355" s="26" t="str">
        <f t="shared" si="199"/>
        <v>0</v>
      </c>
      <c r="BP355" s="21" t="e">
        <f t="shared" si="200"/>
        <v>#VALUE!</v>
      </c>
      <c r="BQ355" s="20" t="e">
        <f t="shared" si="201"/>
        <v>#N/A</v>
      </c>
      <c r="BR355" s="20" t="e">
        <v>#N/A</v>
      </c>
      <c r="BS355" s="9" t="e">
        <v>#N/A</v>
      </c>
      <c r="BT355" s="2" t="e">
        <f t="shared" si="202"/>
        <v>#VALUE!</v>
      </c>
      <c r="BU355" s="2" t="e">
        <f t="shared" si="170"/>
        <v>#N/A</v>
      </c>
      <c r="BV355" s="2" t="e">
        <f t="shared" si="171"/>
        <v>#N/A</v>
      </c>
    </row>
    <row r="356" s="2" customFormat="1" ht="22.95" customHeight="1" spans="1:74">
      <c r="A356" s="9" t="str">
        <f t="shared" si="172"/>
        <v>K-104Induk</v>
      </c>
      <c r="B356" s="9" t="str">
        <f t="shared" si="173"/>
        <v>K-104jurusan 1</v>
      </c>
      <c r="C356" s="9" t="str">
        <f t="shared" si="174"/>
        <v>K-104jurusan 2</v>
      </c>
      <c r="D356" s="9" t="str">
        <f t="shared" si="175"/>
        <v>K-104jurusan 3</v>
      </c>
      <c r="E356" s="9" t="str">
        <f t="shared" si="176"/>
        <v>K-104jurusan 4</v>
      </c>
      <c r="F356" s="10" t="s">
        <v>410</v>
      </c>
      <c r="G356" s="10" t="s">
        <v>132</v>
      </c>
      <c r="H356" s="10" t="s">
        <v>460</v>
      </c>
      <c r="I356" s="10">
        <v>0.738538</v>
      </c>
      <c r="J356" s="10">
        <v>124.308942</v>
      </c>
      <c r="K356" s="10" t="s">
        <v>7465</v>
      </c>
      <c r="L356" s="10" t="s">
        <v>7465</v>
      </c>
      <c r="M356" s="10" t="s">
        <v>7465</v>
      </c>
      <c r="N356" s="14">
        <f t="shared" si="177"/>
        <v>0</v>
      </c>
      <c r="O356" s="15" t="e">
        <f t="shared" si="178"/>
        <v>#VALUE!</v>
      </c>
      <c r="P356" s="15" t="e">
        <f t="shared" si="179"/>
        <v>#VALUE!</v>
      </c>
      <c r="Q356" s="17" t="e">
        <f>VLOOKUP($A356,'DATA PENGUKURAN GARDU'!$A:$BS,42,0)</f>
        <v>#N/A</v>
      </c>
      <c r="R356" s="18" t="e">
        <f t="shared" si="180"/>
        <v>#N/A</v>
      </c>
      <c r="S356" s="17" t="e">
        <f>VLOOKUP($A356,'DATA PENGUKURAN GARDU'!$A:$BS,44,0)</f>
        <v>#N/A</v>
      </c>
      <c r="T356" s="18" t="e">
        <f t="shared" si="181"/>
        <v>#N/A</v>
      </c>
      <c r="U356" s="17" t="e">
        <f>VLOOKUP($A356,'DATA PENGUKURAN GARDU'!$A:$BS,46,0)</f>
        <v>#N/A</v>
      </c>
      <c r="V356" s="18" t="e">
        <f t="shared" si="182"/>
        <v>#N/A</v>
      </c>
      <c r="W356" s="17" t="e">
        <f>VLOOKUP($A356,'DATA PENGUKURAN GARDU'!$A:$BS,48,0)</f>
        <v>#N/A</v>
      </c>
      <c r="X356" s="17" t="e">
        <f>VLOOKUP($A356,'DATA PENGUKURAN GARDU'!$A:$BS,53,0)</f>
        <v>#N/A</v>
      </c>
      <c r="Y356" s="17" t="e">
        <f>VLOOKUP($A356,'DATA PENGUKURAN GARDU'!$A:$BS,54,0)</f>
        <v>#N/A</v>
      </c>
      <c r="Z356" s="17" t="e">
        <f>VLOOKUP($A356,'DATA PENGUKURAN GARDU'!$A:$BS,55,0)</f>
        <v>#N/A</v>
      </c>
      <c r="AA356" s="20" t="e">
        <f>VLOOKUP($B356,'DATA PENGUKURAN GARDU'!$A:$BS,42,0)</f>
        <v>#N/A</v>
      </c>
      <c r="AB356" s="21" t="e">
        <f t="shared" si="183"/>
        <v>#N/A</v>
      </c>
      <c r="AC356" s="20" t="e">
        <f>VLOOKUP($B356,'DATA PENGUKURAN GARDU'!$A:$BS,44,0)</f>
        <v>#N/A</v>
      </c>
      <c r="AD356" s="21" t="e">
        <f t="shared" si="184"/>
        <v>#N/A</v>
      </c>
      <c r="AE356" s="20" t="e">
        <f>VLOOKUP($B356,'DATA PENGUKURAN GARDU'!$A:$BS,46,0)</f>
        <v>#N/A</v>
      </c>
      <c r="AF356" s="21" t="e">
        <f t="shared" si="185"/>
        <v>#N/A</v>
      </c>
      <c r="AG356" s="20" t="e">
        <f>VLOOKUP($B356,'DATA PENGUKURAN GARDU'!$A:$BS,46,0)</f>
        <v>#N/A</v>
      </c>
      <c r="AH356" s="20" t="e">
        <f>VLOOKUP($B356,'DATA PENGUKURAN GARDU'!$A:$BS,53,0)</f>
        <v>#N/A</v>
      </c>
      <c r="AI356" s="20" t="e">
        <f>VLOOKUP($B356,'DATA PENGUKURAN GARDU'!$A:$BS,54,0)</f>
        <v>#N/A</v>
      </c>
      <c r="AJ356" s="17" t="e">
        <f>VLOOKUP($C356,'DATA PENGUKURAN GARDU'!$A:$BS,42,0)</f>
        <v>#N/A</v>
      </c>
      <c r="AK356" s="23" t="e">
        <f t="shared" si="186"/>
        <v>#N/A</v>
      </c>
      <c r="AL356" s="17" t="e">
        <f>VLOOKUP($C356,'DATA PENGUKURAN GARDU'!$A:$BS,44,0)</f>
        <v>#N/A</v>
      </c>
      <c r="AM356" s="23" t="e">
        <f t="shared" si="187"/>
        <v>#N/A</v>
      </c>
      <c r="AN356" s="17" t="e">
        <f>VLOOKUP($C356,'DATA PENGUKURAN GARDU'!$A:$BS,46,0)</f>
        <v>#N/A</v>
      </c>
      <c r="AO356" s="23" t="e">
        <f t="shared" si="188"/>
        <v>#N/A</v>
      </c>
      <c r="AP356" s="17" t="e">
        <f>VLOOKUP($C356,'DATA PENGUKURAN GARDU'!$A:$BS,46,0)</f>
        <v>#N/A</v>
      </c>
      <c r="AQ356" s="17" t="e">
        <f>VLOOKUP($C356,'DATA PENGUKURAN GARDU'!$A:$BS,53,0)</f>
        <v>#N/A</v>
      </c>
      <c r="AR356" s="17" t="e">
        <f>VLOOKUP($C356,'DATA PENGUKURAN GARDU'!$A:$BS,54,0)</f>
        <v>#N/A</v>
      </c>
      <c r="AS356" s="20" t="e">
        <f>VLOOKUP($D356,'DATA PENGUKURAN GARDU'!$A:$BS,42,0)</f>
        <v>#N/A</v>
      </c>
      <c r="AT356" s="21" t="e">
        <f t="shared" si="189"/>
        <v>#N/A</v>
      </c>
      <c r="AU356" s="20" t="e">
        <f>VLOOKUP($D356,'DATA PENGUKURAN GARDU'!$A:$BS,44,0)</f>
        <v>#N/A</v>
      </c>
      <c r="AV356" s="21" t="e">
        <f t="shared" si="190"/>
        <v>#N/A</v>
      </c>
      <c r="AW356" s="20" t="e">
        <f>VLOOKUP($D356,'DATA PENGUKURAN GARDU'!$A:$BS,46,0)</f>
        <v>#N/A</v>
      </c>
      <c r="AX356" s="21" t="e">
        <f t="shared" si="191"/>
        <v>#N/A</v>
      </c>
      <c r="AY356" s="20" t="e">
        <f>VLOOKUP($D356,'DATA PENGUKURAN GARDU'!$A:$BS,46,0)</f>
        <v>#N/A</v>
      </c>
      <c r="AZ356" s="20" t="e">
        <f>VLOOKUP($D356,'DATA PENGUKURAN GARDU'!$A:$BS,53,0)</f>
        <v>#N/A</v>
      </c>
      <c r="BA356" s="20" t="e">
        <f>VLOOKUP($D356,'DATA PENGUKURAN GARDU'!$A:$BS,54,0)</f>
        <v>#N/A</v>
      </c>
      <c r="BB356" s="17" t="e">
        <f>VLOOKUP($E356,'DATA PENGUKURAN GARDU'!$A:$BS,42,0)</f>
        <v>#N/A</v>
      </c>
      <c r="BC356" s="23" t="e">
        <f t="shared" si="192"/>
        <v>#N/A</v>
      </c>
      <c r="BD356" s="17" t="e">
        <f>VLOOKUP($E356,'DATA PENGUKURAN GARDU'!$A:$BS,44,0)</f>
        <v>#N/A</v>
      </c>
      <c r="BE356" s="23" t="e">
        <f t="shared" si="193"/>
        <v>#N/A</v>
      </c>
      <c r="BF356" s="17" t="e">
        <f>VLOOKUP($E356,'DATA PENGUKURAN GARDU'!$A:$BS,46,0)</f>
        <v>#N/A</v>
      </c>
      <c r="BG356" s="23" t="e">
        <f t="shared" si="194"/>
        <v>#N/A</v>
      </c>
      <c r="BH356" s="17" t="e">
        <f>VLOOKUP($E356,'DATA PENGUKURAN GARDU'!$A:$BS,46,0)</f>
        <v>#N/A</v>
      </c>
      <c r="BI356" s="17" t="e">
        <f>VLOOKUP($E356,'DATA PENGUKURAN GARDU'!$A:$BS,53,0)</f>
        <v>#N/A</v>
      </c>
      <c r="BJ356" s="17" t="e">
        <f>VLOOKUP($E356,'DATA PENGUKURAN GARDU'!$A:$BS,54,0)</f>
        <v>#N/A</v>
      </c>
      <c r="BK356" s="20" t="e">
        <f t="shared" si="195"/>
        <v>#N/A</v>
      </c>
      <c r="BL356" s="20" t="e">
        <f t="shared" si="196"/>
        <v>#N/A</v>
      </c>
      <c r="BM356" s="20" t="e">
        <f t="shared" si="197"/>
        <v>#N/A</v>
      </c>
      <c r="BN356" s="25" t="e">
        <f t="shared" si="198"/>
        <v>#N/A</v>
      </c>
      <c r="BO356" s="26" t="str">
        <f t="shared" si="199"/>
        <v>0</v>
      </c>
      <c r="BP356" s="21" t="e">
        <f t="shared" si="200"/>
        <v>#VALUE!</v>
      </c>
      <c r="BQ356" s="20" t="e">
        <f t="shared" si="201"/>
        <v>#N/A</v>
      </c>
      <c r="BR356" s="20" t="e">
        <v>#N/A</v>
      </c>
      <c r="BS356" s="9" t="e">
        <v>#N/A</v>
      </c>
      <c r="BT356" s="2" t="e">
        <f t="shared" si="202"/>
        <v>#VALUE!</v>
      </c>
      <c r="BU356" s="2" t="e">
        <f t="shared" si="170"/>
        <v>#N/A</v>
      </c>
      <c r="BV356" s="2" t="e">
        <f t="shared" si="171"/>
        <v>#N/A</v>
      </c>
    </row>
    <row r="357" s="2" customFormat="1" ht="22.95" customHeight="1" spans="1:74">
      <c r="A357" s="9" t="str">
        <f t="shared" si="172"/>
        <v>K-104.2Induk</v>
      </c>
      <c r="B357" s="9" t="str">
        <f t="shared" si="173"/>
        <v>K-104.2jurusan 1</v>
      </c>
      <c r="C357" s="9" t="str">
        <f t="shared" si="174"/>
        <v>K-104.2jurusan 2</v>
      </c>
      <c r="D357" s="9" t="str">
        <f t="shared" si="175"/>
        <v>K-104.2jurusan 3</v>
      </c>
      <c r="E357" s="9" t="str">
        <f t="shared" si="176"/>
        <v>K-104.2jurusan 4</v>
      </c>
      <c r="F357" s="10" t="s">
        <v>410</v>
      </c>
      <c r="G357" s="10" t="s">
        <v>132</v>
      </c>
      <c r="H357" s="10" t="s">
        <v>461</v>
      </c>
      <c r="I357" s="10">
        <v>0.738416667</v>
      </c>
      <c r="J357" s="10">
        <v>124.3088333333</v>
      </c>
      <c r="K357" s="10" t="s">
        <v>7465</v>
      </c>
      <c r="L357" s="10" t="s">
        <v>7465</v>
      </c>
      <c r="M357" s="10" t="s">
        <v>7465</v>
      </c>
      <c r="N357" s="14">
        <f t="shared" si="177"/>
        <v>0</v>
      </c>
      <c r="O357" s="15" t="e">
        <f t="shared" si="178"/>
        <v>#VALUE!</v>
      </c>
      <c r="P357" s="15" t="e">
        <f t="shared" si="179"/>
        <v>#VALUE!</v>
      </c>
      <c r="Q357" s="17" t="e">
        <f>VLOOKUP($A357,'DATA PENGUKURAN GARDU'!$A:$BS,42,0)</f>
        <v>#N/A</v>
      </c>
      <c r="R357" s="18" t="e">
        <f t="shared" si="180"/>
        <v>#N/A</v>
      </c>
      <c r="S357" s="17" t="e">
        <f>VLOOKUP($A357,'DATA PENGUKURAN GARDU'!$A:$BS,44,0)</f>
        <v>#N/A</v>
      </c>
      <c r="T357" s="18" t="e">
        <f t="shared" si="181"/>
        <v>#N/A</v>
      </c>
      <c r="U357" s="17" t="e">
        <f>VLOOKUP($A357,'DATA PENGUKURAN GARDU'!$A:$BS,46,0)</f>
        <v>#N/A</v>
      </c>
      <c r="V357" s="18" t="e">
        <f t="shared" si="182"/>
        <v>#N/A</v>
      </c>
      <c r="W357" s="17" t="e">
        <f>VLOOKUP($A357,'DATA PENGUKURAN GARDU'!$A:$BS,48,0)</f>
        <v>#N/A</v>
      </c>
      <c r="X357" s="17" t="e">
        <f>VLOOKUP($A357,'DATA PENGUKURAN GARDU'!$A:$BS,53,0)</f>
        <v>#N/A</v>
      </c>
      <c r="Y357" s="17" t="e">
        <f>VLOOKUP($A357,'DATA PENGUKURAN GARDU'!$A:$BS,54,0)</f>
        <v>#N/A</v>
      </c>
      <c r="Z357" s="17" t="e">
        <f>VLOOKUP($A357,'DATA PENGUKURAN GARDU'!$A:$BS,55,0)</f>
        <v>#N/A</v>
      </c>
      <c r="AA357" s="20" t="e">
        <f>VLOOKUP($B357,'DATA PENGUKURAN GARDU'!$A:$BS,42,0)</f>
        <v>#N/A</v>
      </c>
      <c r="AB357" s="21" t="e">
        <f t="shared" si="183"/>
        <v>#N/A</v>
      </c>
      <c r="AC357" s="20" t="e">
        <f>VLOOKUP($B357,'DATA PENGUKURAN GARDU'!$A:$BS,44,0)</f>
        <v>#N/A</v>
      </c>
      <c r="AD357" s="21" t="e">
        <f t="shared" si="184"/>
        <v>#N/A</v>
      </c>
      <c r="AE357" s="20" t="e">
        <f>VLOOKUP($B357,'DATA PENGUKURAN GARDU'!$A:$BS,46,0)</f>
        <v>#N/A</v>
      </c>
      <c r="AF357" s="21" t="e">
        <f t="shared" si="185"/>
        <v>#N/A</v>
      </c>
      <c r="AG357" s="20" t="e">
        <f>VLOOKUP($B357,'DATA PENGUKURAN GARDU'!$A:$BS,46,0)</f>
        <v>#N/A</v>
      </c>
      <c r="AH357" s="20" t="e">
        <f>VLOOKUP($B357,'DATA PENGUKURAN GARDU'!$A:$BS,53,0)</f>
        <v>#N/A</v>
      </c>
      <c r="AI357" s="20" t="e">
        <f>VLOOKUP($B357,'DATA PENGUKURAN GARDU'!$A:$BS,54,0)</f>
        <v>#N/A</v>
      </c>
      <c r="AJ357" s="17" t="e">
        <f>VLOOKUP($C357,'DATA PENGUKURAN GARDU'!$A:$BS,42,0)</f>
        <v>#N/A</v>
      </c>
      <c r="AK357" s="23" t="e">
        <f t="shared" si="186"/>
        <v>#N/A</v>
      </c>
      <c r="AL357" s="17" t="e">
        <f>VLOOKUP($C357,'DATA PENGUKURAN GARDU'!$A:$BS,44,0)</f>
        <v>#N/A</v>
      </c>
      <c r="AM357" s="23" t="e">
        <f t="shared" si="187"/>
        <v>#N/A</v>
      </c>
      <c r="AN357" s="17" t="e">
        <f>VLOOKUP($C357,'DATA PENGUKURAN GARDU'!$A:$BS,46,0)</f>
        <v>#N/A</v>
      </c>
      <c r="AO357" s="23" t="e">
        <f t="shared" si="188"/>
        <v>#N/A</v>
      </c>
      <c r="AP357" s="17" t="e">
        <f>VLOOKUP($C357,'DATA PENGUKURAN GARDU'!$A:$BS,46,0)</f>
        <v>#N/A</v>
      </c>
      <c r="AQ357" s="17" t="e">
        <f>VLOOKUP($C357,'DATA PENGUKURAN GARDU'!$A:$BS,53,0)</f>
        <v>#N/A</v>
      </c>
      <c r="AR357" s="17" t="e">
        <f>VLOOKUP($C357,'DATA PENGUKURAN GARDU'!$A:$BS,54,0)</f>
        <v>#N/A</v>
      </c>
      <c r="AS357" s="20" t="e">
        <f>VLOOKUP($D357,'DATA PENGUKURAN GARDU'!$A:$BS,42,0)</f>
        <v>#N/A</v>
      </c>
      <c r="AT357" s="21" t="e">
        <f t="shared" si="189"/>
        <v>#N/A</v>
      </c>
      <c r="AU357" s="20" t="e">
        <f>VLOOKUP($D357,'DATA PENGUKURAN GARDU'!$A:$BS,44,0)</f>
        <v>#N/A</v>
      </c>
      <c r="AV357" s="21" t="e">
        <f t="shared" si="190"/>
        <v>#N/A</v>
      </c>
      <c r="AW357" s="20" t="e">
        <f>VLOOKUP($D357,'DATA PENGUKURAN GARDU'!$A:$BS,46,0)</f>
        <v>#N/A</v>
      </c>
      <c r="AX357" s="21" t="e">
        <f t="shared" si="191"/>
        <v>#N/A</v>
      </c>
      <c r="AY357" s="20" t="e">
        <f>VLOOKUP($D357,'DATA PENGUKURAN GARDU'!$A:$BS,46,0)</f>
        <v>#N/A</v>
      </c>
      <c r="AZ357" s="20" t="e">
        <f>VLOOKUP($D357,'DATA PENGUKURAN GARDU'!$A:$BS,53,0)</f>
        <v>#N/A</v>
      </c>
      <c r="BA357" s="20" t="e">
        <f>VLOOKUP($D357,'DATA PENGUKURAN GARDU'!$A:$BS,54,0)</f>
        <v>#N/A</v>
      </c>
      <c r="BB357" s="17" t="e">
        <f>VLOOKUP($E357,'DATA PENGUKURAN GARDU'!$A:$BS,42,0)</f>
        <v>#N/A</v>
      </c>
      <c r="BC357" s="23" t="e">
        <f t="shared" si="192"/>
        <v>#N/A</v>
      </c>
      <c r="BD357" s="17" t="e">
        <f>VLOOKUP($E357,'DATA PENGUKURAN GARDU'!$A:$BS,44,0)</f>
        <v>#N/A</v>
      </c>
      <c r="BE357" s="23" t="e">
        <f t="shared" si="193"/>
        <v>#N/A</v>
      </c>
      <c r="BF357" s="17" t="e">
        <f>VLOOKUP($E357,'DATA PENGUKURAN GARDU'!$A:$BS,46,0)</f>
        <v>#N/A</v>
      </c>
      <c r="BG357" s="23" t="e">
        <f t="shared" si="194"/>
        <v>#N/A</v>
      </c>
      <c r="BH357" s="17" t="e">
        <f>VLOOKUP($E357,'DATA PENGUKURAN GARDU'!$A:$BS,46,0)</f>
        <v>#N/A</v>
      </c>
      <c r="BI357" s="17" t="e">
        <f>VLOOKUP($E357,'DATA PENGUKURAN GARDU'!$A:$BS,53,0)</f>
        <v>#N/A</v>
      </c>
      <c r="BJ357" s="17" t="e">
        <f>VLOOKUP($E357,'DATA PENGUKURAN GARDU'!$A:$BS,54,0)</f>
        <v>#N/A</v>
      </c>
      <c r="BK357" s="20" t="e">
        <f t="shared" si="195"/>
        <v>#N/A</v>
      </c>
      <c r="BL357" s="20" t="e">
        <f t="shared" si="196"/>
        <v>#N/A</v>
      </c>
      <c r="BM357" s="20" t="e">
        <f t="shared" si="197"/>
        <v>#N/A</v>
      </c>
      <c r="BN357" s="25" t="e">
        <f t="shared" si="198"/>
        <v>#N/A</v>
      </c>
      <c r="BO357" s="26" t="str">
        <f t="shared" si="199"/>
        <v>0</v>
      </c>
      <c r="BP357" s="21" t="e">
        <f t="shared" si="200"/>
        <v>#VALUE!</v>
      </c>
      <c r="BQ357" s="20" t="e">
        <f t="shared" si="201"/>
        <v>#N/A</v>
      </c>
      <c r="BR357" s="20" t="e">
        <v>#N/A</v>
      </c>
      <c r="BS357" s="9" t="e">
        <v>#N/A</v>
      </c>
      <c r="BT357" s="2" t="e">
        <f t="shared" si="202"/>
        <v>#VALUE!</v>
      </c>
      <c r="BU357" s="2" t="e">
        <f t="shared" si="170"/>
        <v>#N/A</v>
      </c>
      <c r="BV357" s="2" t="e">
        <f t="shared" si="171"/>
        <v>#N/A</v>
      </c>
    </row>
    <row r="358" s="2" customFormat="1" ht="22.95" customHeight="1" spans="1:74">
      <c r="A358" s="9" t="str">
        <f t="shared" si="172"/>
        <v>K-124.1Induk</v>
      </c>
      <c r="B358" s="9" t="str">
        <f t="shared" si="173"/>
        <v>K-124.1jurusan 1</v>
      </c>
      <c r="C358" s="9" t="str">
        <f t="shared" si="174"/>
        <v>K-124.1jurusan 2</v>
      </c>
      <c r="D358" s="9" t="str">
        <f t="shared" si="175"/>
        <v>K-124.1jurusan 3</v>
      </c>
      <c r="E358" s="9" t="str">
        <f t="shared" si="176"/>
        <v>K-124.1jurusan 4</v>
      </c>
      <c r="F358" s="10" t="s">
        <v>462</v>
      </c>
      <c r="G358" s="10" t="s">
        <v>132</v>
      </c>
      <c r="H358" s="10" t="s">
        <v>463</v>
      </c>
      <c r="I358" s="10">
        <v>0.73771</v>
      </c>
      <c r="J358" s="10">
        <v>124.32</v>
      </c>
      <c r="K358" s="10" t="s">
        <v>7465</v>
      </c>
      <c r="L358" s="10" t="s">
        <v>7465</v>
      </c>
      <c r="M358" s="10" t="s">
        <v>7465</v>
      </c>
      <c r="N358" s="14">
        <f t="shared" si="177"/>
        <v>0</v>
      </c>
      <c r="O358" s="15" t="e">
        <f t="shared" si="178"/>
        <v>#VALUE!</v>
      </c>
      <c r="P358" s="15" t="e">
        <f t="shared" si="179"/>
        <v>#VALUE!</v>
      </c>
      <c r="Q358" s="17" t="e">
        <f>VLOOKUP($A358,'DATA PENGUKURAN GARDU'!$A:$BS,42,0)</f>
        <v>#N/A</v>
      </c>
      <c r="R358" s="18" t="e">
        <f t="shared" si="180"/>
        <v>#N/A</v>
      </c>
      <c r="S358" s="17" t="e">
        <f>VLOOKUP($A358,'DATA PENGUKURAN GARDU'!$A:$BS,44,0)</f>
        <v>#N/A</v>
      </c>
      <c r="T358" s="18" t="e">
        <f t="shared" si="181"/>
        <v>#N/A</v>
      </c>
      <c r="U358" s="17" t="e">
        <f>VLOOKUP($A358,'DATA PENGUKURAN GARDU'!$A:$BS,46,0)</f>
        <v>#N/A</v>
      </c>
      <c r="V358" s="18" t="e">
        <f t="shared" si="182"/>
        <v>#N/A</v>
      </c>
      <c r="W358" s="17" t="e">
        <f>VLOOKUP($A358,'DATA PENGUKURAN GARDU'!$A:$BS,48,0)</f>
        <v>#N/A</v>
      </c>
      <c r="X358" s="17" t="e">
        <f>VLOOKUP($A358,'DATA PENGUKURAN GARDU'!$A:$BS,53,0)</f>
        <v>#N/A</v>
      </c>
      <c r="Y358" s="17" t="e">
        <f>VLOOKUP($A358,'DATA PENGUKURAN GARDU'!$A:$BS,54,0)</f>
        <v>#N/A</v>
      </c>
      <c r="Z358" s="17" t="e">
        <f>VLOOKUP($A358,'DATA PENGUKURAN GARDU'!$A:$BS,55,0)</f>
        <v>#N/A</v>
      </c>
      <c r="AA358" s="20" t="e">
        <f>VLOOKUP($B358,'DATA PENGUKURAN GARDU'!$A:$BS,42,0)</f>
        <v>#N/A</v>
      </c>
      <c r="AB358" s="21" t="e">
        <f t="shared" si="183"/>
        <v>#N/A</v>
      </c>
      <c r="AC358" s="20" t="e">
        <f>VLOOKUP($B358,'DATA PENGUKURAN GARDU'!$A:$BS,44,0)</f>
        <v>#N/A</v>
      </c>
      <c r="AD358" s="21" t="e">
        <f t="shared" si="184"/>
        <v>#N/A</v>
      </c>
      <c r="AE358" s="20" t="e">
        <f>VLOOKUP($B358,'DATA PENGUKURAN GARDU'!$A:$BS,46,0)</f>
        <v>#N/A</v>
      </c>
      <c r="AF358" s="21" t="e">
        <f t="shared" si="185"/>
        <v>#N/A</v>
      </c>
      <c r="AG358" s="20" t="e">
        <f>VLOOKUP($B358,'DATA PENGUKURAN GARDU'!$A:$BS,46,0)</f>
        <v>#N/A</v>
      </c>
      <c r="AH358" s="20" t="e">
        <f>VLOOKUP($B358,'DATA PENGUKURAN GARDU'!$A:$BS,53,0)</f>
        <v>#N/A</v>
      </c>
      <c r="AI358" s="20" t="e">
        <f>VLOOKUP($B358,'DATA PENGUKURAN GARDU'!$A:$BS,54,0)</f>
        <v>#N/A</v>
      </c>
      <c r="AJ358" s="17" t="e">
        <f>VLOOKUP($C358,'DATA PENGUKURAN GARDU'!$A:$BS,42,0)</f>
        <v>#N/A</v>
      </c>
      <c r="AK358" s="23" t="e">
        <f t="shared" si="186"/>
        <v>#N/A</v>
      </c>
      <c r="AL358" s="17" t="e">
        <f>VLOOKUP($C358,'DATA PENGUKURAN GARDU'!$A:$BS,44,0)</f>
        <v>#N/A</v>
      </c>
      <c r="AM358" s="23" t="e">
        <f t="shared" si="187"/>
        <v>#N/A</v>
      </c>
      <c r="AN358" s="17" t="e">
        <f>VLOOKUP($C358,'DATA PENGUKURAN GARDU'!$A:$BS,46,0)</f>
        <v>#N/A</v>
      </c>
      <c r="AO358" s="23" t="e">
        <f t="shared" si="188"/>
        <v>#N/A</v>
      </c>
      <c r="AP358" s="17" t="e">
        <f>VLOOKUP($C358,'DATA PENGUKURAN GARDU'!$A:$BS,46,0)</f>
        <v>#N/A</v>
      </c>
      <c r="AQ358" s="17" t="e">
        <f>VLOOKUP($C358,'DATA PENGUKURAN GARDU'!$A:$BS,53,0)</f>
        <v>#N/A</v>
      </c>
      <c r="AR358" s="17" t="e">
        <f>VLOOKUP($C358,'DATA PENGUKURAN GARDU'!$A:$BS,54,0)</f>
        <v>#N/A</v>
      </c>
      <c r="AS358" s="20" t="e">
        <f>VLOOKUP($D358,'DATA PENGUKURAN GARDU'!$A:$BS,42,0)</f>
        <v>#N/A</v>
      </c>
      <c r="AT358" s="21" t="e">
        <f t="shared" si="189"/>
        <v>#N/A</v>
      </c>
      <c r="AU358" s="20" t="e">
        <f>VLOOKUP($D358,'DATA PENGUKURAN GARDU'!$A:$BS,44,0)</f>
        <v>#N/A</v>
      </c>
      <c r="AV358" s="21" t="e">
        <f t="shared" si="190"/>
        <v>#N/A</v>
      </c>
      <c r="AW358" s="20" t="e">
        <f>VLOOKUP($D358,'DATA PENGUKURAN GARDU'!$A:$BS,46,0)</f>
        <v>#N/A</v>
      </c>
      <c r="AX358" s="21" t="e">
        <f t="shared" si="191"/>
        <v>#N/A</v>
      </c>
      <c r="AY358" s="20" t="e">
        <f>VLOOKUP($D358,'DATA PENGUKURAN GARDU'!$A:$BS,46,0)</f>
        <v>#N/A</v>
      </c>
      <c r="AZ358" s="20" t="e">
        <f>VLOOKUP($D358,'DATA PENGUKURAN GARDU'!$A:$BS,53,0)</f>
        <v>#N/A</v>
      </c>
      <c r="BA358" s="20" t="e">
        <f>VLOOKUP($D358,'DATA PENGUKURAN GARDU'!$A:$BS,54,0)</f>
        <v>#N/A</v>
      </c>
      <c r="BB358" s="17" t="e">
        <f>VLOOKUP($E358,'DATA PENGUKURAN GARDU'!$A:$BS,42,0)</f>
        <v>#N/A</v>
      </c>
      <c r="BC358" s="23" t="e">
        <f t="shared" si="192"/>
        <v>#N/A</v>
      </c>
      <c r="BD358" s="17" t="e">
        <f>VLOOKUP($E358,'DATA PENGUKURAN GARDU'!$A:$BS,44,0)</f>
        <v>#N/A</v>
      </c>
      <c r="BE358" s="23" t="e">
        <f t="shared" si="193"/>
        <v>#N/A</v>
      </c>
      <c r="BF358" s="17" t="e">
        <f>VLOOKUP($E358,'DATA PENGUKURAN GARDU'!$A:$BS,46,0)</f>
        <v>#N/A</v>
      </c>
      <c r="BG358" s="23" t="e">
        <f t="shared" si="194"/>
        <v>#N/A</v>
      </c>
      <c r="BH358" s="17" t="e">
        <f>VLOOKUP($E358,'DATA PENGUKURAN GARDU'!$A:$BS,46,0)</f>
        <v>#N/A</v>
      </c>
      <c r="BI358" s="17" t="e">
        <f>VLOOKUP($E358,'DATA PENGUKURAN GARDU'!$A:$BS,53,0)</f>
        <v>#N/A</v>
      </c>
      <c r="BJ358" s="17" t="e">
        <f>VLOOKUP($E358,'DATA PENGUKURAN GARDU'!$A:$BS,54,0)</f>
        <v>#N/A</v>
      </c>
      <c r="BK358" s="20" t="e">
        <f t="shared" si="195"/>
        <v>#N/A</v>
      </c>
      <c r="BL358" s="20" t="e">
        <f t="shared" si="196"/>
        <v>#N/A</v>
      </c>
      <c r="BM358" s="20" t="e">
        <f t="shared" si="197"/>
        <v>#N/A</v>
      </c>
      <c r="BN358" s="25" t="e">
        <f t="shared" si="198"/>
        <v>#N/A</v>
      </c>
      <c r="BO358" s="26" t="str">
        <f t="shared" si="199"/>
        <v>0</v>
      </c>
      <c r="BP358" s="21" t="e">
        <f t="shared" si="200"/>
        <v>#VALUE!</v>
      </c>
      <c r="BQ358" s="20" t="e">
        <f t="shared" si="201"/>
        <v>#N/A</v>
      </c>
      <c r="BR358" s="20" t="e">
        <v>#N/A</v>
      </c>
      <c r="BS358" s="9" t="e">
        <v>#N/A</v>
      </c>
      <c r="BT358" s="2" t="e">
        <f t="shared" si="202"/>
        <v>#VALUE!</v>
      </c>
      <c r="BU358" s="2" t="e">
        <f t="shared" si="170"/>
        <v>#N/A</v>
      </c>
      <c r="BV358" s="2" t="e">
        <f t="shared" si="171"/>
        <v>#N/A</v>
      </c>
    </row>
    <row r="359" s="2" customFormat="1" ht="22.95" customHeight="1" spans="1:74">
      <c r="A359" s="9" t="str">
        <f t="shared" si="172"/>
        <v>K-127Induk</v>
      </c>
      <c r="B359" s="9" t="str">
        <f t="shared" si="173"/>
        <v>K-127jurusan 1</v>
      </c>
      <c r="C359" s="9" t="str">
        <f t="shared" si="174"/>
        <v>K-127jurusan 2</v>
      </c>
      <c r="D359" s="9" t="str">
        <f t="shared" si="175"/>
        <v>K-127jurusan 3</v>
      </c>
      <c r="E359" s="9" t="str">
        <f t="shared" si="176"/>
        <v>K-127jurusan 4</v>
      </c>
      <c r="F359" s="10" t="s">
        <v>448</v>
      </c>
      <c r="G359" s="10" t="s">
        <v>132</v>
      </c>
      <c r="H359" s="10" t="s">
        <v>464</v>
      </c>
      <c r="I359" s="10">
        <v>0.735262</v>
      </c>
      <c r="J359" s="10">
        <v>124.312635</v>
      </c>
      <c r="K359" s="10" t="s">
        <v>7465</v>
      </c>
      <c r="L359" s="10" t="s">
        <v>7465</v>
      </c>
      <c r="M359" s="10" t="s">
        <v>7465</v>
      </c>
      <c r="N359" s="14">
        <f t="shared" si="177"/>
        <v>0</v>
      </c>
      <c r="O359" s="15" t="e">
        <f t="shared" si="178"/>
        <v>#VALUE!</v>
      </c>
      <c r="P359" s="15" t="e">
        <f t="shared" si="179"/>
        <v>#VALUE!</v>
      </c>
      <c r="Q359" s="17" t="e">
        <f>VLOOKUP($A359,'DATA PENGUKURAN GARDU'!$A:$BS,42,0)</f>
        <v>#N/A</v>
      </c>
      <c r="R359" s="18" t="e">
        <f t="shared" si="180"/>
        <v>#N/A</v>
      </c>
      <c r="S359" s="17" t="e">
        <f>VLOOKUP($A359,'DATA PENGUKURAN GARDU'!$A:$BS,44,0)</f>
        <v>#N/A</v>
      </c>
      <c r="T359" s="18" t="e">
        <f t="shared" si="181"/>
        <v>#N/A</v>
      </c>
      <c r="U359" s="17" t="e">
        <f>VLOOKUP($A359,'DATA PENGUKURAN GARDU'!$A:$BS,46,0)</f>
        <v>#N/A</v>
      </c>
      <c r="V359" s="18" t="e">
        <f t="shared" si="182"/>
        <v>#N/A</v>
      </c>
      <c r="W359" s="17" t="e">
        <f>VLOOKUP($A359,'DATA PENGUKURAN GARDU'!$A:$BS,48,0)</f>
        <v>#N/A</v>
      </c>
      <c r="X359" s="17" t="e">
        <f>VLOOKUP($A359,'DATA PENGUKURAN GARDU'!$A:$BS,53,0)</f>
        <v>#N/A</v>
      </c>
      <c r="Y359" s="17" t="e">
        <f>VLOOKUP($A359,'DATA PENGUKURAN GARDU'!$A:$BS,54,0)</f>
        <v>#N/A</v>
      </c>
      <c r="Z359" s="17" t="e">
        <f>VLOOKUP($A359,'DATA PENGUKURAN GARDU'!$A:$BS,55,0)</f>
        <v>#N/A</v>
      </c>
      <c r="AA359" s="20" t="e">
        <f>VLOOKUP($B359,'DATA PENGUKURAN GARDU'!$A:$BS,42,0)</f>
        <v>#N/A</v>
      </c>
      <c r="AB359" s="21" t="e">
        <f t="shared" si="183"/>
        <v>#N/A</v>
      </c>
      <c r="AC359" s="20" t="e">
        <f>VLOOKUP($B359,'DATA PENGUKURAN GARDU'!$A:$BS,44,0)</f>
        <v>#N/A</v>
      </c>
      <c r="AD359" s="21" t="e">
        <f t="shared" si="184"/>
        <v>#N/A</v>
      </c>
      <c r="AE359" s="20" t="e">
        <f>VLOOKUP($B359,'DATA PENGUKURAN GARDU'!$A:$BS,46,0)</f>
        <v>#N/A</v>
      </c>
      <c r="AF359" s="21" t="e">
        <f t="shared" si="185"/>
        <v>#N/A</v>
      </c>
      <c r="AG359" s="20" t="e">
        <f>VLOOKUP($B359,'DATA PENGUKURAN GARDU'!$A:$BS,46,0)</f>
        <v>#N/A</v>
      </c>
      <c r="AH359" s="20" t="e">
        <f>VLOOKUP($B359,'DATA PENGUKURAN GARDU'!$A:$BS,53,0)</f>
        <v>#N/A</v>
      </c>
      <c r="AI359" s="20" t="e">
        <f>VLOOKUP($B359,'DATA PENGUKURAN GARDU'!$A:$BS,54,0)</f>
        <v>#N/A</v>
      </c>
      <c r="AJ359" s="17" t="e">
        <f>VLOOKUP($C359,'DATA PENGUKURAN GARDU'!$A:$BS,42,0)</f>
        <v>#N/A</v>
      </c>
      <c r="AK359" s="23" t="e">
        <f t="shared" si="186"/>
        <v>#N/A</v>
      </c>
      <c r="AL359" s="17" t="e">
        <f>VLOOKUP($C359,'DATA PENGUKURAN GARDU'!$A:$BS,44,0)</f>
        <v>#N/A</v>
      </c>
      <c r="AM359" s="23" t="e">
        <f t="shared" si="187"/>
        <v>#N/A</v>
      </c>
      <c r="AN359" s="17" t="e">
        <f>VLOOKUP($C359,'DATA PENGUKURAN GARDU'!$A:$BS,46,0)</f>
        <v>#N/A</v>
      </c>
      <c r="AO359" s="23" t="e">
        <f t="shared" si="188"/>
        <v>#N/A</v>
      </c>
      <c r="AP359" s="17" t="e">
        <f>VLOOKUP($C359,'DATA PENGUKURAN GARDU'!$A:$BS,46,0)</f>
        <v>#N/A</v>
      </c>
      <c r="AQ359" s="17" t="e">
        <f>VLOOKUP($C359,'DATA PENGUKURAN GARDU'!$A:$BS,53,0)</f>
        <v>#N/A</v>
      </c>
      <c r="AR359" s="17" t="e">
        <f>VLOOKUP($C359,'DATA PENGUKURAN GARDU'!$A:$BS,54,0)</f>
        <v>#N/A</v>
      </c>
      <c r="AS359" s="20" t="e">
        <f>VLOOKUP($D359,'DATA PENGUKURAN GARDU'!$A:$BS,42,0)</f>
        <v>#N/A</v>
      </c>
      <c r="AT359" s="21" t="e">
        <f t="shared" si="189"/>
        <v>#N/A</v>
      </c>
      <c r="AU359" s="20" t="e">
        <f>VLOOKUP($D359,'DATA PENGUKURAN GARDU'!$A:$BS,44,0)</f>
        <v>#N/A</v>
      </c>
      <c r="AV359" s="21" t="e">
        <f t="shared" si="190"/>
        <v>#N/A</v>
      </c>
      <c r="AW359" s="20" t="e">
        <f>VLOOKUP($D359,'DATA PENGUKURAN GARDU'!$A:$BS,46,0)</f>
        <v>#N/A</v>
      </c>
      <c r="AX359" s="21" t="e">
        <f t="shared" si="191"/>
        <v>#N/A</v>
      </c>
      <c r="AY359" s="20" t="e">
        <f>VLOOKUP($D359,'DATA PENGUKURAN GARDU'!$A:$BS,46,0)</f>
        <v>#N/A</v>
      </c>
      <c r="AZ359" s="20" t="e">
        <f>VLOOKUP($D359,'DATA PENGUKURAN GARDU'!$A:$BS,53,0)</f>
        <v>#N/A</v>
      </c>
      <c r="BA359" s="20" t="e">
        <f>VLOOKUP($D359,'DATA PENGUKURAN GARDU'!$A:$BS,54,0)</f>
        <v>#N/A</v>
      </c>
      <c r="BB359" s="17" t="e">
        <f>VLOOKUP($E359,'DATA PENGUKURAN GARDU'!$A:$BS,42,0)</f>
        <v>#N/A</v>
      </c>
      <c r="BC359" s="23" t="e">
        <f t="shared" si="192"/>
        <v>#N/A</v>
      </c>
      <c r="BD359" s="17" t="e">
        <f>VLOOKUP($E359,'DATA PENGUKURAN GARDU'!$A:$BS,44,0)</f>
        <v>#N/A</v>
      </c>
      <c r="BE359" s="23" t="e">
        <f t="shared" si="193"/>
        <v>#N/A</v>
      </c>
      <c r="BF359" s="17" t="e">
        <f>VLOOKUP($E359,'DATA PENGUKURAN GARDU'!$A:$BS,46,0)</f>
        <v>#N/A</v>
      </c>
      <c r="BG359" s="23" t="e">
        <f t="shared" si="194"/>
        <v>#N/A</v>
      </c>
      <c r="BH359" s="17" t="e">
        <f>VLOOKUP($E359,'DATA PENGUKURAN GARDU'!$A:$BS,46,0)</f>
        <v>#N/A</v>
      </c>
      <c r="BI359" s="17" t="e">
        <f>VLOOKUP($E359,'DATA PENGUKURAN GARDU'!$A:$BS,53,0)</f>
        <v>#N/A</v>
      </c>
      <c r="BJ359" s="17" t="e">
        <f>VLOOKUP($E359,'DATA PENGUKURAN GARDU'!$A:$BS,54,0)</f>
        <v>#N/A</v>
      </c>
      <c r="BK359" s="20" t="e">
        <f t="shared" si="195"/>
        <v>#N/A</v>
      </c>
      <c r="BL359" s="20" t="e">
        <f t="shared" si="196"/>
        <v>#N/A</v>
      </c>
      <c r="BM359" s="20" t="e">
        <f t="shared" si="197"/>
        <v>#N/A</v>
      </c>
      <c r="BN359" s="25" t="e">
        <f t="shared" si="198"/>
        <v>#N/A</v>
      </c>
      <c r="BO359" s="26" t="str">
        <f t="shared" si="199"/>
        <v>0</v>
      </c>
      <c r="BP359" s="21" t="e">
        <f t="shared" si="200"/>
        <v>#VALUE!</v>
      </c>
      <c r="BQ359" s="20" t="e">
        <f t="shared" si="201"/>
        <v>#N/A</v>
      </c>
      <c r="BR359" s="20" t="e">
        <v>#N/A</v>
      </c>
      <c r="BS359" s="9" t="e">
        <v>#N/A</v>
      </c>
      <c r="BT359" s="2" t="e">
        <f t="shared" si="202"/>
        <v>#VALUE!</v>
      </c>
      <c r="BU359" s="2" t="e">
        <f t="shared" si="170"/>
        <v>#N/A</v>
      </c>
      <c r="BV359" s="2" t="e">
        <f t="shared" si="171"/>
        <v>#N/A</v>
      </c>
    </row>
    <row r="360" s="2" customFormat="1" ht="22.95" customHeight="1" spans="1:74">
      <c r="A360" s="9" t="str">
        <f t="shared" si="172"/>
        <v>K-128Induk</v>
      </c>
      <c r="B360" s="9" t="str">
        <f t="shared" si="173"/>
        <v>K-128jurusan 1</v>
      </c>
      <c r="C360" s="9" t="str">
        <f t="shared" si="174"/>
        <v>K-128jurusan 2</v>
      </c>
      <c r="D360" s="9" t="str">
        <f t="shared" si="175"/>
        <v>K-128jurusan 3</v>
      </c>
      <c r="E360" s="9" t="str">
        <f t="shared" si="176"/>
        <v>K-128jurusan 4</v>
      </c>
      <c r="F360" s="10" t="s">
        <v>418</v>
      </c>
      <c r="G360" s="10" t="s">
        <v>132</v>
      </c>
      <c r="H360" s="10" t="s">
        <v>465</v>
      </c>
      <c r="I360" s="10">
        <v>0.740217</v>
      </c>
      <c r="J360" s="10">
        <v>124.3116</v>
      </c>
      <c r="K360" s="10" t="s">
        <v>7465</v>
      </c>
      <c r="L360" s="10" t="s">
        <v>7465</v>
      </c>
      <c r="M360" s="10" t="s">
        <v>7465</v>
      </c>
      <c r="N360" s="14">
        <f t="shared" si="177"/>
        <v>0</v>
      </c>
      <c r="O360" s="15" t="e">
        <f t="shared" si="178"/>
        <v>#VALUE!</v>
      </c>
      <c r="P360" s="15" t="e">
        <f t="shared" si="179"/>
        <v>#VALUE!</v>
      </c>
      <c r="Q360" s="17" t="e">
        <f>VLOOKUP($A360,'DATA PENGUKURAN GARDU'!$A:$BS,42,0)</f>
        <v>#N/A</v>
      </c>
      <c r="R360" s="18" t="e">
        <f t="shared" si="180"/>
        <v>#N/A</v>
      </c>
      <c r="S360" s="17" t="e">
        <f>VLOOKUP($A360,'DATA PENGUKURAN GARDU'!$A:$BS,44,0)</f>
        <v>#N/A</v>
      </c>
      <c r="T360" s="18" t="e">
        <f t="shared" si="181"/>
        <v>#N/A</v>
      </c>
      <c r="U360" s="17" t="e">
        <f>VLOOKUP($A360,'DATA PENGUKURAN GARDU'!$A:$BS,46,0)</f>
        <v>#N/A</v>
      </c>
      <c r="V360" s="18" t="e">
        <f t="shared" si="182"/>
        <v>#N/A</v>
      </c>
      <c r="W360" s="17" t="e">
        <f>VLOOKUP($A360,'DATA PENGUKURAN GARDU'!$A:$BS,48,0)</f>
        <v>#N/A</v>
      </c>
      <c r="X360" s="17" t="e">
        <f>VLOOKUP($A360,'DATA PENGUKURAN GARDU'!$A:$BS,53,0)</f>
        <v>#N/A</v>
      </c>
      <c r="Y360" s="17" t="e">
        <f>VLOOKUP($A360,'DATA PENGUKURAN GARDU'!$A:$BS,54,0)</f>
        <v>#N/A</v>
      </c>
      <c r="Z360" s="17" t="e">
        <f>VLOOKUP($A360,'DATA PENGUKURAN GARDU'!$A:$BS,55,0)</f>
        <v>#N/A</v>
      </c>
      <c r="AA360" s="20" t="e">
        <f>VLOOKUP($B360,'DATA PENGUKURAN GARDU'!$A:$BS,42,0)</f>
        <v>#N/A</v>
      </c>
      <c r="AB360" s="21" t="e">
        <f t="shared" si="183"/>
        <v>#N/A</v>
      </c>
      <c r="AC360" s="20" t="e">
        <f>VLOOKUP($B360,'DATA PENGUKURAN GARDU'!$A:$BS,44,0)</f>
        <v>#N/A</v>
      </c>
      <c r="AD360" s="21" t="e">
        <f t="shared" si="184"/>
        <v>#N/A</v>
      </c>
      <c r="AE360" s="20" t="e">
        <f>VLOOKUP($B360,'DATA PENGUKURAN GARDU'!$A:$BS,46,0)</f>
        <v>#N/A</v>
      </c>
      <c r="AF360" s="21" t="e">
        <f t="shared" si="185"/>
        <v>#N/A</v>
      </c>
      <c r="AG360" s="20" t="e">
        <f>VLOOKUP($B360,'DATA PENGUKURAN GARDU'!$A:$BS,46,0)</f>
        <v>#N/A</v>
      </c>
      <c r="AH360" s="20" t="e">
        <f>VLOOKUP($B360,'DATA PENGUKURAN GARDU'!$A:$BS,53,0)</f>
        <v>#N/A</v>
      </c>
      <c r="AI360" s="20" t="e">
        <f>VLOOKUP($B360,'DATA PENGUKURAN GARDU'!$A:$BS,54,0)</f>
        <v>#N/A</v>
      </c>
      <c r="AJ360" s="17" t="e">
        <f>VLOOKUP($C360,'DATA PENGUKURAN GARDU'!$A:$BS,42,0)</f>
        <v>#N/A</v>
      </c>
      <c r="AK360" s="23" t="e">
        <f t="shared" si="186"/>
        <v>#N/A</v>
      </c>
      <c r="AL360" s="17" t="e">
        <f>VLOOKUP($C360,'DATA PENGUKURAN GARDU'!$A:$BS,44,0)</f>
        <v>#N/A</v>
      </c>
      <c r="AM360" s="23" t="e">
        <f t="shared" si="187"/>
        <v>#N/A</v>
      </c>
      <c r="AN360" s="17" t="e">
        <f>VLOOKUP($C360,'DATA PENGUKURAN GARDU'!$A:$BS,46,0)</f>
        <v>#N/A</v>
      </c>
      <c r="AO360" s="23" t="e">
        <f t="shared" si="188"/>
        <v>#N/A</v>
      </c>
      <c r="AP360" s="17" t="e">
        <f>VLOOKUP($C360,'DATA PENGUKURAN GARDU'!$A:$BS,46,0)</f>
        <v>#N/A</v>
      </c>
      <c r="AQ360" s="17" t="e">
        <f>VLOOKUP($C360,'DATA PENGUKURAN GARDU'!$A:$BS,53,0)</f>
        <v>#N/A</v>
      </c>
      <c r="AR360" s="17" t="e">
        <f>VLOOKUP($C360,'DATA PENGUKURAN GARDU'!$A:$BS,54,0)</f>
        <v>#N/A</v>
      </c>
      <c r="AS360" s="20" t="e">
        <f>VLOOKUP($D360,'DATA PENGUKURAN GARDU'!$A:$BS,42,0)</f>
        <v>#N/A</v>
      </c>
      <c r="AT360" s="21" t="e">
        <f t="shared" si="189"/>
        <v>#N/A</v>
      </c>
      <c r="AU360" s="20" t="e">
        <f>VLOOKUP($D360,'DATA PENGUKURAN GARDU'!$A:$BS,44,0)</f>
        <v>#N/A</v>
      </c>
      <c r="AV360" s="21" t="e">
        <f t="shared" si="190"/>
        <v>#N/A</v>
      </c>
      <c r="AW360" s="20" t="e">
        <f>VLOOKUP($D360,'DATA PENGUKURAN GARDU'!$A:$BS,46,0)</f>
        <v>#N/A</v>
      </c>
      <c r="AX360" s="21" t="e">
        <f t="shared" si="191"/>
        <v>#N/A</v>
      </c>
      <c r="AY360" s="20" t="e">
        <f>VLOOKUP($D360,'DATA PENGUKURAN GARDU'!$A:$BS,46,0)</f>
        <v>#N/A</v>
      </c>
      <c r="AZ360" s="20" t="e">
        <f>VLOOKUP($D360,'DATA PENGUKURAN GARDU'!$A:$BS,53,0)</f>
        <v>#N/A</v>
      </c>
      <c r="BA360" s="20" t="e">
        <f>VLOOKUP($D360,'DATA PENGUKURAN GARDU'!$A:$BS,54,0)</f>
        <v>#N/A</v>
      </c>
      <c r="BB360" s="17" t="e">
        <f>VLOOKUP($E360,'DATA PENGUKURAN GARDU'!$A:$BS,42,0)</f>
        <v>#N/A</v>
      </c>
      <c r="BC360" s="23" t="e">
        <f t="shared" si="192"/>
        <v>#N/A</v>
      </c>
      <c r="BD360" s="17" t="e">
        <f>VLOOKUP($E360,'DATA PENGUKURAN GARDU'!$A:$BS,44,0)</f>
        <v>#N/A</v>
      </c>
      <c r="BE360" s="23" t="e">
        <f t="shared" si="193"/>
        <v>#N/A</v>
      </c>
      <c r="BF360" s="17" t="e">
        <f>VLOOKUP($E360,'DATA PENGUKURAN GARDU'!$A:$BS,46,0)</f>
        <v>#N/A</v>
      </c>
      <c r="BG360" s="23" t="e">
        <f t="shared" si="194"/>
        <v>#N/A</v>
      </c>
      <c r="BH360" s="17" t="e">
        <f>VLOOKUP($E360,'DATA PENGUKURAN GARDU'!$A:$BS,46,0)</f>
        <v>#N/A</v>
      </c>
      <c r="BI360" s="17" t="e">
        <f>VLOOKUP($E360,'DATA PENGUKURAN GARDU'!$A:$BS,53,0)</f>
        <v>#N/A</v>
      </c>
      <c r="BJ360" s="17" t="e">
        <f>VLOOKUP($E360,'DATA PENGUKURAN GARDU'!$A:$BS,54,0)</f>
        <v>#N/A</v>
      </c>
      <c r="BK360" s="20" t="e">
        <f t="shared" si="195"/>
        <v>#N/A</v>
      </c>
      <c r="BL360" s="20" t="e">
        <f t="shared" si="196"/>
        <v>#N/A</v>
      </c>
      <c r="BM360" s="20" t="e">
        <f t="shared" si="197"/>
        <v>#N/A</v>
      </c>
      <c r="BN360" s="25" t="e">
        <f t="shared" si="198"/>
        <v>#N/A</v>
      </c>
      <c r="BO360" s="26" t="str">
        <f t="shared" si="199"/>
        <v>0</v>
      </c>
      <c r="BP360" s="21" t="e">
        <f t="shared" si="200"/>
        <v>#VALUE!</v>
      </c>
      <c r="BQ360" s="20" t="e">
        <f t="shared" si="201"/>
        <v>#N/A</v>
      </c>
      <c r="BR360" s="20" t="e">
        <v>#N/A</v>
      </c>
      <c r="BS360" s="9" t="e">
        <v>#N/A</v>
      </c>
      <c r="BT360" s="2" t="e">
        <f t="shared" si="202"/>
        <v>#VALUE!</v>
      </c>
      <c r="BU360" s="2" t="e">
        <f t="shared" si="170"/>
        <v>#N/A</v>
      </c>
      <c r="BV360" s="2" t="e">
        <f t="shared" si="171"/>
        <v>#N/A</v>
      </c>
    </row>
    <row r="361" s="2" customFormat="1" ht="22.95" customHeight="1" spans="1:74">
      <c r="A361" s="9" t="str">
        <f t="shared" si="172"/>
        <v>M 115Induk</v>
      </c>
      <c r="B361" s="9" t="str">
        <f t="shared" si="173"/>
        <v>M 115jurusan 1</v>
      </c>
      <c r="C361" s="9" t="str">
        <f t="shared" si="174"/>
        <v>M 115jurusan 2</v>
      </c>
      <c r="D361" s="9" t="str">
        <f t="shared" si="175"/>
        <v>M 115jurusan 3</v>
      </c>
      <c r="E361" s="9" t="str">
        <f t="shared" si="176"/>
        <v>M 115jurusan 4</v>
      </c>
      <c r="F361" s="10" t="s">
        <v>131</v>
      </c>
      <c r="G361" s="10" t="s">
        <v>131</v>
      </c>
      <c r="H361" s="10" t="s">
        <v>466</v>
      </c>
      <c r="I361" s="10">
        <v>0.5811</v>
      </c>
      <c r="J361" s="10">
        <v>124.10567</v>
      </c>
      <c r="K361" s="10" t="s">
        <v>7465</v>
      </c>
      <c r="L361" s="10" t="s">
        <v>7465</v>
      </c>
      <c r="M361" s="10" t="s">
        <v>7465</v>
      </c>
      <c r="N361" s="14">
        <f t="shared" si="177"/>
        <v>0</v>
      </c>
      <c r="O361" s="15" t="e">
        <f t="shared" si="178"/>
        <v>#VALUE!</v>
      </c>
      <c r="P361" s="15" t="e">
        <f t="shared" si="179"/>
        <v>#VALUE!</v>
      </c>
      <c r="Q361" s="17" t="e">
        <f>VLOOKUP($A361,'DATA PENGUKURAN GARDU'!$A:$BS,42,0)</f>
        <v>#N/A</v>
      </c>
      <c r="R361" s="18" t="e">
        <f t="shared" si="180"/>
        <v>#N/A</v>
      </c>
      <c r="S361" s="17" t="e">
        <f>VLOOKUP($A361,'DATA PENGUKURAN GARDU'!$A:$BS,44,0)</f>
        <v>#N/A</v>
      </c>
      <c r="T361" s="18" t="e">
        <f t="shared" si="181"/>
        <v>#N/A</v>
      </c>
      <c r="U361" s="17" t="e">
        <f>VLOOKUP($A361,'DATA PENGUKURAN GARDU'!$A:$BS,46,0)</f>
        <v>#N/A</v>
      </c>
      <c r="V361" s="18" t="e">
        <f t="shared" si="182"/>
        <v>#N/A</v>
      </c>
      <c r="W361" s="17" t="e">
        <f>VLOOKUP($A361,'DATA PENGUKURAN GARDU'!$A:$BS,48,0)</f>
        <v>#N/A</v>
      </c>
      <c r="X361" s="17" t="e">
        <f>VLOOKUP($A361,'DATA PENGUKURAN GARDU'!$A:$BS,53,0)</f>
        <v>#N/A</v>
      </c>
      <c r="Y361" s="17" t="e">
        <f>VLOOKUP($A361,'DATA PENGUKURAN GARDU'!$A:$BS,54,0)</f>
        <v>#N/A</v>
      </c>
      <c r="Z361" s="17" t="e">
        <f>VLOOKUP($A361,'DATA PENGUKURAN GARDU'!$A:$BS,55,0)</f>
        <v>#N/A</v>
      </c>
      <c r="AA361" s="20" t="e">
        <f>VLOOKUP($B361,'DATA PENGUKURAN GARDU'!$A:$BS,42,0)</f>
        <v>#N/A</v>
      </c>
      <c r="AB361" s="21" t="e">
        <f t="shared" si="183"/>
        <v>#N/A</v>
      </c>
      <c r="AC361" s="20" t="e">
        <f>VLOOKUP($B361,'DATA PENGUKURAN GARDU'!$A:$BS,44,0)</f>
        <v>#N/A</v>
      </c>
      <c r="AD361" s="21" t="e">
        <f t="shared" si="184"/>
        <v>#N/A</v>
      </c>
      <c r="AE361" s="20" t="e">
        <f>VLOOKUP($B361,'DATA PENGUKURAN GARDU'!$A:$BS,46,0)</f>
        <v>#N/A</v>
      </c>
      <c r="AF361" s="21" t="e">
        <f t="shared" si="185"/>
        <v>#N/A</v>
      </c>
      <c r="AG361" s="20" t="e">
        <f>VLOOKUP($B361,'DATA PENGUKURAN GARDU'!$A:$BS,46,0)</f>
        <v>#N/A</v>
      </c>
      <c r="AH361" s="20" t="e">
        <f>VLOOKUP($B361,'DATA PENGUKURAN GARDU'!$A:$BS,53,0)</f>
        <v>#N/A</v>
      </c>
      <c r="AI361" s="20" t="e">
        <f>VLOOKUP($B361,'DATA PENGUKURAN GARDU'!$A:$BS,54,0)</f>
        <v>#N/A</v>
      </c>
      <c r="AJ361" s="17" t="e">
        <f>VLOOKUP($C361,'DATA PENGUKURAN GARDU'!$A:$BS,42,0)</f>
        <v>#N/A</v>
      </c>
      <c r="AK361" s="23" t="e">
        <f t="shared" si="186"/>
        <v>#N/A</v>
      </c>
      <c r="AL361" s="17" t="e">
        <f>VLOOKUP($C361,'DATA PENGUKURAN GARDU'!$A:$BS,44,0)</f>
        <v>#N/A</v>
      </c>
      <c r="AM361" s="23" t="e">
        <f t="shared" si="187"/>
        <v>#N/A</v>
      </c>
      <c r="AN361" s="17" t="e">
        <f>VLOOKUP($C361,'DATA PENGUKURAN GARDU'!$A:$BS,46,0)</f>
        <v>#N/A</v>
      </c>
      <c r="AO361" s="23" t="e">
        <f t="shared" si="188"/>
        <v>#N/A</v>
      </c>
      <c r="AP361" s="17" t="e">
        <f>VLOOKUP($C361,'DATA PENGUKURAN GARDU'!$A:$BS,46,0)</f>
        <v>#N/A</v>
      </c>
      <c r="AQ361" s="17" t="e">
        <f>VLOOKUP($C361,'DATA PENGUKURAN GARDU'!$A:$BS,53,0)</f>
        <v>#N/A</v>
      </c>
      <c r="AR361" s="17" t="e">
        <f>VLOOKUP($C361,'DATA PENGUKURAN GARDU'!$A:$BS,54,0)</f>
        <v>#N/A</v>
      </c>
      <c r="AS361" s="20" t="e">
        <f>VLOOKUP($D361,'DATA PENGUKURAN GARDU'!$A:$BS,42,0)</f>
        <v>#N/A</v>
      </c>
      <c r="AT361" s="21" t="e">
        <f t="shared" si="189"/>
        <v>#N/A</v>
      </c>
      <c r="AU361" s="20" t="e">
        <f>VLOOKUP($D361,'DATA PENGUKURAN GARDU'!$A:$BS,44,0)</f>
        <v>#N/A</v>
      </c>
      <c r="AV361" s="21" t="e">
        <f t="shared" si="190"/>
        <v>#N/A</v>
      </c>
      <c r="AW361" s="20" t="e">
        <f>VLOOKUP($D361,'DATA PENGUKURAN GARDU'!$A:$BS,46,0)</f>
        <v>#N/A</v>
      </c>
      <c r="AX361" s="21" t="e">
        <f t="shared" si="191"/>
        <v>#N/A</v>
      </c>
      <c r="AY361" s="20" t="e">
        <f>VLOOKUP($D361,'DATA PENGUKURAN GARDU'!$A:$BS,46,0)</f>
        <v>#N/A</v>
      </c>
      <c r="AZ361" s="20" t="e">
        <f>VLOOKUP($D361,'DATA PENGUKURAN GARDU'!$A:$BS,53,0)</f>
        <v>#N/A</v>
      </c>
      <c r="BA361" s="20" t="e">
        <f>VLOOKUP($D361,'DATA PENGUKURAN GARDU'!$A:$BS,54,0)</f>
        <v>#N/A</v>
      </c>
      <c r="BB361" s="17" t="e">
        <f>VLOOKUP($E361,'DATA PENGUKURAN GARDU'!$A:$BS,42,0)</f>
        <v>#N/A</v>
      </c>
      <c r="BC361" s="23" t="e">
        <f t="shared" si="192"/>
        <v>#N/A</v>
      </c>
      <c r="BD361" s="17" t="e">
        <f>VLOOKUP($E361,'DATA PENGUKURAN GARDU'!$A:$BS,44,0)</f>
        <v>#N/A</v>
      </c>
      <c r="BE361" s="23" t="e">
        <f t="shared" si="193"/>
        <v>#N/A</v>
      </c>
      <c r="BF361" s="17" t="e">
        <f>VLOOKUP($E361,'DATA PENGUKURAN GARDU'!$A:$BS,46,0)</f>
        <v>#N/A</v>
      </c>
      <c r="BG361" s="23" t="e">
        <f t="shared" si="194"/>
        <v>#N/A</v>
      </c>
      <c r="BH361" s="17" t="e">
        <f>VLOOKUP($E361,'DATA PENGUKURAN GARDU'!$A:$BS,46,0)</f>
        <v>#N/A</v>
      </c>
      <c r="BI361" s="17" t="e">
        <f>VLOOKUP($E361,'DATA PENGUKURAN GARDU'!$A:$BS,53,0)</f>
        <v>#N/A</v>
      </c>
      <c r="BJ361" s="17" t="e">
        <f>VLOOKUP($E361,'DATA PENGUKURAN GARDU'!$A:$BS,54,0)</f>
        <v>#N/A</v>
      </c>
      <c r="BK361" s="20" t="e">
        <f t="shared" si="195"/>
        <v>#N/A</v>
      </c>
      <c r="BL361" s="20" t="e">
        <f t="shared" si="196"/>
        <v>#N/A</v>
      </c>
      <c r="BM361" s="20" t="e">
        <f t="shared" si="197"/>
        <v>#N/A</v>
      </c>
      <c r="BN361" s="25" t="e">
        <f t="shared" si="198"/>
        <v>#N/A</v>
      </c>
      <c r="BO361" s="26" t="str">
        <f t="shared" si="199"/>
        <v>0</v>
      </c>
      <c r="BP361" s="21" t="e">
        <f t="shared" si="200"/>
        <v>#VALUE!</v>
      </c>
      <c r="BQ361" s="20" t="e">
        <f t="shared" si="201"/>
        <v>#N/A</v>
      </c>
      <c r="BR361" s="20" t="e">
        <v>#N/A</v>
      </c>
      <c r="BS361" s="9" t="e">
        <v>#N/A</v>
      </c>
      <c r="BT361" s="2" t="e">
        <f t="shared" si="202"/>
        <v>#VALUE!</v>
      </c>
      <c r="BU361" s="2" t="e">
        <f t="shared" si="170"/>
        <v>#N/A</v>
      </c>
      <c r="BV361" s="2" t="e">
        <f t="shared" si="171"/>
        <v>#N/A</v>
      </c>
    </row>
    <row r="362" s="2" customFormat="1" ht="22.95" customHeight="1" spans="1:74">
      <c r="A362" s="9" t="str">
        <f t="shared" si="172"/>
        <v>M 118Induk</v>
      </c>
      <c r="B362" s="9" t="str">
        <f t="shared" si="173"/>
        <v>M 118jurusan 1</v>
      </c>
      <c r="C362" s="9" t="str">
        <f t="shared" si="174"/>
        <v>M 118jurusan 2</v>
      </c>
      <c r="D362" s="9" t="str">
        <f t="shared" si="175"/>
        <v>M 118jurusan 3</v>
      </c>
      <c r="E362" s="9" t="str">
        <f t="shared" si="176"/>
        <v>M 118jurusan 4</v>
      </c>
      <c r="F362" s="10" t="s">
        <v>131</v>
      </c>
      <c r="G362" s="10" t="s">
        <v>131</v>
      </c>
      <c r="H362" s="10" t="s">
        <v>467</v>
      </c>
      <c r="I362" s="10">
        <v>0.575479</v>
      </c>
      <c r="J362" s="10">
        <v>124.06</v>
      </c>
      <c r="K362" s="10" t="s">
        <v>7465</v>
      </c>
      <c r="L362" s="10" t="s">
        <v>7465</v>
      </c>
      <c r="M362" s="10" t="s">
        <v>7465</v>
      </c>
      <c r="N362" s="14">
        <f t="shared" si="177"/>
        <v>0</v>
      </c>
      <c r="O362" s="15" t="e">
        <f t="shared" si="178"/>
        <v>#VALUE!</v>
      </c>
      <c r="P362" s="15" t="e">
        <f t="shared" si="179"/>
        <v>#VALUE!</v>
      </c>
      <c r="Q362" s="17" t="e">
        <f>VLOOKUP($A362,'DATA PENGUKURAN GARDU'!$A:$BS,42,0)</f>
        <v>#N/A</v>
      </c>
      <c r="R362" s="18" t="e">
        <f t="shared" si="180"/>
        <v>#N/A</v>
      </c>
      <c r="S362" s="17" t="e">
        <f>VLOOKUP($A362,'DATA PENGUKURAN GARDU'!$A:$BS,44,0)</f>
        <v>#N/A</v>
      </c>
      <c r="T362" s="18" t="e">
        <f t="shared" si="181"/>
        <v>#N/A</v>
      </c>
      <c r="U362" s="17" t="e">
        <f>VLOOKUP($A362,'DATA PENGUKURAN GARDU'!$A:$BS,46,0)</f>
        <v>#N/A</v>
      </c>
      <c r="V362" s="18" t="e">
        <f t="shared" si="182"/>
        <v>#N/A</v>
      </c>
      <c r="W362" s="17" t="e">
        <f>VLOOKUP($A362,'DATA PENGUKURAN GARDU'!$A:$BS,48,0)</f>
        <v>#N/A</v>
      </c>
      <c r="X362" s="17" t="e">
        <f>VLOOKUP($A362,'DATA PENGUKURAN GARDU'!$A:$BS,53,0)</f>
        <v>#N/A</v>
      </c>
      <c r="Y362" s="17" t="e">
        <f>VLOOKUP($A362,'DATA PENGUKURAN GARDU'!$A:$BS,54,0)</f>
        <v>#N/A</v>
      </c>
      <c r="Z362" s="17" t="e">
        <f>VLOOKUP($A362,'DATA PENGUKURAN GARDU'!$A:$BS,55,0)</f>
        <v>#N/A</v>
      </c>
      <c r="AA362" s="20" t="e">
        <f>VLOOKUP($B362,'DATA PENGUKURAN GARDU'!$A:$BS,42,0)</f>
        <v>#N/A</v>
      </c>
      <c r="AB362" s="21" t="e">
        <f t="shared" si="183"/>
        <v>#N/A</v>
      </c>
      <c r="AC362" s="20" t="e">
        <f>VLOOKUP($B362,'DATA PENGUKURAN GARDU'!$A:$BS,44,0)</f>
        <v>#N/A</v>
      </c>
      <c r="AD362" s="21" t="e">
        <f t="shared" si="184"/>
        <v>#N/A</v>
      </c>
      <c r="AE362" s="20" t="e">
        <f>VLOOKUP($B362,'DATA PENGUKURAN GARDU'!$A:$BS,46,0)</f>
        <v>#N/A</v>
      </c>
      <c r="AF362" s="21" t="e">
        <f t="shared" si="185"/>
        <v>#N/A</v>
      </c>
      <c r="AG362" s="20" t="e">
        <f>VLOOKUP($B362,'DATA PENGUKURAN GARDU'!$A:$BS,46,0)</f>
        <v>#N/A</v>
      </c>
      <c r="AH362" s="20" t="e">
        <f>VLOOKUP($B362,'DATA PENGUKURAN GARDU'!$A:$BS,53,0)</f>
        <v>#N/A</v>
      </c>
      <c r="AI362" s="20" t="e">
        <f>VLOOKUP($B362,'DATA PENGUKURAN GARDU'!$A:$BS,54,0)</f>
        <v>#N/A</v>
      </c>
      <c r="AJ362" s="17" t="e">
        <f>VLOOKUP($C362,'DATA PENGUKURAN GARDU'!$A:$BS,42,0)</f>
        <v>#N/A</v>
      </c>
      <c r="AK362" s="23" t="e">
        <f t="shared" si="186"/>
        <v>#N/A</v>
      </c>
      <c r="AL362" s="17" t="e">
        <f>VLOOKUP($C362,'DATA PENGUKURAN GARDU'!$A:$BS,44,0)</f>
        <v>#N/A</v>
      </c>
      <c r="AM362" s="23" t="e">
        <f t="shared" si="187"/>
        <v>#N/A</v>
      </c>
      <c r="AN362" s="17" t="e">
        <f>VLOOKUP($C362,'DATA PENGUKURAN GARDU'!$A:$BS,46,0)</f>
        <v>#N/A</v>
      </c>
      <c r="AO362" s="23" t="e">
        <f t="shared" si="188"/>
        <v>#N/A</v>
      </c>
      <c r="AP362" s="17" t="e">
        <f>VLOOKUP($C362,'DATA PENGUKURAN GARDU'!$A:$BS,46,0)</f>
        <v>#N/A</v>
      </c>
      <c r="AQ362" s="17" t="e">
        <f>VLOOKUP($C362,'DATA PENGUKURAN GARDU'!$A:$BS,53,0)</f>
        <v>#N/A</v>
      </c>
      <c r="AR362" s="17" t="e">
        <f>VLOOKUP($C362,'DATA PENGUKURAN GARDU'!$A:$BS,54,0)</f>
        <v>#N/A</v>
      </c>
      <c r="AS362" s="20" t="e">
        <f>VLOOKUP($D362,'DATA PENGUKURAN GARDU'!$A:$BS,42,0)</f>
        <v>#N/A</v>
      </c>
      <c r="AT362" s="21" t="e">
        <f t="shared" si="189"/>
        <v>#N/A</v>
      </c>
      <c r="AU362" s="20" t="e">
        <f>VLOOKUP($D362,'DATA PENGUKURAN GARDU'!$A:$BS,44,0)</f>
        <v>#N/A</v>
      </c>
      <c r="AV362" s="21" t="e">
        <f t="shared" si="190"/>
        <v>#N/A</v>
      </c>
      <c r="AW362" s="20" t="e">
        <f>VLOOKUP($D362,'DATA PENGUKURAN GARDU'!$A:$BS,46,0)</f>
        <v>#N/A</v>
      </c>
      <c r="AX362" s="21" t="e">
        <f t="shared" si="191"/>
        <v>#N/A</v>
      </c>
      <c r="AY362" s="20" t="e">
        <f>VLOOKUP($D362,'DATA PENGUKURAN GARDU'!$A:$BS,46,0)</f>
        <v>#N/A</v>
      </c>
      <c r="AZ362" s="20" t="e">
        <f>VLOOKUP($D362,'DATA PENGUKURAN GARDU'!$A:$BS,53,0)</f>
        <v>#N/A</v>
      </c>
      <c r="BA362" s="20" t="e">
        <f>VLOOKUP($D362,'DATA PENGUKURAN GARDU'!$A:$BS,54,0)</f>
        <v>#N/A</v>
      </c>
      <c r="BB362" s="17" t="e">
        <f>VLOOKUP($E362,'DATA PENGUKURAN GARDU'!$A:$BS,42,0)</f>
        <v>#N/A</v>
      </c>
      <c r="BC362" s="23" t="e">
        <f t="shared" si="192"/>
        <v>#N/A</v>
      </c>
      <c r="BD362" s="17" t="e">
        <f>VLOOKUP($E362,'DATA PENGUKURAN GARDU'!$A:$BS,44,0)</f>
        <v>#N/A</v>
      </c>
      <c r="BE362" s="23" t="e">
        <f t="shared" si="193"/>
        <v>#N/A</v>
      </c>
      <c r="BF362" s="17" t="e">
        <f>VLOOKUP($E362,'DATA PENGUKURAN GARDU'!$A:$BS,46,0)</f>
        <v>#N/A</v>
      </c>
      <c r="BG362" s="23" t="e">
        <f t="shared" si="194"/>
        <v>#N/A</v>
      </c>
      <c r="BH362" s="17" t="e">
        <f>VLOOKUP($E362,'DATA PENGUKURAN GARDU'!$A:$BS,46,0)</f>
        <v>#N/A</v>
      </c>
      <c r="BI362" s="17" t="e">
        <f>VLOOKUP($E362,'DATA PENGUKURAN GARDU'!$A:$BS,53,0)</f>
        <v>#N/A</v>
      </c>
      <c r="BJ362" s="17" t="e">
        <f>VLOOKUP($E362,'DATA PENGUKURAN GARDU'!$A:$BS,54,0)</f>
        <v>#N/A</v>
      </c>
      <c r="BK362" s="20" t="e">
        <f t="shared" si="195"/>
        <v>#N/A</v>
      </c>
      <c r="BL362" s="20" t="e">
        <f t="shared" si="196"/>
        <v>#N/A</v>
      </c>
      <c r="BM362" s="20" t="e">
        <f t="shared" si="197"/>
        <v>#N/A</v>
      </c>
      <c r="BN362" s="25" t="e">
        <f t="shared" si="198"/>
        <v>#N/A</v>
      </c>
      <c r="BO362" s="26" t="str">
        <f t="shared" si="199"/>
        <v>0</v>
      </c>
      <c r="BP362" s="21" t="e">
        <f t="shared" si="200"/>
        <v>#VALUE!</v>
      </c>
      <c r="BQ362" s="20" t="e">
        <f t="shared" si="201"/>
        <v>#N/A</v>
      </c>
      <c r="BR362" s="20" t="e">
        <v>#N/A</v>
      </c>
      <c r="BS362" s="9" t="e">
        <v>#N/A</v>
      </c>
      <c r="BT362" s="2" t="e">
        <f t="shared" si="202"/>
        <v>#VALUE!</v>
      </c>
      <c r="BU362" s="2" t="e">
        <f t="shared" si="170"/>
        <v>#N/A</v>
      </c>
      <c r="BV362" s="2" t="e">
        <f t="shared" si="171"/>
        <v>#N/A</v>
      </c>
    </row>
    <row r="363" s="2" customFormat="1" ht="22.95" customHeight="1" spans="1:74">
      <c r="A363" s="9" t="str">
        <f t="shared" si="172"/>
        <v>M 66Induk</v>
      </c>
      <c r="B363" s="9" t="str">
        <f t="shared" si="173"/>
        <v>M 66jurusan 1</v>
      </c>
      <c r="C363" s="9" t="str">
        <f t="shared" si="174"/>
        <v>M 66jurusan 2</v>
      </c>
      <c r="D363" s="9" t="str">
        <f t="shared" si="175"/>
        <v>M 66jurusan 3</v>
      </c>
      <c r="E363" s="9" t="str">
        <f t="shared" si="176"/>
        <v>M 66jurusan 4</v>
      </c>
      <c r="F363" s="10" t="s">
        <v>131</v>
      </c>
      <c r="G363" s="10" t="s">
        <v>131</v>
      </c>
      <c r="H363" s="10" t="s">
        <v>468</v>
      </c>
      <c r="I363" s="10">
        <v>0.56378</v>
      </c>
      <c r="J363" s="10">
        <v>123.98995</v>
      </c>
      <c r="K363" s="10" t="s">
        <v>7465</v>
      </c>
      <c r="L363" s="10" t="s">
        <v>7465</v>
      </c>
      <c r="M363" s="10" t="s">
        <v>7465</v>
      </c>
      <c r="N363" s="14">
        <f t="shared" si="177"/>
        <v>0</v>
      </c>
      <c r="O363" s="15" t="e">
        <f t="shared" si="178"/>
        <v>#VALUE!</v>
      </c>
      <c r="P363" s="15" t="e">
        <f t="shared" si="179"/>
        <v>#VALUE!</v>
      </c>
      <c r="Q363" s="17" t="e">
        <f>VLOOKUP($A363,'DATA PENGUKURAN GARDU'!$A:$BS,42,0)</f>
        <v>#N/A</v>
      </c>
      <c r="R363" s="18" t="e">
        <f t="shared" si="180"/>
        <v>#N/A</v>
      </c>
      <c r="S363" s="17" t="e">
        <f>VLOOKUP($A363,'DATA PENGUKURAN GARDU'!$A:$BS,44,0)</f>
        <v>#N/A</v>
      </c>
      <c r="T363" s="18" t="e">
        <f t="shared" si="181"/>
        <v>#N/A</v>
      </c>
      <c r="U363" s="17" t="e">
        <f>VLOOKUP($A363,'DATA PENGUKURAN GARDU'!$A:$BS,46,0)</f>
        <v>#N/A</v>
      </c>
      <c r="V363" s="18" t="e">
        <f t="shared" si="182"/>
        <v>#N/A</v>
      </c>
      <c r="W363" s="17" t="e">
        <f>VLOOKUP($A363,'DATA PENGUKURAN GARDU'!$A:$BS,48,0)</f>
        <v>#N/A</v>
      </c>
      <c r="X363" s="17" t="e">
        <f>VLOOKUP($A363,'DATA PENGUKURAN GARDU'!$A:$BS,53,0)</f>
        <v>#N/A</v>
      </c>
      <c r="Y363" s="17" t="e">
        <f>VLOOKUP($A363,'DATA PENGUKURAN GARDU'!$A:$BS,54,0)</f>
        <v>#N/A</v>
      </c>
      <c r="Z363" s="17" t="e">
        <f>VLOOKUP($A363,'DATA PENGUKURAN GARDU'!$A:$BS,55,0)</f>
        <v>#N/A</v>
      </c>
      <c r="AA363" s="20" t="e">
        <f>VLOOKUP($B363,'DATA PENGUKURAN GARDU'!$A:$BS,42,0)</f>
        <v>#N/A</v>
      </c>
      <c r="AB363" s="21" t="e">
        <f t="shared" si="183"/>
        <v>#N/A</v>
      </c>
      <c r="AC363" s="20" t="e">
        <f>VLOOKUP($B363,'DATA PENGUKURAN GARDU'!$A:$BS,44,0)</f>
        <v>#N/A</v>
      </c>
      <c r="AD363" s="21" t="e">
        <f t="shared" si="184"/>
        <v>#N/A</v>
      </c>
      <c r="AE363" s="20" t="e">
        <f>VLOOKUP($B363,'DATA PENGUKURAN GARDU'!$A:$BS,46,0)</f>
        <v>#N/A</v>
      </c>
      <c r="AF363" s="21" t="e">
        <f t="shared" si="185"/>
        <v>#N/A</v>
      </c>
      <c r="AG363" s="20" t="e">
        <f>VLOOKUP($B363,'DATA PENGUKURAN GARDU'!$A:$BS,46,0)</f>
        <v>#N/A</v>
      </c>
      <c r="AH363" s="20" t="e">
        <f>VLOOKUP($B363,'DATA PENGUKURAN GARDU'!$A:$BS,53,0)</f>
        <v>#N/A</v>
      </c>
      <c r="AI363" s="20" t="e">
        <f>VLOOKUP($B363,'DATA PENGUKURAN GARDU'!$A:$BS,54,0)</f>
        <v>#N/A</v>
      </c>
      <c r="AJ363" s="17" t="e">
        <f>VLOOKUP($C363,'DATA PENGUKURAN GARDU'!$A:$BS,42,0)</f>
        <v>#N/A</v>
      </c>
      <c r="AK363" s="23" t="e">
        <f t="shared" si="186"/>
        <v>#N/A</v>
      </c>
      <c r="AL363" s="17" t="e">
        <f>VLOOKUP($C363,'DATA PENGUKURAN GARDU'!$A:$BS,44,0)</f>
        <v>#N/A</v>
      </c>
      <c r="AM363" s="23" t="e">
        <f t="shared" si="187"/>
        <v>#N/A</v>
      </c>
      <c r="AN363" s="17" t="e">
        <f>VLOOKUP($C363,'DATA PENGUKURAN GARDU'!$A:$BS,46,0)</f>
        <v>#N/A</v>
      </c>
      <c r="AO363" s="23" t="e">
        <f t="shared" si="188"/>
        <v>#N/A</v>
      </c>
      <c r="AP363" s="17" t="e">
        <f>VLOOKUP($C363,'DATA PENGUKURAN GARDU'!$A:$BS,46,0)</f>
        <v>#N/A</v>
      </c>
      <c r="AQ363" s="17" t="e">
        <f>VLOOKUP($C363,'DATA PENGUKURAN GARDU'!$A:$BS,53,0)</f>
        <v>#N/A</v>
      </c>
      <c r="AR363" s="17" t="e">
        <f>VLOOKUP($C363,'DATA PENGUKURAN GARDU'!$A:$BS,54,0)</f>
        <v>#N/A</v>
      </c>
      <c r="AS363" s="20" t="e">
        <f>VLOOKUP($D363,'DATA PENGUKURAN GARDU'!$A:$BS,42,0)</f>
        <v>#N/A</v>
      </c>
      <c r="AT363" s="21" t="e">
        <f t="shared" si="189"/>
        <v>#N/A</v>
      </c>
      <c r="AU363" s="20" t="e">
        <f>VLOOKUP($D363,'DATA PENGUKURAN GARDU'!$A:$BS,44,0)</f>
        <v>#N/A</v>
      </c>
      <c r="AV363" s="21" t="e">
        <f t="shared" si="190"/>
        <v>#N/A</v>
      </c>
      <c r="AW363" s="20" t="e">
        <f>VLOOKUP($D363,'DATA PENGUKURAN GARDU'!$A:$BS,46,0)</f>
        <v>#N/A</v>
      </c>
      <c r="AX363" s="21" t="e">
        <f t="shared" si="191"/>
        <v>#N/A</v>
      </c>
      <c r="AY363" s="20" t="e">
        <f>VLOOKUP($D363,'DATA PENGUKURAN GARDU'!$A:$BS,46,0)</f>
        <v>#N/A</v>
      </c>
      <c r="AZ363" s="20" t="e">
        <f>VLOOKUP($D363,'DATA PENGUKURAN GARDU'!$A:$BS,53,0)</f>
        <v>#N/A</v>
      </c>
      <c r="BA363" s="20" t="e">
        <f>VLOOKUP($D363,'DATA PENGUKURAN GARDU'!$A:$BS,54,0)</f>
        <v>#N/A</v>
      </c>
      <c r="BB363" s="17" t="e">
        <f>VLOOKUP($E363,'DATA PENGUKURAN GARDU'!$A:$BS,42,0)</f>
        <v>#N/A</v>
      </c>
      <c r="BC363" s="23" t="e">
        <f t="shared" si="192"/>
        <v>#N/A</v>
      </c>
      <c r="BD363" s="17" t="e">
        <f>VLOOKUP($E363,'DATA PENGUKURAN GARDU'!$A:$BS,44,0)</f>
        <v>#N/A</v>
      </c>
      <c r="BE363" s="23" t="e">
        <f t="shared" si="193"/>
        <v>#N/A</v>
      </c>
      <c r="BF363" s="17" t="e">
        <f>VLOOKUP($E363,'DATA PENGUKURAN GARDU'!$A:$BS,46,0)</f>
        <v>#N/A</v>
      </c>
      <c r="BG363" s="23" t="e">
        <f t="shared" si="194"/>
        <v>#N/A</v>
      </c>
      <c r="BH363" s="17" t="e">
        <f>VLOOKUP($E363,'DATA PENGUKURAN GARDU'!$A:$BS,46,0)</f>
        <v>#N/A</v>
      </c>
      <c r="BI363" s="17" t="e">
        <f>VLOOKUP($E363,'DATA PENGUKURAN GARDU'!$A:$BS,53,0)</f>
        <v>#N/A</v>
      </c>
      <c r="BJ363" s="17" t="e">
        <f>VLOOKUP($E363,'DATA PENGUKURAN GARDU'!$A:$BS,54,0)</f>
        <v>#N/A</v>
      </c>
      <c r="BK363" s="20" t="e">
        <f t="shared" si="195"/>
        <v>#N/A</v>
      </c>
      <c r="BL363" s="20" t="e">
        <f t="shared" si="196"/>
        <v>#N/A</v>
      </c>
      <c r="BM363" s="20" t="e">
        <f t="shared" si="197"/>
        <v>#N/A</v>
      </c>
      <c r="BN363" s="25" t="e">
        <f t="shared" si="198"/>
        <v>#N/A</v>
      </c>
      <c r="BO363" s="26" t="str">
        <f t="shared" si="199"/>
        <v>0</v>
      </c>
      <c r="BP363" s="21" t="e">
        <f t="shared" si="200"/>
        <v>#VALUE!</v>
      </c>
      <c r="BQ363" s="20" t="e">
        <f t="shared" si="201"/>
        <v>#N/A</v>
      </c>
      <c r="BR363" s="20" t="e">
        <v>#N/A</v>
      </c>
      <c r="BS363" s="9" t="e">
        <v>#N/A</v>
      </c>
      <c r="BT363" s="2" t="e">
        <f t="shared" si="202"/>
        <v>#VALUE!</v>
      </c>
      <c r="BU363" s="2" t="e">
        <f t="shared" si="170"/>
        <v>#N/A</v>
      </c>
      <c r="BV363" s="2" t="e">
        <f t="shared" si="171"/>
        <v>#N/A</v>
      </c>
    </row>
    <row r="364" s="2" customFormat="1" ht="22.95" customHeight="1" spans="1:74">
      <c r="A364" s="9" t="str">
        <f t="shared" si="172"/>
        <v>M 69Induk</v>
      </c>
      <c r="B364" s="9" t="str">
        <f t="shared" si="173"/>
        <v>M 69jurusan 1</v>
      </c>
      <c r="C364" s="9" t="str">
        <f t="shared" si="174"/>
        <v>M 69jurusan 2</v>
      </c>
      <c r="D364" s="9" t="str">
        <f t="shared" si="175"/>
        <v>M 69jurusan 3</v>
      </c>
      <c r="E364" s="9" t="str">
        <f t="shared" si="176"/>
        <v>M 69jurusan 4</v>
      </c>
      <c r="F364" s="10" t="s">
        <v>131</v>
      </c>
      <c r="G364" s="10" t="s">
        <v>131</v>
      </c>
      <c r="H364" s="10" t="s">
        <v>469</v>
      </c>
      <c r="I364" s="10">
        <v>0.54931</v>
      </c>
      <c r="J364" s="10">
        <v>124.0019</v>
      </c>
      <c r="K364" s="10" t="s">
        <v>7465</v>
      </c>
      <c r="L364" s="10" t="s">
        <v>7465</v>
      </c>
      <c r="M364" s="10" t="s">
        <v>7465</v>
      </c>
      <c r="N364" s="14">
        <f t="shared" si="177"/>
        <v>0</v>
      </c>
      <c r="O364" s="15" t="e">
        <f t="shared" si="178"/>
        <v>#VALUE!</v>
      </c>
      <c r="P364" s="15" t="e">
        <f t="shared" si="179"/>
        <v>#VALUE!</v>
      </c>
      <c r="Q364" s="17" t="e">
        <f>VLOOKUP($A364,'DATA PENGUKURAN GARDU'!$A:$BS,42,0)</f>
        <v>#N/A</v>
      </c>
      <c r="R364" s="18" t="e">
        <f t="shared" si="180"/>
        <v>#N/A</v>
      </c>
      <c r="S364" s="17" t="e">
        <f>VLOOKUP($A364,'DATA PENGUKURAN GARDU'!$A:$BS,44,0)</f>
        <v>#N/A</v>
      </c>
      <c r="T364" s="18" t="e">
        <f t="shared" si="181"/>
        <v>#N/A</v>
      </c>
      <c r="U364" s="17" t="e">
        <f>VLOOKUP($A364,'DATA PENGUKURAN GARDU'!$A:$BS,46,0)</f>
        <v>#N/A</v>
      </c>
      <c r="V364" s="18" t="e">
        <f t="shared" si="182"/>
        <v>#N/A</v>
      </c>
      <c r="W364" s="17" t="e">
        <f>VLOOKUP($A364,'DATA PENGUKURAN GARDU'!$A:$BS,48,0)</f>
        <v>#N/A</v>
      </c>
      <c r="X364" s="17" t="e">
        <f>VLOOKUP($A364,'DATA PENGUKURAN GARDU'!$A:$BS,53,0)</f>
        <v>#N/A</v>
      </c>
      <c r="Y364" s="17" t="e">
        <f>VLOOKUP($A364,'DATA PENGUKURAN GARDU'!$A:$BS,54,0)</f>
        <v>#N/A</v>
      </c>
      <c r="Z364" s="17" t="e">
        <f>VLOOKUP($A364,'DATA PENGUKURAN GARDU'!$A:$BS,55,0)</f>
        <v>#N/A</v>
      </c>
      <c r="AA364" s="20" t="e">
        <f>VLOOKUP($B364,'DATA PENGUKURAN GARDU'!$A:$BS,42,0)</f>
        <v>#N/A</v>
      </c>
      <c r="AB364" s="21" t="e">
        <f t="shared" si="183"/>
        <v>#N/A</v>
      </c>
      <c r="AC364" s="20" t="e">
        <f>VLOOKUP($B364,'DATA PENGUKURAN GARDU'!$A:$BS,44,0)</f>
        <v>#N/A</v>
      </c>
      <c r="AD364" s="21" t="e">
        <f t="shared" si="184"/>
        <v>#N/A</v>
      </c>
      <c r="AE364" s="20" t="e">
        <f>VLOOKUP($B364,'DATA PENGUKURAN GARDU'!$A:$BS,46,0)</f>
        <v>#N/A</v>
      </c>
      <c r="AF364" s="21" t="e">
        <f t="shared" si="185"/>
        <v>#N/A</v>
      </c>
      <c r="AG364" s="20" t="e">
        <f>VLOOKUP($B364,'DATA PENGUKURAN GARDU'!$A:$BS,46,0)</f>
        <v>#N/A</v>
      </c>
      <c r="AH364" s="20" t="e">
        <f>VLOOKUP($B364,'DATA PENGUKURAN GARDU'!$A:$BS,53,0)</f>
        <v>#N/A</v>
      </c>
      <c r="AI364" s="20" t="e">
        <f>VLOOKUP($B364,'DATA PENGUKURAN GARDU'!$A:$BS,54,0)</f>
        <v>#N/A</v>
      </c>
      <c r="AJ364" s="17" t="e">
        <f>VLOOKUP($C364,'DATA PENGUKURAN GARDU'!$A:$BS,42,0)</f>
        <v>#N/A</v>
      </c>
      <c r="AK364" s="23" t="e">
        <f t="shared" si="186"/>
        <v>#N/A</v>
      </c>
      <c r="AL364" s="17" t="e">
        <f>VLOOKUP($C364,'DATA PENGUKURAN GARDU'!$A:$BS,44,0)</f>
        <v>#N/A</v>
      </c>
      <c r="AM364" s="23" t="e">
        <f t="shared" si="187"/>
        <v>#N/A</v>
      </c>
      <c r="AN364" s="17" t="e">
        <f>VLOOKUP($C364,'DATA PENGUKURAN GARDU'!$A:$BS,46,0)</f>
        <v>#N/A</v>
      </c>
      <c r="AO364" s="23" t="e">
        <f t="shared" si="188"/>
        <v>#N/A</v>
      </c>
      <c r="AP364" s="17" t="e">
        <f>VLOOKUP($C364,'DATA PENGUKURAN GARDU'!$A:$BS,46,0)</f>
        <v>#N/A</v>
      </c>
      <c r="AQ364" s="17" t="e">
        <f>VLOOKUP($C364,'DATA PENGUKURAN GARDU'!$A:$BS,53,0)</f>
        <v>#N/A</v>
      </c>
      <c r="AR364" s="17" t="e">
        <f>VLOOKUP($C364,'DATA PENGUKURAN GARDU'!$A:$BS,54,0)</f>
        <v>#N/A</v>
      </c>
      <c r="AS364" s="20" t="e">
        <f>VLOOKUP($D364,'DATA PENGUKURAN GARDU'!$A:$BS,42,0)</f>
        <v>#N/A</v>
      </c>
      <c r="AT364" s="21" t="e">
        <f t="shared" si="189"/>
        <v>#N/A</v>
      </c>
      <c r="AU364" s="20" t="e">
        <f>VLOOKUP($D364,'DATA PENGUKURAN GARDU'!$A:$BS,44,0)</f>
        <v>#N/A</v>
      </c>
      <c r="AV364" s="21" t="e">
        <f t="shared" si="190"/>
        <v>#N/A</v>
      </c>
      <c r="AW364" s="20" t="e">
        <f>VLOOKUP($D364,'DATA PENGUKURAN GARDU'!$A:$BS,46,0)</f>
        <v>#N/A</v>
      </c>
      <c r="AX364" s="21" t="e">
        <f t="shared" si="191"/>
        <v>#N/A</v>
      </c>
      <c r="AY364" s="20" t="e">
        <f>VLOOKUP($D364,'DATA PENGUKURAN GARDU'!$A:$BS,46,0)</f>
        <v>#N/A</v>
      </c>
      <c r="AZ364" s="20" t="e">
        <f>VLOOKUP($D364,'DATA PENGUKURAN GARDU'!$A:$BS,53,0)</f>
        <v>#N/A</v>
      </c>
      <c r="BA364" s="20" t="e">
        <f>VLOOKUP($D364,'DATA PENGUKURAN GARDU'!$A:$BS,54,0)</f>
        <v>#N/A</v>
      </c>
      <c r="BB364" s="17" t="e">
        <f>VLOOKUP($E364,'DATA PENGUKURAN GARDU'!$A:$BS,42,0)</f>
        <v>#N/A</v>
      </c>
      <c r="BC364" s="23" t="e">
        <f t="shared" si="192"/>
        <v>#N/A</v>
      </c>
      <c r="BD364" s="17" t="e">
        <f>VLOOKUP($E364,'DATA PENGUKURAN GARDU'!$A:$BS,44,0)</f>
        <v>#N/A</v>
      </c>
      <c r="BE364" s="23" t="e">
        <f t="shared" si="193"/>
        <v>#N/A</v>
      </c>
      <c r="BF364" s="17" t="e">
        <f>VLOOKUP($E364,'DATA PENGUKURAN GARDU'!$A:$BS,46,0)</f>
        <v>#N/A</v>
      </c>
      <c r="BG364" s="23" t="e">
        <f t="shared" si="194"/>
        <v>#N/A</v>
      </c>
      <c r="BH364" s="17" t="e">
        <f>VLOOKUP($E364,'DATA PENGUKURAN GARDU'!$A:$BS,46,0)</f>
        <v>#N/A</v>
      </c>
      <c r="BI364" s="17" t="e">
        <f>VLOOKUP($E364,'DATA PENGUKURAN GARDU'!$A:$BS,53,0)</f>
        <v>#N/A</v>
      </c>
      <c r="BJ364" s="17" t="e">
        <f>VLOOKUP($E364,'DATA PENGUKURAN GARDU'!$A:$BS,54,0)</f>
        <v>#N/A</v>
      </c>
      <c r="BK364" s="20" t="e">
        <f t="shared" si="195"/>
        <v>#N/A</v>
      </c>
      <c r="BL364" s="20" t="e">
        <f t="shared" si="196"/>
        <v>#N/A</v>
      </c>
      <c r="BM364" s="20" t="e">
        <f t="shared" si="197"/>
        <v>#N/A</v>
      </c>
      <c r="BN364" s="25" t="e">
        <f t="shared" si="198"/>
        <v>#N/A</v>
      </c>
      <c r="BO364" s="26" t="str">
        <f t="shared" si="199"/>
        <v>0</v>
      </c>
      <c r="BP364" s="21" t="e">
        <f t="shared" si="200"/>
        <v>#VALUE!</v>
      </c>
      <c r="BQ364" s="20" t="e">
        <f t="shared" si="201"/>
        <v>#N/A</v>
      </c>
      <c r="BR364" s="20" t="e">
        <v>#N/A</v>
      </c>
      <c r="BS364" s="9" t="e">
        <v>#N/A</v>
      </c>
      <c r="BT364" s="2" t="e">
        <f t="shared" si="202"/>
        <v>#VALUE!</v>
      </c>
      <c r="BU364" s="2" t="e">
        <f t="shared" si="170"/>
        <v>#N/A</v>
      </c>
      <c r="BV364" s="2" t="e">
        <f t="shared" si="171"/>
        <v>#N/A</v>
      </c>
    </row>
    <row r="365" s="2" customFormat="1" ht="22.95" customHeight="1" spans="1:74">
      <c r="A365" s="9" t="str">
        <f t="shared" si="172"/>
        <v>M 105Induk</v>
      </c>
      <c r="B365" s="9" t="str">
        <f t="shared" si="173"/>
        <v>M 105jurusan 1</v>
      </c>
      <c r="C365" s="9" t="str">
        <f t="shared" si="174"/>
        <v>M 105jurusan 2</v>
      </c>
      <c r="D365" s="9" t="str">
        <f t="shared" si="175"/>
        <v>M 105jurusan 3</v>
      </c>
      <c r="E365" s="9" t="str">
        <f t="shared" si="176"/>
        <v>M 105jurusan 4</v>
      </c>
      <c r="F365" s="10" t="s">
        <v>131</v>
      </c>
      <c r="G365" s="10" t="s">
        <v>131</v>
      </c>
      <c r="H365" s="10" t="s">
        <v>470</v>
      </c>
      <c r="I365" s="10">
        <v>0.58033</v>
      </c>
      <c r="J365" s="10">
        <v>124.07236</v>
      </c>
      <c r="K365" s="10" t="s">
        <v>7465</v>
      </c>
      <c r="L365" s="10" t="s">
        <v>7465</v>
      </c>
      <c r="M365" s="10" t="s">
        <v>7465</v>
      </c>
      <c r="N365" s="14">
        <f t="shared" si="177"/>
        <v>0</v>
      </c>
      <c r="O365" s="15" t="e">
        <f t="shared" si="178"/>
        <v>#VALUE!</v>
      </c>
      <c r="P365" s="15" t="e">
        <f t="shared" si="179"/>
        <v>#VALUE!</v>
      </c>
      <c r="Q365" s="17" t="e">
        <f>VLOOKUP($A365,'DATA PENGUKURAN GARDU'!$A:$BS,42,0)</f>
        <v>#N/A</v>
      </c>
      <c r="R365" s="18" t="e">
        <f t="shared" si="180"/>
        <v>#N/A</v>
      </c>
      <c r="S365" s="17" t="e">
        <f>VLOOKUP($A365,'DATA PENGUKURAN GARDU'!$A:$BS,44,0)</f>
        <v>#N/A</v>
      </c>
      <c r="T365" s="18" t="e">
        <f t="shared" si="181"/>
        <v>#N/A</v>
      </c>
      <c r="U365" s="17" t="e">
        <f>VLOOKUP($A365,'DATA PENGUKURAN GARDU'!$A:$BS,46,0)</f>
        <v>#N/A</v>
      </c>
      <c r="V365" s="18" t="e">
        <f t="shared" si="182"/>
        <v>#N/A</v>
      </c>
      <c r="W365" s="17" t="e">
        <f>VLOOKUP($A365,'DATA PENGUKURAN GARDU'!$A:$BS,48,0)</f>
        <v>#N/A</v>
      </c>
      <c r="X365" s="17" t="e">
        <f>VLOOKUP($A365,'DATA PENGUKURAN GARDU'!$A:$BS,53,0)</f>
        <v>#N/A</v>
      </c>
      <c r="Y365" s="17" t="e">
        <f>VLOOKUP($A365,'DATA PENGUKURAN GARDU'!$A:$BS,54,0)</f>
        <v>#N/A</v>
      </c>
      <c r="Z365" s="17" t="e">
        <f>VLOOKUP($A365,'DATA PENGUKURAN GARDU'!$A:$BS,55,0)</f>
        <v>#N/A</v>
      </c>
      <c r="AA365" s="20" t="e">
        <f>VLOOKUP($B365,'DATA PENGUKURAN GARDU'!$A:$BS,42,0)</f>
        <v>#N/A</v>
      </c>
      <c r="AB365" s="21" t="e">
        <f t="shared" si="183"/>
        <v>#N/A</v>
      </c>
      <c r="AC365" s="20" t="e">
        <f>VLOOKUP($B365,'DATA PENGUKURAN GARDU'!$A:$BS,44,0)</f>
        <v>#N/A</v>
      </c>
      <c r="AD365" s="21" t="e">
        <f t="shared" si="184"/>
        <v>#N/A</v>
      </c>
      <c r="AE365" s="20" t="e">
        <f>VLOOKUP($B365,'DATA PENGUKURAN GARDU'!$A:$BS,46,0)</f>
        <v>#N/A</v>
      </c>
      <c r="AF365" s="21" t="e">
        <f t="shared" si="185"/>
        <v>#N/A</v>
      </c>
      <c r="AG365" s="20" t="e">
        <f>VLOOKUP($B365,'DATA PENGUKURAN GARDU'!$A:$BS,46,0)</f>
        <v>#N/A</v>
      </c>
      <c r="AH365" s="20" t="e">
        <f>VLOOKUP($B365,'DATA PENGUKURAN GARDU'!$A:$BS,53,0)</f>
        <v>#N/A</v>
      </c>
      <c r="AI365" s="20" t="e">
        <f>VLOOKUP($B365,'DATA PENGUKURAN GARDU'!$A:$BS,54,0)</f>
        <v>#N/A</v>
      </c>
      <c r="AJ365" s="17" t="e">
        <f>VLOOKUP($C365,'DATA PENGUKURAN GARDU'!$A:$BS,42,0)</f>
        <v>#N/A</v>
      </c>
      <c r="AK365" s="23" t="e">
        <f t="shared" si="186"/>
        <v>#N/A</v>
      </c>
      <c r="AL365" s="17" t="e">
        <f>VLOOKUP($C365,'DATA PENGUKURAN GARDU'!$A:$BS,44,0)</f>
        <v>#N/A</v>
      </c>
      <c r="AM365" s="23" t="e">
        <f t="shared" si="187"/>
        <v>#N/A</v>
      </c>
      <c r="AN365" s="17" t="e">
        <f>VLOOKUP($C365,'DATA PENGUKURAN GARDU'!$A:$BS,46,0)</f>
        <v>#N/A</v>
      </c>
      <c r="AO365" s="23" t="e">
        <f t="shared" si="188"/>
        <v>#N/A</v>
      </c>
      <c r="AP365" s="17" t="e">
        <f>VLOOKUP($C365,'DATA PENGUKURAN GARDU'!$A:$BS,46,0)</f>
        <v>#N/A</v>
      </c>
      <c r="AQ365" s="17" t="e">
        <f>VLOOKUP($C365,'DATA PENGUKURAN GARDU'!$A:$BS,53,0)</f>
        <v>#N/A</v>
      </c>
      <c r="AR365" s="17" t="e">
        <f>VLOOKUP($C365,'DATA PENGUKURAN GARDU'!$A:$BS,54,0)</f>
        <v>#N/A</v>
      </c>
      <c r="AS365" s="20" t="e">
        <f>VLOOKUP($D365,'DATA PENGUKURAN GARDU'!$A:$BS,42,0)</f>
        <v>#N/A</v>
      </c>
      <c r="AT365" s="21" t="e">
        <f t="shared" si="189"/>
        <v>#N/A</v>
      </c>
      <c r="AU365" s="20" t="e">
        <f>VLOOKUP($D365,'DATA PENGUKURAN GARDU'!$A:$BS,44,0)</f>
        <v>#N/A</v>
      </c>
      <c r="AV365" s="21" t="e">
        <f t="shared" si="190"/>
        <v>#N/A</v>
      </c>
      <c r="AW365" s="20" t="e">
        <f>VLOOKUP($D365,'DATA PENGUKURAN GARDU'!$A:$BS,46,0)</f>
        <v>#N/A</v>
      </c>
      <c r="AX365" s="21" t="e">
        <f t="shared" si="191"/>
        <v>#N/A</v>
      </c>
      <c r="AY365" s="20" t="e">
        <f>VLOOKUP($D365,'DATA PENGUKURAN GARDU'!$A:$BS,46,0)</f>
        <v>#N/A</v>
      </c>
      <c r="AZ365" s="20" t="e">
        <f>VLOOKUP($D365,'DATA PENGUKURAN GARDU'!$A:$BS,53,0)</f>
        <v>#N/A</v>
      </c>
      <c r="BA365" s="20" t="e">
        <f>VLOOKUP($D365,'DATA PENGUKURAN GARDU'!$A:$BS,54,0)</f>
        <v>#N/A</v>
      </c>
      <c r="BB365" s="17" t="e">
        <f>VLOOKUP($E365,'DATA PENGUKURAN GARDU'!$A:$BS,42,0)</f>
        <v>#N/A</v>
      </c>
      <c r="BC365" s="23" t="e">
        <f t="shared" si="192"/>
        <v>#N/A</v>
      </c>
      <c r="BD365" s="17" t="e">
        <f>VLOOKUP($E365,'DATA PENGUKURAN GARDU'!$A:$BS,44,0)</f>
        <v>#N/A</v>
      </c>
      <c r="BE365" s="23" t="e">
        <f t="shared" si="193"/>
        <v>#N/A</v>
      </c>
      <c r="BF365" s="17" t="e">
        <f>VLOOKUP($E365,'DATA PENGUKURAN GARDU'!$A:$BS,46,0)</f>
        <v>#N/A</v>
      </c>
      <c r="BG365" s="23" t="e">
        <f t="shared" si="194"/>
        <v>#N/A</v>
      </c>
      <c r="BH365" s="17" t="e">
        <f>VLOOKUP($E365,'DATA PENGUKURAN GARDU'!$A:$BS,46,0)</f>
        <v>#N/A</v>
      </c>
      <c r="BI365" s="17" t="e">
        <f>VLOOKUP($E365,'DATA PENGUKURAN GARDU'!$A:$BS,53,0)</f>
        <v>#N/A</v>
      </c>
      <c r="BJ365" s="17" t="e">
        <f>VLOOKUP($E365,'DATA PENGUKURAN GARDU'!$A:$BS,54,0)</f>
        <v>#N/A</v>
      </c>
      <c r="BK365" s="20" t="e">
        <f t="shared" si="195"/>
        <v>#N/A</v>
      </c>
      <c r="BL365" s="20" t="e">
        <f t="shared" si="196"/>
        <v>#N/A</v>
      </c>
      <c r="BM365" s="20" t="e">
        <f t="shared" si="197"/>
        <v>#N/A</v>
      </c>
      <c r="BN365" s="25" t="e">
        <f t="shared" si="198"/>
        <v>#N/A</v>
      </c>
      <c r="BO365" s="26" t="str">
        <f t="shared" si="199"/>
        <v>0</v>
      </c>
      <c r="BP365" s="21" t="e">
        <f t="shared" si="200"/>
        <v>#VALUE!</v>
      </c>
      <c r="BQ365" s="20" t="e">
        <f t="shared" si="201"/>
        <v>#N/A</v>
      </c>
      <c r="BR365" s="20" t="e">
        <v>#N/A</v>
      </c>
      <c r="BS365" s="9" t="e">
        <v>#N/A</v>
      </c>
      <c r="BT365" s="2" t="e">
        <f t="shared" si="202"/>
        <v>#VALUE!</v>
      </c>
      <c r="BU365" s="2" t="e">
        <f t="shared" si="170"/>
        <v>#N/A</v>
      </c>
      <c r="BV365" s="2" t="e">
        <f t="shared" si="171"/>
        <v>#N/A</v>
      </c>
    </row>
    <row r="366" s="2" customFormat="1" ht="22.95" customHeight="1" spans="1:74">
      <c r="A366" s="9" t="str">
        <f t="shared" si="172"/>
        <v>L-030Induk</v>
      </c>
      <c r="B366" s="9" t="str">
        <f t="shared" si="173"/>
        <v>L-030jurusan 1</v>
      </c>
      <c r="C366" s="9" t="str">
        <f t="shared" si="174"/>
        <v>L-030jurusan 2</v>
      </c>
      <c r="D366" s="9" t="str">
        <f t="shared" si="175"/>
        <v>L-030jurusan 3</v>
      </c>
      <c r="E366" s="9" t="str">
        <f t="shared" si="176"/>
        <v>L-030jurusan 4</v>
      </c>
      <c r="F366" s="10" t="s">
        <v>46</v>
      </c>
      <c r="G366" s="10" t="s">
        <v>22</v>
      </c>
      <c r="H366" s="10" t="s">
        <v>471</v>
      </c>
      <c r="I366" s="10">
        <v>0.35089</v>
      </c>
      <c r="J366" s="10">
        <v>123.91099</v>
      </c>
      <c r="K366" s="10" t="s">
        <v>7465</v>
      </c>
      <c r="L366" s="10" t="s">
        <v>7465</v>
      </c>
      <c r="M366" s="10" t="s">
        <v>7465</v>
      </c>
      <c r="N366" s="14">
        <f t="shared" si="177"/>
        <v>0</v>
      </c>
      <c r="O366" s="15" t="e">
        <f t="shared" si="178"/>
        <v>#VALUE!</v>
      </c>
      <c r="P366" s="15" t="e">
        <f t="shared" si="179"/>
        <v>#VALUE!</v>
      </c>
      <c r="Q366" s="17" t="e">
        <f>VLOOKUP($A366,'DATA PENGUKURAN GARDU'!$A:$BS,42,0)</f>
        <v>#N/A</v>
      </c>
      <c r="R366" s="18" t="e">
        <f t="shared" si="180"/>
        <v>#N/A</v>
      </c>
      <c r="S366" s="17" t="e">
        <f>VLOOKUP($A366,'DATA PENGUKURAN GARDU'!$A:$BS,44,0)</f>
        <v>#N/A</v>
      </c>
      <c r="T366" s="18" t="e">
        <f t="shared" si="181"/>
        <v>#N/A</v>
      </c>
      <c r="U366" s="17" t="e">
        <f>VLOOKUP($A366,'DATA PENGUKURAN GARDU'!$A:$BS,46,0)</f>
        <v>#N/A</v>
      </c>
      <c r="V366" s="18" t="e">
        <f t="shared" si="182"/>
        <v>#N/A</v>
      </c>
      <c r="W366" s="17" t="e">
        <f>VLOOKUP($A366,'DATA PENGUKURAN GARDU'!$A:$BS,48,0)</f>
        <v>#N/A</v>
      </c>
      <c r="X366" s="17" t="e">
        <f>VLOOKUP($A366,'DATA PENGUKURAN GARDU'!$A:$BS,53,0)</f>
        <v>#N/A</v>
      </c>
      <c r="Y366" s="17" t="e">
        <f>VLOOKUP($A366,'DATA PENGUKURAN GARDU'!$A:$BS,54,0)</f>
        <v>#N/A</v>
      </c>
      <c r="Z366" s="17" t="e">
        <f>VLOOKUP($A366,'DATA PENGUKURAN GARDU'!$A:$BS,55,0)</f>
        <v>#N/A</v>
      </c>
      <c r="AA366" s="20" t="e">
        <f>VLOOKUP($B366,'DATA PENGUKURAN GARDU'!$A:$BS,42,0)</f>
        <v>#N/A</v>
      </c>
      <c r="AB366" s="21" t="e">
        <f t="shared" si="183"/>
        <v>#N/A</v>
      </c>
      <c r="AC366" s="20" t="e">
        <f>VLOOKUP($B366,'DATA PENGUKURAN GARDU'!$A:$BS,44,0)</f>
        <v>#N/A</v>
      </c>
      <c r="AD366" s="21" t="e">
        <f t="shared" si="184"/>
        <v>#N/A</v>
      </c>
      <c r="AE366" s="20" t="e">
        <f>VLOOKUP($B366,'DATA PENGUKURAN GARDU'!$A:$BS,46,0)</f>
        <v>#N/A</v>
      </c>
      <c r="AF366" s="21" t="e">
        <f t="shared" si="185"/>
        <v>#N/A</v>
      </c>
      <c r="AG366" s="20" t="e">
        <f>VLOOKUP($B366,'DATA PENGUKURAN GARDU'!$A:$BS,46,0)</f>
        <v>#N/A</v>
      </c>
      <c r="AH366" s="20" t="e">
        <f>VLOOKUP($B366,'DATA PENGUKURAN GARDU'!$A:$BS,53,0)</f>
        <v>#N/A</v>
      </c>
      <c r="AI366" s="20" t="e">
        <f>VLOOKUP($B366,'DATA PENGUKURAN GARDU'!$A:$BS,54,0)</f>
        <v>#N/A</v>
      </c>
      <c r="AJ366" s="17" t="e">
        <f>VLOOKUP($C366,'DATA PENGUKURAN GARDU'!$A:$BS,42,0)</f>
        <v>#N/A</v>
      </c>
      <c r="AK366" s="23" t="e">
        <f t="shared" si="186"/>
        <v>#N/A</v>
      </c>
      <c r="AL366" s="17" t="e">
        <f>VLOOKUP($C366,'DATA PENGUKURAN GARDU'!$A:$BS,44,0)</f>
        <v>#N/A</v>
      </c>
      <c r="AM366" s="23" t="e">
        <f t="shared" si="187"/>
        <v>#N/A</v>
      </c>
      <c r="AN366" s="17" t="e">
        <f>VLOOKUP($C366,'DATA PENGUKURAN GARDU'!$A:$BS,46,0)</f>
        <v>#N/A</v>
      </c>
      <c r="AO366" s="23" t="e">
        <f t="shared" si="188"/>
        <v>#N/A</v>
      </c>
      <c r="AP366" s="17" t="e">
        <f>VLOOKUP($C366,'DATA PENGUKURAN GARDU'!$A:$BS,46,0)</f>
        <v>#N/A</v>
      </c>
      <c r="AQ366" s="17" t="e">
        <f>VLOOKUP($C366,'DATA PENGUKURAN GARDU'!$A:$BS,53,0)</f>
        <v>#N/A</v>
      </c>
      <c r="AR366" s="17" t="e">
        <f>VLOOKUP($C366,'DATA PENGUKURAN GARDU'!$A:$BS,54,0)</f>
        <v>#N/A</v>
      </c>
      <c r="AS366" s="20" t="e">
        <f>VLOOKUP($D366,'DATA PENGUKURAN GARDU'!$A:$BS,42,0)</f>
        <v>#N/A</v>
      </c>
      <c r="AT366" s="21" t="e">
        <f t="shared" si="189"/>
        <v>#N/A</v>
      </c>
      <c r="AU366" s="20" t="e">
        <f>VLOOKUP($D366,'DATA PENGUKURAN GARDU'!$A:$BS,44,0)</f>
        <v>#N/A</v>
      </c>
      <c r="AV366" s="21" t="e">
        <f t="shared" si="190"/>
        <v>#N/A</v>
      </c>
      <c r="AW366" s="20" t="e">
        <f>VLOOKUP($D366,'DATA PENGUKURAN GARDU'!$A:$BS,46,0)</f>
        <v>#N/A</v>
      </c>
      <c r="AX366" s="21" t="e">
        <f t="shared" si="191"/>
        <v>#N/A</v>
      </c>
      <c r="AY366" s="20" t="e">
        <f>VLOOKUP($D366,'DATA PENGUKURAN GARDU'!$A:$BS,46,0)</f>
        <v>#N/A</v>
      </c>
      <c r="AZ366" s="20" t="e">
        <f>VLOOKUP($D366,'DATA PENGUKURAN GARDU'!$A:$BS,53,0)</f>
        <v>#N/A</v>
      </c>
      <c r="BA366" s="20" t="e">
        <f>VLOOKUP($D366,'DATA PENGUKURAN GARDU'!$A:$BS,54,0)</f>
        <v>#N/A</v>
      </c>
      <c r="BB366" s="17" t="e">
        <f>VLOOKUP($E366,'DATA PENGUKURAN GARDU'!$A:$BS,42,0)</f>
        <v>#N/A</v>
      </c>
      <c r="BC366" s="23" t="e">
        <f t="shared" si="192"/>
        <v>#N/A</v>
      </c>
      <c r="BD366" s="17" t="e">
        <f>VLOOKUP($E366,'DATA PENGUKURAN GARDU'!$A:$BS,44,0)</f>
        <v>#N/A</v>
      </c>
      <c r="BE366" s="23" t="e">
        <f t="shared" si="193"/>
        <v>#N/A</v>
      </c>
      <c r="BF366" s="17" t="e">
        <f>VLOOKUP($E366,'DATA PENGUKURAN GARDU'!$A:$BS,46,0)</f>
        <v>#N/A</v>
      </c>
      <c r="BG366" s="23" t="e">
        <f t="shared" si="194"/>
        <v>#N/A</v>
      </c>
      <c r="BH366" s="17" t="e">
        <f>VLOOKUP($E366,'DATA PENGUKURAN GARDU'!$A:$BS,46,0)</f>
        <v>#N/A</v>
      </c>
      <c r="BI366" s="17" t="e">
        <f>VLOOKUP($E366,'DATA PENGUKURAN GARDU'!$A:$BS,53,0)</f>
        <v>#N/A</v>
      </c>
      <c r="BJ366" s="17" t="e">
        <f>VLOOKUP($E366,'DATA PENGUKURAN GARDU'!$A:$BS,54,0)</f>
        <v>#N/A</v>
      </c>
      <c r="BK366" s="20" t="e">
        <f t="shared" si="195"/>
        <v>#N/A</v>
      </c>
      <c r="BL366" s="20" t="e">
        <f t="shared" si="196"/>
        <v>#N/A</v>
      </c>
      <c r="BM366" s="20" t="e">
        <f t="shared" si="197"/>
        <v>#N/A</v>
      </c>
      <c r="BN366" s="25" t="e">
        <f t="shared" si="198"/>
        <v>#N/A</v>
      </c>
      <c r="BO366" s="26" t="str">
        <f t="shared" si="199"/>
        <v>0</v>
      </c>
      <c r="BP366" s="21" t="e">
        <f t="shared" si="200"/>
        <v>#VALUE!</v>
      </c>
      <c r="BQ366" s="20" t="e">
        <f t="shared" si="201"/>
        <v>#N/A</v>
      </c>
      <c r="BR366" s="20" t="e">
        <v>#N/A</v>
      </c>
      <c r="BS366" s="9" t="e">
        <v>#N/A</v>
      </c>
      <c r="BT366" s="2" t="e">
        <f t="shared" si="202"/>
        <v>#VALUE!</v>
      </c>
      <c r="BU366" s="2" t="e">
        <f t="shared" si="170"/>
        <v>#N/A</v>
      </c>
      <c r="BV366" s="2" t="e">
        <f t="shared" si="171"/>
        <v>#N/A</v>
      </c>
    </row>
    <row r="367" s="2" customFormat="1" ht="22.95" customHeight="1" spans="1:74">
      <c r="A367" s="9" t="str">
        <f t="shared" si="172"/>
        <v>L-034.1Induk</v>
      </c>
      <c r="B367" s="9" t="str">
        <f t="shared" si="173"/>
        <v>L-034.1jurusan 1</v>
      </c>
      <c r="C367" s="9" t="str">
        <f t="shared" si="174"/>
        <v>L-034.1jurusan 2</v>
      </c>
      <c r="D367" s="9" t="str">
        <f t="shared" si="175"/>
        <v>L-034.1jurusan 3</v>
      </c>
      <c r="E367" s="9" t="str">
        <f t="shared" si="176"/>
        <v>L-034.1jurusan 4</v>
      </c>
      <c r="F367" s="10" t="s">
        <v>472</v>
      </c>
      <c r="G367" s="10" t="s">
        <v>22</v>
      </c>
      <c r="H367" s="10" t="s">
        <v>473</v>
      </c>
      <c r="I367" s="10">
        <v>0.350207</v>
      </c>
      <c r="J367" s="10">
        <v>123.883391</v>
      </c>
      <c r="K367" s="10" t="s">
        <v>7465</v>
      </c>
      <c r="L367" s="10" t="s">
        <v>7465</v>
      </c>
      <c r="M367" s="10" t="s">
        <v>7465</v>
      </c>
      <c r="N367" s="14">
        <f t="shared" si="177"/>
        <v>0</v>
      </c>
      <c r="O367" s="15" t="e">
        <f t="shared" si="178"/>
        <v>#VALUE!</v>
      </c>
      <c r="P367" s="15" t="e">
        <f t="shared" si="179"/>
        <v>#VALUE!</v>
      </c>
      <c r="Q367" s="17" t="e">
        <f>VLOOKUP($A367,'DATA PENGUKURAN GARDU'!$A:$BS,42,0)</f>
        <v>#N/A</v>
      </c>
      <c r="R367" s="18" t="e">
        <f t="shared" si="180"/>
        <v>#N/A</v>
      </c>
      <c r="S367" s="17" t="e">
        <f>VLOOKUP($A367,'DATA PENGUKURAN GARDU'!$A:$BS,44,0)</f>
        <v>#N/A</v>
      </c>
      <c r="T367" s="18" t="e">
        <f t="shared" si="181"/>
        <v>#N/A</v>
      </c>
      <c r="U367" s="17" t="e">
        <f>VLOOKUP($A367,'DATA PENGUKURAN GARDU'!$A:$BS,46,0)</f>
        <v>#N/A</v>
      </c>
      <c r="V367" s="18" t="e">
        <f t="shared" si="182"/>
        <v>#N/A</v>
      </c>
      <c r="W367" s="17" t="e">
        <f>VLOOKUP($A367,'DATA PENGUKURAN GARDU'!$A:$BS,48,0)</f>
        <v>#N/A</v>
      </c>
      <c r="X367" s="17" t="e">
        <f>VLOOKUP($A367,'DATA PENGUKURAN GARDU'!$A:$BS,53,0)</f>
        <v>#N/A</v>
      </c>
      <c r="Y367" s="17" t="e">
        <f>VLOOKUP($A367,'DATA PENGUKURAN GARDU'!$A:$BS,54,0)</f>
        <v>#N/A</v>
      </c>
      <c r="Z367" s="17" t="e">
        <f>VLOOKUP($A367,'DATA PENGUKURAN GARDU'!$A:$BS,55,0)</f>
        <v>#N/A</v>
      </c>
      <c r="AA367" s="20" t="e">
        <f>VLOOKUP($B367,'DATA PENGUKURAN GARDU'!$A:$BS,42,0)</f>
        <v>#N/A</v>
      </c>
      <c r="AB367" s="21" t="e">
        <f t="shared" si="183"/>
        <v>#N/A</v>
      </c>
      <c r="AC367" s="20" t="e">
        <f>VLOOKUP($B367,'DATA PENGUKURAN GARDU'!$A:$BS,44,0)</f>
        <v>#N/A</v>
      </c>
      <c r="AD367" s="21" t="e">
        <f t="shared" si="184"/>
        <v>#N/A</v>
      </c>
      <c r="AE367" s="20" t="e">
        <f>VLOOKUP($B367,'DATA PENGUKURAN GARDU'!$A:$BS,46,0)</f>
        <v>#N/A</v>
      </c>
      <c r="AF367" s="21" t="e">
        <f t="shared" si="185"/>
        <v>#N/A</v>
      </c>
      <c r="AG367" s="20" t="e">
        <f>VLOOKUP($B367,'DATA PENGUKURAN GARDU'!$A:$BS,46,0)</f>
        <v>#N/A</v>
      </c>
      <c r="AH367" s="20" t="e">
        <f>VLOOKUP($B367,'DATA PENGUKURAN GARDU'!$A:$BS,53,0)</f>
        <v>#N/A</v>
      </c>
      <c r="AI367" s="20" t="e">
        <f>VLOOKUP($B367,'DATA PENGUKURAN GARDU'!$A:$BS,54,0)</f>
        <v>#N/A</v>
      </c>
      <c r="AJ367" s="17" t="e">
        <f>VLOOKUP($C367,'DATA PENGUKURAN GARDU'!$A:$BS,42,0)</f>
        <v>#N/A</v>
      </c>
      <c r="AK367" s="23" t="e">
        <f t="shared" si="186"/>
        <v>#N/A</v>
      </c>
      <c r="AL367" s="17" t="e">
        <f>VLOOKUP($C367,'DATA PENGUKURAN GARDU'!$A:$BS,44,0)</f>
        <v>#N/A</v>
      </c>
      <c r="AM367" s="23" t="e">
        <f t="shared" si="187"/>
        <v>#N/A</v>
      </c>
      <c r="AN367" s="17" t="e">
        <f>VLOOKUP($C367,'DATA PENGUKURAN GARDU'!$A:$BS,46,0)</f>
        <v>#N/A</v>
      </c>
      <c r="AO367" s="23" t="e">
        <f t="shared" si="188"/>
        <v>#N/A</v>
      </c>
      <c r="AP367" s="17" t="e">
        <f>VLOOKUP($C367,'DATA PENGUKURAN GARDU'!$A:$BS,46,0)</f>
        <v>#N/A</v>
      </c>
      <c r="AQ367" s="17" t="e">
        <f>VLOOKUP($C367,'DATA PENGUKURAN GARDU'!$A:$BS,53,0)</f>
        <v>#N/A</v>
      </c>
      <c r="AR367" s="17" t="e">
        <f>VLOOKUP($C367,'DATA PENGUKURAN GARDU'!$A:$BS,54,0)</f>
        <v>#N/A</v>
      </c>
      <c r="AS367" s="20" t="e">
        <f>VLOOKUP($D367,'DATA PENGUKURAN GARDU'!$A:$BS,42,0)</f>
        <v>#N/A</v>
      </c>
      <c r="AT367" s="21" t="e">
        <f t="shared" si="189"/>
        <v>#N/A</v>
      </c>
      <c r="AU367" s="20" t="e">
        <f>VLOOKUP($D367,'DATA PENGUKURAN GARDU'!$A:$BS,44,0)</f>
        <v>#N/A</v>
      </c>
      <c r="AV367" s="21" t="e">
        <f t="shared" si="190"/>
        <v>#N/A</v>
      </c>
      <c r="AW367" s="20" t="e">
        <f>VLOOKUP($D367,'DATA PENGUKURAN GARDU'!$A:$BS,46,0)</f>
        <v>#N/A</v>
      </c>
      <c r="AX367" s="21" t="e">
        <f t="shared" si="191"/>
        <v>#N/A</v>
      </c>
      <c r="AY367" s="20" t="e">
        <f>VLOOKUP($D367,'DATA PENGUKURAN GARDU'!$A:$BS,46,0)</f>
        <v>#N/A</v>
      </c>
      <c r="AZ367" s="20" t="e">
        <f>VLOOKUP($D367,'DATA PENGUKURAN GARDU'!$A:$BS,53,0)</f>
        <v>#N/A</v>
      </c>
      <c r="BA367" s="20" t="e">
        <f>VLOOKUP($D367,'DATA PENGUKURAN GARDU'!$A:$BS,54,0)</f>
        <v>#N/A</v>
      </c>
      <c r="BB367" s="17" t="e">
        <f>VLOOKUP($E367,'DATA PENGUKURAN GARDU'!$A:$BS,42,0)</f>
        <v>#N/A</v>
      </c>
      <c r="BC367" s="23" t="e">
        <f t="shared" si="192"/>
        <v>#N/A</v>
      </c>
      <c r="BD367" s="17" t="e">
        <f>VLOOKUP($E367,'DATA PENGUKURAN GARDU'!$A:$BS,44,0)</f>
        <v>#N/A</v>
      </c>
      <c r="BE367" s="23" t="e">
        <f t="shared" si="193"/>
        <v>#N/A</v>
      </c>
      <c r="BF367" s="17" t="e">
        <f>VLOOKUP($E367,'DATA PENGUKURAN GARDU'!$A:$BS,46,0)</f>
        <v>#N/A</v>
      </c>
      <c r="BG367" s="23" t="e">
        <f t="shared" si="194"/>
        <v>#N/A</v>
      </c>
      <c r="BH367" s="17" t="e">
        <f>VLOOKUP($E367,'DATA PENGUKURAN GARDU'!$A:$BS,46,0)</f>
        <v>#N/A</v>
      </c>
      <c r="BI367" s="17" t="e">
        <f>VLOOKUP($E367,'DATA PENGUKURAN GARDU'!$A:$BS,53,0)</f>
        <v>#N/A</v>
      </c>
      <c r="BJ367" s="17" t="e">
        <f>VLOOKUP($E367,'DATA PENGUKURAN GARDU'!$A:$BS,54,0)</f>
        <v>#N/A</v>
      </c>
      <c r="BK367" s="20" t="e">
        <f t="shared" si="195"/>
        <v>#N/A</v>
      </c>
      <c r="BL367" s="20" t="e">
        <f t="shared" si="196"/>
        <v>#N/A</v>
      </c>
      <c r="BM367" s="20" t="e">
        <f t="shared" si="197"/>
        <v>#N/A</v>
      </c>
      <c r="BN367" s="25" t="e">
        <f t="shared" si="198"/>
        <v>#N/A</v>
      </c>
      <c r="BO367" s="26" t="str">
        <f t="shared" si="199"/>
        <v>0</v>
      </c>
      <c r="BP367" s="21" t="e">
        <f t="shared" si="200"/>
        <v>#VALUE!</v>
      </c>
      <c r="BQ367" s="20" t="e">
        <f t="shared" si="201"/>
        <v>#N/A</v>
      </c>
      <c r="BR367" s="20" t="e">
        <v>#N/A</v>
      </c>
      <c r="BS367" s="9" t="e">
        <v>#N/A</v>
      </c>
      <c r="BT367" s="2" t="e">
        <f t="shared" si="202"/>
        <v>#VALUE!</v>
      </c>
      <c r="BU367" s="2" t="e">
        <f t="shared" si="170"/>
        <v>#N/A</v>
      </c>
      <c r="BV367" s="2" t="e">
        <f t="shared" si="171"/>
        <v>#N/A</v>
      </c>
    </row>
    <row r="368" s="2" customFormat="1" ht="22.95" customHeight="1" spans="1:74">
      <c r="A368" s="9" t="str">
        <f t="shared" si="172"/>
        <v>L-036Induk</v>
      </c>
      <c r="B368" s="9" t="str">
        <f t="shared" si="173"/>
        <v>L-036jurusan 1</v>
      </c>
      <c r="C368" s="9" t="str">
        <f t="shared" si="174"/>
        <v>L-036jurusan 2</v>
      </c>
      <c r="D368" s="9" t="str">
        <f t="shared" si="175"/>
        <v>L-036jurusan 3</v>
      </c>
      <c r="E368" s="9" t="str">
        <f t="shared" si="176"/>
        <v>L-036jurusan 4</v>
      </c>
      <c r="F368" s="10" t="s">
        <v>472</v>
      </c>
      <c r="G368" s="10" t="s">
        <v>22</v>
      </c>
      <c r="H368" s="10" t="s">
        <v>474</v>
      </c>
      <c r="I368" s="10">
        <v>0.34844</v>
      </c>
      <c r="J368" s="10">
        <v>123.87839</v>
      </c>
      <c r="K368" s="10" t="s">
        <v>7465</v>
      </c>
      <c r="L368" s="10" t="s">
        <v>7465</v>
      </c>
      <c r="M368" s="10" t="s">
        <v>7465</v>
      </c>
      <c r="N368" s="14">
        <f t="shared" si="177"/>
        <v>0</v>
      </c>
      <c r="O368" s="15" t="e">
        <f t="shared" si="178"/>
        <v>#VALUE!</v>
      </c>
      <c r="P368" s="15" t="e">
        <f t="shared" si="179"/>
        <v>#VALUE!</v>
      </c>
      <c r="Q368" s="17" t="e">
        <f>VLOOKUP($A368,'DATA PENGUKURAN GARDU'!$A:$BS,42,0)</f>
        <v>#N/A</v>
      </c>
      <c r="R368" s="18" t="e">
        <f t="shared" si="180"/>
        <v>#N/A</v>
      </c>
      <c r="S368" s="17" t="e">
        <f>VLOOKUP($A368,'DATA PENGUKURAN GARDU'!$A:$BS,44,0)</f>
        <v>#N/A</v>
      </c>
      <c r="T368" s="18" t="e">
        <f t="shared" si="181"/>
        <v>#N/A</v>
      </c>
      <c r="U368" s="17" t="e">
        <f>VLOOKUP($A368,'DATA PENGUKURAN GARDU'!$A:$BS,46,0)</f>
        <v>#N/A</v>
      </c>
      <c r="V368" s="18" t="e">
        <f t="shared" si="182"/>
        <v>#N/A</v>
      </c>
      <c r="W368" s="17" t="e">
        <f>VLOOKUP($A368,'DATA PENGUKURAN GARDU'!$A:$BS,48,0)</f>
        <v>#N/A</v>
      </c>
      <c r="X368" s="17" t="e">
        <f>VLOOKUP($A368,'DATA PENGUKURAN GARDU'!$A:$BS,53,0)</f>
        <v>#N/A</v>
      </c>
      <c r="Y368" s="17" t="e">
        <f>VLOOKUP($A368,'DATA PENGUKURAN GARDU'!$A:$BS,54,0)</f>
        <v>#N/A</v>
      </c>
      <c r="Z368" s="17" t="e">
        <f>VLOOKUP($A368,'DATA PENGUKURAN GARDU'!$A:$BS,55,0)</f>
        <v>#N/A</v>
      </c>
      <c r="AA368" s="20" t="e">
        <f>VLOOKUP($B368,'DATA PENGUKURAN GARDU'!$A:$BS,42,0)</f>
        <v>#N/A</v>
      </c>
      <c r="AB368" s="21" t="e">
        <f t="shared" si="183"/>
        <v>#N/A</v>
      </c>
      <c r="AC368" s="20" t="e">
        <f>VLOOKUP($B368,'DATA PENGUKURAN GARDU'!$A:$BS,44,0)</f>
        <v>#N/A</v>
      </c>
      <c r="AD368" s="21" t="e">
        <f t="shared" si="184"/>
        <v>#N/A</v>
      </c>
      <c r="AE368" s="20" t="e">
        <f>VLOOKUP($B368,'DATA PENGUKURAN GARDU'!$A:$BS,46,0)</f>
        <v>#N/A</v>
      </c>
      <c r="AF368" s="21" t="e">
        <f t="shared" si="185"/>
        <v>#N/A</v>
      </c>
      <c r="AG368" s="20" t="e">
        <f>VLOOKUP($B368,'DATA PENGUKURAN GARDU'!$A:$BS,46,0)</f>
        <v>#N/A</v>
      </c>
      <c r="AH368" s="20" t="e">
        <f>VLOOKUP($B368,'DATA PENGUKURAN GARDU'!$A:$BS,53,0)</f>
        <v>#N/A</v>
      </c>
      <c r="AI368" s="20" t="e">
        <f>VLOOKUP($B368,'DATA PENGUKURAN GARDU'!$A:$BS,54,0)</f>
        <v>#N/A</v>
      </c>
      <c r="AJ368" s="17" t="e">
        <f>VLOOKUP($C368,'DATA PENGUKURAN GARDU'!$A:$BS,42,0)</f>
        <v>#N/A</v>
      </c>
      <c r="AK368" s="23" t="e">
        <f t="shared" si="186"/>
        <v>#N/A</v>
      </c>
      <c r="AL368" s="17" t="e">
        <f>VLOOKUP($C368,'DATA PENGUKURAN GARDU'!$A:$BS,44,0)</f>
        <v>#N/A</v>
      </c>
      <c r="AM368" s="23" t="e">
        <f t="shared" si="187"/>
        <v>#N/A</v>
      </c>
      <c r="AN368" s="17" t="e">
        <f>VLOOKUP($C368,'DATA PENGUKURAN GARDU'!$A:$BS,46,0)</f>
        <v>#N/A</v>
      </c>
      <c r="AO368" s="23" t="e">
        <f t="shared" si="188"/>
        <v>#N/A</v>
      </c>
      <c r="AP368" s="17" t="e">
        <f>VLOOKUP($C368,'DATA PENGUKURAN GARDU'!$A:$BS,46,0)</f>
        <v>#N/A</v>
      </c>
      <c r="AQ368" s="17" t="e">
        <f>VLOOKUP($C368,'DATA PENGUKURAN GARDU'!$A:$BS,53,0)</f>
        <v>#N/A</v>
      </c>
      <c r="AR368" s="17" t="e">
        <f>VLOOKUP($C368,'DATA PENGUKURAN GARDU'!$A:$BS,54,0)</f>
        <v>#N/A</v>
      </c>
      <c r="AS368" s="20" t="e">
        <f>VLOOKUP($D368,'DATA PENGUKURAN GARDU'!$A:$BS,42,0)</f>
        <v>#N/A</v>
      </c>
      <c r="AT368" s="21" t="e">
        <f t="shared" si="189"/>
        <v>#N/A</v>
      </c>
      <c r="AU368" s="20" t="e">
        <f>VLOOKUP($D368,'DATA PENGUKURAN GARDU'!$A:$BS,44,0)</f>
        <v>#N/A</v>
      </c>
      <c r="AV368" s="21" t="e">
        <f t="shared" si="190"/>
        <v>#N/A</v>
      </c>
      <c r="AW368" s="20" t="e">
        <f>VLOOKUP($D368,'DATA PENGUKURAN GARDU'!$A:$BS,46,0)</f>
        <v>#N/A</v>
      </c>
      <c r="AX368" s="21" t="e">
        <f t="shared" si="191"/>
        <v>#N/A</v>
      </c>
      <c r="AY368" s="20" t="e">
        <f>VLOOKUP($D368,'DATA PENGUKURAN GARDU'!$A:$BS,46,0)</f>
        <v>#N/A</v>
      </c>
      <c r="AZ368" s="20" t="e">
        <f>VLOOKUP($D368,'DATA PENGUKURAN GARDU'!$A:$BS,53,0)</f>
        <v>#N/A</v>
      </c>
      <c r="BA368" s="20" t="e">
        <f>VLOOKUP($D368,'DATA PENGUKURAN GARDU'!$A:$BS,54,0)</f>
        <v>#N/A</v>
      </c>
      <c r="BB368" s="17" t="e">
        <f>VLOOKUP($E368,'DATA PENGUKURAN GARDU'!$A:$BS,42,0)</f>
        <v>#N/A</v>
      </c>
      <c r="BC368" s="23" t="e">
        <f t="shared" si="192"/>
        <v>#N/A</v>
      </c>
      <c r="BD368" s="17" t="e">
        <f>VLOOKUP($E368,'DATA PENGUKURAN GARDU'!$A:$BS,44,0)</f>
        <v>#N/A</v>
      </c>
      <c r="BE368" s="23" t="e">
        <f t="shared" si="193"/>
        <v>#N/A</v>
      </c>
      <c r="BF368" s="17" t="e">
        <f>VLOOKUP($E368,'DATA PENGUKURAN GARDU'!$A:$BS,46,0)</f>
        <v>#N/A</v>
      </c>
      <c r="BG368" s="23" t="e">
        <f t="shared" si="194"/>
        <v>#N/A</v>
      </c>
      <c r="BH368" s="17" t="e">
        <f>VLOOKUP($E368,'DATA PENGUKURAN GARDU'!$A:$BS,46,0)</f>
        <v>#N/A</v>
      </c>
      <c r="BI368" s="17" t="e">
        <f>VLOOKUP($E368,'DATA PENGUKURAN GARDU'!$A:$BS,53,0)</f>
        <v>#N/A</v>
      </c>
      <c r="BJ368" s="17" t="e">
        <f>VLOOKUP($E368,'DATA PENGUKURAN GARDU'!$A:$BS,54,0)</f>
        <v>#N/A</v>
      </c>
      <c r="BK368" s="20" t="e">
        <f t="shared" si="195"/>
        <v>#N/A</v>
      </c>
      <c r="BL368" s="20" t="e">
        <f t="shared" si="196"/>
        <v>#N/A</v>
      </c>
      <c r="BM368" s="20" t="e">
        <f t="shared" si="197"/>
        <v>#N/A</v>
      </c>
      <c r="BN368" s="25" t="e">
        <f t="shared" si="198"/>
        <v>#N/A</v>
      </c>
      <c r="BO368" s="26" t="str">
        <f t="shared" si="199"/>
        <v>0</v>
      </c>
      <c r="BP368" s="21" t="e">
        <f t="shared" si="200"/>
        <v>#VALUE!</v>
      </c>
      <c r="BQ368" s="20" t="e">
        <f t="shared" si="201"/>
        <v>#N/A</v>
      </c>
      <c r="BR368" s="20" t="e">
        <v>#N/A</v>
      </c>
      <c r="BS368" s="9" t="e">
        <v>#N/A</v>
      </c>
      <c r="BT368" s="2" t="e">
        <f t="shared" si="202"/>
        <v>#VALUE!</v>
      </c>
      <c r="BU368" s="2" t="e">
        <f t="shared" si="170"/>
        <v>#N/A</v>
      </c>
      <c r="BV368" s="2" t="e">
        <f t="shared" si="171"/>
        <v>#N/A</v>
      </c>
    </row>
    <row r="369" s="2" customFormat="1" ht="22.95" customHeight="1" spans="1:74">
      <c r="A369" s="9" t="str">
        <f t="shared" si="172"/>
        <v>L-039Induk</v>
      </c>
      <c r="B369" s="9" t="str">
        <f t="shared" si="173"/>
        <v>L-039jurusan 1</v>
      </c>
      <c r="C369" s="9" t="str">
        <f t="shared" si="174"/>
        <v>L-039jurusan 2</v>
      </c>
      <c r="D369" s="9" t="str">
        <f t="shared" si="175"/>
        <v>L-039jurusan 3</v>
      </c>
      <c r="E369" s="9" t="str">
        <f t="shared" si="176"/>
        <v>L-039jurusan 4</v>
      </c>
      <c r="F369" s="10" t="s">
        <v>472</v>
      </c>
      <c r="G369" s="10" t="s">
        <v>22</v>
      </c>
      <c r="H369" s="10" t="s">
        <v>475</v>
      </c>
      <c r="I369" s="10">
        <v>0.33625</v>
      </c>
      <c r="J369" s="10">
        <v>123.86104</v>
      </c>
      <c r="K369" s="10" t="s">
        <v>7465</v>
      </c>
      <c r="L369" s="10" t="s">
        <v>7465</v>
      </c>
      <c r="M369" s="10" t="s">
        <v>7465</v>
      </c>
      <c r="N369" s="14">
        <f t="shared" si="177"/>
        <v>0</v>
      </c>
      <c r="O369" s="15" t="e">
        <f t="shared" si="178"/>
        <v>#VALUE!</v>
      </c>
      <c r="P369" s="15" t="e">
        <f t="shared" si="179"/>
        <v>#VALUE!</v>
      </c>
      <c r="Q369" s="17" t="e">
        <f>VLOOKUP($A369,'DATA PENGUKURAN GARDU'!$A:$BS,42,0)</f>
        <v>#N/A</v>
      </c>
      <c r="R369" s="18" t="e">
        <f t="shared" si="180"/>
        <v>#N/A</v>
      </c>
      <c r="S369" s="17" t="e">
        <f>VLOOKUP($A369,'DATA PENGUKURAN GARDU'!$A:$BS,44,0)</f>
        <v>#N/A</v>
      </c>
      <c r="T369" s="18" t="e">
        <f t="shared" si="181"/>
        <v>#N/A</v>
      </c>
      <c r="U369" s="17" t="e">
        <f>VLOOKUP($A369,'DATA PENGUKURAN GARDU'!$A:$BS,46,0)</f>
        <v>#N/A</v>
      </c>
      <c r="V369" s="18" t="e">
        <f t="shared" si="182"/>
        <v>#N/A</v>
      </c>
      <c r="W369" s="17" t="e">
        <f>VLOOKUP($A369,'DATA PENGUKURAN GARDU'!$A:$BS,48,0)</f>
        <v>#N/A</v>
      </c>
      <c r="X369" s="17" t="e">
        <f>VLOOKUP($A369,'DATA PENGUKURAN GARDU'!$A:$BS,53,0)</f>
        <v>#N/A</v>
      </c>
      <c r="Y369" s="17" t="e">
        <f>VLOOKUP($A369,'DATA PENGUKURAN GARDU'!$A:$BS,54,0)</f>
        <v>#N/A</v>
      </c>
      <c r="Z369" s="17" t="e">
        <f>VLOOKUP($A369,'DATA PENGUKURAN GARDU'!$A:$BS,55,0)</f>
        <v>#N/A</v>
      </c>
      <c r="AA369" s="20" t="e">
        <f>VLOOKUP($B369,'DATA PENGUKURAN GARDU'!$A:$BS,42,0)</f>
        <v>#N/A</v>
      </c>
      <c r="AB369" s="21" t="e">
        <f t="shared" si="183"/>
        <v>#N/A</v>
      </c>
      <c r="AC369" s="20" t="e">
        <f>VLOOKUP($B369,'DATA PENGUKURAN GARDU'!$A:$BS,44,0)</f>
        <v>#N/A</v>
      </c>
      <c r="AD369" s="21" t="e">
        <f t="shared" si="184"/>
        <v>#N/A</v>
      </c>
      <c r="AE369" s="20" t="e">
        <f>VLOOKUP($B369,'DATA PENGUKURAN GARDU'!$A:$BS,46,0)</f>
        <v>#N/A</v>
      </c>
      <c r="AF369" s="21" t="e">
        <f t="shared" si="185"/>
        <v>#N/A</v>
      </c>
      <c r="AG369" s="20" t="e">
        <f>VLOOKUP($B369,'DATA PENGUKURAN GARDU'!$A:$BS,46,0)</f>
        <v>#N/A</v>
      </c>
      <c r="AH369" s="20" t="e">
        <f>VLOOKUP($B369,'DATA PENGUKURAN GARDU'!$A:$BS,53,0)</f>
        <v>#N/A</v>
      </c>
      <c r="AI369" s="20" t="e">
        <f>VLOOKUP($B369,'DATA PENGUKURAN GARDU'!$A:$BS,54,0)</f>
        <v>#N/A</v>
      </c>
      <c r="AJ369" s="17" t="e">
        <f>VLOOKUP($C369,'DATA PENGUKURAN GARDU'!$A:$BS,42,0)</f>
        <v>#N/A</v>
      </c>
      <c r="AK369" s="23" t="e">
        <f t="shared" si="186"/>
        <v>#N/A</v>
      </c>
      <c r="AL369" s="17" t="e">
        <f>VLOOKUP($C369,'DATA PENGUKURAN GARDU'!$A:$BS,44,0)</f>
        <v>#N/A</v>
      </c>
      <c r="AM369" s="23" t="e">
        <f t="shared" si="187"/>
        <v>#N/A</v>
      </c>
      <c r="AN369" s="17" t="e">
        <f>VLOOKUP($C369,'DATA PENGUKURAN GARDU'!$A:$BS,46,0)</f>
        <v>#N/A</v>
      </c>
      <c r="AO369" s="23" t="e">
        <f t="shared" si="188"/>
        <v>#N/A</v>
      </c>
      <c r="AP369" s="17" t="e">
        <f>VLOOKUP($C369,'DATA PENGUKURAN GARDU'!$A:$BS,46,0)</f>
        <v>#N/A</v>
      </c>
      <c r="AQ369" s="17" t="e">
        <f>VLOOKUP($C369,'DATA PENGUKURAN GARDU'!$A:$BS,53,0)</f>
        <v>#N/A</v>
      </c>
      <c r="AR369" s="17" t="e">
        <f>VLOOKUP($C369,'DATA PENGUKURAN GARDU'!$A:$BS,54,0)</f>
        <v>#N/A</v>
      </c>
      <c r="AS369" s="20" t="e">
        <f>VLOOKUP($D369,'DATA PENGUKURAN GARDU'!$A:$BS,42,0)</f>
        <v>#N/A</v>
      </c>
      <c r="AT369" s="21" t="e">
        <f t="shared" si="189"/>
        <v>#N/A</v>
      </c>
      <c r="AU369" s="20" t="e">
        <f>VLOOKUP($D369,'DATA PENGUKURAN GARDU'!$A:$BS,44,0)</f>
        <v>#N/A</v>
      </c>
      <c r="AV369" s="21" t="e">
        <f t="shared" si="190"/>
        <v>#N/A</v>
      </c>
      <c r="AW369" s="20" t="e">
        <f>VLOOKUP($D369,'DATA PENGUKURAN GARDU'!$A:$BS,46,0)</f>
        <v>#N/A</v>
      </c>
      <c r="AX369" s="21" t="e">
        <f t="shared" si="191"/>
        <v>#N/A</v>
      </c>
      <c r="AY369" s="20" t="e">
        <f>VLOOKUP($D369,'DATA PENGUKURAN GARDU'!$A:$BS,46,0)</f>
        <v>#N/A</v>
      </c>
      <c r="AZ369" s="20" t="e">
        <f>VLOOKUP($D369,'DATA PENGUKURAN GARDU'!$A:$BS,53,0)</f>
        <v>#N/A</v>
      </c>
      <c r="BA369" s="20" t="e">
        <f>VLOOKUP($D369,'DATA PENGUKURAN GARDU'!$A:$BS,54,0)</f>
        <v>#N/A</v>
      </c>
      <c r="BB369" s="17" t="e">
        <f>VLOOKUP($E369,'DATA PENGUKURAN GARDU'!$A:$BS,42,0)</f>
        <v>#N/A</v>
      </c>
      <c r="BC369" s="23" t="e">
        <f t="shared" si="192"/>
        <v>#N/A</v>
      </c>
      <c r="BD369" s="17" t="e">
        <f>VLOOKUP($E369,'DATA PENGUKURAN GARDU'!$A:$BS,44,0)</f>
        <v>#N/A</v>
      </c>
      <c r="BE369" s="23" t="e">
        <f t="shared" si="193"/>
        <v>#N/A</v>
      </c>
      <c r="BF369" s="17" t="e">
        <f>VLOOKUP($E369,'DATA PENGUKURAN GARDU'!$A:$BS,46,0)</f>
        <v>#N/A</v>
      </c>
      <c r="BG369" s="23" t="e">
        <f t="shared" si="194"/>
        <v>#N/A</v>
      </c>
      <c r="BH369" s="17" t="e">
        <f>VLOOKUP($E369,'DATA PENGUKURAN GARDU'!$A:$BS,46,0)</f>
        <v>#N/A</v>
      </c>
      <c r="BI369" s="17" t="e">
        <f>VLOOKUP($E369,'DATA PENGUKURAN GARDU'!$A:$BS,53,0)</f>
        <v>#N/A</v>
      </c>
      <c r="BJ369" s="17" t="e">
        <f>VLOOKUP($E369,'DATA PENGUKURAN GARDU'!$A:$BS,54,0)</f>
        <v>#N/A</v>
      </c>
      <c r="BK369" s="20" t="e">
        <f t="shared" si="195"/>
        <v>#N/A</v>
      </c>
      <c r="BL369" s="20" t="e">
        <f t="shared" si="196"/>
        <v>#N/A</v>
      </c>
      <c r="BM369" s="20" t="e">
        <f t="shared" si="197"/>
        <v>#N/A</v>
      </c>
      <c r="BN369" s="25" t="e">
        <f t="shared" si="198"/>
        <v>#N/A</v>
      </c>
      <c r="BO369" s="26" t="str">
        <f t="shared" si="199"/>
        <v>0</v>
      </c>
      <c r="BP369" s="21" t="e">
        <f t="shared" si="200"/>
        <v>#VALUE!</v>
      </c>
      <c r="BQ369" s="20" t="e">
        <f t="shared" si="201"/>
        <v>#N/A</v>
      </c>
      <c r="BR369" s="20" t="e">
        <v>#N/A</v>
      </c>
      <c r="BS369" s="9" t="e">
        <v>#N/A</v>
      </c>
      <c r="BT369" s="2" t="e">
        <f t="shared" si="202"/>
        <v>#VALUE!</v>
      </c>
      <c r="BU369" s="2" t="e">
        <f t="shared" si="170"/>
        <v>#N/A</v>
      </c>
      <c r="BV369" s="2" t="e">
        <f t="shared" si="171"/>
        <v>#N/A</v>
      </c>
    </row>
    <row r="370" s="2" customFormat="1" ht="22.95" customHeight="1" spans="1:74">
      <c r="A370" s="9" t="str">
        <f t="shared" si="172"/>
        <v>L-044Induk</v>
      </c>
      <c r="B370" s="9" t="str">
        <f t="shared" si="173"/>
        <v>L-044jurusan 1</v>
      </c>
      <c r="C370" s="9" t="str">
        <f t="shared" si="174"/>
        <v>L-044jurusan 2</v>
      </c>
      <c r="D370" s="9" t="str">
        <f t="shared" si="175"/>
        <v>L-044jurusan 3</v>
      </c>
      <c r="E370" s="9" t="str">
        <f t="shared" si="176"/>
        <v>L-044jurusan 4</v>
      </c>
      <c r="F370" s="10" t="s">
        <v>472</v>
      </c>
      <c r="G370" s="10" t="s">
        <v>22</v>
      </c>
      <c r="H370" s="10" t="s">
        <v>476</v>
      </c>
      <c r="I370" s="10">
        <v>0.31957</v>
      </c>
      <c r="J370" s="10">
        <v>123.79198</v>
      </c>
      <c r="K370" s="10" t="s">
        <v>7465</v>
      </c>
      <c r="L370" s="10" t="s">
        <v>7465</v>
      </c>
      <c r="M370" s="10" t="s">
        <v>7465</v>
      </c>
      <c r="N370" s="14">
        <f t="shared" si="177"/>
        <v>0</v>
      </c>
      <c r="O370" s="15" t="e">
        <f t="shared" si="178"/>
        <v>#VALUE!</v>
      </c>
      <c r="P370" s="15" t="e">
        <f t="shared" si="179"/>
        <v>#VALUE!</v>
      </c>
      <c r="Q370" s="17" t="e">
        <f>VLOOKUP($A370,'DATA PENGUKURAN GARDU'!$A:$BS,42,0)</f>
        <v>#N/A</v>
      </c>
      <c r="R370" s="18" t="e">
        <f t="shared" si="180"/>
        <v>#N/A</v>
      </c>
      <c r="S370" s="17" t="e">
        <f>VLOOKUP($A370,'DATA PENGUKURAN GARDU'!$A:$BS,44,0)</f>
        <v>#N/A</v>
      </c>
      <c r="T370" s="18" t="e">
        <f t="shared" si="181"/>
        <v>#N/A</v>
      </c>
      <c r="U370" s="17" t="e">
        <f>VLOOKUP($A370,'DATA PENGUKURAN GARDU'!$A:$BS,46,0)</f>
        <v>#N/A</v>
      </c>
      <c r="V370" s="18" t="e">
        <f t="shared" si="182"/>
        <v>#N/A</v>
      </c>
      <c r="W370" s="17" t="e">
        <f>VLOOKUP($A370,'DATA PENGUKURAN GARDU'!$A:$BS,48,0)</f>
        <v>#N/A</v>
      </c>
      <c r="X370" s="17" t="e">
        <f>VLOOKUP($A370,'DATA PENGUKURAN GARDU'!$A:$BS,53,0)</f>
        <v>#N/A</v>
      </c>
      <c r="Y370" s="17" t="e">
        <f>VLOOKUP($A370,'DATA PENGUKURAN GARDU'!$A:$BS,54,0)</f>
        <v>#N/A</v>
      </c>
      <c r="Z370" s="17" t="e">
        <f>VLOOKUP($A370,'DATA PENGUKURAN GARDU'!$A:$BS,55,0)</f>
        <v>#N/A</v>
      </c>
      <c r="AA370" s="20" t="e">
        <f>VLOOKUP($B370,'DATA PENGUKURAN GARDU'!$A:$BS,42,0)</f>
        <v>#N/A</v>
      </c>
      <c r="AB370" s="21" t="e">
        <f t="shared" si="183"/>
        <v>#N/A</v>
      </c>
      <c r="AC370" s="20" t="e">
        <f>VLOOKUP($B370,'DATA PENGUKURAN GARDU'!$A:$BS,44,0)</f>
        <v>#N/A</v>
      </c>
      <c r="AD370" s="21" t="e">
        <f t="shared" si="184"/>
        <v>#N/A</v>
      </c>
      <c r="AE370" s="20" t="e">
        <f>VLOOKUP($B370,'DATA PENGUKURAN GARDU'!$A:$BS,46,0)</f>
        <v>#N/A</v>
      </c>
      <c r="AF370" s="21" t="e">
        <f t="shared" si="185"/>
        <v>#N/A</v>
      </c>
      <c r="AG370" s="20" t="e">
        <f>VLOOKUP($B370,'DATA PENGUKURAN GARDU'!$A:$BS,46,0)</f>
        <v>#N/A</v>
      </c>
      <c r="AH370" s="20" t="e">
        <f>VLOOKUP($B370,'DATA PENGUKURAN GARDU'!$A:$BS,53,0)</f>
        <v>#N/A</v>
      </c>
      <c r="AI370" s="20" t="e">
        <f>VLOOKUP($B370,'DATA PENGUKURAN GARDU'!$A:$BS,54,0)</f>
        <v>#N/A</v>
      </c>
      <c r="AJ370" s="17" t="e">
        <f>VLOOKUP($C370,'DATA PENGUKURAN GARDU'!$A:$BS,42,0)</f>
        <v>#N/A</v>
      </c>
      <c r="AK370" s="23" t="e">
        <f t="shared" si="186"/>
        <v>#N/A</v>
      </c>
      <c r="AL370" s="17" t="e">
        <f>VLOOKUP($C370,'DATA PENGUKURAN GARDU'!$A:$BS,44,0)</f>
        <v>#N/A</v>
      </c>
      <c r="AM370" s="23" t="e">
        <f t="shared" si="187"/>
        <v>#N/A</v>
      </c>
      <c r="AN370" s="17" t="e">
        <f>VLOOKUP($C370,'DATA PENGUKURAN GARDU'!$A:$BS,46,0)</f>
        <v>#N/A</v>
      </c>
      <c r="AO370" s="23" t="e">
        <f t="shared" si="188"/>
        <v>#N/A</v>
      </c>
      <c r="AP370" s="17" t="e">
        <f>VLOOKUP($C370,'DATA PENGUKURAN GARDU'!$A:$BS,46,0)</f>
        <v>#N/A</v>
      </c>
      <c r="AQ370" s="17" t="e">
        <f>VLOOKUP($C370,'DATA PENGUKURAN GARDU'!$A:$BS,53,0)</f>
        <v>#N/A</v>
      </c>
      <c r="AR370" s="17" t="e">
        <f>VLOOKUP($C370,'DATA PENGUKURAN GARDU'!$A:$BS,54,0)</f>
        <v>#N/A</v>
      </c>
      <c r="AS370" s="20" t="e">
        <f>VLOOKUP($D370,'DATA PENGUKURAN GARDU'!$A:$BS,42,0)</f>
        <v>#N/A</v>
      </c>
      <c r="AT370" s="21" t="e">
        <f t="shared" si="189"/>
        <v>#N/A</v>
      </c>
      <c r="AU370" s="20" t="e">
        <f>VLOOKUP($D370,'DATA PENGUKURAN GARDU'!$A:$BS,44,0)</f>
        <v>#N/A</v>
      </c>
      <c r="AV370" s="21" t="e">
        <f t="shared" si="190"/>
        <v>#N/A</v>
      </c>
      <c r="AW370" s="20" t="e">
        <f>VLOOKUP($D370,'DATA PENGUKURAN GARDU'!$A:$BS,46,0)</f>
        <v>#N/A</v>
      </c>
      <c r="AX370" s="21" t="e">
        <f t="shared" si="191"/>
        <v>#N/A</v>
      </c>
      <c r="AY370" s="20" t="e">
        <f>VLOOKUP($D370,'DATA PENGUKURAN GARDU'!$A:$BS,46,0)</f>
        <v>#N/A</v>
      </c>
      <c r="AZ370" s="20" t="e">
        <f>VLOOKUP($D370,'DATA PENGUKURAN GARDU'!$A:$BS,53,0)</f>
        <v>#N/A</v>
      </c>
      <c r="BA370" s="20" t="e">
        <f>VLOOKUP($D370,'DATA PENGUKURAN GARDU'!$A:$BS,54,0)</f>
        <v>#N/A</v>
      </c>
      <c r="BB370" s="17" t="e">
        <f>VLOOKUP($E370,'DATA PENGUKURAN GARDU'!$A:$BS,42,0)</f>
        <v>#N/A</v>
      </c>
      <c r="BC370" s="23" t="e">
        <f t="shared" si="192"/>
        <v>#N/A</v>
      </c>
      <c r="BD370" s="17" t="e">
        <f>VLOOKUP($E370,'DATA PENGUKURAN GARDU'!$A:$BS,44,0)</f>
        <v>#N/A</v>
      </c>
      <c r="BE370" s="23" t="e">
        <f t="shared" si="193"/>
        <v>#N/A</v>
      </c>
      <c r="BF370" s="17" t="e">
        <f>VLOOKUP($E370,'DATA PENGUKURAN GARDU'!$A:$BS,46,0)</f>
        <v>#N/A</v>
      </c>
      <c r="BG370" s="23" t="e">
        <f t="shared" si="194"/>
        <v>#N/A</v>
      </c>
      <c r="BH370" s="17" t="e">
        <f>VLOOKUP($E370,'DATA PENGUKURAN GARDU'!$A:$BS,46,0)</f>
        <v>#N/A</v>
      </c>
      <c r="BI370" s="17" t="e">
        <f>VLOOKUP($E370,'DATA PENGUKURAN GARDU'!$A:$BS,53,0)</f>
        <v>#N/A</v>
      </c>
      <c r="BJ370" s="17" t="e">
        <f>VLOOKUP($E370,'DATA PENGUKURAN GARDU'!$A:$BS,54,0)</f>
        <v>#N/A</v>
      </c>
      <c r="BK370" s="20" t="e">
        <f t="shared" si="195"/>
        <v>#N/A</v>
      </c>
      <c r="BL370" s="20" t="e">
        <f t="shared" si="196"/>
        <v>#N/A</v>
      </c>
      <c r="BM370" s="20" t="e">
        <f t="shared" si="197"/>
        <v>#N/A</v>
      </c>
      <c r="BN370" s="25" t="e">
        <f t="shared" si="198"/>
        <v>#N/A</v>
      </c>
      <c r="BO370" s="26" t="str">
        <f t="shared" si="199"/>
        <v>0</v>
      </c>
      <c r="BP370" s="21" t="e">
        <f t="shared" si="200"/>
        <v>#VALUE!</v>
      </c>
      <c r="BQ370" s="20" t="e">
        <f t="shared" si="201"/>
        <v>#N/A</v>
      </c>
      <c r="BR370" s="20" t="e">
        <v>#N/A</v>
      </c>
      <c r="BS370" s="9" t="e">
        <v>#N/A</v>
      </c>
      <c r="BT370" s="2" t="e">
        <f t="shared" si="202"/>
        <v>#VALUE!</v>
      </c>
      <c r="BU370" s="2" t="e">
        <f t="shared" si="170"/>
        <v>#N/A</v>
      </c>
      <c r="BV370" s="2" t="e">
        <f t="shared" si="171"/>
        <v>#N/A</v>
      </c>
    </row>
    <row r="371" s="2" customFormat="1" ht="22.95" customHeight="1" spans="1:74">
      <c r="A371" s="9" t="str">
        <f t="shared" si="172"/>
        <v>NL 024Induk</v>
      </c>
      <c r="B371" s="9" t="str">
        <f t="shared" si="173"/>
        <v>NL 024jurusan 1</v>
      </c>
      <c r="C371" s="9" t="str">
        <f t="shared" si="174"/>
        <v>NL 024jurusan 2</v>
      </c>
      <c r="D371" s="9" t="str">
        <f t="shared" si="175"/>
        <v>NL 024jurusan 3</v>
      </c>
      <c r="E371" s="9" t="str">
        <f t="shared" si="176"/>
        <v>NL 024jurusan 4</v>
      </c>
      <c r="F371" s="10" t="s">
        <v>324</v>
      </c>
      <c r="G371" s="10" t="s">
        <v>101</v>
      </c>
      <c r="H371" s="10" t="s">
        <v>477</v>
      </c>
      <c r="I371" s="10">
        <v>0.90148</v>
      </c>
      <c r="J371" s="10">
        <v>124.05232</v>
      </c>
      <c r="K371" s="10" t="s">
        <v>7465</v>
      </c>
      <c r="L371" s="10" t="s">
        <v>7465</v>
      </c>
      <c r="M371" s="10" t="s">
        <v>7465</v>
      </c>
      <c r="N371" s="14">
        <f t="shared" si="177"/>
        <v>0</v>
      </c>
      <c r="O371" s="15" t="e">
        <f t="shared" si="178"/>
        <v>#VALUE!</v>
      </c>
      <c r="P371" s="15" t="e">
        <f t="shared" si="179"/>
        <v>#VALUE!</v>
      </c>
      <c r="Q371" s="17" t="e">
        <f>VLOOKUP($A371,'DATA PENGUKURAN GARDU'!$A:$BS,42,0)</f>
        <v>#N/A</v>
      </c>
      <c r="R371" s="18" t="e">
        <f t="shared" si="180"/>
        <v>#N/A</v>
      </c>
      <c r="S371" s="17" t="e">
        <f>VLOOKUP($A371,'DATA PENGUKURAN GARDU'!$A:$BS,44,0)</f>
        <v>#N/A</v>
      </c>
      <c r="T371" s="18" t="e">
        <f t="shared" si="181"/>
        <v>#N/A</v>
      </c>
      <c r="U371" s="17" t="e">
        <f>VLOOKUP($A371,'DATA PENGUKURAN GARDU'!$A:$BS,46,0)</f>
        <v>#N/A</v>
      </c>
      <c r="V371" s="18" t="e">
        <f t="shared" si="182"/>
        <v>#N/A</v>
      </c>
      <c r="W371" s="17" t="e">
        <f>VLOOKUP($A371,'DATA PENGUKURAN GARDU'!$A:$BS,48,0)</f>
        <v>#N/A</v>
      </c>
      <c r="X371" s="17" t="e">
        <f>VLOOKUP($A371,'DATA PENGUKURAN GARDU'!$A:$BS,53,0)</f>
        <v>#N/A</v>
      </c>
      <c r="Y371" s="17" t="e">
        <f>VLOOKUP($A371,'DATA PENGUKURAN GARDU'!$A:$BS,54,0)</f>
        <v>#N/A</v>
      </c>
      <c r="Z371" s="17" t="e">
        <f>VLOOKUP($A371,'DATA PENGUKURAN GARDU'!$A:$BS,55,0)</f>
        <v>#N/A</v>
      </c>
      <c r="AA371" s="20" t="e">
        <f>VLOOKUP($B371,'DATA PENGUKURAN GARDU'!$A:$BS,42,0)</f>
        <v>#N/A</v>
      </c>
      <c r="AB371" s="21" t="e">
        <f t="shared" si="183"/>
        <v>#N/A</v>
      </c>
      <c r="AC371" s="20" t="e">
        <f>VLOOKUP($B371,'DATA PENGUKURAN GARDU'!$A:$BS,44,0)</f>
        <v>#N/A</v>
      </c>
      <c r="AD371" s="21" t="e">
        <f t="shared" si="184"/>
        <v>#N/A</v>
      </c>
      <c r="AE371" s="20" t="e">
        <f>VLOOKUP($B371,'DATA PENGUKURAN GARDU'!$A:$BS,46,0)</f>
        <v>#N/A</v>
      </c>
      <c r="AF371" s="21" t="e">
        <f t="shared" si="185"/>
        <v>#N/A</v>
      </c>
      <c r="AG371" s="20" t="e">
        <f>VLOOKUP($B371,'DATA PENGUKURAN GARDU'!$A:$BS,46,0)</f>
        <v>#N/A</v>
      </c>
      <c r="AH371" s="20" t="e">
        <f>VLOOKUP($B371,'DATA PENGUKURAN GARDU'!$A:$BS,53,0)</f>
        <v>#N/A</v>
      </c>
      <c r="AI371" s="20" t="e">
        <f>VLOOKUP($B371,'DATA PENGUKURAN GARDU'!$A:$BS,54,0)</f>
        <v>#N/A</v>
      </c>
      <c r="AJ371" s="17" t="e">
        <f>VLOOKUP($C371,'DATA PENGUKURAN GARDU'!$A:$BS,42,0)</f>
        <v>#N/A</v>
      </c>
      <c r="AK371" s="23" t="e">
        <f t="shared" si="186"/>
        <v>#N/A</v>
      </c>
      <c r="AL371" s="17" t="e">
        <f>VLOOKUP($C371,'DATA PENGUKURAN GARDU'!$A:$BS,44,0)</f>
        <v>#N/A</v>
      </c>
      <c r="AM371" s="23" t="e">
        <f t="shared" si="187"/>
        <v>#N/A</v>
      </c>
      <c r="AN371" s="17" t="e">
        <f>VLOOKUP($C371,'DATA PENGUKURAN GARDU'!$A:$BS,46,0)</f>
        <v>#N/A</v>
      </c>
      <c r="AO371" s="23" t="e">
        <f t="shared" si="188"/>
        <v>#N/A</v>
      </c>
      <c r="AP371" s="17" t="e">
        <f>VLOOKUP($C371,'DATA PENGUKURAN GARDU'!$A:$BS,46,0)</f>
        <v>#N/A</v>
      </c>
      <c r="AQ371" s="17" t="e">
        <f>VLOOKUP($C371,'DATA PENGUKURAN GARDU'!$A:$BS,53,0)</f>
        <v>#N/A</v>
      </c>
      <c r="AR371" s="17" t="e">
        <f>VLOOKUP($C371,'DATA PENGUKURAN GARDU'!$A:$BS,54,0)</f>
        <v>#N/A</v>
      </c>
      <c r="AS371" s="20" t="e">
        <f>VLOOKUP($D371,'DATA PENGUKURAN GARDU'!$A:$BS,42,0)</f>
        <v>#N/A</v>
      </c>
      <c r="AT371" s="21" t="e">
        <f t="shared" si="189"/>
        <v>#N/A</v>
      </c>
      <c r="AU371" s="20" t="e">
        <f>VLOOKUP($D371,'DATA PENGUKURAN GARDU'!$A:$BS,44,0)</f>
        <v>#N/A</v>
      </c>
      <c r="AV371" s="21" t="e">
        <f t="shared" si="190"/>
        <v>#N/A</v>
      </c>
      <c r="AW371" s="20" t="e">
        <f>VLOOKUP($D371,'DATA PENGUKURAN GARDU'!$A:$BS,46,0)</f>
        <v>#N/A</v>
      </c>
      <c r="AX371" s="21" t="e">
        <f t="shared" si="191"/>
        <v>#N/A</v>
      </c>
      <c r="AY371" s="20" t="e">
        <f>VLOOKUP($D371,'DATA PENGUKURAN GARDU'!$A:$BS,46,0)</f>
        <v>#N/A</v>
      </c>
      <c r="AZ371" s="20" t="e">
        <f>VLOOKUP($D371,'DATA PENGUKURAN GARDU'!$A:$BS,53,0)</f>
        <v>#N/A</v>
      </c>
      <c r="BA371" s="20" t="e">
        <f>VLOOKUP($D371,'DATA PENGUKURAN GARDU'!$A:$BS,54,0)</f>
        <v>#N/A</v>
      </c>
      <c r="BB371" s="17" t="e">
        <f>VLOOKUP($E371,'DATA PENGUKURAN GARDU'!$A:$BS,42,0)</f>
        <v>#N/A</v>
      </c>
      <c r="BC371" s="23" t="e">
        <f t="shared" si="192"/>
        <v>#N/A</v>
      </c>
      <c r="BD371" s="17" t="e">
        <f>VLOOKUP($E371,'DATA PENGUKURAN GARDU'!$A:$BS,44,0)</f>
        <v>#N/A</v>
      </c>
      <c r="BE371" s="23" t="e">
        <f t="shared" si="193"/>
        <v>#N/A</v>
      </c>
      <c r="BF371" s="17" t="e">
        <f>VLOOKUP($E371,'DATA PENGUKURAN GARDU'!$A:$BS,46,0)</f>
        <v>#N/A</v>
      </c>
      <c r="BG371" s="23" t="e">
        <f t="shared" si="194"/>
        <v>#N/A</v>
      </c>
      <c r="BH371" s="17" t="e">
        <f>VLOOKUP($E371,'DATA PENGUKURAN GARDU'!$A:$BS,46,0)</f>
        <v>#N/A</v>
      </c>
      <c r="BI371" s="17" t="e">
        <f>VLOOKUP($E371,'DATA PENGUKURAN GARDU'!$A:$BS,53,0)</f>
        <v>#N/A</v>
      </c>
      <c r="BJ371" s="17" t="e">
        <f>VLOOKUP($E371,'DATA PENGUKURAN GARDU'!$A:$BS,54,0)</f>
        <v>#N/A</v>
      </c>
      <c r="BK371" s="20" t="e">
        <f t="shared" si="195"/>
        <v>#N/A</v>
      </c>
      <c r="BL371" s="20" t="e">
        <f t="shared" si="196"/>
        <v>#N/A</v>
      </c>
      <c r="BM371" s="20" t="e">
        <f t="shared" si="197"/>
        <v>#N/A</v>
      </c>
      <c r="BN371" s="25" t="e">
        <f t="shared" si="198"/>
        <v>#N/A</v>
      </c>
      <c r="BO371" s="26" t="str">
        <f t="shared" si="199"/>
        <v>0</v>
      </c>
      <c r="BP371" s="21" t="e">
        <f t="shared" si="200"/>
        <v>#VALUE!</v>
      </c>
      <c r="BQ371" s="20" t="e">
        <f t="shared" si="201"/>
        <v>#N/A</v>
      </c>
      <c r="BR371" s="20" t="e">
        <v>#N/A</v>
      </c>
      <c r="BS371" s="9" t="e">
        <v>#N/A</v>
      </c>
      <c r="BT371" s="2" t="e">
        <f t="shared" si="202"/>
        <v>#VALUE!</v>
      </c>
      <c r="BU371" s="2" t="e">
        <f t="shared" si="170"/>
        <v>#N/A</v>
      </c>
      <c r="BV371" s="2" t="e">
        <f t="shared" si="171"/>
        <v>#N/A</v>
      </c>
    </row>
    <row r="372" s="2" customFormat="1" ht="22.95" customHeight="1" spans="1:74">
      <c r="A372" s="9" t="str">
        <f t="shared" si="172"/>
        <v>NL 025Induk</v>
      </c>
      <c r="B372" s="9" t="str">
        <f t="shared" si="173"/>
        <v>NL 025jurusan 1</v>
      </c>
      <c r="C372" s="9" t="str">
        <f t="shared" si="174"/>
        <v>NL 025jurusan 2</v>
      </c>
      <c r="D372" s="9" t="str">
        <f t="shared" si="175"/>
        <v>NL 025jurusan 3</v>
      </c>
      <c r="E372" s="9" t="str">
        <f t="shared" si="176"/>
        <v>NL 025jurusan 4</v>
      </c>
      <c r="F372" s="10" t="s">
        <v>324</v>
      </c>
      <c r="G372" s="10" t="s">
        <v>101</v>
      </c>
      <c r="H372" s="10" t="s">
        <v>478</v>
      </c>
      <c r="I372" s="10">
        <v>0.9012</v>
      </c>
      <c r="J372" s="10">
        <v>124.05236</v>
      </c>
      <c r="K372" s="10" t="s">
        <v>7465</v>
      </c>
      <c r="L372" s="10" t="s">
        <v>7465</v>
      </c>
      <c r="M372" s="10" t="s">
        <v>7465</v>
      </c>
      <c r="N372" s="14">
        <f t="shared" si="177"/>
        <v>0</v>
      </c>
      <c r="O372" s="15" t="e">
        <f t="shared" si="178"/>
        <v>#VALUE!</v>
      </c>
      <c r="P372" s="15" t="e">
        <f t="shared" si="179"/>
        <v>#VALUE!</v>
      </c>
      <c r="Q372" s="17" t="e">
        <f>VLOOKUP($A372,'DATA PENGUKURAN GARDU'!$A:$BS,42,0)</f>
        <v>#N/A</v>
      </c>
      <c r="R372" s="18" t="e">
        <f t="shared" si="180"/>
        <v>#N/A</v>
      </c>
      <c r="S372" s="17" t="e">
        <f>VLOOKUP($A372,'DATA PENGUKURAN GARDU'!$A:$BS,44,0)</f>
        <v>#N/A</v>
      </c>
      <c r="T372" s="18" t="e">
        <f t="shared" si="181"/>
        <v>#N/A</v>
      </c>
      <c r="U372" s="17" t="e">
        <f>VLOOKUP($A372,'DATA PENGUKURAN GARDU'!$A:$BS,46,0)</f>
        <v>#N/A</v>
      </c>
      <c r="V372" s="18" t="e">
        <f t="shared" si="182"/>
        <v>#N/A</v>
      </c>
      <c r="W372" s="17" t="e">
        <f>VLOOKUP($A372,'DATA PENGUKURAN GARDU'!$A:$BS,48,0)</f>
        <v>#N/A</v>
      </c>
      <c r="X372" s="17" t="e">
        <f>VLOOKUP($A372,'DATA PENGUKURAN GARDU'!$A:$BS,53,0)</f>
        <v>#N/A</v>
      </c>
      <c r="Y372" s="17" t="e">
        <f>VLOOKUP($A372,'DATA PENGUKURAN GARDU'!$A:$BS,54,0)</f>
        <v>#N/A</v>
      </c>
      <c r="Z372" s="17" t="e">
        <f>VLOOKUP($A372,'DATA PENGUKURAN GARDU'!$A:$BS,55,0)</f>
        <v>#N/A</v>
      </c>
      <c r="AA372" s="20" t="e">
        <f>VLOOKUP($B372,'DATA PENGUKURAN GARDU'!$A:$BS,42,0)</f>
        <v>#N/A</v>
      </c>
      <c r="AB372" s="21" t="e">
        <f t="shared" si="183"/>
        <v>#N/A</v>
      </c>
      <c r="AC372" s="20" t="e">
        <f>VLOOKUP($B372,'DATA PENGUKURAN GARDU'!$A:$BS,44,0)</f>
        <v>#N/A</v>
      </c>
      <c r="AD372" s="21" t="e">
        <f t="shared" si="184"/>
        <v>#N/A</v>
      </c>
      <c r="AE372" s="20" t="e">
        <f>VLOOKUP($B372,'DATA PENGUKURAN GARDU'!$A:$BS,46,0)</f>
        <v>#N/A</v>
      </c>
      <c r="AF372" s="21" t="e">
        <f t="shared" si="185"/>
        <v>#N/A</v>
      </c>
      <c r="AG372" s="20" t="e">
        <f>VLOOKUP($B372,'DATA PENGUKURAN GARDU'!$A:$BS,46,0)</f>
        <v>#N/A</v>
      </c>
      <c r="AH372" s="20" t="e">
        <f>VLOOKUP($B372,'DATA PENGUKURAN GARDU'!$A:$BS,53,0)</f>
        <v>#N/A</v>
      </c>
      <c r="AI372" s="20" t="e">
        <f>VLOOKUP($B372,'DATA PENGUKURAN GARDU'!$A:$BS,54,0)</f>
        <v>#N/A</v>
      </c>
      <c r="AJ372" s="17" t="e">
        <f>VLOOKUP($C372,'DATA PENGUKURAN GARDU'!$A:$BS,42,0)</f>
        <v>#N/A</v>
      </c>
      <c r="AK372" s="23" t="e">
        <f t="shared" si="186"/>
        <v>#N/A</v>
      </c>
      <c r="AL372" s="17" t="e">
        <f>VLOOKUP($C372,'DATA PENGUKURAN GARDU'!$A:$BS,44,0)</f>
        <v>#N/A</v>
      </c>
      <c r="AM372" s="23" t="e">
        <f t="shared" si="187"/>
        <v>#N/A</v>
      </c>
      <c r="AN372" s="17" t="e">
        <f>VLOOKUP($C372,'DATA PENGUKURAN GARDU'!$A:$BS,46,0)</f>
        <v>#N/A</v>
      </c>
      <c r="AO372" s="23" t="e">
        <f t="shared" si="188"/>
        <v>#N/A</v>
      </c>
      <c r="AP372" s="17" t="e">
        <f>VLOOKUP($C372,'DATA PENGUKURAN GARDU'!$A:$BS,46,0)</f>
        <v>#N/A</v>
      </c>
      <c r="AQ372" s="17" t="e">
        <f>VLOOKUP($C372,'DATA PENGUKURAN GARDU'!$A:$BS,53,0)</f>
        <v>#N/A</v>
      </c>
      <c r="AR372" s="17" t="e">
        <f>VLOOKUP($C372,'DATA PENGUKURAN GARDU'!$A:$BS,54,0)</f>
        <v>#N/A</v>
      </c>
      <c r="AS372" s="20" t="e">
        <f>VLOOKUP($D372,'DATA PENGUKURAN GARDU'!$A:$BS,42,0)</f>
        <v>#N/A</v>
      </c>
      <c r="AT372" s="21" t="e">
        <f t="shared" si="189"/>
        <v>#N/A</v>
      </c>
      <c r="AU372" s="20" t="e">
        <f>VLOOKUP($D372,'DATA PENGUKURAN GARDU'!$A:$BS,44,0)</f>
        <v>#N/A</v>
      </c>
      <c r="AV372" s="21" t="e">
        <f t="shared" si="190"/>
        <v>#N/A</v>
      </c>
      <c r="AW372" s="20" t="e">
        <f>VLOOKUP($D372,'DATA PENGUKURAN GARDU'!$A:$BS,46,0)</f>
        <v>#N/A</v>
      </c>
      <c r="AX372" s="21" t="e">
        <f t="shared" si="191"/>
        <v>#N/A</v>
      </c>
      <c r="AY372" s="20" t="e">
        <f>VLOOKUP($D372,'DATA PENGUKURAN GARDU'!$A:$BS,46,0)</f>
        <v>#N/A</v>
      </c>
      <c r="AZ372" s="20" t="e">
        <f>VLOOKUP($D372,'DATA PENGUKURAN GARDU'!$A:$BS,53,0)</f>
        <v>#N/A</v>
      </c>
      <c r="BA372" s="20" t="e">
        <f>VLOOKUP($D372,'DATA PENGUKURAN GARDU'!$A:$BS,54,0)</f>
        <v>#N/A</v>
      </c>
      <c r="BB372" s="17" t="e">
        <f>VLOOKUP($E372,'DATA PENGUKURAN GARDU'!$A:$BS,42,0)</f>
        <v>#N/A</v>
      </c>
      <c r="BC372" s="23" t="e">
        <f t="shared" si="192"/>
        <v>#N/A</v>
      </c>
      <c r="BD372" s="17" t="e">
        <f>VLOOKUP($E372,'DATA PENGUKURAN GARDU'!$A:$BS,44,0)</f>
        <v>#N/A</v>
      </c>
      <c r="BE372" s="23" t="e">
        <f t="shared" si="193"/>
        <v>#N/A</v>
      </c>
      <c r="BF372" s="17" t="e">
        <f>VLOOKUP($E372,'DATA PENGUKURAN GARDU'!$A:$BS,46,0)</f>
        <v>#N/A</v>
      </c>
      <c r="BG372" s="23" t="e">
        <f t="shared" si="194"/>
        <v>#N/A</v>
      </c>
      <c r="BH372" s="17" t="e">
        <f>VLOOKUP($E372,'DATA PENGUKURAN GARDU'!$A:$BS,46,0)</f>
        <v>#N/A</v>
      </c>
      <c r="BI372" s="17" t="e">
        <f>VLOOKUP($E372,'DATA PENGUKURAN GARDU'!$A:$BS,53,0)</f>
        <v>#N/A</v>
      </c>
      <c r="BJ372" s="17" t="e">
        <f>VLOOKUP($E372,'DATA PENGUKURAN GARDU'!$A:$BS,54,0)</f>
        <v>#N/A</v>
      </c>
      <c r="BK372" s="20" t="e">
        <f t="shared" si="195"/>
        <v>#N/A</v>
      </c>
      <c r="BL372" s="20" t="e">
        <f t="shared" si="196"/>
        <v>#N/A</v>
      </c>
      <c r="BM372" s="20" t="e">
        <f t="shared" si="197"/>
        <v>#N/A</v>
      </c>
      <c r="BN372" s="25" t="e">
        <f t="shared" si="198"/>
        <v>#N/A</v>
      </c>
      <c r="BO372" s="26" t="str">
        <f t="shared" si="199"/>
        <v>0</v>
      </c>
      <c r="BP372" s="21" t="e">
        <f t="shared" si="200"/>
        <v>#VALUE!</v>
      </c>
      <c r="BQ372" s="20" t="e">
        <f t="shared" si="201"/>
        <v>#N/A</v>
      </c>
      <c r="BR372" s="20" t="e">
        <v>#N/A</v>
      </c>
      <c r="BS372" s="9" t="e">
        <v>#N/A</v>
      </c>
      <c r="BT372" s="2" t="e">
        <f t="shared" si="202"/>
        <v>#VALUE!</v>
      </c>
      <c r="BU372" s="2" t="e">
        <f t="shared" si="170"/>
        <v>#N/A</v>
      </c>
      <c r="BV372" s="2" t="e">
        <f t="shared" si="171"/>
        <v>#N/A</v>
      </c>
    </row>
    <row r="373" s="2" customFormat="1" ht="22.95" customHeight="1" spans="1:74">
      <c r="A373" s="9" t="str">
        <f t="shared" si="172"/>
        <v>NL 034Induk</v>
      </c>
      <c r="B373" s="9" t="str">
        <f t="shared" si="173"/>
        <v>NL 034jurusan 1</v>
      </c>
      <c r="C373" s="9" t="str">
        <f t="shared" si="174"/>
        <v>NL 034jurusan 2</v>
      </c>
      <c r="D373" s="9" t="str">
        <f t="shared" si="175"/>
        <v>NL 034jurusan 3</v>
      </c>
      <c r="E373" s="9" t="str">
        <f t="shared" si="176"/>
        <v>NL 034jurusan 4</v>
      </c>
      <c r="F373" s="10" t="s">
        <v>324</v>
      </c>
      <c r="G373" s="10" t="s">
        <v>101</v>
      </c>
      <c r="H373" s="10" t="s">
        <v>479</v>
      </c>
      <c r="I373" s="10">
        <v>0.88418</v>
      </c>
      <c r="J373" s="10">
        <v>123.99736</v>
      </c>
      <c r="K373" s="10" t="s">
        <v>7465</v>
      </c>
      <c r="L373" s="10" t="s">
        <v>7465</v>
      </c>
      <c r="M373" s="10" t="s">
        <v>7465</v>
      </c>
      <c r="N373" s="14">
        <f t="shared" si="177"/>
        <v>0</v>
      </c>
      <c r="O373" s="15" t="e">
        <f t="shared" si="178"/>
        <v>#VALUE!</v>
      </c>
      <c r="P373" s="15" t="e">
        <f t="shared" si="179"/>
        <v>#VALUE!</v>
      </c>
      <c r="Q373" s="17" t="e">
        <f>VLOOKUP($A373,'DATA PENGUKURAN GARDU'!$A:$BS,42,0)</f>
        <v>#N/A</v>
      </c>
      <c r="R373" s="18" t="e">
        <f t="shared" si="180"/>
        <v>#N/A</v>
      </c>
      <c r="S373" s="17" t="e">
        <f>VLOOKUP($A373,'DATA PENGUKURAN GARDU'!$A:$BS,44,0)</f>
        <v>#N/A</v>
      </c>
      <c r="T373" s="18" t="e">
        <f t="shared" si="181"/>
        <v>#N/A</v>
      </c>
      <c r="U373" s="17" t="e">
        <f>VLOOKUP($A373,'DATA PENGUKURAN GARDU'!$A:$BS,46,0)</f>
        <v>#N/A</v>
      </c>
      <c r="V373" s="18" t="e">
        <f t="shared" si="182"/>
        <v>#N/A</v>
      </c>
      <c r="W373" s="17" t="e">
        <f>VLOOKUP($A373,'DATA PENGUKURAN GARDU'!$A:$BS,48,0)</f>
        <v>#N/A</v>
      </c>
      <c r="X373" s="17" t="e">
        <f>VLOOKUP($A373,'DATA PENGUKURAN GARDU'!$A:$BS,53,0)</f>
        <v>#N/A</v>
      </c>
      <c r="Y373" s="17" t="e">
        <f>VLOOKUP($A373,'DATA PENGUKURAN GARDU'!$A:$BS,54,0)</f>
        <v>#N/A</v>
      </c>
      <c r="Z373" s="17" t="e">
        <f>VLOOKUP($A373,'DATA PENGUKURAN GARDU'!$A:$BS,55,0)</f>
        <v>#N/A</v>
      </c>
      <c r="AA373" s="20" t="e">
        <f>VLOOKUP($B373,'DATA PENGUKURAN GARDU'!$A:$BS,42,0)</f>
        <v>#N/A</v>
      </c>
      <c r="AB373" s="21" t="e">
        <f t="shared" si="183"/>
        <v>#N/A</v>
      </c>
      <c r="AC373" s="20" t="e">
        <f>VLOOKUP($B373,'DATA PENGUKURAN GARDU'!$A:$BS,44,0)</f>
        <v>#N/A</v>
      </c>
      <c r="AD373" s="21" t="e">
        <f t="shared" si="184"/>
        <v>#N/A</v>
      </c>
      <c r="AE373" s="20" t="e">
        <f>VLOOKUP($B373,'DATA PENGUKURAN GARDU'!$A:$BS,46,0)</f>
        <v>#N/A</v>
      </c>
      <c r="AF373" s="21" t="e">
        <f t="shared" si="185"/>
        <v>#N/A</v>
      </c>
      <c r="AG373" s="20" t="e">
        <f>VLOOKUP($B373,'DATA PENGUKURAN GARDU'!$A:$BS,46,0)</f>
        <v>#N/A</v>
      </c>
      <c r="AH373" s="20" t="e">
        <f>VLOOKUP($B373,'DATA PENGUKURAN GARDU'!$A:$BS,53,0)</f>
        <v>#N/A</v>
      </c>
      <c r="AI373" s="20" t="e">
        <f>VLOOKUP($B373,'DATA PENGUKURAN GARDU'!$A:$BS,54,0)</f>
        <v>#N/A</v>
      </c>
      <c r="AJ373" s="17" t="e">
        <f>VLOOKUP($C373,'DATA PENGUKURAN GARDU'!$A:$BS,42,0)</f>
        <v>#N/A</v>
      </c>
      <c r="AK373" s="23" t="e">
        <f t="shared" si="186"/>
        <v>#N/A</v>
      </c>
      <c r="AL373" s="17" t="e">
        <f>VLOOKUP($C373,'DATA PENGUKURAN GARDU'!$A:$BS,44,0)</f>
        <v>#N/A</v>
      </c>
      <c r="AM373" s="23" t="e">
        <f t="shared" si="187"/>
        <v>#N/A</v>
      </c>
      <c r="AN373" s="17" t="e">
        <f>VLOOKUP($C373,'DATA PENGUKURAN GARDU'!$A:$BS,46,0)</f>
        <v>#N/A</v>
      </c>
      <c r="AO373" s="23" t="e">
        <f t="shared" si="188"/>
        <v>#N/A</v>
      </c>
      <c r="AP373" s="17" t="e">
        <f>VLOOKUP($C373,'DATA PENGUKURAN GARDU'!$A:$BS,46,0)</f>
        <v>#N/A</v>
      </c>
      <c r="AQ373" s="17" t="e">
        <f>VLOOKUP($C373,'DATA PENGUKURAN GARDU'!$A:$BS,53,0)</f>
        <v>#N/A</v>
      </c>
      <c r="AR373" s="17" t="e">
        <f>VLOOKUP($C373,'DATA PENGUKURAN GARDU'!$A:$BS,54,0)</f>
        <v>#N/A</v>
      </c>
      <c r="AS373" s="20" t="e">
        <f>VLOOKUP($D373,'DATA PENGUKURAN GARDU'!$A:$BS,42,0)</f>
        <v>#N/A</v>
      </c>
      <c r="AT373" s="21" t="e">
        <f t="shared" si="189"/>
        <v>#N/A</v>
      </c>
      <c r="AU373" s="20" t="e">
        <f>VLOOKUP($D373,'DATA PENGUKURAN GARDU'!$A:$BS,44,0)</f>
        <v>#N/A</v>
      </c>
      <c r="AV373" s="21" t="e">
        <f t="shared" si="190"/>
        <v>#N/A</v>
      </c>
      <c r="AW373" s="20" t="e">
        <f>VLOOKUP($D373,'DATA PENGUKURAN GARDU'!$A:$BS,46,0)</f>
        <v>#N/A</v>
      </c>
      <c r="AX373" s="21" t="e">
        <f t="shared" si="191"/>
        <v>#N/A</v>
      </c>
      <c r="AY373" s="20" t="e">
        <f>VLOOKUP($D373,'DATA PENGUKURAN GARDU'!$A:$BS,46,0)</f>
        <v>#N/A</v>
      </c>
      <c r="AZ373" s="20" t="e">
        <f>VLOOKUP($D373,'DATA PENGUKURAN GARDU'!$A:$BS,53,0)</f>
        <v>#N/A</v>
      </c>
      <c r="BA373" s="20" t="e">
        <f>VLOOKUP($D373,'DATA PENGUKURAN GARDU'!$A:$BS,54,0)</f>
        <v>#N/A</v>
      </c>
      <c r="BB373" s="17" t="e">
        <f>VLOOKUP($E373,'DATA PENGUKURAN GARDU'!$A:$BS,42,0)</f>
        <v>#N/A</v>
      </c>
      <c r="BC373" s="23" t="e">
        <f t="shared" si="192"/>
        <v>#N/A</v>
      </c>
      <c r="BD373" s="17" t="e">
        <f>VLOOKUP($E373,'DATA PENGUKURAN GARDU'!$A:$BS,44,0)</f>
        <v>#N/A</v>
      </c>
      <c r="BE373" s="23" t="e">
        <f t="shared" si="193"/>
        <v>#N/A</v>
      </c>
      <c r="BF373" s="17" t="e">
        <f>VLOOKUP($E373,'DATA PENGUKURAN GARDU'!$A:$BS,46,0)</f>
        <v>#N/A</v>
      </c>
      <c r="BG373" s="23" t="e">
        <f t="shared" si="194"/>
        <v>#N/A</v>
      </c>
      <c r="BH373" s="17" t="e">
        <f>VLOOKUP($E373,'DATA PENGUKURAN GARDU'!$A:$BS,46,0)</f>
        <v>#N/A</v>
      </c>
      <c r="BI373" s="17" t="e">
        <f>VLOOKUP($E373,'DATA PENGUKURAN GARDU'!$A:$BS,53,0)</f>
        <v>#N/A</v>
      </c>
      <c r="BJ373" s="17" t="e">
        <f>VLOOKUP($E373,'DATA PENGUKURAN GARDU'!$A:$BS,54,0)</f>
        <v>#N/A</v>
      </c>
      <c r="BK373" s="20" t="e">
        <f t="shared" si="195"/>
        <v>#N/A</v>
      </c>
      <c r="BL373" s="20" t="e">
        <f t="shared" si="196"/>
        <v>#N/A</v>
      </c>
      <c r="BM373" s="20" t="e">
        <f t="shared" si="197"/>
        <v>#N/A</v>
      </c>
      <c r="BN373" s="25" t="e">
        <f t="shared" si="198"/>
        <v>#N/A</v>
      </c>
      <c r="BO373" s="26" t="str">
        <f t="shared" si="199"/>
        <v>0</v>
      </c>
      <c r="BP373" s="21" t="e">
        <f t="shared" si="200"/>
        <v>#VALUE!</v>
      </c>
      <c r="BQ373" s="20" t="e">
        <f t="shared" si="201"/>
        <v>#N/A</v>
      </c>
      <c r="BR373" s="20" t="e">
        <v>#N/A</v>
      </c>
      <c r="BS373" s="9" t="e">
        <v>#N/A</v>
      </c>
      <c r="BT373" s="2" t="e">
        <f t="shared" si="202"/>
        <v>#VALUE!</v>
      </c>
      <c r="BU373" s="2" t="e">
        <f t="shared" si="170"/>
        <v>#N/A</v>
      </c>
      <c r="BV373" s="2" t="e">
        <f t="shared" si="171"/>
        <v>#N/A</v>
      </c>
    </row>
    <row r="374" s="2" customFormat="1" ht="22.95" customHeight="1" spans="1:74">
      <c r="A374" s="9" t="str">
        <f t="shared" si="172"/>
        <v>NL 035Induk</v>
      </c>
      <c r="B374" s="9" t="str">
        <f t="shared" si="173"/>
        <v>NL 035jurusan 1</v>
      </c>
      <c r="C374" s="9" t="str">
        <f t="shared" si="174"/>
        <v>NL 035jurusan 2</v>
      </c>
      <c r="D374" s="9" t="str">
        <f t="shared" si="175"/>
        <v>NL 035jurusan 3</v>
      </c>
      <c r="E374" s="9" t="str">
        <f t="shared" si="176"/>
        <v>NL 035jurusan 4</v>
      </c>
      <c r="F374" s="10" t="s">
        <v>324</v>
      </c>
      <c r="G374" s="10" t="s">
        <v>101</v>
      </c>
      <c r="H374" s="10" t="s">
        <v>480</v>
      </c>
      <c r="I374" s="10">
        <v>0.88456</v>
      </c>
      <c r="J374" s="10">
        <v>124.00011</v>
      </c>
      <c r="K374" s="10" t="s">
        <v>7465</v>
      </c>
      <c r="L374" s="10" t="s">
        <v>7465</v>
      </c>
      <c r="M374" s="10" t="s">
        <v>7465</v>
      </c>
      <c r="N374" s="14">
        <f t="shared" si="177"/>
        <v>0</v>
      </c>
      <c r="O374" s="15" t="e">
        <f t="shared" si="178"/>
        <v>#VALUE!</v>
      </c>
      <c r="P374" s="15" t="e">
        <f t="shared" si="179"/>
        <v>#VALUE!</v>
      </c>
      <c r="Q374" s="17" t="e">
        <f>VLOOKUP($A374,'DATA PENGUKURAN GARDU'!$A:$BS,42,0)</f>
        <v>#N/A</v>
      </c>
      <c r="R374" s="18" t="e">
        <f t="shared" si="180"/>
        <v>#N/A</v>
      </c>
      <c r="S374" s="17" t="e">
        <f>VLOOKUP($A374,'DATA PENGUKURAN GARDU'!$A:$BS,44,0)</f>
        <v>#N/A</v>
      </c>
      <c r="T374" s="18" t="e">
        <f t="shared" si="181"/>
        <v>#N/A</v>
      </c>
      <c r="U374" s="17" t="e">
        <f>VLOOKUP($A374,'DATA PENGUKURAN GARDU'!$A:$BS,46,0)</f>
        <v>#N/A</v>
      </c>
      <c r="V374" s="18" t="e">
        <f t="shared" si="182"/>
        <v>#N/A</v>
      </c>
      <c r="W374" s="17" t="e">
        <f>VLOOKUP($A374,'DATA PENGUKURAN GARDU'!$A:$BS,48,0)</f>
        <v>#N/A</v>
      </c>
      <c r="X374" s="17" t="e">
        <f>VLOOKUP($A374,'DATA PENGUKURAN GARDU'!$A:$BS,53,0)</f>
        <v>#N/A</v>
      </c>
      <c r="Y374" s="17" t="e">
        <f>VLOOKUP($A374,'DATA PENGUKURAN GARDU'!$A:$BS,54,0)</f>
        <v>#N/A</v>
      </c>
      <c r="Z374" s="17" t="e">
        <f>VLOOKUP($A374,'DATA PENGUKURAN GARDU'!$A:$BS,55,0)</f>
        <v>#N/A</v>
      </c>
      <c r="AA374" s="20" t="e">
        <f>VLOOKUP($B374,'DATA PENGUKURAN GARDU'!$A:$BS,42,0)</f>
        <v>#N/A</v>
      </c>
      <c r="AB374" s="21" t="e">
        <f t="shared" si="183"/>
        <v>#N/A</v>
      </c>
      <c r="AC374" s="20" t="e">
        <f>VLOOKUP($B374,'DATA PENGUKURAN GARDU'!$A:$BS,44,0)</f>
        <v>#N/A</v>
      </c>
      <c r="AD374" s="21" t="e">
        <f t="shared" si="184"/>
        <v>#N/A</v>
      </c>
      <c r="AE374" s="20" t="e">
        <f>VLOOKUP($B374,'DATA PENGUKURAN GARDU'!$A:$BS,46,0)</f>
        <v>#N/A</v>
      </c>
      <c r="AF374" s="21" t="e">
        <f t="shared" si="185"/>
        <v>#N/A</v>
      </c>
      <c r="AG374" s="20" t="e">
        <f>VLOOKUP($B374,'DATA PENGUKURAN GARDU'!$A:$BS,46,0)</f>
        <v>#N/A</v>
      </c>
      <c r="AH374" s="20" t="e">
        <f>VLOOKUP($B374,'DATA PENGUKURAN GARDU'!$A:$BS,53,0)</f>
        <v>#N/A</v>
      </c>
      <c r="AI374" s="20" t="e">
        <f>VLOOKUP($B374,'DATA PENGUKURAN GARDU'!$A:$BS,54,0)</f>
        <v>#N/A</v>
      </c>
      <c r="AJ374" s="17" t="e">
        <f>VLOOKUP($C374,'DATA PENGUKURAN GARDU'!$A:$BS,42,0)</f>
        <v>#N/A</v>
      </c>
      <c r="AK374" s="23" t="e">
        <f t="shared" si="186"/>
        <v>#N/A</v>
      </c>
      <c r="AL374" s="17" t="e">
        <f>VLOOKUP($C374,'DATA PENGUKURAN GARDU'!$A:$BS,44,0)</f>
        <v>#N/A</v>
      </c>
      <c r="AM374" s="23" t="e">
        <f t="shared" si="187"/>
        <v>#N/A</v>
      </c>
      <c r="AN374" s="17" t="e">
        <f>VLOOKUP($C374,'DATA PENGUKURAN GARDU'!$A:$BS,46,0)</f>
        <v>#N/A</v>
      </c>
      <c r="AO374" s="23" t="e">
        <f t="shared" si="188"/>
        <v>#N/A</v>
      </c>
      <c r="AP374" s="17" t="e">
        <f>VLOOKUP($C374,'DATA PENGUKURAN GARDU'!$A:$BS,46,0)</f>
        <v>#N/A</v>
      </c>
      <c r="AQ374" s="17" t="e">
        <f>VLOOKUP($C374,'DATA PENGUKURAN GARDU'!$A:$BS,53,0)</f>
        <v>#N/A</v>
      </c>
      <c r="AR374" s="17" t="e">
        <f>VLOOKUP($C374,'DATA PENGUKURAN GARDU'!$A:$BS,54,0)</f>
        <v>#N/A</v>
      </c>
      <c r="AS374" s="20" t="e">
        <f>VLOOKUP($D374,'DATA PENGUKURAN GARDU'!$A:$BS,42,0)</f>
        <v>#N/A</v>
      </c>
      <c r="AT374" s="21" t="e">
        <f t="shared" si="189"/>
        <v>#N/A</v>
      </c>
      <c r="AU374" s="20" t="e">
        <f>VLOOKUP($D374,'DATA PENGUKURAN GARDU'!$A:$BS,44,0)</f>
        <v>#N/A</v>
      </c>
      <c r="AV374" s="21" t="e">
        <f t="shared" si="190"/>
        <v>#N/A</v>
      </c>
      <c r="AW374" s="20" t="e">
        <f>VLOOKUP($D374,'DATA PENGUKURAN GARDU'!$A:$BS,46,0)</f>
        <v>#N/A</v>
      </c>
      <c r="AX374" s="21" t="e">
        <f t="shared" si="191"/>
        <v>#N/A</v>
      </c>
      <c r="AY374" s="20" t="e">
        <f>VLOOKUP($D374,'DATA PENGUKURAN GARDU'!$A:$BS,46,0)</f>
        <v>#N/A</v>
      </c>
      <c r="AZ374" s="20" t="e">
        <f>VLOOKUP($D374,'DATA PENGUKURAN GARDU'!$A:$BS,53,0)</f>
        <v>#N/A</v>
      </c>
      <c r="BA374" s="20" t="e">
        <f>VLOOKUP($D374,'DATA PENGUKURAN GARDU'!$A:$BS,54,0)</f>
        <v>#N/A</v>
      </c>
      <c r="BB374" s="17" t="e">
        <f>VLOOKUP($E374,'DATA PENGUKURAN GARDU'!$A:$BS,42,0)</f>
        <v>#N/A</v>
      </c>
      <c r="BC374" s="23" t="e">
        <f t="shared" si="192"/>
        <v>#N/A</v>
      </c>
      <c r="BD374" s="17" t="e">
        <f>VLOOKUP($E374,'DATA PENGUKURAN GARDU'!$A:$BS,44,0)</f>
        <v>#N/A</v>
      </c>
      <c r="BE374" s="23" t="e">
        <f t="shared" si="193"/>
        <v>#N/A</v>
      </c>
      <c r="BF374" s="17" t="e">
        <f>VLOOKUP($E374,'DATA PENGUKURAN GARDU'!$A:$BS,46,0)</f>
        <v>#N/A</v>
      </c>
      <c r="BG374" s="23" t="e">
        <f t="shared" si="194"/>
        <v>#N/A</v>
      </c>
      <c r="BH374" s="17" t="e">
        <f>VLOOKUP($E374,'DATA PENGUKURAN GARDU'!$A:$BS,46,0)</f>
        <v>#N/A</v>
      </c>
      <c r="BI374" s="17" t="e">
        <f>VLOOKUP($E374,'DATA PENGUKURAN GARDU'!$A:$BS,53,0)</f>
        <v>#N/A</v>
      </c>
      <c r="BJ374" s="17" t="e">
        <f>VLOOKUP($E374,'DATA PENGUKURAN GARDU'!$A:$BS,54,0)</f>
        <v>#N/A</v>
      </c>
      <c r="BK374" s="20" t="e">
        <f t="shared" si="195"/>
        <v>#N/A</v>
      </c>
      <c r="BL374" s="20" t="e">
        <f t="shared" si="196"/>
        <v>#N/A</v>
      </c>
      <c r="BM374" s="20" t="e">
        <f t="shared" si="197"/>
        <v>#N/A</v>
      </c>
      <c r="BN374" s="25" t="e">
        <f t="shared" si="198"/>
        <v>#N/A</v>
      </c>
      <c r="BO374" s="26" t="str">
        <f t="shared" si="199"/>
        <v>0</v>
      </c>
      <c r="BP374" s="21" t="e">
        <f t="shared" si="200"/>
        <v>#VALUE!</v>
      </c>
      <c r="BQ374" s="20" t="e">
        <f t="shared" si="201"/>
        <v>#N/A</v>
      </c>
      <c r="BR374" s="20" t="e">
        <v>#N/A</v>
      </c>
      <c r="BS374" s="9" t="e">
        <v>#N/A</v>
      </c>
      <c r="BT374" s="2" t="e">
        <f t="shared" si="202"/>
        <v>#VALUE!</v>
      </c>
      <c r="BU374" s="2" t="e">
        <f t="shared" si="170"/>
        <v>#N/A</v>
      </c>
      <c r="BV374" s="2" t="e">
        <f t="shared" si="171"/>
        <v>#N/A</v>
      </c>
    </row>
    <row r="375" s="2" customFormat="1" ht="22.95" customHeight="1" spans="1:74">
      <c r="A375" s="9" t="str">
        <f t="shared" si="172"/>
        <v>K-223Induk</v>
      </c>
      <c r="B375" s="9" t="str">
        <f t="shared" si="173"/>
        <v>K-223jurusan 1</v>
      </c>
      <c r="C375" s="9" t="str">
        <f t="shared" si="174"/>
        <v>K-223jurusan 2</v>
      </c>
      <c r="D375" s="9" t="str">
        <f t="shared" si="175"/>
        <v>K-223jurusan 3</v>
      </c>
      <c r="E375" s="9" t="str">
        <f t="shared" si="176"/>
        <v>K-223jurusan 4</v>
      </c>
      <c r="F375" s="10" t="s">
        <v>131</v>
      </c>
      <c r="G375" s="10" t="s">
        <v>132</v>
      </c>
      <c r="H375" s="10" t="s">
        <v>481</v>
      </c>
      <c r="I375" s="10">
        <v>0.668455</v>
      </c>
      <c r="J375" s="10">
        <v>124.266029</v>
      </c>
      <c r="K375" s="10" t="s">
        <v>7465</v>
      </c>
      <c r="L375" s="10" t="s">
        <v>7465</v>
      </c>
      <c r="M375" s="10" t="s">
        <v>7465</v>
      </c>
      <c r="N375" s="14">
        <f t="shared" si="177"/>
        <v>0</v>
      </c>
      <c r="O375" s="15" t="e">
        <f t="shared" si="178"/>
        <v>#VALUE!</v>
      </c>
      <c r="P375" s="15" t="e">
        <f t="shared" si="179"/>
        <v>#VALUE!</v>
      </c>
      <c r="Q375" s="17" t="e">
        <f>VLOOKUP($A375,'DATA PENGUKURAN GARDU'!$A:$BS,42,0)</f>
        <v>#N/A</v>
      </c>
      <c r="R375" s="18" t="e">
        <f t="shared" si="180"/>
        <v>#N/A</v>
      </c>
      <c r="S375" s="17" t="e">
        <f>VLOOKUP($A375,'DATA PENGUKURAN GARDU'!$A:$BS,44,0)</f>
        <v>#N/A</v>
      </c>
      <c r="T375" s="18" t="e">
        <f t="shared" si="181"/>
        <v>#N/A</v>
      </c>
      <c r="U375" s="17" t="e">
        <f>VLOOKUP($A375,'DATA PENGUKURAN GARDU'!$A:$BS,46,0)</f>
        <v>#N/A</v>
      </c>
      <c r="V375" s="18" t="e">
        <f t="shared" si="182"/>
        <v>#N/A</v>
      </c>
      <c r="W375" s="17" t="e">
        <f>VLOOKUP($A375,'DATA PENGUKURAN GARDU'!$A:$BS,48,0)</f>
        <v>#N/A</v>
      </c>
      <c r="X375" s="17" t="e">
        <f>VLOOKUP($A375,'DATA PENGUKURAN GARDU'!$A:$BS,53,0)</f>
        <v>#N/A</v>
      </c>
      <c r="Y375" s="17" t="e">
        <f>VLOOKUP($A375,'DATA PENGUKURAN GARDU'!$A:$BS,54,0)</f>
        <v>#N/A</v>
      </c>
      <c r="Z375" s="17" t="e">
        <f>VLOOKUP($A375,'DATA PENGUKURAN GARDU'!$A:$BS,55,0)</f>
        <v>#N/A</v>
      </c>
      <c r="AA375" s="20" t="e">
        <f>VLOOKUP($B375,'DATA PENGUKURAN GARDU'!$A:$BS,42,0)</f>
        <v>#N/A</v>
      </c>
      <c r="AB375" s="21" t="e">
        <f t="shared" si="183"/>
        <v>#N/A</v>
      </c>
      <c r="AC375" s="20" t="e">
        <f>VLOOKUP($B375,'DATA PENGUKURAN GARDU'!$A:$BS,44,0)</f>
        <v>#N/A</v>
      </c>
      <c r="AD375" s="21" t="e">
        <f t="shared" si="184"/>
        <v>#N/A</v>
      </c>
      <c r="AE375" s="20" t="e">
        <f>VLOOKUP($B375,'DATA PENGUKURAN GARDU'!$A:$BS,46,0)</f>
        <v>#N/A</v>
      </c>
      <c r="AF375" s="21" t="e">
        <f t="shared" si="185"/>
        <v>#N/A</v>
      </c>
      <c r="AG375" s="20" t="e">
        <f>VLOOKUP($B375,'DATA PENGUKURAN GARDU'!$A:$BS,46,0)</f>
        <v>#N/A</v>
      </c>
      <c r="AH375" s="20" t="e">
        <f>VLOOKUP($B375,'DATA PENGUKURAN GARDU'!$A:$BS,53,0)</f>
        <v>#N/A</v>
      </c>
      <c r="AI375" s="20" t="e">
        <f>VLOOKUP($B375,'DATA PENGUKURAN GARDU'!$A:$BS,54,0)</f>
        <v>#N/A</v>
      </c>
      <c r="AJ375" s="17" t="e">
        <f>VLOOKUP($C375,'DATA PENGUKURAN GARDU'!$A:$BS,42,0)</f>
        <v>#N/A</v>
      </c>
      <c r="AK375" s="23" t="e">
        <f t="shared" si="186"/>
        <v>#N/A</v>
      </c>
      <c r="AL375" s="17" t="e">
        <f>VLOOKUP($C375,'DATA PENGUKURAN GARDU'!$A:$BS,44,0)</f>
        <v>#N/A</v>
      </c>
      <c r="AM375" s="23" t="e">
        <f t="shared" si="187"/>
        <v>#N/A</v>
      </c>
      <c r="AN375" s="17" t="e">
        <f>VLOOKUP($C375,'DATA PENGUKURAN GARDU'!$A:$BS,46,0)</f>
        <v>#N/A</v>
      </c>
      <c r="AO375" s="23" t="e">
        <f t="shared" si="188"/>
        <v>#N/A</v>
      </c>
      <c r="AP375" s="17" t="e">
        <f>VLOOKUP($C375,'DATA PENGUKURAN GARDU'!$A:$BS,46,0)</f>
        <v>#N/A</v>
      </c>
      <c r="AQ375" s="17" t="e">
        <f>VLOOKUP($C375,'DATA PENGUKURAN GARDU'!$A:$BS,53,0)</f>
        <v>#N/A</v>
      </c>
      <c r="AR375" s="17" t="e">
        <f>VLOOKUP($C375,'DATA PENGUKURAN GARDU'!$A:$BS,54,0)</f>
        <v>#N/A</v>
      </c>
      <c r="AS375" s="20" t="e">
        <f>VLOOKUP($D375,'DATA PENGUKURAN GARDU'!$A:$BS,42,0)</f>
        <v>#N/A</v>
      </c>
      <c r="AT375" s="21" t="e">
        <f t="shared" si="189"/>
        <v>#N/A</v>
      </c>
      <c r="AU375" s="20" t="e">
        <f>VLOOKUP($D375,'DATA PENGUKURAN GARDU'!$A:$BS,44,0)</f>
        <v>#N/A</v>
      </c>
      <c r="AV375" s="21" t="e">
        <f t="shared" si="190"/>
        <v>#N/A</v>
      </c>
      <c r="AW375" s="20" t="e">
        <f>VLOOKUP($D375,'DATA PENGUKURAN GARDU'!$A:$BS,46,0)</f>
        <v>#N/A</v>
      </c>
      <c r="AX375" s="21" t="e">
        <f t="shared" si="191"/>
        <v>#N/A</v>
      </c>
      <c r="AY375" s="20" t="e">
        <f>VLOOKUP($D375,'DATA PENGUKURAN GARDU'!$A:$BS,46,0)</f>
        <v>#N/A</v>
      </c>
      <c r="AZ375" s="20" t="e">
        <f>VLOOKUP($D375,'DATA PENGUKURAN GARDU'!$A:$BS,53,0)</f>
        <v>#N/A</v>
      </c>
      <c r="BA375" s="20" t="e">
        <f>VLOOKUP($D375,'DATA PENGUKURAN GARDU'!$A:$BS,54,0)</f>
        <v>#N/A</v>
      </c>
      <c r="BB375" s="17" t="e">
        <f>VLOOKUP($E375,'DATA PENGUKURAN GARDU'!$A:$BS,42,0)</f>
        <v>#N/A</v>
      </c>
      <c r="BC375" s="23" t="e">
        <f t="shared" si="192"/>
        <v>#N/A</v>
      </c>
      <c r="BD375" s="17" t="e">
        <f>VLOOKUP($E375,'DATA PENGUKURAN GARDU'!$A:$BS,44,0)</f>
        <v>#N/A</v>
      </c>
      <c r="BE375" s="23" t="e">
        <f t="shared" si="193"/>
        <v>#N/A</v>
      </c>
      <c r="BF375" s="17" t="e">
        <f>VLOOKUP($E375,'DATA PENGUKURAN GARDU'!$A:$BS,46,0)</f>
        <v>#N/A</v>
      </c>
      <c r="BG375" s="23" t="e">
        <f t="shared" si="194"/>
        <v>#N/A</v>
      </c>
      <c r="BH375" s="17" t="e">
        <f>VLOOKUP($E375,'DATA PENGUKURAN GARDU'!$A:$BS,46,0)</f>
        <v>#N/A</v>
      </c>
      <c r="BI375" s="17" t="e">
        <f>VLOOKUP($E375,'DATA PENGUKURAN GARDU'!$A:$BS,53,0)</f>
        <v>#N/A</v>
      </c>
      <c r="BJ375" s="17" t="e">
        <f>VLOOKUP($E375,'DATA PENGUKURAN GARDU'!$A:$BS,54,0)</f>
        <v>#N/A</v>
      </c>
      <c r="BK375" s="20" t="e">
        <f t="shared" si="195"/>
        <v>#N/A</v>
      </c>
      <c r="BL375" s="20" t="e">
        <f t="shared" si="196"/>
        <v>#N/A</v>
      </c>
      <c r="BM375" s="20" t="e">
        <f t="shared" si="197"/>
        <v>#N/A</v>
      </c>
      <c r="BN375" s="25" t="e">
        <f t="shared" si="198"/>
        <v>#N/A</v>
      </c>
      <c r="BO375" s="26" t="str">
        <f t="shared" si="199"/>
        <v>0</v>
      </c>
      <c r="BP375" s="21" t="e">
        <f t="shared" si="200"/>
        <v>#VALUE!</v>
      </c>
      <c r="BQ375" s="20" t="e">
        <f t="shared" si="201"/>
        <v>#N/A</v>
      </c>
      <c r="BR375" s="20" t="e">
        <v>#N/A</v>
      </c>
      <c r="BS375" s="9" t="e">
        <v>#N/A</v>
      </c>
      <c r="BT375" s="2" t="e">
        <f t="shared" si="202"/>
        <v>#VALUE!</v>
      </c>
      <c r="BU375" s="2" t="e">
        <f t="shared" si="170"/>
        <v>#N/A</v>
      </c>
      <c r="BV375" s="2" t="e">
        <f t="shared" si="171"/>
        <v>#N/A</v>
      </c>
    </row>
    <row r="376" s="2" customFormat="1" ht="22.95" customHeight="1" spans="1:74">
      <c r="A376" s="9" t="str">
        <f t="shared" si="172"/>
        <v>K-278Induk</v>
      </c>
      <c r="B376" s="9" t="str">
        <f t="shared" si="173"/>
        <v>K-278jurusan 1</v>
      </c>
      <c r="C376" s="9" t="str">
        <f t="shared" si="174"/>
        <v>K-278jurusan 2</v>
      </c>
      <c r="D376" s="9" t="str">
        <f t="shared" si="175"/>
        <v>K-278jurusan 3</v>
      </c>
      <c r="E376" s="9" t="str">
        <f t="shared" si="176"/>
        <v>K-278jurusan 4</v>
      </c>
      <c r="F376" s="10" t="s">
        <v>131</v>
      </c>
      <c r="G376" s="10" t="s">
        <v>132</v>
      </c>
      <c r="H376" s="10" t="s">
        <v>483</v>
      </c>
      <c r="I376" s="10">
        <v>0.602594</v>
      </c>
      <c r="J376" s="10">
        <v>124.270958</v>
      </c>
      <c r="K376" s="10" t="s">
        <v>7465</v>
      </c>
      <c r="L376" s="10" t="s">
        <v>7465</v>
      </c>
      <c r="M376" s="10" t="s">
        <v>7465</v>
      </c>
      <c r="N376" s="14">
        <f t="shared" si="177"/>
        <v>0</v>
      </c>
      <c r="O376" s="15" t="e">
        <f t="shared" si="178"/>
        <v>#VALUE!</v>
      </c>
      <c r="P376" s="15" t="e">
        <f t="shared" si="179"/>
        <v>#VALUE!</v>
      </c>
      <c r="Q376" s="17" t="e">
        <f>VLOOKUP($A376,'DATA PENGUKURAN GARDU'!$A:$BS,42,0)</f>
        <v>#N/A</v>
      </c>
      <c r="R376" s="18" t="e">
        <f t="shared" si="180"/>
        <v>#N/A</v>
      </c>
      <c r="S376" s="17" t="e">
        <f>VLOOKUP($A376,'DATA PENGUKURAN GARDU'!$A:$BS,44,0)</f>
        <v>#N/A</v>
      </c>
      <c r="T376" s="18" t="e">
        <f t="shared" si="181"/>
        <v>#N/A</v>
      </c>
      <c r="U376" s="17" t="e">
        <f>VLOOKUP($A376,'DATA PENGUKURAN GARDU'!$A:$BS,46,0)</f>
        <v>#N/A</v>
      </c>
      <c r="V376" s="18" t="e">
        <f t="shared" si="182"/>
        <v>#N/A</v>
      </c>
      <c r="W376" s="17" t="e">
        <f>VLOOKUP($A376,'DATA PENGUKURAN GARDU'!$A:$BS,48,0)</f>
        <v>#N/A</v>
      </c>
      <c r="X376" s="17" t="e">
        <f>VLOOKUP($A376,'DATA PENGUKURAN GARDU'!$A:$BS,53,0)</f>
        <v>#N/A</v>
      </c>
      <c r="Y376" s="17" t="e">
        <f>VLOOKUP($A376,'DATA PENGUKURAN GARDU'!$A:$BS,54,0)</f>
        <v>#N/A</v>
      </c>
      <c r="Z376" s="17" t="e">
        <f>VLOOKUP($A376,'DATA PENGUKURAN GARDU'!$A:$BS,55,0)</f>
        <v>#N/A</v>
      </c>
      <c r="AA376" s="20" t="e">
        <f>VLOOKUP($B376,'DATA PENGUKURAN GARDU'!$A:$BS,42,0)</f>
        <v>#N/A</v>
      </c>
      <c r="AB376" s="21" t="e">
        <f t="shared" si="183"/>
        <v>#N/A</v>
      </c>
      <c r="AC376" s="20" t="e">
        <f>VLOOKUP($B376,'DATA PENGUKURAN GARDU'!$A:$BS,44,0)</f>
        <v>#N/A</v>
      </c>
      <c r="AD376" s="21" t="e">
        <f t="shared" si="184"/>
        <v>#N/A</v>
      </c>
      <c r="AE376" s="20" t="e">
        <f>VLOOKUP($B376,'DATA PENGUKURAN GARDU'!$A:$BS,46,0)</f>
        <v>#N/A</v>
      </c>
      <c r="AF376" s="21" t="e">
        <f t="shared" si="185"/>
        <v>#N/A</v>
      </c>
      <c r="AG376" s="20" t="e">
        <f>VLOOKUP($B376,'DATA PENGUKURAN GARDU'!$A:$BS,46,0)</f>
        <v>#N/A</v>
      </c>
      <c r="AH376" s="20" t="e">
        <f>VLOOKUP($B376,'DATA PENGUKURAN GARDU'!$A:$BS,53,0)</f>
        <v>#N/A</v>
      </c>
      <c r="AI376" s="20" t="e">
        <f>VLOOKUP($B376,'DATA PENGUKURAN GARDU'!$A:$BS,54,0)</f>
        <v>#N/A</v>
      </c>
      <c r="AJ376" s="17" t="e">
        <f>VLOOKUP($C376,'DATA PENGUKURAN GARDU'!$A:$BS,42,0)</f>
        <v>#N/A</v>
      </c>
      <c r="AK376" s="23" t="e">
        <f t="shared" si="186"/>
        <v>#N/A</v>
      </c>
      <c r="AL376" s="17" t="e">
        <f>VLOOKUP($C376,'DATA PENGUKURAN GARDU'!$A:$BS,44,0)</f>
        <v>#N/A</v>
      </c>
      <c r="AM376" s="23" t="e">
        <f t="shared" si="187"/>
        <v>#N/A</v>
      </c>
      <c r="AN376" s="17" t="e">
        <f>VLOOKUP($C376,'DATA PENGUKURAN GARDU'!$A:$BS,46,0)</f>
        <v>#N/A</v>
      </c>
      <c r="AO376" s="23" t="e">
        <f t="shared" si="188"/>
        <v>#N/A</v>
      </c>
      <c r="AP376" s="17" t="e">
        <f>VLOOKUP($C376,'DATA PENGUKURAN GARDU'!$A:$BS,46,0)</f>
        <v>#N/A</v>
      </c>
      <c r="AQ376" s="17" t="e">
        <f>VLOOKUP($C376,'DATA PENGUKURAN GARDU'!$A:$BS,53,0)</f>
        <v>#N/A</v>
      </c>
      <c r="AR376" s="17" t="e">
        <f>VLOOKUP($C376,'DATA PENGUKURAN GARDU'!$A:$BS,54,0)</f>
        <v>#N/A</v>
      </c>
      <c r="AS376" s="20" t="e">
        <f>VLOOKUP($D376,'DATA PENGUKURAN GARDU'!$A:$BS,42,0)</f>
        <v>#N/A</v>
      </c>
      <c r="AT376" s="21" t="e">
        <f t="shared" si="189"/>
        <v>#N/A</v>
      </c>
      <c r="AU376" s="20" t="e">
        <f>VLOOKUP($D376,'DATA PENGUKURAN GARDU'!$A:$BS,44,0)</f>
        <v>#N/A</v>
      </c>
      <c r="AV376" s="21" t="e">
        <f t="shared" si="190"/>
        <v>#N/A</v>
      </c>
      <c r="AW376" s="20" t="e">
        <f>VLOOKUP($D376,'DATA PENGUKURAN GARDU'!$A:$BS,46,0)</f>
        <v>#N/A</v>
      </c>
      <c r="AX376" s="21" t="e">
        <f t="shared" si="191"/>
        <v>#N/A</v>
      </c>
      <c r="AY376" s="20" t="e">
        <f>VLOOKUP($D376,'DATA PENGUKURAN GARDU'!$A:$BS,46,0)</f>
        <v>#N/A</v>
      </c>
      <c r="AZ376" s="20" t="e">
        <f>VLOOKUP($D376,'DATA PENGUKURAN GARDU'!$A:$BS,53,0)</f>
        <v>#N/A</v>
      </c>
      <c r="BA376" s="20" t="e">
        <f>VLOOKUP($D376,'DATA PENGUKURAN GARDU'!$A:$BS,54,0)</f>
        <v>#N/A</v>
      </c>
      <c r="BB376" s="17" t="e">
        <f>VLOOKUP($E376,'DATA PENGUKURAN GARDU'!$A:$BS,42,0)</f>
        <v>#N/A</v>
      </c>
      <c r="BC376" s="23" t="e">
        <f t="shared" si="192"/>
        <v>#N/A</v>
      </c>
      <c r="BD376" s="17" t="e">
        <f>VLOOKUP($E376,'DATA PENGUKURAN GARDU'!$A:$BS,44,0)</f>
        <v>#N/A</v>
      </c>
      <c r="BE376" s="23" t="e">
        <f t="shared" si="193"/>
        <v>#N/A</v>
      </c>
      <c r="BF376" s="17" t="e">
        <f>VLOOKUP($E376,'DATA PENGUKURAN GARDU'!$A:$BS,46,0)</f>
        <v>#N/A</v>
      </c>
      <c r="BG376" s="23" t="e">
        <f t="shared" si="194"/>
        <v>#N/A</v>
      </c>
      <c r="BH376" s="17" t="e">
        <f>VLOOKUP($E376,'DATA PENGUKURAN GARDU'!$A:$BS,46,0)</f>
        <v>#N/A</v>
      </c>
      <c r="BI376" s="17" t="e">
        <f>VLOOKUP($E376,'DATA PENGUKURAN GARDU'!$A:$BS,53,0)</f>
        <v>#N/A</v>
      </c>
      <c r="BJ376" s="17" t="e">
        <f>VLOOKUP($E376,'DATA PENGUKURAN GARDU'!$A:$BS,54,0)</f>
        <v>#N/A</v>
      </c>
      <c r="BK376" s="20" t="e">
        <f t="shared" si="195"/>
        <v>#N/A</v>
      </c>
      <c r="BL376" s="20" t="e">
        <f t="shared" si="196"/>
        <v>#N/A</v>
      </c>
      <c r="BM376" s="20" t="e">
        <f t="shared" si="197"/>
        <v>#N/A</v>
      </c>
      <c r="BN376" s="25" t="e">
        <f t="shared" si="198"/>
        <v>#N/A</v>
      </c>
      <c r="BO376" s="26" t="str">
        <f t="shared" si="199"/>
        <v>0</v>
      </c>
      <c r="BP376" s="21" t="e">
        <f t="shared" si="200"/>
        <v>#VALUE!</v>
      </c>
      <c r="BQ376" s="20" t="e">
        <f t="shared" si="201"/>
        <v>#N/A</v>
      </c>
      <c r="BR376" s="20" t="e">
        <v>#N/A</v>
      </c>
      <c r="BS376" s="9" t="e">
        <v>#N/A</v>
      </c>
      <c r="BT376" s="2" t="e">
        <f t="shared" si="202"/>
        <v>#VALUE!</v>
      </c>
      <c r="BU376" s="2" t="e">
        <f t="shared" si="170"/>
        <v>#N/A</v>
      </c>
      <c r="BV376" s="2" t="e">
        <f t="shared" si="171"/>
        <v>#N/A</v>
      </c>
    </row>
    <row r="377" s="2" customFormat="1" ht="22.95" customHeight="1" spans="1:74">
      <c r="A377" s="9" t="str">
        <f t="shared" si="172"/>
        <v>K-283Induk</v>
      </c>
      <c r="B377" s="9" t="str">
        <f t="shared" si="173"/>
        <v>K-283jurusan 1</v>
      </c>
      <c r="C377" s="9" t="str">
        <f t="shared" si="174"/>
        <v>K-283jurusan 2</v>
      </c>
      <c r="D377" s="9" t="str">
        <f t="shared" si="175"/>
        <v>K-283jurusan 3</v>
      </c>
      <c r="E377" s="9" t="str">
        <f t="shared" si="176"/>
        <v>K-283jurusan 4</v>
      </c>
      <c r="F377" s="10" t="s">
        <v>131</v>
      </c>
      <c r="G377" s="10" t="s">
        <v>132</v>
      </c>
      <c r="H377" s="10" t="s">
        <v>485</v>
      </c>
      <c r="I377" s="10">
        <v>0.60716</v>
      </c>
      <c r="J377" s="10">
        <v>124.27792</v>
      </c>
      <c r="K377" s="10" t="s">
        <v>7465</v>
      </c>
      <c r="L377" s="10" t="s">
        <v>7465</v>
      </c>
      <c r="M377" s="10" t="s">
        <v>7465</v>
      </c>
      <c r="N377" s="14">
        <f t="shared" si="177"/>
        <v>0</v>
      </c>
      <c r="O377" s="15" t="e">
        <f t="shared" si="178"/>
        <v>#VALUE!</v>
      </c>
      <c r="P377" s="15" t="e">
        <f t="shared" si="179"/>
        <v>#VALUE!</v>
      </c>
      <c r="Q377" s="17" t="e">
        <f>VLOOKUP($A377,'DATA PENGUKURAN GARDU'!$A:$BS,42,0)</f>
        <v>#N/A</v>
      </c>
      <c r="R377" s="18" t="e">
        <f t="shared" si="180"/>
        <v>#N/A</v>
      </c>
      <c r="S377" s="17" t="e">
        <f>VLOOKUP($A377,'DATA PENGUKURAN GARDU'!$A:$BS,44,0)</f>
        <v>#N/A</v>
      </c>
      <c r="T377" s="18" t="e">
        <f t="shared" si="181"/>
        <v>#N/A</v>
      </c>
      <c r="U377" s="17" t="e">
        <f>VLOOKUP($A377,'DATA PENGUKURAN GARDU'!$A:$BS,46,0)</f>
        <v>#N/A</v>
      </c>
      <c r="V377" s="18" t="e">
        <f t="shared" si="182"/>
        <v>#N/A</v>
      </c>
      <c r="W377" s="17" t="e">
        <f>VLOOKUP($A377,'DATA PENGUKURAN GARDU'!$A:$BS,48,0)</f>
        <v>#N/A</v>
      </c>
      <c r="X377" s="17" t="e">
        <f>VLOOKUP($A377,'DATA PENGUKURAN GARDU'!$A:$BS,53,0)</f>
        <v>#N/A</v>
      </c>
      <c r="Y377" s="17" t="e">
        <f>VLOOKUP($A377,'DATA PENGUKURAN GARDU'!$A:$BS,54,0)</f>
        <v>#N/A</v>
      </c>
      <c r="Z377" s="17" t="e">
        <f>VLOOKUP($A377,'DATA PENGUKURAN GARDU'!$A:$BS,55,0)</f>
        <v>#N/A</v>
      </c>
      <c r="AA377" s="20" t="e">
        <f>VLOOKUP($B377,'DATA PENGUKURAN GARDU'!$A:$BS,42,0)</f>
        <v>#N/A</v>
      </c>
      <c r="AB377" s="21" t="e">
        <f t="shared" si="183"/>
        <v>#N/A</v>
      </c>
      <c r="AC377" s="20" t="e">
        <f>VLOOKUP($B377,'DATA PENGUKURAN GARDU'!$A:$BS,44,0)</f>
        <v>#N/A</v>
      </c>
      <c r="AD377" s="21" t="e">
        <f t="shared" si="184"/>
        <v>#N/A</v>
      </c>
      <c r="AE377" s="20" t="e">
        <f>VLOOKUP($B377,'DATA PENGUKURAN GARDU'!$A:$BS,46,0)</f>
        <v>#N/A</v>
      </c>
      <c r="AF377" s="21" t="e">
        <f t="shared" si="185"/>
        <v>#N/A</v>
      </c>
      <c r="AG377" s="20" t="e">
        <f>VLOOKUP($B377,'DATA PENGUKURAN GARDU'!$A:$BS,46,0)</f>
        <v>#N/A</v>
      </c>
      <c r="AH377" s="20" t="e">
        <f>VLOOKUP($B377,'DATA PENGUKURAN GARDU'!$A:$BS,53,0)</f>
        <v>#N/A</v>
      </c>
      <c r="AI377" s="20" t="e">
        <f>VLOOKUP($B377,'DATA PENGUKURAN GARDU'!$A:$BS,54,0)</f>
        <v>#N/A</v>
      </c>
      <c r="AJ377" s="17" t="e">
        <f>VLOOKUP($C377,'DATA PENGUKURAN GARDU'!$A:$BS,42,0)</f>
        <v>#N/A</v>
      </c>
      <c r="AK377" s="23" t="e">
        <f t="shared" si="186"/>
        <v>#N/A</v>
      </c>
      <c r="AL377" s="17" t="e">
        <f>VLOOKUP($C377,'DATA PENGUKURAN GARDU'!$A:$BS,44,0)</f>
        <v>#N/A</v>
      </c>
      <c r="AM377" s="23" t="e">
        <f t="shared" si="187"/>
        <v>#N/A</v>
      </c>
      <c r="AN377" s="17" t="e">
        <f>VLOOKUP($C377,'DATA PENGUKURAN GARDU'!$A:$BS,46,0)</f>
        <v>#N/A</v>
      </c>
      <c r="AO377" s="23" t="e">
        <f t="shared" si="188"/>
        <v>#N/A</v>
      </c>
      <c r="AP377" s="17" t="e">
        <f>VLOOKUP($C377,'DATA PENGUKURAN GARDU'!$A:$BS,46,0)</f>
        <v>#N/A</v>
      </c>
      <c r="AQ377" s="17" t="e">
        <f>VLOOKUP($C377,'DATA PENGUKURAN GARDU'!$A:$BS,53,0)</f>
        <v>#N/A</v>
      </c>
      <c r="AR377" s="17" t="e">
        <f>VLOOKUP($C377,'DATA PENGUKURAN GARDU'!$A:$BS,54,0)</f>
        <v>#N/A</v>
      </c>
      <c r="AS377" s="20" t="e">
        <f>VLOOKUP($D377,'DATA PENGUKURAN GARDU'!$A:$BS,42,0)</f>
        <v>#N/A</v>
      </c>
      <c r="AT377" s="21" t="e">
        <f t="shared" si="189"/>
        <v>#N/A</v>
      </c>
      <c r="AU377" s="20" t="e">
        <f>VLOOKUP($D377,'DATA PENGUKURAN GARDU'!$A:$BS,44,0)</f>
        <v>#N/A</v>
      </c>
      <c r="AV377" s="21" t="e">
        <f t="shared" si="190"/>
        <v>#N/A</v>
      </c>
      <c r="AW377" s="20" t="e">
        <f>VLOOKUP($D377,'DATA PENGUKURAN GARDU'!$A:$BS,46,0)</f>
        <v>#N/A</v>
      </c>
      <c r="AX377" s="21" t="e">
        <f t="shared" si="191"/>
        <v>#N/A</v>
      </c>
      <c r="AY377" s="20" t="e">
        <f>VLOOKUP($D377,'DATA PENGUKURAN GARDU'!$A:$BS,46,0)</f>
        <v>#N/A</v>
      </c>
      <c r="AZ377" s="20" t="e">
        <f>VLOOKUP($D377,'DATA PENGUKURAN GARDU'!$A:$BS,53,0)</f>
        <v>#N/A</v>
      </c>
      <c r="BA377" s="20" t="e">
        <f>VLOOKUP($D377,'DATA PENGUKURAN GARDU'!$A:$BS,54,0)</f>
        <v>#N/A</v>
      </c>
      <c r="BB377" s="17" t="e">
        <f>VLOOKUP($E377,'DATA PENGUKURAN GARDU'!$A:$BS,42,0)</f>
        <v>#N/A</v>
      </c>
      <c r="BC377" s="23" t="e">
        <f t="shared" si="192"/>
        <v>#N/A</v>
      </c>
      <c r="BD377" s="17" t="e">
        <f>VLOOKUP($E377,'DATA PENGUKURAN GARDU'!$A:$BS,44,0)</f>
        <v>#N/A</v>
      </c>
      <c r="BE377" s="23" t="e">
        <f t="shared" si="193"/>
        <v>#N/A</v>
      </c>
      <c r="BF377" s="17" t="e">
        <f>VLOOKUP($E377,'DATA PENGUKURAN GARDU'!$A:$BS,46,0)</f>
        <v>#N/A</v>
      </c>
      <c r="BG377" s="23" t="e">
        <f t="shared" si="194"/>
        <v>#N/A</v>
      </c>
      <c r="BH377" s="17" t="e">
        <f>VLOOKUP($E377,'DATA PENGUKURAN GARDU'!$A:$BS,46,0)</f>
        <v>#N/A</v>
      </c>
      <c r="BI377" s="17" t="e">
        <f>VLOOKUP($E377,'DATA PENGUKURAN GARDU'!$A:$BS,53,0)</f>
        <v>#N/A</v>
      </c>
      <c r="BJ377" s="17" t="e">
        <f>VLOOKUP($E377,'DATA PENGUKURAN GARDU'!$A:$BS,54,0)</f>
        <v>#N/A</v>
      </c>
      <c r="BK377" s="20" t="e">
        <f t="shared" si="195"/>
        <v>#N/A</v>
      </c>
      <c r="BL377" s="20" t="e">
        <f t="shared" si="196"/>
        <v>#N/A</v>
      </c>
      <c r="BM377" s="20" t="e">
        <f t="shared" si="197"/>
        <v>#N/A</v>
      </c>
      <c r="BN377" s="25" t="e">
        <f t="shared" si="198"/>
        <v>#N/A</v>
      </c>
      <c r="BO377" s="26" t="str">
        <f t="shared" si="199"/>
        <v>0</v>
      </c>
      <c r="BP377" s="21" t="e">
        <f t="shared" si="200"/>
        <v>#VALUE!</v>
      </c>
      <c r="BQ377" s="20" t="e">
        <f t="shared" si="201"/>
        <v>#N/A</v>
      </c>
      <c r="BR377" s="20" t="e">
        <v>#N/A</v>
      </c>
      <c r="BS377" s="9" t="e">
        <v>#N/A</v>
      </c>
      <c r="BT377" s="2" t="e">
        <f t="shared" si="202"/>
        <v>#VALUE!</v>
      </c>
      <c r="BU377" s="2" t="e">
        <f t="shared" si="170"/>
        <v>#N/A</v>
      </c>
      <c r="BV377" s="2" t="e">
        <f t="shared" si="171"/>
        <v>#N/A</v>
      </c>
    </row>
    <row r="378" s="2" customFormat="1" ht="22.95" customHeight="1" spans="1:74">
      <c r="A378" s="9" t="str">
        <f t="shared" si="172"/>
        <v>K-183Induk</v>
      </c>
      <c r="B378" s="9" t="str">
        <f t="shared" si="173"/>
        <v>K-183jurusan 1</v>
      </c>
      <c r="C378" s="9" t="str">
        <f t="shared" si="174"/>
        <v>K-183jurusan 2</v>
      </c>
      <c r="D378" s="9" t="str">
        <f t="shared" si="175"/>
        <v>K-183jurusan 3</v>
      </c>
      <c r="E378" s="9" t="str">
        <f t="shared" si="176"/>
        <v>K-183jurusan 4</v>
      </c>
      <c r="F378" s="10" t="s">
        <v>486</v>
      </c>
      <c r="G378" s="10" t="s">
        <v>132</v>
      </c>
      <c r="H378" s="10" t="s">
        <v>487</v>
      </c>
      <c r="I378" s="10">
        <v>0.764283</v>
      </c>
      <c r="J378" s="10">
        <v>124.315417</v>
      </c>
      <c r="K378" s="10" t="s">
        <v>7465</v>
      </c>
      <c r="L378" s="10" t="s">
        <v>7465</v>
      </c>
      <c r="M378" s="10" t="s">
        <v>7465</v>
      </c>
      <c r="N378" s="14">
        <f t="shared" si="177"/>
        <v>0</v>
      </c>
      <c r="O378" s="15" t="e">
        <f t="shared" si="178"/>
        <v>#VALUE!</v>
      </c>
      <c r="P378" s="15" t="e">
        <f t="shared" si="179"/>
        <v>#VALUE!</v>
      </c>
      <c r="Q378" s="17" t="e">
        <f>VLOOKUP($A378,'DATA PENGUKURAN GARDU'!$A:$BS,42,0)</f>
        <v>#N/A</v>
      </c>
      <c r="R378" s="18" t="e">
        <f t="shared" si="180"/>
        <v>#N/A</v>
      </c>
      <c r="S378" s="17" t="e">
        <f>VLOOKUP($A378,'DATA PENGUKURAN GARDU'!$A:$BS,44,0)</f>
        <v>#N/A</v>
      </c>
      <c r="T378" s="18" t="e">
        <f t="shared" si="181"/>
        <v>#N/A</v>
      </c>
      <c r="U378" s="17" t="e">
        <f>VLOOKUP($A378,'DATA PENGUKURAN GARDU'!$A:$BS,46,0)</f>
        <v>#N/A</v>
      </c>
      <c r="V378" s="18" t="e">
        <f t="shared" si="182"/>
        <v>#N/A</v>
      </c>
      <c r="W378" s="17" t="e">
        <f>VLOOKUP($A378,'DATA PENGUKURAN GARDU'!$A:$BS,48,0)</f>
        <v>#N/A</v>
      </c>
      <c r="X378" s="17" t="e">
        <f>VLOOKUP($A378,'DATA PENGUKURAN GARDU'!$A:$BS,53,0)</f>
        <v>#N/A</v>
      </c>
      <c r="Y378" s="17" t="e">
        <f>VLOOKUP($A378,'DATA PENGUKURAN GARDU'!$A:$BS,54,0)</f>
        <v>#N/A</v>
      </c>
      <c r="Z378" s="17" t="e">
        <f>VLOOKUP($A378,'DATA PENGUKURAN GARDU'!$A:$BS,55,0)</f>
        <v>#N/A</v>
      </c>
      <c r="AA378" s="20" t="e">
        <f>VLOOKUP($B378,'DATA PENGUKURAN GARDU'!$A:$BS,42,0)</f>
        <v>#N/A</v>
      </c>
      <c r="AB378" s="21" t="e">
        <f t="shared" si="183"/>
        <v>#N/A</v>
      </c>
      <c r="AC378" s="20" t="e">
        <f>VLOOKUP($B378,'DATA PENGUKURAN GARDU'!$A:$BS,44,0)</f>
        <v>#N/A</v>
      </c>
      <c r="AD378" s="21" t="e">
        <f t="shared" si="184"/>
        <v>#N/A</v>
      </c>
      <c r="AE378" s="20" t="e">
        <f>VLOOKUP($B378,'DATA PENGUKURAN GARDU'!$A:$BS,46,0)</f>
        <v>#N/A</v>
      </c>
      <c r="AF378" s="21" t="e">
        <f t="shared" si="185"/>
        <v>#N/A</v>
      </c>
      <c r="AG378" s="20" t="e">
        <f>VLOOKUP($B378,'DATA PENGUKURAN GARDU'!$A:$BS,46,0)</f>
        <v>#N/A</v>
      </c>
      <c r="AH378" s="20" t="e">
        <f>VLOOKUP($B378,'DATA PENGUKURAN GARDU'!$A:$BS,53,0)</f>
        <v>#N/A</v>
      </c>
      <c r="AI378" s="20" t="e">
        <f>VLOOKUP($B378,'DATA PENGUKURAN GARDU'!$A:$BS,54,0)</f>
        <v>#N/A</v>
      </c>
      <c r="AJ378" s="17" t="e">
        <f>VLOOKUP($C378,'DATA PENGUKURAN GARDU'!$A:$BS,42,0)</f>
        <v>#N/A</v>
      </c>
      <c r="AK378" s="23" t="e">
        <f t="shared" si="186"/>
        <v>#N/A</v>
      </c>
      <c r="AL378" s="17" t="e">
        <f>VLOOKUP($C378,'DATA PENGUKURAN GARDU'!$A:$BS,44,0)</f>
        <v>#N/A</v>
      </c>
      <c r="AM378" s="23" t="e">
        <f t="shared" si="187"/>
        <v>#N/A</v>
      </c>
      <c r="AN378" s="17" t="e">
        <f>VLOOKUP($C378,'DATA PENGUKURAN GARDU'!$A:$BS,46,0)</f>
        <v>#N/A</v>
      </c>
      <c r="AO378" s="23" t="e">
        <f t="shared" si="188"/>
        <v>#N/A</v>
      </c>
      <c r="AP378" s="17" t="e">
        <f>VLOOKUP($C378,'DATA PENGUKURAN GARDU'!$A:$BS,46,0)</f>
        <v>#N/A</v>
      </c>
      <c r="AQ378" s="17" t="e">
        <f>VLOOKUP($C378,'DATA PENGUKURAN GARDU'!$A:$BS,53,0)</f>
        <v>#N/A</v>
      </c>
      <c r="AR378" s="17" t="e">
        <f>VLOOKUP($C378,'DATA PENGUKURAN GARDU'!$A:$BS,54,0)</f>
        <v>#N/A</v>
      </c>
      <c r="AS378" s="20" t="e">
        <f>VLOOKUP($D378,'DATA PENGUKURAN GARDU'!$A:$BS,42,0)</f>
        <v>#N/A</v>
      </c>
      <c r="AT378" s="21" t="e">
        <f t="shared" si="189"/>
        <v>#N/A</v>
      </c>
      <c r="AU378" s="20" t="e">
        <f>VLOOKUP($D378,'DATA PENGUKURAN GARDU'!$A:$BS,44,0)</f>
        <v>#N/A</v>
      </c>
      <c r="AV378" s="21" t="e">
        <f t="shared" si="190"/>
        <v>#N/A</v>
      </c>
      <c r="AW378" s="20" t="e">
        <f>VLOOKUP($D378,'DATA PENGUKURAN GARDU'!$A:$BS,46,0)</f>
        <v>#N/A</v>
      </c>
      <c r="AX378" s="21" t="e">
        <f t="shared" si="191"/>
        <v>#N/A</v>
      </c>
      <c r="AY378" s="20" t="e">
        <f>VLOOKUP($D378,'DATA PENGUKURAN GARDU'!$A:$BS,46,0)</f>
        <v>#N/A</v>
      </c>
      <c r="AZ378" s="20" t="e">
        <f>VLOOKUP($D378,'DATA PENGUKURAN GARDU'!$A:$BS,53,0)</f>
        <v>#N/A</v>
      </c>
      <c r="BA378" s="20" t="e">
        <f>VLOOKUP($D378,'DATA PENGUKURAN GARDU'!$A:$BS,54,0)</f>
        <v>#N/A</v>
      </c>
      <c r="BB378" s="17" t="e">
        <f>VLOOKUP($E378,'DATA PENGUKURAN GARDU'!$A:$BS,42,0)</f>
        <v>#N/A</v>
      </c>
      <c r="BC378" s="23" t="e">
        <f t="shared" si="192"/>
        <v>#N/A</v>
      </c>
      <c r="BD378" s="17" t="e">
        <f>VLOOKUP($E378,'DATA PENGUKURAN GARDU'!$A:$BS,44,0)</f>
        <v>#N/A</v>
      </c>
      <c r="BE378" s="23" t="e">
        <f t="shared" si="193"/>
        <v>#N/A</v>
      </c>
      <c r="BF378" s="17" t="e">
        <f>VLOOKUP($E378,'DATA PENGUKURAN GARDU'!$A:$BS,46,0)</f>
        <v>#N/A</v>
      </c>
      <c r="BG378" s="23" t="e">
        <f t="shared" si="194"/>
        <v>#N/A</v>
      </c>
      <c r="BH378" s="17" t="e">
        <f>VLOOKUP($E378,'DATA PENGUKURAN GARDU'!$A:$BS,46,0)</f>
        <v>#N/A</v>
      </c>
      <c r="BI378" s="17" t="e">
        <f>VLOOKUP($E378,'DATA PENGUKURAN GARDU'!$A:$BS,53,0)</f>
        <v>#N/A</v>
      </c>
      <c r="BJ378" s="17" t="e">
        <f>VLOOKUP($E378,'DATA PENGUKURAN GARDU'!$A:$BS,54,0)</f>
        <v>#N/A</v>
      </c>
      <c r="BK378" s="20" t="e">
        <f t="shared" si="195"/>
        <v>#N/A</v>
      </c>
      <c r="BL378" s="20" t="e">
        <f t="shared" si="196"/>
        <v>#N/A</v>
      </c>
      <c r="BM378" s="20" t="e">
        <f t="shared" si="197"/>
        <v>#N/A</v>
      </c>
      <c r="BN378" s="25" t="e">
        <f t="shared" si="198"/>
        <v>#N/A</v>
      </c>
      <c r="BO378" s="26" t="str">
        <f t="shared" si="199"/>
        <v>0</v>
      </c>
      <c r="BP378" s="21" t="e">
        <f t="shared" si="200"/>
        <v>#VALUE!</v>
      </c>
      <c r="BQ378" s="20" t="e">
        <f t="shared" si="201"/>
        <v>#N/A</v>
      </c>
      <c r="BR378" s="20" t="e">
        <v>#N/A</v>
      </c>
      <c r="BS378" s="9" t="e">
        <v>#N/A</v>
      </c>
      <c r="BT378" s="2" t="e">
        <f t="shared" si="202"/>
        <v>#VALUE!</v>
      </c>
      <c r="BU378" s="2" t="e">
        <f t="shared" si="170"/>
        <v>#N/A</v>
      </c>
      <c r="BV378" s="2" t="e">
        <f t="shared" si="171"/>
        <v>#N/A</v>
      </c>
    </row>
    <row r="379" s="2" customFormat="1" ht="22.95" customHeight="1" spans="1:74">
      <c r="A379" s="9" t="str">
        <f t="shared" si="172"/>
        <v>K-184Induk</v>
      </c>
      <c r="B379" s="9" t="str">
        <f t="shared" si="173"/>
        <v>K-184jurusan 1</v>
      </c>
      <c r="C379" s="9" t="str">
        <f t="shared" si="174"/>
        <v>K-184jurusan 2</v>
      </c>
      <c r="D379" s="9" t="str">
        <f t="shared" si="175"/>
        <v>K-184jurusan 3</v>
      </c>
      <c r="E379" s="9" t="str">
        <f t="shared" si="176"/>
        <v>K-184jurusan 4</v>
      </c>
      <c r="F379" s="10" t="s">
        <v>446</v>
      </c>
      <c r="G379" s="10" t="s">
        <v>132</v>
      </c>
      <c r="H379" s="10" t="s">
        <v>488</v>
      </c>
      <c r="I379" s="10">
        <v>0.766617</v>
      </c>
      <c r="J379" s="10">
        <v>124.311233</v>
      </c>
      <c r="K379" s="10" t="s">
        <v>7465</v>
      </c>
      <c r="L379" s="10" t="s">
        <v>7465</v>
      </c>
      <c r="M379" s="10" t="s">
        <v>7465</v>
      </c>
      <c r="N379" s="14">
        <f t="shared" si="177"/>
        <v>0</v>
      </c>
      <c r="O379" s="15" t="e">
        <f t="shared" si="178"/>
        <v>#VALUE!</v>
      </c>
      <c r="P379" s="15" t="e">
        <f t="shared" si="179"/>
        <v>#VALUE!</v>
      </c>
      <c r="Q379" s="17" t="e">
        <f>VLOOKUP($A379,'DATA PENGUKURAN GARDU'!$A:$BS,42,0)</f>
        <v>#N/A</v>
      </c>
      <c r="R379" s="18" t="e">
        <f t="shared" si="180"/>
        <v>#N/A</v>
      </c>
      <c r="S379" s="17" t="e">
        <f>VLOOKUP($A379,'DATA PENGUKURAN GARDU'!$A:$BS,44,0)</f>
        <v>#N/A</v>
      </c>
      <c r="T379" s="18" t="e">
        <f t="shared" si="181"/>
        <v>#N/A</v>
      </c>
      <c r="U379" s="17" t="e">
        <f>VLOOKUP($A379,'DATA PENGUKURAN GARDU'!$A:$BS,46,0)</f>
        <v>#N/A</v>
      </c>
      <c r="V379" s="18" t="e">
        <f t="shared" si="182"/>
        <v>#N/A</v>
      </c>
      <c r="W379" s="17" t="e">
        <f>VLOOKUP($A379,'DATA PENGUKURAN GARDU'!$A:$BS,48,0)</f>
        <v>#N/A</v>
      </c>
      <c r="X379" s="17" t="e">
        <f>VLOOKUP($A379,'DATA PENGUKURAN GARDU'!$A:$BS,53,0)</f>
        <v>#N/A</v>
      </c>
      <c r="Y379" s="17" t="e">
        <f>VLOOKUP($A379,'DATA PENGUKURAN GARDU'!$A:$BS,54,0)</f>
        <v>#N/A</v>
      </c>
      <c r="Z379" s="17" t="e">
        <f>VLOOKUP($A379,'DATA PENGUKURAN GARDU'!$A:$BS,55,0)</f>
        <v>#N/A</v>
      </c>
      <c r="AA379" s="20" t="e">
        <f>VLOOKUP($B379,'DATA PENGUKURAN GARDU'!$A:$BS,42,0)</f>
        <v>#N/A</v>
      </c>
      <c r="AB379" s="21" t="e">
        <f t="shared" si="183"/>
        <v>#N/A</v>
      </c>
      <c r="AC379" s="20" t="e">
        <f>VLOOKUP($B379,'DATA PENGUKURAN GARDU'!$A:$BS,44,0)</f>
        <v>#N/A</v>
      </c>
      <c r="AD379" s="21" t="e">
        <f t="shared" si="184"/>
        <v>#N/A</v>
      </c>
      <c r="AE379" s="20" t="e">
        <f>VLOOKUP($B379,'DATA PENGUKURAN GARDU'!$A:$BS,46,0)</f>
        <v>#N/A</v>
      </c>
      <c r="AF379" s="21" t="e">
        <f t="shared" si="185"/>
        <v>#N/A</v>
      </c>
      <c r="AG379" s="20" t="e">
        <f>VLOOKUP($B379,'DATA PENGUKURAN GARDU'!$A:$BS,46,0)</f>
        <v>#N/A</v>
      </c>
      <c r="AH379" s="20" t="e">
        <f>VLOOKUP($B379,'DATA PENGUKURAN GARDU'!$A:$BS,53,0)</f>
        <v>#N/A</v>
      </c>
      <c r="AI379" s="20" t="e">
        <f>VLOOKUP($B379,'DATA PENGUKURAN GARDU'!$A:$BS,54,0)</f>
        <v>#N/A</v>
      </c>
      <c r="AJ379" s="17" t="e">
        <f>VLOOKUP($C379,'DATA PENGUKURAN GARDU'!$A:$BS,42,0)</f>
        <v>#N/A</v>
      </c>
      <c r="AK379" s="23" t="e">
        <f t="shared" si="186"/>
        <v>#N/A</v>
      </c>
      <c r="AL379" s="17" t="e">
        <f>VLOOKUP($C379,'DATA PENGUKURAN GARDU'!$A:$BS,44,0)</f>
        <v>#N/A</v>
      </c>
      <c r="AM379" s="23" t="e">
        <f t="shared" si="187"/>
        <v>#N/A</v>
      </c>
      <c r="AN379" s="17" t="e">
        <f>VLOOKUP($C379,'DATA PENGUKURAN GARDU'!$A:$BS,46,0)</f>
        <v>#N/A</v>
      </c>
      <c r="AO379" s="23" t="e">
        <f t="shared" si="188"/>
        <v>#N/A</v>
      </c>
      <c r="AP379" s="17" t="e">
        <f>VLOOKUP($C379,'DATA PENGUKURAN GARDU'!$A:$BS,46,0)</f>
        <v>#N/A</v>
      </c>
      <c r="AQ379" s="17" t="e">
        <f>VLOOKUP($C379,'DATA PENGUKURAN GARDU'!$A:$BS,53,0)</f>
        <v>#N/A</v>
      </c>
      <c r="AR379" s="17" t="e">
        <f>VLOOKUP($C379,'DATA PENGUKURAN GARDU'!$A:$BS,54,0)</f>
        <v>#N/A</v>
      </c>
      <c r="AS379" s="20" t="e">
        <f>VLOOKUP($D379,'DATA PENGUKURAN GARDU'!$A:$BS,42,0)</f>
        <v>#N/A</v>
      </c>
      <c r="AT379" s="21" t="e">
        <f t="shared" si="189"/>
        <v>#N/A</v>
      </c>
      <c r="AU379" s="20" t="e">
        <f>VLOOKUP($D379,'DATA PENGUKURAN GARDU'!$A:$BS,44,0)</f>
        <v>#N/A</v>
      </c>
      <c r="AV379" s="21" t="e">
        <f t="shared" si="190"/>
        <v>#N/A</v>
      </c>
      <c r="AW379" s="20" t="e">
        <f>VLOOKUP($D379,'DATA PENGUKURAN GARDU'!$A:$BS,46,0)</f>
        <v>#N/A</v>
      </c>
      <c r="AX379" s="21" t="e">
        <f t="shared" si="191"/>
        <v>#N/A</v>
      </c>
      <c r="AY379" s="20" t="e">
        <f>VLOOKUP($D379,'DATA PENGUKURAN GARDU'!$A:$BS,46,0)</f>
        <v>#N/A</v>
      </c>
      <c r="AZ379" s="20" t="e">
        <f>VLOOKUP($D379,'DATA PENGUKURAN GARDU'!$A:$BS,53,0)</f>
        <v>#N/A</v>
      </c>
      <c r="BA379" s="20" t="e">
        <f>VLOOKUP($D379,'DATA PENGUKURAN GARDU'!$A:$BS,54,0)</f>
        <v>#N/A</v>
      </c>
      <c r="BB379" s="17" t="e">
        <f>VLOOKUP($E379,'DATA PENGUKURAN GARDU'!$A:$BS,42,0)</f>
        <v>#N/A</v>
      </c>
      <c r="BC379" s="23" t="e">
        <f t="shared" si="192"/>
        <v>#N/A</v>
      </c>
      <c r="BD379" s="17" t="e">
        <f>VLOOKUP($E379,'DATA PENGUKURAN GARDU'!$A:$BS,44,0)</f>
        <v>#N/A</v>
      </c>
      <c r="BE379" s="23" t="e">
        <f t="shared" si="193"/>
        <v>#N/A</v>
      </c>
      <c r="BF379" s="17" t="e">
        <f>VLOOKUP($E379,'DATA PENGUKURAN GARDU'!$A:$BS,46,0)</f>
        <v>#N/A</v>
      </c>
      <c r="BG379" s="23" t="e">
        <f t="shared" si="194"/>
        <v>#N/A</v>
      </c>
      <c r="BH379" s="17" t="e">
        <f>VLOOKUP($E379,'DATA PENGUKURAN GARDU'!$A:$BS,46,0)</f>
        <v>#N/A</v>
      </c>
      <c r="BI379" s="17" t="e">
        <f>VLOOKUP($E379,'DATA PENGUKURAN GARDU'!$A:$BS,53,0)</f>
        <v>#N/A</v>
      </c>
      <c r="BJ379" s="17" t="e">
        <f>VLOOKUP($E379,'DATA PENGUKURAN GARDU'!$A:$BS,54,0)</f>
        <v>#N/A</v>
      </c>
      <c r="BK379" s="20" t="e">
        <f t="shared" si="195"/>
        <v>#N/A</v>
      </c>
      <c r="BL379" s="20" t="e">
        <f t="shared" si="196"/>
        <v>#N/A</v>
      </c>
      <c r="BM379" s="20" t="e">
        <f t="shared" si="197"/>
        <v>#N/A</v>
      </c>
      <c r="BN379" s="25" t="e">
        <f t="shared" si="198"/>
        <v>#N/A</v>
      </c>
      <c r="BO379" s="26" t="str">
        <f t="shared" si="199"/>
        <v>0</v>
      </c>
      <c r="BP379" s="21" t="e">
        <f t="shared" si="200"/>
        <v>#VALUE!</v>
      </c>
      <c r="BQ379" s="20" t="e">
        <f t="shared" si="201"/>
        <v>#N/A</v>
      </c>
      <c r="BR379" s="20" t="e">
        <v>#N/A</v>
      </c>
      <c r="BS379" s="9" t="e">
        <v>#N/A</v>
      </c>
      <c r="BT379" s="2" t="e">
        <f t="shared" si="202"/>
        <v>#VALUE!</v>
      </c>
      <c r="BU379" s="2" t="e">
        <f t="shared" si="170"/>
        <v>#N/A</v>
      </c>
      <c r="BV379" s="2" t="e">
        <f t="shared" si="171"/>
        <v>#N/A</v>
      </c>
    </row>
    <row r="380" s="2" customFormat="1" ht="22.95" customHeight="1" spans="1:74">
      <c r="A380" s="9" t="str">
        <f t="shared" si="172"/>
        <v>L-056Induk</v>
      </c>
      <c r="B380" s="9" t="str">
        <f t="shared" si="173"/>
        <v>L-056jurusan 1</v>
      </c>
      <c r="C380" s="9" t="str">
        <f t="shared" si="174"/>
        <v>L-056jurusan 2</v>
      </c>
      <c r="D380" s="9" t="str">
        <f t="shared" si="175"/>
        <v>L-056jurusan 3</v>
      </c>
      <c r="E380" s="9" t="str">
        <f t="shared" si="176"/>
        <v>L-056jurusan 4</v>
      </c>
      <c r="F380" s="10" t="s">
        <v>489</v>
      </c>
      <c r="G380" s="10" t="s">
        <v>22</v>
      </c>
      <c r="H380" s="10" t="s">
        <v>490</v>
      </c>
      <c r="I380" s="10">
        <v>0.31866</v>
      </c>
      <c r="J380" s="10">
        <v>123.70645</v>
      </c>
      <c r="K380" s="10" t="s">
        <v>7465</v>
      </c>
      <c r="L380" s="10" t="s">
        <v>7465</v>
      </c>
      <c r="M380" s="10" t="s">
        <v>7465</v>
      </c>
      <c r="N380" s="14">
        <f t="shared" si="177"/>
        <v>0</v>
      </c>
      <c r="O380" s="15" t="e">
        <f t="shared" si="178"/>
        <v>#VALUE!</v>
      </c>
      <c r="P380" s="15" t="e">
        <f t="shared" si="179"/>
        <v>#VALUE!</v>
      </c>
      <c r="Q380" s="17" t="e">
        <f>VLOOKUP($A380,'DATA PENGUKURAN GARDU'!$A:$BS,42,0)</f>
        <v>#N/A</v>
      </c>
      <c r="R380" s="18" t="e">
        <f t="shared" si="180"/>
        <v>#N/A</v>
      </c>
      <c r="S380" s="17" t="e">
        <f>VLOOKUP($A380,'DATA PENGUKURAN GARDU'!$A:$BS,44,0)</f>
        <v>#N/A</v>
      </c>
      <c r="T380" s="18" t="e">
        <f t="shared" si="181"/>
        <v>#N/A</v>
      </c>
      <c r="U380" s="17" t="e">
        <f>VLOOKUP($A380,'DATA PENGUKURAN GARDU'!$A:$BS,46,0)</f>
        <v>#N/A</v>
      </c>
      <c r="V380" s="18" t="e">
        <f t="shared" si="182"/>
        <v>#N/A</v>
      </c>
      <c r="W380" s="17" t="e">
        <f>VLOOKUP($A380,'DATA PENGUKURAN GARDU'!$A:$BS,48,0)</f>
        <v>#N/A</v>
      </c>
      <c r="X380" s="17" t="e">
        <f>VLOOKUP($A380,'DATA PENGUKURAN GARDU'!$A:$BS,53,0)</f>
        <v>#N/A</v>
      </c>
      <c r="Y380" s="17" t="e">
        <f>VLOOKUP($A380,'DATA PENGUKURAN GARDU'!$A:$BS,54,0)</f>
        <v>#N/A</v>
      </c>
      <c r="Z380" s="17" t="e">
        <f>VLOOKUP($A380,'DATA PENGUKURAN GARDU'!$A:$BS,55,0)</f>
        <v>#N/A</v>
      </c>
      <c r="AA380" s="20" t="e">
        <f>VLOOKUP($B380,'DATA PENGUKURAN GARDU'!$A:$BS,42,0)</f>
        <v>#N/A</v>
      </c>
      <c r="AB380" s="21" t="e">
        <f t="shared" si="183"/>
        <v>#N/A</v>
      </c>
      <c r="AC380" s="20" t="e">
        <f>VLOOKUP($B380,'DATA PENGUKURAN GARDU'!$A:$BS,44,0)</f>
        <v>#N/A</v>
      </c>
      <c r="AD380" s="21" t="e">
        <f t="shared" si="184"/>
        <v>#N/A</v>
      </c>
      <c r="AE380" s="20" t="e">
        <f>VLOOKUP($B380,'DATA PENGUKURAN GARDU'!$A:$BS,46,0)</f>
        <v>#N/A</v>
      </c>
      <c r="AF380" s="21" t="e">
        <f t="shared" si="185"/>
        <v>#N/A</v>
      </c>
      <c r="AG380" s="20" t="e">
        <f>VLOOKUP($B380,'DATA PENGUKURAN GARDU'!$A:$BS,46,0)</f>
        <v>#N/A</v>
      </c>
      <c r="AH380" s="20" t="e">
        <f>VLOOKUP($B380,'DATA PENGUKURAN GARDU'!$A:$BS,53,0)</f>
        <v>#N/A</v>
      </c>
      <c r="AI380" s="20" t="e">
        <f>VLOOKUP($B380,'DATA PENGUKURAN GARDU'!$A:$BS,54,0)</f>
        <v>#N/A</v>
      </c>
      <c r="AJ380" s="17" t="e">
        <f>VLOOKUP($C380,'DATA PENGUKURAN GARDU'!$A:$BS,42,0)</f>
        <v>#N/A</v>
      </c>
      <c r="AK380" s="23" t="e">
        <f t="shared" si="186"/>
        <v>#N/A</v>
      </c>
      <c r="AL380" s="17" t="e">
        <f>VLOOKUP($C380,'DATA PENGUKURAN GARDU'!$A:$BS,44,0)</f>
        <v>#N/A</v>
      </c>
      <c r="AM380" s="23" t="e">
        <f t="shared" si="187"/>
        <v>#N/A</v>
      </c>
      <c r="AN380" s="17" t="e">
        <f>VLOOKUP($C380,'DATA PENGUKURAN GARDU'!$A:$BS,46,0)</f>
        <v>#N/A</v>
      </c>
      <c r="AO380" s="23" t="e">
        <f t="shared" si="188"/>
        <v>#N/A</v>
      </c>
      <c r="AP380" s="17" t="e">
        <f>VLOOKUP($C380,'DATA PENGUKURAN GARDU'!$A:$BS,46,0)</f>
        <v>#N/A</v>
      </c>
      <c r="AQ380" s="17" t="e">
        <f>VLOOKUP($C380,'DATA PENGUKURAN GARDU'!$A:$BS,53,0)</f>
        <v>#N/A</v>
      </c>
      <c r="AR380" s="17" t="e">
        <f>VLOOKUP($C380,'DATA PENGUKURAN GARDU'!$A:$BS,54,0)</f>
        <v>#N/A</v>
      </c>
      <c r="AS380" s="20" t="e">
        <f>VLOOKUP($D380,'DATA PENGUKURAN GARDU'!$A:$BS,42,0)</f>
        <v>#N/A</v>
      </c>
      <c r="AT380" s="21" t="e">
        <f t="shared" si="189"/>
        <v>#N/A</v>
      </c>
      <c r="AU380" s="20" t="e">
        <f>VLOOKUP($D380,'DATA PENGUKURAN GARDU'!$A:$BS,44,0)</f>
        <v>#N/A</v>
      </c>
      <c r="AV380" s="21" t="e">
        <f t="shared" si="190"/>
        <v>#N/A</v>
      </c>
      <c r="AW380" s="20" t="e">
        <f>VLOOKUP($D380,'DATA PENGUKURAN GARDU'!$A:$BS,46,0)</f>
        <v>#N/A</v>
      </c>
      <c r="AX380" s="21" t="e">
        <f t="shared" si="191"/>
        <v>#N/A</v>
      </c>
      <c r="AY380" s="20" t="e">
        <f>VLOOKUP($D380,'DATA PENGUKURAN GARDU'!$A:$BS,46,0)</f>
        <v>#N/A</v>
      </c>
      <c r="AZ380" s="20" t="e">
        <f>VLOOKUP($D380,'DATA PENGUKURAN GARDU'!$A:$BS,53,0)</f>
        <v>#N/A</v>
      </c>
      <c r="BA380" s="20" t="e">
        <f>VLOOKUP($D380,'DATA PENGUKURAN GARDU'!$A:$BS,54,0)</f>
        <v>#N/A</v>
      </c>
      <c r="BB380" s="17" t="e">
        <f>VLOOKUP($E380,'DATA PENGUKURAN GARDU'!$A:$BS,42,0)</f>
        <v>#N/A</v>
      </c>
      <c r="BC380" s="23" t="e">
        <f t="shared" si="192"/>
        <v>#N/A</v>
      </c>
      <c r="BD380" s="17" t="e">
        <f>VLOOKUP($E380,'DATA PENGUKURAN GARDU'!$A:$BS,44,0)</f>
        <v>#N/A</v>
      </c>
      <c r="BE380" s="23" t="e">
        <f t="shared" si="193"/>
        <v>#N/A</v>
      </c>
      <c r="BF380" s="17" t="e">
        <f>VLOOKUP($E380,'DATA PENGUKURAN GARDU'!$A:$BS,46,0)</f>
        <v>#N/A</v>
      </c>
      <c r="BG380" s="23" t="e">
        <f t="shared" si="194"/>
        <v>#N/A</v>
      </c>
      <c r="BH380" s="17" t="e">
        <f>VLOOKUP($E380,'DATA PENGUKURAN GARDU'!$A:$BS,46,0)</f>
        <v>#N/A</v>
      </c>
      <c r="BI380" s="17" t="e">
        <f>VLOOKUP($E380,'DATA PENGUKURAN GARDU'!$A:$BS,53,0)</f>
        <v>#N/A</v>
      </c>
      <c r="BJ380" s="17" t="e">
        <f>VLOOKUP($E380,'DATA PENGUKURAN GARDU'!$A:$BS,54,0)</f>
        <v>#N/A</v>
      </c>
      <c r="BK380" s="20" t="e">
        <f t="shared" si="195"/>
        <v>#N/A</v>
      </c>
      <c r="BL380" s="20" t="e">
        <f t="shared" si="196"/>
        <v>#N/A</v>
      </c>
      <c r="BM380" s="20" t="e">
        <f t="shared" si="197"/>
        <v>#N/A</v>
      </c>
      <c r="BN380" s="25" t="e">
        <f t="shared" si="198"/>
        <v>#N/A</v>
      </c>
      <c r="BO380" s="26" t="str">
        <f t="shared" si="199"/>
        <v>0</v>
      </c>
      <c r="BP380" s="21" t="e">
        <f t="shared" si="200"/>
        <v>#VALUE!</v>
      </c>
      <c r="BQ380" s="20" t="e">
        <f t="shared" si="201"/>
        <v>#N/A</v>
      </c>
      <c r="BR380" s="20" t="e">
        <v>#N/A</v>
      </c>
      <c r="BS380" s="9" t="e">
        <v>#N/A</v>
      </c>
      <c r="BT380" s="2" t="e">
        <f t="shared" si="202"/>
        <v>#VALUE!</v>
      </c>
      <c r="BU380" s="2" t="e">
        <f t="shared" si="170"/>
        <v>#N/A</v>
      </c>
      <c r="BV380" s="2" t="e">
        <f t="shared" si="171"/>
        <v>#N/A</v>
      </c>
    </row>
    <row r="381" s="2" customFormat="1" ht="22.95" customHeight="1" spans="1:74">
      <c r="A381" s="9" t="str">
        <f t="shared" si="172"/>
        <v>BB 179Induk</v>
      </c>
      <c r="B381" s="9" t="str">
        <f t="shared" si="173"/>
        <v>BB 179jurusan 1</v>
      </c>
      <c r="C381" s="9" t="str">
        <f t="shared" si="174"/>
        <v>BB 179jurusan 2</v>
      </c>
      <c r="D381" s="9" t="str">
        <f t="shared" si="175"/>
        <v>BB 179jurusan 3</v>
      </c>
      <c r="E381" s="9" t="str">
        <f t="shared" si="176"/>
        <v>BB 179jurusan 4</v>
      </c>
      <c r="F381" s="10" t="s">
        <v>491</v>
      </c>
      <c r="G381" s="10" t="s">
        <v>4</v>
      </c>
      <c r="H381" s="10" t="s">
        <v>492</v>
      </c>
      <c r="I381" s="10">
        <v>0.91793</v>
      </c>
      <c r="J381" s="10">
        <v>123.14298</v>
      </c>
      <c r="K381" s="10" t="s">
        <v>7465</v>
      </c>
      <c r="L381" s="10" t="s">
        <v>7465</v>
      </c>
      <c r="M381" s="10" t="s">
        <v>7465</v>
      </c>
      <c r="N381" s="14">
        <f t="shared" si="177"/>
        <v>0</v>
      </c>
      <c r="O381" s="15" t="e">
        <f t="shared" si="178"/>
        <v>#VALUE!</v>
      </c>
      <c r="P381" s="15" t="e">
        <f t="shared" si="179"/>
        <v>#VALUE!</v>
      </c>
      <c r="Q381" s="17" t="e">
        <f>VLOOKUP($A381,'DATA PENGUKURAN GARDU'!$A:$BS,42,0)</f>
        <v>#N/A</v>
      </c>
      <c r="R381" s="18" t="e">
        <f t="shared" si="180"/>
        <v>#N/A</v>
      </c>
      <c r="S381" s="17" t="e">
        <f>VLOOKUP($A381,'DATA PENGUKURAN GARDU'!$A:$BS,44,0)</f>
        <v>#N/A</v>
      </c>
      <c r="T381" s="18" t="e">
        <f t="shared" si="181"/>
        <v>#N/A</v>
      </c>
      <c r="U381" s="17" t="e">
        <f>VLOOKUP($A381,'DATA PENGUKURAN GARDU'!$A:$BS,46,0)</f>
        <v>#N/A</v>
      </c>
      <c r="V381" s="18" t="e">
        <f t="shared" si="182"/>
        <v>#N/A</v>
      </c>
      <c r="W381" s="17" t="e">
        <f>VLOOKUP($A381,'DATA PENGUKURAN GARDU'!$A:$BS,48,0)</f>
        <v>#N/A</v>
      </c>
      <c r="X381" s="17" t="e">
        <f>VLOOKUP($A381,'DATA PENGUKURAN GARDU'!$A:$BS,53,0)</f>
        <v>#N/A</v>
      </c>
      <c r="Y381" s="17" t="e">
        <f>VLOOKUP($A381,'DATA PENGUKURAN GARDU'!$A:$BS,54,0)</f>
        <v>#N/A</v>
      </c>
      <c r="Z381" s="17" t="e">
        <f>VLOOKUP($A381,'DATA PENGUKURAN GARDU'!$A:$BS,55,0)</f>
        <v>#N/A</v>
      </c>
      <c r="AA381" s="20" t="e">
        <f>VLOOKUP($B381,'DATA PENGUKURAN GARDU'!$A:$BS,42,0)</f>
        <v>#N/A</v>
      </c>
      <c r="AB381" s="21" t="e">
        <f t="shared" si="183"/>
        <v>#N/A</v>
      </c>
      <c r="AC381" s="20" t="e">
        <f>VLOOKUP($B381,'DATA PENGUKURAN GARDU'!$A:$BS,44,0)</f>
        <v>#N/A</v>
      </c>
      <c r="AD381" s="21" t="e">
        <f t="shared" si="184"/>
        <v>#N/A</v>
      </c>
      <c r="AE381" s="20" t="e">
        <f>VLOOKUP($B381,'DATA PENGUKURAN GARDU'!$A:$BS,46,0)</f>
        <v>#N/A</v>
      </c>
      <c r="AF381" s="21" t="e">
        <f t="shared" si="185"/>
        <v>#N/A</v>
      </c>
      <c r="AG381" s="20" t="e">
        <f>VLOOKUP($B381,'DATA PENGUKURAN GARDU'!$A:$BS,46,0)</f>
        <v>#N/A</v>
      </c>
      <c r="AH381" s="20" t="e">
        <f>VLOOKUP($B381,'DATA PENGUKURAN GARDU'!$A:$BS,53,0)</f>
        <v>#N/A</v>
      </c>
      <c r="AI381" s="20" t="e">
        <f>VLOOKUP($B381,'DATA PENGUKURAN GARDU'!$A:$BS,54,0)</f>
        <v>#N/A</v>
      </c>
      <c r="AJ381" s="17" t="e">
        <f>VLOOKUP($C381,'DATA PENGUKURAN GARDU'!$A:$BS,42,0)</f>
        <v>#N/A</v>
      </c>
      <c r="AK381" s="23" t="e">
        <f t="shared" si="186"/>
        <v>#N/A</v>
      </c>
      <c r="AL381" s="17" t="e">
        <f>VLOOKUP($C381,'DATA PENGUKURAN GARDU'!$A:$BS,44,0)</f>
        <v>#N/A</v>
      </c>
      <c r="AM381" s="23" t="e">
        <f t="shared" si="187"/>
        <v>#N/A</v>
      </c>
      <c r="AN381" s="17" t="e">
        <f>VLOOKUP($C381,'DATA PENGUKURAN GARDU'!$A:$BS,46,0)</f>
        <v>#N/A</v>
      </c>
      <c r="AO381" s="23" t="e">
        <f t="shared" si="188"/>
        <v>#N/A</v>
      </c>
      <c r="AP381" s="17" t="e">
        <f>VLOOKUP($C381,'DATA PENGUKURAN GARDU'!$A:$BS,46,0)</f>
        <v>#N/A</v>
      </c>
      <c r="AQ381" s="17" t="e">
        <f>VLOOKUP($C381,'DATA PENGUKURAN GARDU'!$A:$BS,53,0)</f>
        <v>#N/A</v>
      </c>
      <c r="AR381" s="17" t="e">
        <f>VLOOKUP($C381,'DATA PENGUKURAN GARDU'!$A:$BS,54,0)</f>
        <v>#N/A</v>
      </c>
      <c r="AS381" s="20" t="e">
        <f>VLOOKUP($D381,'DATA PENGUKURAN GARDU'!$A:$BS,42,0)</f>
        <v>#N/A</v>
      </c>
      <c r="AT381" s="21" t="e">
        <f t="shared" si="189"/>
        <v>#N/A</v>
      </c>
      <c r="AU381" s="20" t="e">
        <f>VLOOKUP($D381,'DATA PENGUKURAN GARDU'!$A:$BS,44,0)</f>
        <v>#N/A</v>
      </c>
      <c r="AV381" s="21" t="e">
        <f t="shared" si="190"/>
        <v>#N/A</v>
      </c>
      <c r="AW381" s="20" t="e">
        <f>VLOOKUP($D381,'DATA PENGUKURAN GARDU'!$A:$BS,46,0)</f>
        <v>#N/A</v>
      </c>
      <c r="AX381" s="21" t="e">
        <f t="shared" si="191"/>
        <v>#N/A</v>
      </c>
      <c r="AY381" s="20" t="e">
        <f>VLOOKUP($D381,'DATA PENGUKURAN GARDU'!$A:$BS,46,0)</f>
        <v>#N/A</v>
      </c>
      <c r="AZ381" s="20" t="e">
        <f>VLOOKUP($D381,'DATA PENGUKURAN GARDU'!$A:$BS,53,0)</f>
        <v>#N/A</v>
      </c>
      <c r="BA381" s="20" t="e">
        <f>VLOOKUP($D381,'DATA PENGUKURAN GARDU'!$A:$BS,54,0)</f>
        <v>#N/A</v>
      </c>
      <c r="BB381" s="17" t="e">
        <f>VLOOKUP($E381,'DATA PENGUKURAN GARDU'!$A:$BS,42,0)</f>
        <v>#N/A</v>
      </c>
      <c r="BC381" s="23" t="e">
        <f t="shared" si="192"/>
        <v>#N/A</v>
      </c>
      <c r="BD381" s="17" t="e">
        <f>VLOOKUP($E381,'DATA PENGUKURAN GARDU'!$A:$BS,44,0)</f>
        <v>#N/A</v>
      </c>
      <c r="BE381" s="23" t="e">
        <f t="shared" si="193"/>
        <v>#N/A</v>
      </c>
      <c r="BF381" s="17" t="e">
        <f>VLOOKUP($E381,'DATA PENGUKURAN GARDU'!$A:$BS,46,0)</f>
        <v>#N/A</v>
      </c>
      <c r="BG381" s="23" t="e">
        <f t="shared" si="194"/>
        <v>#N/A</v>
      </c>
      <c r="BH381" s="17" t="e">
        <f>VLOOKUP($E381,'DATA PENGUKURAN GARDU'!$A:$BS,46,0)</f>
        <v>#N/A</v>
      </c>
      <c r="BI381" s="17" t="e">
        <f>VLOOKUP($E381,'DATA PENGUKURAN GARDU'!$A:$BS,53,0)</f>
        <v>#N/A</v>
      </c>
      <c r="BJ381" s="17" t="e">
        <f>VLOOKUP($E381,'DATA PENGUKURAN GARDU'!$A:$BS,54,0)</f>
        <v>#N/A</v>
      </c>
      <c r="BK381" s="20" t="e">
        <f t="shared" si="195"/>
        <v>#N/A</v>
      </c>
      <c r="BL381" s="20" t="e">
        <f t="shared" si="196"/>
        <v>#N/A</v>
      </c>
      <c r="BM381" s="20" t="e">
        <f t="shared" si="197"/>
        <v>#N/A</v>
      </c>
      <c r="BN381" s="25" t="e">
        <f t="shared" si="198"/>
        <v>#N/A</v>
      </c>
      <c r="BO381" s="26" t="str">
        <f t="shared" si="199"/>
        <v>0</v>
      </c>
      <c r="BP381" s="21" t="e">
        <f t="shared" si="200"/>
        <v>#VALUE!</v>
      </c>
      <c r="BQ381" s="20" t="e">
        <f t="shared" si="201"/>
        <v>#N/A</v>
      </c>
      <c r="BR381" s="20" t="e">
        <v>#N/A</v>
      </c>
      <c r="BS381" s="9" t="e">
        <v>#N/A</v>
      </c>
      <c r="BT381" s="2" t="e">
        <f t="shared" si="202"/>
        <v>#VALUE!</v>
      </c>
      <c r="BU381" s="2" t="e">
        <f t="shared" si="170"/>
        <v>#N/A</v>
      </c>
      <c r="BV381" s="2" t="e">
        <f t="shared" si="171"/>
        <v>#N/A</v>
      </c>
    </row>
    <row r="382" s="2" customFormat="1" ht="22.95" customHeight="1" spans="1:74">
      <c r="A382" s="9" t="str">
        <f t="shared" si="172"/>
        <v>L-082Induk</v>
      </c>
      <c r="B382" s="9" t="str">
        <f t="shared" si="173"/>
        <v>L-082jurusan 1</v>
      </c>
      <c r="C382" s="9" t="str">
        <f t="shared" si="174"/>
        <v>L-082jurusan 2</v>
      </c>
      <c r="D382" s="9" t="str">
        <f t="shared" si="175"/>
        <v>L-082jurusan 3</v>
      </c>
      <c r="E382" s="9" t="str">
        <f t="shared" si="176"/>
        <v>L-082jurusan 4</v>
      </c>
      <c r="F382" s="10" t="s">
        <v>493</v>
      </c>
      <c r="G382" s="10" t="s">
        <v>22</v>
      </c>
      <c r="H382" s="10" t="s">
        <v>494</v>
      </c>
      <c r="I382" s="10">
        <v>0.3164</v>
      </c>
      <c r="J382" s="10">
        <v>123.48656</v>
      </c>
      <c r="K382" s="10" t="s">
        <v>7465</v>
      </c>
      <c r="L382" s="10" t="s">
        <v>7465</v>
      </c>
      <c r="M382" s="10" t="s">
        <v>7465</v>
      </c>
      <c r="N382" s="14">
        <f t="shared" si="177"/>
        <v>0</v>
      </c>
      <c r="O382" s="15" t="e">
        <f t="shared" si="178"/>
        <v>#VALUE!</v>
      </c>
      <c r="P382" s="15" t="e">
        <f t="shared" si="179"/>
        <v>#VALUE!</v>
      </c>
      <c r="Q382" s="17" t="e">
        <f>VLOOKUP($A382,'DATA PENGUKURAN GARDU'!$A:$BS,42,0)</f>
        <v>#N/A</v>
      </c>
      <c r="R382" s="18" t="e">
        <f t="shared" si="180"/>
        <v>#N/A</v>
      </c>
      <c r="S382" s="17" t="e">
        <f>VLOOKUP($A382,'DATA PENGUKURAN GARDU'!$A:$BS,44,0)</f>
        <v>#N/A</v>
      </c>
      <c r="T382" s="18" t="e">
        <f t="shared" si="181"/>
        <v>#N/A</v>
      </c>
      <c r="U382" s="17" t="e">
        <f>VLOOKUP($A382,'DATA PENGUKURAN GARDU'!$A:$BS,46,0)</f>
        <v>#N/A</v>
      </c>
      <c r="V382" s="18" t="e">
        <f t="shared" si="182"/>
        <v>#N/A</v>
      </c>
      <c r="W382" s="17" t="e">
        <f>VLOOKUP($A382,'DATA PENGUKURAN GARDU'!$A:$BS,48,0)</f>
        <v>#N/A</v>
      </c>
      <c r="X382" s="17" t="e">
        <f>VLOOKUP($A382,'DATA PENGUKURAN GARDU'!$A:$BS,53,0)</f>
        <v>#N/A</v>
      </c>
      <c r="Y382" s="17" t="e">
        <f>VLOOKUP($A382,'DATA PENGUKURAN GARDU'!$A:$BS,54,0)</f>
        <v>#N/A</v>
      </c>
      <c r="Z382" s="17" t="e">
        <f>VLOOKUP($A382,'DATA PENGUKURAN GARDU'!$A:$BS,55,0)</f>
        <v>#N/A</v>
      </c>
      <c r="AA382" s="20" t="e">
        <f>VLOOKUP($B382,'DATA PENGUKURAN GARDU'!$A:$BS,42,0)</f>
        <v>#N/A</v>
      </c>
      <c r="AB382" s="21" t="e">
        <f t="shared" si="183"/>
        <v>#N/A</v>
      </c>
      <c r="AC382" s="20" t="e">
        <f>VLOOKUP($B382,'DATA PENGUKURAN GARDU'!$A:$BS,44,0)</f>
        <v>#N/A</v>
      </c>
      <c r="AD382" s="21" t="e">
        <f t="shared" si="184"/>
        <v>#N/A</v>
      </c>
      <c r="AE382" s="20" t="e">
        <f>VLOOKUP($B382,'DATA PENGUKURAN GARDU'!$A:$BS,46,0)</f>
        <v>#N/A</v>
      </c>
      <c r="AF382" s="21" t="e">
        <f t="shared" si="185"/>
        <v>#N/A</v>
      </c>
      <c r="AG382" s="20" t="e">
        <f>VLOOKUP($B382,'DATA PENGUKURAN GARDU'!$A:$BS,46,0)</f>
        <v>#N/A</v>
      </c>
      <c r="AH382" s="20" t="e">
        <f>VLOOKUP($B382,'DATA PENGUKURAN GARDU'!$A:$BS,53,0)</f>
        <v>#N/A</v>
      </c>
      <c r="AI382" s="20" t="e">
        <f>VLOOKUP($B382,'DATA PENGUKURAN GARDU'!$A:$BS,54,0)</f>
        <v>#N/A</v>
      </c>
      <c r="AJ382" s="17" t="e">
        <f>VLOOKUP($C382,'DATA PENGUKURAN GARDU'!$A:$BS,42,0)</f>
        <v>#N/A</v>
      </c>
      <c r="AK382" s="23" t="e">
        <f t="shared" si="186"/>
        <v>#N/A</v>
      </c>
      <c r="AL382" s="17" t="e">
        <f>VLOOKUP($C382,'DATA PENGUKURAN GARDU'!$A:$BS,44,0)</f>
        <v>#N/A</v>
      </c>
      <c r="AM382" s="23" t="e">
        <f t="shared" si="187"/>
        <v>#N/A</v>
      </c>
      <c r="AN382" s="17" t="e">
        <f>VLOOKUP($C382,'DATA PENGUKURAN GARDU'!$A:$BS,46,0)</f>
        <v>#N/A</v>
      </c>
      <c r="AO382" s="23" t="e">
        <f t="shared" si="188"/>
        <v>#N/A</v>
      </c>
      <c r="AP382" s="17" t="e">
        <f>VLOOKUP($C382,'DATA PENGUKURAN GARDU'!$A:$BS,46,0)</f>
        <v>#N/A</v>
      </c>
      <c r="AQ382" s="17" t="e">
        <f>VLOOKUP($C382,'DATA PENGUKURAN GARDU'!$A:$BS,53,0)</f>
        <v>#N/A</v>
      </c>
      <c r="AR382" s="17" t="e">
        <f>VLOOKUP($C382,'DATA PENGUKURAN GARDU'!$A:$BS,54,0)</f>
        <v>#N/A</v>
      </c>
      <c r="AS382" s="20" t="e">
        <f>VLOOKUP($D382,'DATA PENGUKURAN GARDU'!$A:$BS,42,0)</f>
        <v>#N/A</v>
      </c>
      <c r="AT382" s="21" t="e">
        <f t="shared" si="189"/>
        <v>#N/A</v>
      </c>
      <c r="AU382" s="20" t="e">
        <f>VLOOKUP($D382,'DATA PENGUKURAN GARDU'!$A:$BS,44,0)</f>
        <v>#N/A</v>
      </c>
      <c r="AV382" s="21" t="e">
        <f t="shared" si="190"/>
        <v>#N/A</v>
      </c>
      <c r="AW382" s="20" t="e">
        <f>VLOOKUP($D382,'DATA PENGUKURAN GARDU'!$A:$BS,46,0)</f>
        <v>#N/A</v>
      </c>
      <c r="AX382" s="21" t="e">
        <f t="shared" si="191"/>
        <v>#N/A</v>
      </c>
      <c r="AY382" s="20" t="e">
        <f>VLOOKUP($D382,'DATA PENGUKURAN GARDU'!$A:$BS,46,0)</f>
        <v>#N/A</v>
      </c>
      <c r="AZ382" s="20" t="e">
        <f>VLOOKUP($D382,'DATA PENGUKURAN GARDU'!$A:$BS,53,0)</f>
        <v>#N/A</v>
      </c>
      <c r="BA382" s="20" t="e">
        <f>VLOOKUP($D382,'DATA PENGUKURAN GARDU'!$A:$BS,54,0)</f>
        <v>#N/A</v>
      </c>
      <c r="BB382" s="17" t="e">
        <f>VLOOKUP($E382,'DATA PENGUKURAN GARDU'!$A:$BS,42,0)</f>
        <v>#N/A</v>
      </c>
      <c r="BC382" s="23" t="e">
        <f t="shared" si="192"/>
        <v>#N/A</v>
      </c>
      <c r="BD382" s="17" t="e">
        <f>VLOOKUP($E382,'DATA PENGUKURAN GARDU'!$A:$BS,44,0)</f>
        <v>#N/A</v>
      </c>
      <c r="BE382" s="23" t="e">
        <f t="shared" si="193"/>
        <v>#N/A</v>
      </c>
      <c r="BF382" s="17" t="e">
        <f>VLOOKUP($E382,'DATA PENGUKURAN GARDU'!$A:$BS,46,0)</f>
        <v>#N/A</v>
      </c>
      <c r="BG382" s="23" t="e">
        <f t="shared" si="194"/>
        <v>#N/A</v>
      </c>
      <c r="BH382" s="17" t="e">
        <f>VLOOKUP($E382,'DATA PENGUKURAN GARDU'!$A:$BS,46,0)</f>
        <v>#N/A</v>
      </c>
      <c r="BI382" s="17" t="e">
        <f>VLOOKUP($E382,'DATA PENGUKURAN GARDU'!$A:$BS,53,0)</f>
        <v>#N/A</v>
      </c>
      <c r="BJ382" s="17" t="e">
        <f>VLOOKUP($E382,'DATA PENGUKURAN GARDU'!$A:$BS,54,0)</f>
        <v>#N/A</v>
      </c>
      <c r="BK382" s="20" t="e">
        <f t="shared" si="195"/>
        <v>#N/A</v>
      </c>
      <c r="BL382" s="20" t="e">
        <f t="shared" si="196"/>
        <v>#N/A</v>
      </c>
      <c r="BM382" s="20" t="e">
        <f t="shared" si="197"/>
        <v>#N/A</v>
      </c>
      <c r="BN382" s="25" t="e">
        <f t="shared" si="198"/>
        <v>#N/A</v>
      </c>
      <c r="BO382" s="26" t="str">
        <f t="shared" si="199"/>
        <v>0</v>
      </c>
      <c r="BP382" s="21" t="e">
        <f t="shared" si="200"/>
        <v>#VALUE!</v>
      </c>
      <c r="BQ382" s="20" t="e">
        <f t="shared" si="201"/>
        <v>#N/A</v>
      </c>
      <c r="BR382" s="20" t="e">
        <v>#N/A</v>
      </c>
      <c r="BS382" s="9" t="e">
        <v>#N/A</v>
      </c>
      <c r="BT382" s="2" t="e">
        <f t="shared" si="202"/>
        <v>#VALUE!</v>
      </c>
      <c r="BU382" s="2" t="e">
        <f t="shared" si="170"/>
        <v>#N/A</v>
      </c>
      <c r="BV382" s="2" t="e">
        <f t="shared" si="171"/>
        <v>#N/A</v>
      </c>
    </row>
    <row r="383" s="2" customFormat="1" ht="22.95" customHeight="1" spans="1:74">
      <c r="A383" s="9" t="str">
        <f t="shared" si="172"/>
        <v>NW 004Induk</v>
      </c>
      <c r="B383" s="9" t="str">
        <f t="shared" si="173"/>
        <v>NW 004jurusan 1</v>
      </c>
      <c r="C383" s="9" t="str">
        <f t="shared" si="174"/>
        <v>NW 004jurusan 2</v>
      </c>
      <c r="D383" s="9" t="str">
        <f t="shared" si="175"/>
        <v>NW 004jurusan 3</v>
      </c>
      <c r="E383" s="9" t="str">
        <f t="shared" si="176"/>
        <v>NW 004jurusan 4</v>
      </c>
      <c r="F383" s="10" t="s">
        <v>342</v>
      </c>
      <c r="G383" s="10" t="s">
        <v>39</v>
      </c>
      <c r="H383" s="10" t="s">
        <v>495</v>
      </c>
      <c r="I383" s="10">
        <v>1.09201</v>
      </c>
      <c r="J383" s="10">
        <v>124.3413</v>
      </c>
      <c r="K383" s="10" t="s">
        <v>7465</v>
      </c>
      <c r="L383" s="10" t="s">
        <v>7465</v>
      </c>
      <c r="M383" s="10" t="s">
        <v>7465</v>
      </c>
      <c r="N383" s="14">
        <f t="shared" si="177"/>
        <v>0</v>
      </c>
      <c r="O383" s="15" t="e">
        <f t="shared" si="178"/>
        <v>#VALUE!</v>
      </c>
      <c r="P383" s="15" t="e">
        <f t="shared" si="179"/>
        <v>#VALUE!</v>
      </c>
      <c r="Q383" s="17" t="e">
        <f>VLOOKUP($A383,'DATA PENGUKURAN GARDU'!$A:$BS,42,0)</f>
        <v>#N/A</v>
      </c>
      <c r="R383" s="18" t="e">
        <f t="shared" si="180"/>
        <v>#N/A</v>
      </c>
      <c r="S383" s="17" t="e">
        <f>VLOOKUP($A383,'DATA PENGUKURAN GARDU'!$A:$BS,44,0)</f>
        <v>#N/A</v>
      </c>
      <c r="T383" s="18" t="e">
        <f t="shared" si="181"/>
        <v>#N/A</v>
      </c>
      <c r="U383" s="17" t="e">
        <f>VLOOKUP($A383,'DATA PENGUKURAN GARDU'!$A:$BS,46,0)</f>
        <v>#N/A</v>
      </c>
      <c r="V383" s="18" t="e">
        <f t="shared" si="182"/>
        <v>#N/A</v>
      </c>
      <c r="W383" s="17" t="e">
        <f>VLOOKUP($A383,'DATA PENGUKURAN GARDU'!$A:$BS,48,0)</f>
        <v>#N/A</v>
      </c>
      <c r="X383" s="17" t="e">
        <f>VLOOKUP($A383,'DATA PENGUKURAN GARDU'!$A:$BS,53,0)</f>
        <v>#N/A</v>
      </c>
      <c r="Y383" s="17" t="e">
        <f>VLOOKUP($A383,'DATA PENGUKURAN GARDU'!$A:$BS,54,0)</f>
        <v>#N/A</v>
      </c>
      <c r="Z383" s="17" t="e">
        <f>VLOOKUP($A383,'DATA PENGUKURAN GARDU'!$A:$BS,55,0)</f>
        <v>#N/A</v>
      </c>
      <c r="AA383" s="20" t="e">
        <f>VLOOKUP($B383,'DATA PENGUKURAN GARDU'!$A:$BS,42,0)</f>
        <v>#N/A</v>
      </c>
      <c r="AB383" s="21" t="e">
        <f t="shared" si="183"/>
        <v>#N/A</v>
      </c>
      <c r="AC383" s="20" t="e">
        <f>VLOOKUP($B383,'DATA PENGUKURAN GARDU'!$A:$BS,44,0)</f>
        <v>#N/A</v>
      </c>
      <c r="AD383" s="21" t="e">
        <f t="shared" si="184"/>
        <v>#N/A</v>
      </c>
      <c r="AE383" s="20" t="e">
        <f>VLOOKUP($B383,'DATA PENGUKURAN GARDU'!$A:$BS,46,0)</f>
        <v>#N/A</v>
      </c>
      <c r="AF383" s="21" t="e">
        <f t="shared" si="185"/>
        <v>#N/A</v>
      </c>
      <c r="AG383" s="20" t="e">
        <f>VLOOKUP($B383,'DATA PENGUKURAN GARDU'!$A:$BS,46,0)</f>
        <v>#N/A</v>
      </c>
      <c r="AH383" s="20" t="e">
        <f>VLOOKUP($B383,'DATA PENGUKURAN GARDU'!$A:$BS,53,0)</f>
        <v>#N/A</v>
      </c>
      <c r="AI383" s="20" t="e">
        <f>VLOOKUP($B383,'DATA PENGUKURAN GARDU'!$A:$BS,54,0)</f>
        <v>#N/A</v>
      </c>
      <c r="AJ383" s="17" t="e">
        <f>VLOOKUP($C383,'DATA PENGUKURAN GARDU'!$A:$BS,42,0)</f>
        <v>#N/A</v>
      </c>
      <c r="AK383" s="23" t="e">
        <f t="shared" si="186"/>
        <v>#N/A</v>
      </c>
      <c r="AL383" s="17" t="e">
        <f>VLOOKUP($C383,'DATA PENGUKURAN GARDU'!$A:$BS,44,0)</f>
        <v>#N/A</v>
      </c>
      <c r="AM383" s="23" t="e">
        <f t="shared" si="187"/>
        <v>#N/A</v>
      </c>
      <c r="AN383" s="17" t="e">
        <f>VLOOKUP($C383,'DATA PENGUKURAN GARDU'!$A:$BS,46,0)</f>
        <v>#N/A</v>
      </c>
      <c r="AO383" s="23" t="e">
        <f t="shared" si="188"/>
        <v>#N/A</v>
      </c>
      <c r="AP383" s="17" t="e">
        <f>VLOOKUP($C383,'DATA PENGUKURAN GARDU'!$A:$BS,46,0)</f>
        <v>#N/A</v>
      </c>
      <c r="AQ383" s="17" t="e">
        <f>VLOOKUP($C383,'DATA PENGUKURAN GARDU'!$A:$BS,53,0)</f>
        <v>#N/A</v>
      </c>
      <c r="AR383" s="17" t="e">
        <f>VLOOKUP($C383,'DATA PENGUKURAN GARDU'!$A:$BS,54,0)</f>
        <v>#N/A</v>
      </c>
      <c r="AS383" s="20" t="e">
        <f>VLOOKUP($D383,'DATA PENGUKURAN GARDU'!$A:$BS,42,0)</f>
        <v>#N/A</v>
      </c>
      <c r="AT383" s="21" t="e">
        <f t="shared" si="189"/>
        <v>#N/A</v>
      </c>
      <c r="AU383" s="20" t="e">
        <f>VLOOKUP($D383,'DATA PENGUKURAN GARDU'!$A:$BS,44,0)</f>
        <v>#N/A</v>
      </c>
      <c r="AV383" s="21" t="e">
        <f t="shared" si="190"/>
        <v>#N/A</v>
      </c>
      <c r="AW383" s="20" t="e">
        <f>VLOOKUP($D383,'DATA PENGUKURAN GARDU'!$A:$BS,46,0)</f>
        <v>#N/A</v>
      </c>
      <c r="AX383" s="21" t="e">
        <f t="shared" si="191"/>
        <v>#N/A</v>
      </c>
      <c r="AY383" s="20" t="e">
        <f>VLOOKUP($D383,'DATA PENGUKURAN GARDU'!$A:$BS,46,0)</f>
        <v>#N/A</v>
      </c>
      <c r="AZ383" s="20" t="e">
        <f>VLOOKUP($D383,'DATA PENGUKURAN GARDU'!$A:$BS,53,0)</f>
        <v>#N/A</v>
      </c>
      <c r="BA383" s="20" t="e">
        <f>VLOOKUP($D383,'DATA PENGUKURAN GARDU'!$A:$BS,54,0)</f>
        <v>#N/A</v>
      </c>
      <c r="BB383" s="17" t="e">
        <f>VLOOKUP($E383,'DATA PENGUKURAN GARDU'!$A:$BS,42,0)</f>
        <v>#N/A</v>
      </c>
      <c r="BC383" s="23" t="e">
        <f t="shared" si="192"/>
        <v>#N/A</v>
      </c>
      <c r="BD383" s="17" t="e">
        <f>VLOOKUP($E383,'DATA PENGUKURAN GARDU'!$A:$BS,44,0)</f>
        <v>#N/A</v>
      </c>
      <c r="BE383" s="23" t="e">
        <f t="shared" si="193"/>
        <v>#N/A</v>
      </c>
      <c r="BF383" s="17" t="e">
        <f>VLOOKUP($E383,'DATA PENGUKURAN GARDU'!$A:$BS,46,0)</f>
        <v>#N/A</v>
      </c>
      <c r="BG383" s="23" t="e">
        <f t="shared" si="194"/>
        <v>#N/A</v>
      </c>
      <c r="BH383" s="17" t="e">
        <f>VLOOKUP($E383,'DATA PENGUKURAN GARDU'!$A:$BS,46,0)</f>
        <v>#N/A</v>
      </c>
      <c r="BI383" s="17" t="e">
        <f>VLOOKUP($E383,'DATA PENGUKURAN GARDU'!$A:$BS,53,0)</f>
        <v>#N/A</v>
      </c>
      <c r="BJ383" s="17" t="e">
        <f>VLOOKUP($E383,'DATA PENGUKURAN GARDU'!$A:$BS,54,0)</f>
        <v>#N/A</v>
      </c>
      <c r="BK383" s="20" t="e">
        <f t="shared" si="195"/>
        <v>#N/A</v>
      </c>
      <c r="BL383" s="20" t="e">
        <f t="shared" si="196"/>
        <v>#N/A</v>
      </c>
      <c r="BM383" s="20" t="e">
        <f t="shared" si="197"/>
        <v>#N/A</v>
      </c>
      <c r="BN383" s="25" t="e">
        <f t="shared" si="198"/>
        <v>#N/A</v>
      </c>
      <c r="BO383" s="26" t="str">
        <f t="shared" si="199"/>
        <v>0</v>
      </c>
      <c r="BP383" s="21" t="e">
        <f t="shared" si="200"/>
        <v>#VALUE!</v>
      </c>
      <c r="BQ383" s="20" t="e">
        <f t="shared" si="201"/>
        <v>#N/A</v>
      </c>
      <c r="BR383" s="20" t="e">
        <v>#N/A</v>
      </c>
      <c r="BS383" s="9" t="e">
        <v>#N/A</v>
      </c>
      <c r="BT383" s="2" t="e">
        <f t="shared" si="202"/>
        <v>#VALUE!</v>
      </c>
      <c r="BU383" s="2" t="e">
        <f t="shared" si="170"/>
        <v>#N/A</v>
      </c>
      <c r="BV383" s="2" t="e">
        <f t="shared" si="171"/>
        <v>#N/A</v>
      </c>
    </row>
    <row r="384" s="2" customFormat="1" ht="22.95" customHeight="1" spans="1:74">
      <c r="A384" s="9" t="str">
        <f t="shared" si="172"/>
        <v>L-046Induk</v>
      </c>
      <c r="B384" s="9" t="str">
        <f t="shared" si="173"/>
        <v>L-046jurusan 1</v>
      </c>
      <c r="C384" s="9" t="str">
        <f t="shared" si="174"/>
        <v>L-046jurusan 2</v>
      </c>
      <c r="D384" s="9" t="str">
        <f t="shared" si="175"/>
        <v>L-046jurusan 3</v>
      </c>
      <c r="E384" s="9" t="str">
        <f t="shared" si="176"/>
        <v>L-046jurusan 4</v>
      </c>
      <c r="F384" s="10" t="s">
        <v>472</v>
      </c>
      <c r="G384" s="10" t="s">
        <v>22</v>
      </c>
      <c r="H384" s="10" t="s">
        <v>496</v>
      </c>
      <c r="I384" s="10">
        <v>0.31372</v>
      </c>
      <c r="J384" s="10">
        <v>123.78484</v>
      </c>
      <c r="K384" s="10" t="s">
        <v>7465</v>
      </c>
      <c r="L384" s="10" t="s">
        <v>7465</v>
      </c>
      <c r="M384" s="10" t="s">
        <v>7465</v>
      </c>
      <c r="N384" s="14">
        <f t="shared" si="177"/>
        <v>0</v>
      </c>
      <c r="O384" s="15" t="e">
        <f t="shared" si="178"/>
        <v>#VALUE!</v>
      </c>
      <c r="P384" s="15" t="e">
        <f t="shared" si="179"/>
        <v>#VALUE!</v>
      </c>
      <c r="Q384" s="17" t="e">
        <f>VLOOKUP($A384,'DATA PENGUKURAN GARDU'!$A:$BS,42,0)</f>
        <v>#N/A</v>
      </c>
      <c r="R384" s="18" t="e">
        <f t="shared" si="180"/>
        <v>#N/A</v>
      </c>
      <c r="S384" s="17" t="e">
        <f>VLOOKUP($A384,'DATA PENGUKURAN GARDU'!$A:$BS,44,0)</f>
        <v>#N/A</v>
      </c>
      <c r="T384" s="18" t="e">
        <f t="shared" si="181"/>
        <v>#N/A</v>
      </c>
      <c r="U384" s="17" t="e">
        <f>VLOOKUP($A384,'DATA PENGUKURAN GARDU'!$A:$BS,46,0)</f>
        <v>#N/A</v>
      </c>
      <c r="V384" s="18" t="e">
        <f t="shared" si="182"/>
        <v>#N/A</v>
      </c>
      <c r="W384" s="17" t="e">
        <f>VLOOKUP($A384,'DATA PENGUKURAN GARDU'!$A:$BS,48,0)</f>
        <v>#N/A</v>
      </c>
      <c r="X384" s="17" t="e">
        <f>VLOOKUP($A384,'DATA PENGUKURAN GARDU'!$A:$BS,53,0)</f>
        <v>#N/A</v>
      </c>
      <c r="Y384" s="17" t="e">
        <f>VLOOKUP($A384,'DATA PENGUKURAN GARDU'!$A:$BS,54,0)</f>
        <v>#N/A</v>
      </c>
      <c r="Z384" s="17" t="e">
        <f>VLOOKUP($A384,'DATA PENGUKURAN GARDU'!$A:$BS,55,0)</f>
        <v>#N/A</v>
      </c>
      <c r="AA384" s="20" t="e">
        <f>VLOOKUP($B384,'DATA PENGUKURAN GARDU'!$A:$BS,42,0)</f>
        <v>#N/A</v>
      </c>
      <c r="AB384" s="21" t="e">
        <f t="shared" si="183"/>
        <v>#N/A</v>
      </c>
      <c r="AC384" s="20" t="e">
        <f>VLOOKUP($B384,'DATA PENGUKURAN GARDU'!$A:$BS,44,0)</f>
        <v>#N/A</v>
      </c>
      <c r="AD384" s="21" t="e">
        <f t="shared" si="184"/>
        <v>#N/A</v>
      </c>
      <c r="AE384" s="20" t="e">
        <f>VLOOKUP($B384,'DATA PENGUKURAN GARDU'!$A:$BS,46,0)</f>
        <v>#N/A</v>
      </c>
      <c r="AF384" s="21" t="e">
        <f t="shared" si="185"/>
        <v>#N/A</v>
      </c>
      <c r="AG384" s="20" t="e">
        <f>VLOOKUP($B384,'DATA PENGUKURAN GARDU'!$A:$BS,46,0)</f>
        <v>#N/A</v>
      </c>
      <c r="AH384" s="20" t="e">
        <f>VLOOKUP($B384,'DATA PENGUKURAN GARDU'!$A:$BS,53,0)</f>
        <v>#N/A</v>
      </c>
      <c r="AI384" s="20" t="e">
        <f>VLOOKUP($B384,'DATA PENGUKURAN GARDU'!$A:$BS,54,0)</f>
        <v>#N/A</v>
      </c>
      <c r="AJ384" s="17" t="e">
        <f>VLOOKUP($C384,'DATA PENGUKURAN GARDU'!$A:$BS,42,0)</f>
        <v>#N/A</v>
      </c>
      <c r="AK384" s="23" t="e">
        <f t="shared" si="186"/>
        <v>#N/A</v>
      </c>
      <c r="AL384" s="17" t="e">
        <f>VLOOKUP($C384,'DATA PENGUKURAN GARDU'!$A:$BS,44,0)</f>
        <v>#N/A</v>
      </c>
      <c r="AM384" s="23" t="e">
        <f t="shared" si="187"/>
        <v>#N/A</v>
      </c>
      <c r="AN384" s="17" t="e">
        <f>VLOOKUP($C384,'DATA PENGUKURAN GARDU'!$A:$BS,46,0)</f>
        <v>#N/A</v>
      </c>
      <c r="AO384" s="23" t="e">
        <f t="shared" si="188"/>
        <v>#N/A</v>
      </c>
      <c r="AP384" s="17" t="e">
        <f>VLOOKUP($C384,'DATA PENGUKURAN GARDU'!$A:$BS,46,0)</f>
        <v>#N/A</v>
      </c>
      <c r="AQ384" s="17" t="e">
        <f>VLOOKUP($C384,'DATA PENGUKURAN GARDU'!$A:$BS,53,0)</f>
        <v>#N/A</v>
      </c>
      <c r="AR384" s="17" t="e">
        <f>VLOOKUP($C384,'DATA PENGUKURAN GARDU'!$A:$BS,54,0)</f>
        <v>#N/A</v>
      </c>
      <c r="AS384" s="20" t="e">
        <f>VLOOKUP($D384,'DATA PENGUKURAN GARDU'!$A:$BS,42,0)</f>
        <v>#N/A</v>
      </c>
      <c r="AT384" s="21" t="e">
        <f t="shared" si="189"/>
        <v>#N/A</v>
      </c>
      <c r="AU384" s="20" t="e">
        <f>VLOOKUP($D384,'DATA PENGUKURAN GARDU'!$A:$BS,44,0)</f>
        <v>#N/A</v>
      </c>
      <c r="AV384" s="21" t="e">
        <f t="shared" si="190"/>
        <v>#N/A</v>
      </c>
      <c r="AW384" s="20" t="e">
        <f>VLOOKUP($D384,'DATA PENGUKURAN GARDU'!$A:$BS,46,0)</f>
        <v>#N/A</v>
      </c>
      <c r="AX384" s="21" t="e">
        <f t="shared" si="191"/>
        <v>#N/A</v>
      </c>
      <c r="AY384" s="20" t="e">
        <f>VLOOKUP($D384,'DATA PENGUKURAN GARDU'!$A:$BS,46,0)</f>
        <v>#N/A</v>
      </c>
      <c r="AZ384" s="20" t="e">
        <f>VLOOKUP($D384,'DATA PENGUKURAN GARDU'!$A:$BS,53,0)</f>
        <v>#N/A</v>
      </c>
      <c r="BA384" s="20" t="e">
        <f>VLOOKUP($D384,'DATA PENGUKURAN GARDU'!$A:$BS,54,0)</f>
        <v>#N/A</v>
      </c>
      <c r="BB384" s="17" t="e">
        <f>VLOOKUP($E384,'DATA PENGUKURAN GARDU'!$A:$BS,42,0)</f>
        <v>#N/A</v>
      </c>
      <c r="BC384" s="23" t="e">
        <f t="shared" si="192"/>
        <v>#N/A</v>
      </c>
      <c r="BD384" s="17" t="e">
        <f>VLOOKUP($E384,'DATA PENGUKURAN GARDU'!$A:$BS,44,0)</f>
        <v>#N/A</v>
      </c>
      <c r="BE384" s="23" t="e">
        <f t="shared" si="193"/>
        <v>#N/A</v>
      </c>
      <c r="BF384" s="17" t="e">
        <f>VLOOKUP($E384,'DATA PENGUKURAN GARDU'!$A:$BS,46,0)</f>
        <v>#N/A</v>
      </c>
      <c r="BG384" s="23" t="e">
        <f t="shared" si="194"/>
        <v>#N/A</v>
      </c>
      <c r="BH384" s="17" t="e">
        <f>VLOOKUP($E384,'DATA PENGUKURAN GARDU'!$A:$BS,46,0)</f>
        <v>#N/A</v>
      </c>
      <c r="BI384" s="17" t="e">
        <f>VLOOKUP($E384,'DATA PENGUKURAN GARDU'!$A:$BS,53,0)</f>
        <v>#N/A</v>
      </c>
      <c r="BJ384" s="17" t="e">
        <f>VLOOKUP($E384,'DATA PENGUKURAN GARDU'!$A:$BS,54,0)</f>
        <v>#N/A</v>
      </c>
      <c r="BK384" s="20" t="e">
        <f t="shared" si="195"/>
        <v>#N/A</v>
      </c>
      <c r="BL384" s="20" t="e">
        <f t="shared" si="196"/>
        <v>#N/A</v>
      </c>
      <c r="BM384" s="20" t="e">
        <f t="shared" si="197"/>
        <v>#N/A</v>
      </c>
      <c r="BN384" s="25" t="e">
        <f t="shared" si="198"/>
        <v>#N/A</v>
      </c>
      <c r="BO384" s="26" t="str">
        <f t="shared" si="199"/>
        <v>0</v>
      </c>
      <c r="BP384" s="21" t="e">
        <f t="shared" si="200"/>
        <v>#VALUE!</v>
      </c>
      <c r="BQ384" s="20" t="e">
        <f t="shared" si="201"/>
        <v>#N/A</v>
      </c>
      <c r="BR384" s="20" t="e">
        <v>#N/A</v>
      </c>
      <c r="BS384" s="9" t="e">
        <v>#N/A</v>
      </c>
      <c r="BT384" s="2" t="e">
        <f t="shared" si="202"/>
        <v>#VALUE!</v>
      </c>
      <c r="BU384" s="2" t="e">
        <f t="shared" si="170"/>
        <v>#N/A</v>
      </c>
      <c r="BV384" s="2" t="e">
        <f t="shared" si="171"/>
        <v>#N/A</v>
      </c>
    </row>
    <row r="385" s="2" customFormat="1" ht="22.95" customHeight="1" spans="1:74">
      <c r="A385" s="9" t="str">
        <f t="shared" si="172"/>
        <v>NP 013Induk</v>
      </c>
      <c r="B385" s="9" t="str">
        <f t="shared" si="173"/>
        <v>NP 013jurusan 1</v>
      </c>
      <c r="C385" s="9" t="str">
        <f t="shared" si="174"/>
        <v>NP 013jurusan 2</v>
      </c>
      <c r="D385" s="9" t="str">
        <f t="shared" si="175"/>
        <v>NP 013jurusan 3</v>
      </c>
      <c r="E385" s="9" t="str">
        <f t="shared" si="176"/>
        <v>NP 013jurusan 4</v>
      </c>
      <c r="F385" s="10" t="s">
        <v>497</v>
      </c>
      <c r="G385" s="10" t="s">
        <v>101</v>
      </c>
      <c r="H385" s="10" t="s">
        <v>498</v>
      </c>
      <c r="I385" s="10">
        <v>0.99691</v>
      </c>
      <c r="J385" s="10">
        <v>124.28444</v>
      </c>
      <c r="K385" s="10" t="s">
        <v>7465</v>
      </c>
      <c r="L385" s="10" t="s">
        <v>7465</v>
      </c>
      <c r="M385" s="10" t="s">
        <v>7465</v>
      </c>
      <c r="N385" s="14">
        <f t="shared" si="177"/>
        <v>0</v>
      </c>
      <c r="O385" s="15" t="e">
        <f t="shared" si="178"/>
        <v>#VALUE!</v>
      </c>
      <c r="P385" s="15" t="e">
        <f t="shared" si="179"/>
        <v>#VALUE!</v>
      </c>
      <c r="Q385" s="17" t="e">
        <f>VLOOKUP($A385,'DATA PENGUKURAN GARDU'!$A:$BS,42,0)</f>
        <v>#N/A</v>
      </c>
      <c r="R385" s="18" t="e">
        <f t="shared" si="180"/>
        <v>#N/A</v>
      </c>
      <c r="S385" s="17" t="e">
        <f>VLOOKUP($A385,'DATA PENGUKURAN GARDU'!$A:$BS,44,0)</f>
        <v>#N/A</v>
      </c>
      <c r="T385" s="18" t="e">
        <f t="shared" si="181"/>
        <v>#N/A</v>
      </c>
      <c r="U385" s="17" t="e">
        <f>VLOOKUP($A385,'DATA PENGUKURAN GARDU'!$A:$BS,46,0)</f>
        <v>#N/A</v>
      </c>
      <c r="V385" s="18" t="e">
        <f t="shared" si="182"/>
        <v>#N/A</v>
      </c>
      <c r="W385" s="17" t="e">
        <f>VLOOKUP($A385,'DATA PENGUKURAN GARDU'!$A:$BS,48,0)</f>
        <v>#N/A</v>
      </c>
      <c r="X385" s="17" t="e">
        <f>VLOOKUP($A385,'DATA PENGUKURAN GARDU'!$A:$BS,53,0)</f>
        <v>#N/A</v>
      </c>
      <c r="Y385" s="17" t="e">
        <f>VLOOKUP($A385,'DATA PENGUKURAN GARDU'!$A:$BS,54,0)</f>
        <v>#N/A</v>
      </c>
      <c r="Z385" s="17" t="e">
        <f>VLOOKUP($A385,'DATA PENGUKURAN GARDU'!$A:$BS,55,0)</f>
        <v>#N/A</v>
      </c>
      <c r="AA385" s="20" t="e">
        <f>VLOOKUP($B385,'DATA PENGUKURAN GARDU'!$A:$BS,42,0)</f>
        <v>#N/A</v>
      </c>
      <c r="AB385" s="21" t="e">
        <f t="shared" si="183"/>
        <v>#N/A</v>
      </c>
      <c r="AC385" s="20" t="e">
        <f>VLOOKUP($B385,'DATA PENGUKURAN GARDU'!$A:$BS,44,0)</f>
        <v>#N/A</v>
      </c>
      <c r="AD385" s="21" t="e">
        <f t="shared" si="184"/>
        <v>#N/A</v>
      </c>
      <c r="AE385" s="20" t="e">
        <f>VLOOKUP($B385,'DATA PENGUKURAN GARDU'!$A:$BS,46,0)</f>
        <v>#N/A</v>
      </c>
      <c r="AF385" s="21" t="e">
        <f t="shared" si="185"/>
        <v>#N/A</v>
      </c>
      <c r="AG385" s="20" t="e">
        <f>VLOOKUP($B385,'DATA PENGUKURAN GARDU'!$A:$BS,46,0)</f>
        <v>#N/A</v>
      </c>
      <c r="AH385" s="20" t="e">
        <f>VLOOKUP($B385,'DATA PENGUKURAN GARDU'!$A:$BS,53,0)</f>
        <v>#N/A</v>
      </c>
      <c r="AI385" s="20" t="e">
        <f>VLOOKUP($B385,'DATA PENGUKURAN GARDU'!$A:$BS,54,0)</f>
        <v>#N/A</v>
      </c>
      <c r="AJ385" s="17" t="e">
        <f>VLOOKUP($C385,'DATA PENGUKURAN GARDU'!$A:$BS,42,0)</f>
        <v>#N/A</v>
      </c>
      <c r="AK385" s="23" t="e">
        <f t="shared" si="186"/>
        <v>#N/A</v>
      </c>
      <c r="AL385" s="17" t="e">
        <f>VLOOKUP($C385,'DATA PENGUKURAN GARDU'!$A:$BS,44,0)</f>
        <v>#N/A</v>
      </c>
      <c r="AM385" s="23" t="e">
        <f t="shared" si="187"/>
        <v>#N/A</v>
      </c>
      <c r="AN385" s="17" t="e">
        <f>VLOOKUP($C385,'DATA PENGUKURAN GARDU'!$A:$BS,46,0)</f>
        <v>#N/A</v>
      </c>
      <c r="AO385" s="23" t="e">
        <f t="shared" si="188"/>
        <v>#N/A</v>
      </c>
      <c r="AP385" s="17" t="e">
        <f>VLOOKUP($C385,'DATA PENGUKURAN GARDU'!$A:$BS,46,0)</f>
        <v>#N/A</v>
      </c>
      <c r="AQ385" s="17" t="e">
        <f>VLOOKUP($C385,'DATA PENGUKURAN GARDU'!$A:$BS,53,0)</f>
        <v>#N/A</v>
      </c>
      <c r="AR385" s="17" t="e">
        <f>VLOOKUP($C385,'DATA PENGUKURAN GARDU'!$A:$BS,54,0)</f>
        <v>#N/A</v>
      </c>
      <c r="AS385" s="20" t="e">
        <f>VLOOKUP($D385,'DATA PENGUKURAN GARDU'!$A:$BS,42,0)</f>
        <v>#N/A</v>
      </c>
      <c r="AT385" s="21" t="e">
        <f t="shared" si="189"/>
        <v>#N/A</v>
      </c>
      <c r="AU385" s="20" t="e">
        <f>VLOOKUP($D385,'DATA PENGUKURAN GARDU'!$A:$BS,44,0)</f>
        <v>#N/A</v>
      </c>
      <c r="AV385" s="21" t="e">
        <f t="shared" si="190"/>
        <v>#N/A</v>
      </c>
      <c r="AW385" s="20" t="e">
        <f>VLOOKUP($D385,'DATA PENGUKURAN GARDU'!$A:$BS,46,0)</f>
        <v>#N/A</v>
      </c>
      <c r="AX385" s="21" t="e">
        <f t="shared" si="191"/>
        <v>#N/A</v>
      </c>
      <c r="AY385" s="20" t="e">
        <f>VLOOKUP($D385,'DATA PENGUKURAN GARDU'!$A:$BS,46,0)</f>
        <v>#N/A</v>
      </c>
      <c r="AZ385" s="20" t="e">
        <f>VLOOKUP($D385,'DATA PENGUKURAN GARDU'!$A:$BS,53,0)</f>
        <v>#N/A</v>
      </c>
      <c r="BA385" s="20" t="e">
        <f>VLOOKUP($D385,'DATA PENGUKURAN GARDU'!$A:$BS,54,0)</f>
        <v>#N/A</v>
      </c>
      <c r="BB385" s="17" t="e">
        <f>VLOOKUP($E385,'DATA PENGUKURAN GARDU'!$A:$BS,42,0)</f>
        <v>#N/A</v>
      </c>
      <c r="BC385" s="23" t="e">
        <f t="shared" si="192"/>
        <v>#N/A</v>
      </c>
      <c r="BD385" s="17" t="e">
        <f>VLOOKUP($E385,'DATA PENGUKURAN GARDU'!$A:$BS,44,0)</f>
        <v>#N/A</v>
      </c>
      <c r="BE385" s="23" t="e">
        <f t="shared" si="193"/>
        <v>#N/A</v>
      </c>
      <c r="BF385" s="17" t="e">
        <f>VLOOKUP($E385,'DATA PENGUKURAN GARDU'!$A:$BS,46,0)</f>
        <v>#N/A</v>
      </c>
      <c r="BG385" s="23" t="e">
        <f t="shared" si="194"/>
        <v>#N/A</v>
      </c>
      <c r="BH385" s="17" t="e">
        <f>VLOOKUP($E385,'DATA PENGUKURAN GARDU'!$A:$BS,46,0)</f>
        <v>#N/A</v>
      </c>
      <c r="BI385" s="17" t="e">
        <f>VLOOKUP($E385,'DATA PENGUKURAN GARDU'!$A:$BS,53,0)</f>
        <v>#N/A</v>
      </c>
      <c r="BJ385" s="17" t="e">
        <f>VLOOKUP($E385,'DATA PENGUKURAN GARDU'!$A:$BS,54,0)</f>
        <v>#N/A</v>
      </c>
      <c r="BK385" s="20" t="e">
        <f t="shared" si="195"/>
        <v>#N/A</v>
      </c>
      <c r="BL385" s="20" t="e">
        <f t="shared" si="196"/>
        <v>#N/A</v>
      </c>
      <c r="BM385" s="20" t="e">
        <f t="shared" si="197"/>
        <v>#N/A</v>
      </c>
      <c r="BN385" s="25" t="e">
        <f t="shared" si="198"/>
        <v>#N/A</v>
      </c>
      <c r="BO385" s="26" t="str">
        <f t="shared" si="199"/>
        <v>0</v>
      </c>
      <c r="BP385" s="21" t="e">
        <f t="shared" si="200"/>
        <v>#VALUE!</v>
      </c>
      <c r="BQ385" s="20" t="e">
        <f t="shared" si="201"/>
        <v>#N/A</v>
      </c>
      <c r="BR385" s="20" t="e">
        <v>#N/A</v>
      </c>
      <c r="BS385" s="9" t="e">
        <v>#N/A</v>
      </c>
      <c r="BT385" s="2" t="e">
        <f t="shared" si="202"/>
        <v>#VALUE!</v>
      </c>
      <c r="BU385" s="2" t="e">
        <f t="shared" si="170"/>
        <v>#N/A</v>
      </c>
      <c r="BV385" s="2" t="e">
        <f t="shared" si="171"/>
        <v>#N/A</v>
      </c>
    </row>
    <row r="386" s="2" customFormat="1" ht="22.95" customHeight="1" spans="1:74">
      <c r="A386" s="9" t="str">
        <f t="shared" si="172"/>
        <v>NP 018Induk</v>
      </c>
      <c r="B386" s="9" t="str">
        <f t="shared" si="173"/>
        <v>NP 018jurusan 1</v>
      </c>
      <c r="C386" s="9" t="str">
        <f t="shared" si="174"/>
        <v>NP 018jurusan 2</v>
      </c>
      <c r="D386" s="9" t="str">
        <f t="shared" si="175"/>
        <v>NP 018jurusan 3</v>
      </c>
      <c r="E386" s="9" t="str">
        <f t="shared" si="176"/>
        <v>NP 018jurusan 4</v>
      </c>
      <c r="F386" s="10" t="s">
        <v>497</v>
      </c>
      <c r="G386" s="10" t="s">
        <v>101</v>
      </c>
      <c r="H386" s="10" t="s">
        <v>499</v>
      </c>
      <c r="I386" s="10">
        <v>1.00143</v>
      </c>
      <c r="J386" s="10">
        <v>124.29054</v>
      </c>
      <c r="K386" s="10" t="s">
        <v>7465</v>
      </c>
      <c r="L386" s="10" t="s">
        <v>7465</v>
      </c>
      <c r="M386" s="10" t="s">
        <v>7465</v>
      </c>
      <c r="N386" s="14">
        <f t="shared" si="177"/>
        <v>0</v>
      </c>
      <c r="O386" s="15" t="e">
        <f t="shared" si="178"/>
        <v>#VALUE!</v>
      </c>
      <c r="P386" s="15" t="e">
        <f t="shared" si="179"/>
        <v>#VALUE!</v>
      </c>
      <c r="Q386" s="17" t="e">
        <f>VLOOKUP($A386,'DATA PENGUKURAN GARDU'!$A:$BS,42,0)</f>
        <v>#N/A</v>
      </c>
      <c r="R386" s="18" t="e">
        <f t="shared" si="180"/>
        <v>#N/A</v>
      </c>
      <c r="S386" s="17" t="e">
        <f>VLOOKUP($A386,'DATA PENGUKURAN GARDU'!$A:$BS,44,0)</f>
        <v>#N/A</v>
      </c>
      <c r="T386" s="18" t="e">
        <f t="shared" si="181"/>
        <v>#N/A</v>
      </c>
      <c r="U386" s="17" t="e">
        <f>VLOOKUP($A386,'DATA PENGUKURAN GARDU'!$A:$BS,46,0)</f>
        <v>#N/A</v>
      </c>
      <c r="V386" s="18" t="e">
        <f t="shared" si="182"/>
        <v>#N/A</v>
      </c>
      <c r="W386" s="17" t="e">
        <f>VLOOKUP($A386,'DATA PENGUKURAN GARDU'!$A:$BS,48,0)</f>
        <v>#N/A</v>
      </c>
      <c r="X386" s="17" t="e">
        <f>VLOOKUP($A386,'DATA PENGUKURAN GARDU'!$A:$BS,53,0)</f>
        <v>#N/A</v>
      </c>
      <c r="Y386" s="17" t="e">
        <f>VLOOKUP($A386,'DATA PENGUKURAN GARDU'!$A:$BS,54,0)</f>
        <v>#N/A</v>
      </c>
      <c r="Z386" s="17" t="e">
        <f>VLOOKUP($A386,'DATA PENGUKURAN GARDU'!$A:$BS,55,0)</f>
        <v>#N/A</v>
      </c>
      <c r="AA386" s="20" t="e">
        <f>VLOOKUP($B386,'DATA PENGUKURAN GARDU'!$A:$BS,42,0)</f>
        <v>#N/A</v>
      </c>
      <c r="AB386" s="21" t="e">
        <f t="shared" si="183"/>
        <v>#N/A</v>
      </c>
      <c r="AC386" s="20" t="e">
        <f>VLOOKUP($B386,'DATA PENGUKURAN GARDU'!$A:$BS,44,0)</f>
        <v>#N/A</v>
      </c>
      <c r="AD386" s="21" t="e">
        <f t="shared" si="184"/>
        <v>#N/A</v>
      </c>
      <c r="AE386" s="20" t="e">
        <f>VLOOKUP($B386,'DATA PENGUKURAN GARDU'!$A:$BS,46,0)</f>
        <v>#N/A</v>
      </c>
      <c r="AF386" s="21" t="e">
        <f t="shared" si="185"/>
        <v>#N/A</v>
      </c>
      <c r="AG386" s="20" t="e">
        <f>VLOOKUP($B386,'DATA PENGUKURAN GARDU'!$A:$BS,46,0)</f>
        <v>#N/A</v>
      </c>
      <c r="AH386" s="20" t="e">
        <f>VLOOKUP($B386,'DATA PENGUKURAN GARDU'!$A:$BS,53,0)</f>
        <v>#N/A</v>
      </c>
      <c r="AI386" s="20" t="e">
        <f>VLOOKUP($B386,'DATA PENGUKURAN GARDU'!$A:$BS,54,0)</f>
        <v>#N/A</v>
      </c>
      <c r="AJ386" s="17" t="e">
        <f>VLOOKUP($C386,'DATA PENGUKURAN GARDU'!$A:$BS,42,0)</f>
        <v>#N/A</v>
      </c>
      <c r="AK386" s="23" t="e">
        <f t="shared" si="186"/>
        <v>#N/A</v>
      </c>
      <c r="AL386" s="17" t="e">
        <f>VLOOKUP($C386,'DATA PENGUKURAN GARDU'!$A:$BS,44,0)</f>
        <v>#N/A</v>
      </c>
      <c r="AM386" s="23" t="e">
        <f t="shared" si="187"/>
        <v>#N/A</v>
      </c>
      <c r="AN386" s="17" t="e">
        <f>VLOOKUP($C386,'DATA PENGUKURAN GARDU'!$A:$BS,46,0)</f>
        <v>#N/A</v>
      </c>
      <c r="AO386" s="23" t="e">
        <f t="shared" si="188"/>
        <v>#N/A</v>
      </c>
      <c r="AP386" s="17" t="e">
        <f>VLOOKUP($C386,'DATA PENGUKURAN GARDU'!$A:$BS,46,0)</f>
        <v>#N/A</v>
      </c>
      <c r="AQ386" s="17" t="e">
        <f>VLOOKUP($C386,'DATA PENGUKURAN GARDU'!$A:$BS,53,0)</f>
        <v>#N/A</v>
      </c>
      <c r="AR386" s="17" t="e">
        <f>VLOOKUP($C386,'DATA PENGUKURAN GARDU'!$A:$BS,54,0)</f>
        <v>#N/A</v>
      </c>
      <c r="AS386" s="20" t="e">
        <f>VLOOKUP($D386,'DATA PENGUKURAN GARDU'!$A:$BS,42,0)</f>
        <v>#N/A</v>
      </c>
      <c r="AT386" s="21" t="e">
        <f t="shared" si="189"/>
        <v>#N/A</v>
      </c>
      <c r="AU386" s="20" t="e">
        <f>VLOOKUP($D386,'DATA PENGUKURAN GARDU'!$A:$BS,44,0)</f>
        <v>#N/A</v>
      </c>
      <c r="AV386" s="21" t="e">
        <f t="shared" si="190"/>
        <v>#N/A</v>
      </c>
      <c r="AW386" s="20" t="e">
        <f>VLOOKUP($D386,'DATA PENGUKURAN GARDU'!$A:$BS,46,0)</f>
        <v>#N/A</v>
      </c>
      <c r="AX386" s="21" t="e">
        <f t="shared" si="191"/>
        <v>#N/A</v>
      </c>
      <c r="AY386" s="20" t="e">
        <f>VLOOKUP($D386,'DATA PENGUKURAN GARDU'!$A:$BS,46,0)</f>
        <v>#N/A</v>
      </c>
      <c r="AZ386" s="20" t="e">
        <f>VLOOKUP($D386,'DATA PENGUKURAN GARDU'!$A:$BS,53,0)</f>
        <v>#N/A</v>
      </c>
      <c r="BA386" s="20" t="e">
        <f>VLOOKUP($D386,'DATA PENGUKURAN GARDU'!$A:$BS,54,0)</f>
        <v>#N/A</v>
      </c>
      <c r="BB386" s="17" t="e">
        <f>VLOOKUP($E386,'DATA PENGUKURAN GARDU'!$A:$BS,42,0)</f>
        <v>#N/A</v>
      </c>
      <c r="BC386" s="23" t="e">
        <f t="shared" si="192"/>
        <v>#N/A</v>
      </c>
      <c r="BD386" s="17" t="e">
        <f>VLOOKUP($E386,'DATA PENGUKURAN GARDU'!$A:$BS,44,0)</f>
        <v>#N/A</v>
      </c>
      <c r="BE386" s="23" t="e">
        <f t="shared" si="193"/>
        <v>#N/A</v>
      </c>
      <c r="BF386" s="17" t="e">
        <f>VLOOKUP($E386,'DATA PENGUKURAN GARDU'!$A:$BS,46,0)</f>
        <v>#N/A</v>
      </c>
      <c r="BG386" s="23" t="e">
        <f t="shared" si="194"/>
        <v>#N/A</v>
      </c>
      <c r="BH386" s="17" t="e">
        <f>VLOOKUP($E386,'DATA PENGUKURAN GARDU'!$A:$BS,46,0)</f>
        <v>#N/A</v>
      </c>
      <c r="BI386" s="17" t="e">
        <f>VLOOKUP($E386,'DATA PENGUKURAN GARDU'!$A:$BS,53,0)</f>
        <v>#N/A</v>
      </c>
      <c r="BJ386" s="17" t="e">
        <f>VLOOKUP($E386,'DATA PENGUKURAN GARDU'!$A:$BS,54,0)</f>
        <v>#N/A</v>
      </c>
      <c r="BK386" s="20" t="e">
        <f t="shared" si="195"/>
        <v>#N/A</v>
      </c>
      <c r="BL386" s="20" t="e">
        <f t="shared" si="196"/>
        <v>#N/A</v>
      </c>
      <c r="BM386" s="20" t="e">
        <f t="shared" si="197"/>
        <v>#N/A</v>
      </c>
      <c r="BN386" s="25" t="e">
        <f t="shared" si="198"/>
        <v>#N/A</v>
      </c>
      <c r="BO386" s="26" t="str">
        <f t="shared" si="199"/>
        <v>0</v>
      </c>
      <c r="BP386" s="21" t="e">
        <f t="shared" si="200"/>
        <v>#VALUE!</v>
      </c>
      <c r="BQ386" s="20" t="e">
        <f t="shared" si="201"/>
        <v>#N/A</v>
      </c>
      <c r="BR386" s="20" t="e">
        <v>#N/A</v>
      </c>
      <c r="BS386" s="9" t="e">
        <v>#N/A</v>
      </c>
      <c r="BT386" s="2" t="e">
        <f t="shared" si="202"/>
        <v>#VALUE!</v>
      </c>
      <c r="BU386" s="2" t="e">
        <f t="shared" si="170"/>
        <v>#N/A</v>
      </c>
      <c r="BV386" s="2" t="e">
        <f t="shared" si="171"/>
        <v>#N/A</v>
      </c>
    </row>
    <row r="387" s="2" customFormat="1" ht="22.95" customHeight="1" spans="1:74">
      <c r="A387" s="9" t="str">
        <f t="shared" si="172"/>
        <v>NP 020Induk</v>
      </c>
      <c r="B387" s="9" t="str">
        <f t="shared" si="173"/>
        <v>NP 020jurusan 1</v>
      </c>
      <c r="C387" s="9" t="str">
        <f t="shared" si="174"/>
        <v>NP 020jurusan 2</v>
      </c>
      <c r="D387" s="9" t="str">
        <f t="shared" si="175"/>
        <v>NP 020jurusan 3</v>
      </c>
      <c r="E387" s="9" t="str">
        <f t="shared" si="176"/>
        <v>NP 020jurusan 4</v>
      </c>
      <c r="F387" s="10" t="s">
        <v>497</v>
      </c>
      <c r="G387" s="10" t="s">
        <v>101</v>
      </c>
      <c r="H387" s="10" t="s">
        <v>500</v>
      </c>
      <c r="I387" s="10">
        <v>0.99981</v>
      </c>
      <c r="J387" s="10">
        <v>124.29824</v>
      </c>
      <c r="K387" s="10" t="s">
        <v>7465</v>
      </c>
      <c r="L387" s="10" t="s">
        <v>7465</v>
      </c>
      <c r="M387" s="10" t="s">
        <v>7465</v>
      </c>
      <c r="N387" s="14">
        <f t="shared" si="177"/>
        <v>0</v>
      </c>
      <c r="O387" s="15" t="e">
        <f t="shared" si="178"/>
        <v>#VALUE!</v>
      </c>
      <c r="P387" s="15" t="e">
        <f t="shared" si="179"/>
        <v>#VALUE!</v>
      </c>
      <c r="Q387" s="17" t="e">
        <f>VLOOKUP($A387,'DATA PENGUKURAN GARDU'!$A:$BS,42,0)</f>
        <v>#N/A</v>
      </c>
      <c r="R387" s="18" t="e">
        <f t="shared" si="180"/>
        <v>#N/A</v>
      </c>
      <c r="S387" s="17" t="e">
        <f>VLOOKUP($A387,'DATA PENGUKURAN GARDU'!$A:$BS,44,0)</f>
        <v>#N/A</v>
      </c>
      <c r="T387" s="18" t="e">
        <f t="shared" si="181"/>
        <v>#N/A</v>
      </c>
      <c r="U387" s="17" t="e">
        <f>VLOOKUP($A387,'DATA PENGUKURAN GARDU'!$A:$BS,46,0)</f>
        <v>#N/A</v>
      </c>
      <c r="V387" s="18" t="e">
        <f t="shared" si="182"/>
        <v>#N/A</v>
      </c>
      <c r="W387" s="17" t="e">
        <f>VLOOKUP($A387,'DATA PENGUKURAN GARDU'!$A:$BS,48,0)</f>
        <v>#N/A</v>
      </c>
      <c r="X387" s="17" t="e">
        <f>VLOOKUP($A387,'DATA PENGUKURAN GARDU'!$A:$BS,53,0)</f>
        <v>#N/A</v>
      </c>
      <c r="Y387" s="17" t="e">
        <f>VLOOKUP($A387,'DATA PENGUKURAN GARDU'!$A:$BS,54,0)</f>
        <v>#N/A</v>
      </c>
      <c r="Z387" s="17" t="e">
        <f>VLOOKUP($A387,'DATA PENGUKURAN GARDU'!$A:$BS,55,0)</f>
        <v>#N/A</v>
      </c>
      <c r="AA387" s="20" t="e">
        <f>VLOOKUP($B387,'DATA PENGUKURAN GARDU'!$A:$BS,42,0)</f>
        <v>#N/A</v>
      </c>
      <c r="AB387" s="21" t="e">
        <f t="shared" si="183"/>
        <v>#N/A</v>
      </c>
      <c r="AC387" s="20" t="e">
        <f>VLOOKUP($B387,'DATA PENGUKURAN GARDU'!$A:$BS,44,0)</f>
        <v>#N/A</v>
      </c>
      <c r="AD387" s="21" t="e">
        <f t="shared" si="184"/>
        <v>#N/A</v>
      </c>
      <c r="AE387" s="20" t="e">
        <f>VLOOKUP($B387,'DATA PENGUKURAN GARDU'!$A:$BS,46,0)</f>
        <v>#N/A</v>
      </c>
      <c r="AF387" s="21" t="e">
        <f t="shared" si="185"/>
        <v>#N/A</v>
      </c>
      <c r="AG387" s="20" t="e">
        <f>VLOOKUP($B387,'DATA PENGUKURAN GARDU'!$A:$BS,46,0)</f>
        <v>#N/A</v>
      </c>
      <c r="AH387" s="20" t="e">
        <f>VLOOKUP($B387,'DATA PENGUKURAN GARDU'!$A:$BS,53,0)</f>
        <v>#N/A</v>
      </c>
      <c r="AI387" s="20" t="e">
        <f>VLOOKUP($B387,'DATA PENGUKURAN GARDU'!$A:$BS,54,0)</f>
        <v>#N/A</v>
      </c>
      <c r="AJ387" s="17" t="e">
        <f>VLOOKUP($C387,'DATA PENGUKURAN GARDU'!$A:$BS,42,0)</f>
        <v>#N/A</v>
      </c>
      <c r="AK387" s="23" t="e">
        <f t="shared" si="186"/>
        <v>#N/A</v>
      </c>
      <c r="AL387" s="17" t="e">
        <f>VLOOKUP($C387,'DATA PENGUKURAN GARDU'!$A:$BS,44,0)</f>
        <v>#N/A</v>
      </c>
      <c r="AM387" s="23" t="e">
        <f t="shared" si="187"/>
        <v>#N/A</v>
      </c>
      <c r="AN387" s="17" t="e">
        <f>VLOOKUP($C387,'DATA PENGUKURAN GARDU'!$A:$BS,46,0)</f>
        <v>#N/A</v>
      </c>
      <c r="AO387" s="23" t="e">
        <f t="shared" si="188"/>
        <v>#N/A</v>
      </c>
      <c r="AP387" s="17" t="e">
        <f>VLOOKUP($C387,'DATA PENGUKURAN GARDU'!$A:$BS,46,0)</f>
        <v>#N/A</v>
      </c>
      <c r="AQ387" s="17" t="e">
        <f>VLOOKUP($C387,'DATA PENGUKURAN GARDU'!$A:$BS,53,0)</f>
        <v>#N/A</v>
      </c>
      <c r="AR387" s="17" t="e">
        <f>VLOOKUP($C387,'DATA PENGUKURAN GARDU'!$A:$BS,54,0)</f>
        <v>#N/A</v>
      </c>
      <c r="AS387" s="20" t="e">
        <f>VLOOKUP($D387,'DATA PENGUKURAN GARDU'!$A:$BS,42,0)</f>
        <v>#N/A</v>
      </c>
      <c r="AT387" s="21" t="e">
        <f t="shared" si="189"/>
        <v>#N/A</v>
      </c>
      <c r="AU387" s="20" t="e">
        <f>VLOOKUP($D387,'DATA PENGUKURAN GARDU'!$A:$BS,44,0)</f>
        <v>#N/A</v>
      </c>
      <c r="AV387" s="21" t="e">
        <f t="shared" si="190"/>
        <v>#N/A</v>
      </c>
      <c r="AW387" s="20" t="e">
        <f>VLOOKUP($D387,'DATA PENGUKURAN GARDU'!$A:$BS,46,0)</f>
        <v>#N/A</v>
      </c>
      <c r="AX387" s="21" t="e">
        <f t="shared" si="191"/>
        <v>#N/A</v>
      </c>
      <c r="AY387" s="20" t="e">
        <f>VLOOKUP($D387,'DATA PENGUKURAN GARDU'!$A:$BS,46,0)</f>
        <v>#N/A</v>
      </c>
      <c r="AZ387" s="20" t="e">
        <f>VLOOKUP($D387,'DATA PENGUKURAN GARDU'!$A:$BS,53,0)</f>
        <v>#N/A</v>
      </c>
      <c r="BA387" s="20" t="e">
        <f>VLOOKUP($D387,'DATA PENGUKURAN GARDU'!$A:$BS,54,0)</f>
        <v>#N/A</v>
      </c>
      <c r="BB387" s="17" t="e">
        <f>VLOOKUP($E387,'DATA PENGUKURAN GARDU'!$A:$BS,42,0)</f>
        <v>#N/A</v>
      </c>
      <c r="BC387" s="23" t="e">
        <f t="shared" si="192"/>
        <v>#N/A</v>
      </c>
      <c r="BD387" s="17" t="e">
        <f>VLOOKUP($E387,'DATA PENGUKURAN GARDU'!$A:$BS,44,0)</f>
        <v>#N/A</v>
      </c>
      <c r="BE387" s="23" t="e">
        <f t="shared" si="193"/>
        <v>#N/A</v>
      </c>
      <c r="BF387" s="17" t="e">
        <f>VLOOKUP($E387,'DATA PENGUKURAN GARDU'!$A:$BS,46,0)</f>
        <v>#N/A</v>
      </c>
      <c r="BG387" s="23" t="e">
        <f t="shared" si="194"/>
        <v>#N/A</v>
      </c>
      <c r="BH387" s="17" t="e">
        <f>VLOOKUP($E387,'DATA PENGUKURAN GARDU'!$A:$BS,46,0)</f>
        <v>#N/A</v>
      </c>
      <c r="BI387" s="17" t="e">
        <f>VLOOKUP($E387,'DATA PENGUKURAN GARDU'!$A:$BS,53,0)</f>
        <v>#N/A</v>
      </c>
      <c r="BJ387" s="17" t="e">
        <f>VLOOKUP($E387,'DATA PENGUKURAN GARDU'!$A:$BS,54,0)</f>
        <v>#N/A</v>
      </c>
      <c r="BK387" s="20" t="e">
        <f t="shared" si="195"/>
        <v>#N/A</v>
      </c>
      <c r="BL387" s="20" t="e">
        <f t="shared" si="196"/>
        <v>#N/A</v>
      </c>
      <c r="BM387" s="20" t="e">
        <f t="shared" si="197"/>
        <v>#N/A</v>
      </c>
      <c r="BN387" s="25" t="e">
        <f t="shared" si="198"/>
        <v>#N/A</v>
      </c>
      <c r="BO387" s="26" t="str">
        <f t="shared" si="199"/>
        <v>0</v>
      </c>
      <c r="BP387" s="21" t="e">
        <f t="shared" si="200"/>
        <v>#VALUE!</v>
      </c>
      <c r="BQ387" s="20" t="e">
        <f t="shared" si="201"/>
        <v>#N/A</v>
      </c>
      <c r="BR387" s="20" t="e">
        <v>#N/A</v>
      </c>
      <c r="BS387" s="9" t="e">
        <v>#N/A</v>
      </c>
      <c r="BT387" s="2" t="e">
        <f t="shared" si="202"/>
        <v>#VALUE!</v>
      </c>
      <c r="BU387" s="2" t="e">
        <f t="shared" ref="BU387:BU450" si="203">IF(L387=3,IF(BQ387&gt;0.2,"TDK SEIMBANG","SEIMBANG"),IF(BM387="OL PHASA","TDK SEIMBANG","SEIMBANG"))</f>
        <v>#N/A</v>
      </c>
      <c r="BV387" s="2" t="e">
        <f t="shared" ref="BV387:BV450" si="204">IF(L387=3,IF(SUM(X387:Y387)&gt;600,"NORMAL","DROP"),IF(BD392&gt;198,"NORMAL","DROP"))</f>
        <v>#N/A</v>
      </c>
    </row>
    <row r="388" s="2" customFormat="1" ht="22.95" customHeight="1" spans="1:74">
      <c r="A388" s="9" t="str">
        <f t="shared" ref="A388:A451" si="205">H388&amp;"Induk"</f>
        <v>N 030Induk</v>
      </c>
      <c r="B388" s="9" t="str">
        <f t="shared" ref="B388:B451" si="206">H388&amp;"jurusan 1"</f>
        <v>N 030jurusan 1</v>
      </c>
      <c r="C388" s="9" t="str">
        <f t="shared" ref="C388:C451" si="207">H388&amp;"jurusan 2"</f>
        <v>N 030jurusan 2</v>
      </c>
      <c r="D388" s="9" t="str">
        <f t="shared" ref="D388:D451" si="208">H388&amp;"jurusan 3"</f>
        <v>N 030jurusan 3</v>
      </c>
      <c r="E388" s="9" t="str">
        <f t="shared" ref="E388:E451" si="209">H388&amp;"jurusan 4"</f>
        <v>N 030jurusan 4</v>
      </c>
      <c r="F388" s="10" t="s">
        <v>342</v>
      </c>
      <c r="G388" s="10" t="s">
        <v>39</v>
      </c>
      <c r="H388" s="10" t="s">
        <v>501</v>
      </c>
      <c r="I388" s="10">
        <v>0.91728</v>
      </c>
      <c r="J388" s="10">
        <v>124.1084</v>
      </c>
      <c r="K388" s="10" t="s">
        <v>7465</v>
      </c>
      <c r="L388" s="10" t="s">
        <v>7465</v>
      </c>
      <c r="M388" s="10" t="s">
        <v>7465</v>
      </c>
      <c r="N388" s="14">
        <f t="shared" ref="N388:N451" si="210">+IF(L388=3,400,IF(L388=1,230,0))</f>
        <v>0</v>
      </c>
      <c r="O388" s="15" t="e">
        <f t="shared" ref="O388:O451" si="211">(K388*1000)/((M388*1000)*1.73)</f>
        <v>#VALUE!</v>
      </c>
      <c r="P388" s="15" t="e">
        <f t="shared" ref="P388:P451" si="212">IF(L388=3,(K388*1000)/(N388*1.73),(K388*1000)/(N388))</f>
        <v>#VALUE!</v>
      </c>
      <c r="Q388" s="17" t="e">
        <f>VLOOKUP($A388,'DATA PENGUKURAN GARDU'!$A:$BS,42,0)</f>
        <v>#N/A</v>
      </c>
      <c r="R388" s="18" t="e">
        <f t="shared" ref="R388:R451" si="213">Q388/$P388*100</f>
        <v>#N/A</v>
      </c>
      <c r="S388" s="17" t="e">
        <f>VLOOKUP($A388,'DATA PENGUKURAN GARDU'!$A:$BS,44,0)</f>
        <v>#N/A</v>
      </c>
      <c r="T388" s="18" t="e">
        <f t="shared" ref="T388:T451" si="214">S388/$P388*100</f>
        <v>#N/A</v>
      </c>
      <c r="U388" s="17" t="e">
        <f>VLOOKUP($A388,'DATA PENGUKURAN GARDU'!$A:$BS,46,0)</f>
        <v>#N/A</v>
      </c>
      <c r="V388" s="18" t="e">
        <f t="shared" ref="V388:V451" si="215">U388/$P388*100</f>
        <v>#N/A</v>
      </c>
      <c r="W388" s="17" t="e">
        <f>VLOOKUP($A388,'DATA PENGUKURAN GARDU'!$A:$BS,48,0)</f>
        <v>#N/A</v>
      </c>
      <c r="X388" s="17" t="e">
        <f>VLOOKUP($A388,'DATA PENGUKURAN GARDU'!$A:$BS,53,0)</f>
        <v>#N/A</v>
      </c>
      <c r="Y388" s="17" t="e">
        <f>VLOOKUP($A388,'DATA PENGUKURAN GARDU'!$A:$BS,54,0)</f>
        <v>#N/A</v>
      </c>
      <c r="Z388" s="17" t="e">
        <f>VLOOKUP($A388,'DATA PENGUKURAN GARDU'!$A:$BS,55,0)</f>
        <v>#N/A</v>
      </c>
      <c r="AA388" s="20" t="e">
        <f>VLOOKUP($B388,'DATA PENGUKURAN GARDU'!$A:$BS,42,0)</f>
        <v>#N/A</v>
      </c>
      <c r="AB388" s="21" t="e">
        <f t="shared" ref="AB388:AB451" si="216">AA388/$P388*100</f>
        <v>#N/A</v>
      </c>
      <c r="AC388" s="20" t="e">
        <f>VLOOKUP($B388,'DATA PENGUKURAN GARDU'!$A:$BS,44,0)</f>
        <v>#N/A</v>
      </c>
      <c r="AD388" s="21" t="e">
        <f t="shared" ref="AD388:AD451" si="217">AC388/$P388*100</f>
        <v>#N/A</v>
      </c>
      <c r="AE388" s="20" t="e">
        <f>VLOOKUP($B388,'DATA PENGUKURAN GARDU'!$A:$BS,46,0)</f>
        <v>#N/A</v>
      </c>
      <c r="AF388" s="21" t="e">
        <f t="shared" ref="AF388:AF451" si="218">AE388/$P388*100</f>
        <v>#N/A</v>
      </c>
      <c r="AG388" s="20" t="e">
        <f>VLOOKUP($B388,'DATA PENGUKURAN GARDU'!$A:$BS,46,0)</f>
        <v>#N/A</v>
      </c>
      <c r="AH388" s="20" t="e">
        <f>VLOOKUP($B388,'DATA PENGUKURAN GARDU'!$A:$BS,53,0)</f>
        <v>#N/A</v>
      </c>
      <c r="AI388" s="20" t="e">
        <f>VLOOKUP($B388,'DATA PENGUKURAN GARDU'!$A:$BS,54,0)</f>
        <v>#N/A</v>
      </c>
      <c r="AJ388" s="17" t="e">
        <f>VLOOKUP($C388,'DATA PENGUKURAN GARDU'!$A:$BS,42,0)</f>
        <v>#N/A</v>
      </c>
      <c r="AK388" s="23" t="e">
        <f t="shared" ref="AK388:AK451" si="219">AJ388/$P388*100</f>
        <v>#N/A</v>
      </c>
      <c r="AL388" s="17" t="e">
        <f>VLOOKUP($C388,'DATA PENGUKURAN GARDU'!$A:$BS,44,0)</f>
        <v>#N/A</v>
      </c>
      <c r="AM388" s="23" t="e">
        <f t="shared" ref="AM388:AM451" si="220">AL388/$P388*100</f>
        <v>#N/A</v>
      </c>
      <c r="AN388" s="17" t="e">
        <f>VLOOKUP($C388,'DATA PENGUKURAN GARDU'!$A:$BS,46,0)</f>
        <v>#N/A</v>
      </c>
      <c r="AO388" s="23" t="e">
        <f t="shared" ref="AO388:AO451" si="221">AN388/$P388*100</f>
        <v>#N/A</v>
      </c>
      <c r="AP388" s="17" t="e">
        <f>VLOOKUP($C388,'DATA PENGUKURAN GARDU'!$A:$BS,46,0)</f>
        <v>#N/A</v>
      </c>
      <c r="AQ388" s="17" t="e">
        <f>VLOOKUP($C388,'DATA PENGUKURAN GARDU'!$A:$BS,53,0)</f>
        <v>#N/A</v>
      </c>
      <c r="AR388" s="17" t="e">
        <f>VLOOKUP($C388,'DATA PENGUKURAN GARDU'!$A:$BS,54,0)</f>
        <v>#N/A</v>
      </c>
      <c r="AS388" s="20" t="e">
        <f>VLOOKUP($D388,'DATA PENGUKURAN GARDU'!$A:$BS,42,0)</f>
        <v>#N/A</v>
      </c>
      <c r="AT388" s="21" t="e">
        <f t="shared" ref="AT388:AT451" si="222">AS388/$P388*100</f>
        <v>#N/A</v>
      </c>
      <c r="AU388" s="20" t="e">
        <f>VLOOKUP($D388,'DATA PENGUKURAN GARDU'!$A:$BS,44,0)</f>
        <v>#N/A</v>
      </c>
      <c r="AV388" s="21" t="e">
        <f t="shared" ref="AV388:AV451" si="223">AU388/$P388*100</f>
        <v>#N/A</v>
      </c>
      <c r="AW388" s="20" t="e">
        <f>VLOOKUP($D388,'DATA PENGUKURAN GARDU'!$A:$BS,46,0)</f>
        <v>#N/A</v>
      </c>
      <c r="AX388" s="21" t="e">
        <f t="shared" ref="AX388:AX451" si="224">AW388/$P388*100</f>
        <v>#N/A</v>
      </c>
      <c r="AY388" s="20" t="e">
        <f>VLOOKUP($D388,'DATA PENGUKURAN GARDU'!$A:$BS,46,0)</f>
        <v>#N/A</v>
      </c>
      <c r="AZ388" s="20" t="e">
        <f>VLOOKUP($D388,'DATA PENGUKURAN GARDU'!$A:$BS,53,0)</f>
        <v>#N/A</v>
      </c>
      <c r="BA388" s="20" t="e">
        <f>VLOOKUP($D388,'DATA PENGUKURAN GARDU'!$A:$BS,54,0)</f>
        <v>#N/A</v>
      </c>
      <c r="BB388" s="17" t="e">
        <f>VLOOKUP($E388,'DATA PENGUKURAN GARDU'!$A:$BS,42,0)</f>
        <v>#N/A</v>
      </c>
      <c r="BC388" s="23" t="e">
        <f t="shared" ref="BC388:BC451" si="225">BB388/$P388*100</f>
        <v>#N/A</v>
      </c>
      <c r="BD388" s="17" t="e">
        <f>VLOOKUP($E388,'DATA PENGUKURAN GARDU'!$A:$BS,44,0)</f>
        <v>#N/A</v>
      </c>
      <c r="BE388" s="23" t="e">
        <f t="shared" ref="BE388:BE451" si="226">BD388/$P388*100</f>
        <v>#N/A</v>
      </c>
      <c r="BF388" s="17" t="e">
        <f>VLOOKUP($E388,'DATA PENGUKURAN GARDU'!$A:$BS,46,0)</f>
        <v>#N/A</v>
      </c>
      <c r="BG388" s="23" t="e">
        <f t="shared" ref="BG388:BG451" si="227">BF388/$P388*100</f>
        <v>#N/A</v>
      </c>
      <c r="BH388" s="17" t="e">
        <f>VLOOKUP($E388,'DATA PENGUKURAN GARDU'!$A:$BS,46,0)</f>
        <v>#N/A</v>
      </c>
      <c r="BI388" s="17" t="e">
        <f>VLOOKUP($E388,'DATA PENGUKURAN GARDU'!$A:$BS,53,0)</f>
        <v>#N/A</v>
      </c>
      <c r="BJ388" s="17" t="e">
        <f>VLOOKUP($E388,'DATA PENGUKURAN GARDU'!$A:$BS,54,0)</f>
        <v>#N/A</v>
      </c>
      <c r="BK388" s="20" t="e">
        <f t="shared" ref="BK388:BK451" si="228">IF(Q388&gt;P388,"OL PHASA","Normal")</f>
        <v>#N/A</v>
      </c>
      <c r="BL388" s="20" t="e">
        <f t="shared" ref="BL388:BL451" si="229">IF(S388&gt;P388,"OL PHASA","Normal")</f>
        <v>#N/A</v>
      </c>
      <c r="BM388" s="20" t="e">
        <f t="shared" ref="BM388:BM451" si="230">IF(U388&gt;P388,"OL PHASA","Normal")</f>
        <v>#N/A</v>
      </c>
      <c r="BN388" s="25" t="e">
        <f t="shared" ref="BN388:BN451" si="231">IF((L388=3),(AVERAGE(Q388,S388,U388)),MAX(Q388,S388,U388))</f>
        <v>#N/A</v>
      </c>
      <c r="BO388" s="26" t="str">
        <f t="shared" ref="BO388:BO451" si="232">IFERROR(IF((L388=1),(BN388*AH388)/1000,(BN388*AI388*1.73)/1000),"0")</f>
        <v>0</v>
      </c>
      <c r="BP388" s="21" t="e">
        <f t="shared" ref="BP388:BP451" si="233">BO388/K388*100</f>
        <v>#VALUE!</v>
      </c>
      <c r="BQ388" s="20" t="e">
        <f t="shared" ref="BQ388:BQ451" si="234">IF($L388=1,"1 Phase",ABS(((Q388/BN388)-1)+ABS((S388/BN388)-1)+ABS((U388/BN388)-1))/3)</f>
        <v>#N/A</v>
      </c>
      <c r="BR388" s="20" t="e">
        <v>#N/A</v>
      </c>
      <c r="BS388" s="9" t="e">
        <v>#N/A</v>
      </c>
      <c r="BT388" s="2" t="e">
        <f t="shared" ref="BT388:BT451" si="235">IF(BP388&lt;30,"Underload",IF(BP388&lt;=80,"Baik",IF(BP388&gt;80,"Overload")))</f>
        <v>#VALUE!</v>
      </c>
      <c r="BU388" s="2" t="e">
        <f t="shared" si="203"/>
        <v>#N/A</v>
      </c>
      <c r="BV388" s="2" t="e">
        <f t="shared" si="204"/>
        <v>#N/A</v>
      </c>
    </row>
    <row r="389" s="2" customFormat="1" ht="22.95" customHeight="1" spans="1:74">
      <c r="A389" s="9" t="str">
        <f t="shared" si="205"/>
        <v>NL 046.2Induk</v>
      </c>
      <c r="B389" s="9" t="str">
        <f t="shared" si="206"/>
        <v>NL 046.2jurusan 1</v>
      </c>
      <c r="C389" s="9" t="str">
        <f t="shared" si="207"/>
        <v>NL 046.2jurusan 2</v>
      </c>
      <c r="D389" s="9" t="str">
        <f t="shared" si="208"/>
        <v>NL 046.2jurusan 3</v>
      </c>
      <c r="E389" s="9" t="str">
        <f t="shared" si="209"/>
        <v>NL 046.2jurusan 4</v>
      </c>
      <c r="F389" s="10" t="s">
        <v>131</v>
      </c>
      <c r="G389" s="10" t="s">
        <v>502</v>
      </c>
      <c r="H389" s="10" t="s">
        <v>503</v>
      </c>
      <c r="I389" s="10">
        <v>0.80705</v>
      </c>
      <c r="J389" s="10">
        <v>124.0671</v>
      </c>
      <c r="K389" s="10" t="s">
        <v>7465</v>
      </c>
      <c r="L389" s="10" t="s">
        <v>7465</v>
      </c>
      <c r="M389" s="10" t="s">
        <v>7465</v>
      </c>
      <c r="N389" s="14">
        <f t="shared" si="210"/>
        <v>0</v>
      </c>
      <c r="O389" s="15" t="e">
        <f t="shared" si="211"/>
        <v>#VALUE!</v>
      </c>
      <c r="P389" s="15" t="e">
        <f t="shared" si="212"/>
        <v>#VALUE!</v>
      </c>
      <c r="Q389" s="17" t="e">
        <f>VLOOKUP($A389,'DATA PENGUKURAN GARDU'!$A:$BS,42,0)</f>
        <v>#N/A</v>
      </c>
      <c r="R389" s="18" t="e">
        <f t="shared" si="213"/>
        <v>#N/A</v>
      </c>
      <c r="S389" s="17" t="e">
        <f>VLOOKUP($A389,'DATA PENGUKURAN GARDU'!$A:$BS,44,0)</f>
        <v>#N/A</v>
      </c>
      <c r="T389" s="18" t="e">
        <f t="shared" si="214"/>
        <v>#N/A</v>
      </c>
      <c r="U389" s="17" t="e">
        <f>VLOOKUP($A389,'DATA PENGUKURAN GARDU'!$A:$BS,46,0)</f>
        <v>#N/A</v>
      </c>
      <c r="V389" s="18" t="e">
        <f t="shared" si="215"/>
        <v>#N/A</v>
      </c>
      <c r="W389" s="17" t="e">
        <f>VLOOKUP($A389,'DATA PENGUKURAN GARDU'!$A:$BS,48,0)</f>
        <v>#N/A</v>
      </c>
      <c r="X389" s="17" t="e">
        <f>VLOOKUP($A389,'DATA PENGUKURAN GARDU'!$A:$BS,53,0)</f>
        <v>#N/A</v>
      </c>
      <c r="Y389" s="17" t="e">
        <f>VLOOKUP($A389,'DATA PENGUKURAN GARDU'!$A:$BS,54,0)</f>
        <v>#N/A</v>
      </c>
      <c r="Z389" s="17" t="e">
        <f>VLOOKUP($A389,'DATA PENGUKURAN GARDU'!$A:$BS,55,0)</f>
        <v>#N/A</v>
      </c>
      <c r="AA389" s="20" t="e">
        <f>VLOOKUP($B389,'DATA PENGUKURAN GARDU'!$A:$BS,42,0)</f>
        <v>#N/A</v>
      </c>
      <c r="AB389" s="21" t="e">
        <f t="shared" si="216"/>
        <v>#N/A</v>
      </c>
      <c r="AC389" s="20" t="e">
        <f>VLOOKUP($B389,'DATA PENGUKURAN GARDU'!$A:$BS,44,0)</f>
        <v>#N/A</v>
      </c>
      <c r="AD389" s="21" t="e">
        <f t="shared" si="217"/>
        <v>#N/A</v>
      </c>
      <c r="AE389" s="20" t="e">
        <f>VLOOKUP($B389,'DATA PENGUKURAN GARDU'!$A:$BS,46,0)</f>
        <v>#N/A</v>
      </c>
      <c r="AF389" s="21" t="e">
        <f t="shared" si="218"/>
        <v>#N/A</v>
      </c>
      <c r="AG389" s="20" t="e">
        <f>VLOOKUP($B389,'DATA PENGUKURAN GARDU'!$A:$BS,46,0)</f>
        <v>#N/A</v>
      </c>
      <c r="AH389" s="20" t="e">
        <f>VLOOKUP($B389,'DATA PENGUKURAN GARDU'!$A:$BS,53,0)</f>
        <v>#N/A</v>
      </c>
      <c r="AI389" s="20" t="e">
        <f>VLOOKUP($B389,'DATA PENGUKURAN GARDU'!$A:$BS,54,0)</f>
        <v>#N/A</v>
      </c>
      <c r="AJ389" s="17" t="e">
        <f>VLOOKUP($C389,'DATA PENGUKURAN GARDU'!$A:$BS,42,0)</f>
        <v>#N/A</v>
      </c>
      <c r="AK389" s="23" t="e">
        <f t="shared" si="219"/>
        <v>#N/A</v>
      </c>
      <c r="AL389" s="17" t="e">
        <f>VLOOKUP($C389,'DATA PENGUKURAN GARDU'!$A:$BS,44,0)</f>
        <v>#N/A</v>
      </c>
      <c r="AM389" s="23" t="e">
        <f t="shared" si="220"/>
        <v>#N/A</v>
      </c>
      <c r="AN389" s="17" t="e">
        <f>VLOOKUP($C389,'DATA PENGUKURAN GARDU'!$A:$BS,46,0)</f>
        <v>#N/A</v>
      </c>
      <c r="AO389" s="23" t="e">
        <f t="shared" si="221"/>
        <v>#N/A</v>
      </c>
      <c r="AP389" s="17" t="e">
        <f>VLOOKUP($C389,'DATA PENGUKURAN GARDU'!$A:$BS,46,0)</f>
        <v>#N/A</v>
      </c>
      <c r="AQ389" s="17" t="e">
        <f>VLOOKUP($C389,'DATA PENGUKURAN GARDU'!$A:$BS,53,0)</f>
        <v>#N/A</v>
      </c>
      <c r="AR389" s="17" t="e">
        <f>VLOOKUP($C389,'DATA PENGUKURAN GARDU'!$A:$BS,54,0)</f>
        <v>#N/A</v>
      </c>
      <c r="AS389" s="20" t="e">
        <f>VLOOKUP($D389,'DATA PENGUKURAN GARDU'!$A:$BS,42,0)</f>
        <v>#N/A</v>
      </c>
      <c r="AT389" s="21" t="e">
        <f t="shared" si="222"/>
        <v>#N/A</v>
      </c>
      <c r="AU389" s="20" t="e">
        <f>VLOOKUP($D389,'DATA PENGUKURAN GARDU'!$A:$BS,44,0)</f>
        <v>#N/A</v>
      </c>
      <c r="AV389" s="21" t="e">
        <f t="shared" si="223"/>
        <v>#N/A</v>
      </c>
      <c r="AW389" s="20" t="e">
        <f>VLOOKUP($D389,'DATA PENGUKURAN GARDU'!$A:$BS,46,0)</f>
        <v>#N/A</v>
      </c>
      <c r="AX389" s="21" t="e">
        <f t="shared" si="224"/>
        <v>#N/A</v>
      </c>
      <c r="AY389" s="20" t="e">
        <f>VLOOKUP($D389,'DATA PENGUKURAN GARDU'!$A:$BS,46,0)</f>
        <v>#N/A</v>
      </c>
      <c r="AZ389" s="20" t="e">
        <f>VLOOKUP($D389,'DATA PENGUKURAN GARDU'!$A:$BS,53,0)</f>
        <v>#N/A</v>
      </c>
      <c r="BA389" s="20" t="e">
        <f>VLOOKUP($D389,'DATA PENGUKURAN GARDU'!$A:$BS,54,0)</f>
        <v>#N/A</v>
      </c>
      <c r="BB389" s="17" t="e">
        <f>VLOOKUP($E389,'DATA PENGUKURAN GARDU'!$A:$BS,42,0)</f>
        <v>#N/A</v>
      </c>
      <c r="BC389" s="23" t="e">
        <f t="shared" si="225"/>
        <v>#N/A</v>
      </c>
      <c r="BD389" s="17" t="e">
        <f>VLOOKUP($E389,'DATA PENGUKURAN GARDU'!$A:$BS,44,0)</f>
        <v>#N/A</v>
      </c>
      <c r="BE389" s="23" t="e">
        <f t="shared" si="226"/>
        <v>#N/A</v>
      </c>
      <c r="BF389" s="17" t="e">
        <f>VLOOKUP($E389,'DATA PENGUKURAN GARDU'!$A:$BS,46,0)</f>
        <v>#N/A</v>
      </c>
      <c r="BG389" s="23" t="e">
        <f t="shared" si="227"/>
        <v>#N/A</v>
      </c>
      <c r="BH389" s="17" t="e">
        <f>VLOOKUP($E389,'DATA PENGUKURAN GARDU'!$A:$BS,46,0)</f>
        <v>#N/A</v>
      </c>
      <c r="BI389" s="17" t="e">
        <f>VLOOKUP($E389,'DATA PENGUKURAN GARDU'!$A:$BS,53,0)</f>
        <v>#N/A</v>
      </c>
      <c r="BJ389" s="17" t="e">
        <f>VLOOKUP($E389,'DATA PENGUKURAN GARDU'!$A:$BS,54,0)</f>
        <v>#N/A</v>
      </c>
      <c r="BK389" s="20" t="e">
        <f t="shared" si="228"/>
        <v>#N/A</v>
      </c>
      <c r="BL389" s="20" t="e">
        <f t="shared" si="229"/>
        <v>#N/A</v>
      </c>
      <c r="BM389" s="20" t="e">
        <f t="shared" si="230"/>
        <v>#N/A</v>
      </c>
      <c r="BN389" s="25" t="e">
        <f t="shared" si="231"/>
        <v>#N/A</v>
      </c>
      <c r="BO389" s="26" t="str">
        <f t="shared" si="232"/>
        <v>0</v>
      </c>
      <c r="BP389" s="21" t="e">
        <f t="shared" si="233"/>
        <v>#VALUE!</v>
      </c>
      <c r="BQ389" s="20" t="e">
        <f t="shared" si="234"/>
        <v>#N/A</v>
      </c>
      <c r="BR389" s="20" t="e">
        <v>#N/A</v>
      </c>
      <c r="BS389" s="9" t="e">
        <v>#N/A</v>
      </c>
      <c r="BT389" s="2" t="e">
        <f t="shared" si="235"/>
        <v>#VALUE!</v>
      </c>
      <c r="BU389" s="2" t="e">
        <f t="shared" si="203"/>
        <v>#N/A</v>
      </c>
      <c r="BV389" s="2" t="e">
        <f t="shared" si="204"/>
        <v>#N/A</v>
      </c>
    </row>
    <row r="390" s="2" customFormat="1" ht="22.95" customHeight="1" spans="1:74">
      <c r="A390" s="9" t="str">
        <f t="shared" si="205"/>
        <v>BB 098.1Induk</v>
      </c>
      <c r="B390" s="9" t="str">
        <f t="shared" si="206"/>
        <v>BB 098.1jurusan 1</v>
      </c>
      <c r="C390" s="9" t="str">
        <f t="shared" si="207"/>
        <v>BB 098.1jurusan 2</v>
      </c>
      <c r="D390" s="9" t="str">
        <f t="shared" si="208"/>
        <v>BB 098.1jurusan 3</v>
      </c>
      <c r="E390" s="9" t="str">
        <f t="shared" si="209"/>
        <v>BB 098.1jurusan 4</v>
      </c>
      <c r="F390" s="10" t="s">
        <v>504</v>
      </c>
      <c r="G390" s="10" t="s">
        <v>4</v>
      </c>
      <c r="H390" s="10" t="s">
        <v>505</v>
      </c>
      <c r="I390" s="10">
        <v>0.8912</v>
      </c>
      <c r="J390" s="10">
        <v>123.38617</v>
      </c>
      <c r="K390" s="10" t="s">
        <v>7465</v>
      </c>
      <c r="L390" s="10" t="s">
        <v>7465</v>
      </c>
      <c r="M390" s="10" t="s">
        <v>7465</v>
      </c>
      <c r="N390" s="14">
        <f t="shared" si="210"/>
        <v>0</v>
      </c>
      <c r="O390" s="15" t="e">
        <f t="shared" si="211"/>
        <v>#VALUE!</v>
      </c>
      <c r="P390" s="15" t="e">
        <f t="shared" si="212"/>
        <v>#VALUE!</v>
      </c>
      <c r="Q390" s="17" t="e">
        <f>VLOOKUP($A390,'DATA PENGUKURAN GARDU'!$A:$BS,42,0)</f>
        <v>#N/A</v>
      </c>
      <c r="R390" s="18" t="e">
        <f t="shared" si="213"/>
        <v>#N/A</v>
      </c>
      <c r="S390" s="17" t="e">
        <f>VLOOKUP($A390,'DATA PENGUKURAN GARDU'!$A:$BS,44,0)</f>
        <v>#N/A</v>
      </c>
      <c r="T390" s="18" t="e">
        <f t="shared" si="214"/>
        <v>#N/A</v>
      </c>
      <c r="U390" s="17" t="e">
        <f>VLOOKUP($A390,'DATA PENGUKURAN GARDU'!$A:$BS,46,0)</f>
        <v>#N/A</v>
      </c>
      <c r="V390" s="18" t="e">
        <f t="shared" si="215"/>
        <v>#N/A</v>
      </c>
      <c r="W390" s="17" t="e">
        <f>VLOOKUP($A390,'DATA PENGUKURAN GARDU'!$A:$BS,48,0)</f>
        <v>#N/A</v>
      </c>
      <c r="X390" s="17" t="e">
        <f>VLOOKUP($A390,'DATA PENGUKURAN GARDU'!$A:$BS,53,0)</f>
        <v>#N/A</v>
      </c>
      <c r="Y390" s="17" t="e">
        <f>VLOOKUP($A390,'DATA PENGUKURAN GARDU'!$A:$BS,54,0)</f>
        <v>#N/A</v>
      </c>
      <c r="Z390" s="17" t="e">
        <f>VLOOKUP($A390,'DATA PENGUKURAN GARDU'!$A:$BS,55,0)</f>
        <v>#N/A</v>
      </c>
      <c r="AA390" s="20" t="e">
        <f>VLOOKUP($B390,'DATA PENGUKURAN GARDU'!$A:$BS,42,0)</f>
        <v>#N/A</v>
      </c>
      <c r="AB390" s="21" t="e">
        <f t="shared" si="216"/>
        <v>#N/A</v>
      </c>
      <c r="AC390" s="20" t="e">
        <f>VLOOKUP($B390,'DATA PENGUKURAN GARDU'!$A:$BS,44,0)</f>
        <v>#N/A</v>
      </c>
      <c r="AD390" s="21" t="e">
        <f t="shared" si="217"/>
        <v>#N/A</v>
      </c>
      <c r="AE390" s="20" t="e">
        <f>VLOOKUP($B390,'DATA PENGUKURAN GARDU'!$A:$BS,46,0)</f>
        <v>#N/A</v>
      </c>
      <c r="AF390" s="21" t="e">
        <f t="shared" si="218"/>
        <v>#N/A</v>
      </c>
      <c r="AG390" s="20" t="e">
        <f>VLOOKUP($B390,'DATA PENGUKURAN GARDU'!$A:$BS,46,0)</f>
        <v>#N/A</v>
      </c>
      <c r="AH390" s="20" t="e">
        <f>VLOOKUP($B390,'DATA PENGUKURAN GARDU'!$A:$BS,53,0)</f>
        <v>#N/A</v>
      </c>
      <c r="AI390" s="20" t="e">
        <f>VLOOKUP($B390,'DATA PENGUKURAN GARDU'!$A:$BS,54,0)</f>
        <v>#N/A</v>
      </c>
      <c r="AJ390" s="17" t="e">
        <f>VLOOKUP($C390,'DATA PENGUKURAN GARDU'!$A:$BS,42,0)</f>
        <v>#N/A</v>
      </c>
      <c r="AK390" s="23" t="e">
        <f t="shared" si="219"/>
        <v>#N/A</v>
      </c>
      <c r="AL390" s="17" t="e">
        <f>VLOOKUP($C390,'DATA PENGUKURAN GARDU'!$A:$BS,44,0)</f>
        <v>#N/A</v>
      </c>
      <c r="AM390" s="23" t="e">
        <f t="shared" si="220"/>
        <v>#N/A</v>
      </c>
      <c r="AN390" s="17" t="e">
        <f>VLOOKUP($C390,'DATA PENGUKURAN GARDU'!$A:$BS,46,0)</f>
        <v>#N/A</v>
      </c>
      <c r="AO390" s="23" t="e">
        <f t="shared" si="221"/>
        <v>#N/A</v>
      </c>
      <c r="AP390" s="17" t="e">
        <f>VLOOKUP($C390,'DATA PENGUKURAN GARDU'!$A:$BS,46,0)</f>
        <v>#N/A</v>
      </c>
      <c r="AQ390" s="17" t="e">
        <f>VLOOKUP($C390,'DATA PENGUKURAN GARDU'!$A:$BS,53,0)</f>
        <v>#N/A</v>
      </c>
      <c r="AR390" s="17" t="e">
        <f>VLOOKUP($C390,'DATA PENGUKURAN GARDU'!$A:$BS,54,0)</f>
        <v>#N/A</v>
      </c>
      <c r="AS390" s="20" t="e">
        <f>VLOOKUP($D390,'DATA PENGUKURAN GARDU'!$A:$BS,42,0)</f>
        <v>#N/A</v>
      </c>
      <c r="AT390" s="21" t="e">
        <f t="shared" si="222"/>
        <v>#N/A</v>
      </c>
      <c r="AU390" s="20" t="e">
        <f>VLOOKUP($D390,'DATA PENGUKURAN GARDU'!$A:$BS,44,0)</f>
        <v>#N/A</v>
      </c>
      <c r="AV390" s="21" t="e">
        <f t="shared" si="223"/>
        <v>#N/A</v>
      </c>
      <c r="AW390" s="20" t="e">
        <f>VLOOKUP($D390,'DATA PENGUKURAN GARDU'!$A:$BS,46,0)</f>
        <v>#N/A</v>
      </c>
      <c r="AX390" s="21" t="e">
        <f t="shared" si="224"/>
        <v>#N/A</v>
      </c>
      <c r="AY390" s="20" t="e">
        <f>VLOOKUP($D390,'DATA PENGUKURAN GARDU'!$A:$BS,46,0)</f>
        <v>#N/A</v>
      </c>
      <c r="AZ390" s="20" t="e">
        <f>VLOOKUP($D390,'DATA PENGUKURAN GARDU'!$A:$BS,53,0)</f>
        <v>#N/A</v>
      </c>
      <c r="BA390" s="20" t="e">
        <f>VLOOKUP($D390,'DATA PENGUKURAN GARDU'!$A:$BS,54,0)</f>
        <v>#N/A</v>
      </c>
      <c r="BB390" s="17" t="e">
        <f>VLOOKUP($E390,'DATA PENGUKURAN GARDU'!$A:$BS,42,0)</f>
        <v>#N/A</v>
      </c>
      <c r="BC390" s="23" t="e">
        <f t="shared" si="225"/>
        <v>#N/A</v>
      </c>
      <c r="BD390" s="17" t="e">
        <f>VLOOKUP($E390,'DATA PENGUKURAN GARDU'!$A:$BS,44,0)</f>
        <v>#N/A</v>
      </c>
      <c r="BE390" s="23" t="e">
        <f t="shared" si="226"/>
        <v>#N/A</v>
      </c>
      <c r="BF390" s="17" t="e">
        <f>VLOOKUP($E390,'DATA PENGUKURAN GARDU'!$A:$BS,46,0)</f>
        <v>#N/A</v>
      </c>
      <c r="BG390" s="23" t="e">
        <f t="shared" si="227"/>
        <v>#N/A</v>
      </c>
      <c r="BH390" s="17" t="e">
        <f>VLOOKUP($E390,'DATA PENGUKURAN GARDU'!$A:$BS,46,0)</f>
        <v>#N/A</v>
      </c>
      <c r="BI390" s="17" t="e">
        <f>VLOOKUP($E390,'DATA PENGUKURAN GARDU'!$A:$BS,53,0)</f>
        <v>#N/A</v>
      </c>
      <c r="BJ390" s="17" t="e">
        <f>VLOOKUP($E390,'DATA PENGUKURAN GARDU'!$A:$BS,54,0)</f>
        <v>#N/A</v>
      </c>
      <c r="BK390" s="20" t="e">
        <f t="shared" si="228"/>
        <v>#N/A</v>
      </c>
      <c r="BL390" s="20" t="e">
        <f t="shared" si="229"/>
        <v>#N/A</v>
      </c>
      <c r="BM390" s="20" t="e">
        <f t="shared" si="230"/>
        <v>#N/A</v>
      </c>
      <c r="BN390" s="25" t="e">
        <f t="shared" si="231"/>
        <v>#N/A</v>
      </c>
      <c r="BO390" s="26" t="str">
        <f t="shared" si="232"/>
        <v>0</v>
      </c>
      <c r="BP390" s="21" t="e">
        <f t="shared" si="233"/>
        <v>#VALUE!</v>
      </c>
      <c r="BQ390" s="20" t="e">
        <f t="shared" si="234"/>
        <v>#N/A</v>
      </c>
      <c r="BR390" s="20" t="e">
        <v>#N/A</v>
      </c>
      <c r="BS390" s="9" t="e">
        <v>#N/A</v>
      </c>
      <c r="BT390" s="2" t="e">
        <f t="shared" si="235"/>
        <v>#VALUE!</v>
      </c>
      <c r="BU390" s="2" t="e">
        <f t="shared" si="203"/>
        <v>#N/A</v>
      </c>
      <c r="BV390" s="2" t="e">
        <f t="shared" si="204"/>
        <v>#N/A</v>
      </c>
    </row>
    <row r="391" s="2" customFormat="1" ht="22.95" customHeight="1" spans="1:74">
      <c r="A391" s="9" t="str">
        <f t="shared" si="205"/>
        <v>NW 016.1Induk</v>
      </c>
      <c r="B391" s="9" t="str">
        <f t="shared" si="206"/>
        <v>NW 016.1jurusan 1</v>
      </c>
      <c r="C391" s="9" t="str">
        <f t="shared" si="207"/>
        <v>NW 016.1jurusan 2</v>
      </c>
      <c r="D391" s="9" t="str">
        <f t="shared" si="208"/>
        <v>NW 016.1jurusan 3</v>
      </c>
      <c r="E391" s="9" t="str">
        <f t="shared" si="209"/>
        <v>NW 016.1jurusan 4</v>
      </c>
      <c r="F391" s="10" t="s">
        <v>342</v>
      </c>
      <c r="G391" s="10" t="s">
        <v>39</v>
      </c>
      <c r="H391" s="10" t="s">
        <v>506</v>
      </c>
      <c r="I391" s="10">
        <v>1.13584</v>
      </c>
      <c r="J391" s="10">
        <v>124.35766</v>
      </c>
      <c r="K391" s="10" t="s">
        <v>7465</v>
      </c>
      <c r="L391" s="10" t="s">
        <v>7465</v>
      </c>
      <c r="M391" s="10" t="s">
        <v>7465</v>
      </c>
      <c r="N391" s="14">
        <f t="shared" si="210"/>
        <v>0</v>
      </c>
      <c r="O391" s="15" t="e">
        <f t="shared" si="211"/>
        <v>#VALUE!</v>
      </c>
      <c r="P391" s="15" t="e">
        <f t="shared" si="212"/>
        <v>#VALUE!</v>
      </c>
      <c r="Q391" s="17" t="e">
        <f>VLOOKUP($A391,'DATA PENGUKURAN GARDU'!$A:$BS,42,0)</f>
        <v>#N/A</v>
      </c>
      <c r="R391" s="18" t="e">
        <f t="shared" si="213"/>
        <v>#N/A</v>
      </c>
      <c r="S391" s="17" t="e">
        <f>VLOOKUP($A391,'DATA PENGUKURAN GARDU'!$A:$BS,44,0)</f>
        <v>#N/A</v>
      </c>
      <c r="T391" s="18" t="e">
        <f t="shared" si="214"/>
        <v>#N/A</v>
      </c>
      <c r="U391" s="17" t="e">
        <f>VLOOKUP($A391,'DATA PENGUKURAN GARDU'!$A:$BS,46,0)</f>
        <v>#N/A</v>
      </c>
      <c r="V391" s="18" t="e">
        <f t="shared" si="215"/>
        <v>#N/A</v>
      </c>
      <c r="W391" s="17" t="e">
        <f>VLOOKUP($A391,'DATA PENGUKURAN GARDU'!$A:$BS,48,0)</f>
        <v>#N/A</v>
      </c>
      <c r="X391" s="17" t="e">
        <f>VLOOKUP($A391,'DATA PENGUKURAN GARDU'!$A:$BS,53,0)</f>
        <v>#N/A</v>
      </c>
      <c r="Y391" s="17" t="e">
        <f>VLOOKUP($A391,'DATA PENGUKURAN GARDU'!$A:$BS,54,0)</f>
        <v>#N/A</v>
      </c>
      <c r="Z391" s="17" t="e">
        <f>VLOOKUP($A391,'DATA PENGUKURAN GARDU'!$A:$BS,55,0)</f>
        <v>#N/A</v>
      </c>
      <c r="AA391" s="20" t="e">
        <f>VLOOKUP($B391,'DATA PENGUKURAN GARDU'!$A:$BS,42,0)</f>
        <v>#N/A</v>
      </c>
      <c r="AB391" s="21" t="e">
        <f t="shared" si="216"/>
        <v>#N/A</v>
      </c>
      <c r="AC391" s="20" t="e">
        <f>VLOOKUP($B391,'DATA PENGUKURAN GARDU'!$A:$BS,44,0)</f>
        <v>#N/A</v>
      </c>
      <c r="AD391" s="21" t="e">
        <f t="shared" si="217"/>
        <v>#N/A</v>
      </c>
      <c r="AE391" s="20" t="e">
        <f>VLOOKUP($B391,'DATA PENGUKURAN GARDU'!$A:$BS,46,0)</f>
        <v>#N/A</v>
      </c>
      <c r="AF391" s="21" t="e">
        <f t="shared" si="218"/>
        <v>#N/A</v>
      </c>
      <c r="AG391" s="20" t="e">
        <f>VLOOKUP($B391,'DATA PENGUKURAN GARDU'!$A:$BS,46,0)</f>
        <v>#N/A</v>
      </c>
      <c r="AH391" s="20" t="e">
        <f>VLOOKUP($B391,'DATA PENGUKURAN GARDU'!$A:$BS,53,0)</f>
        <v>#N/A</v>
      </c>
      <c r="AI391" s="20" t="e">
        <f>VLOOKUP($B391,'DATA PENGUKURAN GARDU'!$A:$BS,54,0)</f>
        <v>#N/A</v>
      </c>
      <c r="AJ391" s="17" t="e">
        <f>VLOOKUP($C391,'DATA PENGUKURAN GARDU'!$A:$BS,42,0)</f>
        <v>#N/A</v>
      </c>
      <c r="AK391" s="23" t="e">
        <f t="shared" si="219"/>
        <v>#N/A</v>
      </c>
      <c r="AL391" s="17" t="e">
        <f>VLOOKUP($C391,'DATA PENGUKURAN GARDU'!$A:$BS,44,0)</f>
        <v>#N/A</v>
      </c>
      <c r="AM391" s="23" t="e">
        <f t="shared" si="220"/>
        <v>#N/A</v>
      </c>
      <c r="AN391" s="17" t="e">
        <f>VLOOKUP($C391,'DATA PENGUKURAN GARDU'!$A:$BS,46,0)</f>
        <v>#N/A</v>
      </c>
      <c r="AO391" s="23" t="e">
        <f t="shared" si="221"/>
        <v>#N/A</v>
      </c>
      <c r="AP391" s="17" t="e">
        <f>VLOOKUP($C391,'DATA PENGUKURAN GARDU'!$A:$BS,46,0)</f>
        <v>#N/A</v>
      </c>
      <c r="AQ391" s="17" t="e">
        <f>VLOOKUP($C391,'DATA PENGUKURAN GARDU'!$A:$BS,53,0)</f>
        <v>#N/A</v>
      </c>
      <c r="AR391" s="17" t="e">
        <f>VLOOKUP($C391,'DATA PENGUKURAN GARDU'!$A:$BS,54,0)</f>
        <v>#N/A</v>
      </c>
      <c r="AS391" s="20" t="e">
        <f>VLOOKUP($D391,'DATA PENGUKURAN GARDU'!$A:$BS,42,0)</f>
        <v>#N/A</v>
      </c>
      <c r="AT391" s="21" t="e">
        <f t="shared" si="222"/>
        <v>#N/A</v>
      </c>
      <c r="AU391" s="20" t="e">
        <f>VLOOKUP($D391,'DATA PENGUKURAN GARDU'!$A:$BS,44,0)</f>
        <v>#N/A</v>
      </c>
      <c r="AV391" s="21" t="e">
        <f t="shared" si="223"/>
        <v>#N/A</v>
      </c>
      <c r="AW391" s="20" t="e">
        <f>VLOOKUP($D391,'DATA PENGUKURAN GARDU'!$A:$BS,46,0)</f>
        <v>#N/A</v>
      </c>
      <c r="AX391" s="21" t="e">
        <f t="shared" si="224"/>
        <v>#N/A</v>
      </c>
      <c r="AY391" s="20" t="e">
        <f>VLOOKUP($D391,'DATA PENGUKURAN GARDU'!$A:$BS,46,0)</f>
        <v>#N/A</v>
      </c>
      <c r="AZ391" s="20" t="e">
        <f>VLOOKUP($D391,'DATA PENGUKURAN GARDU'!$A:$BS,53,0)</f>
        <v>#N/A</v>
      </c>
      <c r="BA391" s="20" t="e">
        <f>VLOOKUP($D391,'DATA PENGUKURAN GARDU'!$A:$BS,54,0)</f>
        <v>#N/A</v>
      </c>
      <c r="BB391" s="17" t="e">
        <f>VLOOKUP($E391,'DATA PENGUKURAN GARDU'!$A:$BS,42,0)</f>
        <v>#N/A</v>
      </c>
      <c r="BC391" s="23" t="e">
        <f t="shared" si="225"/>
        <v>#N/A</v>
      </c>
      <c r="BD391" s="17" t="e">
        <f>VLOOKUP($E391,'DATA PENGUKURAN GARDU'!$A:$BS,44,0)</f>
        <v>#N/A</v>
      </c>
      <c r="BE391" s="23" t="e">
        <f t="shared" si="226"/>
        <v>#N/A</v>
      </c>
      <c r="BF391" s="17" t="e">
        <f>VLOOKUP($E391,'DATA PENGUKURAN GARDU'!$A:$BS,46,0)</f>
        <v>#N/A</v>
      </c>
      <c r="BG391" s="23" t="e">
        <f t="shared" si="227"/>
        <v>#N/A</v>
      </c>
      <c r="BH391" s="17" t="e">
        <f>VLOOKUP($E391,'DATA PENGUKURAN GARDU'!$A:$BS,46,0)</f>
        <v>#N/A</v>
      </c>
      <c r="BI391" s="17" t="e">
        <f>VLOOKUP($E391,'DATA PENGUKURAN GARDU'!$A:$BS,53,0)</f>
        <v>#N/A</v>
      </c>
      <c r="BJ391" s="17" t="e">
        <f>VLOOKUP($E391,'DATA PENGUKURAN GARDU'!$A:$BS,54,0)</f>
        <v>#N/A</v>
      </c>
      <c r="BK391" s="20" t="e">
        <f t="shared" si="228"/>
        <v>#N/A</v>
      </c>
      <c r="BL391" s="20" t="e">
        <f t="shared" si="229"/>
        <v>#N/A</v>
      </c>
      <c r="BM391" s="20" t="e">
        <f t="shared" si="230"/>
        <v>#N/A</v>
      </c>
      <c r="BN391" s="25" t="e">
        <f t="shared" si="231"/>
        <v>#N/A</v>
      </c>
      <c r="BO391" s="26" t="str">
        <f t="shared" si="232"/>
        <v>0</v>
      </c>
      <c r="BP391" s="21" t="e">
        <f t="shared" si="233"/>
        <v>#VALUE!</v>
      </c>
      <c r="BQ391" s="20" t="e">
        <f t="shared" si="234"/>
        <v>#N/A</v>
      </c>
      <c r="BR391" s="20" t="e">
        <v>#N/A</v>
      </c>
      <c r="BS391" s="9" t="e">
        <v>#N/A</v>
      </c>
      <c r="BT391" s="2" t="e">
        <f t="shared" si="235"/>
        <v>#VALUE!</v>
      </c>
      <c r="BU391" s="2" t="e">
        <f t="shared" si="203"/>
        <v>#N/A</v>
      </c>
      <c r="BV391" s="2" t="e">
        <f t="shared" si="204"/>
        <v>#N/A</v>
      </c>
    </row>
    <row r="392" s="2" customFormat="1" ht="22.95" customHeight="1" spans="1:74">
      <c r="A392" s="9" t="str">
        <f t="shared" si="205"/>
        <v>BB 028.1Induk</v>
      </c>
      <c r="B392" s="9" t="str">
        <f t="shared" si="206"/>
        <v>BB 028.1jurusan 1</v>
      </c>
      <c r="C392" s="9" t="str">
        <f t="shared" si="207"/>
        <v>BB 028.1jurusan 2</v>
      </c>
      <c r="D392" s="9" t="str">
        <f t="shared" si="208"/>
        <v>BB 028.1jurusan 3</v>
      </c>
      <c r="E392" s="9" t="str">
        <f t="shared" si="209"/>
        <v>BB 028.1jurusan 4</v>
      </c>
      <c r="F392" s="10" t="s">
        <v>507</v>
      </c>
      <c r="G392" s="10" t="s">
        <v>173</v>
      </c>
      <c r="H392" s="10" t="s">
        <v>508</v>
      </c>
      <c r="I392" s="10">
        <v>0.844991</v>
      </c>
      <c r="J392" s="10">
        <v>123.724499</v>
      </c>
      <c r="K392" s="10" t="s">
        <v>7465</v>
      </c>
      <c r="L392" s="10" t="s">
        <v>7465</v>
      </c>
      <c r="M392" s="10" t="s">
        <v>7465</v>
      </c>
      <c r="N392" s="14">
        <f t="shared" si="210"/>
        <v>0</v>
      </c>
      <c r="O392" s="15" t="e">
        <f t="shared" si="211"/>
        <v>#VALUE!</v>
      </c>
      <c r="P392" s="15" t="e">
        <f t="shared" si="212"/>
        <v>#VALUE!</v>
      </c>
      <c r="Q392" s="17" t="e">
        <f>VLOOKUP($A392,'DATA PENGUKURAN GARDU'!$A:$BS,42,0)</f>
        <v>#N/A</v>
      </c>
      <c r="R392" s="18" t="e">
        <f t="shared" si="213"/>
        <v>#N/A</v>
      </c>
      <c r="S392" s="17" t="e">
        <f>VLOOKUP($A392,'DATA PENGUKURAN GARDU'!$A:$BS,44,0)</f>
        <v>#N/A</v>
      </c>
      <c r="T392" s="18" t="e">
        <f t="shared" si="214"/>
        <v>#N/A</v>
      </c>
      <c r="U392" s="17" t="e">
        <f>VLOOKUP($A392,'DATA PENGUKURAN GARDU'!$A:$BS,46,0)</f>
        <v>#N/A</v>
      </c>
      <c r="V392" s="18" t="e">
        <f t="shared" si="215"/>
        <v>#N/A</v>
      </c>
      <c r="W392" s="17" t="e">
        <f>VLOOKUP($A392,'DATA PENGUKURAN GARDU'!$A:$BS,48,0)</f>
        <v>#N/A</v>
      </c>
      <c r="X392" s="17" t="e">
        <f>VLOOKUP($A392,'DATA PENGUKURAN GARDU'!$A:$BS,53,0)</f>
        <v>#N/A</v>
      </c>
      <c r="Y392" s="17" t="e">
        <f>VLOOKUP($A392,'DATA PENGUKURAN GARDU'!$A:$BS,54,0)</f>
        <v>#N/A</v>
      </c>
      <c r="Z392" s="17" t="e">
        <f>VLOOKUP($A392,'DATA PENGUKURAN GARDU'!$A:$BS,55,0)</f>
        <v>#N/A</v>
      </c>
      <c r="AA392" s="20" t="e">
        <f>VLOOKUP($B392,'DATA PENGUKURAN GARDU'!$A:$BS,42,0)</f>
        <v>#N/A</v>
      </c>
      <c r="AB392" s="21" t="e">
        <f t="shared" si="216"/>
        <v>#N/A</v>
      </c>
      <c r="AC392" s="20" t="e">
        <f>VLOOKUP($B392,'DATA PENGUKURAN GARDU'!$A:$BS,44,0)</f>
        <v>#N/A</v>
      </c>
      <c r="AD392" s="21" t="e">
        <f t="shared" si="217"/>
        <v>#N/A</v>
      </c>
      <c r="AE392" s="20" t="e">
        <f>VLOOKUP($B392,'DATA PENGUKURAN GARDU'!$A:$BS,46,0)</f>
        <v>#N/A</v>
      </c>
      <c r="AF392" s="21" t="e">
        <f t="shared" si="218"/>
        <v>#N/A</v>
      </c>
      <c r="AG392" s="20" t="e">
        <f>VLOOKUP($B392,'DATA PENGUKURAN GARDU'!$A:$BS,46,0)</f>
        <v>#N/A</v>
      </c>
      <c r="AH392" s="20" t="e">
        <f>VLOOKUP($B392,'DATA PENGUKURAN GARDU'!$A:$BS,53,0)</f>
        <v>#N/A</v>
      </c>
      <c r="AI392" s="20" t="e">
        <f>VLOOKUP($B392,'DATA PENGUKURAN GARDU'!$A:$BS,54,0)</f>
        <v>#N/A</v>
      </c>
      <c r="AJ392" s="17" t="e">
        <f>VLOOKUP($C392,'DATA PENGUKURAN GARDU'!$A:$BS,42,0)</f>
        <v>#N/A</v>
      </c>
      <c r="AK392" s="23" t="e">
        <f t="shared" si="219"/>
        <v>#N/A</v>
      </c>
      <c r="AL392" s="17" t="e">
        <f>VLOOKUP($C392,'DATA PENGUKURAN GARDU'!$A:$BS,44,0)</f>
        <v>#N/A</v>
      </c>
      <c r="AM392" s="23" t="e">
        <f t="shared" si="220"/>
        <v>#N/A</v>
      </c>
      <c r="AN392" s="17" t="e">
        <f>VLOOKUP($C392,'DATA PENGUKURAN GARDU'!$A:$BS,46,0)</f>
        <v>#N/A</v>
      </c>
      <c r="AO392" s="23" t="e">
        <f t="shared" si="221"/>
        <v>#N/A</v>
      </c>
      <c r="AP392" s="17" t="e">
        <f>VLOOKUP($C392,'DATA PENGUKURAN GARDU'!$A:$BS,46,0)</f>
        <v>#N/A</v>
      </c>
      <c r="AQ392" s="17" t="e">
        <f>VLOOKUP($C392,'DATA PENGUKURAN GARDU'!$A:$BS,53,0)</f>
        <v>#N/A</v>
      </c>
      <c r="AR392" s="17" t="e">
        <f>VLOOKUP($C392,'DATA PENGUKURAN GARDU'!$A:$BS,54,0)</f>
        <v>#N/A</v>
      </c>
      <c r="AS392" s="20" t="e">
        <f>VLOOKUP($D392,'DATA PENGUKURAN GARDU'!$A:$BS,42,0)</f>
        <v>#N/A</v>
      </c>
      <c r="AT392" s="21" t="e">
        <f t="shared" si="222"/>
        <v>#N/A</v>
      </c>
      <c r="AU392" s="20" t="e">
        <f>VLOOKUP($D392,'DATA PENGUKURAN GARDU'!$A:$BS,44,0)</f>
        <v>#N/A</v>
      </c>
      <c r="AV392" s="21" t="e">
        <f t="shared" si="223"/>
        <v>#N/A</v>
      </c>
      <c r="AW392" s="20" t="e">
        <f>VLOOKUP($D392,'DATA PENGUKURAN GARDU'!$A:$BS,46,0)</f>
        <v>#N/A</v>
      </c>
      <c r="AX392" s="21" t="e">
        <f t="shared" si="224"/>
        <v>#N/A</v>
      </c>
      <c r="AY392" s="20" t="e">
        <f>VLOOKUP($D392,'DATA PENGUKURAN GARDU'!$A:$BS,46,0)</f>
        <v>#N/A</v>
      </c>
      <c r="AZ392" s="20" t="e">
        <f>VLOOKUP($D392,'DATA PENGUKURAN GARDU'!$A:$BS,53,0)</f>
        <v>#N/A</v>
      </c>
      <c r="BA392" s="20" t="e">
        <f>VLOOKUP($D392,'DATA PENGUKURAN GARDU'!$A:$BS,54,0)</f>
        <v>#N/A</v>
      </c>
      <c r="BB392" s="17" t="e">
        <f>VLOOKUP($E392,'DATA PENGUKURAN GARDU'!$A:$BS,42,0)</f>
        <v>#N/A</v>
      </c>
      <c r="BC392" s="23" t="e">
        <f t="shared" si="225"/>
        <v>#N/A</v>
      </c>
      <c r="BD392" s="17" t="e">
        <f>VLOOKUP($E392,'DATA PENGUKURAN GARDU'!$A:$BS,44,0)</f>
        <v>#N/A</v>
      </c>
      <c r="BE392" s="23" t="e">
        <f t="shared" si="226"/>
        <v>#N/A</v>
      </c>
      <c r="BF392" s="17" t="e">
        <f>VLOOKUP($E392,'DATA PENGUKURAN GARDU'!$A:$BS,46,0)</f>
        <v>#N/A</v>
      </c>
      <c r="BG392" s="23" t="e">
        <f t="shared" si="227"/>
        <v>#N/A</v>
      </c>
      <c r="BH392" s="17" t="e">
        <f>VLOOKUP($E392,'DATA PENGUKURAN GARDU'!$A:$BS,46,0)</f>
        <v>#N/A</v>
      </c>
      <c r="BI392" s="17" t="e">
        <f>VLOOKUP($E392,'DATA PENGUKURAN GARDU'!$A:$BS,53,0)</f>
        <v>#N/A</v>
      </c>
      <c r="BJ392" s="17" t="e">
        <f>VLOOKUP($E392,'DATA PENGUKURAN GARDU'!$A:$BS,54,0)</f>
        <v>#N/A</v>
      </c>
      <c r="BK392" s="20" t="e">
        <f t="shared" si="228"/>
        <v>#N/A</v>
      </c>
      <c r="BL392" s="20" t="e">
        <f t="shared" si="229"/>
        <v>#N/A</v>
      </c>
      <c r="BM392" s="20" t="e">
        <f t="shared" si="230"/>
        <v>#N/A</v>
      </c>
      <c r="BN392" s="25" t="e">
        <f t="shared" si="231"/>
        <v>#N/A</v>
      </c>
      <c r="BO392" s="26" t="str">
        <f t="shared" si="232"/>
        <v>0</v>
      </c>
      <c r="BP392" s="21" t="e">
        <f t="shared" si="233"/>
        <v>#VALUE!</v>
      </c>
      <c r="BQ392" s="20" t="e">
        <f t="shared" si="234"/>
        <v>#N/A</v>
      </c>
      <c r="BR392" s="20" t="e">
        <v>#N/A</v>
      </c>
      <c r="BS392" s="9" t="e">
        <v>#N/A</v>
      </c>
      <c r="BT392" s="2" t="e">
        <f t="shared" si="235"/>
        <v>#VALUE!</v>
      </c>
      <c r="BU392" s="2" t="e">
        <f t="shared" si="203"/>
        <v>#N/A</v>
      </c>
      <c r="BV392" s="2" t="e">
        <f t="shared" si="204"/>
        <v>#N/A</v>
      </c>
    </row>
    <row r="393" s="2" customFormat="1" ht="22.95" customHeight="1" spans="1:74">
      <c r="A393" s="9" t="str">
        <f t="shared" si="205"/>
        <v>K-275.1Induk</v>
      </c>
      <c r="B393" s="9" t="str">
        <f t="shared" si="206"/>
        <v>K-275.1jurusan 1</v>
      </c>
      <c r="C393" s="9" t="str">
        <f t="shared" si="207"/>
        <v>K-275.1jurusan 2</v>
      </c>
      <c r="D393" s="9" t="str">
        <f t="shared" si="208"/>
        <v>K-275.1jurusan 3</v>
      </c>
      <c r="E393" s="9" t="str">
        <f t="shared" si="209"/>
        <v>K-275.1jurusan 4</v>
      </c>
      <c r="F393" s="10" t="s">
        <v>412</v>
      </c>
      <c r="G393" s="10" t="s">
        <v>173</v>
      </c>
      <c r="H393" s="10" t="s">
        <v>509</v>
      </c>
      <c r="I393" s="10">
        <v>0.608067</v>
      </c>
      <c r="J393" s="10">
        <v>124.2688</v>
      </c>
      <c r="K393" s="10" t="s">
        <v>7465</v>
      </c>
      <c r="L393" s="10" t="s">
        <v>7465</v>
      </c>
      <c r="M393" s="10" t="s">
        <v>7465</v>
      </c>
      <c r="N393" s="14">
        <f t="shared" si="210"/>
        <v>0</v>
      </c>
      <c r="O393" s="15" t="e">
        <f t="shared" si="211"/>
        <v>#VALUE!</v>
      </c>
      <c r="P393" s="15" t="e">
        <f t="shared" si="212"/>
        <v>#VALUE!</v>
      </c>
      <c r="Q393" s="17" t="e">
        <f>VLOOKUP($A393,'DATA PENGUKURAN GARDU'!$A:$BS,42,0)</f>
        <v>#N/A</v>
      </c>
      <c r="R393" s="18" t="e">
        <f t="shared" si="213"/>
        <v>#N/A</v>
      </c>
      <c r="S393" s="17" t="e">
        <f>VLOOKUP($A393,'DATA PENGUKURAN GARDU'!$A:$BS,44,0)</f>
        <v>#N/A</v>
      </c>
      <c r="T393" s="18" t="e">
        <f t="shared" si="214"/>
        <v>#N/A</v>
      </c>
      <c r="U393" s="17" t="e">
        <f>VLOOKUP($A393,'DATA PENGUKURAN GARDU'!$A:$BS,46,0)</f>
        <v>#N/A</v>
      </c>
      <c r="V393" s="18" t="e">
        <f t="shared" si="215"/>
        <v>#N/A</v>
      </c>
      <c r="W393" s="17" t="e">
        <f>VLOOKUP($A393,'DATA PENGUKURAN GARDU'!$A:$BS,48,0)</f>
        <v>#N/A</v>
      </c>
      <c r="X393" s="17" t="e">
        <f>VLOOKUP($A393,'DATA PENGUKURAN GARDU'!$A:$BS,53,0)</f>
        <v>#N/A</v>
      </c>
      <c r="Y393" s="17" t="e">
        <f>VLOOKUP($A393,'DATA PENGUKURAN GARDU'!$A:$BS,54,0)</f>
        <v>#N/A</v>
      </c>
      <c r="Z393" s="17" t="e">
        <f>VLOOKUP($A393,'DATA PENGUKURAN GARDU'!$A:$BS,55,0)</f>
        <v>#N/A</v>
      </c>
      <c r="AA393" s="20" t="e">
        <f>VLOOKUP($B393,'DATA PENGUKURAN GARDU'!$A:$BS,42,0)</f>
        <v>#N/A</v>
      </c>
      <c r="AB393" s="21" t="e">
        <f t="shared" si="216"/>
        <v>#N/A</v>
      </c>
      <c r="AC393" s="20" t="e">
        <f>VLOOKUP($B393,'DATA PENGUKURAN GARDU'!$A:$BS,44,0)</f>
        <v>#N/A</v>
      </c>
      <c r="AD393" s="21" t="e">
        <f t="shared" si="217"/>
        <v>#N/A</v>
      </c>
      <c r="AE393" s="20" t="e">
        <f>VLOOKUP($B393,'DATA PENGUKURAN GARDU'!$A:$BS,46,0)</f>
        <v>#N/A</v>
      </c>
      <c r="AF393" s="21" t="e">
        <f t="shared" si="218"/>
        <v>#N/A</v>
      </c>
      <c r="AG393" s="20" t="e">
        <f>VLOOKUP($B393,'DATA PENGUKURAN GARDU'!$A:$BS,46,0)</f>
        <v>#N/A</v>
      </c>
      <c r="AH393" s="20" t="e">
        <f>VLOOKUP($B393,'DATA PENGUKURAN GARDU'!$A:$BS,53,0)</f>
        <v>#N/A</v>
      </c>
      <c r="AI393" s="20" t="e">
        <f>VLOOKUP($B393,'DATA PENGUKURAN GARDU'!$A:$BS,54,0)</f>
        <v>#N/A</v>
      </c>
      <c r="AJ393" s="17" t="e">
        <f>VLOOKUP($C393,'DATA PENGUKURAN GARDU'!$A:$BS,42,0)</f>
        <v>#N/A</v>
      </c>
      <c r="AK393" s="23" t="e">
        <f t="shared" si="219"/>
        <v>#N/A</v>
      </c>
      <c r="AL393" s="17" t="e">
        <f>VLOOKUP($C393,'DATA PENGUKURAN GARDU'!$A:$BS,44,0)</f>
        <v>#N/A</v>
      </c>
      <c r="AM393" s="23" t="e">
        <f t="shared" si="220"/>
        <v>#N/A</v>
      </c>
      <c r="AN393" s="17" t="e">
        <f>VLOOKUP($C393,'DATA PENGUKURAN GARDU'!$A:$BS,46,0)</f>
        <v>#N/A</v>
      </c>
      <c r="AO393" s="23" t="e">
        <f t="shared" si="221"/>
        <v>#N/A</v>
      </c>
      <c r="AP393" s="17" t="e">
        <f>VLOOKUP($C393,'DATA PENGUKURAN GARDU'!$A:$BS,46,0)</f>
        <v>#N/A</v>
      </c>
      <c r="AQ393" s="17" t="e">
        <f>VLOOKUP($C393,'DATA PENGUKURAN GARDU'!$A:$BS,53,0)</f>
        <v>#N/A</v>
      </c>
      <c r="AR393" s="17" t="e">
        <f>VLOOKUP($C393,'DATA PENGUKURAN GARDU'!$A:$BS,54,0)</f>
        <v>#N/A</v>
      </c>
      <c r="AS393" s="20" t="e">
        <f>VLOOKUP($D393,'DATA PENGUKURAN GARDU'!$A:$BS,42,0)</f>
        <v>#N/A</v>
      </c>
      <c r="AT393" s="21" t="e">
        <f t="shared" si="222"/>
        <v>#N/A</v>
      </c>
      <c r="AU393" s="20" t="e">
        <f>VLOOKUP($D393,'DATA PENGUKURAN GARDU'!$A:$BS,44,0)</f>
        <v>#N/A</v>
      </c>
      <c r="AV393" s="21" t="e">
        <f t="shared" si="223"/>
        <v>#N/A</v>
      </c>
      <c r="AW393" s="20" t="e">
        <f>VLOOKUP($D393,'DATA PENGUKURAN GARDU'!$A:$BS,46,0)</f>
        <v>#N/A</v>
      </c>
      <c r="AX393" s="21" t="e">
        <f t="shared" si="224"/>
        <v>#N/A</v>
      </c>
      <c r="AY393" s="20" t="e">
        <f>VLOOKUP($D393,'DATA PENGUKURAN GARDU'!$A:$BS,46,0)</f>
        <v>#N/A</v>
      </c>
      <c r="AZ393" s="20" t="e">
        <f>VLOOKUP($D393,'DATA PENGUKURAN GARDU'!$A:$BS,53,0)</f>
        <v>#N/A</v>
      </c>
      <c r="BA393" s="20" t="e">
        <f>VLOOKUP($D393,'DATA PENGUKURAN GARDU'!$A:$BS,54,0)</f>
        <v>#N/A</v>
      </c>
      <c r="BB393" s="17" t="e">
        <f>VLOOKUP($E393,'DATA PENGUKURAN GARDU'!$A:$BS,42,0)</f>
        <v>#N/A</v>
      </c>
      <c r="BC393" s="23" t="e">
        <f t="shared" si="225"/>
        <v>#N/A</v>
      </c>
      <c r="BD393" s="17" t="e">
        <f>VLOOKUP($E393,'DATA PENGUKURAN GARDU'!$A:$BS,44,0)</f>
        <v>#N/A</v>
      </c>
      <c r="BE393" s="23" t="e">
        <f t="shared" si="226"/>
        <v>#N/A</v>
      </c>
      <c r="BF393" s="17" t="e">
        <f>VLOOKUP($E393,'DATA PENGUKURAN GARDU'!$A:$BS,46,0)</f>
        <v>#N/A</v>
      </c>
      <c r="BG393" s="23" t="e">
        <f t="shared" si="227"/>
        <v>#N/A</v>
      </c>
      <c r="BH393" s="17" t="e">
        <f>VLOOKUP($E393,'DATA PENGUKURAN GARDU'!$A:$BS,46,0)</f>
        <v>#N/A</v>
      </c>
      <c r="BI393" s="17" t="e">
        <f>VLOOKUP($E393,'DATA PENGUKURAN GARDU'!$A:$BS,53,0)</f>
        <v>#N/A</v>
      </c>
      <c r="BJ393" s="17" t="e">
        <f>VLOOKUP($E393,'DATA PENGUKURAN GARDU'!$A:$BS,54,0)</f>
        <v>#N/A</v>
      </c>
      <c r="BK393" s="20" t="e">
        <f t="shared" si="228"/>
        <v>#N/A</v>
      </c>
      <c r="BL393" s="20" t="e">
        <f t="shared" si="229"/>
        <v>#N/A</v>
      </c>
      <c r="BM393" s="20" t="e">
        <f t="shared" si="230"/>
        <v>#N/A</v>
      </c>
      <c r="BN393" s="25" t="e">
        <f t="shared" si="231"/>
        <v>#N/A</v>
      </c>
      <c r="BO393" s="26" t="str">
        <f t="shared" si="232"/>
        <v>0</v>
      </c>
      <c r="BP393" s="21" t="e">
        <f t="shared" si="233"/>
        <v>#VALUE!</v>
      </c>
      <c r="BQ393" s="20" t="e">
        <f t="shared" si="234"/>
        <v>#N/A</v>
      </c>
      <c r="BR393" s="20" t="e">
        <v>#N/A</v>
      </c>
      <c r="BS393" s="9" t="e">
        <v>#N/A</v>
      </c>
      <c r="BT393" s="2" t="e">
        <f t="shared" si="235"/>
        <v>#VALUE!</v>
      </c>
      <c r="BU393" s="2" t="e">
        <f t="shared" si="203"/>
        <v>#N/A</v>
      </c>
      <c r="BV393" s="2" t="e">
        <f t="shared" si="204"/>
        <v>#N/A</v>
      </c>
    </row>
    <row r="394" s="2" customFormat="1" ht="22.95" customHeight="1" spans="1:74">
      <c r="A394" s="9" t="str">
        <f t="shared" si="205"/>
        <v>NP 011Induk</v>
      </c>
      <c r="B394" s="9" t="str">
        <f t="shared" si="206"/>
        <v>NP 011jurusan 1</v>
      </c>
      <c r="C394" s="9" t="str">
        <f t="shared" si="207"/>
        <v>NP 011jurusan 2</v>
      </c>
      <c r="D394" s="9" t="str">
        <f t="shared" si="208"/>
        <v>NP 011jurusan 3</v>
      </c>
      <c r="E394" s="9" t="str">
        <f t="shared" si="209"/>
        <v>NP 011jurusan 4</v>
      </c>
      <c r="F394" s="10" t="s">
        <v>497</v>
      </c>
      <c r="G394" s="10" t="s">
        <v>101</v>
      </c>
      <c r="H394" s="10" t="s">
        <v>510</v>
      </c>
      <c r="I394" s="10">
        <v>0.99174</v>
      </c>
      <c r="J394" s="10">
        <v>124.26114</v>
      </c>
      <c r="K394" s="10" t="s">
        <v>7465</v>
      </c>
      <c r="L394" s="10" t="s">
        <v>7465</v>
      </c>
      <c r="M394" s="10" t="s">
        <v>7465</v>
      </c>
      <c r="N394" s="14">
        <f t="shared" si="210"/>
        <v>0</v>
      </c>
      <c r="O394" s="15" t="e">
        <f t="shared" si="211"/>
        <v>#VALUE!</v>
      </c>
      <c r="P394" s="15" t="e">
        <f t="shared" si="212"/>
        <v>#VALUE!</v>
      </c>
      <c r="Q394" s="17" t="e">
        <f>VLOOKUP($A394,'DATA PENGUKURAN GARDU'!$A:$BS,42,0)</f>
        <v>#N/A</v>
      </c>
      <c r="R394" s="18" t="e">
        <f t="shared" si="213"/>
        <v>#N/A</v>
      </c>
      <c r="S394" s="17" t="e">
        <f>VLOOKUP($A394,'DATA PENGUKURAN GARDU'!$A:$BS,44,0)</f>
        <v>#N/A</v>
      </c>
      <c r="T394" s="18" t="e">
        <f t="shared" si="214"/>
        <v>#N/A</v>
      </c>
      <c r="U394" s="17" t="e">
        <f>VLOOKUP($A394,'DATA PENGUKURAN GARDU'!$A:$BS,46,0)</f>
        <v>#N/A</v>
      </c>
      <c r="V394" s="18" t="e">
        <f t="shared" si="215"/>
        <v>#N/A</v>
      </c>
      <c r="W394" s="17" t="e">
        <f>VLOOKUP($A394,'DATA PENGUKURAN GARDU'!$A:$BS,48,0)</f>
        <v>#N/A</v>
      </c>
      <c r="X394" s="17" t="e">
        <f>VLOOKUP($A394,'DATA PENGUKURAN GARDU'!$A:$BS,53,0)</f>
        <v>#N/A</v>
      </c>
      <c r="Y394" s="17" t="e">
        <f>VLOOKUP($A394,'DATA PENGUKURAN GARDU'!$A:$BS,54,0)</f>
        <v>#N/A</v>
      </c>
      <c r="Z394" s="17" t="e">
        <f>VLOOKUP($A394,'DATA PENGUKURAN GARDU'!$A:$BS,55,0)</f>
        <v>#N/A</v>
      </c>
      <c r="AA394" s="20" t="e">
        <f>VLOOKUP($B394,'DATA PENGUKURAN GARDU'!$A:$BS,42,0)</f>
        <v>#N/A</v>
      </c>
      <c r="AB394" s="21" t="e">
        <f t="shared" si="216"/>
        <v>#N/A</v>
      </c>
      <c r="AC394" s="20" t="e">
        <f>VLOOKUP($B394,'DATA PENGUKURAN GARDU'!$A:$BS,44,0)</f>
        <v>#N/A</v>
      </c>
      <c r="AD394" s="21" t="e">
        <f t="shared" si="217"/>
        <v>#N/A</v>
      </c>
      <c r="AE394" s="20" t="e">
        <f>VLOOKUP($B394,'DATA PENGUKURAN GARDU'!$A:$BS,46,0)</f>
        <v>#N/A</v>
      </c>
      <c r="AF394" s="21" t="e">
        <f t="shared" si="218"/>
        <v>#N/A</v>
      </c>
      <c r="AG394" s="20" t="e">
        <f>VLOOKUP($B394,'DATA PENGUKURAN GARDU'!$A:$BS,46,0)</f>
        <v>#N/A</v>
      </c>
      <c r="AH394" s="20" t="e">
        <f>VLOOKUP($B394,'DATA PENGUKURAN GARDU'!$A:$BS,53,0)</f>
        <v>#N/A</v>
      </c>
      <c r="AI394" s="20" t="e">
        <f>VLOOKUP($B394,'DATA PENGUKURAN GARDU'!$A:$BS,54,0)</f>
        <v>#N/A</v>
      </c>
      <c r="AJ394" s="17" t="e">
        <f>VLOOKUP($C394,'DATA PENGUKURAN GARDU'!$A:$BS,42,0)</f>
        <v>#N/A</v>
      </c>
      <c r="AK394" s="23" t="e">
        <f t="shared" si="219"/>
        <v>#N/A</v>
      </c>
      <c r="AL394" s="17" t="e">
        <f>VLOOKUP($C394,'DATA PENGUKURAN GARDU'!$A:$BS,44,0)</f>
        <v>#N/A</v>
      </c>
      <c r="AM394" s="23" t="e">
        <f t="shared" si="220"/>
        <v>#N/A</v>
      </c>
      <c r="AN394" s="17" t="e">
        <f>VLOOKUP($C394,'DATA PENGUKURAN GARDU'!$A:$BS,46,0)</f>
        <v>#N/A</v>
      </c>
      <c r="AO394" s="23" t="e">
        <f t="shared" si="221"/>
        <v>#N/A</v>
      </c>
      <c r="AP394" s="17" t="e">
        <f>VLOOKUP($C394,'DATA PENGUKURAN GARDU'!$A:$BS,46,0)</f>
        <v>#N/A</v>
      </c>
      <c r="AQ394" s="17" t="e">
        <f>VLOOKUP($C394,'DATA PENGUKURAN GARDU'!$A:$BS,53,0)</f>
        <v>#N/A</v>
      </c>
      <c r="AR394" s="17" t="e">
        <f>VLOOKUP($C394,'DATA PENGUKURAN GARDU'!$A:$BS,54,0)</f>
        <v>#N/A</v>
      </c>
      <c r="AS394" s="20" t="e">
        <f>VLOOKUP($D394,'DATA PENGUKURAN GARDU'!$A:$BS,42,0)</f>
        <v>#N/A</v>
      </c>
      <c r="AT394" s="21" t="e">
        <f t="shared" si="222"/>
        <v>#N/A</v>
      </c>
      <c r="AU394" s="20" t="e">
        <f>VLOOKUP($D394,'DATA PENGUKURAN GARDU'!$A:$BS,44,0)</f>
        <v>#N/A</v>
      </c>
      <c r="AV394" s="21" t="e">
        <f t="shared" si="223"/>
        <v>#N/A</v>
      </c>
      <c r="AW394" s="20" t="e">
        <f>VLOOKUP($D394,'DATA PENGUKURAN GARDU'!$A:$BS,46,0)</f>
        <v>#N/A</v>
      </c>
      <c r="AX394" s="21" t="e">
        <f t="shared" si="224"/>
        <v>#N/A</v>
      </c>
      <c r="AY394" s="20" t="e">
        <f>VLOOKUP($D394,'DATA PENGUKURAN GARDU'!$A:$BS,46,0)</f>
        <v>#N/A</v>
      </c>
      <c r="AZ394" s="20" t="e">
        <f>VLOOKUP($D394,'DATA PENGUKURAN GARDU'!$A:$BS,53,0)</f>
        <v>#N/A</v>
      </c>
      <c r="BA394" s="20" t="e">
        <f>VLOOKUP($D394,'DATA PENGUKURAN GARDU'!$A:$BS,54,0)</f>
        <v>#N/A</v>
      </c>
      <c r="BB394" s="17" t="e">
        <f>VLOOKUP($E394,'DATA PENGUKURAN GARDU'!$A:$BS,42,0)</f>
        <v>#N/A</v>
      </c>
      <c r="BC394" s="23" t="e">
        <f t="shared" si="225"/>
        <v>#N/A</v>
      </c>
      <c r="BD394" s="17" t="e">
        <f>VLOOKUP($E394,'DATA PENGUKURAN GARDU'!$A:$BS,44,0)</f>
        <v>#N/A</v>
      </c>
      <c r="BE394" s="23" t="e">
        <f t="shared" si="226"/>
        <v>#N/A</v>
      </c>
      <c r="BF394" s="17" t="e">
        <f>VLOOKUP($E394,'DATA PENGUKURAN GARDU'!$A:$BS,46,0)</f>
        <v>#N/A</v>
      </c>
      <c r="BG394" s="23" t="e">
        <f t="shared" si="227"/>
        <v>#N/A</v>
      </c>
      <c r="BH394" s="17" t="e">
        <f>VLOOKUP($E394,'DATA PENGUKURAN GARDU'!$A:$BS,46,0)</f>
        <v>#N/A</v>
      </c>
      <c r="BI394" s="17" t="e">
        <f>VLOOKUP($E394,'DATA PENGUKURAN GARDU'!$A:$BS,53,0)</f>
        <v>#N/A</v>
      </c>
      <c r="BJ394" s="17" t="e">
        <f>VLOOKUP($E394,'DATA PENGUKURAN GARDU'!$A:$BS,54,0)</f>
        <v>#N/A</v>
      </c>
      <c r="BK394" s="20" t="e">
        <f t="shared" si="228"/>
        <v>#N/A</v>
      </c>
      <c r="BL394" s="20" t="e">
        <f t="shared" si="229"/>
        <v>#N/A</v>
      </c>
      <c r="BM394" s="20" t="e">
        <f t="shared" si="230"/>
        <v>#N/A</v>
      </c>
      <c r="BN394" s="25" t="e">
        <f t="shared" si="231"/>
        <v>#N/A</v>
      </c>
      <c r="BO394" s="26" t="str">
        <f t="shared" si="232"/>
        <v>0</v>
      </c>
      <c r="BP394" s="21" t="e">
        <f t="shared" si="233"/>
        <v>#VALUE!</v>
      </c>
      <c r="BQ394" s="20" t="e">
        <f t="shared" si="234"/>
        <v>#N/A</v>
      </c>
      <c r="BR394" s="20" t="e">
        <v>#N/A</v>
      </c>
      <c r="BS394" s="9" t="e">
        <v>#N/A</v>
      </c>
      <c r="BT394" s="2" t="e">
        <f t="shared" si="235"/>
        <v>#VALUE!</v>
      </c>
      <c r="BU394" s="2" t="e">
        <f t="shared" si="203"/>
        <v>#N/A</v>
      </c>
      <c r="BV394" s="2" t="e">
        <f t="shared" si="204"/>
        <v>#N/A</v>
      </c>
    </row>
    <row r="395" s="2" customFormat="1" ht="22.95" customHeight="1" spans="1:74">
      <c r="A395" s="9" t="str">
        <f t="shared" si="205"/>
        <v>K-213Induk</v>
      </c>
      <c r="B395" s="9" t="str">
        <f t="shared" si="206"/>
        <v>K-213jurusan 1</v>
      </c>
      <c r="C395" s="9" t="str">
        <f t="shared" si="207"/>
        <v>K-213jurusan 2</v>
      </c>
      <c r="D395" s="9" t="str">
        <f t="shared" si="208"/>
        <v>K-213jurusan 3</v>
      </c>
      <c r="E395" s="9" t="str">
        <f t="shared" si="209"/>
        <v>K-213jurusan 4</v>
      </c>
      <c r="F395" s="10" t="s">
        <v>462</v>
      </c>
      <c r="G395" s="10" t="s">
        <v>132</v>
      </c>
      <c r="H395" s="10" t="s">
        <v>511</v>
      </c>
      <c r="I395" s="10">
        <v>0.733693658</v>
      </c>
      <c r="J395" s="10">
        <v>124.3459267706</v>
      </c>
      <c r="K395" s="10" t="s">
        <v>7465</v>
      </c>
      <c r="L395" s="10" t="s">
        <v>7465</v>
      </c>
      <c r="M395" s="10" t="s">
        <v>7465</v>
      </c>
      <c r="N395" s="14">
        <f t="shared" si="210"/>
        <v>0</v>
      </c>
      <c r="O395" s="15" t="e">
        <f t="shared" si="211"/>
        <v>#VALUE!</v>
      </c>
      <c r="P395" s="15" t="e">
        <f t="shared" si="212"/>
        <v>#VALUE!</v>
      </c>
      <c r="Q395" s="17" t="e">
        <f>VLOOKUP($A395,'DATA PENGUKURAN GARDU'!$A:$BS,42,0)</f>
        <v>#N/A</v>
      </c>
      <c r="R395" s="18" t="e">
        <f t="shared" si="213"/>
        <v>#N/A</v>
      </c>
      <c r="S395" s="17" t="e">
        <f>VLOOKUP($A395,'DATA PENGUKURAN GARDU'!$A:$BS,44,0)</f>
        <v>#N/A</v>
      </c>
      <c r="T395" s="18" t="e">
        <f t="shared" si="214"/>
        <v>#N/A</v>
      </c>
      <c r="U395" s="17" t="e">
        <f>VLOOKUP($A395,'DATA PENGUKURAN GARDU'!$A:$BS,46,0)</f>
        <v>#N/A</v>
      </c>
      <c r="V395" s="18" t="e">
        <f t="shared" si="215"/>
        <v>#N/A</v>
      </c>
      <c r="W395" s="17" t="e">
        <f>VLOOKUP($A395,'DATA PENGUKURAN GARDU'!$A:$BS,48,0)</f>
        <v>#N/A</v>
      </c>
      <c r="X395" s="17" t="e">
        <f>VLOOKUP($A395,'DATA PENGUKURAN GARDU'!$A:$BS,53,0)</f>
        <v>#N/A</v>
      </c>
      <c r="Y395" s="17" t="e">
        <f>VLOOKUP($A395,'DATA PENGUKURAN GARDU'!$A:$BS,54,0)</f>
        <v>#N/A</v>
      </c>
      <c r="Z395" s="17" t="e">
        <f>VLOOKUP($A395,'DATA PENGUKURAN GARDU'!$A:$BS,55,0)</f>
        <v>#N/A</v>
      </c>
      <c r="AA395" s="20" t="e">
        <f>VLOOKUP($B395,'DATA PENGUKURAN GARDU'!$A:$BS,42,0)</f>
        <v>#N/A</v>
      </c>
      <c r="AB395" s="21" t="e">
        <f t="shared" si="216"/>
        <v>#N/A</v>
      </c>
      <c r="AC395" s="20" t="e">
        <f>VLOOKUP($B395,'DATA PENGUKURAN GARDU'!$A:$BS,44,0)</f>
        <v>#N/A</v>
      </c>
      <c r="AD395" s="21" t="e">
        <f t="shared" si="217"/>
        <v>#N/A</v>
      </c>
      <c r="AE395" s="20" t="e">
        <f>VLOOKUP($B395,'DATA PENGUKURAN GARDU'!$A:$BS,46,0)</f>
        <v>#N/A</v>
      </c>
      <c r="AF395" s="21" t="e">
        <f t="shared" si="218"/>
        <v>#N/A</v>
      </c>
      <c r="AG395" s="20" t="e">
        <f>VLOOKUP($B395,'DATA PENGUKURAN GARDU'!$A:$BS,46,0)</f>
        <v>#N/A</v>
      </c>
      <c r="AH395" s="20" t="e">
        <f>VLOOKUP($B395,'DATA PENGUKURAN GARDU'!$A:$BS,53,0)</f>
        <v>#N/A</v>
      </c>
      <c r="AI395" s="20" t="e">
        <f>VLOOKUP($B395,'DATA PENGUKURAN GARDU'!$A:$BS,54,0)</f>
        <v>#N/A</v>
      </c>
      <c r="AJ395" s="17" t="e">
        <f>VLOOKUP($C395,'DATA PENGUKURAN GARDU'!$A:$BS,42,0)</f>
        <v>#N/A</v>
      </c>
      <c r="AK395" s="23" t="e">
        <f t="shared" si="219"/>
        <v>#N/A</v>
      </c>
      <c r="AL395" s="17" t="e">
        <f>VLOOKUP($C395,'DATA PENGUKURAN GARDU'!$A:$BS,44,0)</f>
        <v>#N/A</v>
      </c>
      <c r="AM395" s="23" t="e">
        <f t="shared" si="220"/>
        <v>#N/A</v>
      </c>
      <c r="AN395" s="17" t="e">
        <f>VLOOKUP($C395,'DATA PENGUKURAN GARDU'!$A:$BS,46,0)</f>
        <v>#N/A</v>
      </c>
      <c r="AO395" s="23" t="e">
        <f t="shared" si="221"/>
        <v>#N/A</v>
      </c>
      <c r="AP395" s="17" t="e">
        <f>VLOOKUP($C395,'DATA PENGUKURAN GARDU'!$A:$BS,46,0)</f>
        <v>#N/A</v>
      </c>
      <c r="AQ395" s="17" t="e">
        <f>VLOOKUP($C395,'DATA PENGUKURAN GARDU'!$A:$BS,53,0)</f>
        <v>#N/A</v>
      </c>
      <c r="AR395" s="17" t="e">
        <f>VLOOKUP($C395,'DATA PENGUKURAN GARDU'!$A:$BS,54,0)</f>
        <v>#N/A</v>
      </c>
      <c r="AS395" s="20" t="e">
        <f>VLOOKUP($D395,'DATA PENGUKURAN GARDU'!$A:$BS,42,0)</f>
        <v>#N/A</v>
      </c>
      <c r="AT395" s="21" t="e">
        <f t="shared" si="222"/>
        <v>#N/A</v>
      </c>
      <c r="AU395" s="20" t="e">
        <f>VLOOKUP($D395,'DATA PENGUKURAN GARDU'!$A:$BS,44,0)</f>
        <v>#N/A</v>
      </c>
      <c r="AV395" s="21" t="e">
        <f t="shared" si="223"/>
        <v>#N/A</v>
      </c>
      <c r="AW395" s="20" t="e">
        <f>VLOOKUP($D395,'DATA PENGUKURAN GARDU'!$A:$BS,46,0)</f>
        <v>#N/A</v>
      </c>
      <c r="AX395" s="21" t="e">
        <f t="shared" si="224"/>
        <v>#N/A</v>
      </c>
      <c r="AY395" s="20" t="e">
        <f>VLOOKUP($D395,'DATA PENGUKURAN GARDU'!$A:$BS,46,0)</f>
        <v>#N/A</v>
      </c>
      <c r="AZ395" s="20" t="e">
        <f>VLOOKUP($D395,'DATA PENGUKURAN GARDU'!$A:$BS,53,0)</f>
        <v>#N/A</v>
      </c>
      <c r="BA395" s="20" t="e">
        <f>VLOOKUP($D395,'DATA PENGUKURAN GARDU'!$A:$BS,54,0)</f>
        <v>#N/A</v>
      </c>
      <c r="BB395" s="17" t="e">
        <f>VLOOKUP($E395,'DATA PENGUKURAN GARDU'!$A:$BS,42,0)</f>
        <v>#N/A</v>
      </c>
      <c r="BC395" s="23" t="e">
        <f t="shared" si="225"/>
        <v>#N/A</v>
      </c>
      <c r="BD395" s="17" t="e">
        <f>VLOOKUP($E395,'DATA PENGUKURAN GARDU'!$A:$BS,44,0)</f>
        <v>#N/A</v>
      </c>
      <c r="BE395" s="23" t="e">
        <f t="shared" si="226"/>
        <v>#N/A</v>
      </c>
      <c r="BF395" s="17" t="e">
        <f>VLOOKUP($E395,'DATA PENGUKURAN GARDU'!$A:$BS,46,0)</f>
        <v>#N/A</v>
      </c>
      <c r="BG395" s="23" t="e">
        <f t="shared" si="227"/>
        <v>#N/A</v>
      </c>
      <c r="BH395" s="17" t="e">
        <f>VLOOKUP($E395,'DATA PENGUKURAN GARDU'!$A:$BS,46,0)</f>
        <v>#N/A</v>
      </c>
      <c r="BI395" s="17" t="e">
        <f>VLOOKUP($E395,'DATA PENGUKURAN GARDU'!$A:$BS,53,0)</f>
        <v>#N/A</v>
      </c>
      <c r="BJ395" s="17" t="e">
        <f>VLOOKUP($E395,'DATA PENGUKURAN GARDU'!$A:$BS,54,0)</f>
        <v>#N/A</v>
      </c>
      <c r="BK395" s="20" t="e">
        <f t="shared" si="228"/>
        <v>#N/A</v>
      </c>
      <c r="BL395" s="20" t="e">
        <f t="shared" si="229"/>
        <v>#N/A</v>
      </c>
      <c r="BM395" s="20" t="e">
        <f t="shared" si="230"/>
        <v>#N/A</v>
      </c>
      <c r="BN395" s="25" t="e">
        <f t="shared" si="231"/>
        <v>#N/A</v>
      </c>
      <c r="BO395" s="26" t="str">
        <f t="shared" si="232"/>
        <v>0</v>
      </c>
      <c r="BP395" s="21" t="e">
        <f t="shared" si="233"/>
        <v>#VALUE!</v>
      </c>
      <c r="BQ395" s="20" t="e">
        <f t="shared" si="234"/>
        <v>#N/A</v>
      </c>
      <c r="BR395" s="20" t="e">
        <v>#N/A</v>
      </c>
      <c r="BS395" s="9" t="e">
        <v>#N/A</v>
      </c>
      <c r="BT395" s="2" t="e">
        <f t="shared" si="235"/>
        <v>#VALUE!</v>
      </c>
      <c r="BU395" s="2" t="e">
        <f t="shared" si="203"/>
        <v>#N/A</v>
      </c>
      <c r="BV395" s="2" t="e">
        <f t="shared" si="204"/>
        <v>#N/A</v>
      </c>
    </row>
    <row r="396" s="2" customFormat="1" ht="22.95" customHeight="1" spans="1:74">
      <c r="A396" s="9" t="str">
        <f t="shared" si="205"/>
        <v>BB 003Induk</v>
      </c>
      <c r="B396" s="9" t="str">
        <f t="shared" si="206"/>
        <v>BB 003jurusan 1</v>
      </c>
      <c r="C396" s="9" t="str">
        <f t="shared" si="207"/>
        <v>BB 003jurusan 2</v>
      </c>
      <c r="D396" s="9" t="str">
        <f t="shared" si="208"/>
        <v>BB 003jurusan 3</v>
      </c>
      <c r="E396" s="9" t="str">
        <f t="shared" si="209"/>
        <v>BB 003jurusan 4</v>
      </c>
      <c r="F396" s="10" t="s">
        <v>427</v>
      </c>
      <c r="G396" s="10" t="s">
        <v>131</v>
      </c>
      <c r="H396" s="10" t="s">
        <v>513</v>
      </c>
      <c r="I396" s="10">
        <v>0.82678</v>
      </c>
      <c r="J396" s="10">
        <v>123.90415</v>
      </c>
      <c r="K396" s="10" t="s">
        <v>7465</v>
      </c>
      <c r="L396" s="10" t="s">
        <v>7465</v>
      </c>
      <c r="M396" s="10" t="s">
        <v>7465</v>
      </c>
      <c r="N396" s="14">
        <f t="shared" si="210"/>
        <v>0</v>
      </c>
      <c r="O396" s="15" t="e">
        <f t="shared" si="211"/>
        <v>#VALUE!</v>
      </c>
      <c r="P396" s="15" t="e">
        <f t="shared" si="212"/>
        <v>#VALUE!</v>
      </c>
      <c r="Q396" s="17" t="e">
        <f>VLOOKUP($A396,'DATA PENGUKURAN GARDU'!$A:$BS,42,0)</f>
        <v>#N/A</v>
      </c>
      <c r="R396" s="18" t="e">
        <f t="shared" si="213"/>
        <v>#N/A</v>
      </c>
      <c r="S396" s="17" t="e">
        <f>VLOOKUP($A396,'DATA PENGUKURAN GARDU'!$A:$BS,44,0)</f>
        <v>#N/A</v>
      </c>
      <c r="T396" s="18" t="e">
        <f t="shared" si="214"/>
        <v>#N/A</v>
      </c>
      <c r="U396" s="17" t="e">
        <f>VLOOKUP($A396,'DATA PENGUKURAN GARDU'!$A:$BS,46,0)</f>
        <v>#N/A</v>
      </c>
      <c r="V396" s="18" t="e">
        <f t="shared" si="215"/>
        <v>#N/A</v>
      </c>
      <c r="W396" s="17" t="e">
        <f>VLOOKUP($A396,'DATA PENGUKURAN GARDU'!$A:$BS,48,0)</f>
        <v>#N/A</v>
      </c>
      <c r="X396" s="17" t="e">
        <f>VLOOKUP($A396,'DATA PENGUKURAN GARDU'!$A:$BS,53,0)</f>
        <v>#N/A</v>
      </c>
      <c r="Y396" s="17" t="e">
        <f>VLOOKUP($A396,'DATA PENGUKURAN GARDU'!$A:$BS,54,0)</f>
        <v>#N/A</v>
      </c>
      <c r="Z396" s="17" t="e">
        <f>VLOOKUP($A396,'DATA PENGUKURAN GARDU'!$A:$BS,55,0)</f>
        <v>#N/A</v>
      </c>
      <c r="AA396" s="20" t="e">
        <f>VLOOKUP($B396,'DATA PENGUKURAN GARDU'!$A:$BS,42,0)</f>
        <v>#N/A</v>
      </c>
      <c r="AB396" s="21" t="e">
        <f t="shared" si="216"/>
        <v>#N/A</v>
      </c>
      <c r="AC396" s="20" t="e">
        <f>VLOOKUP($B396,'DATA PENGUKURAN GARDU'!$A:$BS,44,0)</f>
        <v>#N/A</v>
      </c>
      <c r="AD396" s="21" t="e">
        <f t="shared" si="217"/>
        <v>#N/A</v>
      </c>
      <c r="AE396" s="20" t="e">
        <f>VLOOKUP($B396,'DATA PENGUKURAN GARDU'!$A:$BS,46,0)</f>
        <v>#N/A</v>
      </c>
      <c r="AF396" s="21" t="e">
        <f t="shared" si="218"/>
        <v>#N/A</v>
      </c>
      <c r="AG396" s="20" t="e">
        <f>VLOOKUP($B396,'DATA PENGUKURAN GARDU'!$A:$BS,46,0)</f>
        <v>#N/A</v>
      </c>
      <c r="AH396" s="20" t="e">
        <f>VLOOKUP($B396,'DATA PENGUKURAN GARDU'!$A:$BS,53,0)</f>
        <v>#N/A</v>
      </c>
      <c r="AI396" s="20" t="e">
        <f>VLOOKUP($B396,'DATA PENGUKURAN GARDU'!$A:$BS,54,0)</f>
        <v>#N/A</v>
      </c>
      <c r="AJ396" s="17" t="e">
        <f>VLOOKUP($C396,'DATA PENGUKURAN GARDU'!$A:$BS,42,0)</f>
        <v>#N/A</v>
      </c>
      <c r="AK396" s="23" t="e">
        <f t="shared" si="219"/>
        <v>#N/A</v>
      </c>
      <c r="AL396" s="17" t="e">
        <f>VLOOKUP($C396,'DATA PENGUKURAN GARDU'!$A:$BS,44,0)</f>
        <v>#N/A</v>
      </c>
      <c r="AM396" s="23" t="e">
        <f t="shared" si="220"/>
        <v>#N/A</v>
      </c>
      <c r="AN396" s="17" t="e">
        <f>VLOOKUP($C396,'DATA PENGUKURAN GARDU'!$A:$BS,46,0)</f>
        <v>#N/A</v>
      </c>
      <c r="AO396" s="23" t="e">
        <f t="shared" si="221"/>
        <v>#N/A</v>
      </c>
      <c r="AP396" s="17" t="e">
        <f>VLOOKUP($C396,'DATA PENGUKURAN GARDU'!$A:$BS,46,0)</f>
        <v>#N/A</v>
      </c>
      <c r="AQ396" s="17" t="e">
        <f>VLOOKUP($C396,'DATA PENGUKURAN GARDU'!$A:$BS,53,0)</f>
        <v>#N/A</v>
      </c>
      <c r="AR396" s="17" t="e">
        <f>VLOOKUP($C396,'DATA PENGUKURAN GARDU'!$A:$BS,54,0)</f>
        <v>#N/A</v>
      </c>
      <c r="AS396" s="20" t="e">
        <f>VLOOKUP($D396,'DATA PENGUKURAN GARDU'!$A:$BS,42,0)</f>
        <v>#N/A</v>
      </c>
      <c r="AT396" s="21" t="e">
        <f t="shared" si="222"/>
        <v>#N/A</v>
      </c>
      <c r="AU396" s="20" t="e">
        <f>VLOOKUP($D396,'DATA PENGUKURAN GARDU'!$A:$BS,44,0)</f>
        <v>#N/A</v>
      </c>
      <c r="AV396" s="21" t="e">
        <f t="shared" si="223"/>
        <v>#N/A</v>
      </c>
      <c r="AW396" s="20" t="e">
        <f>VLOOKUP($D396,'DATA PENGUKURAN GARDU'!$A:$BS,46,0)</f>
        <v>#N/A</v>
      </c>
      <c r="AX396" s="21" t="e">
        <f t="shared" si="224"/>
        <v>#N/A</v>
      </c>
      <c r="AY396" s="20" t="e">
        <f>VLOOKUP($D396,'DATA PENGUKURAN GARDU'!$A:$BS,46,0)</f>
        <v>#N/A</v>
      </c>
      <c r="AZ396" s="20" t="e">
        <f>VLOOKUP($D396,'DATA PENGUKURAN GARDU'!$A:$BS,53,0)</f>
        <v>#N/A</v>
      </c>
      <c r="BA396" s="20" t="e">
        <f>VLOOKUP($D396,'DATA PENGUKURAN GARDU'!$A:$BS,54,0)</f>
        <v>#N/A</v>
      </c>
      <c r="BB396" s="17" t="e">
        <f>VLOOKUP($E396,'DATA PENGUKURAN GARDU'!$A:$BS,42,0)</f>
        <v>#N/A</v>
      </c>
      <c r="BC396" s="23" t="e">
        <f t="shared" si="225"/>
        <v>#N/A</v>
      </c>
      <c r="BD396" s="17" t="e">
        <f>VLOOKUP($E396,'DATA PENGUKURAN GARDU'!$A:$BS,44,0)</f>
        <v>#N/A</v>
      </c>
      <c r="BE396" s="23" t="e">
        <f t="shared" si="226"/>
        <v>#N/A</v>
      </c>
      <c r="BF396" s="17" t="e">
        <f>VLOOKUP($E396,'DATA PENGUKURAN GARDU'!$A:$BS,46,0)</f>
        <v>#N/A</v>
      </c>
      <c r="BG396" s="23" t="e">
        <f t="shared" si="227"/>
        <v>#N/A</v>
      </c>
      <c r="BH396" s="17" t="e">
        <f>VLOOKUP($E396,'DATA PENGUKURAN GARDU'!$A:$BS,46,0)</f>
        <v>#N/A</v>
      </c>
      <c r="BI396" s="17" t="e">
        <f>VLOOKUP($E396,'DATA PENGUKURAN GARDU'!$A:$BS,53,0)</f>
        <v>#N/A</v>
      </c>
      <c r="BJ396" s="17" t="e">
        <f>VLOOKUP($E396,'DATA PENGUKURAN GARDU'!$A:$BS,54,0)</f>
        <v>#N/A</v>
      </c>
      <c r="BK396" s="20" t="e">
        <f t="shared" si="228"/>
        <v>#N/A</v>
      </c>
      <c r="BL396" s="20" t="e">
        <f t="shared" si="229"/>
        <v>#N/A</v>
      </c>
      <c r="BM396" s="20" t="e">
        <f t="shared" si="230"/>
        <v>#N/A</v>
      </c>
      <c r="BN396" s="25" t="e">
        <f t="shared" si="231"/>
        <v>#N/A</v>
      </c>
      <c r="BO396" s="26" t="str">
        <f t="shared" si="232"/>
        <v>0</v>
      </c>
      <c r="BP396" s="21" t="e">
        <f t="shared" si="233"/>
        <v>#VALUE!</v>
      </c>
      <c r="BQ396" s="20" t="e">
        <f t="shared" si="234"/>
        <v>#N/A</v>
      </c>
      <c r="BR396" s="20" t="e">
        <v>#N/A</v>
      </c>
      <c r="BS396" s="9" t="e">
        <v>#N/A</v>
      </c>
      <c r="BT396" s="2" t="e">
        <f t="shared" si="235"/>
        <v>#VALUE!</v>
      </c>
      <c r="BU396" s="2" t="e">
        <f t="shared" si="203"/>
        <v>#N/A</v>
      </c>
      <c r="BV396" s="2" t="e">
        <f t="shared" si="204"/>
        <v>#N/A</v>
      </c>
    </row>
    <row r="397" s="2" customFormat="1" ht="22.95" customHeight="1" spans="1:74">
      <c r="A397" s="9" t="str">
        <f t="shared" si="205"/>
        <v>BB 159Induk</v>
      </c>
      <c r="B397" s="9" t="str">
        <f t="shared" si="206"/>
        <v>BB 159jurusan 1</v>
      </c>
      <c r="C397" s="9" t="str">
        <f t="shared" si="207"/>
        <v>BB 159jurusan 2</v>
      </c>
      <c r="D397" s="9" t="str">
        <f t="shared" si="208"/>
        <v>BB 159jurusan 3</v>
      </c>
      <c r="E397" s="9" t="str">
        <f t="shared" si="209"/>
        <v>BB 159jurusan 4</v>
      </c>
      <c r="F397" s="10" t="s">
        <v>514</v>
      </c>
      <c r="G397" s="10" t="s">
        <v>4</v>
      </c>
      <c r="H397" s="10" t="s">
        <v>515</v>
      </c>
      <c r="I397" s="10">
        <v>0.89337</v>
      </c>
      <c r="J397" s="10">
        <v>123.23432</v>
      </c>
      <c r="K397" s="10" t="s">
        <v>7465</v>
      </c>
      <c r="L397" s="10" t="s">
        <v>7465</v>
      </c>
      <c r="M397" s="10" t="s">
        <v>7465</v>
      </c>
      <c r="N397" s="14">
        <f t="shared" si="210"/>
        <v>0</v>
      </c>
      <c r="O397" s="15" t="e">
        <f t="shared" si="211"/>
        <v>#VALUE!</v>
      </c>
      <c r="P397" s="15" t="e">
        <f t="shared" si="212"/>
        <v>#VALUE!</v>
      </c>
      <c r="Q397" s="17" t="e">
        <f>VLOOKUP($A397,'DATA PENGUKURAN GARDU'!$A:$BS,42,0)</f>
        <v>#N/A</v>
      </c>
      <c r="R397" s="18" t="e">
        <f t="shared" si="213"/>
        <v>#N/A</v>
      </c>
      <c r="S397" s="17" t="e">
        <f>VLOOKUP($A397,'DATA PENGUKURAN GARDU'!$A:$BS,44,0)</f>
        <v>#N/A</v>
      </c>
      <c r="T397" s="18" t="e">
        <f t="shared" si="214"/>
        <v>#N/A</v>
      </c>
      <c r="U397" s="17" t="e">
        <f>VLOOKUP($A397,'DATA PENGUKURAN GARDU'!$A:$BS,46,0)</f>
        <v>#N/A</v>
      </c>
      <c r="V397" s="18" t="e">
        <f t="shared" si="215"/>
        <v>#N/A</v>
      </c>
      <c r="W397" s="17" t="e">
        <f>VLOOKUP($A397,'DATA PENGUKURAN GARDU'!$A:$BS,48,0)</f>
        <v>#N/A</v>
      </c>
      <c r="X397" s="17" t="e">
        <f>VLOOKUP($A397,'DATA PENGUKURAN GARDU'!$A:$BS,53,0)</f>
        <v>#N/A</v>
      </c>
      <c r="Y397" s="17" t="e">
        <f>VLOOKUP($A397,'DATA PENGUKURAN GARDU'!$A:$BS,54,0)</f>
        <v>#N/A</v>
      </c>
      <c r="Z397" s="17" t="e">
        <f>VLOOKUP($A397,'DATA PENGUKURAN GARDU'!$A:$BS,55,0)</f>
        <v>#N/A</v>
      </c>
      <c r="AA397" s="20" t="e">
        <f>VLOOKUP($B397,'DATA PENGUKURAN GARDU'!$A:$BS,42,0)</f>
        <v>#N/A</v>
      </c>
      <c r="AB397" s="21" t="e">
        <f t="shared" si="216"/>
        <v>#N/A</v>
      </c>
      <c r="AC397" s="20" t="e">
        <f>VLOOKUP($B397,'DATA PENGUKURAN GARDU'!$A:$BS,44,0)</f>
        <v>#N/A</v>
      </c>
      <c r="AD397" s="21" t="e">
        <f t="shared" si="217"/>
        <v>#N/A</v>
      </c>
      <c r="AE397" s="20" t="e">
        <f>VLOOKUP($B397,'DATA PENGUKURAN GARDU'!$A:$BS,46,0)</f>
        <v>#N/A</v>
      </c>
      <c r="AF397" s="21" t="e">
        <f t="shared" si="218"/>
        <v>#N/A</v>
      </c>
      <c r="AG397" s="20" t="e">
        <f>VLOOKUP($B397,'DATA PENGUKURAN GARDU'!$A:$BS,46,0)</f>
        <v>#N/A</v>
      </c>
      <c r="AH397" s="20" t="e">
        <f>VLOOKUP($B397,'DATA PENGUKURAN GARDU'!$A:$BS,53,0)</f>
        <v>#N/A</v>
      </c>
      <c r="AI397" s="20" t="e">
        <f>VLOOKUP($B397,'DATA PENGUKURAN GARDU'!$A:$BS,54,0)</f>
        <v>#N/A</v>
      </c>
      <c r="AJ397" s="17" t="e">
        <f>VLOOKUP($C397,'DATA PENGUKURAN GARDU'!$A:$BS,42,0)</f>
        <v>#N/A</v>
      </c>
      <c r="AK397" s="23" t="e">
        <f t="shared" si="219"/>
        <v>#N/A</v>
      </c>
      <c r="AL397" s="17" t="e">
        <f>VLOOKUP($C397,'DATA PENGUKURAN GARDU'!$A:$BS,44,0)</f>
        <v>#N/A</v>
      </c>
      <c r="AM397" s="23" t="e">
        <f t="shared" si="220"/>
        <v>#N/A</v>
      </c>
      <c r="AN397" s="17" t="e">
        <f>VLOOKUP($C397,'DATA PENGUKURAN GARDU'!$A:$BS,46,0)</f>
        <v>#N/A</v>
      </c>
      <c r="AO397" s="23" t="e">
        <f t="shared" si="221"/>
        <v>#N/A</v>
      </c>
      <c r="AP397" s="17" t="e">
        <f>VLOOKUP($C397,'DATA PENGUKURAN GARDU'!$A:$BS,46,0)</f>
        <v>#N/A</v>
      </c>
      <c r="AQ397" s="17" t="e">
        <f>VLOOKUP($C397,'DATA PENGUKURAN GARDU'!$A:$BS,53,0)</f>
        <v>#N/A</v>
      </c>
      <c r="AR397" s="17" t="e">
        <f>VLOOKUP($C397,'DATA PENGUKURAN GARDU'!$A:$BS,54,0)</f>
        <v>#N/A</v>
      </c>
      <c r="AS397" s="20" t="e">
        <f>VLOOKUP($D397,'DATA PENGUKURAN GARDU'!$A:$BS,42,0)</f>
        <v>#N/A</v>
      </c>
      <c r="AT397" s="21" t="e">
        <f t="shared" si="222"/>
        <v>#N/A</v>
      </c>
      <c r="AU397" s="20" t="e">
        <f>VLOOKUP($D397,'DATA PENGUKURAN GARDU'!$A:$BS,44,0)</f>
        <v>#N/A</v>
      </c>
      <c r="AV397" s="21" t="e">
        <f t="shared" si="223"/>
        <v>#N/A</v>
      </c>
      <c r="AW397" s="20" t="e">
        <f>VLOOKUP($D397,'DATA PENGUKURAN GARDU'!$A:$BS,46,0)</f>
        <v>#N/A</v>
      </c>
      <c r="AX397" s="21" t="e">
        <f t="shared" si="224"/>
        <v>#N/A</v>
      </c>
      <c r="AY397" s="20" t="e">
        <f>VLOOKUP($D397,'DATA PENGUKURAN GARDU'!$A:$BS,46,0)</f>
        <v>#N/A</v>
      </c>
      <c r="AZ397" s="20" t="e">
        <f>VLOOKUP($D397,'DATA PENGUKURAN GARDU'!$A:$BS,53,0)</f>
        <v>#N/A</v>
      </c>
      <c r="BA397" s="20" t="e">
        <f>VLOOKUP($D397,'DATA PENGUKURAN GARDU'!$A:$BS,54,0)</f>
        <v>#N/A</v>
      </c>
      <c r="BB397" s="17" t="e">
        <f>VLOOKUP($E397,'DATA PENGUKURAN GARDU'!$A:$BS,42,0)</f>
        <v>#N/A</v>
      </c>
      <c r="BC397" s="23" t="e">
        <f t="shared" si="225"/>
        <v>#N/A</v>
      </c>
      <c r="BD397" s="17" t="e">
        <f>VLOOKUP($E397,'DATA PENGUKURAN GARDU'!$A:$BS,44,0)</f>
        <v>#N/A</v>
      </c>
      <c r="BE397" s="23" t="e">
        <f t="shared" si="226"/>
        <v>#N/A</v>
      </c>
      <c r="BF397" s="17" t="e">
        <f>VLOOKUP($E397,'DATA PENGUKURAN GARDU'!$A:$BS,46,0)</f>
        <v>#N/A</v>
      </c>
      <c r="BG397" s="23" t="e">
        <f t="shared" si="227"/>
        <v>#N/A</v>
      </c>
      <c r="BH397" s="17" t="e">
        <f>VLOOKUP($E397,'DATA PENGUKURAN GARDU'!$A:$BS,46,0)</f>
        <v>#N/A</v>
      </c>
      <c r="BI397" s="17" t="e">
        <f>VLOOKUP($E397,'DATA PENGUKURAN GARDU'!$A:$BS,53,0)</f>
        <v>#N/A</v>
      </c>
      <c r="BJ397" s="17" t="e">
        <f>VLOOKUP($E397,'DATA PENGUKURAN GARDU'!$A:$BS,54,0)</f>
        <v>#N/A</v>
      </c>
      <c r="BK397" s="20" t="e">
        <f t="shared" si="228"/>
        <v>#N/A</v>
      </c>
      <c r="BL397" s="20" t="e">
        <f t="shared" si="229"/>
        <v>#N/A</v>
      </c>
      <c r="BM397" s="20" t="e">
        <f t="shared" si="230"/>
        <v>#N/A</v>
      </c>
      <c r="BN397" s="25" t="e">
        <f t="shared" si="231"/>
        <v>#N/A</v>
      </c>
      <c r="BO397" s="26" t="str">
        <f t="shared" si="232"/>
        <v>0</v>
      </c>
      <c r="BP397" s="21" t="e">
        <f t="shared" si="233"/>
        <v>#VALUE!</v>
      </c>
      <c r="BQ397" s="20" t="e">
        <f t="shared" si="234"/>
        <v>#N/A</v>
      </c>
      <c r="BR397" s="20" t="e">
        <v>#N/A</v>
      </c>
      <c r="BS397" s="9" t="e">
        <v>#N/A</v>
      </c>
      <c r="BT397" s="2" t="e">
        <f t="shared" si="235"/>
        <v>#VALUE!</v>
      </c>
      <c r="BU397" s="2" t="e">
        <f t="shared" si="203"/>
        <v>#N/A</v>
      </c>
      <c r="BV397" s="2" t="e">
        <f t="shared" si="204"/>
        <v>#N/A</v>
      </c>
    </row>
    <row r="398" s="2" customFormat="1" ht="22.95" customHeight="1" spans="1:74">
      <c r="A398" s="9" t="str">
        <f t="shared" si="205"/>
        <v>K-164Induk</v>
      </c>
      <c r="B398" s="9" t="str">
        <f t="shared" si="206"/>
        <v>K-164jurusan 1</v>
      </c>
      <c r="C398" s="9" t="str">
        <f t="shared" si="207"/>
        <v>K-164jurusan 2</v>
      </c>
      <c r="D398" s="9" t="str">
        <f t="shared" si="208"/>
        <v>K-164jurusan 3</v>
      </c>
      <c r="E398" s="9" t="str">
        <f t="shared" si="209"/>
        <v>K-164jurusan 4</v>
      </c>
      <c r="F398" s="10" t="s">
        <v>446</v>
      </c>
      <c r="G398" s="10" t="s">
        <v>132</v>
      </c>
      <c r="H398" s="10" t="s">
        <v>517</v>
      </c>
      <c r="I398" s="10">
        <v>0.754283</v>
      </c>
      <c r="J398" s="10">
        <v>124.3208</v>
      </c>
      <c r="K398" s="10" t="s">
        <v>7465</v>
      </c>
      <c r="L398" s="10" t="s">
        <v>7465</v>
      </c>
      <c r="M398" s="10" t="s">
        <v>7465</v>
      </c>
      <c r="N398" s="14">
        <f t="shared" si="210"/>
        <v>0</v>
      </c>
      <c r="O398" s="15" t="e">
        <f t="shared" si="211"/>
        <v>#VALUE!</v>
      </c>
      <c r="P398" s="15" t="e">
        <f t="shared" si="212"/>
        <v>#VALUE!</v>
      </c>
      <c r="Q398" s="17" t="e">
        <f>VLOOKUP($A398,'DATA PENGUKURAN GARDU'!$A:$BS,42,0)</f>
        <v>#N/A</v>
      </c>
      <c r="R398" s="18" t="e">
        <f t="shared" si="213"/>
        <v>#N/A</v>
      </c>
      <c r="S398" s="17" t="e">
        <f>VLOOKUP($A398,'DATA PENGUKURAN GARDU'!$A:$BS,44,0)</f>
        <v>#N/A</v>
      </c>
      <c r="T398" s="18" t="e">
        <f t="shared" si="214"/>
        <v>#N/A</v>
      </c>
      <c r="U398" s="17" t="e">
        <f>VLOOKUP($A398,'DATA PENGUKURAN GARDU'!$A:$BS,46,0)</f>
        <v>#N/A</v>
      </c>
      <c r="V398" s="18" t="e">
        <f t="shared" si="215"/>
        <v>#N/A</v>
      </c>
      <c r="W398" s="17" t="e">
        <f>VLOOKUP($A398,'DATA PENGUKURAN GARDU'!$A:$BS,48,0)</f>
        <v>#N/A</v>
      </c>
      <c r="X398" s="17" t="e">
        <f>VLOOKUP($A398,'DATA PENGUKURAN GARDU'!$A:$BS,53,0)</f>
        <v>#N/A</v>
      </c>
      <c r="Y398" s="17" t="e">
        <f>VLOOKUP($A398,'DATA PENGUKURAN GARDU'!$A:$BS,54,0)</f>
        <v>#N/A</v>
      </c>
      <c r="Z398" s="17" t="e">
        <f>VLOOKUP($A398,'DATA PENGUKURAN GARDU'!$A:$BS,55,0)</f>
        <v>#N/A</v>
      </c>
      <c r="AA398" s="20" t="e">
        <f>VLOOKUP($B398,'DATA PENGUKURAN GARDU'!$A:$BS,42,0)</f>
        <v>#N/A</v>
      </c>
      <c r="AB398" s="21" t="e">
        <f t="shared" si="216"/>
        <v>#N/A</v>
      </c>
      <c r="AC398" s="20" t="e">
        <f>VLOOKUP($B398,'DATA PENGUKURAN GARDU'!$A:$BS,44,0)</f>
        <v>#N/A</v>
      </c>
      <c r="AD398" s="21" t="e">
        <f t="shared" si="217"/>
        <v>#N/A</v>
      </c>
      <c r="AE398" s="20" t="e">
        <f>VLOOKUP($B398,'DATA PENGUKURAN GARDU'!$A:$BS,46,0)</f>
        <v>#N/A</v>
      </c>
      <c r="AF398" s="21" t="e">
        <f t="shared" si="218"/>
        <v>#N/A</v>
      </c>
      <c r="AG398" s="20" t="e">
        <f>VLOOKUP($B398,'DATA PENGUKURAN GARDU'!$A:$BS,46,0)</f>
        <v>#N/A</v>
      </c>
      <c r="AH398" s="20" t="e">
        <f>VLOOKUP($B398,'DATA PENGUKURAN GARDU'!$A:$BS,53,0)</f>
        <v>#N/A</v>
      </c>
      <c r="AI398" s="20" t="e">
        <f>VLOOKUP($B398,'DATA PENGUKURAN GARDU'!$A:$BS,54,0)</f>
        <v>#N/A</v>
      </c>
      <c r="AJ398" s="17" t="e">
        <f>VLOOKUP($C398,'DATA PENGUKURAN GARDU'!$A:$BS,42,0)</f>
        <v>#N/A</v>
      </c>
      <c r="AK398" s="23" t="e">
        <f t="shared" si="219"/>
        <v>#N/A</v>
      </c>
      <c r="AL398" s="17" t="e">
        <f>VLOOKUP($C398,'DATA PENGUKURAN GARDU'!$A:$BS,44,0)</f>
        <v>#N/A</v>
      </c>
      <c r="AM398" s="23" t="e">
        <f t="shared" si="220"/>
        <v>#N/A</v>
      </c>
      <c r="AN398" s="17" t="e">
        <f>VLOOKUP($C398,'DATA PENGUKURAN GARDU'!$A:$BS,46,0)</f>
        <v>#N/A</v>
      </c>
      <c r="AO398" s="23" t="e">
        <f t="shared" si="221"/>
        <v>#N/A</v>
      </c>
      <c r="AP398" s="17" t="e">
        <f>VLOOKUP($C398,'DATA PENGUKURAN GARDU'!$A:$BS,46,0)</f>
        <v>#N/A</v>
      </c>
      <c r="AQ398" s="17" t="e">
        <f>VLOOKUP($C398,'DATA PENGUKURAN GARDU'!$A:$BS,53,0)</f>
        <v>#N/A</v>
      </c>
      <c r="AR398" s="17" t="e">
        <f>VLOOKUP($C398,'DATA PENGUKURAN GARDU'!$A:$BS,54,0)</f>
        <v>#N/A</v>
      </c>
      <c r="AS398" s="20" t="e">
        <f>VLOOKUP($D398,'DATA PENGUKURAN GARDU'!$A:$BS,42,0)</f>
        <v>#N/A</v>
      </c>
      <c r="AT398" s="21" t="e">
        <f t="shared" si="222"/>
        <v>#N/A</v>
      </c>
      <c r="AU398" s="20" t="e">
        <f>VLOOKUP($D398,'DATA PENGUKURAN GARDU'!$A:$BS,44,0)</f>
        <v>#N/A</v>
      </c>
      <c r="AV398" s="21" t="e">
        <f t="shared" si="223"/>
        <v>#N/A</v>
      </c>
      <c r="AW398" s="20" t="e">
        <f>VLOOKUP($D398,'DATA PENGUKURAN GARDU'!$A:$BS,46,0)</f>
        <v>#N/A</v>
      </c>
      <c r="AX398" s="21" t="e">
        <f t="shared" si="224"/>
        <v>#N/A</v>
      </c>
      <c r="AY398" s="20" t="e">
        <f>VLOOKUP($D398,'DATA PENGUKURAN GARDU'!$A:$BS,46,0)</f>
        <v>#N/A</v>
      </c>
      <c r="AZ398" s="20" t="e">
        <f>VLOOKUP($D398,'DATA PENGUKURAN GARDU'!$A:$BS,53,0)</f>
        <v>#N/A</v>
      </c>
      <c r="BA398" s="20" t="e">
        <f>VLOOKUP($D398,'DATA PENGUKURAN GARDU'!$A:$BS,54,0)</f>
        <v>#N/A</v>
      </c>
      <c r="BB398" s="17" t="e">
        <f>VLOOKUP($E398,'DATA PENGUKURAN GARDU'!$A:$BS,42,0)</f>
        <v>#N/A</v>
      </c>
      <c r="BC398" s="23" t="e">
        <f t="shared" si="225"/>
        <v>#N/A</v>
      </c>
      <c r="BD398" s="17" t="e">
        <f>VLOOKUP($E398,'DATA PENGUKURAN GARDU'!$A:$BS,44,0)</f>
        <v>#N/A</v>
      </c>
      <c r="BE398" s="23" t="e">
        <f t="shared" si="226"/>
        <v>#N/A</v>
      </c>
      <c r="BF398" s="17" t="e">
        <f>VLOOKUP($E398,'DATA PENGUKURAN GARDU'!$A:$BS,46,0)</f>
        <v>#N/A</v>
      </c>
      <c r="BG398" s="23" t="e">
        <f t="shared" si="227"/>
        <v>#N/A</v>
      </c>
      <c r="BH398" s="17" t="e">
        <f>VLOOKUP($E398,'DATA PENGUKURAN GARDU'!$A:$BS,46,0)</f>
        <v>#N/A</v>
      </c>
      <c r="BI398" s="17" t="e">
        <f>VLOOKUP($E398,'DATA PENGUKURAN GARDU'!$A:$BS,53,0)</f>
        <v>#N/A</v>
      </c>
      <c r="BJ398" s="17" t="e">
        <f>VLOOKUP($E398,'DATA PENGUKURAN GARDU'!$A:$BS,54,0)</f>
        <v>#N/A</v>
      </c>
      <c r="BK398" s="20" t="e">
        <f t="shared" si="228"/>
        <v>#N/A</v>
      </c>
      <c r="BL398" s="20" t="e">
        <f t="shared" si="229"/>
        <v>#N/A</v>
      </c>
      <c r="BM398" s="20" t="e">
        <f t="shared" si="230"/>
        <v>#N/A</v>
      </c>
      <c r="BN398" s="25" t="e">
        <f t="shared" si="231"/>
        <v>#N/A</v>
      </c>
      <c r="BO398" s="26" t="str">
        <f t="shared" si="232"/>
        <v>0</v>
      </c>
      <c r="BP398" s="21" t="e">
        <f t="shared" si="233"/>
        <v>#VALUE!</v>
      </c>
      <c r="BQ398" s="20" t="e">
        <f t="shared" si="234"/>
        <v>#N/A</v>
      </c>
      <c r="BR398" s="20" t="e">
        <v>#N/A</v>
      </c>
      <c r="BS398" s="9" t="e">
        <v>#N/A</v>
      </c>
      <c r="BT398" s="2" t="e">
        <f t="shared" si="235"/>
        <v>#VALUE!</v>
      </c>
      <c r="BU398" s="2" t="e">
        <f t="shared" si="203"/>
        <v>#N/A</v>
      </c>
      <c r="BV398" s="2" t="e">
        <f t="shared" si="204"/>
        <v>#N/A</v>
      </c>
    </row>
    <row r="399" s="2" customFormat="1" ht="22.95" customHeight="1" spans="1:74">
      <c r="A399" s="9" t="str">
        <f t="shared" si="205"/>
        <v>K-167Induk</v>
      </c>
      <c r="B399" s="9" t="str">
        <f t="shared" si="206"/>
        <v>K-167jurusan 1</v>
      </c>
      <c r="C399" s="9" t="str">
        <f t="shared" si="207"/>
        <v>K-167jurusan 2</v>
      </c>
      <c r="D399" s="9" t="str">
        <f t="shared" si="208"/>
        <v>K-167jurusan 3</v>
      </c>
      <c r="E399" s="9" t="str">
        <f t="shared" si="209"/>
        <v>K-167jurusan 4</v>
      </c>
      <c r="F399" s="10" t="s">
        <v>446</v>
      </c>
      <c r="G399" s="10" t="s">
        <v>132</v>
      </c>
      <c r="H399" s="10" t="s">
        <v>518</v>
      </c>
      <c r="I399" s="10">
        <v>0.7623</v>
      </c>
      <c r="J399" s="10">
        <v>124.32455</v>
      </c>
      <c r="K399" s="10" t="s">
        <v>7465</v>
      </c>
      <c r="L399" s="10" t="s">
        <v>7465</v>
      </c>
      <c r="M399" s="10" t="s">
        <v>7465</v>
      </c>
      <c r="N399" s="14">
        <f t="shared" si="210"/>
        <v>0</v>
      </c>
      <c r="O399" s="15" t="e">
        <f t="shared" si="211"/>
        <v>#VALUE!</v>
      </c>
      <c r="P399" s="15" t="e">
        <f t="shared" si="212"/>
        <v>#VALUE!</v>
      </c>
      <c r="Q399" s="17" t="e">
        <f>VLOOKUP($A399,'DATA PENGUKURAN GARDU'!$A:$BS,42,0)</f>
        <v>#N/A</v>
      </c>
      <c r="R399" s="18" t="e">
        <f t="shared" si="213"/>
        <v>#N/A</v>
      </c>
      <c r="S399" s="17" t="e">
        <f>VLOOKUP($A399,'DATA PENGUKURAN GARDU'!$A:$BS,44,0)</f>
        <v>#N/A</v>
      </c>
      <c r="T399" s="18" t="e">
        <f t="shared" si="214"/>
        <v>#N/A</v>
      </c>
      <c r="U399" s="17" t="e">
        <f>VLOOKUP($A399,'DATA PENGUKURAN GARDU'!$A:$BS,46,0)</f>
        <v>#N/A</v>
      </c>
      <c r="V399" s="18" t="e">
        <f t="shared" si="215"/>
        <v>#N/A</v>
      </c>
      <c r="W399" s="17" t="e">
        <f>VLOOKUP($A399,'DATA PENGUKURAN GARDU'!$A:$BS,48,0)</f>
        <v>#N/A</v>
      </c>
      <c r="X399" s="17" t="e">
        <f>VLOOKUP($A399,'DATA PENGUKURAN GARDU'!$A:$BS,53,0)</f>
        <v>#N/A</v>
      </c>
      <c r="Y399" s="17" t="e">
        <f>VLOOKUP($A399,'DATA PENGUKURAN GARDU'!$A:$BS,54,0)</f>
        <v>#N/A</v>
      </c>
      <c r="Z399" s="17" t="e">
        <f>VLOOKUP($A399,'DATA PENGUKURAN GARDU'!$A:$BS,55,0)</f>
        <v>#N/A</v>
      </c>
      <c r="AA399" s="20" t="e">
        <f>VLOOKUP($B399,'DATA PENGUKURAN GARDU'!$A:$BS,42,0)</f>
        <v>#N/A</v>
      </c>
      <c r="AB399" s="21" t="e">
        <f t="shared" si="216"/>
        <v>#N/A</v>
      </c>
      <c r="AC399" s="20" t="e">
        <f>VLOOKUP($B399,'DATA PENGUKURAN GARDU'!$A:$BS,44,0)</f>
        <v>#N/A</v>
      </c>
      <c r="AD399" s="21" t="e">
        <f t="shared" si="217"/>
        <v>#N/A</v>
      </c>
      <c r="AE399" s="20" t="e">
        <f>VLOOKUP($B399,'DATA PENGUKURAN GARDU'!$A:$BS,46,0)</f>
        <v>#N/A</v>
      </c>
      <c r="AF399" s="21" t="e">
        <f t="shared" si="218"/>
        <v>#N/A</v>
      </c>
      <c r="AG399" s="20" t="e">
        <f>VLOOKUP($B399,'DATA PENGUKURAN GARDU'!$A:$BS,46,0)</f>
        <v>#N/A</v>
      </c>
      <c r="AH399" s="20" t="e">
        <f>VLOOKUP($B399,'DATA PENGUKURAN GARDU'!$A:$BS,53,0)</f>
        <v>#N/A</v>
      </c>
      <c r="AI399" s="20" t="e">
        <f>VLOOKUP($B399,'DATA PENGUKURAN GARDU'!$A:$BS,54,0)</f>
        <v>#N/A</v>
      </c>
      <c r="AJ399" s="17" t="e">
        <f>VLOOKUP($C399,'DATA PENGUKURAN GARDU'!$A:$BS,42,0)</f>
        <v>#N/A</v>
      </c>
      <c r="AK399" s="23" t="e">
        <f t="shared" si="219"/>
        <v>#N/A</v>
      </c>
      <c r="AL399" s="17" t="e">
        <f>VLOOKUP($C399,'DATA PENGUKURAN GARDU'!$A:$BS,44,0)</f>
        <v>#N/A</v>
      </c>
      <c r="AM399" s="23" t="e">
        <f t="shared" si="220"/>
        <v>#N/A</v>
      </c>
      <c r="AN399" s="17" t="e">
        <f>VLOOKUP($C399,'DATA PENGUKURAN GARDU'!$A:$BS,46,0)</f>
        <v>#N/A</v>
      </c>
      <c r="AO399" s="23" t="e">
        <f t="shared" si="221"/>
        <v>#N/A</v>
      </c>
      <c r="AP399" s="17" t="e">
        <f>VLOOKUP($C399,'DATA PENGUKURAN GARDU'!$A:$BS,46,0)</f>
        <v>#N/A</v>
      </c>
      <c r="AQ399" s="17" t="e">
        <f>VLOOKUP($C399,'DATA PENGUKURAN GARDU'!$A:$BS,53,0)</f>
        <v>#N/A</v>
      </c>
      <c r="AR399" s="17" t="e">
        <f>VLOOKUP($C399,'DATA PENGUKURAN GARDU'!$A:$BS,54,0)</f>
        <v>#N/A</v>
      </c>
      <c r="AS399" s="20" t="e">
        <f>VLOOKUP($D399,'DATA PENGUKURAN GARDU'!$A:$BS,42,0)</f>
        <v>#N/A</v>
      </c>
      <c r="AT399" s="21" t="e">
        <f t="shared" si="222"/>
        <v>#N/A</v>
      </c>
      <c r="AU399" s="20" t="e">
        <f>VLOOKUP($D399,'DATA PENGUKURAN GARDU'!$A:$BS,44,0)</f>
        <v>#N/A</v>
      </c>
      <c r="AV399" s="21" t="e">
        <f t="shared" si="223"/>
        <v>#N/A</v>
      </c>
      <c r="AW399" s="20" t="e">
        <f>VLOOKUP($D399,'DATA PENGUKURAN GARDU'!$A:$BS,46,0)</f>
        <v>#N/A</v>
      </c>
      <c r="AX399" s="21" t="e">
        <f t="shared" si="224"/>
        <v>#N/A</v>
      </c>
      <c r="AY399" s="20" t="e">
        <f>VLOOKUP($D399,'DATA PENGUKURAN GARDU'!$A:$BS,46,0)</f>
        <v>#N/A</v>
      </c>
      <c r="AZ399" s="20" t="e">
        <f>VLOOKUP($D399,'DATA PENGUKURAN GARDU'!$A:$BS,53,0)</f>
        <v>#N/A</v>
      </c>
      <c r="BA399" s="20" t="e">
        <f>VLOOKUP($D399,'DATA PENGUKURAN GARDU'!$A:$BS,54,0)</f>
        <v>#N/A</v>
      </c>
      <c r="BB399" s="17" t="e">
        <f>VLOOKUP($E399,'DATA PENGUKURAN GARDU'!$A:$BS,42,0)</f>
        <v>#N/A</v>
      </c>
      <c r="BC399" s="23" t="e">
        <f t="shared" si="225"/>
        <v>#N/A</v>
      </c>
      <c r="BD399" s="17" t="e">
        <f>VLOOKUP($E399,'DATA PENGUKURAN GARDU'!$A:$BS,44,0)</f>
        <v>#N/A</v>
      </c>
      <c r="BE399" s="23" t="e">
        <f t="shared" si="226"/>
        <v>#N/A</v>
      </c>
      <c r="BF399" s="17" t="e">
        <f>VLOOKUP($E399,'DATA PENGUKURAN GARDU'!$A:$BS,46,0)</f>
        <v>#N/A</v>
      </c>
      <c r="BG399" s="23" t="e">
        <f t="shared" si="227"/>
        <v>#N/A</v>
      </c>
      <c r="BH399" s="17" t="e">
        <f>VLOOKUP($E399,'DATA PENGUKURAN GARDU'!$A:$BS,46,0)</f>
        <v>#N/A</v>
      </c>
      <c r="BI399" s="17" t="e">
        <f>VLOOKUP($E399,'DATA PENGUKURAN GARDU'!$A:$BS,53,0)</f>
        <v>#N/A</v>
      </c>
      <c r="BJ399" s="17" t="e">
        <f>VLOOKUP($E399,'DATA PENGUKURAN GARDU'!$A:$BS,54,0)</f>
        <v>#N/A</v>
      </c>
      <c r="BK399" s="20" t="e">
        <f t="shared" si="228"/>
        <v>#N/A</v>
      </c>
      <c r="BL399" s="20" t="e">
        <f t="shared" si="229"/>
        <v>#N/A</v>
      </c>
      <c r="BM399" s="20" t="e">
        <f t="shared" si="230"/>
        <v>#N/A</v>
      </c>
      <c r="BN399" s="25" t="e">
        <f t="shared" si="231"/>
        <v>#N/A</v>
      </c>
      <c r="BO399" s="26" t="str">
        <f t="shared" si="232"/>
        <v>0</v>
      </c>
      <c r="BP399" s="21" t="e">
        <f t="shared" si="233"/>
        <v>#VALUE!</v>
      </c>
      <c r="BQ399" s="20" t="e">
        <f t="shared" si="234"/>
        <v>#N/A</v>
      </c>
      <c r="BR399" s="20" t="e">
        <v>#N/A</v>
      </c>
      <c r="BS399" s="9" t="e">
        <v>#N/A</v>
      </c>
      <c r="BT399" s="2" t="e">
        <f t="shared" si="235"/>
        <v>#VALUE!</v>
      </c>
      <c r="BU399" s="2" t="e">
        <f t="shared" si="203"/>
        <v>#N/A</v>
      </c>
      <c r="BV399" s="2" t="e">
        <f t="shared" si="204"/>
        <v>#N/A</v>
      </c>
    </row>
    <row r="400" s="2" customFormat="1" ht="22.95" customHeight="1" spans="1:74">
      <c r="A400" s="9" t="str">
        <f t="shared" si="205"/>
        <v>K-172Induk</v>
      </c>
      <c r="B400" s="9" t="str">
        <f t="shared" si="206"/>
        <v>K-172jurusan 1</v>
      </c>
      <c r="C400" s="9" t="str">
        <f t="shared" si="207"/>
        <v>K-172jurusan 2</v>
      </c>
      <c r="D400" s="9" t="str">
        <f t="shared" si="208"/>
        <v>K-172jurusan 3</v>
      </c>
      <c r="E400" s="9" t="str">
        <f t="shared" si="209"/>
        <v>K-172jurusan 4</v>
      </c>
      <c r="F400" s="10" t="s">
        <v>131</v>
      </c>
      <c r="G400" s="10" t="s">
        <v>132</v>
      </c>
      <c r="H400" s="10" t="s">
        <v>519</v>
      </c>
      <c r="I400" s="10">
        <v>0.776183</v>
      </c>
      <c r="J400" s="10">
        <v>124.339417</v>
      </c>
      <c r="K400" s="10" t="s">
        <v>7465</v>
      </c>
      <c r="L400" s="10" t="s">
        <v>7465</v>
      </c>
      <c r="M400" s="10" t="s">
        <v>7465</v>
      </c>
      <c r="N400" s="14">
        <f t="shared" si="210"/>
        <v>0</v>
      </c>
      <c r="O400" s="15" t="e">
        <f t="shared" si="211"/>
        <v>#VALUE!</v>
      </c>
      <c r="P400" s="15" t="e">
        <f t="shared" si="212"/>
        <v>#VALUE!</v>
      </c>
      <c r="Q400" s="17" t="e">
        <f>VLOOKUP($A400,'DATA PENGUKURAN GARDU'!$A:$BS,42,0)</f>
        <v>#N/A</v>
      </c>
      <c r="R400" s="18" t="e">
        <f t="shared" si="213"/>
        <v>#N/A</v>
      </c>
      <c r="S400" s="17" t="e">
        <f>VLOOKUP($A400,'DATA PENGUKURAN GARDU'!$A:$BS,44,0)</f>
        <v>#N/A</v>
      </c>
      <c r="T400" s="18" t="e">
        <f t="shared" si="214"/>
        <v>#N/A</v>
      </c>
      <c r="U400" s="17" t="e">
        <f>VLOOKUP($A400,'DATA PENGUKURAN GARDU'!$A:$BS,46,0)</f>
        <v>#N/A</v>
      </c>
      <c r="V400" s="18" t="e">
        <f t="shared" si="215"/>
        <v>#N/A</v>
      </c>
      <c r="W400" s="17" t="e">
        <f>VLOOKUP($A400,'DATA PENGUKURAN GARDU'!$A:$BS,48,0)</f>
        <v>#N/A</v>
      </c>
      <c r="X400" s="17" t="e">
        <f>VLOOKUP($A400,'DATA PENGUKURAN GARDU'!$A:$BS,53,0)</f>
        <v>#N/A</v>
      </c>
      <c r="Y400" s="17" t="e">
        <f>VLOOKUP($A400,'DATA PENGUKURAN GARDU'!$A:$BS,54,0)</f>
        <v>#N/A</v>
      </c>
      <c r="Z400" s="17" t="e">
        <f>VLOOKUP($A400,'DATA PENGUKURAN GARDU'!$A:$BS,55,0)</f>
        <v>#N/A</v>
      </c>
      <c r="AA400" s="20" t="e">
        <f>VLOOKUP($B400,'DATA PENGUKURAN GARDU'!$A:$BS,42,0)</f>
        <v>#N/A</v>
      </c>
      <c r="AB400" s="21" t="e">
        <f t="shared" si="216"/>
        <v>#N/A</v>
      </c>
      <c r="AC400" s="20" t="e">
        <f>VLOOKUP($B400,'DATA PENGUKURAN GARDU'!$A:$BS,44,0)</f>
        <v>#N/A</v>
      </c>
      <c r="AD400" s="21" t="e">
        <f t="shared" si="217"/>
        <v>#N/A</v>
      </c>
      <c r="AE400" s="20" t="e">
        <f>VLOOKUP($B400,'DATA PENGUKURAN GARDU'!$A:$BS,46,0)</f>
        <v>#N/A</v>
      </c>
      <c r="AF400" s="21" t="e">
        <f t="shared" si="218"/>
        <v>#N/A</v>
      </c>
      <c r="AG400" s="20" t="e">
        <f>VLOOKUP($B400,'DATA PENGUKURAN GARDU'!$A:$BS,46,0)</f>
        <v>#N/A</v>
      </c>
      <c r="AH400" s="20" t="e">
        <f>VLOOKUP($B400,'DATA PENGUKURAN GARDU'!$A:$BS,53,0)</f>
        <v>#N/A</v>
      </c>
      <c r="AI400" s="20" t="e">
        <f>VLOOKUP($B400,'DATA PENGUKURAN GARDU'!$A:$BS,54,0)</f>
        <v>#N/A</v>
      </c>
      <c r="AJ400" s="17" t="e">
        <f>VLOOKUP($C400,'DATA PENGUKURAN GARDU'!$A:$BS,42,0)</f>
        <v>#N/A</v>
      </c>
      <c r="AK400" s="23" t="e">
        <f t="shared" si="219"/>
        <v>#N/A</v>
      </c>
      <c r="AL400" s="17" t="e">
        <f>VLOOKUP($C400,'DATA PENGUKURAN GARDU'!$A:$BS,44,0)</f>
        <v>#N/A</v>
      </c>
      <c r="AM400" s="23" t="e">
        <f t="shared" si="220"/>
        <v>#N/A</v>
      </c>
      <c r="AN400" s="17" t="e">
        <f>VLOOKUP($C400,'DATA PENGUKURAN GARDU'!$A:$BS,46,0)</f>
        <v>#N/A</v>
      </c>
      <c r="AO400" s="23" t="e">
        <f t="shared" si="221"/>
        <v>#N/A</v>
      </c>
      <c r="AP400" s="17" t="e">
        <f>VLOOKUP($C400,'DATA PENGUKURAN GARDU'!$A:$BS,46,0)</f>
        <v>#N/A</v>
      </c>
      <c r="AQ400" s="17" t="e">
        <f>VLOOKUP($C400,'DATA PENGUKURAN GARDU'!$A:$BS,53,0)</f>
        <v>#N/A</v>
      </c>
      <c r="AR400" s="17" t="e">
        <f>VLOOKUP($C400,'DATA PENGUKURAN GARDU'!$A:$BS,54,0)</f>
        <v>#N/A</v>
      </c>
      <c r="AS400" s="20" t="e">
        <f>VLOOKUP($D400,'DATA PENGUKURAN GARDU'!$A:$BS,42,0)</f>
        <v>#N/A</v>
      </c>
      <c r="AT400" s="21" t="e">
        <f t="shared" si="222"/>
        <v>#N/A</v>
      </c>
      <c r="AU400" s="20" t="e">
        <f>VLOOKUP($D400,'DATA PENGUKURAN GARDU'!$A:$BS,44,0)</f>
        <v>#N/A</v>
      </c>
      <c r="AV400" s="21" t="e">
        <f t="shared" si="223"/>
        <v>#N/A</v>
      </c>
      <c r="AW400" s="20" t="e">
        <f>VLOOKUP($D400,'DATA PENGUKURAN GARDU'!$A:$BS,46,0)</f>
        <v>#N/A</v>
      </c>
      <c r="AX400" s="21" t="e">
        <f t="shared" si="224"/>
        <v>#N/A</v>
      </c>
      <c r="AY400" s="20" t="e">
        <f>VLOOKUP($D400,'DATA PENGUKURAN GARDU'!$A:$BS,46,0)</f>
        <v>#N/A</v>
      </c>
      <c r="AZ400" s="20" t="e">
        <f>VLOOKUP($D400,'DATA PENGUKURAN GARDU'!$A:$BS,53,0)</f>
        <v>#N/A</v>
      </c>
      <c r="BA400" s="20" t="e">
        <f>VLOOKUP($D400,'DATA PENGUKURAN GARDU'!$A:$BS,54,0)</f>
        <v>#N/A</v>
      </c>
      <c r="BB400" s="17" t="e">
        <f>VLOOKUP($E400,'DATA PENGUKURAN GARDU'!$A:$BS,42,0)</f>
        <v>#N/A</v>
      </c>
      <c r="BC400" s="23" t="e">
        <f t="shared" si="225"/>
        <v>#N/A</v>
      </c>
      <c r="BD400" s="17" t="e">
        <f>VLOOKUP($E400,'DATA PENGUKURAN GARDU'!$A:$BS,44,0)</f>
        <v>#N/A</v>
      </c>
      <c r="BE400" s="23" t="e">
        <f t="shared" si="226"/>
        <v>#N/A</v>
      </c>
      <c r="BF400" s="17" t="e">
        <f>VLOOKUP($E400,'DATA PENGUKURAN GARDU'!$A:$BS,46,0)</f>
        <v>#N/A</v>
      </c>
      <c r="BG400" s="23" t="e">
        <f t="shared" si="227"/>
        <v>#N/A</v>
      </c>
      <c r="BH400" s="17" t="e">
        <f>VLOOKUP($E400,'DATA PENGUKURAN GARDU'!$A:$BS,46,0)</f>
        <v>#N/A</v>
      </c>
      <c r="BI400" s="17" t="e">
        <f>VLOOKUP($E400,'DATA PENGUKURAN GARDU'!$A:$BS,53,0)</f>
        <v>#N/A</v>
      </c>
      <c r="BJ400" s="17" t="e">
        <f>VLOOKUP($E400,'DATA PENGUKURAN GARDU'!$A:$BS,54,0)</f>
        <v>#N/A</v>
      </c>
      <c r="BK400" s="20" t="e">
        <f t="shared" si="228"/>
        <v>#N/A</v>
      </c>
      <c r="BL400" s="20" t="e">
        <f t="shared" si="229"/>
        <v>#N/A</v>
      </c>
      <c r="BM400" s="20" t="e">
        <f t="shared" si="230"/>
        <v>#N/A</v>
      </c>
      <c r="BN400" s="25" t="e">
        <f t="shared" si="231"/>
        <v>#N/A</v>
      </c>
      <c r="BO400" s="26" t="str">
        <f t="shared" si="232"/>
        <v>0</v>
      </c>
      <c r="BP400" s="21" t="e">
        <f t="shared" si="233"/>
        <v>#VALUE!</v>
      </c>
      <c r="BQ400" s="20" t="e">
        <f t="shared" si="234"/>
        <v>#N/A</v>
      </c>
      <c r="BR400" s="20" t="e">
        <v>#N/A</v>
      </c>
      <c r="BS400" s="9" t="e">
        <v>#N/A</v>
      </c>
      <c r="BT400" s="2" t="e">
        <f t="shared" si="235"/>
        <v>#VALUE!</v>
      </c>
      <c r="BU400" s="2" t="e">
        <f t="shared" si="203"/>
        <v>#N/A</v>
      </c>
      <c r="BV400" s="2" t="e">
        <f t="shared" si="204"/>
        <v>#N/A</v>
      </c>
    </row>
    <row r="401" s="2" customFormat="1" ht="22.95" customHeight="1" spans="1:74">
      <c r="A401" s="9" t="str">
        <f t="shared" si="205"/>
        <v>K-177Induk</v>
      </c>
      <c r="B401" s="9" t="str">
        <f t="shared" si="206"/>
        <v>K-177jurusan 1</v>
      </c>
      <c r="C401" s="9" t="str">
        <f t="shared" si="207"/>
        <v>K-177jurusan 2</v>
      </c>
      <c r="D401" s="9" t="str">
        <f t="shared" si="208"/>
        <v>K-177jurusan 3</v>
      </c>
      <c r="E401" s="9" t="str">
        <f t="shared" si="209"/>
        <v>K-177jurusan 4</v>
      </c>
      <c r="F401" s="10" t="s">
        <v>131</v>
      </c>
      <c r="G401" s="10" t="s">
        <v>132</v>
      </c>
      <c r="H401" s="10" t="s">
        <v>520</v>
      </c>
      <c r="I401" s="10">
        <v>0.784833</v>
      </c>
      <c r="J401" s="10">
        <v>124.351933</v>
      </c>
      <c r="K401" s="10" t="s">
        <v>7465</v>
      </c>
      <c r="L401" s="10" t="s">
        <v>7465</v>
      </c>
      <c r="M401" s="10" t="s">
        <v>7465</v>
      </c>
      <c r="N401" s="14">
        <f t="shared" si="210"/>
        <v>0</v>
      </c>
      <c r="O401" s="15" t="e">
        <f t="shared" si="211"/>
        <v>#VALUE!</v>
      </c>
      <c r="P401" s="15" t="e">
        <f t="shared" si="212"/>
        <v>#VALUE!</v>
      </c>
      <c r="Q401" s="17" t="e">
        <f>VLOOKUP($A401,'DATA PENGUKURAN GARDU'!$A:$BS,42,0)</f>
        <v>#N/A</v>
      </c>
      <c r="R401" s="18" t="e">
        <f t="shared" si="213"/>
        <v>#N/A</v>
      </c>
      <c r="S401" s="17" t="e">
        <f>VLOOKUP($A401,'DATA PENGUKURAN GARDU'!$A:$BS,44,0)</f>
        <v>#N/A</v>
      </c>
      <c r="T401" s="18" t="e">
        <f t="shared" si="214"/>
        <v>#N/A</v>
      </c>
      <c r="U401" s="17" t="e">
        <f>VLOOKUP($A401,'DATA PENGUKURAN GARDU'!$A:$BS,46,0)</f>
        <v>#N/A</v>
      </c>
      <c r="V401" s="18" t="e">
        <f t="shared" si="215"/>
        <v>#N/A</v>
      </c>
      <c r="W401" s="17" t="e">
        <f>VLOOKUP($A401,'DATA PENGUKURAN GARDU'!$A:$BS,48,0)</f>
        <v>#N/A</v>
      </c>
      <c r="X401" s="17" t="e">
        <f>VLOOKUP($A401,'DATA PENGUKURAN GARDU'!$A:$BS,53,0)</f>
        <v>#N/A</v>
      </c>
      <c r="Y401" s="17" t="e">
        <f>VLOOKUP($A401,'DATA PENGUKURAN GARDU'!$A:$BS,54,0)</f>
        <v>#N/A</v>
      </c>
      <c r="Z401" s="17" t="e">
        <f>VLOOKUP($A401,'DATA PENGUKURAN GARDU'!$A:$BS,55,0)</f>
        <v>#N/A</v>
      </c>
      <c r="AA401" s="20" t="e">
        <f>VLOOKUP($B401,'DATA PENGUKURAN GARDU'!$A:$BS,42,0)</f>
        <v>#N/A</v>
      </c>
      <c r="AB401" s="21" t="e">
        <f t="shared" si="216"/>
        <v>#N/A</v>
      </c>
      <c r="AC401" s="20" t="e">
        <f>VLOOKUP($B401,'DATA PENGUKURAN GARDU'!$A:$BS,44,0)</f>
        <v>#N/A</v>
      </c>
      <c r="AD401" s="21" t="e">
        <f t="shared" si="217"/>
        <v>#N/A</v>
      </c>
      <c r="AE401" s="20" t="e">
        <f>VLOOKUP($B401,'DATA PENGUKURAN GARDU'!$A:$BS,46,0)</f>
        <v>#N/A</v>
      </c>
      <c r="AF401" s="21" t="e">
        <f t="shared" si="218"/>
        <v>#N/A</v>
      </c>
      <c r="AG401" s="20" t="e">
        <f>VLOOKUP($B401,'DATA PENGUKURAN GARDU'!$A:$BS,46,0)</f>
        <v>#N/A</v>
      </c>
      <c r="AH401" s="20" t="e">
        <f>VLOOKUP($B401,'DATA PENGUKURAN GARDU'!$A:$BS,53,0)</f>
        <v>#N/A</v>
      </c>
      <c r="AI401" s="20" t="e">
        <f>VLOOKUP($B401,'DATA PENGUKURAN GARDU'!$A:$BS,54,0)</f>
        <v>#N/A</v>
      </c>
      <c r="AJ401" s="17" t="e">
        <f>VLOOKUP($C401,'DATA PENGUKURAN GARDU'!$A:$BS,42,0)</f>
        <v>#N/A</v>
      </c>
      <c r="AK401" s="23" t="e">
        <f t="shared" si="219"/>
        <v>#N/A</v>
      </c>
      <c r="AL401" s="17" t="e">
        <f>VLOOKUP($C401,'DATA PENGUKURAN GARDU'!$A:$BS,44,0)</f>
        <v>#N/A</v>
      </c>
      <c r="AM401" s="23" t="e">
        <f t="shared" si="220"/>
        <v>#N/A</v>
      </c>
      <c r="AN401" s="17" t="e">
        <f>VLOOKUP($C401,'DATA PENGUKURAN GARDU'!$A:$BS,46,0)</f>
        <v>#N/A</v>
      </c>
      <c r="AO401" s="23" t="e">
        <f t="shared" si="221"/>
        <v>#N/A</v>
      </c>
      <c r="AP401" s="17" t="e">
        <f>VLOOKUP($C401,'DATA PENGUKURAN GARDU'!$A:$BS,46,0)</f>
        <v>#N/A</v>
      </c>
      <c r="AQ401" s="17" t="e">
        <f>VLOOKUP($C401,'DATA PENGUKURAN GARDU'!$A:$BS,53,0)</f>
        <v>#N/A</v>
      </c>
      <c r="AR401" s="17" t="e">
        <f>VLOOKUP($C401,'DATA PENGUKURAN GARDU'!$A:$BS,54,0)</f>
        <v>#N/A</v>
      </c>
      <c r="AS401" s="20" t="e">
        <f>VLOOKUP($D401,'DATA PENGUKURAN GARDU'!$A:$BS,42,0)</f>
        <v>#N/A</v>
      </c>
      <c r="AT401" s="21" t="e">
        <f t="shared" si="222"/>
        <v>#N/A</v>
      </c>
      <c r="AU401" s="20" t="e">
        <f>VLOOKUP($D401,'DATA PENGUKURAN GARDU'!$A:$BS,44,0)</f>
        <v>#N/A</v>
      </c>
      <c r="AV401" s="21" t="e">
        <f t="shared" si="223"/>
        <v>#N/A</v>
      </c>
      <c r="AW401" s="20" t="e">
        <f>VLOOKUP($D401,'DATA PENGUKURAN GARDU'!$A:$BS,46,0)</f>
        <v>#N/A</v>
      </c>
      <c r="AX401" s="21" t="e">
        <f t="shared" si="224"/>
        <v>#N/A</v>
      </c>
      <c r="AY401" s="20" t="e">
        <f>VLOOKUP($D401,'DATA PENGUKURAN GARDU'!$A:$BS,46,0)</f>
        <v>#N/A</v>
      </c>
      <c r="AZ401" s="20" t="e">
        <f>VLOOKUP($D401,'DATA PENGUKURAN GARDU'!$A:$BS,53,0)</f>
        <v>#N/A</v>
      </c>
      <c r="BA401" s="20" t="e">
        <f>VLOOKUP($D401,'DATA PENGUKURAN GARDU'!$A:$BS,54,0)</f>
        <v>#N/A</v>
      </c>
      <c r="BB401" s="17" t="e">
        <f>VLOOKUP($E401,'DATA PENGUKURAN GARDU'!$A:$BS,42,0)</f>
        <v>#N/A</v>
      </c>
      <c r="BC401" s="23" t="e">
        <f t="shared" si="225"/>
        <v>#N/A</v>
      </c>
      <c r="BD401" s="17" t="e">
        <f>VLOOKUP($E401,'DATA PENGUKURAN GARDU'!$A:$BS,44,0)</f>
        <v>#N/A</v>
      </c>
      <c r="BE401" s="23" t="e">
        <f t="shared" si="226"/>
        <v>#N/A</v>
      </c>
      <c r="BF401" s="17" t="e">
        <f>VLOOKUP($E401,'DATA PENGUKURAN GARDU'!$A:$BS,46,0)</f>
        <v>#N/A</v>
      </c>
      <c r="BG401" s="23" t="e">
        <f t="shared" si="227"/>
        <v>#N/A</v>
      </c>
      <c r="BH401" s="17" t="e">
        <f>VLOOKUP($E401,'DATA PENGUKURAN GARDU'!$A:$BS,46,0)</f>
        <v>#N/A</v>
      </c>
      <c r="BI401" s="17" t="e">
        <f>VLOOKUP($E401,'DATA PENGUKURAN GARDU'!$A:$BS,53,0)</f>
        <v>#N/A</v>
      </c>
      <c r="BJ401" s="17" t="e">
        <f>VLOOKUP($E401,'DATA PENGUKURAN GARDU'!$A:$BS,54,0)</f>
        <v>#N/A</v>
      </c>
      <c r="BK401" s="20" t="e">
        <f t="shared" si="228"/>
        <v>#N/A</v>
      </c>
      <c r="BL401" s="20" t="e">
        <f t="shared" si="229"/>
        <v>#N/A</v>
      </c>
      <c r="BM401" s="20" t="e">
        <f t="shared" si="230"/>
        <v>#N/A</v>
      </c>
      <c r="BN401" s="25" t="e">
        <f t="shared" si="231"/>
        <v>#N/A</v>
      </c>
      <c r="BO401" s="26" t="str">
        <f t="shared" si="232"/>
        <v>0</v>
      </c>
      <c r="BP401" s="21" t="e">
        <f t="shared" si="233"/>
        <v>#VALUE!</v>
      </c>
      <c r="BQ401" s="20" t="e">
        <f t="shared" si="234"/>
        <v>#N/A</v>
      </c>
      <c r="BR401" s="20" t="e">
        <v>#N/A</v>
      </c>
      <c r="BS401" s="9" t="e">
        <v>#N/A</v>
      </c>
      <c r="BT401" s="2" t="e">
        <f t="shared" si="235"/>
        <v>#VALUE!</v>
      </c>
      <c r="BU401" s="2" t="e">
        <f t="shared" si="203"/>
        <v>#N/A</v>
      </c>
      <c r="BV401" s="2" t="e">
        <f t="shared" si="204"/>
        <v>#N/A</v>
      </c>
    </row>
    <row r="402" s="2" customFormat="1" ht="22.95" customHeight="1" spans="1:74">
      <c r="A402" s="9" t="str">
        <f t="shared" si="205"/>
        <v>K-178.1Induk</v>
      </c>
      <c r="B402" s="9" t="str">
        <f t="shared" si="206"/>
        <v>K-178.1jurusan 1</v>
      </c>
      <c r="C402" s="9" t="str">
        <f t="shared" si="207"/>
        <v>K-178.1jurusan 2</v>
      </c>
      <c r="D402" s="9" t="str">
        <f t="shared" si="208"/>
        <v>K-178.1jurusan 3</v>
      </c>
      <c r="E402" s="9" t="str">
        <f t="shared" si="209"/>
        <v>K-178.1jurusan 4</v>
      </c>
      <c r="F402" s="10" t="s">
        <v>131</v>
      </c>
      <c r="G402" s="10" t="s">
        <v>132</v>
      </c>
      <c r="H402" s="10" t="s">
        <v>521</v>
      </c>
      <c r="I402" s="10">
        <v>0.769959</v>
      </c>
      <c r="J402" s="10">
        <v>124.348625</v>
      </c>
      <c r="K402" s="10" t="s">
        <v>7465</v>
      </c>
      <c r="L402" s="10" t="s">
        <v>7465</v>
      </c>
      <c r="M402" s="10" t="s">
        <v>7465</v>
      </c>
      <c r="N402" s="14">
        <f t="shared" si="210"/>
        <v>0</v>
      </c>
      <c r="O402" s="15" t="e">
        <f t="shared" si="211"/>
        <v>#VALUE!</v>
      </c>
      <c r="P402" s="15" t="e">
        <f t="shared" si="212"/>
        <v>#VALUE!</v>
      </c>
      <c r="Q402" s="17" t="e">
        <f>VLOOKUP($A402,'DATA PENGUKURAN GARDU'!$A:$BS,42,0)</f>
        <v>#N/A</v>
      </c>
      <c r="R402" s="18" t="e">
        <f t="shared" si="213"/>
        <v>#N/A</v>
      </c>
      <c r="S402" s="17" t="e">
        <f>VLOOKUP($A402,'DATA PENGUKURAN GARDU'!$A:$BS,44,0)</f>
        <v>#N/A</v>
      </c>
      <c r="T402" s="18" t="e">
        <f t="shared" si="214"/>
        <v>#N/A</v>
      </c>
      <c r="U402" s="17" t="e">
        <f>VLOOKUP($A402,'DATA PENGUKURAN GARDU'!$A:$BS,46,0)</f>
        <v>#N/A</v>
      </c>
      <c r="V402" s="18" t="e">
        <f t="shared" si="215"/>
        <v>#N/A</v>
      </c>
      <c r="W402" s="17" t="e">
        <f>VLOOKUP($A402,'DATA PENGUKURAN GARDU'!$A:$BS,48,0)</f>
        <v>#N/A</v>
      </c>
      <c r="X402" s="17" t="e">
        <f>VLOOKUP($A402,'DATA PENGUKURAN GARDU'!$A:$BS,53,0)</f>
        <v>#N/A</v>
      </c>
      <c r="Y402" s="17" t="e">
        <f>VLOOKUP($A402,'DATA PENGUKURAN GARDU'!$A:$BS,54,0)</f>
        <v>#N/A</v>
      </c>
      <c r="Z402" s="17" t="e">
        <f>VLOOKUP($A402,'DATA PENGUKURAN GARDU'!$A:$BS,55,0)</f>
        <v>#N/A</v>
      </c>
      <c r="AA402" s="20" t="e">
        <f>VLOOKUP($B402,'DATA PENGUKURAN GARDU'!$A:$BS,42,0)</f>
        <v>#N/A</v>
      </c>
      <c r="AB402" s="21" t="e">
        <f t="shared" si="216"/>
        <v>#N/A</v>
      </c>
      <c r="AC402" s="20" t="e">
        <f>VLOOKUP($B402,'DATA PENGUKURAN GARDU'!$A:$BS,44,0)</f>
        <v>#N/A</v>
      </c>
      <c r="AD402" s="21" t="e">
        <f t="shared" si="217"/>
        <v>#N/A</v>
      </c>
      <c r="AE402" s="20" t="e">
        <f>VLOOKUP($B402,'DATA PENGUKURAN GARDU'!$A:$BS,46,0)</f>
        <v>#N/A</v>
      </c>
      <c r="AF402" s="21" t="e">
        <f t="shared" si="218"/>
        <v>#N/A</v>
      </c>
      <c r="AG402" s="20" t="e">
        <f>VLOOKUP($B402,'DATA PENGUKURAN GARDU'!$A:$BS,46,0)</f>
        <v>#N/A</v>
      </c>
      <c r="AH402" s="20" t="e">
        <f>VLOOKUP($B402,'DATA PENGUKURAN GARDU'!$A:$BS,53,0)</f>
        <v>#N/A</v>
      </c>
      <c r="AI402" s="20" t="e">
        <f>VLOOKUP($B402,'DATA PENGUKURAN GARDU'!$A:$BS,54,0)</f>
        <v>#N/A</v>
      </c>
      <c r="AJ402" s="17" t="e">
        <f>VLOOKUP($C402,'DATA PENGUKURAN GARDU'!$A:$BS,42,0)</f>
        <v>#N/A</v>
      </c>
      <c r="AK402" s="23" t="e">
        <f t="shared" si="219"/>
        <v>#N/A</v>
      </c>
      <c r="AL402" s="17" t="e">
        <f>VLOOKUP($C402,'DATA PENGUKURAN GARDU'!$A:$BS,44,0)</f>
        <v>#N/A</v>
      </c>
      <c r="AM402" s="23" t="e">
        <f t="shared" si="220"/>
        <v>#N/A</v>
      </c>
      <c r="AN402" s="17" t="e">
        <f>VLOOKUP($C402,'DATA PENGUKURAN GARDU'!$A:$BS,46,0)</f>
        <v>#N/A</v>
      </c>
      <c r="AO402" s="23" t="e">
        <f t="shared" si="221"/>
        <v>#N/A</v>
      </c>
      <c r="AP402" s="17" t="e">
        <f>VLOOKUP($C402,'DATA PENGUKURAN GARDU'!$A:$BS,46,0)</f>
        <v>#N/A</v>
      </c>
      <c r="AQ402" s="17" t="e">
        <f>VLOOKUP($C402,'DATA PENGUKURAN GARDU'!$A:$BS,53,0)</f>
        <v>#N/A</v>
      </c>
      <c r="AR402" s="17" t="e">
        <f>VLOOKUP($C402,'DATA PENGUKURAN GARDU'!$A:$BS,54,0)</f>
        <v>#N/A</v>
      </c>
      <c r="AS402" s="20" t="e">
        <f>VLOOKUP($D402,'DATA PENGUKURAN GARDU'!$A:$BS,42,0)</f>
        <v>#N/A</v>
      </c>
      <c r="AT402" s="21" t="e">
        <f t="shared" si="222"/>
        <v>#N/A</v>
      </c>
      <c r="AU402" s="20" t="e">
        <f>VLOOKUP($D402,'DATA PENGUKURAN GARDU'!$A:$BS,44,0)</f>
        <v>#N/A</v>
      </c>
      <c r="AV402" s="21" t="e">
        <f t="shared" si="223"/>
        <v>#N/A</v>
      </c>
      <c r="AW402" s="20" t="e">
        <f>VLOOKUP($D402,'DATA PENGUKURAN GARDU'!$A:$BS,46,0)</f>
        <v>#N/A</v>
      </c>
      <c r="AX402" s="21" t="e">
        <f t="shared" si="224"/>
        <v>#N/A</v>
      </c>
      <c r="AY402" s="20" t="e">
        <f>VLOOKUP($D402,'DATA PENGUKURAN GARDU'!$A:$BS,46,0)</f>
        <v>#N/A</v>
      </c>
      <c r="AZ402" s="20" t="e">
        <f>VLOOKUP($D402,'DATA PENGUKURAN GARDU'!$A:$BS,53,0)</f>
        <v>#N/A</v>
      </c>
      <c r="BA402" s="20" t="e">
        <f>VLOOKUP($D402,'DATA PENGUKURAN GARDU'!$A:$BS,54,0)</f>
        <v>#N/A</v>
      </c>
      <c r="BB402" s="17" t="e">
        <f>VLOOKUP($E402,'DATA PENGUKURAN GARDU'!$A:$BS,42,0)</f>
        <v>#N/A</v>
      </c>
      <c r="BC402" s="23" t="e">
        <f t="shared" si="225"/>
        <v>#N/A</v>
      </c>
      <c r="BD402" s="17" t="e">
        <f>VLOOKUP($E402,'DATA PENGUKURAN GARDU'!$A:$BS,44,0)</f>
        <v>#N/A</v>
      </c>
      <c r="BE402" s="23" t="e">
        <f t="shared" si="226"/>
        <v>#N/A</v>
      </c>
      <c r="BF402" s="17" t="e">
        <f>VLOOKUP($E402,'DATA PENGUKURAN GARDU'!$A:$BS,46,0)</f>
        <v>#N/A</v>
      </c>
      <c r="BG402" s="23" t="e">
        <f t="shared" si="227"/>
        <v>#N/A</v>
      </c>
      <c r="BH402" s="17" t="e">
        <f>VLOOKUP($E402,'DATA PENGUKURAN GARDU'!$A:$BS,46,0)</f>
        <v>#N/A</v>
      </c>
      <c r="BI402" s="17" t="e">
        <f>VLOOKUP($E402,'DATA PENGUKURAN GARDU'!$A:$BS,53,0)</f>
        <v>#N/A</v>
      </c>
      <c r="BJ402" s="17" t="e">
        <f>VLOOKUP($E402,'DATA PENGUKURAN GARDU'!$A:$BS,54,0)</f>
        <v>#N/A</v>
      </c>
      <c r="BK402" s="20" t="e">
        <f t="shared" si="228"/>
        <v>#N/A</v>
      </c>
      <c r="BL402" s="20" t="e">
        <f t="shared" si="229"/>
        <v>#N/A</v>
      </c>
      <c r="BM402" s="20" t="e">
        <f t="shared" si="230"/>
        <v>#N/A</v>
      </c>
      <c r="BN402" s="25" t="e">
        <f t="shared" si="231"/>
        <v>#N/A</v>
      </c>
      <c r="BO402" s="26" t="str">
        <f t="shared" si="232"/>
        <v>0</v>
      </c>
      <c r="BP402" s="21" t="e">
        <f t="shared" si="233"/>
        <v>#VALUE!</v>
      </c>
      <c r="BQ402" s="20" t="e">
        <f t="shared" si="234"/>
        <v>#N/A</v>
      </c>
      <c r="BR402" s="20" t="e">
        <v>#N/A</v>
      </c>
      <c r="BS402" s="9" t="e">
        <v>#N/A</v>
      </c>
      <c r="BT402" s="2" t="e">
        <f t="shared" si="235"/>
        <v>#VALUE!</v>
      </c>
      <c r="BU402" s="2" t="e">
        <f t="shared" si="203"/>
        <v>#N/A</v>
      </c>
      <c r="BV402" s="2" t="e">
        <f t="shared" si="204"/>
        <v>#N/A</v>
      </c>
    </row>
    <row r="403" s="2" customFormat="1" ht="22.95" customHeight="1" spans="1:74">
      <c r="A403" s="9" t="str">
        <f t="shared" si="205"/>
        <v>K-033Induk</v>
      </c>
      <c r="B403" s="9" t="str">
        <f t="shared" si="206"/>
        <v>K-033jurusan 1</v>
      </c>
      <c r="C403" s="9" t="str">
        <f t="shared" si="207"/>
        <v>K-033jurusan 2</v>
      </c>
      <c r="D403" s="9" t="str">
        <f t="shared" si="208"/>
        <v>K-033jurusan 3</v>
      </c>
      <c r="E403" s="9" t="str">
        <f t="shared" si="209"/>
        <v>K-033jurusan 4</v>
      </c>
      <c r="F403" s="10" t="s">
        <v>418</v>
      </c>
      <c r="G403" s="10" t="s">
        <v>132</v>
      </c>
      <c r="H403" s="10" t="s">
        <v>522</v>
      </c>
      <c r="I403" s="10">
        <v>0.73049</v>
      </c>
      <c r="J403" s="10">
        <v>124.304523</v>
      </c>
      <c r="K403" s="10" t="s">
        <v>7465</v>
      </c>
      <c r="L403" s="10" t="s">
        <v>7465</v>
      </c>
      <c r="M403" s="10" t="s">
        <v>7465</v>
      </c>
      <c r="N403" s="14">
        <f t="shared" si="210"/>
        <v>0</v>
      </c>
      <c r="O403" s="15" t="e">
        <f t="shared" si="211"/>
        <v>#VALUE!</v>
      </c>
      <c r="P403" s="15" t="e">
        <f t="shared" si="212"/>
        <v>#VALUE!</v>
      </c>
      <c r="Q403" s="17" t="e">
        <f>VLOOKUP($A403,'DATA PENGUKURAN GARDU'!$A:$BS,42,0)</f>
        <v>#N/A</v>
      </c>
      <c r="R403" s="18" t="e">
        <f t="shared" si="213"/>
        <v>#N/A</v>
      </c>
      <c r="S403" s="17" t="e">
        <f>VLOOKUP($A403,'DATA PENGUKURAN GARDU'!$A:$BS,44,0)</f>
        <v>#N/A</v>
      </c>
      <c r="T403" s="18" t="e">
        <f t="shared" si="214"/>
        <v>#N/A</v>
      </c>
      <c r="U403" s="17" t="e">
        <f>VLOOKUP($A403,'DATA PENGUKURAN GARDU'!$A:$BS,46,0)</f>
        <v>#N/A</v>
      </c>
      <c r="V403" s="18" t="e">
        <f t="shared" si="215"/>
        <v>#N/A</v>
      </c>
      <c r="W403" s="17" t="e">
        <f>VLOOKUP($A403,'DATA PENGUKURAN GARDU'!$A:$BS,48,0)</f>
        <v>#N/A</v>
      </c>
      <c r="X403" s="17" t="e">
        <f>VLOOKUP($A403,'DATA PENGUKURAN GARDU'!$A:$BS,53,0)</f>
        <v>#N/A</v>
      </c>
      <c r="Y403" s="17" t="e">
        <f>VLOOKUP($A403,'DATA PENGUKURAN GARDU'!$A:$BS,54,0)</f>
        <v>#N/A</v>
      </c>
      <c r="Z403" s="17" t="e">
        <f>VLOOKUP($A403,'DATA PENGUKURAN GARDU'!$A:$BS,55,0)</f>
        <v>#N/A</v>
      </c>
      <c r="AA403" s="20" t="e">
        <f>VLOOKUP($B403,'DATA PENGUKURAN GARDU'!$A:$BS,42,0)</f>
        <v>#N/A</v>
      </c>
      <c r="AB403" s="21" t="e">
        <f t="shared" si="216"/>
        <v>#N/A</v>
      </c>
      <c r="AC403" s="20" t="e">
        <f>VLOOKUP($B403,'DATA PENGUKURAN GARDU'!$A:$BS,44,0)</f>
        <v>#N/A</v>
      </c>
      <c r="AD403" s="21" t="e">
        <f t="shared" si="217"/>
        <v>#N/A</v>
      </c>
      <c r="AE403" s="20" t="e">
        <f>VLOOKUP($B403,'DATA PENGUKURAN GARDU'!$A:$BS,46,0)</f>
        <v>#N/A</v>
      </c>
      <c r="AF403" s="21" t="e">
        <f t="shared" si="218"/>
        <v>#N/A</v>
      </c>
      <c r="AG403" s="20" t="e">
        <f>VLOOKUP($B403,'DATA PENGUKURAN GARDU'!$A:$BS,46,0)</f>
        <v>#N/A</v>
      </c>
      <c r="AH403" s="20" t="e">
        <f>VLOOKUP($B403,'DATA PENGUKURAN GARDU'!$A:$BS,53,0)</f>
        <v>#N/A</v>
      </c>
      <c r="AI403" s="20" t="e">
        <f>VLOOKUP($B403,'DATA PENGUKURAN GARDU'!$A:$BS,54,0)</f>
        <v>#N/A</v>
      </c>
      <c r="AJ403" s="17" t="e">
        <f>VLOOKUP($C403,'DATA PENGUKURAN GARDU'!$A:$BS,42,0)</f>
        <v>#N/A</v>
      </c>
      <c r="AK403" s="23" t="e">
        <f t="shared" si="219"/>
        <v>#N/A</v>
      </c>
      <c r="AL403" s="17" t="e">
        <f>VLOOKUP($C403,'DATA PENGUKURAN GARDU'!$A:$BS,44,0)</f>
        <v>#N/A</v>
      </c>
      <c r="AM403" s="23" t="e">
        <f t="shared" si="220"/>
        <v>#N/A</v>
      </c>
      <c r="AN403" s="17" t="e">
        <f>VLOOKUP($C403,'DATA PENGUKURAN GARDU'!$A:$BS,46,0)</f>
        <v>#N/A</v>
      </c>
      <c r="AO403" s="23" t="e">
        <f t="shared" si="221"/>
        <v>#N/A</v>
      </c>
      <c r="AP403" s="17" t="e">
        <f>VLOOKUP($C403,'DATA PENGUKURAN GARDU'!$A:$BS,46,0)</f>
        <v>#N/A</v>
      </c>
      <c r="AQ403" s="17" t="e">
        <f>VLOOKUP($C403,'DATA PENGUKURAN GARDU'!$A:$BS,53,0)</f>
        <v>#N/A</v>
      </c>
      <c r="AR403" s="17" t="e">
        <f>VLOOKUP($C403,'DATA PENGUKURAN GARDU'!$A:$BS,54,0)</f>
        <v>#N/A</v>
      </c>
      <c r="AS403" s="20" t="e">
        <f>VLOOKUP($D403,'DATA PENGUKURAN GARDU'!$A:$BS,42,0)</f>
        <v>#N/A</v>
      </c>
      <c r="AT403" s="21" t="e">
        <f t="shared" si="222"/>
        <v>#N/A</v>
      </c>
      <c r="AU403" s="20" t="e">
        <f>VLOOKUP($D403,'DATA PENGUKURAN GARDU'!$A:$BS,44,0)</f>
        <v>#N/A</v>
      </c>
      <c r="AV403" s="21" t="e">
        <f t="shared" si="223"/>
        <v>#N/A</v>
      </c>
      <c r="AW403" s="20" t="e">
        <f>VLOOKUP($D403,'DATA PENGUKURAN GARDU'!$A:$BS,46,0)</f>
        <v>#N/A</v>
      </c>
      <c r="AX403" s="21" t="e">
        <f t="shared" si="224"/>
        <v>#N/A</v>
      </c>
      <c r="AY403" s="20" t="e">
        <f>VLOOKUP($D403,'DATA PENGUKURAN GARDU'!$A:$BS,46,0)</f>
        <v>#N/A</v>
      </c>
      <c r="AZ403" s="20" t="e">
        <f>VLOOKUP($D403,'DATA PENGUKURAN GARDU'!$A:$BS,53,0)</f>
        <v>#N/A</v>
      </c>
      <c r="BA403" s="20" t="e">
        <f>VLOOKUP($D403,'DATA PENGUKURAN GARDU'!$A:$BS,54,0)</f>
        <v>#N/A</v>
      </c>
      <c r="BB403" s="17" t="e">
        <f>VLOOKUP($E403,'DATA PENGUKURAN GARDU'!$A:$BS,42,0)</f>
        <v>#N/A</v>
      </c>
      <c r="BC403" s="23" t="e">
        <f t="shared" si="225"/>
        <v>#N/A</v>
      </c>
      <c r="BD403" s="17" t="e">
        <f>VLOOKUP($E403,'DATA PENGUKURAN GARDU'!$A:$BS,44,0)</f>
        <v>#N/A</v>
      </c>
      <c r="BE403" s="23" t="e">
        <f t="shared" si="226"/>
        <v>#N/A</v>
      </c>
      <c r="BF403" s="17" t="e">
        <f>VLOOKUP($E403,'DATA PENGUKURAN GARDU'!$A:$BS,46,0)</f>
        <v>#N/A</v>
      </c>
      <c r="BG403" s="23" t="e">
        <f t="shared" si="227"/>
        <v>#N/A</v>
      </c>
      <c r="BH403" s="17" t="e">
        <f>VLOOKUP($E403,'DATA PENGUKURAN GARDU'!$A:$BS,46,0)</f>
        <v>#N/A</v>
      </c>
      <c r="BI403" s="17" t="e">
        <f>VLOOKUP($E403,'DATA PENGUKURAN GARDU'!$A:$BS,53,0)</f>
        <v>#N/A</v>
      </c>
      <c r="BJ403" s="17" t="e">
        <f>VLOOKUP($E403,'DATA PENGUKURAN GARDU'!$A:$BS,54,0)</f>
        <v>#N/A</v>
      </c>
      <c r="BK403" s="20" t="e">
        <f t="shared" si="228"/>
        <v>#N/A</v>
      </c>
      <c r="BL403" s="20" t="e">
        <f t="shared" si="229"/>
        <v>#N/A</v>
      </c>
      <c r="BM403" s="20" t="e">
        <f t="shared" si="230"/>
        <v>#N/A</v>
      </c>
      <c r="BN403" s="25" t="e">
        <f t="shared" si="231"/>
        <v>#N/A</v>
      </c>
      <c r="BO403" s="26" t="str">
        <f t="shared" si="232"/>
        <v>0</v>
      </c>
      <c r="BP403" s="21" t="e">
        <f t="shared" si="233"/>
        <v>#VALUE!</v>
      </c>
      <c r="BQ403" s="20" t="e">
        <f t="shared" si="234"/>
        <v>#N/A</v>
      </c>
      <c r="BR403" s="20" t="e">
        <v>#N/A</v>
      </c>
      <c r="BS403" s="9" t="e">
        <v>#N/A</v>
      </c>
      <c r="BT403" s="2" t="e">
        <f t="shared" si="235"/>
        <v>#VALUE!</v>
      </c>
      <c r="BU403" s="2" t="e">
        <f t="shared" si="203"/>
        <v>#N/A</v>
      </c>
      <c r="BV403" s="2" t="e">
        <f t="shared" si="204"/>
        <v>#N/A</v>
      </c>
    </row>
    <row r="404" s="2" customFormat="1" ht="22.95" customHeight="1" spans="1:74">
      <c r="A404" s="9" t="str">
        <f t="shared" si="205"/>
        <v>K-036Induk</v>
      </c>
      <c r="B404" s="9" t="str">
        <f t="shared" si="206"/>
        <v>K-036jurusan 1</v>
      </c>
      <c r="C404" s="9" t="str">
        <f t="shared" si="207"/>
        <v>K-036jurusan 2</v>
      </c>
      <c r="D404" s="9" t="str">
        <f t="shared" si="208"/>
        <v>K-036jurusan 3</v>
      </c>
      <c r="E404" s="9" t="str">
        <f t="shared" si="209"/>
        <v>K-036jurusan 4</v>
      </c>
      <c r="F404" s="10" t="s">
        <v>418</v>
      </c>
      <c r="G404" s="10" t="s">
        <v>132</v>
      </c>
      <c r="H404" s="10" t="s">
        <v>523</v>
      </c>
      <c r="I404" s="10">
        <v>0.732136</v>
      </c>
      <c r="J404" s="10">
        <v>124.301288</v>
      </c>
      <c r="K404" s="10" t="s">
        <v>7465</v>
      </c>
      <c r="L404" s="10" t="s">
        <v>7465</v>
      </c>
      <c r="M404" s="10" t="s">
        <v>7465</v>
      </c>
      <c r="N404" s="14">
        <f t="shared" si="210"/>
        <v>0</v>
      </c>
      <c r="O404" s="15" t="e">
        <f t="shared" si="211"/>
        <v>#VALUE!</v>
      </c>
      <c r="P404" s="15" t="e">
        <f t="shared" si="212"/>
        <v>#VALUE!</v>
      </c>
      <c r="Q404" s="17" t="e">
        <f>VLOOKUP($A404,'DATA PENGUKURAN GARDU'!$A:$BS,42,0)</f>
        <v>#N/A</v>
      </c>
      <c r="R404" s="18" t="e">
        <f t="shared" si="213"/>
        <v>#N/A</v>
      </c>
      <c r="S404" s="17" t="e">
        <f>VLOOKUP($A404,'DATA PENGUKURAN GARDU'!$A:$BS,44,0)</f>
        <v>#N/A</v>
      </c>
      <c r="T404" s="18" t="e">
        <f t="shared" si="214"/>
        <v>#N/A</v>
      </c>
      <c r="U404" s="17" t="e">
        <f>VLOOKUP($A404,'DATA PENGUKURAN GARDU'!$A:$BS,46,0)</f>
        <v>#N/A</v>
      </c>
      <c r="V404" s="18" t="e">
        <f t="shared" si="215"/>
        <v>#N/A</v>
      </c>
      <c r="W404" s="17" t="e">
        <f>VLOOKUP($A404,'DATA PENGUKURAN GARDU'!$A:$BS,48,0)</f>
        <v>#N/A</v>
      </c>
      <c r="X404" s="17" t="e">
        <f>VLOOKUP($A404,'DATA PENGUKURAN GARDU'!$A:$BS,53,0)</f>
        <v>#N/A</v>
      </c>
      <c r="Y404" s="17" t="e">
        <f>VLOOKUP($A404,'DATA PENGUKURAN GARDU'!$A:$BS,54,0)</f>
        <v>#N/A</v>
      </c>
      <c r="Z404" s="17" t="e">
        <f>VLOOKUP($A404,'DATA PENGUKURAN GARDU'!$A:$BS,55,0)</f>
        <v>#N/A</v>
      </c>
      <c r="AA404" s="20" t="e">
        <f>VLOOKUP($B404,'DATA PENGUKURAN GARDU'!$A:$BS,42,0)</f>
        <v>#N/A</v>
      </c>
      <c r="AB404" s="21" t="e">
        <f t="shared" si="216"/>
        <v>#N/A</v>
      </c>
      <c r="AC404" s="20" t="e">
        <f>VLOOKUP($B404,'DATA PENGUKURAN GARDU'!$A:$BS,44,0)</f>
        <v>#N/A</v>
      </c>
      <c r="AD404" s="21" t="e">
        <f t="shared" si="217"/>
        <v>#N/A</v>
      </c>
      <c r="AE404" s="20" t="e">
        <f>VLOOKUP($B404,'DATA PENGUKURAN GARDU'!$A:$BS,46,0)</f>
        <v>#N/A</v>
      </c>
      <c r="AF404" s="21" t="e">
        <f t="shared" si="218"/>
        <v>#N/A</v>
      </c>
      <c r="AG404" s="20" t="e">
        <f>VLOOKUP($B404,'DATA PENGUKURAN GARDU'!$A:$BS,46,0)</f>
        <v>#N/A</v>
      </c>
      <c r="AH404" s="20" t="e">
        <f>VLOOKUP($B404,'DATA PENGUKURAN GARDU'!$A:$BS,53,0)</f>
        <v>#N/A</v>
      </c>
      <c r="AI404" s="20" t="e">
        <f>VLOOKUP($B404,'DATA PENGUKURAN GARDU'!$A:$BS,54,0)</f>
        <v>#N/A</v>
      </c>
      <c r="AJ404" s="17" t="e">
        <f>VLOOKUP($C404,'DATA PENGUKURAN GARDU'!$A:$BS,42,0)</f>
        <v>#N/A</v>
      </c>
      <c r="AK404" s="23" t="e">
        <f t="shared" si="219"/>
        <v>#N/A</v>
      </c>
      <c r="AL404" s="17" t="e">
        <f>VLOOKUP($C404,'DATA PENGUKURAN GARDU'!$A:$BS,44,0)</f>
        <v>#N/A</v>
      </c>
      <c r="AM404" s="23" t="e">
        <f t="shared" si="220"/>
        <v>#N/A</v>
      </c>
      <c r="AN404" s="17" t="e">
        <f>VLOOKUP($C404,'DATA PENGUKURAN GARDU'!$A:$BS,46,0)</f>
        <v>#N/A</v>
      </c>
      <c r="AO404" s="23" t="e">
        <f t="shared" si="221"/>
        <v>#N/A</v>
      </c>
      <c r="AP404" s="17" t="e">
        <f>VLOOKUP($C404,'DATA PENGUKURAN GARDU'!$A:$BS,46,0)</f>
        <v>#N/A</v>
      </c>
      <c r="AQ404" s="17" t="e">
        <f>VLOOKUP($C404,'DATA PENGUKURAN GARDU'!$A:$BS,53,0)</f>
        <v>#N/A</v>
      </c>
      <c r="AR404" s="17" t="e">
        <f>VLOOKUP($C404,'DATA PENGUKURAN GARDU'!$A:$BS,54,0)</f>
        <v>#N/A</v>
      </c>
      <c r="AS404" s="20" t="e">
        <f>VLOOKUP($D404,'DATA PENGUKURAN GARDU'!$A:$BS,42,0)</f>
        <v>#N/A</v>
      </c>
      <c r="AT404" s="21" t="e">
        <f t="shared" si="222"/>
        <v>#N/A</v>
      </c>
      <c r="AU404" s="20" t="e">
        <f>VLOOKUP($D404,'DATA PENGUKURAN GARDU'!$A:$BS,44,0)</f>
        <v>#N/A</v>
      </c>
      <c r="AV404" s="21" t="e">
        <f t="shared" si="223"/>
        <v>#N/A</v>
      </c>
      <c r="AW404" s="20" t="e">
        <f>VLOOKUP($D404,'DATA PENGUKURAN GARDU'!$A:$BS,46,0)</f>
        <v>#N/A</v>
      </c>
      <c r="AX404" s="21" t="e">
        <f t="shared" si="224"/>
        <v>#N/A</v>
      </c>
      <c r="AY404" s="20" t="e">
        <f>VLOOKUP($D404,'DATA PENGUKURAN GARDU'!$A:$BS,46,0)</f>
        <v>#N/A</v>
      </c>
      <c r="AZ404" s="20" t="e">
        <f>VLOOKUP($D404,'DATA PENGUKURAN GARDU'!$A:$BS,53,0)</f>
        <v>#N/A</v>
      </c>
      <c r="BA404" s="20" t="e">
        <f>VLOOKUP($D404,'DATA PENGUKURAN GARDU'!$A:$BS,54,0)</f>
        <v>#N/A</v>
      </c>
      <c r="BB404" s="17" t="e">
        <f>VLOOKUP($E404,'DATA PENGUKURAN GARDU'!$A:$BS,42,0)</f>
        <v>#N/A</v>
      </c>
      <c r="BC404" s="23" t="e">
        <f t="shared" si="225"/>
        <v>#N/A</v>
      </c>
      <c r="BD404" s="17" t="e">
        <f>VLOOKUP($E404,'DATA PENGUKURAN GARDU'!$A:$BS,44,0)</f>
        <v>#N/A</v>
      </c>
      <c r="BE404" s="23" t="e">
        <f t="shared" si="226"/>
        <v>#N/A</v>
      </c>
      <c r="BF404" s="17" t="e">
        <f>VLOOKUP($E404,'DATA PENGUKURAN GARDU'!$A:$BS,46,0)</f>
        <v>#N/A</v>
      </c>
      <c r="BG404" s="23" t="e">
        <f t="shared" si="227"/>
        <v>#N/A</v>
      </c>
      <c r="BH404" s="17" t="e">
        <f>VLOOKUP($E404,'DATA PENGUKURAN GARDU'!$A:$BS,46,0)</f>
        <v>#N/A</v>
      </c>
      <c r="BI404" s="17" t="e">
        <f>VLOOKUP($E404,'DATA PENGUKURAN GARDU'!$A:$BS,53,0)</f>
        <v>#N/A</v>
      </c>
      <c r="BJ404" s="17" t="e">
        <f>VLOOKUP($E404,'DATA PENGUKURAN GARDU'!$A:$BS,54,0)</f>
        <v>#N/A</v>
      </c>
      <c r="BK404" s="20" t="e">
        <f t="shared" si="228"/>
        <v>#N/A</v>
      </c>
      <c r="BL404" s="20" t="e">
        <f t="shared" si="229"/>
        <v>#N/A</v>
      </c>
      <c r="BM404" s="20" t="e">
        <f t="shared" si="230"/>
        <v>#N/A</v>
      </c>
      <c r="BN404" s="25" t="e">
        <f t="shared" si="231"/>
        <v>#N/A</v>
      </c>
      <c r="BO404" s="26" t="str">
        <f t="shared" si="232"/>
        <v>0</v>
      </c>
      <c r="BP404" s="21" t="e">
        <f t="shared" si="233"/>
        <v>#VALUE!</v>
      </c>
      <c r="BQ404" s="20" t="e">
        <f t="shared" si="234"/>
        <v>#N/A</v>
      </c>
      <c r="BR404" s="20" t="e">
        <v>#N/A</v>
      </c>
      <c r="BS404" s="9" t="e">
        <v>#N/A</v>
      </c>
      <c r="BT404" s="2" t="e">
        <f t="shared" si="235"/>
        <v>#VALUE!</v>
      </c>
      <c r="BU404" s="2" t="e">
        <f t="shared" si="203"/>
        <v>#N/A</v>
      </c>
      <c r="BV404" s="2" t="e">
        <f t="shared" si="204"/>
        <v>#N/A</v>
      </c>
    </row>
    <row r="405" s="2" customFormat="1" ht="22.95" customHeight="1" spans="1:74">
      <c r="A405" s="9" t="str">
        <f t="shared" si="205"/>
        <v>K-084Induk</v>
      </c>
      <c r="B405" s="9" t="str">
        <f t="shared" si="206"/>
        <v>K-084jurusan 1</v>
      </c>
      <c r="C405" s="9" t="str">
        <f t="shared" si="207"/>
        <v>K-084jurusan 2</v>
      </c>
      <c r="D405" s="9" t="str">
        <f t="shared" si="208"/>
        <v>K-084jurusan 3</v>
      </c>
      <c r="E405" s="9" t="str">
        <f t="shared" si="209"/>
        <v>K-084jurusan 4</v>
      </c>
      <c r="F405" s="10" t="s">
        <v>410</v>
      </c>
      <c r="G405" s="10" t="s">
        <v>132</v>
      </c>
      <c r="H405" s="10" t="s">
        <v>524</v>
      </c>
      <c r="I405" s="10">
        <v>0.741621</v>
      </c>
      <c r="J405" s="10">
        <v>124.305901</v>
      </c>
      <c r="K405" s="10" t="s">
        <v>7465</v>
      </c>
      <c r="L405" s="10" t="s">
        <v>7465</v>
      </c>
      <c r="M405" s="10" t="s">
        <v>7465</v>
      </c>
      <c r="N405" s="14">
        <f t="shared" si="210"/>
        <v>0</v>
      </c>
      <c r="O405" s="15" t="e">
        <f t="shared" si="211"/>
        <v>#VALUE!</v>
      </c>
      <c r="P405" s="15" t="e">
        <f t="shared" si="212"/>
        <v>#VALUE!</v>
      </c>
      <c r="Q405" s="17" t="e">
        <f>VLOOKUP($A405,'DATA PENGUKURAN GARDU'!$A:$BS,42,0)</f>
        <v>#N/A</v>
      </c>
      <c r="R405" s="18" t="e">
        <f t="shared" si="213"/>
        <v>#N/A</v>
      </c>
      <c r="S405" s="17" t="e">
        <f>VLOOKUP($A405,'DATA PENGUKURAN GARDU'!$A:$BS,44,0)</f>
        <v>#N/A</v>
      </c>
      <c r="T405" s="18" t="e">
        <f t="shared" si="214"/>
        <v>#N/A</v>
      </c>
      <c r="U405" s="17" t="e">
        <f>VLOOKUP($A405,'DATA PENGUKURAN GARDU'!$A:$BS,46,0)</f>
        <v>#N/A</v>
      </c>
      <c r="V405" s="18" t="e">
        <f t="shared" si="215"/>
        <v>#N/A</v>
      </c>
      <c r="W405" s="17" t="e">
        <f>VLOOKUP($A405,'DATA PENGUKURAN GARDU'!$A:$BS,48,0)</f>
        <v>#N/A</v>
      </c>
      <c r="X405" s="17" t="e">
        <f>VLOOKUP($A405,'DATA PENGUKURAN GARDU'!$A:$BS,53,0)</f>
        <v>#N/A</v>
      </c>
      <c r="Y405" s="17" t="e">
        <f>VLOOKUP($A405,'DATA PENGUKURAN GARDU'!$A:$BS,54,0)</f>
        <v>#N/A</v>
      </c>
      <c r="Z405" s="17" t="e">
        <f>VLOOKUP($A405,'DATA PENGUKURAN GARDU'!$A:$BS,55,0)</f>
        <v>#N/A</v>
      </c>
      <c r="AA405" s="20" t="e">
        <f>VLOOKUP($B405,'DATA PENGUKURAN GARDU'!$A:$BS,42,0)</f>
        <v>#N/A</v>
      </c>
      <c r="AB405" s="21" t="e">
        <f t="shared" si="216"/>
        <v>#N/A</v>
      </c>
      <c r="AC405" s="20" t="e">
        <f>VLOOKUP($B405,'DATA PENGUKURAN GARDU'!$A:$BS,44,0)</f>
        <v>#N/A</v>
      </c>
      <c r="AD405" s="21" t="e">
        <f t="shared" si="217"/>
        <v>#N/A</v>
      </c>
      <c r="AE405" s="20" t="e">
        <f>VLOOKUP($B405,'DATA PENGUKURAN GARDU'!$A:$BS,46,0)</f>
        <v>#N/A</v>
      </c>
      <c r="AF405" s="21" t="e">
        <f t="shared" si="218"/>
        <v>#N/A</v>
      </c>
      <c r="AG405" s="20" t="e">
        <f>VLOOKUP($B405,'DATA PENGUKURAN GARDU'!$A:$BS,46,0)</f>
        <v>#N/A</v>
      </c>
      <c r="AH405" s="20" t="e">
        <f>VLOOKUP($B405,'DATA PENGUKURAN GARDU'!$A:$BS,53,0)</f>
        <v>#N/A</v>
      </c>
      <c r="AI405" s="20" t="e">
        <f>VLOOKUP($B405,'DATA PENGUKURAN GARDU'!$A:$BS,54,0)</f>
        <v>#N/A</v>
      </c>
      <c r="AJ405" s="17" t="e">
        <f>VLOOKUP($C405,'DATA PENGUKURAN GARDU'!$A:$BS,42,0)</f>
        <v>#N/A</v>
      </c>
      <c r="AK405" s="23" t="e">
        <f t="shared" si="219"/>
        <v>#N/A</v>
      </c>
      <c r="AL405" s="17" t="e">
        <f>VLOOKUP($C405,'DATA PENGUKURAN GARDU'!$A:$BS,44,0)</f>
        <v>#N/A</v>
      </c>
      <c r="AM405" s="23" t="e">
        <f t="shared" si="220"/>
        <v>#N/A</v>
      </c>
      <c r="AN405" s="17" t="e">
        <f>VLOOKUP($C405,'DATA PENGUKURAN GARDU'!$A:$BS,46,0)</f>
        <v>#N/A</v>
      </c>
      <c r="AO405" s="23" t="e">
        <f t="shared" si="221"/>
        <v>#N/A</v>
      </c>
      <c r="AP405" s="17" t="e">
        <f>VLOOKUP($C405,'DATA PENGUKURAN GARDU'!$A:$BS,46,0)</f>
        <v>#N/A</v>
      </c>
      <c r="AQ405" s="17" t="e">
        <f>VLOOKUP($C405,'DATA PENGUKURAN GARDU'!$A:$BS,53,0)</f>
        <v>#N/A</v>
      </c>
      <c r="AR405" s="17" t="e">
        <f>VLOOKUP($C405,'DATA PENGUKURAN GARDU'!$A:$BS,54,0)</f>
        <v>#N/A</v>
      </c>
      <c r="AS405" s="20" t="e">
        <f>VLOOKUP($D405,'DATA PENGUKURAN GARDU'!$A:$BS,42,0)</f>
        <v>#N/A</v>
      </c>
      <c r="AT405" s="21" t="e">
        <f t="shared" si="222"/>
        <v>#N/A</v>
      </c>
      <c r="AU405" s="20" t="e">
        <f>VLOOKUP($D405,'DATA PENGUKURAN GARDU'!$A:$BS,44,0)</f>
        <v>#N/A</v>
      </c>
      <c r="AV405" s="21" t="e">
        <f t="shared" si="223"/>
        <v>#N/A</v>
      </c>
      <c r="AW405" s="20" t="e">
        <f>VLOOKUP($D405,'DATA PENGUKURAN GARDU'!$A:$BS,46,0)</f>
        <v>#N/A</v>
      </c>
      <c r="AX405" s="21" t="e">
        <f t="shared" si="224"/>
        <v>#N/A</v>
      </c>
      <c r="AY405" s="20" t="e">
        <f>VLOOKUP($D405,'DATA PENGUKURAN GARDU'!$A:$BS,46,0)</f>
        <v>#N/A</v>
      </c>
      <c r="AZ405" s="20" t="e">
        <f>VLOOKUP($D405,'DATA PENGUKURAN GARDU'!$A:$BS,53,0)</f>
        <v>#N/A</v>
      </c>
      <c r="BA405" s="20" t="e">
        <f>VLOOKUP($D405,'DATA PENGUKURAN GARDU'!$A:$BS,54,0)</f>
        <v>#N/A</v>
      </c>
      <c r="BB405" s="17" t="e">
        <f>VLOOKUP($E405,'DATA PENGUKURAN GARDU'!$A:$BS,42,0)</f>
        <v>#N/A</v>
      </c>
      <c r="BC405" s="23" t="e">
        <f t="shared" si="225"/>
        <v>#N/A</v>
      </c>
      <c r="BD405" s="17" t="e">
        <f>VLOOKUP($E405,'DATA PENGUKURAN GARDU'!$A:$BS,44,0)</f>
        <v>#N/A</v>
      </c>
      <c r="BE405" s="23" t="e">
        <f t="shared" si="226"/>
        <v>#N/A</v>
      </c>
      <c r="BF405" s="17" t="e">
        <f>VLOOKUP($E405,'DATA PENGUKURAN GARDU'!$A:$BS,46,0)</f>
        <v>#N/A</v>
      </c>
      <c r="BG405" s="23" t="e">
        <f t="shared" si="227"/>
        <v>#N/A</v>
      </c>
      <c r="BH405" s="17" t="e">
        <f>VLOOKUP($E405,'DATA PENGUKURAN GARDU'!$A:$BS,46,0)</f>
        <v>#N/A</v>
      </c>
      <c r="BI405" s="17" t="e">
        <f>VLOOKUP($E405,'DATA PENGUKURAN GARDU'!$A:$BS,53,0)</f>
        <v>#N/A</v>
      </c>
      <c r="BJ405" s="17" t="e">
        <f>VLOOKUP($E405,'DATA PENGUKURAN GARDU'!$A:$BS,54,0)</f>
        <v>#N/A</v>
      </c>
      <c r="BK405" s="20" t="e">
        <f t="shared" si="228"/>
        <v>#N/A</v>
      </c>
      <c r="BL405" s="20" t="e">
        <f t="shared" si="229"/>
        <v>#N/A</v>
      </c>
      <c r="BM405" s="20" t="e">
        <f t="shared" si="230"/>
        <v>#N/A</v>
      </c>
      <c r="BN405" s="25" t="e">
        <f t="shared" si="231"/>
        <v>#N/A</v>
      </c>
      <c r="BO405" s="26" t="str">
        <f t="shared" si="232"/>
        <v>0</v>
      </c>
      <c r="BP405" s="21" t="e">
        <f t="shared" si="233"/>
        <v>#VALUE!</v>
      </c>
      <c r="BQ405" s="20" t="e">
        <f t="shared" si="234"/>
        <v>#N/A</v>
      </c>
      <c r="BR405" s="20" t="e">
        <v>#N/A</v>
      </c>
      <c r="BS405" s="9" t="e">
        <v>#N/A</v>
      </c>
      <c r="BT405" s="2" t="e">
        <f t="shared" si="235"/>
        <v>#VALUE!</v>
      </c>
      <c r="BU405" s="2" t="e">
        <f t="shared" si="203"/>
        <v>#N/A</v>
      </c>
      <c r="BV405" s="2" t="e">
        <f t="shared" si="204"/>
        <v>#N/A</v>
      </c>
    </row>
    <row r="406" s="2" customFormat="1" ht="22.95" customHeight="1" spans="1:74">
      <c r="A406" s="9" t="str">
        <f t="shared" si="205"/>
        <v>K-086Induk</v>
      </c>
      <c r="B406" s="9" t="str">
        <f t="shared" si="206"/>
        <v>K-086jurusan 1</v>
      </c>
      <c r="C406" s="9" t="str">
        <f t="shared" si="207"/>
        <v>K-086jurusan 2</v>
      </c>
      <c r="D406" s="9" t="str">
        <f t="shared" si="208"/>
        <v>K-086jurusan 3</v>
      </c>
      <c r="E406" s="9" t="str">
        <f t="shared" si="209"/>
        <v>K-086jurusan 4</v>
      </c>
      <c r="F406" s="10" t="s">
        <v>410</v>
      </c>
      <c r="G406" s="10" t="s">
        <v>132</v>
      </c>
      <c r="H406" s="10" t="s">
        <v>525</v>
      </c>
      <c r="I406" s="10">
        <v>0.741172</v>
      </c>
      <c r="J406" s="10">
        <v>124.302354</v>
      </c>
      <c r="K406" s="10" t="s">
        <v>7465</v>
      </c>
      <c r="L406" s="10" t="s">
        <v>7465</v>
      </c>
      <c r="M406" s="10" t="s">
        <v>7465</v>
      </c>
      <c r="N406" s="14">
        <f t="shared" si="210"/>
        <v>0</v>
      </c>
      <c r="O406" s="15" t="e">
        <f t="shared" si="211"/>
        <v>#VALUE!</v>
      </c>
      <c r="P406" s="15" t="e">
        <f t="shared" si="212"/>
        <v>#VALUE!</v>
      </c>
      <c r="Q406" s="17" t="e">
        <f>VLOOKUP($A406,'DATA PENGUKURAN GARDU'!$A:$BS,42,0)</f>
        <v>#N/A</v>
      </c>
      <c r="R406" s="18" t="e">
        <f t="shared" si="213"/>
        <v>#N/A</v>
      </c>
      <c r="S406" s="17" t="e">
        <f>VLOOKUP($A406,'DATA PENGUKURAN GARDU'!$A:$BS,44,0)</f>
        <v>#N/A</v>
      </c>
      <c r="T406" s="18" t="e">
        <f t="shared" si="214"/>
        <v>#N/A</v>
      </c>
      <c r="U406" s="17" t="e">
        <f>VLOOKUP($A406,'DATA PENGUKURAN GARDU'!$A:$BS,46,0)</f>
        <v>#N/A</v>
      </c>
      <c r="V406" s="18" t="e">
        <f t="shared" si="215"/>
        <v>#N/A</v>
      </c>
      <c r="W406" s="17" t="e">
        <f>VLOOKUP($A406,'DATA PENGUKURAN GARDU'!$A:$BS,48,0)</f>
        <v>#N/A</v>
      </c>
      <c r="X406" s="17" t="e">
        <f>VLOOKUP($A406,'DATA PENGUKURAN GARDU'!$A:$BS,53,0)</f>
        <v>#N/A</v>
      </c>
      <c r="Y406" s="17" t="e">
        <f>VLOOKUP($A406,'DATA PENGUKURAN GARDU'!$A:$BS,54,0)</f>
        <v>#N/A</v>
      </c>
      <c r="Z406" s="17" t="e">
        <f>VLOOKUP($A406,'DATA PENGUKURAN GARDU'!$A:$BS,55,0)</f>
        <v>#N/A</v>
      </c>
      <c r="AA406" s="20" t="e">
        <f>VLOOKUP($B406,'DATA PENGUKURAN GARDU'!$A:$BS,42,0)</f>
        <v>#N/A</v>
      </c>
      <c r="AB406" s="21" t="e">
        <f t="shared" si="216"/>
        <v>#N/A</v>
      </c>
      <c r="AC406" s="20" t="e">
        <f>VLOOKUP($B406,'DATA PENGUKURAN GARDU'!$A:$BS,44,0)</f>
        <v>#N/A</v>
      </c>
      <c r="AD406" s="21" t="e">
        <f t="shared" si="217"/>
        <v>#N/A</v>
      </c>
      <c r="AE406" s="20" t="e">
        <f>VLOOKUP($B406,'DATA PENGUKURAN GARDU'!$A:$BS,46,0)</f>
        <v>#N/A</v>
      </c>
      <c r="AF406" s="21" t="e">
        <f t="shared" si="218"/>
        <v>#N/A</v>
      </c>
      <c r="AG406" s="20" t="e">
        <f>VLOOKUP($B406,'DATA PENGUKURAN GARDU'!$A:$BS,46,0)</f>
        <v>#N/A</v>
      </c>
      <c r="AH406" s="20" t="e">
        <f>VLOOKUP($B406,'DATA PENGUKURAN GARDU'!$A:$BS,53,0)</f>
        <v>#N/A</v>
      </c>
      <c r="AI406" s="20" t="e">
        <f>VLOOKUP($B406,'DATA PENGUKURAN GARDU'!$A:$BS,54,0)</f>
        <v>#N/A</v>
      </c>
      <c r="AJ406" s="17" t="e">
        <f>VLOOKUP($C406,'DATA PENGUKURAN GARDU'!$A:$BS,42,0)</f>
        <v>#N/A</v>
      </c>
      <c r="AK406" s="23" t="e">
        <f t="shared" si="219"/>
        <v>#N/A</v>
      </c>
      <c r="AL406" s="17" t="e">
        <f>VLOOKUP($C406,'DATA PENGUKURAN GARDU'!$A:$BS,44,0)</f>
        <v>#N/A</v>
      </c>
      <c r="AM406" s="23" t="e">
        <f t="shared" si="220"/>
        <v>#N/A</v>
      </c>
      <c r="AN406" s="17" t="e">
        <f>VLOOKUP($C406,'DATA PENGUKURAN GARDU'!$A:$BS,46,0)</f>
        <v>#N/A</v>
      </c>
      <c r="AO406" s="23" t="e">
        <f t="shared" si="221"/>
        <v>#N/A</v>
      </c>
      <c r="AP406" s="17" t="e">
        <f>VLOOKUP($C406,'DATA PENGUKURAN GARDU'!$A:$BS,46,0)</f>
        <v>#N/A</v>
      </c>
      <c r="AQ406" s="17" t="e">
        <f>VLOOKUP($C406,'DATA PENGUKURAN GARDU'!$A:$BS,53,0)</f>
        <v>#N/A</v>
      </c>
      <c r="AR406" s="17" t="e">
        <f>VLOOKUP($C406,'DATA PENGUKURAN GARDU'!$A:$BS,54,0)</f>
        <v>#N/A</v>
      </c>
      <c r="AS406" s="20" t="e">
        <f>VLOOKUP($D406,'DATA PENGUKURAN GARDU'!$A:$BS,42,0)</f>
        <v>#N/A</v>
      </c>
      <c r="AT406" s="21" t="e">
        <f t="shared" si="222"/>
        <v>#N/A</v>
      </c>
      <c r="AU406" s="20" t="e">
        <f>VLOOKUP($D406,'DATA PENGUKURAN GARDU'!$A:$BS,44,0)</f>
        <v>#N/A</v>
      </c>
      <c r="AV406" s="21" t="e">
        <f t="shared" si="223"/>
        <v>#N/A</v>
      </c>
      <c r="AW406" s="20" t="e">
        <f>VLOOKUP($D406,'DATA PENGUKURAN GARDU'!$A:$BS,46,0)</f>
        <v>#N/A</v>
      </c>
      <c r="AX406" s="21" t="e">
        <f t="shared" si="224"/>
        <v>#N/A</v>
      </c>
      <c r="AY406" s="20" t="e">
        <f>VLOOKUP($D406,'DATA PENGUKURAN GARDU'!$A:$BS,46,0)</f>
        <v>#N/A</v>
      </c>
      <c r="AZ406" s="20" t="e">
        <f>VLOOKUP($D406,'DATA PENGUKURAN GARDU'!$A:$BS,53,0)</f>
        <v>#N/A</v>
      </c>
      <c r="BA406" s="20" t="e">
        <f>VLOOKUP($D406,'DATA PENGUKURAN GARDU'!$A:$BS,54,0)</f>
        <v>#N/A</v>
      </c>
      <c r="BB406" s="17" t="e">
        <f>VLOOKUP($E406,'DATA PENGUKURAN GARDU'!$A:$BS,42,0)</f>
        <v>#N/A</v>
      </c>
      <c r="BC406" s="23" t="e">
        <f t="shared" si="225"/>
        <v>#N/A</v>
      </c>
      <c r="BD406" s="17" t="e">
        <f>VLOOKUP($E406,'DATA PENGUKURAN GARDU'!$A:$BS,44,0)</f>
        <v>#N/A</v>
      </c>
      <c r="BE406" s="23" t="e">
        <f t="shared" si="226"/>
        <v>#N/A</v>
      </c>
      <c r="BF406" s="17" t="e">
        <f>VLOOKUP($E406,'DATA PENGUKURAN GARDU'!$A:$BS,46,0)</f>
        <v>#N/A</v>
      </c>
      <c r="BG406" s="23" t="e">
        <f t="shared" si="227"/>
        <v>#N/A</v>
      </c>
      <c r="BH406" s="17" t="e">
        <f>VLOOKUP($E406,'DATA PENGUKURAN GARDU'!$A:$BS,46,0)</f>
        <v>#N/A</v>
      </c>
      <c r="BI406" s="17" t="e">
        <f>VLOOKUP($E406,'DATA PENGUKURAN GARDU'!$A:$BS,53,0)</f>
        <v>#N/A</v>
      </c>
      <c r="BJ406" s="17" t="e">
        <f>VLOOKUP($E406,'DATA PENGUKURAN GARDU'!$A:$BS,54,0)</f>
        <v>#N/A</v>
      </c>
      <c r="BK406" s="20" t="e">
        <f t="shared" si="228"/>
        <v>#N/A</v>
      </c>
      <c r="BL406" s="20" t="e">
        <f t="shared" si="229"/>
        <v>#N/A</v>
      </c>
      <c r="BM406" s="20" t="e">
        <f t="shared" si="230"/>
        <v>#N/A</v>
      </c>
      <c r="BN406" s="25" t="e">
        <f t="shared" si="231"/>
        <v>#N/A</v>
      </c>
      <c r="BO406" s="26" t="str">
        <f t="shared" si="232"/>
        <v>0</v>
      </c>
      <c r="BP406" s="21" t="e">
        <f t="shared" si="233"/>
        <v>#VALUE!</v>
      </c>
      <c r="BQ406" s="20" t="e">
        <f t="shared" si="234"/>
        <v>#N/A</v>
      </c>
      <c r="BR406" s="20" t="e">
        <v>#N/A</v>
      </c>
      <c r="BS406" s="9" t="e">
        <v>#N/A</v>
      </c>
      <c r="BT406" s="2" t="e">
        <f t="shared" si="235"/>
        <v>#VALUE!</v>
      </c>
      <c r="BU406" s="2" t="e">
        <f t="shared" si="203"/>
        <v>#N/A</v>
      </c>
      <c r="BV406" s="2" t="e">
        <f t="shared" si="204"/>
        <v>#N/A</v>
      </c>
    </row>
    <row r="407" s="2" customFormat="1" ht="22.95" customHeight="1" spans="1:74">
      <c r="A407" s="9" t="str">
        <f t="shared" si="205"/>
        <v>K-106Induk</v>
      </c>
      <c r="B407" s="9" t="str">
        <f t="shared" si="206"/>
        <v>K-106jurusan 1</v>
      </c>
      <c r="C407" s="9" t="str">
        <f t="shared" si="207"/>
        <v>K-106jurusan 2</v>
      </c>
      <c r="D407" s="9" t="str">
        <f t="shared" si="208"/>
        <v>K-106jurusan 3</v>
      </c>
      <c r="E407" s="9" t="str">
        <f t="shared" si="209"/>
        <v>K-106jurusan 4</v>
      </c>
      <c r="F407" s="10" t="s">
        <v>410</v>
      </c>
      <c r="G407" s="10" t="s">
        <v>132</v>
      </c>
      <c r="H407" s="10" t="s">
        <v>526</v>
      </c>
      <c r="I407" s="10">
        <v>0.738331</v>
      </c>
      <c r="J407" s="10">
        <v>124.307478</v>
      </c>
      <c r="K407" s="10" t="s">
        <v>7465</v>
      </c>
      <c r="L407" s="10" t="s">
        <v>7465</v>
      </c>
      <c r="M407" s="10" t="s">
        <v>7465</v>
      </c>
      <c r="N407" s="14">
        <f t="shared" si="210"/>
        <v>0</v>
      </c>
      <c r="O407" s="15" t="e">
        <f t="shared" si="211"/>
        <v>#VALUE!</v>
      </c>
      <c r="P407" s="15" t="e">
        <f t="shared" si="212"/>
        <v>#VALUE!</v>
      </c>
      <c r="Q407" s="17" t="e">
        <f>VLOOKUP($A407,'DATA PENGUKURAN GARDU'!$A:$BS,42,0)</f>
        <v>#N/A</v>
      </c>
      <c r="R407" s="18" t="e">
        <f t="shared" si="213"/>
        <v>#N/A</v>
      </c>
      <c r="S407" s="17" t="e">
        <f>VLOOKUP($A407,'DATA PENGUKURAN GARDU'!$A:$BS,44,0)</f>
        <v>#N/A</v>
      </c>
      <c r="T407" s="18" t="e">
        <f t="shared" si="214"/>
        <v>#N/A</v>
      </c>
      <c r="U407" s="17" t="e">
        <f>VLOOKUP($A407,'DATA PENGUKURAN GARDU'!$A:$BS,46,0)</f>
        <v>#N/A</v>
      </c>
      <c r="V407" s="18" t="e">
        <f t="shared" si="215"/>
        <v>#N/A</v>
      </c>
      <c r="W407" s="17" t="e">
        <f>VLOOKUP($A407,'DATA PENGUKURAN GARDU'!$A:$BS,48,0)</f>
        <v>#N/A</v>
      </c>
      <c r="X407" s="17" t="e">
        <f>VLOOKUP($A407,'DATA PENGUKURAN GARDU'!$A:$BS,53,0)</f>
        <v>#N/A</v>
      </c>
      <c r="Y407" s="17" t="e">
        <f>VLOOKUP($A407,'DATA PENGUKURAN GARDU'!$A:$BS,54,0)</f>
        <v>#N/A</v>
      </c>
      <c r="Z407" s="17" t="e">
        <f>VLOOKUP($A407,'DATA PENGUKURAN GARDU'!$A:$BS,55,0)</f>
        <v>#N/A</v>
      </c>
      <c r="AA407" s="20" t="e">
        <f>VLOOKUP($B407,'DATA PENGUKURAN GARDU'!$A:$BS,42,0)</f>
        <v>#N/A</v>
      </c>
      <c r="AB407" s="21" t="e">
        <f t="shared" si="216"/>
        <v>#N/A</v>
      </c>
      <c r="AC407" s="20" t="e">
        <f>VLOOKUP($B407,'DATA PENGUKURAN GARDU'!$A:$BS,44,0)</f>
        <v>#N/A</v>
      </c>
      <c r="AD407" s="21" t="e">
        <f t="shared" si="217"/>
        <v>#N/A</v>
      </c>
      <c r="AE407" s="20" t="e">
        <f>VLOOKUP($B407,'DATA PENGUKURAN GARDU'!$A:$BS,46,0)</f>
        <v>#N/A</v>
      </c>
      <c r="AF407" s="21" t="e">
        <f t="shared" si="218"/>
        <v>#N/A</v>
      </c>
      <c r="AG407" s="20" t="e">
        <f>VLOOKUP($B407,'DATA PENGUKURAN GARDU'!$A:$BS,46,0)</f>
        <v>#N/A</v>
      </c>
      <c r="AH407" s="20" t="e">
        <f>VLOOKUP($B407,'DATA PENGUKURAN GARDU'!$A:$BS,53,0)</f>
        <v>#N/A</v>
      </c>
      <c r="AI407" s="20" t="e">
        <f>VLOOKUP($B407,'DATA PENGUKURAN GARDU'!$A:$BS,54,0)</f>
        <v>#N/A</v>
      </c>
      <c r="AJ407" s="17" t="e">
        <f>VLOOKUP($C407,'DATA PENGUKURAN GARDU'!$A:$BS,42,0)</f>
        <v>#N/A</v>
      </c>
      <c r="AK407" s="23" t="e">
        <f t="shared" si="219"/>
        <v>#N/A</v>
      </c>
      <c r="AL407" s="17" t="e">
        <f>VLOOKUP($C407,'DATA PENGUKURAN GARDU'!$A:$BS,44,0)</f>
        <v>#N/A</v>
      </c>
      <c r="AM407" s="23" t="e">
        <f t="shared" si="220"/>
        <v>#N/A</v>
      </c>
      <c r="AN407" s="17" t="e">
        <f>VLOOKUP($C407,'DATA PENGUKURAN GARDU'!$A:$BS,46,0)</f>
        <v>#N/A</v>
      </c>
      <c r="AO407" s="23" t="e">
        <f t="shared" si="221"/>
        <v>#N/A</v>
      </c>
      <c r="AP407" s="17" t="e">
        <f>VLOOKUP($C407,'DATA PENGUKURAN GARDU'!$A:$BS,46,0)</f>
        <v>#N/A</v>
      </c>
      <c r="AQ407" s="17" t="e">
        <f>VLOOKUP($C407,'DATA PENGUKURAN GARDU'!$A:$BS,53,0)</f>
        <v>#N/A</v>
      </c>
      <c r="AR407" s="17" t="e">
        <f>VLOOKUP($C407,'DATA PENGUKURAN GARDU'!$A:$BS,54,0)</f>
        <v>#N/A</v>
      </c>
      <c r="AS407" s="20" t="e">
        <f>VLOOKUP($D407,'DATA PENGUKURAN GARDU'!$A:$BS,42,0)</f>
        <v>#N/A</v>
      </c>
      <c r="AT407" s="21" t="e">
        <f t="shared" si="222"/>
        <v>#N/A</v>
      </c>
      <c r="AU407" s="20" t="e">
        <f>VLOOKUP($D407,'DATA PENGUKURAN GARDU'!$A:$BS,44,0)</f>
        <v>#N/A</v>
      </c>
      <c r="AV407" s="21" t="e">
        <f t="shared" si="223"/>
        <v>#N/A</v>
      </c>
      <c r="AW407" s="20" t="e">
        <f>VLOOKUP($D407,'DATA PENGUKURAN GARDU'!$A:$BS,46,0)</f>
        <v>#N/A</v>
      </c>
      <c r="AX407" s="21" t="e">
        <f t="shared" si="224"/>
        <v>#N/A</v>
      </c>
      <c r="AY407" s="20" t="e">
        <f>VLOOKUP($D407,'DATA PENGUKURAN GARDU'!$A:$BS,46,0)</f>
        <v>#N/A</v>
      </c>
      <c r="AZ407" s="20" t="e">
        <f>VLOOKUP($D407,'DATA PENGUKURAN GARDU'!$A:$BS,53,0)</f>
        <v>#N/A</v>
      </c>
      <c r="BA407" s="20" t="e">
        <f>VLOOKUP($D407,'DATA PENGUKURAN GARDU'!$A:$BS,54,0)</f>
        <v>#N/A</v>
      </c>
      <c r="BB407" s="17" t="e">
        <f>VLOOKUP($E407,'DATA PENGUKURAN GARDU'!$A:$BS,42,0)</f>
        <v>#N/A</v>
      </c>
      <c r="BC407" s="23" t="e">
        <f t="shared" si="225"/>
        <v>#N/A</v>
      </c>
      <c r="BD407" s="17" t="e">
        <f>VLOOKUP($E407,'DATA PENGUKURAN GARDU'!$A:$BS,44,0)</f>
        <v>#N/A</v>
      </c>
      <c r="BE407" s="23" t="e">
        <f t="shared" si="226"/>
        <v>#N/A</v>
      </c>
      <c r="BF407" s="17" t="e">
        <f>VLOOKUP($E407,'DATA PENGUKURAN GARDU'!$A:$BS,46,0)</f>
        <v>#N/A</v>
      </c>
      <c r="BG407" s="23" t="e">
        <f t="shared" si="227"/>
        <v>#N/A</v>
      </c>
      <c r="BH407" s="17" t="e">
        <f>VLOOKUP($E407,'DATA PENGUKURAN GARDU'!$A:$BS,46,0)</f>
        <v>#N/A</v>
      </c>
      <c r="BI407" s="17" t="e">
        <f>VLOOKUP($E407,'DATA PENGUKURAN GARDU'!$A:$BS,53,0)</f>
        <v>#N/A</v>
      </c>
      <c r="BJ407" s="17" t="e">
        <f>VLOOKUP($E407,'DATA PENGUKURAN GARDU'!$A:$BS,54,0)</f>
        <v>#N/A</v>
      </c>
      <c r="BK407" s="20" t="e">
        <f t="shared" si="228"/>
        <v>#N/A</v>
      </c>
      <c r="BL407" s="20" t="e">
        <f t="shared" si="229"/>
        <v>#N/A</v>
      </c>
      <c r="BM407" s="20" t="e">
        <f t="shared" si="230"/>
        <v>#N/A</v>
      </c>
      <c r="BN407" s="25" t="e">
        <f t="shared" si="231"/>
        <v>#N/A</v>
      </c>
      <c r="BO407" s="26" t="str">
        <f t="shared" si="232"/>
        <v>0</v>
      </c>
      <c r="BP407" s="21" t="e">
        <f t="shared" si="233"/>
        <v>#VALUE!</v>
      </c>
      <c r="BQ407" s="20" t="e">
        <f t="shared" si="234"/>
        <v>#N/A</v>
      </c>
      <c r="BR407" s="20" t="e">
        <v>#N/A</v>
      </c>
      <c r="BS407" s="9" t="e">
        <v>#N/A</v>
      </c>
      <c r="BT407" s="2" t="e">
        <f t="shared" si="235"/>
        <v>#VALUE!</v>
      </c>
      <c r="BU407" s="2" t="e">
        <f t="shared" si="203"/>
        <v>#N/A</v>
      </c>
      <c r="BV407" s="2" t="e">
        <f t="shared" si="204"/>
        <v>#N/A</v>
      </c>
    </row>
    <row r="408" s="2" customFormat="1" ht="22.95" customHeight="1" spans="1:74">
      <c r="A408" s="9" t="str">
        <f t="shared" si="205"/>
        <v>K-111Induk</v>
      </c>
      <c r="B408" s="9" t="str">
        <f t="shared" si="206"/>
        <v>K-111jurusan 1</v>
      </c>
      <c r="C408" s="9" t="str">
        <f t="shared" si="207"/>
        <v>K-111jurusan 2</v>
      </c>
      <c r="D408" s="9" t="str">
        <f t="shared" si="208"/>
        <v>K-111jurusan 3</v>
      </c>
      <c r="E408" s="9" t="str">
        <f t="shared" si="209"/>
        <v>K-111jurusan 4</v>
      </c>
      <c r="F408" s="10" t="s">
        <v>410</v>
      </c>
      <c r="G408" s="10" t="s">
        <v>132</v>
      </c>
      <c r="H408" s="10" t="s">
        <v>527</v>
      </c>
      <c r="I408" s="10">
        <v>0.740679</v>
      </c>
      <c r="J408" s="10">
        <v>124.310973</v>
      </c>
      <c r="K408" s="10" t="s">
        <v>7465</v>
      </c>
      <c r="L408" s="10" t="s">
        <v>7465</v>
      </c>
      <c r="M408" s="10" t="s">
        <v>7465</v>
      </c>
      <c r="N408" s="14">
        <f t="shared" si="210"/>
        <v>0</v>
      </c>
      <c r="O408" s="15" t="e">
        <f t="shared" si="211"/>
        <v>#VALUE!</v>
      </c>
      <c r="P408" s="15" t="e">
        <f t="shared" si="212"/>
        <v>#VALUE!</v>
      </c>
      <c r="Q408" s="17" t="e">
        <f>VLOOKUP($A408,'DATA PENGUKURAN GARDU'!$A:$BS,42,0)</f>
        <v>#N/A</v>
      </c>
      <c r="R408" s="18" t="e">
        <f t="shared" si="213"/>
        <v>#N/A</v>
      </c>
      <c r="S408" s="17" t="e">
        <f>VLOOKUP($A408,'DATA PENGUKURAN GARDU'!$A:$BS,44,0)</f>
        <v>#N/A</v>
      </c>
      <c r="T408" s="18" t="e">
        <f t="shared" si="214"/>
        <v>#N/A</v>
      </c>
      <c r="U408" s="17" t="e">
        <f>VLOOKUP($A408,'DATA PENGUKURAN GARDU'!$A:$BS,46,0)</f>
        <v>#N/A</v>
      </c>
      <c r="V408" s="18" t="e">
        <f t="shared" si="215"/>
        <v>#N/A</v>
      </c>
      <c r="W408" s="17" t="e">
        <f>VLOOKUP($A408,'DATA PENGUKURAN GARDU'!$A:$BS,48,0)</f>
        <v>#N/A</v>
      </c>
      <c r="X408" s="17" t="e">
        <f>VLOOKUP($A408,'DATA PENGUKURAN GARDU'!$A:$BS,53,0)</f>
        <v>#N/A</v>
      </c>
      <c r="Y408" s="17" t="e">
        <f>VLOOKUP($A408,'DATA PENGUKURAN GARDU'!$A:$BS,54,0)</f>
        <v>#N/A</v>
      </c>
      <c r="Z408" s="17" t="e">
        <f>VLOOKUP($A408,'DATA PENGUKURAN GARDU'!$A:$BS,55,0)</f>
        <v>#N/A</v>
      </c>
      <c r="AA408" s="20" t="e">
        <f>VLOOKUP($B408,'DATA PENGUKURAN GARDU'!$A:$BS,42,0)</f>
        <v>#N/A</v>
      </c>
      <c r="AB408" s="21" t="e">
        <f t="shared" si="216"/>
        <v>#N/A</v>
      </c>
      <c r="AC408" s="20" t="e">
        <f>VLOOKUP($B408,'DATA PENGUKURAN GARDU'!$A:$BS,44,0)</f>
        <v>#N/A</v>
      </c>
      <c r="AD408" s="21" t="e">
        <f t="shared" si="217"/>
        <v>#N/A</v>
      </c>
      <c r="AE408" s="20" t="e">
        <f>VLOOKUP($B408,'DATA PENGUKURAN GARDU'!$A:$BS,46,0)</f>
        <v>#N/A</v>
      </c>
      <c r="AF408" s="21" t="e">
        <f t="shared" si="218"/>
        <v>#N/A</v>
      </c>
      <c r="AG408" s="20" t="e">
        <f>VLOOKUP($B408,'DATA PENGUKURAN GARDU'!$A:$BS,46,0)</f>
        <v>#N/A</v>
      </c>
      <c r="AH408" s="20" t="e">
        <f>VLOOKUP($B408,'DATA PENGUKURAN GARDU'!$A:$BS,53,0)</f>
        <v>#N/A</v>
      </c>
      <c r="AI408" s="20" t="e">
        <f>VLOOKUP($B408,'DATA PENGUKURAN GARDU'!$A:$BS,54,0)</f>
        <v>#N/A</v>
      </c>
      <c r="AJ408" s="17" t="e">
        <f>VLOOKUP($C408,'DATA PENGUKURAN GARDU'!$A:$BS,42,0)</f>
        <v>#N/A</v>
      </c>
      <c r="AK408" s="23" t="e">
        <f t="shared" si="219"/>
        <v>#N/A</v>
      </c>
      <c r="AL408" s="17" t="e">
        <f>VLOOKUP($C408,'DATA PENGUKURAN GARDU'!$A:$BS,44,0)</f>
        <v>#N/A</v>
      </c>
      <c r="AM408" s="23" t="e">
        <f t="shared" si="220"/>
        <v>#N/A</v>
      </c>
      <c r="AN408" s="17" t="e">
        <f>VLOOKUP($C408,'DATA PENGUKURAN GARDU'!$A:$BS,46,0)</f>
        <v>#N/A</v>
      </c>
      <c r="AO408" s="23" t="e">
        <f t="shared" si="221"/>
        <v>#N/A</v>
      </c>
      <c r="AP408" s="17" t="e">
        <f>VLOOKUP($C408,'DATA PENGUKURAN GARDU'!$A:$BS,46,0)</f>
        <v>#N/A</v>
      </c>
      <c r="AQ408" s="17" t="e">
        <f>VLOOKUP($C408,'DATA PENGUKURAN GARDU'!$A:$BS,53,0)</f>
        <v>#N/A</v>
      </c>
      <c r="AR408" s="17" t="e">
        <f>VLOOKUP($C408,'DATA PENGUKURAN GARDU'!$A:$BS,54,0)</f>
        <v>#N/A</v>
      </c>
      <c r="AS408" s="20" t="e">
        <f>VLOOKUP($D408,'DATA PENGUKURAN GARDU'!$A:$BS,42,0)</f>
        <v>#N/A</v>
      </c>
      <c r="AT408" s="21" t="e">
        <f t="shared" si="222"/>
        <v>#N/A</v>
      </c>
      <c r="AU408" s="20" t="e">
        <f>VLOOKUP($D408,'DATA PENGUKURAN GARDU'!$A:$BS,44,0)</f>
        <v>#N/A</v>
      </c>
      <c r="AV408" s="21" t="e">
        <f t="shared" si="223"/>
        <v>#N/A</v>
      </c>
      <c r="AW408" s="20" t="e">
        <f>VLOOKUP($D408,'DATA PENGUKURAN GARDU'!$A:$BS,46,0)</f>
        <v>#N/A</v>
      </c>
      <c r="AX408" s="21" t="e">
        <f t="shared" si="224"/>
        <v>#N/A</v>
      </c>
      <c r="AY408" s="20" t="e">
        <f>VLOOKUP($D408,'DATA PENGUKURAN GARDU'!$A:$BS,46,0)</f>
        <v>#N/A</v>
      </c>
      <c r="AZ408" s="20" t="e">
        <f>VLOOKUP($D408,'DATA PENGUKURAN GARDU'!$A:$BS,53,0)</f>
        <v>#N/A</v>
      </c>
      <c r="BA408" s="20" t="e">
        <f>VLOOKUP($D408,'DATA PENGUKURAN GARDU'!$A:$BS,54,0)</f>
        <v>#N/A</v>
      </c>
      <c r="BB408" s="17" t="e">
        <f>VLOOKUP($E408,'DATA PENGUKURAN GARDU'!$A:$BS,42,0)</f>
        <v>#N/A</v>
      </c>
      <c r="BC408" s="23" t="e">
        <f t="shared" si="225"/>
        <v>#N/A</v>
      </c>
      <c r="BD408" s="17" t="e">
        <f>VLOOKUP($E408,'DATA PENGUKURAN GARDU'!$A:$BS,44,0)</f>
        <v>#N/A</v>
      </c>
      <c r="BE408" s="23" t="e">
        <f t="shared" si="226"/>
        <v>#N/A</v>
      </c>
      <c r="BF408" s="17" t="e">
        <f>VLOOKUP($E408,'DATA PENGUKURAN GARDU'!$A:$BS,46,0)</f>
        <v>#N/A</v>
      </c>
      <c r="BG408" s="23" t="e">
        <f t="shared" si="227"/>
        <v>#N/A</v>
      </c>
      <c r="BH408" s="17" t="e">
        <f>VLOOKUP($E408,'DATA PENGUKURAN GARDU'!$A:$BS,46,0)</f>
        <v>#N/A</v>
      </c>
      <c r="BI408" s="17" t="e">
        <f>VLOOKUP($E408,'DATA PENGUKURAN GARDU'!$A:$BS,53,0)</f>
        <v>#N/A</v>
      </c>
      <c r="BJ408" s="17" t="e">
        <f>VLOOKUP($E408,'DATA PENGUKURAN GARDU'!$A:$BS,54,0)</f>
        <v>#N/A</v>
      </c>
      <c r="BK408" s="20" t="e">
        <f t="shared" si="228"/>
        <v>#N/A</v>
      </c>
      <c r="BL408" s="20" t="e">
        <f t="shared" si="229"/>
        <v>#N/A</v>
      </c>
      <c r="BM408" s="20" t="e">
        <f t="shared" si="230"/>
        <v>#N/A</v>
      </c>
      <c r="BN408" s="25" t="e">
        <f t="shared" si="231"/>
        <v>#N/A</v>
      </c>
      <c r="BO408" s="26" t="str">
        <f t="shared" si="232"/>
        <v>0</v>
      </c>
      <c r="BP408" s="21" t="e">
        <f t="shared" si="233"/>
        <v>#VALUE!</v>
      </c>
      <c r="BQ408" s="20" t="e">
        <f t="shared" si="234"/>
        <v>#N/A</v>
      </c>
      <c r="BR408" s="20" t="e">
        <v>#N/A</v>
      </c>
      <c r="BS408" s="9" t="e">
        <v>#N/A</v>
      </c>
      <c r="BT408" s="2" t="e">
        <f t="shared" si="235"/>
        <v>#VALUE!</v>
      </c>
      <c r="BU408" s="2" t="e">
        <f t="shared" si="203"/>
        <v>#N/A</v>
      </c>
      <c r="BV408" s="2" t="e">
        <f t="shared" si="204"/>
        <v>#N/A</v>
      </c>
    </row>
    <row r="409" s="2" customFormat="1" ht="22.95" customHeight="1" spans="1:74">
      <c r="A409" s="9" t="str">
        <f t="shared" si="205"/>
        <v>K-113Induk</v>
      </c>
      <c r="B409" s="9" t="str">
        <f t="shared" si="206"/>
        <v>K-113jurusan 1</v>
      </c>
      <c r="C409" s="9" t="str">
        <f t="shared" si="207"/>
        <v>K-113jurusan 2</v>
      </c>
      <c r="D409" s="9" t="str">
        <f t="shared" si="208"/>
        <v>K-113jurusan 3</v>
      </c>
      <c r="E409" s="9" t="str">
        <f t="shared" si="209"/>
        <v>K-113jurusan 4</v>
      </c>
      <c r="F409" s="10" t="s">
        <v>528</v>
      </c>
      <c r="G409" s="10" t="s">
        <v>132</v>
      </c>
      <c r="H409" s="10" t="s">
        <v>529</v>
      </c>
      <c r="I409" s="10">
        <v>0.748186111</v>
      </c>
      <c r="J409" s="10">
        <v>124.320865606</v>
      </c>
      <c r="K409" s="10" t="s">
        <v>7465</v>
      </c>
      <c r="L409" s="10" t="s">
        <v>7465</v>
      </c>
      <c r="M409" s="10" t="s">
        <v>7465</v>
      </c>
      <c r="N409" s="14">
        <f t="shared" si="210"/>
        <v>0</v>
      </c>
      <c r="O409" s="15" t="e">
        <f t="shared" si="211"/>
        <v>#VALUE!</v>
      </c>
      <c r="P409" s="15" t="e">
        <f t="shared" si="212"/>
        <v>#VALUE!</v>
      </c>
      <c r="Q409" s="17" t="e">
        <f>VLOOKUP($A409,'DATA PENGUKURAN GARDU'!$A:$BS,42,0)</f>
        <v>#N/A</v>
      </c>
      <c r="R409" s="18" t="e">
        <f t="shared" si="213"/>
        <v>#N/A</v>
      </c>
      <c r="S409" s="17" t="e">
        <f>VLOOKUP($A409,'DATA PENGUKURAN GARDU'!$A:$BS,44,0)</f>
        <v>#N/A</v>
      </c>
      <c r="T409" s="18" t="e">
        <f t="shared" si="214"/>
        <v>#N/A</v>
      </c>
      <c r="U409" s="17" t="e">
        <f>VLOOKUP($A409,'DATA PENGUKURAN GARDU'!$A:$BS,46,0)</f>
        <v>#N/A</v>
      </c>
      <c r="V409" s="18" t="e">
        <f t="shared" si="215"/>
        <v>#N/A</v>
      </c>
      <c r="W409" s="17" t="e">
        <f>VLOOKUP($A409,'DATA PENGUKURAN GARDU'!$A:$BS,48,0)</f>
        <v>#N/A</v>
      </c>
      <c r="X409" s="17" t="e">
        <f>VLOOKUP($A409,'DATA PENGUKURAN GARDU'!$A:$BS,53,0)</f>
        <v>#N/A</v>
      </c>
      <c r="Y409" s="17" t="e">
        <f>VLOOKUP($A409,'DATA PENGUKURAN GARDU'!$A:$BS,54,0)</f>
        <v>#N/A</v>
      </c>
      <c r="Z409" s="17" t="e">
        <f>VLOOKUP($A409,'DATA PENGUKURAN GARDU'!$A:$BS,55,0)</f>
        <v>#N/A</v>
      </c>
      <c r="AA409" s="20" t="e">
        <f>VLOOKUP($B409,'DATA PENGUKURAN GARDU'!$A:$BS,42,0)</f>
        <v>#N/A</v>
      </c>
      <c r="AB409" s="21" t="e">
        <f t="shared" si="216"/>
        <v>#N/A</v>
      </c>
      <c r="AC409" s="20" t="e">
        <f>VLOOKUP($B409,'DATA PENGUKURAN GARDU'!$A:$BS,44,0)</f>
        <v>#N/A</v>
      </c>
      <c r="AD409" s="21" t="e">
        <f t="shared" si="217"/>
        <v>#N/A</v>
      </c>
      <c r="AE409" s="20" t="e">
        <f>VLOOKUP($B409,'DATA PENGUKURAN GARDU'!$A:$BS,46,0)</f>
        <v>#N/A</v>
      </c>
      <c r="AF409" s="21" t="e">
        <f t="shared" si="218"/>
        <v>#N/A</v>
      </c>
      <c r="AG409" s="20" t="e">
        <f>VLOOKUP($B409,'DATA PENGUKURAN GARDU'!$A:$BS,46,0)</f>
        <v>#N/A</v>
      </c>
      <c r="AH409" s="20" t="e">
        <f>VLOOKUP($B409,'DATA PENGUKURAN GARDU'!$A:$BS,53,0)</f>
        <v>#N/A</v>
      </c>
      <c r="AI409" s="20" t="e">
        <f>VLOOKUP($B409,'DATA PENGUKURAN GARDU'!$A:$BS,54,0)</f>
        <v>#N/A</v>
      </c>
      <c r="AJ409" s="17" t="e">
        <f>VLOOKUP($C409,'DATA PENGUKURAN GARDU'!$A:$BS,42,0)</f>
        <v>#N/A</v>
      </c>
      <c r="AK409" s="23" t="e">
        <f t="shared" si="219"/>
        <v>#N/A</v>
      </c>
      <c r="AL409" s="17" t="e">
        <f>VLOOKUP($C409,'DATA PENGUKURAN GARDU'!$A:$BS,44,0)</f>
        <v>#N/A</v>
      </c>
      <c r="AM409" s="23" t="e">
        <f t="shared" si="220"/>
        <v>#N/A</v>
      </c>
      <c r="AN409" s="17" t="e">
        <f>VLOOKUP($C409,'DATA PENGUKURAN GARDU'!$A:$BS,46,0)</f>
        <v>#N/A</v>
      </c>
      <c r="AO409" s="23" t="e">
        <f t="shared" si="221"/>
        <v>#N/A</v>
      </c>
      <c r="AP409" s="17" t="e">
        <f>VLOOKUP($C409,'DATA PENGUKURAN GARDU'!$A:$BS,46,0)</f>
        <v>#N/A</v>
      </c>
      <c r="AQ409" s="17" t="e">
        <f>VLOOKUP($C409,'DATA PENGUKURAN GARDU'!$A:$BS,53,0)</f>
        <v>#N/A</v>
      </c>
      <c r="AR409" s="17" t="e">
        <f>VLOOKUP($C409,'DATA PENGUKURAN GARDU'!$A:$BS,54,0)</f>
        <v>#N/A</v>
      </c>
      <c r="AS409" s="20" t="e">
        <f>VLOOKUP($D409,'DATA PENGUKURAN GARDU'!$A:$BS,42,0)</f>
        <v>#N/A</v>
      </c>
      <c r="AT409" s="21" t="e">
        <f t="shared" si="222"/>
        <v>#N/A</v>
      </c>
      <c r="AU409" s="20" t="e">
        <f>VLOOKUP($D409,'DATA PENGUKURAN GARDU'!$A:$BS,44,0)</f>
        <v>#N/A</v>
      </c>
      <c r="AV409" s="21" t="e">
        <f t="shared" si="223"/>
        <v>#N/A</v>
      </c>
      <c r="AW409" s="20" t="e">
        <f>VLOOKUP($D409,'DATA PENGUKURAN GARDU'!$A:$BS,46,0)</f>
        <v>#N/A</v>
      </c>
      <c r="AX409" s="21" t="e">
        <f t="shared" si="224"/>
        <v>#N/A</v>
      </c>
      <c r="AY409" s="20" t="e">
        <f>VLOOKUP($D409,'DATA PENGUKURAN GARDU'!$A:$BS,46,0)</f>
        <v>#N/A</v>
      </c>
      <c r="AZ409" s="20" t="e">
        <f>VLOOKUP($D409,'DATA PENGUKURAN GARDU'!$A:$BS,53,0)</f>
        <v>#N/A</v>
      </c>
      <c r="BA409" s="20" t="e">
        <f>VLOOKUP($D409,'DATA PENGUKURAN GARDU'!$A:$BS,54,0)</f>
        <v>#N/A</v>
      </c>
      <c r="BB409" s="17" t="e">
        <f>VLOOKUP($E409,'DATA PENGUKURAN GARDU'!$A:$BS,42,0)</f>
        <v>#N/A</v>
      </c>
      <c r="BC409" s="23" t="e">
        <f t="shared" si="225"/>
        <v>#N/A</v>
      </c>
      <c r="BD409" s="17" t="e">
        <f>VLOOKUP($E409,'DATA PENGUKURAN GARDU'!$A:$BS,44,0)</f>
        <v>#N/A</v>
      </c>
      <c r="BE409" s="23" t="e">
        <f t="shared" si="226"/>
        <v>#N/A</v>
      </c>
      <c r="BF409" s="17" t="e">
        <f>VLOOKUP($E409,'DATA PENGUKURAN GARDU'!$A:$BS,46,0)</f>
        <v>#N/A</v>
      </c>
      <c r="BG409" s="23" t="e">
        <f t="shared" si="227"/>
        <v>#N/A</v>
      </c>
      <c r="BH409" s="17" t="e">
        <f>VLOOKUP($E409,'DATA PENGUKURAN GARDU'!$A:$BS,46,0)</f>
        <v>#N/A</v>
      </c>
      <c r="BI409" s="17" t="e">
        <f>VLOOKUP($E409,'DATA PENGUKURAN GARDU'!$A:$BS,53,0)</f>
        <v>#N/A</v>
      </c>
      <c r="BJ409" s="17" t="e">
        <f>VLOOKUP($E409,'DATA PENGUKURAN GARDU'!$A:$BS,54,0)</f>
        <v>#N/A</v>
      </c>
      <c r="BK409" s="20" t="e">
        <f t="shared" si="228"/>
        <v>#N/A</v>
      </c>
      <c r="BL409" s="20" t="e">
        <f t="shared" si="229"/>
        <v>#N/A</v>
      </c>
      <c r="BM409" s="20" t="e">
        <f t="shared" si="230"/>
        <v>#N/A</v>
      </c>
      <c r="BN409" s="25" t="e">
        <f t="shared" si="231"/>
        <v>#N/A</v>
      </c>
      <c r="BO409" s="26" t="str">
        <f t="shared" si="232"/>
        <v>0</v>
      </c>
      <c r="BP409" s="21" t="e">
        <f t="shared" si="233"/>
        <v>#VALUE!</v>
      </c>
      <c r="BQ409" s="20" t="e">
        <f t="shared" si="234"/>
        <v>#N/A</v>
      </c>
      <c r="BR409" s="20" t="e">
        <v>#N/A</v>
      </c>
      <c r="BS409" s="9" t="e">
        <v>#N/A</v>
      </c>
      <c r="BT409" s="2" t="e">
        <f t="shared" si="235"/>
        <v>#VALUE!</v>
      </c>
      <c r="BU409" s="2" t="e">
        <f t="shared" si="203"/>
        <v>#N/A</v>
      </c>
      <c r="BV409" s="2" t="e">
        <f t="shared" si="204"/>
        <v>#N/A</v>
      </c>
    </row>
    <row r="410" s="2" customFormat="1" ht="22.95" customHeight="1" spans="1:74">
      <c r="A410" s="9" t="str">
        <f t="shared" si="205"/>
        <v>K-115Induk</v>
      </c>
      <c r="B410" s="9" t="str">
        <f t="shared" si="206"/>
        <v>K-115jurusan 1</v>
      </c>
      <c r="C410" s="9" t="str">
        <f t="shared" si="207"/>
        <v>K-115jurusan 2</v>
      </c>
      <c r="D410" s="9" t="str">
        <f t="shared" si="208"/>
        <v>K-115jurusan 3</v>
      </c>
      <c r="E410" s="9" t="str">
        <f t="shared" si="209"/>
        <v>K-115jurusan 4</v>
      </c>
      <c r="F410" s="10" t="s">
        <v>448</v>
      </c>
      <c r="G410" s="10" t="s">
        <v>132</v>
      </c>
      <c r="H410" s="10" t="s">
        <v>530</v>
      </c>
      <c r="I410" s="10">
        <v>0.743385</v>
      </c>
      <c r="J410" s="10">
        <v>124.317717</v>
      </c>
      <c r="K410" s="10" t="s">
        <v>7465</v>
      </c>
      <c r="L410" s="10" t="s">
        <v>7465</v>
      </c>
      <c r="M410" s="10" t="s">
        <v>7465</v>
      </c>
      <c r="N410" s="14">
        <f t="shared" si="210"/>
        <v>0</v>
      </c>
      <c r="O410" s="15" t="e">
        <f t="shared" si="211"/>
        <v>#VALUE!</v>
      </c>
      <c r="P410" s="15" t="e">
        <f t="shared" si="212"/>
        <v>#VALUE!</v>
      </c>
      <c r="Q410" s="17" t="e">
        <f>VLOOKUP($A410,'DATA PENGUKURAN GARDU'!$A:$BS,42,0)</f>
        <v>#N/A</v>
      </c>
      <c r="R410" s="18" t="e">
        <f t="shared" si="213"/>
        <v>#N/A</v>
      </c>
      <c r="S410" s="17" t="e">
        <f>VLOOKUP($A410,'DATA PENGUKURAN GARDU'!$A:$BS,44,0)</f>
        <v>#N/A</v>
      </c>
      <c r="T410" s="18" t="e">
        <f t="shared" si="214"/>
        <v>#N/A</v>
      </c>
      <c r="U410" s="17" t="e">
        <f>VLOOKUP($A410,'DATA PENGUKURAN GARDU'!$A:$BS,46,0)</f>
        <v>#N/A</v>
      </c>
      <c r="V410" s="18" t="e">
        <f t="shared" si="215"/>
        <v>#N/A</v>
      </c>
      <c r="W410" s="17" t="e">
        <f>VLOOKUP($A410,'DATA PENGUKURAN GARDU'!$A:$BS,48,0)</f>
        <v>#N/A</v>
      </c>
      <c r="X410" s="17" t="e">
        <f>VLOOKUP($A410,'DATA PENGUKURAN GARDU'!$A:$BS,53,0)</f>
        <v>#N/A</v>
      </c>
      <c r="Y410" s="17" t="e">
        <f>VLOOKUP($A410,'DATA PENGUKURAN GARDU'!$A:$BS,54,0)</f>
        <v>#N/A</v>
      </c>
      <c r="Z410" s="17" t="e">
        <f>VLOOKUP($A410,'DATA PENGUKURAN GARDU'!$A:$BS,55,0)</f>
        <v>#N/A</v>
      </c>
      <c r="AA410" s="20" t="e">
        <f>VLOOKUP($B410,'DATA PENGUKURAN GARDU'!$A:$BS,42,0)</f>
        <v>#N/A</v>
      </c>
      <c r="AB410" s="21" t="e">
        <f t="shared" si="216"/>
        <v>#N/A</v>
      </c>
      <c r="AC410" s="20" t="e">
        <f>VLOOKUP($B410,'DATA PENGUKURAN GARDU'!$A:$BS,44,0)</f>
        <v>#N/A</v>
      </c>
      <c r="AD410" s="21" t="e">
        <f t="shared" si="217"/>
        <v>#N/A</v>
      </c>
      <c r="AE410" s="20" t="e">
        <f>VLOOKUP($B410,'DATA PENGUKURAN GARDU'!$A:$BS,46,0)</f>
        <v>#N/A</v>
      </c>
      <c r="AF410" s="21" t="e">
        <f t="shared" si="218"/>
        <v>#N/A</v>
      </c>
      <c r="AG410" s="20" t="e">
        <f>VLOOKUP($B410,'DATA PENGUKURAN GARDU'!$A:$BS,46,0)</f>
        <v>#N/A</v>
      </c>
      <c r="AH410" s="20" t="e">
        <f>VLOOKUP($B410,'DATA PENGUKURAN GARDU'!$A:$BS,53,0)</f>
        <v>#N/A</v>
      </c>
      <c r="AI410" s="20" t="e">
        <f>VLOOKUP($B410,'DATA PENGUKURAN GARDU'!$A:$BS,54,0)</f>
        <v>#N/A</v>
      </c>
      <c r="AJ410" s="17" t="e">
        <f>VLOOKUP($C410,'DATA PENGUKURAN GARDU'!$A:$BS,42,0)</f>
        <v>#N/A</v>
      </c>
      <c r="AK410" s="23" t="e">
        <f t="shared" si="219"/>
        <v>#N/A</v>
      </c>
      <c r="AL410" s="17" t="e">
        <f>VLOOKUP($C410,'DATA PENGUKURAN GARDU'!$A:$BS,44,0)</f>
        <v>#N/A</v>
      </c>
      <c r="AM410" s="23" t="e">
        <f t="shared" si="220"/>
        <v>#N/A</v>
      </c>
      <c r="AN410" s="17" t="e">
        <f>VLOOKUP($C410,'DATA PENGUKURAN GARDU'!$A:$BS,46,0)</f>
        <v>#N/A</v>
      </c>
      <c r="AO410" s="23" t="e">
        <f t="shared" si="221"/>
        <v>#N/A</v>
      </c>
      <c r="AP410" s="17" t="e">
        <f>VLOOKUP($C410,'DATA PENGUKURAN GARDU'!$A:$BS,46,0)</f>
        <v>#N/A</v>
      </c>
      <c r="AQ410" s="17" t="e">
        <f>VLOOKUP($C410,'DATA PENGUKURAN GARDU'!$A:$BS,53,0)</f>
        <v>#N/A</v>
      </c>
      <c r="AR410" s="17" t="e">
        <f>VLOOKUP($C410,'DATA PENGUKURAN GARDU'!$A:$BS,54,0)</f>
        <v>#N/A</v>
      </c>
      <c r="AS410" s="20" t="e">
        <f>VLOOKUP($D410,'DATA PENGUKURAN GARDU'!$A:$BS,42,0)</f>
        <v>#N/A</v>
      </c>
      <c r="AT410" s="21" t="e">
        <f t="shared" si="222"/>
        <v>#N/A</v>
      </c>
      <c r="AU410" s="20" t="e">
        <f>VLOOKUP($D410,'DATA PENGUKURAN GARDU'!$A:$BS,44,0)</f>
        <v>#N/A</v>
      </c>
      <c r="AV410" s="21" t="e">
        <f t="shared" si="223"/>
        <v>#N/A</v>
      </c>
      <c r="AW410" s="20" t="e">
        <f>VLOOKUP($D410,'DATA PENGUKURAN GARDU'!$A:$BS,46,0)</f>
        <v>#N/A</v>
      </c>
      <c r="AX410" s="21" t="e">
        <f t="shared" si="224"/>
        <v>#N/A</v>
      </c>
      <c r="AY410" s="20" t="e">
        <f>VLOOKUP($D410,'DATA PENGUKURAN GARDU'!$A:$BS,46,0)</f>
        <v>#N/A</v>
      </c>
      <c r="AZ410" s="20" t="e">
        <f>VLOOKUP($D410,'DATA PENGUKURAN GARDU'!$A:$BS,53,0)</f>
        <v>#N/A</v>
      </c>
      <c r="BA410" s="20" t="e">
        <f>VLOOKUP($D410,'DATA PENGUKURAN GARDU'!$A:$BS,54,0)</f>
        <v>#N/A</v>
      </c>
      <c r="BB410" s="17" t="e">
        <f>VLOOKUP($E410,'DATA PENGUKURAN GARDU'!$A:$BS,42,0)</f>
        <v>#N/A</v>
      </c>
      <c r="BC410" s="23" t="e">
        <f t="shared" si="225"/>
        <v>#N/A</v>
      </c>
      <c r="BD410" s="17" t="e">
        <f>VLOOKUP($E410,'DATA PENGUKURAN GARDU'!$A:$BS,44,0)</f>
        <v>#N/A</v>
      </c>
      <c r="BE410" s="23" t="e">
        <f t="shared" si="226"/>
        <v>#N/A</v>
      </c>
      <c r="BF410" s="17" t="e">
        <f>VLOOKUP($E410,'DATA PENGUKURAN GARDU'!$A:$BS,46,0)</f>
        <v>#N/A</v>
      </c>
      <c r="BG410" s="23" t="e">
        <f t="shared" si="227"/>
        <v>#N/A</v>
      </c>
      <c r="BH410" s="17" t="e">
        <f>VLOOKUP($E410,'DATA PENGUKURAN GARDU'!$A:$BS,46,0)</f>
        <v>#N/A</v>
      </c>
      <c r="BI410" s="17" t="e">
        <f>VLOOKUP($E410,'DATA PENGUKURAN GARDU'!$A:$BS,53,0)</f>
        <v>#N/A</v>
      </c>
      <c r="BJ410" s="17" t="e">
        <f>VLOOKUP($E410,'DATA PENGUKURAN GARDU'!$A:$BS,54,0)</f>
        <v>#N/A</v>
      </c>
      <c r="BK410" s="20" t="e">
        <f t="shared" si="228"/>
        <v>#N/A</v>
      </c>
      <c r="BL410" s="20" t="e">
        <f t="shared" si="229"/>
        <v>#N/A</v>
      </c>
      <c r="BM410" s="20" t="e">
        <f t="shared" si="230"/>
        <v>#N/A</v>
      </c>
      <c r="BN410" s="25" t="e">
        <f t="shared" si="231"/>
        <v>#N/A</v>
      </c>
      <c r="BO410" s="26" t="str">
        <f t="shared" si="232"/>
        <v>0</v>
      </c>
      <c r="BP410" s="21" t="e">
        <f t="shared" si="233"/>
        <v>#VALUE!</v>
      </c>
      <c r="BQ410" s="20" t="e">
        <f t="shared" si="234"/>
        <v>#N/A</v>
      </c>
      <c r="BR410" s="20" t="e">
        <v>#N/A</v>
      </c>
      <c r="BS410" s="9" t="e">
        <v>#N/A</v>
      </c>
      <c r="BT410" s="2" t="e">
        <f t="shared" si="235"/>
        <v>#VALUE!</v>
      </c>
      <c r="BU410" s="2" t="e">
        <f t="shared" si="203"/>
        <v>#N/A</v>
      </c>
      <c r="BV410" s="2" t="e">
        <f t="shared" si="204"/>
        <v>#N/A</v>
      </c>
    </row>
    <row r="411" s="2" customFormat="1" ht="22.95" customHeight="1" spans="1:74">
      <c r="A411" s="9" t="str">
        <f t="shared" si="205"/>
        <v>K-121Induk</v>
      </c>
      <c r="B411" s="9" t="str">
        <f t="shared" si="206"/>
        <v>K-121jurusan 1</v>
      </c>
      <c r="C411" s="9" t="str">
        <f t="shared" si="207"/>
        <v>K-121jurusan 2</v>
      </c>
      <c r="D411" s="9" t="str">
        <f t="shared" si="208"/>
        <v>K-121jurusan 3</v>
      </c>
      <c r="E411" s="9" t="str">
        <f t="shared" si="209"/>
        <v>K-121jurusan 4</v>
      </c>
      <c r="F411" s="10" t="s">
        <v>462</v>
      </c>
      <c r="G411" s="10" t="s">
        <v>132</v>
      </c>
      <c r="H411" s="10" t="s">
        <v>531</v>
      </c>
      <c r="I411" s="10">
        <v>0.739785</v>
      </c>
      <c r="J411" s="10">
        <v>124.321507</v>
      </c>
      <c r="K411" s="10" t="s">
        <v>7465</v>
      </c>
      <c r="L411" s="10" t="s">
        <v>7465</v>
      </c>
      <c r="M411" s="10" t="s">
        <v>7465</v>
      </c>
      <c r="N411" s="14">
        <f t="shared" si="210"/>
        <v>0</v>
      </c>
      <c r="O411" s="15" t="e">
        <f t="shared" si="211"/>
        <v>#VALUE!</v>
      </c>
      <c r="P411" s="15" t="e">
        <f t="shared" si="212"/>
        <v>#VALUE!</v>
      </c>
      <c r="Q411" s="17" t="e">
        <f>VLOOKUP($A411,'DATA PENGUKURAN GARDU'!$A:$BS,42,0)</f>
        <v>#N/A</v>
      </c>
      <c r="R411" s="18" t="e">
        <f t="shared" si="213"/>
        <v>#N/A</v>
      </c>
      <c r="S411" s="17" t="e">
        <f>VLOOKUP($A411,'DATA PENGUKURAN GARDU'!$A:$BS,44,0)</f>
        <v>#N/A</v>
      </c>
      <c r="T411" s="18" t="e">
        <f t="shared" si="214"/>
        <v>#N/A</v>
      </c>
      <c r="U411" s="17" t="e">
        <f>VLOOKUP($A411,'DATA PENGUKURAN GARDU'!$A:$BS,46,0)</f>
        <v>#N/A</v>
      </c>
      <c r="V411" s="18" t="e">
        <f t="shared" si="215"/>
        <v>#N/A</v>
      </c>
      <c r="W411" s="17" t="e">
        <f>VLOOKUP($A411,'DATA PENGUKURAN GARDU'!$A:$BS,48,0)</f>
        <v>#N/A</v>
      </c>
      <c r="X411" s="17" t="e">
        <f>VLOOKUP($A411,'DATA PENGUKURAN GARDU'!$A:$BS,53,0)</f>
        <v>#N/A</v>
      </c>
      <c r="Y411" s="17" t="e">
        <f>VLOOKUP($A411,'DATA PENGUKURAN GARDU'!$A:$BS,54,0)</f>
        <v>#N/A</v>
      </c>
      <c r="Z411" s="17" t="e">
        <f>VLOOKUP($A411,'DATA PENGUKURAN GARDU'!$A:$BS,55,0)</f>
        <v>#N/A</v>
      </c>
      <c r="AA411" s="20" t="e">
        <f>VLOOKUP($B411,'DATA PENGUKURAN GARDU'!$A:$BS,42,0)</f>
        <v>#N/A</v>
      </c>
      <c r="AB411" s="21" t="e">
        <f t="shared" si="216"/>
        <v>#N/A</v>
      </c>
      <c r="AC411" s="20" t="e">
        <f>VLOOKUP($B411,'DATA PENGUKURAN GARDU'!$A:$BS,44,0)</f>
        <v>#N/A</v>
      </c>
      <c r="AD411" s="21" t="e">
        <f t="shared" si="217"/>
        <v>#N/A</v>
      </c>
      <c r="AE411" s="20" t="e">
        <f>VLOOKUP($B411,'DATA PENGUKURAN GARDU'!$A:$BS,46,0)</f>
        <v>#N/A</v>
      </c>
      <c r="AF411" s="21" t="e">
        <f t="shared" si="218"/>
        <v>#N/A</v>
      </c>
      <c r="AG411" s="20" t="e">
        <f>VLOOKUP($B411,'DATA PENGUKURAN GARDU'!$A:$BS,46,0)</f>
        <v>#N/A</v>
      </c>
      <c r="AH411" s="20" t="e">
        <f>VLOOKUP($B411,'DATA PENGUKURAN GARDU'!$A:$BS,53,0)</f>
        <v>#N/A</v>
      </c>
      <c r="AI411" s="20" t="e">
        <f>VLOOKUP($B411,'DATA PENGUKURAN GARDU'!$A:$BS,54,0)</f>
        <v>#N/A</v>
      </c>
      <c r="AJ411" s="17" t="e">
        <f>VLOOKUP($C411,'DATA PENGUKURAN GARDU'!$A:$BS,42,0)</f>
        <v>#N/A</v>
      </c>
      <c r="AK411" s="23" t="e">
        <f t="shared" si="219"/>
        <v>#N/A</v>
      </c>
      <c r="AL411" s="17" t="e">
        <f>VLOOKUP($C411,'DATA PENGUKURAN GARDU'!$A:$BS,44,0)</f>
        <v>#N/A</v>
      </c>
      <c r="AM411" s="23" t="e">
        <f t="shared" si="220"/>
        <v>#N/A</v>
      </c>
      <c r="AN411" s="17" t="e">
        <f>VLOOKUP($C411,'DATA PENGUKURAN GARDU'!$A:$BS,46,0)</f>
        <v>#N/A</v>
      </c>
      <c r="AO411" s="23" t="e">
        <f t="shared" si="221"/>
        <v>#N/A</v>
      </c>
      <c r="AP411" s="17" t="e">
        <f>VLOOKUP($C411,'DATA PENGUKURAN GARDU'!$A:$BS,46,0)</f>
        <v>#N/A</v>
      </c>
      <c r="AQ411" s="17" t="e">
        <f>VLOOKUP($C411,'DATA PENGUKURAN GARDU'!$A:$BS,53,0)</f>
        <v>#N/A</v>
      </c>
      <c r="AR411" s="17" t="e">
        <f>VLOOKUP($C411,'DATA PENGUKURAN GARDU'!$A:$BS,54,0)</f>
        <v>#N/A</v>
      </c>
      <c r="AS411" s="20" t="e">
        <f>VLOOKUP($D411,'DATA PENGUKURAN GARDU'!$A:$BS,42,0)</f>
        <v>#N/A</v>
      </c>
      <c r="AT411" s="21" t="e">
        <f t="shared" si="222"/>
        <v>#N/A</v>
      </c>
      <c r="AU411" s="20" t="e">
        <f>VLOOKUP($D411,'DATA PENGUKURAN GARDU'!$A:$BS,44,0)</f>
        <v>#N/A</v>
      </c>
      <c r="AV411" s="21" t="e">
        <f t="shared" si="223"/>
        <v>#N/A</v>
      </c>
      <c r="AW411" s="20" t="e">
        <f>VLOOKUP($D411,'DATA PENGUKURAN GARDU'!$A:$BS,46,0)</f>
        <v>#N/A</v>
      </c>
      <c r="AX411" s="21" t="e">
        <f t="shared" si="224"/>
        <v>#N/A</v>
      </c>
      <c r="AY411" s="20" t="e">
        <f>VLOOKUP($D411,'DATA PENGUKURAN GARDU'!$A:$BS,46,0)</f>
        <v>#N/A</v>
      </c>
      <c r="AZ411" s="20" t="e">
        <f>VLOOKUP($D411,'DATA PENGUKURAN GARDU'!$A:$BS,53,0)</f>
        <v>#N/A</v>
      </c>
      <c r="BA411" s="20" t="e">
        <f>VLOOKUP($D411,'DATA PENGUKURAN GARDU'!$A:$BS,54,0)</f>
        <v>#N/A</v>
      </c>
      <c r="BB411" s="17" t="e">
        <f>VLOOKUP($E411,'DATA PENGUKURAN GARDU'!$A:$BS,42,0)</f>
        <v>#N/A</v>
      </c>
      <c r="BC411" s="23" t="e">
        <f t="shared" si="225"/>
        <v>#N/A</v>
      </c>
      <c r="BD411" s="17" t="e">
        <f>VLOOKUP($E411,'DATA PENGUKURAN GARDU'!$A:$BS,44,0)</f>
        <v>#N/A</v>
      </c>
      <c r="BE411" s="23" t="e">
        <f t="shared" si="226"/>
        <v>#N/A</v>
      </c>
      <c r="BF411" s="17" t="e">
        <f>VLOOKUP($E411,'DATA PENGUKURAN GARDU'!$A:$BS,46,0)</f>
        <v>#N/A</v>
      </c>
      <c r="BG411" s="23" t="e">
        <f t="shared" si="227"/>
        <v>#N/A</v>
      </c>
      <c r="BH411" s="17" t="e">
        <f>VLOOKUP($E411,'DATA PENGUKURAN GARDU'!$A:$BS,46,0)</f>
        <v>#N/A</v>
      </c>
      <c r="BI411" s="17" t="e">
        <f>VLOOKUP($E411,'DATA PENGUKURAN GARDU'!$A:$BS,53,0)</f>
        <v>#N/A</v>
      </c>
      <c r="BJ411" s="17" t="e">
        <f>VLOOKUP($E411,'DATA PENGUKURAN GARDU'!$A:$BS,54,0)</f>
        <v>#N/A</v>
      </c>
      <c r="BK411" s="20" t="e">
        <f t="shared" si="228"/>
        <v>#N/A</v>
      </c>
      <c r="BL411" s="20" t="e">
        <f t="shared" si="229"/>
        <v>#N/A</v>
      </c>
      <c r="BM411" s="20" t="e">
        <f t="shared" si="230"/>
        <v>#N/A</v>
      </c>
      <c r="BN411" s="25" t="e">
        <f t="shared" si="231"/>
        <v>#N/A</v>
      </c>
      <c r="BO411" s="26" t="str">
        <f t="shared" si="232"/>
        <v>0</v>
      </c>
      <c r="BP411" s="21" t="e">
        <f t="shared" si="233"/>
        <v>#VALUE!</v>
      </c>
      <c r="BQ411" s="20" t="e">
        <f t="shared" si="234"/>
        <v>#N/A</v>
      </c>
      <c r="BR411" s="20" t="e">
        <v>#N/A</v>
      </c>
      <c r="BS411" s="9" t="e">
        <v>#N/A</v>
      </c>
      <c r="BT411" s="2" t="e">
        <f t="shared" si="235"/>
        <v>#VALUE!</v>
      </c>
      <c r="BU411" s="2" t="e">
        <f t="shared" si="203"/>
        <v>#N/A</v>
      </c>
      <c r="BV411" s="2" t="e">
        <f t="shared" si="204"/>
        <v>#N/A</v>
      </c>
    </row>
    <row r="412" s="2" customFormat="1" ht="22.95" customHeight="1" spans="1:74">
      <c r="A412" s="9" t="str">
        <f t="shared" si="205"/>
        <v>K-123Induk</v>
      </c>
      <c r="B412" s="9" t="str">
        <f t="shared" si="206"/>
        <v>K-123jurusan 1</v>
      </c>
      <c r="C412" s="9" t="str">
        <f t="shared" si="207"/>
        <v>K-123jurusan 2</v>
      </c>
      <c r="D412" s="9" t="str">
        <f t="shared" si="208"/>
        <v>K-123jurusan 3</v>
      </c>
      <c r="E412" s="9" t="str">
        <f t="shared" si="209"/>
        <v>K-123jurusan 4</v>
      </c>
      <c r="F412" s="10" t="s">
        <v>462</v>
      </c>
      <c r="G412" s="10" t="s">
        <v>132</v>
      </c>
      <c r="H412" s="10" t="s">
        <v>532</v>
      </c>
      <c r="I412" s="10">
        <v>0.740864</v>
      </c>
      <c r="J412" s="10">
        <v>124.327665</v>
      </c>
      <c r="K412" s="10" t="s">
        <v>7465</v>
      </c>
      <c r="L412" s="10" t="s">
        <v>7465</v>
      </c>
      <c r="M412" s="10" t="s">
        <v>7465</v>
      </c>
      <c r="N412" s="14">
        <f t="shared" si="210"/>
        <v>0</v>
      </c>
      <c r="O412" s="15" t="e">
        <f t="shared" si="211"/>
        <v>#VALUE!</v>
      </c>
      <c r="P412" s="15" t="e">
        <f t="shared" si="212"/>
        <v>#VALUE!</v>
      </c>
      <c r="Q412" s="17" t="e">
        <f>VLOOKUP($A412,'DATA PENGUKURAN GARDU'!$A:$BS,42,0)</f>
        <v>#N/A</v>
      </c>
      <c r="R412" s="18" t="e">
        <f t="shared" si="213"/>
        <v>#N/A</v>
      </c>
      <c r="S412" s="17" t="e">
        <f>VLOOKUP($A412,'DATA PENGUKURAN GARDU'!$A:$BS,44,0)</f>
        <v>#N/A</v>
      </c>
      <c r="T412" s="18" t="e">
        <f t="shared" si="214"/>
        <v>#N/A</v>
      </c>
      <c r="U412" s="17" t="e">
        <f>VLOOKUP($A412,'DATA PENGUKURAN GARDU'!$A:$BS,46,0)</f>
        <v>#N/A</v>
      </c>
      <c r="V412" s="18" t="e">
        <f t="shared" si="215"/>
        <v>#N/A</v>
      </c>
      <c r="W412" s="17" t="e">
        <f>VLOOKUP($A412,'DATA PENGUKURAN GARDU'!$A:$BS,48,0)</f>
        <v>#N/A</v>
      </c>
      <c r="X412" s="17" t="e">
        <f>VLOOKUP($A412,'DATA PENGUKURAN GARDU'!$A:$BS,53,0)</f>
        <v>#N/A</v>
      </c>
      <c r="Y412" s="17" t="e">
        <f>VLOOKUP($A412,'DATA PENGUKURAN GARDU'!$A:$BS,54,0)</f>
        <v>#N/A</v>
      </c>
      <c r="Z412" s="17" t="e">
        <f>VLOOKUP($A412,'DATA PENGUKURAN GARDU'!$A:$BS,55,0)</f>
        <v>#N/A</v>
      </c>
      <c r="AA412" s="20" t="e">
        <f>VLOOKUP($B412,'DATA PENGUKURAN GARDU'!$A:$BS,42,0)</f>
        <v>#N/A</v>
      </c>
      <c r="AB412" s="21" t="e">
        <f t="shared" si="216"/>
        <v>#N/A</v>
      </c>
      <c r="AC412" s="20" t="e">
        <f>VLOOKUP($B412,'DATA PENGUKURAN GARDU'!$A:$BS,44,0)</f>
        <v>#N/A</v>
      </c>
      <c r="AD412" s="21" t="e">
        <f t="shared" si="217"/>
        <v>#N/A</v>
      </c>
      <c r="AE412" s="20" t="e">
        <f>VLOOKUP($B412,'DATA PENGUKURAN GARDU'!$A:$BS,46,0)</f>
        <v>#N/A</v>
      </c>
      <c r="AF412" s="21" t="e">
        <f t="shared" si="218"/>
        <v>#N/A</v>
      </c>
      <c r="AG412" s="20" t="e">
        <f>VLOOKUP($B412,'DATA PENGUKURAN GARDU'!$A:$BS,46,0)</f>
        <v>#N/A</v>
      </c>
      <c r="AH412" s="20" t="e">
        <f>VLOOKUP($B412,'DATA PENGUKURAN GARDU'!$A:$BS,53,0)</f>
        <v>#N/A</v>
      </c>
      <c r="AI412" s="20" t="e">
        <f>VLOOKUP($B412,'DATA PENGUKURAN GARDU'!$A:$BS,54,0)</f>
        <v>#N/A</v>
      </c>
      <c r="AJ412" s="17" t="e">
        <f>VLOOKUP($C412,'DATA PENGUKURAN GARDU'!$A:$BS,42,0)</f>
        <v>#N/A</v>
      </c>
      <c r="AK412" s="23" t="e">
        <f t="shared" si="219"/>
        <v>#N/A</v>
      </c>
      <c r="AL412" s="17" t="e">
        <f>VLOOKUP($C412,'DATA PENGUKURAN GARDU'!$A:$BS,44,0)</f>
        <v>#N/A</v>
      </c>
      <c r="AM412" s="23" t="e">
        <f t="shared" si="220"/>
        <v>#N/A</v>
      </c>
      <c r="AN412" s="17" t="e">
        <f>VLOOKUP($C412,'DATA PENGUKURAN GARDU'!$A:$BS,46,0)</f>
        <v>#N/A</v>
      </c>
      <c r="AO412" s="23" t="e">
        <f t="shared" si="221"/>
        <v>#N/A</v>
      </c>
      <c r="AP412" s="17" t="e">
        <f>VLOOKUP($C412,'DATA PENGUKURAN GARDU'!$A:$BS,46,0)</f>
        <v>#N/A</v>
      </c>
      <c r="AQ412" s="17" t="e">
        <f>VLOOKUP($C412,'DATA PENGUKURAN GARDU'!$A:$BS,53,0)</f>
        <v>#N/A</v>
      </c>
      <c r="AR412" s="17" t="e">
        <f>VLOOKUP($C412,'DATA PENGUKURAN GARDU'!$A:$BS,54,0)</f>
        <v>#N/A</v>
      </c>
      <c r="AS412" s="20" t="e">
        <f>VLOOKUP($D412,'DATA PENGUKURAN GARDU'!$A:$BS,42,0)</f>
        <v>#N/A</v>
      </c>
      <c r="AT412" s="21" t="e">
        <f t="shared" si="222"/>
        <v>#N/A</v>
      </c>
      <c r="AU412" s="20" t="e">
        <f>VLOOKUP($D412,'DATA PENGUKURAN GARDU'!$A:$BS,44,0)</f>
        <v>#N/A</v>
      </c>
      <c r="AV412" s="21" t="e">
        <f t="shared" si="223"/>
        <v>#N/A</v>
      </c>
      <c r="AW412" s="20" t="e">
        <f>VLOOKUP($D412,'DATA PENGUKURAN GARDU'!$A:$BS,46,0)</f>
        <v>#N/A</v>
      </c>
      <c r="AX412" s="21" t="e">
        <f t="shared" si="224"/>
        <v>#N/A</v>
      </c>
      <c r="AY412" s="20" t="e">
        <f>VLOOKUP($D412,'DATA PENGUKURAN GARDU'!$A:$BS,46,0)</f>
        <v>#N/A</v>
      </c>
      <c r="AZ412" s="20" t="e">
        <f>VLOOKUP($D412,'DATA PENGUKURAN GARDU'!$A:$BS,53,0)</f>
        <v>#N/A</v>
      </c>
      <c r="BA412" s="20" t="e">
        <f>VLOOKUP($D412,'DATA PENGUKURAN GARDU'!$A:$BS,54,0)</f>
        <v>#N/A</v>
      </c>
      <c r="BB412" s="17" t="e">
        <f>VLOOKUP($E412,'DATA PENGUKURAN GARDU'!$A:$BS,42,0)</f>
        <v>#N/A</v>
      </c>
      <c r="BC412" s="23" t="e">
        <f t="shared" si="225"/>
        <v>#N/A</v>
      </c>
      <c r="BD412" s="17" t="e">
        <f>VLOOKUP($E412,'DATA PENGUKURAN GARDU'!$A:$BS,44,0)</f>
        <v>#N/A</v>
      </c>
      <c r="BE412" s="23" t="e">
        <f t="shared" si="226"/>
        <v>#N/A</v>
      </c>
      <c r="BF412" s="17" t="e">
        <f>VLOOKUP($E412,'DATA PENGUKURAN GARDU'!$A:$BS,46,0)</f>
        <v>#N/A</v>
      </c>
      <c r="BG412" s="23" t="e">
        <f t="shared" si="227"/>
        <v>#N/A</v>
      </c>
      <c r="BH412" s="17" t="e">
        <f>VLOOKUP($E412,'DATA PENGUKURAN GARDU'!$A:$BS,46,0)</f>
        <v>#N/A</v>
      </c>
      <c r="BI412" s="17" t="e">
        <f>VLOOKUP($E412,'DATA PENGUKURAN GARDU'!$A:$BS,53,0)</f>
        <v>#N/A</v>
      </c>
      <c r="BJ412" s="17" t="e">
        <f>VLOOKUP($E412,'DATA PENGUKURAN GARDU'!$A:$BS,54,0)</f>
        <v>#N/A</v>
      </c>
      <c r="BK412" s="20" t="e">
        <f t="shared" si="228"/>
        <v>#N/A</v>
      </c>
      <c r="BL412" s="20" t="e">
        <f t="shared" si="229"/>
        <v>#N/A</v>
      </c>
      <c r="BM412" s="20" t="e">
        <f t="shared" si="230"/>
        <v>#N/A</v>
      </c>
      <c r="BN412" s="25" t="e">
        <f t="shared" si="231"/>
        <v>#N/A</v>
      </c>
      <c r="BO412" s="26" t="str">
        <f t="shared" si="232"/>
        <v>0</v>
      </c>
      <c r="BP412" s="21" t="e">
        <f t="shared" si="233"/>
        <v>#VALUE!</v>
      </c>
      <c r="BQ412" s="20" t="e">
        <f t="shared" si="234"/>
        <v>#N/A</v>
      </c>
      <c r="BR412" s="20" t="e">
        <v>#N/A</v>
      </c>
      <c r="BS412" s="9" t="e">
        <v>#N/A</v>
      </c>
      <c r="BT412" s="2" t="e">
        <f t="shared" si="235"/>
        <v>#VALUE!</v>
      </c>
      <c r="BU412" s="2" t="e">
        <f t="shared" si="203"/>
        <v>#N/A</v>
      </c>
      <c r="BV412" s="2" t="e">
        <f t="shared" si="204"/>
        <v>#N/A</v>
      </c>
    </row>
    <row r="413" s="2" customFormat="1" ht="22.95" customHeight="1" spans="1:74">
      <c r="A413" s="9" t="str">
        <f t="shared" si="205"/>
        <v>M 126Induk</v>
      </c>
      <c r="B413" s="9" t="str">
        <f t="shared" si="206"/>
        <v>M 126jurusan 1</v>
      </c>
      <c r="C413" s="9" t="str">
        <f t="shared" si="207"/>
        <v>M 126jurusan 2</v>
      </c>
      <c r="D413" s="9" t="str">
        <f t="shared" si="208"/>
        <v>M 126jurusan 3</v>
      </c>
      <c r="E413" s="9" t="str">
        <f t="shared" si="209"/>
        <v>M 126jurusan 4</v>
      </c>
      <c r="F413" s="10" t="s">
        <v>131</v>
      </c>
      <c r="G413" s="10" t="s">
        <v>131</v>
      </c>
      <c r="H413" s="10" t="s">
        <v>533</v>
      </c>
      <c r="I413" s="10">
        <v>0.57213</v>
      </c>
      <c r="J413" s="10">
        <v>124.04156</v>
      </c>
      <c r="K413" s="10" t="s">
        <v>7465</v>
      </c>
      <c r="L413" s="10" t="s">
        <v>7465</v>
      </c>
      <c r="M413" s="10" t="s">
        <v>7465</v>
      </c>
      <c r="N413" s="14">
        <f t="shared" si="210"/>
        <v>0</v>
      </c>
      <c r="O413" s="15" t="e">
        <f t="shared" si="211"/>
        <v>#VALUE!</v>
      </c>
      <c r="P413" s="15" t="e">
        <f t="shared" si="212"/>
        <v>#VALUE!</v>
      </c>
      <c r="Q413" s="17" t="e">
        <f>VLOOKUP($A413,'DATA PENGUKURAN GARDU'!$A:$BS,42,0)</f>
        <v>#N/A</v>
      </c>
      <c r="R413" s="18" t="e">
        <f t="shared" si="213"/>
        <v>#N/A</v>
      </c>
      <c r="S413" s="17" t="e">
        <f>VLOOKUP($A413,'DATA PENGUKURAN GARDU'!$A:$BS,44,0)</f>
        <v>#N/A</v>
      </c>
      <c r="T413" s="18" t="e">
        <f t="shared" si="214"/>
        <v>#N/A</v>
      </c>
      <c r="U413" s="17" t="e">
        <f>VLOOKUP($A413,'DATA PENGUKURAN GARDU'!$A:$BS,46,0)</f>
        <v>#N/A</v>
      </c>
      <c r="V413" s="18" t="e">
        <f t="shared" si="215"/>
        <v>#N/A</v>
      </c>
      <c r="W413" s="17" t="e">
        <f>VLOOKUP($A413,'DATA PENGUKURAN GARDU'!$A:$BS,48,0)</f>
        <v>#N/A</v>
      </c>
      <c r="X413" s="17" t="e">
        <f>VLOOKUP($A413,'DATA PENGUKURAN GARDU'!$A:$BS,53,0)</f>
        <v>#N/A</v>
      </c>
      <c r="Y413" s="17" t="e">
        <f>VLOOKUP($A413,'DATA PENGUKURAN GARDU'!$A:$BS,54,0)</f>
        <v>#N/A</v>
      </c>
      <c r="Z413" s="17" t="e">
        <f>VLOOKUP($A413,'DATA PENGUKURAN GARDU'!$A:$BS,55,0)</f>
        <v>#N/A</v>
      </c>
      <c r="AA413" s="20" t="e">
        <f>VLOOKUP($B413,'DATA PENGUKURAN GARDU'!$A:$BS,42,0)</f>
        <v>#N/A</v>
      </c>
      <c r="AB413" s="21" t="e">
        <f t="shared" si="216"/>
        <v>#N/A</v>
      </c>
      <c r="AC413" s="20" t="e">
        <f>VLOOKUP($B413,'DATA PENGUKURAN GARDU'!$A:$BS,44,0)</f>
        <v>#N/A</v>
      </c>
      <c r="AD413" s="21" t="e">
        <f t="shared" si="217"/>
        <v>#N/A</v>
      </c>
      <c r="AE413" s="20" t="e">
        <f>VLOOKUP($B413,'DATA PENGUKURAN GARDU'!$A:$BS,46,0)</f>
        <v>#N/A</v>
      </c>
      <c r="AF413" s="21" t="e">
        <f t="shared" si="218"/>
        <v>#N/A</v>
      </c>
      <c r="AG413" s="20" t="e">
        <f>VLOOKUP($B413,'DATA PENGUKURAN GARDU'!$A:$BS,46,0)</f>
        <v>#N/A</v>
      </c>
      <c r="AH413" s="20" t="e">
        <f>VLOOKUP($B413,'DATA PENGUKURAN GARDU'!$A:$BS,53,0)</f>
        <v>#N/A</v>
      </c>
      <c r="AI413" s="20" t="e">
        <f>VLOOKUP($B413,'DATA PENGUKURAN GARDU'!$A:$BS,54,0)</f>
        <v>#N/A</v>
      </c>
      <c r="AJ413" s="17" t="e">
        <f>VLOOKUP($C413,'DATA PENGUKURAN GARDU'!$A:$BS,42,0)</f>
        <v>#N/A</v>
      </c>
      <c r="AK413" s="23" t="e">
        <f t="shared" si="219"/>
        <v>#N/A</v>
      </c>
      <c r="AL413" s="17" t="e">
        <f>VLOOKUP($C413,'DATA PENGUKURAN GARDU'!$A:$BS,44,0)</f>
        <v>#N/A</v>
      </c>
      <c r="AM413" s="23" t="e">
        <f t="shared" si="220"/>
        <v>#N/A</v>
      </c>
      <c r="AN413" s="17" t="e">
        <f>VLOOKUP($C413,'DATA PENGUKURAN GARDU'!$A:$BS,46,0)</f>
        <v>#N/A</v>
      </c>
      <c r="AO413" s="23" t="e">
        <f t="shared" si="221"/>
        <v>#N/A</v>
      </c>
      <c r="AP413" s="17" t="e">
        <f>VLOOKUP($C413,'DATA PENGUKURAN GARDU'!$A:$BS,46,0)</f>
        <v>#N/A</v>
      </c>
      <c r="AQ413" s="17" t="e">
        <f>VLOOKUP($C413,'DATA PENGUKURAN GARDU'!$A:$BS,53,0)</f>
        <v>#N/A</v>
      </c>
      <c r="AR413" s="17" t="e">
        <f>VLOOKUP($C413,'DATA PENGUKURAN GARDU'!$A:$BS,54,0)</f>
        <v>#N/A</v>
      </c>
      <c r="AS413" s="20" t="e">
        <f>VLOOKUP($D413,'DATA PENGUKURAN GARDU'!$A:$BS,42,0)</f>
        <v>#N/A</v>
      </c>
      <c r="AT413" s="21" t="e">
        <f t="shared" si="222"/>
        <v>#N/A</v>
      </c>
      <c r="AU413" s="20" t="e">
        <f>VLOOKUP($D413,'DATA PENGUKURAN GARDU'!$A:$BS,44,0)</f>
        <v>#N/A</v>
      </c>
      <c r="AV413" s="21" t="e">
        <f t="shared" si="223"/>
        <v>#N/A</v>
      </c>
      <c r="AW413" s="20" t="e">
        <f>VLOOKUP($D413,'DATA PENGUKURAN GARDU'!$A:$BS,46,0)</f>
        <v>#N/A</v>
      </c>
      <c r="AX413" s="21" t="e">
        <f t="shared" si="224"/>
        <v>#N/A</v>
      </c>
      <c r="AY413" s="20" t="e">
        <f>VLOOKUP($D413,'DATA PENGUKURAN GARDU'!$A:$BS,46,0)</f>
        <v>#N/A</v>
      </c>
      <c r="AZ413" s="20" t="e">
        <f>VLOOKUP($D413,'DATA PENGUKURAN GARDU'!$A:$BS,53,0)</f>
        <v>#N/A</v>
      </c>
      <c r="BA413" s="20" t="e">
        <f>VLOOKUP($D413,'DATA PENGUKURAN GARDU'!$A:$BS,54,0)</f>
        <v>#N/A</v>
      </c>
      <c r="BB413" s="17" t="e">
        <f>VLOOKUP($E413,'DATA PENGUKURAN GARDU'!$A:$BS,42,0)</f>
        <v>#N/A</v>
      </c>
      <c r="BC413" s="23" t="e">
        <f t="shared" si="225"/>
        <v>#N/A</v>
      </c>
      <c r="BD413" s="17" t="e">
        <f>VLOOKUP($E413,'DATA PENGUKURAN GARDU'!$A:$BS,44,0)</f>
        <v>#N/A</v>
      </c>
      <c r="BE413" s="23" t="e">
        <f t="shared" si="226"/>
        <v>#N/A</v>
      </c>
      <c r="BF413" s="17" t="e">
        <f>VLOOKUP($E413,'DATA PENGUKURAN GARDU'!$A:$BS,46,0)</f>
        <v>#N/A</v>
      </c>
      <c r="BG413" s="23" t="e">
        <f t="shared" si="227"/>
        <v>#N/A</v>
      </c>
      <c r="BH413" s="17" t="e">
        <f>VLOOKUP($E413,'DATA PENGUKURAN GARDU'!$A:$BS,46,0)</f>
        <v>#N/A</v>
      </c>
      <c r="BI413" s="17" t="e">
        <f>VLOOKUP($E413,'DATA PENGUKURAN GARDU'!$A:$BS,53,0)</f>
        <v>#N/A</v>
      </c>
      <c r="BJ413" s="17" t="e">
        <f>VLOOKUP($E413,'DATA PENGUKURAN GARDU'!$A:$BS,54,0)</f>
        <v>#N/A</v>
      </c>
      <c r="BK413" s="20" t="e">
        <f t="shared" si="228"/>
        <v>#N/A</v>
      </c>
      <c r="BL413" s="20" t="e">
        <f t="shared" si="229"/>
        <v>#N/A</v>
      </c>
      <c r="BM413" s="20" t="e">
        <f t="shared" si="230"/>
        <v>#N/A</v>
      </c>
      <c r="BN413" s="25" t="e">
        <f t="shared" si="231"/>
        <v>#N/A</v>
      </c>
      <c r="BO413" s="26" t="str">
        <f t="shared" si="232"/>
        <v>0</v>
      </c>
      <c r="BP413" s="21" t="e">
        <f t="shared" si="233"/>
        <v>#VALUE!</v>
      </c>
      <c r="BQ413" s="20" t="e">
        <f t="shared" si="234"/>
        <v>#N/A</v>
      </c>
      <c r="BR413" s="20" t="e">
        <v>#N/A</v>
      </c>
      <c r="BS413" s="9" t="e">
        <v>#N/A</v>
      </c>
      <c r="BT413" s="2" t="e">
        <f t="shared" si="235"/>
        <v>#VALUE!</v>
      </c>
      <c r="BU413" s="2" t="e">
        <f t="shared" si="203"/>
        <v>#N/A</v>
      </c>
      <c r="BV413" s="2" t="e">
        <f t="shared" si="204"/>
        <v>#N/A</v>
      </c>
    </row>
    <row r="414" s="2" customFormat="1" ht="22.95" customHeight="1" spans="1:74">
      <c r="A414" s="9" t="str">
        <f t="shared" si="205"/>
        <v>M 127Induk</v>
      </c>
      <c r="B414" s="9" t="str">
        <f t="shared" si="206"/>
        <v>M 127jurusan 1</v>
      </c>
      <c r="C414" s="9" t="str">
        <f t="shared" si="207"/>
        <v>M 127jurusan 2</v>
      </c>
      <c r="D414" s="9" t="str">
        <f t="shared" si="208"/>
        <v>M 127jurusan 3</v>
      </c>
      <c r="E414" s="9" t="str">
        <f t="shared" si="209"/>
        <v>M 127jurusan 4</v>
      </c>
      <c r="F414" s="10" t="s">
        <v>131</v>
      </c>
      <c r="G414" s="10" t="s">
        <v>131</v>
      </c>
      <c r="H414" s="10" t="s">
        <v>534</v>
      </c>
      <c r="I414" s="10">
        <v>0.57011</v>
      </c>
      <c r="J414" s="10">
        <v>124.03621</v>
      </c>
      <c r="K414" s="10" t="s">
        <v>7465</v>
      </c>
      <c r="L414" s="10" t="s">
        <v>7465</v>
      </c>
      <c r="M414" s="10" t="s">
        <v>7465</v>
      </c>
      <c r="N414" s="14">
        <f t="shared" si="210"/>
        <v>0</v>
      </c>
      <c r="O414" s="15" t="e">
        <f t="shared" si="211"/>
        <v>#VALUE!</v>
      </c>
      <c r="P414" s="15" t="e">
        <f t="shared" si="212"/>
        <v>#VALUE!</v>
      </c>
      <c r="Q414" s="17" t="e">
        <f>VLOOKUP($A414,'DATA PENGUKURAN GARDU'!$A:$BS,42,0)</f>
        <v>#N/A</v>
      </c>
      <c r="R414" s="18" t="e">
        <f t="shared" si="213"/>
        <v>#N/A</v>
      </c>
      <c r="S414" s="17" t="e">
        <f>VLOOKUP($A414,'DATA PENGUKURAN GARDU'!$A:$BS,44,0)</f>
        <v>#N/A</v>
      </c>
      <c r="T414" s="18" t="e">
        <f t="shared" si="214"/>
        <v>#N/A</v>
      </c>
      <c r="U414" s="17" t="e">
        <f>VLOOKUP($A414,'DATA PENGUKURAN GARDU'!$A:$BS,46,0)</f>
        <v>#N/A</v>
      </c>
      <c r="V414" s="18" t="e">
        <f t="shared" si="215"/>
        <v>#N/A</v>
      </c>
      <c r="W414" s="17" t="e">
        <f>VLOOKUP($A414,'DATA PENGUKURAN GARDU'!$A:$BS,48,0)</f>
        <v>#N/A</v>
      </c>
      <c r="X414" s="17" t="e">
        <f>VLOOKUP($A414,'DATA PENGUKURAN GARDU'!$A:$BS,53,0)</f>
        <v>#N/A</v>
      </c>
      <c r="Y414" s="17" t="e">
        <f>VLOOKUP($A414,'DATA PENGUKURAN GARDU'!$A:$BS,54,0)</f>
        <v>#N/A</v>
      </c>
      <c r="Z414" s="17" t="e">
        <f>VLOOKUP($A414,'DATA PENGUKURAN GARDU'!$A:$BS,55,0)</f>
        <v>#N/A</v>
      </c>
      <c r="AA414" s="20" t="e">
        <f>VLOOKUP($B414,'DATA PENGUKURAN GARDU'!$A:$BS,42,0)</f>
        <v>#N/A</v>
      </c>
      <c r="AB414" s="21" t="e">
        <f t="shared" si="216"/>
        <v>#N/A</v>
      </c>
      <c r="AC414" s="20" t="e">
        <f>VLOOKUP($B414,'DATA PENGUKURAN GARDU'!$A:$BS,44,0)</f>
        <v>#N/A</v>
      </c>
      <c r="AD414" s="21" t="e">
        <f t="shared" si="217"/>
        <v>#N/A</v>
      </c>
      <c r="AE414" s="20" t="e">
        <f>VLOOKUP($B414,'DATA PENGUKURAN GARDU'!$A:$BS,46,0)</f>
        <v>#N/A</v>
      </c>
      <c r="AF414" s="21" t="e">
        <f t="shared" si="218"/>
        <v>#N/A</v>
      </c>
      <c r="AG414" s="20" t="e">
        <f>VLOOKUP($B414,'DATA PENGUKURAN GARDU'!$A:$BS,46,0)</f>
        <v>#N/A</v>
      </c>
      <c r="AH414" s="20" t="e">
        <f>VLOOKUP($B414,'DATA PENGUKURAN GARDU'!$A:$BS,53,0)</f>
        <v>#N/A</v>
      </c>
      <c r="AI414" s="20" t="e">
        <f>VLOOKUP($B414,'DATA PENGUKURAN GARDU'!$A:$BS,54,0)</f>
        <v>#N/A</v>
      </c>
      <c r="AJ414" s="17" t="e">
        <f>VLOOKUP($C414,'DATA PENGUKURAN GARDU'!$A:$BS,42,0)</f>
        <v>#N/A</v>
      </c>
      <c r="AK414" s="23" t="e">
        <f t="shared" si="219"/>
        <v>#N/A</v>
      </c>
      <c r="AL414" s="17" t="e">
        <f>VLOOKUP($C414,'DATA PENGUKURAN GARDU'!$A:$BS,44,0)</f>
        <v>#N/A</v>
      </c>
      <c r="AM414" s="23" t="e">
        <f t="shared" si="220"/>
        <v>#N/A</v>
      </c>
      <c r="AN414" s="17" t="e">
        <f>VLOOKUP($C414,'DATA PENGUKURAN GARDU'!$A:$BS,46,0)</f>
        <v>#N/A</v>
      </c>
      <c r="AO414" s="23" t="e">
        <f t="shared" si="221"/>
        <v>#N/A</v>
      </c>
      <c r="AP414" s="17" t="e">
        <f>VLOOKUP($C414,'DATA PENGUKURAN GARDU'!$A:$BS,46,0)</f>
        <v>#N/A</v>
      </c>
      <c r="AQ414" s="17" t="e">
        <f>VLOOKUP($C414,'DATA PENGUKURAN GARDU'!$A:$BS,53,0)</f>
        <v>#N/A</v>
      </c>
      <c r="AR414" s="17" t="e">
        <f>VLOOKUP($C414,'DATA PENGUKURAN GARDU'!$A:$BS,54,0)</f>
        <v>#N/A</v>
      </c>
      <c r="AS414" s="20" t="e">
        <f>VLOOKUP($D414,'DATA PENGUKURAN GARDU'!$A:$BS,42,0)</f>
        <v>#N/A</v>
      </c>
      <c r="AT414" s="21" t="e">
        <f t="shared" si="222"/>
        <v>#N/A</v>
      </c>
      <c r="AU414" s="20" t="e">
        <f>VLOOKUP($D414,'DATA PENGUKURAN GARDU'!$A:$BS,44,0)</f>
        <v>#N/A</v>
      </c>
      <c r="AV414" s="21" t="e">
        <f t="shared" si="223"/>
        <v>#N/A</v>
      </c>
      <c r="AW414" s="20" t="e">
        <f>VLOOKUP($D414,'DATA PENGUKURAN GARDU'!$A:$BS,46,0)</f>
        <v>#N/A</v>
      </c>
      <c r="AX414" s="21" t="e">
        <f t="shared" si="224"/>
        <v>#N/A</v>
      </c>
      <c r="AY414" s="20" t="e">
        <f>VLOOKUP($D414,'DATA PENGUKURAN GARDU'!$A:$BS,46,0)</f>
        <v>#N/A</v>
      </c>
      <c r="AZ414" s="20" t="e">
        <f>VLOOKUP($D414,'DATA PENGUKURAN GARDU'!$A:$BS,53,0)</f>
        <v>#N/A</v>
      </c>
      <c r="BA414" s="20" t="e">
        <f>VLOOKUP($D414,'DATA PENGUKURAN GARDU'!$A:$BS,54,0)</f>
        <v>#N/A</v>
      </c>
      <c r="BB414" s="17" t="e">
        <f>VLOOKUP($E414,'DATA PENGUKURAN GARDU'!$A:$BS,42,0)</f>
        <v>#N/A</v>
      </c>
      <c r="BC414" s="23" t="e">
        <f t="shared" si="225"/>
        <v>#N/A</v>
      </c>
      <c r="BD414" s="17" t="e">
        <f>VLOOKUP($E414,'DATA PENGUKURAN GARDU'!$A:$BS,44,0)</f>
        <v>#N/A</v>
      </c>
      <c r="BE414" s="23" t="e">
        <f t="shared" si="226"/>
        <v>#N/A</v>
      </c>
      <c r="BF414" s="17" t="e">
        <f>VLOOKUP($E414,'DATA PENGUKURAN GARDU'!$A:$BS,46,0)</f>
        <v>#N/A</v>
      </c>
      <c r="BG414" s="23" t="e">
        <f t="shared" si="227"/>
        <v>#N/A</v>
      </c>
      <c r="BH414" s="17" t="e">
        <f>VLOOKUP($E414,'DATA PENGUKURAN GARDU'!$A:$BS,46,0)</f>
        <v>#N/A</v>
      </c>
      <c r="BI414" s="17" t="e">
        <f>VLOOKUP($E414,'DATA PENGUKURAN GARDU'!$A:$BS,53,0)</f>
        <v>#N/A</v>
      </c>
      <c r="BJ414" s="17" t="e">
        <f>VLOOKUP($E414,'DATA PENGUKURAN GARDU'!$A:$BS,54,0)</f>
        <v>#N/A</v>
      </c>
      <c r="BK414" s="20" t="e">
        <f t="shared" si="228"/>
        <v>#N/A</v>
      </c>
      <c r="BL414" s="20" t="e">
        <f t="shared" si="229"/>
        <v>#N/A</v>
      </c>
      <c r="BM414" s="20" t="e">
        <f t="shared" si="230"/>
        <v>#N/A</v>
      </c>
      <c r="BN414" s="25" t="e">
        <f t="shared" si="231"/>
        <v>#N/A</v>
      </c>
      <c r="BO414" s="26" t="str">
        <f t="shared" si="232"/>
        <v>0</v>
      </c>
      <c r="BP414" s="21" t="e">
        <f t="shared" si="233"/>
        <v>#VALUE!</v>
      </c>
      <c r="BQ414" s="20" t="e">
        <f t="shared" si="234"/>
        <v>#N/A</v>
      </c>
      <c r="BR414" s="20" t="e">
        <v>#N/A</v>
      </c>
      <c r="BS414" s="9" t="e">
        <v>#N/A</v>
      </c>
      <c r="BT414" s="2" t="e">
        <f t="shared" si="235"/>
        <v>#VALUE!</v>
      </c>
      <c r="BU414" s="2" t="e">
        <f t="shared" si="203"/>
        <v>#N/A</v>
      </c>
      <c r="BV414" s="2" t="e">
        <f t="shared" si="204"/>
        <v>#N/A</v>
      </c>
    </row>
    <row r="415" s="2" customFormat="1" ht="22.95" customHeight="1" spans="1:74">
      <c r="A415" s="9" t="str">
        <f t="shared" si="205"/>
        <v>M 57Induk</v>
      </c>
      <c r="B415" s="9" t="str">
        <f t="shared" si="206"/>
        <v>M 57jurusan 1</v>
      </c>
      <c r="C415" s="9" t="str">
        <f t="shared" si="207"/>
        <v>M 57jurusan 2</v>
      </c>
      <c r="D415" s="9" t="str">
        <f t="shared" si="208"/>
        <v>M 57jurusan 3</v>
      </c>
      <c r="E415" s="9" t="str">
        <f t="shared" si="209"/>
        <v>M 57jurusan 4</v>
      </c>
      <c r="F415" s="10" t="s">
        <v>131</v>
      </c>
      <c r="G415" s="10" t="s">
        <v>131</v>
      </c>
      <c r="H415" s="10" t="s">
        <v>535</v>
      </c>
      <c r="I415" s="10">
        <v>0.57163</v>
      </c>
      <c r="J415" s="10">
        <v>123.9888</v>
      </c>
      <c r="K415" s="10" t="s">
        <v>7465</v>
      </c>
      <c r="L415" s="10" t="s">
        <v>7465</v>
      </c>
      <c r="M415" s="10" t="s">
        <v>7465</v>
      </c>
      <c r="N415" s="14">
        <f t="shared" si="210"/>
        <v>0</v>
      </c>
      <c r="O415" s="15" t="e">
        <f t="shared" si="211"/>
        <v>#VALUE!</v>
      </c>
      <c r="P415" s="15" t="e">
        <f t="shared" si="212"/>
        <v>#VALUE!</v>
      </c>
      <c r="Q415" s="17" t="e">
        <f>VLOOKUP($A415,'DATA PENGUKURAN GARDU'!$A:$BS,42,0)</f>
        <v>#N/A</v>
      </c>
      <c r="R415" s="18" t="e">
        <f t="shared" si="213"/>
        <v>#N/A</v>
      </c>
      <c r="S415" s="17" t="e">
        <f>VLOOKUP($A415,'DATA PENGUKURAN GARDU'!$A:$BS,44,0)</f>
        <v>#N/A</v>
      </c>
      <c r="T415" s="18" t="e">
        <f t="shared" si="214"/>
        <v>#N/A</v>
      </c>
      <c r="U415" s="17" t="e">
        <f>VLOOKUP($A415,'DATA PENGUKURAN GARDU'!$A:$BS,46,0)</f>
        <v>#N/A</v>
      </c>
      <c r="V415" s="18" t="e">
        <f t="shared" si="215"/>
        <v>#N/A</v>
      </c>
      <c r="W415" s="17" t="e">
        <f>VLOOKUP($A415,'DATA PENGUKURAN GARDU'!$A:$BS,48,0)</f>
        <v>#N/A</v>
      </c>
      <c r="X415" s="17" t="e">
        <f>VLOOKUP($A415,'DATA PENGUKURAN GARDU'!$A:$BS,53,0)</f>
        <v>#N/A</v>
      </c>
      <c r="Y415" s="17" t="e">
        <f>VLOOKUP($A415,'DATA PENGUKURAN GARDU'!$A:$BS,54,0)</f>
        <v>#N/A</v>
      </c>
      <c r="Z415" s="17" t="e">
        <f>VLOOKUP($A415,'DATA PENGUKURAN GARDU'!$A:$BS,55,0)</f>
        <v>#N/A</v>
      </c>
      <c r="AA415" s="20" t="e">
        <f>VLOOKUP($B415,'DATA PENGUKURAN GARDU'!$A:$BS,42,0)</f>
        <v>#N/A</v>
      </c>
      <c r="AB415" s="21" t="e">
        <f t="shared" si="216"/>
        <v>#N/A</v>
      </c>
      <c r="AC415" s="20" t="e">
        <f>VLOOKUP($B415,'DATA PENGUKURAN GARDU'!$A:$BS,44,0)</f>
        <v>#N/A</v>
      </c>
      <c r="AD415" s="21" t="e">
        <f t="shared" si="217"/>
        <v>#N/A</v>
      </c>
      <c r="AE415" s="20" t="e">
        <f>VLOOKUP($B415,'DATA PENGUKURAN GARDU'!$A:$BS,46,0)</f>
        <v>#N/A</v>
      </c>
      <c r="AF415" s="21" t="e">
        <f t="shared" si="218"/>
        <v>#N/A</v>
      </c>
      <c r="AG415" s="20" t="e">
        <f>VLOOKUP($B415,'DATA PENGUKURAN GARDU'!$A:$BS,46,0)</f>
        <v>#N/A</v>
      </c>
      <c r="AH415" s="20" t="e">
        <f>VLOOKUP($B415,'DATA PENGUKURAN GARDU'!$A:$BS,53,0)</f>
        <v>#N/A</v>
      </c>
      <c r="AI415" s="20" t="e">
        <f>VLOOKUP($B415,'DATA PENGUKURAN GARDU'!$A:$BS,54,0)</f>
        <v>#N/A</v>
      </c>
      <c r="AJ415" s="17" t="e">
        <f>VLOOKUP($C415,'DATA PENGUKURAN GARDU'!$A:$BS,42,0)</f>
        <v>#N/A</v>
      </c>
      <c r="AK415" s="23" t="e">
        <f t="shared" si="219"/>
        <v>#N/A</v>
      </c>
      <c r="AL415" s="17" t="e">
        <f>VLOOKUP($C415,'DATA PENGUKURAN GARDU'!$A:$BS,44,0)</f>
        <v>#N/A</v>
      </c>
      <c r="AM415" s="23" t="e">
        <f t="shared" si="220"/>
        <v>#N/A</v>
      </c>
      <c r="AN415" s="17" t="e">
        <f>VLOOKUP($C415,'DATA PENGUKURAN GARDU'!$A:$BS,46,0)</f>
        <v>#N/A</v>
      </c>
      <c r="AO415" s="23" t="e">
        <f t="shared" si="221"/>
        <v>#N/A</v>
      </c>
      <c r="AP415" s="17" t="e">
        <f>VLOOKUP($C415,'DATA PENGUKURAN GARDU'!$A:$BS,46,0)</f>
        <v>#N/A</v>
      </c>
      <c r="AQ415" s="17" t="e">
        <f>VLOOKUP($C415,'DATA PENGUKURAN GARDU'!$A:$BS,53,0)</f>
        <v>#N/A</v>
      </c>
      <c r="AR415" s="17" t="e">
        <f>VLOOKUP($C415,'DATA PENGUKURAN GARDU'!$A:$BS,54,0)</f>
        <v>#N/A</v>
      </c>
      <c r="AS415" s="20" t="e">
        <f>VLOOKUP($D415,'DATA PENGUKURAN GARDU'!$A:$BS,42,0)</f>
        <v>#N/A</v>
      </c>
      <c r="AT415" s="21" t="e">
        <f t="shared" si="222"/>
        <v>#N/A</v>
      </c>
      <c r="AU415" s="20" t="e">
        <f>VLOOKUP($D415,'DATA PENGUKURAN GARDU'!$A:$BS,44,0)</f>
        <v>#N/A</v>
      </c>
      <c r="AV415" s="21" t="e">
        <f t="shared" si="223"/>
        <v>#N/A</v>
      </c>
      <c r="AW415" s="20" t="e">
        <f>VLOOKUP($D415,'DATA PENGUKURAN GARDU'!$A:$BS,46,0)</f>
        <v>#N/A</v>
      </c>
      <c r="AX415" s="21" t="e">
        <f t="shared" si="224"/>
        <v>#N/A</v>
      </c>
      <c r="AY415" s="20" t="e">
        <f>VLOOKUP($D415,'DATA PENGUKURAN GARDU'!$A:$BS,46,0)</f>
        <v>#N/A</v>
      </c>
      <c r="AZ415" s="20" t="e">
        <f>VLOOKUP($D415,'DATA PENGUKURAN GARDU'!$A:$BS,53,0)</f>
        <v>#N/A</v>
      </c>
      <c r="BA415" s="20" t="e">
        <f>VLOOKUP($D415,'DATA PENGUKURAN GARDU'!$A:$BS,54,0)</f>
        <v>#N/A</v>
      </c>
      <c r="BB415" s="17" t="e">
        <f>VLOOKUP($E415,'DATA PENGUKURAN GARDU'!$A:$BS,42,0)</f>
        <v>#N/A</v>
      </c>
      <c r="BC415" s="23" t="e">
        <f t="shared" si="225"/>
        <v>#N/A</v>
      </c>
      <c r="BD415" s="17" t="e">
        <f>VLOOKUP($E415,'DATA PENGUKURAN GARDU'!$A:$BS,44,0)</f>
        <v>#N/A</v>
      </c>
      <c r="BE415" s="23" t="e">
        <f t="shared" si="226"/>
        <v>#N/A</v>
      </c>
      <c r="BF415" s="17" t="e">
        <f>VLOOKUP($E415,'DATA PENGUKURAN GARDU'!$A:$BS,46,0)</f>
        <v>#N/A</v>
      </c>
      <c r="BG415" s="23" t="e">
        <f t="shared" si="227"/>
        <v>#N/A</v>
      </c>
      <c r="BH415" s="17" t="e">
        <f>VLOOKUP($E415,'DATA PENGUKURAN GARDU'!$A:$BS,46,0)</f>
        <v>#N/A</v>
      </c>
      <c r="BI415" s="17" t="e">
        <f>VLOOKUP($E415,'DATA PENGUKURAN GARDU'!$A:$BS,53,0)</f>
        <v>#N/A</v>
      </c>
      <c r="BJ415" s="17" t="e">
        <f>VLOOKUP($E415,'DATA PENGUKURAN GARDU'!$A:$BS,54,0)</f>
        <v>#N/A</v>
      </c>
      <c r="BK415" s="20" t="e">
        <f t="shared" si="228"/>
        <v>#N/A</v>
      </c>
      <c r="BL415" s="20" t="e">
        <f t="shared" si="229"/>
        <v>#N/A</v>
      </c>
      <c r="BM415" s="20" t="e">
        <f t="shared" si="230"/>
        <v>#N/A</v>
      </c>
      <c r="BN415" s="25" t="e">
        <f t="shared" si="231"/>
        <v>#N/A</v>
      </c>
      <c r="BO415" s="26" t="str">
        <f t="shared" si="232"/>
        <v>0</v>
      </c>
      <c r="BP415" s="21" t="e">
        <f t="shared" si="233"/>
        <v>#VALUE!</v>
      </c>
      <c r="BQ415" s="20" t="e">
        <f t="shared" si="234"/>
        <v>#N/A</v>
      </c>
      <c r="BR415" s="20" t="e">
        <v>#N/A</v>
      </c>
      <c r="BS415" s="9" t="e">
        <v>#N/A</v>
      </c>
      <c r="BT415" s="2" t="e">
        <f t="shared" si="235"/>
        <v>#VALUE!</v>
      </c>
      <c r="BU415" s="2" t="e">
        <f t="shared" si="203"/>
        <v>#N/A</v>
      </c>
      <c r="BV415" s="2" t="e">
        <f t="shared" si="204"/>
        <v>#N/A</v>
      </c>
    </row>
    <row r="416" s="2" customFormat="1" ht="22.95" customHeight="1" spans="1:74">
      <c r="A416" s="9" t="str">
        <f t="shared" si="205"/>
        <v>M 58Induk</v>
      </c>
      <c r="B416" s="9" t="str">
        <f t="shared" si="206"/>
        <v>M 58jurusan 1</v>
      </c>
      <c r="C416" s="9" t="str">
        <f t="shared" si="207"/>
        <v>M 58jurusan 2</v>
      </c>
      <c r="D416" s="9" t="str">
        <f t="shared" si="208"/>
        <v>M 58jurusan 3</v>
      </c>
      <c r="E416" s="9" t="str">
        <f t="shared" si="209"/>
        <v>M 58jurusan 4</v>
      </c>
      <c r="F416" s="10" t="s">
        <v>131</v>
      </c>
      <c r="G416" s="10" t="s">
        <v>131</v>
      </c>
      <c r="H416" s="10" t="s">
        <v>536</v>
      </c>
      <c r="I416" s="10">
        <v>0.57103</v>
      </c>
      <c r="J416" s="10">
        <v>123.9856</v>
      </c>
      <c r="K416" s="10" t="s">
        <v>7465</v>
      </c>
      <c r="L416" s="10" t="s">
        <v>7465</v>
      </c>
      <c r="M416" s="10" t="s">
        <v>7465</v>
      </c>
      <c r="N416" s="14">
        <f t="shared" si="210"/>
        <v>0</v>
      </c>
      <c r="O416" s="15" t="e">
        <f t="shared" si="211"/>
        <v>#VALUE!</v>
      </c>
      <c r="P416" s="15" t="e">
        <f t="shared" si="212"/>
        <v>#VALUE!</v>
      </c>
      <c r="Q416" s="17" t="e">
        <f>VLOOKUP($A416,'DATA PENGUKURAN GARDU'!$A:$BS,42,0)</f>
        <v>#N/A</v>
      </c>
      <c r="R416" s="18" t="e">
        <f t="shared" si="213"/>
        <v>#N/A</v>
      </c>
      <c r="S416" s="17" t="e">
        <f>VLOOKUP($A416,'DATA PENGUKURAN GARDU'!$A:$BS,44,0)</f>
        <v>#N/A</v>
      </c>
      <c r="T416" s="18" t="e">
        <f t="shared" si="214"/>
        <v>#N/A</v>
      </c>
      <c r="U416" s="17" t="e">
        <f>VLOOKUP($A416,'DATA PENGUKURAN GARDU'!$A:$BS,46,0)</f>
        <v>#N/A</v>
      </c>
      <c r="V416" s="18" t="e">
        <f t="shared" si="215"/>
        <v>#N/A</v>
      </c>
      <c r="W416" s="17" t="e">
        <f>VLOOKUP($A416,'DATA PENGUKURAN GARDU'!$A:$BS,48,0)</f>
        <v>#N/A</v>
      </c>
      <c r="X416" s="17" t="e">
        <f>VLOOKUP($A416,'DATA PENGUKURAN GARDU'!$A:$BS,53,0)</f>
        <v>#N/A</v>
      </c>
      <c r="Y416" s="17" t="e">
        <f>VLOOKUP($A416,'DATA PENGUKURAN GARDU'!$A:$BS,54,0)</f>
        <v>#N/A</v>
      </c>
      <c r="Z416" s="17" t="e">
        <f>VLOOKUP($A416,'DATA PENGUKURAN GARDU'!$A:$BS,55,0)</f>
        <v>#N/A</v>
      </c>
      <c r="AA416" s="20" t="e">
        <f>VLOOKUP($B416,'DATA PENGUKURAN GARDU'!$A:$BS,42,0)</f>
        <v>#N/A</v>
      </c>
      <c r="AB416" s="21" t="e">
        <f t="shared" si="216"/>
        <v>#N/A</v>
      </c>
      <c r="AC416" s="20" t="e">
        <f>VLOOKUP($B416,'DATA PENGUKURAN GARDU'!$A:$BS,44,0)</f>
        <v>#N/A</v>
      </c>
      <c r="AD416" s="21" t="e">
        <f t="shared" si="217"/>
        <v>#N/A</v>
      </c>
      <c r="AE416" s="20" t="e">
        <f>VLOOKUP($B416,'DATA PENGUKURAN GARDU'!$A:$BS,46,0)</f>
        <v>#N/A</v>
      </c>
      <c r="AF416" s="21" t="e">
        <f t="shared" si="218"/>
        <v>#N/A</v>
      </c>
      <c r="AG416" s="20" t="e">
        <f>VLOOKUP($B416,'DATA PENGUKURAN GARDU'!$A:$BS,46,0)</f>
        <v>#N/A</v>
      </c>
      <c r="AH416" s="20" t="e">
        <f>VLOOKUP($B416,'DATA PENGUKURAN GARDU'!$A:$BS,53,0)</f>
        <v>#N/A</v>
      </c>
      <c r="AI416" s="20" t="e">
        <f>VLOOKUP($B416,'DATA PENGUKURAN GARDU'!$A:$BS,54,0)</f>
        <v>#N/A</v>
      </c>
      <c r="AJ416" s="17" t="e">
        <f>VLOOKUP($C416,'DATA PENGUKURAN GARDU'!$A:$BS,42,0)</f>
        <v>#N/A</v>
      </c>
      <c r="AK416" s="23" t="e">
        <f t="shared" si="219"/>
        <v>#N/A</v>
      </c>
      <c r="AL416" s="17" t="e">
        <f>VLOOKUP($C416,'DATA PENGUKURAN GARDU'!$A:$BS,44,0)</f>
        <v>#N/A</v>
      </c>
      <c r="AM416" s="23" t="e">
        <f t="shared" si="220"/>
        <v>#N/A</v>
      </c>
      <c r="AN416" s="17" t="e">
        <f>VLOOKUP($C416,'DATA PENGUKURAN GARDU'!$A:$BS,46,0)</f>
        <v>#N/A</v>
      </c>
      <c r="AO416" s="23" t="e">
        <f t="shared" si="221"/>
        <v>#N/A</v>
      </c>
      <c r="AP416" s="17" t="e">
        <f>VLOOKUP($C416,'DATA PENGUKURAN GARDU'!$A:$BS,46,0)</f>
        <v>#N/A</v>
      </c>
      <c r="AQ416" s="17" t="e">
        <f>VLOOKUP($C416,'DATA PENGUKURAN GARDU'!$A:$BS,53,0)</f>
        <v>#N/A</v>
      </c>
      <c r="AR416" s="17" t="e">
        <f>VLOOKUP($C416,'DATA PENGUKURAN GARDU'!$A:$BS,54,0)</f>
        <v>#N/A</v>
      </c>
      <c r="AS416" s="20" t="e">
        <f>VLOOKUP($D416,'DATA PENGUKURAN GARDU'!$A:$BS,42,0)</f>
        <v>#N/A</v>
      </c>
      <c r="AT416" s="21" t="e">
        <f t="shared" si="222"/>
        <v>#N/A</v>
      </c>
      <c r="AU416" s="20" t="e">
        <f>VLOOKUP($D416,'DATA PENGUKURAN GARDU'!$A:$BS,44,0)</f>
        <v>#N/A</v>
      </c>
      <c r="AV416" s="21" t="e">
        <f t="shared" si="223"/>
        <v>#N/A</v>
      </c>
      <c r="AW416" s="20" t="e">
        <f>VLOOKUP($D416,'DATA PENGUKURAN GARDU'!$A:$BS,46,0)</f>
        <v>#N/A</v>
      </c>
      <c r="AX416" s="21" t="e">
        <f t="shared" si="224"/>
        <v>#N/A</v>
      </c>
      <c r="AY416" s="20" t="e">
        <f>VLOOKUP($D416,'DATA PENGUKURAN GARDU'!$A:$BS,46,0)</f>
        <v>#N/A</v>
      </c>
      <c r="AZ416" s="20" t="e">
        <f>VLOOKUP($D416,'DATA PENGUKURAN GARDU'!$A:$BS,53,0)</f>
        <v>#N/A</v>
      </c>
      <c r="BA416" s="20" t="e">
        <f>VLOOKUP($D416,'DATA PENGUKURAN GARDU'!$A:$BS,54,0)</f>
        <v>#N/A</v>
      </c>
      <c r="BB416" s="17" t="e">
        <f>VLOOKUP($E416,'DATA PENGUKURAN GARDU'!$A:$BS,42,0)</f>
        <v>#N/A</v>
      </c>
      <c r="BC416" s="23" t="e">
        <f t="shared" si="225"/>
        <v>#N/A</v>
      </c>
      <c r="BD416" s="17" t="e">
        <f>VLOOKUP($E416,'DATA PENGUKURAN GARDU'!$A:$BS,44,0)</f>
        <v>#N/A</v>
      </c>
      <c r="BE416" s="23" t="e">
        <f t="shared" si="226"/>
        <v>#N/A</v>
      </c>
      <c r="BF416" s="17" t="e">
        <f>VLOOKUP($E416,'DATA PENGUKURAN GARDU'!$A:$BS,46,0)</f>
        <v>#N/A</v>
      </c>
      <c r="BG416" s="23" t="e">
        <f t="shared" si="227"/>
        <v>#N/A</v>
      </c>
      <c r="BH416" s="17" t="e">
        <f>VLOOKUP($E416,'DATA PENGUKURAN GARDU'!$A:$BS,46,0)</f>
        <v>#N/A</v>
      </c>
      <c r="BI416" s="17" t="e">
        <f>VLOOKUP($E416,'DATA PENGUKURAN GARDU'!$A:$BS,53,0)</f>
        <v>#N/A</v>
      </c>
      <c r="BJ416" s="17" t="e">
        <f>VLOOKUP($E416,'DATA PENGUKURAN GARDU'!$A:$BS,54,0)</f>
        <v>#N/A</v>
      </c>
      <c r="BK416" s="20" t="e">
        <f t="shared" si="228"/>
        <v>#N/A</v>
      </c>
      <c r="BL416" s="20" t="e">
        <f t="shared" si="229"/>
        <v>#N/A</v>
      </c>
      <c r="BM416" s="20" t="e">
        <f t="shared" si="230"/>
        <v>#N/A</v>
      </c>
      <c r="BN416" s="25" t="e">
        <f t="shared" si="231"/>
        <v>#N/A</v>
      </c>
      <c r="BO416" s="26" t="str">
        <f t="shared" si="232"/>
        <v>0</v>
      </c>
      <c r="BP416" s="21" t="e">
        <f t="shared" si="233"/>
        <v>#VALUE!</v>
      </c>
      <c r="BQ416" s="20" t="e">
        <f t="shared" si="234"/>
        <v>#N/A</v>
      </c>
      <c r="BR416" s="20" t="e">
        <v>#N/A</v>
      </c>
      <c r="BS416" s="9" t="e">
        <v>#N/A</v>
      </c>
      <c r="BT416" s="2" t="e">
        <f t="shared" si="235"/>
        <v>#VALUE!</v>
      </c>
      <c r="BU416" s="2" t="e">
        <f t="shared" si="203"/>
        <v>#N/A</v>
      </c>
      <c r="BV416" s="2" t="e">
        <f t="shared" si="204"/>
        <v>#N/A</v>
      </c>
    </row>
    <row r="417" s="2" customFormat="1" ht="22.95" customHeight="1" spans="1:74">
      <c r="A417" s="9" t="str">
        <f t="shared" si="205"/>
        <v>M 94Induk</v>
      </c>
      <c r="B417" s="9" t="str">
        <f t="shared" si="206"/>
        <v>M 94jurusan 1</v>
      </c>
      <c r="C417" s="9" t="str">
        <f t="shared" si="207"/>
        <v>M 94jurusan 2</v>
      </c>
      <c r="D417" s="9" t="str">
        <f t="shared" si="208"/>
        <v>M 94jurusan 3</v>
      </c>
      <c r="E417" s="9" t="str">
        <f t="shared" si="209"/>
        <v>M 94jurusan 4</v>
      </c>
      <c r="F417" s="10" t="s">
        <v>131</v>
      </c>
      <c r="G417" s="10" t="s">
        <v>131</v>
      </c>
      <c r="H417" s="10" t="s">
        <v>537</v>
      </c>
      <c r="I417" s="10">
        <v>0.6063</v>
      </c>
      <c r="J417" s="10">
        <v>124.08788</v>
      </c>
      <c r="K417" s="10" t="s">
        <v>7465</v>
      </c>
      <c r="L417" s="10" t="s">
        <v>7465</v>
      </c>
      <c r="M417" s="10" t="s">
        <v>7465</v>
      </c>
      <c r="N417" s="14">
        <f t="shared" si="210"/>
        <v>0</v>
      </c>
      <c r="O417" s="15" t="e">
        <f t="shared" si="211"/>
        <v>#VALUE!</v>
      </c>
      <c r="P417" s="15" t="e">
        <f t="shared" si="212"/>
        <v>#VALUE!</v>
      </c>
      <c r="Q417" s="17" t="e">
        <f>VLOOKUP($A417,'DATA PENGUKURAN GARDU'!$A:$BS,42,0)</f>
        <v>#N/A</v>
      </c>
      <c r="R417" s="18" t="e">
        <f t="shared" si="213"/>
        <v>#N/A</v>
      </c>
      <c r="S417" s="17" t="e">
        <f>VLOOKUP($A417,'DATA PENGUKURAN GARDU'!$A:$BS,44,0)</f>
        <v>#N/A</v>
      </c>
      <c r="T417" s="18" t="e">
        <f t="shared" si="214"/>
        <v>#N/A</v>
      </c>
      <c r="U417" s="17" t="e">
        <f>VLOOKUP($A417,'DATA PENGUKURAN GARDU'!$A:$BS,46,0)</f>
        <v>#N/A</v>
      </c>
      <c r="V417" s="18" t="e">
        <f t="shared" si="215"/>
        <v>#N/A</v>
      </c>
      <c r="W417" s="17" t="e">
        <f>VLOOKUP($A417,'DATA PENGUKURAN GARDU'!$A:$BS,48,0)</f>
        <v>#N/A</v>
      </c>
      <c r="X417" s="17" t="e">
        <f>VLOOKUP($A417,'DATA PENGUKURAN GARDU'!$A:$BS,53,0)</f>
        <v>#N/A</v>
      </c>
      <c r="Y417" s="17" t="e">
        <f>VLOOKUP($A417,'DATA PENGUKURAN GARDU'!$A:$BS,54,0)</f>
        <v>#N/A</v>
      </c>
      <c r="Z417" s="17" t="e">
        <f>VLOOKUP($A417,'DATA PENGUKURAN GARDU'!$A:$BS,55,0)</f>
        <v>#N/A</v>
      </c>
      <c r="AA417" s="20" t="e">
        <f>VLOOKUP($B417,'DATA PENGUKURAN GARDU'!$A:$BS,42,0)</f>
        <v>#N/A</v>
      </c>
      <c r="AB417" s="21" t="e">
        <f t="shared" si="216"/>
        <v>#N/A</v>
      </c>
      <c r="AC417" s="20" t="e">
        <f>VLOOKUP($B417,'DATA PENGUKURAN GARDU'!$A:$BS,44,0)</f>
        <v>#N/A</v>
      </c>
      <c r="AD417" s="21" t="e">
        <f t="shared" si="217"/>
        <v>#N/A</v>
      </c>
      <c r="AE417" s="20" t="e">
        <f>VLOOKUP($B417,'DATA PENGUKURAN GARDU'!$A:$BS,46,0)</f>
        <v>#N/A</v>
      </c>
      <c r="AF417" s="21" t="e">
        <f t="shared" si="218"/>
        <v>#N/A</v>
      </c>
      <c r="AG417" s="20" t="e">
        <f>VLOOKUP($B417,'DATA PENGUKURAN GARDU'!$A:$BS,46,0)</f>
        <v>#N/A</v>
      </c>
      <c r="AH417" s="20" t="e">
        <f>VLOOKUP($B417,'DATA PENGUKURAN GARDU'!$A:$BS,53,0)</f>
        <v>#N/A</v>
      </c>
      <c r="AI417" s="20" t="e">
        <f>VLOOKUP($B417,'DATA PENGUKURAN GARDU'!$A:$BS,54,0)</f>
        <v>#N/A</v>
      </c>
      <c r="AJ417" s="17" t="e">
        <f>VLOOKUP($C417,'DATA PENGUKURAN GARDU'!$A:$BS,42,0)</f>
        <v>#N/A</v>
      </c>
      <c r="AK417" s="23" t="e">
        <f t="shared" si="219"/>
        <v>#N/A</v>
      </c>
      <c r="AL417" s="17" t="e">
        <f>VLOOKUP($C417,'DATA PENGUKURAN GARDU'!$A:$BS,44,0)</f>
        <v>#N/A</v>
      </c>
      <c r="AM417" s="23" t="e">
        <f t="shared" si="220"/>
        <v>#N/A</v>
      </c>
      <c r="AN417" s="17" t="e">
        <f>VLOOKUP($C417,'DATA PENGUKURAN GARDU'!$A:$BS,46,0)</f>
        <v>#N/A</v>
      </c>
      <c r="AO417" s="23" t="e">
        <f t="shared" si="221"/>
        <v>#N/A</v>
      </c>
      <c r="AP417" s="17" t="e">
        <f>VLOOKUP($C417,'DATA PENGUKURAN GARDU'!$A:$BS,46,0)</f>
        <v>#N/A</v>
      </c>
      <c r="AQ417" s="17" t="e">
        <f>VLOOKUP($C417,'DATA PENGUKURAN GARDU'!$A:$BS,53,0)</f>
        <v>#N/A</v>
      </c>
      <c r="AR417" s="17" t="e">
        <f>VLOOKUP($C417,'DATA PENGUKURAN GARDU'!$A:$BS,54,0)</f>
        <v>#N/A</v>
      </c>
      <c r="AS417" s="20" t="e">
        <f>VLOOKUP($D417,'DATA PENGUKURAN GARDU'!$A:$BS,42,0)</f>
        <v>#N/A</v>
      </c>
      <c r="AT417" s="21" t="e">
        <f t="shared" si="222"/>
        <v>#N/A</v>
      </c>
      <c r="AU417" s="20" t="e">
        <f>VLOOKUP($D417,'DATA PENGUKURAN GARDU'!$A:$BS,44,0)</f>
        <v>#N/A</v>
      </c>
      <c r="AV417" s="21" t="e">
        <f t="shared" si="223"/>
        <v>#N/A</v>
      </c>
      <c r="AW417" s="20" t="e">
        <f>VLOOKUP($D417,'DATA PENGUKURAN GARDU'!$A:$BS,46,0)</f>
        <v>#N/A</v>
      </c>
      <c r="AX417" s="21" t="e">
        <f t="shared" si="224"/>
        <v>#N/A</v>
      </c>
      <c r="AY417" s="20" t="e">
        <f>VLOOKUP($D417,'DATA PENGUKURAN GARDU'!$A:$BS,46,0)</f>
        <v>#N/A</v>
      </c>
      <c r="AZ417" s="20" t="e">
        <f>VLOOKUP($D417,'DATA PENGUKURAN GARDU'!$A:$BS,53,0)</f>
        <v>#N/A</v>
      </c>
      <c r="BA417" s="20" t="e">
        <f>VLOOKUP($D417,'DATA PENGUKURAN GARDU'!$A:$BS,54,0)</f>
        <v>#N/A</v>
      </c>
      <c r="BB417" s="17" t="e">
        <f>VLOOKUP($E417,'DATA PENGUKURAN GARDU'!$A:$BS,42,0)</f>
        <v>#N/A</v>
      </c>
      <c r="BC417" s="23" t="e">
        <f t="shared" si="225"/>
        <v>#N/A</v>
      </c>
      <c r="BD417" s="17" t="e">
        <f>VLOOKUP($E417,'DATA PENGUKURAN GARDU'!$A:$BS,44,0)</f>
        <v>#N/A</v>
      </c>
      <c r="BE417" s="23" t="e">
        <f t="shared" si="226"/>
        <v>#N/A</v>
      </c>
      <c r="BF417" s="17" t="e">
        <f>VLOOKUP($E417,'DATA PENGUKURAN GARDU'!$A:$BS,46,0)</f>
        <v>#N/A</v>
      </c>
      <c r="BG417" s="23" t="e">
        <f t="shared" si="227"/>
        <v>#N/A</v>
      </c>
      <c r="BH417" s="17" t="e">
        <f>VLOOKUP($E417,'DATA PENGUKURAN GARDU'!$A:$BS,46,0)</f>
        <v>#N/A</v>
      </c>
      <c r="BI417" s="17" t="e">
        <f>VLOOKUP($E417,'DATA PENGUKURAN GARDU'!$A:$BS,53,0)</f>
        <v>#N/A</v>
      </c>
      <c r="BJ417" s="17" t="e">
        <f>VLOOKUP($E417,'DATA PENGUKURAN GARDU'!$A:$BS,54,0)</f>
        <v>#N/A</v>
      </c>
      <c r="BK417" s="20" t="e">
        <f t="shared" si="228"/>
        <v>#N/A</v>
      </c>
      <c r="BL417" s="20" t="e">
        <f t="shared" si="229"/>
        <v>#N/A</v>
      </c>
      <c r="BM417" s="20" t="e">
        <f t="shared" si="230"/>
        <v>#N/A</v>
      </c>
      <c r="BN417" s="25" t="e">
        <f t="shared" si="231"/>
        <v>#N/A</v>
      </c>
      <c r="BO417" s="26" t="str">
        <f t="shared" si="232"/>
        <v>0</v>
      </c>
      <c r="BP417" s="21" t="e">
        <f t="shared" si="233"/>
        <v>#VALUE!</v>
      </c>
      <c r="BQ417" s="20" t="e">
        <f t="shared" si="234"/>
        <v>#N/A</v>
      </c>
      <c r="BR417" s="20" t="e">
        <v>#N/A</v>
      </c>
      <c r="BS417" s="9" t="e">
        <v>#N/A</v>
      </c>
      <c r="BT417" s="2" t="e">
        <f t="shared" si="235"/>
        <v>#VALUE!</v>
      </c>
      <c r="BU417" s="2" t="e">
        <f t="shared" si="203"/>
        <v>#N/A</v>
      </c>
      <c r="BV417" s="2" t="e">
        <f t="shared" si="204"/>
        <v>#N/A</v>
      </c>
    </row>
    <row r="418" s="2" customFormat="1" ht="22.95" customHeight="1" spans="1:74">
      <c r="A418" s="9" t="str">
        <f t="shared" si="205"/>
        <v>M 101Induk</v>
      </c>
      <c r="B418" s="9" t="str">
        <f t="shared" si="206"/>
        <v>M 101jurusan 1</v>
      </c>
      <c r="C418" s="9" t="str">
        <f t="shared" si="207"/>
        <v>M 101jurusan 2</v>
      </c>
      <c r="D418" s="9" t="str">
        <f t="shared" si="208"/>
        <v>M 101jurusan 3</v>
      </c>
      <c r="E418" s="9" t="str">
        <f t="shared" si="209"/>
        <v>M 101jurusan 4</v>
      </c>
      <c r="F418" s="10" t="s">
        <v>131</v>
      </c>
      <c r="G418" s="10" t="s">
        <v>131</v>
      </c>
      <c r="H418" s="10" t="s">
        <v>538</v>
      </c>
      <c r="I418" s="10">
        <v>0.597579</v>
      </c>
      <c r="J418" s="10">
        <v>124.08092</v>
      </c>
      <c r="K418" s="10" t="s">
        <v>7465</v>
      </c>
      <c r="L418" s="10" t="s">
        <v>7465</v>
      </c>
      <c r="M418" s="10" t="s">
        <v>7465</v>
      </c>
      <c r="N418" s="14">
        <f t="shared" si="210"/>
        <v>0</v>
      </c>
      <c r="O418" s="15" t="e">
        <f t="shared" si="211"/>
        <v>#VALUE!</v>
      </c>
      <c r="P418" s="15" t="e">
        <f t="shared" si="212"/>
        <v>#VALUE!</v>
      </c>
      <c r="Q418" s="17" t="e">
        <f>VLOOKUP($A418,'DATA PENGUKURAN GARDU'!$A:$BS,42,0)</f>
        <v>#N/A</v>
      </c>
      <c r="R418" s="18" t="e">
        <f t="shared" si="213"/>
        <v>#N/A</v>
      </c>
      <c r="S418" s="17" t="e">
        <f>VLOOKUP($A418,'DATA PENGUKURAN GARDU'!$A:$BS,44,0)</f>
        <v>#N/A</v>
      </c>
      <c r="T418" s="18" t="e">
        <f t="shared" si="214"/>
        <v>#N/A</v>
      </c>
      <c r="U418" s="17" t="e">
        <f>VLOOKUP($A418,'DATA PENGUKURAN GARDU'!$A:$BS,46,0)</f>
        <v>#N/A</v>
      </c>
      <c r="V418" s="18" t="e">
        <f t="shared" si="215"/>
        <v>#N/A</v>
      </c>
      <c r="W418" s="17" t="e">
        <f>VLOOKUP($A418,'DATA PENGUKURAN GARDU'!$A:$BS,48,0)</f>
        <v>#N/A</v>
      </c>
      <c r="X418" s="17" t="e">
        <f>VLOOKUP($A418,'DATA PENGUKURAN GARDU'!$A:$BS,53,0)</f>
        <v>#N/A</v>
      </c>
      <c r="Y418" s="17" t="e">
        <f>VLOOKUP($A418,'DATA PENGUKURAN GARDU'!$A:$BS,54,0)</f>
        <v>#N/A</v>
      </c>
      <c r="Z418" s="17" t="e">
        <f>VLOOKUP($A418,'DATA PENGUKURAN GARDU'!$A:$BS,55,0)</f>
        <v>#N/A</v>
      </c>
      <c r="AA418" s="20" t="e">
        <f>VLOOKUP($B418,'DATA PENGUKURAN GARDU'!$A:$BS,42,0)</f>
        <v>#N/A</v>
      </c>
      <c r="AB418" s="21" t="e">
        <f t="shared" si="216"/>
        <v>#N/A</v>
      </c>
      <c r="AC418" s="20" t="e">
        <f>VLOOKUP($B418,'DATA PENGUKURAN GARDU'!$A:$BS,44,0)</f>
        <v>#N/A</v>
      </c>
      <c r="AD418" s="21" t="e">
        <f t="shared" si="217"/>
        <v>#N/A</v>
      </c>
      <c r="AE418" s="20" t="e">
        <f>VLOOKUP($B418,'DATA PENGUKURAN GARDU'!$A:$BS,46,0)</f>
        <v>#N/A</v>
      </c>
      <c r="AF418" s="21" t="e">
        <f t="shared" si="218"/>
        <v>#N/A</v>
      </c>
      <c r="AG418" s="20" t="e">
        <f>VLOOKUP($B418,'DATA PENGUKURAN GARDU'!$A:$BS,46,0)</f>
        <v>#N/A</v>
      </c>
      <c r="AH418" s="20" t="e">
        <f>VLOOKUP($B418,'DATA PENGUKURAN GARDU'!$A:$BS,53,0)</f>
        <v>#N/A</v>
      </c>
      <c r="AI418" s="20" t="e">
        <f>VLOOKUP($B418,'DATA PENGUKURAN GARDU'!$A:$BS,54,0)</f>
        <v>#N/A</v>
      </c>
      <c r="AJ418" s="17" t="e">
        <f>VLOOKUP($C418,'DATA PENGUKURAN GARDU'!$A:$BS,42,0)</f>
        <v>#N/A</v>
      </c>
      <c r="AK418" s="23" t="e">
        <f t="shared" si="219"/>
        <v>#N/A</v>
      </c>
      <c r="AL418" s="17" t="e">
        <f>VLOOKUP($C418,'DATA PENGUKURAN GARDU'!$A:$BS,44,0)</f>
        <v>#N/A</v>
      </c>
      <c r="AM418" s="23" t="e">
        <f t="shared" si="220"/>
        <v>#N/A</v>
      </c>
      <c r="AN418" s="17" t="e">
        <f>VLOOKUP($C418,'DATA PENGUKURAN GARDU'!$A:$BS,46,0)</f>
        <v>#N/A</v>
      </c>
      <c r="AO418" s="23" t="e">
        <f t="shared" si="221"/>
        <v>#N/A</v>
      </c>
      <c r="AP418" s="17" t="e">
        <f>VLOOKUP($C418,'DATA PENGUKURAN GARDU'!$A:$BS,46,0)</f>
        <v>#N/A</v>
      </c>
      <c r="AQ418" s="17" t="e">
        <f>VLOOKUP($C418,'DATA PENGUKURAN GARDU'!$A:$BS,53,0)</f>
        <v>#N/A</v>
      </c>
      <c r="AR418" s="17" t="e">
        <f>VLOOKUP($C418,'DATA PENGUKURAN GARDU'!$A:$BS,54,0)</f>
        <v>#N/A</v>
      </c>
      <c r="AS418" s="20" t="e">
        <f>VLOOKUP($D418,'DATA PENGUKURAN GARDU'!$A:$BS,42,0)</f>
        <v>#N/A</v>
      </c>
      <c r="AT418" s="21" t="e">
        <f t="shared" si="222"/>
        <v>#N/A</v>
      </c>
      <c r="AU418" s="20" t="e">
        <f>VLOOKUP($D418,'DATA PENGUKURAN GARDU'!$A:$BS,44,0)</f>
        <v>#N/A</v>
      </c>
      <c r="AV418" s="21" t="e">
        <f t="shared" si="223"/>
        <v>#N/A</v>
      </c>
      <c r="AW418" s="20" t="e">
        <f>VLOOKUP($D418,'DATA PENGUKURAN GARDU'!$A:$BS,46,0)</f>
        <v>#N/A</v>
      </c>
      <c r="AX418" s="21" t="e">
        <f t="shared" si="224"/>
        <v>#N/A</v>
      </c>
      <c r="AY418" s="20" t="e">
        <f>VLOOKUP($D418,'DATA PENGUKURAN GARDU'!$A:$BS,46,0)</f>
        <v>#N/A</v>
      </c>
      <c r="AZ418" s="20" t="e">
        <f>VLOOKUP($D418,'DATA PENGUKURAN GARDU'!$A:$BS,53,0)</f>
        <v>#N/A</v>
      </c>
      <c r="BA418" s="20" t="e">
        <f>VLOOKUP($D418,'DATA PENGUKURAN GARDU'!$A:$BS,54,0)</f>
        <v>#N/A</v>
      </c>
      <c r="BB418" s="17" t="e">
        <f>VLOOKUP($E418,'DATA PENGUKURAN GARDU'!$A:$BS,42,0)</f>
        <v>#N/A</v>
      </c>
      <c r="BC418" s="23" t="e">
        <f t="shared" si="225"/>
        <v>#N/A</v>
      </c>
      <c r="BD418" s="17" t="e">
        <f>VLOOKUP($E418,'DATA PENGUKURAN GARDU'!$A:$BS,44,0)</f>
        <v>#N/A</v>
      </c>
      <c r="BE418" s="23" t="e">
        <f t="shared" si="226"/>
        <v>#N/A</v>
      </c>
      <c r="BF418" s="17" t="e">
        <f>VLOOKUP($E418,'DATA PENGUKURAN GARDU'!$A:$BS,46,0)</f>
        <v>#N/A</v>
      </c>
      <c r="BG418" s="23" t="e">
        <f t="shared" si="227"/>
        <v>#N/A</v>
      </c>
      <c r="BH418" s="17" t="e">
        <f>VLOOKUP($E418,'DATA PENGUKURAN GARDU'!$A:$BS,46,0)</f>
        <v>#N/A</v>
      </c>
      <c r="BI418" s="17" t="e">
        <f>VLOOKUP($E418,'DATA PENGUKURAN GARDU'!$A:$BS,53,0)</f>
        <v>#N/A</v>
      </c>
      <c r="BJ418" s="17" t="e">
        <f>VLOOKUP($E418,'DATA PENGUKURAN GARDU'!$A:$BS,54,0)</f>
        <v>#N/A</v>
      </c>
      <c r="BK418" s="20" t="e">
        <f t="shared" si="228"/>
        <v>#N/A</v>
      </c>
      <c r="BL418" s="20" t="e">
        <f t="shared" si="229"/>
        <v>#N/A</v>
      </c>
      <c r="BM418" s="20" t="e">
        <f t="shared" si="230"/>
        <v>#N/A</v>
      </c>
      <c r="BN418" s="25" t="e">
        <f t="shared" si="231"/>
        <v>#N/A</v>
      </c>
      <c r="BO418" s="26" t="str">
        <f t="shared" si="232"/>
        <v>0</v>
      </c>
      <c r="BP418" s="21" t="e">
        <f t="shared" si="233"/>
        <v>#VALUE!</v>
      </c>
      <c r="BQ418" s="20" t="e">
        <f t="shared" si="234"/>
        <v>#N/A</v>
      </c>
      <c r="BR418" s="20" t="e">
        <v>#N/A</v>
      </c>
      <c r="BS418" s="9" t="e">
        <v>#N/A</v>
      </c>
      <c r="BT418" s="2" t="e">
        <f t="shared" si="235"/>
        <v>#VALUE!</v>
      </c>
      <c r="BU418" s="2" t="e">
        <f t="shared" si="203"/>
        <v>#N/A</v>
      </c>
      <c r="BV418" s="2" t="e">
        <f t="shared" si="204"/>
        <v>#N/A</v>
      </c>
    </row>
    <row r="419" s="2" customFormat="1" ht="22.95" customHeight="1" spans="1:74">
      <c r="A419" s="9" t="str">
        <f t="shared" si="205"/>
        <v>M 103Induk</v>
      </c>
      <c r="B419" s="9" t="str">
        <f t="shared" si="206"/>
        <v>M 103jurusan 1</v>
      </c>
      <c r="C419" s="9" t="str">
        <f t="shared" si="207"/>
        <v>M 103jurusan 2</v>
      </c>
      <c r="D419" s="9" t="str">
        <f t="shared" si="208"/>
        <v>M 103jurusan 3</v>
      </c>
      <c r="E419" s="9" t="str">
        <f t="shared" si="209"/>
        <v>M 103jurusan 4</v>
      </c>
      <c r="F419" s="10" t="s">
        <v>131</v>
      </c>
      <c r="G419" s="10" t="s">
        <v>131</v>
      </c>
      <c r="H419" s="10" t="s">
        <v>539</v>
      </c>
      <c r="I419" s="10">
        <v>0.586533</v>
      </c>
      <c r="J419" s="10">
        <v>124.073489</v>
      </c>
      <c r="K419" s="10" t="s">
        <v>7465</v>
      </c>
      <c r="L419" s="10" t="s">
        <v>7465</v>
      </c>
      <c r="M419" s="10" t="s">
        <v>7465</v>
      </c>
      <c r="N419" s="14">
        <f t="shared" si="210"/>
        <v>0</v>
      </c>
      <c r="O419" s="15" t="e">
        <f t="shared" si="211"/>
        <v>#VALUE!</v>
      </c>
      <c r="P419" s="15" t="e">
        <f t="shared" si="212"/>
        <v>#VALUE!</v>
      </c>
      <c r="Q419" s="17" t="e">
        <f>VLOOKUP($A419,'DATA PENGUKURAN GARDU'!$A:$BS,42,0)</f>
        <v>#N/A</v>
      </c>
      <c r="R419" s="18" t="e">
        <f t="shared" si="213"/>
        <v>#N/A</v>
      </c>
      <c r="S419" s="17" t="e">
        <f>VLOOKUP($A419,'DATA PENGUKURAN GARDU'!$A:$BS,44,0)</f>
        <v>#N/A</v>
      </c>
      <c r="T419" s="18" t="e">
        <f t="shared" si="214"/>
        <v>#N/A</v>
      </c>
      <c r="U419" s="17" t="e">
        <f>VLOOKUP($A419,'DATA PENGUKURAN GARDU'!$A:$BS,46,0)</f>
        <v>#N/A</v>
      </c>
      <c r="V419" s="18" t="e">
        <f t="shared" si="215"/>
        <v>#N/A</v>
      </c>
      <c r="W419" s="17" t="e">
        <f>VLOOKUP($A419,'DATA PENGUKURAN GARDU'!$A:$BS,48,0)</f>
        <v>#N/A</v>
      </c>
      <c r="X419" s="17" t="e">
        <f>VLOOKUP($A419,'DATA PENGUKURAN GARDU'!$A:$BS,53,0)</f>
        <v>#N/A</v>
      </c>
      <c r="Y419" s="17" t="e">
        <f>VLOOKUP($A419,'DATA PENGUKURAN GARDU'!$A:$BS,54,0)</f>
        <v>#N/A</v>
      </c>
      <c r="Z419" s="17" t="e">
        <f>VLOOKUP($A419,'DATA PENGUKURAN GARDU'!$A:$BS,55,0)</f>
        <v>#N/A</v>
      </c>
      <c r="AA419" s="20" t="e">
        <f>VLOOKUP($B419,'DATA PENGUKURAN GARDU'!$A:$BS,42,0)</f>
        <v>#N/A</v>
      </c>
      <c r="AB419" s="21" t="e">
        <f t="shared" si="216"/>
        <v>#N/A</v>
      </c>
      <c r="AC419" s="20" t="e">
        <f>VLOOKUP($B419,'DATA PENGUKURAN GARDU'!$A:$BS,44,0)</f>
        <v>#N/A</v>
      </c>
      <c r="AD419" s="21" t="e">
        <f t="shared" si="217"/>
        <v>#N/A</v>
      </c>
      <c r="AE419" s="20" t="e">
        <f>VLOOKUP($B419,'DATA PENGUKURAN GARDU'!$A:$BS,46,0)</f>
        <v>#N/A</v>
      </c>
      <c r="AF419" s="21" t="e">
        <f t="shared" si="218"/>
        <v>#N/A</v>
      </c>
      <c r="AG419" s="20" t="e">
        <f>VLOOKUP($B419,'DATA PENGUKURAN GARDU'!$A:$BS,46,0)</f>
        <v>#N/A</v>
      </c>
      <c r="AH419" s="20" t="e">
        <f>VLOOKUP($B419,'DATA PENGUKURAN GARDU'!$A:$BS,53,0)</f>
        <v>#N/A</v>
      </c>
      <c r="AI419" s="20" t="e">
        <f>VLOOKUP($B419,'DATA PENGUKURAN GARDU'!$A:$BS,54,0)</f>
        <v>#N/A</v>
      </c>
      <c r="AJ419" s="17" t="e">
        <f>VLOOKUP($C419,'DATA PENGUKURAN GARDU'!$A:$BS,42,0)</f>
        <v>#N/A</v>
      </c>
      <c r="AK419" s="23" t="e">
        <f t="shared" si="219"/>
        <v>#N/A</v>
      </c>
      <c r="AL419" s="17" t="e">
        <f>VLOOKUP($C419,'DATA PENGUKURAN GARDU'!$A:$BS,44,0)</f>
        <v>#N/A</v>
      </c>
      <c r="AM419" s="23" t="e">
        <f t="shared" si="220"/>
        <v>#N/A</v>
      </c>
      <c r="AN419" s="17" t="e">
        <f>VLOOKUP($C419,'DATA PENGUKURAN GARDU'!$A:$BS,46,0)</f>
        <v>#N/A</v>
      </c>
      <c r="AO419" s="23" t="e">
        <f t="shared" si="221"/>
        <v>#N/A</v>
      </c>
      <c r="AP419" s="17" t="e">
        <f>VLOOKUP($C419,'DATA PENGUKURAN GARDU'!$A:$BS,46,0)</f>
        <v>#N/A</v>
      </c>
      <c r="AQ419" s="17" t="e">
        <f>VLOOKUP($C419,'DATA PENGUKURAN GARDU'!$A:$BS,53,0)</f>
        <v>#N/A</v>
      </c>
      <c r="AR419" s="17" t="e">
        <f>VLOOKUP($C419,'DATA PENGUKURAN GARDU'!$A:$BS,54,0)</f>
        <v>#N/A</v>
      </c>
      <c r="AS419" s="20" t="e">
        <f>VLOOKUP($D419,'DATA PENGUKURAN GARDU'!$A:$BS,42,0)</f>
        <v>#N/A</v>
      </c>
      <c r="AT419" s="21" t="e">
        <f t="shared" si="222"/>
        <v>#N/A</v>
      </c>
      <c r="AU419" s="20" t="e">
        <f>VLOOKUP($D419,'DATA PENGUKURAN GARDU'!$A:$BS,44,0)</f>
        <v>#N/A</v>
      </c>
      <c r="AV419" s="21" t="e">
        <f t="shared" si="223"/>
        <v>#N/A</v>
      </c>
      <c r="AW419" s="20" t="e">
        <f>VLOOKUP($D419,'DATA PENGUKURAN GARDU'!$A:$BS,46,0)</f>
        <v>#N/A</v>
      </c>
      <c r="AX419" s="21" t="e">
        <f t="shared" si="224"/>
        <v>#N/A</v>
      </c>
      <c r="AY419" s="20" t="e">
        <f>VLOOKUP($D419,'DATA PENGUKURAN GARDU'!$A:$BS,46,0)</f>
        <v>#N/A</v>
      </c>
      <c r="AZ419" s="20" t="e">
        <f>VLOOKUP($D419,'DATA PENGUKURAN GARDU'!$A:$BS,53,0)</f>
        <v>#N/A</v>
      </c>
      <c r="BA419" s="20" t="e">
        <f>VLOOKUP($D419,'DATA PENGUKURAN GARDU'!$A:$BS,54,0)</f>
        <v>#N/A</v>
      </c>
      <c r="BB419" s="17" t="e">
        <f>VLOOKUP($E419,'DATA PENGUKURAN GARDU'!$A:$BS,42,0)</f>
        <v>#N/A</v>
      </c>
      <c r="BC419" s="23" t="e">
        <f t="shared" si="225"/>
        <v>#N/A</v>
      </c>
      <c r="BD419" s="17" t="e">
        <f>VLOOKUP($E419,'DATA PENGUKURAN GARDU'!$A:$BS,44,0)</f>
        <v>#N/A</v>
      </c>
      <c r="BE419" s="23" t="e">
        <f t="shared" si="226"/>
        <v>#N/A</v>
      </c>
      <c r="BF419" s="17" t="e">
        <f>VLOOKUP($E419,'DATA PENGUKURAN GARDU'!$A:$BS,46,0)</f>
        <v>#N/A</v>
      </c>
      <c r="BG419" s="23" t="e">
        <f t="shared" si="227"/>
        <v>#N/A</v>
      </c>
      <c r="BH419" s="17" t="e">
        <f>VLOOKUP($E419,'DATA PENGUKURAN GARDU'!$A:$BS,46,0)</f>
        <v>#N/A</v>
      </c>
      <c r="BI419" s="17" t="e">
        <f>VLOOKUP($E419,'DATA PENGUKURAN GARDU'!$A:$BS,53,0)</f>
        <v>#N/A</v>
      </c>
      <c r="BJ419" s="17" t="e">
        <f>VLOOKUP($E419,'DATA PENGUKURAN GARDU'!$A:$BS,54,0)</f>
        <v>#N/A</v>
      </c>
      <c r="BK419" s="20" t="e">
        <f t="shared" si="228"/>
        <v>#N/A</v>
      </c>
      <c r="BL419" s="20" t="e">
        <f t="shared" si="229"/>
        <v>#N/A</v>
      </c>
      <c r="BM419" s="20" t="e">
        <f t="shared" si="230"/>
        <v>#N/A</v>
      </c>
      <c r="BN419" s="25" t="e">
        <f t="shared" si="231"/>
        <v>#N/A</v>
      </c>
      <c r="BO419" s="26" t="str">
        <f t="shared" si="232"/>
        <v>0</v>
      </c>
      <c r="BP419" s="21" t="e">
        <f t="shared" si="233"/>
        <v>#VALUE!</v>
      </c>
      <c r="BQ419" s="20" t="e">
        <f t="shared" si="234"/>
        <v>#N/A</v>
      </c>
      <c r="BR419" s="20" t="e">
        <v>#N/A</v>
      </c>
      <c r="BS419" s="9" t="e">
        <v>#N/A</v>
      </c>
      <c r="BT419" s="2" t="e">
        <f t="shared" si="235"/>
        <v>#VALUE!</v>
      </c>
      <c r="BU419" s="2" t="e">
        <f t="shared" si="203"/>
        <v>#N/A</v>
      </c>
      <c r="BV419" s="2" t="e">
        <f t="shared" si="204"/>
        <v>#N/A</v>
      </c>
    </row>
    <row r="420" s="2" customFormat="1" ht="22.95" customHeight="1" spans="1:74">
      <c r="A420" s="9" t="str">
        <f t="shared" si="205"/>
        <v>M 02Induk</v>
      </c>
      <c r="B420" s="9" t="str">
        <f t="shared" si="206"/>
        <v>M 02jurusan 1</v>
      </c>
      <c r="C420" s="9" t="str">
        <f t="shared" si="207"/>
        <v>M 02jurusan 2</v>
      </c>
      <c r="D420" s="9" t="str">
        <f t="shared" si="208"/>
        <v>M 02jurusan 3</v>
      </c>
      <c r="E420" s="9" t="str">
        <f t="shared" si="209"/>
        <v>M 02jurusan 4</v>
      </c>
      <c r="F420" s="10" t="s">
        <v>131</v>
      </c>
      <c r="G420" s="10" t="s">
        <v>131</v>
      </c>
      <c r="H420" s="10" t="s">
        <v>540</v>
      </c>
      <c r="I420" s="10">
        <v>0.648727</v>
      </c>
      <c r="J420" s="10">
        <v>124.215753</v>
      </c>
      <c r="K420" s="10" t="s">
        <v>7465</v>
      </c>
      <c r="L420" s="10" t="s">
        <v>7465</v>
      </c>
      <c r="M420" s="10" t="s">
        <v>7465</v>
      </c>
      <c r="N420" s="14">
        <f t="shared" si="210"/>
        <v>0</v>
      </c>
      <c r="O420" s="15" t="e">
        <f t="shared" si="211"/>
        <v>#VALUE!</v>
      </c>
      <c r="P420" s="15" t="e">
        <f t="shared" si="212"/>
        <v>#VALUE!</v>
      </c>
      <c r="Q420" s="17" t="e">
        <f>VLOOKUP($A420,'DATA PENGUKURAN GARDU'!$A:$BS,42,0)</f>
        <v>#N/A</v>
      </c>
      <c r="R420" s="18" t="e">
        <f t="shared" si="213"/>
        <v>#N/A</v>
      </c>
      <c r="S420" s="17" t="e">
        <f>VLOOKUP($A420,'DATA PENGUKURAN GARDU'!$A:$BS,44,0)</f>
        <v>#N/A</v>
      </c>
      <c r="T420" s="18" t="e">
        <f t="shared" si="214"/>
        <v>#N/A</v>
      </c>
      <c r="U420" s="17" t="e">
        <f>VLOOKUP($A420,'DATA PENGUKURAN GARDU'!$A:$BS,46,0)</f>
        <v>#N/A</v>
      </c>
      <c r="V420" s="18" t="e">
        <f t="shared" si="215"/>
        <v>#N/A</v>
      </c>
      <c r="W420" s="17" t="e">
        <f>VLOOKUP($A420,'DATA PENGUKURAN GARDU'!$A:$BS,48,0)</f>
        <v>#N/A</v>
      </c>
      <c r="X420" s="17" t="e">
        <f>VLOOKUP($A420,'DATA PENGUKURAN GARDU'!$A:$BS,53,0)</f>
        <v>#N/A</v>
      </c>
      <c r="Y420" s="17" t="e">
        <f>VLOOKUP($A420,'DATA PENGUKURAN GARDU'!$A:$BS,54,0)</f>
        <v>#N/A</v>
      </c>
      <c r="Z420" s="17" t="e">
        <f>VLOOKUP($A420,'DATA PENGUKURAN GARDU'!$A:$BS,55,0)</f>
        <v>#N/A</v>
      </c>
      <c r="AA420" s="20" t="e">
        <f>VLOOKUP($B420,'DATA PENGUKURAN GARDU'!$A:$BS,42,0)</f>
        <v>#N/A</v>
      </c>
      <c r="AB420" s="21" t="e">
        <f t="shared" si="216"/>
        <v>#N/A</v>
      </c>
      <c r="AC420" s="20" t="e">
        <f>VLOOKUP($B420,'DATA PENGUKURAN GARDU'!$A:$BS,44,0)</f>
        <v>#N/A</v>
      </c>
      <c r="AD420" s="21" t="e">
        <f t="shared" si="217"/>
        <v>#N/A</v>
      </c>
      <c r="AE420" s="20" t="e">
        <f>VLOOKUP($B420,'DATA PENGUKURAN GARDU'!$A:$BS,46,0)</f>
        <v>#N/A</v>
      </c>
      <c r="AF420" s="21" t="e">
        <f t="shared" si="218"/>
        <v>#N/A</v>
      </c>
      <c r="AG420" s="20" t="e">
        <f>VLOOKUP($B420,'DATA PENGUKURAN GARDU'!$A:$BS,46,0)</f>
        <v>#N/A</v>
      </c>
      <c r="AH420" s="20" t="e">
        <f>VLOOKUP($B420,'DATA PENGUKURAN GARDU'!$A:$BS,53,0)</f>
        <v>#N/A</v>
      </c>
      <c r="AI420" s="20" t="e">
        <f>VLOOKUP($B420,'DATA PENGUKURAN GARDU'!$A:$BS,54,0)</f>
        <v>#N/A</v>
      </c>
      <c r="AJ420" s="17" t="e">
        <f>VLOOKUP($C420,'DATA PENGUKURAN GARDU'!$A:$BS,42,0)</f>
        <v>#N/A</v>
      </c>
      <c r="AK420" s="23" t="e">
        <f t="shared" si="219"/>
        <v>#N/A</v>
      </c>
      <c r="AL420" s="17" t="e">
        <f>VLOOKUP($C420,'DATA PENGUKURAN GARDU'!$A:$BS,44,0)</f>
        <v>#N/A</v>
      </c>
      <c r="AM420" s="23" t="e">
        <f t="shared" si="220"/>
        <v>#N/A</v>
      </c>
      <c r="AN420" s="17" t="e">
        <f>VLOOKUP($C420,'DATA PENGUKURAN GARDU'!$A:$BS,46,0)</f>
        <v>#N/A</v>
      </c>
      <c r="AO420" s="23" t="e">
        <f t="shared" si="221"/>
        <v>#N/A</v>
      </c>
      <c r="AP420" s="17" t="e">
        <f>VLOOKUP($C420,'DATA PENGUKURAN GARDU'!$A:$BS,46,0)</f>
        <v>#N/A</v>
      </c>
      <c r="AQ420" s="17" t="e">
        <f>VLOOKUP($C420,'DATA PENGUKURAN GARDU'!$A:$BS,53,0)</f>
        <v>#N/A</v>
      </c>
      <c r="AR420" s="17" t="e">
        <f>VLOOKUP($C420,'DATA PENGUKURAN GARDU'!$A:$BS,54,0)</f>
        <v>#N/A</v>
      </c>
      <c r="AS420" s="20" t="e">
        <f>VLOOKUP($D420,'DATA PENGUKURAN GARDU'!$A:$BS,42,0)</f>
        <v>#N/A</v>
      </c>
      <c r="AT420" s="21" t="e">
        <f t="shared" si="222"/>
        <v>#N/A</v>
      </c>
      <c r="AU420" s="20" t="e">
        <f>VLOOKUP($D420,'DATA PENGUKURAN GARDU'!$A:$BS,44,0)</f>
        <v>#N/A</v>
      </c>
      <c r="AV420" s="21" t="e">
        <f t="shared" si="223"/>
        <v>#N/A</v>
      </c>
      <c r="AW420" s="20" t="e">
        <f>VLOOKUP($D420,'DATA PENGUKURAN GARDU'!$A:$BS,46,0)</f>
        <v>#N/A</v>
      </c>
      <c r="AX420" s="21" t="e">
        <f t="shared" si="224"/>
        <v>#N/A</v>
      </c>
      <c r="AY420" s="20" t="e">
        <f>VLOOKUP($D420,'DATA PENGUKURAN GARDU'!$A:$BS,46,0)</f>
        <v>#N/A</v>
      </c>
      <c r="AZ420" s="20" t="e">
        <f>VLOOKUP($D420,'DATA PENGUKURAN GARDU'!$A:$BS,53,0)</f>
        <v>#N/A</v>
      </c>
      <c r="BA420" s="20" t="e">
        <f>VLOOKUP($D420,'DATA PENGUKURAN GARDU'!$A:$BS,54,0)</f>
        <v>#N/A</v>
      </c>
      <c r="BB420" s="17" t="e">
        <f>VLOOKUP($E420,'DATA PENGUKURAN GARDU'!$A:$BS,42,0)</f>
        <v>#N/A</v>
      </c>
      <c r="BC420" s="23" t="e">
        <f t="shared" si="225"/>
        <v>#N/A</v>
      </c>
      <c r="BD420" s="17" t="e">
        <f>VLOOKUP($E420,'DATA PENGUKURAN GARDU'!$A:$BS,44,0)</f>
        <v>#N/A</v>
      </c>
      <c r="BE420" s="23" t="e">
        <f t="shared" si="226"/>
        <v>#N/A</v>
      </c>
      <c r="BF420" s="17" t="e">
        <f>VLOOKUP($E420,'DATA PENGUKURAN GARDU'!$A:$BS,46,0)</f>
        <v>#N/A</v>
      </c>
      <c r="BG420" s="23" t="e">
        <f t="shared" si="227"/>
        <v>#N/A</v>
      </c>
      <c r="BH420" s="17" t="e">
        <f>VLOOKUP($E420,'DATA PENGUKURAN GARDU'!$A:$BS,46,0)</f>
        <v>#N/A</v>
      </c>
      <c r="BI420" s="17" t="e">
        <f>VLOOKUP($E420,'DATA PENGUKURAN GARDU'!$A:$BS,53,0)</f>
        <v>#N/A</v>
      </c>
      <c r="BJ420" s="17" t="e">
        <f>VLOOKUP($E420,'DATA PENGUKURAN GARDU'!$A:$BS,54,0)</f>
        <v>#N/A</v>
      </c>
      <c r="BK420" s="20" t="e">
        <f t="shared" si="228"/>
        <v>#N/A</v>
      </c>
      <c r="BL420" s="20" t="e">
        <f t="shared" si="229"/>
        <v>#N/A</v>
      </c>
      <c r="BM420" s="20" t="e">
        <f t="shared" si="230"/>
        <v>#N/A</v>
      </c>
      <c r="BN420" s="25" t="e">
        <f t="shared" si="231"/>
        <v>#N/A</v>
      </c>
      <c r="BO420" s="26" t="str">
        <f t="shared" si="232"/>
        <v>0</v>
      </c>
      <c r="BP420" s="21" t="e">
        <f t="shared" si="233"/>
        <v>#VALUE!</v>
      </c>
      <c r="BQ420" s="20" t="e">
        <f t="shared" si="234"/>
        <v>#N/A</v>
      </c>
      <c r="BR420" s="20" t="e">
        <v>#N/A</v>
      </c>
      <c r="BS420" s="9" t="e">
        <v>#N/A</v>
      </c>
      <c r="BT420" s="2" t="e">
        <f t="shared" si="235"/>
        <v>#VALUE!</v>
      </c>
      <c r="BU420" s="2" t="e">
        <f t="shared" si="203"/>
        <v>#N/A</v>
      </c>
      <c r="BV420" s="2" t="e">
        <f t="shared" si="204"/>
        <v>#N/A</v>
      </c>
    </row>
    <row r="421" s="2" customFormat="1" ht="22.95" customHeight="1" spans="1:74">
      <c r="A421" s="9" t="str">
        <f t="shared" si="205"/>
        <v>M 03Induk</v>
      </c>
      <c r="B421" s="9" t="str">
        <f t="shared" si="206"/>
        <v>M 03jurusan 1</v>
      </c>
      <c r="C421" s="9" t="str">
        <f t="shared" si="207"/>
        <v>M 03jurusan 2</v>
      </c>
      <c r="D421" s="9" t="str">
        <f t="shared" si="208"/>
        <v>M 03jurusan 3</v>
      </c>
      <c r="E421" s="9" t="str">
        <f t="shared" si="209"/>
        <v>M 03jurusan 4</v>
      </c>
      <c r="F421" s="10" t="s">
        <v>131</v>
      </c>
      <c r="G421" s="10" t="s">
        <v>131</v>
      </c>
      <c r="H421" s="10" t="s">
        <v>541</v>
      </c>
      <c r="I421" s="10">
        <v>0.646803</v>
      </c>
      <c r="J421" s="10">
        <v>124.212368</v>
      </c>
      <c r="K421" s="10" t="s">
        <v>7465</v>
      </c>
      <c r="L421" s="10" t="s">
        <v>7465</v>
      </c>
      <c r="M421" s="10" t="s">
        <v>7465</v>
      </c>
      <c r="N421" s="14">
        <f t="shared" si="210"/>
        <v>0</v>
      </c>
      <c r="O421" s="15" t="e">
        <f t="shared" si="211"/>
        <v>#VALUE!</v>
      </c>
      <c r="P421" s="15" t="e">
        <f t="shared" si="212"/>
        <v>#VALUE!</v>
      </c>
      <c r="Q421" s="17" t="e">
        <f>VLOOKUP($A421,'DATA PENGUKURAN GARDU'!$A:$BS,42,0)</f>
        <v>#N/A</v>
      </c>
      <c r="R421" s="18" t="e">
        <f t="shared" si="213"/>
        <v>#N/A</v>
      </c>
      <c r="S421" s="17" t="e">
        <f>VLOOKUP($A421,'DATA PENGUKURAN GARDU'!$A:$BS,44,0)</f>
        <v>#N/A</v>
      </c>
      <c r="T421" s="18" t="e">
        <f t="shared" si="214"/>
        <v>#N/A</v>
      </c>
      <c r="U421" s="17" t="e">
        <f>VLOOKUP($A421,'DATA PENGUKURAN GARDU'!$A:$BS,46,0)</f>
        <v>#N/A</v>
      </c>
      <c r="V421" s="18" t="e">
        <f t="shared" si="215"/>
        <v>#N/A</v>
      </c>
      <c r="W421" s="17" t="e">
        <f>VLOOKUP($A421,'DATA PENGUKURAN GARDU'!$A:$BS,48,0)</f>
        <v>#N/A</v>
      </c>
      <c r="X421" s="17" t="e">
        <f>VLOOKUP($A421,'DATA PENGUKURAN GARDU'!$A:$BS,53,0)</f>
        <v>#N/A</v>
      </c>
      <c r="Y421" s="17" t="e">
        <f>VLOOKUP($A421,'DATA PENGUKURAN GARDU'!$A:$BS,54,0)</f>
        <v>#N/A</v>
      </c>
      <c r="Z421" s="17" t="e">
        <f>VLOOKUP($A421,'DATA PENGUKURAN GARDU'!$A:$BS,55,0)</f>
        <v>#N/A</v>
      </c>
      <c r="AA421" s="20" t="e">
        <f>VLOOKUP($B421,'DATA PENGUKURAN GARDU'!$A:$BS,42,0)</f>
        <v>#N/A</v>
      </c>
      <c r="AB421" s="21" t="e">
        <f t="shared" si="216"/>
        <v>#N/A</v>
      </c>
      <c r="AC421" s="20" t="e">
        <f>VLOOKUP($B421,'DATA PENGUKURAN GARDU'!$A:$BS,44,0)</f>
        <v>#N/A</v>
      </c>
      <c r="AD421" s="21" t="e">
        <f t="shared" si="217"/>
        <v>#N/A</v>
      </c>
      <c r="AE421" s="20" t="e">
        <f>VLOOKUP($B421,'DATA PENGUKURAN GARDU'!$A:$BS,46,0)</f>
        <v>#N/A</v>
      </c>
      <c r="AF421" s="21" t="e">
        <f t="shared" si="218"/>
        <v>#N/A</v>
      </c>
      <c r="AG421" s="20" t="e">
        <f>VLOOKUP($B421,'DATA PENGUKURAN GARDU'!$A:$BS,46,0)</f>
        <v>#N/A</v>
      </c>
      <c r="AH421" s="20" t="e">
        <f>VLOOKUP($B421,'DATA PENGUKURAN GARDU'!$A:$BS,53,0)</f>
        <v>#N/A</v>
      </c>
      <c r="AI421" s="20" t="e">
        <f>VLOOKUP($B421,'DATA PENGUKURAN GARDU'!$A:$BS,54,0)</f>
        <v>#N/A</v>
      </c>
      <c r="AJ421" s="17" t="e">
        <f>VLOOKUP($C421,'DATA PENGUKURAN GARDU'!$A:$BS,42,0)</f>
        <v>#N/A</v>
      </c>
      <c r="AK421" s="23" t="e">
        <f t="shared" si="219"/>
        <v>#N/A</v>
      </c>
      <c r="AL421" s="17" t="e">
        <f>VLOOKUP($C421,'DATA PENGUKURAN GARDU'!$A:$BS,44,0)</f>
        <v>#N/A</v>
      </c>
      <c r="AM421" s="23" t="e">
        <f t="shared" si="220"/>
        <v>#N/A</v>
      </c>
      <c r="AN421" s="17" t="e">
        <f>VLOOKUP($C421,'DATA PENGUKURAN GARDU'!$A:$BS,46,0)</f>
        <v>#N/A</v>
      </c>
      <c r="AO421" s="23" t="e">
        <f t="shared" si="221"/>
        <v>#N/A</v>
      </c>
      <c r="AP421" s="17" t="e">
        <f>VLOOKUP($C421,'DATA PENGUKURAN GARDU'!$A:$BS,46,0)</f>
        <v>#N/A</v>
      </c>
      <c r="AQ421" s="17" t="e">
        <f>VLOOKUP($C421,'DATA PENGUKURAN GARDU'!$A:$BS,53,0)</f>
        <v>#N/A</v>
      </c>
      <c r="AR421" s="17" t="e">
        <f>VLOOKUP($C421,'DATA PENGUKURAN GARDU'!$A:$BS,54,0)</f>
        <v>#N/A</v>
      </c>
      <c r="AS421" s="20" t="e">
        <f>VLOOKUP($D421,'DATA PENGUKURAN GARDU'!$A:$BS,42,0)</f>
        <v>#N/A</v>
      </c>
      <c r="AT421" s="21" t="e">
        <f t="shared" si="222"/>
        <v>#N/A</v>
      </c>
      <c r="AU421" s="20" t="e">
        <f>VLOOKUP($D421,'DATA PENGUKURAN GARDU'!$A:$BS,44,0)</f>
        <v>#N/A</v>
      </c>
      <c r="AV421" s="21" t="e">
        <f t="shared" si="223"/>
        <v>#N/A</v>
      </c>
      <c r="AW421" s="20" t="e">
        <f>VLOOKUP($D421,'DATA PENGUKURAN GARDU'!$A:$BS,46,0)</f>
        <v>#N/A</v>
      </c>
      <c r="AX421" s="21" t="e">
        <f t="shared" si="224"/>
        <v>#N/A</v>
      </c>
      <c r="AY421" s="20" t="e">
        <f>VLOOKUP($D421,'DATA PENGUKURAN GARDU'!$A:$BS,46,0)</f>
        <v>#N/A</v>
      </c>
      <c r="AZ421" s="20" t="e">
        <f>VLOOKUP($D421,'DATA PENGUKURAN GARDU'!$A:$BS,53,0)</f>
        <v>#N/A</v>
      </c>
      <c r="BA421" s="20" t="e">
        <f>VLOOKUP($D421,'DATA PENGUKURAN GARDU'!$A:$BS,54,0)</f>
        <v>#N/A</v>
      </c>
      <c r="BB421" s="17" t="e">
        <f>VLOOKUP($E421,'DATA PENGUKURAN GARDU'!$A:$BS,42,0)</f>
        <v>#N/A</v>
      </c>
      <c r="BC421" s="23" t="e">
        <f t="shared" si="225"/>
        <v>#N/A</v>
      </c>
      <c r="BD421" s="17" t="e">
        <f>VLOOKUP($E421,'DATA PENGUKURAN GARDU'!$A:$BS,44,0)</f>
        <v>#N/A</v>
      </c>
      <c r="BE421" s="23" t="e">
        <f t="shared" si="226"/>
        <v>#N/A</v>
      </c>
      <c r="BF421" s="17" t="e">
        <f>VLOOKUP($E421,'DATA PENGUKURAN GARDU'!$A:$BS,46,0)</f>
        <v>#N/A</v>
      </c>
      <c r="BG421" s="23" t="e">
        <f t="shared" si="227"/>
        <v>#N/A</v>
      </c>
      <c r="BH421" s="17" t="e">
        <f>VLOOKUP($E421,'DATA PENGUKURAN GARDU'!$A:$BS,46,0)</f>
        <v>#N/A</v>
      </c>
      <c r="BI421" s="17" t="e">
        <f>VLOOKUP($E421,'DATA PENGUKURAN GARDU'!$A:$BS,53,0)</f>
        <v>#N/A</v>
      </c>
      <c r="BJ421" s="17" t="e">
        <f>VLOOKUP($E421,'DATA PENGUKURAN GARDU'!$A:$BS,54,0)</f>
        <v>#N/A</v>
      </c>
      <c r="BK421" s="20" t="e">
        <f t="shared" si="228"/>
        <v>#N/A</v>
      </c>
      <c r="BL421" s="20" t="e">
        <f t="shared" si="229"/>
        <v>#N/A</v>
      </c>
      <c r="BM421" s="20" t="e">
        <f t="shared" si="230"/>
        <v>#N/A</v>
      </c>
      <c r="BN421" s="25" t="e">
        <f t="shared" si="231"/>
        <v>#N/A</v>
      </c>
      <c r="BO421" s="26" t="str">
        <f t="shared" si="232"/>
        <v>0</v>
      </c>
      <c r="BP421" s="21" t="e">
        <f t="shared" si="233"/>
        <v>#VALUE!</v>
      </c>
      <c r="BQ421" s="20" t="e">
        <f t="shared" si="234"/>
        <v>#N/A</v>
      </c>
      <c r="BR421" s="20" t="e">
        <v>#N/A</v>
      </c>
      <c r="BS421" s="9" t="e">
        <v>#N/A</v>
      </c>
      <c r="BT421" s="2" t="e">
        <f t="shared" si="235"/>
        <v>#VALUE!</v>
      </c>
      <c r="BU421" s="2" t="e">
        <f t="shared" si="203"/>
        <v>#N/A</v>
      </c>
      <c r="BV421" s="2" t="e">
        <f t="shared" si="204"/>
        <v>#N/A</v>
      </c>
    </row>
    <row r="422" s="2" customFormat="1" ht="22.95" customHeight="1" spans="1:74">
      <c r="A422" s="9" t="str">
        <f t="shared" si="205"/>
        <v>M 138Induk</v>
      </c>
      <c r="B422" s="9" t="str">
        <f t="shared" si="206"/>
        <v>M 138jurusan 1</v>
      </c>
      <c r="C422" s="9" t="str">
        <f t="shared" si="207"/>
        <v>M 138jurusan 2</v>
      </c>
      <c r="D422" s="9" t="str">
        <f t="shared" si="208"/>
        <v>M 138jurusan 3</v>
      </c>
      <c r="E422" s="9" t="str">
        <f t="shared" si="209"/>
        <v>M 138jurusan 4</v>
      </c>
      <c r="F422" s="10" t="s">
        <v>131</v>
      </c>
      <c r="G422" s="10" t="s">
        <v>131</v>
      </c>
      <c r="H422" s="10" t="s">
        <v>542</v>
      </c>
      <c r="I422" s="10">
        <v>0.54696</v>
      </c>
      <c r="J422" s="10">
        <v>124.03889</v>
      </c>
      <c r="K422" s="10" t="s">
        <v>7465</v>
      </c>
      <c r="L422" s="10" t="s">
        <v>7465</v>
      </c>
      <c r="M422" s="10" t="s">
        <v>7465</v>
      </c>
      <c r="N422" s="14">
        <f t="shared" si="210"/>
        <v>0</v>
      </c>
      <c r="O422" s="15" t="e">
        <f t="shared" si="211"/>
        <v>#VALUE!</v>
      </c>
      <c r="P422" s="15" t="e">
        <f t="shared" si="212"/>
        <v>#VALUE!</v>
      </c>
      <c r="Q422" s="17" t="e">
        <f>VLOOKUP($A422,'DATA PENGUKURAN GARDU'!$A:$BS,42,0)</f>
        <v>#N/A</v>
      </c>
      <c r="R422" s="18" t="e">
        <f t="shared" si="213"/>
        <v>#N/A</v>
      </c>
      <c r="S422" s="17" t="e">
        <f>VLOOKUP($A422,'DATA PENGUKURAN GARDU'!$A:$BS,44,0)</f>
        <v>#N/A</v>
      </c>
      <c r="T422" s="18" t="e">
        <f t="shared" si="214"/>
        <v>#N/A</v>
      </c>
      <c r="U422" s="17" t="e">
        <f>VLOOKUP($A422,'DATA PENGUKURAN GARDU'!$A:$BS,46,0)</f>
        <v>#N/A</v>
      </c>
      <c r="V422" s="18" t="e">
        <f t="shared" si="215"/>
        <v>#N/A</v>
      </c>
      <c r="W422" s="17" t="e">
        <f>VLOOKUP($A422,'DATA PENGUKURAN GARDU'!$A:$BS,48,0)</f>
        <v>#N/A</v>
      </c>
      <c r="X422" s="17" t="e">
        <f>VLOOKUP($A422,'DATA PENGUKURAN GARDU'!$A:$BS,53,0)</f>
        <v>#N/A</v>
      </c>
      <c r="Y422" s="17" t="e">
        <f>VLOOKUP($A422,'DATA PENGUKURAN GARDU'!$A:$BS,54,0)</f>
        <v>#N/A</v>
      </c>
      <c r="Z422" s="17" t="e">
        <f>VLOOKUP($A422,'DATA PENGUKURAN GARDU'!$A:$BS,55,0)</f>
        <v>#N/A</v>
      </c>
      <c r="AA422" s="20" t="e">
        <f>VLOOKUP($B422,'DATA PENGUKURAN GARDU'!$A:$BS,42,0)</f>
        <v>#N/A</v>
      </c>
      <c r="AB422" s="21" t="e">
        <f t="shared" si="216"/>
        <v>#N/A</v>
      </c>
      <c r="AC422" s="20" t="e">
        <f>VLOOKUP($B422,'DATA PENGUKURAN GARDU'!$A:$BS,44,0)</f>
        <v>#N/A</v>
      </c>
      <c r="AD422" s="21" t="e">
        <f t="shared" si="217"/>
        <v>#N/A</v>
      </c>
      <c r="AE422" s="20" t="e">
        <f>VLOOKUP($B422,'DATA PENGUKURAN GARDU'!$A:$BS,46,0)</f>
        <v>#N/A</v>
      </c>
      <c r="AF422" s="21" t="e">
        <f t="shared" si="218"/>
        <v>#N/A</v>
      </c>
      <c r="AG422" s="20" t="e">
        <f>VLOOKUP($B422,'DATA PENGUKURAN GARDU'!$A:$BS,46,0)</f>
        <v>#N/A</v>
      </c>
      <c r="AH422" s="20" t="e">
        <f>VLOOKUP($B422,'DATA PENGUKURAN GARDU'!$A:$BS,53,0)</f>
        <v>#N/A</v>
      </c>
      <c r="AI422" s="20" t="e">
        <f>VLOOKUP($B422,'DATA PENGUKURAN GARDU'!$A:$BS,54,0)</f>
        <v>#N/A</v>
      </c>
      <c r="AJ422" s="17" t="e">
        <f>VLOOKUP($C422,'DATA PENGUKURAN GARDU'!$A:$BS,42,0)</f>
        <v>#N/A</v>
      </c>
      <c r="AK422" s="23" t="e">
        <f t="shared" si="219"/>
        <v>#N/A</v>
      </c>
      <c r="AL422" s="17" t="e">
        <f>VLOOKUP($C422,'DATA PENGUKURAN GARDU'!$A:$BS,44,0)</f>
        <v>#N/A</v>
      </c>
      <c r="AM422" s="23" t="e">
        <f t="shared" si="220"/>
        <v>#N/A</v>
      </c>
      <c r="AN422" s="17" t="e">
        <f>VLOOKUP($C422,'DATA PENGUKURAN GARDU'!$A:$BS,46,0)</f>
        <v>#N/A</v>
      </c>
      <c r="AO422" s="23" t="e">
        <f t="shared" si="221"/>
        <v>#N/A</v>
      </c>
      <c r="AP422" s="17" t="e">
        <f>VLOOKUP($C422,'DATA PENGUKURAN GARDU'!$A:$BS,46,0)</f>
        <v>#N/A</v>
      </c>
      <c r="AQ422" s="17" t="e">
        <f>VLOOKUP($C422,'DATA PENGUKURAN GARDU'!$A:$BS,53,0)</f>
        <v>#N/A</v>
      </c>
      <c r="AR422" s="17" t="e">
        <f>VLOOKUP($C422,'DATA PENGUKURAN GARDU'!$A:$BS,54,0)</f>
        <v>#N/A</v>
      </c>
      <c r="AS422" s="20" t="e">
        <f>VLOOKUP($D422,'DATA PENGUKURAN GARDU'!$A:$BS,42,0)</f>
        <v>#N/A</v>
      </c>
      <c r="AT422" s="21" t="e">
        <f t="shared" si="222"/>
        <v>#N/A</v>
      </c>
      <c r="AU422" s="20" t="e">
        <f>VLOOKUP($D422,'DATA PENGUKURAN GARDU'!$A:$BS,44,0)</f>
        <v>#N/A</v>
      </c>
      <c r="AV422" s="21" t="e">
        <f t="shared" si="223"/>
        <v>#N/A</v>
      </c>
      <c r="AW422" s="20" t="e">
        <f>VLOOKUP($D422,'DATA PENGUKURAN GARDU'!$A:$BS,46,0)</f>
        <v>#N/A</v>
      </c>
      <c r="AX422" s="21" t="e">
        <f t="shared" si="224"/>
        <v>#N/A</v>
      </c>
      <c r="AY422" s="20" t="e">
        <f>VLOOKUP($D422,'DATA PENGUKURAN GARDU'!$A:$BS,46,0)</f>
        <v>#N/A</v>
      </c>
      <c r="AZ422" s="20" t="e">
        <f>VLOOKUP($D422,'DATA PENGUKURAN GARDU'!$A:$BS,53,0)</f>
        <v>#N/A</v>
      </c>
      <c r="BA422" s="20" t="e">
        <f>VLOOKUP($D422,'DATA PENGUKURAN GARDU'!$A:$BS,54,0)</f>
        <v>#N/A</v>
      </c>
      <c r="BB422" s="17" t="e">
        <f>VLOOKUP($E422,'DATA PENGUKURAN GARDU'!$A:$BS,42,0)</f>
        <v>#N/A</v>
      </c>
      <c r="BC422" s="23" t="e">
        <f t="shared" si="225"/>
        <v>#N/A</v>
      </c>
      <c r="BD422" s="17" t="e">
        <f>VLOOKUP($E422,'DATA PENGUKURAN GARDU'!$A:$BS,44,0)</f>
        <v>#N/A</v>
      </c>
      <c r="BE422" s="23" t="e">
        <f t="shared" si="226"/>
        <v>#N/A</v>
      </c>
      <c r="BF422" s="17" t="e">
        <f>VLOOKUP($E422,'DATA PENGUKURAN GARDU'!$A:$BS,46,0)</f>
        <v>#N/A</v>
      </c>
      <c r="BG422" s="23" t="e">
        <f t="shared" si="227"/>
        <v>#N/A</v>
      </c>
      <c r="BH422" s="17" t="e">
        <f>VLOOKUP($E422,'DATA PENGUKURAN GARDU'!$A:$BS,46,0)</f>
        <v>#N/A</v>
      </c>
      <c r="BI422" s="17" t="e">
        <f>VLOOKUP($E422,'DATA PENGUKURAN GARDU'!$A:$BS,53,0)</f>
        <v>#N/A</v>
      </c>
      <c r="BJ422" s="17" t="e">
        <f>VLOOKUP($E422,'DATA PENGUKURAN GARDU'!$A:$BS,54,0)</f>
        <v>#N/A</v>
      </c>
      <c r="BK422" s="20" t="e">
        <f t="shared" si="228"/>
        <v>#N/A</v>
      </c>
      <c r="BL422" s="20" t="e">
        <f t="shared" si="229"/>
        <v>#N/A</v>
      </c>
      <c r="BM422" s="20" t="e">
        <f t="shared" si="230"/>
        <v>#N/A</v>
      </c>
      <c r="BN422" s="25" t="e">
        <f t="shared" si="231"/>
        <v>#N/A</v>
      </c>
      <c r="BO422" s="26" t="str">
        <f t="shared" si="232"/>
        <v>0</v>
      </c>
      <c r="BP422" s="21" t="e">
        <f t="shared" si="233"/>
        <v>#VALUE!</v>
      </c>
      <c r="BQ422" s="20" t="e">
        <f t="shared" si="234"/>
        <v>#N/A</v>
      </c>
      <c r="BR422" s="20" t="e">
        <v>#N/A</v>
      </c>
      <c r="BS422" s="9" t="e">
        <v>#N/A</v>
      </c>
      <c r="BT422" s="2" t="e">
        <f t="shared" si="235"/>
        <v>#VALUE!</v>
      </c>
      <c r="BU422" s="2" t="e">
        <f t="shared" si="203"/>
        <v>#N/A</v>
      </c>
      <c r="BV422" s="2" t="e">
        <f t="shared" si="204"/>
        <v>#N/A</v>
      </c>
    </row>
    <row r="423" s="2" customFormat="1" ht="22.95" customHeight="1" spans="1:74">
      <c r="A423" s="9" t="str">
        <f t="shared" si="205"/>
        <v>M 145Induk</v>
      </c>
      <c r="B423" s="9" t="str">
        <f t="shared" si="206"/>
        <v>M 145jurusan 1</v>
      </c>
      <c r="C423" s="9" t="str">
        <f t="shared" si="207"/>
        <v>M 145jurusan 2</v>
      </c>
      <c r="D423" s="9" t="str">
        <f t="shared" si="208"/>
        <v>M 145jurusan 3</v>
      </c>
      <c r="E423" s="9" t="str">
        <f t="shared" si="209"/>
        <v>M 145jurusan 4</v>
      </c>
      <c r="F423" s="10" t="s">
        <v>131</v>
      </c>
      <c r="G423" s="10" t="s">
        <v>131</v>
      </c>
      <c r="H423" s="10" t="s">
        <v>543</v>
      </c>
      <c r="I423" s="10">
        <v>0.5428</v>
      </c>
      <c r="J423" s="10">
        <v>124.02413</v>
      </c>
      <c r="K423" s="10" t="s">
        <v>7465</v>
      </c>
      <c r="L423" s="10" t="s">
        <v>7465</v>
      </c>
      <c r="M423" s="10" t="s">
        <v>7465</v>
      </c>
      <c r="N423" s="14">
        <f t="shared" si="210"/>
        <v>0</v>
      </c>
      <c r="O423" s="15" t="e">
        <f t="shared" si="211"/>
        <v>#VALUE!</v>
      </c>
      <c r="P423" s="15" t="e">
        <f t="shared" si="212"/>
        <v>#VALUE!</v>
      </c>
      <c r="Q423" s="17" t="e">
        <f>VLOOKUP($A423,'DATA PENGUKURAN GARDU'!$A:$BS,42,0)</f>
        <v>#N/A</v>
      </c>
      <c r="R423" s="18" t="e">
        <f t="shared" si="213"/>
        <v>#N/A</v>
      </c>
      <c r="S423" s="17" t="e">
        <f>VLOOKUP($A423,'DATA PENGUKURAN GARDU'!$A:$BS,44,0)</f>
        <v>#N/A</v>
      </c>
      <c r="T423" s="18" t="e">
        <f t="shared" si="214"/>
        <v>#N/A</v>
      </c>
      <c r="U423" s="17" t="e">
        <f>VLOOKUP($A423,'DATA PENGUKURAN GARDU'!$A:$BS,46,0)</f>
        <v>#N/A</v>
      </c>
      <c r="V423" s="18" t="e">
        <f t="shared" si="215"/>
        <v>#N/A</v>
      </c>
      <c r="W423" s="17" t="e">
        <f>VLOOKUP($A423,'DATA PENGUKURAN GARDU'!$A:$BS,48,0)</f>
        <v>#N/A</v>
      </c>
      <c r="X423" s="17" t="e">
        <f>VLOOKUP($A423,'DATA PENGUKURAN GARDU'!$A:$BS,53,0)</f>
        <v>#N/A</v>
      </c>
      <c r="Y423" s="17" t="e">
        <f>VLOOKUP($A423,'DATA PENGUKURAN GARDU'!$A:$BS,54,0)</f>
        <v>#N/A</v>
      </c>
      <c r="Z423" s="17" t="e">
        <f>VLOOKUP($A423,'DATA PENGUKURAN GARDU'!$A:$BS,55,0)</f>
        <v>#N/A</v>
      </c>
      <c r="AA423" s="20" t="e">
        <f>VLOOKUP($B423,'DATA PENGUKURAN GARDU'!$A:$BS,42,0)</f>
        <v>#N/A</v>
      </c>
      <c r="AB423" s="21" t="e">
        <f t="shared" si="216"/>
        <v>#N/A</v>
      </c>
      <c r="AC423" s="20" t="e">
        <f>VLOOKUP($B423,'DATA PENGUKURAN GARDU'!$A:$BS,44,0)</f>
        <v>#N/A</v>
      </c>
      <c r="AD423" s="21" t="e">
        <f t="shared" si="217"/>
        <v>#N/A</v>
      </c>
      <c r="AE423" s="20" t="e">
        <f>VLOOKUP($B423,'DATA PENGUKURAN GARDU'!$A:$BS,46,0)</f>
        <v>#N/A</v>
      </c>
      <c r="AF423" s="21" t="e">
        <f t="shared" si="218"/>
        <v>#N/A</v>
      </c>
      <c r="AG423" s="20" t="e">
        <f>VLOOKUP($B423,'DATA PENGUKURAN GARDU'!$A:$BS,46,0)</f>
        <v>#N/A</v>
      </c>
      <c r="AH423" s="20" t="e">
        <f>VLOOKUP($B423,'DATA PENGUKURAN GARDU'!$A:$BS,53,0)</f>
        <v>#N/A</v>
      </c>
      <c r="AI423" s="20" t="e">
        <f>VLOOKUP($B423,'DATA PENGUKURAN GARDU'!$A:$BS,54,0)</f>
        <v>#N/A</v>
      </c>
      <c r="AJ423" s="17" t="e">
        <f>VLOOKUP($C423,'DATA PENGUKURAN GARDU'!$A:$BS,42,0)</f>
        <v>#N/A</v>
      </c>
      <c r="AK423" s="23" t="e">
        <f t="shared" si="219"/>
        <v>#N/A</v>
      </c>
      <c r="AL423" s="17" t="e">
        <f>VLOOKUP($C423,'DATA PENGUKURAN GARDU'!$A:$BS,44,0)</f>
        <v>#N/A</v>
      </c>
      <c r="AM423" s="23" t="e">
        <f t="shared" si="220"/>
        <v>#N/A</v>
      </c>
      <c r="AN423" s="17" t="e">
        <f>VLOOKUP($C423,'DATA PENGUKURAN GARDU'!$A:$BS,46,0)</f>
        <v>#N/A</v>
      </c>
      <c r="AO423" s="23" t="e">
        <f t="shared" si="221"/>
        <v>#N/A</v>
      </c>
      <c r="AP423" s="17" t="e">
        <f>VLOOKUP($C423,'DATA PENGUKURAN GARDU'!$A:$BS,46,0)</f>
        <v>#N/A</v>
      </c>
      <c r="AQ423" s="17" t="e">
        <f>VLOOKUP($C423,'DATA PENGUKURAN GARDU'!$A:$BS,53,0)</f>
        <v>#N/A</v>
      </c>
      <c r="AR423" s="17" t="e">
        <f>VLOOKUP($C423,'DATA PENGUKURAN GARDU'!$A:$BS,54,0)</f>
        <v>#N/A</v>
      </c>
      <c r="AS423" s="20" t="e">
        <f>VLOOKUP($D423,'DATA PENGUKURAN GARDU'!$A:$BS,42,0)</f>
        <v>#N/A</v>
      </c>
      <c r="AT423" s="21" t="e">
        <f t="shared" si="222"/>
        <v>#N/A</v>
      </c>
      <c r="AU423" s="20" t="e">
        <f>VLOOKUP($D423,'DATA PENGUKURAN GARDU'!$A:$BS,44,0)</f>
        <v>#N/A</v>
      </c>
      <c r="AV423" s="21" t="e">
        <f t="shared" si="223"/>
        <v>#N/A</v>
      </c>
      <c r="AW423" s="20" t="e">
        <f>VLOOKUP($D423,'DATA PENGUKURAN GARDU'!$A:$BS,46,0)</f>
        <v>#N/A</v>
      </c>
      <c r="AX423" s="21" t="e">
        <f t="shared" si="224"/>
        <v>#N/A</v>
      </c>
      <c r="AY423" s="20" t="e">
        <f>VLOOKUP($D423,'DATA PENGUKURAN GARDU'!$A:$BS,46,0)</f>
        <v>#N/A</v>
      </c>
      <c r="AZ423" s="20" t="e">
        <f>VLOOKUP($D423,'DATA PENGUKURAN GARDU'!$A:$BS,53,0)</f>
        <v>#N/A</v>
      </c>
      <c r="BA423" s="20" t="e">
        <f>VLOOKUP($D423,'DATA PENGUKURAN GARDU'!$A:$BS,54,0)</f>
        <v>#N/A</v>
      </c>
      <c r="BB423" s="17" t="e">
        <f>VLOOKUP($E423,'DATA PENGUKURAN GARDU'!$A:$BS,42,0)</f>
        <v>#N/A</v>
      </c>
      <c r="BC423" s="23" t="e">
        <f t="shared" si="225"/>
        <v>#N/A</v>
      </c>
      <c r="BD423" s="17" t="e">
        <f>VLOOKUP($E423,'DATA PENGUKURAN GARDU'!$A:$BS,44,0)</f>
        <v>#N/A</v>
      </c>
      <c r="BE423" s="23" t="e">
        <f t="shared" si="226"/>
        <v>#N/A</v>
      </c>
      <c r="BF423" s="17" t="e">
        <f>VLOOKUP($E423,'DATA PENGUKURAN GARDU'!$A:$BS,46,0)</f>
        <v>#N/A</v>
      </c>
      <c r="BG423" s="23" t="e">
        <f t="shared" si="227"/>
        <v>#N/A</v>
      </c>
      <c r="BH423" s="17" t="e">
        <f>VLOOKUP($E423,'DATA PENGUKURAN GARDU'!$A:$BS,46,0)</f>
        <v>#N/A</v>
      </c>
      <c r="BI423" s="17" t="e">
        <f>VLOOKUP($E423,'DATA PENGUKURAN GARDU'!$A:$BS,53,0)</f>
        <v>#N/A</v>
      </c>
      <c r="BJ423" s="17" t="e">
        <f>VLOOKUP($E423,'DATA PENGUKURAN GARDU'!$A:$BS,54,0)</f>
        <v>#N/A</v>
      </c>
      <c r="BK423" s="20" t="e">
        <f t="shared" si="228"/>
        <v>#N/A</v>
      </c>
      <c r="BL423" s="20" t="e">
        <f t="shared" si="229"/>
        <v>#N/A</v>
      </c>
      <c r="BM423" s="20" t="e">
        <f t="shared" si="230"/>
        <v>#N/A</v>
      </c>
      <c r="BN423" s="25" t="e">
        <f t="shared" si="231"/>
        <v>#N/A</v>
      </c>
      <c r="BO423" s="26" t="str">
        <f t="shared" si="232"/>
        <v>0</v>
      </c>
      <c r="BP423" s="21" t="e">
        <f t="shared" si="233"/>
        <v>#VALUE!</v>
      </c>
      <c r="BQ423" s="20" t="e">
        <f t="shared" si="234"/>
        <v>#N/A</v>
      </c>
      <c r="BR423" s="20" t="e">
        <v>#N/A</v>
      </c>
      <c r="BS423" s="9" t="e">
        <v>#N/A</v>
      </c>
      <c r="BT423" s="2" t="e">
        <f t="shared" si="235"/>
        <v>#VALUE!</v>
      </c>
      <c r="BU423" s="2" t="e">
        <f t="shared" si="203"/>
        <v>#N/A</v>
      </c>
      <c r="BV423" s="2" t="e">
        <f t="shared" si="204"/>
        <v>#N/A</v>
      </c>
    </row>
    <row r="424" s="2" customFormat="1" ht="22.95" customHeight="1" spans="1:74">
      <c r="A424" s="9" t="str">
        <f t="shared" si="205"/>
        <v>M 147Induk</v>
      </c>
      <c r="B424" s="9" t="str">
        <f t="shared" si="206"/>
        <v>M 147jurusan 1</v>
      </c>
      <c r="C424" s="9" t="str">
        <f t="shared" si="207"/>
        <v>M 147jurusan 2</v>
      </c>
      <c r="D424" s="9" t="str">
        <f t="shared" si="208"/>
        <v>M 147jurusan 3</v>
      </c>
      <c r="E424" s="9" t="str">
        <f t="shared" si="209"/>
        <v>M 147jurusan 4</v>
      </c>
      <c r="F424" s="10" t="s">
        <v>131</v>
      </c>
      <c r="G424" s="10" t="s">
        <v>131</v>
      </c>
      <c r="H424" s="10" t="s">
        <v>544</v>
      </c>
      <c r="I424" s="10">
        <v>0.53997</v>
      </c>
      <c r="J424" s="10">
        <v>124.02343</v>
      </c>
      <c r="K424" s="10" t="s">
        <v>7465</v>
      </c>
      <c r="L424" s="10" t="s">
        <v>7465</v>
      </c>
      <c r="M424" s="10" t="s">
        <v>7465</v>
      </c>
      <c r="N424" s="14">
        <f t="shared" si="210"/>
        <v>0</v>
      </c>
      <c r="O424" s="15" t="e">
        <f t="shared" si="211"/>
        <v>#VALUE!</v>
      </c>
      <c r="P424" s="15" t="e">
        <f t="shared" si="212"/>
        <v>#VALUE!</v>
      </c>
      <c r="Q424" s="17" t="e">
        <f>VLOOKUP($A424,'DATA PENGUKURAN GARDU'!$A:$BS,42,0)</f>
        <v>#N/A</v>
      </c>
      <c r="R424" s="18" t="e">
        <f t="shared" si="213"/>
        <v>#N/A</v>
      </c>
      <c r="S424" s="17" t="e">
        <f>VLOOKUP($A424,'DATA PENGUKURAN GARDU'!$A:$BS,44,0)</f>
        <v>#N/A</v>
      </c>
      <c r="T424" s="18" t="e">
        <f t="shared" si="214"/>
        <v>#N/A</v>
      </c>
      <c r="U424" s="17" t="e">
        <f>VLOOKUP($A424,'DATA PENGUKURAN GARDU'!$A:$BS,46,0)</f>
        <v>#N/A</v>
      </c>
      <c r="V424" s="18" t="e">
        <f t="shared" si="215"/>
        <v>#N/A</v>
      </c>
      <c r="W424" s="17" t="e">
        <f>VLOOKUP($A424,'DATA PENGUKURAN GARDU'!$A:$BS,48,0)</f>
        <v>#N/A</v>
      </c>
      <c r="X424" s="17" t="e">
        <f>VLOOKUP($A424,'DATA PENGUKURAN GARDU'!$A:$BS,53,0)</f>
        <v>#N/A</v>
      </c>
      <c r="Y424" s="17" t="e">
        <f>VLOOKUP($A424,'DATA PENGUKURAN GARDU'!$A:$BS,54,0)</f>
        <v>#N/A</v>
      </c>
      <c r="Z424" s="17" t="e">
        <f>VLOOKUP($A424,'DATA PENGUKURAN GARDU'!$A:$BS,55,0)</f>
        <v>#N/A</v>
      </c>
      <c r="AA424" s="20" t="e">
        <f>VLOOKUP($B424,'DATA PENGUKURAN GARDU'!$A:$BS,42,0)</f>
        <v>#N/A</v>
      </c>
      <c r="AB424" s="21" t="e">
        <f t="shared" si="216"/>
        <v>#N/A</v>
      </c>
      <c r="AC424" s="20" t="e">
        <f>VLOOKUP($B424,'DATA PENGUKURAN GARDU'!$A:$BS,44,0)</f>
        <v>#N/A</v>
      </c>
      <c r="AD424" s="21" t="e">
        <f t="shared" si="217"/>
        <v>#N/A</v>
      </c>
      <c r="AE424" s="20" t="e">
        <f>VLOOKUP($B424,'DATA PENGUKURAN GARDU'!$A:$BS,46,0)</f>
        <v>#N/A</v>
      </c>
      <c r="AF424" s="21" t="e">
        <f t="shared" si="218"/>
        <v>#N/A</v>
      </c>
      <c r="AG424" s="20" t="e">
        <f>VLOOKUP($B424,'DATA PENGUKURAN GARDU'!$A:$BS,46,0)</f>
        <v>#N/A</v>
      </c>
      <c r="AH424" s="20" t="e">
        <f>VLOOKUP($B424,'DATA PENGUKURAN GARDU'!$A:$BS,53,0)</f>
        <v>#N/A</v>
      </c>
      <c r="AI424" s="20" t="e">
        <f>VLOOKUP($B424,'DATA PENGUKURAN GARDU'!$A:$BS,54,0)</f>
        <v>#N/A</v>
      </c>
      <c r="AJ424" s="17" t="e">
        <f>VLOOKUP($C424,'DATA PENGUKURAN GARDU'!$A:$BS,42,0)</f>
        <v>#N/A</v>
      </c>
      <c r="AK424" s="23" t="e">
        <f t="shared" si="219"/>
        <v>#N/A</v>
      </c>
      <c r="AL424" s="17" t="e">
        <f>VLOOKUP($C424,'DATA PENGUKURAN GARDU'!$A:$BS,44,0)</f>
        <v>#N/A</v>
      </c>
      <c r="AM424" s="23" t="e">
        <f t="shared" si="220"/>
        <v>#N/A</v>
      </c>
      <c r="AN424" s="17" t="e">
        <f>VLOOKUP($C424,'DATA PENGUKURAN GARDU'!$A:$BS,46,0)</f>
        <v>#N/A</v>
      </c>
      <c r="AO424" s="23" t="e">
        <f t="shared" si="221"/>
        <v>#N/A</v>
      </c>
      <c r="AP424" s="17" t="e">
        <f>VLOOKUP($C424,'DATA PENGUKURAN GARDU'!$A:$BS,46,0)</f>
        <v>#N/A</v>
      </c>
      <c r="AQ424" s="17" t="e">
        <f>VLOOKUP($C424,'DATA PENGUKURAN GARDU'!$A:$BS,53,0)</f>
        <v>#N/A</v>
      </c>
      <c r="AR424" s="17" t="e">
        <f>VLOOKUP($C424,'DATA PENGUKURAN GARDU'!$A:$BS,54,0)</f>
        <v>#N/A</v>
      </c>
      <c r="AS424" s="20" t="e">
        <f>VLOOKUP($D424,'DATA PENGUKURAN GARDU'!$A:$BS,42,0)</f>
        <v>#N/A</v>
      </c>
      <c r="AT424" s="21" t="e">
        <f t="shared" si="222"/>
        <v>#N/A</v>
      </c>
      <c r="AU424" s="20" t="e">
        <f>VLOOKUP($D424,'DATA PENGUKURAN GARDU'!$A:$BS,44,0)</f>
        <v>#N/A</v>
      </c>
      <c r="AV424" s="21" t="e">
        <f t="shared" si="223"/>
        <v>#N/A</v>
      </c>
      <c r="AW424" s="20" t="e">
        <f>VLOOKUP($D424,'DATA PENGUKURAN GARDU'!$A:$BS,46,0)</f>
        <v>#N/A</v>
      </c>
      <c r="AX424" s="21" t="e">
        <f t="shared" si="224"/>
        <v>#N/A</v>
      </c>
      <c r="AY424" s="20" t="e">
        <f>VLOOKUP($D424,'DATA PENGUKURAN GARDU'!$A:$BS,46,0)</f>
        <v>#N/A</v>
      </c>
      <c r="AZ424" s="20" t="e">
        <f>VLOOKUP($D424,'DATA PENGUKURAN GARDU'!$A:$BS,53,0)</f>
        <v>#N/A</v>
      </c>
      <c r="BA424" s="20" t="e">
        <f>VLOOKUP($D424,'DATA PENGUKURAN GARDU'!$A:$BS,54,0)</f>
        <v>#N/A</v>
      </c>
      <c r="BB424" s="17" t="e">
        <f>VLOOKUP($E424,'DATA PENGUKURAN GARDU'!$A:$BS,42,0)</f>
        <v>#N/A</v>
      </c>
      <c r="BC424" s="23" t="e">
        <f t="shared" si="225"/>
        <v>#N/A</v>
      </c>
      <c r="BD424" s="17" t="e">
        <f>VLOOKUP($E424,'DATA PENGUKURAN GARDU'!$A:$BS,44,0)</f>
        <v>#N/A</v>
      </c>
      <c r="BE424" s="23" t="e">
        <f t="shared" si="226"/>
        <v>#N/A</v>
      </c>
      <c r="BF424" s="17" t="e">
        <f>VLOOKUP($E424,'DATA PENGUKURAN GARDU'!$A:$BS,46,0)</f>
        <v>#N/A</v>
      </c>
      <c r="BG424" s="23" t="e">
        <f t="shared" si="227"/>
        <v>#N/A</v>
      </c>
      <c r="BH424" s="17" t="e">
        <f>VLOOKUP($E424,'DATA PENGUKURAN GARDU'!$A:$BS,46,0)</f>
        <v>#N/A</v>
      </c>
      <c r="BI424" s="17" t="e">
        <f>VLOOKUP($E424,'DATA PENGUKURAN GARDU'!$A:$BS,53,0)</f>
        <v>#N/A</v>
      </c>
      <c r="BJ424" s="17" t="e">
        <f>VLOOKUP($E424,'DATA PENGUKURAN GARDU'!$A:$BS,54,0)</f>
        <v>#N/A</v>
      </c>
      <c r="BK424" s="20" t="e">
        <f t="shared" si="228"/>
        <v>#N/A</v>
      </c>
      <c r="BL424" s="20" t="e">
        <f t="shared" si="229"/>
        <v>#N/A</v>
      </c>
      <c r="BM424" s="20" t="e">
        <f t="shared" si="230"/>
        <v>#N/A</v>
      </c>
      <c r="BN424" s="25" t="e">
        <f t="shared" si="231"/>
        <v>#N/A</v>
      </c>
      <c r="BO424" s="26" t="str">
        <f t="shared" si="232"/>
        <v>0</v>
      </c>
      <c r="BP424" s="21" t="e">
        <f t="shared" si="233"/>
        <v>#VALUE!</v>
      </c>
      <c r="BQ424" s="20" t="e">
        <f t="shared" si="234"/>
        <v>#N/A</v>
      </c>
      <c r="BR424" s="20" t="e">
        <v>#N/A</v>
      </c>
      <c r="BS424" s="9" t="e">
        <v>#N/A</v>
      </c>
      <c r="BT424" s="2" t="e">
        <f t="shared" si="235"/>
        <v>#VALUE!</v>
      </c>
      <c r="BU424" s="2" t="e">
        <f t="shared" si="203"/>
        <v>#N/A</v>
      </c>
      <c r="BV424" s="2" t="e">
        <f t="shared" si="204"/>
        <v>#N/A</v>
      </c>
    </row>
    <row r="425" s="2" customFormat="1" ht="22.95" customHeight="1" spans="1:74">
      <c r="A425" s="9" t="str">
        <f t="shared" si="205"/>
        <v>NL 014Induk</v>
      </c>
      <c r="B425" s="9" t="str">
        <f t="shared" si="206"/>
        <v>NL 014jurusan 1</v>
      </c>
      <c r="C425" s="9" t="str">
        <f t="shared" si="207"/>
        <v>NL 014jurusan 2</v>
      </c>
      <c r="D425" s="9" t="str">
        <f t="shared" si="208"/>
        <v>NL 014jurusan 3</v>
      </c>
      <c r="E425" s="9" t="str">
        <f t="shared" si="209"/>
        <v>NL 014jurusan 4</v>
      </c>
      <c r="F425" s="10" t="s">
        <v>324</v>
      </c>
      <c r="G425" s="10" t="s">
        <v>101</v>
      </c>
      <c r="H425" s="10" t="s">
        <v>545</v>
      </c>
      <c r="I425" s="10">
        <v>0.88228</v>
      </c>
      <c r="J425" s="10">
        <v>124.03079</v>
      </c>
      <c r="K425" s="10" t="s">
        <v>7465</v>
      </c>
      <c r="L425" s="10" t="s">
        <v>7465</v>
      </c>
      <c r="M425" s="10" t="s">
        <v>7465</v>
      </c>
      <c r="N425" s="14">
        <f t="shared" si="210"/>
        <v>0</v>
      </c>
      <c r="O425" s="15" t="e">
        <f t="shared" si="211"/>
        <v>#VALUE!</v>
      </c>
      <c r="P425" s="15" t="e">
        <f t="shared" si="212"/>
        <v>#VALUE!</v>
      </c>
      <c r="Q425" s="17" t="e">
        <f>VLOOKUP($A425,'DATA PENGUKURAN GARDU'!$A:$BS,42,0)</f>
        <v>#N/A</v>
      </c>
      <c r="R425" s="18" t="e">
        <f t="shared" si="213"/>
        <v>#N/A</v>
      </c>
      <c r="S425" s="17" t="e">
        <f>VLOOKUP($A425,'DATA PENGUKURAN GARDU'!$A:$BS,44,0)</f>
        <v>#N/A</v>
      </c>
      <c r="T425" s="18" t="e">
        <f t="shared" si="214"/>
        <v>#N/A</v>
      </c>
      <c r="U425" s="17" t="e">
        <f>VLOOKUP($A425,'DATA PENGUKURAN GARDU'!$A:$BS,46,0)</f>
        <v>#N/A</v>
      </c>
      <c r="V425" s="18" t="e">
        <f t="shared" si="215"/>
        <v>#N/A</v>
      </c>
      <c r="W425" s="17" t="e">
        <f>VLOOKUP($A425,'DATA PENGUKURAN GARDU'!$A:$BS,48,0)</f>
        <v>#N/A</v>
      </c>
      <c r="X425" s="17" t="e">
        <f>VLOOKUP($A425,'DATA PENGUKURAN GARDU'!$A:$BS,53,0)</f>
        <v>#N/A</v>
      </c>
      <c r="Y425" s="17" t="e">
        <f>VLOOKUP($A425,'DATA PENGUKURAN GARDU'!$A:$BS,54,0)</f>
        <v>#N/A</v>
      </c>
      <c r="Z425" s="17" t="e">
        <f>VLOOKUP($A425,'DATA PENGUKURAN GARDU'!$A:$BS,55,0)</f>
        <v>#N/A</v>
      </c>
      <c r="AA425" s="20" t="e">
        <f>VLOOKUP($B425,'DATA PENGUKURAN GARDU'!$A:$BS,42,0)</f>
        <v>#N/A</v>
      </c>
      <c r="AB425" s="21" t="e">
        <f t="shared" si="216"/>
        <v>#N/A</v>
      </c>
      <c r="AC425" s="20" t="e">
        <f>VLOOKUP($B425,'DATA PENGUKURAN GARDU'!$A:$BS,44,0)</f>
        <v>#N/A</v>
      </c>
      <c r="AD425" s="21" t="e">
        <f t="shared" si="217"/>
        <v>#N/A</v>
      </c>
      <c r="AE425" s="20" t="e">
        <f>VLOOKUP($B425,'DATA PENGUKURAN GARDU'!$A:$BS,46,0)</f>
        <v>#N/A</v>
      </c>
      <c r="AF425" s="21" t="e">
        <f t="shared" si="218"/>
        <v>#N/A</v>
      </c>
      <c r="AG425" s="20" t="e">
        <f>VLOOKUP($B425,'DATA PENGUKURAN GARDU'!$A:$BS,46,0)</f>
        <v>#N/A</v>
      </c>
      <c r="AH425" s="20" t="e">
        <f>VLOOKUP($B425,'DATA PENGUKURAN GARDU'!$A:$BS,53,0)</f>
        <v>#N/A</v>
      </c>
      <c r="AI425" s="20" t="e">
        <f>VLOOKUP($B425,'DATA PENGUKURAN GARDU'!$A:$BS,54,0)</f>
        <v>#N/A</v>
      </c>
      <c r="AJ425" s="17" t="e">
        <f>VLOOKUP($C425,'DATA PENGUKURAN GARDU'!$A:$BS,42,0)</f>
        <v>#N/A</v>
      </c>
      <c r="AK425" s="23" t="e">
        <f t="shared" si="219"/>
        <v>#N/A</v>
      </c>
      <c r="AL425" s="17" t="e">
        <f>VLOOKUP($C425,'DATA PENGUKURAN GARDU'!$A:$BS,44,0)</f>
        <v>#N/A</v>
      </c>
      <c r="AM425" s="23" t="e">
        <f t="shared" si="220"/>
        <v>#N/A</v>
      </c>
      <c r="AN425" s="17" t="e">
        <f>VLOOKUP($C425,'DATA PENGUKURAN GARDU'!$A:$BS,46,0)</f>
        <v>#N/A</v>
      </c>
      <c r="AO425" s="23" t="e">
        <f t="shared" si="221"/>
        <v>#N/A</v>
      </c>
      <c r="AP425" s="17" t="e">
        <f>VLOOKUP($C425,'DATA PENGUKURAN GARDU'!$A:$BS,46,0)</f>
        <v>#N/A</v>
      </c>
      <c r="AQ425" s="17" t="e">
        <f>VLOOKUP($C425,'DATA PENGUKURAN GARDU'!$A:$BS,53,0)</f>
        <v>#N/A</v>
      </c>
      <c r="AR425" s="17" t="e">
        <f>VLOOKUP($C425,'DATA PENGUKURAN GARDU'!$A:$BS,54,0)</f>
        <v>#N/A</v>
      </c>
      <c r="AS425" s="20" t="e">
        <f>VLOOKUP($D425,'DATA PENGUKURAN GARDU'!$A:$BS,42,0)</f>
        <v>#N/A</v>
      </c>
      <c r="AT425" s="21" t="e">
        <f t="shared" si="222"/>
        <v>#N/A</v>
      </c>
      <c r="AU425" s="20" t="e">
        <f>VLOOKUP($D425,'DATA PENGUKURAN GARDU'!$A:$BS,44,0)</f>
        <v>#N/A</v>
      </c>
      <c r="AV425" s="21" t="e">
        <f t="shared" si="223"/>
        <v>#N/A</v>
      </c>
      <c r="AW425" s="20" t="e">
        <f>VLOOKUP($D425,'DATA PENGUKURAN GARDU'!$A:$BS,46,0)</f>
        <v>#N/A</v>
      </c>
      <c r="AX425" s="21" t="e">
        <f t="shared" si="224"/>
        <v>#N/A</v>
      </c>
      <c r="AY425" s="20" t="e">
        <f>VLOOKUP($D425,'DATA PENGUKURAN GARDU'!$A:$BS,46,0)</f>
        <v>#N/A</v>
      </c>
      <c r="AZ425" s="20" t="e">
        <f>VLOOKUP($D425,'DATA PENGUKURAN GARDU'!$A:$BS,53,0)</f>
        <v>#N/A</v>
      </c>
      <c r="BA425" s="20" t="e">
        <f>VLOOKUP($D425,'DATA PENGUKURAN GARDU'!$A:$BS,54,0)</f>
        <v>#N/A</v>
      </c>
      <c r="BB425" s="17" t="e">
        <f>VLOOKUP($E425,'DATA PENGUKURAN GARDU'!$A:$BS,42,0)</f>
        <v>#N/A</v>
      </c>
      <c r="BC425" s="23" t="e">
        <f t="shared" si="225"/>
        <v>#N/A</v>
      </c>
      <c r="BD425" s="17" t="e">
        <f>VLOOKUP($E425,'DATA PENGUKURAN GARDU'!$A:$BS,44,0)</f>
        <v>#N/A</v>
      </c>
      <c r="BE425" s="23" t="e">
        <f t="shared" si="226"/>
        <v>#N/A</v>
      </c>
      <c r="BF425" s="17" t="e">
        <f>VLOOKUP($E425,'DATA PENGUKURAN GARDU'!$A:$BS,46,0)</f>
        <v>#N/A</v>
      </c>
      <c r="BG425" s="23" t="e">
        <f t="shared" si="227"/>
        <v>#N/A</v>
      </c>
      <c r="BH425" s="17" t="e">
        <f>VLOOKUP($E425,'DATA PENGUKURAN GARDU'!$A:$BS,46,0)</f>
        <v>#N/A</v>
      </c>
      <c r="BI425" s="17" t="e">
        <f>VLOOKUP($E425,'DATA PENGUKURAN GARDU'!$A:$BS,53,0)</f>
        <v>#N/A</v>
      </c>
      <c r="BJ425" s="17" t="e">
        <f>VLOOKUP($E425,'DATA PENGUKURAN GARDU'!$A:$BS,54,0)</f>
        <v>#N/A</v>
      </c>
      <c r="BK425" s="20" t="e">
        <f t="shared" si="228"/>
        <v>#N/A</v>
      </c>
      <c r="BL425" s="20" t="e">
        <f t="shared" si="229"/>
        <v>#N/A</v>
      </c>
      <c r="BM425" s="20" t="e">
        <f t="shared" si="230"/>
        <v>#N/A</v>
      </c>
      <c r="BN425" s="25" t="e">
        <f t="shared" si="231"/>
        <v>#N/A</v>
      </c>
      <c r="BO425" s="26" t="str">
        <f t="shared" si="232"/>
        <v>0</v>
      </c>
      <c r="BP425" s="21" t="e">
        <f t="shared" si="233"/>
        <v>#VALUE!</v>
      </c>
      <c r="BQ425" s="20" t="e">
        <f t="shared" si="234"/>
        <v>#N/A</v>
      </c>
      <c r="BR425" s="20" t="e">
        <v>#N/A</v>
      </c>
      <c r="BS425" s="9" t="e">
        <v>#N/A</v>
      </c>
      <c r="BT425" s="2" t="e">
        <f t="shared" si="235"/>
        <v>#VALUE!</v>
      </c>
      <c r="BU425" s="2" t="e">
        <f t="shared" si="203"/>
        <v>#N/A</v>
      </c>
      <c r="BV425" s="2" t="e">
        <f t="shared" si="204"/>
        <v>#N/A</v>
      </c>
    </row>
    <row r="426" s="2" customFormat="1" ht="22.95" customHeight="1" spans="1:74">
      <c r="A426" s="9" t="str">
        <f t="shared" si="205"/>
        <v>NL 017Induk</v>
      </c>
      <c r="B426" s="9" t="str">
        <f t="shared" si="206"/>
        <v>NL 017jurusan 1</v>
      </c>
      <c r="C426" s="9" t="str">
        <f t="shared" si="207"/>
        <v>NL 017jurusan 2</v>
      </c>
      <c r="D426" s="9" t="str">
        <f t="shared" si="208"/>
        <v>NL 017jurusan 3</v>
      </c>
      <c r="E426" s="9" t="str">
        <f t="shared" si="209"/>
        <v>NL 017jurusan 4</v>
      </c>
      <c r="F426" s="10" t="s">
        <v>324</v>
      </c>
      <c r="G426" s="10" t="s">
        <v>101</v>
      </c>
      <c r="H426" s="10" t="s">
        <v>546</v>
      </c>
      <c r="I426" s="10">
        <v>0.87481</v>
      </c>
      <c r="J426" s="10">
        <v>124.02406</v>
      </c>
      <c r="K426" s="10" t="s">
        <v>7465</v>
      </c>
      <c r="L426" s="10" t="s">
        <v>7465</v>
      </c>
      <c r="M426" s="10" t="s">
        <v>7465</v>
      </c>
      <c r="N426" s="14">
        <f t="shared" si="210"/>
        <v>0</v>
      </c>
      <c r="O426" s="15" t="e">
        <f t="shared" si="211"/>
        <v>#VALUE!</v>
      </c>
      <c r="P426" s="15" t="e">
        <f t="shared" si="212"/>
        <v>#VALUE!</v>
      </c>
      <c r="Q426" s="17" t="e">
        <f>VLOOKUP($A426,'DATA PENGUKURAN GARDU'!$A:$BS,42,0)</f>
        <v>#N/A</v>
      </c>
      <c r="R426" s="18" t="e">
        <f t="shared" si="213"/>
        <v>#N/A</v>
      </c>
      <c r="S426" s="17" t="e">
        <f>VLOOKUP($A426,'DATA PENGUKURAN GARDU'!$A:$BS,44,0)</f>
        <v>#N/A</v>
      </c>
      <c r="T426" s="18" t="e">
        <f t="shared" si="214"/>
        <v>#N/A</v>
      </c>
      <c r="U426" s="17" t="e">
        <f>VLOOKUP($A426,'DATA PENGUKURAN GARDU'!$A:$BS,46,0)</f>
        <v>#N/A</v>
      </c>
      <c r="V426" s="18" t="e">
        <f t="shared" si="215"/>
        <v>#N/A</v>
      </c>
      <c r="W426" s="17" t="e">
        <f>VLOOKUP($A426,'DATA PENGUKURAN GARDU'!$A:$BS,48,0)</f>
        <v>#N/A</v>
      </c>
      <c r="X426" s="17" t="e">
        <f>VLOOKUP($A426,'DATA PENGUKURAN GARDU'!$A:$BS,53,0)</f>
        <v>#N/A</v>
      </c>
      <c r="Y426" s="17" t="e">
        <f>VLOOKUP($A426,'DATA PENGUKURAN GARDU'!$A:$BS,54,0)</f>
        <v>#N/A</v>
      </c>
      <c r="Z426" s="17" t="e">
        <f>VLOOKUP($A426,'DATA PENGUKURAN GARDU'!$A:$BS,55,0)</f>
        <v>#N/A</v>
      </c>
      <c r="AA426" s="20" t="e">
        <f>VLOOKUP($B426,'DATA PENGUKURAN GARDU'!$A:$BS,42,0)</f>
        <v>#N/A</v>
      </c>
      <c r="AB426" s="21" t="e">
        <f t="shared" si="216"/>
        <v>#N/A</v>
      </c>
      <c r="AC426" s="20" t="e">
        <f>VLOOKUP($B426,'DATA PENGUKURAN GARDU'!$A:$BS,44,0)</f>
        <v>#N/A</v>
      </c>
      <c r="AD426" s="21" t="e">
        <f t="shared" si="217"/>
        <v>#N/A</v>
      </c>
      <c r="AE426" s="20" t="e">
        <f>VLOOKUP($B426,'DATA PENGUKURAN GARDU'!$A:$BS,46,0)</f>
        <v>#N/A</v>
      </c>
      <c r="AF426" s="21" t="e">
        <f t="shared" si="218"/>
        <v>#N/A</v>
      </c>
      <c r="AG426" s="20" t="e">
        <f>VLOOKUP($B426,'DATA PENGUKURAN GARDU'!$A:$BS,46,0)</f>
        <v>#N/A</v>
      </c>
      <c r="AH426" s="20" t="e">
        <f>VLOOKUP($B426,'DATA PENGUKURAN GARDU'!$A:$BS,53,0)</f>
        <v>#N/A</v>
      </c>
      <c r="AI426" s="20" t="e">
        <f>VLOOKUP($B426,'DATA PENGUKURAN GARDU'!$A:$BS,54,0)</f>
        <v>#N/A</v>
      </c>
      <c r="AJ426" s="17" t="e">
        <f>VLOOKUP($C426,'DATA PENGUKURAN GARDU'!$A:$BS,42,0)</f>
        <v>#N/A</v>
      </c>
      <c r="AK426" s="23" t="e">
        <f t="shared" si="219"/>
        <v>#N/A</v>
      </c>
      <c r="AL426" s="17" t="e">
        <f>VLOOKUP($C426,'DATA PENGUKURAN GARDU'!$A:$BS,44,0)</f>
        <v>#N/A</v>
      </c>
      <c r="AM426" s="23" t="e">
        <f t="shared" si="220"/>
        <v>#N/A</v>
      </c>
      <c r="AN426" s="17" t="e">
        <f>VLOOKUP($C426,'DATA PENGUKURAN GARDU'!$A:$BS,46,0)</f>
        <v>#N/A</v>
      </c>
      <c r="AO426" s="23" t="e">
        <f t="shared" si="221"/>
        <v>#N/A</v>
      </c>
      <c r="AP426" s="17" t="e">
        <f>VLOOKUP($C426,'DATA PENGUKURAN GARDU'!$A:$BS,46,0)</f>
        <v>#N/A</v>
      </c>
      <c r="AQ426" s="17" t="e">
        <f>VLOOKUP($C426,'DATA PENGUKURAN GARDU'!$A:$BS,53,0)</f>
        <v>#N/A</v>
      </c>
      <c r="AR426" s="17" t="e">
        <f>VLOOKUP($C426,'DATA PENGUKURAN GARDU'!$A:$BS,54,0)</f>
        <v>#N/A</v>
      </c>
      <c r="AS426" s="20" t="e">
        <f>VLOOKUP($D426,'DATA PENGUKURAN GARDU'!$A:$BS,42,0)</f>
        <v>#N/A</v>
      </c>
      <c r="AT426" s="21" t="e">
        <f t="shared" si="222"/>
        <v>#N/A</v>
      </c>
      <c r="AU426" s="20" t="e">
        <f>VLOOKUP($D426,'DATA PENGUKURAN GARDU'!$A:$BS,44,0)</f>
        <v>#N/A</v>
      </c>
      <c r="AV426" s="21" t="e">
        <f t="shared" si="223"/>
        <v>#N/A</v>
      </c>
      <c r="AW426" s="20" t="e">
        <f>VLOOKUP($D426,'DATA PENGUKURAN GARDU'!$A:$BS,46,0)</f>
        <v>#N/A</v>
      </c>
      <c r="AX426" s="21" t="e">
        <f t="shared" si="224"/>
        <v>#N/A</v>
      </c>
      <c r="AY426" s="20" t="e">
        <f>VLOOKUP($D426,'DATA PENGUKURAN GARDU'!$A:$BS,46,0)</f>
        <v>#N/A</v>
      </c>
      <c r="AZ426" s="20" t="e">
        <f>VLOOKUP($D426,'DATA PENGUKURAN GARDU'!$A:$BS,53,0)</f>
        <v>#N/A</v>
      </c>
      <c r="BA426" s="20" t="e">
        <f>VLOOKUP($D426,'DATA PENGUKURAN GARDU'!$A:$BS,54,0)</f>
        <v>#N/A</v>
      </c>
      <c r="BB426" s="17" t="e">
        <f>VLOOKUP($E426,'DATA PENGUKURAN GARDU'!$A:$BS,42,0)</f>
        <v>#N/A</v>
      </c>
      <c r="BC426" s="23" t="e">
        <f t="shared" si="225"/>
        <v>#N/A</v>
      </c>
      <c r="BD426" s="17" t="e">
        <f>VLOOKUP($E426,'DATA PENGUKURAN GARDU'!$A:$BS,44,0)</f>
        <v>#N/A</v>
      </c>
      <c r="BE426" s="23" t="e">
        <f t="shared" si="226"/>
        <v>#N/A</v>
      </c>
      <c r="BF426" s="17" t="e">
        <f>VLOOKUP($E426,'DATA PENGUKURAN GARDU'!$A:$BS,46,0)</f>
        <v>#N/A</v>
      </c>
      <c r="BG426" s="23" t="e">
        <f t="shared" si="227"/>
        <v>#N/A</v>
      </c>
      <c r="BH426" s="17" t="e">
        <f>VLOOKUP($E426,'DATA PENGUKURAN GARDU'!$A:$BS,46,0)</f>
        <v>#N/A</v>
      </c>
      <c r="BI426" s="17" t="e">
        <f>VLOOKUP($E426,'DATA PENGUKURAN GARDU'!$A:$BS,53,0)</f>
        <v>#N/A</v>
      </c>
      <c r="BJ426" s="17" t="e">
        <f>VLOOKUP($E426,'DATA PENGUKURAN GARDU'!$A:$BS,54,0)</f>
        <v>#N/A</v>
      </c>
      <c r="BK426" s="20" t="e">
        <f t="shared" si="228"/>
        <v>#N/A</v>
      </c>
      <c r="BL426" s="20" t="e">
        <f t="shared" si="229"/>
        <v>#N/A</v>
      </c>
      <c r="BM426" s="20" t="e">
        <f t="shared" si="230"/>
        <v>#N/A</v>
      </c>
      <c r="BN426" s="25" t="e">
        <f t="shared" si="231"/>
        <v>#N/A</v>
      </c>
      <c r="BO426" s="26" t="str">
        <f t="shared" si="232"/>
        <v>0</v>
      </c>
      <c r="BP426" s="21" t="e">
        <f t="shared" si="233"/>
        <v>#VALUE!</v>
      </c>
      <c r="BQ426" s="20" t="e">
        <f t="shared" si="234"/>
        <v>#N/A</v>
      </c>
      <c r="BR426" s="20" t="e">
        <v>#N/A</v>
      </c>
      <c r="BS426" s="9" t="e">
        <v>#N/A</v>
      </c>
      <c r="BT426" s="2" t="e">
        <f t="shared" si="235"/>
        <v>#VALUE!</v>
      </c>
      <c r="BU426" s="2" t="e">
        <f t="shared" si="203"/>
        <v>#N/A</v>
      </c>
      <c r="BV426" s="2" t="e">
        <f t="shared" si="204"/>
        <v>#N/A</v>
      </c>
    </row>
    <row r="427" s="2" customFormat="1" ht="22.95" customHeight="1" spans="1:74">
      <c r="A427" s="9" t="str">
        <f t="shared" si="205"/>
        <v>K-216Induk</v>
      </c>
      <c r="B427" s="9" t="str">
        <f t="shared" si="206"/>
        <v>K-216jurusan 1</v>
      </c>
      <c r="C427" s="9" t="str">
        <f t="shared" si="207"/>
        <v>K-216jurusan 2</v>
      </c>
      <c r="D427" s="9" t="str">
        <f t="shared" si="208"/>
        <v>K-216jurusan 3</v>
      </c>
      <c r="E427" s="9" t="str">
        <f t="shared" si="209"/>
        <v>K-216jurusan 4</v>
      </c>
      <c r="F427" s="10" t="s">
        <v>136</v>
      </c>
      <c r="G427" s="10" t="s">
        <v>132</v>
      </c>
      <c r="H427" s="10" t="s">
        <v>547</v>
      </c>
      <c r="I427" s="10">
        <v>0.712487</v>
      </c>
      <c r="J427" s="10">
        <v>124.290392</v>
      </c>
      <c r="K427" s="10" t="s">
        <v>7465</v>
      </c>
      <c r="L427" s="10" t="s">
        <v>7465</v>
      </c>
      <c r="M427" s="10" t="s">
        <v>7465</v>
      </c>
      <c r="N427" s="14">
        <f t="shared" si="210"/>
        <v>0</v>
      </c>
      <c r="O427" s="15" t="e">
        <f t="shared" si="211"/>
        <v>#VALUE!</v>
      </c>
      <c r="P427" s="15" t="e">
        <f t="shared" si="212"/>
        <v>#VALUE!</v>
      </c>
      <c r="Q427" s="17" t="e">
        <f>VLOOKUP($A427,'DATA PENGUKURAN GARDU'!$A:$BS,42,0)</f>
        <v>#N/A</v>
      </c>
      <c r="R427" s="18" t="e">
        <f t="shared" si="213"/>
        <v>#N/A</v>
      </c>
      <c r="S427" s="17" t="e">
        <f>VLOOKUP($A427,'DATA PENGUKURAN GARDU'!$A:$BS,44,0)</f>
        <v>#N/A</v>
      </c>
      <c r="T427" s="18" t="e">
        <f t="shared" si="214"/>
        <v>#N/A</v>
      </c>
      <c r="U427" s="17" t="e">
        <f>VLOOKUP($A427,'DATA PENGUKURAN GARDU'!$A:$BS,46,0)</f>
        <v>#N/A</v>
      </c>
      <c r="V427" s="18" t="e">
        <f t="shared" si="215"/>
        <v>#N/A</v>
      </c>
      <c r="W427" s="17" t="e">
        <f>VLOOKUP($A427,'DATA PENGUKURAN GARDU'!$A:$BS,48,0)</f>
        <v>#N/A</v>
      </c>
      <c r="X427" s="17" t="e">
        <f>VLOOKUP($A427,'DATA PENGUKURAN GARDU'!$A:$BS,53,0)</f>
        <v>#N/A</v>
      </c>
      <c r="Y427" s="17" t="e">
        <f>VLOOKUP($A427,'DATA PENGUKURAN GARDU'!$A:$BS,54,0)</f>
        <v>#N/A</v>
      </c>
      <c r="Z427" s="17" t="e">
        <f>VLOOKUP($A427,'DATA PENGUKURAN GARDU'!$A:$BS,55,0)</f>
        <v>#N/A</v>
      </c>
      <c r="AA427" s="20" t="e">
        <f>VLOOKUP($B427,'DATA PENGUKURAN GARDU'!$A:$BS,42,0)</f>
        <v>#N/A</v>
      </c>
      <c r="AB427" s="21" t="e">
        <f t="shared" si="216"/>
        <v>#N/A</v>
      </c>
      <c r="AC427" s="20" t="e">
        <f>VLOOKUP($B427,'DATA PENGUKURAN GARDU'!$A:$BS,44,0)</f>
        <v>#N/A</v>
      </c>
      <c r="AD427" s="21" t="e">
        <f t="shared" si="217"/>
        <v>#N/A</v>
      </c>
      <c r="AE427" s="20" t="e">
        <f>VLOOKUP($B427,'DATA PENGUKURAN GARDU'!$A:$BS,46,0)</f>
        <v>#N/A</v>
      </c>
      <c r="AF427" s="21" t="e">
        <f t="shared" si="218"/>
        <v>#N/A</v>
      </c>
      <c r="AG427" s="20" t="e">
        <f>VLOOKUP($B427,'DATA PENGUKURAN GARDU'!$A:$BS,46,0)</f>
        <v>#N/A</v>
      </c>
      <c r="AH427" s="20" t="e">
        <f>VLOOKUP($B427,'DATA PENGUKURAN GARDU'!$A:$BS,53,0)</f>
        <v>#N/A</v>
      </c>
      <c r="AI427" s="20" t="e">
        <f>VLOOKUP($B427,'DATA PENGUKURAN GARDU'!$A:$BS,54,0)</f>
        <v>#N/A</v>
      </c>
      <c r="AJ427" s="17" t="e">
        <f>VLOOKUP($C427,'DATA PENGUKURAN GARDU'!$A:$BS,42,0)</f>
        <v>#N/A</v>
      </c>
      <c r="AK427" s="23" t="e">
        <f t="shared" si="219"/>
        <v>#N/A</v>
      </c>
      <c r="AL427" s="17" t="e">
        <f>VLOOKUP($C427,'DATA PENGUKURAN GARDU'!$A:$BS,44,0)</f>
        <v>#N/A</v>
      </c>
      <c r="AM427" s="23" t="e">
        <f t="shared" si="220"/>
        <v>#N/A</v>
      </c>
      <c r="AN427" s="17" t="e">
        <f>VLOOKUP($C427,'DATA PENGUKURAN GARDU'!$A:$BS,46,0)</f>
        <v>#N/A</v>
      </c>
      <c r="AO427" s="23" t="e">
        <f t="shared" si="221"/>
        <v>#N/A</v>
      </c>
      <c r="AP427" s="17" t="e">
        <f>VLOOKUP($C427,'DATA PENGUKURAN GARDU'!$A:$BS,46,0)</f>
        <v>#N/A</v>
      </c>
      <c r="AQ427" s="17" t="e">
        <f>VLOOKUP($C427,'DATA PENGUKURAN GARDU'!$A:$BS,53,0)</f>
        <v>#N/A</v>
      </c>
      <c r="AR427" s="17" t="e">
        <f>VLOOKUP($C427,'DATA PENGUKURAN GARDU'!$A:$BS,54,0)</f>
        <v>#N/A</v>
      </c>
      <c r="AS427" s="20" t="e">
        <f>VLOOKUP($D427,'DATA PENGUKURAN GARDU'!$A:$BS,42,0)</f>
        <v>#N/A</v>
      </c>
      <c r="AT427" s="21" t="e">
        <f t="shared" si="222"/>
        <v>#N/A</v>
      </c>
      <c r="AU427" s="20" t="e">
        <f>VLOOKUP($D427,'DATA PENGUKURAN GARDU'!$A:$BS,44,0)</f>
        <v>#N/A</v>
      </c>
      <c r="AV427" s="21" t="e">
        <f t="shared" si="223"/>
        <v>#N/A</v>
      </c>
      <c r="AW427" s="20" t="e">
        <f>VLOOKUP($D427,'DATA PENGUKURAN GARDU'!$A:$BS,46,0)</f>
        <v>#N/A</v>
      </c>
      <c r="AX427" s="21" t="e">
        <f t="shared" si="224"/>
        <v>#N/A</v>
      </c>
      <c r="AY427" s="20" t="e">
        <f>VLOOKUP($D427,'DATA PENGUKURAN GARDU'!$A:$BS,46,0)</f>
        <v>#N/A</v>
      </c>
      <c r="AZ427" s="20" t="e">
        <f>VLOOKUP($D427,'DATA PENGUKURAN GARDU'!$A:$BS,53,0)</f>
        <v>#N/A</v>
      </c>
      <c r="BA427" s="20" t="e">
        <f>VLOOKUP($D427,'DATA PENGUKURAN GARDU'!$A:$BS,54,0)</f>
        <v>#N/A</v>
      </c>
      <c r="BB427" s="17" t="e">
        <f>VLOOKUP($E427,'DATA PENGUKURAN GARDU'!$A:$BS,42,0)</f>
        <v>#N/A</v>
      </c>
      <c r="BC427" s="23" t="e">
        <f t="shared" si="225"/>
        <v>#N/A</v>
      </c>
      <c r="BD427" s="17" t="e">
        <f>VLOOKUP($E427,'DATA PENGUKURAN GARDU'!$A:$BS,44,0)</f>
        <v>#N/A</v>
      </c>
      <c r="BE427" s="23" t="e">
        <f t="shared" si="226"/>
        <v>#N/A</v>
      </c>
      <c r="BF427" s="17" t="e">
        <f>VLOOKUP($E427,'DATA PENGUKURAN GARDU'!$A:$BS,46,0)</f>
        <v>#N/A</v>
      </c>
      <c r="BG427" s="23" t="e">
        <f t="shared" si="227"/>
        <v>#N/A</v>
      </c>
      <c r="BH427" s="17" t="e">
        <f>VLOOKUP($E427,'DATA PENGUKURAN GARDU'!$A:$BS,46,0)</f>
        <v>#N/A</v>
      </c>
      <c r="BI427" s="17" t="e">
        <f>VLOOKUP($E427,'DATA PENGUKURAN GARDU'!$A:$BS,53,0)</f>
        <v>#N/A</v>
      </c>
      <c r="BJ427" s="17" t="e">
        <f>VLOOKUP($E427,'DATA PENGUKURAN GARDU'!$A:$BS,54,0)</f>
        <v>#N/A</v>
      </c>
      <c r="BK427" s="20" t="e">
        <f t="shared" si="228"/>
        <v>#N/A</v>
      </c>
      <c r="BL427" s="20" t="e">
        <f t="shared" si="229"/>
        <v>#N/A</v>
      </c>
      <c r="BM427" s="20" t="e">
        <f t="shared" si="230"/>
        <v>#N/A</v>
      </c>
      <c r="BN427" s="25" t="e">
        <f t="shared" si="231"/>
        <v>#N/A</v>
      </c>
      <c r="BO427" s="26" t="str">
        <f t="shared" si="232"/>
        <v>0</v>
      </c>
      <c r="BP427" s="21" t="e">
        <f t="shared" si="233"/>
        <v>#VALUE!</v>
      </c>
      <c r="BQ427" s="20" t="e">
        <f t="shared" si="234"/>
        <v>#N/A</v>
      </c>
      <c r="BR427" s="20" t="e">
        <v>#N/A</v>
      </c>
      <c r="BS427" s="9" t="e">
        <v>#N/A</v>
      </c>
      <c r="BT427" s="2" t="e">
        <f t="shared" si="235"/>
        <v>#VALUE!</v>
      </c>
      <c r="BU427" s="2" t="e">
        <f t="shared" si="203"/>
        <v>#N/A</v>
      </c>
      <c r="BV427" s="2" t="e">
        <f t="shared" si="204"/>
        <v>#N/A</v>
      </c>
    </row>
    <row r="428" s="2" customFormat="1" ht="22.95" customHeight="1" spans="1:74">
      <c r="A428" s="9" t="str">
        <f t="shared" si="205"/>
        <v>K-232Induk</v>
      </c>
      <c r="B428" s="9" t="str">
        <f t="shared" si="206"/>
        <v>K-232jurusan 1</v>
      </c>
      <c r="C428" s="9" t="str">
        <f t="shared" si="207"/>
        <v>K-232jurusan 2</v>
      </c>
      <c r="D428" s="9" t="str">
        <f t="shared" si="208"/>
        <v>K-232jurusan 3</v>
      </c>
      <c r="E428" s="9" t="str">
        <f t="shared" si="209"/>
        <v>K-232jurusan 4</v>
      </c>
      <c r="F428" s="10" t="s">
        <v>136</v>
      </c>
      <c r="G428" s="10" t="s">
        <v>132</v>
      </c>
      <c r="H428" s="10" t="s">
        <v>548</v>
      </c>
      <c r="I428" s="10">
        <v>0.720617</v>
      </c>
      <c r="J428" s="10">
        <v>124.3022</v>
      </c>
      <c r="K428" s="10" t="s">
        <v>7465</v>
      </c>
      <c r="L428" s="10" t="s">
        <v>7465</v>
      </c>
      <c r="M428" s="10" t="s">
        <v>7465</v>
      </c>
      <c r="N428" s="14">
        <f t="shared" si="210"/>
        <v>0</v>
      </c>
      <c r="O428" s="15" t="e">
        <f t="shared" si="211"/>
        <v>#VALUE!</v>
      </c>
      <c r="P428" s="15" t="e">
        <f t="shared" si="212"/>
        <v>#VALUE!</v>
      </c>
      <c r="Q428" s="17" t="e">
        <f>VLOOKUP($A428,'DATA PENGUKURAN GARDU'!$A:$BS,42,0)</f>
        <v>#N/A</v>
      </c>
      <c r="R428" s="18" t="e">
        <f t="shared" si="213"/>
        <v>#N/A</v>
      </c>
      <c r="S428" s="17" t="e">
        <f>VLOOKUP($A428,'DATA PENGUKURAN GARDU'!$A:$BS,44,0)</f>
        <v>#N/A</v>
      </c>
      <c r="T428" s="18" t="e">
        <f t="shared" si="214"/>
        <v>#N/A</v>
      </c>
      <c r="U428" s="17" t="e">
        <f>VLOOKUP($A428,'DATA PENGUKURAN GARDU'!$A:$BS,46,0)</f>
        <v>#N/A</v>
      </c>
      <c r="V428" s="18" t="e">
        <f t="shared" si="215"/>
        <v>#N/A</v>
      </c>
      <c r="W428" s="17" t="e">
        <f>VLOOKUP($A428,'DATA PENGUKURAN GARDU'!$A:$BS,48,0)</f>
        <v>#N/A</v>
      </c>
      <c r="X428" s="17" t="e">
        <f>VLOOKUP($A428,'DATA PENGUKURAN GARDU'!$A:$BS,53,0)</f>
        <v>#N/A</v>
      </c>
      <c r="Y428" s="17" t="e">
        <f>VLOOKUP($A428,'DATA PENGUKURAN GARDU'!$A:$BS,54,0)</f>
        <v>#N/A</v>
      </c>
      <c r="Z428" s="17" t="e">
        <f>VLOOKUP($A428,'DATA PENGUKURAN GARDU'!$A:$BS,55,0)</f>
        <v>#N/A</v>
      </c>
      <c r="AA428" s="20" t="e">
        <f>VLOOKUP($B428,'DATA PENGUKURAN GARDU'!$A:$BS,42,0)</f>
        <v>#N/A</v>
      </c>
      <c r="AB428" s="21" t="e">
        <f t="shared" si="216"/>
        <v>#N/A</v>
      </c>
      <c r="AC428" s="20" t="e">
        <f>VLOOKUP($B428,'DATA PENGUKURAN GARDU'!$A:$BS,44,0)</f>
        <v>#N/A</v>
      </c>
      <c r="AD428" s="21" t="e">
        <f t="shared" si="217"/>
        <v>#N/A</v>
      </c>
      <c r="AE428" s="20" t="e">
        <f>VLOOKUP($B428,'DATA PENGUKURAN GARDU'!$A:$BS,46,0)</f>
        <v>#N/A</v>
      </c>
      <c r="AF428" s="21" t="e">
        <f t="shared" si="218"/>
        <v>#N/A</v>
      </c>
      <c r="AG428" s="20" t="e">
        <f>VLOOKUP($B428,'DATA PENGUKURAN GARDU'!$A:$BS,46,0)</f>
        <v>#N/A</v>
      </c>
      <c r="AH428" s="20" t="e">
        <f>VLOOKUP($B428,'DATA PENGUKURAN GARDU'!$A:$BS,53,0)</f>
        <v>#N/A</v>
      </c>
      <c r="AI428" s="20" t="e">
        <f>VLOOKUP($B428,'DATA PENGUKURAN GARDU'!$A:$BS,54,0)</f>
        <v>#N/A</v>
      </c>
      <c r="AJ428" s="17" t="e">
        <f>VLOOKUP($C428,'DATA PENGUKURAN GARDU'!$A:$BS,42,0)</f>
        <v>#N/A</v>
      </c>
      <c r="AK428" s="23" t="e">
        <f t="shared" si="219"/>
        <v>#N/A</v>
      </c>
      <c r="AL428" s="17" t="e">
        <f>VLOOKUP($C428,'DATA PENGUKURAN GARDU'!$A:$BS,44,0)</f>
        <v>#N/A</v>
      </c>
      <c r="AM428" s="23" t="e">
        <f t="shared" si="220"/>
        <v>#N/A</v>
      </c>
      <c r="AN428" s="17" t="e">
        <f>VLOOKUP($C428,'DATA PENGUKURAN GARDU'!$A:$BS,46,0)</f>
        <v>#N/A</v>
      </c>
      <c r="AO428" s="23" t="e">
        <f t="shared" si="221"/>
        <v>#N/A</v>
      </c>
      <c r="AP428" s="17" t="e">
        <f>VLOOKUP($C428,'DATA PENGUKURAN GARDU'!$A:$BS,46,0)</f>
        <v>#N/A</v>
      </c>
      <c r="AQ428" s="17" t="e">
        <f>VLOOKUP($C428,'DATA PENGUKURAN GARDU'!$A:$BS,53,0)</f>
        <v>#N/A</v>
      </c>
      <c r="AR428" s="17" t="e">
        <f>VLOOKUP($C428,'DATA PENGUKURAN GARDU'!$A:$BS,54,0)</f>
        <v>#N/A</v>
      </c>
      <c r="AS428" s="20" t="e">
        <f>VLOOKUP($D428,'DATA PENGUKURAN GARDU'!$A:$BS,42,0)</f>
        <v>#N/A</v>
      </c>
      <c r="AT428" s="21" t="e">
        <f t="shared" si="222"/>
        <v>#N/A</v>
      </c>
      <c r="AU428" s="20" t="e">
        <f>VLOOKUP($D428,'DATA PENGUKURAN GARDU'!$A:$BS,44,0)</f>
        <v>#N/A</v>
      </c>
      <c r="AV428" s="21" t="e">
        <f t="shared" si="223"/>
        <v>#N/A</v>
      </c>
      <c r="AW428" s="20" t="e">
        <f>VLOOKUP($D428,'DATA PENGUKURAN GARDU'!$A:$BS,46,0)</f>
        <v>#N/A</v>
      </c>
      <c r="AX428" s="21" t="e">
        <f t="shared" si="224"/>
        <v>#N/A</v>
      </c>
      <c r="AY428" s="20" t="e">
        <f>VLOOKUP($D428,'DATA PENGUKURAN GARDU'!$A:$BS,46,0)</f>
        <v>#N/A</v>
      </c>
      <c r="AZ428" s="20" t="e">
        <f>VLOOKUP($D428,'DATA PENGUKURAN GARDU'!$A:$BS,53,0)</f>
        <v>#N/A</v>
      </c>
      <c r="BA428" s="20" t="e">
        <f>VLOOKUP($D428,'DATA PENGUKURAN GARDU'!$A:$BS,54,0)</f>
        <v>#N/A</v>
      </c>
      <c r="BB428" s="17" t="e">
        <f>VLOOKUP($E428,'DATA PENGUKURAN GARDU'!$A:$BS,42,0)</f>
        <v>#N/A</v>
      </c>
      <c r="BC428" s="23" t="e">
        <f t="shared" si="225"/>
        <v>#N/A</v>
      </c>
      <c r="BD428" s="17" t="e">
        <f>VLOOKUP($E428,'DATA PENGUKURAN GARDU'!$A:$BS,44,0)</f>
        <v>#N/A</v>
      </c>
      <c r="BE428" s="23" t="e">
        <f t="shared" si="226"/>
        <v>#N/A</v>
      </c>
      <c r="BF428" s="17" t="e">
        <f>VLOOKUP($E428,'DATA PENGUKURAN GARDU'!$A:$BS,46,0)</f>
        <v>#N/A</v>
      </c>
      <c r="BG428" s="23" t="e">
        <f t="shared" si="227"/>
        <v>#N/A</v>
      </c>
      <c r="BH428" s="17" t="e">
        <f>VLOOKUP($E428,'DATA PENGUKURAN GARDU'!$A:$BS,46,0)</f>
        <v>#N/A</v>
      </c>
      <c r="BI428" s="17" t="e">
        <f>VLOOKUP($E428,'DATA PENGUKURAN GARDU'!$A:$BS,53,0)</f>
        <v>#N/A</v>
      </c>
      <c r="BJ428" s="17" t="e">
        <f>VLOOKUP($E428,'DATA PENGUKURAN GARDU'!$A:$BS,54,0)</f>
        <v>#N/A</v>
      </c>
      <c r="BK428" s="20" t="e">
        <f t="shared" si="228"/>
        <v>#N/A</v>
      </c>
      <c r="BL428" s="20" t="e">
        <f t="shared" si="229"/>
        <v>#N/A</v>
      </c>
      <c r="BM428" s="20" t="e">
        <f t="shared" si="230"/>
        <v>#N/A</v>
      </c>
      <c r="BN428" s="25" t="e">
        <f t="shared" si="231"/>
        <v>#N/A</v>
      </c>
      <c r="BO428" s="26" t="str">
        <f t="shared" si="232"/>
        <v>0</v>
      </c>
      <c r="BP428" s="21" t="e">
        <f t="shared" si="233"/>
        <v>#VALUE!</v>
      </c>
      <c r="BQ428" s="20" t="e">
        <f t="shared" si="234"/>
        <v>#N/A</v>
      </c>
      <c r="BR428" s="20" t="e">
        <v>#N/A</v>
      </c>
      <c r="BS428" s="9" t="e">
        <v>#N/A</v>
      </c>
      <c r="BT428" s="2" t="e">
        <f t="shared" si="235"/>
        <v>#VALUE!</v>
      </c>
      <c r="BU428" s="2" t="e">
        <f t="shared" si="203"/>
        <v>#N/A</v>
      </c>
      <c r="BV428" s="2" t="e">
        <f t="shared" si="204"/>
        <v>#N/A</v>
      </c>
    </row>
    <row r="429" s="2" customFormat="1" ht="22.95" customHeight="1" spans="1:74">
      <c r="A429" s="9" t="str">
        <f t="shared" si="205"/>
        <v>K-233Induk</v>
      </c>
      <c r="B429" s="9" t="str">
        <f t="shared" si="206"/>
        <v>K-233jurusan 1</v>
      </c>
      <c r="C429" s="9" t="str">
        <f t="shared" si="207"/>
        <v>K-233jurusan 2</v>
      </c>
      <c r="D429" s="9" t="str">
        <f t="shared" si="208"/>
        <v>K-233jurusan 3</v>
      </c>
      <c r="E429" s="9" t="str">
        <f t="shared" si="209"/>
        <v>K-233jurusan 4</v>
      </c>
      <c r="F429" s="10" t="s">
        <v>136</v>
      </c>
      <c r="G429" s="10" t="s">
        <v>132</v>
      </c>
      <c r="H429" s="10" t="s">
        <v>549</v>
      </c>
      <c r="I429" s="10">
        <v>0.7178</v>
      </c>
      <c r="J429" s="10">
        <v>124.307283</v>
      </c>
      <c r="K429" s="10" t="s">
        <v>7465</v>
      </c>
      <c r="L429" s="10" t="s">
        <v>7465</v>
      </c>
      <c r="M429" s="10" t="s">
        <v>7465</v>
      </c>
      <c r="N429" s="14">
        <f t="shared" si="210"/>
        <v>0</v>
      </c>
      <c r="O429" s="15" t="e">
        <f t="shared" si="211"/>
        <v>#VALUE!</v>
      </c>
      <c r="P429" s="15" t="e">
        <f t="shared" si="212"/>
        <v>#VALUE!</v>
      </c>
      <c r="Q429" s="17" t="e">
        <f>VLOOKUP($A429,'DATA PENGUKURAN GARDU'!$A:$BS,42,0)</f>
        <v>#N/A</v>
      </c>
      <c r="R429" s="18" t="e">
        <f t="shared" si="213"/>
        <v>#N/A</v>
      </c>
      <c r="S429" s="17" t="e">
        <f>VLOOKUP($A429,'DATA PENGUKURAN GARDU'!$A:$BS,44,0)</f>
        <v>#N/A</v>
      </c>
      <c r="T429" s="18" t="e">
        <f t="shared" si="214"/>
        <v>#N/A</v>
      </c>
      <c r="U429" s="17" t="e">
        <f>VLOOKUP($A429,'DATA PENGUKURAN GARDU'!$A:$BS,46,0)</f>
        <v>#N/A</v>
      </c>
      <c r="V429" s="18" t="e">
        <f t="shared" si="215"/>
        <v>#N/A</v>
      </c>
      <c r="W429" s="17" t="e">
        <f>VLOOKUP($A429,'DATA PENGUKURAN GARDU'!$A:$BS,48,0)</f>
        <v>#N/A</v>
      </c>
      <c r="X429" s="17" t="e">
        <f>VLOOKUP($A429,'DATA PENGUKURAN GARDU'!$A:$BS,53,0)</f>
        <v>#N/A</v>
      </c>
      <c r="Y429" s="17" t="e">
        <f>VLOOKUP($A429,'DATA PENGUKURAN GARDU'!$A:$BS,54,0)</f>
        <v>#N/A</v>
      </c>
      <c r="Z429" s="17" t="e">
        <f>VLOOKUP($A429,'DATA PENGUKURAN GARDU'!$A:$BS,55,0)</f>
        <v>#N/A</v>
      </c>
      <c r="AA429" s="20" t="e">
        <f>VLOOKUP($B429,'DATA PENGUKURAN GARDU'!$A:$BS,42,0)</f>
        <v>#N/A</v>
      </c>
      <c r="AB429" s="21" t="e">
        <f t="shared" si="216"/>
        <v>#N/A</v>
      </c>
      <c r="AC429" s="20" t="e">
        <f>VLOOKUP($B429,'DATA PENGUKURAN GARDU'!$A:$BS,44,0)</f>
        <v>#N/A</v>
      </c>
      <c r="AD429" s="21" t="e">
        <f t="shared" si="217"/>
        <v>#N/A</v>
      </c>
      <c r="AE429" s="20" t="e">
        <f>VLOOKUP($B429,'DATA PENGUKURAN GARDU'!$A:$BS,46,0)</f>
        <v>#N/A</v>
      </c>
      <c r="AF429" s="21" t="e">
        <f t="shared" si="218"/>
        <v>#N/A</v>
      </c>
      <c r="AG429" s="20" t="e">
        <f>VLOOKUP($B429,'DATA PENGUKURAN GARDU'!$A:$BS,46,0)</f>
        <v>#N/A</v>
      </c>
      <c r="AH429" s="20" t="e">
        <f>VLOOKUP($B429,'DATA PENGUKURAN GARDU'!$A:$BS,53,0)</f>
        <v>#N/A</v>
      </c>
      <c r="AI429" s="20" t="e">
        <f>VLOOKUP($B429,'DATA PENGUKURAN GARDU'!$A:$BS,54,0)</f>
        <v>#N/A</v>
      </c>
      <c r="AJ429" s="17" t="e">
        <f>VLOOKUP($C429,'DATA PENGUKURAN GARDU'!$A:$BS,42,0)</f>
        <v>#N/A</v>
      </c>
      <c r="AK429" s="23" t="e">
        <f t="shared" si="219"/>
        <v>#N/A</v>
      </c>
      <c r="AL429" s="17" t="e">
        <f>VLOOKUP($C429,'DATA PENGUKURAN GARDU'!$A:$BS,44,0)</f>
        <v>#N/A</v>
      </c>
      <c r="AM429" s="23" t="e">
        <f t="shared" si="220"/>
        <v>#N/A</v>
      </c>
      <c r="AN429" s="17" t="e">
        <f>VLOOKUP($C429,'DATA PENGUKURAN GARDU'!$A:$BS,46,0)</f>
        <v>#N/A</v>
      </c>
      <c r="AO429" s="23" t="e">
        <f t="shared" si="221"/>
        <v>#N/A</v>
      </c>
      <c r="AP429" s="17" t="e">
        <f>VLOOKUP($C429,'DATA PENGUKURAN GARDU'!$A:$BS,46,0)</f>
        <v>#N/A</v>
      </c>
      <c r="AQ429" s="17" t="e">
        <f>VLOOKUP($C429,'DATA PENGUKURAN GARDU'!$A:$BS,53,0)</f>
        <v>#N/A</v>
      </c>
      <c r="AR429" s="17" t="e">
        <f>VLOOKUP($C429,'DATA PENGUKURAN GARDU'!$A:$BS,54,0)</f>
        <v>#N/A</v>
      </c>
      <c r="AS429" s="20" t="e">
        <f>VLOOKUP($D429,'DATA PENGUKURAN GARDU'!$A:$BS,42,0)</f>
        <v>#N/A</v>
      </c>
      <c r="AT429" s="21" t="e">
        <f t="shared" si="222"/>
        <v>#N/A</v>
      </c>
      <c r="AU429" s="20" t="e">
        <f>VLOOKUP($D429,'DATA PENGUKURAN GARDU'!$A:$BS,44,0)</f>
        <v>#N/A</v>
      </c>
      <c r="AV429" s="21" t="e">
        <f t="shared" si="223"/>
        <v>#N/A</v>
      </c>
      <c r="AW429" s="20" t="e">
        <f>VLOOKUP($D429,'DATA PENGUKURAN GARDU'!$A:$BS,46,0)</f>
        <v>#N/A</v>
      </c>
      <c r="AX429" s="21" t="e">
        <f t="shared" si="224"/>
        <v>#N/A</v>
      </c>
      <c r="AY429" s="20" t="e">
        <f>VLOOKUP($D429,'DATA PENGUKURAN GARDU'!$A:$BS,46,0)</f>
        <v>#N/A</v>
      </c>
      <c r="AZ429" s="20" t="e">
        <f>VLOOKUP($D429,'DATA PENGUKURAN GARDU'!$A:$BS,53,0)</f>
        <v>#N/A</v>
      </c>
      <c r="BA429" s="20" t="e">
        <f>VLOOKUP($D429,'DATA PENGUKURAN GARDU'!$A:$BS,54,0)</f>
        <v>#N/A</v>
      </c>
      <c r="BB429" s="17" t="e">
        <f>VLOOKUP($E429,'DATA PENGUKURAN GARDU'!$A:$BS,42,0)</f>
        <v>#N/A</v>
      </c>
      <c r="BC429" s="23" t="e">
        <f t="shared" si="225"/>
        <v>#N/A</v>
      </c>
      <c r="BD429" s="17" t="e">
        <f>VLOOKUP($E429,'DATA PENGUKURAN GARDU'!$A:$BS,44,0)</f>
        <v>#N/A</v>
      </c>
      <c r="BE429" s="23" t="e">
        <f t="shared" si="226"/>
        <v>#N/A</v>
      </c>
      <c r="BF429" s="17" t="e">
        <f>VLOOKUP($E429,'DATA PENGUKURAN GARDU'!$A:$BS,46,0)</f>
        <v>#N/A</v>
      </c>
      <c r="BG429" s="23" t="e">
        <f t="shared" si="227"/>
        <v>#N/A</v>
      </c>
      <c r="BH429" s="17" t="e">
        <f>VLOOKUP($E429,'DATA PENGUKURAN GARDU'!$A:$BS,46,0)</f>
        <v>#N/A</v>
      </c>
      <c r="BI429" s="17" t="e">
        <f>VLOOKUP($E429,'DATA PENGUKURAN GARDU'!$A:$BS,53,0)</f>
        <v>#N/A</v>
      </c>
      <c r="BJ429" s="17" t="e">
        <f>VLOOKUP($E429,'DATA PENGUKURAN GARDU'!$A:$BS,54,0)</f>
        <v>#N/A</v>
      </c>
      <c r="BK429" s="20" t="e">
        <f t="shared" si="228"/>
        <v>#N/A</v>
      </c>
      <c r="BL429" s="20" t="e">
        <f t="shared" si="229"/>
        <v>#N/A</v>
      </c>
      <c r="BM429" s="20" t="e">
        <f t="shared" si="230"/>
        <v>#N/A</v>
      </c>
      <c r="BN429" s="25" t="e">
        <f t="shared" si="231"/>
        <v>#N/A</v>
      </c>
      <c r="BO429" s="26" t="str">
        <f t="shared" si="232"/>
        <v>0</v>
      </c>
      <c r="BP429" s="21" t="e">
        <f t="shared" si="233"/>
        <v>#VALUE!</v>
      </c>
      <c r="BQ429" s="20" t="e">
        <f t="shared" si="234"/>
        <v>#N/A</v>
      </c>
      <c r="BR429" s="20" t="e">
        <v>#N/A</v>
      </c>
      <c r="BS429" s="9" t="e">
        <v>#N/A</v>
      </c>
      <c r="BT429" s="2" t="e">
        <f t="shared" si="235"/>
        <v>#VALUE!</v>
      </c>
      <c r="BU429" s="2" t="e">
        <f t="shared" si="203"/>
        <v>#N/A</v>
      </c>
      <c r="BV429" s="2" t="e">
        <f t="shared" si="204"/>
        <v>#N/A</v>
      </c>
    </row>
    <row r="430" s="2" customFormat="1" ht="22.95" customHeight="1" spans="1:74">
      <c r="A430" s="9" t="str">
        <f t="shared" si="205"/>
        <v>K-271Induk</v>
      </c>
      <c r="B430" s="9" t="str">
        <f t="shared" si="206"/>
        <v>K-271jurusan 1</v>
      </c>
      <c r="C430" s="9" t="str">
        <f t="shared" si="207"/>
        <v>K-271jurusan 2</v>
      </c>
      <c r="D430" s="9" t="str">
        <f t="shared" si="208"/>
        <v>K-271jurusan 3</v>
      </c>
      <c r="E430" s="9" t="str">
        <f t="shared" si="209"/>
        <v>K-271jurusan 4</v>
      </c>
      <c r="F430" s="10" t="s">
        <v>131</v>
      </c>
      <c r="G430" s="10" t="s">
        <v>132</v>
      </c>
      <c r="H430" s="10" t="s">
        <v>550</v>
      </c>
      <c r="I430" s="10">
        <v>0.623645</v>
      </c>
      <c r="J430" s="10">
        <v>124.281012</v>
      </c>
      <c r="K430" s="10" t="s">
        <v>7465</v>
      </c>
      <c r="L430" s="10" t="s">
        <v>7465</v>
      </c>
      <c r="M430" s="10" t="s">
        <v>7465</v>
      </c>
      <c r="N430" s="14">
        <f t="shared" si="210"/>
        <v>0</v>
      </c>
      <c r="O430" s="15" t="e">
        <f t="shared" si="211"/>
        <v>#VALUE!</v>
      </c>
      <c r="P430" s="15" t="e">
        <f t="shared" si="212"/>
        <v>#VALUE!</v>
      </c>
      <c r="Q430" s="17" t="e">
        <f>VLOOKUP($A430,'DATA PENGUKURAN GARDU'!$A:$BS,42,0)</f>
        <v>#N/A</v>
      </c>
      <c r="R430" s="18" t="e">
        <f t="shared" si="213"/>
        <v>#N/A</v>
      </c>
      <c r="S430" s="17" t="e">
        <f>VLOOKUP($A430,'DATA PENGUKURAN GARDU'!$A:$BS,44,0)</f>
        <v>#N/A</v>
      </c>
      <c r="T430" s="18" t="e">
        <f t="shared" si="214"/>
        <v>#N/A</v>
      </c>
      <c r="U430" s="17" t="e">
        <f>VLOOKUP($A430,'DATA PENGUKURAN GARDU'!$A:$BS,46,0)</f>
        <v>#N/A</v>
      </c>
      <c r="V430" s="18" t="e">
        <f t="shared" si="215"/>
        <v>#N/A</v>
      </c>
      <c r="W430" s="17" t="e">
        <f>VLOOKUP($A430,'DATA PENGUKURAN GARDU'!$A:$BS,48,0)</f>
        <v>#N/A</v>
      </c>
      <c r="X430" s="17" t="e">
        <f>VLOOKUP($A430,'DATA PENGUKURAN GARDU'!$A:$BS,53,0)</f>
        <v>#N/A</v>
      </c>
      <c r="Y430" s="17" t="e">
        <f>VLOOKUP($A430,'DATA PENGUKURAN GARDU'!$A:$BS,54,0)</f>
        <v>#N/A</v>
      </c>
      <c r="Z430" s="17" t="e">
        <f>VLOOKUP($A430,'DATA PENGUKURAN GARDU'!$A:$BS,55,0)</f>
        <v>#N/A</v>
      </c>
      <c r="AA430" s="20" t="e">
        <f>VLOOKUP($B430,'DATA PENGUKURAN GARDU'!$A:$BS,42,0)</f>
        <v>#N/A</v>
      </c>
      <c r="AB430" s="21" t="e">
        <f t="shared" si="216"/>
        <v>#N/A</v>
      </c>
      <c r="AC430" s="20" t="e">
        <f>VLOOKUP($B430,'DATA PENGUKURAN GARDU'!$A:$BS,44,0)</f>
        <v>#N/A</v>
      </c>
      <c r="AD430" s="21" t="e">
        <f t="shared" si="217"/>
        <v>#N/A</v>
      </c>
      <c r="AE430" s="20" t="e">
        <f>VLOOKUP($B430,'DATA PENGUKURAN GARDU'!$A:$BS,46,0)</f>
        <v>#N/A</v>
      </c>
      <c r="AF430" s="21" t="e">
        <f t="shared" si="218"/>
        <v>#N/A</v>
      </c>
      <c r="AG430" s="20" t="e">
        <f>VLOOKUP($B430,'DATA PENGUKURAN GARDU'!$A:$BS,46,0)</f>
        <v>#N/A</v>
      </c>
      <c r="AH430" s="20" t="e">
        <f>VLOOKUP($B430,'DATA PENGUKURAN GARDU'!$A:$BS,53,0)</f>
        <v>#N/A</v>
      </c>
      <c r="AI430" s="20" t="e">
        <f>VLOOKUP($B430,'DATA PENGUKURAN GARDU'!$A:$BS,54,0)</f>
        <v>#N/A</v>
      </c>
      <c r="AJ430" s="17" t="e">
        <f>VLOOKUP($C430,'DATA PENGUKURAN GARDU'!$A:$BS,42,0)</f>
        <v>#N/A</v>
      </c>
      <c r="AK430" s="23" t="e">
        <f t="shared" si="219"/>
        <v>#N/A</v>
      </c>
      <c r="AL430" s="17" t="e">
        <f>VLOOKUP($C430,'DATA PENGUKURAN GARDU'!$A:$BS,44,0)</f>
        <v>#N/A</v>
      </c>
      <c r="AM430" s="23" t="e">
        <f t="shared" si="220"/>
        <v>#N/A</v>
      </c>
      <c r="AN430" s="17" t="e">
        <f>VLOOKUP($C430,'DATA PENGUKURAN GARDU'!$A:$BS,46,0)</f>
        <v>#N/A</v>
      </c>
      <c r="AO430" s="23" t="e">
        <f t="shared" si="221"/>
        <v>#N/A</v>
      </c>
      <c r="AP430" s="17" t="e">
        <f>VLOOKUP($C430,'DATA PENGUKURAN GARDU'!$A:$BS,46,0)</f>
        <v>#N/A</v>
      </c>
      <c r="AQ430" s="17" t="e">
        <f>VLOOKUP($C430,'DATA PENGUKURAN GARDU'!$A:$BS,53,0)</f>
        <v>#N/A</v>
      </c>
      <c r="AR430" s="17" t="e">
        <f>VLOOKUP($C430,'DATA PENGUKURAN GARDU'!$A:$BS,54,0)</f>
        <v>#N/A</v>
      </c>
      <c r="AS430" s="20" t="e">
        <f>VLOOKUP($D430,'DATA PENGUKURAN GARDU'!$A:$BS,42,0)</f>
        <v>#N/A</v>
      </c>
      <c r="AT430" s="21" t="e">
        <f t="shared" si="222"/>
        <v>#N/A</v>
      </c>
      <c r="AU430" s="20" t="e">
        <f>VLOOKUP($D430,'DATA PENGUKURAN GARDU'!$A:$BS,44,0)</f>
        <v>#N/A</v>
      </c>
      <c r="AV430" s="21" t="e">
        <f t="shared" si="223"/>
        <v>#N/A</v>
      </c>
      <c r="AW430" s="20" t="e">
        <f>VLOOKUP($D430,'DATA PENGUKURAN GARDU'!$A:$BS,46,0)</f>
        <v>#N/A</v>
      </c>
      <c r="AX430" s="21" t="e">
        <f t="shared" si="224"/>
        <v>#N/A</v>
      </c>
      <c r="AY430" s="20" t="e">
        <f>VLOOKUP($D430,'DATA PENGUKURAN GARDU'!$A:$BS,46,0)</f>
        <v>#N/A</v>
      </c>
      <c r="AZ430" s="20" t="e">
        <f>VLOOKUP($D430,'DATA PENGUKURAN GARDU'!$A:$BS,53,0)</f>
        <v>#N/A</v>
      </c>
      <c r="BA430" s="20" t="e">
        <f>VLOOKUP($D430,'DATA PENGUKURAN GARDU'!$A:$BS,54,0)</f>
        <v>#N/A</v>
      </c>
      <c r="BB430" s="17" t="e">
        <f>VLOOKUP($E430,'DATA PENGUKURAN GARDU'!$A:$BS,42,0)</f>
        <v>#N/A</v>
      </c>
      <c r="BC430" s="23" t="e">
        <f t="shared" si="225"/>
        <v>#N/A</v>
      </c>
      <c r="BD430" s="17" t="e">
        <f>VLOOKUP($E430,'DATA PENGUKURAN GARDU'!$A:$BS,44,0)</f>
        <v>#N/A</v>
      </c>
      <c r="BE430" s="23" t="e">
        <f t="shared" si="226"/>
        <v>#N/A</v>
      </c>
      <c r="BF430" s="17" t="e">
        <f>VLOOKUP($E430,'DATA PENGUKURAN GARDU'!$A:$BS,46,0)</f>
        <v>#N/A</v>
      </c>
      <c r="BG430" s="23" t="e">
        <f t="shared" si="227"/>
        <v>#N/A</v>
      </c>
      <c r="BH430" s="17" t="e">
        <f>VLOOKUP($E430,'DATA PENGUKURAN GARDU'!$A:$BS,46,0)</f>
        <v>#N/A</v>
      </c>
      <c r="BI430" s="17" t="e">
        <f>VLOOKUP($E430,'DATA PENGUKURAN GARDU'!$A:$BS,53,0)</f>
        <v>#N/A</v>
      </c>
      <c r="BJ430" s="17" t="e">
        <f>VLOOKUP($E430,'DATA PENGUKURAN GARDU'!$A:$BS,54,0)</f>
        <v>#N/A</v>
      </c>
      <c r="BK430" s="20" t="e">
        <f t="shared" si="228"/>
        <v>#N/A</v>
      </c>
      <c r="BL430" s="20" t="e">
        <f t="shared" si="229"/>
        <v>#N/A</v>
      </c>
      <c r="BM430" s="20" t="e">
        <f t="shared" si="230"/>
        <v>#N/A</v>
      </c>
      <c r="BN430" s="25" t="e">
        <f t="shared" si="231"/>
        <v>#N/A</v>
      </c>
      <c r="BO430" s="26" t="str">
        <f t="shared" si="232"/>
        <v>0</v>
      </c>
      <c r="BP430" s="21" t="e">
        <f t="shared" si="233"/>
        <v>#VALUE!</v>
      </c>
      <c r="BQ430" s="20" t="e">
        <f t="shared" si="234"/>
        <v>#N/A</v>
      </c>
      <c r="BR430" s="20" t="e">
        <v>#N/A</v>
      </c>
      <c r="BS430" s="9" t="e">
        <v>#N/A</v>
      </c>
      <c r="BT430" s="2" t="e">
        <f t="shared" si="235"/>
        <v>#VALUE!</v>
      </c>
      <c r="BU430" s="2" t="e">
        <f t="shared" si="203"/>
        <v>#N/A</v>
      </c>
      <c r="BV430" s="2" t="e">
        <f t="shared" si="204"/>
        <v>#N/A</v>
      </c>
    </row>
    <row r="431" s="2" customFormat="1" ht="22.95" customHeight="1" spans="1:74">
      <c r="A431" s="9" t="str">
        <f t="shared" si="205"/>
        <v>K-277Induk</v>
      </c>
      <c r="B431" s="9" t="str">
        <f t="shared" si="206"/>
        <v>K-277jurusan 1</v>
      </c>
      <c r="C431" s="9" t="str">
        <f t="shared" si="207"/>
        <v>K-277jurusan 2</v>
      </c>
      <c r="D431" s="9" t="str">
        <f t="shared" si="208"/>
        <v>K-277jurusan 3</v>
      </c>
      <c r="E431" s="9" t="str">
        <f t="shared" si="209"/>
        <v>K-277jurusan 4</v>
      </c>
      <c r="F431" s="10" t="s">
        <v>131</v>
      </c>
      <c r="G431" s="10" t="s">
        <v>132</v>
      </c>
      <c r="H431" s="10" t="s">
        <v>552</v>
      </c>
      <c r="I431" s="10">
        <v>0.607818</v>
      </c>
      <c r="J431" s="10">
        <v>124.266364</v>
      </c>
      <c r="K431" s="10" t="s">
        <v>7465</v>
      </c>
      <c r="L431" s="10" t="s">
        <v>7465</v>
      </c>
      <c r="M431" s="10" t="s">
        <v>7465</v>
      </c>
      <c r="N431" s="14">
        <f t="shared" si="210"/>
        <v>0</v>
      </c>
      <c r="O431" s="15" t="e">
        <f t="shared" si="211"/>
        <v>#VALUE!</v>
      </c>
      <c r="P431" s="15" t="e">
        <f t="shared" si="212"/>
        <v>#VALUE!</v>
      </c>
      <c r="Q431" s="17" t="e">
        <f>VLOOKUP($A431,'DATA PENGUKURAN GARDU'!$A:$BS,42,0)</f>
        <v>#N/A</v>
      </c>
      <c r="R431" s="18" t="e">
        <f t="shared" si="213"/>
        <v>#N/A</v>
      </c>
      <c r="S431" s="17" t="e">
        <f>VLOOKUP($A431,'DATA PENGUKURAN GARDU'!$A:$BS,44,0)</f>
        <v>#N/A</v>
      </c>
      <c r="T431" s="18" t="e">
        <f t="shared" si="214"/>
        <v>#N/A</v>
      </c>
      <c r="U431" s="17" t="e">
        <f>VLOOKUP($A431,'DATA PENGUKURAN GARDU'!$A:$BS,46,0)</f>
        <v>#N/A</v>
      </c>
      <c r="V431" s="18" t="e">
        <f t="shared" si="215"/>
        <v>#N/A</v>
      </c>
      <c r="W431" s="17" t="e">
        <f>VLOOKUP($A431,'DATA PENGUKURAN GARDU'!$A:$BS,48,0)</f>
        <v>#N/A</v>
      </c>
      <c r="X431" s="17" t="e">
        <f>VLOOKUP($A431,'DATA PENGUKURAN GARDU'!$A:$BS,53,0)</f>
        <v>#N/A</v>
      </c>
      <c r="Y431" s="17" t="e">
        <f>VLOOKUP($A431,'DATA PENGUKURAN GARDU'!$A:$BS,54,0)</f>
        <v>#N/A</v>
      </c>
      <c r="Z431" s="17" t="e">
        <f>VLOOKUP($A431,'DATA PENGUKURAN GARDU'!$A:$BS,55,0)</f>
        <v>#N/A</v>
      </c>
      <c r="AA431" s="20" t="e">
        <f>VLOOKUP($B431,'DATA PENGUKURAN GARDU'!$A:$BS,42,0)</f>
        <v>#N/A</v>
      </c>
      <c r="AB431" s="21" t="e">
        <f t="shared" si="216"/>
        <v>#N/A</v>
      </c>
      <c r="AC431" s="20" t="e">
        <f>VLOOKUP($B431,'DATA PENGUKURAN GARDU'!$A:$BS,44,0)</f>
        <v>#N/A</v>
      </c>
      <c r="AD431" s="21" t="e">
        <f t="shared" si="217"/>
        <v>#N/A</v>
      </c>
      <c r="AE431" s="20" t="e">
        <f>VLOOKUP($B431,'DATA PENGUKURAN GARDU'!$A:$BS,46,0)</f>
        <v>#N/A</v>
      </c>
      <c r="AF431" s="21" t="e">
        <f t="shared" si="218"/>
        <v>#N/A</v>
      </c>
      <c r="AG431" s="20" t="e">
        <f>VLOOKUP($B431,'DATA PENGUKURAN GARDU'!$A:$BS,46,0)</f>
        <v>#N/A</v>
      </c>
      <c r="AH431" s="20" t="e">
        <f>VLOOKUP($B431,'DATA PENGUKURAN GARDU'!$A:$BS,53,0)</f>
        <v>#N/A</v>
      </c>
      <c r="AI431" s="20" t="e">
        <f>VLOOKUP($B431,'DATA PENGUKURAN GARDU'!$A:$BS,54,0)</f>
        <v>#N/A</v>
      </c>
      <c r="AJ431" s="17" t="e">
        <f>VLOOKUP($C431,'DATA PENGUKURAN GARDU'!$A:$BS,42,0)</f>
        <v>#N/A</v>
      </c>
      <c r="AK431" s="23" t="e">
        <f t="shared" si="219"/>
        <v>#N/A</v>
      </c>
      <c r="AL431" s="17" t="e">
        <f>VLOOKUP($C431,'DATA PENGUKURAN GARDU'!$A:$BS,44,0)</f>
        <v>#N/A</v>
      </c>
      <c r="AM431" s="23" t="e">
        <f t="shared" si="220"/>
        <v>#N/A</v>
      </c>
      <c r="AN431" s="17" t="e">
        <f>VLOOKUP($C431,'DATA PENGUKURAN GARDU'!$A:$BS,46,0)</f>
        <v>#N/A</v>
      </c>
      <c r="AO431" s="23" t="e">
        <f t="shared" si="221"/>
        <v>#N/A</v>
      </c>
      <c r="AP431" s="17" t="e">
        <f>VLOOKUP($C431,'DATA PENGUKURAN GARDU'!$A:$BS,46,0)</f>
        <v>#N/A</v>
      </c>
      <c r="AQ431" s="17" t="e">
        <f>VLOOKUP($C431,'DATA PENGUKURAN GARDU'!$A:$BS,53,0)</f>
        <v>#N/A</v>
      </c>
      <c r="AR431" s="17" t="e">
        <f>VLOOKUP($C431,'DATA PENGUKURAN GARDU'!$A:$BS,54,0)</f>
        <v>#N/A</v>
      </c>
      <c r="AS431" s="20" t="e">
        <f>VLOOKUP($D431,'DATA PENGUKURAN GARDU'!$A:$BS,42,0)</f>
        <v>#N/A</v>
      </c>
      <c r="AT431" s="21" t="e">
        <f t="shared" si="222"/>
        <v>#N/A</v>
      </c>
      <c r="AU431" s="20" t="e">
        <f>VLOOKUP($D431,'DATA PENGUKURAN GARDU'!$A:$BS,44,0)</f>
        <v>#N/A</v>
      </c>
      <c r="AV431" s="21" t="e">
        <f t="shared" si="223"/>
        <v>#N/A</v>
      </c>
      <c r="AW431" s="20" t="e">
        <f>VLOOKUP($D431,'DATA PENGUKURAN GARDU'!$A:$BS,46,0)</f>
        <v>#N/A</v>
      </c>
      <c r="AX431" s="21" t="e">
        <f t="shared" si="224"/>
        <v>#N/A</v>
      </c>
      <c r="AY431" s="20" t="e">
        <f>VLOOKUP($D431,'DATA PENGUKURAN GARDU'!$A:$BS,46,0)</f>
        <v>#N/A</v>
      </c>
      <c r="AZ431" s="20" t="e">
        <f>VLOOKUP($D431,'DATA PENGUKURAN GARDU'!$A:$BS,53,0)</f>
        <v>#N/A</v>
      </c>
      <c r="BA431" s="20" t="e">
        <f>VLOOKUP($D431,'DATA PENGUKURAN GARDU'!$A:$BS,54,0)</f>
        <v>#N/A</v>
      </c>
      <c r="BB431" s="17" t="e">
        <f>VLOOKUP($E431,'DATA PENGUKURAN GARDU'!$A:$BS,42,0)</f>
        <v>#N/A</v>
      </c>
      <c r="BC431" s="23" t="e">
        <f t="shared" si="225"/>
        <v>#N/A</v>
      </c>
      <c r="BD431" s="17" t="e">
        <f>VLOOKUP($E431,'DATA PENGUKURAN GARDU'!$A:$BS,44,0)</f>
        <v>#N/A</v>
      </c>
      <c r="BE431" s="23" t="e">
        <f t="shared" si="226"/>
        <v>#N/A</v>
      </c>
      <c r="BF431" s="17" t="e">
        <f>VLOOKUP($E431,'DATA PENGUKURAN GARDU'!$A:$BS,46,0)</f>
        <v>#N/A</v>
      </c>
      <c r="BG431" s="23" t="e">
        <f t="shared" si="227"/>
        <v>#N/A</v>
      </c>
      <c r="BH431" s="17" t="e">
        <f>VLOOKUP($E431,'DATA PENGUKURAN GARDU'!$A:$BS,46,0)</f>
        <v>#N/A</v>
      </c>
      <c r="BI431" s="17" t="e">
        <f>VLOOKUP($E431,'DATA PENGUKURAN GARDU'!$A:$BS,53,0)</f>
        <v>#N/A</v>
      </c>
      <c r="BJ431" s="17" t="e">
        <f>VLOOKUP($E431,'DATA PENGUKURAN GARDU'!$A:$BS,54,0)</f>
        <v>#N/A</v>
      </c>
      <c r="BK431" s="20" t="e">
        <f t="shared" si="228"/>
        <v>#N/A</v>
      </c>
      <c r="BL431" s="20" t="e">
        <f t="shared" si="229"/>
        <v>#N/A</v>
      </c>
      <c r="BM431" s="20" t="e">
        <f t="shared" si="230"/>
        <v>#N/A</v>
      </c>
      <c r="BN431" s="25" t="e">
        <f t="shared" si="231"/>
        <v>#N/A</v>
      </c>
      <c r="BO431" s="26" t="str">
        <f t="shared" si="232"/>
        <v>0</v>
      </c>
      <c r="BP431" s="21" t="e">
        <f t="shared" si="233"/>
        <v>#VALUE!</v>
      </c>
      <c r="BQ431" s="20" t="e">
        <f t="shared" si="234"/>
        <v>#N/A</v>
      </c>
      <c r="BR431" s="20" t="e">
        <v>#N/A</v>
      </c>
      <c r="BS431" s="9" t="e">
        <v>#N/A</v>
      </c>
      <c r="BT431" s="2" t="e">
        <f t="shared" si="235"/>
        <v>#VALUE!</v>
      </c>
      <c r="BU431" s="2" t="e">
        <f t="shared" si="203"/>
        <v>#N/A</v>
      </c>
      <c r="BV431" s="2" t="e">
        <f t="shared" si="204"/>
        <v>#N/A</v>
      </c>
    </row>
    <row r="432" s="2" customFormat="1" ht="22.95" customHeight="1" spans="1:74">
      <c r="A432" s="9" t="str">
        <f t="shared" si="205"/>
        <v>K-191Induk</v>
      </c>
      <c r="B432" s="9" t="str">
        <f t="shared" si="206"/>
        <v>K-191jurusan 1</v>
      </c>
      <c r="C432" s="9" t="str">
        <f t="shared" si="207"/>
        <v>K-191jurusan 2</v>
      </c>
      <c r="D432" s="9" t="str">
        <f t="shared" si="208"/>
        <v>K-191jurusan 3</v>
      </c>
      <c r="E432" s="9" t="str">
        <f t="shared" si="209"/>
        <v>K-191jurusan 4</v>
      </c>
      <c r="F432" s="10" t="s">
        <v>446</v>
      </c>
      <c r="G432" s="10" t="s">
        <v>132</v>
      </c>
      <c r="H432" s="10" t="s">
        <v>553</v>
      </c>
      <c r="I432" s="10">
        <v>0.747959</v>
      </c>
      <c r="J432" s="10">
        <v>124.32164</v>
      </c>
      <c r="K432" s="10" t="s">
        <v>7465</v>
      </c>
      <c r="L432" s="10" t="s">
        <v>7465</v>
      </c>
      <c r="M432" s="10" t="s">
        <v>7465</v>
      </c>
      <c r="N432" s="14">
        <f t="shared" si="210"/>
        <v>0</v>
      </c>
      <c r="O432" s="15" t="e">
        <f t="shared" si="211"/>
        <v>#VALUE!</v>
      </c>
      <c r="P432" s="15" t="e">
        <f t="shared" si="212"/>
        <v>#VALUE!</v>
      </c>
      <c r="Q432" s="17" t="e">
        <f>VLOOKUP($A432,'DATA PENGUKURAN GARDU'!$A:$BS,42,0)</f>
        <v>#N/A</v>
      </c>
      <c r="R432" s="18" t="e">
        <f t="shared" si="213"/>
        <v>#N/A</v>
      </c>
      <c r="S432" s="17" t="e">
        <f>VLOOKUP($A432,'DATA PENGUKURAN GARDU'!$A:$BS,44,0)</f>
        <v>#N/A</v>
      </c>
      <c r="T432" s="18" t="e">
        <f t="shared" si="214"/>
        <v>#N/A</v>
      </c>
      <c r="U432" s="17" t="e">
        <f>VLOOKUP($A432,'DATA PENGUKURAN GARDU'!$A:$BS,46,0)</f>
        <v>#N/A</v>
      </c>
      <c r="V432" s="18" t="e">
        <f t="shared" si="215"/>
        <v>#N/A</v>
      </c>
      <c r="W432" s="17" t="e">
        <f>VLOOKUP($A432,'DATA PENGUKURAN GARDU'!$A:$BS,48,0)</f>
        <v>#N/A</v>
      </c>
      <c r="X432" s="17" t="e">
        <f>VLOOKUP($A432,'DATA PENGUKURAN GARDU'!$A:$BS,53,0)</f>
        <v>#N/A</v>
      </c>
      <c r="Y432" s="17" t="e">
        <f>VLOOKUP($A432,'DATA PENGUKURAN GARDU'!$A:$BS,54,0)</f>
        <v>#N/A</v>
      </c>
      <c r="Z432" s="17" t="e">
        <f>VLOOKUP($A432,'DATA PENGUKURAN GARDU'!$A:$BS,55,0)</f>
        <v>#N/A</v>
      </c>
      <c r="AA432" s="20" t="e">
        <f>VLOOKUP($B432,'DATA PENGUKURAN GARDU'!$A:$BS,42,0)</f>
        <v>#N/A</v>
      </c>
      <c r="AB432" s="21" t="e">
        <f t="shared" si="216"/>
        <v>#N/A</v>
      </c>
      <c r="AC432" s="20" t="e">
        <f>VLOOKUP($B432,'DATA PENGUKURAN GARDU'!$A:$BS,44,0)</f>
        <v>#N/A</v>
      </c>
      <c r="AD432" s="21" t="e">
        <f t="shared" si="217"/>
        <v>#N/A</v>
      </c>
      <c r="AE432" s="20" t="e">
        <f>VLOOKUP($B432,'DATA PENGUKURAN GARDU'!$A:$BS,46,0)</f>
        <v>#N/A</v>
      </c>
      <c r="AF432" s="21" t="e">
        <f t="shared" si="218"/>
        <v>#N/A</v>
      </c>
      <c r="AG432" s="20" t="e">
        <f>VLOOKUP($B432,'DATA PENGUKURAN GARDU'!$A:$BS,46,0)</f>
        <v>#N/A</v>
      </c>
      <c r="AH432" s="20" t="e">
        <f>VLOOKUP($B432,'DATA PENGUKURAN GARDU'!$A:$BS,53,0)</f>
        <v>#N/A</v>
      </c>
      <c r="AI432" s="20" t="e">
        <f>VLOOKUP($B432,'DATA PENGUKURAN GARDU'!$A:$BS,54,0)</f>
        <v>#N/A</v>
      </c>
      <c r="AJ432" s="17" t="e">
        <f>VLOOKUP($C432,'DATA PENGUKURAN GARDU'!$A:$BS,42,0)</f>
        <v>#N/A</v>
      </c>
      <c r="AK432" s="23" t="e">
        <f t="shared" si="219"/>
        <v>#N/A</v>
      </c>
      <c r="AL432" s="17" t="e">
        <f>VLOOKUP($C432,'DATA PENGUKURAN GARDU'!$A:$BS,44,0)</f>
        <v>#N/A</v>
      </c>
      <c r="AM432" s="23" t="e">
        <f t="shared" si="220"/>
        <v>#N/A</v>
      </c>
      <c r="AN432" s="17" t="e">
        <f>VLOOKUP($C432,'DATA PENGUKURAN GARDU'!$A:$BS,46,0)</f>
        <v>#N/A</v>
      </c>
      <c r="AO432" s="23" t="e">
        <f t="shared" si="221"/>
        <v>#N/A</v>
      </c>
      <c r="AP432" s="17" t="e">
        <f>VLOOKUP($C432,'DATA PENGUKURAN GARDU'!$A:$BS,46,0)</f>
        <v>#N/A</v>
      </c>
      <c r="AQ432" s="17" t="e">
        <f>VLOOKUP($C432,'DATA PENGUKURAN GARDU'!$A:$BS,53,0)</f>
        <v>#N/A</v>
      </c>
      <c r="AR432" s="17" t="e">
        <f>VLOOKUP($C432,'DATA PENGUKURAN GARDU'!$A:$BS,54,0)</f>
        <v>#N/A</v>
      </c>
      <c r="AS432" s="20" t="e">
        <f>VLOOKUP($D432,'DATA PENGUKURAN GARDU'!$A:$BS,42,0)</f>
        <v>#N/A</v>
      </c>
      <c r="AT432" s="21" t="e">
        <f t="shared" si="222"/>
        <v>#N/A</v>
      </c>
      <c r="AU432" s="20" t="e">
        <f>VLOOKUP($D432,'DATA PENGUKURAN GARDU'!$A:$BS,44,0)</f>
        <v>#N/A</v>
      </c>
      <c r="AV432" s="21" t="e">
        <f t="shared" si="223"/>
        <v>#N/A</v>
      </c>
      <c r="AW432" s="20" t="e">
        <f>VLOOKUP($D432,'DATA PENGUKURAN GARDU'!$A:$BS,46,0)</f>
        <v>#N/A</v>
      </c>
      <c r="AX432" s="21" t="e">
        <f t="shared" si="224"/>
        <v>#N/A</v>
      </c>
      <c r="AY432" s="20" t="e">
        <f>VLOOKUP($D432,'DATA PENGUKURAN GARDU'!$A:$BS,46,0)</f>
        <v>#N/A</v>
      </c>
      <c r="AZ432" s="20" t="e">
        <f>VLOOKUP($D432,'DATA PENGUKURAN GARDU'!$A:$BS,53,0)</f>
        <v>#N/A</v>
      </c>
      <c r="BA432" s="20" t="e">
        <f>VLOOKUP($D432,'DATA PENGUKURAN GARDU'!$A:$BS,54,0)</f>
        <v>#N/A</v>
      </c>
      <c r="BB432" s="17" t="e">
        <f>VLOOKUP($E432,'DATA PENGUKURAN GARDU'!$A:$BS,42,0)</f>
        <v>#N/A</v>
      </c>
      <c r="BC432" s="23" t="e">
        <f t="shared" si="225"/>
        <v>#N/A</v>
      </c>
      <c r="BD432" s="17" t="e">
        <f>VLOOKUP($E432,'DATA PENGUKURAN GARDU'!$A:$BS,44,0)</f>
        <v>#N/A</v>
      </c>
      <c r="BE432" s="23" t="e">
        <f t="shared" si="226"/>
        <v>#N/A</v>
      </c>
      <c r="BF432" s="17" t="e">
        <f>VLOOKUP($E432,'DATA PENGUKURAN GARDU'!$A:$BS,46,0)</f>
        <v>#N/A</v>
      </c>
      <c r="BG432" s="23" t="e">
        <f t="shared" si="227"/>
        <v>#N/A</v>
      </c>
      <c r="BH432" s="17" t="e">
        <f>VLOOKUP($E432,'DATA PENGUKURAN GARDU'!$A:$BS,46,0)</f>
        <v>#N/A</v>
      </c>
      <c r="BI432" s="17" t="e">
        <f>VLOOKUP($E432,'DATA PENGUKURAN GARDU'!$A:$BS,53,0)</f>
        <v>#N/A</v>
      </c>
      <c r="BJ432" s="17" t="e">
        <f>VLOOKUP($E432,'DATA PENGUKURAN GARDU'!$A:$BS,54,0)</f>
        <v>#N/A</v>
      </c>
      <c r="BK432" s="20" t="e">
        <f t="shared" si="228"/>
        <v>#N/A</v>
      </c>
      <c r="BL432" s="20" t="e">
        <f t="shared" si="229"/>
        <v>#N/A</v>
      </c>
      <c r="BM432" s="20" t="e">
        <f t="shared" si="230"/>
        <v>#N/A</v>
      </c>
      <c r="BN432" s="25" t="e">
        <f t="shared" si="231"/>
        <v>#N/A</v>
      </c>
      <c r="BO432" s="26" t="str">
        <f t="shared" si="232"/>
        <v>0</v>
      </c>
      <c r="BP432" s="21" t="e">
        <f t="shared" si="233"/>
        <v>#VALUE!</v>
      </c>
      <c r="BQ432" s="20" t="e">
        <f t="shared" si="234"/>
        <v>#N/A</v>
      </c>
      <c r="BR432" s="20" t="e">
        <v>#N/A</v>
      </c>
      <c r="BS432" s="9" t="e">
        <v>#N/A</v>
      </c>
      <c r="BT432" s="2" t="e">
        <f t="shared" si="235"/>
        <v>#VALUE!</v>
      </c>
      <c r="BU432" s="2" t="e">
        <f t="shared" si="203"/>
        <v>#N/A</v>
      </c>
      <c r="BV432" s="2" t="e">
        <f t="shared" si="204"/>
        <v>#N/A</v>
      </c>
    </row>
    <row r="433" s="2" customFormat="1" ht="22.95" customHeight="1" spans="1:74">
      <c r="A433" s="9" t="str">
        <f t="shared" si="205"/>
        <v>K-193Induk</v>
      </c>
      <c r="B433" s="9" t="str">
        <f t="shared" si="206"/>
        <v>K-193jurusan 1</v>
      </c>
      <c r="C433" s="9" t="str">
        <f t="shared" si="207"/>
        <v>K-193jurusan 2</v>
      </c>
      <c r="D433" s="9" t="str">
        <f t="shared" si="208"/>
        <v>K-193jurusan 3</v>
      </c>
      <c r="E433" s="9" t="str">
        <f t="shared" si="209"/>
        <v>K-193jurusan 4</v>
      </c>
      <c r="F433" s="10" t="s">
        <v>462</v>
      </c>
      <c r="G433" s="10" t="s">
        <v>132</v>
      </c>
      <c r="H433" s="10" t="s">
        <v>554</v>
      </c>
      <c r="I433" s="10">
        <v>0.734616</v>
      </c>
      <c r="J433" s="10">
        <v>124.329662</v>
      </c>
      <c r="K433" s="10" t="s">
        <v>7465</v>
      </c>
      <c r="L433" s="10" t="s">
        <v>7465</v>
      </c>
      <c r="M433" s="10" t="s">
        <v>7465</v>
      </c>
      <c r="N433" s="14">
        <f t="shared" si="210"/>
        <v>0</v>
      </c>
      <c r="O433" s="15" t="e">
        <f t="shared" si="211"/>
        <v>#VALUE!</v>
      </c>
      <c r="P433" s="15" t="e">
        <f t="shared" si="212"/>
        <v>#VALUE!</v>
      </c>
      <c r="Q433" s="17" t="e">
        <f>VLOOKUP($A433,'DATA PENGUKURAN GARDU'!$A:$BS,42,0)</f>
        <v>#N/A</v>
      </c>
      <c r="R433" s="18" t="e">
        <f t="shared" si="213"/>
        <v>#N/A</v>
      </c>
      <c r="S433" s="17" t="e">
        <f>VLOOKUP($A433,'DATA PENGUKURAN GARDU'!$A:$BS,44,0)</f>
        <v>#N/A</v>
      </c>
      <c r="T433" s="18" t="e">
        <f t="shared" si="214"/>
        <v>#N/A</v>
      </c>
      <c r="U433" s="17" t="e">
        <f>VLOOKUP($A433,'DATA PENGUKURAN GARDU'!$A:$BS,46,0)</f>
        <v>#N/A</v>
      </c>
      <c r="V433" s="18" t="e">
        <f t="shared" si="215"/>
        <v>#N/A</v>
      </c>
      <c r="W433" s="17" t="e">
        <f>VLOOKUP($A433,'DATA PENGUKURAN GARDU'!$A:$BS,48,0)</f>
        <v>#N/A</v>
      </c>
      <c r="X433" s="17" t="e">
        <f>VLOOKUP($A433,'DATA PENGUKURAN GARDU'!$A:$BS,53,0)</f>
        <v>#N/A</v>
      </c>
      <c r="Y433" s="17" t="e">
        <f>VLOOKUP($A433,'DATA PENGUKURAN GARDU'!$A:$BS,54,0)</f>
        <v>#N/A</v>
      </c>
      <c r="Z433" s="17" t="e">
        <f>VLOOKUP($A433,'DATA PENGUKURAN GARDU'!$A:$BS,55,0)</f>
        <v>#N/A</v>
      </c>
      <c r="AA433" s="20" t="e">
        <f>VLOOKUP($B433,'DATA PENGUKURAN GARDU'!$A:$BS,42,0)</f>
        <v>#N/A</v>
      </c>
      <c r="AB433" s="21" t="e">
        <f t="shared" si="216"/>
        <v>#N/A</v>
      </c>
      <c r="AC433" s="20" t="e">
        <f>VLOOKUP($B433,'DATA PENGUKURAN GARDU'!$A:$BS,44,0)</f>
        <v>#N/A</v>
      </c>
      <c r="AD433" s="21" t="e">
        <f t="shared" si="217"/>
        <v>#N/A</v>
      </c>
      <c r="AE433" s="20" t="e">
        <f>VLOOKUP($B433,'DATA PENGUKURAN GARDU'!$A:$BS,46,0)</f>
        <v>#N/A</v>
      </c>
      <c r="AF433" s="21" t="e">
        <f t="shared" si="218"/>
        <v>#N/A</v>
      </c>
      <c r="AG433" s="20" t="e">
        <f>VLOOKUP($B433,'DATA PENGUKURAN GARDU'!$A:$BS,46,0)</f>
        <v>#N/A</v>
      </c>
      <c r="AH433" s="20" t="e">
        <f>VLOOKUP($B433,'DATA PENGUKURAN GARDU'!$A:$BS,53,0)</f>
        <v>#N/A</v>
      </c>
      <c r="AI433" s="20" t="e">
        <f>VLOOKUP($B433,'DATA PENGUKURAN GARDU'!$A:$BS,54,0)</f>
        <v>#N/A</v>
      </c>
      <c r="AJ433" s="17" t="e">
        <f>VLOOKUP($C433,'DATA PENGUKURAN GARDU'!$A:$BS,42,0)</f>
        <v>#N/A</v>
      </c>
      <c r="AK433" s="23" t="e">
        <f t="shared" si="219"/>
        <v>#N/A</v>
      </c>
      <c r="AL433" s="17" t="e">
        <f>VLOOKUP($C433,'DATA PENGUKURAN GARDU'!$A:$BS,44,0)</f>
        <v>#N/A</v>
      </c>
      <c r="AM433" s="23" t="e">
        <f t="shared" si="220"/>
        <v>#N/A</v>
      </c>
      <c r="AN433" s="17" t="e">
        <f>VLOOKUP($C433,'DATA PENGUKURAN GARDU'!$A:$BS,46,0)</f>
        <v>#N/A</v>
      </c>
      <c r="AO433" s="23" t="e">
        <f t="shared" si="221"/>
        <v>#N/A</v>
      </c>
      <c r="AP433" s="17" t="e">
        <f>VLOOKUP($C433,'DATA PENGUKURAN GARDU'!$A:$BS,46,0)</f>
        <v>#N/A</v>
      </c>
      <c r="AQ433" s="17" t="e">
        <f>VLOOKUP($C433,'DATA PENGUKURAN GARDU'!$A:$BS,53,0)</f>
        <v>#N/A</v>
      </c>
      <c r="AR433" s="17" t="e">
        <f>VLOOKUP($C433,'DATA PENGUKURAN GARDU'!$A:$BS,54,0)</f>
        <v>#N/A</v>
      </c>
      <c r="AS433" s="20" t="e">
        <f>VLOOKUP($D433,'DATA PENGUKURAN GARDU'!$A:$BS,42,0)</f>
        <v>#N/A</v>
      </c>
      <c r="AT433" s="21" t="e">
        <f t="shared" si="222"/>
        <v>#N/A</v>
      </c>
      <c r="AU433" s="20" t="e">
        <f>VLOOKUP($D433,'DATA PENGUKURAN GARDU'!$A:$BS,44,0)</f>
        <v>#N/A</v>
      </c>
      <c r="AV433" s="21" t="e">
        <f t="shared" si="223"/>
        <v>#N/A</v>
      </c>
      <c r="AW433" s="20" t="e">
        <f>VLOOKUP($D433,'DATA PENGUKURAN GARDU'!$A:$BS,46,0)</f>
        <v>#N/A</v>
      </c>
      <c r="AX433" s="21" t="e">
        <f t="shared" si="224"/>
        <v>#N/A</v>
      </c>
      <c r="AY433" s="20" t="e">
        <f>VLOOKUP($D433,'DATA PENGUKURAN GARDU'!$A:$BS,46,0)</f>
        <v>#N/A</v>
      </c>
      <c r="AZ433" s="20" t="e">
        <f>VLOOKUP($D433,'DATA PENGUKURAN GARDU'!$A:$BS,53,0)</f>
        <v>#N/A</v>
      </c>
      <c r="BA433" s="20" t="e">
        <f>VLOOKUP($D433,'DATA PENGUKURAN GARDU'!$A:$BS,54,0)</f>
        <v>#N/A</v>
      </c>
      <c r="BB433" s="17" t="e">
        <f>VLOOKUP($E433,'DATA PENGUKURAN GARDU'!$A:$BS,42,0)</f>
        <v>#N/A</v>
      </c>
      <c r="BC433" s="23" t="e">
        <f t="shared" si="225"/>
        <v>#N/A</v>
      </c>
      <c r="BD433" s="17" t="e">
        <f>VLOOKUP($E433,'DATA PENGUKURAN GARDU'!$A:$BS,44,0)</f>
        <v>#N/A</v>
      </c>
      <c r="BE433" s="23" t="e">
        <f t="shared" si="226"/>
        <v>#N/A</v>
      </c>
      <c r="BF433" s="17" t="e">
        <f>VLOOKUP($E433,'DATA PENGUKURAN GARDU'!$A:$BS,46,0)</f>
        <v>#N/A</v>
      </c>
      <c r="BG433" s="23" t="e">
        <f t="shared" si="227"/>
        <v>#N/A</v>
      </c>
      <c r="BH433" s="17" t="e">
        <f>VLOOKUP($E433,'DATA PENGUKURAN GARDU'!$A:$BS,46,0)</f>
        <v>#N/A</v>
      </c>
      <c r="BI433" s="17" t="e">
        <f>VLOOKUP($E433,'DATA PENGUKURAN GARDU'!$A:$BS,53,0)</f>
        <v>#N/A</v>
      </c>
      <c r="BJ433" s="17" t="e">
        <f>VLOOKUP($E433,'DATA PENGUKURAN GARDU'!$A:$BS,54,0)</f>
        <v>#N/A</v>
      </c>
      <c r="BK433" s="20" t="e">
        <f t="shared" si="228"/>
        <v>#N/A</v>
      </c>
      <c r="BL433" s="20" t="e">
        <f t="shared" si="229"/>
        <v>#N/A</v>
      </c>
      <c r="BM433" s="20" t="e">
        <f t="shared" si="230"/>
        <v>#N/A</v>
      </c>
      <c r="BN433" s="25" t="e">
        <f t="shared" si="231"/>
        <v>#N/A</v>
      </c>
      <c r="BO433" s="26" t="str">
        <f t="shared" si="232"/>
        <v>0</v>
      </c>
      <c r="BP433" s="21" t="e">
        <f t="shared" si="233"/>
        <v>#VALUE!</v>
      </c>
      <c r="BQ433" s="20" t="e">
        <f t="shared" si="234"/>
        <v>#N/A</v>
      </c>
      <c r="BR433" s="20" t="e">
        <v>#N/A</v>
      </c>
      <c r="BS433" s="9" t="e">
        <v>#N/A</v>
      </c>
      <c r="BT433" s="2" t="e">
        <f t="shared" si="235"/>
        <v>#VALUE!</v>
      </c>
      <c r="BU433" s="2" t="e">
        <f t="shared" si="203"/>
        <v>#N/A</v>
      </c>
      <c r="BV433" s="2" t="e">
        <f t="shared" si="204"/>
        <v>#N/A</v>
      </c>
    </row>
    <row r="434" s="2" customFormat="1" ht="22.95" customHeight="1" spans="1:74">
      <c r="A434" s="9" t="str">
        <f t="shared" si="205"/>
        <v>L-064Induk</v>
      </c>
      <c r="B434" s="9" t="str">
        <f t="shared" si="206"/>
        <v>L-064jurusan 1</v>
      </c>
      <c r="C434" s="9" t="str">
        <f t="shared" si="207"/>
        <v>L-064jurusan 2</v>
      </c>
      <c r="D434" s="9" t="str">
        <f t="shared" si="208"/>
        <v>L-064jurusan 3</v>
      </c>
      <c r="E434" s="9" t="str">
        <f t="shared" si="209"/>
        <v>L-064jurusan 4</v>
      </c>
      <c r="F434" s="10" t="s">
        <v>493</v>
      </c>
      <c r="G434" s="10" t="s">
        <v>22</v>
      </c>
      <c r="H434" s="10" t="s">
        <v>555</v>
      </c>
      <c r="I434" s="10">
        <v>0.30469</v>
      </c>
      <c r="J434" s="10">
        <v>123.62697</v>
      </c>
      <c r="K434" s="10" t="s">
        <v>7465</v>
      </c>
      <c r="L434" s="10" t="s">
        <v>7465</v>
      </c>
      <c r="M434" s="10" t="s">
        <v>7465</v>
      </c>
      <c r="N434" s="14">
        <f t="shared" si="210"/>
        <v>0</v>
      </c>
      <c r="O434" s="15" t="e">
        <f t="shared" si="211"/>
        <v>#VALUE!</v>
      </c>
      <c r="P434" s="15" t="e">
        <f t="shared" si="212"/>
        <v>#VALUE!</v>
      </c>
      <c r="Q434" s="17" t="e">
        <f>VLOOKUP($A434,'DATA PENGUKURAN GARDU'!$A:$BS,42,0)</f>
        <v>#N/A</v>
      </c>
      <c r="R434" s="18" t="e">
        <f t="shared" si="213"/>
        <v>#N/A</v>
      </c>
      <c r="S434" s="17" t="e">
        <f>VLOOKUP($A434,'DATA PENGUKURAN GARDU'!$A:$BS,44,0)</f>
        <v>#N/A</v>
      </c>
      <c r="T434" s="18" t="e">
        <f t="shared" si="214"/>
        <v>#N/A</v>
      </c>
      <c r="U434" s="17" t="e">
        <f>VLOOKUP($A434,'DATA PENGUKURAN GARDU'!$A:$BS,46,0)</f>
        <v>#N/A</v>
      </c>
      <c r="V434" s="18" t="e">
        <f t="shared" si="215"/>
        <v>#N/A</v>
      </c>
      <c r="W434" s="17" t="e">
        <f>VLOOKUP($A434,'DATA PENGUKURAN GARDU'!$A:$BS,48,0)</f>
        <v>#N/A</v>
      </c>
      <c r="X434" s="17" t="e">
        <f>VLOOKUP($A434,'DATA PENGUKURAN GARDU'!$A:$BS,53,0)</f>
        <v>#N/A</v>
      </c>
      <c r="Y434" s="17" t="e">
        <f>VLOOKUP($A434,'DATA PENGUKURAN GARDU'!$A:$BS,54,0)</f>
        <v>#N/A</v>
      </c>
      <c r="Z434" s="17" t="e">
        <f>VLOOKUP($A434,'DATA PENGUKURAN GARDU'!$A:$BS,55,0)</f>
        <v>#N/A</v>
      </c>
      <c r="AA434" s="20" t="e">
        <f>VLOOKUP($B434,'DATA PENGUKURAN GARDU'!$A:$BS,42,0)</f>
        <v>#N/A</v>
      </c>
      <c r="AB434" s="21" t="e">
        <f t="shared" si="216"/>
        <v>#N/A</v>
      </c>
      <c r="AC434" s="20" t="e">
        <f>VLOOKUP($B434,'DATA PENGUKURAN GARDU'!$A:$BS,44,0)</f>
        <v>#N/A</v>
      </c>
      <c r="AD434" s="21" t="e">
        <f t="shared" si="217"/>
        <v>#N/A</v>
      </c>
      <c r="AE434" s="20" t="e">
        <f>VLOOKUP($B434,'DATA PENGUKURAN GARDU'!$A:$BS,46,0)</f>
        <v>#N/A</v>
      </c>
      <c r="AF434" s="21" t="e">
        <f t="shared" si="218"/>
        <v>#N/A</v>
      </c>
      <c r="AG434" s="20" t="e">
        <f>VLOOKUP($B434,'DATA PENGUKURAN GARDU'!$A:$BS,46,0)</f>
        <v>#N/A</v>
      </c>
      <c r="AH434" s="20" t="e">
        <f>VLOOKUP($B434,'DATA PENGUKURAN GARDU'!$A:$BS,53,0)</f>
        <v>#N/A</v>
      </c>
      <c r="AI434" s="20" t="e">
        <f>VLOOKUP($B434,'DATA PENGUKURAN GARDU'!$A:$BS,54,0)</f>
        <v>#N/A</v>
      </c>
      <c r="AJ434" s="17" t="e">
        <f>VLOOKUP($C434,'DATA PENGUKURAN GARDU'!$A:$BS,42,0)</f>
        <v>#N/A</v>
      </c>
      <c r="AK434" s="23" t="e">
        <f t="shared" si="219"/>
        <v>#N/A</v>
      </c>
      <c r="AL434" s="17" t="e">
        <f>VLOOKUP($C434,'DATA PENGUKURAN GARDU'!$A:$BS,44,0)</f>
        <v>#N/A</v>
      </c>
      <c r="AM434" s="23" t="e">
        <f t="shared" si="220"/>
        <v>#N/A</v>
      </c>
      <c r="AN434" s="17" t="e">
        <f>VLOOKUP($C434,'DATA PENGUKURAN GARDU'!$A:$BS,46,0)</f>
        <v>#N/A</v>
      </c>
      <c r="AO434" s="23" t="e">
        <f t="shared" si="221"/>
        <v>#N/A</v>
      </c>
      <c r="AP434" s="17" t="e">
        <f>VLOOKUP($C434,'DATA PENGUKURAN GARDU'!$A:$BS,46,0)</f>
        <v>#N/A</v>
      </c>
      <c r="AQ434" s="17" t="e">
        <f>VLOOKUP($C434,'DATA PENGUKURAN GARDU'!$A:$BS,53,0)</f>
        <v>#N/A</v>
      </c>
      <c r="AR434" s="17" t="e">
        <f>VLOOKUP($C434,'DATA PENGUKURAN GARDU'!$A:$BS,54,0)</f>
        <v>#N/A</v>
      </c>
      <c r="AS434" s="20" t="e">
        <f>VLOOKUP($D434,'DATA PENGUKURAN GARDU'!$A:$BS,42,0)</f>
        <v>#N/A</v>
      </c>
      <c r="AT434" s="21" t="e">
        <f t="shared" si="222"/>
        <v>#N/A</v>
      </c>
      <c r="AU434" s="20" t="e">
        <f>VLOOKUP($D434,'DATA PENGUKURAN GARDU'!$A:$BS,44,0)</f>
        <v>#N/A</v>
      </c>
      <c r="AV434" s="21" t="e">
        <f t="shared" si="223"/>
        <v>#N/A</v>
      </c>
      <c r="AW434" s="20" t="e">
        <f>VLOOKUP($D434,'DATA PENGUKURAN GARDU'!$A:$BS,46,0)</f>
        <v>#N/A</v>
      </c>
      <c r="AX434" s="21" t="e">
        <f t="shared" si="224"/>
        <v>#N/A</v>
      </c>
      <c r="AY434" s="20" t="e">
        <f>VLOOKUP($D434,'DATA PENGUKURAN GARDU'!$A:$BS,46,0)</f>
        <v>#N/A</v>
      </c>
      <c r="AZ434" s="20" t="e">
        <f>VLOOKUP($D434,'DATA PENGUKURAN GARDU'!$A:$BS,53,0)</f>
        <v>#N/A</v>
      </c>
      <c r="BA434" s="20" t="e">
        <f>VLOOKUP($D434,'DATA PENGUKURAN GARDU'!$A:$BS,54,0)</f>
        <v>#N/A</v>
      </c>
      <c r="BB434" s="17" t="e">
        <f>VLOOKUP($E434,'DATA PENGUKURAN GARDU'!$A:$BS,42,0)</f>
        <v>#N/A</v>
      </c>
      <c r="BC434" s="23" t="e">
        <f t="shared" si="225"/>
        <v>#N/A</v>
      </c>
      <c r="BD434" s="17" t="e">
        <f>VLOOKUP($E434,'DATA PENGUKURAN GARDU'!$A:$BS,44,0)</f>
        <v>#N/A</v>
      </c>
      <c r="BE434" s="23" t="e">
        <f t="shared" si="226"/>
        <v>#N/A</v>
      </c>
      <c r="BF434" s="17" t="e">
        <f>VLOOKUP($E434,'DATA PENGUKURAN GARDU'!$A:$BS,46,0)</f>
        <v>#N/A</v>
      </c>
      <c r="BG434" s="23" t="e">
        <f t="shared" si="227"/>
        <v>#N/A</v>
      </c>
      <c r="BH434" s="17" t="e">
        <f>VLOOKUP($E434,'DATA PENGUKURAN GARDU'!$A:$BS,46,0)</f>
        <v>#N/A</v>
      </c>
      <c r="BI434" s="17" t="e">
        <f>VLOOKUP($E434,'DATA PENGUKURAN GARDU'!$A:$BS,53,0)</f>
        <v>#N/A</v>
      </c>
      <c r="BJ434" s="17" t="e">
        <f>VLOOKUP($E434,'DATA PENGUKURAN GARDU'!$A:$BS,54,0)</f>
        <v>#N/A</v>
      </c>
      <c r="BK434" s="20" t="e">
        <f t="shared" si="228"/>
        <v>#N/A</v>
      </c>
      <c r="BL434" s="20" t="e">
        <f t="shared" si="229"/>
        <v>#N/A</v>
      </c>
      <c r="BM434" s="20" t="e">
        <f t="shared" si="230"/>
        <v>#N/A</v>
      </c>
      <c r="BN434" s="25" t="e">
        <f t="shared" si="231"/>
        <v>#N/A</v>
      </c>
      <c r="BO434" s="26" t="str">
        <f t="shared" si="232"/>
        <v>0</v>
      </c>
      <c r="BP434" s="21" t="e">
        <f t="shared" si="233"/>
        <v>#VALUE!</v>
      </c>
      <c r="BQ434" s="20" t="e">
        <f t="shared" si="234"/>
        <v>#N/A</v>
      </c>
      <c r="BR434" s="20" t="e">
        <v>#N/A</v>
      </c>
      <c r="BS434" s="9" t="e">
        <v>#N/A</v>
      </c>
      <c r="BT434" s="2" t="e">
        <f t="shared" si="235"/>
        <v>#VALUE!</v>
      </c>
      <c r="BU434" s="2" t="e">
        <f t="shared" si="203"/>
        <v>#N/A</v>
      </c>
      <c r="BV434" s="2" t="e">
        <f t="shared" si="204"/>
        <v>#N/A</v>
      </c>
    </row>
    <row r="435" s="2" customFormat="1" ht="22.95" customHeight="1" spans="1:74">
      <c r="A435" s="9" t="str">
        <f t="shared" si="205"/>
        <v>L-065Induk</v>
      </c>
      <c r="B435" s="9" t="str">
        <f t="shared" si="206"/>
        <v>L-065jurusan 1</v>
      </c>
      <c r="C435" s="9" t="str">
        <f t="shared" si="207"/>
        <v>L-065jurusan 2</v>
      </c>
      <c r="D435" s="9" t="str">
        <f t="shared" si="208"/>
        <v>L-065jurusan 3</v>
      </c>
      <c r="E435" s="9" t="str">
        <f t="shared" si="209"/>
        <v>L-065jurusan 4</v>
      </c>
      <c r="F435" s="10" t="s">
        <v>493</v>
      </c>
      <c r="G435" s="10" t="s">
        <v>22</v>
      </c>
      <c r="H435" s="10" t="s">
        <v>556</v>
      </c>
      <c r="I435" s="10">
        <v>0.3113</v>
      </c>
      <c r="J435" s="10">
        <v>123.61229</v>
      </c>
      <c r="K435" s="10" t="s">
        <v>7465</v>
      </c>
      <c r="L435" s="10" t="s">
        <v>7465</v>
      </c>
      <c r="M435" s="10" t="s">
        <v>7465</v>
      </c>
      <c r="N435" s="14">
        <f t="shared" si="210"/>
        <v>0</v>
      </c>
      <c r="O435" s="15" t="e">
        <f t="shared" si="211"/>
        <v>#VALUE!</v>
      </c>
      <c r="P435" s="15" t="e">
        <f t="shared" si="212"/>
        <v>#VALUE!</v>
      </c>
      <c r="Q435" s="17" t="e">
        <f>VLOOKUP($A435,'DATA PENGUKURAN GARDU'!$A:$BS,42,0)</f>
        <v>#N/A</v>
      </c>
      <c r="R435" s="18" t="e">
        <f t="shared" si="213"/>
        <v>#N/A</v>
      </c>
      <c r="S435" s="17" t="e">
        <f>VLOOKUP($A435,'DATA PENGUKURAN GARDU'!$A:$BS,44,0)</f>
        <v>#N/A</v>
      </c>
      <c r="T435" s="18" t="e">
        <f t="shared" si="214"/>
        <v>#N/A</v>
      </c>
      <c r="U435" s="17" t="e">
        <f>VLOOKUP($A435,'DATA PENGUKURAN GARDU'!$A:$BS,46,0)</f>
        <v>#N/A</v>
      </c>
      <c r="V435" s="18" t="e">
        <f t="shared" si="215"/>
        <v>#N/A</v>
      </c>
      <c r="W435" s="17" t="e">
        <f>VLOOKUP($A435,'DATA PENGUKURAN GARDU'!$A:$BS,48,0)</f>
        <v>#N/A</v>
      </c>
      <c r="X435" s="17" t="e">
        <f>VLOOKUP($A435,'DATA PENGUKURAN GARDU'!$A:$BS,53,0)</f>
        <v>#N/A</v>
      </c>
      <c r="Y435" s="17" t="e">
        <f>VLOOKUP($A435,'DATA PENGUKURAN GARDU'!$A:$BS,54,0)</f>
        <v>#N/A</v>
      </c>
      <c r="Z435" s="17" t="e">
        <f>VLOOKUP($A435,'DATA PENGUKURAN GARDU'!$A:$BS,55,0)</f>
        <v>#N/A</v>
      </c>
      <c r="AA435" s="20" t="e">
        <f>VLOOKUP($B435,'DATA PENGUKURAN GARDU'!$A:$BS,42,0)</f>
        <v>#N/A</v>
      </c>
      <c r="AB435" s="21" t="e">
        <f t="shared" si="216"/>
        <v>#N/A</v>
      </c>
      <c r="AC435" s="20" t="e">
        <f>VLOOKUP($B435,'DATA PENGUKURAN GARDU'!$A:$BS,44,0)</f>
        <v>#N/A</v>
      </c>
      <c r="AD435" s="21" t="e">
        <f t="shared" si="217"/>
        <v>#N/A</v>
      </c>
      <c r="AE435" s="20" t="e">
        <f>VLOOKUP($B435,'DATA PENGUKURAN GARDU'!$A:$BS,46,0)</f>
        <v>#N/A</v>
      </c>
      <c r="AF435" s="21" t="e">
        <f t="shared" si="218"/>
        <v>#N/A</v>
      </c>
      <c r="AG435" s="20" t="e">
        <f>VLOOKUP($B435,'DATA PENGUKURAN GARDU'!$A:$BS,46,0)</f>
        <v>#N/A</v>
      </c>
      <c r="AH435" s="20" t="e">
        <f>VLOOKUP($B435,'DATA PENGUKURAN GARDU'!$A:$BS,53,0)</f>
        <v>#N/A</v>
      </c>
      <c r="AI435" s="20" t="e">
        <f>VLOOKUP($B435,'DATA PENGUKURAN GARDU'!$A:$BS,54,0)</f>
        <v>#N/A</v>
      </c>
      <c r="AJ435" s="17" t="e">
        <f>VLOOKUP($C435,'DATA PENGUKURAN GARDU'!$A:$BS,42,0)</f>
        <v>#N/A</v>
      </c>
      <c r="AK435" s="23" t="e">
        <f t="shared" si="219"/>
        <v>#N/A</v>
      </c>
      <c r="AL435" s="17" t="e">
        <f>VLOOKUP($C435,'DATA PENGUKURAN GARDU'!$A:$BS,44,0)</f>
        <v>#N/A</v>
      </c>
      <c r="AM435" s="23" t="e">
        <f t="shared" si="220"/>
        <v>#N/A</v>
      </c>
      <c r="AN435" s="17" t="e">
        <f>VLOOKUP($C435,'DATA PENGUKURAN GARDU'!$A:$BS,46,0)</f>
        <v>#N/A</v>
      </c>
      <c r="AO435" s="23" t="e">
        <f t="shared" si="221"/>
        <v>#N/A</v>
      </c>
      <c r="AP435" s="17" t="e">
        <f>VLOOKUP($C435,'DATA PENGUKURAN GARDU'!$A:$BS,46,0)</f>
        <v>#N/A</v>
      </c>
      <c r="AQ435" s="17" t="e">
        <f>VLOOKUP($C435,'DATA PENGUKURAN GARDU'!$A:$BS,53,0)</f>
        <v>#N/A</v>
      </c>
      <c r="AR435" s="17" t="e">
        <f>VLOOKUP($C435,'DATA PENGUKURAN GARDU'!$A:$BS,54,0)</f>
        <v>#N/A</v>
      </c>
      <c r="AS435" s="20" t="e">
        <f>VLOOKUP($D435,'DATA PENGUKURAN GARDU'!$A:$BS,42,0)</f>
        <v>#N/A</v>
      </c>
      <c r="AT435" s="21" t="e">
        <f t="shared" si="222"/>
        <v>#N/A</v>
      </c>
      <c r="AU435" s="20" t="e">
        <f>VLOOKUP($D435,'DATA PENGUKURAN GARDU'!$A:$BS,44,0)</f>
        <v>#N/A</v>
      </c>
      <c r="AV435" s="21" t="e">
        <f t="shared" si="223"/>
        <v>#N/A</v>
      </c>
      <c r="AW435" s="20" t="e">
        <f>VLOOKUP($D435,'DATA PENGUKURAN GARDU'!$A:$BS,46,0)</f>
        <v>#N/A</v>
      </c>
      <c r="AX435" s="21" t="e">
        <f t="shared" si="224"/>
        <v>#N/A</v>
      </c>
      <c r="AY435" s="20" t="e">
        <f>VLOOKUP($D435,'DATA PENGUKURAN GARDU'!$A:$BS,46,0)</f>
        <v>#N/A</v>
      </c>
      <c r="AZ435" s="20" t="e">
        <f>VLOOKUP($D435,'DATA PENGUKURAN GARDU'!$A:$BS,53,0)</f>
        <v>#N/A</v>
      </c>
      <c r="BA435" s="20" t="e">
        <f>VLOOKUP($D435,'DATA PENGUKURAN GARDU'!$A:$BS,54,0)</f>
        <v>#N/A</v>
      </c>
      <c r="BB435" s="17" t="e">
        <f>VLOOKUP($E435,'DATA PENGUKURAN GARDU'!$A:$BS,42,0)</f>
        <v>#N/A</v>
      </c>
      <c r="BC435" s="23" t="e">
        <f t="shared" si="225"/>
        <v>#N/A</v>
      </c>
      <c r="BD435" s="17" t="e">
        <f>VLOOKUP($E435,'DATA PENGUKURAN GARDU'!$A:$BS,44,0)</f>
        <v>#N/A</v>
      </c>
      <c r="BE435" s="23" t="e">
        <f t="shared" si="226"/>
        <v>#N/A</v>
      </c>
      <c r="BF435" s="17" t="e">
        <f>VLOOKUP($E435,'DATA PENGUKURAN GARDU'!$A:$BS,46,0)</f>
        <v>#N/A</v>
      </c>
      <c r="BG435" s="23" t="e">
        <f t="shared" si="227"/>
        <v>#N/A</v>
      </c>
      <c r="BH435" s="17" t="e">
        <f>VLOOKUP($E435,'DATA PENGUKURAN GARDU'!$A:$BS,46,0)</f>
        <v>#N/A</v>
      </c>
      <c r="BI435" s="17" t="e">
        <f>VLOOKUP($E435,'DATA PENGUKURAN GARDU'!$A:$BS,53,0)</f>
        <v>#N/A</v>
      </c>
      <c r="BJ435" s="17" t="e">
        <f>VLOOKUP($E435,'DATA PENGUKURAN GARDU'!$A:$BS,54,0)</f>
        <v>#N/A</v>
      </c>
      <c r="BK435" s="20" t="e">
        <f t="shared" si="228"/>
        <v>#N/A</v>
      </c>
      <c r="BL435" s="20" t="e">
        <f t="shared" si="229"/>
        <v>#N/A</v>
      </c>
      <c r="BM435" s="20" t="e">
        <f t="shared" si="230"/>
        <v>#N/A</v>
      </c>
      <c r="BN435" s="25" t="e">
        <f t="shared" si="231"/>
        <v>#N/A</v>
      </c>
      <c r="BO435" s="26" t="str">
        <f t="shared" si="232"/>
        <v>0</v>
      </c>
      <c r="BP435" s="21" t="e">
        <f t="shared" si="233"/>
        <v>#VALUE!</v>
      </c>
      <c r="BQ435" s="20" t="e">
        <f t="shared" si="234"/>
        <v>#N/A</v>
      </c>
      <c r="BR435" s="20" t="e">
        <v>#N/A</v>
      </c>
      <c r="BS435" s="9" t="e">
        <v>#N/A</v>
      </c>
      <c r="BT435" s="2" t="e">
        <f t="shared" si="235"/>
        <v>#VALUE!</v>
      </c>
      <c r="BU435" s="2" t="e">
        <f t="shared" si="203"/>
        <v>#N/A</v>
      </c>
      <c r="BV435" s="2" t="e">
        <f t="shared" si="204"/>
        <v>#N/A</v>
      </c>
    </row>
    <row r="436" s="2" customFormat="1" ht="22.95" customHeight="1" spans="1:74">
      <c r="A436" s="9" t="str">
        <f t="shared" si="205"/>
        <v>L-071Induk</v>
      </c>
      <c r="B436" s="9" t="str">
        <f t="shared" si="206"/>
        <v>L-071jurusan 1</v>
      </c>
      <c r="C436" s="9" t="str">
        <f t="shared" si="207"/>
        <v>L-071jurusan 2</v>
      </c>
      <c r="D436" s="9" t="str">
        <f t="shared" si="208"/>
        <v>L-071jurusan 3</v>
      </c>
      <c r="E436" s="9" t="str">
        <f t="shared" si="209"/>
        <v>L-071jurusan 4</v>
      </c>
      <c r="F436" s="10" t="s">
        <v>493</v>
      </c>
      <c r="G436" s="10" t="s">
        <v>22</v>
      </c>
      <c r="H436" s="10" t="s">
        <v>557</v>
      </c>
      <c r="I436" s="10">
        <v>0.32245</v>
      </c>
      <c r="J436" s="10">
        <v>123.57252</v>
      </c>
      <c r="K436" s="10" t="s">
        <v>7465</v>
      </c>
      <c r="L436" s="10" t="s">
        <v>7465</v>
      </c>
      <c r="M436" s="10" t="s">
        <v>7465</v>
      </c>
      <c r="N436" s="14">
        <f t="shared" si="210"/>
        <v>0</v>
      </c>
      <c r="O436" s="15" t="e">
        <f t="shared" si="211"/>
        <v>#VALUE!</v>
      </c>
      <c r="P436" s="15" t="e">
        <f t="shared" si="212"/>
        <v>#VALUE!</v>
      </c>
      <c r="Q436" s="17" t="e">
        <f>VLOOKUP($A436,'DATA PENGUKURAN GARDU'!$A:$BS,42,0)</f>
        <v>#N/A</v>
      </c>
      <c r="R436" s="18" t="e">
        <f t="shared" si="213"/>
        <v>#N/A</v>
      </c>
      <c r="S436" s="17" t="e">
        <f>VLOOKUP($A436,'DATA PENGUKURAN GARDU'!$A:$BS,44,0)</f>
        <v>#N/A</v>
      </c>
      <c r="T436" s="18" t="e">
        <f t="shared" si="214"/>
        <v>#N/A</v>
      </c>
      <c r="U436" s="17" t="e">
        <f>VLOOKUP($A436,'DATA PENGUKURAN GARDU'!$A:$BS,46,0)</f>
        <v>#N/A</v>
      </c>
      <c r="V436" s="18" t="e">
        <f t="shared" si="215"/>
        <v>#N/A</v>
      </c>
      <c r="W436" s="17" t="e">
        <f>VLOOKUP($A436,'DATA PENGUKURAN GARDU'!$A:$BS,48,0)</f>
        <v>#N/A</v>
      </c>
      <c r="X436" s="17" t="e">
        <f>VLOOKUP($A436,'DATA PENGUKURAN GARDU'!$A:$BS,53,0)</f>
        <v>#N/A</v>
      </c>
      <c r="Y436" s="17" t="e">
        <f>VLOOKUP($A436,'DATA PENGUKURAN GARDU'!$A:$BS,54,0)</f>
        <v>#N/A</v>
      </c>
      <c r="Z436" s="17" t="e">
        <f>VLOOKUP($A436,'DATA PENGUKURAN GARDU'!$A:$BS,55,0)</f>
        <v>#N/A</v>
      </c>
      <c r="AA436" s="20" t="e">
        <f>VLOOKUP($B436,'DATA PENGUKURAN GARDU'!$A:$BS,42,0)</f>
        <v>#N/A</v>
      </c>
      <c r="AB436" s="21" t="e">
        <f t="shared" si="216"/>
        <v>#N/A</v>
      </c>
      <c r="AC436" s="20" t="e">
        <f>VLOOKUP($B436,'DATA PENGUKURAN GARDU'!$A:$BS,44,0)</f>
        <v>#N/A</v>
      </c>
      <c r="AD436" s="21" t="e">
        <f t="shared" si="217"/>
        <v>#N/A</v>
      </c>
      <c r="AE436" s="20" t="e">
        <f>VLOOKUP($B436,'DATA PENGUKURAN GARDU'!$A:$BS,46,0)</f>
        <v>#N/A</v>
      </c>
      <c r="AF436" s="21" t="e">
        <f t="shared" si="218"/>
        <v>#N/A</v>
      </c>
      <c r="AG436" s="20" t="e">
        <f>VLOOKUP($B436,'DATA PENGUKURAN GARDU'!$A:$BS,46,0)</f>
        <v>#N/A</v>
      </c>
      <c r="AH436" s="20" t="e">
        <f>VLOOKUP($B436,'DATA PENGUKURAN GARDU'!$A:$BS,53,0)</f>
        <v>#N/A</v>
      </c>
      <c r="AI436" s="20" t="e">
        <f>VLOOKUP($B436,'DATA PENGUKURAN GARDU'!$A:$BS,54,0)</f>
        <v>#N/A</v>
      </c>
      <c r="AJ436" s="17" t="e">
        <f>VLOOKUP($C436,'DATA PENGUKURAN GARDU'!$A:$BS,42,0)</f>
        <v>#N/A</v>
      </c>
      <c r="AK436" s="23" t="e">
        <f t="shared" si="219"/>
        <v>#N/A</v>
      </c>
      <c r="AL436" s="17" t="e">
        <f>VLOOKUP($C436,'DATA PENGUKURAN GARDU'!$A:$BS,44,0)</f>
        <v>#N/A</v>
      </c>
      <c r="AM436" s="23" t="e">
        <f t="shared" si="220"/>
        <v>#N/A</v>
      </c>
      <c r="AN436" s="17" t="e">
        <f>VLOOKUP($C436,'DATA PENGUKURAN GARDU'!$A:$BS,46,0)</f>
        <v>#N/A</v>
      </c>
      <c r="AO436" s="23" t="e">
        <f t="shared" si="221"/>
        <v>#N/A</v>
      </c>
      <c r="AP436" s="17" t="e">
        <f>VLOOKUP($C436,'DATA PENGUKURAN GARDU'!$A:$BS,46,0)</f>
        <v>#N/A</v>
      </c>
      <c r="AQ436" s="17" t="e">
        <f>VLOOKUP($C436,'DATA PENGUKURAN GARDU'!$A:$BS,53,0)</f>
        <v>#N/A</v>
      </c>
      <c r="AR436" s="17" t="e">
        <f>VLOOKUP($C436,'DATA PENGUKURAN GARDU'!$A:$BS,54,0)</f>
        <v>#N/A</v>
      </c>
      <c r="AS436" s="20" t="e">
        <f>VLOOKUP($D436,'DATA PENGUKURAN GARDU'!$A:$BS,42,0)</f>
        <v>#N/A</v>
      </c>
      <c r="AT436" s="21" t="e">
        <f t="shared" si="222"/>
        <v>#N/A</v>
      </c>
      <c r="AU436" s="20" t="e">
        <f>VLOOKUP($D436,'DATA PENGUKURAN GARDU'!$A:$BS,44,0)</f>
        <v>#N/A</v>
      </c>
      <c r="AV436" s="21" t="e">
        <f t="shared" si="223"/>
        <v>#N/A</v>
      </c>
      <c r="AW436" s="20" t="e">
        <f>VLOOKUP($D436,'DATA PENGUKURAN GARDU'!$A:$BS,46,0)</f>
        <v>#N/A</v>
      </c>
      <c r="AX436" s="21" t="e">
        <f t="shared" si="224"/>
        <v>#N/A</v>
      </c>
      <c r="AY436" s="20" t="e">
        <f>VLOOKUP($D436,'DATA PENGUKURAN GARDU'!$A:$BS,46,0)</f>
        <v>#N/A</v>
      </c>
      <c r="AZ436" s="20" t="e">
        <f>VLOOKUP($D436,'DATA PENGUKURAN GARDU'!$A:$BS,53,0)</f>
        <v>#N/A</v>
      </c>
      <c r="BA436" s="20" t="e">
        <f>VLOOKUP($D436,'DATA PENGUKURAN GARDU'!$A:$BS,54,0)</f>
        <v>#N/A</v>
      </c>
      <c r="BB436" s="17" t="e">
        <f>VLOOKUP($E436,'DATA PENGUKURAN GARDU'!$A:$BS,42,0)</f>
        <v>#N/A</v>
      </c>
      <c r="BC436" s="23" t="e">
        <f t="shared" si="225"/>
        <v>#N/A</v>
      </c>
      <c r="BD436" s="17" t="e">
        <f>VLOOKUP($E436,'DATA PENGUKURAN GARDU'!$A:$BS,44,0)</f>
        <v>#N/A</v>
      </c>
      <c r="BE436" s="23" t="e">
        <f t="shared" si="226"/>
        <v>#N/A</v>
      </c>
      <c r="BF436" s="17" t="e">
        <f>VLOOKUP($E436,'DATA PENGUKURAN GARDU'!$A:$BS,46,0)</f>
        <v>#N/A</v>
      </c>
      <c r="BG436" s="23" t="e">
        <f t="shared" si="227"/>
        <v>#N/A</v>
      </c>
      <c r="BH436" s="17" t="e">
        <f>VLOOKUP($E436,'DATA PENGUKURAN GARDU'!$A:$BS,46,0)</f>
        <v>#N/A</v>
      </c>
      <c r="BI436" s="17" t="e">
        <f>VLOOKUP($E436,'DATA PENGUKURAN GARDU'!$A:$BS,53,0)</f>
        <v>#N/A</v>
      </c>
      <c r="BJ436" s="17" t="e">
        <f>VLOOKUP($E436,'DATA PENGUKURAN GARDU'!$A:$BS,54,0)</f>
        <v>#N/A</v>
      </c>
      <c r="BK436" s="20" t="e">
        <f t="shared" si="228"/>
        <v>#N/A</v>
      </c>
      <c r="BL436" s="20" t="e">
        <f t="shared" si="229"/>
        <v>#N/A</v>
      </c>
      <c r="BM436" s="20" t="e">
        <f t="shared" si="230"/>
        <v>#N/A</v>
      </c>
      <c r="BN436" s="25" t="e">
        <f t="shared" si="231"/>
        <v>#N/A</v>
      </c>
      <c r="BO436" s="26" t="str">
        <f t="shared" si="232"/>
        <v>0</v>
      </c>
      <c r="BP436" s="21" t="e">
        <f t="shared" si="233"/>
        <v>#VALUE!</v>
      </c>
      <c r="BQ436" s="20" t="e">
        <f t="shared" si="234"/>
        <v>#N/A</v>
      </c>
      <c r="BR436" s="20" t="e">
        <v>#N/A</v>
      </c>
      <c r="BS436" s="9" t="e">
        <v>#N/A</v>
      </c>
      <c r="BT436" s="2" t="e">
        <f t="shared" si="235"/>
        <v>#VALUE!</v>
      </c>
      <c r="BU436" s="2" t="e">
        <f t="shared" si="203"/>
        <v>#N/A</v>
      </c>
      <c r="BV436" s="2" t="e">
        <f t="shared" si="204"/>
        <v>#N/A</v>
      </c>
    </row>
    <row r="437" s="2" customFormat="1" ht="22.95" customHeight="1" spans="1:74">
      <c r="A437" s="9" t="str">
        <f t="shared" si="205"/>
        <v>L-078Induk</v>
      </c>
      <c r="B437" s="9" t="str">
        <f t="shared" si="206"/>
        <v>L-078jurusan 1</v>
      </c>
      <c r="C437" s="9" t="str">
        <f t="shared" si="207"/>
        <v>L-078jurusan 2</v>
      </c>
      <c r="D437" s="9" t="str">
        <f t="shared" si="208"/>
        <v>L-078jurusan 3</v>
      </c>
      <c r="E437" s="9" t="str">
        <f t="shared" si="209"/>
        <v>L-078jurusan 4</v>
      </c>
      <c r="F437" s="10" t="s">
        <v>493</v>
      </c>
      <c r="G437" s="10" t="s">
        <v>22</v>
      </c>
      <c r="H437" s="10" t="s">
        <v>558</v>
      </c>
      <c r="I437" s="10">
        <v>0.32067</v>
      </c>
      <c r="J437" s="10">
        <v>123.52741</v>
      </c>
      <c r="K437" s="10" t="s">
        <v>7465</v>
      </c>
      <c r="L437" s="10" t="s">
        <v>7465</v>
      </c>
      <c r="M437" s="10" t="s">
        <v>7465</v>
      </c>
      <c r="N437" s="14">
        <f t="shared" si="210"/>
        <v>0</v>
      </c>
      <c r="O437" s="15" t="e">
        <f t="shared" si="211"/>
        <v>#VALUE!</v>
      </c>
      <c r="P437" s="15" t="e">
        <f t="shared" si="212"/>
        <v>#VALUE!</v>
      </c>
      <c r="Q437" s="17" t="e">
        <f>VLOOKUP($A437,'DATA PENGUKURAN GARDU'!$A:$BS,42,0)</f>
        <v>#N/A</v>
      </c>
      <c r="R437" s="18" t="e">
        <f t="shared" si="213"/>
        <v>#N/A</v>
      </c>
      <c r="S437" s="17" t="e">
        <f>VLOOKUP($A437,'DATA PENGUKURAN GARDU'!$A:$BS,44,0)</f>
        <v>#N/A</v>
      </c>
      <c r="T437" s="18" t="e">
        <f t="shared" si="214"/>
        <v>#N/A</v>
      </c>
      <c r="U437" s="17" t="e">
        <f>VLOOKUP($A437,'DATA PENGUKURAN GARDU'!$A:$BS,46,0)</f>
        <v>#N/A</v>
      </c>
      <c r="V437" s="18" t="e">
        <f t="shared" si="215"/>
        <v>#N/A</v>
      </c>
      <c r="W437" s="17" t="e">
        <f>VLOOKUP($A437,'DATA PENGUKURAN GARDU'!$A:$BS,48,0)</f>
        <v>#N/A</v>
      </c>
      <c r="X437" s="17" t="e">
        <f>VLOOKUP($A437,'DATA PENGUKURAN GARDU'!$A:$BS,53,0)</f>
        <v>#N/A</v>
      </c>
      <c r="Y437" s="17" t="e">
        <f>VLOOKUP($A437,'DATA PENGUKURAN GARDU'!$A:$BS,54,0)</f>
        <v>#N/A</v>
      </c>
      <c r="Z437" s="17" t="e">
        <f>VLOOKUP($A437,'DATA PENGUKURAN GARDU'!$A:$BS,55,0)</f>
        <v>#N/A</v>
      </c>
      <c r="AA437" s="20" t="e">
        <f>VLOOKUP($B437,'DATA PENGUKURAN GARDU'!$A:$BS,42,0)</f>
        <v>#N/A</v>
      </c>
      <c r="AB437" s="21" t="e">
        <f t="shared" si="216"/>
        <v>#N/A</v>
      </c>
      <c r="AC437" s="20" t="e">
        <f>VLOOKUP($B437,'DATA PENGUKURAN GARDU'!$A:$BS,44,0)</f>
        <v>#N/A</v>
      </c>
      <c r="AD437" s="21" t="e">
        <f t="shared" si="217"/>
        <v>#N/A</v>
      </c>
      <c r="AE437" s="20" t="e">
        <f>VLOOKUP($B437,'DATA PENGUKURAN GARDU'!$A:$BS,46,0)</f>
        <v>#N/A</v>
      </c>
      <c r="AF437" s="21" t="e">
        <f t="shared" si="218"/>
        <v>#N/A</v>
      </c>
      <c r="AG437" s="20" t="e">
        <f>VLOOKUP($B437,'DATA PENGUKURAN GARDU'!$A:$BS,46,0)</f>
        <v>#N/A</v>
      </c>
      <c r="AH437" s="20" t="e">
        <f>VLOOKUP($B437,'DATA PENGUKURAN GARDU'!$A:$BS,53,0)</f>
        <v>#N/A</v>
      </c>
      <c r="AI437" s="20" t="e">
        <f>VLOOKUP($B437,'DATA PENGUKURAN GARDU'!$A:$BS,54,0)</f>
        <v>#N/A</v>
      </c>
      <c r="AJ437" s="17" t="e">
        <f>VLOOKUP($C437,'DATA PENGUKURAN GARDU'!$A:$BS,42,0)</f>
        <v>#N/A</v>
      </c>
      <c r="AK437" s="23" t="e">
        <f t="shared" si="219"/>
        <v>#N/A</v>
      </c>
      <c r="AL437" s="17" t="e">
        <f>VLOOKUP($C437,'DATA PENGUKURAN GARDU'!$A:$BS,44,0)</f>
        <v>#N/A</v>
      </c>
      <c r="AM437" s="23" t="e">
        <f t="shared" si="220"/>
        <v>#N/A</v>
      </c>
      <c r="AN437" s="17" t="e">
        <f>VLOOKUP($C437,'DATA PENGUKURAN GARDU'!$A:$BS,46,0)</f>
        <v>#N/A</v>
      </c>
      <c r="AO437" s="23" t="e">
        <f t="shared" si="221"/>
        <v>#N/A</v>
      </c>
      <c r="AP437" s="17" t="e">
        <f>VLOOKUP($C437,'DATA PENGUKURAN GARDU'!$A:$BS,46,0)</f>
        <v>#N/A</v>
      </c>
      <c r="AQ437" s="17" t="e">
        <f>VLOOKUP($C437,'DATA PENGUKURAN GARDU'!$A:$BS,53,0)</f>
        <v>#N/A</v>
      </c>
      <c r="AR437" s="17" t="e">
        <f>VLOOKUP($C437,'DATA PENGUKURAN GARDU'!$A:$BS,54,0)</f>
        <v>#N/A</v>
      </c>
      <c r="AS437" s="20" t="e">
        <f>VLOOKUP($D437,'DATA PENGUKURAN GARDU'!$A:$BS,42,0)</f>
        <v>#N/A</v>
      </c>
      <c r="AT437" s="21" t="e">
        <f t="shared" si="222"/>
        <v>#N/A</v>
      </c>
      <c r="AU437" s="20" t="e">
        <f>VLOOKUP($D437,'DATA PENGUKURAN GARDU'!$A:$BS,44,0)</f>
        <v>#N/A</v>
      </c>
      <c r="AV437" s="21" t="e">
        <f t="shared" si="223"/>
        <v>#N/A</v>
      </c>
      <c r="AW437" s="20" t="e">
        <f>VLOOKUP($D437,'DATA PENGUKURAN GARDU'!$A:$BS,46,0)</f>
        <v>#N/A</v>
      </c>
      <c r="AX437" s="21" t="e">
        <f t="shared" si="224"/>
        <v>#N/A</v>
      </c>
      <c r="AY437" s="20" t="e">
        <f>VLOOKUP($D437,'DATA PENGUKURAN GARDU'!$A:$BS,46,0)</f>
        <v>#N/A</v>
      </c>
      <c r="AZ437" s="20" t="e">
        <f>VLOOKUP($D437,'DATA PENGUKURAN GARDU'!$A:$BS,53,0)</f>
        <v>#N/A</v>
      </c>
      <c r="BA437" s="20" t="e">
        <f>VLOOKUP($D437,'DATA PENGUKURAN GARDU'!$A:$BS,54,0)</f>
        <v>#N/A</v>
      </c>
      <c r="BB437" s="17" t="e">
        <f>VLOOKUP($E437,'DATA PENGUKURAN GARDU'!$A:$BS,42,0)</f>
        <v>#N/A</v>
      </c>
      <c r="BC437" s="23" t="e">
        <f t="shared" si="225"/>
        <v>#N/A</v>
      </c>
      <c r="BD437" s="17" t="e">
        <f>VLOOKUP($E437,'DATA PENGUKURAN GARDU'!$A:$BS,44,0)</f>
        <v>#N/A</v>
      </c>
      <c r="BE437" s="23" t="e">
        <f t="shared" si="226"/>
        <v>#N/A</v>
      </c>
      <c r="BF437" s="17" t="e">
        <f>VLOOKUP($E437,'DATA PENGUKURAN GARDU'!$A:$BS,46,0)</f>
        <v>#N/A</v>
      </c>
      <c r="BG437" s="23" t="e">
        <f t="shared" si="227"/>
        <v>#N/A</v>
      </c>
      <c r="BH437" s="17" t="e">
        <f>VLOOKUP($E437,'DATA PENGUKURAN GARDU'!$A:$BS,46,0)</f>
        <v>#N/A</v>
      </c>
      <c r="BI437" s="17" t="e">
        <f>VLOOKUP($E437,'DATA PENGUKURAN GARDU'!$A:$BS,53,0)</f>
        <v>#N/A</v>
      </c>
      <c r="BJ437" s="17" t="e">
        <f>VLOOKUP($E437,'DATA PENGUKURAN GARDU'!$A:$BS,54,0)</f>
        <v>#N/A</v>
      </c>
      <c r="BK437" s="20" t="e">
        <f t="shared" si="228"/>
        <v>#N/A</v>
      </c>
      <c r="BL437" s="20" t="e">
        <f t="shared" si="229"/>
        <v>#N/A</v>
      </c>
      <c r="BM437" s="20" t="e">
        <f t="shared" si="230"/>
        <v>#N/A</v>
      </c>
      <c r="BN437" s="25" t="e">
        <f t="shared" si="231"/>
        <v>#N/A</v>
      </c>
      <c r="BO437" s="26" t="str">
        <f t="shared" si="232"/>
        <v>0</v>
      </c>
      <c r="BP437" s="21" t="e">
        <f t="shared" si="233"/>
        <v>#VALUE!</v>
      </c>
      <c r="BQ437" s="20" t="e">
        <f t="shared" si="234"/>
        <v>#N/A</v>
      </c>
      <c r="BR437" s="20" t="e">
        <v>#N/A</v>
      </c>
      <c r="BS437" s="9" t="e">
        <v>#N/A</v>
      </c>
      <c r="BT437" s="2" t="e">
        <f t="shared" si="235"/>
        <v>#VALUE!</v>
      </c>
      <c r="BU437" s="2" t="e">
        <f t="shared" si="203"/>
        <v>#N/A</v>
      </c>
      <c r="BV437" s="2" t="e">
        <f t="shared" si="204"/>
        <v>#N/A</v>
      </c>
    </row>
    <row r="438" s="2" customFormat="1" ht="22.95" customHeight="1" spans="1:74">
      <c r="A438" s="9" t="str">
        <f t="shared" si="205"/>
        <v>L-080Induk</v>
      </c>
      <c r="B438" s="9" t="str">
        <f t="shared" si="206"/>
        <v>L-080jurusan 1</v>
      </c>
      <c r="C438" s="9" t="str">
        <f t="shared" si="207"/>
        <v>L-080jurusan 2</v>
      </c>
      <c r="D438" s="9" t="str">
        <f t="shared" si="208"/>
        <v>L-080jurusan 3</v>
      </c>
      <c r="E438" s="9" t="str">
        <f t="shared" si="209"/>
        <v>L-080jurusan 4</v>
      </c>
      <c r="F438" s="10" t="s">
        <v>493</v>
      </c>
      <c r="G438" s="10" t="s">
        <v>22</v>
      </c>
      <c r="H438" s="10" t="s">
        <v>559</v>
      </c>
      <c r="I438" s="10">
        <v>0.31903</v>
      </c>
      <c r="J438" s="10">
        <v>123.49899</v>
      </c>
      <c r="K438" s="10" t="s">
        <v>7465</v>
      </c>
      <c r="L438" s="10" t="s">
        <v>7465</v>
      </c>
      <c r="M438" s="10" t="s">
        <v>7465</v>
      </c>
      <c r="N438" s="14">
        <f t="shared" si="210"/>
        <v>0</v>
      </c>
      <c r="O438" s="15" t="e">
        <f t="shared" si="211"/>
        <v>#VALUE!</v>
      </c>
      <c r="P438" s="15" t="e">
        <f t="shared" si="212"/>
        <v>#VALUE!</v>
      </c>
      <c r="Q438" s="17" t="e">
        <f>VLOOKUP($A438,'DATA PENGUKURAN GARDU'!$A:$BS,42,0)</f>
        <v>#N/A</v>
      </c>
      <c r="R438" s="18" t="e">
        <f t="shared" si="213"/>
        <v>#N/A</v>
      </c>
      <c r="S438" s="17" t="e">
        <f>VLOOKUP($A438,'DATA PENGUKURAN GARDU'!$A:$BS,44,0)</f>
        <v>#N/A</v>
      </c>
      <c r="T438" s="18" t="e">
        <f t="shared" si="214"/>
        <v>#N/A</v>
      </c>
      <c r="U438" s="17" t="e">
        <f>VLOOKUP($A438,'DATA PENGUKURAN GARDU'!$A:$BS,46,0)</f>
        <v>#N/A</v>
      </c>
      <c r="V438" s="18" t="e">
        <f t="shared" si="215"/>
        <v>#N/A</v>
      </c>
      <c r="W438" s="17" t="e">
        <f>VLOOKUP($A438,'DATA PENGUKURAN GARDU'!$A:$BS,48,0)</f>
        <v>#N/A</v>
      </c>
      <c r="X438" s="17" t="e">
        <f>VLOOKUP($A438,'DATA PENGUKURAN GARDU'!$A:$BS,53,0)</f>
        <v>#N/A</v>
      </c>
      <c r="Y438" s="17" t="e">
        <f>VLOOKUP($A438,'DATA PENGUKURAN GARDU'!$A:$BS,54,0)</f>
        <v>#N/A</v>
      </c>
      <c r="Z438" s="17" t="e">
        <f>VLOOKUP($A438,'DATA PENGUKURAN GARDU'!$A:$BS,55,0)</f>
        <v>#N/A</v>
      </c>
      <c r="AA438" s="20" t="e">
        <f>VLOOKUP($B438,'DATA PENGUKURAN GARDU'!$A:$BS,42,0)</f>
        <v>#N/A</v>
      </c>
      <c r="AB438" s="21" t="e">
        <f t="shared" si="216"/>
        <v>#N/A</v>
      </c>
      <c r="AC438" s="20" t="e">
        <f>VLOOKUP($B438,'DATA PENGUKURAN GARDU'!$A:$BS,44,0)</f>
        <v>#N/A</v>
      </c>
      <c r="AD438" s="21" t="e">
        <f t="shared" si="217"/>
        <v>#N/A</v>
      </c>
      <c r="AE438" s="20" t="e">
        <f>VLOOKUP($B438,'DATA PENGUKURAN GARDU'!$A:$BS,46,0)</f>
        <v>#N/A</v>
      </c>
      <c r="AF438" s="21" t="e">
        <f t="shared" si="218"/>
        <v>#N/A</v>
      </c>
      <c r="AG438" s="20" t="e">
        <f>VLOOKUP($B438,'DATA PENGUKURAN GARDU'!$A:$BS,46,0)</f>
        <v>#N/A</v>
      </c>
      <c r="AH438" s="20" t="e">
        <f>VLOOKUP($B438,'DATA PENGUKURAN GARDU'!$A:$BS,53,0)</f>
        <v>#N/A</v>
      </c>
      <c r="AI438" s="20" t="e">
        <f>VLOOKUP($B438,'DATA PENGUKURAN GARDU'!$A:$BS,54,0)</f>
        <v>#N/A</v>
      </c>
      <c r="AJ438" s="17" t="e">
        <f>VLOOKUP($C438,'DATA PENGUKURAN GARDU'!$A:$BS,42,0)</f>
        <v>#N/A</v>
      </c>
      <c r="AK438" s="23" t="e">
        <f t="shared" si="219"/>
        <v>#N/A</v>
      </c>
      <c r="AL438" s="17" t="e">
        <f>VLOOKUP($C438,'DATA PENGUKURAN GARDU'!$A:$BS,44,0)</f>
        <v>#N/A</v>
      </c>
      <c r="AM438" s="23" t="e">
        <f t="shared" si="220"/>
        <v>#N/A</v>
      </c>
      <c r="AN438" s="17" t="e">
        <f>VLOOKUP($C438,'DATA PENGUKURAN GARDU'!$A:$BS,46,0)</f>
        <v>#N/A</v>
      </c>
      <c r="AO438" s="23" t="e">
        <f t="shared" si="221"/>
        <v>#N/A</v>
      </c>
      <c r="AP438" s="17" t="e">
        <f>VLOOKUP($C438,'DATA PENGUKURAN GARDU'!$A:$BS,46,0)</f>
        <v>#N/A</v>
      </c>
      <c r="AQ438" s="17" t="e">
        <f>VLOOKUP($C438,'DATA PENGUKURAN GARDU'!$A:$BS,53,0)</f>
        <v>#N/A</v>
      </c>
      <c r="AR438" s="17" t="e">
        <f>VLOOKUP($C438,'DATA PENGUKURAN GARDU'!$A:$BS,54,0)</f>
        <v>#N/A</v>
      </c>
      <c r="AS438" s="20" t="e">
        <f>VLOOKUP($D438,'DATA PENGUKURAN GARDU'!$A:$BS,42,0)</f>
        <v>#N/A</v>
      </c>
      <c r="AT438" s="21" t="e">
        <f t="shared" si="222"/>
        <v>#N/A</v>
      </c>
      <c r="AU438" s="20" t="e">
        <f>VLOOKUP($D438,'DATA PENGUKURAN GARDU'!$A:$BS,44,0)</f>
        <v>#N/A</v>
      </c>
      <c r="AV438" s="21" t="e">
        <f t="shared" si="223"/>
        <v>#N/A</v>
      </c>
      <c r="AW438" s="20" t="e">
        <f>VLOOKUP($D438,'DATA PENGUKURAN GARDU'!$A:$BS,46,0)</f>
        <v>#N/A</v>
      </c>
      <c r="AX438" s="21" t="e">
        <f t="shared" si="224"/>
        <v>#N/A</v>
      </c>
      <c r="AY438" s="20" t="e">
        <f>VLOOKUP($D438,'DATA PENGUKURAN GARDU'!$A:$BS,46,0)</f>
        <v>#N/A</v>
      </c>
      <c r="AZ438" s="20" t="e">
        <f>VLOOKUP($D438,'DATA PENGUKURAN GARDU'!$A:$BS,53,0)</f>
        <v>#N/A</v>
      </c>
      <c r="BA438" s="20" t="e">
        <f>VLOOKUP($D438,'DATA PENGUKURAN GARDU'!$A:$BS,54,0)</f>
        <v>#N/A</v>
      </c>
      <c r="BB438" s="17" t="e">
        <f>VLOOKUP($E438,'DATA PENGUKURAN GARDU'!$A:$BS,42,0)</f>
        <v>#N/A</v>
      </c>
      <c r="BC438" s="23" t="e">
        <f t="shared" si="225"/>
        <v>#N/A</v>
      </c>
      <c r="BD438" s="17" t="e">
        <f>VLOOKUP($E438,'DATA PENGUKURAN GARDU'!$A:$BS,44,0)</f>
        <v>#N/A</v>
      </c>
      <c r="BE438" s="23" t="e">
        <f t="shared" si="226"/>
        <v>#N/A</v>
      </c>
      <c r="BF438" s="17" t="e">
        <f>VLOOKUP($E438,'DATA PENGUKURAN GARDU'!$A:$BS,46,0)</f>
        <v>#N/A</v>
      </c>
      <c r="BG438" s="23" t="e">
        <f t="shared" si="227"/>
        <v>#N/A</v>
      </c>
      <c r="BH438" s="17" t="e">
        <f>VLOOKUP($E438,'DATA PENGUKURAN GARDU'!$A:$BS,46,0)</f>
        <v>#N/A</v>
      </c>
      <c r="BI438" s="17" t="e">
        <f>VLOOKUP($E438,'DATA PENGUKURAN GARDU'!$A:$BS,53,0)</f>
        <v>#N/A</v>
      </c>
      <c r="BJ438" s="17" t="e">
        <f>VLOOKUP($E438,'DATA PENGUKURAN GARDU'!$A:$BS,54,0)</f>
        <v>#N/A</v>
      </c>
      <c r="BK438" s="20" t="e">
        <f t="shared" si="228"/>
        <v>#N/A</v>
      </c>
      <c r="BL438" s="20" t="e">
        <f t="shared" si="229"/>
        <v>#N/A</v>
      </c>
      <c r="BM438" s="20" t="e">
        <f t="shared" si="230"/>
        <v>#N/A</v>
      </c>
      <c r="BN438" s="25" t="e">
        <f t="shared" si="231"/>
        <v>#N/A</v>
      </c>
      <c r="BO438" s="26" t="str">
        <f t="shared" si="232"/>
        <v>0</v>
      </c>
      <c r="BP438" s="21" t="e">
        <f t="shared" si="233"/>
        <v>#VALUE!</v>
      </c>
      <c r="BQ438" s="20" t="e">
        <f t="shared" si="234"/>
        <v>#N/A</v>
      </c>
      <c r="BR438" s="20" t="e">
        <v>#N/A</v>
      </c>
      <c r="BS438" s="9" t="e">
        <v>#N/A</v>
      </c>
      <c r="BT438" s="2" t="e">
        <f t="shared" si="235"/>
        <v>#VALUE!</v>
      </c>
      <c r="BU438" s="2" t="e">
        <f t="shared" si="203"/>
        <v>#N/A</v>
      </c>
      <c r="BV438" s="2" t="e">
        <f t="shared" si="204"/>
        <v>#N/A</v>
      </c>
    </row>
    <row r="439" s="2" customFormat="1" ht="22.95" customHeight="1" spans="1:74">
      <c r="A439" s="9" t="str">
        <f t="shared" si="205"/>
        <v>BB 009Induk</v>
      </c>
      <c r="B439" s="9" t="str">
        <f t="shared" si="206"/>
        <v>BB 009jurusan 1</v>
      </c>
      <c r="C439" s="9" t="str">
        <f t="shared" si="207"/>
        <v>BB 009jurusan 2</v>
      </c>
      <c r="D439" s="9" t="str">
        <f t="shared" si="208"/>
        <v>BB 009jurusan 3</v>
      </c>
      <c r="E439" s="9" t="str">
        <f t="shared" si="209"/>
        <v>BB 009jurusan 4</v>
      </c>
      <c r="F439" s="10" t="s">
        <v>560</v>
      </c>
      <c r="G439" s="10" t="s">
        <v>131</v>
      </c>
      <c r="H439" s="10" t="s">
        <v>561</v>
      </c>
      <c r="I439" s="10">
        <v>0.83922</v>
      </c>
      <c r="J439" s="10">
        <v>123.88793</v>
      </c>
      <c r="K439" s="10" t="s">
        <v>7465</v>
      </c>
      <c r="L439" s="10" t="s">
        <v>7465</v>
      </c>
      <c r="M439" s="10" t="s">
        <v>7465</v>
      </c>
      <c r="N439" s="14">
        <f t="shared" si="210"/>
        <v>0</v>
      </c>
      <c r="O439" s="15" t="e">
        <f t="shared" si="211"/>
        <v>#VALUE!</v>
      </c>
      <c r="P439" s="15" t="e">
        <f t="shared" si="212"/>
        <v>#VALUE!</v>
      </c>
      <c r="Q439" s="17" t="e">
        <f>VLOOKUP($A439,'DATA PENGUKURAN GARDU'!$A:$BS,42,0)</f>
        <v>#N/A</v>
      </c>
      <c r="R439" s="18" t="e">
        <f t="shared" si="213"/>
        <v>#N/A</v>
      </c>
      <c r="S439" s="17" t="e">
        <f>VLOOKUP($A439,'DATA PENGUKURAN GARDU'!$A:$BS,44,0)</f>
        <v>#N/A</v>
      </c>
      <c r="T439" s="18" t="e">
        <f t="shared" si="214"/>
        <v>#N/A</v>
      </c>
      <c r="U439" s="17" t="e">
        <f>VLOOKUP($A439,'DATA PENGUKURAN GARDU'!$A:$BS,46,0)</f>
        <v>#N/A</v>
      </c>
      <c r="V439" s="18" t="e">
        <f t="shared" si="215"/>
        <v>#N/A</v>
      </c>
      <c r="W439" s="17" t="e">
        <f>VLOOKUP($A439,'DATA PENGUKURAN GARDU'!$A:$BS,48,0)</f>
        <v>#N/A</v>
      </c>
      <c r="X439" s="17" t="e">
        <f>VLOOKUP($A439,'DATA PENGUKURAN GARDU'!$A:$BS,53,0)</f>
        <v>#N/A</v>
      </c>
      <c r="Y439" s="17" t="e">
        <f>VLOOKUP($A439,'DATA PENGUKURAN GARDU'!$A:$BS,54,0)</f>
        <v>#N/A</v>
      </c>
      <c r="Z439" s="17" t="e">
        <f>VLOOKUP($A439,'DATA PENGUKURAN GARDU'!$A:$BS,55,0)</f>
        <v>#N/A</v>
      </c>
      <c r="AA439" s="20" t="e">
        <f>VLOOKUP($B439,'DATA PENGUKURAN GARDU'!$A:$BS,42,0)</f>
        <v>#N/A</v>
      </c>
      <c r="AB439" s="21" t="e">
        <f t="shared" si="216"/>
        <v>#N/A</v>
      </c>
      <c r="AC439" s="20" t="e">
        <f>VLOOKUP($B439,'DATA PENGUKURAN GARDU'!$A:$BS,44,0)</f>
        <v>#N/A</v>
      </c>
      <c r="AD439" s="21" t="e">
        <f t="shared" si="217"/>
        <v>#N/A</v>
      </c>
      <c r="AE439" s="20" t="e">
        <f>VLOOKUP($B439,'DATA PENGUKURAN GARDU'!$A:$BS,46,0)</f>
        <v>#N/A</v>
      </c>
      <c r="AF439" s="21" t="e">
        <f t="shared" si="218"/>
        <v>#N/A</v>
      </c>
      <c r="AG439" s="20" t="e">
        <f>VLOOKUP($B439,'DATA PENGUKURAN GARDU'!$A:$BS,46,0)</f>
        <v>#N/A</v>
      </c>
      <c r="AH439" s="20" t="e">
        <f>VLOOKUP($B439,'DATA PENGUKURAN GARDU'!$A:$BS,53,0)</f>
        <v>#N/A</v>
      </c>
      <c r="AI439" s="20" t="e">
        <f>VLOOKUP($B439,'DATA PENGUKURAN GARDU'!$A:$BS,54,0)</f>
        <v>#N/A</v>
      </c>
      <c r="AJ439" s="17" t="e">
        <f>VLOOKUP($C439,'DATA PENGUKURAN GARDU'!$A:$BS,42,0)</f>
        <v>#N/A</v>
      </c>
      <c r="AK439" s="23" t="e">
        <f t="shared" si="219"/>
        <v>#N/A</v>
      </c>
      <c r="AL439" s="17" t="e">
        <f>VLOOKUP($C439,'DATA PENGUKURAN GARDU'!$A:$BS,44,0)</f>
        <v>#N/A</v>
      </c>
      <c r="AM439" s="23" t="e">
        <f t="shared" si="220"/>
        <v>#N/A</v>
      </c>
      <c r="AN439" s="17" t="e">
        <f>VLOOKUP($C439,'DATA PENGUKURAN GARDU'!$A:$BS,46,0)</f>
        <v>#N/A</v>
      </c>
      <c r="AO439" s="23" t="e">
        <f t="shared" si="221"/>
        <v>#N/A</v>
      </c>
      <c r="AP439" s="17" t="e">
        <f>VLOOKUP($C439,'DATA PENGUKURAN GARDU'!$A:$BS,46,0)</f>
        <v>#N/A</v>
      </c>
      <c r="AQ439" s="17" t="e">
        <f>VLOOKUP($C439,'DATA PENGUKURAN GARDU'!$A:$BS,53,0)</f>
        <v>#N/A</v>
      </c>
      <c r="AR439" s="17" t="e">
        <f>VLOOKUP($C439,'DATA PENGUKURAN GARDU'!$A:$BS,54,0)</f>
        <v>#N/A</v>
      </c>
      <c r="AS439" s="20" t="e">
        <f>VLOOKUP($D439,'DATA PENGUKURAN GARDU'!$A:$BS,42,0)</f>
        <v>#N/A</v>
      </c>
      <c r="AT439" s="21" t="e">
        <f t="shared" si="222"/>
        <v>#N/A</v>
      </c>
      <c r="AU439" s="20" t="e">
        <f>VLOOKUP($D439,'DATA PENGUKURAN GARDU'!$A:$BS,44,0)</f>
        <v>#N/A</v>
      </c>
      <c r="AV439" s="21" t="e">
        <f t="shared" si="223"/>
        <v>#N/A</v>
      </c>
      <c r="AW439" s="20" t="e">
        <f>VLOOKUP($D439,'DATA PENGUKURAN GARDU'!$A:$BS,46,0)</f>
        <v>#N/A</v>
      </c>
      <c r="AX439" s="21" t="e">
        <f t="shared" si="224"/>
        <v>#N/A</v>
      </c>
      <c r="AY439" s="20" t="e">
        <f>VLOOKUP($D439,'DATA PENGUKURAN GARDU'!$A:$BS,46,0)</f>
        <v>#N/A</v>
      </c>
      <c r="AZ439" s="20" t="e">
        <f>VLOOKUP($D439,'DATA PENGUKURAN GARDU'!$A:$BS,53,0)</f>
        <v>#N/A</v>
      </c>
      <c r="BA439" s="20" t="e">
        <f>VLOOKUP($D439,'DATA PENGUKURAN GARDU'!$A:$BS,54,0)</f>
        <v>#N/A</v>
      </c>
      <c r="BB439" s="17" t="e">
        <f>VLOOKUP($E439,'DATA PENGUKURAN GARDU'!$A:$BS,42,0)</f>
        <v>#N/A</v>
      </c>
      <c r="BC439" s="23" t="e">
        <f t="shared" si="225"/>
        <v>#N/A</v>
      </c>
      <c r="BD439" s="17" t="e">
        <f>VLOOKUP($E439,'DATA PENGUKURAN GARDU'!$A:$BS,44,0)</f>
        <v>#N/A</v>
      </c>
      <c r="BE439" s="23" t="e">
        <f t="shared" si="226"/>
        <v>#N/A</v>
      </c>
      <c r="BF439" s="17" t="e">
        <f>VLOOKUP($E439,'DATA PENGUKURAN GARDU'!$A:$BS,46,0)</f>
        <v>#N/A</v>
      </c>
      <c r="BG439" s="23" t="e">
        <f t="shared" si="227"/>
        <v>#N/A</v>
      </c>
      <c r="BH439" s="17" t="e">
        <f>VLOOKUP($E439,'DATA PENGUKURAN GARDU'!$A:$BS,46,0)</f>
        <v>#N/A</v>
      </c>
      <c r="BI439" s="17" t="e">
        <f>VLOOKUP($E439,'DATA PENGUKURAN GARDU'!$A:$BS,53,0)</f>
        <v>#N/A</v>
      </c>
      <c r="BJ439" s="17" t="e">
        <f>VLOOKUP($E439,'DATA PENGUKURAN GARDU'!$A:$BS,54,0)</f>
        <v>#N/A</v>
      </c>
      <c r="BK439" s="20" t="e">
        <f t="shared" si="228"/>
        <v>#N/A</v>
      </c>
      <c r="BL439" s="20" t="e">
        <f t="shared" si="229"/>
        <v>#N/A</v>
      </c>
      <c r="BM439" s="20" t="e">
        <f t="shared" si="230"/>
        <v>#N/A</v>
      </c>
      <c r="BN439" s="25" t="e">
        <f t="shared" si="231"/>
        <v>#N/A</v>
      </c>
      <c r="BO439" s="26" t="str">
        <f t="shared" si="232"/>
        <v>0</v>
      </c>
      <c r="BP439" s="21" t="e">
        <f t="shared" si="233"/>
        <v>#VALUE!</v>
      </c>
      <c r="BQ439" s="20" t="e">
        <f t="shared" si="234"/>
        <v>#N/A</v>
      </c>
      <c r="BR439" s="20" t="e">
        <v>#N/A</v>
      </c>
      <c r="BS439" s="9" t="e">
        <v>#N/A</v>
      </c>
      <c r="BT439" s="2" t="e">
        <f t="shared" si="235"/>
        <v>#VALUE!</v>
      </c>
      <c r="BU439" s="2" t="e">
        <f t="shared" si="203"/>
        <v>#N/A</v>
      </c>
      <c r="BV439" s="2" t="e">
        <f t="shared" si="204"/>
        <v>#N/A</v>
      </c>
    </row>
    <row r="440" s="2" customFormat="1" ht="22.95" customHeight="1" spans="1:74">
      <c r="A440" s="9" t="str">
        <f t="shared" si="205"/>
        <v>BB 011Induk</v>
      </c>
      <c r="B440" s="9" t="str">
        <f t="shared" si="206"/>
        <v>BB 011jurusan 1</v>
      </c>
      <c r="C440" s="9" t="str">
        <f t="shared" si="207"/>
        <v>BB 011jurusan 2</v>
      </c>
      <c r="D440" s="9" t="str">
        <f t="shared" si="208"/>
        <v>BB 011jurusan 3</v>
      </c>
      <c r="E440" s="9" t="str">
        <f t="shared" si="209"/>
        <v>BB 011jurusan 4</v>
      </c>
      <c r="F440" s="10" t="s">
        <v>562</v>
      </c>
      <c r="G440" s="10" t="s">
        <v>131</v>
      </c>
      <c r="H440" s="10" t="s">
        <v>563</v>
      </c>
      <c r="I440" s="10">
        <v>0.83718</v>
      </c>
      <c r="J440" s="10">
        <v>123.88007</v>
      </c>
      <c r="K440" s="10" t="s">
        <v>7465</v>
      </c>
      <c r="L440" s="10" t="s">
        <v>7465</v>
      </c>
      <c r="M440" s="10" t="s">
        <v>7465</v>
      </c>
      <c r="N440" s="14">
        <f t="shared" si="210"/>
        <v>0</v>
      </c>
      <c r="O440" s="15" t="e">
        <f t="shared" si="211"/>
        <v>#VALUE!</v>
      </c>
      <c r="P440" s="15" t="e">
        <f t="shared" si="212"/>
        <v>#VALUE!</v>
      </c>
      <c r="Q440" s="17" t="e">
        <f>VLOOKUP($A440,'DATA PENGUKURAN GARDU'!$A:$BS,42,0)</f>
        <v>#N/A</v>
      </c>
      <c r="R440" s="18" t="e">
        <f t="shared" si="213"/>
        <v>#N/A</v>
      </c>
      <c r="S440" s="17" t="e">
        <f>VLOOKUP($A440,'DATA PENGUKURAN GARDU'!$A:$BS,44,0)</f>
        <v>#N/A</v>
      </c>
      <c r="T440" s="18" t="e">
        <f t="shared" si="214"/>
        <v>#N/A</v>
      </c>
      <c r="U440" s="17" t="e">
        <f>VLOOKUP($A440,'DATA PENGUKURAN GARDU'!$A:$BS,46,0)</f>
        <v>#N/A</v>
      </c>
      <c r="V440" s="18" t="e">
        <f t="shared" si="215"/>
        <v>#N/A</v>
      </c>
      <c r="W440" s="17" t="e">
        <f>VLOOKUP($A440,'DATA PENGUKURAN GARDU'!$A:$BS,48,0)</f>
        <v>#N/A</v>
      </c>
      <c r="X440" s="17" t="e">
        <f>VLOOKUP($A440,'DATA PENGUKURAN GARDU'!$A:$BS,53,0)</f>
        <v>#N/A</v>
      </c>
      <c r="Y440" s="17" t="e">
        <f>VLOOKUP($A440,'DATA PENGUKURAN GARDU'!$A:$BS,54,0)</f>
        <v>#N/A</v>
      </c>
      <c r="Z440" s="17" t="e">
        <f>VLOOKUP($A440,'DATA PENGUKURAN GARDU'!$A:$BS,55,0)</f>
        <v>#N/A</v>
      </c>
      <c r="AA440" s="20" t="e">
        <f>VLOOKUP($B440,'DATA PENGUKURAN GARDU'!$A:$BS,42,0)</f>
        <v>#N/A</v>
      </c>
      <c r="AB440" s="21" t="e">
        <f t="shared" si="216"/>
        <v>#N/A</v>
      </c>
      <c r="AC440" s="20" t="e">
        <f>VLOOKUP($B440,'DATA PENGUKURAN GARDU'!$A:$BS,44,0)</f>
        <v>#N/A</v>
      </c>
      <c r="AD440" s="21" t="e">
        <f t="shared" si="217"/>
        <v>#N/A</v>
      </c>
      <c r="AE440" s="20" t="e">
        <f>VLOOKUP($B440,'DATA PENGUKURAN GARDU'!$A:$BS,46,0)</f>
        <v>#N/A</v>
      </c>
      <c r="AF440" s="21" t="e">
        <f t="shared" si="218"/>
        <v>#N/A</v>
      </c>
      <c r="AG440" s="20" t="e">
        <f>VLOOKUP($B440,'DATA PENGUKURAN GARDU'!$A:$BS,46,0)</f>
        <v>#N/A</v>
      </c>
      <c r="AH440" s="20" t="e">
        <f>VLOOKUP($B440,'DATA PENGUKURAN GARDU'!$A:$BS,53,0)</f>
        <v>#N/A</v>
      </c>
      <c r="AI440" s="20" t="e">
        <f>VLOOKUP($B440,'DATA PENGUKURAN GARDU'!$A:$BS,54,0)</f>
        <v>#N/A</v>
      </c>
      <c r="AJ440" s="17" t="e">
        <f>VLOOKUP($C440,'DATA PENGUKURAN GARDU'!$A:$BS,42,0)</f>
        <v>#N/A</v>
      </c>
      <c r="AK440" s="23" t="e">
        <f t="shared" si="219"/>
        <v>#N/A</v>
      </c>
      <c r="AL440" s="17" t="e">
        <f>VLOOKUP($C440,'DATA PENGUKURAN GARDU'!$A:$BS,44,0)</f>
        <v>#N/A</v>
      </c>
      <c r="AM440" s="23" t="e">
        <f t="shared" si="220"/>
        <v>#N/A</v>
      </c>
      <c r="AN440" s="17" t="e">
        <f>VLOOKUP($C440,'DATA PENGUKURAN GARDU'!$A:$BS,46,0)</f>
        <v>#N/A</v>
      </c>
      <c r="AO440" s="23" t="e">
        <f t="shared" si="221"/>
        <v>#N/A</v>
      </c>
      <c r="AP440" s="17" t="e">
        <f>VLOOKUP($C440,'DATA PENGUKURAN GARDU'!$A:$BS,46,0)</f>
        <v>#N/A</v>
      </c>
      <c r="AQ440" s="17" t="e">
        <f>VLOOKUP($C440,'DATA PENGUKURAN GARDU'!$A:$BS,53,0)</f>
        <v>#N/A</v>
      </c>
      <c r="AR440" s="17" t="e">
        <f>VLOOKUP($C440,'DATA PENGUKURAN GARDU'!$A:$BS,54,0)</f>
        <v>#N/A</v>
      </c>
      <c r="AS440" s="20" t="e">
        <f>VLOOKUP($D440,'DATA PENGUKURAN GARDU'!$A:$BS,42,0)</f>
        <v>#N/A</v>
      </c>
      <c r="AT440" s="21" t="e">
        <f t="shared" si="222"/>
        <v>#N/A</v>
      </c>
      <c r="AU440" s="20" t="e">
        <f>VLOOKUP($D440,'DATA PENGUKURAN GARDU'!$A:$BS,44,0)</f>
        <v>#N/A</v>
      </c>
      <c r="AV440" s="21" t="e">
        <f t="shared" si="223"/>
        <v>#N/A</v>
      </c>
      <c r="AW440" s="20" t="e">
        <f>VLOOKUP($D440,'DATA PENGUKURAN GARDU'!$A:$BS,46,0)</f>
        <v>#N/A</v>
      </c>
      <c r="AX440" s="21" t="e">
        <f t="shared" si="224"/>
        <v>#N/A</v>
      </c>
      <c r="AY440" s="20" t="e">
        <f>VLOOKUP($D440,'DATA PENGUKURAN GARDU'!$A:$BS,46,0)</f>
        <v>#N/A</v>
      </c>
      <c r="AZ440" s="20" t="e">
        <f>VLOOKUP($D440,'DATA PENGUKURAN GARDU'!$A:$BS,53,0)</f>
        <v>#N/A</v>
      </c>
      <c r="BA440" s="20" t="e">
        <f>VLOOKUP($D440,'DATA PENGUKURAN GARDU'!$A:$BS,54,0)</f>
        <v>#N/A</v>
      </c>
      <c r="BB440" s="17" t="e">
        <f>VLOOKUP($E440,'DATA PENGUKURAN GARDU'!$A:$BS,42,0)</f>
        <v>#N/A</v>
      </c>
      <c r="BC440" s="23" t="e">
        <f t="shared" si="225"/>
        <v>#N/A</v>
      </c>
      <c r="BD440" s="17" t="e">
        <f>VLOOKUP($E440,'DATA PENGUKURAN GARDU'!$A:$BS,44,0)</f>
        <v>#N/A</v>
      </c>
      <c r="BE440" s="23" t="e">
        <f t="shared" si="226"/>
        <v>#N/A</v>
      </c>
      <c r="BF440" s="17" t="e">
        <f>VLOOKUP($E440,'DATA PENGUKURAN GARDU'!$A:$BS,46,0)</f>
        <v>#N/A</v>
      </c>
      <c r="BG440" s="23" t="e">
        <f t="shared" si="227"/>
        <v>#N/A</v>
      </c>
      <c r="BH440" s="17" t="e">
        <f>VLOOKUP($E440,'DATA PENGUKURAN GARDU'!$A:$BS,46,0)</f>
        <v>#N/A</v>
      </c>
      <c r="BI440" s="17" t="e">
        <f>VLOOKUP($E440,'DATA PENGUKURAN GARDU'!$A:$BS,53,0)</f>
        <v>#N/A</v>
      </c>
      <c r="BJ440" s="17" t="e">
        <f>VLOOKUP($E440,'DATA PENGUKURAN GARDU'!$A:$BS,54,0)</f>
        <v>#N/A</v>
      </c>
      <c r="BK440" s="20" t="e">
        <f t="shared" si="228"/>
        <v>#N/A</v>
      </c>
      <c r="BL440" s="20" t="e">
        <f t="shared" si="229"/>
        <v>#N/A</v>
      </c>
      <c r="BM440" s="20" t="e">
        <f t="shared" si="230"/>
        <v>#N/A</v>
      </c>
      <c r="BN440" s="25" t="e">
        <f t="shared" si="231"/>
        <v>#N/A</v>
      </c>
      <c r="BO440" s="26" t="str">
        <f t="shared" si="232"/>
        <v>0</v>
      </c>
      <c r="BP440" s="21" t="e">
        <f t="shared" si="233"/>
        <v>#VALUE!</v>
      </c>
      <c r="BQ440" s="20" t="e">
        <f t="shared" si="234"/>
        <v>#N/A</v>
      </c>
      <c r="BR440" s="20" t="e">
        <v>#N/A</v>
      </c>
      <c r="BS440" s="9" t="e">
        <v>#N/A</v>
      </c>
      <c r="BT440" s="2" t="e">
        <f t="shared" si="235"/>
        <v>#VALUE!</v>
      </c>
      <c r="BU440" s="2" t="e">
        <f t="shared" si="203"/>
        <v>#N/A</v>
      </c>
      <c r="BV440" s="2" t="e">
        <f t="shared" si="204"/>
        <v>#N/A</v>
      </c>
    </row>
    <row r="441" s="2" customFormat="1" ht="22.95" customHeight="1" spans="1:74">
      <c r="A441" s="9" t="str">
        <f t="shared" si="205"/>
        <v>BB 055Induk</v>
      </c>
      <c r="B441" s="9" t="str">
        <f t="shared" si="206"/>
        <v>BB 055jurusan 1</v>
      </c>
      <c r="C441" s="9" t="str">
        <f t="shared" si="207"/>
        <v>BB 055jurusan 2</v>
      </c>
      <c r="D441" s="9" t="str">
        <f t="shared" si="208"/>
        <v>BB 055jurusan 3</v>
      </c>
      <c r="E441" s="9" t="str">
        <f t="shared" si="209"/>
        <v>BB 055jurusan 4</v>
      </c>
      <c r="F441" s="10" t="s">
        <v>564</v>
      </c>
      <c r="G441" s="10" t="s">
        <v>4</v>
      </c>
      <c r="H441" s="10" t="s">
        <v>565</v>
      </c>
      <c r="I441" s="10">
        <v>0.8755</v>
      </c>
      <c r="J441" s="10">
        <v>123.56958</v>
      </c>
      <c r="K441" s="10" t="s">
        <v>7465</v>
      </c>
      <c r="L441" s="10" t="s">
        <v>7465</v>
      </c>
      <c r="M441" s="10" t="s">
        <v>7465</v>
      </c>
      <c r="N441" s="14">
        <f t="shared" si="210"/>
        <v>0</v>
      </c>
      <c r="O441" s="15" t="e">
        <f t="shared" si="211"/>
        <v>#VALUE!</v>
      </c>
      <c r="P441" s="15" t="e">
        <f t="shared" si="212"/>
        <v>#VALUE!</v>
      </c>
      <c r="Q441" s="17" t="e">
        <f>VLOOKUP($A441,'DATA PENGUKURAN GARDU'!$A:$BS,42,0)</f>
        <v>#N/A</v>
      </c>
      <c r="R441" s="18" t="e">
        <f t="shared" si="213"/>
        <v>#N/A</v>
      </c>
      <c r="S441" s="17" t="e">
        <f>VLOOKUP($A441,'DATA PENGUKURAN GARDU'!$A:$BS,44,0)</f>
        <v>#N/A</v>
      </c>
      <c r="T441" s="18" t="e">
        <f t="shared" si="214"/>
        <v>#N/A</v>
      </c>
      <c r="U441" s="17" t="e">
        <f>VLOOKUP($A441,'DATA PENGUKURAN GARDU'!$A:$BS,46,0)</f>
        <v>#N/A</v>
      </c>
      <c r="V441" s="18" t="e">
        <f t="shared" si="215"/>
        <v>#N/A</v>
      </c>
      <c r="W441" s="17" t="e">
        <f>VLOOKUP($A441,'DATA PENGUKURAN GARDU'!$A:$BS,48,0)</f>
        <v>#N/A</v>
      </c>
      <c r="X441" s="17" t="e">
        <f>VLOOKUP($A441,'DATA PENGUKURAN GARDU'!$A:$BS,53,0)</f>
        <v>#N/A</v>
      </c>
      <c r="Y441" s="17" t="e">
        <f>VLOOKUP($A441,'DATA PENGUKURAN GARDU'!$A:$BS,54,0)</f>
        <v>#N/A</v>
      </c>
      <c r="Z441" s="17" t="e">
        <f>VLOOKUP($A441,'DATA PENGUKURAN GARDU'!$A:$BS,55,0)</f>
        <v>#N/A</v>
      </c>
      <c r="AA441" s="20" t="e">
        <f>VLOOKUP($B441,'DATA PENGUKURAN GARDU'!$A:$BS,42,0)</f>
        <v>#N/A</v>
      </c>
      <c r="AB441" s="21" t="e">
        <f t="shared" si="216"/>
        <v>#N/A</v>
      </c>
      <c r="AC441" s="20" t="e">
        <f>VLOOKUP($B441,'DATA PENGUKURAN GARDU'!$A:$BS,44,0)</f>
        <v>#N/A</v>
      </c>
      <c r="AD441" s="21" t="e">
        <f t="shared" si="217"/>
        <v>#N/A</v>
      </c>
      <c r="AE441" s="20" t="e">
        <f>VLOOKUP($B441,'DATA PENGUKURAN GARDU'!$A:$BS,46,0)</f>
        <v>#N/A</v>
      </c>
      <c r="AF441" s="21" t="e">
        <f t="shared" si="218"/>
        <v>#N/A</v>
      </c>
      <c r="AG441" s="20" t="e">
        <f>VLOOKUP($B441,'DATA PENGUKURAN GARDU'!$A:$BS,46,0)</f>
        <v>#N/A</v>
      </c>
      <c r="AH441" s="20" t="e">
        <f>VLOOKUP($B441,'DATA PENGUKURAN GARDU'!$A:$BS,53,0)</f>
        <v>#N/A</v>
      </c>
      <c r="AI441" s="20" t="e">
        <f>VLOOKUP($B441,'DATA PENGUKURAN GARDU'!$A:$BS,54,0)</f>
        <v>#N/A</v>
      </c>
      <c r="AJ441" s="17" t="e">
        <f>VLOOKUP($C441,'DATA PENGUKURAN GARDU'!$A:$BS,42,0)</f>
        <v>#N/A</v>
      </c>
      <c r="AK441" s="23" t="e">
        <f t="shared" si="219"/>
        <v>#N/A</v>
      </c>
      <c r="AL441" s="17" t="e">
        <f>VLOOKUP($C441,'DATA PENGUKURAN GARDU'!$A:$BS,44,0)</f>
        <v>#N/A</v>
      </c>
      <c r="AM441" s="23" t="e">
        <f t="shared" si="220"/>
        <v>#N/A</v>
      </c>
      <c r="AN441" s="17" t="e">
        <f>VLOOKUP($C441,'DATA PENGUKURAN GARDU'!$A:$BS,46,0)</f>
        <v>#N/A</v>
      </c>
      <c r="AO441" s="23" t="e">
        <f t="shared" si="221"/>
        <v>#N/A</v>
      </c>
      <c r="AP441" s="17" t="e">
        <f>VLOOKUP($C441,'DATA PENGUKURAN GARDU'!$A:$BS,46,0)</f>
        <v>#N/A</v>
      </c>
      <c r="AQ441" s="17" t="e">
        <f>VLOOKUP($C441,'DATA PENGUKURAN GARDU'!$A:$BS,53,0)</f>
        <v>#N/A</v>
      </c>
      <c r="AR441" s="17" t="e">
        <f>VLOOKUP($C441,'DATA PENGUKURAN GARDU'!$A:$BS,54,0)</f>
        <v>#N/A</v>
      </c>
      <c r="AS441" s="20" t="e">
        <f>VLOOKUP($D441,'DATA PENGUKURAN GARDU'!$A:$BS,42,0)</f>
        <v>#N/A</v>
      </c>
      <c r="AT441" s="21" t="e">
        <f t="shared" si="222"/>
        <v>#N/A</v>
      </c>
      <c r="AU441" s="20" t="e">
        <f>VLOOKUP($D441,'DATA PENGUKURAN GARDU'!$A:$BS,44,0)</f>
        <v>#N/A</v>
      </c>
      <c r="AV441" s="21" t="e">
        <f t="shared" si="223"/>
        <v>#N/A</v>
      </c>
      <c r="AW441" s="20" t="e">
        <f>VLOOKUP($D441,'DATA PENGUKURAN GARDU'!$A:$BS,46,0)</f>
        <v>#N/A</v>
      </c>
      <c r="AX441" s="21" t="e">
        <f t="shared" si="224"/>
        <v>#N/A</v>
      </c>
      <c r="AY441" s="20" t="e">
        <f>VLOOKUP($D441,'DATA PENGUKURAN GARDU'!$A:$BS,46,0)</f>
        <v>#N/A</v>
      </c>
      <c r="AZ441" s="20" t="e">
        <f>VLOOKUP($D441,'DATA PENGUKURAN GARDU'!$A:$BS,53,0)</f>
        <v>#N/A</v>
      </c>
      <c r="BA441" s="20" t="e">
        <f>VLOOKUP($D441,'DATA PENGUKURAN GARDU'!$A:$BS,54,0)</f>
        <v>#N/A</v>
      </c>
      <c r="BB441" s="17" t="e">
        <f>VLOOKUP($E441,'DATA PENGUKURAN GARDU'!$A:$BS,42,0)</f>
        <v>#N/A</v>
      </c>
      <c r="BC441" s="23" t="e">
        <f t="shared" si="225"/>
        <v>#N/A</v>
      </c>
      <c r="BD441" s="17" t="e">
        <f>VLOOKUP($E441,'DATA PENGUKURAN GARDU'!$A:$BS,44,0)</f>
        <v>#N/A</v>
      </c>
      <c r="BE441" s="23" t="e">
        <f t="shared" si="226"/>
        <v>#N/A</v>
      </c>
      <c r="BF441" s="17" t="e">
        <f>VLOOKUP($E441,'DATA PENGUKURAN GARDU'!$A:$BS,46,0)</f>
        <v>#N/A</v>
      </c>
      <c r="BG441" s="23" t="e">
        <f t="shared" si="227"/>
        <v>#N/A</v>
      </c>
      <c r="BH441" s="17" t="e">
        <f>VLOOKUP($E441,'DATA PENGUKURAN GARDU'!$A:$BS,46,0)</f>
        <v>#N/A</v>
      </c>
      <c r="BI441" s="17" t="e">
        <f>VLOOKUP($E441,'DATA PENGUKURAN GARDU'!$A:$BS,53,0)</f>
        <v>#N/A</v>
      </c>
      <c r="BJ441" s="17" t="e">
        <f>VLOOKUP($E441,'DATA PENGUKURAN GARDU'!$A:$BS,54,0)</f>
        <v>#N/A</v>
      </c>
      <c r="BK441" s="20" t="e">
        <f t="shared" si="228"/>
        <v>#N/A</v>
      </c>
      <c r="BL441" s="20" t="e">
        <f t="shared" si="229"/>
        <v>#N/A</v>
      </c>
      <c r="BM441" s="20" t="e">
        <f t="shared" si="230"/>
        <v>#N/A</v>
      </c>
      <c r="BN441" s="25" t="e">
        <f t="shared" si="231"/>
        <v>#N/A</v>
      </c>
      <c r="BO441" s="26" t="str">
        <f t="shared" si="232"/>
        <v>0</v>
      </c>
      <c r="BP441" s="21" t="e">
        <f t="shared" si="233"/>
        <v>#VALUE!</v>
      </c>
      <c r="BQ441" s="20" t="e">
        <f t="shared" si="234"/>
        <v>#N/A</v>
      </c>
      <c r="BR441" s="20" t="e">
        <v>#N/A</v>
      </c>
      <c r="BS441" s="9" t="e">
        <v>#N/A</v>
      </c>
      <c r="BT441" s="2" t="e">
        <f t="shared" si="235"/>
        <v>#VALUE!</v>
      </c>
      <c r="BU441" s="2" t="e">
        <f t="shared" si="203"/>
        <v>#N/A</v>
      </c>
      <c r="BV441" s="2" t="e">
        <f t="shared" si="204"/>
        <v>#N/A</v>
      </c>
    </row>
    <row r="442" s="2" customFormat="1" ht="22.95" customHeight="1" spans="1:74">
      <c r="A442" s="9" t="str">
        <f t="shared" si="205"/>
        <v>BB 056Induk</v>
      </c>
      <c r="B442" s="9" t="str">
        <f t="shared" si="206"/>
        <v>BB 056jurusan 1</v>
      </c>
      <c r="C442" s="9" t="str">
        <f t="shared" si="207"/>
        <v>BB 056jurusan 2</v>
      </c>
      <c r="D442" s="9" t="str">
        <f t="shared" si="208"/>
        <v>BB 056jurusan 3</v>
      </c>
      <c r="E442" s="9" t="str">
        <f t="shared" si="209"/>
        <v>BB 056jurusan 4</v>
      </c>
      <c r="F442" s="10" t="s">
        <v>566</v>
      </c>
      <c r="G442" s="10" t="s">
        <v>4</v>
      </c>
      <c r="H442" s="10" t="s">
        <v>567</v>
      </c>
      <c r="I442" s="10">
        <v>0.88303</v>
      </c>
      <c r="J442" s="10">
        <v>123.55903</v>
      </c>
      <c r="K442" s="10" t="s">
        <v>7465</v>
      </c>
      <c r="L442" s="10" t="s">
        <v>7465</v>
      </c>
      <c r="M442" s="10" t="s">
        <v>7465</v>
      </c>
      <c r="N442" s="14">
        <f t="shared" si="210"/>
        <v>0</v>
      </c>
      <c r="O442" s="15" t="e">
        <f t="shared" si="211"/>
        <v>#VALUE!</v>
      </c>
      <c r="P442" s="15" t="e">
        <f t="shared" si="212"/>
        <v>#VALUE!</v>
      </c>
      <c r="Q442" s="17" t="e">
        <f>VLOOKUP($A442,'DATA PENGUKURAN GARDU'!$A:$BS,42,0)</f>
        <v>#N/A</v>
      </c>
      <c r="R442" s="18" t="e">
        <f t="shared" si="213"/>
        <v>#N/A</v>
      </c>
      <c r="S442" s="17" t="e">
        <f>VLOOKUP($A442,'DATA PENGUKURAN GARDU'!$A:$BS,44,0)</f>
        <v>#N/A</v>
      </c>
      <c r="T442" s="18" t="e">
        <f t="shared" si="214"/>
        <v>#N/A</v>
      </c>
      <c r="U442" s="17" t="e">
        <f>VLOOKUP($A442,'DATA PENGUKURAN GARDU'!$A:$BS,46,0)</f>
        <v>#N/A</v>
      </c>
      <c r="V442" s="18" t="e">
        <f t="shared" si="215"/>
        <v>#N/A</v>
      </c>
      <c r="W442" s="17" t="e">
        <f>VLOOKUP($A442,'DATA PENGUKURAN GARDU'!$A:$BS,48,0)</f>
        <v>#N/A</v>
      </c>
      <c r="X442" s="17" t="e">
        <f>VLOOKUP($A442,'DATA PENGUKURAN GARDU'!$A:$BS,53,0)</f>
        <v>#N/A</v>
      </c>
      <c r="Y442" s="17" t="e">
        <f>VLOOKUP($A442,'DATA PENGUKURAN GARDU'!$A:$BS,54,0)</f>
        <v>#N/A</v>
      </c>
      <c r="Z442" s="17" t="e">
        <f>VLOOKUP($A442,'DATA PENGUKURAN GARDU'!$A:$BS,55,0)</f>
        <v>#N/A</v>
      </c>
      <c r="AA442" s="20" t="e">
        <f>VLOOKUP($B442,'DATA PENGUKURAN GARDU'!$A:$BS,42,0)</f>
        <v>#N/A</v>
      </c>
      <c r="AB442" s="21" t="e">
        <f t="shared" si="216"/>
        <v>#N/A</v>
      </c>
      <c r="AC442" s="20" t="e">
        <f>VLOOKUP($B442,'DATA PENGUKURAN GARDU'!$A:$BS,44,0)</f>
        <v>#N/A</v>
      </c>
      <c r="AD442" s="21" t="e">
        <f t="shared" si="217"/>
        <v>#N/A</v>
      </c>
      <c r="AE442" s="20" t="e">
        <f>VLOOKUP($B442,'DATA PENGUKURAN GARDU'!$A:$BS,46,0)</f>
        <v>#N/A</v>
      </c>
      <c r="AF442" s="21" t="e">
        <f t="shared" si="218"/>
        <v>#N/A</v>
      </c>
      <c r="AG442" s="20" t="e">
        <f>VLOOKUP($B442,'DATA PENGUKURAN GARDU'!$A:$BS,46,0)</f>
        <v>#N/A</v>
      </c>
      <c r="AH442" s="20" t="e">
        <f>VLOOKUP($B442,'DATA PENGUKURAN GARDU'!$A:$BS,53,0)</f>
        <v>#N/A</v>
      </c>
      <c r="AI442" s="20" t="e">
        <f>VLOOKUP($B442,'DATA PENGUKURAN GARDU'!$A:$BS,54,0)</f>
        <v>#N/A</v>
      </c>
      <c r="AJ442" s="17" t="e">
        <f>VLOOKUP($C442,'DATA PENGUKURAN GARDU'!$A:$BS,42,0)</f>
        <v>#N/A</v>
      </c>
      <c r="AK442" s="23" t="e">
        <f t="shared" si="219"/>
        <v>#N/A</v>
      </c>
      <c r="AL442" s="17" t="e">
        <f>VLOOKUP($C442,'DATA PENGUKURAN GARDU'!$A:$BS,44,0)</f>
        <v>#N/A</v>
      </c>
      <c r="AM442" s="23" t="e">
        <f t="shared" si="220"/>
        <v>#N/A</v>
      </c>
      <c r="AN442" s="17" t="e">
        <f>VLOOKUP($C442,'DATA PENGUKURAN GARDU'!$A:$BS,46,0)</f>
        <v>#N/A</v>
      </c>
      <c r="AO442" s="23" t="e">
        <f t="shared" si="221"/>
        <v>#N/A</v>
      </c>
      <c r="AP442" s="17" t="e">
        <f>VLOOKUP($C442,'DATA PENGUKURAN GARDU'!$A:$BS,46,0)</f>
        <v>#N/A</v>
      </c>
      <c r="AQ442" s="17" t="e">
        <f>VLOOKUP($C442,'DATA PENGUKURAN GARDU'!$A:$BS,53,0)</f>
        <v>#N/A</v>
      </c>
      <c r="AR442" s="17" t="e">
        <f>VLOOKUP($C442,'DATA PENGUKURAN GARDU'!$A:$BS,54,0)</f>
        <v>#N/A</v>
      </c>
      <c r="AS442" s="20" t="e">
        <f>VLOOKUP($D442,'DATA PENGUKURAN GARDU'!$A:$BS,42,0)</f>
        <v>#N/A</v>
      </c>
      <c r="AT442" s="21" t="e">
        <f t="shared" si="222"/>
        <v>#N/A</v>
      </c>
      <c r="AU442" s="20" t="e">
        <f>VLOOKUP($D442,'DATA PENGUKURAN GARDU'!$A:$BS,44,0)</f>
        <v>#N/A</v>
      </c>
      <c r="AV442" s="21" t="e">
        <f t="shared" si="223"/>
        <v>#N/A</v>
      </c>
      <c r="AW442" s="20" t="e">
        <f>VLOOKUP($D442,'DATA PENGUKURAN GARDU'!$A:$BS,46,0)</f>
        <v>#N/A</v>
      </c>
      <c r="AX442" s="21" t="e">
        <f t="shared" si="224"/>
        <v>#N/A</v>
      </c>
      <c r="AY442" s="20" t="e">
        <f>VLOOKUP($D442,'DATA PENGUKURAN GARDU'!$A:$BS,46,0)</f>
        <v>#N/A</v>
      </c>
      <c r="AZ442" s="20" t="e">
        <f>VLOOKUP($D442,'DATA PENGUKURAN GARDU'!$A:$BS,53,0)</f>
        <v>#N/A</v>
      </c>
      <c r="BA442" s="20" t="e">
        <f>VLOOKUP($D442,'DATA PENGUKURAN GARDU'!$A:$BS,54,0)</f>
        <v>#N/A</v>
      </c>
      <c r="BB442" s="17" t="e">
        <f>VLOOKUP($E442,'DATA PENGUKURAN GARDU'!$A:$BS,42,0)</f>
        <v>#N/A</v>
      </c>
      <c r="BC442" s="23" t="e">
        <f t="shared" si="225"/>
        <v>#N/A</v>
      </c>
      <c r="BD442" s="17" t="e">
        <f>VLOOKUP($E442,'DATA PENGUKURAN GARDU'!$A:$BS,44,0)</f>
        <v>#N/A</v>
      </c>
      <c r="BE442" s="23" t="e">
        <f t="shared" si="226"/>
        <v>#N/A</v>
      </c>
      <c r="BF442" s="17" t="e">
        <f>VLOOKUP($E442,'DATA PENGUKURAN GARDU'!$A:$BS,46,0)</f>
        <v>#N/A</v>
      </c>
      <c r="BG442" s="23" t="e">
        <f t="shared" si="227"/>
        <v>#N/A</v>
      </c>
      <c r="BH442" s="17" t="e">
        <f>VLOOKUP($E442,'DATA PENGUKURAN GARDU'!$A:$BS,46,0)</f>
        <v>#N/A</v>
      </c>
      <c r="BI442" s="17" t="e">
        <f>VLOOKUP($E442,'DATA PENGUKURAN GARDU'!$A:$BS,53,0)</f>
        <v>#N/A</v>
      </c>
      <c r="BJ442" s="17" t="e">
        <f>VLOOKUP($E442,'DATA PENGUKURAN GARDU'!$A:$BS,54,0)</f>
        <v>#N/A</v>
      </c>
      <c r="BK442" s="20" t="e">
        <f t="shared" si="228"/>
        <v>#N/A</v>
      </c>
      <c r="BL442" s="20" t="e">
        <f t="shared" si="229"/>
        <v>#N/A</v>
      </c>
      <c r="BM442" s="20" t="e">
        <f t="shared" si="230"/>
        <v>#N/A</v>
      </c>
      <c r="BN442" s="25" t="e">
        <f t="shared" si="231"/>
        <v>#N/A</v>
      </c>
      <c r="BO442" s="26" t="str">
        <f t="shared" si="232"/>
        <v>0</v>
      </c>
      <c r="BP442" s="21" t="e">
        <f t="shared" si="233"/>
        <v>#VALUE!</v>
      </c>
      <c r="BQ442" s="20" t="e">
        <f t="shared" si="234"/>
        <v>#N/A</v>
      </c>
      <c r="BR442" s="20" t="e">
        <v>#N/A</v>
      </c>
      <c r="BS442" s="9" t="e">
        <v>#N/A</v>
      </c>
      <c r="BT442" s="2" t="e">
        <f t="shared" si="235"/>
        <v>#VALUE!</v>
      </c>
      <c r="BU442" s="2" t="e">
        <f t="shared" si="203"/>
        <v>#N/A</v>
      </c>
      <c r="BV442" s="2" t="e">
        <f t="shared" si="204"/>
        <v>#N/A</v>
      </c>
    </row>
    <row r="443" s="2" customFormat="1" ht="22.95" customHeight="1" spans="1:74">
      <c r="A443" s="9" t="str">
        <f t="shared" si="205"/>
        <v>BB 083Induk</v>
      </c>
      <c r="B443" s="9" t="str">
        <f t="shared" si="206"/>
        <v>BB 083jurusan 1</v>
      </c>
      <c r="C443" s="9" t="str">
        <f t="shared" si="207"/>
        <v>BB 083jurusan 2</v>
      </c>
      <c r="D443" s="9" t="str">
        <f t="shared" si="208"/>
        <v>BB 083jurusan 3</v>
      </c>
      <c r="E443" s="9" t="str">
        <f t="shared" si="209"/>
        <v>BB 083jurusan 4</v>
      </c>
      <c r="F443" s="10" t="s">
        <v>568</v>
      </c>
      <c r="G443" s="10" t="s">
        <v>4</v>
      </c>
      <c r="H443" s="10" t="s">
        <v>569</v>
      </c>
      <c r="I443" s="10">
        <v>0.90277</v>
      </c>
      <c r="J443" s="10">
        <v>123.32675</v>
      </c>
      <c r="K443" s="10" t="s">
        <v>7465</v>
      </c>
      <c r="L443" s="10" t="s">
        <v>7465</v>
      </c>
      <c r="M443" s="10" t="s">
        <v>7465</v>
      </c>
      <c r="N443" s="14">
        <f t="shared" si="210"/>
        <v>0</v>
      </c>
      <c r="O443" s="15" t="e">
        <f t="shared" si="211"/>
        <v>#VALUE!</v>
      </c>
      <c r="P443" s="15" t="e">
        <f t="shared" si="212"/>
        <v>#VALUE!</v>
      </c>
      <c r="Q443" s="17" t="e">
        <f>VLOOKUP($A443,'DATA PENGUKURAN GARDU'!$A:$BS,42,0)</f>
        <v>#N/A</v>
      </c>
      <c r="R443" s="18" t="e">
        <f t="shared" si="213"/>
        <v>#N/A</v>
      </c>
      <c r="S443" s="17" t="e">
        <f>VLOOKUP($A443,'DATA PENGUKURAN GARDU'!$A:$BS,44,0)</f>
        <v>#N/A</v>
      </c>
      <c r="T443" s="18" t="e">
        <f t="shared" si="214"/>
        <v>#N/A</v>
      </c>
      <c r="U443" s="17" t="e">
        <f>VLOOKUP($A443,'DATA PENGUKURAN GARDU'!$A:$BS,46,0)</f>
        <v>#N/A</v>
      </c>
      <c r="V443" s="18" t="e">
        <f t="shared" si="215"/>
        <v>#N/A</v>
      </c>
      <c r="W443" s="17" t="e">
        <f>VLOOKUP($A443,'DATA PENGUKURAN GARDU'!$A:$BS,48,0)</f>
        <v>#N/A</v>
      </c>
      <c r="X443" s="17" t="e">
        <f>VLOOKUP($A443,'DATA PENGUKURAN GARDU'!$A:$BS,53,0)</f>
        <v>#N/A</v>
      </c>
      <c r="Y443" s="17" t="e">
        <f>VLOOKUP($A443,'DATA PENGUKURAN GARDU'!$A:$BS,54,0)</f>
        <v>#N/A</v>
      </c>
      <c r="Z443" s="17" t="e">
        <f>VLOOKUP($A443,'DATA PENGUKURAN GARDU'!$A:$BS,55,0)</f>
        <v>#N/A</v>
      </c>
      <c r="AA443" s="20" t="e">
        <f>VLOOKUP($B443,'DATA PENGUKURAN GARDU'!$A:$BS,42,0)</f>
        <v>#N/A</v>
      </c>
      <c r="AB443" s="21" t="e">
        <f t="shared" si="216"/>
        <v>#N/A</v>
      </c>
      <c r="AC443" s="20" t="e">
        <f>VLOOKUP($B443,'DATA PENGUKURAN GARDU'!$A:$BS,44,0)</f>
        <v>#N/A</v>
      </c>
      <c r="AD443" s="21" t="e">
        <f t="shared" si="217"/>
        <v>#N/A</v>
      </c>
      <c r="AE443" s="20" t="e">
        <f>VLOOKUP($B443,'DATA PENGUKURAN GARDU'!$A:$BS,46,0)</f>
        <v>#N/A</v>
      </c>
      <c r="AF443" s="21" t="e">
        <f t="shared" si="218"/>
        <v>#N/A</v>
      </c>
      <c r="AG443" s="20" t="e">
        <f>VLOOKUP($B443,'DATA PENGUKURAN GARDU'!$A:$BS,46,0)</f>
        <v>#N/A</v>
      </c>
      <c r="AH443" s="20" t="e">
        <f>VLOOKUP($B443,'DATA PENGUKURAN GARDU'!$A:$BS,53,0)</f>
        <v>#N/A</v>
      </c>
      <c r="AI443" s="20" t="e">
        <f>VLOOKUP($B443,'DATA PENGUKURAN GARDU'!$A:$BS,54,0)</f>
        <v>#N/A</v>
      </c>
      <c r="AJ443" s="17" t="e">
        <f>VLOOKUP($C443,'DATA PENGUKURAN GARDU'!$A:$BS,42,0)</f>
        <v>#N/A</v>
      </c>
      <c r="AK443" s="23" t="e">
        <f t="shared" si="219"/>
        <v>#N/A</v>
      </c>
      <c r="AL443" s="17" t="e">
        <f>VLOOKUP($C443,'DATA PENGUKURAN GARDU'!$A:$BS,44,0)</f>
        <v>#N/A</v>
      </c>
      <c r="AM443" s="23" t="e">
        <f t="shared" si="220"/>
        <v>#N/A</v>
      </c>
      <c r="AN443" s="17" t="e">
        <f>VLOOKUP($C443,'DATA PENGUKURAN GARDU'!$A:$BS,46,0)</f>
        <v>#N/A</v>
      </c>
      <c r="AO443" s="23" t="e">
        <f t="shared" si="221"/>
        <v>#N/A</v>
      </c>
      <c r="AP443" s="17" t="e">
        <f>VLOOKUP($C443,'DATA PENGUKURAN GARDU'!$A:$BS,46,0)</f>
        <v>#N/A</v>
      </c>
      <c r="AQ443" s="17" t="e">
        <f>VLOOKUP($C443,'DATA PENGUKURAN GARDU'!$A:$BS,53,0)</f>
        <v>#N/A</v>
      </c>
      <c r="AR443" s="17" t="e">
        <f>VLOOKUP($C443,'DATA PENGUKURAN GARDU'!$A:$BS,54,0)</f>
        <v>#N/A</v>
      </c>
      <c r="AS443" s="20" t="e">
        <f>VLOOKUP($D443,'DATA PENGUKURAN GARDU'!$A:$BS,42,0)</f>
        <v>#N/A</v>
      </c>
      <c r="AT443" s="21" t="e">
        <f t="shared" si="222"/>
        <v>#N/A</v>
      </c>
      <c r="AU443" s="20" t="e">
        <f>VLOOKUP($D443,'DATA PENGUKURAN GARDU'!$A:$BS,44,0)</f>
        <v>#N/A</v>
      </c>
      <c r="AV443" s="21" t="e">
        <f t="shared" si="223"/>
        <v>#N/A</v>
      </c>
      <c r="AW443" s="20" t="e">
        <f>VLOOKUP($D443,'DATA PENGUKURAN GARDU'!$A:$BS,46,0)</f>
        <v>#N/A</v>
      </c>
      <c r="AX443" s="21" t="e">
        <f t="shared" si="224"/>
        <v>#N/A</v>
      </c>
      <c r="AY443" s="20" t="e">
        <f>VLOOKUP($D443,'DATA PENGUKURAN GARDU'!$A:$BS,46,0)</f>
        <v>#N/A</v>
      </c>
      <c r="AZ443" s="20" t="e">
        <f>VLOOKUP($D443,'DATA PENGUKURAN GARDU'!$A:$BS,53,0)</f>
        <v>#N/A</v>
      </c>
      <c r="BA443" s="20" t="e">
        <f>VLOOKUP($D443,'DATA PENGUKURAN GARDU'!$A:$BS,54,0)</f>
        <v>#N/A</v>
      </c>
      <c r="BB443" s="17" t="e">
        <f>VLOOKUP($E443,'DATA PENGUKURAN GARDU'!$A:$BS,42,0)</f>
        <v>#N/A</v>
      </c>
      <c r="BC443" s="23" t="e">
        <f t="shared" si="225"/>
        <v>#N/A</v>
      </c>
      <c r="BD443" s="17" t="e">
        <f>VLOOKUP($E443,'DATA PENGUKURAN GARDU'!$A:$BS,44,0)</f>
        <v>#N/A</v>
      </c>
      <c r="BE443" s="23" t="e">
        <f t="shared" si="226"/>
        <v>#N/A</v>
      </c>
      <c r="BF443" s="17" t="e">
        <f>VLOOKUP($E443,'DATA PENGUKURAN GARDU'!$A:$BS,46,0)</f>
        <v>#N/A</v>
      </c>
      <c r="BG443" s="23" t="e">
        <f t="shared" si="227"/>
        <v>#N/A</v>
      </c>
      <c r="BH443" s="17" t="e">
        <f>VLOOKUP($E443,'DATA PENGUKURAN GARDU'!$A:$BS,46,0)</f>
        <v>#N/A</v>
      </c>
      <c r="BI443" s="17" t="e">
        <f>VLOOKUP($E443,'DATA PENGUKURAN GARDU'!$A:$BS,53,0)</f>
        <v>#N/A</v>
      </c>
      <c r="BJ443" s="17" t="e">
        <f>VLOOKUP($E443,'DATA PENGUKURAN GARDU'!$A:$BS,54,0)</f>
        <v>#N/A</v>
      </c>
      <c r="BK443" s="20" t="e">
        <f t="shared" si="228"/>
        <v>#N/A</v>
      </c>
      <c r="BL443" s="20" t="e">
        <f t="shared" si="229"/>
        <v>#N/A</v>
      </c>
      <c r="BM443" s="20" t="e">
        <f t="shared" si="230"/>
        <v>#N/A</v>
      </c>
      <c r="BN443" s="25" t="e">
        <f t="shared" si="231"/>
        <v>#N/A</v>
      </c>
      <c r="BO443" s="26" t="str">
        <f t="shared" si="232"/>
        <v>0</v>
      </c>
      <c r="BP443" s="21" t="e">
        <f t="shared" si="233"/>
        <v>#VALUE!</v>
      </c>
      <c r="BQ443" s="20" t="e">
        <f t="shared" si="234"/>
        <v>#N/A</v>
      </c>
      <c r="BR443" s="20" t="e">
        <v>#N/A</v>
      </c>
      <c r="BS443" s="9" t="e">
        <v>#N/A</v>
      </c>
      <c r="BT443" s="2" t="e">
        <f t="shared" si="235"/>
        <v>#VALUE!</v>
      </c>
      <c r="BU443" s="2" t="e">
        <f t="shared" si="203"/>
        <v>#N/A</v>
      </c>
      <c r="BV443" s="2" t="e">
        <f t="shared" si="204"/>
        <v>#N/A</v>
      </c>
    </row>
    <row r="444" s="2" customFormat="1" ht="22.95" customHeight="1" spans="1:74">
      <c r="A444" s="9" t="str">
        <f t="shared" si="205"/>
        <v>BB 084Induk</v>
      </c>
      <c r="B444" s="9" t="str">
        <f t="shared" si="206"/>
        <v>BB 084jurusan 1</v>
      </c>
      <c r="C444" s="9" t="str">
        <f t="shared" si="207"/>
        <v>BB 084jurusan 2</v>
      </c>
      <c r="D444" s="9" t="str">
        <f t="shared" si="208"/>
        <v>BB 084jurusan 3</v>
      </c>
      <c r="E444" s="9" t="str">
        <f t="shared" si="209"/>
        <v>BB 084jurusan 4</v>
      </c>
      <c r="F444" s="10" t="s">
        <v>570</v>
      </c>
      <c r="G444" s="10" t="s">
        <v>4</v>
      </c>
      <c r="H444" s="10" t="s">
        <v>571</v>
      </c>
      <c r="I444" s="10">
        <v>0.90358</v>
      </c>
      <c r="J444" s="10">
        <v>123.33337</v>
      </c>
      <c r="K444" s="10" t="s">
        <v>7465</v>
      </c>
      <c r="L444" s="10" t="s">
        <v>7465</v>
      </c>
      <c r="M444" s="10" t="s">
        <v>7465</v>
      </c>
      <c r="N444" s="14">
        <f t="shared" si="210"/>
        <v>0</v>
      </c>
      <c r="O444" s="15" t="e">
        <f t="shared" si="211"/>
        <v>#VALUE!</v>
      </c>
      <c r="P444" s="15" t="e">
        <f t="shared" si="212"/>
        <v>#VALUE!</v>
      </c>
      <c r="Q444" s="17" t="e">
        <f>VLOOKUP($A444,'DATA PENGUKURAN GARDU'!$A:$BS,42,0)</f>
        <v>#N/A</v>
      </c>
      <c r="R444" s="18" t="e">
        <f t="shared" si="213"/>
        <v>#N/A</v>
      </c>
      <c r="S444" s="17" t="e">
        <f>VLOOKUP($A444,'DATA PENGUKURAN GARDU'!$A:$BS,44,0)</f>
        <v>#N/A</v>
      </c>
      <c r="T444" s="18" t="e">
        <f t="shared" si="214"/>
        <v>#N/A</v>
      </c>
      <c r="U444" s="17" t="e">
        <f>VLOOKUP($A444,'DATA PENGUKURAN GARDU'!$A:$BS,46,0)</f>
        <v>#N/A</v>
      </c>
      <c r="V444" s="18" t="e">
        <f t="shared" si="215"/>
        <v>#N/A</v>
      </c>
      <c r="W444" s="17" t="e">
        <f>VLOOKUP($A444,'DATA PENGUKURAN GARDU'!$A:$BS,48,0)</f>
        <v>#N/A</v>
      </c>
      <c r="X444" s="17" t="e">
        <f>VLOOKUP($A444,'DATA PENGUKURAN GARDU'!$A:$BS,53,0)</f>
        <v>#N/A</v>
      </c>
      <c r="Y444" s="17" t="e">
        <f>VLOOKUP($A444,'DATA PENGUKURAN GARDU'!$A:$BS,54,0)</f>
        <v>#N/A</v>
      </c>
      <c r="Z444" s="17" t="e">
        <f>VLOOKUP($A444,'DATA PENGUKURAN GARDU'!$A:$BS,55,0)</f>
        <v>#N/A</v>
      </c>
      <c r="AA444" s="20" t="e">
        <f>VLOOKUP($B444,'DATA PENGUKURAN GARDU'!$A:$BS,42,0)</f>
        <v>#N/A</v>
      </c>
      <c r="AB444" s="21" t="e">
        <f t="shared" si="216"/>
        <v>#N/A</v>
      </c>
      <c r="AC444" s="20" t="e">
        <f>VLOOKUP($B444,'DATA PENGUKURAN GARDU'!$A:$BS,44,0)</f>
        <v>#N/A</v>
      </c>
      <c r="AD444" s="21" t="e">
        <f t="shared" si="217"/>
        <v>#N/A</v>
      </c>
      <c r="AE444" s="20" t="e">
        <f>VLOOKUP($B444,'DATA PENGUKURAN GARDU'!$A:$BS,46,0)</f>
        <v>#N/A</v>
      </c>
      <c r="AF444" s="21" t="e">
        <f t="shared" si="218"/>
        <v>#N/A</v>
      </c>
      <c r="AG444" s="20" t="e">
        <f>VLOOKUP($B444,'DATA PENGUKURAN GARDU'!$A:$BS,46,0)</f>
        <v>#N/A</v>
      </c>
      <c r="AH444" s="20" t="e">
        <f>VLOOKUP($B444,'DATA PENGUKURAN GARDU'!$A:$BS,53,0)</f>
        <v>#N/A</v>
      </c>
      <c r="AI444" s="20" t="e">
        <f>VLOOKUP($B444,'DATA PENGUKURAN GARDU'!$A:$BS,54,0)</f>
        <v>#N/A</v>
      </c>
      <c r="AJ444" s="17" t="e">
        <f>VLOOKUP($C444,'DATA PENGUKURAN GARDU'!$A:$BS,42,0)</f>
        <v>#N/A</v>
      </c>
      <c r="AK444" s="23" t="e">
        <f t="shared" si="219"/>
        <v>#N/A</v>
      </c>
      <c r="AL444" s="17" t="e">
        <f>VLOOKUP($C444,'DATA PENGUKURAN GARDU'!$A:$BS,44,0)</f>
        <v>#N/A</v>
      </c>
      <c r="AM444" s="23" t="e">
        <f t="shared" si="220"/>
        <v>#N/A</v>
      </c>
      <c r="AN444" s="17" t="e">
        <f>VLOOKUP($C444,'DATA PENGUKURAN GARDU'!$A:$BS,46,0)</f>
        <v>#N/A</v>
      </c>
      <c r="AO444" s="23" t="e">
        <f t="shared" si="221"/>
        <v>#N/A</v>
      </c>
      <c r="AP444" s="17" t="e">
        <f>VLOOKUP($C444,'DATA PENGUKURAN GARDU'!$A:$BS,46,0)</f>
        <v>#N/A</v>
      </c>
      <c r="AQ444" s="17" t="e">
        <f>VLOOKUP($C444,'DATA PENGUKURAN GARDU'!$A:$BS,53,0)</f>
        <v>#N/A</v>
      </c>
      <c r="AR444" s="17" t="e">
        <f>VLOOKUP($C444,'DATA PENGUKURAN GARDU'!$A:$BS,54,0)</f>
        <v>#N/A</v>
      </c>
      <c r="AS444" s="20" t="e">
        <f>VLOOKUP($D444,'DATA PENGUKURAN GARDU'!$A:$BS,42,0)</f>
        <v>#N/A</v>
      </c>
      <c r="AT444" s="21" t="e">
        <f t="shared" si="222"/>
        <v>#N/A</v>
      </c>
      <c r="AU444" s="20" t="e">
        <f>VLOOKUP($D444,'DATA PENGUKURAN GARDU'!$A:$BS,44,0)</f>
        <v>#N/A</v>
      </c>
      <c r="AV444" s="21" t="e">
        <f t="shared" si="223"/>
        <v>#N/A</v>
      </c>
      <c r="AW444" s="20" t="e">
        <f>VLOOKUP($D444,'DATA PENGUKURAN GARDU'!$A:$BS,46,0)</f>
        <v>#N/A</v>
      </c>
      <c r="AX444" s="21" t="e">
        <f t="shared" si="224"/>
        <v>#N/A</v>
      </c>
      <c r="AY444" s="20" t="e">
        <f>VLOOKUP($D444,'DATA PENGUKURAN GARDU'!$A:$BS,46,0)</f>
        <v>#N/A</v>
      </c>
      <c r="AZ444" s="20" t="e">
        <f>VLOOKUP($D444,'DATA PENGUKURAN GARDU'!$A:$BS,53,0)</f>
        <v>#N/A</v>
      </c>
      <c r="BA444" s="20" t="e">
        <f>VLOOKUP($D444,'DATA PENGUKURAN GARDU'!$A:$BS,54,0)</f>
        <v>#N/A</v>
      </c>
      <c r="BB444" s="17" t="e">
        <f>VLOOKUP($E444,'DATA PENGUKURAN GARDU'!$A:$BS,42,0)</f>
        <v>#N/A</v>
      </c>
      <c r="BC444" s="23" t="e">
        <f t="shared" si="225"/>
        <v>#N/A</v>
      </c>
      <c r="BD444" s="17" t="e">
        <f>VLOOKUP($E444,'DATA PENGUKURAN GARDU'!$A:$BS,44,0)</f>
        <v>#N/A</v>
      </c>
      <c r="BE444" s="23" t="e">
        <f t="shared" si="226"/>
        <v>#N/A</v>
      </c>
      <c r="BF444" s="17" t="e">
        <f>VLOOKUP($E444,'DATA PENGUKURAN GARDU'!$A:$BS,46,0)</f>
        <v>#N/A</v>
      </c>
      <c r="BG444" s="23" t="e">
        <f t="shared" si="227"/>
        <v>#N/A</v>
      </c>
      <c r="BH444" s="17" t="e">
        <f>VLOOKUP($E444,'DATA PENGUKURAN GARDU'!$A:$BS,46,0)</f>
        <v>#N/A</v>
      </c>
      <c r="BI444" s="17" t="e">
        <f>VLOOKUP($E444,'DATA PENGUKURAN GARDU'!$A:$BS,53,0)</f>
        <v>#N/A</v>
      </c>
      <c r="BJ444" s="17" t="e">
        <f>VLOOKUP($E444,'DATA PENGUKURAN GARDU'!$A:$BS,54,0)</f>
        <v>#N/A</v>
      </c>
      <c r="BK444" s="20" t="e">
        <f t="shared" si="228"/>
        <v>#N/A</v>
      </c>
      <c r="BL444" s="20" t="e">
        <f t="shared" si="229"/>
        <v>#N/A</v>
      </c>
      <c r="BM444" s="20" t="e">
        <f t="shared" si="230"/>
        <v>#N/A</v>
      </c>
      <c r="BN444" s="25" t="e">
        <f t="shared" si="231"/>
        <v>#N/A</v>
      </c>
      <c r="BO444" s="26" t="str">
        <f t="shared" si="232"/>
        <v>0</v>
      </c>
      <c r="BP444" s="21" t="e">
        <f t="shared" si="233"/>
        <v>#VALUE!</v>
      </c>
      <c r="BQ444" s="20" t="e">
        <f t="shared" si="234"/>
        <v>#N/A</v>
      </c>
      <c r="BR444" s="20" t="e">
        <v>#N/A</v>
      </c>
      <c r="BS444" s="9" t="e">
        <v>#N/A</v>
      </c>
      <c r="BT444" s="2" t="e">
        <f t="shared" si="235"/>
        <v>#VALUE!</v>
      </c>
      <c r="BU444" s="2" t="e">
        <f t="shared" si="203"/>
        <v>#N/A</v>
      </c>
      <c r="BV444" s="2" t="e">
        <f t="shared" si="204"/>
        <v>#N/A</v>
      </c>
    </row>
    <row r="445" s="2" customFormat="1" ht="22.95" customHeight="1" spans="1:74">
      <c r="A445" s="9" t="str">
        <f t="shared" si="205"/>
        <v>BB 145Induk</v>
      </c>
      <c r="B445" s="9" t="str">
        <f t="shared" si="206"/>
        <v>BB 145jurusan 1</v>
      </c>
      <c r="C445" s="9" t="str">
        <f t="shared" si="207"/>
        <v>BB 145jurusan 2</v>
      </c>
      <c r="D445" s="9" t="str">
        <f t="shared" si="208"/>
        <v>BB 145jurusan 3</v>
      </c>
      <c r="E445" s="9" t="str">
        <f t="shared" si="209"/>
        <v>BB 145jurusan 4</v>
      </c>
      <c r="F445" s="10" t="s">
        <v>437</v>
      </c>
      <c r="G445" s="10" t="s">
        <v>4</v>
      </c>
      <c r="H445" s="10" t="s">
        <v>572</v>
      </c>
      <c r="I445" s="10">
        <v>0.91182</v>
      </c>
      <c r="J445" s="10">
        <v>123.26993</v>
      </c>
      <c r="K445" s="10" t="s">
        <v>7465</v>
      </c>
      <c r="L445" s="10" t="s">
        <v>7465</v>
      </c>
      <c r="M445" s="10" t="s">
        <v>7465</v>
      </c>
      <c r="N445" s="14">
        <f t="shared" si="210"/>
        <v>0</v>
      </c>
      <c r="O445" s="15" t="e">
        <f t="shared" si="211"/>
        <v>#VALUE!</v>
      </c>
      <c r="P445" s="15" t="e">
        <f t="shared" si="212"/>
        <v>#VALUE!</v>
      </c>
      <c r="Q445" s="17" t="e">
        <f>VLOOKUP($A445,'DATA PENGUKURAN GARDU'!$A:$BS,42,0)</f>
        <v>#N/A</v>
      </c>
      <c r="R445" s="18" t="e">
        <f t="shared" si="213"/>
        <v>#N/A</v>
      </c>
      <c r="S445" s="17" t="e">
        <f>VLOOKUP($A445,'DATA PENGUKURAN GARDU'!$A:$BS,44,0)</f>
        <v>#N/A</v>
      </c>
      <c r="T445" s="18" t="e">
        <f t="shared" si="214"/>
        <v>#N/A</v>
      </c>
      <c r="U445" s="17" t="e">
        <f>VLOOKUP($A445,'DATA PENGUKURAN GARDU'!$A:$BS,46,0)</f>
        <v>#N/A</v>
      </c>
      <c r="V445" s="18" t="e">
        <f t="shared" si="215"/>
        <v>#N/A</v>
      </c>
      <c r="W445" s="17" t="e">
        <f>VLOOKUP($A445,'DATA PENGUKURAN GARDU'!$A:$BS,48,0)</f>
        <v>#N/A</v>
      </c>
      <c r="X445" s="17" t="e">
        <f>VLOOKUP($A445,'DATA PENGUKURAN GARDU'!$A:$BS,53,0)</f>
        <v>#N/A</v>
      </c>
      <c r="Y445" s="17" t="e">
        <f>VLOOKUP($A445,'DATA PENGUKURAN GARDU'!$A:$BS,54,0)</f>
        <v>#N/A</v>
      </c>
      <c r="Z445" s="17" t="e">
        <f>VLOOKUP($A445,'DATA PENGUKURAN GARDU'!$A:$BS,55,0)</f>
        <v>#N/A</v>
      </c>
      <c r="AA445" s="20" t="e">
        <f>VLOOKUP($B445,'DATA PENGUKURAN GARDU'!$A:$BS,42,0)</f>
        <v>#N/A</v>
      </c>
      <c r="AB445" s="21" t="e">
        <f t="shared" si="216"/>
        <v>#N/A</v>
      </c>
      <c r="AC445" s="20" t="e">
        <f>VLOOKUP($B445,'DATA PENGUKURAN GARDU'!$A:$BS,44,0)</f>
        <v>#N/A</v>
      </c>
      <c r="AD445" s="21" t="e">
        <f t="shared" si="217"/>
        <v>#N/A</v>
      </c>
      <c r="AE445" s="20" t="e">
        <f>VLOOKUP($B445,'DATA PENGUKURAN GARDU'!$A:$BS,46,0)</f>
        <v>#N/A</v>
      </c>
      <c r="AF445" s="21" t="e">
        <f t="shared" si="218"/>
        <v>#N/A</v>
      </c>
      <c r="AG445" s="20" t="e">
        <f>VLOOKUP($B445,'DATA PENGUKURAN GARDU'!$A:$BS,46,0)</f>
        <v>#N/A</v>
      </c>
      <c r="AH445" s="20" t="e">
        <f>VLOOKUP($B445,'DATA PENGUKURAN GARDU'!$A:$BS,53,0)</f>
        <v>#N/A</v>
      </c>
      <c r="AI445" s="20" t="e">
        <f>VLOOKUP($B445,'DATA PENGUKURAN GARDU'!$A:$BS,54,0)</f>
        <v>#N/A</v>
      </c>
      <c r="AJ445" s="17" t="e">
        <f>VLOOKUP($C445,'DATA PENGUKURAN GARDU'!$A:$BS,42,0)</f>
        <v>#N/A</v>
      </c>
      <c r="AK445" s="23" t="e">
        <f t="shared" si="219"/>
        <v>#N/A</v>
      </c>
      <c r="AL445" s="17" t="e">
        <f>VLOOKUP($C445,'DATA PENGUKURAN GARDU'!$A:$BS,44,0)</f>
        <v>#N/A</v>
      </c>
      <c r="AM445" s="23" t="e">
        <f t="shared" si="220"/>
        <v>#N/A</v>
      </c>
      <c r="AN445" s="17" t="e">
        <f>VLOOKUP($C445,'DATA PENGUKURAN GARDU'!$A:$BS,46,0)</f>
        <v>#N/A</v>
      </c>
      <c r="AO445" s="23" t="e">
        <f t="shared" si="221"/>
        <v>#N/A</v>
      </c>
      <c r="AP445" s="17" t="e">
        <f>VLOOKUP($C445,'DATA PENGUKURAN GARDU'!$A:$BS,46,0)</f>
        <v>#N/A</v>
      </c>
      <c r="AQ445" s="17" t="e">
        <f>VLOOKUP($C445,'DATA PENGUKURAN GARDU'!$A:$BS,53,0)</f>
        <v>#N/A</v>
      </c>
      <c r="AR445" s="17" t="e">
        <f>VLOOKUP($C445,'DATA PENGUKURAN GARDU'!$A:$BS,54,0)</f>
        <v>#N/A</v>
      </c>
      <c r="AS445" s="20" t="e">
        <f>VLOOKUP($D445,'DATA PENGUKURAN GARDU'!$A:$BS,42,0)</f>
        <v>#N/A</v>
      </c>
      <c r="AT445" s="21" t="e">
        <f t="shared" si="222"/>
        <v>#N/A</v>
      </c>
      <c r="AU445" s="20" t="e">
        <f>VLOOKUP($D445,'DATA PENGUKURAN GARDU'!$A:$BS,44,0)</f>
        <v>#N/A</v>
      </c>
      <c r="AV445" s="21" t="e">
        <f t="shared" si="223"/>
        <v>#N/A</v>
      </c>
      <c r="AW445" s="20" t="e">
        <f>VLOOKUP($D445,'DATA PENGUKURAN GARDU'!$A:$BS,46,0)</f>
        <v>#N/A</v>
      </c>
      <c r="AX445" s="21" t="e">
        <f t="shared" si="224"/>
        <v>#N/A</v>
      </c>
      <c r="AY445" s="20" t="e">
        <f>VLOOKUP($D445,'DATA PENGUKURAN GARDU'!$A:$BS,46,0)</f>
        <v>#N/A</v>
      </c>
      <c r="AZ445" s="20" t="e">
        <f>VLOOKUP($D445,'DATA PENGUKURAN GARDU'!$A:$BS,53,0)</f>
        <v>#N/A</v>
      </c>
      <c r="BA445" s="20" t="e">
        <f>VLOOKUP($D445,'DATA PENGUKURAN GARDU'!$A:$BS,54,0)</f>
        <v>#N/A</v>
      </c>
      <c r="BB445" s="17" t="e">
        <f>VLOOKUP($E445,'DATA PENGUKURAN GARDU'!$A:$BS,42,0)</f>
        <v>#N/A</v>
      </c>
      <c r="BC445" s="23" t="e">
        <f t="shared" si="225"/>
        <v>#N/A</v>
      </c>
      <c r="BD445" s="17" t="e">
        <f>VLOOKUP($E445,'DATA PENGUKURAN GARDU'!$A:$BS,44,0)</f>
        <v>#N/A</v>
      </c>
      <c r="BE445" s="23" t="e">
        <f t="shared" si="226"/>
        <v>#N/A</v>
      </c>
      <c r="BF445" s="17" t="e">
        <f>VLOOKUP($E445,'DATA PENGUKURAN GARDU'!$A:$BS,46,0)</f>
        <v>#N/A</v>
      </c>
      <c r="BG445" s="23" t="e">
        <f t="shared" si="227"/>
        <v>#N/A</v>
      </c>
      <c r="BH445" s="17" t="e">
        <f>VLOOKUP($E445,'DATA PENGUKURAN GARDU'!$A:$BS,46,0)</f>
        <v>#N/A</v>
      </c>
      <c r="BI445" s="17" t="e">
        <f>VLOOKUP($E445,'DATA PENGUKURAN GARDU'!$A:$BS,53,0)</f>
        <v>#N/A</v>
      </c>
      <c r="BJ445" s="17" t="e">
        <f>VLOOKUP($E445,'DATA PENGUKURAN GARDU'!$A:$BS,54,0)</f>
        <v>#N/A</v>
      </c>
      <c r="BK445" s="20" t="e">
        <f t="shared" si="228"/>
        <v>#N/A</v>
      </c>
      <c r="BL445" s="20" t="e">
        <f t="shared" si="229"/>
        <v>#N/A</v>
      </c>
      <c r="BM445" s="20" t="e">
        <f t="shared" si="230"/>
        <v>#N/A</v>
      </c>
      <c r="BN445" s="25" t="e">
        <f t="shared" si="231"/>
        <v>#N/A</v>
      </c>
      <c r="BO445" s="26" t="str">
        <f t="shared" si="232"/>
        <v>0</v>
      </c>
      <c r="BP445" s="21" t="e">
        <f t="shared" si="233"/>
        <v>#VALUE!</v>
      </c>
      <c r="BQ445" s="20" t="e">
        <f t="shared" si="234"/>
        <v>#N/A</v>
      </c>
      <c r="BR445" s="20" t="e">
        <v>#N/A</v>
      </c>
      <c r="BS445" s="9" t="e">
        <v>#N/A</v>
      </c>
      <c r="BT445" s="2" t="e">
        <f t="shared" si="235"/>
        <v>#VALUE!</v>
      </c>
      <c r="BU445" s="2" t="e">
        <f t="shared" si="203"/>
        <v>#N/A</v>
      </c>
      <c r="BV445" s="2" t="e">
        <f t="shared" si="204"/>
        <v>#N/A</v>
      </c>
    </row>
    <row r="446" s="2" customFormat="1" ht="22.95" customHeight="1" spans="1:74">
      <c r="A446" s="9" t="str">
        <f t="shared" si="205"/>
        <v>BB 152Induk</v>
      </c>
      <c r="B446" s="9" t="str">
        <f t="shared" si="206"/>
        <v>BB 152jurusan 1</v>
      </c>
      <c r="C446" s="9" t="str">
        <f t="shared" si="207"/>
        <v>BB 152jurusan 2</v>
      </c>
      <c r="D446" s="9" t="str">
        <f t="shared" si="208"/>
        <v>BB 152jurusan 3</v>
      </c>
      <c r="E446" s="9" t="str">
        <f t="shared" si="209"/>
        <v>BB 152jurusan 4</v>
      </c>
      <c r="F446" s="10" t="s">
        <v>573</v>
      </c>
      <c r="G446" s="10" t="s">
        <v>4</v>
      </c>
      <c r="H446" s="10" t="s">
        <v>574</v>
      </c>
      <c r="I446" s="10">
        <v>0.88113</v>
      </c>
      <c r="J446" s="10">
        <v>123.27365</v>
      </c>
      <c r="K446" s="10" t="s">
        <v>7465</v>
      </c>
      <c r="L446" s="10" t="s">
        <v>7465</v>
      </c>
      <c r="M446" s="10" t="s">
        <v>7465</v>
      </c>
      <c r="N446" s="14">
        <f t="shared" si="210"/>
        <v>0</v>
      </c>
      <c r="O446" s="15" t="e">
        <f t="shared" si="211"/>
        <v>#VALUE!</v>
      </c>
      <c r="P446" s="15" t="e">
        <f t="shared" si="212"/>
        <v>#VALUE!</v>
      </c>
      <c r="Q446" s="17" t="e">
        <f>VLOOKUP($A446,'DATA PENGUKURAN GARDU'!$A:$BS,42,0)</f>
        <v>#N/A</v>
      </c>
      <c r="R446" s="18" t="e">
        <f t="shared" si="213"/>
        <v>#N/A</v>
      </c>
      <c r="S446" s="17" t="e">
        <f>VLOOKUP($A446,'DATA PENGUKURAN GARDU'!$A:$BS,44,0)</f>
        <v>#N/A</v>
      </c>
      <c r="T446" s="18" t="e">
        <f t="shared" si="214"/>
        <v>#N/A</v>
      </c>
      <c r="U446" s="17" t="e">
        <f>VLOOKUP($A446,'DATA PENGUKURAN GARDU'!$A:$BS,46,0)</f>
        <v>#N/A</v>
      </c>
      <c r="V446" s="18" t="e">
        <f t="shared" si="215"/>
        <v>#N/A</v>
      </c>
      <c r="W446" s="17" t="e">
        <f>VLOOKUP($A446,'DATA PENGUKURAN GARDU'!$A:$BS,48,0)</f>
        <v>#N/A</v>
      </c>
      <c r="X446" s="17" t="e">
        <f>VLOOKUP($A446,'DATA PENGUKURAN GARDU'!$A:$BS,53,0)</f>
        <v>#N/A</v>
      </c>
      <c r="Y446" s="17" t="e">
        <f>VLOOKUP($A446,'DATA PENGUKURAN GARDU'!$A:$BS,54,0)</f>
        <v>#N/A</v>
      </c>
      <c r="Z446" s="17" t="e">
        <f>VLOOKUP($A446,'DATA PENGUKURAN GARDU'!$A:$BS,55,0)</f>
        <v>#N/A</v>
      </c>
      <c r="AA446" s="20" t="e">
        <f>VLOOKUP($B446,'DATA PENGUKURAN GARDU'!$A:$BS,42,0)</f>
        <v>#N/A</v>
      </c>
      <c r="AB446" s="21" t="e">
        <f t="shared" si="216"/>
        <v>#N/A</v>
      </c>
      <c r="AC446" s="20" t="e">
        <f>VLOOKUP($B446,'DATA PENGUKURAN GARDU'!$A:$BS,44,0)</f>
        <v>#N/A</v>
      </c>
      <c r="AD446" s="21" t="e">
        <f t="shared" si="217"/>
        <v>#N/A</v>
      </c>
      <c r="AE446" s="20" t="e">
        <f>VLOOKUP($B446,'DATA PENGUKURAN GARDU'!$A:$BS,46,0)</f>
        <v>#N/A</v>
      </c>
      <c r="AF446" s="21" t="e">
        <f t="shared" si="218"/>
        <v>#N/A</v>
      </c>
      <c r="AG446" s="20" t="e">
        <f>VLOOKUP($B446,'DATA PENGUKURAN GARDU'!$A:$BS,46,0)</f>
        <v>#N/A</v>
      </c>
      <c r="AH446" s="20" t="e">
        <f>VLOOKUP($B446,'DATA PENGUKURAN GARDU'!$A:$BS,53,0)</f>
        <v>#N/A</v>
      </c>
      <c r="AI446" s="20" t="e">
        <f>VLOOKUP($B446,'DATA PENGUKURAN GARDU'!$A:$BS,54,0)</f>
        <v>#N/A</v>
      </c>
      <c r="AJ446" s="17" t="e">
        <f>VLOOKUP($C446,'DATA PENGUKURAN GARDU'!$A:$BS,42,0)</f>
        <v>#N/A</v>
      </c>
      <c r="AK446" s="23" t="e">
        <f t="shared" si="219"/>
        <v>#N/A</v>
      </c>
      <c r="AL446" s="17" t="e">
        <f>VLOOKUP($C446,'DATA PENGUKURAN GARDU'!$A:$BS,44,0)</f>
        <v>#N/A</v>
      </c>
      <c r="AM446" s="23" t="e">
        <f t="shared" si="220"/>
        <v>#N/A</v>
      </c>
      <c r="AN446" s="17" t="e">
        <f>VLOOKUP($C446,'DATA PENGUKURAN GARDU'!$A:$BS,46,0)</f>
        <v>#N/A</v>
      </c>
      <c r="AO446" s="23" t="e">
        <f t="shared" si="221"/>
        <v>#N/A</v>
      </c>
      <c r="AP446" s="17" t="e">
        <f>VLOOKUP($C446,'DATA PENGUKURAN GARDU'!$A:$BS,46,0)</f>
        <v>#N/A</v>
      </c>
      <c r="AQ446" s="17" t="e">
        <f>VLOOKUP($C446,'DATA PENGUKURAN GARDU'!$A:$BS,53,0)</f>
        <v>#N/A</v>
      </c>
      <c r="AR446" s="17" t="e">
        <f>VLOOKUP($C446,'DATA PENGUKURAN GARDU'!$A:$BS,54,0)</f>
        <v>#N/A</v>
      </c>
      <c r="AS446" s="20" t="e">
        <f>VLOOKUP($D446,'DATA PENGUKURAN GARDU'!$A:$BS,42,0)</f>
        <v>#N/A</v>
      </c>
      <c r="AT446" s="21" t="e">
        <f t="shared" si="222"/>
        <v>#N/A</v>
      </c>
      <c r="AU446" s="20" t="e">
        <f>VLOOKUP($D446,'DATA PENGUKURAN GARDU'!$A:$BS,44,0)</f>
        <v>#N/A</v>
      </c>
      <c r="AV446" s="21" t="e">
        <f t="shared" si="223"/>
        <v>#N/A</v>
      </c>
      <c r="AW446" s="20" t="e">
        <f>VLOOKUP($D446,'DATA PENGUKURAN GARDU'!$A:$BS,46,0)</f>
        <v>#N/A</v>
      </c>
      <c r="AX446" s="21" t="e">
        <f t="shared" si="224"/>
        <v>#N/A</v>
      </c>
      <c r="AY446" s="20" t="e">
        <f>VLOOKUP($D446,'DATA PENGUKURAN GARDU'!$A:$BS,46,0)</f>
        <v>#N/A</v>
      </c>
      <c r="AZ446" s="20" t="e">
        <f>VLOOKUP($D446,'DATA PENGUKURAN GARDU'!$A:$BS,53,0)</f>
        <v>#N/A</v>
      </c>
      <c r="BA446" s="20" t="e">
        <f>VLOOKUP($D446,'DATA PENGUKURAN GARDU'!$A:$BS,54,0)</f>
        <v>#N/A</v>
      </c>
      <c r="BB446" s="17" t="e">
        <f>VLOOKUP($E446,'DATA PENGUKURAN GARDU'!$A:$BS,42,0)</f>
        <v>#N/A</v>
      </c>
      <c r="BC446" s="23" t="e">
        <f t="shared" si="225"/>
        <v>#N/A</v>
      </c>
      <c r="BD446" s="17" t="e">
        <f>VLOOKUP($E446,'DATA PENGUKURAN GARDU'!$A:$BS,44,0)</f>
        <v>#N/A</v>
      </c>
      <c r="BE446" s="23" t="e">
        <f t="shared" si="226"/>
        <v>#N/A</v>
      </c>
      <c r="BF446" s="17" t="e">
        <f>VLOOKUP($E446,'DATA PENGUKURAN GARDU'!$A:$BS,46,0)</f>
        <v>#N/A</v>
      </c>
      <c r="BG446" s="23" t="e">
        <f t="shared" si="227"/>
        <v>#N/A</v>
      </c>
      <c r="BH446" s="17" t="e">
        <f>VLOOKUP($E446,'DATA PENGUKURAN GARDU'!$A:$BS,46,0)</f>
        <v>#N/A</v>
      </c>
      <c r="BI446" s="17" t="e">
        <f>VLOOKUP($E446,'DATA PENGUKURAN GARDU'!$A:$BS,53,0)</f>
        <v>#N/A</v>
      </c>
      <c r="BJ446" s="17" t="e">
        <f>VLOOKUP($E446,'DATA PENGUKURAN GARDU'!$A:$BS,54,0)</f>
        <v>#N/A</v>
      </c>
      <c r="BK446" s="20" t="e">
        <f t="shared" si="228"/>
        <v>#N/A</v>
      </c>
      <c r="BL446" s="20" t="e">
        <f t="shared" si="229"/>
        <v>#N/A</v>
      </c>
      <c r="BM446" s="20" t="e">
        <f t="shared" si="230"/>
        <v>#N/A</v>
      </c>
      <c r="BN446" s="25" t="e">
        <f t="shared" si="231"/>
        <v>#N/A</v>
      </c>
      <c r="BO446" s="26" t="str">
        <f t="shared" si="232"/>
        <v>0</v>
      </c>
      <c r="BP446" s="21" t="e">
        <f t="shared" si="233"/>
        <v>#VALUE!</v>
      </c>
      <c r="BQ446" s="20" t="e">
        <f t="shared" si="234"/>
        <v>#N/A</v>
      </c>
      <c r="BR446" s="20" t="e">
        <v>#N/A</v>
      </c>
      <c r="BS446" s="9" t="e">
        <v>#N/A</v>
      </c>
      <c r="BT446" s="2" t="e">
        <f t="shared" si="235"/>
        <v>#VALUE!</v>
      </c>
      <c r="BU446" s="2" t="e">
        <f t="shared" si="203"/>
        <v>#N/A</v>
      </c>
      <c r="BV446" s="2" t="e">
        <f t="shared" si="204"/>
        <v>#N/A</v>
      </c>
    </row>
    <row r="447" s="2" customFormat="1" ht="22.95" customHeight="1" spans="1:74">
      <c r="A447" s="9" t="str">
        <f t="shared" si="205"/>
        <v>BB 153.1Induk</v>
      </c>
      <c r="B447" s="9" t="str">
        <f t="shared" si="206"/>
        <v>BB 153.1jurusan 1</v>
      </c>
      <c r="C447" s="9" t="str">
        <f t="shared" si="207"/>
        <v>BB 153.1jurusan 2</v>
      </c>
      <c r="D447" s="9" t="str">
        <f t="shared" si="208"/>
        <v>BB 153.1jurusan 3</v>
      </c>
      <c r="E447" s="9" t="str">
        <f t="shared" si="209"/>
        <v>BB 153.1jurusan 4</v>
      </c>
      <c r="F447" s="10" t="s">
        <v>575</v>
      </c>
      <c r="G447" s="10" t="s">
        <v>4</v>
      </c>
      <c r="H447" s="10" t="s">
        <v>576</v>
      </c>
      <c r="I447" s="10">
        <v>0.91736</v>
      </c>
      <c r="J447" s="10">
        <v>123.24565</v>
      </c>
      <c r="K447" s="10" t="s">
        <v>7465</v>
      </c>
      <c r="L447" s="10" t="s">
        <v>7465</v>
      </c>
      <c r="M447" s="10" t="s">
        <v>7465</v>
      </c>
      <c r="N447" s="14">
        <f t="shared" si="210"/>
        <v>0</v>
      </c>
      <c r="O447" s="15" t="e">
        <f t="shared" si="211"/>
        <v>#VALUE!</v>
      </c>
      <c r="P447" s="15" t="e">
        <f t="shared" si="212"/>
        <v>#VALUE!</v>
      </c>
      <c r="Q447" s="17" t="e">
        <f>VLOOKUP($A447,'DATA PENGUKURAN GARDU'!$A:$BS,42,0)</f>
        <v>#N/A</v>
      </c>
      <c r="R447" s="18" t="e">
        <f t="shared" si="213"/>
        <v>#N/A</v>
      </c>
      <c r="S447" s="17" t="e">
        <f>VLOOKUP($A447,'DATA PENGUKURAN GARDU'!$A:$BS,44,0)</f>
        <v>#N/A</v>
      </c>
      <c r="T447" s="18" t="e">
        <f t="shared" si="214"/>
        <v>#N/A</v>
      </c>
      <c r="U447" s="17" t="e">
        <f>VLOOKUP($A447,'DATA PENGUKURAN GARDU'!$A:$BS,46,0)</f>
        <v>#N/A</v>
      </c>
      <c r="V447" s="18" t="e">
        <f t="shared" si="215"/>
        <v>#N/A</v>
      </c>
      <c r="W447" s="17" t="e">
        <f>VLOOKUP($A447,'DATA PENGUKURAN GARDU'!$A:$BS,48,0)</f>
        <v>#N/A</v>
      </c>
      <c r="X447" s="17" t="e">
        <f>VLOOKUP($A447,'DATA PENGUKURAN GARDU'!$A:$BS,53,0)</f>
        <v>#N/A</v>
      </c>
      <c r="Y447" s="17" t="e">
        <f>VLOOKUP($A447,'DATA PENGUKURAN GARDU'!$A:$BS,54,0)</f>
        <v>#N/A</v>
      </c>
      <c r="Z447" s="17" t="e">
        <f>VLOOKUP($A447,'DATA PENGUKURAN GARDU'!$A:$BS,55,0)</f>
        <v>#N/A</v>
      </c>
      <c r="AA447" s="20" t="e">
        <f>VLOOKUP($B447,'DATA PENGUKURAN GARDU'!$A:$BS,42,0)</f>
        <v>#N/A</v>
      </c>
      <c r="AB447" s="21" t="e">
        <f t="shared" si="216"/>
        <v>#N/A</v>
      </c>
      <c r="AC447" s="20" t="e">
        <f>VLOOKUP($B447,'DATA PENGUKURAN GARDU'!$A:$BS,44,0)</f>
        <v>#N/A</v>
      </c>
      <c r="AD447" s="21" t="e">
        <f t="shared" si="217"/>
        <v>#N/A</v>
      </c>
      <c r="AE447" s="20" t="e">
        <f>VLOOKUP($B447,'DATA PENGUKURAN GARDU'!$A:$BS,46,0)</f>
        <v>#N/A</v>
      </c>
      <c r="AF447" s="21" t="e">
        <f t="shared" si="218"/>
        <v>#N/A</v>
      </c>
      <c r="AG447" s="20" t="e">
        <f>VLOOKUP($B447,'DATA PENGUKURAN GARDU'!$A:$BS,46,0)</f>
        <v>#N/A</v>
      </c>
      <c r="AH447" s="20" t="e">
        <f>VLOOKUP($B447,'DATA PENGUKURAN GARDU'!$A:$BS,53,0)</f>
        <v>#N/A</v>
      </c>
      <c r="AI447" s="20" t="e">
        <f>VLOOKUP($B447,'DATA PENGUKURAN GARDU'!$A:$BS,54,0)</f>
        <v>#N/A</v>
      </c>
      <c r="AJ447" s="17" t="e">
        <f>VLOOKUP($C447,'DATA PENGUKURAN GARDU'!$A:$BS,42,0)</f>
        <v>#N/A</v>
      </c>
      <c r="AK447" s="23" t="e">
        <f t="shared" si="219"/>
        <v>#N/A</v>
      </c>
      <c r="AL447" s="17" t="e">
        <f>VLOOKUP($C447,'DATA PENGUKURAN GARDU'!$A:$BS,44,0)</f>
        <v>#N/A</v>
      </c>
      <c r="AM447" s="23" t="e">
        <f t="shared" si="220"/>
        <v>#N/A</v>
      </c>
      <c r="AN447" s="17" t="e">
        <f>VLOOKUP($C447,'DATA PENGUKURAN GARDU'!$A:$BS,46,0)</f>
        <v>#N/A</v>
      </c>
      <c r="AO447" s="23" t="e">
        <f t="shared" si="221"/>
        <v>#N/A</v>
      </c>
      <c r="AP447" s="17" t="e">
        <f>VLOOKUP($C447,'DATA PENGUKURAN GARDU'!$A:$BS,46,0)</f>
        <v>#N/A</v>
      </c>
      <c r="AQ447" s="17" t="e">
        <f>VLOOKUP($C447,'DATA PENGUKURAN GARDU'!$A:$BS,53,0)</f>
        <v>#N/A</v>
      </c>
      <c r="AR447" s="17" t="e">
        <f>VLOOKUP($C447,'DATA PENGUKURAN GARDU'!$A:$BS,54,0)</f>
        <v>#N/A</v>
      </c>
      <c r="AS447" s="20" t="e">
        <f>VLOOKUP($D447,'DATA PENGUKURAN GARDU'!$A:$BS,42,0)</f>
        <v>#N/A</v>
      </c>
      <c r="AT447" s="21" t="e">
        <f t="shared" si="222"/>
        <v>#N/A</v>
      </c>
      <c r="AU447" s="20" t="e">
        <f>VLOOKUP($D447,'DATA PENGUKURAN GARDU'!$A:$BS,44,0)</f>
        <v>#N/A</v>
      </c>
      <c r="AV447" s="21" t="e">
        <f t="shared" si="223"/>
        <v>#N/A</v>
      </c>
      <c r="AW447" s="20" t="e">
        <f>VLOOKUP($D447,'DATA PENGUKURAN GARDU'!$A:$BS,46,0)</f>
        <v>#N/A</v>
      </c>
      <c r="AX447" s="21" t="e">
        <f t="shared" si="224"/>
        <v>#N/A</v>
      </c>
      <c r="AY447" s="20" t="e">
        <f>VLOOKUP($D447,'DATA PENGUKURAN GARDU'!$A:$BS,46,0)</f>
        <v>#N/A</v>
      </c>
      <c r="AZ447" s="20" t="e">
        <f>VLOOKUP($D447,'DATA PENGUKURAN GARDU'!$A:$BS,53,0)</f>
        <v>#N/A</v>
      </c>
      <c r="BA447" s="20" t="e">
        <f>VLOOKUP($D447,'DATA PENGUKURAN GARDU'!$A:$BS,54,0)</f>
        <v>#N/A</v>
      </c>
      <c r="BB447" s="17" t="e">
        <f>VLOOKUP($E447,'DATA PENGUKURAN GARDU'!$A:$BS,42,0)</f>
        <v>#N/A</v>
      </c>
      <c r="BC447" s="23" t="e">
        <f t="shared" si="225"/>
        <v>#N/A</v>
      </c>
      <c r="BD447" s="17" t="e">
        <f>VLOOKUP($E447,'DATA PENGUKURAN GARDU'!$A:$BS,44,0)</f>
        <v>#N/A</v>
      </c>
      <c r="BE447" s="23" t="e">
        <f t="shared" si="226"/>
        <v>#N/A</v>
      </c>
      <c r="BF447" s="17" t="e">
        <f>VLOOKUP($E447,'DATA PENGUKURAN GARDU'!$A:$BS,46,0)</f>
        <v>#N/A</v>
      </c>
      <c r="BG447" s="23" t="e">
        <f t="shared" si="227"/>
        <v>#N/A</v>
      </c>
      <c r="BH447" s="17" t="e">
        <f>VLOOKUP($E447,'DATA PENGUKURAN GARDU'!$A:$BS,46,0)</f>
        <v>#N/A</v>
      </c>
      <c r="BI447" s="17" t="e">
        <f>VLOOKUP($E447,'DATA PENGUKURAN GARDU'!$A:$BS,53,0)</f>
        <v>#N/A</v>
      </c>
      <c r="BJ447" s="17" t="e">
        <f>VLOOKUP($E447,'DATA PENGUKURAN GARDU'!$A:$BS,54,0)</f>
        <v>#N/A</v>
      </c>
      <c r="BK447" s="20" t="e">
        <f t="shared" si="228"/>
        <v>#N/A</v>
      </c>
      <c r="BL447" s="20" t="e">
        <f t="shared" si="229"/>
        <v>#N/A</v>
      </c>
      <c r="BM447" s="20" t="e">
        <f t="shared" si="230"/>
        <v>#N/A</v>
      </c>
      <c r="BN447" s="25" t="e">
        <f t="shared" si="231"/>
        <v>#N/A</v>
      </c>
      <c r="BO447" s="26" t="str">
        <f t="shared" si="232"/>
        <v>0</v>
      </c>
      <c r="BP447" s="21" t="e">
        <f t="shared" si="233"/>
        <v>#VALUE!</v>
      </c>
      <c r="BQ447" s="20" t="e">
        <f t="shared" si="234"/>
        <v>#N/A</v>
      </c>
      <c r="BR447" s="20" t="e">
        <v>#N/A</v>
      </c>
      <c r="BS447" s="9" t="e">
        <v>#N/A</v>
      </c>
      <c r="BT447" s="2" t="e">
        <f t="shared" si="235"/>
        <v>#VALUE!</v>
      </c>
      <c r="BU447" s="2" t="e">
        <f t="shared" si="203"/>
        <v>#N/A</v>
      </c>
      <c r="BV447" s="2" t="e">
        <f t="shared" si="204"/>
        <v>#N/A</v>
      </c>
    </row>
    <row r="448" s="2" customFormat="1" ht="22.95" customHeight="1" spans="1:74">
      <c r="A448" s="9" t="str">
        <f t="shared" si="205"/>
        <v>BB 158Induk</v>
      </c>
      <c r="B448" s="9" t="str">
        <f t="shared" si="206"/>
        <v>BB 158jurusan 1</v>
      </c>
      <c r="C448" s="9" t="str">
        <f t="shared" si="207"/>
        <v>BB 158jurusan 2</v>
      </c>
      <c r="D448" s="9" t="str">
        <f t="shared" si="208"/>
        <v>BB 158jurusan 3</v>
      </c>
      <c r="E448" s="9" t="str">
        <f t="shared" si="209"/>
        <v>BB 158jurusan 4</v>
      </c>
      <c r="F448" s="10" t="s">
        <v>514</v>
      </c>
      <c r="G448" s="10" t="s">
        <v>4</v>
      </c>
      <c r="H448" s="10" t="s">
        <v>577</v>
      </c>
      <c r="I448" s="10">
        <v>0.89357</v>
      </c>
      <c r="J448" s="10">
        <v>123.23423</v>
      </c>
      <c r="K448" s="10" t="s">
        <v>7465</v>
      </c>
      <c r="L448" s="10" t="s">
        <v>7465</v>
      </c>
      <c r="M448" s="10" t="s">
        <v>7465</v>
      </c>
      <c r="N448" s="14">
        <f t="shared" si="210"/>
        <v>0</v>
      </c>
      <c r="O448" s="15" t="e">
        <f t="shared" si="211"/>
        <v>#VALUE!</v>
      </c>
      <c r="P448" s="15" t="e">
        <f t="shared" si="212"/>
        <v>#VALUE!</v>
      </c>
      <c r="Q448" s="17" t="e">
        <f>VLOOKUP($A448,'DATA PENGUKURAN GARDU'!$A:$BS,42,0)</f>
        <v>#N/A</v>
      </c>
      <c r="R448" s="18" t="e">
        <f t="shared" si="213"/>
        <v>#N/A</v>
      </c>
      <c r="S448" s="17" t="e">
        <f>VLOOKUP($A448,'DATA PENGUKURAN GARDU'!$A:$BS,44,0)</f>
        <v>#N/A</v>
      </c>
      <c r="T448" s="18" t="e">
        <f t="shared" si="214"/>
        <v>#N/A</v>
      </c>
      <c r="U448" s="17" t="e">
        <f>VLOOKUP($A448,'DATA PENGUKURAN GARDU'!$A:$BS,46,0)</f>
        <v>#N/A</v>
      </c>
      <c r="V448" s="18" t="e">
        <f t="shared" si="215"/>
        <v>#N/A</v>
      </c>
      <c r="W448" s="17" t="e">
        <f>VLOOKUP($A448,'DATA PENGUKURAN GARDU'!$A:$BS,48,0)</f>
        <v>#N/A</v>
      </c>
      <c r="X448" s="17" t="e">
        <f>VLOOKUP($A448,'DATA PENGUKURAN GARDU'!$A:$BS,53,0)</f>
        <v>#N/A</v>
      </c>
      <c r="Y448" s="17" t="e">
        <f>VLOOKUP($A448,'DATA PENGUKURAN GARDU'!$A:$BS,54,0)</f>
        <v>#N/A</v>
      </c>
      <c r="Z448" s="17" t="e">
        <f>VLOOKUP($A448,'DATA PENGUKURAN GARDU'!$A:$BS,55,0)</f>
        <v>#N/A</v>
      </c>
      <c r="AA448" s="20" t="e">
        <f>VLOOKUP($B448,'DATA PENGUKURAN GARDU'!$A:$BS,42,0)</f>
        <v>#N/A</v>
      </c>
      <c r="AB448" s="21" t="e">
        <f t="shared" si="216"/>
        <v>#N/A</v>
      </c>
      <c r="AC448" s="20" t="e">
        <f>VLOOKUP($B448,'DATA PENGUKURAN GARDU'!$A:$BS,44,0)</f>
        <v>#N/A</v>
      </c>
      <c r="AD448" s="21" t="e">
        <f t="shared" si="217"/>
        <v>#N/A</v>
      </c>
      <c r="AE448" s="20" t="e">
        <f>VLOOKUP($B448,'DATA PENGUKURAN GARDU'!$A:$BS,46,0)</f>
        <v>#N/A</v>
      </c>
      <c r="AF448" s="21" t="e">
        <f t="shared" si="218"/>
        <v>#N/A</v>
      </c>
      <c r="AG448" s="20" t="e">
        <f>VLOOKUP($B448,'DATA PENGUKURAN GARDU'!$A:$BS,46,0)</f>
        <v>#N/A</v>
      </c>
      <c r="AH448" s="20" t="e">
        <f>VLOOKUP($B448,'DATA PENGUKURAN GARDU'!$A:$BS,53,0)</f>
        <v>#N/A</v>
      </c>
      <c r="AI448" s="20" t="e">
        <f>VLOOKUP($B448,'DATA PENGUKURAN GARDU'!$A:$BS,54,0)</f>
        <v>#N/A</v>
      </c>
      <c r="AJ448" s="17" t="e">
        <f>VLOOKUP($C448,'DATA PENGUKURAN GARDU'!$A:$BS,42,0)</f>
        <v>#N/A</v>
      </c>
      <c r="AK448" s="23" t="e">
        <f t="shared" si="219"/>
        <v>#N/A</v>
      </c>
      <c r="AL448" s="17" t="e">
        <f>VLOOKUP($C448,'DATA PENGUKURAN GARDU'!$A:$BS,44,0)</f>
        <v>#N/A</v>
      </c>
      <c r="AM448" s="23" t="e">
        <f t="shared" si="220"/>
        <v>#N/A</v>
      </c>
      <c r="AN448" s="17" t="e">
        <f>VLOOKUP($C448,'DATA PENGUKURAN GARDU'!$A:$BS,46,0)</f>
        <v>#N/A</v>
      </c>
      <c r="AO448" s="23" t="e">
        <f t="shared" si="221"/>
        <v>#N/A</v>
      </c>
      <c r="AP448" s="17" t="e">
        <f>VLOOKUP($C448,'DATA PENGUKURAN GARDU'!$A:$BS,46,0)</f>
        <v>#N/A</v>
      </c>
      <c r="AQ448" s="17" t="e">
        <f>VLOOKUP($C448,'DATA PENGUKURAN GARDU'!$A:$BS,53,0)</f>
        <v>#N/A</v>
      </c>
      <c r="AR448" s="17" t="e">
        <f>VLOOKUP($C448,'DATA PENGUKURAN GARDU'!$A:$BS,54,0)</f>
        <v>#N/A</v>
      </c>
      <c r="AS448" s="20" t="e">
        <f>VLOOKUP($D448,'DATA PENGUKURAN GARDU'!$A:$BS,42,0)</f>
        <v>#N/A</v>
      </c>
      <c r="AT448" s="21" t="e">
        <f t="shared" si="222"/>
        <v>#N/A</v>
      </c>
      <c r="AU448" s="20" t="e">
        <f>VLOOKUP($D448,'DATA PENGUKURAN GARDU'!$A:$BS,44,0)</f>
        <v>#N/A</v>
      </c>
      <c r="AV448" s="21" t="e">
        <f t="shared" si="223"/>
        <v>#N/A</v>
      </c>
      <c r="AW448" s="20" t="e">
        <f>VLOOKUP($D448,'DATA PENGUKURAN GARDU'!$A:$BS,46,0)</f>
        <v>#N/A</v>
      </c>
      <c r="AX448" s="21" t="e">
        <f t="shared" si="224"/>
        <v>#N/A</v>
      </c>
      <c r="AY448" s="20" t="e">
        <f>VLOOKUP($D448,'DATA PENGUKURAN GARDU'!$A:$BS,46,0)</f>
        <v>#N/A</v>
      </c>
      <c r="AZ448" s="20" t="e">
        <f>VLOOKUP($D448,'DATA PENGUKURAN GARDU'!$A:$BS,53,0)</f>
        <v>#N/A</v>
      </c>
      <c r="BA448" s="20" t="e">
        <f>VLOOKUP($D448,'DATA PENGUKURAN GARDU'!$A:$BS,54,0)</f>
        <v>#N/A</v>
      </c>
      <c r="BB448" s="17" t="e">
        <f>VLOOKUP($E448,'DATA PENGUKURAN GARDU'!$A:$BS,42,0)</f>
        <v>#N/A</v>
      </c>
      <c r="BC448" s="23" t="e">
        <f t="shared" si="225"/>
        <v>#N/A</v>
      </c>
      <c r="BD448" s="17" t="e">
        <f>VLOOKUP($E448,'DATA PENGUKURAN GARDU'!$A:$BS,44,0)</f>
        <v>#N/A</v>
      </c>
      <c r="BE448" s="23" t="e">
        <f t="shared" si="226"/>
        <v>#N/A</v>
      </c>
      <c r="BF448" s="17" t="e">
        <f>VLOOKUP($E448,'DATA PENGUKURAN GARDU'!$A:$BS,46,0)</f>
        <v>#N/A</v>
      </c>
      <c r="BG448" s="23" t="e">
        <f t="shared" si="227"/>
        <v>#N/A</v>
      </c>
      <c r="BH448" s="17" t="e">
        <f>VLOOKUP($E448,'DATA PENGUKURAN GARDU'!$A:$BS,46,0)</f>
        <v>#N/A</v>
      </c>
      <c r="BI448" s="17" t="e">
        <f>VLOOKUP($E448,'DATA PENGUKURAN GARDU'!$A:$BS,53,0)</f>
        <v>#N/A</v>
      </c>
      <c r="BJ448" s="17" t="e">
        <f>VLOOKUP($E448,'DATA PENGUKURAN GARDU'!$A:$BS,54,0)</f>
        <v>#N/A</v>
      </c>
      <c r="BK448" s="20" t="e">
        <f t="shared" si="228"/>
        <v>#N/A</v>
      </c>
      <c r="BL448" s="20" t="e">
        <f t="shared" si="229"/>
        <v>#N/A</v>
      </c>
      <c r="BM448" s="20" t="e">
        <f t="shared" si="230"/>
        <v>#N/A</v>
      </c>
      <c r="BN448" s="25" t="e">
        <f t="shared" si="231"/>
        <v>#N/A</v>
      </c>
      <c r="BO448" s="26" t="str">
        <f t="shared" si="232"/>
        <v>0</v>
      </c>
      <c r="BP448" s="21" t="e">
        <f t="shared" si="233"/>
        <v>#VALUE!</v>
      </c>
      <c r="BQ448" s="20" t="e">
        <f t="shared" si="234"/>
        <v>#N/A</v>
      </c>
      <c r="BR448" s="20" t="e">
        <v>#N/A</v>
      </c>
      <c r="BS448" s="9" t="e">
        <v>#N/A</v>
      </c>
      <c r="BT448" s="2" t="e">
        <f t="shared" si="235"/>
        <v>#VALUE!</v>
      </c>
      <c r="BU448" s="2" t="e">
        <f t="shared" si="203"/>
        <v>#N/A</v>
      </c>
      <c r="BV448" s="2" t="e">
        <f t="shared" si="204"/>
        <v>#N/A</v>
      </c>
    </row>
    <row r="449" s="2" customFormat="1" ht="22.95" customHeight="1" spans="1:74">
      <c r="A449" s="9" t="str">
        <f t="shared" si="205"/>
        <v>L-054Induk</v>
      </c>
      <c r="B449" s="9" t="str">
        <f t="shared" si="206"/>
        <v>L-054jurusan 1</v>
      </c>
      <c r="C449" s="9" t="str">
        <f t="shared" si="207"/>
        <v>L-054jurusan 2</v>
      </c>
      <c r="D449" s="9" t="str">
        <f t="shared" si="208"/>
        <v>L-054jurusan 3</v>
      </c>
      <c r="E449" s="9" t="str">
        <f t="shared" si="209"/>
        <v>L-054jurusan 4</v>
      </c>
      <c r="F449" s="10" t="s">
        <v>489</v>
      </c>
      <c r="G449" s="10" t="s">
        <v>22</v>
      </c>
      <c r="H449" s="10" t="s">
        <v>578</v>
      </c>
      <c r="I449" s="10">
        <v>0.32931</v>
      </c>
      <c r="J449" s="10">
        <v>123.72116</v>
      </c>
      <c r="K449" s="10" t="s">
        <v>7465</v>
      </c>
      <c r="L449" s="10" t="s">
        <v>7465</v>
      </c>
      <c r="M449" s="10" t="s">
        <v>7465</v>
      </c>
      <c r="N449" s="14">
        <f t="shared" si="210"/>
        <v>0</v>
      </c>
      <c r="O449" s="15" t="e">
        <f t="shared" si="211"/>
        <v>#VALUE!</v>
      </c>
      <c r="P449" s="15" t="e">
        <f t="shared" si="212"/>
        <v>#VALUE!</v>
      </c>
      <c r="Q449" s="17" t="e">
        <f>VLOOKUP($A449,'DATA PENGUKURAN GARDU'!$A:$BS,42,0)</f>
        <v>#N/A</v>
      </c>
      <c r="R449" s="18" t="e">
        <f t="shared" si="213"/>
        <v>#N/A</v>
      </c>
      <c r="S449" s="17" t="e">
        <f>VLOOKUP($A449,'DATA PENGUKURAN GARDU'!$A:$BS,44,0)</f>
        <v>#N/A</v>
      </c>
      <c r="T449" s="18" t="e">
        <f t="shared" si="214"/>
        <v>#N/A</v>
      </c>
      <c r="U449" s="17" t="e">
        <f>VLOOKUP($A449,'DATA PENGUKURAN GARDU'!$A:$BS,46,0)</f>
        <v>#N/A</v>
      </c>
      <c r="V449" s="18" t="e">
        <f t="shared" si="215"/>
        <v>#N/A</v>
      </c>
      <c r="W449" s="17" t="e">
        <f>VLOOKUP($A449,'DATA PENGUKURAN GARDU'!$A:$BS,48,0)</f>
        <v>#N/A</v>
      </c>
      <c r="X449" s="17" t="e">
        <f>VLOOKUP($A449,'DATA PENGUKURAN GARDU'!$A:$BS,53,0)</f>
        <v>#N/A</v>
      </c>
      <c r="Y449" s="17" t="e">
        <f>VLOOKUP($A449,'DATA PENGUKURAN GARDU'!$A:$BS,54,0)</f>
        <v>#N/A</v>
      </c>
      <c r="Z449" s="17" t="e">
        <f>VLOOKUP($A449,'DATA PENGUKURAN GARDU'!$A:$BS,55,0)</f>
        <v>#N/A</v>
      </c>
      <c r="AA449" s="20" t="e">
        <f>VLOOKUP($B449,'DATA PENGUKURAN GARDU'!$A:$BS,42,0)</f>
        <v>#N/A</v>
      </c>
      <c r="AB449" s="21" t="e">
        <f t="shared" si="216"/>
        <v>#N/A</v>
      </c>
      <c r="AC449" s="20" t="e">
        <f>VLOOKUP($B449,'DATA PENGUKURAN GARDU'!$A:$BS,44,0)</f>
        <v>#N/A</v>
      </c>
      <c r="AD449" s="21" t="e">
        <f t="shared" si="217"/>
        <v>#N/A</v>
      </c>
      <c r="AE449" s="20" t="e">
        <f>VLOOKUP($B449,'DATA PENGUKURAN GARDU'!$A:$BS,46,0)</f>
        <v>#N/A</v>
      </c>
      <c r="AF449" s="21" t="e">
        <f t="shared" si="218"/>
        <v>#N/A</v>
      </c>
      <c r="AG449" s="20" t="e">
        <f>VLOOKUP($B449,'DATA PENGUKURAN GARDU'!$A:$BS,46,0)</f>
        <v>#N/A</v>
      </c>
      <c r="AH449" s="20" t="e">
        <f>VLOOKUP($B449,'DATA PENGUKURAN GARDU'!$A:$BS,53,0)</f>
        <v>#N/A</v>
      </c>
      <c r="AI449" s="20" t="e">
        <f>VLOOKUP($B449,'DATA PENGUKURAN GARDU'!$A:$BS,54,0)</f>
        <v>#N/A</v>
      </c>
      <c r="AJ449" s="17" t="e">
        <f>VLOOKUP($C449,'DATA PENGUKURAN GARDU'!$A:$BS,42,0)</f>
        <v>#N/A</v>
      </c>
      <c r="AK449" s="23" t="e">
        <f t="shared" si="219"/>
        <v>#N/A</v>
      </c>
      <c r="AL449" s="17" t="e">
        <f>VLOOKUP($C449,'DATA PENGUKURAN GARDU'!$A:$BS,44,0)</f>
        <v>#N/A</v>
      </c>
      <c r="AM449" s="23" t="e">
        <f t="shared" si="220"/>
        <v>#N/A</v>
      </c>
      <c r="AN449" s="17" t="e">
        <f>VLOOKUP($C449,'DATA PENGUKURAN GARDU'!$A:$BS,46,0)</f>
        <v>#N/A</v>
      </c>
      <c r="AO449" s="23" t="e">
        <f t="shared" si="221"/>
        <v>#N/A</v>
      </c>
      <c r="AP449" s="17" t="e">
        <f>VLOOKUP($C449,'DATA PENGUKURAN GARDU'!$A:$BS,46,0)</f>
        <v>#N/A</v>
      </c>
      <c r="AQ449" s="17" t="e">
        <f>VLOOKUP($C449,'DATA PENGUKURAN GARDU'!$A:$BS,53,0)</f>
        <v>#N/A</v>
      </c>
      <c r="AR449" s="17" t="e">
        <f>VLOOKUP($C449,'DATA PENGUKURAN GARDU'!$A:$BS,54,0)</f>
        <v>#N/A</v>
      </c>
      <c r="AS449" s="20" t="e">
        <f>VLOOKUP($D449,'DATA PENGUKURAN GARDU'!$A:$BS,42,0)</f>
        <v>#N/A</v>
      </c>
      <c r="AT449" s="21" t="e">
        <f t="shared" si="222"/>
        <v>#N/A</v>
      </c>
      <c r="AU449" s="20" t="e">
        <f>VLOOKUP($D449,'DATA PENGUKURAN GARDU'!$A:$BS,44,0)</f>
        <v>#N/A</v>
      </c>
      <c r="AV449" s="21" t="e">
        <f t="shared" si="223"/>
        <v>#N/A</v>
      </c>
      <c r="AW449" s="20" t="e">
        <f>VLOOKUP($D449,'DATA PENGUKURAN GARDU'!$A:$BS,46,0)</f>
        <v>#N/A</v>
      </c>
      <c r="AX449" s="21" t="e">
        <f t="shared" si="224"/>
        <v>#N/A</v>
      </c>
      <c r="AY449" s="20" t="e">
        <f>VLOOKUP($D449,'DATA PENGUKURAN GARDU'!$A:$BS,46,0)</f>
        <v>#N/A</v>
      </c>
      <c r="AZ449" s="20" t="e">
        <f>VLOOKUP($D449,'DATA PENGUKURAN GARDU'!$A:$BS,53,0)</f>
        <v>#N/A</v>
      </c>
      <c r="BA449" s="20" t="e">
        <f>VLOOKUP($D449,'DATA PENGUKURAN GARDU'!$A:$BS,54,0)</f>
        <v>#N/A</v>
      </c>
      <c r="BB449" s="17" t="e">
        <f>VLOOKUP($E449,'DATA PENGUKURAN GARDU'!$A:$BS,42,0)</f>
        <v>#N/A</v>
      </c>
      <c r="BC449" s="23" t="e">
        <f t="shared" si="225"/>
        <v>#N/A</v>
      </c>
      <c r="BD449" s="17" t="e">
        <f>VLOOKUP($E449,'DATA PENGUKURAN GARDU'!$A:$BS,44,0)</f>
        <v>#N/A</v>
      </c>
      <c r="BE449" s="23" t="e">
        <f t="shared" si="226"/>
        <v>#N/A</v>
      </c>
      <c r="BF449" s="17" t="e">
        <f>VLOOKUP($E449,'DATA PENGUKURAN GARDU'!$A:$BS,46,0)</f>
        <v>#N/A</v>
      </c>
      <c r="BG449" s="23" t="e">
        <f t="shared" si="227"/>
        <v>#N/A</v>
      </c>
      <c r="BH449" s="17" t="e">
        <f>VLOOKUP($E449,'DATA PENGUKURAN GARDU'!$A:$BS,46,0)</f>
        <v>#N/A</v>
      </c>
      <c r="BI449" s="17" t="e">
        <f>VLOOKUP($E449,'DATA PENGUKURAN GARDU'!$A:$BS,53,0)</f>
        <v>#N/A</v>
      </c>
      <c r="BJ449" s="17" t="e">
        <f>VLOOKUP($E449,'DATA PENGUKURAN GARDU'!$A:$BS,54,0)</f>
        <v>#N/A</v>
      </c>
      <c r="BK449" s="20" t="e">
        <f t="shared" si="228"/>
        <v>#N/A</v>
      </c>
      <c r="BL449" s="20" t="e">
        <f t="shared" si="229"/>
        <v>#N/A</v>
      </c>
      <c r="BM449" s="20" t="e">
        <f t="shared" si="230"/>
        <v>#N/A</v>
      </c>
      <c r="BN449" s="25" t="e">
        <f t="shared" si="231"/>
        <v>#N/A</v>
      </c>
      <c r="BO449" s="26" t="str">
        <f t="shared" si="232"/>
        <v>0</v>
      </c>
      <c r="BP449" s="21" t="e">
        <f t="shared" si="233"/>
        <v>#VALUE!</v>
      </c>
      <c r="BQ449" s="20" t="e">
        <f t="shared" si="234"/>
        <v>#N/A</v>
      </c>
      <c r="BR449" s="20" t="e">
        <v>#N/A</v>
      </c>
      <c r="BS449" s="9" t="e">
        <v>#N/A</v>
      </c>
      <c r="BT449" s="2" t="e">
        <f t="shared" si="235"/>
        <v>#VALUE!</v>
      </c>
      <c r="BU449" s="2" t="e">
        <f t="shared" si="203"/>
        <v>#N/A</v>
      </c>
      <c r="BV449" s="2" t="e">
        <f t="shared" si="204"/>
        <v>#N/A</v>
      </c>
    </row>
    <row r="450" s="2" customFormat="1" ht="22.95" customHeight="1" spans="1:74">
      <c r="A450" s="9" t="str">
        <f t="shared" si="205"/>
        <v>L-055Induk</v>
      </c>
      <c r="B450" s="9" t="str">
        <f t="shared" si="206"/>
        <v>L-055jurusan 1</v>
      </c>
      <c r="C450" s="9" t="str">
        <f t="shared" si="207"/>
        <v>L-055jurusan 2</v>
      </c>
      <c r="D450" s="9" t="str">
        <f t="shared" si="208"/>
        <v>L-055jurusan 3</v>
      </c>
      <c r="E450" s="9" t="str">
        <f t="shared" si="209"/>
        <v>L-055jurusan 4</v>
      </c>
      <c r="F450" s="10" t="s">
        <v>489</v>
      </c>
      <c r="G450" s="10" t="s">
        <v>22</v>
      </c>
      <c r="H450" s="10" t="s">
        <v>579</v>
      </c>
      <c r="I450" s="10">
        <v>0.32927</v>
      </c>
      <c r="J450" s="10">
        <v>123.71454</v>
      </c>
      <c r="K450" s="10" t="s">
        <v>7465</v>
      </c>
      <c r="L450" s="10" t="s">
        <v>7465</v>
      </c>
      <c r="M450" s="10" t="s">
        <v>7465</v>
      </c>
      <c r="N450" s="14">
        <f t="shared" si="210"/>
        <v>0</v>
      </c>
      <c r="O450" s="15" t="e">
        <f t="shared" si="211"/>
        <v>#VALUE!</v>
      </c>
      <c r="P450" s="15" t="e">
        <f t="shared" si="212"/>
        <v>#VALUE!</v>
      </c>
      <c r="Q450" s="17" t="e">
        <f>VLOOKUP($A450,'DATA PENGUKURAN GARDU'!$A:$BS,42,0)</f>
        <v>#N/A</v>
      </c>
      <c r="R450" s="18" t="e">
        <f t="shared" si="213"/>
        <v>#N/A</v>
      </c>
      <c r="S450" s="17" t="e">
        <f>VLOOKUP($A450,'DATA PENGUKURAN GARDU'!$A:$BS,44,0)</f>
        <v>#N/A</v>
      </c>
      <c r="T450" s="18" t="e">
        <f t="shared" si="214"/>
        <v>#N/A</v>
      </c>
      <c r="U450" s="17" t="e">
        <f>VLOOKUP($A450,'DATA PENGUKURAN GARDU'!$A:$BS,46,0)</f>
        <v>#N/A</v>
      </c>
      <c r="V450" s="18" t="e">
        <f t="shared" si="215"/>
        <v>#N/A</v>
      </c>
      <c r="W450" s="17" t="e">
        <f>VLOOKUP($A450,'DATA PENGUKURAN GARDU'!$A:$BS,48,0)</f>
        <v>#N/A</v>
      </c>
      <c r="X450" s="17" t="e">
        <f>VLOOKUP($A450,'DATA PENGUKURAN GARDU'!$A:$BS,53,0)</f>
        <v>#N/A</v>
      </c>
      <c r="Y450" s="17" t="e">
        <f>VLOOKUP($A450,'DATA PENGUKURAN GARDU'!$A:$BS,54,0)</f>
        <v>#N/A</v>
      </c>
      <c r="Z450" s="17" t="e">
        <f>VLOOKUP($A450,'DATA PENGUKURAN GARDU'!$A:$BS,55,0)</f>
        <v>#N/A</v>
      </c>
      <c r="AA450" s="20" t="e">
        <f>VLOOKUP($B450,'DATA PENGUKURAN GARDU'!$A:$BS,42,0)</f>
        <v>#N/A</v>
      </c>
      <c r="AB450" s="21" t="e">
        <f t="shared" si="216"/>
        <v>#N/A</v>
      </c>
      <c r="AC450" s="20" t="e">
        <f>VLOOKUP($B450,'DATA PENGUKURAN GARDU'!$A:$BS,44,0)</f>
        <v>#N/A</v>
      </c>
      <c r="AD450" s="21" t="e">
        <f t="shared" si="217"/>
        <v>#N/A</v>
      </c>
      <c r="AE450" s="20" t="e">
        <f>VLOOKUP($B450,'DATA PENGUKURAN GARDU'!$A:$BS,46,0)</f>
        <v>#N/A</v>
      </c>
      <c r="AF450" s="21" t="e">
        <f t="shared" si="218"/>
        <v>#N/A</v>
      </c>
      <c r="AG450" s="20" t="e">
        <f>VLOOKUP($B450,'DATA PENGUKURAN GARDU'!$A:$BS,46,0)</f>
        <v>#N/A</v>
      </c>
      <c r="AH450" s="20" t="e">
        <f>VLOOKUP($B450,'DATA PENGUKURAN GARDU'!$A:$BS,53,0)</f>
        <v>#N/A</v>
      </c>
      <c r="AI450" s="20" t="e">
        <f>VLOOKUP($B450,'DATA PENGUKURAN GARDU'!$A:$BS,54,0)</f>
        <v>#N/A</v>
      </c>
      <c r="AJ450" s="17" t="e">
        <f>VLOOKUP($C450,'DATA PENGUKURAN GARDU'!$A:$BS,42,0)</f>
        <v>#N/A</v>
      </c>
      <c r="AK450" s="23" t="e">
        <f t="shared" si="219"/>
        <v>#N/A</v>
      </c>
      <c r="AL450" s="17" t="e">
        <f>VLOOKUP($C450,'DATA PENGUKURAN GARDU'!$A:$BS,44,0)</f>
        <v>#N/A</v>
      </c>
      <c r="AM450" s="23" t="e">
        <f t="shared" si="220"/>
        <v>#N/A</v>
      </c>
      <c r="AN450" s="17" t="e">
        <f>VLOOKUP($C450,'DATA PENGUKURAN GARDU'!$A:$BS,46,0)</f>
        <v>#N/A</v>
      </c>
      <c r="AO450" s="23" t="e">
        <f t="shared" si="221"/>
        <v>#N/A</v>
      </c>
      <c r="AP450" s="17" t="e">
        <f>VLOOKUP($C450,'DATA PENGUKURAN GARDU'!$A:$BS,46,0)</f>
        <v>#N/A</v>
      </c>
      <c r="AQ450" s="17" t="e">
        <f>VLOOKUP($C450,'DATA PENGUKURAN GARDU'!$A:$BS,53,0)</f>
        <v>#N/A</v>
      </c>
      <c r="AR450" s="17" t="e">
        <f>VLOOKUP($C450,'DATA PENGUKURAN GARDU'!$A:$BS,54,0)</f>
        <v>#N/A</v>
      </c>
      <c r="AS450" s="20" t="e">
        <f>VLOOKUP($D450,'DATA PENGUKURAN GARDU'!$A:$BS,42,0)</f>
        <v>#N/A</v>
      </c>
      <c r="AT450" s="21" t="e">
        <f t="shared" si="222"/>
        <v>#N/A</v>
      </c>
      <c r="AU450" s="20" t="e">
        <f>VLOOKUP($D450,'DATA PENGUKURAN GARDU'!$A:$BS,44,0)</f>
        <v>#N/A</v>
      </c>
      <c r="AV450" s="21" t="e">
        <f t="shared" si="223"/>
        <v>#N/A</v>
      </c>
      <c r="AW450" s="20" t="e">
        <f>VLOOKUP($D450,'DATA PENGUKURAN GARDU'!$A:$BS,46,0)</f>
        <v>#N/A</v>
      </c>
      <c r="AX450" s="21" t="e">
        <f t="shared" si="224"/>
        <v>#N/A</v>
      </c>
      <c r="AY450" s="20" t="e">
        <f>VLOOKUP($D450,'DATA PENGUKURAN GARDU'!$A:$BS,46,0)</f>
        <v>#N/A</v>
      </c>
      <c r="AZ450" s="20" t="e">
        <f>VLOOKUP($D450,'DATA PENGUKURAN GARDU'!$A:$BS,53,0)</f>
        <v>#N/A</v>
      </c>
      <c r="BA450" s="20" t="e">
        <f>VLOOKUP($D450,'DATA PENGUKURAN GARDU'!$A:$BS,54,0)</f>
        <v>#N/A</v>
      </c>
      <c r="BB450" s="17" t="e">
        <f>VLOOKUP($E450,'DATA PENGUKURAN GARDU'!$A:$BS,42,0)</f>
        <v>#N/A</v>
      </c>
      <c r="BC450" s="23" t="e">
        <f t="shared" si="225"/>
        <v>#N/A</v>
      </c>
      <c r="BD450" s="17" t="e">
        <f>VLOOKUP($E450,'DATA PENGUKURAN GARDU'!$A:$BS,44,0)</f>
        <v>#N/A</v>
      </c>
      <c r="BE450" s="23" t="e">
        <f t="shared" si="226"/>
        <v>#N/A</v>
      </c>
      <c r="BF450" s="17" t="e">
        <f>VLOOKUP($E450,'DATA PENGUKURAN GARDU'!$A:$BS,46,0)</f>
        <v>#N/A</v>
      </c>
      <c r="BG450" s="23" t="e">
        <f t="shared" si="227"/>
        <v>#N/A</v>
      </c>
      <c r="BH450" s="17" t="e">
        <f>VLOOKUP($E450,'DATA PENGUKURAN GARDU'!$A:$BS,46,0)</f>
        <v>#N/A</v>
      </c>
      <c r="BI450" s="17" t="e">
        <f>VLOOKUP($E450,'DATA PENGUKURAN GARDU'!$A:$BS,53,0)</f>
        <v>#N/A</v>
      </c>
      <c r="BJ450" s="17" t="e">
        <f>VLOOKUP($E450,'DATA PENGUKURAN GARDU'!$A:$BS,54,0)</f>
        <v>#N/A</v>
      </c>
      <c r="BK450" s="20" t="e">
        <f t="shared" si="228"/>
        <v>#N/A</v>
      </c>
      <c r="BL450" s="20" t="e">
        <f t="shared" si="229"/>
        <v>#N/A</v>
      </c>
      <c r="BM450" s="20" t="e">
        <f t="shared" si="230"/>
        <v>#N/A</v>
      </c>
      <c r="BN450" s="25" t="e">
        <f t="shared" si="231"/>
        <v>#N/A</v>
      </c>
      <c r="BO450" s="26" t="str">
        <f t="shared" si="232"/>
        <v>0</v>
      </c>
      <c r="BP450" s="21" t="e">
        <f t="shared" si="233"/>
        <v>#VALUE!</v>
      </c>
      <c r="BQ450" s="20" t="e">
        <f t="shared" si="234"/>
        <v>#N/A</v>
      </c>
      <c r="BR450" s="20" t="e">
        <v>#N/A</v>
      </c>
      <c r="BS450" s="9" t="e">
        <v>#N/A</v>
      </c>
      <c r="BT450" s="2" t="e">
        <f t="shared" si="235"/>
        <v>#VALUE!</v>
      </c>
      <c r="BU450" s="2" t="e">
        <f t="shared" si="203"/>
        <v>#N/A</v>
      </c>
      <c r="BV450" s="2" t="e">
        <f t="shared" si="204"/>
        <v>#N/A</v>
      </c>
    </row>
    <row r="451" s="2" customFormat="1" ht="22.95" customHeight="1" spans="1:74">
      <c r="A451" s="9" t="str">
        <f t="shared" si="205"/>
        <v>NP 003Induk</v>
      </c>
      <c r="B451" s="9" t="str">
        <f t="shared" si="206"/>
        <v>NP 003jurusan 1</v>
      </c>
      <c r="C451" s="9" t="str">
        <f t="shared" si="207"/>
        <v>NP 003jurusan 2</v>
      </c>
      <c r="D451" s="9" t="str">
        <f t="shared" si="208"/>
        <v>NP 003jurusan 3</v>
      </c>
      <c r="E451" s="9" t="str">
        <f t="shared" si="209"/>
        <v>NP 003jurusan 4</v>
      </c>
      <c r="F451" s="10" t="s">
        <v>497</v>
      </c>
      <c r="G451" s="10" t="s">
        <v>101</v>
      </c>
      <c r="H451" s="10" t="s">
        <v>580</v>
      </c>
      <c r="I451" s="10">
        <v>0.98915</v>
      </c>
      <c r="J451" s="10">
        <v>124.21783</v>
      </c>
      <c r="K451" s="10" t="s">
        <v>7465</v>
      </c>
      <c r="L451" s="10" t="s">
        <v>7465</v>
      </c>
      <c r="M451" s="10" t="s">
        <v>7465</v>
      </c>
      <c r="N451" s="14">
        <f t="shared" si="210"/>
        <v>0</v>
      </c>
      <c r="O451" s="15" t="e">
        <f t="shared" si="211"/>
        <v>#VALUE!</v>
      </c>
      <c r="P451" s="15" t="e">
        <f t="shared" si="212"/>
        <v>#VALUE!</v>
      </c>
      <c r="Q451" s="17" t="e">
        <f>VLOOKUP($A451,'DATA PENGUKURAN GARDU'!$A:$BS,42,0)</f>
        <v>#N/A</v>
      </c>
      <c r="R451" s="18" t="e">
        <f t="shared" si="213"/>
        <v>#N/A</v>
      </c>
      <c r="S451" s="17" t="e">
        <f>VLOOKUP($A451,'DATA PENGUKURAN GARDU'!$A:$BS,44,0)</f>
        <v>#N/A</v>
      </c>
      <c r="T451" s="18" t="e">
        <f t="shared" si="214"/>
        <v>#N/A</v>
      </c>
      <c r="U451" s="17" t="e">
        <f>VLOOKUP($A451,'DATA PENGUKURAN GARDU'!$A:$BS,46,0)</f>
        <v>#N/A</v>
      </c>
      <c r="V451" s="18" t="e">
        <f t="shared" si="215"/>
        <v>#N/A</v>
      </c>
      <c r="W451" s="17" t="e">
        <f>VLOOKUP($A451,'DATA PENGUKURAN GARDU'!$A:$BS,48,0)</f>
        <v>#N/A</v>
      </c>
      <c r="X451" s="17" t="e">
        <f>VLOOKUP($A451,'DATA PENGUKURAN GARDU'!$A:$BS,53,0)</f>
        <v>#N/A</v>
      </c>
      <c r="Y451" s="17" t="e">
        <f>VLOOKUP($A451,'DATA PENGUKURAN GARDU'!$A:$BS,54,0)</f>
        <v>#N/A</v>
      </c>
      <c r="Z451" s="17" t="e">
        <f>VLOOKUP($A451,'DATA PENGUKURAN GARDU'!$A:$BS,55,0)</f>
        <v>#N/A</v>
      </c>
      <c r="AA451" s="20" t="e">
        <f>VLOOKUP($B451,'DATA PENGUKURAN GARDU'!$A:$BS,42,0)</f>
        <v>#N/A</v>
      </c>
      <c r="AB451" s="21" t="e">
        <f t="shared" si="216"/>
        <v>#N/A</v>
      </c>
      <c r="AC451" s="20" t="e">
        <f>VLOOKUP($B451,'DATA PENGUKURAN GARDU'!$A:$BS,44,0)</f>
        <v>#N/A</v>
      </c>
      <c r="AD451" s="21" t="e">
        <f t="shared" si="217"/>
        <v>#N/A</v>
      </c>
      <c r="AE451" s="20" t="e">
        <f>VLOOKUP($B451,'DATA PENGUKURAN GARDU'!$A:$BS,46,0)</f>
        <v>#N/A</v>
      </c>
      <c r="AF451" s="21" t="e">
        <f t="shared" si="218"/>
        <v>#N/A</v>
      </c>
      <c r="AG451" s="20" t="e">
        <f>VLOOKUP($B451,'DATA PENGUKURAN GARDU'!$A:$BS,46,0)</f>
        <v>#N/A</v>
      </c>
      <c r="AH451" s="20" t="e">
        <f>VLOOKUP($B451,'DATA PENGUKURAN GARDU'!$A:$BS,53,0)</f>
        <v>#N/A</v>
      </c>
      <c r="AI451" s="20" t="e">
        <f>VLOOKUP($B451,'DATA PENGUKURAN GARDU'!$A:$BS,54,0)</f>
        <v>#N/A</v>
      </c>
      <c r="AJ451" s="17" t="e">
        <f>VLOOKUP($C451,'DATA PENGUKURAN GARDU'!$A:$BS,42,0)</f>
        <v>#N/A</v>
      </c>
      <c r="AK451" s="23" t="e">
        <f t="shared" si="219"/>
        <v>#N/A</v>
      </c>
      <c r="AL451" s="17" t="e">
        <f>VLOOKUP($C451,'DATA PENGUKURAN GARDU'!$A:$BS,44,0)</f>
        <v>#N/A</v>
      </c>
      <c r="AM451" s="23" t="e">
        <f t="shared" si="220"/>
        <v>#N/A</v>
      </c>
      <c r="AN451" s="17" t="e">
        <f>VLOOKUP($C451,'DATA PENGUKURAN GARDU'!$A:$BS,46,0)</f>
        <v>#N/A</v>
      </c>
      <c r="AO451" s="23" t="e">
        <f t="shared" si="221"/>
        <v>#N/A</v>
      </c>
      <c r="AP451" s="17" t="e">
        <f>VLOOKUP($C451,'DATA PENGUKURAN GARDU'!$A:$BS,46,0)</f>
        <v>#N/A</v>
      </c>
      <c r="AQ451" s="17" t="e">
        <f>VLOOKUP($C451,'DATA PENGUKURAN GARDU'!$A:$BS,53,0)</f>
        <v>#N/A</v>
      </c>
      <c r="AR451" s="17" t="e">
        <f>VLOOKUP($C451,'DATA PENGUKURAN GARDU'!$A:$BS,54,0)</f>
        <v>#N/A</v>
      </c>
      <c r="AS451" s="20" t="e">
        <f>VLOOKUP($D451,'DATA PENGUKURAN GARDU'!$A:$BS,42,0)</f>
        <v>#N/A</v>
      </c>
      <c r="AT451" s="21" t="e">
        <f t="shared" si="222"/>
        <v>#N/A</v>
      </c>
      <c r="AU451" s="20" t="e">
        <f>VLOOKUP($D451,'DATA PENGUKURAN GARDU'!$A:$BS,44,0)</f>
        <v>#N/A</v>
      </c>
      <c r="AV451" s="21" t="e">
        <f t="shared" si="223"/>
        <v>#N/A</v>
      </c>
      <c r="AW451" s="20" t="e">
        <f>VLOOKUP($D451,'DATA PENGUKURAN GARDU'!$A:$BS,46,0)</f>
        <v>#N/A</v>
      </c>
      <c r="AX451" s="21" t="e">
        <f t="shared" si="224"/>
        <v>#N/A</v>
      </c>
      <c r="AY451" s="20" t="e">
        <f>VLOOKUP($D451,'DATA PENGUKURAN GARDU'!$A:$BS,46,0)</f>
        <v>#N/A</v>
      </c>
      <c r="AZ451" s="20" t="e">
        <f>VLOOKUP($D451,'DATA PENGUKURAN GARDU'!$A:$BS,53,0)</f>
        <v>#N/A</v>
      </c>
      <c r="BA451" s="20" t="e">
        <f>VLOOKUP($D451,'DATA PENGUKURAN GARDU'!$A:$BS,54,0)</f>
        <v>#N/A</v>
      </c>
      <c r="BB451" s="17" t="e">
        <f>VLOOKUP($E451,'DATA PENGUKURAN GARDU'!$A:$BS,42,0)</f>
        <v>#N/A</v>
      </c>
      <c r="BC451" s="23" t="e">
        <f t="shared" si="225"/>
        <v>#N/A</v>
      </c>
      <c r="BD451" s="17" t="e">
        <f>VLOOKUP($E451,'DATA PENGUKURAN GARDU'!$A:$BS,44,0)</f>
        <v>#N/A</v>
      </c>
      <c r="BE451" s="23" t="e">
        <f t="shared" si="226"/>
        <v>#N/A</v>
      </c>
      <c r="BF451" s="17" t="e">
        <f>VLOOKUP($E451,'DATA PENGUKURAN GARDU'!$A:$BS,46,0)</f>
        <v>#N/A</v>
      </c>
      <c r="BG451" s="23" t="e">
        <f t="shared" si="227"/>
        <v>#N/A</v>
      </c>
      <c r="BH451" s="17" t="e">
        <f>VLOOKUP($E451,'DATA PENGUKURAN GARDU'!$A:$BS,46,0)</f>
        <v>#N/A</v>
      </c>
      <c r="BI451" s="17" t="e">
        <f>VLOOKUP($E451,'DATA PENGUKURAN GARDU'!$A:$BS,53,0)</f>
        <v>#N/A</v>
      </c>
      <c r="BJ451" s="17" t="e">
        <f>VLOOKUP($E451,'DATA PENGUKURAN GARDU'!$A:$BS,54,0)</f>
        <v>#N/A</v>
      </c>
      <c r="BK451" s="20" t="e">
        <f t="shared" si="228"/>
        <v>#N/A</v>
      </c>
      <c r="BL451" s="20" t="e">
        <f t="shared" si="229"/>
        <v>#N/A</v>
      </c>
      <c r="BM451" s="20" t="e">
        <f t="shared" si="230"/>
        <v>#N/A</v>
      </c>
      <c r="BN451" s="25" t="e">
        <f t="shared" si="231"/>
        <v>#N/A</v>
      </c>
      <c r="BO451" s="26" t="str">
        <f t="shared" si="232"/>
        <v>0</v>
      </c>
      <c r="BP451" s="21" t="e">
        <f t="shared" si="233"/>
        <v>#VALUE!</v>
      </c>
      <c r="BQ451" s="20" t="e">
        <f t="shared" si="234"/>
        <v>#N/A</v>
      </c>
      <c r="BR451" s="20" t="e">
        <v>#N/A</v>
      </c>
      <c r="BS451" s="9" t="e">
        <v>#N/A</v>
      </c>
      <c r="BT451" s="2" t="e">
        <f t="shared" si="235"/>
        <v>#VALUE!</v>
      </c>
      <c r="BU451" s="2" t="e">
        <f t="shared" ref="BU451:BU514" si="236">IF(L451=3,IF(BQ451&gt;0.2,"TDK SEIMBANG","SEIMBANG"),IF(BM451="OL PHASA","TDK SEIMBANG","SEIMBANG"))</f>
        <v>#N/A</v>
      </c>
      <c r="BV451" s="2" t="e">
        <f t="shared" ref="BV451:BV514" si="237">IF(L451=3,IF(SUM(X451:Y451)&gt;600,"NORMAL","DROP"),IF(BD456&gt;198,"NORMAL","DROP"))</f>
        <v>#N/A</v>
      </c>
    </row>
    <row r="452" s="2" customFormat="1" ht="22.95" customHeight="1" spans="1:74">
      <c r="A452" s="9" t="str">
        <f t="shared" ref="A452:A515" si="238">H452&amp;"Induk"</f>
        <v>NP 009Induk</v>
      </c>
      <c r="B452" s="9" t="str">
        <f t="shared" ref="B452:B515" si="239">H452&amp;"jurusan 1"</f>
        <v>NP 009jurusan 1</v>
      </c>
      <c r="C452" s="9" t="str">
        <f t="shared" ref="C452:C515" si="240">H452&amp;"jurusan 2"</f>
        <v>NP 009jurusan 2</v>
      </c>
      <c r="D452" s="9" t="str">
        <f t="shared" ref="D452:D515" si="241">H452&amp;"jurusan 3"</f>
        <v>NP 009jurusan 3</v>
      </c>
      <c r="E452" s="9" t="str">
        <f t="shared" ref="E452:E515" si="242">H452&amp;"jurusan 4"</f>
        <v>NP 009jurusan 4</v>
      </c>
      <c r="F452" s="10" t="s">
        <v>497</v>
      </c>
      <c r="G452" s="10" t="s">
        <v>101</v>
      </c>
      <c r="H452" s="10" t="s">
        <v>581</v>
      </c>
      <c r="I452" s="10">
        <v>0.9814</v>
      </c>
      <c r="J452" s="10">
        <v>124.25153</v>
      </c>
      <c r="K452" s="10" t="s">
        <v>7465</v>
      </c>
      <c r="L452" s="10" t="s">
        <v>7465</v>
      </c>
      <c r="M452" s="10" t="s">
        <v>7465</v>
      </c>
      <c r="N452" s="14">
        <f t="shared" ref="N452:N515" si="243">+IF(L452=3,400,IF(L452=1,230,0))</f>
        <v>0</v>
      </c>
      <c r="O452" s="15" t="e">
        <f t="shared" ref="O452:O515" si="244">(K452*1000)/((M452*1000)*1.73)</f>
        <v>#VALUE!</v>
      </c>
      <c r="P452" s="15" t="e">
        <f t="shared" ref="P452:P515" si="245">IF(L452=3,(K452*1000)/(N452*1.73),(K452*1000)/(N452))</f>
        <v>#VALUE!</v>
      </c>
      <c r="Q452" s="17" t="e">
        <f>VLOOKUP($A452,'DATA PENGUKURAN GARDU'!$A:$BS,42,0)</f>
        <v>#N/A</v>
      </c>
      <c r="R452" s="18" t="e">
        <f t="shared" ref="R452:R515" si="246">Q452/$P452*100</f>
        <v>#N/A</v>
      </c>
      <c r="S452" s="17" t="e">
        <f>VLOOKUP($A452,'DATA PENGUKURAN GARDU'!$A:$BS,44,0)</f>
        <v>#N/A</v>
      </c>
      <c r="T452" s="18" t="e">
        <f t="shared" ref="T452:T515" si="247">S452/$P452*100</f>
        <v>#N/A</v>
      </c>
      <c r="U452" s="17" t="e">
        <f>VLOOKUP($A452,'DATA PENGUKURAN GARDU'!$A:$BS,46,0)</f>
        <v>#N/A</v>
      </c>
      <c r="V452" s="18" t="e">
        <f t="shared" ref="V452:V515" si="248">U452/$P452*100</f>
        <v>#N/A</v>
      </c>
      <c r="W452" s="17" t="e">
        <f>VLOOKUP($A452,'DATA PENGUKURAN GARDU'!$A:$BS,48,0)</f>
        <v>#N/A</v>
      </c>
      <c r="X452" s="17" t="e">
        <f>VLOOKUP($A452,'DATA PENGUKURAN GARDU'!$A:$BS,53,0)</f>
        <v>#N/A</v>
      </c>
      <c r="Y452" s="17" t="e">
        <f>VLOOKUP($A452,'DATA PENGUKURAN GARDU'!$A:$BS,54,0)</f>
        <v>#N/A</v>
      </c>
      <c r="Z452" s="17" t="e">
        <f>VLOOKUP($A452,'DATA PENGUKURAN GARDU'!$A:$BS,55,0)</f>
        <v>#N/A</v>
      </c>
      <c r="AA452" s="20" t="e">
        <f>VLOOKUP($B452,'DATA PENGUKURAN GARDU'!$A:$BS,42,0)</f>
        <v>#N/A</v>
      </c>
      <c r="AB452" s="21" t="e">
        <f t="shared" ref="AB452:AB515" si="249">AA452/$P452*100</f>
        <v>#N/A</v>
      </c>
      <c r="AC452" s="20" t="e">
        <f>VLOOKUP($B452,'DATA PENGUKURAN GARDU'!$A:$BS,44,0)</f>
        <v>#N/A</v>
      </c>
      <c r="AD452" s="21" t="e">
        <f t="shared" ref="AD452:AD515" si="250">AC452/$P452*100</f>
        <v>#N/A</v>
      </c>
      <c r="AE452" s="20" t="e">
        <f>VLOOKUP($B452,'DATA PENGUKURAN GARDU'!$A:$BS,46,0)</f>
        <v>#N/A</v>
      </c>
      <c r="AF452" s="21" t="e">
        <f t="shared" ref="AF452:AF515" si="251">AE452/$P452*100</f>
        <v>#N/A</v>
      </c>
      <c r="AG452" s="20" t="e">
        <f>VLOOKUP($B452,'DATA PENGUKURAN GARDU'!$A:$BS,46,0)</f>
        <v>#N/A</v>
      </c>
      <c r="AH452" s="20" t="e">
        <f>VLOOKUP($B452,'DATA PENGUKURAN GARDU'!$A:$BS,53,0)</f>
        <v>#N/A</v>
      </c>
      <c r="AI452" s="20" t="e">
        <f>VLOOKUP($B452,'DATA PENGUKURAN GARDU'!$A:$BS,54,0)</f>
        <v>#N/A</v>
      </c>
      <c r="AJ452" s="17" t="e">
        <f>VLOOKUP($C452,'DATA PENGUKURAN GARDU'!$A:$BS,42,0)</f>
        <v>#N/A</v>
      </c>
      <c r="AK452" s="23" t="e">
        <f t="shared" ref="AK452:AK515" si="252">AJ452/$P452*100</f>
        <v>#N/A</v>
      </c>
      <c r="AL452" s="17" t="e">
        <f>VLOOKUP($C452,'DATA PENGUKURAN GARDU'!$A:$BS,44,0)</f>
        <v>#N/A</v>
      </c>
      <c r="AM452" s="23" t="e">
        <f t="shared" ref="AM452:AM515" si="253">AL452/$P452*100</f>
        <v>#N/A</v>
      </c>
      <c r="AN452" s="17" t="e">
        <f>VLOOKUP($C452,'DATA PENGUKURAN GARDU'!$A:$BS,46,0)</f>
        <v>#N/A</v>
      </c>
      <c r="AO452" s="23" t="e">
        <f t="shared" ref="AO452:AO515" si="254">AN452/$P452*100</f>
        <v>#N/A</v>
      </c>
      <c r="AP452" s="17" t="e">
        <f>VLOOKUP($C452,'DATA PENGUKURAN GARDU'!$A:$BS,46,0)</f>
        <v>#N/A</v>
      </c>
      <c r="AQ452" s="17" t="e">
        <f>VLOOKUP($C452,'DATA PENGUKURAN GARDU'!$A:$BS,53,0)</f>
        <v>#N/A</v>
      </c>
      <c r="AR452" s="17" t="e">
        <f>VLOOKUP($C452,'DATA PENGUKURAN GARDU'!$A:$BS,54,0)</f>
        <v>#N/A</v>
      </c>
      <c r="AS452" s="20" t="e">
        <f>VLOOKUP($D452,'DATA PENGUKURAN GARDU'!$A:$BS,42,0)</f>
        <v>#N/A</v>
      </c>
      <c r="AT452" s="21" t="e">
        <f t="shared" ref="AT452:AT515" si="255">AS452/$P452*100</f>
        <v>#N/A</v>
      </c>
      <c r="AU452" s="20" t="e">
        <f>VLOOKUP($D452,'DATA PENGUKURAN GARDU'!$A:$BS,44,0)</f>
        <v>#N/A</v>
      </c>
      <c r="AV452" s="21" t="e">
        <f t="shared" ref="AV452:AV515" si="256">AU452/$P452*100</f>
        <v>#N/A</v>
      </c>
      <c r="AW452" s="20" t="e">
        <f>VLOOKUP($D452,'DATA PENGUKURAN GARDU'!$A:$BS,46,0)</f>
        <v>#N/A</v>
      </c>
      <c r="AX452" s="21" t="e">
        <f t="shared" ref="AX452:AX515" si="257">AW452/$P452*100</f>
        <v>#N/A</v>
      </c>
      <c r="AY452" s="20" t="e">
        <f>VLOOKUP($D452,'DATA PENGUKURAN GARDU'!$A:$BS,46,0)</f>
        <v>#N/A</v>
      </c>
      <c r="AZ452" s="20" t="e">
        <f>VLOOKUP($D452,'DATA PENGUKURAN GARDU'!$A:$BS,53,0)</f>
        <v>#N/A</v>
      </c>
      <c r="BA452" s="20" t="e">
        <f>VLOOKUP($D452,'DATA PENGUKURAN GARDU'!$A:$BS,54,0)</f>
        <v>#N/A</v>
      </c>
      <c r="BB452" s="17" t="e">
        <f>VLOOKUP($E452,'DATA PENGUKURAN GARDU'!$A:$BS,42,0)</f>
        <v>#N/A</v>
      </c>
      <c r="BC452" s="23" t="e">
        <f t="shared" ref="BC452:BC515" si="258">BB452/$P452*100</f>
        <v>#N/A</v>
      </c>
      <c r="BD452" s="17" t="e">
        <f>VLOOKUP($E452,'DATA PENGUKURAN GARDU'!$A:$BS,44,0)</f>
        <v>#N/A</v>
      </c>
      <c r="BE452" s="23" t="e">
        <f t="shared" ref="BE452:BE515" si="259">BD452/$P452*100</f>
        <v>#N/A</v>
      </c>
      <c r="BF452" s="17" t="e">
        <f>VLOOKUP($E452,'DATA PENGUKURAN GARDU'!$A:$BS,46,0)</f>
        <v>#N/A</v>
      </c>
      <c r="BG452" s="23" t="e">
        <f t="shared" ref="BG452:BG515" si="260">BF452/$P452*100</f>
        <v>#N/A</v>
      </c>
      <c r="BH452" s="17" t="e">
        <f>VLOOKUP($E452,'DATA PENGUKURAN GARDU'!$A:$BS,46,0)</f>
        <v>#N/A</v>
      </c>
      <c r="BI452" s="17" t="e">
        <f>VLOOKUP($E452,'DATA PENGUKURAN GARDU'!$A:$BS,53,0)</f>
        <v>#N/A</v>
      </c>
      <c r="BJ452" s="17" t="e">
        <f>VLOOKUP($E452,'DATA PENGUKURAN GARDU'!$A:$BS,54,0)</f>
        <v>#N/A</v>
      </c>
      <c r="BK452" s="20" t="e">
        <f t="shared" ref="BK452:BK515" si="261">IF(Q452&gt;P452,"OL PHASA","Normal")</f>
        <v>#N/A</v>
      </c>
      <c r="BL452" s="20" t="e">
        <f t="shared" ref="BL452:BL515" si="262">IF(S452&gt;P452,"OL PHASA","Normal")</f>
        <v>#N/A</v>
      </c>
      <c r="BM452" s="20" t="e">
        <f t="shared" ref="BM452:BM515" si="263">IF(U452&gt;P452,"OL PHASA","Normal")</f>
        <v>#N/A</v>
      </c>
      <c r="BN452" s="25" t="e">
        <f t="shared" ref="BN452:BN515" si="264">IF((L452=3),(AVERAGE(Q452,S452,U452)),MAX(Q452,S452,U452))</f>
        <v>#N/A</v>
      </c>
      <c r="BO452" s="26" t="str">
        <f t="shared" ref="BO452:BO515" si="265">IFERROR(IF((L452=1),(BN452*AH452)/1000,(BN452*AI452*1.73)/1000),"0")</f>
        <v>0</v>
      </c>
      <c r="BP452" s="21" t="e">
        <f t="shared" ref="BP452:BP515" si="266">BO452/K452*100</f>
        <v>#VALUE!</v>
      </c>
      <c r="BQ452" s="20" t="e">
        <f t="shared" ref="BQ452:BQ515" si="267">IF($L452=1,"1 Phase",ABS(((Q452/BN452)-1)+ABS((S452/BN452)-1)+ABS((U452/BN452)-1))/3)</f>
        <v>#N/A</v>
      </c>
      <c r="BR452" s="20" t="e">
        <v>#N/A</v>
      </c>
      <c r="BS452" s="9" t="e">
        <v>#N/A</v>
      </c>
      <c r="BT452" s="2" t="e">
        <f t="shared" ref="BT452:BT515" si="268">IF(BP452&lt;30,"Underload",IF(BP452&lt;=80,"Baik",IF(BP452&gt;80,"Overload")))</f>
        <v>#VALUE!</v>
      </c>
      <c r="BU452" s="2" t="e">
        <f t="shared" si="236"/>
        <v>#N/A</v>
      </c>
      <c r="BV452" s="2" t="e">
        <f t="shared" si="237"/>
        <v>#N/A</v>
      </c>
    </row>
    <row r="453" s="2" customFormat="1" ht="22.95" customHeight="1" spans="1:74">
      <c r="A453" s="9" t="str">
        <f t="shared" si="238"/>
        <v>NL 057Induk</v>
      </c>
      <c r="B453" s="9" t="str">
        <f t="shared" si="239"/>
        <v>NL 057jurusan 1</v>
      </c>
      <c r="C453" s="9" t="str">
        <f t="shared" si="240"/>
        <v>NL 057jurusan 2</v>
      </c>
      <c r="D453" s="9" t="str">
        <f t="shared" si="241"/>
        <v>NL 057jurusan 3</v>
      </c>
      <c r="E453" s="9" t="str">
        <f t="shared" si="242"/>
        <v>NL 057jurusan 4</v>
      </c>
      <c r="F453" s="10" t="s">
        <v>342</v>
      </c>
      <c r="G453" s="10" t="s">
        <v>101</v>
      </c>
      <c r="H453" s="10" t="s">
        <v>582</v>
      </c>
      <c r="I453" s="10">
        <v>0.83771</v>
      </c>
      <c r="J453" s="10">
        <v>123.98408</v>
      </c>
      <c r="K453" s="10" t="s">
        <v>7465</v>
      </c>
      <c r="L453" s="10" t="s">
        <v>7465</v>
      </c>
      <c r="M453" s="10" t="s">
        <v>7465</v>
      </c>
      <c r="N453" s="14">
        <f t="shared" si="243"/>
        <v>0</v>
      </c>
      <c r="O453" s="15" t="e">
        <f t="shared" si="244"/>
        <v>#VALUE!</v>
      </c>
      <c r="P453" s="15" t="e">
        <f t="shared" si="245"/>
        <v>#VALUE!</v>
      </c>
      <c r="Q453" s="17" t="e">
        <f>VLOOKUP($A453,'DATA PENGUKURAN GARDU'!$A:$BS,42,0)</f>
        <v>#N/A</v>
      </c>
      <c r="R453" s="18" t="e">
        <f t="shared" si="246"/>
        <v>#N/A</v>
      </c>
      <c r="S453" s="17" t="e">
        <f>VLOOKUP($A453,'DATA PENGUKURAN GARDU'!$A:$BS,44,0)</f>
        <v>#N/A</v>
      </c>
      <c r="T453" s="18" t="e">
        <f t="shared" si="247"/>
        <v>#N/A</v>
      </c>
      <c r="U453" s="17" t="e">
        <f>VLOOKUP($A453,'DATA PENGUKURAN GARDU'!$A:$BS,46,0)</f>
        <v>#N/A</v>
      </c>
      <c r="V453" s="18" t="e">
        <f t="shared" si="248"/>
        <v>#N/A</v>
      </c>
      <c r="W453" s="17" t="e">
        <f>VLOOKUP($A453,'DATA PENGUKURAN GARDU'!$A:$BS,48,0)</f>
        <v>#N/A</v>
      </c>
      <c r="X453" s="17" t="e">
        <f>VLOOKUP($A453,'DATA PENGUKURAN GARDU'!$A:$BS,53,0)</f>
        <v>#N/A</v>
      </c>
      <c r="Y453" s="17" t="e">
        <f>VLOOKUP($A453,'DATA PENGUKURAN GARDU'!$A:$BS,54,0)</f>
        <v>#N/A</v>
      </c>
      <c r="Z453" s="17" t="e">
        <f>VLOOKUP($A453,'DATA PENGUKURAN GARDU'!$A:$BS,55,0)</f>
        <v>#N/A</v>
      </c>
      <c r="AA453" s="20" t="e">
        <f>VLOOKUP($B453,'DATA PENGUKURAN GARDU'!$A:$BS,42,0)</f>
        <v>#N/A</v>
      </c>
      <c r="AB453" s="21" t="e">
        <f t="shared" si="249"/>
        <v>#N/A</v>
      </c>
      <c r="AC453" s="20" t="e">
        <f>VLOOKUP($B453,'DATA PENGUKURAN GARDU'!$A:$BS,44,0)</f>
        <v>#N/A</v>
      </c>
      <c r="AD453" s="21" t="e">
        <f t="shared" si="250"/>
        <v>#N/A</v>
      </c>
      <c r="AE453" s="20" t="e">
        <f>VLOOKUP($B453,'DATA PENGUKURAN GARDU'!$A:$BS,46,0)</f>
        <v>#N/A</v>
      </c>
      <c r="AF453" s="21" t="e">
        <f t="shared" si="251"/>
        <v>#N/A</v>
      </c>
      <c r="AG453" s="20" t="e">
        <f>VLOOKUP($B453,'DATA PENGUKURAN GARDU'!$A:$BS,46,0)</f>
        <v>#N/A</v>
      </c>
      <c r="AH453" s="20" t="e">
        <f>VLOOKUP($B453,'DATA PENGUKURAN GARDU'!$A:$BS,53,0)</f>
        <v>#N/A</v>
      </c>
      <c r="AI453" s="20" t="e">
        <f>VLOOKUP($B453,'DATA PENGUKURAN GARDU'!$A:$BS,54,0)</f>
        <v>#N/A</v>
      </c>
      <c r="AJ453" s="17" t="e">
        <f>VLOOKUP($C453,'DATA PENGUKURAN GARDU'!$A:$BS,42,0)</f>
        <v>#N/A</v>
      </c>
      <c r="AK453" s="23" t="e">
        <f t="shared" si="252"/>
        <v>#N/A</v>
      </c>
      <c r="AL453" s="17" t="e">
        <f>VLOOKUP($C453,'DATA PENGUKURAN GARDU'!$A:$BS,44,0)</f>
        <v>#N/A</v>
      </c>
      <c r="AM453" s="23" t="e">
        <f t="shared" si="253"/>
        <v>#N/A</v>
      </c>
      <c r="AN453" s="17" t="e">
        <f>VLOOKUP($C453,'DATA PENGUKURAN GARDU'!$A:$BS,46,0)</f>
        <v>#N/A</v>
      </c>
      <c r="AO453" s="23" t="e">
        <f t="shared" si="254"/>
        <v>#N/A</v>
      </c>
      <c r="AP453" s="17" t="e">
        <f>VLOOKUP($C453,'DATA PENGUKURAN GARDU'!$A:$BS,46,0)</f>
        <v>#N/A</v>
      </c>
      <c r="AQ453" s="17" t="e">
        <f>VLOOKUP($C453,'DATA PENGUKURAN GARDU'!$A:$BS,53,0)</f>
        <v>#N/A</v>
      </c>
      <c r="AR453" s="17" t="e">
        <f>VLOOKUP($C453,'DATA PENGUKURAN GARDU'!$A:$BS,54,0)</f>
        <v>#N/A</v>
      </c>
      <c r="AS453" s="20" t="e">
        <f>VLOOKUP($D453,'DATA PENGUKURAN GARDU'!$A:$BS,42,0)</f>
        <v>#N/A</v>
      </c>
      <c r="AT453" s="21" t="e">
        <f t="shared" si="255"/>
        <v>#N/A</v>
      </c>
      <c r="AU453" s="20" t="e">
        <f>VLOOKUP($D453,'DATA PENGUKURAN GARDU'!$A:$BS,44,0)</f>
        <v>#N/A</v>
      </c>
      <c r="AV453" s="21" t="e">
        <f t="shared" si="256"/>
        <v>#N/A</v>
      </c>
      <c r="AW453" s="20" t="e">
        <f>VLOOKUP($D453,'DATA PENGUKURAN GARDU'!$A:$BS,46,0)</f>
        <v>#N/A</v>
      </c>
      <c r="AX453" s="21" t="e">
        <f t="shared" si="257"/>
        <v>#N/A</v>
      </c>
      <c r="AY453" s="20" t="e">
        <f>VLOOKUP($D453,'DATA PENGUKURAN GARDU'!$A:$BS,46,0)</f>
        <v>#N/A</v>
      </c>
      <c r="AZ453" s="20" t="e">
        <f>VLOOKUP($D453,'DATA PENGUKURAN GARDU'!$A:$BS,53,0)</f>
        <v>#N/A</v>
      </c>
      <c r="BA453" s="20" t="e">
        <f>VLOOKUP($D453,'DATA PENGUKURAN GARDU'!$A:$BS,54,0)</f>
        <v>#N/A</v>
      </c>
      <c r="BB453" s="17" t="e">
        <f>VLOOKUP($E453,'DATA PENGUKURAN GARDU'!$A:$BS,42,0)</f>
        <v>#N/A</v>
      </c>
      <c r="BC453" s="23" t="e">
        <f t="shared" si="258"/>
        <v>#N/A</v>
      </c>
      <c r="BD453" s="17" t="e">
        <f>VLOOKUP($E453,'DATA PENGUKURAN GARDU'!$A:$BS,44,0)</f>
        <v>#N/A</v>
      </c>
      <c r="BE453" s="23" t="e">
        <f t="shared" si="259"/>
        <v>#N/A</v>
      </c>
      <c r="BF453" s="17" t="e">
        <f>VLOOKUP($E453,'DATA PENGUKURAN GARDU'!$A:$BS,46,0)</f>
        <v>#N/A</v>
      </c>
      <c r="BG453" s="23" t="e">
        <f t="shared" si="260"/>
        <v>#N/A</v>
      </c>
      <c r="BH453" s="17" t="e">
        <f>VLOOKUP($E453,'DATA PENGUKURAN GARDU'!$A:$BS,46,0)</f>
        <v>#N/A</v>
      </c>
      <c r="BI453" s="17" t="e">
        <f>VLOOKUP($E453,'DATA PENGUKURAN GARDU'!$A:$BS,53,0)</f>
        <v>#N/A</v>
      </c>
      <c r="BJ453" s="17" t="e">
        <f>VLOOKUP($E453,'DATA PENGUKURAN GARDU'!$A:$BS,54,0)</f>
        <v>#N/A</v>
      </c>
      <c r="BK453" s="20" t="e">
        <f t="shared" si="261"/>
        <v>#N/A</v>
      </c>
      <c r="BL453" s="20" t="e">
        <f t="shared" si="262"/>
        <v>#N/A</v>
      </c>
      <c r="BM453" s="20" t="e">
        <f t="shared" si="263"/>
        <v>#N/A</v>
      </c>
      <c r="BN453" s="25" t="e">
        <f t="shared" si="264"/>
        <v>#N/A</v>
      </c>
      <c r="BO453" s="26" t="str">
        <f t="shared" si="265"/>
        <v>0</v>
      </c>
      <c r="BP453" s="21" t="e">
        <f t="shared" si="266"/>
        <v>#VALUE!</v>
      </c>
      <c r="BQ453" s="20" t="e">
        <f t="shared" si="267"/>
        <v>#N/A</v>
      </c>
      <c r="BR453" s="20" t="e">
        <v>#N/A</v>
      </c>
      <c r="BS453" s="9" t="e">
        <v>#N/A</v>
      </c>
      <c r="BT453" s="2" t="e">
        <f t="shared" si="268"/>
        <v>#VALUE!</v>
      </c>
      <c r="BU453" s="2" t="e">
        <f t="shared" si="236"/>
        <v>#N/A</v>
      </c>
      <c r="BV453" s="2" t="e">
        <f t="shared" si="237"/>
        <v>#N/A</v>
      </c>
    </row>
    <row r="454" s="2" customFormat="1" ht="22.95" customHeight="1" spans="1:74">
      <c r="A454" s="9" t="str">
        <f t="shared" si="238"/>
        <v>NL 058Induk</v>
      </c>
      <c r="B454" s="9" t="str">
        <f t="shared" si="239"/>
        <v>NL 058jurusan 1</v>
      </c>
      <c r="C454" s="9" t="str">
        <f t="shared" si="240"/>
        <v>NL 058jurusan 2</v>
      </c>
      <c r="D454" s="9" t="str">
        <f t="shared" si="241"/>
        <v>NL 058jurusan 3</v>
      </c>
      <c r="E454" s="9" t="str">
        <f t="shared" si="242"/>
        <v>NL 058jurusan 4</v>
      </c>
      <c r="F454" s="10" t="s">
        <v>342</v>
      </c>
      <c r="G454" s="10" t="s">
        <v>101</v>
      </c>
      <c r="H454" s="10" t="s">
        <v>583</v>
      </c>
      <c r="I454" s="10">
        <v>0.83471</v>
      </c>
      <c r="J454" s="10">
        <v>123.9782</v>
      </c>
      <c r="K454" s="10" t="s">
        <v>7465</v>
      </c>
      <c r="L454" s="10" t="s">
        <v>7465</v>
      </c>
      <c r="M454" s="10" t="s">
        <v>7465</v>
      </c>
      <c r="N454" s="14">
        <f t="shared" si="243"/>
        <v>0</v>
      </c>
      <c r="O454" s="15" t="e">
        <f t="shared" si="244"/>
        <v>#VALUE!</v>
      </c>
      <c r="P454" s="15" t="e">
        <f t="shared" si="245"/>
        <v>#VALUE!</v>
      </c>
      <c r="Q454" s="17" t="e">
        <f>VLOOKUP($A454,'DATA PENGUKURAN GARDU'!$A:$BS,42,0)</f>
        <v>#N/A</v>
      </c>
      <c r="R454" s="18" t="e">
        <f t="shared" si="246"/>
        <v>#N/A</v>
      </c>
      <c r="S454" s="17" t="e">
        <f>VLOOKUP($A454,'DATA PENGUKURAN GARDU'!$A:$BS,44,0)</f>
        <v>#N/A</v>
      </c>
      <c r="T454" s="18" t="e">
        <f t="shared" si="247"/>
        <v>#N/A</v>
      </c>
      <c r="U454" s="17" t="e">
        <f>VLOOKUP($A454,'DATA PENGUKURAN GARDU'!$A:$BS,46,0)</f>
        <v>#N/A</v>
      </c>
      <c r="V454" s="18" t="e">
        <f t="shared" si="248"/>
        <v>#N/A</v>
      </c>
      <c r="W454" s="17" t="e">
        <f>VLOOKUP($A454,'DATA PENGUKURAN GARDU'!$A:$BS,48,0)</f>
        <v>#N/A</v>
      </c>
      <c r="X454" s="17" t="e">
        <f>VLOOKUP($A454,'DATA PENGUKURAN GARDU'!$A:$BS,53,0)</f>
        <v>#N/A</v>
      </c>
      <c r="Y454" s="17" t="e">
        <f>VLOOKUP($A454,'DATA PENGUKURAN GARDU'!$A:$BS,54,0)</f>
        <v>#N/A</v>
      </c>
      <c r="Z454" s="17" t="e">
        <f>VLOOKUP($A454,'DATA PENGUKURAN GARDU'!$A:$BS,55,0)</f>
        <v>#N/A</v>
      </c>
      <c r="AA454" s="20" t="e">
        <f>VLOOKUP($B454,'DATA PENGUKURAN GARDU'!$A:$BS,42,0)</f>
        <v>#N/A</v>
      </c>
      <c r="AB454" s="21" t="e">
        <f t="shared" si="249"/>
        <v>#N/A</v>
      </c>
      <c r="AC454" s="20" t="e">
        <f>VLOOKUP($B454,'DATA PENGUKURAN GARDU'!$A:$BS,44,0)</f>
        <v>#N/A</v>
      </c>
      <c r="AD454" s="21" t="e">
        <f t="shared" si="250"/>
        <v>#N/A</v>
      </c>
      <c r="AE454" s="20" t="e">
        <f>VLOOKUP($B454,'DATA PENGUKURAN GARDU'!$A:$BS,46,0)</f>
        <v>#N/A</v>
      </c>
      <c r="AF454" s="21" t="e">
        <f t="shared" si="251"/>
        <v>#N/A</v>
      </c>
      <c r="AG454" s="20" t="e">
        <f>VLOOKUP($B454,'DATA PENGUKURAN GARDU'!$A:$BS,46,0)</f>
        <v>#N/A</v>
      </c>
      <c r="AH454" s="20" t="e">
        <f>VLOOKUP($B454,'DATA PENGUKURAN GARDU'!$A:$BS,53,0)</f>
        <v>#N/A</v>
      </c>
      <c r="AI454" s="20" t="e">
        <f>VLOOKUP($B454,'DATA PENGUKURAN GARDU'!$A:$BS,54,0)</f>
        <v>#N/A</v>
      </c>
      <c r="AJ454" s="17" t="e">
        <f>VLOOKUP($C454,'DATA PENGUKURAN GARDU'!$A:$BS,42,0)</f>
        <v>#N/A</v>
      </c>
      <c r="AK454" s="23" t="e">
        <f t="shared" si="252"/>
        <v>#N/A</v>
      </c>
      <c r="AL454" s="17" t="e">
        <f>VLOOKUP($C454,'DATA PENGUKURAN GARDU'!$A:$BS,44,0)</f>
        <v>#N/A</v>
      </c>
      <c r="AM454" s="23" t="e">
        <f t="shared" si="253"/>
        <v>#N/A</v>
      </c>
      <c r="AN454" s="17" t="e">
        <f>VLOOKUP($C454,'DATA PENGUKURAN GARDU'!$A:$BS,46,0)</f>
        <v>#N/A</v>
      </c>
      <c r="AO454" s="23" t="e">
        <f t="shared" si="254"/>
        <v>#N/A</v>
      </c>
      <c r="AP454" s="17" t="e">
        <f>VLOOKUP($C454,'DATA PENGUKURAN GARDU'!$A:$BS,46,0)</f>
        <v>#N/A</v>
      </c>
      <c r="AQ454" s="17" t="e">
        <f>VLOOKUP($C454,'DATA PENGUKURAN GARDU'!$A:$BS,53,0)</f>
        <v>#N/A</v>
      </c>
      <c r="AR454" s="17" t="e">
        <f>VLOOKUP($C454,'DATA PENGUKURAN GARDU'!$A:$BS,54,0)</f>
        <v>#N/A</v>
      </c>
      <c r="AS454" s="20" t="e">
        <f>VLOOKUP($D454,'DATA PENGUKURAN GARDU'!$A:$BS,42,0)</f>
        <v>#N/A</v>
      </c>
      <c r="AT454" s="21" t="e">
        <f t="shared" si="255"/>
        <v>#N/A</v>
      </c>
      <c r="AU454" s="20" t="e">
        <f>VLOOKUP($D454,'DATA PENGUKURAN GARDU'!$A:$BS,44,0)</f>
        <v>#N/A</v>
      </c>
      <c r="AV454" s="21" t="e">
        <f t="shared" si="256"/>
        <v>#N/A</v>
      </c>
      <c r="AW454" s="20" t="e">
        <f>VLOOKUP($D454,'DATA PENGUKURAN GARDU'!$A:$BS,46,0)</f>
        <v>#N/A</v>
      </c>
      <c r="AX454" s="21" t="e">
        <f t="shared" si="257"/>
        <v>#N/A</v>
      </c>
      <c r="AY454" s="20" t="e">
        <f>VLOOKUP($D454,'DATA PENGUKURAN GARDU'!$A:$BS,46,0)</f>
        <v>#N/A</v>
      </c>
      <c r="AZ454" s="20" t="e">
        <f>VLOOKUP($D454,'DATA PENGUKURAN GARDU'!$A:$BS,53,0)</f>
        <v>#N/A</v>
      </c>
      <c r="BA454" s="20" t="e">
        <f>VLOOKUP($D454,'DATA PENGUKURAN GARDU'!$A:$BS,54,0)</f>
        <v>#N/A</v>
      </c>
      <c r="BB454" s="17" t="e">
        <f>VLOOKUP($E454,'DATA PENGUKURAN GARDU'!$A:$BS,42,0)</f>
        <v>#N/A</v>
      </c>
      <c r="BC454" s="23" t="e">
        <f t="shared" si="258"/>
        <v>#N/A</v>
      </c>
      <c r="BD454" s="17" t="e">
        <f>VLOOKUP($E454,'DATA PENGUKURAN GARDU'!$A:$BS,44,0)</f>
        <v>#N/A</v>
      </c>
      <c r="BE454" s="23" t="e">
        <f t="shared" si="259"/>
        <v>#N/A</v>
      </c>
      <c r="BF454" s="17" t="e">
        <f>VLOOKUP($E454,'DATA PENGUKURAN GARDU'!$A:$BS,46,0)</f>
        <v>#N/A</v>
      </c>
      <c r="BG454" s="23" t="e">
        <f t="shared" si="260"/>
        <v>#N/A</v>
      </c>
      <c r="BH454" s="17" t="e">
        <f>VLOOKUP($E454,'DATA PENGUKURAN GARDU'!$A:$BS,46,0)</f>
        <v>#N/A</v>
      </c>
      <c r="BI454" s="17" t="e">
        <f>VLOOKUP($E454,'DATA PENGUKURAN GARDU'!$A:$BS,53,0)</f>
        <v>#N/A</v>
      </c>
      <c r="BJ454" s="17" t="e">
        <f>VLOOKUP($E454,'DATA PENGUKURAN GARDU'!$A:$BS,54,0)</f>
        <v>#N/A</v>
      </c>
      <c r="BK454" s="20" t="e">
        <f t="shared" si="261"/>
        <v>#N/A</v>
      </c>
      <c r="BL454" s="20" t="e">
        <f t="shared" si="262"/>
        <v>#N/A</v>
      </c>
      <c r="BM454" s="20" t="e">
        <f t="shared" si="263"/>
        <v>#N/A</v>
      </c>
      <c r="BN454" s="25" t="e">
        <f t="shared" si="264"/>
        <v>#N/A</v>
      </c>
      <c r="BO454" s="26" t="str">
        <f t="shared" si="265"/>
        <v>0</v>
      </c>
      <c r="BP454" s="21" t="e">
        <f t="shared" si="266"/>
        <v>#VALUE!</v>
      </c>
      <c r="BQ454" s="20" t="e">
        <f t="shared" si="267"/>
        <v>#N/A</v>
      </c>
      <c r="BR454" s="20" t="e">
        <v>#N/A</v>
      </c>
      <c r="BS454" s="9" t="e">
        <v>#N/A</v>
      </c>
      <c r="BT454" s="2" t="e">
        <f t="shared" si="268"/>
        <v>#VALUE!</v>
      </c>
      <c r="BU454" s="2" t="e">
        <f t="shared" si="236"/>
        <v>#N/A</v>
      </c>
      <c r="BV454" s="2" t="e">
        <f t="shared" si="237"/>
        <v>#N/A</v>
      </c>
    </row>
    <row r="455" s="2" customFormat="1" ht="22.95" customHeight="1" spans="1:74">
      <c r="A455" s="9" t="str">
        <f t="shared" si="238"/>
        <v>L-019Induk</v>
      </c>
      <c r="B455" s="9" t="str">
        <f t="shared" si="239"/>
        <v>L-019jurusan 1</v>
      </c>
      <c r="C455" s="9" t="str">
        <f t="shared" si="240"/>
        <v>L-019jurusan 2</v>
      </c>
      <c r="D455" s="9" t="str">
        <f t="shared" si="241"/>
        <v>L-019jurusan 3</v>
      </c>
      <c r="E455" s="9" t="str">
        <f t="shared" si="242"/>
        <v>L-019jurusan 4</v>
      </c>
      <c r="F455" s="10" t="s">
        <v>46</v>
      </c>
      <c r="G455" s="10" t="s">
        <v>22</v>
      </c>
      <c r="H455" s="10" t="s">
        <v>584</v>
      </c>
      <c r="I455" s="10">
        <v>0.38963</v>
      </c>
      <c r="J455" s="10">
        <v>123.98277</v>
      </c>
      <c r="K455" s="10" t="s">
        <v>7465</v>
      </c>
      <c r="L455" s="10" t="s">
        <v>7465</v>
      </c>
      <c r="M455" s="10" t="s">
        <v>7465</v>
      </c>
      <c r="N455" s="14">
        <f t="shared" si="243"/>
        <v>0</v>
      </c>
      <c r="O455" s="15" t="e">
        <f t="shared" si="244"/>
        <v>#VALUE!</v>
      </c>
      <c r="P455" s="15" t="e">
        <f t="shared" si="245"/>
        <v>#VALUE!</v>
      </c>
      <c r="Q455" s="17" t="e">
        <f>VLOOKUP($A455,'DATA PENGUKURAN GARDU'!$A:$BS,42,0)</f>
        <v>#N/A</v>
      </c>
      <c r="R455" s="18" t="e">
        <f t="shared" si="246"/>
        <v>#N/A</v>
      </c>
      <c r="S455" s="17" t="e">
        <f>VLOOKUP($A455,'DATA PENGUKURAN GARDU'!$A:$BS,44,0)</f>
        <v>#N/A</v>
      </c>
      <c r="T455" s="18" t="e">
        <f t="shared" si="247"/>
        <v>#N/A</v>
      </c>
      <c r="U455" s="17" t="e">
        <f>VLOOKUP($A455,'DATA PENGUKURAN GARDU'!$A:$BS,46,0)</f>
        <v>#N/A</v>
      </c>
      <c r="V455" s="18" t="e">
        <f t="shared" si="248"/>
        <v>#N/A</v>
      </c>
      <c r="W455" s="17" t="e">
        <f>VLOOKUP($A455,'DATA PENGUKURAN GARDU'!$A:$BS,48,0)</f>
        <v>#N/A</v>
      </c>
      <c r="X455" s="17" t="e">
        <f>VLOOKUP($A455,'DATA PENGUKURAN GARDU'!$A:$BS,53,0)</f>
        <v>#N/A</v>
      </c>
      <c r="Y455" s="17" t="e">
        <f>VLOOKUP($A455,'DATA PENGUKURAN GARDU'!$A:$BS,54,0)</f>
        <v>#N/A</v>
      </c>
      <c r="Z455" s="17" t="e">
        <f>VLOOKUP($A455,'DATA PENGUKURAN GARDU'!$A:$BS,55,0)</f>
        <v>#N/A</v>
      </c>
      <c r="AA455" s="20" t="e">
        <f>VLOOKUP($B455,'DATA PENGUKURAN GARDU'!$A:$BS,42,0)</f>
        <v>#N/A</v>
      </c>
      <c r="AB455" s="21" t="e">
        <f t="shared" si="249"/>
        <v>#N/A</v>
      </c>
      <c r="AC455" s="20" t="e">
        <f>VLOOKUP($B455,'DATA PENGUKURAN GARDU'!$A:$BS,44,0)</f>
        <v>#N/A</v>
      </c>
      <c r="AD455" s="21" t="e">
        <f t="shared" si="250"/>
        <v>#N/A</v>
      </c>
      <c r="AE455" s="20" t="e">
        <f>VLOOKUP($B455,'DATA PENGUKURAN GARDU'!$A:$BS,46,0)</f>
        <v>#N/A</v>
      </c>
      <c r="AF455" s="21" t="e">
        <f t="shared" si="251"/>
        <v>#N/A</v>
      </c>
      <c r="AG455" s="20" t="e">
        <f>VLOOKUP($B455,'DATA PENGUKURAN GARDU'!$A:$BS,46,0)</f>
        <v>#N/A</v>
      </c>
      <c r="AH455" s="20" t="e">
        <f>VLOOKUP($B455,'DATA PENGUKURAN GARDU'!$A:$BS,53,0)</f>
        <v>#N/A</v>
      </c>
      <c r="AI455" s="20" t="e">
        <f>VLOOKUP($B455,'DATA PENGUKURAN GARDU'!$A:$BS,54,0)</f>
        <v>#N/A</v>
      </c>
      <c r="AJ455" s="17" t="e">
        <f>VLOOKUP($C455,'DATA PENGUKURAN GARDU'!$A:$BS,42,0)</f>
        <v>#N/A</v>
      </c>
      <c r="AK455" s="23" t="e">
        <f t="shared" si="252"/>
        <v>#N/A</v>
      </c>
      <c r="AL455" s="17" t="e">
        <f>VLOOKUP($C455,'DATA PENGUKURAN GARDU'!$A:$BS,44,0)</f>
        <v>#N/A</v>
      </c>
      <c r="AM455" s="23" t="e">
        <f t="shared" si="253"/>
        <v>#N/A</v>
      </c>
      <c r="AN455" s="17" t="e">
        <f>VLOOKUP($C455,'DATA PENGUKURAN GARDU'!$A:$BS,46,0)</f>
        <v>#N/A</v>
      </c>
      <c r="AO455" s="23" t="e">
        <f t="shared" si="254"/>
        <v>#N/A</v>
      </c>
      <c r="AP455" s="17" t="e">
        <f>VLOOKUP($C455,'DATA PENGUKURAN GARDU'!$A:$BS,46,0)</f>
        <v>#N/A</v>
      </c>
      <c r="AQ455" s="17" t="e">
        <f>VLOOKUP($C455,'DATA PENGUKURAN GARDU'!$A:$BS,53,0)</f>
        <v>#N/A</v>
      </c>
      <c r="AR455" s="17" t="e">
        <f>VLOOKUP($C455,'DATA PENGUKURAN GARDU'!$A:$BS,54,0)</f>
        <v>#N/A</v>
      </c>
      <c r="AS455" s="20" t="e">
        <f>VLOOKUP($D455,'DATA PENGUKURAN GARDU'!$A:$BS,42,0)</f>
        <v>#N/A</v>
      </c>
      <c r="AT455" s="21" t="e">
        <f t="shared" si="255"/>
        <v>#N/A</v>
      </c>
      <c r="AU455" s="20" t="e">
        <f>VLOOKUP($D455,'DATA PENGUKURAN GARDU'!$A:$BS,44,0)</f>
        <v>#N/A</v>
      </c>
      <c r="AV455" s="21" t="e">
        <f t="shared" si="256"/>
        <v>#N/A</v>
      </c>
      <c r="AW455" s="20" t="e">
        <f>VLOOKUP($D455,'DATA PENGUKURAN GARDU'!$A:$BS,46,0)</f>
        <v>#N/A</v>
      </c>
      <c r="AX455" s="21" t="e">
        <f t="shared" si="257"/>
        <v>#N/A</v>
      </c>
      <c r="AY455" s="20" t="e">
        <f>VLOOKUP($D455,'DATA PENGUKURAN GARDU'!$A:$BS,46,0)</f>
        <v>#N/A</v>
      </c>
      <c r="AZ455" s="20" t="e">
        <f>VLOOKUP($D455,'DATA PENGUKURAN GARDU'!$A:$BS,53,0)</f>
        <v>#N/A</v>
      </c>
      <c r="BA455" s="20" t="e">
        <f>VLOOKUP($D455,'DATA PENGUKURAN GARDU'!$A:$BS,54,0)</f>
        <v>#N/A</v>
      </c>
      <c r="BB455" s="17" t="e">
        <f>VLOOKUP($E455,'DATA PENGUKURAN GARDU'!$A:$BS,42,0)</f>
        <v>#N/A</v>
      </c>
      <c r="BC455" s="23" t="e">
        <f t="shared" si="258"/>
        <v>#N/A</v>
      </c>
      <c r="BD455" s="17" t="e">
        <f>VLOOKUP($E455,'DATA PENGUKURAN GARDU'!$A:$BS,44,0)</f>
        <v>#N/A</v>
      </c>
      <c r="BE455" s="23" t="e">
        <f t="shared" si="259"/>
        <v>#N/A</v>
      </c>
      <c r="BF455" s="17" t="e">
        <f>VLOOKUP($E455,'DATA PENGUKURAN GARDU'!$A:$BS,46,0)</f>
        <v>#N/A</v>
      </c>
      <c r="BG455" s="23" t="e">
        <f t="shared" si="260"/>
        <v>#N/A</v>
      </c>
      <c r="BH455" s="17" t="e">
        <f>VLOOKUP($E455,'DATA PENGUKURAN GARDU'!$A:$BS,46,0)</f>
        <v>#N/A</v>
      </c>
      <c r="BI455" s="17" t="e">
        <f>VLOOKUP($E455,'DATA PENGUKURAN GARDU'!$A:$BS,53,0)</f>
        <v>#N/A</v>
      </c>
      <c r="BJ455" s="17" t="e">
        <f>VLOOKUP($E455,'DATA PENGUKURAN GARDU'!$A:$BS,54,0)</f>
        <v>#N/A</v>
      </c>
      <c r="BK455" s="20" t="e">
        <f t="shared" si="261"/>
        <v>#N/A</v>
      </c>
      <c r="BL455" s="20" t="e">
        <f t="shared" si="262"/>
        <v>#N/A</v>
      </c>
      <c r="BM455" s="20" t="e">
        <f t="shared" si="263"/>
        <v>#N/A</v>
      </c>
      <c r="BN455" s="25" t="e">
        <f t="shared" si="264"/>
        <v>#N/A</v>
      </c>
      <c r="BO455" s="26" t="str">
        <f t="shared" si="265"/>
        <v>0</v>
      </c>
      <c r="BP455" s="21" t="e">
        <f t="shared" si="266"/>
        <v>#VALUE!</v>
      </c>
      <c r="BQ455" s="20" t="e">
        <f t="shared" si="267"/>
        <v>#N/A</v>
      </c>
      <c r="BR455" s="20" t="e">
        <v>#N/A</v>
      </c>
      <c r="BS455" s="9" t="e">
        <v>#N/A</v>
      </c>
      <c r="BT455" s="2" t="e">
        <f t="shared" si="268"/>
        <v>#VALUE!</v>
      </c>
      <c r="BU455" s="2" t="e">
        <f t="shared" si="236"/>
        <v>#N/A</v>
      </c>
      <c r="BV455" s="2" t="e">
        <f t="shared" si="237"/>
        <v>#N/A</v>
      </c>
    </row>
    <row r="456" s="2" customFormat="1" ht="22.95" customHeight="1" spans="1:74">
      <c r="A456" s="9" t="str">
        <f t="shared" si="238"/>
        <v>L-026Induk</v>
      </c>
      <c r="B456" s="9" t="str">
        <f t="shared" si="239"/>
        <v>L-026jurusan 1</v>
      </c>
      <c r="C456" s="9" t="str">
        <f t="shared" si="240"/>
        <v>L-026jurusan 2</v>
      </c>
      <c r="D456" s="9" t="str">
        <f t="shared" si="241"/>
        <v>L-026jurusan 3</v>
      </c>
      <c r="E456" s="9" t="str">
        <f t="shared" si="242"/>
        <v>L-026jurusan 4</v>
      </c>
      <c r="F456" s="10" t="s">
        <v>46</v>
      </c>
      <c r="G456" s="10" t="s">
        <v>22</v>
      </c>
      <c r="H456" s="10" t="s">
        <v>585</v>
      </c>
      <c r="I456" s="10">
        <v>0.36286</v>
      </c>
      <c r="J456" s="10">
        <v>123.94433</v>
      </c>
      <c r="K456" s="10" t="s">
        <v>7465</v>
      </c>
      <c r="L456" s="10" t="s">
        <v>7465</v>
      </c>
      <c r="M456" s="10" t="s">
        <v>7465</v>
      </c>
      <c r="N456" s="14">
        <f t="shared" si="243"/>
        <v>0</v>
      </c>
      <c r="O456" s="15" t="e">
        <f t="shared" si="244"/>
        <v>#VALUE!</v>
      </c>
      <c r="P456" s="15" t="e">
        <f t="shared" si="245"/>
        <v>#VALUE!</v>
      </c>
      <c r="Q456" s="17" t="e">
        <f>VLOOKUP($A456,'DATA PENGUKURAN GARDU'!$A:$BS,42,0)</f>
        <v>#N/A</v>
      </c>
      <c r="R456" s="18" t="e">
        <f t="shared" si="246"/>
        <v>#N/A</v>
      </c>
      <c r="S456" s="17" t="e">
        <f>VLOOKUP($A456,'DATA PENGUKURAN GARDU'!$A:$BS,44,0)</f>
        <v>#N/A</v>
      </c>
      <c r="T456" s="18" t="e">
        <f t="shared" si="247"/>
        <v>#N/A</v>
      </c>
      <c r="U456" s="17" t="e">
        <f>VLOOKUP($A456,'DATA PENGUKURAN GARDU'!$A:$BS,46,0)</f>
        <v>#N/A</v>
      </c>
      <c r="V456" s="18" t="e">
        <f t="shared" si="248"/>
        <v>#N/A</v>
      </c>
      <c r="W456" s="17" t="e">
        <f>VLOOKUP($A456,'DATA PENGUKURAN GARDU'!$A:$BS,48,0)</f>
        <v>#N/A</v>
      </c>
      <c r="X456" s="17" t="e">
        <f>VLOOKUP($A456,'DATA PENGUKURAN GARDU'!$A:$BS,53,0)</f>
        <v>#N/A</v>
      </c>
      <c r="Y456" s="17" t="e">
        <f>VLOOKUP($A456,'DATA PENGUKURAN GARDU'!$A:$BS,54,0)</f>
        <v>#N/A</v>
      </c>
      <c r="Z456" s="17" t="e">
        <f>VLOOKUP($A456,'DATA PENGUKURAN GARDU'!$A:$BS,55,0)</f>
        <v>#N/A</v>
      </c>
      <c r="AA456" s="20" t="e">
        <f>VLOOKUP($B456,'DATA PENGUKURAN GARDU'!$A:$BS,42,0)</f>
        <v>#N/A</v>
      </c>
      <c r="AB456" s="21" t="e">
        <f t="shared" si="249"/>
        <v>#N/A</v>
      </c>
      <c r="AC456" s="20" t="e">
        <f>VLOOKUP($B456,'DATA PENGUKURAN GARDU'!$A:$BS,44,0)</f>
        <v>#N/A</v>
      </c>
      <c r="AD456" s="21" t="e">
        <f t="shared" si="250"/>
        <v>#N/A</v>
      </c>
      <c r="AE456" s="20" t="e">
        <f>VLOOKUP($B456,'DATA PENGUKURAN GARDU'!$A:$BS,46,0)</f>
        <v>#N/A</v>
      </c>
      <c r="AF456" s="21" t="e">
        <f t="shared" si="251"/>
        <v>#N/A</v>
      </c>
      <c r="AG456" s="20" t="e">
        <f>VLOOKUP($B456,'DATA PENGUKURAN GARDU'!$A:$BS,46,0)</f>
        <v>#N/A</v>
      </c>
      <c r="AH456" s="20" t="e">
        <f>VLOOKUP($B456,'DATA PENGUKURAN GARDU'!$A:$BS,53,0)</f>
        <v>#N/A</v>
      </c>
      <c r="AI456" s="20" t="e">
        <f>VLOOKUP($B456,'DATA PENGUKURAN GARDU'!$A:$BS,54,0)</f>
        <v>#N/A</v>
      </c>
      <c r="AJ456" s="17" t="e">
        <f>VLOOKUP($C456,'DATA PENGUKURAN GARDU'!$A:$BS,42,0)</f>
        <v>#N/A</v>
      </c>
      <c r="AK456" s="23" t="e">
        <f t="shared" si="252"/>
        <v>#N/A</v>
      </c>
      <c r="AL456" s="17" t="e">
        <f>VLOOKUP($C456,'DATA PENGUKURAN GARDU'!$A:$BS,44,0)</f>
        <v>#N/A</v>
      </c>
      <c r="AM456" s="23" t="e">
        <f t="shared" si="253"/>
        <v>#N/A</v>
      </c>
      <c r="AN456" s="17" t="e">
        <f>VLOOKUP($C456,'DATA PENGUKURAN GARDU'!$A:$BS,46,0)</f>
        <v>#N/A</v>
      </c>
      <c r="AO456" s="23" t="e">
        <f t="shared" si="254"/>
        <v>#N/A</v>
      </c>
      <c r="AP456" s="17" t="e">
        <f>VLOOKUP($C456,'DATA PENGUKURAN GARDU'!$A:$BS,46,0)</f>
        <v>#N/A</v>
      </c>
      <c r="AQ456" s="17" t="e">
        <f>VLOOKUP($C456,'DATA PENGUKURAN GARDU'!$A:$BS,53,0)</f>
        <v>#N/A</v>
      </c>
      <c r="AR456" s="17" t="e">
        <f>VLOOKUP($C456,'DATA PENGUKURAN GARDU'!$A:$BS,54,0)</f>
        <v>#N/A</v>
      </c>
      <c r="AS456" s="20" t="e">
        <f>VLOOKUP($D456,'DATA PENGUKURAN GARDU'!$A:$BS,42,0)</f>
        <v>#N/A</v>
      </c>
      <c r="AT456" s="21" t="e">
        <f t="shared" si="255"/>
        <v>#N/A</v>
      </c>
      <c r="AU456" s="20" t="e">
        <f>VLOOKUP($D456,'DATA PENGUKURAN GARDU'!$A:$BS,44,0)</f>
        <v>#N/A</v>
      </c>
      <c r="AV456" s="21" t="e">
        <f t="shared" si="256"/>
        <v>#N/A</v>
      </c>
      <c r="AW456" s="20" t="e">
        <f>VLOOKUP($D456,'DATA PENGUKURAN GARDU'!$A:$BS,46,0)</f>
        <v>#N/A</v>
      </c>
      <c r="AX456" s="21" t="e">
        <f t="shared" si="257"/>
        <v>#N/A</v>
      </c>
      <c r="AY456" s="20" t="e">
        <f>VLOOKUP($D456,'DATA PENGUKURAN GARDU'!$A:$BS,46,0)</f>
        <v>#N/A</v>
      </c>
      <c r="AZ456" s="20" t="e">
        <f>VLOOKUP($D456,'DATA PENGUKURAN GARDU'!$A:$BS,53,0)</f>
        <v>#N/A</v>
      </c>
      <c r="BA456" s="20" t="e">
        <f>VLOOKUP($D456,'DATA PENGUKURAN GARDU'!$A:$BS,54,0)</f>
        <v>#N/A</v>
      </c>
      <c r="BB456" s="17" t="e">
        <f>VLOOKUP($E456,'DATA PENGUKURAN GARDU'!$A:$BS,42,0)</f>
        <v>#N/A</v>
      </c>
      <c r="BC456" s="23" t="e">
        <f t="shared" si="258"/>
        <v>#N/A</v>
      </c>
      <c r="BD456" s="17" t="e">
        <f>VLOOKUP($E456,'DATA PENGUKURAN GARDU'!$A:$BS,44,0)</f>
        <v>#N/A</v>
      </c>
      <c r="BE456" s="23" t="e">
        <f t="shared" si="259"/>
        <v>#N/A</v>
      </c>
      <c r="BF456" s="17" t="e">
        <f>VLOOKUP($E456,'DATA PENGUKURAN GARDU'!$A:$BS,46,0)</f>
        <v>#N/A</v>
      </c>
      <c r="BG456" s="23" t="e">
        <f t="shared" si="260"/>
        <v>#N/A</v>
      </c>
      <c r="BH456" s="17" t="e">
        <f>VLOOKUP($E456,'DATA PENGUKURAN GARDU'!$A:$BS,46,0)</f>
        <v>#N/A</v>
      </c>
      <c r="BI456" s="17" t="e">
        <f>VLOOKUP($E456,'DATA PENGUKURAN GARDU'!$A:$BS,53,0)</f>
        <v>#N/A</v>
      </c>
      <c r="BJ456" s="17" t="e">
        <f>VLOOKUP($E456,'DATA PENGUKURAN GARDU'!$A:$BS,54,0)</f>
        <v>#N/A</v>
      </c>
      <c r="BK456" s="20" t="e">
        <f t="shared" si="261"/>
        <v>#N/A</v>
      </c>
      <c r="BL456" s="20" t="e">
        <f t="shared" si="262"/>
        <v>#N/A</v>
      </c>
      <c r="BM456" s="20" t="e">
        <f t="shared" si="263"/>
        <v>#N/A</v>
      </c>
      <c r="BN456" s="25" t="e">
        <f t="shared" si="264"/>
        <v>#N/A</v>
      </c>
      <c r="BO456" s="26" t="str">
        <f t="shared" si="265"/>
        <v>0</v>
      </c>
      <c r="BP456" s="21" t="e">
        <f t="shared" si="266"/>
        <v>#VALUE!</v>
      </c>
      <c r="BQ456" s="20" t="e">
        <f t="shared" si="267"/>
        <v>#N/A</v>
      </c>
      <c r="BR456" s="20" t="e">
        <v>#N/A</v>
      </c>
      <c r="BS456" s="9" t="e">
        <v>#N/A</v>
      </c>
      <c r="BT456" s="2" t="e">
        <f t="shared" si="268"/>
        <v>#VALUE!</v>
      </c>
      <c r="BU456" s="2" t="e">
        <f t="shared" si="236"/>
        <v>#N/A</v>
      </c>
      <c r="BV456" s="2" t="e">
        <f t="shared" si="237"/>
        <v>#N/A</v>
      </c>
    </row>
    <row r="457" s="2" customFormat="1" ht="22.95" customHeight="1" spans="1:74">
      <c r="A457" s="9" t="str">
        <f t="shared" si="238"/>
        <v>L-028Induk</v>
      </c>
      <c r="B457" s="9" t="str">
        <f t="shared" si="239"/>
        <v>L-028jurusan 1</v>
      </c>
      <c r="C457" s="9" t="str">
        <f t="shared" si="240"/>
        <v>L-028jurusan 2</v>
      </c>
      <c r="D457" s="9" t="str">
        <f t="shared" si="241"/>
        <v>L-028jurusan 3</v>
      </c>
      <c r="E457" s="9" t="str">
        <f t="shared" si="242"/>
        <v>L-028jurusan 4</v>
      </c>
      <c r="F457" s="10" t="s">
        <v>46</v>
      </c>
      <c r="G457" s="10" t="s">
        <v>22</v>
      </c>
      <c r="H457" s="10" t="s">
        <v>586</v>
      </c>
      <c r="I457" s="10">
        <v>0.35281</v>
      </c>
      <c r="J457" s="10">
        <v>123.918</v>
      </c>
      <c r="K457" s="10" t="s">
        <v>7465</v>
      </c>
      <c r="L457" s="10" t="s">
        <v>7465</v>
      </c>
      <c r="M457" s="10" t="s">
        <v>7465</v>
      </c>
      <c r="N457" s="14">
        <f t="shared" si="243"/>
        <v>0</v>
      </c>
      <c r="O457" s="15" t="e">
        <f t="shared" si="244"/>
        <v>#VALUE!</v>
      </c>
      <c r="P457" s="15" t="e">
        <f t="shared" si="245"/>
        <v>#VALUE!</v>
      </c>
      <c r="Q457" s="17" t="e">
        <f>VLOOKUP($A457,'DATA PENGUKURAN GARDU'!$A:$BS,42,0)</f>
        <v>#N/A</v>
      </c>
      <c r="R457" s="18" t="e">
        <f t="shared" si="246"/>
        <v>#N/A</v>
      </c>
      <c r="S457" s="17" t="e">
        <f>VLOOKUP($A457,'DATA PENGUKURAN GARDU'!$A:$BS,44,0)</f>
        <v>#N/A</v>
      </c>
      <c r="T457" s="18" t="e">
        <f t="shared" si="247"/>
        <v>#N/A</v>
      </c>
      <c r="U457" s="17" t="e">
        <f>VLOOKUP($A457,'DATA PENGUKURAN GARDU'!$A:$BS,46,0)</f>
        <v>#N/A</v>
      </c>
      <c r="V457" s="18" t="e">
        <f t="shared" si="248"/>
        <v>#N/A</v>
      </c>
      <c r="W457" s="17" t="e">
        <f>VLOOKUP($A457,'DATA PENGUKURAN GARDU'!$A:$BS,48,0)</f>
        <v>#N/A</v>
      </c>
      <c r="X457" s="17" t="e">
        <f>VLOOKUP($A457,'DATA PENGUKURAN GARDU'!$A:$BS,53,0)</f>
        <v>#N/A</v>
      </c>
      <c r="Y457" s="17" t="e">
        <f>VLOOKUP($A457,'DATA PENGUKURAN GARDU'!$A:$BS,54,0)</f>
        <v>#N/A</v>
      </c>
      <c r="Z457" s="17" t="e">
        <f>VLOOKUP($A457,'DATA PENGUKURAN GARDU'!$A:$BS,55,0)</f>
        <v>#N/A</v>
      </c>
      <c r="AA457" s="20" t="e">
        <f>VLOOKUP($B457,'DATA PENGUKURAN GARDU'!$A:$BS,42,0)</f>
        <v>#N/A</v>
      </c>
      <c r="AB457" s="21" t="e">
        <f t="shared" si="249"/>
        <v>#N/A</v>
      </c>
      <c r="AC457" s="20" t="e">
        <f>VLOOKUP($B457,'DATA PENGUKURAN GARDU'!$A:$BS,44,0)</f>
        <v>#N/A</v>
      </c>
      <c r="AD457" s="21" t="e">
        <f t="shared" si="250"/>
        <v>#N/A</v>
      </c>
      <c r="AE457" s="20" t="e">
        <f>VLOOKUP($B457,'DATA PENGUKURAN GARDU'!$A:$BS,46,0)</f>
        <v>#N/A</v>
      </c>
      <c r="AF457" s="21" t="e">
        <f t="shared" si="251"/>
        <v>#N/A</v>
      </c>
      <c r="AG457" s="20" t="e">
        <f>VLOOKUP($B457,'DATA PENGUKURAN GARDU'!$A:$BS,46,0)</f>
        <v>#N/A</v>
      </c>
      <c r="AH457" s="20" t="e">
        <f>VLOOKUP($B457,'DATA PENGUKURAN GARDU'!$A:$BS,53,0)</f>
        <v>#N/A</v>
      </c>
      <c r="AI457" s="20" t="e">
        <f>VLOOKUP($B457,'DATA PENGUKURAN GARDU'!$A:$BS,54,0)</f>
        <v>#N/A</v>
      </c>
      <c r="AJ457" s="17" t="e">
        <f>VLOOKUP($C457,'DATA PENGUKURAN GARDU'!$A:$BS,42,0)</f>
        <v>#N/A</v>
      </c>
      <c r="AK457" s="23" t="e">
        <f t="shared" si="252"/>
        <v>#N/A</v>
      </c>
      <c r="AL457" s="17" t="e">
        <f>VLOOKUP($C457,'DATA PENGUKURAN GARDU'!$A:$BS,44,0)</f>
        <v>#N/A</v>
      </c>
      <c r="AM457" s="23" t="e">
        <f t="shared" si="253"/>
        <v>#N/A</v>
      </c>
      <c r="AN457" s="17" t="e">
        <f>VLOOKUP($C457,'DATA PENGUKURAN GARDU'!$A:$BS,46,0)</f>
        <v>#N/A</v>
      </c>
      <c r="AO457" s="23" t="e">
        <f t="shared" si="254"/>
        <v>#N/A</v>
      </c>
      <c r="AP457" s="17" t="e">
        <f>VLOOKUP($C457,'DATA PENGUKURAN GARDU'!$A:$BS,46,0)</f>
        <v>#N/A</v>
      </c>
      <c r="AQ457" s="17" t="e">
        <f>VLOOKUP($C457,'DATA PENGUKURAN GARDU'!$A:$BS,53,0)</f>
        <v>#N/A</v>
      </c>
      <c r="AR457" s="17" t="e">
        <f>VLOOKUP($C457,'DATA PENGUKURAN GARDU'!$A:$BS,54,0)</f>
        <v>#N/A</v>
      </c>
      <c r="AS457" s="20" t="e">
        <f>VLOOKUP($D457,'DATA PENGUKURAN GARDU'!$A:$BS,42,0)</f>
        <v>#N/A</v>
      </c>
      <c r="AT457" s="21" t="e">
        <f t="shared" si="255"/>
        <v>#N/A</v>
      </c>
      <c r="AU457" s="20" t="e">
        <f>VLOOKUP($D457,'DATA PENGUKURAN GARDU'!$A:$BS,44,0)</f>
        <v>#N/A</v>
      </c>
      <c r="AV457" s="21" t="e">
        <f t="shared" si="256"/>
        <v>#N/A</v>
      </c>
      <c r="AW457" s="20" t="e">
        <f>VLOOKUP($D457,'DATA PENGUKURAN GARDU'!$A:$BS,46,0)</f>
        <v>#N/A</v>
      </c>
      <c r="AX457" s="21" t="e">
        <f t="shared" si="257"/>
        <v>#N/A</v>
      </c>
      <c r="AY457" s="20" t="e">
        <f>VLOOKUP($D457,'DATA PENGUKURAN GARDU'!$A:$BS,46,0)</f>
        <v>#N/A</v>
      </c>
      <c r="AZ457" s="20" t="e">
        <f>VLOOKUP($D457,'DATA PENGUKURAN GARDU'!$A:$BS,53,0)</f>
        <v>#N/A</v>
      </c>
      <c r="BA457" s="20" t="e">
        <f>VLOOKUP($D457,'DATA PENGUKURAN GARDU'!$A:$BS,54,0)</f>
        <v>#N/A</v>
      </c>
      <c r="BB457" s="17" t="e">
        <f>VLOOKUP($E457,'DATA PENGUKURAN GARDU'!$A:$BS,42,0)</f>
        <v>#N/A</v>
      </c>
      <c r="BC457" s="23" t="e">
        <f t="shared" si="258"/>
        <v>#N/A</v>
      </c>
      <c r="BD457" s="17" t="e">
        <f>VLOOKUP($E457,'DATA PENGUKURAN GARDU'!$A:$BS,44,0)</f>
        <v>#N/A</v>
      </c>
      <c r="BE457" s="23" t="e">
        <f t="shared" si="259"/>
        <v>#N/A</v>
      </c>
      <c r="BF457" s="17" t="e">
        <f>VLOOKUP($E457,'DATA PENGUKURAN GARDU'!$A:$BS,46,0)</f>
        <v>#N/A</v>
      </c>
      <c r="BG457" s="23" t="e">
        <f t="shared" si="260"/>
        <v>#N/A</v>
      </c>
      <c r="BH457" s="17" t="e">
        <f>VLOOKUP($E457,'DATA PENGUKURAN GARDU'!$A:$BS,46,0)</f>
        <v>#N/A</v>
      </c>
      <c r="BI457" s="17" t="e">
        <f>VLOOKUP($E457,'DATA PENGUKURAN GARDU'!$A:$BS,53,0)</f>
        <v>#N/A</v>
      </c>
      <c r="BJ457" s="17" t="e">
        <f>VLOOKUP($E457,'DATA PENGUKURAN GARDU'!$A:$BS,54,0)</f>
        <v>#N/A</v>
      </c>
      <c r="BK457" s="20" t="e">
        <f t="shared" si="261"/>
        <v>#N/A</v>
      </c>
      <c r="BL457" s="20" t="e">
        <f t="shared" si="262"/>
        <v>#N/A</v>
      </c>
      <c r="BM457" s="20" t="e">
        <f t="shared" si="263"/>
        <v>#N/A</v>
      </c>
      <c r="BN457" s="25" t="e">
        <f t="shared" si="264"/>
        <v>#N/A</v>
      </c>
      <c r="BO457" s="26" t="str">
        <f t="shared" si="265"/>
        <v>0</v>
      </c>
      <c r="BP457" s="21" t="e">
        <f t="shared" si="266"/>
        <v>#VALUE!</v>
      </c>
      <c r="BQ457" s="20" t="e">
        <f t="shared" si="267"/>
        <v>#N/A</v>
      </c>
      <c r="BR457" s="20" t="e">
        <v>#N/A</v>
      </c>
      <c r="BS457" s="9" t="e">
        <v>#N/A</v>
      </c>
      <c r="BT457" s="2" t="e">
        <f t="shared" si="268"/>
        <v>#VALUE!</v>
      </c>
      <c r="BU457" s="2" t="e">
        <f t="shared" si="236"/>
        <v>#N/A</v>
      </c>
      <c r="BV457" s="2" t="e">
        <f t="shared" si="237"/>
        <v>#N/A</v>
      </c>
    </row>
    <row r="458" s="2" customFormat="1" ht="22.95" customHeight="1" spans="1:74">
      <c r="A458" s="9" t="str">
        <f t="shared" si="238"/>
        <v>N 046Induk</v>
      </c>
      <c r="B458" s="9" t="str">
        <f t="shared" si="239"/>
        <v>N 046jurusan 1</v>
      </c>
      <c r="C458" s="9" t="str">
        <f t="shared" si="240"/>
        <v>N 046jurusan 2</v>
      </c>
      <c r="D458" s="9" t="str">
        <f t="shared" si="241"/>
        <v>N 046jurusan 3</v>
      </c>
      <c r="E458" s="9" t="str">
        <f t="shared" si="242"/>
        <v>N 046jurusan 4</v>
      </c>
      <c r="F458" s="10" t="s">
        <v>226</v>
      </c>
      <c r="G458" s="10" t="s">
        <v>101</v>
      </c>
      <c r="H458" s="10" t="s">
        <v>587</v>
      </c>
      <c r="I458" s="10">
        <v>0.87192</v>
      </c>
      <c r="J458" s="10">
        <v>124.12396</v>
      </c>
      <c r="K458" s="10" t="s">
        <v>7465</v>
      </c>
      <c r="L458" s="10" t="s">
        <v>7465</v>
      </c>
      <c r="M458" s="10" t="s">
        <v>7465</v>
      </c>
      <c r="N458" s="14">
        <f t="shared" si="243"/>
        <v>0</v>
      </c>
      <c r="O458" s="15" t="e">
        <f t="shared" si="244"/>
        <v>#VALUE!</v>
      </c>
      <c r="P458" s="15" t="e">
        <f t="shared" si="245"/>
        <v>#VALUE!</v>
      </c>
      <c r="Q458" s="17" t="e">
        <f>VLOOKUP($A458,'DATA PENGUKURAN GARDU'!$A:$BS,42,0)</f>
        <v>#N/A</v>
      </c>
      <c r="R458" s="18" t="e">
        <f t="shared" si="246"/>
        <v>#N/A</v>
      </c>
      <c r="S458" s="17" t="e">
        <f>VLOOKUP($A458,'DATA PENGUKURAN GARDU'!$A:$BS,44,0)</f>
        <v>#N/A</v>
      </c>
      <c r="T458" s="18" t="e">
        <f t="shared" si="247"/>
        <v>#N/A</v>
      </c>
      <c r="U458" s="17" t="e">
        <f>VLOOKUP($A458,'DATA PENGUKURAN GARDU'!$A:$BS,46,0)</f>
        <v>#N/A</v>
      </c>
      <c r="V458" s="18" t="e">
        <f t="shared" si="248"/>
        <v>#N/A</v>
      </c>
      <c r="W458" s="17" t="e">
        <f>VLOOKUP($A458,'DATA PENGUKURAN GARDU'!$A:$BS,48,0)</f>
        <v>#N/A</v>
      </c>
      <c r="X458" s="17" t="e">
        <f>VLOOKUP($A458,'DATA PENGUKURAN GARDU'!$A:$BS,53,0)</f>
        <v>#N/A</v>
      </c>
      <c r="Y458" s="17" t="e">
        <f>VLOOKUP($A458,'DATA PENGUKURAN GARDU'!$A:$BS,54,0)</f>
        <v>#N/A</v>
      </c>
      <c r="Z458" s="17" t="e">
        <f>VLOOKUP($A458,'DATA PENGUKURAN GARDU'!$A:$BS,55,0)</f>
        <v>#N/A</v>
      </c>
      <c r="AA458" s="20" t="e">
        <f>VLOOKUP($B458,'DATA PENGUKURAN GARDU'!$A:$BS,42,0)</f>
        <v>#N/A</v>
      </c>
      <c r="AB458" s="21" t="e">
        <f t="shared" si="249"/>
        <v>#N/A</v>
      </c>
      <c r="AC458" s="20" t="e">
        <f>VLOOKUP($B458,'DATA PENGUKURAN GARDU'!$A:$BS,44,0)</f>
        <v>#N/A</v>
      </c>
      <c r="AD458" s="21" t="e">
        <f t="shared" si="250"/>
        <v>#N/A</v>
      </c>
      <c r="AE458" s="20" t="e">
        <f>VLOOKUP($B458,'DATA PENGUKURAN GARDU'!$A:$BS,46,0)</f>
        <v>#N/A</v>
      </c>
      <c r="AF458" s="21" t="e">
        <f t="shared" si="251"/>
        <v>#N/A</v>
      </c>
      <c r="AG458" s="20" t="e">
        <f>VLOOKUP($B458,'DATA PENGUKURAN GARDU'!$A:$BS,46,0)</f>
        <v>#N/A</v>
      </c>
      <c r="AH458" s="20" t="e">
        <f>VLOOKUP($B458,'DATA PENGUKURAN GARDU'!$A:$BS,53,0)</f>
        <v>#N/A</v>
      </c>
      <c r="AI458" s="20" t="e">
        <f>VLOOKUP($B458,'DATA PENGUKURAN GARDU'!$A:$BS,54,0)</f>
        <v>#N/A</v>
      </c>
      <c r="AJ458" s="17" t="e">
        <f>VLOOKUP($C458,'DATA PENGUKURAN GARDU'!$A:$BS,42,0)</f>
        <v>#N/A</v>
      </c>
      <c r="AK458" s="23" t="e">
        <f t="shared" si="252"/>
        <v>#N/A</v>
      </c>
      <c r="AL458" s="17" t="e">
        <f>VLOOKUP($C458,'DATA PENGUKURAN GARDU'!$A:$BS,44,0)</f>
        <v>#N/A</v>
      </c>
      <c r="AM458" s="23" t="e">
        <f t="shared" si="253"/>
        <v>#N/A</v>
      </c>
      <c r="AN458" s="17" t="e">
        <f>VLOOKUP($C458,'DATA PENGUKURAN GARDU'!$A:$BS,46,0)</f>
        <v>#N/A</v>
      </c>
      <c r="AO458" s="23" t="e">
        <f t="shared" si="254"/>
        <v>#N/A</v>
      </c>
      <c r="AP458" s="17" t="e">
        <f>VLOOKUP($C458,'DATA PENGUKURAN GARDU'!$A:$BS,46,0)</f>
        <v>#N/A</v>
      </c>
      <c r="AQ458" s="17" t="e">
        <f>VLOOKUP($C458,'DATA PENGUKURAN GARDU'!$A:$BS,53,0)</f>
        <v>#N/A</v>
      </c>
      <c r="AR458" s="17" t="e">
        <f>VLOOKUP($C458,'DATA PENGUKURAN GARDU'!$A:$BS,54,0)</f>
        <v>#N/A</v>
      </c>
      <c r="AS458" s="20" t="e">
        <f>VLOOKUP($D458,'DATA PENGUKURAN GARDU'!$A:$BS,42,0)</f>
        <v>#N/A</v>
      </c>
      <c r="AT458" s="21" t="e">
        <f t="shared" si="255"/>
        <v>#N/A</v>
      </c>
      <c r="AU458" s="20" t="e">
        <f>VLOOKUP($D458,'DATA PENGUKURAN GARDU'!$A:$BS,44,0)</f>
        <v>#N/A</v>
      </c>
      <c r="AV458" s="21" t="e">
        <f t="shared" si="256"/>
        <v>#N/A</v>
      </c>
      <c r="AW458" s="20" t="e">
        <f>VLOOKUP($D458,'DATA PENGUKURAN GARDU'!$A:$BS,46,0)</f>
        <v>#N/A</v>
      </c>
      <c r="AX458" s="21" t="e">
        <f t="shared" si="257"/>
        <v>#N/A</v>
      </c>
      <c r="AY458" s="20" t="e">
        <f>VLOOKUP($D458,'DATA PENGUKURAN GARDU'!$A:$BS,46,0)</f>
        <v>#N/A</v>
      </c>
      <c r="AZ458" s="20" t="e">
        <f>VLOOKUP($D458,'DATA PENGUKURAN GARDU'!$A:$BS,53,0)</f>
        <v>#N/A</v>
      </c>
      <c r="BA458" s="20" t="e">
        <f>VLOOKUP($D458,'DATA PENGUKURAN GARDU'!$A:$BS,54,0)</f>
        <v>#N/A</v>
      </c>
      <c r="BB458" s="17" t="e">
        <f>VLOOKUP($E458,'DATA PENGUKURAN GARDU'!$A:$BS,42,0)</f>
        <v>#N/A</v>
      </c>
      <c r="BC458" s="23" t="e">
        <f t="shared" si="258"/>
        <v>#N/A</v>
      </c>
      <c r="BD458" s="17" t="e">
        <f>VLOOKUP($E458,'DATA PENGUKURAN GARDU'!$A:$BS,44,0)</f>
        <v>#N/A</v>
      </c>
      <c r="BE458" s="23" t="e">
        <f t="shared" si="259"/>
        <v>#N/A</v>
      </c>
      <c r="BF458" s="17" t="e">
        <f>VLOOKUP($E458,'DATA PENGUKURAN GARDU'!$A:$BS,46,0)</f>
        <v>#N/A</v>
      </c>
      <c r="BG458" s="23" t="e">
        <f t="shared" si="260"/>
        <v>#N/A</v>
      </c>
      <c r="BH458" s="17" t="e">
        <f>VLOOKUP($E458,'DATA PENGUKURAN GARDU'!$A:$BS,46,0)</f>
        <v>#N/A</v>
      </c>
      <c r="BI458" s="17" t="e">
        <f>VLOOKUP($E458,'DATA PENGUKURAN GARDU'!$A:$BS,53,0)</f>
        <v>#N/A</v>
      </c>
      <c r="BJ458" s="17" t="e">
        <f>VLOOKUP($E458,'DATA PENGUKURAN GARDU'!$A:$BS,54,0)</f>
        <v>#N/A</v>
      </c>
      <c r="BK458" s="20" t="e">
        <f t="shared" si="261"/>
        <v>#N/A</v>
      </c>
      <c r="BL458" s="20" t="e">
        <f t="shared" si="262"/>
        <v>#N/A</v>
      </c>
      <c r="BM458" s="20" t="e">
        <f t="shared" si="263"/>
        <v>#N/A</v>
      </c>
      <c r="BN458" s="25" t="e">
        <f t="shared" si="264"/>
        <v>#N/A</v>
      </c>
      <c r="BO458" s="26" t="str">
        <f t="shared" si="265"/>
        <v>0</v>
      </c>
      <c r="BP458" s="21" t="e">
        <f t="shared" si="266"/>
        <v>#VALUE!</v>
      </c>
      <c r="BQ458" s="20" t="e">
        <f t="shared" si="267"/>
        <v>#N/A</v>
      </c>
      <c r="BR458" s="20" t="e">
        <v>#N/A</v>
      </c>
      <c r="BS458" s="9" t="e">
        <v>#N/A</v>
      </c>
      <c r="BT458" s="2" t="e">
        <f t="shared" si="268"/>
        <v>#VALUE!</v>
      </c>
      <c r="BU458" s="2" t="e">
        <f t="shared" si="236"/>
        <v>#N/A</v>
      </c>
      <c r="BV458" s="2" t="e">
        <f t="shared" si="237"/>
        <v>#N/A</v>
      </c>
    </row>
    <row r="459" s="2" customFormat="1" ht="22.95" customHeight="1" spans="1:74">
      <c r="A459" s="9" t="str">
        <f t="shared" si="238"/>
        <v>BB 015Induk</v>
      </c>
      <c r="B459" s="9" t="str">
        <f t="shared" si="239"/>
        <v>BB 015jurusan 1</v>
      </c>
      <c r="C459" s="9" t="str">
        <f t="shared" si="240"/>
        <v>BB 015jurusan 2</v>
      </c>
      <c r="D459" s="9" t="str">
        <f t="shared" si="241"/>
        <v>BB 015jurusan 3</v>
      </c>
      <c r="E459" s="9" t="str">
        <f t="shared" si="242"/>
        <v>BB 015jurusan 4</v>
      </c>
      <c r="F459" s="10" t="s">
        <v>588</v>
      </c>
      <c r="G459" s="10" t="s">
        <v>131</v>
      </c>
      <c r="H459" s="10" t="s">
        <v>589</v>
      </c>
      <c r="I459" s="10">
        <v>0.82323</v>
      </c>
      <c r="J459" s="10">
        <v>123.85222</v>
      </c>
      <c r="K459" s="10" t="s">
        <v>7465</v>
      </c>
      <c r="L459" s="10" t="s">
        <v>7465</v>
      </c>
      <c r="M459" s="10" t="s">
        <v>7465</v>
      </c>
      <c r="N459" s="14">
        <f t="shared" si="243"/>
        <v>0</v>
      </c>
      <c r="O459" s="15" t="e">
        <f t="shared" si="244"/>
        <v>#VALUE!</v>
      </c>
      <c r="P459" s="15" t="e">
        <f t="shared" si="245"/>
        <v>#VALUE!</v>
      </c>
      <c r="Q459" s="17" t="e">
        <f>VLOOKUP($A459,'DATA PENGUKURAN GARDU'!$A:$BS,42,0)</f>
        <v>#N/A</v>
      </c>
      <c r="R459" s="18" t="e">
        <f t="shared" si="246"/>
        <v>#N/A</v>
      </c>
      <c r="S459" s="17" t="e">
        <f>VLOOKUP($A459,'DATA PENGUKURAN GARDU'!$A:$BS,44,0)</f>
        <v>#N/A</v>
      </c>
      <c r="T459" s="18" t="e">
        <f t="shared" si="247"/>
        <v>#N/A</v>
      </c>
      <c r="U459" s="17" t="e">
        <f>VLOOKUP($A459,'DATA PENGUKURAN GARDU'!$A:$BS,46,0)</f>
        <v>#N/A</v>
      </c>
      <c r="V459" s="18" t="e">
        <f t="shared" si="248"/>
        <v>#N/A</v>
      </c>
      <c r="W459" s="17" t="e">
        <f>VLOOKUP($A459,'DATA PENGUKURAN GARDU'!$A:$BS,48,0)</f>
        <v>#N/A</v>
      </c>
      <c r="X459" s="17" t="e">
        <f>VLOOKUP($A459,'DATA PENGUKURAN GARDU'!$A:$BS,53,0)</f>
        <v>#N/A</v>
      </c>
      <c r="Y459" s="17" t="e">
        <f>VLOOKUP($A459,'DATA PENGUKURAN GARDU'!$A:$BS,54,0)</f>
        <v>#N/A</v>
      </c>
      <c r="Z459" s="17" t="e">
        <f>VLOOKUP($A459,'DATA PENGUKURAN GARDU'!$A:$BS,55,0)</f>
        <v>#N/A</v>
      </c>
      <c r="AA459" s="20" t="e">
        <f>VLOOKUP($B459,'DATA PENGUKURAN GARDU'!$A:$BS,42,0)</f>
        <v>#N/A</v>
      </c>
      <c r="AB459" s="21" t="e">
        <f t="shared" si="249"/>
        <v>#N/A</v>
      </c>
      <c r="AC459" s="20" t="e">
        <f>VLOOKUP($B459,'DATA PENGUKURAN GARDU'!$A:$BS,44,0)</f>
        <v>#N/A</v>
      </c>
      <c r="AD459" s="21" t="e">
        <f t="shared" si="250"/>
        <v>#N/A</v>
      </c>
      <c r="AE459" s="20" t="e">
        <f>VLOOKUP($B459,'DATA PENGUKURAN GARDU'!$A:$BS,46,0)</f>
        <v>#N/A</v>
      </c>
      <c r="AF459" s="21" t="e">
        <f t="shared" si="251"/>
        <v>#N/A</v>
      </c>
      <c r="AG459" s="20" t="e">
        <f>VLOOKUP($B459,'DATA PENGUKURAN GARDU'!$A:$BS,46,0)</f>
        <v>#N/A</v>
      </c>
      <c r="AH459" s="20" t="e">
        <f>VLOOKUP($B459,'DATA PENGUKURAN GARDU'!$A:$BS,53,0)</f>
        <v>#N/A</v>
      </c>
      <c r="AI459" s="20" t="e">
        <f>VLOOKUP($B459,'DATA PENGUKURAN GARDU'!$A:$BS,54,0)</f>
        <v>#N/A</v>
      </c>
      <c r="AJ459" s="17" t="e">
        <f>VLOOKUP($C459,'DATA PENGUKURAN GARDU'!$A:$BS,42,0)</f>
        <v>#N/A</v>
      </c>
      <c r="AK459" s="23" t="e">
        <f t="shared" si="252"/>
        <v>#N/A</v>
      </c>
      <c r="AL459" s="17" t="e">
        <f>VLOOKUP($C459,'DATA PENGUKURAN GARDU'!$A:$BS,44,0)</f>
        <v>#N/A</v>
      </c>
      <c r="AM459" s="23" t="e">
        <f t="shared" si="253"/>
        <v>#N/A</v>
      </c>
      <c r="AN459" s="17" t="e">
        <f>VLOOKUP($C459,'DATA PENGUKURAN GARDU'!$A:$BS,46,0)</f>
        <v>#N/A</v>
      </c>
      <c r="AO459" s="23" t="e">
        <f t="shared" si="254"/>
        <v>#N/A</v>
      </c>
      <c r="AP459" s="17" t="e">
        <f>VLOOKUP($C459,'DATA PENGUKURAN GARDU'!$A:$BS,46,0)</f>
        <v>#N/A</v>
      </c>
      <c r="AQ459" s="17" t="e">
        <f>VLOOKUP($C459,'DATA PENGUKURAN GARDU'!$A:$BS,53,0)</f>
        <v>#N/A</v>
      </c>
      <c r="AR459" s="17" t="e">
        <f>VLOOKUP($C459,'DATA PENGUKURAN GARDU'!$A:$BS,54,0)</f>
        <v>#N/A</v>
      </c>
      <c r="AS459" s="20" t="e">
        <f>VLOOKUP($D459,'DATA PENGUKURAN GARDU'!$A:$BS,42,0)</f>
        <v>#N/A</v>
      </c>
      <c r="AT459" s="21" t="e">
        <f t="shared" si="255"/>
        <v>#N/A</v>
      </c>
      <c r="AU459" s="20" t="e">
        <f>VLOOKUP($D459,'DATA PENGUKURAN GARDU'!$A:$BS,44,0)</f>
        <v>#N/A</v>
      </c>
      <c r="AV459" s="21" t="e">
        <f t="shared" si="256"/>
        <v>#N/A</v>
      </c>
      <c r="AW459" s="20" t="e">
        <f>VLOOKUP($D459,'DATA PENGUKURAN GARDU'!$A:$BS,46,0)</f>
        <v>#N/A</v>
      </c>
      <c r="AX459" s="21" t="e">
        <f t="shared" si="257"/>
        <v>#N/A</v>
      </c>
      <c r="AY459" s="20" t="e">
        <f>VLOOKUP($D459,'DATA PENGUKURAN GARDU'!$A:$BS,46,0)</f>
        <v>#N/A</v>
      </c>
      <c r="AZ459" s="20" t="e">
        <f>VLOOKUP($D459,'DATA PENGUKURAN GARDU'!$A:$BS,53,0)</f>
        <v>#N/A</v>
      </c>
      <c r="BA459" s="20" t="e">
        <f>VLOOKUP($D459,'DATA PENGUKURAN GARDU'!$A:$BS,54,0)</f>
        <v>#N/A</v>
      </c>
      <c r="BB459" s="17" t="e">
        <f>VLOOKUP($E459,'DATA PENGUKURAN GARDU'!$A:$BS,42,0)</f>
        <v>#N/A</v>
      </c>
      <c r="BC459" s="23" t="e">
        <f t="shared" si="258"/>
        <v>#N/A</v>
      </c>
      <c r="BD459" s="17" t="e">
        <f>VLOOKUP($E459,'DATA PENGUKURAN GARDU'!$A:$BS,44,0)</f>
        <v>#N/A</v>
      </c>
      <c r="BE459" s="23" t="e">
        <f t="shared" si="259"/>
        <v>#N/A</v>
      </c>
      <c r="BF459" s="17" t="e">
        <f>VLOOKUP($E459,'DATA PENGUKURAN GARDU'!$A:$BS,46,0)</f>
        <v>#N/A</v>
      </c>
      <c r="BG459" s="23" t="e">
        <f t="shared" si="260"/>
        <v>#N/A</v>
      </c>
      <c r="BH459" s="17" t="e">
        <f>VLOOKUP($E459,'DATA PENGUKURAN GARDU'!$A:$BS,46,0)</f>
        <v>#N/A</v>
      </c>
      <c r="BI459" s="17" t="e">
        <f>VLOOKUP($E459,'DATA PENGUKURAN GARDU'!$A:$BS,53,0)</f>
        <v>#N/A</v>
      </c>
      <c r="BJ459" s="17" t="e">
        <f>VLOOKUP($E459,'DATA PENGUKURAN GARDU'!$A:$BS,54,0)</f>
        <v>#N/A</v>
      </c>
      <c r="BK459" s="20" t="e">
        <f t="shared" si="261"/>
        <v>#N/A</v>
      </c>
      <c r="BL459" s="20" t="e">
        <f t="shared" si="262"/>
        <v>#N/A</v>
      </c>
      <c r="BM459" s="20" t="e">
        <f t="shared" si="263"/>
        <v>#N/A</v>
      </c>
      <c r="BN459" s="25" t="e">
        <f t="shared" si="264"/>
        <v>#N/A</v>
      </c>
      <c r="BO459" s="26" t="str">
        <f t="shared" si="265"/>
        <v>0</v>
      </c>
      <c r="BP459" s="21" t="e">
        <f t="shared" si="266"/>
        <v>#VALUE!</v>
      </c>
      <c r="BQ459" s="20" t="e">
        <f t="shared" si="267"/>
        <v>#N/A</v>
      </c>
      <c r="BR459" s="20" t="e">
        <v>#N/A</v>
      </c>
      <c r="BS459" s="9" t="e">
        <v>#N/A</v>
      </c>
      <c r="BT459" s="2" t="e">
        <f t="shared" si="268"/>
        <v>#VALUE!</v>
      </c>
      <c r="BU459" s="2" t="e">
        <f t="shared" si="236"/>
        <v>#N/A</v>
      </c>
      <c r="BV459" s="2" t="e">
        <f t="shared" si="237"/>
        <v>#N/A</v>
      </c>
    </row>
    <row r="460" s="2" customFormat="1" ht="22.95" customHeight="1" spans="1:74">
      <c r="A460" s="9" t="str">
        <f t="shared" si="238"/>
        <v>M 48Induk</v>
      </c>
      <c r="B460" s="9" t="str">
        <f t="shared" si="239"/>
        <v>M 48jurusan 1</v>
      </c>
      <c r="C460" s="9" t="str">
        <f t="shared" si="240"/>
        <v>M 48jurusan 2</v>
      </c>
      <c r="D460" s="9" t="str">
        <f t="shared" si="241"/>
        <v>M 48jurusan 3</v>
      </c>
      <c r="E460" s="9" t="str">
        <f t="shared" si="242"/>
        <v>M 48jurusan 4</v>
      </c>
      <c r="F460" s="10" t="s">
        <v>131</v>
      </c>
      <c r="G460" s="10" t="s">
        <v>131</v>
      </c>
      <c r="H460" s="10" t="s">
        <v>590</v>
      </c>
      <c r="I460" s="10">
        <v>0.58953</v>
      </c>
      <c r="J460" s="10">
        <v>124.02025</v>
      </c>
      <c r="K460" s="10" t="s">
        <v>7465</v>
      </c>
      <c r="L460" s="10" t="s">
        <v>7465</v>
      </c>
      <c r="M460" s="10" t="s">
        <v>7465</v>
      </c>
      <c r="N460" s="14">
        <f t="shared" si="243"/>
        <v>0</v>
      </c>
      <c r="O460" s="15" t="e">
        <f t="shared" si="244"/>
        <v>#VALUE!</v>
      </c>
      <c r="P460" s="15" t="e">
        <f t="shared" si="245"/>
        <v>#VALUE!</v>
      </c>
      <c r="Q460" s="17" t="e">
        <f>VLOOKUP($A460,'DATA PENGUKURAN GARDU'!$A:$BS,42,0)</f>
        <v>#N/A</v>
      </c>
      <c r="R460" s="18" t="e">
        <f t="shared" si="246"/>
        <v>#N/A</v>
      </c>
      <c r="S460" s="17" t="e">
        <f>VLOOKUP($A460,'DATA PENGUKURAN GARDU'!$A:$BS,44,0)</f>
        <v>#N/A</v>
      </c>
      <c r="T460" s="18" t="e">
        <f t="shared" si="247"/>
        <v>#N/A</v>
      </c>
      <c r="U460" s="17" t="e">
        <f>VLOOKUP($A460,'DATA PENGUKURAN GARDU'!$A:$BS,46,0)</f>
        <v>#N/A</v>
      </c>
      <c r="V460" s="18" t="e">
        <f t="shared" si="248"/>
        <v>#N/A</v>
      </c>
      <c r="W460" s="17" t="e">
        <f>VLOOKUP($A460,'DATA PENGUKURAN GARDU'!$A:$BS,48,0)</f>
        <v>#N/A</v>
      </c>
      <c r="X460" s="17" t="e">
        <f>VLOOKUP($A460,'DATA PENGUKURAN GARDU'!$A:$BS,53,0)</f>
        <v>#N/A</v>
      </c>
      <c r="Y460" s="17" t="e">
        <f>VLOOKUP($A460,'DATA PENGUKURAN GARDU'!$A:$BS,54,0)</f>
        <v>#N/A</v>
      </c>
      <c r="Z460" s="17" t="e">
        <f>VLOOKUP($A460,'DATA PENGUKURAN GARDU'!$A:$BS,55,0)</f>
        <v>#N/A</v>
      </c>
      <c r="AA460" s="20" t="e">
        <f>VLOOKUP($B460,'DATA PENGUKURAN GARDU'!$A:$BS,42,0)</f>
        <v>#N/A</v>
      </c>
      <c r="AB460" s="21" t="e">
        <f t="shared" si="249"/>
        <v>#N/A</v>
      </c>
      <c r="AC460" s="20" t="e">
        <f>VLOOKUP($B460,'DATA PENGUKURAN GARDU'!$A:$BS,44,0)</f>
        <v>#N/A</v>
      </c>
      <c r="AD460" s="21" t="e">
        <f t="shared" si="250"/>
        <v>#N/A</v>
      </c>
      <c r="AE460" s="20" t="e">
        <f>VLOOKUP($B460,'DATA PENGUKURAN GARDU'!$A:$BS,46,0)</f>
        <v>#N/A</v>
      </c>
      <c r="AF460" s="21" t="e">
        <f t="shared" si="251"/>
        <v>#N/A</v>
      </c>
      <c r="AG460" s="20" t="e">
        <f>VLOOKUP($B460,'DATA PENGUKURAN GARDU'!$A:$BS,46,0)</f>
        <v>#N/A</v>
      </c>
      <c r="AH460" s="20" t="e">
        <f>VLOOKUP($B460,'DATA PENGUKURAN GARDU'!$A:$BS,53,0)</f>
        <v>#N/A</v>
      </c>
      <c r="AI460" s="20" t="e">
        <f>VLOOKUP($B460,'DATA PENGUKURAN GARDU'!$A:$BS,54,0)</f>
        <v>#N/A</v>
      </c>
      <c r="AJ460" s="17" t="e">
        <f>VLOOKUP($C460,'DATA PENGUKURAN GARDU'!$A:$BS,42,0)</f>
        <v>#N/A</v>
      </c>
      <c r="AK460" s="23" t="e">
        <f t="shared" si="252"/>
        <v>#N/A</v>
      </c>
      <c r="AL460" s="17" t="e">
        <f>VLOOKUP($C460,'DATA PENGUKURAN GARDU'!$A:$BS,44,0)</f>
        <v>#N/A</v>
      </c>
      <c r="AM460" s="23" t="e">
        <f t="shared" si="253"/>
        <v>#N/A</v>
      </c>
      <c r="AN460" s="17" t="e">
        <f>VLOOKUP($C460,'DATA PENGUKURAN GARDU'!$A:$BS,46,0)</f>
        <v>#N/A</v>
      </c>
      <c r="AO460" s="23" t="e">
        <f t="shared" si="254"/>
        <v>#N/A</v>
      </c>
      <c r="AP460" s="17" t="e">
        <f>VLOOKUP($C460,'DATA PENGUKURAN GARDU'!$A:$BS,46,0)</f>
        <v>#N/A</v>
      </c>
      <c r="AQ460" s="17" t="e">
        <f>VLOOKUP($C460,'DATA PENGUKURAN GARDU'!$A:$BS,53,0)</f>
        <v>#N/A</v>
      </c>
      <c r="AR460" s="17" t="e">
        <f>VLOOKUP($C460,'DATA PENGUKURAN GARDU'!$A:$BS,54,0)</f>
        <v>#N/A</v>
      </c>
      <c r="AS460" s="20" t="e">
        <f>VLOOKUP($D460,'DATA PENGUKURAN GARDU'!$A:$BS,42,0)</f>
        <v>#N/A</v>
      </c>
      <c r="AT460" s="21" t="e">
        <f t="shared" si="255"/>
        <v>#N/A</v>
      </c>
      <c r="AU460" s="20" t="e">
        <f>VLOOKUP($D460,'DATA PENGUKURAN GARDU'!$A:$BS,44,0)</f>
        <v>#N/A</v>
      </c>
      <c r="AV460" s="21" t="e">
        <f t="shared" si="256"/>
        <v>#N/A</v>
      </c>
      <c r="AW460" s="20" t="e">
        <f>VLOOKUP($D460,'DATA PENGUKURAN GARDU'!$A:$BS,46,0)</f>
        <v>#N/A</v>
      </c>
      <c r="AX460" s="21" t="e">
        <f t="shared" si="257"/>
        <v>#N/A</v>
      </c>
      <c r="AY460" s="20" t="e">
        <f>VLOOKUP($D460,'DATA PENGUKURAN GARDU'!$A:$BS,46,0)</f>
        <v>#N/A</v>
      </c>
      <c r="AZ460" s="20" t="e">
        <f>VLOOKUP($D460,'DATA PENGUKURAN GARDU'!$A:$BS,53,0)</f>
        <v>#N/A</v>
      </c>
      <c r="BA460" s="20" t="e">
        <f>VLOOKUP($D460,'DATA PENGUKURAN GARDU'!$A:$BS,54,0)</f>
        <v>#N/A</v>
      </c>
      <c r="BB460" s="17" t="e">
        <f>VLOOKUP($E460,'DATA PENGUKURAN GARDU'!$A:$BS,42,0)</f>
        <v>#N/A</v>
      </c>
      <c r="BC460" s="23" t="e">
        <f t="shared" si="258"/>
        <v>#N/A</v>
      </c>
      <c r="BD460" s="17" t="e">
        <f>VLOOKUP($E460,'DATA PENGUKURAN GARDU'!$A:$BS,44,0)</f>
        <v>#N/A</v>
      </c>
      <c r="BE460" s="23" t="e">
        <f t="shared" si="259"/>
        <v>#N/A</v>
      </c>
      <c r="BF460" s="17" t="e">
        <f>VLOOKUP($E460,'DATA PENGUKURAN GARDU'!$A:$BS,46,0)</f>
        <v>#N/A</v>
      </c>
      <c r="BG460" s="23" t="e">
        <f t="shared" si="260"/>
        <v>#N/A</v>
      </c>
      <c r="BH460" s="17" t="e">
        <f>VLOOKUP($E460,'DATA PENGUKURAN GARDU'!$A:$BS,46,0)</f>
        <v>#N/A</v>
      </c>
      <c r="BI460" s="17" t="e">
        <f>VLOOKUP($E460,'DATA PENGUKURAN GARDU'!$A:$BS,53,0)</f>
        <v>#N/A</v>
      </c>
      <c r="BJ460" s="17" t="e">
        <f>VLOOKUP($E460,'DATA PENGUKURAN GARDU'!$A:$BS,54,0)</f>
        <v>#N/A</v>
      </c>
      <c r="BK460" s="20" t="e">
        <f t="shared" si="261"/>
        <v>#N/A</v>
      </c>
      <c r="BL460" s="20" t="e">
        <f t="shared" si="262"/>
        <v>#N/A</v>
      </c>
      <c r="BM460" s="20" t="e">
        <f t="shared" si="263"/>
        <v>#N/A</v>
      </c>
      <c r="BN460" s="25" t="e">
        <f t="shared" si="264"/>
        <v>#N/A</v>
      </c>
      <c r="BO460" s="26" t="str">
        <f t="shared" si="265"/>
        <v>0</v>
      </c>
      <c r="BP460" s="21" t="e">
        <f t="shared" si="266"/>
        <v>#VALUE!</v>
      </c>
      <c r="BQ460" s="20" t="e">
        <f t="shared" si="267"/>
        <v>#N/A</v>
      </c>
      <c r="BR460" s="20" t="e">
        <v>#N/A</v>
      </c>
      <c r="BS460" s="9" t="e">
        <v>#N/A</v>
      </c>
      <c r="BT460" s="2" t="e">
        <f t="shared" si="268"/>
        <v>#VALUE!</v>
      </c>
      <c r="BU460" s="2" t="e">
        <f t="shared" si="236"/>
        <v>#N/A</v>
      </c>
      <c r="BV460" s="2" t="e">
        <f t="shared" si="237"/>
        <v>#N/A</v>
      </c>
    </row>
    <row r="461" s="2" customFormat="1" ht="22.95" customHeight="1" spans="1:74">
      <c r="A461" s="9" t="str">
        <f t="shared" si="238"/>
        <v>M 151Induk</v>
      </c>
      <c r="B461" s="9" t="str">
        <f t="shared" si="239"/>
        <v>M 151jurusan 1</v>
      </c>
      <c r="C461" s="9" t="str">
        <f t="shared" si="240"/>
        <v>M 151jurusan 2</v>
      </c>
      <c r="D461" s="9" t="str">
        <f t="shared" si="241"/>
        <v>M 151jurusan 3</v>
      </c>
      <c r="E461" s="9" t="str">
        <f t="shared" si="242"/>
        <v>M 151jurusan 4</v>
      </c>
      <c r="F461" s="10" t="s">
        <v>131</v>
      </c>
      <c r="G461" s="10" t="s">
        <v>131</v>
      </c>
      <c r="H461" s="10" t="s">
        <v>591</v>
      </c>
      <c r="I461" s="10">
        <v>0.52909</v>
      </c>
      <c r="J461" s="10">
        <v>124.0003</v>
      </c>
      <c r="K461" s="10" t="s">
        <v>7465</v>
      </c>
      <c r="L461" s="10" t="s">
        <v>7465</v>
      </c>
      <c r="M461" s="10" t="s">
        <v>7465</v>
      </c>
      <c r="N461" s="14">
        <f t="shared" si="243"/>
        <v>0</v>
      </c>
      <c r="O461" s="15" t="e">
        <f t="shared" si="244"/>
        <v>#VALUE!</v>
      </c>
      <c r="P461" s="15" t="e">
        <f t="shared" si="245"/>
        <v>#VALUE!</v>
      </c>
      <c r="Q461" s="17" t="e">
        <f>VLOOKUP($A461,'DATA PENGUKURAN GARDU'!$A:$BS,42,0)</f>
        <v>#N/A</v>
      </c>
      <c r="R461" s="18" t="e">
        <f t="shared" si="246"/>
        <v>#N/A</v>
      </c>
      <c r="S461" s="17" t="e">
        <f>VLOOKUP($A461,'DATA PENGUKURAN GARDU'!$A:$BS,44,0)</f>
        <v>#N/A</v>
      </c>
      <c r="T461" s="18" t="e">
        <f t="shared" si="247"/>
        <v>#N/A</v>
      </c>
      <c r="U461" s="17" t="e">
        <f>VLOOKUP($A461,'DATA PENGUKURAN GARDU'!$A:$BS,46,0)</f>
        <v>#N/A</v>
      </c>
      <c r="V461" s="18" t="e">
        <f t="shared" si="248"/>
        <v>#N/A</v>
      </c>
      <c r="W461" s="17" t="e">
        <f>VLOOKUP($A461,'DATA PENGUKURAN GARDU'!$A:$BS,48,0)</f>
        <v>#N/A</v>
      </c>
      <c r="X461" s="17" t="e">
        <f>VLOOKUP($A461,'DATA PENGUKURAN GARDU'!$A:$BS,53,0)</f>
        <v>#N/A</v>
      </c>
      <c r="Y461" s="17" t="e">
        <f>VLOOKUP($A461,'DATA PENGUKURAN GARDU'!$A:$BS,54,0)</f>
        <v>#N/A</v>
      </c>
      <c r="Z461" s="17" t="e">
        <f>VLOOKUP($A461,'DATA PENGUKURAN GARDU'!$A:$BS,55,0)</f>
        <v>#N/A</v>
      </c>
      <c r="AA461" s="20" t="e">
        <f>VLOOKUP($B461,'DATA PENGUKURAN GARDU'!$A:$BS,42,0)</f>
        <v>#N/A</v>
      </c>
      <c r="AB461" s="21" t="e">
        <f t="shared" si="249"/>
        <v>#N/A</v>
      </c>
      <c r="AC461" s="20" t="e">
        <f>VLOOKUP($B461,'DATA PENGUKURAN GARDU'!$A:$BS,44,0)</f>
        <v>#N/A</v>
      </c>
      <c r="AD461" s="21" t="e">
        <f t="shared" si="250"/>
        <v>#N/A</v>
      </c>
      <c r="AE461" s="20" t="e">
        <f>VLOOKUP($B461,'DATA PENGUKURAN GARDU'!$A:$BS,46,0)</f>
        <v>#N/A</v>
      </c>
      <c r="AF461" s="21" t="e">
        <f t="shared" si="251"/>
        <v>#N/A</v>
      </c>
      <c r="AG461" s="20" t="e">
        <f>VLOOKUP($B461,'DATA PENGUKURAN GARDU'!$A:$BS,46,0)</f>
        <v>#N/A</v>
      </c>
      <c r="AH461" s="20" t="e">
        <f>VLOOKUP($B461,'DATA PENGUKURAN GARDU'!$A:$BS,53,0)</f>
        <v>#N/A</v>
      </c>
      <c r="AI461" s="20" t="e">
        <f>VLOOKUP($B461,'DATA PENGUKURAN GARDU'!$A:$BS,54,0)</f>
        <v>#N/A</v>
      </c>
      <c r="AJ461" s="17" t="e">
        <f>VLOOKUP($C461,'DATA PENGUKURAN GARDU'!$A:$BS,42,0)</f>
        <v>#N/A</v>
      </c>
      <c r="AK461" s="23" t="e">
        <f t="shared" si="252"/>
        <v>#N/A</v>
      </c>
      <c r="AL461" s="17" t="e">
        <f>VLOOKUP($C461,'DATA PENGUKURAN GARDU'!$A:$BS,44,0)</f>
        <v>#N/A</v>
      </c>
      <c r="AM461" s="23" t="e">
        <f t="shared" si="253"/>
        <v>#N/A</v>
      </c>
      <c r="AN461" s="17" t="e">
        <f>VLOOKUP($C461,'DATA PENGUKURAN GARDU'!$A:$BS,46,0)</f>
        <v>#N/A</v>
      </c>
      <c r="AO461" s="23" t="e">
        <f t="shared" si="254"/>
        <v>#N/A</v>
      </c>
      <c r="AP461" s="17" t="e">
        <f>VLOOKUP($C461,'DATA PENGUKURAN GARDU'!$A:$BS,46,0)</f>
        <v>#N/A</v>
      </c>
      <c r="AQ461" s="17" t="e">
        <f>VLOOKUP($C461,'DATA PENGUKURAN GARDU'!$A:$BS,53,0)</f>
        <v>#N/A</v>
      </c>
      <c r="AR461" s="17" t="e">
        <f>VLOOKUP($C461,'DATA PENGUKURAN GARDU'!$A:$BS,54,0)</f>
        <v>#N/A</v>
      </c>
      <c r="AS461" s="20" t="e">
        <f>VLOOKUP($D461,'DATA PENGUKURAN GARDU'!$A:$BS,42,0)</f>
        <v>#N/A</v>
      </c>
      <c r="AT461" s="21" t="e">
        <f t="shared" si="255"/>
        <v>#N/A</v>
      </c>
      <c r="AU461" s="20" t="e">
        <f>VLOOKUP($D461,'DATA PENGUKURAN GARDU'!$A:$BS,44,0)</f>
        <v>#N/A</v>
      </c>
      <c r="AV461" s="21" t="e">
        <f t="shared" si="256"/>
        <v>#N/A</v>
      </c>
      <c r="AW461" s="20" t="e">
        <f>VLOOKUP($D461,'DATA PENGUKURAN GARDU'!$A:$BS,46,0)</f>
        <v>#N/A</v>
      </c>
      <c r="AX461" s="21" t="e">
        <f t="shared" si="257"/>
        <v>#N/A</v>
      </c>
      <c r="AY461" s="20" t="e">
        <f>VLOOKUP($D461,'DATA PENGUKURAN GARDU'!$A:$BS,46,0)</f>
        <v>#N/A</v>
      </c>
      <c r="AZ461" s="20" t="e">
        <f>VLOOKUP($D461,'DATA PENGUKURAN GARDU'!$A:$BS,53,0)</f>
        <v>#N/A</v>
      </c>
      <c r="BA461" s="20" t="e">
        <f>VLOOKUP($D461,'DATA PENGUKURAN GARDU'!$A:$BS,54,0)</f>
        <v>#N/A</v>
      </c>
      <c r="BB461" s="17" t="e">
        <f>VLOOKUP($E461,'DATA PENGUKURAN GARDU'!$A:$BS,42,0)</f>
        <v>#N/A</v>
      </c>
      <c r="BC461" s="23" t="e">
        <f t="shared" si="258"/>
        <v>#N/A</v>
      </c>
      <c r="BD461" s="17" t="e">
        <f>VLOOKUP($E461,'DATA PENGUKURAN GARDU'!$A:$BS,44,0)</f>
        <v>#N/A</v>
      </c>
      <c r="BE461" s="23" t="e">
        <f t="shared" si="259"/>
        <v>#N/A</v>
      </c>
      <c r="BF461" s="17" t="e">
        <f>VLOOKUP($E461,'DATA PENGUKURAN GARDU'!$A:$BS,46,0)</f>
        <v>#N/A</v>
      </c>
      <c r="BG461" s="23" t="e">
        <f t="shared" si="260"/>
        <v>#N/A</v>
      </c>
      <c r="BH461" s="17" t="e">
        <f>VLOOKUP($E461,'DATA PENGUKURAN GARDU'!$A:$BS,46,0)</f>
        <v>#N/A</v>
      </c>
      <c r="BI461" s="17" t="e">
        <f>VLOOKUP($E461,'DATA PENGUKURAN GARDU'!$A:$BS,53,0)</f>
        <v>#N/A</v>
      </c>
      <c r="BJ461" s="17" t="e">
        <f>VLOOKUP($E461,'DATA PENGUKURAN GARDU'!$A:$BS,54,0)</f>
        <v>#N/A</v>
      </c>
      <c r="BK461" s="20" t="e">
        <f t="shared" si="261"/>
        <v>#N/A</v>
      </c>
      <c r="BL461" s="20" t="e">
        <f t="shared" si="262"/>
        <v>#N/A</v>
      </c>
      <c r="BM461" s="20" t="e">
        <f t="shared" si="263"/>
        <v>#N/A</v>
      </c>
      <c r="BN461" s="25" t="e">
        <f t="shared" si="264"/>
        <v>#N/A</v>
      </c>
      <c r="BO461" s="26" t="str">
        <f t="shared" si="265"/>
        <v>0</v>
      </c>
      <c r="BP461" s="21" t="e">
        <f t="shared" si="266"/>
        <v>#VALUE!</v>
      </c>
      <c r="BQ461" s="20" t="e">
        <f t="shared" si="267"/>
        <v>#N/A</v>
      </c>
      <c r="BR461" s="20" t="e">
        <v>#N/A</v>
      </c>
      <c r="BS461" s="9" t="e">
        <v>#N/A</v>
      </c>
      <c r="BT461" s="2" t="e">
        <f t="shared" si="268"/>
        <v>#VALUE!</v>
      </c>
      <c r="BU461" s="2" t="e">
        <f t="shared" si="236"/>
        <v>#N/A</v>
      </c>
      <c r="BV461" s="2" t="e">
        <f t="shared" si="237"/>
        <v>#N/A</v>
      </c>
    </row>
    <row r="462" s="2" customFormat="1" ht="22.95" customHeight="1" spans="1:74">
      <c r="A462" s="9" t="str">
        <f t="shared" si="238"/>
        <v>M 152Induk</v>
      </c>
      <c r="B462" s="9" t="str">
        <f t="shared" si="239"/>
        <v>M 152jurusan 1</v>
      </c>
      <c r="C462" s="9" t="str">
        <f t="shared" si="240"/>
        <v>M 152jurusan 2</v>
      </c>
      <c r="D462" s="9" t="str">
        <f t="shared" si="241"/>
        <v>M 152jurusan 3</v>
      </c>
      <c r="E462" s="9" t="str">
        <f t="shared" si="242"/>
        <v>M 152jurusan 4</v>
      </c>
      <c r="F462" s="10" t="s">
        <v>131</v>
      </c>
      <c r="G462" s="10" t="s">
        <v>131</v>
      </c>
      <c r="H462" s="10" t="s">
        <v>592</v>
      </c>
      <c r="I462" s="10">
        <v>0.53454</v>
      </c>
      <c r="J462" s="10">
        <v>123.995986</v>
      </c>
      <c r="K462" s="10" t="s">
        <v>7465</v>
      </c>
      <c r="L462" s="10" t="s">
        <v>7465</v>
      </c>
      <c r="M462" s="10" t="s">
        <v>7465</v>
      </c>
      <c r="N462" s="14">
        <f t="shared" si="243"/>
        <v>0</v>
      </c>
      <c r="O462" s="15" t="e">
        <f t="shared" si="244"/>
        <v>#VALUE!</v>
      </c>
      <c r="P462" s="15" t="e">
        <f t="shared" si="245"/>
        <v>#VALUE!</v>
      </c>
      <c r="Q462" s="17" t="e">
        <f>VLOOKUP($A462,'DATA PENGUKURAN GARDU'!$A:$BS,42,0)</f>
        <v>#N/A</v>
      </c>
      <c r="R462" s="18" t="e">
        <f t="shared" si="246"/>
        <v>#N/A</v>
      </c>
      <c r="S462" s="17" t="e">
        <f>VLOOKUP($A462,'DATA PENGUKURAN GARDU'!$A:$BS,44,0)</f>
        <v>#N/A</v>
      </c>
      <c r="T462" s="18" t="e">
        <f t="shared" si="247"/>
        <v>#N/A</v>
      </c>
      <c r="U462" s="17" t="e">
        <f>VLOOKUP($A462,'DATA PENGUKURAN GARDU'!$A:$BS,46,0)</f>
        <v>#N/A</v>
      </c>
      <c r="V462" s="18" t="e">
        <f t="shared" si="248"/>
        <v>#N/A</v>
      </c>
      <c r="W462" s="17" t="e">
        <f>VLOOKUP($A462,'DATA PENGUKURAN GARDU'!$A:$BS,48,0)</f>
        <v>#N/A</v>
      </c>
      <c r="X462" s="17" t="e">
        <f>VLOOKUP($A462,'DATA PENGUKURAN GARDU'!$A:$BS,53,0)</f>
        <v>#N/A</v>
      </c>
      <c r="Y462" s="17" t="e">
        <f>VLOOKUP($A462,'DATA PENGUKURAN GARDU'!$A:$BS,54,0)</f>
        <v>#N/A</v>
      </c>
      <c r="Z462" s="17" t="e">
        <f>VLOOKUP($A462,'DATA PENGUKURAN GARDU'!$A:$BS,55,0)</f>
        <v>#N/A</v>
      </c>
      <c r="AA462" s="20" t="e">
        <f>VLOOKUP($B462,'DATA PENGUKURAN GARDU'!$A:$BS,42,0)</f>
        <v>#N/A</v>
      </c>
      <c r="AB462" s="21" t="e">
        <f t="shared" si="249"/>
        <v>#N/A</v>
      </c>
      <c r="AC462" s="20" t="e">
        <f>VLOOKUP($B462,'DATA PENGUKURAN GARDU'!$A:$BS,44,0)</f>
        <v>#N/A</v>
      </c>
      <c r="AD462" s="21" t="e">
        <f t="shared" si="250"/>
        <v>#N/A</v>
      </c>
      <c r="AE462" s="20" t="e">
        <f>VLOOKUP($B462,'DATA PENGUKURAN GARDU'!$A:$BS,46,0)</f>
        <v>#N/A</v>
      </c>
      <c r="AF462" s="21" t="e">
        <f t="shared" si="251"/>
        <v>#N/A</v>
      </c>
      <c r="AG462" s="20" t="e">
        <f>VLOOKUP($B462,'DATA PENGUKURAN GARDU'!$A:$BS,46,0)</f>
        <v>#N/A</v>
      </c>
      <c r="AH462" s="20" t="e">
        <f>VLOOKUP($B462,'DATA PENGUKURAN GARDU'!$A:$BS,53,0)</f>
        <v>#N/A</v>
      </c>
      <c r="AI462" s="20" t="e">
        <f>VLOOKUP($B462,'DATA PENGUKURAN GARDU'!$A:$BS,54,0)</f>
        <v>#N/A</v>
      </c>
      <c r="AJ462" s="17" t="e">
        <f>VLOOKUP($C462,'DATA PENGUKURAN GARDU'!$A:$BS,42,0)</f>
        <v>#N/A</v>
      </c>
      <c r="AK462" s="23" t="e">
        <f t="shared" si="252"/>
        <v>#N/A</v>
      </c>
      <c r="AL462" s="17" t="e">
        <f>VLOOKUP($C462,'DATA PENGUKURAN GARDU'!$A:$BS,44,0)</f>
        <v>#N/A</v>
      </c>
      <c r="AM462" s="23" t="e">
        <f t="shared" si="253"/>
        <v>#N/A</v>
      </c>
      <c r="AN462" s="17" t="e">
        <f>VLOOKUP($C462,'DATA PENGUKURAN GARDU'!$A:$BS,46,0)</f>
        <v>#N/A</v>
      </c>
      <c r="AO462" s="23" t="e">
        <f t="shared" si="254"/>
        <v>#N/A</v>
      </c>
      <c r="AP462" s="17" t="e">
        <f>VLOOKUP($C462,'DATA PENGUKURAN GARDU'!$A:$BS,46,0)</f>
        <v>#N/A</v>
      </c>
      <c r="AQ462" s="17" t="e">
        <f>VLOOKUP($C462,'DATA PENGUKURAN GARDU'!$A:$BS,53,0)</f>
        <v>#N/A</v>
      </c>
      <c r="AR462" s="17" t="e">
        <f>VLOOKUP($C462,'DATA PENGUKURAN GARDU'!$A:$BS,54,0)</f>
        <v>#N/A</v>
      </c>
      <c r="AS462" s="20" t="e">
        <f>VLOOKUP($D462,'DATA PENGUKURAN GARDU'!$A:$BS,42,0)</f>
        <v>#N/A</v>
      </c>
      <c r="AT462" s="21" t="e">
        <f t="shared" si="255"/>
        <v>#N/A</v>
      </c>
      <c r="AU462" s="20" t="e">
        <f>VLOOKUP($D462,'DATA PENGUKURAN GARDU'!$A:$BS,44,0)</f>
        <v>#N/A</v>
      </c>
      <c r="AV462" s="21" t="e">
        <f t="shared" si="256"/>
        <v>#N/A</v>
      </c>
      <c r="AW462" s="20" t="e">
        <f>VLOOKUP($D462,'DATA PENGUKURAN GARDU'!$A:$BS,46,0)</f>
        <v>#N/A</v>
      </c>
      <c r="AX462" s="21" t="e">
        <f t="shared" si="257"/>
        <v>#N/A</v>
      </c>
      <c r="AY462" s="20" t="e">
        <f>VLOOKUP($D462,'DATA PENGUKURAN GARDU'!$A:$BS,46,0)</f>
        <v>#N/A</v>
      </c>
      <c r="AZ462" s="20" t="e">
        <f>VLOOKUP($D462,'DATA PENGUKURAN GARDU'!$A:$BS,53,0)</f>
        <v>#N/A</v>
      </c>
      <c r="BA462" s="20" t="e">
        <f>VLOOKUP($D462,'DATA PENGUKURAN GARDU'!$A:$BS,54,0)</f>
        <v>#N/A</v>
      </c>
      <c r="BB462" s="17" t="e">
        <f>VLOOKUP($E462,'DATA PENGUKURAN GARDU'!$A:$BS,42,0)</f>
        <v>#N/A</v>
      </c>
      <c r="BC462" s="23" t="e">
        <f t="shared" si="258"/>
        <v>#N/A</v>
      </c>
      <c r="BD462" s="17" t="e">
        <f>VLOOKUP($E462,'DATA PENGUKURAN GARDU'!$A:$BS,44,0)</f>
        <v>#N/A</v>
      </c>
      <c r="BE462" s="23" t="e">
        <f t="shared" si="259"/>
        <v>#N/A</v>
      </c>
      <c r="BF462" s="17" t="e">
        <f>VLOOKUP($E462,'DATA PENGUKURAN GARDU'!$A:$BS,46,0)</f>
        <v>#N/A</v>
      </c>
      <c r="BG462" s="23" t="e">
        <f t="shared" si="260"/>
        <v>#N/A</v>
      </c>
      <c r="BH462" s="17" t="e">
        <f>VLOOKUP($E462,'DATA PENGUKURAN GARDU'!$A:$BS,46,0)</f>
        <v>#N/A</v>
      </c>
      <c r="BI462" s="17" t="e">
        <f>VLOOKUP($E462,'DATA PENGUKURAN GARDU'!$A:$BS,53,0)</f>
        <v>#N/A</v>
      </c>
      <c r="BJ462" s="17" t="e">
        <f>VLOOKUP($E462,'DATA PENGUKURAN GARDU'!$A:$BS,54,0)</f>
        <v>#N/A</v>
      </c>
      <c r="BK462" s="20" t="e">
        <f t="shared" si="261"/>
        <v>#N/A</v>
      </c>
      <c r="BL462" s="20" t="e">
        <f t="shared" si="262"/>
        <v>#N/A</v>
      </c>
      <c r="BM462" s="20" t="e">
        <f t="shared" si="263"/>
        <v>#N/A</v>
      </c>
      <c r="BN462" s="25" t="e">
        <f t="shared" si="264"/>
        <v>#N/A</v>
      </c>
      <c r="BO462" s="26" t="str">
        <f t="shared" si="265"/>
        <v>0</v>
      </c>
      <c r="BP462" s="21" t="e">
        <f t="shared" si="266"/>
        <v>#VALUE!</v>
      </c>
      <c r="BQ462" s="20" t="e">
        <f t="shared" si="267"/>
        <v>#N/A</v>
      </c>
      <c r="BR462" s="20" t="e">
        <v>#N/A</v>
      </c>
      <c r="BS462" s="9" t="e">
        <v>#N/A</v>
      </c>
      <c r="BT462" s="2" t="e">
        <f t="shared" si="268"/>
        <v>#VALUE!</v>
      </c>
      <c r="BU462" s="2" t="e">
        <f t="shared" si="236"/>
        <v>#N/A</v>
      </c>
      <c r="BV462" s="2" t="e">
        <f t="shared" si="237"/>
        <v>#N/A</v>
      </c>
    </row>
    <row r="463" s="2" customFormat="1" ht="22.95" customHeight="1" spans="1:74">
      <c r="A463" s="9" t="str">
        <f t="shared" si="238"/>
        <v>M 178Induk</v>
      </c>
      <c r="B463" s="9" t="str">
        <f t="shared" si="239"/>
        <v>M 178jurusan 1</v>
      </c>
      <c r="C463" s="9" t="str">
        <f t="shared" si="240"/>
        <v>M 178jurusan 2</v>
      </c>
      <c r="D463" s="9" t="str">
        <f t="shared" si="241"/>
        <v>M 178jurusan 3</v>
      </c>
      <c r="E463" s="9" t="str">
        <f t="shared" si="242"/>
        <v>M 178jurusan 4</v>
      </c>
      <c r="F463" s="10" t="s">
        <v>131</v>
      </c>
      <c r="G463" s="10" t="s">
        <v>131</v>
      </c>
      <c r="H463" s="10" t="s">
        <v>593</v>
      </c>
      <c r="I463" s="10">
        <v>0.51668</v>
      </c>
      <c r="J463" s="10">
        <v>123.96013</v>
      </c>
      <c r="K463" s="10" t="s">
        <v>7465</v>
      </c>
      <c r="L463" s="10" t="s">
        <v>7465</v>
      </c>
      <c r="M463" s="10" t="s">
        <v>7465</v>
      </c>
      <c r="N463" s="14">
        <f t="shared" si="243"/>
        <v>0</v>
      </c>
      <c r="O463" s="15" t="e">
        <f t="shared" si="244"/>
        <v>#VALUE!</v>
      </c>
      <c r="P463" s="15" t="e">
        <f t="shared" si="245"/>
        <v>#VALUE!</v>
      </c>
      <c r="Q463" s="17" t="e">
        <f>VLOOKUP($A463,'DATA PENGUKURAN GARDU'!$A:$BS,42,0)</f>
        <v>#N/A</v>
      </c>
      <c r="R463" s="18" t="e">
        <f t="shared" si="246"/>
        <v>#N/A</v>
      </c>
      <c r="S463" s="17" t="e">
        <f>VLOOKUP($A463,'DATA PENGUKURAN GARDU'!$A:$BS,44,0)</f>
        <v>#N/A</v>
      </c>
      <c r="T463" s="18" t="e">
        <f t="shared" si="247"/>
        <v>#N/A</v>
      </c>
      <c r="U463" s="17" t="e">
        <f>VLOOKUP($A463,'DATA PENGUKURAN GARDU'!$A:$BS,46,0)</f>
        <v>#N/A</v>
      </c>
      <c r="V463" s="18" t="e">
        <f t="shared" si="248"/>
        <v>#N/A</v>
      </c>
      <c r="W463" s="17" t="e">
        <f>VLOOKUP($A463,'DATA PENGUKURAN GARDU'!$A:$BS,48,0)</f>
        <v>#N/A</v>
      </c>
      <c r="X463" s="17" t="e">
        <f>VLOOKUP($A463,'DATA PENGUKURAN GARDU'!$A:$BS,53,0)</f>
        <v>#N/A</v>
      </c>
      <c r="Y463" s="17" t="e">
        <f>VLOOKUP($A463,'DATA PENGUKURAN GARDU'!$A:$BS,54,0)</f>
        <v>#N/A</v>
      </c>
      <c r="Z463" s="17" t="e">
        <f>VLOOKUP($A463,'DATA PENGUKURAN GARDU'!$A:$BS,55,0)</f>
        <v>#N/A</v>
      </c>
      <c r="AA463" s="20" t="e">
        <f>VLOOKUP($B463,'DATA PENGUKURAN GARDU'!$A:$BS,42,0)</f>
        <v>#N/A</v>
      </c>
      <c r="AB463" s="21" t="e">
        <f t="shared" si="249"/>
        <v>#N/A</v>
      </c>
      <c r="AC463" s="20" t="e">
        <f>VLOOKUP($B463,'DATA PENGUKURAN GARDU'!$A:$BS,44,0)</f>
        <v>#N/A</v>
      </c>
      <c r="AD463" s="21" t="e">
        <f t="shared" si="250"/>
        <v>#N/A</v>
      </c>
      <c r="AE463" s="20" t="e">
        <f>VLOOKUP($B463,'DATA PENGUKURAN GARDU'!$A:$BS,46,0)</f>
        <v>#N/A</v>
      </c>
      <c r="AF463" s="21" t="e">
        <f t="shared" si="251"/>
        <v>#N/A</v>
      </c>
      <c r="AG463" s="20" t="e">
        <f>VLOOKUP($B463,'DATA PENGUKURAN GARDU'!$A:$BS,46,0)</f>
        <v>#N/A</v>
      </c>
      <c r="AH463" s="20" t="e">
        <f>VLOOKUP($B463,'DATA PENGUKURAN GARDU'!$A:$BS,53,0)</f>
        <v>#N/A</v>
      </c>
      <c r="AI463" s="20" t="e">
        <f>VLOOKUP($B463,'DATA PENGUKURAN GARDU'!$A:$BS,54,0)</f>
        <v>#N/A</v>
      </c>
      <c r="AJ463" s="17" t="e">
        <f>VLOOKUP($C463,'DATA PENGUKURAN GARDU'!$A:$BS,42,0)</f>
        <v>#N/A</v>
      </c>
      <c r="AK463" s="23" t="e">
        <f t="shared" si="252"/>
        <v>#N/A</v>
      </c>
      <c r="AL463" s="17" t="e">
        <f>VLOOKUP($C463,'DATA PENGUKURAN GARDU'!$A:$BS,44,0)</f>
        <v>#N/A</v>
      </c>
      <c r="AM463" s="23" t="e">
        <f t="shared" si="253"/>
        <v>#N/A</v>
      </c>
      <c r="AN463" s="17" t="e">
        <f>VLOOKUP($C463,'DATA PENGUKURAN GARDU'!$A:$BS,46,0)</f>
        <v>#N/A</v>
      </c>
      <c r="AO463" s="23" t="e">
        <f t="shared" si="254"/>
        <v>#N/A</v>
      </c>
      <c r="AP463" s="17" t="e">
        <f>VLOOKUP($C463,'DATA PENGUKURAN GARDU'!$A:$BS,46,0)</f>
        <v>#N/A</v>
      </c>
      <c r="AQ463" s="17" t="e">
        <f>VLOOKUP($C463,'DATA PENGUKURAN GARDU'!$A:$BS,53,0)</f>
        <v>#N/A</v>
      </c>
      <c r="AR463" s="17" t="e">
        <f>VLOOKUP($C463,'DATA PENGUKURAN GARDU'!$A:$BS,54,0)</f>
        <v>#N/A</v>
      </c>
      <c r="AS463" s="20" t="e">
        <f>VLOOKUP($D463,'DATA PENGUKURAN GARDU'!$A:$BS,42,0)</f>
        <v>#N/A</v>
      </c>
      <c r="AT463" s="21" t="e">
        <f t="shared" si="255"/>
        <v>#N/A</v>
      </c>
      <c r="AU463" s="20" t="e">
        <f>VLOOKUP($D463,'DATA PENGUKURAN GARDU'!$A:$BS,44,0)</f>
        <v>#N/A</v>
      </c>
      <c r="AV463" s="21" t="e">
        <f t="shared" si="256"/>
        <v>#N/A</v>
      </c>
      <c r="AW463" s="20" t="e">
        <f>VLOOKUP($D463,'DATA PENGUKURAN GARDU'!$A:$BS,46,0)</f>
        <v>#N/A</v>
      </c>
      <c r="AX463" s="21" t="e">
        <f t="shared" si="257"/>
        <v>#N/A</v>
      </c>
      <c r="AY463" s="20" t="e">
        <f>VLOOKUP($D463,'DATA PENGUKURAN GARDU'!$A:$BS,46,0)</f>
        <v>#N/A</v>
      </c>
      <c r="AZ463" s="20" t="e">
        <f>VLOOKUP($D463,'DATA PENGUKURAN GARDU'!$A:$BS,53,0)</f>
        <v>#N/A</v>
      </c>
      <c r="BA463" s="20" t="e">
        <f>VLOOKUP($D463,'DATA PENGUKURAN GARDU'!$A:$BS,54,0)</f>
        <v>#N/A</v>
      </c>
      <c r="BB463" s="17" t="e">
        <f>VLOOKUP($E463,'DATA PENGUKURAN GARDU'!$A:$BS,42,0)</f>
        <v>#N/A</v>
      </c>
      <c r="BC463" s="23" t="e">
        <f t="shared" si="258"/>
        <v>#N/A</v>
      </c>
      <c r="BD463" s="17" t="e">
        <f>VLOOKUP($E463,'DATA PENGUKURAN GARDU'!$A:$BS,44,0)</f>
        <v>#N/A</v>
      </c>
      <c r="BE463" s="23" t="e">
        <f t="shared" si="259"/>
        <v>#N/A</v>
      </c>
      <c r="BF463" s="17" t="e">
        <f>VLOOKUP($E463,'DATA PENGUKURAN GARDU'!$A:$BS,46,0)</f>
        <v>#N/A</v>
      </c>
      <c r="BG463" s="23" t="e">
        <f t="shared" si="260"/>
        <v>#N/A</v>
      </c>
      <c r="BH463" s="17" t="e">
        <f>VLOOKUP($E463,'DATA PENGUKURAN GARDU'!$A:$BS,46,0)</f>
        <v>#N/A</v>
      </c>
      <c r="BI463" s="17" t="e">
        <f>VLOOKUP($E463,'DATA PENGUKURAN GARDU'!$A:$BS,53,0)</f>
        <v>#N/A</v>
      </c>
      <c r="BJ463" s="17" t="e">
        <f>VLOOKUP($E463,'DATA PENGUKURAN GARDU'!$A:$BS,54,0)</f>
        <v>#N/A</v>
      </c>
      <c r="BK463" s="20" t="e">
        <f t="shared" si="261"/>
        <v>#N/A</v>
      </c>
      <c r="BL463" s="20" t="e">
        <f t="shared" si="262"/>
        <v>#N/A</v>
      </c>
      <c r="BM463" s="20" t="e">
        <f t="shared" si="263"/>
        <v>#N/A</v>
      </c>
      <c r="BN463" s="25" t="e">
        <f t="shared" si="264"/>
        <v>#N/A</v>
      </c>
      <c r="BO463" s="26" t="str">
        <f t="shared" si="265"/>
        <v>0</v>
      </c>
      <c r="BP463" s="21" t="e">
        <f t="shared" si="266"/>
        <v>#VALUE!</v>
      </c>
      <c r="BQ463" s="20" t="e">
        <f t="shared" si="267"/>
        <v>#N/A</v>
      </c>
      <c r="BR463" s="20" t="e">
        <v>#N/A</v>
      </c>
      <c r="BS463" s="9" t="e">
        <v>#N/A</v>
      </c>
      <c r="BT463" s="2" t="e">
        <f t="shared" si="268"/>
        <v>#VALUE!</v>
      </c>
      <c r="BU463" s="2" t="e">
        <f t="shared" si="236"/>
        <v>#N/A</v>
      </c>
      <c r="BV463" s="2" t="e">
        <f t="shared" si="237"/>
        <v>#N/A</v>
      </c>
    </row>
    <row r="464" s="2" customFormat="1" ht="22.95" customHeight="1" spans="1:74">
      <c r="A464" s="9" t="str">
        <f t="shared" si="238"/>
        <v>M 185Induk</v>
      </c>
      <c r="B464" s="9" t="str">
        <f t="shared" si="239"/>
        <v>M 185jurusan 1</v>
      </c>
      <c r="C464" s="9" t="str">
        <f t="shared" si="240"/>
        <v>M 185jurusan 2</v>
      </c>
      <c r="D464" s="9" t="str">
        <f t="shared" si="241"/>
        <v>M 185jurusan 3</v>
      </c>
      <c r="E464" s="9" t="str">
        <f t="shared" si="242"/>
        <v>M 185jurusan 4</v>
      </c>
      <c r="F464" s="10" t="s">
        <v>131</v>
      </c>
      <c r="G464" s="10" t="s">
        <v>131</v>
      </c>
      <c r="H464" s="10" t="s">
        <v>594</v>
      </c>
      <c r="I464" s="10">
        <v>0.46962</v>
      </c>
      <c r="J464" s="10">
        <v>123.96383</v>
      </c>
      <c r="K464" s="10" t="s">
        <v>7465</v>
      </c>
      <c r="L464" s="10" t="s">
        <v>7465</v>
      </c>
      <c r="M464" s="10" t="s">
        <v>7465</v>
      </c>
      <c r="N464" s="14">
        <f t="shared" si="243"/>
        <v>0</v>
      </c>
      <c r="O464" s="15" t="e">
        <f t="shared" si="244"/>
        <v>#VALUE!</v>
      </c>
      <c r="P464" s="15" t="e">
        <f t="shared" si="245"/>
        <v>#VALUE!</v>
      </c>
      <c r="Q464" s="17" t="e">
        <f>VLOOKUP($A464,'DATA PENGUKURAN GARDU'!$A:$BS,42,0)</f>
        <v>#N/A</v>
      </c>
      <c r="R464" s="18" t="e">
        <f t="shared" si="246"/>
        <v>#N/A</v>
      </c>
      <c r="S464" s="17" t="e">
        <f>VLOOKUP($A464,'DATA PENGUKURAN GARDU'!$A:$BS,44,0)</f>
        <v>#N/A</v>
      </c>
      <c r="T464" s="18" t="e">
        <f t="shared" si="247"/>
        <v>#N/A</v>
      </c>
      <c r="U464" s="17" t="e">
        <f>VLOOKUP($A464,'DATA PENGUKURAN GARDU'!$A:$BS,46,0)</f>
        <v>#N/A</v>
      </c>
      <c r="V464" s="18" t="e">
        <f t="shared" si="248"/>
        <v>#N/A</v>
      </c>
      <c r="W464" s="17" t="e">
        <f>VLOOKUP($A464,'DATA PENGUKURAN GARDU'!$A:$BS,48,0)</f>
        <v>#N/A</v>
      </c>
      <c r="X464" s="17" t="e">
        <f>VLOOKUP($A464,'DATA PENGUKURAN GARDU'!$A:$BS,53,0)</f>
        <v>#N/A</v>
      </c>
      <c r="Y464" s="17" t="e">
        <f>VLOOKUP($A464,'DATA PENGUKURAN GARDU'!$A:$BS,54,0)</f>
        <v>#N/A</v>
      </c>
      <c r="Z464" s="17" t="e">
        <f>VLOOKUP($A464,'DATA PENGUKURAN GARDU'!$A:$BS,55,0)</f>
        <v>#N/A</v>
      </c>
      <c r="AA464" s="20" t="e">
        <f>VLOOKUP($B464,'DATA PENGUKURAN GARDU'!$A:$BS,42,0)</f>
        <v>#N/A</v>
      </c>
      <c r="AB464" s="21" t="e">
        <f t="shared" si="249"/>
        <v>#N/A</v>
      </c>
      <c r="AC464" s="20" t="e">
        <f>VLOOKUP($B464,'DATA PENGUKURAN GARDU'!$A:$BS,44,0)</f>
        <v>#N/A</v>
      </c>
      <c r="AD464" s="21" t="e">
        <f t="shared" si="250"/>
        <v>#N/A</v>
      </c>
      <c r="AE464" s="20" t="e">
        <f>VLOOKUP($B464,'DATA PENGUKURAN GARDU'!$A:$BS,46,0)</f>
        <v>#N/A</v>
      </c>
      <c r="AF464" s="21" t="e">
        <f t="shared" si="251"/>
        <v>#N/A</v>
      </c>
      <c r="AG464" s="20" t="e">
        <f>VLOOKUP($B464,'DATA PENGUKURAN GARDU'!$A:$BS,46,0)</f>
        <v>#N/A</v>
      </c>
      <c r="AH464" s="20" t="e">
        <f>VLOOKUP($B464,'DATA PENGUKURAN GARDU'!$A:$BS,53,0)</f>
        <v>#N/A</v>
      </c>
      <c r="AI464" s="20" t="e">
        <f>VLOOKUP($B464,'DATA PENGUKURAN GARDU'!$A:$BS,54,0)</f>
        <v>#N/A</v>
      </c>
      <c r="AJ464" s="17" t="e">
        <f>VLOOKUP($C464,'DATA PENGUKURAN GARDU'!$A:$BS,42,0)</f>
        <v>#N/A</v>
      </c>
      <c r="AK464" s="23" t="e">
        <f t="shared" si="252"/>
        <v>#N/A</v>
      </c>
      <c r="AL464" s="17" t="e">
        <f>VLOOKUP($C464,'DATA PENGUKURAN GARDU'!$A:$BS,44,0)</f>
        <v>#N/A</v>
      </c>
      <c r="AM464" s="23" t="e">
        <f t="shared" si="253"/>
        <v>#N/A</v>
      </c>
      <c r="AN464" s="17" t="e">
        <f>VLOOKUP($C464,'DATA PENGUKURAN GARDU'!$A:$BS,46,0)</f>
        <v>#N/A</v>
      </c>
      <c r="AO464" s="23" t="e">
        <f t="shared" si="254"/>
        <v>#N/A</v>
      </c>
      <c r="AP464" s="17" t="e">
        <f>VLOOKUP($C464,'DATA PENGUKURAN GARDU'!$A:$BS,46,0)</f>
        <v>#N/A</v>
      </c>
      <c r="AQ464" s="17" t="e">
        <f>VLOOKUP($C464,'DATA PENGUKURAN GARDU'!$A:$BS,53,0)</f>
        <v>#N/A</v>
      </c>
      <c r="AR464" s="17" t="e">
        <f>VLOOKUP($C464,'DATA PENGUKURAN GARDU'!$A:$BS,54,0)</f>
        <v>#N/A</v>
      </c>
      <c r="AS464" s="20" t="e">
        <f>VLOOKUP($D464,'DATA PENGUKURAN GARDU'!$A:$BS,42,0)</f>
        <v>#N/A</v>
      </c>
      <c r="AT464" s="21" t="e">
        <f t="shared" si="255"/>
        <v>#N/A</v>
      </c>
      <c r="AU464" s="20" t="e">
        <f>VLOOKUP($D464,'DATA PENGUKURAN GARDU'!$A:$BS,44,0)</f>
        <v>#N/A</v>
      </c>
      <c r="AV464" s="21" t="e">
        <f t="shared" si="256"/>
        <v>#N/A</v>
      </c>
      <c r="AW464" s="20" t="e">
        <f>VLOOKUP($D464,'DATA PENGUKURAN GARDU'!$A:$BS,46,0)</f>
        <v>#N/A</v>
      </c>
      <c r="AX464" s="21" t="e">
        <f t="shared" si="257"/>
        <v>#N/A</v>
      </c>
      <c r="AY464" s="20" t="e">
        <f>VLOOKUP($D464,'DATA PENGUKURAN GARDU'!$A:$BS,46,0)</f>
        <v>#N/A</v>
      </c>
      <c r="AZ464" s="20" t="e">
        <f>VLOOKUP($D464,'DATA PENGUKURAN GARDU'!$A:$BS,53,0)</f>
        <v>#N/A</v>
      </c>
      <c r="BA464" s="20" t="e">
        <f>VLOOKUP($D464,'DATA PENGUKURAN GARDU'!$A:$BS,54,0)</f>
        <v>#N/A</v>
      </c>
      <c r="BB464" s="17" t="e">
        <f>VLOOKUP($E464,'DATA PENGUKURAN GARDU'!$A:$BS,42,0)</f>
        <v>#N/A</v>
      </c>
      <c r="BC464" s="23" t="e">
        <f t="shared" si="258"/>
        <v>#N/A</v>
      </c>
      <c r="BD464" s="17" t="e">
        <f>VLOOKUP($E464,'DATA PENGUKURAN GARDU'!$A:$BS,44,0)</f>
        <v>#N/A</v>
      </c>
      <c r="BE464" s="23" t="e">
        <f t="shared" si="259"/>
        <v>#N/A</v>
      </c>
      <c r="BF464" s="17" t="e">
        <f>VLOOKUP($E464,'DATA PENGUKURAN GARDU'!$A:$BS,46,0)</f>
        <v>#N/A</v>
      </c>
      <c r="BG464" s="23" t="e">
        <f t="shared" si="260"/>
        <v>#N/A</v>
      </c>
      <c r="BH464" s="17" t="e">
        <f>VLOOKUP($E464,'DATA PENGUKURAN GARDU'!$A:$BS,46,0)</f>
        <v>#N/A</v>
      </c>
      <c r="BI464" s="17" t="e">
        <f>VLOOKUP($E464,'DATA PENGUKURAN GARDU'!$A:$BS,53,0)</f>
        <v>#N/A</v>
      </c>
      <c r="BJ464" s="17" t="e">
        <f>VLOOKUP($E464,'DATA PENGUKURAN GARDU'!$A:$BS,54,0)</f>
        <v>#N/A</v>
      </c>
      <c r="BK464" s="20" t="e">
        <f t="shared" si="261"/>
        <v>#N/A</v>
      </c>
      <c r="BL464" s="20" t="e">
        <f t="shared" si="262"/>
        <v>#N/A</v>
      </c>
      <c r="BM464" s="20" t="e">
        <f t="shared" si="263"/>
        <v>#N/A</v>
      </c>
      <c r="BN464" s="25" t="e">
        <f t="shared" si="264"/>
        <v>#N/A</v>
      </c>
      <c r="BO464" s="26" t="str">
        <f t="shared" si="265"/>
        <v>0</v>
      </c>
      <c r="BP464" s="21" t="e">
        <f t="shared" si="266"/>
        <v>#VALUE!</v>
      </c>
      <c r="BQ464" s="20" t="e">
        <f t="shared" si="267"/>
        <v>#N/A</v>
      </c>
      <c r="BR464" s="20" t="e">
        <v>#N/A</v>
      </c>
      <c r="BS464" s="9" t="e">
        <v>#N/A</v>
      </c>
      <c r="BT464" s="2" t="e">
        <f t="shared" si="268"/>
        <v>#VALUE!</v>
      </c>
      <c r="BU464" s="2" t="e">
        <f t="shared" si="236"/>
        <v>#N/A</v>
      </c>
      <c r="BV464" s="2" t="e">
        <f t="shared" si="237"/>
        <v>#N/A</v>
      </c>
    </row>
    <row r="465" s="2" customFormat="1" ht="22.95" customHeight="1" spans="1:74">
      <c r="A465" s="9" t="str">
        <f t="shared" si="238"/>
        <v>BB 119Induk</v>
      </c>
      <c r="B465" s="9" t="str">
        <f t="shared" si="239"/>
        <v>BB 119jurusan 1</v>
      </c>
      <c r="C465" s="9" t="str">
        <f t="shared" si="240"/>
        <v>BB 119jurusan 2</v>
      </c>
      <c r="D465" s="9" t="str">
        <f t="shared" si="241"/>
        <v>BB 119jurusan 3</v>
      </c>
      <c r="E465" s="9" t="str">
        <f t="shared" si="242"/>
        <v>BB 119jurusan 4</v>
      </c>
      <c r="F465" s="10" t="s">
        <v>564</v>
      </c>
      <c r="G465" s="10" t="s">
        <v>4</v>
      </c>
      <c r="H465" s="10" t="s">
        <v>595</v>
      </c>
      <c r="I465" s="10">
        <v>0.88045</v>
      </c>
      <c r="J465" s="10">
        <v>123.55103</v>
      </c>
      <c r="K465" s="10" t="s">
        <v>7465</v>
      </c>
      <c r="L465" s="10" t="s">
        <v>7465</v>
      </c>
      <c r="M465" s="10" t="s">
        <v>7465</v>
      </c>
      <c r="N465" s="14">
        <f t="shared" si="243"/>
        <v>0</v>
      </c>
      <c r="O465" s="15" t="e">
        <f t="shared" si="244"/>
        <v>#VALUE!</v>
      </c>
      <c r="P465" s="15" t="e">
        <f t="shared" si="245"/>
        <v>#VALUE!</v>
      </c>
      <c r="Q465" s="17" t="e">
        <f>VLOOKUP($A465,'DATA PENGUKURAN GARDU'!$A:$BS,42,0)</f>
        <v>#N/A</v>
      </c>
      <c r="R465" s="18" t="e">
        <f t="shared" si="246"/>
        <v>#N/A</v>
      </c>
      <c r="S465" s="17" t="e">
        <f>VLOOKUP($A465,'DATA PENGUKURAN GARDU'!$A:$BS,44,0)</f>
        <v>#N/A</v>
      </c>
      <c r="T465" s="18" t="e">
        <f t="shared" si="247"/>
        <v>#N/A</v>
      </c>
      <c r="U465" s="17" t="e">
        <f>VLOOKUP($A465,'DATA PENGUKURAN GARDU'!$A:$BS,46,0)</f>
        <v>#N/A</v>
      </c>
      <c r="V465" s="18" t="e">
        <f t="shared" si="248"/>
        <v>#N/A</v>
      </c>
      <c r="W465" s="17" t="e">
        <f>VLOOKUP($A465,'DATA PENGUKURAN GARDU'!$A:$BS,48,0)</f>
        <v>#N/A</v>
      </c>
      <c r="X465" s="17" t="e">
        <f>VLOOKUP($A465,'DATA PENGUKURAN GARDU'!$A:$BS,53,0)</f>
        <v>#N/A</v>
      </c>
      <c r="Y465" s="17" t="e">
        <f>VLOOKUP($A465,'DATA PENGUKURAN GARDU'!$A:$BS,54,0)</f>
        <v>#N/A</v>
      </c>
      <c r="Z465" s="17" t="e">
        <f>VLOOKUP($A465,'DATA PENGUKURAN GARDU'!$A:$BS,55,0)</f>
        <v>#N/A</v>
      </c>
      <c r="AA465" s="20" t="e">
        <f>VLOOKUP($B465,'DATA PENGUKURAN GARDU'!$A:$BS,42,0)</f>
        <v>#N/A</v>
      </c>
      <c r="AB465" s="21" t="e">
        <f t="shared" si="249"/>
        <v>#N/A</v>
      </c>
      <c r="AC465" s="20" t="e">
        <f>VLOOKUP($B465,'DATA PENGUKURAN GARDU'!$A:$BS,44,0)</f>
        <v>#N/A</v>
      </c>
      <c r="AD465" s="21" t="e">
        <f t="shared" si="250"/>
        <v>#N/A</v>
      </c>
      <c r="AE465" s="20" t="e">
        <f>VLOOKUP($B465,'DATA PENGUKURAN GARDU'!$A:$BS,46,0)</f>
        <v>#N/A</v>
      </c>
      <c r="AF465" s="21" t="e">
        <f t="shared" si="251"/>
        <v>#N/A</v>
      </c>
      <c r="AG465" s="20" t="e">
        <f>VLOOKUP($B465,'DATA PENGUKURAN GARDU'!$A:$BS,46,0)</f>
        <v>#N/A</v>
      </c>
      <c r="AH465" s="20" t="e">
        <f>VLOOKUP($B465,'DATA PENGUKURAN GARDU'!$A:$BS,53,0)</f>
        <v>#N/A</v>
      </c>
      <c r="AI465" s="20" t="e">
        <f>VLOOKUP($B465,'DATA PENGUKURAN GARDU'!$A:$BS,54,0)</f>
        <v>#N/A</v>
      </c>
      <c r="AJ465" s="17" t="e">
        <f>VLOOKUP($C465,'DATA PENGUKURAN GARDU'!$A:$BS,42,0)</f>
        <v>#N/A</v>
      </c>
      <c r="AK465" s="23" t="e">
        <f t="shared" si="252"/>
        <v>#N/A</v>
      </c>
      <c r="AL465" s="17" t="e">
        <f>VLOOKUP($C465,'DATA PENGUKURAN GARDU'!$A:$BS,44,0)</f>
        <v>#N/A</v>
      </c>
      <c r="AM465" s="23" t="e">
        <f t="shared" si="253"/>
        <v>#N/A</v>
      </c>
      <c r="AN465" s="17" t="e">
        <f>VLOOKUP($C465,'DATA PENGUKURAN GARDU'!$A:$BS,46,0)</f>
        <v>#N/A</v>
      </c>
      <c r="AO465" s="23" t="e">
        <f t="shared" si="254"/>
        <v>#N/A</v>
      </c>
      <c r="AP465" s="17" t="e">
        <f>VLOOKUP($C465,'DATA PENGUKURAN GARDU'!$A:$BS,46,0)</f>
        <v>#N/A</v>
      </c>
      <c r="AQ465" s="17" t="e">
        <f>VLOOKUP($C465,'DATA PENGUKURAN GARDU'!$A:$BS,53,0)</f>
        <v>#N/A</v>
      </c>
      <c r="AR465" s="17" t="e">
        <f>VLOOKUP($C465,'DATA PENGUKURAN GARDU'!$A:$BS,54,0)</f>
        <v>#N/A</v>
      </c>
      <c r="AS465" s="20" t="e">
        <f>VLOOKUP($D465,'DATA PENGUKURAN GARDU'!$A:$BS,42,0)</f>
        <v>#N/A</v>
      </c>
      <c r="AT465" s="21" t="e">
        <f t="shared" si="255"/>
        <v>#N/A</v>
      </c>
      <c r="AU465" s="20" t="e">
        <f>VLOOKUP($D465,'DATA PENGUKURAN GARDU'!$A:$BS,44,0)</f>
        <v>#N/A</v>
      </c>
      <c r="AV465" s="21" t="e">
        <f t="shared" si="256"/>
        <v>#N/A</v>
      </c>
      <c r="AW465" s="20" t="e">
        <f>VLOOKUP($D465,'DATA PENGUKURAN GARDU'!$A:$BS,46,0)</f>
        <v>#N/A</v>
      </c>
      <c r="AX465" s="21" t="e">
        <f t="shared" si="257"/>
        <v>#N/A</v>
      </c>
      <c r="AY465" s="20" t="e">
        <f>VLOOKUP($D465,'DATA PENGUKURAN GARDU'!$A:$BS,46,0)</f>
        <v>#N/A</v>
      </c>
      <c r="AZ465" s="20" t="e">
        <f>VLOOKUP($D465,'DATA PENGUKURAN GARDU'!$A:$BS,53,0)</f>
        <v>#N/A</v>
      </c>
      <c r="BA465" s="20" t="e">
        <f>VLOOKUP($D465,'DATA PENGUKURAN GARDU'!$A:$BS,54,0)</f>
        <v>#N/A</v>
      </c>
      <c r="BB465" s="17" t="e">
        <f>VLOOKUP($E465,'DATA PENGUKURAN GARDU'!$A:$BS,42,0)</f>
        <v>#N/A</v>
      </c>
      <c r="BC465" s="23" t="e">
        <f t="shared" si="258"/>
        <v>#N/A</v>
      </c>
      <c r="BD465" s="17" t="e">
        <f>VLOOKUP($E465,'DATA PENGUKURAN GARDU'!$A:$BS,44,0)</f>
        <v>#N/A</v>
      </c>
      <c r="BE465" s="23" t="e">
        <f t="shared" si="259"/>
        <v>#N/A</v>
      </c>
      <c r="BF465" s="17" t="e">
        <f>VLOOKUP($E465,'DATA PENGUKURAN GARDU'!$A:$BS,46,0)</f>
        <v>#N/A</v>
      </c>
      <c r="BG465" s="23" t="e">
        <f t="shared" si="260"/>
        <v>#N/A</v>
      </c>
      <c r="BH465" s="17" t="e">
        <f>VLOOKUP($E465,'DATA PENGUKURAN GARDU'!$A:$BS,46,0)</f>
        <v>#N/A</v>
      </c>
      <c r="BI465" s="17" t="e">
        <f>VLOOKUP($E465,'DATA PENGUKURAN GARDU'!$A:$BS,53,0)</f>
        <v>#N/A</v>
      </c>
      <c r="BJ465" s="17" t="e">
        <f>VLOOKUP($E465,'DATA PENGUKURAN GARDU'!$A:$BS,54,0)</f>
        <v>#N/A</v>
      </c>
      <c r="BK465" s="20" t="e">
        <f t="shared" si="261"/>
        <v>#N/A</v>
      </c>
      <c r="BL465" s="20" t="e">
        <f t="shared" si="262"/>
        <v>#N/A</v>
      </c>
      <c r="BM465" s="20" t="e">
        <f t="shared" si="263"/>
        <v>#N/A</v>
      </c>
      <c r="BN465" s="25" t="e">
        <f t="shared" si="264"/>
        <v>#N/A</v>
      </c>
      <c r="BO465" s="26" t="str">
        <f t="shared" si="265"/>
        <v>0</v>
      </c>
      <c r="BP465" s="21" t="e">
        <f t="shared" si="266"/>
        <v>#VALUE!</v>
      </c>
      <c r="BQ465" s="20" t="e">
        <f t="shared" si="267"/>
        <v>#N/A</v>
      </c>
      <c r="BR465" s="20" t="e">
        <v>#N/A</v>
      </c>
      <c r="BS465" s="9" t="e">
        <v>#N/A</v>
      </c>
      <c r="BT465" s="2" t="e">
        <f t="shared" si="268"/>
        <v>#VALUE!</v>
      </c>
      <c r="BU465" s="2" t="e">
        <f t="shared" si="236"/>
        <v>#N/A</v>
      </c>
      <c r="BV465" s="2" t="e">
        <f t="shared" si="237"/>
        <v>#N/A</v>
      </c>
    </row>
    <row r="466" s="2" customFormat="1" ht="22.95" customHeight="1" spans="1:74">
      <c r="A466" s="9" t="str">
        <f t="shared" si="238"/>
        <v>K-135Induk</v>
      </c>
      <c r="B466" s="9" t="str">
        <f t="shared" si="239"/>
        <v>K-135jurusan 1</v>
      </c>
      <c r="C466" s="9" t="str">
        <f t="shared" si="240"/>
        <v>K-135jurusan 2</v>
      </c>
      <c r="D466" s="9" t="str">
        <f t="shared" si="241"/>
        <v>K-135jurusan 3</v>
      </c>
      <c r="E466" s="9" t="str">
        <f t="shared" si="242"/>
        <v>K-135jurusan 4</v>
      </c>
      <c r="F466" s="10" t="s">
        <v>462</v>
      </c>
      <c r="G466" s="10" t="s">
        <v>132</v>
      </c>
      <c r="H466" s="10" t="s">
        <v>596</v>
      </c>
      <c r="I466" s="10">
        <v>0.729157</v>
      </c>
      <c r="J466" s="10">
        <v>124.312287</v>
      </c>
      <c r="K466" s="10" t="s">
        <v>7465</v>
      </c>
      <c r="L466" s="10" t="s">
        <v>7465</v>
      </c>
      <c r="M466" s="10" t="s">
        <v>7465</v>
      </c>
      <c r="N466" s="14">
        <f t="shared" si="243"/>
        <v>0</v>
      </c>
      <c r="O466" s="15" t="e">
        <f t="shared" si="244"/>
        <v>#VALUE!</v>
      </c>
      <c r="P466" s="15" t="e">
        <f t="shared" si="245"/>
        <v>#VALUE!</v>
      </c>
      <c r="Q466" s="17" t="e">
        <f>VLOOKUP($A466,'DATA PENGUKURAN GARDU'!$A:$BS,42,0)</f>
        <v>#N/A</v>
      </c>
      <c r="R466" s="18" t="e">
        <f t="shared" si="246"/>
        <v>#N/A</v>
      </c>
      <c r="S466" s="17" t="e">
        <f>VLOOKUP($A466,'DATA PENGUKURAN GARDU'!$A:$BS,44,0)</f>
        <v>#N/A</v>
      </c>
      <c r="T466" s="18" t="e">
        <f t="shared" si="247"/>
        <v>#N/A</v>
      </c>
      <c r="U466" s="17" t="e">
        <f>VLOOKUP($A466,'DATA PENGUKURAN GARDU'!$A:$BS,46,0)</f>
        <v>#N/A</v>
      </c>
      <c r="V466" s="18" t="e">
        <f t="shared" si="248"/>
        <v>#N/A</v>
      </c>
      <c r="W466" s="17" t="e">
        <f>VLOOKUP($A466,'DATA PENGUKURAN GARDU'!$A:$BS,48,0)</f>
        <v>#N/A</v>
      </c>
      <c r="X466" s="17" t="e">
        <f>VLOOKUP($A466,'DATA PENGUKURAN GARDU'!$A:$BS,53,0)</f>
        <v>#N/A</v>
      </c>
      <c r="Y466" s="17" t="e">
        <f>VLOOKUP($A466,'DATA PENGUKURAN GARDU'!$A:$BS,54,0)</f>
        <v>#N/A</v>
      </c>
      <c r="Z466" s="17" t="e">
        <f>VLOOKUP($A466,'DATA PENGUKURAN GARDU'!$A:$BS,55,0)</f>
        <v>#N/A</v>
      </c>
      <c r="AA466" s="20" t="e">
        <f>VLOOKUP($B466,'DATA PENGUKURAN GARDU'!$A:$BS,42,0)</f>
        <v>#N/A</v>
      </c>
      <c r="AB466" s="21" t="e">
        <f t="shared" si="249"/>
        <v>#N/A</v>
      </c>
      <c r="AC466" s="20" t="e">
        <f>VLOOKUP($B466,'DATA PENGUKURAN GARDU'!$A:$BS,44,0)</f>
        <v>#N/A</v>
      </c>
      <c r="AD466" s="21" t="e">
        <f t="shared" si="250"/>
        <v>#N/A</v>
      </c>
      <c r="AE466" s="20" t="e">
        <f>VLOOKUP($B466,'DATA PENGUKURAN GARDU'!$A:$BS,46,0)</f>
        <v>#N/A</v>
      </c>
      <c r="AF466" s="21" t="e">
        <f t="shared" si="251"/>
        <v>#N/A</v>
      </c>
      <c r="AG466" s="20" t="e">
        <f>VLOOKUP($B466,'DATA PENGUKURAN GARDU'!$A:$BS,46,0)</f>
        <v>#N/A</v>
      </c>
      <c r="AH466" s="20" t="e">
        <f>VLOOKUP($B466,'DATA PENGUKURAN GARDU'!$A:$BS,53,0)</f>
        <v>#N/A</v>
      </c>
      <c r="AI466" s="20" t="e">
        <f>VLOOKUP($B466,'DATA PENGUKURAN GARDU'!$A:$BS,54,0)</f>
        <v>#N/A</v>
      </c>
      <c r="AJ466" s="17" t="e">
        <f>VLOOKUP($C466,'DATA PENGUKURAN GARDU'!$A:$BS,42,0)</f>
        <v>#N/A</v>
      </c>
      <c r="AK466" s="23" t="e">
        <f t="shared" si="252"/>
        <v>#N/A</v>
      </c>
      <c r="AL466" s="17" t="e">
        <f>VLOOKUP($C466,'DATA PENGUKURAN GARDU'!$A:$BS,44,0)</f>
        <v>#N/A</v>
      </c>
      <c r="AM466" s="23" t="e">
        <f t="shared" si="253"/>
        <v>#N/A</v>
      </c>
      <c r="AN466" s="17" t="e">
        <f>VLOOKUP($C466,'DATA PENGUKURAN GARDU'!$A:$BS,46,0)</f>
        <v>#N/A</v>
      </c>
      <c r="AO466" s="23" t="e">
        <f t="shared" si="254"/>
        <v>#N/A</v>
      </c>
      <c r="AP466" s="17" t="e">
        <f>VLOOKUP($C466,'DATA PENGUKURAN GARDU'!$A:$BS,46,0)</f>
        <v>#N/A</v>
      </c>
      <c r="AQ466" s="17" t="e">
        <f>VLOOKUP($C466,'DATA PENGUKURAN GARDU'!$A:$BS,53,0)</f>
        <v>#N/A</v>
      </c>
      <c r="AR466" s="17" t="e">
        <f>VLOOKUP($C466,'DATA PENGUKURAN GARDU'!$A:$BS,54,0)</f>
        <v>#N/A</v>
      </c>
      <c r="AS466" s="20" t="e">
        <f>VLOOKUP($D466,'DATA PENGUKURAN GARDU'!$A:$BS,42,0)</f>
        <v>#N/A</v>
      </c>
      <c r="AT466" s="21" t="e">
        <f t="shared" si="255"/>
        <v>#N/A</v>
      </c>
      <c r="AU466" s="20" t="e">
        <f>VLOOKUP($D466,'DATA PENGUKURAN GARDU'!$A:$BS,44,0)</f>
        <v>#N/A</v>
      </c>
      <c r="AV466" s="21" t="e">
        <f t="shared" si="256"/>
        <v>#N/A</v>
      </c>
      <c r="AW466" s="20" t="e">
        <f>VLOOKUP($D466,'DATA PENGUKURAN GARDU'!$A:$BS,46,0)</f>
        <v>#N/A</v>
      </c>
      <c r="AX466" s="21" t="e">
        <f t="shared" si="257"/>
        <v>#N/A</v>
      </c>
      <c r="AY466" s="20" t="e">
        <f>VLOOKUP($D466,'DATA PENGUKURAN GARDU'!$A:$BS,46,0)</f>
        <v>#N/A</v>
      </c>
      <c r="AZ466" s="20" t="e">
        <f>VLOOKUP($D466,'DATA PENGUKURAN GARDU'!$A:$BS,53,0)</f>
        <v>#N/A</v>
      </c>
      <c r="BA466" s="20" t="e">
        <f>VLOOKUP($D466,'DATA PENGUKURAN GARDU'!$A:$BS,54,0)</f>
        <v>#N/A</v>
      </c>
      <c r="BB466" s="17" t="e">
        <f>VLOOKUP($E466,'DATA PENGUKURAN GARDU'!$A:$BS,42,0)</f>
        <v>#N/A</v>
      </c>
      <c r="BC466" s="23" t="e">
        <f t="shared" si="258"/>
        <v>#N/A</v>
      </c>
      <c r="BD466" s="17" t="e">
        <f>VLOOKUP($E466,'DATA PENGUKURAN GARDU'!$A:$BS,44,0)</f>
        <v>#N/A</v>
      </c>
      <c r="BE466" s="23" t="e">
        <f t="shared" si="259"/>
        <v>#N/A</v>
      </c>
      <c r="BF466" s="17" t="e">
        <f>VLOOKUP($E466,'DATA PENGUKURAN GARDU'!$A:$BS,46,0)</f>
        <v>#N/A</v>
      </c>
      <c r="BG466" s="23" t="e">
        <f t="shared" si="260"/>
        <v>#N/A</v>
      </c>
      <c r="BH466" s="17" t="e">
        <f>VLOOKUP($E466,'DATA PENGUKURAN GARDU'!$A:$BS,46,0)</f>
        <v>#N/A</v>
      </c>
      <c r="BI466" s="17" t="e">
        <f>VLOOKUP($E466,'DATA PENGUKURAN GARDU'!$A:$BS,53,0)</f>
        <v>#N/A</v>
      </c>
      <c r="BJ466" s="17" t="e">
        <f>VLOOKUP($E466,'DATA PENGUKURAN GARDU'!$A:$BS,54,0)</f>
        <v>#N/A</v>
      </c>
      <c r="BK466" s="20" t="e">
        <f t="shared" si="261"/>
        <v>#N/A</v>
      </c>
      <c r="BL466" s="20" t="e">
        <f t="shared" si="262"/>
        <v>#N/A</v>
      </c>
      <c r="BM466" s="20" t="e">
        <f t="shared" si="263"/>
        <v>#N/A</v>
      </c>
      <c r="BN466" s="25" t="e">
        <f t="shared" si="264"/>
        <v>#N/A</v>
      </c>
      <c r="BO466" s="26" t="str">
        <f t="shared" si="265"/>
        <v>0</v>
      </c>
      <c r="BP466" s="21" t="e">
        <f t="shared" si="266"/>
        <v>#VALUE!</v>
      </c>
      <c r="BQ466" s="20" t="e">
        <f t="shared" si="267"/>
        <v>#N/A</v>
      </c>
      <c r="BR466" s="20" t="e">
        <v>#N/A</v>
      </c>
      <c r="BS466" s="9" t="e">
        <v>#N/A</v>
      </c>
      <c r="BT466" s="2" t="e">
        <f t="shared" si="268"/>
        <v>#VALUE!</v>
      </c>
      <c r="BU466" s="2" t="e">
        <f t="shared" si="236"/>
        <v>#N/A</v>
      </c>
      <c r="BV466" s="2" t="e">
        <f t="shared" si="237"/>
        <v>#N/A</v>
      </c>
    </row>
    <row r="467" s="2" customFormat="1" ht="22.95" customHeight="1" spans="1:74">
      <c r="A467" s="9" t="str">
        <f t="shared" si="238"/>
        <v>K-137Induk</v>
      </c>
      <c r="B467" s="9" t="str">
        <f t="shared" si="239"/>
        <v>K-137jurusan 1</v>
      </c>
      <c r="C467" s="9" t="str">
        <f t="shared" si="240"/>
        <v>K-137jurusan 2</v>
      </c>
      <c r="D467" s="9" t="str">
        <f t="shared" si="241"/>
        <v>K-137jurusan 3</v>
      </c>
      <c r="E467" s="9" t="str">
        <f t="shared" si="242"/>
        <v>K-137jurusan 4</v>
      </c>
      <c r="F467" s="10" t="s">
        <v>462</v>
      </c>
      <c r="G467" s="10" t="s">
        <v>132</v>
      </c>
      <c r="H467" s="10" t="s">
        <v>597</v>
      </c>
      <c r="I467" s="10">
        <v>0.726946</v>
      </c>
      <c r="J467" s="10">
        <v>124.311558</v>
      </c>
      <c r="K467" s="10" t="s">
        <v>7465</v>
      </c>
      <c r="L467" s="10" t="s">
        <v>7465</v>
      </c>
      <c r="M467" s="10" t="s">
        <v>7465</v>
      </c>
      <c r="N467" s="14">
        <f t="shared" si="243"/>
        <v>0</v>
      </c>
      <c r="O467" s="15" t="e">
        <f t="shared" si="244"/>
        <v>#VALUE!</v>
      </c>
      <c r="P467" s="15" t="e">
        <f t="shared" si="245"/>
        <v>#VALUE!</v>
      </c>
      <c r="Q467" s="17" t="e">
        <f>VLOOKUP($A467,'DATA PENGUKURAN GARDU'!$A:$BS,42,0)</f>
        <v>#N/A</v>
      </c>
      <c r="R467" s="18" t="e">
        <f t="shared" si="246"/>
        <v>#N/A</v>
      </c>
      <c r="S467" s="17" t="e">
        <f>VLOOKUP($A467,'DATA PENGUKURAN GARDU'!$A:$BS,44,0)</f>
        <v>#N/A</v>
      </c>
      <c r="T467" s="18" t="e">
        <f t="shared" si="247"/>
        <v>#N/A</v>
      </c>
      <c r="U467" s="17" t="e">
        <f>VLOOKUP($A467,'DATA PENGUKURAN GARDU'!$A:$BS,46,0)</f>
        <v>#N/A</v>
      </c>
      <c r="V467" s="18" t="e">
        <f t="shared" si="248"/>
        <v>#N/A</v>
      </c>
      <c r="W467" s="17" t="e">
        <f>VLOOKUP($A467,'DATA PENGUKURAN GARDU'!$A:$BS,48,0)</f>
        <v>#N/A</v>
      </c>
      <c r="X467" s="17" t="e">
        <f>VLOOKUP($A467,'DATA PENGUKURAN GARDU'!$A:$BS,53,0)</f>
        <v>#N/A</v>
      </c>
      <c r="Y467" s="17" t="e">
        <f>VLOOKUP($A467,'DATA PENGUKURAN GARDU'!$A:$BS,54,0)</f>
        <v>#N/A</v>
      </c>
      <c r="Z467" s="17" t="e">
        <f>VLOOKUP($A467,'DATA PENGUKURAN GARDU'!$A:$BS,55,0)</f>
        <v>#N/A</v>
      </c>
      <c r="AA467" s="20" t="e">
        <f>VLOOKUP($B467,'DATA PENGUKURAN GARDU'!$A:$BS,42,0)</f>
        <v>#N/A</v>
      </c>
      <c r="AB467" s="21" t="e">
        <f t="shared" si="249"/>
        <v>#N/A</v>
      </c>
      <c r="AC467" s="20" t="e">
        <f>VLOOKUP($B467,'DATA PENGUKURAN GARDU'!$A:$BS,44,0)</f>
        <v>#N/A</v>
      </c>
      <c r="AD467" s="21" t="e">
        <f t="shared" si="250"/>
        <v>#N/A</v>
      </c>
      <c r="AE467" s="20" t="e">
        <f>VLOOKUP($B467,'DATA PENGUKURAN GARDU'!$A:$BS,46,0)</f>
        <v>#N/A</v>
      </c>
      <c r="AF467" s="21" t="e">
        <f t="shared" si="251"/>
        <v>#N/A</v>
      </c>
      <c r="AG467" s="20" t="e">
        <f>VLOOKUP($B467,'DATA PENGUKURAN GARDU'!$A:$BS,46,0)</f>
        <v>#N/A</v>
      </c>
      <c r="AH467" s="20" t="e">
        <f>VLOOKUP($B467,'DATA PENGUKURAN GARDU'!$A:$BS,53,0)</f>
        <v>#N/A</v>
      </c>
      <c r="AI467" s="20" t="e">
        <f>VLOOKUP($B467,'DATA PENGUKURAN GARDU'!$A:$BS,54,0)</f>
        <v>#N/A</v>
      </c>
      <c r="AJ467" s="17" t="e">
        <f>VLOOKUP($C467,'DATA PENGUKURAN GARDU'!$A:$BS,42,0)</f>
        <v>#N/A</v>
      </c>
      <c r="AK467" s="23" t="e">
        <f t="shared" si="252"/>
        <v>#N/A</v>
      </c>
      <c r="AL467" s="17" t="e">
        <f>VLOOKUP($C467,'DATA PENGUKURAN GARDU'!$A:$BS,44,0)</f>
        <v>#N/A</v>
      </c>
      <c r="AM467" s="23" t="e">
        <f t="shared" si="253"/>
        <v>#N/A</v>
      </c>
      <c r="AN467" s="17" t="e">
        <f>VLOOKUP($C467,'DATA PENGUKURAN GARDU'!$A:$BS,46,0)</f>
        <v>#N/A</v>
      </c>
      <c r="AO467" s="23" t="e">
        <f t="shared" si="254"/>
        <v>#N/A</v>
      </c>
      <c r="AP467" s="17" t="e">
        <f>VLOOKUP($C467,'DATA PENGUKURAN GARDU'!$A:$BS,46,0)</f>
        <v>#N/A</v>
      </c>
      <c r="AQ467" s="17" t="e">
        <f>VLOOKUP($C467,'DATA PENGUKURAN GARDU'!$A:$BS,53,0)</f>
        <v>#N/A</v>
      </c>
      <c r="AR467" s="17" t="e">
        <f>VLOOKUP($C467,'DATA PENGUKURAN GARDU'!$A:$BS,54,0)</f>
        <v>#N/A</v>
      </c>
      <c r="AS467" s="20" t="e">
        <f>VLOOKUP($D467,'DATA PENGUKURAN GARDU'!$A:$BS,42,0)</f>
        <v>#N/A</v>
      </c>
      <c r="AT467" s="21" t="e">
        <f t="shared" si="255"/>
        <v>#N/A</v>
      </c>
      <c r="AU467" s="20" t="e">
        <f>VLOOKUP($D467,'DATA PENGUKURAN GARDU'!$A:$BS,44,0)</f>
        <v>#N/A</v>
      </c>
      <c r="AV467" s="21" t="e">
        <f t="shared" si="256"/>
        <v>#N/A</v>
      </c>
      <c r="AW467" s="20" t="e">
        <f>VLOOKUP($D467,'DATA PENGUKURAN GARDU'!$A:$BS,46,0)</f>
        <v>#N/A</v>
      </c>
      <c r="AX467" s="21" t="e">
        <f t="shared" si="257"/>
        <v>#N/A</v>
      </c>
      <c r="AY467" s="20" t="e">
        <f>VLOOKUP($D467,'DATA PENGUKURAN GARDU'!$A:$BS,46,0)</f>
        <v>#N/A</v>
      </c>
      <c r="AZ467" s="20" t="e">
        <f>VLOOKUP($D467,'DATA PENGUKURAN GARDU'!$A:$BS,53,0)</f>
        <v>#N/A</v>
      </c>
      <c r="BA467" s="20" t="e">
        <f>VLOOKUP($D467,'DATA PENGUKURAN GARDU'!$A:$BS,54,0)</f>
        <v>#N/A</v>
      </c>
      <c r="BB467" s="17" t="e">
        <f>VLOOKUP($E467,'DATA PENGUKURAN GARDU'!$A:$BS,42,0)</f>
        <v>#N/A</v>
      </c>
      <c r="BC467" s="23" t="e">
        <f t="shared" si="258"/>
        <v>#N/A</v>
      </c>
      <c r="BD467" s="17" t="e">
        <f>VLOOKUP($E467,'DATA PENGUKURAN GARDU'!$A:$BS,44,0)</f>
        <v>#N/A</v>
      </c>
      <c r="BE467" s="23" t="e">
        <f t="shared" si="259"/>
        <v>#N/A</v>
      </c>
      <c r="BF467" s="17" t="e">
        <f>VLOOKUP($E467,'DATA PENGUKURAN GARDU'!$A:$BS,46,0)</f>
        <v>#N/A</v>
      </c>
      <c r="BG467" s="23" t="e">
        <f t="shared" si="260"/>
        <v>#N/A</v>
      </c>
      <c r="BH467" s="17" t="e">
        <f>VLOOKUP($E467,'DATA PENGUKURAN GARDU'!$A:$BS,46,0)</f>
        <v>#N/A</v>
      </c>
      <c r="BI467" s="17" t="e">
        <f>VLOOKUP($E467,'DATA PENGUKURAN GARDU'!$A:$BS,53,0)</f>
        <v>#N/A</v>
      </c>
      <c r="BJ467" s="17" t="e">
        <f>VLOOKUP($E467,'DATA PENGUKURAN GARDU'!$A:$BS,54,0)</f>
        <v>#N/A</v>
      </c>
      <c r="BK467" s="20" t="e">
        <f t="shared" si="261"/>
        <v>#N/A</v>
      </c>
      <c r="BL467" s="20" t="e">
        <f t="shared" si="262"/>
        <v>#N/A</v>
      </c>
      <c r="BM467" s="20" t="e">
        <f t="shared" si="263"/>
        <v>#N/A</v>
      </c>
      <c r="BN467" s="25" t="e">
        <f t="shared" si="264"/>
        <v>#N/A</v>
      </c>
      <c r="BO467" s="26" t="str">
        <f t="shared" si="265"/>
        <v>0</v>
      </c>
      <c r="BP467" s="21" t="e">
        <f t="shared" si="266"/>
        <v>#VALUE!</v>
      </c>
      <c r="BQ467" s="20" t="e">
        <f t="shared" si="267"/>
        <v>#N/A</v>
      </c>
      <c r="BR467" s="20" t="e">
        <v>#N/A</v>
      </c>
      <c r="BS467" s="9" t="e">
        <v>#N/A</v>
      </c>
      <c r="BT467" s="2" t="e">
        <f t="shared" si="268"/>
        <v>#VALUE!</v>
      </c>
      <c r="BU467" s="2" t="e">
        <f t="shared" si="236"/>
        <v>#N/A</v>
      </c>
      <c r="BV467" s="2" t="e">
        <f t="shared" si="237"/>
        <v>#N/A</v>
      </c>
    </row>
    <row r="468" s="2" customFormat="1" ht="22.95" customHeight="1" spans="1:74">
      <c r="A468" s="9" t="str">
        <f t="shared" si="238"/>
        <v>K-137.1Induk</v>
      </c>
      <c r="B468" s="9" t="str">
        <f t="shared" si="239"/>
        <v>K-137.1jurusan 1</v>
      </c>
      <c r="C468" s="9" t="str">
        <f t="shared" si="240"/>
        <v>K-137.1jurusan 2</v>
      </c>
      <c r="D468" s="9" t="str">
        <f t="shared" si="241"/>
        <v>K-137.1jurusan 3</v>
      </c>
      <c r="E468" s="9" t="str">
        <f t="shared" si="242"/>
        <v>K-137.1jurusan 4</v>
      </c>
      <c r="F468" s="10" t="s">
        <v>462</v>
      </c>
      <c r="G468" s="10" t="s">
        <v>132</v>
      </c>
      <c r="H468" s="10" t="s">
        <v>598</v>
      </c>
      <c r="I468" s="10">
        <v>0.72475</v>
      </c>
      <c r="J468" s="10">
        <v>124.309759</v>
      </c>
      <c r="K468" s="10" t="s">
        <v>7465</v>
      </c>
      <c r="L468" s="10" t="s">
        <v>7465</v>
      </c>
      <c r="M468" s="10" t="s">
        <v>7465</v>
      </c>
      <c r="N468" s="14">
        <f t="shared" si="243"/>
        <v>0</v>
      </c>
      <c r="O468" s="15" t="e">
        <f t="shared" si="244"/>
        <v>#VALUE!</v>
      </c>
      <c r="P468" s="15" t="e">
        <f t="shared" si="245"/>
        <v>#VALUE!</v>
      </c>
      <c r="Q468" s="17" t="e">
        <f>VLOOKUP($A468,'DATA PENGUKURAN GARDU'!$A:$BS,42,0)</f>
        <v>#N/A</v>
      </c>
      <c r="R468" s="18" t="e">
        <f t="shared" si="246"/>
        <v>#N/A</v>
      </c>
      <c r="S468" s="17" t="e">
        <f>VLOOKUP($A468,'DATA PENGUKURAN GARDU'!$A:$BS,44,0)</f>
        <v>#N/A</v>
      </c>
      <c r="T468" s="18" t="e">
        <f t="shared" si="247"/>
        <v>#N/A</v>
      </c>
      <c r="U468" s="17" t="e">
        <f>VLOOKUP($A468,'DATA PENGUKURAN GARDU'!$A:$BS,46,0)</f>
        <v>#N/A</v>
      </c>
      <c r="V468" s="18" t="e">
        <f t="shared" si="248"/>
        <v>#N/A</v>
      </c>
      <c r="W468" s="17" t="e">
        <f>VLOOKUP($A468,'DATA PENGUKURAN GARDU'!$A:$BS,48,0)</f>
        <v>#N/A</v>
      </c>
      <c r="X468" s="17" t="e">
        <f>VLOOKUP($A468,'DATA PENGUKURAN GARDU'!$A:$BS,53,0)</f>
        <v>#N/A</v>
      </c>
      <c r="Y468" s="17" t="e">
        <f>VLOOKUP($A468,'DATA PENGUKURAN GARDU'!$A:$BS,54,0)</f>
        <v>#N/A</v>
      </c>
      <c r="Z468" s="17" t="e">
        <f>VLOOKUP($A468,'DATA PENGUKURAN GARDU'!$A:$BS,55,0)</f>
        <v>#N/A</v>
      </c>
      <c r="AA468" s="20" t="e">
        <f>VLOOKUP($B468,'DATA PENGUKURAN GARDU'!$A:$BS,42,0)</f>
        <v>#N/A</v>
      </c>
      <c r="AB468" s="21" t="e">
        <f t="shared" si="249"/>
        <v>#N/A</v>
      </c>
      <c r="AC468" s="20" t="e">
        <f>VLOOKUP($B468,'DATA PENGUKURAN GARDU'!$A:$BS,44,0)</f>
        <v>#N/A</v>
      </c>
      <c r="AD468" s="21" t="e">
        <f t="shared" si="250"/>
        <v>#N/A</v>
      </c>
      <c r="AE468" s="20" t="e">
        <f>VLOOKUP($B468,'DATA PENGUKURAN GARDU'!$A:$BS,46,0)</f>
        <v>#N/A</v>
      </c>
      <c r="AF468" s="21" t="e">
        <f t="shared" si="251"/>
        <v>#N/A</v>
      </c>
      <c r="AG468" s="20" t="e">
        <f>VLOOKUP($B468,'DATA PENGUKURAN GARDU'!$A:$BS,46,0)</f>
        <v>#N/A</v>
      </c>
      <c r="AH468" s="20" t="e">
        <f>VLOOKUP($B468,'DATA PENGUKURAN GARDU'!$A:$BS,53,0)</f>
        <v>#N/A</v>
      </c>
      <c r="AI468" s="20" t="e">
        <f>VLOOKUP($B468,'DATA PENGUKURAN GARDU'!$A:$BS,54,0)</f>
        <v>#N/A</v>
      </c>
      <c r="AJ468" s="17" t="e">
        <f>VLOOKUP($C468,'DATA PENGUKURAN GARDU'!$A:$BS,42,0)</f>
        <v>#N/A</v>
      </c>
      <c r="AK468" s="23" t="e">
        <f t="shared" si="252"/>
        <v>#N/A</v>
      </c>
      <c r="AL468" s="17" t="e">
        <f>VLOOKUP($C468,'DATA PENGUKURAN GARDU'!$A:$BS,44,0)</f>
        <v>#N/A</v>
      </c>
      <c r="AM468" s="23" t="e">
        <f t="shared" si="253"/>
        <v>#N/A</v>
      </c>
      <c r="AN468" s="17" t="e">
        <f>VLOOKUP($C468,'DATA PENGUKURAN GARDU'!$A:$BS,46,0)</f>
        <v>#N/A</v>
      </c>
      <c r="AO468" s="23" t="e">
        <f t="shared" si="254"/>
        <v>#N/A</v>
      </c>
      <c r="AP468" s="17" t="e">
        <f>VLOOKUP($C468,'DATA PENGUKURAN GARDU'!$A:$BS,46,0)</f>
        <v>#N/A</v>
      </c>
      <c r="AQ468" s="17" t="e">
        <f>VLOOKUP($C468,'DATA PENGUKURAN GARDU'!$A:$BS,53,0)</f>
        <v>#N/A</v>
      </c>
      <c r="AR468" s="17" t="e">
        <f>VLOOKUP($C468,'DATA PENGUKURAN GARDU'!$A:$BS,54,0)</f>
        <v>#N/A</v>
      </c>
      <c r="AS468" s="20" t="e">
        <f>VLOOKUP($D468,'DATA PENGUKURAN GARDU'!$A:$BS,42,0)</f>
        <v>#N/A</v>
      </c>
      <c r="AT468" s="21" t="e">
        <f t="shared" si="255"/>
        <v>#N/A</v>
      </c>
      <c r="AU468" s="20" t="e">
        <f>VLOOKUP($D468,'DATA PENGUKURAN GARDU'!$A:$BS,44,0)</f>
        <v>#N/A</v>
      </c>
      <c r="AV468" s="21" t="e">
        <f t="shared" si="256"/>
        <v>#N/A</v>
      </c>
      <c r="AW468" s="20" t="e">
        <f>VLOOKUP($D468,'DATA PENGUKURAN GARDU'!$A:$BS,46,0)</f>
        <v>#N/A</v>
      </c>
      <c r="AX468" s="21" t="e">
        <f t="shared" si="257"/>
        <v>#N/A</v>
      </c>
      <c r="AY468" s="20" t="e">
        <f>VLOOKUP($D468,'DATA PENGUKURAN GARDU'!$A:$BS,46,0)</f>
        <v>#N/A</v>
      </c>
      <c r="AZ468" s="20" t="e">
        <f>VLOOKUP($D468,'DATA PENGUKURAN GARDU'!$A:$BS,53,0)</f>
        <v>#N/A</v>
      </c>
      <c r="BA468" s="20" t="e">
        <f>VLOOKUP($D468,'DATA PENGUKURAN GARDU'!$A:$BS,54,0)</f>
        <v>#N/A</v>
      </c>
      <c r="BB468" s="17" t="e">
        <f>VLOOKUP($E468,'DATA PENGUKURAN GARDU'!$A:$BS,42,0)</f>
        <v>#N/A</v>
      </c>
      <c r="BC468" s="23" t="e">
        <f t="shared" si="258"/>
        <v>#N/A</v>
      </c>
      <c r="BD468" s="17" t="e">
        <f>VLOOKUP($E468,'DATA PENGUKURAN GARDU'!$A:$BS,44,0)</f>
        <v>#N/A</v>
      </c>
      <c r="BE468" s="23" t="e">
        <f t="shared" si="259"/>
        <v>#N/A</v>
      </c>
      <c r="BF468" s="17" t="e">
        <f>VLOOKUP($E468,'DATA PENGUKURAN GARDU'!$A:$BS,46,0)</f>
        <v>#N/A</v>
      </c>
      <c r="BG468" s="23" t="e">
        <f t="shared" si="260"/>
        <v>#N/A</v>
      </c>
      <c r="BH468" s="17" t="e">
        <f>VLOOKUP($E468,'DATA PENGUKURAN GARDU'!$A:$BS,46,0)</f>
        <v>#N/A</v>
      </c>
      <c r="BI468" s="17" t="e">
        <f>VLOOKUP($E468,'DATA PENGUKURAN GARDU'!$A:$BS,53,0)</f>
        <v>#N/A</v>
      </c>
      <c r="BJ468" s="17" t="e">
        <f>VLOOKUP($E468,'DATA PENGUKURAN GARDU'!$A:$BS,54,0)</f>
        <v>#N/A</v>
      </c>
      <c r="BK468" s="20" t="e">
        <f t="shared" si="261"/>
        <v>#N/A</v>
      </c>
      <c r="BL468" s="20" t="e">
        <f t="shared" si="262"/>
        <v>#N/A</v>
      </c>
      <c r="BM468" s="20" t="e">
        <f t="shared" si="263"/>
        <v>#N/A</v>
      </c>
      <c r="BN468" s="25" t="e">
        <f t="shared" si="264"/>
        <v>#N/A</v>
      </c>
      <c r="BO468" s="26" t="str">
        <f t="shared" si="265"/>
        <v>0</v>
      </c>
      <c r="BP468" s="21" t="e">
        <f t="shared" si="266"/>
        <v>#VALUE!</v>
      </c>
      <c r="BQ468" s="20" t="e">
        <f t="shared" si="267"/>
        <v>#N/A</v>
      </c>
      <c r="BR468" s="20" t="e">
        <v>#N/A</v>
      </c>
      <c r="BS468" s="9" t="e">
        <v>#N/A</v>
      </c>
      <c r="BT468" s="2" t="e">
        <f t="shared" si="268"/>
        <v>#VALUE!</v>
      </c>
      <c r="BU468" s="2" t="e">
        <f t="shared" si="236"/>
        <v>#N/A</v>
      </c>
      <c r="BV468" s="2" t="e">
        <f t="shared" si="237"/>
        <v>#N/A</v>
      </c>
    </row>
    <row r="469" s="2" customFormat="1" ht="22.95" customHeight="1" spans="1:74">
      <c r="A469" s="9" t="str">
        <f t="shared" si="238"/>
        <v>K-142Induk</v>
      </c>
      <c r="B469" s="9" t="str">
        <f t="shared" si="239"/>
        <v>K-142jurusan 1</v>
      </c>
      <c r="C469" s="9" t="str">
        <f t="shared" si="240"/>
        <v>K-142jurusan 2</v>
      </c>
      <c r="D469" s="9" t="str">
        <f t="shared" si="241"/>
        <v>K-142jurusan 3</v>
      </c>
      <c r="E469" s="9" t="str">
        <f t="shared" si="242"/>
        <v>K-142jurusan 4</v>
      </c>
      <c r="F469" s="10" t="s">
        <v>462</v>
      </c>
      <c r="G469" s="10" t="s">
        <v>132</v>
      </c>
      <c r="H469" s="10" t="s">
        <v>599</v>
      </c>
      <c r="I469" s="10">
        <v>0.722019</v>
      </c>
      <c r="J469" s="10">
        <v>124.313728</v>
      </c>
      <c r="K469" s="10" t="s">
        <v>7465</v>
      </c>
      <c r="L469" s="10" t="s">
        <v>7465</v>
      </c>
      <c r="M469" s="10" t="s">
        <v>7465</v>
      </c>
      <c r="N469" s="14">
        <f t="shared" si="243"/>
        <v>0</v>
      </c>
      <c r="O469" s="15" t="e">
        <f t="shared" si="244"/>
        <v>#VALUE!</v>
      </c>
      <c r="P469" s="15" t="e">
        <f t="shared" si="245"/>
        <v>#VALUE!</v>
      </c>
      <c r="Q469" s="17" t="e">
        <f>VLOOKUP($A469,'DATA PENGUKURAN GARDU'!$A:$BS,42,0)</f>
        <v>#N/A</v>
      </c>
      <c r="R469" s="18" t="e">
        <f t="shared" si="246"/>
        <v>#N/A</v>
      </c>
      <c r="S469" s="17" t="e">
        <f>VLOOKUP($A469,'DATA PENGUKURAN GARDU'!$A:$BS,44,0)</f>
        <v>#N/A</v>
      </c>
      <c r="T469" s="18" t="e">
        <f t="shared" si="247"/>
        <v>#N/A</v>
      </c>
      <c r="U469" s="17" t="e">
        <f>VLOOKUP($A469,'DATA PENGUKURAN GARDU'!$A:$BS,46,0)</f>
        <v>#N/A</v>
      </c>
      <c r="V469" s="18" t="e">
        <f t="shared" si="248"/>
        <v>#N/A</v>
      </c>
      <c r="W469" s="17" t="e">
        <f>VLOOKUP($A469,'DATA PENGUKURAN GARDU'!$A:$BS,48,0)</f>
        <v>#N/A</v>
      </c>
      <c r="X469" s="17" t="e">
        <f>VLOOKUP($A469,'DATA PENGUKURAN GARDU'!$A:$BS,53,0)</f>
        <v>#N/A</v>
      </c>
      <c r="Y469" s="17" t="e">
        <f>VLOOKUP($A469,'DATA PENGUKURAN GARDU'!$A:$BS,54,0)</f>
        <v>#N/A</v>
      </c>
      <c r="Z469" s="17" t="e">
        <f>VLOOKUP($A469,'DATA PENGUKURAN GARDU'!$A:$BS,55,0)</f>
        <v>#N/A</v>
      </c>
      <c r="AA469" s="20" t="e">
        <f>VLOOKUP($B469,'DATA PENGUKURAN GARDU'!$A:$BS,42,0)</f>
        <v>#N/A</v>
      </c>
      <c r="AB469" s="21" t="e">
        <f t="shared" si="249"/>
        <v>#N/A</v>
      </c>
      <c r="AC469" s="20" t="e">
        <f>VLOOKUP($B469,'DATA PENGUKURAN GARDU'!$A:$BS,44,0)</f>
        <v>#N/A</v>
      </c>
      <c r="AD469" s="21" t="e">
        <f t="shared" si="250"/>
        <v>#N/A</v>
      </c>
      <c r="AE469" s="20" t="e">
        <f>VLOOKUP($B469,'DATA PENGUKURAN GARDU'!$A:$BS,46,0)</f>
        <v>#N/A</v>
      </c>
      <c r="AF469" s="21" t="e">
        <f t="shared" si="251"/>
        <v>#N/A</v>
      </c>
      <c r="AG469" s="20" t="e">
        <f>VLOOKUP($B469,'DATA PENGUKURAN GARDU'!$A:$BS,46,0)</f>
        <v>#N/A</v>
      </c>
      <c r="AH469" s="20" t="e">
        <f>VLOOKUP($B469,'DATA PENGUKURAN GARDU'!$A:$BS,53,0)</f>
        <v>#N/A</v>
      </c>
      <c r="AI469" s="20" t="e">
        <f>VLOOKUP($B469,'DATA PENGUKURAN GARDU'!$A:$BS,54,0)</f>
        <v>#N/A</v>
      </c>
      <c r="AJ469" s="17" t="e">
        <f>VLOOKUP($C469,'DATA PENGUKURAN GARDU'!$A:$BS,42,0)</f>
        <v>#N/A</v>
      </c>
      <c r="AK469" s="23" t="e">
        <f t="shared" si="252"/>
        <v>#N/A</v>
      </c>
      <c r="AL469" s="17" t="e">
        <f>VLOOKUP($C469,'DATA PENGUKURAN GARDU'!$A:$BS,44,0)</f>
        <v>#N/A</v>
      </c>
      <c r="AM469" s="23" t="e">
        <f t="shared" si="253"/>
        <v>#N/A</v>
      </c>
      <c r="AN469" s="17" t="e">
        <f>VLOOKUP($C469,'DATA PENGUKURAN GARDU'!$A:$BS,46,0)</f>
        <v>#N/A</v>
      </c>
      <c r="AO469" s="23" t="e">
        <f t="shared" si="254"/>
        <v>#N/A</v>
      </c>
      <c r="AP469" s="17" t="e">
        <f>VLOOKUP($C469,'DATA PENGUKURAN GARDU'!$A:$BS,46,0)</f>
        <v>#N/A</v>
      </c>
      <c r="AQ469" s="17" t="e">
        <f>VLOOKUP($C469,'DATA PENGUKURAN GARDU'!$A:$BS,53,0)</f>
        <v>#N/A</v>
      </c>
      <c r="AR469" s="17" t="e">
        <f>VLOOKUP($C469,'DATA PENGUKURAN GARDU'!$A:$BS,54,0)</f>
        <v>#N/A</v>
      </c>
      <c r="AS469" s="20" t="e">
        <f>VLOOKUP($D469,'DATA PENGUKURAN GARDU'!$A:$BS,42,0)</f>
        <v>#N/A</v>
      </c>
      <c r="AT469" s="21" t="e">
        <f t="shared" si="255"/>
        <v>#N/A</v>
      </c>
      <c r="AU469" s="20" t="e">
        <f>VLOOKUP($D469,'DATA PENGUKURAN GARDU'!$A:$BS,44,0)</f>
        <v>#N/A</v>
      </c>
      <c r="AV469" s="21" t="e">
        <f t="shared" si="256"/>
        <v>#N/A</v>
      </c>
      <c r="AW469" s="20" t="e">
        <f>VLOOKUP($D469,'DATA PENGUKURAN GARDU'!$A:$BS,46,0)</f>
        <v>#N/A</v>
      </c>
      <c r="AX469" s="21" t="e">
        <f t="shared" si="257"/>
        <v>#N/A</v>
      </c>
      <c r="AY469" s="20" t="e">
        <f>VLOOKUP($D469,'DATA PENGUKURAN GARDU'!$A:$BS,46,0)</f>
        <v>#N/A</v>
      </c>
      <c r="AZ469" s="20" t="e">
        <f>VLOOKUP($D469,'DATA PENGUKURAN GARDU'!$A:$BS,53,0)</f>
        <v>#N/A</v>
      </c>
      <c r="BA469" s="20" t="e">
        <f>VLOOKUP($D469,'DATA PENGUKURAN GARDU'!$A:$BS,54,0)</f>
        <v>#N/A</v>
      </c>
      <c r="BB469" s="17" t="e">
        <f>VLOOKUP($E469,'DATA PENGUKURAN GARDU'!$A:$BS,42,0)</f>
        <v>#N/A</v>
      </c>
      <c r="BC469" s="23" t="e">
        <f t="shared" si="258"/>
        <v>#N/A</v>
      </c>
      <c r="BD469" s="17" t="e">
        <f>VLOOKUP($E469,'DATA PENGUKURAN GARDU'!$A:$BS,44,0)</f>
        <v>#N/A</v>
      </c>
      <c r="BE469" s="23" t="e">
        <f t="shared" si="259"/>
        <v>#N/A</v>
      </c>
      <c r="BF469" s="17" t="e">
        <f>VLOOKUP($E469,'DATA PENGUKURAN GARDU'!$A:$BS,46,0)</f>
        <v>#N/A</v>
      </c>
      <c r="BG469" s="23" t="e">
        <f t="shared" si="260"/>
        <v>#N/A</v>
      </c>
      <c r="BH469" s="17" t="e">
        <f>VLOOKUP($E469,'DATA PENGUKURAN GARDU'!$A:$BS,46,0)</f>
        <v>#N/A</v>
      </c>
      <c r="BI469" s="17" t="e">
        <f>VLOOKUP($E469,'DATA PENGUKURAN GARDU'!$A:$BS,53,0)</f>
        <v>#N/A</v>
      </c>
      <c r="BJ469" s="17" t="e">
        <f>VLOOKUP($E469,'DATA PENGUKURAN GARDU'!$A:$BS,54,0)</f>
        <v>#N/A</v>
      </c>
      <c r="BK469" s="20" t="e">
        <f t="shared" si="261"/>
        <v>#N/A</v>
      </c>
      <c r="BL469" s="20" t="e">
        <f t="shared" si="262"/>
        <v>#N/A</v>
      </c>
      <c r="BM469" s="20" t="e">
        <f t="shared" si="263"/>
        <v>#N/A</v>
      </c>
      <c r="BN469" s="25" t="e">
        <f t="shared" si="264"/>
        <v>#N/A</v>
      </c>
      <c r="BO469" s="26" t="str">
        <f t="shared" si="265"/>
        <v>0</v>
      </c>
      <c r="BP469" s="21" t="e">
        <f t="shared" si="266"/>
        <v>#VALUE!</v>
      </c>
      <c r="BQ469" s="20" t="e">
        <f t="shared" si="267"/>
        <v>#N/A</v>
      </c>
      <c r="BR469" s="20" t="e">
        <v>#N/A</v>
      </c>
      <c r="BS469" s="9" t="e">
        <v>#N/A</v>
      </c>
      <c r="BT469" s="2" t="e">
        <f t="shared" si="268"/>
        <v>#VALUE!</v>
      </c>
      <c r="BU469" s="2" t="e">
        <f t="shared" si="236"/>
        <v>#N/A</v>
      </c>
      <c r="BV469" s="2" t="e">
        <f t="shared" si="237"/>
        <v>#N/A</v>
      </c>
    </row>
    <row r="470" s="2" customFormat="1" ht="22.95" customHeight="1" spans="1:74">
      <c r="A470" s="9" t="str">
        <f t="shared" si="238"/>
        <v>K-143.1Induk</v>
      </c>
      <c r="B470" s="9" t="str">
        <f t="shared" si="239"/>
        <v>K-143.1jurusan 1</v>
      </c>
      <c r="C470" s="9" t="str">
        <f t="shared" si="240"/>
        <v>K-143.1jurusan 2</v>
      </c>
      <c r="D470" s="9" t="str">
        <f t="shared" si="241"/>
        <v>K-143.1jurusan 3</v>
      </c>
      <c r="E470" s="9" t="str">
        <f t="shared" si="242"/>
        <v>K-143.1jurusan 4</v>
      </c>
      <c r="F470" s="10" t="s">
        <v>462</v>
      </c>
      <c r="G470" s="10" t="s">
        <v>132</v>
      </c>
      <c r="H470" s="10" t="s">
        <v>600</v>
      </c>
      <c r="I470" s="10">
        <v>0.72329</v>
      </c>
      <c r="J470" s="10">
        <v>124.31271</v>
      </c>
      <c r="K470" s="10" t="s">
        <v>7465</v>
      </c>
      <c r="L470" s="10" t="s">
        <v>7465</v>
      </c>
      <c r="M470" s="10" t="s">
        <v>7465</v>
      </c>
      <c r="N470" s="14">
        <f t="shared" si="243"/>
        <v>0</v>
      </c>
      <c r="O470" s="15" t="e">
        <f t="shared" si="244"/>
        <v>#VALUE!</v>
      </c>
      <c r="P470" s="15" t="e">
        <f t="shared" si="245"/>
        <v>#VALUE!</v>
      </c>
      <c r="Q470" s="17" t="e">
        <f>VLOOKUP($A470,'DATA PENGUKURAN GARDU'!$A:$BS,42,0)</f>
        <v>#N/A</v>
      </c>
      <c r="R470" s="18" t="e">
        <f t="shared" si="246"/>
        <v>#N/A</v>
      </c>
      <c r="S470" s="17" t="e">
        <f>VLOOKUP($A470,'DATA PENGUKURAN GARDU'!$A:$BS,44,0)</f>
        <v>#N/A</v>
      </c>
      <c r="T470" s="18" t="e">
        <f t="shared" si="247"/>
        <v>#N/A</v>
      </c>
      <c r="U470" s="17" t="e">
        <f>VLOOKUP($A470,'DATA PENGUKURAN GARDU'!$A:$BS,46,0)</f>
        <v>#N/A</v>
      </c>
      <c r="V470" s="18" t="e">
        <f t="shared" si="248"/>
        <v>#N/A</v>
      </c>
      <c r="W470" s="17" t="e">
        <f>VLOOKUP($A470,'DATA PENGUKURAN GARDU'!$A:$BS,48,0)</f>
        <v>#N/A</v>
      </c>
      <c r="X470" s="17" t="e">
        <f>VLOOKUP($A470,'DATA PENGUKURAN GARDU'!$A:$BS,53,0)</f>
        <v>#N/A</v>
      </c>
      <c r="Y470" s="17" t="e">
        <f>VLOOKUP($A470,'DATA PENGUKURAN GARDU'!$A:$BS,54,0)</f>
        <v>#N/A</v>
      </c>
      <c r="Z470" s="17" t="e">
        <f>VLOOKUP($A470,'DATA PENGUKURAN GARDU'!$A:$BS,55,0)</f>
        <v>#N/A</v>
      </c>
      <c r="AA470" s="20" t="e">
        <f>VLOOKUP($B470,'DATA PENGUKURAN GARDU'!$A:$BS,42,0)</f>
        <v>#N/A</v>
      </c>
      <c r="AB470" s="21" t="e">
        <f t="shared" si="249"/>
        <v>#N/A</v>
      </c>
      <c r="AC470" s="20" t="e">
        <f>VLOOKUP($B470,'DATA PENGUKURAN GARDU'!$A:$BS,44,0)</f>
        <v>#N/A</v>
      </c>
      <c r="AD470" s="21" t="e">
        <f t="shared" si="250"/>
        <v>#N/A</v>
      </c>
      <c r="AE470" s="20" t="e">
        <f>VLOOKUP($B470,'DATA PENGUKURAN GARDU'!$A:$BS,46,0)</f>
        <v>#N/A</v>
      </c>
      <c r="AF470" s="21" t="e">
        <f t="shared" si="251"/>
        <v>#N/A</v>
      </c>
      <c r="AG470" s="20" t="e">
        <f>VLOOKUP($B470,'DATA PENGUKURAN GARDU'!$A:$BS,46,0)</f>
        <v>#N/A</v>
      </c>
      <c r="AH470" s="20" t="e">
        <f>VLOOKUP($B470,'DATA PENGUKURAN GARDU'!$A:$BS,53,0)</f>
        <v>#N/A</v>
      </c>
      <c r="AI470" s="20" t="e">
        <f>VLOOKUP($B470,'DATA PENGUKURAN GARDU'!$A:$BS,54,0)</f>
        <v>#N/A</v>
      </c>
      <c r="AJ470" s="17" t="e">
        <f>VLOOKUP($C470,'DATA PENGUKURAN GARDU'!$A:$BS,42,0)</f>
        <v>#N/A</v>
      </c>
      <c r="AK470" s="23" t="e">
        <f t="shared" si="252"/>
        <v>#N/A</v>
      </c>
      <c r="AL470" s="17" t="e">
        <f>VLOOKUP($C470,'DATA PENGUKURAN GARDU'!$A:$BS,44,0)</f>
        <v>#N/A</v>
      </c>
      <c r="AM470" s="23" t="e">
        <f t="shared" si="253"/>
        <v>#N/A</v>
      </c>
      <c r="AN470" s="17" t="e">
        <f>VLOOKUP($C470,'DATA PENGUKURAN GARDU'!$A:$BS,46,0)</f>
        <v>#N/A</v>
      </c>
      <c r="AO470" s="23" t="e">
        <f t="shared" si="254"/>
        <v>#N/A</v>
      </c>
      <c r="AP470" s="17" t="e">
        <f>VLOOKUP($C470,'DATA PENGUKURAN GARDU'!$A:$BS,46,0)</f>
        <v>#N/A</v>
      </c>
      <c r="AQ470" s="17" t="e">
        <f>VLOOKUP($C470,'DATA PENGUKURAN GARDU'!$A:$BS,53,0)</f>
        <v>#N/A</v>
      </c>
      <c r="AR470" s="17" t="e">
        <f>VLOOKUP($C470,'DATA PENGUKURAN GARDU'!$A:$BS,54,0)</f>
        <v>#N/A</v>
      </c>
      <c r="AS470" s="20" t="e">
        <f>VLOOKUP($D470,'DATA PENGUKURAN GARDU'!$A:$BS,42,0)</f>
        <v>#N/A</v>
      </c>
      <c r="AT470" s="21" t="e">
        <f t="shared" si="255"/>
        <v>#N/A</v>
      </c>
      <c r="AU470" s="20" t="e">
        <f>VLOOKUP($D470,'DATA PENGUKURAN GARDU'!$A:$BS,44,0)</f>
        <v>#N/A</v>
      </c>
      <c r="AV470" s="21" t="e">
        <f t="shared" si="256"/>
        <v>#N/A</v>
      </c>
      <c r="AW470" s="20" t="e">
        <f>VLOOKUP($D470,'DATA PENGUKURAN GARDU'!$A:$BS,46,0)</f>
        <v>#N/A</v>
      </c>
      <c r="AX470" s="21" t="e">
        <f t="shared" si="257"/>
        <v>#N/A</v>
      </c>
      <c r="AY470" s="20" t="e">
        <f>VLOOKUP($D470,'DATA PENGUKURAN GARDU'!$A:$BS,46,0)</f>
        <v>#N/A</v>
      </c>
      <c r="AZ470" s="20" t="e">
        <f>VLOOKUP($D470,'DATA PENGUKURAN GARDU'!$A:$BS,53,0)</f>
        <v>#N/A</v>
      </c>
      <c r="BA470" s="20" t="e">
        <f>VLOOKUP($D470,'DATA PENGUKURAN GARDU'!$A:$BS,54,0)</f>
        <v>#N/A</v>
      </c>
      <c r="BB470" s="17" t="e">
        <f>VLOOKUP($E470,'DATA PENGUKURAN GARDU'!$A:$BS,42,0)</f>
        <v>#N/A</v>
      </c>
      <c r="BC470" s="23" t="e">
        <f t="shared" si="258"/>
        <v>#N/A</v>
      </c>
      <c r="BD470" s="17" t="e">
        <f>VLOOKUP($E470,'DATA PENGUKURAN GARDU'!$A:$BS,44,0)</f>
        <v>#N/A</v>
      </c>
      <c r="BE470" s="23" t="e">
        <f t="shared" si="259"/>
        <v>#N/A</v>
      </c>
      <c r="BF470" s="17" t="e">
        <f>VLOOKUP($E470,'DATA PENGUKURAN GARDU'!$A:$BS,46,0)</f>
        <v>#N/A</v>
      </c>
      <c r="BG470" s="23" t="e">
        <f t="shared" si="260"/>
        <v>#N/A</v>
      </c>
      <c r="BH470" s="17" t="e">
        <f>VLOOKUP($E470,'DATA PENGUKURAN GARDU'!$A:$BS,46,0)</f>
        <v>#N/A</v>
      </c>
      <c r="BI470" s="17" t="e">
        <f>VLOOKUP($E470,'DATA PENGUKURAN GARDU'!$A:$BS,53,0)</f>
        <v>#N/A</v>
      </c>
      <c r="BJ470" s="17" t="e">
        <f>VLOOKUP($E470,'DATA PENGUKURAN GARDU'!$A:$BS,54,0)</f>
        <v>#N/A</v>
      </c>
      <c r="BK470" s="20" t="e">
        <f t="shared" si="261"/>
        <v>#N/A</v>
      </c>
      <c r="BL470" s="20" t="e">
        <f t="shared" si="262"/>
        <v>#N/A</v>
      </c>
      <c r="BM470" s="20" t="e">
        <f t="shared" si="263"/>
        <v>#N/A</v>
      </c>
      <c r="BN470" s="25" t="e">
        <f t="shared" si="264"/>
        <v>#N/A</v>
      </c>
      <c r="BO470" s="26" t="str">
        <f t="shared" si="265"/>
        <v>0</v>
      </c>
      <c r="BP470" s="21" t="e">
        <f t="shared" si="266"/>
        <v>#VALUE!</v>
      </c>
      <c r="BQ470" s="20" t="e">
        <f t="shared" si="267"/>
        <v>#N/A</v>
      </c>
      <c r="BR470" s="20" t="e">
        <v>#N/A</v>
      </c>
      <c r="BS470" s="9" t="e">
        <v>#N/A</v>
      </c>
      <c r="BT470" s="2" t="e">
        <f t="shared" si="268"/>
        <v>#VALUE!</v>
      </c>
      <c r="BU470" s="2" t="e">
        <f t="shared" si="236"/>
        <v>#N/A</v>
      </c>
      <c r="BV470" s="2" t="e">
        <f t="shared" si="237"/>
        <v>#N/A</v>
      </c>
    </row>
    <row r="471" s="2" customFormat="1" ht="22.95" customHeight="1" spans="1:74">
      <c r="A471" s="9" t="str">
        <f t="shared" si="238"/>
        <v>BB 089Induk</v>
      </c>
      <c r="B471" s="9" t="str">
        <f t="shared" si="239"/>
        <v>BB 089jurusan 1</v>
      </c>
      <c r="C471" s="9" t="str">
        <f t="shared" si="240"/>
        <v>BB 089jurusan 2</v>
      </c>
      <c r="D471" s="9" t="str">
        <f t="shared" si="241"/>
        <v>BB 089jurusan 3</v>
      </c>
      <c r="E471" s="9" t="str">
        <f t="shared" si="242"/>
        <v>BB 089jurusan 4</v>
      </c>
      <c r="F471" s="10" t="s">
        <v>601</v>
      </c>
      <c r="G471" s="10" t="s">
        <v>4</v>
      </c>
      <c r="H471" s="10" t="s">
        <v>602</v>
      </c>
      <c r="I471" s="10">
        <v>0.89113</v>
      </c>
      <c r="J471" s="10">
        <v>123.38923</v>
      </c>
      <c r="K471" s="10" t="s">
        <v>7465</v>
      </c>
      <c r="L471" s="10" t="s">
        <v>7465</v>
      </c>
      <c r="M471" s="10" t="s">
        <v>7465</v>
      </c>
      <c r="N471" s="14">
        <f t="shared" si="243"/>
        <v>0</v>
      </c>
      <c r="O471" s="15" t="e">
        <f t="shared" si="244"/>
        <v>#VALUE!</v>
      </c>
      <c r="P471" s="15" t="e">
        <f t="shared" si="245"/>
        <v>#VALUE!</v>
      </c>
      <c r="Q471" s="17" t="e">
        <f>VLOOKUP($A471,'DATA PENGUKURAN GARDU'!$A:$BS,42,0)</f>
        <v>#N/A</v>
      </c>
      <c r="R471" s="18" t="e">
        <f t="shared" si="246"/>
        <v>#N/A</v>
      </c>
      <c r="S471" s="17" t="e">
        <f>VLOOKUP($A471,'DATA PENGUKURAN GARDU'!$A:$BS,44,0)</f>
        <v>#N/A</v>
      </c>
      <c r="T471" s="18" t="e">
        <f t="shared" si="247"/>
        <v>#N/A</v>
      </c>
      <c r="U471" s="17" t="e">
        <f>VLOOKUP($A471,'DATA PENGUKURAN GARDU'!$A:$BS,46,0)</f>
        <v>#N/A</v>
      </c>
      <c r="V471" s="18" t="e">
        <f t="shared" si="248"/>
        <v>#N/A</v>
      </c>
      <c r="W471" s="17" t="e">
        <f>VLOOKUP($A471,'DATA PENGUKURAN GARDU'!$A:$BS,48,0)</f>
        <v>#N/A</v>
      </c>
      <c r="X471" s="17" t="e">
        <f>VLOOKUP($A471,'DATA PENGUKURAN GARDU'!$A:$BS,53,0)</f>
        <v>#N/A</v>
      </c>
      <c r="Y471" s="17" t="e">
        <f>VLOOKUP($A471,'DATA PENGUKURAN GARDU'!$A:$BS,54,0)</f>
        <v>#N/A</v>
      </c>
      <c r="Z471" s="17" t="e">
        <f>VLOOKUP($A471,'DATA PENGUKURAN GARDU'!$A:$BS,55,0)</f>
        <v>#N/A</v>
      </c>
      <c r="AA471" s="20" t="e">
        <f>VLOOKUP($B471,'DATA PENGUKURAN GARDU'!$A:$BS,42,0)</f>
        <v>#N/A</v>
      </c>
      <c r="AB471" s="21" t="e">
        <f t="shared" si="249"/>
        <v>#N/A</v>
      </c>
      <c r="AC471" s="20" t="e">
        <f>VLOOKUP($B471,'DATA PENGUKURAN GARDU'!$A:$BS,44,0)</f>
        <v>#N/A</v>
      </c>
      <c r="AD471" s="21" t="e">
        <f t="shared" si="250"/>
        <v>#N/A</v>
      </c>
      <c r="AE471" s="20" t="e">
        <f>VLOOKUP($B471,'DATA PENGUKURAN GARDU'!$A:$BS,46,0)</f>
        <v>#N/A</v>
      </c>
      <c r="AF471" s="21" t="e">
        <f t="shared" si="251"/>
        <v>#N/A</v>
      </c>
      <c r="AG471" s="20" t="e">
        <f>VLOOKUP($B471,'DATA PENGUKURAN GARDU'!$A:$BS,46,0)</f>
        <v>#N/A</v>
      </c>
      <c r="AH471" s="20" t="e">
        <f>VLOOKUP($B471,'DATA PENGUKURAN GARDU'!$A:$BS,53,0)</f>
        <v>#N/A</v>
      </c>
      <c r="AI471" s="20" t="e">
        <f>VLOOKUP($B471,'DATA PENGUKURAN GARDU'!$A:$BS,54,0)</f>
        <v>#N/A</v>
      </c>
      <c r="AJ471" s="17" t="e">
        <f>VLOOKUP($C471,'DATA PENGUKURAN GARDU'!$A:$BS,42,0)</f>
        <v>#N/A</v>
      </c>
      <c r="AK471" s="23" t="e">
        <f t="shared" si="252"/>
        <v>#N/A</v>
      </c>
      <c r="AL471" s="17" t="e">
        <f>VLOOKUP($C471,'DATA PENGUKURAN GARDU'!$A:$BS,44,0)</f>
        <v>#N/A</v>
      </c>
      <c r="AM471" s="23" t="e">
        <f t="shared" si="253"/>
        <v>#N/A</v>
      </c>
      <c r="AN471" s="17" t="e">
        <f>VLOOKUP($C471,'DATA PENGUKURAN GARDU'!$A:$BS,46,0)</f>
        <v>#N/A</v>
      </c>
      <c r="AO471" s="23" t="e">
        <f t="shared" si="254"/>
        <v>#N/A</v>
      </c>
      <c r="AP471" s="17" t="e">
        <f>VLOOKUP($C471,'DATA PENGUKURAN GARDU'!$A:$BS,46,0)</f>
        <v>#N/A</v>
      </c>
      <c r="AQ471" s="17" t="e">
        <f>VLOOKUP($C471,'DATA PENGUKURAN GARDU'!$A:$BS,53,0)</f>
        <v>#N/A</v>
      </c>
      <c r="AR471" s="17" t="e">
        <f>VLOOKUP($C471,'DATA PENGUKURAN GARDU'!$A:$BS,54,0)</f>
        <v>#N/A</v>
      </c>
      <c r="AS471" s="20" t="e">
        <f>VLOOKUP($D471,'DATA PENGUKURAN GARDU'!$A:$BS,42,0)</f>
        <v>#N/A</v>
      </c>
      <c r="AT471" s="21" t="e">
        <f t="shared" si="255"/>
        <v>#N/A</v>
      </c>
      <c r="AU471" s="20" t="e">
        <f>VLOOKUP($D471,'DATA PENGUKURAN GARDU'!$A:$BS,44,0)</f>
        <v>#N/A</v>
      </c>
      <c r="AV471" s="21" t="e">
        <f t="shared" si="256"/>
        <v>#N/A</v>
      </c>
      <c r="AW471" s="20" t="e">
        <f>VLOOKUP($D471,'DATA PENGUKURAN GARDU'!$A:$BS,46,0)</f>
        <v>#N/A</v>
      </c>
      <c r="AX471" s="21" t="e">
        <f t="shared" si="257"/>
        <v>#N/A</v>
      </c>
      <c r="AY471" s="20" t="e">
        <f>VLOOKUP($D471,'DATA PENGUKURAN GARDU'!$A:$BS,46,0)</f>
        <v>#N/A</v>
      </c>
      <c r="AZ471" s="20" t="e">
        <f>VLOOKUP($D471,'DATA PENGUKURAN GARDU'!$A:$BS,53,0)</f>
        <v>#N/A</v>
      </c>
      <c r="BA471" s="20" t="e">
        <f>VLOOKUP($D471,'DATA PENGUKURAN GARDU'!$A:$BS,54,0)</f>
        <v>#N/A</v>
      </c>
      <c r="BB471" s="17" t="e">
        <f>VLOOKUP($E471,'DATA PENGUKURAN GARDU'!$A:$BS,42,0)</f>
        <v>#N/A</v>
      </c>
      <c r="BC471" s="23" t="e">
        <f t="shared" si="258"/>
        <v>#N/A</v>
      </c>
      <c r="BD471" s="17" t="e">
        <f>VLOOKUP($E471,'DATA PENGUKURAN GARDU'!$A:$BS,44,0)</f>
        <v>#N/A</v>
      </c>
      <c r="BE471" s="23" t="e">
        <f t="shared" si="259"/>
        <v>#N/A</v>
      </c>
      <c r="BF471" s="17" t="e">
        <f>VLOOKUP($E471,'DATA PENGUKURAN GARDU'!$A:$BS,46,0)</f>
        <v>#N/A</v>
      </c>
      <c r="BG471" s="23" t="e">
        <f t="shared" si="260"/>
        <v>#N/A</v>
      </c>
      <c r="BH471" s="17" t="e">
        <f>VLOOKUP($E471,'DATA PENGUKURAN GARDU'!$A:$BS,46,0)</f>
        <v>#N/A</v>
      </c>
      <c r="BI471" s="17" t="e">
        <f>VLOOKUP($E471,'DATA PENGUKURAN GARDU'!$A:$BS,53,0)</f>
        <v>#N/A</v>
      </c>
      <c r="BJ471" s="17" t="e">
        <f>VLOOKUP($E471,'DATA PENGUKURAN GARDU'!$A:$BS,54,0)</f>
        <v>#N/A</v>
      </c>
      <c r="BK471" s="20" t="e">
        <f t="shared" si="261"/>
        <v>#N/A</v>
      </c>
      <c r="BL471" s="20" t="e">
        <f t="shared" si="262"/>
        <v>#N/A</v>
      </c>
      <c r="BM471" s="20" t="e">
        <f t="shared" si="263"/>
        <v>#N/A</v>
      </c>
      <c r="BN471" s="25" t="e">
        <f t="shared" si="264"/>
        <v>#N/A</v>
      </c>
      <c r="BO471" s="26" t="str">
        <f t="shared" si="265"/>
        <v>0</v>
      </c>
      <c r="BP471" s="21" t="e">
        <f t="shared" si="266"/>
        <v>#VALUE!</v>
      </c>
      <c r="BQ471" s="20" t="e">
        <f t="shared" si="267"/>
        <v>#N/A</v>
      </c>
      <c r="BR471" s="20" t="e">
        <v>#N/A</v>
      </c>
      <c r="BS471" s="9" t="e">
        <v>#N/A</v>
      </c>
      <c r="BT471" s="2" t="e">
        <f t="shared" si="268"/>
        <v>#VALUE!</v>
      </c>
      <c r="BU471" s="2" t="e">
        <f t="shared" si="236"/>
        <v>#N/A</v>
      </c>
      <c r="BV471" s="2" t="e">
        <f t="shared" si="237"/>
        <v>#N/A</v>
      </c>
    </row>
    <row r="472" s="2" customFormat="1" ht="22.95" customHeight="1" spans="1:74">
      <c r="A472" s="9" t="str">
        <f t="shared" si="238"/>
        <v>BB 093Induk</v>
      </c>
      <c r="B472" s="9" t="str">
        <f t="shared" si="239"/>
        <v>BB 093jurusan 1</v>
      </c>
      <c r="C472" s="9" t="str">
        <f t="shared" si="240"/>
        <v>BB 093jurusan 2</v>
      </c>
      <c r="D472" s="9" t="str">
        <f t="shared" si="241"/>
        <v>BB 093jurusan 3</v>
      </c>
      <c r="E472" s="9" t="str">
        <f t="shared" si="242"/>
        <v>BB 093jurusan 4</v>
      </c>
      <c r="F472" s="10" t="s">
        <v>603</v>
      </c>
      <c r="G472" s="10" t="s">
        <v>4</v>
      </c>
      <c r="H472" s="10" t="s">
        <v>604</v>
      </c>
      <c r="I472" s="10">
        <v>0.88617</v>
      </c>
      <c r="J472" s="10">
        <v>123.43158</v>
      </c>
      <c r="K472" s="10" t="s">
        <v>7465</v>
      </c>
      <c r="L472" s="10" t="s">
        <v>7465</v>
      </c>
      <c r="M472" s="10" t="s">
        <v>7465</v>
      </c>
      <c r="N472" s="14">
        <f t="shared" si="243"/>
        <v>0</v>
      </c>
      <c r="O472" s="15" t="e">
        <f t="shared" si="244"/>
        <v>#VALUE!</v>
      </c>
      <c r="P472" s="15" t="e">
        <f t="shared" si="245"/>
        <v>#VALUE!</v>
      </c>
      <c r="Q472" s="17" t="e">
        <f>VLOOKUP($A472,'DATA PENGUKURAN GARDU'!$A:$BS,42,0)</f>
        <v>#N/A</v>
      </c>
      <c r="R472" s="18" t="e">
        <f t="shared" si="246"/>
        <v>#N/A</v>
      </c>
      <c r="S472" s="17" t="e">
        <f>VLOOKUP($A472,'DATA PENGUKURAN GARDU'!$A:$BS,44,0)</f>
        <v>#N/A</v>
      </c>
      <c r="T472" s="18" t="e">
        <f t="shared" si="247"/>
        <v>#N/A</v>
      </c>
      <c r="U472" s="17" t="e">
        <f>VLOOKUP($A472,'DATA PENGUKURAN GARDU'!$A:$BS,46,0)</f>
        <v>#N/A</v>
      </c>
      <c r="V472" s="18" t="e">
        <f t="shared" si="248"/>
        <v>#N/A</v>
      </c>
      <c r="W472" s="17" t="e">
        <f>VLOOKUP($A472,'DATA PENGUKURAN GARDU'!$A:$BS,48,0)</f>
        <v>#N/A</v>
      </c>
      <c r="X472" s="17" t="e">
        <f>VLOOKUP($A472,'DATA PENGUKURAN GARDU'!$A:$BS,53,0)</f>
        <v>#N/A</v>
      </c>
      <c r="Y472" s="17" t="e">
        <f>VLOOKUP($A472,'DATA PENGUKURAN GARDU'!$A:$BS,54,0)</f>
        <v>#N/A</v>
      </c>
      <c r="Z472" s="17" t="e">
        <f>VLOOKUP($A472,'DATA PENGUKURAN GARDU'!$A:$BS,55,0)</f>
        <v>#N/A</v>
      </c>
      <c r="AA472" s="20" t="e">
        <f>VLOOKUP($B472,'DATA PENGUKURAN GARDU'!$A:$BS,42,0)</f>
        <v>#N/A</v>
      </c>
      <c r="AB472" s="21" t="e">
        <f t="shared" si="249"/>
        <v>#N/A</v>
      </c>
      <c r="AC472" s="20" t="e">
        <f>VLOOKUP($B472,'DATA PENGUKURAN GARDU'!$A:$BS,44,0)</f>
        <v>#N/A</v>
      </c>
      <c r="AD472" s="21" t="e">
        <f t="shared" si="250"/>
        <v>#N/A</v>
      </c>
      <c r="AE472" s="20" t="e">
        <f>VLOOKUP($B472,'DATA PENGUKURAN GARDU'!$A:$BS,46,0)</f>
        <v>#N/A</v>
      </c>
      <c r="AF472" s="21" t="e">
        <f t="shared" si="251"/>
        <v>#N/A</v>
      </c>
      <c r="AG472" s="20" t="e">
        <f>VLOOKUP($B472,'DATA PENGUKURAN GARDU'!$A:$BS,46,0)</f>
        <v>#N/A</v>
      </c>
      <c r="AH472" s="20" t="e">
        <f>VLOOKUP($B472,'DATA PENGUKURAN GARDU'!$A:$BS,53,0)</f>
        <v>#N/A</v>
      </c>
      <c r="AI472" s="20" t="e">
        <f>VLOOKUP($B472,'DATA PENGUKURAN GARDU'!$A:$BS,54,0)</f>
        <v>#N/A</v>
      </c>
      <c r="AJ472" s="17" t="e">
        <f>VLOOKUP($C472,'DATA PENGUKURAN GARDU'!$A:$BS,42,0)</f>
        <v>#N/A</v>
      </c>
      <c r="AK472" s="23" t="e">
        <f t="shared" si="252"/>
        <v>#N/A</v>
      </c>
      <c r="AL472" s="17" t="e">
        <f>VLOOKUP($C472,'DATA PENGUKURAN GARDU'!$A:$BS,44,0)</f>
        <v>#N/A</v>
      </c>
      <c r="AM472" s="23" t="e">
        <f t="shared" si="253"/>
        <v>#N/A</v>
      </c>
      <c r="AN472" s="17" t="e">
        <f>VLOOKUP($C472,'DATA PENGUKURAN GARDU'!$A:$BS,46,0)</f>
        <v>#N/A</v>
      </c>
      <c r="AO472" s="23" t="e">
        <f t="shared" si="254"/>
        <v>#N/A</v>
      </c>
      <c r="AP472" s="17" t="e">
        <f>VLOOKUP($C472,'DATA PENGUKURAN GARDU'!$A:$BS,46,0)</f>
        <v>#N/A</v>
      </c>
      <c r="AQ472" s="17" t="e">
        <f>VLOOKUP($C472,'DATA PENGUKURAN GARDU'!$A:$BS,53,0)</f>
        <v>#N/A</v>
      </c>
      <c r="AR472" s="17" t="e">
        <f>VLOOKUP($C472,'DATA PENGUKURAN GARDU'!$A:$BS,54,0)</f>
        <v>#N/A</v>
      </c>
      <c r="AS472" s="20" t="e">
        <f>VLOOKUP($D472,'DATA PENGUKURAN GARDU'!$A:$BS,42,0)</f>
        <v>#N/A</v>
      </c>
      <c r="AT472" s="21" t="e">
        <f t="shared" si="255"/>
        <v>#N/A</v>
      </c>
      <c r="AU472" s="20" t="e">
        <f>VLOOKUP($D472,'DATA PENGUKURAN GARDU'!$A:$BS,44,0)</f>
        <v>#N/A</v>
      </c>
      <c r="AV472" s="21" t="e">
        <f t="shared" si="256"/>
        <v>#N/A</v>
      </c>
      <c r="AW472" s="20" t="e">
        <f>VLOOKUP($D472,'DATA PENGUKURAN GARDU'!$A:$BS,46,0)</f>
        <v>#N/A</v>
      </c>
      <c r="AX472" s="21" t="e">
        <f t="shared" si="257"/>
        <v>#N/A</v>
      </c>
      <c r="AY472" s="20" t="e">
        <f>VLOOKUP($D472,'DATA PENGUKURAN GARDU'!$A:$BS,46,0)</f>
        <v>#N/A</v>
      </c>
      <c r="AZ472" s="20" t="e">
        <f>VLOOKUP($D472,'DATA PENGUKURAN GARDU'!$A:$BS,53,0)</f>
        <v>#N/A</v>
      </c>
      <c r="BA472" s="20" t="e">
        <f>VLOOKUP($D472,'DATA PENGUKURAN GARDU'!$A:$BS,54,0)</f>
        <v>#N/A</v>
      </c>
      <c r="BB472" s="17" t="e">
        <f>VLOOKUP($E472,'DATA PENGUKURAN GARDU'!$A:$BS,42,0)</f>
        <v>#N/A</v>
      </c>
      <c r="BC472" s="23" t="e">
        <f t="shared" si="258"/>
        <v>#N/A</v>
      </c>
      <c r="BD472" s="17" t="e">
        <f>VLOOKUP($E472,'DATA PENGUKURAN GARDU'!$A:$BS,44,0)</f>
        <v>#N/A</v>
      </c>
      <c r="BE472" s="23" t="e">
        <f t="shared" si="259"/>
        <v>#N/A</v>
      </c>
      <c r="BF472" s="17" t="e">
        <f>VLOOKUP($E472,'DATA PENGUKURAN GARDU'!$A:$BS,46,0)</f>
        <v>#N/A</v>
      </c>
      <c r="BG472" s="23" t="e">
        <f t="shared" si="260"/>
        <v>#N/A</v>
      </c>
      <c r="BH472" s="17" t="e">
        <f>VLOOKUP($E472,'DATA PENGUKURAN GARDU'!$A:$BS,46,0)</f>
        <v>#N/A</v>
      </c>
      <c r="BI472" s="17" t="e">
        <f>VLOOKUP($E472,'DATA PENGUKURAN GARDU'!$A:$BS,53,0)</f>
        <v>#N/A</v>
      </c>
      <c r="BJ472" s="17" t="e">
        <f>VLOOKUP($E472,'DATA PENGUKURAN GARDU'!$A:$BS,54,0)</f>
        <v>#N/A</v>
      </c>
      <c r="BK472" s="20" t="e">
        <f t="shared" si="261"/>
        <v>#N/A</v>
      </c>
      <c r="BL472" s="20" t="e">
        <f t="shared" si="262"/>
        <v>#N/A</v>
      </c>
      <c r="BM472" s="20" t="e">
        <f t="shared" si="263"/>
        <v>#N/A</v>
      </c>
      <c r="BN472" s="25" t="e">
        <f t="shared" si="264"/>
        <v>#N/A</v>
      </c>
      <c r="BO472" s="26" t="str">
        <f t="shared" si="265"/>
        <v>0</v>
      </c>
      <c r="BP472" s="21" t="e">
        <f t="shared" si="266"/>
        <v>#VALUE!</v>
      </c>
      <c r="BQ472" s="20" t="e">
        <f t="shared" si="267"/>
        <v>#N/A</v>
      </c>
      <c r="BR472" s="20" t="e">
        <v>#N/A</v>
      </c>
      <c r="BS472" s="9" t="e">
        <v>#N/A</v>
      </c>
      <c r="BT472" s="2" t="e">
        <f t="shared" si="268"/>
        <v>#VALUE!</v>
      </c>
      <c r="BU472" s="2" t="e">
        <f t="shared" si="236"/>
        <v>#N/A</v>
      </c>
      <c r="BV472" s="2" t="e">
        <f t="shared" si="237"/>
        <v>#N/A</v>
      </c>
    </row>
    <row r="473" s="2" customFormat="1" ht="22.95" customHeight="1" spans="1:74">
      <c r="A473" s="9" t="str">
        <f t="shared" si="238"/>
        <v>BB 095Induk</v>
      </c>
      <c r="B473" s="9" t="str">
        <f t="shared" si="239"/>
        <v>BB 095jurusan 1</v>
      </c>
      <c r="C473" s="9" t="str">
        <f t="shared" si="240"/>
        <v>BB 095jurusan 2</v>
      </c>
      <c r="D473" s="9" t="str">
        <f t="shared" si="241"/>
        <v>BB 095jurusan 3</v>
      </c>
      <c r="E473" s="9" t="str">
        <f t="shared" si="242"/>
        <v>BB 095jurusan 4</v>
      </c>
      <c r="F473" s="10" t="s">
        <v>605</v>
      </c>
      <c r="G473" s="10" t="s">
        <v>4</v>
      </c>
      <c r="H473" s="10" t="s">
        <v>606</v>
      </c>
      <c r="I473" s="10">
        <v>0.88007</v>
      </c>
      <c r="J473" s="10">
        <v>123.44358</v>
      </c>
      <c r="K473" s="10" t="s">
        <v>7465</v>
      </c>
      <c r="L473" s="10" t="s">
        <v>7465</v>
      </c>
      <c r="M473" s="10" t="s">
        <v>7465</v>
      </c>
      <c r="N473" s="14">
        <f t="shared" si="243"/>
        <v>0</v>
      </c>
      <c r="O473" s="15" t="e">
        <f t="shared" si="244"/>
        <v>#VALUE!</v>
      </c>
      <c r="P473" s="15" t="e">
        <f t="shared" si="245"/>
        <v>#VALUE!</v>
      </c>
      <c r="Q473" s="17" t="e">
        <f>VLOOKUP($A473,'DATA PENGUKURAN GARDU'!$A:$BS,42,0)</f>
        <v>#N/A</v>
      </c>
      <c r="R473" s="18" t="e">
        <f t="shared" si="246"/>
        <v>#N/A</v>
      </c>
      <c r="S473" s="17" t="e">
        <f>VLOOKUP($A473,'DATA PENGUKURAN GARDU'!$A:$BS,44,0)</f>
        <v>#N/A</v>
      </c>
      <c r="T473" s="18" t="e">
        <f t="shared" si="247"/>
        <v>#N/A</v>
      </c>
      <c r="U473" s="17" t="e">
        <f>VLOOKUP($A473,'DATA PENGUKURAN GARDU'!$A:$BS,46,0)</f>
        <v>#N/A</v>
      </c>
      <c r="V473" s="18" t="e">
        <f t="shared" si="248"/>
        <v>#N/A</v>
      </c>
      <c r="W473" s="17" t="e">
        <f>VLOOKUP($A473,'DATA PENGUKURAN GARDU'!$A:$BS,48,0)</f>
        <v>#N/A</v>
      </c>
      <c r="X473" s="17" t="e">
        <f>VLOOKUP($A473,'DATA PENGUKURAN GARDU'!$A:$BS,53,0)</f>
        <v>#N/A</v>
      </c>
      <c r="Y473" s="17" t="e">
        <f>VLOOKUP($A473,'DATA PENGUKURAN GARDU'!$A:$BS,54,0)</f>
        <v>#N/A</v>
      </c>
      <c r="Z473" s="17" t="e">
        <f>VLOOKUP($A473,'DATA PENGUKURAN GARDU'!$A:$BS,55,0)</f>
        <v>#N/A</v>
      </c>
      <c r="AA473" s="20" t="e">
        <f>VLOOKUP($B473,'DATA PENGUKURAN GARDU'!$A:$BS,42,0)</f>
        <v>#N/A</v>
      </c>
      <c r="AB473" s="21" t="e">
        <f t="shared" si="249"/>
        <v>#N/A</v>
      </c>
      <c r="AC473" s="20" t="e">
        <f>VLOOKUP($B473,'DATA PENGUKURAN GARDU'!$A:$BS,44,0)</f>
        <v>#N/A</v>
      </c>
      <c r="AD473" s="21" t="e">
        <f t="shared" si="250"/>
        <v>#N/A</v>
      </c>
      <c r="AE473" s="20" t="e">
        <f>VLOOKUP($B473,'DATA PENGUKURAN GARDU'!$A:$BS,46,0)</f>
        <v>#N/A</v>
      </c>
      <c r="AF473" s="21" t="e">
        <f t="shared" si="251"/>
        <v>#N/A</v>
      </c>
      <c r="AG473" s="20" t="e">
        <f>VLOOKUP($B473,'DATA PENGUKURAN GARDU'!$A:$BS,46,0)</f>
        <v>#N/A</v>
      </c>
      <c r="AH473" s="20" t="e">
        <f>VLOOKUP($B473,'DATA PENGUKURAN GARDU'!$A:$BS,53,0)</f>
        <v>#N/A</v>
      </c>
      <c r="AI473" s="20" t="e">
        <f>VLOOKUP($B473,'DATA PENGUKURAN GARDU'!$A:$BS,54,0)</f>
        <v>#N/A</v>
      </c>
      <c r="AJ473" s="17" t="e">
        <f>VLOOKUP($C473,'DATA PENGUKURAN GARDU'!$A:$BS,42,0)</f>
        <v>#N/A</v>
      </c>
      <c r="AK473" s="23" t="e">
        <f t="shared" si="252"/>
        <v>#N/A</v>
      </c>
      <c r="AL473" s="17" t="e">
        <f>VLOOKUP($C473,'DATA PENGUKURAN GARDU'!$A:$BS,44,0)</f>
        <v>#N/A</v>
      </c>
      <c r="AM473" s="23" t="e">
        <f t="shared" si="253"/>
        <v>#N/A</v>
      </c>
      <c r="AN473" s="17" t="e">
        <f>VLOOKUP($C473,'DATA PENGUKURAN GARDU'!$A:$BS,46,0)</f>
        <v>#N/A</v>
      </c>
      <c r="AO473" s="23" t="e">
        <f t="shared" si="254"/>
        <v>#N/A</v>
      </c>
      <c r="AP473" s="17" t="e">
        <f>VLOOKUP($C473,'DATA PENGUKURAN GARDU'!$A:$BS,46,0)</f>
        <v>#N/A</v>
      </c>
      <c r="AQ473" s="17" t="e">
        <f>VLOOKUP($C473,'DATA PENGUKURAN GARDU'!$A:$BS,53,0)</f>
        <v>#N/A</v>
      </c>
      <c r="AR473" s="17" t="e">
        <f>VLOOKUP($C473,'DATA PENGUKURAN GARDU'!$A:$BS,54,0)</f>
        <v>#N/A</v>
      </c>
      <c r="AS473" s="20" t="e">
        <f>VLOOKUP($D473,'DATA PENGUKURAN GARDU'!$A:$BS,42,0)</f>
        <v>#N/A</v>
      </c>
      <c r="AT473" s="21" t="e">
        <f t="shared" si="255"/>
        <v>#N/A</v>
      </c>
      <c r="AU473" s="20" t="e">
        <f>VLOOKUP($D473,'DATA PENGUKURAN GARDU'!$A:$BS,44,0)</f>
        <v>#N/A</v>
      </c>
      <c r="AV473" s="21" t="e">
        <f t="shared" si="256"/>
        <v>#N/A</v>
      </c>
      <c r="AW473" s="20" t="e">
        <f>VLOOKUP($D473,'DATA PENGUKURAN GARDU'!$A:$BS,46,0)</f>
        <v>#N/A</v>
      </c>
      <c r="AX473" s="21" t="e">
        <f t="shared" si="257"/>
        <v>#N/A</v>
      </c>
      <c r="AY473" s="20" t="e">
        <f>VLOOKUP($D473,'DATA PENGUKURAN GARDU'!$A:$BS,46,0)</f>
        <v>#N/A</v>
      </c>
      <c r="AZ473" s="20" t="e">
        <f>VLOOKUP($D473,'DATA PENGUKURAN GARDU'!$A:$BS,53,0)</f>
        <v>#N/A</v>
      </c>
      <c r="BA473" s="20" t="e">
        <f>VLOOKUP($D473,'DATA PENGUKURAN GARDU'!$A:$BS,54,0)</f>
        <v>#N/A</v>
      </c>
      <c r="BB473" s="17" t="e">
        <f>VLOOKUP($E473,'DATA PENGUKURAN GARDU'!$A:$BS,42,0)</f>
        <v>#N/A</v>
      </c>
      <c r="BC473" s="23" t="e">
        <f t="shared" si="258"/>
        <v>#N/A</v>
      </c>
      <c r="BD473" s="17" t="e">
        <f>VLOOKUP($E473,'DATA PENGUKURAN GARDU'!$A:$BS,44,0)</f>
        <v>#N/A</v>
      </c>
      <c r="BE473" s="23" t="e">
        <f t="shared" si="259"/>
        <v>#N/A</v>
      </c>
      <c r="BF473" s="17" t="e">
        <f>VLOOKUP($E473,'DATA PENGUKURAN GARDU'!$A:$BS,46,0)</f>
        <v>#N/A</v>
      </c>
      <c r="BG473" s="23" t="e">
        <f t="shared" si="260"/>
        <v>#N/A</v>
      </c>
      <c r="BH473" s="17" t="e">
        <f>VLOOKUP($E473,'DATA PENGUKURAN GARDU'!$A:$BS,46,0)</f>
        <v>#N/A</v>
      </c>
      <c r="BI473" s="17" t="e">
        <f>VLOOKUP($E473,'DATA PENGUKURAN GARDU'!$A:$BS,53,0)</f>
        <v>#N/A</v>
      </c>
      <c r="BJ473" s="17" t="e">
        <f>VLOOKUP($E473,'DATA PENGUKURAN GARDU'!$A:$BS,54,0)</f>
        <v>#N/A</v>
      </c>
      <c r="BK473" s="20" t="e">
        <f t="shared" si="261"/>
        <v>#N/A</v>
      </c>
      <c r="BL473" s="20" t="e">
        <f t="shared" si="262"/>
        <v>#N/A</v>
      </c>
      <c r="BM473" s="20" t="e">
        <f t="shared" si="263"/>
        <v>#N/A</v>
      </c>
      <c r="BN473" s="25" t="e">
        <f t="shared" si="264"/>
        <v>#N/A</v>
      </c>
      <c r="BO473" s="26" t="str">
        <f t="shared" si="265"/>
        <v>0</v>
      </c>
      <c r="BP473" s="21" t="e">
        <f t="shared" si="266"/>
        <v>#VALUE!</v>
      </c>
      <c r="BQ473" s="20" t="e">
        <f t="shared" si="267"/>
        <v>#N/A</v>
      </c>
      <c r="BR473" s="20" t="e">
        <v>#N/A</v>
      </c>
      <c r="BS473" s="9" t="e">
        <v>#N/A</v>
      </c>
      <c r="BT473" s="2" t="e">
        <f t="shared" si="268"/>
        <v>#VALUE!</v>
      </c>
      <c r="BU473" s="2" t="e">
        <f t="shared" si="236"/>
        <v>#N/A</v>
      </c>
      <c r="BV473" s="2" t="e">
        <f t="shared" si="237"/>
        <v>#N/A</v>
      </c>
    </row>
    <row r="474" s="2" customFormat="1" ht="22.95" customHeight="1" spans="1:74">
      <c r="A474" s="9" t="str">
        <f t="shared" si="238"/>
        <v>BB 187Induk</v>
      </c>
      <c r="B474" s="9" t="str">
        <f t="shared" si="239"/>
        <v>BB 187jurusan 1</v>
      </c>
      <c r="C474" s="9" t="str">
        <f t="shared" si="240"/>
        <v>BB 187jurusan 2</v>
      </c>
      <c r="D474" s="9" t="str">
        <f t="shared" si="241"/>
        <v>BB 187jurusan 3</v>
      </c>
      <c r="E474" s="9" t="str">
        <f t="shared" si="242"/>
        <v>BB 187jurusan 4</v>
      </c>
      <c r="F474" s="10" t="s">
        <v>607</v>
      </c>
      <c r="G474" s="10" t="s">
        <v>4</v>
      </c>
      <c r="H474" s="10" t="s">
        <v>608</v>
      </c>
      <c r="I474" s="10">
        <v>0.90183</v>
      </c>
      <c r="J474" s="10">
        <v>123.12125</v>
      </c>
      <c r="K474" s="10" t="s">
        <v>7465</v>
      </c>
      <c r="L474" s="10" t="s">
        <v>7465</v>
      </c>
      <c r="M474" s="10" t="s">
        <v>7465</v>
      </c>
      <c r="N474" s="14">
        <f t="shared" si="243"/>
        <v>0</v>
      </c>
      <c r="O474" s="15" t="e">
        <f t="shared" si="244"/>
        <v>#VALUE!</v>
      </c>
      <c r="P474" s="15" t="e">
        <f t="shared" si="245"/>
        <v>#VALUE!</v>
      </c>
      <c r="Q474" s="17" t="e">
        <f>VLOOKUP($A474,'DATA PENGUKURAN GARDU'!$A:$BS,42,0)</f>
        <v>#N/A</v>
      </c>
      <c r="R474" s="18" t="e">
        <f t="shared" si="246"/>
        <v>#N/A</v>
      </c>
      <c r="S474" s="17" t="e">
        <f>VLOOKUP($A474,'DATA PENGUKURAN GARDU'!$A:$BS,44,0)</f>
        <v>#N/A</v>
      </c>
      <c r="T474" s="18" t="e">
        <f t="shared" si="247"/>
        <v>#N/A</v>
      </c>
      <c r="U474" s="17" t="e">
        <f>VLOOKUP($A474,'DATA PENGUKURAN GARDU'!$A:$BS,46,0)</f>
        <v>#N/A</v>
      </c>
      <c r="V474" s="18" t="e">
        <f t="shared" si="248"/>
        <v>#N/A</v>
      </c>
      <c r="W474" s="17" t="e">
        <f>VLOOKUP($A474,'DATA PENGUKURAN GARDU'!$A:$BS,48,0)</f>
        <v>#N/A</v>
      </c>
      <c r="X474" s="17" t="e">
        <f>VLOOKUP($A474,'DATA PENGUKURAN GARDU'!$A:$BS,53,0)</f>
        <v>#N/A</v>
      </c>
      <c r="Y474" s="17" t="e">
        <f>VLOOKUP($A474,'DATA PENGUKURAN GARDU'!$A:$BS,54,0)</f>
        <v>#N/A</v>
      </c>
      <c r="Z474" s="17" t="e">
        <f>VLOOKUP($A474,'DATA PENGUKURAN GARDU'!$A:$BS,55,0)</f>
        <v>#N/A</v>
      </c>
      <c r="AA474" s="20" t="e">
        <f>VLOOKUP($B474,'DATA PENGUKURAN GARDU'!$A:$BS,42,0)</f>
        <v>#N/A</v>
      </c>
      <c r="AB474" s="21" t="e">
        <f t="shared" si="249"/>
        <v>#N/A</v>
      </c>
      <c r="AC474" s="20" t="e">
        <f>VLOOKUP($B474,'DATA PENGUKURAN GARDU'!$A:$BS,44,0)</f>
        <v>#N/A</v>
      </c>
      <c r="AD474" s="21" t="e">
        <f t="shared" si="250"/>
        <v>#N/A</v>
      </c>
      <c r="AE474" s="20" t="e">
        <f>VLOOKUP($B474,'DATA PENGUKURAN GARDU'!$A:$BS,46,0)</f>
        <v>#N/A</v>
      </c>
      <c r="AF474" s="21" t="e">
        <f t="shared" si="251"/>
        <v>#N/A</v>
      </c>
      <c r="AG474" s="20" t="e">
        <f>VLOOKUP($B474,'DATA PENGUKURAN GARDU'!$A:$BS,46,0)</f>
        <v>#N/A</v>
      </c>
      <c r="AH474" s="20" t="e">
        <f>VLOOKUP($B474,'DATA PENGUKURAN GARDU'!$A:$BS,53,0)</f>
        <v>#N/A</v>
      </c>
      <c r="AI474" s="20" t="e">
        <f>VLOOKUP($B474,'DATA PENGUKURAN GARDU'!$A:$BS,54,0)</f>
        <v>#N/A</v>
      </c>
      <c r="AJ474" s="17" t="e">
        <f>VLOOKUP($C474,'DATA PENGUKURAN GARDU'!$A:$BS,42,0)</f>
        <v>#N/A</v>
      </c>
      <c r="AK474" s="23" t="e">
        <f t="shared" si="252"/>
        <v>#N/A</v>
      </c>
      <c r="AL474" s="17" t="e">
        <f>VLOOKUP($C474,'DATA PENGUKURAN GARDU'!$A:$BS,44,0)</f>
        <v>#N/A</v>
      </c>
      <c r="AM474" s="23" t="e">
        <f t="shared" si="253"/>
        <v>#N/A</v>
      </c>
      <c r="AN474" s="17" t="e">
        <f>VLOOKUP($C474,'DATA PENGUKURAN GARDU'!$A:$BS,46,0)</f>
        <v>#N/A</v>
      </c>
      <c r="AO474" s="23" t="e">
        <f t="shared" si="254"/>
        <v>#N/A</v>
      </c>
      <c r="AP474" s="17" t="e">
        <f>VLOOKUP($C474,'DATA PENGUKURAN GARDU'!$A:$BS,46,0)</f>
        <v>#N/A</v>
      </c>
      <c r="AQ474" s="17" t="e">
        <f>VLOOKUP($C474,'DATA PENGUKURAN GARDU'!$A:$BS,53,0)</f>
        <v>#N/A</v>
      </c>
      <c r="AR474" s="17" t="e">
        <f>VLOOKUP($C474,'DATA PENGUKURAN GARDU'!$A:$BS,54,0)</f>
        <v>#N/A</v>
      </c>
      <c r="AS474" s="20" t="e">
        <f>VLOOKUP($D474,'DATA PENGUKURAN GARDU'!$A:$BS,42,0)</f>
        <v>#N/A</v>
      </c>
      <c r="AT474" s="21" t="e">
        <f t="shared" si="255"/>
        <v>#N/A</v>
      </c>
      <c r="AU474" s="20" t="e">
        <f>VLOOKUP($D474,'DATA PENGUKURAN GARDU'!$A:$BS,44,0)</f>
        <v>#N/A</v>
      </c>
      <c r="AV474" s="21" t="e">
        <f t="shared" si="256"/>
        <v>#N/A</v>
      </c>
      <c r="AW474" s="20" t="e">
        <f>VLOOKUP($D474,'DATA PENGUKURAN GARDU'!$A:$BS,46,0)</f>
        <v>#N/A</v>
      </c>
      <c r="AX474" s="21" t="e">
        <f t="shared" si="257"/>
        <v>#N/A</v>
      </c>
      <c r="AY474" s="20" t="e">
        <f>VLOOKUP($D474,'DATA PENGUKURAN GARDU'!$A:$BS,46,0)</f>
        <v>#N/A</v>
      </c>
      <c r="AZ474" s="20" t="e">
        <f>VLOOKUP($D474,'DATA PENGUKURAN GARDU'!$A:$BS,53,0)</f>
        <v>#N/A</v>
      </c>
      <c r="BA474" s="20" t="e">
        <f>VLOOKUP($D474,'DATA PENGUKURAN GARDU'!$A:$BS,54,0)</f>
        <v>#N/A</v>
      </c>
      <c r="BB474" s="17" t="e">
        <f>VLOOKUP($E474,'DATA PENGUKURAN GARDU'!$A:$BS,42,0)</f>
        <v>#N/A</v>
      </c>
      <c r="BC474" s="23" t="e">
        <f t="shared" si="258"/>
        <v>#N/A</v>
      </c>
      <c r="BD474" s="17" t="e">
        <f>VLOOKUP($E474,'DATA PENGUKURAN GARDU'!$A:$BS,44,0)</f>
        <v>#N/A</v>
      </c>
      <c r="BE474" s="23" t="e">
        <f t="shared" si="259"/>
        <v>#N/A</v>
      </c>
      <c r="BF474" s="17" t="e">
        <f>VLOOKUP($E474,'DATA PENGUKURAN GARDU'!$A:$BS,46,0)</f>
        <v>#N/A</v>
      </c>
      <c r="BG474" s="23" t="e">
        <f t="shared" si="260"/>
        <v>#N/A</v>
      </c>
      <c r="BH474" s="17" t="e">
        <f>VLOOKUP($E474,'DATA PENGUKURAN GARDU'!$A:$BS,46,0)</f>
        <v>#N/A</v>
      </c>
      <c r="BI474" s="17" t="e">
        <f>VLOOKUP($E474,'DATA PENGUKURAN GARDU'!$A:$BS,53,0)</f>
        <v>#N/A</v>
      </c>
      <c r="BJ474" s="17" t="e">
        <f>VLOOKUP($E474,'DATA PENGUKURAN GARDU'!$A:$BS,54,0)</f>
        <v>#N/A</v>
      </c>
      <c r="BK474" s="20" t="e">
        <f t="shared" si="261"/>
        <v>#N/A</v>
      </c>
      <c r="BL474" s="20" t="e">
        <f t="shared" si="262"/>
        <v>#N/A</v>
      </c>
      <c r="BM474" s="20" t="e">
        <f t="shared" si="263"/>
        <v>#N/A</v>
      </c>
      <c r="BN474" s="25" t="e">
        <f t="shared" si="264"/>
        <v>#N/A</v>
      </c>
      <c r="BO474" s="26" t="str">
        <f t="shared" si="265"/>
        <v>0</v>
      </c>
      <c r="BP474" s="21" t="e">
        <f t="shared" si="266"/>
        <v>#VALUE!</v>
      </c>
      <c r="BQ474" s="20" t="e">
        <f t="shared" si="267"/>
        <v>#N/A</v>
      </c>
      <c r="BR474" s="20" t="e">
        <v>#N/A</v>
      </c>
      <c r="BS474" s="9" t="e">
        <v>#N/A</v>
      </c>
      <c r="BT474" s="2" t="e">
        <f t="shared" si="268"/>
        <v>#VALUE!</v>
      </c>
      <c r="BU474" s="2" t="e">
        <f t="shared" si="236"/>
        <v>#N/A</v>
      </c>
      <c r="BV474" s="2" t="e">
        <f t="shared" si="237"/>
        <v>#N/A</v>
      </c>
    </row>
    <row r="475" s="2" customFormat="1" ht="22.95" customHeight="1" spans="1:74">
      <c r="A475" s="9" t="str">
        <f t="shared" si="238"/>
        <v>GARDU PARIS SUPERSTOREInduk</v>
      </c>
      <c r="B475" s="9" t="str">
        <f t="shared" si="239"/>
        <v>GARDU PARIS SUPERSTOREjurusan 1</v>
      </c>
      <c r="C475" s="9" t="str">
        <f t="shared" si="240"/>
        <v>GARDU PARIS SUPERSTOREjurusan 2</v>
      </c>
      <c r="D475" s="9" t="str">
        <f t="shared" si="241"/>
        <v>GARDU PARIS SUPERSTOREjurusan 3</v>
      </c>
      <c r="E475" s="9" t="str">
        <f t="shared" si="242"/>
        <v>GARDU PARIS SUPERSTOREjurusan 4</v>
      </c>
      <c r="F475" s="10" t="s">
        <v>136</v>
      </c>
      <c r="G475" s="10" t="s">
        <v>132</v>
      </c>
      <c r="H475" s="10" t="s">
        <v>609</v>
      </c>
      <c r="I475" s="10">
        <v>0.738819</v>
      </c>
      <c r="J475" s="10">
        <v>124.309059</v>
      </c>
      <c r="K475" s="10" t="s">
        <v>7465</v>
      </c>
      <c r="L475" s="10" t="s">
        <v>7465</v>
      </c>
      <c r="M475" s="10" t="s">
        <v>7465</v>
      </c>
      <c r="N475" s="14">
        <f t="shared" si="243"/>
        <v>0</v>
      </c>
      <c r="O475" s="15" t="e">
        <f t="shared" si="244"/>
        <v>#VALUE!</v>
      </c>
      <c r="P475" s="15" t="e">
        <f t="shared" si="245"/>
        <v>#VALUE!</v>
      </c>
      <c r="Q475" s="17" t="e">
        <f>VLOOKUP($A475,'DATA PENGUKURAN GARDU'!$A:$BS,42,0)</f>
        <v>#N/A</v>
      </c>
      <c r="R475" s="18" t="e">
        <f t="shared" si="246"/>
        <v>#N/A</v>
      </c>
      <c r="S475" s="17" t="e">
        <f>VLOOKUP($A475,'DATA PENGUKURAN GARDU'!$A:$BS,44,0)</f>
        <v>#N/A</v>
      </c>
      <c r="T475" s="18" t="e">
        <f t="shared" si="247"/>
        <v>#N/A</v>
      </c>
      <c r="U475" s="17" t="e">
        <f>VLOOKUP($A475,'DATA PENGUKURAN GARDU'!$A:$BS,46,0)</f>
        <v>#N/A</v>
      </c>
      <c r="V475" s="18" t="e">
        <f t="shared" si="248"/>
        <v>#N/A</v>
      </c>
      <c r="W475" s="17" t="e">
        <f>VLOOKUP($A475,'DATA PENGUKURAN GARDU'!$A:$BS,48,0)</f>
        <v>#N/A</v>
      </c>
      <c r="X475" s="17" t="e">
        <f>VLOOKUP($A475,'DATA PENGUKURAN GARDU'!$A:$BS,53,0)</f>
        <v>#N/A</v>
      </c>
      <c r="Y475" s="17" t="e">
        <f>VLOOKUP($A475,'DATA PENGUKURAN GARDU'!$A:$BS,54,0)</f>
        <v>#N/A</v>
      </c>
      <c r="Z475" s="17" t="e">
        <f>VLOOKUP($A475,'DATA PENGUKURAN GARDU'!$A:$BS,55,0)</f>
        <v>#N/A</v>
      </c>
      <c r="AA475" s="20" t="e">
        <f>VLOOKUP($B475,'DATA PENGUKURAN GARDU'!$A:$BS,42,0)</f>
        <v>#N/A</v>
      </c>
      <c r="AB475" s="21" t="e">
        <f t="shared" si="249"/>
        <v>#N/A</v>
      </c>
      <c r="AC475" s="20" t="e">
        <f>VLOOKUP($B475,'DATA PENGUKURAN GARDU'!$A:$BS,44,0)</f>
        <v>#N/A</v>
      </c>
      <c r="AD475" s="21" t="e">
        <f t="shared" si="250"/>
        <v>#N/A</v>
      </c>
      <c r="AE475" s="20" t="e">
        <f>VLOOKUP($B475,'DATA PENGUKURAN GARDU'!$A:$BS,46,0)</f>
        <v>#N/A</v>
      </c>
      <c r="AF475" s="21" t="e">
        <f t="shared" si="251"/>
        <v>#N/A</v>
      </c>
      <c r="AG475" s="20" t="e">
        <f>VLOOKUP($B475,'DATA PENGUKURAN GARDU'!$A:$BS,46,0)</f>
        <v>#N/A</v>
      </c>
      <c r="AH475" s="20" t="e">
        <f>VLOOKUP($B475,'DATA PENGUKURAN GARDU'!$A:$BS,53,0)</f>
        <v>#N/A</v>
      </c>
      <c r="AI475" s="20" t="e">
        <f>VLOOKUP($B475,'DATA PENGUKURAN GARDU'!$A:$BS,54,0)</f>
        <v>#N/A</v>
      </c>
      <c r="AJ475" s="17" t="e">
        <f>VLOOKUP($C475,'DATA PENGUKURAN GARDU'!$A:$BS,42,0)</f>
        <v>#N/A</v>
      </c>
      <c r="AK475" s="23" t="e">
        <f t="shared" si="252"/>
        <v>#N/A</v>
      </c>
      <c r="AL475" s="17" t="e">
        <f>VLOOKUP($C475,'DATA PENGUKURAN GARDU'!$A:$BS,44,0)</f>
        <v>#N/A</v>
      </c>
      <c r="AM475" s="23" t="e">
        <f t="shared" si="253"/>
        <v>#N/A</v>
      </c>
      <c r="AN475" s="17" t="e">
        <f>VLOOKUP($C475,'DATA PENGUKURAN GARDU'!$A:$BS,46,0)</f>
        <v>#N/A</v>
      </c>
      <c r="AO475" s="23" t="e">
        <f t="shared" si="254"/>
        <v>#N/A</v>
      </c>
      <c r="AP475" s="17" t="e">
        <f>VLOOKUP($C475,'DATA PENGUKURAN GARDU'!$A:$BS,46,0)</f>
        <v>#N/A</v>
      </c>
      <c r="AQ475" s="17" t="e">
        <f>VLOOKUP($C475,'DATA PENGUKURAN GARDU'!$A:$BS,53,0)</f>
        <v>#N/A</v>
      </c>
      <c r="AR475" s="17" t="e">
        <f>VLOOKUP($C475,'DATA PENGUKURAN GARDU'!$A:$BS,54,0)</f>
        <v>#N/A</v>
      </c>
      <c r="AS475" s="20" t="e">
        <f>VLOOKUP($D475,'DATA PENGUKURAN GARDU'!$A:$BS,42,0)</f>
        <v>#N/A</v>
      </c>
      <c r="AT475" s="21" t="e">
        <f t="shared" si="255"/>
        <v>#N/A</v>
      </c>
      <c r="AU475" s="20" t="e">
        <f>VLOOKUP($D475,'DATA PENGUKURAN GARDU'!$A:$BS,44,0)</f>
        <v>#N/A</v>
      </c>
      <c r="AV475" s="21" t="e">
        <f t="shared" si="256"/>
        <v>#N/A</v>
      </c>
      <c r="AW475" s="20" t="e">
        <f>VLOOKUP($D475,'DATA PENGUKURAN GARDU'!$A:$BS,46,0)</f>
        <v>#N/A</v>
      </c>
      <c r="AX475" s="21" t="e">
        <f t="shared" si="257"/>
        <v>#N/A</v>
      </c>
      <c r="AY475" s="20" t="e">
        <f>VLOOKUP($D475,'DATA PENGUKURAN GARDU'!$A:$BS,46,0)</f>
        <v>#N/A</v>
      </c>
      <c r="AZ475" s="20" t="e">
        <f>VLOOKUP($D475,'DATA PENGUKURAN GARDU'!$A:$BS,53,0)</f>
        <v>#N/A</v>
      </c>
      <c r="BA475" s="20" t="e">
        <f>VLOOKUP($D475,'DATA PENGUKURAN GARDU'!$A:$BS,54,0)</f>
        <v>#N/A</v>
      </c>
      <c r="BB475" s="17" t="e">
        <f>VLOOKUP($E475,'DATA PENGUKURAN GARDU'!$A:$BS,42,0)</f>
        <v>#N/A</v>
      </c>
      <c r="BC475" s="23" t="e">
        <f t="shared" si="258"/>
        <v>#N/A</v>
      </c>
      <c r="BD475" s="17" t="e">
        <f>VLOOKUP($E475,'DATA PENGUKURAN GARDU'!$A:$BS,44,0)</f>
        <v>#N/A</v>
      </c>
      <c r="BE475" s="23" t="e">
        <f t="shared" si="259"/>
        <v>#N/A</v>
      </c>
      <c r="BF475" s="17" t="e">
        <f>VLOOKUP($E475,'DATA PENGUKURAN GARDU'!$A:$BS,46,0)</f>
        <v>#N/A</v>
      </c>
      <c r="BG475" s="23" t="e">
        <f t="shared" si="260"/>
        <v>#N/A</v>
      </c>
      <c r="BH475" s="17" t="e">
        <f>VLOOKUP($E475,'DATA PENGUKURAN GARDU'!$A:$BS,46,0)</f>
        <v>#N/A</v>
      </c>
      <c r="BI475" s="17" t="e">
        <f>VLOOKUP($E475,'DATA PENGUKURAN GARDU'!$A:$BS,53,0)</f>
        <v>#N/A</v>
      </c>
      <c r="BJ475" s="17" t="e">
        <f>VLOOKUP($E475,'DATA PENGUKURAN GARDU'!$A:$BS,54,0)</f>
        <v>#N/A</v>
      </c>
      <c r="BK475" s="20" t="e">
        <f t="shared" si="261"/>
        <v>#N/A</v>
      </c>
      <c r="BL475" s="20" t="e">
        <f t="shared" si="262"/>
        <v>#N/A</v>
      </c>
      <c r="BM475" s="20" t="e">
        <f t="shared" si="263"/>
        <v>#N/A</v>
      </c>
      <c r="BN475" s="25" t="e">
        <f t="shared" si="264"/>
        <v>#N/A</v>
      </c>
      <c r="BO475" s="26" t="str">
        <f t="shared" si="265"/>
        <v>0</v>
      </c>
      <c r="BP475" s="21" t="e">
        <f t="shared" si="266"/>
        <v>#VALUE!</v>
      </c>
      <c r="BQ475" s="20" t="e">
        <f t="shared" si="267"/>
        <v>#N/A</v>
      </c>
      <c r="BR475" s="20" t="e">
        <v>#N/A</v>
      </c>
      <c r="BS475" s="9" t="e">
        <v>#N/A</v>
      </c>
      <c r="BT475" s="2" t="e">
        <f t="shared" si="268"/>
        <v>#VALUE!</v>
      </c>
      <c r="BU475" s="2" t="e">
        <f t="shared" si="236"/>
        <v>#N/A</v>
      </c>
      <c r="BV475" s="2" t="e">
        <f t="shared" si="237"/>
        <v>#N/A</v>
      </c>
    </row>
    <row r="476" s="2" customFormat="1" ht="22.95" customHeight="1" spans="1:74">
      <c r="A476" s="9" t="str">
        <f t="shared" si="238"/>
        <v>K-005Induk</v>
      </c>
      <c r="B476" s="9" t="str">
        <f t="shared" si="239"/>
        <v>K-005jurusan 1</v>
      </c>
      <c r="C476" s="9" t="str">
        <f t="shared" si="240"/>
        <v>K-005jurusan 2</v>
      </c>
      <c r="D476" s="9" t="str">
        <f t="shared" si="241"/>
        <v>K-005jurusan 3</v>
      </c>
      <c r="E476" s="9" t="str">
        <f t="shared" si="242"/>
        <v>K-005jurusan 4</v>
      </c>
      <c r="F476" s="10" t="s">
        <v>610</v>
      </c>
      <c r="G476" s="10" t="s">
        <v>132</v>
      </c>
      <c r="H476" s="10" t="s">
        <v>611</v>
      </c>
      <c r="I476" s="10">
        <v>0.761018</v>
      </c>
      <c r="J476" s="10">
        <v>124.286357</v>
      </c>
      <c r="K476" s="10" t="s">
        <v>7465</v>
      </c>
      <c r="L476" s="10" t="s">
        <v>7465</v>
      </c>
      <c r="M476" s="10" t="s">
        <v>7465</v>
      </c>
      <c r="N476" s="14">
        <f t="shared" si="243"/>
        <v>0</v>
      </c>
      <c r="O476" s="15" t="e">
        <f t="shared" si="244"/>
        <v>#VALUE!</v>
      </c>
      <c r="P476" s="15" t="e">
        <f t="shared" si="245"/>
        <v>#VALUE!</v>
      </c>
      <c r="Q476" s="17" t="e">
        <f>VLOOKUP($A476,'DATA PENGUKURAN GARDU'!$A:$BS,42,0)</f>
        <v>#N/A</v>
      </c>
      <c r="R476" s="18" t="e">
        <f t="shared" si="246"/>
        <v>#N/A</v>
      </c>
      <c r="S476" s="17" t="e">
        <f>VLOOKUP($A476,'DATA PENGUKURAN GARDU'!$A:$BS,44,0)</f>
        <v>#N/A</v>
      </c>
      <c r="T476" s="18" t="e">
        <f t="shared" si="247"/>
        <v>#N/A</v>
      </c>
      <c r="U476" s="17" t="e">
        <f>VLOOKUP($A476,'DATA PENGUKURAN GARDU'!$A:$BS,46,0)</f>
        <v>#N/A</v>
      </c>
      <c r="V476" s="18" t="e">
        <f t="shared" si="248"/>
        <v>#N/A</v>
      </c>
      <c r="W476" s="17" t="e">
        <f>VLOOKUP($A476,'DATA PENGUKURAN GARDU'!$A:$BS,48,0)</f>
        <v>#N/A</v>
      </c>
      <c r="X476" s="17" t="e">
        <f>VLOOKUP($A476,'DATA PENGUKURAN GARDU'!$A:$BS,53,0)</f>
        <v>#N/A</v>
      </c>
      <c r="Y476" s="17" t="e">
        <f>VLOOKUP($A476,'DATA PENGUKURAN GARDU'!$A:$BS,54,0)</f>
        <v>#N/A</v>
      </c>
      <c r="Z476" s="17" t="e">
        <f>VLOOKUP($A476,'DATA PENGUKURAN GARDU'!$A:$BS,55,0)</f>
        <v>#N/A</v>
      </c>
      <c r="AA476" s="20" t="e">
        <f>VLOOKUP($B476,'DATA PENGUKURAN GARDU'!$A:$BS,42,0)</f>
        <v>#N/A</v>
      </c>
      <c r="AB476" s="21" t="e">
        <f t="shared" si="249"/>
        <v>#N/A</v>
      </c>
      <c r="AC476" s="20" t="e">
        <f>VLOOKUP($B476,'DATA PENGUKURAN GARDU'!$A:$BS,44,0)</f>
        <v>#N/A</v>
      </c>
      <c r="AD476" s="21" t="e">
        <f t="shared" si="250"/>
        <v>#N/A</v>
      </c>
      <c r="AE476" s="20" t="e">
        <f>VLOOKUP($B476,'DATA PENGUKURAN GARDU'!$A:$BS,46,0)</f>
        <v>#N/A</v>
      </c>
      <c r="AF476" s="21" t="e">
        <f t="shared" si="251"/>
        <v>#N/A</v>
      </c>
      <c r="AG476" s="20" t="e">
        <f>VLOOKUP($B476,'DATA PENGUKURAN GARDU'!$A:$BS,46,0)</f>
        <v>#N/A</v>
      </c>
      <c r="AH476" s="20" t="e">
        <f>VLOOKUP($B476,'DATA PENGUKURAN GARDU'!$A:$BS,53,0)</f>
        <v>#N/A</v>
      </c>
      <c r="AI476" s="20" t="e">
        <f>VLOOKUP($B476,'DATA PENGUKURAN GARDU'!$A:$BS,54,0)</f>
        <v>#N/A</v>
      </c>
      <c r="AJ476" s="17" t="e">
        <f>VLOOKUP($C476,'DATA PENGUKURAN GARDU'!$A:$BS,42,0)</f>
        <v>#N/A</v>
      </c>
      <c r="AK476" s="23" t="e">
        <f t="shared" si="252"/>
        <v>#N/A</v>
      </c>
      <c r="AL476" s="17" t="e">
        <f>VLOOKUP($C476,'DATA PENGUKURAN GARDU'!$A:$BS,44,0)</f>
        <v>#N/A</v>
      </c>
      <c r="AM476" s="23" t="e">
        <f t="shared" si="253"/>
        <v>#N/A</v>
      </c>
      <c r="AN476" s="17" t="e">
        <f>VLOOKUP($C476,'DATA PENGUKURAN GARDU'!$A:$BS,46,0)</f>
        <v>#N/A</v>
      </c>
      <c r="AO476" s="23" t="e">
        <f t="shared" si="254"/>
        <v>#N/A</v>
      </c>
      <c r="AP476" s="17" t="e">
        <f>VLOOKUP($C476,'DATA PENGUKURAN GARDU'!$A:$BS,46,0)</f>
        <v>#N/A</v>
      </c>
      <c r="AQ476" s="17" t="e">
        <f>VLOOKUP($C476,'DATA PENGUKURAN GARDU'!$A:$BS,53,0)</f>
        <v>#N/A</v>
      </c>
      <c r="AR476" s="17" t="e">
        <f>VLOOKUP($C476,'DATA PENGUKURAN GARDU'!$A:$BS,54,0)</f>
        <v>#N/A</v>
      </c>
      <c r="AS476" s="20" t="e">
        <f>VLOOKUP($D476,'DATA PENGUKURAN GARDU'!$A:$BS,42,0)</f>
        <v>#N/A</v>
      </c>
      <c r="AT476" s="21" t="e">
        <f t="shared" si="255"/>
        <v>#N/A</v>
      </c>
      <c r="AU476" s="20" t="e">
        <f>VLOOKUP($D476,'DATA PENGUKURAN GARDU'!$A:$BS,44,0)</f>
        <v>#N/A</v>
      </c>
      <c r="AV476" s="21" t="e">
        <f t="shared" si="256"/>
        <v>#N/A</v>
      </c>
      <c r="AW476" s="20" t="e">
        <f>VLOOKUP($D476,'DATA PENGUKURAN GARDU'!$A:$BS,46,0)</f>
        <v>#N/A</v>
      </c>
      <c r="AX476" s="21" t="e">
        <f t="shared" si="257"/>
        <v>#N/A</v>
      </c>
      <c r="AY476" s="20" t="e">
        <f>VLOOKUP($D476,'DATA PENGUKURAN GARDU'!$A:$BS,46,0)</f>
        <v>#N/A</v>
      </c>
      <c r="AZ476" s="20" t="e">
        <f>VLOOKUP($D476,'DATA PENGUKURAN GARDU'!$A:$BS,53,0)</f>
        <v>#N/A</v>
      </c>
      <c r="BA476" s="20" t="e">
        <f>VLOOKUP($D476,'DATA PENGUKURAN GARDU'!$A:$BS,54,0)</f>
        <v>#N/A</v>
      </c>
      <c r="BB476" s="17" t="e">
        <f>VLOOKUP($E476,'DATA PENGUKURAN GARDU'!$A:$BS,42,0)</f>
        <v>#N/A</v>
      </c>
      <c r="BC476" s="23" t="e">
        <f t="shared" si="258"/>
        <v>#N/A</v>
      </c>
      <c r="BD476" s="17" t="e">
        <f>VLOOKUP($E476,'DATA PENGUKURAN GARDU'!$A:$BS,44,0)</f>
        <v>#N/A</v>
      </c>
      <c r="BE476" s="23" t="e">
        <f t="shared" si="259"/>
        <v>#N/A</v>
      </c>
      <c r="BF476" s="17" t="e">
        <f>VLOOKUP($E476,'DATA PENGUKURAN GARDU'!$A:$BS,46,0)</f>
        <v>#N/A</v>
      </c>
      <c r="BG476" s="23" t="e">
        <f t="shared" si="260"/>
        <v>#N/A</v>
      </c>
      <c r="BH476" s="17" t="e">
        <f>VLOOKUP($E476,'DATA PENGUKURAN GARDU'!$A:$BS,46,0)</f>
        <v>#N/A</v>
      </c>
      <c r="BI476" s="17" t="e">
        <f>VLOOKUP($E476,'DATA PENGUKURAN GARDU'!$A:$BS,53,0)</f>
        <v>#N/A</v>
      </c>
      <c r="BJ476" s="17" t="e">
        <f>VLOOKUP($E476,'DATA PENGUKURAN GARDU'!$A:$BS,54,0)</f>
        <v>#N/A</v>
      </c>
      <c r="BK476" s="20" t="e">
        <f t="shared" si="261"/>
        <v>#N/A</v>
      </c>
      <c r="BL476" s="20" t="e">
        <f t="shared" si="262"/>
        <v>#N/A</v>
      </c>
      <c r="BM476" s="20" t="e">
        <f t="shared" si="263"/>
        <v>#N/A</v>
      </c>
      <c r="BN476" s="25" t="e">
        <f t="shared" si="264"/>
        <v>#N/A</v>
      </c>
      <c r="BO476" s="26" t="str">
        <f t="shared" si="265"/>
        <v>0</v>
      </c>
      <c r="BP476" s="21" t="e">
        <f t="shared" si="266"/>
        <v>#VALUE!</v>
      </c>
      <c r="BQ476" s="20" t="e">
        <f t="shared" si="267"/>
        <v>#N/A</v>
      </c>
      <c r="BR476" s="20" t="e">
        <v>#N/A</v>
      </c>
      <c r="BS476" s="9" t="e">
        <v>#N/A</v>
      </c>
      <c r="BT476" s="2" t="e">
        <f t="shared" si="268"/>
        <v>#VALUE!</v>
      </c>
      <c r="BU476" s="2" t="e">
        <f t="shared" si="236"/>
        <v>#N/A</v>
      </c>
      <c r="BV476" s="2" t="e">
        <f t="shared" si="237"/>
        <v>#N/A</v>
      </c>
    </row>
    <row r="477" s="2" customFormat="1" ht="22.95" customHeight="1" spans="1:74">
      <c r="A477" s="9" t="str">
        <f t="shared" si="238"/>
        <v>K-007.1Induk</v>
      </c>
      <c r="B477" s="9" t="str">
        <f t="shared" si="239"/>
        <v>K-007.1jurusan 1</v>
      </c>
      <c r="C477" s="9" t="str">
        <f t="shared" si="240"/>
        <v>K-007.1jurusan 2</v>
      </c>
      <c r="D477" s="9" t="str">
        <f t="shared" si="241"/>
        <v>K-007.1jurusan 3</v>
      </c>
      <c r="E477" s="9" t="str">
        <f t="shared" si="242"/>
        <v>K-007.1jurusan 4</v>
      </c>
      <c r="F477" s="10" t="s">
        <v>612</v>
      </c>
      <c r="G477" s="10" t="s">
        <v>132</v>
      </c>
      <c r="H477" s="10" t="s">
        <v>613</v>
      </c>
      <c r="I477" s="10">
        <v>0.742217</v>
      </c>
      <c r="J477" s="10">
        <v>124.271083</v>
      </c>
      <c r="K477" s="10" t="s">
        <v>7465</v>
      </c>
      <c r="L477" s="10" t="s">
        <v>7465</v>
      </c>
      <c r="M477" s="10" t="s">
        <v>7465</v>
      </c>
      <c r="N477" s="14">
        <f t="shared" si="243"/>
        <v>0</v>
      </c>
      <c r="O477" s="15" t="e">
        <f t="shared" si="244"/>
        <v>#VALUE!</v>
      </c>
      <c r="P477" s="15" t="e">
        <f t="shared" si="245"/>
        <v>#VALUE!</v>
      </c>
      <c r="Q477" s="17" t="e">
        <f>VLOOKUP($A477,'DATA PENGUKURAN GARDU'!$A:$BS,42,0)</f>
        <v>#N/A</v>
      </c>
      <c r="R477" s="18" t="e">
        <f t="shared" si="246"/>
        <v>#N/A</v>
      </c>
      <c r="S477" s="17" t="e">
        <f>VLOOKUP($A477,'DATA PENGUKURAN GARDU'!$A:$BS,44,0)</f>
        <v>#N/A</v>
      </c>
      <c r="T477" s="18" t="e">
        <f t="shared" si="247"/>
        <v>#N/A</v>
      </c>
      <c r="U477" s="17" t="e">
        <f>VLOOKUP($A477,'DATA PENGUKURAN GARDU'!$A:$BS,46,0)</f>
        <v>#N/A</v>
      </c>
      <c r="V477" s="18" t="e">
        <f t="shared" si="248"/>
        <v>#N/A</v>
      </c>
      <c r="W477" s="17" t="e">
        <f>VLOOKUP($A477,'DATA PENGUKURAN GARDU'!$A:$BS,48,0)</f>
        <v>#N/A</v>
      </c>
      <c r="X477" s="17" t="e">
        <f>VLOOKUP($A477,'DATA PENGUKURAN GARDU'!$A:$BS,53,0)</f>
        <v>#N/A</v>
      </c>
      <c r="Y477" s="17" t="e">
        <f>VLOOKUP($A477,'DATA PENGUKURAN GARDU'!$A:$BS,54,0)</f>
        <v>#N/A</v>
      </c>
      <c r="Z477" s="17" t="e">
        <f>VLOOKUP($A477,'DATA PENGUKURAN GARDU'!$A:$BS,55,0)</f>
        <v>#N/A</v>
      </c>
      <c r="AA477" s="20" t="e">
        <f>VLOOKUP($B477,'DATA PENGUKURAN GARDU'!$A:$BS,42,0)</f>
        <v>#N/A</v>
      </c>
      <c r="AB477" s="21" t="e">
        <f t="shared" si="249"/>
        <v>#N/A</v>
      </c>
      <c r="AC477" s="20" t="e">
        <f>VLOOKUP($B477,'DATA PENGUKURAN GARDU'!$A:$BS,44,0)</f>
        <v>#N/A</v>
      </c>
      <c r="AD477" s="21" t="e">
        <f t="shared" si="250"/>
        <v>#N/A</v>
      </c>
      <c r="AE477" s="20" t="e">
        <f>VLOOKUP($B477,'DATA PENGUKURAN GARDU'!$A:$BS,46,0)</f>
        <v>#N/A</v>
      </c>
      <c r="AF477" s="21" t="e">
        <f t="shared" si="251"/>
        <v>#N/A</v>
      </c>
      <c r="AG477" s="20" t="e">
        <f>VLOOKUP($B477,'DATA PENGUKURAN GARDU'!$A:$BS,46,0)</f>
        <v>#N/A</v>
      </c>
      <c r="AH477" s="20" t="e">
        <f>VLOOKUP($B477,'DATA PENGUKURAN GARDU'!$A:$BS,53,0)</f>
        <v>#N/A</v>
      </c>
      <c r="AI477" s="20" t="e">
        <f>VLOOKUP($B477,'DATA PENGUKURAN GARDU'!$A:$BS,54,0)</f>
        <v>#N/A</v>
      </c>
      <c r="AJ477" s="17" t="e">
        <f>VLOOKUP($C477,'DATA PENGUKURAN GARDU'!$A:$BS,42,0)</f>
        <v>#N/A</v>
      </c>
      <c r="AK477" s="23" t="e">
        <f t="shared" si="252"/>
        <v>#N/A</v>
      </c>
      <c r="AL477" s="17" t="e">
        <f>VLOOKUP($C477,'DATA PENGUKURAN GARDU'!$A:$BS,44,0)</f>
        <v>#N/A</v>
      </c>
      <c r="AM477" s="23" t="e">
        <f t="shared" si="253"/>
        <v>#N/A</v>
      </c>
      <c r="AN477" s="17" t="e">
        <f>VLOOKUP($C477,'DATA PENGUKURAN GARDU'!$A:$BS,46,0)</f>
        <v>#N/A</v>
      </c>
      <c r="AO477" s="23" t="e">
        <f t="shared" si="254"/>
        <v>#N/A</v>
      </c>
      <c r="AP477" s="17" t="e">
        <f>VLOOKUP($C477,'DATA PENGUKURAN GARDU'!$A:$BS,46,0)</f>
        <v>#N/A</v>
      </c>
      <c r="AQ477" s="17" t="e">
        <f>VLOOKUP($C477,'DATA PENGUKURAN GARDU'!$A:$BS,53,0)</f>
        <v>#N/A</v>
      </c>
      <c r="AR477" s="17" t="e">
        <f>VLOOKUP($C477,'DATA PENGUKURAN GARDU'!$A:$BS,54,0)</f>
        <v>#N/A</v>
      </c>
      <c r="AS477" s="20" t="e">
        <f>VLOOKUP($D477,'DATA PENGUKURAN GARDU'!$A:$BS,42,0)</f>
        <v>#N/A</v>
      </c>
      <c r="AT477" s="21" t="e">
        <f t="shared" si="255"/>
        <v>#N/A</v>
      </c>
      <c r="AU477" s="20" t="e">
        <f>VLOOKUP($D477,'DATA PENGUKURAN GARDU'!$A:$BS,44,0)</f>
        <v>#N/A</v>
      </c>
      <c r="AV477" s="21" t="e">
        <f t="shared" si="256"/>
        <v>#N/A</v>
      </c>
      <c r="AW477" s="20" t="e">
        <f>VLOOKUP($D477,'DATA PENGUKURAN GARDU'!$A:$BS,46,0)</f>
        <v>#N/A</v>
      </c>
      <c r="AX477" s="21" t="e">
        <f t="shared" si="257"/>
        <v>#N/A</v>
      </c>
      <c r="AY477" s="20" t="e">
        <f>VLOOKUP($D477,'DATA PENGUKURAN GARDU'!$A:$BS,46,0)</f>
        <v>#N/A</v>
      </c>
      <c r="AZ477" s="20" t="e">
        <f>VLOOKUP($D477,'DATA PENGUKURAN GARDU'!$A:$BS,53,0)</f>
        <v>#N/A</v>
      </c>
      <c r="BA477" s="20" t="e">
        <f>VLOOKUP($D477,'DATA PENGUKURAN GARDU'!$A:$BS,54,0)</f>
        <v>#N/A</v>
      </c>
      <c r="BB477" s="17" t="e">
        <f>VLOOKUP($E477,'DATA PENGUKURAN GARDU'!$A:$BS,42,0)</f>
        <v>#N/A</v>
      </c>
      <c r="BC477" s="23" t="e">
        <f t="shared" si="258"/>
        <v>#N/A</v>
      </c>
      <c r="BD477" s="17" t="e">
        <f>VLOOKUP($E477,'DATA PENGUKURAN GARDU'!$A:$BS,44,0)</f>
        <v>#N/A</v>
      </c>
      <c r="BE477" s="23" t="e">
        <f t="shared" si="259"/>
        <v>#N/A</v>
      </c>
      <c r="BF477" s="17" t="e">
        <f>VLOOKUP($E477,'DATA PENGUKURAN GARDU'!$A:$BS,46,0)</f>
        <v>#N/A</v>
      </c>
      <c r="BG477" s="23" t="e">
        <f t="shared" si="260"/>
        <v>#N/A</v>
      </c>
      <c r="BH477" s="17" t="e">
        <f>VLOOKUP($E477,'DATA PENGUKURAN GARDU'!$A:$BS,46,0)</f>
        <v>#N/A</v>
      </c>
      <c r="BI477" s="17" t="e">
        <f>VLOOKUP($E477,'DATA PENGUKURAN GARDU'!$A:$BS,53,0)</f>
        <v>#N/A</v>
      </c>
      <c r="BJ477" s="17" t="e">
        <f>VLOOKUP($E477,'DATA PENGUKURAN GARDU'!$A:$BS,54,0)</f>
        <v>#N/A</v>
      </c>
      <c r="BK477" s="20" t="e">
        <f t="shared" si="261"/>
        <v>#N/A</v>
      </c>
      <c r="BL477" s="20" t="e">
        <f t="shared" si="262"/>
        <v>#N/A</v>
      </c>
      <c r="BM477" s="20" t="e">
        <f t="shared" si="263"/>
        <v>#N/A</v>
      </c>
      <c r="BN477" s="25" t="e">
        <f t="shared" si="264"/>
        <v>#N/A</v>
      </c>
      <c r="BO477" s="26" t="str">
        <f t="shared" si="265"/>
        <v>0</v>
      </c>
      <c r="BP477" s="21" t="e">
        <f t="shared" si="266"/>
        <v>#VALUE!</v>
      </c>
      <c r="BQ477" s="20" t="e">
        <f t="shared" si="267"/>
        <v>#N/A</v>
      </c>
      <c r="BR477" s="20" t="e">
        <v>#N/A</v>
      </c>
      <c r="BS477" s="9" t="e">
        <v>#N/A</v>
      </c>
      <c r="BT477" s="2" t="e">
        <f t="shared" si="268"/>
        <v>#VALUE!</v>
      </c>
      <c r="BU477" s="2" t="e">
        <f t="shared" si="236"/>
        <v>#N/A</v>
      </c>
      <c r="BV477" s="2" t="e">
        <f t="shared" si="237"/>
        <v>#N/A</v>
      </c>
    </row>
    <row r="478" s="2" customFormat="1" ht="22.95" customHeight="1" spans="1:74">
      <c r="A478" s="9" t="str">
        <f t="shared" si="238"/>
        <v>K-042Induk</v>
      </c>
      <c r="B478" s="9" t="str">
        <f t="shared" si="239"/>
        <v>K-042jurusan 1</v>
      </c>
      <c r="C478" s="9" t="str">
        <f t="shared" si="240"/>
        <v>K-042jurusan 2</v>
      </c>
      <c r="D478" s="9" t="str">
        <f t="shared" si="241"/>
        <v>K-042jurusan 3</v>
      </c>
      <c r="E478" s="9" t="str">
        <f t="shared" si="242"/>
        <v>K-042jurusan 4</v>
      </c>
      <c r="F478" s="10" t="s">
        <v>132</v>
      </c>
      <c r="G478" s="10" t="s">
        <v>132</v>
      </c>
      <c r="H478" s="10" t="s">
        <v>614</v>
      </c>
      <c r="I478" s="10">
        <v>0.776491</v>
      </c>
      <c r="J478" s="10">
        <v>124.247649</v>
      </c>
      <c r="K478" s="10" t="s">
        <v>7465</v>
      </c>
      <c r="L478" s="10" t="s">
        <v>7465</v>
      </c>
      <c r="M478" s="10" t="s">
        <v>7465</v>
      </c>
      <c r="N478" s="14">
        <f t="shared" si="243"/>
        <v>0</v>
      </c>
      <c r="O478" s="15" t="e">
        <f t="shared" si="244"/>
        <v>#VALUE!</v>
      </c>
      <c r="P478" s="15" t="e">
        <f t="shared" si="245"/>
        <v>#VALUE!</v>
      </c>
      <c r="Q478" s="17" t="e">
        <f>VLOOKUP($A478,'DATA PENGUKURAN GARDU'!$A:$BS,42,0)</f>
        <v>#N/A</v>
      </c>
      <c r="R478" s="18" t="e">
        <f t="shared" si="246"/>
        <v>#N/A</v>
      </c>
      <c r="S478" s="17" t="e">
        <f>VLOOKUP($A478,'DATA PENGUKURAN GARDU'!$A:$BS,44,0)</f>
        <v>#N/A</v>
      </c>
      <c r="T478" s="18" t="e">
        <f t="shared" si="247"/>
        <v>#N/A</v>
      </c>
      <c r="U478" s="17" t="e">
        <f>VLOOKUP($A478,'DATA PENGUKURAN GARDU'!$A:$BS,46,0)</f>
        <v>#N/A</v>
      </c>
      <c r="V478" s="18" t="e">
        <f t="shared" si="248"/>
        <v>#N/A</v>
      </c>
      <c r="W478" s="17" t="e">
        <f>VLOOKUP($A478,'DATA PENGUKURAN GARDU'!$A:$BS,48,0)</f>
        <v>#N/A</v>
      </c>
      <c r="X478" s="17" t="e">
        <f>VLOOKUP($A478,'DATA PENGUKURAN GARDU'!$A:$BS,53,0)</f>
        <v>#N/A</v>
      </c>
      <c r="Y478" s="17" t="e">
        <f>VLOOKUP($A478,'DATA PENGUKURAN GARDU'!$A:$BS,54,0)</f>
        <v>#N/A</v>
      </c>
      <c r="Z478" s="17" t="e">
        <f>VLOOKUP($A478,'DATA PENGUKURAN GARDU'!$A:$BS,55,0)</f>
        <v>#N/A</v>
      </c>
      <c r="AA478" s="20" t="e">
        <f>VLOOKUP($B478,'DATA PENGUKURAN GARDU'!$A:$BS,42,0)</f>
        <v>#N/A</v>
      </c>
      <c r="AB478" s="21" t="e">
        <f t="shared" si="249"/>
        <v>#N/A</v>
      </c>
      <c r="AC478" s="20" t="e">
        <f>VLOOKUP($B478,'DATA PENGUKURAN GARDU'!$A:$BS,44,0)</f>
        <v>#N/A</v>
      </c>
      <c r="AD478" s="21" t="e">
        <f t="shared" si="250"/>
        <v>#N/A</v>
      </c>
      <c r="AE478" s="20" t="e">
        <f>VLOOKUP($B478,'DATA PENGUKURAN GARDU'!$A:$BS,46,0)</f>
        <v>#N/A</v>
      </c>
      <c r="AF478" s="21" t="e">
        <f t="shared" si="251"/>
        <v>#N/A</v>
      </c>
      <c r="AG478" s="20" t="e">
        <f>VLOOKUP($B478,'DATA PENGUKURAN GARDU'!$A:$BS,46,0)</f>
        <v>#N/A</v>
      </c>
      <c r="AH478" s="20" t="e">
        <f>VLOOKUP($B478,'DATA PENGUKURAN GARDU'!$A:$BS,53,0)</f>
        <v>#N/A</v>
      </c>
      <c r="AI478" s="20" t="e">
        <f>VLOOKUP($B478,'DATA PENGUKURAN GARDU'!$A:$BS,54,0)</f>
        <v>#N/A</v>
      </c>
      <c r="AJ478" s="17" t="e">
        <f>VLOOKUP($C478,'DATA PENGUKURAN GARDU'!$A:$BS,42,0)</f>
        <v>#N/A</v>
      </c>
      <c r="AK478" s="23" t="e">
        <f t="shared" si="252"/>
        <v>#N/A</v>
      </c>
      <c r="AL478" s="17" t="e">
        <f>VLOOKUP($C478,'DATA PENGUKURAN GARDU'!$A:$BS,44,0)</f>
        <v>#N/A</v>
      </c>
      <c r="AM478" s="23" t="e">
        <f t="shared" si="253"/>
        <v>#N/A</v>
      </c>
      <c r="AN478" s="17" t="e">
        <f>VLOOKUP($C478,'DATA PENGUKURAN GARDU'!$A:$BS,46,0)</f>
        <v>#N/A</v>
      </c>
      <c r="AO478" s="23" t="e">
        <f t="shared" si="254"/>
        <v>#N/A</v>
      </c>
      <c r="AP478" s="17" t="e">
        <f>VLOOKUP($C478,'DATA PENGUKURAN GARDU'!$A:$BS,46,0)</f>
        <v>#N/A</v>
      </c>
      <c r="AQ478" s="17" t="e">
        <f>VLOOKUP($C478,'DATA PENGUKURAN GARDU'!$A:$BS,53,0)</f>
        <v>#N/A</v>
      </c>
      <c r="AR478" s="17" t="e">
        <f>VLOOKUP($C478,'DATA PENGUKURAN GARDU'!$A:$BS,54,0)</f>
        <v>#N/A</v>
      </c>
      <c r="AS478" s="20" t="e">
        <f>VLOOKUP($D478,'DATA PENGUKURAN GARDU'!$A:$BS,42,0)</f>
        <v>#N/A</v>
      </c>
      <c r="AT478" s="21" t="e">
        <f t="shared" si="255"/>
        <v>#N/A</v>
      </c>
      <c r="AU478" s="20" t="e">
        <f>VLOOKUP($D478,'DATA PENGUKURAN GARDU'!$A:$BS,44,0)</f>
        <v>#N/A</v>
      </c>
      <c r="AV478" s="21" t="e">
        <f t="shared" si="256"/>
        <v>#N/A</v>
      </c>
      <c r="AW478" s="20" t="e">
        <f>VLOOKUP($D478,'DATA PENGUKURAN GARDU'!$A:$BS,46,0)</f>
        <v>#N/A</v>
      </c>
      <c r="AX478" s="21" t="e">
        <f t="shared" si="257"/>
        <v>#N/A</v>
      </c>
      <c r="AY478" s="20" t="e">
        <f>VLOOKUP($D478,'DATA PENGUKURAN GARDU'!$A:$BS,46,0)</f>
        <v>#N/A</v>
      </c>
      <c r="AZ478" s="20" t="e">
        <f>VLOOKUP($D478,'DATA PENGUKURAN GARDU'!$A:$BS,53,0)</f>
        <v>#N/A</v>
      </c>
      <c r="BA478" s="20" t="e">
        <f>VLOOKUP($D478,'DATA PENGUKURAN GARDU'!$A:$BS,54,0)</f>
        <v>#N/A</v>
      </c>
      <c r="BB478" s="17" t="e">
        <f>VLOOKUP($E478,'DATA PENGUKURAN GARDU'!$A:$BS,42,0)</f>
        <v>#N/A</v>
      </c>
      <c r="BC478" s="23" t="e">
        <f t="shared" si="258"/>
        <v>#N/A</v>
      </c>
      <c r="BD478" s="17" t="e">
        <f>VLOOKUP($E478,'DATA PENGUKURAN GARDU'!$A:$BS,44,0)</f>
        <v>#N/A</v>
      </c>
      <c r="BE478" s="23" t="e">
        <f t="shared" si="259"/>
        <v>#N/A</v>
      </c>
      <c r="BF478" s="17" t="e">
        <f>VLOOKUP($E478,'DATA PENGUKURAN GARDU'!$A:$BS,46,0)</f>
        <v>#N/A</v>
      </c>
      <c r="BG478" s="23" t="e">
        <f t="shared" si="260"/>
        <v>#N/A</v>
      </c>
      <c r="BH478" s="17" t="e">
        <f>VLOOKUP($E478,'DATA PENGUKURAN GARDU'!$A:$BS,46,0)</f>
        <v>#N/A</v>
      </c>
      <c r="BI478" s="17" t="e">
        <f>VLOOKUP($E478,'DATA PENGUKURAN GARDU'!$A:$BS,53,0)</f>
        <v>#N/A</v>
      </c>
      <c r="BJ478" s="17" t="e">
        <f>VLOOKUP($E478,'DATA PENGUKURAN GARDU'!$A:$BS,54,0)</f>
        <v>#N/A</v>
      </c>
      <c r="BK478" s="20" t="e">
        <f t="shared" si="261"/>
        <v>#N/A</v>
      </c>
      <c r="BL478" s="20" t="e">
        <f t="shared" si="262"/>
        <v>#N/A</v>
      </c>
      <c r="BM478" s="20" t="e">
        <f t="shared" si="263"/>
        <v>#N/A</v>
      </c>
      <c r="BN478" s="25" t="e">
        <f t="shared" si="264"/>
        <v>#N/A</v>
      </c>
      <c r="BO478" s="26" t="str">
        <f t="shared" si="265"/>
        <v>0</v>
      </c>
      <c r="BP478" s="21" t="e">
        <f t="shared" si="266"/>
        <v>#VALUE!</v>
      </c>
      <c r="BQ478" s="20" t="e">
        <f t="shared" si="267"/>
        <v>#N/A</v>
      </c>
      <c r="BR478" s="20" t="e">
        <v>#N/A</v>
      </c>
      <c r="BS478" s="9" t="e">
        <v>#N/A</v>
      </c>
      <c r="BT478" s="2" t="e">
        <f t="shared" si="268"/>
        <v>#VALUE!</v>
      </c>
      <c r="BU478" s="2" t="e">
        <f t="shared" si="236"/>
        <v>#N/A</v>
      </c>
      <c r="BV478" s="2" t="e">
        <f t="shared" si="237"/>
        <v>#N/A</v>
      </c>
    </row>
    <row r="479" s="2" customFormat="1" ht="22.95" customHeight="1" spans="1:74">
      <c r="A479" s="9" t="str">
        <f t="shared" si="238"/>
        <v>K-047Induk</v>
      </c>
      <c r="B479" s="9" t="str">
        <f t="shared" si="239"/>
        <v>K-047jurusan 1</v>
      </c>
      <c r="C479" s="9" t="str">
        <f t="shared" si="240"/>
        <v>K-047jurusan 2</v>
      </c>
      <c r="D479" s="9" t="str">
        <f t="shared" si="241"/>
        <v>K-047jurusan 3</v>
      </c>
      <c r="E479" s="9" t="str">
        <f t="shared" si="242"/>
        <v>K-047jurusan 4</v>
      </c>
      <c r="F479" s="10" t="s">
        <v>132</v>
      </c>
      <c r="G479" s="10" t="s">
        <v>132</v>
      </c>
      <c r="H479" s="10" t="s">
        <v>615</v>
      </c>
      <c r="I479" s="10">
        <v>0.78945</v>
      </c>
      <c r="J479" s="10">
        <v>124.231267</v>
      </c>
      <c r="K479" s="10" t="s">
        <v>7465</v>
      </c>
      <c r="L479" s="10" t="s">
        <v>7465</v>
      </c>
      <c r="M479" s="10" t="s">
        <v>7465</v>
      </c>
      <c r="N479" s="14">
        <f t="shared" si="243"/>
        <v>0</v>
      </c>
      <c r="O479" s="15" t="e">
        <f t="shared" si="244"/>
        <v>#VALUE!</v>
      </c>
      <c r="P479" s="15" t="e">
        <f t="shared" si="245"/>
        <v>#VALUE!</v>
      </c>
      <c r="Q479" s="17" t="e">
        <f>VLOOKUP($A479,'DATA PENGUKURAN GARDU'!$A:$BS,42,0)</f>
        <v>#N/A</v>
      </c>
      <c r="R479" s="18" t="e">
        <f t="shared" si="246"/>
        <v>#N/A</v>
      </c>
      <c r="S479" s="17" t="e">
        <f>VLOOKUP($A479,'DATA PENGUKURAN GARDU'!$A:$BS,44,0)</f>
        <v>#N/A</v>
      </c>
      <c r="T479" s="18" t="e">
        <f t="shared" si="247"/>
        <v>#N/A</v>
      </c>
      <c r="U479" s="17" t="e">
        <f>VLOOKUP($A479,'DATA PENGUKURAN GARDU'!$A:$BS,46,0)</f>
        <v>#N/A</v>
      </c>
      <c r="V479" s="18" t="e">
        <f t="shared" si="248"/>
        <v>#N/A</v>
      </c>
      <c r="W479" s="17" t="e">
        <f>VLOOKUP($A479,'DATA PENGUKURAN GARDU'!$A:$BS,48,0)</f>
        <v>#N/A</v>
      </c>
      <c r="X479" s="17" t="e">
        <f>VLOOKUP($A479,'DATA PENGUKURAN GARDU'!$A:$BS,53,0)</f>
        <v>#N/A</v>
      </c>
      <c r="Y479" s="17" t="e">
        <f>VLOOKUP($A479,'DATA PENGUKURAN GARDU'!$A:$BS,54,0)</f>
        <v>#N/A</v>
      </c>
      <c r="Z479" s="17" t="e">
        <f>VLOOKUP($A479,'DATA PENGUKURAN GARDU'!$A:$BS,55,0)</f>
        <v>#N/A</v>
      </c>
      <c r="AA479" s="20" t="e">
        <f>VLOOKUP($B479,'DATA PENGUKURAN GARDU'!$A:$BS,42,0)</f>
        <v>#N/A</v>
      </c>
      <c r="AB479" s="21" t="e">
        <f t="shared" si="249"/>
        <v>#N/A</v>
      </c>
      <c r="AC479" s="20" t="e">
        <f>VLOOKUP($B479,'DATA PENGUKURAN GARDU'!$A:$BS,44,0)</f>
        <v>#N/A</v>
      </c>
      <c r="AD479" s="21" t="e">
        <f t="shared" si="250"/>
        <v>#N/A</v>
      </c>
      <c r="AE479" s="20" t="e">
        <f>VLOOKUP($B479,'DATA PENGUKURAN GARDU'!$A:$BS,46,0)</f>
        <v>#N/A</v>
      </c>
      <c r="AF479" s="21" t="e">
        <f t="shared" si="251"/>
        <v>#N/A</v>
      </c>
      <c r="AG479" s="20" t="e">
        <f>VLOOKUP($B479,'DATA PENGUKURAN GARDU'!$A:$BS,46,0)</f>
        <v>#N/A</v>
      </c>
      <c r="AH479" s="20" t="e">
        <f>VLOOKUP($B479,'DATA PENGUKURAN GARDU'!$A:$BS,53,0)</f>
        <v>#N/A</v>
      </c>
      <c r="AI479" s="20" t="e">
        <f>VLOOKUP($B479,'DATA PENGUKURAN GARDU'!$A:$BS,54,0)</f>
        <v>#N/A</v>
      </c>
      <c r="AJ479" s="17" t="e">
        <f>VLOOKUP($C479,'DATA PENGUKURAN GARDU'!$A:$BS,42,0)</f>
        <v>#N/A</v>
      </c>
      <c r="AK479" s="23" t="e">
        <f t="shared" si="252"/>
        <v>#N/A</v>
      </c>
      <c r="AL479" s="17" t="e">
        <f>VLOOKUP($C479,'DATA PENGUKURAN GARDU'!$A:$BS,44,0)</f>
        <v>#N/A</v>
      </c>
      <c r="AM479" s="23" t="e">
        <f t="shared" si="253"/>
        <v>#N/A</v>
      </c>
      <c r="AN479" s="17" t="e">
        <f>VLOOKUP($C479,'DATA PENGUKURAN GARDU'!$A:$BS,46,0)</f>
        <v>#N/A</v>
      </c>
      <c r="AO479" s="23" t="e">
        <f t="shared" si="254"/>
        <v>#N/A</v>
      </c>
      <c r="AP479" s="17" t="e">
        <f>VLOOKUP($C479,'DATA PENGUKURAN GARDU'!$A:$BS,46,0)</f>
        <v>#N/A</v>
      </c>
      <c r="AQ479" s="17" t="e">
        <f>VLOOKUP($C479,'DATA PENGUKURAN GARDU'!$A:$BS,53,0)</f>
        <v>#N/A</v>
      </c>
      <c r="AR479" s="17" t="e">
        <f>VLOOKUP($C479,'DATA PENGUKURAN GARDU'!$A:$BS,54,0)</f>
        <v>#N/A</v>
      </c>
      <c r="AS479" s="20" t="e">
        <f>VLOOKUP($D479,'DATA PENGUKURAN GARDU'!$A:$BS,42,0)</f>
        <v>#N/A</v>
      </c>
      <c r="AT479" s="21" t="e">
        <f t="shared" si="255"/>
        <v>#N/A</v>
      </c>
      <c r="AU479" s="20" t="e">
        <f>VLOOKUP($D479,'DATA PENGUKURAN GARDU'!$A:$BS,44,0)</f>
        <v>#N/A</v>
      </c>
      <c r="AV479" s="21" t="e">
        <f t="shared" si="256"/>
        <v>#N/A</v>
      </c>
      <c r="AW479" s="20" t="e">
        <f>VLOOKUP($D479,'DATA PENGUKURAN GARDU'!$A:$BS,46,0)</f>
        <v>#N/A</v>
      </c>
      <c r="AX479" s="21" t="e">
        <f t="shared" si="257"/>
        <v>#N/A</v>
      </c>
      <c r="AY479" s="20" t="e">
        <f>VLOOKUP($D479,'DATA PENGUKURAN GARDU'!$A:$BS,46,0)</f>
        <v>#N/A</v>
      </c>
      <c r="AZ479" s="20" t="e">
        <f>VLOOKUP($D479,'DATA PENGUKURAN GARDU'!$A:$BS,53,0)</f>
        <v>#N/A</v>
      </c>
      <c r="BA479" s="20" t="e">
        <f>VLOOKUP($D479,'DATA PENGUKURAN GARDU'!$A:$BS,54,0)</f>
        <v>#N/A</v>
      </c>
      <c r="BB479" s="17" t="e">
        <f>VLOOKUP($E479,'DATA PENGUKURAN GARDU'!$A:$BS,42,0)</f>
        <v>#N/A</v>
      </c>
      <c r="BC479" s="23" t="e">
        <f t="shared" si="258"/>
        <v>#N/A</v>
      </c>
      <c r="BD479" s="17" t="e">
        <f>VLOOKUP($E479,'DATA PENGUKURAN GARDU'!$A:$BS,44,0)</f>
        <v>#N/A</v>
      </c>
      <c r="BE479" s="23" t="e">
        <f t="shared" si="259"/>
        <v>#N/A</v>
      </c>
      <c r="BF479" s="17" t="e">
        <f>VLOOKUP($E479,'DATA PENGUKURAN GARDU'!$A:$BS,46,0)</f>
        <v>#N/A</v>
      </c>
      <c r="BG479" s="23" t="e">
        <f t="shared" si="260"/>
        <v>#N/A</v>
      </c>
      <c r="BH479" s="17" t="e">
        <f>VLOOKUP($E479,'DATA PENGUKURAN GARDU'!$A:$BS,46,0)</f>
        <v>#N/A</v>
      </c>
      <c r="BI479" s="17" t="e">
        <f>VLOOKUP($E479,'DATA PENGUKURAN GARDU'!$A:$BS,53,0)</f>
        <v>#N/A</v>
      </c>
      <c r="BJ479" s="17" t="e">
        <f>VLOOKUP($E479,'DATA PENGUKURAN GARDU'!$A:$BS,54,0)</f>
        <v>#N/A</v>
      </c>
      <c r="BK479" s="20" t="e">
        <f t="shared" si="261"/>
        <v>#N/A</v>
      </c>
      <c r="BL479" s="20" t="e">
        <f t="shared" si="262"/>
        <v>#N/A</v>
      </c>
      <c r="BM479" s="20" t="e">
        <f t="shared" si="263"/>
        <v>#N/A</v>
      </c>
      <c r="BN479" s="25" t="e">
        <f t="shared" si="264"/>
        <v>#N/A</v>
      </c>
      <c r="BO479" s="26" t="str">
        <f t="shared" si="265"/>
        <v>0</v>
      </c>
      <c r="BP479" s="21" t="e">
        <f t="shared" si="266"/>
        <v>#VALUE!</v>
      </c>
      <c r="BQ479" s="20" t="e">
        <f t="shared" si="267"/>
        <v>#N/A</v>
      </c>
      <c r="BR479" s="20" t="e">
        <v>#N/A</v>
      </c>
      <c r="BS479" s="9" t="e">
        <v>#N/A</v>
      </c>
      <c r="BT479" s="2" t="e">
        <f t="shared" si="268"/>
        <v>#VALUE!</v>
      </c>
      <c r="BU479" s="2" t="e">
        <f t="shared" si="236"/>
        <v>#N/A</v>
      </c>
      <c r="BV479" s="2" t="e">
        <f t="shared" si="237"/>
        <v>#N/A</v>
      </c>
    </row>
    <row r="480" s="2" customFormat="1" ht="22.95" customHeight="1" spans="1:74">
      <c r="A480" s="9" t="str">
        <f t="shared" si="238"/>
        <v>K-049Induk</v>
      </c>
      <c r="B480" s="9" t="str">
        <f t="shared" si="239"/>
        <v>K-049jurusan 1</v>
      </c>
      <c r="C480" s="9" t="str">
        <f t="shared" si="240"/>
        <v>K-049jurusan 2</v>
      </c>
      <c r="D480" s="9" t="str">
        <f t="shared" si="241"/>
        <v>K-049jurusan 3</v>
      </c>
      <c r="E480" s="9" t="str">
        <f t="shared" si="242"/>
        <v>K-049jurusan 4</v>
      </c>
      <c r="F480" s="10" t="s">
        <v>132</v>
      </c>
      <c r="G480" s="10" t="s">
        <v>132</v>
      </c>
      <c r="H480" s="10" t="s">
        <v>616</v>
      </c>
      <c r="I480" s="10">
        <v>0.801492</v>
      </c>
      <c r="J480" s="10">
        <v>124.217307</v>
      </c>
      <c r="K480" s="10" t="s">
        <v>7465</v>
      </c>
      <c r="L480" s="10" t="s">
        <v>7465</v>
      </c>
      <c r="M480" s="10" t="s">
        <v>7465</v>
      </c>
      <c r="N480" s="14">
        <f t="shared" si="243"/>
        <v>0</v>
      </c>
      <c r="O480" s="15" t="e">
        <f t="shared" si="244"/>
        <v>#VALUE!</v>
      </c>
      <c r="P480" s="15" t="e">
        <f t="shared" si="245"/>
        <v>#VALUE!</v>
      </c>
      <c r="Q480" s="17" t="e">
        <f>VLOOKUP($A480,'DATA PENGUKURAN GARDU'!$A:$BS,42,0)</f>
        <v>#N/A</v>
      </c>
      <c r="R480" s="18" t="e">
        <f t="shared" si="246"/>
        <v>#N/A</v>
      </c>
      <c r="S480" s="17" t="e">
        <f>VLOOKUP($A480,'DATA PENGUKURAN GARDU'!$A:$BS,44,0)</f>
        <v>#N/A</v>
      </c>
      <c r="T480" s="18" t="e">
        <f t="shared" si="247"/>
        <v>#N/A</v>
      </c>
      <c r="U480" s="17" t="e">
        <f>VLOOKUP($A480,'DATA PENGUKURAN GARDU'!$A:$BS,46,0)</f>
        <v>#N/A</v>
      </c>
      <c r="V480" s="18" t="e">
        <f t="shared" si="248"/>
        <v>#N/A</v>
      </c>
      <c r="W480" s="17" t="e">
        <f>VLOOKUP($A480,'DATA PENGUKURAN GARDU'!$A:$BS,48,0)</f>
        <v>#N/A</v>
      </c>
      <c r="X480" s="17" t="e">
        <f>VLOOKUP($A480,'DATA PENGUKURAN GARDU'!$A:$BS,53,0)</f>
        <v>#N/A</v>
      </c>
      <c r="Y480" s="17" t="e">
        <f>VLOOKUP($A480,'DATA PENGUKURAN GARDU'!$A:$BS,54,0)</f>
        <v>#N/A</v>
      </c>
      <c r="Z480" s="17" t="e">
        <f>VLOOKUP($A480,'DATA PENGUKURAN GARDU'!$A:$BS,55,0)</f>
        <v>#N/A</v>
      </c>
      <c r="AA480" s="20" t="e">
        <f>VLOOKUP($B480,'DATA PENGUKURAN GARDU'!$A:$BS,42,0)</f>
        <v>#N/A</v>
      </c>
      <c r="AB480" s="21" t="e">
        <f t="shared" si="249"/>
        <v>#N/A</v>
      </c>
      <c r="AC480" s="20" t="e">
        <f>VLOOKUP($B480,'DATA PENGUKURAN GARDU'!$A:$BS,44,0)</f>
        <v>#N/A</v>
      </c>
      <c r="AD480" s="21" t="e">
        <f t="shared" si="250"/>
        <v>#N/A</v>
      </c>
      <c r="AE480" s="20" t="e">
        <f>VLOOKUP($B480,'DATA PENGUKURAN GARDU'!$A:$BS,46,0)</f>
        <v>#N/A</v>
      </c>
      <c r="AF480" s="21" t="e">
        <f t="shared" si="251"/>
        <v>#N/A</v>
      </c>
      <c r="AG480" s="20" t="e">
        <f>VLOOKUP($B480,'DATA PENGUKURAN GARDU'!$A:$BS,46,0)</f>
        <v>#N/A</v>
      </c>
      <c r="AH480" s="20" t="e">
        <f>VLOOKUP($B480,'DATA PENGUKURAN GARDU'!$A:$BS,53,0)</f>
        <v>#N/A</v>
      </c>
      <c r="AI480" s="20" t="e">
        <f>VLOOKUP($B480,'DATA PENGUKURAN GARDU'!$A:$BS,54,0)</f>
        <v>#N/A</v>
      </c>
      <c r="AJ480" s="17" t="e">
        <f>VLOOKUP($C480,'DATA PENGUKURAN GARDU'!$A:$BS,42,0)</f>
        <v>#N/A</v>
      </c>
      <c r="AK480" s="23" t="e">
        <f t="shared" si="252"/>
        <v>#N/A</v>
      </c>
      <c r="AL480" s="17" t="e">
        <f>VLOOKUP($C480,'DATA PENGUKURAN GARDU'!$A:$BS,44,0)</f>
        <v>#N/A</v>
      </c>
      <c r="AM480" s="23" t="e">
        <f t="shared" si="253"/>
        <v>#N/A</v>
      </c>
      <c r="AN480" s="17" t="e">
        <f>VLOOKUP($C480,'DATA PENGUKURAN GARDU'!$A:$BS,46,0)</f>
        <v>#N/A</v>
      </c>
      <c r="AO480" s="23" t="e">
        <f t="shared" si="254"/>
        <v>#N/A</v>
      </c>
      <c r="AP480" s="17" t="e">
        <f>VLOOKUP($C480,'DATA PENGUKURAN GARDU'!$A:$BS,46,0)</f>
        <v>#N/A</v>
      </c>
      <c r="AQ480" s="17" t="e">
        <f>VLOOKUP($C480,'DATA PENGUKURAN GARDU'!$A:$BS,53,0)</f>
        <v>#N/A</v>
      </c>
      <c r="AR480" s="17" t="e">
        <f>VLOOKUP($C480,'DATA PENGUKURAN GARDU'!$A:$BS,54,0)</f>
        <v>#N/A</v>
      </c>
      <c r="AS480" s="20" t="e">
        <f>VLOOKUP($D480,'DATA PENGUKURAN GARDU'!$A:$BS,42,0)</f>
        <v>#N/A</v>
      </c>
      <c r="AT480" s="21" t="e">
        <f t="shared" si="255"/>
        <v>#N/A</v>
      </c>
      <c r="AU480" s="20" t="e">
        <f>VLOOKUP($D480,'DATA PENGUKURAN GARDU'!$A:$BS,44,0)</f>
        <v>#N/A</v>
      </c>
      <c r="AV480" s="21" t="e">
        <f t="shared" si="256"/>
        <v>#N/A</v>
      </c>
      <c r="AW480" s="20" t="e">
        <f>VLOOKUP($D480,'DATA PENGUKURAN GARDU'!$A:$BS,46,0)</f>
        <v>#N/A</v>
      </c>
      <c r="AX480" s="21" t="e">
        <f t="shared" si="257"/>
        <v>#N/A</v>
      </c>
      <c r="AY480" s="20" t="e">
        <f>VLOOKUP($D480,'DATA PENGUKURAN GARDU'!$A:$BS,46,0)</f>
        <v>#N/A</v>
      </c>
      <c r="AZ480" s="20" t="e">
        <f>VLOOKUP($D480,'DATA PENGUKURAN GARDU'!$A:$BS,53,0)</f>
        <v>#N/A</v>
      </c>
      <c r="BA480" s="20" t="e">
        <f>VLOOKUP($D480,'DATA PENGUKURAN GARDU'!$A:$BS,54,0)</f>
        <v>#N/A</v>
      </c>
      <c r="BB480" s="17" t="e">
        <f>VLOOKUP($E480,'DATA PENGUKURAN GARDU'!$A:$BS,42,0)</f>
        <v>#N/A</v>
      </c>
      <c r="BC480" s="23" t="e">
        <f t="shared" si="258"/>
        <v>#N/A</v>
      </c>
      <c r="BD480" s="17" t="e">
        <f>VLOOKUP($E480,'DATA PENGUKURAN GARDU'!$A:$BS,44,0)</f>
        <v>#N/A</v>
      </c>
      <c r="BE480" s="23" t="e">
        <f t="shared" si="259"/>
        <v>#N/A</v>
      </c>
      <c r="BF480" s="17" t="e">
        <f>VLOOKUP($E480,'DATA PENGUKURAN GARDU'!$A:$BS,46,0)</f>
        <v>#N/A</v>
      </c>
      <c r="BG480" s="23" t="e">
        <f t="shared" si="260"/>
        <v>#N/A</v>
      </c>
      <c r="BH480" s="17" t="e">
        <f>VLOOKUP($E480,'DATA PENGUKURAN GARDU'!$A:$BS,46,0)</f>
        <v>#N/A</v>
      </c>
      <c r="BI480" s="17" t="e">
        <f>VLOOKUP($E480,'DATA PENGUKURAN GARDU'!$A:$BS,53,0)</f>
        <v>#N/A</v>
      </c>
      <c r="BJ480" s="17" t="e">
        <f>VLOOKUP($E480,'DATA PENGUKURAN GARDU'!$A:$BS,54,0)</f>
        <v>#N/A</v>
      </c>
      <c r="BK480" s="20" t="e">
        <f t="shared" si="261"/>
        <v>#N/A</v>
      </c>
      <c r="BL480" s="20" t="e">
        <f t="shared" si="262"/>
        <v>#N/A</v>
      </c>
      <c r="BM480" s="20" t="e">
        <f t="shared" si="263"/>
        <v>#N/A</v>
      </c>
      <c r="BN480" s="25" t="e">
        <f t="shared" si="264"/>
        <v>#N/A</v>
      </c>
      <c r="BO480" s="26" t="str">
        <f t="shared" si="265"/>
        <v>0</v>
      </c>
      <c r="BP480" s="21" t="e">
        <f t="shared" si="266"/>
        <v>#VALUE!</v>
      </c>
      <c r="BQ480" s="20" t="e">
        <f t="shared" si="267"/>
        <v>#N/A</v>
      </c>
      <c r="BR480" s="20" t="e">
        <v>#N/A</v>
      </c>
      <c r="BS480" s="9" t="e">
        <v>#N/A</v>
      </c>
      <c r="BT480" s="2" t="e">
        <f t="shared" si="268"/>
        <v>#VALUE!</v>
      </c>
      <c r="BU480" s="2" t="e">
        <f t="shared" si="236"/>
        <v>#N/A</v>
      </c>
      <c r="BV480" s="2" t="e">
        <f t="shared" si="237"/>
        <v>#N/A</v>
      </c>
    </row>
    <row r="481" s="2" customFormat="1" ht="22.95" customHeight="1" spans="1:74">
      <c r="A481" s="9" t="str">
        <f t="shared" si="238"/>
        <v>K-070Induk</v>
      </c>
      <c r="B481" s="9" t="str">
        <f t="shared" si="239"/>
        <v>K-070jurusan 1</v>
      </c>
      <c r="C481" s="9" t="str">
        <f t="shared" si="240"/>
        <v>K-070jurusan 2</v>
      </c>
      <c r="D481" s="9" t="str">
        <f t="shared" si="241"/>
        <v>K-070jurusan 3</v>
      </c>
      <c r="E481" s="9" t="str">
        <f t="shared" si="242"/>
        <v>K-070jurusan 4</v>
      </c>
      <c r="F481" s="10" t="s">
        <v>410</v>
      </c>
      <c r="G481" s="10" t="s">
        <v>132</v>
      </c>
      <c r="H481" s="10" t="s">
        <v>617</v>
      </c>
      <c r="I481" s="10">
        <v>0.747976</v>
      </c>
      <c r="J481" s="10">
        <v>124.307796</v>
      </c>
      <c r="K481" s="10" t="s">
        <v>7465</v>
      </c>
      <c r="L481" s="10" t="s">
        <v>7465</v>
      </c>
      <c r="M481" s="10" t="s">
        <v>7465</v>
      </c>
      <c r="N481" s="14">
        <f t="shared" si="243"/>
        <v>0</v>
      </c>
      <c r="O481" s="15" t="e">
        <f t="shared" si="244"/>
        <v>#VALUE!</v>
      </c>
      <c r="P481" s="15" t="e">
        <f t="shared" si="245"/>
        <v>#VALUE!</v>
      </c>
      <c r="Q481" s="17" t="e">
        <f>VLOOKUP($A481,'DATA PENGUKURAN GARDU'!$A:$BS,42,0)</f>
        <v>#N/A</v>
      </c>
      <c r="R481" s="18" t="e">
        <f t="shared" si="246"/>
        <v>#N/A</v>
      </c>
      <c r="S481" s="17" t="e">
        <f>VLOOKUP($A481,'DATA PENGUKURAN GARDU'!$A:$BS,44,0)</f>
        <v>#N/A</v>
      </c>
      <c r="T481" s="18" t="e">
        <f t="shared" si="247"/>
        <v>#N/A</v>
      </c>
      <c r="U481" s="17" t="e">
        <f>VLOOKUP($A481,'DATA PENGUKURAN GARDU'!$A:$BS,46,0)</f>
        <v>#N/A</v>
      </c>
      <c r="V481" s="18" t="e">
        <f t="shared" si="248"/>
        <v>#N/A</v>
      </c>
      <c r="W481" s="17" t="e">
        <f>VLOOKUP($A481,'DATA PENGUKURAN GARDU'!$A:$BS,48,0)</f>
        <v>#N/A</v>
      </c>
      <c r="X481" s="17" t="e">
        <f>VLOOKUP($A481,'DATA PENGUKURAN GARDU'!$A:$BS,53,0)</f>
        <v>#N/A</v>
      </c>
      <c r="Y481" s="17" t="e">
        <f>VLOOKUP($A481,'DATA PENGUKURAN GARDU'!$A:$BS,54,0)</f>
        <v>#N/A</v>
      </c>
      <c r="Z481" s="17" t="e">
        <f>VLOOKUP($A481,'DATA PENGUKURAN GARDU'!$A:$BS,55,0)</f>
        <v>#N/A</v>
      </c>
      <c r="AA481" s="20" t="e">
        <f>VLOOKUP($B481,'DATA PENGUKURAN GARDU'!$A:$BS,42,0)</f>
        <v>#N/A</v>
      </c>
      <c r="AB481" s="21" t="e">
        <f t="shared" si="249"/>
        <v>#N/A</v>
      </c>
      <c r="AC481" s="20" t="e">
        <f>VLOOKUP($B481,'DATA PENGUKURAN GARDU'!$A:$BS,44,0)</f>
        <v>#N/A</v>
      </c>
      <c r="AD481" s="21" t="e">
        <f t="shared" si="250"/>
        <v>#N/A</v>
      </c>
      <c r="AE481" s="20" t="e">
        <f>VLOOKUP($B481,'DATA PENGUKURAN GARDU'!$A:$BS,46,0)</f>
        <v>#N/A</v>
      </c>
      <c r="AF481" s="21" t="e">
        <f t="shared" si="251"/>
        <v>#N/A</v>
      </c>
      <c r="AG481" s="20" t="e">
        <f>VLOOKUP($B481,'DATA PENGUKURAN GARDU'!$A:$BS,46,0)</f>
        <v>#N/A</v>
      </c>
      <c r="AH481" s="20" t="e">
        <f>VLOOKUP($B481,'DATA PENGUKURAN GARDU'!$A:$BS,53,0)</f>
        <v>#N/A</v>
      </c>
      <c r="AI481" s="20" t="e">
        <f>VLOOKUP($B481,'DATA PENGUKURAN GARDU'!$A:$BS,54,0)</f>
        <v>#N/A</v>
      </c>
      <c r="AJ481" s="17" t="e">
        <f>VLOOKUP($C481,'DATA PENGUKURAN GARDU'!$A:$BS,42,0)</f>
        <v>#N/A</v>
      </c>
      <c r="AK481" s="23" t="e">
        <f t="shared" si="252"/>
        <v>#N/A</v>
      </c>
      <c r="AL481" s="17" t="e">
        <f>VLOOKUP($C481,'DATA PENGUKURAN GARDU'!$A:$BS,44,0)</f>
        <v>#N/A</v>
      </c>
      <c r="AM481" s="23" t="e">
        <f t="shared" si="253"/>
        <v>#N/A</v>
      </c>
      <c r="AN481" s="17" t="e">
        <f>VLOOKUP($C481,'DATA PENGUKURAN GARDU'!$A:$BS,46,0)</f>
        <v>#N/A</v>
      </c>
      <c r="AO481" s="23" t="e">
        <f t="shared" si="254"/>
        <v>#N/A</v>
      </c>
      <c r="AP481" s="17" t="e">
        <f>VLOOKUP($C481,'DATA PENGUKURAN GARDU'!$A:$BS,46,0)</f>
        <v>#N/A</v>
      </c>
      <c r="AQ481" s="17" t="e">
        <f>VLOOKUP($C481,'DATA PENGUKURAN GARDU'!$A:$BS,53,0)</f>
        <v>#N/A</v>
      </c>
      <c r="AR481" s="17" t="e">
        <f>VLOOKUP($C481,'DATA PENGUKURAN GARDU'!$A:$BS,54,0)</f>
        <v>#N/A</v>
      </c>
      <c r="AS481" s="20" t="e">
        <f>VLOOKUP($D481,'DATA PENGUKURAN GARDU'!$A:$BS,42,0)</f>
        <v>#N/A</v>
      </c>
      <c r="AT481" s="21" t="e">
        <f t="shared" si="255"/>
        <v>#N/A</v>
      </c>
      <c r="AU481" s="20" t="e">
        <f>VLOOKUP($D481,'DATA PENGUKURAN GARDU'!$A:$BS,44,0)</f>
        <v>#N/A</v>
      </c>
      <c r="AV481" s="21" t="e">
        <f t="shared" si="256"/>
        <v>#N/A</v>
      </c>
      <c r="AW481" s="20" t="e">
        <f>VLOOKUP($D481,'DATA PENGUKURAN GARDU'!$A:$BS,46,0)</f>
        <v>#N/A</v>
      </c>
      <c r="AX481" s="21" t="e">
        <f t="shared" si="257"/>
        <v>#N/A</v>
      </c>
      <c r="AY481" s="20" t="e">
        <f>VLOOKUP($D481,'DATA PENGUKURAN GARDU'!$A:$BS,46,0)</f>
        <v>#N/A</v>
      </c>
      <c r="AZ481" s="20" t="e">
        <f>VLOOKUP($D481,'DATA PENGUKURAN GARDU'!$A:$BS,53,0)</f>
        <v>#N/A</v>
      </c>
      <c r="BA481" s="20" t="e">
        <f>VLOOKUP($D481,'DATA PENGUKURAN GARDU'!$A:$BS,54,0)</f>
        <v>#N/A</v>
      </c>
      <c r="BB481" s="17" t="e">
        <f>VLOOKUP($E481,'DATA PENGUKURAN GARDU'!$A:$BS,42,0)</f>
        <v>#N/A</v>
      </c>
      <c r="BC481" s="23" t="e">
        <f t="shared" si="258"/>
        <v>#N/A</v>
      </c>
      <c r="BD481" s="17" t="e">
        <f>VLOOKUP($E481,'DATA PENGUKURAN GARDU'!$A:$BS,44,0)</f>
        <v>#N/A</v>
      </c>
      <c r="BE481" s="23" t="e">
        <f t="shared" si="259"/>
        <v>#N/A</v>
      </c>
      <c r="BF481" s="17" t="e">
        <f>VLOOKUP($E481,'DATA PENGUKURAN GARDU'!$A:$BS,46,0)</f>
        <v>#N/A</v>
      </c>
      <c r="BG481" s="23" t="e">
        <f t="shared" si="260"/>
        <v>#N/A</v>
      </c>
      <c r="BH481" s="17" t="e">
        <f>VLOOKUP($E481,'DATA PENGUKURAN GARDU'!$A:$BS,46,0)</f>
        <v>#N/A</v>
      </c>
      <c r="BI481" s="17" t="e">
        <f>VLOOKUP($E481,'DATA PENGUKURAN GARDU'!$A:$BS,53,0)</f>
        <v>#N/A</v>
      </c>
      <c r="BJ481" s="17" t="e">
        <f>VLOOKUP($E481,'DATA PENGUKURAN GARDU'!$A:$BS,54,0)</f>
        <v>#N/A</v>
      </c>
      <c r="BK481" s="20" t="e">
        <f t="shared" si="261"/>
        <v>#N/A</v>
      </c>
      <c r="BL481" s="20" t="e">
        <f t="shared" si="262"/>
        <v>#N/A</v>
      </c>
      <c r="BM481" s="20" t="e">
        <f t="shared" si="263"/>
        <v>#N/A</v>
      </c>
      <c r="BN481" s="25" t="e">
        <f t="shared" si="264"/>
        <v>#N/A</v>
      </c>
      <c r="BO481" s="26" t="str">
        <f t="shared" si="265"/>
        <v>0</v>
      </c>
      <c r="BP481" s="21" t="e">
        <f t="shared" si="266"/>
        <v>#VALUE!</v>
      </c>
      <c r="BQ481" s="20" t="e">
        <f t="shared" si="267"/>
        <v>#N/A</v>
      </c>
      <c r="BR481" s="20" t="e">
        <v>#N/A</v>
      </c>
      <c r="BS481" s="9" t="e">
        <v>#N/A</v>
      </c>
      <c r="BT481" s="2" t="e">
        <f t="shared" si="268"/>
        <v>#VALUE!</v>
      </c>
      <c r="BU481" s="2" t="e">
        <f t="shared" si="236"/>
        <v>#N/A</v>
      </c>
      <c r="BV481" s="2" t="e">
        <f t="shared" si="237"/>
        <v>#N/A</v>
      </c>
    </row>
    <row r="482" s="2" customFormat="1" ht="22.95" customHeight="1" spans="1:74">
      <c r="A482" s="9" t="str">
        <f t="shared" si="238"/>
        <v>K-073Induk</v>
      </c>
      <c r="B482" s="9" t="str">
        <f t="shared" si="239"/>
        <v>K-073jurusan 1</v>
      </c>
      <c r="C482" s="9" t="str">
        <f t="shared" si="240"/>
        <v>K-073jurusan 2</v>
      </c>
      <c r="D482" s="9" t="str">
        <f t="shared" si="241"/>
        <v>K-073jurusan 3</v>
      </c>
      <c r="E482" s="9" t="str">
        <f t="shared" si="242"/>
        <v>K-073jurusan 4</v>
      </c>
      <c r="F482" s="10" t="s">
        <v>410</v>
      </c>
      <c r="G482" s="10" t="s">
        <v>132</v>
      </c>
      <c r="H482" s="10" t="s">
        <v>618</v>
      </c>
      <c r="I482" s="10">
        <v>0.750166</v>
      </c>
      <c r="J482" s="10">
        <v>124.309187</v>
      </c>
      <c r="K482" s="10" t="s">
        <v>7465</v>
      </c>
      <c r="L482" s="10" t="s">
        <v>7465</v>
      </c>
      <c r="M482" s="10" t="s">
        <v>7465</v>
      </c>
      <c r="N482" s="14">
        <f t="shared" si="243"/>
        <v>0</v>
      </c>
      <c r="O482" s="15" t="e">
        <f t="shared" si="244"/>
        <v>#VALUE!</v>
      </c>
      <c r="P482" s="15" t="e">
        <f t="shared" si="245"/>
        <v>#VALUE!</v>
      </c>
      <c r="Q482" s="17" t="e">
        <f>VLOOKUP($A482,'DATA PENGUKURAN GARDU'!$A:$BS,42,0)</f>
        <v>#N/A</v>
      </c>
      <c r="R482" s="18" t="e">
        <f t="shared" si="246"/>
        <v>#N/A</v>
      </c>
      <c r="S482" s="17" t="e">
        <f>VLOOKUP($A482,'DATA PENGUKURAN GARDU'!$A:$BS,44,0)</f>
        <v>#N/A</v>
      </c>
      <c r="T482" s="18" t="e">
        <f t="shared" si="247"/>
        <v>#N/A</v>
      </c>
      <c r="U482" s="17" t="e">
        <f>VLOOKUP($A482,'DATA PENGUKURAN GARDU'!$A:$BS,46,0)</f>
        <v>#N/A</v>
      </c>
      <c r="V482" s="18" t="e">
        <f t="shared" si="248"/>
        <v>#N/A</v>
      </c>
      <c r="W482" s="17" t="e">
        <f>VLOOKUP($A482,'DATA PENGUKURAN GARDU'!$A:$BS,48,0)</f>
        <v>#N/A</v>
      </c>
      <c r="X482" s="17" t="e">
        <f>VLOOKUP($A482,'DATA PENGUKURAN GARDU'!$A:$BS,53,0)</f>
        <v>#N/A</v>
      </c>
      <c r="Y482" s="17" t="e">
        <f>VLOOKUP($A482,'DATA PENGUKURAN GARDU'!$A:$BS,54,0)</f>
        <v>#N/A</v>
      </c>
      <c r="Z482" s="17" t="e">
        <f>VLOOKUP($A482,'DATA PENGUKURAN GARDU'!$A:$BS,55,0)</f>
        <v>#N/A</v>
      </c>
      <c r="AA482" s="20" t="e">
        <f>VLOOKUP($B482,'DATA PENGUKURAN GARDU'!$A:$BS,42,0)</f>
        <v>#N/A</v>
      </c>
      <c r="AB482" s="21" t="e">
        <f t="shared" si="249"/>
        <v>#N/A</v>
      </c>
      <c r="AC482" s="20" t="e">
        <f>VLOOKUP($B482,'DATA PENGUKURAN GARDU'!$A:$BS,44,0)</f>
        <v>#N/A</v>
      </c>
      <c r="AD482" s="21" t="e">
        <f t="shared" si="250"/>
        <v>#N/A</v>
      </c>
      <c r="AE482" s="20" t="e">
        <f>VLOOKUP($B482,'DATA PENGUKURAN GARDU'!$A:$BS,46,0)</f>
        <v>#N/A</v>
      </c>
      <c r="AF482" s="21" t="e">
        <f t="shared" si="251"/>
        <v>#N/A</v>
      </c>
      <c r="AG482" s="20" t="e">
        <f>VLOOKUP($B482,'DATA PENGUKURAN GARDU'!$A:$BS,46,0)</f>
        <v>#N/A</v>
      </c>
      <c r="AH482" s="20" t="e">
        <f>VLOOKUP($B482,'DATA PENGUKURAN GARDU'!$A:$BS,53,0)</f>
        <v>#N/A</v>
      </c>
      <c r="AI482" s="20" t="e">
        <f>VLOOKUP($B482,'DATA PENGUKURAN GARDU'!$A:$BS,54,0)</f>
        <v>#N/A</v>
      </c>
      <c r="AJ482" s="17" t="e">
        <f>VLOOKUP($C482,'DATA PENGUKURAN GARDU'!$A:$BS,42,0)</f>
        <v>#N/A</v>
      </c>
      <c r="AK482" s="23" t="e">
        <f t="shared" si="252"/>
        <v>#N/A</v>
      </c>
      <c r="AL482" s="17" t="e">
        <f>VLOOKUP($C482,'DATA PENGUKURAN GARDU'!$A:$BS,44,0)</f>
        <v>#N/A</v>
      </c>
      <c r="AM482" s="23" t="e">
        <f t="shared" si="253"/>
        <v>#N/A</v>
      </c>
      <c r="AN482" s="17" t="e">
        <f>VLOOKUP($C482,'DATA PENGUKURAN GARDU'!$A:$BS,46,0)</f>
        <v>#N/A</v>
      </c>
      <c r="AO482" s="23" t="e">
        <f t="shared" si="254"/>
        <v>#N/A</v>
      </c>
      <c r="AP482" s="17" t="e">
        <f>VLOOKUP($C482,'DATA PENGUKURAN GARDU'!$A:$BS,46,0)</f>
        <v>#N/A</v>
      </c>
      <c r="AQ482" s="17" t="e">
        <f>VLOOKUP($C482,'DATA PENGUKURAN GARDU'!$A:$BS,53,0)</f>
        <v>#N/A</v>
      </c>
      <c r="AR482" s="17" t="e">
        <f>VLOOKUP($C482,'DATA PENGUKURAN GARDU'!$A:$BS,54,0)</f>
        <v>#N/A</v>
      </c>
      <c r="AS482" s="20" t="e">
        <f>VLOOKUP($D482,'DATA PENGUKURAN GARDU'!$A:$BS,42,0)</f>
        <v>#N/A</v>
      </c>
      <c r="AT482" s="21" t="e">
        <f t="shared" si="255"/>
        <v>#N/A</v>
      </c>
      <c r="AU482" s="20" t="e">
        <f>VLOOKUP($D482,'DATA PENGUKURAN GARDU'!$A:$BS,44,0)</f>
        <v>#N/A</v>
      </c>
      <c r="AV482" s="21" t="e">
        <f t="shared" si="256"/>
        <v>#N/A</v>
      </c>
      <c r="AW482" s="20" t="e">
        <f>VLOOKUP($D482,'DATA PENGUKURAN GARDU'!$A:$BS,46,0)</f>
        <v>#N/A</v>
      </c>
      <c r="AX482" s="21" t="e">
        <f t="shared" si="257"/>
        <v>#N/A</v>
      </c>
      <c r="AY482" s="20" t="e">
        <f>VLOOKUP($D482,'DATA PENGUKURAN GARDU'!$A:$BS,46,0)</f>
        <v>#N/A</v>
      </c>
      <c r="AZ482" s="20" t="e">
        <f>VLOOKUP($D482,'DATA PENGUKURAN GARDU'!$A:$BS,53,0)</f>
        <v>#N/A</v>
      </c>
      <c r="BA482" s="20" t="e">
        <f>VLOOKUP($D482,'DATA PENGUKURAN GARDU'!$A:$BS,54,0)</f>
        <v>#N/A</v>
      </c>
      <c r="BB482" s="17" t="e">
        <f>VLOOKUP($E482,'DATA PENGUKURAN GARDU'!$A:$BS,42,0)</f>
        <v>#N/A</v>
      </c>
      <c r="BC482" s="23" t="e">
        <f t="shared" si="258"/>
        <v>#N/A</v>
      </c>
      <c r="BD482" s="17" t="e">
        <f>VLOOKUP($E482,'DATA PENGUKURAN GARDU'!$A:$BS,44,0)</f>
        <v>#N/A</v>
      </c>
      <c r="BE482" s="23" t="e">
        <f t="shared" si="259"/>
        <v>#N/A</v>
      </c>
      <c r="BF482" s="17" t="e">
        <f>VLOOKUP($E482,'DATA PENGUKURAN GARDU'!$A:$BS,46,0)</f>
        <v>#N/A</v>
      </c>
      <c r="BG482" s="23" t="e">
        <f t="shared" si="260"/>
        <v>#N/A</v>
      </c>
      <c r="BH482" s="17" t="e">
        <f>VLOOKUP($E482,'DATA PENGUKURAN GARDU'!$A:$BS,46,0)</f>
        <v>#N/A</v>
      </c>
      <c r="BI482" s="17" t="e">
        <f>VLOOKUP($E482,'DATA PENGUKURAN GARDU'!$A:$BS,53,0)</f>
        <v>#N/A</v>
      </c>
      <c r="BJ482" s="17" t="e">
        <f>VLOOKUP($E482,'DATA PENGUKURAN GARDU'!$A:$BS,54,0)</f>
        <v>#N/A</v>
      </c>
      <c r="BK482" s="20" t="e">
        <f t="shared" si="261"/>
        <v>#N/A</v>
      </c>
      <c r="BL482" s="20" t="e">
        <f t="shared" si="262"/>
        <v>#N/A</v>
      </c>
      <c r="BM482" s="20" t="e">
        <f t="shared" si="263"/>
        <v>#N/A</v>
      </c>
      <c r="BN482" s="25" t="e">
        <f t="shared" si="264"/>
        <v>#N/A</v>
      </c>
      <c r="BO482" s="26" t="str">
        <f t="shared" si="265"/>
        <v>0</v>
      </c>
      <c r="BP482" s="21" t="e">
        <f t="shared" si="266"/>
        <v>#VALUE!</v>
      </c>
      <c r="BQ482" s="20" t="e">
        <f t="shared" si="267"/>
        <v>#N/A</v>
      </c>
      <c r="BR482" s="20" t="e">
        <v>#N/A</v>
      </c>
      <c r="BS482" s="9" t="e">
        <v>#N/A</v>
      </c>
      <c r="BT482" s="2" t="e">
        <f t="shared" si="268"/>
        <v>#VALUE!</v>
      </c>
      <c r="BU482" s="2" t="e">
        <f t="shared" si="236"/>
        <v>#N/A</v>
      </c>
      <c r="BV482" s="2" t="e">
        <f t="shared" si="237"/>
        <v>#N/A</v>
      </c>
    </row>
    <row r="483" s="2" customFormat="1" ht="22.95" customHeight="1" spans="1:74">
      <c r="A483" s="9" t="str">
        <f t="shared" si="238"/>
        <v>M 87Induk</v>
      </c>
      <c r="B483" s="9" t="str">
        <f t="shared" si="239"/>
        <v>M 87jurusan 1</v>
      </c>
      <c r="C483" s="9" t="str">
        <f t="shared" si="240"/>
        <v>M 87jurusan 2</v>
      </c>
      <c r="D483" s="9" t="str">
        <f t="shared" si="241"/>
        <v>M 87jurusan 3</v>
      </c>
      <c r="E483" s="9" t="str">
        <f t="shared" si="242"/>
        <v>M 87jurusan 4</v>
      </c>
      <c r="F483" s="10" t="s">
        <v>131</v>
      </c>
      <c r="G483" s="10" t="s">
        <v>131</v>
      </c>
      <c r="H483" s="10" t="s">
        <v>619</v>
      </c>
      <c r="I483" s="10">
        <v>0.55968</v>
      </c>
      <c r="J483" s="10">
        <v>123.95658</v>
      </c>
      <c r="K483" s="10" t="s">
        <v>7465</v>
      </c>
      <c r="L483" s="10" t="s">
        <v>7465</v>
      </c>
      <c r="M483" s="10" t="s">
        <v>7465</v>
      </c>
      <c r="N483" s="14">
        <f t="shared" si="243"/>
        <v>0</v>
      </c>
      <c r="O483" s="15" t="e">
        <f t="shared" si="244"/>
        <v>#VALUE!</v>
      </c>
      <c r="P483" s="15" t="e">
        <f t="shared" si="245"/>
        <v>#VALUE!</v>
      </c>
      <c r="Q483" s="17" t="e">
        <f>VLOOKUP($A483,'DATA PENGUKURAN GARDU'!$A:$BS,42,0)</f>
        <v>#N/A</v>
      </c>
      <c r="R483" s="18" t="e">
        <f t="shared" si="246"/>
        <v>#N/A</v>
      </c>
      <c r="S483" s="17" t="e">
        <f>VLOOKUP($A483,'DATA PENGUKURAN GARDU'!$A:$BS,44,0)</f>
        <v>#N/A</v>
      </c>
      <c r="T483" s="18" t="e">
        <f t="shared" si="247"/>
        <v>#N/A</v>
      </c>
      <c r="U483" s="17" t="e">
        <f>VLOOKUP($A483,'DATA PENGUKURAN GARDU'!$A:$BS,46,0)</f>
        <v>#N/A</v>
      </c>
      <c r="V483" s="18" t="e">
        <f t="shared" si="248"/>
        <v>#N/A</v>
      </c>
      <c r="W483" s="17" t="e">
        <f>VLOOKUP($A483,'DATA PENGUKURAN GARDU'!$A:$BS,48,0)</f>
        <v>#N/A</v>
      </c>
      <c r="X483" s="17" t="e">
        <f>VLOOKUP($A483,'DATA PENGUKURAN GARDU'!$A:$BS,53,0)</f>
        <v>#N/A</v>
      </c>
      <c r="Y483" s="17" t="e">
        <f>VLOOKUP($A483,'DATA PENGUKURAN GARDU'!$A:$BS,54,0)</f>
        <v>#N/A</v>
      </c>
      <c r="Z483" s="17" t="e">
        <f>VLOOKUP($A483,'DATA PENGUKURAN GARDU'!$A:$BS,55,0)</f>
        <v>#N/A</v>
      </c>
      <c r="AA483" s="20" t="e">
        <f>VLOOKUP($B483,'DATA PENGUKURAN GARDU'!$A:$BS,42,0)</f>
        <v>#N/A</v>
      </c>
      <c r="AB483" s="21" t="e">
        <f t="shared" si="249"/>
        <v>#N/A</v>
      </c>
      <c r="AC483" s="20" t="e">
        <f>VLOOKUP($B483,'DATA PENGUKURAN GARDU'!$A:$BS,44,0)</f>
        <v>#N/A</v>
      </c>
      <c r="AD483" s="21" t="e">
        <f t="shared" si="250"/>
        <v>#N/A</v>
      </c>
      <c r="AE483" s="20" t="e">
        <f>VLOOKUP($B483,'DATA PENGUKURAN GARDU'!$A:$BS,46,0)</f>
        <v>#N/A</v>
      </c>
      <c r="AF483" s="21" t="e">
        <f t="shared" si="251"/>
        <v>#N/A</v>
      </c>
      <c r="AG483" s="20" t="e">
        <f>VLOOKUP($B483,'DATA PENGUKURAN GARDU'!$A:$BS,46,0)</f>
        <v>#N/A</v>
      </c>
      <c r="AH483" s="20" t="e">
        <f>VLOOKUP($B483,'DATA PENGUKURAN GARDU'!$A:$BS,53,0)</f>
        <v>#N/A</v>
      </c>
      <c r="AI483" s="20" t="e">
        <f>VLOOKUP($B483,'DATA PENGUKURAN GARDU'!$A:$BS,54,0)</f>
        <v>#N/A</v>
      </c>
      <c r="AJ483" s="17" t="e">
        <f>VLOOKUP($C483,'DATA PENGUKURAN GARDU'!$A:$BS,42,0)</f>
        <v>#N/A</v>
      </c>
      <c r="AK483" s="23" t="e">
        <f t="shared" si="252"/>
        <v>#N/A</v>
      </c>
      <c r="AL483" s="17" t="e">
        <f>VLOOKUP($C483,'DATA PENGUKURAN GARDU'!$A:$BS,44,0)</f>
        <v>#N/A</v>
      </c>
      <c r="AM483" s="23" t="e">
        <f t="shared" si="253"/>
        <v>#N/A</v>
      </c>
      <c r="AN483" s="17" t="e">
        <f>VLOOKUP($C483,'DATA PENGUKURAN GARDU'!$A:$BS,46,0)</f>
        <v>#N/A</v>
      </c>
      <c r="AO483" s="23" t="e">
        <f t="shared" si="254"/>
        <v>#N/A</v>
      </c>
      <c r="AP483" s="17" t="e">
        <f>VLOOKUP($C483,'DATA PENGUKURAN GARDU'!$A:$BS,46,0)</f>
        <v>#N/A</v>
      </c>
      <c r="AQ483" s="17" t="e">
        <f>VLOOKUP($C483,'DATA PENGUKURAN GARDU'!$A:$BS,53,0)</f>
        <v>#N/A</v>
      </c>
      <c r="AR483" s="17" t="e">
        <f>VLOOKUP($C483,'DATA PENGUKURAN GARDU'!$A:$BS,54,0)</f>
        <v>#N/A</v>
      </c>
      <c r="AS483" s="20" t="e">
        <f>VLOOKUP($D483,'DATA PENGUKURAN GARDU'!$A:$BS,42,0)</f>
        <v>#N/A</v>
      </c>
      <c r="AT483" s="21" t="e">
        <f t="shared" si="255"/>
        <v>#N/A</v>
      </c>
      <c r="AU483" s="20" t="e">
        <f>VLOOKUP($D483,'DATA PENGUKURAN GARDU'!$A:$BS,44,0)</f>
        <v>#N/A</v>
      </c>
      <c r="AV483" s="21" t="e">
        <f t="shared" si="256"/>
        <v>#N/A</v>
      </c>
      <c r="AW483" s="20" t="e">
        <f>VLOOKUP($D483,'DATA PENGUKURAN GARDU'!$A:$BS,46,0)</f>
        <v>#N/A</v>
      </c>
      <c r="AX483" s="21" t="e">
        <f t="shared" si="257"/>
        <v>#N/A</v>
      </c>
      <c r="AY483" s="20" t="e">
        <f>VLOOKUP($D483,'DATA PENGUKURAN GARDU'!$A:$BS,46,0)</f>
        <v>#N/A</v>
      </c>
      <c r="AZ483" s="20" t="e">
        <f>VLOOKUP($D483,'DATA PENGUKURAN GARDU'!$A:$BS,53,0)</f>
        <v>#N/A</v>
      </c>
      <c r="BA483" s="20" t="e">
        <f>VLOOKUP($D483,'DATA PENGUKURAN GARDU'!$A:$BS,54,0)</f>
        <v>#N/A</v>
      </c>
      <c r="BB483" s="17" t="e">
        <f>VLOOKUP($E483,'DATA PENGUKURAN GARDU'!$A:$BS,42,0)</f>
        <v>#N/A</v>
      </c>
      <c r="BC483" s="23" t="e">
        <f t="shared" si="258"/>
        <v>#N/A</v>
      </c>
      <c r="BD483" s="17" t="e">
        <f>VLOOKUP($E483,'DATA PENGUKURAN GARDU'!$A:$BS,44,0)</f>
        <v>#N/A</v>
      </c>
      <c r="BE483" s="23" t="e">
        <f t="shared" si="259"/>
        <v>#N/A</v>
      </c>
      <c r="BF483" s="17" t="e">
        <f>VLOOKUP($E483,'DATA PENGUKURAN GARDU'!$A:$BS,46,0)</f>
        <v>#N/A</v>
      </c>
      <c r="BG483" s="23" t="e">
        <f t="shared" si="260"/>
        <v>#N/A</v>
      </c>
      <c r="BH483" s="17" t="e">
        <f>VLOOKUP($E483,'DATA PENGUKURAN GARDU'!$A:$BS,46,0)</f>
        <v>#N/A</v>
      </c>
      <c r="BI483" s="17" t="e">
        <f>VLOOKUP($E483,'DATA PENGUKURAN GARDU'!$A:$BS,53,0)</f>
        <v>#N/A</v>
      </c>
      <c r="BJ483" s="17" t="e">
        <f>VLOOKUP($E483,'DATA PENGUKURAN GARDU'!$A:$BS,54,0)</f>
        <v>#N/A</v>
      </c>
      <c r="BK483" s="20" t="e">
        <f t="shared" si="261"/>
        <v>#N/A</v>
      </c>
      <c r="BL483" s="20" t="e">
        <f t="shared" si="262"/>
        <v>#N/A</v>
      </c>
      <c r="BM483" s="20" t="e">
        <f t="shared" si="263"/>
        <v>#N/A</v>
      </c>
      <c r="BN483" s="25" t="e">
        <f t="shared" si="264"/>
        <v>#N/A</v>
      </c>
      <c r="BO483" s="26" t="str">
        <f t="shared" si="265"/>
        <v>0</v>
      </c>
      <c r="BP483" s="21" t="e">
        <f t="shared" si="266"/>
        <v>#VALUE!</v>
      </c>
      <c r="BQ483" s="20" t="e">
        <f t="shared" si="267"/>
        <v>#N/A</v>
      </c>
      <c r="BR483" s="20" t="e">
        <v>#N/A</v>
      </c>
      <c r="BS483" s="9" t="e">
        <v>#N/A</v>
      </c>
      <c r="BT483" s="2" t="e">
        <f t="shared" si="268"/>
        <v>#VALUE!</v>
      </c>
      <c r="BU483" s="2" t="e">
        <f t="shared" si="236"/>
        <v>#N/A</v>
      </c>
      <c r="BV483" s="2" t="e">
        <f t="shared" si="237"/>
        <v>#N/A</v>
      </c>
    </row>
    <row r="484" s="2" customFormat="1" ht="22.95" customHeight="1" spans="1:74">
      <c r="A484" s="9" t="str">
        <f t="shared" si="238"/>
        <v>M 88Induk</v>
      </c>
      <c r="B484" s="9" t="str">
        <f t="shared" si="239"/>
        <v>M 88jurusan 1</v>
      </c>
      <c r="C484" s="9" t="str">
        <f t="shared" si="240"/>
        <v>M 88jurusan 2</v>
      </c>
      <c r="D484" s="9" t="str">
        <f t="shared" si="241"/>
        <v>M 88jurusan 3</v>
      </c>
      <c r="E484" s="9" t="str">
        <f t="shared" si="242"/>
        <v>M 88jurusan 4</v>
      </c>
      <c r="F484" s="10" t="s">
        <v>131</v>
      </c>
      <c r="G484" s="10" t="s">
        <v>131</v>
      </c>
      <c r="H484" s="10" t="s">
        <v>620</v>
      </c>
      <c r="I484" s="10">
        <v>0.56403</v>
      </c>
      <c r="J484" s="10">
        <v>123.9541</v>
      </c>
      <c r="K484" s="10" t="s">
        <v>7465</v>
      </c>
      <c r="L484" s="10" t="s">
        <v>7465</v>
      </c>
      <c r="M484" s="10" t="s">
        <v>7465</v>
      </c>
      <c r="N484" s="14">
        <f t="shared" si="243"/>
        <v>0</v>
      </c>
      <c r="O484" s="15" t="e">
        <f t="shared" si="244"/>
        <v>#VALUE!</v>
      </c>
      <c r="P484" s="15" t="e">
        <f t="shared" si="245"/>
        <v>#VALUE!</v>
      </c>
      <c r="Q484" s="17" t="e">
        <f>VLOOKUP($A484,'DATA PENGUKURAN GARDU'!$A:$BS,42,0)</f>
        <v>#N/A</v>
      </c>
      <c r="R484" s="18" t="e">
        <f t="shared" si="246"/>
        <v>#N/A</v>
      </c>
      <c r="S484" s="17" t="e">
        <f>VLOOKUP($A484,'DATA PENGUKURAN GARDU'!$A:$BS,44,0)</f>
        <v>#N/A</v>
      </c>
      <c r="T484" s="18" t="e">
        <f t="shared" si="247"/>
        <v>#N/A</v>
      </c>
      <c r="U484" s="17" t="e">
        <f>VLOOKUP($A484,'DATA PENGUKURAN GARDU'!$A:$BS,46,0)</f>
        <v>#N/A</v>
      </c>
      <c r="V484" s="18" t="e">
        <f t="shared" si="248"/>
        <v>#N/A</v>
      </c>
      <c r="W484" s="17" t="e">
        <f>VLOOKUP($A484,'DATA PENGUKURAN GARDU'!$A:$BS,48,0)</f>
        <v>#N/A</v>
      </c>
      <c r="X484" s="17" t="e">
        <f>VLOOKUP($A484,'DATA PENGUKURAN GARDU'!$A:$BS,53,0)</f>
        <v>#N/A</v>
      </c>
      <c r="Y484" s="17" t="e">
        <f>VLOOKUP($A484,'DATA PENGUKURAN GARDU'!$A:$BS,54,0)</f>
        <v>#N/A</v>
      </c>
      <c r="Z484" s="17" t="e">
        <f>VLOOKUP($A484,'DATA PENGUKURAN GARDU'!$A:$BS,55,0)</f>
        <v>#N/A</v>
      </c>
      <c r="AA484" s="20" t="e">
        <f>VLOOKUP($B484,'DATA PENGUKURAN GARDU'!$A:$BS,42,0)</f>
        <v>#N/A</v>
      </c>
      <c r="AB484" s="21" t="e">
        <f t="shared" si="249"/>
        <v>#N/A</v>
      </c>
      <c r="AC484" s="20" t="e">
        <f>VLOOKUP($B484,'DATA PENGUKURAN GARDU'!$A:$BS,44,0)</f>
        <v>#N/A</v>
      </c>
      <c r="AD484" s="21" t="e">
        <f t="shared" si="250"/>
        <v>#N/A</v>
      </c>
      <c r="AE484" s="20" t="e">
        <f>VLOOKUP($B484,'DATA PENGUKURAN GARDU'!$A:$BS,46,0)</f>
        <v>#N/A</v>
      </c>
      <c r="AF484" s="21" t="e">
        <f t="shared" si="251"/>
        <v>#N/A</v>
      </c>
      <c r="AG484" s="20" t="e">
        <f>VLOOKUP($B484,'DATA PENGUKURAN GARDU'!$A:$BS,46,0)</f>
        <v>#N/A</v>
      </c>
      <c r="AH484" s="20" t="e">
        <f>VLOOKUP($B484,'DATA PENGUKURAN GARDU'!$A:$BS,53,0)</f>
        <v>#N/A</v>
      </c>
      <c r="AI484" s="20" t="e">
        <f>VLOOKUP($B484,'DATA PENGUKURAN GARDU'!$A:$BS,54,0)</f>
        <v>#N/A</v>
      </c>
      <c r="AJ484" s="17" t="e">
        <f>VLOOKUP($C484,'DATA PENGUKURAN GARDU'!$A:$BS,42,0)</f>
        <v>#N/A</v>
      </c>
      <c r="AK484" s="23" t="e">
        <f t="shared" si="252"/>
        <v>#N/A</v>
      </c>
      <c r="AL484" s="17" t="e">
        <f>VLOOKUP($C484,'DATA PENGUKURAN GARDU'!$A:$BS,44,0)</f>
        <v>#N/A</v>
      </c>
      <c r="AM484" s="23" t="e">
        <f t="shared" si="253"/>
        <v>#N/A</v>
      </c>
      <c r="AN484" s="17" t="e">
        <f>VLOOKUP($C484,'DATA PENGUKURAN GARDU'!$A:$BS,46,0)</f>
        <v>#N/A</v>
      </c>
      <c r="AO484" s="23" t="e">
        <f t="shared" si="254"/>
        <v>#N/A</v>
      </c>
      <c r="AP484" s="17" t="e">
        <f>VLOOKUP($C484,'DATA PENGUKURAN GARDU'!$A:$BS,46,0)</f>
        <v>#N/A</v>
      </c>
      <c r="AQ484" s="17" t="e">
        <f>VLOOKUP($C484,'DATA PENGUKURAN GARDU'!$A:$BS,53,0)</f>
        <v>#N/A</v>
      </c>
      <c r="AR484" s="17" t="e">
        <f>VLOOKUP($C484,'DATA PENGUKURAN GARDU'!$A:$BS,54,0)</f>
        <v>#N/A</v>
      </c>
      <c r="AS484" s="20" t="e">
        <f>VLOOKUP($D484,'DATA PENGUKURAN GARDU'!$A:$BS,42,0)</f>
        <v>#N/A</v>
      </c>
      <c r="AT484" s="21" t="e">
        <f t="shared" si="255"/>
        <v>#N/A</v>
      </c>
      <c r="AU484" s="20" t="e">
        <f>VLOOKUP($D484,'DATA PENGUKURAN GARDU'!$A:$BS,44,0)</f>
        <v>#N/A</v>
      </c>
      <c r="AV484" s="21" t="e">
        <f t="shared" si="256"/>
        <v>#N/A</v>
      </c>
      <c r="AW484" s="20" t="e">
        <f>VLOOKUP($D484,'DATA PENGUKURAN GARDU'!$A:$BS,46,0)</f>
        <v>#N/A</v>
      </c>
      <c r="AX484" s="21" t="e">
        <f t="shared" si="257"/>
        <v>#N/A</v>
      </c>
      <c r="AY484" s="20" t="e">
        <f>VLOOKUP($D484,'DATA PENGUKURAN GARDU'!$A:$BS,46,0)</f>
        <v>#N/A</v>
      </c>
      <c r="AZ484" s="20" t="e">
        <f>VLOOKUP($D484,'DATA PENGUKURAN GARDU'!$A:$BS,53,0)</f>
        <v>#N/A</v>
      </c>
      <c r="BA484" s="20" t="e">
        <f>VLOOKUP($D484,'DATA PENGUKURAN GARDU'!$A:$BS,54,0)</f>
        <v>#N/A</v>
      </c>
      <c r="BB484" s="17" t="e">
        <f>VLOOKUP($E484,'DATA PENGUKURAN GARDU'!$A:$BS,42,0)</f>
        <v>#N/A</v>
      </c>
      <c r="BC484" s="23" t="e">
        <f t="shared" si="258"/>
        <v>#N/A</v>
      </c>
      <c r="BD484" s="17" t="e">
        <f>VLOOKUP($E484,'DATA PENGUKURAN GARDU'!$A:$BS,44,0)</f>
        <v>#N/A</v>
      </c>
      <c r="BE484" s="23" t="e">
        <f t="shared" si="259"/>
        <v>#N/A</v>
      </c>
      <c r="BF484" s="17" t="e">
        <f>VLOOKUP($E484,'DATA PENGUKURAN GARDU'!$A:$BS,46,0)</f>
        <v>#N/A</v>
      </c>
      <c r="BG484" s="23" t="e">
        <f t="shared" si="260"/>
        <v>#N/A</v>
      </c>
      <c r="BH484" s="17" t="e">
        <f>VLOOKUP($E484,'DATA PENGUKURAN GARDU'!$A:$BS,46,0)</f>
        <v>#N/A</v>
      </c>
      <c r="BI484" s="17" t="e">
        <f>VLOOKUP($E484,'DATA PENGUKURAN GARDU'!$A:$BS,53,0)</f>
        <v>#N/A</v>
      </c>
      <c r="BJ484" s="17" t="e">
        <f>VLOOKUP($E484,'DATA PENGUKURAN GARDU'!$A:$BS,54,0)</f>
        <v>#N/A</v>
      </c>
      <c r="BK484" s="20" t="e">
        <f t="shared" si="261"/>
        <v>#N/A</v>
      </c>
      <c r="BL484" s="20" t="e">
        <f t="shared" si="262"/>
        <v>#N/A</v>
      </c>
      <c r="BM484" s="20" t="e">
        <f t="shared" si="263"/>
        <v>#N/A</v>
      </c>
      <c r="BN484" s="25" t="e">
        <f t="shared" si="264"/>
        <v>#N/A</v>
      </c>
      <c r="BO484" s="26" t="str">
        <f t="shared" si="265"/>
        <v>0</v>
      </c>
      <c r="BP484" s="21" t="e">
        <f t="shared" si="266"/>
        <v>#VALUE!</v>
      </c>
      <c r="BQ484" s="20" t="e">
        <f t="shared" si="267"/>
        <v>#N/A</v>
      </c>
      <c r="BR484" s="20" t="e">
        <v>#N/A</v>
      </c>
      <c r="BS484" s="9" t="e">
        <v>#N/A</v>
      </c>
      <c r="BT484" s="2" t="e">
        <f t="shared" si="268"/>
        <v>#VALUE!</v>
      </c>
      <c r="BU484" s="2" t="e">
        <f t="shared" si="236"/>
        <v>#N/A</v>
      </c>
      <c r="BV484" s="2" t="e">
        <f t="shared" si="237"/>
        <v>#N/A</v>
      </c>
    </row>
    <row r="485" s="2" customFormat="1" ht="22.95" customHeight="1" spans="1:74">
      <c r="A485" s="9" t="str">
        <f t="shared" si="238"/>
        <v>M 09Induk</v>
      </c>
      <c r="B485" s="9" t="str">
        <f t="shared" si="239"/>
        <v>M 09jurusan 1</v>
      </c>
      <c r="C485" s="9" t="str">
        <f t="shared" si="240"/>
        <v>M 09jurusan 2</v>
      </c>
      <c r="D485" s="9" t="str">
        <f t="shared" si="241"/>
        <v>M 09jurusan 3</v>
      </c>
      <c r="E485" s="9" t="str">
        <f t="shared" si="242"/>
        <v>M 09jurusan 4</v>
      </c>
      <c r="F485" s="10" t="s">
        <v>131</v>
      </c>
      <c r="G485" s="10" t="s">
        <v>131</v>
      </c>
      <c r="H485" s="10" t="s">
        <v>621</v>
      </c>
      <c r="I485" s="10">
        <v>0.65413</v>
      </c>
      <c r="J485" s="10">
        <v>124.17307</v>
      </c>
      <c r="K485" s="10" t="s">
        <v>7465</v>
      </c>
      <c r="L485" s="10" t="s">
        <v>7465</v>
      </c>
      <c r="M485" s="10" t="s">
        <v>7465</v>
      </c>
      <c r="N485" s="14">
        <f t="shared" si="243"/>
        <v>0</v>
      </c>
      <c r="O485" s="15" t="e">
        <f t="shared" si="244"/>
        <v>#VALUE!</v>
      </c>
      <c r="P485" s="15" t="e">
        <f t="shared" si="245"/>
        <v>#VALUE!</v>
      </c>
      <c r="Q485" s="17" t="e">
        <f>VLOOKUP($A485,'DATA PENGUKURAN GARDU'!$A:$BS,42,0)</f>
        <v>#N/A</v>
      </c>
      <c r="R485" s="18" t="e">
        <f t="shared" si="246"/>
        <v>#N/A</v>
      </c>
      <c r="S485" s="17" t="e">
        <f>VLOOKUP($A485,'DATA PENGUKURAN GARDU'!$A:$BS,44,0)</f>
        <v>#N/A</v>
      </c>
      <c r="T485" s="18" t="e">
        <f t="shared" si="247"/>
        <v>#N/A</v>
      </c>
      <c r="U485" s="17" t="e">
        <f>VLOOKUP($A485,'DATA PENGUKURAN GARDU'!$A:$BS,46,0)</f>
        <v>#N/A</v>
      </c>
      <c r="V485" s="18" t="e">
        <f t="shared" si="248"/>
        <v>#N/A</v>
      </c>
      <c r="W485" s="17" t="e">
        <f>VLOOKUP($A485,'DATA PENGUKURAN GARDU'!$A:$BS,48,0)</f>
        <v>#N/A</v>
      </c>
      <c r="X485" s="17" t="e">
        <f>VLOOKUP($A485,'DATA PENGUKURAN GARDU'!$A:$BS,53,0)</f>
        <v>#N/A</v>
      </c>
      <c r="Y485" s="17" t="e">
        <f>VLOOKUP($A485,'DATA PENGUKURAN GARDU'!$A:$BS,54,0)</f>
        <v>#N/A</v>
      </c>
      <c r="Z485" s="17" t="e">
        <f>VLOOKUP($A485,'DATA PENGUKURAN GARDU'!$A:$BS,55,0)</f>
        <v>#N/A</v>
      </c>
      <c r="AA485" s="20" t="e">
        <f>VLOOKUP($B485,'DATA PENGUKURAN GARDU'!$A:$BS,42,0)</f>
        <v>#N/A</v>
      </c>
      <c r="AB485" s="21" t="e">
        <f t="shared" si="249"/>
        <v>#N/A</v>
      </c>
      <c r="AC485" s="20" t="e">
        <f>VLOOKUP($B485,'DATA PENGUKURAN GARDU'!$A:$BS,44,0)</f>
        <v>#N/A</v>
      </c>
      <c r="AD485" s="21" t="e">
        <f t="shared" si="250"/>
        <v>#N/A</v>
      </c>
      <c r="AE485" s="20" t="e">
        <f>VLOOKUP($B485,'DATA PENGUKURAN GARDU'!$A:$BS,46,0)</f>
        <v>#N/A</v>
      </c>
      <c r="AF485" s="21" t="e">
        <f t="shared" si="251"/>
        <v>#N/A</v>
      </c>
      <c r="AG485" s="20" t="e">
        <f>VLOOKUP($B485,'DATA PENGUKURAN GARDU'!$A:$BS,46,0)</f>
        <v>#N/A</v>
      </c>
      <c r="AH485" s="20" t="e">
        <f>VLOOKUP($B485,'DATA PENGUKURAN GARDU'!$A:$BS,53,0)</f>
        <v>#N/A</v>
      </c>
      <c r="AI485" s="20" t="e">
        <f>VLOOKUP($B485,'DATA PENGUKURAN GARDU'!$A:$BS,54,0)</f>
        <v>#N/A</v>
      </c>
      <c r="AJ485" s="17" t="e">
        <f>VLOOKUP($C485,'DATA PENGUKURAN GARDU'!$A:$BS,42,0)</f>
        <v>#N/A</v>
      </c>
      <c r="AK485" s="23" t="e">
        <f t="shared" si="252"/>
        <v>#N/A</v>
      </c>
      <c r="AL485" s="17" t="e">
        <f>VLOOKUP($C485,'DATA PENGUKURAN GARDU'!$A:$BS,44,0)</f>
        <v>#N/A</v>
      </c>
      <c r="AM485" s="23" t="e">
        <f t="shared" si="253"/>
        <v>#N/A</v>
      </c>
      <c r="AN485" s="17" t="e">
        <f>VLOOKUP($C485,'DATA PENGUKURAN GARDU'!$A:$BS,46,0)</f>
        <v>#N/A</v>
      </c>
      <c r="AO485" s="23" t="e">
        <f t="shared" si="254"/>
        <v>#N/A</v>
      </c>
      <c r="AP485" s="17" t="e">
        <f>VLOOKUP($C485,'DATA PENGUKURAN GARDU'!$A:$BS,46,0)</f>
        <v>#N/A</v>
      </c>
      <c r="AQ485" s="17" t="e">
        <f>VLOOKUP($C485,'DATA PENGUKURAN GARDU'!$A:$BS,53,0)</f>
        <v>#N/A</v>
      </c>
      <c r="AR485" s="17" t="e">
        <f>VLOOKUP($C485,'DATA PENGUKURAN GARDU'!$A:$BS,54,0)</f>
        <v>#N/A</v>
      </c>
      <c r="AS485" s="20" t="e">
        <f>VLOOKUP($D485,'DATA PENGUKURAN GARDU'!$A:$BS,42,0)</f>
        <v>#N/A</v>
      </c>
      <c r="AT485" s="21" t="e">
        <f t="shared" si="255"/>
        <v>#N/A</v>
      </c>
      <c r="AU485" s="20" t="e">
        <f>VLOOKUP($D485,'DATA PENGUKURAN GARDU'!$A:$BS,44,0)</f>
        <v>#N/A</v>
      </c>
      <c r="AV485" s="21" t="e">
        <f t="shared" si="256"/>
        <v>#N/A</v>
      </c>
      <c r="AW485" s="20" t="e">
        <f>VLOOKUP($D485,'DATA PENGUKURAN GARDU'!$A:$BS,46,0)</f>
        <v>#N/A</v>
      </c>
      <c r="AX485" s="21" t="e">
        <f t="shared" si="257"/>
        <v>#N/A</v>
      </c>
      <c r="AY485" s="20" t="e">
        <f>VLOOKUP($D485,'DATA PENGUKURAN GARDU'!$A:$BS,46,0)</f>
        <v>#N/A</v>
      </c>
      <c r="AZ485" s="20" t="e">
        <f>VLOOKUP($D485,'DATA PENGUKURAN GARDU'!$A:$BS,53,0)</f>
        <v>#N/A</v>
      </c>
      <c r="BA485" s="20" t="e">
        <f>VLOOKUP($D485,'DATA PENGUKURAN GARDU'!$A:$BS,54,0)</f>
        <v>#N/A</v>
      </c>
      <c r="BB485" s="17" t="e">
        <f>VLOOKUP($E485,'DATA PENGUKURAN GARDU'!$A:$BS,42,0)</f>
        <v>#N/A</v>
      </c>
      <c r="BC485" s="23" t="e">
        <f t="shared" si="258"/>
        <v>#N/A</v>
      </c>
      <c r="BD485" s="17" t="e">
        <f>VLOOKUP($E485,'DATA PENGUKURAN GARDU'!$A:$BS,44,0)</f>
        <v>#N/A</v>
      </c>
      <c r="BE485" s="23" t="e">
        <f t="shared" si="259"/>
        <v>#N/A</v>
      </c>
      <c r="BF485" s="17" t="e">
        <f>VLOOKUP($E485,'DATA PENGUKURAN GARDU'!$A:$BS,46,0)</f>
        <v>#N/A</v>
      </c>
      <c r="BG485" s="23" t="e">
        <f t="shared" si="260"/>
        <v>#N/A</v>
      </c>
      <c r="BH485" s="17" t="e">
        <f>VLOOKUP($E485,'DATA PENGUKURAN GARDU'!$A:$BS,46,0)</f>
        <v>#N/A</v>
      </c>
      <c r="BI485" s="17" t="e">
        <f>VLOOKUP($E485,'DATA PENGUKURAN GARDU'!$A:$BS,53,0)</f>
        <v>#N/A</v>
      </c>
      <c r="BJ485" s="17" t="e">
        <f>VLOOKUP($E485,'DATA PENGUKURAN GARDU'!$A:$BS,54,0)</f>
        <v>#N/A</v>
      </c>
      <c r="BK485" s="20" t="e">
        <f t="shared" si="261"/>
        <v>#N/A</v>
      </c>
      <c r="BL485" s="20" t="e">
        <f t="shared" si="262"/>
        <v>#N/A</v>
      </c>
      <c r="BM485" s="20" t="e">
        <f t="shared" si="263"/>
        <v>#N/A</v>
      </c>
      <c r="BN485" s="25" t="e">
        <f t="shared" si="264"/>
        <v>#N/A</v>
      </c>
      <c r="BO485" s="26" t="str">
        <f t="shared" si="265"/>
        <v>0</v>
      </c>
      <c r="BP485" s="21" t="e">
        <f t="shared" si="266"/>
        <v>#VALUE!</v>
      </c>
      <c r="BQ485" s="20" t="e">
        <f t="shared" si="267"/>
        <v>#N/A</v>
      </c>
      <c r="BR485" s="20" t="e">
        <v>#N/A</v>
      </c>
      <c r="BS485" s="9" t="e">
        <v>#N/A</v>
      </c>
      <c r="BT485" s="2" t="e">
        <f t="shared" si="268"/>
        <v>#VALUE!</v>
      </c>
      <c r="BU485" s="2" t="e">
        <f t="shared" si="236"/>
        <v>#N/A</v>
      </c>
      <c r="BV485" s="2" t="e">
        <f t="shared" si="237"/>
        <v>#N/A</v>
      </c>
    </row>
    <row r="486" s="2" customFormat="1" ht="22.95" customHeight="1" spans="1:74">
      <c r="A486" s="9" t="str">
        <f t="shared" si="238"/>
        <v>M 16Induk</v>
      </c>
      <c r="B486" s="9" t="str">
        <f t="shared" si="239"/>
        <v>M 16jurusan 1</v>
      </c>
      <c r="C486" s="9" t="str">
        <f t="shared" si="240"/>
        <v>M 16jurusan 2</v>
      </c>
      <c r="D486" s="9" t="str">
        <f t="shared" si="241"/>
        <v>M 16jurusan 3</v>
      </c>
      <c r="E486" s="9" t="str">
        <f t="shared" si="242"/>
        <v>M 16jurusan 4</v>
      </c>
      <c r="F486" s="10" t="s">
        <v>131</v>
      </c>
      <c r="G486" s="10" t="s">
        <v>131</v>
      </c>
      <c r="H486" s="10" t="s">
        <v>622</v>
      </c>
      <c r="I486" s="10">
        <v>0.666684</v>
      </c>
      <c r="J486" s="10">
        <v>124.146389</v>
      </c>
      <c r="K486" s="10" t="s">
        <v>7465</v>
      </c>
      <c r="L486" s="10" t="s">
        <v>7465</v>
      </c>
      <c r="M486" s="10" t="s">
        <v>7465</v>
      </c>
      <c r="N486" s="14">
        <f t="shared" si="243"/>
        <v>0</v>
      </c>
      <c r="O486" s="15" t="e">
        <f t="shared" si="244"/>
        <v>#VALUE!</v>
      </c>
      <c r="P486" s="15" t="e">
        <f t="shared" si="245"/>
        <v>#VALUE!</v>
      </c>
      <c r="Q486" s="17" t="e">
        <f>VLOOKUP($A486,'DATA PENGUKURAN GARDU'!$A:$BS,42,0)</f>
        <v>#N/A</v>
      </c>
      <c r="R486" s="18" t="e">
        <f t="shared" si="246"/>
        <v>#N/A</v>
      </c>
      <c r="S486" s="17" t="e">
        <f>VLOOKUP($A486,'DATA PENGUKURAN GARDU'!$A:$BS,44,0)</f>
        <v>#N/A</v>
      </c>
      <c r="T486" s="18" t="e">
        <f t="shared" si="247"/>
        <v>#N/A</v>
      </c>
      <c r="U486" s="17" t="e">
        <f>VLOOKUP($A486,'DATA PENGUKURAN GARDU'!$A:$BS,46,0)</f>
        <v>#N/A</v>
      </c>
      <c r="V486" s="18" t="e">
        <f t="shared" si="248"/>
        <v>#N/A</v>
      </c>
      <c r="W486" s="17" t="e">
        <f>VLOOKUP($A486,'DATA PENGUKURAN GARDU'!$A:$BS,48,0)</f>
        <v>#N/A</v>
      </c>
      <c r="X486" s="17" t="e">
        <f>VLOOKUP($A486,'DATA PENGUKURAN GARDU'!$A:$BS,53,0)</f>
        <v>#N/A</v>
      </c>
      <c r="Y486" s="17" t="e">
        <f>VLOOKUP($A486,'DATA PENGUKURAN GARDU'!$A:$BS,54,0)</f>
        <v>#N/A</v>
      </c>
      <c r="Z486" s="17" t="e">
        <f>VLOOKUP($A486,'DATA PENGUKURAN GARDU'!$A:$BS,55,0)</f>
        <v>#N/A</v>
      </c>
      <c r="AA486" s="20" t="e">
        <f>VLOOKUP($B486,'DATA PENGUKURAN GARDU'!$A:$BS,42,0)</f>
        <v>#N/A</v>
      </c>
      <c r="AB486" s="21" t="e">
        <f t="shared" si="249"/>
        <v>#N/A</v>
      </c>
      <c r="AC486" s="20" t="e">
        <f>VLOOKUP($B486,'DATA PENGUKURAN GARDU'!$A:$BS,44,0)</f>
        <v>#N/A</v>
      </c>
      <c r="AD486" s="21" t="e">
        <f t="shared" si="250"/>
        <v>#N/A</v>
      </c>
      <c r="AE486" s="20" t="e">
        <f>VLOOKUP($B486,'DATA PENGUKURAN GARDU'!$A:$BS,46,0)</f>
        <v>#N/A</v>
      </c>
      <c r="AF486" s="21" t="e">
        <f t="shared" si="251"/>
        <v>#N/A</v>
      </c>
      <c r="AG486" s="20" t="e">
        <f>VLOOKUP($B486,'DATA PENGUKURAN GARDU'!$A:$BS,46,0)</f>
        <v>#N/A</v>
      </c>
      <c r="AH486" s="20" t="e">
        <f>VLOOKUP($B486,'DATA PENGUKURAN GARDU'!$A:$BS,53,0)</f>
        <v>#N/A</v>
      </c>
      <c r="AI486" s="20" t="e">
        <f>VLOOKUP($B486,'DATA PENGUKURAN GARDU'!$A:$BS,54,0)</f>
        <v>#N/A</v>
      </c>
      <c r="AJ486" s="17" t="e">
        <f>VLOOKUP($C486,'DATA PENGUKURAN GARDU'!$A:$BS,42,0)</f>
        <v>#N/A</v>
      </c>
      <c r="AK486" s="23" t="e">
        <f t="shared" si="252"/>
        <v>#N/A</v>
      </c>
      <c r="AL486" s="17" t="e">
        <f>VLOOKUP($C486,'DATA PENGUKURAN GARDU'!$A:$BS,44,0)</f>
        <v>#N/A</v>
      </c>
      <c r="AM486" s="23" t="e">
        <f t="shared" si="253"/>
        <v>#N/A</v>
      </c>
      <c r="AN486" s="17" t="e">
        <f>VLOOKUP($C486,'DATA PENGUKURAN GARDU'!$A:$BS,46,0)</f>
        <v>#N/A</v>
      </c>
      <c r="AO486" s="23" t="e">
        <f t="shared" si="254"/>
        <v>#N/A</v>
      </c>
      <c r="AP486" s="17" t="e">
        <f>VLOOKUP($C486,'DATA PENGUKURAN GARDU'!$A:$BS,46,0)</f>
        <v>#N/A</v>
      </c>
      <c r="AQ486" s="17" t="e">
        <f>VLOOKUP($C486,'DATA PENGUKURAN GARDU'!$A:$BS,53,0)</f>
        <v>#N/A</v>
      </c>
      <c r="AR486" s="17" t="e">
        <f>VLOOKUP($C486,'DATA PENGUKURAN GARDU'!$A:$BS,54,0)</f>
        <v>#N/A</v>
      </c>
      <c r="AS486" s="20" t="e">
        <f>VLOOKUP($D486,'DATA PENGUKURAN GARDU'!$A:$BS,42,0)</f>
        <v>#N/A</v>
      </c>
      <c r="AT486" s="21" t="e">
        <f t="shared" si="255"/>
        <v>#N/A</v>
      </c>
      <c r="AU486" s="20" t="e">
        <f>VLOOKUP($D486,'DATA PENGUKURAN GARDU'!$A:$BS,44,0)</f>
        <v>#N/A</v>
      </c>
      <c r="AV486" s="21" t="e">
        <f t="shared" si="256"/>
        <v>#N/A</v>
      </c>
      <c r="AW486" s="20" t="e">
        <f>VLOOKUP($D486,'DATA PENGUKURAN GARDU'!$A:$BS,46,0)</f>
        <v>#N/A</v>
      </c>
      <c r="AX486" s="21" t="e">
        <f t="shared" si="257"/>
        <v>#N/A</v>
      </c>
      <c r="AY486" s="20" t="e">
        <f>VLOOKUP($D486,'DATA PENGUKURAN GARDU'!$A:$BS,46,0)</f>
        <v>#N/A</v>
      </c>
      <c r="AZ486" s="20" t="e">
        <f>VLOOKUP($D486,'DATA PENGUKURAN GARDU'!$A:$BS,53,0)</f>
        <v>#N/A</v>
      </c>
      <c r="BA486" s="20" t="e">
        <f>VLOOKUP($D486,'DATA PENGUKURAN GARDU'!$A:$BS,54,0)</f>
        <v>#N/A</v>
      </c>
      <c r="BB486" s="17" t="e">
        <f>VLOOKUP($E486,'DATA PENGUKURAN GARDU'!$A:$BS,42,0)</f>
        <v>#N/A</v>
      </c>
      <c r="BC486" s="23" t="e">
        <f t="shared" si="258"/>
        <v>#N/A</v>
      </c>
      <c r="BD486" s="17" t="e">
        <f>VLOOKUP($E486,'DATA PENGUKURAN GARDU'!$A:$BS,44,0)</f>
        <v>#N/A</v>
      </c>
      <c r="BE486" s="23" t="e">
        <f t="shared" si="259"/>
        <v>#N/A</v>
      </c>
      <c r="BF486" s="17" t="e">
        <f>VLOOKUP($E486,'DATA PENGUKURAN GARDU'!$A:$BS,46,0)</f>
        <v>#N/A</v>
      </c>
      <c r="BG486" s="23" t="e">
        <f t="shared" si="260"/>
        <v>#N/A</v>
      </c>
      <c r="BH486" s="17" t="e">
        <f>VLOOKUP($E486,'DATA PENGUKURAN GARDU'!$A:$BS,46,0)</f>
        <v>#N/A</v>
      </c>
      <c r="BI486" s="17" t="e">
        <f>VLOOKUP($E486,'DATA PENGUKURAN GARDU'!$A:$BS,53,0)</f>
        <v>#N/A</v>
      </c>
      <c r="BJ486" s="17" t="e">
        <f>VLOOKUP($E486,'DATA PENGUKURAN GARDU'!$A:$BS,54,0)</f>
        <v>#N/A</v>
      </c>
      <c r="BK486" s="20" t="e">
        <f t="shared" si="261"/>
        <v>#N/A</v>
      </c>
      <c r="BL486" s="20" t="e">
        <f t="shared" si="262"/>
        <v>#N/A</v>
      </c>
      <c r="BM486" s="20" t="e">
        <f t="shared" si="263"/>
        <v>#N/A</v>
      </c>
      <c r="BN486" s="25" t="e">
        <f t="shared" si="264"/>
        <v>#N/A</v>
      </c>
      <c r="BO486" s="26" t="str">
        <f t="shared" si="265"/>
        <v>0</v>
      </c>
      <c r="BP486" s="21" t="e">
        <f t="shared" si="266"/>
        <v>#VALUE!</v>
      </c>
      <c r="BQ486" s="20" t="e">
        <f t="shared" si="267"/>
        <v>#N/A</v>
      </c>
      <c r="BR486" s="20" t="e">
        <v>#N/A</v>
      </c>
      <c r="BS486" s="9" t="e">
        <v>#N/A</v>
      </c>
      <c r="BT486" s="2" t="e">
        <f t="shared" si="268"/>
        <v>#VALUE!</v>
      </c>
      <c r="BU486" s="2" t="e">
        <f t="shared" si="236"/>
        <v>#N/A</v>
      </c>
      <c r="BV486" s="2" t="e">
        <f t="shared" si="237"/>
        <v>#N/A</v>
      </c>
    </row>
    <row r="487" s="2" customFormat="1" ht="22.95" customHeight="1" spans="1:74">
      <c r="A487" s="9" t="str">
        <f t="shared" si="238"/>
        <v>M 18Induk</v>
      </c>
      <c r="B487" s="9" t="str">
        <f t="shared" si="239"/>
        <v>M 18jurusan 1</v>
      </c>
      <c r="C487" s="9" t="str">
        <f t="shared" si="240"/>
        <v>M 18jurusan 2</v>
      </c>
      <c r="D487" s="9" t="str">
        <f t="shared" si="241"/>
        <v>M 18jurusan 3</v>
      </c>
      <c r="E487" s="9" t="str">
        <f t="shared" si="242"/>
        <v>M 18jurusan 4</v>
      </c>
      <c r="F487" s="10" t="s">
        <v>131</v>
      </c>
      <c r="G487" s="10" t="s">
        <v>131</v>
      </c>
      <c r="H487" s="10" t="s">
        <v>623</v>
      </c>
      <c r="I487" s="10">
        <v>0.67365</v>
      </c>
      <c r="J487" s="10">
        <v>124.14992</v>
      </c>
      <c r="K487" s="10" t="s">
        <v>7465</v>
      </c>
      <c r="L487" s="10" t="s">
        <v>7465</v>
      </c>
      <c r="M487" s="10" t="s">
        <v>7465</v>
      </c>
      <c r="N487" s="14">
        <f t="shared" si="243"/>
        <v>0</v>
      </c>
      <c r="O487" s="15" t="e">
        <f t="shared" si="244"/>
        <v>#VALUE!</v>
      </c>
      <c r="P487" s="15" t="e">
        <f t="shared" si="245"/>
        <v>#VALUE!</v>
      </c>
      <c r="Q487" s="17" t="e">
        <f>VLOOKUP($A487,'DATA PENGUKURAN GARDU'!$A:$BS,42,0)</f>
        <v>#N/A</v>
      </c>
      <c r="R487" s="18" t="e">
        <f t="shared" si="246"/>
        <v>#N/A</v>
      </c>
      <c r="S487" s="17" t="e">
        <f>VLOOKUP($A487,'DATA PENGUKURAN GARDU'!$A:$BS,44,0)</f>
        <v>#N/A</v>
      </c>
      <c r="T487" s="18" t="e">
        <f t="shared" si="247"/>
        <v>#N/A</v>
      </c>
      <c r="U487" s="17" t="e">
        <f>VLOOKUP($A487,'DATA PENGUKURAN GARDU'!$A:$BS,46,0)</f>
        <v>#N/A</v>
      </c>
      <c r="V487" s="18" t="e">
        <f t="shared" si="248"/>
        <v>#N/A</v>
      </c>
      <c r="W487" s="17" t="e">
        <f>VLOOKUP($A487,'DATA PENGUKURAN GARDU'!$A:$BS,48,0)</f>
        <v>#N/A</v>
      </c>
      <c r="X487" s="17" t="e">
        <f>VLOOKUP($A487,'DATA PENGUKURAN GARDU'!$A:$BS,53,0)</f>
        <v>#N/A</v>
      </c>
      <c r="Y487" s="17" t="e">
        <f>VLOOKUP($A487,'DATA PENGUKURAN GARDU'!$A:$BS,54,0)</f>
        <v>#N/A</v>
      </c>
      <c r="Z487" s="17" t="e">
        <f>VLOOKUP($A487,'DATA PENGUKURAN GARDU'!$A:$BS,55,0)</f>
        <v>#N/A</v>
      </c>
      <c r="AA487" s="20" t="e">
        <f>VLOOKUP($B487,'DATA PENGUKURAN GARDU'!$A:$BS,42,0)</f>
        <v>#N/A</v>
      </c>
      <c r="AB487" s="21" t="e">
        <f t="shared" si="249"/>
        <v>#N/A</v>
      </c>
      <c r="AC487" s="20" t="e">
        <f>VLOOKUP($B487,'DATA PENGUKURAN GARDU'!$A:$BS,44,0)</f>
        <v>#N/A</v>
      </c>
      <c r="AD487" s="21" t="e">
        <f t="shared" si="250"/>
        <v>#N/A</v>
      </c>
      <c r="AE487" s="20" t="e">
        <f>VLOOKUP($B487,'DATA PENGUKURAN GARDU'!$A:$BS,46,0)</f>
        <v>#N/A</v>
      </c>
      <c r="AF487" s="21" t="e">
        <f t="shared" si="251"/>
        <v>#N/A</v>
      </c>
      <c r="AG487" s="20" t="e">
        <f>VLOOKUP($B487,'DATA PENGUKURAN GARDU'!$A:$BS,46,0)</f>
        <v>#N/A</v>
      </c>
      <c r="AH487" s="20" t="e">
        <f>VLOOKUP($B487,'DATA PENGUKURAN GARDU'!$A:$BS,53,0)</f>
        <v>#N/A</v>
      </c>
      <c r="AI487" s="20" t="e">
        <f>VLOOKUP($B487,'DATA PENGUKURAN GARDU'!$A:$BS,54,0)</f>
        <v>#N/A</v>
      </c>
      <c r="AJ487" s="17" t="e">
        <f>VLOOKUP($C487,'DATA PENGUKURAN GARDU'!$A:$BS,42,0)</f>
        <v>#N/A</v>
      </c>
      <c r="AK487" s="23" t="e">
        <f t="shared" si="252"/>
        <v>#N/A</v>
      </c>
      <c r="AL487" s="17" t="e">
        <f>VLOOKUP($C487,'DATA PENGUKURAN GARDU'!$A:$BS,44,0)</f>
        <v>#N/A</v>
      </c>
      <c r="AM487" s="23" t="e">
        <f t="shared" si="253"/>
        <v>#N/A</v>
      </c>
      <c r="AN487" s="17" t="e">
        <f>VLOOKUP($C487,'DATA PENGUKURAN GARDU'!$A:$BS,46,0)</f>
        <v>#N/A</v>
      </c>
      <c r="AO487" s="23" t="e">
        <f t="shared" si="254"/>
        <v>#N/A</v>
      </c>
      <c r="AP487" s="17" t="e">
        <f>VLOOKUP($C487,'DATA PENGUKURAN GARDU'!$A:$BS,46,0)</f>
        <v>#N/A</v>
      </c>
      <c r="AQ487" s="17" t="e">
        <f>VLOOKUP($C487,'DATA PENGUKURAN GARDU'!$A:$BS,53,0)</f>
        <v>#N/A</v>
      </c>
      <c r="AR487" s="17" t="e">
        <f>VLOOKUP($C487,'DATA PENGUKURAN GARDU'!$A:$BS,54,0)</f>
        <v>#N/A</v>
      </c>
      <c r="AS487" s="20" t="e">
        <f>VLOOKUP($D487,'DATA PENGUKURAN GARDU'!$A:$BS,42,0)</f>
        <v>#N/A</v>
      </c>
      <c r="AT487" s="21" t="e">
        <f t="shared" si="255"/>
        <v>#N/A</v>
      </c>
      <c r="AU487" s="20" t="e">
        <f>VLOOKUP($D487,'DATA PENGUKURAN GARDU'!$A:$BS,44,0)</f>
        <v>#N/A</v>
      </c>
      <c r="AV487" s="21" t="e">
        <f t="shared" si="256"/>
        <v>#N/A</v>
      </c>
      <c r="AW487" s="20" t="e">
        <f>VLOOKUP($D487,'DATA PENGUKURAN GARDU'!$A:$BS,46,0)</f>
        <v>#N/A</v>
      </c>
      <c r="AX487" s="21" t="e">
        <f t="shared" si="257"/>
        <v>#N/A</v>
      </c>
      <c r="AY487" s="20" t="e">
        <f>VLOOKUP($D487,'DATA PENGUKURAN GARDU'!$A:$BS,46,0)</f>
        <v>#N/A</v>
      </c>
      <c r="AZ487" s="20" t="e">
        <f>VLOOKUP($D487,'DATA PENGUKURAN GARDU'!$A:$BS,53,0)</f>
        <v>#N/A</v>
      </c>
      <c r="BA487" s="20" t="e">
        <f>VLOOKUP($D487,'DATA PENGUKURAN GARDU'!$A:$BS,54,0)</f>
        <v>#N/A</v>
      </c>
      <c r="BB487" s="17" t="e">
        <f>VLOOKUP($E487,'DATA PENGUKURAN GARDU'!$A:$BS,42,0)</f>
        <v>#N/A</v>
      </c>
      <c r="BC487" s="23" t="e">
        <f t="shared" si="258"/>
        <v>#N/A</v>
      </c>
      <c r="BD487" s="17" t="e">
        <f>VLOOKUP($E487,'DATA PENGUKURAN GARDU'!$A:$BS,44,0)</f>
        <v>#N/A</v>
      </c>
      <c r="BE487" s="23" t="e">
        <f t="shared" si="259"/>
        <v>#N/A</v>
      </c>
      <c r="BF487" s="17" t="e">
        <f>VLOOKUP($E487,'DATA PENGUKURAN GARDU'!$A:$BS,46,0)</f>
        <v>#N/A</v>
      </c>
      <c r="BG487" s="23" t="e">
        <f t="shared" si="260"/>
        <v>#N/A</v>
      </c>
      <c r="BH487" s="17" t="e">
        <f>VLOOKUP($E487,'DATA PENGUKURAN GARDU'!$A:$BS,46,0)</f>
        <v>#N/A</v>
      </c>
      <c r="BI487" s="17" t="e">
        <f>VLOOKUP($E487,'DATA PENGUKURAN GARDU'!$A:$BS,53,0)</f>
        <v>#N/A</v>
      </c>
      <c r="BJ487" s="17" t="e">
        <f>VLOOKUP($E487,'DATA PENGUKURAN GARDU'!$A:$BS,54,0)</f>
        <v>#N/A</v>
      </c>
      <c r="BK487" s="20" t="e">
        <f t="shared" si="261"/>
        <v>#N/A</v>
      </c>
      <c r="BL487" s="20" t="e">
        <f t="shared" si="262"/>
        <v>#N/A</v>
      </c>
      <c r="BM487" s="20" t="e">
        <f t="shared" si="263"/>
        <v>#N/A</v>
      </c>
      <c r="BN487" s="25" t="e">
        <f t="shared" si="264"/>
        <v>#N/A</v>
      </c>
      <c r="BO487" s="26" t="str">
        <f t="shared" si="265"/>
        <v>0</v>
      </c>
      <c r="BP487" s="21" t="e">
        <f t="shared" si="266"/>
        <v>#VALUE!</v>
      </c>
      <c r="BQ487" s="20" t="e">
        <f t="shared" si="267"/>
        <v>#N/A</v>
      </c>
      <c r="BR487" s="20" t="e">
        <v>#N/A</v>
      </c>
      <c r="BS487" s="9" t="e">
        <v>#N/A</v>
      </c>
      <c r="BT487" s="2" t="e">
        <f t="shared" si="268"/>
        <v>#VALUE!</v>
      </c>
      <c r="BU487" s="2" t="e">
        <f t="shared" si="236"/>
        <v>#N/A</v>
      </c>
      <c r="BV487" s="2" t="e">
        <f t="shared" si="237"/>
        <v>#N/A</v>
      </c>
    </row>
    <row r="488" s="2" customFormat="1" ht="22.95" customHeight="1" spans="1:74">
      <c r="A488" s="9" t="str">
        <f t="shared" si="238"/>
        <v>M 39Induk</v>
      </c>
      <c r="B488" s="9" t="str">
        <f t="shared" si="239"/>
        <v>M 39jurusan 1</v>
      </c>
      <c r="C488" s="9" t="str">
        <f t="shared" si="240"/>
        <v>M 39jurusan 2</v>
      </c>
      <c r="D488" s="9" t="str">
        <f t="shared" si="241"/>
        <v>M 39jurusan 3</v>
      </c>
      <c r="E488" s="9" t="str">
        <f t="shared" si="242"/>
        <v>M 39jurusan 4</v>
      </c>
      <c r="F488" s="10" t="s">
        <v>131</v>
      </c>
      <c r="G488" s="10" t="s">
        <v>131</v>
      </c>
      <c r="H488" s="10" t="s">
        <v>624</v>
      </c>
      <c r="I488" s="10">
        <v>0.603767</v>
      </c>
      <c r="J488" s="10">
        <v>124.03845</v>
      </c>
      <c r="K488" s="10" t="s">
        <v>7465</v>
      </c>
      <c r="L488" s="10" t="s">
        <v>7465</v>
      </c>
      <c r="M488" s="10" t="s">
        <v>7465</v>
      </c>
      <c r="N488" s="14">
        <f t="shared" si="243"/>
        <v>0</v>
      </c>
      <c r="O488" s="15" t="e">
        <f t="shared" si="244"/>
        <v>#VALUE!</v>
      </c>
      <c r="P488" s="15" t="e">
        <f t="shared" si="245"/>
        <v>#VALUE!</v>
      </c>
      <c r="Q488" s="17" t="e">
        <f>VLOOKUP($A488,'DATA PENGUKURAN GARDU'!$A:$BS,42,0)</f>
        <v>#N/A</v>
      </c>
      <c r="R488" s="18" t="e">
        <f t="shared" si="246"/>
        <v>#N/A</v>
      </c>
      <c r="S488" s="17" t="e">
        <f>VLOOKUP($A488,'DATA PENGUKURAN GARDU'!$A:$BS,44,0)</f>
        <v>#N/A</v>
      </c>
      <c r="T488" s="18" t="e">
        <f t="shared" si="247"/>
        <v>#N/A</v>
      </c>
      <c r="U488" s="17" t="e">
        <f>VLOOKUP($A488,'DATA PENGUKURAN GARDU'!$A:$BS,46,0)</f>
        <v>#N/A</v>
      </c>
      <c r="V488" s="18" t="e">
        <f t="shared" si="248"/>
        <v>#N/A</v>
      </c>
      <c r="W488" s="17" t="e">
        <f>VLOOKUP($A488,'DATA PENGUKURAN GARDU'!$A:$BS,48,0)</f>
        <v>#N/A</v>
      </c>
      <c r="X488" s="17" t="e">
        <f>VLOOKUP($A488,'DATA PENGUKURAN GARDU'!$A:$BS,53,0)</f>
        <v>#N/A</v>
      </c>
      <c r="Y488" s="17" t="e">
        <f>VLOOKUP($A488,'DATA PENGUKURAN GARDU'!$A:$BS,54,0)</f>
        <v>#N/A</v>
      </c>
      <c r="Z488" s="17" t="e">
        <f>VLOOKUP($A488,'DATA PENGUKURAN GARDU'!$A:$BS,55,0)</f>
        <v>#N/A</v>
      </c>
      <c r="AA488" s="20" t="e">
        <f>VLOOKUP($B488,'DATA PENGUKURAN GARDU'!$A:$BS,42,0)</f>
        <v>#N/A</v>
      </c>
      <c r="AB488" s="21" t="e">
        <f t="shared" si="249"/>
        <v>#N/A</v>
      </c>
      <c r="AC488" s="20" t="e">
        <f>VLOOKUP($B488,'DATA PENGUKURAN GARDU'!$A:$BS,44,0)</f>
        <v>#N/A</v>
      </c>
      <c r="AD488" s="21" t="e">
        <f t="shared" si="250"/>
        <v>#N/A</v>
      </c>
      <c r="AE488" s="20" t="e">
        <f>VLOOKUP($B488,'DATA PENGUKURAN GARDU'!$A:$BS,46,0)</f>
        <v>#N/A</v>
      </c>
      <c r="AF488" s="21" t="e">
        <f t="shared" si="251"/>
        <v>#N/A</v>
      </c>
      <c r="AG488" s="20" t="e">
        <f>VLOOKUP($B488,'DATA PENGUKURAN GARDU'!$A:$BS,46,0)</f>
        <v>#N/A</v>
      </c>
      <c r="AH488" s="20" t="e">
        <f>VLOOKUP($B488,'DATA PENGUKURAN GARDU'!$A:$BS,53,0)</f>
        <v>#N/A</v>
      </c>
      <c r="AI488" s="20" t="e">
        <f>VLOOKUP($B488,'DATA PENGUKURAN GARDU'!$A:$BS,54,0)</f>
        <v>#N/A</v>
      </c>
      <c r="AJ488" s="17" t="e">
        <f>VLOOKUP($C488,'DATA PENGUKURAN GARDU'!$A:$BS,42,0)</f>
        <v>#N/A</v>
      </c>
      <c r="AK488" s="23" t="e">
        <f t="shared" si="252"/>
        <v>#N/A</v>
      </c>
      <c r="AL488" s="17" t="e">
        <f>VLOOKUP($C488,'DATA PENGUKURAN GARDU'!$A:$BS,44,0)</f>
        <v>#N/A</v>
      </c>
      <c r="AM488" s="23" t="e">
        <f t="shared" si="253"/>
        <v>#N/A</v>
      </c>
      <c r="AN488" s="17" t="e">
        <f>VLOOKUP($C488,'DATA PENGUKURAN GARDU'!$A:$BS,46,0)</f>
        <v>#N/A</v>
      </c>
      <c r="AO488" s="23" t="e">
        <f t="shared" si="254"/>
        <v>#N/A</v>
      </c>
      <c r="AP488" s="17" t="e">
        <f>VLOOKUP($C488,'DATA PENGUKURAN GARDU'!$A:$BS,46,0)</f>
        <v>#N/A</v>
      </c>
      <c r="AQ488" s="17" t="e">
        <f>VLOOKUP($C488,'DATA PENGUKURAN GARDU'!$A:$BS,53,0)</f>
        <v>#N/A</v>
      </c>
      <c r="AR488" s="17" t="e">
        <f>VLOOKUP($C488,'DATA PENGUKURAN GARDU'!$A:$BS,54,0)</f>
        <v>#N/A</v>
      </c>
      <c r="AS488" s="20" t="e">
        <f>VLOOKUP($D488,'DATA PENGUKURAN GARDU'!$A:$BS,42,0)</f>
        <v>#N/A</v>
      </c>
      <c r="AT488" s="21" t="e">
        <f t="shared" si="255"/>
        <v>#N/A</v>
      </c>
      <c r="AU488" s="20" t="e">
        <f>VLOOKUP($D488,'DATA PENGUKURAN GARDU'!$A:$BS,44,0)</f>
        <v>#N/A</v>
      </c>
      <c r="AV488" s="21" t="e">
        <f t="shared" si="256"/>
        <v>#N/A</v>
      </c>
      <c r="AW488" s="20" t="e">
        <f>VLOOKUP($D488,'DATA PENGUKURAN GARDU'!$A:$BS,46,0)</f>
        <v>#N/A</v>
      </c>
      <c r="AX488" s="21" t="e">
        <f t="shared" si="257"/>
        <v>#N/A</v>
      </c>
      <c r="AY488" s="20" t="e">
        <f>VLOOKUP($D488,'DATA PENGUKURAN GARDU'!$A:$BS,46,0)</f>
        <v>#N/A</v>
      </c>
      <c r="AZ488" s="20" t="e">
        <f>VLOOKUP($D488,'DATA PENGUKURAN GARDU'!$A:$BS,53,0)</f>
        <v>#N/A</v>
      </c>
      <c r="BA488" s="20" t="e">
        <f>VLOOKUP($D488,'DATA PENGUKURAN GARDU'!$A:$BS,54,0)</f>
        <v>#N/A</v>
      </c>
      <c r="BB488" s="17" t="e">
        <f>VLOOKUP($E488,'DATA PENGUKURAN GARDU'!$A:$BS,42,0)</f>
        <v>#N/A</v>
      </c>
      <c r="BC488" s="23" t="e">
        <f t="shared" si="258"/>
        <v>#N/A</v>
      </c>
      <c r="BD488" s="17" t="e">
        <f>VLOOKUP($E488,'DATA PENGUKURAN GARDU'!$A:$BS,44,0)</f>
        <v>#N/A</v>
      </c>
      <c r="BE488" s="23" t="e">
        <f t="shared" si="259"/>
        <v>#N/A</v>
      </c>
      <c r="BF488" s="17" t="e">
        <f>VLOOKUP($E488,'DATA PENGUKURAN GARDU'!$A:$BS,46,0)</f>
        <v>#N/A</v>
      </c>
      <c r="BG488" s="23" t="e">
        <f t="shared" si="260"/>
        <v>#N/A</v>
      </c>
      <c r="BH488" s="17" t="e">
        <f>VLOOKUP($E488,'DATA PENGUKURAN GARDU'!$A:$BS,46,0)</f>
        <v>#N/A</v>
      </c>
      <c r="BI488" s="17" t="e">
        <f>VLOOKUP($E488,'DATA PENGUKURAN GARDU'!$A:$BS,53,0)</f>
        <v>#N/A</v>
      </c>
      <c r="BJ488" s="17" t="e">
        <f>VLOOKUP($E488,'DATA PENGUKURAN GARDU'!$A:$BS,54,0)</f>
        <v>#N/A</v>
      </c>
      <c r="BK488" s="20" t="e">
        <f t="shared" si="261"/>
        <v>#N/A</v>
      </c>
      <c r="BL488" s="20" t="e">
        <f t="shared" si="262"/>
        <v>#N/A</v>
      </c>
      <c r="BM488" s="20" t="e">
        <f t="shared" si="263"/>
        <v>#N/A</v>
      </c>
      <c r="BN488" s="25" t="e">
        <f t="shared" si="264"/>
        <v>#N/A</v>
      </c>
      <c r="BO488" s="26" t="str">
        <f t="shared" si="265"/>
        <v>0</v>
      </c>
      <c r="BP488" s="21" t="e">
        <f t="shared" si="266"/>
        <v>#VALUE!</v>
      </c>
      <c r="BQ488" s="20" t="e">
        <f t="shared" si="267"/>
        <v>#N/A</v>
      </c>
      <c r="BR488" s="20" t="e">
        <v>#N/A</v>
      </c>
      <c r="BS488" s="9" t="e">
        <v>#N/A</v>
      </c>
      <c r="BT488" s="2" t="e">
        <f t="shared" si="268"/>
        <v>#VALUE!</v>
      </c>
      <c r="BU488" s="2" t="e">
        <f t="shared" si="236"/>
        <v>#N/A</v>
      </c>
      <c r="BV488" s="2" t="e">
        <f t="shared" si="237"/>
        <v>#N/A</v>
      </c>
    </row>
    <row r="489" s="2" customFormat="1" ht="22.95" customHeight="1" spans="1:74">
      <c r="A489" s="9" t="str">
        <f t="shared" si="238"/>
        <v>M 46Induk</v>
      </c>
      <c r="B489" s="9" t="str">
        <f t="shared" si="239"/>
        <v>M 46jurusan 1</v>
      </c>
      <c r="C489" s="9" t="str">
        <f t="shared" si="240"/>
        <v>M 46jurusan 2</v>
      </c>
      <c r="D489" s="9" t="str">
        <f t="shared" si="241"/>
        <v>M 46jurusan 3</v>
      </c>
      <c r="E489" s="9" t="str">
        <f t="shared" si="242"/>
        <v>M 46jurusan 4</v>
      </c>
      <c r="F489" s="10" t="s">
        <v>131</v>
      </c>
      <c r="G489" s="10" t="s">
        <v>131</v>
      </c>
      <c r="H489" s="10" t="s">
        <v>625</v>
      </c>
      <c r="I489" s="10">
        <v>0.5899</v>
      </c>
      <c r="J489" s="10">
        <v>124.02433</v>
      </c>
      <c r="K489" s="10" t="s">
        <v>7465</v>
      </c>
      <c r="L489" s="10" t="s">
        <v>7465</v>
      </c>
      <c r="M489" s="10" t="s">
        <v>7465</v>
      </c>
      <c r="N489" s="14">
        <f t="shared" si="243"/>
        <v>0</v>
      </c>
      <c r="O489" s="15" t="e">
        <f t="shared" si="244"/>
        <v>#VALUE!</v>
      </c>
      <c r="P489" s="15" t="e">
        <f t="shared" si="245"/>
        <v>#VALUE!</v>
      </c>
      <c r="Q489" s="17" t="e">
        <f>VLOOKUP($A489,'DATA PENGUKURAN GARDU'!$A:$BS,42,0)</f>
        <v>#N/A</v>
      </c>
      <c r="R489" s="18" t="e">
        <f t="shared" si="246"/>
        <v>#N/A</v>
      </c>
      <c r="S489" s="17" t="e">
        <f>VLOOKUP($A489,'DATA PENGUKURAN GARDU'!$A:$BS,44,0)</f>
        <v>#N/A</v>
      </c>
      <c r="T489" s="18" t="e">
        <f t="shared" si="247"/>
        <v>#N/A</v>
      </c>
      <c r="U489" s="17" t="e">
        <f>VLOOKUP($A489,'DATA PENGUKURAN GARDU'!$A:$BS,46,0)</f>
        <v>#N/A</v>
      </c>
      <c r="V489" s="18" t="e">
        <f t="shared" si="248"/>
        <v>#N/A</v>
      </c>
      <c r="W489" s="17" t="e">
        <f>VLOOKUP($A489,'DATA PENGUKURAN GARDU'!$A:$BS,48,0)</f>
        <v>#N/A</v>
      </c>
      <c r="X489" s="17" t="e">
        <f>VLOOKUP($A489,'DATA PENGUKURAN GARDU'!$A:$BS,53,0)</f>
        <v>#N/A</v>
      </c>
      <c r="Y489" s="17" t="e">
        <f>VLOOKUP($A489,'DATA PENGUKURAN GARDU'!$A:$BS,54,0)</f>
        <v>#N/A</v>
      </c>
      <c r="Z489" s="17" t="e">
        <f>VLOOKUP($A489,'DATA PENGUKURAN GARDU'!$A:$BS,55,0)</f>
        <v>#N/A</v>
      </c>
      <c r="AA489" s="20" t="e">
        <f>VLOOKUP($B489,'DATA PENGUKURAN GARDU'!$A:$BS,42,0)</f>
        <v>#N/A</v>
      </c>
      <c r="AB489" s="21" t="e">
        <f t="shared" si="249"/>
        <v>#N/A</v>
      </c>
      <c r="AC489" s="20" t="e">
        <f>VLOOKUP($B489,'DATA PENGUKURAN GARDU'!$A:$BS,44,0)</f>
        <v>#N/A</v>
      </c>
      <c r="AD489" s="21" t="e">
        <f t="shared" si="250"/>
        <v>#N/A</v>
      </c>
      <c r="AE489" s="20" t="e">
        <f>VLOOKUP($B489,'DATA PENGUKURAN GARDU'!$A:$BS,46,0)</f>
        <v>#N/A</v>
      </c>
      <c r="AF489" s="21" t="e">
        <f t="shared" si="251"/>
        <v>#N/A</v>
      </c>
      <c r="AG489" s="20" t="e">
        <f>VLOOKUP($B489,'DATA PENGUKURAN GARDU'!$A:$BS,46,0)</f>
        <v>#N/A</v>
      </c>
      <c r="AH489" s="20" t="e">
        <f>VLOOKUP($B489,'DATA PENGUKURAN GARDU'!$A:$BS,53,0)</f>
        <v>#N/A</v>
      </c>
      <c r="AI489" s="20" t="e">
        <f>VLOOKUP($B489,'DATA PENGUKURAN GARDU'!$A:$BS,54,0)</f>
        <v>#N/A</v>
      </c>
      <c r="AJ489" s="17" t="e">
        <f>VLOOKUP($C489,'DATA PENGUKURAN GARDU'!$A:$BS,42,0)</f>
        <v>#N/A</v>
      </c>
      <c r="AK489" s="23" t="e">
        <f t="shared" si="252"/>
        <v>#N/A</v>
      </c>
      <c r="AL489" s="17" t="e">
        <f>VLOOKUP($C489,'DATA PENGUKURAN GARDU'!$A:$BS,44,0)</f>
        <v>#N/A</v>
      </c>
      <c r="AM489" s="23" t="e">
        <f t="shared" si="253"/>
        <v>#N/A</v>
      </c>
      <c r="AN489" s="17" t="e">
        <f>VLOOKUP($C489,'DATA PENGUKURAN GARDU'!$A:$BS,46,0)</f>
        <v>#N/A</v>
      </c>
      <c r="AO489" s="23" t="e">
        <f t="shared" si="254"/>
        <v>#N/A</v>
      </c>
      <c r="AP489" s="17" t="e">
        <f>VLOOKUP($C489,'DATA PENGUKURAN GARDU'!$A:$BS,46,0)</f>
        <v>#N/A</v>
      </c>
      <c r="AQ489" s="17" t="e">
        <f>VLOOKUP($C489,'DATA PENGUKURAN GARDU'!$A:$BS,53,0)</f>
        <v>#N/A</v>
      </c>
      <c r="AR489" s="17" t="e">
        <f>VLOOKUP($C489,'DATA PENGUKURAN GARDU'!$A:$BS,54,0)</f>
        <v>#N/A</v>
      </c>
      <c r="AS489" s="20" t="e">
        <f>VLOOKUP($D489,'DATA PENGUKURAN GARDU'!$A:$BS,42,0)</f>
        <v>#N/A</v>
      </c>
      <c r="AT489" s="21" t="e">
        <f t="shared" si="255"/>
        <v>#N/A</v>
      </c>
      <c r="AU489" s="20" t="e">
        <f>VLOOKUP($D489,'DATA PENGUKURAN GARDU'!$A:$BS,44,0)</f>
        <v>#N/A</v>
      </c>
      <c r="AV489" s="21" t="e">
        <f t="shared" si="256"/>
        <v>#N/A</v>
      </c>
      <c r="AW489" s="20" t="e">
        <f>VLOOKUP($D489,'DATA PENGUKURAN GARDU'!$A:$BS,46,0)</f>
        <v>#N/A</v>
      </c>
      <c r="AX489" s="21" t="e">
        <f t="shared" si="257"/>
        <v>#N/A</v>
      </c>
      <c r="AY489" s="20" t="e">
        <f>VLOOKUP($D489,'DATA PENGUKURAN GARDU'!$A:$BS,46,0)</f>
        <v>#N/A</v>
      </c>
      <c r="AZ489" s="20" t="e">
        <f>VLOOKUP($D489,'DATA PENGUKURAN GARDU'!$A:$BS,53,0)</f>
        <v>#N/A</v>
      </c>
      <c r="BA489" s="20" t="e">
        <f>VLOOKUP($D489,'DATA PENGUKURAN GARDU'!$A:$BS,54,0)</f>
        <v>#N/A</v>
      </c>
      <c r="BB489" s="17" t="e">
        <f>VLOOKUP($E489,'DATA PENGUKURAN GARDU'!$A:$BS,42,0)</f>
        <v>#N/A</v>
      </c>
      <c r="BC489" s="23" t="e">
        <f t="shared" si="258"/>
        <v>#N/A</v>
      </c>
      <c r="BD489" s="17" t="e">
        <f>VLOOKUP($E489,'DATA PENGUKURAN GARDU'!$A:$BS,44,0)</f>
        <v>#N/A</v>
      </c>
      <c r="BE489" s="23" t="e">
        <f t="shared" si="259"/>
        <v>#N/A</v>
      </c>
      <c r="BF489" s="17" t="e">
        <f>VLOOKUP($E489,'DATA PENGUKURAN GARDU'!$A:$BS,46,0)</f>
        <v>#N/A</v>
      </c>
      <c r="BG489" s="23" t="e">
        <f t="shared" si="260"/>
        <v>#N/A</v>
      </c>
      <c r="BH489" s="17" t="e">
        <f>VLOOKUP($E489,'DATA PENGUKURAN GARDU'!$A:$BS,46,0)</f>
        <v>#N/A</v>
      </c>
      <c r="BI489" s="17" t="e">
        <f>VLOOKUP($E489,'DATA PENGUKURAN GARDU'!$A:$BS,53,0)</f>
        <v>#N/A</v>
      </c>
      <c r="BJ489" s="17" t="e">
        <f>VLOOKUP($E489,'DATA PENGUKURAN GARDU'!$A:$BS,54,0)</f>
        <v>#N/A</v>
      </c>
      <c r="BK489" s="20" t="e">
        <f t="shared" si="261"/>
        <v>#N/A</v>
      </c>
      <c r="BL489" s="20" t="e">
        <f t="shared" si="262"/>
        <v>#N/A</v>
      </c>
      <c r="BM489" s="20" t="e">
        <f t="shared" si="263"/>
        <v>#N/A</v>
      </c>
      <c r="BN489" s="25" t="e">
        <f t="shared" si="264"/>
        <v>#N/A</v>
      </c>
      <c r="BO489" s="26" t="str">
        <f t="shared" si="265"/>
        <v>0</v>
      </c>
      <c r="BP489" s="21" t="e">
        <f t="shared" si="266"/>
        <v>#VALUE!</v>
      </c>
      <c r="BQ489" s="20" t="e">
        <f t="shared" si="267"/>
        <v>#N/A</v>
      </c>
      <c r="BR489" s="20" t="e">
        <v>#N/A</v>
      </c>
      <c r="BS489" s="9" t="e">
        <v>#N/A</v>
      </c>
      <c r="BT489" s="2" t="e">
        <f t="shared" si="268"/>
        <v>#VALUE!</v>
      </c>
      <c r="BU489" s="2" t="e">
        <f t="shared" si="236"/>
        <v>#N/A</v>
      </c>
      <c r="BV489" s="2" t="e">
        <f t="shared" si="237"/>
        <v>#N/A</v>
      </c>
    </row>
    <row r="490" s="2" customFormat="1" ht="22.95" customHeight="1" spans="1:74">
      <c r="A490" s="9" t="str">
        <f t="shared" si="238"/>
        <v>NL 005Induk</v>
      </c>
      <c r="B490" s="9" t="str">
        <f t="shared" si="239"/>
        <v>NL 005jurusan 1</v>
      </c>
      <c r="C490" s="9" t="str">
        <f t="shared" si="240"/>
        <v>NL 005jurusan 2</v>
      </c>
      <c r="D490" s="9" t="str">
        <f t="shared" si="241"/>
        <v>NL 005jurusan 3</v>
      </c>
      <c r="E490" s="9" t="str">
        <f t="shared" si="242"/>
        <v>NL 005jurusan 4</v>
      </c>
      <c r="F490" s="10" t="s">
        <v>226</v>
      </c>
      <c r="G490" s="10" t="s">
        <v>101</v>
      </c>
      <c r="H490" s="10" t="s">
        <v>626</v>
      </c>
      <c r="I490" s="10">
        <v>0.87641</v>
      </c>
      <c r="J490" s="10">
        <v>124.07812</v>
      </c>
      <c r="K490" s="10" t="s">
        <v>7465</v>
      </c>
      <c r="L490" s="10" t="s">
        <v>7465</v>
      </c>
      <c r="M490" s="10" t="s">
        <v>7465</v>
      </c>
      <c r="N490" s="14">
        <f t="shared" si="243"/>
        <v>0</v>
      </c>
      <c r="O490" s="15" t="e">
        <f t="shared" si="244"/>
        <v>#VALUE!</v>
      </c>
      <c r="P490" s="15" t="e">
        <f t="shared" si="245"/>
        <v>#VALUE!</v>
      </c>
      <c r="Q490" s="17" t="e">
        <f>VLOOKUP($A490,'DATA PENGUKURAN GARDU'!$A:$BS,42,0)</f>
        <v>#N/A</v>
      </c>
      <c r="R490" s="18" t="e">
        <f t="shared" si="246"/>
        <v>#N/A</v>
      </c>
      <c r="S490" s="17" t="e">
        <f>VLOOKUP($A490,'DATA PENGUKURAN GARDU'!$A:$BS,44,0)</f>
        <v>#N/A</v>
      </c>
      <c r="T490" s="18" t="e">
        <f t="shared" si="247"/>
        <v>#N/A</v>
      </c>
      <c r="U490" s="17" t="e">
        <f>VLOOKUP($A490,'DATA PENGUKURAN GARDU'!$A:$BS,46,0)</f>
        <v>#N/A</v>
      </c>
      <c r="V490" s="18" t="e">
        <f t="shared" si="248"/>
        <v>#N/A</v>
      </c>
      <c r="W490" s="17" t="e">
        <f>VLOOKUP($A490,'DATA PENGUKURAN GARDU'!$A:$BS,48,0)</f>
        <v>#N/A</v>
      </c>
      <c r="X490" s="17" t="e">
        <f>VLOOKUP($A490,'DATA PENGUKURAN GARDU'!$A:$BS,53,0)</f>
        <v>#N/A</v>
      </c>
      <c r="Y490" s="17" t="e">
        <f>VLOOKUP($A490,'DATA PENGUKURAN GARDU'!$A:$BS,54,0)</f>
        <v>#N/A</v>
      </c>
      <c r="Z490" s="17" t="e">
        <f>VLOOKUP($A490,'DATA PENGUKURAN GARDU'!$A:$BS,55,0)</f>
        <v>#N/A</v>
      </c>
      <c r="AA490" s="20" t="e">
        <f>VLOOKUP($B490,'DATA PENGUKURAN GARDU'!$A:$BS,42,0)</f>
        <v>#N/A</v>
      </c>
      <c r="AB490" s="21" t="e">
        <f t="shared" si="249"/>
        <v>#N/A</v>
      </c>
      <c r="AC490" s="20" t="e">
        <f>VLOOKUP($B490,'DATA PENGUKURAN GARDU'!$A:$BS,44,0)</f>
        <v>#N/A</v>
      </c>
      <c r="AD490" s="21" t="e">
        <f t="shared" si="250"/>
        <v>#N/A</v>
      </c>
      <c r="AE490" s="20" t="e">
        <f>VLOOKUP($B490,'DATA PENGUKURAN GARDU'!$A:$BS,46,0)</f>
        <v>#N/A</v>
      </c>
      <c r="AF490" s="21" t="e">
        <f t="shared" si="251"/>
        <v>#N/A</v>
      </c>
      <c r="AG490" s="20" t="e">
        <f>VLOOKUP($B490,'DATA PENGUKURAN GARDU'!$A:$BS,46,0)</f>
        <v>#N/A</v>
      </c>
      <c r="AH490" s="20" t="e">
        <f>VLOOKUP($B490,'DATA PENGUKURAN GARDU'!$A:$BS,53,0)</f>
        <v>#N/A</v>
      </c>
      <c r="AI490" s="20" t="e">
        <f>VLOOKUP($B490,'DATA PENGUKURAN GARDU'!$A:$BS,54,0)</f>
        <v>#N/A</v>
      </c>
      <c r="AJ490" s="17" t="e">
        <f>VLOOKUP($C490,'DATA PENGUKURAN GARDU'!$A:$BS,42,0)</f>
        <v>#N/A</v>
      </c>
      <c r="AK490" s="23" t="e">
        <f t="shared" si="252"/>
        <v>#N/A</v>
      </c>
      <c r="AL490" s="17" t="e">
        <f>VLOOKUP($C490,'DATA PENGUKURAN GARDU'!$A:$BS,44,0)</f>
        <v>#N/A</v>
      </c>
      <c r="AM490" s="23" t="e">
        <f t="shared" si="253"/>
        <v>#N/A</v>
      </c>
      <c r="AN490" s="17" t="e">
        <f>VLOOKUP($C490,'DATA PENGUKURAN GARDU'!$A:$BS,46,0)</f>
        <v>#N/A</v>
      </c>
      <c r="AO490" s="23" t="e">
        <f t="shared" si="254"/>
        <v>#N/A</v>
      </c>
      <c r="AP490" s="17" t="e">
        <f>VLOOKUP($C490,'DATA PENGUKURAN GARDU'!$A:$BS,46,0)</f>
        <v>#N/A</v>
      </c>
      <c r="AQ490" s="17" t="e">
        <f>VLOOKUP($C490,'DATA PENGUKURAN GARDU'!$A:$BS,53,0)</f>
        <v>#N/A</v>
      </c>
      <c r="AR490" s="17" t="e">
        <f>VLOOKUP($C490,'DATA PENGUKURAN GARDU'!$A:$BS,54,0)</f>
        <v>#N/A</v>
      </c>
      <c r="AS490" s="20" t="e">
        <f>VLOOKUP($D490,'DATA PENGUKURAN GARDU'!$A:$BS,42,0)</f>
        <v>#N/A</v>
      </c>
      <c r="AT490" s="21" t="e">
        <f t="shared" si="255"/>
        <v>#N/A</v>
      </c>
      <c r="AU490" s="20" t="e">
        <f>VLOOKUP($D490,'DATA PENGUKURAN GARDU'!$A:$BS,44,0)</f>
        <v>#N/A</v>
      </c>
      <c r="AV490" s="21" t="e">
        <f t="shared" si="256"/>
        <v>#N/A</v>
      </c>
      <c r="AW490" s="20" t="e">
        <f>VLOOKUP($D490,'DATA PENGUKURAN GARDU'!$A:$BS,46,0)</f>
        <v>#N/A</v>
      </c>
      <c r="AX490" s="21" t="e">
        <f t="shared" si="257"/>
        <v>#N/A</v>
      </c>
      <c r="AY490" s="20" t="e">
        <f>VLOOKUP($D490,'DATA PENGUKURAN GARDU'!$A:$BS,46,0)</f>
        <v>#N/A</v>
      </c>
      <c r="AZ490" s="20" t="e">
        <f>VLOOKUP($D490,'DATA PENGUKURAN GARDU'!$A:$BS,53,0)</f>
        <v>#N/A</v>
      </c>
      <c r="BA490" s="20" t="e">
        <f>VLOOKUP($D490,'DATA PENGUKURAN GARDU'!$A:$BS,54,0)</f>
        <v>#N/A</v>
      </c>
      <c r="BB490" s="17" t="e">
        <f>VLOOKUP($E490,'DATA PENGUKURAN GARDU'!$A:$BS,42,0)</f>
        <v>#N/A</v>
      </c>
      <c r="BC490" s="23" t="e">
        <f t="shared" si="258"/>
        <v>#N/A</v>
      </c>
      <c r="BD490" s="17" t="e">
        <f>VLOOKUP($E490,'DATA PENGUKURAN GARDU'!$A:$BS,44,0)</f>
        <v>#N/A</v>
      </c>
      <c r="BE490" s="23" t="e">
        <f t="shared" si="259"/>
        <v>#N/A</v>
      </c>
      <c r="BF490" s="17" t="e">
        <f>VLOOKUP($E490,'DATA PENGUKURAN GARDU'!$A:$BS,46,0)</f>
        <v>#N/A</v>
      </c>
      <c r="BG490" s="23" t="e">
        <f t="shared" si="260"/>
        <v>#N/A</v>
      </c>
      <c r="BH490" s="17" t="e">
        <f>VLOOKUP($E490,'DATA PENGUKURAN GARDU'!$A:$BS,46,0)</f>
        <v>#N/A</v>
      </c>
      <c r="BI490" s="17" t="e">
        <f>VLOOKUP($E490,'DATA PENGUKURAN GARDU'!$A:$BS,53,0)</f>
        <v>#N/A</v>
      </c>
      <c r="BJ490" s="17" t="e">
        <f>VLOOKUP($E490,'DATA PENGUKURAN GARDU'!$A:$BS,54,0)</f>
        <v>#N/A</v>
      </c>
      <c r="BK490" s="20" t="e">
        <f t="shared" si="261"/>
        <v>#N/A</v>
      </c>
      <c r="BL490" s="20" t="e">
        <f t="shared" si="262"/>
        <v>#N/A</v>
      </c>
      <c r="BM490" s="20" t="e">
        <f t="shared" si="263"/>
        <v>#N/A</v>
      </c>
      <c r="BN490" s="25" t="e">
        <f t="shared" si="264"/>
        <v>#N/A</v>
      </c>
      <c r="BO490" s="26" t="str">
        <f t="shared" si="265"/>
        <v>0</v>
      </c>
      <c r="BP490" s="21" t="e">
        <f t="shared" si="266"/>
        <v>#VALUE!</v>
      </c>
      <c r="BQ490" s="20" t="e">
        <f t="shared" si="267"/>
        <v>#N/A</v>
      </c>
      <c r="BR490" s="20" t="e">
        <v>#N/A</v>
      </c>
      <c r="BS490" s="9" t="e">
        <v>#N/A</v>
      </c>
      <c r="BT490" s="2" t="e">
        <f t="shared" si="268"/>
        <v>#VALUE!</v>
      </c>
      <c r="BU490" s="2" t="e">
        <f t="shared" si="236"/>
        <v>#N/A</v>
      </c>
      <c r="BV490" s="2" t="e">
        <f t="shared" si="237"/>
        <v>#N/A</v>
      </c>
    </row>
    <row r="491" s="2" customFormat="1" ht="22.95" customHeight="1" spans="1:74">
      <c r="A491" s="9" t="str">
        <f t="shared" si="238"/>
        <v>NL 010Induk</v>
      </c>
      <c r="B491" s="9" t="str">
        <f t="shared" si="239"/>
        <v>NL 010jurusan 1</v>
      </c>
      <c r="C491" s="9" t="str">
        <f t="shared" si="240"/>
        <v>NL 010jurusan 2</v>
      </c>
      <c r="D491" s="9" t="str">
        <f t="shared" si="241"/>
        <v>NL 010jurusan 3</v>
      </c>
      <c r="E491" s="9" t="str">
        <f t="shared" si="242"/>
        <v>NL 010jurusan 4</v>
      </c>
      <c r="F491" s="10" t="s">
        <v>324</v>
      </c>
      <c r="G491" s="10" t="s">
        <v>101</v>
      </c>
      <c r="H491" s="10" t="s">
        <v>627</v>
      </c>
      <c r="I491" s="10">
        <v>0.87259</v>
      </c>
      <c r="J491" s="10">
        <v>124.00971</v>
      </c>
      <c r="K491" s="10" t="s">
        <v>7465</v>
      </c>
      <c r="L491" s="10" t="s">
        <v>7465</v>
      </c>
      <c r="M491" s="10" t="s">
        <v>7465</v>
      </c>
      <c r="N491" s="14">
        <f t="shared" si="243"/>
        <v>0</v>
      </c>
      <c r="O491" s="15" t="e">
        <f t="shared" si="244"/>
        <v>#VALUE!</v>
      </c>
      <c r="P491" s="15" t="e">
        <f t="shared" si="245"/>
        <v>#VALUE!</v>
      </c>
      <c r="Q491" s="17" t="e">
        <f>VLOOKUP($A491,'DATA PENGUKURAN GARDU'!$A:$BS,42,0)</f>
        <v>#N/A</v>
      </c>
      <c r="R491" s="18" t="e">
        <f t="shared" si="246"/>
        <v>#N/A</v>
      </c>
      <c r="S491" s="17" t="e">
        <f>VLOOKUP($A491,'DATA PENGUKURAN GARDU'!$A:$BS,44,0)</f>
        <v>#N/A</v>
      </c>
      <c r="T491" s="18" t="e">
        <f t="shared" si="247"/>
        <v>#N/A</v>
      </c>
      <c r="U491" s="17" t="e">
        <f>VLOOKUP($A491,'DATA PENGUKURAN GARDU'!$A:$BS,46,0)</f>
        <v>#N/A</v>
      </c>
      <c r="V491" s="18" t="e">
        <f t="shared" si="248"/>
        <v>#N/A</v>
      </c>
      <c r="W491" s="17" t="e">
        <f>VLOOKUP($A491,'DATA PENGUKURAN GARDU'!$A:$BS,48,0)</f>
        <v>#N/A</v>
      </c>
      <c r="X491" s="17" t="e">
        <f>VLOOKUP($A491,'DATA PENGUKURAN GARDU'!$A:$BS,53,0)</f>
        <v>#N/A</v>
      </c>
      <c r="Y491" s="17" t="e">
        <f>VLOOKUP($A491,'DATA PENGUKURAN GARDU'!$A:$BS,54,0)</f>
        <v>#N/A</v>
      </c>
      <c r="Z491" s="17" t="e">
        <f>VLOOKUP($A491,'DATA PENGUKURAN GARDU'!$A:$BS,55,0)</f>
        <v>#N/A</v>
      </c>
      <c r="AA491" s="20" t="e">
        <f>VLOOKUP($B491,'DATA PENGUKURAN GARDU'!$A:$BS,42,0)</f>
        <v>#N/A</v>
      </c>
      <c r="AB491" s="21" t="e">
        <f t="shared" si="249"/>
        <v>#N/A</v>
      </c>
      <c r="AC491" s="20" t="e">
        <f>VLOOKUP($B491,'DATA PENGUKURAN GARDU'!$A:$BS,44,0)</f>
        <v>#N/A</v>
      </c>
      <c r="AD491" s="21" t="e">
        <f t="shared" si="250"/>
        <v>#N/A</v>
      </c>
      <c r="AE491" s="20" t="e">
        <f>VLOOKUP($B491,'DATA PENGUKURAN GARDU'!$A:$BS,46,0)</f>
        <v>#N/A</v>
      </c>
      <c r="AF491" s="21" t="e">
        <f t="shared" si="251"/>
        <v>#N/A</v>
      </c>
      <c r="AG491" s="20" t="e">
        <f>VLOOKUP($B491,'DATA PENGUKURAN GARDU'!$A:$BS,46,0)</f>
        <v>#N/A</v>
      </c>
      <c r="AH491" s="20" t="e">
        <f>VLOOKUP($B491,'DATA PENGUKURAN GARDU'!$A:$BS,53,0)</f>
        <v>#N/A</v>
      </c>
      <c r="AI491" s="20" t="e">
        <f>VLOOKUP($B491,'DATA PENGUKURAN GARDU'!$A:$BS,54,0)</f>
        <v>#N/A</v>
      </c>
      <c r="AJ491" s="17" t="e">
        <f>VLOOKUP($C491,'DATA PENGUKURAN GARDU'!$A:$BS,42,0)</f>
        <v>#N/A</v>
      </c>
      <c r="AK491" s="23" t="e">
        <f t="shared" si="252"/>
        <v>#N/A</v>
      </c>
      <c r="AL491" s="17" t="e">
        <f>VLOOKUP($C491,'DATA PENGUKURAN GARDU'!$A:$BS,44,0)</f>
        <v>#N/A</v>
      </c>
      <c r="AM491" s="23" t="e">
        <f t="shared" si="253"/>
        <v>#N/A</v>
      </c>
      <c r="AN491" s="17" t="e">
        <f>VLOOKUP($C491,'DATA PENGUKURAN GARDU'!$A:$BS,46,0)</f>
        <v>#N/A</v>
      </c>
      <c r="AO491" s="23" t="e">
        <f t="shared" si="254"/>
        <v>#N/A</v>
      </c>
      <c r="AP491" s="17" t="e">
        <f>VLOOKUP($C491,'DATA PENGUKURAN GARDU'!$A:$BS,46,0)</f>
        <v>#N/A</v>
      </c>
      <c r="AQ491" s="17" t="e">
        <f>VLOOKUP($C491,'DATA PENGUKURAN GARDU'!$A:$BS,53,0)</f>
        <v>#N/A</v>
      </c>
      <c r="AR491" s="17" t="e">
        <f>VLOOKUP($C491,'DATA PENGUKURAN GARDU'!$A:$BS,54,0)</f>
        <v>#N/A</v>
      </c>
      <c r="AS491" s="20" t="e">
        <f>VLOOKUP($D491,'DATA PENGUKURAN GARDU'!$A:$BS,42,0)</f>
        <v>#N/A</v>
      </c>
      <c r="AT491" s="21" t="e">
        <f t="shared" si="255"/>
        <v>#N/A</v>
      </c>
      <c r="AU491" s="20" t="e">
        <f>VLOOKUP($D491,'DATA PENGUKURAN GARDU'!$A:$BS,44,0)</f>
        <v>#N/A</v>
      </c>
      <c r="AV491" s="21" t="e">
        <f t="shared" si="256"/>
        <v>#N/A</v>
      </c>
      <c r="AW491" s="20" t="e">
        <f>VLOOKUP($D491,'DATA PENGUKURAN GARDU'!$A:$BS,46,0)</f>
        <v>#N/A</v>
      </c>
      <c r="AX491" s="21" t="e">
        <f t="shared" si="257"/>
        <v>#N/A</v>
      </c>
      <c r="AY491" s="20" t="e">
        <f>VLOOKUP($D491,'DATA PENGUKURAN GARDU'!$A:$BS,46,0)</f>
        <v>#N/A</v>
      </c>
      <c r="AZ491" s="20" t="e">
        <f>VLOOKUP($D491,'DATA PENGUKURAN GARDU'!$A:$BS,53,0)</f>
        <v>#N/A</v>
      </c>
      <c r="BA491" s="20" t="e">
        <f>VLOOKUP($D491,'DATA PENGUKURAN GARDU'!$A:$BS,54,0)</f>
        <v>#N/A</v>
      </c>
      <c r="BB491" s="17" t="e">
        <f>VLOOKUP($E491,'DATA PENGUKURAN GARDU'!$A:$BS,42,0)</f>
        <v>#N/A</v>
      </c>
      <c r="BC491" s="23" t="e">
        <f t="shared" si="258"/>
        <v>#N/A</v>
      </c>
      <c r="BD491" s="17" t="e">
        <f>VLOOKUP($E491,'DATA PENGUKURAN GARDU'!$A:$BS,44,0)</f>
        <v>#N/A</v>
      </c>
      <c r="BE491" s="23" t="e">
        <f t="shared" si="259"/>
        <v>#N/A</v>
      </c>
      <c r="BF491" s="17" t="e">
        <f>VLOOKUP($E491,'DATA PENGUKURAN GARDU'!$A:$BS,46,0)</f>
        <v>#N/A</v>
      </c>
      <c r="BG491" s="23" t="e">
        <f t="shared" si="260"/>
        <v>#N/A</v>
      </c>
      <c r="BH491" s="17" t="e">
        <f>VLOOKUP($E491,'DATA PENGUKURAN GARDU'!$A:$BS,46,0)</f>
        <v>#N/A</v>
      </c>
      <c r="BI491" s="17" t="e">
        <f>VLOOKUP($E491,'DATA PENGUKURAN GARDU'!$A:$BS,53,0)</f>
        <v>#N/A</v>
      </c>
      <c r="BJ491" s="17" t="e">
        <f>VLOOKUP($E491,'DATA PENGUKURAN GARDU'!$A:$BS,54,0)</f>
        <v>#N/A</v>
      </c>
      <c r="BK491" s="20" t="e">
        <f t="shared" si="261"/>
        <v>#N/A</v>
      </c>
      <c r="BL491" s="20" t="e">
        <f t="shared" si="262"/>
        <v>#N/A</v>
      </c>
      <c r="BM491" s="20" t="e">
        <f t="shared" si="263"/>
        <v>#N/A</v>
      </c>
      <c r="BN491" s="25" t="e">
        <f t="shared" si="264"/>
        <v>#N/A</v>
      </c>
      <c r="BO491" s="26" t="str">
        <f t="shared" si="265"/>
        <v>0</v>
      </c>
      <c r="BP491" s="21" t="e">
        <f t="shared" si="266"/>
        <v>#VALUE!</v>
      </c>
      <c r="BQ491" s="20" t="e">
        <f t="shared" si="267"/>
        <v>#N/A</v>
      </c>
      <c r="BR491" s="20" t="e">
        <v>#N/A</v>
      </c>
      <c r="BS491" s="9" t="e">
        <v>#N/A</v>
      </c>
      <c r="BT491" s="2" t="e">
        <f t="shared" si="268"/>
        <v>#VALUE!</v>
      </c>
      <c r="BU491" s="2" t="e">
        <f t="shared" si="236"/>
        <v>#N/A</v>
      </c>
      <c r="BV491" s="2" t="e">
        <f t="shared" si="237"/>
        <v>#N/A</v>
      </c>
    </row>
    <row r="492" s="2" customFormat="1" ht="22.95" customHeight="1" spans="1:74">
      <c r="A492" s="9" t="str">
        <f t="shared" si="238"/>
        <v>NL 011.1Induk</v>
      </c>
      <c r="B492" s="9" t="str">
        <f t="shared" si="239"/>
        <v>NL 011.1jurusan 1</v>
      </c>
      <c r="C492" s="9" t="str">
        <f t="shared" si="240"/>
        <v>NL 011.1jurusan 2</v>
      </c>
      <c r="D492" s="9" t="str">
        <f t="shared" si="241"/>
        <v>NL 011.1jurusan 3</v>
      </c>
      <c r="E492" s="9" t="str">
        <f t="shared" si="242"/>
        <v>NL 011.1jurusan 4</v>
      </c>
      <c r="F492" s="10" t="s">
        <v>324</v>
      </c>
      <c r="G492" s="10" t="s">
        <v>101</v>
      </c>
      <c r="H492" s="10" t="s">
        <v>628</v>
      </c>
      <c r="I492" s="10">
        <v>0.87532</v>
      </c>
      <c r="J492" s="10">
        <v>124.01031</v>
      </c>
      <c r="K492" s="10" t="s">
        <v>7465</v>
      </c>
      <c r="L492" s="10" t="s">
        <v>7465</v>
      </c>
      <c r="M492" s="10" t="s">
        <v>7465</v>
      </c>
      <c r="N492" s="14">
        <f t="shared" si="243"/>
        <v>0</v>
      </c>
      <c r="O492" s="15" t="e">
        <f t="shared" si="244"/>
        <v>#VALUE!</v>
      </c>
      <c r="P492" s="15" t="e">
        <f t="shared" si="245"/>
        <v>#VALUE!</v>
      </c>
      <c r="Q492" s="17" t="e">
        <f>VLOOKUP($A492,'DATA PENGUKURAN GARDU'!$A:$BS,42,0)</f>
        <v>#N/A</v>
      </c>
      <c r="R492" s="18" t="e">
        <f t="shared" si="246"/>
        <v>#N/A</v>
      </c>
      <c r="S492" s="17" t="e">
        <f>VLOOKUP($A492,'DATA PENGUKURAN GARDU'!$A:$BS,44,0)</f>
        <v>#N/A</v>
      </c>
      <c r="T492" s="18" t="e">
        <f t="shared" si="247"/>
        <v>#N/A</v>
      </c>
      <c r="U492" s="17" t="e">
        <f>VLOOKUP($A492,'DATA PENGUKURAN GARDU'!$A:$BS,46,0)</f>
        <v>#N/A</v>
      </c>
      <c r="V492" s="18" t="e">
        <f t="shared" si="248"/>
        <v>#N/A</v>
      </c>
      <c r="W492" s="17" t="e">
        <f>VLOOKUP($A492,'DATA PENGUKURAN GARDU'!$A:$BS,48,0)</f>
        <v>#N/A</v>
      </c>
      <c r="X492" s="17" t="e">
        <f>VLOOKUP($A492,'DATA PENGUKURAN GARDU'!$A:$BS,53,0)</f>
        <v>#N/A</v>
      </c>
      <c r="Y492" s="17" t="e">
        <f>VLOOKUP($A492,'DATA PENGUKURAN GARDU'!$A:$BS,54,0)</f>
        <v>#N/A</v>
      </c>
      <c r="Z492" s="17" t="e">
        <f>VLOOKUP($A492,'DATA PENGUKURAN GARDU'!$A:$BS,55,0)</f>
        <v>#N/A</v>
      </c>
      <c r="AA492" s="20" t="e">
        <f>VLOOKUP($B492,'DATA PENGUKURAN GARDU'!$A:$BS,42,0)</f>
        <v>#N/A</v>
      </c>
      <c r="AB492" s="21" t="e">
        <f t="shared" si="249"/>
        <v>#N/A</v>
      </c>
      <c r="AC492" s="20" t="e">
        <f>VLOOKUP($B492,'DATA PENGUKURAN GARDU'!$A:$BS,44,0)</f>
        <v>#N/A</v>
      </c>
      <c r="AD492" s="21" t="e">
        <f t="shared" si="250"/>
        <v>#N/A</v>
      </c>
      <c r="AE492" s="20" t="e">
        <f>VLOOKUP($B492,'DATA PENGUKURAN GARDU'!$A:$BS,46,0)</f>
        <v>#N/A</v>
      </c>
      <c r="AF492" s="21" t="e">
        <f t="shared" si="251"/>
        <v>#N/A</v>
      </c>
      <c r="AG492" s="20" t="e">
        <f>VLOOKUP($B492,'DATA PENGUKURAN GARDU'!$A:$BS,46,0)</f>
        <v>#N/A</v>
      </c>
      <c r="AH492" s="20" t="e">
        <f>VLOOKUP($B492,'DATA PENGUKURAN GARDU'!$A:$BS,53,0)</f>
        <v>#N/A</v>
      </c>
      <c r="AI492" s="20" t="e">
        <f>VLOOKUP($B492,'DATA PENGUKURAN GARDU'!$A:$BS,54,0)</f>
        <v>#N/A</v>
      </c>
      <c r="AJ492" s="17" t="e">
        <f>VLOOKUP($C492,'DATA PENGUKURAN GARDU'!$A:$BS,42,0)</f>
        <v>#N/A</v>
      </c>
      <c r="AK492" s="23" t="e">
        <f t="shared" si="252"/>
        <v>#N/A</v>
      </c>
      <c r="AL492" s="17" t="e">
        <f>VLOOKUP($C492,'DATA PENGUKURAN GARDU'!$A:$BS,44,0)</f>
        <v>#N/A</v>
      </c>
      <c r="AM492" s="23" t="e">
        <f t="shared" si="253"/>
        <v>#N/A</v>
      </c>
      <c r="AN492" s="17" t="e">
        <f>VLOOKUP($C492,'DATA PENGUKURAN GARDU'!$A:$BS,46,0)</f>
        <v>#N/A</v>
      </c>
      <c r="AO492" s="23" t="e">
        <f t="shared" si="254"/>
        <v>#N/A</v>
      </c>
      <c r="AP492" s="17" t="e">
        <f>VLOOKUP($C492,'DATA PENGUKURAN GARDU'!$A:$BS,46,0)</f>
        <v>#N/A</v>
      </c>
      <c r="AQ492" s="17" t="e">
        <f>VLOOKUP($C492,'DATA PENGUKURAN GARDU'!$A:$BS,53,0)</f>
        <v>#N/A</v>
      </c>
      <c r="AR492" s="17" t="e">
        <f>VLOOKUP($C492,'DATA PENGUKURAN GARDU'!$A:$BS,54,0)</f>
        <v>#N/A</v>
      </c>
      <c r="AS492" s="20" t="e">
        <f>VLOOKUP($D492,'DATA PENGUKURAN GARDU'!$A:$BS,42,0)</f>
        <v>#N/A</v>
      </c>
      <c r="AT492" s="21" t="e">
        <f t="shared" si="255"/>
        <v>#N/A</v>
      </c>
      <c r="AU492" s="20" t="e">
        <f>VLOOKUP($D492,'DATA PENGUKURAN GARDU'!$A:$BS,44,0)</f>
        <v>#N/A</v>
      </c>
      <c r="AV492" s="21" t="e">
        <f t="shared" si="256"/>
        <v>#N/A</v>
      </c>
      <c r="AW492" s="20" t="e">
        <f>VLOOKUP($D492,'DATA PENGUKURAN GARDU'!$A:$BS,46,0)</f>
        <v>#N/A</v>
      </c>
      <c r="AX492" s="21" t="e">
        <f t="shared" si="257"/>
        <v>#N/A</v>
      </c>
      <c r="AY492" s="20" t="e">
        <f>VLOOKUP($D492,'DATA PENGUKURAN GARDU'!$A:$BS,46,0)</f>
        <v>#N/A</v>
      </c>
      <c r="AZ492" s="20" t="e">
        <f>VLOOKUP($D492,'DATA PENGUKURAN GARDU'!$A:$BS,53,0)</f>
        <v>#N/A</v>
      </c>
      <c r="BA492" s="20" t="e">
        <f>VLOOKUP($D492,'DATA PENGUKURAN GARDU'!$A:$BS,54,0)</f>
        <v>#N/A</v>
      </c>
      <c r="BB492" s="17" t="e">
        <f>VLOOKUP($E492,'DATA PENGUKURAN GARDU'!$A:$BS,42,0)</f>
        <v>#N/A</v>
      </c>
      <c r="BC492" s="23" t="e">
        <f t="shared" si="258"/>
        <v>#N/A</v>
      </c>
      <c r="BD492" s="17" t="e">
        <f>VLOOKUP($E492,'DATA PENGUKURAN GARDU'!$A:$BS,44,0)</f>
        <v>#N/A</v>
      </c>
      <c r="BE492" s="23" t="e">
        <f t="shared" si="259"/>
        <v>#N/A</v>
      </c>
      <c r="BF492" s="17" t="e">
        <f>VLOOKUP($E492,'DATA PENGUKURAN GARDU'!$A:$BS,46,0)</f>
        <v>#N/A</v>
      </c>
      <c r="BG492" s="23" t="e">
        <f t="shared" si="260"/>
        <v>#N/A</v>
      </c>
      <c r="BH492" s="17" t="e">
        <f>VLOOKUP($E492,'DATA PENGUKURAN GARDU'!$A:$BS,46,0)</f>
        <v>#N/A</v>
      </c>
      <c r="BI492" s="17" t="e">
        <f>VLOOKUP($E492,'DATA PENGUKURAN GARDU'!$A:$BS,53,0)</f>
        <v>#N/A</v>
      </c>
      <c r="BJ492" s="17" t="e">
        <f>VLOOKUP($E492,'DATA PENGUKURAN GARDU'!$A:$BS,54,0)</f>
        <v>#N/A</v>
      </c>
      <c r="BK492" s="20" t="e">
        <f t="shared" si="261"/>
        <v>#N/A</v>
      </c>
      <c r="BL492" s="20" t="e">
        <f t="shared" si="262"/>
        <v>#N/A</v>
      </c>
      <c r="BM492" s="20" t="e">
        <f t="shared" si="263"/>
        <v>#N/A</v>
      </c>
      <c r="BN492" s="25" t="e">
        <f t="shared" si="264"/>
        <v>#N/A</v>
      </c>
      <c r="BO492" s="26" t="str">
        <f t="shared" si="265"/>
        <v>0</v>
      </c>
      <c r="BP492" s="21" t="e">
        <f t="shared" si="266"/>
        <v>#VALUE!</v>
      </c>
      <c r="BQ492" s="20" t="e">
        <f t="shared" si="267"/>
        <v>#N/A</v>
      </c>
      <c r="BR492" s="20" t="e">
        <v>#N/A</v>
      </c>
      <c r="BS492" s="9" t="e">
        <v>#N/A</v>
      </c>
      <c r="BT492" s="2" t="e">
        <f t="shared" si="268"/>
        <v>#VALUE!</v>
      </c>
      <c r="BU492" s="2" t="e">
        <f t="shared" si="236"/>
        <v>#N/A</v>
      </c>
      <c r="BV492" s="2" t="e">
        <f t="shared" si="237"/>
        <v>#N/A</v>
      </c>
    </row>
    <row r="493" s="2" customFormat="1" ht="22.95" customHeight="1" spans="1:74">
      <c r="A493" s="9" t="str">
        <f t="shared" si="238"/>
        <v>K-238Induk</v>
      </c>
      <c r="B493" s="9" t="str">
        <f t="shared" si="239"/>
        <v>K-238jurusan 1</v>
      </c>
      <c r="C493" s="9" t="str">
        <f t="shared" si="240"/>
        <v>K-238jurusan 2</v>
      </c>
      <c r="D493" s="9" t="str">
        <f t="shared" si="241"/>
        <v>K-238jurusan 3</v>
      </c>
      <c r="E493" s="9" t="str">
        <f t="shared" si="242"/>
        <v>K-238jurusan 4</v>
      </c>
      <c r="F493" s="10" t="s">
        <v>136</v>
      </c>
      <c r="G493" s="10" t="s">
        <v>132</v>
      </c>
      <c r="H493" s="10" t="s">
        <v>629</v>
      </c>
      <c r="I493" s="10">
        <v>0.709533</v>
      </c>
      <c r="J493" s="10">
        <v>124.30735</v>
      </c>
      <c r="K493" s="10" t="s">
        <v>7465</v>
      </c>
      <c r="L493" s="10" t="s">
        <v>7465</v>
      </c>
      <c r="M493" s="10" t="s">
        <v>7465</v>
      </c>
      <c r="N493" s="14">
        <f t="shared" si="243"/>
        <v>0</v>
      </c>
      <c r="O493" s="15" t="e">
        <f t="shared" si="244"/>
        <v>#VALUE!</v>
      </c>
      <c r="P493" s="15" t="e">
        <f t="shared" si="245"/>
        <v>#VALUE!</v>
      </c>
      <c r="Q493" s="17" t="e">
        <f>VLOOKUP($A493,'DATA PENGUKURAN GARDU'!$A:$BS,42,0)</f>
        <v>#N/A</v>
      </c>
      <c r="R493" s="18" t="e">
        <f t="shared" si="246"/>
        <v>#N/A</v>
      </c>
      <c r="S493" s="17" t="e">
        <f>VLOOKUP($A493,'DATA PENGUKURAN GARDU'!$A:$BS,44,0)</f>
        <v>#N/A</v>
      </c>
      <c r="T493" s="18" t="e">
        <f t="shared" si="247"/>
        <v>#N/A</v>
      </c>
      <c r="U493" s="17" t="e">
        <f>VLOOKUP($A493,'DATA PENGUKURAN GARDU'!$A:$BS,46,0)</f>
        <v>#N/A</v>
      </c>
      <c r="V493" s="18" t="e">
        <f t="shared" si="248"/>
        <v>#N/A</v>
      </c>
      <c r="W493" s="17" t="e">
        <f>VLOOKUP($A493,'DATA PENGUKURAN GARDU'!$A:$BS,48,0)</f>
        <v>#N/A</v>
      </c>
      <c r="X493" s="17" t="e">
        <f>VLOOKUP($A493,'DATA PENGUKURAN GARDU'!$A:$BS,53,0)</f>
        <v>#N/A</v>
      </c>
      <c r="Y493" s="17" t="e">
        <f>VLOOKUP($A493,'DATA PENGUKURAN GARDU'!$A:$BS,54,0)</f>
        <v>#N/A</v>
      </c>
      <c r="Z493" s="17" t="e">
        <f>VLOOKUP($A493,'DATA PENGUKURAN GARDU'!$A:$BS,55,0)</f>
        <v>#N/A</v>
      </c>
      <c r="AA493" s="20" t="e">
        <f>VLOOKUP($B493,'DATA PENGUKURAN GARDU'!$A:$BS,42,0)</f>
        <v>#N/A</v>
      </c>
      <c r="AB493" s="21" t="e">
        <f t="shared" si="249"/>
        <v>#N/A</v>
      </c>
      <c r="AC493" s="20" t="e">
        <f>VLOOKUP($B493,'DATA PENGUKURAN GARDU'!$A:$BS,44,0)</f>
        <v>#N/A</v>
      </c>
      <c r="AD493" s="21" t="e">
        <f t="shared" si="250"/>
        <v>#N/A</v>
      </c>
      <c r="AE493" s="20" t="e">
        <f>VLOOKUP($B493,'DATA PENGUKURAN GARDU'!$A:$BS,46,0)</f>
        <v>#N/A</v>
      </c>
      <c r="AF493" s="21" t="e">
        <f t="shared" si="251"/>
        <v>#N/A</v>
      </c>
      <c r="AG493" s="20" t="e">
        <f>VLOOKUP($B493,'DATA PENGUKURAN GARDU'!$A:$BS,46,0)</f>
        <v>#N/A</v>
      </c>
      <c r="AH493" s="20" t="e">
        <f>VLOOKUP($B493,'DATA PENGUKURAN GARDU'!$A:$BS,53,0)</f>
        <v>#N/A</v>
      </c>
      <c r="AI493" s="20" t="e">
        <f>VLOOKUP($B493,'DATA PENGUKURAN GARDU'!$A:$BS,54,0)</f>
        <v>#N/A</v>
      </c>
      <c r="AJ493" s="17" t="e">
        <f>VLOOKUP($C493,'DATA PENGUKURAN GARDU'!$A:$BS,42,0)</f>
        <v>#N/A</v>
      </c>
      <c r="AK493" s="23" t="e">
        <f t="shared" si="252"/>
        <v>#N/A</v>
      </c>
      <c r="AL493" s="17" t="e">
        <f>VLOOKUP($C493,'DATA PENGUKURAN GARDU'!$A:$BS,44,0)</f>
        <v>#N/A</v>
      </c>
      <c r="AM493" s="23" t="e">
        <f t="shared" si="253"/>
        <v>#N/A</v>
      </c>
      <c r="AN493" s="17" t="e">
        <f>VLOOKUP($C493,'DATA PENGUKURAN GARDU'!$A:$BS,46,0)</f>
        <v>#N/A</v>
      </c>
      <c r="AO493" s="23" t="e">
        <f t="shared" si="254"/>
        <v>#N/A</v>
      </c>
      <c r="AP493" s="17" t="e">
        <f>VLOOKUP($C493,'DATA PENGUKURAN GARDU'!$A:$BS,46,0)</f>
        <v>#N/A</v>
      </c>
      <c r="AQ493" s="17" t="e">
        <f>VLOOKUP($C493,'DATA PENGUKURAN GARDU'!$A:$BS,53,0)</f>
        <v>#N/A</v>
      </c>
      <c r="AR493" s="17" t="e">
        <f>VLOOKUP($C493,'DATA PENGUKURAN GARDU'!$A:$BS,54,0)</f>
        <v>#N/A</v>
      </c>
      <c r="AS493" s="20" t="e">
        <f>VLOOKUP($D493,'DATA PENGUKURAN GARDU'!$A:$BS,42,0)</f>
        <v>#N/A</v>
      </c>
      <c r="AT493" s="21" t="e">
        <f t="shared" si="255"/>
        <v>#N/A</v>
      </c>
      <c r="AU493" s="20" t="e">
        <f>VLOOKUP($D493,'DATA PENGUKURAN GARDU'!$A:$BS,44,0)</f>
        <v>#N/A</v>
      </c>
      <c r="AV493" s="21" t="e">
        <f t="shared" si="256"/>
        <v>#N/A</v>
      </c>
      <c r="AW493" s="20" t="e">
        <f>VLOOKUP($D493,'DATA PENGUKURAN GARDU'!$A:$BS,46,0)</f>
        <v>#N/A</v>
      </c>
      <c r="AX493" s="21" t="e">
        <f t="shared" si="257"/>
        <v>#N/A</v>
      </c>
      <c r="AY493" s="20" t="e">
        <f>VLOOKUP($D493,'DATA PENGUKURAN GARDU'!$A:$BS,46,0)</f>
        <v>#N/A</v>
      </c>
      <c r="AZ493" s="20" t="e">
        <f>VLOOKUP($D493,'DATA PENGUKURAN GARDU'!$A:$BS,53,0)</f>
        <v>#N/A</v>
      </c>
      <c r="BA493" s="20" t="e">
        <f>VLOOKUP($D493,'DATA PENGUKURAN GARDU'!$A:$BS,54,0)</f>
        <v>#N/A</v>
      </c>
      <c r="BB493" s="17" t="e">
        <f>VLOOKUP($E493,'DATA PENGUKURAN GARDU'!$A:$BS,42,0)</f>
        <v>#N/A</v>
      </c>
      <c r="BC493" s="23" t="e">
        <f t="shared" si="258"/>
        <v>#N/A</v>
      </c>
      <c r="BD493" s="17" t="e">
        <f>VLOOKUP($E493,'DATA PENGUKURAN GARDU'!$A:$BS,44,0)</f>
        <v>#N/A</v>
      </c>
      <c r="BE493" s="23" t="e">
        <f t="shared" si="259"/>
        <v>#N/A</v>
      </c>
      <c r="BF493" s="17" t="e">
        <f>VLOOKUP($E493,'DATA PENGUKURAN GARDU'!$A:$BS,46,0)</f>
        <v>#N/A</v>
      </c>
      <c r="BG493" s="23" t="e">
        <f t="shared" si="260"/>
        <v>#N/A</v>
      </c>
      <c r="BH493" s="17" t="e">
        <f>VLOOKUP($E493,'DATA PENGUKURAN GARDU'!$A:$BS,46,0)</f>
        <v>#N/A</v>
      </c>
      <c r="BI493" s="17" t="e">
        <f>VLOOKUP($E493,'DATA PENGUKURAN GARDU'!$A:$BS,53,0)</f>
        <v>#N/A</v>
      </c>
      <c r="BJ493" s="17" t="e">
        <f>VLOOKUP($E493,'DATA PENGUKURAN GARDU'!$A:$BS,54,0)</f>
        <v>#N/A</v>
      </c>
      <c r="BK493" s="20" t="e">
        <f t="shared" si="261"/>
        <v>#N/A</v>
      </c>
      <c r="BL493" s="20" t="e">
        <f t="shared" si="262"/>
        <v>#N/A</v>
      </c>
      <c r="BM493" s="20" t="e">
        <f t="shared" si="263"/>
        <v>#N/A</v>
      </c>
      <c r="BN493" s="25" t="e">
        <f t="shared" si="264"/>
        <v>#N/A</v>
      </c>
      <c r="BO493" s="26" t="str">
        <f t="shared" si="265"/>
        <v>0</v>
      </c>
      <c r="BP493" s="21" t="e">
        <f t="shared" si="266"/>
        <v>#VALUE!</v>
      </c>
      <c r="BQ493" s="20" t="e">
        <f t="shared" si="267"/>
        <v>#N/A</v>
      </c>
      <c r="BR493" s="20" t="e">
        <v>#N/A</v>
      </c>
      <c r="BS493" s="9" t="e">
        <v>#N/A</v>
      </c>
      <c r="BT493" s="2" t="e">
        <f t="shared" si="268"/>
        <v>#VALUE!</v>
      </c>
      <c r="BU493" s="2" t="e">
        <f t="shared" si="236"/>
        <v>#N/A</v>
      </c>
      <c r="BV493" s="2" t="e">
        <f t="shared" si="237"/>
        <v>#N/A</v>
      </c>
    </row>
    <row r="494" s="2" customFormat="1" ht="22.95" customHeight="1" spans="1:74">
      <c r="A494" s="9" t="str">
        <f t="shared" si="238"/>
        <v>K-244Induk</v>
      </c>
      <c r="B494" s="9" t="str">
        <f t="shared" si="239"/>
        <v>K-244jurusan 1</v>
      </c>
      <c r="C494" s="9" t="str">
        <f t="shared" si="240"/>
        <v>K-244jurusan 2</v>
      </c>
      <c r="D494" s="9" t="str">
        <f t="shared" si="241"/>
        <v>K-244jurusan 3</v>
      </c>
      <c r="E494" s="9" t="str">
        <f t="shared" si="242"/>
        <v>K-244jurusan 4</v>
      </c>
      <c r="F494" s="10" t="s">
        <v>136</v>
      </c>
      <c r="G494" s="10" t="s">
        <v>132</v>
      </c>
      <c r="H494" s="10" t="s">
        <v>630</v>
      </c>
      <c r="I494" s="10">
        <v>0.7062</v>
      </c>
      <c r="J494" s="10">
        <v>124.311017</v>
      </c>
      <c r="K494" s="10" t="s">
        <v>7465</v>
      </c>
      <c r="L494" s="10" t="s">
        <v>7465</v>
      </c>
      <c r="M494" s="10" t="s">
        <v>7465</v>
      </c>
      <c r="N494" s="14">
        <f t="shared" si="243"/>
        <v>0</v>
      </c>
      <c r="O494" s="15" t="e">
        <f t="shared" si="244"/>
        <v>#VALUE!</v>
      </c>
      <c r="P494" s="15" t="e">
        <f t="shared" si="245"/>
        <v>#VALUE!</v>
      </c>
      <c r="Q494" s="17" t="e">
        <f>VLOOKUP($A494,'DATA PENGUKURAN GARDU'!$A:$BS,42,0)</f>
        <v>#N/A</v>
      </c>
      <c r="R494" s="18" t="e">
        <f t="shared" si="246"/>
        <v>#N/A</v>
      </c>
      <c r="S494" s="17" t="e">
        <f>VLOOKUP($A494,'DATA PENGUKURAN GARDU'!$A:$BS,44,0)</f>
        <v>#N/A</v>
      </c>
      <c r="T494" s="18" t="e">
        <f t="shared" si="247"/>
        <v>#N/A</v>
      </c>
      <c r="U494" s="17" t="e">
        <f>VLOOKUP($A494,'DATA PENGUKURAN GARDU'!$A:$BS,46,0)</f>
        <v>#N/A</v>
      </c>
      <c r="V494" s="18" t="e">
        <f t="shared" si="248"/>
        <v>#N/A</v>
      </c>
      <c r="W494" s="17" t="e">
        <f>VLOOKUP($A494,'DATA PENGUKURAN GARDU'!$A:$BS,48,0)</f>
        <v>#N/A</v>
      </c>
      <c r="X494" s="17" t="e">
        <f>VLOOKUP($A494,'DATA PENGUKURAN GARDU'!$A:$BS,53,0)</f>
        <v>#N/A</v>
      </c>
      <c r="Y494" s="17" t="e">
        <f>VLOOKUP($A494,'DATA PENGUKURAN GARDU'!$A:$BS,54,0)</f>
        <v>#N/A</v>
      </c>
      <c r="Z494" s="17" t="e">
        <f>VLOOKUP($A494,'DATA PENGUKURAN GARDU'!$A:$BS,55,0)</f>
        <v>#N/A</v>
      </c>
      <c r="AA494" s="20" t="e">
        <f>VLOOKUP($B494,'DATA PENGUKURAN GARDU'!$A:$BS,42,0)</f>
        <v>#N/A</v>
      </c>
      <c r="AB494" s="21" t="e">
        <f t="shared" si="249"/>
        <v>#N/A</v>
      </c>
      <c r="AC494" s="20" t="e">
        <f>VLOOKUP($B494,'DATA PENGUKURAN GARDU'!$A:$BS,44,0)</f>
        <v>#N/A</v>
      </c>
      <c r="AD494" s="21" t="e">
        <f t="shared" si="250"/>
        <v>#N/A</v>
      </c>
      <c r="AE494" s="20" t="e">
        <f>VLOOKUP($B494,'DATA PENGUKURAN GARDU'!$A:$BS,46,0)</f>
        <v>#N/A</v>
      </c>
      <c r="AF494" s="21" t="e">
        <f t="shared" si="251"/>
        <v>#N/A</v>
      </c>
      <c r="AG494" s="20" t="e">
        <f>VLOOKUP($B494,'DATA PENGUKURAN GARDU'!$A:$BS,46,0)</f>
        <v>#N/A</v>
      </c>
      <c r="AH494" s="20" t="e">
        <f>VLOOKUP($B494,'DATA PENGUKURAN GARDU'!$A:$BS,53,0)</f>
        <v>#N/A</v>
      </c>
      <c r="AI494" s="20" t="e">
        <f>VLOOKUP($B494,'DATA PENGUKURAN GARDU'!$A:$BS,54,0)</f>
        <v>#N/A</v>
      </c>
      <c r="AJ494" s="17" t="e">
        <f>VLOOKUP($C494,'DATA PENGUKURAN GARDU'!$A:$BS,42,0)</f>
        <v>#N/A</v>
      </c>
      <c r="AK494" s="23" t="e">
        <f t="shared" si="252"/>
        <v>#N/A</v>
      </c>
      <c r="AL494" s="17" t="e">
        <f>VLOOKUP($C494,'DATA PENGUKURAN GARDU'!$A:$BS,44,0)</f>
        <v>#N/A</v>
      </c>
      <c r="AM494" s="23" t="e">
        <f t="shared" si="253"/>
        <v>#N/A</v>
      </c>
      <c r="AN494" s="17" t="e">
        <f>VLOOKUP($C494,'DATA PENGUKURAN GARDU'!$A:$BS,46,0)</f>
        <v>#N/A</v>
      </c>
      <c r="AO494" s="23" t="e">
        <f t="shared" si="254"/>
        <v>#N/A</v>
      </c>
      <c r="AP494" s="17" t="e">
        <f>VLOOKUP($C494,'DATA PENGUKURAN GARDU'!$A:$BS,46,0)</f>
        <v>#N/A</v>
      </c>
      <c r="AQ494" s="17" t="e">
        <f>VLOOKUP($C494,'DATA PENGUKURAN GARDU'!$A:$BS,53,0)</f>
        <v>#N/A</v>
      </c>
      <c r="AR494" s="17" t="e">
        <f>VLOOKUP($C494,'DATA PENGUKURAN GARDU'!$A:$BS,54,0)</f>
        <v>#N/A</v>
      </c>
      <c r="AS494" s="20" t="e">
        <f>VLOOKUP($D494,'DATA PENGUKURAN GARDU'!$A:$BS,42,0)</f>
        <v>#N/A</v>
      </c>
      <c r="AT494" s="21" t="e">
        <f t="shared" si="255"/>
        <v>#N/A</v>
      </c>
      <c r="AU494" s="20" t="e">
        <f>VLOOKUP($D494,'DATA PENGUKURAN GARDU'!$A:$BS,44,0)</f>
        <v>#N/A</v>
      </c>
      <c r="AV494" s="21" t="e">
        <f t="shared" si="256"/>
        <v>#N/A</v>
      </c>
      <c r="AW494" s="20" t="e">
        <f>VLOOKUP($D494,'DATA PENGUKURAN GARDU'!$A:$BS,46,0)</f>
        <v>#N/A</v>
      </c>
      <c r="AX494" s="21" t="e">
        <f t="shared" si="257"/>
        <v>#N/A</v>
      </c>
      <c r="AY494" s="20" t="e">
        <f>VLOOKUP($D494,'DATA PENGUKURAN GARDU'!$A:$BS,46,0)</f>
        <v>#N/A</v>
      </c>
      <c r="AZ494" s="20" t="e">
        <f>VLOOKUP($D494,'DATA PENGUKURAN GARDU'!$A:$BS,53,0)</f>
        <v>#N/A</v>
      </c>
      <c r="BA494" s="20" t="e">
        <f>VLOOKUP($D494,'DATA PENGUKURAN GARDU'!$A:$BS,54,0)</f>
        <v>#N/A</v>
      </c>
      <c r="BB494" s="17" t="e">
        <f>VLOOKUP($E494,'DATA PENGUKURAN GARDU'!$A:$BS,42,0)</f>
        <v>#N/A</v>
      </c>
      <c r="BC494" s="23" t="e">
        <f t="shared" si="258"/>
        <v>#N/A</v>
      </c>
      <c r="BD494" s="17" t="e">
        <f>VLOOKUP($E494,'DATA PENGUKURAN GARDU'!$A:$BS,44,0)</f>
        <v>#N/A</v>
      </c>
      <c r="BE494" s="23" t="e">
        <f t="shared" si="259"/>
        <v>#N/A</v>
      </c>
      <c r="BF494" s="17" t="e">
        <f>VLOOKUP($E494,'DATA PENGUKURAN GARDU'!$A:$BS,46,0)</f>
        <v>#N/A</v>
      </c>
      <c r="BG494" s="23" t="e">
        <f t="shared" si="260"/>
        <v>#N/A</v>
      </c>
      <c r="BH494" s="17" t="e">
        <f>VLOOKUP($E494,'DATA PENGUKURAN GARDU'!$A:$BS,46,0)</f>
        <v>#N/A</v>
      </c>
      <c r="BI494" s="17" t="e">
        <f>VLOOKUP($E494,'DATA PENGUKURAN GARDU'!$A:$BS,53,0)</f>
        <v>#N/A</v>
      </c>
      <c r="BJ494" s="17" t="e">
        <f>VLOOKUP($E494,'DATA PENGUKURAN GARDU'!$A:$BS,54,0)</f>
        <v>#N/A</v>
      </c>
      <c r="BK494" s="20" t="e">
        <f t="shared" si="261"/>
        <v>#N/A</v>
      </c>
      <c r="BL494" s="20" t="e">
        <f t="shared" si="262"/>
        <v>#N/A</v>
      </c>
      <c r="BM494" s="20" t="e">
        <f t="shared" si="263"/>
        <v>#N/A</v>
      </c>
      <c r="BN494" s="25" t="e">
        <f t="shared" si="264"/>
        <v>#N/A</v>
      </c>
      <c r="BO494" s="26" t="str">
        <f t="shared" si="265"/>
        <v>0</v>
      </c>
      <c r="BP494" s="21" t="e">
        <f t="shared" si="266"/>
        <v>#VALUE!</v>
      </c>
      <c r="BQ494" s="20" t="e">
        <f t="shared" si="267"/>
        <v>#N/A</v>
      </c>
      <c r="BR494" s="20" t="e">
        <v>#N/A</v>
      </c>
      <c r="BS494" s="9" t="e">
        <v>#N/A</v>
      </c>
      <c r="BT494" s="2" t="e">
        <f t="shared" si="268"/>
        <v>#VALUE!</v>
      </c>
      <c r="BU494" s="2" t="e">
        <f t="shared" si="236"/>
        <v>#N/A</v>
      </c>
      <c r="BV494" s="2" t="e">
        <f t="shared" si="237"/>
        <v>#N/A</v>
      </c>
    </row>
    <row r="495" s="2" customFormat="1" ht="22.95" customHeight="1" spans="1:74">
      <c r="A495" s="9" t="str">
        <f t="shared" si="238"/>
        <v>K-245.1Induk</v>
      </c>
      <c r="B495" s="9" t="str">
        <f t="shared" si="239"/>
        <v>K-245.1jurusan 1</v>
      </c>
      <c r="C495" s="9" t="str">
        <f t="shared" si="240"/>
        <v>K-245.1jurusan 2</v>
      </c>
      <c r="D495" s="9" t="str">
        <f t="shared" si="241"/>
        <v>K-245.1jurusan 3</v>
      </c>
      <c r="E495" s="9" t="str">
        <f t="shared" si="242"/>
        <v>K-245.1jurusan 4</v>
      </c>
      <c r="F495" s="10" t="s">
        <v>136</v>
      </c>
      <c r="G495" s="10" t="s">
        <v>132</v>
      </c>
      <c r="H495" s="10" t="s">
        <v>631</v>
      </c>
      <c r="I495" s="10">
        <v>0.70222</v>
      </c>
      <c r="J495" s="10">
        <v>124.314171</v>
      </c>
      <c r="K495" s="10" t="s">
        <v>7465</v>
      </c>
      <c r="L495" s="10" t="s">
        <v>7465</v>
      </c>
      <c r="M495" s="10" t="s">
        <v>7465</v>
      </c>
      <c r="N495" s="14">
        <f t="shared" si="243"/>
        <v>0</v>
      </c>
      <c r="O495" s="15" t="e">
        <f t="shared" si="244"/>
        <v>#VALUE!</v>
      </c>
      <c r="P495" s="15" t="e">
        <f t="shared" si="245"/>
        <v>#VALUE!</v>
      </c>
      <c r="Q495" s="17" t="e">
        <f>VLOOKUP($A495,'DATA PENGUKURAN GARDU'!$A:$BS,42,0)</f>
        <v>#N/A</v>
      </c>
      <c r="R495" s="18" t="e">
        <f t="shared" si="246"/>
        <v>#N/A</v>
      </c>
      <c r="S495" s="17" t="e">
        <f>VLOOKUP($A495,'DATA PENGUKURAN GARDU'!$A:$BS,44,0)</f>
        <v>#N/A</v>
      </c>
      <c r="T495" s="18" t="e">
        <f t="shared" si="247"/>
        <v>#N/A</v>
      </c>
      <c r="U495" s="17" t="e">
        <f>VLOOKUP($A495,'DATA PENGUKURAN GARDU'!$A:$BS,46,0)</f>
        <v>#N/A</v>
      </c>
      <c r="V495" s="18" t="e">
        <f t="shared" si="248"/>
        <v>#N/A</v>
      </c>
      <c r="W495" s="17" t="e">
        <f>VLOOKUP($A495,'DATA PENGUKURAN GARDU'!$A:$BS,48,0)</f>
        <v>#N/A</v>
      </c>
      <c r="X495" s="17" t="e">
        <f>VLOOKUP($A495,'DATA PENGUKURAN GARDU'!$A:$BS,53,0)</f>
        <v>#N/A</v>
      </c>
      <c r="Y495" s="17" t="e">
        <f>VLOOKUP($A495,'DATA PENGUKURAN GARDU'!$A:$BS,54,0)</f>
        <v>#N/A</v>
      </c>
      <c r="Z495" s="17" t="e">
        <f>VLOOKUP($A495,'DATA PENGUKURAN GARDU'!$A:$BS,55,0)</f>
        <v>#N/A</v>
      </c>
      <c r="AA495" s="20" t="e">
        <f>VLOOKUP($B495,'DATA PENGUKURAN GARDU'!$A:$BS,42,0)</f>
        <v>#N/A</v>
      </c>
      <c r="AB495" s="21" t="e">
        <f t="shared" si="249"/>
        <v>#N/A</v>
      </c>
      <c r="AC495" s="20" t="e">
        <f>VLOOKUP($B495,'DATA PENGUKURAN GARDU'!$A:$BS,44,0)</f>
        <v>#N/A</v>
      </c>
      <c r="AD495" s="21" t="e">
        <f t="shared" si="250"/>
        <v>#N/A</v>
      </c>
      <c r="AE495" s="20" t="e">
        <f>VLOOKUP($B495,'DATA PENGUKURAN GARDU'!$A:$BS,46,0)</f>
        <v>#N/A</v>
      </c>
      <c r="AF495" s="21" t="e">
        <f t="shared" si="251"/>
        <v>#N/A</v>
      </c>
      <c r="AG495" s="20" t="e">
        <f>VLOOKUP($B495,'DATA PENGUKURAN GARDU'!$A:$BS,46,0)</f>
        <v>#N/A</v>
      </c>
      <c r="AH495" s="20" t="e">
        <f>VLOOKUP($B495,'DATA PENGUKURAN GARDU'!$A:$BS,53,0)</f>
        <v>#N/A</v>
      </c>
      <c r="AI495" s="20" t="e">
        <f>VLOOKUP($B495,'DATA PENGUKURAN GARDU'!$A:$BS,54,0)</f>
        <v>#N/A</v>
      </c>
      <c r="AJ495" s="17" t="e">
        <f>VLOOKUP($C495,'DATA PENGUKURAN GARDU'!$A:$BS,42,0)</f>
        <v>#N/A</v>
      </c>
      <c r="AK495" s="23" t="e">
        <f t="shared" si="252"/>
        <v>#N/A</v>
      </c>
      <c r="AL495" s="17" t="e">
        <f>VLOOKUP($C495,'DATA PENGUKURAN GARDU'!$A:$BS,44,0)</f>
        <v>#N/A</v>
      </c>
      <c r="AM495" s="23" t="e">
        <f t="shared" si="253"/>
        <v>#N/A</v>
      </c>
      <c r="AN495" s="17" t="e">
        <f>VLOOKUP($C495,'DATA PENGUKURAN GARDU'!$A:$BS,46,0)</f>
        <v>#N/A</v>
      </c>
      <c r="AO495" s="23" t="e">
        <f t="shared" si="254"/>
        <v>#N/A</v>
      </c>
      <c r="AP495" s="17" t="e">
        <f>VLOOKUP($C495,'DATA PENGUKURAN GARDU'!$A:$BS,46,0)</f>
        <v>#N/A</v>
      </c>
      <c r="AQ495" s="17" t="e">
        <f>VLOOKUP($C495,'DATA PENGUKURAN GARDU'!$A:$BS,53,0)</f>
        <v>#N/A</v>
      </c>
      <c r="AR495" s="17" t="e">
        <f>VLOOKUP($C495,'DATA PENGUKURAN GARDU'!$A:$BS,54,0)</f>
        <v>#N/A</v>
      </c>
      <c r="AS495" s="20" t="e">
        <f>VLOOKUP($D495,'DATA PENGUKURAN GARDU'!$A:$BS,42,0)</f>
        <v>#N/A</v>
      </c>
      <c r="AT495" s="21" t="e">
        <f t="shared" si="255"/>
        <v>#N/A</v>
      </c>
      <c r="AU495" s="20" t="e">
        <f>VLOOKUP($D495,'DATA PENGUKURAN GARDU'!$A:$BS,44,0)</f>
        <v>#N/A</v>
      </c>
      <c r="AV495" s="21" t="e">
        <f t="shared" si="256"/>
        <v>#N/A</v>
      </c>
      <c r="AW495" s="20" t="e">
        <f>VLOOKUP($D495,'DATA PENGUKURAN GARDU'!$A:$BS,46,0)</f>
        <v>#N/A</v>
      </c>
      <c r="AX495" s="21" t="e">
        <f t="shared" si="257"/>
        <v>#N/A</v>
      </c>
      <c r="AY495" s="20" t="e">
        <f>VLOOKUP($D495,'DATA PENGUKURAN GARDU'!$A:$BS,46,0)</f>
        <v>#N/A</v>
      </c>
      <c r="AZ495" s="20" t="e">
        <f>VLOOKUP($D495,'DATA PENGUKURAN GARDU'!$A:$BS,53,0)</f>
        <v>#N/A</v>
      </c>
      <c r="BA495" s="20" t="e">
        <f>VLOOKUP($D495,'DATA PENGUKURAN GARDU'!$A:$BS,54,0)</f>
        <v>#N/A</v>
      </c>
      <c r="BB495" s="17" t="e">
        <f>VLOOKUP($E495,'DATA PENGUKURAN GARDU'!$A:$BS,42,0)</f>
        <v>#N/A</v>
      </c>
      <c r="BC495" s="23" t="e">
        <f t="shared" si="258"/>
        <v>#N/A</v>
      </c>
      <c r="BD495" s="17" t="e">
        <f>VLOOKUP($E495,'DATA PENGUKURAN GARDU'!$A:$BS,44,0)</f>
        <v>#N/A</v>
      </c>
      <c r="BE495" s="23" t="e">
        <f t="shared" si="259"/>
        <v>#N/A</v>
      </c>
      <c r="BF495" s="17" t="e">
        <f>VLOOKUP($E495,'DATA PENGUKURAN GARDU'!$A:$BS,46,0)</f>
        <v>#N/A</v>
      </c>
      <c r="BG495" s="23" t="e">
        <f t="shared" si="260"/>
        <v>#N/A</v>
      </c>
      <c r="BH495" s="17" t="e">
        <f>VLOOKUP($E495,'DATA PENGUKURAN GARDU'!$A:$BS,46,0)</f>
        <v>#N/A</v>
      </c>
      <c r="BI495" s="17" t="e">
        <f>VLOOKUP($E495,'DATA PENGUKURAN GARDU'!$A:$BS,53,0)</f>
        <v>#N/A</v>
      </c>
      <c r="BJ495" s="17" t="e">
        <f>VLOOKUP($E495,'DATA PENGUKURAN GARDU'!$A:$BS,54,0)</f>
        <v>#N/A</v>
      </c>
      <c r="BK495" s="20" t="e">
        <f t="shared" si="261"/>
        <v>#N/A</v>
      </c>
      <c r="BL495" s="20" t="e">
        <f t="shared" si="262"/>
        <v>#N/A</v>
      </c>
      <c r="BM495" s="20" t="e">
        <f t="shared" si="263"/>
        <v>#N/A</v>
      </c>
      <c r="BN495" s="25" t="e">
        <f t="shared" si="264"/>
        <v>#N/A</v>
      </c>
      <c r="BO495" s="26" t="str">
        <f t="shared" si="265"/>
        <v>0</v>
      </c>
      <c r="BP495" s="21" t="e">
        <f t="shared" si="266"/>
        <v>#VALUE!</v>
      </c>
      <c r="BQ495" s="20" t="e">
        <f t="shared" si="267"/>
        <v>#N/A</v>
      </c>
      <c r="BR495" s="20" t="e">
        <v>#N/A</v>
      </c>
      <c r="BS495" s="9" t="e">
        <v>#N/A</v>
      </c>
      <c r="BT495" s="2" t="e">
        <f t="shared" si="268"/>
        <v>#VALUE!</v>
      </c>
      <c r="BU495" s="2" t="e">
        <f t="shared" si="236"/>
        <v>#N/A</v>
      </c>
      <c r="BV495" s="2" t="e">
        <f t="shared" si="237"/>
        <v>#N/A</v>
      </c>
    </row>
    <row r="496" s="2" customFormat="1" ht="22.95" customHeight="1" spans="1:74">
      <c r="A496" s="9" t="str">
        <f t="shared" si="238"/>
        <v>K-264Induk</v>
      </c>
      <c r="B496" s="9" t="str">
        <f t="shared" si="239"/>
        <v>K-264jurusan 1</v>
      </c>
      <c r="C496" s="9" t="str">
        <f t="shared" si="240"/>
        <v>K-264jurusan 2</v>
      </c>
      <c r="D496" s="9" t="str">
        <f t="shared" si="241"/>
        <v>K-264jurusan 3</v>
      </c>
      <c r="E496" s="9" t="str">
        <f t="shared" si="242"/>
        <v>K-264jurusan 4</v>
      </c>
      <c r="F496" s="10" t="s">
        <v>131</v>
      </c>
      <c r="G496" s="10" t="s">
        <v>132</v>
      </c>
      <c r="H496" s="10" t="s">
        <v>632</v>
      </c>
      <c r="I496" s="10">
        <v>0.682965</v>
      </c>
      <c r="J496" s="10">
        <v>124.275486</v>
      </c>
      <c r="K496" s="10" t="s">
        <v>7465</v>
      </c>
      <c r="L496" s="10" t="s">
        <v>7465</v>
      </c>
      <c r="M496" s="10" t="s">
        <v>7465</v>
      </c>
      <c r="N496" s="14">
        <f t="shared" si="243"/>
        <v>0</v>
      </c>
      <c r="O496" s="15" t="e">
        <f t="shared" si="244"/>
        <v>#VALUE!</v>
      </c>
      <c r="P496" s="15" t="e">
        <f t="shared" si="245"/>
        <v>#VALUE!</v>
      </c>
      <c r="Q496" s="17" t="e">
        <f>VLOOKUP($A496,'DATA PENGUKURAN GARDU'!$A:$BS,42,0)</f>
        <v>#N/A</v>
      </c>
      <c r="R496" s="18" t="e">
        <f t="shared" si="246"/>
        <v>#N/A</v>
      </c>
      <c r="S496" s="17" t="e">
        <f>VLOOKUP($A496,'DATA PENGUKURAN GARDU'!$A:$BS,44,0)</f>
        <v>#N/A</v>
      </c>
      <c r="T496" s="18" t="e">
        <f t="shared" si="247"/>
        <v>#N/A</v>
      </c>
      <c r="U496" s="17" t="e">
        <f>VLOOKUP($A496,'DATA PENGUKURAN GARDU'!$A:$BS,46,0)</f>
        <v>#N/A</v>
      </c>
      <c r="V496" s="18" t="e">
        <f t="shared" si="248"/>
        <v>#N/A</v>
      </c>
      <c r="W496" s="17" t="e">
        <f>VLOOKUP($A496,'DATA PENGUKURAN GARDU'!$A:$BS,48,0)</f>
        <v>#N/A</v>
      </c>
      <c r="X496" s="17" t="e">
        <f>VLOOKUP($A496,'DATA PENGUKURAN GARDU'!$A:$BS,53,0)</f>
        <v>#N/A</v>
      </c>
      <c r="Y496" s="17" t="e">
        <f>VLOOKUP($A496,'DATA PENGUKURAN GARDU'!$A:$BS,54,0)</f>
        <v>#N/A</v>
      </c>
      <c r="Z496" s="17" t="e">
        <f>VLOOKUP($A496,'DATA PENGUKURAN GARDU'!$A:$BS,55,0)</f>
        <v>#N/A</v>
      </c>
      <c r="AA496" s="20" t="e">
        <f>VLOOKUP($B496,'DATA PENGUKURAN GARDU'!$A:$BS,42,0)</f>
        <v>#N/A</v>
      </c>
      <c r="AB496" s="21" t="e">
        <f t="shared" si="249"/>
        <v>#N/A</v>
      </c>
      <c r="AC496" s="20" t="e">
        <f>VLOOKUP($B496,'DATA PENGUKURAN GARDU'!$A:$BS,44,0)</f>
        <v>#N/A</v>
      </c>
      <c r="AD496" s="21" t="e">
        <f t="shared" si="250"/>
        <v>#N/A</v>
      </c>
      <c r="AE496" s="20" t="e">
        <f>VLOOKUP($B496,'DATA PENGUKURAN GARDU'!$A:$BS,46,0)</f>
        <v>#N/A</v>
      </c>
      <c r="AF496" s="21" t="e">
        <f t="shared" si="251"/>
        <v>#N/A</v>
      </c>
      <c r="AG496" s="20" t="e">
        <f>VLOOKUP($B496,'DATA PENGUKURAN GARDU'!$A:$BS,46,0)</f>
        <v>#N/A</v>
      </c>
      <c r="AH496" s="20" t="e">
        <f>VLOOKUP($B496,'DATA PENGUKURAN GARDU'!$A:$BS,53,0)</f>
        <v>#N/A</v>
      </c>
      <c r="AI496" s="20" t="e">
        <f>VLOOKUP($B496,'DATA PENGUKURAN GARDU'!$A:$BS,54,0)</f>
        <v>#N/A</v>
      </c>
      <c r="AJ496" s="17" t="e">
        <f>VLOOKUP($C496,'DATA PENGUKURAN GARDU'!$A:$BS,42,0)</f>
        <v>#N/A</v>
      </c>
      <c r="AK496" s="23" t="e">
        <f t="shared" si="252"/>
        <v>#N/A</v>
      </c>
      <c r="AL496" s="17" t="e">
        <f>VLOOKUP($C496,'DATA PENGUKURAN GARDU'!$A:$BS,44,0)</f>
        <v>#N/A</v>
      </c>
      <c r="AM496" s="23" t="e">
        <f t="shared" si="253"/>
        <v>#N/A</v>
      </c>
      <c r="AN496" s="17" t="e">
        <f>VLOOKUP($C496,'DATA PENGUKURAN GARDU'!$A:$BS,46,0)</f>
        <v>#N/A</v>
      </c>
      <c r="AO496" s="23" t="e">
        <f t="shared" si="254"/>
        <v>#N/A</v>
      </c>
      <c r="AP496" s="17" t="e">
        <f>VLOOKUP($C496,'DATA PENGUKURAN GARDU'!$A:$BS,46,0)</f>
        <v>#N/A</v>
      </c>
      <c r="AQ496" s="17" t="e">
        <f>VLOOKUP($C496,'DATA PENGUKURAN GARDU'!$A:$BS,53,0)</f>
        <v>#N/A</v>
      </c>
      <c r="AR496" s="17" t="e">
        <f>VLOOKUP($C496,'DATA PENGUKURAN GARDU'!$A:$BS,54,0)</f>
        <v>#N/A</v>
      </c>
      <c r="AS496" s="20" t="e">
        <f>VLOOKUP($D496,'DATA PENGUKURAN GARDU'!$A:$BS,42,0)</f>
        <v>#N/A</v>
      </c>
      <c r="AT496" s="21" t="e">
        <f t="shared" si="255"/>
        <v>#N/A</v>
      </c>
      <c r="AU496" s="20" t="e">
        <f>VLOOKUP($D496,'DATA PENGUKURAN GARDU'!$A:$BS,44,0)</f>
        <v>#N/A</v>
      </c>
      <c r="AV496" s="21" t="e">
        <f t="shared" si="256"/>
        <v>#N/A</v>
      </c>
      <c r="AW496" s="20" t="e">
        <f>VLOOKUP($D496,'DATA PENGUKURAN GARDU'!$A:$BS,46,0)</f>
        <v>#N/A</v>
      </c>
      <c r="AX496" s="21" t="e">
        <f t="shared" si="257"/>
        <v>#N/A</v>
      </c>
      <c r="AY496" s="20" t="e">
        <f>VLOOKUP($D496,'DATA PENGUKURAN GARDU'!$A:$BS,46,0)</f>
        <v>#N/A</v>
      </c>
      <c r="AZ496" s="20" t="e">
        <f>VLOOKUP($D496,'DATA PENGUKURAN GARDU'!$A:$BS,53,0)</f>
        <v>#N/A</v>
      </c>
      <c r="BA496" s="20" t="e">
        <f>VLOOKUP($D496,'DATA PENGUKURAN GARDU'!$A:$BS,54,0)</f>
        <v>#N/A</v>
      </c>
      <c r="BB496" s="17" t="e">
        <f>VLOOKUP($E496,'DATA PENGUKURAN GARDU'!$A:$BS,42,0)</f>
        <v>#N/A</v>
      </c>
      <c r="BC496" s="23" t="e">
        <f t="shared" si="258"/>
        <v>#N/A</v>
      </c>
      <c r="BD496" s="17" t="e">
        <f>VLOOKUP($E496,'DATA PENGUKURAN GARDU'!$A:$BS,44,0)</f>
        <v>#N/A</v>
      </c>
      <c r="BE496" s="23" t="e">
        <f t="shared" si="259"/>
        <v>#N/A</v>
      </c>
      <c r="BF496" s="17" t="e">
        <f>VLOOKUP($E496,'DATA PENGUKURAN GARDU'!$A:$BS,46,0)</f>
        <v>#N/A</v>
      </c>
      <c r="BG496" s="23" t="e">
        <f t="shared" si="260"/>
        <v>#N/A</v>
      </c>
      <c r="BH496" s="17" t="e">
        <f>VLOOKUP($E496,'DATA PENGUKURAN GARDU'!$A:$BS,46,0)</f>
        <v>#N/A</v>
      </c>
      <c r="BI496" s="17" t="e">
        <f>VLOOKUP($E496,'DATA PENGUKURAN GARDU'!$A:$BS,53,0)</f>
        <v>#N/A</v>
      </c>
      <c r="BJ496" s="17" t="e">
        <f>VLOOKUP($E496,'DATA PENGUKURAN GARDU'!$A:$BS,54,0)</f>
        <v>#N/A</v>
      </c>
      <c r="BK496" s="20" t="e">
        <f t="shared" si="261"/>
        <v>#N/A</v>
      </c>
      <c r="BL496" s="20" t="e">
        <f t="shared" si="262"/>
        <v>#N/A</v>
      </c>
      <c r="BM496" s="20" t="e">
        <f t="shared" si="263"/>
        <v>#N/A</v>
      </c>
      <c r="BN496" s="25" t="e">
        <f t="shared" si="264"/>
        <v>#N/A</v>
      </c>
      <c r="BO496" s="26" t="str">
        <f t="shared" si="265"/>
        <v>0</v>
      </c>
      <c r="BP496" s="21" t="e">
        <f t="shared" si="266"/>
        <v>#VALUE!</v>
      </c>
      <c r="BQ496" s="20" t="e">
        <f t="shared" si="267"/>
        <v>#N/A</v>
      </c>
      <c r="BR496" s="20" t="e">
        <v>#N/A</v>
      </c>
      <c r="BS496" s="9" t="e">
        <v>#N/A</v>
      </c>
      <c r="BT496" s="2" t="e">
        <f t="shared" si="268"/>
        <v>#VALUE!</v>
      </c>
      <c r="BU496" s="2" t="e">
        <f t="shared" si="236"/>
        <v>#N/A</v>
      </c>
      <c r="BV496" s="2" t="e">
        <f t="shared" si="237"/>
        <v>#N/A</v>
      </c>
    </row>
    <row r="497" s="2" customFormat="1" ht="22.95" customHeight="1" spans="1:74">
      <c r="A497" s="9" t="str">
        <f t="shared" si="238"/>
        <v>K-265Induk</v>
      </c>
      <c r="B497" s="9" t="str">
        <f t="shared" si="239"/>
        <v>K-265jurusan 1</v>
      </c>
      <c r="C497" s="9" t="str">
        <f t="shared" si="240"/>
        <v>K-265jurusan 2</v>
      </c>
      <c r="D497" s="9" t="str">
        <f t="shared" si="241"/>
        <v>K-265jurusan 3</v>
      </c>
      <c r="E497" s="9" t="str">
        <f t="shared" si="242"/>
        <v>K-265jurusan 4</v>
      </c>
      <c r="F497" s="10" t="s">
        <v>131</v>
      </c>
      <c r="G497" s="10" t="s">
        <v>132</v>
      </c>
      <c r="H497" s="10" t="s">
        <v>633</v>
      </c>
      <c r="I497" s="10">
        <v>0.678823</v>
      </c>
      <c r="J497" s="10">
        <v>124.275089</v>
      </c>
      <c r="K497" s="10" t="s">
        <v>7465</v>
      </c>
      <c r="L497" s="10" t="s">
        <v>7465</v>
      </c>
      <c r="M497" s="10" t="s">
        <v>7465</v>
      </c>
      <c r="N497" s="14">
        <f t="shared" si="243"/>
        <v>0</v>
      </c>
      <c r="O497" s="15" t="e">
        <f t="shared" si="244"/>
        <v>#VALUE!</v>
      </c>
      <c r="P497" s="15" t="e">
        <f t="shared" si="245"/>
        <v>#VALUE!</v>
      </c>
      <c r="Q497" s="17" t="e">
        <f>VLOOKUP($A497,'DATA PENGUKURAN GARDU'!$A:$BS,42,0)</f>
        <v>#N/A</v>
      </c>
      <c r="R497" s="18" t="e">
        <f t="shared" si="246"/>
        <v>#N/A</v>
      </c>
      <c r="S497" s="17" t="e">
        <f>VLOOKUP($A497,'DATA PENGUKURAN GARDU'!$A:$BS,44,0)</f>
        <v>#N/A</v>
      </c>
      <c r="T497" s="18" t="e">
        <f t="shared" si="247"/>
        <v>#N/A</v>
      </c>
      <c r="U497" s="17" t="e">
        <f>VLOOKUP($A497,'DATA PENGUKURAN GARDU'!$A:$BS,46,0)</f>
        <v>#N/A</v>
      </c>
      <c r="V497" s="18" t="e">
        <f t="shared" si="248"/>
        <v>#N/A</v>
      </c>
      <c r="W497" s="17" t="e">
        <f>VLOOKUP($A497,'DATA PENGUKURAN GARDU'!$A:$BS,48,0)</f>
        <v>#N/A</v>
      </c>
      <c r="X497" s="17" t="e">
        <f>VLOOKUP($A497,'DATA PENGUKURAN GARDU'!$A:$BS,53,0)</f>
        <v>#N/A</v>
      </c>
      <c r="Y497" s="17" t="e">
        <f>VLOOKUP($A497,'DATA PENGUKURAN GARDU'!$A:$BS,54,0)</f>
        <v>#N/A</v>
      </c>
      <c r="Z497" s="17" t="e">
        <f>VLOOKUP($A497,'DATA PENGUKURAN GARDU'!$A:$BS,55,0)</f>
        <v>#N/A</v>
      </c>
      <c r="AA497" s="20" t="e">
        <f>VLOOKUP($B497,'DATA PENGUKURAN GARDU'!$A:$BS,42,0)</f>
        <v>#N/A</v>
      </c>
      <c r="AB497" s="21" t="e">
        <f t="shared" si="249"/>
        <v>#N/A</v>
      </c>
      <c r="AC497" s="20" t="e">
        <f>VLOOKUP($B497,'DATA PENGUKURAN GARDU'!$A:$BS,44,0)</f>
        <v>#N/A</v>
      </c>
      <c r="AD497" s="21" t="e">
        <f t="shared" si="250"/>
        <v>#N/A</v>
      </c>
      <c r="AE497" s="20" t="e">
        <f>VLOOKUP($B497,'DATA PENGUKURAN GARDU'!$A:$BS,46,0)</f>
        <v>#N/A</v>
      </c>
      <c r="AF497" s="21" t="e">
        <f t="shared" si="251"/>
        <v>#N/A</v>
      </c>
      <c r="AG497" s="20" t="e">
        <f>VLOOKUP($B497,'DATA PENGUKURAN GARDU'!$A:$BS,46,0)</f>
        <v>#N/A</v>
      </c>
      <c r="AH497" s="20" t="e">
        <f>VLOOKUP($B497,'DATA PENGUKURAN GARDU'!$A:$BS,53,0)</f>
        <v>#N/A</v>
      </c>
      <c r="AI497" s="20" t="e">
        <f>VLOOKUP($B497,'DATA PENGUKURAN GARDU'!$A:$BS,54,0)</f>
        <v>#N/A</v>
      </c>
      <c r="AJ497" s="17" t="e">
        <f>VLOOKUP($C497,'DATA PENGUKURAN GARDU'!$A:$BS,42,0)</f>
        <v>#N/A</v>
      </c>
      <c r="AK497" s="23" t="e">
        <f t="shared" si="252"/>
        <v>#N/A</v>
      </c>
      <c r="AL497" s="17" t="e">
        <f>VLOOKUP($C497,'DATA PENGUKURAN GARDU'!$A:$BS,44,0)</f>
        <v>#N/A</v>
      </c>
      <c r="AM497" s="23" t="e">
        <f t="shared" si="253"/>
        <v>#N/A</v>
      </c>
      <c r="AN497" s="17" t="e">
        <f>VLOOKUP($C497,'DATA PENGUKURAN GARDU'!$A:$BS,46,0)</f>
        <v>#N/A</v>
      </c>
      <c r="AO497" s="23" t="e">
        <f t="shared" si="254"/>
        <v>#N/A</v>
      </c>
      <c r="AP497" s="17" t="e">
        <f>VLOOKUP($C497,'DATA PENGUKURAN GARDU'!$A:$BS,46,0)</f>
        <v>#N/A</v>
      </c>
      <c r="AQ497" s="17" t="e">
        <f>VLOOKUP($C497,'DATA PENGUKURAN GARDU'!$A:$BS,53,0)</f>
        <v>#N/A</v>
      </c>
      <c r="AR497" s="17" t="e">
        <f>VLOOKUP($C497,'DATA PENGUKURAN GARDU'!$A:$BS,54,0)</f>
        <v>#N/A</v>
      </c>
      <c r="AS497" s="20" t="e">
        <f>VLOOKUP($D497,'DATA PENGUKURAN GARDU'!$A:$BS,42,0)</f>
        <v>#N/A</v>
      </c>
      <c r="AT497" s="21" t="e">
        <f t="shared" si="255"/>
        <v>#N/A</v>
      </c>
      <c r="AU497" s="20" t="e">
        <f>VLOOKUP($D497,'DATA PENGUKURAN GARDU'!$A:$BS,44,0)</f>
        <v>#N/A</v>
      </c>
      <c r="AV497" s="21" t="e">
        <f t="shared" si="256"/>
        <v>#N/A</v>
      </c>
      <c r="AW497" s="20" t="e">
        <f>VLOOKUP($D497,'DATA PENGUKURAN GARDU'!$A:$BS,46,0)</f>
        <v>#N/A</v>
      </c>
      <c r="AX497" s="21" t="e">
        <f t="shared" si="257"/>
        <v>#N/A</v>
      </c>
      <c r="AY497" s="20" t="e">
        <f>VLOOKUP($D497,'DATA PENGUKURAN GARDU'!$A:$BS,46,0)</f>
        <v>#N/A</v>
      </c>
      <c r="AZ497" s="20" t="e">
        <f>VLOOKUP($D497,'DATA PENGUKURAN GARDU'!$A:$BS,53,0)</f>
        <v>#N/A</v>
      </c>
      <c r="BA497" s="20" t="e">
        <f>VLOOKUP($D497,'DATA PENGUKURAN GARDU'!$A:$BS,54,0)</f>
        <v>#N/A</v>
      </c>
      <c r="BB497" s="17" t="e">
        <f>VLOOKUP($E497,'DATA PENGUKURAN GARDU'!$A:$BS,42,0)</f>
        <v>#N/A</v>
      </c>
      <c r="BC497" s="23" t="e">
        <f t="shared" si="258"/>
        <v>#N/A</v>
      </c>
      <c r="BD497" s="17" t="e">
        <f>VLOOKUP($E497,'DATA PENGUKURAN GARDU'!$A:$BS,44,0)</f>
        <v>#N/A</v>
      </c>
      <c r="BE497" s="23" t="e">
        <f t="shared" si="259"/>
        <v>#N/A</v>
      </c>
      <c r="BF497" s="17" t="e">
        <f>VLOOKUP($E497,'DATA PENGUKURAN GARDU'!$A:$BS,46,0)</f>
        <v>#N/A</v>
      </c>
      <c r="BG497" s="23" t="e">
        <f t="shared" si="260"/>
        <v>#N/A</v>
      </c>
      <c r="BH497" s="17" t="e">
        <f>VLOOKUP($E497,'DATA PENGUKURAN GARDU'!$A:$BS,46,0)</f>
        <v>#N/A</v>
      </c>
      <c r="BI497" s="17" t="e">
        <f>VLOOKUP($E497,'DATA PENGUKURAN GARDU'!$A:$BS,53,0)</f>
        <v>#N/A</v>
      </c>
      <c r="BJ497" s="17" t="e">
        <f>VLOOKUP($E497,'DATA PENGUKURAN GARDU'!$A:$BS,54,0)</f>
        <v>#N/A</v>
      </c>
      <c r="BK497" s="20" t="e">
        <f t="shared" si="261"/>
        <v>#N/A</v>
      </c>
      <c r="BL497" s="20" t="e">
        <f t="shared" si="262"/>
        <v>#N/A</v>
      </c>
      <c r="BM497" s="20" t="e">
        <f t="shared" si="263"/>
        <v>#N/A</v>
      </c>
      <c r="BN497" s="25" t="e">
        <f t="shared" si="264"/>
        <v>#N/A</v>
      </c>
      <c r="BO497" s="26" t="str">
        <f t="shared" si="265"/>
        <v>0</v>
      </c>
      <c r="BP497" s="21" t="e">
        <f t="shared" si="266"/>
        <v>#VALUE!</v>
      </c>
      <c r="BQ497" s="20" t="e">
        <f t="shared" si="267"/>
        <v>#N/A</v>
      </c>
      <c r="BR497" s="20" t="e">
        <v>#N/A</v>
      </c>
      <c r="BS497" s="9" t="e">
        <v>#N/A</v>
      </c>
      <c r="BT497" s="2" t="e">
        <f t="shared" si="268"/>
        <v>#VALUE!</v>
      </c>
      <c r="BU497" s="2" t="e">
        <f t="shared" si="236"/>
        <v>#N/A</v>
      </c>
      <c r="BV497" s="2" t="e">
        <f t="shared" si="237"/>
        <v>#N/A</v>
      </c>
    </row>
    <row r="498" s="2" customFormat="1" ht="22.95" customHeight="1" spans="1:74">
      <c r="A498" s="9" t="str">
        <f t="shared" si="238"/>
        <v>K-194Induk</v>
      </c>
      <c r="B498" s="9" t="str">
        <f t="shared" si="239"/>
        <v>K-194jurusan 1</v>
      </c>
      <c r="C498" s="9" t="str">
        <f t="shared" si="240"/>
        <v>K-194jurusan 2</v>
      </c>
      <c r="D498" s="9" t="str">
        <f t="shared" si="241"/>
        <v>K-194jurusan 3</v>
      </c>
      <c r="E498" s="9" t="str">
        <f t="shared" si="242"/>
        <v>K-194jurusan 4</v>
      </c>
      <c r="F498" s="10" t="s">
        <v>462</v>
      </c>
      <c r="G498" s="10" t="s">
        <v>132</v>
      </c>
      <c r="H498" s="10" t="s">
        <v>634</v>
      </c>
      <c r="I498" s="10">
        <v>0.729325</v>
      </c>
      <c r="J498" s="10">
        <v>124.326053</v>
      </c>
      <c r="K498" s="10" t="s">
        <v>7465</v>
      </c>
      <c r="L498" s="10" t="s">
        <v>7465</v>
      </c>
      <c r="M498" s="10" t="s">
        <v>7465</v>
      </c>
      <c r="N498" s="14">
        <f t="shared" si="243"/>
        <v>0</v>
      </c>
      <c r="O498" s="15" t="e">
        <f t="shared" si="244"/>
        <v>#VALUE!</v>
      </c>
      <c r="P498" s="15" t="e">
        <f t="shared" si="245"/>
        <v>#VALUE!</v>
      </c>
      <c r="Q498" s="17" t="e">
        <f>VLOOKUP($A498,'DATA PENGUKURAN GARDU'!$A:$BS,42,0)</f>
        <v>#N/A</v>
      </c>
      <c r="R498" s="18" t="e">
        <f t="shared" si="246"/>
        <v>#N/A</v>
      </c>
      <c r="S498" s="17" t="e">
        <f>VLOOKUP($A498,'DATA PENGUKURAN GARDU'!$A:$BS,44,0)</f>
        <v>#N/A</v>
      </c>
      <c r="T498" s="18" t="e">
        <f t="shared" si="247"/>
        <v>#N/A</v>
      </c>
      <c r="U498" s="17" t="e">
        <f>VLOOKUP($A498,'DATA PENGUKURAN GARDU'!$A:$BS,46,0)</f>
        <v>#N/A</v>
      </c>
      <c r="V498" s="18" t="e">
        <f t="shared" si="248"/>
        <v>#N/A</v>
      </c>
      <c r="W498" s="17" t="e">
        <f>VLOOKUP($A498,'DATA PENGUKURAN GARDU'!$A:$BS,48,0)</f>
        <v>#N/A</v>
      </c>
      <c r="X498" s="17" t="e">
        <f>VLOOKUP($A498,'DATA PENGUKURAN GARDU'!$A:$BS,53,0)</f>
        <v>#N/A</v>
      </c>
      <c r="Y498" s="17" t="e">
        <f>VLOOKUP($A498,'DATA PENGUKURAN GARDU'!$A:$BS,54,0)</f>
        <v>#N/A</v>
      </c>
      <c r="Z498" s="17" t="e">
        <f>VLOOKUP($A498,'DATA PENGUKURAN GARDU'!$A:$BS,55,0)</f>
        <v>#N/A</v>
      </c>
      <c r="AA498" s="20" t="e">
        <f>VLOOKUP($B498,'DATA PENGUKURAN GARDU'!$A:$BS,42,0)</f>
        <v>#N/A</v>
      </c>
      <c r="AB498" s="21" t="e">
        <f t="shared" si="249"/>
        <v>#N/A</v>
      </c>
      <c r="AC498" s="20" t="e">
        <f>VLOOKUP($B498,'DATA PENGUKURAN GARDU'!$A:$BS,44,0)</f>
        <v>#N/A</v>
      </c>
      <c r="AD498" s="21" t="e">
        <f t="shared" si="250"/>
        <v>#N/A</v>
      </c>
      <c r="AE498" s="20" t="e">
        <f>VLOOKUP($B498,'DATA PENGUKURAN GARDU'!$A:$BS,46,0)</f>
        <v>#N/A</v>
      </c>
      <c r="AF498" s="21" t="e">
        <f t="shared" si="251"/>
        <v>#N/A</v>
      </c>
      <c r="AG498" s="20" t="e">
        <f>VLOOKUP($B498,'DATA PENGUKURAN GARDU'!$A:$BS,46,0)</f>
        <v>#N/A</v>
      </c>
      <c r="AH498" s="20" t="e">
        <f>VLOOKUP($B498,'DATA PENGUKURAN GARDU'!$A:$BS,53,0)</f>
        <v>#N/A</v>
      </c>
      <c r="AI498" s="20" t="e">
        <f>VLOOKUP($B498,'DATA PENGUKURAN GARDU'!$A:$BS,54,0)</f>
        <v>#N/A</v>
      </c>
      <c r="AJ498" s="17" t="e">
        <f>VLOOKUP($C498,'DATA PENGUKURAN GARDU'!$A:$BS,42,0)</f>
        <v>#N/A</v>
      </c>
      <c r="AK498" s="23" t="e">
        <f t="shared" si="252"/>
        <v>#N/A</v>
      </c>
      <c r="AL498" s="17" t="e">
        <f>VLOOKUP($C498,'DATA PENGUKURAN GARDU'!$A:$BS,44,0)</f>
        <v>#N/A</v>
      </c>
      <c r="AM498" s="23" t="e">
        <f t="shared" si="253"/>
        <v>#N/A</v>
      </c>
      <c r="AN498" s="17" t="e">
        <f>VLOOKUP($C498,'DATA PENGUKURAN GARDU'!$A:$BS,46,0)</f>
        <v>#N/A</v>
      </c>
      <c r="AO498" s="23" t="e">
        <f t="shared" si="254"/>
        <v>#N/A</v>
      </c>
      <c r="AP498" s="17" t="e">
        <f>VLOOKUP($C498,'DATA PENGUKURAN GARDU'!$A:$BS,46,0)</f>
        <v>#N/A</v>
      </c>
      <c r="AQ498" s="17" t="e">
        <f>VLOOKUP($C498,'DATA PENGUKURAN GARDU'!$A:$BS,53,0)</f>
        <v>#N/A</v>
      </c>
      <c r="AR498" s="17" t="e">
        <f>VLOOKUP($C498,'DATA PENGUKURAN GARDU'!$A:$BS,54,0)</f>
        <v>#N/A</v>
      </c>
      <c r="AS498" s="20" t="e">
        <f>VLOOKUP($D498,'DATA PENGUKURAN GARDU'!$A:$BS,42,0)</f>
        <v>#N/A</v>
      </c>
      <c r="AT498" s="21" t="e">
        <f t="shared" si="255"/>
        <v>#N/A</v>
      </c>
      <c r="AU498" s="20" t="e">
        <f>VLOOKUP($D498,'DATA PENGUKURAN GARDU'!$A:$BS,44,0)</f>
        <v>#N/A</v>
      </c>
      <c r="AV498" s="21" t="e">
        <f t="shared" si="256"/>
        <v>#N/A</v>
      </c>
      <c r="AW498" s="20" t="e">
        <f>VLOOKUP($D498,'DATA PENGUKURAN GARDU'!$A:$BS,46,0)</f>
        <v>#N/A</v>
      </c>
      <c r="AX498" s="21" t="e">
        <f t="shared" si="257"/>
        <v>#N/A</v>
      </c>
      <c r="AY498" s="20" t="e">
        <f>VLOOKUP($D498,'DATA PENGUKURAN GARDU'!$A:$BS,46,0)</f>
        <v>#N/A</v>
      </c>
      <c r="AZ498" s="20" t="e">
        <f>VLOOKUP($D498,'DATA PENGUKURAN GARDU'!$A:$BS,53,0)</f>
        <v>#N/A</v>
      </c>
      <c r="BA498" s="20" t="e">
        <f>VLOOKUP($D498,'DATA PENGUKURAN GARDU'!$A:$BS,54,0)</f>
        <v>#N/A</v>
      </c>
      <c r="BB498" s="17" t="e">
        <f>VLOOKUP($E498,'DATA PENGUKURAN GARDU'!$A:$BS,42,0)</f>
        <v>#N/A</v>
      </c>
      <c r="BC498" s="23" t="e">
        <f t="shared" si="258"/>
        <v>#N/A</v>
      </c>
      <c r="BD498" s="17" t="e">
        <f>VLOOKUP($E498,'DATA PENGUKURAN GARDU'!$A:$BS,44,0)</f>
        <v>#N/A</v>
      </c>
      <c r="BE498" s="23" t="e">
        <f t="shared" si="259"/>
        <v>#N/A</v>
      </c>
      <c r="BF498" s="17" t="e">
        <f>VLOOKUP($E498,'DATA PENGUKURAN GARDU'!$A:$BS,46,0)</f>
        <v>#N/A</v>
      </c>
      <c r="BG498" s="23" t="e">
        <f t="shared" si="260"/>
        <v>#N/A</v>
      </c>
      <c r="BH498" s="17" t="e">
        <f>VLOOKUP($E498,'DATA PENGUKURAN GARDU'!$A:$BS,46,0)</f>
        <v>#N/A</v>
      </c>
      <c r="BI498" s="17" t="e">
        <f>VLOOKUP($E498,'DATA PENGUKURAN GARDU'!$A:$BS,53,0)</f>
        <v>#N/A</v>
      </c>
      <c r="BJ498" s="17" t="e">
        <f>VLOOKUP($E498,'DATA PENGUKURAN GARDU'!$A:$BS,54,0)</f>
        <v>#N/A</v>
      </c>
      <c r="BK498" s="20" t="e">
        <f t="shared" si="261"/>
        <v>#N/A</v>
      </c>
      <c r="BL498" s="20" t="e">
        <f t="shared" si="262"/>
        <v>#N/A</v>
      </c>
      <c r="BM498" s="20" t="e">
        <f t="shared" si="263"/>
        <v>#N/A</v>
      </c>
      <c r="BN498" s="25" t="e">
        <f t="shared" si="264"/>
        <v>#N/A</v>
      </c>
      <c r="BO498" s="26" t="str">
        <f t="shared" si="265"/>
        <v>0</v>
      </c>
      <c r="BP498" s="21" t="e">
        <f t="shared" si="266"/>
        <v>#VALUE!</v>
      </c>
      <c r="BQ498" s="20" t="e">
        <f t="shared" si="267"/>
        <v>#N/A</v>
      </c>
      <c r="BR498" s="20" t="e">
        <v>#N/A</v>
      </c>
      <c r="BS498" s="9" t="e">
        <v>#N/A</v>
      </c>
      <c r="BT498" s="2" t="e">
        <f t="shared" si="268"/>
        <v>#VALUE!</v>
      </c>
      <c r="BU498" s="2" t="e">
        <f t="shared" si="236"/>
        <v>#N/A</v>
      </c>
      <c r="BV498" s="2" t="e">
        <f t="shared" si="237"/>
        <v>#N/A</v>
      </c>
    </row>
    <row r="499" s="2" customFormat="1" ht="22.95" customHeight="1" spans="1:74">
      <c r="A499" s="9" t="str">
        <f t="shared" si="238"/>
        <v>K-200Induk</v>
      </c>
      <c r="B499" s="9" t="str">
        <f t="shared" si="239"/>
        <v>K-200jurusan 1</v>
      </c>
      <c r="C499" s="9" t="str">
        <f t="shared" si="240"/>
        <v>K-200jurusan 2</v>
      </c>
      <c r="D499" s="9" t="str">
        <f t="shared" si="241"/>
        <v>K-200jurusan 3</v>
      </c>
      <c r="E499" s="9" t="str">
        <f t="shared" si="242"/>
        <v>K-200jurusan 4</v>
      </c>
      <c r="F499" s="10" t="s">
        <v>462</v>
      </c>
      <c r="G499" s="10" t="s">
        <v>132</v>
      </c>
      <c r="H499" s="10" t="s">
        <v>635</v>
      </c>
      <c r="I499" s="10">
        <v>0.734233</v>
      </c>
      <c r="J499" s="10">
        <v>124.317817</v>
      </c>
      <c r="K499" s="10" t="s">
        <v>7465</v>
      </c>
      <c r="L499" s="10" t="s">
        <v>7465</v>
      </c>
      <c r="M499" s="10" t="s">
        <v>7465</v>
      </c>
      <c r="N499" s="14">
        <f t="shared" si="243"/>
        <v>0</v>
      </c>
      <c r="O499" s="15" t="e">
        <f t="shared" si="244"/>
        <v>#VALUE!</v>
      </c>
      <c r="P499" s="15" t="e">
        <f t="shared" si="245"/>
        <v>#VALUE!</v>
      </c>
      <c r="Q499" s="17" t="e">
        <f>VLOOKUP($A499,'DATA PENGUKURAN GARDU'!$A:$BS,42,0)</f>
        <v>#N/A</v>
      </c>
      <c r="R499" s="18" t="e">
        <f t="shared" si="246"/>
        <v>#N/A</v>
      </c>
      <c r="S499" s="17" t="e">
        <f>VLOOKUP($A499,'DATA PENGUKURAN GARDU'!$A:$BS,44,0)</f>
        <v>#N/A</v>
      </c>
      <c r="T499" s="18" t="e">
        <f t="shared" si="247"/>
        <v>#N/A</v>
      </c>
      <c r="U499" s="17" t="e">
        <f>VLOOKUP($A499,'DATA PENGUKURAN GARDU'!$A:$BS,46,0)</f>
        <v>#N/A</v>
      </c>
      <c r="V499" s="18" t="e">
        <f t="shared" si="248"/>
        <v>#N/A</v>
      </c>
      <c r="W499" s="17" t="e">
        <f>VLOOKUP($A499,'DATA PENGUKURAN GARDU'!$A:$BS,48,0)</f>
        <v>#N/A</v>
      </c>
      <c r="X499" s="17" t="e">
        <f>VLOOKUP($A499,'DATA PENGUKURAN GARDU'!$A:$BS,53,0)</f>
        <v>#N/A</v>
      </c>
      <c r="Y499" s="17" t="e">
        <f>VLOOKUP($A499,'DATA PENGUKURAN GARDU'!$A:$BS,54,0)</f>
        <v>#N/A</v>
      </c>
      <c r="Z499" s="17" t="e">
        <f>VLOOKUP($A499,'DATA PENGUKURAN GARDU'!$A:$BS,55,0)</f>
        <v>#N/A</v>
      </c>
      <c r="AA499" s="20" t="e">
        <f>VLOOKUP($B499,'DATA PENGUKURAN GARDU'!$A:$BS,42,0)</f>
        <v>#N/A</v>
      </c>
      <c r="AB499" s="21" t="e">
        <f t="shared" si="249"/>
        <v>#N/A</v>
      </c>
      <c r="AC499" s="20" t="e">
        <f>VLOOKUP($B499,'DATA PENGUKURAN GARDU'!$A:$BS,44,0)</f>
        <v>#N/A</v>
      </c>
      <c r="AD499" s="21" t="e">
        <f t="shared" si="250"/>
        <v>#N/A</v>
      </c>
      <c r="AE499" s="20" t="e">
        <f>VLOOKUP($B499,'DATA PENGUKURAN GARDU'!$A:$BS,46,0)</f>
        <v>#N/A</v>
      </c>
      <c r="AF499" s="21" t="e">
        <f t="shared" si="251"/>
        <v>#N/A</v>
      </c>
      <c r="AG499" s="20" t="e">
        <f>VLOOKUP($B499,'DATA PENGUKURAN GARDU'!$A:$BS,46,0)</f>
        <v>#N/A</v>
      </c>
      <c r="AH499" s="20" t="e">
        <f>VLOOKUP($B499,'DATA PENGUKURAN GARDU'!$A:$BS,53,0)</f>
        <v>#N/A</v>
      </c>
      <c r="AI499" s="20" t="e">
        <f>VLOOKUP($B499,'DATA PENGUKURAN GARDU'!$A:$BS,54,0)</f>
        <v>#N/A</v>
      </c>
      <c r="AJ499" s="17" t="e">
        <f>VLOOKUP($C499,'DATA PENGUKURAN GARDU'!$A:$BS,42,0)</f>
        <v>#N/A</v>
      </c>
      <c r="AK499" s="23" t="e">
        <f t="shared" si="252"/>
        <v>#N/A</v>
      </c>
      <c r="AL499" s="17" t="e">
        <f>VLOOKUP($C499,'DATA PENGUKURAN GARDU'!$A:$BS,44,0)</f>
        <v>#N/A</v>
      </c>
      <c r="AM499" s="23" t="e">
        <f t="shared" si="253"/>
        <v>#N/A</v>
      </c>
      <c r="AN499" s="17" t="e">
        <f>VLOOKUP($C499,'DATA PENGUKURAN GARDU'!$A:$BS,46,0)</f>
        <v>#N/A</v>
      </c>
      <c r="AO499" s="23" t="e">
        <f t="shared" si="254"/>
        <v>#N/A</v>
      </c>
      <c r="AP499" s="17" t="e">
        <f>VLOOKUP($C499,'DATA PENGUKURAN GARDU'!$A:$BS,46,0)</f>
        <v>#N/A</v>
      </c>
      <c r="AQ499" s="17" t="e">
        <f>VLOOKUP($C499,'DATA PENGUKURAN GARDU'!$A:$BS,53,0)</f>
        <v>#N/A</v>
      </c>
      <c r="AR499" s="17" t="e">
        <f>VLOOKUP($C499,'DATA PENGUKURAN GARDU'!$A:$BS,54,0)</f>
        <v>#N/A</v>
      </c>
      <c r="AS499" s="20" t="e">
        <f>VLOOKUP($D499,'DATA PENGUKURAN GARDU'!$A:$BS,42,0)</f>
        <v>#N/A</v>
      </c>
      <c r="AT499" s="21" t="e">
        <f t="shared" si="255"/>
        <v>#N/A</v>
      </c>
      <c r="AU499" s="20" t="e">
        <f>VLOOKUP($D499,'DATA PENGUKURAN GARDU'!$A:$BS,44,0)</f>
        <v>#N/A</v>
      </c>
      <c r="AV499" s="21" t="e">
        <f t="shared" si="256"/>
        <v>#N/A</v>
      </c>
      <c r="AW499" s="20" t="e">
        <f>VLOOKUP($D499,'DATA PENGUKURAN GARDU'!$A:$BS,46,0)</f>
        <v>#N/A</v>
      </c>
      <c r="AX499" s="21" t="e">
        <f t="shared" si="257"/>
        <v>#N/A</v>
      </c>
      <c r="AY499" s="20" t="e">
        <f>VLOOKUP($D499,'DATA PENGUKURAN GARDU'!$A:$BS,46,0)</f>
        <v>#N/A</v>
      </c>
      <c r="AZ499" s="20" t="e">
        <f>VLOOKUP($D499,'DATA PENGUKURAN GARDU'!$A:$BS,53,0)</f>
        <v>#N/A</v>
      </c>
      <c r="BA499" s="20" t="e">
        <f>VLOOKUP($D499,'DATA PENGUKURAN GARDU'!$A:$BS,54,0)</f>
        <v>#N/A</v>
      </c>
      <c r="BB499" s="17" t="e">
        <f>VLOOKUP($E499,'DATA PENGUKURAN GARDU'!$A:$BS,42,0)</f>
        <v>#N/A</v>
      </c>
      <c r="BC499" s="23" t="e">
        <f t="shared" si="258"/>
        <v>#N/A</v>
      </c>
      <c r="BD499" s="17" t="e">
        <f>VLOOKUP($E499,'DATA PENGUKURAN GARDU'!$A:$BS,44,0)</f>
        <v>#N/A</v>
      </c>
      <c r="BE499" s="23" t="e">
        <f t="shared" si="259"/>
        <v>#N/A</v>
      </c>
      <c r="BF499" s="17" t="e">
        <f>VLOOKUP($E499,'DATA PENGUKURAN GARDU'!$A:$BS,46,0)</f>
        <v>#N/A</v>
      </c>
      <c r="BG499" s="23" t="e">
        <f t="shared" si="260"/>
        <v>#N/A</v>
      </c>
      <c r="BH499" s="17" t="e">
        <f>VLOOKUP($E499,'DATA PENGUKURAN GARDU'!$A:$BS,46,0)</f>
        <v>#N/A</v>
      </c>
      <c r="BI499" s="17" t="e">
        <f>VLOOKUP($E499,'DATA PENGUKURAN GARDU'!$A:$BS,53,0)</f>
        <v>#N/A</v>
      </c>
      <c r="BJ499" s="17" t="e">
        <f>VLOOKUP($E499,'DATA PENGUKURAN GARDU'!$A:$BS,54,0)</f>
        <v>#N/A</v>
      </c>
      <c r="BK499" s="20" t="e">
        <f t="shared" si="261"/>
        <v>#N/A</v>
      </c>
      <c r="BL499" s="20" t="e">
        <f t="shared" si="262"/>
        <v>#N/A</v>
      </c>
      <c r="BM499" s="20" t="e">
        <f t="shared" si="263"/>
        <v>#N/A</v>
      </c>
      <c r="BN499" s="25" t="e">
        <f t="shared" si="264"/>
        <v>#N/A</v>
      </c>
      <c r="BO499" s="26" t="str">
        <f t="shared" si="265"/>
        <v>0</v>
      </c>
      <c r="BP499" s="21" t="e">
        <f t="shared" si="266"/>
        <v>#VALUE!</v>
      </c>
      <c r="BQ499" s="20" t="e">
        <f t="shared" si="267"/>
        <v>#N/A</v>
      </c>
      <c r="BR499" s="20" t="e">
        <v>#N/A</v>
      </c>
      <c r="BS499" s="9" t="e">
        <v>#N/A</v>
      </c>
      <c r="BT499" s="2" t="e">
        <f t="shared" si="268"/>
        <v>#VALUE!</v>
      </c>
      <c r="BU499" s="2" t="e">
        <f t="shared" si="236"/>
        <v>#N/A</v>
      </c>
      <c r="BV499" s="2" t="e">
        <f t="shared" si="237"/>
        <v>#N/A</v>
      </c>
    </row>
    <row r="500" s="2" customFormat="1" ht="22.95" customHeight="1" spans="1:74">
      <c r="A500" s="9" t="str">
        <f t="shared" si="238"/>
        <v>K-202Induk</v>
      </c>
      <c r="B500" s="9" t="str">
        <f t="shared" si="239"/>
        <v>K-202jurusan 1</v>
      </c>
      <c r="C500" s="9" t="str">
        <f t="shared" si="240"/>
        <v>K-202jurusan 2</v>
      </c>
      <c r="D500" s="9" t="str">
        <f t="shared" si="241"/>
        <v>K-202jurusan 3</v>
      </c>
      <c r="E500" s="9" t="str">
        <f t="shared" si="242"/>
        <v>K-202jurusan 4</v>
      </c>
      <c r="F500" s="10" t="s">
        <v>448</v>
      </c>
      <c r="G500" s="10" t="s">
        <v>132</v>
      </c>
      <c r="H500" s="10" t="s">
        <v>636</v>
      </c>
      <c r="I500" s="10">
        <v>0.726168</v>
      </c>
      <c r="J500" s="10">
        <v>124.306011</v>
      </c>
      <c r="K500" s="10" t="s">
        <v>7465</v>
      </c>
      <c r="L500" s="10" t="s">
        <v>7465</v>
      </c>
      <c r="M500" s="10" t="s">
        <v>7465</v>
      </c>
      <c r="N500" s="14">
        <f t="shared" si="243"/>
        <v>0</v>
      </c>
      <c r="O500" s="15" t="e">
        <f t="shared" si="244"/>
        <v>#VALUE!</v>
      </c>
      <c r="P500" s="15" t="e">
        <f t="shared" si="245"/>
        <v>#VALUE!</v>
      </c>
      <c r="Q500" s="17" t="e">
        <f>VLOOKUP($A500,'DATA PENGUKURAN GARDU'!$A:$BS,42,0)</f>
        <v>#N/A</v>
      </c>
      <c r="R500" s="18" t="e">
        <f t="shared" si="246"/>
        <v>#N/A</v>
      </c>
      <c r="S500" s="17" t="e">
        <f>VLOOKUP($A500,'DATA PENGUKURAN GARDU'!$A:$BS,44,0)</f>
        <v>#N/A</v>
      </c>
      <c r="T500" s="18" t="e">
        <f t="shared" si="247"/>
        <v>#N/A</v>
      </c>
      <c r="U500" s="17" t="e">
        <f>VLOOKUP($A500,'DATA PENGUKURAN GARDU'!$A:$BS,46,0)</f>
        <v>#N/A</v>
      </c>
      <c r="V500" s="18" t="e">
        <f t="shared" si="248"/>
        <v>#N/A</v>
      </c>
      <c r="W500" s="17" t="e">
        <f>VLOOKUP($A500,'DATA PENGUKURAN GARDU'!$A:$BS,48,0)</f>
        <v>#N/A</v>
      </c>
      <c r="X500" s="17" t="e">
        <f>VLOOKUP($A500,'DATA PENGUKURAN GARDU'!$A:$BS,53,0)</f>
        <v>#N/A</v>
      </c>
      <c r="Y500" s="17" t="e">
        <f>VLOOKUP($A500,'DATA PENGUKURAN GARDU'!$A:$BS,54,0)</f>
        <v>#N/A</v>
      </c>
      <c r="Z500" s="17" t="e">
        <f>VLOOKUP($A500,'DATA PENGUKURAN GARDU'!$A:$BS,55,0)</f>
        <v>#N/A</v>
      </c>
      <c r="AA500" s="20" t="e">
        <f>VLOOKUP($B500,'DATA PENGUKURAN GARDU'!$A:$BS,42,0)</f>
        <v>#N/A</v>
      </c>
      <c r="AB500" s="21" t="e">
        <f t="shared" si="249"/>
        <v>#N/A</v>
      </c>
      <c r="AC500" s="20" t="e">
        <f>VLOOKUP($B500,'DATA PENGUKURAN GARDU'!$A:$BS,44,0)</f>
        <v>#N/A</v>
      </c>
      <c r="AD500" s="21" t="e">
        <f t="shared" si="250"/>
        <v>#N/A</v>
      </c>
      <c r="AE500" s="20" t="e">
        <f>VLOOKUP($B500,'DATA PENGUKURAN GARDU'!$A:$BS,46,0)</f>
        <v>#N/A</v>
      </c>
      <c r="AF500" s="21" t="e">
        <f t="shared" si="251"/>
        <v>#N/A</v>
      </c>
      <c r="AG500" s="20" t="e">
        <f>VLOOKUP($B500,'DATA PENGUKURAN GARDU'!$A:$BS,46,0)</f>
        <v>#N/A</v>
      </c>
      <c r="AH500" s="20" t="e">
        <f>VLOOKUP($B500,'DATA PENGUKURAN GARDU'!$A:$BS,53,0)</f>
        <v>#N/A</v>
      </c>
      <c r="AI500" s="20" t="e">
        <f>VLOOKUP($B500,'DATA PENGUKURAN GARDU'!$A:$BS,54,0)</f>
        <v>#N/A</v>
      </c>
      <c r="AJ500" s="17" t="e">
        <f>VLOOKUP($C500,'DATA PENGUKURAN GARDU'!$A:$BS,42,0)</f>
        <v>#N/A</v>
      </c>
      <c r="AK500" s="23" t="e">
        <f t="shared" si="252"/>
        <v>#N/A</v>
      </c>
      <c r="AL500" s="17" t="e">
        <f>VLOOKUP($C500,'DATA PENGUKURAN GARDU'!$A:$BS,44,0)</f>
        <v>#N/A</v>
      </c>
      <c r="AM500" s="23" t="e">
        <f t="shared" si="253"/>
        <v>#N/A</v>
      </c>
      <c r="AN500" s="17" t="e">
        <f>VLOOKUP($C500,'DATA PENGUKURAN GARDU'!$A:$BS,46,0)</f>
        <v>#N/A</v>
      </c>
      <c r="AO500" s="23" t="e">
        <f t="shared" si="254"/>
        <v>#N/A</v>
      </c>
      <c r="AP500" s="17" t="e">
        <f>VLOOKUP($C500,'DATA PENGUKURAN GARDU'!$A:$BS,46,0)</f>
        <v>#N/A</v>
      </c>
      <c r="AQ500" s="17" t="e">
        <f>VLOOKUP($C500,'DATA PENGUKURAN GARDU'!$A:$BS,53,0)</f>
        <v>#N/A</v>
      </c>
      <c r="AR500" s="17" t="e">
        <f>VLOOKUP($C500,'DATA PENGUKURAN GARDU'!$A:$BS,54,0)</f>
        <v>#N/A</v>
      </c>
      <c r="AS500" s="20" t="e">
        <f>VLOOKUP($D500,'DATA PENGUKURAN GARDU'!$A:$BS,42,0)</f>
        <v>#N/A</v>
      </c>
      <c r="AT500" s="21" t="e">
        <f t="shared" si="255"/>
        <v>#N/A</v>
      </c>
      <c r="AU500" s="20" t="e">
        <f>VLOOKUP($D500,'DATA PENGUKURAN GARDU'!$A:$BS,44,0)</f>
        <v>#N/A</v>
      </c>
      <c r="AV500" s="21" t="e">
        <f t="shared" si="256"/>
        <v>#N/A</v>
      </c>
      <c r="AW500" s="20" t="e">
        <f>VLOOKUP($D500,'DATA PENGUKURAN GARDU'!$A:$BS,46,0)</f>
        <v>#N/A</v>
      </c>
      <c r="AX500" s="21" t="e">
        <f t="shared" si="257"/>
        <v>#N/A</v>
      </c>
      <c r="AY500" s="20" t="e">
        <f>VLOOKUP($D500,'DATA PENGUKURAN GARDU'!$A:$BS,46,0)</f>
        <v>#N/A</v>
      </c>
      <c r="AZ500" s="20" t="e">
        <f>VLOOKUP($D500,'DATA PENGUKURAN GARDU'!$A:$BS,53,0)</f>
        <v>#N/A</v>
      </c>
      <c r="BA500" s="20" t="e">
        <f>VLOOKUP($D500,'DATA PENGUKURAN GARDU'!$A:$BS,54,0)</f>
        <v>#N/A</v>
      </c>
      <c r="BB500" s="17" t="e">
        <f>VLOOKUP($E500,'DATA PENGUKURAN GARDU'!$A:$BS,42,0)</f>
        <v>#N/A</v>
      </c>
      <c r="BC500" s="23" t="e">
        <f t="shared" si="258"/>
        <v>#N/A</v>
      </c>
      <c r="BD500" s="17" t="e">
        <f>VLOOKUP($E500,'DATA PENGUKURAN GARDU'!$A:$BS,44,0)</f>
        <v>#N/A</v>
      </c>
      <c r="BE500" s="23" t="e">
        <f t="shared" si="259"/>
        <v>#N/A</v>
      </c>
      <c r="BF500" s="17" t="e">
        <f>VLOOKUP($E500,'DATA PENGUKURAN GARDU'!$A:$BS,46,0)</f>
        <v>#N/A</v>
      </c>
      <c r="BG500" s="23" t="e">
        <f t="shared" si="260"/>
        <v>#N/A</v>
      </c>
      <c r="BH500" s="17" t="e">
        <f>VLOOKUP($E500,'DATA PENGUKURAN GARDU'!$A:$BS,46,0)</f>
        <v>#N/A</v>
      </c>
      <c r="BI500" s="17" t="e">
        <f>VLOOKUP($E500,'DATA PENGUKURAN GARDU'!$A:$BS,53,0)</f>
        <v>#N/A</v>
      </c>
      <c r="BJ500" s="17" t="e">
        <f>VLOOKUP($E500,'DATA PENGUKURAN GARDU'!$A:$BS,54,0)</f>
        <v>#N/A</v>
      </c>
      <c r="BK500" s="20" t="e">
        <f t="shared" si="261"/>
        <v>#N/A</v>
      </c>
      <c r="BL500" s="20" t="e">
        <f t="shared" si="262"/>
        <v>#N/A</v>
      </c>
      <c r="BM500" s="20" t="e">
        <f t="shared" si="263"/>
        <v>#N/A</v>
      </c>
      <c r="BN500" s="25" t="e">
        <f t="shared" si="264"/>
        <v>#N/A</v>
      </c>
      <c r="BO500" s="26" t="str">
        <f t="shared" si="265"/>
        <v>0</v>
      </c>
      <c r="BP500" s="21" t="e">
        <f t="shared" si="266"/>
        <v>#VALUE!</v>
      </c>
      <c r="BQ500" s="20" t="e">
        <f t="shared" si="267"/>
        <v>#N/A</v>
      </c>
      <c r="BR500" s="20" t="e">
        <v>#N/A</v>
      </c>
      <c r="BS500" s="9" t="e">
        <v>#N/A</v>
      </c>
      <c r="BT500" s="2" t="e">
        <f t="shared" si="268"/>
        <v>#VALUE!</v>
      </c>
      <c r="BU500" s="2" t="e">
        <f t="shared" si="236"/>
        <v>#N/A</v>
      </c>
      <c r="BV500" s="2" t="e">
        <f t="shared" si="237"/>
        <v>#N/A</v>
      </c>
    </row>
    <row r="501" s="2" customFormat="1" ht="22.95" customHeight="1" spans="1:74">
      <c r="A501" s="9" t="str">
        <f t="shared" si="238"/>
        <v>BB 016Induk</v>
      </c>
      <c r="B501" s="9" t="str">
        <f t="shared" si="239"/>
        <v>BB 016jurusan 1</v>
      </c>
      <c r="C501" s="9" t="str">
        <f t="shared" si="240"/>
        <v>BB 016jurusan 2</v>
      </c>
      <c r="D501" s="9" t="str">
        <f t="shared" si="241"/>
        <v>BB 016jurusan 3</v>
      </c>
      <c r="E501" s="9" t="str">
        <f t="shared" si="242"/>
        <v>BB 016jurusan 4</v>
      </c>
      <c r="F501" s="10" t="s">
        <v>588</v>
      </c>
      <c r="G501" s="10" t="s">
        <v>131</v>
      </c>
      <c r="H501" s="10" t="s">
        <v>637</v>
      </c>
      <c r="I501" s="10">
        <v>0.8274</v>
      </c>
      <c r="J501" s="10">
        <v>123.84427</v>
      </c>
      <c r="K501" s="10" t="s">
        <v>7465</v>
      </c>
      <c r="L501" s="10" t="s">
        <v>7465</v>
      </c>
      <c r="M501" s="10" t="s">
        <v>7465</v>
      </c>
      <c r="N501" s="14">
        <f t="shared" si="243"/>
        <v>0</v>
      </c>
      <c r="O501" s="15" t="e">
        <f t="shared" si="244"/>
        <v>#VALUE!</v>
      </c>
      <c r="P501" s="15" t="e">
        <f t="shared" si="245"/>
        <v>#VALUE!</v>
      </c>
      <c r="Q501" s="17" t="e">
        <f>VLOOKUP($A501,'DATA PENGUKURAN GARDU'!$A:$BS,42,0)</f>
        <v>#N/A</v>
      </c>
      <c r="R501" s="18" t="e">
        <f t="shared" si="246"/>
        <v>#N/A</v>
      </c>
      <c r="S501" s="17" t="e">
        <f>VLOOKUP($A501,'DATA PENGUKURAN GARDU'!$A:$BS,44,0)</f>
        <v>#N/A</v>
      </c>
      <c r="T501" s="18" t="e">
        <f t="shared" si="247"/>
        <v>#N/A</v>
      </c>
      <c r="U501" s="17" t="e">
        <f>VLOOKUP($A501,'DATA PENGUKURAN GARDU'!$A:$BS,46,0)</f>
        <v>#N/A</v>
      </c>
      <c r="V501" s="18" t="e">
        <f t="shared" si="248"/>
        <v>#N/A</v>
      </c>
      <c r="W501" s="17" t="e">
        <f>VLOOKUP($A501,'DATA PENGUKURAN GARDU'!$A:$BS,48,0)</f>
        <v>#N/A</v>
      </c>
      <c r="X501" s="17" t="e">
        <f>VLOOKUP($A501,'DATA PENGUKURAN GARDU'!$A:$BS,53,0)</f>
        <v>#N/A</v>
      </c>
      <c r="Y501" s="17" t="e">
        <f>VLOOKUP($A501,'DATA PENGUKURAN GARDU'!$A:$BS,54,0)</f>
        <v>#N/A</v>
      </c>
      <c r="Z501" s="17" t="e">
        <f>VLOOKUP($A501,'DATA PENGUKURAN GARDU'!$A:$BS,55,0)</f>
        <v>#N/A</v>
      </c>
      <c r="AA501" s="20" t="e">
        <f>VLOOKUP($B501,'DATA PENGUKURAN GARDU'!$A:$BS,42,0)</f>
        <v>#N/A</v>
      </c>
      <c r="AB501" s="21" t="e">
        <f t="shared" si="249"/>
        <v>#N/A</v>
      </c>
      <c r="AC501" s="20" t="e">
        <f>VLOOKUP($B501,'DATA PENGUKURAN GARDU'!$A:$BS,44,0)</f>
        <v>#N/A</v>
      </c>
      <c r="AD501" s="21" t="e">
        <f t="shared" si="250"/>
        <v>#N/A</v>
      </c>
      <c r="AE501" s="20" t="e">
        <f>VLOOKUP($B501,'DATA PENGUKURAN GARDU'!$A:$BS,46,0)</f>
        <v>#N/A</v>
      </c>
      <c r="AF501" s="21" t="e">
        <f t="shared" si="251"/>
        <v>#N/A</v>
      </c>
      <c r="AG501" s="20" t="e">
        <f>VLOOKUP($B501,'DATA PENGUKURAN GARDU'!$A:$BS,46,0)</f>
        <v>#N/A</v>
      </c>
      <c r="AH501" s="20" t="e">
        <f>VLOOKUP($B501,'DATA PENGUKURAN GARDU'!$A:$BS,53,0)</f>
        <v>#N/A</v>
      </c>
      <c r="AI501" s="20" t="e">
        <f>VLOOKUP($B501,'DATA PENGUKURAN GARDU'!$A:$BS,54,0)</f>
        <v>#N/A</v>
      </c>
      <c r="AJ501" s="17" t="e">
        <f>VLOOKUP($C501,'DATA PENGUKURAN GARDU'!$A:$BS,42,0)</f>
        <v>#N/A</v>
      </c>
      <c r="AK501" s="23" t="e">
        <f t="shared" si="252"/>
        <v>#N/A</v>
      </c>
      <c r="AL501" s="17" t="e">
        <f>VLOOKUP($C501,'DATA PENGUKURAN GARDU'!$A:$BS,44,0)</f>
        <v>#N/A</v>
      </c>
      <c r="AM501" s="23" t="e">
        <f t="shared" si="253"/>
        <v>#N/A</v>
      </c>
      <c r="AN501" s="17" t="e">
        <f>VLOOKUP($C501,'DATA PENGUKURAN GARDU'!$A:$BS,46,0)</f>
        <v>#N/A</v>
      </c>
      <c r="AO501" s="23" t="e">
        <f t="shared" si="254"/>
        <v>#N/A</v>
      </c>
      <c r="AP501" s="17" t="e">
        <f>VLOOKUP($C501,'DATA PENGUKURAN GARDU'!$A:$BS,46,0)</f>
        <v>#N/A</v>
      </c>
      <c r="AQ501" s="17" t="e">
        <f>VLOOKUP($C501,'DATA PENGUKURAN GARDU'!$A:$BS,53,0)</f>
        <v>#N/A</v>
      </c>
      <c r="AR501" s="17" t="e">
        <f>VLOOKUP($C501,'DATA PENGUKURAN GARDU'!$A:$BS,54,0)</f>
        <v>#N/A</v>
      </c>
      <c r="AS501" s="20" t="e">
        <f>VLOOKUP($D501,'DATA PENGUKURAN GARDU'!$A:$BS,42,0)</f>
        <v>#N/A</v>
      </c>
      <c r="AT501" s="21" t="e">
        <f t="shared" si="255"/>
        <v>#N/A</v>
      </c>
      <c r="AU501" s="20" t="e">
        <f>VLOOKUP($D501,'DATA PENGUKURAN GARDU'!$A:$BS,44,0)</f>
        <v>#N/A</v>
      </c>
      <c r="AV501" s="21" t="e">
        <f t="shared" si="256"/>
        <v>#N/A</v>
      </c>
      <c r="AW501" s="20" t="e">
        <f>VLOOKUP($D501,'DATA PENGUKURAN GARDU'!$A:$BS,46,0)</f>
        <v>#N/A</v>
      </c>
      <c r="AX501" s="21" t="e">
        <f t="shared" si="257"/>
        <v>#N/A</v>
      </c>
      <c r="AY501" s="20" t="e">
        <f>VLOOKUP($D501,'DATA PENGUKURAN GARDU'!$A:$BS,46,0)</f>
        <v>#N/A</v>
      </c>
      <c r="AZ501" s="20" t="e">
        <f>VLOOKUP($D501,'DATA PENGUKURAN GARDU'!$A:$BS,53,0)</f>
        <v>#N/A</v>
      </c>
      <c r="BA501" s="20" t="e">
        <f>VLOOKUP($D501,'DATA PENGUKURAN GARDU'!$A:$BS,54,0)</f>
        <v>#N/A</v>
      </c>
      <c r="BB501" s="17" t="e">
        <f>VLOOKUP($E501,'DATA PENGUKURAN GARDU'!$A:$BS,42,0)</f>
        <v>#N/A</v>
      </c>
      <c r="BC501" s="23" t="e">
        <f t="shared" si="258"/>
        <v>#N/A</v>
      </c>
      <c r="BD501" s="17" t="e">
        <f>VLOOKUP($E501,'DATA PENGUKURAN GARDU'!$A:$BS,44,0)</f>
        <v>#N/A</v>
      </c>
      <c r="BE501" s="23" t="e">
        <f t="shared" si="259"/>
        <v>#N/A</v>
      </c>
      <c r="BF501" s="17" t="e">
        <f>VLOOKUP($E501,'DATA PENGUKURAN GARDU'!$A:$BS,46,0)</f>
        <v>#N/A</v>
      </c>
      <c r="BG501" s="23" t="e">
        <f t="shared" si="260"/>
        <v>#N/A</v>
      </c>
      <c r="BH501" s="17" t="e">
        <f>VLOOKUP($E501,'DATA PENGUKURAN GARDU'!$A:$BS,46,0)</f>
        <v>#N/A</v>
      </c>
      <c r="BI501" s="17" t="e">
        <f>VLOOKUP($E501,'DATA PENGUKURAN GARDU'!$A:$BS,53,0)</f>
        <v>#N/A</v>
      </c>
      <c r="BJ501" s="17" t="e">
        <f>VLOOKUP($E501,'DATA PENGUKURAN GARDU'!$A:$BS,54,0)</f>
        <v>#N/A</v>
      </c>
      <c r="BK501" s="20" t="e">
        <f t="shared" si="261"/>
        <v>#N/A</v>
      </c>
      <c r="BL501" s="20" t="e">
        <f t="shared" si="262"/>
        <v>#N/A</v>
      </c>
      <c r="BM501" s="20" t="e">
        <f t="shared" si="263"/>
        <v>#N/A</v>
      </c>
      <c r="BN501" s="25" t="e">
        <f t="shared" si="264"/>
        <v>#N/A</v>
      </c>
      <c r="BO501" s="26" t="str">
        <f t="shared" si="265"/>
        <v>0</v>
      </c>
      <c r="BP501" s="21" t="e">
        <f t="shared" si="266"/>
        <v>#VALUE!</v>
      </c>
      <c r="BQ501" s="20" t="e">
        <f t="shared" si="267"/>
        <v>#N/A</v>
      </c>
      <c r="BR501" s="20" t="e">
        <v>#N/A</v>
      </c>
      <c r="BS501" s="9" t="e">
        <v>#N/A</v>
      </c>
      <c r="BT501" s="2" t="e">
        <f t="shared" si="268"/>
        <v>#VALUE!</v>
      </c>
      <c r="BU501" s="2" t="e">
        <f t="shared" si="236"/>
        <v>#N/A</v>
      </c>
      <c r="BV501" s="2" t="e">
        <f t="shared" si="237"/>
        <v>#N/A</v>
      </c>
    </row>
    <row r="502" s="2" customFormat="1" ht="22.95" customHeight="1" spans="1:74">
      <c r="A502" s="9" t="str">
        <f t="shared" si="238"/>
        <v>BB 042Induk</v>
      </c>
      <c r="B502" s="9" t="str">
        <f t="shared" si="239"/>
        <v>BB 042jurusan 1</v>
      </c>
      <c r="C502" s="9" t="str">
        <f t="shared" si="240"/>
        <v>BB 042jurusan 2</v>
      </c>
      <c r="D502" s="9" t="str">
        <f t="shared" si="241"/>
        <v>BB 042jurusan 3</v>
      </c>
      <c r="E502" s="9" t="str">
        <f t="shared" si="242"/>
        <v>BB 042jurusan 4</v>
      </c>
      <c r="F502" s="10" t="s">
        <v>638</v>
      </c>
      <c r="G502" s="10" t="s">
        <v>4</v>
      </c>
      <c r="H502" s="10" t="s">
        <v>639</v>
      </c>
      <c r="I502" s="10">
        <v>0.88268</v>
      </c>
      <c r="J502" s="10">
        <v>123.63737</v>
      </c>
      <c r="K502" s="10" t="s">
        <v>7465</v>
      </c>
      <c r="L502" s="10" t="s">
        <v>7465</v>
      </c>
      <c r="M502" s="10" t="s">
        <v>7465</v>
      </c>
      <c r="N502" s="14">
        <f t="shared" si="243"/>
        <v>0</v>
      </c>
      <c r="O502" s="15" t="e">
        <f t="shared" si="244"/>
        <v>#VALUE!</v>
      </c>
      <c r="P502" s="15" t="e">
        <f t="shared" si="245"/>
        <v>#VALUE!</v>
      </c>
      <c r="Q502" s="17" t="e">
        <f>VLOOKUP($A502,'DATA PENGUKURAN GARDU'!$A:$BS,42,0)</f>
        <v>#N/A</v>
      </c>
      <c r="R502" s="18" t="e">
        <f t="shared" si="246"/>
        <v>#N/A</v>
      </c>
      <c r="S502" s="17" t="e">
        <f>VLOOKUP($A502,'DATA PENGUKURAN GARDU'!$A:$BS,44,0)</f>
        <v>#N/A</v>
      </c>
      <c r="T502" s="18" t="e">
        <f t="shared" si="247"/>
        <v>#N/A</v>
      </c>
      <c r="U502" s="17" t="e">
        <f>VLOOKUP($A502,'DATA PENGUKURAN GARDU'!$A:$BS,46,0)</f>
        <v>#N/A</v>
      </c>
      <c r="V502" s="18" t="e">
        <f t="shared" si="248"/>
        <v>#N/A</v>
      </c>
      <c r="W502" s="17" t="e">
        <f>VLOOKUP($A502,'DATA PENGUKURAN GARDU'!$A:$BS,48,0)</f>
        <v>#N/A</v>
      </c>
      <c r="X502" s="17" t="e">
        <f>VLOOKUP($A502,'DATA PENGUKURAN GARDU'!$A:$BS,53,0)</f>
        <v>#N/A</v>
      </c>
      <c r="Y502" s="17" t="e">
        <f>VLOOKUP($A502,'DATA PENGUKURAN GARDU'!$A:$BS,54,0)</f>
        <v>#N/A</v>
      </c>
      <c r="Z502" s="17" t="e">
        <f>VLOOKUP($A502,'DATA PENGUKURAN GARDU'!$A:$BS,55,0)</f>
        <v>#N/A</v>
      </c>
      <c r="AA502" s="20" t="e">
        <f>VLOOKUP($B502,'DATA PENGUKURAN GARDU'!$A:$BS,42,0)</f>
        <v>#N/A</v>
      </c>
      <c r="AB502" s="21" t="e">
        <f t="shared" si="249"/>
        <v>#N/A</v>
      </c>
      <c r="AC502" s="20" t="e">
        <f>VLOOKUP($B502,'DATA PENGUKURAN GARDU'!$A:$BS,44,0)</f>
        <v>#N/A</v>
      </c>
      <c r="AD502" s="21" t="e">
        <f t="shared" si="250"/>
        <v>#N/A</v>
      </c>
      <c r="AE502" s="20" t="e">
        <f>VLOOKUP($B502,'DATA PENGUKURAN GARDU'!$A:$BS,46,0)</f>
        <v>#N/A</v>
      </c>
      <c r="AF502" s="21" t="e">
        <f t="shared" si="251"/>
        <v>#N/A</v>
      </c>
      <c r="AG502" s="20" t="e">
        <f>VLOOKUP($B502,'DATA PENGUKURAN GARDU'!$A:$BS,46,0)</f>
        <v>#N/A</v>
      </c>
      <c r="AH502" s="20" t="e">
        <f>VLOOKUP($B502,'DATA PENGUKURAN GARDU'!$A:$BS,53,0)</f>
        <v>#N/A</v>
      </c>
      <c r="AI502" s="20" t="e">
        <f>VLOOKUP($B502,'DATA PENGUKURAN GARDU'!$A:$BS,54,0)</f>
        <v>#N/A</v>
      </c>
      <c r="AJ502" s="17" t="e">
        <f>VLOOKUP($C502,'DATA PENGUKURAN GARDU'!$A:$BS,42,0)</f>
        <v>#N/A</v>
      </c>
      <c r="AK502" s="23" t="e">
        <f t="shared" si="252"/>
        <v>#N/A</v>
      </c>
      <c r="AL502" s="17" t="e">
        <f>VLOOKUP($C502,'DATA PENGUKURAN GARDU'!$A:$BS,44,0)</f>
        <v>#N/A</v>
      </c>
      <c r="AM502" s="23" t="e">
        <f t="shared" si="253"/>
        <v>#N/A</v>
      </c>
      <c r="AN502" s="17" t="e">
        <f>VLOOKUP($C502,'DATA PENGUKURAN GARDU'!$A:$BS,46,0)</f>
        <v>#N/A</v>
      </c>
      <c r="AO502" s="23" t="e">
        <f t="shared" si="254"/>
        <v>#N/A</v>
      </c>
      <c r="AP502" s="17" t="e">
        <f>VLOOKUP($C502,'DATA PENGUKURAN GARDU'!$A:$BS,46,0)</f>
        <v>#N/A</v>
      </c>
      <c r="AQ502" s="17" t="e">
        <f>VLOOKUP($C502,'DATA PENGUKURAN GARDU'!$A:$BS,53,0)</f>
        <v>#N/A</v>
      </c>
      <c r="AR502" s="17" t="e">
        <f>VLOOKUP($C502,'DATA PENGUKURAN GARDU'!$A:$BS,54,0)</f>
        <v>#N/A</v>
      </c>
      <c r="AS502" s="20" t="e">
        <f>VLOOKUP($D502,'DATA PENGUKURAN GARDU'!$A:$BS,42,0)</f>
        <v>#N/A</v>
      </c>
      <c r="AT502" s="21" t="e">
        <f t="shared" si="255"/>
        <v>#N/A</v>
      </c>
      <c r="AU502" s="20" t="e">
        <f>VLOOKUP($D502,'DATA PENGUKURAN GARDU'!$A:$BS,44,0)</f>
        <v>#N/A</v>
      </c>
      <c r="AV502" s="21" t="e">
        <f t="shared" si="256"/>
        <v>#N/A</v>
      </c>
      <c r="AW502" s="20" t="e">
        <f>VLOOKUP($D502,'DATA PENGUKURAN GARDU'!$A:$BS,46,0)</f>
        <v>#N/A</v>
      </c>
      <c r="AX502" s="21" t="e">
        <f t="shared" si="257"/>
        <v>#N/A</v>
      </c>
      <c r="AY502" s="20" t="e">
        <f>VLOOKUP($D502,'DATA PENGUKURAN GARDU'!$A:$BS,46,0)</f>
        <v>#N/A</v>
      </c>
      <c r="AZ502" s="20" t="e">
        <f>VLOOKUP($D502,'DATA PENGUKURAN GARDU'!$A:$BS,53,0)</f>
        <v>#N/A</v>
      </c>
      <c r="BA502" s="20" t="e">
        <f>VLOOKUP($D502,'DATA PENGUKURAN GARDU'!$A:$BS,54,0)</f>
        <v>#N/A</v>
      </c>
      <c r="BB502" s="17" t="e">
        <f>VLOOKUP($E502,'DATA PENGUKURAN GARDU'!$A:$BS,42,0)</f>
        <v>#N/A</v>
      </c>
      <c r="BC502" s="23" t="e">
        <f t="shared" si="258"/>
        <v>#N/A</v>
      </c>
      <c r="BD502" s="17" t="e">
        <f>VLOOKUP($E502,'DATA PENGUKURAN GARDU'!$A:$BS,44,0)</f>
        <v>#N/A</v>
      </c>
      <c r="BE502" s="23" t="e">
        <f t="shared" si="259"/>
        <v>#N/A</v>
      </c>
      <c r="BF502" s="17" t="e">
        <f>VLOOKUP($E502,'DATA PENGUKURAN GARDU'!$A:$BS,46,0)</f>
        <v>#N/A</v>
      </c>
      <c r="BG502" s="23" t="e">
        <f t="shared" si="260"/>
        <v>#N/A</v>
      </c>
      <c r="BH502" s="17" t="e">
        <f>VLOOKUP($E502,'DATA PENGUKURAN GARDU'!$A:$BS,46,0)</f>
        <v>#N/A</v>
      </c>
      <c r="BI502" s="17" t="e">
        <f>VLOOKUP($E502,'DATA PENGUKURAN GARDU'!$A:$BS,53,0)</f>
        <v>#N/A</v>
      </c>
      <c r="BJ502" s="17" t="e">
        <f>VLOOKUP($E502,'DATA PENGUKURAN GARDU'!$A:$BS,54,0)</f>
        <v>#N/A</v>
      </c>
      <c r="BK502" s="20" t="e">
        <f t="shared" si="261"/>
        <v>#N/A</v>
      </c>
      <c r="BL502" s="20" t="e">
        <f t="shared" si="262"/>
        <v>#N/A</v>
      </c>
      <c r="BM502" s="20" t="e">
        <f t="shared" si="263"/>
        <v>#N/A</v>
      </c>
      <c r="BN502" s="25" t="e">
        <f t="shared" si="264"/>
        <v>#N/A</v>
      </c>
      <c r="BO502" s="26" t="str">
        <f t="shared" si="265"/>
        <v>0</v>
      </c>
      <c r="BP502" s="21" t="e">
        <f t="shared" si="266"/>
        <v>#VALUE!</v>
      </c>
      <c r="BQ502" s="20" t="e">
        <f t="shared" si="267"/>
        <v>#N/A</v>
      </c>
      <c r="BR502" s="20" t="e">
        <v>#N/A</v>
      </c>
      <c r="BS502" s="9" t="e">
        <v>#N/A</v>
      </c>
      <c r="BT502" s="2" t="e">
        <f t="shared" si="268"/>
        <v>#VALUE!</v>
      </c>
      <c r="BU502" s="2" t="e">
        <f t="shared" si="236"/>
        <v>#N/A</v>
      </c>
      <c r="BV502" s="2" t="e">
        <f t="shared" si="237"/>
        <v>#N/A</v>
      </c>
    </row>
    <row r="503" s="2" customFormat="1" ht="22.95" customHeight="1" spans="1:74">
      <c r="A503" s="9" t="str">
        <f t="shared" si="238"/>
        <v>BB 049Induk</v>
      </c>
      <c r="B503" s="9" t="str">
        <f t="shared" si="239"/>
        <v>BB 049jurusan 1</v>
      </c>
      <c r="C503" s="9" t="str">
        <f t="shared" si="240"/>
        <v>BB 049jurusan 2</v>
      </c>
      <c r="D503" s="9" t="str">
        <f t="shared" si="241"/>
        <v>BB 049jurusan 3</v>
      </c>
      <c r="E503" s="9" t="str">
        <f t="shared" si="242"/>
        <v>BB 049jurusan 4</v>
      </c>
      <c r="F503" s="10" t="s">
        <v>640</v>
      </c>
      <c r="G503" s="10" t="s">
        <v>4</v>
      </c>
      <c r="H503" s="10" t="s">
        <v>641</v>
      </c>
      <c r="I503" s="10">
        <v>0.90138</v>
      </c>
      <c r="J503" s="10">
        <v>123.59743</v>
      </c>
      <c r="K503" s="10" t="s">
        <v>7465</v>
      </c>
      <c r="L503" s="10" t="s">
        <v>7465</v>
      </c>
      <c r="M503" s="10" t="s">
        <v>7465</v>
      </c>
      <c r="N503" s="14">
        <f t="shared" si="243"/>
        <v>0</v>
      </c>
      <c r="O503" s="15" t="e">
        <f t="shared" si="244"/>
        <v>#VALUE!</v>
      </c>
      <c r="P503" s="15" t="e">
        <f t="shared" si="245"/>
        <v>#VALUE!</v>
      </c>
      <c r="Q503" s="17" t="e">
        <f>VLOOKUP($A503,'DATA PENGUKURAN GARDU'!$A:$BS,42,0)</f>
        <v>#N/A</v>
      </c>
      <c r="R503" s="18" t="e">
        <f t="shared" si="246"/>
        <v>#N/A</v>
      </c>
      <c r="S503" s="17" t="e">
        <f>VLOOKUP($A503,'DATA PENGUKURAN GARDU'!$A:$BS,44,0)</f>
        <v>#N/A</v>
      </c>
      <c r="T503" s="18" t="e">
        <f t="shared" si="247"/>
        <v>#N/A</v>
      </c>
      <c r="U503" s="17" t="e">
        <f>VLOOKUP($A503,'DATA PENGUKURAN GARDU'!$A:$BS,46,0)</f>
        <v>#N/A</v>
      </c>
      <c r="V503" s="18" t="e">
        <f t="shared" si="248"/>
        <v>#N/A</v>
      </c>
      <c r="W503" s="17" t="e">
        <f>VLOOKUP($A503,'DATA PENGUKURAN GARDU'!$A:$BS,48,0)</f>
        <v>#N/A</v>
      </c>
      <c r="X503" s="17" t="e">
        <f>VLOOKUP($A503,'DATA PENGUKURAN GARDU'!$A:$BS,53,0)</f>
        <v>#N/A</v>
      </c>
      <c r="Y503" s="17" t="e">
        <f>VLOOKUP($A503,'DATA PENGUKURAN GARDU'!$A:$BS,54,0)</f>
        <v>#N/A</v>
      </c>
      <c r="Z503" s="17" t="e">
        <f>VLOOKUP($A503,'DATA PENGUKURAN GARDU'!$A:$BS,55,0)</f>
        <v>#N/A</v>
      </c>
      <c r="AA503" s="20" t="e">
        <f>VLOOKUP($B503,'DATA PENGUKURAN GARDU'!$A:$BS,42,0)</f>
        <v>#N/A</v>
      </c>
      <c r="AB503" s="21" t="e">
        <f t="shared" si="249"/>
        <v>#N/A</v>
      </c>
      <c r="AC503" s="20" t="e">
        <f>VLOOKUP($B503,'DATA PENGUKURAN GARDU'!$A:$BS,44,0)</f>
        <v>#N/A</v>
      </c>
      <c r="AD503" s="21" t="e">
        <f t="shared" si="250"/>
        <v>#N/A</v>
      </c>
      <c r="AE503" s="20" t="e">
        <f>VLOOKUP($B503,'DATA PENGUKURAN GARDU'!$A:$BS,46,0)</f>
        <v>#N/A</v>
      </c>
      <c r="AF503" s="21" t="e">
        <f t="shared" si="251"/>
        <v>#N/A</v>
      </c>
      <c r="AG503" s="20" t="e">
        <f>VLOOKUP($B503,'DATA PENGUKURAN GARDU'!$A:$BS,46,0)</f>
        <v>#N/A</v>
      </c>
      <c r="AH503" s="20" t="e">
        <f>VLOOKUP($B503,'DATA PENGUKURAN GARDU'!$A:$BS,53,0)</f>
        <v>#N/A</v>
      </c>
      <c r="AI503" s="20" t="e">
        <f>VLOOKUP($B503,'DATA PENGUKURAN GARDU'!$A:$BS,54,0)</f>
        <v>#N/A</v>
      </c>
      <c r="AJ503" s="17" t="e">
        <f>VLOOKUP($C503,'DATA PENGUKURAN GARDU'!$A:$BS,42,0)</f>
        <v>#N/A</v>
      </c>
      <c r="AK503" s="23" t="e">
        <f t="shared" si="252"/>
        <v>#N/A</v>
      </c>
      <c r="AL503" s="17" t="e">
        <f>VLOOKUP($C503,'DATA PENGUKURAN GARDU'!$A:$BS,44,0)</f>
        <v>#N/A</v>
      </c>
      <c r="AM503" s="23" t="e">
        <f t="shared" si="253"/>
        <v>#N/A</v>
      </c>
      <c r="AN503" s="17" t="e">
        <f>VLOOKUP($C503,'DATA PENGUKURAN GARDU'!$A:$BS,46,0)</f>
        <v>#N/A</v>
      </c>
      <c r="AO503" s="23" t="e">
        <f t="shared" si="254"/>
        <v>#N/A</v>
      </c>
      <c r="AP503" s="17" t="e">
        <f>VLOOKUP($C503,'DATA PENGUKURAN GARDU'!$A:$BS,46,0)</f>
        <v>#N/A</v>
      </c>
      <c r="AQ503" s="17" t="e">
        <f>VLOOKUP($C503,'DATA PENGUKURAN GARDU'!$A:$BS,53,0)</f>
        <v>#N/A</v>
      </c>
      <c r="AR503" s="17" t="e">
        <f>VLOOKUP($C503,'DATA PENGUKURAN GARDU'!$A:$BS,54,0)</f>
        <v>#N/A</v>
      </c>
      <c r="AS503" s="20" t="e">
        <f>VLOOKUP($D503,'DATA PENGUKURAN GARDU'!$A:$BS,42,0)</f>
        <v>#N/A</v>
      </c>
      <c r="AT503" s="21" t="e">
        <f t="shared" si="255"/>
        <v>#N/A</v>
      </c>
      <c r="AU503" s="20" t="e">
        <f>VLOOKUP($D503,'DATA PENGUKURAN GARDU'!$A:$BS,44,0)</f>
        <v>#N/A</v>
      </c>
      <c r="AV503" s="21" t="e">
        <f t="shared" si="256"/>
        <v>#N/A</v>
      </c>
      <c r="AW503" s="20" t="e">
        <f>VLOOKUP($D503,'DATA PENGUKURAN GARDU'!$A:$BS,46,0)</f>
        <v>#N/A</v>
      </c>
      <c r="AX503" s="21" t="e">
        <f t="shared" si="257"/>
        <v>#N/A</v>
      </c>
      <c r="AY503" s="20" t="e">
        <f>VLOOKUP($D503,'DATA PENGUKURAN GARDU'!$A:$BS,46,0)</f>
        <v>#N/A</v>
      </c>
      <c r="AZ503" s="20" t="e">
        <f>VLOOKUP($D503,'DATA PENGUKURAN GARDU'!$A:$BS,53,0)</f>
        <v>#N/A</v>
      </c>
      <c r="BA503" s="20" t="e">
        <f>VLOOKUP($D503,'DATA PENGUKURAN GARDU'!$A:$BS,54,0)</f>
        <v>#N/A</v>
      </c>
      <c r="BB503" s="17" t="e">
        <f>VLOOKUP($E503,'DATA PENGUKURAN GARDU'!$A:$BS,42,0)</f>
        <v>#N/A</v>
      </c>
      <c r="BC503" s="23" t="e">
        <f t="shared" si="258"/>
        <v>#N/A</v>
      </c>
      <c r="BD503" s="17" t="e">
        <f>VLOOKUP($E503,'DATA PENGUKURAN GARDU'!$A:$BS,44,0)</f>
        <v>#N/A</v>
      </c>
      <c r="BE503" s="23" t="e">
        <f t="shared" si="259"/>
        <v>#N/A</v>
      </c>
      <c r="BF503" s="17" t="e">
        <f>VLOOKUP($E503,'DATA PENGUKURAN GARDU'!$A:$BS,46,0)</f>
        <v>#N/A</v>
      </c>
      <c r="BG503" s="23" t="e">
        <f t="shared" si="260"/>
        <v>#N/A</v>
      </c>
      <c r="BH503" s="17" t="e">
        <f>VLOOKUP($E503,'DATA PENGUKURAN GARDU'!$A:$BS,46,0)</f>
        <v>#N/A</v>
      </c>
      <c r="BI503" s="17" t="e">
        <f>VLOOKUP($E503,'DATA PENGUKURAN GARDU'!$A:$BS,53,0)</f>
        <v>#N/A</v>
      </c>
      <c r="BJ503" s="17" t="e">
        <f>VLOOKUP($E503,'DATA PENGUKURAN GARDU'!$A:$BS,54,0)</f>
        <v>#N/A</v>
      </c>
      <c r="BK503" s="20" t="e">
        <f t="shared" si="261"/>
        <v>#N/A</v>
      </c>
      <c r="BL503" s="20" t="e">
        <f t="shared" si="262"/>
        <v>#N/A</v>
      </c>
      <c r="BM503" s="20" t="e">
        <f t="shared" si="263"/>
        <v>#N/A</v>
      </c>
      <c r="BN503" s="25" t="e">
        <f t="shared" si="264"/>
        <v>#N/A</v>
      </c>
      <c r="BO503" s="26" t="str">
        <f t="shared" si="265"/>
        <v>0</v>
      </c>
      <c r="BP503" s="21" t="e">
        <f t="shared" si="266"/>
        <v>#VALUE!</v>
      </c>
      <c r="BQ503" s="20" t="e">
        <f t="shared" si="267"/>
        <v>#N/A</v>
      </c>
      <c r="BR503" s="20" t="e">
        <v>#N/A</v>
      </c>
      <c r="BS503" s="9" t="e">
        <v>#N/A</v>
      </c>
      <c r="BT503" s="2" t="e">
        <f t="shared" si="268"/>
        <v>#VALUE!</v>
      </c>
      <c r="BU503" s="2" t="e">
        <f t="shared" si="236"/>
        <v>#N/A</v>
      </c>
      <c r="BV503" s="2" t="e">
        <f t="shared" si="237"/>
        <v>#N/A</v>
      </c>
    </row>
    <row r="504" s="2" customFormat="1" ht="22.95" customHeight="1" spans="1:74">
      <c r="A504" s="9" t="str">
        <f t="shared" si="238"/>
        <v>BB 051Induk</v>
      </c>
      <c r="B504" s="9" t="str">
        <f t="shared" si="239"/>
        <v>BB 051jurusan 1</v>
      </c>
      <c r="C504" s="9" t="str">
        <f t="shared" si="240"/>
        <v>BB 051jurusan 2</v>
      </c>
      <c r="D504" s="9" t="str">
        <f t="shared" si="241"/>
        <v>BB 051jurusan 3</v>
      </c>
      <c r="E504" s="9" t="str">
        <f t="shared" si="242"/>
        <v>BB 051jurusan 4</v>
      </c>
      <c r="F504" s="10" t="s">
        <v>642</v>
      </c>
      <c r="G504" s="10" t="s">
        <v>4</v>
      </c>
      <c r="H504" s="10" t="s">
        <v>643</v>
      </c>
      <c r="I504" s="10">
        <v>0.894</v>
      </c>
      <c r="J504" s="10">
        <v>123.58138</v>
      </c>
      <c r="K504" s="10" t="s">
        <v>7465</v>
      </c>
      <c r="L504" s="10" t="s">
        <v>7465</v>
      </c>
      <c r="M504" s="10" t="s">
        <v>7465</v>
      </c>
      <c r="N504" s="14">
        <f t="shared" si="243"/>
        <v>0</v>
      </c>
      <c r="O504" s="15" t="e">
        <f t="shared" si="244"/>
        <v>#VALUE!</v>
      </c>
      <c r="P504" s="15" t="e">
        <f t="shared" si="245"/>
        <v>#VALUE!</v>
      </c>
      <c r="Q504" s="17" t="e">
        <f>VLOOKUP($A504,'DATA PENGUKURAN GARDU'!$A:$BS,42,0)</f>
        <v>#N/A</v>
      </c>
      <c r="R504" s="18" t="e">
        <f t="shared" si="246"/>
        <v>#N/A</v>
      </c>
      <c r="S504" s="17" t="e">
        <f>VLOOKUP($A504,'DATA PENGUKURAN GARDU'!$A:$BS,44,0)</f>
        <v>#N/A</v>
      </c>
      <c r="T504" s="18" t="e">
        <f t="shared" si="247"/>
        <v>#N/A</v>
      </c>
      <c r="U504" s="17" t="e">
        <f>VLOOKUP($A504,'DATA PENGUKURAN GARDU'!$A:$BS,46,0)</f>
        <v>#N/A</v>
      </c>
      <c r="V504" s="18" t="e">
        <f t="shared" si="248"/>
        <v>#N/A</v>
      </c>
      <c r="W504" s="17" t="e">
        <f>VLOOKUP($A504,'DATA PENGUKURAN GARDU'!$A:$BS,48,0)</f>
        <v>#N/A</v>
      </c>
      <c r="X504" s="17" t="e">
        <f>VLOOKUP($A504,'DATA PENGUKURAN GARDU'!$A:$BS,53,0)</f>
        <v>#N/A</v>
      </c>
      <c r="Y504" s="17" t="e">
        <f>VLOOKUP($A504,'DATA PENGUKURAN GARDU'!$A:$BS,54,0)</f>
        <v>#N/A</v>
      </c>
      <c r="Z504" s="17" t="e">
        <f>VLOOKUP($A504,'DATA PENGUKURAN GARDU'!$A:$BS,55,0)</f>
        <v>#N/A</v>
      </c>
      <c r="AA504" s="20" t="e">
        <f>VLOOKUP($B504,'DATA PENGUKURAN GARDU'!$A:$BS,42,0)</f>
        <v>#N/A</v>
      </c>
      <c r="AB504" s="21" t="e">
        <f t="shared" si="249"/>
        <v>#N/A</v>
      </c>
      <c r="AC504" s="20" t="e">
        <f>VLOOKUP($B504,'DATA PENGUKURAN GARDU'!$A:$BS,44,0)</f>
        <v>#N/A</v>
      </c>
      <c r="AD504" s="21" t="e">
        <f t="shared" si="250"/>
        <v>#N/A</v>
      </c>
      <c r="AE504" s="20" t="e">
        <f>VLOOKUP($B504,'DATA PENGUKURAN GARDU'!$A:$BS,46,0)</f>
        <v>#N/A</v>
      </c>
      <c r="AF504" s="21" t="e">
        <f t="shared" si="251"/>
        <v>#N/A</v>
      </c>
      <c r="AG504" s="20" t="e">
        <f>VLOOKUP($B504,'DATA PENGUKURAN GARDU'!$A:$BS,46,0)</f>
        <v>#N/A</v>
      </c>
      <c r="AH504" s="20" t="e">
        <f>VLOOKUP($B504,'DATA PENGUKURAN GARDU'!$A:$BS,53,0)</f>
        <v>#N/A</v>
      </c>
      <c r="AI504" s="20" t="e">
        <f>VLOOKUP($B504,'DATA PENGUKURAN GARDU'!$A:$BS,54,0)</f>
        <v>#N/A</v>
      </c>
      <c r="AJ504" s="17" t="e">
        <f>VLOOKUP($C504,'DATA PENGUKURAN GARDU'!$A:$BS,42,0)</f>
        <v>#N/A</v>
      </c>
      <c r="AK504" s="23" t="e">
        <f t="shared" si="252"/>
        <v>#N/A</v>
      </c>
      <c r="AL504" s="17" t="e">
        <f>VLOOKUP($C504,'DATA PENGUKURAN GARDU'!$A:$BS,44,0)</f>
        <v>#N/A</v>
      </c>
      <c r="AM504" s="23" t="e">
        <f t="shared" si="253"/>
        <v>#N/A</v>
      </c>
      <c r="AN504" s="17" t="e">
        <f>VLOOKUP($C504,'DATA PENGUKURAN GARDU'!$A:$BS,46,0)</f>
        <v>#N/A</v>
      </c>
      <c r="AO504" s="23" t="e">
        <f t="shared" si="254"/>
        <v>#N/A</v>
      </c>
      <c r="AP504" s="17" t="e">
        <f>VLOOKUP($C504,'DATA PENGUKURAN GARDU'!$A:$BS,46,0)</f>
        <v>#N/A</v>
      </c>
      <c r="AQ504" s="17" t="e">
        <f>VLOOKUP($C504,'DATA PENGUKURAN GARDU'!$A:$BS,53,0)</f>
        <v>#N/A</v>
      </c>
      <c r="AR504" s="17" t="e">
        <f>VLOOKUP($C504,'DATA PENGUKURAN GARDU'!$A:$BS,54,0)</f>
        <v>#N/A</v>
      </c>
      <c r="AS504" s="20" t="e">
        <f>VLOOKUP($D504,'DATA PENGUKURAN GARDU'!$A:$BS,42,0)</f>
        <v>#N/A</v>
      </c>
      <c r="AT504" s="21" t="e">
        <f t="shared" si="255"/>
        <v>#N/A</v>
      </c>
      <c r="AU504" s="20" t="e">
        <f>VLOOKUP($D504,'DATA PENGUKURAN GARDU'!$A:$BS,44,0)</f>
        <v>#N/A</v>
      </c>
      <c r="AV504" s="21" t="e">
        <f t="shared" si="256"/>
        <v>#N/A</v>
      </c>
      <c r="AW504" s="20" t="e">
        <f>VLOOKUP($D504,'DATA PENGUKURAN GARDU'!$A:$BS,46,0)</f>
        <v>#N/A</v>
      </c>
      <c r="AX504" s="21" t="e">
        <f t="shared" si="257"/>
        <v>#N/A</v>
      </c>
      <c r="AY504" s="20" t="e">
        <f>VLOOKUP($D504,'DATA PENGUKURAN GARDU'!$A:$BS,46,0)</f>
        <v>#N/A</v>
      </c>
      <c r="AZ504" s="20" t="e">
        <f>VLOOKUP($D504,'DATA PENGUKURAN GARDU'!$A:$BS,53,0)</f>
        <v>#N/A</v>
      </c>
      <c r="BA504" s="20" t="e">
        <f>VLOOKUP($D504,'DATA PENGUKURAN GARDU'!$A:$BS,54,0)</f>
        <v>#N/A</v>
      </c>
      <c r="BB504" s="17" t="e">
        <f>VLOOKUP($E504,'DATA PENGUKURAN GARDU'!$A:$BS,42,0)</f>
        <v>#N/A</v>
      </c>
      <c r="BC504" s="23" t="e">
        <f t="shared" si="258"/>
        <v>#N/A</v>
      </c>
      <c r="BD504" s="17" t="e">
        <f>VLOOKUP($E504,'DATA PENGUKURAN GARDU'!$A:$BS,44,0)</f>
        <v>#N/A</v>
      </c>
      <c r="BE504" s="23" t="e">
        <f t="shared" si="259"/>
        <v>#N/A</v>
      </c>
      <c r="BF504" s="17" t="e">
        <f>VLOOKUP($E504,'DATA PENGUKURAN GARDU'!$A:$BS,46,0)</f>
        <v>#N/A</v>
      </c>
      <c r="BG504" s="23" t="e">
        <f t="shared" si="260"/>
        <v>#N/A</v>
      </c>
      <c r="BH504" s="17" t="e">
        <f>VLOOKUP($E504,'DATA PENGUKURAN GARDU'!$A:$BS,46,0)</f>
        <v>#N/A</v>
      </c>
      <c r="BI504" s="17" t="e">
        <f>VLOOKUP($E504,'DATA PENGUKURAN GARDU'!$A:$BS,53,0)</f>
        <v>#N/A</v>
      </c>
      <c r="BJ504" s="17" t="e">
        <f>VLOOKUP($E504,'DATA PENGUKURAN GARDU'!$A:$BS,54,0)</f>
        <v>#N/A</v>
      </c>
      <c r="BK504" s="20" t="e">
        <f t="shared" si="261"/>
        <v>#N/A</v>
      </c>
      <c r="BL504" s="20" t="e">
        <f t="shared" si="262"/>
        <v>#N/A</v>
      </c>
      <c r="BM504" s="20" t="e">
        <f t="shared" si="263"/>
        <v>#N/A</v>
      </c>
      <c r="BN504" s="25" t="e">
        <f t="shared" si="264"/>
        <v>#N/A</v>
      </c>
      <c r="BO504" s="26" t="str">
        <f t="shared" si="265"/>
        <v>0</v>
      </c>
      <c r="BP504" s="21" t="e">
        <f t="shared" si="266"/>
        <v>#VALUE!</v>
      </c>
      <c r="BQ504" s="20" t="e">
        <f t="shared" si="267"/>
        <v>#N/A</v>
      </c>
      <c r="BR504" s="20" t="e">
        <v>#N/A</v>
      </c>
      <c r="BS504" s="9" t="e">
        <v>#N/A</v>
      </c>
      <c r="BT504" s="2" t="e">
        <f t="shared" si="268"/>
        <v>#VALUE!</v>
      </c>
      <c r="BU504" s="2" t="e">
        <f t="shared" si="236"/>
        <v>#N/A</v>
      </c>
      <c r="BV504" s="2" t="e">
        <f t="shared" si="237"/>
        <v>#N/A</v>
      </c>
    </row>
    <row r="505" s="2" customFormat="1" ht="22.95" customHeight="1" spans="1:74">
      <c r="A505" s="9" t="str">
        <f t="shared" si="238"/>
        <v>BB 118Induk</v>
      </c>
      <c r="B505" s="9" t="str">
        <f t="shared" si="239"/>
        <v>BB 118jurusan 1</v>
      </c>
      <c r="C505" s="9" t="str">
        <f t="shared" si="240"/>
        <v>BB 118jurusan 2</v>
      </c>
      <c r="D505" s="9" t="str">
        <f t="shared" si="241"/>
        <v>BB 118jurusan 3</v>
      </c>
      <c r="E505" s="9" t="str">
        <f t="shared" si="242"/>
        <v>BB 118jurusan 4</v>
      </c>
      <c r="F505" s="10" t="s">
        <v>644</v>
      </c>
      <c r="G505" s="10" t="s">
        <v>4</v>
      </c>
      <c r="H505" s="10" t="s">
        <v>645</v>
      </c>
      <c r="I505" s="10">
        <v>0.87947</v>
      </c>
      <c r="J505" s="10">
        <v>123.52767</v>
      </c>
      <c r="K505" s="10" t="s">
        <v>7465</v>
      </c>
      <c r="L505" s="10" t="s">
        <v>7465</v>
      </c>
      <c r="M505" s="10" t="s">
        <v>7465</v>
      </c>
      <c r="N505" s="14">
        <f t="shared" si="243"/>
        <v>0</v>
      </c>
      <c r="O505" s="15" t="e">
        <f t="shared" si="244"/>
        <v>#VALUE!</v>
      </c>
      <c r="P505" s="15" t="e">
        <f t="shared" si="245"/>
        <v>#VALUE!</v>
      </c>
      <c r="Q505" s="17" t="e">
        <f>VLOOKUP($A505,'DATA PENGUKURAN GARDU'!$A:$BS,42,0)</f>
        <v>#N/A</v>
      </c>
      <c r="R505" s="18" t="e">
        <f t="shared" si="246"/>
        <v>#N/A</v>
      </c>
      <c r="S505" s="17" t="e">
        <f>VLOOKUP($A505,'DATA PENGUKURAN GARDU'!$A:$BS,44,0)</f>
        <v>#N/A</v>
      </c>
      <c r="T505" s="18" t="e">
        <f t="shared" si="247"/>
        <v>#N/A</v>
      </c>
      <c r="U505" s="17" t="e">
        <f>VLOOKUP($A505,'DATA PENGUKURAN GARDU'!$A:$BS,46,0)</f>
        <v>#N/A</v>
      </c>
      <c r="V505" s="18" t="e">
        <f t="shared" si="248"/>
        <v>#N/A</v>
      </c>
      <c r="W505" s="17" t="e">
        <f>VLOOKUP($A505,'DATA PENGUKURAN GARDU'!$A:$BS,48,0)</f>
        <v>#N/A</v>
      </c>
      <c r="X505" s="17" t="e">
        <f>VLOOKUP($A505,'DATA PENGUKURAN GARDU'!$A:$BS,53,0)</f>
        <v>#N/A</v>
      </c>
      <c r="Y505" s="17" t="e">
        <f>VLOOKUP($A505,'DATA PENGUKURAN GARDU'!$A:$BS,54,0)</f>
        <v>#N/A</v>
      </c>
      <c r="Z505" s="17" t="e">
        <f>VLOOKUP($A505,'DATA PENGUKURAN GARDU'!$A:$BS,55,0)</f>
        <v>#N/A</v>
      </c>
      <c r="AA505" s="20" t="e">
        <f>VLOOKUP($B505,'DATA PENGUKURAN GARDU'!$A:$BS,42,0)</f>
        <v>#N/A</v>
      </c>
      <c r="AB505" s="21" t="e">
        <f t="shared" si="249"/>
        <v>#N/A</v>
      </c>
      <c r="AC505" s="20" t="e">
        <f>VLOOKUP($B505,'DATA PENGUKURAN GARDU'!$A:$BS,44,0)</f>
        <v>#N/A</v>
      </c>
      <c r="AD505" s="21" t="e">
        <f t="shared" si="250"/>
        <v>#N/A</v>
      </c>
      <c r="AE505" s="20" t="e">
        <f>VLOOKUP($B505,'DATA PENGUKURAN GARDU'!$A:$BS,46,0)</f>
        <v>#N/A</v>
      </c>
      <c r="AF505" s="21" t="e">
        <f t="shared" si="251"/>
        <v>#N/A</v>
      </c>
      <c r="AG505" s="20" t="e">
        <f>VLOOKUP($B505,'DATA PENGUKURAN GARDU'!$A:$BS,46,0)</f>
        <v>#N/A</v>
      </c>
      <c r="AH505" s="20" t="e">
        <f>VLOOKUP($B505,'DATA PENGUKURAN GARDU'!$A:$BS,53,0)</f>
        <v>#N/A</v>
      </c>
      <c r="AI505" s="20" t="e">
        <f>VLOOKUP($B505,'DATA PENGUKURAN GARDU'!$A:$BS,54,0)</f>
        <v>#N/A</v>
      </c>
      <c r="AJ505" s="17" t="e">
        <f>VLOOKUP($C505,'DATA PENGUKURAN GARDU'!$A:$BS,42,0)</f>
        <v>#N/A</v>
      </c>
      <c r="AK505" s="23" t="e">
        <f t="shared" si="252"/>
        <v>#N/A</v>
      </c>
      <c r="AL505" s="17" t="e">
        <f>VLOOKUP($C505,'DATA PENGUKURAN GARDU'!$A:$BS,44,0)</f>
        <v>#N/A</v>
      </c>
      <c r="AM505" s="23" t="e">
        <f t="shared" si="253"/>
        <v>#N/A</v>
      </c>
      <c r="AN505" s="17" t="e">
        <f>VLOOKUP($C505,'DATA PENGUKURAN GARDU'!$A:$BS,46,0)</f>
        <v>#N/A</v>
      </c>
      <c r="AO505" s="23" t="e">
        <f t="shared" si="254"/>
        <v>#N/A</v>
      </c>
      <c r="AP505" s="17" t="e">
        <f>VLOOKUP($C505,'DATA PENGUKURAN GARDU'!$A:$BS,46,0)</f>
        <v>#N/A</v>
      </c>
      <c r="AQ505" s="17" t="e">
        <f>VLOOKUP($C505,'DATA PENGUKURAN GARDU'!$A:$BS,53,0)</f>
        <v>#N/A</v>
      </c>
      <c r="AR505" s="17" t="e">
        <f>VLOOKUP($C505,'DATA PENGUKURAN GARDU'!$A:$BS,54,0)</f>
        <v>#N/A</v>
      </c>
      <c r="AS505" s="20" t="e">
        <f>VLOOKUP($D505,'DATA PENGUKURAN GARDU'!$A:$BS,42,0)</f>
        <v>#N/A</v>
      </c>
      <c r="AT505" s="21" t="e">
        <f t="shared" si="255"/>
        <v>#N/A</v>
      </c>
      <c r="AU505" s="20" t="e">
        <f>VLOOKUP($D505,'DATA PENGUKURAN GARDU'!$A:$BS,44,0)</f>
        <v>#N/A</v>
      </c>
      <c r="AV505" s="21" t="e">
        <f t="shared" si="256"/>
        <v>#N/A</v>
      </c>
      <c r="AW505" s="20" t="e">
        <f>VLOOKUP($D505,'DATA PENGUKURAN GARDU'!$A:$BS,46,0)</f>
        <v>#N/A</v>
      </c>
      <c r="AX505" s="21" t="e">
        <f t="shared" si="257"/>
        <v>#N/A</v>
      </c>
      <c r="AY505" s="20" t="e">
        <f>VLOOKUP($D505,'DATA PENGUKURAN GARDU'!$A:$BS,46,0)</f>
        <v>#N/A</v>
      </c>
      <c r="AZ505" s="20" t="e">
        <f>VLOOKUP($D505,'DATA PENGUKURAN GARDU'!$A:$BS,53,0)</f>
        <v>#N/A</v>
      </c>
      <c r="BA505" s="20" t="e">
        <f>VLOOKUP($D505,'DATA PENGUKURAN GARDU'!$A:$BS,54,0)</f>
        <v>#N/A</v>
      </c>
      <c r="BB505" s="17" t="e">
        <f>VLOOKUP($E505,'DATA PENGUKURAN GARDU'!$A:$BS,42,0)</f>
        <v>#N/A</v>
      </c>
      <c r="BC505" s="23" t="e">
        <f t="shared" si="258"/>
        <v>#N/A</v>
      </c>
      <c r="BD505" s="17" t="e">
        <f>VLOOKUP($E505,'DATA PENGUKURAN GARDU'!$A:$BS,44,0)</f>
        <v>#N/A</v>
      </c>
      <c r="BE505" s="23" t="e">
        <f t="shared" si="259"/>
        <v>#N/A</v>
      </c>
      <c r="BF505" s="17" t="e">
        <f>VLOOKUP($E505,'DATA PENGUKURAN GARDU'!$A:$BS,46,0)</f>
        <v>#N/A</v>
      </c>
      <c r="BG505" s="23" t="e">
        <f t="shared" si="260"/>
        <v>#N/A</v>
      </c>
      <c r="BH505" s="17" t="e">
        <f>VLOOKUP($E505,'DATA PENGUKURAN GARDU'!$A:$BS,46,0)</f>
        <v>#N/A</v>
      </c>
      <c r="BI505" s="17" t="e">
        <f>VLOOKUP($E505,'DATA PENGUKURAN GARDU'!$A:$BS,53,0)</f>
        <v>#N/A</v>
      </c>
      <c r="BJ505" s="17" t="e">
        <f>VLOOKUP($E505,'DATA PENGUKURAN GARDU'!$A:$BS,54,0)</f>
        <v>#N/A</v>
      </c>
      <c r="BK505" s="20" t="e">
        <f t="shared" si="261"/>
        <v>#N/A</v>
      </c>
      <c r="BL505" s="20" t="e">
        <f t="shared" si="262"/>
        <v>#N/A</v>
      </c>
      <c r="BM505" s="20" t="e">
        <f t="shared" si="263"/>
        <v>#N/A</v>
      </c>
      <c r="BN505" s="25" t="e">
        <f t="shared" si="264"/>
        <v>#N/A</v>
      </c>
      <c r="BO505" s="26" t="str">
        <f t="shared" si="265"/>
        <v>0</v>
      </c>
      <c r="BP505" s="21" t="e">
        <f t="shared" si="266"/>
        <v>#VALUE!</v>
      </c>
      <c r="BQ505" s="20" t="e">
        <f t="shared" si="267"/>
        <v>#N/A</v>
      </c>
      <c r="BR505" s="20" t="e">
        <v>#N/A</v>
      </c>
      <c r="BS505" s="9" t="e">
        <v>#N/A</v>
      </c>
      <c r="BT505" s="2" t="e">
        <f t="shared" si="268"/>
        <v>#VALUE!</v>
      </c>
      <c r="BU505" s="2" t="e">
        <f t="shared" si="236"/>
        <v>#N/A</v>
      </c>
      <c r="BV505" s="2" t="e">
        <f t="shared" si="237"/>
        <v>#N/A</v>
      </c>
    </row>
    <row r="506" s="2" customFormat="1" ht="22.95" customHeight="1" spans="1:74">
      <c r="A506" s="9" t="str">
        <f t="shared" si="238"/>
        <v>NP 027Induk</v>
      </c>
      <c r="B506" s="9" t="str">
        <f t="shared" si="239"/>
        <v>NP 027jurusan 1</v>
      </c>
      <c r="C506" s="9" t="str">
        <f t="shared" si="240"/>
        <v>NP 027jurusan 2</v>
      </c>
      <c r="D506" s="9" t="str">
        <f t="shared" si="241"/>
        <v>NP 027jurusan 3</v>
      </c>
      <c r="E506" s="9" t="str">
        <f t="shared" si="242"/>
        <v>NP 027jurusan 4</v>
      </c>
      <c r="F506" s="10" t="s">
        <v>497</v>
      </c>
      <c r="G506" s="10" t="s">
        <v>101</v>
      </c>
      <c r="H506" s="10" t="s">
        <v>646</v>
      </c>
      <c r="I506" s="10">
        <v>0.94617</v>
      </c>
      <c r="J506" s="10">
        <v>124.35742</v>
      </c>
      <c r="K506" s="10" t="s">
        <v>7465</v>
      </c>
      <c r="L506" s="10" t="s">
        <v>7465</v>
      </c>
      <c r="M506" s="10" t="s">
        <v>7465</v>
      </c>
      <c r="N506" s="14">
        <f t="shared" si="243"/>
        <v>0</v>
      </c>
      <c r="O506" s="15" t="e">
        <f t="shared" si="244"/>
        <v>#VALUE!</v>
      </c>
      <c r="P506" s="15" t="e">
        <f t="shared" si="245"/>
        <v>#VALUE!</v>
      </c>
      <c r="Q506" s="17" t="e">
        <f>VLOOKUP($A506,'DATA PENGUKURAN GARDU'!$A:$BS,42,0)</f>
        <v>#N/A</v>
      </c>
      <c r="R506" s="18" t="e">
        <f t="shared" si="246"/>
        <v>#N/A</v>
      </c>
      <c r="S506" s="17" t="e">
        <f>VLOOKUP($A506,'DATA PENGUKURAN GARDU'!$A:$BS,44,0)</f>
        <v>#N/A</v>
      </c>
      <c r="T506" s="18" t="e">
        <f t="shared" si="247"/>
        <v>#N/A</v>
      </c>
      <c r="U506" s="17" t="e">
        <f>VLOOKUP($A506,'DATA PENGUKURAN GARDU'!$A:$BS,46,0)</f>
        <v>#N/A</v>
      </c>
      <c r="V506" s="18" t="e">
        <f t="shared" si="248"/>
        <v>#N/A</v>
      </c>
      <c r="W506" s="17" t="e">
        <f>VLOOKUP($A506,'DATA PENGUKURAN GARDU'!$A:$BS,48,0)</f>
        <v>#N/A</v>
      </c>
      <c r="X506" s="17" t="e">
        <f>VLOOKUP($A506,'DATA PENGUKURAN GARDU'!$A:$BS,53,0)</f>
        <v>#N/A</v>
      </c>
      <c r="Y506" s="17" t="e">
        <f>VLOOKUP($A506,'DATA PENGUKURAN GARDU'!$A:$BS,54,0)</f>
        <v>#N/A</v>
      </c>
      <c r="Z506" s="17" t="e">
        <f>VLOOKUP($A506,'DATA PENGUKURAN GARDU'!$A:$BS,55,0)</f>
        <v>#N/A</v>
      </c>
      <c r="AA506" s="20" t="e">
        <f>VLOOKUP($B506,'DATA PENGUKURAN GARDU'!$A:$BS,42,0)</f>
        <v>#N/A</v>
      </c>
      <c r="AB506" s="21" t="e">
        <f t="shared" si="249"/>
        <v>#N/A</v>
      </c>
      <c r="AC506" s="20" t="e">
        <f>VLOOKUP($B506,'DATA PENGUKURAN GARDU'!$A:$BS,44,0)</f>
        <v>#N/A</v>
      </c>
      <c r="AD506" s="21" t="e">
        <f t="shared" si="250"/>
        <v>#N/A</v>
      </c>
      <c r="AE506" s="20" t="e">
        <f>VLOOKUP($B506,'DATA PENGUKURAN GARDU'!$A:$BS,46,0)</f>
        <v>#N/A</v>
      </c>
      <c r="AF506" s="21" t="e">
        <f t="shared" si="251"/>
        <v>#N/A</v>
      </c>
      <c r="AG506" s="20" t="e">
        <f>VLOOKUP($B506,'DATA PENGUKURAN GARDU'!$A:$BS,46,0)</f>
        <v>#N/A</v>
      </c>
      <c r="AH506" s="20" t="e">
        <f>VLOOKUP($B506,'DATA PENGUKURAN GARDU'!$A:$BS,53,0)</f>
        <v>#N/A</v>
      </c>
      <c r="AI506" s="20" t="e">
        <f>VLOOKUP($B506,'DATA PENGUKURAN GARDU'!$A:$BS,54,0)</f>
        <v>#N/A</v>
      </c>
      <c r="AJ506" s="17" t="e">
        <f>VLOOKUP($C506,'DATA PENGUKURAN GARDU'!$A:$BS,42,0)</f>
        <v>#N/A</v>
      </c>
      <c r="AK506" s="23" t="e">
        <f t="shared" si="252"/>
        <v>#N/A</v>
      </c>
      <c r="AL506" s="17" t="e">
        <f>VLOOKUP($C506,'DATA PENGUKURAN GARDU'!$A:$BS,44,0)</f>
        <v>#N/A</v>
      </c>
      <c r="AM506" s="23" t="e">
        <f t="shared" si="253"/>
        <v>#N/A</v>
      </c>
      <c r="AN506" s="17" t="e">
        <f>VLOOKUP($C506,'DATA PENGUKURAN GARDU'!$A:$BS,46,0)</f>
        <v>#N/A</v>
      </c>
      <c r="AO506" s="23" t="e">
        <f t="shared" si="254"/>
        <v>#N/A</v>
      </c>
      <c r="AP506" s="17" t="e">
        <f>VLOOKUP($C506,'DATA PENGUKURAN GARDU'!$A:$BS,46,0)</f>
        <v>#N/A</v>
      </c>
      <c r="AQ506" s="17" t="e">
        <f>VLOOKUP($C506,'DATA PENGUKURAN GARDU'!$A:$BS,53,0)</f>
        <v>#N/A</v>
      </c>
      <c r="AR506" s="17" t="e">
        <f>VLOOKUP($C506,'DATA PENGUKURAN GARDU'!$A:$BS,54,0)</f>
        <v>#N/A</v>
      </c>
      <c r="AS506" s="20" t="e">
        <f>VLOOKUP($D506,'DATA PENGUKURAN GARDU'!$A:$BS,42,0)</f>
        <v>#N/A</v>
      </c>
      <c r="AT506" s="21" t="e">
        <f t="shared" si="255"/>
        <v>#N/A</v>
      </c>
      <c r="AU506" s="20" t="e">
        <f>VLOOKUP($D506,'DATA PENGUKURAN GARDU'!$A:$BS,44,0)</f>
        <v>#N/A</v>
      </c>
      <c r="AV506" s="21" t="e">
        <f t="shared" si="256"/>
        <v>#N/A</v>
      </c>
      <c r="AW506" s="20" t="e">
        <f>VLOOKUP($D506,'DATA PENGUKURAN GARDU'!$A:$BS,46,0)</f>
        <v>#N/A</v>
      </c>
      <c r="AX506" s="21" t="e">
        <f t="shared" si="257"/>
        <v>#N/A</v>
      </c>
      <c r="AY506" s="20" t="e">
        <f>VLOOKUP($D506,'DATA PENGUKURAN GARDU'!$A:$BS,46,0)</f>
        <v>#N/A</v>
      </c>
      <c r="AZ506" s="20" t="e">
        <f>VLOOKUP($D506,'DATA PENGUKURAN GARDU'!$A:$BS,53,0)</f>
        <v>#N/A</v>
      </c>
      <c r="BA506" s="20" t="e">
        <f>VLOOKUP($D506,'DATA PENGUKURAN GARDU'!$A:$BS,54,0)</f>
        <v>#N/A</v>
      </c>
      <c r="BB506" s="17" t="e">
        <f>VLOOKUP($E506,'DATA PENGUKURAN GARDU'!$A:$BS,42,0)</f>
        <v>#N/A</v>
      </c>
      <c r="BC506" s="23" t="e">
        <f t="shared" si="258"/>
        <v>#N/A</v>
      </c>
      <c r="BD506" s="17" t="e">
        <f>VLOOKUP($E506,'DATA PENGUKURAN GARDU'!$A:$BS,44,0)</f>
        <v>#N/A</v>
      </c>
      <c r="BE506" s="23" t="e">
        <f t="shared" si="259"/>
        <v>#N/A</v>
      </c>
      <c r="BF506" s="17" t="e">
        <f>VLOOKUP($E506,'DATA PENGUKURAN GARDU'!$A:$BS,46,0)</f>
        <v>#N/A</v>
      </c>
      <c r="BG506" s="23" t="e">
        <f t="shared" si="260"/>
        <v>#N/A</v>
      </c>
      <c r="BH506" s="17" t="e">
        <f>VLOOKUP($E506,'DATA PENGUKURAN GARDU'!$A:$BS,46,0)</f>
        <v>#N/A</v>
      </c>
      <c r="BI506" s="17" t="e">
        <f>VLOOKUP($E506,'DATA PENGUKURAN GARDU'!$A:$BS,53,0)</f>
        <v>#N/A</v>
      </c>
      <c r="BJ506" s="17" t="e">
        <f>VLOOKUP($E506,'DATA PENGUKURAN GARDU'!$A:$BS,54,0)</f>
        <v>#N/A</v>
      </c>
      <c r="BK506" s="20" t="e">
        <f t="shared" si="261"/>
        <v>#N/A</v>
      </c>
      <c r="BL506" s="20" t="e">
        <f t="shared" si="262"/>
        <v>#N/A</v>
      </c>
      <c r="BM506" s="20" t="e">
        <f t="shared" si="263"/>
        <v>#N/A</v>
      </c>
      <c r="BN506" s="25" t="e">
        <f t="shared" si="264"/>
        <v>#N/A</v>
      </c>
      <c r="BO506" s="26" t="str">
        <f t="shared" si="265"/>
        <v>0</v>
      </c>
      <c r="BP506" s="21" t="e">
        <f t="shared" si="266"/>
        <v>#VALUE!</v>
      </c>
      <c r="BQ506" s="20" t="e">
        <f t="shared" si="267"/>
        <v>#N/A</v>
      </c>
      <c r="BR506" s="20" t="e">
        <v>#N/A</v>
      </c>
      <c r="BS506" s="9" t="e">
        <v>#N/A</v>
      </c>
      <c r="BT506" s="2" t="e">
        <f t="shared" si="268"/>
        <v>#VALUE!</v>
      </c>
      <c r="BU506" s="2" t="e">
        <f t="shared" si="236"/>
        <v>#N/A</v>
      </c>
      <c r="BV506" s="2" t="e">
        <f t="shared" si="237"/>
        <v>#N/A</v>
      </c>
    </row>
    <row r="507" s="2" customFormat="1" ht="22.95" customHeight="1" spans="1:74">
      <c r="A507" s="9" t="str">
        <f t="shared" si="238"/>
        <v>NP 029Induk</v>
      </c>
      <c r="B507" s="9" t="str">
        <f t="shared" si="239"/>
        <v>NP 029jurusan 1</v>
      </c>
      <c r="C507" s="9" t="str">
        <f t="shared" si="240"/>
        <v>NP 029jurusan 2</v>
      </c>
      <c r="D507" s="9" t="str">
        <f t="shared" si="241"/>
        <v>NP 029jurusan 3</v>
      </c>
      <c r="E507" s="9" t="str">
        <f t="shared" si="242"/>
        <v>NP 029jurusan 4</v>
      </c>
      <c r="F507" s="10" t="s">
        <v>497</v>
      </c>
      <c r="G507" s="10" t="s">
        <v>101</v>
      </c>
      <c r="H507" s="10" t="s">
        <v>647</v>
      </c>
      <c r="I507" s="10">
        <v>1.01347</v>
      </c>
      <c r="J507" s="10">
        <v>124.30829</v>
      </c>
      <c r="K507" s="10" t="s">
        <v>7465</v>
      </c>
      <c r="L507" s="10" t="s">
        <v>7465</v>
      </c>
      <c r="M507" s="10" t="s">
        <v>7465</v>
      </c>
      <c r="N507" s="14">
        <f t="shared" si="243"/>
        <v>0</v>
      </c>
      <c r="O507" s="15" t="e">
        <f t="shared" si="244"/>
        <v>#VALUE!</v>
      </c>
      <c r="P507" s="15" t="e">
        <f t="shared" si="245"/>
        <v>#VALUE!</v>
      </c>
      <c r="Q507" s="17" t="e">
        <f>VLOOKUP($A507,'DATA PENGUKURAN GARDU'!$A:$BS,42,0)</f>
        <v>#N/A</v>
      </c>
      <c r="R507" s="18" t="e">
        <f t="shared" si="246"/>
        <v>#N/A</v>
      </c>
      <c r="S507" s="17" t="e">
        <f>VLOOKUP($A507,'DATA PENGUKURAN GARDU'!$A:$BS,44,0)</f>
        <v>#N/A</v>
      </c>
      <c r="T507" s="18" t="e">
        <f t="shared" si="247"/>
        <v>#N/A</v>
      </c>
      <c r="U507" s="17" t="e">
        <f>VLOOKUP($A507,'DATA PENGUKURAN GARDU'!$A:$BS,46,0)</f>
        <v>#N/A</v>
      </c>
      <c r="V507" s="18" t="e">
        <f t="shared" si="248"/>
        <v>#N/A</v>
      </c>
      <c r="W507" s="17" t="e">
        <f>VLOOKUP($A507,'DATA PENGUKURAN GARDU'!$A:$BS,48,0)</f>
        <v>#N/A</v>
      </c>
      <c r="X507" s="17" t="e">
        <f>VLOOKUP($A507,'DATA PENGUKURAN GARDU'!$A:$BS,53,0)</f>
        <v>#N/A</v>
      </c>
      <c r="Y507" s="17" t="e">
        <f>VLOOKUP($A507,'DATA PENGUKURAN GARDU'!$A:$BS,54,0)</f>
        <v>#N/A</v>
      </c>
      <c r="Z507" s="17" t="e">
        <f>VLOOKUP($A507,'DATA PENGUKURAN GARDU'!$A:$BS,55,0)</f>
        <v>#N/A</v>
      </c>
      <c r="AA507" s="20" t="e">
        <f>VLOOKUP($B507,'DATA PENGUKURAN GARDU'!$A:$BS,42,0)</f>
        <v>#N/A</v>
      </c>
      <c r="AB507" s="21" t="e">
        <f t="shared" si="249"/>
        <v>#N/A</v>
      </c>
      <c r="AC507" s="20" t="e">
        <f>VLOOKUP($B507,'DATA PENGUKURAN GARDU'!$A:$BS,44,0)</f>
        <v>#N/A</v>
      </c>
      <c r="AD507" s="21" t="e">
        <f t="shared" si="250"/>
        <v>#N/A</v>
      </c>
      <c r="AE507" s="20" t="e">
        <f>VLOOKUP($B507,'DATA PENGUKURAN GARDU'!$A:$BS,46,0)</f>
        <v>#N/A</v>
      </c>
      <c r="AF507" s="21" t="e">
        <f t="shared" si="251"/>
        <v>#N/A</v>
      </c>
      <c r="AG507" s="20" t="e">
        <f>VLOOKUP($B507,'DATA PENGUKURAN GARDU'!$A:$BS,46,0)</f>
        <v>#N/A</v>
      </c>
      <c r="AH507" s="20" t="e">
        <f>VLOOKUP($B507,'DATA PENGUKURAN GARDU'!$A:$BS,53,0)</f>
        <v>#N/A</v>
      </c>
      <c r="AI507" s="20" t="e">
        <f>VLOOKUP($B507,'DATA PENGUKURAN GARDU'!$A:$BS,54,0)</f>
        <v>#N/A</v>
      </c>
      <c r="AJ507" s="17" t="e">
        <f>VLOOKUP($C507,'DATA PENGUKURAN GARDU'!$A:$BS,42,0)</f>
        <v>#N/A</v>
      </c>
      <c r="AK507" s="23" t="e">
        <f t="shared" si="252"/>
        <v>#N/A</v>
      </c>
      <c r="AL507" s="17" t="e">
        <f>VLOOKUP($C507,'DATA PENGUKURAN GARDU'!$A:$BS,44,0)</f>
        <v>#N/A</v>
      </c>
      <c r="AM507" s="23" t="e">
        <f t="shared" si="253"/>
        <v>#N/A</v>
      </c>
      <c r="AN507" s="17" t="e">
        <f>VLOOKUP($C507,'DATA PENGUKURAN GARDU'!$A:$BS,46,0)</f>
        <v>#N/A</v>
      </c>
      <c r="AO507" s="23" t="e">
        <f t="shared" si="254"/>
        <v>#N/A</v>
      </c>
      <c r="AP507" s="17" t="e">
        <f>VLOOKUP($C507,'DATA PENGUKURAN GARDU'!$A:$BS,46,0)</f>
        <v>#N/A</v>
      </c>
      <c r="AQ507" s="17" t="e">
        <f>VLOOKUP($C507,'DATA PENGUKURAN GARDU'!$A:$BS,53,0)</f>
        <v>#N/A</v>
      </c>
      <c r="AR507" s="17" t="e">
        <f>VLOOKUP($C507,'DATA PENGUKURAN GARDU'!$A:$BS,54,0)</f>
        <v>#N/A</v>
      </c>
      <c r="AS507" s="20" t="e">
        <f>VLOOKUP($D507,'DATA PENGUKURAN GARDU'!$A:$BS,42,0)</f>
        <v>#N/A</v>
      </c>
      <c r="AT507" s="21" t="e">
        <f t="shared" si="255"/>
        <v>#N/A</v>
      </c>
      <c r="AU507" s="20" t="e">
        <f>VLOOKUP($D507,'DATA PENGUKURAN GARDU'!$A:$BS,44,0)</f>
        <v>#N/A</v>
      </c>
      <c r="AV507" s="21" t="e">
        <f t="shared" si="256"/>
        <v>#N/A</v>
      </c>
      <c r="AW507" s="20" t="e">
        <f>VLOOKUP($D507,'DATA PENGUKURAN GARDU'!$A:$BS,46,0)</f>
        <v>#N/A</v>
      </c>
      <c r="AX507" s="21" t="e">
        <f t="shared" si="257"/>
        <v>#N/A</v>
      </c>
      <c r="AY507" s="20" t="e">
        <f>VLOOKUP($D507,'DATA PENGUKURAN GARDU'!$A:$BS,46,0)</f>
        <v>#N/A</v>
      </c>
      <c r="AZ507" s="20" t="e">
        <f>VLOOKUP($D507,'DATA PENGUKURAN GARDU'!$A:$BS,53,0)</f>
        <v>#N/A</v>
      </c>
      <c r="BA507" s="20" t="e">
        <f>VLOOKUP($D507,'DATA PENGUKURAN GARDU'!$A:$BS,54,0)</f>
        <v>#N/A</v>
      </c>
      <c r="BB507" s="17" t="e">
        <f>VLOOKUP($E507,'DATA PENGUKURAN GARDU'!$A:$BS,42,0)</f>
        <v>#N/A</v>
      </c>
      <c r="BC507" s="23" t="e">
        <f t="shared" si="258"/>
        <v>#N/A</v>
      </c>
      <c r="BD507" s="17" t="e">
        <f>VLOOKUP($E507,'DATA PENGUKURAN GARDU'!$A:$BS,44,0)</f>
        <v>#N/A</v>
      </c>
      <c r="BE507" s="23" t="e">
        <f t="shared" si="259"/>
        <v>#N/A</v>
      </c>
      <c r="BF507" s="17" t="e">
        <f>VLOOKUP($E507,'DATA PENGUKURAN GARDU'!$A:$BS,46,0)</f>
        <v>#N/A</v>
      </c>
      <c r="BG507" s="23" t="e">
        <f t="shared" si="260"/>
        <v>#N/A</v>
      </c>
      <c r="BH507" s="17" t="e">
        <f>VLOOKUP($E507,'DATA PENGUKURAN GARDU'!$A:$BS,46,0)</f>
        <v>#N/A</v>
      </c>
      <c r="BI507" s="17" t="e">
        <f>VLOOKUP($E507,'DATA PENGUKURAN GARDU'!$A:$BS,53,0)</f>
        <v>#N/A</v>
      </c>
      <c r="BJ507" s="17" t="e">
        <f>VLOOKUP($E507,'DATA PENGUKURAN GARDU'!$A:$BS,54,0)</f>
        <v>#N/A</v>
      </c>
      <c r="BK507" s="20" t="e">
        <f t="shared" si="261"/>
        <v>#N/A</v>
      </c>
      <c r="BL507" s="20" t="e">
        <f t="shared" si="262"/>
        <v>#N/A</v>
      </c>
      <c r="BM507" s="20" t="e">
        <f t="shared" si="263"/>
        <v>#N/A</v>
      </c>
      <c r="BN507" s="25" t="e">
        <f t="shared" si="264"/>
        <v>#N/A</v>
      </c>
      <c r="BO507" s="26" t="str">
        <f t="shared" si="265"/>
        <v>0</v>
      </c>
      <c r="BP507" s="21" t="e">
        <f t="shared" si="266"/>
        <v>#VALUE!</v>
      </c>
      <c r="BQ507" s="20" t="e">
        <f t="shared" si="267"/>
        <v>#N/A</v>
      </c>
      <c r="BR507" s="20" t="e">
        <v>#N/A</v>
      </c>
      <c r="BS507" s="9" t="e">
        <v>#N/A</v>
      </c>
      <c r="BT507" s="2" t="e">
        <f t="shared" si="268"/>
        <v>#VALUE!</v>
      </c>
      <c r="BU507" s="2" t="e">
        <f t="shared" si="236"/>
        <v>#N/A</v>
      </c>
      <c r="BV507" s="2" t="e">
        <f t="shared" si="237"/>
        <v>#N/A</v>
      </c>
    </row>
    <row r="508" s="2" customFormat="1" ht="22.95" customHeight="1" spans="1:74">
      <c r="A508" s="9" t="str">
        <f t="shared" si="238"/>
        <v>N 002Induk</v>
      </c>
      <c r="B508" s="9" t="str">
        <f t="shared" si="239"/>
        <v>N 002jurusan 1</v>
      </c>
      <c r="C508" s="9" t="str">
        <f t="shared" si="240"/>
        <v>N 002jurusan 2</v>
      </c>
      <c r="D508" s="9" t="str">
        <f t="shared" si="241"/>
        <v>N 002jurusan 3</v>
      </c>
      <c r="E508" s="9" t="str">
        <f t="shared" si="242"/>
        <v>N 002jurusan 4</v>
      </c>
      <c r="F508" s="10" t="s">
        <v>226</v>
      </c>
      <c r="G508" s="10" t="s">
        <v>101</v>
      </c>
      <c r="H508" s="10" t="s">
        <v>648</v>
      </c>
      <c r="I508" s="10">
        <v>0.91885</v>
      </c>
      <c r="J508" s="10">
        <v>124.12656</v>
      </c>
      <c r="K508" s="10" t="s">
        <v>7465</v>
      </c>
      <c r="L508" s="10" t="s">
        <v>7465</v>
      </c>
      <c r="M508" s="10" t="s">
        <v>7465</v>
      </c>
      <c r="N508" s="14">
        <f t="shared" si="243"/>
        <v>0</v>
      </c>
      <c r="O508" s="15" t="e">
        <f t="shared" si="244"/>
        <v>#VALUE!</v>
      </c>
      <c r="P508" s="15" t="e">
        <f t="shared" si="245"/>
        <v>#VALUE!</v>
      </c>
      <c r="Q508" s="17" t="e">
        <f>VLOOKUP($A508,'DATA PENGUKURAN GARDU'!$A:$BS,42,0)</f>
        <v>#N/A</v>
      </c>
      <c r="R508" s="18" t="e">
        <f t="shared" si="246"/>
        <v>#N/A</v>
      </c>
      <c r="S508" s="17" t="e">
        <f>VLOOKUP($A508,'DATA PENGUKURAN GARDU'!$A:$BS,44,0)</f>
        <v>#N/A</v>
      </c>
      <c r="T508" s="18" t="e">
        <f t="shared" si="247"/>
        <v>#N/A</v>
      </c>
      <c r="U508" s="17" t="e">
        <f>VLOOKUP($A508,'DATA PENGUKURAN GARDU'!$A:$BS,46,0)</f>
        <v>#N/A</v>
      </c>
      <c r="V508" s="18" t="e">
        <f t="shared" si="248"/>
        <v>#N/A</v>
      </c>
      <c r="W508" s="17" t="e">
        <f>VLOOKUP($A508,'DATA PENGUKURAN GARDU'!$A:$BS,48,0)</f>
        <v>#N/A</v>
      </c>
      <c r="X508" s="17" t="e">
        <f>VLOOKUP($A508,'DATA PENGUKURAN GARDU'!$A:$BS,53,0)</f>
        <v>#N/A</v>
      </c>
      <c r="Y508" s="17" t="e">
        <f>VLOOKUP($A508,'DATA PENGUKURAN GARDU'!$A:$BS,54,0)</f>
        <v>#N/A</v>
      </c>
      <c r="Z508" s="17" t="e">
        <f>VLOOKUP($A508,'DATA PENGUKURAN GARDU'!$A:$BS,55,0)</f>
        <v>#N/A</v>
      </c>
      <c r="AA508" s="20" t="e">
        <f>VLOOKUP($B508,'DATA PENGUKURAN GARDU'!$A:$BS,42,0)</f>
        <v>#N/A</v>
      </c>
      <c r="AB508" s="21" t="e">
        <f t="shared" si="249"/>
        <v>#N/A</v>
      </c>
      <c r="AC508" s="20" t="e">
        <f>VLOOKUP($B508,'DATA PENGUKURAN GARDU'!$A:$BS,44,0)</f>
        <v>#N/A</v>
      </c>
      <c r="AD508" s="21" t="e">
        <f t="shared" si="250"/>
        <v>#N/A</v>
      </c>
      <c r="AE508" s="20" t="e">
        <f>VLOOKUP($B508,'DATA PENGUKURAN GARDU'!$A:$BS,46,0)</f>
        <v>#N/A</v>
      </c>
      <c r="AF508" s="21" t="e">
        <f t="shared" si="251"/>
        <v>#N/A</v>
      </c>
      <c r="AG508" s="20" t="e">
        <f>VLOOKUP($B508,'DATA PENGUKURAN GARDU'!$A:$BS,46,0)</f>
        <v>#N/A</v>
      </c>
      <c r="AH508" s="20" t="e">
        <f>VLOOKUP($B508,'DATA PENGUKURAN GARDU'!$A:$BS,53,0)</f>
        <v>#N/A</v>
      </c>
      <c r="AI508" s="20" t="e">
        <f>VLOOKUP($B508,'DATA PENGUKURAN GARDU'!$A:$BS,54,0)</f>
        <v>#N/A</v>
      </c>
      <c r="AJ508" s="17" t="e">
        <f>VLOOKUP($C508,'DATA PENGUKURAN GARDU'!$A:$BS,42,0)</f>
        <v>#N/A</v>
      </c>
      <c r="AK508" s="23" t="e">
        <f t="shared" si="252"/>
        <v>#N/A</v>
      </c>
      <c r="AL508" s="17" t="e">
        <f>VLOOKUP($C508,'DATA PENGUKURAN GARDU'!$A:$BS,44,0)</f>
        <v>#N/A</v>
      </c>
      <c r="AM508" s="23" t="e">
        <f t="shared" si="253"/>
        <v>#N/A</v>
      </c>
      <c r="AN508" s="17" t="e">
        <f>VLOOKUP($C508,'DATA PENGUKURAN GARDU'!$A:$BS,46,0)</f>
        <v>#N/A</v>
      </c>
      <c r="AO508" s="23" t="e">
        <f t="shared" si="254"/>
        <v>#N/A</v>
      </c>
      <c r="AP508" s="17" t="e">
        <f>VLOOKUP($C508,'DATA PENGUKURAN GARDU'!$A:$BS,46,0)</f>
        <v>#N/A</v>
      </c>
      <c r="AQ508" s="17" t="e">
        <f>VLOOKUP($C508,'DATA PENGUKURAN GARDU'!$A:$BS,53,0)</f>
        <v>#N/A</v>
      </c>
      <c r="AR508" s="17" t="e">
        <f>VLOOKUP($C508,'DATA PENGUKURAN GARDU'!$A:$BS,54,0)</f>
        <v>#N/A</v>
      </c>
      <c r="AS508" s="20" t="e">
        <f>VLOOKUP($D508,'DATA PENGUKURAN GARDU'!$A:$BS,42,0)</f>
        <v>#N/A</v>
      </c>
      <c r="AT508" s="21" t="e">
        <f t="shared" si="255"/>
        <v>#N/A</v>
      </c>
      <c r="AU508" s="20" t="e">
        <f>VLOOKUP($D508,'DATA PENGUKURAN GARDU'!$A:$BS,44,0)</f>
        <v>#N/A</v>
      </c>
      <c r="AV508" s="21" t="e">
        <f t="shared" si="256"/>
        <v>#N/A</v>
      </c>
      <c r="AW508" s="20" t="e">
        <f>VLOOKUP($D508,'DATA PENGUKURAN GARDU'!$A:$BS,46,0)</f>
        <v>#N/A</v>
      </c>
      <c r="AX508" s="21" t="e">
        <f t="shared" si="257"/>
        <v>#N/A</v>
      </c>
      <c r="AY508" s="20" t="e">
        <f>VLOOKUP($D508,'DATA PENGUKURAN GARDU'!$A:$BS,46,0)</f>
        <v>#N/A</v>
      </c>
      <c r="AZ508" s="20" t="e">
        <f>VLOOKUP($D508,'DATA PENGUKURAN GARDU'!$A:$BS,53,0)</f>
        <v>#N/A</v>
      </c>
      <c r="BA508" s="20" t="e">
        <f>VLOOKUP($D508,'DATA PENGUKURAN GARDU'!$A:$BS,54,0)</f>
        <v>#N/A</v>
      </c>
      <c r="BB508" s="17" t="e">
        <f>VLOOKUP($E508,'DATA PENGUKURAN GARDU'!$A:$BS,42,0)</f>
        <v>#N/A</v>
      </c>
      <c r="BC508" s="23" t="e">
        <f t="shared" si="258"/>
        <v>#N/A</v>
      </c>
      <c r="BD508" s="17" t="e">
        <f>VLOOKUP($E508,'DATA PENGUKURAN GARDU'!$A:$BS,44,0)</f>
        <v>#N/A</v>
      </c>
      <c r="BE508" s="23" t="e">
        <f t="shared" si="259"/>
        <v>#N/A</v>
      </c>
      <c r="BF508" s="17" t="e">
        <f>VLOOKUP($E508,'DATA PENGUKURAN GARDU'!$A:$BS,46,0)</f>
        <v>#N/A</v>
      </c>
      <c r="BG508" s="23" t="e">
        <f t="shared" si="260"/>
        <v>#N/A</v>
      </c>
      <c r="BH508" s="17" t="e">
        <f>VLOOKUP($E508,'DATA PENGUKURAN GARDU'!$A:$BS,46,0)</f>
        <v>#N/A</v>
      </c>
      <c r="BI508" s="17" t="e">
        <f>VLOOKUP($E508,'DATA PENGUKURAN GARDU'!$A:$BS,53,0)</f>
        <v>#N/A</v>
      </c>
      <c r="BJ508" s="17" t="e">
        <f>VLOOKUP($E508,'DATA PENGUKURAN GARDU'!$A:$BS,54,0)</f>
        <v>#N/A</v>
      </c>
      <c r="BK508" s="20" t="e">
        <f t="shared" si="261"/>
        <v>#N/A</v>
      </c>
      <c r="BL508" s="20" t="e">
        <f t="shared" si="262"/>
        <v>#N/A</v>
      </c>
      <c r="BM508" s="20" t="e">
        <f t="shared" si="263"/>
        <v>#N/A</v>
      </c>
      <c r="BN508" s="25" t="e">
        <f t="shared" si="264"/>
        <v>#N/A</v>
      </c>
      <c r="BO508" s="26" t="str">
        <f t="shared" si="265"/>
        <v>0</v>
      </c>
      <c r="BP508" s="21" t="e">
        <f t="shared" si="266"/>
        <v>#VALUE!</v>
      </c>
      <c r="BQ508" s="20" t="e">
        <f t="shared" si="267"/>
        <v>#N/A</v>
      </c>
      <c r="BR508" s="20" t="e">
        <v>#N/A</v>
      </c>
      <c r="BS508" s="9" t="e">
        <v>#N/A</v>
      </c>
      <c r="BT508" s="2" t="e">
        <f t="shared" si="268"/>
        <v>#VALUE!</v>
      </c>
      <c r="BU508" s="2" t="e">
        <f t="shared" si="236"/>
        <v>#N/A</v>
      </c>
      <c r="BV508" s="2" t="e">
        <f t="shared" si="237"/>
        <v>#N/A</v>
      </c>
    </row>
    <row r="509" s="2" customFormat="1" ht="22.95" customHeight="1" spans="1:74">
      <c r="A509" s="9" t="str">
        <f t="shared" si="238"/>
        <v>N 002.1Induk</v>
      </c>
      <c r="B509" s="9" t="str">
        <f t="shared" si="239"/>
        <v>N 002.1jurusan 1</v>
      </c>
      <c r="C509" s="9" t="str">
        <f t="shared" si="240"/>
        <v>N 002.1jurusan 2</v>
      </c>
      <c r="D509" s="9" t="str">
        <f t="shared" si="241"/>
        <v>N 002.1jurusan 3</v>
      </c>
      <c r="E509" s="9" t="str">
        <f t="shared" si="242"/>
        <v>N 002.1jurusan 4</v>
      </c>
      <c r="F509" s="10" t="s">
        <v>226</v>
      </c>
      <c r="G509" s="10" t="s">
        <v>101</v>
      </c>
      <c r="H509" s="10" t="s">
        <v>649</v>
      </c>
      <c r="I509" s="10">
        <v>0.91952</v>
      </c>
      <c r="J509" s="10">
        <v>124.12886</v>
      </c>
      <c r="K509" s="10" t="s">
        <v>7465</v>
      </c>
      <c r="L509" s="10" t="s">
        <v>7465</v>
      </c>
      <c r="M509" s="10" t="s">
        <v>7465</v>
      </c>
      <c r="N509" s="14">
        <f t="shared" si="243"/>
        <v>0</v>
      </c>
      <c r="O509" s="15" t="e">
        <f t="shared" si="244"/>
        <v>#VALUE!</v>
      </c>
      <c r="P509" s="15" t="e">
        <f t="shared" si="245"/>
        <v>#VALUE!</v>
      </c>
      <c r="Q509" s="17" t="e">
        <f>VLOOKUP($A509,'DATA PENGUKURAN GARDU'!$A:$BS,42,0)</f>
        <v>#N/A</v>
      </c>
      <c r="R509" s="18" t="e">
        <f t="shared" si="246"/>
        <v>#N/A</v>
      </c>
      <c r="S509" s="17" t="e">
        <f>VLOOKUP($A509,'DATA PENGUKURAN GARDU'!$A:$BS,44,0)</f>
        <v>#N/A</v>
      </c>
      <c r="T509" s="18" t="e">
        <f t="shared" si="247"/>
        <v>#N/A</v>
      </c>
      <c r="U509" s="17" t="e">
        <f>VLOOKUP($A509,'DATA PENGUKURAN GARDU'!$A:$BS,46,0)</f>
        <v>#N/A</v>
      </c>
      <c r="V509" s="18" t="e">
        <f t="shared" si="248"/>
        <v>#N/A</v>
      </c>
      <c r="W509" s="17" t="e">
        <f>VLOOKUP($A509,'DATA PENGUKURAN GARDU'!$A:$BS,48,0)</f>
        <v>#N/A</v>
      </c>
      <c r="X509" s="17" t="e">
        <f>VLOOKUP($A509,'DATA PENGUKURAN GARDU'!$A:$BS,53,0)</f>
        <v>#N/A</v>
      </c>
      <c r="Y509" s="17" t="e">
        <f>VLOOKUP($A509,'DATA PENGUKURAN GARDU'!$A:$BS,54,0)</f>
        <v>#N/A</v>
      </c>
      <c r="Z509" s="17" t="e">
        <f>VLOOKUP($A509,'DATA PENGUKURAN GARDU'!$A:$BS,55,0)</f>
        <v>#N/A</v>
      </c>
      <c r="AA509" s="20" t="e">
        <f>VLOOKUP($B509,'DATA PENGUKURAN GARDU'!$A:$BS,42,0)</f>
        <v>#N/A</v>
      </c>
      <c r="AB509" s="21" t="e">
        <f t="shared" si="249"/>
        <v>#N/A</v>
      </c>
      <c r="AC509" s="20" t="e">
        <f>VLOOKUP($B509,'DATA PENGUKURAN GARDU'!$A:$BS,44,0)</f>
        <v>#N/A</v>
      </c>
      <c r="AD509" s="21" t="e">
        <f t="shared" si="250"/>
        <v>#N/A</v>
      </c>
      <c r="AE509" s="20" t="e">
        <f>VLOOKUP($B509,'DATA PENGUKURAN GARDU'!$A:$BS,46,0)</f>
        <v>#N/A</v>
      </c>
      <c r="AF509" s="21" t="e">
        <f t="shared" si="251"/>
        <v>#N/A</v>
      </c>
      <c r="AG509" s="20" t="e">
        <f>VLOOKUP($B509,'DATA PENGUKURAN GARDU'!$A:$BS,46,0)</f>
        <v>#N/A</v>
      </c>
      <c r="AH509" s="20" t="e">
        <f>VLOOKUP($B509,'DATA PENGUKURAN GARDU'!$A:$BS,53,0)</f>
        <v>#N/A</v>
      </c>
      <c r="AI509" s="20" t="e">
        <f>VLOOKUP($B509,'DATA PENGUKURAN GARDU'!$A:$BS,54,0)</f>
        <v>#N/A</v>
      </c>
      <c r="AJ509" s="17" t="e">
        <f>VLOOKUP($C509,'DATA PENGUKURAN GARDU'!$A:$BS,42,0)</f>
        <v>#N/A</v>
      </c>
      <c r="AK509" s="23" t="e">
        <f t="shared" si="252"/>
        <v>#N/A</v>
      </c>
      <c r="AL509" s="17" t="e">
        <f>VLOOKUP($C509,'DATA PENGUKURAN GARDU'!$A:$BS,44,0)</f>
        <v>#N/A</v>
      </c>
      <c r="AM509" s="23" t="e">
        <f t="shared" si="253"/>
        <v>#N/A</v>
      </c>
      <c r="AN509" s="17" t="e">
        <f>VLOOKUP($C509,'DATA PENGUKURAN GARDU'!$A:$BS,46,0)</f>
        <v>#N/A</v>
      </c>
      <c r="AO509" s="23" t="e">
        <f t="shared" si="254"/>
        <v>#N/A</v>
      </c>
      <c r="AP509" s="17" t="e">
        <f>VLOOKUP($C509,'DATA PENGUKURAN GARDU'!$A:$BS,46,0)</f>
        <v>#N/A</v>
      </c>
      <c r="AQ509" s="17" t="e">
        <f>VLOOKUP($C509,'DATA PENGUKURAN GARDU'!$A:$BS,53,0)</f>
        <v>#N/A</v>
      </c>
      <c r="AR509" s="17" t="e">
        <f>VLOOKUP($C509,'DATA PENGUKURAN GARDU'!$A:$BS,54,0)</f>
        <v>#N/A</v>
      </c>
      <c r="AS509" s="20" t="e">
        <f>VLOOKUP($D509,'DATA PENGUKURAN GARDU'!$A:$BS,42,0)</f>
        <v>#N/A</v>
      </c>
      <c r="AT509" s="21" t="e">
        <f t="shared" si="255"/>
        <v>#N/A</v>
      </c>
      <c r="AU509" s="20" t="e">
        <f>VLOOKUP($D509,'DATA PENGUKURAN GARDU'!$A:$BS,44,0)</f>
        <v>#N/A</v>
      </c>
      <c r="AV509" s="21" t="e">
        <f t="shared" si="256"/>
        <v>#N/A</v>
      </c>
      <c r="AW509" s="20" t="e">
        <f>VLOOKUP($D509,'DATA PENGUKURAN GARDU'!$A:$BS,46,0)</f>
        <v>#N/A</v>
      </c>
      <c r="AX509" s="21" t="e">
        <f t="shared" si="257"/>
        <v>#N/A</v>
      </c>
      <c r="AY509" s="20" t="e">
        <f>VLOOKUP($D509,'DATA PENGUKURAN GARDU'!$A:$BS,46,0)</f>
        <v>#N/A</v>
      </c>
      <c r="AZ509" s="20" t="e">
        <f>VLOOKUP($D509,'DATA PENGUKURAN GARDU'!$A:$BS,53,0)</f>
        <v>#N/A</v>
      </c>
      <c r="BA509" s="20" t="e">
        <f>VLOOKUP($D509,'DATA PENGUKURAN GARDU'!$A:$BS,54,0)</f>
        <v>#N/A</v>
      </c>
      <c r="BB509" s="17" t="e">
        <f>VLOOKUP($E509,'DATA PENGUKURAN GARDU'!$A:$BS,42,0)</f>
        <v>#N/A</v>
      </c>
      <c r="BC509" s="23" t="e">
        <f t="shared" si="258"/>
        <v>#N/A</v>
      </c>
      <c r="BD509" s="17" t="e">
        <f>VLOOKUP($E509,'DATA PENGUKURAN GARDU'!$A:$BS,44,0)</f>
        <v>#N/A</v>
      </c>
      <c r="BE509" s="23" t="e">
        <f t="shared" si="259"/>
        <v>#N/A</v>
      </c>
      <c r="BF509" s="17" t="e">
        <f>VLOOKUP($E509,'DATA PENGUKURAN GARDU'!$A:$BS,46,0)</f>
        <v>#N/A</v>
      </c>
      <c r="BG509" s="23" t="e">
        <f t="shared" si="260"/>
        <v>#N/A</v>
      </c>
      <c r="BH509" s="17" t="e">
        <f>VLOOKUP($E509,'DATA PENGUKURAN GARDU'!$A:$BS,46,0)</f>
        <v>#N/A</v>
      </c>
      <c r="BI509" s="17" t="e">
        <f>VLOOKUP($E509,'DATA PENGUKURAN GARDU'!$A:$BS,53,0)</f>
        <v>#N/A</v>
      </c>
      <c r="BJ509" s="17" t="e">
        <f>VLOOKUP($E509,'DATA PENGUKURAN GARDU'!$A:$BS,54,0)</f>
        <v>#N/A</v>
      </c>
      <c r="BK509" s="20" t="e">
        <f t="shared" si="261"/>
        <v>#N/A</v>
      </c>
      <c r="BL509" s="20" t="e">
        <f t="shared" si="262"/>
        <v>#N/A</v>
      </c>
      <c r="BM509" s="20" t="e">
        <f t="shared" si="263"/>
        <v>#N/A</v>
      </c>
      <c r="BN509" s="25" t="e">
        <f t="shared" si="264"/>
        <v>#N/A</v>
      </c>
      <c r="BO509" s="26" t="str">
        <f t="shared" si="265"/>
        <v>0</v>
      </c>
      <c r="BP509" s="21" t="e">
        <f t="shared" si="266"/>
        <v>#VALUE!</v>
      </c>
      <c r="BQ509" s="20" t="e">
        <f t="shared" si="267"/>
        <v>#N/A</v>
      </c>
      <c r="BR509" s="20" t="e">
        <v>#N/A</v>
      </c>
      <c r="BS509" s="9" t="e">
        <v>#N/A</v>
      </c>
      <c r="BT509" s="2" t="e">
        <f t="shared" si="268"/>
        <v>#VALUE!</v>
      </c>
      <c r="BU509" s="2" t="e">
        <f t="shared" si="236"/>
        <v>#N/A</v>
      </c>
      <c r="BV509" s="2" t="e">
        <f t="shared" si="237"/>
        <v>#N/A</v>
      </c>
    </row>
    <row r="510" s="2" customFormat="1" ht="22.95" customHeight="1" spans="1:74">
      <c r="A510" s="9" t="str">
        <f t="shared" si="238"/>
        <v>N 011Induk</v>
      </c>
      <c r="B510" s="9" t="str">
        <f t="shared" si="239"/>
        <v>N 011jurusan 1</v>
      </c>
      <c r="C510" s="9" t="str">
        <f t="shared" si="240"/>
        <v>N 011jurusan 2</v>
      </c>
      <c r="D510" s="9" t="str">
        <f t="shared" si="241"/>
        <v>N 011jurusan 3</v>
      </c>
      <c r="E510" s="9" t="str">
        <f t="shared" si="242"/>
        <v>N 011jurusan 4</v>
      </c>
      <c r="F510" s="10" t="s">
        <v>226</v>
      </c>
      <c r="G510" s="10" t="s">
        <v>101</v>
      </c>
      <c r="H510" s="10" t="s">
        <v>650</v>
      </c>
      <c r="I510" s="10">
        <v>0.93888</v>
      </c>
      <c r="J510" s="10">
        <v>124.15912</v>
      </c>
      <c r="K510" s="10" t="s">
        <v>7465</v>
      </c>
      <c r="L510" s="10" t="s">
        <v>7465</v>
      </c>
      <c r="M510" s="10" t="s">
        <v>7465</v>
      </c>
      <c r="N510" s="14">
        <f t="shared" si="243"/>
        <v>0</v>
      </c>
      <c r="O510" s="15" t="e">
        <f t="shared" si="244"/>
        <v>#VALUE!</v>
      </c>
      <c r="P510" s="15" t="e">
        <f t="shared" si="245"/>
        <v>#VALUE!</v>
      </c>
      <c r="Q510" s="17" t="e">
        <f>VLOOKUP($A510,'DATA PENGUKURAN GARDU'!$A:$BS,42,0)</f>
        <v>#N/A</v>
      </c>
      <c r="R510" s="18" t="e">
        <f t="shared" si="246"/>
        <v>#N/A</v>
      </c>
      <c r="S510" s="17" t="e">
        <f>VLOOKUP($A510,'DATA PENGUKURAN GARDU'!$A:$BS,44,0)</f>
        <v>#N/A</v>
      </c>
      <c r="T510" s="18" t="e">
        <f t="shared" si="247"/>
        <v>#N/A</v>
      </c>
      <c r="U510" s="17" t="e">
        <f>VLOOKUP($A510,'DATA PENGUKURAN GARDU'!$A:$BS,46,0)</f>
        <v>#N/A</v>
      </c>
      <c r="V510" s="18" t="e">
        <f t="shared" si="248"/>
        <v>#N/A</v>
      </c>
      <c r="W510" s="17" t="e">
        <f>VLOOKUP($A510,'DATA PENGUKURAN GARDU'!$A:$BS,48,0)</f>
        <v>#N/A</v>
      </c>
      <c r="X510" s="17" t="e">
        <f>VLOOKUP($A510,'DATA PENGUKURAN GARDU'!$A:$BS,53,0)</f>
        <v>#N/A</v>
      </c>
      <c r="Y510" s="17" t="e">
        <f>VLOOKUP($A510,'DATA PENGUKURAN GARDU'!$A:$BS,54,0)</f>
        <v>#N/A</v>
      </c>
      <c r="Z510" s="17" t="e">
        <f>VLOOKUP($A510,'DATA PENGUKURAN GARDU'!$A:$BS,55,0)</f>
        <v>#N/A</v>
      </c>
      <c r="AA510" s="20" t="e">
        <f>VLOOKUP($B510,'DATA PENGUKURAN GARDU'!$A:$BS,42,0)</f>
        <v>#N/A</v>
      </c>
      <c r="AB510" s="21" t="e">
        <f t="shared" si="249"/>
        <v>#N/A</v>
      </c>
      <c r="AC510" s="20" t="e">
        <f>VLOOKUP($B510,'DATA PENGUKURAN GARDU'!$A:$BS,44,0)</f>
        <v>#N/A</v>
      </c>
      <c r="AD510" s="21" t="e">
        <f t="shared" si="250"/>
        <v>#N/A</v>
      </c>
      <c r="AE510" s="20" t="e">
        <f>VLOOKUP($B510,'DATA PENGUKURAN GARDU'!$A:$BS,46,0)</f>
        <v>#N/A</v>
      </c>
      <c r="AF510" s="21" t="e">
        <f t="shared" si="251"/>
        <v>#N/A</v>
      </c>
      <c r="AG510" s="20" t="e">
        <f>VLOOKUP($B510,'DATA PENGUKURAN GARDU'!$A:$BS,46,0)</f>
        <v>#N/A</v>
      </c>
      <c r="AH510" s="20" t="e">
        <f>VLOOKUP($B510,'DATA PENGUKURAN GARDU'!$A:$BS,53,0)</f>
        <v>#N/A</v>
      </c>
      <c r="AI510" s="20" t="e">
        <f>VLOOKUP($B510,'DATA PENGUKURAN GARDU'!$A:$BS,54,0)</f>
        <v>#N/A</v>
      </c>
      <c r="AJ510" s="17" t="e">
        <f>VLOOKUP($C510,'DATA PENGUKURAN GARDU'!$A:$BS,42,0)</f>
        <v>#N/A</v>
      </c>
      <c r="AK510" s="23" t="e">
        <f t="shared" si="252"/>
        <v>#N/A</v>
      </c>
      <c r="AL510" s="17" t="e">
        <f>VLOOKUP($C510,'DATA PENGUKURAN GARDU'!$A:$BS,44,0)</f>
        <v>#N/A</v>
      </c>
      <c r="AM510" s="23" t="e">
        <f t="shared" si="253"/>
        <v>#N/A</v>
      </c>
      <c r="AN510" s="17" t="e">
        <f>VLOOKUP($C510,'DATA PENGUKURAN GARDU'!$A:$BS,46,0)</f>
        <v>#N/A</v>
      </c>
      <c r="AO510" s="23" t="e">
        <f t="shared" si="254"/>
        <v>#N/A</v>
      </c>
      <c r="AP510" s="17" t="e">
        <f>VLOOKUP($C510,'DATA PENGUKURAN GARDU'!$A:$BS,46,0)</f>
        <v>#N/A</v>
      </c>
      <c r="AQ510" s="17" t="e">
        <f>VLOOKUP($C510,'DATA PENGUKURAN GARDU'!$A:$BS,53,0)</f>
        <v>#N/A</v>
      </c>
      <c r="AR510" s="17" t="e">
        <f>VLOOKUP($C510,'DATA PENGUKURAN GARDU'!$A:$BS,54,0)</f>
        <v>#N/A</v>
      </c>
      <c r="AS510" s="20" t="e">
        <f>VLOOKUP($D510,'DATA PENGUKURAN GARDU'!$A:$BS,42,0)</f>
        <v>#N/A</v>
      </c>
      <c r="AT510" s="21" t="e">
        <f t="shared" si="255"/>
        <v>#N/A</v>
      </c>
      <c r="AU510" s="20" t="e">
        <f>VLOOKUP($D510,'DATA PENGUKURAN GARDU'!$A:$BS,44,0)</f>
        <v>#N/A</v>
      </c>
      <c r="AV510" s="21" t="e">
        <f t="shared" si="256"/>
        <v>#N/A</v>
      </c>
      <c r="AW510" s="20" t="e">
        <f>VLOOKUP($D510,'DATA PENGUKURAN GARDU'!$A:$BS,46,0)</f>
        <v>#N/A</v>
      </c>
      <c r="AX510" s="21" t="e">
        <f t="shared" si="257"/>
        <v>#N/A</v>
      </c>
      <c r="AY510" s="20" t="e">
        <f>VLOOKUP($D510,'DATA PENGUKURAN GARDU'!$A:$BS,46,0)</f>
        <v>#N/A</v>
      </c>
      <c r="AZ510" s="20" t="e">
        <f>VLOOKUP($D510,'DATA PENGUKURAN GARDU'!$A:$BS,53,0)</f>
        <v>#N/A</v>
      </c>
      <c r="BA510" s="20" t="e">
        <f>VLOOKUP($D510,'DATA PENGUKURAN GARDU'!$A:$BS,54,0)</f>
        <v>#N/A</v>
      </c>
      <c r="BB510" s="17" t="e">
        <f>VLOOKUP($E510,'DATA PENGUKURAN GARDU'!$A:$BS,42,0)</f>
        <v>#N/A</v>
      </c>
      <c r="BC510" s="23" t="e">
        <f t="shared" si="258"/>
        <v>#N/A</v>
      </c>
      <c r="BD510" s="17" t="e">
        <f>VLOOKUP($E510,'DATA PENGUKURAN GARDU'!$A:$BS,44,0)</f>
        <v>#N/A</v>
      </c>
      <c r="BE510" s="23" t="e">
        <f t="shared" si="259"/>
        <v>#N/A</v>
      </c>
      <c r="BF510" s="17" t="e">
        <f>VLOOKUP($E510,'DATA PENGUKURAN GARDU'!$A:$BS,46,0)</f>
        <v>#N/A</v>
      </c>
      <c r="BG510" s="23" t="e">
        <f t="shared" si="260"/>
        <v>#N/A</v>
      </c>
      <c r="BH510" s="17" t="e">
        <f>VLOOKUP($E510,'DATA PENGUKURAN GARDU'!$A:$BS,46,0)</f>
        <v>#N/A</v>
      </c>
      <c r="BI510" s="17" t="e">
        <f>VLOOKUP($E510,'DATA PENGUKURAN GARDU'!$A:$BS,53,0)</f>
        <v>#N/A</v>
      </c>
      <c r="BJ510" s="17" t="e">
        <f>VLOOKUP($E510,'DATA PENGUKURAN GARDU'!$A:$BS,54,0)</f>
        <v>#N/A</v>
      </c>
      <c r="BK510" s="20" t="e">
        <f t="shared" si="261"/>
        <v>#N/A</v>
      </c>
      <c r="BL510" s="20" t="e">
        <f t="shared" si="262"/>
        <v>#N/A</v>
      </c>
      <c r="BM510" s="20" t="e">
        <f t="shared" si="263"/>
        <v>#N/A</v>
      </c>
      <c r="BN510" s="25" t="e">
        <f t="shared" si="264"/>
        <v>#N/A</v>
      </c>
      <c r="BO510" s="26" t="str">
        <f t="shared" si="265"/>
        <v>0</v>
      </c>
      <c r="BP510" s="21" t="e">
        <f t="shared" si="266"/>
        <v>#VALUE!</v>
      </c>
      <c r="BQ510" s="20" t="e">
        <f t="shared" si="267"/>
        <v>#N/A</v>
      </c>
      <c r="BR510" s="20" t="e">
        <v>#N/A</v>
      </c>
      <c r="BS510" s="9" t="e">
        <v>#N/A</v>
      </c>
      <c r="BT510" s="2" t="e">
        <f t="shared" si="268"/>
        <v>#VALUE!</v>
      </c>
      <c r="BU510" s="2" t="e">
        <f t="shared" si="236"/>
        <v>#N/A</v>
      </c>
      <c r="BV510" s="2" t="e">
        <f t="shared" si="237"/>
        <v>#N/A</v>
      </c>
    </row>
    <row r="511" s="2" customFormat="1" ht="22.95" customHeight="1" spans="1:74">
      <c r="A511" s="9" t="str">
        <f t="shared" si="238"/>
        <v>N 012Induk</v>
      </c>
      <c r="B511" s="9" t="str">
        <f t="shared" si="239"/>
        <v>N 012jurusan 1</v>
      </c>
      <c r="C511" s="9" t="str">
        <f t="shared" si="240"/>
        <v>N 012jurusan 2</v>
      </c>
      <c r="D511" s="9" t="str">
        <f t="shared" si="241"/>
        <v>N 012jurusan 3</v>
      </c>
      <c r="E511" s="9" t="str">
        <f t="shared" si="242"/>
        <v>N 012jurusan 4</v>
      </c>
      <c r="F511" s="10" t="s">
        <v>226</v>
      </c>
      <c r="G511" s="10" t="s">
        <v>101</v>
      </c>
      <c r="H511" s="10" t="s">
        <v>651</v>
      </c>
      <c r="I511" s="10">
        <v>0.94211</v>
      </c>
      <c r="J511" s="10">
        <v>124.15724</v>
      </c>
      <c r="K511" s="10" t="s">
        <v>7465</v>
      </c>
      <c r="L511" s="10" t="s">
        <v>7465</v>
      </c>
      <c r="M511" s="10" t="s">
        <v>7465</v>
      </c>
      <c r="N511" s="14">
        <f t="shared" si="243"/>
        <v>0</v>
      </c>
      <c r="O511" s="15" t="e">
        <f t="shared" si="244"/>
        <v>#VALUE!</v>
      </c>
      <c r="P511" s="15" t="e">
        <f t="shared" si="245"/>
        <v>#VALUE!</v>
      </c>
      <c r="Q511" s="17" t="e">
        <f>VLOOKUP($A511,'DATA PENGUKURAN GARDU'!$A:$BS,42,0)</f>
        <v>#N/A</v>
      </c>
      <c r="R511" s="18" t="e">
        <f t="shared" si="246"/>
        <v>#N/A</v>
      </c>
      <c r="S511" s="17" t="e">
        <f>VLOOKUP($A511,'DATA PENGUKURAN GARDU'!$A:$BS,44,0)</f>
        <v>#N/A</v>
      </c>
      <c r="T511" s="18" t="e">
        <f t="shared" si="247"/>
        <v>#N/A</v>
      </c>
      <c r="U511" s="17" t="e">
        <f>VLOOKUP($A511,'DATA PENGUKURAN GARDU'!$A:$BS,46,0)</f>
        <v>#N/A</v>
      </c>
      <c r="V511" s="18" t="e">
        <f t="shared" si="248"/>
        <v>#N/A</v>
      </c>
      <c r="W511" s="17" t="e">
        <f>VLOOKUP($A511,'DATA PENGUKURAN GARDU'!$A:$BS,48,0)</f>
        <v>#N/A</v>
      </c>
      <c r="X511" s="17" t="e">
        <f>VLOOKUP($A511,'DATA PENGUKURAN GARDU'!$A:$BS,53,0)</f>
        <v>#N/A</v>
      </c>
      <c r="Y511" s="17" t="e">
        <f>VLOOKUP($A511,'DATA PENGUKURAN GARDU'!$A:$BS,54,0)</f>
        <v>#N/A</v>
      </c>
      <c r="Z511" s="17" t="e">
        <f>VLOOKUP($A511,'DATA PENGUKURAN GARDU'!$A:$BS,55,0)</f>
        <v>#N/A</v>
      </c>
      <c r="AA511" s="20" t="e">
        <f>VLOOKUP($B511,'DATA PENGUKURAN GARDU'!$A:$BS,42,0)</f>
        <v>#N/A</v>
      </c>
      <c r="AB511" s="21" t="e">
        <f t="shared" si="249"/>
        <v>#N/A</v>
      </c>
      <c r="AC511" s="20" t="e">
        <f>VLOOKUP($B511,'DATA PENGUKURAN GARDU'!$A:$BS,44,0)</f>
        <v>#N/A</v>
      </c>
      <c r="AD511" s="21" t="e">
        <f t="shared" si="250"/>
        <v>#N/A</v>
      </c>
      <c r="AE511" s="20" t="e">
        <f>VLOOKUP($B511,'DATA PENGUKURAN GARDU'!$A:$BS,46,0)</f>
        <v>#N/A</v>
      </c>
      <c r="AF511" s="21" t="e">
        <f t="shared" si="251"/>
        <v>#N/A</v>
      </c>
      <c r="AG511" s="20" t="e">
        <f>VLOOKUP($B511,'DATA PENGUKURAN GARDU'!$A:$BS,46,0)</f>
        <v>#N/A</v>
      </c>
      <c r="AH511" s="20" t="e">
        <f>VLOOKUP($B511,'DATA PENGUKURAN GARDU'!$A:$BS,53,0)</f>
        <v>#N/A</v>
      </c>
      <c r="AI511" s="20" t="e">
        <f>VLOOKUP($B511,'DATA PENGUKURAN GARDU'!$A:$BS,54,0)</f>
        <v>#N/A</v>
      </c>
      <c r="AJ511" s="17" t="e">
        <f>VLOOKUP($C511,'DATA PENGUKURAN GARDU'!$A:$BS,42,0)</f>
        <v>#N/A</v>
      </c>
      <c r="AK511" s="23" t="e">
        <f t="shared" si="252"/>
        <v>#N/A</v>
      </c>
      <c r="AL511" s="17" t="e">
        <f>VLOOKUP($C511,'DATA PENGUKURAN GARDU'!$A:$BS,44,0)</f>
        <v>#N/A</v>
      </c>
      <c r="AM511" s="23" t="e">
        <f t="shared" si="253"/>
        <v>#N/A</v>
      </c>
      <c r="AN511" s="17" t="e">
        <f>VLOOKUP($C511,'DATA PENGUKURAN GARDU'!$A:$BS,46,0)</f>
        <v>#N/A</v>
      </c>
      <c r="AO511" s="23" t="e">
        <f t="shared" si="254"/>
        <v>#N/A</v>
      </c>
      <c r="AP511" s="17" t="e">
        <f>VLOOKUP($C511,'DATA PENGUKURAN GARDU'!$A:$BS,46,0)</f>
        <v>#N/A</v>
      </c>
      <c r="AQ511" s="17" t="e">
        <f>VLOOKUP($C511,'DATA PENGUKURAN GARDU'!$A:$BS,53,0)</f>
        <v>#N/A</v>
      </c>
      <c r="AR511" s="17" t="e">
        <f>VLOOKUP($C511,'DATA PENGUKURAN GARDU'!$A:$BS,54,0)</f>
        <v>#N/A</v>
      </c>
      <c r="AS511" s="20" t="e">
        <f>VLOOKUP($D511,'DATA PENGUKURAN GARDU'!$A:$BS,42,0)</f>
        <v>#N/A</v>
      </c>
      <c r="AT511" s="21" t="e">
        <f t="shared" si="255"/>
        <v>#N/A</v>
      </c>
      <c r="AU511" s="20" t="e">
        <f>VLOOKUP($D511,'DATA PENGUKURAN GARDU'!$A:$BS,44,0)</f>
        <v>#N/A</v>
      </c>
      <c r="AV511" s="21" t="e">
        <f t="shared" si="256"/>
        <v>#N/A</v>
      </c>
      <c r="AW511" s="20" t="e">
        <f>VLOOKUP($D511,'DATA PENGUKURAN GARDU'!$A:$BS,46,0)</f>
        <v>#N/A</v>
      </c>
      <c r="AX511" s="21" t="e">
        <f t="shared" si="257"/>
        <v>#N/A</v>
      </c>
      <c r="AY511" s="20" t="e">
        <f>VLOOKUP($D511,'DATA PENGUKURAN GARDU'!$A:$BS,46,0)</f>
        <v>#N/A</v>
      </c>
      <c r="AZ511" s="20" t="e">
        <f>VLOOKUP($D511,'DATA PENGUKURAN GARDU'!$A:$BS,53,0)</f>
        <v>#N/A</v>
      </c>
      <c r="BA511" s="20" t="e">
        <f>VLOOKUP($D511,'DATA PENGUKURAN GARDU'!$A:$BS,54,0)</f>
        <v>#N/A</v>
      </c>
      <c r="BB511" s="17" t="e">
        <f>VLOOKUP($E511,'DATA PENGUKURAN GARDU'!$A:$BS,42,0)</f>
        <v>#N/A</v>
      </c>
      <c r="BC511" s="23" t="e">
        <f t="shared" si="258"/>
        <v>#N/A</v>
      </c>
      <c r="BD511" s="17" t="e">
        <f>VLOOKUP($E511,'DATA PENGUKURAN GARDU'!$A:$BS,44,0)</f>
        <v>#N/A</v>
      </c>
      <c r="BE511" s="23" t="e">
        <f t="shared" si="259"/>
        <v>#N/A</v>
      </c>
      <c r="BF511" s="17" t="e">
        <f>VLOOKUP($E511,'DATA PENGUKURAN GARDU'!$A:$BS,46,0)</f>
        <v>#N/A</v>
      </c>
      <c r="BG511" s="23" t="e">
        <f t="shared" si="260"/>
        <v>#N/A</v>
      </c>
      <c r="BH511" s="17" t="e">
        <f>VLOOKUP($E511,'DATA PENGUKURAN GARDU'!$A:$BS,46,0)</f>
        <v>#N/A</v>
      </c>
      <c r="BI511" s="17" t="e">
        <f>VLOOKUP($E511,'DATA PENGUKURAN GARDU'!$A:$BS,53,0)</f>
        <v>#N/A</v>
      </c>
      <c r="BJ511" s="17" t="e">
        <f>VLOOKUP($E511,'DATA PENGUKURAN GARDU'!$A:$BS,54,0)</f>
        <v>#N/A</v>
      </c>
      <c r="BK511" s="20" t="e">
        <f t="shared" si="261"/>
        <v>#N/A</v>
      </c>
      <c r="BL511" s="20" t="e">
        <f t="shared" si="262"/>
        <v>#N/A</v>
      </c>
      <c r="BM511" s="20" t="e">
        <f t="shared" si="263"/>
        <v>#N/A</v>
      </c>
      <c r="BN511" s="25" t="e">
        <f t="shared" si="264"/>
        <v>#N/A</v>
      </c>
      <c r="BO511" s="26" t="str">
        <f t="shared" si="265"/>
        <v>0</v>
      </c>
      <c r="BP511" s="21" t="e">
        <f t="shared" si="266"/>
        <v>#VALUE!</v>
      </c>
      <c r="BQ511" s="20" t="e">
        <f t="shared" si="267"/>
        <v>#N/A</v>
      </c>
      <c r="BR511" s="20" t="e">
        <v>#N/A</v>
      </c>
      <c r="BS511" s="9" t="e">
        <v>#N/A</v>
      </c>
      <c r="BT511" s="2" t="e">
        <f t="shared" si="268"/>
        <v>#VALUE!</v>
      </c>
      <c r="BU511" s="2" t="e">
        <f t="shared" si="236"/>
        <v>#N/A</v>
      </c>
      <c r="BV511" s="2" t="e">
        <f t="shared" si="237"/>
        <v>#N/A</v>
      </c>
    </row>
    <row r="512" s="2" customFormat="1" ht="22.95" customHeight="1" spans="1:74">
      <c r="A512" s="9" t="str">
        <f t="shared" si="238"/>
        <v>N 039Induk</v>
      </c>
      <c r="B512" s="9" t="str">
        <f t="shared" si="239"/>
        <v>N 039jurusan 1</v>
      </c>
      <c r="C512" s="9" t="str">
        <f t="shared" si="240"/>
        <v>N 039jurusan 2</v>
      </c>
      <c r="D512" s="9" t="str">
        <f t="shared" si="241"/>
        <v>N 039jurusan 3</v>
      </c>
      <c r="E512" s="9" t="str">
        <f t="shared" si="242"/>
        <v>N 039jurusan 4</v>
      </c>
      <c r="F512" s="10" t="s">
        <v>226</v>
      </c>
      <c r="G512" s="10" t="s">
        <v>101</v>
      </c>
      <c r="H512" s="10" t="s">
        <v>652</v>
      </c>
      <c r="I512" s="10">
        <v>0.91551</v>
      </c>
      <c r="J512" s="10">
        <v>124.0929</v>
      </c>
      <c r="K512" s="10" t="s">
        <v>7465</v>
      </c>
      <c r="L512" s="10" t="s">
        <v>7465</v>
      </c>
      <c r="M512" s="10" t="s">
        <v>7465</v>
      </c>
      <c r="N512" s="14">
        <f t="shared" si="243"/>
        <v>0</v>
      </c>
      <c r="O512" s="15" t="e">
        <f t="shared" si="244"/>
        <v>#VALUE!</v>
      </c>
      <c r="P512" s="15" t="e">
        <f t="shared" si="245"/>
        <v>#VALUE!</v>
      </c>
      <c r="Q512" s="17" t="e">
        <f>VLOOKUP($A512,'DATA PENGUKURAN GARDU'!$A:$BS,42,0)</f>
        <v>#N/A</v>
      </c>
      <c r="R512" s="18" t="e">
        <f t="shared" si="246"/>
        <v>#N/A</v>
      </c>
      <c r="S512" s="17" t="e">
        <f>VLOOKUP($A512,'DATA PENGUKURAN GARDU'!$A:$BS,44,0)</f>
        <v>#N/A</v>
      </c>
      <c r="T512" s="18" t="e">
        <f t="shared" si="247"/>
        <v>#N/A</v>
      </c>
      <c r="U512" s="17" t="e">
        <f>VLOOKUP($A512,'DATA PENGUKURAN GARDU'!$A:$BS,46,0)</f>
        <v>#N/A</v>
      </c>
      <c r="V512" s="18" t="e">
        <f t="shared" si="248"/>
        <v>#N/A</v>
      </c>
      <c r="W512" s="17" t="e">
        <f>VLOOKUP($A512,'DATA PENGUKURAN GARDU'!$A:$BS,48,0)</f>
        <v>#N/A</v>
      </c>
      <c r="X512" s="17" t="e">
        <f>VLOOKUP($A512,'DATA PENGUKURAN GARDU'!$A:$BS,53,0)</f>
        <v>#N/A</v>
      </c>
      <c r="Y512" s="17" t="e">
        <f>VLOOKUP($A512,'DATA PENGUKURAN GARDU'!$A:$BS,54,0)</f>
        <v>#N/A</v>
      </c>
      <c r="Z512" s="17" t="e">
        <f>VLOOKUP($A512,'DATA PENGUKURAN GARDU'!$A:$BS,55,0)</f>
        <v>#N/A</v>
      </c>
      <c r="AA512" s="20" t="e">
        <f>VLOOKUP($B512,'DATA PENGUKURAN GARDU'!$A:$BS,42,0)</f>
        <v>#N/A</v>
      </c>
      <c r="AB512" s="21" t="e">
        <f t="shared" si="249"/>
        <v>#N/A</v>
      </c>
      <c r="AC512" s="20" t="e">
        <f>VLOOKUP($B512,'DATA PENGUKURAN GARDU'!$A:$BS,44,0)</f>
        <v>#N/A</v>
      </c>
      <c r="AD512" s="21" t="e">
        <f t="shared" si="250"/>
        <v>#N/A</v>
      </c>
      <c r="AE512" s="20" t="e">
        <f>VLOOKUP($B512,'DATA PENGUKURAN GARDU'!$A:$BS,46,0)</f>
        <v>#N/A</v>
      </c>
      <c r="AF512" s="21" t="e">
        <f t="shared" si="251"/>
        <v>#N/A</v>
      </c>
      <c r="AG512" s="20" t="e">
        <f>VLOOKUP($B512,'DATA PENGUKURAN GARDU'!$A:$BS,46,0)</f>
        <v>#N/A</v>
      </c>
      <c r="AH512" s="20" t="e">
        <f>VLOOKUP($B512,'DATA PENGUKURAN GARDU'!$A:$BS,53,0)</f>
        <v>#N/A</v>
      </c>
      <c r="AI512" s="20" t="e">
        <f>VLOOKUP($B512,'DATA PENGUKURAN GARDU'!$A:$BS,54,0)</f>
        <v>#N/A</v>
      </c>
      <c r="AJ512" s="17" t="e">
        <f>VLOOKUP($C512,'DATA PENGUKURAN GARDU'!$A:$BS,42,0)</f>
        <v>#N/A</v>
      </c>
      <c r="AK512" s="23" t="e">
        <f t="shared" si="252"/>
        <v>#N/A</v>
      </c>
      <c r="AL512" s="17" t="e">
        <f>VLOOKUP($C512,'DATA PENGUKURAN GARDU'!$A:$BS,44,0)</f>
        <v>#N/A</v>
      </c>
      <c r="AM512" s="23" t="e">
        <f t="shared" si="253"/>
        <v>#N/A</v>
      </c>
      <c r="AN512" s="17" t="e">
        <f>VLOOKUP($C512,'DATA PENGUKURAN GARDU'!$A:$BS,46,0)</f>
        <v>#N/A</v>
      </c>
      <c r="AO512" s="23" t="e">
        <f t="shared" si="254"/>
        <v>#N/A</v>
      </c>
      <c r="AP512" s="17" t="e">
        <f>VLOOKUP($C512,'DATA PENGUKURAN GARDU'!$A:$BS,46,0)</f>
        <v>#N/A</v>
      </c>
      <c r="AQ512" s="17" t="e">
        <f>VLOOKUP($C512,'DATA PENGUKURAN GARDU'!$A:$BS,53,0)</f>
        <v>#N/A</v>
      </c>
      <c r="AR512" s="17" t="e">
        <f>VLOOKUP($C512,'DATA PENGUKURAN GARDU'!$A:$BS,54,0)</f>
        <v>#N/A</v>
      </c>
      <c r="AS512" s="20" t="e">
        <f>VLOOKUP($D512,'DATA PENGUKURAN GARDU'!$A:$BS,42,0)</f>
        <v>#N/A</v>
      </c>
      <c r="AT512" s="21" t="e">
        <f t="shared" si="255"/>
        <v>#N/A</v>
      </c>
      <c r="AU512" s="20" t="e">
        <f>VLOOKUP($D512,'DATA PENGUKURAN GARDU'!$A:$BS,44,0)</f>
        <v>#N/A</v>
      </c>
      <c r="AV512" s="21" t="e">
        <f t="shared" si="256"/>
        <v>#N/A</v>
      </c>
      <c r="AW512" s="20" t="e">
        <f>VLOOKUP($D512,'DATA PENGUKURAN GARDU'!$A:$BS,46,0)</f>
        <v>#N/A</v>
      </c>
      <c r="AX512" s="21" t="e">
        <f t="shared" si="257"/>
        <v>#N/A</v>
      </c>
      <c r="AY512" s="20" t="e">
        <f>VLOOKUP($D512,'DATA PENGUKURAN GARDU'!$A:$BS,46,0)</f>
        <v>#N/A</v>
      </c>
      <c r="AZ512" s="20" t="e">
        <f>VLOOKUP($D512,'DATA PENGUKURAN GARDU'!$A:$BS,53,0)</f>
        <v>#N/A</v>
      </c>
      <c r="BA512" s="20" t="e">
        <f>VLOOKUP($D512,'DATA PENGUKURAN GARDU'!$A:$BS,54,0)</f>
        <v>#N/A</v>
      </c>
      <c r="BB512" s="17" t="e">
        <f>VLOOKUP($E512,'DATA PENGUKURAN GARDU'!$A:$BS,42,0)</f>
        <v>#N/A</v>
      </c>
      <c r="BC512" s="23" t="e">
        <f t="shared" si="258"/>
        <v>#N/A</v>
      </c>
      <c r="BD512" s="17" t="e">
        <f>VLOOKUP($E512,'DATA PENGUKURAN GARDU'!$A:$BS,44,0)</f>
        <v>#N/A</v>
      </c>
      <c r="BE512" s="23" t="e">
        <f t="shared" si="259"/>
        <v>#N/A</v>
      </c>
      <c r="BF512" s="17" t="e">
        <f>VLOOKUP($E512,'DATA PENGUKURAN GARDU'!$A:$BS,46,0)</f>
        <v>#N/A</v>
      </c>
      <c r="BG512" s="23" t="e">
        <f t="shared" si="260"/>
        <v>#N/A</v>
      </c>
      <c r="BH512" s="17" t="e">
        <f>VLOOKUP($E512,'DATA PENGUKURAN GARDU'!$A:$BS,46,0)</f>
        <v>#N/A</v>
      </c>
      <c r="BI512" s="17" t="e">
        <f>VLOOKUP($E512,'DATA PENGUKURAN GARDU'!$A:$BS,53,0)</f>
        <v>#N/A</v>
      </c>
      <c r="BJ512" s="17" t="e">
        <f>VLOOKUP($E512,'DATA PENGUKURAN GARDU'!$A:$BS,54,0)</f>
        <v>#N/A</v>
      </c>
      <c r="BK512" s="20" t="e">
        <f t="shared" si="261"/>
        <v>#N/A</v>
      </c>
      <c r="BL512" s="20" t="e">
        <f t="shared" si="262"/>
        <v>#N/A</v>
      </c>
      <c r="BM512" s="20" t="e">
        <f t="shared" si="263"/>
        <v>#N/A</v>
      </c>
      <c r="BN512" s="25" t="e">
        <f t="shared" si="264"/>
        <v>#N/A</v>
      </c>
      <c r="BO512" s="26" t="str">
        <f t="shared" si="265"/>
        <v>0</v>
      </c>
      <c r="BP512" s="21" t="e">
        <f t="shared" si="266"/>
        <v>#VALUE!</v>
      </c>
      <c r="BQ512" s="20" t="e">
        <f t="shared" si="267"/>
        <v>#N/A</v>
      </c>
      <c r="BR512" s="20" t="e">
        <v>#N/A</v>
      </c>
      <c r="BS512" s="9" t="e">
        <v>#N/A</v>
      </c>
      <c r="BT512" s="2" t="e">
        <f t="shared" si="268"/>
        <v>#VALUE!</v>
      </c>
      <c r="BU512" s="2" t="e">
        <f t="shared" si="236"/>
        <v>#N/A</v>
      </c>
      <c r="BV512" s="2" t="e">
        <f t="shared" si="237"/>
        <v>#N/A</v>
      </c>
    </row>
    <row r="513" s="2" customFormat="1" ht="22.95" customHeight="1" spans="1:74">
      <c r="A513" s="9" t="str">
        <f t="shared" si="238"/>
        <v>N 048Induk</v>
      </c>
      <c r="B513" s="9" t="str">
        <f t="shared" si="239"/>
        <v>N 048jurusan 1</v>
      </c>
      <c r="C513" s="9" t="str">
        <f t="shared" si="240"/>
        <v>N 048jurusan 2</v>
      </c>
      <c r="D513" s="9" t="str">
        <f t="shared" si="241"/>
        <v>N 048jurusan 3</v>
      </c>
      <c r="E513" s="9" t="str">
        <f t="shared" si="242"/>
        <v>N 048jurusan 4</v>
      </c>
      <c r="F513" s="10" t="s">
        <v>226</v>
      </c>
      <c r="G513" s="10" t="s">
        <v>101</v>
      </c>
      <c r="H513" s="10" t="s">
        <v>653</v>
      </c>
      <c r="I513" s="10">
        <v>0.86477</v>
      </c>
      <c r="J513" s="10">
        <v>124.12593</v>
      </c>
      <c r="K513" s="10" t="s">
        <v>7465</v>
      </c>
      <c r="L513" s="10" t="s">
        <v>7465</v>
      </c>
      <c r="M513" s="10" t="s">
        <v>7465</v>
      </c>
      <c r="N513" s="14">
        <f t="shared" si="243"/>
        <v>0</v>
      </c>
      <c r="O513" s="15" t="e">
        <f t="shared" si="244"/>
        <v>#VALUE!</v>
      </c>
      <c r="P513" s="15" t="e">
        <f t="shared" si="245"/>
        <v>#VALUE!</v>
      </c>
      <c r="Q513" s="17" t="e">
        <f>VLOOKUP($A513,'DATA PENGUKURAN GARDU'!$A:$BS,42,0)</f>
        <v>#N/A</v>
      </c>
      <c r="R513" s="18" t="e">
        <f t="shared" si="246"/>
        <v>#N/A</v>
      </c>
      <c r="S513" s="17" t="e">
        <f>VLOOKUP($A513,'DATA PENGUKURAN GARDU'!$A:$BS,44,0)</f>
        <v>#N/A</v>
      </c>
      <c r="T513" s="18" t="e">
        <f t="shared" si="247"/>
        <v>#N/A</v>
      </c>
      <c r="U513" s="17" t="e">
        <f>VLOOKUP($A513,'DATA PENGUKURAN GARDU'!$A:$BS,46,0)</f>
        <v>#N/A</v>
      </c>
      <c r="V513" s="18" t="e">
        <f t="shared" si="248"/>
        <v>#N/A</v>
      </c>
      <c r="W513" s="17" t="e">
        <f>VLOOKUP($A513,'DATA PENGUKURAN GARDU'!$A:$BS,48,0)</f>
        <v>#N/A</v>
      </c>
      <c r="X513" s="17" t="e">
        <f>VLOOKUP($A513,'DATA PENGUKURAN GARDU'!$A:$BS,53,0)</f>
        <v>#N/A</v>
      </c>
      <c r="Y513" s="17" t="e">
        <f>VLOOKUP($A513,'DATA PENGUKURAN GARDU'!$A:$BS,54,0)</f>
        <v>#N/A</v>
      </c>
      <c r="Z513" s="17" t="e">
        <f>VLOOKUP($A513,'DATA PENGUKURAN GARDU'!$A:$BS,55,0)</f>
        <v>#N/A</v>
      </c>
      <c r="AA513" s="20" t="e">
        <f>VLOOKUP($B513,'DATA PENGUKURAN GARDU'!$A:$BS,42,0)</f>
        <v>#N/A</v>
      </c>
      <c r="AB513" s="21" t="e">
        <f t="shared" si="249"/>
        <v>#N/A</v>
      </c>
      <c r="AC513" s="20" t="e">
        <f>VLOOKUP($B513,'DATA PENGUKURAN GARDU'!$A:$BS,44,0)</f>
        <v>#N/A</v>
      </c>
      <c r="AD513" s="21" t="e">
        <f t="shared" si="250"/>
        <v>#N/A</v>
      </c>
      <c r="AE513" s="20" t="e">
        <f>VLOOKUP($B513,'DATA PENGUKURAN GARDU'!$A:$BS,46,0)</f>
        <v>#N/A</v>
      </c>
      <c r="AF513" s="21" t="e">
        <f t="shared" si="251"/>
        <v>#N/A</v>
      </c>
      <c r="AG513" s="20" t="e">
        <f>VLOOKUP($B513,'DATA PENGUKURAN GARDU'!$A:$BS,46,0)</f>
        <v>#N/A</v>
      </c>
      <c r="AH513" s="20" t="e">
        <f>VLOOKUP($B513,'DATA PENGUKURAN GARDU'!$A:$BS,53,0)</f>
        <v>#N/A</v>
      </c>
      <c r="AI513" s="20" t="e">
        <f>VLOOKUP($B513,'DATA PENGUKURAN GARDU'!$A:$BS,54,0)</f>
        <v>#N/A</v>
      </c>
      <c r="AJ513" s="17" t="e">
        <f>VLOOKUP($C513,'DATA PENGUKURAN GARDU'!$A:$BS,42,0)</f>
        <v>#N/A</v>
      </c>
      <c r="AK513" s="23" t="e">
        <f t="shared" si="252"/>
        <v>#N/A</v>
      </c>
      <c r="AL513" s="17" t="e">
        <f>VLOOKUP($C513,'DATA PENGUKURAN GARDU'!$A:$BS,44,0)</f>
        <v>#N/A</v>
      </c>
      <c r="AM513" s="23" t="e">
        <f t="shared" si="253"/>
        <v>#N/A</v>
      </c>
      <c r="AN513" s="17" t="e">
        <f>VLOOKUP($C513,'DATA PENGUKURAN GARDU'!$A:$BS,46,0)</f>
        <v>#N/A</v>
      </c>
      <c r="AO513" s="23" t="e">
        <f t="shared" si="254"/>
        <v>#N/A</v>
      </c>
      <c r="AP513" s="17" t="e">
        <f>VLOOKUP($C513,'DATA PENGUKURAN GARDU'!$A:$BS,46,0)</f>
        <v>#N/A</v>
      </c>
      <c r="AQ513" s="17" t="e">
        <f>VLOOKUP($C513,'DATA PENGUKURAN GARDU'!$A:$BS,53,0)</f>
        <v>#N/A</v>
      </c>
      <c r="AR513" s="17" t="e">
        <f>VLOOKUP($C513,'DATA PENGUKURAN GARDU'!$A:$BS,54,0)</f>
        <v>#N/A</v>
      </c>
      <c r="AS513" s="20" t="e">
        <f>VLOOKUP($D513,'DATA PENGUKURAN GARDU'!$A:$BS,42,0)</f>
        <v>#N/A</v>
      </c>
      <c r="AT513" s="21" t="e">
        <f t="shared" si="255"/>
        <v>#N/A</v>
      </c>
      <c r="AU513" s="20" t="e">
        <f>VLOOKUP($D513,'DATA PENGUKURAN GARDU'!$A:$BS,44,0)</f>
        <v>#N/A</v>
      </c>
      <c r="AV513" s="21" t="e">
        <f t="shared" si="256"/>
        <v>#N/A</v>
      </c>
      <c r="AW513" s="20" t="e">
        <f>VLOOKUP($D513,'DATA PENGUKURAN GARDU'!$A:$BS,46,0)</f>
        <v>#N/A</v>
      </c>
      <c r="AX513" s="21" t="e">
        <f t="shared" si="257"/>
        <v>#N/A</v>
      </c>
      <c r="AY513" s="20" t="e">
        <f>VLOOKUP($D513,'DATA PENGUKURAN GARDU'!$A:$BS,46,0)</f>
        <v>#N/A</v>
      </c>
      <c r="AZ513" s="20" t="e">
        <f>VLOOKUP($D513,'DATA PENGUKURAN GARDU'!$A:$BS,53,0)</f>
        <v>#N/A</v>
      </c>
      <c r="BA513" s="20" t="e">
        <f>VLOOKUP($D513,'DATA PENGUKURAN GARDU'!$A:$BS,54,0)</f>
        <v>#N/A</v>
      </c>
      <c r="BB513" s="17" t="e">
        <f>VLOOKUP($E513,'DATA PENGUKURAN GARDU'!$A:$BS,42,0)</f>
        <v>#N/A</v>
      </c>
      <c r="BC513" s="23" t="e">
        <f t="shared" si="258"/>
        <v>#N/A</v>
      </c>
      <c r="BD513" s="17" t="e">
        <f>VLOOKUP($E513,'DATA PENGUKURAN GARDU'!$A:$BS,44,0)</f>
        <v>#N/A</v>
      </c>
      <c r="BE513" s="23" t="e">
        <f t="shared" si="259"/>
        <v>#N/A</v>
      </c>
      <c r="BF513" s="17" t="e">
        <f>VLOOKUP($E513,'DATA PENGUKURAN GARDU'!$A:$BS,46,0)</f>
        <v>#N/A</v>
      </c>
      <c r="BG513" s="23" t="e">
        <f t="shared" si="260"/>
        <v>#N/A</v>
      </c>
      <c r="BH513" s="17" t="e">
        <f>VLOOKUP($E513,'DATA PENGUKURAN GARDU'!$A:$BS,46,0)</f>
        <v>#N/A</v>
      </c>
      <c r="BI513" s="17" t="e">
        <f>VLOOKUP($E513,'DATA PENGUKURAN GARDU'!$A:$BS,53,0)</f>
        <v>#N/A</v>
      </c>
      <c r="BJ513" s="17" t="e">
        <f>VLOOKUP($E513,'DATA PENGUKURAN GARDU'!$A:$BS,54,0)</f>
        <v>#N/A</v>
      </c>
      <c r="BK513" s="20" t="e">
        <f t="shared" si="261"/>
        <v>#N/A</v>
      </c>
      <c r="BL513" s="20" t="e">
        <f t="shared" si="262"/>
        <v>#N/A</v>
      </c>
      <c r="BM513" s="20" t="e">
        <f t="shared" si="263"/>
        <v>#N/A</v>
      </c>
      <c r="BN513" s="25" t="e">
        <f t="shared" si="264"/>
        <v>#N/A</v>
      </c>
      <c r="BO513" s="26" t="str">
        <f t="shared" si="265"/>
        <v>0</v>
      </c>
      <c r="BP513" s="21" t="e">
        <f t="shared" si="266"/>
        <v>#VALUE!</v>
      </c>
      <c r="BQ513" s="20" t="e">
        <f t="shared" si="267"/>
        <v>#N/A</v>
      </c>
      <c r="BR513" s="20" t="e">
        <v>#N/A</v>
      </c>
      <c r="BS513" s="9" t="e">
        <v>#N/A</v>
      </c>
      <c r="BT513" s="2" t="e">
        <f t="shared" si="268"/>
        <v>#VALUE!</v>
      </c>
      <c r="BU513" s="2" t="e">
        <f t="shared" si="236"/>
        <v>#N/A</v>
      </c>
      <c r="BV513" s="2" t="e">
        <f t="shared" si="237"/>
        <v>#N/A</v>
      </c>
    </row>
    <row r="514" s="2" customFormat="1" ht="22.95" customHeight="1" spans="1:74">
      <c r="A514" s="9" t="str">
        <f t="shared" si="238"/>
        <v>L-012Induk</v>
      </c>
      <c r="B514" s="9" t="str">
        <f t="shared" si="239"/>
        <v>L-012jurusan 1</v>
      </c>
      <c r="C514" s="9" t="str">
        <f t="shared" si="240"/>
        <v>L-012jurusan 2</v>
      </c>
      <c r="D514" s="9" t="str">
        <f t="shared" si="241"/>
        <v>L-012jurusan 3</v>
      </c>
      <c r="E514" s="9" t="str">
        <f t="shared" si="242"/>
        <v>L-012jurusan 4</v>
      </c>
      <c r="F514" s="10" t="s">
        <v>46</v>
      </c>
      <c r="G514" s="10" t="s">
        <v>22</v>
      </c>
      <c r="H514" s="10" t="s">
        <v>654</v>
      </c>
      <c r="I514" s="10">
        <v>0.38304</v>
      </c>
      <c r="J514" s="10">
        <v>123.98257</v>
      </c>
      <c r="K514" s="10" t="s">
        <v>7465</v>
      </c>
      <c r="L514" s="10" t="s">
        <v>7465</v>
      </c>
      <c r="M514" s="10" t="s">
        <v>7465</v>
      </c>
      <c r="N514" s="14">
        <f t="shared" si="243"/>
        <v>0</v>
      </c>
      <c r="O514" s="15" t="e">
        <f t="shared" si="244"/>
        <v>#VALUE!</v>
      </c>
      <c r="P514" s="15" t="e">
        <f t="shared" si="245"/>
        <v>#VALUE!</v>
      </c>
      <c r="Q514" s="17" t="e">
        <f>VLOOKUP($A514,'DATA PENGUKURAN GARDU'!$A:$BS,42,0)</f>
        <v>#N/A</v>
      </c>
      <c r="R514" s="18" t="e">
        <f t="shared" si="246"/>
        <v>#N/A</v>
      </c>
      <c r="S514" s="17" t="e">
        <f>VLOOKUP($A514,'DATA PENGUKURAN GARDU'!$A:$BS,44,0)</f>
        <v>#N/A</v>
      </c>
      <c r="T514" s="18" t="e">
        <f t="shared" si="247"/>
        <v>#N/A</v>
      </c>
      <c r="U514" s="17" t="e">
        <f>VLOOKUP($A514,'DATA PENGUKURAN GARDU'!$A:$BS,46,0)</f>
        <v>#N/A</v>
      </c>
      <c r="V514" s="18" t="e">
        <f t="shared" si="248"/>
        <v>#N/A</v>
      </c>
      <c r="W514" s="17" t="e">
        <f>VLOOKUP($A514,'DATA PENGUKURAN GARDU'!$A:$BS,48,0)</f>
        <v>#N/A</v>
      </c>
      <c r="X514" s="17" t="e">
        <f>VLOOKUP($A514,'DATA PENGUKURAN GARDU'!$A:$BS,53,0)</f>
        <v>#N/A</v>
      </c>
      <c r="Y514" s="17" t="e">
        <f>VLOOKUP($A514,'DATA PENGUKURAN GARDU'!$A:$BS,54,0)</f>
        <v>#N/A</v>
      </c>
      <c r="Z514" s="17" t="e">
        <f>VLOOKUP($A514,'DATA PENGUKURAN GARDU'!$A:$BS,55,0)</f>
        <v>#N/A</v>
      </c>
      <c r="AA514" s="20" t="e">
        <f>VLOOKUP($B514,'DATA PENGUKURAN GARDU'!$A:$BS,42,0)</f>
        <v>#N/A</v>
      </c>
      <c r="AB514" s="21" t="e">
        <f t="shared" si="249"/>
        <v>#N/A</v>
      </c>
      <c r="AC514" s="20" t="e">
        <f>VLOOKUP($B514,'DATA PENGUKURAN GARDU'!$A:$BS,44,0)</f>
        <v>#N/A</v>
      </c>
      <c r="AD514" s="21" t="e">
        <f t="shared" si="250"/>
        <v>#N/A</v>
      </c>
      <c r="AE514" s="20" t="e">
        <f>VLOOKUP($B514,'DATA PENGUKURAN GARDU'!$A:$BS,46,0)</f>
        <v>#N/A</v>
      </c>
      <c r="AF514" s="21" t="e">
        <f t="shared" si="251"/>
        <v>#N/A</v>
      </c>
      <c r="AG514" s="20" t="e">
        <f>VLOOKUP($B514,'DATA PENGUKURAN GARDU'!$A:$BS,46,0)</f>
        <v>#N/A</v>
      </c>
      <c r="AH514" s="20" t="e">
        <f>VLOOKUP($B514,'DATA PENGUKURAN GARDU'!$A:$BS,53,0)</f>
        <v>#N/A</v>
      </c>
      <c r="AI514" s="20" t="e">
        <f>VLOOKUP($B514,'DATA PENGUKURAN GARDU'!$A:$BS,54,0)</f>
        <v>#N/A</v>
      </c>
      <c r="AJ514" s="17" t="e">
        <f>VLOOKUP($C514,'DATA PENGUKURAN GARDU'!$A:$BS,42,0)</f>
        <v>#N/A</v>
      </c>
      <c r="AK514" s="23" t="e">
        <f t="shared" si="252"/>
        <v>#N/A</v>
      </c>
      <c r="AL514" s="17" t="e">
        <f>VLOOKUP($C514,'DATA PENGUKURAN GARDU'!$A:$BS,44,0)</f>
        <v>#N/A</v>
      </c>
      <c r="AM514" s="23" t="e">
        <f t="shared" si="253"/>
        <v>#N/A</v>
      </c>
      <c r="AN514" s="17" t="e">
        <f>VLOOKUP($C514,'DATA PENGUKURAN GARDU'!$A:$BS,46,0)</f>
        <v>#N/A</v>
      </c>
      <c r="AO514" s="23" t="e">
        <f t="shared" si="254"/>
        <v>#N/A</v>
      </c>
      <c r="AP514" s="17" t="e">
        <f>VLOOKUP($C514,'DATA PENGUKURAN GARDU'!$A:$BS,46,0)</f>
        <v>#N/A</v>
      </c>
      <c r="AQ514" s="17" t="e">
        <f>VLOOKUP($C514,'DATA PENGUKURAN GARDU'!$A:$BS,53,0)</f>
        <v>#N/A</v>
      </c>
      <c r="AR514" s="17" t="e">
        <f>VLOOKUP($C514,'DATA PENGUKURAN GARDU'!$A:$BS,54,0)</f>
        <v>#N/A</v>
      </c>
      <c r="AS514" s="20" t="e">
        <f>VLOOKUP($D514,'DATA PENGUKURAN GARDU'!$A:$BS,42,0)</f>
        <v>#N/A</v>
      </c>
      <c r="AT514" s="21" t="e">
        <f t="shared" si="255"/>
        <v>#N/A</v>
      </c>
      <c r="AU514" s="20" t="e">
        <f>VLOOKUP($D514,'DATA PENGUKURAN GARDU'!$A:$BS,44,0)</f>
        <v>#N/A</v>
      </c>
      <c r="AV514" s="21" t="e">
        <f t="shared" si="256"/>
        <v>#N/A</v>
      </c>
      <c r="AW514" s="20" t="e">
        <f>VLOOKUP($D514,'DATA PENGUKURAN GARDU'!$A:$BS,46,0)</f>
        <v>#N/A</v>
      </c>
      <c r="AX514" s="21" t="e">
        <f t="shared" si="257"/>
        <v>#N/A</v>
      </c>
      <c r="AY514" s="20" t="e">
        <f>VLOOKUP($D514,'DATA PENGUKURAN GARDU'!$A:$BS,46,0)</f>
        <v>#N/A</v>
      </c>
      <c r="AZ514" s="20" t="e">
        <f>VLOOKUP($D514,'DATA PENGUKURAN GARDU'!$A:$BS,53,0)</f>
        <v>#N/A</v>
      </c>
      <c r="BA514" s="20" t="e">
        <f>VLOOKUP($D514,'DATA PENGUKURAN GARDU'!$A:$BS,54,0)</f>
        <v>#N/A</v>
      </c>
      <c r="BB514" s="17" t="e">
        <f>VLOOKUP($E514,'DATA PENGUKURAN GARDU'!$A:$BS,42,0)</f>
        <v>#N/A</v>
      </c>
      <c r="BC514" s="23" t="e">
        <f t="shared" si="258"/>
        <v>#N/A</v>
      </c>
      <c r="BD514" s="17" t="e">
        <f>VLOOKUP($E514,'DATA PENGUKURAN GARDU'!$A:$BS,44,0)</f>
        <v>#N/A</v>
      </c>
      <c r="BE514" s="23" t="e">
        <f t="shared" si="259"/>
        <v>#N/A</v>
      </c>
      <c r="BF514" s="17" t="e">
        <f>VLOOKUP($E514,'DATA PENGUKURAN GARDU'!$A:$BS,46,0)</f>
        <v>#N/A</v>
      </c>
      <c r="BG514" s="23" t="e">
        <f t="shared" si="260"/>
        <v>#N/A</v>
      </c>
      <c r="BH514" s="17" t="e">
        <f>VLOOKUP($E514,'DATA PENGUKURAN GARDU'!$A:$BS,46,0)</f>
        <v>#N/A</v>
      </c>
      <c r="BI514" s="17" t="e">
        <f>VLOOKUP($E514,'DATA PENGUKURAN GARDU'!$A:$BS,53,0)</f>
        <v>#N/A</v>
      </c>
      <c r="BJ514" s="17" t="e">
        <f>VLOOKUP($E514,'DATA PENGUKURAN GARDU'!$A:$BS,54,0)</f>
        <v>#N/A</v>
      </c>
      <c r="BK514" s="20" t="e">
        <f t="shared" si="261"/>
        <v>#N/A</v>
      </c>
      <c r="BL514" s="20" t="e">
        <f t="shared" si="262"/>
        <v>#N/A</v>
      </c>
      <c r="BM514" s="20" t="e">
        <f t="shared" si="263"/>
        <v>#N/A</v>
      </c>
      <c r="BN514" s="25" t="e">
        <f t="shared" si="264"/>
        <v>#N/A</v>
      </c>
      <c r="BO514" s="26" t="str">
        <f t="shared" si="265"/>
        <v>0</v>
      </c>
      <c r="BP514" s="21" t="e">
        <f t="shared" si="266"/>
        <v>#VALUE!</v>
      </c>
      <c r="BQ514" s="20" t="e">
        <f t="shared" si="267"/>
        <v>#N/A</v>
      </c>
      <c r="BR514" s="20" t="e">
        <v>#N/A</v>
      </c>
      <c r="BS514" s="9" t="e">
        <v>#N/A</v>
      </c>
      <c r="BT514" s="2" t="e">
        <f t="shared" si="268"/>
        <v>#VALUE!</v>
      </c>
      <c r="BU514" s="2" t="e">
        <f t="shared" si="236"/>
        <v>#N/A</v>
      </c>
      <c r="BV514" s="2" t="e">
        <f t="shared" si="237"/>
        <v>#N/A</v>
      </c>
    </row>
    <row r="515" s="2" customFormat="1" ht="22.95" customHeight="1" spans="1:74">
      <c r="A515" s="9" t="str">
        <f t="shared" si="238"/>
        <v>L-013Induk</v>
      </c>
      <c r="B515" s="9" t="str">
        <f t="shared" si="239"/>
        <v>L-013jurusan 1</v>
      </c>
      <c r="C515" s="9" t="str">
        <f t="shared" si="240"/>
        <v>L-013jurusan 2</v>
      </c>
      <c r="D515" s="9" t="str">
        <f t="shared" si="241"/>
        <v>L-013jurusan 3</v>
      </c>
      <c r="E515" s="9" t="str">
        <f t="shared" si="242"/>
        <v>L-013jurusan 4</v>
      </c>
      <c r="F515" s="10" t="s">
        <v>46</v>
      </c>
      <c r="G515" s="10" t="s">
        <v>22</v>
      </c>
      <c r="H515" s="10" t="s">
        <v>655</v>
      </c>
      <c r="I515" s="10">
        <v>0.38395</v>
      </c>
      <c r="J515" s="10">
        <v>123.98163</v>
      </c>
      <c r="K515" s="10" t="s">
        <v>7465</v>
      </c>
      <c r="L515" s="10" t="s">
        <v>7465</v>
      </c>
      <c r="M515" s="10" t="s">
        <v>7465</v>
      </c>
      <c r="N515" s="14">
        <f t="shared" si="243"/>
        <v>0</v>
      </c>
      <c r="O515" s="15" t="e">
        <f t="shared" si="244"/>
        <v>#VALUE!</v>
      </c>
      <c r="P515" s="15" t="e">
        <f t="shared" si="245"/>
        <v>#VALUE!</v>
      </c>
      <c r="Q515" s="17" t="e">
        <f>VLOOKUP($A515,'DATA PENGUKURAN GARDU'!$A:$BS,42,0)</f>
        <v>#N/A</v>
      </c>
      <c r="R515" s="18" t="e">
        <f t="shared" si="246"/>
        <v>#N/A</v>
      </c>
      <c r="S515" s="17" t="e">
        <f>VLOOKUP($A515,'DATA PENGUKURAN GARDU'!$A:$BS,44,0)</f>
        <v>#N/A</v>
      </c>
      <c r="T515" s="18" t="e">
        <f t="shared" si="247"/>
        <v>#N/A</v>
      </c>
      <c r="U515" s="17" t="e">
        <f>VLOOKUP($A515,'DATA PENGUKURAN GARDU'!$A:$BS,46,0)</f>
        <v>#N/A</v>
      </c>
      <c r="V515" s="18" t="e">
        <f t="shared" si="248"/>
        <v>#N/A</v>
      </c>
      <c r="W515" s="17" t="e">
        <f>VLOOKUP($A515,'DATA PENGUKURAN GARDU'!$A:$BS,48,0)</f>
        <v>#N/A</v>
      </c>
      <c r="X515" s="17" t="e">
        <f>VLOOKUP($A515,'DATA PENGUKURAN GARDU'!$A:$BS,53,0)</f>
        <v>#N/A</v>
      </c>
      <c r="Y515" s="17" t="e">
        <f>VLOOKUP($A515,'DATA PENGUKURAN GARDU'!$A:$BS,54,0)</f>
        <v>#N/A</v>
      </c>
      <c r="Z515" s="17" t="e">
        <f>VLOOKUP($A515,'DATA PENGUKURAN GARDU'!$A:$BS,55,0)</f>
        <v>#N/A</v>
      </c>
      <c r="AA515" s="20" t="e">
        <f>VLOOKUP($B515,'DATA PENGUKURAN GARDU'!$A:$BS,42,0)</f>
        <v>#N/A</v>
      </c>
      <c r="AB515" s="21" t="e">
        <f t="shared" si="249"/>
        <v>#N/A</v>
      </c>
      <c r="AC515" s="20" t="e">
        <f>VLOOKUP($B515,'DATA PENGUKURAN GARDU'!$A:$BS,44,0)</f>
        <v>#N/A</v>
      </c>
      <c r="AD515" s="21" t="e">
        <f t="shared" si="250"/>
        <v>#N/A</v>
      </c>
      <c r="AE515" s="20" t="e">
        <f>VLOOKUP($B515,'DATA PENGUKURAN GARDU'!$A:$BS,46,0)</f>
        <v>#N/A</v>
      </c>
      <c r="AF515" s="21" t="e">
        <f t="shared" si="251"/>
        <v>#N/A</v>
      </c>
      <c r="AG515" s="20" t="e">
        <f>VLOOKUP($B515,'DATA PENGUKURAN GARDU'!$A:$BS,46,0)</f>
        <v>#N/A</v>
      </c>
      <c r="AH515" s="20" t="e">
        <f>VLOOKUP($B515,'DATA PENGUKURAN GARDU'!$A:$BS,53,0)</f>
        <v>#N/A</v>
      </c>
      <c r="AI515" s="20" t="e">
        <f>VLOOKUP($B515,'DATA PENGUKURAN GARDU'!$A:$BS,54,0)</f>
        <v>#N/A</v>
      </c>
      <c r="AJ515" s="17" t="e">
        <f>VLOOKUP($C515,'DATA PENGUKURAN GARDU'!$A:$BS,42,0)</f>
        <v>#N/A</v>
      </c>
      <c r="AK515" s="23" t="e">
        <f t="shared" si="252"/>
        <v>#N/A</v>
      </c>
      <c r="AL515" s="17" t="e">
        <f>VLOOKUP($C515,'DATA PENGUKURAN GARDU'!$A:$BS,44,0)</f>
        <v>#N/A</v>
      </c>
      <c r="AM515" s="23" t="e">
        <f t="shared" si="253"/>
        <v>#N/A</v>
      </c>
      <c r="AN515" s="17" t="e">
        <f>VLOOKUP($C515,'DATA PENGUKURAN GARDU'!$A:$BS,46,0)</f>
        <v>#N/A</v>
      </c>
      <c r="AO515" s="23" t="e">
        <f t="shared" si="254"/>
        <v>#N/A</v>
      </c>
      <c r="AP515" s="17" t="e">
        <f>VLOOKUP($C515,'DATA PENGUKURAN GARDU'!$A:$BS,46,0)</f>
        <v>#N/A</v>
      </c>
      <c r="AQ515" s="17" t="e">
        <f>VLOOKUP($C515,'DATA PENGUKURAN GARDU'!$A:$BS,53,0)</f>
        <v>#N/A</v>
      </c>
      <c r="AR515" s="17" t="e">
        <f>VLOOKUP($C515,'DATA PENGUKURAN GARDU'!$A:$BS,54,0)</f>
        <v>#N/A</v>
      </c>
      <c r="AS515" s="20" t="e">
        <f>VLOOKUP($D515,'DATA PENGUKURAN GARDU'!$A:$BS,42,0)</f>
        <v>#N/A</v>
      </c>
      <c r="AT515" s="21" t="e">
        <f t="shared" si="255"/>
        <v>#N/A</v>
      </c>
      <c r="AU515" s="20" t="e">
        <f>VLOOKUP($D515,'DATA PENGUKURAN GARDU'!$A:$BS,44,0)</f>
        <v>#N/A</v>
      </c>
      <c r="AV515" s="21" t="e">
        <f t="shared" si="256"/>
        <v>#N/A</v>
      </c>
      <c r="AW515" s="20" t="e">
        <f>VLOOKUP($D515,'DATA PENGUKURAN GARDU'!$A:$BS,46,0)</f>
        <v>#N/A</v>
      </c>
      <c r="AX515" s="21" t="e">
        <f t="shared" si="257"/>
        <v>#N/A</v>
      </c>
      <c r="AY515" s="20" t="e">
        <f>VLOOKUP($D515,'DATA PENGUKURAN GARDU'!$A:$BS,46,0)</f>
        <v>#N/A</v>
      </c>
      <c r="AZ515" s="20" t="e">
        <f>VLOOKUP($D515,'DATA PENGUKURAN GARDU'!$A:$BS,53,0)</f>
        <v>#N/A</v>
      </c>
      <c r="BA515" s="20" t="e">
        <f>VLOOKUP($D515,'DATA PENGUKURAN GARDU'!$A:$BS,54,0)</f>
        <v>#N/A</v>
      </c>
      <c r="BB515" s="17" t="e">
        <f>VLOOKUP($E515,'DATA PENGUKURAN GARDU'!$A:$BS,42,0)</f>
        <v>#N/A</v>
      </c>
      <c r="BC515" s="23" t="e">
        <f t="shared" si="258"/>
        <v>#N/A</v>
      </c>
      <c r="BD515" s="17" t="e">
        <f>VLOOKUP($E515,'DATA PENGUKURAN GARDU'!$A:$BS,44,0)</f>
        <v>#N/A</v>
      </c>
      <c r="BE515" s="23" t="e">
        <f t="shared" si="259"/>
        <v>#N/A</v>
      </c>
      <c r="BF515" s="17" t="e">
        <f>VLOOKUP($E515,'DATA PENGUKURAN GARDU'!$A:$BS,46,0)</f>
        <v>#N/A</v>
      </c>
      <c r="BG515" s="23" t="e">
        <f t="shared" si="260"/>
        <v>#N/A</v>
      </c>
      <c r="BH515" s="17" t="e">
        <f>VLOOKUP($E515,'DATA PENGUKURAN GARDU'!$A:$BS,46,0)</f>
        <v>#N/A</v>
      </c>
      <c r="BI515" s="17" t="e">
        <f>VLOOKUP($E515,'DATA PENGUKURAN GARDU'!$A:$BS,53,0)</f>
        <v>#N/A</v>
      </c>
      <c r="BJ515" s="17" t="e">
        <f>VLOOKUP($E515,'DATA PENGUKURAN GARDU'!$A:$BS,54,0)</f>
        <v>#N/A</v>
      </c>
      <c r="BK515" s="20" t="e">
        <f t="shared" si="261"/>
        <v>#N/A</v>
      </c>
      <c r="BL515" s="20" t="e">
        <f t="shared" si="262"/>
        <v>#N/A</v>
      </c>
      <c r="BM515" s="20" t="e">
        <f t="shared" si="263"/>
        <v>#N/A</v>
      </c>
      <c r="BN515" s="25" t="e">
        <f t="shared" si="264"/>
        <v>#N/A</v>
      </c>
      <c r="BO515" s="26" t="str">
        <f t="shared" si="265"/>
        <v>0</v>
      </c>
      <c r="BP515" s="21" t="e">
        <f t="shared" si="266"/>
        <v>#VALUE!</v>
      </c>
      <c r="BQ515" s="20" t="e">
        <f t="shared" si="267"/>
        <v>#N/A</v>
      </c>
      <c r="BR515" s="20" t="e">
        <v>#N/A</v>
      </c>
      <c r="BS515" s="9" t="e">
        <v>#N/A</v>
      </c>
      <c r="BT515" s="2" t="e">
        <f t="shared" si="268"/>
        <v>#VALUE!</v>
      </c>
      <c r="BU515" s="2" t="e">
        <f t="shared" ref="BU515:BU578" si="269">IF(L515=3,IF(BQ515&gt;0.2,"TDK SEIMBANG","SEIMBANG"),IF(BM515="OL PHASA","TDK SEIMBANG","SEIMBANG"))</f>
        <v>#N/A</v>
      </c>
      <c r="BV515" s="2" t="e">
        <f t="shared" ref="BV515:BV578" si="270">IF(L515=3,IF(SUM(X515:Y515)&gt;600,"NORMAL","DROP"),IF(BD520&gt;198,"NORMAL","DROP"))</f>
        <v>#N/A</v>
      </c>
    </row>
    <row r="516" s="2" customFormat="1" ht="22.95" customHeight="1" spans="1:74">
      <c r="A516" s="9" t="str">
        <f t="shared" ref="A516:A579" si="271">H516&amp;"Induk"</f>
        <v>NL 029.2Induk</v>
      </c>
      <c r="B516" s="9" t="str">
        <f t="shared" ref="B516:B579" si="272">H516&amp;"jurusan 1"</f>
        <v>NL 029.2jurusan 1</v>
      </c>
      <c r="C516" s="9" t="str">
        <f t="shared" ref="C516:C579" si="273">H516&amp;"jurusan 2"</f>
        <v>NL 029.2jurusan 2</v>
      </c>
      <c r="D516" s="9" t="str">
        <f t="shared" ref="D516:D579" si="274">H516&amp;"jurusan 3"</f>
        <v>NL 029.2jurusan 3</v>
      </c>
      <c r="E516" s="9" t="str">
        <f t="shared" ref="E516:E579" si="275">H516&amp;"jurusan 4"</f>
        <v>NL 029.2jurusan 4</v>
      </c>
      <c r="F516" s="10" t="s">
        <v>131</v>
      </c>
      <c r="G516" s="10" t="s">
        <v>502</v>
      </c>
      <c r="H516" s="10" t="s">
        <v>656</v>
      </c>
      <c r="I516" s="10">
        <v>0.85602</v>
      </c>
      <c r="J516" s="10">
        <v>123.9969</v>
      </c>
      <c r="K516" s="10" t="s">
        <v>7465</v>
      </c>
      <c r="L516" s="10" t="s">
        <v>7465</v>
      </c>
      <c r="M516" s="10" t="s">
        <v>7465</v>
      </c>
      <c r="N516" s="14">
        <f t="shared" ref="N516:N579" si="276">+IF(L516=3,400,IF(L516=1,230,0))</f>
        <v>0</v>
      </c>
      <c r="O516" s="15" t="e">
        <f t="shared" ref="O516:O579" si="277">(K516*1000)/((M516*1000)*1.73)</f>
        <v>#VALUE!</v>
      </c>
      <c r="P516" s="15" t="e">
        <f t="shared" ref="P516:P579" si="278">IF(L516=3,(K516*1000)/(N516*1.73),(K516*1000)/(N516))</f>
        <v>#VALUE!</v>
      </c>
      <c r="Q516" s="17" t="e">
        <f>VLOOKUP($A516,'DATA PENGUKURAN GARDU'!$A:$BS,42,0)</f>
        <v>#N/A</v>
      </c>
      <c r="R516" s="18" t="e">
        <f t="shared" ref="R516:R579" si="279">Q516/$P516*100</f>
        <v>#N/A</v>
      </c>
      <c r="S516" s="17" t="e">
        <f>VLOOKUP($A516,'DATA PENGUKURAN GARDU'!$A:$BS,44,0)</f>
        <v>#N/A</v>
      </c>
      <c r="T516" s="18" t="e">
        <f t="shared" ref="T516:T579" si="280">S516/$P516*100</f>
        <v>#N/A</v>
      </c>
      <c r="U516" s="17" t="e">
        <f>VLOOKUP($A516,'DATA PENGUKURAN GARDU'!$A:$BS,46,0)</f>
        <v>#N/A</v>
      </c>
      <c r="V516" s="18" t="e">
        <f t="shared" ref="V516:V579" si="281">U516/$P516*100</f>
        <v>#N/A</v>
      </c>
      <c r="W516" s="17" t="e">
        <f>VLOOKUP($A516,'DATA PENGUKURAN GARDU'!$A:$BS,48,0)</f>
        <v>#N/A</v>
      </c>
      <c r="X516" s="17" t="e">
        <f>VLOOKUP($A516,'DATA PENGUKURAN GARDU'!$A:$BS,53,0)</f>
        <v>#N/A</v>
      </c>
      <c r="Y516" s="17" t="e">
        <f>VLOOKUP($A516,'DATA PENGUKURAN GARDU'!$A:$BS,54,0)</f>
        <v>#N/A</v>
      </c>
      <c r="Z516" s="17" t="e">
        <f>VLOOKUP($A516,'DATA PENGUKURAN GARDU'!$A:$BS,55,0)</f>
        <v>#N/A</v>
      </c>
      <c r="AA516" s="20" t="e">
        <f>VLOOKUP($B516,'DATA PENGUKURAN GARDU'!$A:$BS,42,0)</f>
        <v>#N/A</v>
      </c>
      <c r="AB516" s="21" t="e">
        <f t="shared" ref="AB516:AB579" si="282">AA516/$P516*100</f>
        <v>#N/A</v>
      </c>
      <c r="AC516" s="20" t="e">
        <f>VLOOKUP($B516,'DATA PENGUKURAN GARDU'!$A:$BS,44,0)</f>
        <v>#N/A</v>
      </c>
      <c r="AD516" s="21" t="e">
        <f t="shared" ref="AD516:AD579" si="283">AC516/$P516*100</f>
        <v>#N/A</v>
      </c>
      <c r="AE516" s="20" t="e">
        <f>VLOOKUP($B516,'DATA PENGUKURAN GARDU'!$A:$BS,46,0)</f>
        <v>#N/A</v>
      </c>
      <c r="AF516" s="21" t="e">
        <f t="shared" ref="AF516:AF579" si="284">AE516/$P516*100</f>
        <v>#N/A</v>
      </c>
      <c r="AG516" s="20" t="e">
        <f>VLOOKUP($B516,'DATA PENGUKURAN GARDU'!$A:$BS,46,0)</f>
        <v>#N/A</v>
      </c>
      <c r="AH516" s="20" t="e">
        <f>VLOOKUP($B516,'DATA PENGUKURAN GARDU'!$A:$BS,53,0)</f>
        <v>#N/A</v>
      </c>
      <c r="AI516" s="20" t="e">
        <f>VLOOKUP($B516,'DATA PENGUKURAN GARDU'!$A:$BS,54,0)</f>
        <v>#N/A</v>
      </c>
      <c r="AJ516" s="17" t="e">
        <f>VLOOKUP($C516,'DATA PENGUKURAN GARDU'!$A:$BS,42,0)</f>
        <v>#N/A</v>
      </c>
      <c r="AK516" s="23" t="e">
        <f t="shared" ref="AK516:AK579" si="285">AJ516/$P516*100</f>
        <v>#N/A</v>
      </c>
      <c r="AL516" s="17" t="e">
        <f>VLOOKUP($C516,'DATA PENGUKURAN GARDU'!$A:$BS,44,0)</f>
        <v>#N/A</v>
      </c>
      <c r="AM516" s="23" t="e">
        <f t="shared" ref="AM516:AM579" si="286">AL516/$P516*100</f>
        <v>#N/A</v>
      </c>
      <c r="AN516" s="17" t="e">
        <f>VLOOKUP($C516,'DATA PENGUKURAN GARDU'!$A:$BS,46,0)</f>
        <v>#N/A</v>
      </c>
      <c r="AO516" s="23" t="e">
        <f t="shared" ref="AO516:AO579" si="287">AN516/$P516*100</f>
        <v>#N/A</v>
      </c>
      <c r="AP516" s="17" t="e">
        <f>VLOOKUP($C516,'DATA PENGUKURAN GARDU'!$A:$BS,46,0)</f>
        <v>#N/A</v>
      </c>
      <c r="AQ516" s="17" t="e">
        <f>VLOOKUP($C516,'DATA PENGUKURAN GARDU'!$A:$BS,53,0)</f>
        <v>#N/A</v>
      </c>
      <c r="AR516" s="17" t="e">
        <f>VLOOKUP($C516,'DATA PENGUKURAN GARDU'!$A:$BS,54,0)</f>
        <v>#N/A</v>
      </c>
      <c r="AS516" s="20" t="e">
        <f>VLOOKUP($D516,'DATA PENGUKURAN GARDU'!$A:$BS,42,0)</f>
        <v>#N/A</v>
      </c>
      <c r="AT516" s="21" t="e">
        <f t="shared" ref="AT516:AT579" si="288">AS516/$P516*100</f>
        <v>#N/A</v>
      </c>
      <c r="AU516" s="20" t="e">
        <f>VLOOKUP($D516,'DATA PENGUKURAN GARDU'!$A:$BS,44,0)</f>
        <v>#N/A</v>
      </c>
      <c r="AV516" s="21" t="e">
        <f t="shared" ref="AV516:AV579" si="289">AU516/$P516*100</f>
        <v>#N/A</v>
      </c>
      <c r="AW516" s="20" t="e">
        <f>VLOOKUP($D516,'DATA PENGUKURAN GARDU'!$A:$BS,46,0)</f>
        <v>#N/A</v>
      </c>
      <c r="AX516" s="21" t="e">
        <f t="shared" ref="AX516:AX579" si="290">AW516/$P516*100</f>
        <v>#N/A</v>
      </c>
      <c r="AY516" s="20" t="e">
        <f>VLOOKUP($D516,'DATA PENGUKURAN GARDU'!$A:$BS,46,0)</f>
        <v>#N/A</v>
      </c>
      <c r="AZ516" s="20" t="e">
        <f>VLOOKUP($D516,'DATA PENGUKURAN GARDU'!$A:$BS,53,0)</f>
        <v>#N/A</v>
      </c>
      <c r="BA516" s="20" t="e">
        <f>VLOOKUP($D516,'DATA PENGUKURAN GARDU'!$A:$BS,54,0)</f>
        <v>#N/A</v>
      </c>
      <c r="BB516" s="17" t="e">
        <f>VLOOKUP($E516,'DATA PENGUKURAN GARDU'!$A:$BS,42,0)</f>
        <v>#N/A</v>
      </c>
      <c r="BC516" s="23" t="e">
        <f t="shared" ref="BC516:BC579" si="291">BB516/$P516*100</f>
        <v>#N/A</v>
      </c>
      <c r="BD516" s="17" t="e">
        <f>VLOOKUP($E516,'DATA PENGUKURAN GARDU'!$A:$BS,44,0)</f>
        <v>#N/A</v>
      </c>
      <c r="BE516" s="23" t="e">
        <f t="shared" ref="BE516:BE579" si="292">BD516/$P516*100</f>
        <v>#N/A</v>
      </c>
      <c r="BF516" s="17" t="e">
        <f>VLOOKUP($E516,'DATA PENGUKURAN GARDU'!$A:$BS,46,0)</f>
        <v>#N/A</v>
      </c>
      <c r="BG516" s="23" t="e">
        <f t="shared" ref="BG516:BG579" si="293">BF516/$P516*100</f>
        <v>#N/A</v>
      </c>
      <c r="BH516" s="17" t="e">
        <f>VLOOKUP($E516,'DATA PENGUKURAN GARDU'!$A:$BS,46,0)</f>
        <v>#N/A</v>
      </c>
      <c r="BI516" s="17" t="e">
        <f>VLOOKUP($E516,'DATA PENGUKURAN GARDU'!$A:$BS,53,0)</f>
        <v>#N/A</v>
      </c>
      <c r="BJ516" s="17" t="e">
        <f>VLOOKUP($E516,'DATA PENGUKURAN GARDU'!$A:$BS,54,0)</f>
        <v>#N/A</v>
      </c>
      <c r="BK516" s="20" t="e">
        <f t="shared" ref="BK516:BK579" si="294">IF(Q516&gt;P516,"OL PHASA","Normal")</f>
        <v>#N/A</v>
      </c>
      <c r="BL516" s="20" t="e">
        <f t="shared" ref="BL516:BL579" si="295">IF(S516&gt;P516,"OL PHASA","Normal")</f>
        <v>#N/A</v>
      </c>
      <c r="BM516" s="20" t="e">
        <f t="shared" ref="BM516:BM579" si="296">IF(U516&gt;P516,"OL PHASA","Normal")</f>
        <v>#N/A</v>
      </c>
      <c r="BN516" s="25" t="e">
        <f t="shared" ref="BN516:BN579" si="297">IF((L516=3),(AVERAGE(Q516,S516,U516)),MAX(Q516,S516,U516))</f>
        <v>#N/A</v>
      </c>
      <c r="BO516" s="26" t="str">
        <f t="shared" ref="BO516:BO579" si="298">IFERROR(IF((L516=1),(BN516*AH516)/1000,(BN516*AI516*1.73)/1000),"0")</f>
        <v>0</v>
      </c>
      <c r="BP516" s="21" t="e">
        <f t="shared" ref="BP516:BP579" si="299">BO516/K516*100</f>
        <v>#VALUE!</v>
      </c>
      <c r="BQ516" s="20" t="e">
        <f t="shared" ref="BQ516:BQ579" si="300">IF($L516=1,"1 Phase",ABS(((Q516/BN516)-1)+ABS((S516/BN516)-1)+ABS((U516/BN516)-1))/3)</f>
        <v>#N/A</v>
      </c>
      <c r="BR516" s="20" t="e">
        <v>#N/A</v>
      </c>
      <c r="BS516" s="9" t="e">
        <v>#N/A</v>
      </c>
      <c r="BT516" s="2" t="e">
        <f t="shared" ref="BT516:BT579" si="301">IF(BP516&lt;30,"Underload",IF(BP516&lt;=80,"Baik",IF(BP516&gt;80,"Overload")))</f>
        <v>#VALUE!</v>
      </c>
      <c r="BU516" s="2" t="e">
        <f t="shared" si="269"/>
        <v>#N/A</v>
      </c>
      <c r="BV516" s="2" t="e">
        <f t="shared" si="270"/>
        <v>#N/A</v>
      </c>
    </row>
    <row r="517" s="2" customFormat="1" ht="22.95" customHeight="1" spans="1:74">
      <c r="A517" s="9" t="str">
        <f t="shared" si="271"/>
        <v>GH.MAELANGInduk</v>
      </c>
      <c r="B517" s="9" t="str">
        <f t="shared" si="272"/>
        <v>GH.MAELANGjurusan 1</v>
      </c>
      <c r="C517" s="9" t="str">
        <f t="shared" si="273"/>
        <v>GH.MAELANGjurusan 2</v>
      </c>
      <c r="D517" s="9" t="str">
        <f t="shared" si="274"/>
        <v>GH.MAELANGjurusan 3</v>
      </c>
      <c r="E517" s="9" t="str">
        <f t="shared" si="275"/>
        <v>GH.MAELANGjurusan 4</v>
      </c>
      <c r="F517" s="10" t="s">
        <v>657</v>
      </c>
      <c r="G517" s="10" t="s">
        <v>657</v>
      </c>
      <c r="H517" s="10" t="s">
        <v>658</v>
      </c>
      <c r="I517" s="10">
        <v>0.857533333</v>
      </c>
      <c r="J517" s="10">
        <v>123.9949333333</v>
      </c>
      <c r="K517" s="10" t="s">
        <v>7465</v>
      </c>
      <c r="L517" s="10" t="s">
        <v>7465</v>
      </c>
      <c r="M517" s="10" t="s">
        <v>7465</v>
      </c>
      <c r="N517" s="14">
        <f t="shared" si="276"/>
        <v>0</v>
      </c>
      <c r="O517" s="15" t="e">
        <f t="shared" si="277"/>
        <v>#VALUE!</v>
      </c>
      <c r="P517" s="15" t="e">
        <f t="shared" si="278"/>
        <v>#VALUE!</v>
      </c>
      <c r="Q517" s="17" t="e">
        <f>VLOOKUP($A517,'DATA PENGUKURAN GARDU'!$A:$BS,42,0)</f>
        <v>#N/A</v>
      </c>
      <c r="R517" s="18" t="e">
        <f t="shared" si="279"/>
        <v>#N/A</v>
      </c>
      <c r="S517" s="17" t="e">
        <f>VLOOKUP($A517,'DATA PENGUKURAN GARDU'!$A:$BS,44,0)</f>
        <v>#N/A</v>
      </c>
      <c r="T517" s="18" t="e">
        <f t="shared" si="280"/>
        <v>#N/A</v>
      </c>
      <c r="U517" s="17" t="e">
        <f>VLOOKUP($A517,'DATA PENGUKURAN GARDU'!$A:$BS,46,0)</f>
        <v>#N/A</v>
      </c>
      <c r="V517" s="18" t="e">
        <f t="shared" si="281"/>
        <v>#N/A</v>
      </c>
      <c r="W517" s="17" t="e">
        <f>VLOOKUP($A517,'DATA PENGUKURAN GARDU'!$A:$BS,48,0)</f>
        <v>#N/A</v>
      </c>
      <c r="X517" s="17" t="e">
        <f>VLOOKUP($A517,'DATA PENGUKURAN GARDU'!$A:$BS,53,0)</f>
        <v>#N/A</v>
      </c>
      <c r="Y517" s="17" t="e">
        <f>VLOOKUP($A517,'DATA PENGUKURAN GARDU'!$A:$BS,54,0)</f>
        <v>#N/A</v>
      </c>
      <c r="Z517" s="17" t="e">
        <f>VLOOKUP($A517,'DATA PENGUKURAN GARDU'!$A:$BS,55,0)</f>
        <v>#N/A</v>
      </c>
      <c r="AA517" s="20" t="e">
        <f>VLOOKUP($B517,'DATA PENGUKURAN GARDU'!$A:$BS,42,0)</f>
        <v>#N/A</v>
      </c>
      <c r="AB517" s="21" t="e">
        <f t="shared" si="282"/>
        <v>#N/A</v>
      </c>
      <c r="AC517" s="20" t="e">
        <f>VLOOKUP($B517,'DATA PENGUKURAN GARDU'!$A:$BS,44,0)</f>
        <v>#N/A</v>
      </c>
      <c r="AD517" s="21" t="e">
        <f t="shared" si="283"/>
        <v>#N/A</v>
      </c>
      <c r="AE517" s="20" t="e">
        <f>VLOOKUP($B517,'DATA PENGUKURAN GARDU'!$A:$BS,46,0)</f>
        <v>#N/A</v>
      </c>
      <c r="AF517" s="21" t="e">
        <f t="shared" si="284"/>
        <v>#N/A</v>
      </c>
      <c r="AG517" s="20" t="e">
        <f>VLOOKUP($B517,'DATA PENGUKURAN GARDU'!$A:$BS,46,0)</f>
        <v>#N/A</v>
      </c>
      <c r="AH517" s="20" t="e">
        <f>VLOOKUP($B517,'DATA PENGUKURAN GARDU'!$A:$BS,53,0)</f>
        <v>#N/A</v>
      </c>
      <c r="AI517" s="20" t="e">
        <f>VLOOKUP($B517,'DATA PENGUKURAN GARDU'!$A:$BS,54,0)</f>
        <v>#N/A</v>
      </c>
      <c r="AJ517" s="17" t="e">
        <f>VLOOKUP($C517,'DATA PENGUKURAN GARDU'!$A:$BS,42,0)</f>
        <v>#N/A</v>
      </c>
      <c r="AK517" s="23" t="e">
        <f t="shared" si="285"/>
        <v>#N/A</v>
      </c>
      <c r="AL517" s="17" t="e">
        <f>VLOOKUP($C517,'DATA PENGUKURAN GARDU'!$A:$BS,44,0)</f>
        <v>#N/A</v>
      </c>
      <c r="AM517" s="23" t="e">
        <f t="shared" si="286"/>
        <v>#N/A</v>
      </c>
      <c r="AN517" s="17" t="e">
        <f>VLOOKUP($C517,'DATA PENGUKURAN GARDU'!$A:$BS,46,0)</f>
        <v>#N/A</v>
      </c>
      <c r="AO517" s="23" t="e">
        <f t="shared" si="287"/>
        <v>#N/A</v>
      </c>
      <c r="AP517" s="17" t="e">
        <f>VLOOKUP($C517,'DATA PENGUKURAN GARDU'!$A:$BS,46,0)</f>
        <v>#N/A</v>
      </c>
      <c r="AQ517" s="17" t="e">
        <f>VLOOKUP($C517,'DATA PENGUKURAN GARDU'!$A:$BS,53,0)</f>
        <v>#N/A</v>
      </c>
      <c r="AR517" s="17" t="e">
        <f>VLOOKUP($C517,'DATA PENGUKURAN GARDU'!$A:$BS,54,0)</f>
        <v>#N/A</v>
      </c>
      <c r="AS517" s="20" t="e">
        <f>VLOOKUP($D517,'DATA PENGUKURAN GARDU'!$A:$BS,42,0)</f>
        <v>#N/A</v>
      </c>
      <c r="AT517" s="21" t="e">
        <f t="shared" si="288"/>
        <v>#N/A</v>
      </c>
      <c r="AU517" s="20" t="e">
        <f>VLOOKUP($D517,'DATA PENGUKURAN GARDU'!$A:$BS,44,0)</f>
        <v>#N/A</v>
      </c>
      <c r="AV517" s="21" t="e">
        <f t="shared" si="289"/>
        <v>#N/A</v>
      </c>
      <c r="AW517" s="20" t="e">
        <f>VLOOKUP($D517,'DATA PENGUKURAN GARDU'!$A:$BS,46,0)</f>
        <v>#N/A</v>
      </c>
      <c r="AX517" s="21" t="e">
        <f t="shared" si="290"/>
        <v>#N/A</v>
      </c>
      <c r="AY517" s="20" t="e">
        <f>VLOOKUP($D517,'DATA PENGUKURAN GARDU'!$A:$BS,46,0)</f>
        <v>#N/A</v>
      </c>
      <c r="AZ517" s="20" t="e">
        <f>VLOOKUP($D517,'DATA PENGUKURAN GARDU'!$A:$BS,53,0)</f>
        <v>#N/A</v>
      </c>
      <c r="BA517" s="20" t="e">
        <f>VLOOKUP($D517,'DATA PENGUKURAN GARDU'!$A:$BS,54,0)</f>
        <v>#N/A</v>
      </c>
      <c r="BB517" s="17" t="e">
        <f>VLOOKUP($E517,'DATA PENGUKURAN GARDU'!$A:$BS,42,0)</f>
        <v>#N/A</v>
      </c>
      <c r="BC517" s="23" t="e">
        <f t="shared" si="291"/>
        <v>#N/A</v>
      </c>
      <c r="BD517" s="17" t="e">
        <f>VLOOKUP($E517,'DATA PENGUKURAN GARDU'!$A:$BS,44,0)</f>
        <v>#N/A</v>
      </c>
      <c r="BE517" s="23" t="e">
        <f t="shared" si="292"/>
        <v>#N/A</v>
      </c>
      <c r="BF517" s="17" t="e">
        <f>VLOOKUP($E517,'DATA PENGUKURAN GARDU'!$A:$BS,46,0)</f>
        <v>#N/A</v>
      </c>
      <c r="BG517" s="23" t="e">
        <f t="shared" si="293"/>
        <v>#N/A</v>
      </c>
      <c r="BH517" s="17" t="e">
        <f>VLOOKUP($E517,'DATA PENGUKURAN GARDU'!$A:$BS,46,0)</f>
        <v>#N/A</v>
      </c>
      <c r="BI517" s="17" t="e">
        <f>VLOOKUP($E517,'DATA PENGUKURAN GARDU'!$A:$BS,53,0)</f>
        <v>#N/A</v>
      </c>
      <c r="BJ517" s="17" t="e">
        <f>VLOOKUP($E517,'DATA PENGUKURAN GARDU'!$A:$BS,54,0)</f>
        <v>#N/A</v>
      </c>
      <c r="BK517" s="20" t="e">
        <f t="shared" si="294"/>
        <v>#N/A</v>
      </c>
      <c r="BL517" s="20" t="e">
        <f t="shared" si="295"/>
        <v>#N/A</v>
      </c>
      <c r="BM517" s="20" t="e">
        <f t="shared" si="296"/>
        <v>#N/A</v>
      </c>
      <c r="BN517" s="25" t="e">
        <f t="shared" si="297"/>
        <v>#N/A</v>
      </c>
      <c r="BO517" s="26" t="str">
        <f t="shared" si="298"/>
        <v>0</v>
      </c>
      <c r="BP517" s="21" t="e">
        <f t="shared" si="299"/>
        <v>#VALUE!</v>
      </c>
      <c r="BQ517" s="20" t="e">
        <f t="shared" si="300"/>
        <v>#N/A</v>
      </c>
      <c r="BR517" s="20" t="e">
        <v>#N/A</v>
      </c>
      <c r="BS517" s="9" t="e">
        <v>#N/A</v>
      </c>
      <c r="BT517" s="2" t="e">
        <f t="shared" si="301"/>
        <v>#VALUE!</v>
      </c>
      <c r="BU517" s="2" t="e">
        <f t="shared" si="269"/>
        <v>#N/A</v>
      </c>
      <c r="BV517" s="2" t="e">
        <f t="shared" si="270"/>
        <v>#N/A</v>
      </c>
    </row>
    <row r="518" s="2" customFormat="1" ht="22.95" customHeight="1" spans="1:74">
      <c r="A518" s="9" t="str">
        <f t="shared" si="271"/>
        <v>GARDU CV ANUGERAH BAHARIInduk</v>
      </c>
      <c r="B518" s="9" t="str">
        <f t="shared" si="272"/>
        <v>GARDU CV ANUGERAH BAHARIjurusan 1</v>
      </c>
      <c r="C518" s="9" t="str">
        <f t="shared" si="273"/>
        <v>GARDU CV ANUGERAH BAHARIjurusan 2</v>
      </c>
      <c r="D518" s="9" t="str">
        <f t="shared" si="274"/>
        <v>GARDU CV ANUGERAH BAHARIjurusan 3</v>
      </c>
      <c r="E518" s="9" t="str">
        <f t="shared" si="275"/>
        <v>GARDU CV ANUGERAH BAHARIjurusan 4</v>
      </c>
      <c r="F518" s="10" t="s">
        <v>324</v>
      </c>
      <c r="G518" s="10" t="s">
        <v>131</v>
      </c>
      <c r="H518" s="10" t="s">
        <v>659</v>
      </c>
      <c r="I518" s="10">
        <v>0.85564</v>
      </c>
      <c r="J518" s="10">
        <v>123.93571</v>
      </c>
      <c r="K518" s="10" t="s">
        <v>7465</v>
      </c>
      <c r="L518" s="10" t="s">
        <v>7465</v>
      </c>
      <c r="M518" s="10" t="s">
        <v>7465</v>
      </c>
      <c r="N518" s="14">
        <f t="shared" si="276"/>
        <v>0</v>
      </c>
      <c r="O518" s="15" t="e">
        <f t="shared" si="277"/>
        <v>#VALUE!</v>
      </c>
      <c r="P518" s="15" t="e">
        <f t="shared" si="278"/>
        <v>#VALUE!</v>
      </c>
      <c r="Q518" s="17" t="e">
        <f>VLOOKUP($A518,'DATA PENGUKURAN GARDU'!$A:$BS,42,0)</f>
        <v>#N/A</v>
      </c>
      <c r="R518" s="18" t="e">
        <f t="shared" si="279"/>
        <v>#N/A</v>
      </c>
      <c r="S518" s="17" t="e">
        <f>VLOOKUP($A518,'DATA PENGUKURAN GARDU'!$A:$BS,44,0)</f>
        <v>#N/A</v>
      </c>
      <c r="T518" s="18" t="e">
        <f t="shared" si="280"/>
        <v>#N/A</v>
      </c>
      <c r="U518" s="17" t="e">
        <f>VLOOKUP($A518,'DATA PENGUKURAN GARDU'!$A:$BS,46,0)</f>
        <v>#N/A</v>
      </c>
      <c r="V518" s="18" t="e">
        <f t="shared" si="281"/>
        <v>#N/A</v>
      </c>
      <c r="W518" s="17" t="e">
        <f>VLOOKUP($A518,'DATA PENGUKURAN GARDU'!$A:$BS,48,0)</f>
        <v>#N/A</v>
      </c>
      <c r="X518" s="17" t="e">
        <f>VLOOKUP($A518,'DATA PENGUKURAN GARDU'!$A:$BS,53,0)</f>
        <v>#N/A</v>
      </c>
      <c r="Y518" s="17" t="e">
        <f>VLOOKUP($A518,'DATA PENGUKURAN GARDU'!$A:$BS,54,0)</f>
        <v>#N/A</v>
      </c>
      <c r="Z518" s="17" t="e">
        <f>VLOOKUP($A518,'DATA PENGUKURAN GARDU'!$A:$BS,55,0)</f>
        <v>#N/A</v>
      </c>
      <c r="AA518" s="20" t="e">
        <f>VLOOKUP($B518,'DATA PENGUKURAN GARDU'!$A:$BS,42,0)</f>
        <v>#N/A</v>
      </c>
      <c r="AB518" s="21" t="e">
        <f t="shared" si="282"/>
        <v>#N/A</v>
      </c>
      <c r="AC518" s="20" t="e">
        <f>VLOOKUP($B518,'DATA PENGUKURAN GARDU'!$A:$BS,44,0)</f>
        <v>#N/A</v>
      </c>
      <c r="AD518" s="21" t="e">
        <f t="shared" si="283"/>
        <v>#N/A</v>
      </c>
      <c r="AE518" s="20" t="e">
        <f>VLOOKUP($B518,'DATA PENGUKURAN GARDU'!$A:$BS,46,0)</f>
        <v>#N/A</v>
      </c>
      <c r="AF518" s="21" t="e">
        <f t="shared" si="284"/>
        <v>#N/A</v>
      </c>
      <c r="AG518" s="20" t="e">
        <f>VLOOKUP($B518,'DATA PENGUKURAN GARDU'!$A:$BS,46,0)</f>
        <v>#N/A</v>
      </c>
      <c r="AH518" s="20" t="e">
        <f>VLOOKUP($B518,'DATA PENGUKURAN GARDU'!$A:$BS,53,0)</f>
        <v>#N/A</v>
      </c>
      <c r="AI518" s="20" t="e">
        <f>VLOOKUP($B518,'DATA PENGUKURAN GARDU'!$A:$BS,54,0)</f>
        <v>#N/A</v>
      </c>
      <c r="AJ518" s="17" t="e">
        <f>VLOOKUP($C518,'DATA PENGUKURAN GARDU'!$A:$BS,42,0)</f>
        <v>#N/A</v>
      </c>
      <c r="AK518" s="23" t="e">
        <f t="shared" si="285"/>
        <v>#N/A</v>
      </c>
      <c r="AL518" s="17" t="e">
        <f>VLOOKUP($C518,'DATA PENGUKURAN GARDU'!$A:$BS,44,0)</f>
        <v>#N/A</v>
      </c>
      <c r="AM518" s="23" t="e">
        <f t="shared" si="286"/>
        <v>#N/A</v>
      </c>
      <c r="AN518" s="17" t="e">
        <f>VLOOKUP($C518,'DATA PENGUKURAN GARDU'!$A:$BS,46,0)</f>
        <v>#N/A</v>
      </c>
      <c r="AO518" s="23" t="e">
        <f t="shared" si="287"/>
        <v>#N/A</v>
      </c>
      <c r="AP518" s="17" t="e">
        <f>VLOOKUP($C518,'DATA PENGUKURAN GARDU'!$A:$BS,46,0)</f>
        <v>#N/A</v>
      </c>
      <c r="AQ518" s="17" t="e">
        <f>VLOOKUP($C518,'DATA PENGUKURAN GARDU'!$A:$BS,53,0)</f>
        <v>#N/A</v>
      </c>
      <c r="AR518" s="17" t="e">
        <f>VLOOKUP($C518,'DATA PENGUKURAN GARDU'!$A:$BS,54,0)</f>
        <v>#N/A</v>
      </c>
      <c r="AS518" s="20" t="e">
        <f>VLOOKUP($D518,'DATA PENGUKURAN GARDU'!$A:$BS,42,0)</f>
        <v>#N/A</v>
      </c>
      <c r="AT518" s="21" t="e">
        <f t="shared" si="288"/>
        <v>#N/A</v>
      </c>
      <c r="AU518" s="20" t="e">
        <f>VLOOKUP($D518,'DATA PENGUKURAN GARDU'!$A:$BS,44,0)</f>
        <v>#N/A</v>
      </c>
      <c r="AV518" s="21" t="e">
        <f t="shared" si="289"/>
        <v>#N/A</v>
      </c>
      <c r="AW518" s="20" t="e">
        <f>VLOOKUP($D518,'DATA PENGUKURAN GARDU'!$A:$BS,46,0)</f>
        <v>#N/A</v>
      </c>
      <c r="AX518" s="21" t="e">
        <f t="shared" si="290"/>
        <v>#N/A</v>
      </c>
      <c r="AY518" s="20" t="e">
        <f>VLOOKUP($D518,'DATA PENGUKURAN GARDU'!$A:$BS,46,0)</f>
        <v>#N/A</v>
      </c>
      <c r="AZ518" s="20" t="e">
        <f>VLOOKUP($D518,'DATA PENGUKURAN GARDU'!$A:$BS,53,0)</f>
        <v>#N/A</v>
      </c>
      <c r="BA518" s="20" t="e">
        <f>VLOOKUP($D518,'DATA PENGUKURAN GARDU'!$A:$BS,54,0)</f>
        <v>#N/A</v>
      </c>
      <c r="BB518" s="17" t="e">
        <f>VLOOKUP($E518,'DATA PENGUKURAN GARDU'!$A:$BS,42,0)</f>
        <v>#N/A</v>
      </c>
      <c r="BC518" s="23" t="e">
        <f t="shared" si="291"/>
        <v>#N/A</v>
      </c>
      <c r="BD518" s="17" t="e">
        <f>VLOOKUP($E518,'DATA PENGUKURAN GARDU'!$A:$BS,44,0)</f>
        <v>#N/A</v>
      </c>
      <c r="BE518" s="23" t="e">
        <f t="shared" si="292"/>
        <v>#N/A</v>
      </c>
      <c r="BF518" s="17" t="e">
        <f>VLOOKUP($E518,'DATA PENGUKURAN GARDU'!$A:$BS,46,0)</f>
        <v>#N/A</v>
      </c>
      <c r="BG518" s="23" t="e">
        <f t="shared" si="293"/>
        <v>#N/A</v>
      </c>
      <c r="BH518" s="17" t="e">
        <f>VLOOKUP($E518,'DATA PENGUKURAN GARDU'!$A:$BS,46,0)</f>
        <v>#N/A</v>
      </c>
      <c r="BI518" s="17" t="e">
        <f>VLOOKUP($E518,'DATA PENGUKURAN GARDU'!$A:$BS,53,0)</f>
        <v>#N/A</v>
      </c>
      <c r="BJ518" s="17" t="e">
        <f>VLOOKUP($E518,'DATA PENGUKURAN GARDU'!$A:$BS,54,0)</f>
        <v>#N/A</v>
      </c>
      <c r="BK518" s="20" t="e">
        <f t="shared" si="294"/>
        <v>#N/A</v>
      </c>
      <c r="BL518" s="20" t="e">
        <f t="shared" si="295"/>
        <v>#N/A</v>
      </c>
      <c r="BM518" s="20" t="e">
        <f t="shared" si="296"/>
        <v>#N/A</v>
      </c>
      <c r="BN518" s="25" t="e">
        <f t="shared" si="297"/>
        <v>#N/A</v>
      </c>
      <c r="BO518" s="26" t="str">
        <f t="shared" si="298"/>
        <v>0</v>
      </c>
      <c r="BP518" s="21" t="e">
        <f t="shared" si="299"/>
        <v>#VALUE!</v>
      </c>
      <c r="BQ518" s="20" t="e">
        <f t="shared" si="300"/>
        <v>#N/A</v>
      </c>
      <c r="BR518" s="20" t="e">
        <v>#N/A</v>
      </c>
      <c r="BS518" s="9" t="e">
        <v>#N/A</v>
      </c>
      <c r="BT518" s="2" t="e">
        <f t="shared" si="301"/>
        <v>#VALUE!</v>
      </c>
      <c r="BU518" s="2" t="e">
        <f t="shared" si="269"/>
        <v>#N/A</v>
      </c>
      <c r="BV518" s="2" t="e">
        <f t="shared" si="270"/>
        <v>#N/A</v>
      </c>
    </row>
    <row r="519" s="2" customFormat="1" ht="22.95" customHeight="1" spans="1:74">
      <c r="A519" s="9" t="str">
        <f t="shared" si="271"/>
        <v>K-251Induk</v>
      </c>
      <c r="B519" s="9" t="str">
        <f t="shared" si="272"/>
        <v>K-251jurusan 1</v>
      </c>
      <c r="C519" s="9" t="str">
        <f t="shared" si="273"/>
        <v>K-251jurusan 2</v>
      </c>
      <c r="D519" s="9" t="str">
        <f t="shared" si="274"/>
        <v>K-251jurusan 3</v>
      </c>
      <c r="E519" s="9" t="str">
        <f t="shared" si="275"/>
        <v>K-251jurusan 4</v>
      </c>
      <c r="F519" s="10" t="s">
        <v>136</v>
      </c>
      <c r="G519" s="10" t="s">
        <v>132</v>
      </c>
      <c r="H519" s="10" t="s">
        <v>660</v>
      </c>
      <c r="I519" s="10">
        <v>0.701634</v>
      </c>
      <c r="J519" s="10">
        <v>124.302597</v>
      </c>
      <c r="K519" s="10" t="s">
        <v>7465</v>
      </c>
      <c r="L519" s="10" t="s">
        <v>7465</v>
      </c>
      <c r="M519" s="10" t="s">
        <v>7465</v>
      </c>
      <c r="N519" s="14">
        <f t="shared" si="276"/>
        <v>0</v>
      </c>
      <c r="O519" s="15" t="e">
        <f t="shared" si="277"/>
        <v>#VALUE!</v>
      </c>
      <c r="P519" s="15" t="e">
        <f t="shared" si="278"/>
        <v>#VALUE!</v>
      </c>
      <c r="Q519" s="17" t="e">
        <f>VLOOKUP($A519,'DATA PENGUKURAN GARDU'!$A:$BS,42,0)</f>
        <v>#N/A</v>
      </c>
      <c r="R519" s="18" t="e">
        <f t="shared" si="279"/>
        <v>#N/A</v>
      </c>
      <c r="S519" s="17" t="e">
        <f>VLOOKUP($A519,'DATA PENGUKURAN GARDU'!$A:$BS,44,0)</f>
        <v>#N/A</v>
      </c>
      <c r="T519" s="18" t="e">
        <f t="shared" si="280"/>
        <v>#N/A</v>
      </c>
      <c r="U519" s="17" t="e">
        <f>VLOOKUP($A519,'DATA PENGUKURAN GARDU'!$A:$BS,46,0)</f>
        <v>#N/A</v>
      </c>
      <c r="V519" s="18" t="e">
        <f t="shared" si="281"/>
        <v>#N/A</v>
      </c>
      <c r="W519" s="17" t="e">
        <f>VLOOKUP($A519,'DATA PENGUKURAN GARDU'!$A:$BS,48,0)</f>
        <v>#N/A</v>
      </c>
      <c r="X519" s="17" t="e">
        <f>VLOOKUP($A519,'DATA PENGUKURAN GARDU'!$A:$BS,53,0)</f>
        <v>#N/A</v>
      </c>
      <c r="Y519" s="17" t="e">
        <f>VLOOKUP($A519,'DATA PENGUKURAN GARDU'!$A:$BS,54,0)</f>
        <v>#N/A</v>
      </c>
      <c r="Z519" s="17" t="e">
        <f>VLOOKUP($A519,'DATA PENGUKURAN GARDU'!$A:$BS,55,0)</f>
        <v>#N/A</v>
      </c>
      <c r="AA519" s="20" t="e">
        <f>VLOOKUP($B519,'DATA PENGUKURAN GARDU'!$A:$BS,42,0)</f>
        <v>#N/A</v>
      </c>
      <c r="AB519" s="21" t="e">
        <f t="shared" si="282"/>
        <v>#N/A</v>
      </c>
      <c r="AC519" s="20" t="e">
        <f>VLOOKUP($B519,'DATA PENGUKURAN GARDU'!$A:$BS,44,0)</f>
        <v>#N/A</v>
      </c>
      <c r="AD519" s="21" t="e">
        <f t="shared" si="283"/>
        <v>#N/A</v>
      </c>
      <c r="AE519" s="20" t="e">
        <f>VLOOKUP($B519,'DATA PENGUKURAN GARDU'!$A:$BS,46,0)</f>
        <v>#N/A</v>
      </c>
      <c r="AF519" s="21" t="e">
        <f t="shared" si="284"/>
        <v>#N/A</v>
      </c>
      <c r="AG519" s="20" t="e">
        <f>VLOOKUP($B519,'DATA PENGUKURAN GARDU'!$A:$BS,46,0)</f>
        <v>#N/A</v>
      </c>
      <c r="AH519" s="20" t="e">
        <f>VLOOKUP($B519,'DATA PENGUKURAN GARDU'!$A:$BS,53,0)</f>
        <v>#N/A</v>
      </c>
      <c r="AI519" s="20" t="e">
        <f>VLOOKUP($B519,'DATA PENGUKURAN GARDU'!$A:$BS,54,0)</f>
        <v>#N/A</v>
      </c>
      <c r="AJ519" s="17" t="e">
        <f>VLOOKUP($C519,'DATA PENGUKURAN GARDU'!$A:$BS,42,0)</f>
        <v>#N/A</v>
      </c>
      <c r="AK519" s="23" t="e">
        <f t="shared" si="285"/>
        <v>#N/A</v>
      </c>
      <c r="AL519" s="17" t="e">
        <f>VLOOKUP($C519,'DATA PENGUKURAN GARDU'!$A:$BS,44,0)</f>
        <v>#N/A</v>
      </c>
      <c r="AM519" s="23" t="e">
        <f t="shared" si="286"/>
        <v>#N/A</v>
      </c>
      <c r="AN519" s="17" t="e">
        <f>VLOOKUP($C519,'DATA PENGUKURAN GARDU'!$A:$BS,46,0)</f>
        <v>#N/A</v>
      </c>
      <c r="AO519" s="23" t="e">
        <f t="shared" si="287"/>
        <v>#N/A</v>
      </c>
      <c r="AP519" s="17" t="e">
        <f>VLOOKUP($C519,'DATA PENGUKURAN GARDU'!$A:$BS,46,0)</f>
        <v>#N/A</v>
      </c>
      <c r="AQ519" s="17" t="e">
        <f>VLOOKUP($C519,'DATA PENGUKURAN GARDU'!$A:$BS,53,0)</f>
        <v>#N/A</v>
      </c>
      <c r="AR519" s="17" t="e">
        <f>VLOOKUP($C519,'DATA PENGUKURAN GARDU'!$A:$BS,54,0)</f>
        <v>#N/A</v>
      </c>
      <c r="AS519" s="20" t="e">
        <f>VLOOKUP($D519,'DATA PENGUKURAN GARDU'!$A:$BS,42,0)</f>
        <v>#N/A</v>
      </c>
      <c r="AT519" s="21" t="e">
        <f t="shared" si="288"/>
        <v>#N/A</v>
      </c>
      <c r="AU519" s="20" t="e">
        <f>VLOOKUP($D519,'DATA PENGUKURAN GARDU'!$A:$BS,44,0)</f>
        <v>#N/A</v>
      </c>
      <c r="AV519" s="21" t="e">
        <f t="shared" si="289"/>
        <v>#N/A</v>
      </c>
      <c r="AW519" s="20" t="e">
        <f>VLOOKUP($D519,'DATA PENGUKURAN GARDU'!$A:$BS,46,0)</f>
        <v>#N/A</v>
      </c>
      <c r="AX519" s="21" t="e">
        <f t="shared" si="290"/>
        <v>#N/A</v>
      </c>
      <c r="AY519" s="20" t="e">
        <f>VLOOKUP($D519,'DATA PENGUKURAN GARDU'!$A:$BS,46,0)</f>
        <v>#N/A</v>
      </c>
      <c r="AZ519" s="20" t="e">
        <f>VLOOKUP($D519,'DATA PENGUKURAN GARDU'!$A:$BS,53,0)</f>
        <v>#N/A</v>
      </c>
      <c r="BA519" s="20" t="e">
        <f>VLOOKUP($D519,'DATA PENGUKURAN GARDU'!$A:$BS,54,0)</f>
        <v>#N/A</v>
      </c>
      <c r="BB519" s="17" t="e">
        <f>VLOOKUP($E519,'DATA PENGUKURAN GARDU'!$A:$BS,42,0)</f>
        <v>#N/A</v>
      </c>
      <c r="BC519" s="23" t="e">
        <f t="shared" si="291"/>
        <v>#N/A</v>
      </c>
      <c r="BD519" s="17" t="e">
        <f>VLOOKUP($E519,'DATA PENGUKURAN GARDU'!$A:$BS,44,0)</f>
        <v>#N/A</v>
      </c>
      <c r="BE519" s="23" t="e">
        <f t="shared" si="292"/>
        <v>#N/A</v>
      </c>
      <c r="BF519" s="17" t="e">
        <f>VLOOKUP($E519,'DATA PENGUKURAN GARDU'!$A:$BS,46,0)</f>
        <v>#N/A</v>
      </c>
      <c r="BG519" s="23" t="e">
        <f t="shared" si="293"/>
        <v>#N/A</v>
      </c>
      <c r="BH519" s="17" t="e">
        <f>VLOOKUP($E519,'DATA PENGUKURAN GARDU'!$A:$BS,46,0)</f>
        <v>#N/A</v>
      </c>
      <c r="BI519" s="17" t="e">
        <f>VLOOKUP($E519,'DATA PENGUKURAN GARDU'!$A:$BS,53,0)</f>
        <v>#N/A</v>
      </c>
      <c r="BJ519" s="17" t="e">
        <f>VLOOKUP($E519,'DATA PENGUKURAN GARDU'!$A:$BS,54,0)</f>
        <v>#N/A</v>
      </c>
      <c r="BK519" s="20" t="e">
        <f t="shared" si="294"/>
        <v>#N/A</v>
      </c>
      <c r="BL519" s="20" t="e">
        <f t="shared" si="295"/>
        <v>#N/A</v>
      </c>
      <c r="BM519" s="20" t="e">
        <f t="shared" si="296"/>
        <v>#N/A</v>
      </c>
      <c r="BN519" s="25" t="e">
        <f t="shared" si="297"/>
        <v>#N/A</v>
      </c>
      <c r="BO519" s="26" t="str">
        <f t="shared" si="298"/>
        <v>0</v>
      </c>
      <c r="BP519" s="21" t="e">
        <f t="shared" si="299"/>
        <v>#VALUE!</v>
      </c>
      <c r="BQ519" s="20" t="e">
        <f t="shared" si="300"/>
        <v>#N/A</v>
      </c>
      <c r="BR519" s="20" t="e">
        <v>#N/A</v>
      </c>
      <c r="BS519" s="9" t="e">
        <v>#N/A</v>
      </c>
      <c r="BT519" s="2" t="e">
        <f t="shared" si="301"/>
        <v>#VALUE!</v>
      </c>
      <c r="BU519" s="2" t="e">
        <f t="shared" si="269"/>
        <v>#N/A</v>
      </c>
      <c r="BV519" s="2" t="e">
        <f t="shared" si="270"/>
        <v>#N/A</v>
      </c>
    </row>
    <row r="520" s="2" customFormat="1" ht="22.95" customHeight="1" spans="1:74">
      <c r="A520" s="9" t="str">
        <f t="shared" si="271"/>
        <v>BB 127Induk</v>
      </c>
      <c r="B520" s="9" t="str">
        <f t="shared" si="272"/>
        <v>BB 127jurusan 1</v>
      </c>
      <c r="C520" s="9" t="str">
        <f t="shared" si="273"/>
        <v>BB 127jurusan 2</v>
      </c>
      <c r="D520" s="9" t="str">
        <f t="shared" si="274"/>
        <v>BB 127jurusan 3</v>
      </c>
      <c r="E520" s="9" t="str">
        <f t="shared" si="275"/>
        <v>BB 127jurusan 4</v>
      </c>
      <c r="F520" s="10" t="s">
        <v>661</v>
      </c>
      <c r="G520" s="10" t="s">
        <v>4</v>
      </c>
      <c r="H520" s="10" t="s">
        <v>662</v>
      </c>
      <c r="I520" s="10">
        <v>0.87853</v>
      </c>
      <c r="J520" s="10">
        <v>123.54943</v>
      </c>
      <c r="K520" s="10" t="s">
        <v>7465</v>
      </c>
      <c r="L520" s="10" t="s">
        <v>7465</v>
      </c>
      <c r="M520" s="10" t="s">
        <v>7465</v>
      </c>
      <c r="N520" s="14">
        <f t="shared" si="276"/>
        <v>0</v>
      </c>
      <c r="O520" s="15" t="e">
        <f t="shared" si="277"/>
        <v>#VALUE!</v>
      </c>
      <c r="P520" s="15" t="e">
        <f t="shared" si="278"/>
        <v>#VALUE!</v>
      </c>
      <c r="Q520" s="17" t="e">
        <f>VLOOKUP($A520,'DATA PENGUKURAN GARDU'!$A:$BS,42,0)</f>
        <v>#N/A</v>
      </c>
      <c r="R520" s="18" t="e">
        <f t="shared" si="279"/>
        <v>#N/A</v>
      </c>
      <c r="S520" s="17" t="e">
        <f>VLOOKUP($A520,'DATA PENGUKURAN GARDU'!$A:$BS,44,0)</f>
        <v>#N/A</v>
      </c>
      <c r="T520" s="18" t="e">
        <f t="shared" si="280"/>
        <v>#N/A</v>
      </c>
      <c r="U520" s="17" t="e">
        <f>VLOOKUP($A520,'DATA PENGUKURAN GARDU'!$A:$BS,46,0)</f>
        <v>#N/A</v>
      </c>
      <c r="V520" s="18" t="e">
        <f t="shared" si="281"/>
        <v>#N/A</v>
      </c>
      <c r="W520" s="17" t="e">
        <f>VLOOKUP($A520,'DATA PENGUKURAN GARDU'!$A:$BS,48,0)</f>
        <v>#N/A</v>
      </c>
      <c r="X520" s="17" t="e">
        <f>VLOOKUP($A520,'DATA PENGUKURAN GARDU'!$A:$BS,53,0)</f>
        <v>#N/A</v>
      </c>
      <c r="Y520" s="17" t="e">
        <f>VLOOKUP($A520,'DATA PENGUKURAN GARDU'!$A:$BS,54,0)</f>
        <v>#N/A</v>
      </c>
      <c r="Z520" s="17" t="e">
        <f>VLOOKUP($A520,'DATA PENGUKURAN GARDU'!$A:$BS,55,0)</f>
        <v>#N/A</v>
      </c>
      <c r="AA520" s="20" t="e">
        <f>VLOOKUP($B520,'DATA PENGUKURAN GARDU'!$A:$BS,42,0)</f>
        <v>#N/A</v>
      </c>
      <c r="AB520" s="21" t="e">
        <f t="shared" si="282"/>
        <v>#N/A</v>
      </c>
      <c r="AC520" s="20" t="e">
        <f>VLOOKUP($B520,'DATA PENGUKURAN GARDU'!$A:$BS,44,0)</f>
        <v>#N/A</v>
      </c>
      <c r="AD520" s="21" t="e">
        <f t="shared" si="283"/>
        <v>#N/A</v>
      </c>
      <c r="AE520" s="20" t="e">
        <f>VLOOKUP($B520,'DATA PENGUKURAN GARDU'!$A:$BS,46,0)</f>
        <v>#N/A</v>
      </c>
      <c r="AF520" s="21" t="e">
        <f t="shared" si="284"/>
        <v>#N/A</v>
      </c>
      <c r="AG520" s="20" t="e">
        <f>VLOOKUP($B520,'DATA PENGUKURAN GARDU'!$A:$BS,46,0)</f>
        <v>#N/A</v>
      </c>
      <c r="AH520" s="20" t="e">
        <f>VLOOKUP($B520,'DATA PENGUKURAN GARDU'!$A:$BS,53,0)</f>
        <v>#N/A</v>
      </c>
      <c r="AI520" s="20" t="e">
        <f>VLOOKUP($B520,'DATA PENGUKURAN GARDU'!$A:$BS,54,0)</f>
        <v>#N/A</v>
      </c>
      <c r="AJ520" s="17" t="e">
        <f>VLOOKUP($C520,'DATA PENGUKURAN GARDU'!$A:$BS,42,0)</f>
        <v>#N/A</v>
      </c>
      <c r="AK520" s="23" t="e">
        <f t="shared" si="285"/>
        <v>#N/A</v>
      </c>
      <c r="AL520" s="17" t="e">
        <f>VLOOKUP($C520,'DATA PENGUKURAN GARDU'!$A:$BS,44,0)</f>
        <v>#N/A</v>
      </c>
      <c r="AM520" s="23" t="e">
        <f t="shared" si="286"/>
        <v>#N/A</v>
      </c>
      <c r="AN520" s="17" t="e">
        <f>VLOOKUP($C520,'DATA PENGUKURAN GARDU'!$A:$BS,46,0)</f>
        <v>#N/A</v>
      </c>
      <c r="AO520" s="23" t="e">
        <f t="shared" si="287"/>
        <v>#N/A</v>
      </c>
      <c r="AP520" s="17" t="e">
        <f>VLOOKUP($C520,'DATA PENGUKURAN GARDU'!$A:$BS,46,0)</f>
        <v>#N/A</v>
      </c>
      <c r="AQ520" s="17" t="e">
        <f>VLOOKUP($C520,'DATA PENGUKURAN GARDU'!$A:$BS,53,0)</f>
        <v>#N/A</v>
      </c>
      <c r="AR520" s="17" t="e">
        <f>VLOOKUP($C520,'DATA PENGUKURAN GARDU'!$A:$BS,54,0)</f>
        <v>#N/A</v>
      </c>
      <c r="AS520" s="20" t="e">
        <f>VLOOKUP($D520,'DATA PENGUKURAN GARDU'!$A:$BS,42,0)</f>
        <v>#N/A</v>
      </c>
      <c r="AT520" s="21" t="e">
        <f t="shared" si="288"/>
        <v>#N/A</v>
      </c>
      <c r="AU520" s="20" t="e">
        <f>VLOOKUP($D520,'DATA PENGUKURAN GARDU'!$A:$BS,44,0)</f>
        <v>#N/A</v>
      </c>
      <c r="AV520" s="21" t="e">
        <f t="shared" si="289"/>
        <v>#N/A</v>
      </c>
      <c r="AW520" s="20" t="e">
        <f>VLOOKUP($D520,'DATA PENGUKURAN GARDU'!$A:$BS,46,0)</f>
        <v>#N/A</v>
      </c>
      <c r="AX520" s="21" t="e">
        <f t="shared" si="290"/>
        <v>#N/A</v>
      </c>
      <c r="AY520" s="20" t="e">
        <f>VLOOKUP($D520,'DATA PENGUKURAN GARDU'!$A:$BS,46,0)</f>
        <v>#N/A</v>
      </c>
      <c r="AZ520" s="20" t="e">
        <f>VLOOKUP($D520,'DATA PENGUKURAN GARDU'!$A:$BS,53,0)</f>
        <v>#N/A</v>
      </c>
      <c r="BA520" s="20" t="e">
        <f>VLOOKUP($D520,'DATA PENGUKURAN GARDU'!$A:$BS,54,0)</f>
        <v>#N/A</v>
      </c>
      <c r="BB520" s="17" t="e">
        <f>VLOOKUP($E520,'DATA PENGUKURAN GARDU'!$A:$BS,42,0)</f>
        <v>#N/A</v>
      </c>
      <c r="BC520" s="23" t="e">
        <f t="shared" si="291"/>
        <v>#N/A</v>
      </c>
      <c r="BD520" s="17" t="e">
        <f>VLOOKUP($E520,'DATA PENGUKURAN GARDU'!$A:$BS,44,0)</f>
        <v>#N/A</v>
      </c>
      <c r="BE520" s="23" t="e">
        <f t="shared" si="292"/>
        <v>#N/A</v>
      </c>
      <c r="BF520" s="17" t="e">
        <f>VLOOKUP($E520,'DATA PENGUKURAN GARDU'!$A:$BS,46,0)</f>
        <v>#N/A</v>
      </c>
      <c r="BG520" s="23" t="e">
        <f t="shared" si="293"/>
        <v>#N/A</v>
      </c>
      <c r="BH520" s="17" t="e">
        <f>VLOOKUP($E520,'DATA PENGUKURAN GARDU'!$A:$BS,46,0)</f>
        <v>#N/A</v>
      </c>
      <c r="BI520" s="17" t="e">
        <f>VLOOKUP($E520,'DATA PENGUKURAN GARDU'!$A:$BS,53,0)</f>
        <v>#N/A</v>
      </c>
      <c r="BJ520" s="17" t="e">
        <f>VLOOKUP($E520,'DATA PENGUKURAN GARDU'!$A:$BS,54,0)</f>
        <v>#N/A</v>
      </c>
      <c r="BK520" s="20" t="e">
        <f t="shared" si="294"/>
        <v>#N/A</v>
      </c>
      <c r="BL520" s="20" t="e">
        <f t="shared" si="295"/>
        <v>#N/A</v>
      </c>
      <c r="BM520" s="20" t="e">
        <f t="shared" si="296"/>
        <v>#N/A</v>
      </c>
      <c r="BN520" s="25" t="e">
        <f t="shared" si="297"/>
        <v>#N/A</v>
      </c>
      <c r="BO520" s="26" t="str">
        <f t="shared" si="298"/>
        <v>0</v>
      </c>
      <c r="BP520" s="21" t="e">
        <f t="shared" si="299"/>
        <v>#VALUE!</v>
      </c>
      <c r="BQ520" s="20" t="e">
        <f t="shared" si="300"/>
        <v>#N/A</v>
      </c>
      <c r="BR520" s="20" t="e">
        <v>#N/A</v>
      </c>
      <c r="BS520" s="9" t="e">
        <v>#N/A</v>
      </c>
      <c r="BT520" s="2" t="e">
        <f t="shared" si="301"/>
        <v>#VALUE!</v>
      </c>
      <c r="BU520" s="2" t="e">
        <f t="shared" si="269"/>
        <v>#N/A</v>
      </c>
      <c r="BV520" s="2" t="e">
        <f t="shared" si="270"/>
        <v>#N/A</v>
      </c>
    </row>
    <row r="521" s="2" customFormat="1" ht="22.95" customHeight="1" spans="1:74">
      <c r="A521" s="9" t="str">
        <f t="shared" si="271"/>
        <v>BB 180Induk</v>
      </c>
      <c r="B521" s="9" t="str">
        <f t="shared" si="272"/>
        <v>BB 180jurusan 1</v>
      </c>
      <c r="C521" s="9" t="str">
        <f t="shared" si="273"/>
        <v>BB 180jurusan 2</v>
      </c>
      <c r="D521" s="9" t="str">
        <f t="shared" si="274"/>
        <v>BB 180jurusan 3</v>
      </c>
      <c r="E521" s="9" t="str">
        <f t="shared" si="275"/>
        <v>BB 180jurusan 4</v>
      </c>
      <c r="F521" s="10" t="s">
        <v>663</v>
      </c>
      <c r="G521" s="10" t="s">
        <v>4</v>
      </c>
      <c r="H521" s="10" t="s">
        <v>664</v>
      </c>
      <c r="I521" s="10">
        <v>0.92187</v>
      </c>
      <c r="J521" s="10">
        <v>123.13632</v>
      </c>
      <c r="K521" s="10" t="s">
        <v>7465</v>
      </c>
      <c r="L521" s="10" t="s">
        <v>7465</v>
      </c>
      <c r="M521" s="10" t="s">
        <v>7465</v>
      </c>
      <c r="N521" s="14">
        <f t="shared" si="276"/>
        <v>0</v>
      </c>
      <c r="O521" s="15" t="e">
        <f t="shared" si="277"/>
        <v>#VALUE!</v>
      </c>
      <c r="P521" s="15" t="e">
        <f t="shared" si="278"/>
        <v>#VALUE!</v>
      </c>
      <c r="Q521" s="17" t="e">
        <f>VLOOKUP($A521,'DATA PENGUKURAN GARDU'!$A:$BS,42,0)</f>
        <v>#N/A</v>
      </c>
      <c r="R521" s="18" t="e">
        <f t="shared" si="279"/>
        <v>#N/A</v>
      </c>
      <c r="S521" s="17" t="e">
        <f>VLOOKUP($A521,'DATA PENGUKURAN GARDU'!$A:$BS,44,0)</f>
        <v>#N/A</v>
      </c>
      <c r="T521" s="18" t="e">
        <f t="shared" si="280"/>
        <v>#N/A</v>
      </c>
      <c r="U521" s="17" t="e">
        <f>VLOOKUP($A521,'DATA PENGUKURAN GARDU'!$A:$BS,46,0)</f>
        <v>#N/A</v>
      </c>
      <c r="V521" s="18" t="e">
        <f t="shared" si="281"/>
        <v>#N/A</v>
      </c>
      <c r="W521" s="17" t="e">
        <f>VLOOKUP($A521,'DATA PENGUKURAN GARDU'!$A:$BS,48,0)</f>
        <v>#N/A</v>
      </c>
      <c r="X521" s="17" t="e">
        <f>VLOOKUP($A521,'DATA PENGUKURAN GARDU'!$A:$BS,53,0)</f>
        <v>#N/A</v>
      </c>
      <c r="Y521" s="17" t="e">
        <f>VLOOKUP($A521,'DATA PENGUKURAN GARDU'!$A:$BS,54,0)</f>
        <v>#N/A</v>
      </c>
      <c r="Z521" s="17" t="e">
        <f>VLOOKUP($A521,'DATA PENGUKURAN GARDU'!$A:$BS,55,0)</f>
        <v>#N/A</v>
      </c>
      <c r="AA521" s="20" t="e">
        <f>VLOOKUP($B521,'DATA PENGUKURAN GARDU'!$A:$BS,42,0)</f>
        <v>#N/A</v>
      </c>
      <c r="AB521" s="21" t="e">
        <f t="shared" si="282"/>
        <v>#N/A</v>
      </c>
      <c r="AC521" s="20" t="e">
        <f>VLOOKUP($B521,'DATA PENGUKURAN GARDU'!$A:$BS,44,0)</f>
        <v>#N/A</v>
      </c>
      <c r="AD521" s="21" t="e">
        <f t="shared" si="283"/>
        <v>#N/A</v>
      </c>
      <c r="AE521" s="20" t="e">
        <f>VLOOKUP($B521,'DATA PENGUKURAN GARDU'!$A:$BS,46,0)</f>
        <v>#N/A</v>
      </c>
      <c r="AF521" s="21" t="e">
        <f t="shared" si="284"/>
        <v>#N/A</v>
      </c>
      <c r="AG521" s="20" t="e">
        <f>VLOOKUP($B521,'DATA PENGUKURAN GARDU'!$A:$BS,46,0)</f>
        <v>#N/A</v>
      </c>
      <c r="AH521" s="20" t="e">
        <f>VLOOKUP($B521,'DATA PENGUKURAN GARDU'!$A:$BS,53,0)</f>
        <v>#N/A</v>
      </c>
      <c r="AI521" s="20" t="e">
        <f>VLOOKUP($B521,'DATA PENGUKURAN GARDU'!$A:$BS,54,0)</f>
        <v>#N/A</v>
      </c>
      <c r="AJ521" s="17" t="e">
        <f>VLOOKUP($C521,'DATA PENGUKURAN GARDU'!$A:$BS,42,0)</f>
        <v>#N/A</v>
      </c>
      <c r="AK521" s="23" t="e">
        <f t="shared" si="285"/>
        <v>#N/A</v>
      </c>
      <c r="AL521" s="17" t="e">
        <f>VLOOKUP($C521,'DATA PENGUKURAN GARDU'!$A:$BS,44,0)</f>
        <v>#N/A</v>
      </c>
      <c r="AM521" s="23" t="e">
        <f t="shared" si="286"/>
        <v>#N/A</v>
      </c>
      <c r="AN521" s="17" t="e">
        <f>VLOOKUP($C521,'DATA PENGUKURAN GARDU'!$A:$BS,46,0)</f>
        <v>#N/A</v>
      </c>
      <c r="AO521" s="23" t="e">
        <f t="shared" si="287"/>
        <v>#N/A</v>
      </c>
      <c r="AP521" s="17" t="e">
        <f>VLOOKUP($C521,'DATA PENGUKURAN GARDU'!$A:$BS,46,0)</f>
        <v>#N/A</v>
      </c>
      <c r="AQ521" s="17" t="e">
        <f>VLOOKUP($C521,'DATA PENGUKURAN GARDU'!$A:$BS,53,0)</f>
        <v>#N/A</v>
      </c>
      <c r="AR521" s="17" t="e">
        <f>VLOOKUP($C521,'DATA PENGUKURAN GARDU'!$A:$BS,54,0)</f>
        <v>#N/A</v>
      </c>
      <c r="AS521" s="20" t="e">
        <f>VLOOKUP($D521,'DATA PENGUKURAN GARDU'!$A:$BS,42,0)</f>
        <v>#N/A</v>
      </c>
      <c r="AT521" s="21" t="e">
        <f t="shared" si="288"/>
        <v>#N/A</v>
      </c>
      <c r="AU521" s="20" t="e">
        <f>VLOOKUP($D521,'DATA PENGUKURAN GARDU'!$A:$BS,44,0)</f>
        <v>#N/A</v>
      </c>
      <c r="AV521" s="21" t="e">
        <f t="shared" si="289"/>
        <v>#N/A</v>
      </c>
      <c r="AW521" s="20" t="e">
        <f>VLOOKUP($D521,'DATA PENGUKURAN GARDU'!$A:$BS,46,0)</f>
        <v>#N/A</v>
      </c>
      <c r="AX521" s="21" t="e">
        <f t="shared" si="290"/>
        <v>#N/A</v>
      </c>
      <c r="AY521" s="20" t="e">
        <f>VLOOKUP($D521,'DATA PENGUKURAN GARDU'!$A:$BS,46,0)</f>
        <v>#N/A</v>
      </c>
      <c r="AZ521" s="20" t="e">
        <f>VLOOKUP($D521,'DATA PENGUKURAN GARDU'!$A:$BS,53,0)</f>
        <v>#N/A</v>
      </c>
      <c r="BA521" s="20" t="e">
        <f>VLOOKUP($D521,'DATA PENGUKURAN GARDU'!$A:$BS,54,0)</f>
        <v>#N/A</v>
      </c>
      <c r="BB521" s="17" t="e">
        <f>VLOOKUP($E521,'DATA PENGUKURAN GARDU'!$A:$BS,42,0)</f>
        <v>#N/A</v>
      </c>
      <c r="BC521" s="23" t="e">
        <f t="shared" si="291"/>
        <v>#N/A</v>
      </c>
      <c r="BD521" s="17" t="e">
        <f>VLOOKUP($E521,'DATA PENGUKURAN GARDU'!$A:$BS,44,0)</f>
        <v>#N/A</v>
      </c>
      <c r="BE521" s="23" t="e">
        <f t="shared" si="292"/>
        <v>#N/A</v>
      </c>
      <c r="BF521" s="17" t="e">
        <f>VLOOKUP($E521,'DATA PENGUKURAN GARDU'!$A:$BS,46,0)</f>
        <v>#N/A</v>
      </c>
      <c r="BG521" s="23" t="e">
        <f t="shared" si="293"/>
        <v>#N/A</v>
      </c>
      <c r="BH521" s="17" t="e">
        <f>VLOOKUP($E521,'DATA PENGUKURAN GARDU'!$A:$BS,46,0)</f>
        <v>#N/A</v>
      </c>
      <c r="BI521" s="17" t="e">
        <f>VLOOKUP($E521,'DATA PENGUKURAN GARDU'!$A:$BS,53,0)</f>
        <v>#N/A</v>
      </c>
      <c r="BJ521" s="17" t="e">
        <f>VLOOKUP($E521,'DATA PENGUKURAN GARDU'!$A:$BS,54,0)</f>
        <v>#N/A</v>
      </c>
      <c r="BK521" s="20" t="e">
        <f t="shared" si="294"/>
        <v>#N/A</v>
      </c>
      <c r="BL521" s="20" t="e">
        <f t="shared" si="295"/>
        <v>#N/A</v>
      </c>
      <c r="BM521" s="20" t="e">
        <f t="shared" si="296"/>
        <v>#N/A</v>
      </c>
      <c r="BN521" s="25" t="e">
        <f t="shared" si="297"/>
        <v>#N/A</v>
      </c>
      <c r="BO521" s="26" t="str">
        <f t="shared" si="298"/>
        <v>0</v>
      </c>
      <c r="BP521" s="21" t="e">
        <f t="shared" si="299"/>
        <v>#VALUE!</v>
      </c>
      <c r="BQ521" s="20" t="e">
        <f t="shared" si="300"/>
        <v>#N/A</v>
      </c>
      <c r="BR521" s="20" t="e">
        <v>#N/A</v>
      </c>
      <c r="BS521" s="9" t="e">
        <v>#N/A</v>
      </c>
      <c r="BT521" s="2" t="e">
        <f t="shared" si="301"/>
        <v>#VALUE!</v>
      </c>
      <c r="BU521" s="2" t="e">
        <f t="shared" si="269"/>
        <v>#N/A</v>
      </c>
      <c r="BV521" s="2" t="e">
        <f t="shared" si="270"/>
        <v>#N/A</v>
      </c>
    </row>
    <row r="522" s="2" customFormat="1" ht="22.95" customHeight="1" spans="1:74">
      <c r="A522" s="9" t="str">
        <f t="shared" si="271"/>
        <v>M 111Induk</v>
      </c>
      <c r="B522" s="9" t="str">
        <f t="shared" si="272"/>
        <v>M 111jurusan 1</v>
      </c>
      <c r="C522" s="9" t="str">
        <f t="shared" si="273"/>
        <v>M 111jurusan 2</v>
      </c>
      <c r="D522" s="9" t="str">
        <f t="shared" si="274"/>
        <v>M 111jurusan 3</v>
      </c>
      <c r="E522" s="9" t="str">
        <f t="shared" si="275"/>
        <v>M 111jurusan 4</v>
      </c>
      <c r="F522" s="10" t="s">
        <v>131</v>
      </c>
      <c r="G522" s="10" t="s">
        <v>131</v>
      </c>
      <c r="H522" s="10" t="s">
        <v>665</v>
      </c>
      <c r="I522" s="10">
        <v>0.57506</v>
      </c>
      <c r="J522" s="10">
        <v>124.08557</v>
      </c>
      <c r="K522" s="10" t="s">
        <v>7465</v>
      </c>
      <c r="L522" s="10" t="s">
        <v>7465</v>
      </c>
      <c r="M522" s="10" t="s">
        <v>7465</v>
      </c>
      <c r="N522" s="14">
        <f t="shared" si="276"/>
        <v>0</v>
      </c>
      <c r="O522" s="15" t="e">
        <f t="shared" si="277"/>
        <v>#VALUE!</v>
      </c>
      <c r="P522" s="15" t="e">
        <f t="shared" si="278"/>
        <v>#VALUE!</v>
      </c>
      <c r="Q522" s="17" t="e">
        <f>VLOOKUP($A522,'DATA PENGUKURAN GARDU'!$A:$BS,42,0)</f>
        <v>#N/A</v>
      </c>
      <c r="R522" s="18" t="e">
        <f t="shared" si="279"/>
        <v>#N/A</v>
      </c>
      <c r="S522" s="17" t="e">
        <f>VLOOKUP($A522,'DATA PENGUKURAN GARDU'!$A:$BS,44,0)</f>
        <v>#N/A</v>
      </c>
      <c r="T522" s="18" t="e">
        <f t="shared" si="280"/>
        <v>#N/A</v>
      </c>
      <c r="U522" s="17" t="e">
        <f>VLOOKUP($A522,'DATA PENGUKURAN GARDU'!$A:$BS,46,0)</f>
        <v>#N/A</v>
      </c>
      <c r="V522" s="18" t="e">
        <f t="shared" si="281"/>
        <v>#N/A</v>
      </c>
      <c r="W522" s="17" t="e">
        <f>VLOOKUP($A522,'DATA PENGUKURAN GARDU'!$A:$BS,48,0)</f>
        <v>#N/A</v>
      </c>
      <c r="X522" s="17" t="e">
        <f>VLOOKUP($A522,'DATA PENGUKURAN GARDU'!$A:$BS,53,0)</f>
        <v>#N/A</v>
      </c>
      <c r="Y522" s="17" t="e">
        <f>VLOOKUP($A522,'DATA PENGUKURAN GARDU'!$A:$BS,54,0)</f>
        <v>#N/A</v>
      </c>
      <c r="Z522" s="17" t="e">
        <f>VLOOKUP($A522,'DATA PENGUKURAN GARDU'!$A:$BS,55,0)</f>
        <v>#N/A</v>
      </c>
      <c r="AA522" s="20" t="e">
        <f>VLOOKUP($B522,'DATA PENGUKURAN GARDU'!$A:$BS,42,0)</f>
        <v>#N/A</v>
      </c>
      <c r="AB522" s="21" t="e">
        <f t="shared" si="282"/>
        <v>#N/A</v>
      </c>
      <c r="AC522" s="20" t="e">
        <f>VLOOKUP($B522,'DATA PENGUKURAN GARDU'!$A:$BS,44,0)</f>
        <v>#N/A</v>
      </c>
      <c r="AD522" s="21" t="e">
        <f t="shared" si="283"/>
        <v>#N/A</v>
      </c>
      <c r="AE522" s="20" t="e">
        <f>VLOOKUP($B522,'DATA PENGUKURAN GARDU'!$A:$BS,46,0)</f>
        <v>#N/A</v>
      </c>
      <c r="AF522" s="21" t="e">
        <f t="shared" si="284"/>
        <v>#N/A</v>
      </c>
      <c r="AG522" s="20" t="e">
        <f>VLOOKUP($B522,'DATA PENGUKURAN GARDU'!$A:$BS,46,0)</f>
        <v>#N/A</v>
      </c>
      <c r="AH522" s="20" t="e">
        <f>VLOOKUP($B522,'DATA PENGUKURAN GARDU'!$A:$BS,53,0)</f>
        <v>#N/A</v>
      </c>
      <c r="AI522" s="20" t="e">
        <f>VLOOKUP($B522,'DATA PENGUKURAN GARDU'!$A:$BS,54,0)</f>
        <v>#N/A</v>
      </c>
      <c r="AJ522" s="17" t="e">
        <f>VLOOKUP($C522,'DATA PENGUKURAN GARDU'!$A:$BS,42,0)</f>
        <v>#N/A</v>
      </c>
      <c r="AK522" s="23" t="e">
        <f t="shared" si="285"/>
        <v>#N/A</v>
      </c>
      <c r="AL522" s="17" t="e">
        <f>VLOOKUP($C522,'DATA PENGUKURAN GARDU'!$A:$BS,44,0)</f>
        <v>#N/A</v>
      </c>
      <c r="AM522" s="23" t="e">
        <f t="shared" si="286"/>
        <v>#N/A</v>
      </c>
      <c r="AN522" s="17" t="e">
        <f>VLOOKUP($C522,'DATA PENGUKURAN GARDU'!$A:$BS,46,0)</f>
        <v>#N/A</v>
      </c>
      <c r="AO522" s="23" t="e">
        <f t="shared" si="287"/>
        <v>#N/A</v>
      </c>
      <c r="AP522" s="17" t="e">
        <f>VLOOKUP($C522,'DATA PENGUKURAN GARDU'!$A:$BS,46,0)</f>
        <v>#N/A</v>
      </c>
      <c r="AQ522" s="17" t="e">
        <f>VLOOKUP($C522,'DATA PENGUKURAN GARDU'!$A:$BS,53,0)</f>
        <v>#N/A</v>
      </c>
      <c r="AR522" s="17" t="e">
        <f>VLOOKUP($C522,'DATA PENGUKURAN GARDU'!$A:$BS,54,0)</f>
        <v>#N/A</v>
      </c>
      <c r="AS522" s="20" t="e">
        <f>VLOOKUP($D522,'DATA PENGUKURAN GARDU'!$A:$BS,42,0)</f>
        <v>#N/A</v>
      </c>
      <c r="AT522" s="21" t="e">
        <f t="shared" si="288"/>
        <v>#N/A</v>
      </c>
      <c r="AU522" s="20" t="e">
        <f>VLOOKUP($D522,'DATA PENGUKURAN GARDU'!$A:$BS,44,0)</f>
        <v>#N/A</v>
      </c>
      <c r="AV522" s="21" t="e">
        <f t="shared" si="289"/>
        <v>#N/A</v>
      </c>
      <c r="AW522" s="20" t="e">
        <f>VLOOKUP($D522,'DATA PENGUKURAN GARDU'!$A:$BS,46,0)</f>
        <v>#N/A</v>
      </c>
      <c r="AX522" s="21" t="e">
        <f t="shared" si="290"/>
        <v>#N/A</v>
      </c>
      <c r="AY522" s="20" t="e">
        <f>VLOOKUP($D522,'DATA PENGUKURAN GARDU'!$A:$BS,46,0)</f>
        <v>#N/A</v>
      </c>
      <c r="AZ522" s="20" t="e">
        <f>VLOOKUP($D522,'DATA PENGUKURAN GARDU'!$A:$BS,53,0)</f>
        <v>#N/A</v>
      </c>
      <c r="BA522" s="20" t="e">
        <f>VLOOKUP($D522,'DATA PENGUKURAN GARDU'!$A:$BS,54,0)</f>
        <v>#N/A</v>
      </c>
      <c r="BB522" s="17" t="e">
        <f>VLOOKUP($E522,'DATA PENGUKURAN GARDU'!$A:$BS,42,0)</f>
        <v>#N/A</v>
      </c>
      <c r="BC522" s="23" t="e">
        <f t="shared" si="291"/>
        <v>#N/A</v>
      </c>
      <c r="BD522" s="17" t="e">
        <f>VLOOKUP($E522,'DATA PENGUKURAN GARDU'!$A:$BS,44,0)</f>
        <v>#N/A</v>
      </c>
      <c r="BE522" s="23" t="e">
        <f t="shared" si="292"/>
        <v>#N/A</v>
      </c>
      <c r="BF522" s="17" t="e">
        <f>VLOOKUP($E522,'DATA PENGUKURAN GARDU'!$A:$BS,46,0)</f>
        <v>#N/A</v>
      </c>
      <c r="BG522" s="23" t="e">
        <f t="shared" si="293"/>
        <v>#N/A</v>
      </c>
      <c r="BH522" s="17" t="e">
        <f>VLOOKUP($E522,'DATA PENGUKURAN GARDU'!$A:$BS,46,0)</f>
        <v>#N/A</v>
      </c>
      <c r="BI522" s="17" t="e">
        <f>VLOOKUP($E522,'DATA PENGUKURAN GARDU'!$A:$BS,53,0)</f>
        <v>#N/A</v>
      </c>
      <c r="BJ522" s="17" t="e">
        <f>VLOOKUP($E522,'DATA PENGUKURAN GARDU'!$A:$BS,54,0)</f>
        <v>#N/A</v>
      </c>
      <c r="BK522" s="20" t="e">
        <f t="shared" si="294"/>
        <v>#N/A</v>
      </c>
      <c r="BL522" s="20" t="e">
        <f t="shared" si="295"/>
        <v>#N/A</v>
      </c>
      <c r="BM522" s="20" t="e">
        <f t="shared" si="296"/>
        <v>#N/A</v>
      </c>
      <c r="BN522" s="25" t="e">
        <f t="shared" si="297"/>
        <v>#N/A</v>
      </c>
      <c r="BO522" s="26" t="str">
        <f t="shared" si="298"/>
        <v>0</v>
      </c>
      <c r="BP522" s="21" t="e">
        <f t="shared" si="299"/>
        <v>#VALUE!</v>
      </c>
      <c r="BQ522" s="20" t="e">
        <f t="shared" si="300"/>
        <v>#N/A</v>
      </c>
      <c r="BR522" s="20" t="e">
        <v>#N/A</v>
      </c>
      <c r="BS522" s="9" t="e">
        <v>#N/A</v>
      </c>
      <c r="BT522" s="2" t="e">
        <f t="shared" si="301"/>
        <v>#VALUE!</v>
      </c>
      <c r="BU522" s="2" t="e">
        <f t="shared" si="269"/>
        <v>#N/A</v>
      </c>
      <c r="BV522" s="2" t="e">
        <f t="shared" si="270"/>
        <v>#N/A</v>
      </c>
    </row>
    <row r="523" s="2" customFormat="1" ht="22.95" customHeight="1" spans="1:74">
      <c r="A523" s="9" t="str">
        <f t="shared" si="271"/>
        <v>M 163Induk</v>
      </c>
      <c r="B523" s="9" t="str">
        <f t="shared" si="272"/>
        <v>M 163jurusan 1</v>
      </c>
      <c r="C523" s="9" t="str">
        <f t="shared" si="273"/>
        <v>M 163jurusan 2</v>
      </c>
      <c r="D523" s="9" t="str">
        <f t="shared" si="274"/>
        <v>M 163jurusan 3</v>
      </c>
      <c r="E523" s="9" t="str">
        <f t="shared" si="275"/>
        <v>M 163jurusan 4</v>
      </c>
      <c r="F523" s="10" t="s">
        <v>131</v>
      </c>
      <c r="G523" s="10" t="s">
        <v>131</v>
      </c>
      <c r="H523" s="10" t="s">
        <v>666</v>
      </c>
      <c r="I523" s="10">
        <v>0.521915</v>
      </c>
      <c r="J523" s="10">
        <v>123.943708</v>
      </c>
      <c r="K523" s="10" t="s">
        <v>7465</v>
      </c>
      <c r="L523" s="10" t="s">
        <v>7465</v>
      </c>
      <c r="M523" s="10" t="s">
        <v>7465</v>
      </c>
      <c r="N523" s="14">
        <f t="shared" si="276"/>
        <v>0</v>
      </c>
      <c r="O523" s="15" t="e">
        <f t="shared" si="277"/>
        <v>#VALUE!</v>
      </c>
      <c r="P523" s="15" t="e">
        <f t="shared" si="278"/>
        <v>#VALUE!</v>
      </c>
      <c r="Q523" s="17" t="e">
        <f>VLOOKUP($A523,'DATA PENGUKURAN GARDU'!$A:$BS,42,0)</f>
        <v>#N/A</v>
      </c>
      <c r="R523" s="18" t="e">
        <f t="shared" si="279"/>
        <v>#N/A</v>
      </c>
      <c r="S523" s="17" t="e">
        <f>VLOOKUP($A523,'DATA PENGUKURAN GARDU'!$A:$BS,44,0)</f>
        <v>#N/A</v>
      </c>
      <c r="T523" s="18" t="e">
        <f t="shared" si="280"/>
        <v>#N/A</v>
      </c>
      <c r="U523" s="17" t="e">
        <f>VLOOKUP($A523,'DATA PENGUKURAN GARDU'!$A:$BS,46,0)</f>
        <v>#N/A</v>
      </c>
      <c r="V523" s="18" t="e">
        <f t="shared" si="281"/>
        <v>#N/A</v>
      </c>
      <c r="W523" s="17" t="e">
        <f>VLOOKUP($A523,'DATA PENGUKURAN GARDU'!$A:$BS,48,0)</f>
        <v>#N/A</v>
      </c>
      <c r="X523" s="17" t="e">
        <f>VLOOKUP($A523,'DATA PENGUKURAN GARDU'!$A:$BS,53,0)</f>
        <v>#N/A</v>
      </c>
      <c r="Y523" s="17" t="e">
        <f>VLOOKUP($A523,'DATA PENGUKURAN GARDU'!$A:$BS,54,0)</f>
        <v>#N/A</v>
      </c>
      <c r="Z523" s="17" t="e">
        <f>VLOOKUP($A523,'DATA PENGUKURAN GARDU'!$A:$BS,55,0)</f>
        <v>#N/A</v>
      </c>
      <c r="AA523" s="20" t="e">
        <f>VLOOKUP($B523,'DATA PENGUKURAN GARDU'!$A:$BS,42,0)</f>
        <v>#N/A</v>
      </c>
      <c r="AB523" s="21" t="e">
        <f t="shared" si="282"/>
        <v>#N/A</v>
      </c>
      <c r="AC523" s="20" t="e">
        <f>VLOOKUP($B523,'DATA PENGUKURAN GARDU'!$A:$BS,44,0)</f>
        <v>#N/A</v>
      </c>
      <c r="AD523" s="21" t="e">
        <f t="shared" si="283"/>
        <v>#N/A</v>
      </c>
      <c r="AE523" s="20" t="e">
        <f>VLOOKUP($B523,'DATA PENGUKURAN GARDU'!$A:$BS,46,0)</f>
        <v>#N/A</v>
      </c>
      <c r="AF523" s="21" t="e">
        <f t="shared" si="284"/>
        <v>#N/A</v>
      </c>
      <c r="AG523" s="20" t="e">
        <f>VLOOKUP($B523,'DATA PENGUKURAN GARDU'!$A:$BS,46,0)</f>
        <v>#N/A</v>
      </c>
      <c r="AH523" s="20" t="e">
        <f>VLOOKUP($B523,'DATA PENGUKURAN GARDU'!$A:$BS,53,0)</f>
        <v>#N/A</v>
      </c>
      <c r="AI523" s="20" t="e">
        <f>VLOOKUP($B523,'DATA PENGUKURAN GARDU'!$A:$BS,54,0)</f>
        <v>#N/A</v>
      </c>
      <c r="AJ523" s="17" t="e">
        <f>VLOOKUP($C523,'DATA PENGUKURAN GARDU'!$A:$BS,42,0)</f>
        <v>#N/A</v>
      </c>
      <c r="AK523" s="23" t="e">
        <f t="shared" si="285"/>
        <v>#N/A</v>
      </c>
      <c r="AL523" s="17" t="e">
        <f>VLOOKUP($C523,'DATA PENGUKURAN GARDU'!$A:$BS,44,0)</f>
        <v>#N/A</v>
      </c>
      <c r="AM523" s="23" t="e">
        <f t="shared" si="286"/>
        <v>#N/A</v>
      </c>
      <c r="AN523" s="17" t="e">
        <f>VLOOKUP($C523,'DATA PENGUKURAN GARDU'!$A:$BS,46,0)</f>
        <v>#N/A</v>
      </c>
      <c r="AO523" s="23" t="e">
        <f t="shared" si="287"/>
        <v>#N/A</v>
      </c>
      <c r="AP523" s="17" t="e">
        <f>VLOOKUP($C523,'DATA PENGUKURAN GARDU'!$A:$BS,46,0)</f>
        <v>#N/A</v>
      </c>
      <c r="AQ523" s="17" t="e">
        <f>VLOOKUP($C523,'DATA PENGUKURAN GARDU'!$A:$BS,53,0)</f>
        <v>#N/A</v>
      </c>
      <c r="AR523" s="17" t="e">
        <f>VLOOKUP($C523,'DATA PENGUKURAN GARDU'!$A:$BS,54,0)</f>
        <v>#N/A</v>
      </c>
      <c r="AS523" s="20" t="e">
        <f>VLOOKUP($D523,'DATA PENGUKURAN GARDU'!$A:$BS,42,0)</f>
        <v>#N/A</v>
      </c>
      <c r="AT523" s="21" t="e">
        <f t="shared" si="288"/>
        <v>#N/A</v>
      </c>
      <c r="AU523" s="20" t="e">
        <f>VLOOKUP($D523,'DATA PENGUKURAN GARDU'!$A:$BS,44,0)</f>
        <v>#N/A</v>
      </c>
      <c r="AV523" s="21" t="e">
        <f t="shared" si="289"/>
        <v>#N/A</v>
      </c>
      <c r="AW523" s="20" t="e">
        <f>VLOOKUP($D523,'DATA PENGUKURAN GARDU'!$A:$BS,46,0)</f>
        <v>#N/A</v>
      </c>
      <c r="AX523" s="21" t="e">
        <f t="shared" si="290"/>
        <v>#N/A</v>
      </c>
      <c r="AY523" s="20" t="e">
        <f>VLOOKUP($D523,'DATA PENGUKURAN GARDU'!$A:$BS,46,0)</f>
        <v>#N/A</v>
      </c>
      <c r="AZ523" s="20" t="e">
        <f>VLOOKUP($D523,'DATA PENGUKURAN GARDU'!$A:$BS,53,0)</f>
        <v>#N/A</v>
      </c>
      <c r="BA523" s="20" t="e">
        <f>VLOOKUP($D523,'DATA PENGUKURAN GARDU'!$A:$BS,54,0)</f>
        <v>#N/A</v>
      </c>
      <c r="BB523" s="17" t="e">
        <f>VLOOKUP($E523,'DATA PENGUKURAN GARDU'!$A:$BS,42,0)</f>
        <v>#N/A</v>
      </c>
      <c r="BC523" s="23" t="e">
        <f t="shared" si="291"/>
        <v>#N/A</v>
      </c>
      <c r="BD523" s="17" t="e">
        <f>VLOOKUP($E523,'DATA PENGUKURAN GARDU'!$A:$BS,44,0)</f>
        <v>#N/A</v>
      </c>
      <c r="BE523" s="23" t="e">
        <f t="shared" si="292"/>
        <v>#N/A</v>
      </c>
      <c r="BF523" s="17" t="e">
        <f>VLOOKUP($E523,'DATA PENGUKURAN GARDU'!$A:$BS,46,0)</f>
        <v>#N/A</v>
      </c>
      <c r="BG523" s="23" t="e">
        <f t="shared" si="293"/>
        <v>#N/A</v>
      </c>
      <c r="BH523" s="17" t="e">
        <f>VLOOKUP($E523,'DATA PENGUKURAN GARDU'!$A:$BS,46,0)</f>
        <v>#N/A</v>
      </c>
      <c r="BI523" s="17" t="e">
        <f>VLOOKUP($E523,'DATA PENGUKURAN GARDU'!$A:$BS,53,0)</f>
        <v>#N/A</v>
      </c>
      <c r="BJ523" s="17" t="e">
        <f>VLOOKUP($E523,'DATA PENGUKURAN GARDU'!$A:$BS,54,0)</f>
        <v>#N/A</v>
      </c>
      <c r="BK523" s="20" t="e">
        <f t="shared" si="294"/>
        <v>#N/A</v>
      </c>
      <c r="BL523" s="20" t="e">
        <f t="shared" si="295"/>
        <v>#N/A</v>
      </c>
      <c r="BM523" s="20" t="e">
        <f t="shared" si="296"/>
        <v>#N/A</v>
      </c>
      <c r="BN523" s="25" t="e">
        <f t="shared" si="297"/>
        <v>#N/A</v>
      </c>
      <c r="BO523" s="26" t="str">
        <f t="shared" si="298"/>
        <v>0</v>
      </c>
      <c r="BP523" s="21" t="e">
        <f t="shared" si="299"/>
        <v>#VALUE!</v>
      </c>
      <c r="BQ523" s="20" t="e">
        <f t="shared" si="300"/>
        <v>#N/A</v>
      </c>
      <c r="BR523" s="20" t="e">
        <v>#N/A</v>
      </c>
      <c r="BS523" s="9" t="e">
        <v>#N/A</v>
      </c>
      <c r="BT523" s="2" t="e">
        <f t="shared" si="301"/>
        <v>#VALUE!</v>
      </c>
      <c r="BU523" s="2" t="e">
        <f t="shared" si="269"/>
        <v>#N/A</v>
      </c>
      <c r="BV523" s="2" t="e">
        <f t="shared" si="270"/>
        <v>#N/A</v>
      </c>
    </row>
    <row r="524" s="2" customFormat="1" ht="22.95" customHeight="1" spans="1:74">
      <c r="A524" s="9" t="str">
        <f t="shared" si="271"/>
        <v>M 169Induk</v>
      </c>
      <c r="B524" s="9" t="str">
        <f t="shared" si="272"/>
        <v>M 169jurusan 1</v>
      </c>
      <c r="C524" s="9" t="str">
        <f t="shared" si="273"/>
        <v>M 169jurusan 2</v>
      </c>
      <c r="D524" s="9" t="str">
        <f t="shared" si="274"/>
        <v>M 169jurusan 3</v>
      </c>
      <c r="E524" s="9" t="str">
        <f t="shared" si="275"/>
        <v>M 169jurusan 4</v>
      </c>
      <c r="F524" s="10" t="s">
        <v>131</v>
      </c>
      <c r="G524" s="10" t="s">
        <v>131</v>
      </c>
      <c r="H524" s="10" t="s">
        <v>667</v>
      </c>
      <c r="I524" s="10">
        <v>0.530297</v>
      </c>
      <c r="J524" s="10">
        <v>123.914577</v>
      </c>
      <c r="K524" s="10" t="s">
        <v>7465</v>
      </c>
      <c r="L524" s="10" t="s">
        <v>7465</v>
      </c>
      <c r="M524" s="10" t="s">
        <v>7465</v>
      </c>
      <c r="N524" s="14">
        <f t="shared" si="276"/>
        <v>0</v>
      </c>
      <c r="O524" s="15" t="e">
        <f t="shared" si="277"/>
        <v>#VALUE!</v>
      </c>
      <c r="P524" s="15" t="e">
        <f t="shared" si="278"/>
        <v>#VALUE!</v>
      </c>
      <c r="Q524" s="17" t="e">
        <f>VLOOKUP($A524,'DATA PENGUKURAN GARDU'!$A:$BS,42,0)</f>
        <v>#N/A</v>
      </c>
      <c r="R524" s="18" t="e">
        <f t="shared" si="279"/>
        <v>#N/A</v>
      </c>
      <c r="S524" s="17" t="e">
        <f>VLOOKUP($A524,'DATA PENGUKURAN GARDU'!$A:$BS,44,0)</f>
        <v>#N/A</v>
      </c>
      <c r="T524" s="18" t="e">
        <f t="shared" si="280"/>
        <v>#N/A</v>
      </c>
      <c r="U524" s="17" t="e">
        <f>VLOOKUP($A524,'DATA PENGUKURAN GARDU'!$A:$BS,46,0)</f>
        <v>#N/A</v>
      </c>
      <c r="V524" s="18" t="e">
        <f t="shared" si="281"/>
        <v>#N/A</v>
      </c>
      <c r="W524" s="17" t="e">
        <f>VLOOKUP($A524,'DATA PENGUKURAN GARDU'!$A:$BS,48,0)</f>
        <v>#N/A</v>
      </c>
      <c r="X524" s="17" t="e">
        <f>VLOOKUP($A524,'DATA PENGUKURAN GARDU'!$A:$BS,53,0)</f>
        <v>#N/A</v>
      </c>
      <c r="Y524" s="17" t="e">
        <f>VLOOKUP($A524,'DATA PENGUKURAN GARDU'!$A:$BS,54,0)</f>
        <v>#N/A</v>
      </c>
      <c r="Z524" s="17" t="e">
        <f>VLOOKUP($A524,'DATA PENGUKURAN GARDU'!$A:$BS,55,0)</f>
        <v>#N/A</v>
      </c>
      <c r="AA524" s="20" t="e">
        <f>VLOOKUP($B524,'DATA PENGUKURAN GARDU'!$A:$BS,42,0)</f>
        <v>#N/A</v>
      </c>
      <c r="AB524" s="21" t="e">
        <f t="shared" si="282"/>
        <v>#N/A</v>
      </c>
      <c r="AC524" s="20" t="e">
        <f>VLOOKUP($B524,'DATA PENGUKURAN GARDU'!$A:$BS,44,0)</f>
        <v>#N/A</v>
      </c>
      <c r="AD524" s="21" t="e">
        <f t="shared" si="283"/>
        <v>#N/A</v>
      </c>
      <c r="AE524" s="20" t="e">
        <f>VLOOKUP($B524,'DATA PENGUKURAN GARDU'!$A:$BS,46,0)</f>
        <v>#N/A</v>
      </c>
      <c r="AF524" s="21" t="e">
        <f t="shared" si="284"/>
        <v>#N/A</v>
      </c>
      <c r="AG524" s="20" t="e">
        <f>VLOOKUP($B524,'DATA PENGUKURAN GARDU'!$A:$BS,46,0)</f>
        <v>#N/A</v>
      </c>
      <c r="AH524" s="20" t="e">
        <f>VLOOKUP($B524,'DATA PENGUKURAN GARDU'!$A:$BS,53,0)</f>
        <v>#N/A</v>
      </c>
      <c r="AI524" s="20" t="e">
        <f>VLOOKUP($B524,'DATA PENGUKURAN GARDU'!$A:$BS,54,0)</f>
        <v>#N/A</v>
      </c>
      <c r="AJ524" s="17" t="e">
        <f>VLOOKUP($C524,'DATA PENGUKURAN GARDU'!$A:$BS,42,0)</f>
        <v>#N/A</v>
      </c>
      <c r="AK524" s="23" t="e">
        <f t="shared" si="285"/>
        <v>#N/A</v>
      </c>
      <c r="AL524" s="17" t="e">
        <f>VLOOKUP($C524,'DATA PENGUKURAN GARDU'!$A:$BS,44,0)</f>
        <v>#N/A</v>
      </c>
      <c r="AM524" s="23" t="e">
        <f t="shared" si="286"/>
        <v>#N/A</v>
      </c>
      <c r="AN524" s="17" t="e">
        <f>VLOOKUP($C524,'DATA PENGUKURAN GARDU'!$A:$BS,46,0)</f>
        <v>#N/A</v>
      </c>
      <c r="AO524" s="23" t="e">
        <f t="shared" si="287"/>
        <v>#N/A</v>
      </c>
      <c r="AP524" s="17" t="e">
        <f>VLOOKUP($C524,'DATA PENGUKURAN GARDU'!$A:$BS,46,0)</f>
        <v>#N/A</v>
      </c>
      <c r="AQ524" s="17" t="e">
        <f>VLOOKUP($C524,'DATA PENGUKURAN GARDU'!$A:$BS,53,0)</f>
        <v>#N/A</v>
      </c>
      <c r="AR524" s="17" t="e">
        <f>VLOOKUP($C524,'DATA PENGUKURAN GARDU'!$A:$BS,54,0)</f>
        <v>#N/A</v>
      </c>
      <c r="AS524" s="20" t="e">
        <f>VLOOKUP($D524,'DATA PENGUKURAN GARDU'!$A:$BS,42,0)</f>
        <v>#N/A</v>
      </c>
      <c r="AT524" s="21" t="e">
        <f t="shared" si="288"/>
        <v>#N/A</v>
      </c>
      <c r="AU524" s="20" t="e">
        <f>VLOOKUP($D524,'DATA PENGUKURAN GARDU'!$A:$BS,44,0)</f>
        <v>#N/A</v>
      </c>
      <c r="AV524" s="21" t="e">
        <f t="shared" si="289"/>
        <v>#N/A</v>
      </c>
      <c r="AW524" s="20" t="e">
        <f>VLOOKUP($D524,'DATA PENGUKURAN GARDU'!$A:$BS,46,0)</f>
        <v>#N/A</v>
      </c>
      <c r="AX524" s="21" t="e">
        <f t="shared" si="290"/>
        <v>#N/A</v>
      </c>
      <c r="AY524" s="20" t="e">
        <f>VLOOKUP($D524,'DATA PENGUKURAN GARDU'!$A:$BS,46,0)</f>
        <v>#N/A</v>
      </c>
      <c r="AZ524" s="20" t="e">
        <f>VLOOKUP($D524,'DATA PENGUKURAN GARDU'!$A:$BS,53,0)</f>
        <v>#N/A</v>
      </c>
      <c r="BA524" s="20" t="e">
        <f>VLOOKUP($D524,'DATA PENGUKURAN GARDU'!$A:$BS,54,0)</f>
        <v>#N/A</v>
      </c>
      <c r="BB524" s="17" t="e">
        <f>VLOOKUP($E524,'DATA PENGUKURAN GARDU'!$A:$BS,42,0)</f>
        <v>#N/A</v>
      </c>
      <c r="BC524" s="23" t="e">
        <f t="shared" si="291"/>
        <v>#N/A</v>
      </c>
      <c r="BD524" s="17" t="e">
        <f>VLOOKUP($E524,'DATA PENGUKURAN GARDU'!$A:$BS,44,0)</f>
        <v>#N/A</v>
      </c>
      <c r="BE524" s="23" t="e">
        <f t="shared" si="292"/>
        <v>#N/A</v>
      </c>
      <c r="BF524" s="17" t="e">
        <f>VLOOKUP($E524,'DATA PENGUKURAN GARDU'!$A:$BS,46,0)</f>
        <v>#N/A</v>
      </c>
      <c r="BG524" s="23" t="e">
        <f t="shared" si="293"/>
        <v>#N/A</v>
      </c>
      <c r="BH524" s="17" t="e">
        <f>VLOOKUP($E524,'DATA PENGUKURAN GARDU'!$A:$BS,46,0)</f>
        <v>#N/A</v>
      </c>
      <c r="BI524" s="17" t="e">
        <f>VLOOKUP($E524,'DATA PENGUKURAN GARDU'!$A:$BS,53,0)</f>
        <v>#N/A</v>
      </c>
      <c r="BJ524" s="17" t="e">
        <f>VLOOKUP($E524,'DATA PENGUKURAN GARDU'!$A:$BS,54,0)</f>
        <v>#N/A</v>
      </c>
      <c r="BK524" s="20" t="e">
        <f t="shared" si="294"/>
        <v>#N/A</v>
      </c>
      <c r="BL524" s="20" t="e">
        <f t="shared" si="295"/>
        <v>#N/A</v>
      </c>
      <c r="BM524" s="20" t="e">
        <f t="shared" si="296"/>
        <v>#N/A</v>
      </c>
      <c r="BN524" s="25" t="e">
        <f t="shared" si="297"/>
        <v>#N/A</v>
      </c>
      <c r="BO524" s="26" t="str">
        <f t="shared" si="298"/>
        <v>0</v>
      </c>
      <c r="BP524" s="21" t="e">
        <f t="shared" si="299"/>
        <v>#VALUE!</v>
      </c>
      <c r="BQ524" s="20" t="e">
        <f t="shared" si="300"/>
        <v>#N/A</v>
      </c>
      <c r="BR524" s="20" t="e">
        <v>#N/A</v>
      </c>
      <c r="BS524" s="9" t="e">
        <v>#N/A</v>
      </c>
      <c r="BT524" s="2" t="e">
        <f t="shared" si="301"/>
        <v>#VALUE!</v>
      </c>
      <c r="BU524" s="2" t="e">
        <f t="shared" si="269"/>
        <v>#N/A</v>
      </c>
      <c r="BV524" s="2" t="e">
        <f t="shared" si="270"/>
        <v>#N/A</v>
      </c>
    </row>
    <row r="525" s="2" customFormat="1" ht="22.95" customHeight="1" spans="1:74">
      <c r="A525" s="9" t="str">
        <f t="shared" si="271"/>
        <v>M 174Induk</v>
      </c>
      <c r="B525" s="9" t="str">
        <f t="shared" si="272"/>
        <v>M 174jurusan 1</v>
      </c>
      <c r="C525" s="9" t="str">
        <f t="shared" si="273"/>
        <v>M 174jurusan 2</v>
      </c>
      <c r="D525" s="9" t="str">
        <f t="shared" si="274"/>
        <v>M 174jurusan 3</v>
      </c>
      <c r="E525" s="9" t="str">
        <f t="shared" si="275"/>
        <v>M 174jurusan 4</v>
      </c>
      <c r="F525" s="10" t="s">
        <v>131</v>
      </c>
      <c r="G525" s="10" t="s">
        <v>131</v>
      </c>
      <c r="H525" s="10" t="s">
        <v>668</v>
      </c>
      <c r="I525" s="10">
        <v>0.563047</v>
      </c>
      <c r="J525" s="10">
        <v>123.906177</v>
      </c>
      <c r="K525" s="10" t="s">
        <v>7465</v>
      </c>
      <c r="L525" s="10" t="s">
        <v>7465</v>
      </c>
      <c r="M525" s="10" t="s">
        <v>7465</v>
      </c>
      <c r="N525" s="14">
        <f t="shared" si="276"/>
        <v>0</v>
      </c>
      <c r="O525" s="15" t="e">
        <f t="shared" si="277"/>
        <v>#VALUE!</v>
      </c>
      <c r="P525" s="15" t="e">
        <f t="shared" si="278"/>
        <v>#VALUE!</v>
      </c>
      <c r="Q525" s="17" t="e">
        <f>VLOOKUP($A525,'DATA PENGUKURAN GARDU'!$A:$BS,42,0)</f>
        <v>#N/A</v>
      </c>
      <c r="R525" s="18" t="e">
        <f t="shared" si="279"/>
        <v>#N/A</v>
      </c>
      <c r="S525" s="17" t="e">
        <f>VLOOKUP($A525,'DATA PENGUKURAN GARDU'!$A:$BS,44,0)</f>
        <v>#N/A</v>
      </c>
      <c r="T525" s="18" t="e">
        <f t="shared" si="280"/>
        <v>#N/A</v>
      </c>
      <c r="U525" s="17" t="e">
        <f>VLOOKUP($A525,'DATA PENGUKURAN GARDU'!$A:$BS,46,0)</f>
        <v>#N/A</v>
      </c>
      <c r="V525" s="18" t="e">
        <f t="shared" si="281"/>
        <v>#N/A</v>
      </c>
      <c r="W525" s="17" t="e">
        <f>VLOOKUP($A525,'DATA PENGUKURAN GARDU'!$A:$BS,48,0)</f>
        <v>#N/A</v>
      </c>
      <c r="X525" s="17" t="e">
        <f>VLOOKUP($A525,'DATA PENGUKURAN GARDU'!$A:$BS,53,0)</f>
        <v>#N/A</v>
      </c>
      <c r="Y525" s="17" t="e">
        <f>VLOOKUP($A525,'DATA PENGUKURAN GARDU'!$A:$BS,54,0)</f>
        <v>#N/A</v>
      </c>
      <c r="Z525" s="17" t="e">
        <f>VLOOKUP($A525,'DATA PENGUKURAN GARDU'!$A:$BS,55,0)</f>
        <v>#N/A</v>
      </c>
      <c r="AA525" s="20" t="e">
        <f>VLOOKUP($B525,'DATA PENGUKURAN GARDU'!$A:$BS,42,0)</f>
        <v>#N/A</v>
      </c>
      <c r="AB525" s="21" t="e">
        <f t="shared" si="282"/>
        <v>#N/A</v>
      </c>
      <c r="AC525" s="20" t="e">
        <f>VLOOKUP($B525,'DATA PENGUKURAN GARDU'!$A:$BS,44,0)</f>
        <v>#N/A</v>
      </c>
      <c r="AD525" s="21" t="e">
        <f t="shared" si="283"/>
        <v>#N/A</v>
      </c>
      <c r="AE525" s="20" t="e">
        <f>VLOOKUP($B525,'DATA PENGUKURAN GARDU'!$A:$BS,46,0)</f>
        <v>#N/A</v>
      </c>
      <c r="AF525" s="21" t="e">
        <f t="shared" si="284"/>
        <v>#N/A</v>
      </c>
      <c r="AG525" s="20" t="e">
        <f>VLOOKUP($B525,'DATA PENGUKURAN GARDU'!$A:$BS,46,0)</f>
        <v>#N/A</v>
      </c>
      <c r="AH525" s="20" t="e">
        <f>VLOOKUP($B525,'DATA PENGUKURAN GARDU'!$A:$BS,53,0)</f>
        <v>#N/A</v>
      </c>
      <c r="AI525" s="20" t="e">
        <f>VLOOKUP($B525,'DATA PENGUKURAN GARDU'!$A:$BS,54,0)</f>
        <v>#N/A</v>
      </c>
      <c r="AJ525" s="17" t="e">
        <f>VLOOKUP($C525,'DATA PENGUKURAN GARDU'!$A:$BS,42,0)</f>
        <v>#N/A</v>
      </c>
      <c r="AK525" s="23" t="e">
        <f t="shared" si="285"/>
        <v>#N/A</v>
      </c>
      <c r="AL525" s="17" t="e">
        <f>VLOOKUP($C525,'DATA PENGUKURAN GARDU'!$A:$BS,44,0)</f>
        <v>#N/A</v>
      </c>
      <c r="AM525" s="23" t="e">
        <f t="shared" si="286"/>
        <v>#N/A</v>
      </c>
      <c r="AN525" s="17" t="e">
        <f>VLOOKUP($C525,'DATA PENGUKURAN GARDU'!$A:$BS,46,0)</f>
        <v>#N/A</v>
      </c>
      <c r="AO525" s="23" t="e">
        <f t="shared" si="287"/>
        <v>#N/A</v>
      </c>
      <c r="AP525" s="17" t="e">
        <f>VLOOKUP($C525,'DATA PENGUKURAN GARDU'!$A:$BS,46,0)</f>
        <v>#N/A</v>
      </c>
      <c r="AQ525" s="17" t="e">
        <f>VLOOKUP($C525,'DATA PENGUKURAN GARDU'!$A:$BS,53,0)</f>
        <v>#N/A</v>
      </c>
      <c r="AR525" s="17" t="e">
        <f>VLOOKUP($C525,'DATA PENGUKURAN GARDU'!$A:$BS,54,0)</f>
        <v>#N/A</v>
      </c>
      <c r="AS525" s="20" t="e">
        <f>VLOOKUP($D525,'DATA PENGUKURAN GARDU'!$A:$BS,42,0)</f>
        <v>#N/A</v>
      </c>
      <c r="AT525" s="21" t="e">
        <f t="shared" si="288"/>
        <v>#N/A</v>
      </c>
      <c r="AU525" s="20" t="e">
        <f>VLOOKUP($D525,'DATA PENGUKURAN GARDU'!$A:$BS,44,0)</f>
        <v>#N/A</v>
      </c>
      <c r="AV525" s="21" t="e">
        <f t="shared" si="289"/>
        <v>#N/A</v>
      </c>
      <c r="AW525" s="20" t="e">
        <f>VLOOKUP($D525,'DATA PENGUKURAN GARDU'!$A:$BS,46,0)</f>
        <v>#N/A</v>
      </c>
      <c r="AX525" s="21" t="e">
        <f t="shared" si="290"/>
        <v>#N/A</v>
      </c>
      <c r="AY525" s="20" t="e">
        <f>VLOOKUP($D525,'DATA PENGUKURAN GARDU'!$A:$BS,46,0)</f>
        <v>#N/A</v>
      </c>
      <c r="AZ525" s="20" t="e">
        <f>VLOOKUP($D525,'DATA PENGUKURAN GARDU'!$A:$BS,53,0)</f>
        <v>#N/A</v>
      </c>
      <c r="BA525" s="20" t="e">
        <f>VLOOKUP($D525,'DATA PENGUKURAN GARDU'!$A:$BS,54,0)</f>
        <v>#N/A</v>
      </c>
      <c r="BB525" s="17" t="e">
        <f>VLOOKUP($E525,'DATA PENGUKURAN GARDU'!$A:$BS,42,0)</f>
        <v>#N/A</v>
      </c>
      <c r="BC525" s="23" t="e">
        <f t="shared" si="291"/>
        <v>#N/A</v>
      </c>
      <c r="BD525" s="17" t="e">
        <f>VLOOKUP($E525,'DATA PENGUKURAN GARDU'!$A:$BS,44,0)</f>
        <v>#N/A</v>
      </c>
      <c r="BE525" s="23" t="e">
        <f t="shared" si="292"/>
        <v>#N/A</v>
      </c>
      <c r="BF525" s="17" t="e">
        <f>VLOOKUP($E525,'DATA PENGUKURAN GARDU'!$A:$BS,46,0)</f>
        <v>#N/A</v>
      </c>
      <c r="BG525" s="23" t="e">
        <f t="shared" si="293"/>
        <v>#N/A</v>
      </c>
      <c r="BH525" s="17" t="e">
        <f>VLOOKUP($E525,'DATA PENGUKURAN GARDU'!$A:$BS,46,0)</f>
        <v>#N/A</v>
      </c>
      <c r="BI525" s="17" t="e">
        <f>VLOOKUP($E525,'DATA PENGUKURAN GARDU'!$A:$BS,53,0)</f>
        <v>#N/A</v>
      </c>
      <c r="BJ525" s="17" t="e">
        <f>VLOOKUP($E525,'DATA PENGUKURAN GARDU'!$A:$BS,54,0)</f>
        <v>#N/A</v>
      </c>
      <c r="BK525" s="20" t="e">
        <f t="shared" si="294"/>
        <v>#N/A</v>
      </c>
      <c r="BL525" s="20" t="e">
        <f t="shared" si="295"/>
        <v>#N/A</v>
      </c>
      <c r="BM525" s="20" t="e">
        <f t="shared" si="296"/>
        <v>#N/A</v>
      </c>
      <c r="BN525" s="25" t="e">
        <f t="shared" si="297"/>
        <v>#N/A</v>
      </c>
      <c r="BO525" s="26" t="str">
        <f t="shared" si="298"/>
        <v>0</v>
      </c>
      <c r="BP525" s="21" t="e">
        <f t="shared" si="299"/>
        <v>#VALUE!</v>
      </c>
      <c r="BQ525" s="20" t="e">
        <f t="shared" si="300"/>
        <v>#N/A</v>
      </c>
      <c r="BR525" s="20" t="e">
        <v>#N/A</v>
      </c>
      <c r="BS525" s="9" t="e">
        <v>#N/A</v>
      </c>
      <c r="BT525" s="2" t="e">
        <f t="shared" si="301"/>
        <v>#VALUE!</v>
      </c>
      <c r="BU525" s="2" t="e">
        <f t="shared" si="269"/>
        <v>#N/A</v>
      </c>
      <c r="BV525" s="2" t="e">
        <f t="shared" si="270"/>
        <v>#N/A</v>
      </c>
    </row>
    <row r="526" s="2" customFormat="1" ht="22.95" customHeight="1" spans="1:74">
      <c r="A526" s="9" t="str">
        <f t="shared" si="271"/>
        <v>M 176Induk</v>
      </c>
      <c r="B526" s="9" t="str">
        <f t="shared" si="272"/>
        <v>M 176jurusan 1</v>
      </c>
      <c r="C526" s="9" t="str">
        <f t="shared" si="273"/>
        <v>M 176jurusan 2</v>
      </c>
      <c r="D526" s="9" t="str">
        <f t="shared" si="274"/>
        <v>M 176jurusan 3</v>
      </c>
      <c r="E526" s="9" t="str">
        <f t="shared" si="275"/>
        <v>M 176jurusan 4</v>
      </c>
      <c r="F526" s="10" t="s">
        <v>131</v>
      </c>
      <c r="G526" s="10" t="s">
        <v>131</v>
      </c>
      <c r="H526" s="10" t="s">
        <v>669</v>
      </c>
      <c r="I526" s="10">
        <v>0.51963</v>
      </c>
      <c r="J526" s="10">
        <v>123.9592</v>
      </c>
      <c r="K526" s="10" t="s">
        <v>7465</v>
      </c>
      <c r="L526" s="10" t="s">
        <v>7465</v>
      </c>
      <c r="M526" s="10" t="s">
        <v>7465</v>
      </c>
      <c r="N526" s="14">
        <f t="shared" si="276"/>
        <v>0</v>
      </c>
      <c r="O526" s="15" t="e">
        <f t="shared" si="277"/>
        <v>#VALUE!</v>
      </c>
      <c r="P526" s="15" t="e">
        <f t="shared" si="278"/>
        <v>#VALUE!</v>
      </c>
      <c r="Q526" s="17" t="e">
        <f>VLOOKUP($A526,'DATA PENGUKURAN GARDU'!$A:$BS,42,0)</f>
        <v>#N/A</v>
      </c>
      <c r="R526" s="18" t="e">
        <f t="shared" si="279"/>
        <v>#N/A</v>
      </c>
      <c r="S526" s="17" t="e">
        <f>VLOOKUP($A526,'DATA PENGUKURAN GARDU'!$A:$BS,44,0)</f>
        <v>#N/A</v>
      </c>
      <c r="T526" s="18" t="e">
        <f t="shared" si="280"/>
        <v>#N/A</v>
      </c>
      <c r="U526" s="17" t="e">
        <f>VLOOKUP($A526,'DATA PENGUKURAN GARDU'!$A:$BS,46,0)</f>
        <v>#N/A</v>
      </c>
      <c r="V526" s="18" t="e">
        <f t="shared" si="281"/>
        <v>#N/A</v>
      </c>
      <c r="W526" s="17" t="e">
        <f>VLOOKUP($A526,'DATA PENGUKURAN GARDU'!$A:$BS,48,0)</f>
        <v>#N/A</v>
      </c>
      <c r="X526" s="17" t="e">
        <f>VLOOKUP($A526,'DATA PENGUKURAN GARDU'!$A:$BS,53,0)</f>
        <v>#N/A</v>
      </c>
      <c r="Y526" s="17" t="e">
        <f>VLOOKUP($A526,'DATA PENGUKURAN GARDU'!$A:$BS,54,0)</f>
        <v>#N/A</v>
      </c>
      <c r="Z526" s="17" t="e">
        <f>VLOOKUP($A526,'DATA PENGUKURAN GARDU'!$A:$BS,55,0)</f>
        <v>#N/A</v>
      </c>
      <c r="AA526" s="20" t="e">
        <f>VLOOKUP($B526,'DATA PENGUKURAN GARDU'!$A:$BS,42,0)</f>
        <v>#N/A</v>
      </c>
      <c r="AB526" s="21" t="e">
        <f t="shared" si="282"/>
        <v>#N/A</v>
      </c>
      <c r="AC526" s="20" t="e">
        <f>VLOOKUP($B526,'DATA PENGUKURAN GARDU'!$A:$BS,44,0)</f>
        <v>#N/A</v>
      </c>
      <c r="AD526" s="21" t="e">
        <f t="shared" si="283"/>
        <v>#N/A</v>
      </c>
      <c r="AE526" s="20" t="e">
        <f>VLOOKUP($B526,'DATA PENGUKURAN GARDU'!$A:$BS,46,0)</f>
        <v>#N/A</v>
      </c>
      <c r="AF526" s="21" t="e">
        <f t="shared" si="284"/>
        <v>#N/A</v>
      </c>
      <c r="AG526" s="20" t="e">
        <f>VLOOKUP($B526,'DATA PENGUKURAN GARDU'!$A:$BS,46,0)</f>
        <v>#N/A</v>
      </c>
      <c r="AH526" s="20" t="e">
        <f>VLOOKUP($B526,'DATA PENGUKURAN GARDU'!$A:$BS,53,0)</f>
        <v>#N/A</v>
      </c>
      <c r="AI526" s="20" t="e">
        <f>VLOOKUP($B526,'DATA PENGUKURAN GARDU'!$A:$BS,54,0)</f>
        <v>#N/A</v>
      </c>
      <c r="AJ526" s="17" t="e">
        <f>VLOOKUP($C526,'DATA PENGUKURAN GARDU'!$A:$BS,42,0)</f>
        <v>#N/A</v>
      </c>
      <c r="AK526" s="23" t="e">
        <f t="shared" si="285"/>
        <v>#N/A</v>
      </c>
      <c r="AL526" s="17" t="e">
        <f>VLOOKUP($C526,'DATA PENGUKURAN GARDU'!$A:$BS,44,0)</f>
        <v>#N/A</v>
      </c>
      <c r="AM526" s="23" t="e">
        <f t="shared" si="286"/>
        <v>#N/A</v>
      </c>
      <c r="AN526" s="17" t="e">
        <f>VLOOKUP($C526,'DATA PENGUKURAN GARDU'!$A:$BS,46,0)</f>
        <v>#N/A</v>
      </c>
      <c r="AO526" s="23" t="e">
        <f t="shared" si="287"/>
        <v>#N/A</v>
      </c>
      <c r="AP526" s="17" t="e">
        <f>VLOOKUP($C526,'DATA PENGUKURAN GARDU'!$A:$BS,46,0)</f>
        <v>#N/A</v>
      </c>
      <c r="AQ526" s="17" t="e">
        <f>VLOOKUP($C526,'DATA PENGUKURAN GARDU'!$A:$BS,53,0)</f>
        <v>#N/A</v>
      </c>
      <c r="AR526" s="17" t="e">
        <f>VLOOKUP($C526,'DATA PENGUKURAN GARDU'!$A:$BS,54,0)</f>
        <v>#N/A</v>
      </c>
      <c r="AS526" s="20" t="e">
        <f>VLOOKUP($D526,'DATA PENGUKURAN GARDU'!$A:$BS,42,0)</f>
        <v>#N/A</v>
      </c>
      <c r="AT526" s="21" t="e">
        <f t="shared" si="288"/>
        <v>#N/A</v>
      </c>
      <c r="AU526" s="20" t="e">
        <f>VLOOKUP($D526,'DATA PENGUKURAN GARDU'!$A:$BS,44,0)</f>
        <v>#N/A</v>
      </c>
      <c r="AV526" s="21" t="e">
        <f t="shared" si="289"/>
        <v>#N/A</v>
      </c>
      <c r="AW526" s="20" t="e">
        <f>VLOOKUP($D526,'DATA PENGUKURAN GARDU'!$A:$BS,46,0)</f>
        <v>#N/A</v>
      </c>
      <c r="AX526" s="21" t="e">
        <f t="shared" si="290"/>
        <v>#N/A</v>
      </c>
      <c r="AY526" s="20" t="e">
        <f>VLOOKUP($D526,'DATA PENGUKURAN GARDU'!$A:$BS,46,0)</f>
        <v>#N/A</v>
      </c>
      <c r="AZ526" s="20" t="e">
        <f>VLOOKUP($D526,'DATA PENGUKURAN GARDU'!$A:$BS,53,0)</f>
        <v>#N/A</v>
      </c>
      <c r="BA526" s="20" t="e">
        <f>VLOOKUP($D526,'DATA PENGUKURAN GARDU'!$A:$BS,54,0)</f>
        <v>#N/A</v>
      </c>
      <c r="BB526" s="17" t="e">
        <f>VLOOKUP($E526,'DATA PENGUKURAN GARDU'!$A:$BS,42,0)</f>
        <v>#N/A</v>
      </c>
      <c r="BC526" s="23" t="e">
        <f t="shared" si="291"/>
        <v>#N/A</v>
      </c>
      <c r="BD526" s="17" t="e">
        <f>VLOOKUP($E526,'DATA PENGUKURAN GARDU'!$A:$BS,44,0)</f>
        <v>#N/A</v>
      </c>
      <c r="BE526" s="23" t="e">
        <f t="shared" si="292"/>
        <v>#N/A</v>
      </c>
      <c r="BF526" s="17" t="e">
        <f>VLOOKUP($E526,'DATA PENGUKURAN GARDU'!$A:$BS,46,0)</f>
        <v>#N/A</v>
      </c>
      <c r="BG526" s="23" t="e">
        <f t="shared" si="293"/>
        <v>#N/A</v>
      </c>
      <c r="BH526" s="17" t="e">
        <f>VLOOKUP($E526,'DATA PENGUKURAN GARDU'!$A:$BS,46,0)</f>
        <v>#N/A</v>
      </c>
      <c r="BI526" s="17" t="e">
        <f>VLOOKUP($E526,'DATA PENGUKURAN GARDU'!$A:$BS,53,0)</f>
        <v>#N/A</v>
      </c>
      <c r="BJ526" s="17" t="e">
        <f>VLOOKUP($E526,'DATA PENGUKURAN GARDU'!$A:$BS,54,0)</f>
        <v>#N/A</v>
      </c>
      <c r="BK526" s="20" t="e">
        <f t="shared" si="294"/>
        <v>#N/A</v>
      </c>
      <c r="BL526" s="20" t="e">
        <f t="shared" si="295"/>
        <v>#N/A</v>
      </c>
      <c r="BM526" s="20" t="e">
        <f t="shared" si="296"/>
        <v>#N/A</v>
      </c>
      <c r="BN526" s="25" t="e">
        <f t="shared" si="297"/>
        <v>#N/A</v>
      </c>
      <c r="BO526" s="26" t="str">
        <f t="shared" si="298"/>
        <v>0</v>
      </c>
      <c r="BP526" s="21" t="e">
        <f t="shared" si="299"/>
        <v>#VALUE!</v>
      </c>
      <c r="BQ526" s="20" t="e">
        <f t="shared" si="300"/>
        <v>#N/A</v>
      </c>
      <c r="BR526" s="20" t="e">
        <v>#N/A</v>
      </c>
      <c r="BS526" s="9" t="e">
        <v>#N/A</v>
      </c>
      <c r="BT526" s="2" t="e">
        <f t="shared" si="301"/>
        <v>#VALUE!</v>
      </c>
      <c r="BU526" s="2" t="e">
        <f t="shared" si="269"/>
        <v>#N/A</v>
      </c>
      <c r="BV526" s="2" t="e">
        <f t="shared" si="270"/>
        <v>#N/A</v>
      </c>
    </row>
    <row r="527" s="2" customFormat="1" ht="22.95" customHeight="1" spans="1:74">
      <c r="A527" s="9" t="str">
        <f t="shared" si="271"/>
        <v>BB 130Induk</v>
      </c>
      <c r="B527" s="9" t="str">
        <f t="shared" si="272"/>
        <v>BB 130jurusan 1</v>
      </c>
      <c r="C527" s="9" t="str">
        <f t="shared" si="273"/>
        <v>BB 130jurusan 2</v>
      </c>
      <c r="D527" s="9" t="str">
        <f t="shared" si="274"/>
        <v>BB 130jurusan 3</v>
      </c>
      <c r="E527" s="9" t="str">
        <f t="shared" si="275"/>
        <v>BB 130jurusan 4</v>
      </c>
      <c r="F527" s="10" t="s">
        <v>670</v>
      </c>
      <c r="G527" s="10" t="s">
        <v>4</v>
      </c>
      <c r="H527" s="10" t="s">
        <v>671</v>
      </c>
      <c r="I527" s="10">
        <v>0.8801</v>
      </c>
      <c r="J527" s="10">
        <v>123.54063</v>
      </c>
      <c r="K527" s="10" t="s">
        <v>7465</v>
      </c>
      <c r="L527" s="10" t="s">
        <v>7465</v>
      </c>
      <c r="M527" s="10" t="s">
        <v>7465</v>
      </c>
      <c r="N527" s="14">
        <f t="shared" si="276"/>
        <v>0</v>
      </c>
      <c r="O527" s="15" t="e">
        <f t="shared" si="277"/>
        <v>#VALUE!</v>
      </c>
      <c r="P527" s="15" t="e">
        <f t="shared" si="278"/>
        <v>#VALUE!</v>
      </c>
      <c r="Q527" s="17" t="e">
        <f>VLOOKUP($A527,'DATA PENGUKURAN GARDU'!$A:$BS,42,0)</f>
        <v>#N/A</v>
      </c>
      <c r="R527" s="18" t="e">
        <f t="shared" si="279"/>
        <v>#N/A</v>
      </c>
      <c r="S527" s="17" t="e">
        <f>VLOOKUP($A527,'DATA PENGUKURAN GARDU'!$A:$BS,44,0)</f>
        <v>#N/A</v>
      </c>
      <c r="T527" s="18" t="e">
        <f t="shared" si="280"/>
        <v>#N/A</v>
      </c>
      <c r="U527" s="17" t="e">
        <f>VLOOKUP($A527,'DATA PENGUKURAN GARDU'!$A:$BS,46,0)</f>
        <v>#N/A</v>
      </c>
      <c r="V527" s="18" t="e">
        <f t="shared" si="281"/>
        <v>#N/A</v>
      </c>
      <c r="W527" s="17" t="e">
        <f>VLOOKUP($A527,'DATA PENGUKURAN GARDU'!$A:$BS,48,0)</f>
        <v>#N/A</v>
      </c>
      <c r="X527" s="17" t="e">
        <f>VLOOKUP($A527,'DATA PENGUKURAN GARDU'!$A:$BS,53,0)</f>
        <v>#N/A</v>
      </c>
      <c r="Y527" s="17" t="e">
        <f>VLOOKUP($A527,'DATA PENGUKURAN GARDU'!$A:$BS,54,0)</f>
        <v>#N/A</v>
      </c>
      <c r="Z527" s="17" t="e">
        <f>VLOOKUP($A527,'DATA PENGUKURAN GARDU'!$A:$BS,55,0)</f>
        <v>#N/A</v>
      </c>
      <c r="AA527" s="20" t="e">
        <f>VLOOKUP($B527,'DATA PENGUKURAN GARDU'!$A:$BS,42,0)</f>
        <v>#N/A</v>
      </c>
      <c r="AB527" s="21" t="e">
        <f t="shared" si="282"/>
        <v>#N/A</v>
      </c>
      <c r="AC527" s="20" t="e">
        <f>VLOOKUP($B527,'DATA PENGUKURAN GARDU'!$A:$BS,44,0)</f>
        <v>#N/A</v>
      </c>
      <c r="AD527" s="21" t="e">
        <f t="shared" si="283"/>
        <v>#N/A</v>
      </c>
      <c r="AE527" s="20" t="e">
        <f>VLOOKUP($B527,'DATA PENGUKURAN GARDU'!$A:$BS,46,0)</f>
        <v>#N/A</v>
      </c>
      <c r="AF527" s="21" t="e">
        <f t="shared" si="284"/>
        <v>#N/A</v>
      </c>
      <c r="AG527" s="20" t="e">
        <f>VLOOKUP($B527,'DATA PENGUKURAN GARDU'!$A:$BS,46,0)</f>
        <v>#N/A</v>
      </c>
      <c r="AH527" s="20" t="e">
        <f>VLOOKUP($B527,'DATA PENGUKURAN GARDU'!$A:$BS,53,0)</f>
        <v>#N/A</v>
      </c>
      <c r="AI527" s="20" t="e">
        <f>VLOOKUP($B527,'DATA PENGUKURAN GARDU'!$A:$BS,54,0)</f>
        <v>#N/A</v>
      </c>
      <c r="AJ527" s="17" t="e">
        <f>VLOOKUP($C527,'DATA PENGUKURAN GARDU'!$A:$BS,42,0)</f>
        <v>#N/A</v>
      </c>
      <c r="AK527" s="23" t="e">
        <f t="shared" si="285"/>
        <v>#N/A</v>
      </c>
      <c r="AL527" s="17" t="e">
        <f>VLOOKUP($C527,'DATA PENGUKURAN GARDU'!$A:$BS,44,0)</f>
        <v>#N/A</v>
      </c>
      <c r="AM527" s="23" t="e">
        <f t="shared" si="286"/>
        <v>#N/A</v>
      </c>
      <c r="AN527" s="17" t="e">
        <f>VLOOKUP($C527,'DATA PENGUKURAN GARDU'!$A:$BS,46,0)</f>
        <v>#N/A</v>
      </c>
      <c r="AO527" s="23" t="e">
        <f t="shared" si="287"/>
        <v>#N/A</v>
      </c>
      <c r="AP527" s="17" t="e">
        <f>VLOOKUP($C527,'DATA PENGUKURAN GARDU'!$A:$BS,46,0)</f>
        <v>#N/A</v>
      </c>
      <c r="AQ527" s="17" t="e">
        <f>VLOOKUP($C527,'DATA PENGUKURAN GARDU'!$A:$BS,53,0)</f>
        <v>#N/A</v>
      </c>
      <c r="AR527" s="17" t="e">
        <f>VLOOKUP($C527,'DATA PENGUKURAN GARDU'!$A:$BS,54,0)</f>
        <v>#N/A</v>
      </c>
      <c r="AS527" s="20" t="e">
        <f>VLOOKUP($D527,'DATA PENGUKURAN GARDU'!$A:$BS,42,0)</f>
        <v>#N/A</v>
      </c>
      <c r="AT527" s="21" t="e">
        <f t="shared" si="288"/>
        <v>#N/A</v>
      </c>
      <c r="AU527" s="20" t="e">
        <f>VLOOKUP($D527,'DATA PENGUKURAN GARDU'!$A:$BS,44,0)</f>
        <v>#N/A</v>
      </c>
      <c r="AV527" s="21" t="e">
        <f t="shared" si="289"/>
        <v>#N/A</v>
      </c>
      <c r="AW527" s="20" t="e">
        <f>VLOOKUP($D527,'DATA PENGUKURAN GARDU'!$A:$BS,46,0)</f>
        <v>#N/A</v>
      </c>
      <c r="AX527" s="21" t="e">
        <f t="shared" si="290"/>
        <v>#N/A</v>
      </c>
      <c r="AY527" s="20" t="e">
        <f>VLOOKUP($D527,'DATA PENGUKURAN GARDU'!$A:$BS,46,0)</f>
        <v>#N/A</v>
      </c>
      <c r="AZ527" s="20" t="e">
        <f>VLOOKUP($D527,'DATA PENGUKURAN GARDU'!$A:$BS,53,0)</f>
        <v>#N/A</v>
      </c>
      <c r="BA527" s="20" t="e">
        <f>VLOOKUP($D527,'DATA PENGUKURAN GARDU'!$A:$BS,54,0)</f>
        <v>#N/A</v>
      </c>
      <c r="BB527" s="17" t="e">
        <f>VLOOKUP($E527,'DATA PENGUKURAN GARDU'!$A:$BS,42,0)</f>
        <v>#N/A</v>
      </c>
      <c r="BC527" s="23" t="e">
        <f t="shared" si="291"/>
        <v>#N/A</v>
      </c>
      <c r="BD527" s="17" t="e">
        <f>VLOOKUP($E527,'DATA PENGUKURAN GARDU'!$A:$BS,44,0)</f>
        <v>#N/A</v>
      </c>
      <c r="BE527" s="23" t="e">
        <f t="shared" si="292"/>
        <v>#N/A</v>
      </c>
      <c r="BF527" s="17" t="e">
        <f>VLOOKUP($E527,'DATA PENGUKURAN GARDU'!$A:$BS,46,0)</f>
        <v>#N/A</v>
      </c>
      <c r="BG527" s="23" t="e">
        <f t="shared" si="293"/>
        <v>#N/A</v>
      </c>
      <c r="BH527" s="17" t="e">
        <f>VLOOKUP($E527,'DATA PENGUKURAN GARDU'!$A:$BS,46,0)</f>
        <v>#N/A</v>
      </c>
      <c r="BI527" s="17" t="e">
        <f>VLOOKUP($E527,'DATA PENGUKURAN GARDU'!$A:$BS,53,0)</f>
        <v>#N/A</v>
      </c>
      <c r="BJ527" s="17" t="e">
        <f>VLOOKUP($E527,'DATA PENGUKURAN GARDU'!$A:$BS,54,0)</f>
        <v>#N/A</v>
      </c>
      <c r="BK527" s="20" t="e">
        <f t="shared" si="294"/>
        <v>#N/A</v>
      </c>
      <c r="BL527" s="20" t="e">
        <f t="shared" si="295"/>
        <v>#N/A</v>
      </c>
      <c r="BM527" s="20" t="e">
        <f t="shared" si="296"/>
        <v>#N/A</v>
      </c>
      <c r="BN527" s="25" t="e">
        <f t="shared" si="297"/>
        <v>#N/A</v>
      </c>
      <c r="BO527" s="26" t="str">
        <f t="shared" si="298"/>
        <v>0</v>
      </c>
      <c r="BP527" s="21" t="e">
        <f t="shared" si="299"/>
        <v>#VALUE!</v>
      </c>
      <c r="BQ527" s="20" t="e">
        <f t="shared" si="300"/>
        <v>#N/A</v>
      </c>
      <c r="BR527" s="20" t="e">
        <v>#N/A</v>
      </c>
      <c r="BS527" s="9" t="e">
        <v>#N/A</v>
      </c>
      <c r="BT527" s="2" t="e">
        <f t="shared" si="301"/>
        <v>#VALUE!</v>
      </c>
      <c r="BU527" s="2" t="e">
        <f t="shared" si="269"/>
        <v>#N/A</v>
      </c>
      <c r="BV527" s="2" t="e">
        <f t="shared" si="270"/>
        <v>#N/A</v>
      </c>
    </row>
    <row r="528" s="2" customFormat="1" ht="22.95" customHeight="1" spans="1:74">
      <c r="A528" s="9" t="str">
        <f t="shared" si="271"/>
        <v>BB 174Induk</v>
      </c>
      <c r="B528" s="9" t="str">
        <f t="shared" si="272"/>
        <v>BB 174jurusan 1</v>
      </c>
      <c r="C528" s="9" t="str">
        <f t="shared" si="273"/>
        <v>BB 174jurusan 2</v>
      </c>
      <c r="D528" s="9" t="str">
        <f t="shared" si="274"/>
        <v>BB 174jurusan 3</v>
      </c>
      <c r="E528" s="9" t="str">
        <f t="shared" si="275"/>
        <v>BB 174jurusan 4</v>
      </c>
      <c r="F528" s="10" t="s">
        <v>672</v>
      </c>
      <c r="G528" s="10" t="s">
        <v>4</v>
      </c>
      <c r="H528" s="10" t="s">
        <v>673</v>
      </c>
      <c r="I528" s="10">
        <v>0.90855</v>
      </c>
      <c r="J528" s="10">
        <v>123.14835</v>
      </c>
      <c r="K528" s="10" t="s">
        <v>7465</v>
      </c>
      <c r="L528" s="10" t="s">
        <v>7465</v>
      </c>
      <c r="M528" s="10" t="s">
        <v>7465</v>
      </c>
      <c r="N528" s="14">
        <f t="shared" si="276"/>
        <v>0</v>
      </c>
      <c r="O528" s="15" t="e">
        <f t="shared" si="277"/>
        <v>#VALUE!</v>
      </c>
      <c r="P528" s="15" t="e">
        <f t="shared" si="278"/>
        <v>#VALUE!</v>
      </c>
      <c r="Q528" s="17" t="e">
        <f>VLOOKUP($A528,'DATA PENGUKURAN GARDU'!$A:$BS,42,0)</f>
        <v>#N/A</v>
      </c>
      <c r="R528" s="18" t="e">
        <f t="shared" si="279"/>
        <v>#N/A</v>
      </c>
      <c r="S528" s="17" t="e">
        <f>VLOOKUP($A528,'DATA PENGUKURAN GARDU'!$A:$BS,44,0)</f>
        <v>#N/A</v>
      </c>
      <c r="T528" s="18" t="e">
        <f t="shared" si="280"/>
        <v>#N/A</v>
      </c>
      <c r="U528" s="17" t="e">
        <f>VLOOKUP($A528,'DATA PENGUKURAN GARDU'!$A:$BS,46,0)</f>
        <v>#N/A</v>
      </c>
      <c r="V528" s="18" t="e">
        <f t="shared" si="281"/>
        <v>#N/A</v>
      </c>
      <c r="W528" s="17" t="e">
        <f>VLOOKUP($A528,'DATA PENGUKURAN GARDU'!$A:$BS,48,0)</f>
        <v>#N/A</v>
      </c>
      <c r="X528" s="17" t="e">
        <f>VLOOKUP($A528,'DATA PENGUKURAN GARDU'!$A:$BS,53,0)</f>
        <v>#N/A</v>
      </c>
      <c r="Y528" s="17" t="e">
        <f>VLOOKUP($A528,'DATA PENGUKURAN GARDU'!$A:$BS,54,0)</f>
        <v>#N/A</v>
      </c>
      <c r="Z528" s="17" t="e">
        <f>VLOOKUP($A528,'DATA PENGUKURAN GARDU'!$A:$BS,55,0)</f>
        <v>#N/A</v>
      </c>
      <c r="AA528" s="20" t="e">
        <f>VLOOKUP($B528,'DATA PENGUKURAN GARDU'!$A:$BS,42,0)</f>
        <v>#N/A</v>
      </c>
      <c r="AB528" s="21" t="e">
        <f t="shared" si="282"/>
        <v>#N/A</v>
      </c>
      <c r="AC528" s="20" t="e">
        <f>VLOOKUP($B528,'DATA PENGUKURAN GARDU'!$A:$BS,44,0)</f>
        <v>#N/A</v>
      </c>
      <c r="AD528" s="21" t="e">
        <f t="shared" si="283"/>
        <v>#N/A</v>
      </c>
      <c r="AE528" s="20" t="e">
        <f>VLOOKUP($B528,'DATA PENGUKURAN GARDU'!$A:$BS,46,0)</f>
        <v>#N/A</v>
      </c>
      <c r="AF528" s="21" t="e">
        <f t="shared" si="284"/>
        <v>#N/A</v>
      </c>
      <c r="AG528" s="20" t="e">
        <f>VLOOKUP($B528,'DATA PENGUKURAN GARDU'!$A:$BS,46,0)</f>
        <v>#N/A</v>
      </c>
      <c r="AH528" s="20" t="e">
        <f>VLOOKUP($B528,'DATA PENGUKURAN GARDU'!$A:$BS,53,0)</f>
        <v>#N/A</v>
      </c>
      <c r="AI528" s="20" t="e">
        <f>VLOOKUP($B528,'DATA PENGUKURAN GARDU'!$A:$BS,54,0)</f>
        <v>#N/A</v>
      </c>
      <c r="AJ528" s="17" t="e">
        <f>VLOOKUP($C528,'DATA PENGUKURAN GARDU'!$A:$BS,42,0)</f>
        <v>#N/A</v>
      </c>
      <c r="AK528" s="23" t="e">
        <f t="shared" si="285"/>
        <v>#N/A</v>
      </c>
      <c r="AL528" s="17" t="e">
        <f>VLOOKUP($C528,'DATA PENGUKURAN GARDU'!$A:$BS,44,0)</f>
        <v>#N/A</v>
      </c>
      <c r="AM528" s="23" t="e">
        <f t="shared" si="286"/>
        <v>#N/A</v>
      </c>
      <c r="AN528" s="17" t="e">
        <f>VLOOKUP($C528,'DATA PENGUKURAN GARDU'!$A:$BS,46,0)</f>
        <v>#N/A</v>
      </c>
      <c r="AO528" s="23" t="e">
        <f t="shared" si="287"/>
        <v>#N/A</v>
      </c>
      <c r="AP528" s="17" t="e">
        <f>VLOOKUP($C528,'DATA PENGUKURAN GARDU'!$A:$BS,46,0)</f>
        <v>#N/A</v>
      </c>
      <c r="AQ528" s="17" t="e">
        <f>VLOOKUP($C528,'DATA PENGUKURAN GARDU'!$A:$BS,53,0)</f>
        <v>#N/A</v>
      </c>
      <c r="AR528" s="17" t="e">
        <f>VLOOKUP($C528,'DATA PENGUKURAN GARDU'!$A:$BS,54,0)</f>
        <v>#N/A</v>
      </c>
      <c r="AS528" s="20" t="e">
        <f>VLOOKUP($D528,'DATA PENGUKURAN GARDU'!$A:$BS,42,0)</f>
        <v>#N/A</v>
      </c>
      <c r="AT528" s="21" t="e">
        <f t="shared" si="288"/>
        <v>#N/A</v>
      </c>
      <c r="AU528" s="20" t="e">
        <f>VLOOKUP($D528,'DATA PENGUKURAN GARDU'!$A:$BS,44,0)</f>
        <v>#N/A</v>
      </c>
      <c r="AV528" s="21" t="e">
        <f t="shared" si="289"/>
        <v>#N/A</v>
      </c>
      <c r="AW528" s="20" t="e">
        <f>VLOOKUP($D528,'DATA PENGUKURAN GARDU'!$A:$BS,46,0)</f>
        <v>#N/A</v>
      </c>
      <c r="AX528" s="21" t="e">
        <f t="shared" si="290"/>
        <v>#N/A</v>
      </c>
      <c r="AY528" s="20" t="e">
        <f>VLOOKUP($D528,'DATA PENGUKURAN GARDU'!$A:$BS,46,0)</f>
        <v>#N/A</v>
      </c>
      <c r="AZ528" s="20" t="e">
        <f>VLOOKUP($D528,'DATA PENGUKURAN GARDU'!$A:$BS,53,0)</f>
        <v>#N/A</v>
      </c>
      <c r="BA528" s="20" t="e">
        <f>VLOOKUP($D528,'DATA PENGUKURAN GARDU'!$A:$BS,54,0)</f>
        <v>#N/A</v>
      </c>
      <c r="BB528" s="17" t="e">
        <f>VLOOKUP($E528,'DATA PENGUKURAN GARDU'!$A:$BS,42,0)</f>
        <v>#N/A</v>
      </c>
      <c r="BC528" s="23" t="e">
        <f t="shared" si="291"/>
        <v>#N/A</v>
      </c>
      <c r="BD528" s="17" t="e">
        <f>VLOOKUP($E528,'DATA PENGUKURAN GARDU'!$A:$BS,44,0)</f>
        <v>#N/A</v>
      </c>
      <c r="BE528" s="23" t="e">
        <f t="shared" si="292"/>
        <v>#N/A</v>
      </c>
      <c r="BF528" s="17" t="e">
        <f>VLOOKUP($E528,'DATA PENGUKURAN GARDU'!$A:$BS,46,0)</f>
        <v>#N/A</v>
      </c>
      <c r="BG528" s="23" t="e">
        <f t="shared" si="293"/>
        <v>#N/A</v>
      </c>
      <c r="BH528" s="17" t="e">
        <f>VLOOKUP($E528,'DATA PENGUKURAN GARDU'!$A:$BS,46,0)</f>
        <v>#N/A</v>
      </c>
      <c r="BI528" s="17" t="e">
        <f>VLOOKUP($E528,'DATA PENGUKURAN GARDU'!$A:$BS,53,0)</f>
        <v>#N/A</v>
      </c>
      <c r="BJ528" s="17" t="e">
        <f>VLOOKUP($E528,'DATA PENGUKURAN GARDU'!$A:$BS,54,0)</f>
        <v>#N/A</v>
      </c>
      <c r="BK528" s="20" t="e">
        <f t="shared" si="294"/>
        <v>#N/A</v>
      </c>
      <c r="BL528" s="20" t="e">
        <f t="shared" si="295"/>
        <v>#N/A</v>
      </c>
      <c r="BM528" s="20" t="e">
        <f t="shared" si="296"/>
        <v>#N/A</v>
      </c>
      <c r="BN528" s="25" t="e">
        <f t="shared" si="297"/>
        <v>#N/A</v>
      </c>
      <c r="BO528" s="26" t="str">
        <f t="shared" si="298"/>
        <v>0</v>
      </c>
      <c r="BP528" s="21" t="e">
        <f t="shared" si="299"/>
        <v>#VALUE!</v>
      </c>
      <c r="BQ528" s="20" t="e">
        <f t="shared" si="300"/>
        <v>#N/A</v>
      </c>
      <c r="BR528" s="20" t="e">
        <v>#N/A</v>
      </c>
      <c r="BS528" s="9" t="e">
        <v>#N/A</v>
      </c>
      <c r="BT528" s="2" t="e">
        <f t="shared" si="301"/>
        <v>#VALUE!</v>
      </c>
      <c r="BU528" s="2" t="e">
        <f t="shared" si="269"/>
        <v>#N/A</v>
      </c>
      <c r="BV528" s="2" t="e">
        <f t="shared" si="270"/>
        <v>#N/A</v>
      </c>
    </row>
    <row r="529" s="2" customFormat="1" ht="22.95" customHeight="1" spans="1:74">
      <c r="A529" s="9" t="str">
        <f t="shared" si="271"/>
        <v>BB 181.1Induk</v>
      </c>
      <c r="B529" s="9" t="str">
        <f t="shared" si="272"/>
        <v>BB 181.1jurusan 1</v>
      </c>
      <c r="C529" s="9" t="str">
        <f t="shared" si="273"/>
        <v>BB 181.1jurusan 2</v>
      </c>
      <c r="D529" s="9" t="str">
        <f t="shared" si="274"/>
        <v>BB 181.1jurusan 3</v>
      </c>
      <c r="E529" s="9" t="str">
        <f t="shared" si="275"/>
        <v>BB 181.1jurusan 4</v>
      </c>
      <c r="F529" s="10" t="s">
        <v>663</v>
      </c>
      <c r="G529" s="10" t="s">
        <v>4</v>
      </c>
      <c r="H529" s="10" t="s">
        <v>674</v>
      </c>
      <c r="I529" s="10">
        <v>0.92313</v>
      </c>
      <c r="J529" s="10">
        <v>123.12798</v>
      </c>
      <c r="K529" s="10" t="s">
        <v>7465</v>
      </c>
      <c r="L529" s="10" t="s">
        <v>7465</v>
      </c>
      <c r="M529" s="10" t="s">
        <v>7465</v>
      </c>
      <c r="N529" s="14">
        <f t="shared" si="276"/>
        <v>0</v>
      </c>
      <c r="O529" s="15" t="e">
        <f t="shared" si="277"/>
        <v>#VALUE!</v>
      </c>
      <c r="P529" s="15" t="e">
        <f t="shared" si="278"/>
        <v>#VALUE!</v>
      </c>
      <c r="Q529" s="17" t="e">
        <f>VLOOKUP($A529,'DATA PENGUKURAN GARDU'!$A:$BS,42,0)</f>
        <v>#N/A</v>
      </c>
      <c r="R529" s="18" t="e">
        <f t="shared" si="279"/>
        <v>#N/A</v>
      </c>
      <c r="S529" s="17" t="e">
        <f>VLOOKUP($A529,'DATA PENGUKURAN GARDU'!$A:$BS,44,0)</f>
        <v>#N/A</v>
      </c>
      <c r="T529" s="18" t="e">
        <f t="shared" si="280"/>
        <v>#N/A</v>
      </c>
      <c r="U529" s="17" t="e">
        <f>VLOOKUP($A529,'DATA PENGUKURAN GARDU'!$A:$BS,46,0)</f>
        <v>#N/A</v>
      </c>
      <c r="V529" s="18" t="e">
        <f t="shared" si="281"/>
        <v>#N/A</v>
      </c>
      <c r="W529" s="17" t="e">
        <f>VLOOKUP($A529,'DATA PENGUKURAN GARDU'!$A:$BS,48,0)</f>
        <v>#N/A</v>
      </c>
      <c r="X529" s="17" t="e">
        <f>VLOOKUP($A529,'DATA PENGUKURAN GARDU'!$A:$BS,53,0)</f>
        <v>#N/A</v>
      </c>
      <c r="Y529" s="17" t="e">
        <f>VLOOKUP($A529,'DATA PENGUKURAN GARDU'!$A:$BS,54,0)</f>
        <v>#N/A</v>
      </c>
      <c r="Z529" s="17" t="e">
        <f>VLOOKUP($A529,'DATA PENGUKURAN GARDU'!$A:$BS,55,0)</f>
        <v>#N/A</v>
      </c>
      <c r="AA529" s="20" t="e">
        <f>VLOOKUP($B529,'DATA PENGUKURAN GARDU'!$A:$BS,42,0)</f>
        <v>#N/A</v>
      </c>
      <c r="AB529" s="21" t="e">
        <f t="shared" si="282"/>
        <v>#N/A</v>
      </c>
      <c r="AC529" s="20" t="e">
        <f>VLOOKUP($B529,'DATA PENGUKURAN GARDU'!$A:$BS,44,0)</f>
        <v>#N/A</v>
      </c>
      <c r="AD529" s="21" t="e">
        <f t="shared" si="283"/>
        <v>#N/A</v>
      </c>
      <c r="AE529" s="20" t="e">
        <f>VLOOKUP($B529,'DATA PENGUKURAN GARDU'!$A:$BS,46,0)</f>
        <v>#N/A</v>
      </c>
      <c r="AF529" s="21" t="e">
        <f t="shared" si="284"/>
        <v>#N/A</v>
      </c>
      <c r="AG529" s="20" t="e">
        <f>VLOOKUP($B529,'DATA PENGUKURAN GARDU'!$A:$BS,46,0)</f>
        <v>#N/A</v>
      </c>
      <c r="AH529" s="20" t="e">
        <f>VLOOKUP($B529,'DATA PENGUKURAN GARDU'!$A:$BS,53,0)</f>
        <v>#N/A</v>
      </c>
      <c r="AI529" s="20" t="e">
        <f>VLOOKUP($B529,'DATA PENGUKURAN GARDU'!$A:$BS,54,0)</f>
        <v>#N/A</v>
      </c>
      <c r="AJ529" s="17" t="e">
        <f>VLOOKUP($C529,'DATA PENGUKURAN GARDU'!$A:$BS,42,0)</f>
        <v>#N/A</v>
      </c>
      <c r="AK529" s="23" t="e">
        <f t="shared" si="285"/>
        <v>#N/A</v>
      </c>
      <c r="AL529" s="17" t="e">
        <f>VLOOKUP($C529,'DATA PENGUKURAN GARDU'!$A:$BS,44,0)</f>
        <v>#N/A</v>
      </c>
      <c r="AM529" s="23" t="e">
        <f t="shared" si="286"/>
        <v>#N/A</v>
      </c>
      <c r="AN529" s="17" t="e">
        <f>VLOOKUP($C529,'DATA PENGUKURAN GARDU'!$A:$BS,46,0)</f>
        <v>#N/A</v>
      </c>
      <c r="AO529" s="23" t="e">
        <f t="shared" si="287"/>
        <v>#N/A</v>
      </c>
      <c r="AP529" s="17" t="e">
        <f>VLOOKUP($C529,'DATA PENGUKURAN GARDU'!$A:$BS,46,0)</f>
        <v>#N/A</v>
      </c>
      <c r="AQ529" s="17" t="e">
        <f>VLOOKUP($C529,'DATA PENGUKURAN GARDU'!$A:$BS,53,0)</f>
        <v>#N/A</v>
      </c>
      <c r="AR529" s="17" t="e">
        <f>VLOOKUP($C529,'DATA PENGUKURAN GARDU'!$A:$BS,54,0)</f>
        <v>#N/A</v>
      </c>
      <c r="AS529" s="20" t="e">
        <f>VLOOKUP($D529,'DATA PENGUKURAN GARDU'!$A:$BS,42,0)</f>
        <v>#N/A</v>
      </c>
      <c r="AT529" s="21" t="e">
        <f t="shared" si="288"/>
        <v>#N/A</v>
      </c>
      <c r="AU529" s="20" t="e">
        <f>VLOOKUP($D529,'DATA PENGUKURAN GARDU'!$A:$BS,44,0)</f>
        <v>#N/A</v>
      </c>
      <c r="AV529" s="21" t="e">
        <f t="shared" si="289"/>
        <v>#N/A</v>
      </c>
      <c r="AW529" s="20" t="e">
        <f>VLOOKUP($D529,'DATA PENGUKURAN GARDU'!$A:$BS,46,0)</f>
        <v>#N/A</v>
      </c>
      <c r="AX529" s="21" t="e">
        <f t="shared" si="290"/>
        <v>#N/A</v>
      </c>
      <c r="AY529" s="20" t="e">
        <f>VLOOKUP($D529,'DATA PENGUKURAN GARDU'!$A:$BS,46,0)</f>
        <v>#N/A</v>
      </c>
      <c r="AZ529" s="20" t="e">
        <f>VLOOKUP($D529,'DATA PENGUKURAN GARDU'!$A:$BS,53,0)</f>
        <v>#N/A</v>
      </c>
      <c r="BA529" s="20" t="e">
        <f>VLOOKUP($D529,'DATA PENGUKURAN GARDU'!$A:$BS,54,0)</f>
        <v>#N/A</v>
      </c>
      <c r="BB529" s="17" t="e">
        <f>VLOOKUP($E529,'DATA PENGUKURAN GARDU'!$A:$BS,42,0)</f>
        <v>#N/A</v>
      </c>
      <c r="BC529" s="23" t="e">
        <f t="shared" si="291"/>
        <v>#N/A</v>
      </c>
      <c r="BD529" s="17" t="e">
        <f>VLOOKUP($E529,'DATA PENGUKURAN GARDU'!$A:$BS,44,0)</f>
        <v>#N/A</v>
      </c>
      <c r="BE529" s="23" t="e">
        <f t="shared" si="292"/>
        <v>#N/A</v>
      </c>
      <c r="BF529" s="17" t="e">
        <f>VLOOKUP($E529,'DATA PENGUKURAN GARDU'!$A:$BS,46,0)</f>
        <v>#N/A</v>
      </c>
      <c r="BG529" s="23" t="e">
        <f t="shared" si="293"/>
        <v>#N/A</v>
      </c>
      <c r="BH529" s="17" t="e">
        <f>VLOOKUP($E529,'DATA PENGUKURAN GARDU'!$A:$BS,46,0)</f>
        <v>#N/A</v>
      </c>
      <c r="BI529" s="17" t="e">
        <f>VLOOKUP($E529,'DATA PENGUKURAN GARDU'!$A:$BS,53,0)</f>
        <v>#N/A</v>
      </c>
      <c r="BJ529" s="17" t="e">
        <f>VLOOKUP($E529,'DATA PENGUKURAN GARDU'!$A:$BS,54,0)</f>
        <v>#N/A</v>
      </c>
      <c r="BK529" s="20" t="e">
        <f t="shared" si="294"/>
        <v>#N/A</v>
      </c>
      <c r="BL529" s="20" t="e">
        <f t="shared" si="295"/>
        <v>#N/A</v>
      </c>
      <c r="BM529" s="20" t="e">
        <f t="shared" si="296"/>
        <v>#N/A</v>
      </c>
      <c r="BN529" s="25" t="e">
        <f t="shared" si="297"/>
        <v>#N/A</v>
      </c>
      <c r="BO529" s="26" t="str">
        <f t="shared" si="298"/>
        <v>0</v>
      </c>
      <c r="BP529" s="21" t="e">
        <f t="shared" si="299"/>
        <v>#VALUE!</v>
      </c>
      <c r="BQ529" s="20" t="e">
        <f t="shared" si="300"/>
        <v>#N/A</v>
      </c>
      <c r="BR529" s="20" t="e">
        <v>#N/A</v>
      </c>
      <c r="BS529" s="9" t="e">
        <v>#N/A</v>
      </c>
      <c r="BT529" s="2" t="e">
        <f t="shared" si="301"/>
        <v>#VALUE!</v>
      </c>
      <c r="BU529" s="2" t="e">
        <f t="shared" si="269"/>
        <v>#N/A</v>
      </c>
      <c r="BV529" s="2" t="e">
        <f t="shared" si="270"/>
        <v>#N/A</v>
      </c>
    </row>
    <row r="530" s="2" customFormat="1" ht="22.95" customHeight="1" spans="1:74">
      <c r="A530" s="9" t="str">
        <f t="shared" si="271"/>
        <v>BB 085Induk</v>
      </c>
      <c r="B530" s="9" t="str">
        <f t="shared" si="272"/>
        <v>BB 085jurusan 1</v>
      </c>
      <c r="C530" s="9" t="str">
        <f t="shared" si="273"/>
        <v>BB 085jurusan 2</v>
      </c>
      <c r="D530" s="9" t="str">
        <f t="shared" si="274"/>
        <v>BB 085jurusan 3</v>
      </c>
      <c r="E530" s="9" t="str">
        <f t="shared" si="275"/>
        <v>BB 085jurusan 4</v>
      </c>
      <c r="F530" s="10" t="s">
        <v>676</v>
      </c>
      <c r="G530" s="10" t="s">
        <v>4</v>
      </c>
      <c r="H530" s="10" t="s">
        <v>677</v>
      </c>
      <c r="I530" s="10">
        <v>0.90247</v>
      </c>
      <c r="J530" s="10">
        <v>123.34128</v>
      </c>
      <c r="K530" s="10" t="s">
        <v>7465</v>
      </c>
      <c r="L530" s="10" t="s">
        <v>7465</v>
      </c>
      <c r="M530" s="10" t="s">
        <v>7465</v>
      </c>
      <c r="N530" s="14">
        <f t="shared" si="276"/>
        <v>0</v>
      </c>
      <c r="O530" s="15" t="e">
        <f t="shared" si="277"/>
        <v>#VALUE!</v>
      </c>
      <c r="P530" s="15" t="e">
        <f t="shared" si="278"/>
        <v>#VALUE!</v>
      </c>
      <c r="Q530" s="17" t="e">
        <f>VLOOKUP($A530,'DATA PENGUKURAN GARDU'!$A:$BS,42,0)</f>
        <v>#N/A</v>
      </c>
      <c r="R530" s="18" t="e">
        <f t="shared" si="279"/>
        <v>#N/A</v>
      </c>
      <c r="S530" s="17" t="e">
        <f>VLOOKUP($A530,'DATA PENGUKURAN GARDU'!$A:$BS,44,0)</f>
        <v>#N/A</v>
      </c>
      <c r="T530" s="18" t="e">
        <f t="shared" si="280"/>
        <v>#N/A</v>
      </c>
      <c r="U530" s="17" t="e">
        <f>VLOOKUP($A530,'DATA PENGUKURAN GARDU'!$A:$BS,46,0)</f>
        <v>#N/A</v>
      </c>
      <c r="V530" s="18" t="e">
        <f t="shared" si="281"/>
        <v>#N/A</v>
      </c>
      <c r="W530" s="17" t="e">
        <f>VLOOKUP($A530,'DATA PENGUKURAN GARDU'!$A:$BS,48,0)</f>
        <v>#N/A</v>
      </c>
      <c r="X530" s="17" t="e">
        <f>VLOOKUP($A530,'DATA PENGUKURAN GARDU'!$A:$BS,53,0)</f>
        <v>#N/A</v>
      </c>
      <c r="Y530" s="17" t="e">
        <f>VLOOKUP($A530,'DATA PENGUKURAN GARDU'!$A:$BS,54,0)</f>
        <v>#N/A</v>
      </c>
      <c r="Z530" s="17" t="e">
        <f>VLOOKUP($A530,'DATA PENGUKURAN GARDU'!$A:$BS,55,0)</f>
        <v>#N/A</v>
      </c>
      <c r="AA530" s="20" t="e">
        <f>VLOOKUP($B530,'DATA PENGUKURAN GARDU'!$A:$BS,42,0)</f>
        <v>#N/A</v>
      </c>
      <c r="AB530" s="21" t="e">
        <f t="shared" si="282"/>
        <v>#N/A</v>
      </c>
      <c r="AC530" s="20" t="e">
        <f>VLOOKUP($B530,'DATA PENGUKURAN GARDU'!$A:$BS,44,0)</f>
        <v>#N/A</v>
      </c>
      <c r="AD530" s="21" t="e">
        <f t="shared" si="283"/>
        <v>#N/A</v>
      </c>
      <c r="AE530" s="20" t="e">
        <f>VLOOKUP($B530,'DATA PENGUKURAN GARDU'!$A:$BS,46,0)</f>
        <v>#N/A</v>
      </c>
      <c r="AF530" s="21" t="e">
        <f t="shared" si="284"/>
        <v>#N/A</v>
      </c>
      <c r="AG530" s="20" t="e">
        <f>VLOOKUP($B530,'DATA PENGUKURAN GARDU'!$A:$BS,46,0)</f>
        <v>#N/A</v>
      </c>
      <c r="AH530" s="20" t="e">
        <f>VLOOKUP($B530,'DATA PENGUKURAN GARDU'!$A:$BS,53,0)</f>
        <v>#N/A</v>
      </c>
      <c r="AI530" s="20" t="e">
        <f>VLOOKUP($B530,'DATA PENGUKURAN GARDU'!$A:$BS,54,0)</f>
        <v>#N/A</v>
      </c>
      <c r="AJ530" s="17" t="e">
        <f>VLOOKUP($C530,'DATA PENGUKURAN GARDU'!$A:$BS,42,0)</f>
        <v>#N/A</v>
      </c>
      <c r="AK530" s="23" t="e">
        <f t="shared" si="285"/>
        <v>#N/A</v>
      </c>
      <c r="AL530" s="17" t="e">
        <f>VLOOKUP($C530,'DATA PENGUKURAN GARDU'!$A:$BS,44,0)</f>
        <v>#N/A</v>
      </c>
      <c r="AM530" s="23" t="e">
        <f t="shared" si="286"/>
        <v>#N/A</v>
      </c>
      <c r="AN530" s="17" t="e">
        <f>VLOOKUP($C530,'DATA PENGUKURAN GARDU'!$A:$BS,46,0)</f>
        <v>#N/A</v>
      </c>
      <c r="AO530" s="23" t="e">
        <f t="shared" si="287"/>
        <v>#N/A</v>
      </c>
      <c r="AP530" s="17" t="e">
        <f>VLOOKUP($C530,'DATA PENGUKURAN GARDU'!$A:$BS,46,0)</f>
        <v>#N/A</v>
      </c>
      <c r="AQ530" s="17" t="e">
        <f>VLOOKUP($C530,'DATA PENGUKURAN GARDU'!$A:$BS,53,0)</f>
        <v>#N/A</v>
      </c>
      <c r="AR530" s="17" t="e">
        <f>VLOOKUP($C530,'DATA PENGUKURAN GARDU'!$A:$BS,54,0)</f>
        <v>#N/A</v>
      </c>
      <c r="AS530" s="20" t="e">
        <f>VLOOKUP($D530,'DATA PENGUKURAN GARDU'!$A:$BS,42,0)</f>
        <v>#N/A</v>
      </c>
      <c r="AT530" s="21" t="e">
        <f t="shared" si="288"/>
        <v>#N/A</v>
      </c>
      <c r="AU530" s="20" t="e">
        <f>VLOOKUP($D530,'DATA PENGUKURAN GARDU'!$A:$BS,44,0)</f>
        <v>#N/A</v>
      </c>
      <c r="AV530" s="21" t="e">
        <f t="shared" si="289"/>
        <v>#N/A</v>
      </c>
      <c r="AW530" s="20" t="e">
        <f>VLOOKUP($D530,'DATA PENGUKURAN GARDU'!$A:$BS,46,0)</f>
        <v>#N/A</v>
      </c>
      <c r="AX530" s="21" t="e">
        <f t="shared" si="290"/>
        <v>#N/A</v>
      </c>
      <c r="AY530" s="20" t="e">
        <f>VLOOKUP($D530,'DATA PENGUKURAN GARDU'!$A:$BS,46,0)</f>
        <v>#N/A</v>
      </c>
      <c r="AZ530" s="20" t="e">
        <f>VLOOKUP($D530,'DATA PENGUKURAN GARDU'!$A:$BS,53,0)</f>
        <v>#N/A</v>
      </c>
      <c r="BA530" s="20" t="e">
        <f>VLOOKUP($D530,'DATA PENGUKURAN GARDU'!$A:$BS,54,0)</f>
        <v>#N/A</v>
      </c>
      <c r="BB530" s="17" t="e">
        <f>VLOOKUP($E530,'DATA PENGUKURAN GARDU'!$A:$BS,42,0)</f>
        <v>#N/A</v>
      </c>
      <c r="BC530" s="23" t="e">
        <f t="shared" si="291"/>
        <v>#N/A</v>
      </c>
      <c r="BD530" s="17" t="e">
        <f>VLOOKUP($E530,'DATA PENGUKURAN GARDU'!$A:$BS,44,0)</f>
        <v>#N/A</v>
      </c>
      <c r="BE530" s="23" t="e">
        <f t="shared" si="292"/>
        <v>#N/A</v>
      </c>
      <c r="BF530" s="17" t="e">
        <f>VLOOKUP($E530,'DATA PENGUKURAN GARDU'!$A:$BS,46,0)</f>
        <v>#N/A</v>
      </c>
      <c r="BG530" s="23" t="e">
        <f t="shared" si="293"/>
        <v>#N/A</v>
      </c>
      <c r="BH530" s="17" t="e">
        <f>VLOOKUP($E530,'DATA PENGUKURAN GARDU'!$A:$BS,46,0)</f>
        <v>#N/A</v>
      </c>
      <c r="BI530" s="17" t="e">
        <f>VLOOKUP($E530,'DATA PENGUKURAN GARDU'!$A:$BS,53,0)</f>
        <v>#N/A</v>
      </c>
      <c r="BJ530" s="17" t="e">
        <f>VLOOKUP($E530,'DATA PENGUKURAN GARDU'!$A:$BS,54,0)</f>
        <v>#N/A</v>
      </c>
      <c r="BK530" s="20" t="e">
        <f t="shared" si="294"/>
        <v>#N/A</v>
      </c>
      <c r="BL530" s="20" t="e">
        <f t="shared" si="295"/>
        <v>#N/A</v>
      </c>
      <c r="BM530" s="20" t="e">
        <f t="shared" si="296"/>
        <v>#N/A</v>
      </c>
      <c r="BN530" s="25" t="e">
        <f t="shared" si="297"/>
        <v>#N/A</v>
      </c>
      <c r="BO530" s="26" t="str">
        <f t="shared" si="298"/>
        <v>0</v>
      </c>
      <c r="BP530" s="21" t="e">
        <f t="shared" si="299"/>
        <v>#VALUE!</v>
      </c>
      <c r="BQ530" s="20" t="e">
        <f t="shared" si="300"/>
        <v>#N/A</v>
      </c>
      <c r="BR530" s="20" t="e">
        <v>#N/A</v>
      </c>
      <c r="BS530" s="9" t="e">
        <v>#N/A</v>
      </c>
      <c r="BT530" s="2" t="e">
        <f t="shared" si="301"/>
        <v>#VALUE!</v>
      </c>
      <c r="BU530" s="2" t="e">
        <f t="shared" si="269"/>
        <v>#N/A</v>
      </c>
      <c r="BV530" s="2" t="e">
        <f t="shared" si="270"/>
        <v>#N/A</v>
      </c>
    </row>
    <row r="531" s="2" customFormat="1" ht="22.95" customHeight="1" spans="1:74">
      <c r="A531" s="9" t="str">
        <f t="shared" si="271"/>
        <v>BB 086Induk</v>
      </c>
      <c r="B531" s="9" t="str">
        <f t="shared" si="272"/>
        <v>BB 086jurusan 1</v>
      </c>
      <c r="C531" s="9" t="str">
        <f t="shared" si="273"/>
        <v>BB 086jurusan 2</v>
      </c>
      <c r="D531" s="9" t="str">
        <f t="shared" si="274"/>
        <v>BB 086jurusan 3</v>
      </c>
      <c r="E531" s="9" t="str">
        <f t="shared" si="275"/>
        <v>BB 086jurusan 4</v>
      </c>
      <c r="F531" s="10" t="s">
        <v>678</v>
      </c>
      <c r="G531" s="10" t="s">
        <v>4</v>
      </c>
      <c r="H531" s="10" t="s">
        <v>679</v>
      </c>
      <c r="I531" s="10">
        <v>0.89673</v>
      </c>
      <c r="J531" s="10">
        <v>123.36082</v>
      </c>
      <c r="K531" s="10" t="s">
        <v>7465</v>
      </c>
      <c r="L531" s="10" t="s">
        <v>7465</v>
      </c>
      <c r="M531" s="10" t="s">
        <v>7465</v>
      </c>
      <c r="N531" s="14">
        <f t="shared" si="276"/>
        <v>0</v>
      </c>
      <c r="O531" s="15" t="e">
        <f t="shared" si="277"/>
        <v>#VALUE!</v>
      </c>
      <c r="P531" s="15" t="e">
        <f t="shared" si="278"/>
        <v>#VALUE!</v>
      </c>
      <c r="Q531" s="17" t="e">
        <f>VLOOKUP($A531,'DATA PENGUKURAN GARDU'!$A:$BS,42,0)</f>
        <v>#N/A</v>
      </c>
      <c r="R531" s="18" t="e">
        <f t="shared" si="279"/>
        <v>#N/A</v>
      </c>
      <c r="S531" s="17" t="e">
        <f>VLOOKUP($A531,'DATA PENGUKURAN GARDU'!$A:$BS,44,0)</f>
        <v>#N/A</v>
      </c>
      <c r="T531" s="18" t="e">
        <f t="shared" si="280"/>
        <v>#N/A</v>
      </c>
      <c r="U531" s="17" t="e">
        <f>VLOOKUP($A531,'DATA PENGUKURAN GARDU'!$A:$BS,46,0)</f>
        <v>#N/A</v>
      </c>
      <c r="V531" s="18" t="e">
        <f t="shared" si="281"/>
        <v>#N/A</v>
      </c>
      <c r="W531" s="17" t="e">
        <f>VLOOKUP($A531,'DATA PENGUKURAN GARDU'!$A:$BS,48,0)</f>
        <v>#N/A</v>
      </c>
      <c r="X531" s="17" t="e">
        <f>VLOOKUP($A531,'DATA PENGUKURAN GARDU'!$A:$BS,53,0)</f>
        <v>#N/A</v>
      </c>
      <c r="Y531" s="17" t="e">
        <f>VLOOKUP($A531,'DATA PENGUKURAN GARDU'!$A:$BS,54,0)</f>
        <v>#N/A</v>
      </c>
      <c r="Z531" s="17" t="e">
        <f>VLOOKUP($A531,'DATA PENGUKURAN GARDU'!$A:$BS,55,0)</f>
        <v>#N/A</v>
      </c>
      <c r="AA531" s="20" t="e">
        <f>VLOOKUP($B531,'DATA PENGUKURAN GARDU'!$A:$BS,42,0)</f>
        <v>#N/A</v>
      </c>
      <c r="AB531" s="21" t="e">
        <f t="shared" si="282"/>
        <v>#N/A</v>
      </c>
      <c r="AC531" s="20" t="e">
        <f>VLOOKUP($B531,'DATA PENGUKURAN GARDU'!$A:$BS,44,0)</f>
        <v>#N/A</v>
      </c>
      <c r="AD531" s="21" t="e">
        <f t="shared" si="283"/>
        <v>#N/A</v>
      </c>
      <c r="AE531" s="20" t="e">
        <f>VLOOKUP($B531,'DATA PENGUKURAN GARDU'!$A:$BS,46,0)</f>
        <v>#N/A</v>
      </c>
      <c r="AF531" s="21" t="e">
        <f t="shared" si="284"/>
        <v>#N/A</v>
      </c>
      <c r="AG531" s="20" t="e">
        <f>VLOOKUP($B531,'DATA PENGUKURAN GARDU'!$A:$BS,46,0)</f>
        <v>#N/A</v>
      </c>
      <c r="AH531" s="20" t="e">
        <f>VLOOKUP($B531,'DATA PENGUKURAN GARDU'!$A:$BS,53,0)</f>
        <v>#N/A</v>
      </c>
      <c r="AI531" s="20" t="e">
        <f>VLOOKUP($B531,'DATA PENGUKURAN GARDU'!$A:$BS,54,0)</f>
        <v>#N/A</v>
      </c>
      <c r="AJ531" s="17" t="e">
        <f>VLOOKUP($C531,'DATA PENGUKURAN GARDU'!$A:$BS,42,0)</f>
        <v>#N/A</v>
      </c>
      <c r="AK531" s="23" t="e">
        <f t="shared" si="285"/>
        <v>#N/A</v>
      </c>
      <c r="AL531" s="17" t="e">
        <f>VLOOKUP($C531,'DATA PENGUKURAN GARDU'!$A:$BS,44,0)</f>
        <v>#N/A</v>
      </c>
      <c r="AM531" s="23" t="e">
        <f t="shared" si="286"/>
        <v>#N/A</v>
      </c>
      <c r="AN531" s="17" t="e">
        <f>VLOOKUP($C531,'DATA PENGUKURAN GARDU'!$A:$BS,46,0)</f>
        <v>#N/A</v>
      </c>
      <c r="AO531" s="23" t="e">
        <f t="shared" si="287"/>
        <v>#N/A</v>
      </c>
      <c r="AP531" s="17" t="e">
        <f>VLOOKUP($C531,'DATA PENGUKURAN GARDU'!$A:$BS,46,0)</f>
        <v>#N/A</v>
      </c>
      <c r="AQ531" s="17" t="e">
        <f>VLOOKUP($C531,'DATA PENGUKURAN GARDU'!$A:$BS,53,0)</f>
        <v>#N/A</v>
      </c>
      <c r="AR531" s="17" t="e">
        <f>VLOOKUP($C531,'DATA PENGUKURAN GARDU'!$A:$BS,54,0)</f>
        <v>#N/A</v>
      </c>
      <c r="AS531" s="20" t="e">
        <f>VLOOKUP($D531,'DATA PENGUKURAN GARDU'!$A:$BS,42,0)</f>
        <v>#N/A</v>
      </c>
      <c r="AT531" s="21" t="e">
        <f t="shared" si="288"/>
        <v>#N/A</v>
      </c>
      <c r="AU531" s="20" t="e">
        <f>VLOOKUP($D531,'DATA PENGUKURAN GARDU'!$A:$BS,44,0)</f>
        <v>#N/A</v>
      </c>
      <c r="AV531" s="21" t="e">
        <f t="shared" si="289"/>
        <v>#N/A</v>
      </c>
      <c r="AW531" s="20" t="e">
        <f>VLOOKUP($D531,'DATA PENGUKURAN GARDU'!$A:$BS,46,0)</f>
        <v>#N/A</v>
      </c>
      <c r="AX531" s="21" t="e">
        <f t="shared" si="290"/>
        <v>#N/A</v>
      </c>
      <c r="AY531" s="20" t="e">
        <f>VLOOKUP($D531,'DATA PENGUKURAN GARDU'!$A:$BS,46,0)</f>
        <v>#N/A</v>
      </c>
      <c r="AZ531" s="20" t="e">
        <f>VLOOKUP($D531,'DATA PENGUKURAN GARDU'!$A:$BS,53,0)</f>
        <v>#N/A</v>
      </c>
      <c r="BA531" s="20" t="e">
        <f>VLOOKUP($D531,'DATA PENGUKURAN GARDU'!$A:$BS,54,0)</f>
        <v>#N/A</v>
      </c>
      <c r="BB531" s="17" t="e">
        <f>VLOOKUP($E531,'DATA PENGUKURAN GARDU'!$A:$BS,42,0)</f>
        <v>#N/A</v>
      </c>
      <c r="BC531" s="23" t="e">
        <f t="shared" si="291"/>
        <v>#N/A</v>
      </c>
      <c r="BD531" s="17" t="e">
        <f>VLOOKUP($E531,'DATA PENGUKURAN GARDU'!$A:$BS,44,0)</f>
        <v>#N/A</v>
      </c>
      <c r="BE531" s="23" t="e">
        <f t="shared" si="292"/>
        <v>#N/A</v>
      </c>
      <c r="BF531" s="17" t="e">
        <f>VLOOKUP($E531,'DATA PENGUKURAN GARDU'!$A:$BS,46,0)</f>
        <v>#N/A</v>
      </c>
      <c r="BG531" s="23" t="e">
        <f t="shared" si="293"/>
        <v>#N/A</v>
      </c>
      <c r="BH531" s="17" t="e">
        <f>VLOOKUP($E531,'DATA PENGUKURAN GARDU'!$A:$BS,46,0)</f>
        <v>#N/A</v>
      </c>
      <c r="BI531" s="17" t="e">
        <f>VLOOKUP($E531,'DATA PENGUKURAN GARDU'!$A:$BS,53,0)</f>
        <v>#N/A</v>
      </c>
      <c r="BJ531" s="17" t="e">
        <f>VLOOKUP($E531,'DATA PENGUKURAN GARDU'!$A:$BS,54,0)</f>
        <v>#N/A</v>
      </c>
      <c r="BK531" s="20" t="e">
        <f t="shared" si="294"/>
        <v>#N/A</v>
      </c>
      <c r="BL531" s="20" t="e">
        <f t="shared" si="295"/>
        <v>#N/A</v>
      </c>
      <c r="BM531" s="20" t="e">
        <f t="shared" si="296"/>
        <v>#N/A</v>
      </c>
      <c r="BN531" s="25" t="e">
        <f t="shared" si="297"/>
        <v>#N/A</v>
      </c>
      <c r="BO531" s="26" t="str">
        <f t="shared" si="298"/>
        <v>0</v>
      </c>
      <c r="BP531" s="21" t="e">
        <f t="shared" si="299"/>
        <v>#VALUE!</v>
      </c>
      <c r="BQ531" s="20" t="e">
        <f t="shared" si="300"/>
        <v>#N/A</v>
      </c>
      <c r="BR531" s="20" t="e">
        <v>#N/A</v>
      </c>
      <c r="BS531" s="9" t="e">
        <v>#N/A</v>
      </c>
      <c r="BT531" s="2" t="e">
        <f t="shared" si="301"/>
        <v>#VALUE!</v>
      </c>
      <c r="BU531" s="2" t="e">
        <f t="shared" si="269"/>
        <v>#N/A</v>
      </c>
      <c r="BV531" s="2" t="e">
        <f t="shared" si="270"/>
        <v>#N/A</v>
      </c>
    </row>
    <row r="532" s="2" customFormat="1" ht="22.95" customHeight="1" spans="1:74">
      <c r="A532" s="9" t="str">
        <f t="shared" si="271"/>
        <v>BB 097Induk</v>
      </c>
      <c r="B532" s="9" t="str">
        <f t="shared" si="272"/>
        <v>BB 097jurusan 1</v>
      </c>
      <c r="C532" s="9" t="str">
        <f t="shared" si="273"/>
        <v>BB 097jurusan 2</v>
      </c>
      <c r="D532" s="9" t="str">
        <f t="shared" si="274"/>
        <v>BB 097jurusan 3</v>
      </c>
      <c r="E532" s="9" t="str">
        <f t="shared" si="275"/>
        <v>BB 097jurusan 4</v>
      </c>
      <c r="F532" s="10" t="s">
        <v>605</v>
      </c>
      <c r="G532" s="10" t="s">
        <v>4</v>
      </c>
      <c r="H532" s="10" t="s">
        <v>680</v>
      </c>
      <c r="I532" s="10">
        <v>0.88923</v>
      </c>
      <c r="J532" s="10">
        <v>123.45573</v>
      </c>
      <c r="K532" s="10" t="s">
        <v>7465</v>
      </c>
      <c r="L532" s="10" t="s">
        <v>7465</v>
      </c>
      <c r="M532" s="10" t="s">
        <v>7465</v>
      </c>
      <c r="N532" s="14">
        <f t="shared" si="276"/>
        <v>0</v>
      </c>
      <c r="O532" s="15" t="e">
        <f t="shared" si="277"/>
        <v>#VALUE!</v>
      </c>
      <c r="P532" s="15" t="e">
        <f t="shared" si="278"/>
        <v>#VALUE!</v>
      </c>
      <c r="Q532" s="17" t="e">
        <f>VLOOKUP($A532,'DATA PENGUKURAN GARDU'!$A:$BS,42,0)</f>
        <v>#N/A</v>
      </c>
      <c r="R532" s="18" t="e">
        <f t="shared" si="279"/>
        <v>#N/A</v>
      </c>
      <c r="S532" s="17" t="e">
        <f>VLOOKUP($A532,'DATA PENGUKURAN GARDU'!$A:$BS,44,0)</f>
        <v>#N/A</v>
      </c>
      <c r="T532" s="18" t="e">
        <f t="shared" si="280"/>
        <v>#N/A</v>
      </c>
      <c r="U532" s="17" t="e">
        <f>VLOOKUP($A532,'DATA PENGUKURAN GARDU'!$A:$BS,46,0)</f>
        <v>#N/A</v>
      </c>
      <c r="V532" s="18" t="e">
        <f t="shared" si="281"/>
        <v>#N/A</v>
      </c>
      <c r="W532" s="17" t="e">
        <f>VLOOKUP($A532,'DATA PENGUKURAN GARDU'!$A:$BS,48,0)</f>
        <v>#N/A</v>
      </c>
      <c r="X532" s="17" t="e">
        <f>VLOOKUP($A532,'DATA PENGUKURAN GARDU'!$A:$BS,53,0)</f>
        <v>#N/A</v>
      </c>
      <c r="Y532" s="17" t="e">
        <f>VLOOKUP($A532,'DATA PENGUKURAN GARDU'!$A:$BS,54,0)</f>
        <v>#N/A</v>
      </c>
      <c r="Z532" s="17" t="e">
        <f>VLOOKUP($A532,'DATA PENGUKURAN GARDU'!$A:$BS,55,0)</f>
        <v>#N/A</v>
      </c>
      <c r="AA532" s="20" t="e">
        <f>VLOOKUP($B532,'DATA PENGUKURAN GARDU'!$A:$BS,42,0)</f>
        <v>#N/A</v>
      </c>
      <c r="AB532" s="21" t="e">
        <f t="shared" si="282"/>
        <v>#N/A</v>
      </c>
      <c r="AC532" s="20" t="e">
        <f>VLOOKUP($B532,'DATA PENGUKURAN GARDU'!$A:$BS,44,0)</f>
        <v>#N/A</v>
      </c>
      <c r="AD532" s="21" t="e">
        <f t="shared" si="283"/>
        <v>#N/A</v>
      </c>
      <c r="AE532" s="20" t="e">
        <f>VLOOKUP($B532,'DATA PENGUKURAN GARDU'!$A:$BS,46,0)</f>
        <v>#N/A</v>
      </c>
      <c r="AF532" s="21" t="e">
        <f t="shared" si="284"/>
        <v>#N/A</v>
      </c>
      <c r="AG532" s="20" t="e">
        <f>VLOOKUP($B532,'DATA PENGUKURAN GARDU'!$A:$BS,46,0)</f>
        <v>#N/A</v>
      </c>
      <c r="AH532" s="20" t="e">
        <f>VLOOKUP($B532,'DATA PENGUKURAN GARDU'!$A:$BS,53,0)</f>
        <v>#N/A</v>
      </c>
      <c r="AI532" s="20" t="e">
        <f>VLOOKUP($B532,'DATA PENGUKURAN GARDU'!$A:$BS,54,0)</f>
        <v>#N/A</v>
      </c>
      <c r="AJ532" s="17" t="e">
        <f>VLOOKUP($C532,'DATA PENGUKURAN GARDU'!$A:$BS,42,0)</f>
        <v>#N/A</v>
      </c>
      <c r="AK532" s="23" t="e">
        <f t="shared" si="285"/>
        <v>#N/A</v>
      </c>
      <c r="AL532" s="17" t="e">
        <f>VLOOKUP($C532,'DATA PENGUKURAN GARDU'!$A:$BS,44,0)</f>
        <v>#N/A</v>
      </c>
      <c r="AM532" s="23" t="e">
        <f t="shared" si="286"/>
        <v>#N/A</v>
      </c>
      <c r="AN532" s="17" t="e">
        <f>VLOOKUP($C532,'DATA PENGUKURAN GARDU'!$A:$BS,46,0)</f>
        <v>#N/A</v>
      </c>
      <c r="AO532" s="23" t="e">
        <f t="shared" si="287"/>
        <v>#N/A</v>
      </c>
      <c r="AP532" s="17" t="e">
        <f>VLOOKUP($C532,'DATA PENGUKURAN GARDU'!$A:$BS,46,0)</f>
        <v>#N/A</v>
      </c>
      <c r="AQ532" s="17" t="e">
        <f>VLOOKUP($C532,'DATA PENGUKURAN GARDU'!$A:$BS,53,0)</f>
        <v>#N/A</v>
      </c>
      <c r="AR532" s="17" t="e">
        <f>VLOOKUP($C532,'DATA PENGUKURAN GARDU'!$A:$BS,54,0)</f>
        <v>#N/A</v>
      </c>
      <c r="AS532" s="20" t="e">
        <f>VLOOKUP($D532,'DATA PENGUKURAN GARDU'!$A:$BS,42,0)</f>
        <v>#N/A</v>
      </c>
      <c r="AT532" s="21" t="e">
        <f t="shared" si="288"/>
        <v>#N/A</v>
      </c>
      <c r="AU532" s="20" t="e">
        <f>VLOOKUP($D532,'DATA PENGUKURAN GARDU'!$A:$BS,44,0)</f>
        <v>#N/A</v>
      </c>
      <c r="AV532" s="21" t="e">
        <f t="shared" si="289"/>
        <v>#N/A</v>
      </c>
      <c r="AW532" s="20" t="e">
        <f>VLOOKUP($D532,'DATA PENGUKURAN GARDU'!$A:$BS,46,0)</f>
        <v>#N/A</v>
      </c>
      <c r="AX532" s="21" t="e">
        <f t="shared" si="290"/>
        <v>#N/A</v>
      </c>
      <c r="AY532" s="20" t="e">
        <f>VLOOKUP($D532,'DATA PENGUKURAN GARDU'!$A:$BS,46,0)</f>
        <v>#N/A</v>
      </c>
      <c r="AZ532" s="20" t="e">
        <f>VLOOKUP($D532,'DATA PENGUKURAN GARDU'!$A:$BS,53,0)</f>
        <v>#N/A</v>
      </c>
      <c r="BA532" s="20" t="e">
        <f>VLOOKUP($D532,'DATA PENGUKURAN GARDU'!$A:$BS,54,0)</f>
        <v>#N/A</v>
      </c>
      <c r="BB532" s="17" t="e">
        <f>VLOOKUP($E532,'DATA PENGUKURAN GARDU'!$A:$BS,42,0)</f>
        <v>#N/A</v>
      </c>
      <c r="BC532" s="23" t="e">
        <f t="shared" si="291"/>
        <v>#N/A</v>
      </c>
      <c r="BD532" s="17" t="e">
        <f>VLOOKUP($E532,'DATA PENGUKURAN GARDU'!$A:$BS,44,0)</f>
        <v>#N/A</v>
      </c>
      <c r="BE532" s="23" t="e">
        <f t="shared" si="292"/>
        <v>#N/A</v>
      </c>
      <c r="BF532" s="17" t="e">
        <f>VLOOKUP($E532,'DATA PENGUKURAN GARDU'!$A:$BS,46,0)</f>
        <v>#N/A</v>
      </c>
      <c r="BG532" s="23" t="e">
        <f t="shared" si="293"/>
        <v>#N/A</v>
      </c>
      <c r="BH532" s="17" t="e">
        <f>VLOOKUP($E532,'DATA PENGUKURAN GARDU'!$A:$BS,46,0)</f>
        <v>#N/A</v>
      </c>
      <c r="BI532" s="17" t="e">
        <f>VLOOKUP($E532,'DATA PENGUKURAN GARDU'!$A:$BS,53,0)</f>
        <v>#N/A</v>
      </c>
      <c r="BJ532" s="17" t="e">
        <f>VLOOKUP($E532,'DATA PENGUKURAN GARDU'!$A:$BS,54,0)</f>
        <v>#N/A</v>
      </c>
      <c r="BK532" s="20" t="e">
        <f t="shared" si="294"/>
        <v>#N/A</v>
      </c>
      <c r="BL532" s="20" t="e">
        <f t="shared" si="295"/>
        <v>#N/A</v>
      </c>
      <c r="BM532" s="20" t="e">
        <f t="shared" si="296"/>
        <v>#N/A</v>
      </c>
      <c r="BN532" s="25" t="e">
        <f t="shared" si="297"/>
        <v>#N/A</v>
      </c>
      <c r="BO532" s="26" t="str">
        <f t="shared" si="298"/>
        <v>0</v>
      </c>
      <c r="BP532" s="21" t="e">
        <f t="shared" si="299"/>
        <v>#VALUE!</v>
      </c>
      <c r="BQ532" s="20" t="e">
        <f t="shared" si="300"/>
        <v>#N/A</v>
      </c>
      <c r="BR532" s="20" t="e">
        <v>#N/A</v>
      </c>
      <c r="BS532" s="9" t="e">
        <v>#N/A</v>
      </c>
      <c r="BT532" s="2" t="e">
        <f t="shared" si="301"/>
        <v>#VALUE!</v>
      </c>
      <c r="BU532" s="2" t="e">
        <f t="shared" si="269"/>
        <v>#N/A</v>
      </c>
      <c r="BV532" s="2" t="e">
        <f t="shared" si="270"/>
        <v>#N/A</v>
      </c>
    </row>
    <row r="533" s="2" customFormat="1" ht="22.95" customHeight="1" spans="1:74">
      <c r="A533" s="9" t="str">
        <f t="shared" si="271"/>
        <v>K-153Induk</v>
      </c>
      <c r="B533" s="9" t="str">
        <f t="shared" si="272"/>
        <v>K-153jurusan 1</v>
      </c>
      <c r="C533" s="9" t="str">
        <f t="shared" si="273"/>
        <v>K-153jurusan 2</v>
      </c>
      <c r="D533" s="9" t="str">
        <f t="shared" si="274"/>
        <v>K-153jurusan 3</v>
      </c>
      <c r="E533" s="9" t="str">
        <f t="shared" si="275"/>
        <v>K-153jurusan 4</v>
      </c>
      <c r="F533" s="10" t="s">
        <v>462</v>
      </c>
      <c r="G533" s="10" t="s">
        <v>132</v>
      </c>
      <c r="H533" s="10" t="s">
        <v>681</v>
      </c>
      <c r="I533" s="10">
        <v>0.723728</v>
      </c>
      <c r="J533" s="10">
        <v>124.324669</v>
      </c>
      <c r="K533" s="10" t="s">
        <v>7465</v>
      </c>
      <c r="L533" s="10" t="s">
        <v>7465</v>
      </c>
      <c r="M533" s="10" t="s">
        <v>7465</v>
      </c>
      <c r="N533" s="14">
        <f t="shared" si="276"/>
        <v>0</v>
      </c>
      <c r="O533" s="15" t="e">
        <f t="shared" si="277"/>
        <v>#VALUE!</v>
      </c>
      <c r="P533" s="15" t="e">
        <f t="shared" si="278"/>
        <v>#VALUE!</v>
      </c>
      <c r="Q533" s="17" t="e">
        <f>VLOOKUP($A533,'DATA PENGUKURAN GARDU'!$A:$BS,42,0)</f>
        <v>#N/A</v>
      </c>
      <c r="R533" s="18" t="e">
        <f t="shared" si="279"/>
        <v>#N/A</v>
      </c>
      <c r="S533" s="17" t="e">
        <f>VLOOKUP($A533,'DATA PENGUKURAN GARDU'!$A:$BS,44,0)</f>
        <v>#N/A</v>
      </c>
      <c r="T533" s="18" t="e">
        <f t="shared" si="280"/>
        <v>#N/A</v>
      </c>
      <c r="U533" s="17" t="e">
        <f>VLOOKUP($A533,'DATA PENGUKURAN GARDU'!$A:$BS,46,0)</f>
        <v>#N/A</v>
      </c>
      <c r="V533" s="18" t="e">
        <f t="shared" si="281"/>
        <v>#N/A</v>
      </c>
      <c r="W533" s="17" t="e">
        <f>VLOOKUP($A533,'DATA PENGUKURAN GARDU'!$A:$BS,48,0)</f>
        <v>#N/A</v>
      </c>
      <c r="X533" s="17" t="e">
        <f>VLOOKUP($A533,'DATA PENGUKURAN GARDU'!$A:$BS,53,0)</f>
        <v>#N/A</v>
      </c>
      <c r="Y533" s="17" t="e">
        <f>VLOOKUP($A533,'DATA PENGUKURAN GARDU'!$A:$BS,54,0)</f>
        <v>#N/A</v>
      </c>
      <c r="Z533" s="17" t="e">
        <f>VLOOKUP($A533,'DATA PENGUKURAN GARDU'!$A:$BS,55,0)</f>
        <v>#N/A</v>
      </c>
      <c r="AA533" s="20" t="e">
        <f>VLOOKUP($B533,'DATA PENGUKURAN GARDU'!$A:$BS,42,0)</f>
        <v>#N/A</v>
      </c>
      <c r="AB533" s="21" t="e">
        <f t="shared" si="282"/>
        <v>#N/A</v>
      </c>
      <c r="AC533" s="20" t="e">
        <f>VLOOKUP($B533,'DATA PENGUKURAN GARDU'!$A:$BS,44,0)</f>
        <v>#N/A</v>
      </c>
      <c r="AD533" s="21" t="e">
        <f t="shared" si="283"/>
        <v>#N/A</v>
      </c>
      <c r="AE533" s="20" t="e">
        <f>VLOOKUP($B533,'DATA PENGUKURAN GARDU'!$A:$BS,46,0)</f>
        <v>#N/A</v>
      </c>
      <c r="AF533" s="21" t="e">
        <f t="shared" si="284"/>
        <v>#N/A</v>
      </c>
      <c r="AG533" s="20" t="e">
        <f>VLOOKUP($B533,'DATA PENGUKURAN GARDU'!$A:$BS,46,0)</f>
        <v>#N/A</v>
      </c>
      <c r="AH533" s="20" t="e">
        <f>VLOOKUP($B533,'DATA PENGUKURAN GARDU'!$A:$BS,53,0)</f>
        <v>#N/A</v>
      </c>
      <c r="AI533" s="20" t="e">
        <f>VLOOKUP($B533,'DATA PENGUKURAN GARDU'!$A:$BS,54,0)</f>
        <v>#N/A</v>
      </c>
      <c r="AJ533" s="17" t="e">
        <f>VLOOKUP($C533,'DATA PENGUKURAN GARDU'!$A:$BS,42,0)</f>
        <v>#N/A</v>
      </c>
      <c r="AK533" s="23" t="e">
        <f t="shared" si="285"/>
        <v>#N/A</v>
      </c>
      <c r="AL533" s="17" t="e">
        <f>VLOOKUP($C533,'DATA PENGUKURAN GARDU'!$A:$BS,44,0)</f>
        <v>#N/A</v>
      </c>
      <c r="AM533" s="23" t="e">
        <f t="shared" si="286"/>
        <v>#N/A</v>
      </c>
      <c r="AN533" s="17" t="e">
        <f>VLOOKUP($C533,'DATA PENGUKURAN GARDU'!$A:$BS,46,0)</f>
        <v>#N/A</v>
      </c>
      <c r="AO533" s="23" t="e">
        <f t="shared" si="287"/>
        <v>#N/A</v>
      </c>
      <c r="AP533" s="17" t="e">
        <f>VLOOKUP($C533,'DATA PENGUKURAN GARDU'!$A:$BS,46,0)</f>
        <v>#N/A</v>
      </c>
      <c r="AQ533" s="17" t="e">
        <f>VLOOKUP($C533,'DATA PENGUKURAN GARDU'!$A:$BS,53,0)</f>
        <v>#N/A</v>
      </c>
      <c r="AR533" s="17" t="e">
        <f>VLOOKUP($C533,'DATA PENGUKURAN GARDU'!$A:$BS,54,0)</f>
        <v>#N/A</v>
      </c>
      <c r="AS533" s="20" t="e">
        <f>VLOOKUP($D533,'DATA PENGUKURAN GARDU'!$A:$BS,42,0)</f>
        <v>#N/A</v>
      </c>
      <c r="AT533" s="21" t="e">
        <f t="shared" si="288"/>
        <v>#N/A</v>
      </c>
      <c r="AU533" s="20" t="e">
        <f>VLOOKUP($D533,'DATA PENGUKURAN GARDU'!$A:$BS,44,0)</f>
        <v>#N/A</v>
      </c>
      <c r="AV533" s="21" t="e">
        <f t="shared" si="289"/>
        <v>#N/A</v>
      </c>
      <c r="AW533" s="20" t="e">
        <f>VLOOKUP($D533,'DATA PENGUKURAN GARDU'!$A:$BS,46,0)</f>
        <v>#N/A</v>
      </c>
      <c r="AX533" s="21" t="e">
        <f t="shared" si="290"/>
        <v>#N/A</v>
      </c>
      <c r="AY533" s="20" t="e">
        <f>VLOOKUP($D533,'DATA PENGUKURAN GARDU'!$A:$BS,46,0)</f>
        <v>#N/A</v>
      </c>
      <c r="AZ533" s="20" t="e">
        <f>VLOOKUP($D533,'DATA PENGUKURAN GARDU'!$A:$BS,53,0)</f>
        <v>#N/A</v>
      </c>
      <c r="BA533" s="20" t="e">
        <f>VLOOKUP($D533,'DATA PENGUKURAN GARDU'!$A:$BS,54,0)</f>
        <v>#N/A</v>
      </c>
      <c r="BB533" s="17" t="e">
        <f>VLOOKUP($E533,'DATA PENGUKURAN GARDU'!$A:$BS,42,0)</f>
        <v>#N/A</v>
      </c>
      <c r="BC533" s="23" t="e">
        <f t="shared" si="291"/>
        <v>#N/A</v>
      </c>
      <c r="BD533" s="17" t="e">
        <f>VLOOKUP($E533,'DATA PENGUKURAN GARDU'!$A:$BS,44,0)</f>
        <v>#N/A</v>
      </c>
      <c r="BE533" s="23" t="e">
        <f t="shared" si="292"/>
        <v>#N/A</v>
      </c>
      <c r="BF533" s="17" t="e">
        <f>VLOOKUP($E533,'DATA PENGUKURAN GARDU'!$A:$BS,46,0)</f>
        <v>#N/A</v>
      </c>
      <c r="BG533" s="23" t="e">
        <f t="shared" si="293"/>
        <v>#N/A</v>
      </c>
      <c r="BH533" s="17" t="e">
        <f>VLOOKUP($E533,'DATA PENGUKURAN GARDU'!$A:$BS,46,0)</f>
        <v>#N/A</v>
      </c>
      <c r="BI533" s="17" t="e">
        <f>VLOOKUP($E533,'DATA PENGUKURAN GARDU'!$A:$BS,53,0)</f>
        <v>#N/A</v>
      </c>
      <c r="BJ533" s="17" t="e">
        <f>VLOOKUP($E533,'DATA PENGUKURAN GARDU'!$A:$BS,54,0)</f>
        <v>#N/A</v>
      </c>
      <c r="BK533" s="20" t="e">
        <f t="shared" si="294"/>
        <v>#N/A</v>
      </c>
      <c r="BL533" s="20" t="e">
        <f t="shared" si="295"/>
        <v>#N/A</v>
      </c>
      <c r="BM533" s="20" t="e">
        <f t="shared" si="296"/>
        <v>#N/A</v>
      </c>
      <c r="BN533" s="25" t="e">
        <f t="shared" si="297"/>
        <v>#N/A</v>
      </c>
      <c r="BO533" s="26" t="str">
        <f t="shared" si="298"/>
        <v>0</v>
      </c>
      <c r="BP533" s="21" t="e">
        <f t="shared" si="299"/>
        <v>#VALUE!</v>
      </c>
      <c r="BQ533" s="20" t="e">
        <f t="shared" si="300"/>
        <v>#N/A</v>
      </c>
      <c r="BR533" s="20" t="e">
        <v>#N/A</v>
      </c>
      <c r="BS533" s="9" t="e">
        <v>#N/A</v>
      </c>
      <c r="BT533" s="2" t="e">
        <f t="shared" si="301"/>
        <v>#VALUE!</v>
      </c>
      <c r="BU533" s="2" t="e">
        <f t="shared" si="269"/>
        <v>#N/A</v>
      </c>
      <c r="BV533" s="2" t="e">
        <f t="shared" si="270"/>
        <v>#N/A</v>
      </c>
    </row>
    <row r="534" s="2" customFormat="1" ht="22.95" customHeight="1" spans="1:74">
      <c r="A534" s="9" t="str">
        <f t="shared" si="271"/>
        <v>K-154Induk</v>
      </c>
      <c r="B534" s="9" t="str">
        <f t="shared" si="272"/>
        <v>K-154jurusan 1</v>
      </c>
      <c r="C534" s="9" t="str">
        <f t="shared" si="273"/>
        <v>K-154jurusan 2</v>
      </c>
      <c r="D534" s="9" t="str">
        <f t="shared" si="274"/>
        <v>K-154jurusan 3</v>
      </c>
      <c r="E534" s="9" t="str">
        <f t="shared" si="275"/>
        <v>K-154jurusan 4</v>
      </c>
      <c r="F534" s="10" t="s">
        <v>446</v>
      </c>
      <c r="G534" s="10" t="s">
        <v>132</v>
      </c>
      <c r="H534" s="10" t="s">
        <v>682</v>
      </c>
      <c r="I534" s="10">
        <v>0.746133</v>
      </c>
      <c r="J534" s="10">
        <v>124.317015</v>
      </c>
      <c r="K534" s="10" t="s">
        <v>7465</v>
      </c>
      <c r="L534" s="10" t="s">
        <v>7465</v>
      </c>
      <c r="M534" s="10" t="s">
        <v>7465</v>
      </c>
      <c r="N534" s="14">
        <f t="shared" si="276"/>
        <v>0</v>
      </c>
      <c r="O534" s="15" t="e">
        <f t="shared" si="277"/>
        <v>#VALUE!</v>
      </c>
      <c r="P534" s="15" t="e">
        <f t="shared" si="278"/>
        <v>#VALUE!</v>
      </c>
      <c r="Q534" s="17" t="e">
        <f>VLOOKUP($A534,'DATA PENGUKURAN GARDU'!$A:$BS,42,0)</f>
        <v>#N/A</v>
      </c>
      <c r="R534" s="18" t="e">
        <f t="shared" si="279"/>
        <v>#N/A</v>
      </c>
      <c r="S534" s="17" t="e">
        <f>VLOOKUP($A534,'DATA PENGUKURAN GARDU'!$A:$BS,44,0)</f>
        <v>#N/A</v>
      </c>
      <c r="T534" s="18" t="e">
        <f t="shared" si="280"/>
        <v>#N/A</v>
      </c>
      <c r="U534" s="17" t="e">
        <f>VLOOKUP($A534,'DATA PENGUKURAN GARDU'!$A:$BS,46,0)</f>
        <v>#N/A</v>
      </c>
      <c r="V534" s="18" t="e">
        <f t="shared" si="281"/>
        <v>#N/A</v>
      </c>
      <c r="W534" s="17" t="e">
        <f>VLOOKUP($A534,'DATA PENGUKURAN GARDU'!$A:$BS,48,0)</f>
        <v>#N/A</v>
      </c>
      <c r="X534" s="17" t="e">
        <f>VLOOKUP($A534,'DATA PENGUKURAN GARDU'!$A:$BS,53,0)</f>
        <v>#N/A</v>
      </c>
      <c r="Y534" s="17" t="e">
        <f>VLOOKUP($A534,'DATA PENGUKURAN GARDU'!$A:$BS,54,0)</f>
        <v>#N/A</v>
      </c>
      <c r="Z534" s="17" t="e">
        <f>VLOOKUP($A534,'DATA PENGUKURAN GARDU'!$A:$BS,55,0)</f>
        <v>#N/A</v>
      </c>
      <c r="AA534" s="20" t="e">
        <f>VLOOKUP($B534,'DATA PENGUKURAN GARDU'!$A:$BS,42,0)</f>
        <v>#N/A</v>
      </c>
      <c r="AB534" s="21" t="e">
        <f t="shared" si="282"/>
        <v>#N/A</v>
      </c>
      <c r="AC534" s="20" t="e">
        <f>VLOOKUP($B534,'DATA PENGUKURAN GARDU'!$A:$BS,44,0)</f>
        <v>#N/A</v>
      </c>
      <c r="AD534" s="21" t="e">
        <f t="shared" si="283"/>
        <v>#N/A</v>
      </c>
      <c r="AE534" s="20" t="e">
        <f>VLOOKUP($B534,'DATA PENGUKURAN GARDU'!$A:$BS,46,0)</f>
        <v>#N/A</v>
      </c>
      <c r="AF534" s="21" t="e">
        <f t="shared" si="284"/>
        <v>#N/A</v>
      </c>
      <c r="AG534" s="20" t="e">
        <f>VLOOKUP($B534,'DATA PENGUKURAN GARDU'!$A:$BS,46,0)</f>
        <v>#N/A</v>
      </c>
      <c r="AH534" s="20" t="e">
        <f>VLOOKUP($B534,'DATA PENGUKURAN GARDU'!$A:$BS,53,0)</f>
        <v>#N/A</v>
      </c>
      <c r="AI534" s="20" t="e">
        <f>VLOOKUP($B534,'DATA PENGUKURAN GARDU'!$A:$BS,54,0)</f>
        <v>#N/A</v>
      </c>
      <c r="AJ534" s="17" t="e">
        <f>VLOOKUP($C534,'DATA PENGUKURAN GARDU'!$A:$BS,42,0)</f>
        <v>#N/A</v>
      </c>
      <c r="AK534" s="23" t="e">
        <f t="shared" si="285"/>
        <v>#N/A</v>
      </c>
      <c r="AL534" s="17" t="e">
        <f>VLOOKUP($C534,'DATA PENGUKURAN GARDU'!$A:$BS,44,0)</f>
        <v>#N/A</v>
      </c>
      <c r="AM534" s="23" t="e">
        <f t="shared" si="286"/>
        <v>#N/A</v>
      </c>
      <c r="AN534" s="17" t="e">
        <f>VLOOKUP($C534,'DATA PENGUKURAN GARDU'!$A:$BS,46,0)</f>
        <v>#N/A</v>
      </c>
      <c r="AO534" s="23" t="e">
        <f t="shared" si="287"/>
        <v>#N/A</v>
      </c>
      <c r="AP534" s="17" t="e">
        <f>VLOOKUP($C534,'DATA PENGUKURAN GARDU'!$A:$BS,46,0)</f>
        <v>#N/A</v>
      </c>
      <c r="AQ534" s="17" t="e">
        <f>VLOOKUP($C534,'DATA PENGUKURAN GARDU'!$A:$BS,53,0)</f>
        <v>#N/A</v>
      </c>
      <c r="AR534" s="17" t="e">
        <f>VLOOKUP($C534,'DATA PENGUKURAN GARDU'!$A:$BS,54,0)</f>
        <v>#N/A</v>
      </c>
      <c r="AS534" s="20" t="e">
        <f>VLOOKUP($D534,'DATA PENGUKURAN GARDU'!$A:$BS,42,0)</f>
        <v>#N/A</v>
      </c>
      <c r="AT534" s="21" t="e">
        <f t="shared" si="288"/>
        <v>#N/A</v>
      </c>
      <c r="AU534" s="20" t="e">
        <f>VLOOKUP($D534,'DATA PENGUKURAN GARDU'!$A:$BS,44,0)</f>
        <v>#N/A</v>
      </c>
      <c r="AV534" s="21" t="e">
        <f t="shared" si="289"/>
        <v>#N/A</v>
      </c>
      <c r="AW534" s="20" t="e">
        <f>VLOOKUP($D534,'DATA PENGUKURAN GARDU'!$A:$BS,46,0)</f>
        <v>#N/A</v>
      </c>
      <c r="AX534" s="21" t="e">
        <f t="shared" si="290"/>
        <v>#N/A</v>
      </c>
      <c r="AY534" s="20" t="e">
        <f>VLOOKUP($D534,'DATA PENGUKURAN GARDU'!$A:$BS,46,0)</f>
        <v>#N/A</v>
      </c>
      <c r="AZ534" s="20" t="e">
        <f>VLOOKUP($D534,'DATA PENGUKURAN GARDU'!$A:$BS,53,0)</f>
        <v>#N/A</v>
      </c>
      <c r="BA534" s="20" t="e">
        <f>VLOOKUP($D534,'DATA PENGUKURAN GARDU'!$A:$BS,54,0)</f>
        <v>#N/A</v>
      </c>
      <c r="BB534" s="17" t="e">
        <f>VLOOKUP($E534,'DATA PENGUKURAN GARDU'!$A:$BS,42,0)</f>
        <v>#N/A</v>
      </c>
      <c r="BC534" s="23" t="e">
        <f t="shared" si="291"/>
        <v>#N/A</v>
      </c>
      <c r="BD534" s="17" t="e">
        <f>VLOOKUP($E534,'DATA PENGUKURAN GARDU'!$A:$BS,44,0)</f>
        <v>#N/A</v>
      </c>
      <c r="BE534" s="23" t="e">
        <f t="shared" si="292"/>
        <v>#N/A</v>
      </c>
      <c r="BF534" s="17" t="e">
        <f>VLOOKUP($E534,'DATA PENGUKURAN GARDU'!$A:$BS,46,0)</f>
        <v>#N/A</v>
      </c>
      <c r="BG534" s="23" t="e">
        <f t="shared" si="293"/>
        <v>#N/A</v>
      </c>
      <c r="BH534" s="17" t="e">
        <f>VLOOKUP($E534,'DATA PENGUKURAN GARDU'!$A:$BS,46,0)</f>
        <v>#N/A</v>
      </c>
      <c r="BI534" s="17" t="e">
        <f>VLOOKUP($E534,'DATA PENGUKURAN GARDU'!$A:$BS,53,0)</f>
        <v>#N/A</v>
      </c>
      <c r="BJ534" s="17" t="e">
        <f>VLOOKUP($E534,'DATA PENGUKURAN GARDU'!$A:$BS,54,0)</f>
        <v>#N/A</v>
      </c>
      <c r="BK534" s="20" t="e">
        <f t="shared" si="294"/>
        <v>#N/A</v>
      </c>
      <c r="BL534" s="20" t="e">
        <f t="shared" si="295"/>
        <v>#N/A</v>
      </c>
      <c r="BM534" s="20" t="e">
        <f t="shared" si="296"/>
        <v>#N/A</v>
      </c>
      <c r="BN534" s="25" t="e">
        <f t="shared" si="297"/>
        <v>#N/A</v>
      </c>
      <c r="BO534" s="26" t="str">
        <f t="shared" si="298"/>
        <v>0</v>
      </c>
      <c r="BP534" s="21" t="e">
        <f t="shared" si="299"/>
        <v>#VALUE!</v>
      </c>
      <c r="BQ534" s="20" t="e">
        <f t="shared" si="300"/>
        <v>#N/A</v>
      </c>
      <c r="BR534" s="20" t="e">
        <v>#N/A</v>
      </c>
      <c r="BS534" s="9" t="e">
        <v>#N/A</v>
      </c>
      <c r="BT534" s="2" t="e">
        <f t="shared" si="301"/>
        <v>#VALUE!</v>
      </c>
      <c r="BU534" s="2" t="e">
        <f t="shared" si="269"/>
        <v>#N/A</v>
      </c>
      <c r="BV534" s="2" t="e">
        <f t="shared" si="270"/>
        <v>#N/A</v>
      </c>
    </row>
    <row r="535" s="2" customFormat="1" ht="22.95" customHeight="1" spans="1:74">
      <c r="A535" s="9" t="str">
        <f t="shared" si="271"/>
        <v>BB 108Induk</v>
      </c>
      <c r="B535" s="9" t="str">
        <f t="shared" si="272"/>
        <v>BB 108jurusan 1</v>
      </c>
      <c r="C535" s="9" t="str">
        <f t="shared" si="273"/>
        <v>BB 108jurusan 2</v>
      </c>
      <c r="D535" s="9" t="str">
        <f t="shared" si="274"/>
        <v>BB 108jurusan 3</v>
      </c>
      <c r="E535" s="9" t="str">
        <f t="shared" si="275"/>
        <v>BB 108jurusan 4</v>
      </c>
      <c r="F535" s="10" t="s">
        <v>683</v>
      </c>
      <c r="G535" s="10" t="s">
        <v>4</v>
      </c>
      <c r="H535" s="10" t="s">
        <v>684</v>
      </c>
      <c r="I535" s="10">
        <v>0.8821</v>
      </c>
      <c r="J535" s="10">
        <v>123.49612</v>
      </c>
      <c r="K535" s="10" t="s">
        <v>7465</v>
      </c>
      <c r="L535" s="10" t="s">
        <v>7465</v>
      </c>
      <c r="M535" s="10" t="s">
        <v>7465</v>
      </c>
      <c r="N535" s="14">
        <f t="shared" si="276"/>
        <v>0</v>
      </c>
      <c r="O535" s="15" t="e">
        <f t="shared" si="277"/>
        <v>#VALUE!</v>
      </c>
      <c r="P535" s="15" t="e">
        <f t="shared" si="278"/>
        <v>#VALUE!</v>
      </c>
      <c r="Q535" s="17" t="e">
        <f>VLOOKUP($A535,'DATA PENGUKURAN GARDU'!$A:$BS,42,0)</f>
        <v>#N/A</v>
      </c>
      <c r="R535" s="18" t="e">
        <f t="shared" si="279"/>
        <v>#N/A</v>
      </c>
      <c r="S535" s="17" t="e">
        <f>VLOOKUP($A535,'DATA PENGUKURAN GARDU'!$A:$BS,44,0)</f>
        <v>#N/A</v>
      </c>
      <c r="T535" s="18" t="e">
        <f t="shared" si="280"/>
        <v>#N/A</v>
      </c>
      <c r="U535" s="17" t="e">
        <f>VLOOKUP($A535,'DATA PENGUKURAN GARDU'!$A:$BS,46,0)</f>
        <v>#N/A</v>
      </c>
      <c r="V535" s="18" t="e">
        <f t="shared" si="281"/>
        <v>#N/A</v>
      </c>
      <c r="W535" s="17" t="e">
        <f>VLOOKUP($A535,'DATA PENGUKURAN GARDU'!$A:$BS,48,0)</f>
        <v>#N/A</v>
      </c>
      <c r="X535" s="17" t="e">
        <f>VLOOKUP($A535,'DATA PENGUKURAN GARDU'!$A:$BS,53,0)</f>
        <v>#N/A</v>
      </c>
      <c r="Y535" s="17" t="e">
        <f>VLOOKUP($A535,'DATA PENGUKURAN GARDU'!$A:$BS,54,0)</f>
        <v>#N/A</v>
      </c>
      <c r="Z535" s="17" t="e">
        <f>VLOOKUP($A535,'DATA PENGUKURAN GARDU'!$A:$BS,55,0)</f>
        <v>#N/A</v>
      </c>
      <c r="AA535" s="20" t="e">
        <f>VLOOKUP($B535,'DATA PENGUKURAN GARDU'!$A:$BS,42,0)</f>
        <v>#N/A</v>
      </c>
      <c r="AB535" s="21" t="e">
        <f t="shared" si="282"/>
        <v>#N/A</v>
      </c>
      <c r="AC535" s="20" t="e">
        <f>VLOOKUP($B535,'DATA PENGUKURAN GARDU'!$A:$BS,44,0)</f>
        <v>#N/A</v>
      </c>
      <c r="AD535" s="21" t="e">
        <f t="shared" si="283"/>
        <v>#N/A</v>
      </c>
      <c r="AE535" s="20" t="e">
        <f>VLOOKUP($B535,'DATA PENGUKURAN GARDU'!$A:$BS,46,0)</f>
        <v>#N/A</v>
      </c>
      <c r="AF535" s="21" t="e">
        <f t="shared" si="284"/>
        <v>#N/A</v>
      </c>
      <c r="AG535" s="20" t="e">
        <f>VLOOKUP($B535,'DATA PENGUKURAN GARDU'!$A:$BS,46,0)</f>
        <v>#N/A</v>
      </c>
      <c r="AH535" s="20" t="e">
        <f>VLOOKUP($B535,'DATA PENGUKURAN GARDU'!$A:$BS,53,0)</f>
        <v>#N/A</v>
      </c>
      <c r="AI535" s="20" t="e">
        <f>VLOOKUP($B535,'DATA PENGUKURAN GARDU'!$A:$BS,54,0)</f>
        <v>#N/A</v>
      </c>
      <c r="AJ535" s="17" t="e">
        <f>VLOOKUP($C535,'DATA PENGUKURAN GARDU'!$A:$BS,42,0)</f>
        <v>#N/A</v>
      </c>
      <c r="AK535" s="23" t="e">
        <f t="shared" si="285"/>
        <v>#N/A</v>
      </c>
      <c r="AL535" s="17" t="e">
        <f>VLOOKUP($C535,'DATA PENGUKURAN GARDU'!$A:$BS,44,0)</f>
        <v>#N/A</v>
      </c>
      <c r="AM535" s="23" t="e">
        <f t="shared" si="286"/>
        <v>#N/A</v>
      </c>
      <c r="AN535" s="17" t="e">
        <f>VLOOKUP($C535,'DATA PENGUKURAN GARDU'!$A:$BS,46,0)</f>
        <v>#N/A</v>
      </c>
      <c r="AO535" s="23" t="e">
        <f t="shared" si="287"/>
        <v>#N/A</v>
      </c>
      <c r="AP535" s="17" t="e">
        <f>VLOOKUP($C535,'DATA PENGUKURAN GARDU'!$A:$BS,46,0)</f>
        <v>#N/A</v>
      </c>
      <c r="AQ535" s="17" t="e">
        <f>VLOOKUP($C535,'DATA PENGUKURAN GARDU'!$A:$BS,53,0)</f>
        <v>#N/A</v>
      </c>
      <c r="AR535" s="17" t="e">
        <f>VLOOKUP($C535,'DATA PENGUKURAN GARDU'!$A:$BS,54,0)</f>
        <v>#N/A</v>
      </c>
      <c r="AS535" s="20" t="e">
        <f>VLOOKUP($D535,'DATA PENGUKURAN GARDU'!$A:$BS,42,0)</f>
        <v>#N/A</v>
      </c>
      <c r="AT535" s="21" t="e">
        <f t="shared" si="288"/>
        <v>#N/A</v>
      </c>
      <c r="AU535" s="20" t="e">
        <f>VLOOKUP($D535,'DATA PENGUKURAN GARDU'!$A:$BS,44,0)</f>
        <v>#N/A</v>
      </c>
      <c r="AV535" s="21" t="e">
        <f t="shared" si="289"/>
        <v>#N/A</v>
      </c>
      <c r="AW535" s="20" t="e">
        <f>VLOOKUP($D535,'DATA PENGUKURAN GARDU'!$A:$BS,46,0)</f>
        <v>#N/A</v>
      </c>
      <c r="AX535" s="21" t="e">
        <f t="shared" si="290"/>
        <v>#N/A</v>
      </c>
      <c r="AY535" s="20" t="e">
        <f>VLOOKUP($D535,'DATA PENGUKURAN GARDU'!$A:$BS,46,0)</f>
        <v>#N/A</v>
      </c>
      <c r="AZ535" s="20" t="e">
        <f>VLOOKUP($D535,'DATA PENGUKURAN GARDU'!$A:$BS,53,0)</f>
        <v>#N/A</v>
      </c>
      <c r="BA535" s="20" t="e">
        <f>VLOOKUP($D535,'DATA PENGUKURAN GARDU'!$A:$BS,54,0)</f>
        <v>#N/A</v>
      </c>
      <c r="BB535" s="17" t="e">
        <f>VLOOKUP($E535,'DATA PENGUKURAN GARDU'!$A:$BS,42,0)</f>
        <v>#N/A</v>
      </c>
      <c r="BC535" s="23" t="e">
        <f t="shared" si="291"/>
        <v>#N/A</v>
      </c>
      <c r="BD535" s="17" t="e">
        <f>VLOOKUP($E535,'DATA PENGUKURAN GARDU'!$A:$BS,44,0)</f>
        <v>#N/A</v>
      </c>
      <c r="BE535" s="23" t="e">
        <f t="shared" si="292"/>
        <v>#N/A</v>
      </c>
      <c r="BF535" s="17" t="e">
        <f>VLOOKUP($E535,'DATA PENGUKURAN GARDU'!$A:$BS,46,0)</f>
        <v>#N/A</v>
      </c>
      <c r="BG535" s="23" t="e">
        <f t="shared" si="293"/>
        <v>#N/A</v>
      </c>
      <c r="BH535" s="17" t="e">
        <f>VLOOKUP($E535,'DATA PENGUKURAN GARDU'!$A:$BS,46,0)</f>
        <v>#N/A</v>
      </c>
      <c r="BI535" s="17" t="e">
        <f>VLOOKUP($E535,'DATA PENGUKURAN GARDU'!$A:$BS,53,0)</f>
        <v>#N/A</v>
      </c>
      <c r="BJ535" s="17" t="e">
        <f>VLOOKUP($E535,'DATA PENGUKURAN GARDU'!$A:$BS,54,0)</f>
        <v>#N/A</v>
      </c>
      <c r="BK535" s="20" t="e">
        <f t="shared" si="294"/>
        <v>#N/A</v>
      </c>
      <c r="BL535" s="20" t="e">
        <f t="shared" si="295"/>
        <v>#N/A</v>
      </c>
      <c r="BM535" s="20" t="e">
        <f t="shared" si="296"/>
        <v>#N/A</v>
      </c>
      <c r="BN535" s="25" t="e">
        <f t="shared" si="297"/>
        <v>#N/A</v>
      </c>
      <c r="BO535" s="26" t="str">
        <f t="shared" si="298"/>
        <v>0</v>
      </c>
      <c r="BP535" s="21" t="e">
        <f t="shared" si="299"/>
        <v>#VALUE!</v>
      </c>
      <c r="BQ535" s="20" t="e">
        <f t="shared" si="300"/>
        <v>#N/A</v>
      </c>
      <c r="BR535" s="20" t="e">
        <v>#N/A</v>
      </c>
      <c r="BS535" s="9" t="e">
        <v>#N/A</v>
      </c>
      <c r="BT535" s="2" t="e">
        <f t="shared" si="301"/>
        <v>#VALUE!</v>
      </c>
      <c r="BU535" s="2" t="e">
        <f t="shared" si="269"/>
        <v>#N/A</v>
      </c>
      <c r="BV535" s="2" t="e">
        <f t="shared" si="270"/>
        <v>#N/A</v>
      </c>
    </row>
    <row r="536" s="2" customFormat="1" ht="22.95" customHeight="1" spans="1:74">
      <c r="A536" s="9" t="str">
        <f t="shared" si="271"/>
        <v>BB 109Induk</v>
      </c>
      <c r="B536" s="9" t="str">
        <f t="shared" si="272"/>
        <v>BB 109jurusan 1</v>
      </c>
      <c r="C536" s="9" t="str">
        <f t="shared" si="273"/>
        <v>BB 109jurusan 2</v>
      </c>
      <c r="D536" s="9" t="str">
        <f t="shared" si="274"/>
        <v>BB 109jurusan 3</v>
      </c>
      <c r="E536" s="9" t="str">
        <f t="shared" si="275"/>
        <v>BB 109jurusan 4</v>
      </c>
      <c r="F536" s="10" t="s">
        <v>683</v>
      </c>
      <c r="G536" s="10" t="s">
        <v>4</v>
      </c>
      <c r="H536" s="10" t="s">
        <v>685</v>
      </c>
      <c r="I536" s="10">
        <v>0.88202</v>
      </c>
      <c r="J536" s="10">
        <v>123.4992</v>
      </c>
      <c r="K536" s="10" t="s">
        <v>7465</v>
      </c>
      <c r="L536" s="10" t="s">
        <v>7465</v>
      </c>
      <c r="M536" s="10" t="s">
        <v>7465</v>
      </c>
      <c r="N536" s="14">
        <f t="shared" si="276"/>
        <v>0</v>
      </c>
      <c r="O536" s="15" t="e">
        <f t="shared" si="277"/>
        <v>#VALUE!</v>
      </c>
      <c r="P536" s="15" t="e">
        <f t="shared" si="278"/>
        <v>#VALUE!</v>
      </c>
      <c r="Q536" s="17" t="e">
        <f>VLOOKUP($A536,'DATA PENGUKURAN GARDU'!$A:$BS,42,0)</f>
        <v>#N/A</v>
      </c>
      <c r="R536" s="18" t="e">
        <f t="shared" si="279"/>
        <v>#N/A</v>
      </c>
      <c r="S536" s="17" t="e">
        <f>VLOOKUP($A536,'DATA PENGUKURAN GARDU'!$A:$BS,44,0)</f>
        <v>#N/A</v>
      </c>
      <c r="T536" s="18" t="e">
        <f t="shared" si="280"/>
        <v>#N/A</v>
      </c>
      <c r="U536" s="17" t="e">
        <f>VLOOKUP($A536,'DATA PENGUKURAN GARDU'!$A:$BS,46,0)</f>
        <v>#N/A</v>
      </c>
      <c r="V536" s="18" t="e">
        <f t="shared" si="281"/>
        <v>#N/A</v>
      </c>
      <c r="W536" s="17" t="e">
        <f>VLOOKUP($A536,'DATA PENGUKURAN GARDU'!$A:$BS,48,0)</f>
        <v>#N/A</v>
      </c>
      <c r="X536" s="17" t="e">
        <f>VLOOKUP($A536,'DATA PENGUKURAN GARDU'!$A:$BS,53,0)</f>
        <v>#N/A</v>
      </c>
      <c r="Y536" s="17" t="e">
        <f>VLOOKUP($A536,'DATA PENGUKURAN GARDU'!$A:$BS,54,0)</f>
        <v>#N/A</v>
      </c>
      <c r="Z536" s="17" t="e">
        <f>VLOOKUP($A536,'DATA PENGUKURAN GARDU'!$A:$BS,55,0)</f>
        <v>#N/A</v>
      </c>
      <c r="AA536" s="20" t="e">
        <f>VLOOKUP($B536,'DATA PENGUKURAN GARDU'!$A:$BS,42,0)</f>
        <v>#N/A</v>
      </c>
      <c r="AB536" s="21" t="e">
        <f t="shared" si="282"/>
        <v>#N/A</v>
      </c>
      <c r="AC536" s="20" t="e">
        <f>VLOOKUP($B536,'DATA PENGUKURAN GARDU'!$A:$BS,44,0)</f>
        <v>#N/A</v>
      </c>
      <c r="AD536" s="21" t="e">
        <f t="shared" si="283"/>
        <v>#N/A</v>
      </c>
      <c r="AE536" s="20" t="e">
        <f>VLOOKUP($B536,'DATA PENGUKURAN GARDU'!$A:$BS,46,0)</f>
        <v>#N/A</v>
      </c>
      <c r="AF536" s="21" t="e">
        <f t="shared" si="284"/>
        <v>#N/A</v>
      </c>
      <c r="AG536" s="20" t="e">
        <f>VLOOKUP($B536,'DATA PENGUKURAN GARDU'!$A:$BS,46,0)</f>
        <v>#N/A</v>
      </c>
      <c r="AH536" s="20" t="e">
        <f>VLOOKUP($B536,'DATA PENGUKURAN GARDU'!$A:$BS,53,0)</f>
        <v>#N/A</v>
      </c>
      <c r="AI536" s="20" t="e">
        <f>VLOOKUP($B536,'DATA PENGUKURAN GARDU'!$A:$BS,54,0)</f>
        <v>#N/A</v>
      </c>
      <c r="AJ536" s="17" t="e">
        <f>VLOOKUP($C536,'DATA PENGUKURAN GARDU'!$A:$BS,42,0)</f>
        <v>#N/A</v>
      </c>
      <c r="AK536" s="23" t="e">
        <f t="shared" si="285"/>
        <v>#N/A</v>
      </c>
      <c r="AL536" s="17" t="e">
        <f>VLOOKUP($C536,'DATA PENGUKURAN GARDU'!$A:$BS,44,0)</f>
        <v>#N/A</v>
      </c>
      <c r="AM536" s="23" t="e">
        <f t="shared" si="286"/>
        <v>#N/A</v>
      </c>
      <c r="AN536" s="17" t="e">
        <f>VLOOKUP($C536,'DATA PENGUKURAN GARDU'!$A:$BS,46,0)</f>
        <v>#N/A</v>
      </c>
      <c r="AO536" s="23" t="e">
        <f t="shared" si="287"/>
        <v>#N/A</v>
      </c>
      <c r="AP536" s="17" t="e">
        <f>VLOOKUP($C536,'DATA PENGUKURAN GARDU'!$A:$BS,46,0)</f>
        <v>#N/A</v>
      </c>
      <c r="AQ536" s="17" t="e">
        <f>VLOOKUP($C536,'DATA PENGUKURAN GARDU'!$A:$BS,53,0)</f>
        <v>#N/A</v>
      </c>
      <c r="AR536" s="17" t="e">
        <f>VLOOKUP($C536,'DATA PENGUKURAN GARDU'!$A:$BS,54,0)</f>
        <v>#N/A</v>
      </c>
      <c r="AS536" s="20" t="e">
        <f>VLOOKUP($D536,'DATA PENGUKURAN GARDU'!$A:$BS,42,0)</f>
        <v>#N/A</v>
      </c>
      <c r="AT536" s="21" t="e">
        <f t="shared" si="288"/>
        <v>#N/A</v>
      </c>
      <c r="AU536" s="20" t="e">
        <f>VLOOKUP($D536,'DATA PENGUKURAN GARDU'!$A:$BS,44,0)</f>
        <v>#N/A</v>
      </c>
      <c r="AV536" s="21" t="e">
        <f t="shared" si="289"/>
        <v>#N/A</v>
      </c>
      <c r="AW536" s="20" t="e">
        <f>VLOOKUP($D536,'DATA PENGUKURAN GARDU'!$A:$BS,46,0)</f>
        <v>#N/A</v>
      </c>
      <c r="AX536" s="21" t="e">
        <f t="shared" si="290"/>
        <v>#N/A</v>
      </c>
      <c r="AY536" s="20" t="e">
        <f>VLOOKUP($D536,'DATA PENGUKURAN GARDU'!$A:$BS,46,0)</f>
        <v>#N/A</v>
      </c>
      <c r="AZ536" s="20" t="e">
        <f>VLOOKUP($D536,'DATA PENGUKURAN GARDU'!$A:$BS,53,0)</f>
        <v>#N/A</v>
      </c>
      <c r="BA536" s="20" t="e">
        <f>VLOOKUP($D536,'DATA PENGUKURAN GARDU'!$A:$BS,54,0)</f>
        <v>#N/A</v>
      </c>
      <c r="BB536" s="17" t="e">
        <f>VLOOKUP($E536,'DATA PENGUKURAN GARDU'!$A:$BS,42,0)</f>
        <v>#N/A</v>
      </c>
      <c r="BC536" s="23" t="e">
        <f t="shared" si="291"/>
        <v>#N/A</v>
      </c>
      <c r="BD536" s="17" t="e">
        <f>VLOOKUP($E536,'DATA PENGUKURAN GARDU'!$A:$BS,44,0)</f>
        <v>#N/A</v>
      </c>
      <c r="BE536" s="23" t="e">
        <f t="shared" si="292"/>
        <v>#N/A</v>
      </c>
      <c r="BF536" s="17" t="e">
        <f>VLOOKUP($E536,'DATA PENGUKURAN GARDU'!$A:$BS,46,0)</f>
        <v>#N/A</v>
      </c>
      <c r="BG536" s="23" t="e">
        <f t="shared" si="293"/>
        <v>#N/A</v>
      </c>
      <c r="BH536" s="17" t="e">
        <f>VLOOKUP($E536,'DATA PENGUKURAN GARDU'!$A:$BS,46,0)</f>
        <v>#N/A</v>
      </c>
      <c r="BI536" s="17" t="e">
        <f>VLOOKUP($E536,'DATA PENGUKURAN GARDU'!$A:$BS,53,0)</f>
        <v>#N/A</v>
      </c>
      <c r="BJ536" s="17" t="e">
        <f>VLOOKUP($E536,'DATA PENGUKURAN GARDU'!$A:$BS,54,0)</f>
        <v>#N/A</v>
      </c>
      <c r="BK536" s="20" t="e">
        <f t="shared" si="294"/>
        <v>#N/A</v>
      </c>
      <c r="BL536" s="20" t="e">
        <f t="shared" si="295"/>
        <v>#N/A</v>
      </c>
      <c r="BM536" s="20" t="e">
        <f t="shared" si="296"/>
        <v>#N/A</v>
      </c>
      <c r="BN536" s="25" t="e">
        <f t="shared" si="297"/>
        <v>#N/A</v>
      </c>
      <c r="BO536" s="26" t="str">
        <f t="shared" si="298"/>
        <v>0</v>
      </c>
      <c r="BP536" s="21" t="e">
        <f t="shared" si="299"/>
        <v>#VALUE!</v>
      </c>
      <c r="BQ536" s="20" t="e">
        <f t="shared" si="300"/>
        <v>#N/A</v>
      </c>
      <c r="BR536" s="20" t="e">
        <v>#N/A</v>
      </c>
      <c r="BS536" s="9" t="e">
        <v>#N/A</v>
      </c>
      <c r="BT536" s="2" t="e">
        <f t="shared" si="301"/>
        <v>#VALUE!</v>
      </c>
      <c r="BU536" s="2" t="e">
        <f t="shared" si="269"/>
        <v>#N/A</v>
      </c>
      <c r="BV536" s="2" t="e">
        <f t="shared" si="270"/>
        <v>#N/A</v>
      </c>
    </row>
    <row r="537" s="2" customFormat="1" ht="22.95" customHeight="1" spans="1:74">
      <c r="A537" s="9" t="str">
        <f t="shared" si="271"/>
        <v>K-015Induk</v>
      </c>
      <c r="B537" s="9" t="str">
        <f t="shared" si="272"/>
        <v>K-015jurusan 1</v>
      </c>
      <c r="C537" s="9" t="str">
        <f t="shared" si="273"/>
        <v>K-015jurusan 2</v>
      </c>
      <c r="D537" s="9" t="str">
        <f t="shared" si="274"/>
        <v>K-015jurusan 3</v>
      </c>
      <c r="E537" s="9" t="str">
        <f t="shared" si="275"/>
        <v>K-015jurusan 4</v>
      </c>
      <c r="F537" s="10" t="s">
        <v>686</v>
      </c>
      <c r="G537" s="10" t="s">
        <v>132</v>
      </c>
      <c r="H537" s="10" t="s">
        <v>687</v>
      </c>
      <c r="I537" s="10">
        <v>0.725424</v>
      </c>
      <c r="J537" s="10">
        <v>124.281844</v>
      </c>
      <c r="K537" s="10" t="s">
        <v>7465</v>
      </c>
      <c r="L537" s="10" t="s">
        <v>7465</v>
      </c>
      <c r="M537" s="10" t="s">
        <v>7465</v>
      </c>
      <c r="N537" s="14">
        <f t="shared" si="276"/>
        <v>0</v>
      </c>
      <c r="O537" s="15" t="e">
        <f t="shared" si="277"/>
        <v>#VALUE!</v>
      </c>
      <c r="P537" s="15" t="e">
        <f t="shared" si="278"/>
        <v>#VALUE!</v>
      </c>
      <c r="Q537" s="17" t="e">
        <f>VLOOKUP($A537,'DATA PENGUKURAN GARDU'!$A:$BS,42,0)</f>
        <v>#N/A</v>
      </c>
      <c r="R537" s="18" t="e">
        <f t="shared" si="279"/>
        <v>#N/A</v>
      </c>
      <c r="S537" s="17" t="e">
        <f>VLOOKUP($A537,'DATA PENGUKURAN GARDU'!$A:$BS,44,0)</f>
        <v>#N/A</v>
      </c>
      <c r="T537" s="18" t="e">
        <f t="shared" si="280"/>
        <v>#N/A</v>
      </c>
      <c r="U537" s="17" t="e">
        <f>VLOOKUP($A537,'DATA PENGUKURAN GARDU'!$A:$BS,46,0)</f>
        <v>#N/A</v>
      </c>
      <c r="V537" s="18" t="e">
        <f t="shared" si="281"/>
        <v>#N/A</v>
      </c>
      <c r="W537" s="17" t="e">
        <f>VLOOKUP($A537,'DATA PENGUKURAN GARDU'!$A:$BS,48,0)</f>
        <v>#N/A</v>
      </c>
      <c r="X537" s="17" t="e">
        <f>VLOOKUP($A537,'DATA PENGUKURAN GARDU'!$A:$BS,53,0)</f>
        <v>#N/A</v>
      </c>
      <c r="Y537" s="17" t="e">
        <f>VLOOKUP($A537,'DATA PENGUKURAN GARDU'!$A:$BS,54,0)</f>
        <v>#N/A</v>
      </c>
      <c r="Z537" s="17" t="e">
        <f>VLOOKUP($A537,'DATA PENGUKURAN GARDU'!$A:$BS,55,0)</f>
        <v>#N/A</v>
      </c>
      <c r="AA537" s="20" t="e">
        <f>VLOOKUP($B537,'DATA PENGUKURAN GARDU'!$A:$BS,42,0)</f>
        <v>#N/A</v>
      </c>
      <c r="AB537" s="21" t="e">
        <f t="shared" si="282"/>
        <v>#N/A</v>
      </c>
      <c r="AC537" s="20" t="e">
        <f>VLOOKUP($B537,'DATA PENGUKURAN GARDU'!$A:$BS,44,0)</f>
        <v>#N/A</v>
      </c>
      <c r="AD537" s="21" t="e">
        <f t="shared" si="283"/>
        <v>#N/A</v>
      </c>
      <c r="AE537" s="20" t="e">
        <f>VLOOKUP($B537,'DATA PENGUKURAN GARDU'!$A:$BS,46,0)</f>
        <v>#N/A</v>
      </c>
      <c r="AF537" s="21" t="e">
        <f t="shared" si="284"/>
        <v>#N/A</v>
      </c>
      <c r="AG537" s="20" t="e">
        <f>VLOOKUP($B537,'DATA PENGUKURAN GARDU'!$A:$BS,46,0)</f>
        <v>#N/A</v>
      </c>
      <c r="AH537" s="20" t="e">
        <f>VLOOKUP($B537,'DATA PENGUKURAN GARDU'!$A:$BS,53,0)</f>
        <v>#N/A</v>
      </c>
      <c r="AI537" s="20" t="e">
        <f>VLOOKUP($B537,'DATA PENGUKURAN GARDU'!$A:$BS,54,0)</f>
        <v>#N/A</v>
      </c>
      <c r="AJ537" s="17" t="e">
        <f>VLOOKUP($C537,'DATA PENGUKURAN GARDU'!$A:$BS,42,0)</f>
        <v>#N/A</v>
      </c>
      <c r="AK537" s="23" t="e">
        <f t="shared" si="285"/>
        <v>#N/A</v>
      </c>
      <c r="AL537" s="17" t="e">
        <f>VLOOKUP($C537,'DATA PENGUKURAN GARDU'!$A:$BS,44,0)</f>
        <v>#N/A</v>
      </c>
      <c r="AM537" s="23" t="e">
        <f t="shared" si="286"/>
        <v>#N/A</v>
      </c>
      <c r="AN537" s="17" t="e">
        <f>VLOOKUP($C537,'DATA PENGUKURAN GARDU'!$A:$BS,46,0)</f>
        <v>#N/A</v>
      </c>
      <c r="AO537" s="23" t="e">
        <f t="shared" si="287"/>
        <v>#N/A</v>
      </c>
      <c r="AP537" s="17" t="e">
        <f>VLOOKUP($C537,'DATA PENGUKURAN GARDU'!$A:$BS,46,0)</f>
        <v>#N/A</v>
      </c>
      <c r="AQ537" s="17" t="e">
        <f>VLOOKUP($C537,'DATA PENGUKURAN GARDU'!$A:$BS,53,0)</f>
        <v>#N/A</v>
      </c>
      <c r="AR537" s="17" t="e">
        <f>VLOOKUP($C537,'DATA PENGUKURAN GARDU'!$A:$BS,54,0)</f>
        <v>#N/A</v>
      </c>
      <c r="AS537" s="20" t="e">
        <f>VLOOKUP($D537,'DATA PENGUKURAN GARDU'!$A:$BS,42,0)</f>
        <v>#N/A</v>
      </c>
      <c r="AT537" s="21" t="e">
        <f t="shared" si="288"/>
        <v>#N/A</v>
      </c>
      <c r="AU537" s="20" t="e">
        <f>VLOOKUP($D537,'DATA PENGUKURAN GARDU'!$A:$BS,44,0)</f>
        <v>#N/A</v>
      </c>
      <c r="AV537" s="21" t="e">
        <f t="shared" si="289"/>
        <v>#N/A</v>
      </c>
      <c r="AW537" s="20" t="e">
        <f>VLOOKUP($D537,'DATA PENGUKURAN GARDU'!$A:$BS,46,0)</f>
        <v>#N/A</v>
      </c>
      <c r="AX537" s="21" t="e">
        <f t="shared" si="290"/>
        <v>#N/A</v>
      </c>
      <c r="AY537" s="20" t="e">
        <f>VLOOKUP($D537,'DATA PENGUKURAN GARDU'!$A:$BS,46,0)</f>
        <v>#N/A</v>
      </c>
      <c r="AZ537" s="20" t="e">
        <f>VLOOKUP($D537,'DATA PENGUKURAN GARDU'!$A:$BS,53,0)</f>
        <v>#N/A</v>
      </c>
      <c r="BA537" s="20" t="e">
        <f>VLOOKUP($D537,'DATA PENGUKURAN GARDU'!$A:$BS,54,0)</f>
        <v>#N/A</v>
      </c>
      <c r="BB537" s="17" t="e">
        <f>VLOOKUP($E537,'DATA PENGUKURAN GARDU'!$A:$BS,42,0)</f>
        <v>#N/A</v>
      </c>
      <c r="BC537" s="23" t="e">
        <f t="shared" si="291"/>
        <v>#N/A</v>
      </c>
      <c r="BD537" s="17" t="e">
        <f>VLOOKUP($E537,'DATA PENGUKURAN GARDU'!$A:$BS,44,0)</f>
        <v>#N/A</v>
      </c>
      <c r="BE537" s="23" t="e">
        <f t="shared" si="292"/>
        <v>#N/A</v>
      </c>
      <c r="BF537" s="17" t="e">
        <f>VLOOKUP($E537,'DATA PENGUKURAN GARDU'!$A:$BS,46,0)</f>
        <v>#N/A</v>
      </c>
      <c r="BG537" s="23" t="e">
        <f t="shared" si="293"/>
        <v>#N/A</v>
      </c>
      <c r="BH537" s="17" t="e">
        <f>VLOOKUP($E537,'DATA PENGUKURAN GARDU'!$A:$BS,46,0)</f>
        <v>#N/A</v>
      </c>
      <c r="BI537" s="17" t="e">
        <f>VLOOKUP($E537,'DATA PENGUKURAN GARDU'!$A:$BS,53,0)</f>
        <v>#N/A</v>
      </c>
      <c r="BJ537" s="17" t="e">
        <f>VLOOKUP($E537,'DATA PENGUKURAN GARDU'!$A:$BS,54,0)</f>
        <v>#N/A</v>
      </c>
      <c r="BK537" s="20" t="e">
        <f t="shared" si="294"/>
        <v>#N/A</v>
      </c>
      <c r="BL537" s="20" t="e">
        <f t="shared" si="295"/>
        <v>#N/A</v>
      </c>
      <c r="BM537" s="20" t="e">
        <f t="shared" si="296"/>
        <v>#N/A</v>
      </c>
      <c r="BN537" s="25" t="e">
        <f t="shared" si="297"/>
        <v>#N/A</v>
      </c>
      <c r="BO537" s="26" t="str">
        <f t="shared" si="298"/>
        <v>0</v>
      </c>
      <c r="BP537" s="21" t="e">
        <f t="shared" si="299"/>
        <v>#VALUE!</v>
      </c>
      <c r="BQ537" s="20" t="e">
        <f t="shared" si="300"/>
        <v>#N/A</v>
      </c>
      <c r="BR537" s="20" t="e">
        <v>#N/A</v>
      </c>
      <c r="BS537" s="9" t="e">
        <v>#N/A</v>
      </c>
      <c r="BT537" s="2" t="e">
        <f t="shared" si="301"/>
        <v>#VALUE!</v>
      </c>
      <c r="BU537" s="2" t="e">
        <f t="shared" si="269"/>
        <v>#N/A</v>
      </c>
      <c r="BV537" s="2" t="e">
        <f t="shared" si="270"/>
        <v>#N/A</v>
      </c>
    </row>
    <row r="538" s="2" customFormat="1" ht="22.95" customHeight="1" spans="1:74">
      <c r="A538" s="9" t="str">
        <f t="shared" si="271"/>
        <v>K-016Induk</v>
      </c>
      <c r="B538" s="9" t="str">
        <f t="shared" si="272"/>
        <v>K-016jurusan 1</v>
      </c>
      <c r="C538" s="9" t="str">
        <f t="shared" si="273"/>
        <v>K-016jurusan 2</v>
      </c>
      <c r="D538" s="9" t="str">
        <f t="shared" si="274"/>
        <v>K-016jurusan 3</v>
      </c>
      <c r="E538" s="9" t="str">
        <f t="shared" si="275"/>
        <v>K-016jurusan 4</v>
      </c>
      <c r="F538" s="10" t="s">
        <v>686</v>
      </c>
      <c r="G538" s="10" t="s">
        <v>132</v>
      </c>
      <c r="H538" s="10" t="s">
        <v>688</v>
      </c>
      <c r="I538" s="10">
        <v>0.7254</v>
      </c>
      <c r="J538" s="10">
        <v>124.281991</v>
      </c>
      <c r="K538" s="10" t="s">
        <v>7465</v>
      </c>
      <c r="L538" s="10" t="s">
        <v>7465</v>
      </c>
      <c r="M538" s="10" t="s">
        <v>7465</v>
      </c>
      <c r="N538" s="14">
        <f t="shared" si="276"/>
        <v>0</v>
      </c>
      <c r="O538" s="15" t="e">
        <f t="shared" si="277"/>
        <v>#VALUE!</v>
      </c>
      <c r="P538" s="15" t="e">
        <f t="shared" si="278"/>
        <v>#VALUE!</v>
      </c>
      <c r="Q538" s="17" t="e">
        <f>VLOOKUP($A538,'DATA PENGUKURAN GARDU'!$A:$BS,42,0)</f>
        <v>#N/A</v>
      </c>
      <c r="R538" s="18" t="e">
        <f t="shared" si="279"/>
        <v>#N/A</v>
      </c>
      <c r="S538" s="17" t="e">
        <f>VLOOKUP($A538,'DATA PENGUKURAN GARDU'!$A:$BS,44,0)</f>
        <v>#N/A</v>
      </c>
      <c r="T538" s="18" t="e">
        <f t="shared" si="280"/>
        <v>#N/A</v>
      </c>
      <c r="U538" s="17" t="e">
        <f>VLOOKUP($A538,'DATA PENGUKURAN GARDU'!$A:$BS,46,0)</f>
        <v>#N/A</v>
      </c>
      <c r="V538" s="18" t="e">
        <f t="shared" si="281"/>
        <v>#N/A</v>
      </c>
      <c r="W538" s="17" t="e">
        <f>VLOOKUP($A538,'DATA PENGUKURAN GARDU'!$A:$BS,48,0)</f>
        <v>#N/A</v>
      </c>
      <c r="X538" s="17" t="e">
        <f>VLOOKUP($A538,'DATA PENGUKURAN GARDU'!$A:$BS,53,0)</f>
        <v>#N/A</v>
      </c>
      <c r="Y538" s="17" t="e">
        <f>VLOOKUP($A538,'DATA PENGUKURAN GARDU'!$A:$BS,54,0)</f>
        <v>#N/A</v>
      </c>
      <c r="Z538" s="17" t="e">
        <f>VLOOKUP($A538,'DATA PENGUKURAN GARDU'!$A:$BS,55,0)</f>
        <v>#N/A</v>
      </c>
      <c r="AA538" s="20" t="e">
        <f>VLOOKUP($B538,'DATA PENGUKURAN GARDU'!$A:$BS,42,0)</f>
        <v>#N/A</v>
      </c>
      <c r="AB538" s="21" t="e">
        <f t="shared" si="282"/>
        <v>#N/A</v>
      </c>
      <c r="AC538" s="20" t="e">
        <f>VLOOKUP($B538,'DATA PENGUKURAN GARDU'!$A:$BS,44,0)</f>
        <v>#N/A</v>
      </c>
      <c r="AD538" s="21" t="e">
        <f t="shared" si="283"/>
        <v>#N/A</v>
      </c>
      <c r="AE538" s="20" t="e">
        <f>VLOOKUP($B538,'DATA PENGUKURAN GARDU'!$A:$BS,46,0)</f>
        <v>#N/A</v>
      </c>
      <c r="AF538" s="21" t="e">
        <f t="shared" si="284"/>
        <v>#N/A</v>
      </c>
      <c r="AG538" s="20" t="e">
        <f>VLOOKUP($B538,'DATA PENGUKURAN GARDU'!$A:$BS,46,0)</f>
        <v>#N/A</v>
      </c>
      <c r="AH538" s="20" t="e">
        <f>VLOOKUP($B538,'DATA PENGUKURAN GARDU'!$A:$BS,53,0)</f>
        <v>#N/A</v>
      </c>
      <c r="AI538" s="20" t="e">
        <f>VLOOKUP($B538,'DATA PENGUKURAN GARDU'!$A:$BS,54,0)</f>
        <v>#N/A</v>
      </c>
      <c r="AJ538" s="17" t="e">
        <f>VLOOKUP($C538,'DATA PENGUKURAN GARDU'!$A:$BS,42,0)</f>
        <v>#N/A</v>
      </c>
      <c r="AK538" s="23" t="e">
        <f t="shared" si="285"/>
        <v>#N/A</v>
      </c>
      <c r="AL538" s="17" t="e">
        <f>VLOOKUP($C538,'DATA PENGUKURAN GARDU'!$A:$BS,44,0)</f>
        <v>#N/A</v>
      </c>
      <c r="AM538" s="23" t="e">
        <f t="shared" si="286"/>
        <v>#N/A</v>
      </c>
      <c r="AN538" s="17" t="e">
        <f>VLOOKUP($C538,'DATA PENGUKURAN GARDU'!$A:$BS,46,0)</f>
        <v>#N/A</v>
      </c>
      <c r="AO538" s="23" t="e">
        <f t="shared" si="287"/>
        <v>#N/A</v>
      </c>
      <c r="AP538" s="17" t="e">
        <f>VLOOKUP($C538,'DATA PENGUKURAN GARDU'!$A:$BS,46,0)</f>
        <v>#N/A</v>
      </c>
      <c r="AQ538" s="17" t="e">
        <f>VLOOKUP($C538,'DATA PENGUKURAN GARDU'!$A:$BS,53,0)</f>
        <v>#N/A</v>
      </c>
      <c r="AR538" s="17" t="e">
        <f>VLOOKUP($C538,'DATA PENGUKURAN GARDU'!$A:$BS,54,0)</f>
        <v>#N/A</v>
      </c>
      <c r="AS538" s="20" t="e">
        <f>VLOOKUP($D538,'DATA PENGUKURAN GARDU'!$A:$BS,42,0)</f>
        <v>#N/A</v>
      </c>
      <c r="AT538" s="21" t="e">
        <f t="shared" si="288"/>
        <v>#N/A</v>
      </c>
      <c r="AU538" s="20" t="e">
        <f>VLOOKUP($D538,'DATA PENGUKURAN GARDU'!$A:$BS,44,0)</f>
        <v>#N/A</v>
      </c>
      <c r="AV538" s="21" t="e">
        <f t="shared" si="289"/>
        <v>#N/A</v>
      </c>
      <c r="AW538" s="20" t="e">
        <f>VLOOKUP($D538,'DATA PENGUKURAN GARDU'!$A:$BS,46,0)</f>
        <v>#N/A</v>
      </c>
      <c r="AX538" s="21" t="e">
        <f t="shared" si="290"/>
        <v>#N/A</v>
      </c>
      <c r="AY538" s="20" t="e">
        <f>VLOOKUP($D538,'DATA PENGUKURAN GARDU'!$A:$BS,46,0)</f>
        <v>#N/A</v>
      </c>
      <c r="AZ538" s="20" t="e">
        <f>VLOOKUP($D538,'DATA PENGUKURAN GARDU'!$A:$BS,53,0)</f>
        <v>#N/A</v>
      </c>
      <c r="BA538" s="20" t="e">
        <f>VLOOKUP($D538,'DATA PENGUKURAN GARDU'!$A:$BS,54,0)</f>
        <v>#N/A</v>
      </c>
      <c r="BB538" s="17" t="e">
        <f>VLOOKUP($E538,'DATA PENGUKURAN GARDU'!$A:$BS,42,0)</f>
        <v>#N/A</v>
      </c>
      <c r="BC538" s="23" t="e">
        <f t="shared" si="291"/>
        <v>#N/A</v>
      </c>
      <c r="BD538" s="17" t="e">
        <f>VLOOKUP($E538,'DATA PENGUKURAN GARDU'!$A:$BS,44,0)</f>
        <v>#N/A</v>
      </c>
      <c r="BE538" s="23" t="e">
        <f t="shared" si="292"/>
        <v>#N/A</v>
      </c>
      <c r="BF538" s="17" t="e">
        <f>VLOOKUP($E538,'DATA PENGUKURAN GARDU'!$A:$BS,46,0)</f>
        <v>#N/A</v>
      </c>
      <c r="BG538" s="23" t="e">
        <f t="shared" si="293"/>
        <v>#N/A</v>
      </c>
      <c r="BH538" s="17" t="e">
        <f>VLOOKUP($E538,'DATA PENGUKURAN GARDU'!$A:$BS,46,0)</f>
        <v>#N/A</v>
      </c>
      <c r="BI538" s="17" t="e">
        <f>VLOOKUP($E538,'DATA PENGUKURAN GARDU'!$A:$BS,53,0)</f>
        <v>#N/A</v>
      </c>
      <c r="BJ538" s="17" t="e">
        <f>VLOOKUP($E538,'DATA PENGUKURAN GARDU'!$A:$BS,54,0)</f>
        <v>#N/A</v>
      </c>
      <c r="BK538" s="20" t="e">
        <f t="shared" si="294"/>
        <v>#N/A</v>
      </c>
      <c r="BL538" s="20" t="e">
        <f t="shared" si="295"/>
        <v>#N/A</v>
      </c>
      <c r="BM538" s="20" t="e">
        <f t="shared" si="296"/>
        <v>#N/A</v>
      </c>
      <c r="BN538" s="25" t="e">
        <f t="shared" si="297"/>
        <v>#N/A</v>
      </c>
      <c r="BO538" s="26" t="str">
        <f t="shared" si="298"/>
        <v>0</v>
      </c>
      <c r="BP538" s="21" t="e">
        <f t="shared" si="299"/>
        <v>#VALUE!</v>
      </c>
      <c r="BQ538" s="20" t="e">
        <f t="shared" si="300"/>
        <v>#N/A</v>
      </c>
      <c r="BR538" s="20" t="e">
        <v>#N/A</v>
      </c>
      <c r="BS538" s="9" t="e">
        <v>#N/A</v>
      </c>
      <c r="BT538" s="2" t="e">
        <f t="shared" si="301"/>
        <v>#VALUE!</v>
      </c>
      <c r="BU538" s="2" t="e">
        <f t="shared" si="269"/>
        <v>#N/A</v>
      </c>
      <c r="BV538" s="2" t="e">
        <f t="shared" si="270"/>
        <v>#N/A</v>
      </c>
    </row>
    <row r="539" s="2" customFormat="1" ht="22.95" customHeight="1" spans="1:74">
      <c r="A539" s="9" t="str">
        <f t="shared" si="271"/>
        <v>K-056Induk</v>
      </c>
      <c r="B539" s="9" t="str">
        <f t="shared" si="272"/>
        <v>K-056jurusan 1</v>
      </c>
      <c r="C539" s="9" t="str">
        <f t="shared" si="273"/>
        <v>K-056jurusan 2</v>
      </c>
      <c r="D539" s="9" t="str">
        <f t="shared" si="274"/>
        <v>K-056jurusan 3</v>
      </c>
      <c r="E539" s="9" t="str">
        <f t="shared" si="275"/>
        <v>K-056jurusan 4</v>
      </c>
      <c r="F539" s="10" t="s">
        <v>528</v>
      </c>
      <c r="G539" s="10" t="s">
        <v>132</v>
      </c>
      <c r="H539" s="10" t="s">
        <v>690</v>
      </c>
      <c r="I539" s="10">
        <v>0.773998</v>
      </c>
      <c r="J539" s="10">
        <v>124.298941</v>
      </c>
      <c r="K539" s="10" t="s">
        <v>7465</v>
      </c>
      <c r="L539" s="10" t="s">
        <v>7465</v>
      </c>
      <c r="M539" s="10" t="s">
        <v>7465</v>
      </c>
      <c r="N539" s="14">
        <f t="shared" si="276"/>
        <v>0</v>
      </c>
      <c r="O539" s="15" t="e">
        <f t="shared" si="277"/>
        <v>#VALUE!</v>
      </c>
      <c r="P539" s="15" t="e">
        <f t="shared" si="278"/>
        <v>#VALUE!</v>
      </c>
      <c r="Q539" s="17" t="e">
        <f>VLOOKUP($A539,'DATA PENGUKURAN GARDU'!$A:$BS,42,0)</f>
        <v>#N/A</v>
      </c>
      <c r="R539" s="18" t="e">
        <f t="shared" si="279"/>
        <v>#N/A</v>
      </c>
      <c r="S539" s="17" t="e">
        <f>VLOOKUP($A539,'DATA PENGUKURAN GARDU'!$A:$BS,44,0)</f>
        <v>#N/A</v>
      </c>
      <c r="T539" s="18" t="e">
        <f t="shared" si="280"/>
        <v>#N/A</v>
      </c>
      <c r="U539" s="17" t="e">
        <f>VLOOKUP($A539,'DATA PENGUKURAN GARDU'!$A:$BS,46,0)</f>
        <v>#N/A</v>
      </c>
      <c r="V539" s="18" t="e">
        <f t="shared" si="281"/>
        <v>#N/A</v>
      </c>
      <c r="W539" s="17" t="e">
        <f>VLOOKUP($A539,'DATA PENGUKURAN GARDU'!$A:$BS,48,0)</f>
        <v>#N/A</v>
      </c>
      <c r="X539" s="17" t="e">
        <f>VLOOKUP($A539,'DATA PENGUKURAN GARDU'!$A:$BS,53,0)</f>
        <v>#N/A</v>
      </c>
      <c r="Y539" s="17" t="e">
        <f>VLOOKUP($A539,'DATA PENGUKURAN GARDU'!$A:$BS,54,0)</f>
        <v>#N/A</v>
      </c>
      <c r="Z539" s="17" t="e">
        <f>VLOOKUP($A539,'DATA PENGUKURAN GARDU'!$A:$BS,55,0)</f>
        <v>#N/A</v>
      </c>
      <c r="AA539" s="20" t="e">
        <f>VLOOKUP($B539,'DATA PENGUKURAN GARDU'!$A:$BS,42,0)</f>
        <v>#N/A</v>
      </c>
      <c r="AB539" s="21" t="e">
        <f t="shared" si="282"/>
        <v>#N/A</v>
      </c>
      <c r="AC539" s="20" t="e">
        <f>VLOOKUP($B539,'DATA PENGUKURAN GARDU'!$A:$BS,44,0)</f>
        <v>#N/A</v>
      </c>
      <c r="AD539" s="21" t="e">
        <f t="shared" si="283"/>
        <v>#N/A</v>
      </c>
      <c r="AE539" s="20" t="e">
        <f>VLOOKUP($B539,'DATA PENGUKURAN GARDU'!$A:$BS,46,0)</f>
        <v>#N/A</v>
      </c>
      <c r="AF539" s="21" t="e">
        <f t="shared" si="284"/>
        <v>#N/A</v>
      </c>
      <c r="AG539" s="20" t="e">
        <f>VLOOKUP($B539,'DATA PENGUKURAN GARDU'!$A:$BS,46,0)</f>
        <v>#N/A</v>
      </c>
      <c r="AH539" s="20" t="e">
        <f>VLOOKUP($B539,'DATA PENGUKURAN GARDU'!$A:$BS,53,0)</f>
        <v>#N/A</v>
      </c>
      <c r="AI539" s="20" t="e">
        <f>VLOOKUP($B539,'DATA PENGUKURAN GARDU'!$A:$BS,54,0)</f>
        <v>#N/A</v>
      </c>
      <c r="AJ539" s="17" t="e">
        <f>VLOOKUP($C539,'DATA PENGUKURAN GARDU'!$A:$BS,42,0)</f>
        <v>#N/A</v>
      </c>
      <c r="AK539" s="23" t="e">
        <f t="shared" si="285"/>
        <v>#N/A</v>
      </c>
      <c r="AL539" s="17" t="e">
        <f>VLOOKUP($C539,'DATA PENGUKURAN GARDU'!$A:$BS,44,0)</f>
        <v>#N/A</v>
      </c>
      <c r="AM539" s="23" t="e">
        <f t="shared" si="286"/>
        <v>#N/A</v>
      </c>
      <c r="AN539" s="17" t="e">
        <f>VLOOKUP($C539,'DATA PENGUKURAN GARDU'!$A:$BS,46,0)</f>
        <v>#N/A</v>
      </c>
      <c r="AO539" s="23" t="e">
        <f t="shared" si="287"/>
        <v>#N/A</v>
      </c>
      <c r="AP539" s="17" t="e">
        <f>VLOOKUP($C539,'DATA PENGUKURAN GARDU'!$A:$BS,46,0)</f>
        <v>#N/A</v>
      </c>
      <c r="AQ539" s="17" t="e">
        <f>VLOOKUP($C539,'DATA PENGUKURAN GARDU'!$A:$BS,53,0)</f>
        <v>#N/A</v>
      </c>
      <c r="AR539" s="17" t="e">
        <f>VLOOKUP($C539,'DATA PENGUKURAN GARDU'!$A:$BS,54,0)</f>
        <v>#N/A</v>
      </c>
      <c r="AS539" s="20" t="e">
        <f>VLOOKUP($D539,'DATA PENGUKURAN GARDU'!$A:$BS,42,0)</f>
        <v>#N/A</v>
      </c>
      <c r="AT539" s="21" t="e">
        <f t="shared" si="288"/>
        <v>#N/A</v>
      </c>
      <c r="AU539" s="20" t="e">
        <f>VLOOKUP($D539,'DATA PENGUKURAN GARDU'!$A:$BS,44,0)</f>
        <v>#N/A</v>
      </c>
      <c r="AV539" s="21" t="e">
        <f t="shared" si="289"/>
        <v>#N/A</v>
      </c>
      <c r="AW539" s="20" t="e">
        <f>VLOOKUP($D539,'DATA PENGUKURAN GARDU'!$A:$BS,46,0)</f>
        <v>#N/A</v>
      </c>
      <c r="AX539" s="21" t="e">
        <f t="shared" si="290"/>
        <v>#N/A</v>
      </c>
      <c r="AY539" s="20" t="e">
        <f>VLOOKUP($D539,'DATA PENGUKURAN GARDU'!$A:$BS,46,0)</f>
        <v>#N/A</v>
      </c>
      <c r="AZ539" s="20" t="e">
        <f>VLOOKUP($D539,'DATA PENGUKURAN GARDU'!$A:$BS,53,0)</f>
        <v>#N/A</v>
      </c>
      <c r="BA539" s="20" t="e">
        <f>VLOOKUP($D539,'DATA PENGUKURAN GARDU'!$A:$BS,54,0)</f>
        <v>#N/A</v>
      </c>
      <c r="BB539" s="17" t="e">
        <f>VLOOKUP($E539,'DATA PENGUKURAN GARDU'!$A:$BS,42,0)</f>
        <v>#N/A</v>
      </c>
      <c r="BC539" s="23" t="e">
        <f t="shared" si="291"/>
        <v>#N/A</v>
      </c>
      <c r="BD539" s="17" t="e">
        <f>VLOOKUP($E539,'DATA PENGUKURAN GARDU'!$A:$BS,44,0)</f>
        <v>#N/A</v>
      </c>
      <c r="BE539" s="23" t="e">
        <f t="shared" si="292"/>
        <v>#N/A</v>
      </c>
      <c r="BF539" s="17" t="e">
        <f>VLOOKUP($E539,'DATA PENGUKURAN GARDU'!$A:$BS,46,0)</f>
        <v>#N/A</v>
      </c>
      <c r="BG539" s="23" t="e">
        <f t="shared" si="293"/>
        <v>#N/A</v>
      </c>
      <c r="BH539" s="17" t="e">
        <f>VLOOKUP($E539,'DATA PENGUKURAN GARDU'!$A:$BS,46,0)</f>
        <v>#N/A</v>
      </c>
      <c r="BI539" s="17" t="e">
        <f>VLOOKUP($E539,'DATA PENGUKURAN GARDU'!$A:$BS,53,0)</f>
        <v>#N/A</v>
      </c>
      <c r="BJ539" s="17" t="e">
        <f>VLOOKUP($E539,'DATA PENGUKURAN GARDU'!$A:$BS,54,0)</f>
        <v>#N/A</v>
      </c>
      <c r="BK539" s="20" t="e">
        <f t="shared" si="294"/>
        <v>#N/A</v>
      </c>
      <c r="BL539" s="20" t="e">
        <f t="shared" si="295"/>
        <v>#N/A</v>
      </c>
      <c r="BM539" s="20" t="e">
        <f t="shared" si="296"/>
        <v>#N/A</v>
      </c>
      <c r="BN539" s="25" t="e">
        <f t="shared" si="297"/>
        <v>#N/A</v>
      </c>
      <c r="BO539" s="26" t="str">
        <f t="shared" si="298"/>
        <v>0</v>
      </c>
      <c r="BP539" s="21" t="e">
        <f t="shared" si="299"/>
        <v>#VALUE!</v>
      </c>
      <c r="BQ539" s="20" t="e">
        <f t="shared" si="300"/>
        <v>#N/A</v>
      </c>
      <c r="BR539" s="20" t="e">
        <v>#N/A</v>
      </c>
      <c r="BS539" s="9" t="e">
        <v>#N/A</v>
      </c>
      <c r="BT539" s="2" t="e">
        <f t="shared" si="301"/>
        <v>#VALUE!</v>
      </c>
      <c r="BU539" s="2" t="e">
        <f t="shared" si="269"/>
        <v>#N/A</v>
      </c>
      <c r="BV539" s="2" t="e">
        <f t="shared" si="270"/>
        <v>#N/A</v>
      </c>
    </row>
    <row r="540" s="2" customFormat="1" ht="22.95" customHeight="1" spans="1:74">
      <c r="A540" s="9" t="str">
        <f t="shared" si="271"/>
        <v>K-058Induk</v>
      </c>
      <c r="B540" s="9" t="str">
        <f t="shared" si="272"/>
        <v>K-058jurusan 1</v>
      </c>
      <c r="C540" s="9" t="str">
        <f t="shared" si="273"/>
        <v>K-058jurusan 2</v>
      </c>
      <c r="D540" s="9" t="str">
        <f t="shared" si="274"/>
        <v>K-058jurusan 3</v>
      </c>
      <c r="E540" s="9" t="str">
        <f t="shared" si="275"/>
        <v>K-058jurusan 4</v>
      </c>
      <c r="F540" s="10" t="s">
        <v>528</v>
      </c>
      <c r="G540" s="10" t="s">
        <v>132</v>
      </c>
      <c r="H540" s="10" t="s">
        <v>691</v>
      </c>
      <c r="I540" s="10">
        <v>0.769013</v>
      </c>
      <c r="J540" s="10">
        <v>124.303637</v>
      </c>
      <c r="K540" s="10" t="s">
        <v>7465</v>
      </c>
      <c r="L540" s="10" t="s">
        <v>7465</v>
      </c>
      <c r="M540" s="10" t="s">
        <v>7465</v>
      </c>
      <c r="N540" s="14">
        <f t="shared" si="276"/>
        <v>0</v>
      </c>
      <c r="O540" s="15" t="e">
        <f t="shared" si="277"/>
        <v>#VALUE!</v>
      </c>
      <c r="P540" s="15" t="e">
        <f t="shared" si="278"/>
        <v>#VALUE!</v>
      </c>
      <c r="Q540" s="17" t="e">
        <f>VLOOKUP($A540,'DATA PENGUKURAN GARDU'!$A:$BS,42,0)</f>
        <v>#N/A</v>
      </c>
      <c r="R540" s="18" t="e">
        <f t="shared" si="279"/>
        <v>#N/A</v>
      </c>
      <c r="S540" s="17" t="e">
        <f>VLOOKUP($A540,'DATA PENGUKURAN GARDU'!$A:$BS,44,0)</f>
        <v>#N/A</v>
      </c>
      <c r="T540" s="18" t="e">
        <f t="shared" si="280"/>
        <v>#N/A</v>
      </c>
      <c r="U540" s="17" t="e">
        <f>VLOOKUP($A540,'DATA PENGUKURAN GARDU'!$A:$BS,46,0)</f>
        <v>#N/A</v>
      </c>
      <c r="V540" s="18" t="e">
        <f t="shared" si="281"/>
        <v>#N/A</v>
      </c>
      <c r="W540" s="17" t="e">
        <f>VLOOKUP($A540,'DATA PENGUKURAN GARDU'!$A:$BS,48,0)</f>
        <v>#N/A</v>
      </c>
      <c r="X540" s="17" t="e">
        <f>VLOOKUP($A540,'DATA PENGUKURAN GARDU'!$A:$BS,53,0)</f>
        <v>#N/A</v>
      </c>
      <c r="Y540" s="17" t="e">
        <f>VLOOKUP($A540,'DATA PENGUKURAN GARDU'!$A:$BS,54,0)</f>
        <v>#N/A</v>
      </c>
      <c r="Z540" s="17" t="e">
        <f>VLOOKUP($A540,'DATA PENGUKURAN GARDU'!$A:$BS,55,0)</f>
        <v>#N/A</v>
      </c>
      <c r="AA540" s="20" t="e">
        <f>VLOOKUP($B540,'DATA PENGUKURAN GARDU'!$A:$BS,42,0)</f>
        <v>#N/A</v>
      </c>
      <c r="AB540" s="21" t="e">
        <f t="shared" si="282"/>
        <v>#N/A</v>
      </c>
      <c r="AC540" s="20" t="e">
        <f>VLOOKUP($B540,'DATA PENGUKURAN GARDU'!$A:$BS,44,0)</f>
        <v>#N/A</v>
      </c>
      <c r="AD540" s="21" t="e">
        <f t="shared" si="283"/>
        <v>#N/A</v>
      </c>
      <c r="AE540" s="20" t="e">
        <f>VLOOKUP($B540,'DATA PENGUKURAN GARDU'!$A:$BS,46,0)</f>
        <v>#N/A</v>
      </c>
      <c r="AF540" s="21" t="e">
        <f t="shared" si="284"/>
        <v>#N/A</v>
      </c>
      <c r="AG540" s="20" t="e">
        <f>VLOOKUP($B540,'DATA PENGUKURAN GARDU'!$A:$BS,46,0)</f>
        <v>#N/A</v>
      </c>
      <c r="AH540" s="20" t="e">
        <f>VLOOKUP($B540,'DATA PENGUKURAN GARDU'!$A:$BS,53,0)</f>
        <v>#N/A</v>
      </c>
      <c r="AI540" s="20" t="e">
        <f>VLOOKUP($B540,'DATA PENGUKURAN GARDU'!$A:$BS,54,0)</f>
        <v>#N/A</v>
      </c>
      <c r="AJ540" s="17" t="e">
        <f>VLOOKUP($C540,'DATA PENGUKURAN GARDU'!$A:$BS,42,0)</f>
        <v>#N/A</v>
      </c>
      <c r="AK540" s="23" t="e">
        <f t="shared" si="285"/>
        <v>#N/A</v>
      </c>
      <c r="AL540" s="17" t="e">
        <f>VLOOKUP($C540,'DATA PENGUKURAN GARDU'!$A:$BS,44,0)</f>
        <v>#N/A</v>
      </c>
      <c r="AM540" s="23" t="e">
        <f t="shared" si="286"/>
        <v>#N/A</v>
      </c>
      <c r="AN540" s="17" t="e">
        <f>VLOOKUP($C540,'DATA PENGUKURAN GARDU'!$A:$BS,46,0)</f>
        <v>#N/A</v>
      </c>
      <c r="AO540" s="23" t="e">
        <f t="shared" si="287"/>
        <v>#N/A</v>
      </c>
      <c r="AP540" s="17" t="e">
        <f>VLOOKUP($C540,'DATA PENGUKURAN GARDU'!$A:$BS,46,0)</f>
        <v>#N/A</v>
      </c>
      <c r="AQ540" s="17" t="e">
        <f>VLOOKUP($C540,'DATA PENGUKURAN GARDU'!$A:$BS,53,0)</f>
        <v>#N/A</v>
      </c>
      <c r="AR540" s="17" t="e">
        <f>VLOOKUP($C540,'DATA PENGUKURAN GARDU'!$A:$BS,54,0)</f>
        <v>#N/A</v>
      </c>
      <c r="AS540" s="20" t="e">
        <f>VLOOKUP($D540,'DATA PENGUKURAN GARDU'!$A:$BS,42,0)</f>
        <v>#N/A</v>
      </c>
      <c r="AT540" s="21" t="e">
        <f t="shared" si="288"/>
        <v>#N/A</v>
      </c>
      <c r="AU540" s="20" t="e">
        <f>VLOOKUP($D540,'DATA PENGUKURAN GARDU'!$A:$BS,44,0)</f>
        <v>#N/A</v>
      </c>
      <c r="AV540" s="21" t="e">
        <f t="shared" si="289"/>
        <v>#N/A</v>
      </c>
      <c r="AW540" s="20" t="e">
        <f>VLOOKUP($D540,'DATA PENGUKURAN GARDU'!$A:$BS,46,0)</f>
        <v>#N/A</v>
      </c>
      <c r="AX540" s="21" t="e">
        <f t="shared" si="290"/>
        <v>#N/A</v>
      </c>
      <c r="AY540" s="20" t="e">
        <f>VLOOKUP($D540,'DATA PENGUKURAN GARDU'!$A:$BS,46,0)</f>
        <v>#N/A</v>
      </c>
      <c r="AZ540" s="20" t="e">
        <f>VLOOKUP($D540,'DATA PENGUKURAN GARDU'!$A:$BS,53,0)</f>
        <v>#N/A</v>
      </c>
      <c r="BA540" s="20" t="e">
        <f>VLOOKUP($D540,'DATA PENGUKURAN GARDU'!$A:$BS,54,0)</f>
        <v>#N/A</v>
      </c>
      <c r="BB540" s="17" t="e">
        <f>VLOOKUP($E540,'DATA PENGUKURAN GARDU'!$A:$BS,42,0)</f>
        <v>#N/A</v>
      </c>
      <c r="BC540" s="23" t="e">
        <f t="shared" si="291"/>
        <v>#N/A</v>
      </c>
      <c r="BD540" s="17" t="e">
        <f>VLOOKUP($E540,'DATA PENGUKURAN GARDU'!$A:$BS,44,0)</f>
        <v>#N/A</v>
      </c>
      <c r="BE540" s="23" t="e">
        <f t="shared" si="292"/>
        <v>#N/A</v>
      </c>
      <c r="BF540" s="17" t="e">
        <f>VLOOKUP($E540,'DATA PENGUKURAN GARDU'!$A:$BS,46,0)</f>
        <v>#N/A</v>
      </c>
      <c r="BG540" s="23" t="e">
        <f t="shared" si="293"/>
        <v>#N/A</v>
      </c>
      <c r="BH540" s="17" t="e">
        <f>VLOOKUP($E540,'DATA PENGUKURAN GARDU'!$A:$BS,46,0)</f>
        <v>#N/A</v>
      </c>
      <c r="BI540" s="17" t="e">
        <f>VLOOKUP($E540,'DATA PENGUKURAN GARDU'!$A:$BS,53,0)</f>
        <v>#N/A</v>
      </c>
      <c r="BJ540" s="17" t="e">
        <f>VLOOKUP($E540,'DATA PENGUKURAN GARDU'!$A:$BS,54,0)</f>
        <v>#N/A</v>
      </c>
      <c r="BK540" s="20" t="e">
        <f t="shared" si="294"/>
        <v>#N/A</v>
      </c>
      <c r="BL540" s="20" t="e">
        <f t="shared" si="295"/>
        <v>#N/A</v>
      </c>
      <c r="BM540" s="20" t="e">
        <f t="shared" si="296"/>
        <v>#N/A</v>
      </c>
      <c r="BN540" s="25" t="e">
        <f t="shared" si="297"/>
        <v>#N/A</v>
      </c>
      <c r="BO540" s="26" t="str">
        <f t="shared" si="298"/>
        <v>0</v>
      </c>
      <c r="BP540" s="21" t="e">
        <f t="shared" si="299"/>
        <v>#VALUE!</v>
      </c>
      <c r="BQ540" s="20" t="e">
        <f t="shared" si="300"/>
        <v>#N/A</v>
      </c>
      <c r="BR540" s="20" t="e">
        <v>#N/A</v>
      </c>
      <c r="BS540" s="9" t="e">
        <v>#N/A</v>
      </c>
      <c r="BT540" s="2" t="e">
        <f t="shared" si="301"/>
        <v>#VALUE!</v>
      </c>
      <c r="BU540" s="2" t="e">
        <f t="shared" si="269"/>
        <v>#N/A</v>
      </c>
      <c r="BV540" s="2" t="e">
        <f t="shared" si="270"/>
        <v>#N/A</v>
      </c>
    </row>
    <row r="541" s="2" customFormat="1" ht="22.95" customHeight="1" spans="1:74">
      <c r="A541" s="9" t="str">
        <f t="shared" si="271"/>
        <v>K-062Induk</v>
      </c>
      <c r="B541" s="9" t="str">
        <f t="shared" si="272"/>
        <v>K-062jurusan 1</v>
      </c>
      <c r="C541" s="9" t="str">
        <f t="shared" si="273"/>
        <v>K-062jurusan 2</v>
      </c>
      <c r="D541" s="9" t="str">
        <f t="shared" si="274"/>
        <v>K-062jurusan 3</v>
      </c>
      <c r="E541" s="9" t="str">
        <f t="shared" si="275"/>
        <v>K-062jurusan 4</v>
      </c>
      <c r="F541" s="10" t="s">
        <v>410</v>
      </c>
      <c r="G541" s="10" t="s">
        <v>132</v>
      </c>
      <c r="H541" s="10" t="s">
        <v>692</v>
      </c>
      <c r="I541" s="10">
        <v>0.76211</v>
      </c>
      <c r="J541" s="10">
        <v>124.300676</v>
      </c>
      <c r="K541" s="10" t="s">
        <v>7465</v>
      </c>
      <c r="L541" s="10" t="s">
        <v>7465</v>
      </c>
      <c r="M541" s="10" t="s">
        <v>7465</v>
      </c>
      <c r="N541" s="14">
        <f t="shared" si="276"/>
        <v>0</v>
      </c>
      <c r="O541" s="15" t="e">
        <f t="shared" si="277"/>
        <v>#VALUE!</v>
      </c>
      <c r="P541" s="15" t="e">
        <f t="shared" si="278"/>
        <v>#VALUE!</v>
      </c>
      <c r="Q541" s="17" t="e">
        <f>VLOOKUP($A541,'DATA PENGUKURAN GARDU'!$A:$BS,42,0)</f>
        <v>#N/A</v>
      </c>
      <c r="R541" s="18" t="e">
        <f t="shared" si="279"/>
        <v>#N/A</v>
      </c>
      <c r="S541" s="17" t="e">
        <f>VLOOKUP($A541,'DATA PENGUKURAN GARDU'!$A:$BS,44,0)</f>
        <v>#N/A</v>
      </c>
      <c r="T541" s="18" t="e">
        <f t="shared" si="280"/>
        <v>#N/A</v>
      </c>
      <c r="U541" s="17" t="e">
        <f>VLOOKUP($A541,'DATA PENGUKURAN GARDU'!$A:$BS,46,0)</f>
        <v>#N/A</v>
      </c>
      <c r="V541" s="18" t="e">
        <f t="shared" si="281"/>
        <v>#N/A</v>
      </c>
      <c r="W541" s="17" t="e">
        <f>VLOOKUP($A541,'DATA PENGUKURAN GARDU'!$A:$BS,48,0)</f>
        <v>#N/A</v>
      </c>
      <c r="X541" s="17" t="e">
        <f>VLOOKUP($A541,'DATA PENGUKURAN GARDU'!$A:$BS,53,0)</f>
        <v>#N/A</v>
      </c>
      <c r="Y541" s="17" t="e">
        <f>VLOOKUP($A541,'DATA PENGUKURAN GARDU'!$A:$BS,54,0)</f>
        <v>#N/A</v>
      </c>
      <c r="Z541" s="17" t="e">
        <f>VLOOKUP($A541,'DATA PENGUKURAN GARDU'!$A:$BS,55,0)</f>
        <v>#N/A</v>
      </c>
      <c r="AA541" s="20" t="e">
        <f>VLOOKUP($B541,'DATA PENGUKURAN GARDU'!$A:$BS,42,0)</f>
        <v>#N/A</v>
      </c>
      <c r="AB541" s="21" t="e">
        <f t="shared" si="282"/>
        <v>#N/A</v>
      </c>
      <c r="AC541" s="20" t="e">
        <f>VLOOKUP($B541,'DATA PENGUKURAN GARDU'!$A:$BS,44,0)</f>
        <v>#N/A</v>
      </c>
      <c r="AD541" s="21" t="e">
        <f t="shared" si="283"/>
        <v>#N/A</v>
      </c>
      <c r="AE541" s="20" t="e">
        <f>VLOOKUP($B541,'DATA PENGUKURAN GARDU'!$A:$BS,46,0)</f>
        <v>#N/A</v>
      </c>
      <c r="AF541" s="21" t="e">
        <f t="shared" si="284"/>
        <v>#N/A</v>
      </c>
      <c r="AG541" s="20" t="e">
        <f>VLOOKUP($B541,'DATA PENGUKURAN GARDU'!$A:$BS,46,0)</f>
        <v>#N/A</v>
      </c>
      <c r="AH541" s="20" t="e">
        <f>VLOOKUP($B541,'DATA PENGUKURAN GARDU'!$A:$BS,53,0)</f>
        <v>#N/A</v>
      </c>
      <c r="AI541" s="20" t="e">
        <f>VLOOKUP($B541,'DATA PENGUKURAN GARDU'!$A:$BS,54,0)</f>
        <v>#N/A</v>
      </c>
      <c r="AJ541" s="17" t="e">
        <f>VLOOKUP($C541,'DATA PENGUKURAN GARDU'!$A:$BS,42,0)</f>
        <v>#N/A</v>
      </c>
      <c r="AK541" s="23" t="e">
        <f t="shared" si="285"/>
        <v>#N/A</v>
      </c>
      <c r="AL541" s="17" t="e">
        <f>VLOOKUP($C541,'DATA PENGUKURAN GARDU'!$A:$BS,44,0)</f>
        <v>#N/A</v>
      </c>
      <c r="AM541" s="23" t="e">
        <f t="shared" si="286"/>
        <v>#N/A</v>
      </c>
      <c r="AN541" s="17" t="e">
        <f>VLOOKUP($C541,'DATA PENGUKURAN GARDU'!$A:$BS,46,0)</f>
        <v>#N/A</v>
      </c>
      <c r="AO541" s="23" t="e">
        <f t="shared" si="287"/>
        <v>#N/A</v>
      </c>
      <c r="AP541" s="17" t="e">
        <f>VLOOKUP($C541,'DATA PENGUKURAN GARDU'!$A:$BS,46,0)</f>
        <v>#N/A</v>
      </c>
      <c r="AQ541" s="17" t="e">
        <f>VLOOKUP($C541,'DATA PENGUKURAN GARDU'!$A:$BS,53,0)</f>
        <v>#N/A</v>
      </c>
      <c r="AR541" s="17" t="e">
        <f>VLOOKUP($C541,'DATA PENGUKURAN GARDU'!$A:$BS,54,0)</f>
        <v>#N/A</v>
      </c>
      <c r="AS541" s="20" t="e">
        <f>VLOOKUP($D541,'DATA PENGUKURAN GARDU'!$A:$BS,42,0)</f>
        <v>#N/A</v>
      </c>
      <c r="AT541" s="21" t="e">
        <f t="shared" si="288"/>
        <v>#N/A</v>
      </c>
      <c r="AU541" s="20" t="e">
        <f>VLOOKUP($D541,'DATA PENGUKURAN GARDU'!$A:$BS,44,0)</f>
        <v>#N/A</v>
      </c>
      <c r="AV541" s="21" t="e">
        <f t="shared" si="289"/>
        <v>#N/A</v>
      </c>
      <c r="AW541" s="20" t="e">
        <f>VLOOKUP($D541,'DATA PENGUKURAN GARDU'!$A:$BS,46,0)</f>
        <v>#N/A</v>
      </c>
      <c r="AX541" s="21" t="e">
        <f t="shared" si="290"/>
        <v>#N/A</v>
      </c>
      <c r="AY541" s="20" t="e">
        <f>VLOOKUP($D541,'DATA PENGUKURAN GARDU'!$A:$BS,46,0)</f>
        <v>#N/A</v>
      </c>
      <c r="AZ541" s="20" t="e">
        <f>VLOOKUP($D541,'DATA PENGUKURAN GARDU'!$A:$BS,53,0)</f>
        <v>#N/A</v>
      </c>
      <c r="BA541" s="20" t="e">
        <f>VLOOKUP($D541,'DATA PENGUKURAN GARDU'!$A:$BS,54,0)</f>
        <v>#N/A</v>
      </c>
      <c r="BB541" s="17" t="e">
        <f>VLOOKUP($E541,'DATA PENGUKURAN GARDU'!$A:$BS,42,0)</f>
        <v>#N/A</v>
      </c>
      <c r="BC541" s="23" t="e">
        <f t="shared" si="291"/>
        <v>#N/A</v>
      </c>
      <c r="BD541" s="17" t="e">
        <f>VLOOKUP($E541,'DATA PENGUKURAN GARDU'!$A:$BS,44,0)</f>
        <v>#N/A</v>
      </c>
      <c r="BE541" s="23" t="e">
        <f t="shared" si="292"/>
        <v>#N/A</v>
      </c>
      <c r="BF541" s="17" t="e">
        <f>VLOOKUP($E541,'DATA PENGUKURAN GARDU'!$A:$BS,46,0)</f>
        <v>#N/A</v>
      </c>
      <c r="BG541" s="23" t="e">
        <f t="shared" si="293"/>
        <v>#N/A</v>
      </c>
      <c r="BH541" s="17" t="e">
        <f>VLOOKUP($E541,'DATA PENGUKURAN GARDU'!$A:$BS,46,0)</f>
        <v>#N/A</v>
      </c>
      <c r="BI541" s="17" t="e">
        <f>VLOOKUP($E541,'DATA PENGUKURAN GARDU'!$A:$BS,53,0)</f>
        <v>#N/A</v>
      </c>
      <c r="BJ541" s="17" t="e">
        <f>VLOOKUP($E541,'DATA PENGUKURAN GARDU'!$A:$BS,54,0)</f>
        <v>#N/A</v>
      </c>
      <c r="BK541" s="20" t="e">
        <f t="shared" si="294"/>
        <v>#N/A</v>
      </c>
      <c r="BL541" s="20" t="e">
        <f t="shared" si="295"/>
        <v>#N/A</v>
      </c>
      <c r="BM541" s="20" t="e">
        <f t="shared" si="296"/>
        <v>#N/A</v>
      </c>
      <c r="BN541" s="25" t="e">
        <f t="shared" si="297"/>
        <v>#N/A</v>
      </c>
      <c r="BO541" s="26" t="str">
        <f t="shared" si="298"/>
        <v>0</v>
      </c>
      <c r="BP541" s="21" t="e">
        <f t="shared" si="299"/>
        <v>#VALUE!</v>
      </c>
      <c r="BQ541" s="20" t="e">
        <f t="shared" si="300"/>
        <v>#N/A</v>
      </c>
      <c r="BR541" s="20" t="e">
        <v>#N/A</v>
      </c>
      <c r="BS541" s="9" t="e">
        <v>#N/A</v>
      </c>
      <c r="BT541" s="2" t="e">
        <f t="shared" si="301"/>
        <v>#VALUE!</v>
      </c>
      <c r="BU541" s="2" t="e">
        <f t="shared" si="269"/>
        <v>#N/A</v>
      </c>
      <c r="BV541" s="2" t="e">
        <f t="shared" si="270"/>
        <v>#N/A</v>
      </c>
    </row>
    <row r="542" s="2" customFormat="1" ht="22.95" customHeight="1" spans="1:74">
      <c r="A542" s="9" t="str">
        <f t="shared" si="271"/>
        <v>K-063Induk</v>
      </c>
      <c r="B542" s="9" t="str">
        <f t="shared" si="272"/>
        <v>K-063jurusan 1</v>
      </c>
      <c r="C542" s="9" t="str">
        <f t="shared" si="273"/>
        <v>K-063jurusan 2</v>
      </c>
      <c r="D542" s="9" t="str">
        <f t="shared" si="274"/>
        <v>K-063jurusan 3</v>
      </c>
      <c r="E542" s="9" t="str">
        <f t="shared" si="275"/>
        <v>K-063jurusan 4</v>
      </c>
      <c r="F542" s="10" t="s">
        <v>410</v>
      </c>
      <c r="G542" s="10" t="s">
        <v>132</v>
      </c>
      <c r="H542" s="10" t="s">
        <v>693</v>
      </c>
      <c r="I542" s="10">
        <v>0.75765</v>
      </c>
      <c r="J542" s="10">
        <v>124.302917</v>
      </c>
      <c r="K542" s="10" t="s">
        <v>7465</v>
      </c>
      <c r="L542" s="10" t="s">
        <v>7465</v>
      </c>
      <c r="M542" s="10" t="s">
        <v>7465</v>
      </c>
      <c r="N542" s="14">
        <f t="shared" si="276"/>
        <v>0</v>
      </c>
      <c r="O542" s="15" t="e">
        <f t="shared" si="277"/>
        <v>#VALUE!</v>
      </c>
      <c r="P542" s="15" t="e">
        <f t="shared" si="278"/>
        <v>#VALUE!</v>
      </c>
      <c r="Q542" s="17" t="e">
        <f>VLOOKUP($A542,'DATA PENGUKURAN GARDU'!$A:$BS,42,0)</f>
        <v>#N/A</v>
      </c>
      <c r="R542" s="18" t="e">
        <f t="shared" si="279"/>
        <v>#N/A</v>
      </c>
      <c r="S542" s="17" t="e">
        <f>VLOOKUP($A542,'DATA PENGUKURAN GARDU'!$A:$BS,44,0)</f>
        <v>#N/A</v>
      </c>
      <c r="T542" s="18" t="e">
        <f t="shared" si="280"/>
        <v>#N/A</v>
      </c>
      <c r="U542" s="17" t="e">
        <f>VLOOKUP($A542,'DATA PENGUKURAN GARDU'!$A:$BS,46,0)</f>
        <v>#N/A</v>
      </c>
      <c r="V542" s="18" t="e">
        <f t="shared" si="281"/>
        <v>#N/A</v>
      </c>
      <c r="W542" s="17" t="e">
        <f>VLOOKUP($A542,'DATA PENGUKURAN GARDU'!$A:$BS,48,0)</f>
        <v>#N/A</v>
      </c>
      <c r="X542" s="17" t="e">
        <f>VLOOKUP($A542,'DATA PENGUKURAN GARDU'!$A:$BS,53,0)</f>
        <v>#N/A</v>
      </c>
      <c r="Y542" s="17" t="e">
        <f>VLOOKUP($A542,'DATA PENGUKURAN GARDU'!$A:$BS,54,0)</f>
        <v>#N/A</v>
      </c>
      <c r="Z542" s="17" t="e">
        <f>VLOOKUP($A542,'DATA PENGUKURAN GARDU'!$A:$BS,55,0)</f>
        <v>#N/A</v>
      </c>
      <c r="AA542" s="20" t="e">
        <f>VLOOKUP($B542,'DATA PENGUKURAN GARDU'!$A:$BS,42,0)</f>
        <v>#N/A</v>
      </c>
      <c r="AB542" s="21" t="e">
        <f t="shared" si="282"/>
        <v>#N/A</v>
      </c>
      <c r="AC542" s="20" t="e">
        <f>VLOOKUP($B542,'DATA PENGUKURAN GARDU'!$A:$BS,44,0)</f>
        <v>#N/A</v>
      </c>
      <c r="AD542" s="21" t="e">
        <f t="shared" si="283"/>
        <v>#N/A</v>
      </c>
      <c r="AE542" s="20" t="e">
        <f>VLOOKUP($B542,'DATA PENGUKURAN GARDU'!$A:$BS,46,0)</f>
        <v>#N/A</v>
      </c>
      <c r="AF542" s="21" t="e">
        <f t="shared" si="284"/>
        <v>#N/A</v>
      </c>
      <c r="AG542" s="20" t="e">
        <f>VLOOKUP($B542,'DATA PENGUKURAN GARDU'!$A:$BS,46,0)</f>
        <v>#N/A</v>
      </c>
      <c r="AH542" s="20" t="e">
        <f>VLOOKUP($B542,'DATA PENGUKURAN GARDU'!$A:$BS,53,0)</f>
        <v>#N/A</v>
      </c>
      <c r="AI542" s="20" t="e">
        <f>VLOOKUP($B542,'DATA PENGUKURAN GARDU'!$A:$BS,54,0)</f>
        <v>#N/A</v>
      </c>
      <c r="AJ542" s="17" t="e">
        <f>VLOOKUP($C542,'DATA PENGUKURAN GARDU'!$A:$BS,42,0)</f>
        <v>#N/A</v>
      </c>
      <c r="AK542" s="23" t="e">
        <f t="shared" si="285"/>
        <v>#N/A</v>
      </c>
      <c r="AL542" s="17" t="e">
        <f>VLOOKUP($C542,'DATA PENGUKURAN GARDU'!$A:$BS,44,0)</f>
        <v>#N/A</v>
      </c>
      <c r="AM542" s="23" t="e">
        <f t="shared" si="286"/>
        <v>#N/A</v>
      </c>
      <c r="AN542" s="17" t="e">
        <f>VLOOKUP($C542,'DATA PENGUKURAN GARDU'!$A:$BS,46,0)</f>
        <v>#N/A</v>
      </c>
      <c r="AO542" s="23" t="e">
        <f t="shared" si="287"/>
        <v>#N/A</v>
      </c>
      <c r="AP542" s="17" t="e">
        <f>VLOOKUP($C542,'DATA PENGUKURAN GARDU'!$A:$BS,46,0)</f>
        <v>#N/A</v>
      </c>
      <c r="AQ542" s="17" t="e">
        <f>VLOOKUP($C542,'DATA PENGUKURAN GARDU'!$A:$BS,53,0)</f>
        <v>#N/A</v>
      </c>
      <c r="AR542" s="17" t="e">
        <f>VLOOKUP($C542,'DATA PENGUKURAN GARDU'!$A:$BS,54,0)</f>
        <v>#N/A</v>
      </c>
      <c r="AS542" s="20" t="e">
        <f>VLOOKUP($D542,'DATA PENGUKURAN GARDU'!$A:$BS,42,0)</f>
        <v>#N/A</v>
      </c>
      <c r="AT542" s="21" t="e">
        <f t="shared" si="288"/>
        <v>#N/A</v>
      </c>
      <c r="AU542" s="20" t="e">
        <f>VLOOKUP($D542,'DATA PENGUKURAN GARDU'!$A:$BS,44,0)</f>
        <v>#N/A</v>
      </c>
      <c r="AV542" s="21" t="e">
        <f t="shared" si="289"/>
        <v>#N/A</v>
      </c>
      <c r="AW542" s="20" t="e">
        <f>VLOOKUP($D542,'DATA PENGUKURAN GARDU'!$A:$BS,46,0)</f>
        <v>#N/A</v>
      </c>
      <c r="AX542" s="21" t="e">
        <f t="shared" si="290"/>
        <v>#N/A</v>
      </c>
      <c r="AY542" s="20" t="e">
        <f>VLOOKUP($D542,'DATA PENGUKURAN GARDU'!$A:$BS,46,0)</f>
        <v>#N/A</v>
      </c>
      <c r="AZ542" s="20" t="e">
        <f>VLOOKUP($D542,'DATA PENGUKURAN GARDU'!$A:$BS,53,0)</f>
        <v>#N/A</v>
      </c>
      <c r="BA542" s="20" t="e">
        <f>VLOOKUP($D542,'DATA PENGUKURAN GARDU'!$A:$BS,54,0)</f>
        <v>#N/A</v>
      </c>
      <c r="BB542" s="17" t="e">
        <f>VLOOKUP($E542,'DATA PENGUKURAN GARDU'!$A:$BS,42,0)</f>
        <v>#N/A</v>
      </c>
      <c r="BC542" s="23" t="e">
        <f t="shared" si="291"/>
        <v>#N/A</v>
      </c>
      <c r="BD542" s="17" t="e">
        <f>VLOOKUP($E542,'DATA PENGUKURAN GARDU'!$A:$BS,44,0)</f>
        <v>#N/A</v>
      </c>
      <c r="BE542" s="23" t="e">
        <f t="shared" si="292"/>
        <v>#N/A</v>
      </c>
      <c r="BF542" s="17" t="e">
        <f>VLOOKUP($E542,'DATA PENGUKURAN GARDU'!$A:$BS,46,0)</f>
        <v>#N/A</v>
      </c>
      <c r="BG542" s="23" t="e">
        <f t="shared" si="293"/>
        <v>#N/A</v>
      </c>
      <c r="BH542" s="17" t="e">
        <f>VLOOKUP($E542,'DATA PENGUKURAN GARDU'!$A:$BS,46,0)</f>
        <v>#N/A</v>
      </c>
      <c r="BI542" s="17" t="e">
        <f>VLOOKUP($E542,'DATA PENGUKURAN GARDU'!$A:$BS,53,0)</f>
        <v>#N/A</v>
      </c>
      <c r="BJ542" s="17" t="e">
        <f>VLOOKUP($E542,'DATA PENGUKURAN GARDU'!$A:$BS,54,0)</f>
        <v>#N/A</v>
      </c>
      <c r="BK542" s="20" t="e">
        <f t="shared" si="294"/>
        <v>#N/A</v>
      </c>
      <c r="BL542" s="20" t="e">
        <f t="shared" si="295"/>
        <v>#N/A</v>
      </c>
      <c r="BM542" s="20" t="e">
        <f t="shared" si="296"/>
        <v>#N/A</v>
      </c>
      <c r="BN542" s="25" t="e">
        <f t="shared" si="297"/>
        <v>#N/A</v>
      </c>
      <c r="BO542" s="26" t="str">
        <f t="shared" si="298"/>
        <v>0</v>
      </c>
      <c r="BP542" s="21" t="e">
        <f t="shared" si="299"/>
        <v>#VALUE!</v>
      </c>
      <c r="BQ542" s="20" t="e">
        <f t="shared" si="300"/>
        <v>#N/A</v>
      </c>
      <c r="BR542" s="20" t="e">
        <v>#N/A</v>
      </c>
      <c r="BS542" s="9" t="e">
        <v>#N/A</v>
      </c>
      <c r="BT542" s="2" t="e">
        <f t="shared" si="301"/>
        <v>#VALUE!</v>
      </c>
      <c r="BU542" s="2" t="e">
        <f t="shared" si="269"/>
        <v>#N/A</v>
      </c>
      <c r="BV542" s="2" t="e">
        <f t="shared" si="270"/>
        <v>#N/A</v>
      </c>
    </row>
    <row r="543" s="2" customFormat="1" ht="22.95" customHeight="1" spans="1:74">
      <c r="A543" s="9" t="str">
        <f t="shared" si="271"/>
        <v>K-132Induk</v>
      </c>
      <c r="B543" s="9" t="str">
        <f t="shared" si="272"/>
        <v>K-132jurusan 1</v>
      </c>
      <c r="C543" s="9" t="str">
        <f t="shared" si="273"/>
        <v>K-132jurusan 2</v>
      </c>
      <c r="D543" s="9" t="str">
        <f t="shared" si="274"/>
        <v>K-132jurusan 3</v>
      </c>
      <c r="E543" s="9" t="str">
        <f t="shared" si="275"/>
        <v>K-132jurusan 4</v>
      </c>
      <c r="F543" s="10" t="s">
        <v>462</v>
      </c>
      <c r="G543" s="10" t="s">
        <v>132</v>
      </c>
      <c r="H543" s="10" t="s">
        <v>694</v>
      </c>
      <c r="I543" s="10">
        <v>0.734523</v>
      </c>
      <c r="J543" s="10">
        <v>124.314906</v>
      </c>
      <c r="K543" s="10" t="s">
        <v>7465</v>
      </c>
      <c r="L543" s="10" t="s">
        <v>7465</v>
      </c>
      <c r="M543" s="10" t="s">
        <v>7465</v>
      </c>
      <c r="N543" s="14">
        <f t="shared" si="276"/>
        <v>0</v>
      </c>
      <c r="O543" s="15" t="e">
        <f t="shared" si="277"/>
        <v>#VALUE!</v>
      </c>
      <c r="P543" s="15" t="e">
        <f t="shared" si="278"/>
        <v>#VALUE!</v>
      </c>
      <c r="Q543" s="17" t="e">
        <f>VLOOKUP($A543,'DATA PENGUKURAN GARDU'!$A:$BS,42,0)</f>
        <v>#N/A</v>
      </c>
      <c r="R543" s="18" t="e">
        <f t="shared" si="279"/>
        <v>#N/A</v>
      </c>
      <c r="S543" s="17" t="e">
        <f>VLOOKUP($A543,'DATA PENGUKURAN GARDU'!$A:$BS,44,0)</f>
        <v>#N/A</v>
      </c>
      <c r="T543" s="18" t="e">
        <f t="shared" si="280"/>
        <v>#N/A</v>
      </c>
      <c r="U543" s="17" t="e">
        <f>VLOOKUP($A543,'DATA PENGUKURAN GARDU'!$A:$BS,46,0)</f>
        <v>#N/A</v>
      </c>
      <c r="V543" s="18" t="e">
        <f t="shared" si="281"/>
        <v>#N/A</v>
      </c>
      <c r="W543" s="17" t="e">
        <f>VLOOKUP($A543,'DATA PENGUKURAN GARDU'!$A:$BS,48,0)</f>
        <v>#N/A</v>
      </c>
      <c r="X543" s="17" t="e">
        <f>VLOOKUP($A543,'DATA PENGUKURAN GARDU'!$A:$BS,53,0)</f>
        <v>#N/A</v>
      </c>
      <c r="Y543" s="17" t="e">
        <f>VLOOKUP($A543,'DATA PENGUKURAN GARDU'!$A:$BS,54,0)</f>
        <v>#N/A</v>
      </c>
      <c r="Z543" s="17" t="e">
        <f>VLOOKUP($A543,'DATA PENGUKURAN GARDU'!$A:$BS,55,0)</f>
        <v>#N/A</v>
      </c>
      <c r="AA543" s="20" t="e">
        <f>VLOOKUP($B543,'DATA PENGUKURAN GARDU'!$A:$BS,42,0)</f>
        <v>#N/A</v>
      </c>
      <c r="AB543" s="21" t="e">
        <f t="shared" si="282"/>
        <v>#N/A</v>
      </c>
      <c r="AC543" s="20" t="e">
        <f>VLOOKUP($B543,'DATA PENGUKURAN GARDU'!$A:$BS,44,0)</f>
        <v>#N/A</v>
      </c>
      <c r="AD543" s="21" t="e">
        <f t="shared" si="283"/>
        <v>#N/A</v>
      </c>
      <c r="AE543" s="20" t="e">
        <f>VLOOKUP($B543,'DATA PENGUKURAN GARDU'!$A:$BS,46,0)</f>
        <v>#N/A</v>
      </c>
      <c r="AF543" s="21" t="e">
        <f t="shared" si="284"/>
        <v>#N/A</v>
      </c>
      <c r="AG543" s="20" t="e">
        <f>VLOOKUP($B543,'DATA PENGUKURAN GARDU'!$A:$BS,46,0)</f>
        <v>#N/A</v>
      </c>
      <c r="AH543" s="20" t="e">
        <f>VLOOKUP($B543,'DATA PENGUKURAN GARDU'!$A:$BS,53,0)</f>
        <v>#N/A</v>
      </c>
      <c r="AI543" s="20" t="e">
        <f>VLOOKUP($B543,'DATA PENGUKURAN GARDU'!$A:$BS,54,0)</f>
        <v>#N/A</v>
      </c>
      <c r="AJ543" s="17" t="e">
        <f>VLOOKUP($C543,'DATA PENGUKURAN GARDU'!$A:$BS,42,0)</f>
        <v>#N/A</v>
      </c>
      <c r="AK543" s="23" t="e">
        <f t="shared" si="285"/>
        <v>#N/A</v>
      </c>
      <c r="AL543" s="17" t="e">
        <f>VLOOKUP($C543,'DATA PENGUKURAN GARDU'!$A:$BS,44,0)</f>
        <v>#N/A</v>
      </c>
      <c r="AM543" s="23" t="e">
        <f t="shared" si="286"/>
        <v>#N/A</v>
      </c>
      <c r="AN543" s="17" t="e">
        <f>VLOOKUP($C543,'DATA PENGUKURAN GARDU'!$A:$BS,46,0)</f>
        <v>#N/A</v>
      </c>
      <c r="AO543" s="23" t="e">
        <f t="shared" si="287"/>
        <v>#N/A</v>
      </c>
      <c r="AP543" s="17" t="e">
        <f>VLOOKUP($C543,'DATA PENGUKURAN GARDU'!$A:$BS,46,0)</f>
        <v>#N/A</v>
      </c>
      <c r="AQ543" s="17" t="e">
        <f>VLOOKUP($C543,'DATA PENGUKURAN GARDU'!$A:$BS,53,0)</f>
        <v>#N/A</v>
      </c>
      <c r="AR543" s="17" t="e">
        <f>VLOOKUP($C543,'DATA PENGUKURAN GARDU'!$A:$BS,54,0)</f>
        <v>#N/A</v>
      </c>
      <c r="AS543" s="20" t="e">
        <f>VLOOKUP($D543,'DATA PENGUKURAN GARDU'!$A:$BS,42,0)</f>
        <v>#N/A</v>
      </c>
      <c r="AT543" s="21" t="e">
        <f t="shared" si="288"/>
        <v>#N/A</v>
      </c>
      <c r="AU543" s="20" t="e">
        <f>VLOOKUP($D543,'DATA PENGUKURAN GARDU'!$A:$BS,44,0)</f>
        <v>#N/A</v>
      </c>
      <c r="AV543" s="21" t="e">
        <f t="shared" si="289"/>
        <v>#N/A</v>
      </c>
      <c r="AW543" s="20" t="e">
        <f>VLOOKUP($D543,'DATA PENGUKURAN GARDU'!$A:$BS,46,0)</f>
        <v>#N/A</v>
      </c>
      <c r="AX543" s="21" t="e">
        <f t="shared" si="290"/>
        <v>#N/A</v>
      </c>
      <c r="AY543" s="20" t="e">
        <f>VLOOKUP($D543,'DATA PENGUKURAN GARDU'!$A:$BS,46,0)</f>
        <v>#N/A</v>
      </c>
      <c r="AZ543" s="20" t="e">
        <f>VLOOKUP($D543,'DATA PENGUKURAN GARDU'!$A:$BS,53,0)</f>
        <v>#N/A</v>
      </c>
      <c r="BA543" s="20" t="e">
        <f>VLOOKUP($D543,'DATA PENGUKURAN GARDU'!$A:$BS,54,0)</f>
        <v>#N/A</v>
      </c>
      <c r="BB543" s="17" t="e">
        <f>VLOOKUP($E543,'DATA PENGUKURAN GARDU'!$A:$BS,42,0)</f>
        <v>#N/A</v>
      </c>
      <c r="BC543" s="23" t="e">
        <f t="shared" si="291"/>
        <v>#N/A</v>
      </c>
      <c r="BD543" s="17" t="e">
        <f>VLOOKUP($E543,'DATA PENGUKURAN GARDU'!$A:$BS,44,0)</f>
        <v>#N/A</v>
      </c>
      <c r="BE543" s="23" t="e">
        <f t="shared" si="292"/>
        <v>#N/A</v>
      </c>
      <c r="BF543" s="17" t="e">
        <f>VLOOKUP($E543,'DATA PENGUKURAN GARDU'!$A:$BS,46,0)</f>
        <v>#N/A</v>
      </c>
      <c r="BG543" s="23" t="e">
        <f t="shared" si="293"/>
        <v>#N/A</v>
      </c>
      <c r="BH543" s="17" t="e">
        <f>VLOOKUP($E543,'DATA PENGUKURAN GARDU'!$A:$BS,46,0)</f>
        <v>#N/A</v>
      </c>
      <c r="BI543" s="17" t="e">
        <f>VLOOKUP($E543,'DATA PENGUKURAN GARDU'!$A:$BS,53,0)</f>
        <v>#N/A</v>
      </c>
      <c r="BJ543" s="17" t="e">
        <f>VLOOKUP($E543,'DATA PENGUKURAN GARDU'!$A:$BS,54,0)</f>
        <v>#N/A</v>
      </c>
      <c r="BK543" s="20" t="e">
        <f t="shared" si="294"/>
        <v>#N/A</v>
      </c>
      <c r="BL543" s="20" t="e">
        <f t="shared" si="295"/>
        <v>#N/A</v>
      </c>
      <c r="BM543" s="20" t="e">
        <f t="shared" si="296"/>
        <v>#N/A</v>
      </c>
      <c r="BN543" s="25" t="e">
        <f t="shared" si="297"/>
        <v>#N/A</v>
      </c>
      <c r="BO543" s="26" t="str">
        <f t="shared" si="298"/>
        <v>0</v>
      </c>
      <c r="BP543" s="21" t="e">
        <f t="shared" si="299"/>
        <v>#VALUE!</v>
      </c>
      <c r="BQ543" s="20" t="e">
        <f t="shared" si="300"/>
        <v>#N/A</v>
      </c>
      <c r="BR543" s="20" t="e">
        <v>#N/A</v>
      </c>
      <c r="BS543" s="9" t="e">
        <v>#N/A</v>
      </c>
      <c r="BT543" s="2" t="e">
        <f t="shared" si="301"/>
        <v>#VALUE!</v>
      </c>
      <c r="BU543" s="2" t="e">
        <f t="shared" si="269"/>
        <v>#N/A</v>
      </c>
      <c r="BV543" s="2" t="e">
        <f t="shared" si="270"/>
        <v>#N/A</v>
      </c>
    </row>
    <row r="544" s="2" customFormat="1" ht="22.95" customHeight="1" spans="1:74">
      <c r="A544" s="9" t="str">
        <f t="shared" si="271"/>
        <v>K-133Induk</v>
      </c>
      <c r="B544" s="9" t="str">
        <f t="shared" si="272"/>
        <v>K-133jurusan 1</v>
      </c>
      <c r="C544" s="9" t="str">
        <f t="shared" si="273"/>
        <v>K-133jurusan 2</v>
      </c>
      <c r="D544" s="9" t="str">
        <f t="shared" si="274"/>
        <v>K-133jurusan 3</v>
      </c>
      <c r="E544" s="9" t="str">
        <f t="shared" si="275"/>
        <v>K-133jurusan 4</v>
      </c>
      <c r="F544" s="10" t="s">
        <v>462</v>
      </c>
      <c r="G544" s="10" t="s">
        <v>132</v>
      </c>
      <c r="H544" s="10" t="s">
        <v>695</v>
      </c>
      <c r="I544" s="10">
        <v>0.729553</v>
      </c>
      <c r="J544" s="10">
        <v>124.314468</v>
      </c>
      <c r="K544" s="10" t="s">
        <v>7465</v>
      </c>
      <c r="L544" s="10" t="s">
        <v>7465</v>
      </c>
      <c r="M544" s="10" t="s">
        <v>7465</v>
      </c>
      <c r="N544" s="14">
        <f t="shared" si="276"/>
        <v>0</v>
      </c>
      <c r="O544" s="15" t="e">
        <f t="shared" si="277"/>
        <v>#VALUE!</v>
      </c>
      <c r="P544" s="15" t="e">
        <f t="shared" si="278"/>
        <v>#VALUE!</v>
      </c>
      <c r="Q544" s="17" t="e">
        <f>VLOOKUP($A544,'DATA PENGUKURAN GARDU'!$A:$BS,42,0)</f>
        <v>#N/A</v>
      </c>
      <c r="R544" s="18" t="e">
        <f t="shared" si="279"/>
        <v>#N/A</v>
      </c>
      <c r="S544" s="17" t="e">
        <f>VLOOKUP($A544,'DATA PENGUKURAN GARDU'!$A:$BS,44,0)</f>
        <v>#N/A</v>
      </c>
      <c r="T544" s="18" t="e">
        <f t="shared" si="280"/>
        <v>#N/A</v>
      </c>
      <c r="U544" s="17" t="e">
        <f>VLOOKUP($A544,'DATA PENGUKURAN GARDU'!$A:$BS,46,0)</f>
        <v>#N/A</v>
      </c>
      <c r="V544" s="18" t="e">
        <f t="shared" si="281"/>
        <v>#N/A</v>
      </c>
      <c r="W544" s="17" t="e">
        <f>VLOOKUP($A544,'DATA PENGUKURAN GARDU'!$A:$BS,48,0)</f>
        <v>#N/A</v>
      </c>
      <c r="X544" s="17" t="e">
        <f>VLOOKUP($A544,'DATA PENGUKURAN GARDU'!$A:$BS,53,0)</f>
        <v>#N/A</v>
      </c>
      <c r="Y544" s="17" t="e">
        <f>VLOOKUP($A544,'DATA PENGUKURAN GARDU'!$A:$BS,54,0)</f>
        <v>#N/A</v>
      </c>
      <c r="Z544" s="17" t="e">
        <f>VLOOKUP($A544,'DATA PENGUKURAN GARDU'!$A:$BS,55,0)</f>
        <v>#N/A</v>
      </c>
      <c r="AA544" s="20" t="e">
        <f>VLOOKUP($B544,'DATA PENGUKURAN GARDU'!$A:$BS,42,0)</f>
        <v>#N/A</v>
      </c>
      <c r="AB544" s="21" t="e">
        <f t="shared" si="282"/>
        <v>#N/A</v>
      </c>
      <c r="AC544" s="20" t="e">
        <f>VLOOKUP($B544,'DATA PENGUKURAN GARDU'!$A:$BS,44,0)</f>
        <v>#N/A</v>
      </c>
      <c r="AD544" s="21" t="e">
        <f t="shared" si="283"/>
        <v>#N/A</v>
      </c>
      <c r="AE544" s="20" t="e">
        <f>VLOOKUP($B544,'DATA PENGUKURAN GARDU'!$A:$BS,46,0)</f>
        <v>#N/A</v>
      </c>
      <c r="AF544" s="21" t="e">
        <f t="shared" si="284"/>
        <v>#N/A</v>
      </c>
      <c r="AG544" s="20" t="e">
        <f>VLOOKUP($B544,'DATA PENGUKURAN GARDU'!$A:$BS,46,0)</f>
        <v>#N/A</v>
      </c>
      <c r="AH544" s="20" t="e">
        <f>VLOOKUP($B544,'DATA PENGUKURAN GARDU'!$A:$BS,53,0)</f>
        <v>#N/A</v>
      </c>
      <c r="AI544" s="20" t="e">
        <f>VLOOKUP($B544,'DATA PENGUKURAN GARDU'!$A:$BS,54,0)</f>
        <v>#N/A</v>
      </c>
      <c r="AJ544" s="17" t="e">
        <f>VLOOKUP($C544,'DATA PENGUKURAN GARDU'!$A:$BS,42,0)</f>
        <v>#N/A</v>
      </c>
      <c r="AK544" s="23" t="e">
        <f t="shared" si="285"/>
        <v>#N/A</v>
      </c>
      <c r="AL544" s="17" t="e">
        <f>VLOOKUP($C544,'DATA PENGUKURAN GARDU'!$A:$BS,44,0)</f>
        <v>#N/A</v>
      </c>
      <c r="AM544" s="23" t="e">
        <f t="shared" si="286"/>
        <v>#N/A</v>
      </c>
      <c r="AN544" s="17" t="e">
        <f>VLOOKUP($C544,'DATA PENGUKURAN GARDU'!$A:$BS,46,0)</f>
        <v>#N/A</v>
      </c>
      <c r="AO544" s="23" t="e">
        <f t="shared" si="287"/>
        <v>#N/A</v>
      </c>
      <c r="AP544" s="17" t="e">
        <f>VLOOKUP($C544,'DATA PENGUKURAN GARDU'!$A:$BS,46,0)</f>
        <v>#N/A</v>
      </c>
      <c r="AQ544" s="17" t="e">
        <f>VLOOKUP($C544,'DATA PENGUKURAN GARDU'!$A:$BS,53,0)</f>
        <v>#N/A</v>
      </c>
      <c r="AR544" s="17" t="e">
        <f>VLOOKUP($C544,'DATA PENGUKURAN GARDU'!$A:$BS,54,0)</f>
        <v>#N/A</v>
      </c>
      <c r="AS544" s="20" t="e">
        <f>VLOOKUP($D544,'DATA PENGUKURAN GARDU'!$A:$BS,42,0)</f>
        <v>#N/A</v>
      </c>
      <c r="AT544" s="21" t="e">
        <f t="shared" si="288"/>
        <v>#N/A</v>
      </c>
      <c r="AU544" s="20" t="e">
        <f>VLOOKUP($D544,'DATA PENGUKURAN GARDU'!$A:$BS,44,0)</f>
        <v>#N/A</v>
      </c>
      <c r="AV544" s="21" t="e">
        <f t="shared" si="289"/>
        <v>#N/A</v>
      </c>
      <c r="AW544" s="20" t="e">
        <f>VLOOKUP($D544,'DATA PENGUKURAN GARDU'!$A:$BS,46,0)</f>
        <v>#N/A</v>
      </c>
      <c r="AX544" s="21" t="e">
        <f t="shared" si="290"/>
        <v>#N/A</v>
      </c>
      <c r="AY544" s="20" t="e">
        <f>VLOOKUP($D544,'DATA PENGUKURAN GARDU'!$A:$BS,46,0)</f>
        <v>#N/A</v>
      </c>
      <c r="AZ544" s="20" t="e">
        <f>VLOOKUP($D544,'DATA PENGUKURAN GARDU'!$A:$BS,53,0)</f>
        <v>#N/A</v>
      </c>
      <c r="BA544" s="20" t="e">
        <f>VLOOKUP($D544,'DATA PENGUKURAN GARDU'!$A:$BS,54,0)</f>
        <v>#N/A</v>
      </c>
      <c r="BB544" s="17" t="e">
        <f>VLOOKUP($E544,'DATA PENGUKURAN GARDU'!$A:$BS,42,0)</f>
        <v>#N/A</v>
      </c>
      <c r="BC544" s="23" t="e">
        <f t="shared" si="291"/>
        <v>#N/A</v>
      </c>
      <c r="BD544" s="17" t="e">
        <f>VLOOKUP($E544,'DATA PENGUKURAN GARDU'!$A:$BS,44,0)</f>
        <v>#N/A</v>
      </c>
      <c r="BE544" s="23" t="e">
        <f t="shared" si="292"/>
        <v>#N/A</v>
      </c>
      <c r="BF544" s="17" t="e">
        <f>VLOOKUP($E544,'DATA PENGUKURAN GARDU'!$A:$BS,46,0)</f>
        <v>#N/A</v>
      </c>
      <c r="BG544" s="23" t="e">
        <f t="shared" si="293"/>
        <v>#N/A</v>
      </c>
      <c r="BH544" s="17" t="e">
        <f>VLOOKUP($E544,'DATA PENGUKURAN GARDU'!$A:$BS,46,0)</f>
        <v>#N/A</v>
      </c>
      <c r="BI544" s="17" t="e">
        <f>VLOOKUP($E544,'DATA PENGUKURAN GARDU'!$A:$BS,53,0)</f>
        <v>#N/A</v>
      </c>
      <c r="BJ544" s="17" t="e">
        <f>VLOOKUP($E544,'DATA PENGUKURAN GARDU'!$A:$BS,54,0)</f>
        <v>#N/A</v>
      </c>
      <c r="BK544" s="20" t="e">
        <f t="shared" si="294"/>
        <v>#N/A</v>
      </c>
      <c r="BL544" s="20" t="e">
        <f t="shared" si="295"/>
        <v>#N/A</v>
      </c>
      <c r="BM544" s="20" t="e">
        <f t="shared" si="296"/>
        <v>#N/A</v>
      </c>
      <c r="BN544" s="25" t="e">
        <f t="shared" si="297"/>
        <v>#N/A</v>
      </c>
      <c r="BO544" s="26" t="str">
        <f t="shared" si="298"/>
        <v>0</v>
      </c>
      <c r="BP544" s="21" t="e">
        <f t="shared" si="299"/>
        <v>#VALUE!</v>
      </c>
      <c r="BQ544" s="20" t="e">
        <f t="shared" si="300"/>
        <v>#N/A</v>
      </c>
      <c r="BR544" s="20" t="e">
        <v>#N/A</v>
      </c>
      <c r="BS544" s="9" t="e">
        <v>#N/A</v>
      </c>
      <c r="BT544" s="2" t="e">
        <f t="shared" si="301"/>
        <v>#VALUE!</v>
      </c>
      <c r="BU544" s="2" t="e">
        <f t="shared" si="269"/>
        <v>#N/A</v>
      </c>
      <c r="BV544" s="2" t="e">
        <f t="shared" si="270"/>
        <v>#N/A</v>
      </c>
    </row>
    <row r="545" s="2" customFormat="1" ht="22.95" customHeight="1" spans="1:74">
      <c r="A545" s="9" t="str">
        <f t="shared" si="271"/>
        <v>M 109Induk</v>
      </c>
      <c r="B545" s="9" t="str">
        <f t="shared" si="272"/>
        <v>M 109jurusan 1</v>
      </c>
      <c r="C545" s="9" t="str">
        <f t="shared" si="273"/>
        <v>M 109jurusan 2</v>
      </c>
      <c r="D545" s="9" t="str">
        <f t="shared" si="274"/>
        <v>M 109jurusan 3</v>
      </c>
      <c r="E545" s="9" t="str">
        <f t="shared" si="275"/>
        <v>M 109jurusan 4</v>
      </c>
      <c r="F545" s="10" t="s">
        <v>131</v>
      </c>
      <c r="G545" s="10" t="s">
        <v>131</v>
      </c>
      <c r="H545" s="10" t="s">
        <v>696</v>
      </c>
      <c r="I545" s="10">
        <v>0.57369</v>
      </c>
      <c r="J545" s="10">
        <v>124.0832</v>
      </c>
      <c r="K545" s="10" t="s">
        <v>7465</v>
      </c>
      <c r="L545" s="10" t="s">
        <v>7465</v>
      </c>
      <c r="M545" s="10" t="s">
        <v>7465</v>
      </c>
      <c r="N545" s="14">
        <f t="shared" si="276"/>
        <v>0</v>
      </c>
      <c r="O545" s="15" t="e">
        <f t="shared" si="277"/>
        <v>#VALUE!</v>
      </c>
      <c r="P545" s="15" t="e">
        <f t="shared" si="278"/>
        <v>#VALUE!</v>
      </c>
      <c r="Q545" s="17" t="e">
        <f>VLOOKUP($A545,'DATA PENGUKURAN GARDU'!$A:$BS,42,0)</f>
        <v>#N/A</v>
      </c>
      <c r="R545" s="18" t="e">
        <f t="shared" si="279"/>
        <v>#N/A</v>
      </c>
      <c r="S545" s="17" t="e">
        <f>VLOOKUP($A545,'DATA PENGUKURAN GARDU'!$A:$BS,44,0)</f>
        <v>#N/A</v>
      </c>
      <c r="T545" s="18" t="e">
        <f t="shared" si="280"/>
        <v>#N/A</v>
      </c>
      <c r="U545" s="17" t="e">
        <f>VLOOKUP($A545,'DATA PENGUKURAN GARDU'!$A:$BS,46,0)</f>
        <v>#N/A</v>
      </c>
      <c r="V545" s="18" t="e">
        <f t="shared" si="281"/>
        <v>#N/A</v>
      </c>
      <c r="W545" s="17" t="e">
        <f>VLOOKUP($A545,'DATA PENGUKURAN GARDU'!$A:$BS,48,0)</f>
        <v>#N/A</v>
      </c>
      <c r="X545" s="17" t="e">
        <f>VLOOKUP($A545,'DATA PENGUKURAN GARDU'!$A:$BS,53,0)</f>
        <v>#N/A</v>
      </c>
      <c r="Y545" s="17" t="e">
        <f>VLOOKUP($A545,'DATA PENGUKURAN GARDU'!$A:$BS,54,0)</f>
        <v>#N/A</v>
      </c>
      <c r="Z545" s="17" t="e">
        <f>VLOOKUP($A545,'DATA PENGUKURAN GARDU'!$A:$BS,55,0)</f>
        <v>#N/A</v>
      </c>
      <c r="AA545" s="20" t="e">
        <f>VLOOKUP($B545,'DATA PENGUKURAN GARDU'!$A:$BS,42,0)</f>
        <v>#N/A</v>
      </c>
      <c r="AB545" s="21" t="e">
        <f t="shared" si="282"/>
        <v>#N/A</v>
      </c>
      <c r="AC545" s="20" t="e">
        <f>VLOOKUP($B545,'DATA PENGUKURAN GARDU'!$A:$BS,44,0)</f>
        <v>#N/A</v>
      </c>
      <c r="AD545" s="21" t="e">
        <f t="shared" si="283"/>
        <v>#N/A</v>
      </c>
      <c r="AE545" s="20" t="e">
        <f>VLOOKUP($B545,'DATA PENGUKURAN GARDU'!$A:$BS,46,0)</f>
        <v>#N/A</v>
      </c>
      <c r="AF545" s="21" t="e">
        <f t="shared" si="284"/>
        <v>#N/A</v>
      </c>
      <c r="AG545" s="20" t="e">
        <f>VLOOKUP($B545,'DATA PENGUKURAN GARDU'!$A:$BS,46,0)</f>
        <v>#N/A</v>
      </c>
      <c r="AH545" s="20" t="e">
        <f>VLOOKUP($B545,'DATA PENGUKURAN GARDU'!$A:$BS,53,0)</f>
        <v>#N/A</v>
      </c>
      <c r="AI545" s="20" t="e">
        <f>VLOOKUP($B545,'DATA PENGUKURAN GARDU'!$A:$BS,54,0)</f>
        <v>#N/A</v>
      </c>
      <c r="AJ545" s="17" t="e">
        <f>VLOOKUP($C545,'DATA PENGUKURAN GARDU'!$A:$BS,42,0)</f>
        <v>#N/A</v>
      </c>
      <c r="AK545" s="23" t="e">
        <f t="shared" si="285"/>
        <v>#N/A</v>
      </c>
      <c r="AL545" s="17" t="e">
        <f>VLOOKUP($C545,'DATA PENGUKURAN GARDU'!$A:$BS,44,0)</f>
        <v>#N/A</v>
      </c>
      <c r="AM545" s="23" t="e">
        <f t="shared" si="286"/>
        <v>#N/A</v>
      </c>
      <c r="AN545" s="17" t="e">
        <f>VLOOKUP($C545,'DATA PENGUKURAN GARDU'!$A:$BS,46,0)</f>
        <v>#N/A</v>
      </c>
      <c r="AO545" s="23" t="e">
        <f t="shared" si="287"/>
        <v>#N/A</v>
      </c>
      <c r="AP545" s="17" t="e">
        <f>VLOOKUP($C545,'DATA PENGUKURAN GARDU'!$A:$BS,46,0)</f>
        <v>#N/A</v>
      </c>
      <c r="AQ545" s="17" t="e">
        <f>VLOOKUP($C545,'DATA PENGUKURAN GARDU'!$A:$BS,53,0)</f>
        <v>#N/A</v>
      </c>
      <c r="AR545" s="17" t="e">
        <f>VLOOKUP($C545,'DATA PENGUKURAN GARDU'!$A:$BS,54,0)</f>
        <v>#N/A</v>
      </c>
      <c r="AS545" s="20" t="e">
        <f>VLOOKUP($D545,'DATA PENGUKURAN GARDU'!$A:$BS,42,0)</f>
        <v>#N/A</v>
      </c>
      <c r="AT545" s="21" t="e">
        <f t="shared" si="288"/>
        <v>#N/A</v>
      </c>
      <c r="AU545" s="20" t="e">
        <f>VLOOKUP($D545,'DATA PENGUKURAN GARDU'!$A:$BS,44,0)</f>
        <v>#N/A</v>
      </c>
      <c r="AV545" s="21" t="e">
        <f t="shared" si="289"/>
        <v>#N/A</v>
      </c>
      <c r="AW545" s="20" t="e">
        <f>VLOOKUP($D545,'DATA PENGUKURAN GARDU'!$A:$BS,46,0)</f>
        <v>#N/A</v>
      </c>
      <c r="AX545" s="21" t="e">
        <f t="shared" si="290"/>
        <v>#N/A</v>
      </c>
      <c r="AY545" s="20" t="e">
        <f>VLOOKUP($D545,'DATA PENGUKURAN GARDU'!$A:$BS,46,0)</f>
        <v>#N/A</v>
      </c>
      <c r="AZ545" s="20" t="e">
        <f>VLOOKUP($D545,'DATA PENGUKURAN GARDU'!$A:$BS,53,0)</f>
        <v>#N/A</v>
      </c>
      <c r="BA545" s="20" t="e">
        <f>VLOOKUP($D545,'DATA PENGUKURAN GARDU'!$A:$BS,54,0)</f>
        <v>#N/A</v>
      </c>
      <c r="BB545" s="17" t="e">
        <f>VLOOKUP($E545,'DATA PENGUKURAN GARDU'!$A:$BS,42,0)</f>
        <v>#N/A</v>
      </c>
      <c r="BC545" s="23" t="e">
        <f t="shared" si="291"/>
        <v>#N/A</v>
      </c>
      <c r="BD545" s="17" t="e">
        <f>VLOOKUP($E545,'DATA PENGUKURAN GARDU'!$A:$BS,44,0)</f>
        <v>#N/A</v>
      </c>
      <c r="BE545" s="23" t="e">
        <f t="shared" si="292"/>
        <v>#N/A</v>
      </c>
      <c r="BF545" s="17" t="e">
        <f>VLOOKUP($E545,'DATA PENGUKURAN GARDU'!$A:$BS,46,0)</f>
        <v>#N/A</v>
      </c>
      <c r="BG545" s="23" t="e">
        <f t="shared" si="293"/>
        <v>#N/A</v>
      </c>
      <c r="BH545" s="17" t="e">
        <f>VLOOKUP($E545,'DATA PENGUKURAN GARDU'!$A:$BS,46,0)</f>
        <v>#N/A</v>
      </c>
      <c r="BI545" s="17" t="e">
        <f>VLOOKUP($E545,'DATA PENGUKURAN GARDU'!$A:$BS,53,0)</f>
        <v>#N/A</v>
      </c>
      <c r="BJ545" s="17" t="e">
        <f>VLOOKUP($E545,'DATA PENGUKURAN GARDU'!$A:$BS,54,0)</f>
        <v>#N/A</v>
      </c>
      <c r="BK545" s="20" t="e">
        <f t="shared" si="294"/>
        <v>#N/A</v>
      </c>
      <c r="BL545" s="20" t="e">
        <f t="shared" si="295"/>
        <v>#N/A</v>
      </c>
      <c r="BM545" s="20" t="e">
        <f t="shared" si="296"/>
        <v>#N/A</v>
      </c>
      <c r="BN545" s="25" t="e">
        <f t="shared" si="297"/>
        <v>#N/A</v>
      </c>
      <c r="BO545" s="26" t="str">
        <f t="shared" si="298"/>
        <v>0</v>
      </c>
      <c r="BP545" s="21" t="e">
        <f t="shared" si="299"/>
        <v>#VALUE!</v>
      </c>
      <c r="BQ545" s="20" t="e">
        <f t="shared" si="300"/>
        <v>#N/A</v>
      </c>
      <c r="BR545" s="20" t="e">
        <v>#N/A</v>
      </c>
      <c r="BS545" s="9" t="e">
        <v>#N/A</v>
      </c>
      <c r="BT545" s="2" t="e">
        <f t="shared" si="301"/>
        <v>#VALUE!</v>
      </c>
      <c r="BU545" s="2" t="e">
        <f t="shared" si="269"/>
        <v>#N/A</v>
      </c>
      <c r="BV545" s="2" t="e">
        <f t="shared" si="270"/>
        <v>#N/A</v>
      </c>
    </row>
    <row r="546" s="2" customFormat="1" ht="22.95" customHeight="1" spans="1:74">
      <c r="A546" s="9" t="str">
        <f t="shared" si="271"/>
        <v>M 76Induk</v>
      </c>
      <c r="B546" s="9" t="str">
        <f t="shared" si="272"/>
        <v>M 76jurusan 1</v>
      </c>
      <c r="C546" s="9" t="str">
        <f t="shared" si="273"/>
        <v>M 76jurusan 2</v>
      </c>
      <c r="D546" s="9" t="str">
        <f t="shared" si="274"/>
        <v>M 76jurusan 3</v>
      </c>
      <c r="E546" s="9" t="str">
        <f t="shared" si="275"/>
        <v>M 76jurusan 4</v>
      </c>
      <c r="F546" s="10" t="s">
        <v>131</v>
      </c>
      <c r="G546" s="10" t="s">
        <v>131</v>
      </c>
      <c r="H546" s="10" t="s">
        <v>697</v>
      </c>
      <c r="I546" s="10">
        <v>0.56986</v>
      </c>
      <c r="J546" s="10">
        <v>123.9788</v>
      </c>
      <c r="K546" s="10" t="s">
        <v>7465</v>
      </c>
      <c r="L546" s="10" t="s">
        <v>7465</v>
      </c>
      <c r="M546" s="10" t="s">
        <v>7465</v>
      </c>
      <c r="N546" s="14">
        <f t="shared" si="276"/>
        <v>0</v>
      </c>
      <c r="O546" s="15" t="e">
        <f t="shared" si="277"/>
        <v>#VALUE!</v>
      </c>
      <c r="P546" s="15" t="e">
        <f t="shared" si="278"/>
        <v>#VALUE!</v>
      </c>
      <c r="Q546" s="17" t="e">
        <f>VLOOKUP($A546,'DATA PENGUKURAN GARDU'!$A:$BS,42,0)</f>
        <v>#N/A</v>
      </c>
      <c r="R546" s="18" t="e">
        <f t="shared" si="279"/>
        <v>#N/A</v>
      </c>
      <c r="S546" s="17" t="e">
        <f>VLOOKUP($A546,'DATA PENGUKURAN GARDU'!$A:$BS,44,0)</f>
        <v>#N/A</v>
      </c>
      <c r="T546" s="18" t="e">
        <f t="shared" si="280"/>
        <v>#N/A</v>
      </c>
      <c r="U546" s="17" t="e">
        <f>VLOOKUP($A546,'DATA PENGUKURAN GARDU'!$A:$BS,46,0)</f>
        <v>#N/A</v>
      </c>
      <c r="V546" s="18" t="e">
        <f t="shared" si="281"/>
        <v>#N/A</v>
      </c>
      <c r="W546" s="17" t="e">
        <f>VLOOKUP($A546,'DATA PENGUKURAN GARDU'!$A:$BS,48,0)</f>
        <v>#N/A</v>
      </c>
      <c r="X546" s="17" t="e">
        <f>VLOOKUP($A546,'DATA PENGUKURAN GARDU'!$A:$BS,53,0)</f>
        <v>#N/A</v>
      </c>
      <c r="Y546" s="17" t="e">
        <f>VLOOKUP($A546,'DATA PENGUKURAN GARDU'!$A:$BS,54,0)</f>
        <v>#N/A</v>
      </c>
      <c r="Z546" s="17" t="e">
        <f>VLOOKUP($A546,'DATA PENGUKURAN GARDU'!$A:$BS,55,0)</f>
        <v>#N/A</v>
      </c>
      <c r="AA546" s="20" t="e">
        <f>VLOOKUP($B546,'DATA PENGUKURAN GARDU'!$A:$BS,42,0)</f>
        <v>#N/A</v>
      </c>
      <c r="AB546" s="21" t="e">
        <f t="shared" si="282"/>
        <v>#N/A</v>
      </c>
      <c r="AC546" s="20" t="e">
        <f>VLOOKUP($B546,'DATA PENGUKURAN GARDU'!$A:$BS,44,0)</f>
        <v>#N/A</v>
      </c>
      <c r="AD546" s="21" t="e">
        <f t="shared" si="283"/>
        <v>#N/A</v>
      </c>
      <c r="AE546" s="20" t="e">
        <f>VLOOKUP($B546,'DATA PENGUKURAN GARDU'!$A:$BS,46,0)</f>
        <v>#N/A</v>
      </c>
      <c r="AF546" s="21" t="e">
        <f t="shared" si="284"/>
        <v>#N/A</v>
      </c>
      <c r="AG546" s="20" t="e">
        <f>VLOOKUP($B546,'DATA PENGUKURAN GARDU'!$A:$BS,46,0)</f>
        <v>#N/A</v>
      </c>
      <c r="AH546" s="20" t="e">
        <f>VLOOKUP($B546,'DATA PENGUKURAN GARDU'!$A:$BS,53,0)</f>
        <v>#N/A</v>
      </c>
      <c r="AI546" s="20" t="e">
        <f>VLOOKUP($B546,'DATA PENGUKURAN GARDU'!$A:$BS,54,0)</f>
        <v>#N/A</v>
      </c>
      <c r="AJ546" s="17" t="e">
        <f>VLOOKUP($C546,'DATA PENGUKURAN GARDU'!$A:$BS,42,0)</f>
        <v>#N/A</v>
      </c>
      <c r="AK546" s="23" t="e">
        <f t="shared" si="285"/>
        <v>#N/A</v>
      </c>
      <c r="AL546" s="17" t="e">
        <f>VLOOKUP($C546,'DATA PENGUKURAN GARDU'!$A:$BS,44,0)</f>
        <v>#N/A</v>
      </c>
      <c r="AM546" s="23" t="e">
        <f t="shared" si="286"/>
        <v>#N/A</v>
      </c>
      <c r="AN546" s="17" t="e">
        <f>VLOOKUP($C546,'DATA PENGUKURAN GARDU'!$A:$BS,46,0)</f>
        <v>#N/A</v>
      </c>
      <c r="AO546" s="23" t="e">
        <f t="shared" si="287"/>
        <v>#N/A</v>
      </c>
      <c r="AP546" s="17" t="e">
        <f>VLOOKUP($C546,'DATA PENGUKURAN GARDU'!$A:$BS,46,0)</f>
        <v>#N/A</v>
      </c>
      <c r="AQ546" s="17" t="e">
        <f>VLOOKUP($C546,'DATA PENGUKURAN GARDU'!$A:$BS,53,0)</f>
        <v>#N/A</v>
      </c>
      <c r="AR546" s="17" t="e">
        <f>VLOOKUP($C546,'DATA PENGUKURAN GARDU'!$A:$BS,54,0)</f>
        <v>#N/A</v>
      </c>
      <c r="AS546" s="20" t="e">
        <f>VLOOKUP($D546,'DATA PENGUKURAN GARDU'!$A:$BS,42,0)</f>
        <v>#N/A</v>
      </c>
      <c r="AT546" s="21" t="e">
        <f t="shared" si="288"/>
        <v>#N/A</v>
      </c>
      <c r="AU546" s="20" t="e">
        <f>VLOOKUP($D546,'DATA PENGUKURAN GARDU'!$A:$BS,44,0)</f>
        <v>#N/A</v>
      </c>
      <c r="AV546" s="21" t="e">
        <f t="shared" si="289"/>
        <v>#N/A</v>
      </c>
      <c r="AW546" s="20" t="e">
        <f>VLOOKUP($D546,'DATA PENGUKURAN GARDU'!$A:$BS,46,0)</f>
        <v>#N/A</v>
      </c>
      <c r="AX546" s="21" t="e">
        <f t="shared" si="290"/>
        <v>#N/A</v>
      </c>
      <c r="AY546" s="20" t="e">
        <f>VLOOKUP($D546,'DATA PENGUKURAN GARDU'!$A:$BS,46,0)</f>
        <v>#N/A</v>
      </c>
      <c r="AZ546" s="20" t="e">
        <f>VLOOKUP($D546,'DATA PENGUKURAN GARDU'!$A:$BS,53,0)</f>
        <v>#N/A</v>
      </c>
      <c r="BA546" s="20" t="e">
        <f>VLOOKUP($D546,'DATA PENGUKURAN GARDU'!$A:$BS,54,0)</f>
        <v>#N/A</v>
      </c>
      <c r="BB546" s="17" t="e">
        <f>VLOOKUP($E546,'DATA PENGUKURAN GARDU'!$A:$BS,42,0)</f>
        <v>#N/A</v>
      </c>
      <c r="BC546" s="23" t="e">
        <f t="shared" si="291"/>
        <v>#N/A</v>
      </c>
      <c r="BD546" s="17" t="e">
        <f>VLOOKUP($E546,'DATA PENGUKURAN GARDU'!$A:$BS,44,0)</f>
        <v>#N/A</v>
      </c>
      <c r="BE546" s="23" t="e">
        <f t="shared" si="292"/>
        <v>#N/A</v>
      </c>
      <c r="BF546" s="17" t="e">
        <f>VLOOKUP($E546,'DATA PENGUKURAN GARDU'!$A:$BS,46,0)</f>
        <v>#N/A</v>
      </c>
      <c r="BG546" s="23" t="e">
        <f t="shared" si="293"/>
        <v>#N/A</v>
      </c>
      <c r="BH546" s="17" t="e">
        <f>VLOOKUP($E546,'DATA PENGUKURAN GARDU'!$A:$BS,46,0)</f>
        <v>#N/A</v>
      </c>
      <c r="BI546" s="17" t="e">
        <f>VLOOKUP($E546,'DATA PENGUKURAN GARDU'!$A:$BS,53,0)</f>
        <v>#N/A</v>
      </c>
      <c r="BJ546" s="17" t="e">
        <f>VLOOKUP($E546,'DATA PENGUKURAN GARDU'!$A:$BS,54,0)</f>
        <v>#N/A</v>
      </c>
      <c r="BK546" s="20" t="e">
        <f t="shared" si="294"/>
        <v>#N/A</v>
      </c>
      <c r="BL546" s="20" t="e">
        <f t="shared" si="295"/>
        <v>#N/A</v>
      </c>
      <c r="BM546" s="20" t="e">
        <f t="shared" si="296"/>
        <v>#N/A</v>
      </c>
      <c r="BN546" s="25" t="e">
        <f t="shared" si="297"/>
        <v>#N/A</v>
      </c>
      <c r="BO546" s="26" t="str">
        <f t="shared" si="298"/>
        <v>0</v>
      </c>
      <c r="BP546" s="21" t="e">
        <f t="shared" si="299"/>
        <v>#VALUE!</v>
      </c>
      <c r="BQ546" s="20" t="e">
        <f t="shared" si="300"/>
        <v>#N/A</v>
      </c>
      <c r="BR546" s="20" t="e">
        <v>#N/A</v>
      </c>
      <c r="BS546" s="9" t="e">
        <v>#N/A</v>
      </c>
      <c r="BT546" s="2" t="e">
        <f t="shared" si="301"/>
        <v>#VALUE!</v>
      </c>
      <c r="BU546" s="2" t="e">
        <f t="shared" si="269"/>
        <v>#N/A</v>
      </c>
      <c r="BV546" s="2" t="e">
        <f t="shared" si="270"/>
        <v>#N/A</v>
      </c>
    </row>
    <row r="547" s="2" customFormat="1" ht="22.95" customHeight="1" spans="1:74">
      <c r="A547" s="9" t="str">
        <f t="shared" si="271"/>
        <v>M 79Induk</v>
      </c>
      <c r="B547" s="9" t="str">
        <f t="shared" si="272"/>
        <v>M 79jurusan 1</v>
      </c>
      <c r="C547" s="9" t="str">
        <f t="shared" si="273"/>
        <v>M 79jurusan 2</v>
      </c>
      <c r="D547" s="9" t="str">
        <f t="shared" si="274"/>
        <v>M 79jurusan 3</v>
      </c>
      <c r="E547" s="9" t="str">
        <f t="shared" si="275"/>
        <v>M 79jurusan 4</v>
      </c>
      <c r="F547" s="10" t="s">
        <v>131</v>
      </c>
      <c r="G547" s="10" t="s">
        <v>131</v>
      </c>
      <c r="H547" s="10" t="s">
        <v>698</v>
      </c>
      <c r="I547" s="10">
        <v>0.5551</v>
      </c>
      <c r="J547" s="10">
        <v>123.9591</v>
      </c>
      <c r="K547" s="10" t="s">
        <v>7465</v>
      </c>
      <c r="L547" s="10" t="s">
        <v>7465</v>
      </c>
      <c r="M547" s="10" t="s">
        <v>7465</v>
      </c>
      <c r="N547" s="14">
        <f t="shared" si="276"/>
        <v>0</v>
      </c>
      <c r="O547" s="15" t="e">
        <f t="shared" si="277"/>
        <v>#VALUE!</v>
      </c>
      <c r="P547" s="15" t="e">
        <f t="shared" si="278"/>
        <v>#VALUE!</v>
      </c>
      <c r="Q547" s="17" t="e">
        <f>VLOOKUP($A547,'DATA PENGUKURAN GARDU'!$A:$BS,42,0)</f>
        <v>#N/A</v>
      </c>
      <c r="R547" s="18" t="e">
        <f t="shared" si="279"/>
        <v>#N/A</v>
      </c>
      <c r="S547" s="17" t="e">
        <f>VLOOKUP($A547,'DATA PENGUKURAN GARDU'!$A:$BS,44,0)</f>
        <v>#N/A</v>
      </c>
      <c r="T547" s="18" t="e">
        <f t="shared" si="280"/>
        <v>#N/A</v>
      </c>
      <c r="U547" s="17" t="e">
        <f>VLOOKUP($A547,'DATA PENGUKURAN GARDU'!$A:$BS,46,0)</f>
        <v>#N/A</v>
      </c>
      <c r="V547" s="18" t="e">
        <f t="shared" si="281"/>
        <v>#N/A</v>
      </c>
      <c r="W547" s="17" t="e">
        <f>VLOOKUP($A547,'DATA PENGUKURAN GARDU'!$A:$BS,48,0)</f>
        <v>#N/A</v>
      </c>
      <c r="X547" s="17" t="e">
        <f>VLOOKUP($A547,'DATA PENGUKURAN GARDU'!$A:$BS,53,0)</f>
        <v>#N/A</v>
      </c>
      <c r="Y547" s="17" t="e">
        <f>VLOOKUP($A547,'DATA PENGUKURAN GARDU'!$A:$BS,54,0)</f>
        <v>#N/A</v>
      </c>
      <c r="Z547" s="17" t="e">
        <f>VLOOKUP($A547,'DATA PENGUKURAN GARDU'!$A:$BS,55,0)</f>
        <v>#N/A</v>
      </c>
      <c r="AA547" s="20" t="e">
        <f>VLOOKUP($B547,'DATA PENGUKURAN GARDU'!$A:$BS,42,0)</f>
        <v>#N/A</v>
      </c>
      <c r="AB547" s="21" t="e">
        <f t="shared" si="282"/>
        <v>#N/A</v>
      </c>
      <c r="AC547" s="20" t="e">
        <f>VLOOKUP($B547,'DATA PENGUKURAN GARDU'!$A:$BS,44,0)</f>
        <v>#N/A</v>
      </c>
      <c r="AD547" s="21" t="e">
        <f t="shared" si="283"/>
        <v>#N/A</v>
      </c>
      <c r="AE547" s="20" t="e">
        <f>VLOOKUP($B547,'DATA PENGUKURAN GARDU'!$A:$BS,46,0)</f>
        <v>#N/A</v>
      </c>
      <c r="AF547" s="21" t="e">
        <f t="shared" si="284"/>
        <v>#N/A</v>
      </c>
      <c r="AG547" s="20" t="e">
        <f>VLOOKUP($B547,'DATA PENGUKURAN GARDU'!$A:$BS,46,0)</f>
        <v>#N/A</v>
      </c>
      <c r="AH547" s="20" t="e">
        <f>VLOOKUP($B547,'DATA PENGUKURAN GARDU'!$A:$BS,53,0)</f>
        <v>#N/A</v>
      </c>
      <c r="AI547" s="20" t="e">
        <f>VLOOKUP($B547,'DATA PENGUKURAN GARDU'!$A:$BS,54,0)</f>
        <v>#N/A</v>
      </c>
      <c r="AJ547" s="17" t="e">
        <f>VLOOKUP($C547,'DATA PENGUKURAN GARDU'!$A:$BS,42,0)</f>
        <v>#N/A</v>
      </c>
      <c r="AK547" s="23" t="e">
        <f t="shared" si="285"/>
        <v>#N/A</v>
      </c>
      <c r="AL547" s="17" t="e">
        <f>VLOOKUP($C547,'DATA PENGUKURAN GARDU'!$A:$BS,44,0)</f>
        <v>#N/A</v>
      </c>
      <c r="AM547" s="23" t="e">
        <f t="shared" si="286"/>
        <v>#N/A</v>
      </c>
      <c r="AN547" s="17" t="e">
        <f>VLOOKUP($C547,'DATA PENGUKURAN GARDU'!$A:$BS,46,0)</f>
        <v>#N/A</v>
      </c>
      <c r="AO547" s="23" t="e">
        <f t="shared" si="287"/>
        <v>#N/A</v>
      </c>
      <c r="AP547" s="17" t="e">
        <f>VLOOKUP($C547,'DATA PENGUKURAN GARDU'!$A:$BS,46,0)</f>
        <v>#N/A</v>
      </c>
      <c r="AQ547" s="17" t="e">
        <f>VLOOKUP($C547,'DATA PENGUKURAN GARDU'!$A:$BS,53,0)</f>
        <v>#N/A</v>
      </c>
      <c r="AR547" s="17" t="e">
        <f>VLOOKUP($C547,'DATA PENGUKURAN GARDU'!$A:$BS,54,0)</f>
        <v>#N/A</v>
      </c>
      <c r="AS547" s="20" t="e">
        <f>VLOOKUP($D547,'DATA PENGUKURAN GARDU'!$A:$BS,42,0)</f>
        <v>#N/A</v>
      </c>
      <c r="AT547" s="21" t="e">
        <f t="shared" si="288"/>
        <v>#N/A</v>
      </c>
      <c r="AU547" s="20" t="e">
        <f>VLOOKUP($D547,'DATA PENGUKURAN GARDU'!$A:$BS,44,0)</f>
        <v>#N/A</v>
      </c>
      <c r="AV547" s="21" t="e">
        <f t="shared" si="289"/>
        <v>#N/A</v>
      </c>
      <c r="AW547" s="20" t="e">
        <f>VLOOKUP($D547,'DATA PENGUKURAN GARDU'!$A:$BS,46,0)</f>
        <v>#N/A</v>
      </c>
      <c r="AX547" s="21" t="e">
        <f t="shared" si="290"/>
        <v>#N/A</v>
      </c>
      <c r="AY547" s="20" t="e">
        <f>VLOOKUP($D547,'DATA PENGUKURAN GARDU'!$A:$BS,46,0)</f>
        <v>#N/A</v>
      </c>
      <c r="AZ547" s="20" t="e">
        <f>VLOOKUP($D547,'DATA PENGUKURAN GARDU'!$A:$BS,53,0)</f>
        <v>#N/A</v>
      </c>
      <c r="BA547" s="20" t="e">
        <f>VLOOKUP($D547,'DATA PENGUKURAN GARDU'!$A:$BS,54,0)</f>
        <v>#N/A</v>
      </c>
      <c r="BB547" s="17" t="e">
        <f>VLOOKUP($E547,'DATA PENGUKURAN GARDU'!$A:$BS,42,0)</f>
        <v>#N/A</v>
      </c>
      <c r="BC547" s="23" t="e">
        <f t="shared" si="291"/>
        <v>#N/A</v>
      </c>
      <c r="BD547" s="17" t="e">
        <f>VLOOKUP($E547,'DATA PENGUKURAN GARDU'!$A:$BS,44,0)</f>
        <v>#N/A</v>
      </c>
      <c r="BE547" s="23" t="e">
        <f t="shared" si="292"/>
        <v>#N/A</v>
      </c>
      <c r="BF547" s="17" t="e">
        <f>VLOOKUP($E547,'DATA PENGUKURAN GARDU'!$A:$BS,46,0)</f>
        <v>#N/A</v>
      </c>
      <c r="BG547" s="23" t="e">
        <f t="shared" si="293"/>
        <v>#N/A</v>
      </c>
      <c r="BH547" s="17" t="e">
        <f>VLOOKUP($E547,'DATA PENGUKURAN GARDU'!$A:$BS,46,0)</f>
        <v>#N/A</v>
      </c>
      <c r="BI547" s="17" t="e">
        <f>VLOOKUP($E547,'DATA PENGUKURAN GARDU'!$A:$BS,53,0)</f>
        <v>#N/A</v>
      </c>
      <c r="BJ547" s="17" t="e">
        <f>VLOOKUP($E547,'DATA PENGUKURAN GARDU'!$A:$BS,54,0)</f>
        <v>#N/A</v>
      </c>
      <c r="BK547" s="20" t="e">
        <f t="shared" si="294"/>
        <v>#N/A</v>
      </c>
      <c r="BL547" s="20" t="e">
        <f t="shared" si="295"/>
        <v>#N/A</v>
      </c>
      <c r="BM547" s="20" t="e">
        <f t="shared" si="296"/>
        <v>#N/A</v>
      </c>
      <c r="BN547" s="25" t="e">
        <f t="shared" si="297"/>
        <v>#N/A</v>
      </c>
      <c r="BO547" s="26" t="str">
        <f t="shared" si="298"/>
        <v>0</v>
      </c>
      <c r="BP547" s="21" t="e">
        <f t="shared" si="299"/>
        <v>#VALUE!</v>
      </c>
      <c r="BQ547" s="20" t="e">
        <f t="shared" si="300"/>
        <v>#N/A</v>
      </c>
      <c r="BR547" s="20" t="e">
        <v>#N/A</v>
      </c>
      <c r="BS547" s="9" t="e">
        <v>#N/A</v>
      </c>
      <c r="BT547" s="2" t="e">
        <f t="shared" si="301"/>
        <v>#VALUE!</v>
      </c>
      <c r="BU547" s="2" t="e">
        <f t="shared" si="269"/>
        <v>#N/A</v>
      </c>
      <c r="BV547" s="2" t="e">
        <f t="shared" si="270"/>
        <v>#N/A</v>
      </c>
    </row>
    <row r="548" s="2" customFormat="1" ht="22.95" customHeight="1" spans="1:74">
      <c r="A548" s="9" t="str">
        <f t="shared" si="271"/>
        <v>M 20Induk</v>
      </c>
      <c r="B548" s="9" t="str">
        <f t="shared" si="272"/>
        <v>M 20jurusan 1</v>
      </c>
      <c r="C548" s="9" t="str">
        <f t="shared" si="273"/>
        <v>M 20jurusan 2</v>
      </c>
      <c r="D548" s="9" t="str">
        <f t="shared" si="274"/>
        <v>M 20jurusan 3</v>
      </c>
      <c r="E548" s="9" t="str">
        <f t="shared" si="275"/>
        <v>M 20jurusan 4</v>
      </c>
      <c r="F548" s="10" t="s">
        <v>131</v>
      </c>
      <c r="G548" s="10" t="s">
        <v>131</v>
      </c>
      <c r="H548" s="10" t="s">
        <v>699</v>
      </c>
      <c r="I548" s="10">
        <v>0.71758</v>
      </c>
      <c r="J548" s="10">
        <v>124.14743</v>
      </c>
      <c r="K548" s="10" t="s">
        <v>7465</v>
      </c>
      <c r="L548" s="10" t="s">
        <v>7465</v>
      </c>
      <c r="M548" s="10" t="s">
        <v>7465</v>
      </c>
      <c r="N548" s="14">
        <f t="shared" si="276"/>
        <v>0</v>
      </c>
      <c r="O548" s="15" t="e">
        <f t="shared" si="277"/>
        <v>#VALUE!</v>
      </c>
      <c r="P548" s="15" t="e">
        <f t="shared" si="278"/>
        <v>#VALUE!</v>
      </c>
      <c r="Q548" s="17" t="e">
        <f>VLOOKUP($A548,'DATA PENGUKURAN GARDU'!$A:$BS,42,0)</f>
        <v>#N/A</v>
      </c>
      <c r="R548" s="18" t="e">
        <f t="shared" si="279"/>
        <v>#N/A</v>
      </c>
      <c r="S548" s="17" t="e">
        <f>VLOOKUP($A548,'DATA PENGUKURAN GARDU'!$A:$BS,44,0)</f>
        <v>#N/A</v>
      </c>
      <c r="T548" s="18" t="e">
        <f t="shared" si="280"/>
        <v>#N/A</v>
      </c>
      <c r="U548" s="17" t="e">
        <f>VLOOKUP($A548,'DATA PENGUKURAN GARDU'!$A:$BS,46,0)</f>
        <v>#N/A</v>
      </c>
      <c r="V548" s="18" t="e">
        <f t="shared" si="281"/>
        <v>#N/A</v>
      </c>
      <c r="W548" s="17" t="e">
        <f>VLOOKUP($A548,'DATA PENGUKURAN GARDU'!$A:$BS,48,0)</f>
        <v>#N/A</v>
      </c>
      <c r="X548" s="17" t="e">
        <f>VLOOKUP($A548,'DATA PENGUKURAN GARDU'!$A:$BS,53,0)</f>
        <v>#N/A</v>
      </c>
      <c r="Y548" s="17" t="e">
        <f>VLOOKUP($A548,'DATA PENGUKURAN GARDU'!$A:$BS,54,0)</f>
        <v>#N/A</v>
      </c>
      <c r="Z548" s="17" t="e">
        <f>VLOOKUP($A548,'DATA PENGUKURAN GARDU'!$A:$BS,55,0)</f>
        <v>#N/A</v>
      </c>
      <c r="AA548" s="20" t="e">
        <f>VLOOKUP($B548,'DATA PENGUKURAN GARDU'!$A:$BS,42,0)</f>
        <v>#N/A</v>
      </c>
      <c r="AB548" s="21" t="e">
        <f t="shared" si="282"/>
        <v>#N/A</v>
      </c>
      <c r="AC548" s="20" t="e">
        <f>VLOOKUP($B548,'DATA PENGUKURAN GARDU'!$A:$BS,44,0)</f>
        <v>#N/A</v>
      </c>
      <c r="AD548" s="21" t="e">
        <f t="shared" si="283"/>
        <v>#N/A</v>
      </c>
      <c r="AE548" s="20" t="e">
        <f>VLOOKUP($B548,'DATA PENGUKURAN GARDU'!$A:$BS,46,0)</f>
        <v>#N/A</v>
      </c>
      <c r="AF548" s="21" t="e">
        <f t="shared" si="284"/>
        <v>#N/A</v>
      </c>
      <c r="AG548" s="20" t="e">
        <f>VLOOKUP($B548,'DATA PENGUKURAN GARDU'!$A:$BS,46,0)</f>
        <v>#N/A</v>
      </c>
      <c r="AH548" s="20" t="e">
        <f>VLOOKUP($B548,'DATA PENGUKURAN GARDU'!$A:$BS,53,0)</f>
        <v>#N/A</v>
      </c>
      <c r="AI548" s="20" t="e">
        <f>VLOOKUP($B548,'DATA PENGUKURAN GARDU'!$A:$BS,54,0)</f>
        <v>#N/A</v>
      </c>
      <c r="AJ548" s="17" t="e">
        <f>VLOOKUP($C548,'DATA PENGUKURAN GARDU'!$A:$BS,42,0)</f>
        <v>#N/A</v>
      </c>
      <c r="AK548" s="23" t="e">
        <f t="shared" si="285"/>
        <v>#N/A</v>
      </c>
      <c r="AL548" s="17" t="e">
        <f>VLOOKUP($C548,'DATA PENGUKURAN GARDU'!$A:$BS,44,0)</f>
        <v>#N/A</v>
      </c>
      <c r="AM548" s="23" t="e">
        <f t="shared" si="286"/>
        <v>#N/A</v>
      </c>
      <c r="AN548" s="17" t="e">
        <f>VLOOKUP($C548,'DATA PENGUKURAN GARDU'!$A:$BS,46,0)</f>
        <v>#N/A</v>
      </c>
      <c r="AO548" s="23" t="e">
        <f t="shared" si="287"/>
        <v>#N/A</v>
      </c>
      <c r="AP548" s="17" t="e">
        <f>VLOOKUP($C548,'DATA PENGUKURAN GARDU'!$A:$BS,46,0)</f>
        <v>#N/A</v>
      </c>
      <c r="AQ548" s="17" t="e">
        <f>VLOOKUP($C548,'DATA PENGUKURAN GARDU'!$A:$BS,53,0)</f>
        <v>#N/A</v>
      </c>
      <c r="AR548" s="17" t="e">
        <f>VLOOKUP($C548,'DATA PENGUKURAN GARDU'!$A:$BS,54,0)</f>
        <v>#N/A</v>
      </c>
      <c r="AS548" s="20" t="e">
        <f>VLOOKUP($D548,'DATA PENGUKURAN GARDU'!$A:$BS,42,0)</f>
        <v>#N/A</v>
      </c>
      <c r="AT548" s="21" t="e">
        <f t="shared" si="288"/>
        <v>#N/A</v>
      </c>
      <c r="AU548" s="20" t="e">
        <f>VLOOKUP($D548,'DATA PENGUKURAN GARDU'!$A:$BS,44,0)</f>
        <v>#N/A</v>
      </c>
      <c r="AV548" s="21" t="e">
        <f t="shared" si="289"/>
        <v>#N/A</v>
      </c>
      <c r="AW548" s="20" t="e">
        <f>VLOOKUP($D548,'DATA PENGUKURAN GARDU'!$A:$BS,46,0)</f>
        <v>#N/A</v>
      </c>
      <c r="AX548" s="21" t="e">
        <f t="shared" si="290"/>
        <v>#N/A</v>
      </c>
      <c r="AY548" s="20" t="e">
        <f>VLOOKUP($D548,'DATA PENGUKURAN GARDU'!$A:$BS,46,0)</f>
        <v>#N/A</v>
      </c>
      <c r="AZ548" s="20" t="e">
        <f>VLOOKUP($D548,'DATA PENGUKURAN GARDU'!$A:$BS,53,0)</f>
        <v>#N/A</v>
      </c>
      <c r="BA548" s="20" t="e">
        <f>VLOOKUP($D548,'DATA PENGUKURAN GARDU'!$A:$BS,54,0)</f>
        <v>#N/A</v>
      </c>
      <c r="BB548" s="17" t="e">
        <f>VLOOKUP($E548,'DATA PENGUKURAN GARDU'!$A:$BS,42,0)</f>
        <v>#N/A</v>
      </c>
      <c r="BC548" s="23" t="e">
        <f t="shared" si="291"/>
        <v>#N/A</v>
      </c>
      <c r="BD548" s="17" t="e">
        <f>VLOOKUP($E548,'DATA PENGUKURAN GARDU'!$A:$BS,44,0)</f>
        <v>#N/A</v>
      </c>
      <c r="BE548" s="23" t="e">
        <f t="shared" si="292"/>
        <v>#N/A</v>
      </c>
      <c r="BF548" s="17" t="e">
        <f>VLOOKUP($E548,'DATA PENGUKURAN GARDU'!$A:$BS,46,0)</f>
        <v>#N/A</v>
      </c>
      <c r="BG548" s="23" t="e">
        <f t="shared" si="293"/>
        <v>#N/A</v>
      </c>
      <c r="BH548" s="17" t="e">
        <f>VLOOKUP($E548,'DATA PENGUKURAN GARDU'!$A:$BS,46,0)</f>
        <v>#N/A</v>
      </c>
      <c r="BI548" s="17" t="e">
        <f>VLOOKUP($E548,'DATA PENGUKURAN GARDU'!$A:$BS,53,0)</f>
        <v>#N/A</v>
      </c>
      <c r="BJ548" s="17" t="e">
        <f>VLOOKUP($E548,'DATA PENGUKURAN GARDU'!$A:$BS,54,0)</f>
        <v>#N/A</v>
      </c>
      <c r="BK548" s="20" t="e">
        <f t="shared" si="294"/>
        <v>#N/A</v>
      </c>
      <c r="BL548" s="20" t="e">
        <f t="shared" si="295"/>
        <v>#N/A</v>
      </c>
      <c r="BM548" s="20" t="e">
        <f t="shared" si="296"/>
        <v>#N/A</v>
      </c>
      <c r="BN548" s="25" t="e">
        <f t="shared" si="297"/>
        <v>#N/A</v>
      </c>
      <c r="BO548" s="26" t="str">
        <f t="shared" si="298"/>
        <v>0</v>
      </c>
      <c r="BP548" s="21" t="e">
        <f t="shared" si="299"/>
        <v>#VALUE!</v>
      </c>
      <c r="BQ548" s="20" t="e">
        <f t="shared" si="300"/>
        <v>#N/A</v>
      </c>
      <c r="BR548" s="20" t="e">
        <v>#N/A</v>
      </c>
      <c r="BS548" s="9" t="e">
        <v>#N/A</v>
      </c>
      <c r="BT548" s="2" t="e">
        <f t="shared" si="301"/>
        <v>#VALUE!</v>
      </c>
      <c r="BU548" s="2" t="e">
        <f t="shared" si="269"/>
        <v>#N/A</v>
      </c>
      <c r="BV548" s="2" t="e">
        <f t="shared" si="270"/>
        <v>#N/A</v>
      </c>
    </row>
    <row r="549" s="2" customFormat="1" ht="22.95" customHeight="1" spans="1:74">
      <c r="A549" s="9" t="str">
        <f t="shared" si="271"/>
        <v>M 25Induk</v>
      </c>
      <c r="B549" s="9" t="str">
        <f t="shared" si="272"/>
        <v>M 25jurusan 1</v>
      </c>
      <c r="C549" s="9" t="str">
        <f t="shared" si="273"/>
        <v>M 25jurusan 2</v>
      </c>
      <c r="D549" s="9" t="str">
        <f t="shared" si="274"/>
        <v>M 25jurusan 3</v>
      </c>
      <c r="E549" s="9" t="str">
        <f t="shared" si="275"/>
        <v>M 25jurusan 4</v>
      </c>
      <c r="F549" s="10" t="s">
        <v>131</v>
      </c>
      <c r="G549" s="10" t="s">
        <v>131</v>
      </c>
      <c r="H549" s="10" t="s">
        <v>700</v>
      </c>
      <c r="I549" s="10">
        <v>0.663868</v>
      </c>
      <c r="J549" s="10">
        <v>124.117906</v>
      </c>
      <c r="K549" s="10" t="s">
        <v>7465</v>
      </c>
      <c r="L549" s="10" t="s">
        <v>7465</v>
      </c>
      <c r="M549" s="10" t="s">
        <v>7465</v>
      </c>
      <c r="N549" s="14">
        <f t="shared" si="276"/>
        <v>0</v>
      </c>
      <c r="O549" s="15" t="e">
        <f t="shared" si="277"/>
        <v>#VALUE!</v>
      </c>
      <c r="P549" s="15" t="e">
        <f t="shared" si="278"/>
        <v>#VALUE!</v>
      </c>
      <c r="Q549" s="17" t="e">
        <f>VLOOKUP($A549,'DATA PENGUKURAN GARDU'!$A:$BS,42,0)</f>
        <v>#N/A</v>
      </c>
      <c r="R549" s="18" t="e">
        <f t="shared" si="279"/>
        <v>#N/A</v>
      </c>
      <c r="S549" s="17" t="e">
        <f>VLOOKUP($A549,'DATA PENGUKURAN GARDU'!$A:$BS,44,0)</f>
        <v>#N/A</v>
      </c>
      <c r="T549" s="18" t="e">
        <f t="shared" si="280"/>
        <v>#N/A</v>
      </c>
      <c r="U549" s="17" t="e">
        <f>VLOOKUP($A549,'DATA PENGUKURAN GARDU'!$A:$BS,46,0)</f>
        <v>#N/A</v>
      </c>
      <c r="V549" s="18" t="e">
        <f t="shared" si="281"/>
        <v>#N/A</v>
      </c>
      <c r="W549" s="17" t="e">
        <f>VLOOKUP($A549,'DATA PENGUKURAN GARDU'!$A:$BS,48,0)</f>
        <v>#N/A</v>
      </c>
      <c r="X549" s="17" t="e">
        <f>VLOOKUP($A549,'DATA PENGUKURAN GARDU'!$A:$BS,53,0)</f>
        <v>#N/A</v>
      </c>
      <c r="Y549" s="17" t="e">
        <f>VLOOKUP($A549,'DATA PENGUKURAN GARDU'!$A:$BS,54,0)</f>
        <v>#N/A</v>
      </c>
      <c r="Z549" s="17" t="e">
        <f>VLOOKUP($A549,'DATA PENGUKURAN GARDU'!$A:$BS,55,0)</f>
        <v>#N/A</v>
      </c>
      <c r="AA549" s="20" t="e">
        <f>VLOOKUP($B549,'DATA PENGUKURAN GARDU'!$A:$BS,42,0)</f>
        <v>#N/A</v>
      </c>
      <c r="AB549" s="21" t="e">
        <f t="shared" si="282"/>
        <v>#N/A</v>
      </c>
      <c r="AC549" s="20" t="e">
        <f>VLOOKUP($B549,'DATA PENGUKURAN GARDU'!$A:$BS,44,0)</f>
        <v>#N/A</v>
      </c>
      <c r="AD549" s="21" t="e">
        <f t="shared" si="283"/>
        <v>#N/A</v>
      </c>
      <c r="AE549" s="20" t="e">
        <f>VLOOKUP($B549,'DATA PENGUKURAN GARDU'!$A:$BS,46,0)</f>
        <v>#N/A</v>
      </c>
      <c r="AF549" s="21" t="e">
        <f t="shared" si="284"/>
        <v>#N/A</v>
      </c>
      <c r="AG549" s="20" t="e">
        <f>VLOOKUP($B549,'DATA PENGUKURAN GARDU'!$A:$BS,46,0)</f>
        <v>#N/A</v>
      </c>
      <c r="AH549" s="20" t="e">
        <f>VLOOKUP($B549,'DATA PENGUKURAN GARDU'!$A:$BS,53,0)</f>
        <v>#N/A</v>
      </c>
      <c r="AI549" s="20" t="e">
        <f>VLOOKUP($B549,'DATA PENGUKURAN GARDU'!$A:$BS,54,0)</f>
        <v>#N/A</v>
      </c>
      <c r="AJ549" s="17" t="e">
        <f>VLOOKUP($C549,'DATA PENGUKURAN GARDU'!$A:$BS,42,0)</f>
        <v>#N/A</v>
      </c>
      <c r="AK549" s="23" t="e">
        <f t="shared" si="285"/>
        <v>#N/A</v>
      </c>
      <c r="AL549" s="17" t="e">
        <f>VLOOKUP($C549,'DATA PENGUKURAN GARDU'!$A:$BS,44,0)</f>
        <v>#N/A</v>
      </c>
      <c r="AM549" s="23" t="e">
        <f t="shared" si="286"/>
        <v>#N/A</v>
      </c>
      <c r="AN549" s="17" t="e">
        <f>VLOOKUP($C549,'DATA PENGUKURAN GARDU'!$A:$BS,46,0)</f>
        <v>#N/A</v>
      </c>
      <c r="AO549" s="23" t="e">
        <f t="shared" si="287"/>
        <v>#N/A</v>
      </c>
      <c r="AP549" s="17" t="e">
        <f>VLOOKUP($C549,'DATA PENGUKURAN GARDU'!$A:$BS,46,0)</f>
        <v>#N/A</v>
      </c>
      <c r="AQ549" s="17" t="e">
        <f>VLOOKUP($C549,'DATA PENGUKURAN GARDU'!$A:$BS,53,0)</f>
        <v>#N/A</v>
      </c>
      <c r="AR549" s="17" t="e">
        <f>VLOOKUP($C549,'DATA PENGUKURAN GARDU'!$A:$BS,54,0)</f>
        <v>#N/A</v>
      </c>
      <c r="AS549" s="20" t="e">
        <f>VLOOKUP($D549,'DATA PENGUKURAN GARDU'!$A:$BS,42,0)</f>
        <v>#N/A</v>
      </c>
      <c r="AT549" s="21" t="e">
        <f t="shared" si="288"/>
        <v>#N/A</v>
      </c>
      <c r="AU549" s="20" t="e">
        <f>VLOOKUP($D549,'DATA PENGUKURAN GARDU'!$A:$BS,44,0)</f>
        <v>#N/A</v>
      </c>
      <c r="AV549" s="21" t="e">
        <f t="shared" si="289"/>
        <v>#N/A</v>
      </c>
      <c r="AW549" s="20" t="e">
        <f>VLOOKUP($D549,'DATA PENGUKURAN GARDU'!$A:$BS,46,0)</f>
        <v>#N/A</v>
      </c>
      <c r="AX549" s="21" t="e">
        <f t="shared" si="290"/>
        <v>#N/A</v>
      </c>
      <c r="AY549" s="20" t="e">
        <f>VLOOKUP($D549,'DATA PENGUKURAN GARDU'!$A:$BS,46,0)</f>
        <v>#N/A</v>
      </c>
      <c r="AZ549" s="20" t="e">
        <f>VLOOKUP($D549,'DATA PENGUKURAN GARDU'!$A:$BS,53,0)</f>
        <v>#N/A</v>
      </c>
      <c r="BA549" s="20" t="e">
        <f>VLOOKUP($D549,'DATA PENGUKURAN GARDU'!$A:$BS,54,0)</f>
        <v>#N/A</v>
      </c>
      <c r="BB549" s="17" t="e">
        <f>VLOOKUP($E549,'DATA PENGUKURAN GARDU'!$A:$BS,42,0)</f>
        <v>#N/A</v>
      </c>
      <c r="BC549" s="23" t="e">
        <f t="shared" si="291"/>
        <v>#N/A</v>
      </c>
      <c r="BD549" s="17" t="e">
        <f>VLOOKUP($E549,'DATA PENGUKURAN GARDU'!$A:$BS,44,0)</f>
        <v>#N/A</v>
      </c>
      <c r="BE549" s="23" t="e">
        <f t="shared" si="292"/>
        <v>#N/A</v>
      </c>
      <c r="BF549" s="17" t="e">
        <f>VLOOKUP($E549,'DATA PENGUKURAN GARDU'!$A:$BS,46,0)</f>
        <v>#N/A</v>
      </c>
      <c r="BG549" s="23" t="e">
        <f t="shared" si="293"/>
        <v>#N/A</v>
      </c>
      <c r="BH549" s="17" t="e">
        <f>VLOOKUP($E549,'DATA PENGUKURAN GARDU'!$A:$BS,46,0)</f>
        <v>#N/A</v>
      </c>
      <c r="BI549" s="17" t="e">
        <f>VLOOKUP($E549,'DATA PENGUKURAN GARDU'!$A:$BS,53,0)</f>
        <v>#N/A</v>
      </c>
      <c r="BJ549" s="17" t="e">
        <f>VLOOKUP($E549,'DATA PENGUKURAN GARDU'!$A:$BS,54,0)</f>
        <v>#N/A</v>
      </c>
      <c r="BK549" s="20" t="e">
        <f t="shared" si="294"/>
        <v>#N/A</v>
      </c>
      <c r="BL549" s="20" t="e">
        <f t="shared" si="295"/>
        <v>#N/A</v>
      </c>
      <c r="BM549" s="20" t="e">
        <f t="shared" si="296"/>
        <v>#N/A</v>
      </c>
      <c r="BN549" s="25" t="e">
        <f t="shared" si="297"/>
        <v>#N/A</v>
      </c>
      <c r="BO549" s="26" t="str">
        <f t="shared" si="298"/>
        <v>0</v>
      </c>
      <c r="BP549" s="21" t="e">
        <f t="shared" si="299"/>
        <v>#VALUE!</v>
      </c>
      <c r="BQ549" s="20" t="e">
        <f t="shared" si="300"/>
        <v>#N/A</v>
      </c>
      <c r="BR549" s="20" t="e">
        <v>#N/A</v>
      </c>
      <c r="BS549" s="9" t="e">
        <v>#N/A</v>
      </c>
      <c r="BT549" s="2" t="e">
        <f t="shared" si="301"/>
        <v>#VALUE!</v>
      </c>
      <c r="BU549" s="2" t="e">
        <f t="shared" si="269"/>
        <v>#N/A</v>
      </c>
      <c r="BV549" s="2" t="e">
        <f t="shared" si="270"/>
        <v>#N/A</v>
      </c>
    </row>
    <row r="550" s="2" customFormat="1" ht="22.95" customHeight="1" spans="1:74">
      <c r="A550" s="9" t="str">
        <f t="shared" si="271"/>
        <v>M 27Induk</v>
      </c>
      <c r="B550" s="9" t="str">
        <f t="shared" si="272"/>
        <v>M 27jurusan 1</v>
      </c>
      <c r="C550" s="9" t="str">
        <f t="shared" si="273"/>
        <v>M 27jurusan 2</v>
      </c>
      <c r="D550" s="9" t="str">
        <f t="shared" si="274"/>
        <v>M 27jurusan 3</v>
      </c>
      <c r="E550" s="9" t="str">
        <f t="shared" si="275"/>
        <v>M 27jurusan 4</v>
      </c>
      <c r="F550" s="10" t="s">
        <v>131</v>
      </c>
      <c r="G550" s="10" t="s">
        <v>131</v>
      </c>
      <c r="H550" s="10" t="s">
        <v>701</v>
      </c>
      <c r="I550" s="10">
        <v>0.663368</v>
      </c>
      <c r="J550" s="10">
        <v>124.113463</v>
      </c>
      <c r="K550" s="10" t="s">
        <v>7465</v>
      </c>
      <c r="L550" s="10" t="s">
        <v>7465</v>
      </c>
      <c r="M550" s="10" t="s">
        <v>7465</v>
      </c>
      <c r="N550" s="14">
        <f t="shared" si="276"/>
        <v>0</v>
      </c>
      <c r="O550" s="15" t="e">
        <f t="shared" si="277"/>
        <v>#VALUE!</v>
      </c>
      <c r="P550" s="15" t="e">
        <f t="shared" si="278"/>
        <v>#VALUE!</v>
      </c>
      <c r="Q550" s="17" t="e">
        <f>VLOOKUP($A550,'DATA PENGUKURAN GARDU'!$A:$BS,42,0)</f>
        <v>#N/A</v>
      </c>
      <c r="R550" s="18" t="e">
        <f t="shared" si="279"/>
        <v>#N/A</v>
      </c>
      <c r="S550" s="17" t="e">
        <f>VLOOKUP($A550,'DATA PENGUKURAN GARDU'!$A:$BS,44,0)</f>
        <v>#N/A</v>
      </c>
      <c r="T550" s="18" t="e">
        <f t="shared" si="280"/>
        <v>#N/A</v>
      </c>
      <c r="U550" s="17" t="e">
        <f>VLOOKUP($A550,'DATA PENGUKURAN GARDU'!$A:$BS,46,0)</f>
        <v>#N/A</v>
      </c>
      <c r="V550" s="18" t="e">
        <f t="shared" si="281"/>
        <v>#N/A</v>
      </c>
      <c r="W550" s="17" t="e">
        <f>VLOOKUP($A550,'DATA PENGUKURAN GARDU'!$A:$BS,48,0)</f>
        <v>#N/A</v>
      </c>
      <c r="X550" s="17" t="e">
        <f>VLOOKUP($A550,'DATA PENGUKURAN GARDU'!$A:$BS,53,0)</f>
        <v>#N/A</v>
      </c>
      <c r="Y550" s="17" t="e">
        <f>VLOOKUP($A550,'DATA PENGUKURAN GARDU'!$A:$BS,54,0)</f>
        <v>#N/A</v>
      </c>
      <c r="Z550" s="17" t="e">
        <f>VLOOKUP($A550,'DATA PENGUKURAN GARDU'!$A:$BS,55,0)</f>
        <v>#N/A</v>
      </c>
      <c r="AA550" s="20" t="e">
        <f>VLOOKUP($B550,'DATA PENGUKURAN GARDU'!$A:$BS,42,0)</f>
        <v>#N/A</v>
      </c>
      <c r="AB550" s="21" t="e">
        <f t="shared" si="282"/>
        <v>#N/A</v>
      </c>
      <c r="AC550" s="20" t="e">
        <f>VLOOKUP($B550,'DATA PENGUKURAN GARDU'!$A:$BS,44,0)</f>
        <v>#N/A</v>
      </c>
      <c r="AD550" s="21" t="e">
        <f t="shared" si="283"/>
        <v>#N/A</v>
      </c>
      <c r="AE550" s="20" t="e">
        <f>VLOOKUP($B550,'DATA PENGUKURAN GARDU'!$A:$BS,46,0)</f>
        <v>#N/A</v>
      </c>
      <c r="AF550" s="21" t="e">
        <f t="shared" si="284"/>
        <v>#N/A</v>
      </c>
      <c r="AG550" s="20" t="e">
        <f>VLOOKUP($B550,'DATA PENGUKURAN GARDU'!$A:$BS,46,0)</f>
        <v>#N/A</v>
      </c>
      <c r="AH550" s="20" t="e">
        <f>VLOOKUP($B550,'DATA PENGUKURAN GARDU'!$A:$BS,53,0)</f>
        <v>#N/A</v>
      </c>
      <c r="AI550" s="20" t="e">
        <f>VLOOKUP($B550,'DATA PENGUKURAN GARDU'!$A:$BS,54,0)</f>
        <v>#N/A</v>
      </c>
      <c r="AJ550" s="17" t="e">
        <f>VLOOKUP($C550,'DATA PENGUKURAN GARDU'!$A:$BS,42,0)</f>
        <v>#N/A</v>
      </c>
      <c r="AK550" s="23" t="e">
        <f t="shared" si="285"/>
        <v>#N/A</v>
      </c>
      <c r="AL550" s="17" t="e">
        <f>VLOOKUP($C550,'DATA PENGUKURAN GARDU'!$A:$BS,44,0)</f>
        <v>#N/A</v>
      </c>
      <c r="AM550" s="23" t="e">
        <f t="shared" si="286"/>
        <v>#N/A</v>
      </c>
      <c r="AN550" s="17" t="e">
        <f>VLOOKUP($C550,'DATA PENGUKURAN GARDU'!$A:$BS,46,0)</f>
        <v>#N/A</v>
      </c>
      <c r="AO550" s="23" t="e">
        <f t="shared" si="287"/>
        <v>#N/A</v>
      </c>
      <c r="AP550" s="17" t="e">
        <f>VLOOKUP($C550,'DATA PENGUKURAN GARDU'!$A:$BS,46,0)</f>
        <v>#N/A</v>
      </c>
      <c r="AQ550" s="17" t="e">
        <f>VLOOKUP($C550,'DATA PENGUKURAN GARDU'!$A:$BS,53,0)</f>
        <v>#N/A</v>
      </c>
      <c r="AR550" s="17" t="e">
        <f>VLOOKUP($C550,'DATA PENGUKURAN GARDU'!$A:$BS,54,0)</f>
        <v>#N/A</v>
      </c>
      <c r="AS550" s="20" t="e">
        <f>VLOOKUP($D550,'DATA PENGUKURAN GARDU'!$A:$BS,42,0)</f>
        <v>#N/A</v>
      </c>
      <c r="AT550" s="21" t="e">
        <f t="shared" si="288"/>
        <v>#N/A</v>
      </c>
      <c r="AU550" s="20" t="e">
        <f>VLOOKUP($D550,'DATA PENGUKURAN GARDU'!$A:$BS,44,0)</f>
        <v>#N/A</v>
      </c>
      <c r="AV550" s="21" t="e">
        <f t="shared" si="289"/>
        <v>#N/A</v>
      </c>
      <c r="AW550" s="20" t="e">
        <f>VLOOKUP($D550,'DATA PENGUKURAN GARDU'!$A:$BS,46,0)</f>
        <v>#N/A</v>
      </c>
      <c r="AX550" s="21" t="e">
        <f t="shared" si="290"/>
        <v>#N/A</v>
      </c>
      <c r="AY550" s="20" t="e">
        <f>VLOOKUP($D550,'DATA PENGUKURAN GARDU'!$A:$BS,46,0)</f>
        <v>#N/A</v>
      </c>
      <c r="AZ550" s="20" t="e">
        <f>VLOOKUP($D550,'DATA PENGUKURAN GARDU'!$A:$BS,53,0)</f>
        <v>#N/A</v>
      </c>
      <c r="BA550" s="20" t="e">
        <f>VLOOKUP($D550,'DATA PENGUKURAN GARDU'!$A:$BS,54,0)</f>
        <v>#N/A</v>
      </c>
      <c r="BB550" s="17" t="e">
        <f>VLOOKUP($E550,'DATA PENGUKURAN GARDU'!$A:$BS,42,0)</f>
        <v>#N/A</v>
      </c>
      <c r="BC550" s="23" t="e">
        <f t="shared" si="291"/>
        <v>#N/A</v>
      </c>
      <c r="BD550" s="17" t="e">
        <f>VLOOKUP($E550,'DATA PENGUKURAN GARDU'!$A:$BS,44,0)</f>
        <v>#N/A</v>
      </c>
      <c r="BE550" s="23" t="e">
        <f t="shared" si="292"/>
        <v>#N/A</v>
      </c>
      <c r="BF550" s="17" t="e">
        <f>VLOOKUP($E550,'DATA PENGUKURAN GARDU'!$A:$BS,46,0)</f>
        <v>#N/A</v>
      </c>
      <c r="BG550" s="23" t="e">
        <f t="shared" si="293"/>
        <v>#N/A</v>
      </c>
      <c r="BH550" s="17" t="e">
        <f>VLOOKUP($E550,'DATA PENGUKURAN GARDU'!$A:$BS,46,0)</f>
        <v>#N/A</v>
      </c>
      <c r="BI550" s="17" t="e">
        <f>VLOOKUP($E550,'DATA PENGUKURAN GARDU'!$A:$BS,53,0)</f>
        <v>#N/A</v>
      </c>
      <c r="BJ550" s="17" t="e">
        <f>VLOOKUP($E550,'DATA PENGUKURAN GARDU'!$A:$BS,54,0)</f>
        <v>#N/A</v>
      </c>
      <c r="BK550" s="20" t="e">
        <f t="shared" si="294"/>
        <v>#N/A</v>
      </c>
      <c r="BL550" s="20" t="e">
        <f t="shared" si="295"/>
        <v>#N/A</v>
      </c>
      <c r="BM550" s="20" t="e">
        <f t="shared" si="296"/>
        <v>#N/A</v>
      </c>
      <c r="BN550" s="25" t="e">
        <f t="shared" si="297"/>
        <v>#N/A</v>
      </c>
      <c r="BO550" s="26" t="str">
        <f t="shared" si="298"/>
        <v>0</v>
      </c>
      <c r="BP550" s="21" t="e">
        <f t="shared" si="299"/>
        <v>#VALUE!</v>
      </c>
      <c r="BQ550" s="20" t="e">
        <f t="shared" si="300"/>
        <v>#N/A</v>
      </c>
      <c r="BR550" s="20" t="e">
        <v>#N/A</v>
      </c>
      <c r="BS550" s="9" t="e">
        <v>#N/A</v>
      </c>
      <c r="BT550" s="2" t="e">
        <f t="shared" si="301"/>
        <v>#VALUE!</v>
      </c>
      <c r="BU550" s="2" t="e">
        <f t="shared" si="269"/>
        <v>#N/A</v>
      </c>
      <c r="BV550" s="2" t="e">
        <f t="shared" si="270"/>
        <v>#N/A</v>
      </c>
    </row>
    <row r="551" s="2" customFormat="1" ht="22.95" customHeight="1" spans="1:74">
      <c r="A551" s="9" t="str">
        <f t="shared" si="271"/>
        <v>M 30Induk</v>
      </c>
      <c r="B551" s="9" t="str">
        <f t="shared" si="272"/>
        <v>M 30jurusan 1</v>
      </c>
      <c r="C551" s="9" t="str">
        <f t="shared" si="273"/>
        <v>M 30jurusan 2</v>
      </c>
      <c r="D551" s="9" t="str">
        <f t="shared" si="274"/>
        <v>M 30jurusan 3</v>
      </c>
      <c r="E551" s="9" t="str">
        <f t="shared" si="275"/>
        <v>M 30jurusan 4</v>
      </c>
      <c r="F551" s="10" t="s">
        <v>131</v>
      </c>
      <c r="G551" s="10" t="s">
        <v>131</v>
      </c>
      <c r="H551" s="10" t="s">
        <v>702</v>
      </c>
      <c r="I551" s="10">
        <v>0.640781</v>
      </c>
      <c r="J551" s="10">
        <v>124.092699</v>
      </c>
      <c r="K551" s="10" t="s">
        <v>7465</v>
      </c>
      <c r="L551" s="10" t="s">
        <v>7465</v>
      </c>
      <c r="M551" s="10" t="s">
        <v>7465</v>
      </c>
      <c r="N551" s="14">
        <f t="shared" si="276"/>
        <v>0</v>
      </c>
      <c r="O551" s="15" t="e">
        <f t="shared" si="277"/>
        <v>#VALUE!</v>
      </c>
      <c r="P551" s="15" t="e">
        <f t="shared" si="278"/>
        <v>#VALUE!</v>
      </c>
      <c r="Q551" s="17" t="e">
        <f>VLOOKUP($A551,'DATA PENGUKURAN GARDU'!$A:$BS,42,0)</f>
        <v>#N/A</v>
      </c>
      <c r="R551" s="18" t="e">
        <f t="shared" si="279"/>
        <v>#N/A</v>
      </c>
      <c r="S551" s="17" t="e">
        <f>VLOOKUP($A551,'DATA PENGUKURAN GARDU'!$A:$BS,44,0)</f>
        <v>#N/A</v>
      </c>
      <c r="T551" s="18" t="e">
        <f t="shared" si="280"/>
        <v>#N/A</v>
      </c>
      <c r="U551" s="17" t="e">
        <f>VLOOKUP($A551,'DATA PENGUKURAN GARDU'!$A:$BS,46,0)</f>
        <v>#N/A</v>
      </c>
      <c r="V551" s="18" t="e">
        <f t="shared" si="281"/>
        <v>#N/A</v>
      </c>
      <c r="W551" s="17" t="e">
        <f>VLOOKUP($A551,'DATA PENGUKURAN GARDU'!$A:$BS,48,0)</f>
        <v>#N/A</v>
      </c>
      <c r="X551" s="17" t="e">
        <f>VLOOKUP($A551,'DATA PENGUKURAN GARDU'!$A:$BS,53,0)</f>
        <v>#N/A</v>
      </c>
      <c r="Y551" s="17" t="e">
        <f>VLOOKUP($A551,'DATA PENGUKURAN GARDU'!$A:$BS,54,0)</f>
        <v>#N/A</v>
      </c>
      <c r="Z551" s="17" t="e">
        <f>VLOOKUP($A551,'DATA PENGUKURAN GARDU'!$A:$BS,55,0)</f>
        <v>#N/A</v>
      </c>
      <c r="AA551" s="20" t="e">
        <f>VLOOKUP($B551,'DATA PENGUKURAN GARDU'!$A:$BS,42,0)</f>
        <v>#N/A</v>
      </c>
      <c r="AB551" s="21" t="e">
        <f t="shared" si="282"/>
        <v>#N/A</v>
      </c>
      <c r="AC551" s="20" t="e">
        <f>VLOOKUP($B551,'DATA PENGUKURAN GARDU'!$A:$BS,44,0)</f>
        <v>#N/A</v>
      </c>
      <c r="AD551" s="21" t="e">
        <f t="shared" si="283"/>
        <v>#N/A</v>
      </c>
      <c r="AE551" s="20" t="e">
        <f>VLOOKUP($B551,'DATA PENGUKURAN GARDU'!$A:$BS,46,0)</f>
        <v>#N/A</v>
      </c>
      <c r="AF551" s="21" t="e">
        <f t="shared" si="284"/>
        <v>#N/A</v>
      </c>
      <c r="AG551" s="20" t="e">
        <f>VLOOKUP($B551,'DATA PENGUKURAN GARDU'!$A:$BS,46,0)</f>
        <v>#N/A</v>
      </c>
      <c r="AH551" s="20" t="e">
        <f>VLOOKUP($B551,'DATA PENGUKURAN GARDU'!$A:$BS,53,0)</f>
        <v>#N/A</v>
      </c>
      <c r="AI551" s="20" t="e">
        <f>VLOOKUP($B551,'DATA PENGUKURAN GARDU'!$A:$BS,54,0)</f>
        <v>#N/A</v>
      </c>
      <c r="AJ551" s="17" t="e">
        <f>VLOOKUP($C551,'DATA PENGUKURAN GARDU'!$A:$BS,42,0)</f>
        <v>#N/A</v>
      </c>
      <c r="AK551" s="23" t="e">
        <f t="shared" si="285"/>
        <v>#N/A</v>
      </c>
      <c r="AL551" s="17" t="e">
        <f>VLOOKUP($C551,'DATA PENGUKURAN GARDU'!$A:$BS,44,0)</f>
        <v>#N/A</v>
      </c>
      <c r="AM551" s="23" t="e">
        <f t="shared" si="286"/>
        <v>#N/A</v>
      </c>
      <c r="AN551" s="17" t="e">
        <f>VLOOKUP($C551,'DATA PENGUKURAN GARDU'!$A:$BS,46,0)</f>
        <v>#N/A</v>
      </c>
      <c r="AO551" s="23" t="e">
        <f t="shared" si="287"/>
        <v>#N/A</v>
      </c>
      <c r="AP551" s="17" t="e">
        <f>VLOOKUP($C551,'DATA PENGUKURAN GARDU'!$A:$BS,46,0)</f>
        <v>#N/A</v>
      </c>
      <c r="AQ551" s="17" t="e">
        <f>VLOOKUP($C551,'DATA PENGUKURAN GARDU'!$A:$BS,53,0)</f>
        <v>#N/A</v>
      </c>
      <c r="AR551" s="17" t="e">
        <f>VLOOKUP($C551,'DATA PENGUKURAN GARDU'!$A:$BS,54,0)</f>
        <v>#N/A</v>
      </c>
      <c r="AS551" s="20" t="e">
        <f>VLOOKUP($D551,'DATA PENGUKURAN GARDU'!$A:$BS,42,0)</f>
        <v>#N/A</v>
      </c>
      <c r="AT551" s="21" t="e">
        <f t="shared" si="288"/>
        <v>#N/A</v>
      </c>
      <c r="AU551" s="20" t="e">
        <f>VLOOKUP($D551,'DATA PENGUKURAN GARDU'!$A:$BS,44,0)</f>
        <v>#N/A</v>
      </c>
      <c r="AV551" s="21" t="e">
        <f t="shared" si="289"/>
        <v>#N/A</v>
      </c>
      <c r="AW551" s="20" t="e">
        <f>VLOOKUP($D551,'DATA PENGUKURAN GARDU'!$A:$BS,46,0)</f>
        <v>#N/A</v>
      </c>
      <c r="AX551" s="21" t="e">
        <f t="shared" si="290"/>
        <v>#N/A</v>
      </c>
      <c r="AY551" s="20" t="e">
        <f>VLOOKUP($D551,'DATA PENGUKURAN GARDU'!$A:$BS,46,0)</f>
        <v>#N/A</v>
      </c>
      <c r="AZ551" s="20" t="e">
        <f>VLOOKUP($D551,'DATA PENGUKURAN GARDU'!$A:$BS,53,0)</f>
        <v>#N/A</v>
      </c>
      <c r="BA551" s="20" t="e">
        <f>VLOOKUP($D551,'DATA PENGUKURAN GARDU'!$A:$BS,54,0)</f>
        <v>#N/A</v>
      </c>
      <c r="BB551" s="17" t="e">
        <f>VLOOKUP($E551,'DATA PENGUKURAN GARDU'!$A:$BS,42,0)</f>
        <v>#N/A</v>
      </c>
      <c r="BC551" s="23" t="e">
        <f t="shared" si="291"/>
        <v>#N/A</v>
      </c>
      <c r="BD551" s="17" t="e">
        <f>VLOOKUP($E551,'DATA PENGUKURAN GARDU'!$A:$BS,44,0)</f>
        <v>#N/A</v>
      </c>
      <c r="BE551" s="23" t="e">
        <f t="shared" si="292"/>
        <v>#N/A</v>
      </c>
      <c r="BF551" s="17" t="e">
        <f>VLOOKUP($E551,'DATA PENGUKURAN GARDU'!$A:$BS,46,0)</f>
        <v>#N/A</v>
      </c>
      <c r="BG551" s="23" t="e">
        <f t="shared" si="293"/>
        <v>#N/A</v>
      </c>
      <c r="BH551" s="17" t="e">
        <f>VLOOKUP($E551,'DATA PENGUKURAN GARDU'!$A:$BS,46,0)</f>
        <v>#N/A</v>
      </c>
      <c r="BI551" s="17" t="e">
        <f>VLOOKUP($E551,'DATA PENGUKURAN GARDU'!$A:$BS,53,0)</f>
        <v>#N/A</v>
      </c>
      <c r="BJ551" s="17" t="e">
        <f>VLOOKUP($E551,'DATA PENGUKURAN GARDU'!$A:$BS,54,0)</f>
        <v>#N/A</v>
      </c>
      <c r="BK551" s="20" t="e">
        <f t="shared" si="294"/>
        <v>#N/A</v>
      </c>
      <c r="BL551" s="20" t="e">
        <f t="shared" si="295"/>
        <v>#N/A</v>
      </c>
      <c r="BM551" s="20" t="e">
        <f t="shared" si="296"/>
        <v>#N/A</v>
      </c>
      <c r="BN551" s="25" t="e">
        <f t="shared" si="297"/>
        <v>#N/A</v>
      </c>
      <c r="BO551" s="26" t="str">
        <f t="shared" si="298"/>
        <v>0</v>
      </c>
      <c r="BP551" s="21" t="e">
        <f t="shared" si="299"/>
        <v>#VALUE!</v>
      </c>
      <c r="BQ551" s="20" t="e">
        <f t="shared" si="300"/>
        <v>#N/A</v>
      </c>
      <c r="BR551" s="20" t="e">
        <v>#N/A</v>
      </c>
      <c r="BS551" s="9" t="e">
        <v>#N/A</v>
      </c>
      <c r="BT551" s="2" t="e">
        <f t="shared" si="301"/>
        <v>#VALUE!</v>
      </c>
      <c r="BU551" s="2" t="e">
        <f t="shared" si="269"/>
        <v>#N/A</v>
      </c>
      <c r="BV551" s="2" t="e">
        <f t="shared" si="270"/>
        <v>#N/A</v>
      </c>
    </row>
    <row r="552" s="2" customFormat="1" ht="22.95" customHeight="1" spans="1:74">
      <c r="A552" s="9" t="str">
        <f t="shared" si="271"/>
        <v>M 35Induk</v>
      </c>
      <c r="B552" s="9" t="str">
        <f t="shared" si="272"/>
        <v>M 35jurusan 1</v>
      </c>
      <c r="C552" s="9" t="str">
        <f t="shared" si="273"/>
        <v>M 35jurusan 2</v>
      </c>
      <c r="D552" s="9" t="str">
        <f t="shared" si="274"/>
        <v>M 35jurusan 3</v>
      </c>
      <c r="E552" s="9" t="str">
        <f t="shared" si="275"/>
        <v>M 35jurusan 4</v>
      </c>
      <c r="F552" s="10" t="s">
        <v>131</v>
      </c>
      <c r="G552" s="10" t="s">
        <v>131</v>
      </c>
      <c r="H552" s="10" t="s">
        <v>703</v>
      </c>
      <c r="I552" s="10">
        <v>0.620989</v>
      </c>
      <c r="J552" s="10">
        <v>124.083114</v>
      </c>
      <c r="K552" s="10" t="s">
        <v>7465</v>
      </c>
      <c r="L552" s="10" t="s">
        <v>7465</v>
      </c>
      <c r="M552" s="10" t="s">
        <v>7465</v>
      </c>
      <c r="N552" s="14">
        <f t="shared" si="276"/>
        <v>0</v>
      </c>
      <c r="O552" s="15" t="e">
        <f t="shared" si="277"/>
        <v>#VALUE!</v>
      </c>
      <c r="P552" s="15" t="e">
        <f t="shared" si="278"/>
        <v>#VALUE!</v>
      </c>
      <c r="Q552" s="17" t="e">
        <f>VLOOKUP($A552,'DATA PENGUKURAN GARDU'!$A:$BS,42,0)</f>
        <v>#N/A</v>
      </c>
      <c r="R552" s="18" t="e">
        <f t="shared" si="279"/>
        <v>#N/A</v>
      </c>
      <c r="S552" s="17" t="e">
        <f>VLOOKUP($A552,'DATA PENGUKURAN GARDU'!$A:$BS,44,0)</f>
        <v>#N/A</v>
      </c>
      <c r="T552" s="18" t="e">
        <f t="shared" si="280"/>
        <v>#N/A</v>
      </c>
      <c r="U552" s="17" t="e">
        <f>VLOOKUP($A552,'DATA PENGUKURAN GARDU'!$A:$BS,46,0)</f>
        <v>#N/A</v>
      </c>
      <c r="V552" s="18" t="e">
        <f t="shared" si="281"/>
        <v>#N/A</v>
      </c>
      <c r="W552" s="17" t="e">
        <f>VLOOKUP($A552,'DATA PENGUKURAN GARDU'!$A:$BS,48,0)</f>
        <v>#N/A</v>
      </c>
      <c r="X552" s="17" t="e">
        <f>VLOOKUP($A552,'DATA PENGUKURAN GARDU'!$A:$BS,53,0)</f>
        <v>#N/A</v>
      </c>
      <c r="Y552" s="17" t="e">
        <f>VLOOKUP($A552,'DATA PENGUKURAN GARDU'!$A:$BS,54,0)</f>
        <v>#N/A</v>
      </c>
      <c r="Z552" s="17" t="e">
        <f>VLOOKUP($A552,'DATA PENGUKURAN GARDU'!$A:$BS,55,0)</f>
        <v>#N/A</v>
      </c>
      <c r="AA552" s="20" t="e">
        <f>VLOOKUP($B552,'DATA PENGUKURAN GARDU'!$A:$BS,42,0)</f>
        <v>#N/A</v>
      </c>
      <c r="AB552" s="21" t="e">
        <f t="shared" si="282"/>
        <v>#N/A</v>
      </c>
      <c r="AC552" s="20" t="e">
        <f>VLOOKUP($B552,'DATA PENGUKURAN GARDU'!$A:$BS,44,0)</f>
        <v>#N/A</v>
      </c>
      <c r="AD552" s="21" t="e">
        <f t="shared" si="283"/>
        <v>#N/A</v>
      </c>
      <c r="AE552" s="20" t="e">
        <f>VLOOKUP($B552,'DATA PENGUKURAN GARDU'!$A:$BS,46,0)</f>
        <v>#N/A</v>
      </c>
      <c r="AF552" s="21" t="e">
        <f t="shared" si="284"/>
        <v>#N/A</v>
      </c>
      <c r="AG552" s="20" t="e">
        <f>VLOOKUP($B552,'DATA PENGUKURAN GARDU'!$A:$BS,46,0)</f>
        <v>#N/A</v>
      </c>
      <c r="AH552" s="20" t="e">
        <f>VLOOKUP($B552,'DATA PENGUKURAN GARDU'!$A:$BS,53,0)</f>
        <v>#N/A</v>
      </c>
      <c r="AI552" s="20" t="e">
        <f>VLOOKUP($B552,'DATA PENGUKURAN GARDU'!$A:$BS,54,0)</f>
        <v>#N/A</v>
      </c>
      <c r="AJ552" s="17" t="e">
        <f>VLOOKUP($C552,'DATA PENGUKURAN GARDU'!$A:$BS,42,0)</f>
        <v>#N/A</v>
      </c>
      <c r="AK552" s="23" t="e">
        <f t="shared" si="285"/>
        <v>#N/A</v>
      </c>
      <c r="AL552" s="17" t="e">
        <f>VLOOKUP($C552,'DATA PENGUKURAN GARDU'!$A:$BS,44,0)</f>
        <v>#N/A</v>
      </c>
      <c r="AM552" s="23" t="e">
        <f t="shared" si="286"/>
        <v>#N/A</v>
      </c>
      <c r="AN552" s="17" t="e">
        <f>VLOOKUP($C552,'DATA PENGUKURAN GARDU'!$A:$BS,46,0)</f>
        <v>#N/A</v>
      </c>
      <c r="AO552" s="23" t="e">
        <f t="shared" si="287"/>
        <v>#N/A</v>
      </c>
      <c r="AP552" s="17" t="e">
        <f>VLOOKUP($C552,'DATA PENGUKURAN GARDU'!$A:$BS,46,0)</f>
        <v>#N/A</v>
      </c>
      <c r="AQ552" s="17" t="e">
        <f>VLOOKUP($C552,'DATA PENGUKURAN GARDU'!$A:$BS,53,0)</f>
        <v>#N/A</v>
      </c>
      <c r="AR552" s="17" t="e">
        <f>VLOOKUP($C552,'DATA PENGUKURAN GARDU'!$A:$BS,54,0)</f>
        <v>#N/A</v>
      </c>
      <c r="AS552" s="20" t="e">
        <f>VLOOKUP($D552,'DATA PENGUKURAN GARDU'!$A:$BS,42,0)</f>
        <v>#N/A</v>
      </c>
      <c r="AT552" s="21" t="e">
        <f t="shared" si="288"/>
        <v>#N/A</v>
      </c>
      <c r="AU552" s="20" t="e">
        <f>VLOOKUP($D552,'DATA PENGUKURAN GARDU'!$A:$BS,44,0)</f>
        <v>#N/A</v>
      </c>
      <c r="AV552" s="21" t="e">
        <f t="shared" si="289"/>
        <v>#N/A</v>
      </c>
      <c r="AW552" s="20" t="e">
        <f>VLOOKUP($D552,'DATA PENGUKURAN GARDU'!$A:$BS,46,0)</f>
        <v>#N/A</v>
      </c>
      <c r="AX552" s="21" t="e">
        <f t="shared" si="290"/>
        <v>#N/A</v>
      </c>
      <c r="AY552" s="20" t="e">
        <f>VLOOKUP($D552,'DATA PENGUKURAN GARDU'!$A:$BS,46,0)</f>
        <v>#N/A</v>
      </c>
      <c r="AZ552" s="20" t="e">
        <f>VLOOKUP($D552,'DATA PENGUKURAN GARDU'!$A:$BS,53,0)</f>
        <v>#N/A</v>
      </c>
      <c r="BA552" s="20" t="e">
        <f>VLOOKUP($D552,'DATA PENGUKURAN GARDU'!$A:$BS,54,0)</f>
        <v>#N/A</v>
      </c>
      <c r="BB552" s="17" t="e">
        <f>VLOOKUP($E552,'DATA PENGUKURAN GARDU'!$A:$BS,42,0)</f>
        <v>#N/A</v>
      </c>
      <c r="BC552" s="23" t="e">
        <f t="shared" si="291"/>
        <v>#N/A</v>
      </c>
      <c r="BD552" s="17" t="e">
        <f>VLOOKUP($E552,'DATA PENGUKURAN GARDU'!$A:$BS,44,0)</f>
        <v>#N/A</v>
      </c>
      <c r="BE552" s="23" t="e">
        <f t="shared" si="292"/>
        <v>#N/A</v>
      </c>
      <c r="BF552" s="17" t="e">
        <f>VLOOKUP($E552,'DATA PENGUKURAN GARDU'!$A:$BS,46,0)</f>
        <v>#N/A</v>
      </c>
      <c r="BG552" s="23" t="e">
        <f t="shared" si="293"/>
        <v>#N/A</v>
      </c>
      <c r="BH552" s="17" t="e">
        <f>VLOOKUP($E552,'DATA PENGUKURAN GARDU'!$A:$BS,46,0)</f>
        <v>#N/A</v>
      </c>
      <c r="BI552" s="17" t="e">
        <f>VLOOKUP($E552,'DATA PENGUKURAN GARDU'!$A:$BS,53,0)</f>
        <v>#N/A</v>
      </c>
      <c r="BJ552" s="17" t="e">
        <f>VLOOKUP($E552,'DATA PENGUKURAN GARDU'!$A:$BS,54,0)</f>
        <v>#N/A</v>
      </c>
      <c r="BK552" s="20" t="e">
        <f t="shared" si="294"/>
        <v>#N/A</v>
      </c>
      <c r="BL552" s="20" t="e">
        <f t="shared" si="295"/>
        <v>#N/A</v>
      </c>
      <c r="BM552" s="20" t="e">
        <f t="shared" si="296"/>
        <v>#N/A</v>
      </c>
      <c r="BN552" s="25" t="e">
        <f t="shared" si="297"/>
        <v>#N/A</v>
      </c>
      <c r="BO552" s="26" t="str">
        <f t="shared" si="298"/>
        <v>0</v>
      </c>
      <c r="BP552" s="21" t="e">
        <f t="shared" si="299"/>
        <v>#VALUE!</v>
      </c>
      <c r="BQ552" s="20" t="e">
        <f t="shared" si="300"/>
        <v>#N/A</v>
      </c>
      <c r="BR552" s="20" t="e">
        <v>#N/A</v>
      </c>
      <c r="BS552" s="9" t="e">
        <v>#N/A</v>
      </c>
      <c r="BT552" s="2" t="e">
        <f t="shared" si="301"/>
        <v>#VALUE!</v>
      </c>
      <c r="BU552" s="2" t="e">
        <f t="shared" si="269"/>
        <v>#N/A</v>
      </c>
      <c r="BV552" s="2" t="e">
        <f t="shared" si="270"/>
        <v>#N/A</v>
      </c>
    </row>
    <row r="553" s="2" customFormat="1" ht="22.95" customHeight="1" spans="1:74">
      <c r="A553" s="9" t="str">
        <f t="shared" si="271"/>
        <v>M 37Induk</v>
      </c>
      <c r="B553" s="9" t="str">
        <f t="shared" si="272"/>
        <v>M 37jurusan 1</v>
      </c>
      <c r="C553" s="9" t="str">
        <f t="shared" si="273"/>
        <v>M 37jurusan 2</v>
      </c>
      <c r="D553" s="9" t="str">
        <f t="shared" si="274"/>
        <v>M 37jurusan 3</v>
      </c>
      <c r="E553" s="9" t="str">
        <f t="shared" si="275"/>
        <v>M 37jurusan 4</v>
      </c>
      <c r="F553" s="10" t="s">
        <v>131</v>
      </c>
      <c r="G553" s="10" t="s">
        <v>131</v>
      </c>
      <c r="H553" s="10" t="s">
        <v>704</v>
      </c>
      <c r="I553" s="10">
        <v>0.60411</v>
      </c>
      <c r="J553" s="10">
        <v>124.052269</v>
      </c>
      <c r="K553" s="10" t="s">
        <v>7465</v>
      </c>
      <c r="L553" s="10" t="s">
        <v>7465</v>
      </c>
      <c r="M553" s="10" t="s">
        <v>7465</v>
      </c>
      <c r="N553" s="14">
        <f t="shared" si="276"/>
        <v>0</v>
      </c>
      <c r="O553" s="15" t="e">
        <f t="shared" si="277"/>
        <v>#VALUE!</v>
      </c>
      <c r="P553" s="15" t="e">
        <f t="shared" si="278"/>
        <v>#VALUE!</v>
      </c>
      <c r="Q553" s="17" t="e">
        <f>VLOOKUP($A553,'DATA PENGUKURAN GARDU'!$A:$BS,42,0)</f>
        <v>#N/A</v>
      </c>
      <c r="R553" s="18" t="e">
        <f t="shared" si="279"/>
        <v>#N/A</v>
      </c>
      <c r="S553" s="17" t="e">
        <f>VLOOKUP($A553,'DATA PENGUKURAN GARDU'!$A:$BS,44,0)</f>
        <v>#N/A</v>
      </c>
      <c r="T553" s="18" t="e">
        <f t="shared" si="280"/>
        <v>#N/A</v>
      </c>
      <c r="U553" s="17" t="e">
        <f>VLOOKUP($A553,'DATA PENGUKURAN GARDU'!$A:$BS,46,0)</f>
        <v>#N/A</v>
      </c>
      <c r="V553" s="18" t="e">
        <f t="shared" si="281"/>
        <v>#N/A</v>
      </c>
      <c r="W553" s="17" t="e">
        <f>VLOOKUP($A553,'DATA PENGUKURAN GARDU'!$A:$BS,48,0)</f>
        <v>#N/A</v>
      </c>
      <c r="X553" s="17" t="e">
        <f>VLOOKUP($A553,'DATA PENGUKURAN GARDU'!$A:$BS,53,0)</f>
        <v>#N/A</v>
      </c>
      <c r="Y553" s="17" t="e">
        <f>VLOOKUP($A553,'DATA PENGUKURAN GARDU'!$A:$BS,54,0)</f>
        <v>#N/A</v>
      </c>
      <c r="Z553" s="17" t="e">
        <f>VLOOKUP($A553,'DATA PENGUKURAN GARDU'!$A:$BS,55,0)</f>
        <v>#N/A</v>
      </c>
      <c r="AA553" s="20" t="e">
        <f>VLOOKUP($B553,'DATA PENGUKURAN GARDU'!$A:$BS,42,0)</f>
        <v>#N/A</v>
      </c>
      <c r="AB553" s="21" t="e">
        <f t="shared" si="282"/>
        <v>#N/A</v>
      </c>
      <c r="AC553" s="20" t="e">
        <f>VLOOKUP($B553,'DATA PENGUKURAN GARDU'!$A:$BS,44,0)</f>
        <v>#N/A</v>
      </c>
      <c r="AD553" s="21" t="e">
        <f t="shared" si="283"/>
        <v>#N/A</v>
      </c>
      <c r="AE553" s="20" t="e">
        <f>VLOOKUP($B553,'DATA PENGUKURAN GARDU'!$A:$BS,46,0)</f>
        <v>#N/A</v>
      </c>
      <c r="AF553" s="21" t="e">
        <f t="shared" si="284"/>
        <v>#N/A</v>
      </c>
      <c r="AG553" s="20" t="e">
        <f>VLOOKUP($B553,'DATA PENGUKURAN GARDU'!$A:$BS,46,0)</f>
        <v>#N/A</v>
      </c>
      <c r="AH553" s="20" t="e">
        <f>VLOOKUP($B553,'DATA PENGUKURAN GARDU'!$A:$BS,53,0)</f>
        <v>#N/A</v>
      </c>
      <c r="AI553" s="20" t="e">
        <f>VLOOKUP($B553,'DATA PENGUKURAN GARDU'!$A:$BS,54,0)</f>
        <v>#N/A</v>
      </c>
      <c r="AJ553" s="17" t="e">
        <f>VLOOKUP($C553,'DATA PENGUKURAN GARDU'!$A:$BS,42,0)</f>
        <v>#N/A</v>
      </c>
      <c r="AK553" s="23" t="e">
        <f t="shared" si="285"/>
        <v>#N/A</v>
      </c>
      <c r="AL553" s="17" t="e">
        <f>VLOOKUP($C553,'DATA PENGUKURAN GARDU'!$A:$BS,44,0)</f>
        <v>#N/A</v>
      </c>
      <c r="AM553" s="23" t="e">
        <f t="shared" si="286"/>
        <v>#N/A</v>
      </c>
      <c r="AN553" s="17" t="e">
        <f>VLOOKUP($C553,'DATA PENGUKURAN GARDU'!$A:$BS,46,0)</f>
        <v>#N/A</v>
      </c>
      <c r="AO553" s="23" t="e">
        <f t="shared" si="287"/>
        <v>#N/A</v>
      </c>
      <c r="AP553" s="17" t="e">
        <f>VLOOKUP($C553,'DATA PENGUKURAN GARDU'!$A:$BS,46,0)</f>
        <v>#N/A</v>
      </c>
      <c r="AQ553" s="17" t="e">
        <f>VLOOKUP($C553,'DATA PENGUKURAN GARDU'!$A:$BS,53,0)</f>
        <v>#N/A</v>
      </c>
      <c r="AR553" s="17" t="e">
        <f>VLOOKUP($C553,'DATA PENGUKURAN GARDU'!$A:$BS,54,0)</f>
        <v>#N/A</v>
      </c>
      <c r="AS553" s="20" t="e">
        <f>VLOOKUP($D553,'DATA PENGUKURAN GARDU'!$A:$BS,42,0)</f>
        <v>#N/A</v>
      </c>
      <c r="AT553" s="21" t="e">
        <f t="shared" si="288"/>
        <v>#N/A</v>
      </c>
      <c r="AU553" s="20" t="e">
        <f>VLOOKUP($D553,'DATA PENGUKURAN GARDU'!$A:$BS,44,0)</f>
        <v>#N/A</v>
      </c>
      <c r="AV553" s="21" t="e">
        <f t="shared" si="289"/>
        <v>#N/A</v>
      </c>
      <c r="AW553" s="20" t="e">
        <f>VLOOKUP($D553,'DATA PENGUKURAN GARDU'!$A:$BS,46,0)</f>
        <v>#N/A</v>
      </c>
      <c r="AX553" s="21" t="e">
        <f t="shared" si="290"/>
        <v>#N/A</v>
      </c>
      <c r="AY553" s="20" t="e">
        <f>VLOOKUP($D553,'DATA PENGUKURAN GARDU'!$A:$BS,46,0)</f>
        <v>#N/A</v>
      </c>
      <c r="AZ553" s="20" t="e">
        <f>VLOOKUP($D553,'DATA PENGUKURAN GARDU'!$A:$BS,53,0)</f>
        <v>#N/A</v>
      </c>
      <c r="BA553" s="20" t="e">
        <f>VLOOKUP($D553,'DATA PENGUKURAN GARDU'!$A:$BS,54,0)</f>
        <v>#N/A</v>
      </c>
      <c r="BB553" s="17" t="e">
        <f>VLOOKUP($E553,'DATA PENGUKURAN GARDU'!$A:$BS,42,0)</f>
        <v>#N/A</v>
      </c>
      <c r="BC553" s="23" t="e">
        <f t="shared" si="291"/>
        <v>#N/A</v>
      </c>
      <c r="BD553" s="17" t="e">
        <f>VLOOKUP($E553,'DATA PENGUKURAN GARDU'!$A:$BS,44,0)</f>
        <v>#N/A</v>
      </c>
      <c r="BE553" s="23" t="e">
        <f t="shared" si="292"/>
        <v>#N/A</v>
      </c>
      <c r="BF553" s="17" t="e">
        <f>VLOOKUP($E553,'DATA PENGUKURAN GARDU'!$A:$BS,46,0)</f>
        <v>#N/A</v>
      </c>
      <c r="BG553" s="23" t="e">
        <f t="shared" si="293"/>
        <v>#N/A</v>
      </c>
      <c r="BH553" s="17" t="e">
        <f>VLOOKUP($E553,'DATA PENGUKURAN GARDU'!$A:$BS,46,0)</f>
        <v>#N/A</v>
      </c>
      <c r="BI553" s="17" t="e">
        <f>VLOOKUP($E553,'DATA PENGUKURAN GARDU'!$A:$BS,53,0)</f>
        <v>#N/A</v>
      </c>
      <c r="BJ553" s="17" t="e">
        <f>VLOOKUP($E553,'DATA PENGUKURAN GARDU'!$A:$BS,54,0)</f>
        <v>#N/A</v>
      </c>
      <c r="BK553" s="20" t="e">
        <f t="shared" si="294"/>
        <v>#N/A</v>
      </c>
      <c r="BL553" s="20" t="e">
        <f t="shared" si="295"/>
        <v>#N/A</v>
      </c>
      <c r="BM553" s="20" t="e">
        <f t="shared" si="296"/>
        <v>#N/A</v>
      </c>
      <c r="BN553" s="25" t="e">
        <f t="shared" si="297"/>
        <v>#N/A</v>
      </c>
      <c r="BO553" s="26" t="str">
        <f t="shared" si="298"/>
        <v>0</v>
      </c>
      <c r="BP553" s="21" t="e">
        <f t="shared" si="299"/>
        <v>#VALUE!</v>
      </c>
      <c r="BQ553" s="20" t="e">
        <f t="shared" si="300"/>
        <v>#N/A</v>
      </c>
      <c r="BR553" s="20" t="e">
        <v>#N/A</v>
      </c>
      <c r="BS553" s="9" t="e">
        <v>#N/A</v>
      </c>
      <c r="BT553" s="2" t="e">
        <f t="shared" si="301"/>
        <v>#VALUE!</v>
      </c>
      <c r="BU553" s="2" t="e">
        <f t="shared" si="269"/>
        <v>#N/A</v>
      </c>
      <c r="BV553" s="2" t="e">
        <f t="shared" si="270"/>
        <v>#N/A</v>
      </c>
    </row>
    <row r="554" s="2" customFormat="1" ht="22.95" customHeight="1" spans="1:74">
      <c r="A554" s="9" t="str">
        <f t="shared" si="271"/>
        <v>M 160Induk</v>
      </c>
      <c r="B554" s="9" t="str">
        <f t="shared" si="272"/>
        <v>M 160jurusan 1</v>
      </c>
      <c r="C554" s="9" t="str">
        <f t="shared" si="273"/>
        <v>M 160jurusan 2</v>
      </c>
      <c r="D554" s="9" t="str">
        <f t="shared" si="274"/>
        <v>M 160jurusan 3</v>
      </c>
      <c r="E554" s="9" t="str">
        <f t="shared" si="275"/>
        <v>M 160jurusan 4</v>
      </c>
      <c r="F554" s="10" t="s">
        <v>131</v>
      </c>
      <c r="G554" s="10" t="s">
        <v>131</v>
      </c>
      <c r="H554" s="10" t="s">
        <v>705</v>
      </c>
      <c r="I554" s="10">
        <v>0.523205</v>
      </c>
      <c r="J554" s="10">
        <v>123.958616</v>
      </c>
      <c r="K554" s="10" t="s">
        <v>7465</v>
      </c>
      <c r="L554" s="10" t="s">
        <v>7465</v>
      </c>
      <c r="M554" s="10" t="s">
        <v>7465</v>
      </c>
      <c r="N554" s="14">
        <f t="shared" si="276"/>
        <v>0</v>
      </c>
      <c r="O554" s="15" t="e">
        <f t="shared" si="277"/>
        <v>#VALUE!</v>
      </c>
      <c r="P554" s="15" t="e">
        <f t="shared" si="278"/>
        <v>#VALUE!</v>
      </c>
      <c r="Q554" s="17" t="e">
        <f>VLOOKUP($A554,'DATA PENGUKURAN GARDU'!$A:$BS,42,0)</f>
        <v>#N/A</v>
      </c>
      <c r="R554" s="18" t="e">
        <f t="shared" si="279"/>
        <v>#N/A</v>
      </c>
      <c r="S554" s="17" t="e">
        <f>VLOOKUP($A554,'DATA PENGUKURAN GARDU'!$A:$BS,44,0)</f>
        <v>#N/A</v>
      </c>
      <c r="T554" s="18" t="e">
        <f t="shared" si="280"/>
        <v>#N/A</v>
      </c>
      <c r="U554" s="17" t="e">
        <f>VLOOKUP($A554,'DATA PENGUKURAN GARDU'!$A:$BS,46,0)</f>
        <v>#N/A</v>
      </c>
      <c r="V554" s="18" t="e">
        <f t="shared" si="281"/>
        <v>#N/A</v>
      </c>
      <c r="W554" s="17" t="e">
        <f>VLOOKUP($A554,'DATA PENGUKURAN GARDU'!$A:$BS,48,0)</f>
        <v>#N/A</v>
      </c>
      <c r="X554" s="17" t="e">
        <f>VLOOKUP($A554,'DATA PENGUKURAN GARDU'!$A:$BS,53,0)</f>
        <v>#N/A</v>
      </c>
      <c r="Y554" s="17" t="e">
        <f>VLOOKUP($A554,'DATA PENGUKURAN GARDU'!$A:$BS,54,0)</f>
        <v>#N/A</v>
      </c>
      <c r="Z554" s="17" t="e">
        <f>VLOOKUP($A554,'DATA PENGUKURAN GARDU'!$A:$BS,55,0)</f>
        <v>#N/A</v>
      </c>
      <c r="AA554" s="20" t="e">
        <f>VLOOKUP($B554,'DATA PENGUKURAN GARDU'!$A:$BS,42,0)</f>
        <v>#N/A</v>
      </c>
      <c r="AB554" s="21" t="e">
        <f t="shared" si="282"/>
        <v>#N/A</v>
      </c>
      <c r="AC554" s="20" t="e">
        <f>VLOOKUP($B554,'DATA PENGUKURAN GARDU'!$A:$BS,44,0)</f>
        <v>#N/A</v>
      </c>
      <c r="AD554" s="21" t="e">
        <f t="shared" si="283"/>
        <v>#N/A</v>
      </c>
      <c r="AE554" s="20" t="e">
        <f>VLOOKUP($B554,'DATA PENGUKURAN GARDU'!$A:$BS,46,0)</f>
        <v>#N/A</v>
      </c>
      <c r="AF554" s="21" t="e">
        <f t="shared" si="284"/>
        <v>#N/A</v>
      </c>
      <c r="AG554" s="20" t="e">
        <f>VLOOKUP($B554,'DATA PENGUKURAN GARDU'!$A:$BS,46,0)</f>
        <v>#N/A</v>
      </c>
      <c r="AH554" s="20" t="e">
        <f>VLOOKUP($B554,'DATA PENGUKURAN GARDU'!$A:$BS,53,0)</f>
        <v>#N/A</v>
      </c>
      <c r="AI554" s="20" t="e">
        <f>VLOOKUP($B554,'DATA PENGUKURAN GARDU'!$A:$BS,54,0)</f>
        <v>#N/A</v>
      </c>
      <c r="AJ554" s="17" t="e">
        <f>VLOOKUP($C554,'DATA PENGUKURAN GARDU'!$A:$BS,42,0)</f>
        <v>#N/A</v>
      </c>
      <c r="AK554" s="23" t="e">
        <f t="shared" si="285"/>
        <v>#N/A</v>
      </c>
      <c r="AL554" s="17" t="e">
        <f>VLOOKUP($C554,'DATA PENGUKURAN GARDU'!$A:$BS,44,0)</f>
        <v>#N/A</v>
      </c>
      <c r="AM554" s="23" t="e">
        <f t="shared" si="286"/>
        <v>#N/A</v>
      </c>
      <c r="AN554" s="17" t="e">
        <f>VLOOKUP($C554,'DATA PENGUKURAN GARDU'!$A:$BS,46,0)</f>
        <v>#N/A</v>
      </c>
      <c r="AO554" s="23" t="e">
        <f t="shared" si="287"/>
        <v>#N/A</v>
      </c>
      <c r="AP554" s="17" t="e">
        <f>VLOOKUP($C554,'DATA PENGUKURAN GARDU'!$A:$BS,46,0)</f>
        <v>#N/A</v>
      </c>
      <c r="AQ554" s="17" t="e">
        <f>VLOOKUP($C554,'DATA PENGUKURAN GARDU'!$A:$BS,53,0)</f>
        <v>#N/A</v>
      </c>
      <c r="AR554" s="17" t="e">
        <f>VLOOKUP($C554,'DATA PENGUKURAN GARDU'!$A:$BS,54,0)</f>
        <v>#N/A</v>
      </c>
      <c r="AS554" s="20" t="e">
        <f>VLOOKUP($D554,'DATA PENGUKURAN GARDU'!$A:$BS,42,0)</f>
        <v>#N/A</v>
      </c>
      <c r="AT554" s="21" t="e">
        <f t="shared" si="288"/>
        <v>#N/A</v>
      </c>
      <c r="AU554" s="20" t="e">
        <f>VLOOKUP($D554,'DATA PENGUKURAN GARDU'!$A:$BS,44,0)</f>
        <v>#N/A</v>
      </c>
      <c r="AV554" s="21" t="e">
        <f t="shared" si="289"/>
        <v>#N/A</v>
      </c>
      <c r="AW554" s="20" t="e">
        <f>VLOOKUP($D554,'DATA PENGUKURAN GARDU'!$A:$BS,46,0)</f>
        <v>#N/A</v>
      </c>
      <c r="AX554" s="21" t="e">
        <f t="shared" si="290"/>
        <v>#N/A</v>
      </c>
      <c r="AY554" s="20" t="e">
        <f>VLOOKUP($D554,'DATA PENGUKURAN GARDU'!$A:$BS,46,0)</f>
        <v>#N/A</v>
      </c>
      <c r="AZ554" s="20" t="e">
        <f>VLOOKUP($D554,'DATA PENGUKURAN GARDU'!$A:$BS,53,0)</f>
        <v>#N/A</v>
      </c>
      <c r="BA554" s="20" t="e">
        <f>VLOOKUP($D554,'DATA PENGUKURAN GARDU'!$A:$BS,54,0)</f>
        <v>#N/A</v>
      </c>
      <c r="BB554" s="17" t="e">
        <f>VLOOKUP($E554,'DATA PENGUKURAN GARDU'!$A:$BS,42,0)</f>
        <v>#N/A</v>
      </c>
      <c r="BC554" s="23" t="e">
        <f t="shared" si="291"/>
        <v>#N/A</v>
      </c>
      <c r="BD554" s="17" t="e">
        <f>VLOOKUP($E554,'DATA PENGUKURAN GARDU'!$A:$BS,44,0)</f>
        <v>#N/A</v>
      </c>
      <c r="BE554" s="23" t="e">
        <f t="shared" si="292"/>
        <v>#N/A</v>
      </c>
      <c r="BF554" s="17" t="e">
        <f>VLOOKUP($E554,'DATA PENGUKURAN GARDU'!$A:$BS,46,0)</f>
        <v>#N/A</v>
      </c>
      <c r="BG554" s="23" t="e">
        <f t="shared" si="293"/>
        <v>#N/A</v>
      </c>
      <c r="BH554" s="17" t="e">
        <f>VLOOKUP($E554,'DATA PENGUKURAN GARDU'!$A:$BS,46,0)</f>
        <v>#N/A</v>
      </c>
      <c r="BI554" s="17" t="e">
        <f>VLOOKUP($E554,'DATA PENGUKURAN GARDU'!$A:$BS,53,0)</f>
        <v>#N/A</v>
      </c>
      <c r="BJ554" s="17" t="e">
        <f>VLOOKUP($E554,'DATA PENGUKURAN GARDU'!$A:$BS,54,0)</f>
        <v>#N/A</v>
      </c>
      <c r="BK554" s="20" t="e">
        <f t="shared" si="294"/>
        <v>#N/A</v>
      </c>
      <c r="BL554" s="20" t="e">
        <f t="shared" si="295"/>
        <v>#N/A</v>
      </c>
      <c r="BM554" s="20" t="e">
        <f t="shared" si="296"/>
        <v>#N/A</v>
      </c>
      <c r="BN554" s="25" t="e">
        <f t="shared" si="297"/>
        <v>#N/A</v>
      </c>
      <c r="BO554" s="26" t="str">
        <f t="shared" si="298"/>
        <v>0</v>
      </c>
      <c r="BP554" s="21" t="e">
        <f t="shared" si="299"/>
        <v>#VALUE!</v>
      </c>
      <c r="BQ554" s="20" t="e">
        <f t="shared" si="300"/>
        <v>#N/A</v>
      </c>
      <c r="BR554" s="20" t="e">
        <v>#N/A</v>
      </c>
      <c r="BS554" s="9" t="e">
        <v>#N/A</v>
      </c>
      <c r="BT554" s="2" t="e">
        <f t="shared" si="301"/>
        <v>#VALUE!</v>
      </c>
      <c r="BU554" s="2" t="e">
        <f t="shared" si="269"/>
        <v>#N/A</v>
      </c>
      <c r="BV554" s="2" t="e">
        <f t="shared" si="270"/>
        <v>#N/A</v>
      </c>
    </row>
    <row r="555" s="2" customFormat="1" ht="22.95" customHeight="1" spans="1:74">
      <c r="A555" s="9" t="str">
        <f t="shared" si="271"/>
        <v>NW 014Induk</v>
      </c>
      <c r="B555" s="9" t="str">
        <f t="shared" si="272"/>
        <v>NW 014jurusan 1</v>
      </c>
      <c r="C555" s="9" t="str">
        <f t="shared" si="273"/>
        <v>NW 014jurusan 2</v>
      </c>
      <c r="D555" s="9" t="str">
        <f t="shared" si="274"/>
        <v>NW 014jurusan 3</v>
      </c>
      <c r="E555" s="9" t="str">
        <f t="shared" si="275"/>
        <v>NW 014jurusan 4</v>
      </c>
      <c r="F555" s="10" t="s">
        <v>342</v>
      </c>
      <c r="G555" s="10" t="s">
        <v>39</v>
      </c>
      <c r="H555" s="10" t="s">
        <v>706</v>
      </c>
      <c r="I555" s="10">
        <v>1.11314</v>
      </c>
      <c r="J555" s="10">
        <v>124.3422</v>
      </c>
      <c r="K555" s="10" t="s">
        <v>7465</v>
      </c>
      <c r="L555" s="10" t="s">
        <v>7465</v>
      </c>
      <c r="M555" s="10" t="s">
        <v>7465</v>
      </c>
      <c r="N555" s="14">
        <f t="shared" si="276"/>
        <v>0</v>
      </c>
      <c r="O555" s="15" t="e">
        <f t="shared" si="277"/>
        <v>#VALUE!</v>
      </c>
      <c r="P555" s="15" t="e">
        <f t="shared" si="278"/>
        <v>#VALUE!</v>
      </c>
      <c r="Q555" s="17" t="e">
        <f>VLOOKUP($A555,'DATA PENGUKURAN GARDU'!$A:$BS,42,0)</f>
        <v>#N/A</v>
      </c>
      <c r="R555" s="18" t="e">
        <f t="shared" si="279"/>
        <v>#N/A</v>
      </c>
      <c r="S555" s="17" t="e">
        <f>VLOOKUP($A555,'DATA PENGUKURAN GARDU'!$A:$BS,44,0)</f>
        <v>#N/A</v>
      </c>
      <c r="T555" s="18" t="e">
        <f t="shared" si="280"/>
        <v>#N/A</v>
      </c>
      <c r="U555" s="17" t="e">
        <f>VLOOKUP($A555,'DATA PENGUKURAN GARDU'!$A:$BS,46,0)</f>
        <v>#N/A</v>
      </c>
      <c r="V555" s="18" t="e">
        <f t="shared" si="281"/>
        <v>#N/A</v>
      </c>
      <c r="W555" s="17" t="e">
        <f>VLOOKUP($A555,'DATA PENGUKURAN GARDU'!$A:$BS,48,0)</f>
        <v>#N/A</v>
      </c>
      <c r="X555" s="17" t="e">
        <f>VLOOKUP($A555,'DATA PENGUKURAN GARDU'!$A:$BS,53,0)</f>
        <v>#N/A</v>
      </c>
      <c r="Y555" s="17" t="e">
        <f>VLOOKUP($A555,'DATA PENGUKURAN GARDU'!$A:$BS,54,0)</f>
        <v>#N/A</v>
      </c>
      <c r="Z555" s="17" t="e">
        <f>VLOOKUP($A555,'DATA PENGUKURAN GARDU'!$A:$BS,55,0)</f>
        <v>#N/A</v>
      </c>
      <c r="AA555" s="20" t="e">
        <f>VLOOKUP($B555,'DATA PENGUKURAN GARDU'!$A:$BS,42,0)</f>
        <v>#N/A</v>
      </c>
      <c r="AB555" s="21" t="e">
        <f t="shared" si="282"/>
        <v>#N/A</v>
      </c>
      <c r="AC555" s="20" t="e">
        <f>VLOOKUP($B555,'DATA PENGUKURAN GARDU'!$A:$BS,44,0)</f>
        <v>#N/A</v>
      </c>
      <c r="AD555" s="21" t="e">
        <f t="shared" si="283"/>
        <v>#N/A</v>
      </c>
      <c r="AE555" s="20" t="e">
        <f>VLOOKUP($B555,'DATA PENGUKURAN GARDU'!$A:$BS,46,0)</f>
        <v>#N/A</v>
      </c>
      <c r="AF555" s="21" t="e">
        <f t="shared" si="284"/>
        <v>#N/A</v>
      </c>
      <c r="AG555" s="20" t="e">
        <f>VLOOKUP($B555,'DATA PENGUKURAN GARDU'!$A:$BS,46,0)</f>
        <v>#N/A</v>
      </c>
      <c r="AH555" s="20" t="e">
        <f>VLOOKUP($B555,'DATA PENGUKURAN GARDU'!$A:$BS,53,0)</f>
        <v>#N/A</v>
      </c>
      <c r="AI555" s="20" t="e">
        <f>VLOOKUP($B555,'DATA PENGUKURAN GARDU'!$A:$BS,54,0)</f>
        <v>#N/A</v>
      </c>
      <c r="AJ555" s="17" t="e">
        <f>VLOOKUP($C555,'DATA PENGUKURAN GARDU'!$A:$BS,42,0)</f>
        <v>#N/A</v>
      </c>
      <c r="AK555" s="23" t="e">
        <f t="shared" si="285"/>
        <v>#N/A</v>
      </c>
      <c r="AL555" s="17" t="e">
        <f>VLOOKUP($C555,'DATA PENGUKURAN GARDU'!$A:$BS,44,0)</f>
        <v>#N/A</v>
      </c>
      <c r="AM555" s="23" t="e">
        <f t="shared" si="286"/>
        <v>#N/A</v>
      </c>
      <c r="AN555" s="17" t="e">
        <f>VLOOKUP($C555,'DATA PENGUKURAN GARDU'!$A:$BS,46,0)</f>
        <v>#N/A</v>
      </c>
      <c r="AO555" s="23" t="e">
        <f t="shared" si="287"/>
        <v>#N/A</v>
      </c>
      <c r="AP555" s="17" t="e">
        <f>VLOOKUP($C555,'DATA PENGUKURAN GARDU'!$A:$BS,46,0)</f>
        <v>#N/A</v>
      </c>
      <c r="AQ555" s="17" t="e">
        <f>VLOOKUP($C555,'DATA PENGUKURAN GARDU'!$A:$BS,53,0)</f>
        <v>#N/A</v>
      </c>
      <c r="AR555" s="17" t="e">
        <f>VLOOKUP($C555,'DATA PENGUKURAN GARDU'!$A:$BS,54,0)</f>
        <v>#N/A</v>
      </c>
      <c r="AS555" s="20" t="e">
        <f>VLOOKUP($D555,'DATA PENGUKURAN GARDU'!$A:$BS,42,0)</f>
        <v>#N/A</v>
      </c>
      <c r="AT555" s="21" t="e">
        <f t="shared" si="288"/>
        <v>#N/A</v>
      </c>
      <c r="AU555" s="20" t="e">
        <f>VLOOKUP($D555,'DATA PENGUKURAN GARDU'!$A:$BS,44,0)</f>
        <v>#N/A</v>
      </c>
      <c r="AV555" s="21" t="e">
        <f t="shared" si="289"/>
        <v>#N/A</v>
      </c>
      <c r="AW555" s="20" t="e">
        <f>VLOOKUP($D555,'DATA PENGUKURAN GARDU'!$A:$BS,46,0)</f>
        <v>#N/A</v>
      </c>
      <c r="AX555" s="21" t="e">
        <f t="shared" si="290"/>
        <v>#N/A</v>
      </c>
      <c r="AY555" s="20" t="e">
        <f>VLOOKUP($D555,'DATA PENGUKURAN GARDU'!$A:$BS,46,0)</f>
        <v>#N/A</v>
      </c>
      <c r="AZ555" s="20" t="e">
        <f>VLOOKUP($D555,'DATA PENGUKURAN GARDU'!$A:$BS,53,0)</f>
        <v>#N/A</v>
      </c>
      <c r="BA555" s="20" t="e">
        <f>VLOOKUP($D555,'DATA PENGUKURAN GARDU'!$A:$BS,54,0)</f>
        <v>#N/A</v>
      </c>
      <c r="BB555" s="17" t="e">
        <f>VLOOKUP($E555,'DATA PENGUKURAN GARDU'!$A:$BS,42,0)</f>
        <v>#N/A</v>
      </c>
      <c r="BC555" s="23" t="e">
        <f t="shared" si="291"/>
        <v>#N/A</v>
      </c>
      <c r="BD555" s="17" t="e">
        <f>VLOOKUP($E555,'DATA PENGUKURAN GARDU'!$A:$BS,44,0)</f>
        <v>#N/A</v>
      </c>
      <c r="BE555" s="23" t="e">
        <f t="shared" si="292"/>
        <v>#N/A</v>
      </c>
      <c r="BF555" s="17" t="e">
        <f>VLOOKUP($E555,'DATA PENGUKURAN GARDU'!$A:$BS,46,0)</f>
        <v>#N/A</v>
      </c>
      <c r="BG555" s="23" t="e">
        <f t="shared" si="293"/>
        <v>#N/A</v>
      </c>
      <c r="BH555" s="17" t="e">
        <f>VLOOKUP($E555,'DATA PENGUKURAN GARDU'!$A:$BS,46,0)</f>
        <v>#N/A</v>
      </c>
      <c r="BI555" s="17" t="e">
        <f>VLOOKUP($E555,'DATA PENGUKURAN GARDU'!$A:$BS,53,0)</f>
        <v>#N/A</v>
      </c>
      <c r="BJ555" s="17" t="e">
        <f>VLOOKUP($E555,'DATA PENGUKURAN GARDU'!$A:$BS,54,0)</f>
        <v>#N/A</v>
      </c>
      <c r="BK555" s="20" t="e">
        <f t="shared" si="294"/>
        <v>#N/A</v>
      </c>
      <c r="BL555" s="20" t="e">
        <f t="shared" si="295"/>
        <v>#N/A</v>
      </c>
      <c r="BM555" s="20" t="e">
        <f t="shared" si="296"/>
        <v>#N/A</v>
      </c>
      <c r="BN555" s="25" t="e">
        <f t="shared" si="297"/>
        <v>#N/A</v>
      </c>
      <c r="BO555" s="26" t="str">
        <f t="shared" si="298"/>
        <v>0</v>
      </c>
      <c r="BP555" s="21" t="e">
        <f t="shared" si="299"/>
        <v>#VALUE!</v>
      </c>
      <c r="BQ555" s="20" t="e">
        <f t="shared" si="300"/>
        <v>#N/A</v>
      </c>
      <c r="BR555" s="20" t="e">
        <v>#N/A</v>
      </c>
      <c r="BS555" s="9" t="e">
        <v>#N/A</v>
      </c>
      <c r="BT555" s="2" t="e">
        <f t="shared" si="301"/>
        <v>#VALUE!</v>
      </c>
      <c r="BU555" s="2" t="e">
        <f t="shared" si="269"/>
        <v>#N/A</v>
      </c>
      <c r="BV555" s="2" t="e">
        <f t="shared" si="270"/>
        <v>#N/A</v>
      </c>
    </row>
    <row r="556" s="2" customFormat="1" ht="22.95" customHeight="1" spans="1:74">
      <c r="A556" s="9" t="str">
        <f t="shared" si="271"/>
        <v>N 050Induk</v>
      </c>
      <c r="B556" s="9" t="str">
        <f t="shared" si="272"/>
        <v>N 050jurusan 1</v>
      </c>
      <c r="C556" s="9" t="str">
        <f t="shared" si="273"/>
        <v>N 050jurusan 2</v>
      </c>
      <c r="D556" s="9" t="str">
        <f t="shared" si="274"/>
        <v>N 050jurusan 3</v>
      </c>
      <c r="E556" s="9" t="str">
        <f t="shared" si="275"/>
        <v>N 050jurusan 4</v>
      </c>
      <c r="F556" s="10" t="s">
        <v>226</v>
      </c>
      <c r="G556" s="10" t="s">
        <v>101</v>
      </c>
      <c r="H556" s="10" t="s">
        <v>707</v>
      </c>
      <c r="I556" s="10">
        <v>0.85836</v>
      </c>
      <c r="J556" s="10">
        <v>124.13795</v>
      </c>
      <c r="K556" s="10" t="s">
        <v>7465</v>
      </c>
      <c r="L556" s="10" t="s">
        <v>7465</v>
      </c>
      <c r="M556" s="10" t="s">
        <v>7465</v>
      </c>
      <c r="N556" s="14">
        <f t="shared" si="276"/>
        <v>0</v>
      </c>
      <c r="O556" s="15" t="e">
        <f t="shared" si="277"/>
        <v>#VALUE!</v>
      </c>
      <c r="P556" s="15" t="e">
        <f t="shared" si="278"/>
        <v>#VALUE!</v>
      </c>
      <c r="Q556" s="17" t="e">
        <f>VLOOKUP($A556,'DATA PENGUKURAN GARDU'!$A:$BS,42,0)</f>
        <v>#N/A</v>
      </c>
      <c r="R556" s="18" t="e">
        <f t="shared" si="279"/>
        <v>#N/A</v>
      </c>
      <c r="S556" s="17" t="e">
        <f>VLOOKUP($A556,'DATA PENGUKURAN GARDU'!$A:$BS,44,0)</f>
        <v>#N/A</v>
      </c>
      <c r="T556" s="18" t="e">
        <f t="shared" si="280"/>
        <v>#N/A</v>
      </c>
      <c r="U556" s="17" t="e">
        <f>VLOOKUP($A556,'DATA PENGUKURAN GARDU'!$A:$BS,46,0)</f>
        <v>#N/A</v>
      </c>
      <c r="V556" s="18" t="e">
        <f t="shared" si="281"/>
        <v>#N/A</v>
      </c>
      <c r="W556" s="17" t="e">
        <f>VLOOKUP($A556,'DATA PENGUKURAN GARDU'!$A:$BS,48,0)</f>
        <v>#N/A</v>
      </c>
      <c r="X556" s="17" t="e">
        <f>VLOOKUP($A556,'DATA PENGUKURAN GARDU'!$A:$BS,53,0)</f>
        <v>#N/A</v>
      </c>
      <c r="Y556" s="17" t="e">
        <f>VLOOKUP($A556,'DATA PENGUKURAN GARDU'!$A:$BS,54,0)</f>
        <v>#N/A</v>
      </c>
      <c r="Z556" s="17" t="e">
        <f>VLOOKUP($A556,'DATA PENGUKURAN GARDU'!$A:$BS,55,0)</f>
        <v>#N/A</v>
      </c>
      <c r="AA556" s="20" t="e">
        <f>VLOOKUP($B556,'DATA PENGUKURAN GARDU'!$A:$BS,42,0)</f>
        <v>#N/A</v>
      </c>
      <c r="AB556" s="21" t="e">
        <f t="shared" si="282"/>
        <v>#N/A</v>
      </c>
      <c r="AC556" s="20" t="e">
        <f>VLOOKUP($B556,'DATA PENGUKURAN GARDU'!$A:$BS,44,0)</f>
        <v>#N/A</v>
      </c>
      <c r="AD556" s="21" t="e">
        <f t="shared" si="283"/>
        <v>#N/A</v>
      </c>
      <c r="AE556" s="20" t="e">
        <f>VLOOKUP($B556,'DATA PENGUKURAN GARDU'!$A:$BS,46,0)</f>
        <v>#N/A</v>
      </c>
      <c r="AF556" s="21" t="e">
        <f t="shared" si="284"/>
        <v>#N/A</v>
      </c>
      <c r="AG556" s="20" t="e">
        <f>VLOOKUP($B556,'DATA PENGUKURAN GARDU'!$A:$BS,46,0)</f>
        <v>#N/A</v>
      </c>
      <c r="AH556" s="20" t="e">
        <f>VLOOKUP($B556,'DATA PENGUKURAN GARDU'!$A:$BS,53,0)</f>
        <v>#N/A</v>
      </c>
      <c r="AI556" s="20" t="e">
        <f>VLOOKUP($B556,'DATA PENGUKURAN GARDU'!$A:$BS,54,0)</f>
        <v>#N/A</v>
      </c>
      <c r="AJ556" s="17" t="e">
        <f>VLOOKUP($C556,'DATA PENGUKURAN GARDU'!$A:$BS,42,0)</f>
        <v>#N/A</v>
      </c>
      <c r="AK556" s="23" t="e">
        <f t="shared" si="285"/>
        <v>#N/A</v>
      </c>
      <c r="AL556" s="17" t="e">
        <f>VLOOKUP($C556,'DATA PENGUKURAN GARDU'!$A:$BS,44,0)</f>
        <v>#N/A</v>
      </c>
      <c r="AM556" s="23" t="e">
        <f t="shared" si="286"/>
        <v>#N/A</v>
      </c>
      <c r="AN556" s="17" t="e">
        <f>VLOOKUP($C556,'DATA PENGUKURAN GARDU'!$A:$BS,46,0)</f>
        <v>#N/A</v>
      </c>
      <c r="AO556" s="23" t="e">
        <f t="shared" si="287"/>
        <v>#N/A</v>
      </c>
      <c r="AP556" s="17" t="e">
        <f>VLOOKUP($C556,'DATA PENGUKURAN GARDU'!$A:$BS,46,0)</f>
        <v>#N/A</v>
      </c>
      <c r="AQ556" s="17" t="e">
        <f>VLOOKUP($C556,'DATA PENGUKURAN GARDU'!$A:$BS,53,0)</f>
        <v>#N/A</v>
      </c>
      <c r="AR556" s="17" t="e">
        <f>VLOOKUP($C556,'DATA PENGUKURAN GARDU'!$A:$BS,54,0)</f>
        <v>#N/A</v>
      </c>
      <c r="AS556" s="20" t="e">
        <f>VLOOKUP($D556,'DATA PENGUKURAN GARDU'!$A:$BS,42,0)</f>
        <v>#N/A</v>
      </c>
      <c r="AT556" s="21" t="e">
        <f t="shared" si="288"/>
        <v>#N/A</v>
      </c>
      <c r="AU556" s="20" t="e">
        <f>VLOOKUP($D556,'DATA PENGUKURAN GARDU'!$A:$BS,44,0)</f>
        <v>#N/A</v>
      </c>
      <c r="AV556" s="21" t="e">
        <f t="shared" si="289"/>
        <v>#N/A</v>
      </c>
      <c r="AW556" s="20" t="e">
        <f>VLOOKUP($D556,'DATA PENGUKURAN GARDU'!$A:$BS,46,0)</f>
        <v>#N/A</v>
      </c>
      <c r="AX556" s="21" t="e">
        <f t="shared" si="290"/>
        <v>#N/A</v>
      </c>
      <c r="AY556" s="20" t="e">
        <f>VLOOKUP($D556,'DATA PENGUKURAN GARDU'!$A:$BS,46,0)</f>
        <v>#N/A</v>
      </c>
      <c r="AZ556" s="20" t="e">
        <f>VLOOKUP($D556,'DATA PENGUKURAN GARDU'!$A:$BS,53,0)</f>
        <v>#N/A</v>
      </c>
      <c r="BA556" s="20" t="e">
        <f>VLOOKUP($D556,'DATA PENGUKURAN GARDU'!$A:$BS,54,0)</f>
        <v>#N/A</v>
      </c>
      <c r="BB556" s="17" t="e">
        <f>VLOOKUP($E556,'DATA PENGUKURAN GARDU'!$A:$BS,42,0)</f>
        <v>#N/A</v>
      </c>
      <c r="BC556" s="23" t="e">
        <f t="shared" si="291"/>
        <v>#N/A</v>
      </c>
      <c r="BD556" s="17" t="e">
        <f>VLOOKUP($E556,'DATA PENGUKURAN GARDU'!$A:$BS,44,0)</f>
        <v>#N/A</v>
      </c>
      <c r="BE556" s="23" t="e">
        <f t="shared" si="292"/>
        <v>#N/A</v>
      </c>
      <c r="BF556" s="17" t="e">
        <f>VLOOKUP($E556,'DATA PENGUKURAN GARDU'!$A:$BS,46,0)</f>
        <v>#N/A</v>
      </c>
      <c r="BG556" s="23" t="e">
        <f t="shared" si="293"/>
        <v>#N/A</v>
      </c>
      <c r="BH556" s="17" t="e">
        <f>VLOOKUP($E556,'DATA PENGUKURAN GARDU'!$A:$BS,46,0)</f>
        <v>#N/A</v>
      </c>
      <c r="BI556" s="17" t="e">
        <f>VLOOKUP($E556,'DATA PENGUKURAN GARDU'!$A:$BS,53,0)</f>
        <v>#N/A</v>
      </c>
      <c r="BJ556" s="17" t="e">
        <f>VLOOKUP($E556,'DATA PENGUKURAN GARDU'!$A:$BS,54,0)</f>
        <v>#N/A</v>
      </c>
      <c r="BK556" s="20" t="e">
        <f t="shared" si="294"/>
        <v>#N/A</v>
      </c>
      <c r="BL556" s="20" t="e">
        <f t="shared" si="295"/>
        <v>#N/A</v>
      </c>
      <c r="BM556" s="20" t="e">
        <f t="shared" si="296"/>
        <v>#N/A</v>
      </c>
      <c r="BN556" s="25" t="e">
        <f t="shared" si="297"/>
        <v>#N/A</v>
      </c>
      <c r="BO556" s="26" t="str">
        <f t="shared" si="298"/>
        <v>0</v>
      </c>
      <c r="BP556" s="21" t="e">
        <f t="shared" si="299"/>
        <v>#VALUE!</v>
      </c>
      <c r="BQ556" s="20" t="e">
        <f t="shared" si="300"/>
        <v>#N/A</v>
      </c>
      <c r="BR556" s="20" t="e">
        <v>#N/A</v>
      </c>
      <c r="BS556" s="9" t="e">
        <v>#N/A</v>
      </c>
      <c r="BT556" s="2" t="e">
        <f t="shared" si="301"/>
        <v>#VALUE!</v>
      </c>
      <c r="BU556" s="2" t="e">
        <f t="shared" si="269"/>
        <v>#N/A</v>
      </c>
      <c r="BV556" s="2" t="e">
        <f t="shared" si="270"/>
        <v>#N/A</v>
      </c>
    </row>
    <row r="557" s="2" customFormat="1" ht="22.95" customHeight="1" spans="1:74">
      <c r="A557" s="9" t="str">
        <f t="shared" si="271"/>
        <v>N 055Induk</v>
      </c>
      <c r="B557" s="9" t="str">
        <f t="shared" si="272"/>
        <v>N 055jurusan 1</v>
      </c>
      <c r="C557" s="9" t="str">
        <f t="shared" si="273"/>
        <v>N 055jurusan 2</v>
      </c>
      <c r="D557" s="9" t="str">
        <f t="shared" si="274"/>
        <v>N 055jurusan 3</v>
      </c>
      <c r="E557" s="9" t="str">
        <f t="shared" si="275"/>
        <v>N 055jurusan 4</v>
      </c>
      <c r="F557" s="10" t="s">
        <v>226</v>
      </c>
      <c r="G557" s="10" t="s">
        <v>101</v>
      </c>
      <c r="H557" s="10" t="s">
        <v>708</v>
      </c>
      <c r="I557" s="10">
        <v>0.83638</v>
      </c>
      <c r="J557" s="10">
        <v>124.16923</v>
      </c>
      <c r="K557" s="10" t="s">
        <v>7465</v>
      </c>
      <c r="L557" s="10" t="s">
        <v>7465</v>
      </c>
      <c r="M557" s="10" t="s">
        <v>7465</v>
      </c>
      <c r="N557" s="14">
        <f t="shared" si="276"/>
        <v>0</v>
      </c>
      <c r="O557" s="15" t="e">
        <f t="shared" si="277"/>
        <v>#VALUE!</v>
      </c>
      <c r="P557" s="15" t="e">
        <f t="shared" si="278"/>
        <v>#VALUE!</v>
      </c>
      <c r="Q557" s="17" t="e">
        <f>VLOOKUP($A557,'DATA PENGUKURAN GARDU'!$A:$BS,42,0)</f>
        <v>#N/A</v>
      </c>
      <c r="R557" s="18" t="e">
        <f t="shared" si="279"/>
        <v>#N/A</v>
      </c>
      <c r="S557" s="17" t="e">
        <f>VLOOKUP($A557,'DATA PENGUKURAN GARDU'!$A:$BS,44,0)</f>
        <v>#N/A</v>
      </c>
      <c r="T557" s="18" t="e">
        <f t="shared" si="280"/>
        <v>#N/A</v>
      </c>
      <c r="U557" s="17" t="e">
        <f>VLOOKUP($A557,'DATA PENGUKURAN GARDU'!$A:$BS,46,0)</f>
        <v>#N/A</v>
      </c>
      <c r="V557" s="18" t="e">
        <f t="shared" si="281"/>
        <v>#N/A</v>
      </c>
      <c r="W557" s="17" t="e">
        <f>VLOOKUP($A557,'DATA PENGUKURAN GARDU'!$A:$BS,48,0)</f>
        <v>#N/A</v>
      </c>
      <c r="X557" s="17" t="e">
        <f>VLOOKUP($A557,'DATA PENGUKURAN GARDU'!$A:$BS,53,0)</f>
        <v>#N/A</v>
      </c>
      <c r="Y557" s="17" t="e">
        <f>VLOOKUP($A557,'DATA PENGUKURAN GARDU'!$A:$BS,54,0)</f>
        <v>#N/A</v>
      </c>
      <c r="Z557" s="17" t="e">
        <f>VLOOKUP($A557,'DATA PENGUKURAN GARDU'!$A:$BS,55,0)</f>
        <v>#N/A</v>
      </c>
      <c r="AA557" s="20" t="e">
        <f>VLOOKUP($B557,'DATA PENGUKURAN GARDU'!$A:$BS,42,0)</f>
        <v>#N/A</v>
      </c>
      <c r="AB557" s="21" t="e">
        <f t="shared" si="282"/>
        <v>#N/A</v>
      </c>
      <c r="AC557" s="20" t="e">
        <f>VLOOKUP($B557,'DATA PENGUKURAN GARDU'!$A:$BS,44,0)</f>
        <v>#N/A</v>
      </c>
      <c r="AD557" s="21" t="e">
        <f t="shared" si="283"/>
        <v>#N/A</v>
      </c>
      <c r="AE557" s="20" t="e">
        <f>VLOOKUP($B557,'DATA PENGUKURAN GARDU'!$A:$BS,46,0)</f>
        <v>#N/A</v>
      </c>
      <c r="AF557" s="21" t="e">
        <f t="shared" si="284"/>
        <v>#N/A</v>
      </c>
      <c r="AG557" s="20" t="e">
        <f>VLOOKUP($B557,'DATA PENGUKURAN GARDU'!$A:$BS,46,0)</f>
        <v>#N/A</v>
      </c>
      <c r="AH557" s="20" t="e">
        <f>VLOOKUP($B557,'DATA PENGUKURAN GARDU'!$A:$BS,53,0)</f>
        <v>#N/A</v>
      </c>
      <c r="AI557" s="20" t="e">
        <f>VLOOKUP($B557,'DATA PENGUKURAN GARDU'!$A:$BS,54,0)</f>
        <v>#N/A</v>
      </c>
      <c r="AJ557" s="17" t="e">
        <f>VLOOKUP($C557,'DATA PENGUKURAN GARDU'!$A:$BS,42,0)</f>
        <v>#N/A</v>
      </c>
      <c r="AK557" s="23" t="e">
        <f t="shared" si="285"/>
        <v>#N/A</v>
      </c>
      <c r="AL557" s="17" t="e">
        <f>VLOOKUP($C557,'DATA PENGUKURAN GARDU'!$A:$BS,44,0)</f>
        <v>#N/A</v>
      </c>
      <c r="AM557" s="23" t="e">
        <f t="shared" si="286"/>
        <v>#N/A</v>
      </c>
      <c r="AN557" s="17" t="e">
        <f>VLOOKUP($C557,'DATA PENGUKURAN GARDU'!$A:$BS,46,0)</f>
        <v>#N/A</v>
      </c>
      <c r="AO557" s="23" t="e">
        <f t="shared" si="287"/>
        <v>#N/A</v>
      </c>
      <c r="AP557" s="17" t="e">
        <f>VLOOKUP($C557,'DATA PENGUKURAN GARDU'!$A:$BS,46,0)</f>
        <v>#N/A</v>
      </c>
      <c r="AQ557" s="17" t="e">
        <f>VLOOKUP($C557,'DATA PENGUKURAN GARDU'!$A:$BS,53,0)</f>
        <v>#N/A</v>
      </c>
      <c r="AR557" s="17" t="e">
        <f>VLOOKUP($C557,'DATA PENGUKURAN GARDU'!$A:$BS,54,0)</f>
        <v>#N/A</v>
      </c>
      <c r="AS557" s="20" t="e">
        <f>VLOOKUP($D557,'DATA PENGUKURAN GARDU'!$A:$BS,42,0)</f>
        <v>#N/A</v>
      </c>
      <c r="AT557" s="21" t="e">
        <f t="shared" si="288"/>
        <v>#N/A</v>
      </c>
      <c r="AU557" s="20" t="e">
        <f>VLOOKUP($D557,'DATA PENGUKURAN GARDU'!$A:$BS,44,0)</f>
        <v>#N/A</v>
      </c>
      <c r="AV557" s="21" t="e">
        <f t="shared" si="289"/>
        <v>#N/A</v>
      </c>
      <c r="AW557" s="20" t="e">
        <f>VLOOKUP($D557,'DATA PENGUKURAN GARDU'!$A:$BS,46,0)</f>
        <v>#N/A</v>
      </c>
      <c r="AX557" s="21" t="e">
        <f t="shared" si="290"/>
        <v>#N/A</v>
      </c>
      <c r="AY557" s="20" t="e">
        <f>VLOOKUP($D557,'DATA PENGUKURAN GARDU'!$A:$BS,46,0)</f>
        <v>#N/A</v>
      </c>
      <c r="AZ557" s="20" t="e">
        <f>VLOOKUP($D557,'DATA PENGUKURAN GARDU'!$A:$BS,53,0)</f>
        <v>#N/A</v>
      </c>
      <c r="BA557" s="20" t="e">
        <f>VLOOKUP($D557,'DATA PENGUKURAN GARDU'!$A:$BS,54,0)</f>
        <v>#N/A</v>
      </c>
      <c r="BB557" s="17" t="e">
        <f>VLOOKUP($E557,'DATA PENGUKURAN GARDU'!$A:$BS,42,0)</f>
        <v>#N/A</v>
      </c>
      <c r="BC557" s="23" t="e">
        <f t="shared" si="291"/>
        <v>#N/A</v>
      </c>
      <c r="BD557" s="17" t="e">
        <f>VLOOKUP($E557,'DATA PENGUKURAN GARDU'!$A:$BS,44,0)</f>
        <v>#N/A</v>
      </c>
      <c r="BE557" s="23" t="e">
        <f t="shared" si="292"/>
        <v>#N/A</v>
      </c>
      <c r="BF557" s="17" t="e">
        <f>VLOOKUP($E557,'DATA PENGUKURAN GARDU'!$A:$BS,46,0)</f>
        <v>#N/A</v>
      </c>
      <c r="BG557" s="23" t="e">
        <f t="shared" si="293"/>
        <v>#N/A</v>
      </c>
      <c r="BH557" s="17" t="e">
        <f>VLOOKUP($E557,'DATA PENGUKURAN GARDU'!$A:$BS,46,0)</f>
        <v>#N/A</v>
      </c>
      <c r="BI557" s="17" t="e">
        <f>VLOOKUP($E557,'DATA PENGUKURAN GARDU'!$A:$BS,53,0)</f>
        <v>#N/A</v>
      </c>
      <c r="BJ557" s="17" t="e">
        <f>VLOOKUP($E557,'DATA PENGUKURAN GARDU'!$A:$BS,54,0)</f>
        <v>#N/A</v>
      </c>
      <c r="BK557" s="20" t="e">
        <f t="shared" si="294"/>
        <v>#N/A</v>
      </c>
      <c r="BL557" s="20" t="e">
        <f t="shared" si="295"/>
        <v>#N/A</v>
      </c>
      <c r="BM557" s="20" t="e">
        <f t="shared" si="296"/>
        <v>#N/A</v>
      </c>
      <c r="BN557" s="25" t="e">
        <f t="shared" si="297"/>
        <v>#N/A</v>
      </c>
      <c r="BO557" s="26" t="str">
        <f t="shared" si="298"/>
        <v>0</v>
      </c>
      <c r="BP557" s="21" t="e">
        <f t="shared" si="299"/>
        <v>#VALUE!</v>
      </c>
      <c r="BQ557" s="20" t="e">
        <f t="shared" si="300"/>
        <v>#N/A</v>
      </c>
      <c r="BR557" s="20" t="e">
        <v>#N/A</v>
      </c>
      <c r="BS557" s="9" t="e">
        <v>#N/A</v>
      </c>
      <c r="BT557" s="2" t="e">
        <f t="shared" si="301"/>
        <v>#VALUE!</v>
      </c>
      <c r="BU557" s="2" t="e">
        <f t="shared" si="269"/>
        <v>#N/A</v>
      </c>
      <c r="BV557" s="2" t="e">
        <f t="shared" si="270"/>
        <v>#N/A</v>
      </c>
    </row>
    <row r="558" s="2" customFormat="1" ht="22.95" customHeight="1" spans="1:74">
      <c r="A558" s="9" t="str">
        <f t="shared" si="271"/>
        <v>NL 001.2Induk</v>
      </c>
      <c r="B558" s="9" t="str">
        <f t="shared" si="272"/>
        <v>NL 001.2jurusan 1</v>
      </c>
      <c r="C558" s="9" t="str">
        <f t="shared" si="273"/>
        <v>NL 001.2jurusan 2</v>
      </c>
      <c r="D558" s="9" t="str">
        <f t="shared" si="274"/>
        <v>NL 001.2jurusan 3</v>
      </c>
      <c r="E558" s="9" t="str">
        <f t="shared" si="275"/>
        <v>NL 001.2jurusan 4</v>
      </c>
      <c r="F558" s="10" t="s">
        <v>226</v>
      </c>
      <c r="G558" s="10" t="s">
        <v>101</v>
      </c>
      <c r="H558" s="10" t="s">
        <v>709</v>
      </c>
      <c r="I558" s="10">
        <v>0.88235</v>
      </c>
      <c r="J558" s="10">
        <v>124.02863</v>
      </c>
      <c r="K558" s="10" t="s">
        <v>7465</v>
      </c>
      <c r="L558" s="10" t="s">
        <v>7465</v>
      </c>
      <c r="M558" s="10" t="s">
        <v>7465</v>
      </c>
      <c r="N558" s="14">
        <f t="shared" si="276"/>
        <v>0</v>
      </c>
      <c r="O558" s="15" t="e">
        <f t="shared" si="277"/>
        <v>#VALUE!</v>
      </c>
      <c r="P558" s="15" t="e">
        <f t="shared" si="278"/>
        <v>#VALUE!</v>
      </c>
      <c r="Q558" s="17" t="e">
        <f>VLOOKUP($A558,'DATA PENGUKURAN GARDU'!$A:$BS,42,0)</f>
        <v>#N/A</v>
      </c>
      <c r="R558" s="18" t="e">
        <f t="shared" si="279"/>
        <v>#N/A</v>
      </c>
      <c r="S558" s="17" t="e">
        <f>VLOOKUP($A558,'DATA PENGUKURAN GARDU'!$A:$BS,44,0)</f>
        <v>#N/A</v>
      </c>
      <c r="T558" s="18" t="e">
        <f t="shared" si="280"/>
        <v>#N/A</v>
      </c>
      <c r="U558" s="17" t="e">
        <f>VLOOKUP($A558,'DATA PENGUKURAN GARDU'!$A:$BS,46,0)</f>
        <v>#N/A</v>
      </c>
      <c r="V558" s="18" t="e">
        <f t="shared" si="281"/>
        <v>#N/A</v>
      </c>
      <c r="W558" s="17" t="e">
        <f>VLOOKUP($A558,'DATA PENGUKURAN GARDU'!$A:$BS,48,0)</f>
        <v>#N/A</v>
      </c>
      <c r="X558" s="17" t="e">
        <f>VLOOKUP($A558,'DATA PENGUKURAN GARDU'!$A:$BS,53,0)</f>
        <v>#N/A</v>
      </c>
      <c r="Y558" s="17" t="e">
        <f>VLOOKUP($A558,'DATA PENGUKURAN GARDU'!$A:$BS,54,0)</f>
        <v>#N/A</v>
      </c>
      <c r="Z558" s="17" t="e">
        <f>VLOOKUP($A558,'DATA PENGUKURAN GARDU'!$A:$BS,55,0)</f>
        <v>#N/A</v>
      </c>
      <c r="AA558" s="20" t="e">
        <f>VLOOKUP($B558,'DATA PENGUKURAN GARDU'!$A:$BS,42,0)</f>
        <v>#N/A</v>
      </c>
      <c r="AB558" s="21" t="e">
        <f t="shared" si="282"/>
        <v>#N/A</v>
      </c>
      <c r="AC558" s="20" t="e">
        <f>VLOOKUP($B558,'DATA PENGUKURAN GARDU'!$A:$BS,44,0)</f>
        <v>#N/A</v>
      </c>
      <c r="AD558" s="21" t="e">
        <f t="shared" si="283"/>
        <v>#N/A</v>
      </c>
      <c r="AE558" s="20" t="e">
        <f>VLOOKUP($B558,'DATA PENGUKURAN GARDU'!$A:$BS,46,0)</f>
        <v>#N/A</v>
      </c>
      <c r="AF558" s="21" t="e">
        <f t="shared" si="284"/>
        <v>#N/A</v>
      </c>
      <c r="AG558" s="20" t="e">
        <f>VLOOKUP($B558,'DATA PENGUKURAN GARDU'!$A:$BS,46,0)</f>
        <v>#N/A</v>
      </c>
      <c r="AH558" s="20" t="e">
        <f>VLOOKUP($B558,'DATA PENGUKURAN GARDU'!$A:$BS,53,0)</f>
        <v>#N/A</v>
      </c>
      <c r="AI558" s="20" t="e">
        <f>VLOOKUP($B558,'DATA PENGUKURAN GARDU'!$A:$BS,54,0)</f>
        <v>#N/A</v>
      </c>
      <c r="AJ558" s="17" t="e">
        <f>VLOOKUP($C558,'DATA PENGUKURAN GARDU'!$A:$BS,42,0)</f>
        <v>#N/A</v>
      </c>
      <c r="AK558" s="23" t="e">
        <f t="shared" si="285"/>
        <v>#N/A</v>
      </c>
      <c r="AL558" s="17" t="e">
        <f>VLOOKUP($C558,'DATA PENGUKURAN GARDU'!$A:$BS,44,0)</f>
        <v>#N/A</v>
      </c>
      <c r="AM558" s="23" t="e">
        <f t="shared" si="286"/>
        <v>#N/A</v>
      </c>
      <c r="AN558" s="17" t="e">
        <f>VLOOKUP($C558,'DATA PENGUKURAN GARDU'!$A:$BS,46,0)</f>
        <v>#N/A</v>
      </c>
      <c r="AO558" s="23" t="e">
        <f t="shared" si="287"/>
        <v>#N/A</v>
      </c>
      <c r="AP558" s="17" t="e">
        <f>VLOOKUP($C558,'DATA PENGUKURAN GARDU'!$A:$BS,46,0)</f>
        <v>#N/A</v>
      </c>
      <c r="AQ558" s="17" t="e">
        <f>VLOOKUP($C558,'DATA PENGUKURAN GARDU'!$A:$BS,53,0)</f>
        <v>#N/A</v>
      </c>
      <c r="AR558" s="17" t="e">
        <f>VLOOKUP($C558,'DATA PENGUKURAN GARDU'!$A:$BS,54,0)</f>
        <v>#N/A</v>
      </c>
      <c r="AS558" s="20" t="e">
        <f>VLOOKUP($D558,'DATA PENGUKURAN GARDU'!$A:$BS,42,0)</f>
        <v>#N/A</v>
      </c>
      <c r="AT558" s="21" t="e">
        <f t="shared" si="288"/>
        <v>#N/A</v>
      </c>
      <c r="AU558" s="20" t="e">
        <f>VLOOKUP($D558,'DATA PENGUKURAN GARDU'!$A:$BS,44,0)</f>
        <v>#N/A</v>
      </c>
      <c r="AV558" s="21" t="e">
        <f t="shared" si="289"/>
        <v>#N/A</v>
      </c>
      <c r="AW558" s="20" t="e">
        <f>VLOOKUP($D558,'DATA PENGUKURAN GARDU'!$A:$BS,46,0)</f>
        <v>#N/A</v>
      </c>
      <c r="AX558" s="21" t="e">
        <f t="shared" si="290"/>
        <v>#N/A</v>
      </c>
      <c r="AY558" s="20" t="e">
        <f>VLOOKUP($D558,'DATA PENGUKURAN GARDU'!$A:$BS,46,0)</f>
        <v>#N/A</v>
      </c>
      <c r="AZ558" s="20" t="e">
        <f>VLOOKUP($D558,'DATA PENGUKURAN GARDU'!$A:$BS,53,0)</f>
        <v>#N/A</v>
      </c>
      <c r="BA558" s="20" t="e">
        <f>VLOOKUP($D558,'DATA PENGUKURAN GARDU'!$A:$BS,54,0)</f>
        <v>#N/A</v>
      </c>
      <c r="BB558" s="17" t="e">
        <f>VLOOKUP($E558,'DATA PENGUKURAN GARDU'!$A:$BS,42,0)</f>
        <v>#N/A</v>
      </c>
      <c r="BC558" s="23" t="e">
        <f t="shared" si="291"/>
        <v>#N/A</v>
      </c>
      <c r="BD558" s="17" t="e">
        <f>VLOOKUP($E558,'DATA PENGUKURAN GARDU'!$A:$BS,44,0)</f>
        <v>#N/A</v>
      </c>
      <c r="BE558" s="23" t="e">
        <f t="shared" si="292"/>
        <v>#N/A</v>
      </c>
      <c r="BF558" s="17" t="e">
        <f>VLOOKUP($E558,'DATA PENGUKURAN GARDU'!$A:$BS,46,0)</f>
        <v>#N/A</v>
      </c>
      <c r="BG558" s="23" t="e">
        <f t="shared" si="293"/>
        <v>#N/A</v>
      </c>
      <c r="BH558" s="17" t="e">
        <f>VLOOKUP($E558,'DATA PENGUKURAN GARDU'!$A:$BS,46,0)</f>
        <v>#N/A</v>
      </c>
      <c r="BI558" s="17" t="e">
        <f>VLOOKUP($E558,'DATA PENGUKURAN GARDU'!$A:$BS,53,0)</f>
        <v>#N/A</v>
      </c>
      <c r="BJ558" s="17" t="e">
        <f>VLOOKUP($E558,'DATA PENGUKURAN GARDU'!$A:$BS,54,0)</f>
        <v>#N/A</v>
      </c>
      <c r="BK558" s="20" t="e">
        <f t="shared" si="294"/>
        <v>#N/A</v>
      </c>
      <c r="BL558" s="20" t="e">
        <f t="shared" si="295"/>
        <v>#N/A</v>
      </c>
      <c r="BM558" s="20" t="e">
        <f t="shared" si="296"/>
        <v>#N/A</v>
      </c>
      <c r="BN558" s="25" t="e">
        <f t="shared" si="297"/>
        <v>#N/A</v>
      </c>
      <c r="BO558" s="26" t="str">
        <f t="shared" si="298"/>
        <v>0</v>
      </c>
      <c r="BP558" s="21" t="e">
        <f t="shared" si="299"/>
        <v>#VALUE!</v>
      </c>
      <c r="BQ558" s="20" t="e">
        <f t="shared" si="300"/>
        <v>#N/A</v>
      </c>
      <c r="BR558" s="20" t="e">
        <v>#N/A</v>
      </c>
      <c r="BS558" s="9" t="e">
        <v>#N/A</v>
      </c>
      <c r="BT558" s="2" t="e">
        <f t="shared" si="301"/>
        <v>#VALUE!</v>
      </c>
      <c r="BU558" s="2" t="e">
        <f t="shared" si="269"/>
        <v>#N/A</v>
      </c>
      <c r="BV558" s="2" t="e">
        <f t="shared" si="270"/>
        <v>#N/A</v>
      </c>
    </row>
    <row r="559" s="2" customFormat="1" ht="22.95" customHeight="1" spans="1:74">
      <c r="A559" s="9" t="str">
        <f t="shared" si="271"/>
        <v>NL 003Induk</v>
      </c>
      <c r="B559" s="9" t="str">
        <f t="shared" si="272"/>
        <v>NL 003jurusan 1</v>
      </c>
      <c r="C559" s="9" t="str">
        <f t="shared" si="273"/>
        <v>NL 003jurusan 2</v>
      </c>
      <c r="D559" s="9" t="str">
        <f t="shared" si="274"/>
        <v>NL 003jurusan 3</v>
      </c>
      <c r="E559" s="9" t="str">
        <f t="shared" si="275"/>
        <v>NL 003jurusan 4</v>
      </c>
      <c r="F559" s="10" t="s">
        <v>226</v>
      </c>
      <c r="G559" s="10" t="s">
        <v>101</v>
      </c>
      <c r="H559" s="10" t="s">
        <v>710</v>
      </c>
      <c r="I559" s="10">
        <v>0.87624</v>
      </c>
      <c r="J559" s="10">
        <v>124.05819</v>
      </c>
      <c r="K559" s="10" t="s">
        <v>7465</v>
      </c>
      <c r="L559" s="10" t="s">
        <v>7465</v>
      </c>
      <c r="M559" s="10" t="s">
        <v>7465</v>
      </c>
      <c r="N559" s="14">
        <f t="shared" si="276"/>
        <v>0</v>
      </c>
      <c r="O559" s="15" t="e">
        <f t="shared" si="277"/>
        <v>#VALUE!</v>
      </c>
      <c r="P559" s="15" t="e">
        <f t="shared" si="278"/>
        <v>#VALUE!</v>
      </c>
      <c r="Q559" s="17" t="e">
        <f>VLOOKUP($A559,'DATA PENGUKURAN GARDU'!$A:$BS,42,0)</f>
        <v>#N/A</v>
      </c>
      <c r="R559" s="18" t="e">
        <f t="shared" si="279"/>
        <v>#N/A</v>
      </c>
      <c r="S559" s="17" t="e">
        <f>VLOOKUP($A559,'DATA PENGUKURAN GARDU'!$A:$BS,44,0)</f>
        <v>#N/A</v>
      </c>
      <c r="T559" s="18" t="e">
        <f t="shared" si="280"/>
        <v>#N/A</v>
      </c>
      <c r="U559" s="17" t="e">
        <f>VLOOKUP($A559,'DATA PENGUKURAN GARDU'!$A:$BS,46,0)</f>
        <v>#N/A</v>
      </c>
      <c r="V559" s="18" t="e">
        <f t="shared" si="281"/>
        <v>#N/A</v>
      </c>
      <c r="W559" s="17" t="e">
        <f>VLOOKUP($A559,'DATA PENGUKURAN GARDU'!$A:$BS,48,0)</f>
        <v>#N/A</v>
      </c>
      <c r="X559" s="17" t="e">
        <f>VLOOKUP($A559,'DATA PENGUKURAN GARDU'!$A:$BS,53,0)</f>
        <v>#N/A</v>
      </c>
      <c r="Y559" s="17" t="e">
        <f>VLOOKUP($A559,'DATA PENGUKURAN GARDU'!$A:$BS,54,0)</f>
        <v>#N/A</v>
      </c>
      <c r="Z559" s="17" t="e">
        <f>VLOOKUP($A559,'DATA PENGUKURAN GARDU'!$A:$BS,55,0)</f>
        <v>#N/A</v>
      </c>
      <c r="AA559" s="20" t="e">
        <f>VLOOKUP($B559,'DATA PENGUKURAN GARDU'!$A:$BS,42,0)</f>
        <v>#N/A</v>
      </c>
      <c r="AB559" s="21" t="e">
        <f t="shared" si="282"/>
        <v>#N/A</v>
      </c>
      <c r="AC559" s="20" t="e">
        <f>VLOOKUP($B559,'DATA PENGUKURAN GARDU'!$A:$BS,44,0)</f>
        <v>#N/A</v>
      </c>
      <c r="AD559" s="21" t="e">
        <f t="shared" si="283"/>
        <v>#N/A</v>
      </c>
      <c r="AE559" s="20" t="e">
        <f>VLOOKUP($B559,'DATA PENGUKURAN GARDU'!$A:$BS,46,0)</f>
        <v>#N/A</v>
      </c>
      <c r="AF559" s="21" t="e">
        <f t="shared" si="284"/>
        <v>#N/A</v>
      </c>
      <c r="AG559" s="20" t="e">
        <f>VLOOKUP($B559,'DATA PENGUKURAN GARDU'!$A:$BS,46,0)</f>
        <v>#N/A</v>
      </c>
      <c r="AH559" s="20" t="e">
        <f>VLOOKUP($B559,'DATA PENGUKURAN GARDU'!$A:$BS,53,0)</f>
        <v>#N/A</v>
      </c>
      <c r="AI559" s="20" t="e">
        <f>VLOOKUP($B559,'DATA PENGUKURAN GARDU'!$A:$BS,54,0)</f>
        <v>#N/A</v>
      </c>
      <c r="AJ559" s="17" t="e">
        <f>VLOOKUP($C559,'DATA PENGUKURAN GARDU'!$A:$BS,42,0)</f>
        <v>#N/A</v>
      </c>
      <c r="AK559" s="23" t="e">
        <f t="shared" si="285"/>
        <v>#N/A</v>
      </c>
      <c r="AL559" s="17" t="e">
        <f>VLOOKUP($C559,'DATA PENGUKURAN GARDU'!$A:$BS,44,0)</f>
        <v>#N/A</v>
      </c>
      <c r="AM559" s="23" t="e">
        <f t="shared" si="286"/>
        <v>#N/A</v>
      </c>
      <c r="AN559" s="17" t="e">
        <f>VLOOKUP($C559,'DATA PENGUKURAN GARDU'!$A:$BS,46,0)</f>
        <v>#N/A</v>
      </c>
      <c r="AO559" s="23" t="e">
        <f t="shared" si="287"/>
        <v>#N/A</v>
      </c>
      <c r="AP559" s="17" t="e">
        <f>VLOOKUP($C559,'DATA PENGUKURAN GARDU'!$A:$BS,46,0)</f>
        <v>#N/A</v>
      </c>
      <c r="AQ559" s="17" t="e">
        <f>VLOOKUP($C559,'DATA PENGUKURAN GARDU'!$A:$BS,53,0)</f>
        <v>#N/A</v>
      </c>
      <c r="AR559" s="17" t="e">
        <f>VLOOKUP($C559,'DATA PENGUKURAN GARDU'!$A:$BS,54,0)</f>
        <v>#N/A</v>
      </c>
      <c r="AS559" s="20" t="e">
        <f>VLOOKUP($D559,'DATA PENGUKURAN GARDU'!$A:$BS,42,0)</f>
        <v>#N/A</v>
      </c>
      <c r="AT559" s="21" t="e">
        <f t="shared" si="288"/>
        <v>#N/A</v>
      </c>
      <c r="AU559" s="20" t="e">
        <f>VLOOKUP($D559,'DATA PENGUKURAN GARDU'!$A:$BS,44,0)</f>
        <v>#N/A</v>
      </c>
      <c r="AV559" s="21" t="e">
        <f t="shared" si="289"/>
        <v>#N/A</v>
      </c>
      <c r="AW559" s="20" t="e">
        <f>VLOOKUP($D559,'DATA PENGUKURAN GARDU'!$A:$BS,46,0)</f>
        <v>#N/A</v>
      </c>
      <c r="AX559" s="21" t="e">
        <f t="shared" si="290"/>
        <v>#N/A</v>
      </c>
      <c r="AY559" s="20" t="e">
        <f>VLOOKUP($D559,'DATA PENGUKURAN GARDU'!$A:$BS,46,0)</f>
        <v>#N/A</v>
      </c>
      <c r="AZ559" s="20" t="e">
        <f>VLOOKUP($D559,'DATA PENGUKURAN GARDU'!$A:$BS,53,0)</f>
        <v>#N/A</v>
      </c>
      <c r="BA559" s="20" t="e">
        <f>VLOOKUP($D559,'DATA PENGUKURAN GARDU'!$A:$BS,54,0)</f>
        <v>#N/A</v>
      </c>
      <c r="BB559" s="17" t="e">
        <f>VLOOKUP($E559,'DATA PENGUKURAN GARDU'!$A:$BS,42,0)</f>
        <v>#N/A</v>
      </c>
      <c r="BC559" s="23" t="e">
        <f t="shared" si="291"/>
        <v>#N/A</v>
      </c>
      <c r="BD559" s="17" t="e">
        <f>VLOOKUP($E559,'DATA PENGUKURAN GARDU'!$A:$BS,44,0)</f>
        <v>#N/A</v>
      </c>
      <c r="BE559" s="23" t="e">
        <f t="shared" si="292"/>
        <v>#N/A</v>
      </c>
      <c r="BF559" s="17" t="e">
        <f>VLOOKUP($E559,'DATA PENGUKURAN GARDU'!$A:$BS,46,0)</f>
        <v>#N/A</v>
      </c>
      <c r="BG559" s="23" t="e">
        <f t="shared" si="293"/>
        <v>#N/A</v>
      </c>
      <c r="BH559" s="17" t="e">
        <f>VLOOKUP($E559,'DATA PENGUKURAN GARDU'!$A:$BS,46,0)</f>
        <v>#N/A</v>
      </c>
      <c r="BI559" s="17" t="e">
        <f>VLOOKUP($E559,'DATA PENGUKURAN GARDU'!$A:$BS,53,0)</f>
        <v>#N/A</v>
      </c>
      <c r="BJ559" s="17" t="e">
        <f>VLOOKUP($E559,'DATA PENGUKURAN GARDU'!$A:$BS,54,0)</f>
        <v>#N/A</v>
      </c>
      <c r="BK559" s="20" t="e">
        <f t="shared" si="294"/>
        <v>#N/A</v>
      </c>
      <c r="BL559" s="20" t="e">
        <f t="shared" si="295"/>
        <v>#N/A</v>
      </c>
      <c r="BM559" s="20" t="e">
        <f t="shared" si="296"/>
        <v>#N/A</v>
      </c>
      <c r="BN559" s="25" t="e">
        <f t="shared" si="297"/>
        <v>#N/A</v>
      </c>
      <c r="BO559" s="26" t="str">
        <f t="shared" si="298"/>
        <v>0</v>
      </c>
      <c r="BP559" s="21" t="e">
        <f t="shared" si="299"/>
        <v>#VALUE!</v>
      </c>
      <c r="BQ559" s="20" t="e">
        <f t="shared" si="300"/>
        <v>#N/A</v>
      </c>
      <c r="BR559" s="20" t="e">
        <v>#N/A</v>
      </c>
      <c r="BS559" s="9" t="e">
        <v>#N/A</v>
      </c>
      <c r="BT559" s="2" t="e">
        <f t="shared" si="301"/>
        <v>#VALUE!</v>
      </c>
      <c r="BU559" s="2" t="e">
        <f t="shared" si="269"/>
        <v>#N/A</v>
      </c>
      <c r="BV559" s="2" t="e">
        <f t="shared" si="270"/>
        <v>#N/A</v>
      </c>
    </row>
    <row r="560" s="2" customFormat="1" ht="22.95" customHeight="1" spans="1:74">
      <c r="A560" s="9" t="str">
        <f t="shared" si="271"/>
        <v>K-249.1Induk</v>
      </c>
      <c r="B560" s="9" t="str">
        <f t="shared" si="272"/>
        <v>K-249.1jurusan 1</v>
      </c>
      <c r="C560" s="9" t="str">
        <f t="shared" si="273"/>
        <v>K-249.1jurusan 2</v>
      </c>
      <c r="D560" s="9" t="str">
        <f t="shared" si="274"/>
        <v>K-249.1jurusan 3</v>
      </c>
      <c r="E560" s="9" t="str">
        <f t="shared" si="275"/>
        <v>K-249.1jurusan 4</v>
      </c>
      <c r="F560" s="10" t="s">
        <v>136</v>
      </c>
      <c r="G560" s="10" t="s">
        <v>132</v>
      </c>
      <c r="H560" s="10" t="s">
        <v>712</v>
      </c>
      <c r="I560" s="10">
        <v>0.710536</v>
      </c>
      <c r="J560" s="10">
        <v>124.32402</v>
      </c>
      <c r="K560" s="10" t="s">
        <v>7465</v>
      </c>
      <c r="L560" s="10" t="s">
        <v>7465</v>
      </c>
      <c r="M560" s="10" t="s">
        <v>7465</v>
      </c>
      <c r="N560" s="14">
        <f t="shared" si="276"/>
        <v>0</v>
      </c>
      <c r="O560" s="15" t="e">
        <f t="shared" si="277"/>
        <v>#VALUE!</v>
      </c>
      <c r="P560" s="15" t="e">
        <f t="shared" si="278"/>
        <v>#VALUE!</v>
      </c>
      <c r="Q560" s="17" t="e">
        <f>VLOOKUP($A560,'DATA PENGUKURAN GARDU'!$A:$BS,42,0)</f>
        <v>#N/A</v>
      </c>
      <c r="R560" s="18" t="e">
        <f t="shared" si="279"/>
        <v>#N/A</v>
      </c>
      <c r="S560" s="17" t="e">
        <f>VLOOKUP($A560,'DATA PENGUKURAN GARDU'!$A:$BS,44,0)</f>
        <v>#N/A</v>
      </c>
      <c r="T560" s="18" t="e">
        <f t="shared" si="280"/>
        <v>#N/A</v>
      </c>
      <c r="U560" s="17" t="e">
        <f>VLOOKUP($A560,'DATA PENGUKURAN GARDU'!$A:$BS,46,0)</f>
        <v>#N/A</v>
      </c>
      <c r="V560" s="18" t="e">
        <f t="shared" si="281"/>
        <v>#N/A</v>
      </c>
      <c r="W560" s="17" t="e">
        <f>VLOOKUP($A560,'DATA PENGUKURAN GARDU'!$A:$BS,48,0)</f>
        <v>#N/A</v>
      </c>
      <c r="X560" s="17" t="e">
        <f>VLOOKUP($A560,'DATA PENGUKURAN GARDU'!$A:$BS,53,0)</f>
        <v>#N/A</v>
      </c>
      <c r="Y560" s="17" t="e">
        <f>VLOOKUP($A560,'DATA PENGUKURAN GARDU'!$A:$BS,54,0)</f>
        <v>#N/A</v>
      </c>
      <c r="Z560" s="17" t="e">
        <f>VLOOKUP($A560,'DATA PENGUKURAN GARDU'!$A:$BS,55,0)</f>
        <v>#N/A</v>
      </c>
      <c r="AA560" s="20" t="e">
        <f>VLOOKUP($B560,'DATA PENGUKURAN GARDU'!$A:$BS,42,0)</f>
        <v>#N/A</v>
      </c>
      <c r="AB560" s="21" t="e">
        <f t="shared" si="282"/>
        <v>#N/A</v>
      </c>
      <c r="AC560" s="20" t="e">
        <f>VLOOKUP($B560,'DATA PENGUKURAN GARDU'!$A:$BS,44,0)</f>
        <v>#N/A</v>
      </c>
      <c r="AD560" s="21" t="e">
        <f t="shared" si="283"/>
        <v>#N/A</v>
      </c>
      <c r="AE560" s="20" t="e">
        <f>VLOOKUP($B560,'DATA PENGUKURAN GARDU'!$A:$BS,46,0)</f>
        <v>#N/A</v>
      </c>
      <c r="AF560" s="21" t="e">
        <f t="shared" si="284"/>
        <v>#N/A</v>
      </c>
      <c r="AG560" s="20" t="e">
        <f>VLOOKUP($B560,'DATA PENGUKURAN GARDU'!$A:$BS,46,0)</f>
        <v>#N/A</v>
      </c>
      <c r="AH560" s="20" t="e">
        <f>VLOOKUP($B560,'DATA PENGUKURAN GARDU'!$A:$BS,53,0)</f>
        <v>#N/A</v>
      </c>
      <c r="AI560" s="20" t="e">
        <f>VLOOKUP($B560,'DATA PENGUKURAN GARDU'!$A:$BS,54,0)</f>
        <v>#N/A</v>
      </c>
      <c r="AJ560" s="17" t="e">
        <f>VLOOKUP($C560,'DATA PENGUKURAN GARDU'!$A:$BS,42,0)</f>
        <v>#N/A</v>
      </c>
      <c r="AK560" s="23" t="e">
        <f t="shared" si="285"/>
        <v>#N/A</v>
      </c>
      <c r="AL560" s="17" t="e">
        <f>VLOOKUP($C560,'DATA PENGUKURAN GARDU'!$A:$BS,44,0)</f>
        <v>#N/A</v>
      </c>
      <c r="AM560" s="23" t="e">
        <f t="shared" si="286"/>
        <v>#N/A</v>
      </c>
      <c r="AN560" s="17" t="e">
        <f>VLOOKUP($C560,'DATA PENGUKURAN GARDU'!$A:$BS,46,0)</f>
        <v>#N/A</v>
      </c>
      <c r="AO560" s="23" t="e">
        <f t="shared" si="287"/>
        <v>#N/A</v>
      </c>
      <c r="AP560" s="17" t="e">
        <f>VLOOKUP($C560,'DATA PENGUKURAN GARDU'!$A:$BS,46,0)</f>
        <v>#N/A</v>
      </c>
      <c r="AQ560" s="17" t="e">
        <f>VLOOKUP($C560,'DATA PENGUKURAN GARDU'!$A:$BS,53,0)</f>
        <v>#N/A</v>
      </c>
      <c r="AR560" s="17" t="e">
        <f>VLOOKUP($C560,'DATA PENGUKURAN GARDU'!$A:$BS,54,0)</f>
        <v>#N/A</v>
      </c>
      <c r="AS560" s="20" t="e">
        <f>VLOOKUP($D560,'DATA PENGUKURAN GARDU'!$A:$BS,42,0)</f>
        <v>#N/A</v>
      </c>
      <c r="AT560" s="21" t="e">
        <f t="shared" si="288"/>
        <v>#N/A</v>
      </c>
      <c r="AU560" s="20" t="e">
        <f>VLOOKUP($D560,'DATA PENGUKURAN GARDU'!$A:$BS,44,0)</f>
        <v>#N/A</v>
      </c>
      <c r="AV560" s="21" t="e">
        <f t="shared" si="289"/>
        <v>#N/A</v>
      </c>
      <c r="AW560" s="20" t="e">
        <f>VLOOKUP($D560,'DATA PENGUKURAN GARDU'!$A:$BS,46,0)</f>
        <v>#N/A</v>
      </c>
      <c r="AX560" s="21" t="e">
        <f t="shared" si="290"/>
        <v>#N/A</v>
      </c>
      <c r="AY560" s="20" t="e">
        <f>VLOOKUP($D560,'DATA PENGUKURAN GARDU'!$A:$BS,46,0)</f>
        <v>#N/A</v>
      </c>
      <c r="AZ560" s="20" t="e">
        <f>VLOOKUP($D560,'DATA PENGUKURAN GARDU'!$A:$BS,53,0)</f>
        <v>#N/A</v>
      </c>
      <c r="BA560" s="20" t="e">
        <f>VLOOKUP($D560,'DATA PENGUKURAN GARDU'!$A:$BS,54,0)</f>
        <v>#N/A</v>
      </c>
      <c r="BB560" s="17" t="e">
        <f>VLOOKUP($E560,'DATA PENGUKURAN GARDU'!$A:$BS,42,0)</f>
        <v>#N/A</v>
      </c>
      <c r="BC560" s="23" t="e">
        <f t="shared" si="291"/>
        <v>#N/A</v>
      </c>
      <c r="BD560" s="17" t="e">
        <f>VLOOKUP($E560,'DATA PENGUKURAN GARDU'!$A:$BS,44,0)</f>
        <v>#N/A</v>
      </c>
      <c r="BE560" s="23" t="e">
        <f t="shared" si="292"/>
        <v>#N/A</v>
      </c>
      <c r="BF560" s="17" t="e">
        <f>VLOOKUP($E560,'DATA PENGUKURAN GARDU'!$A:$BS,46,0)</f>
        <v>#N/A</v>
      </c>
      <c r="BG560" s="23" t="e">
        <f t="shared" si="293"/>
        <v>#N/A</v>
      </c>
      <c r="BH560" s="17" t="e">
        <f>VLOOKUP($E560,'DATA PENGUKURAN GARDU'!$A:$BS,46,0)</f>
        <v>#N/A</v>
      </c>
      <c r="BI560" s="17" t="e">
        <f>VLOOKUP($E560,'DATA PENGUKURAN GARDU'!$A:$BS,53,0)</f>
        <v>#N/A</v>
      </c>
      <c r="BJ560" s="17" t="e">
        <f>VLOOKUP($E560,'DATA PENGUKURAN GARDU'!$A:$BS,54,0)</f>
        <v>#N/A</v>
      </c>
      <c r="BK560" s="20" t="e">
        <f t="shared" si="294"/>
        <v>#N/A</v>
      </c>
      <c r="BL560" s="20" t="e">
        <f t="shared" si="295"/>
        <v>#N/A</v>
      </c>
      <c r="BM560" s="20" t="e">
        <f t="shared" si="296"/>
        <v>#N/A</v>
      </c>
      <c r="BN560" s="25" t="e">
        <f t="shared" si="297"/>
        <v>#N/A</v>
      </c>
      <c r="BO560" s="26" t="str">
        <f t="shared" si="298"/>
        <v>0</v>
      </c>
      <c r="BP560" s="21" t="e">
        <f t="shared" si="299"/>
        <v>#VALUE!</v>
      </c>
      <c r="BQ560" s="20" t="e">
        <f t="shared" si="300"/>
        <v>#N/A</v>
      </c>
      <c r="BR560" s="20" t="e">
        <v>#N/A</v>
      </c>
      <c r="BS560" s="9" t="e">
        <v>#N/A</v>
      </c>
      <c r="BT560" s="2" t="e">
        <f t="shared" si="301"/>
        <v>#VALUE!</v>
      </c>
      <c r="BU560" s="2" t="e">
        <f t="shared" si="269"/>
        <v>#N/A</v>
      </c>
      <c r="BV560" s="2" t="e">
        <f t="shared" si="270"/>
        <v>#N/A</v>
      </c>
    </row>
    <row r="561" s="2" customFormat="1" ht="22.95" customHeight="1" spans="1:74">
      <c r="A561" s="9" t="str">
        <f t="shared" si="271"/>
        <v>K-254Induk</v>
      </c>
      <c r="B561" s="9" t="str">
        <f t="shared" si="272"/>
        <v>K-254jurusan 1</v>
      </c>
      <c r="C561" s="9" t="str">
        <f t="shared" si="273"/>
        <v>K-254jurusan 2</v>
      </c>
      <c r="D561" s="9" t="str">
        <f t="shared" si="274"/>
        <v>K-254jurusan 3</v>
      </c>
      <c r="E561" s="9" t="str">
        <f t="shared" si="275"/>
        <v>K-254jurusan 4</v>
      </c>
      <c r="F561" s="10" t="s">
        <v>136</v>
      </c>
      <c r="G561" s="10" t="s">
        <v>132</v>
      </c>
      <c r="H561" s="10" t="s">
        <v>713</v>
      </c>
      <c r="I561" s="10">
        <v>0.704008</v>
      </c>
      <c r="J561" s="10">
        <v>124.296721</v>
      </c>
      <c r="K561" s="10" t="s">
        <v>7465</v>
      </c>
      <c r="L561" s="10" t="s">
        <v>7465</v>
      </c>
      <c r="M561" s="10" t="s">
        <v>7465</v>
      </c>
      <c r="N561" s="14">
        <f t="shared" si="276"/>
        <v>0</v>
      </c>
      <c r="O561" s="15" t="e">
        <f t="shared" si="277"/>
        <v>#VALUE!</v>
      </c>
      <c r="P561" s="15" t="e">
        <f t="shared" si="278"/>
        <v>#VALUE!</v>
      </c>
      <c r="Q561" s="17" t="e">
        <f>VLOOKUP($A561,'DATA PENGUKURAN GARDU'!$A:$BS,42,0)</f>
        <v>#N/A</v>
      </c>
      <c r="R561" s="18" t="e">
        <f t="shared" si="279"/>
        <v>#N/A</v>
      </c>
      <c r="S561" s="17" t="e">
        <f>VLOOKUP($A561,'DATA PENGUKURAN GARDU'!$A:$BS,44,0)</f>
        <v>#N/A</v>
      </c>
      <c r="T561" s="18" t="e">
        <f t="shared" si="280"/>
        <v>#N/A</v>
      </c>
      <c r="U561" s="17" t="e">
        <f>VLOOKUP($A561,'DATA PENGUKURAN GARDU'!$A:$BS,46,0)</f>
        <v>#N/A</v>
      </c>
      <c r="V561" s="18" t="e">
        <f t="shared" si="281"/>
        <v>#N/A</v>
      </c>
      <c r="W561" s="17" t="e">
        <f>VLOOKUP($A561,'DATA PENGUKURAN GARDU'!$A:$BS,48,0)</f>
        <v>#N/A</v>
      </c>
      <c r="X561" s="17" t="e">
        <f>VLOOKUP($A561,'DATA PENGUKURAN GARDU'!$A:$BS,53,0)</f>
        <v>#N/A</v>
      </c>
      <c r="Y561" s="17" t="e">
        <f>VLOOKUP($A561,'DATA PENGUKURAN GARDU'!$A:$BS,54,0)</f>
        <v>#N/A</v>
      </c>
      <c r="Z561" s="17" t="e">
        <f>VLOOKUP($A561,'DATA PENGUKURAN GARDU'!$A:$BS,55,0)</f>
        <v>#N/A</v>
      </c>
      <c r="AA561" s="20" t="e">
        <f>VLOOKUP($B561,'DATA PENGUKURAN GARDU'!$A:$BS,42,0)</f>
        <v>#N/A</v>
      </c>
      <c r="AB561" s="21" t="e">
        <f t="shared" si="282"/>
        <v>#N/A</v>
      </c>
      <c r="AC561" s="20" t="e">
        <f>VLOOKUP($B561,'DATA PENGUKURAN GARDU'!$A:$BS,44,0)</f>
        <v>#N/A</v>
      </c>
      <c r="AD561" s="21" t="e">
        <f t="shared" si="283"/>
        <v>#N/A</v>
      </c>
      <c r="AE561" s="20" t="e">
        <f>VLOOKUP($B561,'DATA PENGUKURAN GARDU'!$A:$BS,46,0)</f>
        <v>#N/A</v>
      </c>
      <c r="AF561" s="21" t="e">
        <f t="shared" si="284"/>
        <v>#N/A</v>
      </c>
      <c r="AG561" s="20" t="e">
        <f>VLOOKUP($B561,'DATA PENGUKURAN GARDU'!$A:$BS,46,0)</f>
        <v>#N/A</v>
      </c>
      <c r="AH561" s="20" t="e">
        <f>VLOOKUP($B561,'DATA PENGUKURAN GARDU'!$A:$BS,53,0)</f>
        <v>#N/A</v>
      </c>
      <c r="AI561" s="20" t="e">
        <f>VLOOKUP($B561,'DATA PENGUKURAN GARDU'!$A:$BS,54,0)</f>
        <v>#N/A</v>
      </c>
      <c r="AJ561" s="17" t="e">
        <f>VLOOKUP($C561,'DATA PENGUKURAN GARDU'!$A:$BS,42,0)</f>
        <v>#N/A</v>
      </c>
      <c r="AK561" s="23" t="e">
        <f t="shared" si="285"/>
        <v>#N/A</v>
      </c>
      <c r="AL561" s="17" t="e">
        <f>VLOOKUP($C561,'DATA PENGUKURAN GARDU'!$A:$BS,44,0)</f>
        <v>#N/A</v>
      </c>
      <c r="AM561" s="23" t="e">
        <f t="shared" si="286"/>
        <v>#N/A</v>
      </c>
      <c r="AN561" s="17" t="e">
        <f>VLOOKUP($C561,'DATA PENGUKURAN GARDU'!$A:$BS,46,0)</f>
        <v>#N/A</v>
      </c>
      <c r="AO561" s="23" t="e">
        <f t="shared" si="287"/>
        <v>#N/A</v>
      </c>
      <c r="AP561" s="17" t="e">
        <f>VLOOKUP($C561,'DATA PENGUKURAN GARDU'!$A:$BS,46,0)</f>
        <v>#N/A</v>
      </c>
      <c r="AQ561" s="17" t="e">
        <f>VLOOKUP($C561,'DATA PENGUKURAN GARDU'!$A:$BS,53,0)</f>
        <v>#N/A</v>
      </c>
      <c r="AR561" s="17" t="e">
        <f>VLOOKUP($C561,'DATA PENGUKURAN GARDU'!$A:$BS,54,0)</f>
        <v>#N/A</v>
      </c>
      <c r="AS561" s="20" t="e">
        <f>VLOOKUP($D561,'DATA PENGUKURAN GARDU'!$A:$BS,42,0)</f>
        <v>#N/A</v>
      </c>
      <c r="AT561" s="21" t="e">
        <f t="shared" si="288"/>
        <v>#N/A</v>
      </c>
      <c r="AU561" s="20" t="e">
        <f>VLOOKUP($D561,'DATA PENGUKURAN GARDU'!$A:$BS,44,0)</f>
        <v>#N/A</v>
      </c>
      <c r="AV561" s="21" t="e">
        <f t="shared" si="289"/>
        <v>#N/A</v>
      </c>
      <c r="AW561" s="20" t="e">
        <f>VLOOKUP($D561,'DATA PENGUKURAN GARDU'!$A:$BS,46,0)</f>
        <v>#N/A</v>
      </c>
      <c r="AX561" s="21" t="e">
        <f t="shared" si="290"/>
        <v>#N/A</v>
      </c>
      <c r="AY561" s="20" t="e">
        <f>VLOOKUP($D561,'DATA PENGUKURAN GARDU'!$A:$BS,46,0)</f>
        <v>#N/A</v>
      </c>
      <c r="AZ561" s="20" t="e">
        <f>VLOOKUP($D561,'DATA PENGUKURAN GARDU'!$A:$BS,53,0)</f>
        <v>#N/A</v>
      </c>
      <c r="BA561" s="20" t="e">
        <f>VLOOKUP($D561,'DATA PENGUKURAN GARDU'!$A:$BS,54,0)</f>
        <v>#N/A</v>
      </c>
      <c r="BB561" s="17" t="e">
        <f>VLOOKUP($E561,'DATA PENGUKURAN GARDU'!$A:$BS,42,0)</f>
        <v>#N/A</v>
      </c>
      <c r="BC561" s="23" t="e">
        <f t="shared" si="291"/>
        <v>#N/A</v>
      </c>
      <c r="BD561" s="17" t="e">
        <f>VLOOKUP($E561,'DATA PENGUKURAN GARDU'!$A:$BS,44,0)</f>
        <v>#N/A</v>
      </c>
      <c r="BE561" s="23" t="e">
        <f t="shared" si="292"/>
        <v>#N/A</v>
      </c>
      <c r="BF561" s="17" t="e">
        <f>VLOOKUP($E561,'DATA PENGUKURAN GARDU'!$A:$BS,46,0)</f>
        <v>#N/A</v>
      </c>
      <c r="BG561" s="23" t="e">
        <f t="shared" si="293"/>
        <v>#N/A</v>
      </c>
      <c r="BH561" s="17" t="e">
        <f>VLOOKUP($E561,'DATA PENGUKURAN GARDU'!$A:$BS,46,0)</f>
        <v>#N/A</v>
      </c>
      <c r="BI561" s="17" t="e">
        <f>VLOOKUP($E561,'DATA PENGUKURAN GARDU'!$A:$BS,53,0)</f>
        <v>#N/A</v>
      </c>
      <c r="BJ561" s="17" t="e">
        <f>VLOOKUP($E561,'DATA PENGUKURAN GARDU'!$A:$BS,54,0)</f>
        <v>#N/A</v>
      </c>
      <c r="BK561" s="20" t="e">
        <f t="shared" si="294"/>
        <v>#N/A</v>
      </c>
      <c r="BL561" s="20" t="e">
        <f t="shared" si="295"/>
        <v>#N/A</v>
      </c>
      <c r="BM561" s="20" t="e">
        <f t="shared" si="296"/>
        <v>#N/A</v>
      </c>
      <c r="BN561" s="25" t="e">
        <f t="shared" si="297"/>
        <v>#N/A</v>
      </c>
      <c r="BO561" s="26" t="str">
        <f t="shared" si="298"/>
        <v>0</v>
      </c>
      <c r="BP561" s="21" t="e">
        <f t="shared" si="299"/>
        <v>#VALUE!</v>
      </c>
      <c r="BQ561" s="20" t="e">
        <f t="shared" si="300"/>
        <v>#N/A</v>
      </c>
      <c r="BR561" s="20" t="e">
        <v>#N/A</v>
      </c>
      <c r="BS561" s="9" t="e">
        <v>#N/A</v>
      </c>
      <c r="BT561" s="2" t="e">
        <f t="shared" si="301"/>
        <v>#VALUE!</v>
      </c>
      <c r="BU561" s="2" t="e">
        <f t="shared" si="269"/>
        <v>#N/A</v>
      </c>
      <c r="BV561" s="2" t="e">
        <f t="shared" si="270"/>
        <v>#N/A</v>
      </c>
    </row>
    <row r="562" s="2" customFormat="1" ht="22.95" customHeight="1" spans="1:74">
      <c r="A562" s="9" t="str">
        <f t="shared" si="271"/>
        <v>K-257Induk</v>
      </c>
      <c r="B562" s="9" t="str">
        <f t="shared" si="272"/>
        <v>K-257jurusan 1</v>
      </c>
      <c r="C562" s="9" t="str">
        <f t="shared" si="273"/>
        <v>K-257jurusan 2</v>
      </c>
      <c r="D562" s="9" t="str">
        <f t="shared" si="274"/>
        <v>K-257jurusan 3</v>
      </c>
      <c r="E562" s="9" t="str">
        <f t="shared" si="275"/>
        <v>K-257jurusan 4</v>
      </c>
      <c r="F562" s="10" t="s">
        <v>136</v>
      </c>
      <c r="G562" s="10" t="s">
        <v>132</v>
      </c>
      <c r="H562" s="10" t="s">
        <v>714</v>
      </c>
      <c r="I562" s="10">
        <v>0.708273</v>
      </c>
      <c r="J562" s="10">
        <v>124.284023</v>
      </c>
      <c r="K562" s="10" t="s">
        <v>7465</v>
      </c>
      <c r="L562" s="10" t="s">
        <v>7465</v>
      </c>
      <c r="M562" s="10" t="s">
        <v>7465</v>
      </c>
      <c r="N562" s="14">
        <f t="shared" si="276"/>
        <v>0</v>
      </c>
      <c r="O562" s="15" t="e">
        <f t="shared" si="277"/>
        <v>#VALUE!</v>
      </c>
      <c r="P562" s="15" t="e">
        <f t="shared" si="278"/>
        <v>#VALUE!</v>
      </c>
      <c r="Q562" s="17" t="e">
        <f>VLOOKUP($A562,'DATA PENGUKURAN GARDU'!$A:$BS,42,0)</f>
        <v>#N/A</v>
      </c>
      <c r="R562" s="18" t="e">
        <f t="shared" si="279"/>
        <v>#N/A</v>
      </c>
      <c r="S562" s="17" t="e">
        <f>VLOOKUP($A562,'DATA PENGUKURAN GARDU'!$A:$BS,44,0)</f>
        <v>#N/A</v>
      </c>
      <c r="T562" s="18" t="e">
        <f t="shared" si="280"/>
        <v>#N/A</v>
      </c>
      <c r="U562" s="17" t="e">
        <f>VLOOKUP($A562,'DATA PENGUKURAN GARDU'!$A:$BS,46,0)</f>
        <v>#N/A</v>
      </c>
      <c r="V562" s="18" t="e">
        <f t="shared" si="281"/>
        <v>#N/A</v>
      </c>
      <c r="W562" s="17" t="e">
        <f>VLOOKUP($A562,'DATA PENGUKURAN GARDU'!$A:$BS,48,0)</f>
        <v>#N/A</v>
      </c>
      <c r="X562" s="17" t="e">
        <f>VLOOKUP($A562,'DATA PENGUKURAN GARDU'!$A:$BS,53,0)</f>
        <v>#N/A</v>
      </c>
      <c r="Y562" s="17" t="e">
        <f>VLOOKUP($A562,'DATA PENGUKURAN GARDU'!$A:$BS,54,0)</f>
        <v>#N/A</v>
      </c>
      <c r="Z562" s="17" t="e">
        <f>VLOOKUP($A562,'DATA PENGUKURAN GARDU'!$A:$BS,55,0)</f>
        <v>#N/A</v>
      </c>
      <c r="AA562" s="20" t="e">
        <f>VLOOKUP($B562,'DATA PENGUKURAN GARDU'!$A:$BS,42,0)</f>
        <v>#N/A</v>
      </c>
      <c r="AB562" s="21" t="e">
        <f t="shared" si="282"/>
        <v>#N/A</v>
      </c>
      <c r="AC562" s="20" t="e">
        <f>VLOOKUP($B562,'DATA PENGUKURAN GARDU'!$A:$BS,44,0)</f>
        <v>#N/A</v>
      </c>
      <c r="AD562" s="21" t="e">
        <f t="shared" si="283"/>
        <v>#N/A</v>
      </c>
      <c r="AE562" s="20" t="e">
        <f>VLOOKUP($B562,'DATA PENGUKURAN GARDU'!$A:$BS,46,0)</f>
        <v>#N/A</v>
      </c>
      <c r="AF562" s="21" t="e">
        <f t="shared" si="284"/>
        <v>#N/A</v>
      </c>
      <c r="AG562" s="20" t="e">
        <f>VLOOKUP($B562,'DATA PENGUKURAN GARDU'!$A:$BS,46,0)</f>
        <v>#N/A</v>
      </c>
      <c r="AH562" s="20" t="e">
        <f>VLOOKUP($B562,'DATA PENGUKURAN GARDU'!$A:$BS,53,0)</f>
        <v>#N/A</v>
      </c>
      <c r="AI562" s="20" t="e">
        <f>VLOOKUP($B562,'DATA PENGUKURAN GARDU'!$A:$BS,54,0)</f>
        <v>#N/A</v>
      </c>
      <c r="AJ562" s="17" t="e">
        <f>VLOOKUP($C562,'DATA PENGUKURAN GARDU'!$A:$BS,42,0)</f>
        <v>#N/A</v>
      </c>
      <c r="AK562" s="23" t="e">
        <f t="shared" si="285"/>
        <v>#N/A</v>
      </c>
      <c r="AL562" s="17" t="e">
        <f>VLOOKUP($C562,'DATA PENGUKURAN GARDU'!$A:$BS,44,0)</f>
        <v>#N/A</v>
      </c>
      <c r="AM562" s="23" t="e">
        <f t="shared" si="286"/>
        <v>#N/A</v>
      </c>
      <c r="AN562" s="17" t="e">
        <f>VLOOKUP($C562,'DATA PENGUKURAN GARDU'!$A:$BS,46,0)</f>
        <v>#N/A</v>
      </c>
      <c r="AO562" s="23" t="e">
        <f t="shared" si="287"/>
        <v>#N/A</v>
      </c>
      <c r="AP562" s="17" t="e">
        <f>VLOOKUP($C562,'DATA PENGUKURAN GARDU'!$A:$BS,46,0)</f>
        <v>#N/A</v>
      </c>
      <c r="AQ562" s="17" t="e">
        <f>VLOOKUP($C562,'DATA PENGUKURAN GARDU'!$A:$BS,53,0)</f>
        <v>#N/A</v>
      </c>
      <c r="AR562" s="17" t="e">
        <f>VLOOKUP($C562,'DATA PENGUKURAN GARDU'!$A:$BS,54,0)</f>
        <v>#N/A</v>
      </c>
      <c r="AS562" s="20" t="e">
        <f>VLOOKUP($D562,'DATA PENGUKURAN GARDU'!$A:$BS,42,0)</f>
        <v>#N/A</v>
      </c>
      <c r="AT562" s="21" t="e">
        <f t="shared" si="288"/>
        <v>#N/A</v>
      </c>
      <c r="AU562" s="20" t="e">
        <f>VLOOKUP($D562,'DATA PENGUKURAN GARDU'!$A:$BS,44,0)</f>
        <v>#N/A</v>
      </c>
      <c r="AV562" s="21" t="e">
        <f t="shared" si="289"/>
        <v>#N/A</v>
      </c>
      <c r="AW562" s="20" t="e">
        <f>VLOOKUP($D562,'DATA PENGUKURAN GARDU'!$A:$BS,46,0)</f>
        <v>#N/A</v>
      </c>
      <c r="AX562" s="21" t="e">
        <f t="shared" si="290"/>
        <v>#N/A</v>
      </c>
      <c r="AY562" s="20" t="e">
        <f>VLOOKUP($D562,'DATA PENGUKURAN GARDU'!$A:$BS,46,0)</f>
        <v>#N/A</v>
      </c>
      <c r="AZ562" s="20" t="e">
        <f>VLOOKUP($D562,'DATA PENGUKURAN GARDU'!$A:$BS,53,0)</f>
        <v>#N/A</v>
      </c>
      <c r="BA562" s="20" t="e">
        <f>VLOOKUP($D562,'DATA PENGUKURAN GARDU'!$A:$BS,54,0)</f>
        <v>#N/A</v>
      </c>
      <c r="BB562" s="17" t="e">
        <f>VLOOKUP($E562,'DATA PENGUKURAN GARDU'!$A:$BS,42,0)</f>
        <v>#N/A</v>
      </c>
      <c r="BC562" s="23" t="e">
        <f t="shared" si="291"/>
        <v>#N/A</v>
      </c>
      <c r="BD562" s="17" t="e">
        <f>VLOOKUP($E562,'DATA PENGUKURAN GARDU'!$A:$BS,44,0)</f>
        <v>#N/A</v>
      </c>
      <c r="BE562" s="23" t="e">
        <f t="shared" si="292"/>
        <v>#N/A</v>
      </c>
      <c r="BF562" s="17" t="e">
        <f>VLOOKUP($E562,'DATA PENGUKURAN GARDU'!$A:$BS,46,0)</f>
        <v>#N/A</v>
      </c>
      <c r="BG562" s="23" t="e">
        <f t="shared" si="293"/>
        <v>#N/A</v>
      </c>
      <c r="BH562" s="17" t="e">
        <f>VLOOKUP($E562,'DATA PENGUKURAN GARDU'!$A:$BS,46,0)</f>
        <v>#N/A</v>
      </c>
      <c r="BI562" s="17" t="e">
        <f>VLOOKUP($E562,'DATA PENGUKURAN GARDU'!$A:$BS,53,0)</f>
        <v>#N/A</v>
      </c>
      <c r="BJ562" s="17" t="e">
        <f>VLOOKUP($E562,'DATA PENGUKURAN GARDU'!$A:$BS,54,0)</f>
        <v>#N/A</v>
      </c>
      <c r="BK562" s="20" t="e">
        <f t="shared" si="294"/>
        <v>#N/A</v>
      </c>
      <c r="BL562" s="20" t="e">
        <f t="shared" si="295"/>
        <v>#N/A</v>
      </c>
      <c r="BM562" s="20" t="e">
        <f t="shared" si="296"/>
        <v>#N/A</v>
      </c>
      <c r="BN562" s="25" t="e">
        <f t="shared" si="297"/>
        <v>#N/A</v>
      </c>
      <c r="BO562" s="26" t="str">
        <f t="shared" si="298"/>
        <v>0</v>
      </c>
      <c r="BP562" s="21" t="e">
        <f t="shared" si="299"/>
        <v>#VALUE!</v>
      </c>
      <c r="BQ562" s="20" t="e">
        <f t="shared" si="300"/>
        <v>#N/A</v>
      </c>
      <c r="BR562" s="20" t="e">
        <v>#N/A</v>
      </c>
      <c r="BS562" s="9" t="e">
        <v>#N/A</v>
      </c>
      <c r="BT562" s="2" t="e">
        <f t="shared" si="301"/>
        <v>#VALUE!</v>
      </c>
      <c r="BU562" s="2" t="e">
        <f t="shared" si="269"/>
        <v>#N/A</v>
      </c>
      <c r="BV562" s="2" t="e">
        <f t="shared" si="270"/>
        <v>#N/A</v>
      </c>
    </row>
    <row r="563" s="2" customFormat="1" ht="22.95" customHeight="1" spans="1:74">
      <c r="A563" s="9" t="str">
        <f t="shared" si="271"/>
        <v>K-208Induk</v>
      </c>
      <c r="B563" s="9" t="str">
        <f t="shared" si="272"/>
        <v>K-208jurusan 1</v>
      </c>
      <c r="C563" s="9" t="str">
        <f t="shared" si="273"/>
        <v>K-208jurusan 2</v>
      </c>
      <c r="D563" s="9" t="str">
        <f t="shared" si="274"/>
        <v>K-208jurusan 3</v>
      </c>
      <c r="E563" s="9" t="str">
        <f t="shared" si="275"/>
        <v>K-208jurusan 4</v>
      </c>
      <c r="F563" s="10" t="s">
        <v>462</v>
      </c>
      <c r="G563" s="10" t="s">
        <v>132</v>
      </c>
      <c r="H563" s="10" t="s">
        <v>716</v>
      </c>
      <c r="I563" s="10">
        <v>0.737011</v>
      </c>
      <c r="J563" s="10">
        <v>124.330506</v>
      </c>
      <c r="K563" s="10" t="s">
        <v>7465</v>
      </c>
      <c r="L563" s="10" t="s">
        <v>7465</v>
      </c>
      <c r="M563" s="10" t="s">
        <v>7465</v>
      </c>
      <c r="N563" s="14">
        <f t="shared" si="276"/>
        <v>0</v>
      </c>
      <c r="O563" s="15" t="e">
        <f t="shared" si="277"/>
        <v>#VALUE!</v>
      </c>
      <c r="P563" s="15" t="e">
        <f t="shared" si="278"/>
        <v>#VALUE!</v>
      </c>
      <c r="Q563" s="17" t="e">
        <f>VLOOKUP($A563,'DATA PENGUKURAN GARDU'!$A:$BS,42,0)</f>
        <v>#N/A</v>
      </c>
      <c r="R563" s="18" t="e">
        <f t="shared" si="279"/>
        <v>#N/A</v>
      </c>
      <c r="S563" s="17" t="e">
        <f>VLOOKUP($A563,'DATA PENGUKURAN GARDU'!$A:$BS,44,0)</f>
        <v>#N/A</v>
      </c>
      <c r="T563" s="18" t="e">
        <f t="shared" si="280"/>
        <v>#N/A</v>
      </c>
      <c r="U563" s="17" t="e">
        <f>VLOOKUP($A563,'DATA PENGUKURAN GARDU'!$A:$BS,46,0)</f>
        <v>#N/A</v>
      </c>
      <c r="V563" s="18" t="e">
        <f t="shared" si="281"/>
        <v>#N/A</v>
      </c>
      <c r="W563" s="17" t="e">
        <f>VLOOKUP($A563,'DATA PENGUKURAN GARDU'!$A:$BS,48,0)</f>
        <v>#N/A</v>
      </c>
      <c r="X563" s="17" t="e">
        <f>VLOOKUP($A563,'DATA PENGUKURAN GARDU'!$A:$BS,53,0)</f>
        <v>#N/A</v>
      </c>
      <c r="Y563" s="17" t="e">
        <f>VLOOKUP($A563,'DATA PENGUKURAN GARDU'!$A:$BS,54,0)</f>
        <v>#N/A</v>
      </c>
      <c r="Z563" s="17" t="e">
        <f>VLOOKUP($A563,'DATA PENGUKURAN GARDU'!$A:$BS,55,0)</f>
        <v>#N/A</v>
      </c>
      <c r="AA563" s="20" t="e">
        <f>VLOOKUP($B563,'DATA PENGUKURAN GARDU'!$A:$BS,42,0)</f>
        <v>#N/A</v>
      </c>
      <c r="AB563" s="21" t="e">
        <f t="shared" si="282"/>
        <v>#N/A</v>
      </c>
      <c r="AC563" s="20" t="e">
        <f>VLOOKUP($B563,'DATA PENGUKURAN GARDU'!$A:$BS,44,0)</f>
        <v>#N/A</v>
      </c>
      <c r="AD563" s="21" t="e">
        <f t="shared" si="283"/>
        <v>#N/A</v>
      </c>
      <c r="AE563" s="20" t="e">
        <f>VLOOKUP($B563,'DATA PENGUKURAN GARDU'!$A:$BS,46,0)</f>
        <v>#N/A</v>
      </c>
      <c r="AF563" s="21" t="e">
        <f t="shared" si="284"/>
        <v>#N/A</v>
      </c>
      <c r="AG563" s="20" t="e">
        <f>VLOOKUP($B563,'DATA PENGUKURAN GARDU'!$A:$BS,46,0)</f>
        <v>#N/A</v>
      </c>
      <c r="AH563" s="20" t="e">
        <f>VLOOKUP($B563,'DATA PENGUKURAN GARDU'!$A:$BS,53,0)</f>
        <v>#N/A</v>
      </c>
      <c r="AI563" s="20" t="e">
        <f>VLOOKUP($B563,'DATA PENGUKURAN GARDU'!$A:$BS,54,0)</f>
        <v>#N/A</v>
      </c>
      <c r="AJ563" s="17" t="e">
        <f>VLOOKUP($C563,'DATA PENGUKURAN GARDU'!$A:$BS,42,0)</f>
        <v>#N/A</v>
      </c>
      <c r="AK563" s="23" t="e">
        <f t="shared" si="285"/>
        <v>#N/A</v>
      </c>
      <c r="AL563" s="17" t="e">
        <f>VLOOKUP($C563,'DATA PENGUKURAN GARDU'!$A:$BS,44,0)</f>
        <v>#N/A</v>
      </c>
      <c r="AM563" s="23" t="e">
        <f t="shared" si="286"/>
        <v>#N/A</v>
      </c>
      <c r="AN563" s="17" t="e">
        <f>VLOOKUP($C563,'DATA PENGUKURAN GARDU'!$A:$BS,46,0)</f>
        <v>#N/A</v>
      </c>
      <c r="AO563" s="23" t="e">
        <f t="shared" si="287"/>
        <v>#N/A</v>
      </c>
      <c r="AP563" s="17" t="e">
        <f>VLOOKUP($C563,'DATA PENGUKURAN GARDU'!$A:$BS,46,0)</f>
        <v>#N/A</v>
      </c>
      <c r="AQ563" s="17" t="e">
        <f>VLOOKUP($C563,'DATA PENGUKURAN GARDU'!$A:$BS,53,0)</f>
        <v>#N/A</v>
      </c>
      <c r="AR563" s="17" t="e">
        <f>VLOOKUP($C563,'DATA PENGUKURAN GARDU'!$A:$BS,54,0)</f>
        <v>#N/A</v>
      </c>
      <c r="AS563" s="20" t="e">
        <f>VLOOKUP($D563,'DATA PENGUKURAN GARDU'!$A:$BS,42,0)</f>
        <v>#N/A</v>
      </c>
      <c r="AT563" s="21" t="e">
        <f t="shared" si="288"/>
        <v>#N/A</v>
      </c>
      <c r="AU563" s="20" t="e">
        <f>VLOOKUP($D563,'DATA PENGUKURAN GARDU'!$A:$BS,44,0)</f>
        <v>#N/A</v>
      </c>
      <c r="AV563" s="21" t="e">
        <f t="shared" si="289"/>
        <v>#N/A</v>
      </c>
      <c r="AW563" s="20" t="e">
        <f>VLOOKUP($D563,'DATA PENGUKURAN GARDU'!$A:$BS,46,0)</f>
        <v>#N/A</v>
      </c>
      <c r="AX563" s="21" t="e">
        <f t="shared" si="290"/>
        <v>#N/A</v>
      </c>
      <c r="AY563" s="20" t="e">
        <f>VLOOKUP($D563,'DATA PENGUKURAN GARDU'!$A:$BS,46,0)</f>
        <v>#N/A</v>
      </c>
      <c r="AZ563" s="20" t="e">
        <f>VLOOKUP($D563,'DATA PENGUKURAN GARDU'!$A:$BS,53,0)</f>
        <v>#N/A</v>
      </c>
      <c r="BA563" s="20" t="e">
        <f>VLOOKUP($D563,'DATA PENGUKURAN GARDU'!$A:$BS,54,0)</f>
        <v>#N/A</v>
      </c>
      <c r="BB563" s="17" t="e">
        <f>VLOOKUP($E563,'DATA PENGUKURAN GARDU'!$A:$BS,42,0)</f>
        <v>#N/A</v>
      </c>
      <c r="BC563" s="23" t="e">
        <f t="shared" si="291"/>
        <v>#N/A</v>
      </c>
      <c r="BD563" s="17" t="e">
        <f>VLOOKUP($E563,'DATA PENGUKURAN GARDU'!$A:$BS,44,0)</f>
        <v>#N/A</v>
      </c>
      <c r="BE563" s="23" t="e">
        <f t="shared" si="292"/>
        <v>#N/A</v>
      </c>
      <c r="BF563" s="17" t="e">
        <f>VLOOKUP($E563,'DATA PENGUKURAN GARDU'!$A:$BS,46,0)</f>
        <v>#N/A</v>
      </c>
      <c r="BG563" s="23" t="e">
        <f t="shared" si="293"/>
        <v>#N/A</v>
      </c>
      <c r="BH563" s="17" t="e">
        <f>VLOOKUP($E563,'DATA PENGUKURAN GARDU'!$A:$BS,46,0)</f>
        <v>#N/A</v>
      </c>
      <c r="BI563" s="17" t="e">
        <f>VLOOKUP($E563,'DATA PENGUKURAN GARDU'!$A:$BS,53,0)</f>
        <v>#N/A</v>
      </c>
      <c r="BJ563" s="17" t="e">
        <f>VLOOKUP($E563,'DATA PENGUKURAN GARDU'!$A:$BS,54,0)</f>
        <v>#N/A</v>
      </c>
      <c r="BK563" s="20" t="e">
        <f t="shared" si="294"/>
        <v>#N/A</v>
      </c>
      <c r="BL563" s="20" t="e">
        <f t="shared" si="295"/>
        <v>#N/A</v>
      </c>
      <c r="BM563" s="20" t="e">
        <f t="shared" si="296"/>
        <v>#N/A</v>
      </c>
      <c r="BN563" s="25" t="e">
        <f t="shared" si="297"/>
        <v>#N/A</v>
      </c>
      <c r="BO563" s="26" t="str">
        <f t="shared" si="298"/>
        <v>0</v>
      </c>
      <c r="BP563" s="21" t="e">
        <f t="shared" si="299"/>
        <v>#VALUE!</v>
      </c>
      <c r="BQ563" s="20" t="e">
        <f t="shared" si="300"/>
        <v>#N/A</v>
      </c>
      <c r="BR563" s="20" t="e">
        <v>#N/A</v>
      </c>
      <c r="BS563" s="9" t="e">
        <v>#N/A</v>
      </c>
      <c r="BT563" s="2" t="e">
        <f t="shared" si="301"/>
        <v>#VALUE!</v>
      </c>
      <c r="BU563" s="2" t="e">
        <f t="shared" si="269"/>
        <v>#N/A</v>
      </c>
      <c r="BV563" s="2" t="e">
        <f t="shared" si="270"/>
        <v>#N/A</v>
      </c>
    </row>
    <row r="564" s="2" customFormat="1" ht="22.95" customHeight="1" spans="1:74">
      <c r="A564" s="9" t="str">
        <f t="shared" si="271"/>
        <v>K-210Induk</v>
      </c>
      <c r="B564" s="9" t="str">
        <f t="shared" si="272"/>
        <v>K-210jurusan 1</v>
      </c>
      <c r="C564" s="9" t="str">
        <f t="shared" si="273"/>
        <v>K-210jurusan 2</v>
      </c>
      <c r="D564" s="9" t="str">
        <f t="shared" si="274"/>
        <v>K-210jurusan 3</v>
      </c>
      <c r="E564" s="9" t="str">
        <f t="shared" si="275"/>
        <v>K-210jurusan 4</v>
      </c>
      <c r="F564" s="10" t="s">
        <v>462</v>
      </c>
      <c r="G564" s="10" t="s">
        <v>132</v>
      </c>
      <c r="H564" s="10" t="s">
        <v>717</v>
      </c>
      <c r="I564" s="10">
        <v>0.737052425</v>
      </c>
      <c r="J564" s="10">
        <v>124.339523353</v>
      </c>
      <c r="K564" s="10" t="s">
        <v>7465</v>
      </c>
      <c r="L564" s="10" t="s">
        <v>7465</v>
      </c>
      <c r="M564" s="10" t="s">
        <v>7465</v>
      </c>
      <c r="N564" s="14">
        <f t="shared" si="276"/>
        <v>0</v>
      </c>
      <c r="O564" s="15" t="e">
        <f t="shared" si="277"/>
        <v>#VALUE!</v>
      </c>
      <c r="P564" s="15" t="e">
        <f t="shared" si="278"/>
        <v>#VALUE!</v>
      </c>
      <c r="Q564" s="17" t="e">
        <f>VLOOKUP($A564,'DATA PENGUKURAN GARDU'!$A:$BS,42,0)</f>
        <v>#N/A</v>
      </c>
      <c r="R564" s="18" t="e">
        <f t="shared" si="279"/>
        <v>#N/A</v>
      </c>
      <c r="S564" s="17" t="e">
        <f>VLOOKUP($A564,'DATA PENGUKURAN GARDU'!$A:$BS,44,0)</f>
        <v>#N/A</v>
      </c>
      <c r="T564" s="18" t="e">
        <f t="shared" si="280"/>
        <v>#N/A</v>
      </c>
      <c r="U564" s="17" t="e">
        <f>VLOOKUP($A564,'DATA PENGUKURAN GARDU'!$A:$BS,46,0)</f>
        <v>#N/A</v>
      </c>
      <c r="V564" s="18" t="e">
        <f t="shared" si="281"/>
        <v>#N/A</v>
      </c>
      <c r="W564" s="17" t="e">
        <f>VLOOKUP($A564,'DATA PENGUKURAN GARDU'!$A:$BS,48,0)</f>
        <v>#N/A</v>
      </c>
      <c r="X564" s="17" t="e">
        <f>VLOOKUP($A564,'DATA PENGUKURAN GARDU'!$A:$BS,53,0)</f>
        <v>#N/A</v>
      </c>
      <c r="Y564" s="17" t="e">
        <f>VLOOKUP($A564,'DATA PENGUKURAN GARDU'!$A:$BS,54,0)</f>
        <v>#N/A</v>
      </c>
      <c r="Z564" s="17" t="e">
        <f>VLOOKUP($A564,'DATA PENGUKURAN GARDU'!$A:$BS,55,0)</f>
        <v>#N/A</v>
      </c>
      <c r="AA564" s="20" t="e">
        <f>VLOOKUP($B564,'DATA PENGUKURAN GARDU'!$A:$BS,42,0)</f>
        <v>#N/A</v>
      </c>
      <c r="AB564" s="21" t="e">
        <f t="shared" si="282"/>
        <v>#N/A</v>
      </c>
      <c r="AC564" s="20" t="e">
        <f>VLOOKUP($B564,'DATA PENGUKURAN GARDU'!$A:$BS,44,0)</f>
        <v>#N/A</v>
      </c>
      <c r="AD564" s="21" t="e">
        <f t="shared" si="283"/>
        <v>#N/A</v>
      </c>
      <c r="AE564" s="20" t="e">
        <f>VLOOKUP($B564,'DATA PENGUKURAN GARDU'!$A:$BS,46,0)</f>
        <v>#N/A</v>
      </c>
      <c r="AF564" s="21" t="e">
        <f t="shared" si="284"/>
        <v>#N/A</v>
      </c>
      <c r="AG564" s="20" t="e">
        <f>VLOOKUP($B564,'DATA PENGUKURAN GARDU'!$A:$BS,46,0)</f>
        <v>#N/A</v>
      </c>
      <c r="AH564" s="20" t="e">
        <f>VLOOKUP($B564,'DATA PENGUKURAN GARDU'!$A:$BS,53,0)</f>
        <v>#N/A</v>
      </c>
      <c r="AI564" s="20" t="e">
        <f>VLOOKUP($B564,'DATA PENGUKURAN GARDU'!$A:$BS,54,0)</f>
        <v>#N/A</v>
      </c>
      <c r="AJ564" s="17" t="e">
        <f>VLOOKUP($C564,'DATA PENGUKURAN GARDU'!$A:$BS,42,0)</f>
        <v>#N/A</v>
      </c>
      <c r="AK564" s="23" t="e">
        <f t="shared" si="285"/>
        <v>#N/A</v>
      </c>
      <c r="AL564" s="17" t="e">
        <f>VLOOKUP($C564,'DATA PENGUKURAN GARDU'!$A:$BS,44,0)</f>
        <v>#N/A</v>
      </c>
      <c r="AM564" s="23" t="e">
        <f t="shared" si="286"/>
        <v>#N/A</v>
      </c>
      <c r="AN564" s="17" t="e">
        <f>VLOOKUP($C564,'DATA PENGUKURAN GARDU'!$A:$BS,46,0)</f>
        <v>#N/A</v>
      </c>
      <c r="AO564" s="23" t="e">
        <f t="shared" si="287"/>
        <v>#N/A</v>
      </c>
      <c r="AP564" s="17" t="e">
        <f>VLOOKUP($C564,'DATA PENGUKURAN GARDU'!$A:$BS,46,0)</f>
        <v>#N/A</v>
      </c>
      <c r="AQ564" s="17" t="e">
        <f>VLOOKUP($C564,'DATA PENGUKURAN GARDU'!$A:$BS,53,0)</f>
        <v>#N/A</v>
      </c>
      <c r="AR564" s="17" t="e">
        <f>VLOOKUP($C564,'DATA PENGUKURAN GARDU'!$A:$BS,54,0)</f>
        <v>#N/A</v>
      </c>
      <c r="AS564" s="20" t="e">
        <f>VLOOKUP($D564,'DATA PENGUKURAN GARDU'!$A:$BS,42,0)</f>
        <v>#N/A</v>
      </c>
      <c r="AT564" s="21" t="e">
        <f t="shared" si="288"/>
        <v>#N/A</v>
      </c>
      <c r="AU564" s="20" t="e">
        <f>VLOOKUP($D564,'DATA PENGUKURAN GARDU'!$A:$BS,44,0)</f>
        <v>#N/A</v>
      </c>
      <c r="AV564" s="21" t="e">
        <f t="shared" si="289"/>
        <v>#N/A</v>
      </c>
      <c r="AW564" s="20" t="e">
        <f>VLOOKUP($D564,'DATA PENGUKURAN GARDU'!$A:$BS,46,0)</f>
        <v>#N/A</v>
      </c>
      <c r="AX564" s="21" t="e">
        <f t="shared" si="290"/>
        <v>#N/A</v>
      </c>
      <c r="AY564" s="20" t="e">
        <f>VLOOKUP($D564,'DATA PENGUKURAN GARDU'!$A:$BS,46,0)</f>
        <v>#N/A</v>
      </c>
      <c r="AZ564" s="20" t="e">
        <f>VLOOKUP($D564,'DATA PENGUKURAN GARDU'!$A:$BS,53,0)</f>
        <v>#N/A</v>
      </c>
      <c r="BA564" s="20" t="e">
        <f>VLOOKUP($D564,'DATA PENGUKURAN GARDU'!$A:$BS,54,0)</f>
        <v>#N/A</v>
      </c>
      <c r="BB564" s="17" t="e">
        <f>VLOOKUP($E564,'DATA PENGUKURAN GARDU'!$A:$BS,42,0)</f>
        <v>#N/A</v>
      </c>
      <c r="BC564" s="23" t="e">
        <f t="shared" si="291"/>
        <v>#N/A</v>
      </c>
      <c r="BD564" s="17" t="e">
        <f>VLOOKUP($E564,'DATA PENGUKURAN GARDU'!$A:$BS,44,0)</f>
        <v>#N/A</v>
      </c>
      <c r="BE564" s="23" t="e">
        <f t="shared" si="292"/>
        <v>#N/A</v>
      </c>
      <c r="BF564" s="17" t="e">
        <f>VLOOKUP($E564,'DATA PENGUKURAN GARDU'!$A:$BS,46,0)</f>
        <v>#N/A</v>
      </c>
      <c r="BG564" s="23" t="e">
        <f t="shared" si="293"/>
        <v>#N/A</v>
      </c>
      <c r="BH564" s="17" t="e">
        <f>VLOOKUP($E564,'DATA PENGUKURAN GARDU'!$A:$BS,46,0)</f>
        <v>#N/A</v>
      </c>
      <c r="BI564" s="17" t="e">
        <f>VLOOKUP($E564,'DATA PENGUKURAN GARDU'!$A:$BS,53,0)</f>
        <v>#N/A</v>
      </c>
      <c r="BJ564" s="17" t="e">
        <f>VLOOKUP($E564,'DATA PENGUKURAN GARDU'!$A:$BS,54,0)</f>
        <v>#N/A</v>
      </c>
      <c r="BK564" s="20" t="e">
        <f t="shared" si="294"/>
        <v>#N/A</v>
      </c>
      <c r="BL564" s="20" t="e">
        <f t="shared" si="295"/>
        <v>#N/A</v>
      </c>
      <c r="BM564" s="20" t="e">
        <f t="shared" si="296"/>
        <v>#N/A</v>
      </c>
      <c r="BN564" s="25" t="e">
        <f t="shared" si="297"/>
        <v>#N/A</v>
      </c>
      <c r="BO564" s="26" t="str">
        <f t="shared" si="298"/>
        <v>0</v>
      </c>
      <c r="BP564" s="21" t="e">
        <f t="shared" si="299"/>
        <v>#VALUE!</v>
      </c>
      <c r="BQ564" s="20" t="e">
        <f t="shared" si="300"/>
        <v>#N/A</v>
      </c>
      <c r="BR564" s="20" t="e">
        <v>#N/A</v>
      </c>
      <c r="BS564" s="9" t="e">
        <v>#N/A</v>
      </c>
      <c r="BT564" s="2" t="e">
        <f t="shared" si="301"/>
        <v>#VALUE!</v>
      </c>
      <c r="BU564" s="2" t="e">
        <f t="shared" si="269"/>
        <v>#N/A</v>
      </c>
      <c r="BV564" s="2" t="e">
        <f t="shared" si="270"/>
        <v>#N/A</v>
      </c>
    </row>
    <row r="565" s="2" customFormat="1" ht="22.95" customHeight="1" spans="1:74">
      <c r="A565" s="9" t="str">
        <f t="shared" si="271"/>
        <v>BB 023Induk</v>
      </c>
      <c r="B565" s="9" t="str">
        <f t="shared" si="272"/>
        <v>BB 023jurusan 1</v>
      </c>
      <c r="C565" s="9" t="str">
        <f t="shared" si="273"/>
        <v>BB 023jurusan 2</v>
      </c>
      <c r="D565" s="9" t="str">
        <f t="shared" si="274"/>
        <v>BB 023jurusan 3</v>
      </c>
      <c r="E565" s="9" t="str">
        <f t="shared" si="275"/>
        <v>BB 023jurusan 4</v>
      </c>
      <c r="F565" s="10" t="s">
        <v>718</v>
      </c>
      <c r="G565" s="10" t="s">
        <v>131</v>
      </c>
      <c r="H565" s="10" t="s">
        <v>719</v>
      </c>
      <c r="I565" s="10">
        <v>0.83093</v>
      </c>
      <c r="J565" s="10">
        <v>123.79032</v>
      </c>
      <c r="K565" s="10" t="s">
        <v>7465</v>
      </c>
      <c r="L565" s="10" t="s">
        <v>7465</v>
      </c>
      <c r="M565" s="10" t="s">
        <v>7465</v>
      </c>
      <c r="N565" s="14">
        <f t="shared" si="276"/>
        <v>0</v>
      </c>
      <c r="O565" s="15" t="e">
        <f t="shared" si="277"/>
        <v>#VALUE!</v>
      </c>
      <c r="P565" s="15" t="e">
        <f t="shared" si="278"/>
        <v>#VALUE!</v>
      </c>
      <c r="Q565" s="17" t="e">
        <f>VLOOKUP($A565,'DATA PENGUKURAN GARDU'!$A:$BS,42,0)</f>
        <v>#N/A</v>
      </c>
      <c r="R565" s="18" t="e">
        <f t="shared" si="279"/>
        <v>#N/A</v>
      </c>
      <c r="S565" s="17" t="e">
        <f>VLOOKUP($A565,'DATA PENGUKURAN GARDU'!$A:$BS,44,0)</f>
        <v>#N/A</v>
      </c>
      <c r="T565" s="18" t="e">
        <f t="shared" si="280"/>
        <v>#N/A</v>
      </c>
      <c r="U565" s="17" t="e">
        <f>VLOOKUP($A565,'DATA PENGUKURAN GARDU'!$A:$BS,46,0)</f>
        <v>#N/A</v>
      </c>
      <c r="V565" s="18" t="e">
        <f t="shared" si="281"/>
        <v>#N/A</v>
      </c>
      <c r="W565" s="17" t="e">
        <f>VLOOKUP($A565,'DATA PENGUKURAN GARDU'!$A:$BS,48,0)</f>
        <v>#N/A</v>
      </c>
      <c r="X565" s="17" t="e">
        <f>VLOOKUP($A565,'DATA PENGUKURAN GARDU'!$A:$BS,53,0)</f>
        <v>#N/A</v>
      </c>
      <c r="Y565" s="17" t="e">
        <f>VLOOKUP($A565,'DATA PENGUKURAN GARDU'!$A:$BS,54,0)</f>
        <v>#N/A</v>
      </c>
      <c r="Z565" s="17" t="e">
        <f>VLOOKUP($A565,'DATA PENGUKURAN GARDU'!$A:$BS,55,0)</f>
        <v>#N/A</v>
      </c>
      <c r="AA565" s="20" t="e">
        <f>VLOOKUP($B565,'DATA PENGUKURAN GARDU'!$A:$BS,42,0)</f>
        <v>#N/A</v>
      </c>
      <c r="AB565" s="21" t="e">
        <f t="shared" si="282"/>
        <v>#N/A</v>
      </c>
      <c r="AC565" s="20" t="e">
        <f>VLOOKUP($B565,'DATA PENGUKURAN GARDU'!$A:$BS,44,0)</f>
        <v>#N/A</v>
      </c>
      <c r="AD565" s="21" t="e">
        <f t="shared" si="283"/>
        <v>#N/A</v>
      </c>
      <c r="AE565" s="20" t="e">
        <f>VLOOKUP($B565,'DATA PENGUKURAN GARDU'!$A:$BS,46,0)</f>
        <v>#N/A</v>
      </c>
      <c r="AF565" s="21" t="e">
        <f t="shared" si="284"/>
        <v>#N/A</v>
      </c>
      <c r="AG565" s="20" t="e">
        <f>VLOOKUP($B565,'DATA PENGUKURAN GARDU'!$A:$BS,46,0)</f>
        <v>#N/A</v>
      </c>
      <c r="AH565" s="20" t="e">
        <f>VLOOKUP($B565,'DATA PENGUKURAN GARDU'!$A:$BS,53,0)</f>
        <v>#N/A</v>
      </c>
      <c r="AI565" s="20" t="e">
        <f>VLOOKUP($B565,'DATA PENGUKURAN GARDU'!$A:$BS,54,0)</f>
        <v>#N/A</v>
      </c>
      <c r="AJ565" s="17" t="e">
        <f>VLOOKUP($C565,'DATA PENGUKURAN GARDU'!$A:$BS,42,0)</f>
        <v>#N/A</v>
      </c>
      <c r="AK565" s="23" t="e">
        <f t="shared" si="285"/>
        <v>#N/A</v>
      </c>
      <c r="AL565" s="17" t="e">
        <f>VLOOKUP($C565,'DATA PENGUKURAN GARDU'!$A:$BS,44,0)</f>
        <v>#N/A</v>
      </c>
      <c r="AM565" s="23" t="e">
        <f t="shared" si="286"/>
        <v>#N/A</v>
      </c>
      <c r="AN565" s="17" t="e">
        <f>VLOOKUP($C565,'DATA PENGUKURAN GARDU'!$A:$BS,46,0)</f>
        <v>#N/A</v>
      </c>
      <c r="AO565" s="23" t="e">
        <f t="shared" si="287"/>
        <v>#N/A</v>
      </c>
      <c r="AP565" s="17" t="e">
        <f>VLOOKUP($C565,'DATA PENGUKURAN GARDU'!$A:$BS,46,0)</f>
        <v>#N/A</v>
      </c>
      <c r="AQ565" s="17" t="e">
        <f>VLOOKUP($C565,'DATA PENGUKURAN GARDU'!$A:$BS,53,0)</f>
        <v>#N/A</v>
      </c>
      <c r="AR565" s="17" t="e">
        <f>VLOOKUP($C565,'DATA PENGUKURAN GARDU'!$A:$BS,54,0)</f>
        <v>#N/A</v>
      </c>
      <c r="AS565" s="20" t="e">
        <f>VLOOKUP($D565,'DATA PENGUKURAN GARDU'!$A:$BS,42,0)</f>
        <v>#N/A</v>
      </c>
      <c r="AT565" s="21" t="e">
        <f t="shared" si="288"/>
        <v>#N/A</v>
      </c>
      <c r="AU565" s="20" t="e">
        <f>VLOOKUP($D565,'DATA PENGUKURAN GARDU'!$A:$BS,44,0)</f>
        <v>#N/A</v>
      </c>
      <c r="AV565" s="21" t="e">
        <f t="shared" si="289"/>
        <v>#N/A</v>
      </c>
      <c r="AW565" s="20" t="e">
        <f>VLOOKUP($D565,'DATA PENGUKURAN GARDU'!$A:$BS,46,0)</f>
        <v>#N/A</v>
      </c>
      <c r="AX565" s="21" t="e">
        <f t="shared" si="290"/>
        <v>#N/A</v>
      </c>
      <c r="AY565" s="20" t="e">
        <f>VLOOKUP($D565,'DATA PENGUKURAN GARDU'!$A:$BS,46,0)</f>
        <v>#N/A</v>
      </c>
      <c r="AZ565" s="20" t="e">
        <f>VLOOKUP($D565,'DATA PENGUKURAN GARDU'!$A:$BS,53,0)</f>
        <v>#N/A</v>
      </c>
      <c r="BA565" s="20" t="e">
        <f>VLOOKUP($D565,'DATA PENGUKURAN GARDU'!$A:$BS,54,0)</f>
        <v>#N/A</v>
      </c>
      <c r="BB565" s="17" t="e">
        <f>VLOOKUP($E565,'DATA PENGUKURAN GARDU'!$A:$BS,42,0)</f>
        <v>#N/A</v>
      </c>
      <c r="BC565" s="23" t="e">
        <f t="shared" si="291"/>
        <v>#N/A</v>
      </c>
      <c r="BD565" s="17" t="e">
        <f>VLOOKUP($E565,'DATA PENGUKURAN GARDU'!$A:$BS,44,0)</f>
        <v>#N/A</v>
      </c>
      <c r="BE565" s="23" t="e">
        <f t="shared" si="292"/>
        <v>#N/A</v>
      </c>
      <c r="BF565" s="17" t="e">
        <f>VLOOKUP($E565,'DATA PENGUKURAN GARDU'!$A:$BS,46,0)</f>
        <v>#N/A</v>
      </c>
      <c r="BG565" s="23" t="e">
        <f t="shared" si="293"/>
        <v>#N/A</v>
      </c>
      <c r="BH565" s="17" t="e">
        <f>VLOOKUP($E565,'DATA PENGUKURAN GARDU'!$A:$BS,46,0)</f>
        <v>#N/A</v>
      </c>
      <c r="BI565" s="17" t="e">
        <f>VLOOKUP($E565,'DATA PENGUKURAN GARDU'!$A:$BS,53,0)</f>
        <v>#N/A</v>
      </c>
      <c r="BJ565" s="17" t="e">
        <f>VLOOKUP($E565,'DATA PENGUKURAN GARDU'!$A:$BS,54,0)</f>
        <v>#N/A</v>
      </c>
      <c r="BK565" s="20" t="e">
        <f t="shared" si="294"/>
        <v>#N/A</v>
      </c>
      <c r="BL565" s="20" t="e">
        <f t="shared" si="295"/>
        <v>#N/A</v>
      </c>
      <c r="BM565" s="20" t="e">
        <f t="shared" si="296"/>
        <v>#N/A</v>
      </c>
      <c r="BN565" s="25" t="e">
        <f t="shared" si="297"/>
        <v>#N/A</v>
      </c>
      <c r="BO565" s="26" t="str">
        <f t="shared" si="298"/>
        <v>0</v>
      </c>
      <c r="BP565" s="21" t="e">
        <f t="shared" si="299"/>
        <v>#VALUE!</v>
      </c>
      <c r="BQ565" s="20" t="e">
        <f t="shared" si="300"/>
        <v>#N/A</v>
      </c>
      <c r="BR565" s="20" t="e">
        <v>#N/A</v>
      </c>
      <c r="BS565" s="9" t="e">
        <v>#N/A</v>
      </c>
      <c r="BT565" s="2" t="e">
        <f t="shared" si="301"/>
        <v>#VALUE!</v>
      </c>
      <c r="BU565" s="2" t="e">
        <f t="shared" si="269"/>
        <v>#N/A</v>
      </c>
      <c r="BV565" s="2" t="e">
        <f t="shared" si="270"/>
        <v>#N/A</v>
      </c>
    </row>
    <row r="566" s="2" customFormat="1" ht="22.95" customHeight="1" spans="1:74">
      <c r="A566" s="9" t="str">
        <f t="shared" si="271"/>
        <v>BB 026Induk</v>
      </c>
      <c r="B566" s="9" t="str">
        <f t="shared" si="272"/>
        <v>BB 026jurusan 1</v>
      </c>
      <c r="C566" s="9" t="str">
        <f t="shared" si="273"/>
        <v>BB 026jurusan 2</v>
      </c>
      <c r="D566" s="9" t="str">
        <f t="shared" si="274"/>
        <v>BB 026jurusan 3</v>
      </c>
      <c r="E566" s="9" t="str">
        <f t="shared" si="275"/>
        <v>BB 026jurusan 4</v>
      </c>
      <c r="F566" s="10" t="s">
        <v>720</v>
      </c>
      <c r="G566" s="10" t="s">
        <v>131</v>
      </c>
      <c r="H566" s="10" t="s">
        <v>721</v>
      </c>
      <c r="I566" s="10">
        <v>0.82805</v>
      </c>
      <c r="J566" s="10">
        <v>123.75732</v>
      </c>
      <c r="K566" s="10" t="s">
        <v>7465</v>
      </c>
      <c r="L566" s="10" t="s">
        <v>7465</v>
      </c>
      <c r="M566" s="10" t="s">
        <v>7465</v>
      </c>
      <c r="N566" s="14">
        <f t="shared" si="276"/>
        <v>0</v>
      </c>
      <c r="O566" s="15" t="e">
        <f t="shared" si="277"/>
        <v>#VALUE!</v>
      </c>
      <c r="P566" s="15" t="e">
        <f t="shared" si="278"/>
        <v>#VALUE!</v>
      </c>
      <c r="Q566" s="17" t="e">
        <f>VLOOKUP($A566,'DATA PENGUKURAN GARDU'!$A:$BS,42,0)</f>
        <v>#N/A</v>
      </c>
      <c r="R566" s="18" t="e">
        <f t="shared" si="279"/>
        <v>#N/A</v>
      </c>
      <c r="S566" s="17" t="e">
        <f>VLOOKUP($A566,'DATA PENGUKURAN GARDU'!$A:$BS,44,0)</f>
        <v>#N/A</v>
      </c>
      <c r="T566" s="18" t="e">
        <f t="shared" si="280"/>
        <v>#N/A</v>
      </c>
      <c r="U566" s="17" t="e">
        <f>VLOOKUP($A566,'DATA PENGUKURAN GARDU'!$A:$BS,46,0)</f>
        <v>#N/A</v>
      </c>
      <c r="V566" s="18" t="e">
        <f t="shared" si="281"/>
        <v>#N/A</v>
      </c>
      <c r="W566" s="17" t="e">
        <f>VLOOKUP($A566,'DATA PENGUKURAN GARDU'!$A:$BS,48,0)</f>
        <v>#N/A</v>
      </c>
      <c r="X566" s="17" t="e">
        <f>VLOOKUP($A566,'DATA PENGUKURAN GARDU'!$A:$BS,53,0)</f>
        <v>#N/A</v>
      </c>
      <c r="Y566" s="17" t="e">
        <f>VLOOKUP($A566,'DATA PENGUKURAN GARDU'!$A:$BS,54,0)</f>
        <v>#N/A</v>
      </c>
      <c r="Z566" s="17" t="e">
        <f>VLOOKUP($A566,'DATA PENGUKURAN GARDU'!$A:$BS,55,0)</f>
        <v>#N/A</v>
      </c>
      <c r="AA566" s="20" t="e">
        <f>VLOOKUP($B566,'DATA PENGUKURAN GARDU'!$A:$BS,42,0)</f>
        <v>#N/A</v>
      </c>
      <c r="AB566" s="21" t="e">
        <f t="shared" si="282"/>
        <v>#N/A</v>
      </c>
      <c r="AC566" s="20" t="e">
        <f>VLOOKUP($B566,'DATA PENGUKURAN GARDU'!$A:$BS,44,0)</f>
        <v>#N/A</v>
      </c>
      <c r="AD566" s="21" t="e">
        <f t="shared" si="283"/>
        <v>#N/A</v>
      </c>
      <c r="AE566" s="20" t="e">
        <f>VLOOKUP($B566,'DATA PENGUKURAN GARDU'!$A:$BS,46,0)</f>
        <v>#N/A</v>
      </c>
      <c r="AF566" s="21" t="e">
        <f t="shared" si="284"/>
        <v>#N/A</v>
      </c>
      <c r="AG566" s="20" t="e">
        <f>VLOOKUP($B566,'DATA PENGUKURAN GARDU'!$A:$BS,46,0)</f>
        <v>#N/A</v>
      </c>
      <c r="AH566" s="20" t="e">
        <f>VLOOKUP($B566,'DATA PENGUKURAN GARDU'!$A:$BS,53,0)</f>
        <v>#N/A</v>
      </c>
      <c r="AI566" s="20" t="e">
        <f>VLOOKUP($B566,'DATA PENGUKURAN GARDU'!$A:$BS,54,0)</f>
        <v>#N/A</v>
      </c>
      <c r="AJ566" s="17" t="e">
        <f>VLOOKUP($C566,'DATA PENGUKURAN GARDU'!$A:$BS,42,0)</f>
        <v>#N/A</v>
      </c>
      <c r="AK566" s="23" t="e">
        <f t="shared" si="285"/>
        <v>#N/A</v>
      </c>
      <c r="AL566" s="17" t="e">
        <f>VLOOKUP($C566,'DATA PENGUKURAN GARDU'!$A:$BS,44,0)</f>
        <v>#N/A</v>
      </c>
      <c r="AM566" s="23" t="e">
        <f t="shared" si="286"/>
        <v>#N/A</v>
      </c>
      <c r="AN566" s="17" t="e">
        <f>VLOOKUP($C566,'DATA PENGUKURAN GARDU'!$A:$BS,46,0)</f>
        <v>#N/A</v>
      </c>
      <c r="AO566" s="23" t="e">
        <f t="shared" si="287"/>
        <v>#N/A</v>
      </c>
      <c r="AP566" s="17" t="e">
        <f>VLOOKUP($C566,'DATA PENGUKURAN GARDU'!$A:$BS,46,0)</f>
        <v>#N/A</v>
      </c>
      <c r="AQ566" s="17" t="e">
        <f>VLOOKUP($C566,'DATA PENGUKURAN GARDU'!$A:$BS,53,0)</f>
        <v>#N/A</v>
      </c>
      <c r="AR566" s="17" t="e">
        <f>VLOOKUP($C566,'DATA PENGUKURAN GARDU'!$A:$BS,54,0)</f>
        <v>#N/A</v>
      </c>
      <c r="AS566" s="20" t="e">
        <f>VLOOKUP($D566,'DATA PENGUKURAN GARDU'!$A:$BS,42,0)</f>
        <v>#N/A</v>
      </c>
      <c r="AT566" s="21" t="e">
        <f t="shared" si="288"/>
        <v>#N/A</v>
      </c>
      <c r="AU566" s="20" t="e">
        <f>VLOOKUP($D566,'DATA PENGUKURAN GARDU'!$A:$BS,44,0)</f>
        <v>#N/A</v>
      </c>
      <c r="AV566" s="21" t="e">
        <f t="shared" si="289"/>
        <v>#N/A</v>
      </c>
      <c r="AW566" s="20" t="e">
        <f>VLOOKUP($D566,'DATA PENGUKURAN GARDU'!$A:$BS,46,0)</f>
        <v>#N/A</v>
      </c>
      <c r="AX566" s="21" t="e">
        <f t="shared" si="290"/>
        <v>#N/A</v>
      </c>
      <c r="AY566" s="20" t="e">
        <f>VLOOKUP($D566,'DATA PENGUKURAN GARDU'!$A:$BS,46,0)</f>
        <v>#N/A</v>
      </c>
      <c r="AZ566" s="20" t="e">
        <f>VLOOKUP($D566,'DATA PENGUKURAN GARDU'!$A:$BS,53,0)</f>
        <v>#N/A</v>
      </c>
      <c r="BA566" s="20" t="e">
        <f>VLOOKUP($D566,'DATA PENGUKURAN GARDU'!$A:$BS,54,0)</f>
        <v>#N/A</v>
      </c>
      <c r="BB566" s="17" t="e">
        <f>VLOOKUP($E566,'DATA PENGUKURAN GARDU'!$A:$BS,42,0)</f>
        <v>#N/A</v>
      </c>
      <c r="BC566" s="23" t="e">
        <f t="shared" si="291"/>
        <v>#N/A</v>
      </c>
      <c r="BD566" s="17" t="e">
        <f>VLOOKUP($E566,'DATA PENGUKURAN GARDU'!$A:$BS,44,0)</f>
        <v>#N/A</v>
      </c>
      <c r="BE566" s="23" t="e">
        <f t="shared" si="292"/>
        <v>#N/A</v>
      </c>
      <c r="BF566" s="17" t="e">
        <f>VLOOKUP($E566,'DATA PENGUKURAN GARDU'!$A:$BS,46,0)</f>
        <v>#N/A</v>
      </c>
      <c r="BG566" s="23" t="e">
        <f t="shared" si="293"/>
        <v>#N/A</v>
      </c>
      <c r="BH566" s="17" t="e">
        <f>VLOOKUP($E566,'DATA PENGUKURAN GARDU'!$A:$BS,46,0)</f>
        <v>#N/A</v>
      </c>
      <c r="BI566" s="17" t="e">
        <f>VLOOKUP($E566,'DATA PENGUKURAN GARDU'!$A:$BS,53,0)</f>
        <v>#N/A</v>
      </c>
      <c r="BJ566" s="17" t="e">
        <f>VLOOKUP($E566,'DATA PENGUKURAN GARDU'!$A:$BS,54,0)</f>
        <v>#N/A</v>
      </c>
      <c r="BK566" s="20" t="e">
        <f t="shared" si="294"/>
        <v>#N/A</v>
      </c>
      <c r="BL566" s="20" t="e">
        <f t="shared" si="295"/>
        <v>#N/A</v>
      </c>
      <c r="BM566" s="20" t="e">
        <f t="shared" si="296"/>
        <v>#N/A</v>
      </c>
      <c r="BN566" s="25" t="e">
        <f t="shared" si="297"/>
        <v>#N/A</v>
      </c>
      <c r="BO566" s="26" t="str">
        <f t="shared" si="298"/>
        <v>0</v>
      </c>
      <c r="BP566" s="21" t="e">
        <f t="shared" si="299"/>
        <v>#VALUE!</v>
      </c>
      <c r="BQ566" s="20" t="e">
        <f t="shared" si="300"/>
        <v>#N/A</v>
      </c>
      <c r="BR566" s="20" t="e">
        <v>#N/A</v>
      </c>
      <c r="BS566" s="9" t="e">
        <v>#N/A</v>
      </c>
      <c r="BT566" s="2" t="e">
        <f t="shared" si="301"/>
        <v>#VALUE!</v>
      </c>
      <c r="BU566" s="2" t="e">
        <f t="shared" si="269"/>
        <v>#N/A</v>
      </c>
      <c r="BV566" s="2" t="e">
        <f t="shared" si="270"/>
        <v>#N/A</v>
      </c>
    </row>
    <row r="567" s="2" customFormat="1" ht="22.95" customHeight="1" spans="1:74">
      <c r="A567" s="9" t="str">
        <f t="shared" si="271"/>
        <v>BB 033Induk</v>
      </c>
      <c r="B567" s="9" t="str">
        <f t="shared" si="272"/>
        <v>BB 033jurusan 1</v>
      </c>
      <c r="C567" s="9" t="str">
        <f t="shared" si="273"/>
        <v>BB 033jurusan 2</v>
      </c>
      <c r="D567" s="9" t="str">
        <f t="shared" si="274"/>
        <v>BB 033jurusan 3</v>
      </c>
      <c r="E567" s="9" t="str">
        <f t="shared" si="275"/>
        <v>BB 033jurusan 4</v>
      </c>
      <c r="F567" s="10" t="s">
        <v>722</v>
      </c>
      <c r="G567" s="10" t="s">
        <v>4</v>
      </c>
      <c r="H567" s="10" t="s">
        <v>723</v>
      </c>
      <c r="I567" s="10">
        <v>0.87733</v>
      </c>
      <c r="J567" s="10">
        <v>123.66877</v>
      </c>
      <c r="K567" s="10" t="s">
        <v>7465</v>
      </c>
      <c r="L567" s="10" t="s">
        <v>7465</v>
      </c>
      <c r="M567" s="10" t="s">
        <v>7465</v>
      </c>
      <c r="N567" s="14">
        <f t="shared" si="276"/>
        <v>0</v>
      </c>
      <c r="O567" s="15" t="e">
        <f t="shared" si="277"/>
        <v>#VALUE!</v>
      </c>
      <c r="P567" s="15" t="e">
        <f t="shared" si="278"/>
        <v>#VALUE!</v>
      </c>
      <c r="Q567" s="17" t="e">
        <f>VLOOKUP($A567,'DATA PENGUKURAN GARDU'!$A:$BS,42,0)</f>
        <v>#N/A</v>
      </c>
      <c r="R567" s="18" t="e">
        <f t="shared" si="279"/>
        <v>#N/A</v>
      </c>
      <c r="S567" s="17" t="e">
        <f>VLOOKUP($A567,'DATA PENGUKURAN GARDU'!$A:$BS,44,0)</f>
        <v>#N/A</v>
      </c>
      <c r="T567" s="18" t="e">
        <f t="shared" si="280"/>
        <v>#N/A</v>
      </c>
      <c r="U567" s="17" t="e">
        <f>VLOOKUP($A567,'DATA PENGUKURAN GARDU'!$A:$BS,46,0)</f>
        <v>#N/A</v>
      </c>
      <c r="V567" s="18" t="e">
        <f t="shared" si="281"/>
        <v>#N/A</v>
      </c>
      <c r="W567" s="17" t="e">
        <f>VLOOKUP($A567,'DATA PENGUKURAN GARDU'!$A:$BS,48,0)</f>
        <v>#N/A</v>
      </c>
      <c r="X567" s="17" t="e">
        <f>VLOOKUP($A567,'DATA PENGUKURAN GARDU'!$A:$BS,53,0)</f>
        <v>#N/A</v>
      </c>
      <c r="Y567" s="17" t="e">
        <f>VLOOKUP($A567,'DATA PENGUKURAN GARDU'!$A:$BS,54,0)</f>
        <v>#N/A</v>
      </c>
      <c r="Z567" s="17" t="e">
        <f>VLOOKUP($A567,'DATA PENGUKURAN GARDU'!$A:$BS,55,0)</f>
        <v>#N/A</v>
      </c>
      <c r="AA567" s="20" t="e">
        <f>VLOOKUP($B567,'DATA PENGUKURAN GARDU'!$A:$BS,42,0)</f>
        <v>#N/A</v>
      </c>
      <c r="AB567" s="21" t="e">
        <f t="shared" si="282"/>
        <v>#N/A</v>
      </c>
      <c r="AC567" s="20" t="e">
        <f>VLOOKUP($B567,'DATA PENGUKURAN GARDU'!$A:$BS,44,0)</f>
        <v>#N/A</v>
      </c>
      <c r="AD567" s="21" t="e">
        <f t="shared" si="283"/>
        <v>#N/A</v>
      </c>
      <c r="AE567" s="20" t="e">
        <f>VLOOKUP($B567,'DATA PENGUKURAN GARDU'!$A:$BS,46,0)</f>
        <v>#N/A</v>
      </c>
      <c r="AF567" s="21" t="e">
        <f t="shared" si="284"/>
        <v>#N/A</v>
      </c>
      <c r="AG567" s="20" t="e">
        <f>VLOOKUP($B567,'DATA PENGUKURAN GARDU'!$A:$BS,46,0)</f>
        <v>#N/A</v>
      </c>
      <c r="AH567" s="20" t="e">
        <f>VLOOKUP($B567,'DATA PENGUKURAN GARDU'!$A:$BS,53,0)</f>
        <v>#N/A</v>
      </c>
      <c r="AI567" s="20" t="e">
        <f>VLOOKUP($B567,'DATA PENGUKURAN GARDU'!$A:$BS,54,0)</f>
        <v>#N/A</v>
      </c>
      <c r="AJ567" s="17" t="e">
        <f>VLOOKUP($C567,'DATA PENGUKURAN GARDU'!$A:$BS,42,0)</f>
        <v>#N/A</v>
      </c>
      <c r="AK567" s="23" t="e">
        <f t="shared" si="285"/>
        <v>#N/A</v>
      </c>
      <c r="AL567" s="17" t="e">
        <f>VLOOKUP($C567,'DATA PENGUKURAN GARDU'!$A:$BS,44,0)</f>
        <v>#N/A</v>
      </c>
      <c r="AM567" s="23" t="e">
        <f t="shared" si="286"/>
        <v>#N/A</v>
      </c>
      <c r="AN567" s="17" t="e">
        <f>VLOOKUP($C567,'DATA PENGUKURAN GARDU'!$A:$BS,46,0)</f>
        <v>#N/A</v>
      </c>
      <c r="AO567" s="23" t="e">
        <f t="shared" si="287"/>
        <v>#N/A</v>
      </c>
      <c r="AP567" s="17" t="e">
        <f>VLOOKUP($C567,'DATA PENGUKURAN GARDU'!$A:$BS,46,0)</f>
        <v>#N/A</v>
      </c>
      <c r="AQ567" s="17" t="e">
        <f>VLOOKUP($C567,'DATA PENGUKURAN GARDU'!$A:$BS,53,0)</f>
        <v>#N/A</v>
      </c>
      <c r="AR567" s="17" t="e">
        <f>VLOOKUP($C567,'DATA PENGUKURAN GARDU'!$A:$BS,54,0)</f>
        <v>#N/A</v>
      </c>
      <c r="AS567" s="20" t="e">
        <f>VLOOKUP($D567,'DATA PENGUKURAN GARDU'!$A:$BS,42,0)</f>
        <v>#N/A</v>
      </c>
      <c r="AT567" s="21" t="e">
        <f t="shared" si="288"/>
        <v>#N/A</v>
      </c>
      <c r="AU567" s="20" t="e">
        <f>VLOOKUP($D567,'DATA PENGUKURAN GARDU'!$A:$BS,44,0)</f>
        <v>#N/A</v>
      </c>
      <c r="AV567" s="21" t="e">
        <f t="shared" si="289"/>
        <v>#N/A</v>
      </c>
      <c r="AW567" s="20" t="e">
        <f>VLOOKUP($D567,'DATA PENGUKURAN GARDU'!$A:$BS,46,0)</f>
        <v>#N/A</v>
      </c>
      <c r="AX567" s="21" t="e">
        <f t="shared" si="290"/>
        <v>#N/A</v>
      </c>
      <c r="AY567" s="20" t="e">
        <f>VLOOKUP($D567,'DATA PENGUKURAN GARDU'!$A:$BS,46,0)</f>
        <v>#N/A</v>
      </c>
      <c r="AZ567" s="20" t="e">
        <f>VLOOKUP($D567,'DATA PENGUKURAN GARDU'!$A:$BS,53,0)</f>
        <v>#N/A</v>
      </c>
      <c r="BA567" s="20" t="e">
        <f>VLOOKUP($D567,'DATA PENGUKURAN GARDU'!$A:$BS,54,0)</f>
        <v>#N/A</v>
      </c>
      <c r="BB567" s="17" t="e">
        <f>VLOOKUP($E567,'DATA PENGUKURAN GARDU'!$A:$BS,42,0)</f>
        <v>#N/A</v>
      </c>
      <c r="BC567" s="23" t="e">
        <f t="shared" si="291"/>
        <v>#N/A</v>
      </c>
      <c r="BD567" s="17" t="e">
        <f>VLOOKUP($E567,'DATA PENGUKURAN GARDU'!$A:$BS,44,0)</f>
        <v>#N/A</v>
      </c>
      <c r="BE567" s="23" t="e">
        <f t="shared" si="292"/>
        <v>#N/A</v>
      </c>
      <c r="BF567" s="17" t="e">
        <f>VLOOKUP($E567,'DATA PENGUKURAN GARDU'!$A:$BS,46,0)</f>
        <v>#N/A</v>
      </c>
      <c r="BG567" s="23" t="e">
        <f t="shared" si="293"/>
        <v>#N/A</v>
      </c>
      <c r="BH567" s="17" t="e">
        <f>VLOOKUP($E567,'DATA PENGUKURAN GARDU'!$A:$BS,46,0)</f>
        <v>#N/A</v>
      </c>
      <c r="BI567" s="17" t="e">
        <f>VLOOKUP($E567,'DATA PENGUKURAN GARDU'!$A:$BS,53,0)</f>
        <v>#N/A</v>
      </c>
      <c r="BJ567" s="17" t="e">
        <f>VLOOKUP($E567,'DATA PENGUKURAN GARDU'!$A:$BS,54,0)</f>
        <v>#N/A</v>
      </c>
      <c r="BK567" s="20" t="e">
        <f t="shared" si="294"/>
        <v>#N/A</v>
      </c>
      <c r="BL567" s="20" t="e">
        <f t="shared" si="295"/>
        <v>#N/A</v>
      </c>
      <c r="BM567" s="20" t="e">
        <f t="shared" si="296"/>
        <v>#N/A</v>
      </c>
      <c r="BN567" s="25" t="e">
        <f t="shared" si="297"/>
        <v>#N/A</v>
      </c>
      <c r="BO567" s="26" t="str">
        <f t="shared" si="298"/>
        <v>0</v>
      </c>
      <c r="BP567" s="21" t="e">
        <f t="shared" si="299"/>
        <v>#VALUE!</v>
      </c>
      <c r="BQ567" s="20" t="e">
        <f t="shared" si="300"/>
        <v>#N/A</v>
      </c>
      <c r="BR567" s="20" t="e">
        <v>#N/A</v>
      </c>
      <c r="BS567" s="9" t="e">
        <v>#N/A</v>
      </c>
      <c r="BT567" s="2" t="e">
        <f t="shared" si="301"/>
        <v>#VALUE!</v>
      </c>
      <c r="BU567" s="2" t="e">
        <f t="shared" si="269"/>
        <v>#N/A</v>
      </c>
      <c r="BV567" s="2" t="e">
        <f t="shared" si="270"/>
        <v>#N/A</v>
      </c>
    </row>
    <row r="568" s="2" customFormat="1" ht="22.95" customHeight="1" spans="1:74">
      <c r="A568" s="9" t="str">
        <f t="shared" si="271"/>
        <v>BB 038Induk</v>
      </c>
      <c r="B568" s="9" t="str">
        <f t="shared" si="272"/>
        <v>BB 038jurusan 1</v>
      </c>
      <c r="C568" s="9" t="str">
        <f t="shared" si="273"/>
        <v>BB 038jurusan 2</v>
      </c>
      <c r="D568" s="9" t="str">
        <f t="shared" si="274"/>
        <v>BB 038jurusan 3</v>
      </c>
      <c r="E568" s="9" t="str">
        <f t="shared" si="275"/>
        <v>BB 038jurusan 4</v>
      </c>
      <c r="F568" s="10" t="s">
        <v>724</v>
      </c>
      <c r="G568" s="10" t="s">
        <v>4</v>
      </c>
      <c r="H568" s="10" t="s">
        <v>725</v>
      </c>
      <c r="I568" s="10">
        <v>0.83348</v>
      </c>
      <c r="J568" s="10">
        <v>123.63665</v>
      </c>
      <c r="K568" s="10" t="s">
        <v>7465</v>
      </c>
      <c r="L568" s="10" t="s">
        <v>7465</v>
      </c>
      <c r="M568" s="10" t="s">
        <v>7465</v>
      </c>
      <c r="N568" s="14">
        <f t="shared" si="276"/>
        <v>0</v>
      </c>
      <c r="O568" s="15" t="e">
        <f t="shared" si="277"/>
        <v>#VALUE!</v>
      </c>
      <c r="P568" s="15" t="e">
        <f t="shared" si="278"/>
        <v>#VALUE!</v>
      </c>
      <c r="Q568" s="17" t="e">
        <f>VLOOKUP($A568,'DATA PENGUKURAN GARDU'!$A:$BS,42,0)</f>
        <v>#N/A</v>
      </c>
      <c r="R568" s="18" t="e">
        <f t="shared" si="279"/>
        <v>#N/A</v>
      </c>
      <c r="S568" s="17" t="e">
        <f>VLOOKUP($A568,'DATA PENGUKURAN GARDU'!$A:$BS,44,0)</f>
        <v>#N/A</v>
      </c>
      <c r="T568" s="18" t="e">
        <f t="shared" si="280"/>
        <v>#N/A</v>
      </c>
      <c r="U568" s="17" t="e">
        <f>VLOOKUP($A568,'DATA PENGUKURAN GARDU'!$A:$BS,46,0)</f>
        <v>#N/A</v>
      </c>
      <c r="V568" s="18" t="e">
        <f t="shared" si="281"/>
        <v>#N/A</v>
      </c>
      <c r="W568" s="17" t="e">
        <f>VLOOKUP($A568,'DATA PENGUKURAN GARDU'!$A:$BS,48,0)</f>
        <v>#N/A</v>
      </c>
      <c r="X568" s="17" t="e">
        <f>VLOOKUP($A568,'DATA PENGUKURAN GARDU'!$A:$BS,53,0)</f>
        <v>#N/A</v>
      </c>
      <c r="Y568" s="17" t="e">
        <f>VLOOKUP($A568,'DATA PENGUKURAN GARDU'!$A:$BS,54,0)</f>
        <v>#N/A</v>
      </c>
      <c r="Z568" s="17" t="e">
        <f>VLOOKUP($A568,'DATA PENGUKURAN GARDU'!$A:$BS,55,0)</f>
        <v>#N/A</v>
      </c>
      <c r="AA568" s="20" t="e">
        <f>VLOOKUP($B568,'DATA PENGUKURAN GARDU'!$A:$BS,42,0)</f>
        <v>#N/A</v>
      </c>
      <c r="AB568" s="21" t="e">
        <f t="shared" si="282"/>
        <v>#N/A</v>
      </c>
      <c r="AC568" s="20" t="e">
        <f>VLOOKUP($B568,'DATA PENGUKURAN GARDU'!$A:$BS,44,0)</f>
        <v>#N/A</v>
      </c>
      <c r="AD568" s="21" t="e">
        <f t="shared" si="283"/>
        <v>#N/A</v>
      </c>
      <c r="AE568" s="20" t="e">
        <f>VLOOKUP($B568,'DATA PENGUKURAN GARDU'!$A:$BS,46,0)</f>
        <v>#N/A</v>
      </c>
      <c r="AF568" s="21" t="e">
        <f t="shared" si="284"/>
        <v>#N/A</v>
      </c>
      <c r="AG568" s="20" t="e">
        <f>VLOOKUP($B568,'DATA PENGUKURAN GARDU'!$A:$BS,46,0)</f>
        <v>#N/A</v>
      </c>
      <c r="AH568" s="20" t="e">
        <f>VLOOKUP($B568,'DATA PENGUKURAN GARDU'!$A:$BS,53,0)</f>
        <v>#N/A</v>
      </c>
      <c r="AI568" s="20" t="e">
        <f>VLOOKUP($B568,'DATA PENGUKURAN GARDU'!$A:$BS,54,0)</f>
        <v>#N/A</v>
      </c>
      <c r="AJ568" s="17" t="e">
        <f>VLOOKUP($C568,'DATA PENGUKURAN GARDU'!$A:$BS,42,0)</f>
        <v>#N/A</v>
      </c>
      <c r="AK568" s="23" t="e">
        <f t="shared" si="285"/>
        <v>#N/A</v>
      </c>
      <c r="AL568" s="17" t="e">
        <f>VLOOKUP($C568,'DATA PENGUKURAN GARDU'!$A:$BS,44,0)</f>
        <v>#N/A</v>
      </c>
      <c r="AM568" s="23" t="e">
        <f t="shared" si="286"/>
        <v>#N/A</v>
      </c>
      <c r="AN568" s="17" t="e">
        <f>VLOOKUP($C568,'DATA PENGUKURAN GARDU'!$A:$BS,46,0)</f>
        <v>#N/A</v>
      </c>
      <c r="AO568" s="23" t="e">
        <f t="shared" si="287"/>
        <v>#N/A</v>
      </c>
      <c r="AP568" s="17" t="e">
        <f>VLOOKUP($C568,'DATA PENGUKURAN GARDU'!$A:$BS,46,0)</f>
        <v>#N/A</v>
      </c>
      <c r="AQ568" s="17" t="e">
        <f>VLOOKUP($C568,'DATA PENGUKURAN GARDU'!$A:$BS,53,0)</f>
        <v>#N/A</v>
      </c>
      <c r="AR568" s="17" t="e">
        <f>VLOOKUP($C568,'DATA PENGUKURAN GARDU'!$A:$BS,54,0)</f>
        <v>#N/A</v>
      </c>
      <c r="AS568" s="20" t="e">
        <f>VLOOKUP($D568,'DATA PENGUKURAN GARDU'!$A:$BS,42,0)</f>
        <v>#N/A</v>
      </c>
      <c r="AT568" s="21" t="e">
        <f t="shared" si="288"/>
        <v>#N/A</v>
      </c>
      <c r="AU568" s="20" t="e">
        <f>VLOOKUP($D568,'DATA PENGUKURAN GARDU'!$A:$BS,44,0)</f>
        <v>#N/A</v>
      </c>
      <c r="AV568" s="21" t="e">
        <f t="shared" si="289"/>
        <v>#N/A</v>
      </c>
      <c r="AW568" s="20" t="e">
        <f>VLOOKUP($D568,'DATA PENGUKURAN GARDU'!$A:$BS,46,0)</f>
        <v>#N/A</v>
      </c>
      <c r="AX568" s="21" t="e">
        <f t="shared" si="290"/>
        <v>#N/A</v>
      </c>
      <c r="AY568" s="20" t="e">
        <f>VLOOKUP($D568,'DATA PENGUKURAN GARDU'!$A:$BS,46,0)</f>
        <v>#N/A</v>
      </c>
      <c r="AZ568" s="20" t="e">
        <f>VLOOKUP($D568,'DATA PENGUKURAN GARDU'!$A:$BS,53,0)</f>
        <v>#N/A</v>
      </c>
      <c r="BA568" s="20" t="e">
        <f>VLOOKUP($D568,'DATA PENGUKURAN GARDU'!$A:$BS,54,0)</f>
        <v>#N/A</v>
      </c>
      <c r="BB568" s="17" t="e">
        <f>VLOOKUP($E568,'DATA PENGUKURAN GARDU'!$A:$BS,42,0)</f>
        <v>#N/A</v>
      </c>
      <c r="BC568" s="23" t="e">
        <f t="shared" si="291"/>
        <v>#N/A</v>
      </c>
      <c r="BD568" s="17" t="e">
        <f>VLOOKUP($E568,'DATA PENGUKURAN GARDU'!$A:$BS,44,0)</f>
        <v>#N/A</v>
      </c>
      <c r="BE568" s="23" t="e">
        <f t="shared" si="292"/>
        <v>#N/A</v>
      </c>
      <c r="BF568" s="17" t="e">
        <f>VLOOKUP($E568,'DATA PENGUKURAN GARDU'!$A:$BS,46,0)</f>
        <v>#N/A</v>
      </c>
      <c r="BG568" s="23" t="e">
        <f t="shared" si="293"/>
        <v>#N/A</v>
      </c>
      <c r="BH568" s="17" t="e">
        <f>VLOOKUP($E568,'DATA PENGUKURAN GARDU'!$A:$BS,46,0)</f>
        <v>#N/A</v>
      </c>
      <c r="BI568" s="17" t="e">
        <f>VLOOKUP($E568,'DATA PENGUKURAN GARDU'!$A:$BS,53,0)</f>
        <v>#N/A</v>
      </c>
      <c r="BJ568" s="17" t="e">
        <f>VLOOKUP($E568,'DATA PENGUKURAN GARDU'!$A:$BS,54,0)</f>
        <v>#N/A</v>
      </c>
      <c r="BK568" s="20" t="e">
        <f t="shared" si="294"/>
        <v>#N/A</v>
      </c>
      <c r="BL568" s="20" t="e">
        <f t="shared" si="295"/>
        <v>#N/A</v>
      </c>
      <c r="BM568" s="20" t="e">
        <f t="shared" si="296"/>
        <v>#N/A</v>
      </c>
      <c r="BN568" s="25" t="e">
        <f t="shared" si="297"/>
        <v>#N/A</v>
      </c>
      <c r="BO568" s="26" t="str">
        <f t="shared" si="298"/>
        <v>0</v>
      </c>
      <c r="BP568" s="21" t="e">
        <f t="shared" si="299"/>
        <v>#VALUE!</v>
      </c>
      <c r="BQ568" s="20" t="e">
        <f t="shared" si="300"/>
        <v>#N/A</v>
      </c>
      <c r="BR568" s="20" t="e">
        <v>#N/A</v>
      </c>
      <c r="BS568" s="9" t="e">
        <v>#N/A</v>
      </c>
      <c r="BT568" s="2" t="e">
        <f t="shared" si="301"/>
        <v>#VALUE!</v>
      </c>
      <c r="BU568" s="2" t="e">
        <f t="shared" si="269"/>
        <v>#N/A</v>
      </c>
      <c r="BV568" s="2" t="e">
        <f t="shared" si="270"/>
        <v>#N/A</v>
      </c>
    </row>
    <row r="569" s="2" customFormat="1" ht="22.95" customHeight="1" spans="1:74">
      <c r="A569" s="9" t="str">
        <f t="shared" si="271"/>
        <v>BB 040Induk</v>
      </c>
      <c r="B569" s="9" t="str">
        <f t="shared" si="272"/>
        <v>BB 040jurusan 1</v>
      </c>
      <c r="C569" s="9" t="str">
        <f t="shared" si="273"/>
        <v>BB 040jurusan 2</v>
      </c>
      <c r="D569" s="9" t="str">
        <f t="shared" si="274"/>
        <v>BB 040jurusan 3</v>
      </c>
      <c r="E569" s="9" t="str">
        <f t="shared" si="275"/>
        <v>BB 040jurusan 4</v>
      </c>
      <c r="F569" s="10" t="s">
        <v>638</v>
      </c>
      <c r="G569" s="10" t="s">
        <v>4</v>
      </c>
      <c r="H569" s="10" t="s">
        <v>726</v>
      </c>
      <c r="I569" s="10">
        <v>0.88267</v>
      </c>
      <c r="J569" s="10">
        <v>123.64163</v>
      </c>
      <c r="K569" s="10" t="s">
        <v>7465</v>
      </c>
      <c r="L569" s="10" t="s">
        <v>7465</v>
      </c>
      <c r="M569" s="10" t="s">
        <v>7465</v>
      </c>
      <c r="N569" s="14">
        <f t="shared" si="276"/>
        <v>0</v>
      </c>
      <c r="O569" s="15" t="e">
        <f t="shared" si="277"/>
        <v>#VALUE!</v>
      </c>
      <c r="P569" s="15" t="e">
        <f t="shared" si="278"/>
        <v>#VALUE!</v>
      </c>
      <c r="Q569" s="17" t="e">
        <f>VLOOKUP($A569,'DATA PENGUKURAN GARDU'!$A:$BS,42,0)</f>
        <v>#N/A</v>
      </c>
      <c r="R569" s="18" t="e">
        <f t="shared" si="279"/>
        <v>#N/A</v>
      </c>
      <c r="S569" s="17" t="e">
        <f>VLOOKUP($A569,'DATA PENGUKURAN GARDU'!$A:$BS,44,0)</f>
        <v>#N/A</v>
      </c>
      <c r="T569" s="18" t="e">
        <f t="shared" si="280"/>
        <v>#N/A</v>
      </c>
      <c r="U569" s="17" t="e">
        <f>VLOOKUP($A569,'DATA PENGUKURAN GARDU'!$A:$BS,46,0)</f>
        <v>#N/A</v>
      </c>
      <c r="V569" s="18" t="e">
        <f t="shared" si="281"/>
        <v>#N/A</v>
      </c>
      <c r="W569" s="17" t="e">
        <f>VLOOKUP($A569,'DATA PENGUKURAN GARDU'!$A:$BS,48,0)</f>
        <v>#N/A</v>
      </c>
      <c r="X569" s="17" t="e">
        <f>VLOOKUP($A569,'DATA PENGUKURAN GARDU'!$A:$BS,53,0)</f>
        <v>#N/A</v>
      </c>
      <c r="Y569" s="17" t="e">
        <f>VLOOKUP($A569,'DATA PENGUKURAN GARDU'!$A:$BS,54,0)</f>
        <v>#N/A</v>
      </c>
      <c r="Z569" s="17" t="e">
        <f>VLOOKUP($A569,'DATA PENGUKURAN GARDU'!$A:$BS,55,0)</f>
        <v>#N/A</v>
      </c>
      <c r="AA569" s="20" t="e">
        <f>VLOOKUP($B569,'DATA PENGUKURAN GARDU'!$A:$BS,42,0)</f>
        <v>#N/A</v>
      </c>
      <c r="AB569" s="21" t="e">
        <f t="shared" si="282"/>
        <v>#N/A</v>
      </c>
      <c r="AC569" s="20" t="e">
        <f>VLOOKUP($B569,'DATA PENGUKURAN GARDU'!$A:$BS,44,0)</f>
        <v>#N/A</v>
      </c>
      <c r="AD569" s="21" t="e">
        <f t="shared" si="283"/>
        <v>#N/A</v>
      </c>
      <c r="AE569" s="20" t="e">
        <f>VLOOKUP($B569,'DATA PENGUKURAN GARDU'!$A:$BS,46,0)</f>
        <v>#N/A</v>
      </c>
      <c r="AF569" s="21" t="e">
        <f t="shared" si="284"/>
        <v>#N/A</v>
      </c>
      <c r="AG569" s="20" t="e">
        <f>VLOOKUP($B569,'DATA PENGUKURAN GARDU'!$A:$BS,46,0)</f>
        <v>#N/A</v>
      </c>
      <c r="AH569" s="20" t="e">
        <f>VLOOKUP($B569,'DATA PENGUKURAN GARDU'!$A:$BS,53,0)</f>
        <v>#N/A</v>
      </c>
      <c r="AI569" s="20" t="e">
        <f>VLOOKUP($B569,'DATA PENGUKURAN GARDU'!$A:$BS,54,0)</f>
        <v>#N/A</v>
      </c>
      <c r="AJ569" s="17" t="e">
        <f>VLOOKUP($C569,'DATA PENGUKURAN GARDU'!$A:$BS,42,0)</f>
        <v>#N/A</v>
      </c>
      <c r="AK569" s="23" t="e">
        <f t="shared" si="285"/>
        <v>#N/A</v>
      </c>
      <c r="AL569" s="17" t="e">
        <f>VLOOKUP($C569,'DATA PENGUKURAN GARDU'!$A:$BS,44,0)</f>
        <v>#N/A</v>
      </c>
      <c r="AM569" s="23" t="e">
        <f t="shared" si="286"/>
        <v>#N/A</v>
      </c>
      <c r="AN569" s="17" t="e">
        <f>VLOOKUP($C569,'DATA PENGUKURAN GARDU'!$A:$BS,46,0)</f>
        <v>#N/A</v>
      </c>
      <c r="AO569" s="23" t="e">
        <f t="shared" si="287"/>
        <v>#N/A</v>
      </c>
      <c r="AP569" s="17" t="e">
        <f>VLOOKUP($C569,'DATA PENGUKURAN GARDU'!$A:$BS,46,0)</f>
        <v>#N/A</v>
      </c>
      <c r="AQ569" s="17" t="e">
        <f>VLOOKUP($C569,'DATA PENGUKURAN GARDU'!$A:$BS,53,0)</f>
        <v>#N/A</v>
      </c>
      <c r="AR569" s="17" t="e">
        <f>VLOOKUP($C569,'DATA PENGUKURAN GARDU'!$A:$BS,54,0)</f>
        <v>#N/A</v>
      </c>
      <c r="AS569" s="20" t="e">
        <f>VLOOKUP($D569,'DATA PENGUKURAN GARDU'!$A:$BS,42,0)</f>
        <v>#N/A</v>
      </c>
      <c r="AT569" s="21" t="e">
        <f t="shared" si="288"/>
        <v>#N/A</v>
      </c>
      <c r="AU569" s="20" t="e">
        <f>VLOOKUP($D569,'DATA PENGUKURAN GARDU'!$A:$BS,44,0)</f>
        <v>#N/A</v>
      </c>
      <c r="AV569" s="21" t="e">
        <f t="shared" si="289"/>
        <v>#N/A</v>
      </c>
      <c r="AW569" s="20" t="e">
        <f>VLOOKUP($D569,'DATA PENGUKURAN GARDU'!$A:$BS,46,0)</f>
        <v>#N/A</v>
      </c>
      <c r="AX569" s="21" t="e">
        <f t="shared" si="290"/>
        <v>#N/A</v>
      </c>
      <c r="AY569" s="20" t="e">
        <f>VLOOKUP($D569,'DATA PENGUKURAN GARDU'!$A:$BS,46,0)</f>
        <v>#N/A</v>
      </c>
      <c r="AZ569" s="20" t="e">
        <f>VLOOKUP($D569,'DATA PENGUKURAN GARDU'!$A:$BS,53,0)</f>
        <v>#N/A</v>
      </c>
      <c r="BA569" s="20" t="e">
        <f>VLOOKUP($D569,'DATA PENGUKURAN GARDU'!$A:$BS,54,0)</f>
        <v>#N/A</v>
      </c>
      <c r="BB569" s="17" t="e">
        <f>VLOOKUP($E569,'DATA PENGUKURAN GARDU'!$A:$BS,42,0)</f>
        <v>#N/A</v>
      </c>
      <c r="BC569" s="23" t="e">
        <f t="shared" si="291"/>
        <v>#N/A</v>
      </c>
      <c r="BD569" s="17" t="e">
        <f>VLOOKUP($E569,'DATA PENGUKURAN GARDU'!$A:$BS,44,0)</f>
        <v>#N/A</v>
      </c>
      <c r="BE569" s="23" t="e">
        <f t="shared" si="292"/>
        <v>#N/A</v>
      </c>
      <c r="BF569" s="17" t="e">
        <f>VLOOKUP($E569,'DATA PENGUKURAN GARDU'!$A:$BS,46,0)</f>
        <v>#N/A</v>
      </c>
      <c r="BG569" s="23" t="e">
        <f t="shared" si="293"/>
        <v>#N/A</v>
      </c>
      <c r="BH569" s="17" t="e">
        <f>VLOOKUP($E569,'DATA PENGUKURAN GARDU'!$A:$BS,46,0)</f>
        <v>#N/A</v>
      </c>
      <c r="BI569" s="17" t="e">
        <f>VLOOKUP($E569,'DATA PENGUKURAN GARDU'!$A:$BS,53,0)</f>
        <v>#N/A</v>
      </c>
      <c r="BJ569" s="17" t="e">
        <f>VLOOKUP($E569,'DATA PENGUKURAN GARDU'!$A:$BS,54,0)</f>
        <v>#N/A</v>
      </c>
      <c r="BK569" s="20" t="e">
        <f t="shared" si="294"/>
        <v>#N/A</v>
      </c>
      <c r="BL569" s="20" t="e">
        <f t="shared" si="295"/>
        <v>#N/A</v>
      </c>
      <c r="BM569" s="20" t="e">
        <f t="shared" si="296"/>
        <v>#N/A</v>
      </c>
      <c r="BN569" s="25" t="e">
        <f t="shared" si="297"/>
        <v>#N/A</v>
      </c>
      <c r="BO569" s="26" t="str">
        <f t="shared" si="298"/>
        <v>0</v>
      </c>
      <c r="BP569" s="21" t="e">
        <f t="shared" si="299"/>
        <v>#VALUE!</v>
      </c>
      <c r="BQ569" s="20" t="e">
        <f t="shared" si="300"/>
        <v>#N/A</v>
      </c>
      <c r="BR569" s="20" t="e">
        <v>#N/A</v>
      </c>
      <c r="BS569" s="9" t="e">
        <v>#N/A</v>
      </c>
      <c r="BT569" s="2" t="e">
        <f t="shared" si="301"/>
        <v>#VALUE!</v>
      </c>
      <c r="BU569" s="2" t="e">
        <f t="shared" si="269"/>
        <v>#N/A</v>
      </c>
      <c r="BV569" s="2" t="e">
        <f t="shared" si="270"/>
        <v>#N/A</v>
      </c>
    </row>
    <row r="570" s="2" customFormat="1" ht="22.95" customHeight="1" spans="1:74">
      <c r="A570" s="9" t="str">
        <f t="shared" si="271"/>
        <v>NP 031Induk</v>
      </c>
      <c r="B570" s="9" t="str">
        <f t="shared" si="272"/>
        <v>NP 031jurusan 1</v>
      </c>
      <c r="C570" s="9" t="str">
        <f t="shared" si="273"/>
        <v>NP 031jurusan 2</v>
      </c>
      <c r="D570" s="9" t="str">
        <f t="shared" si="274"/>
        <v>NP 031jurusan 3</v>
      </c>
      <c r="E570" s="9" t="str">
        <f t="shared" si="275"/>
        <v>NP 031jurusan 4</v>
      </c>
      <c r="F570" s="10" t="s">
        <v>497</v>
      </c>
      <c r="G570" s="10" t="s">
        <v>101</v>
      </c>
      <c r="H570" s="10" t="s">
        <v>727</v>
      </c>
      <c r="I570" s="10">
        <v>1.0181</v>
      </c>
      <c r="J570" s="10">
        <v>124.3065</v>
      </c>
      <c r="K570" s="10" t="s">
        <v>7465</v>
      </c>
      <c r="L570" s="10" t="s">
        <v>7465</v>
      </c>
      <c r="M570" s="10" t="s">
        <v>7465</v>
      </c>
      <c r="N570" s="14">
        <f t="shared" si="276"/>
        <v>0</v>
      </c>
      <c r="O570" s="15" t="e">
        <f t="shared" si="277"/>
        <v>#VALUE!</v>
      </c>
      <c r="P570" s="15" t="e">
        <f t="shared" si="278"/>
        <v>#VALUE!</v>
      </c>
      <c r="Q570" s="17" t="e">
        <f>VLOOKUP($A570,'DATA PENGUKURAN GARDU'!$A:$BS,42,0)</f>
        <v>#N/A</v>
      </c>
      <c r="R570" s="18" t="e">
        <f t="shared" si="279"/>
        <v>#N/A</v>
      </c>
      <c r="S570" s="17" t="e">
        <f>VLOOKUP($A570,'DATA PENGUKURAN GARDU'!$A:$BS,44,0)</f>
        <v>#N/A</v>
      </c>
      <c r="T570" s="18" t="e">
        <f t="shared" si="280"/>
        <v>#N/A</v>
      </c>
      <c r="U570" s="17" t="e">
        <f>VLOOKUP($A570,'DATA PENGUKURAN GARDU'!$A:$BS,46,0)</f>
        <v>#N/A</v>
      </c>
      <c r="V570" s="18" t="e">
        <f t="shared" si="281"/>
        <v>#N/A</v>
      </c>
      <c r="W570" s="17" t="e">
        <f>VLOOKUP($A570,'DATA PENGUKURAN GARDU'!$A:$BS,48,0)</f>
        <v>#N/A</v>
      </c>
      <c r="X570" s="17" t="e">
        <f>VLOOKUP($A570,'DATA PENGUKURAN GARDU'!$A:$BS,53,0)</f>
        <v>#N/A</v>
      </c>
      <c r="Y570" s="17" t="e">
        <f>VLOOKUP($A570,'DATA PENGUKURAN GARDU'!$A:$BS,54,0)</f>
        <v>#N/A</v>
      </c>
      <c r="Z570" s="17" t="e">
        <f>VLOOKUP($A570,'DATA PENGUKURAN GARDU'!$A:$BS,55,0)</f>
        <v>#N/A</v>
      </c>
      <c r="AA570" s="20" t="e">
        <f>VLOOKUP($B570,'DATA PENGUKURAN GARDU'!$A:$BS,42,0)</f>
        <v>#N/A</v>
      </c>
      <c r="AB570" s="21" t="e">
        <f t="shared" si="282"/>
        <v>#N/A</v>
      </c>
      <c r="AC570" s="20" t="e">
        <f>VLOOKUP($B570,'DATA PENGUKURAN GARDU'!$A:$BS,44,0)</f>
        <v>#N/A</v>
      </c>
      <c r="AD570" s="21" t="e">
        <f t="shared" si="283"/>
        <v>#N/A</v>
      </c>
      <c r="AE570" s="20" t="e">
        <f>VLOOKUP($B570,'DATA PENGUKURAN GARDU'!$A:$BS,46,0)</f>
        <v>#N/A</v>
      </c>
      <c r="AF570" s="21" t="e">
        <f t="shared" si="284"/>
        <v>#N/A</v>
      </c>
      <c r="AG570" s="20" t="e">
        <f>VLOOKUP($B570,'DATA PENGUKURAN GARDU'!$A:$BS,46,0)</f>
        <v>#N/A</v>
      </c>
      <c r="AH570" s="20" t="e">
        <f>VLOOKUP($B570,'DATA PENGUKURAN GARDU'!$A:$BS,53,0)</f>
        <v>#N/A</v>
      </c>
      <c r="AI570" s="20" t="e">
        <f>VLOOKUP($B570,'DATA PENGUKURAN GARDU'!$A:$BS,54,0)</f>
        <v>#N/A</v>
      </c>
      <c r="AJ570" s="17" t="e">
        <f>VLOOKUP($C570,'DATA PENGUKURAN GARDU'!$A:$BS,42,0)</f>
        <v>#N/A</v>
      </c>
      <c r="AK570" s="23" t="e">
        <f t="shared" si="285"/>
        <v>#N/A</v>
      </c>
      <c r="AL570" s="17" t="e">
        <f>VLOOKUP($C570,'DATA PENGUKURAN GARDU'!$A:$BS,44,0)</f>
        <v>#N/A</v>
      </c>
      <c r="AM570" s="23" t="e">
        <f t="shared" si="286"/>
        <v>#N/A</v>
      </c>
      <c r="AN570" s="17" t="e">
        <f>VLOOKUP($C570,'DATA PENGUKURAN GARDU'!$A:$BS,46,0)</f>
        <v>#N/A</v>
      </c>
      <c r="AO570" s="23" t="e">
        <f t="shared" si="287"/>
        <v>#N/A</v>
      </c>
      <c r="AP570" s="17" t="e">
        <f>VLOOKUP($C570,'DATA PENGUKURAN GARDU'!$A:$BS,46,0)</f>
        <v>#N/A</v>
      </c>
      <c r="AQ570" s="17" t="e">
        <f>VLOOKUP($C570,'DATA PENGUKURAN GARDU'!$A:$BS,53,0)</f>
        <v>#N/A</v>
      </c>
      <c r="AR570" s="17" t="e">
        <f>VLOOKUP($C570,'DATA PENGUKURAN GARDU'!$A:$BS,54,0)</f>
        <v>#N/A</v>
      </c>
      <c r="AS570" s="20" t="e">
        <f>VLOOKUP($D570,'DATA PENGUKURAN GARDU'!$A:$BS,42,0)</f>
        <v>#N/A</v>
      </c>
      <c r="AT570" s="21" t="e">
        <f t="shared" si="288"/>
        <v>#N/A</v>
      </c>
      <c r="AU570" s="20" t="e">
        <f>VLOOKUP($D570,'DATA PENGUKURAN GARDU'!$A:$BS,44,0)</f>
        <v>#N/A</v>
      </c>
      <c r="AV570" s="21" t="e">
        <f t="shared" si="289"/>
        <v>#N/A</v>
      </c>
      <c r="AW570" s="20" t="e">
        <f>VLOOKUP($D570,'DATA PENGUKURAN GARDU'!$A:$BS,46,0)</f>
        <v>#N/A</v>
      </c>
      <c r="AX570" s="21" t="e">
        <f t="shared" si="290"/>
        <v>#N/A</v>
      </c>
      <c r="AY570" s="20" t="e">
        <f>VLOOKUP($D570,'DATA PENGUKURAN GARDU'!$A:$BS,46,0)</f>
        <v>#N/A</v>
      </c>
      <c r="AZ570" s="20" t="e">
        <f>VLOOKUP($D570,'DATA PENGUKURAN GARDU'!$A:$BS,53,0)</f>
        <v>#N/A</v>
      </c>
      <c r="BA570" s="20" t="e">
        <f>VLOOKUP($D570,'DATA PENGUKURAN GARDU'!$A:$BS,54,0)</f>
        <v>#N/A</v>
      </c>
      <c r="BB570" s="17" t="e">
        <f>VLOOKUP($E570,'DATA PENGUKURAN GARDU'!$A:$BS,42,0)</f>
        <v>#N/A</v>
      </c>
      <c r="BC570" s="23" t="e">
        <f t="shared" si="291"/>
        <v>#N/A</v>
      </c>
      <c r="BD570" s="17" t="e">
        <f>VLOOKUP($E570,'DATA PENGUKURAN GARDU'!$A:$BS,44,0)</f>
        <v>#N/A</v>
      </c>
      <c r="BE570" s="23" t="e">
        <f t="shared" si="292"/>
        <v>#N/A</v>
      </c>
      <c r="BF570" s="17" t="e">
        <f>VLOOKUP($E570,'DATA PENGUKURAN GARDU'!$A:$BS,46,0)</f>
        <v>#N/A</v>
      </c>
      <c r="BG570" s="23" t="e">
        <f t="shared" si="293"/>
        <v>#N/A</v>
      </c>
      <c r="BH570" s="17" t="e">
        <f>VLOOKUP($E570,'DATA PENGUKURAN GARDU'!$A:$BS,46,0)</f>
        <v>#N/A</v>
      </c>
      <c r="BI570" s="17" t="e">
        <f>VLOOKUP($E570,'DATA PENGUKURAN GARDU'!$A:$BS,53,0)</f>
        <v>#N/A</v>
      </c>
      <c r="BJ570" s="17" t="e">
        <f>VLOOKUP($E570,'DATA PENGUKURAN GARDU'!$A:$BS,54,0)</f>
        <v>#N/A</v>
      </c>
      <c r="BK570" s="20" t="e">
        <f t="shared" si="294"/>
        <v>#N/A</v>
      </c>
      <c r="BL570" s="20" t="e">
        <f t="shared" si="295"/>
        <v>#N/A</v>
      </c>
      <c r="BM570" s="20" t="e">
        <f t="shared" si="296"/>
        <v>#N/A</v>
      </c>
      <c r="BN570" s="25" t="e">
        <f t="shared" si="297"/>
        <v>#N/A</v>
      </c>
      <c r="BO570" s="26" t="str">
        <f t="shared" si="298"/>
        <v>0</v>
      </c>
      <c r="BP570" s="21" t="e">
        <f t="shared" si="299"/>
        <v>#VALUE!</v>
      </c>
      <c r="BQ570" s="20" t="e">
        <f t="shared" si="300"/>
        <v>#N/A</v>
      </c>
      <c r="BR570" s="20" t="e">
        <v>#N/A</v>
      </c>
      <c r="BS570" s="9" t="e">
        <v>#N/A</v>
      </c>
      <c r="BT570" s="2" t="e">
        <f t="shared" si="301"/>
        <v>#VALUE!</v>
      </c>
      <c r="BU570" s="2" t="e">
        <f t="shared" si="269"/>
        <v>#N/A</v>
      </c>
      <c r="BV570" s="2" t="e">
        <f t="shared" si="270"/>
        <v>#N/A</v>
      </c>
    </row>
    <row r="571" s="2" customFormat="1" ht="22.95" customHeight="1" spans="1:74">
      <c r="A571" s="9" t="str">
        <f t="shared" si="271"/>
        <v>NP 035Induk</v>
      </c>
      <c r="B571" s="9" t="str">
        <f t="shared" si="272"/>
        <v>NP 035jurusan 1</v>
      </c>
      <c r="C571" s="9" t="str">
        <f t="shared" si="273"/>
        <v>NP 035jurusan 2</v>
      </c>
      <c r="D571" s="9" t="str">
        <f t="shared" si="274"/>
        <v>NP 035jurusan 3</v>
      </c>
      <c r="E571" s="9" t="str">
        <f t="shared" si="275"/>
        <v>NP 035jurusan 4</v>
      </c>
      <c r="F571" s="10" t="s">
        <v>497</v>
      </c>
      <c r="G571" s="10" t="s">
        <v>101</v>
      </c>
      <c r="H571" s="10" t="s">
        <v>728</v>
      </c>
      <c r="I571" s="10">
        <v>1.02737</v>
      </c>
      <c r="J571" s="10">
        <v>124.3085</v>
      </c>
      <c r="K571" s="10" t="s">
        <v>7465</v>
      </c>
      <c r="L571" s="10" t="s">
        <v>7465</v>
      </c>
      <c r="M571" s="10" t="s">
        <v>7465</v>
      </c>
      <c r="N571" s="14">
        <f t="shared" si="276"/>
        <v>0</v>
      </c>
      <c r="O571" s="15" t="e">
        <f t="shared" si="277"/>
        <v>#VALUE!</v>
      </c>
      <c r="P571" s="15" t="e">
        <f t="shared" si="278"/>
        <v>#VALUE!</v>
      </c>
      <c r="Q571" s="17" t="e">
        <f>VLOOKUP($A571,'DATA PENGUKURAN GARDU'!$A:$BS,42,0)</f>
        <v>#N/A</v>
      </c>
      <c r="R571" s="18" t="e">
        <f t="shared" si="279"/>
        <v>#N/A</v>
      </c>
      <c r="S571" s="17" t="e">
        <f>VLOOKUP($A571,'DATA PENGUKURAN GARDU'!$A:$BS,44,0)</f>
        <v>#N/A</v>
      </c>
      <c r="T571" s="18" t="e">
        <f t="shared" si="280"/>
        <v>#N/A</v>
      </c>
      <c r="U571" s="17" t="e">
        <f>VLOOKUP($A571,'DATA PENGUKURAN GARDU'!$A:$BS,46,0)</f>
        <v>#N/A</v>
      </c>
      <c r="V571" s="18" t="e">
        <f t="shared" si="281"/>
        <v>#N/A</v>
      </c>
      <c r="W571" s="17" t="e">
        <f>VLOOKUP($A571,'DATA PENGUKURAN GARDU'!$A:$BS,48,0)</f>
        <v>#N/A</v>
      </c>
      <c r="X571" s="17" t="e">
        <f>VLOOKUP($A571,'DATA PENGUKURAN GARDU'!$A:$BS,53,0)</f>
        <v>#N/A</v>
      </c>
      <c r="Y571" s="17" t="e">
        <f>VLOOKUP($A571,'DATA PENGUKURAN GARDU'!$A:$BS,54,0)</f>
        <v>#N/A</v>
      </c>
      <c r="Z571" s="17" t="e">
        <f>VLOOKUP($A571,'DATA PENGUKURAN GARDU'!$A:$BS,55,0)</f>
        <v>#N/A</v>
      </c>
      <c r="AA571" s="20" t="e">
        <f>VLOOKUP($B571,'DATA PENGUKURAN GARDU'!$A:$BS,42,0)</f>
        <v>#N/A</v>
      </c>
      <c r="AB571" s="21" t="e">
        <f t="shared" si="282"/>
        <v>#N/A</v>
      </c>
      <c r="AC571" s="20" t="e">
        <f>VLOOKUP($B571,'DATA PENGUKURAN GARDU'!$A:$BS,44,0)</f>
        <v>#N/A</v>
      </c>
      <c r="AD571" s="21" t="e">
        <f t="shared" si="283"/>
        <v>#N/A</v>
      </c>
      <c r="AE571" s="20" t="e">
        <f>VLOOKUP($B571,'DATA PENGUKURAN GARDU'!$A:$BS,46,0)</f>
        <v>#N/A</v>
      </c>
      <c r="AF571" s="21" t="e">
        <f t="shared" si="284"/>
        <v>#N/A</v>
      </c>
      <c r="AG571" s="20" t="e">
        <f>VLOOKUP($B571,'DATA PENGUKURAN GARDU'!$A:$BS,46,0)</f>
        <v>#N/A</v>
      </c>
      <c r="AH571" s="20" t="e">
        <f>VLOOKUP($B571,'DATA PENGUKURAN GARDU'!$A:$BS,53,0)</f>
        <v>#N/A</v>
      </c>
      <c r="AI571" s="20" t="e">
        <f>VLOOKUP($B571,'DATA PENGUKURAN GARDU'!$A:$BS,54,0)</f>
        <v>#N/A</v>
      </c>
      <c r="AJ571" s="17" t="e">
        <f>VLOOKUP($C571,'DATA PENGUKURAN GARDU'!$A:$BS,42,0)</f>
        <v>#N/A</v>
      </c>
      <c r="AK571" s="23" t="e">
        <f t="shared" si="285"/>
        <v>#N/A</v>
      </c>
      <c r="AL571" s="17" t="e">
        <f>VLOOKUP($C571,'DATA PENGUKURAN GARDU'!$A:$BS,44,0)</f>
        <v>#N/A</v>
      </c>
      <c r="AM571" s="23" t="e">
        <f t="shared" si="286"/>
        <v>#N/A</v>
      </c>
      <c r="AN571" s="17" t="e">
        <f>VLOOKUP($C571,'DATA PENGUKURAN GARDU'!$A:$BS,46,0)</f>
        <v>#N/A</v>
      </c>
      <c r="AO571" s="23" t="e">
        <f t="shared" si="287"/>
        <v>#N/A</v>
      </c>
      <c r="AP571" s="17" t="e">
        <f>VLOOKUP($C571,'DATA PENGUKURAN GARDU'!$A:$BS,46,0)</f>
        <v>#N/A</v>
      </c>
      <c r="AQ571" s="17" t="e">
        <f>VLOOKUP($C571,'DATA PENGUKURAN GARDU'!$A:$BS,53,0)</f>
        <v>#N/A</v>
      </c>
      <c r="AR571" s="17" t="e">
        <f>VLOOKUP($C571,'DATA PENGUKURAN GARDU'!$A:$BS,54,0)</f>
        <v>#N/A</v>
      </c>
      <c r="AS571" s="20" t="e">
        <f>VLOOKUP($D571,'DATA PENGUKURAN GARDU'!$A:$BS,42,0)</f>
        <v>#N/A</v>
      </c>
      <c r="AT571" s="21" t="e">
        <f t="shared" si="288"/>
        <v>#N/A</v>
      </c>
      <c r="AU571" s="20" t="e">
        <f>VLOOKUP($D571,'DATA PENGUKURAN GARDU'!$A:$BS,44,0)</f>
        <v>#N/A</v>
      </c>
      <c r="AV571" s="21" t="e">
        <f t="shared" si="289"/>
        <v>#N/A</v>
      </c>
      <c r="AW571" s="20" t="e">
        <f>VLOOKUP($D571,'DATA PENGUKURAN GARDU'!$A:$BS,46,0)</f>
        <v>#N/A</v>
      </c>
      <c r="AX571" s="21" t="e">
        <f t="shared" si="290"/>
        <v>#N/A</v>
      </c>
      <c r="AY571" s="20" t="e">
        <f>VLOOKUP($D571,'DATA PENGUKURAN GARDU'!$A:$BS,46,0)</f>
        <v>#N/A</v>
      </c>
      <c r="AZ571" s="20" t="e">
        <f>VLOOKUP($D571,'DATA PENGUKURAN GARDU'!$A:$BS,53,0)</f>
        <v>#N/A</v>
      </c>
      <c r="BA571" s="20" t="e">
        <f>VLOOKUP($D571,'DATA PENGUKURAN GARDU'!$A:$BS,54,0)</f>
        <v>#N/A</v>
      </c>
      <c r="BB571" s="17" t="e">
        <f>VLOOKUP($E571,'DATA PENGUKURAN GARDU'!$A:$BS,42,0)</f>
        <v>#N/A</v>
      </c>
      <c r="BC571" s="23" t="e">
        <f t="shared" si="291"/>
        <v>#N/A</v>
      </c>
      <c r="BD571" s="17" t="e">
        <f>VLOOKUP($E571,'DATA PENGUKURAN GARDU'!$A:$BS,44,0)</f>
        <v>#N/A</v>
      </c>
      <c r="BE571" s="23" t="e">
        <f t="shared" si="292"/>
        <v>#N/A</v>
      </c>
      <c r="BF571" s="17" t="e">
        <f>VLOOKUP($E571,'DATA PENGUKURAN GARDU'!$A:$BS,46,0)</f>
        <v>#N/A</v>
      </c>
      <c r="BG571" s="23" t="e">
        <f t="shared" si="293"/>
        <v>#N/A</v>
      </c>
      <c r="BH571" s="17" t="e">
        <f>VLOOKUP($E571,'DATA PENGUKURAN GARDU'!$A:$BS,46,0)</f>
        <v>#N/A</v>
      </c>
      <c r="BI571" s="17" t="e">
        <f>VLOOKUP($E571,'DATA PENGUKURAN GARDU'!$A:$BS,53,0)</f>
        <v>#N/A</v>
      </c>
      <c r="BJ571" s="17" t="e">
        <f>VLOOKUP($E571,'DATA PENGUKURAN GARDU'!$A:$BS,54,0)</f>
        <v>#N/A</v>
      </c>
      <c r="BK571" s="20" t="e">
        <f t="shared" si="294"/>
        <v>#N/A</v>
      </c>
      <c r="BL571" s="20" t="e">
        <f t="shared" si="295"/>
        <v>#N/A</v>
      </c>
      <c r="BM571" s="20" t="e">
        <f t="shared" si="296"/>
        <v>#N/A</v>
      </c>
      <c r="BN571" s="25" t="e">
        <f t="shared" si="297"/>
        <v>#N/A</v>
      </c>
      <c r="BO571" s="26" t="str">
        <f t="shared" si="298"/>
        <v>0</v>
      </c>
      <c r="BP571" s="21" t="e">
        <f t="shared" si="299"/>
        <v>#VALUE!</v>
      </c>
      <c r="BQ571" s="20" t="e">
        <f t="shared" si="300"/>
        <v>#N/A</v>
      </c>
      <c r="BR571" s="20" t="e">
        <v>#N/A</v>
      </c>
      <c r="BS571" s="9" t="e">
        <v>#N/A</v>
      </c>
      <c r="BT571" s="2" t="e">
        <f t="shared" si="301"/>
        <v>#VALUE!</v>
      </c>
      <c r="BU571" s="2" t="e">
        <f t="shared" si="269"/>
        <v>#N/A</v>
      </c>
      <c r="BV571" s="2" t="e">
        <f t="shared" si="270"/>
        <v>#N/A</v>
      </c>
    </row>
    <row r="572" s="2" customFormat="1" ht="22.95" customHeight="1" spans="1:74">
      <c r="A572" s="9" t="str">
        <f t="shared" si="271"/>
        <v>NW 001Induk</v>
      </c>
      <c r="B572" s="9" t="str">
        <f t="shared" si="272"/>
        <v>NW 001jurusan 1</v>
      </c>
      <c r="C572" s="9" t="str">
        <f t="shared" si="273"/>
        <v>NW 001jurusan 2</v>
      </c>
      <c r="D572" s="9" t="str">
        <f t="shared" si="274"/>
        <v>NW 001jurusan 3</v>
      </c>
      <c r="E572" s="9" t="str">
        <f t="shared" si="275"/>
        <v>NW 001jurusan 4</v>
      </c>
      <c r="F572" s="10" t="s">
        <v>342</v>
      </c>
      <c r="G572" s="10" t="s">
        <v>39</v>
      </c>
      <c r="H572" s="10" t="s">
        <v>729</v>
      </c>
      <c r="I572" s="10">
        <v>1.0442</v>
      </c>
      <c r="J572" s="10">
        <v>124.31543</v>
      </c>
      <c r="K572" s="10" t="s">
        <v>7465</v>
      </c>
      <c r="L572" s="10" t="s">
        <v>7465</v>
      </c>
      <c r="M572" s="10" t="s">
        <v>7465</v>
      </c>
      <c r="N572" s="14">
        <f t="shared" si="276"/>
        <v>0</v>
      </c>
      <c r="O572" s="15" t="e">
        <f t="shared" si="277"/>
        <v>#VALUE!</v>
      </c>
      <c r="P572" s="15" t="e">
        <f t="shared" si="278"/>
        <v>#VALUE!</v>
      </c>
      <c r="Q572" s="17" t="e">
        <f>VLOOKUP($A572,'DATA PENGUKURAN GARDU'!$A:$BS,42,0)</f>
        <v>#N/A</v>
      </c>
      <c r="R572" s="18" t="e">
        <f t="shared" si="279"/>
        <v>#N/A</v>
      </c>
      <c r="S572" s="17" t="e">
        <f>VLOOKUP($A572,'DATA PENGUKURAN GARDU'!$A:$BS,44,0)</f>
        <v>#N/A</v>
      </c>
      <c r="T572" s="18" t="e">
        <f t="shared" si="280"/>
        <v>#N/A</v>
      </c>
      <c r="U572" s="17" t="e">
        <f>VLOOKUP($A572,'DATA PENGUKURAN GARDU'!$A:$BS,46,0)</f>
        <v>#N/A</v>
      </c>
      <c r="V572" s="18" t="e">
        <f t="shared" si="281"/>
        <v>#N/A</v>
      </c>
      <c r="W572" s="17" t="e">
        <f>VLOOKUP($A572,'DATA PENGUKURAN GARDU'!$A:$BS,48,0)</f>
        <v>#N/A</v>
      </c>
      <c r="X572" s="17" t="e">
        <f>VLOOKUP($A572,'DATA PENGUKURAN GARDU'!$A:$BS,53,0)</f>
        <v>#N/A</v>
      </c>
      <c r="Y572" s="17" t="e">
        <f>VLOOKUP($A572,'DATA PENGUKURAN GARDU'!$A:$BS,54,0)</f>
        <v>#N/A</v>
      </c>
      <c r="Z572" s="17" t="e">
        <f>VLOOKUP($A572,'DATA PENGUKURAN GARDU'!$A:$BS,55,0)</f>
        <v>#N/A</v>
      </c>
      <c r="AA572" s="20" t="e">
        <f>VLOOKUP($B572,'DATA PENGUKURAN GARDU'!$A:$BS,42,0)</f>
        <v>#N/A</v>
      </c>
      <c r="AB572" s="21" t="e">
        <f t="shared" si="282"/>
        <v>#N/A</v>
      </c>
      <c r="AC572" s="20" t="e">
        <f>VLOOKUP($B572,'DATA PENGUKURAN GARDU'!$A:$BS,44,0)</f>
        <v>#N/A</v>
      </c>
      <c r="AD572" s="21" t="e">
        <f t="shared" si="283"/>
        <v>#N/A</v>
      </c>
      <c r="AE572" s="20" t="e">
        <f>VLOOKUP($B572,'DATA PENGUKURAN GARDU'!$A:$BS,46,0)</f>
        <v>#N/A</v>
      </c>
      <c r="AF572" s="21" t="e">
        <f t="shared" si="284"/>
        <v>#N/A</v>
      </c>
      <c r="AG572" s="20" t="e">
        <f>VLOOKUP($B572,'DATA PENGUKURAN GARDU'!$A:$BS,46,0)</f>
        <v>#N/A</v>
      </c>
      <c r="AH572" s="20" t="e">
        <f>VLOOKUP($B572,'DATA PENGUKURAN GARDU'!$A:$BS,53,0)</f>
        <v>#N/A</v>
      </c>
      <c r="AI572" s="20" t="e">
        <f>VLOOKUP($B572,'DATA PENGUKURAN GARDU'!$A:$BS,54,0)</f>
        <v>#N/A</v>
      </c>
      <c r="AJ572" s="17" t="e">
        <f>VLOOKUP($C572,'DATA PENGUKURAN GARDU'!$A:$BS,42,0)</f>
        <v>#N/A</v>
      </c>
      <c r="AK572" s="23" t="e">
        <f t="shared" si="285"/>
        <v>#N/A</v>
      </c>
      <c r="AL572" s="17" t="e">
        <f>VLOOKUP($C572,'DATA PENGUKURAN GARDU'!$A:$BS,44,0)</f>
        <v>#N/A</v>
      </c>
      <c r="AM572" s="23" t="e">
        <f t="shared" si="286"/>
        <v>#N/A</v>
      </c>
      <c r="AN572" s="17" t="e">
        <f>VLOOKUP($C572,'DATA PENGUKURAN GARDU'!$A:$BS,46,0)</f>
        <v>#N/A</v>
      </c>
      <c r="AO572" s="23" t="e">
        <f t="shared" si="287"/>
        <v>#N/A</v>
      </c>
      <c r="AP572" s="17" t="e">
        <f>VLOOKUP($C572,'DATA PENGUKURAN GARDU'!$A:$BS,46,0)</f>
        <v>#N/A</v>
      </c>
      <c r="AQ572" s="17" t="e">
        <f>VLOOKUP($C572,'DATA PENGUKURAN GARDU'!$A:$BS,53,0)</f>
        <v>#N/A</v>
      </c>
      <c r="AR572" s="17" t="e">
        <f>VLOOKUP($C572,'DATA PENGUKURAN GARDU'!$A:$BS,54,0)</f>
        <v>#N/A</v>
      </c>
      <c r="AS572" s="20" t="e">
        <f>VLOOKUP($D572,'DATA PENGUKURAN GARDU'!$A:$BS,42,0)</f>
        <v>#N/A</v>
      </c>
      <c r="AT572" s="21" t="e">
        <f t="shared" si="288"/>
        <v>#N/A</v>
      </c>
      <c r="AU572" s="20" t="e">
        <f>VLOOKUP($D572,'DATA PENGUKURAN GARDU'!$A:$BS,44,0)</f>
        <v>#N/A</v>
      </c>
      <c r="AV572" s="21" t="e">
        <f t="shared" si="289"/>
        <v>#N/A</v>
      </c>
      <c r="AW572" s="20" t="e">
        <f>VLOOKUP($D572,'DATA PENGUKURAN GARDU'!$A:$BS,46,0)</f>
        <v>#N/A</v>
      </c>
      <c r="AX572" s="21" t="e">
        <f t="shared" si="290"/>
        <v>#N/A</v>
      </c>
      <c r="AY572" s="20" t="e">
        <f>VLOOKUP($D572,'DATA PENGUKURAN GARDU'!$A:$BS,46,0)</f>
        <v>#N/A</v>
      </c>
      <c r="AZ572" s="20" t="e">
        <f>VLOOKUP($D572,'DATA PENGUKURAN GARDU'!$A:$BS,53,0)</f>
        <v>#N/A</v>
      </c>
      <c r="BA572" s="20" t="e">
        <f>VLOOKUP($D572,'DATA PENGUKURAN GARDU'!$A:$BS,54,0)</f>
        <v>#N/A</v>
      </c>
      <c r="BB572" s="17" t="e">
        <f>VLOOKUP($E572,'DATA PENGUKURAN GARDU'!$A:$BS,42,0)</f>
        <v>#N/A</v>
      </c>
      <c r="BC572" s="23" t="e">
        <f t="shared" si="291"/>
        <v>#N/A</v>
      </c>
      <c r="BD572" s="17" t="e">
        <f>VLOOKUP($E572,'DATA PENGUKURAN GARDU'!$A:$BS,44,0)</f>
        <v>#N/A</v>
      </c>
      <c r="BE572" s="23" t="e">
        <f t="shared" si="292"/>
        <v>#N/A</v>
      </c>
      <c r="BF572" s="17" t="e">
        <f>VLOOKUP($E572,'DATA PENGUKURAN GARDU'!$A:$BS,46,0)</f>
        <v>#N/A</v>
      </c>
      <c r="BG572" s="23" t="e">
        <f t="shared" si="293"/>
        <v>#N/A</v>
      </c>
      <c r="BH572" s="17" t="e">
        <f>VLOOKUP($E572,'DATA PENGUKURAN GARDU'!$A:$BS,46,0)</f>
        <v>#N/A</v>
      </c>
      <c r="BI572" s="17" t="e">
        <f>VLOOKUP($E572,'DATA PENGUKURAN GARDU'!$A:$BS,53,0)</f>
        <v>#N/A</v>
      </c>
      <c r="BJ572" s="17" t="e">
        <f>VLOOKUP($E572,'DATA PENGUKURAN GARDU'!$A:$BS,54,0)</f>
        <v>#N/A</v>
      </c>
      <c r="BK572" s="20" t="e">
        <f t="shared" si="294"/>
        <v>#N/A</v>
      </c>
      <c r="BL572" s="20" t="e">
        <f t="shared" si="295"/>
        <v>#N/A</v>
      </c>
      <c r="BM572" s="20" t="e">
        <f t="shared" si="296"/>
        <v>#N/A</v>
      </c>
      <c r="BN572" s="25" t="e">
        <f t="shared" si="297"/>
        <v>#N/A</v>
      </c>
      <c r="BO572" s="26" t="str">
        <f t="shared" si="298"/>
        <v>0</v>
      </c>
      <c r="BP572" s="21" t="e">
        <f t="shared" si="299"/>
        <v>#VALUE!</v>
      </c>
      <c r="BQ572" s="20" t="e">
        <f t="shared" si="300"/>
        <v>#N/A</v>
      </c>
      <c r="BR572" s="20" t="e">
        <v>#N/A</v>
      </c>
      <c r="BS572" s="9" t="e">
        <v>#N/A</v>
      </c>
      <c r="BT572" s="2" t="e">
        <f t="shared" si="301"/>
        <v>#VALUE!</v>
      </c>
      <c r="BU572" s="2" t="e">
        <f t="shared" si="269"/>
        <v>#N/A</v>
      </c>
      <c r="BV572" s="2" t="e">
        <f t="shared" si="270"/>
        <v>#N/A</v>
      </c>
    </row>
    <row r="573" s="2" customFormat="1" ht="22.95" customHeight="1" spans="1:74">
      <c r="A573" s="9" t="str">
        <f t="shared" si="271"/>
        <v>NL 042Induk</v>
      </c>
      <c r="B573" s="9" t="str">
        <f t="shared" si="272"/>
        <v>NL 042jurusan 1</v>
      </c>
      <c r="C573" s="9" t="str">
        <f t="shared" si="273"/>
        <v>NL 042jurusan 2</v>
      </c>
      <c r="D573" s="9" t="str">
        <f t="shared" si="274"/>
        <v>NL 042jurusan 3</v>
      </c>
      <c r="E573" s="9" t="str">
        <f t="shared" si="275"/>
        <v>NL 042jurusan 4</v>
      </c>
      <c r="F573" s="10" t="s">
        <v>324</v>
      </c>
      <c r="G573" s="10" t="s">
        <v>101</v>
      </c>
      <c r="H573" s="10" t="s">
        <v>730</v>
      </c>
      <c r="I573" s="10">
        <v>0.83939</v>
      </c>
      <c r="J573" s="10">
        <v>124.00167</v>
      </c>
      <c r="K573" s="10" t="s">
        <v>7465</v>
      </c>
      <c r="L573" s="10" t="s">
        <v>7465</v>
      </c>
      <c r="M573" s="10" t="s">
        <v>7465</v>
      </c>
      <c r="N573" s="14">
        <f t="shared" si="276"/>
        <v>0</v>
      </c>
      <c r="O573" s="15" t="e">
        <f t="shared" si="277"/>
        <v>#VALUE!</v>
      </c>
      <c r="P573" s="15" t="e">
        <f t="shared" si="278"/>
        <v>#VALUE!</v>
      </c>
      <c r="Q573" s="17" t="e">
        <f>VLOOKUP($A573,'DATA PENGUKURAN GARDU'!$A:$BS,42,0)</f>
        <v>#N/A</v>
      </c>
      <c r="R573" s="18" t="e">
        <f t="shared" si="279"/>
        <v>#N/A</v>
      </c>
      <c r="S573" s="17" t="e">
        <f>VLOOKUP($A573,'DATA PENGUKURAN GARDU'!$A:$BS,44,0)</f>
        <v>#N/A</v>
      </c>
      <c r="T573" s="18" t="e">
        <f t="shared" si="280"/>
        <v>#N/A</v>
      </c>
      <c r="U573" s="17" t="e">
        <f>VLOOKUP($A573,'DATA PENGUKURAN GARDU'!$A:$BS,46,0)</f>
        <v>#N/A</v>
      </c>
      <c r="V573" s="18" t="e">
        <f t="shared" si="281"/>
        <v>#N/A</v>
      </c>
      <c r="W573" s="17" t="e">
        <f>VLOOKUP($A573,'DATA PENGUKURAN GARDU'!$A:$BS,48,0)</f>
        <v>#N/A</v>
      </c>
      <c r="X573" s="17" t="e">
        <f>VLOOKUP($A573,'DATA PENGUKURAN GARDU'!$A:$BS,53,0)</f>
        <v>#N/A</v>
      </c>
      <c r="Y573" s="17" t="e">
        <f>VLOOKUP($A573,'DATA PENGUKURAN GARDU'!$A:$BS,54,0)</f>
        <v>#N/A</v>
      </c>
      <c r="Z573" s="17" t="e">
        <f>VLOOKUP($A573,'DATA PENGUKURAN GARDU'!$A:$BS,55,0)</f>
        <v>#N/A</v>
      </c>
      <c r="AA573" s="20" t="e">
        <f>VLOOKUP($B573,'DATA PENGUKURAN GARDU'!$A:$BS,42,0)</f>
        <v>#N/A</v>
      </c>
      <c r="AB573" s="21" t="e">
        <f t="shared" si="282"/>
        <v>#N/A</v>
      </c>
      <c r="AC573" s="20" t="e">
        <f>VLOOKUP($B573,'DATA PENGUKURAN GARDU'!$A:$BS,44,0)</f>
        <v>#N/A</v>
      </c>
      <c r="AD573" s="21" t="e">
        <f t="shared" si="283"/>
        <v>#N/A</v>
      </c>
      <c r="AE573" s="20" t="e">
        <f>VLOOKUP($B573,'DATA PENGUKURAN GARDU'!$A:$BS,46,0)</f>
        <v>#N/A</v>
      </c>
      <c r="AF573" s="21" t="e">
        <f t="shared" si="284"/>
        <v>#N/A</v>
      </c>
      <c r="AG573" s="20" t="e">
        <f>VLOOKUP($B573,'DATA PENGUKURAN GARDU'!$A:$BS,46,0)</f>
        <v>#N/A</v>
      </c>
      <c r="AH573" s="20" t="e">
        <f>VLOOKUP($B573,'DATA PENGUKURAN GARDU'!$A:$BS,53,0)</f>
        <v>#N/A</v>
      </c>
      <c r="AI573" s="20" t="e">
        <f>VLOOKUP($B573,'DATA PENGUKURAN GARDU'!$A:$BS,54,0)</f>
        <v>#N/A</v>
      </c>
      <c r="AJ573" s="17" t="e">
        <f>VLOOKUP($C573,'DATA PENGUKURAN GARDU'!$A:$BS,42,0)</f>
        <v>#N/A</v>
      </c>
      <c r="AK573" s="23" t="e">
        <f t="shared" si="285"/>
        <v>#N/A</v>
      </c>
      <c r="AL573" s="17" t="e">
        <f>VLOOKUP($C573,'DATA PENGUKURAN GARDU'!$A:$BS,44,0)</f>
        <v>#N/A</v>
      </c>
      <c r="AM573" s="23" t="e">
        <f t="shared" si="286"/>
        <v>#N/A</v>
      </c>
      <c r="AN573" s="17" t="e">
        <f>VLOOKUP($C573,'DATA PENGUKURAN GARDU'!$A:$BS,46,0)</f>
        <v>#N/A</v>
      </c>
      <c r="AO573" s="23" t="e">
        <f t="shared" si="287"/>
        <v>#N/A</v>
      </c>
      <c r="AP573" s="17" t="e">
        <f>VLOOKUP($C573,'DATA PENGUKURAN GARDU'!$A:$BS,46,0)</f>
        <v>#N/A</v>
      </c>
      <c r="AQ573" s="17" t="e">
        <f>VLOOKUP($C573,'DATA PENGUKURAN GARDU'!$A:$BS,53,0)</f>
        <v>#N/A</v>
      </c>
      <c r="AR573" s="17" t="e">
        <f>VLOOKUP($C573,'DATA PENGUKURAN GARDU'!$A:$BS,54,0)</f>
        <v>#N/A</v>
      </c>
      <c r="AS573" s="20" t="e">
        <f>VLOOKUP($D573,'DATA PENGUKURAN GARDU'!$A:$BS,42,0)</f>
        <v>#N/A</v>
      </c>
      <c r="AT573" s="21" t="e">
        <f t="shared" si="288"/>
        <v>#N/A</v>
      </c>
      <c r="AU573" s="20" t="e">
        <f>VLOOKUP($D573,'DATA PENGUKURAN GARDU'!$A:$BS,44,0)</f>
        <v>#N/A</v>
      </c>
      <c r="AV573" s="21" t="e">
        <f t="shared" si="289"/>
        <v>#N/A</v>
      </c>
      <c r="AW573" s="20" t="e">
        <f>VLOOKUP($D573,'DATA PENGUKURAN GARDU'!$A:$BS,46,0)</f>
        <v>#N/A</v>
      </c>
      <c r="AX573" s="21" t="e">
        <f t="shared" si="290"/>
        <v>#N/A</v>
      </c>
      <c r="AY573" s="20" t="e">
        <f>VLOOKUP($D573,'DATA PENGUKURAN GARDU'!$A:$BS,46,0)</f>
        <v>#N/A</v>
      </c>
      <c r="AZ573" s="20" t="e">
        <f>VLOOKUP($D573,'DATA PENGUKURAN GARDU'!$A:$BS,53,0)</f>
        <v>#N/A</v>
      </c>
      <c r="BA573" s="20" t="e">
        <f>VLOOKUP($D573,'DATA PENGUKURAN GARDU'!$A:$BS,54,0)</f>
        <v>#N/A</v>
      </c>
      <c r="BB573" s="17" t="e">
        <f>VLOOKUP($E573,'DATA PENGUKURAN GARDU'!$A:$BS,42,0)</f>
        <v>#N/A</v>
      </c>
      <c r="BC573" s="23" t="e">
        <f t="shared" si="291"/>
        <v>#N/A</v>
      </c>
      <c r="BD573" s="17" t="e">
        <f>VLOOKUP($E573,'DATA PENGUKURAN GARDU'!$A:$BS,44,0)</f>
        <v>#N/A</v>
      </c>
      <c r="BE573" s="23" t="e">
        <f t="shared" si="292"/>
        <v>#N/A</v>
      </c>
      <c r="BF573" s="17" t="e">
        <f>VLOOKUP($E573,'DATA PENGUKURAN GARDU'!$A:$BS,46,0)</f>
        <v>#N/A</v>
      </c>
      <c r="BG573" s="23" t="e">
        <f t="shared" si="293"/>
        <v>#N/A</v>
      </c>
      <c r="BH573" s="17" t="e">
        <f>VLOOKUP($E573,'DATA PENGUKURAN GARDU'!$A:$BS,46,0)</f>
        <v>#N/A</v>
      </c>
      <c r="BI573" s="17" t="e">
        <f>VLOOKUP($E573,'DATA PENGUKURAN GARDU'!$A:$BS,53,0)</f>
        <v>#N/A</v>
      </c>
      <c r="BJ573" s="17" t="e">
        <f>VLOOKUP($E573,'DATA PENGUKURAN GARDU'!$A:$BS,54,0)</f>
        <v>#N/A</v>
      </c>
      <c r="BK573" s="20" t="e">
        <f t="shared" si="294"/>
        <v>#N/A</v>
      </c>
      <c r="BL573" s="20" t="e">
        <f t="shared" si="295"/>
        <v>#N/A</v>
      </c>
      <c r="BM573" s="20" t="e">
        <f t="shared" si="296"/>
        <v>#N/A</v>
      </c>
      <c r="BN573" s="25" t="e">
        <f t="shared" si="297"/>
        <v>#N/A</v>
      </c>
      <c r="BO573" s="26" t="str">
        <f t="shared" si="298"/>
        <v>0</v>
      </c>
      <c r="BP573" s="21" t="e">
        <f t="shared" si="299"/>
        <v>#VALUE!</v>
      </c>
      <c r="BQ573" s="20" t="e">
        <f t="shared" si="300"/>
        <v>#N/A</v>
      </c>
      <c r="BR573" s="20" t="e">
        <v>#N/A</v>
      </c>
      <c r="BS573" s="9" t="e">
        <v>#N/A</v>
      </c>
      <c r="BT573" s="2" t="e">
        <f t="shared" si="301"/>
        <v>#VALUE!</v>
      </c>
      <c r="BU573" s="2" t="e">
        <f t="shared" si="269"/>
        <v>#N/A</v>
      </c>
      <c r="BV573" s="2" t="e">
        <f t="shared" si="270"/>
        <v>#N/A</v>
      </c>
    </row>
    <row r="574" s="2" customFormat="1" ht="22.95" customHeight="1" spans="1:74">
      <c r="A574" s="9" t="str">
        <f t="shared" si="271"/>
        <v>NL 045Induk</v>
      </c>
      <c r="B574" s="9" t="str">
        <f t="shared" si="272"/>
        <v>NL 045jurusan 1</v>
      </c>
      <c r="C574" s="9" t="str">
        <f t="shared" si="273"/>
        <v>NL 045jurusan 2</v>
      </c>
      <c r="D574" s="9" t="str">
        <f t="shared" si="274"/>
        <v>NL 045jurusan 3</v>
      </c>
      <c r="E574" s="9" t="str">
        <f t="shared" si="275"/>
        <v>NL 045jurusan 4</v>
      </c>
      <c r="F574" s="10" t="s">
        <v>324</v>
      </c>
      <c r="G574" s="10" t="s">
        <v>101</v>
      </c>
      <c r="H574" s="10" t="s">
        <v>731</v>
      </c>
      <c r="I574" s="10">
        <v>0.81747</v>
      </c>
      <c r="J574" s="10">
        <v>124.05294</v>
      </c>
      <c r="K574" s="10" t="s">
        <v>7465</v>
      </c>
      <c r="L574" s="10" t="s">
        <v>7465</v>
      </c>
      <c r="M574" s="10" t="s">
        <v>7465</v>
      </c>
      <c r="N574" s="14">
        <f t="shared" si="276"/>
        <v>0</v>
      </c>
      <c r="O574" s="15" t="e">
        <f t="shared" si="277"/>
        <v>#VALUE!</v>
      </c>
      <c r="P574" s="15" t="e">
        <f t="shared" si="278"/>
        <v>#VALUE!</v>
      </c>
      <c r="Q574" s="17" t="e">
        <f>VLOOKUP($A574,'DATA PENGUKURAN GARDU'!$A:$BS,42,0)</f>
        <v>#N/A</v>
      </c>
      <c r="R574" s="18" t="e">
        <f t="shared" si="279"/>
        <v>#N/A</v>
      </c>
      <c r="S574" s="17" t="e">
        <f>VLOOKUP($A574,'DATA PENGUKURAN GARDU'!$A:$BS,44,0)</f>
        <v>#N/A</v>
      </c>
      <c r="T574" s="18" t="e">
        <f t="shared" si="280"/>
        <v>#N/A</v>
      </c>
      <c r="U574" s="17" t="e">
        <f>VLOOKUP($A574,'DATA PENGUKURAN GARDU'!$A:$BS,46,0)</f>
        <v>#N/A</v>
      </c>
      <c r="V574" s="18" t="e">
        <f t="shared" si="281"/>
        <v>#N/A</v>
      </c>
      <c r="W574" s="17" t="e">
        <f>VLOOKUP($A574,'DATA PENGUKURAN GARDU'!$A:$BS,48,0)</f>
        <v>#N/A</v>
      </c>
      <c r="X574" s="17" t="e">
        <f>VLOOKUP($A574,'DATA PENGUKURAN GARDU'!$A:$BS,53,0)</f>
        <v>#N/A</v>
      </c>
      <c r="Y574" s="17" t="e">
        <f>VLOOKUP($A574,'DATA PENGUKURAN GARDU'!$A:$BS,54,0)</f>
        <v>#N/A</v>
      </c>
      <c r="Z574" s="17" t="e">
        <f>VLOOKUP($A574,'DATA PENGUKURAN GARDU'!$A:$BS,55,0)</f>
        <v>#N/A</v>
      </c>
      <c r="AA574" s="20" t="e">
        <f>VLOOKUP($B574,'DATA PENGUKURAN GARDU'!$A:$BS,42,0)</f>
        <v>#N/A</v>
      </c>
      <c r="AB574" s="21" t="e">
        <f t="shared" si="282"/>
        <v>#N/A</v>
      </c>
      <c r="AC574" s="20" t="e">
        <f>VLOOKUP($B574,'DATA PENGUKURAN GARDU'!$A:$BS,44,0)</f>
        <v>#N/A</v>
      </c>
      <c r="AD574" s="21" t="e">
        <f t="shared" si="283"/>
        <v>#N/A</v>
      </c>
      <c r="AE574" s="20" t="e">
        <f>VLOOKUP($B574,'DATA PENGUKURAN GARDU'!$A:$BS,46,0)</f>
        <v>#N/A</v>
      </c>
      <c r="AF574" s="21" t="e">
        <f t="shared" si="284"/>
        <v>#N/A</v>
      </c>
      <c r="AG574" s="20" t="e">
        <f>VLOOKUP($B574,'DATA PENGUKURAN GARDU'!$A:$BS,46,0)</f>
        <v>#N/A</v>
      </c>
      <c r="AH574" s="20" t="e">
        <f>VLOOKUP($B574,'DATA PENGUKURAN GARDU'!$A:$BS,53,0)</f>
        <v>#N/A</v>
      </c>
      <c r="AI574" s="20" t="e">
        <f>VLOOKUP($B574,'DATA PENGUKURAN GARDU'!$A:$BS,54,0)</f>
        <v>#N/A</v>
      </c>
      <c r="AJ574" s="17" t="e">
        <f>VLOOKUP($C574,'DATA PENGUKURAN GARDU'!$A:$BS,42,0)</f>
        <v>#N/A</v>
      </c>
      <c r="AK574" s="23" t="e">
        <f t="shared" si="285"/>
        <v>#N/A</v>
      </c>
      <c r="AL574" s="17" t="e">
        <f>VLOOKUP($C574,'DATA PENGUKURAN GARDU'!$A:$BS,44,0)</f>
        <v>#N/A</v>
      </c>
      <c r="AM574" s="23" t="e">
        <f t="shared" si="286"/>
        <v>#N/A</v>
      </c>
      <c r="AN574" s="17" t="e">
        <f>VLOOKUP($C574,'DATA PENGUKURAN GARDU'!$A:$BS,46,0)</f>
        <v>#N/A</v>
      </c>
      <c r="AO574" s="23" t="e">
        <f t="shared" si="287"/>
        <v>#N/A</v>
      </c>
      <c r="AP574" s="17" t="e">
        <f>VLOOKUP($C574,'DATA PENGUKURAN GARDU'!$A:$BS,46,0)</f>
        <v>#N/A</v>
      </c>
      <c r="AQ574" s="17" t="e">
        <f>VLOOKUP($C574,'DATA PENGUKURAN GARDU'!$A:$BS,53,0)</f>
        <v>#N/A</v>
      </c>
      <c r="AR574" s="17" t="e">
        <f>VLOOKUP($C574,'DATA PENGUKURAN GARDU'!$A:$BS,54,0)</f>
        <v>#N/A</v>
      </c>
      <c r="AS574" s="20" t="e">
        <f>VLOOKUP($D574,'DATA PENGUKURAN GARDU'!$A:$BS,42,0)</f>
        <v>#N/A</v>
      </c>
      <c r="AT574" s="21" t="e">
        <f t="shared" si="288"/>
        <v>#N/A</v>
      </c>
      <c r="AU574" s="20" t="e">
        <f>VLOOKUP($D574,'DATA PENGUKURAN GARDU'!$A:$BS,44,0)</f>
        <v>#N/A</v>
      </c>
      <c r="AV574" s="21" t="e">
        <f t="shared" si="289"/>
        <v>#N/A</v>
      </c>
      <c r="AW574" s="20" t="e">
        <f>VLOOKUP($D574,'DATA PENGUKURAN GARDU'!$A:$BS,46,0)</f>
        <v>#N/A</v>
      </c>
      <c r="AX574" s="21" t="e">
        <f t="shared" si="290"/>
        <v>#N/A</v>
      </c>
      <c r="AY574" s="20" t="e">
        <f>VLOOKUP($D574,'DATA PENGUKURAN GARDU'!$A:$BS,46,0)</f>
        <v>#N/A</v>
      </c>
      <c r="AZ574" s="20" t="e">
        <f>VLOOKUP($D574,'DATA PENGUKURAN GARDU'!$A:$BS,53,0)</f>
        <v>#N/A</v>
      </c>
      <c r="BA574" s="20" t="e">
        <f>VLOOKUP($D574,'DATA PENGUKURAN GARDU'!$A:$BS,54,0)</f>
        <v>#N/A</v>
      </c>
      <c r="BB574" s="17" t="e">
        <f>VLOOKUP($E574,'DATA PENGUKURAN GARDU'!$A:$BS,42,0)</f>
        <v>#N/A</v>
      </c>
      <c r="BC574" s="23" t="e">
        <f t="shared" si="291"/>
        <v>#N/A</v>
      </c>
      <c r="BD574" s="17" t="e">
        <f>VLOOKUP($E574,'DATA PENGUKURAN GARDU'!$A:$BS,44,0)</f>
        <v>#N/A</v>
      </c>
      <c r="BE574" s="23" t="e">
        <f t="shared" si="292"/>
        <v>#N/A</v>
      </c>
      <c r="BF574" s="17" t="e">
        <f>VLOOKUP($E574,'DATA PENGUKURAN GARDU'!$A:$BS,46,0)</f>
        <v>#N/A</v>
      </c>
      <c r="BG574" s="23" t="e">
        <f t="shared" si="293"/>
        <v>#N/A</v>
      </c>
      <c r="BH574" s="17" t="e">
        <f>VLOOKUP($E574,'DATA PENGUKURAN GARDU'!$A:$BS,46,0)</f>
        <v>#N/A</v>
      </c>
      <c r="BI574" s="17" t="e">
        <f>VLOOKUP($E574,'DATA PENGUKURAN GARDU'!$A:$BS,53,0)</f>
        <v>#N/A</v>
      </c>
      <c r="BJ574" s="17" t="e">
        <f>VLOOKUP($E574,'DATA PENGUKURAN GARDU'!$A:$BS,54,0)</f>
        <v>#N/A</v>
      </c>
      <c r="BK574" s="20" t="e">
        <f t="shared" si="294"/>
        <v>#N/A</v>
      </c>
      <c r="BL574" s="20" t="e">
        <f t="shared" si="295"/>
        <v>#N/A</v>
      </c>
      <c r="BM574" s="20" t="e">
        <f t="shared" si="296"/>
        <v>#N/A</v>
      </c>
      <c r="BN574" s="25" t="e">
        <f t="shared" si="297"/>
        <v>#N/A</v>
      </c>
      <c r="BO574" s="26" t="str">
        <f t="shared" si="298"/>
        <v>0</v>
      </c>
      <c r="BP574" s="21" t="e">
        <f t="shared" si="299"/>
        <v>#VALUE!</v>
      </c>
      <c r="BQ574" s="20" t="e">
        <f t="shared" si="300"/>
        <v>#N/A</v>
      </c>
      <c r="BR574" s="20" t="e">
        <v>#N/A</v>
      </c>
      <c r="BS574" s="9" t="e">
        <v>#N/A</v>
      </c>
      <c r="BT574" s="2" t="e">
        <f t="shared" si="301"/>
        <v>#VALUE!</v>
      </c>
      <c r="BU574" s="2" t="e">
        <f t="shared" si="269"/>
        <v>#N/A</v>
      </c>
      <c r="BV574" s="2" t="e">
        <f t="shared" si="270"/>
        <v>#N/A</v>
      </c>
    </row>
    <row r="575" s="2" customFormat="1" ht="22.95" customHeight="1" spans="1:74">
      <c r="A575" s="9" t="str">
        <f t="shared" si="271"/>
        <v>N 019Induk</v>
      </c>
      <c r="B575" s="9" t="str">
        <f t="shared" si="272"/>
        <v>N 019jurusan 1</v>
      </c>
      <c r="C575" s="9" t="str">
        <f t="shared" si="273"/>
        <v>N 019jurusan 2</v>
      </c>
      <c r="D575" s="9" t="str">
        <f t="shared" si="274"/>
        <v>N 019jurusan 3</v>
      </c>
      <c r="E575" s="9" t="str">
        <f t="shared" si="275"/>
        <v>N 019jurusan 4</v>
      </c>
      <c r="F575" s="10" t="s">
        <v>226</v>
      </c>
      <c r="G575" s="10" t="s">
        <v>101</v>
      </c>
      <c r="H575" s="10" t="s">
        <v>732</v>
      </c>
      <c r="I575" s="10">
        <v>0.95719</v>
      </c>
      <c r="J575" s="10">
        <v>124.18355</v>
      </c>
      <c r="K575" s="10" t="s">
        <v>7465</v>
      </c>
      <c r="L575" s="10" t="s">
        <v>7465</v>
      </c>
      <c r="M575" s="10" t="s">
        <v>7465</v>
      </c>
      <c r="N575" s="14">
        <f t="shared" si="276"/>
        <v>0</v>
      </c>
      <c r="O575" s="15" t="e">
        <f t="shared" si="277"/>
        <v>#VALUE!</v>
      </c>
      <c r="P575" s="15" t="e">
        <f t="shared" si="278"/>
        <v>#VALUE!</v>
      </c>
      <c r="Q575" s="17" t="e">
        <f>VLOOKUP($A575,'DATA PENGUKURAN GARDU'!$A:$BS,42,0)</f>
        <v>#N/A</v>
      </c>
      <c r="R575" s="18" t="e">
        <f t="shared" si="279"/>
        <v>#N/A</v>
      </c>
      <c r="S575" s="17" t="e">
        <f>VLOOKUP($A575,'DATA PENGUKURAN GARDU'!$A:$BS,44,0)</f>
        <v>#N/A</v>
      </c>
      <c r="T575" s="18" t="e">
        <f t="shared" si="280"/>
        <v>#N/A</v>
      </c>
      <c r="U575" s="17" t="e">
        <f>VLOOKUP($A575,'DATA PENGUKURAN GARDU'!$A:$BS,46,0)</f>
        <v>#N/A</v>
      </c>
      <c r="V575" s="18" t="e">
        <f t="shared" si="281"/>
        <v>#N/A</v>
      </c>
      <c r="W575" s="17" t="e">
        <f>VLOOKUP($A575,'DATA PENGUKURAN GARDU'!$A:$BS,48,0)</f>
        <v>#N/A</v>
      </c>
      <c r="X575" s="17" t="e">
        <f>VLOOKUP($A575,'DATA PENGUKURAN GARDU'!$A:$BS,53,0)</f>
        <v>#N/A</v>
      </c>
      <c r="Y575" s="17" t="e">
        <f>VLOOKUP($A575,'DATA PENGUKURAN GARDU'!$A:$BS,54,0)</f>
        <v>#N/A</v>
      </c>
      <c r="Z575" s="17" t="e">
        <f>VLOOKUP($A575,'DATA PENGUKURAN GARDU'!$A:$BS,55,0)</f>
        <v>#N/A</v>
      </c>
      <c r="AA575" s="20" t="e">
        <f>VLOOKUP($B575,'DATA PENGUKURAN GARDU'!$A:$BS,42,0)</f>
        <v>#N/A</v>
      </c>
      <c r="AB575" s="21" t="e">
        <f t="shared" si="282"/>
        <v>#N/A</v>
      </c>
      <c r="AC575" s="20" t="e">
        <f>VLOOKUP($B575,'DATA PENGUKURAN GARDU'!$A:$BS,44,0)</f>
        <v>#N/A</v>
      </c>
      <c r="AD575" s="21" t="e">
        <f t="shared" si="283"/>
        <v>#N/A</v>
      </c>
      <c r="AE575" s="20" t="e">
        <f>VLOOKUP($B575,'DATA PENGUKURAN GARDU'!$A:$BS,46,0)</f>
        <v>#N/A</v>
      </c>
      <c r="AF575" s="21" t="e">
        <f t="shared" si="284"/>
        <v>#N/A</v>
      </c>
      <c r="AG575" s="20" t="e">
        <f>VLOOKUP($B575,'DATA PENGUKURAN GARDU'!$A:$BS,46,0)</f>
        <v>#N/A</v>
      </c>
      <c r="AH575" s="20" t="e">
        <f>VLOOKUP($B575,'DATA PENGUKURAN GARDU'!$A:$BS,53,0)</f>
        <v>#N/A</v>
      </c>
      <c r="AI575" s="20" t="e">
        <f>VLOOKUP($B575,'DATA PENGUKURAN GARDU'!$A:$BS,54,0)</f>
        <v>#N/A</v>
      </c>
      <c r="AJ575" s="17" t="e">
        <f>VLOOKUP($C575,'DATA PENGUKURAN GARDU'!$A:$BS,42,0)</f>
        <v>#N/A</v>
      </c>
      <c r="AK575" s="23" t="e">
        <f t="shared" si="285"/>
        <v>#N/A</v>
      </c>
      <c r="AL575" s="17" t="e">
        <f>VLOOKUP($C575,'DATA PENGUKURAN GARDU'!$A:$BS,44,0)</f>
        <v>#N/A</v>
      </c>
      <c r="AM575" s="23" t="e">
        <f t="shared" si="286"/>
        <v>#N/A</v>
      </c>
      <c r="AN575" s="17" t="e">
        <f>VLOOKUP($C575,'DATA PENGUKURAN GARDU'!$A:$BS,46,0)</f>
        <v>#N/A</v>
      </c>
      <c r="AO575" s="23" t="e">
        <f t="shared" si="287"/>
        <v>#N/A</v>
      </c>
      <c r="AP575" s="17" t="e">
        <f>VLOOKUP($C575,'DATA PENGUKURAN GARDU'!$A:$BS,46,0)</f>
        <v>#N/A</v>
      </c>
      <c r="AQ575" s="17" t="e">
        <f>VLOOKUP($C575,'DATA PENGUKURAN GARDU'!$A:$BS,53,0)</f>
        <v>#N/A</v>
      </c>
      <c r="AR575" s="17" t="e">
        <f>VLOOKUP($C575,'DATA PENGUKURAN GARDU'!$A:$BS,54,0)</f>
        <v>#N/A</v>
      </c>
      <c r="AS575" s="20" t="e">
        <f>VLOOKUP($D575,'DATA PENGUKURAN GARDU'!$A:$BS,42,0)</f>
        <v>#N/A</v>
      </c>
      <c r="AT575" s="21" t="e">
        <f t="shared" si="288"/>
        <v>#N/A</v>
      </c>
      <c r="AU575" s="20" t="e">
        <f>VLOOKUP($D575,'DATA PENGUKURAN GARDU'!$A:$BS,44,0)</f>
        <v>#N/A</v>
      </c>
      <c r="AV575" s="21" t="e">
        <f t="shared" si="289"/>
        <v>#N/A</v>
      </c>
      <c r="AW575" s="20" t="e">
        <f>VLOOKUP($D575,'DATA PENGUKURAN GARDU'!$A:$BS,46,0)</f>
        <v>#N/A</v>
      </c>
      <c r="AX575" s="21" t="e">
        <f t="shared" si="290"/>
        <v>#N/A</v>
      </c>
      <c r="AY575" s="20" t="e">
        <f>VLOOKUP($D575,'DATA PENGUKURAN GARDU'!$A:$BS,46,0)</f>
        <v>#N/A</v>
      </c>
      <c r="AZ575" s="20" t="e">
        <f>VLOOKUP($D575,'DATA PENGUKURAN GARDU'!$A:$BS,53,0)</f>
        <v>#N/A</v>
      </c>
      <c r="BA575" s="20" t="e">
        <f>VLOOKUP($D575,'DATA PENGUKURAN GARDU'!$A:$BS,54,0)</f>
        <v>#N/A</v>
      </c>
      <c r="BB575" s="17" t="e">
        <f>VLOOKUP($E575,'DATA PENGUKURAN GARDU'!$A:$BS,42,0)</f>
        <v>#N/A</v>
      </c>
      <c r="BC575" s="23" t="e">
        <f t="shared" si="291"/>
        <v>#N/A</v>
      </c>
      <c r="BD575" s="17" t="e">
        <f>VLOOKUP($E575,'DATA PENGUKURAN GARDU'!$A:$BS,44,0)</f>
        <v>#N/A</v>
      </c>
      <c r="BE575" s="23" t="e">
        <f t="shared" si="292"/>
        <v>#N/A</v>
      </c>
      <c r="BF575" s="17" t="e">
        <f>VLOOKUP($E575,'DATA PENGUKURAN GARDU'!$A:$BS,46,0)</f>
        <v>#N/A</v>
      </c>
      <c r="BG575" s="23" t="e">
        <f t="shared" si="293"/>
        <v>#N/A</v>
      </c>
      <c r="BH575" s="17" t="e">
        <f>VLOOKUP($E575,'DATA PENGUKURAN GARDU'!$A:$BS,46,0)</f>
        <v>#N/A</v>
      </c>
      <c r="BI575" s="17" t="e">
        <f>VLOOKUP($E575,'DATA PENGUKURAN GARDU'!$A:$BS,53,0)</f>
        <v>#N/A</v>
      </c>
      <c r="BJ575" s="17" t="e">
        <f>VLOOKUP($E575,'DATA PENGUKURAN GARDU'!$A:$BS,54,0)</f>
        <v>#N/A</v>
      </c>
      <c r="BK575" s="20" t="e">
        <f t="shared" si="294"/>
        <v>#N/A</v>
      </c>
      <c r="BL575" s="20" t="e">
        <f t="shared" si="295"/>
        <v>#N/A</v>
      </c>
      <c r="BM575" s="20" t="e">
        <f t="shared" si="296"/>
        <v>#N/A</v>
      </c>
      <c r="BN575" s="25" t="e">
        <f t="shared" si="297"/>
        <v>#N/A</v>
      </c>
      <c r="BO575" s="26" t="str">
        <f t="shared" si="298"/>
        <v>0</v>
      </c>
      <c r="BP575" s="21" t="e">
        <f t="shared" si="299"/>
        <v>#VALUE!</v>
      </c>
      <c r="BQ575" s="20" t="e">
        <f t="shared" si="300"/>
        <v>#N/A</v>
      </c>
      <c r="BR575" s="20" t="e">
        <v>#N/A</v>
      </c>
      <c r="BS575" s="9" t="e">
        <v>#N/A</v>
      </c>
      <c r="BT575" s="2" t="e">
        <f t="shared" si="301"/>
        <v>#VALUE!</v>
      </c>
      <c r="BU575" s="2" t="e">
        <f t="shared" si="269"/>
        <v>#N/A</v>
      </c>
      <c r="BV575" s="2" t="e">
        <f t="shared" si="270"/>
        <v>#N/A</v>
      </c>
    </row>
    <row r="576" s="2" customFormat="1" ht="22.95" customHeight="1" spans="1:74">
      <c r="A576" s="9" t="str">
        <f t="shared" si="271"/>
        <v>N 022Induk</v>
      </c>
      <c r="B576" s="9" t="str">
        <f t="shared" si="272"/>
        <v>N 022jurusan 1</v>
      </c>
      <c r="C576" s="9" t="str">
        <f t="shared" si="273"/>
        <v>N 022jurusan 2</v>
      </c>
      <c r="D576" s="9" t="str">
        <f t="shared" si="274"/>
        <v>N 022jurusan 3</v>
      </c>
      <c r="E576" s="9" t="str">
        <f t="shared" si="275"/>
        <v>N 022jurusan 4</v>
      </c>
      <c r="F576" s="10" t="s">
        <v>226</v>
      </c>
      <c r="G576" s="10" t="s">
        <v>101</v>
      </c>
      <c r="H576" s="10" t="s">
        <v>733</v>
      </c>
      <c r="I576" s="10">
        <v>0.97197</v>
      </c>
      <c r="J576" s="10">
        <v>124.18262</v>
      </c>
      <c r="K576" s="10" t="s">
        <v>7465</v>
      </c>
      <c r="L576" s="10" t="s">
        <v>7465</v>
      </c>
      <c r="M576" s="10" t="s">
        <v>7465</v>
      </c>
      <c r="N576" s="14">
        <f t="shared" si="276"/>
        <v>0</v>
      </c>
      <c r="O576" s="15" t="e">
        <f t="shared" si="277"/>
        <v>#VALUE!</v>
      </c>
      <c r="P576" s="15" t="e">
        <f t="shared" si="278"/>
        <v>#VALUE!</v>
      </c>
      <c r="Q576" s="17" t="e">
        <f>VLOOKUP($A576,'DATA PENGUKURAN GARDU'!$A:$BS,42,0)</f>
        <v>#N/A</v>
      </c>
      <c r="R576" s="18" t="e">
        <f t="shared" si="279"/>
        <v>#N/A</v>
      </c>
      <c r="S576" s="17" t="e">
        <f>VLOOKUP($A576,'DATA PENGUKURAN GARDU'!$A:$BS,44,0)</f>
        <v>#N/A</v>
      </c>
      <c r="T576" s="18" t="e">
        <f t="shared" si="280"/>
        <v>#N/A</v>
      </c>
      <c r="U576" s="17" t="e">
        <f>VLOOKUP($A576,'DATA PENGUKURAN GARDU'!$A:$BS,46,0)</f>
        <v>#N/A</v>
      </c>
      <c r="V576" s="18" t="e">
        <f t="shared" si="281"/>
        <v>#N/A</v>
      </c>
      <c r="W576" s="17" t="e">
        <f>VLOOKUP($A576,'DATA PENGUKURAN GARDU'!$A:$BS,48,0)</f>
        <v>#N/A</v>
      </c>
      <c r="X576" s="17" t="e">
        <f>VLOOKUP($A576,'DATA PENGUKURAN GARDU'!$A:$BS,53,0)</f>
        <v>#N/A</v>
      </c>
      <c r="Y576" s="17" t="e">
        <f>VLOOKUP($A576,'DATA PENGUKURAN GARDU'!$A:$BS,54,0)</f>
        <v>#N/A</v>
      </c>
      <c r="Z576" s="17" t="e">
        <f>VLOOKUP($A576,'DATA PENGUKURAN GARDU'!$A:$BS,55,0)</f>
        <v>#N/A</v>
      </c>
      <c r="AA576" s="20" t="e">
        <f>VLOOKUP($B576,'DATA PENGUKURAN GARDU'!$A:$BS,42,0)</f>
        <v>#N/A</v>
      </c>
      <c r="AB576" s="21" t="e">
        <f t="shared" si="282"/>
        <v>#N/A</v>
      </c>
      <c r="AC576" s="20" t="e">
        <f>VLOOKUP($B576,'DATA PENGUKURAN GARDU'!$A:$BS,44,0)</f>
        <v>#N/A</v>
      </c>
      <c r="AD576" s="21" t="e">
        <f t="shared" si="283"/>
        <v>#N/A</v>
      </c>
      <c r="AE576" s="20" t="e">
        <f>VLOOKUP($B576,'DATA PENGUKURAN GARDU'!$A:$BS,46,0)</f>
        <v>#N/A</v>
      </c>
      <c r="AF576" s="21" t="e">
        <f t="shared" si="284"/>
        <v>#N/A</v>
      </c>
      <c r="AG576" s="20" t="e">
        <f>VLOOKUP($B576,'DATA PENGUKURAN GARDU'!$A:$BS,46,0)</f>
        <v>#N/A</v>
      </c>
      <c r="AH576" s="20" t="e">
        <f>VLOOKUP($B576,'DATA PENGUKURAN GARDU'!$A:$BS,53,0)</f>
        <v>#N/A</v>
      </c>
      <c r="AI576" s="20" t="e">
        <f>VLOOKUP($B576,'DATA PENGUKURAN GARDU'!$A:$BS,54,0)</f>
        <v>#N/A</v>
      </c>
      <c r="AJ576" s="17" t="e">
        <f>VLOOKUP($C576,'DATA PENGUKURAN GARDU'!$A:$BS,42,0)</f>
        <v>#N/A</v>
      </c>
      <c r="AK576" s="23" t="e">
        <f t="shared" si="285"/>
        <v>#N/A</v>
      </c>
      <c r="AL576" s="17" t="e">
        <f>VLOOKUP($C576,'DATA PENGUKURAN GARDU'!$A:$BS,44,0)</f>
        <v>#N/A</v>
      </c>
      <c r="AM576" s="23" t="e">
        <f t="shared" si="286"/>
        <v>#N/A</v>
      </c>
      <c r="AN576" s="17" t="e">
        <f>VLOOKUP($C576,'DATA PENGUKURAN GARDU'!$A:$BS,46,0)</f>
        <v>#N/A</v>
      </c>
      <c r="AO576" s="23" t="e">
        <f t="shared" si="287"/>
        <v>#N/A</v>
      </c>
      <c r="AP576" s="17" t="e">
        <f>VLOOKUP($C576,'DATA PENGUKURAN GARDU'!$A:$BS,46,0)</f>
        <v>#N/A</v>
      </c>
      <c r="AQ576" s="17" t="e">
        <f>VLOOKUP($C576,'DATA PENGUKURAN GARDU'!$A:$BS,53,0)</f>
        <v>#N/A</v>
      </c>
      <c r="AR576" s="17" t="e">
        <f>VLOOKUP($C576,'DATA PENGUKURAN GARDU'!$A:$BS,54,0)</f>
        <v>#N/A</v>
      </c>
      <c r="AS576" s="20" t="e">
        <f>VLOOKUP($D576,'DATA PENGUKURAN GARDU'!$A:$BS,42,0)</f>
        <v>#N/A</v>
      </c>
      <c r="AT576" s="21" t="e">
        <f t="shared" si="288"/>
        <v>#N/A</v>
      </c>
      <c r="AU576" s="20" t="e">
        <f>VLOOKUP($D576,'DATA PENGUKURAN GARDU'!$A:$BS,44,0)</f>
        <v>#N/A</v>
      </c>
      <c r="AV576" s="21" t="e">
        <f t="shared" si="289"/>
        <v>#N/A</v>
      </c>
      <c r="AW576" s="20" t="e">
        <f>VLOOKUP($D576,'DATA PENGUKURAN GARDU'!$A:$BS,46,0)</f>
        <v>#N/A</v>
      </c>
      <c r="AX576" s="21" t="e">
        <f t="shared" si="290"/>
        <v>#N/A</v>
      </c>
      <c r="AY576" s="20" t="e">
        <f>VLOOKUP($D576,'DATA PENGUKURAN GARDU'!$A:$BS,46,0)</f>
        <v>#N/A</v>
      </c>
      <c r="AZ576" s="20" t="e">
        <f>VLOOKUP($D576,'DATA PENGUKURAN GARDU'!$A:$BS,53,0)</f>
        <v>#N/A</v>
      </c>
      <c r="BA576" s="20" t="e">
        <f>VLOOKUP($D576,'DATA PENGUKURAN GARDU'!$A:$BS,54,0)</f>
        <v>#N/A</v>
      </c>
      <c r="BB576" s="17" t="e">
        <f>VLOOKUP($E576,'DATA PENGUKURAN GARDU'!$A:$BS,42,0)</f>
        <v>#N/A</v>
      </c>
      <c r="BC576" s="23" t="e">
        <f t="shared" si="291"/>
        <v>#N/A</v>
      </c>
      <c r="BD576" s="17" t="e">
        <f>VLOOKUP($E576,'DATA PENGUKURAN GARDU'!$A:$BS,44,0)</f>
        <v>#N/A</v>
      </c>
      <c r="BE576" s="23" t="e">
        <f t="shared" si="292"/>
        <v>#N/A</v>
      </c>
      <c r="BF576" s="17" t="e">
        <f>VLOOKUP($E576,'DATA PENGUKURAN GARDU'!$A:$BS,46,0)</f>
        <v>#N/A</v>
      </c>
      <c r="BG576" s="23" t="e">
        <f t="shared" si="293"/>
        <v>#N/A</v>
      </c>
      <c r="BH576" s="17" t="e">
        <f>VLOOKUP($E576,'DATA PENGUKURAN GARDU'!$A:$BS,46,0)</f>
        <v>#N/A</v>
      </c>
      <c r="BI576" s="17" t="e">
        <f>VLOOKUP($E576,'DATA PENGUKURAN GARDU'!$A:$BS,53,0)</f>
        <v>#N/A</v>
      </c>
      <c r="BJ576" s="17" t="e">
        <f>VLOOKUP($E576,'DATA PENGUKURAN GARDU'!$A:$BS,54,0)</f>
        <v>#N/A</v>
      </c>
      <c r="BK576" s="20" t="e">
        <f t="shared" si="294"/>
        <v>#N/A</v>
      </c>
      <c r="BL576" s="20" t="e">
        <f t="shared" si="295"/>
        <v>#N/A</v>
      </c>
      <c r="BM576" s="20" t="e">
        <f t="shared" si="296"/>
        <v>#N/A</v>
      </c>
      <c r="BN576" s="25" t="e">
        <f t="shared" si="297"/>
        <v>#N/A</v>
      </c>
      <c r="BO576" s="26" t="str">
        <f t="shared" si="298"/>
        <v>0</v>
      </c>
      <c r="BP576" s="21" t="e">
        <f t="shared" si="299"/>
        <v>#VALUE!</v>
      </c>
      <c r="BQ576" s="20" t="e">
        <f t="shared" si="300"/>
        <v>#N/A</v>
      </c>
      <c r="BR576" s="20" t="e">
        <v>#N/A</v>
      </c>
      <c r="BS576" s="9" t="e">
        <v>#N/A</v>
      </c>
      <c r="BT576" s="2" t="e">
        <f t="shared" si="301"/>
        <v>#VALUE!</v>
      </c>
      <c r="BU576" s="2" t="e">
        <f t="shared" si="269"/>
        <v>#N/A</v>
      </c>
      <c r="BV576" s="2" t="e">
        <f t="shared" si="270"/>
        <v>#N/A</v>
      </c>
    </row>
    <row r="577" s="2" customFormat="1" ht="22.95" customHeight="1" spans="1:74">
      <c r="A577" s="9" t="str">
        <f t="shared" si="271"/>
        <v>NW 007Induk</v>
      </c>
      <c r="B577" s="9" t="str">
        <f t="shared" si="272"/>
        <v>NW 007jurusan 1</v>
      </c>
      <c r="C577" s="9" t="str">
        <f t="shared" si="273"/>
        <v>NW 007jurusan 2</v>
      </c>
      <c r="D577" s="9" t="str">
        <f t="shared" si="274"/>
        <v>NW 007jurusan 3</v>
      </c>
      <c r="E577" s="9" t="str">
        <f t="shared" si="275"/>
        <v>NW 007jurusan 4</v>
      </c>
      <c r="F577" s="10" t="s">
        <v>342</v>
      </c>
      <c r="G577" s="10" t="s">
        <v>39</v>
      </c>
      <c r="H577" s="10" t="s">
        <v>734</v>
      </c>
      <c r="I577" s="10">
        <v>1.09657</v>
      </c>
      <c r="J577" s="10">
        <v>124.34814</v>
      </c>
      <c r="K577" s="10" t="s">
        <v>7465</v>
      </c>
      <c r="L577" s="10" t="s">
        <v>7465</v>
      </c>
      <c r="M577" s="10" t="s">
        <v>7465</v>
      </c>
      <c r="N577" s="14">
        <f t="shared" si="276"/>
        <v>0</v>
      </c>
      <c r="O577" s="15" t="e">
        <f t="shared" si="277"/>
        <v>#VALUE!</v>
      </c>
      <c r="P577" s="15" t="e">
        <f t="shared" si="278"/>
        <v>#VALUE!</v>
      </c>
      <c r="Q577" s="17" t="e">
        <f>VLOOKUP($A577,'DATA PENGUKURAN GARDU'!$A:$BS,42,0)</f>
        <v>#N/A</v>
      </c>
      <c r="R577" s="18" t="e">
        <f t="shared" si="279"/>
        <v>#N/A</v>
      </c>
      <c r="S577" s="17" t="e">
        <f>VLOOKUP($A577,'DATA PENGUKURAN GARDU'!$A:$BS,44,0)</f>
        <v>#N/A</v>
      </c>
      <c r="T577" s="18" t="e">
        <f t="shared" si="280"/>
        <v>#N/A</v>
      </c>
      <c r="U577" s="17" t="e">
        <f>VLOOKUP($A577,'DATA PENGUKURAN GARDU'!$A:$BS,46,0)</f>
        <v>#N/A</v>
      </c>
      <c r="V577" s="18" t="e">
        <f t="shared" si="281"/>
        <v>#N/A</v>
      </c>
      <c r="W577" s="17" t="e">
        <f>VLOOKUP($A577,'DATA PENGUKURAN GARDU'!$A:$BS,48,0)</f>
        <v>#N/A</v>
      </c>
      <c r="X577" s="17" t="e">
        <f>VLOOKUP($A577,'DATA PENGUKURAN GARDU'!$A:$BS,53,0)</f>
        <v>#N/A</v>
      </c>
      <c r="Y577" s="17" t="e">
        <f>VLOOKUP($A577,'DATA PENGUKURAN GARDU'!$A:$BS,54,0)</f>
        <v>#N/A</v>
      </c>
      <c r="Z577" s="17" t="e">
        <f>VLOOKUP($A577,'DATA PENGUKURAN GARDU'!$A:$BS,55,0)</f>
        <v>#N/A</v>
      </c>
      <c r="AA577" s="20" t="e">
        <f>VLOOKUP($B577,'DATA PENGUKURAN GARDU'!$A:$BS,42,0)</f>
        <v>#N/A</v>
      </c>
      <c r="AB577" s="21" t="e">
        <f t="shared" si="282"/>
        <v>#N/A</v>
      </c>
      <c r="AC577" s="20" t="e">
        <f>VLOOKUP($B577,'DATA PENGUKURAN GARDU'!$A:$BS,44,0)</f>
        <v>#N/A</v>
      </c>
      <c r="AD577" s="21" t="e">
        <f t="shared" si="283"/>
        <v>#N/A</v>
      </c>
      <c r="AE577" s="20" t="e">
        <f>VLOOKUP($B577,'DATA PENGUKURAN GARDU'!$A:$BS,46,0)</f>
        <v>#N/A</v>
      </c>
      <c r="AF577" s="21" t="e">
        <f t="shared" si="284"/>
        <v>#N/A</v>
      </c>
      <c r="AG577" s="20" t="e">
        <f>VLOOKUP($B577,'DATA PENGUKURAN GARDU'!$A:$BS,46,0)</f>
        <v>#N/A</v>
      </c>
      <c r="AH577" s="20" t="e">
        <f>VLOOKUP($B577,'DATA PENGUKURAN GARDU'!$A:$BS,53,0)</f>
        <v>#N/A</v>
      </c>
      <c r="AI577" s="20" t="e">
        <f>VLOOKUP($B577,'DATA PENGUKURAN GARDU'!$A:$BS,54,0)</f>
        <v>#N/A</v>
      </c>
      <c r="AJ577" s="17" t="e">
        <f>VLOOKUP($C577,'DATA PENGUKURAN GARDU'!$A:$BS,42,0)</f>
        <v>#N/A</v>
      </c>
      <c r="AK577" s="23" t="e">
        <f t="shared" si="285"/>
        <v>#N/A</v>
      </c>
      <c r="AL577" s="17" t="e">
        <f>VLOOKUP($C577,'DATA PENGUKURAN GARDU'!$A:$BS,44,0)</f>
        <v>#N/A</v>
      </c>
      <c r="AM577" s="23" t="e">
        <f t="shared" si="286"/>
        <v>#N/A</v>
      </c>
      <c r="AN577" s="17" t="e">
        <f>VLOOKUP($C577,'DATA PENGUKURAN GARDU'!$A:$BS,46,0)</f>
        <v>#N/A</v>
      </c>
      <c r="AO577" s="23" t="e">
        <f t="shared" si="287"/>
        <v>#N/A</v>
      </c>
      <c r="AP577" s="17" t="e">
        <f>VLOOKUP($C577,'DATA PENGUKURAN GARDU'!$A:$BS,46,0)</f>
        <v>#N/A</v>
      </c>
      <c r="AQ577" s="17" t="e">
        <f>VLOOKUP($C577,'DATA PENGUKURAN GARDU'!$A:$BS,53,0)</f>
        <v>#N/A</v>
      </c>
      <c r="AR577" s="17" t="e">
        <f>VLOOKUP($C577,'DATA PENGUKURAN GARDU'!$A:$BS,54,0)</f>
        <v>#N/A</v>
      </c>
      <c r="AS577" s="20" t="e">
        <f>VLOOKUP($D577,'DATA PENGUKURAN GARDU'!$A:$BS,42,0)</f>
        <v>#N/A</v>
      </c>
      <c r="AT577" s="21" t="e">
        <f t="shared" si="288"/>
        <v>#N/A</v>
      </c>
      <c r="AU577" s="20" t="e">
        <f>VLOOKUP($D577,'DATA PENGUKURAN GARDU'!$A:$BS,44,0)</f>
        <v>#N/A</v>
      </c>
      <c r="AV577" s="21" t="e">
        <f t="shared" si="289"/>
        <v>#N/A</v>
      </c>
      <c r="AW577" s="20" t="e">
        <f>VLOOKUP($D577,'DATA PENGUKURAN GARDU'!$A:$BS,46,0)</f>
        <v>#N/A</v>
      </c>
      <c r="AX577" s="21" t="e">
        <f t="shared" si="290"/>
        <v>#N/A</v>
      </c>
      <c r="AY577" s="20" t="e">
        <f>VLOOKUP($D577,'DATA PENGUKURAN GARDU'!$A:$BS,46,0)</f>
        <v>#N/A</v>
      </c>
      <c r="AZ577" s="20" t="e">
        <f>VLOOKUP($D577,'DATA PENGUKURAN GARDU'!$A:$BS,53,0)</f>
        <v>#N/A</v>
      </c>
      <c r="BA577" s="20" t="e">
        <f>VLOOKUP($D577,'DATA PENGUKURAN GARDU'!$A:$BS,54,0)</f>
        <v>#N/A</v>
      </c>
      <c r="BB577" s="17" t="e">
        <f>VLOOKUP($E577,'DATA PENGUKURAN GARDU'!$A:$BS,42,0)</f>
        <v>#N/A</v>
      </c>
      <c r="BC577" s="23" t="e">
        <f t="shared" si="291"/>
        <v>#N/A</v>
      </c>
      <c r="BD577" s="17" t="e">
        <f>VLOOKUP($E577,'DATA PENGUKURAN GARDU'!$A:$BS,44,0)</f>
        <v>#N/A</v>
      </c>
      <c r="BE577" s="23" t="e">
        <f t="shared" si="292"/>
        <v>#N/A</v>
      </c>
      <c r="BF577" s="17" t="e">
        <f>VLOOKUP($E577,'DATA PENGUKURAN GARDU'!$A:$BS,46,0)</f>
        <v>#N/A</v>
      </c>
      <c r="BG577" s="23" t="e">
        <f t="shared" si="293"/>
        <v>#N/A</v>
      </c>
      <c r="BH577" s="17" t="e">
        <f>VLOOKUP($E577,'DATA PENGUKURAN GARDU'!$A:$BS,46,0)</f>
        <v>#N/A</v>
      </c>
      <c r="BI577" s="17" t="e">
        <f>VLOOKUP($E577,'DATA PENGUKURAN GARDU'!$A:$BS,53,0)</f>
        <v>#N/A</v>
      </c>
      <c r="BJ577" s="17" t="e">
        <f>VLOOKUP($E577,'DATA PENGUKURAN GARDU'!$A:$BS,54,0)</f>
        <v>#N/A</v>
      </c>
      <c r="BK577" s="20" t="e">
        <f t="shared" si="294"/>
        <v>#N/A</v>
      </c>
      <c r="BL577" s="20" t="e">
        <f t="shared" si="295"/>
        <v>#N/A</v>
      </c>
      <c r="BM577" s="20" t="e">
        <f t="shared" si="296"/>
        <v>#N/A</v>
      </c>
      <c r="BN577" s="25" t="e">
        <f t="shared" si="297"/>
        <v>#N/A</v>
      </c>
      <c r="BO577" s="26" t="str">
        <f t="shared" si="298"/>
        <v>0</v>
      </c>
      <c r="BP577" s="21" t="e">
        <f t="shared" si="299"/>
        <v>#VALUE!</v>
      </c>
      <c r="BQ577" s="20" t="e">
        <f t="shared" si="300"/>
        <v>#N/A</v>
      </c>
      <c r="BR577" s="20" t="e">
        <v>#N/A</v>
      </c>
      <c r="BS577" s="9" t="e">
        <v>#N/A</v>
      </c>
      <c r="BT577" s="2" t="e">
        <f t="shared" si="301"/>
        <v>#VALUE!</v>
      </c>
      <c r="BU577" s="2" t="e">
        <f t="shared" si="269"/>
        <v>#N/A</v>
      </c>
      <c r="BV577" s="2" t="e">
        <f t="shared" si="270"/>
        <v>#N/A</v>
      </c>
    </row>
    <row r="578" s="2" customFormat="1" ht="22.95" customHeight="1" spans="1:74">
      <c r="A578" s="9" t="str">
        <f t="shared" si="271"/>
        <v>NW 012Induk</v>
      </c>
      <c r="B578" s="9" t="str">
        <f t="shared" si="272"/>
        <v>NW 012jurusan 1</v>
      </c>
      <c r="C578" s="9" t="str">
        <f t="shared" si="273"/>
        <v>NW 012jurusan 2</v>
      </c>
      <c r="D578" s="9" t="str">
        <f t="shared" si="274"/>
        <v>NW 012jurusan 3</v>
      </c>
      <c r="E578" s="9" t="str">
        <f t="shared" si="275"/>
        <v>NW 012jurusan 4</v>
      </c>
      <c r="F578" s="10" t="s">
        <v>342</v>
      </c>
      <c r="G578" s="10" t="s">
        <v>39</v>
      </c>
      <c r="H578" s="10" t="s">
        <v>735</v>
      </c>
      <c r="I578" s="10">
        <v>1.10999</v>
      </c>
      <c r="J578" s="10">
        <v>124.34421</v>
      </c>
      <c r="K578" s="10" t="s">
        <v>7465</v>
      </c>
      <c r="L578" s="10" t="s">
        <v>7465</v>
      </c>
      <c r="M578" s="10" t="s">
        <v>7465</v>
      </c>
      <c r="N578" s="14">
        <f t="shared" si="276"/>
        <v>0</v>
      </c>
      <c r="O578" s="15" t="e">
        <f t="shared" si="277"/>
        <v>#VALUE!</v>
      </c>
      <c r="P578" s="15" t="e">
        <f t="shared" si="278"/>
        <v>#VALUE!</v>
      </c>
      <c r="Q578" s="17" t="e">
        <f>VLOOKUP($A578,'DATA PENGUKURAN GARDU'!$A:$BS,42,0)</f>
        <v>#N/A</v>
      </c>
      <c r="R578" s="18" t="e">
        <f t="shared" si="279"/>
        <v>#N/A</v>
      </c>
      <c r="S578" s="17" t="e">
        <f>VLOOKUP($A578,'DATA PENGUKURAN GARDU'!$A:$BS,44,0)</f>
        <v>#N/A</v>
      </c>
      <c r="T578" s="18" t="e">
        <f t="shared" si="280"/>
        <v>#N/A</v>
      </c>
      <c r="U578" s="17" t="e">
        <f>VLOOKUP($A578,'DATA PENGUKURAN GARDU'!$A:$BS,46,0)</f>
        <v>#N/A</v>
      </c>
      <c r="V578" s="18" t="e">
        <f t="shared" si="281"/>
        <v>#N/A</v>
      </c>
      <c r="W578" s="17" t="e">
        <f>VLOOKUP($A578,'DATA PENGUKURAN GARDU'!$A:$BS,48,0)</f>
        <v>#N/A</v>
      </c>
      <c r="X578" s="17" t="e">
        <f>VLOOKUP($A578,'DATA PENGUKURAN GARDU'!$A:$BS,53,0)</f>
        <v>#N/A</v>
      </c>
      <c r="Y578" s="17" t="e">
        <f>VLOOKUP($A578,'DATA PENGUKURAN GARDU'!$A:$BS,54,0)</f>
        <v>#N/A</v>
      </c>
      <c r="Z578" s="17" t="e">
        <f>VLOOKUP($A578,'DATA PENGUKURAN GARDU'!$A:$BS,55,0)</f>
        <v>#N/A</v>
      </c>
      <c r="AA578" s="20" t="e">
        <f>VLOOKUP($B578,'DATA PENGUKURAN GARDU'!$A:$BS,42,0)</f>
        <v>#N/A</v>
      </c>
      <c r="AB578" s="21" t="e">
        <f t="shared" si="282"/>
        <v>#N/A</v>
      </c>
      <c r="AC578" s="20" t="e">
        <f>VLOOKUP($B578,'DATA PENGUKURAN GARDU'!$A:$BS,44,0)</f>
        <v>#N/A</v>
      </c>
      <c r="AD578" s="21" t="e">
        <f t="shared" si="283"/>
        <v>#N/A</v>
      </c>
      <c r="AE578" s="20" t="e">
        <f>VLOOKUP($B578,'DATA PENGUKURAN GARDU'!$A:$BS,46,0)</f>
        <v>#N/A</v>
      </c>
      <c r="AF578" s="21" t="e">
        <f t="shared" si="284"/>
        <v>#N/A</v>
      </c>
      <c r="AG578" s="20" t="e">
        <f>VLOOKUP($B578,'DATA PENGUKURAN GARDU'!$A:$BS,46,0)</f>
        <v>#N/A</v>
      </c>
      <c r="AH578" s="20" t="e">
        <f>VLOOKUP($B578,'DATA PENGUKURAN GARDU'!$A:$BS,53,0)</f>
        <v>#N/A</v>
      </c>
      <c r="AI578" s="20" t="e">
        <f>VLOOKUP($B578,'DATA PENGUKURAN GARDU'!$A:$BS,54,0)</f>
        <v>#N/A</v>
      </c>
      <c r="AJ578" s="17" t="e">
        <f>VLOOKUP($C578,'DATA PENGUKURAN GARDU'!$A:$BS,42,0)</f>
        <v>#N/A</v>
      </c>
      <c r="AK578" s="23" t="e">
        <f t="shared" si="285"/>
        <v>#N/A</v>
      </c>
      <c r="AL578" s="17" t="e">
        <f>VLOOKUP($C578,'DATA PENGUKURAN GARDU'!$A:$BS,44,0)</f>
        <v>#N/A</v>
      </c>
      <c r="AM578" s="23" t="e">
        <f t="shared" si="286"/>
        <v>#N/A</v>
      </c>
      <c r="AN578" s="17" t="e">
        <f>VLOOKUP($C578,'DATA PENGUKURAN GARDU'!$A:$BS,46,0)</f>
        <v>#N/A</v>
      </c>
      <c r="AO578" s="23" t="e">
        <f t="shared" si="287"/>
        <v>#N/A</v>
      </c>
      <c r="AP578" s="17" t="e">
        <f>VLOOKUP($C578,'DATA PENGUKURAN GARDU'!$A:$BS,46,0)</f>
        <v>#N/A</v>
      </c>
      <c r="AQ578" s="17" t="e">
        <f>VLOOKUP($C578,'DATA PENGUKURAN GARDU'!$A:$BS,53,0)</f>
        <v>#N/A</v>
      </c>
      <c r="AR578" s="17" t="e">
        <f>VLOOKUP($C578,'DATA PENGUKURAN GARDU'!$A:$BS,54,0)</f>
        <v>#N/A</v>
      </c>
      <c r="AS578" s="20" t="e">
        <f>VLOOKUP($D578,'DATA PENGUKURAN GARDU'!$A:$BS,42,0)</f>
        <v>#N/A</v>
      </c>
      <c r="AT578" s="21" t="e">
        <f t="shared" si="288"/>
        <v>#N/A</v>
      </c>
      <c r="AU578" s="20" t="e">
        <f>VLOOKUP($D578,'DATA PENGUKURAN GARDU'!$A:$BS,44,0)</f>
        <v>#N/A</v>
      </c>
      <c r="AV578" s="21" t="e">
        <f t="shared" si="289"/>
        <v>#N/A</v>
      </c>
      <c r="AW578" s="20" t="e">
        <f>VLOOKUP($D578,'DATA PENGUKURAN GARDU'!$A:$BS,46,0)</f>
        <v>#N/A</v>
      </c>
      <c r="AX578" s="21" t="e">
        <f t="shared" si="290"/>
        <v>#N/A</v>
      </c>
      <c r="AY578" s="20" t="e">
        <f>VLOOKUP($D578,'DATA PENGUKURAN GARDU'!$A:$BS,46,0)</f>
        <v>#N/A</v>
      </c>
      <c r="AZ578" s="20" t="e">
        <f>VLOOKUP($D578,'DATA PENGUKURAN GARDU'!$A:$BS,53,0)</f>
        <v>#N/A</v>
      </c>
      <c r="BA578" s="20" t="e">
        <f>VLOOKUP($D578,'DATA PENGUKURAN GARDU'!$A:$BS,54,0)</f>
        <v>#N/A</v>
      </c>
      <c r="BB578" s="17" t="e">
        <f>VLOOKUP($E578,'DATA PENGUKURAN GARDU'!$A:$BS,42,0)</f>
        <v>#N/A</v>
      </c>
      <c r="BC578" s="23" t="e">
        <f t="shared" si="291"/>
        <v>#N/A</v>
      </c>
      <c r="BD578" s="17" t="e">
        <f>VLOOKUP($E578,'DATA PENGUKURAN GARDU'!$A:$BS,44,0)</f>
        <v>#N/A</v>
      </c>
      <c r="BE578" s="23" t="e">
        <f t="shared" si="292"/>
        <v>#N/A</v>
      </c>
      <c r="BF578" s="17" t="e">
        <f>VLOOKUP($E578,'DATA PENGUKURAN GARDU'!$A:$BS,46,0)</f>
        <v>#N/A</v>
      </c>
      <c r="BG578" s="23" t="e">
        <f t="shared" si="293"/>
        <v>#N/A</v>
      </c>
      <c r="BH578" s="17" t="e">
        <f>VLOOKUP($E578,'DATA PENGUKURAN GARDU'!$A:$BS,46,0)</f>
        <v>#N/A</v>
      </c>
      <c r="BI578" s="17" t="e">
        <f>VLOOKUP($E578,'DATA PENGUKURAN GARDU'!$A:$BS,53,0)</f>
        <v>#N/A</v>
      </c>
      <c r="BJ578" s="17" t="e">
        <f>VLOOKUP($E578,'DATA PENGUKURAN GARDU'!$A:$BS,54,0)</f>
        <v>#N/A</v>
      </c>
      <c r="BK578" s="20" t="e">
        <f t="shared" si="294"/>
        <v>#N/A</v>
      </c>
      <c r="BL578" s="20" t="e">
        <f t="shared" si="295"/>
        <v>#N/A</v>
      </c>
      <c r="BM578" s="20" t="e">
        <f t="shared" si="296"/>
        <v>#N/A</v>
      </c>
      <c r="BN578" s="25" t="e">
        <f t="shared" si="297"/>
        <v>#N/A</v>
      </c>
      <c r="BO578" s="26" t="str">
        <f t="shared" si="298"/>
        <v>0</v>
      </c>
      <c r="BP578" s="21" t="e">
        <f t="shared" si="299"/>
        <v>#VALUE!</v>
      </c>
      <c r="BQ578" s="20" t="e">
        <f t="shared" si="300"/>
        <v>#N/A</v>
      </c>
      <c r="BR578" s="20" t="e">
        <v>#N/A</v>
      </c>
      <c r="BS578" s="9" t="e">
        <v>#N/A</v>
      </c>
      <c r="BT578" s="2" t="e">
        <f t="shared" si="301"/>
        <v>#VALUE!</v>
      </c>
      <c r="BU578" s="2" t="e">
        <f t="shared" si="269"/>
        <v>#N/A</v>
      </c>
      <c r="BV578" s="2" t="e">
        <f t="shared" si="270"/>
        <v>#N/A</v>
      </c>
    </row>
    <row r="579" s="2" customFormat="1" ht="22.95" customHeight="1" spans="1:74">
      <c r="A579" s="9" t="str">
        <f t="shared" si="271"/>
        <v>M 84Induk</v>
      </c>
      <c r="B579" s="9" t="str">
        <f t="shared" si="272"/>
        <v>M 84jurusan 1</v>
      </c>
      <c r="C579" s="9" t="str">
        <f t="shared" si="273"/>
        <v>M 84jurusan 2</v>
      </c>
      <c r="D579" s="9" t="str">
        <f t="shared" si="274"/>
        <v>M 84jurusan 3</v>
      </c>
      <c r="E579" s="9" t="str">
        <f t="shared" si="275"/>
        <v>M 84jurusan 4</v>
      </c>
      <c r="F579" s="10" t="s">
        <v>131</v>
      </c>
      <c r="G579" s="10" t="s">
        <v>131</v>
      </c>
      <c r="H579" s="10" t="s">
        <v>738</v>
      </c>
      <c r="I579" s="10">
        <v>0.55087</v>
      </c>
      <c r="J579" s="10">
        <v>123.94169</v>
      </c>
      <c r="K579" s="10" t="s">
        <v>7465</v>
      </c>
      <c r="L579" s="10" t="s">
        <v>7465</v>
      </c>
      <c r="M579" s="10" t="s">
        <v>7465</v>
      </c>
      <c r="N579" s="14">
        <f t="shared" si="276"/>
        <v>0</v>
      </c>
      <c r="O579" s="15" t="e">
        <f t="shared" si="277"/>
        <v>#VALUE!</v>
      </c>
      <c r="P579" s="15" t="e">
        <f t="shared" si="278"/>
        <v>#VALUE!</v>
      </c>
      <c r="Q579" s="17" t="e">
        <f>VLOOKUP($A579,'DATA PENGUKURAN GARDU'!$A:$BS,42,0)</f>
        <v>#N/A</v>
      </c>
      <c r="R579" s="18" t="e">
        <f t="shared" si="279"/>
        <v>#N/A</v>
      </c>
      <c r="S579" s="17" t="e">
        <f>VLOOKUP($A579,'DATA PENGUKURAN GARDU'!$A:$BS,44,0)</f>
        <v>#N/A</v>
      </c>
      <c r="T579" s="18" t="e">
        <f t="shared" si="280"/>
        <v>#N/A</v>
      </c>
      <c r="U579" s="17" t="e">
        <f>VLOOKUP($A579,'DATA PENGUKURAN GARDU'!$A:$BS,46,0)</f>
        <v>#N/A</v>
      </c>
      <c r="V579" s="18" t="e">
        <f t="shared" si="281"/>
        <v>#N/A</v>
      </c>
      <c r="W579" s="17" t="e">
        <f>VLOOKUP($A579,'DATA PENGUKURAN GARDU'!$A:$BS,48,0)</f>
        <v>#N/A</v>
      </c>
      <c r="X579" s="17" t="e">
        <f>VLOOKUP($A579,'DATA PENGUKURAN GARDU'!$A:$BS,53,0)</f>
        <v>#N/A</v>
      </c>
      <c r="Y579" s="17" t="e">
        <f>VLOOKUP($A579,'DATA PENGUKURAN GARDU'!$A:$BS,54,0)</f>
        <v>#N/A</v>
      </c>
      <c r="Z579" s="17" t="e">
        <f>VLOOKUP($A579,'DATA PENGUKURAN GARDU'!$A:$BS,55,0)</f>
        <v>#N/A</v>
      </c>
      <c r="AA579" s="20" t="e">
        <f>VLOOKUP($B579,'DATA PENGUKURAN GARDU'!$A:$BS,42,0)</f>
        <v>#N/A</v>
      </c>
      <c r="AB579" s="21" t="e">
        <f t="shared" si="282"/>
        <v>#N/A</v>
      </c>
      <c r="AC579" s="20" t="e">
        <f>VLOOKUP($B579,'DATA PENGUKURAN GARDU'!$A:$BS,44,0)</f>
        <v>#N/A</v>
      </c>
      <c r="AD579" s="21" t="e">
        <f t="shared" si="283"/>
        <v>#N/A</v>
      </c>
      <c r="AE579" s="20" t="e">
        <f>VLOOKUP($B579,'DATA PENGUKURAN GARDU'!$A:$BS,46,0)</f>
        <v>#N/A</v>
      </c>
      <c r="AF579" s="21" t="e">
        <f t="shared" si="284"/>
        <v>#N/A</v>
      </c>
      <c r="AG579" s="20" t="e">
        <f>VLOOKUP($B579,'DATA PENGUKURAN GARDU'!$A:$BS,46,0)</f>
        <v>#N/A</v>
      </c>
      <c r="AH579" s="20" t="e">
        <f>VLOOKUP($B579,'DATA PENGUKURAN GARDU'!$A:$BS,53,0)</f>
        <v>#N/A</v>
      </c>
      <c r="AI579" s="20" t="e">
        <f>VLOOKUP($B579,'DATA PENGUKURAN GARDU'!$A:$BS,54,0)</f>
        <v>#N/A</v>
      </c>
      <c r="AJ579" s="17" t="e">
        <f>VLOOKUP($C579,'DATA PENGUKURAN GARDU'!$A:$BS,42,0)</f>
        <v>#N/A</v>
      </c>
      <c r="AK579" s="23" t="e">
        <f t="shared" si="285"/>
        <v>#N/A</v>
      </c>
      <c r="AL579" s="17" t="e">
        <f>VLOOKUP($C579,'DATA PENGUKURAN GARDU'!$A:$BS,44,0)</f>
        <v>#N/A</v>
      </c>
      <c r="AM579" s="23" t="e">
        <f t="shared" si="286"/>
        <v>#N/A</v>
      </c>
      <c r="AN579" s="17" t="e">
        <f>VLOOKUP($C579,'DATA PENGUKURAN GARDU'!$A:$BS,46,0)</f>
        <v>#N/A</v>
      </c>
      <c r="AO579" s="23" t="e">
        <f t="shared" si="287"/>
        <v>#N/A</v>
      </c>
      <c r="AP579" s="17" t="e">
        <f>VLOOKUP($C579,'DATA PENGUKURAN GARDU'!$A:$BS,46,0)</f>
        <v>#N/A</v>
      </c>
      <c r="AQ579" s="17" t="e">
        <f>VLOOKUP($C579,'DATA PENGUKURAN GARDU'!$A:$BS,53,0)</f>
        <v>#N/A</v>
      </c>
      <c r="AR579" s="17" t="e">
        <f>VLOOKUP($C579,'DATA PENGUKURAN GARDU'!$A:$BS,54,0)</f>
        <v>#N/A</v>
      </c>
      <c r="AS579" s="20" t="e">
        <f>VLOOKUP($D579,'DATA PENGUKURAN GARDU'!$A:$BS,42,0)</f>
        <v>#N/A</v>
      </c>
      <c r="AT579" s="21" t="e">
        <f t="shared" si="288"/>
        <v>#N/A</v>
      </c>
      <c r="AU579" s="20" t="e">
        <f>VLOOKUP($D579,'DATA PENGUKURAN GARDU'!$A:$BS,44,0)</f>
        <v>#N/A</v>
      </c>
      <c r="AV579" s="21" t="e">
        <f t="shared" si="289"/>
        <v>#N/A</v>
      </c>
      <c r="AW579" s="20" t="e">
        <f>VLOOKUP($D579,'DATA PENGUKURAN GARDU'!$A:$BS,46,0)</f>
        <v>#N/A</v>
      </c>
      <c r="AX579" s="21" t="e">
        <f t="shared" si="290"/>
        <v>#N/A</v>
      </c>
      <c r="AY579" s="20" t="e">
        <f>VLOOKUP($D579,'DATA PENGUKURAN GARDU'!$A:$BS,46,0)</f>
        <v>#N/A</v>
      </c>
      <c r="AZ579" s="20" t="e">
        <f>VLOOKUP($D579,'DATA PENGUKURAN GARDU'!$A:$BS,53,0)</f>
        <v>#N/A</v>
      </c>
      <c r="BA579" s="20" t="e">
        <f>VLOOKUP($D579,'DATA PENGUKURAN GARDU'!$A:$BS,54,0)</f>
        <v>#N/A</v>
      </c>
      <c r="BB579" s="17" t="e">
        <f>VLOOKUP($E579,'DATA PENGUKURAN GARDU'!$A:$BS,42,0)</f>
        <v>#N/A</v>
      </c>
      <c r="BC579" s="23" t="e">
        <f t="shared" si="291"/>
        <v>#N/A</v>
      </c>
      <c r="BD579" s="17" t="e">
        <f>VLOOKUP($E579,'DATA PENGUKURAN GARDU'!$A:$BS,44,0)</f>
        <v>#N/A</v>
      </c>
      <c r="BE579" s="23" t="e">
        <f t="shared" si="292"/>
        <v>#N/A</v>
      </c>
      <c r="BF579" s="17" t="e">
        <f>VLOOKUP($E579,'DATA PENGUKURAN GARDU'!$A:$BS,46,0)</f>
        <v>#N/A</v>
      </c>
      <c r="BG579" s="23" t="e">
        <f t="shared" si="293"/>
        <v>#N/A</v>
      </c>
      <c r="BH579" s="17" t="e">
        <f>VLOOKUP($E579,'DATA PENGUKURAN GARDU'!$A:$BS,46,0)</f>
        <v>#N/A</v>
      </c>
      <c r="BI579" s="17" t="e">
        <f>VLOOKUP($E579,'DATA PENGUKURAN GARDU'!$A:$BS,53,0)</f>
        <v>#N/A</v>
      </c>
      <c r="BJ579" s="17" t="e">
        <f>VLOOKUP($E579,'DATA PENGUKURAN GARDU'!$A:$BS,54,0)</f>
        <v>#N/A</v>
      </c>
      <c r="BK579" s="20" t="e">
        <f t="shared" si="294"/>
        <v>#N/A</v>
      </c>
      <c r="BL579" s="20" t="e">
        <f t="shared" si="295"/>
        <v>#N/A</v>
      </c>
      <c r="BM579" s="20" t="e">
        <f t="shared" si="296"/>
        <v>#N/A</v>
      </c>
      <c r="BN579" s="25" t="e">
        <f t="shared" si="297"/>
        <v>#N/A</v>
      </c>
      <c r="BO579" s="26" t="str">
        <f t="shared" si="298"/>
        <v>0</v>
      </c>
      <c r="BP579" s="21" t="e">
        <f t="shared" si="299"/>
        <v>#VALUE!</v>
      </c>
      <c r="BQ579" s="20" t="e">
        <f t="shared" si="300"/>
        <v>#N/A</v>
      </c>
      <c r="BR579" s="20" t="e">
        <v>#N/A</v>
      </c>
      <c r="BS579" s="9" t="e">
        <v>#N/A</v>
      </c>
      <c r="BT579" s="2" t="e">
        <f t="shared" si="301"/>
        <v>#VALUE!</v>
      </c>
      <c r="BU579" s="2" t="e">
        <f t="shared" ref="BU579:BU642" si="302">IF(L579=3,IF(BQ579&gt;0.2,"TDK SEIMBANG","SEIMBANG"),IF(BM579="OL PHASA","TDK SEIMBANG","SEIMBANG"))</f>
        <v>#N/A</v>
      </c>
      <c r="BV579" s="2" t="e">
        <f t="shared" ref="BV579:BV642" si="303">IF(L579=3,IF(SUM(X579:Y579)&gt;600,"NORMAL","DROP"),IF(BD584&gt;198,"NORMAL","DROP"))</f>
        <v>#N/A</v>
      </c>
    </row>
    <row r="580" s="2" customFormat="1" ht="22.95" customHeight="1" spans="1:74">
      <c r="A580" s="9" t="str">
        <f t="shared" ref="A580:A643" si="304">H580&amp;"Induk"</f>
        <v>M 91Induk</v>
      </c>
      <c r="B580" s="9" t="str">
        <f t="shared" ref="B580:B643" si="305">H580&amp;"jurusan 1"</f>
        <v>M 91jurusan 1</v>
      </c>
      <c r="C580" s="9" t="str">
        <f t="shared" ref="C580:C643" si="306">H580&amp;"jurusan 2"</f>
        <v>M 91jurusan 2</v>
      </c>
      <c r="D580" s="9" t="str">
        <f t="shared" ref="D580:D643" si="307">H580&amp;"jurusan 3"</f>
        <v>M 91jurusan 3</v>
      </c>
      <c r="E580" s="9" t="str">
        <f t="shared" ref="E580:E643" si="308">H580&amp;"jurusan 4"</f>
        <v>M 91jurusan 4</v>
      </c>
      <c r="F580" s="10" t="s">
        <v>131</v>
      </c>
      <c r="G580" s="10" t="s">
        <v>131</v>
      </c>
      <c r="H580" s="10" t="s">
        <v>739</v>
      </c>
      <c r="I580" s="10">
        <v>0.613953</v>
      </c>
      <c r="J580" s="10">
        <v>124.082428</v>
      </c>
      <c r="K580" s="10" t="s">
        <v>7465</v>
      </c>
      <c r="L580" s="10" t="s">
        <v>7465</v>
      </c>
      <c r="M580" s="10" t="s">
        <v>7465</v>
      </c>
      <c r="N580" s="14">
        <f t="shared" ref="N580:N643" si="309">+IF(L580=3,400,IF(L580=1,230,0))</f>
        <v>0</v>
      </c>
      <c r="O580" s="15" t="e">
        <f t="shared" ref="O580:O643" si="310">(K580*1000)/((M580*1000)*1.73)</f>
        <v>#VALUE!</v>
      </c>
      <c r="P580" s="15" t="e">
        <f t="shared" ref="P580:P643" si="311">IF(L580=3,(K580*1000)/(N580*1.73),(K580*1000)/(N580))</f>
        <v>#VALUE!</v>
      </c>
      <c r="Q580" s="17" t="e">
        <f>VLOOKUP($A580,'DATA PENGUKURAN GARDU'!$A:$BS,42,0)</f>
        <v>#N/A</v>
      </c>
      <c r="R580" s="18" t="e">
        <f t="shared" ref="R580:R643" si="312">Q580/$P580*100</f>
        <v>#N/A</v>
      </c>
      <c r="S580" s="17" t="e">
        <f>VLOOKUP($A580,'DATA PENGUKURAN GARDU'!$A:$BS,44,0)</f>
        <v>#N/A</v>
      </c>
      <c r="T580" s="18" t="e">
        <f t="shared" ref="T580:T643" si="313">S580/$P580*100</f>
        <v>#N/A</v>
      </c>
      <c r="U580" s="17" t="e">
        <f>VLOOKUP($A580,'DATA PENGUKURAN GARDU'!$A:$BS,46,0)</f>
        <v>#N/A</v>
      </c>
      <c r="V580" s="18" t="e">
        <f t="shared" ref="V580:V643" si="314">U580/$P580*100</f>
        <v>#N/A</v>
      </c>
      <c r="W580" s="17" t="e">
        <f>VLOOKUP($A580,'DATA PENGUKURAN GARDU'!$A:$BS,48,0)</f>
        <v>#N/A</v>
      </c>
      <c r="X580" s="17" t="e">
        <f>VLOOKUP($A580,'DATA PENGUKURAN GARDU'!$A:$BS,53,0)</f>
        <v>#N/A</v>
      </c>
      <c r="Y580" s="17" t="e">
        <f>VLOOKUP($A580,'DATA PENGUKURAN GARDU'!$A:$BS,54,0)</f>
        <v>#N/A</v>
      </c>
      <c r="Z580" s="17" t="e">
        <f>VLOOKUP($A580,'DATA PENGUKURAN GARDU'!$A:$BS,55,0)</f>
        <v>#N/A</v>
      </c>
      <c r="AA580" s="20" t="e">
        <f>VLOOKUP($B580,'DATA PENGUKURAN GARDU'!$A:$BS,42,0)</f>
        <v>#N/A</v>
      </c>
      <c r="AB580" s="21" t="e">
        <f t="shared" ref="AB580:AB643" si="315">AA580/$P580*100</f>
        <v>#N/A</v>
      </c>
      <c r="AC580" s="20" t="e">
        <f>VLOOKUP($B580,'DATA PENGUKURAN GARDU'!$A:$BS,44,0)</f>
        <v>#N/A</v>
      </c>
      <c r="AD580" s="21" t="e">
        <f t="shared" ref="AD580:AD643" si="316">AC580/$P580*100</f>
        <v>#N/A</v>
      </c>
      <c r="AE580" s="20" t="e">
        <f>VLOOKUP($B580,'DATA PENGUKURAN GARDU'!$A:$BS,46,0)</f>
        <v>#N/A</v>
      </c>
      <c r="AF580" s="21" t="e">
        <f t="shared" ref="AF580:AF643" si="317">AE580/$P580*100</f>
        <v>#N/A</v>
      </c>
      <c r="AG580" s="20" t="e">
        <f>VLOOKUP($B580,'DATA PENGUKURAN GARDU'!$A:$BS,46,0)</f>
        <v>#N/A</v>
      </c>
      <c r="AH580" s="20" t="e">
        <f>VLOOKUP($B580,'DATA PENGUKURAN GARDU'!$A:$BS,53,0)</f>
        <v>#N/A</v>
      </c>
      <c r="AI580" s="20" t="e">
        <f>VLOOKUP($B580,'DATA PENGUKURAN GARDU'!$A:$BS,54,0)</f>
        <v>#N/A</v>
      </c>
      <c r="AJ580" s="17" t="e">
        <f>VLOOKUP($C580,'DATA PENGUKURAN GARDU'!$A:$BS,42,0)</f>
        <v>#N/A</v>
      </c>
      <c r="AK580" s="23" t="e">
        <f t="shared" ref="AK580:AK643" si="318">AJ580/$P580*100</f>
        <v>#N/A</v>
      </c>
      <c r="AL580" s="17" t="e">
        <f>VLOOKUP($C580,'DATA PENGUKURAN GARDU'!$A:$BS,44,0)</f>
        <v>#N/A</v>
      </c>
      <c r="AM580" s="23" t="e">
        <f t="shared" ref="AM580:AM643" si="319">AL580/$P580*100</f>
        <v>#N/A</v>
      </c>
      <c r="AN580" s="17" t="e">
        <f>VLOOKUP($C580,'DATA PENGUKURAN GARDU'!$A:$BS,46,0)</f>
        <v>#N/A</v>
      </c>
      <c r="AO580" s="23" t="e">
        <f t="shared" ref="AO580:AO643" si="320">AN580/$P580*100</f>
        <v>#N/A</v>
      </c>
      <c r="AP580" s="17" t="e">
        <f>VLOOKUP($C580,'DATA PENGUKURAN GARDU'!$A:$BS,46,0)</f>
        <v>#N/A</v>
      </c>
      <c r="AQ580" s="17" t="e">
        <f>VLOOKUP($C580,'DATA PENGUKURAN GARDU'!$A:$BS,53,0)</f>
        <v>#N/A</v>
      </c>
      <c r="AR580" s="17" t="e">
        <f>VLOOKUP($C580,'DATA PENGUKURAN GARDU'!$A:$BS,54,0)</f>
        <v>#N/A</v>
      </c>
      <c r="AS580" s="20" t="e">
        <f>VLOOKUP($D580,'DATA PENGUKURAN GARDU'!$A:$BS,42,0)</f>
        <v>#N/A</v>
      </c>
      <c r="AT580" s="21" t="e">
        <f t="shared" ref="AT580:AT643" si="321">AS580/$P580*100</f>
        <v>#N/A</v>
      </c>
      <c r="AU580" s="20" t="e">
        <f>VLOOKUP($D580,'DATA PENGUKURAN GARDU'!$A:$BS,44,0)</f>
        <v>#N/A</v>
      </c>
      <c r="AV580" s="21" t="e">
        <f t="shared" ref="AV580:AV643" si="322">AU580/$P580*100</f>
        <v>#N/A</v>
      </c>
      <c r="AW580" s="20" t="e">
        <f>VLOOKUP($D580,'DATA PENGUKURAN GARDU'!$A:$BS,46,0)</f>
        <v>#N/A</v>
      </c>
      <c r="AX580" s="21" t="e">
        <f t="shared" ref="AX580:AX643" si="323">AW580/$P580*100</f>
        <v>#N/A</v>
      </c>
      <c r="AY580" s="20" t="e">
        <f>VLOOKUP($D580,'DATA PENGUKURAN GARDU'!$A:$BS,46,0)</f>
        <v>#N/A</v>
      </c>
      <c r="AZ580" s="20" t="e">
        <f>VLOOKUP($D580,'DATA PENGUKURAN GARDU'!$A:$BS,53,0)</f>
        <v>#N/A</v>
      </c>
      <c r="BA580" s="20" t="e">
        <f>VLOOKUP($D580,'DATA PENGUKURAN GARDU'!$A:$BS,54,0)</f>
        <v>#N/A</v>
      </c>
      <c r="BB580" s="17" t="e">
        <f>VLOOKUP($E580,'DATA PENGUKURAN GARDU'!$A:$BS,42,0)</f>
        <v>#N/A</v>
      </c>
      <c r="BC580" s="23" t="e">
        <f t="shared" ref="BC580:BC643" si="324">BB580/$P580*100</f>
        <v>#N/A</v>
      </c>
      <c r="BD580" s="17" t="e">
        <f>VLOOKUP($E580,'DATA PENGUKURAN GARDU'!$A:$BS,44,0)</f>
        <v>#N/A</v>
      </c>
      <c r="BE580" s="23" t="e">
        <f t="shared" ref="BE580:BE643" si="325">BD580/$P580*100</f>
        <v>#N/A</v>
      </c>
      <c r="BF580" s="17" t="e">
        <f>VLOOKUP($E580,'DATA PENGUKURAN GARDU'!$A:$BS,46,0)</f>
        <v>#N/A</v>
      </c>
      <c r="BG580" s="23" t="e">
        <f t="shared" ref="BG580:BG643" si="326">BF580/$P580*100</f>
        <v>#N/A</v>
      </c>
      <c r="BH580" s="17" t="e">
        <f>VLOOKUP($E580,'DATA PENGUKURAN GARDU'!$A:$BS,46,0)</f>
        <v>#N/A</v>
      </c>
      <c r="BI580" s="17" t="e">
        <f>VLOOKUP($E580,'DATA PENGUKURAN GARDU'!$A:$BS,53,0)</f>
        <v>#N/A</v>
      </c>
      <c r="BJ580" s="17" t="e">
        <f>VLOOKUP($E580,'DATA PENGUKURAN GARDU'!$A:$BS,54,0)</f>
        <v>#N/A</v>
      </c>
      <c r="BK580" s="20" t="e">
        <f t="shared" ref="BK580:BK643" si="327">IF(Q580&gt;P580,"OL PHASA","Normal")</f>
        <v>#N/A</v>
      </c>
      <c r="BL580" s="20" t="e">
        <f t="shared" ref="BL580:BL643" si="328">IF(S580&gt;P580,"OL PHASA","Normal")</f>
        <v>#N/A</v>
      </c>
      <c r="BM580" s="20" t="e">
        <f t="shared" ref="BM580:BM643" si="329">IF(U580&gt;P580,"OL PHASA","Normal")</f>
        <v>#N/A</v>
      </c>
      <c r="BN580" s="25" t="e">
        <f t="shared" ref="BN580:BN643" si="330">IF((L580=3),(AVERAGE(Q580,S580,U580)),MAX(Q580,S580,U580))</f>
        <v>#N/A</v>
      </c>
      <c r="BO580" s="26" t="str">
        <f t="shared" ref="BO580:BO643" si="331">IFERROR(IF((L580=1),(BN580*AH580)/1000,(BN580*AI580*1.73)/1000),"0")</f>
        <v>0</v>
      </c>
      <c r="BP580" s="21" t="e">
        <f t="shared" ref="BP580:BP643" si="332">BO580/K580*100</f>
        <v>#VALUE!</v>
      </c>
      <c r="BQ580" s="20" t="e">
        <f t="shared" ref="BQ580:BQ643" si="333">IF($L580=1,"1 Phase",ABS(((Q580/BN580)-1)+ABS((S580/BN580)-1)+ABS((U580/BN580)-1))/3)</f>
        <v>#N/A</v>
      </c>
      <c r="BR580" s="20" t="e">
        <v>#N/A</v>
      </c>
      <c r="BS580" s="9" t="e">
        <v>#N/A</v>
      </c>
      <c r="BT580" s="2" t="e">
        <f t="shared" ref="BT580:BT643" si="334">IF(BP580&lt;30,"Underload",IF(BP580&lt;=80,"Baik",IF(BP580&gt;80,"Overload")))</f>
        <v>#VALUE!</v>
      </c>
      <c r="BU580" s="2" t="e">
        <f t="shared" si="302"/>
        <v>#N/A</v>
      </c>
      <c r="BV580" s="2" t="e">
        <f t="shared" si="303"/>
        <v>#N/A</v>
      </c>
    </row>
    <row r="581" s="2" customFormat="1" ht="22.95" customHeight="1" spans="1:74">
      <c r="A581" s="9" t="str">
        <f t="shared" si="304"/>
        <v>M 93Induk</v>
      </c>
      <c r="B581" s="9" t="str">
        <f t="shared" si="305"/>
        <v>M 93jurusan 1</v>
      </c>
      <c r="C581" s="9" t="str">
        <f t="shared" si="306"/>
        <v>M 93jurusan 2</v>
      </c>
      <c r="D581" s="9" t="str">
        <f t="shared" si="307"/>
        <v>M 93jurusan 3</v>
      </c>
      <c r="E581" s="9" t="str">
        <f t="shared" si="308"/>
        <v>M 93jurusan 4</v>
      </c>
      <c r="F581" s="10" t="s">
        <v>131</v>
      </c>
      <c r="G581" s="10" t="s">
        <v>131</v>
      </c>
      <c r="H581" s="10" t="s">
        <v>740</v>
      </c>
      <c r="I581" s="10">
        <v>0.61751</v>
      </c>
      <c r="J581" s="10">
        <v>124.08957</v>
      </c>
      <c r="K581" s="10" t="s">
        <v>7465</v>
      </c>
      <c r="L581" s="10" t="s">
        <v>7465</v>
      </c>
      <c r="M581" s="10" t="s">
        <v>7465</v>
      </c>
      <c r="N581" s="14">
        <f t="shared" si="309"/>
        <v>0</v>
      </c>
      <c r="O581" s="15" t="e">
        <f t="shared" si="310"/>
        <v>#VALUE!</v>
      </c>
      <c r="P581" s="15" t="e">
        <f t="shared" si="311"/>
        <v>#VALUE!</v>
      </c>
      <c r="Q581" s="17" t="e">
        <f>VLOOKUP($A581,'DATA PENGUKURAN GARDU'!$A:$BS,42,0)</f>
        <v>#N/A</v>
      </c>
      <c r="R581" s="18" t="e">
        <f t="shared" si="312"/>
        <v>#N/A</v>
      </c>
      <c r="S581" s="17" t="e">
        <f>VLOOKUP($A581,'DATA PENGUKURAN GARDU'!$A:$BS,44,0)</f>
        <v>#N/A</v>
      </c>
      <c r="T581" s="18" t="e">
        <f t="shared" si="313"/>
        <v>#N/A</v>
      </c>
      <c r="U581" s="17" t="e">
        <f>VLOOKUP($A581,'DATA PENGUKURAN GARDU'!$A:$BS,46,0)</f>
        <v>#N/A</v>
      </c>
      <c r="V581" s="18" t="e">
        <f t="shared" si="314"/>
        <v>#N/A</v>
      </c>
      <c r="W581" s="17" t="e">
        <f>VLOOKUP($A581,'DATA PENGUKURAN GARDU'!$A:$BS,48,0)</f>
        <v>#N/A</v>
      </c>
      <c r="X581" s="17" t="e">
        <f>VLOOKUP($A581,'DATA PENGUKURAN GARDU'!$A:$BS,53,0)</f>
        <v>#N/A</v>
      </c>
      <c r="Y581" s="17" t="e">
        <f>VLOOKUP($A581,'DATA PENGUKURAN GARDU'!$A:$BS,54,0)</f>
        <v>#N/A</v>
      </c>
      <c r="Z581" s="17" t="e">
        <f>VLOOKUP($A581,'DATA PENGUKURAN GARDU'!$A:$BS,55,0)</f>
        <v>#N/A</v>
      </c>
      <c r="AA581" s="20" t="e">
        <f>VLOOKUP($B581,'DATA PENGUKURAN GARDU'!$A:$BS,42,0)</f>
        <v>#N/A</v>
      </c>
      <c r="AB581" s="21" t="e">
        <f t="shared" si="315"/>
        <v>#N/A</v>
      </c>
      <c r="AC581" s="20" t="e">
        <f>VLOOKUP($B581,'DATA PENGUKURAN GARDU'!$A:$BS,44,0)</f>
        <v>#N/A</v>
      </c>
      <c r="AD581" s="21" t="e">
        <f t="shared" si="316"/>
        <v>#N/A</v>
      </c>
      <c r="AE581" s="20" t="e">
        <f>VLOOKUP($B581,'DATA PENGUKURAN GARDU'!$A:$BS,46,0)</f>
        <v>#N/A</v>
      </c>
      <c r="AF581" s="21" t="e">
        <f t="shared" si="317"/>
        <v>#N/A</v>
      </c>
      <c r="AG581" s="20" t="e">
        <f>VLOOKUP($B581,'DATA PENGUKURAN GARDU'!$A:$BS,46,0)</f>
        <v>#N/A</v>
      </c>
      <c r="AH581" s="20" t="e">
        <f>VLOOKUP($B581,'DATA PENGUKURAN GARDU'!$A:$BS,53,0)</f>
        <v>#N/A</v>
      </c>
      <c r="AI581" s="20" t="e">
        <f>VLOOKUP($B581,'DATA PENGUKURAN GARDU'!$A:$BS,54,0)</f>
        <v>#N/A</v>
      </c>
      <c r="AJ581" s="17" t="e">
        <f>VLOOKUP($C581,'DATA PENGUKURAN GARDU'!$A:$BS,42,0)</f>
        <v>#N/A</v>
      </c>
      <c r="AK581" s="23" t="e">
        <f t="shared" si="318"/>
        <v>#N/A</v>
      </c>
      <c r="AL581" s="17" t="e">
        <f>VLOOKUP($C581,'DATA PENGUKURAN GARDU'!$A:$BS,44,0)</f>
        <v>#N/A</v>
      </c>
      <c r="AM581" s="23" t="e">
        <f t="shared" si="319"/>
        <v>#N/A</v>
      </c>
      <c r="AN581" s="17" t="e">
        <f>VLOOKUP($C581,'DATA PENGUKURAN GARDU'!$A:$BS,46,0)</f>
        <v>#N/A</v>
      </c>
      <c r="AO581" s="23" t="e">
        <f t="shared" si="320"/>
        <v>#N/A</v>
      </c>
      <c r="AP581" s="17" t="e">
        <f>VLOOKUP($C581,'DATA PENGUKURAN GARDU'!$A:$BS,46,0)</f>
        <v>#N/A</v>
      </c>
      <c r="AQ581" s="17" t="e">
        <f>VLOOKUP($C581,'DATA PENGUKURAN GARDU'!$A:$BS,53,0)</f>
        <v>#N/A</v>
      </c>
      <c r="AR581" s="17" t="e">
        <f>VLOOKUP($C581,'DATA PENGUKURAN GARDU'!$A:$BS,54,0)</f>
        <v>#N/A</v>
      </c>
      <c r="AS581" s="20" t="e">
        <f>VLOOKUP($D581,'DATA PENGUKURAN GARDU'!$A:$BS,42,0)</f>
        <v>#N/A</v>
      </c>
      <c r="AT581" s="21" t="e">
        <f t="shared" si="321"/>
        <v>#N/A</v>
      </c>
      <c r="AU581" s="20" t="e">
        <f>VLOOKUP($D581,'DATA PENGUKURAN GARDU'!$A:$BS,44,0)</f>
        <v>#N/A</v>
      </c>
      <c r="AV581" s="21" t="e">
        <f t="shared" si="322"/>
        <v>#N/A</v>
      </c>
      <c r="AW581" s="20" t="e">
        <f>VLOOKUP($D581,'DATA PENGUKURAN GARDU'!$A:$BS,46,0)</f>
        <v>#N/A</v>
      </c>
      <c r="AX581" s="21" t="e">
        <f t="shared" si="323"/>
        <v>#N/A</v>
      </c>
      <c r="AY581" s="20" t="e">
        <f>VLOOKUP($D581,'DATA PENGUKURAN GARDU'!$A:$BS,46,0)</f>
        <v>#N/A</v>
      </c>
      <c r="AZ581" s="20" t="e">
        <f>VLOOKUP($D581,'DATA PENGUKURAN GARDU'!$A:$BS,53,0)</f>
        <v>#N/A</v>
      </c>
      <c r="BA581" s="20" t="e">
        <f>VLOOKUP($D581,'DATA PENGUKURAN GARDU'!$A:$BS,54,0)</f>
        <v>#N/A</v>
      </c>
      <c r="BB581" s="17" t="e">
        <f>VLOOKUP($E581,'DATA PENGUKURAN GARDU'!$A:$BS,42,0)</f>
        <v>#N/A</v>
      </c>
      <c r="BC581" s="23" t="e">
        <f t="shared" si="324"/>
        <v>#N/A</v>
      </c>
      <c r="BD581" s="17" t="e">
        <f>VLOOKUP($E581,'DATA PENGUKURAN GARDU'!$A:$BS,44,0)</f>
        <v>#N/A</v>
      </c>
      <c r="BE581" s="23" t="e">
        <f t="shared" si="325"/>
        <v>#N/A</v>
      </c>
      <c r="BF581" s="17" t="e">
        <f>VLOOKUP($E581,'DATA PENGUKURAN GARDU'!$A:$BS,46,0)</f>
        <v>#N/A</v>
      </c>
      <c r="BG581" s="23" t="e">
        <f t="shared" si="326"/>
        <v>#N/A</v>
      </c>
      <c r="BH581" s="17" t="e">
        <f>VLOOKUP($E581,'DATA PENGUKURAN GARDU'!$A:$BS,46,0)</f>
        <v>#N/A</v>
      </c>
      <c r="BI581" s="17" t="e">
        <f>VLOOKUP($E581,'DATA PENGUKURAN GARDU'!$A:$BS,53,0)</f>
        <v>#N/A</v>
      </c>
      <c r="BJ581" s="17" t="e">
        <f>VLOOKUP($E581,'DATA PENGUKURAN GARDU'!$A:$BS,54,0)</f>
        <v>#N/A</v>
      </c>
      <c r="BK581" s="20" t="e">
        <f t="shared" si="327"/>
        <v>#N/A</v>
      </c>
      <c r="BL581" s="20" t="e">
        <f t="shared" si="328"/>
        <v>#N/A</v>
      </c>
      <c r="BM581" s="20" t="e">
        <f t="shared" si="329"/>
        <v>#N/A</v>
      </c>
      <c r="BN581" s="25" t="e">
        <f t="shared" si="330"/>
        <v>#N/A</v>
      </c>
      <c r="BO581" s="26" t="str">
        <f t="shared" si="331"/>
        <v>0</v>
      </c>
      <c r="BP581" s="21" t="e">
        <f t="shared" si="332"/>
        <v>#VALUE!</v>
      </c>
      <c r="BQ581" s="20" t="e">
        <f t="shared" si="333"/>
        <v>#N/A</v>
      </c>
      <c r="BR581" s="20" t="e">
        <v>#N/A</v>
      </c>
      <c r="BS581" s="9" t="e">
        <v>#N/A</v>
      </c>
      <c r="BT581" s="2" t="e">
        <f t="shared" si="334"/>
        <v>#VALUE!</v>
      </c>
      <c r="BU581" s="2" t="e">
        <f t="shared" si="302"/>
        <v>#N/A</v>
      </c>
      <c r="BV581" s="2" t="e">
        <f t="shared" si="303"/>
        <v>#N/A</v>
      </c>
    </row>
    <row r="582" s="2" customFormat="1" ht="22.95" customHeight="1" spans="1:74">
      <c r="A582" s="9" t="str">
        <f t="shared" si="304"/>
        <v>M 12Induk</v>
      </c>
      <c r="B582" s="9" t="str">
        <f t="shared" si="305"/>
        <v>M 12jurusan 1</v>
      </c>
      <c r="C582" s="9" t="str">
        <f t="shared" si="306"/>
        <v>M 12jurusan 2</v>
      </c>
      <c r="D582" s="9" t="str">
        <f t="shared" si="307"/>
        <v>M 12jurusan 3</v>
      </c>
      <c r="E582" s="9" t="str">
        <f t="shared" si="308"/>
        <v>M 12jurusan 4</v>
      </c>
      <c r="F582" s="10" t="s">
        <v>131</v>
      </c>
      <c r="G582" s="10" t="s">
        <v>131</v>
      </c>
      <c r="H582" s="10" t="s">
        <v>741</v>
      </c>
      <c r="I582" s="10">
        <v>0.713011</v>
      </c>
      <c r="J582" s="10">
        <v>124.166987</v>
      </c>
      <c r="K582" s="10" t="s">
        <v>7465</v>
      </c>
      <c r="L582" s="10" t="s">
        <v>7465</v>
      </c>
      <c r="M582" s="10" t="s">
        <v>7465</v>
      </c>
      <c r="N582" s="14">
        <f t="shared" si="309"/>
        <v>0</v>
      </c>
      <c r="O582" s="15" t="e">
        <f t="shared" si="310"/>
        <v>#VALUE!</v>
      </c>
      <c r="P582" s="15" t="e">
        <f t="shared" si="311"/>
        <v>#VALUE!</v>
      </c>
      <c r="Q582" s="17" t="e">
        <f>VLOOKUP($A582,'DATA PENGUKURAN GARDU'!$A:$BS,42,0)</f>
        <v>#N/A</v>
      </c>
      <c r="R582" s="18" t="e">
        <f t="shared" si="312"/>
        <v>#N/A</v>
      </c>
      <c r="S582" s="17" t="e">
        <f>VLOOKUP($A582,'DATA PENGUKURAN GARDU'!$A:$BS,44,0)</f>
        <v>#N/A</v>
      </c>
      <c r="T582" s="18" t="e">
        <f t="shared" si="313"/>
        <v>#N/A</v>
      </c>
      <c r="U582" s="17" t="e">
        <f>VLOOKUP($A582,'DATA PENGUKURAN GARDU'!$A:$BS,46,0)</f>
        <v>#N/A</v>
      </c>
      <c r="V582" s="18" t="e">
        <f t="shared" si="314"/>
        <v>#N/A</v>
      </c>
      <c r="W582" s="17" t="e">
        <f>VLOOKUP($A582,'DATA PENGUKURAN GARDU'!$A:$BS,48,0)</f>
        <v>#N/A</v>
      </c>
      <c r="X582" s="17" t="e">
        <f>VLOOKUP($A582,'DATA PENGUKURAN GARDU'!$A:$BS,53,0)</f>
        <v>#N/A</v>
      </c>
      <c r="Y582" s="17" t="e">
        <f>VLOOKUP($A582,'DATA PENGUKURAN GARDU'!$A:$BS,54,0)</f>
        <v>#N/A</v>
      </c>
      <c r="Z582" s="17" t="e">
        <f>VLOOKUP($A582,'DATA PENGUKURAN GARDU'!$A:$BS,55,0)</f>
        <v>#N/A</v>
      </c>
      <c r="AA582" s="20" t="e">
        <f>VLOOKUP($B582,'DATA PENGUKURAN GARDU'!$A:$BS,42,0)</f>
        <v>#N/A</v>
      </c>
      <c r="AB582" s="21" t="e">
        <f t="shared" si="315"/>
        <v>#N/A</v>
      </c>
      <c r="AC582" s="20" t="e">
        <f>VLOOKUP($B582,'DATA PENGUKURAN GARDU'!$A:$BS,44,0)</f>
        <v>#N/A</v>
      </c>
      <c r="AD582" s="21" t="e">
        <f t="shared" si="316"/>
        <v>#N/A</v>
      </c>
      <c r="AE582" s="20" t="e">
        <f>VLOOKUP($B582,'DATA PENGUKURAN GARDU'!$A:$BS,46,0)</f>
        <v>#N/A</v>
      </c>
      <c r="AF582" s="21" t="e">
        <f t="shared" si="317"/>
        <v>#N/A</v>
      </c>
      <c r="AG582" s="20" t="e">
        <f>VLOOKUP($B582,'DATA PENGUKURAN GARDU'!$A:$BS,46,0)</f>
        <v>#N/A</v>
      </c>
      <c r="AH582" s="20" t="e">
        <f>VLOOKUP($B582,'DATA PENGUKURAN GARDU'!$A:$BS,53,0)</f>
        <v>#N/A</v>
      </c>
      <c r="AI582" s="20" t="e">
        <f>VLOOKUP($B582,'DATA PENGUKURAN GARDU'!$A:$BS,54,0)</f>
        <v>#N/A</v>
      </c>
      <c r="AJ582" s="17" t="e">
        <f>VLOOKUP($C582,'DATA PENGUKURAN GARDU'!$A:$BS,42,0)</f>
        <v>#N/A</v>
      </c>
      <c r="AK582" s="23" t="e">
        <f t="shared" si="318"/>
        <v>#N/A</v>
      </c>
      <c r="AL582" s="17" t="e">
        <f>VLOOKUP($C582,'DATA PENGUKURAN GARDU'!$A:$BS,44,0)</f>
        <v>#N/A</v>
      </c>
      <c r="AM582" s="23" t="e">
        <f t="shared" si="319"/>
        <v>#N/A</v>
      </c>
      <c r="AN582" s="17" t="e">
        <f>VLOOKUP($C582,'DATA PENGUKURAN GARDU'!$A:$BS,46,0)</f>
        <v>#N/A</v>
      </c>
      <c r="AO582" s="23" t="e">
        <f t="shared" si="320"/>
        <v>#N/A</v>
      </c>
      <c r="AP582" s="17" t="e">
        <f>VLOOKUP($C582,'DATA PENGUKURAN GARDU'!$A:$BS,46,0)</f>
        <v>#N/A</v>
      </c>
      <c r="AQ582" s="17" t="e">
        <f>VLOOKUP($C582,'DATA PENGUKURAN GARDU'!$A:$BS,53,0)</f>
        <v>#N/A</v>
      </c>
      <c r="AR582" s="17" t="e">
        <f>VLOOKUP($C582,'DATA PENGUKURAN GARDU'!$A:$BS,54,0)</f>
        <v>#N/A</v>
      </c>
      <c r="AS582" s="20" t="e">
        <f>VLOOKUP($D582,'DATA PENGUKURAN GARDU'!$A:$BS,42,0)</f>
        <v>#N/A</v>
      </c>
      <c r="AT582" s="21" t="e">
        <f t="shared" si="321"/>
        <v>#N/A</v>
      </c>
      <c r="AU582" s="20" t="e">
        <f>VLOOKUP($D582,'DATA PENGUKURAN GARDU'!$A:$BS,44,0)</f>
        <v>#N/A</v>
      </c>
      <c r="AV582" s="21" t="e">
        <f t="shared" si="322"/>
        <v>#N/A</v>
      </c>
      <c r="AW582" s="20" t="e">
        <f>VLOOKUP($D582,'DATA PENGUKURAN GARDU'!$A:$BS,46,0)</f>
        <v>#N/A</v>
      </c>
      <c r="AX582" s="21" t="e">
        <f t="shared" si="323"/>
        <v>#N/A</v>
      </c>
      <c r="AY582" s="20" t="e">
        <f>VLOOKUP($D582,'DATA PENGUKURAN GARDU'!$A:$BS,46,0)</f>
        <v>#N/A</v>
      </c>
      <c r="AZ582" s="20" t="e">
        <f>VLOOKUP($D582,'DATA PENGUKURAN GARDU'!$A:$BS,53,0)</f>
        <v>#N/A</v>
      </c>
      <c r="BA582" s="20" t="e">
        <f>VLOOKUP($D582,'DATA PENGUKURAN GARDU'!$A:$BS,54,0)</f>
        <v>#N/A</v>
      </c>
      <c r="BB582" s="17" t="e">
        <f>VLOOKUP($E582,'DATA PENGUKURAN GARDU'!$A:$BS,42,0)</f>
        <v>#N/A</v>
      </c>
      <c r="BC582" s="23" t="e">
        <f t="shared" si="324"/>
        <v>#N/A</v>
      </c>
      <c r="BD582" s="17" t="e">
        <f>VLOOKUP($E582,'DATA PENGUKURAN GARDU'!$A:$BS,44,0)</f>
        <v>#N/A</v>
      </c>
      <c r="BE582" s="23" t="e">
        <f t="shared" si="325"/>
        <v>#N/A</v>
      </c>
      <c r="BF582" s="17" t="e">
        <f>VLOOKUP($E582,'DATA PENGUKURAN GARDU'!$A:$BS,46,0)</f>
        <v>#N/A</v>
      </c>
      <c r="BG582" s="23" t="e">
        <f t="shared" si="326"/>
        <v>#N/A</v>
      </c>
      <c r="BH582" s="17" t="e">
        <f>VLOOKUP($E582,'DATA PENGUKURAN GARDU'!$A:$BS,46,0)</f>
        <v>#N/A</v>
      </c>
      <c r="BI582" s="17" t="e">
        <f>VLOOKUP($E582,'DATA PENGUKURAN GARDU'!$A:$BS,53,0)</f>
        <v>#N/A</v>
      </c>
      <c r="BJ582" s="17" t="e">
        <f>VLOOKUP($E582,'DATA PENGUKURAN GARDU'!$A:$BS,54,0)</f>
        <v>#N/A</v>
      </c>
      <c r="BK582" s="20" t="e">
        <f t="shared" si="327"/>
        <v>#N/A</v>
      </c>
      <c r="BL582" s="20" t="e">
        <f t="shared" si="328"/>
        <v>#N/A</v>
      </c>
      <c r="BM582" s="20" t="e">
        <f t="shared" si="329"/>
        <v>#N/A</v>
      </c>
      <c r="BN582" s="25" t="e">
        <f t="shared" si="330"/>
        <v>#N/A</v>
      </c>
      <c r="BO582" s="26" t="str">
        <f t="shared" si="331"/>
        <v>0</v>
      </c>
      <c r="BP582" s="21" t="e">
        <f t="shared" si="332"/>
        <v>#VALUE!</v>
      </c>
      <c r="BQ582" s="20" t="e">
        <f t="shared" si="333"/>
        <v>#N/A</v>
      </c>
      <c r="BR582" s="20" t="e">
        <v>#N/A</v>
      </c>
      <c r="BS582" s="9" t="e">
        <v>#N/A</v>
      </c>
      <c r="BT582" s="2" t="e">
        <f t="shared" si="334"/>
        <v>#VALUE!</v>
      </c>
      <c r="BU582" s="2" t="e">
        <f t="shared" si="302"/>
        <v>#N/A</v>
      </c>
      <c r="BV582" s="2" t="e">
        <f t="shared" si="303"/>
        <v>#N/A</v>
      </c>
    </row>
    <row r="583" s="2" customFormat="1" ht="22.95" customHeight="1" spans="1:74">
      <c r="A583" s="9" t="str">
        <f t="shared" si="304"/>
        <v>M 13Induk</v>
      </c>
      <c r="B583" s="9" t="str">
        <f t="shared" si="305"/>
        <v>M 13jurusan 1</v>
      </c>
      <c r="C583" s="9" t="str">
        <f t="shared" si="306"/>
        <v>M 13jurusan 2</v>
      </c>
      <c r="D583" s="9" t="str">
        <f t="shared" si="307"/>
        <v>M 13jurusan 3</v>
      </c>
      <c r="E583" s="9" t="str">
        <f t="shared" si="308"/>
        <v>M 13jurusan 4</v>
      </c>
      <c r="F583" s="10" t="s">
        <v>131</v>
      </c>
      <c r="G583" s="10" t="s">
        <v>131</v>
      </c>
      <c r="H583" s="10" t="s">
        <v>742</v>
      </c>
      <c r="I583" s="10">
        <v>0.648324</v>
      </c>
      <c r="J583" s="10">
        <v>124.164494</v>
      </c>
      <c r="K583" s="10" t="s">
        <v>7465</v>
      </c>
      <c r="L583" s="10" t="s">
        <v>7465</v>
      </c>
      <c r="M583" s="10" t="s">
        <v>7465</v>
      </c>
      <c r="N583" s="14">
        <f t="shared" si="309"/>
        <v>0</v>
      </c>
      <c r="O583" s="15" t="e">
        <f t="shared" si="310"/>
        <v>#VALUE!</v>
      </c>
      <c r="P583" s="15" t="e">
        <f t="shared" si="311"/>
        <v>#VALUE!</v>
      </c>
      <c r="Q583" s="17" t="e">
        <f>VLOOKUP($A583,'DATA PENGUKURAN GARDU'!$A:$BS,42,0)</f>
        <v>#N/A</v>
      </c>
      <c r="R583" s="18" t="e">
        <f t="shared" si="312"/>
        <v>#N/A</v>
      </c>
      <c r="S583" s="17" t="e">
        <f>VLOOKUP($A583,'DATA PENGUKURAN GARDU'!$A:$BS,44,0)</f>
        <v>#N/A</v>
      </c>
      <c r="T583" s="18" t="e">
        <f t="shared" si="313"/>
        <v>#N/A</v>
      </c>
      <c r="U583" s="17" t="e">
        <f>VLOOKUP($A583,'DATA PENGUKURAN GARDU'!$A:$BS,46,0)</f>
        <v>#N/A</v>
      </c>
      <c r="V583" s="18" t="e">
        <f t="shared" si="314"/>
        <v>#N/A</v>
      </c>
      <c r="W583" s="17" t="e">
        <f>VLOOKUP($A583,'DATA PENGUKURAN GARDU'!$A:$BS,48,0)</f>
        <v>#N/A</v>
      </c>
      <c r="X583" s="17" t="e">
        <f>VLOOKUP($A583,'DATA PENGUKURAN GARDU'!$A:$BS,53,0)</f>
        <v>#N/A</v>
      </c>
      <c r="Y583" s="17" t="e">
        <f>VLOOKUP($A583,'DATA PENGUKURAN GARDU'!$A:$BS,54,0)</f>
        <v>#N/A</v>
      </c>
      <c r="Z583" s="17" t="e">
        <f>VLOOKUP($A583,'DATA PENGUKURAN GARDU'!$A:$BS,55,0)</f>
        <v>#N/A</v>
      </c>
      <c r="AA583" s="20" t="e">
        <f>VLOOKUP($B583,'DATA PENGUKURAN GARDU'!$A:$BS,42,0)</f>
        <v>#N/A</v>
      </c>
      <c r="AB583" s="21" t="e">
        <f t="shared" si="315"/>
        <v>#N/A</v>
      </c>
      <c r="AC583" s="20" t="e">
        <f>VLOOKUP($B583,'DATA PENGUKURAN GARDU'!$A:$BS,44,0)</f>
        <v>#N/A</v>
      </c>
      <c r="AD583" s="21" t="e">
        <f t="shared" si="316"/>
        <v>#N/A</v>
      </c>
      <c r="AE583" s="20" t="e">
        <f>VLOOKUP($B583,'DATA PENGUKURAN GARDU'!$A:$BS,46,0)</f>
        <v>#N/A</v>
      </c>
      <c r="AF583" s="21" t="e">
        <f t="shared" si="317"/>
        <v>#N/A</v>
      </c>
      <c r="AG583" s="20" t="e">
        <f>VLOOKUP($B583,'DATA PENGUKURAN GARDU'!$A:$BS,46,0)</f>
        <v>#N/A</v>
      </c>
      <c r="AH583" s="20" t="e">
        <f>VLOOKUP($B583,'DATA PENGUKURAN GARDU'!$A:$BS,53,0)</f>
        <v>#N/A</v>
      </c>
      <c r="AI583" s="20" t="e">
        <f>VLOOKUP($B583,'DATA PENGUKURAN GARDU'!$A:$BS,54,0)</f>
        <v>#N/A</v>
      </c>
      <c r="AJ583" s="17" t="e">
        <f>VLOOKUP($C583,'DATA PENGUKURAN GARDU'!$A:$BS,42,0)</f>
        <v>#N/A</v>
      </c>
      <c r="AK583" s="23" t="e">
        <f t="shared" si="318"/>
        <v>#N/A</v>
      </c>
      <c r="AL583" s="17" t="e">
        <f>VLOOKUP($C583,'DATA PENGUKURAN GARDU'!$A:$BS,44,0)</f>
        <v>#N/A</v>
      </c>
      <c r="AM583" s="23" t="e">
        <f t="shared" si="319"/>
        <v>#N/A</v>
      </c>
      <c r="AN583" s="17" t="e">
        <f>VLOOKUP($C583,'DATA PENGUKURAN GARDU'!$A:$BS,46,0)</f>
        <v>#N/A</v>
      </c>
      <c r="AO583" s="23" t="e">
        <f t="shared" si="320"/>
        <v>#N/A</v>
      </c>
      <c r="AP583" s="17" t="e">
        <f>VLOOKUP($C583,'DATA PENGUKURAN GARDU'!$A:$BS,46,0)</f>
        <v>#N/A</v>
      </c>
      <c r="AQ583" s="17" t="e">
        <f>VLOOKUP($C583,'DATA PENGUKURAN GARDU'!$A:$BS,53,0)</f>
        <v>#N/A</v>
      </c>
      <c r="AR583" s="17" t="e">
        <f>VLOOKUP($C583,'DATA PENGUKURAN GARDU'!$A:$BS,54,0)</f>
        <v>#N/A</v>
      </c>
      <c r="AS583" s="20" t="e">
        <f>VLOOKUP($D583,'DATA PENGUKURAN GARDU'!$A:$BS,42,0)</f>
        <v>#N/A</v>
      </c>
      <c r="AT583" s="21" t="e">
        <f t="shared" si="321"/>
        <v>#N/A</v>
      </c>
      <c r="AU583" s="20" t="e">
        <f>VLOOKUP($D583,'DATA PENGUKURAN GARDU'!$A:$BS,44,0)</f>
        <v>#N/A</v>
      </c>
      <c r="AV583" s="21" t="e">
        <f t="shared" si="322"/>
        <v>#N/A</v>
      </c>
      <c r="AW583" s="20" t="e">
        <f>VLOOKUP($D583,'DATA PENGUKURAN GARDU'!$A:$BS,46,0)</f>
        <v>#N/A</v>
      </c>
      <c r="AX583" s="21" t="e">
        <f t="shared" si="323"/>
        <v>#N/A</v>
      </c>
      <c r="AY583" s="20" t="e">
        <f>VLOOKUP($D583,'DATA PENGUKURAN GARDU'!$A:$BS,46,0)</f>
        <v>#N/A</v>
      </c>
      <c r="AZ583" s="20" t="e">
        <f>VLOOKUP($D583,'DATA PENGUKURAN GARDU'!$A:$BS,53,0)</f>
        <v>#N/A</v>
      </c>
      <c r="BA583" s="20" t="e">
        <f>VLOOKUP($D583,'DATA PENGUKURAN GARDU'!$A:$BS,54,0)</f>
        <v>#N/A</v>
      </c>
      <c r="BB583" s="17" t="e">
        <f>VLOOKUP($E583,'DATA PENGUKURAN GARDU'!$A:$BS,42,0)</f>
        <v>#N/A</v>
      </c>
      <c r="BC583" s="23" t="e">
        <f t="shared" si="324"/>
        <v>#N/A</v>
      </c>
      <c r="BD583" s="17" t="e">
        <f>VLOOKUP($E583,'DATA PENGUKURAN GARDU'!$A:$BS,44,0)</f>
        <v>#N/A</v>
      </c>
      <c r="BE583" s="23" t="e">
        <f t="shared" si="325"/>
        <v>#N/A</v>
      </c>
      <c r="BF583" s="17" t="e">
        <f>VLOOKUP($E583,'DATA PENGUKURAN GARDU'!$A:$BS,46,0)</f>
        <v>#N/A</v>
      </c>
      <c r="BG583" s="23" t="e">
        <f t="shared" si="326"/>
        <v>#N/A</v>
      </c>
      <c r="BH583" s="17" t="e">
        <f>VLOOKUP($E583,'DATA PENGUKURAN GARDU'!$A:$BS,46,0)</f>
        <v>#N/A</v>
      </c>
      <c r="BI583" s="17" t="e">
        <f>VLOOKUP($E583,'DATA PENGUKURAN GARDU'!$A:$BS,53,0)</f>
        <v>#N/A</v>
      </c>
      <c r="BJ583" s="17" t="e">
        <f>VLOOKUP($E583,'DATA PENGUKURAN GARDU'!$A:$BS,54,0)</f>
        <v>#N/A</v>
      </c>
      <c r="BK583" s="20" t="e">
        <f t="shared" si="327"/>
        <v>#N/A</v>
      </c>
      <c r="BL583" s="20" t="e">
        <f t="shared" si="328"/>
        <v>#N/A</v>
      </c>
      <c r="BM583" s="20" t="e">
        <f t="shared" si="329"/>
        <v>#N/A</v>
      </c>
      <c r="BN583" s="25" t="e">
        <f t="shared" si="330"/>
        <v>#N/A</v>
      </c>
      <c r="BO583" s="26" t="str">
        <f t="shared" si="331"/>
        <v>0</v>
      </c>
      <c r="BP583" s="21" t="e">
        <f t="shared" si="332"/>
        <v>#VALUE!</v>
      </c>
      <c r="BQ583" s="20" t="e">
        <f t="shared" si="333"/>
        <v>#N/A</v>
      </c>
      <c r="BR583" s="20" t="e">
        <v>#N/A</v>
      </c>
      <c r="BS583" s="9" t="e">
        <v>#N/A</v>
      </c>
      <c r="BT583" s="2" t="e">
        <f t="shared" si="334"/>
        <v>#VALUE!</v>
      </c>
      <c r="BU583" s="2" t="e">
        <f t="shared" si="302"/>
        <v>#N/A</v>
      </c>
      <c r="BV583" s="2" t="e">
        <f t="shared" si="303"/>
        <v>#N/A</v>
      </c>
    </row>
    <row r="584" s="2" customFormat="1" ht="22.95" customHeight="1" spans="1:74">
      <c r="A584" s="9" t="str">
        <f t="shared" si="304"/>
        <v>M 42Induk</v>
      </c>
      <c r="B584" s="9" t="str">
        <f t="shared" si="305"/>
        <v>M 42jurusan 1</v>
      </c>
      <c r="C584" s="9" t="str">
        <f t="shared" si="306"/>
        <v>M 42jurusan 2</v>
      </c>
      <c r="D584" s="9" t="str">
        <f t="shared" si="307"/>
        <v>M 42jurusan 3</v>
      </c>
      <c r="E584" s="9" t="str">
        <f t="shared" si="308"/>
        <v>M 42jurusan 4</v>
      </c>
      <c r="F584" s="10" t="s">
        <v>131</v>
      </c>
      <c r="G584" s="10" t="s">
        <v>131</v>
      </c>
      <c r="H584" s="10" t="s">
        <v>743</v>
      </c>
      <c r="I584" s="10">
        <v>0.590635</v>
      </c>
      <c r="J584" s="10">
        <v>124.028021</v>
      </c>
      <c r="K584" s="10" t="s">
        <v>7465</v>
      </c>
      <c r="L584" s="10" t="s">
        <v>7465</v>
      </c>
      <c r="M584" s="10" t="s">
        <v>7465</v>
      </c>
      <c r="N584" s="14">
        <f t="shared" si="309"/>
        <v>0</v>
      </c>
      <c r="O584" s="15" t="e">
        <f t="shared" si="310"/>
        <v>#VALUE!</v>
      </c>
      <c r="P584" s="15" t="e">
        <f t="shared" si="311"/>
        <v>#VALUE!</v>
      </c>
      <c r="Q584" s="17" t="e">
        <f>VLOOKUP($A584,'DATA PENGUKURAN GARDU'!$A:$BS,42,0)</f>
        <v>#N/A</v>
      </c>
      <c r="R584" s="18" t="e">
        <f t="shared" si="312"/>
        <v>#N/A</v>
      </c>
      <c r="S584" s="17" t="e">
        <f>VLOOKUP($A584,'DATA PENGUKURAN GARDU'!$A:$BS,44,0)</f>
        <v>#N/A</v>
      </c>
      <c r="T584" s="18" t="e">
        <f t="shared" si="313"/>
        <v>#N/A</v>
      </c>
      <c r="U584" s="17" t="e">
        <f>VLOOKUP($A584,'DATA PENGUKURAN GARDU'!$A:$BS,46,0)</f>
        <v>#N/A</v>
      </c>
      <c r="V584" s="18" t="e">
        <f t="shared" si="314"/>
        <v>#N/A</v>
      </c>
      <c r="W584" s="17" t="e">
        <f>VLOOKUP($A584,'DATA PENGUKURAN GARDU'!$A:$BS,48,0)</f>
        <v>#N/A</v>
      </c>
      <c r="X584" s="17" t="e">
        <f>VLOOKUP($A584,'DATA PENGUKURAN GARDU'!$A:$BS,53,0)</f>
        <v>#N/A</v>
      </c>
      <c r="Y584" s="17" t="e">
        <f>VLOOKUP($A584,'DATA PENGUKURAN GARDU'!$A:$BS,54,0)</f>
        <v>#N/A</v>
      </c>
      <c r="Z584" s="17" t="e">
        <f>VLOOKUP($A584,'DATA PENGUKURAN GARDU'!$A:$BS,55,0)</f>
        <v>#N/A</v>
      </c>
      <c r="AA584" s="20" t="e">
        <f>VLOOKUP($B584,'DATA PENGUKURAN GARDU'!$A:$BS,42,0)</f>
        <v>#N/A</v>
      </c>
      <c r="AB584" s="21" t="e">
        <f t="shared" si="315"/>
        <v>#N/A</v>
      </c>
      <c r="AC584" s="20" t="e">
        <f>VLOOKUP($B584,'DATA PENGUKURAN GARDU'!$A:$BS,44,0)</f>
        <v>#N/A</v>
      </c>
      <c r="AD584" s="21" t="e">
        <f t="shared" si="316"/>
        <v>#N/A</v>
      </c>
      <c r="AE584" s="20" t="e">
        <f>VLOOKUP($B584,'DATA PENGUKURAN GARDU'!$A:$BS,46,0)</f>
        <v>#N/A</v>
      </c>
      <c r="AF584" s="21" t="e">
        <f t="shared" si="317"/>
        <v>#N/A</v>
      </c>
      <c r="AG584" s="20" t="e">
        <f>VLOOKUP($B584,'DATA PENGUKURAN GARDU'!$A:$BS,46,0)</f>
        <v>#N/A</v>
      </c>
      <c r="AH584" s="20" t="e">
        <f>VLOOKUP($B584,'DATA PENGUKURAN GARDU'!$A:$BS,53,0)</f>
        <v>#N/A</v>
      </c>
      <c r="AI584" s="20" t="e">
        <f>VLOOKUP($B584,'DATA PENGUKURAN GARDU'!$A:$BS,54,0)</f>
        <v>#N/A</v>
      </c>
      <c r="AJ584" s="17" t="e">
        <f>VLOOKUP($C584,'DATA PENGUKURAN GARDU'!$A:$BS,42,0)</f>
        <v>#N/A</v>
      </c>
      <c r="AK584" s="23" t="e">
        <f t="shared" si="318"/>
        <v>#N/A</v>
      </c>
      <c r="AL584" s="17" t="e">
        <f>VLOOKUP($C584,'DATA PENGUKURAN GARDU'!$A:$BS,44,0)</f>
        <v>#N/A</v>
      </c>
      <c r="AM584" s="23" t="e">
        <f t="shared" si="319"/>
        <v>#N/A</v>
      </c>
      <c r="AN584" s="17" t="e">
        <f>VLOOKUP($C584,'DATA PENGUKURAN GARDU'!$A:$BS,46,0)</f>
        <v>#N/A</v>
      </c>
      <c r="AO584" s="23" t="e">
        <f t="shared" si="320"/>
        <v>#N/A</v>
      </c>
      <c r="AP584" s="17" t="e">
        <f>VLOOKUP($C584,'DATA PENGUKURAN GARDU'!$A:$BS,46,0)</f>
        <v>#N/A</v>
      </c>
      <c r="AQ584" s="17" t="e">
        <f>VLOOKUP($C584,'DATA PENGUKURAN GARDU'!$A:$BS,53,0)</f>
        <v>#N/A</v>
      </c>
      <c r="AR584" s="17" t="e">
        <f>VLOOKUP($C584,'DATA PENGUKURAN GARDU'!$A:$BS,54,0)</f>
        <v>#N/A</v>
      </c>
      <c r="AS584" s="20" t="e">
        <f>VLOOKUP($D584,'DATA PENGUKURAN GARDU'!$A:$BS,42,0)</f>
        <v>#N/A</v>
      </c>
      <c r="AT584" s="21" t="e">
        <f t="shared" si="321"/>
        <v>#N/A</v>
      </c>
      <c r="AU584" s="20" t="e">
        <f>VLOOKUP($D584,'DATA PENGUKURAN GARDU'!$A:$BS,44,0)</f>
        <v>#N/A</v>
      </c>
      <c r="AV584" s="21" t="e">
        <f t="shared" si="322"/>
        <v>#N/A</v>
      </c>
      <c r="AW584" s="20" t="e">
        <f>VLOOKUP($D584,'DATA PENGUKURAN GARDU'!$A:$BS,46,0)</f>
        <v>#N/A</v>
      </c>
      <c r="AX584" s="21" t="e">
        <f t="shared" si="323"/>
        <v>#N/A</v>
      </c>
      <c r="AY584" s="20" t="e">
        <f>VLOOKUP($D584,'DATA PENGUKURAN GARDU'!$A:$BS,46,0)</f>
        <v>#N/A</v>
      </c>
      <c r="AZ584" s="20" t="e">
        <f>VLOOKUP($D584,'DATA PENGUKURAN GARDU'!$A:$BS,53,0)</f>
        <v>#N/A</v>
      </c>
      <c r="BA584" s="20" t="e">
        <f>VLOOKUP($D584,'DATA PENGUKURAN GARDU'!$A:$BS,54,0)</f>
        <v>#N/A</v>
      </c>
      <c r="BB584" s="17" t="e">
        <f>VLOOKUP($E584,'DATA PENGUKURAN GARDU'!$A:$BS,42,0)</f>
        <v>#N/A</v>
      </c>
      <c r="BC584" s="23" t="e">
        <f t="shared" si="324"/>
        <v>#N/A</v>
      </c>
      <c r="BD584" s="17" t="e">
        <f>VLOOKUP($E584,'DATA PENGUKURAN GARDU'!$A:$BS,44,0)</f>
        <v>#N/A</v>
      </c>
      <c r="BE584" s="23" t="e">
        <f t="shared" si="325"/>
        <v>#N/A</v>
      </c>
      <c r="BF584" s="17" t="e">
        <f>VLOOKUP($E584,'DATA PENGUKURAN GARDU'!$A:$BS,46,0)</f>
        <v>#N/A</v>
      </c>
      <c r="BG584" s="23" t="e">
        <f t="shared" si="326"/>
        <v>#N/A</v>
      </c>
      <c r="BH584" s="17" t="e">
        <f>VLOOKUP($E584,'DATA PENGUKURAN GARDU'!$A:$BS,46,0)</f>
        <v>#N/A</v>
      </c>
      <c r="BI584" s="17" t="e">
        <f>VLOOKUP($E584,'DATA PENGUKURAN GARDU'!$A:$BS,53,0)</f>
        <v>#N/A</v>
      </c>
      <c r="BJ584" s="17" t="e">
        <f>VLOOKUP($E584,'DATA PENGUKURAN GARDU'!$A:$BS,54,0)</f>
        <v>#N/A</v>
      </c>
      <c r="BK584" s="20" t="e">
        <f t="shared" si="327"/>
        <v>#N/A</v>
      </c>
      <c r="BL584" s="20" t="e">
        <f t="shared" si="328"/>
        <v>#N/A</v>
      </c>
      <c r="BM584" s="20" t="e">
        <f t="shared" si="329"/>
        <v>#N/A</v>
      </c>
      <c r="BN584" s="25" t="e">
        <f t="shared" si="330"/>
        <v>#N/A</v>
      </c>
      <c r="BO584" s="26" t="str">
        <f t="shared" si="331"/>
        <v>0</v>
      </c>
      <c r="BP584" s="21" t="e">
        <f t="shared" si="332"/>
        <v>#VALUE!</v>
      </c>
      <c r="BQ584" s="20" t="e">
        <f t="shared" si="333"/>
        <v>#N/A</v>
      </c>
      <c r="BR584" s="20" t="e">
        <v>#N/A</v>
      </c>
      <c r="BS584" s="9" t="e">
        <v>#N/A</v>
      </c>
      <c r="BT584" s="2" t="e">
        <f t="shared" si="334"/>
        <v>#VALUE!</v>
      </c>
      <c r="BU584" s="2" t="e">
        <f t="shared" si="302"/>
        <v>#N/A</v>
      </c>
      <c r="BV584" s="2" t="e">
        <f t="shared" si="303"/>
        <v>#N/A</v>
      </c>
    </row>
    <row r="585" s="2" customFormat="1" ht="22.95" customHeight="1" spans="1:74">
      <c r="A585" s="9" t="str">
        <f t="shared" si="304"/>
        <v>M 43Induk</v>
      </c>
      <c r="B585" s="9" t="str">
        <f t="shared" si="305"/>
        <v>M 43jurusan 1</v>
      </c>
      <c r="C585" s="9" t="str">
        <f t="shared" si="306"/>
        <v>M 43jurusan 2</v>
      </c>
      <c r="D585" s="9" t="str">
        <f t="shared" si="307"/>
        <v>M 43jurusan 3</v>
      </c>
      <c r="E585" s="9" t="str">
        <f t="shared" si="308"/>
        <v>M 43jurusan 4</v>
      </c>
      <c r="F585" s="10" t="s">
        <v>131</v>
      </c>
      <c r="G585" s="10" t="s">
        <v>131</v>
      </c>
      <c r="H585" s="10" t="s">
        <v>744</v>
      </c>
      <c r="I585" s="10">
        <v>0.589274</v>
      </c>
      <c r="J585" s="10">
        <v>124.028358</v>
      </c>
      <c r="K585" s="10" t="s">
        <v>7465</v>
      </c>
      <c r="L585" s="10" t="s">
        <v>7465</v>
      </c>
      <c r="M585" s="10" t="s">
        <v>7465</v>
      </c>
      <c r="N585" s="14">
        <f t="shared" si="309"/>
        <v>0</v>
      </c>
      <c r="O585" s="15" t="e">
        <f t="shared" si="310"/>
        <v>#VALUE!</v>
      </c>
      <c r="P585" s="15" t="e">
        <f t="shared" si="311"/>
        <v>#VALUE!</v>
      </c>
      <c r="Q585" s="17" t="e">
        <f>VLOOKUP($A585,'DATA PENGUKURAN GARDU'!$A:$BS,42,0)</f>
        <v>#N/A</v>
      </c>
      <c r="R585" s="18" t="e">
        <f t="shared" si="312"/>
        <v>#N/A</v>
      </c>
      <c r="S585" s="17" t="e">
        <f>VLOOKUP($A585,'DATA PENGUKURAN GARDU'!$A:$BS,44,0)</f>
        <v>#N/A</v>
      </c>
      <c r="T585" s="18" t="e">
        <f t="shared" si="313"/>
        <v>#N/A</v>
      </c>
      <c r="U585" s="17" t="e">
        <f>VLOOKUP($A585,'DATA PENGUKURAN GARDU'!$A:$BS,46,0)</f>
        <v>#N/A</v>
      </c>
      <c r="V585" s="18" t="e">
        <f t="shared" si="314"/>
        <v>#N/A</v>
      </c>
      <c r="W585" s="17" t="e">
        <f>VLOOKUP($A585,'DATA PENGUKURAN GARDU'!$A:$BS,48,0)</f>
        <v>#N/A</v>
      </c>
      <c r="X585" s="17" t="e">
        <f>VLOOKUP($A585,'DATA PENGUKURAN GARDU'!$A:$BS,53,0)</f>
        <v>#N/A</v>
      </c>
      <c r="Y585" s="17" t="e">
        <f>VLOOKUP($A585,'DATA PENGUKURAN GARDU'!$A:$BS,54,0)</f>
        <v>#N/A</v>
      </c>
      <c r="Z585" s="17" t="e">
        <f>VLOOKUP($A585,'DATA PENGUKURAN GARDU'!$A:$BS,55,0)</f>
        <v>#N/A</v>
      </c>
      <c r="AA585" s="20" t="e">
        <f>VLOOKUP($B585,'DATA PENGUKURAN GARDU'!$A:$BS,42,0)</f>
        <v>#N/A</v>
      </c>
      <c r="AB585" s="21" t="e">
        <f t="shared" si="315"/>
        <v>#N/A</v>
      </c>
      <c r="AC585" s="20" t="e">
        <f>VLOOKUP($B585,'DATA PENGUKURAN GARDU'!$A:$BS,44,0)</f>
        <v>#N/A</v>
      </c>
      <c r="AD585" s="21" t="e">
        <f t="shared" si="316"/>
        <v>#N/A</v>
      </c>
      <c r="AE585" s="20" t="e">
        <f>VLOOKUP($B585,'DATA PENGUKURAN GARDU'!$A:$BS,46,0)</f>
        <v>#N/A</v>
      </c>
      <c r="AF585" s="21" t="e">
        <f t="shared" si="317"/>
        <v>#N/A</v>
      </c>
      <c r="AG585" s="20" t="e">
        <f>VLOOKUP($B585,'DATA PENGUKURAN GARDU'!$A:$BS,46,0)</f>
        <v>#N/A</v>
      </c>
      <c r="AH585" s="20" t="e">
        <f>VLOOKUP($B585,'DATA PENGUKURAN GARDU'!$A:$BS,53,0)</f>
        <v>#N/A</v>
      </c>
      <c r="AI585" s="20" t="e">
        <f>VLOOKUP($B585,'DATA PENGUKURAN GARDU'!$A:$BS,54,0)</f>
        <v>#N/A</v>
      </c>
      <c r="AJ585" s="17" t="e">
        <f>VLOOKUP($C585,'DATA PENGUKURAN GARDU'!$A:$BS,42,0)</f>
        <v>#N/A</v>
      </c>
      <c r="AK585" s="23" t="e">
        <f t="shared" si="318"/>
        <v>#N/A</v>
      </c>
      <c r="AL585" s="17" t="e">
        <f>VLOOKUP($C585,'DATA PENGUKURAN GARDU'!$A:$BS,44,0)</f>
        <v>#N/A</v>
      </c>
      <c r="AM585" s="23" t="e">
        <f t="shared" si="319"/>
        <v>#N/A</v>
      </c>
      <c r="AN585" s="17" t="e">
        <f>VLOOKUP($C585,'DATA PENGUKURAN GARDU'!$A:$BS,46,0)</f>
        <v>#N/A</v>
      </c>
      <c r="AO585" s="23" t="e">
        <f t="shared" si="320"/>
        <v>#N/A</v>
      </c>
      <c r="AP585" s="17" t="e">
        <f>VLOOKUP($C585,'DATA PENGUKURAN GARDU'!$A:$BS,46,0)</f>
        <v>#N/A</v>
      </c>
      <c r="AQ585" s="17" t="e">
        <f>VLOOKUP($C585,'DATA PENGUKURAN GARDU'!$A:$BS,53,0)</f>
        <v>#N/A</v>
      </c>
      <c r="AR585" s="17" t="e">
        <f>VLOOKUP($C585,'DATA PENGUKURAN GARDU'!$A:$BS,54,0)</f>
        <v>#N/A</v>
      </c>
      <c r="AS585" s="20" t="e">
        <f>VLOOKUP($D585,'DATA PENGUKURAN GARDU'!$A:$BS,42,0)</f>
        <v>#N/A</v>
      </c>
      <c r="AT585" s="21" t="e">
        <f t="shared" si="321"/>
        <v>#N/A</v>
      </c>
      <c r="AU585" s="20" t="e">
        <f>VLOOKUP($D585,'DATA PENGUKURAN GARDU'!$A:$BS,44,0)</f>
        <v>#N/A</v>
      </c>
      <c r="AV585" s="21" t="e">
        <f t="shared" si="322"/>
        <v>#N/A</v>
      </c>
      <c r="AW585" s="20" t="e">
        <f>VLOOKUP($D585,'DATA PENGUKURAN GARDU'!$A:$BS,46,0)</f>
        <v>#N/A</v>
      </c>
      <c r="AX585" s="21" t="e">
        <f t="shared" si="323"/>
        <v>#N/A</v>
      </c>
      <c r="AY585" s="20" t="e">
        <f>VLOOKUP($D585,'DATA PENGUKURAN GARDU'!$A:$BS,46,0)</f>
        <v>#N/A</v>
      </c>
      <c r="AZ585" s="20" t="e">
        <f>VLOOKUP($D585,'DATA PENGUKURAN GARDU'!$A:$BS,53,0)</f>
        <v>#N/A</v>
      </c>
      <c r="BA585" s="20" t="e">
        <f>VLOOKUP($D585,'DATA PENGUKURAN GARDU'!$A:$BS,54,0)</f>
        <v>#N/A</v>
      </c>
      <c r="BB585" s="17" t="e">
        <f>VLOOKUP($E585,'DATA PENGUKURAN GARDU'!$A:$BS,42,0)</f>
        <v>#N/A</v>
      </c>
      <c r="BC585" s="23" t="e">
        <f t="shared" si="324"/>
        <v>#N/A</v>
      </c>
      <c r="BD585" s="17" t="e">
        <f>VLOOKUP($E585,'DATA PENGUKURAN GARDU'!$A:$BS,44,0)</f>
        <v>#N/A</v>
      </c>
      <c r="BE585" s="23" t="e">
        <f t="shared" si="325"/>
        <v>#N/A</v>
      </c>
      <c r="BF585" s="17" t="e">
        <f>VLOOKUP($E585,'DATA PENGUKURAN GARDU'!$A:$BS,46,0)</f>
        <v>#N/A</v>
      </c>
      <c r="BG585" s="23" t="e">
        <f t="shared" si="326"/>
        <v>#N/A</v>
      </c>
      <c r="BH585" s="17" t="e">
        <f>VLOOKUP($E585,'DATA PENGUKURAN GARDU'!$A:$BS,46,0)</f>
        <v>#N/A</v>
      </c>
      <c r="BI585" s="17" t="e">
        <f>VLOOKUP($E585,'DATA PENGUKURAN GARDU'!$A:$BS,53,0)</f>
        <v>#N/A</v>
      </c>
      <c r="BJ585" s="17" t="e">
        <f>VLOOKUP($E585,'DATA PENGUKURAN GARDU'!$A:$BS,54,0)</f>
        <v>#N/A</v>
      </c>
      <c r="BK585" s="20" t="e">
        <f t="shared" si="327"/>
        <v>#N/A</v>
      </c>
      <c r="BL585" s="20" t="e">
        <f t="shared" si="328"/>
        <v>#N/A</v>
      </c>
      <c r="BM585" s="20" t="e">
        <f t="shared" si="329"/>
        <v>#N/A</v>
      </c>
      <c r="BN585" s="25" t="e">
        <f t="shared" si="330"/>
        <v>#N/A</v>
      </c>
      <c r="BO585" s="26" t="str">
        <f t="shared" si="331"/>
        <v>0</v>
      </c>
      <c r="BP585" s="21" t="e">
        <f t="shared" si="332"/>
        <v>#VALUE!</v>
      </c>
      <c r="BQ585" s="20" t="e">
        <f t="shared" si="333"/>
        <v>#N/A</v>
      </c>
      <c r="BR585" s="20" t="e">
        <v>#N/A</v>
      </c>
      <c r="BS585" s="9" t="e">
        <v>#N/A</v>
      </c>
      <c r="BT585" s="2" t="e">
        <f t="shared" si="334"/>
        <v>#VALUE!</v>
      </c>
      <c r="BU585" s="2" t="e">
        <f t="shared" si="302"/>
        <v>#N/A</v>
      </c>
      <c r="BV585" s="2" t="e">
        <f t="shared" si="303"/>
        <v>#N/A</v>
      </c>
    </row>
    <row r="586" s="2" customFormat="1" ht="22.95" customHeight="1" spans="1:74">
      <c r="A586" s="9" t="str">
        <f t="shared" si="304"/>
        <v>M 148Induk</v>
      </c>
      <c r="B586" s="9" t="str">
        <f t="shared" si="305"/>
        <v>M 148jurusan 1</v>
      </c>
      <c r="C586" s="9" t="str">
        <f t="shared" si="306"/>
        <v>M 148jurusan 2</v>
      </c>
      <c r="D586" s="9" t="str">
        <f t="shared" si="307"/>
        <v>M 148jurusan 3</v>
      </c>
      <c r="E586" s="9" t="str">
        <f t="shared" si="308"/>
        <v>M 148jurusan 4</v>
      </c>
      <c r="F586" s="10" t="s">
        <v>131</v>
      </c>
      <c r="G586" s="10" t="s">
        <v>131</v>
      </c>
      <c r="H586" s="10" t="s">
        <v>745</v>
      </c>
      <c r="I586" s="10">
        <v>0.543086</v>
      </c>
      <c r="J586" s="10">
        <v>124.013952</v>
      </c>
      <c r="K586" s="10" t="s">
        <v>7465</v>
      </c>
      <c r="L586" s="10" t="s">
        <v>7465</v>
      </c>
      <c r="M586" s="10" t="s">
        <v>7465</v>
      </c>
      <c r="N586" s="14">
        <f t="shared" si="309"/>
        <v>0</v>
      </c>
      <c r="O586" s="15" t="e">
        <f t="shared" si="310"/>
        <v>#VALUE!</v>
      </c>
      <c r="P586" s="15" t="e">
        <f t="shared" si="311"/>
        <v>#VALUE!</v>
      </c>
      <c r="Q586" s="17" t="e">
        <f>VLOOKUP($A586,'DATA PENGUKURAN GARDU'!$A:$BS,42,0)</f>
        <v>#N/A</v>
      </c>
      <c r="R586" s="18" t="e">
        <f t="shared" si="312"/>
        <v>#N/A</v>
      </c>
      <c r="S586" s="17" t="e">
        <f>VLOOKUP($A586,'DATA PENGUKURAN GARDU'!$A:$BS,44,0)</f>
        <v>#N/A</v>
      </c>
      <c r="T586" s="18" t="e">
        <f t="shared" si="313"/>
        <v>#N/A</v>
      </c>
      <c r="U586" s="17" t="e">
        <f>VLOOKUP($A586,'DATA PENGUKURAN GARDU'!$A:$BS,46,0)</f>
        <v>#N/A</v>
      </c>
      <c r="V586" s="18" t="e">
        <f t="shared" si="314"/>
        <v>#N/A</v>
      </c>
      <c r="W586" s="17" t="e">
        <f>VLOOKUP($A586,'DATA PENGUKURAN GARDU'!$A:$BS,48,0)</f>
        <v>#N/A</v>
      </c>
      <c r="X586" s="17" t="e">
        <f>VLOOKUP($A586,'DATA PENGUKURAN GARDU'!$A:$BS,53,0)</f>
        <v>#N/A</v>
      </c>
      <c r="Y586" s="17" t="e">
        <f>VLOOKUP($A586,'DATA PENGUKURAN GARDU'!$A:$BS,54,0)</f>
        <v>#N/A</v>
      </c>
      <c r="Z586" s="17" t="e">
        <f>VLOOKUP($A586,'DATA PENGUKURAN GARDU'!$A:$BS,55,0)</f>
        <v>#N/A</v>
      </c>
      <c r="AA586" s="20" t="e">
        <f>VLOOKUP($B586,'DATA PENGUKURAN GARDU'!$A:$BS,42,0)</f>
        <v>#N/A</v>
      </c>
      <c r="AB586" s="21" t="e">
        <f t="shared" si="315"/>
        <v>#N/A</v>
      </c>
      <c r="AC586" s="20" t="e">
        <f>VLOOKUP($B586,'DATA PENGUKURAN GARDU'!$A:$BS,44,0)</f>
        <v>#N/A</v>
      </c>
      <c r="AD586" s="21" t="e">
        <f t="shared" si="316"/>
        <v>#N/A</v>
      </c>
      <c r="AE586" s="20" t="e">
        <f>VLOOKUP($B586,'DATA PENGUKURAN GARDU'!$A:$BS,46,0)</f>
        <v>#N/A</v>
      </c>
      <c r="AF586" s="21" t="e">
        <f t="shared" si="317"/>
        <v>#N/A</v>
      </c>
      <c r="AG586" s="20" t="e">
        <f>VLOOKUP($B586,'DATA PENGUKURAN GARDU'!$A:$BS,46,0)</f>
        <v>#N/A</v>
      </c>
      <c r="AH586" s="20" t="e">
        <f>VLOOKUP($B586,'DATA PENGUKURAN GARDU'!$A:$BS,53,0)</f>
        <v>#N/A</v>
      </c>
      <c r="AI586" s="20" t="e">
        <f>VLOOKUP($B586,'DATA PENGUKURAN GARDU'!$A:$BS,54,0)</f>
        <v>#N/A</v>
      </c>
      <c r="AJ586" s="17" t="e">
        <f>VLOOKUP($C586,'DATA PENGUKURAN GARDU'!$A:$BS,42,0)</f>
        <v>#N/A</v>
      </c>
      <c r="AK586" s="23" t="e">
        <f t="shared" si="318"/>
        <v>#N/A</v>
      </c>
      <c r="AL586" s="17" t="e">
        <f>VLOOKUP($C586,'DATA PENGUKURAN GARDU'!$A:$BS,44,0)</f>
        <v>#N/A</v>
      </c>
      <c r="AM586" s="23" t="e">
        <f t="shared" si="319"/>
        <v>#N/A</v>
      </c>
      <c r="AN586" s="17" t="e">
        <f>VLOOKUP($C586,'DATA PENGUKURAN GARDU'!$A:$BS,46,0)</f>
        <v>#N/A</v>
      </c>
      <c r="AO586" s="23" t="e">
        <f t="shared" si="320"/>
        <v>#N/A</v>
      </c>
      <c r="AP586" s="17" t="e">
        <f>VLOOKUP($C586,'DATA PENGUKURAN GARDU'!$A:$BS,46,0)</f>
        <v>#N/A</v>
      </c>
      <c r="AQ586" s="17" t="e">
        <f>VLOOKUP($C586,'DATA PENGUKURAN GARDU'!$A:$BS,53,0)</f>
        <v>#N/A</v>
      </c>
      <c r="AR586" s="17" t="e">
        <f>VLOOKUP($C586,'DATA PENGUKURAN GARDU'!$A:$BS,54,0)</f>
        <v>#N/A</v>
      </c>
      <c r="AS586" s="20" t="e">
        <f>VLOOKUP($D586,'DATA PENGUKURAN GARDU'!$A:$BS,42,0)</f>
        <v>#N/A</v>
      </c>
      <c r="AT586" s="21" t="e">
        <f t="shared" si="321"/>
        <v>#N/A</v>
      </c>
      <c r="AU586" s="20" t="e">
        <f>VLOOKUP($D586,'DATA PENGUKURAN GARDU'!$A:$BS,44,0)</f>
        <v>#N/A</v>
      </c>
      <c r="AV586" s="21" t="e">
        <f t="shared" si="322"/>
        <v>#N/A</v>
      </c>
      <c r="AW586" s="20" t="e">
        <f>VLOOKUP($D586,'DATA PENGUKURAN GARDU'!$A:$BS,46,0)</f>
        <v>#N/A</v>
      </c>
      <c r="AX586" s="21" t="e">
        <f t="shared" si="323"/>
        <v>#N/A</v>
      </c>
      <c r="AY586" s="20" t="e">
        <f>VLOOKUP($D586,'DATA PENGUKURAN GARDU'!$A:$BS,46,0)</f>
        <v>#N/A</v>
      </c>
      <c r="AZ586" s="20" t="e">
        <f>VLOOKUP($D586,'DATA PENGUKURAN GARDU'!$A:$BS,53,0)</f>
        <v>#N/A</v>
      </c>
      <c r="BA586" s="20" t="e">
        <f>VLOOKUP($D586,'DATA PENGUKURAN GARDU'!$A:$BS,54,0)</f>
        <v>#N/A</v>
      </c>
      <c r="BB586" s="17" t="e">
        <f>VLOOKUP($E586,'DATA PENGUKURAN GARDU'!$A:$BS,42,0)</f>
        <v>#N/A</v>
      </c>
      <c r="BC586" s="23" t="e">
        <f t="shared" si="324"/>
        <v>#N/A</v>
      </c>
      <c r="BD586" s="17" t="e">
        <f>VLOOKUP($E586,'DATA PENGUKURAN GARDU'!$A:$BS,44,0)</f>
        <v>#N/A</v>
      </c>
      <c r="BE586" s="23" t="e">
        <f t="shared" si="325"/>
        <v>#N/A</v>
      </c>
      <c r="BF586" s="17" t="e">
        <f>VLOOKUP($E586,'DATA PENGUKURAN GARDU'!$A:$BS,46,0)</f>
        <v>#N/A</v>
      </c>
      <c r="BG586" s="23" t="e">
        <f t="shared" si="326"/>
        <v>#N/A</v>
      </c>
      <c r="BH586" s="17" t="e">
        <f>VLOOKUP($E586,'DATA PENGUKURAN GARDU'!$A:$BS,46,0)</f>
        <v>#N/A</v>
      </c>
      <c r="BI586" s="17" t="e">
        <f>VLOOKUP($E586,'DATA PENGUKURAN GARDU'!$A:$BS,53,0)</f>
        <v>#N/A</v>
      </c>
      <c r="BJ586" s="17" t="e">
        <f>VLOOKUP($E586,'DATA PENGUKURAN GARDU'!$A:$BS,54,0)</f>
        <v>#N/A</v>
      </c>
      <c r="BK586" s="20" t="e">
        <f t="shared" si="327"/>
        <v>#N/A</v>
      </c>
      <c r="BL586" s="20" t="e">
        <f t="shared" si="328"/>
        <v>#N/A</v>
      </c>
      <c r="BM586" s="20" t="e">
        <f t="shared" si="329"/>
        <v>#N/A</v>
      </c>
      <c r="BN586" s="25" t="e">
        <f t="shared" si="330"/>
        <v>#N/A</v>
      </c>
      <c r="BO586" s="26" t="str">
        <f t="shared" si="331"/>
        <v>0</v>
      </c>
      <c r="BP586" s="21" t="e">
        <f t="shared" si="332"/>
        <v>#VALUE!</v>
      </c>
      <c r="BQ586" s="20" t="e">
        <f t="shared" si="333"/>
        <v>#N/A</v>
      </c>
      <c r="BR586" s="20" t="e">
        <v>#N/A</v>
      </c>
      <c r="BS586" s="9" t="e">
        <v>#N/A</v>
      </c>
      <c r="BT586" s="2" t="e">
        <f t="shared" si="334"/>
        <v>#VALUE!</v>
      </c>
      <c r="BU586" s="2" t="e">
        <f t="shared" si="302"/>
        <v>#N/A</v>
      </c>
      <c r="BV586" s="2" t="e">
        <f t="shared" si="303"/>
        <v>#N/A</v>
      </c>
    </row>
    <row r="587" s="2" customFormat="1" ht="22.95" customHeight="1" spans="1:74">
      <c r="A587" s="9" t="str">
        <f t="shared" si="304"/>
        <v>M 155Induk</v>
      </c>
      <c r="B587" s="9" t="str">
        <f t="shared" si="305"/>
        <v>M 155jurusan 1</v>
      </c>
      <c r="C587" s="9" t="str">
        <f t="shared" si="306"/>
        <v>M 155jurusan 2</v>
      </c>
      <c r="D587" s="9" t="str">
        <f t="shared" si="307"/>
        <v>M 155jurusan 3</v>
      </c>
      <c r="E587" s="9" t="str">
        <f t="shared" si="308"/>
        <v>M 155jurusan 4</v>
      </c>
      <c r="F587" s="10" t="s">
        <v>131</v>
      </c>
      <c r="G587" s="10" t="s">
        <v>131</v>
      </c>
      <c r="H587" s="10" t="s">
        <v>746</v>
      </c>
      <c r="I587" s="10">
        <v>0.530461</v>
      </c>
      <c r="J587" s="10">
        <v>123.98706</v>
      </c>
      <c r="K587" s="10" t="s">
        <v>7465</v>
      </c>
      <c r="L587" s="10" t="s">
        <v>7465</v>
      </c>
      <c r="M587" s="10" t="s">
        <v>7465</v>
      </c>
      <c r="N587" s="14">
        <f t="shared" si="309"/>
        <v>0</v>
      </c>
      <c r="O587" s="15" t="e">
        <f t="shared" si="310"/>
        <v>#VALUE!</v>
      </c>
      <c r="P587" s="15" t="e">
        <f t="shared" si="311"/>
        <v>#VALUE!</v>
      </c>
      <c r="Q587" s="17" t="e">
        <f>VLOOKUP($A587,'DATA PENGUKURAN GARDU'!$A:$BS,42,0)</f>
        <v>#N/A</v>
      </c>
      <c r="R587" s="18" t="e">
        <f t="shared" si="312"/>
        <v>#N/A</v>
      </c>
      <c r="S587" s="17" t="e">
        <f>VLOOKUP($A587,'DATA PENGUKURAN GARDU'!$A:$BS,44,0)</f>
        <v>#N/A</v>
      </c>
      <c r="T587" s="18" t="e">
        <f t="shared" si="313"/>
        <v>#N/A</v>
      </c>
      <c r="U587" s="17" t="e">
        <f>VLOOKUP($A587,'DATA PENGUKURAN GARDU'!$A:$BS,46,0)</f>
        <v>#N/A</v>
      </c>
      <c r="V587" s="18" t="e">
        <f t="shared" si="314"/>
        <v>#N/A</v>
      </c>
      <c r="W587" s="17" t="e">
        <f>VLOOKUP($A587,'DATA PENGUKURAN GARDU'!$A:$BS,48,0)</f>
        <v>#N/A</v>
      </c>
      <c r="X587" s="17" t="e">
        <f>VLOOKUP($A587,'DATA PENGUKURAN GARDU'!$A:$BS,53,0)</f>
        <v>#N/A</v>
      </c>
      <c r="Y587" s="17" t="e">
        <f>VLOOKUP($A587,'DATA PENGUKURAN GARDU'!$A:$BS,54,0)</f>
        <v>#N/A</v>
      </c>
      <c r="Z587" s="17" t="e">
        <f>VLOOKUP($A587,'DATA PENGUKURAN GARDU'!$A:$BS,55,0)</f>
        <v>#N/A</v>
      </c>
      <c r="AA587" s="20" t="e">
        <f>VLOOKUP($B587,'DATA PENGUKURAN GARDU'!$A:$BS,42,0)</f>
        <v>#N/A</v>
      </c>
      <c r="AB587" s="21" t="e">
        <f t="shared" si="315"/>
        <v>#N/A</v>
      </c>
      <c r="AC587" s="20" t="e">
        <f>VLOOKUP($B587,'DATA PENGUKURAN GARDU'!$A:$BS,44,0)</f>
        <v>#N/A</v>
      </c>
      <c r="AD587" s="21" t="e">
        <f t="shared" si="316"/>
        <v>#N/A</v>
      </c>
      <c r="AE587" s="20" t="e">
        <f>VLOOKUP($B587,'DATA PENGUKURAN GARDU'!$A:$BS,46,0)</f>
        <v>#N/A</v>
      </c>
      <c r="AF587" s="21" t="e">
        <f t="shared" si="317"/>
        <v>#N/A</v>
      </c>
      <c r="AG587" s="20" t="e">
        <f>VLOOKUP($B587,'DATA PENGUKURAN GARDU'!$A:$BS,46,0)</f>
        <v>#N/A</v>
      </c>
      <c r="AH587" s="20" t="e">
        <f>VLOOKUP($B587,'DATA PENGUKURAN GARDU'!$A:$BS,53,0)</f>
        <v>#N/A</v>
      </c>
      <c r="AI587" s="20" t="e">
        <f>VLOOKUP($B587,'DATA PENGUKURAN GARDU'!$A:$BS,54,0)</f>
        <v>#N/A</v>
      </c>
      <c r="AJ587" s="17" t="e">
        <f>VLOOKUP($C587,'DATA PENGUKURAN GARDU'!$A:$BS,42,0)</f>
        <v>#N/A</v>
      </c>
      <c r="AK587" s="23" t="e">
        <f t="shared" si="318"/>
        <v>#N/A</v>
      </c>
      <c r="AL587" s="17" t="e">
        <f>VLOOKUP($C587,'DATA PENGUKURAN GARDU'!$A:$BS,44,0)</f>
        <v>#N/A</v>
      </c>
      <c r="AM587" s="23" t="e">
        <f t="shared" si="319"/>
        <v>#N/A</v>
      </c>
      <c r="AN587" s="17" t="e">
        <f>VLOOKUP($C587,'DATA PENGUKURAN GARDU'!$A:$BS,46,0)</f>
        <v>#N/A</v>
      </c>
      <c r="AO587" s="23" t="e">
        <f t="shared" si="320"/>
        <v>#N/A</v>
      </c>
      <c r="AP587" s="17" t="e">
        <f>VLOOKUP($C587,'DATA PENGUKURAN GARDU'!$A:$BS,46,0)</f>
        <v>#N/A</v>
      </c>
      <c r="AQ587" s="17" t="e">
        <f>VLOOKUP($C587,'DATA PENGUKURAN GARDU'!$A:$BS,53,0)</f>
        <v>#N/A</v>
      </c>
      <c r="AR587" s="17" t="e">
        <f>VLOOKUP($C587,'DATA PENGUKURAN GARDU'!$A:$BS,54,0)</f>
        <v>#N/A</v>
      </c>
      <c r="AS587" s="20" t="e">
        <f>VLOOKUP($D587,'DATA PENGUKURAN GARDU'!$A:$BS,42,0)</f>
        <v>#N/A</v>
      </c>
      <c r="AT587" s="21" t="e">
        <f t="shared" si="321"/>
        <v>#N/A</v>
      </c>
      <c r="AU587" s="20" t="e">
        <f>VLOOKUP($D587,'DATA PENGUKURAN GARDU'!$A:$BS,44,0)</f>
        <v>#N/A</v>
      </c>
      <c r="AV587" s="21" t="e">
        <f t="shared" si="322"/>
        <v>#N/A</v>
      </c>
      <c r="AW587" s="20" t="e">
        <f>VLOOKUP($D587,'DATA PENGUKURAN GARDU'!$A:$BS,46,0)</f>
        <v>#N/A</v>
      </c>
      <c r="AX587" s="21" t="e">
        <f t="shared" si="323"/>
        <v>#N/A</v>
      </c>
      <c r="AY587" s="20" t="e">
        <f>VLOOKUP($D587,'DATA PENGUKURAN GARDU'!$A:$BS,46,0)</f>
        <v>#N/A</v>
      </c>
      <c r="AZ587" s="20" t="e">
        <f>VLOOKUP($D587,'DATA PENGUKURAN GARDU'!$A:$BS,53,0)</f>
        <v>#N/A</v>
      </c>
      <c r="BA587" s="20" t="e">
        <f>VLOOKUP($D587,'DATA PENGUKURAN GARDU'!$A:$BS,54,0)</f>
        <v>#N/A</v>
      </c>
      <c r="BB587" s="17" t="e">
        <f>VLOOKUP($E587,'DATA PENGUKURAN GARDU'!$A:$BS,42,0)</f>
        <v>#N/A</v>
      </c>
      <c r="BC587" s="23" t="e">
        <f t="shared" si="324"/>
        <v>#N/A</v>
      </c>
      <c r="BD587" s="17" t="e">
        <f>VLOOKUP($E587,'DATA PENGUKURAN GARDU'!$A:$BS,44,0)</f>
        <v>#N/A</v>
      </c>
      <c r="BE587" s="23" t="e">
        <f t="shared" si="325"/>
        <v>#N/A</v>
      </c>
      <c r="BF587" s="17" t="e">
        <f>VLOOKUP($E587,'DATA PENGUKURAN GARDU'!$A:$BS,46,0)</f>
        <v>#N/A</v>
      </c>
      <c r="BG587" s="23" t="e">
        <f t="shared" si="326"/>
        <v>#N/A</v>
      </c>
      <c r="BH587" s="17" t="e">
        <f>VLOOKUP($E587,'DATA PENGUKURAN GARDU'!$A:$BS,46,0)</f>
        <v>#N/A</v>
      </c>
      <c r="BI587" s="17" t="e">
        <f>VLOOKUP($E587,'DATA PENGUKURAN GARDU'!$A:$BS,53,0)</f>
        <v>#N/A</v>
      </c>
      <c r="BJ587" s="17" t="e">
        <f>VLOOKUP($E587,'DATA PENGUKURAN GARDU'!$A:$BS,54,0)</f>
        <v>#N/A</v>
      </c>
      <c r="BK587" s="20" t="e">
        <f t="shared" si="327"/>
        <v>#N/A</v>
      </c>
      <c r="BL587" s="20" t="e">
        <f t="shared" si="328"/>
        <v>#N/A</v>
      </c>
      <c r="BM587" s="20" t="e">
        <f t="shared" si="329"/>
        <v>#N/A</v>
      </c>
      <c r="BN587" s="25" t="e">
        <f t="shared" si="330"/>
        <v>#N/A</v>
      </c>
      <c r="BO587" s="26" t="str">
        <f t="shared" si="331"/>
        <v>0</v>
      </c>
      <c r="BP587" s="21" t="e">
        <f t="shared" si="332"/>
        <v>#VALUE!</v>
      </c>
      <c r="BQ587" s="20" t="e">
        <f t="shared" si="333"/>
        <v>#N/A</v>
      </c>
      <c r="BR587" s="20" t="e">
        <v>#N/A</v>
      </c>
      <c r="BS587" s="9" t="e">
        <v>#N/A</v>
      </c>
      <c r="BT587" s="2" t="e">
        <f t="shared" si="334"/>
        <v>#VALUE!</v>
      </c>
      <c r="BU587" s="2" t="e">
        <f t="shared" si="302"/>
        <v>#N/A</v>
      </c>
      <c r="BV587" s="2" t="e">
        <f t="shared" si="303"/>
        <v>#N/A</v>
      </c>
    </row>
    <row r="588" s="2" customFormat="1" ht="22.95" customHeight="1" spans="1:74">
      <c r="A588" s="9" t="str">
        <f t="shared" si="304"/>
        <v>M 157Induk</v>
      </c>
      <c r="B588" s="9" t="str">
        <f t="shared" si="305"/>
        <v>M 157jurusan 1</v>
      </c>
      <c r="C588" s="9" t="str">
        <f t="shared" si="306"/>
        <v>M 157jurusan 2</v>
      </c>
      <c r="D588" s="9" t="str">
        <f t="shared" si="307"/>
        <v>M 157jurusan 3</v>
      </c>
      <c r="E588" s="9" t="str">
        <f t="shared" si="308"/>
        <v>M 157jurusan 4</v>
      </c>
      <c r="F588" s="10" t="s">
        <v>131</v>
      </c>
      <c r="G588" s="10" t="s">
        <v>131</v>
      </c>
      <c r="H588" s="10" t="s">
        <v>747</v>
      </c>
      <c r="I588" s="10">
        <v>0.525714</v>
      </c>
      <c r="J588" s="10">
        <v>123.968867</v>
      </c>
      <c r="K588" s="10" t="s">
        <v>7465</v>
      </c>
      <c r="L588" s="10" t="s">
        <v>7465</v>
      </c>
      <c r="M588" s="10" t="s">
        <v>7465</v>
      </c>
      <c r="N588" s="14">
        <f t="shared" si="309"/>
        <v>0</v>
      </c>
      <c r="O588" s="15" t="e">
        <f t="shared" si="310"/>
        <v>#VALUE!</v>
      </c>
      <c r="P588" s="15" t="e">
        <f t="shared" si="311"/>
        <v>#VALUE!</v>
      </c>
      <c r="Q588" s="17" t="e">
        <f>VLOOKUP($A588,'DATA PENGUKURAN GARDU'!$A:$BS,42,0)</f>
        <v>#N/A</v>
      </c>
      <c r="R588" s="18" t="e">
        <f t="shared" si="312"/>
        <v>#N/A</v>
      </c>
      <c r="S588" s="17" t="e">
        <f>VLOOKUP($A588,'DATA PENGUKURAN GARDU'!$A:$BS,44,0)</f>
        <v>#N/A</v>
      </c>
      <c r="T588" s="18" t="e">
        <f t="shared" si="313"/>
        <v>#N/A</v>
      </c>
      <c r="U588" s="17" t="e">
        <f>VLOOKUP($A588,'DATA PENGUKURAN GARDU'!$A:$BS,46,0)</f>
        <v>#N/A</v>
      </c>
      <c r="V588" s="18" t="e">
        <f t="shared" si="314"/>
        <v>#N/A</v>
      </c>
      <c r="W588" s="17" t="e">
        <f>VLOOKUP($A588,'DATA PENGUKURAN GARDU'!$A:$BS,48,0)</f>
        <v>#N/A</v>
      </c>
      <c r="X588" s="17" t="e">
        <f>VLOOKUP($A588,'DATA PENGUKURAN GARDU'!$A:$BS,53,0)</f>
        <v>#N/A</v>
      </c>
      <c r="Y588" s="17" t="e">
        <f>VLOOKUP($A588,'DATA PENGUKURAN GARDU'!$A:$BS,54,0)</f>
        <v>#N/A</v>
      </c>
      <c r="Z588" s="17" t="e">
        <f>VLOOKUP($A588,'DATA PENGUKURAN GARDU'!$A:$BS,55,0)</f>
        <v>#N/A</v>
      </c>
      <c r="AA588" s="20" t="e">
        <f>VLOOKUP($B588,'DATA PENGUKURAN GARDU'!$A:$BS,42,0)</f>
        <v>#N/A</v>
      </c>
      <c r="AB588" s="21" t="e">
        <f t="shared" si="315"/>
        <v>#N/A</v>
      </c>
      <c r="AC588" s="20" t="e">
        <f>VLOOKUP($B588,'DATA PENGUKURAN GARDU'!$A:$BS,44,0)</f>
        <v>#N/A</v>
      </c>
      <c r="AD588" s="21" t="e">
        <f t="shared" si="316"/>
        <v>#N/A</v>
      </c>
      <c r="AE588" s="20" t="e">
        <f>VLOOKUP($B588,'DATA PENGUKURAN GARDU'!$A:$BS,46,0)</f>
        <v>#N/A</v>
      </c>
      <c r="AF588" s="21" t="e">
        <f t="shared" si="317"/>
        <v>#N/A</v>
      </c>
      <c r="AG588" s="20" t="e">
        <f>VLOOKUP($B588,'DATA PENGUKURAN GARDU'!$A:$BS,46,0)</f>
        <v>#N/A</v>
      </c>
      <c r="AH588" s="20" t="e">
        <f>VLOOKUP($B588,'DATA PENGUKURAN GARDU'!$A:$BS,53,0)</f>
        <v>#N/A</v>
      </c>
      <c r="AI588" s="20" t="e">
        <f>VLOOKUP($B588,'DATA PENGUKURAN GARDU'!$A:$BS,54,0)</f>
        <v>#N/A</v>
      </c>
      <c r="AJ588" s="17" t="e">
        <f>VLOOKUP($C588,'DATA PENGUKURAN GARDU'!$A:$BS,42,0)</f>
        <v>#N/A</v>
      </c>
      <c r="AK588" s="23" t="e">
        <f t="shared" si="318"/>
        <v>#N/A</v>
      </c>
      <c r="AL588" s="17" t="e">
        <f>VLOOKUP($C588,'DATA PENGUKURAN GARDU'!$A:$BS,44,0)</f>
        <v>#N/A</v>
      </c>
      <c r="AM588" s="23" t="e">
        <f t="shared" si="319"/>
        <v>#N/A</v>
      </c>
      <c r="AN588" s="17" t="e">
        <f>VLOOKUP($C588,'DATA PENGUKURAN GARDU'!$A:$BS,46,0)</f>
        <v>#N/A</v>
      </c>
      <c r="AO588" s="23" t="e">
        <f t="shared" si="320"/>
        <v>#N/A</v>
      </c>
      <c r="AP588" s="17" t="e">
        <f>VLOOKUP($C588,'DATA PENGUKURAN GARDU'!$A:$BS,46,0)</f>
        <v>#N/A</v>
      </c>
      <c r="AQ588" s="17" t="e">
        <f>VLOOKUP($C588,'DATA PENGUKURAN GARDU'!$A:$BS,53,0)</f>
        <v>#N/A</v>
      </c>
      <c r="AR588" s="17" t="e">
        <f>VLOOKUP($C588,'DATA PENGUKURAN GARDU'!$A:$BS,54,0)</f>
        <v>#N/A</v>
      </c>
      <c r="AS588" s="20" t="e">
        <f>VLOOKUP($D588,'DATA PENGUKURAN GARDU'!$A:$BS,42,0)</f>
        <v>#N/A</v>
      </c>
      <c r="AT588" s="21" t="e">
        <f t="shared" si="321"/>
        <v>#N/A</v>
      </c>
      <c r="AU588" s="20" t="e">
        <f>VLOOKUP($D588,'DATA PENGUKURAN GARDU'!$A:$BS,44,0)</f>
        <v>#N/A</v>
      </c>
      <c r="AV588" s="21" t="e">
        <f t="shared" si="322"/>
        <v>#N/A</v>
      </c>
      <c r="AW588" s="20" t="e">
        <f>VLOOKUP($D588,'DATA PENGUKURAN GARDU'!$A:$BS,46,0)</f>
        <v>#N/A</v>
      </c>
      <c r="AX588" s="21" t="e">
        <f t="shared" si="323"/>
        <v>#N/A</v>
      </c>
      <c r="AY588" s="20" t="e">
        <f>VLOOKUP($D588,'DATA PENGUKURAN GARDU'!$A:$BS,46,0)</f>
        <v>#N/A</v>
      </c>
      <c r="AZ588" s="20" t="e">
        <f>VLOOKUP($D588,'DATA PENGUKURAN GARDU'!$A:$BS,53,0)</f>
        <v>#N/A</v>
      </c>
      <c r="BA588" s="20" t="e">
        <f>VLOOKUP($D588,'DATA PENGUKURAN GARDU'!$A:$BS,54,0)</f>
        <v>#N/A</v>
      </c>
      <c r="BB588" s="17" t="e">
        <f>VLOOKUP($E588,'DATA PENGUKURAN GARDU'!$A:$BS,42,0)</f>
        <v>#N/A</v>
      </c>
      <c r="BC588" s="23" t="e">
        <f t="shared" si="324"/>
        <v>#N/A</v>
      </c>
      <c r="BD588" s="17" t="e">
        <f>VLOOKUP($E588,'DATA PENGUKURAN GARDU'!$A:$BS,44,0)</f>
        <v>#N/A</v>
      </c>
      <c r="BE588" s="23" t="e">
        <f t="shared" si="325"/>
        <v>#N/A</v>
      </c>
      <c r="BF588" s="17" t="e">
        <f>VLOOKUP($E588,'DATA PENGUKURAN GARDU'!$A:$BS,46,0)</f>
        <v>#N/A</v>
      </c>
      <c r="BG588" s="23" t="e">
        <f t="shared" si="326"/>
        <v>#N/A</v>
      </c>
      <c r="BH588" s="17" t="e">
        <f>VLOOKUP($E588,'DATA PENGUKURAN GARDU'!$A:$BS,46,0)</f>
        <v>#N/A</v>
      </c>
      <c r="BI588" s="17" t="e">
        <f>VLOOKUP($E588,'DATA PENGUKURAN GARDU'!$A:$BS,53,0)</f>
        <v>#N/A</v>
      </c>
      <c r="BJ588" s="17" t="e">
        <f>VLOOKUP($E588,'DATA PENGUKURAN GARDU'!$A:$BS,54,0)</f>
        <v>#N/A</v>
      </c>
      <c r="BK588" s="20" t="e">
        <f t="shared" si="327"/>
        <v>#N/A</v>
      </c>
      <c r="BL588" s="20" t="e">
        <f t="shared" si="328"/>
        <v>#N/A</v>
      </c>
      <c r="BM588" s="20" t="e">
        <f t="shared" si="329"/>
        <v>#N/A</v>
      </c>
      <c r="BN588" s="25" t="e">
        <f t="shared" si="330"/>
        <v>#N/A</v>
      </c>
      <c r="BO588" s="26" t="str">
        <f t="shared" si="331"/>
        <v>0</v>
      </c>
      <c r="BP588" s="21" t="e">
        <f t="shared" si="332"/>
        <v>#VALUE!</v>
      </c>
      <c r="BQ588" s="20" t="e">
        <f t="shared" si="333"/>
        <v>#N/A</v>
      </c>
      <c r="BR588" s="20" t="e">
        <v>#N/A</v>
      </c>
      <c r="BS588" s="9" t="e">
        <v>#N/A</v>
      </c>
      <c r="BT588" s="2" t="e">
        <f t="shared" si="334"/>
        <v>#VALUE!</v>
      </c>
      <c r="BU588" s="2" t="e">
        <f t="shared" si="302"/>
        <v>#N/A</v>
      </c>
      <c r="BV588" s="2" t="e">
        <f t="shared" si="303"/>
        <v>#N/A</v>
      </c>
    </row>
    <row r="589" s="2" customFormat="1" ht="22.95" customHeight="1" spans="1:74">
      <c r="A589" s="9" t="str">
        <f t="shared" si="304"/>
        <v>M 181Induk</v>
      </c>
      <c r="B589" s="9" t="str">
        <f t="shared" si="305"/>
        <v>M 181jurusan 1</v>
      </c>
      <c r="C589" s="9" t="str">
        <f t="shared" si="306"/>
        <v>M 181jurusan 2</v>
      </c>
      <c r="D589" s="9" t="str">
        <f t="shared" si="307"/>
        <v>M 181jurusan 3</v>
      </c>
      <c r="E589" s="9" t="str">
        <f t="shared" si="308"/>
        <v>M 181jurusan 4</v>
      </c>
      <c r="F589" s="10" t="s">
        <v>131</v>
      </c>
      <c r="G589" s="10" t="s">
        <v>131</v>
      </c>
      <c r="H589" s="10" t="s">
        <v>748</v>
      </c>
      <c r="I589" s="10">
        <v>0.50256</v>
      </c>
      <c r="J589" s="10">
        <v>123.96814</v>
      </c>
      <c r="K589" s="10" t="s">
        <v>7465</v>
      </c>
      <c r="L589" s="10" t="s">
        <v>7465</v>
      </c>
      <c r="M589" s="10" t="s">
        <v>7465</v>
      </c>
      <c r="N589" s="14">
        <f t="shared" si="309"/>
        <v>0</v>
      </c>
      <c r="O589" s="15" t="e">
        <f t="shared" si="310"/>
        <v>#VALUE!</v>
      </c>
      <c r="P589" s="15" t="e">
        <f t="shared" si="311"/>
        <v>#VALUE!</v>
      </c>
      <c r="Q589" s="17" t="e">
        <f>VLOOKUP($A589,'DATA PENGUKURAN GARDU'!$A:$BS,42,0)</f>
        <v>#N/A</v>
      </c>
      <c r="R589" s="18" t="e">
        <f t="shared" si="312"/>
        <v>#N/A</v>
      </c>
      <c r="S589" s="17" t="e">
        <f>VLOOKUP($A589,'DATA PENGUKURAN GARDU'!$A:$BS,44,0)</f>
        <v>#N/A</v>
      </c>
      <c r="T589" s="18" t="e">
        <f t="shared" si="313"/>
        <v>#N/A</v>
      </c>
      <c r="U589" s="17" t="e">
        <f>VLOOKUP($A589,'DATA PENGUKURAN GARDU'!$A:$BS,46,0)</f>
        <v>#N/A</v>
      </c>
      <c r="V589" s="18" t="e">
        <f t="shared" si="314"/>
        <v>#N/A</v>
      </c>
      <c r="W589" s="17" t="e">
        <f>VLOOKUP($A589,'DATA PENGUKURAN GARDU'!$A:$BS,48,0)</f>
        <v>#N/A</v>
      </c>
      <c r="X589" s="17" t="e">
        <f>VLOOKUP($A589,'DATA PENGUKURAN GARDU'!$A:$BS,53,0)</f>
        <v>#N/A</v>
      </c>
      <c r="Y589" s="17" t="e">
        <f>VLOOKUP($A589,'DATA PENGUKURAN GARDU'!$A:$BS,54,0)</f>
        <v>#N/A</v>
      </c>
      <c r="Z589" s="17" t="e">
        <f>VLOOKUP($A589,'DATA PENGUKURAN GARDU'!$A:$BS,55,0)</f>
        <v>#N/A</v>
      </c>
      <c r="AA589" s="20" t="e">
        <f>VLOOKUP($B589,'DATA PENGUKURAN GARDU'!$A:$BS,42,0)</f>
        <v>#N/A</v>
      </c>
      <c r="AB589" s="21" t="e">
        <f t="shared" si="315"/>
        <v>#N/A</v>
      </c>
      <c r="AC589" s="20" t="e">
        <f>VLOOKUP($B589,'DATA PENGUKURAN GARDU'!$A:$BS,44,0)</f>
        <v>#N/A</v>
      </c>
      <c r="AD589" s="21" t="e">
        <f t="shared" si="316"/>
        <v>#N/A</v>
      </c>
      <c r="AE589" s="20" t="e">
        <f>VLOOKUP($B589,'DATA PENGUKURAN GARDU'!$A:$BS,46,0)</f>
        <v>#N/A</v>
      </c>
      <c r="AF589" s="21" t="e">
        <f t="shared" si="317"/>
        <v>#N/A</v>
      </c>
      <c r="AG589" s="20" t="e">
        <f>VLOOKUP($B589,'DATA PENGUKURAN GARDU'!$A:$BS,46,0)</f>
        <v>#N/A</v>
      </c>
      <c r="AH589" s="20" t="e">
        <f>VLOOKUP($B589,'DATA PENGUKURAN GARDU'!$A:$BS,53,0)</f>
        <v>#N/A</v>
      </c>
      <c r="AI589" s="20" t="e">
        <f>VLOOKUP($B589,'DATA PENGUKURAN GARDU'!$A:$BS,54,0)</f>
        <v>#N/A</v>
      </c>
      <c r="AJ589" s="17" t="e">
        <f>VLOOKUP($C589,'DATA PENGUKURAN GARDU'!$A:$BS,42,0)</f>
        <v>#N/A</v>
      </c>
      <c r="AK589" s="23" t="e">
        <f t="shared" si="318"/>
        <v>#N/A</v>
      </c>
      <c r="AL589" s="17" t="e">
        <f>VLOOKUP($C589,'DATA PENGUKURAN GARDU'!$A:$BS,44,0)</f>
        <v>#N/A</v>
      </c>
      <c r="AM589" s="23" t="e">
        <f t="shared" si="319"/>
        <v>#N/A</v>
      </c>
      <c r="AN589" s="17" t="e">
        <f>VLOOKUP($C589,'DATA PENGUKURAN GARDU'!$A:$BS,46,0)</f>
        <v>#N/A</v>
      </c>
      <c r="AO589" s="23" t="e">
        <f t="shared" si="320"/>
        <v>#N/A</v>
      </c>
      <c r="AP589" s="17" t="e">
        <f>VLOOKUP($C589,'DATA PENGUKURAN GARDU'!$A:$BS,46,0)</f>
        <v>#N/A</v>
      </c>
      <c r="AQ589" s="17" t="e">
        <f>VLOOKUP($C589,'DATA PENGUKURAN GARDU'!$A:$BS,53,0)</f>
        <v>#N/A</v>
      </c>
      <c r="AR589" s="17" t="e">
        <f>VLOOKUP($C589,'DATA PENGUKURAN GARDU'!$A:$BS,54,0)</f>
        <v>#N/A</v>
      </c>
      <c r="AS589" s="20" t="e">
        <f>VLOOKUP($D589,'DATA PENGUKURAN GARDU'!$A:$BS,42,0)</f>
        <v>#N/A</v>
      </c>
      <c r="AT589" s="21" t="e">
        <f t="shared" si="321"/>
        <v>#N/A</v>
      </c>
      <c r="AU589" s="20" t="e">
        <f>VLOOKUP($D589,'DATA PENGUKURAN GARDU'!$A:$BS,44,0)</f>
        <v>#N/A</v>
      </c>
      <c r="AV589" s="21" t="e">
        <f t="shared" si="322"/>
        <v>#N/A</v>
      </c>
      <c r="AW589" s="20" t="e">
        <f>VLOOKUP($D589,'DATA PENGUKURAN GARDU'!$A:$BS,46,0)</f>
        <v>#N/A</v>
      </c>
      <c r="AX589" s="21" t="e">
        <f t="shared" si="323"/>
        <v>#N/A</v>
      </c>
      <c r="AY589" s="20" t="e">
        <f>VLOOKUP($D589,'DATA PENGUKURAN GARDU'!$A:$BS,46,0)</f>
        <v>#N/A</v>
      </c>
      <c r="AZ589" s="20" t="e">
        <f>VLOOKUP($D589,'DATA PENGUKURAN GARDU'!$A:$BS,53,0)</f>
        <v>#N/A</v>
      </c>
      <c r="BA589" s="20" t="e">
        <f>VLOOKUP($D589,'DATA PENGUKURAN GARDU'!$A:$BS,54,0)</f>
        <v>#N/A</v>
      </c>
      <c r="BB589" s="17" t="e">
        <f>VLOOKUP($E589,'DATA PENGUKURAN GARDU'!$A:$BS,42,0)</f>
        <v>#N/A</v>
      </c>
      <c r="BC589" s="23" t="e">
        <f t="shared" si="324"/>
        <v>#N/A</v>
      </c>
      <c r="BD589" s="17" t="e">
        <f>VLOOKUP($E589,'DATA PENGUKURAN GARDU'!$A:$BS,44,0)</f>
        <v>#N/A</v>
      </c>
      <c r="BE589" s="23" t="e">
        <f t="shared" si="325"/>
        <v>#N/A</v>
      </c>
      <c r="BF589" s="17" t="e">
        <f>VLOOKUP($E589,'DATA PENGUKURAN GARDU'!$A:$BS,46,0)</f>
        <v>#N/A</v>
      </c>
      <c r="BG589" s="23" t="e">
        <f t="shared" si="326"/>
        <v>#N/A</v>
      </c>
      <c r="BH589" s="17" t="e">
        <f>VLOOKUP($E589,'DATA PENGUKURAN GARDU'!$A:$BS,46,0)</f>
        <v>#N/A</v>
      </c>
      <c r="BI589" s="17" t="e">
        <f>VLOOKUP($E589,'DATA PENGUKURAN GARDU'!$A:$BS,53,0)</f>
        <v>#N/A</v>
      </c>
      <c r="BJ589" s="17" t="e">
        <f>VLOOKUP($E589,'DATA PENGUKURAN GARDU'!$A:$BS,54,0)</f>
        <v>#N/A</v>
      </c>
      <c r="BK589" s="20" t="e">
        <f t="shared" si="327"/>
        <v>#N/A</v>
      </c>
      <c r="BL589" s="20" t="e">
        <f t="shared" si="328"/>
        <v>#N/A</v>
      </c>
      <c r="BM589" s="20" t="e">
        <f t="shared" si="329"/>
        <v>#N/A</v>
      </c>
      <c r="BN589" s="25" t="e">
        <f t="shared" si="330"/>
        <v>#N/A</v>
      </c>
      <c r="BO589" s="26" t="str">
        <f t="shared" si="331"/>
        <v>0</v>
      </c>
      <c r="BP589" s="21" t="e">
        <f t="shared" si="332"/>
        <v>#VALUE!</v>
      </c>
      <c r="BQ589" s="20" t="e">
        <f t="shared" si="333"/>
        <v>#N/A</v>
      </c>
      <c r="BR589" s="20" t="e">
        <v>#N/A</v>
      </c>
      <c r="BS589" s="9" t="e">
        <v>#N/A</v>
      </c>
      <c r="BT589" s="2" t="e">
        <f t="shared" si="334"/>
        <v>#VALUE!</v>
      </c>
      <c r="BU589" s="2" t="e">
        <f t="shared" si="302"/>
        <v>#N/A</v>
      </c>
      <c r="BV589" s="2" t="e">
        <f t="shared" si="303"/>
        <v>#N/A</v>
      </c>
    </row>
    <row r="590" s="2" customFormat="1" ht="22.95" customHeight="1" spans="1:74">
      <c r="A590" s="9" t="str">
        <f t="shared" si="304"/>
        <v>M 182Induk</v>
      </c>
      <c r="B590" s="9" t="str">
        <f t="shared" si="305"/>
        <v>M 182jurusan 1</v>
      </c>
      <c r="C590" s="9" t="str">
        <f t="shared" si="306"/>
        <v>M 182jurusan 2</v>
      </c>
      <c r="D590" s="9" t="str">
        <f t="shared" si="307"/>
        <v>M 182jurusan 3</v>
      </c>
      <c r="E590" s="9" t="str">
        <f t="shared" si="308"/>
        <v>M 182jurusan 4</v>
      </c>
      <c r="F590" s="10" t="s">
        <v>131</v>
      </c>
      <c r="G590" s="10" t="s">
        <v>131</v>
      </c>
      <c r="H590" s="10" t="s">
        <v>749</v>
      </c>
      <c r="I590" s="10">
        <v>0.49938</v>
      </c>
      <c r="J590" s="10">
        <v>123.97065</v>
      </c>
      <c r="K590" s="10" t="s">
        <v>7465</v>
      </c>
      <c r="L590" s="10" t="s">
        <v>7465</v>
      </c>
      <c r="M590" s="10" t="s">
        <v>7465</v>
      </c>
      <c r="N590" s="14">
        <f t="shared" si="309"/>
        <v>0</v>
      </c>
      <c r="O590" s="15" t="e">
        <f t="shared" si="310"/>
        <v>#VALUE!</v>
      </c>
      <c r="P590" s="15" t="e">
        <f t="shared" si="311"/>
        <v>#VALUE!</v>
      </c>
      <c r="Q590" s="17" t="e">
        <f>VLOOKUP($A590,'DATA PENGUKURAN GARDU'!$A:$BS,42,0)</f>
        <v>#N/A</v>
      </c>
      <c r="R590" s="18" t="e">
        <f t="shared" si="312"/>
        <v>#N/A</v>
      </c>
      <c r="S590" s="17" t="e">
        <f>VLOOKUP($A590,'DATA PENGUKURAN GARDU'!$A:$BS,44,0)</f>
        <v>#N/A</v>
      </c>
      <c r="T590" s="18" t="e">
        <f t="shared" si="313"/>
        <v>#N/A</v>
      </c>
      <c r="U590" s="17" t="e">
        <f>VLOOKUP($A590,'DATA PENGUKURAN GARDU'!$A:$BS,46,0)</f>
        <v>#N/A</v>
      </c>
      <c r="V590" s="18" t="e">
        <f t="shared" si="314"/>
        <v>#N/A</v>
      </c>
      <c r="W590" s="17" t="e">
        <f>VLOOKUP($A590,'DATA PENGUKURAN GARDU'!$A:$BS,48,0)</f>
        <v>#N/A</v>
      </c>
      <c r="X590" s="17" t="e">
        <f>VLOOKUP($A590,'DATA PENGUKURAN GARDU'!$A:$BS,53,0)</f>
        <v>#N/A</v>
      </c>
      <c r="Y590" s="17" t="e">
        <f>VLOOKUP($A590,'DATA PENGUKURAN GARDU'!$A:$BS,54,0)</f>
        <v>#N/A</v>
      </c>
      <c r="Z590" s="17" t="e">
        <f>VLOOKUP($A590,'DATA PENGUKURAN GARDU'!$A:$BS,55,0)</f>
        <v>#N/A</v>
      </c>
      <c r="AA590" s="20" t="e">
        <f>VLOOKUP($B590,'DATA PENGUKURAN GARDU'!$A:$BS,42,0)</f>
        <v>#N/A</v>
      </c>
      <c r="AB590" s="21" t="e">
        <f t="shared" si="315"/>
        <v>#N/A</v>
      </c>
      <c r="AC590" s="20" t="e">
        <f>VLOOKUP($B590,'DATA PENGUKURAN GARDU'!$A:$BS,44,0)</f>
        <v>#N/A</v>
      </c>
      <c r="AD590" s="21" t="e">
        <f t="shared" si="316"/>
        <v>#N/A</v>
      </c>
      <c r="AE590" s="20" t="e">
        <f>VLOOKUP($B590,'DATA PENGUKURAN GARDU'!$A:$BS,46,0)</f>
        <v>#N/A</v>
      </c>
      <c r="AF590" s="21" t="e">
        <f t="shared" si="317"/>
        <v>#N/A</v>
      </c>
      <c r="AG590" s="20" t="e">
        <f>VLOOKUP($B590,'DATA PENGUKURAN GARDU'!$A:$BS,46,0)</f>
        <v>#N/A</v>
      </c>
      <c r="AH590" s="20" t="e">
        <f>VLOOKUP($B590,'DATA PENGUKURAN GARDU'!$A:$BS,53,0)</f>
        <v>#N/A</v>
      </c>
      <c r="AI590" s="20" t="e">
        <f>VLOOKUP($B590,'DATA PENGUKURAN GARDU'!$A:$BS,54,0)</f>
        <v>#N/A</v>
      </c>
      <c r="AJ590" s="17" t="e">
        <f>VLOOKUP($C590,'DATA PENGUKURAN GARDU'!$A:$BS,42,0)</f>
        <v>#N/A</v>
      </c>
      <c r="AK590" s="23" t="e">
        <f t="shared" si="318"/>
        <v>#N/A</v>
      </c>
      <c r="AL590" s="17" t="e">
        <f>VLOOKUP($C590,'DATA PENGUKURAN GARDU'!$A:$BS,44,0)</f>
        <v>#N/A</v>
      </c>
      <c r="AM590" s="23" t="e">
        <f t="shared" si="319"/>
        <v>#N/A</v>
      </c>
      <c r="AN590" s="17" t="e">
        <f>VLOOKUP($C590,'DATA PENGUKURAN GARDU'!$A:$BS,46,0)</f>
        <v>#N/A</v>
      </c>
      <c r="AO590" s="23" t="e">
        <f t="shared" si="320"/>
        <v>#N/A</v>
      </c>
      <c r="AP590" s="17" t="e">
        <f>VLOOKUP($C590,'DATA PENGUKURAN GARDU'!$A:$BS,46,0)</f>
        <v>#N/A</v>
      </c>
      <c r="AQ590" s="17" t="e">
        <f>VLOOKUP($C590,'DATA PENGUKURAN GARDU'!$A:$BS,53,0)</f>
        <v>#N/A</v>
      </c>
      <c r="AR590" s="17" t="e">
        <f>VLOOKUP($C590,'DATA PENGUKURAN GARDU'!$A:$BS,54,0)</f>
        <v>#N/A</v>
      </c>
      <c r="AS590" s="20" t="e">
        <f>VLOOKUP($D590,'DATA PENGUKURAN GARDU'!$A:$BS,42,0)</f>
        <v>#N/A</v>
      </c>
      <c r="AT590" s="21" t="e">
        <f t="shared" si="321"/>
        <v>#N/A</v>
      </c>
      <c r="AU590" s="20" t="e">
        <f>VLOOKUP($D590,'DATA PENGUKURAN GARDU'!$A:$BS,44,0)</f>
        <v>#N/A</v>
      </c>
      <c r="AV590" s="21" t="e">
        <f t="shared" si="322"/>
        <v>#N/A</v>
      </c>
      <c r="AW590" s="20" t="e">
        <f>VLOOKUP($D590,'DATA PENGUKURAN GARDU'!$A:$BS,46,0)</f>
        <v>#N/A</v>
      </c>
      <c r="AX590" s="21" t="e">
        <f t="shared" si="323"/>
        <v>#N/A</v>
      </c>
      <c r="AY590" s="20" t="e">
        <f>VLOOKUP($D590,'DATA PENGUKURAN GARDU'!$A:$BS,46,0)</f>
        <v>#N/A</v>
      </c>
      <c r="AZ590" s="20" t="e">
        <f>VLOOKUP($D590,'DATA PENGUKURAN GARDU'!$A:$BS,53,0)</f>
        <v>#N/A</v>
      </c>
      <c r="BA590" s="20" t="e">
        <f>VLOOKUP($D590,'DATA PENGUKURAN GARDU'!$A:$BS,54,0)</f>
        <v>#N/A</v>
      </c>
      <c r="BB590" s="17" t="e">
        <f>VLOOKUP($E590,'DATA PENGUKURAN GARDU'!$A:$BS,42,0)</f>
        <v>#N/A</v>
      </c>
      <c r="BC590" s="23" t="e">
        <f t="shared" si="324"/>
        <v>#N/A</v>
      </c>
      <c r="BD590" s="17" t="e">
        <f>VLOOKUP($E590,'DATA PENGUKURAN GARDU'!$A:$BS,44,0)</f>
        <v>#N/A</v>
      </c>
      <c r="BE590" s="23" t="e">
        <f t="shared" si="325"/>
        <v>#N/A</v>
      </c>
      <c r="BF590" s="17" t="e">
        <f>VLOOKUP($E590,'DATA PENGUKURAN GARDU'!$A:$BS,46,0)</f>
        <v>#N/A</v>
      </c>
      <c r="BG590" s="23" t="e">
        <f t="shared" si="326"/>
        <v>#N/A</v>
      </c>
      <c r="BH590" s="17" t="e">
        <f>VLOOKUP($E590,'DATA PENGUKURAN GARDU'!$A:$BS,46,0)</f>
        <v>#N/A</v>
      </c>
      <c r="BI590" s="17" t="e">
        <f>VLOOKUP($E590,'DATA PENGUKURAN GARDU'!$A:$BS,53,0)</f>
        <v>#N/A</v>
      </c>
      <c r="BJ590" s="17" t="e">
        <f>VLOOKUP($E590,'DATA PENGUKURAN GARDU'!$A:$BS,54,0)</f>
        <v>#N/A</v>
      </c>
      <c r="BK590" s="20" t="e">
        <f t="shared" si="327"/>
        <v>#N/A</v>
      </c>
      <c r="BL590" s="20" t="e">
        <f t="shared" si="328"/>
        <v>#N/A</v>
      </c>
      <c r="BM590" s="20" t="e">
        <f t="shared" si="329"/>
        <v>#N/A</v>
      </c>
      <c r="BN590" s="25" t="e">
        <f t="shared" si="330"/>
        <v>#N/A</v>
      </c>
      <c r="BO590" s="26" t="str">
        <f t="shared" si="331"/>
        <v>0</v>
      </c>
      <c r="BP590" s="21" t="e">
        <f t="shared" si="332"/>
        <v>#VALUE!</v>
      </c>
      <c r="BQ590" s="20" t="e">
        <f t="shared" si="333"/>
        <v>#N/A</v>
      </c>
      <c r="BR590" s="20" t="e">
        <v>#N/A</v>
      </c>
      <c r="BS590" s="9" t="e">
        <v>#N/A</v>
      </c>
      <c r="BT590" s="2" t="e">
        <f t="shared" si="334"/>
        <v>#VALUE!</v>
      </c>
      <c r="BU590" s="2" t="e">
        <f t="shared" si="302"/>
        <v>#N/A</v>
      </c>
      <c r="BV590" s="2" t="e">
        <f t="shared" si="303"/>
        <v>#N/A</v>
      </c>
    </row>
    <row r="591" s="2" customFormat="1" ht="22.95" customHeight="1" spans="1:74">
      <c r="A591" s="9" t="str">
        <f t="shared" si="304"/>
        <v>BB 012Induk</v>
      </c>
      <c r="B591" s="9" t="str">
        <f t="shared" si="305"/>
        <v>BB 012jurusan 1</v>
      </c>
      <c r="C591" s="9" t="str">
        <f t="shared" si="306"/>
        <v>BB 012jurusan 2</v>
      </c>
      <c r="D591" s="9" t="str">
        <f t="shared" si="307"/>
        <v>BB 012jurusan 3</v>
      </c>
      <c r="E591" s="9" t="str">
        <f t="shared" si="308"/>
        <v>BB 012jurusan 4</v>
      </c>
      <c r="F591" s="10" t="s">
        <v>562</v>
      </c>
      <c r="G591" s="10" t="s">
        <v>131</v>
      </c>
      <c r="H591" s="10" t="s">
        <v>750</v>
      </c>
      <c r="I591" s="10">
        <v>0.83785</v>
      </c>
      <c r="J591" s="10">
        <v>123.86558</v>
      </c>
      <c r="K591" s="10" t="s">
        <v>7465</v>
      </c>
      <c r="L591" s="10" t="s">
        <v>7465</v>
      </c>
      <c r="M591" s="10" t="s">
        <v>7465</v>
      </c>
      <c r="N591" s="14">
        <f t="shared" si="309"/>
        <v>0</v>
      </c>
      <c r="O591" s="15" t="e">
        <f t="shared" si="310"/>
        <v>#VALUE!</v>
      </c>
      <c r="P591" s="15" t="e">
        <f t="shared" si="311"/>
        <v>#VALUE!</v>
      </c>
      <c r="Q591" s="17" t="e">
        <f>VLOOKUP($A591,'DATA PENGUKURAN GARDU'!$A:$BS,42,0)</f>
        <v>#N/A</v>
      </c>
      <c r="R591" s="18" t="e">
        <f t="shared" si="312"/>
        <v>#N/A</v>
      </c>
      <c r="S591" s="17" t="e">
        <f>VLOOKUP($A591,'DATA PENGUKURAN GARDU'!$A:$BS,44,0)</f>
        <v>#N/A</v>
      </c>
      <c r="T591" s="18" t="e">
        <f t="shared" si="313"/>
        <v>#N/A</v>
      </c>
      <c r="U591" s="17" t="e">
        <f>VLOOKUP($A591,'DATA PENGUKURAN GARDU'!$A:$BS,46,0)</f>
        <v>#N/A</v>
      </c>
      <c r="V591" s="18" t="e">
        <f t="shared" si="314"/>
        <v>#N/A</v>
      </c>
      <c r="W591" s="17" t="e">
        <f>VLOOKUP($A591,'DATA PENGUKURAN GARDU'!$A:$BS,48,0)</f>
        <v>#N/A</v>
      </c>
      <c r="X591" s="17" t="e">
        <f>VLOOKUP($A591,'DATA PENGUKURAN GARDU'!$A:$BS,53,0)</f>
        <v>#N/A</v>
      </c>
      <c r="Y591" s="17" t="e">
        <f>VLOOKUP($A591,'DATA PENGUKURAN GARDU'!$A:$BS,54,0)</f>
        <v>#N/A</v>
      </c>
      <c r="Z591" s="17" t="e">
        <f>VLOOKUP($A591,'DATA PENGUKURAN GARDU'!$A:$BS,55,0)</f>
        <v>#N/A</v>
      </c>
      <c r="AA591" s="20" t="e">
        <f>VLOOKUP($B591,'DATA PENGUKURAN GARDU'!$A:$BS,42,0)</f>
        <v>#N/A</v>
      </c>
      <c r="AB591" s="21" t="e">
        <f t="shared" si="315"/>
        <v>#N/A</v>
      </c>
      <c r="AC591" s="20" t="e">
        <f>VLOOKUP($B591,'DATA PENGUKURAN GARDU'!$A:$BS,44,0)</f>
        <v>#N/A</v>
      </c>
      <c r="AD591" s="21" t="e">
        <f t="shared" si="316"/>
        <v>#N/A</v>
      </c>
      <c r="AE591" s="20" t="e">
        <f>VLOOKUP($B591,'DATA PENGUKURAN GARDU'!$A:$BS,46,0)</f>
        <v>#N/A</v>
      </c>
      <c r="AF591" s="21" t="e">
        <f t="shared" si="317"/>
        <v>#N/A</v>
      </c>
      <c r="AG591" s="20" t="e">
        <f>VLOOKUP($B591,'DATA PENGUKURAN GARDU'!$A:$BS,46,0)</f>
        <v>#N/A</v>
      </c>
      <c r="AH591" s="20" t="e">
        <f>VLOOKUP($B591,'DATA PENGUKURAN GARDU'!$A:$BS,53,0)</f>
        <v>#N/A</v>
      </c>
      <c r="AI591" s="20" t="e">
        <f>VLOOKUP($B591,'DATA PENGUKURAN GARDU'!$A:$BS,54,0)</f>
        <v>#N/A</v>
      </c>
      <c r="AJ591" s="17" t="e">
        <f>VLOOKUP($C591,'DATA PENGUKURAN GARDU'!$A:$BS,42,0)</f>
        <v>#N/A</v>
      </c>
      <c r="AK591" s="23" t="e">
        <f t="shared" si="318"/>
        <v>#N/A</v>
      </c>
      <c r="AL591" s="17" t="e">
        <f>VLOOKUP($C591,'DATA PENGUKURAN GARDU'!$A:$BS,44,0)</f>
        <v>#N/A</v>
      </c>
      <c r="AM591" s="23" t="e">
        <f t="shared" si="319"/>
        <v>#N/A</v>
      </c>
      <c r="AN591" s="17" t="e">
        <f>VLOOKUP($C591,'DATA PENGUKURAN GARDU'!$A:$BS,46,0)</f>
        <v>#N/A</v>
      </c>
      <c r="AO591" s="23" t="e">
        <f t="shared" si="320"/>
        <v>#N/A</v>
      </c>
      <c r="AP591" s="17" t="e">
        <f>VLOOKUP($C591,'DATA PENGUKURAN GARDU'!$A:$BS,46,0)</f>
        <v>#N/A</v>
      </c>
      <c r="AQ591" s="17" t="e">
        <f>VLOOKUP($C591,'DATA PENGUKURAN GARDU'!$A:$BS,53,0)</f>
        <v>#N/A</v>
      </c>
      <c r="AR591" s="17" t="e">
        <f>VLOOKUP($C591,'DATA PENGUKURAN GARDU'!$A:$BS,54,0)</f>
        <v>#N/A</v>
      </c>
      <c r="AS591" s="20" t="e">
        <f>VLOOKUP($D591,'DATA PENGUKURAN GARDU'!$A:$BS,42,0)</f>
        <v>#N/A</v>
      </c>
      <c r="AT591" s="21" t="e">
        <f t="shared" si="321"/>
        <v>#N/A</v>
      </c>
      <c r="AU591" s="20" t="e">
        <f>VLOOKUP($D591,'DATA PENGUKURAN GARDU'!$A:$BS,44,0)</f>
        <v>#N/A</v>
      </c>
      <c r="AV591" s="21" t="e">
        <f t="shared" si="322"/>
        <v>#N/A</v>
      </c>
      <c r="AW591" s="20" t="e">
        <f>VLOOKUP($D591,'DATA PENGUKURAN GARDU'!$A:$BS,46,0)</f>
        <v>#N/A</v>
      </c>
      <c r="AX591" s="21" t="e">
        <f t="shared" si="323"/>
        <v>#N/A</v>
      </c>
      <c r="AY591" s="20" t="e">
        <f>VLOOKUP($D591,'DATA PENGUKURAN GARDU'!$A:$BS,46,0)</f>
        <v>#N/A</v>
      </c>
      <c r="AZ591" s="20" t="e">
        <f>VLOOKUP($D591,'DATA PENGUKURAN GARDU'!$A:$BS,53,0)</f>
        <v>#N/A</v>
      </c>
      <c r="BA591" s="20" t="e">
        <f>VLOOKUP($D591,'DATA PENGUKURAN GARDU'!$A:$BS,54,0)</f>
        <v>#N/A</v>
      </c>
      <c r="BB591" s="17" t="e">
        <f>VLOOKUP($E591,'DATA PENGUKURAN GARDU'!$A:$BS,42,0)</f>
        <v>#N/A</v>
      </c>
      <c r="BC591" s="23" t="e">
        <f t="shared" si="324"/>
        <v>#N/A</v>
      </c>
      <c r="BD591" s="17" t="e">
        <f>VLOOKUP($E591,'DATA PENGUKURAN GARDU'!$A:$BS,44,0)</f>
        <v>#N/A</v>
      </c>
      <c r="BE591" s="23" t="e">
        <f t="shared" si="325"/>
        <v>#N/A</v>
      </c>
      <c r="BF591" s="17" t="e">
        <f>VLOOKUP($E591,'DATA PENGUKURAN GARDU'!$A:$BS,46,0)</f>
        <v>#N/A</v>
      </c>
      <c r="BG591" s="23" t="e">
        <f t="shared" si="326"/>
        <v>#N/A</v>
      </c>
      <c r="BH591" s="17" t="e">
        <f>VLOOKUP($E591,'DATA PENGUKURAN GARDU'!$A:$BS,46,0)</f>
        <v>#N/A</v>
      </c>
      <c r="BI591" s="17" t="e">
        <f>VLOOKUP($E591,'DATA PENGUKURAN GARDU'!$A:$BS,53,0)</f>
        <v>#N/A</v>
      </c>
      <c r="BJ591" s="17" t="e">
        <f>VLOOKUP($E591,'DATA PENGUKURAN GARDU'!$A:$BS,54,0)</f>
        <v>#N/A</v>
      </c>
      <c r="BK591" s="20" t="e">
        <f t="shared" si="327"/>
        <v>#N/A</v>
      </c>
      <c r="BL591" s="20" t="e">
        <f t="shared" si="328"/>
        <v>#N/A</v>
      </c>
      <c r="BM591" s="20" t="e">
        <f t="shared" si="329"/>
        <v>#N/A</v>
      </c>
      <c r="BN591" s="25" t="e">
        <f t="shared" si="330"/>
        <v>#N/A</v>
      </c>
      <c r="BO591" s="26" t="str">
        <f t="shared" si="331"/>
        <v>0</v>
      </c>
      <c r="BP591" s="21" t="e">
        <f t="shared" si="332"/>
        <v>#VALUE!</v>
      </c>
      <c r="BQ591" s="20" t="e">
        <f t="shared" si="333"/>
        <v>#N/A</v>
      </c>
      <c r="BR591" s="20" t="e">
        <v>#N/A</v>
      </c>
      <c r="BS591" s="9" t="e">
        <v>#N/A</v>
      </c>
      <c r="BT591" s="2" t="e">
        <f t="shared" si="334"/>
        <v>#VALUE!</v>
      </c>
      <c r="BU591" s="2" t="e">
        <f t="shared" si="302"/>
        <v>#N/A</v>
      </c>
      <c r="BV591" s="2" t="e">
        <f t="shared" si="303"/>
        <v>#N/A</v>
      </c>
    </row>
    <row r="592" s="2" customFormat="1" ht="22.95" customHeight="1" spans="1:74">
      <c r="A592" s="9" t="str">
        <f t="shared" si="304"/>
        <v>BB 019Induk</v>
      </c>
      <c r="B592" s="9" t="str">
        <f t="shared" si="305"/>
        <v>BB 019jurusan 1</v>
      </c>
      <c r="C592" s="9" t="str">
        <f t="shared" si="306"/>
        <v>BB 019jurusan 2</v>
      </c>
      <c r="D592" s="9" t="str">
        <f t="shared" si="307"/>
        <v>BB 019jurusan 3</v>
      </c>
      <c r="E592" s="9" t="str">
        <f t="shared" si="308"/>
        <v>BB 019jurusan 4</v>
      </c>
      <c r="F592" s="10" t="s">
        <v>751</v>
      </c>
      <c r="G592" s="10" t="s">
        <v>131</v>
      </c>
      <c r="H592" s="10" t="s">
        <v>752</v>
      </c>
      <c r="I592" s="10">
        <v>0.83462</v>
      </c>
      <c r="J592" s="10">
        <v>123.836</v>
      </c>
      <c r="K592" s="10" t="s">
        <v>7465</v>
      </c>
      <c r="L592" s="10" t="s">
        <v>7465</v>
      </c>
      <c r="M592" s="10" t="s">
        <v>7465</v>
      </c>
      <c r="N592" s="14">
        <f t="shared" si="309"/>
        <v>0</v>
      </c>
      <c r="O592" s="15" t="e">
        <f t="shared" si="310"/>
        <v>#VALUE!</v>
      </c>
      <c r="P592" s="15" t="e">
        <f t="shared" si="311"/>
        <v>#VALUE!</v>
      </c>
      <c r="Q592" s="17" t="e">
        <f>VLOOKUP($A592,'DATA PENGUKURAN GARDU'!$A:$BS,42,0)</f>
        <v>#N/A</v>
      </c>
      <c r="R592" s="18" t="e">
        <f t="shared" si="312"/>
        <v>#N/A</v>
      </c>
      <c r="S592" s="17" t="e">
        <f>VLOOKUP($A592,'DATA PENGUKURAN GARDU'!$A:$BS,44,0)</f>
        <v>#N/A</v>
      </c>
      <c r="T592" s="18" t="e">
        <f t="shared" si="313"/>
        <v>#N/A</v>
      </c>
      <c r="U592" s="17" t="e">
        <f>VLOOKUP($A592,'DATA PENGUKURAN GARDU'!$A:$BS,46,0)</f>
        <v>#N/A</v>
      </c>
      <c r="V592" s="18" t="e">
        <f t="shared" si="314"/>
        <v>#N/A</v>
      </c>
      <c r="W592" s="17" t="e">
        <f>VLOOKUP($A592,'DATA PENGUKURAN GARDU'!$A:$BS,48,0)</f>
        <v>#N/A</v>
      </c>
      <c r="X592" s="17" t="e">
        <f>VLOOKUP($A592,'DATA PENGUKURAN GARDU'!$A:$BS,53,0)</f>
        <v>#N/A</v>
      </c>
      <c r="Y592" s="17" t="e">
        <f>VLOOKUP($A592,'DATA PENGUKURAN GARDU'!$A:$BS,54,0)</f>
        <v>#N/A</v>
      </c>
      <c r="Z592" s="17" t="e">
        <f>VLOOKUP($A592,'DATA PENGUKURAN GARDU'!$A:$BS,55,0)</f>
        <v>#N/A</v>
      </c>
      <c r="AA592" s="20" t="e">
        <f>VLOOKUP($B592,'DATA PENGUKURAN GARDU'!$A:$BS,42,0)</f>
        <v>#N/A</v>
      </c>
      <c r="AB592" s="21" t="e">
        <f t="shared" si="315"/>
        <v>#N/A</v>
      </c>
      <c r="AC592" s="20" t="e">
        <f>VLOOKUP($B592,'DATA PENGUKURAN GARDU'!$A:$BS,44,0)</f>
        <v>#N/A</v>
      </c>
      <c r="AD592" s="21" t="e">
        <f t="shared" si="316"/>
        <v>#N/A</v>
      </c>
      <c r="AE592" s="20" t="e">
        <f>VLOOKUP($B592,'DATA PENGUKURAN GARDU'!$A:$BS,46,0)</f>
        <v>#N/A</v>
      </c>
      <c r="AF592" s="21" t="e">
        <f t="shared" si="317"/>
        <v>#N/A</v>
      </c>
      <c r="AG592" s="20" t="e">
        <f>VLOOKUP($B592,'DATA PENGUKURAN GARDU'!$A:$BS,46,0)</f>
        <v>#N/A</v>
      </c>
      <c r="AH592" s="20" t="e">
        <f>VLOOKUP($B592,'DATA PENGUKURAN GARDU'!$A:$BS,53,0)</f>
        <v>#N/A</v>
      </c>
      <c r="AI592" s="20" t="e">
        <f>VLOOKUP($B592,'DATA PENGUKURAN GARDU'!$A:$BS,54,0)</f>
        <v>#N/A</v>
      </c>
      <c r="AJ592" s="17" t="e">
        <f>VLOOKUP($C592,'DATA PENGUKURAN GARDU'!$A:$BS,42,0)</f>
        <v>#N/A</v>
      </c>
      <c r="AK592" s="23" t="e">
        <f t="shared" si="318"/>
        <v>#N/A</v>
      </c>
      <c r="AL592" s="17" t="e">
        <f>VLOOKUP($C592,'DATA PENGUKURAN GARDU'!$A:$BS,44,0)</f>
        <v>#N/A</v>
      </c>
      <c r="AM592" s="23" t="e">
        <f t="shared" si="319"/>
        <v>#N/A</v>
      </c>
      <c r="AN592" s="17" t="e">
        <f>VLOOKUP($C592,'DATA PENGUKURAN GARDU'!$A:$BS,46,0)</f>
        <v>#N/A</v>
      </c>
      <c r="AO592" s="23" t="e">
        <f t="shared" si="320"/>
        <v>#N/A</v>
      </c>
      <c r="AP592" s="17" t="e">
        <f>VLOOKUP($C592,'DATA PENGUKURAN GARDU'!$A:$BS,46,0)</f>
        <v>#N/A</v>
      </c>
      <c r="AQ592" s="17" t="e">
        <f>VLOOKUP($C592,'DATA PENGUKURAN GARDU'!$A:$BS,53,0)</f>
        <v>#N/A</v>
      </c>
      <c r="AR592" s="17" t="e">
        <f>VLOOKUP($C592,'DATA PENGUKURAN GARDU'!$A:$BS,54,0)</f>
        <v>#N/A</v>
      </c>
      <c r="AS592" s="20" t="e">
        <f>VLOOKUP($D592,'DATA PENGUKURAN GARDU'!$A:$BS,42,0)</f>
        <v>#N/A</v>
      </c>
      <c r="AT592" s="21" t="e">
        <f t="shared" si="321"/>
        <v>#N/A</v>
      </c>
      <c r="AU592" s="20" t="e">
        <f>VLOOKUP($D592,'DATA PENGUKURAN GARDU'!$A:$BS,44,0)</f>
        <v>#N/A</v>
      </c>
      <c r="AV592" s="21" t="e">
        <f t="shared" si="322"/>
        <v>#N/A</v>
      </c>
      <c r="AW592" s="20" t="e">
        <f>VLOOKUP($D592,'DATA PENGUKURAN GARDU'!$A:$BS,46,0)</f>
        <v>#N/A</v>
      </c>
      <c r="AX592" s="21" t="e">
        <f t="shared" si="323"/>
        <v>#N/A</v>
      </c>
      <c r="AY592" s="20" t="e">
        <f>VLOOKUP($D592,'DATA PENGUKURAN GARDU'!$A:$BS,46,0)</f>
        <v>#N/A</v>
      </c>
      <c r="AZ592" s="20" t="e">
        <f>VLOOKUP($D592,'DATA PENGUKURAN GARDU'!$A:$BS,53,0)</f>
        <v>#N/A</v>
      </c>
      <c r="BA592" s="20" t="e">
        <f>VLOOKUP($D592,'DATA PENGUKURAN GARDU'!$A:$BS,54,0)</f>
        <v>#N/A</v>
      </c>
      <c r="BB592" s="17" t="e">
        <f>VLOOKUP($E592,'DATA PENGUKURAN GARDU'!$A:$BS,42,0)</f>
        <v>#N/A</v>
      </c>
      <c r="BC592" s="23" t="e">
        <f t="shared" si="324"/>
        <v>#N/A</v>
      </c>
      <c r="BD592" s="17" t="e">
        <f>VLOOKUP($E592,'DATA PENGUKURAN GARDU'!$A:$BS,44,0)</f>
        <v>#N/A</v>
      </c>
      <c r="BE592" s="23" t="e">
        <f t="shared" si="325"/>
        <v>#N/A</v>
      </c>
      <c r="BF592" s="17" t="e">
        <f>VLOOKUP($E592,'DATA PENGUKURAN GARDU'!$A:$BS,46,0)</f>
        <v>#N/A</v>
      </c>
      <c r="BG592" s="23" t="e">
        <f t="shared" si="326"/>
        <v>#N/A</v>
      </c>
      <c r="BH592" s="17" t="e">
        <f>VLOOKUP($E592,'DATA PENGUKURAN GARDU'!$A:$BS,46,0)</f>
        <v>#N/A</v>
      </c>
      <c r="BI592" s="17" t="e">
        <f>VLOOKUP($E592,'DATA PENGUKURAN GARDU'!$A:$BS,53,0)</f>
        <v>#N/A</v>
      </c>
      <c r="BJ592" s="17" t="e">
        <f>VLOOKUP($E592,'DATA PENGUKURAN GARDU'!$A:$BS,54,0)</f>
        <v>#N/A</v>
      </c>
      <c r="BK592" s="20" t="e">
        <f t="shared" si="327"/>
        <v>#N/A</v>
      </c>
      <c r="BL592" s="20" t="e">
        <f t="shared" si="328"/>
        <v>#N/A</v>
      </c>
      <c r="BM592" s="20" t="e">
        <f t="shared" si="329"/>
        <v>#N/A</v>
      </c>
      <c r="BN592" s="25" t="e">
        <f t="shared" si="330"/>
        <v>#N/A</v>
      </c>
      <c r="BO592" s="26" t="str">
        <f t="shared" si="331"/>
        <v>0</v>
      </c>
      <c r="BP592" s="21" t="e">
        <f t="shared" si="332"/>
        <v>#VALUE!</v>
      </c>
      <c r="BQ592" s="20" t="e">
        <f t="shared" si="333"/>
        <v>#N/A</v>
      </c>
      <c r="BR592" s="20" t="e">
        <v>#N/A</v>
      </c>
      <c r="BS592" s="9" t="e">
        <v>#N/A</v>
      </c>
      <c r="BT592" s="2" t="e">
        <f t="shared" si="334"/>
        <v>#VALUE!</v>
      </c>
      <c r="BU592" s="2" t="e">
        <f t="shared" si="302"/>
        <v>#N/A</v>
      </c>
      <c r="BV592" s="2" t="e">
        <f t="shared" si="303"/>
        <v>#N/A</v>
      </c>
    </row>
    <row r="593" s="2" customFormat="1" ht="22.95" customHeight="1" spans="1:74">
      <c r="A593" s="9" t="str">
        <f t="shared" si="304"/>
        <v>BB 020Induk</v>
      </c>
      <c r="B593" s="9" t="str">
        <f t="shared" si="305"/>
        <v>BB 020jurusan 1</v>
      </c>
      <c r="C593" s="9" t="str">
        <f t="shared" si="306"/>
        <v>BB 020jurusan 2</v>
      </c>
      <c r="D593" s="9" t="str">
        <f t="shared" si="307"/>
        <v>BB 020jurusan 3</v>
      </c>
      <c r="E593" s="9" t="str">
        <f t="shared" si="308"/>
        <v>BB 020jurusan 4</v>
      </c>
      <c r="F593" s="10" t="s">
        <v>753</v>
      </c>
      <c r="G593" s="10" t="s">
        <v>131</v>
      </c>
      <c r="H593" s="10" t="s">
        <v>754</v>
      </c>
      <c r="I593" s="10">
        <v>0.84042</v>
      </c>
      <c r="J593" s="10">
        <v>123.82198</v>
      </c>
      <c r="K593" s="10" t="s">
        <v>7465</v>
      </c>
      <c r="L593" s="10" t="s">
        <v>7465</v>
      </c>
      <c r="M593" s="10" t="s">
        <v>7465</v>
      </c>
      <c r="N593" s="14">
        <f t="shared" si="309"/>
        <v>0</v>
      </c>
      <c r="O593" s="15" t="e">
        <f t="shared" si="310"/>
        <v>#VALUE!</v>
      </c>
      <c r="P593" s="15" t="e">
        <f t="shared" si="311"/>
        <v>#VALUE!</v>
      </c>
      <c r="Q593" s="17" t="e">
        <f>VLOOKUP($A593,'DATA PENGUKURAN GARDU'!$A:$BS,42,0)</f>
        <v>#N/A</v>
      </c>
      <c r="R593" s="18" t="e">
        <f t="shared" si="312"/>
        <v>#N/A</v>
      </c>
      <c r="S593" s="17" t="e">
        <f>VLOOKUP($A593,'DATA PENGUKURAN GARDU'!$A:$BS,44,0)</f>
        <v>#N/A</v>
      </c>
      <c r="T593" s="18" t="e">
        <f t="shared" si="313"/>
        <v>#N/A</v>
      </c>
      <c r="U593" s="17" t="e">
        <f>VLOOKUP($A593,'DATA PENGUKURAN GARDU'!$A:$BS,46,0)</f>
        <v>#N/A</v>
      </c>
      <c r="V593" s="18" t="e">
        <f t="shared" si="314"/>
        <v>#N/A</v>
      </c>
      <c r="W593" s="17" t="e">
        <f>VLOOKUP($A593,'DATA PENGUKURAN GARDU'!$A:$BS,48,0)</f>
        <v>#N/A</v>
      </c>
      <c r="X593" s="17" t="e">
        <f>VLOOKUP($A593,'DATA PENGUKURAN GARDU'!$A:$BS,53,0)</f>
        <v>#N/A</v>
      </c>
      <c r="Y593" s="17" t="e">
        <f>VLOOKUP($A593,'DATA PENGUKURAN GARDU'!$A:$BS,54,0)</f>
        <v>#N/A</v>
      </c>
      <c r="Z593" s="17" t="e">
        <f>VLOOKUP($A593,'DATA PENGUKURAN GARDU'!$A:$BS,55,0)</f>
        <v>#N/A</v>
      </c>
      <c r="AA593" s="20" t="e">
        <f>VLOOKUP($B593,'DATA PENGUKURAN GARDU'!$A:$BS,42,0)</f>
        <v>#N/A</v>
      </c>
      <c r="AB593" s="21" t="e">
        <f t="shared" si="315"/>
        <v>#N/A</v>
      </c>
      <c r="AC593" s="20" t="e">
        <f>VLOOKUP($B593,'DATA PENGUKURAN GARDU'!$A:$BS,44,0)</f>
        <v>#N/A</v>
      </c>
      <c r="AD593" s="21" t="e">
        <f t="shared" si="316"/>
        <v>#N/A</v>
      </c>
      <c r="AE593" s="20" t="e">
        <f>VLOOKUP($B593,'DATA PENGUKURAN GARDU'!$A:$BS,46,0)</f>
        <v>#N/A</v>
      </c>
      <c r="AF593" s="21" t="e">
        <f t="shared" si="317"/>
        <v>#N/A</v>
      </c>
      <c r="AG593" s="20" t="e">
        <f>VLOOKUP($B593,'DATA PENGUKURAN GARDU'!$A:$BS,46,0)</f>
        <v>#N/A</v>
      </c>
      <c r="AH593" s="20" t="e">
        <f>VLOOKUP($B593,'DATA PENGUKURAN GARDU'!$A:$BS,53,0)</f>
        <v>#N/A</v>
      </c>
      <c r="AI593" s="20" t="e">
        <f>VLOOKUP($B593,'DATA PENGUKURAN GARDU'!$A:$BS,54,0)</f>
        <v>#N/A</v>
      </c>
      <c r="AJ593" s="17" t="e">
        <f>VLOOKUP($C593,'DATA PENGUKURAN GARDU'!$A:$BS,42,0)</f>
        <v>#N/A</v>
      </c>
      <c r="AK593" s="23" t="e">
        <f t="shared" si="318"/>
        <v>#N/A</v>
      </c>
      <c r="AL593" s="17" t="e">
        <f>VLOOKUP($C593,'DATA PENGUKURAN GARDU'!$A:$BS,44,0)</f>
        <v>#N/A</v>
      </c>
      <c r="AM593" s="23" t="e">
        <f t="shared" si="319"/>
        <v>#N/A</v>
      </c>
      <c r="AN593" s="17" t="e">
        <f>VLOOKUP($C593,'DATA PENGUKURAN GARDU'!$A:$BS,46,0)</f>
        <v>#N/A</v>
      </c>
      <c r="AO593" s="23" t="e">
        <f t="shared" si="320"/>
        <v>#N/A</v>
      </c>
      <c r="AP593" s="17" t="e">
        <f>VLOOKUP($C593,'DATA PENGUKURAN GARDU'!$A:$BS,46,0)</f>
        <v>#N/A</v>
      </c>
      <c r="AQ593" s="17" t="e">
        <f>VLOOKUP($C593,'DATA PENGUKURAN GARDU'!$A:$BS,53,0)</f>
        <v>#N/A</v>
      </c>
      <c r="AR593" s="17" t="e">
        <f>VLOOKUP($C593,'DATA PENGUKURAN GARDU'!$A:$BS,54,0)</f>
        <v>#N/A</v>
      </c>
      <c r="AS593" s="20" t="e">
        <f>VLOOKUP($D593,'DATA PENGUKURAN GARDU'!$A:$BS,42,0)</f>
        <v>#N/A</v>
      </c>
      <c r="AT593" s="21" t="e">
        <f t="shared" si="321"/>
        <v>#N/A</v>
      </c>
      <c r="AU593" s="20" t="e">
        <f>VLOOKUP($D593,'DATA PENGUKURAN GARDU'!$A:$BS,44,0)</f>
        <v>#N/A</v>
      </c>
      <c r="AV593" s="21" t="e">
        <f t="shared" si="322"/>
        <v>#N/A</v>
      </c>
      <c r="AW593" s="20" t="e">
        <f>VLOOKUP($D593,'DATA PENGUKURAN GARDU'!$A:$BS,46,0)</f>
        <v>#N/A</v>
      </c>
      <c r="AX593" s="21" t="e">
        <f t="shared" si="323"/>
        <v>#N/A</v>
      </c>
      <c r="AY593" s="20" t="e">
        <f>VLOOKUP($D593,'DATA PENGUKURAN GARDU'!$A:$BS,46,0)</f>
        <v>#N/A</v>
      </c>
      <c r="AZ593" s="20" t="e">
        <f>VLOOKUP($D593,'DATA PENGUKURAN GARDU'!$A:$BS,53,0)</f>
        <v>#N/A</v>
      </c>
      <c r="BA593" s="20" t="e">
        <f>VLOOKUP($D593,'DATA PENGUKURAN GARDU'!$A:$BS,54,0)</f>
        <v>#N/A</v>
      </c>
      <c r="BB593" s="17" t="e">
        <f>VLOOKUP($E593,'DATA PENGUKURAN GARDU'!$A:$BS,42,0)</f>
        <v>#N/A</v>
      </c>
      <c r="BC593" s="23" t="e">
        <f t="shared" si="324"/>
        <v>#N/A</v>
      </c>
      <c r="BD593" s="17" t="e">
        <f>VLOOKUP($E593,'DATA PENGUKURAN GARDU'!$A:$BS,44,0)</f>
        <v>#N/A</v>
      </c>
      <c r="BE593" s="23" t="e">
        <f t="shared" si="325"/>
        <v>#N/A</v>
      </c>
      <c r="BF593" s="17" t="e">
        <f>VLOOKUP($E593,'DATA PENGUKURAN GARDU'!$A:$BS,46,0)</f>
        <v>#N/A</v>
      </c>
      <c r="BG593" s="23" t="e">
        <f t="shared" si="326"/>
        <v>#N/A</v>
      </c>
      <c r="BH593" s="17" t="e">
        <f>VLOOKUP($E593,'DATA PENGUKURAN GARDU'!$A:$BS,46,0)</f>
        <v>#N/A</v>
      </c>
      <c r="BI593" s="17" t="e">
        <f>VLOOKUP($E593,'DATA PENGUKURAN GARDU'!$A:$BS,53,0)</f>
        <v>#N/A</v>
      </c>
      <c r="BJ593" s="17" t="e">
        <f>VLOOKUP($E593,'DATA PENGUKURAN GARDU'!$A:$BS,54,0)</f>
        <v>#N/A</v>
      </c>
      <c r="BK593" s="20" t="e">
        <f t="shared" si="327"/>
        <v>#N/A</v>
      </c>
      <c r="BL593" s="20" t="e">
        <f t="shared" si="328"/>
        <v>#N/A</v>
      </c>
      <c r="BM593" s="20" t="e">
        <f t="shared" si="329"/>
        <v>#N/A</v>
      </c>
      <c r="BN593" s="25" t="e">
        <f t="shared" si="330"/>
        <v>#N/A</v>
      </c>
      <c r="BO593" s="26" t="str">
        <f t="shared" si="331"/>
        <v>0</v>
      </c>
      <c r="BP593" s="21" t="e">
        <f t="shared" si="332"/>
        <v>#VALUE!</v>
      </c>
      <c r="BQ593" s="20" t="e">
        <f t="shared" si="333"/>
        <v>#N/A</v>
      </c>
      <c r="BR593" s="20" t="e">
        <v>#N/A</v>
      </c>
      <c r="BS593" s="9" t="e">
        <v>#N/A</v>
      </c>
      <c r="BT593" s="2" t="e">
        <f t="shared" si="334"/>
        <v>#VALUE!</v>
      </c>
      <c r="BU593" s="2" t="e">
        <f t="shared" si="302"/>
        <v>#N/A</v>
      </c>
      <c r="BV593" s="2" t="e">
        <f t="shared" si="303"/>
        <v>#N/A</v>
      </c>
    </row>
    <row r="594" s="2" customFormat="1" ht="22.95" customHeight="1" spans="1:74">
      <c r="A594" s="9" t="str">
        <f t="shared" si="304"/>
        <v>BB 045Induk</v>
      </c>
      <c r="B594" s="9" t="str">
        <f t="shared" si="305"/>
        <v>BB 045jurusan 1</v>
      </c>
      <c r="C594" s="9" t="str">
        <f t="shared" si="306"/>
        <v>BB 045jurusan 2</v>
      </c>
      <c r="D594" s="9" t="str">
        <f t="shared" si="307"/>
        <v>BB 045jurusan 3</v>
      </c>
      <c r="E594" s="9" t="str">
        <f t="shared" si="308"/>
        <v>BB 045jurusan 4</v>
      </c>
      <c r="F594" s="10" t="s">
        <v>640</v>
      </c>
      <c r="G594" s="10" t="s">
        <v>4</v>
      </c>
      <c r="H594" s="10" t="s">
        <v>755</v>
      </c>
      <c r="I594" s="10">
        <v>0.87945</v>
      </c>
      <c r="J594" s="10">
        <v>123.61958</v>
      </c>
      <c r="K594" s="10" t="s">
        <v>7465</v>
      </c>
      <c r="L594" s="10" t="s">
        <v>7465</v>
      </c>
      <c r="M594" s="10" t="s">
        <v>7465</v>
      </c>
      <c r="N594" s="14">
        <f t="shared" si="309"/>
        <v>0</v>
      </c>
      <c r="O594" s="15" t="e">
        <f t="shared" si="310"/>
        <v>#VALUE!</v>
      </c>
      <c r="P594" s="15" t="e">
        <f t="shared" si="311"/>
        <v>#VALUE!</v>
      </c>
      <c r="Q594" s="17" t="e">
        <f>VLOOKUP($A594,'DATA PENGUKURAN GARDU'!$A:$BS,42,0)</f>
        <v>#N/A</v>
      </c>
      <c r="R594" s="18" t="e">
        <f t="shared" si="312"/>
        <v>#N/A</v>
      </c>
      <c r="S594" s="17" t="e">
        <f>VLOOKUP($A594,'DATA PENGUKURAN GARDU'!$A:$BS,44,0)</f>
        <v>#N/A</v>
      </c>
      <c r="T594" s="18" t="e">
        <f t="shared" si="313"/>
        <v>#N/A</v>
      </c>
      <c r="U594" s="17" t="e">
        <f>VLOOKUP($A594,'DATA PENGUKURAN GARDU'!$A:$BS,46,0)</f>
        <v>#N/A</v>
      </c>
      <c r="V594" s="18" t="e">
        <f t="shared" si="314"/>
        <v>#N/A</v>
      </c>
      <c r="W594" s="17" t="e">
        <f>VLOOKUP($A594,'DATA PENGUKURAN GARDU'!$A:$BS,48,0)</f>
        <v>#N/A</v>
      </c>
      <c r="X594" s="17" t="e">
        <f>VLOOKUP($A594,'DATA PENGUKURAN GARDU'!$A:$BS,53,0)</f>
        <v>#N/A</v>
      </c>
      <c r="Y594" s="17" t="e">
        <f>VLOOKUP($A594,'DATA PENGUKURAN GARDU'!$A:$BS,54,0)</f>
        <v>#N/A</v>
      </c>
      <c r="Z594" s="17" t="e">
        <f>VLOOKUP($A594,'DATA PENGUKURAN GARDU'!$A:$BS,55,0)</f>
        <v>#N/A</v>
      </c>
      <c r="AA594" s="20" t="e">
        <f>VLOOKUP($B594,'DATA PENGUKURAN GARDU'!$A:$BS,42,0)</f>
        <v>#N/A</v>
      </c>
      <c r="AB594" s="21" t="e">
        <f t="shared" si="315"/>
        <v>#N/A</v>
      </c>
      <c r="AC594" s="20" t="e">
        <f>VLOOKUP($B594,'DATA PENGUKURAN GARDU'!$A:$BS,44,0)</f>
        <v>#N/A</v>
      </c>
      <c r="AD594" s="21" t="e">
        <f t="shared" si="316"/>
        <v>#N/A</v>
      </c>
      <c r="AE594" s="20" t="e">
        <f>VLOOKUP($B594,'DATA PENGUKURAN GARDU'!$A:$BS,46,0)</f>
        <v>#N/A</v>
      </c>
      <c r="AF594" s="21" t="e">
        <f t="shared" si="317"/>
        <v>#N/A</v>
      </c>
      <c r="AG594" s="20" t="e">
        <f>VLOOKUP($B594,'DATA PENGUKURAN GARDU'!$A:$BS,46,0)</f>
        <v>#N/A</v>
      </c>
      <c r="AH594" s="20" t="e">
        <f>VLOOKUP($B594,'DATA PENGUKURAN GARDU'!$A:$BS,53,0)</f>
        <v>#N/A</v>
      </c>
      <c r="AI594" s="20" t="e">
        <f>VLOOKUP($B594,'DATA PENGUKURAN GARDU'!$A:$BS,54,0)</f>
        <v>#N/A</v>
      </c>
      <c r="AJ594" s="17" t="e">
        <f>VLOOKUP($C594,'DATA PENGUKURAN GARDU'!$A:$BS,42,0)</f>
        <v>#N/A</v>
      </c>
      <c r="AK594" s="23" t="e">
        <f t="shared" si="318"/>
        <v>#N/A</v>
      </c>
      <c r="AL594" s="17" t="e">
        <f>VLOOKUP($C594,'DATA PENGUKURAN GARDU'!$A:$BS,44,0)</f>
        <v>#N/A</v>
      </c>
      <c r="AM594" s="23" t="e">
        <f t="shared" si="319"/>
        <v>#N/A</v>
      </c>
      <c r="AN594" s="17" t="e">
        <f>VLOOKUP($C594,'DATA PENGUKURAN GARDU'!$A:$BS,46,0)</f>
        <v>#N/A</v>
      </c>
      <c r="AO594" s="23" t="e">
        <f t="shared" si="320"/>
        <v>#N/A</v>
      </c>
      <c r="AP594" s="17" t="e">
        <f>VLOOKUP($C594,'DATA PENGUKURAN GARDU'!$A:$BS,46,0)</f>
        <v>#N/A</v>
      </c>
      <c r="AQ594" s="17" t="e">
        <f>VLOOKUP($C594,'DATA PENGUKURAN GARDU'!$A:$BS,53,0)</f>
        <v>#N/A</v>
      </c>
      <c r="AR594" s="17" t="e">
        <f>VLOOKUP($C594,'DATA PENGUKURAN GARDU'!$A:$BS,54,0)</f>
        <v>#N/A</v>
      </c>
      <c r="AS594" s="20" t="e">
        <f>VLOOKUP($D594,'DATA PENGUKURAN GARDU'!$A:$BS,42,0)</f>
        <v>#N/A</v>
      </c>
      <c r="AT594" s="21" t="e">
        <f t="shared" si="321"/>
        <v>#N/A</v>
      </c>
      <c r="AU594" s="20" t="e">
        <f>VLOOKUP($D594,'DATA PENGUKURAN GARDU'!$A:$BS,44,0)</f>
        <v>#N/A</v>
      </c>
      <c r="AV594" s="21" t="e">
        <f t="shared" si="322"/>
        <v>#N/A</v>
      </c>
      <c r="AW594" s="20" t="e">
        <f>VLOOKUP($D594,'DATA PENGUKURAN GARDU'!$A:$BS,46,0)</f>
        <v>#N/A</v>
      </c>
      <c r="AX594" s="21" t="e">
        <f t="shared" si="323"/>
        <v>#N/A</v>
      </c>
      <c r="AY594" s="20" t="e">
        <f>VLOOKUP($D594,'DATA PENGUKURAN GARDU'!$A:$BS,46,0)</f>
        <v>#N/A</v>
      </c>
      <c r="AZ594" s="20" t="e">
        <f>VLOOKUP($D594,'DATA PENGUKURAN GARDU'!$A:$BS,53,0)</f>
        <v>#N/A</v>
      </c>
      <c r="BA594" s="20" t="e">
        <f>VLOOKUP($D594,'DATA PENGUKURAN GARDU'!$A:$BS,54,0)</f>
        <v>#N/A</v>
      </c>
      <c r="BB594" s="17" t="e">
        <f>VLOOKUP($E594,'DATA PENGUKURAN GARDU'!$A:$BS,42,0)</f>
        <v>#N/A</v>
      </c>
      <c r="BC594" s="23" t="e">
        <f t="shared" si="324"/>
        <v>#N/A</v>
      </c>
      <c r="BD594" s="17" t="e">
        <f>VLOOKUP($E594,'DATA PENGUKURAN GARDU'!$A:$BS,44,0)</f>
        <v>#N/A</v>
      </c>
      <c r="BE594" s="23" t="e">
        <f t="shared" si="325"/>
        <v>#N/A</v>
      </c>
      <c r="BF594" s="17" t="e">
        <f>VLOOKUP($E594,'DATA PENGUKURAN GARDU'!$A:$BS,46,0)</f>
        <v>#N/A</v>
      </c>
      <c r="BG594" s="23" t="e">
        <f t="shared" si="326"/>
        <v>#N/A</v>
      </c>
      <c r="BH594" s="17" t="e">
        <f>VLOOKUP($E594,'DATA PENGUKURAN GARDU'!$A:$BS,46,0)</f>
        <v>#N/A</v>
      </c>
      <c r="BI594" s="17" t="e">
        <f>VLOOKUP($E594,'DATA PENGUKURAN GARDU'!$A:$BS,53,0)</f>
        <v>#N/A</v>
      </c>
      <c r="BJ594" s="17" t="e">
        <f>VLOOKUP($E594,'DATA PENGUKURAN GARDU'!$A:$BS,54,0)</f>
        <v>#N/A</v>
      </c>
      <c r="BK594" s="20" t="e">
        <f t="shared" si="327"/>
        <v>#N/A</v>
      </c>
      <c r="BL594" s="20" t="e">
        <f t="shared" si="328"/>
        <v>#N/A</v>
      </c>
      <c r="BM594" s="20" t="e">
        <f t="shared" si="329"/>
        <v>#N/A</v>
      </c>
      <c r="BN594" s="25" t="e">
        <f t="shared" si="330"/>
        <v>#N/A</v>
      </c>
      <c r="BO594" s="26" t="str">
        <f t="shared" si="331"/>
        <v>0</v>
      </c>
      <c r="BP594" s="21" t="e">
        <f t="shared" si="332"/>
        <v>#VALUE!</v>
      </c>
      <c r="BQ594" s="20" t="e">
        <f t="shared" si="333"/>
        <v>#N/A</v>
      </c>
      <c r="BR594" s="20" t="e">
        <v>#N/A</v>
      </c>
      <c r="BS594" s="9" t="e">
        <v>#N/A</v>
      </c>
      <c r="BT594" s="2" t="e">
        <f t="shared" si="334"/>
        <v>#VALUE!</v>
      </c>
      <c r="BU594" s="2" t="e">
        <f t="shared" si="302"/>
        <v>#N/A</v>
      </c>
      <c r="BV594" s="2" t="e">
        <f t="shared" si="303"/>
        <v>#N/A</v>
      </c>
    </row>
    <row r="595" s="2" customFormat="1" ht="22.95" customHeight="1" spans="1:74">
      <c r="A595" s="9" t="str">
        <f t="shared" si="304"/>
        <v>BB 046Induk</v>
      </c>
      <c r="B595" s="9" t="str">
        <f t="shared" si="305"/>
        <v>BB 046jurusan 1</v>
      </c>
      <c r="C595" s="9" t="str">
        <f t="shared" si="306"/>
        <v>BB 046jurusan 2</v>
      </c>
      <c r="D595" s="9" t="str">
        <f t="shared" si="307"/>
        <v>BB 046jurusan 3</v>
      </c>
      <c r="E595" s="9" t="str">
        <f t="shared" si="308"/>
        <v>BB 046jurusan 4</v>
      </c>
      <c r="F595" s="10" t="s">
        <v>640</v>
      </c>
      <c r="G595" s="10" t="s">
        <v>4</v>
      </c>
      <c r="H595" s="10" t="s">
        <v>756</v>
      </c>
      <c r="I595" s="10">
        <v>0.87628</v>
      </c>
      <c r="J595" s="10">
        <v>123.61122</v>
      </c>
      <c r="K595" s="10" t="s">
        <v>7465</v>
      </c>
      <c r="L595" s="10" t="s">
        <v>7465</v>
      </c>
      <c r="M595" s="10" t="s">
        <v>7465</v>
      </c>
      <c r="N595" s="14">
        <f t="shared" si="309"/>
        <v>0</v>
      </c>
      <c r="O595" s="15" t="e">
        <f t="shared" si="310"/>
        <v>#VALUE!</v>
      </c>
      <c r="P595" s="15" t="e">
        <f t="shared" si="311"/>
        <v>#VALUE!</v>
      </c>
      <c r="Q595" s="17" t="e">
        <f>VLOOKUP($A595,'DATA PENGUKURAN GARDU'!$A:$BS,42,0)</f>
        <v>#N/A</v>
      </c>
      <c r="R595" s="18" t="e">
        <f t="shared" si="312"/>
        <v>#N/A</v>
      </c>
      <c r="S595" s="17" t="e">
        <f>VLOOKUP($A595,'DATA PENGUKURAN GARDU'!$A:$BS,44,0)</f>
        <v>#N/A</v>
      </c>
      <c r="T595" s="18" t="e">
        <f t="shared" si="313"/>
        <v>#N/A</v>
      </c>
      <c r="U595" s="17" t="e">
        <f>VLOOKUP($A595,'DATA PENGUKURAN GARDU'!$A:$BS,46,0)</f>
        <v>#N/A</v>
      </c>
      <c r="V595" s="18" t="e">
        <f t="shared" si="314"/>
        <v>#N/A</v>
      </c>
      <c r="W595" s="17" t="e">
        <f>VLOOKUP($A595,'DATA PENGUKURAN GARDU'!$A:$BS,48,0)</f>
        <v>#N/A</v>
      </c>
      <c r="X595" s="17" t="e">
        <f>VLOOKUP($A595,'DATA PENGUKURAN GARDU'!$A:$BS,53,0)</f>
        <v>#N/A</v>
      </c>
      <c r="Y595" s="17" t="e">
        <f>VLOOKUP($A595,'DATA PENGUKURAN GARDU'!$A:$BS,54,0)</f>
        <v>#N/A</v>
      </c>
      <c r="Z595" s="17" t="e">
        <f>VLOOKUP($A595,'DATA PENGUKURAN GARDU'!$A:$BS,55,0)</f>
        <v>#N/A</v>
      </c>
      <c r="AA595" s="20" t="e">
        <f>VLOOKUP($B595,'DATA PENGUKURAN GARDU'!$A:$BS,42,0)</f>
        <v>#N/A</v>
      </c>
      <c r="AB595" s="21" t="e">
        <f t="shared" si="315"/>
        <v>#N/A</v>
      </c>
      <c r="AC595" s="20" t="e">
        <f>VLOOKUP($B595,'DATA PENGUKURAN GARDU'!$A:$BS,44,0)</f>
        <v>#N/A</v>
      </c>
      <c r="AD595" s="21" t="e">
        <f t="shared" si="316"/>
        <v>#N/A</v>
      </c>
      <c r="AE595" s="20" t="e">
        <f>VLOOKUP($B595,'DATA PENGUKURAN GARDU'!$A:$BS,46,0)</f>
        <v>#N/A</v>
      </c>
      <c r="AF595" s="21" t="e">
        <f t="shared" si="317"/>
        <v>#N/A</v>
      </c>
      <c r="AG595" s="20" t="e">
        <f>VLOOKUP($B595,'DATA PENGUKURAN GARDU'!$A:$BS,46,0)</f>
        <v>#N/A</v>
      </c>
      <c r="AH595" s="20" t="e">
        <f>VLOOKUP($B595,'DATA PENGUKURAN GARDU'!$A:$BS,53,0)</f>
        <v>#N/A</v>
      </c>
      <c r="AI595" s="20" t="e">
        <f>VLOOKUP($B595,'DATA PENGUKURAN GARDU'!$A:$BS,54,0)</f>
        <v>#N/A</v>
      </c>
      <c r="AJ595" s="17" t="e">
        <f>VLOOKUP($C595,'DATA PENGUKURAN GARDU'!$A:$BS,42,0)</f>
        <v>#N/A</v>
      </c>
      <c r="AK595" s="23" t="e">
        <f t="shared" si="318"/>
        <v>#N/A</v>
      </c>
      <c r="AL595" s="17" t="e">
        <f>VLOOKUP($C595,'DATA PENGUKURAN GARDU'!$A:$BS,44,0)</f>
        <v>#N/A</v>
      </c>
      <c r="AM595" s="23" t="e">
        <f t="shared" si="319"/>
        <v>#N/A</v>
      </c>
      <c r="AN595" s="17" t="e">
        <f>VLOOKUP($C595,'DATA PENGUKURAN GARDU'!$A:$BS,46,0)</f>
        <v>#N/A</v>
      </c>
      <c r="AO595" s="23" t="e">
        <f t="shared" si="320"/>
        <v>#N/A</v>
      </c>
      <c r="AP595" s="17" t="e">
        <f>VLOOKUP($C595,'DATA PENGUKURAN GARDU'!$A:$BS,46,0)</f>
        <v>#N/A</v>
      </c>
      <c r="AQ595" s="17" t="e">
        <f>VLOOKUP($C595,'DATA PENGUKURAN GARDU'!$A:$BS,53,0)</f>
        <v>#N/A</v>
      </c>
      <c r="AR595" s="17" t="e">
        <f>VLOOKUP($C595,'DATA PENGUKURAN GARDU'!$A:$BS,54,0)</f>
        <v>#N/A</v>
      </c>
      <c r="AS595" s="20" t="e">
        <f>VLOOKUP($D595,'DATA PENGUKURAN GARDU'!$A:$BS,42,0)</f>
        <v>#N/A</v>
      </c>
      <c r="AT595" s="21" t="e">
        <f t="shared" si="321"/>
        <v>#N/A</v>
      </c>
      <c r="AU595" s="20" t="e">
        <f>VLOOKUP($D595,'DATA PENGUKURAN GARDU'!$A:$BS,44,0)</f>
        <v>#N/A</v>
      </c>
      <c r="AV595" s="21" t="e">
        <f t="shared" si="322"/>
        <v>#N/A</v>
      </c>
      <c r="AW595" s="20" t="e">
        <f>VLOOKUP($D595,'DATA PENGUKURAN GARDU'!$A:$BS,46,0)</f>
        <v>#N/A</v>
      </c>
      <c r="AX595" s="21" t="e">
        <f t="shared" si="323"/>
        <v>#N/A</v>
      </c>
      <c r="AY595" s="20" t="e">
        <f>VLOOKUP($D595,'DATA PENGUKURAN GARDU'!$A:$BS,46,0)</f>
        <v>#N/A</v>
      </c>
      <c r="AZ595" s="20" t="e">
        <f>VLOOKUP($D595,'DATA PENGUKURAN GARDU'!$A:$BS,53,0)</f>
        <v>#N/A</v>
      </c>
      <c r="BA595" s="20" t="e">
        <f>VLOOKUP($D595,'DATA PENGUKURAN GARDU'!$A:$BS,54,0)</f>
        <v>#N/A</v>
      </c>
      <c r="BB595" s="17" t="e">
        <f>VLOOKUP($E595,'DATA PENGUKURAN GARDU'!$A:$BS,42,0)</f>
        <v>#N/A</v>
      </c>
      <c r="BC595" s="23" t="e">
        <f t="shared" si="324"/>
        <v>#N/A</v>
      </c>
      <c r="BD595" s="17" t="e">
        <f>VLOOKUP($E595,'DATA PENGUKURAN GARDU'!$A:$BS,44,0)</f>
        <v>#N/A</v>
      </c>
      <c r="BE595" s="23" t="e">
        <f t="shared" si="325"/>
        <v>#N/A</v>
      </c>
      <c r="BF595" s="17" t="e">
        <f>VLOOKUP($E595,'DATA PENGUKURAN GARDU'!$A:$BS,46,0)</f>
        <v>#N/A</v>
      </c>
      <c r="BG595" s="23" t="e">
        <f t="shared" si="326"/>
        <v>#N/A</v>
      </c>
      <c r="BH595" s="17" t="e">
        <f>VLOOKUP($E595,'DATA PENGUKURAN GARDU'!$A:$BS,46,0)</f>
        <v>#N/A</v>
      </c>
      <c r="BI595" s="17" t="e">
        <f>VLOOKUP($E595,'DATA PENGUKURAN GARDU'!$A:$BS,53,0)</f>
        <v>#N/A</v>
      </c>
      <c r="BJ595" s="17" t="e">
        <f>VLOOKUP($E595,'DATA PENGUKURAN GARDU'!$A:$BS,54,0)</f>
        <v>#N/A</v>
      </c>
      <c r="BK595" s="20" t="e">
        <f t="shared" si="327"/>
        <v>#N/A</v>
      </c>
      <c r="BL595" s="20" t="e">
        <f t="shared" si="328"/>
        <v>#N/A</v>
      </c>
      <c r="BM595" s="20" t="e">
        <f t="shared" si="329"/>
        <v>#N/A</v>
      </c>
      <c r="BN595" s="25" t="e">
        <f t="shared" si="330"/>
        <v>#N/A</v>
      </c>
      <c r="BO595" s="26" t="str">
        <f t="shared" si="331"/>
        <v>0</v>
      </c>
      <c r="BP595" s="21" t="e">
        <f t="shared" si="332"/>
        <v>#VALUE!</v>
      </c>
      <c r="BQ595" s="20" t="e">
        <f t="shared" si="333"/>
        <v>#N/A</v>
      </c>
      <c r="BR595" s="20" t="e">
        <v>#N/A</v>
      </c>
      <c r="BS595" s="9" t="e">
        <v>#N/A</v>
      </c>
      <c r="BT595" s="2" t="e">
        <f t="shared" si="334"/>
        <v>#VALUE!</v>
      </c>
      <c r="BU595" s="2" t="e">
        <f t="shared" si="302"/>
        <v>#N/A</v>
      </c>
      <c r="BV595" s="2" t="e">
        <f t="shared" si="303"/>
        <v>#N/A</v>
      </c>
    </row>
    <row r="596" s="2" customFormat="1" ht="22.95" customHeight="1" spans="1:74">
      <c r="A596" s="9" t="str">
        <f t="shared" si="304"/>
        <v>BB 115Induk</v>
      </c>
      <c r="B596" s="9" t="str">
        <f t="shared" si="305"/>
        <v>BB 115jurusan 1</v>
      </c>
      <c r="C596" s="9" t="str">
        <f t="shared" si="306"/>
        <v>BB 115jurusan 2</v>
      </c>
      <c r="D596" s="9" t="str">
        <f t="shared" si="307"/>
        <v>BB 115jurusan 3</v>
      </c>
      <c r="E596" s="9" t="str">
        <f t="shared" si="308"/>
        <v>BB 115jurusan 4</v>
      </c>
      <c r="F596" s="10" t="s">
        <v>644</v>
      </c>
      <c r="G596" s="10" t="s">
        <v>4</v>
      </c>
      <c r="H596" s="10" t="s">
        <v>757</v>
      </c>
      <c r="I596" s="10">
        <v>0.87942</v>
      </c>
      <c r="J596" s="10">
        <v>123.5249</v>
      </c>
      <c r="K596" s="10" t="s">
        <v>7465</v>
      </c>
      <c r="L596" s="10" t="s">
        <v>7465</v>
      </c>
      <c r="M596" s="10" t="s">
        <v>7465</v>
      </c>
      <c r="N596" s="14">
        <f t="shared" si="309"/>
        <v>0</v>
      </c>
      <c r="O596" s="15" t="e">
        <f t="shared" si="310"/>
        <v>#VALUE!</v>
      </c>
      <c r="P596" s="15" t="e">
        <f t="shared" si="311"/>
        <v>#VALUE!</v>
      </c>
      <c r="Q596" s="17" t="e">
        <f>VLOOKUP($A596,'DATA PENGUKURAN GARDU'!$A:$BS,42,0)</f>
        <v>#N/A</v>
      </c>
      <c r="R596" s="18" t="e">
        <f t="shared" si="312"/>
        <v>#N/A</v>
      </c>
      <c r="S596" s="17" t="e">
        <f>VLOOKUP($A596,'DATA PENGUKURAN GARDU'!$A:$BS,44,0)</f>
        <v>#N/A</v>
      </c>
      <c r="T596" s="18" t="e">
        <f t="shared" si="313"/>
        <v>#N/A</v>
      </c>
      <c r="U596" s="17" t="e">
        <f>VLOOKUP($A596,'DATA PENGUKURAN GARDU'!$A:$BS,46,0)</f>
        <v>#N/A</v>
      </c>
      <c r="V596" s="18" t="e">
        <f t="shared" si="314"/>
        <v>#N/A</v>
      </c>
      <c r="W596" s="17" t="e">
        <f>VLOOKUP($A596,'DATA PENGUKURAN GARDU'!$A:$BS,48,0)</f>
        <v>#N/A</v>
      </c>
      <c r="X596" s="17" t="e">
        <f>VLOOKUP($A596,'DATA PENGUKURAN GARDU'!$A:$BS,53,0)</f>
        <v>#N/A</v>
      </c>
      <c r="Y596" s="17" t="e">
        <f>VLOOKUP($A596,'DATA PENGUKURAN GARDU'!$A:$BS,54,0)</f>
        <v>#N/A</v>
      </c>
      <c r="Z596" s="17" t="e">
        <f>VLOOKUP($A596,'DATA PENGUKURAN GARDU'!$A:$BS,55,0)</f>
        <v>#N/A</v>
      </c>
      <c r="AA596" s="20" t="e">
        <f>VLOOKUP($B596,'DATA PENGUKURAN GARDU'!$A:$BS,42,0)</f>
        <v>#N/A</v>
      </c>
      <c r="AB596" s="21" t="e">
        <f t="shared" si="315"/>
        <v>#N/A</v>
      </c>
      <c r="AC596" s="20" t="e">
        <f>VLOOKUP($B596,'DATA PENGUKURAN GARDU'!$A:$BS,44,0)</f>
        <v>#N/A</v>
      </c>
      <c r="AD596" s="21" t="e">
        <f t="shared" si="316"/>
        <v>#N/A</v>
      </c>
      <c r="AE596" s="20" t="e">
        <f>VLOOKUP($B596,'DATA PENGUKURAN GARDU'!$A:$BS,46,0)</f>
        <v>#N/A</v>
      </c>
      <c r="AF596" s="21" t="e">
        <f t="shared" si="317"/>
        <v>#N/A</v>
      </c>
      <c r="AG596" s="20" t="e">
        <f>VLOOKUP($B596,'DATA PENGUKURAN GARDU'!$A:$BS,46,0)</f>
        <v>#N/A</v>
      </c>
      <c r="AH596" s="20" t="e">
        <f>VLOOKUP($B596,'DATA PENGUKURAN GARDU'!$A:$BS,53,0)</f>
        <v>#N/A</v>
      </c>
      <c r="AI596" s="20" t="e">
        <f>VLOOKUP($B596,'DATA PENGUKURAN GARDU'!$A:$BS,54,0)</f>
        <v>#N/A</v>
      </c>
      <c r="AJ596" s="17" t="e">
        <f>VLOOKUP($C596,'DATA PENGUKURAN GARDU'!$A:$BS,42,0)</f>
        <v>#N/A</v>
      </c>
      <c r="AK596" s="23" t="e">
        <f t="shared" si="318"/>
        <v>#N/A</v>
      </c>
      <c r="AL596" s="17" t="e">
        <f>VLOOKUP($C596,'DATA PENGUKURAN GARDU'!$A:$BS,44,0)</f>
        <v>#N/A</v>
      </c>
      <c r="AM596" s="23" t="e">
        <f t="shared" si="319"/>
        <v>#N/A</v>
      </c>
      <c r="AN596" s="17" t="e">
        <f>VLOOKUP($C596,'DATA PENGUKURAN GARDU'!$A:$BS,46,0)</f>
        <v>#N/A</v>
      </c>
      <c r="AO596" s="23" t="e">
        <f t="shared" si="320"/>
        <v>#N/A</v>
      </c>
      <c r="AP596" s="17" t="e">
        <f>VLOOKUP($C596,'DATA PENGUKURAN GARDU'!$A:$BS,46,0)</f>
        <v>#N/A</v>
      </c>
      <c r="AQ596" s="17" t="e">
        <f>VLOOKUP($C596,'DATA PENGUKURAN GARDU'!$A:$BS,53,0)</f>
        <v>#N/A</v>
      </c>
      <c r="AR596" s="17" t="e">
        <f>VLOOKUP($C596,'DATA PENGUKURAN GARDU'!$A:$BS,54,0)</f>
        <v>#N/A</v>
      </c>
      <c r="AS596" s="20" t="e">
        <f>VLOOKUP($D596,'DATA PENGUKURAN GARDU'!$A:$BS,42,0)</f>
        <v>#N/A</v>
      </c>
      <c r="AT596" s="21" t="e">
        <f t="shared" si="321"/>
        <v>#N/A</v>
      </c>
      <c r="AU596" s="20" t="e">
        <f>VLOOKUP($D596,'DATA PENGUKURAN GARDU'!$A:$BS,44,0)</f>
        <v>#N/A</v>
      </c>
      <c r="AV596" s="21" t="e">
        <f t="shared" si="322"/>
        <v>#N/A</v>
      </c>
      <c r="AW596" s="20" t="e">
        <f>VLOOKUP($D596,'DATA PENGUKURAN GARDU'!$A:$BS,46,0)</f>
        <v>#N/A</v>
      </c>
      <c r="AX596" s="21" t="e">
        <f t="shared" si="323"/>
        <v>#N/A</v>
      </c>
      <c r="AY596" s="20" t="e">
        <f>VLOOKUP($D596,'DATA PENGUKURAN GARDU'!$A:$BS,46,0)</f>
        <v>#N/A</v>
      </c>
      <c r="AZ596" s="20" t="e">
        <f>VLOOKUP($D596,'DATA PENGUKURAN GARDU'!$A:$BS,53,0)</f>
        <v>#N/A</v>
      </c>
      <c r="BA596" s="20" t="e">
        <f>VLOOKUP($D596,'DATA PENGUKURAN GARDU'!$A:$BS,54,0)</f>
        <v>#N/A</v>
      </c>
      <c r="BB596" s="17" t="e">
        <f>VLOOKUP($E596,'DATA PENGUKURAN GARDU'!$A:$BS,42,0)</f>
        <v>#N/A</v>
      </c>
      <c r="BC596" s="23" t="e">
        <f t="shared" si="324"/>
        <v>#N/A</v>
      </c>
      <c r="BD596" s="17" t="e">
        <f>VLOOKUP($E596,'DATA PENGUKURAN GARDU'!$A:$BS,44,0)</f>
        <v>#N/A</v>
      </c>
      <c r="BE596" s="23" t="e">
        <f t="shared" si="325"/>
        <v>#N/A</v>
      </c>
      <c r="BF596" s="17" t="e">
        <f>VLOOKUP($E596,'DATA PENGUKURAN GARDU'!$A:$BS,46,0)</f>
        <v>#N/A</v>
      </c>
      <c r="BG596" s="23" t="e">
        <f t="shared" si="326"/>
        <v>#N/A</v>
      </c>
      <c r="BH596" s="17" t="e">
        <f>VLOOKUP($E596,'DATA PENGUKURAN GARDU'!$A:$BS,46,0)</f>
        <v>#N/A</v>
      </c>
      <c r="BI596" s="17" t="e">
        <f>VLOOKUP($E596,'DATA PENGUKURAN GARDU'!$A:$BS,53,0)</f>
        <v>#N/A</v>
      </c>
      <c r="BJ596" s="17" t="e">
        <f>VLOOKUP($E596,'DATA PENGUKURAN GARDU'!$A:$BS,54,0)</f>
        <v>#N/A</v>
      </c>
      <c r="BK596" s="20" t="e">
        <f t="shared" si="327"/>
        <v>#N/A</v>
      </c>
      <c r="BL596" s="20" t="e">
        <f t="shared" si="328"/>
        <v>#N/A</v>
      </c>
      <c r="BM596" s="20" t="e">
        <f t="shared" si="329"/>
        <v>#N/A</v>
      </c>
      <c r="BN596" s="25" t="e">
        <f t="shared" si="330"/>
        <v>#N/A</v>
      </c>
      <c r="BO596" s="26" t="str">
        <f t="shared" si="331"/>
        <v>0</v>
      </c>
      <c r="BP596" s="21" t="e">
        <f t="shared" si="332"/>
        <v>#VALUE!</v>
      </c>
      <c r="BQ596" s="20" t="e">
        <f t="shared" si="333"/>
        <v>#N/A</v>
      </c>
      <c r="BR596" s="20" t="e">
        <v>#N/A</v>
      </c>
      <c r="BS596" s="9" t="e">
        <v>#N/A</v>
      </c>
      <c r="BT596" s="2" t="e">
        <f t="shared" si="334"/>
        <v>#VALUE!</v>
      </c>
      <c r="BU596" s="2" t="e">
        <f t="shared" si="302"/>
        <v>#N/A</v>
      </c>
      <c r="BV596" s="2" t="e">
        <f t="shared" si="303"/>
        <v>#N/A</v>
      </c>
    </row>
    <row r="597" s="2" customFormat="1" ht="22.95" customHeight="1" spans="1:74">
      <c r="A597" s="9" t="str">
        <f t="shared" si="304"/>
        <v>BB 122Induk</v>
      </c>
      <c r="B597" s="9" t="str">
        <f t="shared" si="305"/>
        <v>BB 122jurusan 1</v>
      </c>
      <c r="C597" s="9" t="str">
        <f t="shared" si="306"/>
        <v>BB 122jurusan 2</v>
      </c>
      <c r="D597" s="9" t="str">
        <f t="shared" si="307"/>
        <v>BB 122jurusan 3</v>
      </c>
      <c r="E597" s="9" t="str">
        <f t="shared" si="308"/>
        <v>BB 122jurusan 4</v>
      </c>
      <c r="F597" s="10" t="s">
        <v>564</v>
      </c>
      <c r="G597" s="10" t="s">
        <v>4</v>
      </c>
      <c r="H597" s="10" t="s">
        <v>758</v>
      </c>
      <c r="I597" s="10">
        <v>0.88127</v>
      </c>
      <c r="J597" s="10">
        <v>123.54643</v>
      </c>
      <c r="K597" s="10" t="s">
        <v>7465</v>
      </c>
      <c r="L597" s="10" t="s">
        <v>7465</v>
      </c>
      <c r="M597" s="10" t="s">
        <v>7465</v>
      </c>
      <c r="N597" s="14">
        <f t="shared" si="309"/>
        <v>0</v>
      </c>
      <c r="O597" s="15" t="e">
        <f t="shared" si="310"/>
        <v>#VALUE!</v>
      </c>
      <c r="P597" s="15" t="e">
        <f t="shared" si="311"/>
        <v>#VALUE!</v>
      </c>
      <c r="Q597" s="17" t="e">
        <f>VLOOKUP($A597,'DATA PENGUKURAN GARDU'!$A:$BS,42,0)</f>
        <v>#N/A</v>
      </c>
      <c r="R597" s="18" t="e">
        <f t="shared" si="312"/>
        <v>#N/A</v>
      </c>
      <c r="S597" s="17" t="e">
        <f>VLOOKUP($A597,'DATA PENGUKURAN GARDU'!$A:$BS,44,0)</f>
        <v>#N/A</v>
      </c>
      <c r="T597" s="18" t="e">
        <f t="shared" si="313"/>
        <v>#N/A</v>
      </c>
      <c r="U597" s="17" t="e">
        <f>VLOOKUP($A597,'DATA PENGUKURAN GARDU'!$A:$BS,46,0)</f>
        <v>#N/A</v>
      </c>
      <c r="V597" s="18" t="e">
        <f t="shared" si="314"/>
        <v>#N/A</v>
      </c>
      <c r="W597" s="17" t="e">
        <f>VLOOKUP($A597,'DATA PENGUKURAN GARDU'!$A:$BS,48,0)</f>
        <v>#N/A</v>
      </c>
      <c r="X597" s="17" t="e">
        <f>VLOOKUP($A597,'DATA PENGUKURAN GARDU'!$A:$BS,53,0)</f>
        <v>#N/A</v>
      </c>
      <c r="Y597" s="17" t="e">
        <f>VLOOKUP($A597,'DATA PENGUKURAN GARDU'!$A:$BS,54,0)</f>
        <v>#N/A</v>
      </c>
      <c r="Z597" s="17" t="e">
        <f>VLOOKUP($A597,'DATA PENGUKURAN GARDU'!$A:$BS,55,0)</f>
        <v>#N/A</v>
      </c>
      <c r="AA597" s="20" t="e">
        <f>VLOOKUP($B597,'DATA PENGUKURAN GARDU'!$A:$BS,42,0)</f>
        <v>#N/A</v>
      </c>
      <c r="AB597" s="21" t="e">
        <f t="shared" si="315"/>
        <v>#N/A</v>
      </c>
      <c r="AC597" s="20" t="e">
        <f>VLOOKUP($B597,'DATA PENGUKURAN GARDU'!$A:$BS,44,0)</f>
        <v>#N/A</v>
      </c>
      <c r="AD597" s="21" t="e">
        <f t="shared" si="316"/>
        <v>#N/A</v>
      </c>
      <c r="AE597" s="20" t="e">
        <f>VLOOKUP($B597,'DATA PENGUKURAN GARDU'!$A:$BS,46,0)</f>
        <v>#N/A</v>
      </c>
      <c r="AF597" s="21" t="e">
        <f t="shared" si="317"/>
        <v>#N/A</v>
      </c>
      <c r="AG597" s="20" t="e">
        <f>VLOOKUP($B597,'DATA PENGUKURAN GARDU'!$A:$BS,46,0)</f>
        <v>#N/A</v>
      </c>
      <c r="AH597" s="20" t="e">
        <f>VLOOKUP($B597,'DATA PENGUKURAN GARDU'!$A:$BS,53,0)</f>
        <v>#N/A</v>
      </c>
      <c r="AI597" s="20" t="e">
        <f>VLOOKUP($B597,'DATA PENGUKURAN GARDU'!$A:$BS,54,0)</f>
        <v>#N/A</v>
      </c>
      <c r="AJ597" s="17" t="e">
        <f>VLOOKUP($C597,'DATA PENGUKURAN GARDU'!$A:$BS,42,0)</f>
        <v>#N/A</v>
      </c>
      <c r="AK597" s="23" t="e">
        <f t="shared" si="318"/>
        <v>#N/A</v>
      </c>
      <c r="AL597" s="17" t="e">
        <f>VLOOKUP($C597,'DATA PENGUKURAN GARDU'!$A:$BS,44,0)</f>
        <v>#N/A</v>
      </c>
      <c r="AM597" s="23" t="e">
        <f t="shared" si="319"/>
        <v>#N/A</v>
      </c>
      <c r="AN597" s="17" t="e">
        <f>VLOOKUP($C597,'DATA PENGUKURAN GARDU'!$A:$BS,46,0)</f>
        <v>#N/A</v>
      </c>
      <c r="AO597" s="23" t="e">
        <f t="shared" si="320"/>
        <v>#N/A</v>
      </c>
      <c r="AP597" s="17" t="e">
        <f>VLOOKUP($C597,'DATA PENGUKURAN GARDU'!$A:$BS,46,0)</f>
        <v>#N/A</v>
      </c>
      <c r="AQ597" s="17" t="e">
        <f>VLOOKUP($C597,'DATA PENGUKURAN GARDU'!$A:$BS,53,0)</f>
        <v>#N/A</v>
      </c>
      <c r="AR597" s="17" t="e">
        <f>VLOOKUP($C597,'DATA PENGUKURAN GARDU'!$A:$BS,54,0)</f>
        <v>#N/A</v>
      </c>
      <c r="AS597" s="20" t="e">
        <f>VLOOKUP($D597,'DATA PENGUKURAN GARDU'!$A:$BS,42,0)</f>
        <v>#N/A</v>
      </c>
      <c r="AT597" s="21" t="e">
        <f t="shared" si="321"/>
        <v>#N/A</v>
      </c>
      <c r="AU597" s="20" t="e">
        <f>VLOOKUP($D597,'DATA PENGUKURAN GARDU'!$A:$BS,44,0)</f>
        <v>#N/A</v>
      </c>
      <c r="AV597" s="21" t="e">
        <f t="shared" si="322"/>
        <v>#N/A</v>
      </c>
      <c r="AW597" s="20" t="e">
        <f>VLOOKUP($D597,'DATA PENGUKURAN GARDU'!$A:$BS,46,0)</f>
        <v>#N/A</v>
      </c>
      <c r="AX597" s="21" t="e">
        <f t="shared" si="323"/>
        <v>#N/A</v>
      </c>
      <c r="AY597" s="20" t="e">
        <f>VLOOKUP($D597,'DATA PENGUKURAN GARDU'!$A:$BS,46,0)</f>
        <v>#N/A</v>
      </c>
      <c r="AZ597" s="20" t="e">
        <f>VLOOKUP($D597,'DATA PENGUKURAN GARDU'!$A:$BS,53,0)</f>
        <v>#N/A</v>
      </c>
      <c r="BA597" s="20" t="e">
        <f>VLOOKUP($D597,'DATA PENGUKURAN GARDU'!$A:$BS,54,0)</f>
        <v>#N/A</v>
      </c>
      <c r="BB597" s="17" t="e">
        <f>VLOOKUP($E597,'DATA PENGUKURAN GARDU'!$A:$BS,42,0)</f>
        <v>#N/A</v>
      </c>
      <c r="BC597" s="23" t="e">
        <f t="shared" si="324"/>
        <v>#N/A</v>
      </c>
      <c r="BD597" s="17" t="e">
        <f>VLOOKUP($E597,'DATA PENGUKURAN GARDU'!$A:$BS,44,0)</f>
        <v>#N/A</v>
      </c>
      <c r="BE597" s="23" t="e">
        <f t="shared" si="325"/>
        <v>#N/A</v>
      </c>
      <c r="BF597" s="17" t="e">
        <f>VLOOKUP($E597,'DATA PENGUKURAN GARDU'!$A:$BS,46,0)</f>
        <v>#N/A</v>
      </c>
      <c r="BG597" s="23" t="e">
        <f t="shared" si="326"/>
        <v>#N/A</v>
      </c>
      <c r="BH597" s="17" t="e">
        <f>VLOOKUP($E597,'DATA PENGUKURAN GARDU'!$A:$BS,46,0)</f>
        <v>#N/A</v>
      </c>
      <c r="BI597" s="17" t="e">
        <f>VLOOKUP($E597,'DATA PENGUKURAN GARDU'!$A:$BS,53,0)</f>
        <v>#N/A</v>
      </c>
      <c r="BJ597" s="17" t="e">
        <f>VLOOKUP($E597,'DATA PENGUKURAN GARDU'!$A:$BS,54,0)</f>
        <v>#N/A</v>
      </c>
      <c r="BK597" s="20" t="e">
        <f t="shared" si="327"/>
        <v>#N/A</v>
      </c>
      <c r="BL597" s="20" t="e">
        <f t="shared" si="328"/>
        <v>#N/A</v>
      </c>
      <c r="BM597" s="20" t="e">
        <f t="shared" si="329"/>
        <v>#N/A</v>
      </c>
      <c r="BN597" s="25" t="e">
        <f t="shared" si="330"/>
        <v>#N/A</v>
      </c>
      <c r="BO597" s="26" t="str">
        <f t="shared" si="331"/>
        <v>0</v>
      </c>
      <c r="BP597" s="21" t="e">
        <f t="shared" si="332"/>
        <v>#VALUE!</v>
      </c>
      <c r="BQ597" s="20" t="e">
        <f t="shared" si="333"/>
        <v>#N/A</v>
      </c>
      <c r="BR597" s="20" t="e">
        <v>#N/A</v>
      </c>
      <c r="BS597" s="9" t="e">
        <v>#N/A</v>
      </c>
      <c r="BT597" s="2" t="e">
        <f t="shared" si="334"/>
        <v>#VALUE!</v>
      </c>
      <c r="BU597" s="2" t="e">
        <f t="shared" si="302"/>
        <v>#N/A</v>
      </c>
      <c r="BV597" s="2" t="e">
        <f t="shared" si="303"/>
        <v>#N/A</v>
      </c>
    </row>
    <row r="598" s="2" customFormat="1" ht="22.95" customHeight="1" spans="1:74">
      <c r="A598" s="9" t="str">
        <f t="shared" si="304"/>
        <v>BB 124Induk</v>
      </c>
      <c r="B598" s="9" t="str">
        <f t="shared" si="305"/>
        <v>BB 124jurusan 1</v>
      </c>
      <c r="C598" s="9" t="str">
        <f t="shared" si="306"/>
        <v>BB 124jurusan 2</v>
      </c>
      <c r="D598" s="9" t="str">
        <f t="shared" si="307"/>
        <v>BB 124jurusan 3</v>
      </c>
      <c r="E598" s="9" t="str">
        <f t="shared" si="308"/>
        <v>BB 124jurusan 4</v>
      </c>
      <c r="F598" s="10" t="s">
        <v>759</v>
      </c>
      <c r="G598" s="10" t="s">
        <v>4</v>
      </c>
      <c r="H598" s="10" t="s">
        <v>760</v>
      </c>
      <c r="I598" s="10">
        <v>0.87492</v>
      </c>
      <c r="J598" s="10">
        <v>123.545</v>
      </c>
      <c r="K598" s="10" t="s">
        <v>7465</v>
      </c>
      <c r="L598" s="10" t="s">
        <v>7465</v>
      </c>
      <c r="M598" s="10" t="s">
        <v>7465</v>
      </c>
      <c r="N598" s="14">
        <f t="shared" si="309"/>
        <v>0</v>
      </c>
      <c r="O598" s="15" t="e">
        <f t="shared" si="310"/>
        <v>#VALUE!</v>
      </c>
      <c r="P598" s="15" t="e">
        <f t="shared" si="311"/>
        <v>#VALUE!</v>
      </c>
      <c r="Q598" s="17" t="e">
        <f>VLOOKUP($A598,'DATA PENGUKURAN GARDU'!$A:$BS,42,0)</f>
        <v>#N/A</v>
      </c>
      <c r="R598" s="18" t="e">
        <f t="shared" si="312"/>
        <v>#N/A</v>
      </c>
      <c r="S598" s="17" t="e">
        <f>VLOOKUP($A598,'DATA PENGUKURAN GARDU'!$A:$BS,44,0)</f>
        <v>#N/A</v>
      </c>
      <c r="T598" s="18" t="e">
        <f t="shared" si="313"/>
        <v>#N/A</v>
      </c>
      <c r="U598" s="17" t="e">
        <f>VLOOKUP($A598,'DATA PENGUKURAN GARDU'!$A:$BS,46,0)</f>
        <v>#N/A</v>
      </c>
      <c r="V598" s="18" t="e">
        <f t="shared" si="314"/>
        <v>#N/A</v>
      </c>
      <c r="W598" s="17" t="e">
        <f>VLOOKUP($A598,'DATA PENGUKURAN GARDU'!$A:$BS,48,0)</f>
        <v>#N/A</v>
      </c>
      <c r="X598" s="17" t="e">
        <f>VLOOKUP($A598,'DATA PENGUKURAN GARDU'!$A:$BS,53,0)</f>
        <v>#N/A</v>
      </c>
      <c r="Y598" s="17" t="e">
        <f>VLOOKUP($A598,'DATA PENGUKURAN GARDU'!$A:$BS,54,0)</f>
        <v>#N/A</v>
      </c>
      <c r="Z598" s="17" t="e">
        <f>VLOOKUP($A598,'DATA PENGUKURAN GARDU'!$A:$BS,55,0)</f>
        <v>#N/A</v>
      </c>
      <c r="AA598" s="20" t="e">
        <f>VLOOKUP($B598,'DATA PENGUKURAN GARDU'!$A:$BS,42,0)</f>
        <v>#N/A</v>
      </c>
      <c r="AB598" s="21" t="e">
        <f t="shared" si="315"/>
        <v>#N/A</v>
      </c>
      <c r="AC598" s="20" t="e">
        <f>VLOOKUP($B598,'DATA PENGUKURAN GARDU'!$A:$BS,44,0)</f>
        <v>#N/A</v>
      </c>
      <c r="AD598" s="21" t="e">
        <f t="shared" si="316"/>
        <v>#N/A</v>
      </c>
      <c r="AE598" s="20" t="e">
        <f>VLOOKUP($B598,'DATA PENGUKURAN GARDU'!$A:$BS,46,0)</f>
        <v>#N/A</v>
      </c>
      <c r="AF598" s="21" t="e">
        <f t="shared" si="317"/>
        <v>#N/A</v>
      </c>
      <c r="AG598" s="20" t="e">
        <f>VLOOKUP($B598,'DATA PENGUKURAN GARDU'!$A:$BS,46,0)</f>
        <v>#N/A</v>
      </c>
      <c r="AH598" s="20" t="e">
        <f>VLOOKUP($B598,'DATA PENGUKURAN GARDU'!$A:$BS,53,0)</f>
        <v>#N/A</v>
      </c>
      <c r="AI598" s="20" t="e">
        <f>VLOOKUP($B598,'DATA PENGUKURAN GARDU'!$A:$BS,54,0)</f>
        <v>#N/A</v>
      </c>
      <c r="AJ598" s="17" t="e">
        <f>VLOOKUP($C598,'DATA PENGUKURAN GARDU'!$A:$BS,42,0)</f>
        <v>#N/A</v>
      </c>
      <c r="AK598" s="23" t="e">
        <f t="shared" si="318"/>
        <v>#N/A</v>
      </c>
      <c r="AL598" s="17" t="e">
        <f>VLOOKUP($C598,'DATA PENGUKURAN GARDU'!$A:$BS,44,0)</f>
        <v>#N/A</v>
      </c>
      <c r="AM598" s="23" t="e">
        <f t="shared" si="319"/>
        <v>#N/A</v>
      </c>
      <c r="AN598" s="17" t="e">
        <f>VLOOKUP($C598,'DATA PENGUKURAN GARDU'!$A:$BS,46,0)</f>
        <v>#N/A</v>
      </c>
      <c r="AO598" s="23" t="e">
        <f t="shared" si="320"/>
        <v>#N/A</v>
      </c>
      <c r="AP598" s="17" t="e">
        <f>VLOOKUP($C598,'DATA PENGUKURAN GARDU'!$A:$BS,46,0)</f>
        <v>#N/A</v>
      </c>
      <c r="AQ598" s="17" t="e">
        <f>VLOOKUP($C598,'DATA PENGUKURAN GARDU'!$A:$BS,53,0)</f>
        <v>#N/A</v>
      </c>
      <c r="AR598" s="17" t="e">
        <f>VLOOKUP($C598,'DATA PENGUKURAN GARDU'!$A:$BS,54,0)</f>
        <v>#N/A</v>
      </c>
      <c r="AS598" s="20" t="e">
        <f>VLOOKUP($D598,'DATA PENGUKURAN GARDU'!$A:$BS,42,0)</f>
        <v>#N/A</v>
      </c>
      <c r="AT598" s="21" t="e">
        <f t="shared" si="321"/>
        <v>#N/A</v>
      </c>
      <c r="AU598" s="20" t="e">
        <f>VLOOKUP($D598,'DATA PENGUKURAN GARDU'!$A:$BS,44,0)</f>
        <v>#N/A</v>
      </c>
      <c r="AV598" s="21" t="e">
        <f t="shared" si="322"/>
        <v>#N/A</v>
      </c>
      <c r="AW598" s="20" t="e">
        <f>VLOOKUP($D598,'DATA PENGUKURAN GARDU'!$A:$BS,46,0)</f>
        <v>#N/A</v>
      </c>
      <c r="AX598" s="21" t="e">
        <f t="shared" si="323"/>
        <v>#N/A</v>
      </c>
      <c r="AY598" s="20" t="e">
        <f>VLOOKUP($D598,'DATA PENGUKURAN GARDU'!$A:$BS,46,0)</f>
        <v>#N/A</v>
      </c>
      <c r="AZ598" s="20" t="e">
        <f>VLOOKUP($D598,'DATA PENGUKURAN GARDU'!$A:$BS,53,0)</f>
        <v>#N/A</v>
      </c>
      <c r="BA598" s="20" t="e">
        <f>VLOOKUP($D598,'DATA PENGUKURAN GARDU'!$A:$BS,54,0)</f>
        <v>#N/A</v>
      </c>
      <c r="BB598" s="17" t="e">
        <f>VLOOKUP($E598,'DATA PENGUKURAN GARDU'!$A:$BS,42,0)</f>
        <v>#N/A</v>
      </c>
      <c r="BC598" s="23" t="e">
        <f t="shared" si="324"/>
        <v>#N/A</v>
      </c>
      <c r="BD598" s="17" t="e">
        <f>VLOOKUP($E598,'DATA PENGUKURAN GARDU'!$A:$BS,44,0)</f>
        <v>#N/A</v>
      </c>
      <c r="BE598" s="23" t="e">
        <f t="shared" si="325"/>
        <v>#N/A</v>
      </c>
      <c r="BF598" s="17" t="e">
        <f>VLOOKUP($E598,'DATA PENGUKURAN GARDU'!$A:$BS,46,0)</f>
        <v>#N/A</v>
      </c>
      <c r="BG598" s="23" t="e">
        <f t="shared" si="326"/>
        <v>#N/A</v>
      </c>
      <c r="BH598" s="17" t="e">
        <f>VLOOKUP($E598,'DATA PENGUKURAN GARDU'!$A:$BS,46,0)</f>
        <v>#N/A</v>
      </c>
      <c r="BI598" s="17" t="e">
        <f>VLOOKUP($E598,'DATA PENGUKURAN GARDU'!$A:$BS,53,0)</f>
        <v>#N/A</v>
      </c>
      <c r="BJ598" s="17" t="e">
        <f>VLOOKUP($E598,'DATA PENGUKURAN GARDU'!$A:$BS,54,0)</f>
        <v>#N/A</v>
      </c>
      <c r="BK598" s="20" t="e">
        <f t="shared" si="327"/>
        <v>#N/A</v>
      </c>
      <c r="BL598" s="20" t="e">
        <f t="shared" si="328"/>
        <v>#N/A</v>
      </c>
      <c r="BM598" s="20" t="e">
        <f t="shared" si="329"/>
        <v>#N/A</v>
      </c>
      <c r="BN598" s="25" t="e">
        <f t="shared" si="330"/>
        <v>#N/A</v>
      </c>
      <c r="BO598" s="26" t="str">
        <f t="shared" si="331"/>
        <v>0</v>
      </c>
      <c r="BP598" s="21" t="e">
        <f t="shared" si="332"/>
        <v>#VALUE!</v>
      </c>
      <c r="BQ598" s="20" t="e">
        <f t="shared" si="333"/>
        <v>#N/A</v>
      </c>
      <c r="BR598" s="20" t="e">
        <v>#N/A</v>
      </c>
      <c r="BS598" s="9" t="e">
        <v>#N/A</v>
      </c>
      <c r="BT598" s="2" t="e">
        <f t="shared" si="334"/>
        <v>#VALUE!</v>
      </c>
      <c r="BU598" s="2" t="e">
        <f t="shared" si="302"/>
        <v>#N/A</v>
      </c>
      <c r="BV598" s="2" t="e">
        <f t="shared" si="303"/>
        <v>#N/A</v>
      </c>
    </row>
    <row r="599" s="2" customFormat="1" ht="22.95" customHeight="1" spans="1:74">
      <c r="A599" s="9" t="str">
        <f t="shared" si="304"/>
        <v>K-138.1Induk</v>
      </c>
      <c r="B599" s="9" t="str">
        <f t="shared" si="305"/>
        <v>K-138.1jurusan 1</v>
      </c>
      <c r="C599" s="9" t="str">
        <f t="shared" si="306"/>
        <v>K-138.1jurusan 2</v>
      </c>
      <c r="D599" s="9" t="str">
        <f t="shared" si="307"/>
        <v>K-138.1jurusan 3</v>
      </c>
      <c r="E599" s="9" t="str">
        <f t="shared" si="308"/>
        <v>K-138.1jurusan 4</v>
      </c>
      <c r="F599" s="10" t="s">
        <v>462</v>
      </c>
      <c r="G599" s="10" t="s">
        <v>132</v>
      </c>
      <c r="H599" s="10" t="s">
        <v>761</v>
      </c>
      <c r="I599" s="10">
        <v>0.728407</v>
      </c>
      <c r="J599" s="10">
        <v>124.307968</v>
      </c>
      <c r="K599" s="10" t="s">
        <v>7465</v>
      </c>
      <c r="L599" s="10" t="s">
        <v>7465</v>
      </c>
      <c r="M599" s="10" t="s">
        <v>7465</v>
      </c>
      <c r="N599" s="14">
        <f t="shared" si="309"/>
        <v>0</v>
      </c>
      <c r="O599" s="15" t="e">
        <f t="shared" si="310"/>
        <v>#VALUE!</v>
      </c>
      <c r="P599" s="15" t="e">
        <f t="shared" si="311"/>
        <v>#VALUE!</v>
      </c>
      <c r="Q599" s="17" t="e">
        <f>VLOOKUP($A599,'DATA PENGUKURAN GARDU'!$A:$BS,42,0)</f>
        <v>#N/A</v>
      </c>
      <c r="R599" s="18" t="e">
        <f t="shared" si="312"/>
        <v>#N/A</v>
      </c>
      <c r="S599" s="17" t="e">
        <f>VLOOKUP($A599,'DATA PENGUKURAN GARDU'!$A:$BS,44,0)</f>
        <v>#N/A</v>
      </c>
      <c r="T599" s="18" t="e">
        <f t="shared" si="313"/>
        <v>#N/A</v>
      </c>
      <c r="U599" s="17" t="e">
        <f>VLOOKUP($A599,'DATA PENGUKURAN GARDU'!$A:$BS,46,0)</f>
        <v>#N/A</v>
      </c>
      <c r="V599" s="18" t="e">
        <f t="shared" si="314"/>
        <v>#N/A</v>
      </c>
      <c r="W599" s="17" t="e">
        <f>VLOOKUP($A599,'DATA PENGUKURAN GARDU'!$A:$BS,48,0)</f>
        <v>#N/A</v>
      </c>
      <c r="X599" s="17" t="e">
        <f>VLOOKUP($A599,'DATA PENGUKURAN GARDU'!$A:$BS,53,0)</f>
        <v>#N/A</v>
      </c>
      <c r="Y599" s="17" t="e">
        <f>VLOOKUP($A599,'DATA PENGUKURAN GARDU'!$A:$BS,54,0)</f>
        <v>#N/A</v>
      </c>
      <c r="Z599" s="17" t="e">
        <f>VLOOKUP($A599,'DATA PENGUKURAN GARDU'!$A:$BS,55,0)</f>
        <v>#N/A</v>
      </c>
      <c r="AA599" s="20" t="e">
        <f>VLOOKUP($B599,'DATA PENGUKURAN GARDU'!$A:$BS,42,0)</f>
        <v>#N/A</v>
      </c>
      <c r="AB599" s="21" t="e">
        <f t="shared" si="315"/>
        <v>#N/A</v>
      </c>
      <c r="AC599" s="20" t="e">
        <f>VLOOKUP($B599,'DATA PENGUKURAN GARDU'!$A:$BS,44,0)</f>
        <v>#N/A</v>
      </c>
      <c r="AD599" s="21" t="e">
        <f t="shared" si="316"/>
        <v>#N/A</v>
      </c>
      <c r="AE599" s="20" t="e">
        <f>VLOOKUP($B599,'DATA PENGUKURAN GARDU'!$A:$BS,46,0)</f>
        <v>#N/A</v>
      </c>
      <c r="AF599" s="21" t="e">
        <f t="shared" si="317"/>
        <v>#N/A</v>
      </c>
      <c r="AG599" s="20" t="e">
        <f>VLOOKUP($B599,'DATA PENGUKURAN GARDU'!$A:$BS,46,0)</f>
        <v>#N/A</v>
      </c>
      <c r="AH599" s="20" t="e">
        <f>VLOOKUP($B599,'DATA PENGUKURAN GARDU'!$A:$BS,53,0)</f>
        <v>#N/A</v>
      </c>
      <c r="AI599" s="20" t="e">
        <f>VLOOKUP($B599,'DATA PENGUKURAN GARDU'!$A:$BS,54,0)</f>
        <v>#N/A</v>
      </c>
      <c r="AJ599" s="17" t="e">
        <f>VLOOKUP($C599,'DATA PENGUKURAN GARDU'!$A:$BS,42,0)</f>
        <v>#N/A</v>
      </c>
      <c r="AK599" s="23" t="e">
        <f t="shared" si="318"/>
        <v>#N/A</v>
      </c>
      <c r="AL599" s="17" t="e">
        <f>VLOOKUP($C599,'DATA PENGUKURAN GARDU'!$A:$BS,44,0)</f>
        <v>#N/A</v>
      </c>
      <c r="AM599" s="23" t="e">
        <f t="shared" si="319"/>
        <v>#N/A</v>
      </c>
      <c r="AN599" s="17" t="e">
        <f>VLOOKUP($C599,'DATA PENGUKURAN GARDU'!$A:$BS,46,0)</f>
        <v>#N/A</v>
      </c>
      <c r="AO599" s="23" t="e">
        <f t="shared" si="320"/>
        <v>#N/A</v>
      </c>
      <c r="AP599" s="17" t="e">
        <f>VLOOKUP($C599,'DATA PENGUKURAN GARDU'!$A:$BS,46,0)</f>
        <v>#N/A</v>
      </c>
      <c r="AQ599" s="17" t="e">
        <f>VLOOKUP($C599,'DATA PENGUKURAN GARDU'!$A:$BS,53,0)</f>
        <v>#N/A</v>
      </c>
      <c r="AR599" s="17" t="e">
        <f>VLOOKUP($C599,'DATA PENGUKURAN GARDU'!$A:$BS,54,0)</f>
        <v>#N/A</v>
      </c>
      <c r="AS599" s="20" t="e">
        <f>VLOOKUP($D599,'DATA PENGUKURAN GARDU'!$A:$BS,42,0)</f>
        <v>#N/A</v>
      </c>
      <c r="AT599" s="21" t="e">
        <f t="shared" si="321"/>
        <v>#N/A</v>
      </c>
      <c r="AU599" s="20" t="e">
        <f>VLOOKUP($D599,'DATA PENGUKURAN GARDU'!$A:$BS,44,0)</f>
        <v>#N/A</v>
      </c>
      <c r="AV599" s="21" t="e">
        <f t="shared" si="322"/>
        <v>#N/A</v>
      </c>
      <c r="AW599" s="20" t="e">
        <f>VLOOKUP($D599,'DATA PENGUKURAN GARDU'!$A:$BS,46,0)</f>
        <v>#N/A</v>
      </c>
      <c r="AX599" s="21" t="e">
        <f t="shared" si="323"/>
        <v>#N/A</v>
      </c>
      <c r="AY599" s="20" t="e">
        <f>VLOOKUP($D599,'DATA PENGUKURAN GARDU'!$A:$BS,46,0)</f>
        <v>#N/A</v>
      </c>
      <c r="AZ599" s="20" t="e">
        <f>VLOOKUP($D599,'DATA PENGUKURAN GARDU'!$A:$BS,53,0)</f>
        <v>#N/A</v>
      </c>
      <c r="BA599" s="20" t="e">
        <f>VLOOKUP($D599,'DATA PENGUKURAN GARDU'!$A:$BS,54,0)</f>
        <v>#N/A</v>
      </c>
      <c r="BB599" s="17" t="e">
        <f>VLOOKUP($E599,'DATA PENGUKURAN GARDU'!$A:$BS,42,0)</f>
        <v>#N/A</v>
      </c>
      <c r="BC599" s="23" t="e">
        <f t="shared" si="324"/>
        <v>#N/A</v>
      </c>
      <c r="BD599" s="17" t="e">
        <f>VLOOKUP($E599,'DATA PENGUKURAN GARDU'!$A:$BS,44,0)</f>
        <v>#N/A</v>
      </c>
      <c r="BE599" s="23" t="e">
        <f t="shared" si="325"/>
        <v>#N/A</v>
      </c>
      <c r="BF599" s="17" t="e">
        <f>VLOOKUP($E599,'DATA PENGUKURAN GARDU'!$A:$BS,46,0)</f>
        <v>#N/A</v>
      </c>
      <c r="BG599" s="23" t="e">
        <f t="shared" si="326"/>
        <v>#N/A</v>
      </c>
      <c r="BH599" s="17" t="e">
        <f>VLOOKUP($E599,'DATA PENGUKURAN GARDU'!$A:$BS,46,0)</f>
        <v>#N/A</v>
      </c>
      <c r="BI599" s="17" t="e">
        <f>VLOOKUP($E599,'DATA PENGUKURAN GARDU'!$A:$BS,53,0)</f>
        <v>#N/A</v>
      </c>
      <c r="BJ599" s="17" t="e">
        <f>VLOOKUP($E599,'DATA PENGUKURAN GARDU'!$A:$BS,54,0)</f>
        <v>#N/A</v>
      </c>
      <c r="BK599" s="20" t="e">
        <f t="shared" si="327"/>
        <v>#N/A</v>
      </c>
      <c r="BL599" s="20" t="e">
        <f t="shared" si="328"/>
        <v>#N/A</v>
      </c>
      <c r="BM599" s="20" t="e">
        <f t="shared" si="329"/>
        <v>#N/A</v>
      </c>
      <c r="BN599" s="25" t="e">
        <f t="shared" si="330"/>
        <v>#N/A</v>
      </c>
      <c r="BO599" s="26" t="str">
        <f t="shared" si="331"/>
        <v>0</v>
      </c>
      <c r="BP599" s="21" t="e">
        <f t="shared" si="332"/>
        <v>#VALUE!</v>
      </c>
      <c r="BQ599" s="20" t="e">
        <f t="shared" si="333"/>
        <v>#N/A</v>
      </c>
      <c r="BR599" s="20" t="e">
        <v>#N/A</v>
      </c>
      <c r="BS599" s="9" t="e">
        <v>#N/A</v>
      </c>
      <c r="BT599" s="2" t="e">
        <f t="shared" si="334"/>
        <v>#VALUE!</v>
      </c>
      <c r="BU599" s="2" t="e">
        <f t="shared" si="302"/>
        <v>#N/A</v>
      </c>
      <c r="BV599" s="2" t="e">
        <f t="shared" si="303"/>
        <v>#N/A</v>
      </c>
    </row>
    <row r="600" s="2" customFormat="1" ht="22.95" customHeight="1" spans="1:74">
      <c r="A600" s="9" t="str">
        <f t="shared" si="304"/>
        <v>K-140Induk</v>
      </c>
      <c r="B600" s="9" t="str">
        <f t="shared" si="305"/>
        <v>K-140jurusan 1</v>
      </c>
      <c r="C600" s="9" t="str">
        <f t="shared" si="306"/>
        <v>K-140jurusan 2</v>
      </c>
      <c r="D600" s="9" t="str">
        <f t="shared" si="307"/>
        <v>K-140jurusan 3</v>
      </c>
      <c r="E600" s="9" t="str">
        <f t="shared" si="308"/>
        <v>K-140jurusan 4</v>
      </c>
      <c r="F600" s="10" t="s">
        <v>462</v>
      </c>
      <c r="G600" s="10" t="s">
        <v>132</v>
      </c>
      <c r="H600" s="10" t="s">
        <v>762</v>
      </c>
      <c r="I600" s="10">
        <v>0.722901</v>
      </c>
      <c r="J600" s="10">
        <v>124.309636</v>
      </c>
      <c r="K600" s="10" t="s">
        <v>7465</v>
      </c>
      <c r="L600" s="10" t="s">
        <v>7465</v>
      </c>
      <c r="M600" s="10" t="s">
        <v>7465</v>
      </c>
      <c r="N600" s="14">
        <f t="shared" si="309"/>
        <v>0</v>
      </c>
      <c r="O600" s="15" t="e">
        <f t="shared" si="310"/>
        <v>#VALUE!</v>
      </c>
      <c r="P600" s="15" t="e">
        <f t="shared" si="311"/>
        <v>#VALUE!</v>
      </c>
      <c r="Q600" s="17" t="e">
        <f>VLOOKUP($A600,'DATA PENGUKURAN GARDU'!$A:$BS,42,0)</f>
        <v>#N/A</v>
      </c>
      <c r="R600" s="18" t="e">
        <f t="shared" si="312"/>
        <v>#N/A</v>
      </c>
      <c r="S600" s="17" t="e">
        <f>VLOOKUP($A600,'DATA PENGUKURAN GARDU'!$A:$BS,44,0)</f>
        <v>#N/A</v>
      </c>
      <c r="T600" s="18" t="e">
        <f t="shared" si="313"/>
        <v>#N/A</v>
      </c>
      <c r="U600" s="17" t="e">
        <f>VLOOKUP($A600,'DATA PENGUKURAN GARDU'!$A:$BS,46,0)</f>
        <v>#N/A</v>
      </c>
      <c r="V600" s="18" t="e">
        <f t="shared" si="314"/>
        <v>#N/A</v>
      </c>
      <c r="W600" s="17" t="e">
        <f>VLOOKUP($A600,'DATA PENGUKURAN GARDU'!$A:$BS,48,0)</f>
        <v>#N/A</v>
      </c>
      <c r="X600" s="17" t="e">
        <f>VLOOKUP($A600,'DATA PENGUKURAN GARDU'!$A:$BS,53,0)</f>
        <v>#N/A</v>
      </c>
      <c r="Y600" s="17" t="e">
        <f>VLOOKUP($A600,'DATA PENGUKURAN GARDU'!$A:$BS,54,0)</f>
        <v>#N/A</v>
      </c>
      <c r="Z600" s="17" t="e">
        <f>VLOOKUP($A600,'DATA PENGUKURAN GARDU'!$A:$BS,55,0)</f>
        <v>#N/A</v>
      </c>
      <c r="AA600" s="20" t="e">
        <f>VLOOKUP($B600,'DATA PENGUKURAN GARDU'!$A:$BS,42,0)</f>
        <v>#N/A</v>
      </c>
      <c r="AB600" s="21" t="e">
        <f t="shared" si="315"/>
        <v>#N/A</v>
      </c>
      <c r="AC600" s="20" t="e">
        <f>VLOOKUP($B600,'DATA PENGUKURAN GARDU'!$A:$BS,44,0)</f>
        <v>#N/A</v>
      </c>
      <c r="AD600" s="21" t="e">
        <f t="shared" si="316"/>
        <v>#N/A</v>
      </c>
      <c r="AE600" s="20" t="e">
        <f>VLOOKUP($B600,'DATA PENGUKURAN GARDU'!$A:$BS,46,0)</f>
        <v>#N/A</v>
      </c>
      <c r="AF600" s="21" t="e">
        <f t="shared" si="317"/>
        <v>#N/A</v>
      </c>
      <c r="AG600" s="20" t="e">
        <f>VLOOKUP($B600,'DATA PENGUKURAN GARDU'!$A:$BS,46,0)</f>
        <v>#N/A</v>
      </c>
      <c r="AH600" s="20" t="e">
        <f>VLOOKUP($B600,'DATA PENGUKURAN GARDU'!$A:$BS,53,0)</f>
        <v>#N/A</v>
      </c>
      <c r="AI600" s="20" t="e">
        <f>VLOOKUP($B600,'DATA PENGUKURAN GARDU'!$A:$BS,54,0)</f>
        <v>#N/A</v>
      </c>
      <c r="AJ600" s="17" t="e">
        <f>VLOOKUP($C600,'DATA PENGUKURAN GARDU'!$A:$BS,42,0)</f>
        <v>#N/A</v>
      </c>
      <c r="AK600" s="23" t="e">
        <f t="shared" si="318"/>
        <v>#N/A</v>
      </c>
      <c r="AL600" s="17" t="e">
        <f>VLOOKUP($C600,'DATA PENGUKURAN GARDU'!$A:$BS,44,0)</f>
        <v>#N/A</v>
      </c>
      <c r="AM600" s="23" t="e">
        <f t="shared" si="319"/>
        <v>#N/A</v>
      </c>
      <c r="AN600" s="17" t="e">
        <f>VLOOKUP($C600,'DATA PENGUKURAN GARDU'!$A:$BS,46,0)</f>
        <v>#N/A</v>
      </c>
      <c r="AO600" s="23" t="e">
        <f t="shared" si="320"/>
        <v>#N/A</v>
      </c>
      <c r="AP600" s="17" t="e">
        <f>VLOOKUP($C600,'DATA PENGUKURAN GARDU'!$A:$BS,46,0)</f>
        <v>#N/A</v>
      </c>
      <c r="AQ600" s="17" t="e">
        <f>VLOOKUP($C600,'DATA PENGUKURAN GARDU'!$A:$BS,53,0)</f>
        <v>#N/A</v>
      </c>
      <c r="AR600" s="17" t="e">
        <f>VLOOKUP($C600,'DATA PENGUKURAN GARDU'!$A:$BS,54,0)</f>
        <v>#N/A</v>
      </c>
      <c r="AS600" s="20" t="e">
        <f>VLOOKUP($D600,'DATA PENGUKURAN GARDU'!$A:$BS,42,0)</f>
        <v>#N/A</v>
      </c>
      <c r="AT600" s="21" t="e">
        <f t="shared" si="321"/>
        <v>#N/A</v>
      </c>
      <c r="AU600" s="20" t="e">
        <f>VLOOKUP($D600,'DATA PENGUKURAN GARDU'!$A:$BS,44,0)</f>
        <v>#N/A</v>
      </c>
      <c r="AV600" s="21" t="e">
        <f t="shared" si="322"/>
        <v>#N/A</v>
      </c>
      <c r="AW600" s="20" t="e">
        <f>VLOOKUP($D600,'DATA PENGUKURAN GARDU'!$A:$BS,46,0)</f>
        <v>#N/A</v>
      </c>
      <c r="AX600" s="21" t="e">
        <f t="shared" si="323"/>
        <v>#N/A</v>
      </c>
      <c r="AY600" s="20" t="e">
        <f>VLOOKUP($D600,'DATA PENGUKURAN GARDU'!$A:$BS,46,0)</f>
        <v>#N/A</v>
      </c>
      <c r="AZ600" s="20" t="e">
        <f>VLOOKUP($D600,'DATA PENGUKURAN GARDU'!$A:$BS,53,0)</f>
        <v>#N/A</v>
      </c>
      <c r="BA600" s="20" t="e">
        <f>VLOOKUP($D600,'DATA PENGUKURAN GARDU'!$A:$BS,54,0)</f>
        <v>#N/A</v>
      </c>
      <c r="BB600" s="17" t="e">
        <f>VLOOKUP($E600,'DATA PENGUKURAN GARDU'!$A:$BS,42,0)</f>
        <v>#N/A</v>
      </c>
      <c r="BC600" s="23" t="e">
        <f t="shared" si="324"/>
        <v>#N/A</v>
      </c>
      <c r="BD600" s="17" t="e">
        <f>VLOOKUP($E600,'DATA PENGUKURAN GARDU'!$A:$BS,44,0)</f>
        <v>#N/A</v>
      </c>
      <c r="BE600" s="23" t="e">
        <f t="shared" si="325"/>
        <v>#N/A</v>
      </c>
      <c r="BF600" s="17" t="e">
        <f>VLOOKUP($E600,'DATA PENGUKURAN GARDU'!$A:$BS,46,0)</f>
        <v>#N/A</v>
      </c>
      <c r="BG600" s="23" t="e">
        <f t="shared" si="326"/>
        <v>#N/A</v>
      </c>
      <c r="BH600" s="17" t="e">
        <f>VLOOKUP($E600,'DATA PENGUKURAN GARDU'!$A:$BS,46,0)</f>
        <v>#N/A</v>
      </c>
      <c r="BI600" s="17" t="e">
        <f>VLOOKUP($E600,'DATA PENGUKURAN GARDU'!$A:$BS,53,0)</f>
        <v>#N/A</v>
      </c>
      <c r="BJ600" s="17" t="e">
        <f>VLOOKUP($E600,'DATA PENGUKURAN GARDU'!$A:$BS,54,0)</f>
        <v>#N/A</v>
      </c>
      <c r="BK600" s="20" t="e">
        <f t="shared" si="327"/>
        <v>#N/A</v>
      </c>
      <c r="BL600" s="20" t="e">
        <f t="shared" si="328"/>
        <v>#N/A</v>
      </c>
      <c r="BM600" s="20" t="e">
        <f t="shared" si="329"/>
        <v>#N/A</v>
      </c>
      <c r="BN600" s="25" t="e">
        <f t="shared" si="330"/>
        <v>#N/A</v>
      </c>
      <c r="BO600" s="26" t="str">
        <f t="shared" si="331"/>
        <v>0</v>
      </c>
      <c r="BP600" s="21" t="e">
        <f t="shared" si="332"/>
        <v>#VALUE!</v>
      </c>
      <c r="BQ600" s="20" t="e">
        <f t="shared" si="333"/>
        <v>#N/A</v>
      </c>
      <c r="BR600" s="20" t="e">
        <v>#N/A</v>
      </c>
      <c r="BS600" s="9" t="e">
        <v>#N/A</v>
      </c>
      <c r="BT600" s="2" t="e">
        <f t="shared" si="334"/>
        <v>#VALUE!</v>
      </c>
      <c r="BU600" s="2" t="e">
        <f t="shared" si="302"/>
        <v>#N/A</v>
      </c>
      <c r="BV600" s="2" t="e">
        <f t="shared" si="303"/>
        <v>#N/A</v>
      </c>
    </row>
    <row r="601" s="2" customFormat="1" ht="22.95" customHeight="1" spans="1:74">
      <c r="A601" s="9" t="str">
        <f t="shared" si="304"/>
        <v>BB 090Induk</v>
      </c>
      <c r="B601" s="9" t="str">
        <f t="shared" si="305"/>
        <v>BB 090jurusan 1</v>
      </c>
      <c r="C601" s="9" t="str">
        <f t="shared" si="306"/>
        <v>BB 090jurusan 2</v>
      </c>
      <c r="D601" s="9" t="str">
        <f t="shared" si="307"/>
        <v>BB 090jurusan 3</v>
      </c>
      <c r="E601" s="9" t="str">
        <f t="shared" si="308"/>
        <v>BB 090jurusan 4</v>
      </c>
      <c r="F601" s="10" t="s">
        <v>763</v>
      </c>
      <c r="G601" s="10" t="s">
        <v>4</v>
      </c>
      <c r="H601" s="10" t="s">
        <v>764</v>
      </c>
      <c r="I601" s="10">
        <v>0.8894</v>
      </c>
      <c r="J601" s="10">
        <v>123.40515</v>
      </c>
      <c r="K601" s="10" t="s">
        <v>7465</v>
      </c>
      <c r="L601" s="10" t="s">
        <v>7465</v>
      </c>
      <c r="M601" s="10" t="s">
        <v>7465</v>
      </c>
      <c r="N601" s="14">
        <f t="shared" si="309"/>
        <v>0</v>
      </c>
      <c r="O601" s="15" t="e">
        <f t="shared" si="310"/>
        <v>#VALUE!</v>
      </c>
      <c r="P601" s="15" t="e">
        <f t="shared" si="311"/>
        <v>#VALUE!</v>
      </c>
      <c r="Q601" s="17" t="e">
        <f>VLOOKUP($A601,'DATA PENGUKURAN GARDU'!$A:$BS,42,0)</f>
        <v>#N/A</v>
      </c>
      <c r="R601" s="18" t="e">
        <f t="shared" si="312"/>
        <v>#N/A</v>
      </c>
      <c r="S601" s="17" t="e">
        <f>VLOOKUP($A601,'DATA PENGUKURAN GARDU'!$A:$BS,44,0)</f>
        <v>#N/A</v>
      </c>
      <c r="T601" s="18" t="e">
        <f t="shared" si="313"/>
        <v>#N/A</v>
      </c>
      <c r="U601" s="17" t="e">
        <f>VLOOKUP($A601,'DATA PENGUKURAN GARDU'!$A:$BS,46,0)</f>
        <v>#N/A</v>
      </c>
      <c r="V601" s="18" t="e">
        <f t="shared" si="314"/>
        <v>#N/A</v>
      </c>
      <c r="W601" s="17" t="e">
        <f>VLOOKUP($A601,'DATA PENGUKURAN GARDU'!$A:$BS,48,0)</f>
        <v>#N/A</v>
      </c>
      <c r="X601" s="17" t="e">
        <f>VLOOKUP($A601,'DATA PENGUKURAN GARDU'!$A:$BS,53,0)</f>
        <v>#N/A</v>
      </c>
      <c r="Y601" s="17" t="e">
        <f>VLOOKUP($A601,'DATA PENGUKURAN GARDU'!$A:$BS,54,0)</f>
        <v>#N/A</v>
      </c>
      <c r="Z601" s="17" t="e">
        <f>VLOOKUP($A601,'DATA PENGUKURAN GARDU'!$A:$BS,55,0)</f>
        <v>#N/A</v>
      </c>
      <c r="AA601" s="20" t="e">
        <f>VLOOKUP($B601,'DATA PENGUKURAN GARDU'!$A:$BS,42,0)</f>
        <v>#N/A</v>
      </c>
      <c r="AB601" s="21" t="e">
        <f t="shared" si="315"/>
        <v>#N/A</v>
      </c>
      <c r="AC601" s="20" t="e">
        <f>VLOOKUP($B601,'DATA PENGUKURAN GARDU'!$A:$BS,44,0)</f>
        <v>#N/A</v>
      </c>
      <c r="AD601" s="21" t="e">
        <f t="shared" si="316"/>
        <v>#N/A</v>
      </c>
      <c r="AE601" s="20" t="e">
        <f>VLOOKUP($B601,'DATA PENGUKURAN GARDU'!$A:$BS,46,0)</f>
        <v>#N/A</v>
      </c>
      <c r="AF601" s="21" t="e">
        <f t="shared" si="317"/>
        <v>#N/A</v>
      </c>
      <c r="AG601" s="20" t="e">
        <f>VLOOKUP($B601,'DATA PENGUKURAN GARDU'!$A:$BS,46,0)</f>
        <v>#N/A</v>
      </c>
      <c r="AH601" s="20" t="e">
        <f>VLOOKUP($B601,'DATA PENGUKURAN GARDU'!$A:$BS,53,0)</f>
        <v>#N/A</v>
      </c>
      <c r="AI601" s="20" t="e">
        <f>VLOOKUP($B601,'DATA PENGUKURAN GARDU'!$A:$BS,54,0)</f>
        <v>#N/A</v>
      </c>
      <c r="AJ601" s="17" t="e">
        <f>VLOOKUP($C601,'DATA PENGUKURAN GARDU'!$A:$BS,42,0)</f>
        <v>#N/A</v>
      </c>
      <c r="AK601" s="23" t="e">
        <f t="shared" si="318"/>
        <v>#N/A</v>
      </c>
      <c r="AL601" s="17" t="e">
        <f>VLOOKUP($C601,'DATA PENGUKURAN GARDU'!$A:$BS,44,0)</f>
        <v>#N/A</v>
      </c>
      <c r="AM601" s="23" t="e">
        <f t="shared" si="319"/>
        <v>#N/A</v>
      </c>
      <c r="AN601" s="17" t="e">
        <f>VLOOKUP($C601,'DATA PENGUKURAN GARDU'!$A:$BS,46,0)</f>
        <v>#N/A</v>
      </c>
      <c r="AO601" s="23" t="e">
        <f t="shared" si="320"/>
        <v>#N/A</v>
      </c>
      <c r="AP601" s="17" t="e">
        <f>VLOOKUP($C601,'DATA PENGUKURAN GARDU'!$A:$BS,46,0)</f>
        <v>#N/A</v>
      </c>
      <c r="AQ601" s="17" t="e">
        <f>VLOOKUP($C601,'DATA PENGUKURAN GARDU'!$A:$BS,53,0)</f>
        <v>#N/A</v>
      </c>
      <c r="AR601" s="17" t="e">
        <f>VLOOKUP($C601,'DATA PENGUKURAN GARDU'!$A:$BS,54,0)</f>
        <v>#N/A</v>
      </c>
      <c r="AS601" s="20" t="e">
        <f>VLOOKUP($D601,'DATA PENGUKURAN GARDU'!$A:$BS,42,0)</f>
        <v>#N/A</v>
      </c>
      <c r="AT601" s="21" t="e">
        <f t="shared" si="321"/>
        <v>#N/A</v>
      </c>
      <c r="AU601" s="20" t="e">
        <f>VLOOKUP($D601,'DATA PENGUKURAN GARDU'!$A:$BS,44,0)</f>
        <v>#N/A</v>
      </c>
      <c r="AV601" s="21" t="e">
        <f t="shared" si="322"/>
        <v>#N/A</v>
      </c>
      <c r="AW601" s="20" t="e">
        <f>VLOOKUP($D601,'DATA PENGUKURAN GARDU'!$A:$BS,46,0)</f>
        <v>#N/A</v>
      </c>
      <c r="AX601" s="21" t="e">
        <f t="shared" si="323"/>
        <v>#N/A</v>
      </c>
      <c r="AY601" s="20" t="e">
        <f>VLOOKUP($D601,'DATA PENGUKURAN GARDU'!$A:$BS,46,0)</f>
        <v>#N/A</v>
      </c>
      <c r="AZ601" s="20" t="e">
        <f>VLOOKUP($D601,'DATA PENGUKURAN GARDU'!$A:$BS,53,0)</f>
        <v>#N/A</v>
      </c>
      <c r="BA601" s="20" t="e">
        <f>VLOOKUP($D601,'DATA PENGUKURAN GARDU'!$A:$BS,54,0)</f>
        <v>#N/A</v>
      </c>
      <c r="BB601" s="17" t="e">
        <f>VLOOKUP($E601,'DATA PENGUKURAN GARDU'!$A:$BS,42,0)</f>
        <v>#N/A</v>
      </c>
      <c r="BC601" s="23" t="e">
        <f t="shared" si="324"/>
        <v>#N/A</v>
      </c>
      <c r="BD601" s="17" t="e">
        <f>VLOOKUP($E601,'DATA PENGUKURAN GARDU'!$A:$BS,44,0)</f>
        <v>#N/A</v>
      </c>
      <c r="BE601" s="23" t="e">
        <f t="shared" si="325"/>
        <v>#N/A</v>
      </c>
      <c r="BF601" s="17" t="e">
        <f>VLOOKUP($E601,'DATA PENGUKURAN GARDU'!$A:$BS,46,0)</f>
        <v>#N/A</v>
      </c>
      <c r="BG601" s="23" t="e">
        <f t="shared" si="326"/>
        <v>#N/A</v>
      </c>
      <c r="BH601" s="17" t="e">
        <f>VLOOKUP($E601,'DATA PENGUKURAN GARDU'!$A:$BS,46,0)</f>
        <v>#N/A</v>
      </c>
      <c r="BI601" s="17" t="e">
        <f>VLOOKUP($E601,'DATA PENGUKURAN GARDU'!$A:$BS,53,0)</f>
        <v>#N/A</v>
      </c>
      <c r="BJ601" s="17" t="e">
        <f>VLOOKUP($E601,'DATA PENGUKURAN GARDU'!$A:$BS,54,0)</f>
        <v>#N/A</v>
      </c>
      <c r="BK601" s="20" t="e">
        <f t="shared" si="327"/>
        <v>#N/A</v>
      </c>
      <c r="BL601" s="20" t="e">
        <f t="shared" si="328"/>
        <v>#N/A</v>
      </c>
      <c r="BM601" s="20" t="e">
        <f t="shared" si="329"/>
        <v>#N/A</v>
      </c>
      <c r="BN601" s="25" t="e">
        <f t="shared" si="330"/>
        <v>#N/A</v>
      </c>
      <c r="BO601" s="26" t="str">
        <f t="shared" si="331"/>
        <v>0</v>
      </c>
      <c r="BP601" s="21" t="e">
        <f t="shared" si="332"/>
        <v>#VALUE!</v>
      </c>
      <c r="BQ601" s="20" t="e">
        <f t="shared" si="333"/>
        <v>#N/A</v>
      </c>
      <c r="BR601" s="20" t="e">
        <v>#N/A</v>
      </c>
      <c r="BS601" s="9" t="e">
        <v>#N/A</v>
      </c>
      <c r="BT601" s="2" t="e">
        <f t="shared" si="334"/>
        <v>#VALUE!</v>
      </c>
      <c r="BU601" s="2" t="e">
        <f t="shared" si="302"/>
        <v>#N/A</v>
      </c>
      <c r="BV601" s="2" t="e">
        <f t="shared" si="303"/>
        <v>#N/A</v>
      </c>
    </row>
    <row r="602" s="2" customFormat="1" ht="22.95" customHeight="1" spans="1:74">
      <c r="A602" s="9" t="str">
        <f t="shared" si="304"/>
        <v>BB 092Induk</v>
      </c>
      <c r="B602" s="9" t="str">
        <f t="shared" si="305"/>
        <v>BB 092jurusan 1</v>
      </c>
      <c r="C602" s="9" t="str">
        <f t="shared" si="306"/>
        <v>BB 092jurusan 2</v>
      </c>
      <c r="D602" s="9" t="str">
        <f t="shared" si="307"/>
        <v>BB 092jurusan 3</v>
      </c>
      <c r="E602" s="9" t="str">
        <f t="shared" si="308"/>
        <v>BB 092jurusan 4</v>
      </c>
      <c r="F602" s="10" t="s">
        <v>765</v>
      </c>
      <c r="G602" s="10" t="s">
        <v>4</v>
      </c>
      <c r="H602" s="10" t="s">
        <v>766</v>
      </c>
      <c r="I602" s="10">
        <v>0.88847</v>
      </c>
      <c r="J602" s="10">
        <v>123.41717</v>
      </c>
      <c r="K602" s="10" t="s">
        <v>7465</v>
      </c>
      <c r="L602" s="10" t="s">
        <v>7465</v>
      </c>
      <c r="M602" s="10" t="s">
        <v>7465</v>
      </c>
      <c r="N602" s="14">
        <f t="shared" si="309"/>
        <v>0</v>
      </c>
      <c r="O602" s="15" t="e">
        <f t="shared" si="310"/>
        <v>#VALUE!</v>
      </c>
      <c r="P602" s="15" t="e">
        <f t="shared" si="311"/>
        <v>#VALUE!</v>
      </c>
      <c r="Q602" s="17" t="e">
        <f>VLOOKUP($A602,'DATA PENGUKURAN GARDU'!$A:$BS,42,0)</f>
        <v>#N/A</v>
      </c>
      <c r="R602" s="18" t="e">
        <f t="shared" si="312"/>
        <v>#N/A</v>
      </c>
      <c r="S602" s="17" t="e">
        <f>VLOOKUP($A602,'DATA PENGUKURAN GARDU'!$A:$BS,44,0)</f>
        <v>#N/A</v>
      </c>
      <c r="T602" s="18" t="e">
        <f t="shared" si="313"/>
        <v>#N/A</v>
      </c>
      <c r="U602" s="17" t="e">
        <f>VLOOKUP($A602,'DATA PENGUKURAN GARDU'!$A:$BS,46,0)</f>
        <v>#N/A</v>
      </c>
      <c r="V602" s="18" t="e">
        <f t="shared" si="314"/>
        <v>#N/A</v>
      </c>
      <c r="W602" s="17" t="e">
        <f>VLOOKUP($A602,'DATA PENGUKURAN GARDU'!$A:$BS,48,0)</f>
        <v>#N/A</v>
      </c>
      <c r="X602" s="17" t="e">
        <f>VLOOKUP($A602,'DATA PENGUKURAN GARDU'!$A:$BS,53,0)</f>
        <v>#N/A</v>
      </c>
      <c r="Y602" s="17" t="e">
        <f>VLOOKUP($A602,'DATA PENGUKURAN GARDU'!$A:$BS,54,0)</f>
        <v>#N/A</v>
      </c>
      <c r="Z602" s="17" t="e">
        <f>VLOOKUP($A602,'DATA PENGUKURAN GARDU'!$A:$BS,55,0)</f>
        <v>#N/A</v>
      </c>
      <c r="AA602" s="20" t="e">
        <f>VLOOKUP($B602,'DATA PENGUKURAN GARDU'!$A:$BS,42,0)</f>
        <v>#N/A</v>
      </c>
      <c r="AB602" s="21" t="e">
        <f t="shared" si="315"/>
        <v>#N/A</v>
      </c>
      <c r="AC602" s="20" t="e">
        <f>VLOOKUP($B602,'DATA PENGUKURAN GARDU'!$A:$BS,44,0)</f>
        <v>#N/A</v>
      </c>
      <c r="AD602" s="21" t="e">
        <f t="shared" si="316"/>
        <v>#N/A</v>
      </c>
      <c r="AE602" s="20" t="e">
        <f>VLOOKUP($B602,'DATA PENGUKURAN GARDU'!$A:$BS,46,0)</f>
        <v>#N/A</v>
      </c>
      <c r="AF602" s="21" t="e">
        <f t="shared" si="317"/>
        <v>#N/A</v>
      </c>
      <c r="AG602" s="20" t="e">
        <f>VLOOKUP($B602,'DATA PENGUKURAN GARDU'!$A:$BS,46,0)</f>
        <v>#N/A</v>
      </c>
      <c r="AH602" s="20" t="e">
        <f>VLOOKUP($B602,'DATA PENGUKURAN GARDU'!$A:$BS,53,0)</f>
        <v>#N/A</v>
      </c>
      <c r="AI602" s="20" t="e">
        <f>VLOOKUP($B602,'DATA PENGUKURAN GARDU'!$A:$BS,54,0)</f>
        <v>#N/A</v>
      </c>
      <c r="AJ602" s="17" t="e">
        <f>VLOOKUP($C602,'DATA PENGUKURAN GARDU'!$A:$BS,42,0)</f>
        <v>#N/A</v>
      </c>
      <c r="AK602" s="23" t="e">
        <f t="shared" si="318"/>
        <v>#N/A</v>
      </c>
      <c r="AL602" s="17" t="e">
        <f>VLOOKUP($C602,'DATA PENGUKURAN GARDU'!$A:$BS,44,0)</f>
        <v>#N/A</v>
      </c>
      <c r="AM602" s="23" t="e">
        <f t="shared" si="319"/>
        <v>#N/A</v>
      </c>
      <c r="AN602" s="17" t="e">
        <f>VLOOKUP($C602,'DATA PENGUKURAN GARDU'!$A:$BS,46,0)</f>
        <v>#N/A</v>
      </c>
      <c r="AO602" s="23" t="e">
        <f t="shared" si="320"/>
        <v>#N/A</v>
      </c>
      <c r="AP602" s="17" t="e">
        <f>VLOOKUP($C602,'DATA PENGUKURAN GARDU'!$A:$BS,46,0)</f>
        <v>#N/A</v>
      </c>
      <c r="AQ602" s="17" t="e">
        <f>VLOOKUP($C602,'DATA PENGUKURAN GARDU'!$A:$BS,53,0)</f>
        <v>#N/A</v>
      </c>
      <c r="AR602" s="17" t="e">
        <f>VLOOKUP($C602,'DATA PENGUKURAN GARDU'!$A:$BS,54,0)</f>
        <v>#N/A</v>
      </c>
      <c r="AS602" s="20" t="e">
        <f>VLOOKUP($D602,'DATA PENGUKURAN GARDU'!$A:$BS,42,0)</f>
        <v>#N/A</v>
      </c>
      <c r="AT602" s="21" t="e">
        <f t="shared" si="321"/>
        <v>#N/A</v>
      </c>
      <c r="AU602" s="20" t="e">
        <f>VLOOKUP($D602,'DATA PENGUKURAN GARDU'!$A:$BS,44,0)</f>
        <v>#N/A</v>
      </c>
      <c r="AV602" s="21" t="e">
        <f t="shared" si="322"/>
        <v>#N/A</v>
      </c>
      <c r="AW602" s="20" t="e">
        <f>VLOOKUP($D602,'DATA PENGUKURAN GARDU'!$A:$BS,46,0)</f>
        <v>#N/A</v>
      </c>
      <c r="AX602" s="21" t="e">
        <f t="shared" si="323"/>
        <v>#N/A</v>
      </c>
      <c r="AY602" s="20" t="e">
        <f>VLOOKUP($D602,'DATA PENGUKURAN GARDU'!$A:$BS,46,0)</f>
        <v>#N/A</v>
      </c>
      <c r="AZ602" s="20" t="e">
        <f>VLOOKUP($D602,'DATA PENGUKURAN GARDU'!$A:$BS,53,0)</f>
        <v>#N/A</v>
      </c>
      <c r="BA602" s="20" t="e">
        <f>VLOOKUP($D602,'DATA PENGUKURAN GARDU'!$A:$BS,54,0)</f>
        <v>#N/A</v>
      </c>
      <c r="BB602" s="17" t="e">
        <f>VLOOKUP($E602,'DATA PENGUKURAN GARDU'!$A:$BS,42,0)</f>
        <v>#N/A</v>
      </c>
      <c r="BC602" s="23" t="e">
        <f t="shared" si="324"/>
        <v>#N/A</v>
      </c>
      <c r="BD602" s="17" t="e">
        <f>VLOOKUP($E602,'DATA PENGUKURAN GARDU'!$A:$BS,44,0)</f>
        <v>#N/A</v>
      </c>
      <c r="BE602" s="23" t="e">
        <f t="shared" si="325"/>
        <v>#N/A</v>
      </c>
      <c r="BF602" s="17" t="e">
        <f>VLOOKUP($E602,'DATA PENGUKURAN GARDU'!$A:$BS,46,0)</f>
        <v>#N/A</v>
      </c>
      <c r="BG602" s="23" t="e">
        <f t="shared" si="326"/>
        <v>#N/A</v>
      </c>
      <c r="BH602" s="17" t="e">
        <f>VLOOKUP($E602,'DATA PENGUKURAN GARDU'!$A:$BS,46,0)</f>
        <v>#N/A</v>
      </c>
      <c r="BI602" s="17" t="e">
        <f>VLOOKUP($E602,'DATA PENGUKURAN GARDU'!$A:$BS,53,0)</f>
        <v>#N/A</v>
      </c>
      <c r="BJ602" s="17" t="e">
        <f>VLOOKUP($E602,'DATA PENGUKURAN GARDU'!$A:$BS,54,0)</f>
        <v>#N/A</v>
      </c>
      <c r="BK602" s="20" t="e">
        <f t="shared" si="327"/>
        <v>#N/A</v>
      </c>
      <c r="BL602" s="20" t="e">
        <f t="shared" si="328"/>
        <v>#N/A</v>
      </c>
      <c r="BM602" s="20" t="e">
        <f t="shared" si="329"/>
        <v>#N/A</v>
      </c>
      <c r="BN602" s="25" t="e">
        <f t="shared" si="330"/>
        <v>#N/A</v>
      </c>
      <c r="BO602" s="26" t="str">
        <f t="shared" si="331"/>
        <v>0</v>
      </c>
      <c r="BP602" s="21" t="e">
        <f t="shared" si="332"/>
        <v>#VALUE!</v>
      </c>
      <c r="BQ602" s="20" t="e">
        <f t="shared" si="333"/>
        <v>#N/A</v>
      </c>
      <c r="BR602" s="20" t="e">
        <v>#N/A</v>
      </c>
      <c r="BS602" s="9" t="e">
        <v>#N/A</v>
      </c>
      <c r="BT602" s="2" t="e">
        <f t="shared" si="334"/>
        <v>#VALUE!</v>
      </c>
      <c r="BU602" s="2" t="e">
        <f t="shared" si="302"/>
        <v>#N/A</v>
      </c>
      <c r="BV602" s="2" t="e">
        <f t="shared" si="303"/>
        <v>#N/A</v>
      </c>
    </row>
    <row r="603" s="2" customFormat="1" ht="22.95" customHeight="1" spans="1:74">
      <c r="A603" s="9" t="str">
        <f t="shared" si="304"/>
        <v>BB 186Induk</v>
      </c>
      <c r="B603" s="9" t="str">
        <f t="shared" si="305"/>
        <v>BB 186jurusan 1</v>
      </c>
      <c r="C603" s="9" t="str">
        <f t="shared" si="306"/>
        <v>BB 186jurusan 2</v>
      </c>
      <c r="D603" s="9" t="str">
        <f t="shared" si="307"/>
        <v>BB 186jurusan 3</v>
      </c>
      <c r="E603" s="9" t="str">
        <f t="shared" si="308"/>
        <v>BB 186jurusan 4</v>
      </c>
      <c r="F603" s="10" t="s">
        <v>767</v>
      </c>
      <c r="G603" s="10" t="s">
        <v>4</v>
      </c>
      <c r="H603" s="10" t="s">
        <v>768</v>
      </c>
      <c r="I603" s="10">
        <v>0.8877</v>
      </c>
      <c r="J603" s="10">
        <v>123.13327</v>
      </c>
      <c r="K603" s="10" t="s">
        <v>7465</v>
      </c>
      <c r="L603" s="10" t="s">
        <v>7465</v>
      </c>
      <c r="M603" s="10" t="s">
        <v>7465</v>
      </c>
      <c r="N603" s="14">
        <f t="shared" si="309"/>
        <v>0</v>
      </c>
      <c r="O603" s="15" t="e">
        <f t="shared" si="310"/>
        <v>#VALUE!</v>
      </c>
      <c r="P603" s="15" t="e">
        <f t="shared" si="311"/>
        <v>#VALUE!</v>
      </c>
      <c r="Q603" s="17" t="e">
        <f>VLOOKUP($A603,'DATA PENGUKURAN GARDU'!$A:$BS,42,0)</f>
        <v>#N/A</v>
      </c>
      <c r="R603" s="18" t="e">
        <f t="shared" si="312"/>
        <v>#N/A</v>
      </c>
      <c r="S603" s="17" t="e">
        <f>VLOOKUP($A603,'DATA PENGUKURAN GARDU'!$A:$BS,44,0)</f>
        <v>#N/A</v>
      </c>
      <c r="T603" s="18" t="e">
        <f t="shared" si="313"/>
        <v>#N/A</v>
      </c>
      <c r="U603" s="17" t="e">
        <f>VLOOKUP($A603,'DATA PENGUKURAN GARDU'!$A:$BS,46,0)</f>
        <v>#N/A</v>
      </c>
      <c r="V603" s="18" t="e">
        <f t="shared" si="314"/>
        <v>#N/A</v>
      </c>
      <c r="W603" s="17" t="e">
        <f>VLOOKUP($A603,'DATA PENGUKURAN GARDU'!$A:$BS,48,0)</f>
        <v>#N/A</v>
      </c>
      <c r="X603" s="17" t="e">
        <f>VLOOKUP($A603,'DATA PENGUKURAN GARDU'!$A:$BS,53,0)</f>
        <v>#N/A</v>
      </c>
      <c r="Y603" s="17" t="e">
        <f>VLOOKUP($A603,'DATA PENGUKURAN GARDU'!$A:$BS,54,0)</f>
        <v>#N/A</v>
      </c>
      <c r="Z603" s="17" t="e">
        <f>VLOOKUP($A603,'DATA PENGUKURAN GARDU'!$A:$BS,55,0)</f>
        <v>#N/A</v>
      </c>
      <c r="AA603" s="20" t="e">
        <f>VLOOKUP($B603,'DATA PENGUKURAN GARDU'!$A:$BS,42,0)</f>
        <v>#N/A</v>
      </c>
      <c r="AB603" s="21" t="e">
        <f t="shared" si="315"/>
        <v>#N/A</v>
      </c>
      <c r="AC603" s="20" t="e">
        <f>VLOOKUP($B603,'DATA PENGUKURAN GARDU'!$A:$BS,44,0)</f>
        <v>#N/A</v>
      </c>
      <c r="AD603" s="21" t="e">
        <f t="shared" si="316"/>
        <v>#N/A</v>
      </c>
      <c r="AE603" s="20" t="e">
        <f>VLOOKUP($B603,'DATA PENGUKURAN GARDU'!$A:$BS,46,0)</f>
        <v>#N/A</v>
      </c>
      <c r="AF603" s="21" t="e">
        <f t="shared" si="317"/>
        <v>#N/A</v>
      </c>
      <c r="AG603" s="20" t="e">
        <f>VLOOKUP($B603,'DATA PENGUKURAN GARDU'!$A:$BS,46,0)</f>
        <v>#N/A</v>
      </c>
      <c r="AH603" s="20" t="e">
        <f>VLOOKUP($B603,'DATA PENGUKURAN GARDU'!$A:$BS,53,0)</f>
        <v>#N/A</v>
      </c>
      <c r="AI603" s="20" t="e">
        <f>VLOOKUP($B603,'DATA PENGUKURAN GARDU'!$A:$BS,54,0)</f>
        <v>#N/A</v>
      </c>
      <c r="AJ603" s="17" t="e">
        <f>VLOOKUP($C603,'DATA PENGUKURAN GARDU'!$A:$BS,42,0)</f>
        <v>#N/A</v>
      </c>
      <c r="AK603" s="23" t="e">
        <f t="shared" si="318"/>
        <v>#N/A</v>
      </c>
      <c r="AL603" s="17" t="e">
        <f>VLOOKUP($C603,'DATA PENGUKURAN GARDU'!$A:$BS,44,0)</f>
        <v>#N/A</v>
      </c>
      <c r="AM603" s="23" t="e">
        <f t="shared" si="319"/>
        <v>#N/A</v>
      </c>
      <c r="AN603" s="17" t="e">
        <f>VLOOKUP($C603,'DATA PENGUKURAN GARDU'!$A:$BS,46,0)</f>
        <v>#N/A</v>
      </c>
      <c r="AO603" s="23" t="e">
        <f t="shared" si="320"/>
        <v>#N/A</v>
      </c>
      <c r="AP603" s="17" t="e">
        <f>VLOOKUP($C603,'DATA PENGUKURAN GARDU'!$A:$BS,46,0)</f>
        <v>#N/A</v>
      </c>
      <c r="AQ603" s="17" t="e">
        <f>VLOOKUP($C603,'DATA PENGUKURAN GARDU'!$A:$BS,53,0)</f>
        <v>#N/A</v>
      </c>
      <c r="AR603" s="17" t="e">
        <f>VLOOKUP($C603,'DATA PENGUKURAN GARDU'!$A:$BS,54,0)</f>
        <v>#N/A</v>
      </c>
      <c r="AS603" s="20" t="e">
        <f>VLOOKUP($D603,'DATA PENGUKURAN GARDU'!$A:$BS,42,0)</f>
        <v>#N/A</v>
      </c>
      <c r="AT603" s="21" t="e">
        <f t="shared" si="321"/>
        <v>#N/A</v>
      </c>
      <c r="AU603" s="20" t="e">
        <f>VLOOKUP($D603,'DATA PENGUKURAN GARDU'!$A:$BS,44,0)</f>
        <v>#N/A</v>
      </c>
      <c r="AV603" s="21" t="e">
        <f t="shared" si="322"/>
        <v>#N/A</v>
      </c>
      <c r="AW603" s="20" t="e">
        <f>VLOOKUP($D603,'DATA PENGUKURAN GARDU'!$A:$BS,46,0)</f>
        <v>#N/A</v>
      </c>
      <c r="AX603" s="21" t="e">
        <f t="shared" si="323"/>
        <v>#N/A</v>
      </c>
      <c r="AY603" s="20" t="e">
        <f>VLOOKUP($D603,'DATA PENGUKURAN GARDU'!$A:$BS,46,0)</f>
        <v>#N/A</v>
      </c>
      <c r="AZ603" s="20" t="e">
        <f>VLOOKUP($D603,'DATA PENGUKURAN GARDU'!$A:$BS,53,0)</f>
        <v>#N/A</v>
      </c>
      <c r="BA603" s="20" t="e">
        <f>VLOOKUP($D603,'DATA PENGUKURAN GARDU'!$A:$BS,54,0)</f>
        <v>#N/A</v>
      </c>
      <c r="BB603" s="17" t="e">
        <f>VLOOKUP($E603,'DATA PENGUKURAN GARDU'!$A:$BS,42,0)</f>
        <v>#N/A</v>
      </c>
      <c r="BC603" s="23" t="e">
        <f t="shared" si="324"/>
        <v>#N/A</v>
      </c>
      <c r="BD603" s="17" t="e">
        <f>VLOOKUP($E603,'DATA PENGUKURAN GARDU'!$A:$BS,44,0)</f>
        <v>#N/A</v>
      </c>
      <c r="BE603" s="23" t="e">
        <f t="shared" si="325"/>
        <v>#N/A</v>
      </c>
      <c r="BF603" s="17" t="e">
        <f>VLOOKUP($E603,'DATA PENGUKURAN GARDU'!$A:$BS,46,0)</f>
        <v>#N/A</v>
      </c>
      <c r="BG603" s="23" t="e">
        <f t="shared" si="326"/>
        <v>#N/A</v>
      </c>
      <c r="BH603" s="17" t="e">
        <f>VLOOKUP($E603,'DATA PENGUKURAN GARDU'!$A:$BS,46,0)</f>
        <v>#N/A</v>
      </c>
      <c r="BI603" s="17" t="e">
        <f>VLOOKUP($E603,'DATA PENGUKURAN GARDU'!$A:$BS,53,0)</f>
        <v>#N/A</v>
      </c>
      <c r="BJ603" s="17" t="e">
        <f>VLOOKUP($E603,'DATA PENGUKURAN GARDU'!$A:$BS,54,0)</f>
        <v>#N/A</v>
      </c>
      <c r="BK603" s="20" t="e">
        <f t="shared" si="327"/>
        <v>#N/A</v>
      </c>
      <c r="BL603" s="20" t="e">
        <f t="shared" si="328"/>
        <v>#N/A</v>
      </c>
      <c r="BM603" s="20" t="e">
        <f t="shared" si="329"/>
        <v>#N/A</v>
      </c>
      <c r="BN603" s="25" t="e">
        <f t="shared" si="330"/>
        <v>#N/A</v>
      </c>
      <c r="BO603" s="26" t="str">
        <f t="shared" si="331"/>
        <v>0</v>
      </c>
      <c r="BP603" s="21" t="e">
        <f t="shared" si="332"/>
        <v>#VALUE!</v>
      </c>
      <c r="BQ603" s="20" t="e">
        <f t="shared" si="333"/>
        <v>#N/A</v>
      </c>
      <c r="BR603" s="20" t="e">
        <v>#N/A</v>
      </c>
      <c r="BS603" s="9" t="e">
        <v>#N/A</v>
      </c>
      <c r="BT603" s="2" t="e">
        <f t="shared" si="334"/>
        <v>#VALUE!</v>
      </c>
      <c r="BU603" s="2" t="e">
        <f t="shared" si="302"/>
        <v>#N/A</v>
      </c>
      <c r="BV603" s="2" t="e">
        <f t="shared" si="303"/>
        <v>#N/A</v>
      </c>
    </row>
    <row r="604" s="2" customFormat="1" ht="22.95" customHeight="1" spans="1:74">
      <c r="A604" s="9" t="str">
        <f t="shared" si="304"/>
        <v>GARDU PT J RESOURCES BOLMONGInduk</v>
      </c>
      <c r="B604" s="9" t="str">
        <f t="shared" si="305"/>
        <v>GARDU PT J RESOURCES BOLMONGjurusan 1</v>
      </c>
      <c r="C604" s="9" t="str">
        <f t="shared" si="306"/>
        <v>GARDU PT J RESOURCES BOLMONGjurusan 2</v>
      </c>
      <c r="D604" s="9" t="str">
        <f t="shared" si="307"/>
        <v>GARDU PT J RESOURCES BOLMONGjurusan 3</v>
      </c>
      <c r="E604" s="9" t="str">
        <f t="shared" si="308"/>
        <v>GARDU PT J RESOURCES BOLMONGjurusan 4</v>
      </c>
      <c r="F604" s="10" t="s">
        <v>136</v>
      </c>
      <c r="G604" s="10" t="s">
        <v>132</v>
      </c>
      <c r="H604" s="10" t="s">
        <v>769</v>
      </c>
      <c r="I604" s="10">
        <v>0.587312</v>
      </c>
      <c r="J604" s="10">
        <v>124.295353</v>
      </c>
      <c r="K604" s="10" t="s">
        <v>7465</v>
      </c>
      <c r="L604" s="10" t="s">
        <v>7465</v>
      </c>
      <c r="M604" s="10" t="s">
        <v>7465</v>
      </c>
      <c r="N604" s="14">
        <f t="shared" si="309"/>
        <v>0</v>
      </c>
      <c r="O604" s="15" t="e">
        <f t="shared" si="310"/>
        <v>#VALUE!</v>
      </c>
      <c r="P604" s="15" t="e">
        <f t="shared" si="311"/>
        <v>#VALUE!</v>
      </c>
      <c r="Q604" s="17" t="e">
        <f>VLOOKUP($A604,'DATA PENGUKURAN GARDU'!$A:$BS,42,0)</f>
        <v>#N/A</v>
      </c>
      <c r="R604" s="18" t="e">
        <f t="shared" si="312"/>
        <v>#N/A</v>
      </c>
      <c r="S604" s="17" t="e">
        <f>VLOOKUP($A604,'DATA PENGUKURAN GARDU'!$A:$BS,44,0)</f>
        <v>#N/A</v>
      </c>
      <c r="T604" s="18" t="e">
        <f t="shared" si="313"/>
        <v>#N/A</v>
      </c>
      <c r="U604" s="17" t="e">
        <f>VLOOKUP($A604,'DATA PENGUKURAN GARDU'!$A:$BS,46,0)</f>
        <v>#N/A</v>
      </c>
      <c r="V604" s="18" t="e">
        <f t="shared" si="314"/>
        <v>#N/A</v>
      </c>
      <c r="W604" s="17" t="e">
        <f>VLOOKUP($A604,'DATA PENGUKURAN GARDU'!$A:$BS,48,0)</f>
        <v>#N/A</v>
      </c>
      <c r="X604" s="17" t="e">
        <f>VLOOKUP($A604,'DATA PENGUKURAN GARDU'!$A:$BS,53,0)</f>
        <v>#N/A</v>
      </c>
      <c r="Y604" s="17" t="e">
        <f>VLOOKUP($A604,'DATA PENGUKURAN GARDU'!$A:$BS,54,0)</f>
        <v>#N/A</v>
      </c>
      <c r="Z604" s="17" t="e">
        <f>VLOOKUP($A604,'DATA PENGUKURAN GARDU'!$A:$BS,55,0)</f>
        <v>#N/A</v>
      </c>
      <c r="AA604" s="20" t="e">
        <f>VLOOKUP($B604,'DATA PENGUKURAN GARDU'!$A:$BS,42,0)</f>
        <v>#N/A</v>
      </c>
      <c r="AB604" s="21" t="e">
        <f t="shared" si="315"/>
        <v>#N/A</v>
      </c>
      <c r="AC604" s="20" t="e">
        <f>VLOOKUP($B604,'DATA PENGUKURAN GARDU'!$A:$BS,44,0)</f>
        <v>#N/A</v>
      </c>
      <c r="AD604" s="21" t="e">
        <f t="shared" si="316"/>
        <v>#N/A</v>
      </c>
      <c r="AE604" s="20" t="e">
        <f>VLOOKUP($B604,'DATA PENGUKURAN GARDU'!$A:$BS,46,0)</f>
        <v>#N/A</v>
      </c>
      <c r="AF604" s="21" t="e">
        <f t="shared" si="317"/>
        <v>#N/A</v>
      </c>
      <c r="AG604" s="20" t="e">
        <f>VLOOKUP($B604,'DATA PENGUKURAN GARDU'!$A:$BS,46,0)</f>
        <v>#N/A</v>
      </c>
      <c r="AH604" s="20" t="e">
        <f>VLOOKUP($B604,'DATA PENGUKURAN GARDU'!$A:$BS,53,0)</f>
        <v>#N/A</v>
      </c>
      <c r="AI604" s="20" t="e">
        <f>VLOOKUP($B604,'DATA PENGUKURAN GARDU'!$A:$BS,54,0)</f>
        <v>#N/A</v>
      </c>
      <c r="AJ604" s="17" t="e">
        <f>VLOOKUP($C604,'DATA PENGUKURAN GARDU'!$A:$BS,42,0)</f>
        <v>#N/A</v>
      </c>
      <c r="AK604" s="23" t="e">
        <f t="shared" si="318"/>
        <v>#N/A</v>
      </c>
      <c r="AL604" s="17" t="e">
        <f>VLOOKUP($C604,'DATA PENGUKURAN GARDU'!$A:$BS,44,0)</f>
        <v>#N/A</v>
      </c>
      <c r="AM604" s="23" t="e">
        <f t="shared" si="319"/>
        <v>#N/A</v>
      </c>
      <c r="AN604" s="17" t="e">
        <f>VLOOKUP($C604,'DATA PENGUKURAN GARDU'!$A:$BS,46,0)</f>
        <v>#N/A</v>
      </c>
      <c r="AO604" s="23" t="e">
        <f t="shared" si="320"/>
        <v>#N/A</v>
      </c>
      <c r="AP604" s="17" t="e">
        <f>VLOOKUP($C604,'DATA PENGUKURAN GARDU'!$A:$BS,46,0)</f>
        <v>#N/A</v>
      </c>
      <c r="AQ604" s="17" t="e">
        <f>VLOOKUP($C604,'DATA PENGUKURAN GARDU'!$A:$BS,53,0)</f>
        <v>#N/A</v>
      </c>
      <c r="AR604" s="17" t="e">
        <f>VLOOKUP($C604,'DATA PENGUKURAN GARDU'!$A:$BS,54,0)</f>
        <v>#N/A</v>
      </c>
      <c r="AS604" s="20" t="e">
        <f>VLOOKUP($D604,'DATA PENGUKURAN GARDU'!$A:$BS,42,0)</f>
        <v>#N/A</v>
      </c>
      <c r="AT604" s="21" t="e">
        <f t="shared" si="321"/>
        <v>#N/A</v>
      </c>
      <c r="AU604" s="20" t="e">
        <f>VLOOKUP($D604,'DATA PENGUKURAN GARDU'!$A:$BS,44,0)</f>
        <v>#N/A</v>
      </c>
      <c r="AV604" s="21" t="e">
        <f t="shared" si="322"/>
        <v>#N/A</v>
      </c>
      <c r="AW604" s="20" t="e">
        <f>VLOOKUP($D604,'DATA PENGUKURAN GARDU'!$A:$BS,46,0)</f>
        <v>#N/A</v>
      </c>
      <c r="AX604" s="21" t="e">
        <f t="shared" si="323"/>
        <v>#N/A</v>
      </c>
      <c r="AY604" s="20" t="e">
        <f>VLOOKUP($D604,'DATA PENGUKURAN GARDU'!$A:$BS,46,0)</f>
        <v>#N/A</v>
      </c>
      <c r="AZ604" s="20" t="e">
        <f>VLOOKUP($D604,'DATA PENGUKURAN GARDU'!$A:$BS,53,0)</f>
        <v>#N/A</v>
      </c>
      <c r="BA604" s="20" t="e">
        <f>VLOOKUP($D604,'DATA PENGUKURAN GARDU'!$A:$BS,54,0)</f>
        <v>#N/A</v>
      </c>
      <c r="BB604" s="17" t="e">
        <f>VLOOKUP($E604,'DATA PENGUKURAN GARDU'!$A:$BS,42,0)</f>
        <v>#N/A</v>
      </c>
      <c r="BC604" s="23" t="e">
        <f t="shared" si="324"/>
        <v>#N/A</v>
      </c>
      <c r="BD604" s="17" t="e">
        <f>VLOOKUP($E604,'DATA PENGUKURAN GARDU'!$A:$BS,44,0)</f>
        <v>#N/A</v>
      </c>
      <c r="BE604" s="23" t="e">
        <f t="shared" si="325"/>
        <v>#N/A</v>
      </c>
      <c r="BF604" s="17" t="e">
        <f>VLOOKUP($E604,'DATA PENGUKURAN GARDU'!$A:$BS,46,0)</f>
        <v>#N/A</v>
      </c>
      <c r="BG604" s="23" t="e">
        <f t="shared" si="326"/>
        <v>#N/A</v>
      </c>
      <c r="BH604" s="17" t="e">
        <f>VLOOKUP($E604,'DATA PENGUKURAN GARDU'!$A:$BS,46,0)</f>
        <v>#N/A</v>
      </c>
      <c r="BI604" s="17" t="e">
        <f>VLOOKUP($E604,'DATA PENGUKURAN GARDU'!$A:$BS,53,0)</f>
        <v>#N/A</v>
      </c>
      <c r="BJ604" s="17" t="e">
        <f>VLOOKUP($E604,'DATA PENGUKURAN GARDU'!$A:$BS,54,0)</f>
        <v>#N/A</v>
      </c>
      <c r="BK604" s="20" t="e">
        <f t="shared" si="327"/>
        <v>#N/A</v>
      </c>
      <c r="BL604" s="20" t="e">
        <f t="shared" si="328"/>
        <v>#N/A</v>
      </c>
      <c r="BM604" s="20" t="e">
        <f t="shared" si="329"/>
        <v>#N/A</v>
      </c>
      <c r="BN604" s="25" t="e">
        <f t="shared" si="330"/>
        <v>#N/A</v>
      </c>
      <c r="BO604" s="26" t="str">
        <f t="shared" si="331"/>
        <v>0</v>
      </c>
      <c r="BP604" s="21" t="e">
        <f t="shared" si="332"/>
        <v>#VALUE!</v>
      </c>
      <c r="BQ604" s="20" t="e">
        <f t="shared" si="333"/>
        <v>#N/A</v>
      </c>
      <c r="BR604" s="20" t="e">
        <v>#N/A</v>
      </c>
      <c r="BS604" s="9" t="e">
        <v>#N/A</v>
      </c>
      <c r="BT604" s="2" t="e">
        <f t="shared" si="334"/>
        <v>#VALUE!</v>
      </c>
      <c r="BU604" s="2" t="e">
        <f t="shared" si="302"/>
        <v>#N/A</v>
      </c>
      <c r="BV604" s="2" t="e">
        <f t="shared" si="303"/>
        <v>#N/A</v>
      </c>
    </row>
    <row r="605" s="2" customFormat="1" ht="22.95" customHeight="1" spans="1:74">
      <c r="A605" s="9" t="str">
        <f t="shared" si="304"/>
        <v>K-001Induk</v>
      </c>
      <c r="B605" s="9" t="str">
        <f t="shared" si="305"/>
        <v>K-001jurusan 1</v>
      </c>
      <c r="C605" s="9" t="str">
        <f t="shared" si="306"/>
        <v>K-001jurusan 2</v>
      </c>
      <c r="D605" s="9" t="str">
        <f t="shared" si="307"/>
        <v>K-001jurusan 3</v>
      </c>
      <c r="E605" s="9" t="str">
        <f t="shared" si="308"/>
        <v>K-001jurusan 4</v>
      </c>
      <c r="F605" s="10" t="s">
        <v>770</v>
      </c>
      <c r="G605" s="10" t="s">
        <v>132</v>
      </c>
      <c r="H605" s="10" t="s">
        <v>771</v>
      </c>
      <c r="I605" s="10">
        <v>0.775944</v>
      </c>
      <c r="J605" s="10">
        <v>124.289337</v>
      </c>
      <c r="K605" s="10" t="s">
        <v>7465</v>
      </c>
      <c r="L605" s="10" t="s">
        <v>7465</v>
      </c>
      <c r="M605" s="10" t="s">
        <v>7465</v>
      </c>
      <c r="N605" s="14">
        <f t="shared" si="309"/>
        <v>0</v>
      </c>
      <c r="O605" s="15" t="e">
        <f t="shared" si="310"/>
        <v>#VALUE!</v>
      </c>
      <c r="P605" s="15" t="e">
        <f t="shared" si="311"/>
        <v>#VALUE!</v>
      </c>
      <c r="Q605" s="17" t="e">
        <f>VLOOKUP($A605,'DATA PENGUKURAN GARDU'!$A:$BS,42,0)</f>
        <v>#N/A</v>
      </c>
      <c r="R605" s="18" t="e">
        <f t="shared" si="312"/>
        <v>#N/A</v>
      </c>
      <c r="S605" s="17" t="e">
        <f>VLOOKUP($A605,'DATA PENGUKURAN GARDU'!$A:$BS,44,0)</f>
        <v>#N/A</v>
      </c>
      <c r="T605" s="18" t="e">
        <f t="shared" si="313"/>
        <v>#N/A</v>
      </c>
      <c r="U605" s="17" t="e">
        <f>VLOOKUP($A605,'DATA PENGUKURAN GARDU'!$A:$BS,46,0)</f>
        <v>#N/A</v>
      </c>
      <c r="V605" s="18" t="e">
        <f t="shared" si="314"/>
        <v>#N/A</v>
      </c>
      <c r="W605" s="17" t="e">
        <f>VLOOKUP($A605,'DATA PENGUKURAN GARDU'!$A:$BS,48,0)</f>
        <v>#N/A</v>
      </c>
      <c r="X605" s="17" t="e">
        <f>VLOOKUP($A605,'DATA PENGUKURAN GARDU'!$A:$BS,53,0)</f>
        <v>#N/A</v>
      </c>
      <c r="Y605" s="17" t="e">
        <f>VLOOKUP($A605,'DATA PENGUKURAN GARDU'!$A:$BS,54,0)</f>
        <v>#N/A</v>
      </c>
      <c r="Z605" s="17" t="e">
        <f>VLOOKUP($A605,'DATA PENGUKURAN GARDU'!$A:$BS,55,0)</f>
        <v>#N/A</v>
      </c>
      <c r="AA605" s="20" t="e">
        <f>VLOOKUP($B605,'DATA PENGUKURAN GARDU'!$A:$BS,42,0)</f>
        <v>#N/A</v>
      </c>
      <c r="AB605" s="21" t="e">
        <f t="shared" si="315"/>
        <v>#N/A</v>
      </c>
      <c r="AC605" s="20" t="e">
        <f>VLOOKUP($B605,'DATA PENGUKURAN GARDU'!$A:$BS,44,0)</f>
        <v>#N/A</v>
      </c>
      <c r="AD605" s="21" t="e">
        <f t="shared" si="316"/>
        <v>#N/A</v>
      </c>
      <c r="AE605" s="20" t="e">
        <f>VLOOKUP($B605,'DATA PENGUKURAN GARDU'!$A:$BS,46,0)</f>
        <v>#N/A</v>
      </c>
      <c r="AF605" s="21" t="e">
        <f t="shared" si="317"/>
        <v>#N/A</v>
      </c>
      <c r="AG605" s="20" t="e">
        <f>VLOOKUP($B605,'DATA PENGUKURAN GARDU'!$A:$BS,46,0)</f>
        <v>#N/A</v>
      </c>
      <c r="AH605" s="20" t="e">
        <f>VLOOKUP($B605,'DATA PENGUKURAN GARDU'!$A:$BS,53,0)</f>
        <v>#N/A</v>
      </c>
      <c r="AI605" s="20" t="e">
        <f>VLOOKUP($B605,'DATA PENGUKURAN GARDU'!$A:$BS,54,0)</f>
        <v>#N/A</v>
      </c>
      <c r="AJ605" s="17" t="e">
        <f>VLOOKUP($C605,'DATA PENGUKURAN GARDU'!$A:$BS,42,0)</f>
        <v>#N/A</v>
      </c>
      <c r="AK605" s="23" t="e">
        <f t="shared" si="318"/>
        <v>#N/A</v>
      </c>
      <c r="AL605" s="17" t="e">
        <f>VLOOKUP($C605,'DATA PENGUKURAN GARDU'!$A:$BS,44,0)</f>
        <v>#N/A</v>
      </c>
      <c r="AM605" s="23" t="e">
        <f t="shared" si="319"/>
        <v>#N/A</v>
      </c>
      <c r="AN605" s="17" t="e">
        <f>VLOOKUP($C605,'DATA PENGUKURAN GARDU'!$A:$BS,46,0)</f>
        <v>#N/A</v>
      </c>
      <c r="AO605" s="23" t="e">
        <f t="shared" si="320"/>
        <v>#N/A</v>
      </c>
      <c r="AP605" s="17" t="e">
        <f>VLOOKUP($C605,'DATA PENGUKURAN GARDU'!$A:$BS,46,0)</f>
        <v>#N/A</v>
      </c>
      <c r="AQ605" s="17" t="e">
        <f>VLOOKUP($C605,'DATA PENGUKURAN GARDU'!$A:$BS,53,0)</f>
        <v>#N/A</v>
      </c>
      <c r="AR605" s="17" t="e">
        <f>VLOOKUP($C605,'DATA PENGUKURAN GARDU'!$A:$BS,54,0)</f>
        <v>#N/A</v>
      </c>
      <c r="AS605" s="20" t="e">
        <f>VLOOKUP($D605,'DATA PENGUKURAN GARDU'!$A:$BS,42,0)</f>
        <v>#N/A</v>
      </c>
      <c r="AT605" s="21" t="e">
        <f t="shared" si="321"/>
        <v>#N/A</v>
      </c>
      <c r="AU605" s="20" t="e">
        <f>VLOOKUP($D605,'DATA PENGUKURAN GARDU'!$A:$BS,44,0)</f>
        <v>#N/A</v>
      </c>
      <c r="AV605" s="21" t="e">
        <f t="shared" si="322"/>
        <v>#N/A</v>
      </c>
      <c r="AW605" s="20" t="e">
        <f>VLOOKUP($D605,'DATA PENGUKURAN GARDU'!$A:$BS,46,0)</f>
        <v>#N/A</v>
      </c>
      <c r="AX605" s="21" t="e">
        <f t="shared" si="323"/>
        <v>#N/A</v>
      </c>
      <c r="AY605" s="20" t="e">
        <f>VLOOKUP($D605,'DATA PENGUKURAN GARDU'!$A:$BS,46,0)</f>
        <v>#N/A</v>
      </c>
      <c r="AZ605" s="20" t="e">
        <f>VLOOKUP($D605,'DATA PENGUKURAN GARDU'!$A:$BS,53,0)</f>
        <v>#N/A</v>
      </c>
      <c r="BA605" s="20" t="e">
        <f>VLOOKUP($D605,'DATA PENGUKURAN GARDU'!$A:$BS,54,0)</f>
        <v>#N/A</v>
      </c>
      <c r="BB605" s="17" t="e">
        <f>VLOOKUP($E605,'DATA PENGUKURAN GARDU'!$A:$BS,42,0)</f>
        <v>#N/A</v>
      </c>
      <c r="BC605" s="23" t="e">
        <f t="shared" si="324"/>
        <v>#N/A</v>
      </c>
      <c r="BD605" s="17" t="e">
        <f>VLOOKUP($E605,'DATA PENGUKURAN GARDU'!$A:$BS,44,0)</f>
        <v>#N/A</v>
      </c>
      <c r="BE605" s="23" t="e">
        <f t="shared" si="325"/>
        <v>#N/A</v>
      </c>
      <c r="BF605" s="17" t="e">
        <f>VLOOKUP($E605,'DATA PENGUKURAN GARDU'!$A:$BS,46,0)</f>
        <v>#N/A</v>
      </c>
      <c r="BG605" s="23" t="e">
        <f t="shared" si="326"/>
        <v>#N/A</v>
      </c>
      <c r="BH605" s="17" t="e">
        <f>VLOOKUP($E605,'DATA PENGUKURAN GARDU'!$A:$BS,46,0)</f>
        <v>#N/A</v>
      </c>
      <c r="BI605" s="17" t="e">
        <f>VLOOKUP($E605,'DATA PENGUKURAN GARDU'!$A:$BS,53,0)</f>
        <v>#N/A</v>
      </c>
      <c r="BJ605" s="17" t="e">
        <f>VLOOKUP($E605,'DATA PENGUKURAN GARDU'!$A:$BS,54,0)</f>
        <v>#N/A</v>
      </c>
      <c r="BK605" s="20" t="e">
        <f t="shared" si="327"/>
        <v>#N/A</v>
      </c>
      <c r="BL605" s="20" t="e">
        <f t="shared" si="328"/>
        <v>#N/A</v>
      </c>
      <c r="BM605" s="20" t="e">
        <f t="shared" si="329"/>
        <v>#N/A</v>
      </c>
      <c r="BN605" s="25" t="e">
        <f t="shared" si="330"/>
        <v>#N/A</v>
      </c>
      <c r="BO605" s="26" t="str">
        <f t="shared" si="331"/>
        <v>0</v>
      </c>
      <c r="BP605" s="21" t="e">
        <f t="shared" si="332"/>
        <v>#VALUE!</v>
      </c>
      <c r="BQ605" s="20" t="e">
        <f t="shared" si="333"/>
        <v>#N/A</v>
      </c>
      <c r="BR605" s="20" t="e">
        <v>#N/A</v>
      </c>
      <c r="BS605" s="9" t="e">
        <v>#N/A</v>
      </c>
      <c r="BT605" s="2" t="e">
        <f t="shared" si="334"/>
        <v>#VALUE!</v>
      </c>
      <c r="BU605" s="2" t="e">
        <f t="shared" si="302"/>
        <v>#N/A</v>
      </c>
      <c r="BV605" s="2" t="e">
        <f t="shared" si="303"/>
        <v>#N/A</v>
      </c>
    </row>
    <row r="606" s="2" customFormat="1" ht="22.95" customHeight="1" spans="1:74">
      <c r="A606" s="9" t="str">
        <f t="shared" si="304"/>
        <v>K-004Induk</v>
      </c>
      <c r="B606" s="9" t="str">
        <f t="shared" si="305"/>
        <v>K-004jurusan 1</v>
      </c>
      <c r="C606" s="9" t="str">
        <f t="shared" si="306"/>
        <v>K-004jurusan 2</v>
      </c>
      <c r="D606" s="9" t="str">
        <f t="shared" si="307"/>
        <v>K-004jurusan 3</v>
      </c>
      <c r="E606" s="9" t="str">
        <f t="shared" si="308"/>
        <v>K-004jurusan 4</v>
      </c>
      <c r="F606" s="10" t="s">
        <v>610</v>
      </c>
      <c r="G606" s="10" t="s">
        <v>132</v>
      </c>
      <c r="H606" s="10" t="s">
        <v>772</v>
      </c>
      <c r="I606" s="10">
        <v>0.763267</v>
      </c>
      <c r="J606" s="10">
        <v>124.289733</v>
      </c>
      <c r="K606" s="10" t="s">
        <v>7465</v>
      </c>
      <c r="L606" s="10" t="s">
        <v>7465</v>
      </c>
      <c r="M606" s="10" t="s">
        <v>7465</v>
      </c>
      <c r="N606" s="14">
        <f t="shared" si="309"/>
        <v>0</v>
      </c>
      <c r="O606" s="15" t="e">
        <f t="shared" si="310"/>
        <v>#VALUE!</v>
      </c>
      <c r="P606" s="15" t="e">
        <f t="shared" si="311"/>
        <v>#VALUE!</v>
      </c>
      <c r="Q606" s="17" t="e">
        <f>VLOOKUP($A606,'DATA PENGUKURAN GARDU'!$A:$BS,42,0)</f>
        <v>#N/A</v>
      </c>
      <c r="R606" s="18" t="e">
        <f t="shared" si="312"/>
        <v>#N/A</v>
      </c>
      <c r="S606" s="17" t="e">
        <f>VLOOKUP($A606,'DATA PENGUKURAN GARDU'!$A:$BS,44,0)</f>
        <v>#N/A</v>
      </c>
      <c r="T606" s="18" t="e">
        <f t="shared" si="313"/>
        <v>#N/A</v>
      </c>
      <c r="U606" s="17" t="e">
        <f>VLOOKUP($A606,'DATA PENGUKURAN GARDU'!$A:$BS,46,0)</f>
        <v>#N/A</v>
      </c>
      <c r="V606" s="18" t="e">
        <f t="shared" si="314"/>
        <v>#N/A</v>
      </c>
      <c r="W606" s="17" t="e">
        <f>VLOOKUP($A606,'DATA PENGUKURAN GARDU'!$A:$BS,48,0)</f>
        <v>#N/A</v>
      </c>
      <c r="X606" s="17" t="e">
        <f>VLOOKUP($A606,'DATA PENGUKURAN GARDU'!$A:$BS,53,0)</f>
        <v>#N/A</v>
      </c>
      <c r="Y606" s="17" t="e">
        <f>VLOOKUP($A606,'DATA PENGUKURAN GARDU'!$A:$BS,54,0)</f>
        <v>#N/A</v>
      </c>
      <c r="Z606" s="17" t="e">
        <f>VLOOKUP($A606,'DATA PENGUKURAN GARDU'!$A:$BS,55,0)</f>
        <v>#N/A</v>
      </c>
      <c r="AA606" s="20" t="e">
        <f>VLOOKUP($B606,'DATA PENGUKURAN GARDU'!$A:$BS,42,0)</f>
        <v>#N/A</v>
      </c>
      <c r="AB606" s="21" t="e">
        <f t="shared" si="315"/>
        <v>#N/A</v>
      </c>
      <c r="AC606" s="20" t="e">
        <f>VLOOKUP($B606,'DATA PENGUKURAN GARDU'!$A:$BS,44,0)</f>
        <v>#N/A</v>
      </c>
      <c r="AD606" s="21" t="e">
        <f t="shared" si="316"/>
        <v>#N/A</v>
      </c>
      <c r="AE606" s="20" t="e">
        <f>VLOOKUP($B606,'DATA PENGUKURAN GARDU'!$A:$BS,46,0)</f>
        <v>#N/A</v>
      </c>
      <c r="AF606" s="21" t="e">
        <f t="shared" si="317"/>
        <v>#N/A</v>
      </c>
      <c r="AG606" s="20" t="e">
        <f>VLOOKUP($B606,'DATA PENGUKURAN GARDU'!$A:$BS,46,0)</f>
        <v>#N/A</v>
      </c>
      <c r="AH606" s="20" t="e">
        <f>VLOOKUP($B606,'DATA PENGUKURAN GARDU'!$A:$BS,53,0)</f>
        <v>#N/A</v>
      </c>
      <c r="AI606" s="20" t="e">
        <f>VLOOKUP($B606,'DATA PENGUKURAN GARDU'!$A:$BS,54,0)</f>
        <v>#N/A</v>
      </c>
      <c r="AJ606" s="17" t="e">
        <f>VLOOKUP($C606,'DATA PENGUKURAN GARDU'!$A:$BS,42,0)</f>
        <v>#N/A</v>
      </c>
      <c r="AK606" s="23" t="e">
        <f t="shared" si="318"/>
        <v>#N/A</v>
      </c>
      <c r="AL606" s="17" t="e">
        <f>VLOOKUP($C606,'DATA PENGUKURAN GARDU'!$A:$BS,44,0)</f>
        <v>#N/A</v>
      </c>
      <c r="AM606" s="23" t="e">
        <f t="shared" si="319"/>
        <v>#N/A</v>
      </c>
      <c r="AN606" s="17" t="e">
        <f>VLOOKUP($C606,'DATA PENGUKURAN GARDU'!$A:$BS,46,0)</f>
        <v>#N/A</v>
      </c>
      <c r="AO606" s="23" t="e">
        <f t="shared" si="320"/>
        <v>#N/A</v>
      </c>
      <c r="AP606" s="17" t="e">
        <f>VLOOKUP($C606,'DATA PENGUKURAN GARDU'!$A:$BS,46,0)</f>
        <v>#N/A</v>
      </c>
      <c r="AQ606" s="17" t="e">
        <f>VLOOKUP($C606,'DATA PENGUKURAN GARDU'!$A:$BS,53,0)</f>
        <v>#N/A</v>
      </c>
      <c r="AR606" s="17" t="e">
        <f>VLOOKUP($C606,'DATA PENGUKURAN GARDU'!$A:$BS,54,0)</f>
        <v>#N/A</v>
      </c>
      <c r="AS606" s="20" t="e">
        <f>VLOOKUP($D606,'DATA PENGUKURAN GARDU'!$A:$BS,42,0)</f>
        <v>#N/A</v>
      </c>
      <c r="AT606" s="21" t="e">
        <f t="shared" si="321"/>
        <v>#N/A</v>
      </c>
      <c r="AU606" s="20" t="e">
        <f>VLOOKUP($D606,'DATA PENGUKURAN GARDU'!$A:$BS,44,0)</f>
        <v>#N/A</v>
      </c>
      <c r="AV606" s="21" t="e">
        <f t="shared" si="322"/>
        <v>#N/A</v>
      </c>
      <c r="AW606" s="20" t="e">
        <f>VLOOKUP($D606,'DATA PENGUKURAN GARDU'!$A:$BS,46,0)</f>
        <v>#N/A</v>
      </c>
      <c r="AX606" s="21" t="e">
        <f t="shared" si="323"/>
        <v>#N/A</v>
      </c>
      <c r="AY606" s="20" t="e">
        <f>VLOOKUP($D606,'DATA PENGUKURAN GARDU'!$A:$BS,46,0)</f>
        <v>#N/A</v>
      </c>
      <c r="AZ606" s="20" t="e">
        <f>VLOOKUP($D606,'DATA PENGUKURAN GARDU'!$A:$BS,53,0)</f>
        <v>#N/A</v>
      </c>
      <c r="BA606" s="20" t="e">
        <f>VLOOKUP($D606,'DATA PENGUKURAN GARDU'!$A:$BS,54,0)</f>
        <v>#N/A</v>
      </c>
      <c r="BB606" s="17" t="e">
        <f>VLOOKUP($E606,'DATA PENGUKURAN GARDU'!$A:$BS,42,0)</f>
        <v>#N/A</v>
      </c>
      <c r="BC606" s="23" t="e">
        <f t="shared" si="324"/>
        <v>#N/A</v>
      </c>
      <c r="BD606" s="17" t="e">
        <f>VLOOKUP($E606,'DATA PENGUKURAN GARDU'!$A:$BS,44,0)</f>
        <v>#N/A</v>
      </c>
      <c r="BE606" s="23" t="e">
        <f t="shared" si="325"/>
        <v>#N/A</v>
      </c>
      <c r="BF606" s="17" t="e">
        <f>VLOOKUP($E606,'DATA PENGUKURAN GARDU'!$A:$BS,46,0)</f>
        <v>#N/A</v>
      </c>
      <c r="BG606" s="23" t="e">
        <f t="shared" si="326"/>
        <v>#N/A</v>
      </c>
      <c r="BH606" s="17" t="e">
        <f>VLOOKUP($E606,'DATA PENGUKURAN GARDU'!$A:$BS,46,0)</f>
        <v>#N/A</v>
      </c>
      <c r="BI606" s="17" t="e">
        <f>VLOOKUP($E606,'DATA PENGUKURAN GARDU'!$A:$BS,53,0)</f>
        <v>#N/A</v>
      </c>
      <c r="BJ606" s="17" t="e">
        <f>VLOOKUP($E606,'DATA PENGUKURAN GARDU'!$A:$BS,54,0)</f>
        <v>#N/A</v>
      </c>
      <c r="BK606" s="20" t="e">
        <f t="shared" si="327"/>
        <v>#N/A</v>
      </c>
      <c r="BL606" s="20" t="e">
        <f t="shared" si="328"/>
        <v>#N/A</v>
      </c>
      <c r="BM606" s="20" t="e">
        <f t="shared" si="329"/>
        <v>#N/A</v>
      </c>
      <c r="BN606" s="25" t="e">
        <f t="shared" si="330"/>
        <v>#N/A</v>
      </c>
      <c r="BO606" s="26" t="str">
        <f t="shared" si="331"/>
        <v>0</v>
      </c>
      <c r="BP606" s="21" t="e">
        <f t="shared" si="332"/>
        <v>#VALUE!</v>
      </c>
      <c r="BQ606" s="20" t="e">
        <f t="shared" si="333"/>
        <v>#N/A</v>
      </c>
      <c r="BR606" s="20" t="e">
        <v>#N/A</v>
      </c>
      <c r="BS606" s="9" t="e">
        <v>#N/A</v>
      </c>
      <c r="BT606" s="2" t="e">
        <f t="shared" si="334"/>
        <v>#VALUE!</v>
      </c>
      <c r="BU606" s="2" t="e">
        <f t="shared" si="302"/>
        <v>#N/A</v>
      </c>
      <c r="BV606" s="2" t="e">
        <f t="shared" si="303"/>
        <v>#N/A</v>
      </c>
    </row>
    <row r="607" s="2" customFormat="1" ht="22.95" customHeight="1" spans="1:74">
      <c r="A607" s="9" t="str">
        <f t="shared" si="304"/>
        <v>K-010Induk</v>
      </c>
      <c r="B607" s="9" t="str">
        <f t="shared" si="305"/>
        <v>K-010jurusan 1</v>
      </c>
      <c r="C607" s="9" t="str">
        <f t="shared" si="306"/>
        <v>K-010jurusan 2</v>
      </c>
      <c r="D607" s="9" t="str">
        <f t="shared" si="307"/>
        <v>K-010jurusan 3</v>
      </c>
      <c r="E607" s="9" t="str">
        <f t="shared" si="308"/>
        <v>K-010jurusan 4</v>
      </c>
      <c r="F607" s="10" t="s">
        <v>132</v>
      </c>
      <c r="G607" s="10" t="s">
        <v>132</v>
      </c>
      <c r="H607" s="10" t="s">
        <v>774</v>
      </c>
      <c r="I607" s="10">
        <v>0.739567</v>
      </c>
      <c r="J607" s="10">
        <v>124.292726</v>
      </c>
      <c r="K607" s="10" t="s">
        <v>7465</v>
      </c>
      <c r="L607" s="10" t="s">
        <v>7465</v>
      </c>
      <c r="M607" s="10" t="s">
        <v>7465</v>
      </c>
      <c r="N607" s="14">
        <f t="shared" si="309"/>
        <v>0</v>
      </c>
      <c r="O607" s="15" t="e">
        <f t="shared" si="310"/>
        <v>#VALUE!</v>
      </c>
      <c r="P607" s="15" t="e">
        <f t="shared" si="311"/>
        <v>#VALUE!</v>
      </c>
      <c r="Q607" s="17" t="e">
        <f>VLOOKUP($A607,'DATA PENGUKURAN GARDU'!$A:$BS,42,0)</f>
        <v>#N/A</v>
      </c>
      <c r="R607" s="18" t="e">
        <f t="shared" si="312"/>
        <v>#N/A</v>
      </c>
      <c r="S607" s="17" t="e">
        <f>VLOOKUP($A607,'DATA PENGUKURAN GARDU'!$A:$BS,44,0)</f>
        <v>#N/A</v>
      </c>
      <c r="T607" s="18" t="e">
        <f t="shared" si="313"/>
        <v>#N/A</v>
      </c>
      <c r="U607" s="17" t="e">
        <f>VLOOKUP($A607,'DATA PENGUKURAN GARDU'!$A:$BS,46,0)</f>
        <v>#N/A</v>
      </c>
      <c r="V607" s="18" t="e">
        <f t="shared" si="314"/>
        <v>#N/A</v>
      </c>
      <c r="W607" s="17" t="e">
        <f>VLOOKUP($A607,'DATA PENGUKURAN GARDU'!$A:$BS,48,0)</f>
        <v>#N/A</v>
      </c>
      <c r="X607" s="17" t="e">
        <f>VLOOKUP($A607,'DATA PENGUKURAN GARDU'!$A:$BS,53,0)</f>
        <v>#N/A</v>
      </c>
      <c r="Y607" s="17" t="e">
        <f>VLOOKUP($A607,'DATA PENGUKURAN GARDU'!$A:$BS,54,0)</f>
        <v>#N/A</v>
      </c>
      <c r="Z607" s="17" t="e">
        <f>VLOOKUP($A607,'DATA PENGUKURAN GARDU'!$A:$BS,55,0)</f>
        <v>#N/A</v>
      </c>
      <c r="AA607" s="20" t="e">
        <f>VLOOKUP($B607,'DATA PENGUKURAN GARDU'!$A:$BS,42,0)</f>
        <v>#N/A</v>
      </c>
      <c r="AB607" s="21" t="e">
        <f t="shared" si="315"/>
        <v>#N/A</v>
      </c>
      <c r="AC607" s="20" t="e">
        <f>VLOOKUP($B607,'DATA PENGUKURAN GARDU'!$A:$BS,44,0)</f>
        <v>#N/A</v>
      </c>
      <c r="AD607" s="21" t="e">
        <f t="shared" si="316"/>
        <v>#N/A</v>
      </c>
      <c r="AE607" s="20" t="e">
        <f>VLOOKUP($B607,'DATA PENGUKURAN GARDU'!$A:$BS,46,0)</f>
        <v>#N/A</v>
      </c>
      <c r="AF607" s="21" t="e">
        <f t="shared" si="317"/>
        <v>#N/A</v>
      </c>
      <c r="AG607" s="20" t="e">
        <f>VLOOKUP($B607,'DATA PENGUKURAN GARDU'!$A:$BS,46,0)</f>
        <v>#N/A</v>
      </c>
      <c r="AH607" s="20" t="e">
        <f>VLOOKUP($B607,'DATA PENGUKURAN GARDU'!$A:$BS,53,0)</f>
        <v>#N/A</v>
      </c>
      <c r="AI607" s="20" t="e">
        <f>VLOOKUP($B607,'DATA PENGUKURAN GARDU'!$A:$BS,54,0)</f>
        <v>#N/A</v>
      </c>
      <c r="AJ607" s="17" t="e">
        <f>VLOOKUP($C607,'DATA PENGUKURAN GARDU'!$A:$BS,42,0)</f>
        <v>#N/A</v>
      </c>
      <c r="AK607" s="23" t="e">
        <f t="shared" si="318"/>
        <v>#N/A</v>
      </c>
      <c r="AL607" s="17" t="e">
        <f>VLOOKUP($C607,'DATA PENGUKURAN GARDU'!$A:$BS,44,0)</f>
        <v>#N/A</v>
      </c>
      <c r="AM607" s="23" t="e">
        <f t="shared" si="319"/>
        <v>#N/A</v>
      </c>
      <c r="AN607" s="17" t="e">
        <f>VLOOKUP($C607,'DATA PENGUKURAN GARDU'!$A:$BS,46,0)</f>
        <v>#N/A</v>
      </c>
      <c r="AO607" s="23" t="e">
        <f t="shared" si="320"/>
        <v>#N/A</v>
      </c>
      <c r="AP607" s="17" t="e">
        <f>VLOOKUP($C607,'DATA PENGUKURAN GARDU'!$A:$BS,46,0)</f>
        <v>#N/A</v>
      </c>
      <c r="AQ607" s="17" t="e">
        <f>VLOOKUP($C607,'DATA PENGUKURAN GARDU'!$A:$BS,53,0)</f>
        <v>#N/A</v>
      </c>
      <c r="AR607" s="17" t="e">
        <f>VLOOKUP($C607,'DATA PENGUKURAN GARDU'!$A:$BS,54,0)</f>
        <v>#N/A</v>
      </c>
      <c r="AS607" s="20" t="e">
        <f>VLOOKUP($D607,'DATA PENGUKURAN GARDU'!$A:$BS,42,0)</f>
        <v>#N/A</v>
      </c>
      <c r="AT607" s="21" t="e">
        <f t="shared" si="321"/>
        <v>#N/A</v>
      </c>
      <c r="AU607" s="20" t="e">
        <f>VLOOKUP($D607,'DATA PENGUKURAN GARDU'!$A:$BS,44,0)</f>
        <v>#N/A</v>
      </c>
      <c r="AV607" s="21" t="e">
        <f t="shared" si="322"/>
        <v>#N/A</v>
      </c>
      <c r="AW607" s="20" t="e">
        <f>VLOOKUP($D607,'DATA PENGUKURAN GARDU'!$A:$BS,46,0)</f>
        <v>#N/A</v>
      </c>
      <c r="AX607" s="21" t="e">
        <f t="shared" si="323"/>
        <v>#N/A</v>
      </c>
      <c r="AY607" s="20" t="e">
        <f>VLOOKUP($D607,'DATA PENGUKURAN GARDU'!$A:$BS,46,0)</f>
        <v>#N/A</v>
      </c>
      <c r="AZ607" s="20" t="e">
        <f>VLOOKUP($D607,'DATA PENGUKURAN GARDU'!$A:$BS,53,0)</f>
        <v>#N/A</v>
      </c>
      <c r="BA607" s="20" t="e">
        <f>VLOOKUP($D607,'DATA PENGUKURAN GARDU'!$A:$BS,54,0)</f>
        <v>#N/A</v>
      </c>
      <c r="BB607" s="17" t="e">
        <f>VLOOKUP($E607,'DATA PENGUKURAN GARDU'!$A:$BS,42,0)</f>
        <v>#N/A</v>
      </c>
      <c r="BC607" s="23" t="e">
        <f t="shared" si="324"/>
        <v>#N/A</v>
      </c>
      <c r="BD607" s="17" t="e">
        <f>VLOOKUP($E607,'DATA PENGUKURAN GARDU'!$A:$BS,44,0)</f>
        <v>#N/A</v>
      </c>
      <c r="BE607" s="23" t="e">
        <f t="shared" si="325"/>
        <v>#N/A</v>
      </c>
      <c r="BF607" s="17" t="e">
        <f>VLOOKUP($E607,'DATA PENGUKURAN GARDU'!$A:$BS,46,0)</f>
        <v>#N/A</v>
      </c>
      <c r="BG607" s="23" t="e">
        <f t="shared" si="326"/>
        <v>#N/A</v>
      </c>
      <c r="BH607" s="17" t="e">
        <f>VLOOKUP($E607,'DATA PENGUKURAN GARDU'!$A:$BS,46,0)</f>
        <v>#N/A</v>
      </c>
      <c r="BI607" s="17" t="e">
        <f>VLOOKUP($E607,'DATA PENGUKURAN GARDU'!$A:$BS,53,0)</f>
        <v>#N/A</v>
      </c>
      <c r="BJ607" s="17" t="e">
        <f>VLOOKUP($E607,'DATA PENGUKURAN GARDU'!$A:$BS,54,0)</f>
        <v>#N/A</v>
      </c>
      <c r="BK607" s="20" t="e">
        <f t="shared" si="327"/>
        <v>#N/A</v>
      </c>
      <c r="BL607" s="20" t="e">
        <f t="shared" si="328"/>
        <v>#N/A</v>
      </c>
      <c r="BM607" s="20" t="e">
        <f t="shared" si="329"/>
        <v>#N/A</v>
      </c>
      <c r="BN607" s="25" t="e">
        <f t="shared" si="330"/>
        <v>#N/A</v>
      </c>
      <c r="BO607" s="26" t="str">
        <f t="shared" si="331"/>
        <v>0</v>
      </c>
      <c r="BP607" s="21" t="e">
        <f t="shared" si="332"/>
        <v>#VALUE!</v>
      </c>
      <c r="BQ607" s="20" t="e">
        <f t="shared" si="333"/>
        <v>#N/A</v>
      </c>
      <c r="BR607" s="20" t="e">
        <v>#N/A</v>
      </c>
      <c r="BS607" s="9" t="e">
        <v>#N/A</v>
      </c>
      <c r="BT607" s="2" t="e">
        <f t="shared" si="334"/>
        <v>#VALUE!</v>
      </c>
      <c r="BU607" s="2" t="e">
        <f t="shared" si="302"/>
        <v>#N/A</v>
      </c>
      <c r="BV607" s="2" t="e">
        <f t="shared" si="303"/>
        <v>#N/A</v>
      </c>
    </row>
    <row r="608" s="2" customFormat="1" ht="22.95" customHeight="1" spans="1:74">
      <c r="A608" s="9" t="str">
        <f t="shared" si="304"/>
        <v>K-043Induk</v>
      </c>
      <c r="B608" s="9" t="str">
        <f t="shared" si="305"/>
        <v>K-043jurusan 1</v>
      </c>
      <c r="C608" s="9" t="str">
        <f t="shared" si="306"/>
        <v>K-043jurusan 2</v>
      </c>
      <c r="D608" s="9" t="str">
        <f t="shared" si="307"/>
        <v>K-043jurusan 3</v>
      </c>
      <c r="E608" s="9" t="str">
        <f t="shared" si="308"/>
        <v>K-043jurusan 4</v>
      </c>
      <c r="F608" s="10" t="s">
        <v>132</v>
      </c>
      <c r="G608" s="10" t="s">
        <v>132</v>
      </c>
      <c r="H608" s="10" t="s">
        <v>775</v>
      </c>
      <c r="I608" s="10">
        <v>0.778296</v>
      </c>
      <c r="J608" s="10">
        <v>124.247303</v>
      </c>
      <c r="K608" s="10" t="s">
        <v>7465</v>
      </c>
      <c r="L608" s="10" t="s">
        <v>7465</v>
      </c>
      <c r="M608" s="10" t="s">
        <v>7465</v>
      </c>
      <c r="N608" s="14">
        <f t="shared" si="309"/>
        <v>0</v>
      </c>
      <c r="O608" s="15" t="e">
        <f t="shared" si="310"/>
        <v>#VALUE!</v>
      </c>
      <c r="P608" s="15" t="e">
        <f t="shared" si="311"/>
        <v>#VALUE!</v>
      </c>
      <c r="Q608" s="17" t="e">
        <f>VLOOKUP($A608,'DATA PENGUKURAN GARDU'!$A:$BS,42,0)</f>
        <v>#N/A</v>
      </c>
      <c r="R608" s="18" t="e">
        <f t="shared" si="312"/>
        <v>#N/A</v>
      </c>
      <c r="S608" s="17" t="e">
        <f>VLOOKUP($A608,'DATA PENGUKURAN GARDU'!$A:$BS,44,0)</f>
        <v>#N/A</v>
      </c>
      <c r="T608" s="18" t="e">
        <f t="shared" si="313"/>
        <v>#N/A</v>
      </c>
      <c r="U608" s="17" t="e">
        <f>VLOOKUP($A608,'DATA PENGUKURAN GARDU'!$A:$BS,46,0)</f>
        <v>#N/A</v>
      </c>
      <c r="V608" s="18" t="e">
        <f t="shared" si="314"/>
        <v>#N/A</v>
      </c>
      <c r="W608" s="17" t="e">
        <f>VLOOKUP($A608,'DATA PENGUKURAN GARDU'!$A:$BS,48,0)</f>
        <v>#N/A</v>
      </c>
      <c r="X608" s="17" t="e">
        <f>VLOOKUP($A608,'DATA PENGUKURAN GARDU'!$A:$BS,53,0)</f>
        <v>#N/A</v>
      </c>
      <c r="Y608" s="17" t="e">
        <f>VLOOKUP($A608,'DATA PENGUKURAN GARDU'!$A:$BS,54,0)</f>
        <v>#N/A</v>
      </c>
      <c r="Z608" s="17" t="e">
        <f>VLOOKUP($A608,'DATA PENGUKURAN GARDU'!$A:$BS,55,0)</f>
        <v>#N/A</v>
      </c>
      <c r="AA608" s="20" t="e">
        <f>VLOOKUP($B608,'DATA PENGUKURAN GARDU'!$A:$BS,42,0)</f>
        <v>#N/A</v>
      </c>
      <c r="AB608" s="21" t="e">
        <f t="shared" si="315"/>
        <v>#N/A</v>
      </c>
      <c r="AC608" s="20" t="e">
        <f>VLOOKUP($B608,'DATA PENGUKURAN GARDU'!$A:$BS,44,0)</f>
        <v>#N/A</v>
      </c>
      <c r="AD608" s="21" t="e">
        <f t="shared" si="316"/>
        <v>#N/A</v>
      </c>
      <c r="AE608" s="20" t="e">
        <f>VLOOKUP($B608,'DATA PENGUKURAN GARDU'!$A:$BS,46,0)</f>
        <v>#N/A</v>
      </c>
      <c r="AF608" s="21" t="e">
        <f t="shared" si="317"/>
        <v>#N/A</v>
      </c>
      <c r="AG608" s="20" t="e">
        <f>VLOOKUP($B608,'DATA PENGUKURAN GARDU'!$A:$BS,46,0)</f>
        <v>#N/A</v>
      </c>
      <c r="AH608" s="20" t="e">
        <f>VLOOKUP($B608,'DATA PENGUKURAN GARDU'!$A:$BS,53,0)</f>
        <v>#N/A</v>
      </c>
      <c r="AI608" s="20" t="e">
        <f>VLOOKUP($B608,'DATA PENGUKURAN GARDU'!$A:$BS,54,0)</f>
        <v>#N/A</v>
      </c>
      <c r="AJ608" s="17" t="e">
        <f>VLOOKUP($C608,'DATA PENGUKURAN GARDU'!$A:$BS,42,0)</f>
        <v>#N/A</v>
      </c>
      <c r="AK608" s="23" t="e">
        <f t="shared" si="318"/>
        <v>#N/A</v>
      </c>
      <c r="AL608" s="17" t="e">
        <f>VLOOKUP($C608,'DATA PENGUKURAN GARDU'!$A:$BS,44,0)</f>
        <v>#N/A</v>
      </c>
      <c r="AM608" s="23" t="e">
        <f t="shared" si="319"/>
        <v>#N/A</v>
      </c>
      <c r="AN608" s="17" t="e">
        <f>VLOOKUP($C608,'DATA PENGUKURAN GARDU'!$A:$BS,46,0)</f>
        <v>#N/A</v>
      </c>
      <c r="AO608" s="23" t="e">
        <f t="shared" si="320"/>
        <v>#N/A</v>
      </c>
      <c r="AP608" s="17" t="e">
        <f>VLOOKUP($C608,'DATA PENGUKURAN GARDU'!$A:$BS,46,0)</f>
        <v>#N/A</v>
      </c>
      <c r="AQ608" s="17" t="e">
        <f>VLOOKUP($C608,'DATA PENGUKURAN GARDU'!$A:$BS,53,0)</f>
        <v>#N/A</v>
      </c>
      <c r="AR608" s="17" t="e">
        <f>VLOOKUP($C608,'DATA PENGUKURAN GARDU'!$A:$BS,54,0)</f>
        <v>#N/A</v>
      </c>
      <c r="AS608" s="20" t="e">
        <f>VLOOKUP($D608,'DATA PENGUKURAN GARDU'!$A:$BS,42,0)</f>
        <v>#N/A</v>
      </c>
      <c r="AT608" s="21" t="e">
        <f t="shared" si="321"/>
        <v>#N/A</v>
      </c>
      <c r="AU608" s="20" t="e">
        <f>VLOOKUP($D608,'DATA PENGUKURAN GARDU'!$A:$BS,44,0)</f>
        <v>#N/A</v>
      </c>
      <c r="AV608" s="21" t="e">
        <f t="shared" si="322"/>
        <v>#N/A</v>
      </c>
      <c r="AW608" s="20" t="e">
        <f>VLOOKUP($D608,'DATA PENGUKURAN GARDU'!$A:$BS,46,0)</f>
        <v>#N/A</v>
      </c>
      <c r="AX608" s="21" t="e">
        <f t="shared" si="323"/>
        <v>#N/A</v>
      </c>
      <c r="AY608" s="20" t="e">
        <f>VLOOKUP($D608,'DATA PENGUKURAN GARDU'!$A:$BS,46,0)</f>
        <v>#N/A</v>
      </c>
      <c r="AZ608" s="20" t="e">
        <f>VLOOKUP($D608,'DATA PENGUKURAN GARDU'!$A:$BS,53,0)</f>
        <v>#N/A</v>
      </c>
      <c r="BA608" s="20" t="e">
        <f>VLOOKUP($D608,'DATA PENGUKURAN GARDU'!$A:$BS,54,0)</f>
        <v>#N/A</v>
      </c>
      <c r="BB608" s="17" t="e">
        <f>VLOOKUP($E608,'DATA PENGUKURAN GARDU'!$A:$BS,42,0)</f>
        <v>#N/A</v>
      </c>
      <c r="BC608" s="23" t="e">
        <f t="shared" si="324"/>
        <v>#N/A</v>
      </c>
      <c r="BD608" s="17" t="e">
        <f>VLOOKUP($E608,'DATA PENGUKURAN GARDU'!$A:$BS,44,0)</f>
        <v>#N/A</v>
      </c>
      <c r="BE608" s="23" t="e">
        <f t="shared" si="325"/>
        <v>#N/A</v>
      </c>
      <c r="BF608" s="17" t="e">
        <f>VLOOKUP($E608,'DATA PENGUKURAN GARDU'!$A:$BS,46,0)</f>
        <v>#N/A</v>
      </c>
      <c r="BG608" s="23" t="e">
        <f t="shared" si="326"/>
        <v>#N/A</v>
      </c>
      <c r="BH608" s="17" t="e">
        <f>VLOOKUP($E608,'DATA PENGUKURAN GARDU'!$A:$BS,46,0)</f>
        <v>#N/A</v>
      </c>
      <c r="BI608" s="17" t="e">
        <f>VLOOKUP($E608,'DATA PENGUKURAN GARDU'!$A:$BS,53,0)</f>
        <v>#N/A</v>
      </c>
      <c r="BJ608" s="17" t="e">
        <f>VLOOKUP($E608,'DATA PENGUKURAN GARDU'!$A:$BS,54,0)</f>
        <v>#N/A</v>
      </c>
      <c r="BK608" s="20" t="e">
        <f t="shared" si="327"/>
        <v>#N/A</v>
      </c>
      <c r="BL608" s="20" t="e">
        <f t="shared" si="328"/>
        <v>#N/A</v>
      </c>
      <c r="BM608" s="20" t="e">
        <f t="shared" si="329"/>
        <v>#N/A</v>
      </c>
      <c r="BN608" s="25" t="e">
        <f t="shared" si="330"/>
        <v>#N/A</v>
      </c>
      <c r="BO608" s="26" t="str">
        <f t="shared" si="331"/>
        <v>0</v>
      </c>
      <c r="BP608" s="21" t="e">
        <f t="shared" si="332"/>
        <v>#VALUE!</v>
      </c>
      <c r="BQ608" s="20" t="e">
        <f t="shared" si="333"/>
        <v>#N/A</v>
      </c>
      <c r="BR608" s="20" t="e">
        <v>#N/A</v>
      </c>
      <c r="BS608" s="9" t="e">
        <v>#N/A</v>
      </c>
      <c r="BT608" s="2" t="e">
        <f t="shared" si="334"/>
        <v>#VALUE!</v>
      </c>
      <c r="BU608" s="2" t="e">
        <f t="shared" si="302"/>
        <v>#N/A</v>
      </c>
      <c r="BV608" s="2" t="e">
        <f t="shared" si="303"/>
        <v>#N/A</v>
      </c>
    </row>
    <row r="609" s="2" customFormat="1" ht="22.95" customHeight="1" spans="1:74">
      <c r="A609" s="9" t="str">
        <f t="shared" si="304"/>
        <v>K-046Induk</v>
      </c>
      <c r="B609" s="9" t="str">
        <f t="shared" si="305"/>
        <v>K-046jurusan 1</v>
      </c>
      <c r="C609" s="9" t="str">
        <f t="shared" si="306"/>
        <v>K-046jurusan 2</v>
      </c>
      <c r="D609" s="9" t="str">
        <f t="shared" si="307"/>
        <v>K-046jurusan 3</v>
      </c>
      <c r="E609" s="9" t="str">
        <f t="shared" si="308"/>
        <v>K-046jurusan 4</v>
      </c>
      <c r="F609" s="10" t="s">
        <v>132</v>
      </c>
      <c r="G609" s="10" t="s">
        <v>132</v>
      </c>
      <c r="H609" s="10" t="s">
        <v>776</v>
      </c>
      <c r="I609" s="10">
        <v>0.78396</v>
      </c>
      <c r="J609" s="10">
        <v>124.237807</v>
      </c>
      <c r="K609" s="10" t="s">
        <v>7465</v>
      </c>
      <c r="L609" s="10" t="s">
        <v>7465</v>
      </c>
      <c r="M609" s="10" t="s">
        <v>7465</v>
      </c>
      <c r="N609" s="14">
        <f t="shared" si="309"/>
        <v>0</v>
      </c>
      <c r="O609" s="15" t="e">
        <f t="shared" si="310"/>
        <v>#VALUE!</v>
      </c>
      <c r="P609" s="15" t="e">
        <f t="shared" si="311"/>
        <v>#VALUE!</v>
      </c>
      <c r="Q609" s="17" t="e">
        <f>VLOOKUP($A609,'DATA PENGUKURAN GARDU'!$A:$BS,42,0)</f>
        <v>#N/A</v>
      </c>
      <c r="R609" s="18" t="e">
        <f t="shared" si="312"/>
        <v>#N/A</v>
      </c>
      <c r="S609" s="17" t="e">
        <f>VLOOKUP($A609,'DATA PENGUKURAN GARDU'!$A:$BS,44,0)</f>
        <v>#N/A</v>
      </c>
      <c r="T609" s="18" t="e">
        <f t="shared" si="313"/>
        <v>#N/A</v>
      </c>
      <c r="U609" s="17" t="e">
        <f>VLOOKUP($A609,'DATA PENGUKURAN GARDU'!$A:$BS,46,0)</f>
        <v>#N/A</v>
      </c>
      <c r="V609" s="18" t="e">
        <f t="shared" si="314"/>
        <v>#N/A</v>
      </c>
      <c r="W609" s="17" t="e">
        <f>VLOOKUP($A609,'DATA PENGUKURAN GARDU'!$A:$BS,48,0)</f>
        <v>#N/A</v>
      </c>
      <c r="X609" s="17" t="e">
        <f>VLOOKUP($A609,'DATA PENGUKURAN GARDU'!$A:$BS,53,0)</f>
        <v>#N/A</v>
      </c>
      <c r="Y609" s="17" t="e">
        <f>VLOOKUP($A609,'DATA PENGUKURAN GARDU'!$A:$BS,54,0)</f>
        <v>#N/A</v>
      </c>
      <c r="Z609" s="17" t="e">
        <f>VLOOKUP($A609,'DATA PENGUKURAN GARDU'!$A:$BS,55,0)</f>
        <v>#N/A</v>
      </c>
      <c r="AA609" s="20" t="e">
        <f>VLOOKUP($B609,'DATA PENGUKURAN GARDU'!$A:$BS,42,0)</f>
        <v>#N/A</v>
      </c>
      <c r="AB609" s="21" t="e">
        <f t="shared" si="315"/>
        <v>#N/A</v>
      </c>
      <c r="AC609" s="20" t="e">
        <f>VLOOKUP($B609,'DATA PENGUKURAN GARDU'!$A:$BS,44,0)</f>
        <v>#N/A</v>
      </c>
      <c r="AD609" s="21" t="e">
        <f t="shared" si="316"/>
        <v>#N/A</v>
      </c>
      <c r="AE609" s="20" t="e">
        <f>VLOOKUP($B609,'DATA PENGUKURAN GARDU'!$A:$BS,46,0)</f>
        <v>#N/A</v>
      </c>
      <c r="AF609" s="21" t="e">
        <f t="shared" si="317"/>
        <v>#N/A</v>
      </c>
      <c r="AG609" s="20" t="e">
        <f>VLOOKUP($B609,'DATA PENGUKURAN GARDU'!$A:$BS,46,0)</f>
        <v>#N/A</v>
      </c>
      <c r="AH609" s="20" t="e">
        <f>VLOOKUP($B609,'DATA PENGUKURAN GARDU'!$A:$BS,53,0)</f>
        <v>#N/A</v>
      </c>
      <c r="AI609" s="20" t="e">
        <f>VLOOKUP($B609,'DATA PENGUKURAN GARDU'!$A:$BS,54,0)</f>
        <v>#N/A</v>
      </c>
      <c r="AJ609" s="17" t="e">
        <f>VLOOKUP($C609,'DATA PENGUKURAN GARDU'!$A:$BS,42,0)</f>
        <v>#N/A</v>
      </c>
      <c r="AK609" s="23" t="e">
        <f t="shared" si="318"/>
        <v>#N/A</v>
      </c>
      <c r="AL609" s="17" t="e">
        <f>VLOOKUP($C609,'DATA PENGUKURAN GARDU'!$A:$BS,44,0)</f>
        <v>#N/A</v>
      </c>
      <c r="AM609" s="23" t="e">
        <f t="shared" si="319"/>
        <v>#N/A</v>
      </c>
      <c r="AN609" s="17" t="e">
        <f>VLOOKUP($C609,'DATA PENGUKURAN GARDU'!$A:$BS,46,0)</f>
        <v>#N/A</v>
      </c>
      <c r="AO609" s="23" t="e">
        <f t="shared" si="320"/>
        <v>#N/A</v>
      </c>
      <c r="AP609" s="17" t="e">
        <f>VLOOKUP($C609,'DATA PENGUKURAN GARDU'!$A:$BS,46,0)</f>
        <v>#N/A</v>
      </c>
      <c r="AQ609" s="17" t="e">
        <f>VLOOKUP($C609,'DATA PENGUKURAN GARDU'!$A:$BS,53,0)</f>
        <v>#N/A</v>
      </c>
      <c r="AR609" s="17" t="e">
        <f>VLOOKUP($C609,'DATA PENGUKURAN GARDU'!$A:$BS,54,0)</f>
        <v>#N/A</v>
      </c>
      <c r="AS609" s="20" t="e">
        <f>VLOOKUP($D609,'DATA PENGUKURAN GARDU'!$A:$BS,42,0)</f>
        <v>#N/A</v>
      </c>
      <c r="AT609" s="21" t="e">
        <f t="shared" si="321"/>
        <v>#N/A</v>
      </c>
      <c r="AU609" s="20" t="e">
        <f>VLOOKUP($D609,'DATA PENGUKURAN GARDU'!$A:$BS,44,0)</f>
        <v>#N/A</v>
      </c>
      <c r="AV609" s="21" t="e">
        <f t="shared" si="322"/>
        <v>#N/A</v>
      </c>
      <c r="AW609" s="20" t="e">
        <f>VLOOKUP($D609,'DATA PENGUKURAN GARDU'!$A:$BS,46,0)</f>
        <v>#N/A</v>
      </c>
      <c r="AX609" s="21" t="e">
        <f t="shared" si="323"/>
        <v>#N/A</v>
      </c>
      <c r="AY609" s="20" t="e">
        <f>VLOOKUP($D609,'DATA PENGUKURAN GARDU'!$A:$BS,46,0)</f>
        <v>#N/A</v>
      </c>
      <c r="AZ609" s="20" t="e">
        <f>VLOOKUP($D609,'DATA PENGUKURAN GARDU'!$A:$BS,53,0)</f>
        <v>#N/A</v>
      </c>
      <c r="BA609" s="20" t="e">
        <f>VLOOKUP($D609,'DATA PENGUKURAN GARDU'!$A:$BS,54,0)</f>
        <v>#N/A</v>
      </c>
      <c r="BB609" s="17" t="e">
        <f>VLOOKUP($E609,'DATA PENGUKURAN GARDU'!$A:$BS,42,0)</f>
        <v>#N/A</v>
      </c>
      <c r="BC609" s="23" t="e">
        <f t="shared" si="324"/>
        <v>#N/A</v>
      </c>
      <c r="BD609" s="17" t="e">
        <f>VLOOKUP($E609,'DATA PENGUKURAN GARDU'!$A:$BS,44,0)</f>
        <v>#N/A</v>
      </c>
      <c r="BE609" s="23" t="e">
        <f t="shared" si="325"/>
        <v>#N/A</v>
      </c>
      <c r="BF609" s="17" t="e">
        <f>VLOOKUP($E609,'DATA PENGUKURAN GARDU'!$A:$BS,46,0)</f>
        <v>#N/A</v>
      </c>
      <c r="BG609" s="23" t="e">
        <f t="shared" si="326"/>
        <v>#N/A</v>
      </c>
      <c r="BH609" s="17" t="e">
        <f>VLOOKUP($E609,'DATA PENGUKURAN GARDU'!$A:$BS,46,0)</f>
        <v>#N/A</v>
      </c>
      <c r="BI609" s="17" t="e">
        <f>VLOOKUP($E609,'DATA PENGUKURAN GARDU'!$A:$BS,53,0)</f>
        <v>#N/A</v>
      </c>
      <c r="BJ609" s="17" t="e">
        <f>VLOOKUP($E609,'DATA PENGUKURAN GARDU'!$A:$BS,54,0)</f>
        <v>#N/A</v>
      </c>
      <c r="BK609" s="20" t="e">
        <f t="shared" si="327"/>
        <v>#N/A</v>
      </c>
      <c r="BL609" s="20" t="e">
        <f t="shared" si="328"/>
        <v>#N/A</v>
      </c>
      <c r="BM609" s="20" t="e">
        <f t="shared" si="329"/>
        <v>#N/A</v>
      </c>
      <c r="BN609" s="25" t="e">
        <f t="shared" si="330"/>
        <v>#N/A</v>
      </c>
      <c r="BO609" s="26" t="str">
        <f t="shared" si="331"/>
        <v>0</v>
      </c>
      <c r="BP609" s="21" t="e">
        <f t="shared" si="332"/>
        <v>#VALUE!</v>
      </c>
      <c r="BQ609" s="20" t="e">
        <f t="shared" si="333"/>
        <v>#N/A</v>
      </c>
      <c r="BR609" s="20" t="e">
        <v>#N/A</v>
      </c>
      <c r="BS609" s="9" t="e">
        <v>#N/A</v>
      </c>
      <c r="BT609" s="2" t="e">
        <f t="shared" si="334"/>
        <v>#VALUE!</v>
      </c>
      <c r="BU609" s="2" t="e">
        <f t="shared" si="302"/>
        <v>#N/A</v>
      </c>
      <c r="BV609" s="2" t="e">
        <f t="shared" si="303"/>
        <v>#N/A</v>
      </c>
    </row>
    <row r="610" s="2" customFormat="1" ht="22.95" customHeight="1" spans="1:74">
      <c r="A610" s="9" t="str">
        <f t="shared" si="304"/>
        <v>K-069Induk</v>
      </c>
      <c r="B610" s="9" t="str">
        <f t="shared" si="305"/>
        <v>K-069jurusan 1</v>
      </c>
      <c r="C610" s="9" t="str">
        <f t="shared" si="306"/>
        <v>K-069jurusan 2</v>
      </c>
      <c r="D610" s="9" t="str">
        <f t="shared" si="307"/>
        <v>K-069jurusan 3</v>
      </c>
      <c r="E610" s="9" t="str">
        <f t="shared" si="308"/>
        <v>K-069jurusan 4</v>
      </c>
      <c r="F610" s="10" t="s">
        <v>410</v>
      </c>
      <c r="G610" s="10" t="s">
        <v>132</v>
      </c>
      <c r="H610" s="10" t="s">
        <v>777</v>
      </c>
      <c r="I610" s="10">
        <v>0.746267</v>
      </c>
      <c r="J610" s="10">
        <v>124.305983</v>
      </c>
      <c r="K610" s="10" t="s">
        <v>7465</v>
      </c>
      <c r="L610" s="10" t="s">
        <v>7465</v>
      </c>
      <c r="M610" s="10" t="s">
        <v>7465</v>
      </c>
      <c r="N610" s="14">
        <f t="shared" si="309"/>
        <v>0</v>
      </c>
      <c r="O610" s="15" t="e">
        <f t="shared" si="310"/>
        <v>#VALUE!</v>
      </c>
      <c r="P610" s="15" t="e">
        <f t="shared" si="311"/>
        <v>#VALUE!</v>
      </c>
      <c r="Q610" s="17" t="e">
        <f>VLOOKUP($A610,'DATA PENGUKURAN GARDU'!$A:$BS,42,0)</f>
        <v>#N/A</v>
      </c>
      <c r="R610" s="18" t="e">
        <f t="shared" si="312"/>
        <v>#N/A</v>
      </c>
      <c r="S610" s="17" t="e">
        <f>VLOOKUP($A610,'DATA PENGUKURAN GARDU'!$A:$BS,44,0)</f>
        <v>#N/A</v>
      </c>
      <c r="T610" s="18" t="e">
        <f t="shared" si="313"/>
        <v>#N/A</v>
      </c>
      <c r="U610" s="17" t="e">
        <f>VLOOKUP($A610,'DATA PENGUKURAN GARDU'!$A:$BS,46,0)</f>
        <v>#N/A</v>
      </c>
      <c r="V610" s="18" t="e">
        <f t="shared" si="314"/>
        <v>#N/A</v>
      </c>
      <c r="W610" s="17" t="e">
        <f>VLOOKUP($A610,'DATA PENGUKURAN GARDU'!$A:$BS,48,0)</f>
        <v>#N/A</v>
      </c>
      <c r="X610" s="17" t="e">
        <f>VLOOKUP($A610,'DATA PENGUKURAN GARDU'!$A:$BS,53,0)</f>
        <v>#N/A</v>
      </c>
      <c r="Y610" s="17" t="e">
        <f>VLOOKUP($A610,'DATA PENGUKURAN GARDU'!$A:$BS,54,0)</f>
        <v>#N/A</v>
      </c>
      <c r="Z610" s="17" t="e">
        <f>VLOOKUP($A610,'DATA PENGUKURAN GARDU'!$A:$BS,55,0)</f>
        <v>#N/A</v>
      </c>
      <c r="AA610" s="20" t="e">
        <f>VLOOKUP($B610,'DATA PENGUKURAN GARDU'!$A:$BS,42,0)</f>
        <v>#N/A</v>
      </c>
      <c r="AB610" s="21" t="e">
        <f t="shared" si="315"/>
        <v>#N/A</v>
      </c>
      <c r="AC610" s="20" t="e">
        <f>VLOOKUP($B610,'DATA PENGUKURAN GARDU'!$A:$BS,44,0)</f>
        <v>#N/A</v>
      </c>
      <c r="AD610" s="21" t="e">
        <f t="shared" si="316"/>
        <v>#N/A</v>
      </c>
      <c r="AE610" s="20" t="e">
        <f>VLOOKUP($B610,'DATA PENGUKURAN GARDU'!$A:$BS,46,0)</f>
        <v>#N/A</v>
      </c>
      <c r="AF610" s="21" t="e">
        <f t="shared" si="317"/>
        <v>#N/A</v>
      </c>
      <c r="AG610" s="20" t="e">
        <f>VLOOKUP($B610,'DATA PENGUKURAN GARDU'!$A:$BS,46,0)</f>
        <v>#N/A</v>
      </c>
      <c r="AH610" s="20" t="e">
        <f>VLOOKUP($B610,'DATA PENGUKURAN GARDU'!$A:$BS,53,0)</f>
        <v>#N/A</v>
      </c>
      <c r="AI610" s="20" t="e">
        <f>VLOOKUP($B610,'DATA PENGUKURAN GARDU'!$A:$BS,54,0)</f>
        <v>#N/A</v>
      </c>
      <c r="AJ610" s="17" t="e">
        <f>VLOOKUP($C610,'DATA PENGUKURAN GARDU'!$A:$BS,42,0)</f>
        <v>#N/A</v>
      </c>
      <c r="AK610" s="23" t="e">
        <f t="shared" si="318"/>
        <v>#N/A</v>
      </c>
      <c r="AL610" s="17" t="e">
        <f>VLOOKUP($C610,'DATA PENGUKURAN GARDU'!$A:$BS,44,0)</f>
        <v>#N/A</v>
      </c>
      <c r="AM610" s="23" t="e">
        <f t="shared" si="319"/>
        <v>#N/A</v>
      </c>
      <c r="AN610" s="17" t="e">
        <f>VLOOKUP($C610,'DATA PENGUKURAN GARDU'!$A:$BS,46,0)</f>
        <v>#N/A</v>
      </c>
      <c r="AO610" s="23" t="e">
        <f t="shared" si="320"/>
        <v>#N/A</v>
      </c>
      <c r="AP610" s="17" t="e">
        <f>VLOOKUP($C610,'DATA PENGUKURAN GARDU'!$A:$BS,46,0)</f>
        <v>#N/A</v>
      </c>
      <c r="AQ610" s="17" t="e">
        <f>VLOOKUP($C610,'DATA PENGUKURAN GARDU'!$A:$BS,53,0)</f>
        <v>#N/A</v>
      </c>
      <c r="AR610" s="17" t="e">
        <f>VLOOKUP($C610,'DATA PENGUKURAN GARDU'!$A:$BS,54,0)</f>
        <v>#N/A</v>
      </c>
      <c r="AS610" s="20" t="e">
        <f>VLOOKUP($D610,'DATA PENGUKURAN GARDU'!$A:$BS,42,0)</f>
        <v>#N/A</v>
      </c>
      <c r="AT610" s="21" t="e">
        <f t="shared" si="321"/>
        <v>#N/A</v>
      </c>
      <c r="AU610" s="20" t="e">
        <f>VLOOKUP($D610,'DATA PENGUKURAN GARDU'!$A:$BS,44,0)</f>
        <v>#N/A</v>
      </c>
      <c r="AV610" s="21" t="e">
        <f t="shared" si="322"/>
        <v>#N/A</v>
      </c>
      <c r="AW610" s="20" t="e">
        <f>VLOOKUP($D610,'DATA PENGUKURAN GARDU'!$A:$BS,46,0)</f>
        <v>#N/A</v>
      </c>
      <c r="AX610" s="21" t="e">
        <f t="shared" si="323"/>
        <v>#N/A</v>
      </c>
      <c r="AY610" s="20" t="e">
        <f>VLOOKUP($D610,'DATA PENGUKURAN GARDU'!$A:$BS,46,0)</f>
        <v>#N/A</v>
      </c>
      <c r="AZ610" s="20" t="e">
        <f>VLOOKUP($D610,'DATA PENGUKURAN GARDU'!$A:$BS,53,0)</f>
        <v>#N/A</v>
      </c>
      <c r="BA610" s="20" t="e">
        <f>VLOOKUP($D610,'DATA PENGUKURAN GARDU'!$A:$BS,54,0)</f>
        <v>#N/A</v>
      </c>
      <c r="BB610" s="17" t="e">
        <f>VLOOKUP($E610,'DATA PENGUKURAN GARDU'!$A:$BS,42,0)</f>
        <v>#N/A</v>
      </c>
      <c r="BC610" s="23" t="e">
        <f t="shared" si="324"/>
        <v>#N/A</v>
      </c>
      <c r="BD610" s="17" t="e">
        <f>VLOOKUP($E610,'DATA PENGUKURAN GARDU'!$A:$BS,44,0)</f>
        <v>#N/A</v>
      </c>
      <c r="BE610" s="23" t="e">
        <f t="shared" si="325"/>
        <v>#N/A</v>
      </c>
      <c r="BF610" s="17" t="e">
        <f>VLOOKUP($E610,'DATA PENGUKURAN GARDU'!$A:$BS,46,0)</f>
        <v>#N/A</v>
      </c>
      <c r="BG610" s="23" t="e">
        <f t="shared" si="326"/>
        <v>#N/A</v>
      </c>
      <c r="BH610" s="17" t="e">
        <f>VLOOKUP($E610,'DATA PENGUKURAN GARDU'!$A:$BS,46,0)</f>
        <v>#N/A</v>
      </c>
      <c r="BI610" s="17" t="e">
        <f>VLOOKUP($E610,'DATA PENGUKURAN GARDU'!$A:$BS,53,0)</f>
        <v>#N/A</v>
      </c>
      <c r="BJ610" s="17" t="e">
        <f>VLOOKUP($E610,'DATA PENGUKURAN GARDU'!$A:$BS,54,0)</f>
        <v>#N/A</v>
      </c>
      <c r="BK610" s="20" t="e">
        <f t="shared" si="327"/>
        <v>#N/A</v>
      </c>
      <c r="BL610" s="20" t="e">
        <f t="shared" si="328"/>
        <v>#N/A</v>
      </c>
      <c r="BM610" s="20" t="e">
        <f t="shared" si="329"/>
        <v>#N/A</v>
      </c>
      <c r="BN610" s="25" t="e">
        <f t="shared" si="330"/>
        <v>#N/A</v>
      </c>
      <c r="BO610" s="26" t="str">
        <f t="shared" si="331"/>
        <v>0</v>
      </c>
      <c r="BP610" s="21" t="e">
        <f t="shared" si="332"/>
        <v>#VALUE!</v>
      </c>
      <c r="BQ610" s="20" t="e">
        <f t="shared" si="333"/>
        <v>#N/A</v>
      </c>
      <c r="BR610" s="20" t="e">
        <v>#N/A</v>
      </c>
      <c r="BS610" s="9" t="e">
        <v>#N/A</v>
      </c>
      <c r="BT610" s="2" t="e">
        <f t="shared" si="334"/>
        <v>#VALUE!</v>
      </c>
      <c r="BU610" s="2" t="e">
        <f t="shared" si="302"/>
        <v>#N/A</v>
      </c>
      <c r="BV610" s="2" t="e">
        <f t="shared" si="303"/>
        <v>#N/A</v>
      </c>
    </row>
    <row r="611" s="2" customFormat="1" ht="22.95" customHeight="1" spans="1:74">
      <c r="A611" s="9" t="str">
        <f t="shared" si="304"/>
        <v>K-074Induk</v>
      </c>
      <c r="B611" s="9" t="str">
        <f t="shared" si="305"/>
        <v>K-074jurusan 1</v>
      </c>
      <c r="C611" s="9" t="str">
        <f t="shared" si="306"/>
        <v>K-074jurusan 2</v>
      </c>
      <c r="D611" s="9" t="str">
        <f t="shared" si="307"/>
        <v>K-074jurusan 3</v>
      </c>
      <c r="E611" s="9" t="str">
        <f t="shared" si="308"/>
        <v>K-074jurusan 4</v>
      </c>
      <c r="F611" s="10" t="s">
        <v>410</v>
      </c>
      <c r="G611" s="10" t="s">
        <v>132</v>
      </c>
      <c r="H611" s="10" t="s">
        <v>778</v>
      </c>
      <c r="I611" s="10">
        <v>0.749183</v>
      </c>
      <c r="J611" s="10">
        <v>124.310467</v>
      </c>
      <c r="K611" s="10" t="s">
        <v>7465</v>
      </c>
      <c r="L611" s="10" t="s">
        <v>7465</v>
      </c>
      <c r="M611" s="10" t="s">
        <v>7465</v>
      </c>
      <c r="N611" s="14">
        <f t="shared" si="309"/>
        <v>0</v>
      </c>
      <c r="O611" s="15" t="e">
        <f t="shared" si="310"/>
        <v>#VALUE!</v>
      </c>
      <c r="P611" s="15" t="e">
        <f t="shared" si="311"/>
        <v>#VALUE!</v>
      </c>
      <c r="Q611" s="17" t="e">
        <f>VLOOKUP($A611,'DATA PENGUKURAN GARDU'!$A:$BS,42,0)</f>
        <v>#N/A</v>
      </c>
      <c r="R611" s="18" t="e">
        <f t="shared" si="312"/>
        <v>#N/A</v>
      </c>
      <c r="S611" s="17" t="e">
        <f>VLOOKUP($A611,'DATA PENGUKURAN GARDU'!$A:$BS,44,0)</f>
        <v>#N/A</v>
      </c>
      <c r="T611" s="18" t="e">
        <f t="shared" si="313"/>
        <v>#N/A</v>
      </c>
      <c r="U611" s="17" t="e">
        <f>VLOOKUP($A611,'DATA PENGUKURAN GARDU'!$A:$BS,46,0)</f>
        <v>#N/A</v>
      </c>
      <c r="V611" s="18" t="e">
        <f t="shared" si="314"/>
        <v>#N/A</v>
      </c>
      <c r="W611" s="17" t="e">
        <f>VLOOKUP($A611,'DATA PENGUKURAN GARDU'!$A:$BS,48,0)</f>
        <v>#N/A</v>
      </c>
      <c r="X611" s="17" t="e">
        <f>VLOOKUP($A611,'DATA PENGUKURAN GARDU'!$A:$BS,53,0)</f>
        <v>#N/A</v>
      </c>
      <c r="Y611" s="17" t="e">
        <f>VLOOKUP($A611,'DATA PENGUKURAN GARDU'!$A:$BS,54,0)</f>
        <v>#N/A</v>
      </c>
      <c r="Z611" s="17" t="e">
        <f>VLOOKUP($A611,'DATA PENGUKURAN GARDU'!$A:$BS,55,0)</f>
        <v>#N/A</v>
      </c>
      <c r="AA611" s="20" t="e">
        <f>VLOOKUP($B611,'DATA PENGUKURAN GARDU'!$A:$BS,42,0)</f>
        <v>#N/A</v>
      </c>
      <c r="AB611" s="21" t="e">
        <f t="shared" si="315"/>
        <v>#N/A</v>
      </c>
      <c r="AC611" s="20" t="e">
        <f>VLOOKUP($B611,'DATA PENGUKURAN GARDU'!$A:$BS,44,0)</f>
        <v>#N/A</v>
      </c>
      <c r="AD611" s="21" t="e">
        <f t="shared" si="316"/>
        <v>#N/A</v>
      </c>
      <c r="AE611" s="20" t="e">
        <f>VLOOKUP($B611,'DATA PENGUKURAN GARDU'!$A:$BS,46,0)</f>
        <v>#N/A</v>
      </c>
      <c r="AF611" s="21" t="e">
        <f t="shared" si="317"/>
        <v>#N/A</v>
      </c>
      <c r="AG611" s="20" t="e">
        <f>VLOOKUP($B611,'DATA PENGUKURAN GARDU'!$A:$BS,46,0)</f>
        <v>#N/A</v>
      </c>
      <c r="AH611" s="20" t="e">
        <f>VLOOKUP($B611,'DATA PENGUKURAN GARDU'!$A:$BS,53,0)</f>
        <v>#N/A</v>
      </c>
      <c r="AI611" s="20" t="e">
        <f>VLOOKUP($B611,'DATA PENGUKURAN GARDU'!$A:$BS,54,0)</f>
        <v>#N/A</v>
      </c>
      <c r="AJ611" s="17" t="e">
        <f>VLOOKUP($C611,'DATA PENGUKURAN GARDU'!$A:$BS,42,0)</f>
        <v>#N/A</v>
      </c>
      <c r="AK611" s="23" t="e">
        <f t="shared" si="318"/>
        <v>#N/A</v>
      </c>
      <c r="AL611" s="17" t="e">
        <f>VLOOKUP($C611,'DATA PENGUKURAN GARDU'!$A:$BS,44,0)</f>
        <v>#N/A</v>
      </c>
      <c r="AM611" s="23" t="e">
        <f t="shared" si="319"/>
        <v>#N/A</v>
      </c>
      <c r="AN611" s="17" t="e">
        <f>VLOOKUP($C611,'DATA PENGUKURAN GARDU'!$A:$BS,46,0)</f>
        <v>#N/A</v>
      </c>
      <c r="AO611" s="23" t="e">
        <f t="shared" si="320"/>
        <v>#N/A</v>
      </c>
      <c r="AP611" s="17" t="e">
        <f>VLOOKUP($C611,'DATA PENGUKURAN GARDU'!$A:$BS,46,0)</f>
        <v>#N/A</v>
      </c>
      <c r="AQ611" s="17" t="e">
        <f>VLOOKUP($C611,'DATA PENGUKURAN GARDU'!$A:$BS,53,0)</f>
        <v>#N/A</v>
      </c>
      <c r="AR611" s="17" t="e">
        <f>VLOOKUP($C611,'DATA PENGUKURAN GARDU'!$A:$BS,54,0)</f>
        <v>#N/A</v>
      </c>
      <c r="AS611" s="20" t="e">
        <f>VLOOKUP($D611,'DATA PENGUKURAN GARDU'!$A:$BS,42,0)</f>
        <v>#N/A</v>
      </c>
      <c r="AT611" s="21" t="e">
        <f t="shared" si="321"/>
        <v>#N/A</v>
      </c>
      <c r="AU611" s="20" t="e">
        <f>VLOOKUP($D611,'DATA PENGUKURAN GARDU'!$A:$BS,44,0)</f>
        <v>#N/A</v>
      </c>
      <c r="AV611" s="21" t="e">
        <f t="shared" si="322"/>
        <v>#N/A</v>
      </c>
      <c r="AW611" s="20" t="e">
        <f>VLOOKUP($D611,'DATA PENGUKURAN GARDU'!$A:$BS,46,0)</f>
        <v>#N/A</v>
      </c>
      <c r="AX611" s="21" t="e">
        <f t="shared" si="323"/>
        <v>#N/A</v>
      </c>
      <c r="AY611" s="20" t="e">
        <f>VLOOKUP($D611,'DATA PENGUKURAN GARDU'!$A:$BS,46,0)</f>
        <v>#N/A</v>
      </c>
      <c r="AZ611" s="20" t="e">
        <f>VLOOKUP($D611,'DATA PENGUKURAN GARDU'!$A:$BS,53,0)</f>
        <v>#N/A</v>
      </c>
      <c r="BA611" s="20" t="e">
        <f>VLOOKUP($D611,'DATA PENGUKURAN GARDU'!$A:$BS,54,0)</f>
        <v>#N/A</v>
      </c>
      <c r="BB611" s="17" t="e">
        <f>VLOOKUP($E611,'DATA PENGUKURAN GARDU'!$A:$BS,42,0)</f>
        <v>#N/A</v>
      </c>
      <c r="BC611" s="23" t="e">
        <f t="shared" si="324"/>
        <v>#N/A</v>
      </c>
      <c r="BD611" s="17" t="e">
        <f>VLOOKUP($E611,'DATA PENGUKURAN GARDU'!$A:$BS,44,0)</f>
        <v>#N/A</v>
      </c>
      <c r="BE611" s="23" t="e">
        <f t="shared" si="325"/>
        <v>#N/A</v>
      </c>
      <c r="BF611" s="17" t="e">
        <f>VLOOKUP($E611,'DATA PENGUKURAN GARDU'!$A:$BS,46,0)</f>
        <v>#N/A</v>
      </c>
      <c r="BG611" s="23" t="e">
        <f t="shared" si="326"/>
        <v>#N/A</v>
      </c>
      <c r="BH611" s="17" t="e">
        <f>VLOOKUP($E611,'DATA PENGUKURAN GARDU'!$A:$BS,46,0)</f>
        <v>#N/A</v>
      </c>
      <c r="BI611" s="17" t="e">
        <f>VLOOKUP($E611,'DATA PENGUKURAN GARDU'!$A:$BS,53,0)</f>
        <v>#N/A</v>
      </c>
      <c r="BJ611" s="17" t="e">
        <f>VLOOKUP($E611,'DATA PENGUKURAN GARDU'!$A:$BS,54,0)</f>
        <v>#N/A</v>
      </c>
      <c r="BK611" s="20" t="e">
        <f t="shared" si="327"/>
        <v>#N/A</v>
      </c>
      <c r="BL611" s="20" t="e">
        <f t="shared" si="328"/>
        <v>#N/A</v>
      </c>
      <c r="BM611" s="20" t="e">
        <f t="shared" si="329"/>
        <v>#N/A</v>
      </c>
      <c r="BN611" s="25" t="e">
        <f t="shared" si="330"/>
        <v>#N/A</v>
      </c>
      <c r="BO611" s="26" t="str">
        <f t="shared" si="331"/>
        <v>0</v>
      </c>
      <c r="BP611" s="21" t="e">
        <f t="shared" si="332"/>
        <v>#VALUE!</v>
      </c>
      <c r="BQ611" s="20" t="e">
        <f t="shared" si="333"/>
        <v>#N/A</v>
      </c>
      <c r="BR611" s="20" t="e">
        <v>#N/A</v>
      </c>
      <c r="BS611" s="9" t="e">
        <v>#N/A</v>
      </c>
      <c r="BT611" s="2" t="e">
        <f t="shared" si="334"/>
        <v>#VALUE!</v>
      </c>
      <c r="BU611" s="2" t="e">
        <f t="shared" si="302"/>
        <v>#N/A</v>
      </c>
      <c r="BV611" s="2" t="e">
        <f t="shared" si="303"/>
        <v>#N/A</v>
      </c>
    </row>
    <row r="612" s="2" customFormat="1" ht="22.95" customHeight="1" spans="1:74">
      <c r="A612" s="9" t="str">
        <f t="shared" si="304"/>
        <v>K-076Induk</v>
      </c>
      <c r="B612" s="9" t="str">
        <f t="shared" si="305"/>
        <v>K-076jurusan 1</v>
      </c>
      <c r="C612" s="9" t="str">
        <f t="shared" si="306"/>
        <v>K-076jurusan 2</v>
      </c>
      <c r="D612" s="9" t="str">
        <f t="shared" si="307"/>
        <v>K-076jurusan 3</v>
      </c>
      <c r="E612" s="9" t="str">
        <f t="shared" si="308"/>
        <v>K-076jurusan 4</v>
      </c>
      <c r="F612" s="10" t="s">
        <v>410</v>
      </c>
      <c r="G612" s="10" t="s">
        <v>132</v>
      </c>
      <c r="H612" s="10" t="s">
        <v>779</v>
      </c>
      <c r="I612" s="10">
        <v>0.756056</v>
      </c>
      <c r="J612" s="10">
        <v>124.315359</v>
      </c>
      <c r="K612" s="10" t="s">
        <v>7465</v>
      </c>
      <c r="L612" s="10" t="s">
        <v>7465</v>
      </c>
      <c r="M612" s="10" t="s">
        <v>7465</v>
      </c>
      <c r="N612" s="14">
        <f t="shared" si="309"/>
        <v>0</v>
      </c>
      <c r="O612" s="15" t="e">
        <f t="shared" si="310"/>
        <v>#VALUE!</v>
      </c>
      <c r="P612" s="15" t="e">
        <f t="shared" si="311"/>
        <v>#VALUE!</v>
      </c>
      <c r="Q612" s="17" t="e">
        <f>VLOOKUP($A612,'DATA PENGUKURAN GARDU'!$A:$BS,42,0)</f>
        <v>#N/A</v>
      </c>
      <c r="R612" s="18" t="e">
        <f t="shared" si="312"/>
        <v>#N/A</v>
      </c>
      <c r="S612" s="17" t="e">
        <f>VLOOKUP($A612,'DATA PENGUKURAN GARDU'!$A:$BS,44,0)</f>
        <v>#N/A</v>
      </c>
      <c r="T612" s="18" t="e">
        <f t="shared" si="313"/>
        <v>#N/A</v>
      </c>
      <c r="U612" s="17" t="e">
        <f>VLOOKUP($A612,'DATA PENGUKURAN GARDU'!$A:$BS,46,0)</f>
        <v>#N/A</v>
      </c>
      <c r="V612" s="18" t="e">
        <f t="shared" si="314"/>
        <v>#N/A</v>
      </c>
      <c r="W612" s="17" t="e">
        <f>VLOOKUP($A612,'DATA PENGUKURAN GARDU'!$A:$BS,48,0)</f>
        <v>#N/A</v>
      </c>
      <c r="X612" s="17" t="e">
        <f>VLOOKUP($A612,'DATA PENGUKURAN GARDU'!$A:$BS,53,0)</f>
        <v>#N/A</v>
      </c>
      <c r="Y612" s="17" t="e">
        <f>VLOOKUP($A612,'DATA PENGUKURAN GARDU'!$A:$BS,54,0)</f>
        <v>#N/A</v>
      </c>
      <c r="Z612" s="17" t="e">
        <f>VLOOKUP($A612,'DATA PENGUKURAN GARDU'!$A:$BS,55,0)</f>
        <v>#N/A</v>
      </c>
      <c r="AA612" s="20" t="e">
        <f>VLOOKUP($B612,'DATA PENGUKURAN GARDU'!$A:$BS,42,0)</f>
        <v>#N/A</v>
      </c>
      <c r="AB612" s="21" t="e">
        <f t="shared" si="315"/>
        <v>#N/A</v>
      </c>
      <c r="AC612" s="20" t="e">
        <f>VLOOKUP($B612,'DATA PENGUKURAN GARDU'!$A:$BS,44,0)</f>
        <v>#N/A</v>
      </c>
      <c r="AD612" s="21" t="e">
        <f t="shared" si="316"/>
        <v>#N/A</v>
      </c>
      <c r="AE612" s="20" t="e">
        <f>VLOOKUP($B612,'DATA PENGUKURAN GARDU'!$A:$BS,46,0)</f>
        <v>#N/A</v>
      </c>
      <c r="AF612" s="21" t="e">
        <f t="shared" si="317"/>
        <v>#N/A</v>
      </c>
      <c r="AG612" s="20" t="e">
        <f>VLOOKUP($B612,'DATA PENGUKURAN GARDU'!$A:$BS,46,0)</f>
        <v>#N/A</v>
      </c>
      <c r="AH612" s="20" t="e">
        <f>VLOOKUP($B612,'DATA PENGUKURAN GARDU'!$A:$BS,53,0)</f>
        <v>#N/A</v>
      </c>
      <c r="AI612" s="20" t="e">
        <f>VLOOKUP($B612,'DATA PENGUKURAN GARDU'!$A:$BS,54,0)</f>
        <v>#N/A</v>
      </c>
      <c r="AJ612" s="17" t="e">
        <f>VLOOKUP($C612,'DATA PENGUKURAN GARDU'!$A:$BS,42,0)</f>
        <v>#N/A</v>
      </c>
      <c r="AK612" s="23" t="e">
        <f t="shared" si="318"/>
        <v>#N/A</v>
      </c>
      <c r="AL612" s="17" t="e">
        <f>VLOOKUP($C612,'DATA PENGUKURAN GARDU'!$A:$BS,44,0)</f>
        <v>#N/A</v>
      </c>
      <c r="AM612" s="23" t="e">
        <f t="shared" si="319"/>
        <v>#N/A</v>
      </c>
      <c r="AN612" s="17" t="e">
        <f>VLOOKUP($C612,'DATA PENGUKURAN GARDU'!$A:$BS,46,0)</f>
        <v>#N/A</v>
      </c>
      <c r="AO612" s="23" t="e">
        <f t="shared" si="320"/>
        <v>#N/A</v>
      </c>
      <c r="AP612" s="17" t="e">
        <f>VLOOKUP($C612,'DATA PENGUKURAN GARDU'!$A:$BS,46,0)</f>
        <v>#N/A</v>
      </c>
      <c r="AQ612" s="17" t="e">
        <f>VLOOKUP($C612,'DATA PENGUKURAN GARDU'!$A:$BS,53,0)</f>
        <v>#N/A</v>
      </c>
      <c r="AR612" s="17" t="e">
        <f>VLOOKUP($C612,'DATA PENGUKURAN GARDU'!$A:$BS,54,0)</f>
        <v>#N/A</v>
      </c>
      <c r="AS612" s="20" t="e">
        <f>VLOOKUP($D612,'DATA PENGUKURAN GARDU'!$A:$BS,42,0)</f>
        <v>#N/A</v>
      </c>
      <c r="AT612" s="21" t="e">
        <f t="shared" si="321"/>
        <v>#N/A</v>
      </c>
      <c r="AU612" s="20" t="e">
        <f>VLOOKUP($D612,'DATA PENGUKURAN GARDU'!$A:$BS,44,0)</f>
        <v>#N/A</v>
      </c>
      <c r="AV612" s="21" t="e">
        <f t="shared" si="322"/>
        <v>#N/A</v>
      </c>
      <c r="AW612" s="20" t="e">
        <f>VLOOKUP($D612,'DATA PENGUKURAN GARDU'!$A:$BS,46,0)</f>
        <v>#N/A</v>
      </c>
      <c r="AX612" s="21" t="e">
        <f t="shared" si="323"/>
        <v>#N/A</v>
      </c>
      <c r="AY612" s="20" t="e">
        <f>VLOOKUP($D612,'DATA PENGUKURAN GARDU'!$A:$BS,46,0)</f>
        <v>#N/A</v>
      </c>
      <c r="AZ612" s="20" t="e">
        <f>VLOOKUP($D612,'DATA PENGUKURAN GARDU'!$A:$BS,53,0)</f>
        <v>#N/A</v>
      </c>
      <c r="BA612" s="20" t="e">
        <f>VLOOKUP($D612,'DATA PENGUKURAN GARDU'!$A:$BS,54,0)</f>
        <v>#N/A</v>
      </c>
      <c r="BB612" s="17" t="e">
        <f>VLOOKUP($E612,'DATA PENGUKURAN GARDU'!$A:$BS,42,0)</f>
        <v>#N/A</v>
      </c>
      <c r="BC612" s="23" t="e">
        <f t="shared" si="324"/>
        <v>#N/A</v>
      </c>
      <c r="BD612" s="17" t="e">
        <f>VLOOKUP($E612,'DATA PENGUKURAN GARDU'!$A:$BS,44,0)</f>
        <v>#N/A</v>
      </c>
      <c r="BE612" s="23" t="e">
        <f t="shared" si="325"/>
        <v>#N/A</v>
      </c>
      <c r="BF612" s="17" t="e">
        <f>VLOOKUP($E612,'DATA PENGUKURAN GARDU'!$A:$BS,46,0)</f>
        <v>#N/A</v>
      </c>
      <c r="BG612" s="23" t="e">
        <f t="shared" si="326"/>
        <v>#N/A</v>
      </c>
      <c r="BH612" s="17" t="e">
        <f>VLOOKUP($E612,'DATA PENGUKURAN GARDU'!$A:$BS,46,0)</f>
        <v>#N/A</v>
      </c>
      <c r="BI612" s="17" t="e">
        <f>VLOOKUP($E612,'DATA PENGUKURAN GARDU'!$A:$BS,53,0)</f>
        <v>#N/A</v>
      </c>
      <c r="BJ612" s="17" t="e">
        <f>VLOOKUP($E612,'DATA PENGUKURAN GARDU'!$A:$BS,54,0)</f>
        <v>#N/A</v>
      </c>
      <c r="BK612" s="20" t="e">
        <f t="shared" si="327"/>
        <v>#N/A</v>
      </c>
      <c r="BL612" s="20" t="e">
        <f t="shared" si="328"/>
        <v>#N/A</v>
      </c>
      <c r="BM612" s="20" t="e">
        <f t="shared" si="329"/>
        <v>#N/A</v>
      </c>
      <c r="BN612" s="25" t="e">
        <f t="shared" si="330"/>
        <v>#N/A</v>
      </c>
      <c r="BO612" s="26" t="str">
        <f t="shared" si="331"/>
        <v>0</v>
      </c>
      <c r="BP612" s="21" t="e">
        <f t="shared" si="332"/>
        <v>#VALUE!</v>
      </c>
      <c r="BQ612" s="20" t="e">
        <f t="shared" si="333"/>
        <v>#N/A</v>
      </c>
      <c r="BR612" s="20" t="e">
        <v>#N/A</v>
      </c>
      <c r="BS612" s="9" t="e">
        <v>#N/A</v>
      </c>
      <c r="BT612" s="2" t="e">
        <f t="shared" si="334"/>
        <v>#VALUE!</v>
      </c>
      <c r="BU612" s="2" t="e">
        <f t="shared" si="302"/>
        <v>#N/A</v>
      </c>
      <c r="BV612" s="2" t="e">
        <f t="shared" si="303"/>
        <v>#N/A</v>
      </c>
    </row>
    <row r="613" s="2" customFormat="1" ht="22.95" customHeight="1" spans="1:74">
      <c r="A613" s="9" t="str">
        <f t="shared" si="304"/>
        <v>N 007Induk</v>
      </c>
      <c r="B613" s="9" t="str">
        <f t="shared" si="305"/>
        <v>N 007jurusan 1</v>
      </c>
      <c r="C613" s="9" t="str">
        <f t="shared" si="306"/>
        <v>N 007jurusan 2</v>
      </c>
      <c r="D613" s="9" t="str">
        <f t="shared" si="307"/>
        <v>N 007jurusan 3</v>
      </c>
      <c r="E613" s="9" t="str">
        <f t="shared" si="308"/>
        <v>N 007jurusan 4</v>
      </c>
      <c r="F613" s="10" t="s">
        <v>226</v>
      </c>
      <c r="G613" s="10" t="s">
        <v>101</v>
      </c>
      <c r="H613" s="10" t="s">
        <v>780</v>
      </c>
      <c r="I613" s="10">
        <v>0.92943</v>
      </c>
      <c r="J613" s="10">
        <v>124.1455</v>
      </c>
      <c r="K613" s="10" t="s">
        <v>7465</v>
      </c>
      <c r="L613" s="10" t="s">
        <v>7465</v>
      </c>
      <c r="M613" s="10" t="s">
        <v>7465</v>
      </c>
      <c r="N613" s="14">
        <f t="shared" si="309"/>
        <v>0</v>
      </c>
      <c r="O613" s="15" t="e">
        <f t="shared" si="310"/>
        <v>#VALUE!</v>
      </c>
      <c r="P613" s="15" t="e">
        <f t="shared" si="311"/>
        <v>#VALUE!</v>
      </c>
      <c r="Q613" s="17" t="e">
        <f>VLOOKUP($A613,'DATA PENGUKURAN GARDU'!$A:$BS,42,0)</f>
        <v>#N/A</v>
      </c>
      <c r="R613" s="18" t="e">
        <f t="shared" si="312"/>
        <v>#N/A</v>
      </c>
      <c r="S613" s="17" t="e">
        <f>VLOOKUP($A613,'DATA PENGUKURAN GARDU'!$A:$BS,44,0)</f>
        <v>#N/A</v>
      </c>
      <c r="T613" s="18" t="e">
        <f t="shared" si="313"/>
        <v>#N/A</v>
      </c>
      <c r="U613" s="17" t="e">
        <f>VLOOKUP($A613,'DATA PENGUKURAN GARDU'!$A:$BS,46,0)</f>
        <v>#N/A</v>
      </c>
      <c r="V613" s="18" t="e">
        <f t="shared" si="314"/>
        <v>#N/A</v>
      </c>
      <c r="W613" s="17" t="e">
        <f>VLOOKUP($A613,'DATA PENGUKURAN GARDU'!$A:$BS,48,0)</f>
        <v>#N/A</v>
      </c>
      <c r="X613" s="17" t="e">
        <f>VLOOKUP($A613,'DATA PENGUKURAN GARDU'!$A:$BS,53,0)</f>
        <v>#N/A</v>
      </c>
      <c r="Y613" s="17" t="e">
        <f>VLOOKUP($A613,'DATA PENGUKURAN GARDU'!$A:$BS,54,0)</f>
        <v>#N/A</v>
      </c>
      <c r="Z613" s="17" t="e">
        <f>VLOOKUP($A613,'DATA PENGUKURAN GARDU'!$A:$BS,55,0)</f>
        <v>#N/A</v>
      </c>
      <c r="AA613" s="20" t="e">
        <f>VLOOKUP($B613,'DATA PENGUKURAN GARDU'!$A:$BS,42,0)</f>
        <v>#N/A</v>
      </c>
      <c r="AB613" s="21" t="e">
        <f t="shared" si="315"/>
        <v>#N/A</v>
      </c>
      <c r="AC613" s="20" t="e">
        <f>VLOOKUP($B613,'DATA PENGUKURAN GARDU'!$A:$BS,44,0)</f>
        <v>#N/A</v>
      </c>
      <c r="AD613" s="21" t="e">
        <f t="shared" si="316"/>
        <v>#N/A</v>
      </c>
      <c r="AE613" s="20" t="e">
        <f>VLOOKUP($B613,'DATA PENGUKURAN GARDU'!$A:$BS,46,0)</f>
        <v>#N/A</v>
      </c>
      <c r="AF613" s="21" t="e">
        <f t="shared" si="317"/>
        <v>#N/A</v>
      </c>
      <c r="AG613" s="20" t="e">
        <f>VLOOKUP($B613,'DATA PENGUKURAN GARDU'!$A:$BS,46,0)</f>
        <v>#N/A</v>
      </c>
      <c r="AH613" s="20" t="e">
        <f>VLOOKUP($B613,'DATA PENGUKURAN GARDU'!$A:$BS,53,0)</f>
        <v>#N/A</v>
      </c>
      <c r="AI613" s="20" t="e">
        <f>VLOOKUP($B613,'DATA PENGUKURAN GARDU'!$A:$BS,54,0)</f>
        <v>#N/A</v>
      </c>
      <c r="AJ613" s="17" t="e">
        <f>VLOOKUP($C613,'DATA PENGUKURAN GARDU'!$A:$BS,42,0)</f>
        <v>#N/A</v>
      </c>
      <c r="AK613" s="23" t="e">
        <f t="shared" si="318"/>
        <v>#N/A</v>
      </c>
      <c r="AL613" s="17" t="e">
        <f>VLOOKUP($C613,'DATA PENGUKURAN GARDU'!$A:$BS,44,0)</f>
        <v>#N/A</v>
      </c>
      <c r="AM613" s="23" t="e">
        <f t="shared" si="319"/>
        <v>#N/A</v>
      </c>
      <c r="AN613" s="17" t="e">
        <f>VLOOKUP($C613,'DATA PENGUKURAN GARDU'!$A:$BS,46,0)</f>
        <v>#N/A</v>
      </c>
      <c r="AO613" s="23" t="e">
        <f t="shared" si="320"/>
        <v>#N/A</v>
      </c>
      <c r="AP613" s="17" t="e">
        <f>VLOOKUP($C613,'DATA PENGUKURAN GARDU'!$A:$BS,46,0)</f>
        <v>#N/A</v>
      </c>
      <c r="AQ613" s="17" t="e">
        <f>VLOOKUP($C613,'DATA PENGUKURAN GARDU'!$A:$BS,53,0)</f>
        <v>#N/A</v>
      </c>
      <c r="AR613" s="17" t="e">
        <f>VLOOKUP($C613,'DATA PENGUKURAN GARDU'!$A:$BS,54,0)</f>
        <v>#N/A</v>
      </c>
      <c r="AS613" s="20" t="e">
        <f>VLOOKUP($D613,'DATA PENGUKURAN GARDU'!$A:$BS,42,0)</f>
        <v>#N/A</v>
      </c>
      <c r="AT613" s="21" t="e">
        <f t="shared" si="321"/>
        <v>#N/A</v>
      </c>
      <c r="AU613" s="20" t="e">
        <f>VLOOKUP($D613,'DATA PENGUKURAN GARDU'!$A:$BS,44,0)</f>
        <v>#N/A</v>
      </c>
      <c r="AV613" s="21" t="e">
        <f t="shared" si="322"/>
        <v>#N/A</v>
      </c>
      <c r="AW613" s="20" t="e">
        <f>VLOOKUP($D613,'DATA PENGUKURAN GARDU'!$A:$BS,46,0)</f>
        <v>#N/A</v>
      </c>
      <c r="AX613" s="21" t="e">
        <f t="shared" si="323"/>
        <v>#N/A</v>
      </c>
      <c r="AY613" s="20" t="e">
        <f>VLOOKUP($D613,'DATA PENGUKURAN GARDU'!$A:$BS,46,0)</f>
        <v>#N/A</v>
      </c>
      <c r="AZ613" s="20" t="e">
        <f>VLOOKUP($D613,'DATA PENGUKURAN GARDU'!$A:$BS,53,0)</f>
        <v>#N/A</v>
      </c>
      <c r="BA613" s="20" t="e">
        <f>VLOOKUP($D613,'DATA PENGUKURAN GARDU'!$A:$BS,54,0)</f>
        <v>#N/A</v>
      </c>
      <c r="BB613" s="17" t="e">
        <f>VLOOKUP($E613,'DATA PENGUKURAN GARDU'!$A:$BS,42,0)</f>
        <v>#N/A</v>
      </c>
      <c r="BC613" s="23" t="e">
        <f t="shared" si="324"/>
        <v>#N/A</v>
      </c>
      <c r="BD613" s="17" t="e">
        <f>VLOOKUP($E613,'DATA PENGUKURAN GARDU'!$A:$BS,44,0)</f>
        <v>#N/A</v>
      </c>
      <c r="BE613" s="23" t="e">
        <f t="shared" si="325"/>
        <v>#N/A</v>
      </c>
      <c r="BF613" s="17" t="e">
        <f>VLOOKUP($E613,'DATA PENGUKURAN GARDU'!$A:$BS,46,0)</f>
        <v>#N/A</v>
      </c>
      <c r="BG613" s="23" t="e">
        <f t="shared" si="326"/>
        <v>#N/A</v>
      </c>
      <c r="BH613" s="17" t="e">
        <f>VLOOKUP($E613,'DATA PENGUKURAN GARDU'!$A:$BS,46,0)</f>
        <v>#N/A</v>
      </c>
      <c r="BI613" s="17" t="e">
        <f>VLOOKUP($E613,'DATA PENGUKURAN GARDU'!$A:$BS,53,0)</f>
        <v>#N/A</v>
      </c>
      <c r="BJ613" s="17" t="e">
        <f>VLOOKUP($E613,'DATA PENGUKURAN GARDU'!$A:$BS,54,0)</f>
        <v>#N/A</v>
      </c>
      <c r="BK613" s="20" t="e">
        <f t="shared" si="327"/>
        <v>#N/A</v>
      </c>
      <c r="BL613" s="20" t="e">
        <f t="shared" si="328"/>
        <v>#N/A</v>
      </c>
      <c r="BM613" s="20" t="e">
        <f t="shared" si="329"/>
        <v>#N/A</v>
      </c>
      <c r="BN613" s="25" t="e">
        <f t="shared" si="330"/>
        <v>#N/A</v>
      </c>
      <c r="BO613" s="26" t="str">
        <f t="shared" si="331"/>
        <v>0</v>
      </c>
      <c r="BP613" s="21" t="e">
        <f t="shared" si="332"/>
        <v>#VALUE!</v>
      </c>
      <c r="BQ613" s="20" t="e">
        <f t="shared" si="333"/>
        <v>#N/A</v>
      </c>
      <c r="BR613" s="20" t="e">
        <v>#N/A</v>
      </c>
      <c r="BS613" s="9" t="e">
        <v>#N/A</v>
      </c>
      <c r="BT613" s="2" t="e">
        <f t="shared" si="334"/>
        <v>#VALUE!</v>
      </c>
      <c r="BU613" s="2" t="e">
        <f t="shared" si="302"/>
        <v>#N/A</v>
      </c>
      <c r="BV613" s="2" t="e">
        <f t="shared" si="303"/>
        <v>#N/A</v>
      </c>
    </row>
    <row r="614" s="2" customFormat="1" ht="22.95" customHeight="1" spans="1:74">
      <c r="A614" s="9" t="str">
        <f t="shared" si="304"/>
        <v>N 008Induk</v>
      </c>
      <c r="B614" s="9" t="str">
        <f t="shared" si="305"/>
        <v>N 008jurusan 1</v>
      </c>
      <c r="C614" s="9" t="str">
        <f t="shared" si="306"/>
        <v>N 008jurusan 2</v>
      </c>
      <c r="D614" s="9" t="str">
        <f t="shared" si="307"/>
        <v>N 008jurusan 3</v>
      </c>
      <c r="E614" s="9" t="str">
        <f t="shared" si="308"/>
        <v>N 008jurusan 4</v>
      </c>
      <c r="F614" s="10" t="s">
        <v>226</v>
      </c>
      <c r="G614" s="10" t="s">
        <v>101</v>
      </c>
      <c r="H614" s="10" t="s">
        <v>781</v>
      </c>
      <c r="I614" s="10">
        <v>0.93144</v>
      </c>
      <c r="J614" s="10">
        <v>124.1504</v>
      </c>
      <c r="K614" s="10" t="s">
        <v>7465</v>
      </c>
      <c r="L614" s="10" t="s">
        <v>7465</v>
      </c>
      <c r="M614" s="10" t="s">
        <v>7465</v>
      </c>
      <c r="N614" s="14">
        <f t="shared" si="309"/>
        <v>0</v>
      </c>
      <c r="O614" s="15" t="e">
        <f t="shared" si="310"/>
        <v>#VALUE!</v>
      </c>
      <c r="P614" s="15" t="e">
        <f t="shared" si="311"/>
        <v>#VALUE!</v>
      </c>
      <c r="Q614" s="17" t="e">
        <f>VLOOKUP($A614,'DATA PENGUKURAN GARDU'!$A:$BS,42,0)</f>
        <v>#N/A</v>
      </c>
      <c r="R614" s="18" t="e">
        <f t="shared" si="312"/>
        <v>#N/A</v>
      </c>
      <c r="S614" s="17" t="e">
        <f>VLOOKUP($A614,'DATA PENGUKURAN GARDU'!$A:$BS,44,0)</f>
        <v>#N/A</v>
      </c>
      <c r="T614" s="18" t="e">
        <f t="shared" si="313"/>
        <v>#N/A</v>
      </c>
      <c r="U614" s="17" t="e">
        <f>VLOOKUP($A614,'DATA PENGUKURAN GARDU'!$A:$BS,46,0)</f>
        <v>#N/A</v>
      </c>
      <c r="V614" s="18" t="e">
        <f t="shared" si="314"/>
        <v>#N/A</v>
      </c>
      <c r="W614" s="17" t="e">
        <f>VLOOKUP($A614,'DATA PENGUKURAN GARDU'!$A:$BS,48,0)</f>
        <v>#N/A</v>
      </c>
      <c r="X614" s="17" t="e">
        <f>VLOOKUP($A614,'DATA PENGUKURAN GARDU'!$A:$BS,53,0)</f>
        <v>#N/A</v>
      </c>
      <c r="Y614" s="17" t="e">
        <f>VLOOKUP($A614,'DATA PENGUKURAN GARDU'!$A:$BS,54,0)</f>
        <v>#N/A</v>
      </c>
      <c r="Z614" s="17" t="e">
        <f>VLOOKUP($A614,'DATA PENGUKURAN GARDU'!$A:$BS,55,0)</f>
        <v>#N/A</v>
      </c>
      <c r="AA614" s="20" t="e">
        <f>VLOOKUP($B614,'DATA PENGUKURAN GARDU'!$A:$BS,42,0)</f>
        <v>#N/A</v>
      </c>
      <c r="AB614" s="21" t="e">
        <f t="shared" si="315"/>
        <v>#N/A</v>
      </c>
      <c r="AC614" s="20" t="e">
        <f>VLOOKUP($B614,'DATA PENGUKURAN GARDU'!$A:$BS,44,0)</f>
        <v>#N/A</v>
      </c>
      <c r="AD614" s="21" t="e">
        <f t="shared" si="316"/>
        <v>#N/A</v>
      </c>
      <c r="AE614" s="20" t="e">
        <f>VLOOKUP($B614,'DATA PENGUKURAN GARDU'!$A:$BS,46,0)</f>
        <v>#N/A</v>
      </c>
      <c r="AF614" s="21" t="e">
        <f t="shared" si="317"/>
        <v>#N/A</v>
      </c>
      <c r="AG614" s="20" t="e">
        <f>VLOOKUP($B614,'DATA PENGUKURAN GARDU'!$A:$BS,46,0)</f>
        <v>#N/A</v>
      </c>
      <c r="AH614" s="20" t="e">
        <f>VLOOKUP($B614,'DATA PENGUKURAN GARDU'!$A:$BS,53,0)</f>
        <v>#N/A</v>
      </c>
      <c r="AI614" s="20" t="e">
        <f>VLOOKUP($B614,'DATA PENGUKURAN GARDU'!$A:$BS,54,0)</f>
        <v>#N/A</v>
      </c>
      <c r="AJ614" s="17" t="e">
        <f>VLOOKUP($C614,'DATA PENGUKURAN GARDU'!$A:$BS,42,0)</f>
        <v>#N/A</v>
      </c>
      <c r="AK614" s="23" t="e">
        <f t="shared" si="318"/>
        <v>#N/A</v>
      </c>
      <c r="AL614" s="17" t="e">
        <f>VLOOKUP($C614,'DATA PENGUKURAN GARDU'!$A:$BS,44,0)</f>
        <v>#N/A</v>
      </c>
      <c r="AM614" s="23" t="e">
        <f t="shared" si="319"/>
        <v>#N/A</v>
      </c>
      <c r="AN614" s="17" t="e">
        <f>VLOOKUP($C614,'DATA PENGUKURAN GARDU'!$A:$BS,46,0)</f>
        <v>#N/A</v>
      </c>
      <c r="AO614" s="23" t="e">
        <f t="shared" si="320"/>
        <v>#N/A</v>
      </c>
      <c r="AP614" s="17" t="e">
        <f>VLOOKUP($C614,'DATA PENGUKURAN GARDU'!$A:$BS,46,0)</f>
        <v>#N/A</v>
      </c>
      <c r="AQ614" s="17" t="e">
        <f>VLOOKUP($C614,'DATA PENGUKURAN GARDU'!$A:$BS,53,0)</f>
        <v>#N/A</v>
      </c>
      <c r="AR614" s="17" t="e">
        <f>VLOOKUP($C614,'DATA PENGUKURAN GARDU'!$A:$BS,54,0)</f>
        <v>#N/A</v>
      </c>
      <c r="AS614" s="20" t="e">
        <f>VLOOKUP($D614,'DATA PENGUKURAN GARDU'!$A:$BS,42,0)</f>
        <v>#N/A</v>
      </c>
      <c r="AT614" s="21" t="e">
        <f t="shared" si="321"/>
        <v>#N/A</v>
      </c>
      <c r="AU614" s="20" t="e">
        <f>VLOOKUP($D614,'DATA PENGUKURAN GARDU'!$A:$BS,44,0)</f>
        <v>#N/A</v>
      </c>
      <c r="AV614" s="21" t="e">
        <f t="shared" si="322"/>
        <v>#N/A</v>
      </c>
      <c r="AW614" s="20" t="e">
        <f>VLOOKUP($D614,'DATA PENGUKURAN GARDU'!$A:$BS,46,0)</f>
        <v>#N/A</v>
      </c>
      <c r="AX614" s="21" t="e">
        <f t="shared" si="323"/>
        <v>#N/A</v>
      </c>
      <c r="AY614" s="20" t="e">
        <f>VLOOKUP($D614,'DATA PENGUKURAN GARDU'!$A:$BS,46,0)</f>
        <v>#N/A</v>
      </c>
      <c r="AZ614" s="20" t="e">
        <f>VLOOKUP($D614,'DATA PENGUKURAN GARDU'!$A:$BS,53,0)</f>
        <v>#N/A</v>
      </c>
      <c r="BA614" s="20" t="e">
        <f>VLOOKUP($D614,'DATA PENGUKURAN GARDU'!$A:$BS,54,0)</f>
        <v>#N/A</v>
      </c>
      <c r="BB614" s="17" t="e">
        <f>VLOOKUP($E614,'DATA PENGUKURAN GARDU'!$A:$BS,42,0)</f>
        <v>#N/A</v>
      </c>
      <c r="BC614" s="23" t="e">
        <f t="shared" si="324"/>
        <v>#N/A</v>
      </c>
      <c r="BD614" s="17" t="e">
        <f>VLOOKUP($E614,'DATA PENGUKURAN GARDU'!$A:$BS,44,0)</f>
        <v>#N/A</v>
      </c>
      <c r="BE614" s="23" t="e">
        <f t="shared" si="325"/>
        <v>#N/A</v>
      </c>
      <c r="BF614" s="17" t="e">
        <f>VLOOKUP($E614,'DATA PENGUKURAN GARDU'!$A:$BS,46,0)</f>
        <v>#N/A</v>
      </c>
      <c r="BG614" s="23" t="e">
        <f t="shared" si="326"/>
        <v>#N/A</v>
      </c>
      <c r="BH614" s="17" t="e">
        <f>VLOOKUP($E614,'DATA PENGUKURAN GARDU'!$A:$BS,46,0)</f>
        <v>#N/A</v>
      </c>
      <c r="BI614" s="17" t="e">
        <f>VLOOKUP($E614,'DATA PENGUKURAN GARDU'!$A:$BS,53,0)</f>
        <v>#N/A</v>
      </c>
      <c r="BJ614" s="17" t="e">
        <f>VLOOKUP($E614,'DATA PENGUKURAN GARDU'!$A:$BS,54,0)</f>
        <v>#N/A</v>
      </c>
      <c r="BK614" s="20" t="e">
        <f t="shared" si="327"/>
        <v>#N/A</v>
      </c>
      <c r="BL614" s="20" t="e">
        <f t="shared" si="328"/>
        <v>#N/A</v>
      </c>
      <c r="BM614" s="20" t="e">
        <f t="shared" si="329"/>
        <v>#N/A</v>
      </c>
      <c r="BN614" s="25" t="e">
        <f t="shared" si="330"/>
        <v>#N/A</v>
      </c>
      <c r="BO614" s="26" t="str">
        <f t="shared" si="331"/>
        <v>0</v>
      </c>
      <c r="BP614" s="21" t="e">
        <f t="shared" si="332"/>
        <v>#VALUE!</v>
      </c>
      <c r="BQ614" s="20" t="e">
        <f t="shared" si="333"/>
        <v>#N/A</v>
      </c>
      <c r="BR614" s="20" t="e">
        <v>#N/A</v>
      </c>
      <c r="BS614" s="9" t="e">
        <v>#N/A</v>
      </c>
      <c r="BT614" s="2" t="e">
        <f t="shared" si="334"/>
        <v>#VALUE!</v>
      </c>
      <c r="BU614" s="2" t="e">
        <f t="shared" si="302"/>
        <v>#N/A</v>
      </c>
      <c r="BV614" s="2" t="e">
        <f t="shared" si="303"/>
        <v>#N/A</v>
      </c>
    </row>
    <row r="615" s="2" customFormat="1" ht="22.95" customHeight="1" spans="1:74">
      <c r="A615" s="9" t="str">
        <f t="shared" si="304"/>
        <v>N 015Induk</v>
      </c>
      <c r="B615" s="9" t="str">
        <f t="shared" si="305"/>
        <v>N 015jurusan 1</v>
      </c>
      <c r="C615" s="9" t="str">
        <f t="shared" si="306"/>
        <v>N 015jurusan 2</v>
      </c>
      <c r="D615" s="9" t="str">
        <f t="shared" si="307"/>
        <v>N 015jurusan 3</v>
      </c>
      <c r="E615" s="9" t="str">
        <f t="shared" si="308"/>
        <v>N 015jurusan 4</v>
      </c>
      <c r="F615" s="10" t="s">
        <v>226</v>
      </c>
      <c r="G615" s="10" t="s">
        <v>101</v>
      </c>
      <c r="H615" s="10" t="s">
        <v>782</v>
      </c>
      <c r="I615" s="10">
        <v>0.94611</v>
      </c>
      <c r="J615" s="10">
        <v>124.16892</v>
      </c>
      <c r="K615" s="10" t="s">
        <v>7465</v>
      </c>
      <c r="L615" s="10" t="s">
        <v>7465</v>
      </c>
      <c r="M615" s="10" t="s">
        <v>7465</v>
      </c>
      <c r="N615" s="14">
        <f t="shared" si="309"/>
        <v>0</v>
      </c>
      <c r="O615" s="15" t="e">
        <f t="shared" si="310"/>
        <v>#VALUE!</v>
      </c>
      <c r="P615" s="15" t="e">
        <f t="shared" si="311"/>
        <v>#VALUE!</v>
      </c>
      <c r="Q615" s="17" t="e">
        <f>VLOOKUP($A615,'DATA PENGUKURAN GARDU'!$A:$BS,42,0)</f>
        <v>#N/A</v>
      </c>
      <c r="R615" s="18" t="e">
        <f t="shared" si="312"/>
        <v>#N/A</v>
      </c>
      <c r="S615" s="17" t="e">
        <f>VLOOKUP($A615,'DATA PENGUKURAN GARDU'!$A:$BS,44,0)</f>
        <v>#N/A</v>
      </c>
      <c r="T615" s="18" t="e">
        <f t="shared" si="313"/>
        <v>#N/A</v>
      </c>
      <c r="U615" s="17" t="e">
        <f>VLOOKUP($A615,'DATA PENGUKURAN GARDU'!$A:$BS,46,0)</f>
        <v>#N/A</v>
      </c>
      <c r="V615" s="18" t="e">
        <f t="shared" si="314"/>
        <v>#N/A</v>
      </c>
      <c r="W615" s="17" t="e">
        <f>VLOOKUP($A615,'DATA PENGUKURAN GARDU'!$A:$BS,48,0)</f>
        <v>#N/A</v>
      </c>
      <c r="X615" s="17" t="e">
        <f>VLOOKUP($A615,'DATA PENGUKURAN GARDU'!$A:$BS,53,0)</f>
        <v>#N/A</v>
      </c>
      <c r="Y615" s="17" t="e">
        <f>VLOOKUP($A615,'DATA PENGUKURAN GARDU'!$A:$BS,54,0)</f>
        <v>#N/A</v>
      </c>
      <c r="Z615" s="17" t="e">
        <f>VLOOKUP($A615,'DATA PENGUKURAN GARDU'!$A:$BS,55,0)</f>
        <v>#N/A</v>
      </c>
      <c r="AA615" s="20" t="e">
        <f>VLOOKUP($B615,'DATA PENGUKURAN GARDU'!$A:$BS,42,0)</f>
        <v>#N/A</v>
      </c>
      <c r="AB615" s="21" t="e">
        <f t="shared" si="315"/>
        <v>#N/A</v>
      </c>
      <c r="AC615" s="20" t="e">
        <f>VLOOKUP($B615,'DATA PENGUKURAN GARDU'!$A:$BS,44,0)</f>
        <v>#N/A</v>
      </c>
      <c r="AD615" s="21" t="e">
        <f t="shared" si="316"/>
        <v>#N/A</v>
      </c>
      <c r="AE615" s="20" t="e">
        <f>VLOOKUP($B615,'DATA PENGUKURAN GARDU'!$A:$BS,46,0)</f>
        <v>#N/A</v>
      </c>
      <c r="AF615" s="21" t="e">
        <f t="shared" si="317"/>
        <v>#N/A</v>
      </c>
      <c r="AG615" s="20" t="e">
        <f>VLOOKUP($B615,'DATA PENGUKURAN GARDU'!$A:$BS,46,0)</f>
        <v>#N/A</v>
      </c>
      <c r="AH615" s="20" t="e">
        <f>VLOOKUP($B615,'DATA PENGUKURAN GARDU'!$A:$BS,53,0)</f>
        <v>#N/A</v>
      </c>
      <c r="AI615" s="20" t="e">
        <f>VLOOKUP($B615,'DATA PENGUKURAN GARDU'!$A:$BS,54,0)</f>
        <v>#N/A</v>
      </c>
      <c r="AJ615" s="17" t="e">
        <f>VLOOKUP($C615,'DATA PENGUKURAN GARDU'!$A:$BS,42,0)</f>
        <v>#N/A</v>
      </c>
      <c r="AK615" s="23" t="e">
        <f t="shared" si="318"/>
        <v>#N/A</v>
      </c>
      <c r="AL615" s="17" t="e">
        <f>VLOOKUP($C615,'DATA PENGUKURAN GARDU'!$A:$BS,44,0)</f>
        <v>#N/A</v>
      </c>
      <c r="AM615" s="23" t="e">
        <f t="shared" si="319"/>
        <v>#N/A</v>
      </c>
      <c r="AN615" s="17" t="e">
        <f>VLOOKUP($C615,'DATA PENGUKURAN GARDU'!$A:$BS,46,0)</f>
        <v>#N/A</v>
      </c>
      <c r="AO615" s="23" t="e">
        <f t="shared" si="320"/>
        <v>#N/A</v>
      </c>
      <c r="AP615" s="17" t="e">
        <f>VLOOKUP($C615,'DATA PENGUKURAN GARDU'!$A:$BS,46,0)</f>
        <v>#N/A</v>
      </c>
      <c r="AQ615" s="17" t="e">
        <f>VLOOKUP($C615,'DATA PENGUKURAN GARDU'!$A:$BS,53,0)</f>
        <v>#N/A</v>
      </c>
      <c r="AR615" s="17" t="e">
        <f>VLOOKUP($C615,'DATA PENGUKURAN GARDU'!$A:$BS,54,0)</f>
        <v>#N/A</v>
      </c>
      <c r="AS615" s="20" t="e">
        <f>VLOOKUP($D615,'DATA PENGUKURAN GARDU'!$A:$BS,42,0)</f>
        <v>#N/A</v>
      </c>
      <c r="AT615" s="21" t="e">
        <f t="shared" si="321"/>
        <v>#N/A</v>
      </c>
      <c r="AU615" s="20" t="e">
        <f>VLOOKUP($D615,'DATA PENGUKURAN GARDU'!$A:$BS,44,0)</f>
        <v>#N/A</v>
      </c>
      <c r="AV615" s="21" t="e">
        <f t="shared" si="322"/>
        <v>#N/A</v>
      </c>
      <c r="AW615" s="20" t="e">
        <f>VLOOKUP($D615,'DATA PENGUKURAN GARDU'!$A:$BS,46,0)</f>
        <v>#N/A</v>
      </c>
      <c r="AX615" s="21" t="e">
        <f t="shared" si="323"/>
        <v>#N/A</v>
      </c>
      <c r="AY615" s="20" t="e">
        <f>VLOOKUP($D615,'DATA PENGUKURAN GARDU'!$A:$BS,46,0)</f>
        <v>#N/A</v>
      </c>
      <c r="AZ615" s="20" t="e">
        <f>VLOOKUP($D615,'DATA PENGUKURAN GARDU'!$A:$BS,53,0)</f>
        <v>#N/A</v>
      </c>
      <c r="BA615" s="20" t="e">
        <f>VLOOKUP($D615,'DATA PENGUKURAN GARDU'!$A:$BS,54,0)</f>
        <v>#N/A</v>
      </c>
      <c r="BB615" s="17" t="e">
        <f>VLOOKUP($E615,'DATA PENGUKURAN GARDU'!$A:$BS,42,0)</f>
        <v>#N/A</v>
      </c>
      <c r="BC615" s="23" t="e">
        <f t="shared" si="324"/>
        <v>#N/A</v>
      </c>
      <c r="BD615" s="17" t="e">
        <f>VLOOKUP($E615,'DATA PENGUKURAN GARDU'!$A:$BS,44,0)</f>
        <v>#N/A</v>
      </c>
      <c r="BE615" s="23" t="e">
        <f t="shared" si="325"/>
        <v>#N/A</v>
      </c>
      <c r="BF615" s="17" t="e">
        <f>VLOOKUP($E615,'DATA PENGUKURAN GARDU'!$A:$BS,46,0)</f>
        <v>#N/A</v>
      </c>
      <c r="BG615" s="23" t="e">
        <f t="shared" si="326"/>
        <v>#N/A</v>
      </c>
      <c r="BH615" s="17" t="e">
        <f>VLOOKUP($E615,'DATA PENGUKURAN GARDU'!$A:$BS,46,0)</f>
        <v>#N/A</v>
      </c>
      <c r="BI615" s="17" t="e">
        <f>VLOOKUP($E615,'DATA PENGUKURAN GARDU'!$A:$BS,53,0)</f>
        <v>#N/A</v>
      </c>
      <c r="BJ615" s="17" t="e">
        <f>VLOOKUP($E615,'DATA PENGUKURAN GARDU'!$A:$BS,54,0)</f>
        <v>#N/A</v>
      </c>
      <c r="BK615" s="20" t="e">
        <f t="shared" si="327"/>
        <v>#N/A</v>
      </c>
      <c r="BL615" s="20" t="e">
        <f t="shared" si="328"/>
        <v>#N/A</v>
      </c>
      <c r="BM615" s="20" t="e">
        <f t="shared" si="329"/>
        <v>#N/A</v>
      </c>
      <c r="BN615" s="25" t="e">
        <f t="shared" si="330"/>
        <v>#N/A</v>
      </c>
      <c r="BO615" s="26" t="str">
        <f t="shared" si="331"/>
        <v>0</v>
      </c>
      <c r="BP615" s="21" t="e">
        <f t="shared" si="332"/>
        <v>#VALUE!</v>
      </c>
      <c r="BQ615" s="20" t="e">
        <f t="shared" si="333"/>
        <v>#N/A</v>
      </c>
      <c r="BR615" s="20" t="e">
        <v>#N/A</v>
      </c>
      <c r="BS615" s="9" t="e">
        <v>#N/A</v>
      </c>
      <c r="BT615" s="2" t="e">
        <f t="shared" si="334"/>
        <v>#VALUE!</v>
      </c>
      <c r="BU615" s="2" t="e">
        <f t="shared" si="302"/>
        <v>#N/A</v>
      </c>
      <c r="BV615" s="2" t="e">
        <f t="shared" si="303"/>
        <v>#N/A</v>
      </c>
    </row>
    <row r="616" s="2" customFormat="1" ht="22.95" customHeight="1" spans="1:74">
      <c r="A616" s="9" t="str">
        <f t="shared" si="304"/>
        <v>N 016.1Induk</v>
      </c>
      <c r="B616" s="9" t="str">
        <f t="shared" si="305"/>
        <v>N 016.1jurusan 1</v>
      </c>
      <c r="C616" s="9" t="str">
        <f t="shared" si="306"/>
        <v>N 016.1jurusan 2</v>
      </c>
      <c r="D616" s="9" t="str">
        <f t="shared" si="307"/>
        <v>N 016.1jurusan 3</v>
      </c>
      <c r="E616" s="9" t="str">
        <f t="shared" si="308"/>
        <v>N 016.1jurusan 4</v>
      </c>
      <c r="F616" s="10" t="s">
        <v>226</v>
      </c>
      <c r="G616" s="10" t="s">
        <v>101</v>
      </c>
      <c r="H616" s="10" t="s">
        <v>783</v>
      </c>
      <c r="I616" s="10">
        <v>0.95634</v>
      </c>
      <c r="J616" s="10">
        <v>124.17513</v>
      </c>
      <c r="K616" s="10" t="s">
        <v>7465</v>
      </c>
      <c r="L616" s="10" t="s">
        <v>7465</v>
      </c>
      <c r="M616" s="10" t="s">
        <v>7465</v>
      </c>
      <c r="N616" s="14">
        <f t="shared" si="309"/>
        <v>0</v>
      </c>
      <c r="O616" s="15" t="e">
        <f t="shared" si="310"/>
        <v>#VALUE!</v>
      </c>
      <c r="P616" s="15" t="e">
        <f t="shared" si="311"/>
        <v>#VALUE!</v>
      </c>
      <c r="Q616" s="17" t="e">
        <f>VLOOKUP($A616,'DATA PENGUKURAN GARDU'!$A:$BS,42,0)</f>
        <v>#N/A</v>
      </c>
      <c r="R616" s="18" t="e">
        <f t="shared" si="312"/>
        <v>#N/A</v>
      </c>
      <c r="S616" s="17" t="e">
        <f>VLOOKUP($A616,'DATA PENGUKURAN GARDU'!$A:$BS,44,0)</f>
        <v>#N/A</v>
      </c>
      <c r="T616" s="18" t="e">
        <f t="shared" si="313"/>
        <v>#N/A</v>
      </c>
      <c r="U616" s="17" t="e">
        <f>VLOOKUP($A616,'DATA PENGUKURAN GARDU'!$A:$BS,46,0)</f>
        <v>#N/A</v>
      </c>
      <c r="V616" s="18" t="e">
        <f t="shared" si="314"/>
        <v>#N/A</v>
      </c>
      <c r="W616" s="17" t="e">
        <f>VLOOKUP($A616,'DATA PENGUKURAN GARDU'!$A:$BS,48,0)</f>
        <v>#N/A</v>
      </c>
      <c r="X616" s="17" t="e">
        <f>VLOOKUP($A616,'DATA PENGUKURAN GARDU'!$A:$BS,53,0)</f>
        <v>#N/A</v>
      </c>
      <c r="Y616" s="17" t="e">
        <f>VLOOKUP($A616,'DATA PENGUKURAN GARDU'!$A:$BS,54,0)</f>
        <v>#N/A</v>
      </c>
      <c r="Z616" s="17" t="e">
        <f>VLOOKUP($A616,'DATA PENGUKURAN GARDU'!$A:$BS,55,0)</f>
        <v>#N/A</v>
      </c>
      <c r="AA616" s="20" t="e">
        <f>VLOOKUP($B616,'DATA PENGUKURAN GARDU'!$A:$BS,42,0)</f>
        <v>#N/A</v>
      </c>
      <c r="AB616" s="21" t="e">
        <f t="shared" si="315"/>
        <v>#N/A</v>
      </c>
      <c r="AC616" s="20" t="e">
        <f>VLOOKUP($B616,'DATA PENGUKURAN GARDU'!$A:$BS,44,0)</f>
        <v>#N/A</v>
      </c>
      <c r="AD616" s="21" t="e">
        <f t="shared" si="316"/>
        <v>#N/A</v>
      </c>
      <c r="AE616" s="20" t="e">
        <f>VLOOKUP($B616,'DATA PENGUKURAN GARDU'!$A:$BS,46,0)</f>
        <v>#N/A</v>
      </c>
      <c r="AF616" s="21" t="e">
        <f t="shared" si="317"/>
        <v>#N/A</v>
      </c>
      <c r="AG616" s="20" t="e">
        <f>VLOOKUP($B616,'DATA PENGUKURAN GARDU'!$A:$BS,46,0)</f>
        <v>#N/A</v>
      </c>
      <c r="AH616" s="20" t="e">
        <f>VLOOKUP($B616,'DATA PENGUKURAN GARDU'!$A:$BS,53,0)</f>
        <v>#N/A</v>
      </c>
      <c r="AI616" s="20" t="e">
        <f>VLOOKUP($B616,'DATA PENGUKURAN GARDU'!$A:$BS,54,0)</f>
        <v>#N/A</v>
      </c>
      <c r="AJ616" s="17" t="e">
        <f>VLOOKUP($C616,'DATA PENGUKURAN GARDU'!$A:$BS,42,0)</f>
        <v>#N/A</v>
      </c>
      <c r="AK616" s="23" t="e">
        <f t="shared" si="318"/>
        <v>#N/A</v>
      </c>
      <c r="AL616" s="17" t="e">
        <f>VLOOKUP($C616,'DATA PENGUKURAN GARDU'!$A:$BS,44,0)</f>
        <v>#N/A</v>
      </c>
      <c r="AM616" s="23" t="e">
        <f t="shared" si="319"/>
        <v>#N/A</v>
      </c>
      <c r="AN616" s="17" t="e">
        <f>VLOOKUP($C616,'DATA PENGUKURAN GARDU'!$A:$BS,46,0)</f>
        <v>#N/A</v>
      </c>
      <c r="AO616" s="23" t="e">
        <f t="shared" si="320"/>
        <v>#N/A</v>
      </c>
      <c r="AP616" s="17" t="e">
        <f>VLOOKUP($C616,'DATA PENGUKURAN GARDU'!$A:$BS,46,0)</f>
        <v>#N/A</v>
      </c>
      <c r="AQ616" s="17" t="e">
        <f>VLOOKUP($C616,'DATA PENGUKURAN GARDU'!$A:$BS,53,0)</f>
        <v>#N/A</v>
      </c>
      <c r="AR616" s="17" t="e">
        <f>VLOOKUP($C616,'DATA PENGUKURAN GARDU'!$A:$BS,54,0)</f>
        <v>#N/A</v>
      </c>
      <c r="AS616" s="20" t="e">
        <f>VLOOKUP($D616,'DATA PENGUKURAN GARDU'!$A:$BS,42,0)</f>
        <v>#N/A</v>
      </c>
      <c r="AT616" s="21" t="e">
        <f t="shared" si="321"/>
        <v>#N/A</v>
      </c>
      <c r="AU616" s="20" t="e">
        <f>VLOOKUP($D616,'DATA PENGUKURAN GARDU'!$A:$BS,44,0)</f>
        <v>#N/A</v>
      </c>
      <c r="AV616" s="21" t="e">
        <f t="shared" si="322"/>
        <v>#N/A</v>
      </c>
      <c r="AW616" s="20" t="e">
        <f>VLOOKUP($D616,'DATA PENGUKURAN GARDU'!$A:$BS,46,0)</f>
        <v>#N/A</v>
      </c>
      <c r="AX616" s="21" t="e">
        <f t="shared" si="323"/>
        <v>#N/A</v>
      </c>
      <c r="AY616" s="20" t="e">
        <f>VLOOKUP($D616,'DATA PENGUKURAN GARDU'!$A:$BS,46,0)</f>
        <v>#N/A</v>
      </c>
      <c r="AZ616" s="20" t="e">
        <f>VLOOKUP($D616,'DATA PENGUKURAN GARDU'!$A:$BS,53,0)</f>
        <v>#N/A</v>
      </c>
      <c r="BA616" s="20" t="e">
        <f>VLOOKUP($D616,'DATA PENGUKURAN GARDU'!$A:$BS,54,0)</f>
        <v>#N/A</v>
      </c>
      <c r="BB616" s="17" t="e">
        <f>VLOOKUP($E616,'DATA PENGUKURAN GARDU'!$A:$BS,42,0)</f>
        <v>#N/A</v>
      </c>
      <c r="BC616" s="23" t="e">
        <f t="shared" si="324"/>
        <v>#N/A</v>
      </c>
      <c r="BD616" s="17" t="e">
        <f>VLOOKUP($E616,'DATA PENGUKURAN GARDU'!$A:$BS,44,0)</f>
        <v>#N/A</v>
      </c>
      <c r="BE616" s="23" t="e">
        <f t="shared" si="325"/>
        <v>#N/A</v>
      </c>
      <c r="BF616" s="17" t="e">
        <f>VLOOKUP($E616,'DATA PENGUKURAN GARDU'!$A:$BS,46,0)</f>
        <v>#N/A</v>
      </c>
      <c r="BG616" s="23" t="e">
        <f t="shared" si="326"/>
        <v>#N/A</v>
      </c>
      <c r="BH616" s="17" t="e">
        <f>VLOOKUP($E616,'DATA PENGUKURAN GARDU'!$A:$BS,46,0)</f>
        <v>#N/A</v>
      </c>
      <c r="BI616" s="17" t="e">
        <f>VLOOKUP($E616,'DATA PENGUKURAN GARDU'!$A:$BS,53,0)</f>
        <v>#N/A</v>
      </c>
      <c r="BJ616" s="17" t="e">
        <f>VLOOKUP($E616,'DATA PENGUKURAN GARDU'!$A:$BS,54,0)</f>
        <v>#N/A</v>
      </c>
      <c r="BK616" s="20" t="e">
        <f t="shared" si="327"/>
        <v>#N/A</v>
      </c>
      <c r="BL616" s="20" t="e">
        <f t="shared" si="328"/>
        <v>#N/A</v>
      </c>
      <c r="BM616" s="20" t="e">
        <f t="shared" si="329"/>
        <v>#N/A</v>
      </c>
      <c r="BN616" s="25" t="e">
        <f t="shared" si="330"/>
        <v>#N/A</v>
      </c>
      <c r="BO616" s="26" t="str">
        <f t="shared" si="331"/>
        <v>0</v>
      </c>
      <c r="BP616" s="21" t="e">
        <f t="shared" si="332"/>
        <v>#VALUE!</v>
      </c>
      <c r="BQ616" s="20" t="e">
        <f t="shared" si="333"/>
        <v>#N/A</v>
      </c>
      <c r="BR616" s="20" t="e">
        <v>#N/A</v>
      </c>
      <c r="BS616" s="9" t="e">
        <v>#N/A</v>
      </c>
      <c r="BT616" s="2" t="e">
        <f t="shared" si="334"/>
        <v>#VALUE!</v>
      </c>
      <c r="BU616" s="2" t="e">
        <f t="shared" si="302"/>
        <v>#N/A</v>
      </c>
      <c r="BV616" s="2" t="e">
        <f t="shared" si="303"/>
        <v>#N/A</v>
      </c>
    </row>
    <row r="617" s="2" customFormat="1" ht="22.95" customHeight="1" spans="1:74">
      <c r="A617" s="9" t="str">
        <f t="shared" si="304"/>
        <v>N 042Induk</v>
      </c>
      <c r="B617" s="9" t="str">
        <f t="shared" si="305"/>
        <v>N 042jurusan 1</v>
      </c>
      <c r="C617" s="9" t="str">
        <f t="shared" si="306"/>
        <v>N 042jurusan 2</v>
      </c>
      <c r="D617" s="9" t="str">
        <f t="shared" si="307"/>
        <v>N 042jurusan 3</v>
      </c>
      <c r="E617" s="9" t="str">
        <f t="shared" si="308"/>
        <v>N 042jurusan 4</v>
      </c>
      <c r="F617" s="10" t="s">
        <v>226</v>
      </c>
      <c r="G617" s="10" t="s">
        <v>101</v>
      </c>
      <c r="H617" s="10" t="s">
        <v>784</v>
      </c>
      <c r="I617" s="10">
        <v>0.88982</v>
      </c>
      <c r="J617" s="10">
        <v>124.11277</v>
      </c>
      <c r="K617" s="10" t="s">
        <v>7465</v>
      </c>
      <c r="L617" s="10" t="s">
        <v>7465</v>
      </c>
      <c r="M617" s="10" t="s">
        <v>7465</v>
      </c>
      <c r="N617" s="14">
        <f t="shared" si="309"/>
        <v>0</v>
      </c>
      <c r="O617" s="15" t="e">
        <f t="shared" si="310"/>
        <v>#VALUE!</v>
      </c>
      <c r="P617" s="15" t="e">
        <f t="shared" si="311"/>
        <v>#VALUE!</v>
      </c>
      <c r="Q617" s="17" t="e">
        <f>VLOOKUP($A617,'DATA PENGUKURAN GARDU'!$A:$BS,42,0)</f>
        <v>#N/A</v>
      </c>
      <c r="R617" s="18" t="e">
        <f t="shared" si="312"/>
        <v>#N/A</v>
      </c>
      <c r="S617" s="17" t="e">
        <f>VLOOKUP($A617,'DATA PENGUKURAN GARDU'!$A:$BS,44,0)</f>
        <v>#N/A</v>
      </c>
      <c r="T617" s="18" t="e">
        <f t="shared" si="313"/>
        <v>#N/A</v>
      </c>
      <c r="U617" s="17" t="e">
        <f>VLOOKUP($A617,'DATA PENGUKURAN GARDU'!$A:$BS,46,0)</f>
        <v>#N/A</v>
      </c>
      <c r="V617" s="18" t="e">
        <f t="shared" si="314"/>
        <v>#N/A</v>
      </c>
      <c r="W617" s="17" t="e">
        <f>VLOOKUP($A617,'DATA PENGUKURAN GARDU'!$A:$BS,48,0)</f>
        <v>#N/A</v>
      </c>
      <c r="X617" s="17" t="e">
        <f>VLOOKUP($A617,'DATA PENGUKURAN GARDU'!$A:$BS,53,0)</f>
        <v>#N/A</v>
      </c>
      <c r="Y617" s="17" t="e">
        <f>VLOOKUP($A617,'DATA PENGUKURAN GARDU'!$A:$BS,54,0)</f>
        <v>#N/A</v>
      </c>
      <c r="Z617" s="17" t="e">
        <f>VLOOKUP($A617,'DATA PENGUKURAN GARDU'!$A:$BS,55,0)</f>
        <v>#N/A</v>
      </c>
      <c r="AA617" s="20" t="e">
        <f>VLOOKUP($B617,'DATA PENGUKURAN GARDU'!$A:$BS,42,0)</f>
        <v>#N/A</v>
      </c>
      <c r="AB617" s="21" t="e">
        <f t="shared" si="315"/>
        <v>#N/A</v>
      </c>
      <c r="AC617" s="20" t="e">
        <f>VLOOKUP($B617,'DATA PENGUKURAN GARDU'!$A:$BS,44,0)</f>
        <v>#N/A</v>
      </c>
      <c r="AD617" s="21" t="e">
        <f t="shared" si="316"/>
        <v>#N/A</v>
      </c>
      <c r="AE617" s="20" t="e">
        <f>VLOOKUP($B617,'DATA PENGUKURAN GARDU'!$A:$BS,46,0)</f>
        <v>#N/A</v>
      </c>
      <c r="AF617" s="21" t="e">
        <f t="shared" si="317"/>
        <v>#N/A</v>
      </c>
      <c r="AG617" s="20" t="e">
        <f>VLOOKUP($B617,'DATA PENGUKURAN GARDU'!$A:$BS,46,0)</f>
        <v>#N/A</v>
      </c>
      <c r="AH617" s="20" t="e">
        <f>VLOOKUP($B617,'DATA PENGUKURAN GARDU'!$A:$BS,53,0)</f>
        <v>#N/A</v>
      </c>
      <c r="AI617" s="20" t="e">
        <f>VLOOKUP($B617,'DATA PENGUKURAN GARDU'!$A:$BS,54,0)</f>
        <v>#N/A</v>
      </c>
      <c r="AJ617" s="17" t="e">
        <f>VLOOKUP($C617,'DATA PENGUKURAN GARDU'!$A:$BS,42,0)</f>
        <v>#N/A</v>
      </c>
      <c r="AK617" s="23" t="e">
        <f t="shared" si="318"/>
        <v>#N/A</v>
      </c>
      <c r="AL617" s="17" t="e">
        <f>VLOOKUP($C617,'DATA PENGUKURAN GARDU'!$A:$BS,44,0)</f>
        <v>#N/A</v>
      </c>
      <c r="AM617" s="23" t="e">
        <f t="shared" si="319"/>
        <v>#N/A</v>
      </c>
      <c r="AN617" s="17" t="e">
        <f>VLOOKUP($C617,'DATA PENGUKURAN GARDU'!$A:$BS,46,0)</f>
        <v>#N/A</v>
      </c>
      <c r="AO617" s="23" t="e">
        <f t="shared" si="320"/>
        <v>#N/A</v>
      </c>
      <c r="AP617" s="17" t="e">
        <f>VLOOKUP($C617,'DATA PENGUKURAN GARDU'!$A:$BS,46,0)</f>
        <v>#N/A</v>
      </c>
      <c r="AQ617" s="17" t="e">
        <f>VLOOKUP($C617,'DATA PENGUKURAN GARDU'!$A:$BS,53,0)</f>
        <v>#N/A</v>
      </c>
      <c r="AR617" s="17" t="e">
        <f>VLOOKUP($C617,'DATA PENGUKURAN GARDU'!$A:$BS,54,0)</f>
        <v>#N/A</v>
      </c>
      <c r="AS617" s="20" t="e">
        <f>VLOOKUP($D617,'DATA PENGUKURAN GARDU'!$A:$BS,42,0)</f>
        <v>#N/A</v>
      </c>
      <c r="AT617" s="21" t="e">
        <f t="shared" si="321"/>
        <v>#N/A</v>
      </c>
      <c r="AU617" s="20" t="e">
        <f>VLOOKUP($D617,'DATA PENGUKURAN GARDU'!$A:$BS,44,0)</f>
        <v>#N/A</v>
      </c>
      <c r="AV617" s="21" t="e">
        <f t="shared" si="322"/>
        <v>#N/A</v>
      </c>
      <c r="AW617" s="20" t="e">
        <f>VLOOKUP($D617,'DATA PENGUKURAN GARDU'!$A:$BS,46,0)</f>
        <v>#N/A</v>
      </c>
      <c r="AX617" s="21" t="e">
        <f t="shared" si="323"/>
        <v>#N/A</v>
      </c>
      <c r="AY617" s="20" t="e">
        <f>VLOOKUP($D617,'DATA PENGUKURAN GARDU'!$A:$BS,46,0)</f>
        <v>#N/A</v>
      </c>
      <c r="AZ617" s="20" t="e">
        <f>VLOOKUP($D617,'DATA PENGUKURAN GARDU'!$A:$BS,53,0)</f>
        <v>#N/A</v>
      </c>
      <c r="BA617" s="20" t="e">
        <f>VLOOKUP($D617,'DATA PENGUKURAN GARDU'!$A:$BS,54,0)</f>
        <v>#N/A</v>
      </c>
      <c r="BB617" s="17" t="e">
        <f>VLOOKUP($E617,'DATA PENGUKURAN GARDU'!$A:$BS,42,0)</f>
        <v>#N/A</v>
      </c>
      <c r="BC617" s="23" t="e">
        <f t="shared" si="324"/>
        <v>#N/A</v>
      </c>
      <c r="BD617" s="17" t="e">
        <f>VLOOKUP($E617,'DATA PENGUKURAN GARDU'!$A:$BS,44,0)</f>
        <v>#N/A</v>
      </c>
      <c r="BE617" s="23" t="e">
        <f t="shared" si="325"/>
        <v>#N/A</v>
      </c>
      <c r="BF617" s="17" t="e">
        <f>VLOOKUP($E617,'DATA PENGUKURAN GARDU'!$A:$BS,46,0)</f>
        <v>#N/A</v>
      </c>
      <c r="BG617" s="23" t="e">
        <f t="shared" si="326"/>
        <v>#N/A</v>
      </c>
      <c r="BH617" s="17" t="e">
        <f>VLOOKUP($E617,'DATA PENGUKURAN GARDU'!$A:$BS,46,0)</f>
        <v>#N/A</v>
      </c>
      <c r="BI617" s="17" t="e">
        <f>VLOOKUP($E617,'DATA PENGUKURAN GARDU'!$A:$BS,53,0)</f>
        <v>#N/A</v>
      </c>
      <c r="BJ617" s="17" t="e">
        <f>VLOOKUP($E617,'DATA PENGUKURAN GARDU'!$A:$BS,54,0)</f>
        <v>#N/A</v>
      </c>
      <c r="BK617" s="20" t="e">
        <f t="shared" si="327"/>
        <v>#N/A</v>
      </c>
      <c r="BL617" s="20" t="e">
        <f t="shared" si="328"/>
        <v>#N/A</v>
      </c>
      <c r="BM617" s="20" t="e">
        <f t="shared" si="329"/>
        <v>#N/A</v>
      </c>
      <c r="BN617" s="25" t="e">
        <f t="shared" si="330"/>
        <v>#N/A</v>
      </c>
      <c r="BO617" s="26" t="str">
        <f t="shared" si="331"/>
        <v>0</v>
      </c>
      <c r="BP617" s="21" t="e">
        <f t="shared" si="332"/>
        <v>#VALUE!</v>
      </c>
      <c r="BQ617" s="20" t="e">
        <f t="shared" si="333"/>
        <v>#N/A</v>
      </c>
      <c r="BR617" s="20" t="e">
        <v>#N/A</v>
      </c>
      <c r="BS617" s="9" t="e">
        <v>#N/A</v>
      </c>
      <c r="BT617" s="2" t="e">
        <f t="shared" si="334"/>
        <v>#VALUE!</v>
      </c>
      <c r="BU617" s="2" t="e">
        <f t="shared" si="302"/>
        <v>#N/A</v>
      </c>
      <c r="BV617" s="2" t="e">
        <f t="shared" si="303"/>
        <v>#N/A</v>
      </c>
    </row>
    <row r="618" s="2" customFormat="1" ht="22.95" customHeight="1" spans="1:74">
      <c r="A618" s="9" t="str">
        <f t="shared" si="304"/>
        <v>N 043Induk</v>
      </c>
      <c r="B618" s="9" t="str">
        <f t="shared" si="305"/>
        <v>N 043jurusan 1</v>
      </c>
      <c r="C618" s="9" t="str">
        <f t="shared" si="306"/>
        <v>N 043jurusan 2</v>
      </c>
      <c r="D618" s="9" t="str">
        <f t="shared" si="307"/>
        <v>N 043jurusan 3</v>
      </c>
      <c r="E618" s="9" t="str">
        <f t="shared" si="308"/>
        <v>N 043jurusan 4</v>
      </c>
      <c r="F618" s="10" t="s">
        <v>226</v>
      </c>
      <c r="G618" s="10" t="s">
        <v>101</v>
      </c>
      <c r="H618" s="10" t="s">
        <v>785</v>
      </c>
      <c r="I618" s="10">
        <v>0.88361</v>
      </c>
      <c r="J618" s="10">
        <v>124.11637</v>
      </c>
      <c r="K618" s="10" t="s">
        <v>7465</v>
      </c>
      <c r="L618" s="10" t="s">
        <v>7465</v>
      </c>
      <c r="M618" s="10" t="s">
        <v>7465</v>
      </c>
      <c r="N618" s="14">
        <f t="shared" si="309"/>
        <v>0</v>
      </c>
      <c r="O618" s="15" t="e">
        <f t="shared" si="310"/>
        <v>#VALUE!</v>
      </c>
      <c r="P618" s="15" t="e">
        <f t="shared" si="311"/>
        <v>#VALUE!</v>
      </c>
      <c r="Q618" s="17" t="e">
        <f>VLOOKUP($A618,'DATA PENGUKURAN GARDU'!$A:$BS,42,0)</f>
        <v>#N/A</v>
      </c>
      <c r="R618" s="18" t="e">
        <f t="shared" si="312"/>
        <v>#N/A</v>
      </c>
      <c r="S618" s="17" t="e">
        <f>VLOOKUP($A618,'DATA PENGUKURAN GARDU'!$A:$BS,44,0)</f>
        <v>#N/A</v>
      </c>
      <c r="T618" s="18" t="e">
        <f t="shared" si="313"/>
        <v>#N/A</v>
      </c>
      <c r="U618" s="17" t="e">
        <f>VLOOKUP($A618,'DATA PENGUKURAN GARDU'!$A:$BS,46,0)</f>
        <v>#N/A</v>
      </c>
      <c r="V618" s="18" t="e">
        <f t="shared" si="314"/>
        <v>#N/A</v>
      </c>
      <c r="W618" s="17" t="e">
        <f>VLOOKUP($A618,'DATA PENGUKURAN GARDU'!$A:$BS,48,0)</f>
        <v>#N/A</v>
      </c>
      <c r="X618" s="17" t="e">
        <f>VLOOKUP($A618,'DATA PENGUKURAN GARDU'!$A:$BS,53,0)</f>
        <v>#N/A</v>
      </c>
      <c r="Y618" s="17" t="e">
        <f>VLOOKUP($A618,'DATA PENGUKURAN GARDU'!$A:$BS,54,0)</f>
        <v>#N/A</v>
      </c>
      <c r="Z618" s="17" t="e">
        <f>VLOOKUP($A618,'DATA PENGUKURAN GARDU'!$A:$BS,55,0)</f>
        <v>#N/A</v>
      </c>
      <c r="AA618" s="20" t="e">
        <f>VLOOKUP($B618,'DATA PENGUKURAN GARDU'!$A:$BS,42,0)</f>
        <v>#N/A</v>
      </c>
      <c r="AB618" s="21" t="e">
        <f t="shared" si="315"/>
        <v>#N/A</v>
      </c>
      <c r="AC618" s="20" t="e">
        <f>VLOOKUP($B618,'DATA PENGUKURAN GARDU'!$A:$BS,44,0)</f>
        <v>#N/A</v>
      </c>
      <c r="AD618" s="21" t="e">
        <f t="shared" si="316"/>
        <v>#N/A</v>
      </c>
      <c r="AE618" s="20" t="e">
        <f>VLOOKUP($B618,'DATA PENGUKURAN GARDU'!$A:$BS,46,0)</f>
        <v>#N/A</v>
      </c>
      <c r="AF618" s="21" t="e">
        <f t="shared" si="317"/>
        <v>#N/A</v>
      </c>
      <c r="AG618" s="20" t="e">
        <f>VLOOKUP($B618,'DATA PENGUKURAN GARDU'!$A:$BS,46,0)</f>
        <v>#N/A</v>
      </c>
      <c r="AH618" s="20" t="e">
        <f>VLOOKUP($B618,'DATA PENGUKURAN GARDU'!$A:$BS,53,0)</f>
        <v>#N/A</v>
      </c>
      <c r="AI618" s="20" t="e">
        <f>VLOOKUP($B618,'DATA PENGUKURAN GARDU'!$A:$BS,54,0)</f>
        <v>#N/A</v>
      </c>
      <c r="AJ618" s="17" t="e">
        <f>VLOOKUP($C618,'DATA PENGUKURAN GARDU'!$A:$BS,42,0)</f>
        <v>#N/A</v>
      </c>
      <c r="AK618" s="23" t="e">
        <f t="shared" si="318"/>
        <v>#N/A</v>
      </c>
      <c r="AL618" s="17" t="e">
        <f>VLOOKUP($C618,'DATA PENGUKURAN GARDU'!$A:$BS,44,0)</f>
        <v>#N/A</v>
      </c>
      <c r="AM618" s="23" t="e">
        <f t="shared" si="319"/>
        <v>#N/A</v>
      </c>
      <c r="AN618" s="17" t="e">
        <f>VLOOKUP($C618,'DATA PENGUKURAN GARDU'!$A:$BS,46,0)</f>
        <v>#N/A</v>
      </c>
      <c r="AO618" s="23" t="e">
        <f t="shared" si="320"/>
        <v>#N/A</v>
      </c>
      <c r="AP618" s="17" t="e">
        <f>VLOOKUP($C618,'DATA PENGUKURAN GARDU'!$A:$BS,46,0)</f>
        <v>#N/A</v>
      </c>
      <c r="AQ618" s="17" t="e">
        <f>VLOOKUP($C618,'DATA PENGUKURAN GARDU'!$A:$BS,53,0)</f>
        <v>#N/A</v>
      </c>
      <c r="AR618" s="17" t="e">
        <f>VLOOKUP($C618,'DATA PENGUKURAN GARDU'!$A:$BS,54,0)</f>
        <v>#N/A</v>
      </c>
      <c r="AS618" s="20" t="e">
        <f>VLOOKUP($D618,'DATA PENGUKURAN GARDU'!$A:$BS,42,0)</f>
        <v>#N/A</v>
      </c>
      <c r="AT618" s="21" t="e">
        <f t="shared" si="321"/>
        <v>#N/A</v>
      </c>
      <c r="AU618" s="20" t="e">
        <f>VLOOKUP($D618,'DATA PENGUKURAN GARDU'!$A:$BS,44,0)</f>
        <v>#N/A</v>
      </c>
      <c r="AV618" s="21" t="e">
        <f t="shared" si="322"/>
        <v>#N/A</v>
      </c>
      <c r="AW618" s="20" t="e">
        <f>VLOOKUP($D618,'DATA PENGUKURAN GARDU'!$A:$BS,46,0)</f>
        <v>#N/A</v>
      </c>
      <c r="AX618" s="21" t="e">
        <f t="shared" si="323"/>
        <v>#N/A</v>
      </c>
      <c r="AY618" s="20" t="e">
        <f>VLOOKUP($D618,'DATA PENGUKURAN GARDU'!$A:$BS,46,0)</f>
        <v>#N/A</v>
      </c>
      <c r="AZ618" s="20" t="e">
        <f>VLOOKUP($D618,'DATA PENGUKURAN GARDU'!$A:$BS,53,0)</f>
        <v>#N/A</v>
      </c>
      <c r="BA618" s="20" t="e">
        <f>VLOOKUP($D618,'DATA PENGUKURAN GARDU'!$A:$BS,54,0)</f>
        <v>#N/A</v>
      </c>
      <c r="BB618" s="17" t="e">
        <f>VLOOKUP($E618,'DATA PENGUKURAN GARDU'!$A:$BS,42,0)</f>
        <v>#N/A</v>
      </c>
      <c r="BC618" s="23" t="e">
        <f t="shared" si="324"/>
        <v>#N/A</v>
      </c>
      <c r="BD618" s="17" t="e">
        <f>VLOOKUP($E618,'DATA PENGUKURAN GARDU'!$A:$BS,44,0)</f>
        <v>#N/A</v>
      </c>
      <c r="BE618" s="23" t="e">
        <f t="shared" si="325"/>
        <v>#N/A</v>
      </c>
      <c r="BF618" s="17" t="e">
        <f>VLOOKUP($E618,'DATA PENGUKURAN GARDU'!$A:$BS,46,0)</f>
        <v>#N/A</v>
      </c>
      <c r="BG618" s="23" t="e">
        <f t="shared" si="326"/>
        <v>#N/A</v>
      </c>
      <c r="BH618" s="17" t="e">
        <f>VLOOKUP($E618,'DATA PENGUKURAN GARDU'!$A:$BS,46,0)</f>
        <v>#N/A</v>
      </c>
      <c r="BI618" s="17" t="e">
        <f>VLOOKUP($E618,'DATA PENGUKURAN GARDU'!$A:$BS,53,0)</f>
        <v>#N/A</v>
      </c>
      <c r="BJ618" s="17" t="e">
        <f>VLOOKUP($E618,'DATA PENGUKURAN GARDU'!$A:$BS,54,0)</f>
        <v>#N/A</v>
      </c>
      <c r="BK618" s="20" t="e">
        <f t="shared" si="327"/>
        <v>#N/A</v>
      </c>
      <c r="BL618" s="20" t="e">
        <f t="shared" si="328"/>
        <v>#N/A</v>
      </c>
      <c r="BM618" s="20" t="e">
        <f t="shared" si="329"/>
        <v>#N/A</v>
      </c>
      <c r="BN618" s="25" t="e">
        <f t="shared" si="330"/>
        <v>#N/A</v>
      </c>
      <c r="BO618" s="26" t="str">
        <f t="shared" si="331"/>
        <v>0</v>
      </c>
      <c r="BP618" s="21" t="e">
        <f t="shared" si="332"/>
        <v>#VALUE!</v>
      </c>
      <c r="BQ618" s="20" t="e">
        <f t="shared" si="333"/>
        <v>#N/A</v>
      </c>
      <c r="BR618" s="20" t="e">
        <v>#N/A</v>
      </c>
      <c r="BS618" s="9" t="e">
        <v>#N/A</v>
      </c>
      <c r="BT618" s="2" t="e">
        <f t="shared" si="334"/>
        <v>#VALUE!</v>
      </c>
      <c r="BU618" s="2" t="e">
        <f t="shared" si="302"/>
        <v>#N/A</v>
      </c>
      <c r="BV618" s="2" t="e">
        <f t="shared" si="303"/>
        <v>#N/A</v>
      </c>
    </row>
    <row r="619" s="2" customFormat="1" ht="22.95" customHeight="1" spans="1:74">
      <c r="A619" s="9" t="str">
        <f t="shared" si="304"/>
        <v>L-009Induk</v>
      </c>
      <c r="B619" s="9" t="str">
        <f t="shared" si="305"/>
        <v>L-009jurusan 1</v>
      </c>
      <c r="C619" s="9" t="str">
        <f t="shared" si="306"/>
        <v>L-009jurusan 2</v>
      </c>
      <c r="D619" s="9" t="str">
        <f t="shared" si="307"/>
        <v>L-009jurusan 3</v>
      </c>
      <c r="E619" s="9" t="str">
        <f t="shared" si="308"/>
        <v>L-009jurusan 4</v>
      </c>
      <c r="F619" s="10" t="s">
        <v>46</v>
      </c>
      <c r="G619" s="10" t="s">
        <v>22</v>
      </c>
      <c r="H619" s="10" t="s">
        <v>786</v>
      </c>
      <c r="I619" s="10">
        <v>0.36322</v>
      </c>
      <c r="J619" s="10">
        <v>123.96816</v>
      </c>
      <c r="K619" s="10" t="s">
        <v>7465</v>
      </c>
      <c r="L619" s="10" t="s">
        <v>7465</v>
      </c>
      <c r="M619" s="10" t="s">
        <v>7465</v>
      </c>
      <c r="N619" s="14">
        <f t="shared" si="309"/>
        <v>0</v>
      </c>
      <c r="O619" s="15" t="e">
        <f t="shared" si="310"/>
        <v>#VALUE!</v>
      </c>
      <c r="P619" s="15" t="e">
        <f t="shared" si="311"/>
        <v>#VALUE!</v>
      </c>
      <c r="Q619" s="17" t="e">
        <f>VLOOKUP($A619,'DATA PENGUKURAN GARDU'!$A:$BS,42,0)</f>
        <v>#N/A</v>
      </c>
      <c r="R619" s="18" t="e">
        <f t="shared" si="312"/>
        <v>#N/A</v>
      </c>
      <c r="S619" s="17" t="e">
        <f>VLOOKUP($A619,'DATA PENGUKURAN GARDU'!$A:$BS,44,0)</f>
        <v>#N/A</v>
      </c>
      <c r="T619" s="18" t="e">
        <f t="shared" si="313"/>
        <v>#N/A</v>
      </c>
      <c r="U619" s="17" t="e">
        <f>VLOOKUP($A619,'DATA PENGUKURAN GARDU'!$A:$BS,46,0)</f>
        <v>#N/A</v>
      </c>
      <c r="V619" s="18" t="e">
        <f t="shared" si="314"/>
        <v>#N/A</v>
      </c>
      <c r="W619" s="17" t="e">
        <f>VLOOKUP($A619,'DATA PENGUKURAN GARDU'!$A:$BS,48,0)</f>
        <v>#N/A</v>
      </c>
      <c r="X619" s="17" t="e">
        <f>VLOOKUP($A619,'DATA PENGUKURAN GARDU'!$A:$BS,53,0)</f>
        <v>#N/A</v>
      </c>
      <c r="Y619" s="17" t="e">
        <f>VLOOKUP($A619,'DATA PENGUKURAN GARDU'!$A:$BS,54,0)</f>
        <v>#N/A</v>
      </c>
      <c r="Z619" s="17" t="e">
        <f>VLOOKUP($A619,'DATA PENGUKURAN GARDU'!$A:$BS,55,0)</f>
        <v>#N/A</v>
      </c>
      <c r="AA619" s="20" t="e">
        <f>VLOOKUP($B619,'DATA PENGUKURAN GARDU'!$A:$BS,42,0)</f>
        <v>#N/A</v>
      </c>
      <c r="AB619" s="21" t="e">
        <f t="shared" si="315"/>
        <v>#N/A</v>
      </c>
      <c r="AC619" s="20" t="e">
        <f>VLOOKUP($B619,'DATA PENGUKURAN GARDU'!$A:$BS,44,0)</f>
        <v>#N/A</v>
      </c>
      <c r="AD619" s="21" t="e">
        <f t="shared" si="316"/>
        <v>#N/A</v>
      </c>
      <c r="AE619" s="20" t="e">
        <f>VLOOKUP($B619,'DATA PENGUKURAN GARDU'!$A:$BS,46,0)</f>
        <v>#N/A</v>
      </c>
      <c r="AF619" s="21" t="e">
        <f t="shared" si="317"/>
        <v>#N/A</v>
      </c>
      <c r="AG619" s="20" t="e">
        <f>VLOOKUP($B619,'DATA PENGUKURAN GARDU'!$A:$BS,46,0)</f>
        <v>#N/A</v>
      </c>
      <c r="AH619" s="20" t="e">
        <f>VLOOKUP($B619,'DATA PENGUKURAN GARDU'!$A:$BS,53,0)</f>
        <v>#N/A</v>
      </c>
      <c r="AI619" s="20" t="e">
        <f>VLOOKUP($B619,'DATA PENGUKURAN GARDU'!$A:$BS,54,0)</f>
        <v>#N/A</v>
      </c>
      <c r="AJ619" s="17" t="e">
        <f>VLOOKUP($C619,'DATA PENGUKURAN GARDU'!$A:$BS,42,0)</f>
        <v>#N/A</v>
      </c>
      <c r="AK619" s="23" t="e">
        <f t="shared" si="318"/>
        <v>#N/A</v>
      </c>
      <c r="AL619" s="17" t="e">
        <f>VLOOKUP($C619,'DATA PENGUKURAN GARDU'!$A:$BS,44,0)</f>
        <v>#N/A</v>
      </c>
      <c r="AM619" s="23" t="e">
        <f t="shared" si="319"/>
        <v>#N/A</v>
      </c>
      <c r="AN619" s="17" t="e">
        <f>VLOOKUP($C619,'DATA PENGUKURAN GARDU'!$A:$BS,46,0)</f>
        <v>#N/A</v>
      </c>
      <c r="AO619" s="23" t="e">
        <f t="shared" si="320"/>
        <v>#N/A</v>
      </c>
      <c r="AP619" s="17" t="e">
        <f>VLOOKUP($C619,'DATA PENGUKURAN GARDU'!$A:$BS,46,0)</f>
        <v>#N/A</v>
      </c>
      <c r="AQ619" s="17" t="e">
        <f>VLOOKUP($C619,'DATA PENGUKURAN GARDU'!$A:$BS,53,0)</f>
        <v>#N/A</v>
      </c>
      <c r="AR619" s="17" t="e">
        <f>VLOOKUP($C619,'DATA PENGUKURAN GARDU'!$A:$BS,54,0)</f>
        <v>#N/A</v>
      </c>
      <c r="AS619" s="20" t="e">
        <f>VLOOKUP($D619,'DATA PENGUKURAN GARDU'!$A:$BS,42,0)</f>
        <v>#N/A</v>
      </c>
      <c r="AT619" s="21" t="e">
        <f t="shared" si="321"/>
        <v>#N/A</v>
      </c>
      <c r="AU619" s="20" t="e">
        <f>VLOOKUP($D619,'DATA PENGUKURAN GARDU'!$A:$BS,44,0)</f>
        <v>#N/A</v>
      </c>
      <c r="AV619" s="21" t="e">
        <f t="shared" si="322"/>
        <v>#N/A</v>
      </c>
      <c r="AW619" s="20" t="e">
        <f>VLOOKUP($D619,'DATA PENGUKURAN GARDU'!$A:$BS,46,0)</f>
        <v>#N/A</v>
      </c>
      <c r="AX619" s="21" t="e">
        <f t="shared" si="323"/>
        <v>#N/A</v>
      </c>
      <c r="AY619" s="20" t="e">
        <f>VLOOKUP($D619,'DATA PENGUKURAN GARDU'!$A:$BS,46,0)</f>
        <v>#N/A</v>
      </c>
      <c r="AZ619" s="20" t="e">
        <f>VLOOKUP($D619,'DATA PENGUKURAN GARDU'!$A:$BS,53,0)</f>
        <v>#N/A</v>
      </c>
      <c r="BA619" s="20" t="e">
        <f>VLOOKUP($D619,'DATA PENGUKURAN GARDU'!$A:$BS,54,0)</f>
        <v>#N/A</v>
      </c>
      <c r="BB619" s="17" t="e">
        <f>VLOOKUP($E619,'DATA PENGUKURAN GARDU'!$A:$BS,42,0)</f>
        <v>#N/A</v>
      </c>
      <c r="BC619" s="23" t="e">
        <f t="shared" si="324"/>
        <v>#N/A</v>
      </c>
      <c r="BD619" s="17" t="e">
        <f>VLOOKUP($E619,'DATA PENGUKURAN GARDU'!$A:$BS,44,0)</f>
        <v>#N/A</v>
      </c>
      <c r="BE619" s="23" t="e">
        <f t="shared" si="325"/>
        <v>#N/A</v>
      </c>
      <c r="BF619" s="17" t="e">
        <f>VLOOKUP($E619,'DATA PENGUKURAN GARDU'!$A:$BS,46,0)</f>
        <v>#N/A</v>
      </c>
      <c r="BG619" s="23" t="e">
        <f t="shared" si="326"/>
        <v>#N/A</v>
      </c>
      <c r="BH619" s="17" t="e">
        <f>VLOOKUP($E619,'DATA PENGUKURAN GARDU'!$A:$BS,46,0)</f>
        <v>#N/A</v>
      </c>
      <c r="BI619" s="17" t="e">
        <f>VLOOKUP($E619,'DATA PENGUKURAN GARDU'!$A:$BS,53,0)</f>
        <v>#N/A</v>
      </c>
      <c r="BJ619" s="17" t="e">
        <f>VLOOKUP($E619,'DATA PENGUKURAN GARDU'!$A:$BS,54,0)</f>
        <v>#N/A</v>
      </c>
      <c r="BK619" s="20" t="e">
        <f t="shared" si="327"/>
        <v>#N/A</v>
      </c>
      <c r="BL619" s="20" t="e">
        <f t="shared" si="328"/>
        <v>#N/A</v>
      </c>
      <c r="BM619" s="20" t="e">
        <f t="shared" si="329"/>
        <v>#N/A</v>
      </c>
      <c r="BN619" s="25" t="e">
        <f t="shared" si="330"/>
        <v>#N/A</v>
      </c>
      <c r="BO619" s="26" t="str">
        <f t="shared" si="331"/>
        <v>0</v>
      </c>
      <c r="BP619" s="21" t="e">
        <f t="shared" si="332"/>
        <v>#VALUE!</v>
      </c>
      <c r="BQ619" s="20" t="e">
        <f t="shared" si="333"/>
        <v>#N/A</v>
      </c>
      <c r="BR619" s="20" t="e">
        <v>#N/A</v>
      </c>
      <c r="BS619" s="9" t="e">
        <v>#N/A</v>
      </c>
      <c r="BT619" s="2" t="e">
        <f t="shared" si="334"/>
        <v>#VALUE!</v>
      </c>
      <c r="BU619" s="2" t="e">
        <f t="shared" si="302"/>
        <v>#N/A</v>
      </c>
      <c r="BV619" s="2" t="e">
        <f t="shared" si="303"/>
        <v>#N/A</v>
      </c>
    </row>
    <row r="620" s="2" customFormat="1" ht="22.95" customHeight="1" spans="1:74">
      <c r="A620" s="9" t="str">
        <f t="shared" si="304"/>
        <v>L-016Induk</v>
      </c>
      <c r="B620" s="9" t="str">
        <f t="shared" si="305"/>
        <v>L-016jurusan 1</v>
      </c>
      <c r="C620" s="9" t="str">
        <f t="shared" si="306"/>
        <v>L-016jurusan 2</v>
      </c>
      <c r="D620" s="9" t="str">
        <f t="shared" si="307"/>
        <v>L-016jurusan 3</v>
      </c>
      <c r="E620" s="9" t="str">
        <f t="shared" si="308"/>
        <v>L-016jurusan 4</v>
      </c>
      <c r="F620" s="10" t="s">
        <v>46</v>
      </c>
      <c r="G620" s="10" t="s">
        <v>22</v>
      </c>
      <c r="H620" s="10" t="s">
        <v>787</v>
      </c>
      <c r="I620" s="10">
        <v>0.3825</v>
      </c>
      <c r="J620" s="10">
        <v>123.97542</v>
      </c>
      <c r="K620" s="10" t="s">
        <v>7465</v>
      </c>
      <c r="L620" s="10" t="s">
        <v>7465</v>
      </c>
      <c r="M620" s="10" t="s">
        <v>7465</v>
      </c>
      <c r="N620" s="14">
        <f t="shared" si="309"/>
        <v>0</v>
      </c>
      <c r="O620" s="15" t="e">
        <f t="shared" si="310"/>
        <v>#VALUE!</v>
      </c>
      <c r="P620" s="15" t="e">
        <f t="shared" si="311"/>
        <v>#VALUE!</v>
      </c>
      <c r="Q620" s="17" t="e">
        <f>VLOOKUP($A620,'DATA PENGUKURAN GARDU'!$A:$BS,42,0)</f>
        <v>#N/A</v>
      </c>
      <c r="R620" s="18" t="e">
        <f t="shared" si="312"/>
        <v>#N/A</v>
      </c>
      <c r="S620" s="17" t="e">
        <f>VLOOKUP($A620,'DATA PENGUKURAN GARDU'!$A:$BS,44,0)</f>
        <v>#N/A</v>
      </c>
      <c r="T620" s="18" t="e">
        <f t="shared" si="313"/>
        <v>#N/A</v>
      </c>
      <c r="U620" s="17" t="e">
        <f>VLOOKUP($A620,'DATA PENGUKURAN GARDU'!$A:$BS,46,0)</f>
        <v>#N/A</v>
      </c>
      <c r="V620" s="18" t="e">
        <f t="shared" si="314"/>
        <v>#N/A</v>
      </c>
      <c r="W620" s="17" t="e">
        <f>VLOOKUP($A620,'DATA PENGUKURAN GARDU'!$A:$BS,48,0)</f>
        <v>#N/A</v>
      </c>
      <c r="X620" s="17" t="e">
        <f>VLOOKUP($A620,'DATA PENGUKURAN GARDU'!$A:$BS,53,0)</f>
        <v>#N/A</v>
      </c>
      <c r="Y620" s="17" t="e">
        <f>VLOOKUP($A620,'DATA PENGUKURAN GARDU'!$A:$BS,54,0)</f>
        <v>#N/A</v>
      </c>
      <c r="Z620" s="17" t="e">
        <f>VLOOKUP($A620,'DATA PENGUKURAN GARDU'!$A:$BS,55,0)</f>
        <v>#N/A</v>
      </c>
      <c r="AA620" s="20" t="e">
        <f>VLOOKUP($B620,'DATA PENGUKURAN GARDU'!$A:$BS,42,0)</f>
        <v>#N/A</v>
      </c>
      <c r="AB620" s="21" t="e">
        <f t="shared" si="315"/>
        <v>#N/A</v>
      </c>
      <c r="AC620" s="20" t="e">
        <f>VLOOKUP($B620,'DATA PENGUKURAN GARDU'!$A:$BS,44,0)</f>
        <v>#N/A</v>
      </c>
      <c r="AD620" s="21" t="e">
        <f t="shared" si="316"/>
        <v>#N/A</v>
      </c>
      <c r="AE620" s="20" t="e">
        <f>VLOOKUP($B620,'DATA PENGUKURAN GARDU'!$A:$BS,46,0)</f>
        <v>#N/A</v>
      </c>
      <c r="AF620" s="21" t="e">
        <f t="shared" si="317"/>
        <v>#N/A</v>
      </c>
      <c r="AG620" s="20" t="e">
        <f>VLOOKUP($B620,'DATA PENGUKURAN GARDU'!$A:$BS,46,0)</f>
        <v>#N/A</v>
      </c>
      <c r="AH620" s="20" t="e">
        <f>VLOOKUP($B620,'DATA PENGUKURAN GARDU'!$A:$BS,53,0)</f>
        <v>#N/A</v>
      </c>
      <c r="AI620" s="20" t="e">
        <f>VLOOKUP($B620,'DATA PENGUKURAN GARDU'!$A:$BS,54,0)</f>
        <v>#N/A</v>
      </c>
      <c r="AJ620" s="17" t="e">
        <f>VLOOKUP($C620,'DATA PENGUKURAN GARDU'!$A:$BS,42,0)</f>
        <v>#N/A</v>
      </c>
      <c r="AK620" s="23" t="e">
        <f t="shared" si="318"/>
        <v>#N/A</v>
      </c>
      <c r="AL620" s="17" t="e">
        <f>VLOOKUP($C620,'DATA PENGUKURAN GARDU'!$A:$BS,44,0)</f>
        <v>#N/A</v>
      </c>
      <c r="AM620" s="23" t="e">
        <f t="shared" si="319"/>
        <v>#N/A</v>
      </c>
      <c r="AN620" s="17" t="e">
        <f>VLOOKUP($C620,'DATA PENGUKURAN GARDU'!$A:$BS,46,0)</f>
        <v>#N/A</v>
      </c>
      <c r="AO620" s="23" t="e">
        <f t="shared" si="320"/>
        <v>#N/A</v>
      </c>
      <c r="AP620" s="17" t="e">
        <f>VLOOKUP($C620,'DATA PENGUKURAN GARDU'!$A:$BS,46,0)</f>
        <v>#N/A</v>
      </c>
      <c r="AQ620" s="17" t="e">
        <f>VLOOKUP($C620,'DATA PENGUKURAN GARDU'!$A:$BS,53,0)</f>
        <v>#N/A</v>
      </c>
      <c r="AR620" s="17" t="e">
        <f>VLOOKUP($C620,'DATA PENGUKURAN GARDU'!$A:$BS,54,0)</f>
        <v>#N/A</v>
      </c>
      <c r="AS620" s="20" t="e">
        <f>VLOOKUP($D620,'DATA PENGUKURAN GARDU'!$A:$BS,42,0)</f>
        <v>#N/A</v>
      </c>
      <c r="AT620" s="21" t="e">
        <f t="shared" si="321"/>
        <v>#N/A</v>
      </c>
      <c r="AU620" s="20" t="e">
        <f>VLOOKUP($D620,'DATA PENGUKURAN GARDU'!$A:$BS,44,0)</f>
        <v>#N/A</v>
      </c>
      <c r="AV620" s="21" t="e">
        <f t="shared" si="322"/>
        <v>#N/A</v>
      </c>
      <c r="AW620" s="20" t="e">
        <f>VLOOKUP($D620,'DATA PENGUKURAN GARDU'!$A:$BS,46,0)</f>
        <v>#N/A</v>
      </c>
      <c r="AX620" s="21" t="e">
        <f t="shared" si="323"/>
        <v>#N/A</v>
      </c>
      <c r="AY620" s="20" t="e">
        <f>VLOOKUP($D620,'DATA PENGUKURAN GARDU'!$A:$BS,46,0)</f>
        <v>#N/A</v>
      </c>
      <c r="AZ620" s="20" t="e">
        <f>VLOOKUP($D620,'DATA PENGUKURAN GARDU'!$A:$BS,53,0)</f>
        <v>#N/A</v>
      </c>
      <c r="BA620" s="20" t="e">
        <f>VLOOKUP($D620,'DATA PENGUKURAN GARDU'!$A:$BS,54,0)</f>
        <v>#N/A</v>
      </c>
      <c r="BB620" s="17" t="e">
        <f>VLOOKUP($E620,'DATA PENGUKURAN GARDU'!$A:$BS,42,0)</f>
        <v>#N/A</v>
      </c>
      <c r="BC620" s="23" t="e">
        <f t="shared" si="324"/>
        <v>#N/A</v>
      </c>
      <c r="BD620" s="17" t="e">
        <f>VLOOKUP($E620,'DATA PENGUKURAN GARDU'!$A:$BS,44,0)</f>
        <v>#N/A</v>
      </c>
      <c r="BE620" s="23" t="e">
        <f t="shared" si="325"/>
        <v>#N/A</v>
      </c>
      <c r="BF620" s="17" t="e">
        <f>VLOOKUP($E620,'DATA PENGUKURAN GARDU'!$A:$BS,46,0)</f>
        <v>#N/A</v>
      </c>
      <c r="BG620" s="23" t="e">
        <f t="shared" si="326"/>
        <v>#N/A</v>
      </c>
      <c r="BH620" s="17" t="e">
        <f>VLOOKUP($E620,'DATA PENGUKURAN GARDU'!$A:$BS,46,0)</f>
        <v>#N/A</v>
      </c>
      <c r="BI620" s="17" t="e">
        <f>VLOOKUP($E620,'DATA PENGUKURAN GARDU'!$A:$BS,53,0)</f>
        <v>#N/A</v>
      </c>
      <c r="BJ620" s="17" t="e">
        <f>VLOOKUP($E620,'DATA PENGUKURAN GARDU'!$A:$BS,54,0)</f>
        <v>#N/A</v>
      </c>
      <c r="BK620" s="20" t="e">
        <f t="shared" si="327"/>
        <v>#N/A</v>
      </c>
      <c r="BL620" s="20" t="e">
        <f t="shared" si="328"/>
        <v>#N/A</v>
      </c>
      <c r="BM620" s="20" t="e">
        <f t="shared" si="329"/>
        <v>#N/A</v>
      </c>
      <c r="BN620" s="25" t="e">
        <f t="shared" si="330"/>
        <v>#N/A</v>
      </c>
      <c r="BO620" s="26" t="str">
        <f t="shared" si="331"/>
        <v>0</v>
      </c>
      <c r="BP620" s="21" t="e">
        <f t="shared" si="332"/>
        <v>#VALUE!</v>
      </c>
      <c r="BQ620" s="20" t="e">
        <f t="shared" si="333"/>
        <v>#N/A</v>
      </c>
      <c r="BR620" s="20" t="e">
        <v>#N/A</v>
      </c>
      <c r="BS620" s="9" t="e">
        <v>#N/A</v>
      </c>
      <c r="BT620" s="2" t="e">
        <f t="shared" si="334"/>
        <v>#VALUE!</v>
      </c>
      <c r="BU620" s="2" t="e">
        <f t="shared" si="302"/>
        <v>#N/A</v>
      </c>
      <c r="BV620" s="2" t="e">
        <f t="shared" si="303"/>
        <v>#N/A</v>
      </c>
    </row>
    <row r="621" s="2" customFormat="1" ht="22.95" customHeight="1" spans="1:74">
      <c r="A621" s="9" t="str">
        <f t="shared" si="304"/>
        <v>L-018Induk</v>
      </c>
      <c r="B621" s="9" t="str">
        <f t="shared" si="305"/>
        <v>L-018jurusan 1</v>
      </c>
      <c r="C621" s="9" t="str">
        <f t="shared" si="306"/>
        <v>L-018jurusan 2</v>
      </c>
      <c r="D621" s="9" t="str">
        <f t="shared" si="307"/>
        <v>L-018jurusan 3</v>
      </c>
      <c r="E621" s="9" t="str">
        <f t="shared" si="308"/>
        <v>L-018jurusan 4</v>
      </c>
      <c r="F621" s="10" t="s">
        <v>46</v>
      </c>
      <c r="G621" s="10" t="s">
        <v>22</v>
      </c>
      <c r="H621" s="10" t="s">
        <v>788</v>
      </c>
      <c r="I621" s="10">
        <v>0.38377</v>
      </c>
      <c r="J621" s="10">
        <v>123.98287</v>
      </c>
      <c r="K621" s="10" t="s">
        <v>7465</v>
      </c>
      <c r="L621" s="10" t="s">
        <v>7465</v>
      </c>
      <c r="M621" s="10" t="s">
        <v>7465</v>
      </c>
      <c r="N621" s="14">
        <f t="shared" si="309"/>
        <v>0</v>
      </c>
      <c r="O621" s="15" t="e">
        <f t="shared" si="310"/>
        <v>#VALUE!</v>
      </c>
      <c r="P621" s="15" t="e">
        <f t="shared" si="311"/>
        <v>#VALUE!</v>
      </c>
      <c r="Q621" s="17" t="e">
        <f>VLOOKUP($A621,'DATA PENGUKURAN GARDU'!$A:$BS,42,0)</f>
        <v>#N/A</v>
      </c>
      <c r="R621" s="18" t="e">
        <f t="shared" si="312"/>
        <v>#N/A</v>
      </c>
      <c r="S621" s="17" t="e">
        <f>VLOOKUP($A621,'DATA PENGUKURAN GARDU'!$A:$BS,44,0)</f>
        <v>#N/A</v>
      </c>
      <c r="T621" s="18" t="e">
        <f t="shared" si="313"/>
        <v>#N/A</v>
      </c>
      <c r="U621" s="17" t="e">
        <f>VLOOKUP($A621,'DATA PENGUKURAN GARDU'!$A:$BS,46,0)</f>
        <v>#N/A</v>
      </c>
      <c r="V621" s="18" t="e">
        <f t="shared" si="314"/>
        <v>#N/A</v>
      </c>
      <c r="W621" s="17" t="e">
        <f>VLOOKUP($A621,'DATA PENGUKURAN GARDU'!$A:$BS,48,0)</f>
        <v>#N/A</v>
      </c>
      <c r="X621" s="17" t="e">
        <f>VLOOKUP($A621,'DATA PENGUKURAN GARDU'!$A:$BS,53,0)</f>
        <v>#N/A</v>
      </c>
      <c r="Y621" s="17" t="e">
        <f>VLOOKUP($A621,'DATA PENGUKURAN GARDU'!$A:$BS,54,0)</f>
        <v>#N/A</v>
      </c>
      <c r="Z621" s="17" t="e">
        <f>VLOOKUP($A621,'DATA PENGUKURAN GARDU'!$A:$BS,55,0)</f>
        <v>#N/A</v>
      </c>
      <c r="AA621" s="20" t="e">
        <f>VLOOKUP($B621,'DATA PENGUKURAN GARDU'!$A:$BS,42,0)</f>
        <v>#N/A</v>
      </c>
      <c r="AB621" s="21" t="e">
        <f t="shared" si="315"/>
        <v>#N/A</v>
      </c>
      <c r="AC621" s="20" t="e">
        <f>VLOOKUP($B621,'DATA PENGUKURAN GARDU'!$A:$BS,44,0)</f>
        <v>#N/A</v>
      </c>
      <c r="AD621" s="21" t="e">
        <f t="shared" si="316"/>
        <v>#N/A</v>
      </c>
      <c r="AE621" s="20" t="e">
        <f>VLOOKUP($B621,'DATA PENGUKURAN GARDU'!$A:$BS,46,0)</f>
        <v>#N/A</v>
      </c>
      <c r="AF621" s="21" t="e">
        <f t="shared" si="317"/>
        <v>#N/A</v>
      </c>
      <c r="AG621" s="20" t="e">
        <f>VLOOKUP($B621,'DATA PENGUKURAN GARDU'!$A:$BS,46,0)</f>
        <v>#N/A</v>
      </c>
      <c r="AH621" s="20" t="e">
        <f>VLOOKUP($B621,'DATA PENGUKURAN GARDU'!$A:$BS,53,0)</f>
        <v>#N/A</v>
      </c>
      <c r="AI621" s="20" t="e">
        <f>VLOOKUP($B621,'DATA PENGUKURAN GARDU'!$A:$BS,54,0)</f>
        <v>#N/A</v>
      </c>
      <c r="AJ621" s="17" t="e">
        <f>VLOOKUP($C621,'DATA PENGUKURAN GARDU'!$A:$BS,42,0)</f>
        <v>#N/A</v>
      </c>
      <c r="AK621" s="23" t="e">
        <f t="shared" si="318"/>
        <v>#N/A</v>
      </c>
      <c r="AL621" s="17" t="e">
        <f>VLOOKUP($C621,'DATA PENGUKURAN GARDU'!$A:$BS,44,0)</f>
        <v>#N/A</v>
      </c>
      <c r="AM621" s="23" t="e">
        <f t="shared" si="319"/>
        <v>#N/A</v>
      </c>
      <c r="AN621" s="17" t="e">
        <f>VLOOKUP($C621,'DATA PENGUKURAN GARDU'!$A:$BS,46,0)</f>
        <v>#N/A</v>
      </c>
      <c r="AO621" s="23" t="e">
        <f t="shared" si="320"/>
        <v>#N/A</v>
      </c>
      <c r="AP621" s="17" t="e">
        <f>VLOOKUP($C621,'DATA PENGUKURAN GARDU'!$A:$BS,46,0)</f>
        <v>#N/A</v>
      </c>
      <c r="AQ621" s="17" t="e">
        <f>VLOOKUP($C621,'DATA PENGUKURAN GARDU'!$A:$BS,53,0)</f>
        <v>#N/A</v>
      </c>
      <c r="AR621" s="17" t="e">
        <f>VLOOKUP($C621,'DATA PENGUKURAN GARDU'!$A:$BS,54,0)</f>
        <v>#N/A</v>
      </c>
      <c r="AS621" s="20" t="e">
        <f>VLOOKUP($D621,'DATA PENGUKURAN GARDU'!$A:$BS,42,0)</f>
        <v>#N/A</v>
      </c>
      <c r="AT621" s="21" t="e">
        <f t="shared" si="321"/>
        <v>#N/A</v>
      </c>
      <c r="AU621" s="20" t="e">
        <f>VLOOKUP($D621,'DATA PENGUKURAN GARDU'!$A:$BS,44,0)</f>
        <v>#N/A</v>
      </c>
      <c r="AV621" s="21" t="e">
        <f t="shared" si="322"/>
        <v>#N/A</v>
      </c>
      <c r="AW621" s="20" t="e">
        <f>VLOOKUP($D621,'DATA PENGUKURAN GARDU'!$A:$BS,46,0)</f>
        <v>#N/A</v>
      </c>
      <c r="AX621" s="21" t="e">
        <f t="shared" si="323"/>
        <v>#N/A</v>
      </c>
      <c r="AY621" s="20" t="e">
        <f>VLOOKUP($D621,'DATA PENGUKURAN GARDU'!$A:$BS,46,0)</f>
        <v>#N/A</v>
      </c>
      <c r="AZ621" s="20" t="e">
        <f>VLOOKUP($D621,'DATA PENGUKURAN GARDU'!$A:$BS,53,0)</f>
        <v>#N/A</v>
      </c>
      <c r="BA621" s="20" t="e">
        <f>VLOOKUP($D621,'DATA PENGUKURAN GARDU'!$A:$BS,54,0)</f>
        <v>#N/A</v>
      </c>
      <c r="BB621" s="17" t="e">
        <f>VLOOKUP($E621,'DATA PENGUKURAN GARDU'!$A:$BS,42,0)</f>
        <v>#N/A</v>
      </c>
      <c r="BC621" s="23" t="e">
        <f t="shared" si="324"/>
        <v>#N/A</v>
      </c>
      <c r="BD621" s="17" t="e">
        <f>VLOOKUP($E621,'DATA PENGUKURAN GARDU'!$A:$BS,44,0)</f>
        <v>#N/A</v>
      </c>
      <c r="BE621" s="23" t="e">
        <f t="shared" si="325"/>
        <v>#N/A</v>
      </c>
      <c r="BF621" s="17" t="e">
        <f>VLOOKUP($E621,'DATA PENGUKURAN GARDU'!$A:$BS,46,0)</f>
        <v>#N/A</v>
      </c>
      <c r="BG621" s="23" t="e">
        <f t="shared" si="326"/>
        <v>#N/A</v>
      </c>
      <c r="BH621" s="17" t="e">
        <f>VLOOKUP($E621,'DATA PENGUKURAN GARDU'!$A:$BS,46,0)</f>
        <v>#N/A</v>
      </c>
      <c r="BI621" s="17" t="e">
        <f>VLOOKUP($E621,'DATA PENGUKURAN GARDU'!$A:$BS,53,0)</f>
        <v>#N/A</v>
      </c>
      <c r="BJ621" s="17" t="e">
        <f>VLOOKUP($E621,'DATA PENGUKURAN GARDU'!$A:$BS,54,0)</f>
        <v>#N/A</v>
      </c>
      <c r="BK621" s="20" t="e">
        <f t="shared" si="327"/>
        <v>#N/A</v>
      </c>
      <c r="BL621" s="20" t="e">
        <f t="shared" si="328"/>
        <v>#N/A</v>
      </c>
      <c r="BM621" s="20" t="e">
        <f t="shared" si="329"/>
        <v>#N/A</v>
      </c>
      <c r="BN621" s="25" t="e">
        <f t="shared" si="330"/>
        <v>#N/A</v>
      </c>
      <c r="BO621" s="26" t="str">
        <f t="shared" si="331"/>
        <v>0</v>
      </c>
      <c r="BP621" s="21" t="e">
        <f t="shared" si="332"/>
        <v>#VALUE!</v>
      </c>
      <c r="BQ621" s="20" t="e">
        <f t="shared" si="333"/>
        <v>#N/A</v>
      </c>
      <c r="BR621" s="20" t="e">
        <v>#N/A</v>
      </c>
      <c r="BS621" s="9" t="e">
        <v>#N/A</v>
      </c>
      <c r="BT621" s="2" t="e">
        <f t="shared" si="334"/>
        <v>#VALUE!</v>
      </c>
      <c r="BU621" s="2" t="e">
        <f t="shared" si="302"/>
        <v>#N/A</v>
      </c>
      <c r="BV621" s="2" t="e">
        <f t="shared" si="303"/>
        <v>#N/A</v>
      </c>
    </row>
    <row r="622" s="2" customFormat="1" ht="22.95" customHeight="1" spans="1:74">
      <c r="A622" s="9" t="str">
        <f t="shared" si="304"/>
        <v>NL 006Induk</v>
      </c>
      <c r="B622" s="9" t="str">
        <f t="shared" si="305"/>
        <v>NL 006jurusan 1</v>
      </c>
      <c r="C622" s="9" t="str">
        <f t="shared" si="306"/>
        <v>NL 006jurusan 2</v>
      </c>
      <c r="D622" s="9" t="str">
        <f t="shared" si="307"/>
        <v>NL 006jurusan 3</v>
      </c>
      <c r="E622" s="9" t="str">
        <f t="shared" si="308"/>
        <v>NL 006jurusan 4</v>
      </c>
      <c r="F622" s="10" t="s">
        <v>226</v>
      </c>
      <c r="G622" s="10" t="s">
        <v>101</v>
      </c>
      <c r="H622" s="10" t="s">
        <v>789</v>
      </c>
      <c r="I622" s="10">
        <v>0.87665</v>
      </c>
      <c r="J622" s="10">
        <v>124.07961</v>
      </c>
      <c r="K622" s="10" t="s">
        <v>7465</v>
      </c>
      <c r="L622" s="10" t="s">
        <v>7465</v>
      </c>
      <c r="M622" s="10" t="s">
        <v>7465</v>
      </c>
      <c r="N622" s="14">
        <f t="shared" si="309"/>
        <v>0</v>
      </c>
      <c r="O622" s="15" t="e">
        <f t="shared" si="310"/>
        <v>#VALUE!</v>
      </c>
      <c r="P622" s="15" t="e">
        <f t="shared" si="311"/>
        <v>#VALUE!</v>
      </c>
      <c r="Q622" s="17" t="e">
        <f>VLOOKUP($A622,'DATA PENGUKURAN GARDU'!$A:$BS,42,0)</f>
        <v>#N/A</v>
      </c>
      <c r="R622" s="18" t="e">
        <f t="shared" si="312"/>
        <v>#N/A</v>
      </c>
      <c r="S622" s="17" t="e">
        <f>VLOOKUP($A622,'DATA PENGUKURAN GARDU'!$A:$BS,44,0)</f>
        <v>#N/A</v>
      </c>
      <c r="T622" s="18" t="e">
        <f t="shared" si="313"/>
        <v>#N/A</v>
      </c>
      <c r="U622" s="17" t="e">
        <f>VLOOKUP($A622,'DATA PENGUKURAN GARDU'!$A:$BS,46,0)</f>
        <v>#N/A</v>
      </c>
      <c r="V622" s="18" t="e">
        <f t="shared" si="314"/>
        <v>#N/A</v>
      </c>
      <c r="W622" s="17" t="e">
        <f>VLOOKUP($A622,'DATA PENGUKURAN GARDU'!$A:$BS,48,0)</f>
        <v>#N/A</v>
      </c>
      <c r="X622" s="17" t="e">
        <f>VLOOKUP($A622,'DATA PENGUKURAN GARDU'!$A:$BS,53,0)</f>
        <v>#N/A</v>
      </c>
      <c r="Y622" s="17" t="e">
        <f>VLOOKUP($A622,'DATA PENGUKURAN GARDU'!$A:$BS,54,0)</f>
        <v>#N/A</v>
      </c>
      <c r="Z622" s="17" t="e">
        <f>VLOOKUP($A622,'DATA PENGUKURAN GARDU'!$A:$BS,55,0)</f>
        <v>#N/A</v>
      </c>
      <c r="AA622" s="20" t="e">
        <f>VLOOKUP($B622,'DATA PENGUKURAN GARDU'!$A:$BS,42,0)</f>
        <v>#N/A</v>
      </c>
      <c r="AB622" s="21" t="e">
        <f t="shared" si="315"/>
        <v>#N/A</v>
      </c>
      <c r="AC622" s="20" t="e">
        <f>VLOOKUP($B622,'DATA PENGUKURAN GARDU'!$A:$BS,44,0)</f>
        <v>#N/A</v>
      </c>
      <c r="AD622" s="21" t="e">
        <f t="shared" si="316"/>
        <v>#N/A</v>
      </c>
      <c r="AE622" s="20" t="e">
        <f>VLOOKUP($B622,'DATA PENGUKURAN GARDU'!$A:$BS,46,0)</f>
        <v>#N/A</v>
      </c>
      <c r="AF622" s="21" t="e">
        <f t="shared" si="317"/>
        <v>#N/A</v>
      </c>
      <c r="AG622" s="20" t="e">
        <f>VLOOKUP($B622,'DATA PENGUKURAN GARDU'!$A:$BS,46,0)</f>
        <v>#N/A</v>
      </c>
      <c r="AH622" s="20" t="e">
        <f>VLOOKUP($B622,'DATA PENGUKURAN GARDU'!$A:$BS,53,0)</f>
        <v>#N/A</v>
      </c>
      <c r="AI622" s="20" t="e">
        <f>VLOOKUP($B622,'DATA PENGUKURAN GARDU'!$A:$BS,54,0)</f>
        <v>#N/A</v>
      </c>
      <c r="AJ622" s="17" t="e">
        <f>VLOOKUP($C622,'DATA PENGUKURAN GARDU'!$A:$BS,42,0)</f>
        <v>#N/A</v>
      </c>
      <c r="AK622" s="23" t="e">
        <f t="shared" si="318"/>
        <v>#N/A</v>
      </c>
      <c r="AL622" s="17" t="e">
        <f>VLOOKUP($C622,'DATA PENGUKURAN GARDU'!$A:$BS,44,0)</f>
        <v>#N/A</v>
      </c>
      <c r="AM622" s="23" t="e">
        <f t="shared" si="319"/>
        <v>#N/A</v>
      </c>
      <c r="AN622" s="17" t="e">
        <f>VLOOKUP($C622,'DATA PENGUKURAN GARDU'!$A:$BS,46,0)</f>
        <v>#N/A</v>
      </c>
      <c r="AO622" s="23" t="e">
        <f t="shared" si="320"/>
        <v>#N/A</v>
      </c>
      <c r="AP622" s="17" t="e">
        <f>VLOOKUP($C622,'DATA PENGUKURAN GARDU'!$A:$BS,46,0)</f>
        <v>#N/A</v>
      </c>
      <c r="AQ622" s="17" t="e">
        <f>VLOOKUP($C622,'DATA PENGUKURAN GARDU'!$A:$BS,53,0)</f>
        <v>#N/A</v>
      </c>
      <c r="AR622" s="17" t="e">
        <f>VLOOKUP($C622,'DATA PENGUKURAN GARDU'!$A:$BS,54,0)</f>
        <v>#N/A</v>
      </c>
      <c r="AS622" s="20" t="e">
        <f>VLOOKUP($D622,'DATA PENGUKURAN GARDU'!$A:$BS,42,0)</f>
        <v>#N/A</v>
      </c>
      <c r="AT622" s="21" t="e">
        <f t="shared" si="321"/>
        <v>#N/A</v>
      </c>
      <c r="AU622" s="20" t="e">
        <f>VLOOKUP($D622,'DATA PENGUKURAN GARDU'!$A:$BS,44,0)</f>
        <v>#N/A</v>
      </c>
      <c r="AV622" s="21" t="e">
        <f t="shared" si="322"/>
        <v>#N/A</v>
      </c>
      <c r="AW622" s="20" t="e">
        <f>VLOOKUP($D622,'DATA PENGUKURAN GARDU'!$A:$BS,46,0)</f>
        <v>#N/A</v>
      </c>
      <c r="AX622" s="21" t="e">
        <f t="shared" si="323"/>
        <v>#N/A</v>
      </c>
      <c r="AY622" s="20" t="e">
        <f>VLOOKUP($D622,'DATA PENGUKURAN GARDU'!$A:$BS,46,0)</f>
        <v>#N/A</v>
      </c>
      <c r="AZ622" s="20" t="e">
        <f>VLOOKUP($D622,'DATA PENGUKURAN GARDU'!$A:$BS,53,0)</f>
        <v>#N/A</v>
      </c>
      <c r="BA622" s="20" t="e">
        <f>VLOOKUP($D622,'DATA PENGUKURAN GARDU'!$A:$BS,54,0)</f>
        <v>#N/A</v>
      </c>
      <c r="BB622" s="17" t="e">
        <f>VLOOKUP($E622,'DATA PENGUKURAN GARDU'!$A:$BS,42,0)</f>
        <v>#N/A</v>
      </c>
      <c r="BC622" s="23" t="e">
        <f t="shared" si="324"/>
        <v>#N/A</v>
      </c>
      <c r="BD622" s="17" t="e">
        <f>VLOOKUP($E622,'DATA PENGUKURAN GARDU'!$A:$BS,44,0)</f>
        <v>#N/A</v>
      </c>
      <c r="BE622" s="23" t="e">
        <f t="shared" si="325"/>
        <v>#N/A</v>
      </c>
      <c r="BF622" s="17" t="e">
        <f>VLOOKUP($E622,'DATA PENGUKURAN GARDU'!$A:$BS,46,0)</f>
        <v>#N/A</v>
      </c>
      <c r="BG622" s="23" t="e">
        <f t="shared" si="326"/>
        <v>#N/A</v>
      </c>
      <c r="BH622" s="17" t="e">
        <f>VLOOKUP($E622,'DATA PENGUKURAN GARDU'!$A:$BS,46,0)</f>
        <v>#N/A</v>
      </c>
      <c r="BI622" s="17" t="e">
        <f>VLOOKUP($E622,'DATA PENGUKURAN GARDU'!$A:$BS,53,0)</f>
        <v>#N/A</v>
      </c>
      <c r="BJ622" s="17" t="e">
        <f>VLOOKUP($E622,'DATA PENGUKURAN GARDU'!$A:$BS,54,0)</f>
        <v>#N/A</v>
      </c>
      <c r="BK622" s="20" t="e">
        <f t="shared" si="327"/>
        <v>#N/A</v>
      </c>
      <c r="BL622" s="20" t="e">
        <f t="shared" si="328"/>
        <v>#N/A</v>
      </c>
      <c r="BM622" s="20" t="e">
        <f t="shared" si="329"/>
        <v>#N/A</v>
      </c>
      <c r="BN622" s="25" t="e">
        <f t="shared" si="330"/>
        <v>#N/A</v>
      </c>
      <c r="BO622" s="26" t="str">
        <f t="shared" si="331"/>
        <v>0</v>
      </c>
      <c r="BP622" s="21" t="e">
        <f t="shared" si="332"/>
        <v>#VALUE!</v>
      </c>
      <c r="BQ622" s="20" t="e">
        <f t="shared" si="333"/>
        <v>#N/A</v>
      </c>
      <c r="BR622" s="20" t="e">
        <v>#N/A</v>
      </c>
      <c r="BS622" s="9" t="e">
        <v>#N/A</v>
      </c>
      <c r="BT622" s="2" t="e">
        <f t="shared" si="334"/>
        <v>#VALUE!</v>
      </c>
      <c r="BU622" s="2" t="e">
        <f t="shared" si="302"/>
        <v>#N/A</v>
      </c>
      <c r="BV622" s="2" t="e">
        <f t="shared" si="303"/>
        <v>#N/A</v>
      </c>
    </row>
    <row r="623" s="2" customFormat="1" ht="22.95" customHeight="1" spans="1:74">
      <c r="A623" s="9" t="str">
        <f t="shared" si="304"/>
        <v>NL 009Induk</v>
      </c>
      <c r="B623" s="9" t="str">
        <f t="shared" si="305"/>
        <v>NL 009jurusan 1</v>
      </c>
      <c r="C623" s="9" t="str">
        <f t="shared" si="306"/>
        <v>NL 009jurusan 2</v>
      </c>
      <c r="D623" s="9" t="str">
        <f t="shared" si="307"/>
        <v>NL 009jurusan 3</v>
      </c>
      <c r="E623" s="9" t="str">
        <f t="shared" si="308"/>
        <v>NL 009jurusan 4</v>
      </c>
      <c r="F623" s="10" t="s">
        <v>226</v>
      </c>
      <c r="G623" s="10" t="s">
        <v>101</v>
      </c>
      <c r="H623" s="10" t="s">
        <v>790</v>
      </c>
      <c r="I623" s="10">
        <v>0.88106</v>
      </c>
      <c r="J623" s="10">
        <v>124.09777</v>
      </c>
      <c r="K623" s="10" t="s">
        <v>7465</v>
      </c>
      <c r="L623" s="10" t="s">
        <v>7465</v>
      </c>
      <c r="M623" s="10" t="s">
        <v>7465</v>
      </c>
      <c r="N623" s="14">
        <f t="shared" si="309"/>
        <v>0</v>
      </c>
      <c r="O623" s="15" t="e">
        <f t="shared" si="310"/>
        <v>#VALUE!</v>
      </c>
      <c r="P623" s="15" t="e">
        <f t="shared" si="311"/>
        <v>#VALUE!</v>
      </c>
      <c r="Q623" s="17" t="e">
        <f>VLOOKUP($A623,'DATA PENGUKURAN GARDU'!$A:$BS,42,0)</f>
        <v>#N/A</v>
      </c>
      <c r="R623" s="18" t="e">
        <f t="shared" si="312"/>
        <v>#N/A</v>
      </c>
      <c r="S623" s="17" t="e">
        <f>VLOOKUP($A623,'DATA PENGUKURAN GARDU'!$A:$BS,44,0)</f>
        <v>#N/A</v>
      </c>
      <c r="T623" s="18" t="e">
        <f t="shared" si="313"/>
        <v>#N/A</v>
      </c>
      <c r="U623" s="17" t="e">
        <f>VLOOKUP($A623,'DATA PENGUKURAN GARDU'!$A:$BS,46,0)</f>
        <v>#N/A</v>
      </c>
      <c r="V623" s="18" t="e">
        <f t="shared" si="314"/>
        <v>#N/A</v>
      </c>
      <c r="W623" s="17" t="e">
        <f>VLOOKUP($A623,'DATA PENGUKURAN GARDU'!$A:$BS,48,0)</f>
        <v>#N/A</v>
      </c>
      <c r="X623" s="17" t="e">
        <f>VLOOKUP($A623,'DATA PENGUKURAN GARDU'!$A:$BS,53,0)</f>
        <v>#N/A</v>
      </c>
      <c r="Y623" s="17" t="e">
        <f>VLOOKUP($A623,'DATA PENGUKURAN GARDU'!$A:$BS,54,0)</f>
        <v>#N/A</v>
      </c>
      <c r="Z623" s="17" t="e">
        <f>VLOOKUP($A623,'DATA PENGUKURAN GARDU'!$A:$BS,55,0)</f>
        <v>#N/A</v>
      </c>
      <c r="AA623" s="20" t="e">
        <f>VLOOKUP($B623,'DATA PENGUKURAN GARDU'!$A:$BS,42,0)</f>
        <v>#N/A</v>
      </c>
      <c r="AB623" s="21" t="e">
        <f t="shared" si="315"/>
        <v>#N/A</v>
      </c>
      <c r="AC623" s="20" t="e">
        <f>VLOOKUP($B623,'DATA PENGUKURAN GARDU'!$A:$BS,44,0)</f>
        <v>#N/A</v>
      </c>
      <c r="AD623" s="21" t="e">
        <f t="shared" si="316"/>
        <v>#N/A</v>
      </c>
      <c r="AE623" s="20" t="e">
        <f>VLOOKUP($B623,'DATA PENGUKURAN GARDU'!$A:$BS,46,0)</f>
        <v>#N/A</v>
      </c>
      <c r="AF623" s="21" t="e">
        <f t="shared" si="317"/>
        <v>#N/A</v>
      </c>
      <c r="AG623" s="20" t="e">
        <f>VLOOKUP($B623,'DATA PENGUKURAN GARDU'!$A:$BS,46,0)</f>
        <v>#N/A</v>
      </c>
      <c r="AH623" s="20" t="e">
        <f>VLOOKUP($B623,'DATA PENGUKURAN GARDU'!$A:$BS,53,0)</f>
        <v>#N/A</v>
      </c>
      <c r="AI623" s="20" t="e">
        <f>VLOOKUP($B623,'DATA PENGUKURAN GARDU'!$A:$BS,54,0)</f>
        <v>#N/A</v>
      </c>
      <c r="AJ623" s="17" t="e">
        <f>VLOOKUP($C623,'DATA PENGUKURAN GARDU'!$A:$BS,42,0)</f>
        <v>#N/A</v>
      </c>
      <c r="AK623" s="23" t="e">
        <f t="shared" si="318"/>
        <v>#N/A</v>
      </c>
      <c r="AL623" s="17" t="e">
        <f>VLOOKUP($C623,'DATA PENGUKURAN GARDU'!$A:$BS,44,0)</f>
        <v>#N/A</v>
      </c>
      <c r="AM623" s="23" t="e">
        <f t="shared" si="319"/>
        <v>#N/A</v>
      </c>
      <c r="AN623" s="17" t="e">
        <f>VLOOKUP($C623,'DATA PENGUKURAN GARDU'!$A:$BS,46,0)</f>
        <v>#N/A</v>
      </c>
      <c r="AO623" s="23" t="e">
        <f t="shared" si="320"/>
        <v>#N/A</v>
      </c>
      <c r="AP623" s="17" t="e">
        <f>VLOOKUP($C623,'DATA PENGUKURAN GARDU'!$A:$BS,46,0)</f>
        <v>#N/A</v>
      </c>
      <c r="AQ623" s="17" t="e">
        <f>VLOOKUP($C623,'DATA PENGUKURAN GARDU'!$A:$BS,53,0)</f>
        <v>#N/A</v>
      </c>
      <c r="AR623" s="17" t="e">
        <f>VLOOKUP($C623,'DATA PENGUKURAN GARDU'!$A:$BS,54,0)</f>
        <v>#N/A</v>
      </c>
      <c r="AS623" s="20" t="e">
        <f>VLOOKUP($D623,'DATA PENGUKURAN GARDU'!$A:$BS,42,0)</f>
        <v>#N/A</v>
      </c>
      <c r="AT623" s="21" t="e">
        <f t="shared" si="321"/>
        <v>#N/A</v>
      </c>
      <c r="AU623" s="20" t="e">
        <f>VLOOKUP($D623,'DATA PENGUKURAN GARDU'!$A:$BS,44,0)</f>
        <v>#N/A</v>
      </c>
      <c r="AV623" s="21" t="e">
        <f t="shared" si="322"/>
        <v>#N/A</v>
      </c>
      <c r="AW623" s="20" t="e">
        <f>VLOOKUP($D623,'DATA PENGUKURAN GARDU'!$A:$BS,46,0)</f>
        <v>#N/A</v>
      </c>
      <c r="AX623" s="21" t="e">
        <f t="shared" si="323"/>
        <v>#N/A</v>
      </c>
      <c r="AY623" s="20" t="e">
        <f>VLOOKUP($D623,'DATA PENGUKURAN GARDU'!$A:$BS,46,0)</f>
        <v>#N/A</v>
      </c>
      <c r="AZ623" s="20" t="e">
        <f>VLOOKUP($D623,'DATA PENGUKURAN GARDU'!$A:$BS,53,0)</f>
        <v>#N/A</v>
      </c>
      <c r="BA623" s="20" t="e">
        <f>VLOOKUP($D623,'DATA PENGUKURAN GARDU'!$A:$BS,54,0)</f>
        <v>#N/A</v>
      </c>
      <c r="BB623" s="17" t="e">
        <f>VLOOKUP($E623,'DATA PENGUKURAN GARDU'!$A:$BS,42,0)</f>
        <v>#N/A</v>
      </c>
      <c r="BC623" s="23" t="e">
        <f t="shared" si="324"/>
        <v>#N/A</v>
      </c>
      <c r="BD623" s="17" t="e">
        <f>VLOOKUP($E623,'DATA PENGUKURAN GARDU'!$A:$BS,44,0)</f>
        <v>#N/A</v>
      </c>
      <c r="BE623" s="23" t="e">
        <f t="shared" si="325"/>
        <v>#N/A</v>
      </c>
      <c r="BF623" s="17" t="e">
        <f>VLOOKUP($E623,'DATA PENGUKURAN GARDU'!$A:$BS,46,0)</f>
        <v>#N/A</v>
      </c>
      <c r="BG623" s="23" t="e">
        <f t="shared" si="326"/>
        <v>#N/A</v>
      </c>
      <c r="BH623" s="17" t="e">
        <f>VLOOKUP($E623,'DATA PENGUKURAN GARDU'!$A:$BS,46,0)</f>
        <v>#N/A</v>
      </c>
      <c r="BI623" s="17" t="e">
        <f>VLOOKUP($E623,'DATA PENGUKURAN GARDU'!$A:$BS,53,0)</f>
        <v>#N/A</v>
      </c>
      <c r="BJ623" s="17" t="e">
        <f>VLOOKUP($E623,'DATA PENGUKURAN GARDU'!$A:$BS,54,0)</f>
        <v>#N/A</v>
      </c>
      <c r="BK623" s="20" t="e">
        <f t="shared" si="327"/>
        <v>#N/A</v>
      </c>
      <c r="BL623" s="20" t="e">
        <f t="shared" si="328"/>
        <v>#N/A</v>
      </c>
      <c r="BM623" s="20" t="e">
        <f t="shared" si="329"/>
        <v>#N/A</v>
      </c>
      <c r="BN623" s="25" t="e">
        <f t="shared" si="330"/>
        <v>#N/A</v>
      </c>
      <c r="BO623" s="26" t="str">
        <f t="shared" si="331"/>
        <v>0</v>
      </c>
      <c r="BP623" s="21" t="e">
        <f t="shared" si="332"/>
        <v>#VALUE!</v>
      </c>
      <c r="BQ623" s="20" t="e">
        <f t="shared" si="333"/>
        <v>#N/A</v>
      </c>
      <c r="BR623" s="20" t="e">
        <v>#N/A</v>
      </c>
      <c r="BS623" s="9" t="e">
        <v>#N/A</v>
      </c>
      <c r="BT623" s="2" t="e">
        <f t="shared" si="334"/>
        <v>#VALUE!</v>
      </c>
      <c r="BU623" s="2" t="e">
        <f t="shared" si="302"/>
        <v>#N/A</v>
      </c>
      <c r="BV623" s="2" t="e">
        <f t="shared" si="303"/>
        <v>#N/A</v>
      </c>
    </row>
    <row r="624" s="2" customFormat="1" ht="22.95" customHeight="1" spans="1:74">
      <c r="A624" s="9" t="str">
        <f t="shared" si="304"/>
        <v>K-241Induk</v>
      </c>
      <c r="B624" s="9" t="str">
        <f t="shared" si="305"/>
        <v>K-241jurusan 1</v>
      </c>
      <c r="C624" s="9" t="str">
        <f t="shared" si="306"/>
        <v>K-241jurusan 2</v>
      </c>
      <c r="D624" s="9" t="str">
        <f t="shared" si="307"/>
        <v>K-241jurusan 3</v>
      </c>
      <c r="E624" s="9" t="str">
        <f t="shared" si="308"/>
        <v>K-241jurusan 4</v>
      </c>
      <c r="F624" s="10" t="s">
        <v>136</v>
      </c>
      <c r="G624" s="10" t="s">
        <v>132</v>
      </c>
      <c r="H624" s="10" t="s">
        <v>791</v>
      </c>
      <c r="I624" s="10">
        <v>0.707168</v>
      </c>
      <c r="J624" s="10">
        <v>124.303503</v>
      </c>
      <c r="K624" s="10" t="s">
        <v>7465</v>
      </c>
      <c r="L624" s="10" t="s">
        <v>7465</v>
      </c>
      <c r="M624" s="10" t="s">
        <v>7465</v>
      </c>
      <c r="N624" s="14">
        <f t="shared" si="309"/>
        <v>0</v>
      </c>
      <c r="O624" s="15" t="e">
        <f t="shared" si="310"/>
        <v>#VALUE!</v>
      </c>
      <c r="P624" s="15" t="e">
        <f t="shared" si="311"/>
        <v>#VALUE!</v>
      </c>
      <c r="Q624" s="17" t="e">
        <f>VLOOKUP($A624,'DATA PENGUKURAN GARDU'!$A:$BS,42,0)</f>
        <v>#N/A</v>
      </c>
      <c r="R624" s="18" t="e">
        <f t="shared" si="312"/>
        <v>#N/A</v>
      </c>
      <c r="S624" s="17" t="e">
        <f>VLOOKUP($A624,'DATA PENGUKURAN GARDU'!$A:$BS,44,0)</f>
        <v>#N/A</v>
      </c>
      <c r="T624" s="18" t="e">
        <f t="shared" si="313"/>
        <v>#N/A</v>
      </c>
      <c r="U624" s="17" t="e">
        <f>VLOOKUP($A624,'DATA PENGUKURAN GARDU'!$A:$BS,46,0)</f>
        <v>#N/A</v>
      </c>
      <c r="V624" s="18" t="e">
        <f t="shared" si="314"/>
        <v>#N/A</v>
      </c>
      <c r="W624" s="17" t="e">
        <f>VLOOKUP($A624,'DATA PENGUKURAN GARDU'!$A:$BS,48,0)</f>
        <v>#N/A</v>
      </c>
      <c r="X624" s="17" t="e">
        <f>VLOOKUP($A624,'DATA PENGUKURAN GARDU'!$A:$BS,53,0)</f>
        <v>#N/A</v>
      </c>
      <c r="Y624" s="17" t="e">
        <f>VLOOKUP($A624,'DATA PENGUKURAN GARDU'!$A:$BS,54,0)</f>
        <v>#N/A</v>
      </c>
      <c r="Z624" s="17" t="e">
        <f>VLOOKUP($A624,'DATA PENGUKURAN GARDU'!$A:$BS,55,0)</f>
        <v>#N/A</v>
      </c>
      <c r="AA624" s="20" t="e">
        <f>VLOOKUP($B624,'DATA PENGUKURAN GARDU'!$A:$BS,42,0)</f>
        <v>#N/A</v>
      </c>
      <c r="AB624" s="21" t="e">
        <f t="shared" si="315"/>
        <v>#N/A</v>
      </c>
      <c r="AC624" s="20" t="e">
        <f>VLOOKUP($B624,'DATA PENGUKURAN GARDU'!$A:$BS,44,0)</f>
        <v>#N/A</v>
      </c>
      <c r="AD624" s="21" t="e">
        <f t="shared" si="316"/>
        <v>#N/A</v>
      </c>
      <c r="AE624" s="20" t="e">
        <f>VLOOKUP($B624,'DATA PENGUKURAN GARDU'!$A:$BS,46,0)</f>
        <v>#N/A</v>
      </c>
      <c r="AF624" s="21" t="e">
        <f t="shared" si="317"/>
        <v>#N/A</v>
      </c>
      <c r="AG624" s="20" t="e">
        <f>VLOOKUP($B624,'DATA PENGUKURAN GARDU'!$A:$BS,46,0)</f>
        <v>#N/A</v>
      </c>
      <c r="AH624" s="20" t="e">
        <f>VLOOKUP($B624,'DATA PENGUKURAN GARDU'!$A:$BS,53,0)</f>
        <v>#N/A</v>
      </c>
      <c r="AI624" s="20" t="e">
        <f>VLOOKUP($B624,'DATA PENGUKURAN GARDU'!$A:$BS,54,0)</f>
        <v>#N/A</v>
      </c>
      <c r="AJ624" s="17" t="e">
        <f>VLOOKUP($C624,'DATA PENGUKURAN GARDU'!$A:$BS,42,0)</f>
        <v>#N/A</v>
      </c>
      <c r="AK624" s="23" t="e">
        <f t="shared" si="318"/>
        <v>#N/A</v>
      </c>
      <c r="AL624" s="17" t="e">
        <f>VLOOKUP($C624,'DATA PENGUKURAN GARDU'!$A:$BS,44,0)</f>
        <v>#N/A</v>
      </c>
      <c r="AM624" s="23" t="e">
        <f t="shared" si="319"/>
        <v>#N/A</v>
      </c>
      <c r="AN624" s="17" t="e">
        <f>VLOOKUP($C624,'DATA PENGUKURAN GARDU'!$A:$BS,46,0)</f>
        <v>#N/A</v>
      </c>
      <c r="AO624" s="23" t="e">
        <f t="shared" si="320"/>
        <v>#N/A</v>
      </c>
      <c r="AP624" s="17" t="e">
        <f>VLOOKUP($C624,'DATA PENGUKURAN GARDU'!$A:$BS,46,0)</f>
        <v>#N/A</v>
      </c>
      <c r="AQ624" s="17" t="e">
        <f>VLOOKUP($C624,'DATA PENGUKURAN GARDU'!$A:$BS,53,0)</f>
        <v>#N/A</v>
      </c>
      <c r="AR624" s="17" t="e">
        <f>VLOOKUP($C624,'DATA PENGUKURAN GARDU'!$A:$BS,54,0)</f>
        <v>#N/A</v>
      </c>
      <c r="AS624" s="20" t="e">
        <f>VLOOKUP($D624,'DATA PENGUKURAN GARDU'!$A:$BS,42,0)</f>
        <v>#N/A</v>
      </c>
      <c r="AT624" s="21" t="e">
        <f t="shared" si="321"/>
        <v>#N/A</v>
      </c>
      <c r="AU624" s="20" t="e">
        <f>VLOOKUP($D624,'DATA PENGUKURAN GARDU'!$A:$BS,44,0)</f>
        <v>#N/A</v>
      </c>
      <c r="AV624" s="21" t="e">
        <f t="shared" si="322"/>
        <v>#N/A</v>
      </c>
      <c r="AW624" s="20" t="e">
        <f>VLOOKUP($D624,'DATA PENGUKURAN GARDU'!$A:$BS,46,0)</f>
        <v>#N/A</v>
      </c>
      <c r="AX624" s="21" t="e">
        <f t="shared" si="323"/>
        <v>#N/A</v>
      </c>
      <c r="AY624" s="20" t="e">
        <f>VLOOKUP($D624,'DATA PENGUKURAN GARDU'!$A:$BS,46,0)</f>
        <v>#N/A</v>
      </c>
      <c r="AZ624" s="20" t="e">
        <f>VLOOKUP($D624,'DATA PENGUKURAN GARDU'!$A:$BS,53,0)</f>
        <v>#N/A</v>
      </c>
      <c r="BA624" s="20" t="e">
        <f>VLOOKUP($D624,'DATA PENGUKURAN GARDU'!$A:$BS,54,0)</f>
        <v>#N/A</v>
      </c>
      <c r="BB624" s="17" t="e">
        <f>VLOOKUP($E624,'DATA PENGUKURAN GARDU'!$A:$BS,42,0)</f>
        <v>#N/A</v>
      </c>
      <c r="BC624" s="23" t="e">
        <f t="shared" si="324"/>
        <v>#N/A</v>
      </c>
      <c r="BD624" s="17" t="e">
        <f>VLOOKUP($E624,'DATA PENGUKURAN GARDU'!$A:$BS,44,0)</f>
        <v>#N/A</v>
      </c>
      <c r="BE624" s="23" t="e">
        <f t="shared" si="325"/>
        <v>#N/A</v>
      </c>
      <c r="BF624" s="17" t="e">
        <f>VLOOKUP($E624,'DATA PENGUKURAN GARDU'!$A:$BS,46,0)</f>
        <v>#N/A</v>
      </c>
      <c r="BG624" s="23" t="e">
        <f t="shared" si="326"/>
        <v>#N/A</v>
      </c>
      <c r="BH624" s="17" t="e">
        <f>VLOOKUP($E624,'DATA PENGUKURAN GARDU'!$A:$BS,46,0)</f>
        <v>#N/A</v>
      </c>
      <c r="BI624" s="17" t="e">
        <f>VLOOKUP($E624,'DATA PENGUKURAN GARDU'!$A:$BS,53,0)</f>
        <v>#N/A</v>
      </c>
      <c r="BJ624" s="17" t="e">
        <f>VLOOKUP($E624,'DATA PENGUKURAN GARDU'!$A:$BS,54,0)</f>
        <v>#N/A</v>
      </c>
      <c r="BK624" s="20" t="e">
        <f t="shared" si="327"/>
        <v>#N/A</v>
      </c>
      <c r="BL624" s="20" t="e">
        <f t="shared" si="328"/>
        <v>#N/A</v>
      </c>
      <c r="BM624" s="20" t="e">
        <f t="shared" si="329"/>
        <v>#N/A</v>
      </c>
      <c r="BN624" s="25" t="e">
        <f t="shared" si="330"/>
        <v>#N/A</v>
      </c>
      <c r="BO624" s="26" t="str">
        <f t="shared" si="331"/>
        <v>0</v>
      </c>
      <c r="BP624" s="21" t="e">
        <f t="shared" si="332"/>
        <v>#VALUE!</v>
      </c>
      <c r="BQ624" s="20" t="e">
        <f t="shared" si="333"/>
        <v>#N/A</v>
      </c>
      <c r="BR624" s="20" t="e">
        <v>#N/A</v>
      </c>
      <c r="BS624" s="9" t="e">
        <v>#N/A</v>
      </c>
      <c r="BT624" s="2" t="e">
        <f t="shared" si="334"/>
        <v>#VALUE!</v>
      </c>
      <c r="BU624" s="2" t="e">
        <f t="shared" si="302"/>
        <v>#N/A</v>
      </c>
      <c r="BV624" s="2" t="e">
        <f t="shared" si="303"/>
        <v>#N/A</v>
      </c>
    </row>
    <row r="625" s="2" customFormat="1" ht="22.95" customHeight="1" spans="1:74">
      <c r="A625" s="9" t="str">
        <f t="shared" si="304"/>
        <v>K-242Induk</v>
      </c>
      <c r="B625" s="9" t="str">
        <f t="shared" si="305"/>
        <v>K-242jurusan 1</v>
      </c>
      <c r="C625" s="9" t="str">
        <f t="shared" si="306"/>
        <v>K-242jurusan 2</v>
      </c>
      <c r="D625" s="9" t="str">
        <f t="shared" si="307"/>
        <v>K-242jurusan 3</v>
      </c>
      <c r="E625" s="9" t="str">
        <f t="shared" si="308"/>
        <v>K-242jurusan 4</v>
      </c>
      <c r="F625" s="10" t="s">
        <v>136</v>
      </c>
      <c r="G625" s="10" t="s">
        <v>132</v>
      </c>
      <c r="H625" s="10" t="s">
        <v>792</v>
      </c>
      <c r="I625" s="10">
        <v>0.7034</v>
      </c>
      <c r="J625" s="10">
        <v>124.305183</v>
      </c>
      <c r="K625" s="10" t="s">
        <v>7465</v>
      </c>
      <c r="L625" s="10" t="s">
        <v>7465</v>
      </c>
      <c r="M625" s="10" t="s">
        <v>7465</v>
      </c>
      <c r="N625" s="14">
        <f t="shared" si="309"/>
        <v>0</v>
      </c>
      <c r="O625" s="15" t="e">
        <f t="shared" si="310"/>
        <v>#VALUE!</v>
      </c>
      <c r="P625" s="15" t="e">
        <f t="shared" si="311"/>
        <v>#VALUE!</v>
      </c>
      <c r="Q625" s="17" t="e">
        <f>VLOOKUP($A625,'DATA PENGUKURAN GARDU'!$A:$BS,42,0)</f>
        <v>#N/A</v>
      </c>
      <c r="R625" s="18" t="e">
        <f t="shared" si="312"/>
        <v>#N/A</v>
      </c>
      <c r="S625" s="17" t="e">
        <f>VLOOKUP($A625,'DATA PENGUKURAN GARDU'!$A:$BS,44,0)</f>
        <v>#N/A</v>
      </c>
      <c r="T625" s="18" t="e">
        <f t="shared" si="313"/>
        <v>#N/A</v>
      </c>
      <c r="U625" s="17" t="e">
        <f>VLOOKUP($A625,'DATA PENGUKURAN GARDU'!$A:$BS,46,0)</f>
        <v>#N/A</v>
      </c>
      <c r="V625" s="18" t="e">
        <f t="shared" si="314"/>
        <v>#N/A</v>
      </c>
      <c r="W625" s="17" t="e">
        <f>VLOOKUP($A625,'DATA PENGUKURAN GARDU'!$A:$BS,48,0)</f>
        <v>#N/A</v>
      </c>
      <c r="X625" s="17" t="e">
        <f>VLOOKUP($A625,'DATA PENGUKURAN GARDU'!$A:$BS,53,0)</f>
        <v>#N/A</v>
      </c>
      <c r="Y625" s="17" t="e">
        <f>VLOOKUP($A625,'DATA PENGUKURAN GARDU'!$A:$BS,54,0)</f>
        <v>#N/A</v>
      </c>
      <c r="Z625" s="17" t="e">
        <f>VLOOKUP($A625,'DATA PENGUKURAN GARDU'!$A:$BS,55,0)</f>
        <v>#N/A</v>
      </c>
      <c r="AA625" s="20" t="e">
        <f>VLOOKUP($B625,'DATA PENGUKURAN GARDU'!$A:$BS,42,0)</f>
        <v>#N/A</v>
      </c>
      <c r="AB625" s="21" t="e">
        <f t="shared" si="315"/>
        <v>#N/A</v>
      </c>
      <c r="AC625" s="20" t="e">
        <f>VLOOKUP($B625,'DATA PENGUKURAN GARDU'!$A:$BS,44,0)</f>
        <v>#N/A</v>
      </c>
      <c r="AD625" s="21" t="e">
        <f t="shared" si="316"/>
        <v>#N/A</v>
      </c>
      <c r="AE625" s="20" t="e">
        <f>VLOOKUP($B625,'DATA PENGUKURAN GARDU'!$A:$BS,46,0)</f>
        <v>#N/A</v>
      </c>
      <c r="AF625" s="21" t="e">
        <f t="shared" si="317"/>
        <v>#N/A</v>
      </c>
      <c r="AG625" s="20" t="e">
        <f>VLOOKUP($B625,'DATA PENGUKURAN GARDU'!$A:$BS,46,0)</f>
        <v>#N/A</v>
      </c>
      <c r="AH625" s="20" t="e">
        <f>VLOOKUP($B625,'DATA PENGUKURAN GARDU'!$A:$BS,53,0)</f>
        <v>#N/A</v>
      </c>
      <c r="AI625" s="20" t="e">
        <f>VLOOKUP($B625,'DATA PENGUKURAN GARDU'!$A:$BS,54,0)</f>
        <v>#N/A</v>
      </c>
      <c r="AJ625" s="17" t="e">
        <f>VLOOKUP($C625,'DATA PENGUKURAN GARDU'!$A:$BS,42,0)</f>
        <v>#N/A</v>
      </c>
      <c r="AK625" s="23" t="e">
        <f t="shared" si="318"/>
        <v>#N/A</v>
      </c>
      <c r="AL625" s="17" t="e">
        <f>VLOOKUP($C625,'DATA PENGUKURAN GARDU'!$A:$BS,44,0)</f>
        <v>#N/A</v>
      </c>
      <c r="AM625" s="23" t="e">
        <f t="shared" si="319"/>
        <v>#N/A</v>
      </c>
      <c r="AN625" s="17" t="e">
        <f>VLOOKUP($C625,'DATA PENGUKURAN GARDU'!$A:$BS,46,0)</f>
        <v>#N/A</v>
      </c>
      <c r="AO625" s="23" t="e">
        <f t="shared" si="320"/>
        <v>#N/A</v>
      </c>
      <c r="AP625" s="17" t="e">
        <f>VLOOKUP($C625,'DATA PENGUKURAN GARDU'!$A:$BS,46,0)</f>
        <v>#N/A</v>
      </c>
      <c r="AQ625" s="17" t="e">
        <f>VLOOKUP($C625,'DATA PENGUKURAN GARDU'!$A:$BS,53,0)</f>
        <v>#N/A</v>
      </c>
      <c r="AR625" s="17" t="e">
        <f>VLOOKUP($C625,'DATA PENGUKURAN GARDU'!$A:$BS,54,0)</f>
        <v>#N/A</v>
      </c>
      <c r="AS625" s="20" t="e">
        <f>VLOOKUP($D625,'DATA PENGUKURAN GARDU'!$A:$BS,42,0)</f>
        <v>#N/A</v>
      </c>
      <c r="AT625" s="21" t="e">
        <f t="shared" si="321"/>
        <v>#N/A</v>
      </c>
      <c r="AU625" s="20" t="e">
        <f>VLOOKUP($D625,'DATA PENGUKURAN GARDU'!$A:$BS,44,0)</f>
        <v>#N/A</v>
      </c>
      <c r="AV625" s="21" t="e">
        <f t="shared" si="322"/>
        <v>#N/A</v>
      </c>
      <c r="AW625" s="20" t="e">
        <f>VLOOKUP($D625,'DATA PENGUKURAN GARDU'!$A:$BS,46,0)</f>
        <v>#N/A</v>
      </c>
      <c r="AX625" s="21" t="e">
        <f t="shared" si="323"/>
        <v>#N/A</v>
      </c>
      <c r="AY625" s="20" t="e">
        <f>VLOOKUP($D625,'DATA PENGUKURAN GARDU'!$A:$BS,46,0)</f>
        <v>#N/A</v>
      </c>
      <c r="AZ625" s="20" t="e">
        <f>VLOOKUP($D625,'DATA PENGUKURAN GARDU'!$A:$BS,53,0)</f>
        <v>#N/A</v>
      </c>
      <c r="BA625" s="20" t="e">
        <f>VLOOKUP($D625,'DATA PENGUKURAN GARDU'!$A:$BS,54,0)</f>
        <v>#N/A</v>
      </c>
      <c r="BB625" s="17" t="e">
        <f>VLOOKUP($E625,'DATA PENGUKURAN GARDU'!$A:$BS,42,0)</f>
        <v>#N/A</v>
      </c>
      <c r="BC625" s="23" t="e">
        <f t="shared" si="324"/>
        <v>#N/A</v>
      </c>
      <c r="BD625" s="17" t="e">
        <f>VLOOKUP($E625,'DATA PENGUKURAN GARDU'!$A:$BS,44,0)</f>
        <v>#N/A</v>
      </c>
      <c r="BE625" s="23" t="e">
        <f t="shared" si="325"/>
        <v>#N/A</v>
      </c>
      <c r="BF625" s="17" t="e">
        <f>VLOOKUP($E625,'DATA PENGUKURAN GARDU'!$A:$BS,46,0)</f>
        <v>#N/A</v>
      </c>
      <c r="BG625" s="23" t="e">
        <f t="shared" si="326"/>
        <v>#N/A</v>
      </c>
      <c r="BH625" s="17" t="e">
        <f>VLOOKUP($E625,'DATA PENGUKURAN GARDU'!$A:$BS,46,0)</f>
        <v>#N/A</v>
      </c>
      <c r="BI625" s="17" t="e">
        <f>VLOOKUP($E625,'DATA PENGUKURAN GARDU'!$A:$BS,53,0)</f>
        <v>#N/A</v>
      </c>
      <c r="BJ625" s="17" t="e">
        <f>VLOOKUP($E625,'DATA PENGUKURAN GARDU'!$A:$BS,54,0)</f>
        <v>#N/A</v>
      </c>
      <c r="BK625" s="20" t="e">
        <f t="shared" si="327"/>
        <v>#N/A</v>
      </c>
      <c r="BL625" s="20" t="e">
        <f t="shared" si="328"/>
        <v>#N/A</v>
      </c>
      <c r="BM625" s="20" t="e">
        <f t="shared" si="329"/>
        <v>#N/A</v>
      </c>
      <c r="BN625" s="25" t="e">
        <f t="shared" si="330"/>
        <v>#N/A</v>
      </c>
      <c r="BO625" s="26" t="str">
        <f t="shared" si="331"/>
        <v>0</v>
      </c>
      <c r="BP625" s="21" t="e">
        <f t="shared" si="332"/>
        <v>#VALUE!</v>
      </c>
      <c r="BQ625" s="20" t="e">
        <f t="shared" si="333"/>
        <v>#N/A</v>
      </c>
      <c r="BR625" s="20" t="e">
        <v>#N/A</v>
      </c>
      <c r="BS625" s="9" t="e">
        <v>#N/A</v>
      </c>
      <c r="BT625" s="2" t="e">
        <f t="shared" si="334"/>
        <v>#VALUE!</v>
      </c>
      <c r="BU625" s="2" t="e">
        <f t="shared" si="302"/>
        <v>#N/A</v>
      </c>
      <c r="BV625" s="2" t="e">
        <f t="shared" si="303"/>
        <v>#N/A</v>
      </c>
    </row>
    <row r="626" s="2" customFormat="1" ht="22.95" customHeight="1" spans="1:74">
      <c r="A626" s="9" t="str">
        <f t="shared" si="304"/>
        <v>K-261Induk</v>
      </c>
      <c r="B626" s="9" t="str">
        <f t="shared" si="305"/>
        <v>K-261jurusan 1</v>
      </c>
      <c r="C626" s="9" t="str">
        <f t="shared" si="306"/>
        <v>K-261jurusan 2</v>
      </c>
      <c r="D626" s="9" t="str">
        <f t="shared" si="307"/>
        <v>K-261jurusan 3</v>
      </c>
      <c r="E626" s="9" t="str">
        <f t="shared" si="308"/>
        <v>K-261jurusan 4</v>
      </c>
      <c r="F626" s="10" t="s">
        <v>131</v>
      </c>
      <c r="G626" s="10" t="s">
        <v>132</v>
      </c>
      <c r="H626" s="10" t="s">
        <v>793</v>
      </c>
      <c r="I626" s="10">
        <v>0.6921</v>
      </c>
      <c r="J626" s="10">
        <v>124.274488</v>
      </c>
      <c r="K626" s="10" t="s">
        <v>7465</v>
      </c>
      <c r="L626" s="10" t="s">
        <v>7465</v>
      </c>
      <c r="M626" s="10" t="s">
        <v>7465</v>
      </c>
      <c r="N626" s="14">
        <f t="shared" si="309"/>
        <v>0</v>
      </c>
      <c r="O626" s="15" t="e">
        <f t="shared" si="310"/>
        <v>#VALUE!</v>
      </c>
      <c r="P626" s="15" t="e">
        <f t="shared" si="311"/>
        <v>#VALUE!</v>
      </c>
      <c r="Q626" s="17" t="e">
        <f>VLOOKUP($A626,'DATA PENGUKURAN GARDU'!$A:$BS,42,0)</f>
        <v>#N/A</v>
      </c>
      <c r="R626" s="18" t="e">
        <f t="shared" si="312"/>
        <v>#N/A</v>
      </c>
      <c r="S626" s="17" t="e">
        <f>VLOOKUP($A626,'DATA PENGUKURAN GARDU'!$A:$BS,44,0)</f>
        <v>#N/A</v>
      </c>
      <c r="T626" s="18" t="e">
        <f t="shared" si="313"/>
        <v>#N/A</v>
      </c>
      <c r="U626" s="17" t="e">
        <f>VLOOKUP($A626,'DATA PENGUKURAN GARDU'!$A:$BS,46,0)</f>
        <v>#N/A</v>
      </c>
      <c r="V626" s="18" t="e">
        <f t="shared" si="314"/>
        <v>#N/A</v>
      </c>
      <c r="W626" s="17" t="e">
        <f>VLOOKUP($A626,'DATA PENGUKURAN GARDU'!$A:$BS,48,0)</f>
        <v>#N/A</v>
      </c>
      <c r="X626" s="17" t="e">
        <f>VLOOKUP($A626,'DATA PENGUKURAN GARDU'!$A:$BS,53,0)</f>
        <v>#N/A</v>
      </c>
      <c r="Y626" s="17" t="e">
        <f>VLOOKUP($A626,'DATA PENGUKURAN GARDU'!$A:$BS,54,0)</f>
        <v>#N/A</v>
      </c>
      <c r="Z626" s="17" t="e">
        <f>VLOOKUP($A626,'DATA PENGUKURAN GARDU'!$A:$BS,55,0)</f>
        <v>#N/A</v>
      </c>
      <c r="AA626" s="20" t="e">
        <f>VLOOKUP($B626,'DATA PENGUKURAN GARDU'!$A:$BS,42,0)</f>
        <v>#N/A</v>
      </c>
      <c r="AB626" s="21" t="e">
        <f t="shared" si="315"/>
        <v>#N/A</v>
      </c>
      <c r="AC626" s="20" t="e">
        <f>VLOOKUP($B626,'DATA PENGUKURAN GARDU'!$A:$BS,44,0)</f>
        <v>#N/A</v>
      </c>
      <c r="AD626" s="21" t="e">
        <f t="shared" si="316"/>
        <v>#N/A</v>
      </c>
      <c r="AE626" s="20" t="e">
        <f>VLOOKUP($B626,'DATA PENGUKURAN GARDU'!$A:$BS,46,0)</f>
        <v>#N/A</v>
      </c>
      <c r="AF626" s="21" t="e">
        <f t="shared" si="317"/>
        <v>#N/A</v>
      </c>
      <c r="AG626" s="20" t="e">
        <f>VLOOKUP($B626,'DATA PENGUKURAN GARDU'!$A:$BS,46,0)</f>
        <v>#N/A</v>
      </c>
      <c r="AH626" s="20" t="e">
        <f>VLOOKUP($B626,'DATA PENGUKURAN GARDU'!$A:$BS,53,0)</f>
        <v>#N/A</v>
      </c>
      <c r="AI626" s="20" t="e">
        <f>VLOOKUP($B626,'DATA PENGUKURAN GARDU'!$A:$BS,54,0)</f>
        <v>#N/A</v>
      </c>
      <c r="AJ626" s="17" t="e">
        <f>VLOOKUP($C626,'DATA PENGUKURAN GARDU'!$A:$BS,42,0)</f>
        <v>#N/A</v>
      </c>
      <c r="AK626" s="23" t="e">
        <f t="shared" si="318"/>
        <v>#N/A</v>
      </c>
      <c r="AL626" s="17" t="e">
        <f>VLOOKUP($C626,'DATA PENGUKURAN GARDU'!$A:$BS,44,0)</f>
        <v>#N/A</v>
      </c>
      <c r="AM626" s="23" t="e">
        <f t="shared" si="319"/>
        <v>#N/A</v>
      </c>
      <c r="AN626" s="17" t="e">
        <f>VLOOKUP($C626,'DATA PENGUKURAN GARDU'!$A:$BS,46,0)</f>
        <v>#N/A</v>
      </c>
      <c r="AO626" s="23" t="e">
        <f t="shared" si="320"/>
        <v>#N/A</v>
      </c>
      <c r="AP626" s="17" t="e">
        <f>VLOOKUP($C626,'DATA PENGUKURAN GARDU'!$A:$BS,46,0)</f>
        <v>#N/A</v>
      </c>
      <c r="AQ626" s="17" t="e">
        <f>VLOOKUP($C626,'DATA PENGUKURAN GARDU'!$A:$BS,53,0)</f>
        <v>#N/A</v>
      </c>
      <c r="AR626" s="17" t="e">
        <f>VLOOKUP($C626,'DATA PENGUKURAN GARDU'!$A:$BS,54,0)</f>
        <v>#N/A</v>
      </c>
      <c r="AS626" s="20" t="e">
        <f>VLOOKUP($D626,'DATA PENGUKURAN GARDU'!$A:$BS,42,0)</f>
        <v>#N/A</v>
      </c>
      <c r="AT626" s="21" t="e">
        <f t="shared" si="321"/>
        <v>#N/A</v>
      </c>
      <c r="AU626" s="20" t="e">
        <f>VLOOKUP($D626,'DATA PENGUKURAN GARDU'!$A:$BS,44,0)</f>
        <v>#N/A</v>
      </c>
      <c r="AV626" s="21" t="e">
        <f t="shared" si="322"/>
        <v>#N/A</v>
      </c>
      <c r="AW626" s="20" t="e">
        <f>VLOOKUP($D626,'DATA PENGUKURAN GARDU'!$A:$BS,46,0)</f>
        <v>#N/A</v>
      </c>
      <c r="AX626" s="21" t="e">
        <f t="shared" si="323"/>
        <v>#N/A</v>
      </c>
      <c r="AY626" s="20" t="e">
        <f>VLOOKUP($D626,'DATA PENGUKURAN GARDU'!$A:$BS,46,0)</f>
        <v>#N/A</v>
      </c>
      <c r="AZ626" s="20" t="e">
        <f>VLOOKUP($D626,'DATA PENGUKURAN GARDU'!$A:$BS,53,0)</f>
        <v>#N/A</v>
      </c>
      <c r="BA626" s="20" t="e">
        <f>VLOOKUP($D626,'DATA PENGUKURAN GARDU'!$A:$BS,54,0)</f>
        <v>#N/A</v>
      </c>
      <c r="BB626" s="17" t="e">
        <f>VLOOKUP($E626,'DATA PENGUKURAN GARDU'!$A:$BS,42,0)</f>
        <v>#N/A</v>
      </c>
      <c r="BC626" s="23" t="e">
        <f t="shared" si="324"/>
        <v>#N/A</v>
      </c>
      <c r="BD626" s="17" t="e">
        <f>VLOOKUP($E626,'DATA PENGUKURAN GARDU'!$A:$BS,44,0)</f>
        <v>#N/A</v>
      </c>
      <c r="BE626" s="23" t="e">
        <f t="shared" si="325"/>
        <v>#N/A</v>
      </c>
      <c r="BF626" s="17" t="e">
        <f>VLOOKUP($E626,'DATA PENGUKURAN GARDU'!$A:$BS,46,0)</f>
        <v>#N/A</v>
      </c>
      <c r="BG626" s="23" t="e">
        <f t="shared" si="326"/>
        <v>#N/A</v>
      </c>
      <c r="BH626" s="17" t="e">
        <f>VLOOKUP($E626,'DATA PENGUKURAN GARDU'!$A:$BS,46,0)</f>
        <v>#N/A</v>
      </c>
      <c r="BI626" s="17" t="e">
        <f>VLOOKUP($E626,'DATA PENGUKURAN GARDU'!$A:$BS,53,0)</f>
        <v>#N/A</v>
      </c>
      <c r="BJ626" s="17" t="e">
        <f>VLOOKUP($E626,'DATA PENGUKURAN GARDU'!$A:$BS,54,0)</f>
        <v>#N/A</v>
      </c>
      <c r="BK626" s="20" t="e">
        <f t="shared" si="327"/>
        <v>#N/A</v>
      </c>
      <c r="BL626" s="20" t="e">
        <f t="shared" si="328"/>
        <v>#N/A</v>
      </c>
      <c r="BM626" s="20" t="e">
        <f t="shared" si="329"/>
        <v>#N/A</v>
      </c>
      <c r="BN626" s="25" t="e">
        <f t="shared" si="330"/>
        <v>#N/A</v>
      </c>
      <c r="BO626" s="26" t="str">
        <f t="shared" si="331"/>
        <v>0</v>
      </c>
      <c r="BP626" s="21" t="e">
        <f t="shared" si="332"/>
        <v>#VALUE!</v>
      </c>
      <c r="BQ626" s="20" t="e">
        <f t="shared" si="333"/>
        <v>#N/A</v>
      </c>
      <c r="BR626" s="20" t="e">
        <v>#N/A</v>
      </c>
      <c r="BS626" s="9" t="e">
        <v>#N/A</v>
      </c>
      <c r="BT626" s="2" t="e">
        <f t="shared" si="334"/>
        <v>#VALUE!</v>
      </c>
      <c r="BU626" s="2" t="e">
        <f t="shared" si="302"/>
        <v>#N/A</v>
      </c>
      <c r="BV626" s="2" t="e">
        <f t="shared" si="303"/>
        <v>#N/A</v>
      </c>
    </row>
    <row r="627" s="2" customFormat="1" ht="22.95" customHeight="1" spans="1:74">
      <c r="A627" s="9" t="str">
        <f t="shared" si="304"/>
        <v>K-268Induk</v>
      </c>
      <c r="B627" s="9" t="str">
        <f t="shared" si="305"/>
        <v>K-268jurusan 1</v>
      </c>
      <c r="C627" s="9" t="str">
        <f t="shared" si="306"/>
        <v>K-268jurusan 2</v>
      </c>
      <c r="D627" s="9" t="str">
        <f t="shared" si="307"/>
        <v>K-268jurusan 3</v>
      </c>
      <c r="E627" s="9" t="str">
        <f t="shared" si="308"/>
        <v>K-268jurusan 4</v>
      </c>
      <c r="F627" s="10" t="s">
        <v>131</v>
      </c>
      <c r="G627" s="10" t="s">
        <v>132</v>
      </c>
      <c r="H627" s="10" t="s">
        <v>794</v>
      </c>
      <c r="I627" s="10">
        <v>0.670537</v>
      </c>
      <c r="J627" s="10">
        <v>124.277304</v>
      </c>
      <c r="K627" s="10" t="s">
        <v>7465</v>
      </c>
      <c r="L627" s="10" t="s">
        <v>7465</v>
      </c>
      <c r="M627" s="10" t="s">
        <v>7465</v>
      </c>
      <c r="N627" s="14">
        <f t="shared" si="309"/>
        <v>0</v>
      </c>
      <c r="O627" s="15" t="e">
        <f t="shared" si="310"/>
        <v>#VALUE!</v>
      </c>
      <c r="P627" s="15" t="e">
        <f t="shared" si="311"/>
        <v>#VALUE!</v>
      </c>
      <c r="Q627" s="17" t="e">
        <f>VLOOKUP($A627,'DATA PENGUKURAN GARDU'!$A:$BS,42,0)</f>
        <v>#N/A</v>
      </c>
      <c r="R627" s="18" t="e">
        <f t="shared" si="312"/>
        <v>#N/A</v>
      </c>
      <c r="S627" s="17" t="e">
        <f>VLOOKUP($A627,'DATA PENGUKURAN GARDU'!$A:$BS,44,0)</f>
        <v>#N/A</v>
      </c>
      <c r="T627" s="18" t="e">
        <f t="shared" si="313"/>
        <v>#N/A</v>
      </c>
      <c r="U627" s="17" t="e">
        <f>VLOOKUP($A627,'DATA PENGUKURAN GARDU'!$A:$BS,46,0)</f>
        <v>#N/A</v>
      </c>
      <c r="V627" s="18" t="e">
        <f t="shared" si="314"/>
        <v>#N/A</v>
      </c>
      <c r="W627" s="17" t="e">
        <f>VLOOKUP($A627,'DATA PENGUKURAN GARDU'!$A:$BS,48,0)</f>
        <v>#N/A</v>
      </c>
      <c r="X627" s="17" t="e">
        <f>VLOOKUP($A627,'DATA PENGUKURAN GARDU'!$A:$BS,53,0)</f>
        <v>#N/A</v>
      </c>
      <c r="Y627" s="17" t="e">
        <f>VLOOKUP($A627,'DATA PENGUKURAN GARDU'!$A:$BS,54,0)</f>
        <v>#N/A</v>
      </c>
      <c r="Z627" s="17" t="e">
        <f>VLOOKUP($A627,'DATA PENGUKURAN GARDU'!$A:$BS,55,0)</f>
        <v>#N/A</v>
      </c>
      <c r="AA627" s="20" t="e">
        <f>VLOOKUP($B627,'DATA PENGUKURAN GARDU'!$A:$BS,42,0)</f>
        <v>#N/A</v>
      </c>
      <c r="AB627" s="21" t="e">
        <f t="shared" si="315"/>
        <v>#N/A</v>
      </c>
      <c r="AC627" s="20" t="e">
        <f>VLOOKUP($B627,'DATA PENGUKURAN GARDU'!$A:$BS,44,0)</f>
        <v>#N/A</v>
      </c>
      <c r="AD627" s="21" t="e">
        <f t="shared" si="316"/>
        <v>#N/A</v>
      </c>
      <c r="AE627" s="20" t="e">
        <f>VLOOKUP($B627,'DATA PENGUKURAN GARDU'!$A:$BS,46,0)</f>
        <v>#N/A</v>
      </c>
      <c r="AF627" s="21" t="e">
        <f t="shared" si="317"/>
        <v>#N/A</v>
      </c>
      <c r="AG627" s="20" t="e">
        <f>VLOOKUP($B627,'DATA PENGUKURAN GARDU'!$A:$BS,46,0)</f>
        <v>#N/A</v>
      </c>
      <c r="AH627" s="20" t="e">
        <f>VLOOKUP($B627,'DATA PENGUKURAN GARDU'!$A:$BS,53,0)</f>
        <v>#N/A</v>
      </c>
      <c r="AI627" s="20" t="e">
        <f>VLOOKUP($B627,'DATA PENGUKURAN GARDU'!$A:$BS,54,0)</f>
        <v>#N/A</v>
      </c>
      <c r="AJ627" s="17" t="e">
        <f>VLOOKUP($C627,'DATA PENGUKURAN GARDU'!$A:$BS,42,0)</f>
        <v>#N/A</v>
      </c>
      <c r="AK627" s="23" t="e">
        <f t="shared" si="318"/>
        <v>#N/A</v>
      </c>
      <c r="AL627" s="17" t="e">
        <f>VLOOKUP($C627,'DATA PENGUKURAN GARDU'!$A:$BS,44,0)</f>
        <v>#N/A</v>
      </c>
      <c r="AM627" s="23" t="e">
        <f t="shared" si="319"/>
        <v>#N/A</v>
      </c>
      <c r="AN627" s="17" t="e">
        <f>VLOOKUP($C627,'DATA PENGUKURAN GARDU'!$A:$BS,46,0)</f>
        <v>#N/A</v>
      </c>
      <c r="AO627" s="23" t="e">
        <f t="shared" si="320"/>
        <v>#N/A</v>
      </c>
      <c r="AP627" s="17" t="e">
        <f>VLOOKUP($C627,'DATA PENGUKURAN GARDU'!$A:$BS,46,0)</f>
        <v>#N/A</v>
      </c>
      <c r="AQ627" s="17" t="e">
        <f>VLOOKUP($C627,'DATA PENGUKURAN GARDU'!$A:$BS,53,0)</f>
        <v>#N/A</v>
      </c>
      <c r="AR627" s="17" t="e">
        <f>VLOOKUP($C627,'DATA PENGUKURAN GARDU'!$A:$BS,54,0)</f>
        <v>#N/A</v>
      </c>
      <c r="AS627" s="20" t="e">
        <f>VLOOKUP($D627,'DATA PENGUKURAN GARDU'!$A:$BS,42,0)</f>
        <v>#N/A</v>
      </c>
      <c r="AT627" s="21" t="e">
        <f t="shared" si="321"/>
        <v>#N/A</v>
      </c>
      <c r="AU627" s="20" t="e">
        <f>VLOOKUP($D627,'DATA PENGUKURAN GARDU'!$A:$BS,44,0)</f>
        <v>#N/A</v>
      </c>
      <c r="AV627" s="21" t="e">
        <f t="shared" si="322"/>
        <v>#N/A</v>
      </c>
      <c r="AW627" s="20" t="e">
        <f>VLOOKUP($D627,'DATA PENGUKURAN GARDU'!$A:$BS,46,0)</f>
        <v>#N/A</v>
      </c>
      <c r="AX627" s="21" t="e">
        <f t="shared" si="323"/>
        <v>#N/A</v>
      </c>
      <c r="AY627" s="20" t="e">
        <f>VLOOKUP($D627,'DATA PENGUKURAN GARDU'!$A:$BS,46,0)</f>
        <v>#N/A</v>
      </c>
      <c r="AZ627" s="20" t="e">
        <f>VLOOKUP($D627,'DATA PENGUKURAN GARDU'!$A:$BS,53,0)</f>
        <v>#N/A</v>
      </c>
      <c r="BA627" s="20" t="e">
        <f>VLOOKUP($D627,'DATA PENGUKURAN GARDU'!$A:$BS,54,0)</f>
        <v>#N/A</v>
      </c>
      <c r="BB627" s="17" t="e">
        <f>VLOOKUP($E627,'DATA PENGUKURAN GARDU'!$A:$BS,42,0)</f>
        <v>#N/A</v>
      </c>
      <c r="BC627" s="23" t="e">
        <f t="shared" si="324"/>
        <v>#N/A</v>
      </c>
      <c r="BD627" s="17" t="e">
        <f>VLOOKUP($E627,'DATA PENGUKURAN GARDU'!$A:$BS,44,0)</f>
        <v>#N/A</v>
      </c>
      <c r="BE627" s="23" t="e">
        <f t="shared" si="325"/>
        <v>#N/A</v>
      </c>
      <c r="BF627" s="17" t="e">
        <f>VLOOKUP($E627,'DATA PENGUKURAN GARDU'!$A:$BS,46,0)</f>
        <v>#N/A</v>
      </c>
      <c r="BG627" s="23" t="e">
        <f t="shared" si="326"/>
        <v>#N/A</v>
      </c>
      <c r="BH627" s="17" t="e">
        <f>VLOOKUP($E627,'DATA PENGUKURAN GARDU'!$A:$BS,46,0)</f>
        <v>#N/A</v>
      </c>
      <c r="BI627" s="17" t="e">
        <f>VLOOKUP($E627,'DATA PENGUKURAN GARDU'!$A:$BS,53,0)</f>
        <v>#N/A</v>
      </c>
      <c r="BJ627" s="17" t="e">
        <f>VLOOKUP($E627,'DATA PENGUKURAN GARDU'!$A:$BS,54,0)</f>
        <v>#N/A</v>
      </c>
      <c r="BK627" s="20" t="e">
        <f t="shared" si="327"/>
        <v>#N/A</v>
      </c>
      <c r="BL627" s="20" t="e">
        <f t="shared" si="328"/>
        <v>#N/A</v>
      </c>
      <c r="BM627" s="20" t="e">
        <f t="shared" si="329"/>
        <v>#N/A</v>
      </c>
      <c r="BN627" s="25" t="e">
        <f t="shared" si="330"/>
        <v>#N/A</v>
      </c>
      <c r="BO627" s="26" t="str">
        <f t="shared" si="331"/>
        <v>0</v>
      </c>
      <c r="BP627" s="21" t="e">
        <f t="shared" si="332"/>
        <v>#VALUE!</v>
      </c>
      <c r="BQ627" s="20" t="e">
        <f t="shared" si="333"/>
        <v>#N/A</v>
      </c>
      <c r="BR627" s="20" t="e">
        <v>#N/A</v>
      </c>
      <c r="BS627" s="9" t="e">
        <v>#N/A</v>
      </c>
      <c r="BT627" s="2" t="e">
        <f t="shared" si="334"/>
        <v>#VALUE!</v>
      </c>
      <c r="BU627" s="2" t="e">
        <f t="shared" si="302"/>
        <v>#N/A</v>
      </c>
      <c r="BV627" s="2" t="e">
        <f t="shared" si="303"/>
        <v>#N/A</v>
      </c>
    </row>
    <row r="628" s="2" customFormat="1" ht="22.95" customHeight="1" spans="1:74">
      <c r="A628" s="9" t="str">
        <f t="shared" si="304"/>
        <v>K-270Induk</v>
      </c>
      <c r="B628" s="9" t="str">
        <f t="shared" si="305"/>
        <v>K-270jurusan 1</v>
      </c>
      <c r="C628" s="9" t="str">
        <f t="shared" si="306"/>
        <v>K-270jurusan 2</v>
      </c>
      <c r="D628" s="9" t="str">
        <f t="shared" si="307"/>
        <v>K-270jurusan 3</v>
      </c>
      <c r="E628" s="9" t="str">
        <f t="shared" si="308"/>
        <v>K-270jurusan 4</v>
      </c>
      <c r="F628" s="10" t="s">
        <v>131</v>
      </c>
      <c r="G628" s="10" t="s">
        <v>132</v>
      </c>
      <c r="H628" s="10" t="s">
        <v>795</v>
      </c>
      <c r="I628" s="10">
        <v>0.661325</v>
      </c>
      <c r="J628" s="10">
        <v>124.286141</v>
      </c>
      <c r="K628" s="10" t="s">
        <v>7465</v>
      </c>
      <c r="L628" s="10" t="s">
        <v>7465</v>
      </c>
      <c r="M628" s="10" t="s">
        <v>7465</v>
      </c>
      <c r="N628" s="14">
        <f t="shared" si="309"/>
        <v>0</v>
      </c>
      <c r="O628" s="15" t="e">
        <f t="shared" si="310"/>
        <v>#VALUE!</v>
      </c>
      <c r="P628" s="15" t="e">
        <f t="shared" si="311"/>
        <v>#VALUE!</v>
      </c>
      <c r="Q628" s="17" t="e">
        <f>VLOOKUP($A628,'DATA PENGUKURAN GARDU'!$A:$BS,42,0)</f>
        <v>#N/A</v>
      </c>
      <c r="R628" s="18" t="e">
        <f t="shared" si="312"/>
        <v>#N/A</v>
      </c>
      <c r="S628" s="17" t="e">
        <f>VLOOKUP($A628,'DATA PENGUKURAN GARDU'!$A:$BS,44,0)</f>
        <v>#N/A</v>
      </c>
      <c r="T628" s="18" t="e">
        <f t="shared" si="313"/>
        <v>#N/A</v>
      </c>
      <c r="U628" s="17" t="e">
        <f>VLOOKUP($A628,'DATA PENGUKURAN GARDU'!$A:$BS,46,0)</f>
        <v>#N/A</v>
      </c>
      <c r="V628" s="18" t="e">
        <f t="shared" si="314"/>
        <v>#N/A</v>
      </c>
      <c r="W628" s="17" t="e">
        <f>VLOOKUP($A628,'DATA PENGUKURAN GARDU'!$A:$BS,48,0)</f>
        <v>#N/A</v>
      </c>
      <c r="X628" s="17" t="e">
        <f>VLOOKUP($A628,'DATA PENGUKURAN GARDU'!$A:$BS,53,0)</f>
        <v>#N/A</v>
      </c>
      <c r="Y628" s="17" t="e">
        <f>VLOOKUP($A628,'DATA PENGUKURAN GARDU'!$A:$BS,54,0)</f>
        <v>#N/A</v>
      </c>
      <c r="Z628" s="17" t="e">
        <f>VLOOKUP($A628,'DATA PENGUKURAN GARDU'!$A:$BS,55,0)</f>
        <v>#N/A</v>
      </c>
      <c r="AA628" s="20" t="e">
        <f>VLOOKUP($B628,'DATA PENGUKURAN GARDU'!$A:$BS,42,0)</f>
        <v>#N/A</v>
      </c>
      <c r="AB628" s="21" t="e">
        <f t="shared" si="315"/>
        <v>#N/A</v>
      </c>
      <c r="AC628" s="20" t="e">
        <f>VLOOKUP($B628,'DATA PENGUKURAN GARDU'!$A:$BS,44,0)</f>
        <v>#N/A</v>
      </c>
      <c r="AD628" s="21" t="e">
        <f t="shared" si="316"/>
        <v>#N/A</v>
      </c>
      <c r="AE628" s="20" t="e">
        <f>VLOOKUP($B628,'DATA PENGUKURAN GARDU'!$A:$BS,46,0)</f>
        <v>#N/A</v>
      </c>
      <c r="AF628" s="21" t="e">
        <f t="shared" si="317"/>
        <v>#N/A</v>
      </c>
      <c r="AG628" s="20" t="e">
        <f>VLOOKUP($B628,'DATA PENGUKURAN GARDU'!$A:$BS,46,0)</f>
        <v>#N/A</v>
      </c>
      <c r="AH628" s="20" t="e">
        <f>VLOOKUP($B628,'DATA PENGUKURAN GARDU'!$A:$BS,53,0)</f>
        <v>#N/A</v>
      </c>
      <c r="AI628" s="20" t="e">
        <f>VLOOKUP($B628,'DATA PENGUKURAN GARDU'!$A:$BS,54,0)</f>
        <v>#N/A</v>
      </c>
      <c r="AJ628" s="17" t="e">
        <f>VLOOKUP($C628,'DATA PENGUKURAN GARDU'!$A:$BS,42,0)</f>
        <v>#N/A</v>
      </c>
      <c r="AK628" s="23" t="e">
        <f t="shared" si="318"/>
        <v>#N/A</v>
      </c>
      <c r="AL628" s="17" t="e">
        <f>VLOOKUP($C628,'DATA PENGUKURAN GARDU'!$A:$BS,44,0)</f>
        <v>#N/A</v>
      </c>
      <c r="AM628" s="23" t="e">
        <f t="shared" si="319"/>
        <v>#N/A</v>
      </c>
      <c r="AN628" s="17" t="e">
        <f>VLOOKUP($C628,'DATA PENGUKURAN GARDU'!$A:$BS,46,0)</f>
        <v>#N/A</v>
      </c>
      <c r="AO628" s="23" t="e">
        <f t="shared" si="320"/>
        <v>#N/A</v>
      </c>
      <c r="AP628" s="17" t="e">
        <f>VLOOKUP($C628,'DATA PENGUKURAN GARDU'!$A:$BS,46,0)</f>
        <v>#N/A</v>
      </c>
      <c r="AQ628" s="17" t="e">
        <f>VLOOKUP($C628,'DATA PENGUKURAN GARDU'!$A:$BS,53,0)</f>
        <v>#N/A</v>
      </c>
      <c r="AR628" s="17" t="e">
        <f>VLOOKUP($C628,'DATA PENGUKURAN GARDU'!$A:$BS,54,0)</f>
        <v>#N/A</v>
      </c>
      <c r="AS628" s="20" t="e">
        <f>VLOOKUP($D628,'DATA PENGUKURAN GARDU'!$A:$BS,42,0)</f>
        <v>#N/A</v>
      </c>
      <c r="AT628" s="21" t="e">
        <f t="shared" si="321"/>
        <v>#N/A</v>
      </c>
      <c r="AU628" s="20" t="e">
        <f>VLOOKUP($D628,'DATA PENGUKURAN GARDU'!$A:$BS,44,0)</f>
        <v>#N/A</v>
      </c>
      <c r="AV628" s="21" t="e">
        <f t="shared" si="322"/>
        <v>#N/A</v>
      </c>
      <c r="AW628" s="20" t="e">
        <f>VLOOKUP($D628,'DATA PENGUKURAN GARDU'!$A:$BS,46,0)</f>
        <v>#N/A</v>
      </c>
      <c r="AX628" s="21" t="e">
        <f t="shared" si="323"/>
        <v>#N/A</v>
      </c>
      <c r="AY628" s="20" t="e">
        <f>VLOOKUP($D628,'DATA PENGUKURAN GARDU'!$A:$BS,46,0)</f>
        <v>#N/A</v>
      </c>
      <c r="AZ628" s="20" t="e">
        <f>VLOOKUP($D628,'DATA PENGUKURAN GARDU'!$A:$BS,53,0)</f>
        <v>#N/A</v>
      </c>
      <c r="BA628" s="20" t="e">
        <f>VLOOKUP($D628,'DATA PENGUKURAN GARDU'!$A:$BS,54,0)</f>
        <v>#N/A</v>
      </c>
      <c r="BB628" s="17" t="e">
        <f>VLOOKUP($E628,'DATA PENGUKURAN GARDU'!$A:$BS,42,0)</f>
        <v>#N/A</v>
      </c>
      <c r="BC628" s="23" t="e">
        <f t="shared" si="324"/>
        <v>#N/A</v>
      </c>
      <c r="BD628" s="17" t="e">
        <f>VLOOKUP($E628,'DATA PENGUKURAN GARDU'!$A:$BS,44,0)</f>
        <v>#N/A</v>
      </c>
      <c r="BE628" s="23" t="e">
        <f t="shared" si="325"/>
        <v>#N/A</v>
      </c>
      <c r="BF628" s="17" t="e">
        <f>VLOOKUP($E628,'DATA PENGUKURAN GARDU'!$A:$BS,46,0)</f>
        <v>#N/A</v>
      </c>
      <c r="BG628" s="23" t="e">
        <f t="shared" si="326"/>
        <v>#N/A</v>
      </c>
      <c r="BH628" s="17" t="e">
        <f>VLOOKUP($E628,'DATA PENGUKURAN GARDU'!$A:$BS,46,0)</f>
        <v>#N/A</v>
      </c>
      <c r="BI628" s="17" t="e">
        <f>VLOOKUP($E628,'DATA PENGUKURAN GARDU'!$A:$BS,53,0)</f>
        <v>#N/A</v>
      </c>
      <c r="BJ628" s="17" t="e">
        <f>VLOOKUP($E628,'DATA PENGUKURAN GARDU'!$A:$BS,54,0)</f>
        <v>#N/A</v>
      </c>
      <c r="BK628" s="20" t="e">
        <f t="shared" si="327"/>
        <v>#N/A</v>
      </c>
      <c r="BL628" s="20" t="e">
        <f t="shared" si="328"/>
        <v>#N/A</v>
      </c>
      <c r="BM628" s="20" t="e">
        <f t="shared" si="329"/>
        <v>#N/A</v>
      </c>
      <c r="BN628" s="25" t="e">
        <f t="shared" si="330"/>
        <v>#N/A</v>
      </c>
      <c r="BO628" s="26" t="str">
        <f t="shared" si="331"/>
        <v>0</v>
      </c>
      <c r="BP628" s="21" t="e">
        <f t="shared" si="332"/>
        <v>#VALUE!</v>
      </c>
      <c r="BQ628" s="20" t="e">
        <f t="shared" si="333"/>
        <v>#N/A</v>
      </c>
      <c r="BR628" s="20" t="e">
        <v>#N/A</v>
      </c>
      <c r="BS628" s="9" t="e">
        <v>#N/A</v>
      </c>
      <c r="BT628" s="2" t="e">
        <f t="shared" si="334"/>
        <v>#VALUE!</v>
      </c>
      <c r="BU628" s="2" t="e">
        <f t="shared" si="302"/>
        <v>#N/A</v>
      </c>
      <c r="BV628" s="2" t="e">
        <f t="shared" si="303"/>
        <v>#N/A</v>
      </c>
    </row>
    <row r="629" s="2" customFormat="1" ht="22.95" customHeight="1" spans="1:74">
      <c r="A629" s="9" t="str">
        <f t="shared" si="304"/>
        <v>K-196Induk</v>
      </c>
      <c r="B629" s="9" t="str">
        <f t="shared" si="305"/>
        <v>K-196jurusan 1</v>
      </c>
      <c r="C629" s="9" t="str">
        <f t="shared" si="306"/>
        <v>K-196jurusan 2</v>
      </c>
      <c r="D629" s="9" t="str">
        <f t="shared" si="307"/>
        <v>K-196jurusan 3</v>
      </c>
      <c r="E629" s="9" t="str">
        <f t="shared" si="308"/>
        <v>K-196jurusan 4</v>
      </c>
      <c r="F629" s="10" t="s">
        <v>462</v>
      </c>
      <c r="G629" s="10" t="s">
        <v>132</v>
      </c>
      <c r="H629" s="10" t="s">
        <v>796</v>
      </c>
      <c r="I629" s="10">
        <v>0.732303</v>
      </c>
      <c r="J629" s="10">
        <v>124.321504</v>
      </c>
      <c r="K629" s="10" t="s">
        <v>7465</v>
      </c>
      <c r="L629" s="10" t="s">
        <v>7465</v>
      </c>
      <c r="M629" s="10" t="s">
        <v>7465</v>
      </c>
      <c r="N629" s="14">
        <f t="shared" si="309"/>
        <v>0</v>
      </c>
      <c r="O629" s="15" t="e">
        <f t="shared" si="310"/>
        <v>#VALUE!</v>
      </c>
      <c r="P629" s="15" t="e">
        <f t="shared" si="311"/>
        <v>#VALUE!</v>
      </c>
      <c r="Q629" s="17" t="e">
        <f>VLOOKUP($A629,'DATA PENGUKURAN GARDU'!$A:$BS,42,0)</f>
        <v>#N/A</v>
      </c>
      <c r="R629" s="18" t="e">
        <f t="shared" si="312"/>
        <v>#N/A</v>
      </c>
      <c r="S629" s="17" t="e">
        <f>VLOOKUP($A629,'DATA PENGUKURAN GARDU'!$A:$BS,44,0)</f>
        <v>#N/A</v>
      </c>
      <c r="T629" s="18" t="e">
        <f t="shared" si="313"/>
        <v>#N/A</v>
      </c>
      <c r="U629" s="17" t="e">
        <f>VLOOKUP($A629,'DATA PENGUKURAN GARDU'!$A:$BS,46,0)</f>
        <v>#N/A</v>
      </c>
      <c r="V629" s="18" t="e">
        <f t="shared" si="314"/>
        <v>#N/A</v>
      </c>
      <c r="W629" s="17" t="e">
        <f>VLOOKUP($A629,'DATA PENGUKURAN GARDU'!$A:$BS,48,0)</f>
        <v>#N/A</v>
      </c>
      <c r="X629" s="17" t="e">
        <f>VLOOKUP($A629,'DATA PENGUKURAN GARDU'!$A:$BS,53,0)</f>
        <v>#N/A</v>
      </c>
      <c r="Y629" s="17" t="e">
        <f>VLOOKUP($A629,'DATA PENGUKURAN GARDU'!$A:$BS,54,0)</f>
        <v>#N/A</v>
      </c>
      <c r="Z629" s="17" t="e">
        <f>VLOOKUP($A629,'DATA PENGUKURAN GARDU'!$A:$BS,55,0)</f>
        <v>#N/A</v>
      </c>
      <c r="AA629" s="20" t="e">
        <f>VLOOKUP($B629,'DATA PENGUKURAN GARDU'!$A:$BS,42,0)</f>
        <v>#N/A</v>
      </c>
      <c r="AB629" s="21" t="e">
        <f t="shared" si="315"/>
        <v>#N/A</v>
      </c>
      <c r="AC629" s="20" t="e">
        <f>VLOOKUP($B629,'DATA PENGUKURAN GARDU'!$A:$BS,44,0)</f>
        <v>#N/A</v>
      </c>
      <c r="AD629" s="21" t="e">
        <f t="shared" si="316"/>
        <v>#N/A</v>
      </c>
      <c r="AE629" s="20" t="e">
        <f>VLOOKUP($B629,'DATA PENGUKURAN GARDU'!$A:$BS,46,0)</f>
        <v>#N/A</v>
      </c>
      <c r="AF629" s="21" t="e">
        <f t="shared" si="317"/>
        <v>#N/A</v>
      </c>
      <c r="AG629" s="20" t="e">
        <f>VLOOKUP($B629,'DATA PENGUKURAN GARDU'!$A:$BS,46,0)</f>
        <v>#N/A</v>
      </c>
      <c r="AH629" s="20" t="e">
        <f>VLOOKUP($B629,'DATA PENGUKURAN GARDU'!$A:$BS,53,0)</f>
        <v>#N/A</v>
      </c>
      <c r="AI629" s="20" t="e">
        <f>VLOOKUP($B629,'DATA PENGUKURAN GARDU'!$A:$BS,54,0)</f>
        <v>#N/A</v>
      </c>
      <c r="AJ629" s="17" t="e">
        <f>VLOOKUP($C629,'DATA PENGUKURAN GARDU'!$A:$BS,42,0)</f>
        <v>#N/A</v>
      </c>
      <c r="AK629" s="23" t="e">
        <f t="shared" si="318"/>
        <v>#N/A</v>
      </c>
      <c r="AL629" s="17" t="e">
        <f>VLOOKUP($C629,'DATA PENGUKURAN GARDU'!$A:$BS,44,0)</f>
        <v>#N/A</v>
      </c>
      <c r="AM629" s="23" t="e">
        <f t="shared" si="319"/>
        <v>#N/A</v>
      </c>
      <c r="AN629" s="17" t="e">
        <f>VLOOKUP($C629,'DATA PENGUKURAN GARDU'!$A:$BS,46,0)</f>
        <v>#N/A</v>
      </c>
      <c r="AO629" s="23" t="e">
        <f t="shared" si="320"/>
        <v>#N/A</v>
      </c>
      <c r="AP629" s="17" t="e">
        <f>VLOOKUP($C629,'DATA PENGUKURAN GARDU'!$A:$BS,46,0)</f>
        <v>#N/A</v>
      </c>
      <c r="AQ629" s="17" t="e">
        <f>VLOOKUP($C629,'DATA PENGUKURAN GARDU'!$A:$BS,53,0)</f>
        <v>#N/A</v>
      </c>
      <c r="AR629" s="17" t="e">
        <f>VLOOKUP($C629,'DATA PENGUKURAN GARDU'!$A:$BS,54,0)</f>
        <v>#N/A</v>
      </c>
      <c r="AS629" s="20" t="e">
        <f>VLOOKUP($D629,'DATA PENGUKURAN GARDU'!$A:$BS,42,0)</f>
        <v>#N/A</v>
      </c>
      <c r="AT629" s="21" t="e">
        <f t="shared" si="321"/>
        <v>#N/A</v>
      </c>
      <c r="AU629" s="20" t="e">
        <f>VLOOKUP($D629,'DATA PENGUKURAN GARDU'!$A:$BS,44,0)</f>
        <v>#N/A</v>
      </c>
      <c r="AV629" s="21" t="e">
        <f t="shared" si="322"/>
        <v>#N/A</v>
      </c>
      <c r="AW629" s="20" t="e">
        <f>VLOOKUP($D629,'DATA PENGUKURAN GARDU'!$A:$BS,46,0)</f>
        <v>#N/A</v>
      </c>
      <c r="AX629" s="21" t="e">
        <f t="shared" si="323"/>
        <v>#N/A</v>
      </c>
      <c r="AY629" s="20" t="e">
        <f>VLOOKUP($D629,'DATA PENGUKURAN GARDU'!$A:$BS,46,0)</f>
        <v>#N/A</v>
      </c>
      <c r="AZ629" s="20" t="e">
        <f>VLOOKUP($D629,'DATA PENGUKURAN GARDU'!$A:$BS,53,0)</f>
        <v>#N/A</v>
      </c>
      <c r="BA629" s="20" t="e">
        <f>VLOOKUP($D629,'DATA PENGUKURAN GARDU'!$A:$BS,54,0)</f>
        <v>#N/A</v>
      </c>
      <c r="BB629" s="17" t="e">
        <f>VLOOKUP($E629,'DATA PENGUKURAN GARDU'!$A:$BS,42,0)</f>
        <v>#N/A</v>
      </c>
      <c r="BC629" s="23" t="e">
        <f t="shared" si="324"/>
        <v>#N/A</v>
      </c>
      <c r="BD629" s="17" t="e">
        <f>VLOOKUP($E629,'DATA PENGUKURAN GARDU'!$A:$BS,44,0)</f>
        <v>#N/A</v>
      </c>
      <c r="BE629" s="23" t="e">
        <f t="shared" si="325"/>
        <v>#N/A</v>
      </c>
      <c r="BF629" s="17" t="e">
        <f>VLOOKUP($E629,'DATA PENGUKURAN GARDU'!$A:$BS,46,0)</f>
        <v>#N/A</v>
      </c>
      <c r="BG629" s="23" t="e">
        <f t="shared" si="326"/>
        <v>#N/A</v>
      </c>
      <c r="BH629" s="17" t="e">
        <f>VLOOKUP($E629,'DATA PENGUKURAN GARDU'!$A:$BS,46,0)</f>
        <v>#N/A</v>
      </c>
      <c r="BI629" s="17" t="e">
        <f>VLOOKUP($E629,'DATA PENGUKURAN GARDU'!$A:$BS,53,0)</f>
        <v>#N/A</v>
      </c>
      <c r="BJ629" s="17" t="e">
        <f>VLOOKUP($E629,'DATA PENGUKURAN GARDU'!$A:$BS,54,0)</f>
        <v>#N/A</v>
      </c>
      <c r="BK629" s="20" t="e">
        <f t="shared" si="327"/>
        <v>#N/A</v>
      </c>
      <c r="BL629" s="20" t="e">
        <f t="shared" si="328"/>
        <v>#N/A</v>
      </c>
      <c r="BM629" s="20" t="e">
        <f t="shared" si="329"/>
        <v>#N/A</v>
      </c>
      <c r="BN629" s="25" t="e">
        <f t="shared" si="330"/>
        <v>#N/A</v>
      </c>
      <c r="BO629" s="26" t="str">
        <f t="shared" si="331"/>
        <v>0</v>
      </c>
      <c r="BP629" s="21" t="e">
        <f t="shared" si="332"/>
        <v>#VALUE!</v>
      </c>
      <c r="BQ629" s="20" t="e">
        <f t="shared" si="333"/>
        <v>#N/A</v>
      </c>
      <c r="BR629" s="20" t="e">
        <v>#N/A</v>
      </c>
      <c r="BS629" s="9" t="e">
        <v>#N/A</v>
      </c>
      <c r="BT629" s="2" t="e">
        <f t="shared" si="334"/>
        <v>#VALUE!</v>
      </c>
      <c r="BU629" s="2" t="e">
        <f t="shared" si="302"/>
        <v>#N/A</v>
      </c>
      <c r="BV629" s="2" t="e">
        <f t="shared" si="303"/>
        <v>#N/A</v>
      </c>
    </row>
    <row r="630" s="2" customFormat="1" ht="22.95" customHeight="1" spans="1:74">
      <c r="A630" s="9" t="str">
        <f t="shared" si="304"/>
        <v>K-197Induk</v>
      </c>
      <c r="B630" s="9" t="str">
        <f t="shared" si="305"/>
        <v>K-197jurusan 1</v>
      </c>
      <c r="C630" s="9" t="str">
        <f t="shared" si="306"/>
        <v>K-197jurusan 2</v>
      </c>
      <c r="D630" s="9" t="str">
        <f t="shared" si="307"/>
        <v>K-197jurusan 3</v>
      </c>
      <c r="E630" s="9" t="str">
        <f t="shared" si="308"/>
        <v>K-197jurusan 4</v>
      </c>
      <c r="F630" s="10" t="s">
        <v>462</v>
      </c>
      <c r="G630" s="10" t="s">
        <v>132</v>
      </c>
      <c r="H630" s="10" t="s">
        <v>797</v>
      </c>
      <c r="I630" s="10">
        <v>0.732129</v>
      </c>
      <c r="J630" s="10">
        <v>124.32114</v>
      </c>
      <c r="K630" s="10" t="s">
        <v>7465</v>
      </c>
      <c r="L630" s="10" t="s">
        <v>7465</v>
      </c>
      <c r="M630" s="10" t="s">
        <v>7465</v>
      </c>
      <c r="N630" s="14">
        <f t="shared" si="309"/>
        <v>0</v>
      </c>
      <c r="O630" s="15" t="e">
        <f t="shared" si="310"/>
        <v>#VALUE!</v>
      </c>
      <c r="P630" s="15" t="e">
        <f t="shared" si="311"/>
        <v>#VALUE!</v>
      </c>
      <c r="Q630" s="17" t="e">
        <f>VLOOKUP($A630,'DATA PENGUKURAN GARDU'!$A:$BS,42,0)</f>
        <v>#N/A</v>
      </c>
      <c r="R630" s="18" t="e">
        <f t="shared" si="312"/>
        <v>#N/A</v>
      </c>
      <c r="S630" s="17" t="e">
        <f>VLOOKUP($A630,'DATA PENGUKURAN GARDU'!$A:$BS,44,0)</f>
        <v>#N/A</v>
      </c>
      <c r="T630" s="18" t="e">
        <f t="shared" si="313"/>
        <v>#N/A</v>
      </c>
      <c r="U630" s="17" t="e">
        <f>VLOOKUP($A630,'DATA PENGUKURAN GARDU'!$A:$BS,46,0)</f>
        <v>#N/A</v>
      </c>
      <c r="V630" s="18" t="e">
        <f t="shared" si="314"/>
        <v>#N/A</v>
      </c>
      <c r="W630" s="17" t="e">
        <f>VLOOKUP($A630,'DATA PENGUKURAN GARDU'!$A:$BS,48,0)</f>
        <v>#N/A</v>
      </c>
      <c r="X630" s="17" t="e">
        <f>VLOOKUP($A630,'DATA PENGUKURAN GARDU'!$A:$BS,53,0)</f>
        <v>#N/A</v>
      </c>
      <c r="Y630" s="17" t="e">
        <f>VLOOKUP($A630,'DATA PENGUKURAN GARDU'!$A:$BS,54,0)</f>
        <v>#N/A</v>
      </c>
      <c r="Z630" s="17" t="e">
        <f>VLOOKUP($A630,'DATA PENGUKURAN GARDU'!$A:$BS,55,0)</f>
        <v>#N/A</v>
      </c>
      <c r="AA630" s="20" t="e">
        <f>VLOOKUP($B630,'DATA PENGUKURAN GARDU'!$A:$BS,42,0)</f>
        <v>#N/A</v>
      </c>
      <c r="AB630" s="21" t="e">
        <f t="shared" si="315"/>
        <v>#N/A</v>
      </c>
      <c r="AC630" s="20" t="e">
        <f>VLOOKUP($B630,'DATA PENGUKURAN GARDU'!$A:$BS,44,0)</f>
        <v>#N/A</v>
      </c>
      <c r="AD630" s="21" t="e">
        <f t="shared" si="316"/>
        <v>#N/A</v>
      </c>
      <c r="AE630" s="20" t="e">
        <f>VLOOKUP($B630,'DATA PENGUKURAN GARDU'!$A:$BS,46,0)</f>
        <v>#N/A</v>
      </c>
      <c r="AF630" s="21" t="e">
        <f t="shared" si="317"/>
        <v>#N/A</v>
      </c>
      <c r="AG630" s="20" t="e">
        <f>VLOOKUP($B630,'DATA PENGUKURAN GARDU'!$A:$BS,46,0)</f>
        <v>#N/A</v>
      </c>
      <c r="AH630" s="20" t="e">
        <f>VLOOKUP($B630,'DATA PENGUKURAN GARDU'!$A:$BS,53,0)</f>
        <v>#N/A</v>
      </c>
      <c r="AI630" s="20" t="e">
        <f>VLOOKUP($B630,'DATA PENGUKURAN GARDU'!$A:$BS,54,0)</f>
        <v>#N/A</v>
      </c>
      <c r="AJ630" s="17" t="e">
        <f>VLOOKUP($C630,'DATA PENGUKURAN GARDU'!$A:$BS,42,0)</f>
        <v>#N/A</v>
      </c>
      <c r="AK630" s="23" t="e">
        <f t="shared" si="318"/>
        <v>#N/A</v>
      </c>
      <c r="AL630" s="17" t="e">
        <f>VLOOKUP($C630,'DATA PENGUKURAN GARDU'!$A:$BS,44,0)</f>
        <v>#N/A</v>
      </c>
      <c r="AM630" s="23" t="e">
        <f t="shared" si="319"/>
        <v>#N/A</v>
      </c>
      <c r="AN630" s="17" t="e">
        <f>VLOOKUP($C630,'DATA PENGUKURAN GARDU'!$A:$BS,46,0)</f>
        <v>#N/A</v>
      </c>
      <c r="AO630" s="23" t="e">
        <f t="shared" si="320"/>
        <v>#N/A</v>
      </c>
      <c r="AP630" s="17" t="e">
        <f>VLOOKUP($C630,'DATA PENGUKURAN GARDU'!$A:$BS,46,0)</f>
        <v>#N/A</v>
      </c>
      <c r="AQ630" s="17" t="e">
        <f>VLOOKUP($C630,'DATA PENGUKURAN GARDU'!$A:$BS,53,0)</f>
        <v>#N/A</v>
      </c>
      <c r="AR630" s="17" t="e">
        <f>VLOOKUP($C630,'DATA PENGUKURAN GARDU'!$A:$BS,54,0)</f>
        <v>#N/A</v>
      </c>
      <c r="AS630" s="20" t="e">
        <f>VLOOKUP($D630,'DATA PENGUKURAN GARDU'!$A:$BS,42,0)</f>
        <v>#N/A</v>
      </c>
      <c r="AT630" s="21" t="e">
        <f t="shared" si="321"/>
        <v>#N/A</v>
      </c>
      <c r="AU630" s="20" t="e">
        <f>VLOOKUP($D630,'DATA PENGUKURAN GARDU'!$A:$BS,44,0)</f>
        <v>#N/A</v>
      </c>
      <c r="AV630" s="21" t="e">
        <f t="shared" si="322"/>
        <v>#N/A</v>
      </c>
      <c r="AW630" s="20" t="e">
        <f>VLOOKUP($D630,'DATA PENGUKURAN GARDU'!$A:$BS,46,0)</f>
        <v>#N/A</v>
      </c>
      <c r="AX630" s="21" t="e">
        <f t="shared" si="323"/>
        <v>#N/A</v>
      </c>
      <c r="AY630" s="20" t="e">
        <f>VLOOKUP($D630,'DATA PENGUKURAN GARDU'!$A:$BS,46,0)</f>
        <v>#N/A</v>
      </c>
      <c r="AZ630" s="20" t="e">
        <f>VLOOKUP($D630,'DATA PENGUKURAN GARDU'!$A:$BS,53,0)</f>
        <v>#N/A</v>
      </c>
      <c r="BA630" s="20" t="e">
        <f>VLOOKUP($D630,'DATA PENGUKURAN GARDU'!$A:$BS,54,0)</f>
        <v>#N/A</v>
      </c>
      <c r="BB630" s="17" t="e">
        <f>VLOOKUP($E630,'DATA PENGUKURAN GARDU'!$A:$BS,42,0)</f>
        <v>#N/A</v>
      </c>
      <c r="BC630" s="23" t="e">
        <f t="shared" si="324"/>
        <v>#N/A</v>
      </c>
      <c r="BD630" s="17" t="e">
        <f>VLOOKUP($E630,'DATA PENGUKURAN GARDU'!$A:$BS,44,0)</f>
        <v>#N/A</v>
      </c>
      <c r="BE630" s="23" t="e">
        <f t="shared" si="325"/>
        <v>#N/A</v>
      </c>
      <c r="BF630" s="17" t="e">
        <f>VLOOKUP($E630,'DATA PENGUKURAN GARDU'!$A:$BS,46,0)</f>
        <v>#N/A</v>
      </c>
      <c r="BG630" s="23" t="e">
        <f t="shared" si="326"/>
        <v>#N/A</v>
      </c>
      <c r="BH630" s="17" t="e">
        <f>VLOOKUP($E630,'DATA PENGUKURAN GARDU'!$A:$BS,46,0)</f>
        <v>#N/A</v>
      </c>
      <c r="BI630" s="17" t="e">
        <f>VLOOKUP($E630,'DATA PENGUKURAN GARDU'!$A:$BS,53,0)</f>
        <v>#N/A</v>
      </c>
      <c r="BJ630" s="17" t="e">
        <f>VLOOKUP($E630,'DATA PENGUKURAN GARDU'!$A:$BS,54,0)</f>
        <v>#N/A</v>
      </c>
      <c r="BK630" s="20" t="e">
        <f t="shared" si="327"/>
        <v>#N/A</v>
      </c>
      <c r="BL630" s="20" t="e">
        <f t="shared" si="328"/>
        <v>#N/A</v>
      </c>
      <c r="BM630" s="20" t="e">
        <f t="shared" si="329"/>
        <v>#N/A</v>
      </c>
      <c r="BN630" s="25" t="e">
        <f t="shared" si="330"/>
        <v>#N/A</v>
      </c>
      <c r="BO630" s="26" t="str">
        <f t="shared" si="331"/>
        <v>0</v>
      </c>
      <c r="BP630" s="21" t="e">
        <f t="shared" si="332"/>
        <v>#VALUE!</v>
      </c>
      <c r="BQ630" s="20" t="e">
        <f t="shared" si="333"/>
        <v>#N/A</v>
      </c>
      <c r="BR630" s="20" t="e">
        <v>#N/A</v>
      </c>
      <c r="BS630" s="9" t="e">
        <v>#N/A</v>
      </c>
      <c r="BT630" s="2" t="e">
        <f t="shared" si="334"/>
        <v>#VALUE!</v>
      </c>
      <c r="BU630" s="2" t="e">
        <f t="shared" si="302"/>
        <v>#N/A</v>
      </c>
      <c r="BV630" s="2" t="e">
        <f t="shared" si="303"/>
        <v>#N/A</v>
      </c>
    </row>
    <row r="631" s="2" customFormat="1" ht="22.95" customHeight="1" spans="1:74">
      <c r="A631" s="9" t="str">
        <f t="shared" si="304"/>
        <v>NP 023.1Induk</v>
      </c>
      <c r="B631" s="9" t="str">
        <f t="shared" si="305"/>
        <v>NP 023.1jurusan 1</v>
      </c>
      <c r="C631" s="9" t="str">
        <f t="shared" si="306"/>
        <v>NP 023.1jurusan 2</v>
      </c>
      <c r="D631" s="9" t="str">
        <f t="shared" si="307"/>
        <v>NP 023.1jurusan 3</v>
      </c>
      <c r="E631" s="9" t="str">
        <f t="shared" si="308"/>
        <v>NP 023.1jurusan 4</v>
      </c>
      <c r="F631" s="10" t="s">
        <v>497</v>
      </c>
      <c r="G631" s="10" t="s">
        <v>101</v>
      </c>
      <c r="H631" s="10" t="s">
        <v>798</v>
      </c>
      <c r="I631" s="10">
        <v>0.99924</v>
      </c>
      <c r="J631" s="10">
        <v>124.30711</v>
      </c>
      <c r="K631" s="10" t="s">
        <v>7465</v>
      </c>
      <c r="L631" s="10" t="s">
        <v>7465</v>
      </c>
      <c r="M631" s="10" t="s">
        <v>7465</v>
      </c>
      <c r="N631" s="14">
        <f t="shared" si="309"/>
        <v>0</v>
      </c>
      <c r="O631" s="15" t="e">
        <f t="shared" si="310"/>
        <v>#VALUE!</v>
      </c>
      <c r="P631" s="15" t="e">
        <f t="shared" si="311"/>
        <v>#VALUE!</v>
      </c>
      <c r="Q631" s="17" t="e">
        <f>VLOOKUP($A631,'DATA PENGUKURAN GARDU'!$A:$BS,42,0)</f>
        <v>#N/A</v>
      </c>
      <c r="R631" s="18" t="e">
        <f t="shared" si="312"/>
        <v>#N/A</v>
      </c>
      <c r="S631" s="17" t="e">
        <f>VLOOKUP($A631,'DATA PENGUKURAN GARDU'!$A:$BS,44,0)</f>
        <v>#N/A</v>
      </c>
      <c r="T631" s="18" t="e">
        <f t="shared" si="313"/>
        <v>#N/A</v>
      </c>
      <c r="U631" s="17" t="e">
        <f>VLOOKUP($A631,'DATA PENGUKURAN GARDU'!$A:$BS,46,0)</f>
        <v>#N/A</v>
      </c>
      <c r="V631" s="18" t="e">
        <f t="shared" si="314"/>
        <v>#N/A</v>
      </c>
      <c r="W631" s="17" t="e">
        <f>VLOOKUP($A631,'DATA PENGUKURAN GARDU'!$A:$BS,48,0)</f>
        <v>#N/A</v>
      </c>
      <c r="X631" s="17" t="e">
        <f>VLOOKUP($A631,'DATA PENGUKURAN GARDU'!$A:$BS,53,0)</f>
        <v>#N/A</v>
      </c>
      <c r="Y631" s="17" t="e">
        <f>VLOOKUP($A631,'DATA PENGUKURAN GARDU'!$A:$BS,54,0)</f>
        <v>#N/A</v>
      </c>
      <c r="Z631" s="17" t="e">
        <f>VLOOKUP($A631,'DATA PENGUKURAN GARDU'!$A:$BS,55,0)</f>
        <v>#N/A</v>
      </c>
      <c r="AA631" s="20" t="e">
        <f>VLOOKUP($B631,'DATA PENGUKURAN GARDU'!$A:$BS,42,0)</f>
        <v>#N/A</v>
      </c>
      <c r="AB631" s="21" t="e">
        <f t="shared" si="315"/>
        <v>#N/A</v>
      </c>
      <c r="AC631" s="20" t="e">
        <f>VLOOKUP($B631,'DATA PENGUKURAN GARDU'!$A:$BS,44,0)</f>
        <v>#N/A</v>
      </c>
      <c r="AD631" s="21" t="e">
        <f t="shared" si="316"/>
        <v>#N/A</v>
      </c>
      <c r="AE631" s="20" t="e">
        <f>VLOOKUP($B631,'DATA PENGUKURAN GARDU'!$A:$BS,46,0)</f>
        <v>#N/A</v>
      </c>
      <c r="AF631" s="21" t="e">
        <f t="shared" si="317"/>
        <v>#N/A</v>
      </c>
      <c r="AG631" s="20" t="e">
        <f>VLOOKUP($B631,'DATA PENGUKURAN GARDU'!$A:$BS,46,0)</f>
        <v>#N/A</v>
      </c>
      <c r="AH631" s="20" t="e">
        <f>VLOOKUP($B631,'DATA PENGUKURAN GARDU'!$A:$BS,53,0)</f>
        <v>#N/A</v>
      </c>
      <c r="AI631" s="20" t="e">
        <f>VLOOKUP($B631,'DATA PENGUKURAN GARDU'!$A:$BS,54,0)</f>
        <v>#N/A</v>
      </c>
      <c r="AJ631" s="17" t="e">
        <f>VLOOKUP($C631,'DATA PENGUKURAN GARDU'!$A:$BS,42,0)</f>
        <v>#N/A</v>
      </c>
      <c r="AK631" s="23" t="e">
        <f t="shared" si="318"/>
        <v>#N/A</v>
      </c>
      <c r="AL631" s="17" t="e">
        <f>VLOOKUP($C631,'DATA PENGUKURAN GARDU'!$A:$BS,44,0)</f>
        <v>#N/A</v>
      </c>
      <c r="AM631" s="23" t="e">
        <f t="shared" si="319"/>
        <v>#N/A</v>
      </c>
      <c r="AN631" s="17" t="e">
        <f>VLOOKUP($C631,'DATA PENGUKURAN GARDU'!$A:$BS,46,0)</f>
        <v>#N/A</v>
      </c>
      <c r="AO631" s="23" t="e">
        <f t="shared" si="320"/>
        <v>#N/A</v>
      </c>
      <c r="AP631" s="17" t="e">
        <f>VLOOKUP($C631,'DATA PENGUKURAN GARDU'!$A:$BS,46,0)</f>
        <v>#N/A</v>
      </c>
      <c r="AQ631" s="17" t="e">
        <f>VLOOKUP($C631,'DATA PENGUKURAN GARDU'!$A:$BS,53,0)</f>
        <v>#N/A</v>
      </c>
      <c r="AR631" s="17" t="e">
        <f>VLOOKUP($C631,'DATA PENGUKURAN GARDU'!$A:$BS,54,0)</f>
        <v>#N/A</v>
      </c>
      <c r="AS631" s="20" t="e">
        <f>VLOOKUP($D631,'DATA PENGUKURAN GARDU'!$A:$BS,42,0)</f>
        <v>#N/A</v>
      </c>
      <c r="AT631" s="21" t="e">
        <f t="shared" si="321"/>
        <v>#N/A</v>
      </c>
      <c r="AU631" s="20" t="e">
        <f>VLOOKUP($D631,'DATA PENGUKURAN GARDU'!$A:$BS,44,0)</f>
        <v>#N/A</v>
      </c>
      <c r="AV631" s="21" t="e">
        <f t="shared" si="322"/>
        <v>#N/A</v>
      </c>
      <c r="AW631" s="20" t="e">
        <f>VLOOKUP($D631,'DATA PENGUKURAN GARDU'!$A:$BS,46,0)</f>
        <v>#N/A</v>
      </c>
      <c r="AX631" s="21" t="e">
        <f t="shared" si="323"/>
        <v>#N/A</v>
      </c>
      <c r="AY631" s="20" t="e">
        <f>VLOOKUP($D631,'DATA PENGUKURAN GARDU'!$A:$BS,46,0)</f>
        <v>#N/A</v>
      </c>
      <c r="AZ631" s="20" t="e">
        <f>VLOOKUP($D631,'DATA PENGUKURAN GARDU'!$A:$BS,53,0)</f>
        <v>#N/A</v>
      </c>
      <c r="BA631" s="20" t="e">
        <f>VLOOKUP($D631,'DATA PENGUKURAN GARDU'!$A:$BS,54,0)</f>
        <v>#N/A</v>
      </c>
      <c r="BB631" s="17" t="e">
        <f>VLOOKUP($E631,'DATA PENGUKURAN GARDU'!$A:$BS,42,0)</f>
        <v>#N/A</v>
      </c>
      <c r="BC631" s="23" t="e">
        <f t="shared" si="324"/>
        <v>#N/A</v>
      </c>
      <c r="BD631" s="17" t="e">
        <f>VLOOKUP($E631,'DATA PENGUKURAN GARDU'!$A:$BS,44,0)</f>
        <v>#N/A</v>
      </c>
      <c r="BE631" s="23" t="e">
        <f t="shared" si="325"/>
        <v>#N/A</v>
      </c>
      <c r="BF631" s="17" t="e">
        <f>VLOOKUP($E631,'DATA PENGUKURAN GARDU'!$A:$BS,46,0)</f>
        <v>#N/A</v>
      </c>
      <c r="BG631" s="23" t="e">
        <f t="shared" si="326"/>
        <v>#N/A</v>
      </c>
      <c r="BH631" s="17" t="e">
        <f>VLOOKUP($E631,'DATA PENGUKURAN GARDU'!$A:$BS,46,0)</f>
        <v>#N/A</v>
      </c>
      <c r="BI631" s="17" t="e">
        <f>VLOOKUP($E631,'DATA PENGUKURAN GARDU'!$A:$BS,53,0)</f>
        <v>#N/A</v>
      </c>
      <c r="BJ631" s="17" t="e">
        <f>VLOOKUP($E631,'DATA PENGUKURAN GARDU'!$A:$BS,54,0)</f>
        <v>#N/A</v>
      </c>
      <c r="BK631" s="20" t="e">
        <f t="shared" si="327"/>
        <v>#N/A</v>
      </c>
      <c r="BL631" s="20" t="e">
        <f t="shared" si="328"/>
        <v>#N/A</v>
      </c>
      <c r="BM631" s="20" t="e">
        <f t="shared" si="329"/>
        <v>#N/A</v>
      </c>
      <c r="BN631" s="25" t="e">
        <f t="shared" si="330"/>
        <v>#N/A</v>
      </c>
      <c r="BO631" s="26" t="str">
        <f t="shared" si="331"/>
        <v>0</v>
      </c>
      <c r="BP631" s="21" t="e">
        <f t="shared" si="332"/>
        <v>#VALUE!</v>
      </c>
      <c r="BQ631" s="20" t="e">
        <f t="shared" si="333"/>
        <v>#N/A</v>
      </c>
      <c r="BR631" s="20" t="e">
        <v>#N/A</v>
      </c>
      <c r="BS631" s="9" t="e">
        <v>#N/A</v>
      </c>
      <c r="BT631" s="2" t="e">
        <f t="shared" si="334"/>
        <v>#VALUE!</v>
      </c>
      <c r="BU631" s="2" t="e">
        <f t="shared" si="302"/>
        <v>#N/A</v>
      </c>
      <c r="BV631" s="2" t="e">
        <f t="shared" si="303"/>
        <v>#N/A</v>
      </c>
    </row>
    <row r="632" s="2" customFormat="1" ht="22.95" customHeight="1" spans="1:74">
      <c r="A632" s="9" t="str">
        <f t="shared" si="304"/>
        <v>NP 024Induk</v>
      </c>
      <c r="B632" s="9" t="str">
        <f t="shared" si="305"/>
        <v>NP 024jurusan 1</v>
      </c>
      <c r="C632" s="9" t="str">
        <f t="shared" si="306"/>
        <v>NP 024jurusan 2</v>
      </c>
      <c r="D632" s="9" t="str">
        <f t="shared" si="307"/>
        <v>NP 024jurusan 3</v>
      </c>
      <c r="E632" s="9" t="str">
        <f t="shared" si="308"/>
        <v>NP 024jurusan 4</v>
      </c>
      <c r="F632" s="10" t="s">
        <v>497</v>
      </c>
      <c r="G632" s="10" t="s">
        <v>101</v>
      </c>
      <c r="H632" s="10" t="s">
        <v>799</v>
      </c>
      <c r="I632" s="10">
        <v>0.99854</v>
      </c>
      <c r="J632" s="10">
        <v>124.30848</v>
      </c>
      <c r="K632" s="10" t="s">
        <v>7465</v>
      </c>
      <c r="L632" s="10" t="s">
        <v>7465</v>
      </c>
      <c r="M632" s="10" t="s">
        <v>7465</v>
      </c>
      <c r="N632" s="14">
        <f t="shared" si="309"/>
        <v>0</v>
      </c>
      <c r="O632" s="15" t="e">
        <f t="shared" si="310"/>
        <v>#VALUE!</v>
      </c>
      <c r="P632" s="15" t="e">
        <f t="shared" si="311"/>
        <v>#VALUE!</v>
      </c>
      <c r="Q632" s="17" t="e">
        <f>VLOOKUP($A632,'DATA PENGUKURAN GARDU'!$A:$BS,42,0)</f>
        <v>#N/A</v>
      </c>
      <c r="R632" s="18" t="e">
        <f t="shared" si="312"/>
        <v>#N/A</v>
      </c>
      <c r="S632" s="17" t="e">
        <f>VLOOKUP($A632,'DATA PENGUKURAN GARDU'!$A:$BS,44,0)</f>
        <v>#N/A</v>
      </c>
      <c r="T632" s="18" t="e">
        <f t="shared" si="313"/>
        <v>#N/A</v>
      </c>
      <c r="U632" s="17" t="e">
        <f>VLOOKUP($A632,'DATA PENGUKURAN GARDU'!$A:$BS,46,0)</f>
        <v>#N/A</v>
      </c>
      <c r="V632" s="18" t="e">
        <f t="shared" si="314"/>
        <v>#N/A</v>
      </c>
      <c r="W632" s="17" t="e">
        <f>VLOOKUP($A632,'DATA PENGUKURAN GARDU'!$A:$BS,48,0)</f>
        <v>#N/A</v>
      </c>
      <c r="X632" s="17" t="e">
        <f>VLOOKUP($A632,'DATA PENGUKURAN GARDU'!$A:$BS,53,0)</f>
        <v>#N/A</v>
      </c>
      <c r="Y632" s="17" t="e">
        <f>VLOOKUP($A632,'DATA PENGUKURAN GARDU'!$A:$BS,54,0)</f>
        <v>#N/A</v>
      </c>
      <c r="Z632" s="17" t="e">
        <f>VLOOKUP($A632,'DATA PENGUKURAN GARDU'!$A:$BS,55,0)</f>
        <v>#N/A</v>
      </c>
      <c r="AA632" s="20" t="e">
        <f>VLOOKUP($B632,'DATA PENGUKURAN GARDU'!$A:$BS,42,0)</f>
        <v>#N/A</v>
      </c>
      <c r="AB632" s="21" t="e">
        <f t="shared" si="315"/>
        <v>#N/A</v>
      </c>
      <c r="AC632" s="20" t="e">
        <f>VLOOKUP($B632,'DATA PENGUKURAN GARDU'!$A:$BS,44,0)</f>
        <v>#N/A</v>
      </c>
      <c r="AD632" s="21" t="e">
        <f t="shared" si="316"/>
        <v>#N/A</v>
      </c>
      <c r="AE632" s="20" t="e">
        <f>VLOOKUP($B632,'DATA PENGUKURAN GARDU'!$A:$BS,46,0)</f>
        <v>#N/A</v>
      </c>
      <c r="AF632" s="21" t="e">
        <f t="shared" si="317"/>
        <v>#N/A</v>
      </c>
      <c r="AG632" s="20" t="e">
        <f>VLOOKUP($B632,'DATA PENGUKURAN GARDU'!$A:$BS,46,0)</f>
        <v>#N/A</v>
      </c>
      <c r="AH632" s="20" t="e">
        <f>VLOOKUP($B632,'DATA PENGUKURAN GARDU'!$A:$BS,53,0)</f>
        <v>#N/A</v>
      </c>
      <c r="AI632" s="20" t="e">
        <f>VLOOKUP($B632,'DATA PENGUKURAN GARDU'!$A:$BS,54,0)</f>
        <v>#N/A</v>
      </c>
      <c r="AJ632" s="17" t="e">
        <f>VLOOKUP($C632,'DATA PENGUKURAN GARDU'!$A:$BS,42,0)</f>
        <v>#N/A</v>
      </c>
      <c r="AK632" s="23" t="e">
        <f t="shared" si="318"/>
        <v>#N/A</v>
      </c>
      <c r="AL632" s="17" t="e">
        <f>VLOOKUP($C632,'DATA PENGUKURAN GARDU'!$A:$BS,44,0)</f>
        <v>#N/A</v>
      </c>
      <c r="AM632" s="23" t="e">
        <f t="shared" si="319"/>
        <v>#N/A</v>
      </c>
      <c r="AN632" s="17" t="e">
        <f>VLOOKUP($C632,'DATA PENGUKURAN GARDU'!$A:$BS,46,0)</f>
        <v>#N/A</v>
      </c>
      <c r="AO632" s="23" t="e">
        <f t="shared" si="320"/>
        <v>#N/A</v>
      </c>
      <c r="AP632" s="17" t="e">
        <f>VLOOKUP($C632,'DATA PENGUKURAN GARDU'!$A:$BS,46,0)</f>
        <v>#N/A</v>
      </c>
      <c r="AQ632" s="17" t="e">
        <f>VLOOKUP($C632,'DATA PENGUKURAN GARDU'!$A:$BS,53,0)</f>
        <v>#N/A</v>
      </c>
      <c r="AR632" s="17" t="e">
        <f>VLOOKUP($C632,'DATA PENGUKURAN GARDU'!$A:$BS,54,0)</f>
        <v>#N/A</v>
      </c>
      <c r="AS632" s="20" t="e">
        <f>VLOOKUP($D632,'DATA PENGUKURAN GARDU'!$A:$BS,42,0)</f>
        <v>#N/A</v>
      </c>
      <c r="AT632" s="21" t="e">
        <f t="shared" si="321"/>
        <v>#N/A</v>
      </c>
      <c r="AU632" s="20" t="e">
        <f>VLOOKUP($D632,'DATA PENGUKURAN GARDU'!$A:$BS,44,0)</f>
        <v>#N/A</v>
      </c>
      <c r="AV632" s="21" t="e">
        <f t="shared" si="322"/>
        <v>#N/A</v>
      </c>
      <c r="AW632" s="20" t="e">
        <f>VLOOKUP($D632,'DATA PENGUKURAN GARDU'!$A:$BS,46,0)</f>
        <v>#N/A</v>
      </c>
      <c r="AX632" s="21" t="e">
        <f t="shared" si="323"/>
        <v>#N/A</v>
      </c>
      <c r="AY632" s="20" t="e">
        <f>VLOOKUP($D632,'DATA PENGUKURAN GARDU'!$A:$BS,46,0)</f>
        <v>#N/A</v>
      </c>
      <c r="AZ632" s="20" t="e">
        <f>VLOOKUP($D632,'DATA PENGUKURAN GARDU'!$A:$BS,53,0)</f>
        <v>#N/A</v>
      </c>
      <c r="BA632" s="20" t="e">
        <f>VLOOKUP($D632,'DATA PENGUKURAN GARDU'!$A:$BS,54,0)</f>
        <v>#N/A</v>
      </c>
      <c r="BB632" s="17" t="e">
        <f>VLOOKUP($E632,'DATA PENGUKURAN GARDU'!$A:$BS,42,0)</f>
        <v>#N/A</v>
      </c>
      <c r="BC632" s="23" t="e">
        <f t="shared" si="324"/>
        <v>#N/A</v>
      </c>
      <c r="BD632" s="17" t="e">
        <f>VLOOKUP($E632,'DATA PENGUKURAN GARDU'!$A:$BS,44,0)</f>
        <v>#N/A</v>
      </c>
      <c r="BE632" s="23" t="e">
        <f t="shared" si="325"/>
        <v>#N/A</v>
      </c>
      <c r="BF632" s="17" t="e">
        <f>VLOOKUP($E632,'DATA PENGUKURAN GARDU'!$A:$BS,46,0)</f>
        <v>#N/A</v>
      </c>
      <c r="BG632" s="23" t="e">
        <f t="shared" si="326"/>
        <v>#N/A</v>
      </c>
      <c r="BH632" s="17" t="e">
        <f>VLOOKUP($E632,'DATA PENGUKURAN GARDU'!$A:$BS,46,0)</f>
        <v>#N/A</v>
      </c>
      <c r="BI632" s="17" t="e">
        <f>VLOOKUP($E632,'DATA PENGUKURAN GARDU'!$A:$BS,53,0)</f>
        <v>#N/A</v>
      </c>
      <c r="BJ632" s="17" t="e">
        <f>VLOOKUP($E632,'DATA PENGUKURAN GARDU'!$A:$BS,54,0)</f>
        <v>#N/A</v>
      </c>
      <c r="BK632" s="20" t="e">
        <f t="shared" si="327"/>
        <v>#N/A</v>
      </c>
      <c r="BL632" s="20" t="e">
        <f t="shared" si="328"/>
        <v>#N/A</v>
      </c>
      <c r="BM632" s="20" t="e">
        <f t="shared" si="329"/>
        <v>#N/A</v>
      </c>
      <c r="BN632" s="25" t="e">
        <f t="shared" si="330"/>
        <v>#N/A</v>
      </c>
      <c r="BO632" s="26" t="str">
        <f t="shared" si="331"/>
        <v>0</v>
      </c>
      <c r="BP632" s="21" t="e">
        <f t="shared" si="332"/>
        <v>#VALUE!</v>
      </c>
      <c r="BQ632" s="20" t="e">
        <f t="shared" si="333"/>
        <v>#N/A</v>
      </c>
      <c r="BR632" s="20" t="e">
        <v>#N/A</v>
      </c>
      <c r="BS632" s="9" t="e">
        <v>#N/A</v>
      </c>
      <c r="BT632" s="2" t="e">
        <f t="shared" si="334"/>
        <v>#VALUE!</v>
      </c>
      <c r="BU632" s="2" t="e">
        <f t="shared" si="302"/>
        <v>#N/A</v>
      </c>
      <c r="BV632" s="2" t="e">
        <f t="shared" si="303"/>
        <v>#N/A</v>
      </c>
    </row>
    <row r="633" s="2" customFormat="1" ht="22.95" customHeight="1" spans="1:74">
      <c r="A633" s="9" t="str">
        <f t="shared" si="304"/>
        <v>NL 050Induk</v>
      </c>
      <c r="B633" s="9" t="str">
        <f t="shared" si="305"/>
        <v>NL 050jurusan 1</v>
      </c>
      <c r="C633" s="9" t="str">
        <f t="shared" si="306"/>
        <v>NL 050jurusan 2</v>
      </c>
      <c r="D633" s="9" t="str">
        <f t="shared" si="307"/>
        <v>NL 050jurusan 3</v>
      </c>
      <c r="E633" s="9" t="str">
        <f t="shared" si="308"/>
        <v>NL 050jurusan 4</v>
      </c>
      <c r="F633" s="10" t="s">
        <v>324</v>
      </c>
      <c r="G633" s="10" t="s">
        <v>101</v>
      </c>
      <c r="H633" s="10" t="s">
        <v>800</v>
      </c>
      <c r="I633" s="10">
        <v>0.8616</v>
      </c>
      <c r="J633" s="10">
        <v>123.94607</v>
      </c>
      <c r="K633" s="10" t="s">
        <v>7465</v>
      </c>
      <c r="L633" s="10" t="s">
        <v>7465</v>
      </c>
      <c r="M633" s="10" t="s">
        <v>7465</v>
      </c>
      <c r="N633" s="14">
        <f t="shared" si="309"/>
        <v>0</v>
      </c>
      <c r="O633" s="15" t="e">
        <f t="shared" si="310"/>
        <v>#VALUE!</v>
      </c>
      <c r="P633" s="15" t="e">
        <f t="shared" si="311"/>
        <v>#VALUE!</v>
      </c>
      <c r="Q633" s="17" t="e">
        <f>VLOOKUP($A633,'DATA PENGUKURAN GARDU'!$A:$BS,42,0)</f>
        <v>#N/A</v>
      </c>
      <c r="R633" s="18" t="e">
        <f t="shared" si="312"/>
        <v>#N/A</v>
      </c>
      <c r="S633" s="17" t="e">
        <f>VLOOKUP($A633,'DATA PENGUKURAN GARDU'!$A:$BS,44,0)</f>
        <v>#N/A</v>
      </c>
      <c r="T633" s="18" t="e">
        <f t="shared" si="313"/>
        <v>#N/A</v>
      </c>
      <c r="U633" s="17" t="e">
        <f>VLOOKUP($A633,'DATA PENGUKURAN GARDU'!$A:$BS,46,0)</f>
        <v>#N/A</v>
      </c>
      <c r="V633" s="18" t="e">
        <f t="shared" si="314"/>
        <v>#N/A</v>
      </c>
      <c r="W633" s="17" t="e">
        <f>VLOOKUP($A633,'DATA PENGUKURAN GARDU'!$A:$BS,48,0)</f>
        <v>#N/A</v>
      </c>
      <c r="X633" s="17" t="e">
        <f>VLOOKUP($A633,'DATA PENGUKURAN GARDU'!$A:$BS,53,0)</f>
        <v>#N/A</v>
      </c>
      <c r="Y633" s="17" t="e">
        <f>VLOOKUP($A633,'DATA PENGUKURAN GARDU'!$A:$BS,54,0)</f>
        <v>#N/A</v>
      </c>
      <c r="Z633" s="17" t="e">
        <f>VLOOKUP($A633,'DATA PENGUKURAN GARDU'!$A:$BS,55,0)</f>
        <v>#N/A</v>
      </c>
      <c r="AA633" s="20" t="e">
        <f>VLOOKUP($B633,'DATA PENGUKURAN GARDU'!$A:$BS,42,0)</f>
        <v>#N/A</v>
      </c>
      <c r="AB633" s="21" t="e">
        <f t="shared" si="315"/>
        <v>#N/A</v>
      </c>
      <c r="AC633" s="20" t="e">
        <f>VLOOKUP($B633,'DATA PENGUKURAN GARDU'!$A:$BS,44,0)</f>
        <v>#N/A</v>
      </c>
      <c r="AD633" s="21" t="e">
        <f t="shared" si="316"/>
        <v>#N/A</v>
      </c>
      <c r="AE633" s="20" t="e">
        <f>VLOOKUP($B633,'DATA PENGUKURAN GARDU'!$A:$BS,46,0)</f>
        <v>#N/A</v>
      </c>
      <c r="AF633" s="21" t="e">
        <f t="shared" si="317"/>
        <v>#N/A</v>
      </c>
      <c r="AG633" s="20" t="e">
        <f>VLOOKUP($B633,'DATA PENGUKURAN GARDU'!$A:$BS,46,0)</f>
        <v>#N/A</v>
      </c>
      <c r="AH633" s="20" t="e">
        <f>VLOOKUP($B633,'DATA PENGUKURAN GARDU'!$A:$BS,53,0)</f>
        <v>#N/A</v>
      </c>
      <c r="AI633" s="20" t="e">
        <f>VLOOKUP($B633,'DATA PENGUKURAN GARDU'!$A:$BS,54,0)</f>
        <v>#N/A</v>
      </c>
      <c r="AJ633" s="17" t="e">
        <f>VLOOKUP($C633,'DATA PENGUKURAN GARDU'!$A:$BS,42,0)</f>
        <v>#N/A</v>
      </c>
      <c r="AK633" s="23" t="e">
        <f t="shared" si="318"/>
        <v>#N/A</v>
      </c>
      <c r="AL633" s="17" t="e">
        <f>VLOOKUP($C633,'DATA PENGUKURAN GARDU'!$A:$BS,44,0)</f>
        <v>#N/A</v>
      </c>
      <c r="AM633" s="23" t="e">
        <f t="shared" si="319"/>
        <v>#N/A</v>
      </c>
      <c r="AN633" s="17" t="e">
        <f>VLOOKUP($C633,'DATA PENGUKURAN GARDU'!$A:$BS,46,0)</f>
        <v>#N/A</v>
      </c>
      <c r="AO633" s="23" t="e">
        <f t="shared" si="320"/>
        <v>#N/A</v>
      </c>
      <c r="AP633" s="17" t="e">
        <f>VLOOKUP($C633,'DATA PENGUKURAN GARDU'!$A:$BS,46,0)</f>
        <v>#N/A</v>
      </c>
      <c r="AQ633" s="17" t="e">
        <f>VLOOKUP($C633,'DATA PENGUKURAN GARDU'!$A:$BS,53,0)</f>
        <v>#N/A</v>
      </c>
      <c r="AR633" s="17" t="e">
        <f>VLOOKUP($C633,'DATA PENGUKURAN GARDU'!$A:$BS,54,0)</f>
        <v>#N/A</v>
      </c>
      <c r="AS633" s="20" t="e">
        <f>VLOOKUP($D633,'DATA PENGUKURAN GARDU'!$A:$BS,42,0)</f>
        <v>#N/A</v>
      </c>
      <c r="AT633" s="21" t="e">
        <f t="shared" si="321"/>
        <v>#N/A</v>
      </c>
      <c r="AU633" s="20" t="e">
        <f>VLOOKUP($D633,'DATA PENGUKURAN GARDU'!$A:$BS,44,0)</f>
        <v>#N/A</v>
      </c>
      <c r="AV633" s="21" t="e">
        <f t="shared" si="322"/>
        <v>#N/A</v>
      </c>
      <c r="AW633" s="20" t="e">
        <f>VLOOKUP($D633,'DATA PENGUKURAN GARDU'!$A:$BS,46,0)</f>
        <v>#N/A</v>
      </c>
      <c r="AX633" s="21" t="e">
        <f t="shared" si="323"/>
        <v>#N/A</v>
      </c>
      <c r="AY633" s="20" t="e">
        <f>VLOOKUP($D633,'DATA PENGUKURAN GARDU'!$A:$BS,46,0)</f>
        <v>#N/A</v>
      </c>
      <c r="AZ633" s="20" t="e">
        <f>VLOOKUP($D633,'DATA PENGUKURAN GARDU'!$A:$BS,53,0)</f>
        <v>#N/A</v>
      </c>
      <c r="BA633" s="20" t="e">
        <f>VLOOKUP($D633,'DATA PENGUKURAN GARDU'!$A:$BS,54,0)</f>
        <v>#N/A</v>
      </c>
      <c r="BB633" s="17" t="e">
        <f>VLOOKUP($E633,'DATA PENGUKURAN GARDU'!$A:$BS,42,0)</f>
        <v>#N/A</v>
      </c>
      <c r="BC633" s="23" t="e">
        <f t="shared" si="324"/>
        <v>#N/A</v>
      </c>
      <c r="BD633" s="17" t="e">
        <f>VLOOKUP($E633,'DATA PENGUKURAN GARDU'!$A:$BS,44,0)</f>
        <v>#N/A</v>
      </c>
      <c r="BE633" s="23" t="e">
        <f t="shared" si="325"/>
        <v>#N/A</v>
      </c>
      <c r="BF633" s="17" t="e">
        <f>VLOOKUP($E633,'DATA PENGUKURAN GARDU'!$A:$BS,46,0)</f>
        <v>#N/A</v>
      </c>
      <c r="BG633" s="23" t="e">
        <f t="shared" si="326"/>
        <v>#N/A</v>
      </c>
      <c r="BH633" s="17" t="e">
        <f>VLOOKUP($E633,'DATA PENGUKURAN GARDU'!$A:$BS,46,0)</f>
        <v>#N/A</v>
      </c>
      <c r="BI633" s="17" t="e">
        <f>VLOOKUP($E633,'DATA PENGUKURAN GARDU'!$A:$BS,53,0)</f>
        <v>#N/A</v>
      </c>
      <c r="BJ633" s="17" t="e">
        <f>VLOOKUP($E633,'DATA PENGUKURAN GARDU'!$A:$BS,54,0)</f>
        <v>#N/A</v>
      </c>
      <c r="BK633" s="20" t="e">
        <f t="shared" si="327"/>
        <v>#N/A</v>
      </c>
      <c r="BL633" s="20" t="e">
        <f t="shared" si="328"/>
        <v>#N/A</v>
      </c>
      <c r="BM633" s="20" t="e">
        <f t="shared" si="329"/>
        <v>#N/A</v>
      </c>
      <c r="BN633" s="25" t="e">
        <f t="shared" si="330"/>
        <v>#N/A</v>
      </c>
      <c r="BO633" s="26" t="str">
        <f t="shared" si="331"/>
        <v>0</v>
      </c>
      <c r="BP633" s="21" t="e">
        <f t="shared" si="332"/>
        <v>#VALUE!</v>
      </c>
      <c r="BQ633" s="20" t="e">
        <f t="shared" si="333"/>
        <v>#N/A</v>
      </c>
      <c r="BR633" s="20" t="e">
        <v>#N/A</v>
      </c>
      <c r="BS633" s="9" t="e">
        <v>#N/A</v>
      </c>
      <c r="BT633" s="2" t="e">
        <f t="shared" si="334"/>
        <v>#VALUE!</v>
      </c>
      <c r="BU633" s="2" t="e">
        <f t="shared" si="302"/>
        <v>#N/A</v>
      </c>
      <c r="BV633" s="2" t="e">
        <f t="shared" si="303"/>
        <v>#N/A</v>
      </c>
    </row>
    <row r="634" s="2" customFormat="1" ht="22.95" customHeight="1" spans="1:74">
      <c r="A634" s="9" t="str">
        <f t="shared" si="304"/>
        <v>N 005Induk</v>
      </c>
      <c r="B634" s="9" t="str">
        <f t="shared" si="305"/>
        <v>N 005jurusan 1</v>
      </c>
      <c r="C634" s="9" t="str">
        <f t="shared" si="306"/>
        <v>N 005jurusan 2</v>
      </c>
      <c r="D634" s="9" t="str">
        <f t="shared" si="307"/>
        <v>N 005jurusan 3</v>
      </c>
      <c r="E634" s="9" t="str">
        <f t="shared" si="308"/>
        <v>N 005jurusan 4</v>
      </c>
      <c r="F634" s="10" t="s">
        <v>226</v>
      </c>
      <c r="G634" s="10" t="s">
        <v>101</v>
      </c>
      <c r="H634" s="10" t="s">
        <v>801</v>
      </c>
      <c r="I634" s="10">
        <v>0.92586</v>
      </c>
      <c r="J634" s="10">
        <v>124.14057</v>
      </c>
      <c r="K634" s="10" t="s">
        <v>7465</v>
      </c>
      <c r="L634" s="10" t="s">
        <v>7465</v>
      </c>
      <c r="M634" s="10" t="s">
        <v>7465</v>
      </c>
      <c r="N634" s="14">
        <f t="shared" si="309"/>
        <v>0</v>
      </c>
      <c r="O634" s="15" t="e">
        <f t="shared" si="310"/>
        <v>#VALUE!</v>
      </c>
      <c r="P634" s="15" t="e">
        <f t="shared" si="311"/>
        <v>#VALUE!</v>
      </c>
      <c r="Q634" s="17" t="e">
        <f>VLOOKUP($A634,'DATA PENGUKURAN GARDU'!$A:$BS,42,0)</f>
        <v>#N/A</v>
      </c>
      <c r="R634" s="18" t="e">
        <f t="shared" si="312"/>
        <v>#N/A</v>
      </c>
      <c r="S634" s="17" t="e">
        <f>VLOOKUP($A634,'DATA PENGUKURAN GARDU'!$A:$BS,44,0)</f>
        <v>#N/A</v>
      </c>
      <c r="T634" s="18" t="e">
        <f t="shared" si="313"/>
        <v>#N/A</v>
      </c>
      <c r="U634" s="17" t="e">
        <f>VLOOKUP($A634,'DATA PENGUKURAN GARDU'!$A:$BS,46,0)</f>
        <v>#N/A</v>
      </c>
      <c r="V634" s="18" t="e">
        <f t="shared" si="314"/>
        <v>#N/A</v>
      </c>
      <c r="W634" s="17" t="e">
        <f>VLOOKUP($A634,'DATA PENGUKURAN GARDU'!$A:$BS,48,0)</f>
        <v>#N/A</v>
      </c>
      <c r="X634" s="17" t="e">
        <f>VLOOKUP($A634,'DATA PENGUKURAN GARDU'!$A:$BS,53,0)</f>
        <v>#N/A</v>
      </c>
      <c r="Y634" s="17" t="e">
        <f>VLOOKUP($A634,'DATA PENGUKURAN GARDU'!$A:$BS,54,0)</f>
        <v>#N/A</v>
      </c>
      <c r="Z634" s="17" t="e">
        <f>VLOOKUP($A634,'DATA PENGUKURAN GARDU'!$A:$BS,55,0)</f>
        <v>#N/A</v>
      </c>
      <c r="AA634" s="20" t="e">
        <f>VLOOKUP($B634,'DATA PENGUKURAN GARDU'!$A:$BS,42,0)</f>
        <v>#N/A</v>
      </c>
      <c r="AB634" s="21" t="e">
        <f t="shared" si="315"/>
        <v>#N/A</v>
      </c>
      <c r="AC634" s="20" t="e">
        <f>VLOOKUP($B634,'DATA PENGUKURAN GARDU'!$A:$BS,44,0)</f>
        <v>#N/A</v>
      </c>
      <c r="AD634" s="21" t="e">
        <f t="shared" si="316"/>
        <v>#N/A</v>
      </c>
      <c r="AE634" s="20" t="e">
        <f>VLOOKUP($B634,'DATA PENGUKURAN GARDU'!$A:$BS,46,0)</f>
        <v>#N/A</v>
      </c>
      <c r="AF634" s="21" t="e">
        <f t="shared" si="317"/>
        <v>#N/A</v>
      </c>
      <c r="AG634" s="20" t="e">
        <f>VLOOKUP($B634,'DATA PENGUKURAN GARDU'!$A:$BS,46,0)</f>
        <v>#N/A</v>
      </c>
      <c r="AH634" s="20" t="e">
        <f>VLOOKUP($B634,'DATA PENGUKURAN GARDU'!$A:$BS,53,0)</f>
        <v>#N/A</v>
      </c>
      <c r="AI634" s="20" t="e">
        <f>VLOOKUP($B634,'DATA PENGUKURAN GARDU'!$A:$BS,54,0)</f>
        <v>#N/A</v>
      </c>
      <c r="AJ634" s="17" t="e">
        <f>VLOOKUP($C634,'DATA PENGUKURAN GARDU'!$A:$BS,42,0)</f>
        <v>#N/A</v>
      </c>
      <c r="AK634" s="23" t="e">
        <f t="shared" si="318"/>
        <v>#N/A</v>
      </c>
      <c r="AL634" s="17" t="e">
        <f>VLOOKUP($C634,'DATA PENGUKURAN GARDU'!$A:$BS,44,0)</f>
        <v>#N/A</v>
      </c>
      <c r="AM634" s="23" t="e">
        <f t="shared" si="319"/>
        <v>#N/A</v>
      </c>
      <c r="AN634" s="17" t="e">
        <f>VLOOKUP($C634,'DATA PENGUKURAN GARDU'!$A:$BS,46,0)</f>
        <v>#N/A</v>
      </c>
      <c r="AO634" s="23" t="e">
        <f t="shared" si="320"/>
        <v>#N/A</v>
      </c>
      <c r="AP634" s="17" t="e">
        <f>VLOOKUP($C634,'DATA PENGUKURAN GARDU'!$A:$BS,46,0)</f>
        <v>#N/A</v>
      </c>
      <c r="AQ634" s="17" t="e">
        <f>VLOOKUP($C634,'DATA PENGUKURAN GARDU'!$A:$BS,53,0)</f>
        <v>#N/A</v>
      </c>
      <c r="AR634" s="17" t="e">
        <f>VLOOKUP($C634,'DATA PENGUKURAN GARDU'!$A:$BS,54,0)</f>
        <v>#N/A</v>
      </c>
      <c r="AS634" s="20" t="e">
        <f>VLOOKUP($D634,'DATA PENGUKURAN GARDU'!$A:$BS,42,0)</f>
        <v>#N/A</v>
      </c>
      <c r="AT634" s="21" t="e">
        <f t="shared" si="321"/>
        <v>#N/A</v>
      </c>
      <c r="AU634" s="20" t="e">
        <f>VLOOKUP($D634,'DATA PENGUKURAN GARDU'!$A:$BS,44,0)</f>
        <v>#N/A</v>
      </c>
      <c r="AV634" s="21" t="e">
        <f t="shared" si="322"/>
        <v>#N/A</v>
      </c>
      <c r="AW634" s="20" t="e">
        <f>VLOOKUP($D634,'DATA PENGUKURAN GARDU'!$A:$BS,46,0)</f>
        <v>#N/A</v>
      </c>
      <c r="AX634" s="21" t="e">
        <f t="shared" si="323"/>
        <v>#N/A</v>
      </c>
      <c r="AY634" s="20" t="e">
        <f>VLOOKUP($D634,'DATA PENGUKURAN GARDU'!$A:$BS,46,0)</f>
        <v>#N/A</v>
      </c>
      <c r="AZ634" s="20" t="e">
        <f>VLOOKUP($D634,'DATA PENGUKURAN GARDU'!$A:$BS,53,0)</f>
        <v>#N/A</v>
      </c>
      <c r="BA634" s="20" t="e">
        <f>VLOOKUP($D634,'DATA PENGUKURAN GARDU'!$A:$BS,54,0)</f>
        <v>#N/A</v>
      </c>
      <c r="BB634" s="17" t="e">
        <f>VLOOKUP($E634,'DATA PENGUKURAN GARDU'!$A:$BS,42,0)</f>
        <v>#N/A</v>
      </c>
      <c r="BC634" s="23" t="e">
        <f t="shared" si="324"/>
        <v>#N/A</v>
      </c>
      <c r="BD634" s="17" t="e">
        <f>VLOOKUP($E634,'DATA PENGUKURAN GARDU'!$A:$BS,44,0)</f>
        <v>#N/A</v>
      </c>
      <c r="BE634" s="23" t="e">
        <f t="shared" si="325"/>
        <v>#N/A</v>
      </c>
      <c r="BF634" s="17" t="e">
        <f>VLOOKUP($E634,'DATA PENGUKURAN GARDU'!$A:$BS,46,0)</f>
        <v>#N/A</v>
      </c>
      <c r="BG634" s="23" t="e">
        <f t="shared" si="326"/>
        <v>#N/A</v>
      </c>
      <c r="BH634" s="17" t="e">
        <f>VLOOKUP($E634,'DATA PENGUKURAN GARDU'!$A:$BS,46,0)</f>
        <v>#N/A</v>
      </c>
      <c r="BI634" s="17" t="e">
        <f>VLOOKUP($E634,'DATA PENGUKURAN GARDU'!$A:$BS,53,0)</f>
        <v>#N/A</v>
      </c>
      <c r="BJ634" s="17" t="e">
        <f>VLOOKUP($E634,'DATA PENGUKURAN GARDU'!$A:$BS,54,0)</f>
        <v>#N/A</v>
      </c>
      <c r="BK634" s="20" t="e">
        <f t="shared" si="327"/>
        <v>#N/A</v>
      </c>
      <c r="BL634" s="20" t="e">
        <f t="shared" si="328"/>
        <v>#N/A</v>
      </c>
      <c r="BM634" s="20" t="e">
        <f t="shared" si="329"/>
        <v>#N/A</v>
      </c>
      <c r="BN634" s="25" t="e">
        <f t="shared" si="330"/>
        <v>#N/A</v>
      </c>
      <c r="BO634" s="26" t="str">
        <f t="shared" si="331"/>
        <v>0</v>
      </c>
      <c r="BP634" s="21" t="e">
        <f t="shared" si="332"/>
        <v>#VALUE!</v>
      </c>
      <c r="BQ634" s="20" t="e">
        <f t="shared" si="333"/>
        <v>#N/A</v>
      </c>
      <c r="BR634" s="20" t="e">
        <v>#N/A</v>
      </c>
      <c r="BS634" s="9" t="e">
        <v>#N/A</v>
      </c>
      <c r="BT634" s="2" t="e">
        <f t="shared" si="334"/>
        <v>#VALUE!</v>
      </c>
      <c r="BU634" s="2" t="e">
        <f t="shared" si="302"/>
        <v>#N/A</v>
      </c>
      <c r="BV634" s="2" t="e">
        <f t="shared" si="303"/>
        <v>#N/A</v>
      </c>
    </row>
    <row r="635" s="2" customFormat="1" ht="22.95" customHeight="1" spans="1:74">
      <c r="A635" s="9" t="str">
        <f t="shared" si="304"/>
        <v>N 060Induk</v>
      </c>
      <c r="B635" s="9" t="str">
        <f t="shared" si="305"/>
        <v>N 060jurusan 1</v>
      </c>
      <c r="C635" s="9" t="str">
        <f t="shared" si="306"/>
        <v>N 060jurusan 2</v>
      </c>
      <c r="D635" s="9" t="str">
        <f t="shared" si="307"/>
        <v>N 060jurusan 3</v>
      </c>
      <c r="E635" s="9" t="str">
        <f t="shared" si="308"/>
        <v>N 060jurusan 4</v>
      </c>
      <c r="F635" s="10" t="s">
        <v>226</v>
      </c>
      <c r="G635" s="10" t="s">
        <v>101</v>
      </c>
      <c r="H635" s="10" t="s">
        <v>802</v>
      </c>
      <c r="I635" s="10">
        <v>0.89758</v>
      </c>
      <c r="J635" s="10">
        <v>124.09252</v>
      </c>
      <c r="K635" s="10" t="s">
        <v>7465</v>
      </c>
      <c r="L635" s="10" t="s">
        <v>7465</v>
      </c>
      <c r="M635" s="10" t="s">
        <v>7465</v>
      </c>
      <c r="N635" s="14">
        <f t="shared" si="309"/>
        <v>0</v>
      </c>
      <c r="O635" s="15" t="e">
        <f t="shared" si="310"/>
        <v>#VALUE!</v>
      </c>
      <c r="P635" s="15" t="e">
        <f t="shared" si="311"/>
        <v>#VALUE!</v>
      </c>
      <c r="Q635" s="17" t="e">
        <f>VLOOKUP($A635,'DATA PENGUKURAN GARDU'!$A:$BS,42,0)</f>
        <v>#N/A</v>
      </c>
      <c r="R635" s="18" t="e">
        <f t="shared" si="312"/>
        <v>#N/A</v>
      </c>
      <c r="S635" s="17" t="e">
        <f>VLOOKUP($A635,'DATA PENGUKURAN GARDU'!$A:$BS,44,0)</f>
        <v>#N/A</v>
      </c>
      <c r="T635" s="18" t="e">
        <f t="shared" si="313"/>
        <v>#N/A</v>
      </c>
      <c r="U635" s="17" t="e">
        <f>VLOOKUP($A635,'DATA PENGUKURAN GARDU'!$A:$BS,46,0)</f>
        <v>#N/A</v>
      </c>
      <c r="V635" s="18" t="e">
        <f t="shared" si="314"/>
        <v>#N/A</v>
      </c>
      <c r="W635" s="17" t="e">
        <f>VLOOKUP($A635,'DATA PENGUKURAN GARDU'!$A:$BS,48,0)</f>
        <v>#N/A</v>
      </c>
      <c r="X635" s="17" t="e">
        <f>VLOOKUP($A635,'DATA PENGUKURAN GARDU'!$A:$BS,53,0)</f>
        <v>#N/A</v>
      </c>
      <c r="Y635" s="17" t="e">
        <f>VLOOKUP($A635,'DATA PENGUKURAN GARDU'!$A:$BS,54,0)</f>
        <v>#N/A</v>
      </c>
      <c r="Z635" s="17" t="e">
        <f>VLOOKUP($A635,'DATA PENGUKURAN GARDU'!$A:$BS,55,0)</f>
        <v>#N/A</v>
      </c>
      <c r="AA635" s="20" t="e">
        <f>VLOOKUP($B635,'DATA PENGUKURAN GARDU'!$A:$BS,42,0)</f>
        <v>#N/A</v>
      </c>
      <c r="AB635" s="21" t="e">
        <f t="shared" si="315"/>
        <v>#N/A</v>
      </c>
      <c r="AC635" s="20" t="e">
        <f>VLOOKUP($B635,'DATA PENGUKURAN GARDU'!$A:$BS,44,0)</f>
        <v>#N/A</v>
      </c>
      <c r="AD635" s="21" t="e">
        <f t="shared" si="316"/>
        <v>#N/A</v>
      </c>
      <c r="AE635" s="20" t="e">
        <f>VLOOKUP($B635,'DATA PENGUKURAN GARDU'!$A:$BS,46,0)</f>
        <v>#N/A</v>
      </c>
      <c r="AF635" s="21" t="e">
        <f t="shared" si="317"/>
        <v>#N/A</v>
      </c>
      <c r="AG635" s="20" t="e">
        <f>VLOOKUP($B635,'DATA PENGUKURAN GARDU'!$A:$BS,46,0)</f>
        <v>#N/A</v>
      </c>
      <c r="AH635" s="20" t="e">
        <f>VLOOKUP($B635,'DATA PENGUKURAN GARDU'!$A:$BS,53,0)</f>
        <v>#N/A</v>
      </c>
      <c r="AI635" s="20" t="e">
        <f>VLOOKUP($B635,'DATA PENGUKURAN GARDU'!$A:$BS,54,0)</f>
        <v>#N/A</v>
      </c>
      <c r="AJ635" s="17" t="e">
        <f>VLOOKUP($C635,'DATA PENGUKURAN GARDU'!$A:$BS,42,0)</f>
        <v>#N/A</v>
      </c>
      <c r="AK635" s="23" t="e">
        <f t="shared" si="318"/>
        <v>#N/A</v>
      </c>
      <c r="AL635" s="17" t="e">
        <f>VLOOKUP($C635,'DATA PENGUKURAN GARDU'!$A:$BS,44,0)</f>
        <v>#N/A</v>
      </c>
      <c r="AM635" s="23" t="e">
        <f t="shared" si="319"/>
        <v>#N/A</v>
      </c>
      <c r="AN635" s="17" t="e">
        <f>VLOOKUP($C635,'DATA PENGUKURAN GARDU'!$A:$BS,46,0)</f>
        <v>#N/A</v>
      </c>
      <c r="AO635" s="23" t="e">
        <f t="shared" si="320"/>
        <v>#N/A</v>
      </c>
      <c r="AP635" s="17" t="e">
        <f>VLOOKUP($C635,'DATA PENGUKURAN GARDU'!$A:$BS,46,0)</f>
        <v>#N/A</v>
      </c>
      <c r="AQ635" s="17" t="e">
        <f>VLOOKUP($C635,'DATA PENGUKURAN GARDU'!$A:$BS,53,0)</f>
        <v>#N/A</v>
      </c>
      <c r="AR635" s="17" t="e">
        <f>VLOOKUP($C635,'DATA PENGUKURAN GARDU'!$A:$BS,54,0)</f>
        <v>#N/A</v>
      </c>
      <c r="AS635" s="20" t="e">
        <f>VLOOKUP($D635,'DATA PENGUKURAN GARDU'!$A:$BS,42,0)</f>
        <v>#N/A</v>
      </c>
      <c r="AT635" s="21" t="e">
        <f t="shared" si="321"/>
        <v>#N/A</v>
      </c>
      <c r="AU635" s="20" t="e">
        <f>VLOOKUP($D635,'DATA PENGUKURAN GARDU'!$A:$BS,44,0)</f>
        <v>#N/A</v>
      </c>
      <c r="AV635" s="21" t="e">
        <f t="shared" si="322"/>
        <v>#N/A</v>
      </c>
      <c r="AW635" s="20" t="e">
        <f>VLOOKUP($D635,'DATA PENGUKURAN GARDU'!$A:$BS,46,0)</f>
        <v>#N/A</v>
      </c>
      <c r="AX635" s="21" t="e">
        <f t="shared" si="323"/>
        <v>#N/A</v>
      </c>
      <c r="AY635" s="20" t="e">
        <f>VLOOKUP($D635,'DATA PENGUKURAN GARDU'!$A:$BS,46,0)</f>
        <v>#N/A</v>
      </c>
      <c r="AZ635" s="20" t="e">
        <f>VLOOKUP($D635,'DATA PENGUKURAN GARDU'!$A:$BS,53,0)</f>
        <v>#N/A</v>
      </c>
      <c r="BA635" s="20" t="e">
        <f>VLOOKUP($D635,'DATA PENGUKURAN GARDU'!$A:$BS,54,0)</f>
        <v>#N/A</v>
      </c>
      <c r="BB635" s="17" t="e">
        <f>VLOOKUP($E635,'DATA PENGUKURAN GARDU'!$A:$BS,42,0)</f>
        <v>#N/A</v>
      </c>
      <c r="BC635" s="23" t="e">
        <f t="shared" si="324"/>
        <v>#N/A</v>
      </c>
      <c r="BD635" s="17" t="e">
        <f>VLOOKUP($E635,'DATA PENGUKURAN GARDU'!$A:$BS,44,0)</f>
        <v>#N/A</v>
      </c>
      <c r="BE635" s="23" t="e">
        <f t="shared" si="325"/>
        <v>#N/A</v>
      </c>
      <c r="BF635" s="17" t="e">
        <f>VLOOKUP($E635,'DATA PENGUKURAN GARDU'!$A:$BS,46,0)</f>
        <v>#N/A</v>
      </c>
      <c r="BG635" s="23" t="e">
        <f t="shared" si="326"/>
        <v>#N/A</v>
      </c>
      <c r="BH635" s="17" t="e">
        <f>VLOOKUP($E635,'DATA PENGUKURAN GARDU'!$A:$BS,46,0)</f>
        <v>#N/A</v>
      </c>
      <c r="BI635" s="17" t="e">
        <f>VLOOKUP($E635,'DATA PENGUKURAN GARDU'!$A:$BS,53,0)</f>
        <v>#N/A</v>
      </c>
      <c r="BJ635" s="17" t="e">
        <f>VLOOKUP($E635,'DATA PENGUKURAN GARDU'!$A:$BS,54,0)</f>
        <v>#N/A</v>
      </c>
      <c r="BK635" s="20" t="e">
        <f t="shared" si="327"/>
        <v>#N/A</v>
      </c>
      <c r="BL635" s="20" t="e">
        <f t="shared" si="328"/>
        <v>#N/A</v>
      </c>
      <c r="BM635" s="20" t="e">
        <f t="shared" si="329"/>
        <v>#N/A</v>
      </c>
      <c r="BN635" s="25" t="e">
        <f t="shared" si="330"/>
        <v>#N/A</v>
      </c>
      <c r="BO635" s="26" t="str">
        <f t="shared" si="331"/>
        <v>0</v>
      </c>
      <c r="BP635" s="21" t="e">
        <f t="shared" si="332"/>
        <v>#VALUE!</v>
      </c>
      <c r="BQ635" s="20" t="e">
        <f t="shared" si="333"/>
        <v>#N/A</v>
      </c>
      <c r="BR635" s="20" t="e">
        <v>#N/A</v>
      </c>
      <c r="BS635" s="9" t="e">
        <v>#N/A</v>
      </c>
      <c r="BT635" s="2" t="e">
        <f t="shared" si="334"/>
        <v>#VALUE!</v>
      </c>
      <c r="BU635" s="2" t="e">
        <f t="shared" si="302"/>
        <v>#N/A</v>
      </c>
      <c r="BV635" s="2" t="e">
        <f t="shared" si="303"/>
        <v>#N/A</v>
      </c>
    </row>
    <row r="636" s="2" customFormat="1" ht="22.95" customHeight="1" spans="1:74">
      <c r="A636" s="9" t="str">
        <f t="shared" si="304"/>
        <v>K-205Induk</v>
      </c>
      <c r="B636" s="9" t="str">
        <f t="shared" si="305"/>
        <v>K-205jurusan 1</v>
      </c>
      <c r="C636" s="9" t="str">
        <f t="shared" si="306"/>
        <v>K-205jurusan 2</v>
      </c>
      <c r="D636" s="9" t="str">
        <f t="shared" si="307"/>
        <v>K-205jurusan 3</v>
      </c>
      <c r="E636" s="9" t="str">
        <f t="shared" si="308"/>
        <v>K-205jurusan 4</v>
      </c>
      <c r="F636" s="10" t="s">
        <v>462</v>
      </c>
      <c r="G636" s="10" t="s">
        <v>132</v>
      </c>
      <c r="H636" s="10" t="s">
        <v>803</v>
      </c>
      <c r="I636" s="10">
        <v>0.737673</v>
      </c>
      <c r="J636" s="10">
        <v>124.322434</v>
      </c>
      <c r="K636" s="10" t="s">
        <v>7465</v>
      </c>
      <c r="L636" s="10" t="s">
        <v>7465</v>
      </c>
      <c r="M636" s="10" t="s">
        <v>7465</v>
      </c>
      <c r="N636" s="14">
        <f t="shared" si="309"/>
        <v>0</v>
      </c>
      <c r="O636" s="15" t="e">
        <f t="shared" si="310"/>
        <v>#VALUE!</v>
      </c>
      <c r="P636" s="15" t="e">
        <f t="shared" si="311"/>
        <v>#VALUE!</v>
      </c>
      <c r="Q636" s="17" t="e">
        <f>VLOOKUP($A636,'DATA PENGUKURAN GARDU'!$A:$BS,42,0)</f>
        <v>#N/A</v>
      </c>
      <c r="R636" s="18" t="e">
        <f t="shared" si="312"/>
        <v>#N/A</v>
      </c>
      <c r="S636" s="17" t="e">
        <f>VLOOKUP($A636,'DATA PENGUKURAN GARDU'!$A:$BS,44,0)</f>
        <v>#N/A</v>
      </c>
      <c r="T636" s="18" t="e">
        <f t="shared" si="313"/>
        <v>#N/A</v>
      </c>
      <c r="U636" s="17" t="e">
        <f>VLOOKUP($A636,'DATA PENGUKURAN GARDU'!$A:$BS,46,0)</f>
        <v>#N/A</v>
      </c>
      <c r="V636" s="18" t="e">
        <f t="shared" si="314"/>
        <v>#N/A</v>
      </c>
      <c r="W636" s="17" t="e">
        <f>VLOOKUP($A636,'DATA PENGUKURAN GARDU'!$A:$BS,48,0)</f>
        <v>#N/A</v>
      </c>
      <c r="X636" s="17" t="e">
        <f>VLOOKUP($A636,'DATA PENGUKURAN GARDU'!$A:$BS,53,0)</f>
        <v>#N/A</v>
      </c>
      <c r="Y636" s="17" t="e">
        <f>VLOOKUP($A636,'DATA PENGUKURAN GARDU'!$A:$BS,54,0)</f>
        <v>#N/A</v>
      </c>
      <c r="Z636" s="17" t="e">
        <f>VLOOKUP($A636,'DATA PENGUKURAN GARDU'!$A:$BS,55,0)</f>
        <v>#N/A</v>
      </c>
      <c r="AA636" s="20" t="e">
        <f>VLOOKUP($B636,'DATA PENGUKURAN GARDU'!$A:$BS,42,0)</f>
        <v>#N/A</v>
      </c>
      <c r="AB636" s="21" t="e">
        <f t="shared" si="315"/>
        <v>#N/A</v>
      </c>
      <c r="AC636" s="20" t="e">
        <f>VLOOKUP($B636,'DATA PENGUKURAN GARDU'!$A:$BS,44,0)</f>
        <v>#N/A</v>
      </c>
      <c r="AD636" s="21" t="e">
        <f t="shared" si="316"/>
        <v>#N/A</v>
      </c>
      <c r="AE636" s="20" t="e">
        <f>VLOOKUP($B636,'DATA PENGUKURAN GARDU'!$A:$BS,46,0)</f>
        <v>#N/A</v>
      </c>
      <c r="AF636" s="21" t="e">
        <f t="shared" si="317"/>
        <v>#N/A</v>
      </c>
      <c r="AG636" s="20" t="e">
        <f>VLOOKUP($B636,'DATA PENGUKURAN GARDU'!$A:$BS,46,0)</f>
        <v>#N/A</v>
      </c>
      <c r="AH636" s="20" t="e">
        <f>VLOOKUP($B636,'DATA PENGUKURAN GARDU'!$A:$BS,53,0)</f>
        <v>#N/A</v>
      </c>
      <c r="AI636" s="20" t="e">
        <f>VLOOKUP($B636,'DATA PENGUKURAN GARDU'!$A:$BS,54,0)</f>
        <v>#N/A</v>
      </c>
      <c r="AJ636" s="17" t="e">
        <f>VLOOKUP($C636,'DATA PENGUKURAN GARDU'!$A:$BS,42,0)</f>
        <v>#N/A</v>
      </c>
      <c r="AK636" s="23" t="e">
        <f t="shared" si="318"/>
        <v>#N/A</v>
      </c>
      <c r="AL636" s="17" t="e">
        <f>VLOOKUP($C636,'DATA PENGUKURAN GARDU'!$A:$BS,44,0)</f>
        <v>#N/A</v>
      </c>
      <c r="AM636" s="23" t="e">
        <f t="shared" si="319"/>
        <v>#N/A</v>
      </c>
      <c r="AN636" s="17" t="e">
        <f>VLOOKUP($C636,'DATA PENGUKURAN GARDU'!$A:$BS,46,0)</f>
        <v>#N/A</v>
      </c>
      <c r="AO636" s="23" t="e">
        <f t="shared" si="320"/>
        <v>#N/A</v>
      </c>
      <c r="AP636" s="17" t="e">
        <f>VLOOKUP($C636,'DATA PENGUKURAN GARDU'!$A:$BS,46,0)</f>
        <v>#N/A</v>
      </c>
      <c r="AQ636" s="17" t="e">
        <f>VLOOKUP($C636,'DATA PENGUKURAN GARDU'!$A:$BS,53,0)</f>
        <v>#N/A</v>
      </c>
      <c r="AR636" s="17" t="e">
        <f>VLOOKUP($C636,'DATA PENGUKURAN GARDU'!$A:$BS,54,0)</f>
        <v>#N/A</v>
      </c>
      <c r="AS636" s="20" t="e">
        <f>VLOOKUP($D636,'DATA PENGUKURAN GARDU'!$A:$BS,42,0)</f>
        <v>#N/A</v>
      </c>
      <c r="AT636" s="21" t="e">
        <f t="shared" si="321"/>
        <v>#N/A</v>
      </c>
      <c r="AU636" s="20" t="e">
        <f>VLOOKUP($D636,'DATA PENGUKURAN GARDU'!$A:$BS,44,0)</f>
        <v>#N/A</v>
      </c>
      <c r="AV636" s="21" t="e">
        <f t="shared" si="322"/>
        <v>#N/A</v>
      </c>
      <c r="AW636" s="20" t="e">
        <f>VLOOKUP($D636,'DATA PENGUKURAN GARDU'!$A:$BS,46,0)</f>
        <v>#N/A</v>
      </c>
      <c r="AX636" s="21" t="e">
        <f t="shared" si="323"/>
        <v>#N/A</v>
      </c>
      <c r="AY636" s="20" t="e">
        <f>VLOOKUP($D636,'DATA PENGUKURAN GARDU'!$A:$BS,46,0)</f>
        <v>#N/A</v>
      </c>
      <c r="AZ636" s="20" t="e">
        <f>VLOOKUP($D636,'DATA PENGUKURAN GARDU'!$A:$BS,53,0)</f>
        <v>#N/A</v>
      </c>
      <c r="BA636" s="20" t="e">
        <f>VLOOKUP($D636,'DATA PENGUKURAN GARDU'!$A:$BS,54,0)</f>
        <v>#N/A</v>
      </c>
      <c r="BB636" s="17" t="e">
        <f>VLOOKUP($E636,'DATA PENGUKURAN GARDU'!$A:$BS,42,0)</f>
        <v>#N/A</v>
      </c>
      <c r="BC636" s="23" t="e">
        <f t="shared" si="324"/>
        <v>#N/A</v>
      </c>
      <c r="BD636" s="17" t="e">
        <f>VLOOKUP($E636,'DATA PENGUKURAN GARDU'!$A:$BS,44,0)</f>
        <v>#N/A</v>
      </c>
      <c r="BE636" s="23" t="e">
        <f t="shared" si="325"/>
        <v>#N/A</v>
      </c>
      <c r="BF636" s="17" t="e">
        <f>VLOOKUP($E636,'DATA PENGUKURAN GARDU'!$A:$BS,46,0)</f>
        <v>#N/A</v>
      </c>
      <c r="BG636" s="23" t="e">
        <f t="shared" si="326"/>
        <v>#N/A</v>
      </c>
      <c r="BH636" s="17" t="e">
        <f>VLOOKUP($E636,'DATA PENGUKURAN GARDU'!$A:$BS,46,0)</f>
        <v>#N/A</v>
      </c>
      <c r="BI636" s="17" t="e">
        <f>VLOOKUP($E636,'DATA PENGUKURAN GARDU'!$A:$BS,53,0)</f>
        <v>#N/A</v>
      </c>
      <c r="BJ636" s="17" t="e">
        <f>VLOOKUP($E636,'DATA PENGUKURAN GARDU'!$A:$BS,54,0)</f>
        <v>#N/A</v>
      </c>
      <c r="BK636" s="20" t="e">
        <f t="shared" si="327"/>
        <v>#N/A</v>
      </c>
      <c r="BL636" s="20" t="e">
        <f t="shared" si="328"/>
        <v>#N/A</v>
      </c>
      <c r="BM636" s="20" t="e">
        <f t="shared" si="329"/>
        <v>#N/A</v>
      </c>
      <c r="BN636" s="25" t="e">
        <f t="shared" si="330"/>
        <v>#N/A</v>
      </c>
      <c r="BO636" s="26" t="str">
        <f t="shared" si="331"/>
        <v>0</v>
      </c>
      <c r="BP636" s="21" t="e">
        <f t="shared" si="332"/>
        <v>#VALUE!</v>
      </c>
      <c r="BQ636" s="20" t="e">
        <f t="shared" si="333"/>
        <v>#N/A</v>
      </c>
      <c r="BR636" s="20" t="e">
        <v>#N/A</v>
      </c>
      <c r="BS636" s="9" t="e">
        <v>#N/A</v>
      </c>
      <c r="BT636" s="2" t="e">
        <f t="shared" si="334"/>
        <v>#VALUE!</v>
      </c>
      <c r="BU636" s="2" t="e">
        <f t="shared" si="302"/>
        <v>#N/A</v>
      </c>
      <c r="BV636" s="2" t="e">
        <f t="shared" si="303"/>
        <v>#N/A</v>
      </c>
    </row>
    <row r="637" s="2" customFormat="1" ht="22.95" customHeight="1" spans="1:74">
      <c r="A637" s="9" t="str">
        <f t="shared" si="304"/>
        <v>K-053.1Induk</v>
      </c>
      <c r="B637" s="9" t="str">
        <f t="shared" si="305"/>
        <v>K-053.1jurusan 1</v>
      </c>
      <c r="C637" s="9" t="str">
        <f t="shared" si="306"/>
        <v>K-053.1jurusan 2</v>
      </c>
      <c r="D637" s="9" t="str">
        <f t="shared" si="307"/>
        <v>K-053.1jurusan 3</v>
      </c>
      <c r="E637" s="9" t="str">
        <f t="shared" si="308"/>
        <v>K-053.1jurusan 4</v>
      </c>
      <c r="F637" s="10" t="s">
        <v>132</v>
      </c>
      <c r="G637" s="10" t="s">
        <v>132</v>
      </c>
      <c r="H637" s="10" t="s">
        <v>804</v>
      </c>
      <c r="I637" s="10">
        <v>0.818392</v>
      </c>
      <c r="J637" s="10">
        <v>124.19365</v>
      </c>
      <c r="K637" s="10" t="s">
        <v>7465</v>
      </c>
      <c r="L637" s="10" t="s">
        <v>7465</v>
      </c>
      <c r="M637" s="10" t="s">
        <v>7465</v>
      </c>
      <c r="N637" s="14">
        <f t="shared" si="309"/>
        <v>0</v>
      </c>
      <c r="O637" s="15" t="e">
        <f t="shared" si="310"/>
        <v>#VALUE!</v>
      </c>
      <c r="P637" s="15" t="e">
        <f t="shared" si="311"/>
        <v>#VALUE!</v>
      </c>
      <c r="Q637" s="17" t="e">
        <f>VLOOKUP($A637,'DATA PENGUKURAN GARDU'!$A:$BS,42,0)</f>
        <v>#N/A</v>
      </c>
      <c r="R637" s="18" t="e">
        <f t="shared" si="312"/>
        <v>#N/A</v>
      </c>
      <c r="S637" s="17" t="e">
        <f>VLOOKUP($A637,'DATA PENGUKURAN GARDU'!$A:$BS,44,0)</f>
        <v>#N/A</v>
      </c>
      <c r="T637" s="18" t="e">
        <f t="shared" si="313"/>
        <v>#N/A</v>
      </c>
      <c r="U637" s="17" t="e">
        <f>VLOOKUP($A637,'DATA PENGUKURAN GARDU'!$A:$BS,46,0)</f>
        <v>#N/A</v>
      </c>
      <c r="V637" s="18" t="e">
        <f t="shared" si="314"/>
        <v>#N/A</v>
      </c>
      <c r="W637" s="17" t="e">
        <f>VLOOKUP($A637,'DATA PENGUKURAN GARDU'!$A:$BS,48,0)</f>
        <v>#N/A</v>
      </c>
      <c r="X637" s="17" t="e">
        <f>VLOOKUP($A637,'DATA PENGUKURAN GARDU'!$A:$BS,53,0)</f>
        <v>#N/A</v>
      </c>
      <c r="Y637" s="17" t="e">
        <f>VLOOKUP($A637,'DATA PENGUKURAN GARDU'!$A:$BS,54,0)</f>
        <v>#N/A</v>
      </c>
      <c r="Z637" s="17" t="e">
        <f>VLOOKUP($A637,'DATA PENGUKURAN GARDU'!$A:$BS,55,0)</f>
        <v>#N/A</v>
      </c>
      <c r="AA637" s="20" t="e">
        <f>VLOOKUP($B637,'DATA PENGUKURAN GARDU'!$A:$BS,42,0)</f>
        <v>#N/A</v>
      </c>
      <c r="AB637" s="21" t="e">
        <f t="shared" si="315"/>
        <v>#N/A</v>
      </c>
      <c r="AC637" s="20" t="e">
        <f>VLOOKUP($B637,'DATA PENGUKURAN GARDU'!$A:$BS,44,0)</f>
        <v>#N/A</v>
      </c>
      <c r="AD637" s="21" t="e">
        <f t="shared" si="316"/>
        <v>#N/A</v>
      </c>
      <c r="AE637" s="20" t="e">
        <f>VLOOKUP($B637,'DATA PENGUKURAN GARDU'!$A:$BS,46,0)</f>
        <v>#N/A</v>
      </c>
      <c r="AF637" s="21" t="e">
        <f t="shared" si="317"/>
        <v>#N/A</v>
      </c>
      <c r="AG637" s="20" t="e">
        <f>VLOOKUP($B637,'DATA PENGUKURAN GARDU'!$A:$BS,46,0)</f>
        <v>#N/A</v>
      </c>
      <c r="AH637" s="20" t="e">
        <f>VLOOKUP($B637,'DATA PENGUKURAN GARDU'!$A:$BS,53,0)</f>
        <v>#N/A</v>
      </c>
      <c r="AI637" s="20" t="e">
        <f>VLOOKUP($B637,'DATA PENGUKURAN GARDU'!$A:$BS,54,0)</f>
        <v>#N/A</v>
      </c>
      <c r="AJ637" s="17" t="e">
        <f>VLOOKUP($C637,'DATA PENGUKURAN GARDU'!$A:$BS,42,0)</f>
        <v>#N/A</v>
      </c>
      <c r="AK637" s="23" t="e">
        <f t="shared" si="318"/>
        <v>#N/A</v>
      </c>
      <c r="AL637" s="17" t="e">
        <f>VLOOKUP($C637,'DATA PENGUKURAN GARDU'!$A:$BS,44,0)</f>
        <v>#N/A</v>
      </c>
      <c r="AM637" s="23" t="e">
        <f t="shared" si="319"/>
        <v>#N/A</v>
      </c>
      <c r="AN637" s="17" t="e">
        <f>VLOOKUP($C637,'DATA PENGUKURAN GARDU'!$A:$BS,46,0)</f>
        <v>#N/A</v>
      </c>
      <c r="AO637" s="23" t="e">
        <f t="shared" si="320"/>
        <v>#N/A</v>
      </c>
      <c r="AP637" s="17" t="e">
        <f>VLOOKUP($C637,'DATA PENGUKURAN GARDU'!$A:$BS,46,0)</f>
        <v>#N/A</v>
      </c>
      <c r="AQ637" s="17" t="e">
        <f>VLOOKUP($C637,'DATA PENGUKURAN GARDU'!$A:$BS,53,0)</f>
        <v>#N/A</v>
      </c>
      <c r="AR637" s="17" t="e">
        <f>VLOOKUP($C637,'DATA PENGUKURAN GARDU'!$A:$BS,54,0)</f>
        <v>#N/A</v>
      </c>
      <c r="AS637" s="20" t="e">
        <f>VLOOKUP($D637,'DATA PENGUKURAN GARDU'!$A:$BS,42,0)</f>
        <v>#N/A</v>
      </c>
      <c r="AT637" s="21" t="e">
        <f t="shared" si="321"/>
        <v>#N/A</v>
      </c>
      <c r="AU637" s="20" t="e">
        <f>VLOOKUP($D637,'DATA PENGUKURAN GARDU'!$A:$BS,44,0)</f>
        <v>#N/A</v>
      </c>
      <c r="AV637" s="21" t="e">
        <f t="shared" si="322"/>
        <v>#N/A</v>
      </c>
      <c r="AW637" s="20" t="e">
        <f>VLOOKUP($D637,'DATA PENGUKURAN GARDU'!$A:$BS,46,0)</f>
        <v>#N/A</v>
      </c>
      <c r="AX637" s="21" t="e">
        <f t="shared" si="323"/>
        <v>#N/A</v>
      </c>
      <c r="AY637" s="20" t="e">
        <f>VLOOKUP($D637,'DATA PENGUKURAN GARDU'!$A:$BS,46,0)</f>
        <v>#N/A</v>
      </c>
      <c r="AZ637" s="20" t="e">
        <f>VLOOKUP($D637,'DATA PENGUKURAN GARDU'!$A:$BS,53,0)</f>
        <v>#N/A</v>
      </c>
      <c r="BA637" s="20" t="e">
        <f>VLOOKUP($D637,'DATA PENGUKURAN GARDU'!$A:$BS,54,0)</f>
        <v>#N/A</v>
      </c>
      <c r="BB637" s="17" t="e">
        <f>VLOOKUP($E637,'DATA PENGUKURAN GARDU'!$A:$BS,42,0)</f>
        <v>#N/A</v>
      </c>
      <c r="BC637" s="23" t="e">
        <f t="shared" si="324"/>
        <v>#N/A</v>
      </c>
      <c r="BD637" s="17" t="e">
        <f>VLOOKUP($E637,'DATA PENGUKURAN GARDU'!$A:$BS,44,0)</f>
        <v>#N/A</v>
      </c>
      <c r="BE637" s="23" t="e">
        <f t="shared" si="325"/>
        <v>#N/A</v>
      </c>
      <c r="BF637" s="17" t="e">
        <f>VLOOKUP($E637,'DATA PENGUKURAN GARDU'!$A:$BS,46,0)</f>
        <v>#N/A</v>
      </c>
      <c r="BG637" s="23" t="e">
        <f t="shared" si="326"/>
        <v>#N/A</v>
      </c>
      <c r="BH637" s="17" t="e">
        <f>VLOOKUP($E637,'DATA PENGUKURAN GARDU'!$A:$BS,46,0)</f>
        <v>#N/A</v>
      </c>
      <c r="BI637" s="17" t="e">
        <f>VLOOKUP($E637,'DATA PENGUKURAN GARDU'!$A:$BS,53,0)</f>
        <v>#N/A</v>
      </c>
      <c r="BJ637" s="17" t="e">
        <f>VLOOKUP($E637,'DATA PENGUKURAN GARDU'!$A:$BS,54,0)</f>
        <v>#N/A</v>
      </c>
      <c r="BK637" s="20" t="e">
        <f t="shared" si="327"/>
        <v>#N/A</v>
      </c>
      <c r="BL637" s="20" t="e">
        <f t="shared" si="328"/>
        <v>#N/A</v>
      </c>
      <c r="BM637" s="20" t="e">
        <f t="shared" si="329"/>
        <v>#N/A</v>
      </c>
      <c r="BN637" s="25" t="e">
        <f t="shared" si="330"/>
        <v>#N/A</v>
      </c>
      <c r="BO637" s="26" t="str">
        <f t="shared" si="331"/>
        <v>0</v>
      </c>
      <c r="BP637" s="21" t="e">
        <f t="shared" si="332"/>
        <v>#VALUE!</v>
      </c>
      <c r="BQ637" s="20" t="e">
        <f t="shared" si="333"/>
        <v>#N/A</v>
      </c>
      <c r="BR637" s="20" t="e">
        <v>#N/A</v>
      </c>
      <c r="BS637" s="9" t="e">
        <v>#N/A</v>
      </c>
      <c r="BT637" s="2" t="e">
        <f t="shared" si="334"/>
        <v>#VALUE!</v>
      </c>
      <c r="BU637" s="2" t="e">
        <f t="shared" si="302"/>
        <v>#N/A</v>
      </c>
      <c r="BV637" s="2" t="e">
        <f t="shared" si="303"/>
        <v>#N/A</v>
      </c>
    </row>
    <row r="638" s="2" customFormat="1" ht="22.95" customHeight="1" spans="1:74">
      <c r="A638" s="9" t="str">
        <f t="shared" si="304"/>
        <v>K-134Induk</v>
      </c>
      <c r="B638" s="9" t="str">
        <f t="shared" si="305"/>
        <v>K-134jurusan 1</v>
      </c>
      <c r="C638" s="9" t="str">
        <f t="shared" si="306"/>
        <v>K-134jurusan 2</v>
      </c>
      <c r="D638" s="9" t="str">
        <f t="shared" si="307"/>
        <v>K-134jurusan 3</v>
      </c>
      <c r="E638" s="9" t="str">
        <f t="shared" si="308"/>
        <v>K-134jurusan 4</v>
      </c>
      <c r="F638" s="10" t="s">
        <v>462</v>
      </c>
      <c r="G638" s="10" t="s">
        <v>132</v>
      </c>
      <c r="H638" s="10" t="s">
        <v>805</v>
      </c>
      <c r="I638" s="10">
        <v>0.728234</v>
      </c>
      <c r="J638" s="10">
        <v>124.318686</v>
      </c>
      <c r="K638" s="10" t="s">
        <v>7465</v>
      </c>
      <c r="L638" s="10" t="s">
        <v>7465</v>
      </c>
      <c r="M638" s="10" t="s">
        <v>7465</v>
      </c>
      <c r="N638" s="14">
        <f t="shared" si="309"/>
        <v>0</v>
      </c>
      <c r="O638" s="15" t="e">
        <f t="shared" si="310"/>
        <v>#VALUE!</v>
      </c>
      <c r="P638" s="15" t="e">
        <f t="shared" si="311"/>
        <v>#VALUE!</v>
      </c>
      <c r="Q638" s="17" t="e">
        <f>VLOOKUP($A638,'DATA PENGUKURAN GARDU'!$A:$BS,42,0)</f>
        <v>#N/A</v>
      </c>
      <c r="R638" s="18" t="e">
        <f t="shared" si="312"/>
        <v>#N/A</v>
      </c>
      <c r="S638" s="17" t="e">
        <f>VLOOKUP($A638,'DATA PENGUKURAN GARDU'!$A:$BS,44,0)</f>
        <v>#N/A</v>
      </c>
      <c r="T638" s="18" t="e">
        <f t="shared" si="313"/>
        <v>#N/A</v>
      </c>
      <c r="U638" s="17" t="e">
        <f>VLOOKUP($A638,'DATA PENGUKURAN GARDU'!$A:$BS,46,0)</f>
        <v>#N/A</v>
      </c>
      <c r="V638" s="18" t="e">
        <f t="shared" si="314"/>
        <v>#N/A</v>
      </c>
      <c r="W638" s="17" t="e">
        <f>VLOOKUP($A638,'DATA PENGUKURAN GARDU'!$A:$BS,48,0)</f>
        <v>#N/A</v>
      </c>
      <c r="X638" s="17" t="e">
        <f>VLOOKUP($A638,'DATA PENGUKURAN GARDU'!$A:$BS,53,0)</f>
        <v>#N/A</v>
      </c>
      <c r="Y638" s="17" t="e">
        <f>VLOOKUP($A638,'DATA PENGUKURAN GARDU'!$A:$BS,54,0)</f>
        <v>#N/A</v>
      </c>
      <c r="Z638" s="17" t="e">
        <f>VLOOKUP($A638,'DATA PENGUKURAN GARDU'!$A:$BS,55,0)</f>
        <v>#N/A</v>
      </c>
      <c r="AA638" s="20" t="e">
        <f>VLOOKUP($B638,'DATA PENGUKURAN GARDU'!$A:$BS,42,0)</f>
        <v>#N/A</v>
      </c>
      <c r="AB638" s="21" t="e">
        <f t="shared" si="315"/>
        <v>#N/A</v>
      </c>
      <c r="AC638" s="20" t="e">
        <f>VLOOKUP($B638,'DATA PENGUKURAN GARDU'!$A:$BS,44,0)</f>
        <v>#N/A</v>
      </c>
      <c r="AD638" s="21" t="e">
        <f t="shared" si="316"/>
        <v>#N/A</v>
      </c>
      <c r="AE638" s="20" t="e">
        <f>VLOOKUP($B638,'DATA PENGUKURAN GARDU'!$A:$BS,46,0)</f>
        <v>#N/A</v>
      </c>
      <c r="AF638" s="21" t="e">
        <f t="shared" si="317"/>
        <v>#N/A</v>
      </c>
      <c r="AG638" s="20" t="e">
        <f>VLOOKUP($B638,'DATA PENGUKURAN GARDU'!$A:$BS,46,0)</f>
        <v>#N/A</v>
      </c>
      <c r="AH638" s="20" t="e">
        <f>VLOOKUP($B638,'DATA PENGUKURAN GARDU'!$A:$BS,53,0)</f>
        <v>#N/A</v>
      </c>
      <c r="AI638" s="20" t="e">
        <f>VLOOKUP($B638,'DATA PENGUKURAN GARDU'!$A:$BS,54,0)</f>
        <v>#N/A</v>
      </c>
      <c r="AJ638" s="17" t="e">
        <f>VLOOKUP($C638,'DATA PENGUKURAN GARDU'!$A:$BS,42,0)</f>
        <v>#N/A</v>
      </c>
      <c r="AK638" s="23" t="e">
        <f t="shared" si="318"/>
        <v>#N/A</v>
      </c>
      <c r="AL638" s="17" t="e">
        <f>VLOOKUP($C638,'DATA PENGUKURAN GARDU'!$A:$BS,44,0)</f>
        <v>#N/A</v>
      </c>
      <c r="AM638" s="23" t="e">
        <f t="shared" si="319"/>
        <v>#N/A</v>
      </c>
      <c r="AN638" s="17" t="e">
        <f>VLOOKUP($C638,'DATA PENGUKURAN GARDU'!$A:$BS,46,0)</f>
        <v>#N/A</v>
      </c>
      <c r="AO638" s="23" t="e">
        <f t="shared" si="320"/>
        <v>#N/A</v>
      </c>
      <c r="AP638" s="17" t="e">
        <f>VLOOKUP($C638,'DATA PENGUKURAN GARDU'!$A:$BS,46,0)</f>
        <v>#N/A</v>
      </c>
      <c r="AQ638" s="17" t="e">
        <f>VLOOKUP($C638,'DATA PENGUKURAN GARDU'!$A:$BS,53,0)</f>
        <v>#N/A</v>
      </c>
      <c r="AR638" s="17" t="e">
        <f>VLOOKUP($C638,'DATA PENGUKURAN GARDU'!$A:$BS,54,0)</f>
        <v>#N/A</v>
      </c>
      <c r="AS638" s="20" t="e">
        <f>VLOOKUP($D638,'DATA PENGUKURAN GARDU'!$A:$BS,42,0)</f>
        <v>#N/A</v>
      </c>
      <c r="AT638" s="21" t="e">
        <f t="shared" si="321"/>
        <v>#N/A</v>
      </c>
      <c r="AU638" s="20" t="e">
        <f>VLOOKUP($D638,'DATA PENGUKURAN GARDU'!$A:$BS,44,0)</f>
        <v>#N/A</v>
      </c>
      <c r="AV638" s="21" t="e">
        <f t="shared" si="322"/>
        <v>#N/A</v>
      </c>
      <c r="AW638" s="20" t="e">
        <f>VLOOKUP($D638,'DATA PENGUKURAN GARDU'!$A:$BS,46,0)</f>
        <v>#N/A</v>
      </c>
      <c r="AX638" s="21" t="e">
        <f t="shared" si="323"/>
        <v>#N/A</v>
      </c>
      <c r="AY638" s="20" t="e">
        <f>VLOOKUP($D638,'DATA PENGUKURAN GARDU'!$A:$BS,46,0)</f>
        <v>#N/A</v>
      </c>
      <c r="AZ638" s="20" t="e">
        <f>VLOOKUP($D638,'DATA PENGUKURAN GARDU'!$A:$BS,53,0)</f>
        <v>#N/A</v>
      </c>
      <c r="BA638" s="20" t="e">
        <f>VLOOKUP($D638,'DATA PENGUKURAN GARDU'!$A:$BS,54,0)</f>
        <v>#N/A</v>
      </c>
      <c r="BB638" s="17" t="e">
        <f>VLOOKUP($E638,'DATA PENGUKURAN GARDU'!$A:$BS,42,0)</f>
        <v>#N/A</v>
      </c>
      <c r="BC638" s="23" t="e">
        <f t="shared" si="324"/>
        <v>#N/A</v>
      </c>
      <c r="BD638" s="17" t="e">
        <f>VLOOKUP($E638,'DATA PENGUKURAN GARDU'!$A:$BS,44,0)</f>
        <v>#N/A</v>
      </c>
      <c r="BE638" s="23" t="e">
        <f t="shared" si="325"/>
        <v>#N/A</v>
      </c>
      <c r="BF638" s="17" t="e">
        <f>VLOOKUP($E638,'DATA PENGUKURAN GARDU'!$A:$BS,46,0)</f>
        <v>#N/A</v>
      </c>
      <c r="BG638" s="23" t="e">
        <f t="shared" si="326"/>
        <v>#N/A</v>
      </c>
      <c r="BH638" s="17" t="e">
        <f>VLOOKUP($E638,'DATA PENGUKURAN GARDU'!$A:$BS,46,0)</f>
        <v>#N/A</v>
      </c>
      <c r="BI638" s="17" t="e">
        <f>VLOOKUP($E638,'DATA PENGUKURAN GARDU'!$A:$BS,53,0)</f>
        <v>#N/A</v>
      </c>
      <c r="BJ638" s="17" t="e">
        <f>VLOOKUP($E638,'DATA PENGUKURAN GARDU'!$A:$BS,54,0)</f>
        <v>#N/A</v>
      </c>
      <c r="BK638" s="20" t="e">
        <f t="shared" si="327"/>
        <v>#N/A</v>
      </c>
      <c r="BL638" s="20" t="e">
        <f t="shared" si="328"/>
        <v>#N/A</v>
      </c>
      <c r="BM638" s="20" t="e">
        <f t="shared" si="329"/>
        <v>#N/A</v>
      </c>
      <c r="BN638" s="25" t="e">
        <f t="shared" si="330"/>
        <v>#N/A</v>
      </c>
      <c r="BO638" s="26" t="str">
        <f t="shared" si="331"/>
        <v>0</v>
      </c>
      <c r="BP638" s="21" t="e">
        <f t="shared" si="332"/>
        <v>#VALUE!</v>
      </c>
      <c r="BQ638" s="20" t="e">
        <f t="shared" si="333"/>
        <v>#N/A</v>
      </c>
      <c r="BR638" s="20" t="e">
        <v>#N/A</v>
      </c>
      <c r="BS638" s="9" t="e">
        <v>#N/A</v>
      </c>
      <c r="BT638" s="2" t="e">
        <f t="shared" si="334"/>
        <v>#VALUE!</v>
      </c>
      <c r="BU638" s="2" t="e">
        <f t="shared" si="302"/>
        <v>#N/A</v>
      </c>
      <c r="BV638" s="2" t="e">
        <f t="shared" si="303"/>
        <v>#N/A</v>
      </c>
    </row>
    <row r="639" s="2" customFormat="1" ht="22.95" customHeight="1" spans="1:74">
      <c r="A639" s="9" t="str">
        <f t="shared" si="304"/>
        <v>M 75Induk</v>
      </c>
      <c r="B639" s="9" t="str">
        <f t="shared" si="305"/>
        <v>M 75jurusan 1</v>
      </c>
      <c r="C639" s="9" t="str">
        <f t="shared" si="306"/>
        <v>M 75jurusan 2</v>
      </c>
      <c r="D639" s="9" t="str">
        <f t="shared" si="307"/>
        <v>M 75jurusan 3</v>
      </c>
      <c r="E639" s="9" t="str">
        <f t="shared" si="308"/>
        <v>M 75jurusan 4</v>
      </c>
      <c r="F639" s="10" t="s">
        <v>131</v>
      </c>
      <c r="G639" s="10" t="s">
        <v>131</v>
      </c>
      <c r="H639" s="10" t="s">
        <v>806</v>
      </c>
      <c r="I639" s="10">
        <v>0.56768</v>
      </c>
      <c r="J639" s="10">
        <v>123.98155</v>
      </c>
      <c r="K639" s="10" t="s">
        <v>7465</v>
      </c>
      <c r="L639" s="10" t="s">
        <v>7465</v>
      </c>
      <c r="M639" s="10" t="s">
        <v>7465</v>
      </c>
      <c r="N639" s="14">
        <f t="shared" si="309"/>
        <v>0</v>
      </c>
      <c r="O639" s="15" t="e">
        <f t="shared" si="310"/>
        <v>#VALUE!</v>
      </c>
      <c r="P639" s="15" t="e">
        <f t="shared" si="311"/>
        <v>#VALUE!</v>
      </c>
      <c r="Q639" s="17" t="e">
        <f>VLOOKUP($A639,'DATA PENGUKURAN GARDU'!$A:$BS,42,0)</f>
        <v>#N/A</v>
      </c>
      <c r="R639" s="18" t="e">
        <f t="shared" si="312"/>
        <v>#N/A</v>
      </c>
      <c r="S639" s="17" t="e">
        <f>VLOOKUP($A639,'DATA PENGUKURAN GARDU'!$A:$BS,44,0)</f>
        <v>#N/A</v>
      </c>
      <c r="T639" s="18" t="e">
        <f t="shared" si="313"/>
        <v>#N/A</v>
      </c>
      <c r="U639" s="17" t="e">
        <f>VLOOKUP($A639,'DATA PENGUKURAN GARDU'!$A:$BS,46,0)</f>
        <v>#N/A</v>
      </c>
      <c r="V639" s="18" t="e">
        <f t="shared" si="314"/>
        <v>#N/A</v>
      </c>
      <c r="W639" s="17" t="e">
        <f>VLOOKUP($A639,'DATA PENGUKURAN GARDU'!$A:$BS,48,0)</f>
        <v>#N/A</v>
      </c>
      <c r="X639" s="17" t="e">
        <f>VLOOKUP($A639,'DATA PENGUKURAN GARDU'!$A:$BS,53,0)</f>
        <v>#N/A</v>
      </c>
      <c r="Y639" s="17" t="e">
        <f>VLOOKUP($A639,'DATA PENGUKURAN GARDU'!$A:$BS,54,0)</f>
        <v>#N/A</v>
      </c>
      <c r="Z639" s="17" t="e">
        <f>VLOOKUP($A639,'DATA PENGUKURAN GARDU'!$A:$BS,55,0)</f>
        <v>#N/A</v>
      </c>
      <c r="AA639" s="20" t="e">
        <f>VLOOKUP($B639,'DATA PENGUKURAN GARDU'!$A:$BS,42,0)</f>
        <v>#N/A</v>
      </c>
      <c r="AB639" s="21" t="e">
        <f t="shared" si="315"/>
        <v>#N/A</v>
      </c>
      <c r="AC639" s="20" t="e">
        <f>VLOOKUP($B639,'DATA PENGUKURAN GARDU'!$A:$BS,44,0)</f>
        <v>#N/A</v>
      </c>
      <c r="AD639" s="21" t="e">
        <f t="shared" si="316"/>
        <v>#N/A</v>
      </c>
      <c r="AE639" s="20" t="e">
        <f>VLOOKUP($B639,'DATA PENGUKURAN GARDU'!$A:$BS,46,0)</f>
        <v>#N/A</v>
      </c>
      <c r="AF639" s="21" t="e">
        <f t="shared" si="317"/>
        <v>#N/A</v>
      </c>
      <c r="AG639" s="20" t="e">
        <f>VLOOKUP($B639,'DATA PENGUKURAN GARDU'!$A:$BS,46,0)</f>
        <v>#N/A</v>
      </c>
      <c r="AH639" s="20" t="e">
        <f>VLOOKUP($B639,'DATA PENGUKURAN GARDU'!$A:$BS,53,0)</f>
        <v>#N/A</v>
      </c>
      <c r="AI639" s="20" t="e">
        <f>VLOOKUP($B639,'DATA PENGUKURAN GARDU'!$A:$BS,54,0)</f>
        <v>#N/A</v>
      </c>
      <c r="AJ639" s="17" t="e">
        <f>VLOOKUP($C639,'DATA PENGUKURAN GARDU'!$A:$BS,42,0)</f>
        <v>#N/A</v>
      </c>
      <c r="AK639" s="23" t="e">
        <f t="shared" si="318"/>
        <v>#N/A</v>
      </c>
      <c r="AL639" s="17" t="e">
        <f>VLOOKUP($C639,'DATA PENGUKURAN GARDU'!$A:$BS,44,0)</f>
        <v>#N/A</v>
      </c>
      <c r="AM639" s="23" t="e">
        <f t="shared" si="319"/>
        <v>#N/A</v>
      </c>
      <c r="AN639" s="17" t="e">
        <f>VLOOKUP($C639,'DATA PENGUKURAN GARDU'!$A:$BS,46,0)</f>
        <v>#N/A</v>
      </c>
      <c r="AO639" s="23" t="e">
        <f t="shared" si="320"/>
        <v>#N/A</v>
      </c>
      <c r="AP639" s="17" t="e">
        <f>VLOOKUP($C639,'DATA PENGUKURAN GARDU'!$A:$BS,46,0)</f>
        <v>#N/A</v>
      </c>
      <c r="AQ639" s="17" t="e">
        <f>VLOOKUP($C639,'DATA PENGUKURAN GARDU'!$A:$BS,53,0)</f>
        <v>#N/A</v>
      </c>
      <c r="AR639" s="17" t="e">
        <f>VLOOKUP($C639,'DATA PENGUKURAN GARDU'!$A:$BS,54,0)</f>
        <v>#N/A</v>
      </c>
      <c r="AS639" s="20" t="e">
        <f>VLOOKUP($D639,'DATA PENGUKURAN GARDU'!$A:$BS,42,0)</f>
        <v>#N/A</v>
      </c>
      <c r="AT639" s="21" t="e">
        <f t="shared" si="321"/>
        <v>#N/A</v>
      </c>
      <c r="AU639" s="20" t="e">
        <f>VLOOKUP($D639,'DATA PENGUKURAN GARDU'!$A:$BS,44,0)</f>
        <v>#N/A</v>
      </c>
      <c r="AV639" s="21" t="e">
        <f t="shared" si="322"/>
        <v>#N/A</v>
      </c>
      <c r="AW639" s="20" t="e">
        <f>VLOOKUP($D639,'DATA PENGUKURAN GARDU'!$A:$BS,46,0)</f>
        <v>#N/A</v>
      </c>
      <c r="AX639" s="21" t="e">
        <f t="shared" si="323"/>
        <v>#N/A</v>
      </c>
      <c r="AY639" s="20" t="e">
        <f>VLOOKUP($D639,'DATA PENGUKURAN GARDU'!$A:$BS,46,0)</f>
        <v>#N/A</v>
      </c>
      <c r="AZ639" s="20" t="e">
        <f>VLOOKUP($D639,'DATA PENGUKURAN GARDU'!$A:$BS,53,0)</f>
        <v>#N/A</v>
      </c>
      <c r="BA639" s="20" t="e">
        <f>VLOOKUP($D639,'DATA PENGUKURAN GARDU'!$A:$BS,54,0)</f>
        <v>#N/A</v>
      </c>
      <c r="BB639" s="17" t="e">
        <f>VLOOKUP($E639,'DATA PENGUKURAN GARDU'!$A:$BS,42,0)</f>
        <v>#N/A</v>
      </c>
      <c r="BC639" s="23" t="e">
        <f t="shared" si="324"/>
        <v>#N/A</v>
      </c>
      <c r="BD639" s="17" t="e">
        <f>VLOOKUP($E639,'DATA PENGUKURAN GARDU'!$A:$BS,44,0)</f>
        <v>#N/A</v>
      </c>
      <c r="BE639" s="23" t="e">
        <f t="shared" si="325"/>
        <v>#N/A</v>
      </c>
      <c r="BF639" s="17" t="e">
        <f>VLOOKUP($E639,'DATA PENGUKURAN GARDU'!$A:$BS,46,0)</f>
        <v>#N/A</v>
      </c>
      <c r="BG639" s="23" t="e">
        <f t="shared" si="326"/>
        <v>#N/A</v>
      </c>
      <c r="BH639" s="17" t="e">
        <f>VLOOKUP($E639,'DATA PENGUKURAN GARDU'!$A:$BS,46,0)</f>
        <v>#N/A</v>
      </c>
      <c r="BI639" s="17" t="e">
        <f>VLOOKUP($E639,'DATA PENGUKURAN GARDU'!$A:$BS,53,0)</f>
        <v>#N/A</v>
      </c>
      <c r="BJ639" s="17" t="e">
        <f>VLOOKUP($E639,'DATA PENGUKURAN GARDU'!$A:$BS,54,0)</f>
        <v>#N/A</v>
      </c>
      <c r="BK639" s="20" t="e">
        <f t="shared" si="327"/>
        <v>#N/A</v>
      </c>
      <c r="BL639" s="20" t="e">
        <f t="shared" si="328"/>
        <v>#N/A</v>
      </c>
      <c r="BM639" s="20" t="e">
        <f t="shared" si="329"/>
        <v>#N/A</v>
      </c>
      <c r="BN639" s="25" t="e">
        <f t="shared" si="330"/>
        <v>#N/A</v>
      </c>
      <c r="BO639" s="26" t="str">
        <f t="shared" si="331"/>
        <v>0</v>
      </c>
      <c r="BP639" s="21" t="e">
        <f t="shared" si="332"/>
        <v>#VALUE!</v>
      </c>
      <c r="BQ639" s="20" t="e">
        <f t="shared" si="333"/>
        <v>#N/A</v>
      </c>
      <c r="BR639" s="20" t="e">
        <v>#N/A</v>
      </c>
      <c r="BS639" s="9" t="e">
        <v>#N/A</v>
      </c>
      <c r="BT639" s="2" t="e">
        <f t="shared" si="334"/>
        <v>#VALUE!</v>
      </c>
      <c r="BU639" s="2" t="e">
        <f t="shared" si="302"/>
        <v>#N/A</v>
      </c>
      <c r="BV639" s="2" t="e">
        <f t="shared" si="303"/>
        <v>#N/A</v>
      </c>
    </row>
    <row r="640" s="2" customFormat="1" ht="22.95" customHeight="1" spans="1:74">
      <c r="A640" s="9" t="str">
        <f t="shared" si="304"/>
        <v>M 80Induk</v>
      </c>
      <c r="B640" s="9" t="str">
        <f t="shared" si="305"/>
        <v>M 80jurusan 1</v>
      </c>
      <c r="C640" s="9" t="str">
        <f t="shared" si="306"/>
        <v>M 80jurusan 2</v>
      </c>
      <c r="D640" s="9" t="str">
        <f t="shared" si="307"/>
        <v>M 80jurusan 3</v>
      </c>
      <c r="E640" s="9" t="str">
        <f t="shared" si="308"/>
        <v>M 80jurusan 4</v>
      </c>
      <c r="F640" s="10" t="s">
        <v>131</v>
      </c>
      <c r="G640" s="10" t="s">
        <v>131</v>
      </c>
      <c r="H640" s="10" t="s">
        <v>807</v>
      </c>
      <c r="I640" s="10">
        <v>0.56049</v>
      </c>
      <c r="J640" s="10">
        <v>123.96048</v>
      </c>
      <c r="K640" s="10" t="s">
        <v>7465</v>
      </c>
      <c r="L640" s="10" t="s">
        <v>7465</v>
      </c>
      <c r="M640" s="10" t="s">
        <v>7465</v>
      </c>
      <c r="N640" s="14">
        <f t="shared" si="309"/>
        <v>0</v>
      </c>
      <c r="O640" s="15" t="e">
        <f t="shared" si="310"/>
        <v>#VALUE!</v>
      </c>
      <c r="P640" s="15" t="e">
        <f t="shared" si="311"/>
        <v>#VALUE!</v>
      </c>
      <c r="Q640" s="17" t="e">
        <f>VLOOKUP($A640,'DATA PENGUKURAN GARDU'!$A:$BS,42,0)</f>
        <v>#N/A</v>
      </c>
      <c r="R640" s="18" t="e">
        <f t="shared" si="312"/>
        <v>#N/A</v>
      </c>
      <c r="S640" s="17" t="e">
        <f>VLOOKUP($A640,'DATA PENGUKURAN GARDU'!$A:$BS,44,0)</f>
        <v>#N/A</v>
      </c>
      <c r="T640" s="18" t="e">
        <f t="shared" si="313"/>
        <v>#N/A</v>
      </c>
      <c r="U640" s="17" t="e">
        <f>VLOOKUP($A640,'DATA PENGUKURAN GARDU'!$A:$BS,46,0)</f>
        <v>#N/A</v>
      </c>
      <c r="V640" s="18" t="e">
        <f t="shared" si="314"/>
        <v>#N/A</v>
      </c>
      <c r="W640" s="17" t="e">
        <f>VLOOKUP($A640,'DATA PENGUKURAN GARDU'!$A:$BS,48,0)</f>
        <v>#N/A</v>
      </c>
      <c r="X640" s="17" t="e">
        <f>VLOOKUP($A640,'DATA PENGUKURAN GARDU'!$A:$BS,53,0)</f>
        <v>#N/A</v>
      </c>
      <c r="Y640" s="17" t="e">
        <f>VLOOKUP($A640,'DATA PENGUKURAN GARDU'!$A:$BS,54,0)</f>
        <v>#N/A</v>
      </c>
      <c r="Z640" s="17" t="e">
        <f>VLOOKUP($A640,'DATA PENGUKURAN GARDU'!$A:$BS,55,0)</f>
        <v>#N/A</v>
      </c>
      <c r="AA640" s="20" t="e">
        <f>VLOOKUP($B640,'DATA PENGUKURAN GARDU'!$A:$BS,42,0)</f>
        <v>#N/A</v>
      </c>
      <c r="AB640" s="21" t="e">
        <f t="shared" si="315"/>
        <v>#N/A</v>
      </c>
      <c r="AC640" s="20" t="e">
        <f>VLOOKUP($B640,'DATA PENGUKURAN GARDU'!$A:$BS,44,0)</f>
        <v>#N/A</v>
      </c>
      <c r="AD640" s="21" t="e">
        <f t="shared" si="316"/>
        <v>#N/A</v>
      </c>
      <c r="AE640" s="20" t="e">
        <f>VLOOKUP($B640,'DATA PENGUKURAN GARDU'!$A:$BS,46,0)</f>
        <v>#N/A</v>
      </c>
      <c r="AF640" s="21" t="e">
        <f t="shared" si="317"/>
        <v>#N/A</v>
      </c>
      <c r="AG640" s="20" t="e">
        <f>VLOOKUP($B640,'DATA PENGUKURAN GARDU'!$A:$BS,46,0)</f>
        <v>#N/A</v>
      </c>
      <c r="AH640" s="20" t="e">
        <f>VLOOKUP($B640,'DATA PENGUKURAN GARDU'!$A:$BS,53,0)</f>
        <v>#N/A</v>
      </c>
      <c r="AI640" s="20" t="e">
        <f>VLOOKUP($B640,'DATA PENGUKURAN GARDU'!$A:$BS,54,0)</f>
        <v>#N/A</v>
      </c>
      <c r="AJ640" s="17" t="e">
        <f>VLOOKUP($C640,'DATA PENGUKURAN GARDU'!$A:$BS,42,0)</f>
        <v>#N/A</v>
      </c>
      <c r="AK640" s="23" t="e">
        <f t="shared" si="318"/>
        <v>#N/A</v>
      </c>
      <c r="AL640" s="17" t="e">
        <f>VLOOKUP($C640,'DATA PENGUKURAN GARDU'!$A:$BS,44,0)</f>
        <v>#N/A</v>
      </c>
      <c r="AM640" s="23" t="e">
        <f t="shared" si="319"/>
        <v>#N/A</v>
      </c>
      <c r="AN640" s="17" t="e">
        <f>VLOOKUP($C640,'DATA PENGUKURAN GARDU'!$A:$BS,46,0)</f>
        <v>#N/A</v>
      </c>
      <c r="AO640" s="23" t="e">
        <f t="shared" si="320"/>
        <v>#N/A</v>
      </c>
      <c r="AP640" s="17" t="e">
        <f>VLOOKUP($C640,'DATA PENGUKURAN GARDU'!$A:$BS,46,0)</f>
        <v>#N/A</v>
      </c>
      <c r="AQ640" s="17" t="e">
        <f>VLOOKUP($C640,'DATA PENGUKURAN GARDU'!$A:$BS,53,0)</f>
        <v>#N/A</v>
      </c>
      <c r="AR640" s="17" t="e">
        <f>VLOOKUP($C640,'DATA PENGUKURAN GARDU'!$A:$BS,54,0)</f>
        <v>#N/A</v>
      </c>
      <c r="AS640" s="20" t="e">
        <f>VLOOKUP($D640,'DATA PENGUKURAN GARDU'!$A:$BS,42,0)</f>
        <v>#N/A</v>
      </c>
      <c r="AT640" s="21" t="e">
        <f t="shared" si="321"/>
        <v>#N/A</v>
      </c>
      <c r="AU640" s="20" t="e">
        <f>VLOOKUP($D640,'DATA PENGUKURAN GARDU'!$A:$BS,44,0)</f>
        <v>#N/A</v>
      </c>
      <c r="AV640" s="21" t="e">
        <f t="shared" si="322"/>
        <v>#N/A</v>
      </c>
      <c r="AW640" s="20" t="e">
        <f>VLOOKUP($D640,'DATA PENGUKURAN GARDU'!$A:$BS,46,0)</f>
        <v>#N/A</v>
      </c>
      <c r="AX640" s="21" t="e">
        <f t="shared" si="323"/>
        <v>#N/A</v>
      </c>
      <c r="AY640" s="20" t="e">
        <f>VLOOKUP($D640,'DATA PENGUKURAN GARDU'!$A:$BS,46,0)</f>
        <v>#N/A</v>
      </c>
      <c r="AZ640" s="20" t="e">
        <f>VLOOKUP($D640,'DATA PENGUKURAN GARDU'!$A:$BS,53,0)</f>
        <v>#N/A</v>
      </c>
      <c r="BA640" s="20" t="e">
        <f>VLOOKUP($D640,'DATA PENGUKURAN GARDU'!$A:$BS,54,0)</f>
        <v>#N/A</v>
      </c>
      <c r="BB640" s="17" t="e">
        <f>VLOOKUP($E640,'DATA PENGUKURAN GARDU'!$A:$BS,42,0)</f>
        <v>#N/A</v>
      </c>
      <c r="BC640" s="23" t="e">
        <f t="shared" si="324"/>
        <v>#N/A</v>
      </c>
      <c r="BD640" s="17" t="e">
        <f>VLOOKUP($E640,'DATA PENGUKURAN GARDU'!$A:$BS,44,0)</f>
        <v>#N/A</v>
      </c>
      <c r="BE640" s="23" t="e">
        <f t="shared" si="325"/>
        <v>#N/A</v>
      </c>
      <c r="BF640" s="17" t="e">
        <f>VLOOKUP($E640,'DATA PENGUKURAN GARDU'!$A:$BS,46,0)</f>
        <v>#N/A</v>
      </c>
      <c r="BG640" s="23" t="e">
        <f t="shared" si="326"/>
        <v>#N/A</v>
      </c>
      <c r="BH640" s="17" t="e">
        <f>VLOOKUP($E640,'DATA PENGUKURAN GARDU'!$A:$BS,46,0)</f>
        <v>#N/A</v>
      </c>
      <c r="BI640" s="17" t="e">
        <f>VLOOKUP($E640,'DATA PENGUKURAN GARDU'!$A:$BS,53,0)</f>
        <v>#N/A</v>
      </c>
      <c r="BJ640" s="17" t="e">
        <f>VLOOKUP($E640,'DATA PENGUKURAN GARDU'!$A:$BS,54,0)</f>
        <v>#N/A</v>
      </c>
      <c r="BK640" s="20" t="e">
        <f t="shared" si="327"/>
        <v>#N/A</v>
      </c>
      <c r="BL640" s="20" t="e">
        <f t="shared" si="328"/>
        <v>#N/A</v>
      </c>
      <c r="BM640" s="20" t="e">
        <f t="shared" si="329"/>
        <v>#N/A</v>
      </c>
      <c r="BN640" s="25" t="e">
        <f t="shared" si="330"/>
        <v>#N/A</v>
      </c>
      <c r="BO640" s="26" t="str">
        <f t="shared" si="331"/>
        <v>0</v>
      </c>
      <c r="BP640" s="21" t="e">
        <f t="shared" si="332"/>
        <v>#VALUE!</v>
      </c>
      <c r="BQ640" s="20" t="e">
        <f t="shared" si="333"/>
        <v>#N/A</v>
      </c>
      <c r="BR640" s="20" t="e">
        <v>#N/A</v>
      </c>
      <c r="BS640" s="9" t="e">
        <v>#N/A</v>
      </c>
      <c r="BT640" s="2" t="e">
        <f t="shared" si="334"/>
        <v>#VALUE!</v>
      </c>
      <c r="BU640" s="2" t="e">
        <f t="shared" si="302"/>
        <v>#N/A</v>
      </c>
      <c r="BV640" s="2" t="e">
        <f t="shared" si="303"/>
        <v>#N/A</v>
      </c>
    </row>
    <row r="641" s="2" customFormat="1" ht="22.95" customHeight="1" spans="1:74">
      <c r="A641" s="9" t="str">
        <f t="shared" si="304"/>
        <v>M 82Induk</v>
      </c>
      <c r="B641" s="9" t="str">
        <f t="shared" si="305"/>
        <v>M 82jurusan 1</v>
      </c>
      <c r="C641" s="9" t="str">
        <f t="shared" si="306"/>
        <v>M 82jurusan 2</v>
      </c>
      <c r="D641" s="9" t="str">
        <f t="shared" si="307"/>
        <v>M 82jurusan 3</v>
      </c>
      <c r="E641" s="9" t="str">
        <f t="shared" si="308"/>
        <v>M 82jurusan 4</v>
      </c>
      <c r="F641" s="10" t="s">
        <v>131</v>
      </c>
      <c r="G641" s="10" t="s">
        <v>131</v>
      </c>
      <c r="H641" s="10" t="s">
        <v>808</v>
      </c>
      <c r="I641" s="10">
        <v>0.55642</v>
      </c>
      <c r="J641" s="10">
        <v>123.95306</v>
      </c>
      <c r="K641" s="10" t="s">
        <v>7465</v>
      </c>
      <c r="L641" s="10" t="s">
        <v>7465</v>
      </c>
      <c r="M641" s="10" t="s">
        <v>7465</v>
      </c>
      <c r="N641" s="14">
        <f t="shared" si="309"/>
        <v>0</v>
      </c>
      <c r="O641" s="15" t="e">
        <f t="shared" si="310"/>
        <v>#VALUE!</v>
      </c>
      <c r="P641" s="15" t="e">
        <f t="shared" si="311"/>
        <v>#VALUE!</v>
      </c>
      <c r="Q641" s="17" t="e">
        <f>VLOOKUP($A641,'DATA PENGUKURAN GARDU'!$A:$BS,42,0)</f>
        <v>#N/A</v>
      </c>
      <c r="R641" s="18" t="e">
        <f t="shared" si="312"/>
        <v>#N/A</v>
      </c>
      <c r="S641" s="17" t="e">
        <f>VLOOKUP($A641,'DATA PENGUKURAN GARDU'!$A:$BS,44,0)</f>
        <v>#N/A</v>
      </c>
      <c r="T641" s="18" t="e">
        <f t="shared" si="313"/>
        <v>#N/A</v>
      </c>
      <c r="U641" s="17" t="e">
        <f>VLOOKUP($A641,'DATA PENGUKURAN GARDU'!$A:$BS,46,0)</f>
        <v>#N/A</v>
      </c>
      <c r="V641" s="18" t="e">
        <f t="shared" si="314"/>
        <v>#N/A</v>
      </c>
      <c r="W641" s="17" t="e">
        <f>VLOOKUP($A641,'DATA PENGUKURAN GARDU'!$A:$BS,48,0)</f>
        <v>#N/A</v>
      </c>
      <c r="X641" s="17" t="e">
        <f>VLOOKUP($A641,'DATA PENGUKURAN GARDU'!$A:$BS,53,0)</f>
        <v>#N/A</v>
      </c>
      <c r="Y641" s="17" t="e">
        <f>VLOOKUP($A641,'DATA PENGUKURAN GARDU'!$A:$BS,54,0)</f>
        <v>#N/A</v>
      </c>
      <c r="Z641" s="17" t="e">
        <f>VLOOKUP($A641,'DATA PENGUKURAN GARDU'!$A:$BS,55,0)</f>
        <v>#N/A</v>
      </c>
      <c r="AA641" s="20" t="e">
        <f>VLOOKUP($B641,'DATA PENGUKURAN GARDU'!$A:$BS,42,0)</f>
        <v>#N/A</v>
      </c>
      <c r="AB641" s="21" t="e">
        <f t="shared" si="315"/>
        <v>#N/A</v>
      </c>
      <c r="AC641" s="20" t="e">
        <f>VLOOKUP($B641,'DATA PENGUKURAN GARDU'!$A:$BS,44,0)</f>
        <v>#N/A</v>
      </c>
      <c r="AD641" s="21" t="e">
        <f t="shared" si="316"/>
        <v>#N/A</v>
      </c>
      <c r="AE641" s="20" t="e">
        <f>VLOOKUP($B641,'DATA PENGUKURAN GARDU'!$A:$BS,46,0)</f>
        <v>#N/A</v>
      </c>
      <c r="AF641" s="21" t="e">
        <f t="shared" si="317"/>
        <v>#N/A</v>
      </c>
      <c r="AG641" s="20" t="e">
        <f>VLOOKUP($B641,'DATA PENGUKURAN GARDU'!$A:$BS,46,0)</f>
        <v>#N/A</v>
      </c>
      <c r="AH641" s="20" t="e">
        <f>VLOOKUP($B641,'DATA PENGUKURAN GARDU'!$A:$BS,53,0)</f>
        <v>#N/A</v>
      </c>
      <c r="AI641" s="20" t="e">
        <f>VLOOKUP($B641,'DATA PENGUKURAN GARDU'!$A:$BS,54,0)</f>
        <v>#N/A</v>
      </c>
      <c r="AJ641" s="17" t="e">
        <f>VLOOKUP($C641,'DATA PENGUKURAN GARDU'!$A:$BS,42,0)</f>
        <v>#N/A</v>
      </c>
      <c r="AK641" s="23" t="e">
        <f t="shared" si="318"/>
        <v>#N/A</v>
      </c>
      <c r="AL641" s="17" t="e">
        <f>VLOOKUP($C641,'DATA PENGUKURAN GARDU'!$A:$BS,44,0)</f>
        <v>#N/A</v>
      </c>
      <c r="AM641" s="23" t="e">
        <f t="shared" si="319"/>
        <v>#N/A</v>
      </c>
      <c r="AN641" s="17" t="e">
        <f>VLOOKUP($C641,'DATA PENGUKURAN GARDU'!$A:$BS,46,0)</f>
        <v>#N/A</v>
      </c>
      <c r="AO641" s="23" t="e">
        <f t="shared" si="320"/>
        <v>#N/A</v>
      </c>
      <c r="AP641" s="17" t="e">
        <f>VLOOKUP($C641,'DATA PENGUKURAN GARDU'!$A:$BS,46,0)</f>
        <v>#N/A</v>
      </c>
      <c r="AQ641" s="17" t="e">
        <f>VLOOKUP($C641,'DATA PENGUKURAN GARDU'!$A:$BS,53,0)</f>
        <v>#N/A</v>
      </c>
      <c r="AR641" s="17" t="e">
        <f>VLOOKUP($C641,'DATA PENGUKURAN GARDU'!$A:$BS,54,0)</f>
        <v>#N/A</v>
      </c>
      <c r="AS641" s="20" t="e">
        <f>VLOOKUP($D641,'DATA PENGUKURAN GARDU'!$A:$BS,42,0)</f>
        <v>#N/A</v>
      </c>
      <c r="AT641" s="21" t="e">
        <f t="shared" si="321"/>
        <v>#N/A</v>
      </c>
      <c r="AU641" s="20" t="e">
        <f>VLOOKUP($D641,'DATA PENGUKURAN GARDU'!$A:$BS,44,0)</f>
        <v>#N/A</v>
      </c>
      <c r="AV641" s="21" t="e">
        <f t="shared" si="322"/>
        <v>#N/A</v>
      </c>
      <c r="AW641" s="20" t="e">
        <f>VLOOKUP($D641,'DATA PENGUKURAN GARDU'!$A:$BS,46,0)</f>
        <v>#N/A</v>
      </c>
      <c r="AX641" s="21" t="e">
        <f t="shared" si="323"/>
        <v>#N/A</v>
      </c>
      <c r="AY641" s="20" t="e">
        <f>VLOOKUP($D641,'DATA PENGUKURAN GARDU'!$A:$BS,46,0)</f>
        <v>#N/A</v>
      </c>
      <c r="AZ641" s="20" t="e">
        <f>VLOOKUP($D641,'DATA PENGUKURAN GARDU'!$A:$BS,53,0)</f>
        <v>#N/A</v>
      </c>
      <c r="BA641" s="20" t="e">
        <f>VLOOKUP($D641,'DATA PENGUKURAN GARDU'!$A:$BS,54,0)</f>
        <v>#N/A</v>
      </c>
      <c r="BB641" s="17" t="e">
        <f>VLOOKUP($E641,'DATA PENGUKURAN GARDU'!$A:$BS,42,0)</f>
        <v>#N/A</v>
      </c>
      <c r="BC641" s="23" t="e">
        <f t="shared" si="324"/>
        <v>#N/A</v>
      </c>
      <c r="BD641" s="17" t="e">
        <f>VLOOKUP($E641,'DATA PENGUKURAN GARDU'!$A:$BS,44,0)</f>
        <v>#N/A</v>
      </c>
      <c r="BE641" s="23" t="e">
        <f t="shared" si="325"/>
        <v>#N/A</v>
      </c>
      <c r="BF641" s="17" t="e">
        <f>VLOOKUP($E641,'DATA PENGUKURAN GARDU'!$A:$BS,46,0)</f>
        <v>#N/A</v>
      </c>
      <c r="BG641" s="23" t="e">
        <f t="shared" si="326"/>
        <v>#N/A</v>
      </c>
      <c r="BH641" s="17" t="e">
        <f>VLOOKUP($E641,'DATA PENGUKURAN GARDU'!$A:$BS,46,0)</f>
        <v>#N/A</v>
      </c>
      <c r="BI641" s="17" t="e">
        <f>VLOOKUP($E641,'DATA PENGUKURAN GARDU'!$A:$BS,53,0)</f>
        <v>#N/A</v>
      </c>
      <c r="BJ641" s="17" t="e">
        <f>VLOOKUP($E641,'DATA PENGUKURAN GARDU'!$A:$BS,54,0)</f>
        <v>#N/A</v>
      </c>
      <c r="BK641" s="20" t="e">
        <f t="shared" si="327"/>
        <v>#N/A</v>
      </c>
      <c r="BL641" s="20" t="e">
        <f t="shared" si="328"/>
        <v>#N/A</v>
      </c>
      <c r="BM641" s="20" t="e">
        <f t="shared" si="329"/>
        <v>#N/A</v>
      </c>
      <c r="BN641" s="25" t="e">
        <f t="shared" si="330"/>
        <v>#N/A</v>
      </c>
      <c r="BO641" s="26" t="str">
        <f t="shared" si="331"/>
        <v>0</v>
      </c>
      <c r="BP641" s="21" t="e">
        <f t="shared" si="332"/>
        <v>#VALUE!</v>
      </c>
      <c r="BQ641" s="20" t="e">
        <f t="shared" si="333"/>
        <v>#N/A</v>
      </c>
      <c r="BR641" s="20" t="e">
        <v>#N/A</v>
      </c>
      <c r="BS641" s="9" t="e">
        <v>#N/A</v>
      </c>
      <c r="BT641" s="2" t="e">
        <f t="shared" si="334"/>
        <v>#VALUE!</v>
      </c>
      <c r="BU641" s="2" t="e">
        <f t="shared" si="302"/>
        <v>#N/A</v>
      </c>
      <c r="BV641" s="2" t="e">
        <f t="shared" si="303"/>
        <v>#N/A</v>
      </c>
    </row>
    <row r="642" s="2" customFormat="1" ht="22.95" customHeight="1" spans="1:74">
      <c r="A642" s="9" t="str">
        <f t="shared" si="304"/>
        <v>M 21Induk</v>
      </c>
      <c r="B642" s="9" t="str">
        <f t="shared" si="305"/>
        <v>M 21jurusan 1</v>
      </c>
      <c r="C642" s="9" t="str">
        <f t="shared" si="306"/>
        <v>M 21jurusan 2</v>
      </c>
      <c r="D642" s="9" t="str">
        <f t="shared" si="307"/>
        <v>M 21jurusan 3</v>
      </c>
      <c r="E642" s="9" t="str">
        <f t="shared" si="308"/>
        <v>M 21jurusan 4</v>
      </c>
      <c r="F642" s="10" t="s">
        <v>131</v>
      </c>
      <c r="G642" s="10" t="s">
        <v>131</v>
      </c>
      <c r="H642" s="10" t="s">
        <v>809</v>
      </c>
      <c r="I642" s="10">
        <v>0.665773</v>
      </c>
      <c r="J642" s="10">
        <v>124.13758</v>
      </c>
      <c r="K642" s="10" t="s">
        <v>7465</v>
      </c>
      <c r="L642" s="10" t="s">
        <v>7465</v>
      </c>
      <c r="M642" s="10" t="s">
        <v>7465</v>
      </c>
      <c r="N642" s="14">
        <f t="shared" si="309"/>
        <v>0</v>
      </c>
      <c r="O642" s="15" t="e">
        <f t="shared" si="310"/>
        <v>#VALUE!</v>
      </c>
      <c r="P642" s="15" t="e">
        <f t="shared" si="311"/>
        <v>#VALUE!</v>
      </c>
      <c r="Q642" s="17" t="e">
        <f>VLOOKUP($A642,'DATA PENGUKURAN GARDU'!$A:$BS,42,0)</f>
        <v>#N/A</v>
      </c>
      <c r="R642" s="18" t="e">
        <f t="shared" si="312"/>
        <v>#N/A</v>
      </c>
      <c r="S642" s="17" t="e">
        <f>VLOOKUP($A642,'DATA PENGUKURAN GARDU'!$A:$BS,44,0)</f>
        <v>#N/A</v>
      </c>
      <c r="T642" s="18" t="e">
        <f t="shared" si="313"/>
        <v>#N/A</v>
      </c>
      <c r="U642" s="17" t="e">
        <f>VLOOKUP($A642,'DATA PENGUKURAN GARDU'!$A:$BS,46,0)</f>
        <v>#N/A</v>
      </c>
      <c r="V642" s="18" t="e">
        <f t="shared" si="314"/>
        <v>#N/A</v>
      </c>
      <c r="W642" s="17" t="e">
        <f>VLOOKUP($A642,'DATA PENGUKURAN GARDU'!$A:$BS,48,0)</f>
        <v>#N/A</v>
      </c>
      <c r="X642" s="17" t="e">
        <f>VLOOKUP($A642,'DATA PENGUKURAN GARDU'!$A:$BS,53,0)</f>
        <v>#N/A</v>
      </c>
      <c r="Y642" s="17" t="e">
        <f>VLOOKUP($A642,'DATA PENGUKURAN GARDU'!$A:$BS,54,0)</f>
        <v>#N/A</v>
      </c>
      <c r="Z642" s="17" t="e">
        <f>VLOOKUP($A642,'DATA PENGUKURAN GARDU'!$A:$BS,55,0)</f>
        <v>#N/A</v>
      </c>
      <c r="AA642" s="20" t="e">
        <f>VLOOKUP($B642,'DATA PENGUKURAN GARDU'!$A:$BS,42,0)</f>
        <v>#N/A</v>
      </c>
      <c r="AB642" s="21" t="e">
        <f t="shared" si="315"/>
        <v>#N/A</v>
      </c>
      <c r="AC642" s="20" t="e">
        <f>VLOOKUP($B642,'DATA PENGUKURAN GARDU'!$A:$BS,44,0)</f>
        <v>#N/A</v>
      </c>
      <c r="AD642" s="21" t="e">
        <f t="shared" si="316"/>
        <v>#N/A</v>
      </c>
      <c r="AE642" s="20" t="e">
        <f>VLOOKUP($B642,'DATA PENGUKURAN GARDU'!$A:$BS,46,0)</f>
        <v>#N/A</v>
      </c>
      <c r="AF642" s="21" t="e">
        <f t="shared" si="317"/>
        <v>#N/A</v>
      </c>
      <c r="AG642" s="20" t="e">
        <f>VLOOKUP($B642,'DATA PENGUKURAN GARDU'!$A:$BS,46,0)</f>
        <v>#N/A</v>
      </c>
      <c r="AH642" s="20" t="e">
        <f>VLOOKUP($B642,'DATA PENGUKURAN GARDU'!$A:$BS,53,0)</f>
        <v>#N/A</v>
      </c>
      <c r="AI642" s="20" t="e">
        <f>VLOOKUP($B642,'DATA PENGUKURAN GARDU'!$A:$BS,54,0)</f>
        <v>#N/A</v>
      </c>
      <c r="AJ642" s="17" t="e">
        <f>VLOOKUP($C642,'DATA PENGUKURAN GARDU'!$A:$BS,42,0)</f>
        <v>#N/A</v>
      </c>
      <c r="AK642" s="23" t="e">
        <f t="shared" si="318"/>
        <v>#N/A</v>
      </c>
      <c r="AL642" s="17" t="e">
        <f>VLOOKUP($C642,'DATA PENGUKURAN GARDU'!$A:$BS,44,0)</f>
        <v>#N/A</v>
      </c>
      <c r="AM642" s="23" t="e">
        <f t="shared" si="319"/>
        <v>#N/A</v>
      </c>
      <c r="AN642" s="17" t="e">
        <f>VLOOKUP($C642,'DATA PENGUKURAN GARDU'!$A:$BS,46,0)</f>
        <v>#N/A</v>
      </c>
      <c r="AO642" s="23" t="e">
        <f t="shared" si="320"/>
        <v>#N/A</v>
      </c>
      <c r="AP642" s="17" t="e">
        <f>VLOOKUP($C642,'DATA PENGUKURAN GARDU'!$A:$BS,46,0)</f>
        <v>#N/A</v>
      </c>
      <c r="AQ642" s="17" t="e">
        <f>VLOOKUP($C642,'DATA PENGUKURAN GARDU'!$A:$BS,53,0)</f>
        <v>#N/A</v>
      </c>
      <c r="AR642" s="17" t="e">
        <f>VLOOKUP($C642,'DATA PENGUKURAN GARDU'!$A:$BS,54,0)</f>
        <v>#N/A</v>
      </c>
      <c r="AS642" s="20" t="e">
        <f>VLOOKUP($D642,'DATA PENGUKURAN GARDU'!$A:$BS,42,0)</f>
        <v>#N/A</v>
      </c>
      <c r="AT642" s="21" t="e">
        <f t="shared" si="321"/>
        <v>#N/A</v>
      </c>
      <c r="AU642" s="20" t="e">
        <f>VLOOKUP($D642,'DATA PENGUKURAN GARDU'!$A:$BS,44,0)</f>
        <v>#N/A</v>
      </c>
      <c r="AV642" s="21" t="e">
        <f t="shared" si="322"/>
        <v>#N/A</v>
      </c>
      <c r="AW642" s="20" t="e">
        <f>VLOOKUP($D642,'DATA PENGUKURAN GARDU'!$A:$BS,46,0)</f>
        <v>#N/A</v>
      </c>
      <c r="AX642" s="21" t="e">
        <f t="shared" si="323"/>
        <v>#N/A</v>
      </c>
      <c r="AY642" s="20" t="e">
        <f>VLOOKUP($D642,'DATA PENGUKURAN GARDU'!$A:$BS,46,0)</f>
        <v>#N/A</v>
      </c>
      <c r="AZ642" s="20" t="e">
        <f>VLOOKUP($D642,'DATA PENGUKURAN GARDU'!$A:$BS,53,0)</f>
        <v>#N/A</v>
      </c>
      <c r="BA642" s="20" t="e">
        <f>VLOOKUP($D642,'DATA PENGUKURAN GARDU'!$A:$BS,54,0)</f>
        <v>#N/A</v>
      </c>
      <c r="BB642" s="17" t="e">
        <f>VLOOKUP($E642,'DATA PENGUKURAN GARDU'!$A:$BS,42,0)</f>
        <v>#N/A</v>
      </c>
      <c r="BC642" s="23" t="e">
        <f t="shared" si="324"/>
        <v>#N/A</v>
      </c>
      <c r="BD642" s="17" t="e">
        <f>VLOOKUP($E642,'DATA PENGUKURAN GARDU'!$A:$BS,44,0)</f>
        <v>#N/A</v>
      </c>
      <c r="BE642" s="23" t="e">
        <f t="shared" si="325"/>
        <v>#N/A</v>
      </c>
      <c r="BF642" s="17" t="e">
        <f>VLOOKUP($E642,'DATA PENGUKURAN GARDU'!$A:$BS,46,0)</f>
        <v>#N/A</v>
      </c>
      <c r="BG642" s="23" t="e">
        <f t="shared" si="326"/>
        <v>#N/A</v>
      </c>
      <c r="BH642" s="17" t="e">
        <f>VLOOKUP($E642,'DATA PENGUKURAN GARDU'!$A:$BS,46,0)</f>
        <v>#N/A</v>
      </c>
      <c r="BI642" s="17" t="e">
        <f>VLOOKUP($E642,'DATA PENGUKURAN GARDU'!$A:$BS,53,0)</f>
        <v>#N/A</v>
      </c>
      <c r="BJ642" s="17" t="e">
        <f>VLOOKUP($E642,'DATA PENGUKURAN GARDU'!$A:$BS,54,0)</f>
        <v>#N/A</v>
      </c>
      <c r="BK642" s="20" t="e">
        <f t="shared" si="327"/>
        <v>#N/A</v>
      </c>
      <c r="BL642" s="20" t="e">
        <f t="shared" si="328"/>
        <v>#N/A</v>
      </c>
      <c r="BM642" s="20" t="e">
        <f t="shared" si="329"/>
        <v>#N/A</v>
      </c>
      <c r="BN642" s="25" t="e">
        <f t="shared" si="330"/>
        <v>#N/A</v>
      </c>
      <c r="BO642" s="26" t="str">
        <f t="shared" si="331"/>
        <v>0</v>
      </c>
      <c r="BP642" s="21" t="e">
        <f t="shared" si="332"/>
        <v>#VALUE!</v>
      </c>
      <c r="BQ642" s="20" t="e">
        <f t="shared" si="333"/>
        <v>#N/A</v>
      </c>
      <c r="BR642" s="20" t="e">
        <v>#N/A</v>
      </c>
      <c r="BS642" s="9" t="e">
        <v>#N/A</v>
      </c>
      <c r="BT642" s="2" t="e">
        <f t="shared" si="334"/>
        <v>#VALUE!</v>
      </c>
      <c r="BU642" s="2" t="e">
        <f t="shared" si="302"/>
        <v>#N/A</v>
      </c>
      <c r="BV642" s="2" t="e">
        <f t="shared" si="303"/>
        <v>#N/A</v>
      </c>
    </row>
    <row r="643" s="2" customFormat="1" ht="22.95" customHeight="1" spans="1:74">
      <c r="A643" s="9" t="str">
        <f t="shared" si="304"/>
        <v>M 24Induk</v>
      </c>
      <c r="B643" s="9" t="str">
        <f t="shared" si="305"/>
        <v>M 24jurusan 1</v>
      </c>
      <c r="C643" s="9" t="str">
        <f t="shared" si="306"/>
        <v>M 24jurusan 2</v>
      </c>
      <c r="D643" s="9" t="str">
        <f t="shared" si="307"/>
        <v>M 24jurusan 3</v>
      </c>
      <c r="E643" s="9" t="str">
        <f t="shared" si="308"/>
        <v>M 24jurusan 4</v>
      </c>
      <c r="F643" s="10" t="s">
        <v>131</v>
      </c>
      <c r="G643" s="10" t="s">
        <v>131</v>
      </c>
      <c r="H643" s="10" t="s">
        <v>810</v>
      </c>
      <c r="I643" s="10">
        <v>0.664301</v>
      </c>
      <c r="J643" s="10">
        <v>124.122508</v>
      </c>
      <c r="K643" s="10" t="s">
        <v>7465</v>
      </c>
      <c r="L643" s="10" t="s">
        <v>7465</v>
      </c>
      <c r="M643" s="10" t="s">
        <v>7465</v>
      </c>
      <c r="N643" s="14">
        <f t="shared" si="309"/>
        <v>0</v>
      </c>
      <c r="O643" s="15" t="e">
        <f t="shared" si="310"/>
        <v>#VALUE!</v>
      </c>
      <c r="P643" s="15" t="e">
        <f t="shared" si="311"/>
        <v>#VALUE!</v>
      </c>
      <c r="Q643" s="17" t="e">
        <f>VLOOKUP($A643,'DATA PENGUKURAN GARDU'!$A:$BS,42,0)</f>
        <v>#N/A</v>
      </c>
      <c r="R643" s="18" t="e">
        <f t="shared" si="312"/>
        <v>#N/A</v>
      </c>
      <c r="S643" s="17" t="e">
        <f>VLOOKUP($A643,'DATA PENGUKURAN GARDU'!$A:$BS,44,0)</f>
        <v>#N/A</v>
      </c>
      <c r="T643" s="18" t="e">
        <f t="shared" si="313"/>
        <v>#N/A</v>
      </c>
      <c r="U643" s="17" t="e">
        <f>VLOOKUP($A643,'DATA PENGUKURAN GARDU'!$A:$BS,46,0)</f>
        <v>#N/A</v>
      </c>
      <c r="V643" s="18" t="e">
        <f t="shared" si="314"/>
        <v>#N/A</v>
      </c>
      <c r="W643" s="17" t="e">
        <f>VLOOKUP($A643,'DATA PENGUKURAN GARDU'!$A:$BS,48,0)</f>
        <v>#N/A</v>
      </c>
      <c r="X643" s="17" t="e">
        <f>VLOOKUP($A643,'DATA PENGUKURAN GARDU'!$A:$BS,53,0)</f>
        <v>#N/A</v>
      </c>
      <c r="Y643" s="17" t="e">
        <f>VLOOKUP($A643,'DATA PENGUKURAN GARDU'!$A:$BS,54,0)</f>
        <v>#N/A</v>
      </c>
      <c r="Z643" s="17" t="e">
        <f>VLOOKUP($A643,'DATA PENGUKURAN GARDU'!$A:$BS,55,0)</f>
        <v>#N/A</v>
      </c>
      <c r="AA643" s="20" t="e">
        <f>VLOOKUP($B643,'DATA PENGUKURAN GARDU'!$A:$BS,42,0)</f>
        <v>#N/A</v>
      </c>
      <c r="AB643" s="21" t="e">
        <f t="shared" si="315"/>
        <v>#N/A</v>
      </c>
      <c r="AC643" s="20" t="e">
        <f>VLOOKUP($B643,'DATA PENGUKURAN GARDU'!$A:$BS,44,0)</f>
        <v>#N/A</v>
      </c>
      <c r="AD643" s="21" t="e">
        <f t="shared" si="316"/>
        <v>#N/A</v>
      </c>
      <c r="AE643" s="20" t="e">
        <f>VLOOKUP($B643,'DATA PENGUKURAN GARDU'!$A:$BS,46,0)</f>
        <v>#N/A</v>
      </c>
      <c r="AF643" s="21" t="e">
        <f t="shared" si="317"/>
        <v>#N/A</v>
      </c>
      <c r="AG643" s="20" t="e">
        <f>VLOOKUP($B643,'DATA PENGUKURAN GARDU'!$A:$BS,46,0)</f>
        <v>#N/A</v>
      </c>
      <c r="AH643" s="20" t="e">
        <f>VLOOKUP($B643,'DATA PENGUKURAN GARDU'!$A:$BS,53,0)</f>
        <v>#N/A</v>
      </c>
      <c r="AI643" s="20" t="e">
        <f>VLOOKUP($B643,'DATA PENGUKURAN GARDU'!$A:$BS,54,0)</f>
        <v>#N/A</v>
      </c>
      <c r="AJ643" s="17" t="e">
        <f>VLOOKUP($C643,'DATA PENGUKURAN GARDU'!$A:$BS,42,0)</f>
        <v>#N/A</v>
      </c>
      <c r="AK643" s="23" t="e">
        <f t="shared" si="318"/>
        <v>#N/A</v>
      </c>
      <c r="AL643" s="17" t="e">
        <f>VLOOKUP($C643,'DATA PENGUKURAN GARDU'!$A:$BS,44,0)</f>
        <v>#N/A</v>
      </c>
      <c r="AM643" s="23" t="e">
        <f t="shared" si="319"/>
        <v>#N/A</v>
      </c>
      <c r="AN643" s="17" t="e">
        <f>VLOOKUP($C643,'DATA PENGUKURAN GARDU'!$A:$BS,46,0)</f>
        <v>#N/A</v>
      </c>
      <c r="AO643" s="23" t="e">
        <f t="shared" si="320"/>
        <v>#N/A</v>
      </c>
      <c r="AP643" s="17" t="e">
        <f>VLOOKUP($C643,'DATA PENGUKURAN GARDU'!$A:$BS,46,0)</f>
        <v>#N/A</v>
      </c>
      <c r="AQ643" s="17" t="e">
        <f>VLOOKUP($C643,'DATA PENGUKURAN GARDU'!$A:$BS,53,0)</f>
        <v>#N/A</v>
      </c>
      <c r="AR643" s="17" t="e">
        <f>VLOOKUP($C643,'DATA PENGUKURAN GARDU'!$A:$BS,54,0)</f>
        <v>#N/A</v>
      </c>
      <c r="AS643" s="20" t="e">
        <f>VLOOKUP($D643,'DATA PENGUKURAN GARDU'!$A:$BS,42,0)</f>
        <v>#N/A</v>
      </c>
      <c r="AT643" s="21" t="e">
        <f t="shared" si="321"/>
        <v>#N/A</v>
      </c>
      <c r="AU643" s="20" t="e">
        <f>VLOOKUP($D643,'DATA PENGUKURAN GARDU'!$A:$BS,44,0)</f>
        <v>#N/A</v>
      </c>
      <c r="AV643" s="21" t="e">
        <f t="shared" si="322"/>
        <v>#N/A</v>
      </c>
      <c r="AW643" s="20" t="e">
        <f>VLOOKUP($D643,'DATA PENGUKURAN GARDU'!$A:$BS,46,0)</f>
        <v>#N/A</v>
      </c>
      <c r="AX643" s="21" t="e">
        <f t="shared" si="323"/>
        <v>#N/A</v>
      </c>
      <c r="AY643" s="20" t="e">
        <f>VLOOKUP($D643,'DATA PENGUKURAN GARDU'!$A:$BS,46,0)</f>
        <v>#N/A</v>
      </c>
      <c r="AZ643" s="20" t="e">
        <f>VLOOKUP($D643,'DATA PENGUKURAN GARDU'!$A:$BS,53,0)</f>
        <v>#N/A</v>
      </c>
      <c r="BA643" s="20" t="e">
        <f>VLOOKUP($D643,'DATA PENGUKURAN GARDU'!$A:$BS,54,0)</f>
        <v>#N/A</v>
      </c>
      <c r="BB643" s="17" t="e">
        <f>VLOOKUP($E643,'DATA PENGUKURAN GARDU'!$A:$BS,42,0)</f>
        <v>#N/A</v>
      </c>
      <c r="BC643" s="23" t="e">
        <f t="shared" si="324"/>
        <v>#N/A</v>
      </c>
      <c r="BD643" s="17" t="e">
        <f>VLOOKUP($E643,'DATA PENGUKURAN GARDU'!$A:$BS,44,0)</f>
        <v>#N/A</v>
      </c>
      <c r="BE643" s="23" t="e">
        <f t="shared" si="325"/>
        <v>#N/A</v>
      </c>
      <c r="BF643" s="17" t="e">
        <f>VLOOKUP($E643,'DATA PENGUKURAN GARDU'!$A:$BS,46,0)</f>
        <v>#N/A</v>
      </c>
      <c r="BG643" s="23" t="e">
        <f t="shared" si="326"/>
        <v>#N/A</v>
      </c>
      <c r="BH643" s="17" t="e">
        <f>VLOOKUP($E643,'DATA PENGUKURAN GARDU'!$A:$BS,46,0)</f>
        <v>#N/A</v>
      </c>
      <c r="BI643" s="17" t="e">
        <f>VLOOKUP($E643,'DATA PENGUKURAN GARDU'!$A:$BS,53,0)</f>
        <v>#N/A</v>
      </c>
      <c r="BJ643" s="17" t="e">
        <f>VLOOKUP($E643,'DATA PENGUKURAN GARDU'!$A:$BS,54,0)</f>
        <v>#N/A</v>
      </c>
      <c r="BK643" s="20" t="e">
        <f t="shared" si="327"/>
        <v>#N/A</v>
      </c>
      <c r="BL643" s="20" t="e">
        <f t="shared" si="328"/>
        <v>#N/A</v>
      </c>
      <c r="BM643" s="20" t="e">
        <f t="shared" si="329"/>
        <v>#N/A</v>
      </c>
      <c r="BN643" s="25" t="e">
        <f t="shared" si="330"/>
        <v>#N/A</v>
      </c>
      <c r="BO643" s="26" t="str">
        <f t="shared" si="331"/>
        <v>0</v>
      </c>
      <c r="BP643" s="21" t="e">
        <f t="shared" si="332"/>
        <v>#VALUE!</v>
      </c>
      <c r="BQ643" s="20" t="e">
        <f t="shared" si="333"/>
        <v>#N/A</v>
      </c>
      <c r="BR643" s="20" t="e">
        <v>#N/A</v>
      </c>
      <c r="BS643" s="9" t="e">
        <v>#N/A</v>
      </c>
      <c r="BT643" s="2" t="e">
        <f t="shared" si="334"/>
        <v>#VALUE!</v>
      </c>
      <c r="BU643" s="2" t="e">
        <f t="shared" ref="BU643:BU706" si="335">IF(L643=3,IF(BQ643&gt;0.2,"TDK SEIMBANG","SEIMBANG"),IF(BM643="OL PHASA","TDK SEIMBANG","SEIMBANG"))</f>
        <v>#N/A</v>
      </c>
      <c r="BV643" s="2" t="e">
        <f t="shared" ref="BV643:BV706" si="336">IF(L643=3,IF(SUM(X643:Y643)&gt;600,"NORMAL","DROP"),IF(BD648&gt;198,"NORMAL","DROP"))</f>
        <v>#N/A</v>
      </c>
    </row>
    <row r="644" s="2" customFormat="1" ht="22.95" customHeight="1" spans="1:74">
      <c r="A644" s="9" t="str">
        <f t="shared" ref="A644:A707" si="337">H644&amp;"Induk"</f>
        <v>M 31Induk</v>
      </c>
      <c r="B644" s="9" t="str">
        <f t="shared" ref="B644:B707" si="338">H644&amp;"jurusan 1"</f>
        <v>M 31jurusan 1</v>
      </c>
      <c r="C644" s="9" t="str">
        <f t="shared" ref="C644:C707" si="339">H644&amp;"jurusan 2"</f>
        <v>M 31jurusan 2</v>
      </c>
      <c r="D644" s="9" t="str">
        <f t="shared" ref="D644:D707" si="340">H644&amp;"jurusan 3"</f>
        <v>M 31jurusan 3</v>
      </c>
      <c r="E644" s="9" t="str">
        <f t="shared" ref="E644:E707" si="341">H644&amp;"jurusan 4"</f>
        <v>M 31jurusan 4</v>
      </c>
      <c r="F644" s="10" t="s">
        <v>131</v>
      </c>
      <c r="G644" s="10" t="s">
        <v>131</v>
      </c>
      <c r="H644" s="10" t="s">
        <v>811</v>
      </c>
      <c r="I644" s="10">
        <v>0.638067</v>
      </c>
      <c r="J644" s="10">
        <v>124.092723</v>
      </c>
      <c r="K644" s="10" t="s">
        <v>7465</v>
      </c>
      <c r="L644" s="10" t="s">
        <v>7465</v>
      </c>
      <c r="M644" s="10" t="s">
        <v>7465</v>
      </c>
      <c r="N644" s="14">
        <f t="shared" ref="N644:N707" si="342">+IF(L644=3,400,IF(L644=1,230,0))</f>
        <v>0</v>
      </c>
      <c r="O644" s="15" t="e">
        <f t="shared" ref="O644:O707" si="343">(K644*1000)/((M644*1000)*1.73)</f>
        <v>#VALUE!</v>
      </c>
      <c r="P644" s="15" t="e">
        <f t="shared" ref="P644:P707" si="344">IF(L644=3,(K644*1000)/(N644*1.73),(K644*1000)/(N644))</f>
        <v>#VALUE!</v>
      </c>
      <c r="Q644" s="17" t="e">
        <f>VLOOKUP($A644,'DATA PENGUKURAN GARDU'!$A:$BS,42,0)</f>
        <v>#N/A</v>
      </c>
      <c r="R644" s="18" t="e">
        <f t="shared" ref="R644:R707" si="345">Q644/$P644*100</f>
        <v>#N/A</v>
      </c>
      <c r="S644" s="17" t="e">
        <f>VLOOKUP($A644,'DATA PENGUKURAN GARDU'!$A:$BS,44,0)</f>
        <v>#N/A</v>
      </c>
      <c r="T644" s="18" t="e">
        <f t="shared" ref="T644:T707" si="346">S644/$P644*100</f>
        <v>#N/A</v>
      </c>
      <c r="U644" s="17" t="e">
        <f>VLOOKUP($A644,'DATA PENGUKURAN GARDU'!$A:$BS,46,0)</f>
        <v>#N/A</v>
      </c>
      <c r="V644" s="18" t="e">
        <f t="shared" ref="V644:V707" si="347">U644/$P644*100</f>
        <v>#N/A</v>
      </c>
      <c r="W644" s="17" t="e">
        <f>VLOOKUP($A644,'DATA PENGUKURAN GARDU'!$A:$BS,48,0)</f>
        <v>#N/A</v>
      </c>
      <c r="X644" s="17" t="e">
        <f>VLOOKUP($A644,'DATA PENGUKURAN GARDU'!$A:$BS,53,0)</f>
        <v>#N/A</v>
      </c>
      <c r="Y644" s="17" t="e">
        <f>VLOOKUP($A644,'DATA PENGUKURAN GARDU'!$A:$BS,54,0)</f>
        <v>#N/A</v>
      </c>
      <c r="Z644" s="17" t="e">
        <f>VLOOKUP($A644,'DATA PENGUKURAN GARDU'!$A:$BS,55,0)</f>
        <v>#N/A</v>
      </c>
      <c r="AA644" s="20" t="e">
        <f>VLOOKUP($B644,'DATA PENGUKURAN GARDU'!$A:$BS,42,0)</f>
        <v>#N/A</v>
      </c>
      <c r="AB644" s="21" t="e">
        <f t="shared" ref="AB644:AB707" si="348">AA644/$P644*100</f>
        <v>#N/A</v>
      </c>
      <c r="AC644" s="20" t="e">
        <f>VLOOKUP($B644,'DATA PENGUKURAN GARDU'!$A:$BS,44,0)</f>
        <v>#N/A</v>
      </c>
      <c r="AD644" s="21" t="e">
        <f t="shared" ref="AD644:AD707" si="349">AC644/$P644*100</f>
        <v>#N/A</v>
      </c>
      <c r="AE644" s="20" t="e">
        <f>VLOOKUP($B644,'DATA PENGUKURAN GARDU'!$A:$BS,46,0)</f>
        <v>#N/A</v>
      </c>
      <c r="AF644" s="21" t="e">
        <f t="shared" ref="AF644:AF707" si="350">AE644/$P644*100</f>
        <v>#N/A</v>
      </c>
      <c r="AG644" s="20" t="e">
        <f>VLOOKUP($B644,'DATA PENGUKURAN GARDU'!$A:$BS,46,0)</f>
        <v>#N/A</v>
      </c>
      <c r="AH644" s="20" t="e">
        <f>VLOOKUP($B644,'DATA PENGUKURAN GARDU'!$A:$BS,53,0)</f>
        <v>#N/A</v>
      </c>
      <c r="AI644" s="20" t="e">
        <f>VLOOKUP($B644,'DATA PENGUKURAN GARDU'!$A:$BS,54,0)</f>
        <v>#N/A</v>
      </c>
      <c r="AJ644" s="17" t="e">
        <f>VLOOKUP($C644,'DATA PENGUKURAN GARDU'!$A:$BS,42,0)</f>
        <v>#N/A</v>
      </c>
      <c r="AK644" s="23" t="e">
        <f t="shared" ref="AK644:AK707" si="351">AJ644/$P644*100</f>
        <v>#N/A</v>
      </c>
      <c r="AL644" s="17" t="e">
        <f>VLOOKUP($C644,'DATA PENGUKURAN GARDU'!$A:$BS,44,0)</f>
        <v>#N/A</v>
      </c>
      <c r="AM644" s="23" t="e">
        <f t="shared" ref="AM644:AM707" si="352">AL644/$P644*100</f>
        <v>#N/A</v>
      </c>
      <c r="AN644" s="17" t="e">
        <f>VLOOKUP($C644,'DATA PENGUKURAN GARDU'!$A:$BS,46,0)</f>
        <v>#N/A</v>
      </c>
      <c r="AO644" s="23" t="e">
        <f t="shared" ref="AO644:AO707" si="353">AN644/$P644*100</f>
        <v>#N/A</v>
      </c>
      <c r="AP644" s="17" t="e">
        <f>VLOOKUP($C644,'DATA PENGUKURAN GARDU'!$A:$BS,46,0)</f>
        <v>#N/A</v>
      </c>
      <c r="AQ644" s="17" t="e">
        <f>VLOOKUP($C644,'DATA PENGUKURAN GARDU'!$A:$BS,53,0)</f>
        <v>#N/A</v>
      </c>
      <c r="AR644" s="17" t="e">
        <f>VLOOKUP($C644,'DATA PENGUKURAN GARDU'!$A:$BS,54,0)</f>
        <v>#N/A</v>
      </c>
      <c r="AS644" s="20" t="e">
        <f>VLOOKUP($D644,'DATA PENGUKURAN GARDU'!$A:$BS,42,0)</f>
        <v>#N/A</v>
      </c>
      <c r="AT644" s="21" t="e">
        <f t="shared" ref="AT644:AT707" si="354">AS644/$P644*100</f>
        <v>#N/A</v>
      </c>
      <c r="AU644" s="20" t="e">
        <f>VLOOKUP($D644,'DATA PENGUKURAN GARDU'!$A:$BS,44,0)</f>
        <v>#N/A</v>
      </c>
      <c r="AV644" s="21" t="e">
        <f t="shared" ref="AV644:AV707" si="355">AU644/$P644*100</f>
        <v>#N/A</v>
      </c>
      <c r="AW644" s="20" t="e">
        <f>VLOOKUP($D644,'DATA PENGUKURAN GARDU'!$A:$BS,46,0)</f>
        <v>#N/A</v>
      </c>
      <c r="AX644" s="21" t="e">
        <f t="shared" ref="AX644:AX707" si="356">AW644/$P644*100</f>
        <v>#N/A</v>
      </c>
      <c r="AY644" s="20" t="e">
        <f>VLOOKUP($D644,'DATA PENGUKURAN GARDU'!$A:$BS,46,0)</f>
        <v>#N/A</v>
      </c>
      <c r="AZ644" s="20" t="e">
        <f>VLOOKUP($D644,'DATA PENGUKURAN GARDU'!$A:$BS,53,0)</f>
        <v>#N/A</v>
      </c>
      <c r="BA644" s="20" t="e">
        <f>VLOOKUP($D644,'DATA PENGUKURAN GARDU'!$A:$BS,54,0)</f>
        <v>#N/A</v>
      </c>
      <c r="BB644" s="17" t="e">
        <f>VLOOKUP($E644,'DATA PENGUKURAN GARDU'!$A:$BS,42,0)</f>
        <v>#N/A</v>
      </c>
      <c r="BC644" s="23" t="e">
        <f t="shared" ref="BC644:BC707" si="357">BB644/$P644*100</f>
        <v>#N/A</v>
      </c>
      <c r="BD644" s="17" t="e">
        <f>VLOOKUP($E644,'DATA PENGUKURAN GARDU'!$A:$BS,44,0)</f>
        <v>#N/A</v>
      </c>
      <c r="BE644" s="23" t="e">
        <f t="shared" ref="BE644:BE707" si="358">BD644/$P644*100</f>
        <v>#N/A</v>
      </c>
      <c r="BF644" s="17" t="e">
        <f>VLOOKUP($E644,'DATA PENGUKURAN GARDU'!$A:$BS,46,0)</f>
        <v>#N/A</v>
      </c>
      <c r="BG644" s="23" t="e">
        <f t="shared" ref="BG644:BG707" si="359">BF644/$P644*100</f>
        <v>#N/A</v>
      </c>
      <c r="BH644" s="17" t="e">
        <f>VLOOKUP($E644,'DATA PENGUKURAN GARDU'!$A:$BS,46,0)</f>
        <v>#N/A</v>
      </c>
      <c r="BI644" s="17" t="e">
        <f>VLOOKUP($E644,'DATA PENGUKURAN GARDU'!$A:$BS,53,0)</f>
        <v>#N/A</v>
      </c>
      <c r="BJ644" s="17" t="e">
        <f>VLOOKUP($E644,'DATA PENGUKURAN GARDU'!$A:$BS,54,0)</f>
        <v>#N/A</v>
      </c>
      <c r="BK644" s="20" t="e">
        <f t="shared" ref="BK644:BK707" si="360">IF(Q644&gt;P644,"OL PHASA","Normal")</f>
        <v>#N/A</v>
      </c>
      <c r="BL644" s="20" t="e">
        <f t="shared" ref="BL644:BL707" si="361">IF(S644&gt;P644,"OL PHASA","Normal")</f>
        <v>#N/A</v>
      </c>
      <c r="BM644" s="20" t="e">
        <f t="shared" ref="BM644:BM707" si="362">IF(U644&gt;P644,"OL PHASA","Normal")</f>
        <v>#N/A</v>
      </c>
      <c r="BN644" s="25" t="e">
        <f t="shared" ref="BN644:BN707" si="363">IF((L644=3),(AVERAGE(Q644,S644,U644)),MAX(Q644,S644,U644))</f>
        <v>#N/A</v>
      </c>
      <c r="BO644" s="26" t="str">
        <f t="shared" ref="BO644:BO707" si="364">IFERROR(IF((L644=1),(BN644*AH644)/1000,(BN644*AI644*1.73)/1000),"0")</f>
        <v>0</v>
      </c>
      <c r="BP644" s="21" t="e">
        <f t="shared" ref="BP644:BP707" si="365">BO644/K644*100</f>
        <v>#VALUE!</v>
      </c>
      <c r="BQ644" s="20" t="e">
        <f t="shared" ref="BQ644:BQ707" si="366">IF($L644=1,"1 Phase",ABS(((Q644/BN644)-1)+ABS((S644/BN644)-1)+ABS((U644/BN644)-1))/3)</f>
        <v>#N/A</v>
      </c>
      <c r="BR644" s="20" t="e">
        <v>#N/A</v>
      </c>
      <c r="BS644" s="9" t="e">
        <v>#N/A</v>
      </c>
      <c r="BT644" s="2" t="e">
        <f t="shared" ref="BT644:BT707" si="367">IF(BP644&lt;30,"Underload",IF(BP644&lt;=80,"Baik",IF(BP644&gt;80,"Overload")))</f>
        <v>#VALUE!</v>
      </c>
      <c r="BU644" s="2" t="e">
        <f t="shared" si="335"/>
        <v>#N/A</v>
      </c>
      <c r="BV644" s="2" t="e">
        <f t="shared" si="336"/>
        <v>#N/A</v>
      </c>
    </row>
    <row r="645" s="2" customFormat="1" ht="22.95" customHeight="1" spans="1:74">
      <c r="A645" s="9" t="str">
        <f t="shared" si="337"/>
        <v>M 34Induk</v>
      </c>
      <c r="B645" s="9" t="str">
        <f t="shared" si="338"/>
        <v>M 34jurusan 1</v>
      </c>
      <c r="C645" s="9" t="str">
        <f t="shared" si="339"/>
        <v>M 34jurusan 2</v>
      </c>
      <c r="D645" s="9" t="str">
        <f t="shared" si="340"/>
        <v>M 34jurusan 3</v>
      </c>
      <c r="E645" s="9" t="str">
        <f t="shared" si="341"/>
        <v>M 34jurusan 4</v>
      </c>
      <c r="F645" s="10" t="s">
        <v>131</v>
      </c>
      <c r="G645" s="10" t="s">
        <v>131</v>
      </c>
      <c r="H645" s="10" t="s">
        <v>812</v>
      </c>
      <c r="I645" s="10">
        <v>0.622464</v>
      </c>
      <c r="J645" s="10">
        <v>124.082869</v>
      </c>
      <c r="K645" s="10" t="s">
        <v>7465</v>
      </c>
      <c r="L645" s="10" t="s">
        <v>7465</v>
      </c>
      <c r="M645" s="10" t="s">
        <v>7465</v>
      </c>
      <c r="N645" s="14">
        <f t="shared" si="342"/>
        <v>0</v>
      </c>
      <c r="O645" s="15" t="e">
        <f t="shared" si="343"/>
        <v>#VALUE!</v>
      </c>
      <c r="P645" s="15" t="e">
        <f t="shared" si="344"/>
        <v>#VALUE!</v>
      </c>
      <c r="Q645" s="17" t="e">
        <f>VLOOKUP($A645,'DATA PENGUKURAN GARDU'!$A:$BS,42,0)</f>
        <v>#N/A</v>
      </c>
      <c r="R645" s="18" t="e">
        <f t="shared" si="345"/>
        <v>#N/A</v>
      </c>
      <c r="S645" s="17" t="e">
        <f>VLOOKUP($A645,'DATA PENGUKURAN GARDU'!$A:$BS,44,0)</f>
        <v>#N/A</v>
      </c>
      <c r="T645" s="18" t="e">
        <f t="shared" si="346"/>
        <v>#N/A</v>
      </c>
      <c r="U645" s="17" t="e">
        <f>VLOOKUP($A645,'DATA PENGUKURAN GARDU'!$A:$BS,46,0)</f>
        <v>#N/A</v>
      </c>
      <c r="V645" s="18" t="e">
        <f t="shared" si="347"/>
        <v>#N/A</v>
      </c>
      <c r="W645" s="17" t="e">
        <f>VLOOKUP($A645,'DATA PENGUKURAN GARDU'!$A:$BS,48,0)</f>
        <v>#N/A</v>
      </c>
      <c r="X645" s="17" t="e">
        <f>VLOOKUP($A645,'DATA PENGUKURAN GARDU'!$A:$BS,53,0)</f>
        <v>#N/A</v>
      </c>
      <c r="Y645" s="17" t="e">
        <f>VLOOKUP($A645,'DATA PENGUKURAN GARDU'!$A:$BS,54,0)</f>
        <v>#N/A</v>
      </c>
      <c r="Z645" s="17" t="e">
        <f>VLOOKUP($A645,'DATA PENGUKURAN GARDU'!$A:$BS,55,0)</f>
        <v>#N/A</v>
      </c>
      <c r="AA645" s="20" t="e">
        <f>VLOOKUP($B645,'DATA PENGUKURAN GARDU'!$A:$BS,42,0)</f>
        <v>#N/A</v>
      </c>
      <c r="AB645" s="21" t="e">
        <f t="shared" si="348"/>
        <v>#N/A</v>
      </c>
      <c r="AC645" s="20" t="e">
        <f>VLOOKUP($B645,'DATA PENGUKURAN GARDU'!$A:$BS,44,0)</f>
        <v>#N/A</v>
      </c>
      <c r="AD645" s="21" t="e">
        <f t="shared" si="349"/>
        <v>#N/A</v>
      </c>
      <c r="AE645" s="20" t="e">
        <f>VLOOKUP($B645,'DATA PENGUKURAN GARDU'!$A:$BS,46,0)</f>
        <v>#N/A</v>
      </c>
      <c r="AF645" s="21" t="e">
        <f t="shared" si="350"/>
        <v>#N/A</v>
      </c>
      <c r="AG645" s="20" t="e">
        <f>VLOOKUP($B645,'DATA PENGUKURAN GARDU'!$A:$BS,46,0)</f>
        <v>#N/A</v>
      </c>
      <c r="AH645" s="20" t="e">
        <f>VLOOKUP($B645,'DATA PENGUKURAN GARDU'!$A:$BS,53,0)</f>
        <v>#N/A</v>
      </c>
      <c r="AI645" s="20" t="e">
        <f>VLOOKUP($B645,'DATA PENGUKURAN GARDU'!$A:$BS,54,0)</f>
        <v>#N/A</v>
      </c>
      <c r="AJ645" s="17" t="e">
        <f>VLOOKUP($C645,'DATA PENGUKURAN GARDU'!$A:$BS,42,0)</f>
        <v>#N/A</v>
      </c>
      <c r="AK645" s="23" t="e">
        <f t="shared" si="351"/>
        <v>#N/A</v>
      </c>
      <c r="AL645" s="17" t="e">
        <f>VLOOKUP($C645,'DATA PENGUKURAN GARDU'!$A:$BS,44,0)</f>
        <v>#N/A</v>
      </c>
      <c r="AM645" s="23" t="e">
        <f t="shared" si="352"/>
        <v>#N/A</v>
      </c>
      <c r="AN645" s="17" t="e">
        <f>VLOOKUP($C645,'DATA PENGUKURAN GARDU'!$A:$BS,46,0)</f>
        <v>#N/A</v>
      </c>
      <c r="AO645" s="23" t="e">
        <f t="shared" si="353"/>
        <v>#N/A</v>
      </c>
      <c r="AP645" s="17" t="e">
        <f>VLOOKUP($C645,'DATA PENGUKURAN GARDU'!$A:$BS,46,0)</f>
        <v>#N/A</v>
      </c>
      <c r="AQ645" s="17" t="e">
        <f>VLOOKUP($C645,'DATA PENGUKURAN GARDU'!$A:$BS,53,0)</f>
        <v>#N/A</v>
      </c>
      <c r="AR645" s="17" t="e">
        <f>VLOOKUP($C645,'DATA PENGUKURAN GARDU'!$A:$BS,54,0)</f>
        <v>#N/A</v>
      </c>
      <c r="AS645" s="20" t="e">
        <f>VLOOKUP($D645,'DATA PENGUKURAN GARDU'!$A:$BS,42,0)</f>
        <v>#N/A</v>
      </c>
      <c r="AT645" s="21" t="e">
        <f t="shared" si="354"/>
        <v>#N/A</v>
      </c>
      <c r="AU645" s="20" t="e">
        <f>VLOOKUP($D645,'DATA PENGUKURAN GARDU'!$A:$BS,44,0)</f>
        <v>#N/A</v>
      </c>
      <c r="AV645" s="21" t="e">
        <f t="shared" si="355"/>
        <v>#N/A</v>
      </c>
      <c r="AW645" s="20" t="e">
        <f>VLOOKUP($D645,'DATA PENGUKURAN GARDU'!$A:$BS,46,0)</f>
        <v>#N/A</v>
      </c>
      <c r="AX645" s="21" t="e">
        <f t="shared" si="356"/>
        <v>#N/A</v>
      </c>
      <c r="AY645" s="20" t="e">
        <f>VLOOKUP($D645,'DATA PENGUKURAN GARDU'!$A:$BS,46,0)</f>
        <v>#N/A</v>
      </c>
      <c r="AZ645" s="20" t="e">
        <f>VLOOKUP($D645,'DATA PENGUKURAN GARDU'!$A:$BS,53,0)</f>
        <v>#N/A</v>
      </c>
      <c r="BA645" s="20" t="e">
        <f>VLOOKUP($D645,'DATA PENGUKURAN GARDU'!$A:$BS,54,0)</f>
        <v>#N/A</v>
      </c>
      <c r="BB645" s="17" t="e">
        <f>VLOOKUP($E645,'DATA PENGUKURAN GARDU'!$A:$BS,42,0)</f>
        <v>#N/A</v>
      </c>
      <c r="BC645" s="23" t="e">
        <f t="shared" si="357"/>
        <v>#N/A</v>
      </c>
      <c r="BD645" s="17" t="e">
        <f>VLOOKUP($E645,'DATA PENGUKURAN GARDU'!$A:$BS,44,0)</f>
        <v>#N/A</v>
      </c>
      <c r="BE645" s="23" t="e">
        <f t="shared" si="358"/>
        <v>#N/A</v>
      </c>
      <c r="BF645" s="17" t="e">
        <f>VLOOKUP($E645,'DATA PENGUKURAN GARDU'!$A:$BS,46,0)</f>
        <v>#N/A</v>
      </c>
      <c r="BG645" s="23" t="e">
        <f t="shared" si="359"/>
        <v>#N/A</v>
      </c>
      <c r="BH645" s="17" t="e">
        <f>VLOOKUP($E645,'DATA PENGUKURAN GARDU'!$A:$BS,46,0)</f>
        <v>#N/A</v>
      </c>
      <c r="BI645" s="17" t="e">
        <f>VLOOKUP($E645,'DATA PENGUKURAN GARDU'!$A:$BS,53,0)</f>
        <v>#N/A</v>
      </c>
      <c r="BJ645" s="17" t="e">
        <f>VLOOKUP($E645,'DATA PENGUKURAN GARDU'!$A:$BS,54,0)</f>
        <v>#N/A</v>
      </c>
      <c r="BK645" s="20" t="e">
        <f t="shared" si="360"/>
        <v>#N/A</v>
      </c>
      <c r="BL645" s="20" t="e">
        <f t="shared" si="361"/>
        <v>#N/A</v>
      </c>
      <c r="BM645" s="20" t="e">
        <f t="shared" si="362"/>
        <v>#N/A</v>
      </c>
      <c r="BN645" s="25" t="e">
        <f t="shared" si="363"/>
        <v>#N/A</v>
      </c>
      <c r="BO645" s="26" t="str">
        <f t="shared" si="364"/>
        <v>0</v>
      </c>
      <c r="BP645" s="21" t="e">
        <f t="shared" si="365"/>
        <v>#VALUE!</v>
      </c>
      <c r="BQ645" s="20" t="e">
        <f t="shared" si="366"/>
        <v>#N/A</v>
      </c>
      <c r="BR645" s="20" t="e">
        <v>#N/A</v>
      </c>
      <c r="BS645" s="9" t="e">
        <v>#N/A</v>
      </c>
      <c r="BT645" s="2" t="e">
        <f t="shared" si="367"/>
        <v>#VALUE!</v>
      </c>
      <c r="BU645" s="2" t="e">
        <f t="shared" si="335"/>
        <v>#N/A</v>
      </c>
      <c r="BV645" s="2" t="e">
        <f t="shared" si="336"/>
        <v>#N/A</v>
      </c>
    </row>
    <row r="646" s="2" customFormat="1" ht="22.95" customHeight="1" spans="1:74">
      <c r="A646" s="9" t="str">
        <f t="shared" si="337"/>
        <v>M 159Induk</v>
      </c>
      <c r="B646" s="9" t="str">
        <f t="shared" si="338"/>
        <v>M 159jurusan 1</v>
      </c>
      <c r="C646" s="9" t="str">
        <f t="shared" si="339"/>
        <v>M 159jurusan 2</v>
      </c>
      <c r="D646" s="9" t="str">
        <f t="shared" si="340"/>
        <v>M 159jurusan 3</v>
      </c>
      <c r="E646" s="9" t="str">
        <f t="shared" si="341"/>
        <v>M 159jurusan 4</v>
      </c>
      <c r="F646" s="10" t="s">
        <v>131</v>
      </c>
      <c r="G646" s="10" t="s">
        <v>131</v>
      </c>
      <c r="H646" s="10" t="s">
        <v>813</v>
      </c>
      <c r="I646" s="10">
        <v>0.52458</v>
      </c>
      <c r="J646" s="10">
        <v>123.9629</v>
      </c>
      <c r="K646" s="10" t="s">
        <v>7465</v>
      </c>
      <c r="L646" s="10" t="s">
        <v>7465</v>
      </c>
      <c r="M646" s="10" t="s">
        <v>7465</v>
      </c>
      <c r="N646" s="14">
        <f t="shared" si="342"/>
        <v>0</v>
      </c>
      <c r="O646" s="15" t="e">
        <f t="shared" si="343"/>
        <v>#VALUE!</v>
      </c>
      <c r="P646" s="15" t="e">
        <f t="shared" si="344"/>
        <v>#VALUE!</v>
      </c>
      <c r="Q646" s="17" t="e">
        <f>VLOOKUP($A646,'DATA PENGUKURAN GARDU'!$A:$BS,42,0)</f>
        <v>#N/A</v>
      </c>
      <c r="R646" s="18" t="e">
        <f t="shared" si="345"/>
        <v>#N/A</v>
      </c>
      <c r="S646" s="17" t="e">
        <f>VLOOKUP($A646,'DATA PENGUKURAN GARDU'!$A:$BS,44,0)</f>
        <v>#N/A</v>
      </c>
      <c r="T646" s="18" t="e">
        <f t="shared" si="346"/>
        <v>#N/A</v>
      </c>
      <c r="U646" s="17" t="e">
        <f>VLOOKUP($A646,'DATA PENGUKURAN GARDU'!$A:$BS,46,0)</f>
        <v>#N/A</v>
      </c>
      <c r="V646" s="18" t="e">
        <f t="shared" si="347"/>
        <v>#N/A</v>
      </c>
      <c r="W646" s="17" t="e">
        <f>VLOOKUP($A646,'DATA PENGUKURAN GARDU'!$A:$BS,48,0)</f>
        <v>#N/A</v>
      </c>
      <c r="X646" s="17" t="e">
        <f>VLOOKUP($A646,'DATA PENGUKURAN GARDU'!$A:$BS,53,0)</f>
        <v>#N/A</v>
      </c>
      <c r="Y646" s="17" t="e">
        <f>VLOOKUP($A646,'DATA PENGUKURAN GARDU'!$A:$BS,54,0)</f>
        <v>#N/A</v>
      </c>
      <c r="Z646" s="17" t="e">
        <f>VLOOKUP($A646,'DATA PENGUKURAN GARDU'!$A:$BS,55,0)</f>
        <v>#N/A</v>
      </c>
      <c r="AA646" s="20" t="e">
        <f>VLOOKUP($B646,'DATA PENGUKURAN GARDU'!$A:$BS,42,0)</f>
        <v>#N/A</v>
      </c>
      <c r="AB646" s="21" t="e">
        <f t="shared" si="348"/>
        <v>#N/A</v>
      </c>
      <c r="AC646" s="20" t="e">
        <f>VLOOKUP($B646,'DATA PENGUKURAN GARDU'!$A:$BS,44,0)</f>
        <v>#N/A</v>
      </c>
      <c r="AD646" s="21" t="e">
        <f t="shared" si="349"/>
        <v>#N/A</v>
      </c>
      <c r="AE646" s="20" t="e">
        <f>VLOOKUP($B646,'DATA PENGUKURAN GARDU'!$A:$BS,46,0)</f>
        <v>#N/A</v>
      </c>
      <c r="AF646" s="21" t="e">
        <f t="shared" si="350"/>
        <v>#N/A</v>
      </c>
      <c r="AG646" s="20" t="e">
        <f>VLOOKUP($B646,'DATA PENGUKURAN GARDU'!$A:$BS,46,0)</f>
        <v>#N/A</v>
      </c>
      <c r="AH646" s="20" t="e">
        <f>VLOOKUP($B646,'DATA PENGUKURAN GARDU'!$A:$BS,53,0)</f>
        <v>#N/A</v>
      </c>
      <c r="AI646" s="20" t="e">
        <f>VLOOKUP($B646,'DATA PENGUKURAN GARDU'!$A:$BS,54,0)</f>
        <v>#N/A</v>
      </c>
      <c r="AJ646" s="17" t="e">
        <f>VLOOKUP($C646,'DATA PENGUKURAN GARDU'!$A:$BS,42,0)</f>
        <v>#N/A</v>
      </c>
      <c r="AK646" s="23" t="e">
        <f t="shared" si="351"/>
        <v>#N/A</v>
      </c>
      <c r="AL646" s="17" t="e">
        <f>VLOOKUP($C646,'DATA PENGUKURAN GARDU'!$A:$BS,44,0)</f>
        <v>#N/A</v>
      </c>
      <c r="AM646" s="23" t="e">
        <f t="shared" si="352"/>
        <v>#N/A</v>
      </c>
      <c r="AN646" s="17" t="e">
        <f>VLOOKUP($C646,'DATA PENGUKURAN GARDU'!$A:$BS,46,0)</f>
        <v>#N/A</v>
      </c>
      <c r="AO646" s="23" t="e">
        <f t="shared" si="353"/>
        <v>#N/A</v>
      </c>
      <c r="AP646" s="17" t="e">
        <f>VLOOKUP($C646,'DATA PENGUKURAN GARDU'!$A:$BS,46,0)</f>
        <v>#N/A</v>
      </c>
      <c r="AQ646" s="17" t="e">
        <f>VLOOKUP($C646,'DATA PENGUKURAN GARDU'!$A:$BS,53,0)</f>
        <v>#N/A</v>
      </c>
      <c r="AR646" s="17" t="e">
        <f>VLOOKUP($C646,'DATA PENGUKURAN GARDU'!$A:$BS,54,0)</f>
        <v>#N/A</v>
      </c>
      <c r="AS646" s="20" t="e">
        <f>VLOOKUP($D646,'DATA PENGUKURAN GARDU'!$A:$BS,42,0)</f>
        <v>#N/A</v>
      </c>
      <c r="AT646" s="21" t="e">
        <f t="shared" si="354"/>
        <v>#N/A</v>
      </c>
      <c r="AU646" s="20" t="e">
        <f>VLOOKUP($D646,'DATA PENGUKURAN GARDU'!$A:$BS,44,0)</f>
        <v>#N/A</v>
      </c>
      <c r="AV646" s="21" t="e">
        <f t="shared" si="355"/>
        <v>#N/A</v>
      </c>
      <c r="AW646" s="20" t="e">
        <f>VLOOKUP($D646,'DATA PENGUKURAN GARDU'!$A:$BS,46,0)</f>
        <v>#N/A</v>
      </c>
      <c r="AX646" s="21" t="e">
        <f t="shared" si="356"/>
        <v>#N/A</v>
      </c>
      <c r="AY646" s="20" t="e">
        <f>VLOOKUP($D646,'DATA PENGUKURAN GARDU'!$A:$BS,46,0)</f>
        <v>#N/A</v>
      </c>
      <c r="AZ646" s="20" t="e">
        <f>VLOOKUP($D646,'DATA PENGUKURAN GARDU'!$A:$BS,53,0)</f>
        <v>#N/A</v>
      </c>
      <c r="BA646" s="20" t="e">
        <f>VLOOKUP($D646,'DATA PENGUKURAN GARDU'!$A:$BS,54,0)</f>
        <v>#N/A</v>
      </c>
      <c r="BB646" s="17" t="e">
        <f>VLOOKUP($E646,'DATA PENGUKURAN GARDU'!$A:$BS,42,0)</f>
        <v>#N/A</v>
      </c>
      <c r="BC646" s="23" t="e">
        <f t="shared" si="357"/>
        <v>#N/A</v>
      </c>
      <c r="BD646" s="17" t="e">
        <f>VLOOKUP($E646,'DATA PENGUKURAN GARDU'!$A:$BS,44,0)</f>
        <v>#N/A</v>
      </c>
      <c r="BE646" s="23" t="e">
        <f t="shared" si="358"/>
        <v>#N/A</v>
      </c>
      <c r="BF646" s="17" t="e">
        <f>VLOOKUP($E646,'DATA PENGUKURAN GARDU'!$A:$BS,46,0)</f>
        <v>#N/A</v>
      </c>
      <c r="BG646" s="23" t="e">
        <f t="shared" si="359"/>
        <v>#N/A</v>
      </c>
      <c r="BH646" s="17" t="e">
        <f>VLOOKUP($E646,'DATA PENGUKURAN GARDU'!$A:$BS,46,0)</f>
        <v>#N/A</v>
      </c>
      <c r="BI646" s="17" t="e">
        <f>VLOOKUP($E646,'DATA PENGUKURAN GARDU'!$A:$BS,53,0)</f>
        <v>#N/A</v>
      </c>
      <c r="BJ646" s="17" t="e">
        <f>VLOOKUP($E646,'DATA PENGUKURAN GARDU'!$A:$BS,54,0)</f>
        <v>#N/A</v>
      </c>
      <c r="BK646" s="20" t="e">
        <f t="shared" si="360"/>
        <v>#N/A</v>
      </c>
      <c r="BL646" s="20" t="e">
        <f t="shared" si="361"/>
        <v>#N/A</v>
      </c>
      <c r="BM646" s="20" t="e">
        <f t="shared" si="362"/>
        <v>#N/A</v>
      </c>
      <c r="BN646" s="25" t="e">
        <f t="shared" si="363"/>
        <v>#N/A</v>
      </c>
      <c r="BO646" s="26" t="str">
        <f t="shared" si="364"/>
        <v>0</v>
      </c>
      <c r="BP646" s="21" t="e">
        <f t="shared" si="365"/>
        <v>#VALUE!</v>
      </c>
      <c r="BQ646" s="20" t="e">
        <f t="shared" si="366"/>
        <v>#N/A</v>
      </c>
      <c r="BR646" s="20" t="e">
        <v>#N/A</v>
      </c>
      <c r="BS646" s="9" t="e">
        <v>#N/A</v>
      </c>
      <c r="BT646" s="2" t="e">
        <f t="shared" si="367"/>
        <v>#VALUE!</v>
      </c>
      <c r="BU646" s="2" t="e">
        <f t="shared" si="335"/>
        <v>#N/A</v>
      </c>
      <c r="BV646" s="2" t="e">
        <f t="shared" si="336"/>
        <v>#N/A</v>
      </c>
    </row>
    <row r="647" s="2" customFormat="1" ht="22.95" customHeight="1" spans="1:74">
      <c r="A647" s="9" t="str">
        <f t="shared" si="337"/>
        <v>M 164Induk</v>
      </c>
      <c r="B647" s="9" t="str">
        <f t="shared" si="338"/>
        <v>M 164jurusan 1</v>
      </c>
      <c r="C647" s="9" t="str">
        <f t="shared" si="339"/>
        <v>M 164jurusan 2</v>
      </c>
      <c r="D647" s="9" t="str">
        <f t="shared" si="340"/>
        <v>M 164jurusan 3</v>
      </c>
      <c r="E647" s="9" t="str">
        <f t="shared" si="341"/>
        <v>M 164jurusan 4</v>
      </c>
      <c r="F647" s="10" t="s">
        <v>131</v>
      </c>
      <c r="G647" s="10" t="s">
        <v>131</v>
      </c>
      <c r="H647" s="10" t="s">
        <v>814</v>
      </c>
      <c r="I647" s="10">
        <v>0.53181</v>
      </c>
      <c r="J647" s="10">
        <v>123.93809</v>
      </c>
      <c r="K647" s="10" t="s">
        <v>7465</v>
      </c>
      <c r="L647" s="10" t="s">
        <v>7465</v>
      </c>
      <c r="M647" s="10" t="s">
        <v>7465</v>
      </c>
      <c r="N647" s="14">
        <f t="shared" si="342"/>
        <v>0</v>
      </c>
      <c r="O647" s="15" t="e">
        <f t="shared" si="343"/>
        <v>#VALUE!</v>
      </c>
      <c r="P647" s="15" t="e">
        <f t="shared" si="344"/>
        <v>#VALUE!</v>
      </c>
      <c r="Q647" s="17" t="e">
        <f>VLOOKUP($A647,'DATA PENGUKURAN GARDU'!$A:$BS,42,0)</f>
        <v>#N/A</v>
      </c>
      <c r="R647" s="18" t="e">
        <f t="shared" si="345"/>
        <v>#N/A</v>
      </c>
      <c r="S647" s="17" t="e">
        <f>VLOOKUP($A647,'DATA PENGUKURAN GARDU'!$A:$BS,44,0)</f>
        <v>#N/A</v>
      </c>
      <c r="T647" s="18" t="e">
        <f t="shared" si="346"/>
        <v>#N/A</v>
      </c>
      <c r="U647" s="17" t="e">
        <f>VLOOKUP($A647,'DATA PENGUKURAN GARDU'!$A:$BS,46,0)</f>
        <v>#N/A</v>
      </c>
      <c r="V647" s="18" t="e">
        <f t="shared" si="347"/>
        <v>#N/A</v>
      </c>
      <c r="W647" s="17" t="e">
        <f>VLOOKUP($A647,'DATA PENGUKURAN GARDU'!$A:$BS,48,0)</f>
        <v>#N/A</v>
      </c>
      <c r="X647" s="17" t="e">
        <f>VLOOKUP($A647,'DATA PENGUKURAN GARDU'!$A:$BS,53,0)</f>
        <v>#N/A</v>
      </c>
      <c r="Y647" s="17" t="e">
        <f>VLOOKUP($A647,'DATA PENGUKURAN GARDU'!$A:$BS,54,0)</f>
        <v>#N/A</v>
      </c>
      <c r="Z647" s="17" t="e">
        <f>VLOOKUP($A647,'DATA PENGUKURAN GARDU'!$A:$BS,55,0)</f>
        <v>#N/A</v>
      </c>
      <c r="AA647" s="20" t="e">
        <f>VLOOKUP($B647,'DATA PENGUKURAN GARDU'!$A:$BS,42,0)</f>
        <v>#N/A</v>
      </c>
      <c r="AB647" s="21" t="e">
        <f t="shared" si="348"/>
        <v>#N/A</v>
      </c>
      <c r="AC647" s="20" t="e">
        <f>VLOOKUP($B647,'DATA PENGUKURAN GARDU'!$A:$BS,44,0)</f>
        <v>#N/A</v>
      </c>
      <c r="AD647" s="21" t="e">
        <f t="shared" si="349"/>
        <v>#N/A</v>
      </c>
      <c r="AE647" s="20" t="e">
        <f>VLOOKUP($B647,'DATA PENGUKURAN GARDU'!$A:$BS,46,0)</f>
        <v>#N/A</v>
      </c>
      <c r="AF647" s="21" t="e">
        <f t="shared" si="350"/>
        <v>#N/A</v>
      </c>
      <c r="AG647" s="20" t="e">
        <f>VLOOKUP($B647,'DATA PENGUKURAN GARDU'!$A:$BS,46,0)</f>
        <v>#N/A</v>
      </c>
      <c r="AH647" s="20" t="e">
        <f>VLOOKUP($B647,'DATA PENGUKURAN GARDU'!$A:$BS,53,0)</f>
        <v>#N/A</v>
      </c>
      <c r="AI647" s="20" t="e">
        <f>VLOOKUP($B647,'DATA PENGUKURAN GARDU'!$A:$BS,54,0)</f>
        <v>#N/A</v>
      </c>
      <c r="AJ647" s="17" t="e">
        <f>VLOOKUP($C647,'DATA PENGUKURAN GARDU'!$A:$BS,42,0)</f>
        <v>#N/A</v>
      </c>
      <c r="AK647" s="23" t="e">
        <f t="shared" si="351"/>
        <v>#N/A</v>
      </c>
      <c r="AL647" s="17" t="e">
        <f>VLOOKUP($C647,'DATA PENGUKURAN GARDU'!$A:$BS,44,0)</f>
        <v>#N/A</v>
      </c>
      <c r="AM647" s="23" t="e">
        <f t="shared" si="352"/>
        <v>#N/A</v>
      </c>
      <c r="AN647" s="17" t="e">
        <f>VLOOKUP($C647,'DATA PENGUKURAN GARDU'!$A:$BS,46,0)</f>
        <v>#N/A</v>
      </c>
      <c r="AO647" s="23" t="e">
        <f t="shared" si="353"/>
        <v>#N/A</v>
      </c>
      <c r="AP647" s="17" t="e">
        <f>VLOOKUP($C647,'DATA PENGUKURAN GARDU'!$A:$BS,46,0)</f>
        <v>#N/A</v>
      </c>
      <c r="AQ647" s="17" t="e">
        <f>VLOOKUP($C647,'DATA PENGUKURAN GARDU'!$A:$BS,53,0)</f>
        <v>#N/A</v>
      </c>
      <c r="AR647" s="17" t="e">
        <f>VLOOKUP($C647,'DATA PENGUKURAN GARDU'!$A:$BS,54,0)</f>
        <v>#N/A</v>
      </c>
      <c r="AS647" s="20" t="e">
        <f>VLOOKUP($D647,'DATA PENGUKURAN GARDU'!$A:$BS,42,0)</f>
        <v>#N/A</v>
      </c>
      <c r="AT647" s="21" t="e">
        <f t="shared" si="354"/>
        <v>#N/A</v>
      </c>
      <c r="AU647" s="20" t="e">
        <f>VLOOKUP($D647,'DATA PENGUKURAN GARDU'!$A:$BS,44,0)</f>
        <v>#N/A</v>
      </c>
      <c r="AV647" s="21" t="e">
        <f t="shared" si="355"/>
        <v>#N/A</v>
      </c>
      <c r="AW647" s="20" t="e">
        <f>VLOOKUP($D647,'DATA PENGUKURAN GARDU'!$A:$BS,46,0)</f>
        <v>#N/A</v>
      </c>
      <c r="AX647" s="21" t="e">
        <f t="shared" si="356"/>
        <v>#N/A</v>
      </c>
      <c r="AY647" s="20" t="e">
        <f>VLOOKUP($D647,'DATA PENGUKURAN GARDU'!$A:$BS,46,0)</f>
        <v>#N/A</v>
      </c>
      <c r="AZ647" s="20" t="e">
        <f>VLOOKUP($D647,'DATA PENGUKURAN GARDU'!$A:$BS,53,0)</f>
        <v>#N/A</v>
      </c>
      <c r="BA647" s="20" t="e">
        <f>VLOOKUP($D647,'DATA PENGUKURAN GARDU'!$A:$BS,54,0)</f>
        <v>#N/A</v>
      </c>
      <c r="BB647" s="17" t="e">
        <f>VLOOKUP($E647,'DATA PENGUKURAN GARDU'!$A:$BS,42,0)</f>
        <v>#N/A</v>
      </c>
      <c r="BC647" s="23" t="e">
        <f t="shared" si="357"/>
        <v>#N/A</v>
      </c>
      <c r="BD647" s="17" t="e">
        <f>VLOOKUP($E647,'DATA PENGUKURAN GARDU'!$A:$BS,44,0)</f>
        <v>#N/A</v>
      </c>
      <c r="BE647" s="23" t="e">
        <f t="shared" si="358"/>
        <v>#N/A</v>
      </c>
      <c r="BF647" s="17" t="e">
        <f>VLOOKUP($E647,'DATA PENGUKURAN GARDU'!$A:$BS,46,0)</f>
        <v>#N/A</v>
      </c>
      <c r="BG647" s="23" t="e">
        <f t="shared" si="359"/>
        <v>#N/A</v>
      </c>
      <c r="BH647" s="17" t="e">
        <f>VLOOKUP($E647,'DATA PENGUKURAN GARDU'!$A:$BS,46,0)</f>
        <v>#N/A</v>
      </c>
      <c r="BI647" s="17" t="e">
        <f>VLOOKUP($E647,'DATA PENGUKURAN GARDU'!$A:$BS,53,0)</f>
        <v>#N/A</v>
      </c>
      <c r="BJ647" s="17" t="e">
        <f>VLOOKUP($E647,'DATA PENGUKURAN GARDU'!$A:$BS,54,0)</f>
        <v>#N/A</v>
      </c>
      <c r="BK647" s="20" t="e">
        <f t="shared" si="360"/>
        <v>#N/A</v>
      </c>
      <c r="BL647" s="20" t="e">
        <f t="shared" si="361"/>
        <v>#N/A</v>
      </c>
      <c r="BM647" s="20" t="e">
        <f t="shared" si="362"/>
        <v>#N/A</v>
      </c>
      <c r="BN647" s="25" t="e">
        <f t="shared" si="363"/>
        <v>#N/A</v>
      </c>
      <c r="BO647" s="26" t="str">
        <f t="shared" si="364"/>
        <v>0</v>
      </c>
      <c r="BP647" s="21" t="e">
        <f t="shared" si="365"/>
        <v>#VALUE!</v>
      </c>
      <c r="BQ647" s="20" t="e">
        <f t="shared" si="366"/>
        <v>#N/A</v>
      </c>
      <c r="BR647" s="20" t="e">
        <v>#N/A</v>
      </c>
      <c r="BS647" s="9" t="e">
        <v>#N/A</v>
      </c>
      <c r="BT647" s="2" t="e">
        <f t="shared" si="367"/>
        <v>#VALUE!</v>
      </c>
      <c r="BU647" s="2" t="e">
        <f t="shared" si="335"/>
        <v>#N/A</v>
      </c>
      <c r="BV647" s="2" t="e">
        <f t="shared" si="336"/>
        <v>#N/A</v>
      </c>
    </row>
    <row r="648" s="2" customFormat="1" ht="22.95" customHeight="1" spans="1:74">
      <c r="A648" s="9" t="str">
        <f t="shared" si="337"/>
        <v>M 166Induk</v>
      </c>
      <c r="B648" s="9" t="str">
        <f t="shared" si="338"/>
        <v>M 166jurusan 1</v>
      </c>
      <c r="C648" s="9" t="str">
        <f t="shared" si="339"/>
        <v>M 166jurusan 2</v>
      </c>
      <c r="D648" s="9" t="str">
        <f t="shared" si="340"/>
        <v>M 166jurusan 3</v>
      </c>
      <c r="E648" s="9" t="str">
        <f t="shared" si="341"/>
        <v>M 166jurusan 4</v>
      </c>
      <c r="F648" s="10" t="s">
        <v>131</v>
      </c>
      <c r="G648" s="10" t="s">
        <v>131</v>
      </c>
      <c r="H648" s="10" t="s">
        <v>815</v>
      </c>
      <c r="I648" s="10">
        <v>0.52048</v>
      </c>
      <c r="J648" s="10">
        <v>123.92986</v>
      </c>
      <c r="K648" s="10" t="s">
        <v>7465</v>
      </c>
      <c r="L648" s="10" t="s">
        <v>7465</v>
      </c>
      <c r="M648" s="10" t="s">
        <v>7465</v>
      </c>
      <c r="N648" s="14">
        <f t="shared" si="342"/>
        <v>0</v>
      </c>
      <c r="O648" s="15" t="e">
        <f t="shared" si="343"/>
        <v>#VALUE!</v>
      </c>
      <c r="P648" s="15" t="e">
        <f t="shared" si="344"/>
        <v>#VALUE!</v>
      </c>
      <c r="Q648" s="17" t="e">
        <f>VLOOKUP($A648,'DATA PENGUKURAN GARDU'!$A:$BS,42,0)</f>
        <v>#N/A</v>
      </c>
      <c r="R648" s="18" t="e">
        <f t="shared" si="345"/>
        <v>#N/A</v>
      </c>
      <c r="S648" s="17" t="e">
        <f>VLOOKUP($A648,'DATA PENGUKURAN GARDU'!$A:$BS,44,0)</f>
        <v>#N/A</v>
      </c>
      <c r="T648" s="18" t="e">
        <f t="shared" si="346"/>
        <v>#N/A</v>
      </c>
      <c r="U648" s="17" t="e">
        <f>VLOOKUP($A648,'DATA PENGUKURAN GARDU'!$A:$BS,46,0)</f>
        <v>#N/A</v>
      </c>
      <c r="V648" s="18" t="e">
        <f t="shared" si="347"/>
        <v>#N/A</v>
      </c>
      <c r="W648" s="17" t="e">
        <f>VLOOKUP($A648,'DATA PENGUKURAN GARDU'!$A:$BS,48,0)</f>
        <v>#N/A</v>
      </c>
      <c r="X648" s="17" t="e">
        <f>VLOOKUP($A648,'DATA PENGUKURAN GARDU'!$A:$BS,53,0)</f>
        <v>#N/A</v>
      </c>
      <c r="Y648" s="17" t="e">
        <f>VLOOKUP($A648,'DATA PENGUKURAN GARDU'!$A:$BS,54,0)</f>
        <v>#N/A</v>
      </c>
      <c r="Z648" s="17" t="e">
        <f>VLOOKUP($A648,'DATA PENGUKURAN GARDU'!$A:$BS,55,0)</f>
        <v>#N/A</v>
      </c>
      <c r="AA648" s="20" t="e">
        <f>VLOOKUP($B648,'DATA PENGUKURAN GARDU'!$A:$BS,42,0)</f>
        <v>#N/A</v>
      </c>
      <c r="AB648" s="21" t="e">
        <f t="shared" si="348"/>
        <v>#N/A</v>
      </c>
      <c r="AC648" s="20" t="e">
        <f>VLOOKUP($B648,'DATA PENGUKURAN GARDU'!$A:$BS,44,0)</f>
        <v>#N/A</v>
      </c>
      <c r="AD648" s="21" t="e">
        <f t="shared" si="349"/>
        <v>#N/A</v>
      </c>
      <c r="AE648" s="20" t="e">
        <f>VLOOKUP($B648,'DATA PENGUKURAN GARDU'!$A:$BS,46,0)</f>
        <v>#N/A</v>
      </c>
      <c r="AF648" s="21" t="e">
        <f t="shared" si="350"/>
        <v>#N/A</v>
      </c>
      <c r="AG648" s="20" t="e">
        <f>VLOOKUP($B648,'DATA PENGUKURAN GARDU'!$A:$BS,46,0)</f>
        <v>#N/A</v>
      </c>
      <c r="AH648" s="20" t="e">
        <f>VLOOKUP($B648,'DATA PENGUKURAN GARDU'!$A:$BS,53,0)</f>
        <v>#N/A</v>
      </c>
      <c r="AI648" s="20" t="e">
        <f>VLOOKUP($B648,'DATA PENGUKURAN GARDU'!$A:$BS,54,0)</f>
        <v>#N/A</v>
      </c>
      <c r="AJ648" s="17" t="e">
        <f>VLOOKUP($C648,'DATA PENGUKURAN GARDU'!$A:$BS,42,0)</f>
        <v>#N/A</v>
      </c>
      <c r="AK648" s="23" t="e">
        <f t="shared" si="351"/>
        <v>#N/A</v>
      </c>
      <c r="AL648" s="17" t="e">
        <f>VLOOKUP($C648,'DATA PENGUKURAN GARDU'!$A:$BS,44,0)</f>
        <v>#N/A</v>
      </c>
      <c r="AM648" s="23" t="e">
        <f t="shared" si="352"/>
        <v>#N/A</v>
      </c>
      <c r="AN648" s="17" t="e">
        <f>VLOOKUP($C648,'DATA PENGUKURAN GARDU'!$A:$BS,46,0)</f>
        <v>#N/A</v>
      </c>
      <c r="AO648" s="23" t="e">
        <f t="shared" si="353"/>
        <v>#N/A</v>
      </c>
      <c r="AP648" s="17" t="e">
        <f>VLOOKUP($C648,'DATA PENGUKURAN GARDU'!$A:$BS,46,0)</f>
        <v>#N/A</v>
      </c>
      <c r="AQ648" s="17" t="e">
        <f>VLOOKUP($C648,'DATA PENGUKURAN GARDU'!$A:$BS,53,0)</f>
        <v>#N/A</v>
      </c>
      <c r="AR648" s="17" t="e">
        <f>VLOOKUP($C648,'DATA PENGUKURAN GARDU'!$A:$BS,54,0)</f>
        <v>#N/A</v>
      </c>
      <c r="AS648" s="20" t="e">
        <f>VLOOKUP($D648,'DATA PENGUKURAN GARDU'!$A:$BS,42,0)</f>
        <v>#N/A</v>
      </c>
      <c r="AT648" s="21" t="e">
        <f t="shared" si="354"/>
        <v>#N/A</v>
      </c>
      <c r="AU648" s="20" t="e">
        <f>VLOOKUP($D648,'DATA PENGUKURAN GARDU'!$A:$BS,44,0)</f>
        <v>#N/A</v>
      </c>
      <c r="AV648" s="21" t="e">
        <f t="shared" si="355"/>
        <v>#N/A</v>
      </c>
      <c r="AW648" s="20" t="e">
        <f>VLOOKUP($D648,'DATA PENGUKURAN GARDU'!$A:$BS,46,0)</f>
        <v>#N/A</v>
      </c>
      <c r="AX648" s="21" t="e">
        <f t="shared" si="356"/>
        <v>#N/A</v>
      </c>
      <c r="AY648" s="20" t="e">
        <f>VLOOKUP($D648,'DATA PENGUKURAN GARDU'!$A:$BS,46,0)</f>
        <v>#N/A</v>
      </c>
      <c r="AZ648" s="20" t="e">
        <f>VLOOKUP($D648,'DATA PENGUKURAN GARDU'!$A:$BS,53,0)</f>
        <v>#N/A</v>
      </c>
      <c r="BA648" s="20" t="e">
        <f>VLOOKUP($D648,'DATA PENGUKURAN GARDU'!$A:$BS,54,0)</f>
        <v>#N/A</v>
      </c>
      <c r="BB648" s="17" t="e">
        <f>VLOOKUP($E648,'DATA PENGUKURAN GARDU'!$A:$BS,42,0)</f>
        <v>#N/A</v>
      </c>
      <c r="BC648" s="23" t="e">
        <f t="shared" si="357"/>
        <v>#N/A</v>
      </c>
      <c r="BD648" s="17" t="e">
        <f>VLOOKUP($E648,'DATA PENGUKURAN GARDU'!$A:$BS,44,0)</f>
        <v>#N/A</v>
      </c>
      <c r="BE648" s="23" t="e">
        <f t="shared" si="358"/>
        <v>#N/A</v>
      </c>
      <c r="BF648" s="17" t="e">
        <f>VLOOKUP($E648,'DATA PENGUKURAN GARDU'!$A:$BS,46,0)</f>
        <v>#N/A</v>
      </c>
      <c r="BG648" s="23" t="e">
        <f t="shared" si="359"/>
        <v>#N/A</v>
      </c>
      <c r="BH648" s="17" t="e">
        <f>VLOOKUP($E648,'DATA PENGUKURAN GARDU'!$A:$BS,46,0)</f>
        <v>#N/A</v>
      </c>
      <c r="BI648" s="17" t="e">
        <f>VLOOKUP($E648,'DATA PENGUKURAN GARDU'!$A:$BS,53,0)</f>
        <v>#N/A</v>
      </c>
      <c r="BJ648" s="17" t="e">
        <f>VLOOKUP($E648,'DATA PENGUKURAN GARDU'!$A:$BS,54,0)</f>
        <v>#N/A</v>
      </c>
      <c r="BK648" s="20" t="e">
        <f t="shared" si="360"/>
        <v>#N/A</v>
      </c>
      <c r="BL648" s="20" t="e">
        <f t="shared" si="361"/>
        <v>#N/A</v>
      </c>
      <c r="BM648" s="20" t="e">
        <f t="shared" si="362"/>
        <v>#N/A</v>
      </c>
      <c r="BN648" s="25" t="e">
        <f t="shared" si="363"/>
        <v>#N/A</v>
      </c>
      <c r="BO648" s="26" t="str">
        <f t="shared" si="364"/>
        <v>0</v>
      </c>
      <c r="BP648" s="21" t="e">
        <f t="shared" si="365"/>
        <v>#VALUE!</v>
      </c>
      <c r="BQ648" s="20" t="e">
        <f t="shared" si="366"/>
        <v>#N/A</v>
      </c>
      <c r="BR648" s="20" t="e">
        <v>#N/A</v>
      </c>
      <c r="BS648" s="9" t="e">
        <v>#N/A</v>
      </c>
      <c r="BT648" s="2" t="e">
        <f t="shared" si="367"/>
        <v>#VALUE!</v>
      </c>
      <c r="BU648" s="2" t="e">
        <f t="shared" si="335"/>
        <v>#N/A</v>
      </c>
      <c r="BV648" s="2" t="e">
        <f t="shared" si="336"/>
        <v>#N/A</v>
      </c>
    </row>
    <row r="649" s="2" customFormat="1" ht="22.95" customHeight="1" spans="1:74">
      <c r="A649" s="9" t="str">
        <f t="shared" si="337"/>
        <v>M 170Induk</v>
      </c>
      <c r="B649" s="9" t="str">
        <f t="shared" si="338"/>
        <v>M 170jurusan 1</v>
      </c>
      <c r="C649" s="9" t="str">
        <f t="shared" si="339"/>
        <v>M 170jurusan 2</v>
      </c>
      <c r="D649" s="9" t="str">
        <f t="shared" si="340"/>
        <v>M 170jurusan 3</v>
      </c>
      <c r="E649" s="9" t="str">
        <f t="shared" si="341"/>
        <v>M 170jurusan 4</v>
      </c>
      <c r="F649" s="10" t="s">
        <v>131</v>
      </c>
      <c r="G649" s="10" t="s">
        <v>131</v>
      </c>
      <c r="H649" s="10" t="s">
        <v>816</v>
      </c>
      <c r="I649" s="10">
        <v>0.542932</v>
      </c>
      <c r="J649" s="10">
        <v>123.905216</v>
      </c>
      <c r="K649" s="10" t="s">
        <v>7465</v>
      </c>
      <c r="L649" s="10" t="s">
        <v>7465</v>
      </c>
      <c r="M649" s="10" t="s">
        <v>7465</v>
      </c>
      <c r="N649" s="14">
        <f t="shared" si="342"/>
        <v>0</v>
      </c>
      <c r="O649" s="15" t="e">
        <f t="shared" si="343"/>
        <v>#VALUE!</v>
      </c>
      <c r="P649" s="15" t="e">
        <f t="shared" si="344"/>
        <v>#VALUE!</v>
      </c>
      <c r="Q649" s="17" t="e">
        <f>VLOOKUP($A649,'DATA PENGUKURAN GARDU'!$A:$BS,42,0)</f>
        <v>#N/A</v>
      </c>
      <c r="R649" s="18" t="e">
        <f t="shared" si="345"/>
        <v>#N/A</v>
      </c>
      <c r="S649" s="17" t="e">
        <f>VLOOKUP($A649,'DATA PENGUKURAN GARDU'!$A:$BS,44,0)</f>
        <v>#N/A</v>
      </c>
      <c r="T649" s="18" t="e">
        <f t="shared" si="346"/>
        <v>#N/A</v>
      </c>
      <c r="U649" s="17" t="e">
        <f>VLOOKUP($A649,'DATA PENGUKURAN GARDU'!$A:$BS,46,0)</f>
        <v>#N/A</v>
      </c>
      <c r="V649" s="18" t="e">
        <f t="shared" si="347"/>
        <v>#N/A</v>
      </c>
      <c r="W649" s="17" t="e">
        <f>VLOOKUP($A649,'DATA PENGUKURAN GARDU'!$A:$BS,48,0)</f>
        <v>#N/A</v>
      </c>
      <c r="X649" s="17" t="e">
        <f>VLOOKUP($A649,'DATA PENGUKURAN GARDU'!$A:$BS,53,0)</f>
        <v>#N/A</v>
      </c>
      <c r="Y649" s="17" t="e">
        <f>VLOOKUP($A649,'DATA PENGUKURAN GARDU'!$A:$BS,54,0)</f>
        <v>#N/A</v>
      </c>
      <c r="Z649" s="17" t="e">
        <f>VLOOKUP($A649,'DATA PENGUKURAN GARDU'!$A:$BS,55,0)</f>
        <v>#N/A</v>
      </c>
      <c r="AA649" s="20" t="e">
        <f>VLOOKUP($B649,'DATA PENGUKURAN GARDU'!$A:$BS,42,0)</f>
        <v>#N/A</v>
      </c>
      <c r="AB649" s="21" t="e">
        <f t="shared" si="348"/>
        <v>#N/A</v>
      </c>
      <c r="AC649" s="20" t="e">
        <f>VLOOKUP($B649,'DATA PENGUKURAN GARDU'!$A:$BS,44,0)</f>
        <v>#N/A</v>
      </c>
      <c r="AD649" s="21" t="e">
        <f t="shared" si="349"/>
        <v>#N/A</v>
      </c>
      <c r="AE649" s="20" t="e">
        <f>VLOOKUP($B649,'DATA PENGUKURAN GARDU'!$A:$BS,46,0)</f>
        <v>#N/A</v>
      </c>
      <c r="AF649" s="21" t="e">
        <f t="shared" si="350"/>
        <v>#N/A</v>
      </c>
      <c r="AG649" s="20" t="e">
        <f>VLOOKUP($B649,'DATA PENGUKURAN GARDU'!$A:$BS,46,0)</f>
        <v>#N/A</v>
      </c>
      <c r="AH649" s="20" t="e">
        <f>VLOOKUP($B649,'DATA PENGUKURAN GARDU'!$A:$BS,53,0)</f>
        <v>#N/A</v>
      </c>
      <c r="AI649" s="20" t="e">
        <f>VLOOKUP($B649,'DATA PENGUKURAN GARDU'!$A:$BS,54,0)</f>
        <v>#N/A</v>
      </c>
      <c r="AJ649" s="17" t="e">
        <f>VLOOKUP($C649,'DATA PENGUKURAN GARDU'!$A:$BS,42,0)</f>
        <v>#N/A</v>
      </c>
      <c r="AK649" s="23" t="e">
        <f t="shared" si="351"/>
        <v>#N/A</v>
      </c>
      <c r="AL649" s="17" t="e">
        <f>VLOOKUP($C649,'DATA PENGUKURAN GARDU'!$A:$BS,44,0)</f>
        <v>#N/A</v>
      </c>
      <c r="AM649" s="23" t="e">
        <f t="shared" si="352"/>
        <v>#N/A</v>
      </c>
      <c r="AN649" s="17" t="e">
        <f>VLOOKUP($C649,'DATA PENGUKURAN GARDU'!$A:$BS,46,0)</f>
        <v>#N/A</v>
      </c>
      <c r="AO649" s="23" t="e">
        <f t="shared" si="353"/>
        <v>#N/A</v>
      </c>
      <c r="AP649" s="17" t="e">
        <f>VLOOKUP($C649,'DATA PENGUKURAN GARDU'!$A:$BS,46,0)</f>
        <v>#N/A</v>
      </c>
      <c r="AQ649" s="17" t="e">
        <f>VLOOKUP($C649,'DATA PENGUKURAN GARDU'!$A:$BS,53,0)</f>
        <v>#N/A</v>
      </c>
      <c r="AR649" s="17" t="e">
        <f>VLOOKUP($C649,'DATA PENGUKURAN GARDU'!$A:$BS,54,0)</f>
        <v>#N/A</v>
      </c>
      <c r="AS649" s="20" t="e">
        <f>VLOOKUP($D649,'DATA PENGUKURAN GARDU'!$A:$BS,42,0)</f>
        <v>#N/A</v>
      </c>
      <c r="AT649" s="21" t="e">
        <f t="shared" si="354"/>
        <v>#N/A</v>
      </c>
      <c r="AU649" s="20" t="e">
        <f>VLOOKUP($D649,'DATA PENGUKURAN GARDU'!$A:$BS,44,0)</f>
        <v>#N/A</v>
      </c>
      <c r="AV649" s="21" t="e">
        <f t="shared" si="355"/>
        <v>#N/A</v>
      </c>
      <c r="AW649" s="20" t="e">
        <f>VLOOKUP($D649,'DATA PENGUKURAN GARDU'!$A:$BS,46,0)</f>
        <v>#N/A</v>
      </c>
      <c r="AX649" s="21" t="e">
        <f t="shared" si="356"/>
        <v>#N/A</v>
      </c>
      <c r="AY649" s="20" t="e">
        <f>VLOOKUP($D649,'DATA PENGUKURAN GARDU'!$A:$BS,46,0)</f>
        <v>#N/A</v>
      </c>
      <c r="AZ649" s="20" t="e">
        <f>VLOOKUP($D649,'DATA PENGUKURAN GARDU'!$A:$BS,53,0)</f>
        <v>#N/A</v>
      </c>
      <c r="BA649" s="20" t="e">
        <f>VLOOKUP($D649,'DATA PENGUKURAN GARDU'!$A:$BS,54,0)</f>
        <v>#N/A</v>
      </c>
      <c r="BB649" s="17" t="e">
        <f>VLOOKUP($E649,'DATA PENGUKURAN GARDU'!$A:$BS,42,0)</f>
        <v>#N/A</v>
      </c>
      <c r="BC649" s="23" t="e">
        <f t="shared" si="357"/>
        <v>#N/A</v>
      </c>
      <c r="BD649" s="17" t="e">
        <f>VLOOKUP($E649,'DATA PENGUKURAN GARDU'!$A:$BS,44,0)</f>
        <v>#N/A</v>
      </c>
      <c r="BE649" s="23" t="e">
        <f t="shared" si="358"/>
        <v>#N/A</v>
      </c>
      <c r="BF649" s="17" t="e">
        <f>VLOOKUP($E649,'DATA PENGUKURAN GARDU'!$A:$BS,46,0)</f>
        <v>#N/A</v>
      </c>
      <c r="BG649" s="23" t="e">
        <f t="shared" si="359"/>
        <v>#N/A</v>
      </c>
      <c r="BH649" s="17" t="e">
        <f>VLOOKUP($E649,'DATA PENGUKURAN GARDU'!$A:$BS,46,0)</f>
        <v>#N/A</v>
      </c>
      <c r="BI649" s="17" t="e">
        <f>VLOOKUP($E649,'DATA PENGUKURAN GARDU'!$A:$BS,53,0)</f>
        <v>#N/A</v>
      </c>
      <c r="BJ649" s="17" t="e">
        <f>VLOOKUP($E649,'DATA PENGUKURAN GARDU'!$A:$BS,54,0)</f>
        <v>#N/A</v>
      </c>
      <c r="BK649" s="20" t="e">
        <f t="shared" si="360"/>
        <v>#N/A</v>
      </c>
      <c r="BL649" s="20" t="e">
        <f t="shared" si="361"/>
        <v>#N/A</v>
      </c>
      <c r="BM649" s="20" t="e">
        <f t="shared" si="362"/>
        <v>#N/A</v>
      </c>
      <c r="BN649" s="25" t="e">
        <f t="shared" si="363"/>
        <v>#N/A</v>
      </c>
      <c r="BO649" s="26" t="str">
        <f t="shared" si="364"/>
        <v>0</v>
      </c>
      <c r="BP649" s="21" t="e">
        <f t="shared" si="365"/>
        <v>#VALUE!</v>
      </c>
      <c r="BQ649" s="20" t="e">
        <f t="shared" si="366"/>
        <v>#N/A</v>
      </c>
      <c r="BR649" s="20" t="e">
        <v>#N/A</v>
      </c>
      <c r="BS649" s="9" t="e">
        <v>#N/A</v>
      </c>
      <c r="BT649" s="2" t="e">
        <f t="shared" si="367"/>
        <v>#VALUE!</v>
      </c>
      <c r="BU649" s="2" t="e">
        <f t="shared" si="335"/>
        <v>#N/A</v>
      </c>
      <c r="BV649" s="2" t="e">
        <f t="shared" si="336"/>
        <v>#N/A</v>
      </c>
    </row>
    <row r="650" s="2" customFormat="1" ht="22.95" customHeight="1" spans="1:74">
      <c r="A650" s="9" t="str">
        <f t="shared" si="337"/>
        <v>M 173Induk</v>
      </c>
      <c r="B650" s="9" t="str">
        <f t="shared" si="338"/>
        <v>M 173jurusan 1</v>
      </c>
      <c r="C650" s="9" t="str">
        <f t="shared" si="339"/>
        <v>M 173jurusan 2</v>
      </c>
      <c r="D650" s="9" t="str">
        <f t="shared" si="340"/>
        <v>M 173jurusan 3</v>
      </c>
      <c r="E650" s="9" t="str">
        <f t="shared" si="341"/>
        <v>M 173jurusan 4</v>
      </c>
      <c r="F650" s="10" t="s">
        <v>131</v>
      </c>
      <c r="G650" s="10" t="s">
        <v>131</v>
      </c>
      <c r="H650" s="10" t="s">
        <v>817</v>
      </c>
      <c r="I650" s="10">
        <v>0.556065</v>
      </c>
      <c r="J650" s="10">
        <v>123.906158</v>
      </c>
      <c r="K650" s="10" t="s">
        <v>7465</v>
      </c>
      <c r="L650" s="10" t="s">
        <v>7465</v>
      </c>
      <c r="M650" s="10" t="s">
        <v>7465</v>
      </c>
      <c r="N650" s="14">
        <f t="shared" si="342"/>
        <v>0</v>
      </c>
      <c r="O650" s="15" t="e">
        <f t="shared" si="343"/>
        <v>#VALUE!</v>
      </c>
      <c r="P650" s="15" t="e">
        <f t="shared" si="344"/>
        <v>#VALUE!</v>
      </c>
      <c r="Q650" s="17" t="e">
        <f>VLOOKUP($A650,'DATA PENGUKURAN GARDU'!$A:$BS,42,0)</f>
        <v>#N/A</v>
      </c>
      <c r="R650" s="18" t="e">
        <f t="shared" si="345"/>
        <v>#N/A</v>
      </c>
      <c r="S650" s="17" t="e">
        <f>VLOOKUP($A650,'DATA PENGUKURAN GARDU'!$A:$BS,44,0)</f>
        <v>#N/A</v>
      </c>
      <c r="T650" s="18" t="e">
        <f t="shared" si="346"/>
        <v>#N/A</v>
      </c>
      <c r="U650" s="17" t="e">
        <f>VLOOKUP($A650,'DATA PENGUKURAN GARDU'!$A:$BS,46,0)</f>
        <v>#N/A</v>
      </c>
      <c r="V650" s="18" t="e">
        <f t="shared" si="347"/>
        <v>#N/A</v>
      </c>
      <c r="W650" s="17" t="e">
        <f>VLOOKUP($A650,'DATA PENGUKURAN GARDU'!$A:$BS,48,0)</f>
        <v>#N/A</v>
      </c>
      <c r="X650" s="17" t="e">
        <f>VLOOKUP($A650,'DATA PENGUKURAN GARDU'!$A:$BS,53,0)</f>
        <v>#N/A</v>
      </c>
      <c r="Y650" s="17" t="e">
        <f>VLOOKUP($A650,'DATA PENGUKURAN GARDU'!$A:$BS,54,0)</f>
        <v>#N/A</v>
      </c>
      <c r="Z650" s="17" t="e">
        <f>VLOOKUP($A650,'DATA PENGUKURAN GARDU'!$A:$BS,55,0)</f>
        <v>#N/A</v>
      </c>
      <c r="AA650" s="20" t="e">
        <f>VLOOKUP($B650,'DATA PENGUKURAN GARDU'!$A:$BS,42,0)</f>
        <v>#N/A</v>
      </c>
      <c r="AB650" s="21" t="e">
        <f t="shared" si="348"/>
        <v>#N/A</v>
      </c>
      <c r="AC650" s="20" t="e">
        <f>VLOOKUP($B650,'DATA PENGUKURAN GARDU'!$A:$BS,44,0)</f>
        <v>#N/A</v>
      </c>
      <c r="AD650" s="21" t="e">
        <f t="shared" si="349"/>
        <v>#N/A</v>
      </c>
      <c r="AE650" s="20" t="e">
        <f>VLOOKUP($B650,'DATA PENGUKURAN GARDU'!$A:$BS,46,0)</f>
        <v>#N/A</v>
      </c>
      <c r="AF650" s="21" t="e">
        <f t="shared" si="350"/>
        <v>#N/A</v>
      </c>
      <c r="AG650" s="20" t="e">
        <f>VLOOKUP($B650,'DATA PENGUKURAN GARDU'!$A:$BS,46,0)</f>
        <v>#N/A</v>
      </c>
      <c r="AH650" s="20" t="e">
        <f>VLOOKUP($B650,'DATA PENGUKURAN GARDU'!$A:$BS,53,0)</f>
        <v>#N/A</v>
      </c>
      <c r="AI650" s="20" t="e">
        <f>VLOOKUP($B650,'DATA PENGUKURAN GARDU'!$A:$BS,54,0)</f>
        <v>#N/A</v>
      </c>
      <c r="AJ650" s="17" t="e">
        <f>VLOOKUP($C650,'DATA PENGUKURAN GARDU'!$A:$BS,42,0)</f>
        <v>#N/A</v>
      </c>
      <c r="AK650" s="23" t="e">
        <f t="shared" si="351"/>
        <v>#N/A</v>
      </c>
      <c r="AL650" s="17" t="e">
        <f>VLOOKUP($C650,'DATA PENGUKURAN GARDU'!$A:$BS,44,0)</f>
        <v>#N/A</v>
      </c>
      <c r="AM650" s="23" t="e">
        <f t="shared" si="352"/>
        <v>#N/A</v>
      </c>
      <c r="AN650" s="17" t="e">
        <f>VLOOKUP($C650,'DATA PENGUKURAN GARDU'!$A:$BS,46,0)</f>
        <v>#N/A</v>
      </c>
      <c r="AO650" s="23" t="e">
        <f t="shared" si="353"/>
        <v>#N/A</v>
      </c>
      <c r="AP650" s="17" t="e">
        <f>VLOOKUP($C650,'DATA PENGUKURAN GARDU'!$A:$BS,46,0)</f>
        <v>#N/A</v>
      </c>
      <c r="AQ650" s="17" t="e">
        <f>VLOOKUP($C650,'DATA PENGUKURAN GARDU'!$A:$BS,53,0)</f>
        <v>#N/A</v>
      </c>
      <c r="AR650" s="17" t="e">
        <f>VLOOKUP($C650,'DATA PENGUKURAN GARDU'!$A:$BS,54,0)</f>
        <v>#N/A</v>
      </c>
      <c r="AS650" s="20" t="e">
        <f>VLOOKUP($D650,'DATA PENGUKURAN GARDU'!$A:$BS,42,0)</f>
        <v>#N/A</v>
      </c>
      <c r="AT650" s="21" t="e">
        <f t="shared" si="354"/>
        <v>#N/A</v>
      </c>
      <c r="AU650" s="20" t="e">
        <f>VLOOKUP($D650,'DATA PENGUKURAN GARDU'!$A:$BS,44,0)</f>
        <v>#N/A</v>
      </c>
      <c r="AV650" s="21" t="e">
        <f t="shared" si="355"/>
        <v>#N/A</v>
      </c>
      <c r="AW650" s="20" t="e">
        <f>VLOOKUP($D650,'DATA PENGUKURAN GARDU'!$A:$BS,46,0)</f>
        <v>#N/A</v>
      </c>
      <c r="AX650" s="21" t="e">
        <f t="shared" si="356"/>
        <v>#N/A</v>
      </c>
      <c r="AY650" s="20" t="e">
        <f>VLOOKUP($D650,'DATA PENGUKURAN GARDU'!$A:$BS,46,0)</f>
        <v>#N/A</v>
      </c>
      <c r="AZ650" s="20" t="e">
        <f>VLOOKUP($D650,'DATA PENGUKURAN GARDU'!$A:$BS,53,0)</f>
        <v>#N/A</v>
      </c>
      <c r="BA650" s="20" t="e">
        <f>VLOOKUP($D650,'DATA PENGUKURAN GARDU'!$A:$BS,54,0)</f>
        <v>#N/A</v>
      </c>
      <c r="BB650" s="17" t="e">
        <f>VLOOKUP($E650,'DATA PENGUKURAN GARDU'!$A:$BS,42,0)</f>
        <v>#N/A</v>
      </c>
      <c r="BC650" s="23" t="e">
        <f t="shared" si="357"/>
        <v>#N/A</v>
      </c>
      <c r="BD650" s="17" t="e">
        <f>VLOOKUP($E650,'DATA PENGUKURAN GARDU'!$A:$BS,44,0)</f>
        <v>#N/A</v>
      </c>
      <c r="BE650" s="23" t="e">
        <f t="shared" si="358"/>
        <v>#N/A</v>
      </c>
      <c r="BF650" s="17" t="e">
        <f>VLOOKUP($E650,'DATA PENGUKURAN GARDU'!$A:$BS,46,0)</f>
        <v>#N/A</v>
      </c>
      <c r="BG650" s="23" t="e">
        <f t="shared" si="359"/>
        <v>#N/A</v>
      </c>
      <c r="BH650" s="17" t="e">
        <f>VLOOKUP($E650,'DATA PENGUKURAN GARDU'!$A:$BS,46,0)</f>
        <v>#N/A</v>
      </c>
      <c r="BI650" s="17" t="e">
        <f>VLOOKUP($E650,'DATA PENGUKURAN GARDU'!$A:$BS,53,0)</f>
        <v>#N/A</v>
      </c>
      <c r="BJ650" s="17" t="e">
        <f>VLOOKUP($E650,'DATA PENGUKURAN GARDU'!$A:$BS,54,0)</f>
        <v>#N/A</v>
      </c>
      <c r="BK650" s="20" t="e">
        <f t="shared" si="360"/>
        <v>#N/A</v>
      </c>
      <c r="BL650" s="20" t="e">
        <f t="shared" si="361"/>
        <v>#N/A</v>
      </c>
      <c r="BM650" s="20" t="e">
        <f t="shared" si="362"/>
        <v>#N/A</v>
      </c>
      <c r="BN650" s="25" t="e">
        <f t="shared" si="363"/>
        <v>#N/A</v>
      </c>
      <c r="BO650" s="26" t="str">
        <f t="shared" si="364"/>
        <v>0</v>
      </c>
      <c r="BP650" s="21" t="e">
        <f t="shared" si="365"/>
        <v>#VALUE!</v>
      </c>
      <c r="BQ650" s="20" t="e">
        <f t="shared" si="366"/>
        <v>#N/A</v>
      </c>
      <c r="BR650" s="20" t="e">
        <v>#N/A</v>
      </c>
      <c r="BS650" s="9" t="e">
        <v>#N/A</v>
      </c>
      <c r="BT650" s="2" t="e">
        <f t="shared" si="367"/>
        <v>#VALUE!</v>
      </c>
      <c r="BU650" s="2" t="e">
        <f t="shared" si="335"/>
        <v>#N/A</v>
      </c>
      <c r="BV650" s="2" t="e">
        <f t="shared" si="336"/>
        <v>#N/A</v>
      </c>
    </row>
    <row r="651" s="2" customFormat="1" ht="22.95" customHeight="1" spans="1:74">
      <c r="A651" s="9" t="str">
        <f t="shared" si="337"/>
        <v>BB 022Induk</v>
      </c>
      <c r="B651" s="9" t="str">
        <f t="shared" si="338"/>
        <v>BB 022jurusan 1</v>
      </c>
      <c r="C651" s="9" t="str">
        <f t="shared" si="339"/>
        <v>BB 022jurusan 2</v>
      </c>
      <c r="D651" s="9" t="str">
        <f t="shared" si="340"/>
        <v>BB 022jurusan 3</v>
      </c>
      <c r="E651" s="9" t="str">
        <f t="shared" si="341"/>
        <v>BB 022jurusan 4</v>
      </c>
      <c r="F651" s="10" t="s">
        <v>818</v>
      </c>
      <c r="G651" s="10" t="s">
        <v>131</v>
      </c>
      <c r="H651" s="10" t="s">
        <v>819</v>
      </c>
      <c r="I651" s="10">
        <v>0.83578</v>
      </c>
      <c r="J651" s="10">
        <v>123.80662</v>
      </c>
      <c r="K651" s="10" t="s">
        <v>7465</v>
      </c>
      <c r="L651" s="10" t="s">
        <v>7465</v>
      </c>
      <c r="M651" s="10" t="s">
        <v>7465</v>
      </c>
      <c r="N651" s="14">
        <f t="shared" si="342"/>
        <v>0</v>
      </c>
      <c r="O651" s="15" t="e">
        <f t="shared" si="343"/>
        <v>#VALUE!</v>
      </c>
      <c r="P651" s="15" t="e">
        <f t="shared" si="344"/>
        <v>#VALUE!</v>
      </c>
      <c r="Q651" s="17" t="e">
        <f>VLOOKUP($A651,'DATA PENGUKURAN GARDU'!$A:$BS,42,0)</f>
        <v>#N/A</v>
      </c>
      <c r="R651" s="18" t="e">
        <f t="shared" si="345"/>
        <v>#N/A</v>
      </c>
      <c r="S651" s="17" t="e">
        <f>VLOOKUP($A651,'DATA PENGUKURAN GARDU'!$A:$BS,44,0)</f>
        <v>#N/A</v>
      </c>
      <c r="T651" s="18" t="e">
        <f t="shared" si="346"/>
        <v>#N/A</v>
      </c>
      <c r="U651" s="17" t="e">
        <f>VLOOKUP($A651,'DATA PENGUKURAN GARDU'!$A:$BS,46,0)</f>
        <v>#N/A</v>
      </c>
      <c r="V651" s="18" t="e">
        <f t="shared" si="347"/>
        <v>#N/A</v>
      </c>
      <c r="W651" s="17" t="e">
        <f>VLOOKUP($A651,'DATA PENGUKURAN GARDU'!$A:$BS,48,0)</f>
        <v>#N/A</v>
      </c>
      <c r="X651" s="17" t="e">
        <f>VLOOKUP($A651,'DATA PENGUKURAN GARDU'!$A:$BS,53,0)</f>
        <v>#N/A</v>
      </c>
      <c r="Y651" s="17" t="e">
        <f>VLOOKUP($A651,'DATA PENGUKURAN GARDU'!$A:$BS,54,0)</f>
        <v>#N/A</v>
      </c>
      <c r="Z651" s="17" t="e">
        <f>VLOOKUP($A651,'DATA PENGUKURAN GARDU'!$A:$BS,55,0)</f>
        <v>#N/A</v>
      </c>
      <c r="AA651" s="20" t="e">
        <f>VLOOKUP($B651,'DATA PENGUKURAN GARDU'!$A:$BS,42,0)</f>
        <v>#N/A</v>
      </c>
      <c r="AB651" s="21" t="e">
        <f t="shared" si="348"/>
        <v>#N/A</v>
      </c>
      <c r="AC651" s="20" t="e">
        <f>VLOOKUP($B651,'DATA PENGUKURAN GARDU'!$A:$BS,44,0)</f>
        <v>#N/A</v>
      </c>
      <c r="AD651" s="21" t="e">
        <f t="shared" si="349"/>
        <v>#N/A</v>
      </c>
      <c r="AE651" s="20" t="e">
        <f>VLOOKUP($B651,'DATA PENGUKURAN GARDU'!$A:$BS,46,0)</f>
        <v>#N/A</v>
      </c>
      <c r="AF651" s="21" t="e">
        <f t="shared" si="350"/>
        <v>#N/A</v>
      </c>
      <c r="AG651" s="20" t="e">
        <f>VLOOKUP($B651,'DATA PENGUKURAN GARDU'!$A:$BS,46,0)</f>
        <v>#N/A</v>
      </c>
      <c r="AH651" s="20" t="e">
        <f>VLOOKUP($B651,'DATA PENGUKURAN GARDU'!$A:$BS,53,0)</f>
        <v>#N/A</v>
      </c>
      <c r="AI651" s="20" t="e">
        <f>VLOOKUP($B651,'DATA PENGUKURAN GARDU'!$A:$BS,54,0)</f>
        <v>#N/A</v>
      </c>
      <c r="AJ651" s="17" t="e">
        <f>VLOOKUP($C651,'DATA PENGUKURAN GARDU'!$A:$BS,42,0)</f>
        <v>#N/A</v>
      </c>
      <c r="AK651" s="23" t="e">
        <f t="shared" si="351"/>
        <v>#N/A</v>
      </c>
      <c r="AL651" s="17" t="e">
        <f>VLOOKUP($C651,'DATA PENGUKURAN GARDU'!$A:$BS,44,0)</f>
        <v>#N/A</v>
      </c>
      <c r="AM651" s="23" t="e">
        <f t="shared" si="352"/>
        <v>#N/A</v>
      </c>
      <c r="AN651" s="17" t="e">
        <f>VLOOKUP($C651,'DATA PENGUKURAN GARDU'!$A:$BS,46,0)</f>
        <v>#N/A</v>
      </c>
      <c r="AO651" s="23" t="e">
        <f t="shared" si="353"/>
        <v>#N/A</v>
      </c>
      <c r="AP651" s="17" t="e">
        <f>VLOOKUP($C651,'DATA PENGUKURAN GARDU'!$A:$BS,46,0)</f>
        <v>#N/A</v>
      </c>
      <c r="AQ651" s="17" t="e">
        <f>VLOOKUP($C651,'DATA PENGUKURAN GARDU'!$A:$BS,53,0)</f>
        <v>#N/A</v>
      </c>
      <c r="AR651" s="17" t="e">
        <f>VLOOKUP($C651,'DATA PENGUKURAN GARDU'!$A:$BS,54,0)</f>
        <v>#N/A</v>
      </c>
      <c r="AS651" s="20" t="e">
        <f>VLOOKUP($D651,'DATA PENGUKURAN GARDU'!$A:$BS,42,0)</f>
        <v>#N/A</v>
      </c>
      <c r="AT651" s="21" t="e">
        <f t="shared" si="354"/>
        <v>#N/A</v>
      </c>
      <c r="AU651" s="20" t="e">
        <f>VLOOKUP($D651,'DATA PENGUKURAN GARDU'!$A:$BS,44,0)</f>
        <v>#N/A</v>
      </c>
      <c r="AV651" s="21" t="e">
        <f t="shared" si="355"/>
        <v>#N/A</v>
      </c>
      <c r="AW651" s="20" t="e">
        <f>VLOOKUP($D651,'DATA PENGUKURAN GARDU'!$A:$BS,46,0)</f>
        <v>#N/A</v>
      </c>
      <c r="AX651" s="21" t="e">
        <f t="shared" si="356"/>
        <v>#N/A</v>
      </c>
      <c r="AY651" s="20" t="e">
        <f>VLOOKUP($D651,'DATA PENGUKURAN GARDU'!$A:$BS,46,0)</f>
        <v>#N/A</v>
      </c>
      <c r="AZ651" s="20" t="e">
        <f>VLOOKUP($D651,'DATA PENGUKURAN GARDU'!$A:$BS,53,0)</f>
        <v>#N/A</v>
      </c>
      <c r="BA651" s="20" t="e">
        <f>VLOOKUP($D651,'DATA PENGUKURAN GARDU'!$A:$BS,54,0)</f>
        <v>#N/A</v>
      </c>
      <c r="BB651" s="17" t="e">
        <f>VLOOKUP($E651,'DATA PENGUKURAN GARDU'!$A:$BS,42,0)</f>
        <v>#N/A</v>
      </c>
      <c r="BC651" s="23" t="e">
        <f t="shared" si="357"/>
        <v>#N/A</v>
      </c>
      <c r="BD651" s="17" t="e">
        <f>VLOOKUP($E651,'DATA PENGUKURAN GARDU'!$A:$BS,44,0)</f>
        <v>#N/A</v>
      </c>
      <c r="BE651" s="23" t="e">
        <f t="shared" si="358"/>
        <v>#N/A</v>
      </c>
      <c r="BF651" s="17" t="e">
        <f>VLOOKUP($E651,'DATA PENGUKURAN GARDU'!$A:$BS,46,0)</f>
        <v>#N/A</v>
      </c>
      <c r="BG651" s="23" t="e">
        <f t="shared" si="359"/>
        <v>#N/A</v>
      </c>
      <c r="BH651" s="17" t="e">
        <f>VLOOKUP($E651,'DATA PENGUKURAN GARDU'!$A:$BS,46,0)</f>
        <v>#N/A</v>
      </c>
      <c r="BI651" s="17" t="e">
        <f>VLOOKUP($E651,'DATA PENGUKURAN GARDU'!$A:$BS,53,0)</f>
        <v>#N/A</v>
      </c>
      <c r="BJ651" s="17" t="e">
        <f>VLOOKUP($E651,'DATA PENGUKURAN GARDU'!$A:$BS,54,0)</f>
        <v>#N/A</v>
      </c>
      <c r="BK651" s="20" t="e">
        <f t="shared" si="360"/>
        <v>#N/A</v>
      </c>
      <c r="BL651" s="20" t="e">
        <f t="shared" si="361"/>
        <v>#N/A</v>
      </c>
      <c r="BM651" s="20" t="e">
        <f t="shared" si="362"/>
        <v>#N/A</v>
      </c>
      <c r="BN651" s="25" t="e">
        <f t="shared" si="363"/>
        <v>#N/A</v>
      </c>
      <c r="BO651" s="26" t="str">
        <f t="shared" si="364"/>
        <v>0</v>
      </c>
      <c r="BP651" s="21" t="e">
        <f t="shared" si="365"/>
        <v>#VALUE!</v>
      </c>
      <c r="BQ651" s="20" t="e">
        <f t="shared" si="366"/>
        <v>#N/A</v>
      </c>
      <c r="BR651" s="20" t="e">
        <v>#N/A</v>
      </c>
      <c r="BS651" s="9" t="e">
        <v>#N/A</v>
      </c>
      <c r="BT651" s="2" t="e">
        <f t="shared" si="367"/>
        <v>#VALUE!</v>
      </c>
      <c r="BU651" s="2" t="e">
        <f t="shared" si="335"/>
        <v>#N/A</v>
      </c>
      <c r="BV651" s="2" t="e">
        <f t="shared" si="336"/>
        <v>#N/A</v>
      </c>
    </row>
    <row r="652" s="2" customFormat="1" ht="22.95" customHeight="1" spans="1:74">
      <c r="A652" s="9" t="str">
        <f t="shared" si="337"/>
        <v>BB 027Induk</v>
      </c>
      <c r="B652" s="9" t="str">
        <f t="shared" si="338"/>
        <v>BB 027jurusan 1</v>
      </c>
      <c r="C652" s="9" t="str">
        <f t="shared" si="339"/>
        <v>BB 027jurusan 2</v>
      </c>
      <c r="D652" s="9" t="str">
        <f t="shared" si="340"/>
        <v>BB 027jurusan 3</v>
      </c>
      <c r="E652" s="9" t="str">
        <f t="shared" si="341"/>
        <v>BB 027jurusan 4</v>
      </c>
      <c r="F652" s="10" t="s">
        <v>820</v>
      </c>
      <c r="G652" s="10" t="s">
        <v>131</v>
      </c>
      <c r="H652" s="10" t="s">
        <v>821</v>
      </c>
      <c r="I652" s="10">
        <v>0.83895</v>
      </c>
      <c r="J652" s="10">
        <v>123.74158</v>
      </c>
      <c r="K652" s="10" t="s">
        <v>7465</v>
      </c>
      <c r="L652" s="10" t="s">
        <v>7465</v>
      </c>
      <c r="M652" s="10" t="s">
        <v>7465</v>
      </c>
      <c r="N652" s="14">
        <f t="shared" si="342"/>
        <v>0</v>
      </c>
      <c r="O652" s="15" t="e">
        <f t="shared" si="343"/>
        <v>#VALUE!</v>
      </c>
      <c r="P652" s="15" t="e">
        <f t="shared" si="344"/>
        <v>#VALUE!</v>
      </c>
      <c r="Q652" s="17" t="e">
        <f>VLOOKUP($A652,'DATA PENGUKURAN GARDU'!$A:$BS,42,0)</f>
        <v>#N/A</v>
      </c>
      <c r="R652" s="18" t="e">
        <f t="shared" si="345"/>
        <v>#N/A</v>
      </c>
      <c r="S652" s="17" t="e">
        <f>VLOOKUP($A652,'DATA PENGUKURAN GARDU'!$A:$BS,44,0)</f>
        <v>#N/A</v>
      </c>
      <c r="T652" s="18" t="e">
        <f t="shared" si="346"/>
        <v>#N/A</v>
      </c>
      <c r="U652" s="17" t="e">
        <f>VLOOKUP($A652,'DATA PENGUKURAN GARDU'!$A:$BS,46,0)</f>
        <v>#N/A</v>
      </c>
      <c r="V652" s="18" t="e">
        <f t="shared" si="347"/>
        <v>#N/A</v>
      </c>
      <c r="W652" s="17" t="e">
        <f>VLOOKUP($A652,'DATA PENGUKURAN GARDU'!$A:$BS,48,0)</f>
        <v>#N/A</v>
      </c>
      <c r="X652" s="17" t="e">
        <f>VLOOKUP($A652,'DATA PENGUKURAN GARDU'!$A:$BS,53,0)</f>
        <v>#N/A</v>
      </c>
      <c r="Y652" s="17" t="e">
        <f>VLOOKUP($A652,'DATA PENGUKURAN GARDU'!$A:$BS,54,0)</f>
        <v>#N/A</v>
      </c>
      <c r="Z652" s="17" t="e">
        <f>VLOOKUP($A652,'DATA PENGUKURAN GARDU'!$A:$BS,55,0)</f>
        <v>#N/A</v>
      </c>
      <c r="AA652" s="20" t="e">
        <f>VLOOKUP($B652,'DATA PENGUKURAN GARDU'!$A:$BS,42,0)</f>
        <v>#N/A</v>
      </c>
      <c r="AB652" s="21" t="e">
        <f t="shared" si="348"/>
        <v>#N/A</v>
      </c>
      <c r="AC652" s="20" t="e">
        <f>VLOOKUP($B652,'DATA PENGUKURAN GARDU'!$A:$BS,44,0)</f>
        <v>#N/A</v>
      </c>
      <c r="AD652" s="21" t="e">
        <f t="shared" si="349"/>
        <v>#N/A</v>
      </c>
      <c r="AE652" s="20" t="e">
        <f>VLOOKUP($B652,'DATA PENGUKURAN GARDU'!$A:$BS,46,0)</f>
        <v>#N/A</v>
      </c>
      <c r="AF652" s="21" t="e">
        <f t="shared" si="350"/>
        <v>#N/A</v>
      </c>
      <c r="AG652" s="20" t="e">
        <f>VLOOKUP($B652,'DATA PENGUKURAN GARDU'!$A:$BS,46,0)</f>
        <v>#N/A</v>
      </c>
      <c r="AH652" s="20" t="e">
        <f>VLOOKUP($B652,'DATA PENGUKURAN GARDU'!$A:$BS,53,0)</f>
        <v>#N/A</v>
      </c>
      <c r="AI652" s="20" t="e">
        <f>VLOOKUP($B652,'DATA PENGUKURAN GARDU'!$A:$BS,54,0)</f>
        <v>#N/A</v>
      </c>
      <c r="AJ652" s="17" t="e">
        <f>VLOOKUP($C652,'DATA PENGUKURAN GARDU'!$A:$BS,42,0)</f>
        <v>#N/A</v>
      </c>
      <c r="AK652" s="23" t="e">
        <f t="shared" si="351"/>
        <v>#N/A</v>
      </c>
      <c r="AL652" s="17" t="e">
        <f>VLOOKUP($C652,'DATA PENGUKURAN GARDU'!$A:$BS,44,0)</f>
        <v>#N/A</v>
      </c>
      <c r="AM652" s="23" t="e">
        <f t="shared" si="352"/>
        <v>#N/A</v>
      </c>
      <c r="AN652" s="17" t="e">
        <f>VLOOKUP($C652,'DATA PENGUKURAN GARDU'!$A:$BS,46,0)</f>
        <v>#N/A</v>
      </c>
      <c r="AO652" s="23" t="e">
        <f t="shared" si="353"/>
        <v>#N/A</v>
      </c>
      <c r="AP652" s="17" t="e">
        <f>VLOOKUP($C652,'DATA PENGUKURAN GARDU'!$A:$BS,46,0)</f>
        <v>#N/A</v>
      </c>
      <c r="AQ652" s="17" t="e">
        <f>VLOOKUP($C652,'DATA PENGUKURAN GARDU'!$A:$BS,53,0)</f>
        <v>#N/A</v>
      </c>
      <c r="AR652" s="17" t="e">
        <f>VLOOKUP($C652,'DATA PENGUKURAN GARDU'!$A:$BS,54,0)</f>
        <v>#N/A</v>
      </c>
      <c r="AS652" s="20" t="e">
        <f>VLOOKUP($D652,'DATA PENGUKURAN GARDU'!$A:$BS,42,0)</f>
        <v>#N/A</v>
      </c>
      <c r="AT652" s="21" t="e">
        <f t="shared" si="354"/>
        <v>#N/A</v>
      </c>
      <c r="AU652" s="20" t="e">
        <f>VLOOKUP($D652,'DATA PENGUKURAN GARDU'!$A:$BS,44,0)</f>
        <v>#N/A</v>
      </c>
      <c r="AV652" s="21" t="e">
        <f t="shared" si="355"/>
        <v>#N/A</v>
      </c>
      <c r="AW652" s="20" t="e">
        <f>VLOOKUP($D652,'DATA PENGUKURAN GARDU'!$A:$BS,46,0)</f>
        <v>#N/A</v>
      </c>
      <c r="AX652" s="21" t="e">
        <f t="shared" si="356"/>
        <v>#N/A</v>
      </c>
      <c r="AY652" s="20" t="e">
        <f>VLOOKUP($D652,'DATA PENGUKURAN GARDU'!$A:$BS,46,0)</f>
        <v>#N/A</v>
      </c>
      <c r="AZ652" s="20" t="e">
        <f>VLOOKUP($D652,'DATA PENGUKURAN GARDU'!$A:$BS,53,0)</f>
        <v>#N/A</v>
      </c>
      <c r="BA652" s="20" t="e">
        <f>VLOOKUP($D652,'DATA PENGUKURAN GARDU'!$A:$BS,54,0)</f>
        <v>#N/A</v>
      </c>
      <c r="BB652" s="17" t="e">
        <f>VLOOKUP($E652,'DATA PENGUKURAN GARDU'!$A:$BS,42,0)</f>
        <v>#N/A</v>
      </c>
      <c r="BC652" s="23" t="e">
        <f t="shared" si="357"/>
        <v>#N/A</v>
      </c>
      <c r="BD652" s="17" t="e">
        <f>VLOOKUP($E652,'DATA PENGUKURAN GARDU'!$A:$BS,44,0)</f>
        <v>#N/A</v>
      </c>
      <c r="BE652" s="23" t="e">
        <f t="shared" si="358"/>
        <v>#N/A</v>
      </c>
      <c r="BF652" s="17" t="e">
        <f>VLOOKUP($E652,'DATA PENGUKURAN GARDU'!$A:$BS,46,0)</f>
        <v>#N/A</v>
      </c>
      <c r="BG652" s="23" t="e">
        <f t="shared" si="359"/>
        <v>#N/A</v>
      </c>
      <c r="BH652" s="17" t="e">
        <f>VLOOKUP($E652,'DATA PENGUKURAN GARDU'!$A:$BS,46,0)</f>
        <v>#N/A</v>
      </c>
      <c r="BI652" s="17" t="e">
        <f>VLOOKUP($E652,'DATA PENGUKURAN GARDU'!$A:$BS,53,0)</f>
        <v>#N/A</v>
      </c>
      <c r="BJ652" s="17" t="e">
        <f>VLOOKUP($E652,'DATA PENGUKURAN GARDU'!$A:$BS,54,0)</f>
        <v>#N/A</v>
      </c>
      <c r="BK652" s="20" t="e">
        <f t="shared" si="360"/>
        <v>#N/A</v>
      </c>
      <c r="BL652" s="20" t="e">
        <f t="shared" si="361"/>
        <v>#N/A</v>
      </c>
      <c r="BM652" s="20" t="e">
        <f t="shared" si="362"/>
        <v>#N/A</v>
      </c>
      <c r="BN652" s="25" t="e">
        <f t="shared" si="363"/>
        <v>#N/A</v>
      </c>
      <c r="BO652" s="26" t="str">
        <f t="shared" si="364"/>
        <v>0</v>
      </c>
      <c r="BP652" s="21" t="e">
        <f t="shared" si="365"/>
        <v>#VALUE!</v>
      </c>
      <c r="BQ652" s="20" t="e">
        <f t="shared" si="366"/>
        <v>#N/A</v>
      </c>
      <c r="BR652" s="20" t="e">
        <v>#N/A</v>
      </c>
      <c r="BS652" s="9" t="e">
        <v>#N/A</v>
      </c>
      <c r="BT652" s="2" t="e">
        <f t="shared" si="367"/>
        <v>#VALUE!</v>
      </c>
      <c r="BU652" s="2" t="e">
        <f t="shared" si="335"/>
        <v>#N/A</v>
      </c>
      <c r="BV652" s="2" t="e">
        <f t="shared" si="336"/>
        <v>#N/A</v>
      </c>
    </row>
    <row r="653" s="2" customFormat="1" ht="22.95" customHeight="1" spans="1:74">
      <c r="A653" s="9" t="str">
        <f t="shared" si="337"/>
        <v>BB 029Induk</v>
      </c>
      <c r="B653" s="9" t="str">
        <f t="shared" si="338"/>
        <v>BB 029jurusan 1</v>
      </c>
      <c r="C653" s="9" t="str">
        <f t="shared" si="339"/>
        <v>BB 029jurusan 2</v>
      </c>
      <c r="D653" s="9" t="str">
        <f t="shared" si="340"/>
        <v>BB 029jurusan 3</v>
      </c>
      <c r="E653" s="9" t="str">
        <f t="shared" si="341"/>
        <v>BB 029jurusan 4</v>
      </c>
      <c r="F653" s="10" t="s">
        <v>822</v>
      </c>
      <c r="G653" s="10" t="s">
        <v>4</v>
      </c>
      <c r="H653" s="10" t="s">
        <v>823</v>
      </c>
      <c r="I653" s="10">
        <v>0.85638</v>
      </c>
      <c r="J653" s="10">
        <v>123.7086</v>
      </c>
      <c r="K653" s="10" t="s">
        <v>7465</v>
      </c>
      <c r="L653" s="10" t="s">
        <v>7465</v>
      </c>
      <c r="M653" s="10" t="s">
        <v>7465</v>
      </c>
      <c r="N653" s="14">
        <f t="shared" si="342"/>
        <v>0</v>
      </c>
      <c r="O653" s="15" t="e">
        <f t="shared" si="343"/>
        <v>#VALUE!</v>
      </c>
      <c r="P653" s="15" t="e">
        <f t="shared" si="344"/>
        <v>#VALUE!</v>
      </c>
      <c r="Q653" s="17" t="e">
        <f>VLOOKUP($A653,'DATA PENGUKURAN GARDU'!$A:$BS,42,0)</f>
        <v>#N/A</v>
      </c>
      <c r="R653" s="18" t="e">
        <f t="shared" si="345"/>
        <v>#N/A</v>
      </c>
      <c r="S653" s="17" t="e">
        <f>VLOOKUP($A653,'DATA PENGUKURAN GARDU'!$A:$BS,44,0)</f>
        <v>#N/A</v>
      </c>
      <c r="T653" s="18" t="e">
        <f t="shared" si="346"/>
        <v>#N/A</v>
      </c>
      <c r="U653" s="17" t="e">
        <f>VLOOKUP($A653,'DATA PENGUKURAN GARDU'!$A:$BS,46,0)</f>
        <v>#N/A</v>
      </c>
      <c r="V653" s="18" t="e">
        <f t="shared" si="347"/>
        <v>#N/A</v>
      </c>
      <c r="W653" s="17" t="e">
        <f>VLOOKUP($A653,'DATA PENGUKURAN GARDU'!$A:$BS,48,0)</f>
        <v>#N/A</v>
      </c>
      <c r="X653" s="17" t="e">
        <f>VLOOKUP($A653,'DATA PENGUKURAN GARDU'!$A:$BS,53,0)</f>
        <v>#N/A</v>
      </c>
      <c r="Y653" s="17" t="e">
        <f>VLOOKUP($A653,'DATA PENGUKURAN GARDU'!$A:$BS,54,0)</f>
        <v>#N/A</v>
      </c>
      <c r="Z653" s="17" t="e">
        <f>VLOOKUP($A653,'DATA PENGUKURAN GARDU'!$A:$BS,55,0)</f>
        <v>#N/A</v>
      </c>
      <c r="AA653" s="20" t="e">
        <f>VLOOKUP($B653,'DATA PENGUKURAN GARDU'!$A:$BS,42,0)</f>
        <v>#N/A</v>
      </c>
      <c r="AB653" s="21" t="e">
        <f t="shared" si="348"/>
        <v>#N/A</v>
      </c>
      <c r="AC653" s="20" t="e">
        <f>VLOOKUP($B653,'DATA PENGUKURAN GARDU'!$A:$BS,44,0)</f>
        <v>#N/A</v>
      </c>
      <c r="AD653" s="21" t="e">
        <f t="shared" si="349"/>
        <v>#N/A</v>
      </c>
      <c r="AE653" s="20" t="e">
        <f>VLOOKUP($B653,'DATA PENGUKURAN GARDU'!$A:$BS,46,0)</f>
        <v>#N/A</v>
      </c>
      <c r="AF653" s="21" t="e">
        <f t="shared" si="350"/>
        <v>#N/A</v>
      </c>
      <c r="AG653" s="20" t="e">
        <f>VLOOKUP($B653,'DATA PENGUKURAN GARDU'!$A:$BS,46,0)</f>
        <v>#N/A</v>
      </c>
      <c r="AH653" s="20" t="e">
        <f>VLOOKUP($B653,'DATA PENGUKURAN GARDU'!$A:$BS,53,0)</f>
        <v>#N/A</v>
      </c>
      <c r="AI653" s="20" t="e">
        <f>VLOOKUP($B653,'DATA PENGUKURAN GARDU'!$A:$BS,54,0)</f>
        <v>#N/A</v>
      </c>
      <c r="AJ653" s="17" t="e">
        <f>VLOOKUP($C653,'DATA PENGUKURAN GARDU'!$A:$BS,42,0)</f>
        <v>#N/A</v>
      </c>
      <c r="AK653" s="23" t="e">
        <f t="shared" si="351"/>
        <v>#N/A</v>
      </c>
      <c r="AL653" s="17" t="e">
        <f>VLOOKUP($C653,'DATA PENGUKURAN GARDU'!$A:$BS,44,0)</f>
        <v>#N/A</v>
      </c>
      <c r="AM653" s="23" t="e">
        <f t="shared" si="352"/>
        <v>#N/A</v>
      </c>
      <c r="AN653" s="17" t="e">
        <f>VLOOKUP($C653,'DATA PENGUKURAN GARDU'!$A:$BS,46,0)</f>
        <v>#N/A</v>
      </c>
      <c r="AO653" s="23" t="e">
        <f t="shared" si="353"/>
        <v>#N/A</v>
      </c>
      <c r="AP653" s="17" t="e">
        <f>VLOOKUP($C653,'DATA PENGUKURAN GARDU'!$A:$BS,46,0)</f>
        <v>#N/A</v>
      </c>
      <c r="AQ653" s="17" t="e">
        <f>VLOOKUP($C653,'DATA PENGUKURAN GARDU'!$A:$BS,53,0)</f>
        <v>#N/A</v>
      </c>
      <c r="AR653" s="17" t="e">
        <f>VLOOKUP($C653,'DATA PENGUKURAN GARDU'!$A:$BS,54,0)</f>
        <v>#N/A</v>
      </c>
      <c r="AS653" s="20" t="e">
        <f>VLOOKUP($D653,'DATA PENGUKURAN GARDU'!$A:$BS,42,0)</f>
        <v>#N/A</v>
      </c>
      <c r="AT653" s="21" t="e">
        <f t="shared" si="354"/>
        <v>#N/A</v>
      </c>
      <c r="AU653" s="20" t="e">
        <f>VLOOKUP($D653,'DATA PENGUKURAN GARDU'!$A:$BS,44,0)</f>
        <v>#N/A</v>
      </c>
      <c r="AV653" s="21" t="e">
        <f t="shared" si="355"/>
        <v>#N/A</v>
      </c>
      <c r="AW653" s="20" t="e">
        <f>VLOOKUP($D653,'DATA PENGUKURAN GARDU'!$A:$BS,46,0)</f>
        <v>#N/A</v>
      </c>
      <c r="AX653" s="21" t="e">
        <f t="shared" si="356"/>
        <v>#N/A</v>
      </c>
      <c r="AY653" s="20" t="e">
        <f>VLOOKUP($D653,'DATA PENGUKURAN GARDU'!$A:$BS,46,0)</f>
        <v>#N/A</v>
      </c>
      <c r="AZ653" s="20" t="e">
        <f>VLOOKUP($D653,'DATA PENGUKURAN GARDU'!$A:$BS,53,0)</f>
        <v>#N/A</v>
      </c>
      <c r="BA653" s="20" t="e">
        <f>VLOOKUP($D653,'DATA PENGUKURAN GARDU'!$A:$BS,54,0)</f>
        <v>#N/A</v>
      </c>
      <c r="BB653" s="17" t="e">
        <f>VLOOKUP($E653,'DATA PENGUKURAN GARDU'!$A:$BS,42,0)</f>
        <v>#N/A</v>
      </c>
      <c r="BC653" s="23" t="e">
        <f t="shared" si="357"/>
        <v>#N/A</v>
      </c>
      <c r="BD653" s="17" t="e">
        <f>VLOOKUP($E653,'DATA PENGUKURAN GARDU'!$A:$BS,44,0)</f>
        <v>#N/A</v>
      </c>
      <c r="BE653" s="23" t="e">
        <f t="shared" si="358"/>
        <v>#N/A</v>
      </c>
      <c r="BF653" s="17" t="e">
        <f>VLOOKUP($E653,'DATA PENGUKURAN GARDU'!$A:$BS,46,0)</f>
        <v>#N/A</v>
      </c>
      <c r="BG653" s="23" t="e">
        <f t="shared" si="359"/>
        <v>#N/A</v>
      </c>
      <c r="BH653" s="17" t="e">
        <f>VLOOKUP($E653,'DATA PENGUKURAN GARDU'!$A:$BS,46,0)</f>
        <v>#N/A</v>
      </c>
      <c r="BI653" s="17" t="e">
        <f>VLOOKUP($E653,'DATA PENGUKURAN GARDU'!$A:$BS,53,0)</f>
        <v>#N/A</v>
      </c>
      <c r="BJ653" s="17" t="e">
        <f>VLOOKUP($E653,'DATA PENGUKURAN GARDU'!$A:$BS,54,0)</f>
        <v>#N/A</v>
      </c>
      <c r="BK653" s="20" t="e">
        <f t="shared" si="360"/>
        <v>#N/A</v>
      </c>
      <c r="BL653" s="20" t="e">
        <f t="shared" si="361"/>
        <v>#N/A</v>
      </c>
      <c r="BM653" s="20" t="e">
        <f t="shared" si="362"/>
        <v>#N/A</v>
      </c>
      <c r="BN653" s="25" t="e">
        <f t="shared" si="363"/>
        <v>#N/A</v>
      </c>
      <c r="BO653" s="26" t="str">
        <f t="shared" si="364"/>
        <v>0</v>
      </c>
      <c r="BP653" s="21" t="e">
        <f t="shared" si="365"/>
        <v>#VALUE!</v>
      </c>
      <c r="BQ653" s="20" t="e">
        <f t="shared" si="366"/>
        <v>#N/A</v>
      </c>
      <c r="BR653" s="20" t="e">
        <v>#N/A</v>
      </c>
      <c r="BS653" s="9" t="e">
        <v>#N/A</v>
      </c>
      <c r="BT653" s="2" t="e">
        <f t="shared" si="367"/>
        <v>#VALUE!</v>
      </c>
      <c r="BU653" s="2" t="e">
        <f t="shared" si="335"/>
        <v>#N/A</v>
      </c>
      <c r="BV653" s="2" t="e">
        <f t="shared" si="336"/>
        <v>#N/A</v>
      </c>
    </row>
    <row r="654" s="2" customFormat="1" ht="22.95" customHeight="1" spans="1:74">
      <c r="A654" s="9" t="str">
        <f t="shared" si="337"/>
        <v>BB 034Induk</v>
      </c>
      <c r="B654" s="9" t="str">
        <f t="shared" si="338"/>
        <v>BB 034jurusan 1</v>
      </c>
      <c r="C654" s="9" t="str">
        <f t="shared" si="339"/>
        <v>BB 034jurusan 2</v>
      </c>
      <c r="D654" s="9" t="str">
        <f t="shared" si="340"/>
        <v>BB 034jurusan 3</v>
      </c>
      <c r="E654" s="9" t="str">
        <f t="shared" si="341"/>
        <v>BB 034jurusan 4</v>
      </c>
      <c r="F654" s="10" t="s">
        <v>638</v>
      </c>
      <c r="G654" s="10" t="s">
        <v>4</v>
      </c>
      <c r="H654" s="10" t="s">
        <v>824</v>
      </c>
      <c r="I654" s="10">
        <v>0.87643</v>
      </c>
      <c r="J654" s="10">
        <v>123.65553</v>
      </c>
      <c r="K654" s="10" t="s">
        <v>7465</v>
      </c>
      <c r="L654" s="10" t="s">
        <v>7465</v>
      </c>
      <c r="M654" s="10" t="s">
        <v>7465</v>
      </c>
      <c r="N654" s="14">
        <f t="shared" si="342"/>
        <v>0</v>
      </c>
      <c r="O654" s="15" t="e">
        <f t="shared" si="343"/>
        <v>#VALUE!</v>
      </c>
      <c r="P654" s="15" t="e">
        <f t="shared" si="344"/>
        <v>#VALUE!</v>
      </c>
      <c r="Q654" s="17" t="e">
        <f>VLOOKUP($A654,'DATA PENGUKURAN GARDU'!$A:$BS,42,0)</f>
        <v>#N/A</v>
      </c>
      <c r="R654" s="18" t="e">
        <f t="shared" si="345"/>
        <v>#N/A</v>
      </c>
      <c r="S654" s="17" t="e">
        <f>VLOOKUP($A654,'DATA PENGUKURAN GARDU'!$A:$BS,44,0)</f>
        <v>#N/A</v>
      </c>
      <c r="T654" s="18" t="e">
        <f t="shared" si="346"/>
        <v>#N/A</v>
      </c>
      <c r="U654" s="17" t="e">
        <f>VLOOKUP($A654,'DATA PENGUKURAN GARDU'!$A:$BS,46,0)</f>
        <v>#N/A</v>
      </c>
      <c r="V654" s="18" t="e">
        <f t="shared" si="347"/>
        <v>#N/A</v>
      </c>
      <c r="W654" s="17" t="e">
        <f>VLOOKUP($A654,'DATA PENGUKURAN GARDU'!$A:$BS,48,0)</f>
        <v>#N/A</v>
      </c>
      <c r="X654" s="17" t="e">
        <f>VLOOKUP($A654,'DATA PENGUKURAN GARDU'!$A:$BS,53,0)</f>
        <v>#N/A</v>
      </c>
      <c r="Y654" s="17" t="e">
        <f>VLOOKUP($A654,'DATA PENGUKURAN GARDU'!$A:$BS,54,0)</f>
        <v>#N/A</v>
      </c>
      <c r="Z654" s="17" t="e">
        <f>VLOOKUP($A654,'DATA PENGUKURAN GARDU'!$A:$BS,55,0)</f>
        <v>#N/A</v>
      </c>
      <c r="AA654" s="20" t="e">
        <f>VLOOKUP($B654,'DATA PENGUKURAN GARDU'!$A:$BS,42,0)</f>
        <v>#N/A</v>
      </c>
      <c r="AB654" s="21" t="e">
        <f t="shared" si="348"/>
        <v>#N/A</v>
      </c>
      <c r="AC654" s="20" t="e">
        <f>VLOOKUP($B654,'DATA PENGUKURAN GARDU'!$A:$BS,44,0)</f>
        <v>#N/A</v>
      </c>
      <c r="AD654" s="21" t="e">
        <f t="shared" si="349"/>
        <v>#N/A</v>
      </c>
      <c r="AE654" s="20" t="e">
        <f>VLOOKUP($B654,'DATA PENGUKURAN GARDU'!$A:$BS,46,0)</f>
        <v>#N/A</v>
      </c>
      <c r="AF654" s="21" t="e">
        <f t="shared" si="350"/>
        <v>#N/A</v>
      </c>
      <c r="AG654" s="20" t="e">
        <f>VLOOKUP($B654,'DATA PENGUKURAN GARDU'!$A:$BS,46,0)</f>
        <v>#N/A</v>
      </c>
      <c r="AH654" s="20" t="e">
        <f>VLOOKUP($B654,'DATA PENGUKURAN GARDU'!$A:$BS,53,0)</f>
        <v>#N/A</v>
      </c>
      <c r="AI654" s="20" t="e">
        <f>VLOOKUP($B654,'DATA PENGUKURAN GARDU'!$A:$BS,54,0)</f>
        <v>#N/A</v>
      </c>
      <c r="AJ654" s="17" t="e">
        <f>VLOOKUP($C654,'DATA PENGUKURAN GARDU'!$A:$BS,42,0)</f>
        <v>#N/A</v>
      </c>
      <c r="AK654" s="23" t="e">
        <f t="shared" si="351"/>
        <v>#N/A</v>
      </c>
      <c r="AL654" s="17" t="e">
        <f>VLOOKUP($C654,'DATA PENGUKURAN GARDU'!$A:$BS,44,0)</f>
        <v>#N/A</v>
      </c>
      <c r="AM654" s="23" t="e">
        <f t="shared" si="352"/>
        <v>#N/A</v>
      </c>
      <c r="AN654" s="17" t="e">
        <f>VLOOKUP($C654,'DATA PENGUKURAN GARDU'!$A:$BS,46,0)</f>
        <v>#N/A</v>
      </c>
      <c r="AO654" s="23" t="e">
        <f t="shared" si="353"/>
        <v>#N/A</v>
      </c>
      <c r="AP654" s="17" t="e">
        <f>VLOOKUP($C654,'DATA PENGUKURAN GARDU'!$A:$BS,46,0)</f>
        <v>#N/A</v>
      </c>
      <c r="AQ654" s="17" t="e">
        <f>VLOOKUP($C654,'DATA PENGUKURAN GARDU'!$A:$BS,53,0)</f>
        <v>#N/A</v>
      </c>
      <c r="AR654" s="17" t="e">
        <f>VLOOKUP($C654,'DATA PENGUKURAN GARDU'!$A:$BS,54,0)</f>
        <v>#N/A</v>
      </c>
      <c r="AS654" s="20" t="e">
        <f>VLOOKUP($D654,'DATA PENGUKURAN GARDU'!$A:$BS,42,0)</f>
        <v>#N/A</v>
      </c>
      <c r="AT654" s="21" t="e">
        <f t="shared" si="354"/>
        <v>#N/A</v>
      </c>
      <c r="AU654" s="20" t="e">
        <f>VLOOKUP($D654,'DATA PENGUKURAN GARDU'!$A:$BS,44,0)</f>
        <v>#N/A</v>
      </c>
      <c r="AV654" s="21" t="e">
        <f t="shared" si="355"/>
        <v>#N/A</v>
      </c>
      <c r="AW654" s="20" t="e">
        <f>VLOOKUP($D654,'DATA PENGUKURAN GARDU'!$A:$BS,46,0)</f>
        <v>#N/A</v>
      </c>
      <c r="AX654" s="21" t="e">
        <f t="shared" si="356"/>
        <v>#N/A</v>
      </c>
      <c r="AY654" s="20" t="e">
        <f>VLOOKUP($D654,'DATA PENGUKURAN GARDU'!$A:$BS,46,0)</f>
        <v>#N/A</v>
      </c>
      <c r="AZ654" s="20" t="e">
        <f>VLOOKUP($D654,'DATA PENGUKURAN GARDU'!$A:$BS,53,0)</f>
        <v>#N/A</v>
      </c>
      <c r="BA654" s="20" t="e">
        <f>VLOOKUP($D654,'DATA PENGUKURAN GARDU'!$A:$BS,54,0)</f>
        <v>#N/A</v>
      </c>
      <c r="BB654" s="17" t="e">
        <f>VLOOKUP($E654,'DATA PENGUKURAN GARDU'!$A:$BS,42,0)</f>
        <v>#N/A</v>
      </c>
      <c r="BC654" s="23" t="e">
        <f t="shared" si="357"/>
        <v>#N/A</v>
      </c>
      <c r="BD654" s="17" t="e">
        <f>VLOOKUP($E654,'DATA PENGUKURAN GARDU'!$A:$BS,44,0)</f>
        <v>#N/A</v>
      </c>
      <c r="BE654" s="23" t="e">
        <f t="shared" si="358"/>
        <v>#N/A</v>
      </c>
      <c r="BF654" s="17" t="e">
        <f>VLOOKUP($E654,'DATA PENGUKURAN GARDU'!$A:$BS,46,0)</f>
        <v>#N/A</v>
      </c>
      <c r="BG654" s="23" t="e">
        <f t="shared" si="359"/>
        <v>#N/A</v>
      </c>
      <c r="BH654" s="17" t="e">
        <f>VLOOKUP($E654,'DATA PENGUKURAN GARDU'!$A:$BS,46,0)</f>
        <v>#N/A</v>
      </c>
      <c r="BI654" s="17" t="e">
        <f>VLOOKUP($E654,'DATA PENGUKURAN GARDU'!$A:$BS,53,0)</f>
        <v>#N/A</v>
      </c>
      <c r="BJ654" s="17" t="e">
        <f>VLOOKUP($E654,'DATA PENGUKURAN GARDU'!$A:$BS,54,0)</f>
        <v>#N/A</v>
      </c>
      <c r="BK654" s="20" t="e">
        <f t="shared" si="360"/>
        <v>#N/A</v>
      </c>
      <c r="BL654" s="20" t="e">
        <f t="shared" si="361"/>
        <v>#N/A</v>
      </c>
      <c r="BM654" s="20" t="e">
        <f t="shared" si="362"/>
        <v>#N/A</v>
      </c>
      <c r="BN654" s="25" t="e">
        <f t="shared" si="363"/>
        <v>#N/A</v>
      </c>
      <c r="BO654" s="26" t="str">
        <f t="shared" si="364"/>
        <v>0</v>
      </c>
      <c r="BP654" s="21" t="e">
        <f t="shared" si="365"/>
        <v>#VALUE!</v>
      </c>
      <c r="BQ654" s="20" t="e">
        <f t="shared" si="366"/>
        <v>#N/A</v>
      </c>
      <c r="BR654" s="20" t="e">
        <v>#N/A</v>
      </c>
      <c r="BS654" s="9" t="e">
        <v>#N/A</v>
      </c>
      <c r="BT654" s="2" t="e">
        <f t="shared" si="367"/>
        <v>#VALUE!</v>
      </c>
      <c r="BU654" s="2" t="e">
        <f t="shared" si="335"/>
        <v>#N/A</v>
      </c>
      <c r="BV654" s="2" t="e">
        <f t="shared" si="336"/>
        <v>#N/A</v>
      </c>
    </row>
    <row r="655" s="2" customFormat="1" ht="22.95" customHeight="1" spans="1:74">
      <c r="A655" s="9" t="str">
        <f t="shared" si="337"/>
        <v>BB 037Induk</v>
      </c>
      <c r="B655" s="9" t="str">
        <f t="shared" si="338"/>
        <v>BB 037jurusan 1</v>
      </c>
      <c r="C655" s="9" t="str">
        <f t="shared" si="339"/>
        <v>BB 037jurusan 2</v>
      </c>
      <c r="D655" s="9" t="str">
        <f t="shared" si="340"/>
        <v>BB 037jurusan 3</v>
      </c>
      <c r="E655" s="9" t="str">
        <f t="shared" si="341"/>
        <v>BB 037jurusan 4</v>
      </c>
      <c r="F655" s="10" t="s">
        <v>638</v>
      </c>
      <c r="G655" s="10" t="s">
        <v>4</v>
      </c>
      <c r="H655" s="10" t="s">
        <v>825</v>
      </c>
      <c r="I655" s="10">
        <v>0.87572</v>
      </c>
      <c r="J655" s="10">
        <v>123.64615</v>
      </c>
      <c r="K655" s="10" t="s">
        <v>7465</v>
      </c>
      <c r="L655" s="10" t="s">
        <v>7465</v>
      </c>
      <c r="M655" s="10" t="s">
        <v>7465</v>
      </c>
      <c r="N655" s="14">
        <f t="shared" si="342"/>
        <v>0</v>
      </c>
      <c r="O655" s="15" t="e">
        <f t="shared" si="343"/>
        <v>#VALUE!</v>
      </c>
      <c r="P655" s="15" t="e">
        <f t="shared" si="344"/>
        <v>#VALUE!</v>
      </c>
      <c r="Q655" s="17" t="e">
        <f>VLOOKUP($A655,'DATA PENGUKURAN GARDU'!$A:$BS,42,0)</f>
        <v>#N/A</v>
      </c>
      <c r="R655" s="18" t="e">
        <f t="shared" si="345"/>
        <v>#N/A</v>
      </c>
      <c r="S655" s="17" t="e">
        <f>VLOOKUP($A655,'DATA PENGUKURAN GARDU'!$A:$BS,44,0)</f>
        <v>#N/A</v>
      </c>
      <c r="T655" s="18" t="e">
        <f t="shared" si="346"/>
        <v>#N/A</v>
      </c>
      <c r="U655" s="17" t="e">
        <f>VLOOKUP($A655,'DATA PENGUKURAN GARDU'!$A:$BS,46,0)</f>
        <v>#N/A</v>
      </c>
      <c r="V655" s="18" t="e">
        <f t="shared" si="347"/>
        <v>#N/A</v>
      </c>
      <c r="W655" s="17" t="e">
        <f>VLOOKUP($A655,'DATA PENGUKURAN GARDU'!$A:$BS,48,0)</f>
        <v>#N/A</v>
      </c>
      <c r="X655" s="17" t="e">
        <f>VLOOKUP($A655,'DATA PENGUKURAN GARDU'!$A:$BS,53,0)</f>
        <v>#N/A</v>
      </c>
      <c r="Y655" s="17" t="e">
        <f>VLOOKUP($A655,'DATA PENGUKURAN GARDU'!$A:$BS,54,0)</f>
        <v>#N/A</v>
      </c>
      <c r="Z655" s="17" t="e">
        <f>VLOOKUP($A655,'DATA PENGUKURAN GARDU'!$A:$BS,55,0)</f>
        <v>#N/A</v>
      </c>
      <c r="AA655" s="20" t="e">
        <f>VLOOKUP($B655,'DATA PENGUKURAN GARDU'!$A:$BS,42,0)</f>
        <v>#N/A</v>
      </c>
      <c r="AB655" s="21" t="e">
        <f t="shared" si="348"/>
        <v>#N/A</v>
      </c>
      <c r="AC655" s="20" t="e">
        <f>VLOOKUP($B655,'DATA PENGUKURAN GARDU'!$A:$BS,44,0)</f>
        <v>#N/A</v>
      </c>
      <c r="AD655" s="21" t="e">
        <f t="shared" si="349"/>
        <v>#N/A</v>
      </c>
      <c r="AE655" s="20" t="e">
        <f>VLOOKUP($B655,'DATA PENGUKURAN GARDU'!$A:$BS,46,0)</f>
        <v>#N/A</v>
      </c>
      <c r="AF655" s="21" t="e">
        <f t="shared" si="350"/>
        <v>#N/A</v>
      </c>
      <c r="AG655" s="20" t="e">
        <f>VLOOKUP($B655,'DATA PENGUKURAN GARDU'!$A:$BS,46,0)</f>
        <v>#N/A</v>
      </c>
      <c r="AH655" s="20" t="e">
        <f>VLOOKUP($B655,'DATA PENGUKURAN GARDU'!$A:$BS,53,0)</f>
        <v>#N/A</v>
      </c>
      <c r="AI655" s="20" t="e">
        <f>VLOOKUP($B655,'DATA PENGUKURAN GARDU'!$A:$BS,54,0)</f>
        <v>#N/A</v>
      </c>
      <c r="AJ655" s="17" t="e">
        <f>VLOOKUP($C655,'DATA PENGUKURAN GARDU'!$A:$BS,42,0)</f>
        <v>#N/A</v>
      </c>
      <c r="AK655" s="23" t="e">
        <f t="shared" si="351"/>
        <v>#N/A</v>
      </c>
      <c r="AL655" s="17" t="e">
        <f>VLOOKUP($C655,'DATA PENGUKURAN GARDU'!$A:$BS,44,0)</f>
        <v>#N/A</v>
      </c>
      <c r="AM655" s="23" t="e">
        <f t="shared" si="352"/>
        <v>#N/A</v>
      </c>
      <c r="AN655" s="17" t="e">
        <f>VLOOKUP($C655,'DATA PENGUKURAN GARDU'!$A:$BS,46,0)</f>
        <v>#N/A</v>
      </c>
      <c r="AO655" s="23" t="e">
        <f t="shared" si="353"/>
        <v>#N/A</v>
      </c>
      <c r="AP655" s="17" t="e">
        <f>VLOOKUP($C655,'DATA PENGUKURAN GARDU'!$A:$BS,46,0)</f>
        <v>#N/A</v>
      </c>
      <c r="AQ655" s="17" t="e">
        <f>VLOOKUP($C655,'DATA PENGUKURAN GARDU'!$A:$BS,53,0)</f>
        <v>#N/A</v>
      </c>
      <c r="AR655" s="17" t="e">
        <f>VLOOKUP($C655,'DATA PENGUKURAN GARDU'!$A:$BS,54,0)</f>
        <v>#N/A</v>
      </c>
      <c r="AS655" s="20" t="e">
        <f>VLOOKUP($D655,'DATA PENGUKURAN GARDU'!$A:$BS,42,0)</f>
        <v>#N/A</v>
      </c>
      <c r="AT655" s="21" t="e">
        <f t="shared" si="354"/>
        <v>#N/A</v>
      </c>
      <c r="AU655" s="20" t="e">
        <f>VLOOKUP($D655,'DATA PENGUKURAN GARDU'!$A:$BS,44,0)</f>
        <v>#N/A</v>
      </c>
      <c r="AV655" s="21" t="e">
        <f t="shared" si="355"/>
        <v>#N/A</v>
      </c>
      <c r="AW655" s="20" t="e">
        <f>VLOOKUP($D655,'DATA PENGUKURAN GARDU'!$A:$BS,46,0)</f>
        <v>#N/A</v>
      </c>
      <c r="AX655" s="21" t="e">
        <f t="shared" si="356"/>
        <v>#N/A</v>
      </c>
      <c r="AY655" s="20" t="e">
        <f>VLOOKUP($D655,'DATA PENGUKURAN GARDU'!$A:$BS,46,0)</f>
        <v>#N/A</v>
      </c>
      <c r="AZ655" s="20" t="e">
        <f>VLOOKUP($D655,'DATA PENGUKURAN GARDU'!$A:$BS,53,0)</f>
        <v>#N/A</v>
      </c>
      <c r="BA655" s="20" t="e">
        <f>VLOOKUP($D655,'DATA PENGUKURAN GARDU'!$A:$BS,54,0)</f>
        <v>#N/A</v>
      </c>
      <c r="BB655" s="17" t="e">
        <f>VLOOKUP($E655,'DATA PENGUKURAN GARDU'!$A:$BS,42,0)</f>
        <v>#N/A</v>
      </c>
      <c r="BC655" s="23" t="e">
        <f t="shared" si="357"/>
        <v>#N/A</v>
      </c>
      <c r="BD655" s="17" t="e">
        <f>VLOOKUP($E655,'DATA PENGUKURAN GARDU'!$A:$BS,44,0)</f>
        <v>#N/A</v>
      </c>
      <c r="BE655" s="23" t="e">
        <f t="shared" si="358"/>
        <v>#N/A</v>
      </c>
      <c r="BF655" s="17" t="e">
        <f>VLOOKUP($E655,'DATA PENGUKURAN GARDU'!$A:$BS,46,0)</f>
        <v>#N/A</v>
      </c>
      <c r="BG655" s="23" t="e">
        <f t="shared" si="359"/>
        <v>#N/A</v>
      </c>
      <c r="BH655" s="17" t="e">
        <f>VLOOKUP($E655,'DATA PENGUKURAN GARDU'!$A:$BS,46,0)</f>
        <v>#N/A</v>
      </c>
      <c r="BI655" s="17" t="e">
        <f>VLOOKUP($E655,'DATA PENGUKURAN GARDU'!$A:$BS,53,0)</f>
        <v>#N/A</v>
      </c>
      <c r="BJ655" s="17" t="e">
        <f>VLOOKUP($E655,'DATA PENGUKURAN GARDU'!$A:$BS,54,0)</f>
        <v>#N/A</v>
      </c>
      <c r="BK655" s="20" t="e">
        <f t="shared" si="360"/>
        <v>#N/A</v>
      </c>
      <c r="BL655" s="20" t="e">
        <f t="shared" si="361"/>
        <v>#N/A</v>
      </c>
      <c r="BM655" s="20" t="e">
        <f t="shared" si="362"/>
        <v>#N/A</v>
      </c>
      <c r="BN655" s="25" t="e">
        <f t="shared" si="363"/>
        <v>#N/A</v>
      </c>
      <c r="BO655" s="26" t="str">
        <f t="shared" si="364"/>
        <v>0</v>
      </c>
      <c r="BP655" s="21" t="e">
        <f t="shared" si="365"/>
        <v>#VALUE!</v>
      </c>
      <c r="BQ655" s="20" t="e">
        <f t="shared" si="366"/>
        <v>#N/A</v>
      </c>
      <c r="BR655" s="20" t="e">
        <v>#N/A</v>
      </c>
      <c r="BS655" s="9" t="e">
        <v>#N/A</v>
      </c>
      <c r="BT655" s="2" t="e">
        <f t="shared" si="367"/>
        <v>#VALUE!</v>
      </c>
      <c r="BU655" s="2" t="e">
        <f t="shared" si="335"/>
        <v>#N/A</v>
      </c>
      <c r="BV655" s="2" t="e">
        <f t="shared" si="336"/>
        <v>#N/A</v>
      </c>
    </row>
    <row r="656" s="2" customFormat="1" ht="22.95" customHeight="1" spans="1:74">
      <c r="A656" s="9" t="str">
        <f t="shared" si="337"/>
        <v>BB 126Induk</v>
      </c>
      <c r="B656" s="9" t="str">
        <f t="shared" si="338"/>
        <v>BB 126jurusan 1</v>
      </c>
      <c r="C656" s="9" t="str">
        <f t="shared" si="339"/>
        <v>BB 126jurusan 2</v>
      </c>
      <c r="D656" s="9" t="str">
        <f t="shared" si="340"/>
        <v>BB 126jurusan 3</v>
      </c>
      <c r="E656" s="9" t="str">
        <f t="shared" si="341"/>
        <v>BB 126jurusan 4</v>
      </c>
      <c r="F656" s="10" t="s">
        <v>661</v>
      </c>
      <c r="G656" s="10" t="s">
        <v>4</v>
      </c>
      <c r="H656" s="10" t="s">
        <v>826</v>
      </c>
      <c r="I656" s="10">
        <v>0.87847</v>
      </c>
      <c r="J656" s="10">
        <v>123.54603</v>
      </c>
      <c r="K656" s="10" t="s">
        <v>7465</v>
      </c>
      <c r="L656" s="10" t="s">
        <v>7465</v>
      </c>
      <c r="M656" s="10" t="s">
        <v>7465</v>
      </c>
      <c r="N656" s="14">
        <f t="shared" si="342"/>
        <v>0</v>
      </c>
      <c r="O656" s="15" t="e">
        <f t="shared" si="343"/>
        <v>#VALUE!</v>
      </c>
      <c r="P656" s="15" t="e">
        <f t="shared" si="344"/>
        <v>#VALUE!</v>
      </c>
      <c r="Q656" s="17" t="e">
        <f>VLOOKUP($A656,'DATA PENGUKURAN GARDU'!$A:$BS,42,0)</f>
        <v>#N/A</v>
      </c>
      <c r="R656" s="18" t="e">
        <f t="shared" si="345"/>
        <v>#N/A</v>
      </c>
      <c r="S656" s="17" t="e">
        <f>VLOOKUP($A656,'DATA PENGUKURAN GARDU'!$A:$BS,44,0)</f>
        <v>#N/A</v>
      </c>
      <c r="T656" s="18" t="e">
        <f t="shared" si="346"/>
        <v>#N/A</v>
      </c>
      <c r="U656" s="17" t="e">
        <f>VLOOKUP($A656,'DATA PENGUKURAN GARDU'!$A:$BS,46,0)</f>
        <v>#N/A</v>
      </c>
      <c r="V656" s="18" t="e">
        <f t="shared" si="347"/>
        <v>#N/A</v>
      </c>
      <c r="W656" s="17" t="e">
        <f>VLOOKUP($A656,'DATA PENGUKURAN GARDU'!$A:$BS,48,0)</f>
        <v>#N/A</v>
      </c>
      <c r="X656" s="17" t="e">
        <f>VLOOKUP($A656,'DATA PENGUKURAN GARDU'!$A:$BS,53,0)</f>
        <v>#N/A</v>
      </c>
      <c r="Y656" s="17" t="e">
        <f>VLOOKUP($A656,'DATA PENGUKURAN GARDU'!$A:$BS,54,0)</f>
        <v>#N/A</v>
      </c>
      <c r="Z656" s="17" t="e">
        <f>VLOOKUP($A656,'DATA PENGUKURAN GARDU'!$A:$BS,55,0)</f>
        <v>#N/A</v>
      </c>
      <c r="AA656" s="20" t="e">
        <f>VLOOKUP($B656,'DATA PENGUKURAN GARDU'!$A:$BS,42,0)</f>
        <v>#N/A</v>
      </c>
      <c r="AB656" s="21" t="e">
        <f t="shared" si="348"/>
        <v>#N/A</v>
      </c>
      <c r="AC656" s="20" t="e">
        <f>VLOOKUP($B656,'DATA PENGUKURAN GARDU'!$A:$BS,44,0)</f>
        <v>#N/A</v>
      </c>
      <c r="AD656" s="21" t="e">
        <f t="shared" si="349"/>
        <v>#N/A</v>
      </c>
      <c r="AE656" s="20" t="e">
        <f>VLOOKUP($B656,'DATA PENGUKURAN GARDU'!$A:$BS,46,0)</f>
        <v>#N/A</v>
      </c>
      <c r="AF656" s="21" t="e">
        <f t="shared" si="350"/>
        <v>#N/A</v>
      </c>
      <c r="AG656" s="20" t="e">
        <f>VLOOKUP($B656,'DATA PENGUKURAN GARDU'!$A:$BS,46,0)</f>
        <v>#N/A</v>
      </c>
      <c r="AH656" s="20" t="e">
        <f>VLOOKUP($B656,'DATA PENGUKURAN GARDU'!$A:$BS,53,0)</f>
        <v>#N/A</v>
      </c>
      <c r="AI656" s="20" t="e">
        <f>VLOOKUP($B656,'DATA PENGUKURAN GARDU'!$A:$BS,54,0)</f>
        <v>#N/A</v>
      </c>
      <c r="AJ656" s="17" t="e">
        <f>VLOOKUP($C656,'DATA PENGUKURAN GARDU'!$A:$BS,42,0)</f>
        <v>#N/A</v>
      </c>
      <c r="AK656" s="23" t="e">
        <f t="shared" si="351"/>
        <v>#N/A</v>
      </c>
      <c r="AL656" s="17" t="e">
        <f>VLOOKUP($C656,'DATA PENGUKURAN GARDU'!$A:$BS,44,0)</f>
        <v>#N/A</v>
      </c>
      <c r="AM656" s="23" t="e">
        <f t="shared" si="352"/>
        <v>#N/A</v>
      </c>
      <c r="AN656" s="17" t="e">
        <f>VLOOKUP($C656,'DATA PENGUKURAN GARDU'!$A:$BS,46,0)</f>
        <v>#N/A</v>
      </c>
      <c r="AO656" s="23" t="e">
        <f t="shared" si="353"/>
        <v>#N/A</v>
      </c>
      <c r="AP656" s="17" t="e">
        <f>VLOOKUP($C656,'DATA PENGUKURAN GARDU'!$A:$BS,46,0)</f>
        <v>#N/A</v>
      </c>
      <c r="AQ656" s="17" t="e">
        <f>VLOOKUP($C656,'DATA PENGUKURAN GARDU'!$A:$BS,53,0)</f>
        <v>#N/A</v>
      </c>
      <c r="AR656" s="17" t="e">
        <f>VLOOKUP($C656,'DATA PENGUKURAN GARDU'!$A:$BS,54,0)</f>
        <v>#N/A</v>
      </c>
      <c r="AS656" s="20" t="e">
        <f>VLOOKUP($D656,'DATA PENGUKURAN GARDU'!$A:$BS,42,0)</f>
        <v>#N/A</v>
      </c>
      <c r="AT656" s="21" t="e">
        <f t="shared" si="354"/>
        <v>#N/A</v>
      </c>
      <c r="AU656" s="20" t="e">
        <f>VLOOKUP($D656,'DATA PENGUKURAN GARDU'!$A:$BS,44,0)</f>
        <v>#N/A</v>
      </c>
      <c r="AV656" s="21" t="e">
        <f t="shared" si="355"/>
        <v>#N/A</v>
      </c>
      <c r="AW656" s="20" t="e">
        <f>VLOOKUP($D656,'DATA PENGUKURAN GARDU'!$A:$BS,46,0)</f>
        <v>#N/A</v>
      </c>
      <c r="AX656" s="21" t="e">
        <f t="shared" si="356"/>
        <v>#N/A</v>
      </c>
      <c r="AY656" s="20" t="e">
        <f>VLOOKUP($D656,'DATA PENGUKURAN GARDU'!$A:$BS,46,0)</f>
        <v>#N/A</v>
      </c>
      <c r="AZ656" s="20" t="e">
        <f>VLOOKUP($D656,'DATA PENGUKURAN GARDU'!$A:$BS,53,0)</f>
        <v>#N/A</v>
      </c>
      <c r="BA656" s="20" t="e">
        <f>VLOOKUP($D656,'DATA PENGUKURAN GARDU'!$A:$BS,54,0)</f>
        <v>#N/A</v>
      </c>
      <c r="BB656" s="17" t="e">
        <f>VLOOKUP($E656,'DATA PENGUKURAN GARDU'!$A:$BS,42,0)</f>
        <v>#N/A</v>
      </c>
      <c r="BC656" s="23" t="e">
        <f t="shared" si="357"/>
        <v>#N/A</v>
      </c>
      <c r="BD656" s="17" t="e">
        <f>VLOOKUP($E656,'DATA PENGUKURAN GARDU'!$A:$BS,44,0)</f>
        <v>#N/A</v>
      </c>
      <c r="BE656" s="23" t="e">
        <f t="shared" si="358"/>
        <v>#N/A</v>
      </c>
      <c r="BF656" s="17" t="e">
        <f>VLOOKUP($E656,'DATA PENGUKURAN GARDU'!$A:$BS,46,0)</f>
        <v>#N/A</v>
      </c>
      <c r="BG656" s="23" t="e">
        <f t="shared" si="359"/>
        <v>#N/A</v>
      </c>
      <c r="BH656" s="17" t="e">
        <f>VLOOKUP($E656,'DATA PENGUKURAN GARDU'!$A:$BS,46,0)</f>
        <v>#N/A</v>
      </c>
      <c r="BI656" s="17" t="e">
        <f>VLOOKUP($E656,'DATA PENGUKURAN GARDU'!$A:$BS,53,0)</f>
        <v>#N/A</v>
      </c>
      <c r="BJ656" s="17" t="e">
        <f>VLOOKUP($E656,'DATA PENGUKURAN GARDU'!$A:$BS,54,0)</f>
        <v>#N/A</v>
      </c>
      <c r="BK656" s="20" t="e">
        <f t="shared" si="360"/>
        <v>#N/A</v>
      </c>
      <c r="BL656" s="20" t="e">
        <f t="shared" si="361"/>
        <v>#N/A</v>
      </c>
      <c r="BM656" s="20" t="e">
        <f t="shared" si="362"/>
        <v>#N/A</v>
      </c>
      <c r="BN656" s="25" t="e">
        <f t="shared" si="363"/>
        <v>#N/A</v>
      </c>
      <c r="BO656" s="26" t="str">
        <f t="shared" si="364"/>
        <v>0</v>
      </c>
      <c r="BP656" s="21" t="e">
        <f t="shared" si="365"/>
        <v>#VALUE!</v>
      </c>
      <c r="BQ656" s="20" t="e">
        <f t="shared" si="366"/>
        <v>#N/A</v>
      </c>
      <c r="BR656" s="20" t="e">
        <v>#N/A</v>
      </c>
      <c r="BS656" s="9" t="e">
        <v>#N/A</v>
      </c>
      <c r="BT656" s="2" t="e">
        <f t="shared" si="367"/>
        <v>#VALUE!</v>
      </c>
      <c r="BU656" s="2" t="e">
        <f t="shared" si="335"/>
        <v>#N/A</v>
      </c>
      <c r="BV656" s="2" t="e">
        <f t="shared" si="336"/>
        <v>#N/A</v>
      </c>
    </row>
    <row r="657" s="2" customFormat="1" ht="22.95" customHeight="1" spans="1:74">
      <c r="A657" s="9" t="str">
        <f t="shared" si="337"/>
        <v>BB 131Induk</v>
      </c>
      <c r="B657" s="9" t="str">
        <f t="shared" si="338"/>
        <v>BB 131jurusan 1</v>
      </c>
      <c r="C657" s="9" t="str">
        <f t="shared" si="339"/>
        <v>BB 131jurusan 2</v>
      </c>
      <c r="D657" s="9" t="str">
        <f t="shared" si="340"/>
        <v>BB 131jurusan 3</v>
      </c>
      <c r="E657" s="9" t="str">
        <f t="shared" si="341"/>
        <v>BB 131jurusan 4</v>
      </c>
      <c r="F657" s="10" t="s">
        <v>437</v>
      </c>
      <c r="G657" s="10" t="s">
        <v>4</v>
      </c>
      <c r="H657" s="10" t="s">
        <v>827</v>
      </c>
      <c r="I657" s="10">
        <v>0.9053</v>
      </c>
      <c r="J657" s="10">
        <v>123.25542</v>
      </c>
      <c r="K657" s="10" t="s">
        <v>7465</v>
      </c>
      <c r="L657" s="10" t="s">
        <v>7465</v>
      </c>
      <c r="M657" s="10" t="s">
        <v>7465</v>
      </c>
      <c r="N657" s="14">
        <f t="shared" si="342"/>
        <v>0</v>
      </c>
      <c r="O657" s="15" t="e">
        <f t="shared" si="343"/>
        <v>#VALUE!</v>
      </c>
      <c r="P657" s="15" t="e">
        <f t="shared" si="344"/>
        <v>#VALUE!</v>
      </c>
      <c r="Q657" s="17" t="e">
        <f>VLOOKUP($A657,'DATA PENGUKURAN GARDU'!$A:$BS,42,0)</f>
        <v>#N/A</v>
      </c>
      <c r="R657" s="18" t="e">
        <f t="shared" si="345"/>
        <v>#N/A</v>
      </c>
      <c r="S657" s="17" t="e">
        <f>VLOOKUP($A657,'DATA PENGUKURAN GARDU'!$A:$BS,44,0)</f>
        <v>#N/A</v>
      </c>
      <c r="T657" s="18" t="e">
        <f t="shared" si="346"/>
        <v>#N/A</v>
      </c>
      <c r="U657" s="17" t="e">
        <f>VLOOKUP($A657,'DATA PENGUKURAN GARDU'!$A:$BS,46,0)</f>
        <v>#N/A</v>
      </c>
      <c r="V657" s="18" t="e">
        <f t="shared" si="347"/>
        <v>#N/A</v>
      </c>
      <c r="W657" s="17" t="e">
        <f>VLOOKUP($A657,'DATA PENGUKURAN GARDU'!$A:$BS,48,0)</f>
        <v>#N/A</v>
      </c>
      <c r="X657" s="17" t="e">
        <f>VLOOKUP($A657,'DATA PENGUKURAN GARDU'!$A:$BS,53,0)</f>
        <v>#N/A</v>
      </c>
      <c r="Y657" s="17" t="e">
        <f>VLOOKUP($A657,'DATA PENGUKURAN GARDU'!$A:$BS,54,0)</f>
        <v>#N/A</v>
      </c>
      <c r="Z657" s="17" t="e">
        <f>VLOOKUP($A657,'DATA PENGUKURAN GARDU'!$A:$BS,55,0)</f>
        <v>#N/A</v>
      </c>
      <c r="AA657" s="20" t="e">
        <f>VLOOKUP($B657,'DATA PENGUKURAN GARDU'!$A:$BS,42,0)</f>
        <v>#N/A</v>
      </c>
      <c r="AB657" s="21" t="e">
        <f t="shared" si="348"/>
        <v>#N/A</v>
      </c>
      <c r="AC657" s="20" t="e">
        <f>VLOOKUP($B657,'DATA PENGUKURAN GARDU'!$A:$BS,44,0)</f>
        <v>#N/A</v>
      </c>
      <c r="AD657" s="21" t="e">
        <f t="shared" si="349"/>
        <v>#N/A</v>
      </c>
      <c r="AE657" s="20" t="e">
        <f>VLOOKUP($B657,'DATA PENGUKURAN GARDU'!$A:$BS,46,0)</f>
        <v>#N/A</v>
      </c>
      <c r="AF657" s="21" t="e">
        <f t="shared" si="350"/>
        <v>#N/A</v>
      </c>
      <c r="AG657" s="20" t="e">
        <f>VLOOKUP($B657,'DATA PENGUKURAN GARDU'!$A:$BS,46,0)</f>
        <v>#N/A</v>
      </c>
      <c r="AH657" s="20" t="e">
        <f>VLOOKUP($B657,'DATA PENGUKURAN GARDU'!$A:$BS,53,0)</f>
        <v>#N/A</v>
      </c>
      <c r="AI657" s="20" t="e">
        <f>VLOOKUP($B657,'DATA PENGUKURAN GARDU'!$A:$BS,54,0)</f>
        <v>#N/A</v>
      </c>
      <c r="AJ657" s="17" t="e">
        <f>VLOOKUP($C657,'DATA PENGUKURAN GARDU'!$A:$BS,42,0)</f>
        <v>#N/A</v>
      </c>
      <c r="AK657" s="23" t="e">
        <f t="shared" si="351"/>
        <v>#N/A</v>
      </c>
      <c r="AL657" s="17" t="e">
        <f>VLOOKUP($C657,'DATA PENGUKURAN GARDU'!$A:$BS,44,0)</f>
        <v>#N/A</v>
      </c>
      <c r="AM657" s="23" t="e">
        <f t="shared" si="352"/>
        <v>#N/A</v>
      </c>
      <c r="AN657" s="17" t="e">
        <f>VLOOKUP($C657,'DATA PENGUKURAN GARDU'!$A:$BS,46,0)</f>
        <v>#N/A</v>
      </c>
      <c r="AO657" s="23" t="e">
        <f t="shared" si="353"/>
        <v>#N/A</v>
      </c>
      <c r="AP657" s="17" t="e">
        <f>VLOOKUP($C657,'DATA PENGUKURAN GARDU'!$A:$BS,46,0)</f>
        <v>#N/A</v>
      </c>
      <c r="AQ657" s="17" t="e">
        <f>VLOOKUP($C657,'DATA PENGUKURAN GARDU'!$A:$BS,53,0)</f>
        <v>#N/A</v>
      </c>
      <c r="AR657" s="17" t="e">
        <f>VLOOKUP($C657,'DATA PENGUKURAN GARDU'!$A:$BS,54,0)</f>
        <v>#N/A</v>
      </c>
      <c r="AS657" s="20" t="e">
        <f>VLOOKUP($D657,'DATA PENGUKURAN GARDU'!$A:$BS,42,0)</f>
        <v>#N/A</v>
      </c>
      <c r="AT657" s="21" t="e">
        <f t="shared" si="354"/>
        <v>#N/A</v>
      </c>
      <c r="AU657" s="20" t="e">
        <f>VLOOKUP($D657,'DATA PENGUKURAN GARDU'!$A:$BS,44,0)</f>
        <v>#N/A</v>
      </c>
      <c r="AV657" s="21" t="e">
        <f t="shared" si="355"/>
        <v>#N/A</v>
      </c>
      <c r="AW657" s="20" t="e">
        <f>VLOOKUP($D657,'DATA PENGUKURAN GARDU'!$A:$BS,46,0)</f>
        <v>#N/A</v>
      </c>
      <c r="AX657" s="21" t="e">
        <f t="shared" si="356"/>
        <v>#N/A</v>
      </c>
      <c r="AY657" s="20" t="e">
        <f>VLOOKUP($D657,'DATA PENGUKURAN GARDU'!$A:$BS,46,0)</f>
        <v>#N/A</v>
      </c>
      <c r="AZ657" s="20" t="e">
        <f>VLOOKUP($D657,'DATA PENGUKURAN GARDU'!$A:$BS,53,0)</f>
        <v>#N/A</v>
      </c>
      <c r="BA657" s="20" t="e">
        <f>VLOOKUP($D657,'DATA PENGUKURAN GARDU'!$A:$BS,54,0)</f>
        <v>#N/A</v>
      </c>
      <c r="BB657" s="17" t="e">
        <f>VLOOKUP($E657,'DATA PENGUKURAN GARDU'!$A:$BS,42,0)</f>
        <v>#N/A</v>
      </c>
      <c r="BC657" s="23" t="e">
        <f t="shared" si="357"/>
        <v>#N/A</v>
      </c>
      <c r="BD657" s="17" t="e">
        <f>VLOOKUP($E657,'DATA PENGUKURAN GARDU'!$A:$BS,44,0)</f>
        <v>#N/A</v>
      </c>
      <c r="BE657" s="23" t="e">
        <f t="shared" si="358"/>
        <v>#N/A</v>
      </c>
      <c r="BF657" s="17" t="e">
        <f>VLOOKUP($E657,'DATA PENGUKURAN GARDU'!$A:$BS,46,0)</f>
        <v>#N/A</v>
      </c>
      <c r="BG657" s="23" t="e">
        <f t="shared" si="359"/>
        <v>#N/A</v>
      </c>
      <c r="BH657" s="17" t="e">
        <f>VLOOKUP($E657,'DATA PENGUKURAN GARDU'!$A:$BS,46,0)</f>
        <v>#N/A</v>
      </c>
      <c r="BI657" s="17" t="e">
        <f>VLOOKUP($E657,'DATA PENGUKURAN GARDU'!$A:$BS,53,0)</f>
        <v>#N/A</v>
      </c>
      <c r="BJ657" s="17" t="e">
        <f>VLOOKUP($E657,'DATA PENGUKURAN GARDU'!$A:$BS,54,0)</f>
        <v>#N/A</v>
      </c>
      <c r="BK657" s="20" t="e">
        <f t="shared" si="360"/>
        <v>#N/A</v>
      </c>
      <c r="BL657" s="20" t="e">
        <f t="shared" si="361"/>
        <v>#N/A</v>
      </c>
      <c r="BM657" s="20" t="e">
        <f t="shared" si="362"/>
        <v>#N/A</v>
      </c>
      <c r="BN657" s="25" t="e">
        <f t="shared" si="363"/>
        <v>#N/A</v>
      </c>
      <c r="BO657" s="26" t="str">
        <f t="shared" si="364"/>
        <v>0</v>
      </c>
      <c r="BP657" s="21" t="e">
        <f t="shared" si="365"/>
        <v>#VALUE!</v>
      </c>
      <c r="BQ657" s="20" t="e">
        <f t="shared" si="366"/>
        <v>#N/A</v>
      </c>
      <c r="BR657" s="20" t="e">
        <v>#N/A</v>
      </c>
      <c r="BS657" s="9" t="e">
        <v>#N/A</v>
      </c>
      <c r="BT657" s="2" t="e">
        <f t="shared" si="367"/>
        <v>#VALUE!</v>
      </c>
      <c r="BU657" s="2" t="e">
        <f t="shared" si="335"/>
        <v>#N/A</v>
      </c>
      <c r="BV657" s="2" t="e">
        <f t="shared" si="336"/>
        <v>#N/A</v>
      </c>
    </row>
    <row r="658" s="2" customFormat="1" ht="22.95" customHeight="1" spans="1:74">
      <c r="A658" s="9" t="str">
        <f t="shared" si="337"/>
        <v>BB 133Induk</v>
      </c>
      <c r="B658" s="9" t="str">
        <f t="shared" si="338"/>
        <v>BB 133jurusan 1</v>
      </c>
      <c r="C658" s="9" t="str">
        <f t="shared" si="339"/>
        <v>BB 133jurusan 2</v>
      </c>
      <c r="D658" s="9" t="str">
        <f t="shared" si="340"/>
        <v>BB 133jurusan 3</v>
      </c>
      <c r="E658" s="9" t="str">
        <f t="shared" si="341"/>
        <v>BB 133jurusan 4</v>
      </c>
      <c r="F658" s="10" t="s">
        <v>437</v>
      </c>
      <c r="G658" s="10" t="s">
        <v>4</v>
      </c>
      <c r="H658" s="10" t="s">
        <v>828</v>
      </c>
      <c r="I658" s="10">
        <v>0.90727</v>
      </c>
      <c r="J658" s="10">
        <v>123.25872</v>
      </c>
      <c r="K658" s="10" t="s">
        <v>7465</v>
      </c>
      <c r="L658" s="10" t="s">
        <v>7465</v>
      </c>
      <c r="M658" s="10" t="s">
        <v>7465</v>
      </c>
      <c r="N658" s="14">
        <f t="shared" si="342"/>
        <v>0</v>
      </c>
      <c r="O658" s="15" t="e">
        <f t="shared" si="343"/>
        <v>#VALUE!</v>
      </c>
      <c r="P658" s="15" t="e">
        <f t="shared" si="344"/>
        <v>#VALUE!</v>
      </c>
      <c r="Q658" s="17" t="e">
        <f>VLOOKUP($A658,'DATA PENGUKURAN GARDU'!$A:$BS,42,0)</f>
        <v>#N/A</v>
      </c>
      <c r="R658" s="18" t="e">
        <f t="shared" si="345"/>
        <v>#N/A</v>
      </c>
      <c r="S658" s="17" t="e">
        <f>VLOOKUP($A658,'DATA PENGUKURAN GARDU'!$A:$BS,44,0)</f>
        <v>#N/A</v>
      </c>
      <c r="T658" s="18" t="e">
        <f t="shared" si="346"/>
        <v>#N/A</v>
      </c>
      <c r="U658" s="17" t="e">
        <f>VLOOKUP($A658,'DATA PENGUKURAN GARDU'!$A:$BS,46,0)</f>
        <v>#N/A</v>
      </c>
      <c r="V658" s="18" t="e">
        <f t="shared" si="347"/>
        <v>#N/A</v>
      </c>
      <c r="W658" s="17" t="e">
        <f>VLOOKUP($A658,'DATA PENGUKURAN GARDU'!$A:$BS,48,0)</f>
        <v>#N/A</v>
      </c>
      <c r="X658" s="17" t="e">
        <f>VLOOKUP($A658,'DATA PENGUKURAN GARDU'!$A:$BS,53,0)</f>
        <v>#N/A</v>
      </c>
      <c r="Y658" s="17" t="e">
        <f>VLOOKUP($A658,'DATA PENGUKURAN GARDU'!$A:$BS,54,0)</f>
        <v>#N/A</v>
      </c>
      <c r="Z658" s="17" t="e">
        <f>VLOOKUP($A658,'DATA PENGUKURAN GARDU'!$A:$BS,55,0)</f>
        <v>#N/A</v>
      </c>
      <c r="AA658" s="20" t="e">
        <f>VLOOKUP($B658,'DATA PENGUKURAN GARDU'!$A:$BS,42,0)</f>
        <v>#N/A</v>
      </c>
      <c r="AB658" s="21" t="e">
        <f t="shared" si="348"/>
        <v>#N/A</v>
      </c>
      <c r="AC658" s="20" t="e">
        <f>VLOOKUP($B658,'DATA PENGUKURAN GARDU'!$A:$BS,44,0)</f>
        <v>#N/A</v>
      </c>
      <c r="AD658" s="21" t="e">
        <f t="shared" si="349"/>
        <v>#N/A</v>
      </c>
      <c r="AE658" s="20" t="e">
        <f>VLOOKUP($B658,'DATA PENGUKURAN GARDU'!$A:$BS,46,0)</f>
        <v>#N/A</v>
      </c>
      <c r="AF658" s="21" t="e">
        <f t="shared" si="350"/>
        <v>#N/A</v>
      </c>
      <c r="AG658" s="20" t="e">
        <f>VLOOKUP($B658,'DATA PENGUKURAN GARDU'!$A:$BS,46,0)</f>
        <v>#N/A</v>
      </c>
      <c r="AH658" s="20" t="e">
        <f>VLOOKUP($B658,'DATA PENGUKURAN GARDU'!$A:$BS,53,0)</f>
        <v>#N/A</v>
      </c>
      <c r="AI658" s="20" t="e">
        <f>VLOOKUP($B658,'DATA PENGUKURAN GARDU'!$A:$BS,54,0)</f>
        <v>#N/A</v>
      </c>
      <c r="AJ658" s="17" t="e">
        <f>VLOOKUP($C658,'DATA PENGUKURAN GARDU'!$A:$BS,42,0)</f>
        <v>#N/A</v>
      </c>
      <c r="AK658" s="23" t="e">
        <f t="shared" si="351"/>
        <v>#N/A</v>
      </c>
      <c r="AL658" s="17" t="e">
        <f>VLOOKUP($C658,'DATA PENGUKURAN GARDU'!$A:$BS,44,0)</f>
        <v>#N/A</v>
      </c>
      <c r="AM658" s="23" t="e">
        <f t="shared" si="352"/>
        <v>#N/A</v>
      </c>
      <c r="AN658" s="17" t="e">
        <f>VLOOKUP($C658,'DATA PENGUKURAN GARDU'!$A:$BS,46,0)</f>
        <v>#N/A</v>
      </c>
      <c r="AO658" s="23" t="e">
        <f t="shared" si="353"/>
        <v>#N/A</v>
      </c>
      <c r="AP658" s="17" t="e">
        <f>VLOOKUP($C658,'DATA PENGUKURAN GARDU'!$A:$BS,46,0)</f>
        <v>#N/A</v>
      </c>
      <c r="AQ658" s="17" t="e">
        <f>VLOOKUP($C658,'DATA PENGUKURAN GARDU'!$A:$BS,53,0)</f>
        <v>#N/A</v>
      </c>
      <c r="AR658" s="17" t="e">
        <f>VLOOKUP($C658,'DATA PENGUKURAN GARDU'!$A:$BS,54,0)</f>
        <v>#N/A</v>
      </c>
      <c r="AS658" s="20" t="e">
        <f>VLOOKUP($D658,'DATA PENGUKURAN GARDU'!$A:$BS,42,0)</f>
        <v>#N/A</v>
      </c>
      <c r="AT658" s="21" t="e">
        <f t="shared" si="354"/>
        <v>#N/A</v>
      </c>
      <c r="AU658" s="20" t="e">
        <f>VLOOKUP($D658,'DATA PENGUKURAN GARDU'!$A:$BS,44,0)</f>
        <v>#N/A</v>
      </c>
      <c r="AV658" s="21" t="e">
        <f t="shared" si="355"/>
        <v>#N/A</v>
      </c>
      <c r="AW658" s="20" t="e">
        <f>VLOOKUP($D658,'DATA PENGUKURAN GARDU'!$A:$BS,46,0)</f>
        <v>#N/A</v>
      </c>
      <c r="AX658" s="21" t="e">
        <f t="shared" si="356"/>
        <v>#N/A</v>
      </c>
      <c r="AY658" s="20" t="e">
        <f>VLOOKUP($D658,'DATA PENGUKURAN GARDU'!$A:$BS,46,0)</f>
        <v>#N/A</v>
      </c>
      <c r="AZ658" s="20" t="e">
        <f>VLOOKUP($D658,'DATA PENGUKURAN GARDU'!$A:$BS,53,0)</f>
        <v>#N/A</v>
      </c>
      <c r="BA658" s="20" t="e">
        <f>VLOOKUP($D658,'DATA PENGUKURAN GARDU'!$A:$BS,54,0)</f>
        <v>#N/A</v>
      </c>
      <c r="BB658" s="17" t="e">
        <f>VLOOKUP($E658,'DATA PENGUKURAN GARDU'!$A:$BS,42,0)</f>
        <v>#N/A</v>
      </c>
      <c r="BC658" s="23" t="e">
        <f t="shared" si="357"/>
        <v>#N/A</v>
      </c>
      <c r="BD658" s="17" t="e">
        <f>VLOOKUP($E658,'DATA PENGUKURAN GARDU'!$A:$BS,44,0)</f>
        <v>#N/A</v>
      </c>
      <c r="BE658" s="23" t="e">
        <f t="shared" si="358"/>
        <v>#N/A</v>
      </c>
      <c r="BF658" s="17" t="e">
        <f>VLOOKUP($E658,'DATA PENGUKURAN GARDU'!$A:$BS,46,0)</f>
        <v>#N/A</v>
      </c>
      <c r="BG658" s="23" t="e">
        <f t="shared" si="359"/>
        <v>#N/A</v>
      </c>
      <c r="BH658" s="17" t="e">
        <f>VLOOKUP($E658,'DATA PENGUKURAN GARDU'!$A:$BS,46,0)</f>
        <v>#N/A</v>
      </c>
      <c r="BI658" s="17" t="e">
        <f>VLOOKUP($E658,'DATA PENGUKURAN GARDU'!$A:$BS,53,0)</f>
        <v>#N/A</v>
      </c>
      <c r="BJ658" s="17" t="e">
        <f>VLOOKUP($E658,'DATA PENGUKURAN GARDU'!$A:$BS,54,0)</f>
        <v>#N/A</v>
      </c>
      <c r="BK658" s="20" t="e">
        <f t="shared" si="360"/>
        <v>#N/A</v>
      </c>
      <c r="BL658" s="20" t="e">
        <f t="shared" si="361"/>
        <v>#N/A</v>
      </c>
      <c r="BM658" s="20" t="e">
        <f t="shared" si="362"/>
        <v>#N/A</v>
      </c>
      <c r="BN658" s="25" t="e">
        <f t="shared" si="363"/>
        <v>#N/A</v>
      </c>
      <c r="BO658" s="26" t="str">
        <f t="shared" si="364"/>
        <v>0</v>
      </c>
      <c r="BP658" s="21" t="e">
        <f t="shared" si="365"/>
        <v>#VALUE!</v>
      </c>
      <c r="BQ658" s="20" t="e">
        <f t="shared" si="366"/>
        <v>#N/A</v>
      </c>
      <c r="BR658" s="20" t="e">
        <v>#N/A</v>
      </c>
      <c r="BS658" s="9" t="e">
        <v>#N/A</v>
      </c>
      <c r="BT658" s="2" t="e">
        <f t="shared" si="367"/>
        <v>#VALUE!</v>
      </c>
      <c r="BU658" s="2" t="e">
        <f t="shared" si="335"/>
        <v>#N/A</v>
      </c>
      <c r="BV658" s="2" t="e">
        <f t="shared" si="336"/>
        <v>#N/A</v>
      </c>
    </row>
    <row r="659" s="2" customFormat="1" ht="22.95" customHeight="1" spans="1:74">
      <c r="A659" s="9" t="str">
        <f t="shared" si="337"/>
        <v>BB 175Induk</v>
      </c>
      <c r="B659" s="9" t="str">
        <f t="shared" si="338"/>
        <v>BB 175jurusan 1</v>
      </c>
      <c r="C659" s="9" t="str">
        <f t="shared" si="339"/>
        <v>BB 175jurusan 2</v>
      </c>
      <c r="D659" s="9" t="str">
        <f t="shared" si="340"/>
        <v>BB 175jurusan 3</v>
      </c>
      <c r="E659" s="9" t="str">
        <f t="shared" si="341"/>
        <v>BB 175jurusan 4</v>
      </c>
      <c r="F659" s="10" t="s">
        <v>672</v>
      </c>
      <c r="G659" s="10" t="s">
        <v>4</v>
      </c>
      <c r="H659" s="10" t="s">
        <v>829</v>
      </c>
      <c r="I659" s="10">
        <v>0.9133</v>
      </c>
      <c r="J659" s="10">
        <v>123.14427</v>
      </c>
      <c r="K659" s="10" t="s">
        <v>7465</v>
      </c>
      <c r="L659" s="10" t="s">
        <v>7465</v>
      </c>
      <c r="M659" s="10" t="s">
        <v>7465</v>
      </c>
      <c r="N659" s="14">
        <f t="shared" si="342"/>
        <v>0</v>
      </c>
      <c r="O659" s="15" t="e">
        <f t="shared" si="343"/>
        <v>#VALUE!</v>
      </c>
      <c r="P659" s="15" t="e">
        <f t="shared" si="344"/>
        <v>#VALUE!</v>
      </c>
      <c r="Q659" s="17" t="e">
        <f>VLOOKUP($A659,'DATA PENGUKURAN GARDU'!$A:$BS,42,0)</f>
        <v>#N/A</v>
      </c>
      <c r="R659" s="18" t="e">
        <f t="shared" si="345"/>
        <v>#N/A</v>
      </c>
      <c r="S659" s="17" t="e">
        <f>VLOOKUP($A659,'DATA PENGUKURAN GARDU'!$A:$BS,44,0)</f>
        <v>#N/A</v>
      </c>
      <c r="T659" s="18" t="e">
        <f t="shared" si="346"/>
        <v>#N/A</v>
      </c>
      <c r="U659" s="17" t="e">
        <f>VLOOKUP($A659,'DATA PENGUKURAN GARDU'!$A:$BS,46,0)</f>
        <v>#N/A</v>
      </c>
      <c r="V659" s="18" t="e">
        <f t="shared" si="347"/>
        <v>#N/A</v>
      </c>
      <c r="W659" s="17" t="e">
        <f>VLOOKUP($A659,'DATA PENGUKURAN GARDU'!$A:$BS,48,0)</f>
        <v>#N/A</v>
      </c>
      <c r="X659" s="17" t="e">
        <f>VLOOKUP($A659,'DATA PENGUKURAN GARDU'!$A:$BS,53,0)</f>
        <v>#N/A</v>
      </c>
      <c r="Y659" s="17" t="e">
        <f>VLOOKUP($A659,'DATA PENGUKURAN GARDU'!$A:$BS,54,0)</f>
        <v>#N/A</v>
      </c>
      <c r="Z659" s="17" t="e">
        <f>VLOOKUP($A659,'DATA PENGUKURAN GARDU'!$A:$BS,55,0)</f>
        <v>#N/A</v>
      </c>
      <c r="AA659" s="20" t="e">
        <f>VLOOKUP($B659,'DATA PENGUKURAN GARDU'!$A:$BS,42,0)</f>
        <v>#N/A</v>
      </c>
      <c r="AB659" s="21" t="e">
        <f t="shared" si="348"/>
        <v>#N/A</v>
      </c>
      <c r="AC659" s="20" t="e">
        <f>VLOOKUP($B659,'DATA PENGUKURAN GARDU'!$A:$BS,44,0)</f>
        <v>#N/A</v>
      </c>
      <c r="AD659" s="21" t="e">
        <f t="shared" si="349"/>
        <v>#N/A</v>
      </c>
      <c r="AE659" s="20" t="e">
        <f>VLOOKUP($B659,'DATA PENGUKURAN GARDU'!$A:$BS,46,0)</f>
        <v>#N/A</v>
      </c>
      <c r="AF659" s="21" t="e">
        <f t="shared" si="350"/>
        <v>#N/A</v>
      </c>
      <c r="AG659" s="20" t="e">
        <f>VLOOKUP($B659,'DATA PENGUKURAN GARDU'!$A:$BS,46,0)</f>
        <v>#N/A</v>
      </c>
      <c r="AH659" s="20" t="e">
        <f>VLOOKUP($B659,'DATA PENGUKURAN GARDU'!$A:$BS,53,0)</f>
        <v>#N/A</v>
      </c>
      <c r="AI659" s="20" t="e">
        <f>VLOOKUP($B659,'DATA PENGUKURAN GARDU'!$A:$BS,54,0)</f>
        <v>#N/A</v>
      </c>
      <c r="AJ659" s="17" t="e">
        <f>VLOOKUP($C659,'DATA PENGUKURAN GARDU'!$A:$BS,42,0)</f>
        <v>#N/A</v>
      </c>
      <c r="AK659" s="23" t="e">
        <f t="shared" si="351"/>
        <v>#N/A</v>
      </c>
      <c r="AL659" s="17" t="e">
        <f>VLOOKUP($C659,'DATA PENGUKURAN GARDU'!$A:$BS,44,0)</f>
        <v>#N/A</v>
      </c>
      <c r="AM659" s="23" t="e">
        <f t="shared" si="352"/>
        <v>#N/A</v>
      </c>
      <c r="AN659" s="17" t="e">
        <f>VLOOKUP($C659,'DATA PENGUKURAN GARDU'!$A:$BS,46,0)</f>
        <v>#N/A</v>
      </c>
      <c r="AO659" s="23" t="e">
        <f t="shared" si="353"/>
        <v>#N/A</v>
      </c>
      <c r="AP659" s="17" t="e">
        <f>VLOOKUP($C659,'DATA PENGUKURAN GARDU'!$A:$BS,46,0)</f>
        <v>#N/A</v>
      </c>
      <c r="AQ659" s="17" t="e">
        <f>VLOOKUP($C659,'DATA PENGUKURAN GARDU'!$A:$BS,53,0)</f>
        <v>#N/A</v>
      </c>
      <c r="AR659" s="17" t="e">
        <f>VLOOKUP($C659,'DATA PENGUKURAN GARDU'!$A:$BS,54,0)</f>
        <v>#N/A</v>
      </c>
      <c r="AS659" s="20" t="e">
        <f>VLOOKUP($D659,'DATA PENGUKURAN GARDU'!$A:$BS,42,0)</f>
        <v>#N/A</v>
      </c>
      <c r="AT659" s="21" t="e">
        <f t="shared" si="354"/>
        <v>#N/A</v>
      </c>
      <c r="AU659" s="20" t="e">
        <f>VLOOKUP($D659,'DATA PENGUKURAN GARDU'!$A:$BS,44,0)</f>
        <v>#N/A</v>
      </c>
      <c r="AV659" s="21" t="e">
        <f t="shared" si="355"/>
        <v>#N/A</v>
      </c>
      <c r="AW659" s="20" t="e">
        <f>VLOOKUP($D659,'DATA PENGUKURAN GARDU'!$A:$BS,46,0)</f>
        <v>#N/A</v>
      </c>
      <c r="AX659" s="21" t="e">
        <f t="shared" si="356"/>
        <v>#N/A</v>
      </c>
      <c r="AY659" s="20" t="e">
        <f>VLOOKUP($D659,'DATA PENGUKURAN GARDU'!$A:$BS,46,0)</f>
        <v>#N/A</v>
      </c>
      <c r="AZ659" s="20" t="e">
        <f>VLOOKUP($D659,'DATA PENGUKURAN GARDU'!$A:$BS,53,0)</f>
        <v>#N/A</v>
      </c>
      <c r="BA659" s="20" t="e">
        <f>VLOOKUP($D659,'DATA PENGUKURAN GARDU'!$A:$BS,54,0)</f>
        <v>#N/A</v>
      </c>
      <c r="BB659" s="17" t="e">
        <f>VLOOKUP($E659,'DATA PENGUKURAN GARDU'!$A:$BS,42,0)</f>
        <v>#N/A</v>
      </c>
      <c r="BC659" s="23" t="e">
        <f t="shared" si="357"/>
        <v>#N/A</v>
      </c>
      <c r="BD659" s="17" t="e">
        <f>VLOOKUP($E659,'DATA PENGUKURAN GARDU'!$A:$BS,44,0)</f>
        <v>#N/A</v>
      </c>
      <c r="BE659" s="23" t="e">
        <f t="shared" si="358"/>
        <v>#N/A</v>
      </c>
      <c r="BF659" s="17" t="e">
        <f>VLOOKUP($E659,'DATA PENGUKURAN GARDU'!$A:$BS,46,0)</f>
        <v>#N/A</v>
      </c>
      <c r="BG659" s="23" t="e">
        <f t="shared" si="359"/>
        <v>#N/A</v>
      </c>
      <c r="BH659" s="17" t="e">
        <f>VLOOKUP($E659,'DATA PENGUKURAN GARDU'!$A:$BS,46,0)</f>
        <v>#N/A</v>
      </c>
      <c r="BI659" s="17" t="e">
        <f>VLOOKUP($E659,'DATA PENGUKURAN GARDU'!$A:$BS,53,0)</f>
        <v>#N/A</v>
      </c>
      <c r="BJ659" s="17" t="e">
        <f>VLOOKUP($E659,'DATA PENGUKURAN GARDU'!$A:$BS,54,0)</f>
        <v>#N/A</v>
      </c>
      <c r="BK659" s="20" t="e">
        <f t="shared" si="360"/>
        <v>#N/A</v>
      </c>
      <c r="BL659" s="20" t="e">
        <f t="shared" si="361"/>
        <v>#N/A</v>
      </c>
      <c r="BM659" s="20" t="e">
        <f t="shared" si="362"/>
        <v>#N/A</v>
      </c>
      <c r="BN659" s="25" t="e">
        <f t="shared" si="363"/>
        <v>#N/A</v>
      </c>
      <c r="BO659" s="26" t="str">
        <f t="shared" si="364"/>
        <v>0</v>
      </c>
      <c r="BP659" s="21" t="e">
        <f t="shared" si="365"/>
        <v>#VALUE!</v>
      </c>
      <c r="BQ659" s="20" t="e">
        <f t="shared" si="366"/>
        <v>#N/A</v>
      </c>
      <c r="BR659" s="20" t="e">
        <v>#N/A</v>
      </c>
      <c r="BS659" s="9" t="e">
        <v>#N/A</v>
      </c>
      <c r="BT659" s="2" t="e">
        <f t="shared" si="367"/>
        <v>#VALUE!</v>
      </c>
      <c r="BU659" s="2" t="e">
        <f t="shared" si="335"/>
        <v>#N/A</v>
      </c>
      <c r="BV659" s="2" t="e">
        <f t="shared" si="336"/>
        <v>#N/A</v>
      </c>
    </row>
    <row r="660" s="2" customFormat="1" ht="22.95" customHeight="1" spans="1:74">
      <c r="A660" s="9" t="str">
        <f t="shared" si="337"/>
        <v>BB 178Induk</v>
      </c>
      <c r="B660" s="9" t="str">
        <f t="shared" si="338"/>
        <v>BB 178jurusan 1</v>
      </c>
      <c r="C660" s="9" t="str">
        <f t="shared" si="339"/>
        <v>BB 178jurusan 2</v>
      </c>
      <c r="D660" s="9" t="str">
        <f t="shared" si="340"/>
        <v>BB 178jurusan 3</v>
      </c>
      <c r="E660" s="9" t="str">
        <f t="shared" si="341"/>
        <v>BB 178jurusan 4</v>
      </c>
      <c r="F660" s="10" t="s">
        <v>491</v>
      </c>
      <c r="G660" s="10" t="s">
        <v>4</v>
      </c>
      <c r="H660" s="10" t="s">
        <v>830</v>
      </c>
      <c r="I660" s="10">
        <v>0.92092</v>
      </c>
      <c r="J660" s="10">
        <v>123.14033</v>
      </c>
      <c r="K660" s="10" t="s">
        <v>7465</v>
      </c>
      <c r="L660" s="10" t="s">
        <v>7465</v>
      </c>
      <c r="M660" s="10" t="s">
        <v>7465</v>
      </c>
      <c r="N660" s="14">
        <f t="shared" si="342"/>
        <v>0</v>
      </c>
      <c r="O660" s="15" t="e">
        <f t="shared" si="343"/>
        <v>#VALUE!</v>
      </c>
      <c r="P660" s="15" t="e">
        <f t="shared" si="344"/>
        <v>#VALUE!</v>
      </c>
      <c r="Q660" s="17" t="e">
        <f>VLOOKUP($A660,'DATA PENGUKURAN GARDU'!$A:$BS,42,0)</f>
        <v>#N/A</v>
      </c>
      <c r="R660" s="18" t="e">
        <f t="shared" si="345"/>
        <v>#N/A</v>
      </c>
      <c r="S660" s="17" t="e">
        <f>VLOOKUP($A660,'DATA PENGUKURAN GARDU'!$A:$BS,44,0)</f>
        <v>#N/A</v>
      </c>
      <c r="T660" s="18" t="e">
        <f t="shared" si="346"/>
        <v>#N/A</v>
      </c>
      <c r="U660" s="17" t="e">
        <f>VLOOKUP($A660,'DATA PENGUKURAN GARDU'!$A:$BS,46,0)</f>
        <v>#N/A</v>
      </c>
      <c r="V660" s="18" t="e">
        <f t="shared" si="347"/>
        <v>#N/A</v>
      </c>
      <c r="W660" s="17" t="e">
        <f>VLOOKUP($A660,'DATA PENGUKURAN GARDU'!$A:$BS,48,0)</f>
        <v>#N/A</v>
      </c>
      <c r="X660" s="17" t="e">
        <f>VLOOKUP($A660,'DATA PENGUKURAN GARDU'!$A:$BS,53,0)</f>
        <v>#N/A</v>
      </c>
      <c r="Y660" s="17" t="e">
        <f>VLOOKUP($A660,'DATA PENGUKURAN GARDU'!$A:$BS,54,0)</f>
        <v>#N/A</v>
      </c>
      <c r="Z660" s="17" t="e">
        <f>VLOOKUP($A660,'DATA PENGUKURAN GARDU'!$A:$BS,55,0)</f>
        <v>#N/A</v>
      </c>
      <c r="AA660" s="20" t="e">
        <f>VLOOKUP($B660,'DATA PENGUKURAN GARDU'!$A:$BS,42,0)</f>
        <v>#N/A</v>
      </c>
      <c r="AB660" s="21" t="e">
        <f t="shared" si="348"/>
        <v>#N/A</v>
      </c>
      <c r="AC660" s="20" t="e">
        <f>VLOOKUP($B660,'DATA PENGUKURAN GARDU'!$A:$BS,44,0)</f>
        <v>#N/A</v>
      </c>
      <c r="AD660" s="21" t="e">
        <f t="shared" si="349"/>
        <v>#N/A</v>
      </c>
      <c r="AE660" s="20" t="e">
        <f>VLOOKUP($B660,'DATA PENGUKURAN GARDU'!$A:$BS,46,0)</f>
        <v>#N/A</v>
      </c>
      <c r="AF660" s="21" t="e">
        <f t="shared" si="350"/>
        <v>#N/A</v>
      </c>
      <c r="AG660" s="20" t="e">
        <f>VLOOKUP($B660,'DATA PENGUKURAN GARDU'!$A:$BS,46,0)</f>
        <v>#N/A</v>
      </c>
      <c r="AH660" s="20" t="e">
        <f>VLOOKUP($B660,'DATA PENGUKURAN GARDU'!$A:$BS,53,0)</f>
        <v>#N/A</v>
      </c>
      <c r="AI660" s="20" t="e">
        <f>VLOOKUP($B660,'DATA PENGUKURAN GARDU'!$A:$BS,54,0)</f>
        <v>#N/A</v>
      </c>
      <c r="AJ660" s="17" t="e">
        <f>VLOOKUP($C660,'DATA PENGUKURAN GARDU'!$A:$BS,42,0)</f>
        <v>#N/A</v>
      </c>
      <c r="AK660" s="23" t="e">
        <f t="shared" si="351"/>
        <v>#N/A</v>
      </c>
      <c r="AL660" s="17" t="e">
        <f>VLOOKUP($C660,'DATA PENGUKURAN GARDU'!$A:$BS,44,0)</f>
        <v>#N/A</v>
      </c>
      <c r="AM660" s="23" t="e">
        <f t="shared" si="352"/>
        <v>#N/A</v>
      </c>
      <c r="AN660" s="17" t="e">
        <f>VLOOKUP($C660,'DATA PENGUKURAN GARDU'!$A:$BS,46,0)</f>
        <v>#N/A</v>
      </c>
      <c r="AO660" s="23" t="e">
        <f t="shared" si="353"/>
        <v>#N/A</v>
      </c>
      <c r="AP660" s="17" t="e">
        <f>VLOOKUP($C660,'DATA PENGUKURAN GARDU'!$A:$BS,46,0)</f>
        <v>#N/A</v>
      </c>
      <c r="AQ660" s="17" t="e">
        <f>VLOOKUP($C660,'DATA PENGUKURAN GARDU'!$A:$BS,53,0)</f>
        <v>#N/A</v>
      </c>
      <c r="AR660" s="17" t="e">
        <f>VLOOKUP($C660,'DATA PENGUKURAN GARDU'!$A:$BS,54,0)</f>
        <v>#N/A</v>
      </c>
      <c r="AS660" s="20" t="e">
        <f>VLOOKUP($D660,'DATA PENGUKURAN GARDU'!$A:$BS,42,0)</f>
        <v>#N/A</v>
      </c>
      <c r="AT660" s="21" t="e">
        <f t="shared" si="354"/>
        <v>#N/A</v>
      </c>
      <c r="AU660" s="20" t="e">
        <f>VLOOKUP($D660,'DATA PENGUKURAN GARDU'!$A:$BS,44,0)</f>
        <v>#N/A</v>
      </c>
      <c r="AV660" s="21" t="e">
        <f t="shared" si="355"/>
        <v>#N/A</v>
      </c>
      <c r="AW660" s="20" t="e">
        <f>VLOOKUP($D660,'DATA PENGUKURAN GARDU'!$A:$BS,46,0)</f>
        <v>#N/A</v>
      </c>
      <c r="AX660" s="21" t="e">
        <f t="shared" si="356"/>
        <v>#N/A</v>
      </c>
      <c r="AY660" s="20" t="e">
        <f>VLOOKUP($D660,'DATA PENGUKURAN GARDU'!$A:$BS,46,0)</f>
        <v>#N/A</v>
      </c>
      <c r="AZ660" s="20" t="e">
        <f>VLOOKUP($D660,'DATA PENGUKURAN GARDU'!$A:$BS,53,0)</f>
        <v>#N/A</v>
      </c>
      <c r="BA660" s="20" t="e">
        <f>VLOOKUP($D660,'DATA PENGUKURAN GARDU'!$A:$BS,54,0)</f>
        <v>#N/A</v>
      </c>
      <c r="BB660" s="17" t="e">
        <f>VLOOKUP($E660,'DATA PENGUKURAN GARDU'!$A:$BS,42,0)</f>
        <v>#N/A</v>
      </c>
      <c r="BC660" s="23" t="e">
        <f t="shared" si="357"/>
        <v>#N/A</v>
      </c>
      <c r="BD660" s="17" t="e">
        <f>VLOOKUP($E660,'DATA PENGUKURAN GARDU'!$A:$BS,44,0)</f>
        <v>#N/A</v>
      </c>
      <c r="BE660" s="23" t="e">
        <f t="shared" si="358"/>
        <v>#N/A</v>
      </c>
      <c r="BF660" s="17" t="e">
        <f>VLOOKUP($E660,'DATA PENGUKURAN GARDU'!$A:$BS,46,0)</f>
        <v>#N/A</v>
      </c>
      <c r="BG660" s="23" t="e">
        <f t="shared" si="359"/>
        <v>#N/A</v>
      </c>
      <c r="BH660" s="17" t="e">
        <f>VLOOKUP($E660,'DATA PENGUKURAN GARDU'!$A:$BS,46,0)</f>
        <v>#N/A</v>
      </c>
      <c r="BI660" s="17" t="e">
        <f>VLOOKUP($E660,'DATA PENGUKURAN GARDU'!$A:$BS,53,0)</f>
        <v>#N/A</v>
      </c>
      <c r="BJ660" s="17" t="e">
        <f>VLOOKUP($E660,'DATA PENGUKURAN GARDU'!$A:$BS,54,0)</f>
        <v>#N/A</v>
      </c>
      <c r="BK660" s="20" t="e">
        <f t="shared" si="360"/>
        <v>#N/A</v>
      </c>
      <c r="BL660" s="20" t="e">
        <f t="shared" si="361"/>
        <v>#N/A</v>
      </c>
      <c r="BM660" s="20" t="e">
        <f t="shared" si="362"/>
        <v>#N/A</v>
      </c>
      <c r="BN660" s="25" t="e">
        <f t="shared" si="363"/>
        <v>#N/A</v>
      </c>
      <c r="BO660" s="26" t="str">
        <f t="shared" si="364"/>
        <v>0</v>
      </c>
      <c r="BP660" s="21" t="e">
        <f t="shared" si="365"/>
        <v>#VALUE!</v>
      </c>
      <c r="BQ660" s="20" t="e">
        <f t="shared" si="366"/>
        <v>#N/A</v>
      </c>
      <c r="BR660" s="20" t="e">
        <v>#N/A</v>
      </c>
      <c r="BS660" s="9" t="e">
        <v>#N/A</v>
      </c>
      <c r="BT660" s="2" t="e">
        <f t="shared" si="367"/>
        <v>#VALUE!</v>
      </c>
      <c r="BU660" s="2" t="e">
        <f t="shared" si="335"/>
        <v>#N/A</v>
      </c>
      <c r="BV660" s="2" t="e">
        <f t="shared" si="336"/>
        <v>#N/A</v>
      </c>
    </row>
    <row r="661" s="2" customFormat="1" ht="22.95" customHeight="1" spans="1:74">
      <c r="A661" s="9" t="str">
        <f t="shared" si="337"/>
        <v>K-145Induk</v>
      </c>
      <c r="B661" s="9" t="str">
        <f t="shared" si="338"/>
        <v>K-145jurusan 1</v>
      </c>
      <c r="C661" s="9" t="str">
        <f t="shared" si="339"/>
        <v>K-145jurusan 2</v>
      </c>
      <c r="D661" s="9" t="str">
        <f t="shared" si="340"/>
        <v>K-145jurusan 3</v>
      </c>
      <c r="E661" s="9" t="str">
        <f t="shared" si="341"/>
        <v>K-145jurusan 4</v>
      </c>
      <c r="F661" s="10" t="s">
        <v>462</v>
      </c>
      <c r="G661" s="10" t="s">
        <v>132</v>
      </c>
      <c r="H661" s="10" t="s">
        <v>831</v>
      </c>
      <c r="I661" s="10">
        <v>0.718284</v>
      </c>
      <c r="J661" s="10">
        <v>124.320953</v>
      </c>
      <c r="K661" s="10" t="s">
        <v>7465</v>
      </c>
      <c r="L661" s="10" t="s">
        <v>7465</v>
      </c>
      <c r="M661" s="10" t="s">
        <v>7465</v>
      </c>
      <c r="N661" s="14">
        <f t="shared" si="342"/>
        <v>0</v>
      </c>
      <c r="O661" s="15" t="e">
        <f t="shared" si="343"/>
        <v>#VALUE!</v>
      </c>
      <c r="P661" s="15" t="e">
        <f t="shared" si="344"/>
        <v>#VALUE!</v>
      </c>
      <c r="Q661" s="17" t="e">
        <f>VLOOKUP($A661,'DATA PENGUKURAN GARDU'!$A:$BS,42,0)</f>
        <v>#N/A</v>
      </c>
      <c r="R661" s="18" t="e">
        <f t="shared" si="345"/>
        <v>#N/A</v>
      </c>
      <c r="S661" s="17" t="e">
        <f>VLOOKUP($A661,'DATA PENGUKURAN GARDU'!$A:$BS,44,0)</f>
        <v>#N/A</v>
      </c>
      <c r="T661" s="18" t="e">
        <f t="shared" si="346"/>
        <v>#N/A</v>
      </c>
      <c r="U661" s="17" t="e">
        <f>VLOOKUP($A661,'DATA PENGUKURAN GARDU'!$A:$BS,46,0)</f>
        <v>#N/A</v>
      </c>
      <c r="V661" s="18" t="e">
        <f t="shared" si="347"/>
        <v>#N/A</v>
      </c>
      <c r="W661" s="17" t="e">
        <f>VLOOKUP($A661,'DATA PENGUKURAN GARDU'!$A:$BS,48,0)</f>
        <v>#N/A</v>
      </c>
      <c r="X661" s="17" t="e">
        <f>VLOOKUP($A661,'DATA PENGUKURAN GARDU'!$A:$BS,53,0)</f>
        <v>#N/A</v>
      </c>
      <c r="Y661" s="17" t="e">
        <f>VLOOKUP($A661,'DATA PENGUKURAN GARDU'!$A:$BS,54,0)</f>
        <v>#N/A</v>
      </c>
      <c r="Z661" s="17" t="e">
        <f>VLOOKUP($A661,'DATA PENGUKURAN GARDU'!$A:$BS,55,0)</f>
        <v>#N/A</v>
      </c>
      <c r="AA661" s="20" t="e">
        <f>VLOOKUP($B661,'DATA PENGUKURAN GARDU'!$A:$BS,42,0)</f>
        <v>#N/A</v>
      </c>
      <c r="AB661" s="21" t="e">
        <f t="shared" si="348"/>
        <v>#N/A</v>
      </c>
      <c r="AC661" s="20" t="e">
        <f>VLOOKUP($B661,'DATA PENGUKURAN GARDU'!$A:$BS,44,0)</f>
        <v>#N/A</v>
      </c>
      <c r="AD661" s="21" t="e">
        <f t="shared" si="349"/>
        <v>#N/A</v>
      </c>
      <c r="AE661" s="20" t="e">
        <f>VLOOKUP($B661,'DATA PENGUKURAN GARDU'!$A:$BS,46,0)</f>
        <v>#N/A</v>
      </c>
      <c r="AF661" s="21" t="e">
        <f t="shared" si="350"/>
        <v>#N/A</v>
      </c>
      <c r="AG661" s="20" t="e">
        <f>VLOOKUP($B661,'DATA PENGUKURAN GARDU'!$A:$BS,46,0)</f>
        <v>#N/A</v>
      </c>
      <c r="AH661" s="20" t="e">
        <f>VLOOKUP($B661,'DATA PENGUKURAN GARDU'!$A:$BS,53,0)</f>
        <v>#N/A</v>
      </c>
      <c r="AI661" s="20" t="e">
        <f>VLOOKUP($B661,'DATA PENGUKURAN GARDU'!$A:$BS,54,0)</f>
        <v>#N/A</v>
      </c>
      <c r="AJ661" s="17" t="e">
        <f>VLOOKUP($C661,'DATA PENGUKURAN GARDU'!$A:$BS,42,0)</f>
        <v>#N/A</v>
      </c>
      <c r="AK661" s="23" t="e">
        <f t="shared" si="351"/>
        <v>#N/A</v>
      </c>
      <c r="AL661" s="17" t="e">
        <f>VLOOKUP($C661,'DATA PENGUKURAN GARDU'!$A:$BS,44,0)</f>
        <v>#N/A</v>
      </c>
      <c r="AM661" s="23" t="e">
        <f t="shared" si="352"/>
        <v>#N/A</v>
      </c>
      <c r="AN661" s="17" t="e">
        <f>VLOOKUP($C661,'DATA PENGUKURAN GARDU'!$A:$BS,46,0)</f>
        <v>#N/A</v>
      </c>
      <c r="AO661" s="23" t="e">
        <f t="shared" si="353"/>
        <v>#N/A</v>
      </c>
      <c r="AP661" s="17" t="e">
        <f>VLOOKUP($C661,'DATA PENGUKURAN GARDU'!$A:$BS,46,0)</f>
        <v>#N/A</v>
      </c>
      <c r="AQ661" s="17" t="e">
        <f>VLOOKUP($C661,'DATA PENGUKURAN GARDU'!$A:$BS,53,0)</f>
        <v>#N/A</v>
      </c>
      <c r="AR661" s="17" t="e">
        <f>VLOOKUP($C661,'DATA PENGUKURAN GARDU'!$A:$BS,54,0)</f>
        <v>#N/A</v>
      </c>
      <c r="AS661" s="20" t="e">
        <f>VLOOKUP($D661,'DATA PENGUKURAN GARDU'!$A:$BS,42,0)</f>
        <v>#N/A</v>
      </c>
      <c r="AT661" s="21" t="e">
        <f t="shared" si="354"/>
        <v>#N/A</v>
      </c>
      <c r="AU661" s="20" t="e">
        <f>VLOOKUP($D661,'DATA PENGUKURAN GARDU'!$A:$BS,44,0)</f>
        <v>#N/A</v>
      </c>
      <c r="AV661" s="21" t="e">
        <f t="shared" si="355"/>
        <v>#N/A</v>
      </c>
      <c r="AW661" s="20" t="e">
        <f>VLOOKUP($D661,'DATA PENGUKURAN GARDU'!$A:$BS,46,0)</f>
        <v>#N/A</v>
      </c>
      <c r="AX661" s="21" t="e">
        <f t="shared" si="356"/>
        <v>#N/A</v>
      </c>
      <c r="AY661" s="20" t="e">
        <f>VLOOKUP($D661,'DATA PENGUKURAN GARDU'!$A:$BS,46,0)</f>
        <v>#N/A</v>
      </c>
      <c r="AZ661" s="20" t="e">
        <f>VLOOKUP($D661,'DATA PENGUKURAN GARDU'!$A:$BS,53,0)</f>
        <v>#N/A</v>
      </c>
      <c r="BA661" s="20" t="e">
        <f>VLOOKUP($D661,'DATA PENGUKURAN GARDU'!$A:$BS,54,0)</f>
        <v>#N/A</v>
      </c>
      <c r="BB661" s="17" t="e">
        <f>VLOOKUP($E661,'DATA PENGUKURAN GARDU'!$A:$BS,42,0)</f>
        <v>#N/A</v>
      </c>
      <c r="BC661" s="23" t="e">
        <f t="shared" si="357"/>
        <v>#N/A</v>
      </c>
      <c r="BD661" s="17" t="e">
        <f>VLOOKUP($E661,'DATA PENGUKURAN GARDU'!$A:$BS,44,0)</f>
        <v>#N/A</v>
      </c>
      <c r="BE661" s="23" t="e">
        <f t="shared" si="358"/>
        <v>#N/A</v>
      </c>
      <c r="BF661" s="17" t="e">
        <f>VLOOKUP($E661,'DATA PENGUKURAN GARDU'!$A:$BS,46,0)</f>
        <v>#N/A</v>
      </c>
      <c r="BG661" s="23" t="e">
        <f t="shared" si="359"/>
        <v>#N/A</v>
      </c>
      <c r="BH661" s="17" t="e">
        <f>VLOOKUP($E661,'DATA PENGUKURAN GARDU'!$A:$BS,46,0)</f>
        <v>#N/A</v>
      </c>
      <c r="BI661" s="17" t="e">
        <f>VLOOKUP($E661,'DATA PENGUKURAN GARDU'!$A:$BS,53,0)</f>
        <v>#N/A</v>
      </c>
      <c r="BJ661" s="17" t="e">
        <f>VLOOKUP($E661,'DATA PENGUKURAN GARDU'!$A:$BS,54,0)</f>
        <v>#N/A</v>
      </c>
      <c r="BK661" s="20" t="e">
        <f t="shared" si="360"/>
        <v>#N/A</v>
      </c>
      <c r="BL661" s="20" t="e">
        <f t="shared" si="361"/>
        <v>#N/A</v>
      </c>
      <c r="BM661" s="20" t="e">
        <f t="shared" si="362"/>
        <v>#N/A</v>
      </c>
      <c r="BN661" s="25" t="e">
        <f t="shared" si="363"/>
        <v>#N/A</v>
      </c>
      <c r="BO661" s="26" t="str">
        <f t="shared" si="364"/>
        <v>0</v>
      </c>
      <c r="BP661" s="21" t="e">
        <f t="shared" si="365"/>
        <v>#VALUE!</v>
      </c>
      <c r="BQ661" s="20" t="e">
        <f t="shared" si="366"/>
        <v>#N/A</v>
      </c>
      <c r="BR661" s="20" t="e">
        <v>#N/A</v>
      </c>
      <c r="BS661" s="9" t="e">
        <v>#N/A</v>
      </c>
      <c r="BT661" s="2" t="e">
        <f t="shared" si="367"/>
        <v>#VALUE!</v>
      </c>
      <c r="BU661" s="2" t="e">
        <f t="shared" si="335"/>
        <v>#N/A</v>
      </c>
      <c r="BV661" s="2" t="e">
        <f t="shared" si="336"/>
        <v>#N/A</v>
      </c>
    </row>
    <row r="662" s="2" customFormat="1" ht="22.95" customHeight="1" spans="1:74">
      <c r="A662" s="9" t="str">
        <f t="shared" si="337"/>
        <v>K-147Induk</v>
      </c>
      <c r="B662" s="9" t="str">
        <f t="shared" si="338"/>
        <v>K-147jurusan 1</v>
      </c>
      <c r="C662" s="9" t="str">
        <f t="shared" si="339"/>
        <v>K-147jurusan 2</v>
      </c>
      <c r="D662" s="9" t="str">
        <f t="shared" si="340"/>
        <v>K-147jurusan 3</v>
      </c>
      <c r="E662" s="9" t="str">
        <f t="shared" si="341"/>
        <v>K-147jurusan 4</v>
      </c>
      <c r="F662" s="10" t="s">
        <v>462</v>
      </c>
      <c r="G662" s="10" t="s">
        <v>132</v>
      </c>
      <c r="H662" s="10" t="s">
        <v>832</v>
      </c>
      <c r="I662" s="10">
        <v>0.716122</v>
      </c>
      <c r="J662" s="10">
        <v>124.324701</v>
      </c>
      <c r="K662" s="10" t="s">
        <v>7465</v>
      </c>
      <c r="L662" s="10" t="s">
        <v>7465</v>
      </c>
      <c r="M662" s="10" t="s">
        <v>7465</v>
      </c>
      <c r="N662" s="14">
        <f t="shared" si="342"/>
        <v>0</v>
      </c>
      <c r="O662" s="15" t="e">
        <f t="shared" si="343"/>
        <v>#VALUE!</v>
      </c>
      <c r="P662" s="15" t="e">
        <f t="shared" si="344"/>
        <v>#VALUE!</v>
      </c>
      <c r="Q662" s="17" t="e">
        <f>VLOOKUP($A662,'DATA PENGUKURAN GARDU'!$A:$BS,42,0)</f>
        <v>#N/A</v>
      </c>
      <c r="R662" s="18" t="e">
        <f t="shared" si="345"/>
        <v>#N/A</v>
      </c>
      <c r="S662" s="17" t="e">
        <f>VLOOKUP($A662,'DATA PENGUKURAN GARDU'!$A:$BS,44,0)</f>
        <v>#N/A</v>
      </c>
      <c r="T662" s="18" t="e">
        <f t="shared" si="346"/>
        <v>#N/A</v>
      </c>
      <c r="U662" s="17" t="e">
        <f>VLOOKUP($A662,'DATA PENGUKURAN GARDU'!$A:$BS,46,0)</f>
        <v>#N/A</v>
      </c>
      <c r="V662" s="18" t="e">
        <f t="shared" si="347"/>
        <v>#N/A</v>
      </c>
      <c r="W662" s="17" t="e">
        <f>VLOOKUP($A662,'DATA PENGUKURAN GARDU'!$A:$BS,48,0)</f>
        <v>#N/A</v>
      </c>
      <c r="X662" s="17" t="e">
        <f>VLOOKUP($A662,'DATA PENGUKURAN GARDU'!$A:$BS,53,0)</f>
        <v>#N/A</v>
      </c>
      <c r="Y662" s="17" t="e">
        <f>VLOOKUP($A662,'DATA PENGUKURAN GARDU'!$A:$BS,54,0)</f>
        <v>#N/A</v>
      </c>
      <c r="Z662" s="17" t="e">
        <f>VLOOKUP($A662,'DATA PENGUKURAN GARDU'!$A:$BS,55,0)</f>
        <v>#N/A</v>
      </c>
      <c r="AA662" s="20" t="e">
        <f>VLOOKUP($B662,'DATA PENGUKURAN GARDU'!$A:$BS,42,0)</f>
        <v>#N/A</v>
      </c>
      <c r="AB662" s="21" t="e">
        <f t="shared" si="348"/>
        <v>#N/A</v>
      </c>
      <c r="AC662" s="20" t="e">
        <f>VLOOKUP($B662,'DATA PENGUKURAN GARDU'!$A:$BS,44,0)</f>
        <v>#N/A</v>
      </c>
      <c r="AD662" s="21" t="e">
        <f t="shared" si="349"/>
        <v>#N/A</v>
      </c>
      <c r="AE662" s="20" t="e">
        <f>VLOOKUP($B662,'DATA PENGUKURAN GARDU'!$A:$BS,46,0)</f>
        <v>#N/A</v>
      </c>
      <c r="AF662" s="21" t="e">
        <f t="shared" si="350"/>
        <v>#N/A</v>
      </c>
      <c r="AG662" s="20" t="e">
        <f>VLOOKUP($B662,'DATA PENGUKURAN GARDU'!$A:$BS,46,0)</f>
        <v>#N/A</v>
      </c>
      <c r="AH662" s="20" t="e">
        <f>VLOOKUP($B662,'DATA PENGUKURAN GARDU'!$A:$BS,53,0)</f>
        <v>#N/A</v>
      </c>
      <c r="AI662" s="20" t="e">
        <f>VLOOKUP($B662,'DATA PENGUKURAN GARDU'!$A:$BS,54,0)</f>
        <v>#N/A</v>
      </c>
      <c r="AJ662" s="17" t="e">
        <f>VLOOKUP($C662,'DATA PENGUKURAN GARDU'!$A:$BS,42,0)</f>
        <v>#N/A</v>
      </c>
      <c r="AK662" s="23" t="e">
        <f t="shared" si="351"/>
        <v>#N/A</v>
      </c>
      <c r="AL662" s="17" t="e">
        <f>VLOOKUP($C662,'DATA PENGUKURAN GARDU'!$A:$BS,44,0)</f>
        <v>#N/A</v>
      </c>
      <c r="AM662" s="23" t="e">
        <f t="shared" si="352"/>
        <v>#N/A</v>
      </c>
      <c r="AN662" s="17" t="e">
        <f>VLOOKUP($C662,'DATA PENGUKURAN GARDU'!$A:$BS,46,0)</f>
        <v>#N/A</v>
      </c>
      <c r="AO662" s="23" t="e">
        <f t="shared" si="353"/>
        <v>#N/A</v>
      </c>
      <c r="AP662" s="17" t="e">
        <f>VLOOKUP($C662,'DATA PENGUKURAN GARDU'!$A:$BS,46,0)</f>
        <v>#N/A</v>
      </c>
      <c r="AQ662" s="17" t="e">
        <f>VLOOKUP($C662,'DATA PENGUKURAN GARDU'!$A:$BS,53,0)</f>
        <v>#N/A</v>
      </c>
      <c r="AR662" s="17" t="e">
        <f>VLOOKUP($C662,'DATA PENGUKURAN GARDU'!$A:$BS,54,0)</f>
        <v>#N/A</v>
      </c>
      <c r="AS662" s="20" t="e">
        <f>VLOOKUP($D662,'DATA PENGUKURAN GARDU'!$A:$BS,42,0)</f>
        <v>#N/A</v>
      </c>
      <c r="AT662" s="21" t="e">
        <f t="shared" si="354"/>
        <v>#N/A</v>
      </c>
      <c r="AU662" s="20" t="e">
        <f>VLOOKUP($D662,'DATA PENGUKURAN GARDU'!$A:$BS,44,0)</f>
        <v>#N/A</v>
      </c>
      <c r="AV662" s="21" t="e">
        <f t="shared" si="355"/>
        <v>#N/A</v>
      </c>
      <c r="AW662" s="20" t="e">
        <f>VLOOKUP($D662,'DATA PENGUKURAN GARDU'!$A:$BS,46,0)</f>
        <v>#N/A</v>
      </c>
      <c r="AX662" s="21" t="e">
        <f t="shared" si="356"/>
        <v>#N/A</v>
      </c>
      <c r="AY662" s="20" t="e">
        <f>VLOOKUP($D662,'DATA PENGUKURAN GARDU'!$A:$BS,46,0)</f>
        <v>#N/A</v>
      </c>
      <c r="AZ662" s="20" t="e">
        <f>VLOOKUP($D662,'DATA PENGUKURAN GARDU'!$A:$BS,53,0)</f>
        <v>#N/A</v>
      </c>
      <c r="BA662" s="20" t="e">
        <f>VLOOKUP($D662,'DATA PENGUKURAN GARDU'!$A:$BS,54,0)</f>
        <v>#N/A</v>
      </c>
      <c r="BB662" s="17" t="e">
        <f>VLOOKUP($E662,'DATA PENGUKURAN GARDU'!$A:$BS,42,0)</f>
        <v>#N/A</v>
      </c>
      <c r="BC662" s="23" t="e">
        <f t="shared" si="357"/>
        <v>#N/A</v>
      </c>
      <c r="BD662" s="17" t="e">
        <f>VLOOKUP($E662,'DATA PENGUKURAN GARDU'!$A:$BS,44,0)</f>
        <v>#N/A</v>
      </c>
      <c r="BE662" s="23" t="e">
        <f t="shared" si="358"/>
        <v>#N/A</v>
      </c>
      <c r="BF662" s="17" t="e">
        <f>VLOOKUP($E662,'DATA PENGUKURAN GARDU'!$A:$BS,46,0)</f>
        <v>#N/A</v>
      </c>
      <c r="BG662" s="23" t="e">
        <f t="shared" si="359"/>
        <v>#N/A</v>
      </c>
      <c r="BH662" s="17" t="e">
        <f>VLOOKUP($E662,'DATA PENGUKURAN GARDU'!$A:$BS,46,0)</f>
        <v>#N/A</v>
      </c>
      <c r="BI662" s="17" t="e">
        <f>VLOOKUP($E662,'DATA PENGUKURAN GARDU'!$A:$BS,53,0)</f>
        <v>#N/A</v>
      </c>
      <c r="BJ662" s="17" t="e">
        <f>VLOOKUP($E662,'DATA PENGUKURAN GARDU'!$A:$BS,54,0)</f>
        <v>#N/A</v>
      </c>
      <c r="BK662" s="20" t="e">
        <f t="shared" si="360"/>
        <v>#N/A</v>
      </c>
      <c r="BL662" s="20" t="e">
        <f t="shared" si="361"/>
        <v>#N/A</v>
      </c>
      <c r="BM662" s="20" t="e">
        <f t="shared" si="362"/>
        <v>#N/A</v>
      </c>
      <c r="BN662" s="25" t="e">
        <f t="shared" si="363"/>
        <v>#N/A</v>
      </c>
      <c r="BO662" s="26" t="str">
        <f t="shared" si="364"/>
        <v>0</v>
      </c>
      <c r="BP662" s="21" t="e">
        <f t="shared" si="365"/>
        <v>#VALUE!</v>
      </c>
      <c r="BQ662" s="20" t="e">
        <f t="shared" si="366"/>
        <v>#N/A</v>
      </c>
      <c r="BR662" s="20" t="e">
        <v>#N/A</v>
      </c>
      <c r="BS662" s="9" t="e">
        <v>#N/A</v>
      </c>
      <c r="BT662" s="2" t="e">
        <f t="shared" si="367"/>
        <v>#VALUE!</v>
      </c>
      <c r="BU662" s="2" t="e">
        <f t="shared" si="335"/>
        <v>#N/A</v>
      </c>
      <c r="BV662" s="2" t="e">
        <f t="shared" si="336"/>
        <v>#N/A</v>
      </c>
    </row>
    <row r="663" s="2" customFormat="1" ht="22.95" customHeight="1" spans="1:74">
      <c r="A663" s="9" t="str">
        <f t="shared" si="337"/>
        <v>K-149Induk</v>
      </c>
      <c r="B663" s="9" t="str">
        <f t="shared" si="338"/>
        <v>K-149jurusan 1</v>
      </c>
      <c r="C663" s="9" t="str">
        <f t="shared" si="339"/>
        <v>K-149jurusan 2</v>
      </c>
      <c r="D663" s="9" t="str">
        <f t="shared" si="340"/>
        <v>K-149jurusan 3</v>
      </c>
      <c r="E663" s="9" t="str">
        <f t="shared" si="341"/>
        <v>K-149jurusan 4</v>
      </c>
      <c r="F663" s="10" t="s">
        <v>462</v>
      </c>
      <c r="G663" s="10" t="s">
        <v>132</v>
      </c>
      <c r="H663" s="10" t="s">
        <v>833</v>
      </c>
      <c r="I663" s="10">
        <v>0.713862</v>
      </c>
      <c r="J663" s="10">
        <v>124.325759</v>
      </c>
      <c r="K663" s="10" t="s">
        <v>7465</v>
      </c>
      <c r="L663" s="10" t="s">
        <v>7465</v>
      </c>
      <c r="M663" s="10" t="s">
        <v>7465</v>
      </c>
      <c r="N663" s="14">
        <f t="shared" si="342"/>
        <v>0</v>
      </c>
      <c r="O663" s="15" t="e">
        <f t="shared" si="343"/>
        <v>#VALUE!</v>
      </c>
      <c r="P663" s="15" t="e">
        <f t="shared" si="344"/>
        <v>#VALUE!</v>
      </c>
      <c r="Q663" s="17" t="e">
        <f>VLOOKUP($A663,'DATA PENGUKURAN GARDU'!$A:$BS,42,0)</f>
        <v>#N/A</v>
      </c>
      <c r="R663" s="18" t="e">
        <f t="shared" si="345"/>
        <v>#N/A</v>
      </c>
      <c r="S663" s="17" t="e">
        <f>VLOOKUP($A663,'DATA PENGUKURAN GARDU'!$A:$BS,44,0)</f>
        <v>#N/A</v>
      </c>
      <c r="T663" s="18" t="e">
        <f t="shared" si="346"/>
        <v>#N/A</v>
      </c>
      <c r="U663" s="17" t="e">
        <f>VLOOKUP($A663,'DATA PENGUKURAN GARDU'!$A:$BS,46,0)</f>
        <v>#N/A</v>
      </c>
      <c r="V663" s="18" t="e">
        <f t="shared" si="347"/>
        <v>#N/A</v>
      </c>
      <c r="W663" s="17" t="e">
        <f>VLOOKUP($A663,'DATA PENGUKURAN GARDU'!$A:$BS,48,0)</f>
        <v>#N/A</v>
      </c>
      <c r="X663" s="17" t="e">
        <f>VLOOKUP($A663,'DATA PENGUKURAN GARDU'!$A:$BS,53,0)</f>
        <v>#N/A</v>
      </c>
      <c r="Y663" s="17" t="e">
        <f>VLOOKUP($A663,'DATA PENGUKURAN GARDU'!$A:$BS,54,0)</f>
        <v>#N/A</v>
      </c>
      <c r="Z663" s="17" t="e">
        <f>VLOOKUP($A663,'DATA PENGUKURAN GARDU'!$A:$BS,55,0)</f>
        <v>#N/A</v>
      </c>
      <c r="AA663" s="20" t="e">
        <f>VLOOKUP($B663,'DATA PENGUKURAN GARDU'!$A:$BS,42,0)</f>
        <v>#N/A</v>
      </c>
      <c r="AB663" s="21" t="e">
        <f t="shared" si="348"/>
        <v>#N/A</v>
      </c>
      <c r="AC663" s="20" t="e">
        <f>VLOOKUP($B663,'DATA PENGUKURAN GARDU'!$A:$BS,44,0)</f>
        <v>#N/A</v>
      </c>
      <c r="AD663" s="21" t="e">
        <f t="shared" si="349"/>
        <v>#N/A</v>
      </c>
      <c r="AE663" s="20" t="e">
        <f>VLOOKUP($B663,'DATA PENGUKURAN GARDU'!$A:$BS,46,0)</f>
        <v>#N/A</v>
      </c>
      <c r="AF663" s="21" t="e">
        <f t="shared" si="350"/>
        <v>#N/A</v>
      </c>
      <c r="AG663" s="20" t="e">
        <f>VLOOKUP($B663,'DATA PENGUKURAN GARDU'!$A:$BS,46,0)</f>
        <v>#N/A</v>
      </c>
      <c r="AH663" s="20" t="e">
        <f>VLOOKUP($B663,'DATA PENGUKURAN GARDU'!$A:$BS,53,0)</f>
        <v>#N/A</v>
      </c>
      <c r="AI663" s="20" t="e">
        <f>VLOOKUP($B663,'DATA PENGUKURAN GARDU'!$A:$BS,54,0)</f>
        <v>#N/A</v>
      </c>
      <c r="AJ663" s="17" t="e">
        <f>VLOOKUP($C663,'DATA PENGUKURAN GARDU'!$A:$BS,42,0)</f>
        <v>#N/A</v>
      </c>
      <c r="AK663" s="23" t="e">
        <f t="shared" si="351"/>
        <v>#N/A</v>
      </c>
      <c r="AL663" s="17" t="e">
        <f>VLOOKUP($C663,'DATA PENGUKURAN GARDU'!$A:$BS,44,0)</f>
        <v>#N/A</v>
      </c>
      <c r="AM663" s="23" t="e">
        <f t="shared" si="352"/>
        <v>#N/A</v>
      </c>
      <c r="AN663" s="17" t="e">
        <f>VLOOKUP($C663,'DATA PENGUKURAN GARDU'!$A:$BS,46,0)</f>
        <v>#N/A</v>
      </c>
      <c r="AO663" s="23" t="e">
        <f t="shared" si="353"/>
        <v>#N/A</v>
      </c>
      <c r="AP663" s="17" t="e">
        <f>VLOOKUP($C663,'DATA PENGUKURAN GARDU'!$A:$BS,46,0)</f>
        <v>#N/A</v>
      </c>
      <c r="AQ663" s="17" t="e">
        <f>VLOOKUP($C663,'DATA PENGUKURAN GARDU'!$A:$BS,53,0)</f>
        <v>#N/A</v>
      </c>
      <c r="AR663" s="17" t="e">
        <f>VLOOKUP($C663,'DATA PENGUKURAN GARDU'!$A:$BS,54,0)</f>
        <v>#N/A</v>
      </c>
      <c r="AS663" s="20" t="e">
        <f>VLOOKUP($D663,'DATA PENGUKURAN GARDU'!$A:$BS,42,0)</f>
        <v>#N/A</v>
      </c>
      <c r="AT663" s="21" t="e">
        <f t="shared" si="354"/>
        <v>#N/A</v>
      </c>
      <c r="AU663" s="20" t="e">
        <f>VLOOKUP($D663,'DATA PENGUKURAN GARDU'!$A:$BS,44,0)</f>
        <v>#N/A</v>
      </c>
      <c r="AV663" s="21" t="e">
        <f t="shared" si="355"/>
        <v>#N/A</v>
      </c>
      <c r="AW663" s="20" t="e">
        <f>VLOOKUP($D663,'DATA PENGUKURAN GARDU'!$A:$BS,46,0)</f>
        <v>#N/A</v>
      </c>
      <c r="AX663" s="21" t="e">
        <f t="shared" si="356"/>
        <v>#N/A</v>
      </c>
      <c r="AY663" s="20" t="e">
        <f>VLOOKUP($D663,'DATA PENGUKURAN GARDU'!$A:$BS,46,0)</f>
        <v>#N/A</v>
      </c>
      <c r="AZ663" s="20" t="e">
        <f>VLOOKUP($D663,'DATA PENGUKURAN GARDU'!$A:$BS,53,0)</f>
        <v>#N/A</v>
      </c>
      <c r="BA663" s="20" t="e">
        <f>VLOOKUP($D663,'DATA PENGUKURAN GARDU'!$A:$BS,54,0)</f>
        <v>#N/A</v>
      </c>
      <c r="BB663" s="17" t="e">
        <f>VLOOKUP($E663,'DATA PENGUKURAN GARDU'!$A:$BS,42,0)</f>
        <v>#N/A</v>
      </c>
      <c r="BC663" s="23" t="e">
        <f t="shared" si="357"/>
        <v>#N/A</v>
      </c>
      <c r="BD663" s="17" t="e">
        <f>VLOOKUP($E663,'DATA PENGUKURAN GARDU'!$A:$BS,44,0)</f>
        <v>#N/A</v>
      </c>
      <c r="BE663" s="23" t="e">
        <f t="shared" si="358"/>
        <v>#N/A</v>
      </c>
      <c r="BF663" s="17" t="e">
        <f>VLOOKUP($E663,'DATA PENGUKURAN GARDU'!$A:$BS,46,0)</f>
        <v>#N/A</v>
      </c>
      <c r="BG663" s="23" t="e">
        <f t="shared" si="359"/>
        <v>#N/A</v>
      </c>
      <c r="BH663" s="17" t="e">
        <f>VLOOKUP($E663,'DATA PENGUKURAN GARDU'!$A:$BS,46,0)</f>
        <v>#N/A</v>
      </c>
      <c r="BI663" s="17" t="e">
        <f>VLOOKUP($E663,'DATA PENGUKURAN GARDU'!$A:$BS,53,0)</f>
        <v>#N/A</v>
      </c>
      <c r="BJ663" s="17" t="e">
        <f>VLOOKUP($E663,'DATA PENGUKURAN GARDU'!$A:$BS,54,0)</f>
        <v>#N/A</v>
      </c>
      <c r="BK663" s="20" t="e">
        <f t="shared" si="360"/>
        <v>#N/A</v>
      </c>
      <c r="BL663" s="20" t="e">
        <f t="shared" si="361"/>
        <v>#N/A</v>
      </c>
      <c r="BM663" s="20" t="e">
        <f t="shared" si="362"/>
        <v>#N/A</v>
      </c>
      <c r="BN663" s="25" t="e">
        <f t="shared" si="363"/>
        <v>#N/A</v>
      </c>
      <c r="BO663" s="26" t="str">
        <f t="shared" si="364"/>
        <v>0</v>
      </c>
      <c r="BP663" s="21" t="e">
        <f t="shared" si="365"/>
        <v>#VALUE!</v>
      </c>
      <c r="BQ663" s="20" t="e">
        <f t="shared" si="366"/>
        <v>#N/A</v>
      </c>
      <c r="BR663" s="20" t="e">
        <v>#N/A</v>
      </c>
      <c r="BS663" s="9" t="e">
        <v>#N/A</v>
      </c>
      <c r="BT663" s="2" t="e">
        <f t="shared" si="367"/>
        <v>#VALUE!</v>
      </c>
      <c r="BU663" s="2" t="e">
        <f t="shared" si="335"/>
        <v>#N/A</v>
      </c>
      <c r="BV663" s="2" t="e">
        <f t="shared" si="336"/>
        <v>#N/A</v>
      </c>
    </row>
    <row r="664" s="2" customFormat="1" ht="22.95" customHeight="1" spans="1:74">
      <c r="A664" s="9" t="str">
        <f t="shared" si="337"/>
        <v>K-150Induk</v>
      </c>
      <c r="B664" s="9" t="str">
        <f t="shared" si="338"/>
        <v>K-150jurusan 1</v>
      </c>
      <c r="C664" s="9" t="str">
        <f t="shared" si="339"/>
        <v>K-150jurusan 2</v>
      </c>
      <c r="D664" s="9" t="str">
        <f t="shared" si="340"/>
        <v>K-150jurusan 3</v>
      </c>
      <c r="E664" s="9" t="str">
        <f t="shared" si="341"/>
        <v>K-150jurusan 4</v>
      </c>
      <c r="F664" s="10" t="s">
        <v>462</v>
      </c>
      <c r="G664" s="10" t="s">
        <v>132</v>
      </c>
      <c r="H664" s="10" t="s">
        <v>834</v>
      </c>
      <c r="I664" s="10">
        <v>0.712467</v>
      </c>
      <c r="J664" s="10">
        <v>124.325138</v>
      </c>
      <c r="K664" s="10" t="s">
        <v>7465</v>
      </c>
      <c r="L664" s="10" t="s">
        <v>7465</v>
      </c>
      <c r="M664" s="10" t="s">
        <v>7465</v>
      </c>
      <c r="N664" s="14">
        <f t="shared" si="342"/>
        <v>0</v>
      </c>
      <c r="O664" s="15" t="e">
        <f t="shared" si="343"/>
        <v>#VALUE!</v>
      </c>
      <c r="P664" s="15" t="e">
        <f t="shared" si="344"/>
        <v>#VALUE!</v>
      </c>
      <c r="Q664" s="17" t="e">
        <f>VLOOKUP($A664,'DATA PENGUKURAN GARDU'!$A:$BS,42,0)</f>
        <v>#N/A</v>
      </c>
      <c r="R664" s="18" t="e">
        <f t="shared" si="345"/>
        <v>#N/A</v>
      </c>
      <c r="S664" s="17" t="e">
        <f>VLOOKUP($A664,'DATA PENGUKURAN GARDU'!$A:$BS,44,0)</f>
        <v>#N/A</v>
      </c>
      <c r="T664" s="18" t="e">
        <f t="shared" si="346"/>
        <v>#N/A</v>
      </c>
      <c r="U664" s="17" t="e">
        <f>VLOOKUP($A664,'DATA PENGUKURAN GARDU'!$A:$BS,46,0)</f>
        <v>#N/A</v>
      </c>
      <c r="V664" s="18" t="e">
        <f t="shared" si="347"/>
        <v>#N/A</v>
      </c>
      <c r="W664" s="17" t="e">
        <f>VLOOKUP($A664,'DATA PENGUKURAN GARDU'!$A:$BS,48,0)</f>
        <v>#N/A</v>
      </c>
      <c r="X664" s="17" t="e">
        <f>VLOOKUP($A664,'DATA PENGUKURAN GARDU'!$A:$BS,53,0)</f>
        <v>#N/A</v>
      </c>
      <c r="Y664" s="17" t="e">
        <f>VLOOKUP($A664,'DATA PENGUKURAN GARDU'!$A:$BS,54,0)</f>
        <v>#N/A</v>
      </c>
      <c r="Z664" s="17" t="e">
        <f>VLOOKUP($A664,'DATA PENGUKURAN GARDU'!$A:$BS,55,0)</f>
        <v>#N/A</v>
      </c>
      <c r="AA664" s="20" t="e">
        <f>VLOOKUP($B664,'DATA PENGUKURAN GARDU'!$A:$BS,42,0)</f>
        <v>#N/A</v>
      </c>
      <c r="AB664" s="21" t="e">
        <f t="shared" si="348"/>
        <v>#N/A</v>
      </c>
      <c r="AC664" s="20" t="e">
        <f>VLOOKUP($B664,'DATA PENGUKURAN GARDU'!$A:$BS,44,0)</f>
        <v>#N/A</v>
      </c>
      <c r="AD664" s="21" t="e">
        <f t="shared" si="349"/>
        <v>#N/A</v>
      </c>
      <c r="AE664" s="20" t="e">
        <f>VLOOKUP($B664,'DATA PENGUKURAN GARDU'!$A:$BS,46,0)</f>
        <v>#N/A</v>
      </c>
      <c r="AF664" s="21" t="e">
        <f t="shared" si="350"/>
        <v>#N/A</v>
      </c>
      <c r="AG664" s="20" t="e">
        <f>VLOOKUP($B664,'DATA PENGUKURAN GARDU'!$A:$BS,46,0)</f>
        <v>#N/A</v>
      </c>
      <c r="AH664" s="20" t="e">
        <f>VLOOKUP($B664,'DATA PENGUKURAN GARDU'!$A:$BS,53,0)</f>
        <v>#N/A</v>
      </c>
      <c r="AI664" s="20" t="e">
        <f>VLOOKUP($B664,'DATA PENGUKURAN GARDU'!$A:$BS,54,0)</f>
        <v>#N/A</v>
      </c>
      <c r="AJ664" s="17" t="e">
        <f>VLOOKUP($C664,'DATA PENGUKURAN GARDU'!$A:$BS,42,0)</f>
        <v>#N/A</v>
      </c>
      <c r="AK664" s="23" t="e">
        <f t="shared" si="351"/>
        <v>#N/A</v>
      </c>
      <c r="AL664" s="17" t="e">
        <f>VLOOKUP($C664,'DATA PENGUKURAN GARDU'!$A:$BS,44,0)</f>
        <v>#N/A</v>
      </c>
      <c r="AM664" s="23" t="e">
        <f t="shared" si="352"/>
        <v>#N/A</v>
      </c>
      <c r="AN664" s="17" t="e">
        <f>VLOOKUP($C664,'DATA PENGUKURAN GARDU'!$A:$BS,46,0)</f>
        <v>#N/A</v>
      </c>
      <c r="AO664" s="23" t="e">
        <f t="shared" si="353"/>
        <v>#N/A</v>
      </c>
      <c r="AP664" s="17" t="e">
        <f>VLOOKUP($C664,'DATA PENGUKURAN GARDU'!$A:$BS,46,0)</f>
        <v>#N/A</v>
      </c>
      <c r="AQ664" s="17" t="e">
        <f>VLOOKUP($C664,'DATA PENGUKURAN GARDU'!$A:$BS,53,0)</f>
        <v>#N/A</v>
      </c>
      <c r="AR664" s="17" t="e">
        <f>VLOOKUP($C664,'DATA PENGUKURAN GARDU'!$A:$BS,54,0)</f>
        <v>#N/A</v>
      </c>
      <c r="AS664" s="20" t="e">
        <f>VLOOKUP($D664,'DATA PENGUKURAN GARDU'!$A:$BS,42,0)</f>
        <v>#N/A</v>
      </c>
      <c r="AT664" s="21" t="e">
        <f t="shared" si="354"/>
        <v>#N/A</v>
      </c>
      <c r="AU664" s="20" t="e">
        <f>VLOOKUP($D664,'DATA PENGUKURAN GARDU'!$A:$BS,44,0)</f>
        <v>#N/A</v>
      </c>
      <c r="AV664" s="21" t="e">
        <f t="shared" si="355"/>
        <v>#N/A</v>
      </c>
      <c r="AW664" s="20" t="e">
        <f>VLOOKUP($D664,'DATA PENGUKURAN GARDU'!$A:$BS,46,0)</f>
        <v>#N/A</v>
      </c>
      <c r="AX664" s="21" t="e">
        <f t="shared" si="356"/>
        <v>#N/A</v>
      </c>
      <c r="AY664" s="20" t="e">
        <f>VLOOKUP($D664,'DATA PENGUKURAN GARDU'!$A:$BS,46,0)</f>
        <v>#N/A</v>
      </c>
      <c r="AZ664" s="20" t="e">
        <f>VLOOKUP($D664,'DATA PENGUKURAN GARDU'!$A:$BS,53,0)</f>
        <v>#N/A</v>
      </c>
      <c r="BA664" s="20" t="e">
        <f>VLOOKUP($D664,'DATA PENGUKURAN GARDU'!$A:$BS,54,0)</f>
        <v>#N/A</v>
      </c>
      <c r="BB664" s="17" t="e">
        <f>VLOOKUP($E664,'DATA PENGUKURAN GARDU'!$A:$BS,42,0)</f>
        <v>#N/A</v>
      </c>
      <c r="BC664" s="23" t="e">
        <f t="shared" si="357"/>
        <v>#N/A</v>
      </c>
      <c r="BD664" s="17" t="e">
        <f>VLOOKUP($E664,'DATA PENGUKURAN GARDU'!$A:$BS,44,0)</f>
        <v>#N/A</v>
      </c>
      <c r="BE664" s="23" t="e">
        <f t="shared" si="358"/>
        <v>#N/A</v>
      </c>
      <c r="BF664" s="17" t="e">
        <f>VLOOKUP($E664,'DATA PENGUKURAN GARDU'!$A:$BS,46,0)</f>
        <v>#N/A</v>
      </c>
      <c r="BG664" s="23" t="e">
        <f t="shared" si="359"/>
        <v>#N/A</v>
      </c>
      <c r="BH664" s="17" t="e">
        <f>VLOOKUP($E664,'DATA PENGUKURAN GARDU'!$A:$BS,46,0)</f>
        <v>#N/A</v>
      </c>
      <c r="BI664" s="17" t="e">
        <f>VLOOKUP($E664,'DATA PENGUKURAN GARDU'!$A:$BS,53,0)</f>
        <v>#N/A</v>
      </c>
      <c r="BJ664" s="17" t="e">
        <f>VLOOKUP($E664,'DATA PENGUKURAN GARDU'!$A:$BS,54,0)</f>
        <v>#N/A</v>
      </c>
      <c r="BK664" s="20" t="e">
        <f t="shared" si="360"/>
        <v>#N/A</v>
      </c>
      <c r="BL664" s="20" t="e">
        <f t="shared" si="361"/>
        <v>#N/A</v>
      </c>
      <c r="BM664" s="20" t="e">
        <f t="shared" si="362"/>
        <v>#N/A</v>
      </c>
      <c r="BN664" s="25" t="e">
        <f t="shared" si="363"/>
        <v>#N/A</v>
      </c>
      <c r="BO664" s="26" t="str">
        <f t="shared" si="364"/>
        <v>0</v>
      </c>
      <c r="BP664" s="21" t="e">
        <f t="shared" si="365"/>
        <v>#VALUE!</v>
      </c>
      <c r="BQ664" s="20" t="e">
        <f t="shared" si="366"/>
        <v>#N/A</v>
      </c>
      <c r="BR664" s="20" t="e">
        <v>#N/A</v>
      </c>
      <c r="BS664" s="9" t="e">
        <v>#N/A</v>
      </c>
      <c r="BT664" s="2" t="e">
        <f t="shared" si="367"/>
        <v>#VALUE!</v>
      </c>
      <c r="BU664" s="2" t="e">
        <f t="shared" si="335"/>
        <v>#N/A</v>
      </c>
      <c r="BV664" s="2" t="e">
        <f t="shared" si="336"/>
        <v>#N/A</v>
      </c>
    </row>
    <row r="665" s="2" customFormat="1" ht="22.95" customHeight="1" spans="1:74">
      <c r="A665" s="9" t="str">
        <f t="shared" si="337"/>
        <v>BB 105Induk</v>
      </c>
      <c r="B665" s="9" t="str">
        <f t="shared" si="338"/>
        <v>BB 105jurusan 1</v>
      </c>
      <c r="C665" s="9" t="str">
        <f t="shared" si="339"/>
        <v>BB 105jurusan 2</v>
      </c>
      <c r="D665" s="9" t="str">
        <f t="shared" si="340"/>
        <v>BB 105jurusan 3</v>
      </c>
      <c r="E665" s="9" t="str">
        <f t="shared" si="341"/>
        <v>BB 105jurusan 4</v>
      </c>
      <c r="F665" s="10" t="s">
        <v>451</v>
      </c>
      <c r="G665" s="10" t="s">
        <v>4</v>
      </c>
      <c r="H665" s="10" t="s">
        <v>835</v>
      </c>
      <c r="I665" s="10">
        <v>0.88443</v>
      </c>
      <c r="J665" s="10">
        <v>123.48472</v>
      </c>
      <c r="K665" s="10" t="s">
        <v>7465</v>
      </c>
      <c r="L665" s="10" t="s">
        <v>7465</v>
      </c>
      <c r="M665" s="10" t="s">
        <v>7465</v>
      </c>
      <c r="N665" s="14">
        <f t="shared" si="342"/>
        <v>0</v>
      </c>
      <c r="O665" s="15" t="e">
        <f t="shared" si="343"/>
        <v>#VALUE!</v>
      </c>
      <c r="P665" s="15" t="e">
        <f t="shared" si="344"/>
        <v>#VALUE!</v>
      </c>
      <c r="Q665" s="17" t="e">
        <f>VLOOKUP($A665,'DATA PENGUKURAN GARDU'!$A:$BS,42,0)</f>
        <v>#N/A</v>
      </c>
      <c r="R665" s="18" t="e">
        <f t="shared" si="345"/>
        <v>#N/A</v>
      </c>
      <c r="S665" s="17" t="e">
        <f>VLOOKUP($A665,'DATA PENGUKURAN GARDU'!$A:$BS,44,0)</f>
        <v>#N/A</v>
      </c>
      <c r="T665" s="18" t="e">
        <f t="shared" si="346"/>
        <v>#N/A</v>
      </c>
      <c r="U665" s="17" t="e">
        <f>VLOOKUP($A665,'DATA PENGUKURAN GARDU'!$A:$BS,46,0)</f>
        <v>#N/A</v>
      </c>
      <c r="V665" s="18" t="e">
        <f t="shared" si="347"/>
        <v>#N/A</v>
      </c>
      <c r="W665" s="17" t="e">
        <f>VLOOKUP($A665,'DATA PENGUKURAN GARDU'!$A:$BS,48,0)</f>
        <v>#N/A</v>
      </c>
      <c r="X665" s="17" t="e">
        <f>VLOOKUP($A665,'DATA PENGUKURAN GARDU'!$A:$BS,53,0)</f>
        <v>#N/A</v>
      </c>
      <c r="Y665" s="17" t="e">
        <f>VLOOKUP($A665,'DATA PENGUKURAN GARDU'!$A:$BS,54,0)</f>
        <v>#N/A</v>
      </c>
      <c r="Z665" s="17" t="e">
        <f>VLOOKUP($A665,'DATA PENGUKURAN GARDU'!$A:$BS,55,0)</f>
        <v>#N/A</v>
      </c>
      <c r="AA665" s="20" t="e">
        <f>VLOOKUP($B665,'DATA PENGUKURAN GARDU'!$A:$BS,42,0)</f>
        <v>#N/A</v>
      </c>
      <c r="AB665" s="21" t="e">
        <f t="shared" si="348"/>
        <v>#N/A</v>
      </c>
      <c r="AC665" s="20" t="e">
        <f>VLOOKUP($B665,'DATA PENGUKURAN GARDU'!$A:$BS,44,0)</f>
        <v>#N/A</v>
      </c>
      <c r="AD665" s="21" t="e">
        <f t="shared" si="349"/>
        <v>#N/A</v>
      </c>
      <c r="AE665" s="20" t="e">
        <f>VLOOKUP($B665,'DATA PENGUKURAN GARDU'!$A:$BS,46,0)</f>
        <v>#N/A</v>
      </c>
      <c r="AF665" s="21" t="e">
        <f t="shared" si="350"/>
        <v>#N/A</v>
      </c>
      <c r="AG665" s="20" t="e">
        <f>VLOOKUP($B665,'DATA PENGUKURAN GARDU'!$A:$BS,46,0)</f>
        <v>#N/A</v>
      </c>
      <c r="AH665" s="20" t="e">
        <f>VLOOKUP($B665,'DATA PENGUKURAN GARDU'!$A:$BS,53,0)</f>
        <v>#N/A</v>
      </c>
      <c r="AI665" s="20" t="e">
        <f>VLOOKUP($B665,'DATA PENGUKURAN GARDU'!$A:$BS,54,0)</f>
        <v>#N/A</v>
      </c>
      <c r="AJ665" s="17" t="e">
        <f>VLOOKUP($C665,'DATA PENGUKURAN GARDU'!$A:$BS,42,0)</f>
        <v>#N/A</v>
      </c>
      <c r="AK665" s="23" t="e">
        <f t="shared" si="351"/>
        <v>#N/A</v>
      </c>
      <c r="AL665" s="17" t="e">
        <f>VLOOKUP($C665,'DATA PENGUKURAN GARDU'!$A:$BS,44,0)</f>
        <v>#N/A</v>
      </c>
      <c r="AM665" s="23" t="e">
        <f t="shared" si="352"/>
        <v>#N/A</v>
      </c>
      <c r="AN665" s="17" t="e">
        <f>VLOOKUP($C665,'DATA PENGUKURAN GARDU'!$A:$BS,46,0)</f>
        <v>#N/A</v>
      </c>
      <c r="AO665" s="23" t="e">
        <f t="shared" si="353"/>
        <v>#N/A</v>
      </c>
      <c r="AP665" s="17" t="e">
        <f>VLOOKUP($C665,'DATA PENGUKURAN GARDU'!$A:$BS,46,0)</f>
        <v>#N/A</v>
      </c>
      <c r="AQ665" s="17" t="e">
        <f>VLOOKUP($C665,'DATA PENGUKURAN GARDU'!$A:$BS,53,0)</f>
        <v>#N/A</v>
      </c>
      <c r="AR665" s="17" t="e">
        <f>VLOOKUP($C665,'DATA PENGUKURAN GARDU'!$A:$BS,54,0)</f>
        <v>#N/A</v>
      </c>
      <c r="AS665" s="20" t="e">
        <f>VLOOKUP($D665,'DATA PENGUKURAN GARDU'!$A:$BS,42,0)</f>
        <v>#N/A</v>
      </c>
      <c r="AT665" s="21" t="e">
        <f t="shared" si="354"/>
        <v>#N/A</v>
      </c>
      <c r="AU665" s="20" t="e">
        <f>VLOOKUP($D665,'DATA PENGUKURAN GARDU'!$A:$BS,44,0)</f>
        <v>#N/A</v>
      </c>
      <c r="AV665" s="21" t="e">
        <f t="shared" si="355"/>
        <v>#N/A</v>
      </c>
      <c r="AW665" s="20" t="e">
        <f>VLOOKUP($D665,'DATA PENGUKURAN GARDU'!$A:$BS,46,0)</f>
        <v>#N/A</v>
      </c>
      <c r="AX665" s="21" t="e">
        <f t="shared" si="356"/>
        <v>#N/A</v>
      </c>
      <c r="AY665" s="20" t="e">
        <f>VLOOKUP($D665,'DATA PENGUKURAN GARDU'!$A:$BS,46,0)</f>
        <v>#N/A</v>
      </c>
      <c r="AZ665" s="20" t="e">
        <f>VLOOKUP($D665,'DATA PENGUKURAN GARDU'!$A:$BS,53,0)</f>
        <v>#N/A</v>
      </c>
      <c r="BA665" s="20" t="e">
        <f>VLOOKUP($D665,'DATA PENGUKURAN GARDU'!$A:$BS,54,0)</f>
        <v>#N/A</v>
      </c>
      <c r="BB665" s="17" t="e">
        <f>VLOOKUP($E665,'DATA PENGUKURAN GARDU'!$A:$BS,42,0)</f>
        <v>#N/A</v>
      </c>
      <c r="BC665" s="23" t="e">
        <f t="shared" si="357"/>
        <v>#N/A</v>
      </c>
      <c r="BD665" s="17" t="e">
        <f>VLOOKUP($E665,'DATA PENGUKURAN GARDU'!$A:$BS,44,0)</f>
        <v>#N/A</v>
      </c>
      <c r="BE665" s="23" t="e">
        <f t="shared" si="358"/>
        <v>#N/A</v>
      </c>
      <c r="BF665" s="17" t="e">
        <f>VLOOKUP($E665,'DATA PENGUKURAN GARDU'!$A:$BS,46,0)</f>
        <v>#N/A</v>
      </c>
      <c r="BG665" s="23" t="e">
        <f t="shared" si="359"/>
        <v>#N/A</v>
      </c>
      <c r="BH665" s="17" t="e">
        <f>VLOOKUP($E665,'DATA PENGUKURAN GARDU'!$A:$BS,46,0)</f>
        <v>#N/A</v>
      </c>
      <c r="BI665" s="17" t="e">
        <f>VLOOKUP($E665,'DATA PENGUKURAN GARDU'!$A:$BS,53,0)</f>
        <v>#N/A</v>
      </c>
      <c r="BJ665" s="17" t="e">
        <f>VLOOKUP($E665,'DATA PENGUKURAN GARDU'!$A:$BS,54,0)</f>
        <v>#N/A</v>
      </c>
      <c r="BK665" s="20" t="e">
        <f t="shared" si="360"/>
        <v>#N/A</v>
      </c>
      <c r="BL665" s="20" t="e">
        <f t="shared" si="361"/>
        <v>#N/A</v>
      </c>
      <c r="BM665" s="20" t="e">
        <f t="shared" si="362"/>
        <v>#N/A</v>
      </c>
      <c r="BN665" s="25" t="e">
        <f t="shared" si="363"/>
        <v>#N/A</v>
      </c>
      <c r="BO665" s="26" t="str">
        <f t="shared" si="364"/>
        <v>0</v>
      </c>
      <c r="BP665" s="21" t="e">
        <f t="shared" si="365"/>
        <v>#VALUE!</v>
      </c>
      <c r="BQ665" s="20" t="e">
        <f t="shared" si="366"/>
        <v>#N/A</v>
      </c>
      <c r="BR665" s="20" t="e">
        <v>#N/A</v>
      </c>
      <c r="BS665" s="9" t="e">
        <v>#N/A</v>
      </c>
      <c r="BT665" s="2" t="e">
        <f t="shared" si="367"/>
        <v>#VALUE!</v>
      </c>
      <c r="BU665" s="2" t="e">
        <f t="shared" si="335"/>
        <v>#N/A</v>
      </c>
      <c r="BV665" s="2" t="e">
        <f t="shared" si="336"/>
        <v>#N/A</v>
      </c>
    </row>
    <row r="666" s="2" customFormat="1" ht="22.95" customHeight="1" spans="1:74">
      <c r="A666" s="9" t="str">
        <f t="shared" si="337"/>
        <v>BB 184Induk</v>
      </c>
      <c r="B666" s="9" t="str">
        <f t="shared" si="338"/>
        <v>BB 184jurusan 1</v>
      </c>
      <c r="C666" s="9" t="str">
        <f t="shared" si="339"/>
        <v>BB 184jurusan 2</v>
      </c>
      <c r="D666" s="9" t="str">
        <f t="shared" si="340"/>
        <v>BB 184jurusan 3</v>
      </c>
      <c r="E666" s="9" t="str">
        <f t="shared" si="341"/>
        <v>BB 184jurusan 4</v>
      </c>
      <c r="F666" s="10" t="s">
        <v>836</v>
      </c>
      <c r="G666" s="10" t="s">
        <v>4</v>
      </c>
      <c r="H666" s="10" t="s">
        <v>837</v>
      </c>
      <c r="I666" s="10">
        <v>0.89728</v>
      </c>
      <c r="J666" s="10">
        <v>123.12228</v>
      </c>
      <c r="K666" s="10" t="s">
        <v>7465</v>
      </c>
      <c r="L666" s="10" t="s">
        <v>7465</v>
      </c>
      <c r="M666" s="10" t="s">
        <v>7465</v>
      </c>
      <c r="N666" s="14">
        <f t="shared" si="342"/>
        <v>0</v>
      </c>
      <c r="O666" s="15" t="e">
        <f t="shared" si="343"/>
        <v>#VALUE!</v>
      </c>
      <c r="P666" s="15" t="e">
        <f t="shared" si="344"/>
        <v>#VALUE!</v>
      </c>
      <c r="Q666" s="17" t="e">
        <f>VLOOKUP($A666,'DATA PENGUKURAN GARDU'!$A:$BS,42,0)</f>
        <v>#N/A</v>
      </c>
      <c r="R666" s="18" t="e">
        <f t="shared" si="345"/>
        <v>#N/A</v>
      </c>
      <c r="S666" s="17" t="e">
        <f>VLOOKUP($A666,'DATA PENGUKURAN GARDU'!$A:$BS,44,0)</f>
        <v>#N/A</v>
      </c>
      <c r="T666" s="18" t="e">
        <f t="shared" si="346"/>
        <v>#N/A</v>
      </c>
      <c r="U666" s="17" t="e">
        <f>VLOOKUP($A666,'DATA PENGUKURAN GARDU'!$A:$BS,46,0)</f>
        <v>#N/A</v>
      </c>
      <c r="V666" s="18" t="e">
        <f t="shared" si="347"/>
        <v>#N/A</v>
      </c>
      <c r="W666" s="17" t="e">
        <f>VLOOKUP($A666,'DATA PENGUKURAN GARDU'!$A:$BS,48,0)</f>
        <v>#N/A</v>
      </c>
      <c r="X666" s="17" t="e">
        <f>VLOOKUP($A666,'DATA PENGUKURAN GARDU'!$A:$BS,53,0)</f>
        <v>#N/A</v>
      </c>
      <c r="Y666" s="17" t="e">
        <f>VLOOKUP($A666,'DATA PENGUKURAN GARDU'!$A:$BS,54,0)</f>
        <v>#N/A</v>
      </c>
      <c r="Z666" s="17" t="e">
        <f>VLOOKUP($A666,'DATA PENGUKURAN GARDU'!$A:$BS,55,0)</f>
        <v>#N/A</v>
      </c>
      <c r="AA666" s="20" t="e">
        <f>VLOOKUP($B666,'DATA PENGUKURAN GARDU'!$A:$BS,42,0)</f>
        <v>#N/A</v>
      </c>
      <c r="AB666" s="21" t="e">
        <f t="shared" si="348"/>
        <v>#N/A</v>
      </c>
      <c r="AC666" s="20" t="e">
        <f>VLOOKUP($B666,'DATA PENGUKURAN GARDU'!$A:$BS,44,0)</f>
        <v>#N/A</v>
      </c>
      <c r="AD666" s="21" t="e">
        <f t="shared" si="349"/>
        <v>#N/A</v>
      </c>
      <c r="AE666" s="20" t="e">
        <f>VLOOKUP($B666,'DATA PENGUKURAN GARDU'!$A:$BS,46,0)</f>
        <v>#N/A</v>
      </c>
      <c r="AF666" s="21" t="e">
        <f t="shared" si="350"/>
        <v>#N/A</v>
      </c>
      <c r="AG666" s="20" t="e">
        <f>VLOOKUP($B666,'DATA PENGUKURAN GARDU'!$A:$BS,46,0)</f>
        <v>#N/A</v>
      </c>
      <c r="AH666" s="20" t="e">
        <f>VLOOKUP($B666,'DATA PENGUKURAN GARDU'!$A:$BS,53,0)</f>
        <v>#N/A</v>
      </c>
      <c r="AI666" s="20" t="e">
        <f>VLOOKUP($B666,'DATA PENGUKURAN GARDU'!$A:$BS,54,0)</f>
        <v>#N/A</v>
      </c>
      <c r="AJ666" s="17" t="e">
        <f>VLOOKUP($C666,'DATA PENGUKURAN GARDU'!$A:$BS,42,0)</f>
        <v>#N/A</v>
      </c>
      <c r="AK666" s="23" t="e">
        <f t="shared" si="351"/>
        <v>#N/A</v>
      </c>
      <c r="AL666" s="17" t="e">
        <f>VLOOKUP($C666,'DATA PENGUKURAN GARDU'!$A:$BS,44,0)</f>
        <v>#N/A</v>
      </c>
      <c r="AM666" s="23" t="e">
        <f t="shared" si="352"/>
        <v>#N/A</v>
      </c>
      <c r="AN666" s="17" t="e">
        <f>VLOOKUP($C666,'DATA PENGUKURAN GARDU'!$A:$BS,46,0)</f>
        <v>#N/A</v>
      </c>
      <c r="AO666" s="23" t="e">
        <f t="shared" si="353"/>
        <v>#N/A</v>
      </c>
      <c r="AP666" s="17" t="e">
        <f>VLOOKUP($C666,'DATA PENGUKURAN GARDU'!$A:$BS,46,0)</f>
        <v>#N/A</v>
      </c>
      <c r="AQ666" s="17" t="e">
        <f>VLOOKUP($C666,'DATA PENGUKURAN GARDU'!$A:$BS,53,0)</f>
        <v>#N/A</v>
      </c>
      <c r="AR666" s="17" t="e">
        <f>VLOOKUP($C666,'DATA PENGUKURAN GARDU'!$A:$BS,54,0)</f>
        <v>#N/A</v>
      </c>
      <c r="AS666" s="20" t="e">
        <f>VLOOKUP($D666,'DATA PENGUKURAN GARDU'!$A:$BS,42,0)</f>
        <v>#N/A</v>
      </c>
      <c r="AT666" s="21" t="e">
        <f t="shared" si="354"/>
        <v>#N/A</v>
      </c>
      <c r="AU666" s="20" t="e">
        <f>VLOOKUP($D666,'DATA PENGUKURAN GARDU'!$A:$BS,44,0)</f>
        <v>#N/A</v>
      </c>
      <c r="AV666" s="21" t="e">
        <f t="shared" si="355"/>
        <v>#N/A</v>
      </c>
      <c r="AW666" s="20" t="e">
        <f>VLOOKUP($D666,'DATA PENGUKURAN GARDU'!$A:$BS,46,0)</f>
        <v>#N/A</v>
      </c>
      <c r="AX666" s="21" t="e">
        <f t="shared" si="356"/>
        <v>#N/A</v>
      </c>
      <c r="AY666" s="20" t="e">
        <f>VLOOKUP($D666,'DATA PENGUKURAN GARDU'!$A:$BS,46,0)</f>
        <v>#N/A</v>
      </c>
      <c r="AZ666" s="20" t="e">
        <f>VLOOKUP($D666,'DATA PENGUKURAN GARDU'!$A:$BS,53,0)</f>
        <v>#N/A</v>
      </c>
      <c r="BA666" s="20" t="e">
        <f>VLOOKUP($D666,'DATA PENGUKURAN GARDU'!$A:$BS,54,0)</f>
        <v>#N/A</v>
      </c>
      <c r="BB666" s="17" t="e">
        <f>VLOOKUP($E666,'DATA PENGUKURAN GARDU'!$A:$BS,42,0)</f>
        <v>#N/A</v>
      </c>
      <c r="BC666" s="23" t="e">
        <f t="shared" si="357"/>
        <v>#N/A</v>
      </c>
      <c r="BD666" s="17" t="e">
        <f>VLOOKUP($E666,'DATA PENGUKURAN GARDU'!$A:$BS,44,0)</f>
        <v>#N/A</v>
      </c>
      <c r="BE666" s="23" t="e">
        <f t="shared" si="358"/>
        <v>#N/A</v>
      </c>
      <c r="BF666" s="17" t="e">
        <f>VLOOKUP($E666,'DATA PENGUKURAN GARDU'!$A:$BS,46,0)</f>
        <v>#N/A</v>
      </c>
      <c r="BG666" s="23" t="e">
        <f t="shared" si="359"/>
        <v>#N/A</v>
      </c>
      <c r="BH666" s="17" t="e">
        <f>VLOOKUP($E666,'DATA PENGUKURAN GARDU'!$A:$BS,46,0)</f>
        <v>#N/A</v>
      </c>
      <c r="BI666" s="17" t="e">
        <f>VLOOKUP($E666,'DATA PENGUKURAN GARDU'!$A:$BS,53,0)</f>
        <v>#N/A</v>
      </c>
      <c r="BJ666" s="17" t="e">
        <f>VLOOKUP($E666,'DATA PENGUKURAN GARDU'!$A:$BS,54,0)</f>
        <v>#N/A</v>
      </c>
      <c r="BK666" s="20" t="e">
        <f t="shared" si="360"/>
        <v>#N/A</v>
      </c>
      <c r="BL666" s="20" t="e">
        <f t="shared" si="361"/>
        <v>#N/A</v>
      </c>
      <c r="BM666" s="20" t="e">
        <f t="shared" si="362"/>
        <v>#N/A</v>
      </c>
      <c r="BN666" s="25" t="e">
        <f t="shared" si="363"/>
        <v>#N/A</v>
      </c>
      <c r="BO666" s="26" t="str">
        <f t="shared" si="364"/>
        <v>0</v>
      </c>
      <c r="BP666" s="21" t="e">
        <f t="shared" si="365"/>
        <v>#VALUE!</v>
      </c>
      <c r="BQ666" s="20" t="e">
        <f t="shared" si="366"/>
        <v>#N/A</v>
      </c>
      <c r="BR666" s="20" t="e">
        <v>#N/A</v>
      </c>
      <c r="BS666" s="9" t="e">
        <v>#N/A</v>
      </c>
      <c r="BT666" s="2" t="e">
        <f t="shared" si="367"/>
        <v>#VALUE!</v>
      </c>
      <c r="BU666" s="2" t="e">
        <f t="shared" si="335"/>
        <v>#N/A</v>
      </c>
      <c r="BV666" s="2" t="e">
        <f t="shared" si="336"/>
        <v>#N/A</v>
      </c>
    </row>
    <row r="667" s="2" customFormat="1" ht="22.95" customHeight="1" spans="1:74">
      <c r="A667" s="9" t="str">
        <f t="shared" si="337"/>
        <v>K-012Induk</v>
      </c>
      <c r="B667" s="9" t="str">
        <f t="shared" si="338"/>
        <v>K-012jurusan 1</v>
      </c>
      <c r="C667" s="9" t="str">
        <f t="shared" si="339"/>
        <v>K-012jurusan 2</v>
      </c>
      <c r="D667" s="9" t="str">
        <f t="shared" si="340"/>
        <v>K-012jurusan 3</v>
      </c>
      <c r="E667" s="9" t="str">
        <f t="shared" si="341"/>
        <v>K-012jurusan 4</v>
      </c>
      <c r="F667" s="10" t="s">
        <v>132</v>
      </c>
      <c r="G667" s="10" t="s">
        <v>132</v>
      </c>
      <c r="H667" s="10" t="s">
        <v>838</v>
      </c>
      <c r="I667" s="10">
        <v>0.746329</v>
      </c>
      <c r="J667" s="10">
        <v>124.296859</v>
      </c>
      <c r="K667" s="10" t="s">
        <v>7465</v>
      </c>
      <c r="L667" s="10" t="s">
        <v>7465</v>
      </c>
      <c r="M667" s="10" t="s">
        <v>7465</v>
      </c>
      <c r="N667" s="14">
        <f t="shared" si="342"/>
        <v>0</v>
      </c>
      <c r="O667" s="15" t="e">
        <f t="shared" si="343"/>
        <v>#VALUE!</v>
      </c>
      <c r="P667" s="15" t="e">
        <f t="shared" si="344"/>
        <v>#VALUE!</v>
      </c>
      <c r="Q667" s="17" t="e">
        <f>VLOOKUP($A667,'DATA PENGUKURAN GARDU'!$A:$BS,42,0)</f>
        <v>#N/A</v>
      </c>
      <c r="R667" s="18" t="e">
        <f t="shared" si="345"/>
        <v>#N/A</v>
      </c>
      <c r="S667" s="17" t="e">
        <f>VLOOKUP($A667,'DATA PENGUKURAN GARDU'!$A:$BS,44,0)</f>
        <v>#N/A</v>
      </c>
      <c r="T667" s="18" t="e">
        <f t="shared" si="346"/>
        <v>#N/A</v>
      </c>
      <c r="U667" s="17" t="e">
        <f>VLOOKUP($A667,'DATA PENGUKURAN GARDU'!$A:$BS,46,0)</f>
        <v>#N/A</v>
      </c>
      <c r="V667" s="18" t="e">
        <f t="shared" si="347"/>
        <v>#N/A</v>
      </c>
      <c r="W667" s="17" t="e">
        <f>VLOOKUP($A667,'DATA PENGUKURAN GARDU'!$A:$BS,48,0)</f>
        <v>#N/A</v>
      </c>
      <c r="X667" s="17" t="e">
        <f>VLOOKUP($A667,'DATA PENGUKURAN GARDU'!$A:$BS,53,0)</f>
        <v>#N/A</v>
      </c>
      <c r="Y667" s="17" t="e">
        <f>VLOOKUP($A667,'DATA PENGUKURAN GARDU'!$A:$BS,54,0)</f>
        <v>#N/A</v>
      </c>
      <c r="Z667" s="17" t="e">
        <f>VLOOKUP($A667,'DATA PENGUKURAN GARDU'!$A:$BS,55,0)</f>
        <v>#N/A</v>
      </c>
      <c r="AA667" s="20" t="e">
        <f>VLOOKUP($B667,'DATA PENGUKURAN GARDU'!$A:$BS,42,0)</f>
        <v>#N/A</v>
      </c>
      <c r="AB667" s="21" t="e">
        <f t="shared" si="348"/>
        <v>#N/A</v>
      </c>
      <c r="AC667" s="20" t="e">
        <f>VLOOKUP($B667,'DATA PENGUKURAN GARDU'!$A:$BS,44,0)</f>
        <v>#N/A</v>
      </c>
      <c r="AD667" s="21" t="e">
        <f t="shared" si="349"/>
        <v>#N/A</v>
      </c>
      <c r="AE667" s="20" t="e">
        <f>VLOOKUP($B667,'DATA PENGUKURAN GARDU'!$A:$BS,46,0)</f>
        <v>#N/A</v>
      </c>
      <c r="AF667" s="21" t="e">
        <f t="shared" si="350"/>
        <v>#N/A</v>
      </c>
      <c r="AG667" s="20" t="e">
        <f>VLOOKUP($B667,'DATA PENGUKURAN GARDU'!$A:$BS,46,0)</f>
        <v>#N/A</v>
      </c>
      <c r="AH667" s="20" t="e">
        <f>VLOOKUP($B667,'DATA PENGUKURAN GARDU'!$A:$BS,53,0)</f>
        <v>#N/A</v>
      </c>
      <c r="AI667" s="20" t="e">
        <f>VLOOKUP($B667,'DATA PENGUKURAN GARDU'!$A:$BS,54,0)</f>
        <v>#N/A</v>
      </c>
      <c r="AJ667" s="17" t="e">
        <f>VLOOKUP($C667,'DATA PENGUKURAN GARDU'!$A:$BS,42,0)</f>
        <v>#N/A</v>
      </c>
      <c r="AK667" s="23" t="e">
        <f t="shared" si="351"/>
        <v>#N/A</v>
      </c>
      <c r="AL667" s="17" t="e">
        <f>VLOOKUP($C667,'DATA PENGUKURAN GARDU'!$A:$BS,44,0)</f>
        <v>#N/A</v>
      </c>
      <c r="AM667" s="23" t="e">
        <f t="shared" si="352"/>
        <v>#N/A</v>
      </c>
      <c r="AN667" s="17" t="e">
        <f>VLOOKUP($C667,'DATA PENGUKURAN GARDU'!$A:$BS,46,0)</f>
        <v>#N/A</v>
      </c>
      <c r="AO667" s="23" t="e">
        <f t="shared" si="353"/>
        <v>#N/A</v>
      </c>
      <c r="AP667" s="17" t="e">
        <f>VLOOKUP($C667,'DATA PENGUKURAN GARDU'!$A:$BS,46,0)</f>
        <v>#N/A</v>
      </c>
      <c r="AQ667" s="17" t="e">
        <f>VLOOKUP($C667,'DATA PENGUKURAN GARDU'!$A:$BS,53,0)</f>
        <v>#N/A</v>
      </c>
      <c r="AR667" s="17" t="e">
        <f>VLOOKUP($C667,'DATA PENGUKURAN GARDU'!$A:$BS,54,0)</f>
        <v>#N/A</v>
      </c>
      <c r="AS667" s="20" t="e">
        <f>VLOOKUP($D667,'DATA PENGUKURAN GARDU'!$A:$BS,42,0)</f>
        <v>#N/A</v>
      </c>
      <c r="AT667" s="21" t="e">
        <f t="shared" si="354"/>
        <v>#N/A</v>
      </c>
      <c r="AU667" s="20" t="e">
        <f>VLOOKUP($D667,'DATA PENGUKURAN GARDU'!$A:$BS,44,0)</f>
        <v>#N/A</v>
      </c>
      <c r="AV667" s="21" t="e">
        <f t="shared" si="355"/>
        <v>#N/A</v>
      </c>
      <c r="AW667" s="20" t="e">
        <f>VLOOKUP($D667,'DATA PENGUKURAN GARDU'!$A:$BS,46,0)</f>
        <v>#N/A</v>
      </c>
      <c r="AX667" s="21" t="e">
        <f t="shared" si="356"/>
        <v>#N/A</v>
      </c>
      <c r="AY667" s="20" t="e">
        <f>VLOOKUP($D667,'DATA PENGUKURAN GARDU'!$A:$BS,46,0)</f>
        <v>#N/A</v>
      </c>
      <c r="AZ667" s="20" t="e">
        <f>VLOOKUP($D667,'DATA PENGUKURAN GARDU'!$A:$BS,53,0)</f>
        <v>#N/A</v>
      </c>
      <c r="BA667" s="20" t="e">
        <f>VLOOKUP($D667,'DATA PENGUKURAN GARDU'!$A:$BS,54,0)</f>
        <v>#N/A</v>
      </c>
      <c r="BB667" s="17" t="e">
        <f>VLOOKUP($E667,'DATA PENGUKURAN GARDU'!$A:$BS,42,0)</f>
        <v>#N/A</v>
      </c>
      <c r="BC667" s="23" t="e">
        <f t="shared" si="357"/>
        <v>#N/A</v>
      </c>
      <c r="BD667" s="17" t="e">
        <f>VLOOKUP($E667,'DATA PENGUKURAN GARDU'!$A:$BS,44,0)</f>
        <v>#N/A</v>
      </c>
      <c r="BE667" s="23" t="e">
        <f t="shared" si="358"/>
        <v>#N/A</v>
      </c>
      <c r="BF667" s="17" t="e">
        <f>VLOOKUP($E667,'DATA PENGUKURAN GARDU'!$A:$BS,46,0)</f>
        <v>#N/A</v>
      </c>
      <c r="BG667" s="23" t="e">
        <f t="shared" si="359"/>
        <v>#N/A</v>
      </c>
      <c r="BH667" s="17" t="e">
        <f>VLOOKUP($E667,'DATA PENGUKURAN GARDU'!$A:$BS,46,0)</f>
        <v>#N/A</v>
      </c>
      <c r="BI667" s="17" t="e">
        <f>VLOOKUP($E667,'DATA PENGUKURAN GARDU'!$A:$BS,53,0)</f>
        <v>#N/A</v>
      </c>
      <c r="BJ667" s="17" t="e">
        <f>VLOOKUP($E667,'DATA PENGUKURAN GARDU'!$A:$BS,54,0)</f>
        <v>#N/A</v>
      </c>
      <c r="BK667" s="20" t="e">
        <f t="shared" si="360"/>
        <v>#N/A</v>
      </c>
      <c r="BL667" s="20" t="e">
        <f t="shared" si="361"/>
        <v>#N/A</v>
      </c>
      <c r="BM667" s="20" t="e">
        <f t="shared" si="362"/>
        <v>#N/A</v>
      </c>
      <c r="BN667" s="25" t="e">
        <f t="shared" si="363"/>
        <v>#N/A</v>
      </c>
      <c r="BO667" s="26" t="str">
        <f t="shared" si="364"/>
        <v>0</v>
      </c>
      <c r="BP667" s="21" t="e">
        <f t="shared" si="365"/>
        <v>#VALUE!</v>
      </c>
      <c r="BQ667" s="20" t="e">
        <f t="shared" si="366"/>
        <v>#N/A</v>
      </c>
      <c r="BR667" s="20" t="e">
        <v>#N/A</v>
      </c>
      <c r="BS667" s="9" t="e">
        <v>#N/A</v>
      </c>
      <c r="BT667" s="2" t="e">
        <f t="shared" si="367"/>
        <v>#VALUE!</v>
      </c>
      <c r="BU667" s="2" t="e">
        <f t="shared" si="335"/>
        <v>#N/A</v>
      </c>
      <c r="BV667" s="2" t="e">
        <f t="shared" si="336"/>
        <v>#N/A</v>
      </c>
    </row>
    <row r="668" s="2" customFormat="1" ht="22.95" customHeight="1" spans="1:74">
      <c r="A668" s="9" t="str">
        <f t="shared" si="337"/>
        <v>K-019Induk</v>
      </c>
      <c r="B668" s="9" t="str">
        <f t="shared" si="338"/>
        <v>K-019jurusan 1</v>
      </c>
      <c r="C668" s="9" t="str">
        <f t="shared" si="339"/>
        <v>K-019jurusan 2</v>
      </c>
      <c r="D668" s="9" t="str">
        <f t="shared" si="340"/>
        <v>K-019jurusan 3</v>
      </c>
      <c r="E668" s="9" t="str">
        <f t="shared" si="341"/>
        <v>K-019jurusan 4</v>
      </c>
      <c r="F668" s="10" t="s">
        <v>839</v>
      </c>
      <c r="G668" s="10" t="s">
        <v>132</v>
      </c>
      <c r="H668" s="10" t="s">
        <v>840</v>
      </c>
      <c r="I668" s="10">
        <v>0.714135</v>
      </c>
      <c r="J668" s="10">
        <v>124.277336</v>
      </c>
      <c r="K668" s="10" t="s">
        <v>7465</v>
      </c>
      <c r="L668" s="10" t="s">
        <v>7465</v>
      </c>
      <c r="M668" s="10" t="s">
        <v>7465</v>
      </c>
      <c r="N668" s="14">
        <f t="shared" si="342"/>
        <v>0</v>
      </c>
      <c r="O668" s="15" t="e">
        <f t="shared" si="343"/>
        <v>#VALUE!</v>
      </c>
      <c r="P668" s="15" t="e">
        <f t="shared" si="344"/>
        <v>#VALUE!</v>
      </c>
      <c r="Q668" s="17" t="e">
        <f>VLOOKUP($A668,'DATA PENGUKURAN GARDU'!$A:$BS,42,0)</f>
        <v>#N/A</v>
      </c>
      <c r="R668" s="18" t="e">
        <f t="shared" si="345"/>
        <v>#N/A</v>
      </c>
      <c r="S668" s="17" t="e">
        <f>VLOOKUP($A668,'DATA PENGUKURAN GARDU'!$A:$BS,44,0)</f>
        <v>#N/A</v>
      </c>
      <c r="T668" s="18" t="e">
        <f t="shared" si="346"/>
        <v>#N/A</v>
      </c>
      <c r="U668" s="17" t="e">
        <f>VLOOKUP($A668,'DATA PENGUKURAN GARDU'!$A:$BS,46,0)</f>
        <v>#N/A</v>
      </c>
      <c r="V668" s="18" t="e">
        <f t="shared" si="347"/>
        <v>#N/A</v>
      </c>
      <c r="W668" s="17" t="e">
        <f>VLOOKUP($A668,'DATA PENGUKURAN GARDU'!$A:$BS,48,0)</f>
        <v>#N/A</v>
      </c>
      <c r="X668" s="17" t="e">
        <f>VLOOKUP($A668,'DATA PENGUKURAN GARDU'!$A:$BS,53,0)</f>
        <v>#N/A</v>
      </c>
      <c r="Y668" s="17" t="e">
        <f>VLOOKUP($A668,'DATA PENGUKURAN GARDU'!$A:$BS,54,0)</f>
        <v>#N/A</v>
      </c>
      <c r="Z668" s="17" t="e">
        <f>VLOOKUP($A668,'DATA PENGUKURAN GARDU'!$A:$BS,55,0)</f>
        <v>#N/A</v>
      </c>
      <c r="AA668" s="20" t="e">
        <f>VLOOKUP($B668,'DATA PENGUKURAN GARDU'!$A:$BS,42,0)</f>
        <v>#N/A</v>
      </c>
      <c r="AB668" s="21" t="e">
        <f t="shared" si="348"/>
        <v>#N/A</v>
      </c>
      <c r="AC668" s="20" t="e">
        <f>VLOOKUP($B668,'DATA PENGUKURAN GARDU'!$A:$BS,44,0)</f>
        <v>#N/A</v>
      </c>
      <c r="AD668" s="21" t="e">
        <f t="shared" si="349"/>
        <v>#N/A</v>
      </c>
      <c r="AE668" s="20" t="e">
        <f>VLOOKUP($B668,'DATA PENGUKURAN GARDU'!$A:$BS,46,0)</f>
        <v>#N/A</v>
      </c>
      <c r="AF668" s="21" t="e">
        <f t="shared" si="350"/>
        <v>#N/A</v>
      </c>
      <c r="AG668" s="20" t="e">
        <f>VLOOKUP($B668,'DATA PENGUKURAN GARDU'!$A:$BS,46,0)</f>
        <v>#N/A</v>
      </c>
      <c r="AH668" s="20" t="e">
        <f>VLOOKUP($B668,'DATA PENGUKURAN GARDU'!$A:$BS,53,0)</f>
        <v>#N/A</v>
      </c>
      <c r="AI668" s="20" t="e">
        <f>VLOOKUP($B668,'DATA PENGUKURAN GARDU'!$A:$BS,54,0)</f>
        <v>#N/A</v>
      </c>
      <c r="AJ668" s="17" t="e">
        <f>VLOOKUP($C668,'DATA PENGUKURAN GARDU'!$A:$BS,42,0)</f>
        <v>#N/A</v>
      </c>
      <c r="AK668" s="23" t="e">
        <f t="shared" si="351"/>
        <v>#N/A</v>
      </c>
      <c r="AL668" s="17" t="e">
        <f>VLOOKUP($C668,'DATA PENGUKURAN GARDU'!$A:$BS,44,0)</f>
        <v>#N/A</v>
      </c>
      <c r="AM668" s="23" t="e">
        <f t="shared" si="352"/>
        <v>#N/A</v>
      </c>
      <c r="AN668" s="17" t="e">
        <f>VLOOKUP($C668,'DATA PENGUKURAN GARDU'!$A:$BS,46,0)</f>
        <v>#N/A</v>
      </c>
      <c r="AO668" s="23" t="e">
        <f t="shared" si="353"/>
        <v>#N/A</v>
      </c>
      <c r="AP668" s="17" t="e">
        <f>VLOOKUP($C668,'DATA PENGUKURAN GARDU'!$A:$BS,46,0)</f>
        <v>#N/A</v>
      </c>
      <c r="AQ668" s="17" t="e">
        <f>VLOOKUP($C668,'DATA PENGUKURAN GARDU'!$A:$BS,53,0)</f>
        <v>#N/A</v>
      </c>
      <c r="AR668" s="17" t="e">
        <f>VLOOKUP($C668,'DATA PENGUKURAN GARDU'!$A:$BS,54,0)</f>
        <v>#N/A</v>
      </c>
      <c r="AS668" s="20" t="e">
        <f>VLOOKUP($D668,'DATA PENGUKURAN GARDU'!$A:$BS,42,0)</f>
        <v>#N/A</v>
      </c>
      <c r="AT668" s="21" t="e">
        <f t="shared" si="354"/>
        <v>#N/A</v>
      </c>
      <c r="AU668" s="20" t="e">
        <f>VLOOKUP($D668,'DATA PENGUKURAN GARDU'!$A:$BS,44,0)</f>
        <v>#N/A</v>
      </c>
      <c r="AV668" s="21" t="e">
        <f t="shared" si="355"/>
        <v>#N/A</v>
      </c>
      <c r="AW668" s="20" t="e">
        <f>VLOOKUP($D668,'DATA PENGUKURAN GARDU'!$A:$BS,46,0)</f>
        <v>#N/A</v>
      </c>
      <c r="AX668" s="21" t="e">
        <f t="shared" si="356"/>
        <v>#N/A</v>
      </c>
      <c r="AY668" s="20" t="e">
        <f>VLOOKUP($D668,'DATA PENGUKURAN GARDU'!$A:$BS,46,0)</f>
        <v>#N/A</v>
      </c>
      <c r="AZ668" s="20" t="e">
        <f>VLOOKUP($D668,'DATA PENGUKURAN GARDU'!$A:$BS,53,0)</f>
        <v>#N/A</v>
      </c>
      <c r="BA668" s="20" t="e">
        <f>VLOOKUP($D668,'DATA PENGUKURAN GARDU'!$A:$BS,54,0)</f>
        <v>#N/A</v>
      </c>
      <c r="BB668" s="17" t="e">
        <f>VLOOKUP($E668,'DATA PENGUKURAN GARDU'!$A:$BS,42,0)</f>
        <v>#N/A</v>
      </c>
      <c r="BC668" s="23" t="e">
        <f t="shared" si="357"/>
        <v>#N/A</v>
      </c>
      <c r="BD668" s="17" t="e">
        <f>VLOOKUP($E668,'DATA PENGUKURAN GARDU'!$A:$BS,44,0)</f>
        <v>#N/A</v>
      </c>
      <c r="BE668" s="23" t="e">
        <f t="shared" si="358"/>
        <v>#N/A</v>
      </c>
      <c r="BF668" s="17" t="e">
        <f>VLOOKUP($E668,'DATA PENGUKURAN GARDU'!$A:$BS,46,0)</f>
        <v>#N/A</v>
      </c>
      <c r="BG668" s="23" t="e">
        <f t="shared" si="359"/>
        <v>#N/A</v>
      </c>
      <c r="BH668" s="17" t="e">
        <f>VLOOKUP($E668,'DATA PENGUKURAN GARDU'!$A:$BS,46,0)</f>
        <v>#N/A</v>
      </c>
      <c r="BI668" s="17" t="e">
        <f>VLOOKUP($E668,'DATA PENGUKURAN GARDU'!$A:$BS,53,0)</f>
        <v>#N/A</v>
      </c>
      <c r="BJ668" s="17" t="e">
        <f>VLOOKUP($E668,'DATA PENGUKURAN GARDU'!$A:$BS,54,0)</f>
        <v>#N/A</v>
      </c>
      <c r="BK668" s="20" t="e">
        <f t="shared" si="360"/>
        <v>#N/A</v>
      </c>
      <c r="BL668" s="20" t="e">
        <f t="shared" si="361"/>
        <v>#N/A</v>
      </c>
      <c r="BM668" s="20" t="e">
        <f t="shared" si="362"/>
        <v>#N/A</v>
      </c>
      <c r="BN668" s="25" t="e">
        <f t="shared" si="363"/>
        <v>#N/A</v>
      </c>
      <c r="BO668" s="26" t="str">
        <f t="shared" si="364"/>
        <v>0</v>
      </c>
      <c r="BP668" s="21" t="e">
        <f t="shared" si="365"/>
        <v>#VALUE!</v>
      </c>
      <c r="BQ668" s="20" t="e">
        <f t="shared" si="366"/>
        <v>#N/A</v>
      </c>
      <c r="BR668" s="20" t="e">
        <v>#N/A</v>
      </c>
      <c r="BS668" s="9" t="e">
        <v>#N/A</v>
      </c>
      <c r="BT668" s="2" t="e">
        <f t="shared" si="367"/>
        <v>#VALUE!</v>
      </c>
      <c r="BU668" s="2" t="e">
        <f t="shared" si="335"/>
        <v>#N/A</v>
      </c>
      <c r="BV668" s="2" t="e">
        <f t="shared" si="336"/>
        <v>#N/A</v>
      </c>
    </row>
    <row r="669" s="2" customFormat="1" ht="22.95" customHeight="1" spans="1:74">
      <c r="A669" s="9" t="str">
        <f t="shared" si="337"/>
        <v>K-021Induk</v>
      </c>
      <c r="B669" s="9" t="str">
        <f t="shared" si="338"/>
        <v>K-021jurusan 1</v>
      </c>
      <c r="C669" s="9" t="str">
        <f t="shared" si="339"/>
        <v>K-021jurusan 2</v>
      </c>
      <c r="D669" s="9" t="str">
        <f t="shared" si="340"/>
        <v>K-021jurusan 3</v>
      </c>
      <c r="E669" s="9" t="str">
        <f t="shared" si="341"/>
        <v>K-021jurusan 4</v>
      </c>
      <c r="F669" s="10" t="s">
        <v>839</v>
      </c>
      <c r="G669" s="10" t="s">
        <v>132</v>
      </c>
      <c r="H669" s="10" t="s">
        <v>841</v>
      </c>
      <c r="I669" s="10">
        <v>0.711553</v>
      </c>
      <c r="J669" s="10">
        <v>124.277339</v>
      </c>
      <c r="K669" s="10" t="s">
        <v>7465</v>
      </c>
      <c r="L669" s="10" t="s">
        <v>7465</v>
      </c>
      <c r="M669" s="10" t="s">
        <v>7465</v>
      </c>
      <c r="N669" s="14">
        <f t="shared" si="342"/>
        <v>0</v>
      </c>
      <c r="O669" s="15" t="e">
        <f t="shared" si="343"/>
        <v>#VALUE!</v>
      </c>
      <c r="P669" s="15" t="e">
        <f t="shared" si="344"/>
        <v>#VALUE!</v>
      </c>
      <c r="Q669" s="17" t="e">
        <f>VLOOKUP($A669,'DATA PENGUKURAN GARDU'!$A:$BS,42,0)</f>
        <v>#N/A</v>
      </c>
      <c r="R669" s="18" t="e">
        <f t="shared" si="345"/>
        <v>#N/A</v>
      </c>
      <c r="S669" s="17" t="e">
        <f>VLOOKUP($A669,'DATA PENGUKURAN GARDU'!$A:$BS,44,0)</f>
        <v>#N/A</v>
      </c>
      <c r="T669" s="18" t="e">
        <f t="shared" si="346"/>
        <v>#N/A</v>
      </c>
      <c r="U669" s="17" t="e">
        <f>VLOOKUP($A669,'DATA PENGUKURAN GARDU'!$A:$BS,46,0)</f>
        <v>#N/A</v>
      </c>
      <c r="V669" s="18" t="e">
        <f t="shared" si="347"/>
        <v>#N/A</v>
      </c>
      <c r="W669" s="17" t="e">
        <f>VLOOKUP($A669,'DATA PENGUKURAN GARDU'!$A:$BS,48,0)</f>
        <v>#N/A</v>
      </c>
      <c r="X669" s="17" t="e">
        <f>VLOOKUP($A669,'DATA PENGUKURAN GARDU'!$A:$BS,53,0)</f>
        <v>#N/A</v>
      </c>
      <c r="Y669" s="17" t="e">
        <f>VLOOKUP($A669,'DATA PENGUKURAN GARDU'!$A:$BS,54,0)</f>
        <v>#N/A</v>
      </c>
      <c r="Z669" s="17" t="e">
        <f>VLOOKUP($A669,'DATA PENGUKURAN GARDU'!$A:$BS,55,0)</f>
        <v>#N/A</v>
      </c>
      <c r="AA669" s="20" t="e">
        <f>VLOOKUP($B669,'DATA PENGUKURAN GARDU'!$A:$BS,42,0)</f>
        <v>#N/A</v>
      </c>
      <c r="AB669" s="21" t="e">
        <f t="shared" si="348"/>
        <v>#N/A</v>
      </c>
      <c r="AC669" s="20" t="e">
        <f>VLOOKUP($B669,'DATA PENGUKURAN GARDU'!$A:$BS,44,0)</f>
        <v>#N/A</v>
      </c>
      <c r="AD669" s="21" t="e">
        <f t="shared" si="349"/>
        <v>#N/A</v>
      </c>
      <c r="AE669" s="20" t="e">
        <f>VLOOKUP($B669,'DATA PENGUKURAN GARDU'!$A:$BS,46,0)</f>
        <v>#N/A</v>
      </c>
      <c r="AF669" s="21" t="e">
        <f t="shared" si="350"/>
        <v>#N/A</v>
      </c>
      <c r="AG669" s="20" t="e">
        <f>VLOOKUP($B669,'DATA PENGUKURAN GARDU'!$A:$BS,46,0)</f>
        <v>#N/A</v>
      </c>
      <c r="AH669" s="20" t="e">
        <f>VLOOKUP($B669,'DATA PENGUKURAN GARDU'!$A:$BS,53,0)</f>
        <v>#N/A</v>
      </c>
      <c r="AI669" s="20" t="e">
        <f>VLOOKUP($B669,'DATA PENGUKURAN GARDU'!$A:$BS,54,0)</f>
        <v>#N/A</v>
      </c>
      <c r="AJ669" s="17" t="e">
        <f>VLOOKUP($C669,'DATA PENGUKURAN GARDU'!$A:$BS,42,0)</f>
        <v>#N/A</v>
      </c>
      <c r="AK669" s="23" t="e">
        <f t="shared" si="351"/>
        <v>#N/A</v>
      </c>
      <c r="AL669" s="17" t="e">
        <f>VLOOKUP($C669,'DATA PENGUKURAN GARDU'!$A:$BS,44,0)</f>
        <v>#N/A</v>
      </c>
      <c r="AM669" s="23" t="e">
        <f t="shared" si="352"/>
        <v>#N/A</v>
      </c>
      <c r="AN669" s="17" t="e">
        <f>VLOOKUP($C669,'DATA PENGUKURAN GARDU'!$A:$BS,46,0)</f>
        <v>#N/A</v>
      </c>
      <c r="AO669" s="23" t="e">
        <f t="shared" si="353"/>
        <v>#N/A</v>
      </c>
      <c r="AP669" s="17" t="e">
        <f>VLOOKUP($C669,'DATA PENGUKURAN GARDU'!$A:$BS,46,0)</f>
        <v>#N/A</v>
      </c>
      <c r="AQ669" s="17" t="e">
        <f>VLOOKUP($C669,'DATA PENGUKURAN GARDU'!$A:$BS,53,0)</f>
        <v>#N/A</v>
      </c>
      <c r="AR669" s="17" t="e">
        <f>VLOOKUP($C669,'DATA PENGUKURAN GARDU'!$A:$BS,54,0)</f>
        <v>#N/A</v>
      </c>
      <c r="AS669" s="20" t="e">
        <f>VLOOKUP($D669,'DATA PENGUKURAN GARDU'!$A:$BS,42,0)</f>
        <v>#N/A</v>
      </c>
      <c r="AT669" s="21" t="e">
        <f t="shared" si="354"/>
        <v>#N/A</v>
      </c>
      <c r="AU669" s="20" t="e">
        <f>VLOOKUP($D669,'DATA PENGUKURAN GARDU'!$A:$BS,44,0)</f>
        <v>#N/A</v>
      </c>
      <c r="AV669" s="21" t="e">
        <f t="shared" si="355"/>
        <v>#N/A</v>
      </c>
      <c r="AW669" s="20" t="e">
        <f>VLOOKUP($D669,'DATA PENGUKURAN GARDU'!$A:$BS,46,0)</f>
        <v>#N/A</v>
      </c>
      <c r="AX669" s="21" t="e">
        <f t="shared" si="356"/>
        <v>#N/A</v>
      </c>
      <c r="AY669" s="20" t="e">
        <f>VLOOKUP($D669,'DATA PENGUKURAN GARDU'!$A:$BS,46,0)</f>
        <v>#N/A</v>
      </c>
      <c r="AZ669" s="20" t="e">
        <f>VLOOKUP($D669,'DATA PENGUKURAN GARDU'!$A:$BS,53,0)</f>
        <v>#N/A</v>
      </c>
      <c r="BA669" s="20" t="e">
        <f>VLOOKUP($D669,'DATA PENGUKURAN GARDU'!$A:$BS,54,0)</f>
        <v>#N/A</v>
      </c>
      <c r="BB669" s="17" t="e">
        <f>VLOOKUP($E669,'DATA PENGUKURAN GARDU'!$A:$BS,42,0)</f>
        <v>#N/A</v>
      </c>
      <c r="BC669" s="23" t="e">
        <f t="shared" si="357"/>
        <v>#N/A</v>
      </c>
      <c r="BD669" s="17" t="e">
        <f>VLOOKUP($E669,'DATA PENGUKURAN GARDU'!$A:$BS,44,0)</f>
        <v>#N/A</v>
      </c>
      <c r="BE669" s="23" t="e">
        <f t="shared" si="358"/>
        <v>#N/A</v>
      </c>
      <c r="BF669" s="17" t="e">
        <f>VLOOKUP($E669,'DATA PENGUKURAN GARDU'!$A:$BS,46,0)</f>
        <v>#N/A</v>
      </c>
      <c r="BG669" s="23" t="e">
        <f t="shared" si="359"/>
        <v>#N/A</v>
      </c>
      <c r="BH669" s="17" t="e">
        <f>VLOOKUP($E669,'DATA PENGUKURAN GARDU'!$A:$BS,46,0)</f>
        <v>#N/A</v>
      </c>
      <c r="BI669" s="17" t="e">
        <f>VLOOKUP($E669,'DATA PENGUKURAN GARDU'!$A:$BS,53,0)</f>
        <v>#N/A</v>
      </c>
      <c r="BJ669" s="17" t="e">
        <f>VLOOKUP($E669,'DATA PENGUKURAN GARDU'!$A:$BS,54,0)</f>
        <v>#N/A</v>
      </c>
      <c r="BK669" s="20" t="e">
        <f t="shared" si="360"/>
        <v>#N/A</v>
      </c>
      <c r="BL669" s="20" t="e">
        <f t="shared" si="361"/>
        <v>#N/A</v>
      </c>
      <c r="BM669" s="20" t="e">
        <f t="shared" si="362"/>
        <v>#N/A</v>
      </c>
      <c r="BN669" s="25" t="e">
        <f t="shared" si="363"/>
        <v>#N/A</v>
      </c>
      <c r="BO669" s="26" t="str">
        <f t="shared" si="364"/>
        <v>0</v>
      </c>
      <c r="BP669" s="21" t="e">
        <f t="shared" si="365"/>
        <v>#VALUE!</v>
      </c>
      <c r="BQ669" s="20" t="e">
        <f t="shared" si="366"/>
        <v>#N/A</v>
      </c>
      <c r="BR669" s="20" t="e">
        <v>#N/A</v>
      </c>
      <c r="BS669" s="9" t="e">
        <v>#N/A</v>
      </c>
      <c r="BT669" s="2" t="e">
        <f t="shared" si="367"/>
        <v>#VALUE!</v>
      </c>
      <c r="BU669" s="2" t="e">
        <f t="shared" si="335"/>
        <v>#N/A</v>
      </c>
      <c r="BV669" s="2" t="e">
        <f t="shared" si="336"/>
        <v>#N/A</v>
      </c>
    </row>
    <row r="670" s="2" customFormat="1" ht="22.95" customHeight="1" spans="1:74">
      <c r="A670" s="9" t="str">
        <f t="shared" si="337"/>
        <v>K-053.2Induk</v>
      </c>
      <c r="B670" s="9" t="str">
        <f t="shared" si="338"/>
        <v>K-053.2jurusan 1</v>
      </c>
      <c r="C670" s="9" t="str">
        <f t="shared" si="339"/>
        <v>K-053.2jurusan 2</v>
      </c>
      <c r="D670" s="9" t="str">
        <f t="shared" si="340"/>
        <v>K-053.2jurusan 3</v>
      </c>
      <c r="E670" s="9" t="str">
        <f t="shared" si="341"/>
        <v>K-053.2jurusan 4</v>
      </c>
      <c r="F670" s="10" t="s">
        <v>132</v>
      </c>
      <c r="G670" s="10" t="s">
        <v>132</v>
      </c>
      <c r="H670" s="10" t="s">
        <v>842</v>
      </c>
      <c r="I670" s="10">
        <v>0.824783</v>
      </c>
      <c r="J670" s="10">
        <v>124.184342</v>
      </c>
      <c r="K670" s="10" t="s">
        <v>7465</v>
      </c>
      <c r="L670" s="10" t="s">
        <v>7465</v>
      </c>
      <c r="M670" s="10" t="s">
        <v>7465</v>
      </c>
      <c r="N670" s="14">
        <f t="shared" si="342"/>
        <v>0</v>
      </c>
      <c r="O670" s="15" t="e">
        <f t="shared" si="343"/>
        <v>#VALUE!</v>
      </c>
      <c r="P670" s="15" t="e">
        <f t="shared" si="344"/>
        <v>#VALUE!</v>
      </c>
      <c r="Q670" s="17" t="e">
        <f>VLOOKUP($A670,'DATA PENGUKURAN GARDU'!$A:$BS,42,0)</f>
        <v>#N/A</v>
      </c>
      <c r="R670" s="18" t="e">
        <f t="shared" si="345"/>
        <v>#N/A</v>
      </c>
      <c r="S670" s="17" t="e">
        <f>VLOOKUP($A670,'DATA PENGUKURAN GARDU'!$A:$BS,44,0)</f>
        <v>#N/A</v>
      </c>
      <c r="T670" s="18" t="e">
        <f t="shared" si="346"/>
        <v>#N/A</v>
      </c>
      <c r="U670" s="17" t="e">
        <f>VLOOKUP($A670,'DATA PENGUKURAN GARDU'!$A:$BS,46,0)</f>
        <v>#N/A</v>
      </c>
      <c r="V670" s="18" t="e">
        <f t="shared" si="347"/>
        <v>#N/A</v>
      </c>
      <c r="W670" s="17" t="e">
        <f>VLOOKUP($A670,'DATA PENGUKURAN GARDU'!$A:$BS,48,0)</f>
        <v>#N/A</v>
      </c>
      <c r="X670" s="17" t="e">
        <f>VLOOKUP($A670,'DATA PENGUKURAN GARDU'!$A:$BS,53,0)</f>
        <v>#N/A</v>
      </c>
      <c r="Y670" s="17" t="e">
        <f>VLOOKUP($A670,'DATA PENGUKURAN GARDU'!$A:$BS,54,0)</f>
        <v>#N/A</v>
      </c>
      <c r="Z670" s="17" t="e">
        <f>VLOOKUP($A670,'DATA PENGUKURAN GARDU'!$A:$BS,55,0)</f>
        <v>#N/A</v>
      </c>
      <c r="AA670" s="20" t="e">
        <f>VLOOKUP($B670,'DATA PENGUKURAN GARDU'!$A:$BS,42,0)</f>
        <v>#N/A</v>
      </c>
      <c r="AB670" s="21" t="e">
        <f t="shared" si="348"/>
        <v>#N/A</v>
      </c>
      <c r="AC670" s="20" t="e">
        <f>VLOOKUP($B670,'DATA PENGUKURAN GARDU'!$A:$BS,44,0)</f>
        <v>#N/A</v>
      </c>
      <c r="AD670" s="21" t="e">
        <f t="shared" si="349"/>
        <v>#N/A</v>
      </c>
      <c r="AE670" s="20" t="e">
        <f>VLOOKUP($B670,'DATA PENGUKURAN GARDU'!$A:$BS,46,0)</f>
        <v>#N/A</v>
      </c>
      <c r="AF670" s="21" t="e">
        <f t="shared" si="350"/>
        <v>#N/A</v>
      </c>
      <c r="AG670" s="20" t="e">
        <f>VLOOKUP($B670,'DATA PENGUKURAN GARDU'!$A:$BS,46,0)</f>
        <v>#N/A</v>
      </c>
      <c r="AH670" s="20" t="e">
        <f>VLOOKUP($B670,'DATA PENGUKURAN GARDU'!$A:$BS,53,0)</f>
        <v>#N/A</v>
      </c>
      <c r="AI670" s="20" t="e">
        <f>VLOOKUP($B670,'DATA PENGUKURAN GARDU'!$A:$BS,54,0)</f>
        <v>#N/A</v>
      </c>
      <c r="AJ670" s="17" t="e">
        <f>VLOOKUP($C670,'DATA PENGUKURAN GARDU'!$A:$BS,42,0)</f>
        <v>#N/A</v>
      </c>
      <c r="AK670" s="23" t="e">
        <f t="shared" si="351"/>
        <v>#N/A</v>
      </c>
      <c r="AL670" s="17" t="e">
        <f>VLOOKUP($C670,'DATA PENGUKURAN GARDU'!$A:$BS,44,0)</f>
        <v>#N/A</v>
      </c>
      <c r="AM670" s="23" t="e">
        <f t="shared" si="352"/>
        <v>#N/A</v>
      </c>
      <c r="AN670" s="17" t="e">
        <f>VLOOKUP($C670,'DATA PENGUKURAN GARDU'!$A:$BS,46,0)</f>
        <v>#N/A</v>
      </c>
      <c r="AO670" s="23" t="e">
        <f t="shared" si="353"/>
        <v>#N/A</v>
      </c>
      <c r="AP670" s="17" t="e">
        <f>VLOOKUP($C670,'DATA PENGUKURAN GARDU'!$A:$BS,46,0)</f>
        <v>#N/A</v>
      </c>
      <c r="AQ670" s="17" t="e">
        <f>VLOOKUP($C670,'DATA PENGUKURAN GARDU'!$A:$BS,53,0)</f>
        <v>#N/A</v>
      </c>
      <c r="AR670" s="17" t="e">
        <f>VLOOKUP($C670,'DATA PENGUKURAN GARDU'!$A:$BS,54,0)</f>
        <v>#N/A</v>
      </c>
      <c r="AS670" s="20" t="e">
        <f>VLOOKUP($D670,'DATA PENGUKURAN GARDU'!$A:$BS,42,0)</f>
        <v>#N/A</v>
      </c>
      <c r="AT670" s="21" t="e">
        <f t="shared" si="354"/>
        <v>#N/A</v>
      </c>
      <c r="AU670" s="20" t="e">
        <f>VLOOKUP($D670,'DATA PENGUKURAN GARDU'!$A:$BS,44,0)</f>
        <v>#N/A</v>
      </c>
      <c r="AV670" s="21" t="e">
        <f t="shared" si="355"/>
        <v>#N/A</v>
      </c>
      <c r="AW670" s="20" t="e">
        <f>VLOOKUP($D670,'DATA PENGUKURAN GARDU'!$A:$BS,46,0)</f>
        <v>#N/A</v>
      </c>
      <c r="AX670" s="21" t="e">
        <f t="shared" si="356"/>
        <v>#N/A</v>
      </c>
      <c r="AY670" s="20" t="e">
        <f>VLOOKUP($D670,'DATA PENGUKURAN GARDU'!$A:$BS,46,0)</f>
        <v>#N/A</v>
      </c>
      <c r="AZ670" s="20" t="e">
        <f>VLOOKUP($D670,'DATA PENGUKURAN GARDU'!$A:$BS,53,0)</f>
        <v>#N/A</v>
      </c>
      <c r="BA670" s="20" t="e">
        <f>VLOOKUP($D670,'DATA PENGUKURAN GARDU'!$A:$BS,54,0)</f>
        <v>#N/A</v>
      </c>
      <c r="BB670" s="17" t="e">
        <f>VLOOKUP($E670,'DATA PENGUKURAN GARDU'!$A:$BS,42,0)</f>
        <v>#N/A</v>
      </c>
      <c r="BC670" s="23" t="e">
        <f t="shared" si="357"/>
        <v>#N/A</v>
      </c>
      <c r="BD670" s="17" t="e">
        <f>VLOOKUP($E670,'DATA PENGUKURAN GARDU'!$A:$BS,44,0)</f>
        <v>#N/A</v>
      </c>
      <c r="BE670" s="23" t="e">
        <f t="shared" si="358"/>
        <v>#N/A</v>
      </c>
      <c r="BF670" s="17" t="e">
        <f>VLOOKUP($E670,'DATA PENGUKURAN GARDU'!$A:$BS,46,0)</f>
        <v>#N/A</v>
      </c>
      <c r="BG670" s="23" t="e">
        <f t="shared" si="359"/>
        <v>#N/A</v>
      </c>
      <c r="BH670" s="17" t="e">
        <f>VLOOKUP($E670,'DATA PENGUKURAN GARDU'!$A:$BS,46,0)</f>
        <v>#N/A</v>
      </c>
      <c r="BI670" s="17" t="e">
        <f>VLOOKUP($E670,'DATA PENGUKURAN GARDU'!$A:$BS,53,0)</f>
        <v>#N/A</v>
      </c>
      <c r="BJ670" s="17" t="e">
        <f>VLOOKUP($E670,'DATA PENGUKURAN GARDU'!$A:$BS,54,0)</f>
        <v>#N/A</v>
      </c>
      <c r="BK670" s="20" t="e">
        <f t="shared" si="360"/>
        <v>#N/A</v>
      </c>
      <c r="BL670" s="20" t="e">
        <f t="shared" si="361"/>
        <v>#N/A</v>
      </c>
      <c r="BM670" s="20" t="e">
        <f t="shared" si="362"/>
        <v>#N/A</v>
      </c>
      <c r="BN670" s="25" t="e">
        <f t="shared" si="363"/>
        <v>#N/A</v>
      </c>
      <c r="BO670" s="26" t="str">
        <f t="shared" si="364"/>
        <v>0</v>
      </c>
      <c r="BP670" s="21" t="e">
        <f t="shared" si="365"/>
        <v>#VALUE!</v>
      </c>
      <c r="BQ670" s="20" t="e">
        <f t="shared" si="366"/>
        <v>#N/A</v>
      </c>
      <c r="BR670" s="20" t="e">
        <v>#N/A</v>
      </c>
      <c r="BS670" s="9" t="e">
        <v>#N/A</v>
      </c>
      <c r="BT670" s="2" t="e">
        <f t="shared" si="367"/>
        <v>#VALUE!</v>
      </c>
      <c r="BU670" s="2" t="e">
        <f t="shared" si="335"/>
        <v>#N/A</v>
      </c>
      <c r="BV670" s="2" t="e">
        <f t="shared" si="336"/>
        <v>#N/A</v>
      </c>
    </row>
    <row r="671" s="2" customFormat="1" ht="22.95" customHeight="1" spans="1:74">
      <c r="A671" s="9" t="str">
        <f t="shared" si="337"/>
        <v>K-059Induk</v>
      </c>
      <c r="B671" s="9" t="str">
        <f t="shared" si="338"/>
        <v>K-059jurusan 1</v>
      </c>
      <c r="C671" s="9" t="str">
        <f t="shared" si="339"/>
        <v>K-059jurusan 2</v>
      </c>
      <c r="D671" s="9" t="str">
        <f t="shared" si="340"/>
        <v>K-059jurusan 3</v>
      </c>
      <c r="E671" s="9" t="str">
        <f t="shared" si="341"/>
        <v>K-059jurusan 4</v>
      </c>
      <c r="F671" s="10" t="s">
        <v>843</v>
      </c>
      <c r="G671" s="10" t="s">
        <v>132</v>
      </c>
      <c r="H671" s="10" t="s">
        <v>844</v>
      </c>
      <c r="I671" s="10">
        <v>0.766616</v>
      </c>
      <c r="J671" s="10">
        <v>124.301339</v>
      </c>
      <c r="K671" s="10" t="s">
        <v>7465</v>
      </c>
      <c r="L671" s="10" t="s">
        <v>7465</v>
      </c>
      <c r="M671" s="10" t="s">
        <v>7465</v>
      </c>
      <c r="N671" s="14">
        <f t="shared" si="342"/>
        <v>0</v>
      </c>
      <c r="O671" s="15" t="e">
        <f t="shared" si="343"/>
        <v>#VALUE!</v>
      </c>
      <c r="P671" s="15" t="e">
        <f t="shared" si="344"/>
        <v>#VALUE!</v>
      </c>
      <c r="Q671" s="17" t="e">
        <f>VLOOKUP($A671,'DATA PENGUKURAN GARDU'!$A:$BS,42,0)</f>
        <v>#N/A</v>
      </c>
      <c r="R671" s="18" t="e">
        <f t="shared" si="345"/>
        <v>#N/A</v>
      </c>
      <c r="S671" s="17" t="e">
        <f>VLOOKUP($A671,'DATA PENGUKURAN GARDU'!$A:$BS,44,0)</f>
        <v>#N/A</v>
      </c>
      <c r="T671" s="18" t="e">
        <f t="shared" si="346"/>
        <v>#N/A</v>
      </c>
      <c r="U671" s="17" t="e">
        <f>VLOOKUP($A671,'DATA PENGUKURAN GARDU'!$A:$BS,46,0)</f>
        <v>#N/A</v>
      </c>
      <c r="V671" s="18" t="e">
        <f t="shared" si="347"/>
        <v>#N/A</v>
      </c>
      <c r="W671" s="17" t="e">
        <f>VLOOKUP($A671,'DATA PENGUKURAN GARDU'!$A:$BS,48,0)</f>
        <v>#N/A</v>
      </c>
      <c r="X671" s="17" t="e">
        <f>VLOOKUP($A671,'DATA PENGUKURAN GARDU'!$A:$BS,53,0)</f>
        <v>#N/A</v>
      </c>
      <c r="Y671" s="17" t="e">
        <f>VLOOKUP($A671,'DATA PENGUKURAN GARDU'!$A:$BS,54,0)</f>
        <v>#N/A</v>
      </c>
      <c r="Z671" s="17" t="e">
        <f>VLOOKUP($A671,'DATA PENGUKURAN GARDU'!$A:$BS,55,0)</f>
        <v>#N/A</v>
      </c>
      <c r="AA671" s="20" t="e">
        <f>VLOOKUP($B671,'DATA PENGUKURAN GARDU'!$A:$BS,42,0)</f>
        <v>#N/A</v>
      </c>
      <c r="AB671" s="21" t="e">
        <f t="shared" si="348"/>
        <v>#N/A</v>
      </c>
      <c r="AC671" s="20" t="e">
        <f>VLOOKUP($B671,'DATA PENGUKURAN GARDU'!$A:$BS,44,0)</f>
        <v>#N/A</v>
      </c>
      <c r="AD671" s="21" t="e">
        <f t="shared" si="349"/>
        <v>#N/A</v>
      </c>
      <c r="AE671" s="20" t="e">
        <f>VLOOKUP($B671,'DATA PENGUKURAN GARDU'!$A:$BS,46,0)</f>
        <v>#N/A</v>
      </c>
      <c r="AF671" s="21" t="e">
        <f t="shared" si="350"/>
        <v>#N/A</v>
      </c>
      <c r="AG671" s="20" t="e">
        <f>VLOOKUP($B671,'DATA PENGUKURAN GARDU'!$A:$BS,46,0)</f>
        <v>#N/A</v>
      </c>
      <c r="AH671" s="20" t="e">
        <f>VLOOKUP($B671,'DATA PENGUKURAN GARDU'!$A:$BS,53,0)</f>
        <v>#N/A</v>
      </c>
      <c r="AI671" s="20" t="e">
        <f>VLOOKUP($B671,'DATA PENGUKURAN GARDU'!$A:$BS,54,0)</f>
        <v>#N/A</v>
      </c>
      <c r="AJ671" s="17" t="e">
        <f>VLOOKUP($C671,'DATA PENGUKURAN GARDU'!$A:$BS,42,0)</f>
        <v>#N/A</v>
      </c>
      <c r="AK671" s="23" t="e">
        <f t="shared" si="351"/>
        <v>#N/A</v>
      </c>
      <c r="AL671" s="17" t="e">
        <f>VLOOKUP($C671,'DATA PENGUKURAN GARDU'!$A:$BS,44,0)</f>
        <v>#N/A</v>
      </c>
      <c r="AM671" s="23" t="e">
        <f t="shared" si="352"/>
        <v>#N/A</v>
      </c>
      <c r="AN671" s="17" t="e">
        <f>VLOOKUP($C671,'DATA PENGUKURAN GARDU'!$A:$BS,46,0)</f>
        <v>#N/A</v>
      </c>
      <c r="AO671" s="23" t="e">
        <f t="shared" si="353"/>
        <v>#N/A</v>
      </c>
      <c r="AP671" s="17" t="e">
        <f>VLOOKUP($C671,'DATA PENGUKURAN GARDU'!$A:$BS,46,0)</f>
        <v>#N/A</v>
      </c>
      <c r="AQ671" s="17" t="e">
        <f>VLOOKUP($C671,'DATA PENGUKURAN GARDU'!$A:$BS,53,0)</f>
        <v>#N/A</v>
      </c>
      <c r="AR671" s="17" t="e">
        <f>VLOOKUP($C671,'DATA PENGUKURAN GARDU'!$A:$BS,54,0)</f>
        <v>#N/A</v>
      </c>
      <c r="AS671" s="20" t="e">
        <f>VLOOKUP($D671,'DATA PENGUKURAN GARDU'!$A:$BS,42,0)</f>
        <v>#N/A</v>
      </c>
      <c r="AT671" s="21" t="e">
        <f t="shared" si="354"/>
        <v>#N/A</v>
      </c>
      <c r="AU671" s="20" t="e">
        <f>VLOOKUP($D671,'DATA PENGUKURAN GARDU'!$A:$BS,44,0)</f>
        <v>#N/A</v>
      </c>
      <c r="AV671" s="21" t="e">
        <f t="shared" si="355"/>
        <v>#N/A</v>
      </c>
      <c r="AW671" s="20" t="e">
        <f>VLOOKUP($D671,'DATA PENGUKURAN GARDU'!$A:$BS,46,0)</f>
        <v>#N/A</v>
      </c>
      <c r="AX671" s="21" t="e">
        <f t="shared" si="356"/>
        <v>#N/A</v>
      </c>
      <c r="AY671" s="20" t="e">
        <f>VLOOKUP($D671,'DATA PENGUKURAN GARDU'!$A:$BS,46,0)</f>
        <v>#N/A</v>
      </c>
      <c r="AZ671" s="20" t="e">
        <f>VLOOKUP($D671,'DATA PENGUKURAN GARDU'!$A:$BS,53,0)</f>
        <v>#N/A</v>
      </c>
      <c r="BA671" s="20" t="e">
        <f>VLOOKUP($D671,'DATA PENGUKURAN GARDU'!$A:$BS,54,0)</f>
        <v>#N/A</v>
      </c>
      <c r="BB671" s="17" t="e">
        <f>VLOOKUP($E671,'DATA PENGUKURAN GARDU'!$A:$BS,42,0)</f>
        <v>#N/A</v>
      </c>
      <c r="BC671" s="23" t="e">
        <f t="shared" si="357"/>
        <v>#N/A</v>
      </c>
      <c r="BD671" s="17" t="e">
        <f>VLOOKUP($E671,'DATA PENGUKURAN GARDU'!$A:$BS,44,0)</f>
        <v>#N/A</v>
      </c>
      <c r="BE671" s="23" t="e">
        <f t="shared" si="358"/>
        <v>#N/A</v>
      </c>
      <c r="BF671" s="17" t="e">
        <f>VLOOKUP($E671,'DATA PENGUKURAN GARDU'!$A:$BS,46,0)</f>
        <v>#N/A</v>
      </c>
      <c r="BG671" s="23" t="e">
        <f t="shared" si="359"/>
        <v>#N/A</v>
      </c>
      <c r="BH671" s="17" t="e">
        <f>VLOOKUP($E671,'DATA PENGUKURAN GARDU'!$A:$BS,46,0)</f>
        <v>#N/A</v>
      </c>
      <c r="BI671" s="17" t="e">
        <f>VLOOKUP($E671,'DATA PENGUKURAN GARDU'!$A:$BS,53,0)</f>
        <v>#N/A</v>
      </c>
      <c r="BJ671" s="17" t="e">
        <f>VLOOKUP($E671,'DATA PENGUKURAN GARDU'!$A:$BS,54,0)</f>
        <v>#N/A</v>
      </c>
      <c r="BK671" s="20" t="e">
        <f t="shared" si="360"/>
        <v>#N/A</v>
      </c>
      <c r="BL671" s="20" t="e">
        <f t="shared" si="361"/>
        <v>#N/A</v>
      </c>
      <c r="BM671" s="20" t="e">
        <f t="shared" si="362"/>
        <v>#N/A</v>
      </c>
      <c r="BN671" s="25" t="e">
        <f t="shared" si="363"/>
        <v>#N/A</v>
      </c>
      <c r="BO671" s="26" t="str">
        <f t="shared" si="364"/>
        <v>0</v>
      </c>
      <c r="BP671" s="21" t="e">
        <f t="shared" si="365"/>
        <v>#VALUE!</v>
      </c>
      <c r="BQ671" s="20" t="e">
        <f t="shared" si="366"/>
        <v>#N/A</v>
      </c>
      <c r="BR671" s="20" t="e">
        <v>#N/A</v>
      </c>
      <c r="BS671" s="9" t="e">
        <v>#N/A</v>
      </c>
      <c r="BT671" s="2" t="e">
        <f t="shared" si="367"/>
        <v>#VALUE!</v>
      </c>
      <c r="BU671" s="2" t="e">
        <f t="shared" si="335"/>
        <v>#N/A</v>
      </c>
      <c r="BV671" s="2" t="e">
        <f t="shared" si="336"/>
        <v>#N/A</v>
      </c>
    </row>
    <row r="672" s="2" customFormat="1" ht="22.95" customHeight="1" spans="1:74">
      <c r="A672" s="9" t="str">
        <f t="shared" si="337"/>
        <v>K-065Induk</v>
      </c>
      <c r="B672" s="9" t="str">
        <f t="shared" si="338"/>
        <v>K-065jurusan 1</v>
      </c>
      <c r="C672" s="9" t="str">
        <f t="shared" si="339"/>
        <v>K-065jurusan 2</v>
      </c>
      <c r="D672" s="9" t="str">
        <f t="shared" si="340"/>
        <v>K-065jurusan 3</v>
      </c>
      <c r="E672" s="9" t="str">
        <f t="shared" si="341"/>
        <v>K-065jurusan 4</v>
      </c>
      <c r="F672" s="10" t="s">
        <v>410</v>
      </c>
      <c r="G672" s="10" t="s">
        <v>132</v>
      </c>
      <c r="H672" s="10" t="s">
        <v>845</v>
      </c>
      <c r="I672" s="10">
        <v>0.744227</v>
      </c>
      <c r="J672" s="10">
        <v>124.30254</v>
      </c>
      <c r="K672" s="10" t="s">
        <v>7465</v>
      </c>
      <c r="L672" s="10" t="s">
        <v>7465</v>
      </c>
      <c r="M672" s="10" t="s">
        <v>7465</v>
      </c>
      <c r="N672" s="14">
        <f t="shared" si="342"/>
        <v>0</v>
      </c>
      <c r="O672" s="15" t="e">
        <f t="shared" si="343"/>
        <v>#VALUE!</v>
      </c>
      <c r="P672" s="15" t="e">
        <f t="shared" si="344"/>
        <v>#VALUE!</v>
      </c>
      <c r="Q672" s="17" t="e">
        <f>VLOOKUP($A672,'DATA PENGUKURAN GARDU'!$A:$BS,42,0)</f>
        <v>#N/A</v>
      </c>
      <c r="R672" s="18" t="e">
        <f t="shared" si="345"/>
        <v>#N/A</v>
      </c>
      <c r="S672" s="17" t="e">
        <f>VLOOKUP($A672,'DATA PENGUKURAN GARDU'!$A:$BS,44,0)</f>
        <v>#N/A</v>
      </c>
      <c r="T672" s="18" t="e">
        <f t="shared" si="346"/>
        <v>#N/A</v>
      </c>
      <c r="U672" s="17" t="e">
        <f>VLOOKUP($A672,'DATA PENGUKURAN GARDU'!$A:$BS,46,0)</f>
        <v>#N/A</v>
      </c>
      <c r="V672" s="18" t="e">
        <f t="shared" si="347"/>
        <v>#N/A</v>
      </c>
      <c r="W672" s="17" t="e">
        <f>VLOOKUP($A672,'DATA PENGUKURAN GARDU'!$A:$BS,48,0)</f>
        <v>#N/A</v>
      </c>
      <c r="X672" s="17" t="e">
        <f>VLOOKUP($A672,'DATA PENGUKURAN GARDU'!$A:$BS,53,0)</f>
        <v>#N/A</v>
      </c>
      <c r="Y672" s="17" t="e">
        <f>VLOOKUP($A672,'DATA PENGUKURAN GARDU'!$A:$BS,54,0)</f>
        <v>#N/A</v>
      </c>
      <c r="Z672" s="17" t="e">
        <f>VLOOKUP($A672,'DATA PENGUKURAN GARDU'!$A:$BS,55,0)</f>
        <v>#N/A</v>
      </c>
      <c r="AA672" s="20" t="e">
        <f>VLOOKUP($B672,'DATA PENGUKURAN GARDU'!$A:$BS,42,0)</f>
        <v>#N/A</v>
      </c>
      <c r="AB672" s="21" t="e">
        <f t="shared" si="348"/>
        <v>#N/A</v>
      </c>
      <c r="AC672" s="20" t="e">
        <f>VLOOKUP($B672,'DATA PENGUKURAN GARDU'!$A:$BS,44,0)</f>
        <v>#N/A</v>
      </c>
      <c r="AD672" s="21" t="e">
        <f t="shared" si="349"/>
        <v>#N/A</v>
      </c>
      <c r="AE672" s="20" t="e">
        <f>VLOOKUP($B672,'DATA PENGUKURAN GARDU'!$A:$BS,46,0)</f>
        <v>#N/A</v>
      </c>
      <c r="AF672" s="21" t="e">
        <f t="shared" si="350"/>
        <v>#N/A</v>
      </c>
      <c r="AG672" s="20" t="e">
        <f>VLOOKUP($B672,'DATA PENGUKURAN GARDU'!$A:$BS,46,0)</f>
        <v>#N/A</v>
      </c>
      <c r="AH672" s="20" t="e">
        <f>VLOOKUP($B672,'DATA PENGUKURAN GARDU'!$A:$BS,53,0)</f>
        <v>#N/A</v>
      </c>
      <c r="AI672" s="20" t="e">
        <f>VLOOKUP($B672,'DATA PENGUKURAN GARDU'!$A:$BS,54,0)</f>
        <v>#N/A</v>
      </c>
      <c r="AJ672" s="17" t="e">
        <f>VLOOKUP($C672,'DATA PENGUKURAN GARDU'!$A:$BS,42,0)</f>
        <v>#N/A</v>
      </c>
      <c r="AK672" s="23" t="e">
        <f t="shared" si="351"/>
        <v>#N/A</v>
      </c>
      <c r="AL672" s="17" t="e">
        <f>VLOOKUP($C672,'DATA PENGUKURAN GARDU'!$A:$BS,44,0)</f>
        <v>#N/A</v>
      </c>
      <c r="AM672" s="23" t="e">
        <f t="shared" si="352"/>
        <v>#N/A</v>
      </c>
      <c r="AN672" s="17" t="e">
        <f>VLOOKUP($C672,'DATA PENGUKURAN GARDU'!$A:$BS,46,0)</f>
        <v>#N/A</v>
      </c>
      <c r="AO672" s="23" t="e">
        <f t="shared" si="353"/>
        <v>#N/A</v>
      </c>
      <c r="AP672" s="17" t="e">
        <f>VLOOKUP($C672,'DATA PENGUKURAN GARDU'!$A:$BS,46,0)</f>
        <v>#N/A</v>
      </c>
      <c r="AQ672" s="17" t="e">
        <f>VLOOKUP($C672,'DATA PENGUKURAN GARDU'!$A:$BS,53,0)</f>
        <v>#N/A</v>
      </c>
      <c r="AR672" s="17" t="e">
        <f>VLOOKUP($C672,'DATA PENGUKURAN GARDU'!$A:$BS,54,0)</f>
        <v>#N/A</v>
      </c>
      <c r="AS672" s="20" t="e">
        <f>VLOOKUP($D672,'DATA PENGUKURAN GARDU'!$A:$BS,42,0)</f>
        <v>#N/A</v>
      </c>
      <c r="AT672" s="21" t="e">
        <f t="shared" si="354"/>
        <v>#N/A</v>
      </c>
      <c r="AU672" s="20" t="e">
        <f>VLOOKUP($D672,'DATA PENGUKURAN GARDU'!$A:$BS,44,0)</f>
        <v>#N/A</v>
      </c>
      <c r="AV672" s="21" t="e">
        <f t="shared" si="355"/>
        <v>#N/A</v>
      </c>
      <c r="AW672" s="20" t="e">
        <f>VLOOKUP($D672,'DATA PENGUKURAN GARDU'!$A:$BS,46,0)</f>
        <v>#N/A</v>
      </c>
      <c r="AX672" s="21" t="e">
        <f t="shared" si="356"/>
        <v>#N/A</v>
      </c>
      <c r="AY672" s="20" t="e">
        <f>VLOOKUP($D672,'DATA PENGUKURAN GARDU'!$A:$BS,46,0)</f>
        <v>#N/A</v>
      </c>
      <c r="AZ672" s="20" t="e">
        <f>VLOOKUP($D672,'DATA PENGUKURAN GARDU'!$A:$BS,53,0)</f>
        <v>#N/A</v>
      </c>
      <c r="BA672" s="20" t="e">
        <f>VLOOKUP($D672,'DATA PENGUKURAN GARDU'!$A:$BS,54,0)</f>
        <v>#N/A</v>
      </c>
      <c r="BB672" s="17" t="e">
        <f>VLOOKUP($E672,'DATA PENGUKURAN GARDU'!$A:$BS,42,0)</f>
        <v>#N/A</v>
      </c>
      <c r="BC672" s="23" t="e">
        <f t="shared" si="357"/>
        <v>#N/A</v>
      </c>
      <c r="BD672" s="17" t="e">
        <f>VLOOKUP($E672,'DATA PENGUKURAN GARDU'!$A:$BS,44,0)</f>
        <v>#N/A</v>
      </c>
      <c r="BE672" s="23" t="e">
        <f t="shared" si="358"/>
        <v>#N/A</v>
      </c>
      <c r="BF672" s="17" t="e">
        <f>VLOOKUP($E672,'DATA PENGUKURAN GARDU'!$A:$BS,46,0)</f>
        <v>#N/A</v>
      </c>
      <c r="BG672" s="23" t="e">
        <f t="shared" si="359"/>
        <v>#N/A</v>
      </c>
      <c r="BH672" s="17" t="e">
        <f>VLOOKUP($E672,'DATA PENGUKURAN GARDU'!$A:$BS,46,0)</f>
        <v>#N/A</v>
      </c>
      <c r="BI672" s="17" t="e">
        <f>VLOOKUP($E672,'DATA PENGUKURAN GARDU'!$A:$BS,53,0)</f>
        <v>#N/A</v>
      </c>
      <c r="BJ672" s="17" t="e">
        <f>VLOOKUP($E672,'DATA PENGUKURAN GARDU'!$A:$BS,54,0)</f>
        <v>#N/A</v>
      </c>
      <c r="BK672" s="20" t="e">
        <f t="shared" si="360"/>
        <v>#N/A</v>
      </c>
      <c r="BL672" s="20" t="e">
        <f t="shared" si="361"/>
        <v>#N/A</v>
      </c>
      <c r="BM672" s="20" t="e">
        <f t="shared" si="362"/>
        <v>#N/A</v>
      </c>
      <c r="BN672" s="25" t="e">
        <f t="shared" si="363"/>
        <v>#N/A</v>
      </c>
      <c r="BO672" s="26" t="str">
        <f t="shared" si="364"/>
        <v>0</v>
      </c>
      <c r="BP672" s="21" t="e">
        <f t="shared" si="365"/>
        <v>#VALUE!</v>
      </c>
      <c r="BQ672" s="20" t="e">
        <f t="shared" si="366"/>
        <v>#N/A</v>
      </c>
      <c r="BR672" s="20" t="e">
        <v>#N/A</v>
      </c>
      <c r="BS672" s="9" t="e">
        <v>#N/A</v>
      </c>
      <c r="BT672" s="2" t="e">
        <f t="shared" si="367"/>
        <v>#VALUE!</v>
      </c>
      <c r="BU672" s="2" t="e">
        <f t="shared" si="335"/>
        <v>#N/A</v>
      </c>
      <c r="BV672" s="2" t="e">
        <f t="shared" si="336"/>
        <v>#N/A</v>
      </c>
    </row>
    <row r="673" s="2" customFormat="1" ht="22.95" customHeight="1" spans="1:74">
      <c r="A673" s="9" t="str">
        <f t="shared" si="337"/>
        <v>K-067Induk</v>
      </c>
      <c r="B673" s="9" t="str">
        <f t="shared" si="338"/>
        <v>K-067jurusan 1</v>
      </c>
      <c r="C673" s="9" t="str">
        <f t="shared" si="339"/>
        <v>K-067jurusan 2</v>
      </c>
      <c r="D673" s="9" t="str">
        <f t="shared" si="340"/>
        <v>K-067jurusan 3</v>
      </c>
      <c r="E673" s="9" t="str">
        <f t="shared" si="341"/>
        <v>K-067jurusan 4</v>
      </c>
      <c r="F673" s="10" t="s">
        <v>410</v>
      </c>
      <c r="G673" s="10" t="s">
        <v>132</v>
      </c>
      <c r="H673" s="10" t="s">
        <v>846</v>
      </c>
      <c r="I673" s="10">
        <v>0.74295</v>
      </c>
      <c r="J673" s="10">
        <v>124.30425</v>
      </c>
      <c r="K673" s="10" t="s">
        <v>7465</v>
      </c>
      <c r="L673" s="10" t="s">
        <v>7465</v>
      </c>
      <c r="M673" s="10" t="s">
        <v>7465</v>
      </c>
      <c r="N673" s="14">
        <f t="shared" si="342"/>
        <v>0</v>
      </c>
      <c r="O673" s="15" t="e">
        <f t="shared" si="343"/>
        <v>#VALUE!</v>
      </c>
      <c r="P673" s="15" t="e">
        <f t="shared" si="344"/>
        <v>#VALUE!</v>
      </c>
      <c r="Q673" s="17" t="e">
        <f>VLOOKUP($A673,'DATA PENGUKURAN GARDU'!$A:$BS,42,0)</f>
        <v>#N/A</v>
      </c>
      <c r="R673" s="18" t="e">
        <f t="shared" si="345"/>
        <v>#N/A</v>
      </c>
      <c r="S673" s="17" t="e">
        <f>VLOOKUP($A673,'DATA PENGUKURAN GARDU'!$A:$BS,44,0)</f>
        <v>#N/A</v>
      </c>
      <c r="T673" s="18" t="e">
        <f t="shared" si="346"/>
        <v>#N/A</v>
      </c>
      <c r="U673" s="17" t="e">
        <f>VLOOKUP($A673,'DATA PENGUKURAN GARDU'!$A:$BS,46,0)</f>
        <v>#N/A</v>
      </c>
      <c r="V673" s="18" t="e">
        <f t="shared" si="347"/>
        <v>#N/A</v>
      </c>
      <c r="W673" s="17" t="e">
        <f>VLOOKUP($A673,'DATA PENGUKURAN GARDU'!$A:$BS,48,0)</f>
        <v>#N/A</v>
      </c>
      <c r="X673" s="17" t="e">
        <f>VLOOKUP($A673,'DATA PENGUKURAN GARDU'!$A:$BS,53,0)</f>
        <v>#N/A</v>
      </c>
      <c r="Y673" s="17" t="e">
        <f>VLOOKUP($A673,'DATA PENGUKURAN GARDU'!$A:$BS,54,0)</f>
        <v>#N/A</v>
      </c>
      <c r="Z673" s="17" t="e">
        <f>VLOOKUP($A673,'DATA PENGUKURAN GARDU'!$A:$BS,55,0)</f>
        <v>#N/A</v>
      </c>
      <c r="AA673" s="20" t="e">
        <f>VLOOKUP($B673,'DATA PENGUKURAN GARDU'!$A:$BS,42,0)</f>
        <v>#N/A</v>
      </c>
      <c r="AB673" s="21" t="e">
        <f t="shared" si="348"/>
        <v>#N/A</v>
      </c>
      <c r="AC673" s="20" t="e">
        <f>VLOOKUP($B673,'DATA PENGUKURAN GARDU'!$A:$BS,44,0)</f>
        <v>#N/A</v>
      </c>
      <c r="AD673" s="21" t="e">
        <f t="shared" si="349"/>
        <v>#N/A</v>
      </c>
      <c r="AE673" s="20" t="e">
        <f>VLOOKUP($B673,'DATA PENGUKURAN GARDU'!$A:$BS,46,0)</f>
        <v>#N/A</v>
      </c>
      <c r="AF673" s="21" t="e">
        <f t="shared" si="350"/>
        <v>#N/A</v>
      </c>
      <c r="AG673" s="20" t="e">
        <f>VLOOKUP($B673,'DATA PENGUKURAN GARDU'!$A:$BS,46,0)</f>
        <v>#N/A</v>
      </c>
      <c r="AH673" s="20" t="e">
        <f>VLOOKUP($B673,'DATA PENGUKURAN GARDU'!$A:$BS,53,0)</f>
        <v>#N/A</v>
      </c>
      <c r="AI673" s="20" t="e">
        <f>VLOOKUP($B673,'DATA PENGUKURAN GARDU'!$A:$BS,54,0)</f>
        <v>#N/A</v>
      </c>
      <c r="AJ673" s="17" t="e">
        <f>VLOOKUP($C673,'DATA PENGUKURAN GARDU'!$A:$BS,42,0)</f>
        <v>#N/A</v>
      </c>
      <c r="AK673" s="23" t="e">
        <f t="shared" si="351"/>
        <v>#N/A</v>
      </c>
      <c r="AL673" s="17" t="e">
        <f>VLOOKUP($C673,'DATA PENGUKURAN GARDU'!$A:$BS,44,0)</f>
        <v>#N/A</v>
      </c>
      <c r="AM673" s="23" t="e">
        <f t="shared" si="352"/>
        <v>#N/A</v>
      </c>
      <c r="AN673" s="17" t="e">
        <f>VLOOKUP($C673,'DATA PENGUKURAN GARDU'!$A:$BS,46,0)</f>
        <v>#N/A</v>
      </c>
      <c r="AO673" s="23" t="e">
        <f t="shared" si="353"/>
        <v>#N/A</v>
      </c>
      <c r="AP673" s="17" t="e">
        <f>VLOOKUP($C673,'DATA PENGUKURAN GARDU'!$A:$BS,46,0)</f>
        <v>#N/A</v>
      </c>
      <c r="AQ673" s="17" t="e">
        <f>VLOOKUP($C673,'DATA PENGUKURAN GARDU'!$A:$BS,53,0)</f>
        <v>#N/A</v>
      </c>
      <c r="AR673" s="17" t="e">
        <f>VLOOKUP($C673,'DATA PENGUKURAN GARDU'!$A:$BS,54,0)</f>
        <v>#N/A</v>
      </c>
      <c r="AS673" s="20" t="e">
        <f>VLOOKUP($D673,'DATA PENGUKURAN GARDU'!$A:$BS,42,0)</f>
        <v>#N/A</v>
      </c>
      <c r="AT673" s="21" t="e">
        <f t="shared" si="354"/>
        <v>#N/A</v>
      </c>
      <c r="AU673" s="20" t="e">
        <f>VLOOKUP($D673,'DATA PENGUKURAN GARDU'!$A:$BS,44,0)</f>
        <v>#N/A</v>
      </c>
      <c r="AV673" s="21" t="e">
        <f t="shared" si="355"/>
        <v>#N/A</v>
      </c>
      <c r="AW673" s="20" t="e">
        <f>VLOOKUP($D673,'DATA PENGUKURAN GARDU'!$A:$BS,46,0)</f>
        <v>#N/A</v>
      </c>
      <c r="AX673" s="21" t="e">
        <f t="shared" si="356"/>
        <v>#N/A</v>
      </c>
      <c r="AY673" s="20" t="e">
        <f>VLOOKUP($D673,'DATA PENGUKURAN GARDU'!$A:$BS,46,0)</f>
        <v>#N/A</v>
      </c>
      <c r="AZ673" s="20" t="e">
        <f>VLOOKUP($D673,'DATA PENGUKURAN GARDU'!$A:$BS,53,0)</f>
        <v>#N/A</v>
      </c>
      <c r="BA673" s="20" t="e">
        <f>VLOOKUP($D673,'DATA PENGUKURAN GARDU'!$A:$BS,54,0)</f>
        <v>#N/A</v>
      </c>
      <c r="BB673" s="17" t="e">
        <f>VLOOKUP($E673,'DATA PENGUKURAN GARDU'!$A:$BS,42,0)</f>
        <v>#N/A</v>
      </c>
      <c r="BC673" s="23" t="e">
        <f t="shared" si="357"/>
        <v>#N/A</v>
      </c>
      <c r="BD673" s="17" t="e">
        <f>VLOOKUP($E673,'DATA PENGUKURAN GARDU'!$A:$BS,44,0)</f>
        <v>#N/A</v>
      </c>
      <c r="BE673" s="23" t="e">
        <f t="shared" si="358"/>
        <v>#N/A</v>
      </c>
      <c r="BF673" s="17" t="e">
        <f>VLOOKUP($E673,'DATA PENGUKURAN GARDU'!$A:$BS,46,0)</f>
        <v>#N/A</v>
      </c>
      <c r="BG673" s="23" t="e">
        <f t="shared" si="359"/>
        <v>#N/A</v>
      </c>
      <c r="BH673" s="17" t="e">
        <f>VLOOKUP($E673,'DATA PENGUKURAN GARDU'!$A:$BS,46,0)</f>
        <v>#N/A</v>
      </c>
      <c r="BI673" s="17" t="e">
        <f>VLOOKUP($E673,'DATA PENGUKURAN GARDU'!$A:$BS,53,0)</f>
        <v>#N/A</v>
      </c>
      <c r="BJ673" s="17" t="e">
        <f>VLOOKUP($E673,'DATA PENGUKURAN GARDU'!$A:$BS,54,0)</f>
        <v>#N/A</v>
      </c>
      <c r="BK673" s="20" t="e">
        <f t="shared" si="360"/>
        <v>#N/A</v>
      </c>
      <c r="BL673" s="20" t="e">
        <f t="shared" si="361"/>
        <v>#N/A</v>
      </c>
      <c r="BM673" s="20" t="e">
        <f t="shared" si="362"/>
        <v>#N/A</v>
      </c>
      <c r="BN673" s="25" t="e">
        <f t="shared" si="363"/>
        <v>#N/A</v>
      </c>
      <c r="BO673" s="26" t="str">
        <f t="shared" si="364"/>
        <v>0</v>
      </c>
      <c r="BP673" s="21" t="e">
        <f t="shared" si="365"/>
        <v>#VALUE!</v>
      </c>
      <c r="BQ673" s="20" t="e">
        <f t="shared" si="366"/>
        <v>#N/A</v>
      </c>
      <c r="BR673" s="20" t="e">
        <v>#N/A</v>
      </c>
      <c r="BS673" s="9" t="e">
        <v>#N/A</v>
      </c>
      <c r="BT673" s="2" t="e">
        <f t="shared" si="367"/>
        <v>#VALUE!</v>
      </c>
      <c r="BU673" s="2" t="e">
        <f t="shared" si="335"/>
        <v>#N/A</v>
      </c>
      <c r="BV673" s="2" t="e">
        <f t="shared" si="336"/>
        <v>#N/A</v>
      </c>
    </row>
    <row r="674" s="2" customFormat="1" ht="22.95" customHeight="1" spans="1:74">
      <c r="A674" s="9" t="str">
        <f t="shared" si="337"/>
        <v>K-131Induk</v>
      </c>
      <c r="B674" s="9" t="str">
        <f t="shared" si="338"/>
        <v>K-131jurusan 1</v>
      </c>
      <c r="C674" s="9" t="str">
        <f t="shared" si="339"/>
        <v>K-131jurusan 2</v>
      </c>
      <c r="D674" s="9" t="str">
        <f t="shared" si="340"/>
        <v>K-131jurusan 3</v>
      </c>
      <c r="E674" s="9" t="str">
        <f t="shared" si="341"/>
        <v>K-131jurusan 4</v>
      </c>
      <c r="F674" s="10" t="s">
        <v>418</v>
      </c>
      <c r="G674" s="10" t="s">
        <v>132</v>
      </c>
      <c r="H674" s="10" t="s">
        <v>847</v>
      </c>
      <c r="I674" s="10">
        <v>0.738725</v>
      </c>
      <c r="J674" s="10">
        <v>124.310451</v>
      </c>
      <c r="K674" s="10" t="s">
        <v>7465</v>
      </c>
      <c r="L674" s="10" t="s">
        <v>7465</v>
      </c>
      <c r="M674" s="10" t="s">
        <v>7465</v>
      </c>
      <c r="N674" s="14">
        <f t="shared" si="342"/>
        <v>0</v>
      </c>
      <c r="O674" s="15" t="e">
        <f t="shared" si="343"/>
        <v>#VALUE!</v>
      </c>
      <c r="P674" s="15" t="e">
        <f t="shared" si="344"/>
        <v>#VALUE!</v>
      </c>
      <c r="Q674" s="17" t="e">
        <f>VLOOKUP($A674,'DATA PENGUKURAN GARDU'!$A:$BS,42,0)</f>
        <v>#N/A</v>
      </c>
      <c r="R674" s="18" t="e">
        <f t="shared" si="345"/>
        <v>#N/A</v>
      </c>
      <c r="S674" s="17" t="e">
        <f>VLOOKUP($A674,'DATA PENGUKURAN GARDU'!$A:$BS,44,0)</f>
        <v>#N/A</v>
      </c>
      <c r="T674" s="18" t="e">
        <f t="shared" si="346"/>
        <v>#N/A</v>
      </c>
      <c r="U674" s="17" t="e">
        <f>VLOOKUP($A674,'DATA PENGUKURAN GARDU'!$A:$BS,46,0)</f>
        <v>#N/A</v>
      </c>
      <c r="V674" s="18" t="e">
        <f t="shared" si="347"/>
        <v>#N/A</v>
      </c>
      <c r="W674" s="17" t="e">
        <f>VLOOKUP($A674,'DATA PENGUKURAN GARDU'!$A:$BS,48,0)</f>
        <v>#N/A</v>
      </c>
      <c r="X674" s="17" t="e">
        <f>VLOOKUP($A674,'DATA PENGUKURAN GARDU'!$A:$BS,53,0)</f>
        <v>#N/A</v>
      </c>
      <c r="Y674" s="17" t="e">
        <f>VLOOKUP($A674,'DATA PENGUKURAN GARDU'!$A:$BS,54,0)</f>
        <v>#N/A</v>
      </c>
      <c r="Z674" s="17" t="e">
        <f>VLOOKUP($A674,'DATA PENGUKURAN GARDU'!$A:$BS,55,0)</f>
        <v>#N/A</v>
      </c>
      <c r="AA674" s="20" t="e">
        <f>VLOOKUP($B674,'DATA PENGUKURAN GARDU'!$A:$BS,42,0)</f>
        <v>#N/A</v>
      </c>
      <c r="AB674" s="21" t="e">
        <f t="shared" si="348"/>
        <v>#N/A</v>
      </c>
      <c r="AC674" s="20" t="e">
        <f>VLOOKUP($B674,'DATA PENGUKURAN GARDU'!$A:$BS,44,0)</f>
        <v>#N/A</v>
      </c>
      <c r="AD674" s="21" t="e">
        <f t="shared" si="349"/>
        <v>#N/A</v>
      </c>
      <c r="AE674" s="20" t="e">
        <f>VLOOKUP($B674,'DATA PENGUKURAN GARDU'!$A:$BS,46,0)</f>
        <v>#N/A</v>
      </c>
      <c r="AF674" s="21" t="e">
        <f t="shared" si="350"/>
        <v>#N/A</v>
      </c>
      <c r="AG674" s="20" t="e">
        <f>VLOOKUP($B674,'DATA PENGUKURAN GARDU'!$A:$BS,46,0)</f>
        <v>#N/A</v>
      </c>
      <c r="AH674" s="20" t="e">
        <f>VLOOKUP($B674,'DATA PENGUKURAN GARDU'!$A:$BS,53,0)</f>
        <v>#N/A</v>
      </c>
      <c r="AI674" s="20" t="e">
        <f>VLOOKUP($B674,'DATA PENGUKURAN GARDU'!$A:$BS,54,0)</f>
        <v>#N/A</v>
      </c>
      <c r="AJ674" s="17" t="e">
        <f>VLOOKUP($C674,'DATA PENGUKURAN GARDU'!$A:$BS,42,0)</f>
        <v>#N/A</v>
      </c>
      <c r="AK674" s="23" t="e">
        <f t="shared" si="351"/>
        <v>#N/A</v>
      </c>
      <c r="AL674" s="17" t="e">
        <f>VLOOKUP($C674,'DATA PENGUKURAN GARDU'!$A:$BS,44,0)</f>
        <v>#N/A</v>
      </c>
      <c r="AM674" s="23" t="e">
        <f t="shared" si="352"/>
        <v>#N/A</v>
      </c>
      <c r="AN674" s="17" t="e">
        <f>VLOOKUP($C674,'DATA PENGUKURAN GARDU'!$A:$BS,46,0)</f>
        <v>#N/A</v>
      </c>
      <c r="AO674" s="23" t="e">
        <f t="shared" si="353"/>
        <v>#N/A</v>
      </c>
      <c r="AP674" s="17" t="e">
        <f>VLOOKUP($C674,'DATA PENGUKURAN GARDU'!$A:$BS,46,0)</f>
        <v>#N/A</v>
      </c>
      <c r="AQ674" s="17" t="e">
        <f>VLOOKUP($C674,'DATA PENGUKURAN GARDU'!$A:$BS,53,0)</f>
        <v>#N/A</v>
      </c>
      <c r="AR674" s="17" t="e">
        <f>VLOOKUP($C674,'DATA PENGUKURAN GARDU'!$A:$BS,54,0)</f>
        <v>#N/A</v>
      </c>
      <c r="AS674" s="20" t="e">
        <f>VLOOKUP($D674,'DATA PENGUKURAN GARDU'!$A:$BS,42,0)</f>
        <v>#N/A</v>
      </c>
      <c r="AT674" s="21" t="e">
        <f t="shared" si="354"/>
        <v>#N/A</v>
      </c>
      <c r="AU674" s="20" t="e">
        <f>VLOOKUP($D674,'DATA PENGUKURAN GARDU'!$A:$BS,44,0)</f>
        <v>#N/A</v>
      </c>
      <c r="AV674" s="21" t="e">
        <f t="shared" si="355"/>
        <v>#N/A</v>
      </c>
      <c r="AW674" s="20" t="e">
        <f>VLOOKUP($D674,'DATA PENGUKURAN GARDU'!$A:$BS,46,0)</f>
        <v>#N/A</v>
      </c>
      <c r="AX674" s="21" t="e">
        <f t="shared" si="356"/>
        <v>#N/A</v>
      </c>
      <c r="AY674" s="20" t="e">
        <f>VLOOKUP($D674,'DATA PENGUKURAN GARDU'!$A:$BS,46,0)</f>
        <v>#N/A</v>
      </c>
      <c r="AZ674" s="20" t="e">
        <f>VLOOKUP($D674,'DATA PENGUKURAN GARDU'!$A:$BS,53,0)</f>
        <v>#N/A</v>
      </c>
      <c r="BA674" s="20" t="e">
        <f>VLOOKUP($D674,'DATA PENGUKURAN GARDU'!$A:$BS,54,0)</f>
        <v>#N/A</v>
      </c>
      <c r="BB674" s="17" t="e">
        <f>VLOOKUP($E674,'DATA PENGUKURAN GARDU'!$A:$BS,42,0)</f>
        <v>#N/A</v>
      </c>
      <c r="BC674" s="23" t="e">
        <f t="shared" si="357"/>
        <v>#N/A</v>
      </c>
      <c r="BD674" s="17" t="e">
        <f>VLOOKUP($E674,'DATA PENGUKURAN GARDU'!$A:$BS,44,0)</f>
        <v>#N/A</v>
      </c>
      <c r="BE674" s="23" t="e">
        <f t="shared" si="358"/>
        <v>#N/A</v>
      </c>
      <c r="BF674" s="17" t="e">
        <f>VLOOKUP($E674,'DATA PENGUKURAN GARDU'!$A:$BS,46,0)</f>
        <v>#N/A</v>
      </c>
      <c r="BG674" s="23" t="e">
        <f t="shared" si="359"/>
        <v>#N/A</v>
      </c>
      <c r="BH674" s="17" t="e">
        <f>VLOOKUP($E674,'DATA PENGUKURAN GARDU'!$A:$BS,46,0)</f>
        <v>#N/A</v>
      </c>
      <c r="BI674" s="17" t="e">
        <f>VLOOKUP($E674,'DATA PENGUKURAN GARDU'!$A:$BS,53,0)</f>
        <v>#N/A</v>
      </c>
      <c r="BJ674" s="17" t="e">
        <f>VLOOKUP($E674,'DATA PENGUKURAN GARDU'!$A:$BS,54,0)</f>
        <v>#N/A</v>
      </c>
      <c r="BK674" s="20" t="e">
        <f t="shared" si="360"/>
        <v>#N/A</v>
      </c>
      <c r="BL674" s="20" t="e">
        <f t="shared" si="361"/>
        <v>#N/A</v>
      </c>
      <c r="BM674" s="20" t="e">
        <f t="shared" si="362"/>
        <v>#N/A</v>
      </c>
      <c r="BN674" s="25" t="e">
        <f t="shared" si="363"/>
        <v>#N/A</v>
      </c>
      <c r="BO674" s="26" t="str">
        <f t="shared" si="364"/>
        <v>0</v>
      </c>
      <c r="BP674" s="21" t="e">
        <f t="shared" si="365"/>
        <v>#VALUE!</v>
      </c>
      <c r="BQ674" s="20" t="e">
        <f t="shared" si="366"/>
        <v>#N/A</v>
      </c>
      <c r="BR674" s="20" t="e">
        <v>#N/A</v>
      </c>
      <c r="BS674" s="9" t="e">
        <v>#N/A</v>
      </c>
      <c r="BT674" s="2" t="e">
        <f t="shared" si="367"/>
        <v>#VALUE!</v>
      </c>
      <c r="BU674" s="2" t="e">
        <f t="shared" si="335"/>
        <v>#N/A</v>
      </c>
      <c r="BV674" s="2" t="e">
        <f t="shared" si="336"/>
        <v>#N/A</v>
      </c>
    </row>
    <row r="675" s="2" customFormat="1" ht="22.95" customHeight="1" spans="1:74">
      <c r="A675" s="9" t="str">
        <f t="shared" si="337"/>
        <v>NP 032Induk</v>
      </c>
      <c r="B675" s="9" t="str">
        <f t="shared" si="338"/>
        <v>NP 032jurusan 1</v>
      </c>
      <c r="C675" s="9" t="str">
        <f t="shared" si="339"/>
        <v>NP 032jurusan 2</v>
      </c>
      <c r="D675" s="9" t="str">
        <f t="shared" si="340"/>
        <v>NP 032jurusan 3</v>
      </c>
      <c r="E675" s="9" t="str">
        <f t="shared" si="341"/>
        <v>NP 032jurusan 4</v>
      </c>
      <c r="F675" s="10" t="s">
        <v>497</v>
      </c>
      <c r="G675" s="10" t="s">
        <v>101</v>
      </c>
      <c r="H675" s="10" t="s">
        <v>848</v>
      </c>
      <c r="I675" s="10">
        <v>1.01988</v>
      </c>
      <c r="J675" s="10">
        <v>124.30842</v>
      </c>
      <c r="K675" s="10" t="s">
        <v>7465</v>
      </c>
      <c r="L675" s="10" t="s">
        <v>7465</v>
      </c>
      <c r="M675" s="10" t="s">
        <v>7465</v>
      </c>
      <c r="N675" s="14">
        <f t="shared" si="342"/>
        <v>0</v>
      </c>
      <c r="O675" s="15" t="e">
        <f t="shared" si="343"/>
        <v>#VALUE!</v>
      </c>
      <c r="P675" s="15" t="e">
        <f t="shared" si="344"/>
        <v>#VALUE!</v>
      </c>
      <c r="Q675" s="17" t="e">
        <f>VLOOKUP($A675,'DATA PENGUKURAN GARDU'!$A:$BS,42,0)</f>
        <v>#N/A</v>
      </c>
      <c r="R675" s="18" t="e">
        <f t="shared" si="345"/>
        <v>#N/A</v>
      </c>
      <c r="S675" s="17" t="e">
        <f>VLOOKUP($A675,'DATA PENGUKURAN GARDU'!$A:$BS,44,0)</f>
        <v>#N/A</v>
      </c>
      <c r="T675" s="18" t="e">
        <f t="shared" si="346"/>
        <v>#N/A</v>
      </c>
      <c r="U675" s="17" t="e">
        <f>VLOOKUP($A675,'DATA PENGUKURAN GARDU'!$A:$BS,46,0)</f>
        <v>#N/A</v>
      </c>
      <c r="V675" s="18" t="e">
        <f t="shared" si="347"/>
        <v>#N/A</v>
      </c>
      <c r="W675" s="17" t="e">
        <f>VLOOKUP($A675,'DATA PENGUKURAN GARDU'!$A:$BS,48,0)</f>
        <v>#N/A</v>
      </c>
      <c r="X675" s="17" t="e">
        <f>VLOOKUP($A675,'DATA PENGUKURAN GARDU'!$A:$BS,53,0)</f>
        <v>#N/A</v>
      </c>
      <c r="Y675" s="17" t="e">
        <f>VLOOKUP($A675,'DATA PENGUKURAN GARDU'!$A:$BS,54,0)</f>
        <v>#N/A</v>
      </c>
      <c r="Z675" s="17" t="e">
        <f>VLOOKUP($A675,'DATA PENGUKURAN GARDU'!$A:$BS,55,0)</f>
        <v>#N/A</v>
      </c>
      <c r="AA675" s="20" t="e">
        <f>VLOOKUP($B675,'DATA PENGUKURAN GARDU'!$A:$BS,42,0)</f>
        <v>#N/A</v>
      </c>
      <c r="AB675" s="21" t="e">
        <f t="shared" si="348"/>
        <v>#N/A</v>
      </c>
      <c r="AC675" s="20" t="e">
        <f>VLOOKUP($B675,'DATA PENGUKURAN GARDU'!$A:$BS,44,0)</f>
        <v>#N/A</v>
      </c>
      <c r="AD675" s="21" t="e">
        <f t="shared" si="349"/>
        <v>#N/A</v>
      </c>
      <c r="AE675" s="20" t="e">
        <f>VLOOKUP($B675,'DATA PENGUKURAN GARDU'!$A:$BS,46,0)</f>
        <v>#N/A</v>
      </c>
      <c r="AF675" s="21" t="e">
        <f t="shared" si="350"/>
        <v>#N/A</v>
      </c>
      <c r="AG675" s="20" t="e">
        <f>VLOOKUP($B675,'DATA PENGUKURAN GARDU'!$A:$BS,46,0)</f>
        <v>#N/A</v>
      </c>
      <c r="AH675" s="20" t="e">
        <f>VLOOKUP($B675,'DATA PENGUKURAN GARDU'!$A:$BS,53,0)</f>
        <v>#N/A</v>
      </c>
      <c r="AI675" s="20" t="e">
        <f>VLOOKUP($B675,'DATA PENGUKURAN GARDU'!$A:$BS,54,0)</f>
        <v>#N/A</v>
      </c>
      <c r="AJ675" s="17" t="e">
        <f>VLOOKUP($C675,'DATA PENGUKURAN GARDU'!$A:$BS,42,0)</f>
        <v>#N/A</v>
      </c>
      <c r="AK675" s="23" t="e">
        <f t="shared" si="351"/>
        <v>#N/A</v>
      </c>
      <c r="AL675" s="17" t="e">
        <f>VLOOKUP($C675,'DATA PENGUKURAN GARDU'!$A:$BS,44,0)</f>
        <v>#N/A</v>
      </c>
      <c r="AM675" s="23" t="e">
        <f t="shared" si="352"/>
        <v>#N/A</v>
      </c>
      <c r="AN675" s="17" t="e">
        <f>VLOOKUP($C675,'DATA PENGUKURAN GARDU'!$A:$BS,46,0)</f>
        <v>#N/A</v>
      </c>
      <c r="AO675" s="23" t="e">
        <f t="shared" si="353"/>
        <v>#N/A</v>
      </c>
      <c r="AP675" s="17" t="e">
        <f>VLOOKUP($C675,'DATA PENGUKURAN GARDU'!$A:$BS,46,0)</f>
        <v>#N/A</v>
      </c>
      <c r="AQ675" s="17" t="e">
        <f>VLOOKUP($C675,'DATA PENGUKURAN GARDU'!$A:$BS,53,0)</f>
        <v>#N/A</v>
      </c>
      <c r="AR675" s="17" t="e">
        <f>VLOOKUP($C675,'DATA PENGUKURAN GARDU'!$A:$BS,54,0)</f>
        <v>#N/A</v>
      </c>
      <c r="AS675" s="20" t="e">
        <f>VLOOKUP($D675,'DATA PENGUKURAN GARDU'!$A:$BS,42,0)</f>
        <v>#N/A</v>
      </c>
      <c r="AT675" s="21" t="e">
        <f t="shared" si="354"/>
        <v>#N/A</v>
      </c>
      <c r="AU675" s="20" t="e">
        <f>VLOOKUP($D675,'DATA PENGUKURAN GARDU'!$A:$BS,44,0)</f>
        <v>#N/A</v>
      </c>
      <c r="AV675" s="21" t="e">
        <f t="shared" si="355"/>
        <v>#N/A</v>
      </c>
      <c r="AW675" s="20" t="e">
        <f>VLOOKUP($D675,'DATA PENGUKURAN GARDU'!$A:$BS,46,0)</f>
        <v>#N/A</v>
      </c>
      <c r="AX675" s="21" t="e">
        <f t="shared" si="356"/>
        <v>#N/A</v>
      </c>
      <c r="AY675" s="20" t="e">
        <f>VLOOKUP($D675,'DATA PENGUKURAN GARDU'!$A:$BS,46,0)</f>
        <v>#N/A</v>
      </c>
      <c r="AZ675" s="20" t="e">
        <f>VLOOKUP($D675,'DATA PENGUKURAN GARDU'!$A:$BS,53,0)</f>
        <v>#N/A</v>
      </c>
      <c r="BA675" s="20" t="e">
        <f>VLOOKUP($D675,'DATA PENGUKURAN GARDU'!$A:$BS,54,0)</f>
        <v>#N/A</v>
      </c>
      <c r="BB675" s="17" t="e">
        <f>VLOOKUP($E675,'DATA PENGUKURAN GARDU'!$A:$BS,42,0)</f>
        <v>#N/A</v>
      </c>
      <c r="BC675" s="23" t="e">
        <f t="shared" si="357"/>
        <v>#N/A</v>
      </c>
      <c r="BD675" s="17" t="e">
        <f>VLOOKUP($E675,'DATA PENGUKURAN GARDU'!$A:$BS,44,0)</f>
        <v>#N/A</v>
      </c>
      <c r="BE675" s="23" t="e">
        <f t="shared" si="358"/>
        <v>#N/A</v>
      </c>
      <c r="BF675" s="17" t="e">
        <f>VLOOKUP($E675,'DATA PENGUKURAN GARDU'!$A:$BS,46,0)</f>
        <v>#N/A</v>
      </c>
      <c r="BG675" s="23" t="e">
        <f t="shared" si="359"/>
        <v>#N/A</v>
      </c>
      <c r="BH675" s="17" t="e">
        <f>VLOOKUP($E675,'DATA PENGUKURAN GARDU'!$A:$BS,46,0)</f>
        <v>#N/A</v>
      </c>
      <c r="BI675" s="17" t="e">
        <f>VLOOKUP($E675,'DATA PENGUKURAN GARDU'!$A:$BS,53,0)</f>
        <v>#N/A</v>
      </c>
      <c r="BJ675" s="17" t="e">
        <f>VLOOKUP($E675,'DATA PENGUKURAN GARDU'!$A:$BS,54,0)</f>
        <v>#N/A</v>
      </c>
      <c r="BK675" s="20" t="e">
        <f t="shared" si="360"/>
        <v>#N/A</v>
      </c>
      <c r="BL675" s="20" t="e">
        <f t="shared" si="361"/>
        <v>#N/A</v>
      </c>
      <c r="BM675" s="20" t="e">
        <f t="shared" si="362"/>
        <v>#N/A</v>
      </c>
      <c r="BN675" s="25" t="e">
        <f t="shared" si="363"/>
        <v>#N/A</v>
      </c>
      <c r="BO675" s="26" t="str">
        <f t="shared" si="364"/>
        <v>0</v>
      </c>
      <c r="BP675" s="21" t="e">
        <f t="shared" si="365"/>
        <v>#VALUE!</v>
      </c>
      <c r="BQ675" s="20" t="e">
        <f t="shared" si="366"/>
        <v>#N/A</v>
      </c>
      <c r="BR675" s="20" t="e">
        <v>#N/A</v>
      </c>
      <c r="BS675" s="9" t="e">
        <v>#N/A</v>
      </c>
      <c r="BT675" s="2" t="e">
        <f t="shared" si="367"/>
        <v>#VALUE!</v>
      </c>
      <c r="BU675" s="2" t="e">
        <f t="shared" si="335"/>
        <v>#N/A</v>
      </c>
      <c r="BV675" s="2" t="e">
        <f t="shared" si="336"/>
        <v>#N/A</v>
      </c>
    </row>
    <row r="676" s="2" customFormat="1" ht="22.95" customHeight="1" spans="1:74">
      <c r="A676" s="9" t="str">
        <f t="shared" si="337"/>
        <v>NP 034.1Induk</v>
      </c>
      <c r="B676" s="9" t="str">
        <f t="shared" si="338"/>
        <v>NP 034.1jurusan 1</v>
      </c>
      <c r="C676" s="9" t="str">
        <f t="shared" si="339"/>
        <v>NP 034.1jurusan 2</v>
      </c>
      <c r="D676" s="9" t="str">
        <f t="shared" si="340"/>
        <v>NP 034.1jurusan 3</v>
      </c>
      <c r="E676" s="9" t="str">
        <f t="shared" si="341"/>
        <v>NP 034.1jurusan 4</v>
      </c>
      <c r="F676" s="10" t="s">
        <v>497</v>
      </c>
      <c r="G676" s="10" t="s">
        <v>101</v>
      </c>
      <c r="H676" s="10" t="s">
        <v>849</v>
      </c>
      <c r="I676" s="10">
        <v>1.02565</v>
      </c>
      <c r="J676" s="10">
        <v>124.30805</v>
      </c>
      <c r="K676" s="10" t="s">
        <v>7465</v>
      </c>
      <c r="L676" s="10" t="s">
        <v>7465</v>
      </c>
      <c r="M676" s="10" t="s">
        <v>7465</v>
      </c>
      <c r="N676" s="14">
        <f t="shared" si="342"/>
        <v>0</v>
      </c>
      <c r="O676" s="15" t="e">
        <f t="shared" si="343"/>
        <v>#VALUE!</v>
      </c>
      <c r="P676" s="15" t="e">
        <f t="shared" si="344"/>
        <v>#VALUE!</v>
      </c>
      <c r="Q676" s="17" t="e">
        <f>VLOOKUP($A676,'DATA PENGUKURAN GARDU'!$A:$BS,42,0)</f>
        <v>#N/A</v>
      </c>
      <c r="R676" s="18" t="e">
        <f t="shared" si="345"/>
        <v>#N/A</v>
      </c>
      <c r="S676" s="17" t="e">
        <f>VLOOKUP($A676,'DATA PENGUKURAN GARDU'!$A:$BS,44,0)</f>
        <v>#N/A</v>
      </c>
      <c r="T676" s="18" t="e">
        <f t="shared" si="346"/>
        <v>#N/A</v>
      </c>
      <c r="U676" s="17" t="e">
        <f>VLOOKUP($A676,'DATA PENGUKURAN GARDU'!$A:$BS,46,0)</f>
        <v>#N/A</v>
      </c>
      <c r="V676" s="18" t="e">
        <f t="shared" si="347"/>
        <v>#N/A</v>
      </c>
      <c r="W676" s="17" t="e">
        <f>VLOOKUP($A676,'DATA PENGUKURAN GARDU'!$A:$BS,48,0)</f>
        <v>#N/A</v>
      </c>
      <c r="X676" s="17" t="e">
        <f>VLOOKUP($A676,'DATA PENGUKURAN GARDU'!$A:$BS,53,0)</f>
        <v>#N/A</v>
      </c>
      <c r="Y676" s="17" t="e">
        <f>VLOOKUP($A676,'DATA PENGUKURAN GARDU'!$A:$BS,54,0)</f>
        <v>#N/A</v>
      </c>
      <c r="Z676" s="17" t="e">
        <f>VLOOKUP($A676,'DATA PENGUKURAN GARDU'!$A:$BS,55,0)</f>
        <v>#N/A</v>
      </c>
      <c r="AA676" s="20" t="e">
        <f>VLOOKUP($B676,'DATA PENGUKURAN GARDU'!$A:$BS,42,0)</f>
        <v>#N/A</v>
      </c>
      <c r="AB676" s="21" t="e">
        <f t="shared" si="348"/>
        <v>#N/A</v>
      </c>
      <c r="AC676" s="20" t="e">
        <f>VLOOKUP($B676,'DATA PENGUKURAN GARDU'!$A:$BS,44,0)</f>
        <v>#N/A</v>
      </c>
      <c r="AD676" s="21" t="e">
        <f t="shared" si="349"/>
        <v>#N/A</v>
      </c>
      <c r="AE676" s="20" t="e">
        <f>VLOOKUP($B676,'DATA PENGUKURAN GARDU'!$A:$BS,46,0)</f>
        <v>#N/A</v>
      </c>
      <c r="AF676" s="21" t="e">
        <f t="shared" si="350"/>
        <v>#N/A</v>
      </c>
      <c r="AG676" s="20" t="e">
        <f>VLOOKUP($B676,'DATA PENGUKURAN GARDU'!$A:$BS,46,0)</f>
        <v>#N/A</v>
      </c>
      <c r="AH676" s="20" t="e">
        <f>VLOOKUP($B676,'DATA PENGUKURAN GARDU'!$A:$BS,53,0)</f>
        <v>#N/A</v>
      </c>
      <c r="AI676" s="20" t="e">
        <f>VLOOKUP($B676,'DATA PENGUKURAN GARDU'!$A:$BS,54,0)</f>
        <v>#N/A</v>
      </c>
      <c r="AJ676" s="17" t="e">
        <f>VLOOKUP($C676,'DATA PENGUKURAN GARDU'!$A:$BS,42,0)</f>
        <v>#N/A</v>
      </c>
      <c r="AK676" s="23" t="e">
        <f t="shared" si="351"/>
        <v>#N/A</v>
      </c>
      <c r="AL676" s="17" t="e">
        <f>VLOOKUP($C676,'DATA PENGUKURAN GARDU'!$A:$BS,44,0)</f>
        <v>#N/A</v>
      </c>
      <c r="AM676" s="23" t="e">
        <f t="shared" si="352"/>
        <v>#N/A</v>
      </c>
      <c r="AN676" s="17" t="e">
        <f>VLOOKUP($C676,'DATA PENGUKURAN GARDU'!$A:$BS,46,0)</f>
        <v>#N/A</v>
      </c>
      <c r="AO676" s="23" t="e">
        <f t="shared" si="353"/>
        <v>#N/A</v>
      </c>
      <c r="AP676" s="17" t="e">
        <f>VLOOKUP($C676,'DATA PENGUKURAN GARDU'!$A:$BS,46,0)</f>
        <v>#N/A</v>
      </c>
      <c r="AQ676" s="17" t="e">
        <f>VLOOKUP($C676,'DATA PENGUKURAN GARDU'!$A:$BS,53,0)</f>
        <v>#N/A</v>
      </c>
      <c r="AR676" s="17" t="e">
        <f>VLOOKUP($C676,'DATA PENGUKURAN GARDU'!$A:$BS,54,0)</f>
        <v>#N/A</v>
      </c>
      <c r="AS676" s="20" t="e">
        <f>VLOOKUP($D676,'DATA PENGUKURAN GARDU'!$A:$BS,42,0)</f>
        <v>#N/A</v>
      </c>
      <c r="AT676" s="21" t="e">
        <f t="shared" si="354"/>
        <v>#N/A</v>
      </c>
      <c r="AU676" s="20" t="e">
        <f>VLOOKUP($D676,'DATA PENGUKURAN GARDU'!$A:$BS,44,0)</f>
        <v>#N/A</v>
      </c>
      <c r="AV676" s="21" t="e">
        <f t="shared" si="355"/>
        <v>#N/A</v>
      </c>
      <c r="AW676" s="20" t="e">
        <f>VLOOKUP($D676,'DATA PENGUKURAN GARDU'!$A:$BS,46,0)</f>
        <v>#N/A</v>
      </c>
      <c r="AX676" s="21" t="e">
        <f t="shared" si="356"/>
        <v>#N/A</v>
      </c>
      <c r="AY676" s="20" t="e">
        <f>VLOOKUP($D676,'DATA PENGUKURAN GARDU'!$A:$BS,46,0)</f>
        <v>#N/A</v>
      </c>
      <c r="AZ676" s="20" t="e">
        <f>VLOOKUP($D676,'DATA PENGUKURAN GARDU'!$A:$BS,53,0)</f>
        <v>#N/A</v>
      </c>
      <c r="BA676" s="20" t="e">
        <f>VLOOKUP($D676,'DATA PENGUKURAN GARDU'!$A:$BS,54,0)</f>
        <v>#N/A</v>
      </c>
      <c r="BB676" s="17" t="e">
        <f>VLOOKUP($E676,'DATA PENGUKURAN GARDU'!$A:$BS,42,0)</f>
        <v>#N/A</v>
      </c>
      <c r="BC676" s="23" t="e">
        <f t="shared" si="357"/>
        <v>#N/A</v>
      </c>
      <c r="BD676" s="17" t="e">
        <f>VLOOKUP($E676,'DATA PENGUKURAN GARDU'!$A:$BS,44,0)</f>
        <v>#N/A</v>
      </c>
      <c r="BE676" s="23" t="e">
        <f t="shared" si="358"/>
        <v>#N/A</v>
      </c>
      <c r="BF676" s="17" t="e">
        <f>VLOOKUP($E676,'DATA PENGUKURAN GARDU'!$A:$BS,46,0)</f>
        <v>#N/A</v>
      </c>
      <c r="BG676" s="23" t="e">
        <f t="shared" si="359"/>
        <v>#N/A</v>
      </c>
      <c r="BH676" s="17" t="e">
        <f>VLOOKUP($E676,'DATA PENGUKURAN GARDU'!$A:$BS,46,0)</f>
        <v>#N/A</v>
      </c>
      <c r="BI676" s="17" t="e">
        <f>VLOOKUP($E676,'DATA PENGUKURAN GARDU'!$A:$BS,53,0)</f>
        <v>#N/A</v>
      </c>
      <c r="BJ676" s="17" t="e">
        <f>VLOOKUP($E676,'DATA PENGUKURAN GARDU'!$A:$BS,54,0)</f>
        <v>#N/A</v>
      </c>
      <c r="BK676" s="20" t="e">
        <f t="shared" si="360"/>
        <v>#N/A</v>
      </c>
      <c r="BL676" s="20" t="e">
        <f t="shared" si="361"/>
        <v>#N/A</v>
      </c>
      <c r="BM676" s="20" t="e">
        <f t="shared" si="362"/>
        <v>#N/A</v>
      </c>
      <c r="BN676" s="25" t="e">
        <f t="shared" si="363"/>
        <v>#N/A</v>
      </c>
      <c r="BO676" s="26" t="str">
        <f t="shared" si="364"/>
        <v>0</v>
      </c>
      <c r="BP676" s="21" t="e">
        <f t="shared" si="365"/>
        <v>#VALUE!</v>
      </c>
      <c r="BQ676" s="20" t="e">
        <f t="shared" si="366"/>
        <v>#N/A</v>
      </c>
      <c r="BR676" s="20" t="e">
        <v>#N/A</v>
      </c>
      <c r="BS676" s="9" t="e">
        <v>#N/A</v>
      </c>
      <c r="BT676" s="2" t="e">
        <f t="shared" si="367"/>
        <v>#VALUE!</v>
      </c>
      <c r="BU676" s="2" t="e">
        <f t="shared" si="335"/>
        <v>#N/A</v>
      </c>
      <c r="BV676" s="2" t="e">
        <f t="shared" si="336"/>
        <v>#N/A</v>
      </c>
    </row>
    <row r="677" s="2" customFormat="1" ht="22.95" customHeight="1" spans="1:74">
      <c r="A677" s="9" t="str">
        <f t="shared" si="337"/>
        <v>N 001Induk</v>
      </c>
      <c r="B677" s="9" t="str">
        <f t="shared" si="338"/>
        <v>N 001jurusan 1</v>
      </c>
      <c r="C677" s="9" t="str">
        <f t="shared" si="339"/>
        <v>N 001jurusan 2</v>
      </c>
      <c r="D677" s="9" t="str">
        <f t="shared" si="340"/>
        <v>N 001jurusan 3</v>
      </c>
      <c r="E677" s="9" t="str">
        <f t="shared" si="341"/>
        <v>N 001jurusan 4</v>
      </c>
      <c r="F677" s="10" t="s">
        <v>226</v>
      </c>
      <c r="G677" s="10" t="s">
        <v>101</v>
      </c>
      <c r="H677" s="10" t="s">
        <v>850</v>
      </c>
      <c r="I677" s="10">
        <v>0.91967</v>
      </c>
      <c r="J677" s="10">
        <v>124.12323</v>
      </c>
      <c r="K677" s="10" t="s">
        <v>7465</v>
      </c>
      <c r="L677" s="10" t="s">
        <v>7465</v>
      </c>
      <c r="M677" s="10" t="s">
        <v>7465</v>
      </c>
      <c r="N677" s="14">
        <f t="shared" si="342"/>
        <v>0</v>
      </c>
      <c r="O677" s="15" t="e">
        <f t="shared" si="343"/>
        <v>#VALUE!</v>
      </c>
      <c r="P677" s="15" t="e">
        <f t="shared" si="344"/>
        <v>#VALUE!</v>
      </c>
      <c r="Q677" s="17" t="e">
        <f>VLOOKUP($A677,'DATA PENGUKURAN GARDU'!$A:$BS,42,0)</f>
        <v>#N/A</v>
      </c>
      <c r="R677" s="18" t="e">
        <f t="shared" si="345"/>
        <v>#N/A</v>
      </c>
      <c r="S677" s="17" t="e">
        <f>VLOOKUP($A677,'DATA PENGUKURAN GARDU'!$A:$BS,44,0)</f>
        <v>#N/A</v>
      </c>
      <c r="T677" s="18" t="e">
        <f t="shared" si="346"/>
        <v>#N/A</v>
      </c>
      <c r="U677" s="17" t="e">
        <f>VLOOKUP($A677,'DATA PENGUKURAN GARDU'!$A:$BS,46,0)</f>
        <v>#N/A</v>
      </c>
      <c r="V677" s="18" t="e">
        <f t="shared" si="347"/>
        <v>#N/A</v>
      </c>
      <c r="W677" s="17" t="e">
        <f>VLOOKUP($A677,'DATA PENGUKURAN GARDU'!$A:$BS,48,0)</f>
        <v>#N/A</v>
      </c>
      <c r="X677" s="17" t="e">
        <f>VLOOKUP($A677,'DATA PENGUKURAN GARDU'!$A:$BS,53,0)</f>
        <v>#N/A</v>
      </c>
      <c r="Y677" s="17" t="e">
        <f>VLOOKUP($A677,'DATA PENGUKURAN GARDU'!$A:$BS,54,0)</f>
        <v>#N/A</v>
      </c>
      <c r="Z677" s="17" t="e">
        <f>VLOOKUP($A677,'DATA PENGUKURAN GARDU'!$A:$BS,55,0)</f>
        <v>#N/A</v>
      </c>
      <c r="AA677" s="20" t="e">
        <f>VLOOKUP($B677,'DATA PENGUKURAN GARDU'!$A:$BS,42,0)</f>
        <v>#N/A</v>
      </c>
      <c r="AB677" s="21" t="e">
        <f t="shared" si="348"/>
        <v>#N/A</v>
      </c>
      <c r="AC677" s="20" t="e">
        <f>VLOOKUP($B677,'DATA PENGUKURAN GARDU'!$A:$BS,44,0)</f>
        <v>#N/A</v>
      </c>
      <c r="AD677" s="21" t="e">
        <f t="shared" si="349"/>
        <v>#N/A</v>
      </c>
      <c r="AE677" s="20" t="e">
        <f>VLOOKUP($B677,'DATA PENGUKURAN GARDU'!$A:$BS,46,0)</f>
        <v>#N/A</v>
      </c>
      <c r="AF677" s="21" t="e">
        <f t="shared" si="350"/>
        <v>#N/A</v>
      </c>
      <c r="AG677" s="20" t="e">
        <f>VLOOKUP($B677,'DATA PENGUKURAN GARDU'!$A:$BS,46,0)</f>
        <v>#N/A</v>
      </c>
      <c r="AH677" s="20" t="e">
        <f>VLOOKUP($B677,'DATA PENGUKURAN GARDU'!$A:$BS,53,0)</f>
        <v>#N/A</v>
      </c>
      <c r="AI677" s="20" t="e">
        <f>VLOOKUP($B677,'DATA PENGUKURAN GARDU'!$A:$BS,54,0)</f>
        <v>#N/A</v>
      </c>
      <c r="AJ677" s="17" t="e">
        <f>VLOOKUP($C677,'DATA PENGUKURAN GARDU'!$A:$BS,42,0)</f>
        <v>#N/A</v>
      </c>
      <c r="AK677" s="23" t="e">
        <f t="shared" si="351"/>
        <v>#N/A</v>
      </c>
      <c r="AL677" s="17" t="e">
        <f>VLOOKUP($C677,'DATA PENGUKURAN GARDU'!$A:$BS,44,0)</f>
        <v>#N/A</v>
      </c>
      <c r="AM677" s="23" t="e">
        <f t="shared" si="352"/>
        <v>#N/A</v>
      </c>
      <c r="AN677" s="17" t="e">
        <f>VLOOKUP($C677,'DATA PENGUKURAN GARDU'!$A:$BS,46,0)</f>
        <v>#N/A</v>
      </c>
      <c r="AO677" s="23" t="e">
        <f t="shared" si="353"/>
        <v>#N/A</v>
      </c>
      <c r="AP677" s="17" t="e">
        <f>VLOOKUP($C677,'DATA PENGUKURAN GARDU'!$A:$BS,46,0)</f>
        <v>#N/A</v>
      </c>
      <c r="AQ677" s="17" t="e">
        <f>VLOOKUP($C677,'DATA PENGUKURAN GARDU'!$A:$BS,53,0)</f>
        <v>#N/A</v>
      </c>
      <c r="AR677" s="17" t="e">
        <f>VLOOKUP($C677,'DATA PENGUKURAN GARDU'!$A:$BS,54,0)</f>
        <v>#N/A</v>
      </c>
      <c r="AS677" s="20" t="e">
        <f>VLOOKUP($D677,'DATA PENGUKURAN GARDU'!$A:$BS,42,0)</f>
        <v>#N/A</v>
      </c>
      <c r="AT677" s="21" t="e">
        <f t="shared" si="354"/>
        <v>#N/A</v>
      </c>
      <c r="AU677" s="20" t="e">
        <f>VLOOKUP($D677,'DATA PENGUKURAN GARDU'!$A:$BS,44,0)</f>
        <v>#N/A</v>
      </c>
      <c r="AV677" s="21" t="e">
        <f t="shared" si="355"/>
        <v>#N/A</v>
      </c>
      <c r="AW677" s="20" t="e">
        <f>VLOOKUP($D677,'DATA PENGUKURAN GARDU'!$A:$BS,46,0)</f>
        <v>#N/A</v>
      </c>
      <c r="AX677" s="21" t="e">
        <f t="shared" si="356"/>
        <v>#N/A</v>
      </c>
      <c r="AY677" s="20" t="e">
        <f>VLOOKUP($D677,'DATA PENGUKURAN GARDU'!$A:$BS,46,0)</f>
        <v>#N/A</v>
      </c>
      <c r="AZ677" s="20" t="e">
        <f>VLOOKUP($D677,'DATA PENGUKURAN GARDU'!$A:$BS,53,0)</f>
        <v>#N/A</v>
      </c>
      <c r="BA677" s="20" t="e">
        <f>VLOOKUP($D677,'DATA PENGUKURAN GARDU'!$A:$BS,54,0)</f>
        <v>#N/A</v>
      </c>
      <c r="BB677" s="17" t="e">
        <f>VLOOKUP($E677,'DATA PENGUKURAN GARDU'!$A:$BS,42,0)</f>
        <v>#N/A</v>
      </c>
      <c r="BC677" s="23" t="e">
        <f t="shared" si="357"/>
        <v>#N/A</v>
      </c>
      <c r="BD677" s="17" t="e">
        <f>VLOOKUP($E677,'DATA PENGUKURAN GARDU'!$A:$BS,44,0)</f>
        <v>#N/A</v>
      </c>
      <c r="BE677" s="23" t="e">
        <f t="shared" si="358"/>
        <v>#N/A</v>
      </c>
      <c r="BF677" s="17" t="e">
        <f>VLOOKUP($E677,'DATA PENGUKURAN GARDU'!$A:$BS,46,0)</f>
        <v>#N/A</v>
      </c>
      <c r="BG677" s="23" t="e">
        <f t="shared" si="359"/>
        <v>#N/A</v>
      </c>
      <c r="BH677" s="17" t="e">
        <f>VLOOKUP($E677,'DATA PENGUKURAN GARDU'!$A:$BS,46,0)</f>
        <v>#N/A</v>
      </c>
      <c r="BI677" s="17" t="e">
        <f>VLOOKUP($E677,'DATA PENGUKURAN GARDU'!$A:$BS,53,0)</f>
        <v>#N/A</v>
      </c>
      <c r="BJ677" s="17" t="e">
        <f>VLOOKUP($E677,'DATA PENGUKURAN GARDU'!$A:$BS,54,0)</f>
        <v>#N/A</v>
      </c>
      <c r="BK677" s="20" t="e">
        <f t="shared" si="360"/>
        <v>#N/A</v>
      </c>
      <c r="BL677" s="20" t="e">
        <f t="shared" si="361"/>
        <v>#N/A</v>
      </c>
      <c r="BM677" s="20" t="e">
        <f t="shared" si="362"/>
        <v>#N/A</v>
      </c>
      <c r="BN677" s="25" t="e">
        <f t="shared" si="363"/>
        <v>#N/A</v>
      </c>
      <c r="BO677" s="26" t="str">
        <f t="shared" si="364"/>
        <v>0</v>
      </c>
      <c r="BP677" s="21" t="e">
        <f t="shared" si="365"/>
        <v>#VALUE!</v>
      </c>
      <c r="BQ677" s="20" t="e">
        <f t="shared" si="366"/>
        <v>#N/A</v>
      </c>
      <c r="BR677" s="20" t="e">
        <v>#N/A</v>
      </c>
      <c r="BS677" s="9" t="e">
        <v>#N/A</v>
      </c>
      <c r="BT677" s="2" t="e">
        <f t="shared" si="367"/>
        <v>#VALUE!</v>
      </c>
      <c r="BU677" s="2" t="e">
        <f t="shared" si="335"/>
        <v>#N/A</v>
      </c>
      <c r="BV677" s="2" t="e">
        <f t="shared" si="336"/>
        <v>#N/A</v>
      </c>
    </row>
    <row r="678" s="2" customFormat="1" ht="22.95" customHeight="1" spans="1:74">
      <c r="A678" s="9" t="str">
        <f t="shared" si="337"/>
        <v>NL 046Induk</v>
      </c>
      <c r="B678" s="9" t="str">
        <f t="shared" si="338"/>
        <v>NL 046jurusan 1</v>
      </c>
      <c r="C678" s="9" t="str">
        <f t="shared" si="339"/>
        <v>NL 046jurusan 2</v>
      </c>
      <c r="D678" s="9" t="str">
        <f t="shared" si="340"/>
        <v>NL 046jurusan 3</v>
      </c>
      <c r="E678" s="9" t="str">
        <f t="shared" si="341"/>
        <v>NL 046jurusan 4</v>
      </c>
      <c r="F678" s="10" t="s">
        <v>324</v>
      </c>
      <c r="G678" s="10" t="s">
        <v>101</v>
      </c>
      <c r="H678" s="10" t="s">
        <v>851</v>
      </c>
      <c r="I678" s="10">
        <v>0.80805</v>
      </c>
      <c r="J678" s="10">
        <v>124.06686</v>
      </c>
      <c r="K678" s="10" t="s">
        <v>7465</v>
      </c>
      <c r="L678" s="10" t="s">
        <v>7465</v>
      </c>
      <c r="M678" s="10" t="s">
        <v>7465</v>
      </c>
      <c r="N678" s="14">
        <f t="shared" si="342"/>
        <v>0</v>
      </c>
      <c r="O678" s="15" t="e">
        <f t="shared" si="343"/>
        <v>#VALUE!</v>
      </c>
      <c r="P678" s="15" t="e">
        <f t="shared" si="344"/>
        <v>#VALUE!</v>
      </c>
      <c r="Q678" s="17" t="e">
        <f>VLOOKUP($A678,'DATA PENGUKURAN GARDU'!$A:$BS,42,0)</f>
        <v>#N/A</v>
      </c>
      <c r="R678" s="18" t="e">
        <f t="shared" si="345"/>
        <v>#N/A</v>
      </c>
      <c r="S678" s="17" t="e">
        <f>VLOOKUP($A678,'DATA PENGUKURAN GARDU'!$A:$BS,44,0)</f>
        <v>#N/A</v>
      </c>
      <c r="T678" s="18" t="e">
        <f t="shared" si="346"/>
        <v>#N/A</v>
      </c>
      <c r="U678" s="17" t="e">
        <f>VLOOKUP($A678,'DATA PENGUKURAN GARDU'!$A:$BS,46,0)</f>
        <v>#N/A</v>
      </c>
      <c r="V678" s="18" t="e">
        <f t="shared" si="347"/>
        <v>#N/A</v>
      </c>
      <c r="W678" s="17" t="e">
        <f>VLOOKUP($A678,'DATA PENGUKURAN GARDU'!$A:$BS,48,0)</f>
        <v>#N/A</v>
      </c>
      <c r="X678" s="17" t="e">
        <f>VLOOKUP($A678,'DATA PENGUKURAN GARDU'!$A:$BS,53,0)</f>
        <v>#N/A</v>
      </c>
      <c r="Y678" s="17" t="e">
        <f>VLOOKUP($A678,'DATA PENGUKURAN GARDU'!$A:$BS,54,0)</f>
        <v>#N/A</v>
      </c>
      <c r="Z678" s="17" t="e">
        <f>VLOOKUP($A678,'DATA PENGUKURAN GARDU'!$A:$BS,55,0)</f>
        <v>#N/A</v>
      </c>
      <c r="AA678" s="20" t="e">
        <f>VLOOKUP($B678,'DATA PENGUKURAN GARDU'!$A:$BS,42,0)</f>
        <v>#N/A</v>
      </c>
      <c r="AB678" s="21" t="e">
        <f t="shared" si="348"/>
        <v>#N/A</v>
      </c>
      <c r="AC678" s="20" t="e">
        <f>VLOOKUP($B678,'DATA PENGUKURAN GARDU'!$A:$BS,44,0)</f>
        <v>#N/A</v>
      </c>
      <c r="AD678" s="21" t="e">
        <f t="shared" si="349"/>
        <v>#N/A</v>
      </c>
      <c r="AE678" s="20" t="e">
        <f>VLOOKUP($B678,'DATA PENGUKURAN GARDU'!$A:$BS,46,0)</f>
        <v>#N/A</v>
      </c>
      <c r="AF678" s="21" t="e">
        <f t="shared" si="350"/>
        <v>#N/A</v>
      </c>
      <c r="AG678" s="20" t="e">
        <f>VLOOKUP($B678,'DATA PENGUKURAN GARDU'!$A:$BS,46,0)</f>
        <v>#N/A</v>
      </c>
      <c r="AH678" s="20" t="e">
        <f>VLOOKUP($B678,'DATA PENGUKURAN GARDU'!$A:$BS,53,0)</f>
        <v>#N/A</v>
      </c>
      <c r="AI678" s="20" t="e">
        <f>VLOOKUP($B678,'DATA PENGUKURAN GARDU'!$A:$BS,54,0)</f>
        <v>#N/A</v>
      </c>
      <c r="AJ678" s="17" t="e">
        <f>VLOOKUP($C678,'DATA PENGUKURAN GARDU'!$A:$BS,42,0)</f>
        <v>#N/A</v>
      </c>
      <c r="AK678" s="23" t="e">
        <f t="shared" si="351"/>
        <v>#N/A</v>
      </c>
      <c r="AL678" s="17" t="e">
        <f>VLOOKUP($C678,'DATA PENGUKURAN GARDU'!$A:$BS,44,0)</f>
        <v>#N/A</v>
      </c>
      <c r="AM678" s="23" t="e">
        <f t="shared" si="352"/>
        <v>#N/A</v>
      </c>
      <c r="AN678" s="17" t="e">
        <f>VLOOKUP($C678,'DATA PENGUKURAN GARDU'!$A:$BS,46,0)</f>
        <v>#N/A</v>
      </c>
      <c r="AO678" s="23" t="e">
        <f t="shared" si="353"/>
        <v>#N/A</v>
      </c>
      <c r="AP678" s="17" t="e">
        <f>VLOOKUP($C678,'DATA PENGUKURAN GARDU'!$A:$BS,46,0)</f>
        <v>#N/A</v>
      </c>
      <c r="AQ678" s="17" t="e">
        <f>VLOOKUP($C678,'DATA PENGUKURAN GARDU'!$A:$BS,53,0)</f>
        <v>#N/A</v>
      </c>
      <c r="AR678" s="17" t="e">
        <f>VLOOKUP($C678,'DATA PENGUKURAN GARDU'!$A:$BS,54,0)</f>
        <v>#N/A</v>
      </c>
      <c r="AS678" s="20" t="e">
        <f>VLOOKUP($D678,'DATA PENGUKURAN GARDU'!$A:$BS,42,0)</f>
        <v>#N/A</v>
      </c>
      <c r="AT678" s="21" t="e">
        <f t="shared" si="354"/>
        <v>#N/A</v>
      </c>
      <c r="AU678" s="20" t="e">
        <f>VLOOKUP($D678,'DATA PENGUKURAN GARDU'!$A:$BS,44,0)</f>
        <v>#N/A</v>
      </c>
      <c r="AV678" s="21" t="e">
        <f t="shared" si="355"/>
        <v>#N/A</v>
      </c>
      <c r="AW678" s="20" t="e">
        <f>VLOOKUP($D678,'DATA PENGUKURAN GARDU'!$A:$BS,46,0)</f>
        <v>#N/A</v>
      </c>
      <c r="AX678" s="21" t="e">
        <f t="shared" si="356"/>
        <v>#N/A</v>
      </c>
      <c r="AY678" s="20" t="e">
        <f>VLOOKUP($D678,'DATA PENGUKURAN GARDU'!$A:$BS,46,0)</f>
        <v>#N/A</v>
      </c>
      <c r="AZ678" s="20" t="e">
        <f>VLOOKUP($D678,'DATA PENGUKURAN GARDU'!$A:$BS,53,0)</f>
        <v>#N/A</v>
      </c>
      <c r="BA678" s="20" t="e">
        <f>VLOOKUP($D678,'DATA PENGUKURAN GARDU'!$A:$BS,54,0)</f>
        <v>#N/A</v>
      </c>
      <c r="BB678" s="17" t="e">
        <f>VLOOKUP($E678,'DATA PENGUKURAN GARDU'!$A:$BS,42,0)</f>
        <v>#N/A</v>
      </c>
      <c r="BC678" s="23" t="e">
        <f t="shared" si="357"/>
        <v>#N/A</v>
      </c>
      <c r="BD678" s="17" t="e">
        <f>VLOOKUP($E678,'DATA PENGUKURAN GARDU'!$A:$BS,44,0)</f>
        <v>#N/A</v>
      </c>
      <c r="BE678" s="23" t="e">
        <f t="shared" si="358"/>
        <v>#N/A</v>
      </c>
      <c r="BF678" s="17" t="e">
        <f>VLOOKUP($E678,'DATA PENGUKURAN GARDU'!$A:$BS,46,0)</f>
        <v>#N/A</v>
      </c>
      <c r="BG678" s="23" t="e">
        <f t="shared" si="359"/>
        <v>#N/A</v>
      </c>
      <c r="BH678" s="17" t="e">
        <f>VLOOKUP($E678,'DATA PENGUKURAN GARDU'!$A:$BS,46,0)</f>
        <v>#N/A</v>
      </c>
      <c r="BI678" s="17" t="e">
        <f>VLOOKUP($E678,'DATA PENGUKURAN GARDU'!$A:$BS,53,0)</f>
        <v>#N/A</v>
      </c>
      <c r="BJ678" s="17" t="e">
        <f>VLOOKUP($E678,'DATA PENGUKURAN GARDU'!$A:$BS,54,0)</f>
        <v>#N/A</v>
      </c>
      <c r="BK678" s="20" t="e">
        <f t="shared" si="360"/>
        <v>#N/A</v>
      </c>
      <c r="BL678" s="20" t="e">
        <f t="shared" si="361"/>
        <v>#N/A</v>
      </c>
      <c r="BM678" s="20" t="e">
        <f t="shared" si="362"/>
        <v>#N/A</v>
      </c>
      <c r="BN678" s="25" t="e">
        <f t="shared" si="363"/>
        <v>#N/A</v>
      </c>
      <c r="BO678" s="26" t="str">
        <f t="shared" si="364"/>
        <v>0</v>
      </c>
      <c r="BP678" s="21" t="e">
        <f t="shared" si="365"/>
        <v>#VALUE!</v>
      </c>
      <c r="BQ678" s="20" t="e">
        <f t="shared" si="366"/>
        <v>#N/A</v>
      </c>
      <c r="BR678" s="20" t="e">
        <v>#N/A</v>
      </c>
      <c r="BS678" s="9" t="e">
        <v>#N/A</v>
      </c>
      <c r="BT678" s="2" t="e">
        <f t="shared" si="367"/>
        <v>#VALUE!</v>
      </c>
      <c r="BU678" s="2" t="e">
        <f t="shared" si="335"/>
        <v>#N/A</v>
      </c>
      <c r="BV678" s="2" t="e">
        <f t="shared" si="336"/>
        <v>#N/A</v>
      </c>
    </row>
    <row r="679" s="2" customFormat="1" ht="22.95" customHeight="1" spans="1:74">
      <c r="A679" s="9" t="str">
        <f t="shared" si="337"/>
        <v>NL 048Induk</v>
      </c>
      <c r="B679" s="9" t="str">
        <f t="shared" si="338"/>
        <v>NL 048jurusan 1</v>
      </c>
      <c r="C679" s="9" t="str">
        <f t="shared" si="339"/>
        <v>NL 048jurusan 2</v>
      </c>
      <c r="D679" s="9" t="str">
        <f t="shared" si="340"/>
        <v>NL 048jurusan 3</v>
      </c>
      <c r="E679" s="9" t="str">
        <f t="shared" si="341"/>
        <v>NL 048jurusan 4</v>
      </c>
      <c r="F679" s="10" t="s">
        <v>324</v>
      </c>
      <c r="G679" s="10" t="s">
        <v>101</v>
      </c>
      <c r="H679" s="10" t="s">
        <v>852</v>
      </c>
      <c r="I679" s="10">
        <v>0.85163</v>
      </c>
      <c r="J679" s="10">
        <v>123.96347</v>
      </c>
      <c r="K679" s="10" t="s">
        <v>7465</v>
      </c>
      <c r="L679" s="10" t="s">
        <v>7465</v>
      </c>
      <c r="M679" s="10" t="s">
        <v>7465</v>
      </c>
      <c r="N679" s="14">
        <f t="shared" si="342"/>
        <v>0</v>
      </c>
      <c r="O679" s="15" t="e">
        <f t="shared" si="343"/>
        <v>#VALUE!</v>
      </c>
      <c r="P679" s="15" t="e">
        <f t="shared" si="344"/>
        <v>#VALUE!</v>
      </c>
      <c r="Q679" s="17" t="e">
        <f>VLOOKUP($A679,'DATA PENGUKURAN GARDU'!$A:$BS,42,0)</f>
        <v>#N/A</v>
      </c>
      <c r="R679" s="18" t="e">
        <f t="shared" si="345"/>
        <v>#N/A</v>
      </c>
      <c r="S679" s="17" t="e">
        <f>VLOOKUP($A679,'DATA PENGUKURAN GARDU'!$A:$BS,44,0)</f>
        <v>#N/A</v>
      </c>
      <c r="T679" s="18" t="e">
        <f t="shared" si="346"/>
        <v>#N/A</v>
      </c>
      <c r="U679" s="17" t="e">
        <f>VLOOKUP($A679,'DATA PENGUKURAN GARDU'!$A:$BS,46,0)</f>
        <v>#N/A</v>
      </c>
      <c r="V679" s="18" t="e">
        <f t="shared" si="347"/>
        <v>#N/A</v>
      </c>
      <c r="W679" s="17" t="e">
        <f>VLOOKUP($A679,'DATA PENGUKURAN GARDU'!$A:$BS,48,0)</f>
        <v>#N/A</v>
      </c>
      <c r="X679" s="17" t="e">
        <f>VLOOKUP($A679,'DATA PENGUKURAN GARDU'!$A:$BS,53,0)</f>
        <v>#N/A</v>
      </c>
      <c r="Y679" s="17" t="e">
        <f>VLOOKUP($A679,'DATA PENGUKURAN GARDU'!$A:$BS,54,0)</f>
        <v>#N/A</v>
      </c>
      <c r="Z679" s="17" t="e">
        <f>VLOOKUP($A679,'DATA PENGUKURAN GARDU'!$A:$BS,55,0)</f>
        <v>#N/A</v>
      </c>
      <c r="AA679" s="20" t="e">
        <f>VLOOKUP($B679,'DATA PENGUKURAN GARDU'!$A:$BS,42,0)</f>
        <v>#N/A</v>
      </c>
      <c r="AB679" s="21" t="e">
        <f t="shared" si="348"/>
        <v>#N/A</v>
      </c>
      <c r="AC679" s="20" t="e">
        <f>VLOOKUP($B679,'DATA PENGUKURAN GARDU'!$A:$BS,44,0)</f>
        <v>#N/A</v>
      </c>
      <c r="AD679" s="21" t="e">
        <f t="shared" si="349"/>
        <v>#N/A</v>
      </c>
      <c r="AE679" s="20" t="e">
        <f>VLOOKUP($B679,'DATA PENGUKURAN GARDU'!$A:$BS,46,0)</f>
        <v>#N/A</v>
      </c>
      <c r="AF679" s="21" t="e">
        <f t="shared" si="350"/>
        <v>#N/A</v>
      </c>
      <c r="AG679" s="20" t="e">
        <f>VLOOKUP($B679,'DATA PENGUKURAN GARDU'!$A:$BS,46,0)</f>
        <v>#N/A</v>
      </c>
      <c r="AH679" s="20" t="e">
        <f>VLOOKUP($B679,'DATA PENGUKURAN GARDU'!$A:$BS,53,0)</f>
        <v>#N/A</v>
      </c>
      <c r="AI679" s="20" t="e">
        <f>VLOOKUP($B679,'DATA PENGUKURAN GARDU'!$A:$BS,54,0)</f>
        <v>#N/A</v>
      </c>
      <c r="AJ679" s="17" t="e">
        <f>VLOOKUP($C679,'DATA PENGUKURAN GARDU'!$A:$BS,42,0)</f>
        <v>#N/A</v>
      </c>
      <c r="AK679" s="23" t="e">
        <f t="shared" si="351"/>
        <v>#N/A</v>
      </c>
      <c r="AL679" s="17" t="e">
        <f>VLOOKUP($C679,'DATA PENGUKURAN GARDU'!$A:$BS,44,0)</f>
        <v>#N/A</v>
      </c>
      <c r="AM679" s="23" t="e">
        <f t="shared" si="352"/>
        <v>#N/A</v>
      </c>
      <c r="AN679" s="17" t="e">
        <f>VLOOKUP($C679,'DATA PENGUKURAN GARDU'!$A:$BS,46,0)</f>
        <v>#N/A</v>
      </c>
      <c r="AO679" s="23" t="e">
        <f t="shared" si="353"/>
        <v>#N/A</v>
      </c>
      <c r="AP679" s="17" t="e">
        <f>VLOOKUP($C679,'DATA PENGUKURAN GARDU'!$A:$BS,46,0)</f>
        <v>#N/A</v>
      </c>
      <c r="AQ679" s="17" t="e">
        <f>VLOOKUP($C679,'DATA PENGUKURAN GARDU'!$A:$BS,53,0)</f>
        <v>#N/A</v>
      </c>
      <c r="AR679" s="17" t="e">
        <f>VLOOKUP($C679,'DATA PENGUKURAN GARDU'!$A:$BS,54,0)</f>
        <v>#N/A</v>
      </c>
      <c r="AS679" s="20" t="e">
        <f>VLOOKUP($D679,'DATA PENGUKURAN GARDU'!$A:$BS,42,0)</f>
        <v>#N/A</v>
      </c>
      <c r="AT679" s="21" t="e">
        <f t="shared" si="354"/>
        <v>#N/A</v>
      </c>
      <c r="AU679" s="20" t="e">
        <f>VLOOKUP($D679,'DATA PENGUKURAN GARDU'!$A:$BS,44,0)</f>
        <v>#N/A</v>
      </c>
      <c r="AV679" s="21" t="e">
        <f t="shared" si="355"/>
        <v>#N/A</v>
      </c>
      <c r="AW679" s="20" t="e">
        <f>VLOOKUP($D679,'DATA PENGUKURAN GARDU'!$A:$BS,46,0)</f>
        <v>#N/A</v>
      </c>
      <c r="AX679" s="21" t="e">
        <f t="shared" si="356"/>
        <v>#N/A</v>
      </c>
      <c r="AY679" s="20" t="e">
        <f>VLOOKUP($D679,'DATA PENGUKURAN GARDU'!$A:$BS,46,0)</f>
        <v>#N/A</v>
      </c>
      <c r="AZ679" s="20" t="e">
        <f>VLOOKUP($D679,'DATA PENGUKURAN GARDU'!$A:$BS,53,0)</f>
        <v>#N/A</v>
      </c>
      <c r="BA679" s="20" t="e">
        <f>VLOOKUP($D679,'DATA PENGUKURAN GARDU'!$A:$BS,54,0)</f>
        <v>#N/A</v>
      </c>
      <c r="BB679" s="17" t="e">
        <f>VLOOKUP($E679,'DATA PENGUKURAN GARDU'!$A:$BS,42,0)</f>
        <v>#N/A</v>
      </c>
      <c r="BC679" s="23" t="e">
        <f t="shared" si="357"/>
        <v>#N/A</v>
      </c>
      <c r="BD679" s="17" t="e">
        <f>VLOOKUP($E679,'DATA PENGUKURAN GARDU'!$A:$BS,44,0)</f>
        <v>#N/A</v>
      </c>
      <c r="BE679" s="23" t="e">
        <f t="shared" si="358"/>
        <v>#N/A</v>
      </c>
      <c r="BF679" s="17" t="e">
        <f>VLOOKUP($E679,'DATA PENGUKURAN GARDU'!$A:$BS,46,0)</f>
        <v>#N/A</v>
      </c>
      <c r="BG679" s="23" t="e">
        <f t="shared" si="359"/>
        <v>#N/A</v>
      </c>
      <c r="BH679" s="17" t="e">
        <f>VLOOKUP($E679,'DATA PENGUKURAN GARDU'!$A:$BS,46,0)</f>
        <v>#N/A</v>
      </c>
      <c r="BI679" s="17" t="e">
        <f>VLOOKUP($E679,'DATA PENGUKURAN GARDU'!$A:$BS,53,0)</f>
        <v>#N/A</v>
      </c>
      <c r="BJ679" s="17" t="e">
        <f>VLOOKUP($E679,'DATA PENGUKURAN GARDU'!$A:$BS,54,0)</f>
        <v>#N/A</v>
      </c>
      <c r="BK679" s="20" t="e">
        <f t="shared" si="360"/>
        <v>#N/A</v>
      </c>
      <c r="BL679" s="20" t="e">
        <f t="shared" si="361"/>
        <v>#N/A</v>
      </c>
      <c r="BM679" s="20" t="e">
        <f t="shared" si="362"/>
        <v>#N/A</v>
      </c>
      <c r="BN679" s="25" t="e">
        <f t="shared" si="363"/>
        <v>#N/A</v>
      </c>
      <c r="BO679" s="26" t="str">
        <f t="shared" si="364"/>
        <v>0</v>
      </c>
      <c r="BP679" s="21" t="e">
        <f t="shared" si="365"/>
        <v>#VALUE!</v>
      </c>
      <c r="BQ679" s="20" t="e">
        <f t="shared" si="366"/>
        <v>#N/A</v>
      </c>
      <c r="BR679" s="20" t="e">
        <v>#N/A</v>
      </c>
      <c r="BS679" s="9" t="e">
        <v>#N/A</v>
      </c>
      <c r="BT679" s="2" t="e">
        <f t="shared" si="367"/>
        <v>#VALUE!</v>
      </c>
      <c r="BU679" s="2" t="e">
        <f t="shared" si="335"/>
        <v>#N/A</v>
      </c>
      <c r="BV679" s="2" t="e">
        <f t="shared" si="336"/>
        <v>#N/A</v>
      </c>
    </row>
    <row r="680" s="2" customFormat="1" ht="22.95" customHeight="1" spans="1:74">
      <c r="A680" s="9" t="str">
        <f t="shared" si="337"/>
        <v>N 018Induk</v>
      </c>
      <c r="B680" s="9" t="str">
        <f t="shared" si="338"/>
        <v>N 018jurusan 1</v>
      </c>
      <c r="C680" s="9" t="str">
        <f t="shared" si="339"/>
        <v>N 018jurusan 2</v>
      </c>
      <c r="D680" s="9" t="str">
        <f t="shared" si="340"/>
        <v>N 018jurusan 3</v>
      </c>
      <c r="E680" s="9" t="str">
        <f t="shared" si="341"/>
        <v>N 018jurusan 4</v>
      </c>
      <c r="F680" s="10" t="s">
        <v>226</v>
      </c>
      <c r="G680" s="10" t="s">
        <v>101</v>
      </c>
      <c r="H680" s="10" t="s">
        <v>853</v>
      </c>
      <c r="I680" s="10">
        <v>0.94707</v>
      </c>
      <c r="J680" s="10">
        <v>124.17361</v>
      </c>
      <c r="K680" s="10" t="s">
        <v>7465</v>
      </c>
      <c r="L680" s="10" t="s">
        <v>7465</v>
      </c>
      <c r="M680" s="10" t="s">
        <v>7465</v>
      </c>
      <c r="N680" s="14">
        <f t="shared" si="342"/>
        <v>0</v>
      </c>
      <c r="O680" s="15" t="e">
        <f t="shared" si="343"/>
        <v>#VALUE!</v>
      </c>
      <c r="P680" s="15" t="e">
        <f t="shared" si="344"/>
        <v>#VALUE!</v>
      </c>
      <c r="Q680" s="17" t="e">
        <f>VLOOKUP($A680,'DATA PENGUKURAN GARDU'!$A:$BS,42,0)</f>
        <v>#N/A</v>
      </c>
      <c r="R680" s="18" t="e">
        <f t="shared" si="345"/>
        <v>#N/A</v>
      </c>
      <c r="S680" s="17" t="e">
        <f>VLOOKUP($A680,'DATA PENGUKURAN GARDU'!$A:$BS,44,0)</f>
        <v>#N/A</v>
      </c>
      <c r="T680" s="18" t="e">
        <f t="shared" si="346"/>
        <v>#N/A</v>
      </c>
      <c r="U680" s="17" t="e">
        <f>VLOOKUP($A680,'DATA PENGUKURAN GARDU'!$A:$BS,46,0)</f>
        <v>#N/A</v>
      </c>
      <c r="V680" s="18" t="e">
        <f t="shared" si="347"/>
        <v>#N/A</v>
      </c>
      <c r="W680" s="17" t="e">
        <f>VLOOKUP($A680,'DATA PENGUKURAN GARDU'!$A:$BS,48,0)</f>
        <v>#N/A</v>
      </c>
      <c r="X680" s="17" t="e">
        <f>VLOOKUP($A680,'DATA PENGUKURAN GARDU'!$A:$BS,53,0)</f>
        <v>#N/A</v>
      </c>
      <c r="Y680" s="17" t="e">
        <f>VLOOKUP($A680,'DATA PENGUKURAN GARDU'!$A:$BS,54,0)</f>
        <v>#N/A</v>
      </c>
      <c r="Z680" s="17" t="e">
        <f>VLOOKUP($A680,'DATA PENGUKURAN GARDU'!$A:$BS,55,0)</f>
        <v>#N/A</v>
      </c>
      <c r="AA680" s="20" t="e">
        <f>VLOOKUP($B680,'DATA PENGUKURAN GARDU'!$A:$BS,42,0)</f>
        <v>#N/A</v>
      </c>
      <c r="AB680" s="21" t="e">
        <f t="shared" si="348"/>
        <v>#N/A</v>
      </c>
      <c r="AC680" s="20" t="e">
        <f>VLOOKUP($B680,'DATA PENGUKURAN GARDU'!$A:$BS,44,0)</f>
        <v>#N/A</v>
      </c>
      <c r="AD680" s="21" t="e">
        <f t="shared" si="349"/>
        <v>#N/A</v>
      </c>
      <c r="AE680" s="20" t="e">
        <f>VLOOKUP($B680,'DATA PENGUKURAN GARDU'!$A:$BS,46,0)</f>
        <v>#N/A</v>
      </c>
      <c r="AF680" s="21" t="e">
        <f t="shared" si="350"/>
        <v>#N/A</v>
      </c>
      <c r="AG680" s="20" t="e">
        <f>VLOOKUP($B680,'DATA PENGUKURAN GARDU'!$A:$BS,46,0)</f>
        <v>#N/A</v>
      </c>
      <c r="AH680" s="20" t="e">
        <f>VLOOKUP($B680,'DATA PENGUKURAN GARDU'!$A:$BS,53,0)</f>
        <v>#N/A</v>
      </c>
      <c r="AI680" s="20" t="e">
        <f>VLOOKUP($B680,'DATA PENGUKURAN GARDU'!$A:$BS,54,0)</f>
        <v>#N/A</v>
      </c>
      <c r="AJ680" s="17" t="e">
        <f>VLOOKUP($C680,'DATA PENGUKURAN GARDU'!$A:$BS,42,0)</f>
        <v>#N/A</v>
      </c>
      <c r="AK680" s="23" t="e">
        <f t="shared" si="351"/>
        <v>#N/A</v>
      </c>
      <c r="AL680" s="17" t="e">
        <f>VLOOKUP($C680,'DATA PENGUKURAN GARDU'!$A:$BS,44,0)</f>
        <v>#N/A</v>
      </c>
      <c r="AM680" s="23" t="e">
        <f t="shared" si="352"/>
        <v>#N/A</v>
      </c>
      <c r="AN680" s="17" t="e">
        <f>VLOOKUP($C680,'DATA PENGUKURAN GARDU'!$A:$BS,46,0)</f>
        <v>#N/A</v>
      </c>
      <c r="AO680" s="23" t="e">
        <f t="shared" si="353"/>
        <v>#N/A</v>
      </c>
      <c r="AP680" s="17" t="e">
        <f>VLOOKUP($C680,'DATA PENGUKURAN GARDU'!$A:$BS,46,0)</f>
        <v>#N/A</v>
      </c>
      <c r="AQ680" s="17" t="e">
        <f>VLOOKUP($C680,'DATA PENGUKURAN GARDU'!$A:$BS,53,0)</f>
        <v>#N/A</v>
      </c>
      <c r="AR680" s="17" t="e">
        <f>VLOOKUP($C680,'DATA PENGUKURAN GARDU'!$A:$BS,54,0)</f>
        <v>#N/A</v>
      </c>
      <c r="AS680" s="20" t="e">
        <f>VLOOKUP($D680,'DATA PENGUKURAN GARDU'!$A:$BS,42,0)</f>
        <v>#N/A</v>
      </c>
      <c r="AT680" s="21" t="e">
        <f t="shared" si="354"/>
        <v>#N/A</v>
      </c>
      <c r="AU680" s="20" t="e">
        <f>VLOOKUP($D680,'DATA PENGUKURAN GARDU'!$A:$BS,44,0)</f>
        <v>#N/A</v>
      </c>
      <c r="AV680" s="21" t="e">
        <f t="shared" si="355"/>
        <v>#N/A</v>
      </c>
      <c r="AW680" s="20" t="e">
        <f>VLOOKUP($D680,'DATA PENGUKURAN GARDU'!$A:$BS,46,0)</f>
        <v>#N/A</v>
      </c>
      <c r="AX680" s="21" t="e">
        <f t="shared" si="356"/>
        <v>#N/A</v>
      </c>
      <c r="AY680" s="20" t="e">
        <f>VLOOKUP($D680,'DATA PENGUKURAN GARDU'!$A:$BS,46,0)</f>
        <v>#N/A</v>
      </c>
      <c r="AZ680" s="20" t="e">
        <f>VLOOKUP($D680,'DATA PENGUKURAN GARDU'!$A:$BS,53,0)</f>
        <v>#N/A</v>
      </c>
      <c r="BA680" s="20" t="e">
        <f>VLOOKUP($D680,'DATA PENGUKURAN GARDU'!$A:$BS,54,0)</f>
        <v>#N/A</v>
      </c>
      <c r="BB680" s="17" t="e">
        <f>VLOOKUP($E680,'DATA PENGUKURAN GARDU'!$A:$BS,42,0)</f>
        <v>#N/A</v>
      </c>
      <c r="BC680" s="23" t="e">
        <f t="shared" si="357"/>
        <v>#N/A</v>
      </c>
      <c r="BD680" s="17" t="e">
        <f>VLOOKUP($E680,'DATA PENGUKURAN GARDU'!$A:$BS,44,0)</f>
        <v>#N/A</v>
      </c>
      <c r="BE680" s="23" t="e">
        <f t="shared" si="358"/>
        <v>#N/A</v>
      </c>
      <c r="BF680" s="17" t="e">
        <f>VLOOKUP($E680,'DATA PENGUKURAN GARDU'!$A:$BS,46,0)</f>
        <v>#N/A</v>
      </c>
      <c r="BG680" s="23" t="e">
        <f t="shared" si="359"/>
        <v>#N/A</v>
      </c>
      <c r="BH680" s="17" t="e">
        <f>VLOOKUP($E680,'DATA PENGUKURAN GARDU'!$A:$BS,46,0)</f>
        <v>#N/A</v>
      </c>
      <c r="BI680" s="17" t="e">
        <f>VLOOKUP($E680,'DATA PENGUKURAN GARDU'!$A:$BS,53,0)</f>
        <v>#N/A</v>
      </c>
      <c r="BJ680" s="17" t="e">
        <f>VLOOKUP($E680,'DATA PENGUKURAN GARDU'!$A:$BS,54,0)</f>
        <v>#N/A</v>
      </c>
      <c r="BK680" s="20" t="e">
        <f t="shared" si="360"/>
        <v>#N/A</v>
      </c>
      <c r="BL680" s="20" t="e">
        <f t="shared" si="361"/>
        <v>#N/A</v>
      </c>
      <c r="BM680" s="20" t="e">
        <f t="shared" si="362"/>
        <v>#N/A</v>
      </c>
      <c r="BN680" s="25" t="e">
        <f t="shared" si="363"/>
        <v>#N/A</v>
      </c>
      <c r="BO680" s="26" t="str">
        <f t="shared" si="364"/>
        <v>0</v>
      </c>
      <c r="BP680" s="21" t="e">
        <f t="shared" si="365"/>
        <v>#VALUE!</v>
      </c>
      <c r="BQ680" s="20" t="e">
        <f t="shared" si="366"/>
        <v>#N/A</v>
      </c>
      <c r="BR680" s="20" t="e">
        <v>#N/A</v>
      </c>
      <c r="BS680" s="9" t="e">
        <v>#N/A</v>
      </c>
      <c r="BT680" s="2" t="e">
        <f t="shared" si="367"/>
        <v>#VALUE!</v>
      </c>
      <c r="BU680" s="2" t="e">
        <f t="shared" si="335"/>
        <v>#N/A</v>
      </c>
      <c r="BV680" s="2" t="e">
        <f t="shared" si="336"/>
        <v>#N/A</v>
      </c>
    </row>
    <row r="681" s="2" customFormat="1" ht="22.95" customHeight="1" spans="1:74">
      <c r="A681" s="9" t="str">
        <f t="shared" si="337"/>
        <v>N 023Induk</v>
      </c>
      <c r="B681" s="9" t="str">
        <f t="shared" si="338"/>
        <v>N 023jurusan 1</v>
      </c>
      <c r="C681" s="9" t="str">
        <f t="shared" si="339"/>
        <v>N 023jurusan 2</v>
      </c>
      <c r="D681" s="9" t="str">
        <f t="shared" si="340"/>
        <v>N 023jurusan 3</v>
      </c>
      <c r="E681" s="9" t="str">
        <f t="shared" si="341"/>
        <v>N 023jurusan 4</v>
      </c>
      <c r="F681" s="10" t="s">
        <v>226</v>
      </c>
      <c r="G681" s="10" t="s">
        <v>101</v>
      </c>
      <c r="H681" s="10" t="s">
        <v>854</v>
      </c>
      <c r="I681" s="10">
        <v>0.97951</v>
      </c>
      <c r="J681" s="10">
        <v>124.19139</v>
      </c>
      <c r="K681" s="10" t="s">
        <v>7465</v>
      </c>
      <c r="L681" s="10" t="s">
        <v>7465</v>
      </c>
      <c r="M681" s="10" t="s">
        <v>7465</v>
      </c>
      <c r="N681" s="14">
        <f t="shared" si="342"/>
        <v>0</v>
      </c>
      <c r="O681" s="15" t="e">
        <f t="shared" si="343"/>
        <v>#VALUE!</v>
      </c>
      <c r="P681" s="15" t="e">
        <f t="shared" si="344"/>
        <v>#VALUE!</v>
      </c>
      <c r="Q681" s="17" t="e">
        <f>VLOOKUP($A681,'DATA PENGUKURAN GARDU'!$A:$BS,42,0)</f>
        <v>#N/A</v>
      </c>
      <c r="R681" s="18" t="e">
        <f t="shared" si="345"/>
        <v>#N/A</v>
      </c>
      <c r="S681" s="17" t="e">
        <f>VLOOKUP($A681,'DATA PENGUKURAN GARDU'!$A:$BS,44,0)</f>
        <v>#N/A</v>
      </c>
      <c r="T681" s="18" t="e">
        <f t="shared" si="346"/>
        <v>#N/A</v>
      </c>
      <c r="U681" s="17" t="e">
        <f>VLOOKUP($A681,'DATA PENGUKURAN GARDU'!$A:$BS,46,0)</f>
        <v>#N/A</v>
      </c>
      <c r="V681" s="18" t="e">
        <f t="shared" si="347"/>
        <v>#N/A</v>
      </c>
      <c r="W681" s="17" t="e">
        <f>VLOOKUP($A681,'DATA PENGUKURAN GARDU'!$A:$BS,48,0)</f>
        <v>#N/A</v>
      </c>
      <c r="X681" s="17" t="e">
        <f>VLOOKUP($A681,'DATA PENGUKURAN GARDU'!$A:$BS,53,0)</f>
        <v>#N/A</v>
      </c>
      <c r="Y681" s="17" t="e">
        <f>VLOOKUP($A681,'DATA PENGUKURAN GARDU'!$A:$BS,54,0)</f>
        <v>#N/A</v>
      </c>
      <c r="Z681" s="17" t="e">
        <f>VLOOKUP($A681,'DATA PENGUKURAN GARDU'!$A:$BS,55,0)</f>
        <v>#N/A</v>
      </c>
      <c r="AA681" s="20" t="e">
        <f>VLOOKUP($B681,'DATA PENGUKURAN GARDU'!$A:$BS,42,0)</f>
        <v>#N/A</v>
      </c>
      <c r="AB681" s="21" t="e">
        <f t="shared" si="348"/>
        <v>#N/A</v>
      </c>
      <c r="AC681" s="20" t="e">
        <f>VLOOKUP($B681,'DATA PENGUKURAN GARDU'!$A:$BS,44,0)</f>
        <v>#N/A</v>
      </c>
      <c r="AD681" s="21" t="e">
        <f t="shared" si="349"/>
        <v>#N/A</v>
      </c>
      <c r="AE681" s="20" t="e">
        <f>VLOOKUP($B681,'DATA PENGUKURAN GARDU'!$A:$BS,46,0)</f>
        <v>#N/A</v>
      </c>
      <c r="AF681" s="21" t="e">
        <f t="shared" si="350"/>
        <v>#N/A</v>
      </c>
      <c r="AG681" s="20" t="e">
        <f>VLOOKUP($B681,'DATA PENGUKURAN GARDU'!$A:$BS,46,0)</f>
        <v>#N/A</v>
      </c>
      <c r="AH681" s="20" t="e">
        <f>VLOOKUP($B681,'DATA PENGUKURAN GARDU'!$A:$BS,53,0)</f>
        <v>#N/A</v>
      </c>
      <c r="AI681" s="20" t="e">
        <f>VLOOKUP($B681,'DATA PENGUKURAN GARDU'!$A:$BS,54,0)</f>
        <v>#N/A</v>
      </c>
      <c r="AJ681" s="17" t="e">
        <f>VLOOKUP($C681,'DATA PENGUKURAN GARDU'!$A:$BS,42,0)</f>
        <v>#N/A</v>
      </c>
      <c r="AK681" s="23" t="e">
        <f t="shared" si="351"/>
        <v>#N/A</v>
      </c>
      <c r="AL681" s="17" t="e">
        <f>VLOOKUP($C681,'DATA PENGUKURAN GARDU'!$A:$BS,44,0)</f>
        <v>#N/A</v>
      </c>
      <c r="AM681" s="23" t="e">
        <f t="shared" si="352"/>
        <v>#N/A</v>
      </c>
      <c r="AN681" s="17" t="e">
        <f>VLOOKUP($C681,'DATA PENGUKURAN GARDU'!$A:$BS,46,0)</f>
        <v>#N/A</v>
      </c>
      <c r="AO681" s="23" t="e">
        <f t="shared" si="353"/>
        <v>#N/A</v>
      </c>
      <c r="AP681" s="17" t="e">
        <f>VLOOKUP($C681,'DATA PENGUKURAN GARDU'!$A:$BS,46,0)</f>
        <v>#N/A</v>
      </c>
      <c r="AQ681" s="17" t="e">
        <f>VLOOKUP($C681,'DATA PENGUKURAN GARDU'!$A:$BS,53,0)</f>
        <v>#N/A</v>
      </c>
      <c r="AR681" s="17" t="e">
        <f>VLOOKUP($C681,'DATA PENGUKURAN GARDU'!$A:$BS,54,0)</f>
        <v>#N/A</v>
      </c>
      <c r="AS681" s="20" t="e">
        <f>VLOOKUP($D681,'DATA PENGUKURAN GARDU'!$A:$BS,42,0)</f>
        <v>#N/A</v>
      </c>
      <c r="AT681" s="21" t="e">
        <f t="shared" si="354"/>
        <v>#N/A</v>
      </c>
      <c r="AU681" s="20" t="e">
        <f>VLOOKUP($D681,'DATA PENGUKURAN GARDU'!$A:$BS,44,0)</f>
        <v>#N/A</v>
      </c>
      <c r="AV681" s="21" t="e">
        <f t="shared" si="355"/>
        <v>#N/A</v>
      </c>
      <c r="AW681" s="20" t="e">
        <f>VLOOKUP($D681,'DATA PENGUKURAN GARDU'!$A:$BS,46,0)</f>
        <v>#N/A</v>
      </c>
      <c r="AX681" s="21" t="e">
        <f t="shared" si="356"/>
        <v>#N/A</v>
      </c>
      <c r="AY681" s="20" t="e">
        <f>VLOOKUP($D681,'DATA PENGUKURAN GARDU'!$A:$BS,46,0)</f>
        <v>#N/A</v>
      </c>
      <c r="AZ681" s="20" t="e">
        <f>VLOOKUP($D681,'DATA PENGUKURAN GARDU'!$A:$BS,53,0)</f>
        <v>#N/A</v>
      </c>
      <c r="BA681" s="20" t="e">
        <f>VLOOKUP($D681,'DATA PENGUKURAN GARDU'!$A:$BS,54,0)</f>
        <v>#N/A</v>
      </c>
      <c r="BB681" s="17" t="e">
        <f>VLOOKUP($E681,'DATA PENGUKURAN GARDU'!$A:$BS,42,0)</f>
        <v>#N/A</v>
      </c>
      <c r="BC681" s="23" t="e">
        <f t="shared" si="357"/>
        <v>#N/A</v>
      </c>
      <c r="BD681" s="17" t="e">
        <f>VLOOKUP($E681,'DATA PENGUKURAN GARDU'!$A:$BS,44,0)</f>
        <v>#N/A</v>
      </c>
      <c r="BE681" s="23" t="e">
        <f t="shared" si="358"/>
        <v>#N/A</v>
      </c>
      <c r="BF681" s="17" t="e">
        <f>VLOOKUP($E681,'DATA PENGUKURAN GARDU'!$A:$BS,46,0)</f>
        <v>#N/A</v>
      </c>
      <c r="BG681" s="23" t="e">
        <f t="shared" si="359"/>
        <v>#N/A</v>
      </c>
      <c r="BH681" s="17" t="e">
        <f>VLOOKUP($E681,'DATA PENGUKURAN GARDU'!$A:$BS,46,0)</f>
        <v>#N/A</v>
      </c>
      <c r="BI681" s="17" t="e">
        <f>VLOOKUP($E681,'DATA PENGUKURAN GARDU'!$A:$BS,53,0)</f>
        <v>#N/A</v>
      </c>
      <c r="BJ681" s="17" t="e">
        <f>VLOOKUP($E681,'DATA PENGUKURAN GARDU'!$A:$BS,54,0)</f>
        <v>#N/A</v>
      </c>
      <c r="BK681" s="20" t="e">
        <f t="shared" si="360"/>
        <v>#N/A</v>
      </c>
      <c r="BL681" s="20" t="e">
        <f t="shared" si="361"/>
        <v>#N/A</v>
      </c>
      <c r="BM681" s="20" t="e">
        <f t="shared" si="362"/>
        <v>#N/A</v>
      </c>
      <c r="BN681" s="25" t="e">
        <f t="shared" si="363"/>
        <v>#N/A</v>
      </c>
      <c r="BO681" s="26" t="str">
        <f t="shared" si="364"/>
        <v>0</v>
      </c>
      <c r="BP681" s="21" t="e">
        <f t="shared" si="365"/>
        <v>#VALUE!</v>
      </c>
      <c r="BQ681" s="20" t="e">
        <f t="shared" si="366"/>
        <v>#N/A</v>
      </c>
      <c r="BR681" s="20" t="e">
        <v>#N/A</v>
      </c>
      <c r="BS681" s="9" t="e">
        <v>#N/A</v>
      </c>
      <c r="BT681" s="2" t="e">
        <f t="shared" si="367"/>
        <v>#VALUE!</v>
      </c>
      <c r="BU681" s="2" t="e">
        <f t="shared" si="335"/>
        <v>#N/A</v>
      </c>
      <c r="BV681" s="2" t="e">
        <f t="shared" si="336"/>
        <v>#N/A</v>
      </c>
    </row>
    <row r="682" s="2" customFormat="1" ht="22.95" customHeight="1" spans="1:74">
      <c r="A682" s="9" t="str">
        <f t="shared" si="337"/>
        <v>N 025Induk</v>
      </c>
      <c r="B682" s="9" t="str">
        <f t="shared" si="338"/>
        <v>N 025jurusan 1</v>
      </c>
      <c r="C682" s="9" t="str">
        <f t="shared" si="339"/>
        <v>N 025jurusan 2</v>
      </c>
      <c r="D682" s="9" t="str">
        <f t="shared" si="340"/>
        <v>N 025jurusan 3</v>
      </c>
      <c r="E682" s="9" t="str">
        <f t="shared" si="341"/>
        <v>N 025jurusan 4</v>
      </c>
      <c r="F682" s="10" t="s">
        <v>342</v>
      </c>
      <c r="G682" s="10" t="s">
        <v>39</v>
      </c>
      <c r="H682" s="10" t="s">
        <v>855</v>
      </c>
      <c r="I682" s="10">
        <v>0.91757</v>
      </c>
      <c r="J682" s="10">
        <v>124.10282</v>
      </c>
      <c r="K682" s="10" t="s">
        <v>7465</v>
      </c>
      <c r="L682" s="10" t="s">
        <v>7465</v>
      </c>
      <c r="M682" s="10" t="s">
        <v>7465</v>
      </c>
      <c r="N682" s="14">
        <f t="shared" si="342"/>
        <v>0</v>
      </c>
      <c r="O682" s="15" t="e">
        <f t="shared" si="343"/>
        <v>#VALUE!</v>
      </c>
      <c r="P682" s="15" t="e">
        <f t="shared" si="344"/>
        <v>#VALUE!</v>
      </c>
      <c r="Q682" s="17" t="e">
        <f>VLOOKUP($A682,'DATA PENGUKURAN GARDU'!$A:$BS,42,0)</f>
        <v>#N/A</v>
      </c>
      <c r="R682" s="18" t="e">
        <f t="shared" si="345"/>
        <v>#N/A</v>
      </c>
      <c r="S682" s="17" t="e">
        <f>VLOOKUP($A682,'DATA PENGUKURAN GARDU'!$A:$BS,44,0)</f>
        <v>#N/A</v>
      </c>
      <c r="T682" s="18" t="e">
        <f t="shared" si="346"/>
        <v>#N/A</v>
      </c>
      <c r="U682" s="17" t="e">
        <f>VLOOKUP($A682,'DATA PENGUKURAN GARDU'!$A:$BS,46,0)</f>
        <v>#N/A</v>
      </c>
      <c r="V682" s="18" t="e">
        <f t="shared" si="347"/>
        <v>#N/A</v>
      </c>
      <c r="W682" s="17" t="e">
        <f>VLOOKUP($A682,'DATA PENGUKURAN GARDU'!$A:$BS,48,0)</f>
        <v>#N/A</v>
      </c>
      <c r="X682" s="17" t="e">
        <f>VLOOKUP($A682,'DATA PENGUKURAN GARDU'!$A:$BS,53,0)</f>
        <v>#N/A</v>
      </c>
      <c r="Y682" s="17" t="e">
        <f>VLOOKUP($A682,'DATA PENGUKURAN GARDU'!$A:$BS,54,0)</f>
        <v>#N/A</v>
      </c>
      <c r="Z682" s="17" t="e">
        <f>VLOOKUP($A682,'DATA PENGUKURAN GARDU'!$A:$BS,55,0)</f>
        <v>#N/A</v>
      </c>
      <c r="AA682" s="20" t="e">
        <f>VLOOKUP($B682,'DATA PENGUKURAN GARDU'!$A:$BS,42,0)</f>
        <v>#N/A</v>
      </c>
      <c r="AB682" s="21" t="e">
        <f t="shared" si="348"/>
        <v>#N/A</v>
      </c>
      <c r="AC682" s="20" t="e">
        <f>VLOOKUP($B682,'DATA PENGUKURAN GARDU'!$A:$BS,44,0)</f>
        <v>#N/A</v>
      </c>
      <c r="AD682" s="21" t="e">
        <f t="shared" si="349"/>
        <v>#N/A</v>
      </c>
      <c r="AE682" s="20" t="e">
        <f>VLOOKUP($B682,'DATA PENGUKURAN GARDU'!$A:$BS,46,0)</f>
        <v>#N/A</v>
      </c>
      <c r="AF682" s="21" t="e">
        <f t="shared" si="350"/>
        <v>#N/A</v>
      </c>
      <c r="AG682" s="20" t="e">
        <f>VLOOKUP($B682,'DATA PENGUKURAN GARDU'!$A:$BS,46,0)</f>
        <v>#N/A</v>
      </c>
      <c r="AH682" s="20" t="e">
        <f>VLOOKUP($B682,'DATA PENGUKURAN GARDU'!$A:$BS,53,0)</f>
        <v>#N/A</v>
      </c>
      <c r="AI682" s="20" t="e">
        <f>VLOOKUP($B682,'DATA PENGUKURAN GARDU'!$A:$BS,54,0)</f>
        <v>#N/A</v>
      </c>
      <c r="AJ682" s="17" t="e">
        <f>VLOOKUP($C682,'DATA PENGUKURAN GARDU'!$A:$BS,42,0)</f>
        <v>#N/A</v>
      </c>
      <c r="AK682" s="23" t="e">
        <f t="shared" si="351"/>
        <v>#N/A</v>
      </c>
      <c r="AL682" s="17" t="e">
        <f>VLOOKUP($C682,'DATA PENGUKURAN GARDU'!$A:$BS,44,0)</f>
        <v>#N/A</v>
      </c>
      <c r="AM682" s="23" t="e">
        <f t="shared" si="352"/>
        <v>#N/A</v>
      </c>
      <c r="AN682" s="17" t="e">
        <f>VLOOKUP($C682,'DATA PENGUKURAN GARDU'!$A:$BS,46,0)</f>
        <v>#N/A</v>
      </c>
      <c r="AO682" s="23" t="e">
        <f t="shared" si="353"/>
        <v>#N/A</v>
      </c>
      <c r="AP682" s="17" t="e">
        <f>VLOOKUP($C682,'DATA PENGUKURAN GARDU'!$A:$BS,46,0)</f>
        <v>#N/A</v>
      </c>
      <c r="AQ682" s="17" t="e">
        <f>VLOOKUP($C682,'DATA PENGUKURAN GARDU'!$A:$BS,53,0)</f>
        <v>#N/A</v>
      </c>
      <c r="AR682" s="17" t="e">
        <f>VLOOKUP($C682,'DATA PENGUKURAN GARDU'!$A:$BS,54,0)</f>
        <v>#N/A</v>
      </c>
      <c r="AS682" s="20" t="e">
        <f>VLOOKUP($D682,'DATA PENGUKURAN GARDU'!$A:$BS,42,0)</f>
        <v>#N/A</v>
      </c>
      <c r="AT682" s="21" t="e">
        <f t="shared" si="354"/>
        <v>#N/A</v>
      </c>
      <c r="AU682" s="20" t="e">
        <f>VLOOKUP($D682,'DATA PENGUKURAN GARDU'!$A:$BS,44,0)</f>
        <v>#N/A</v>
      </c>
      <c r="AV682" s="21" t="e">
        <f t="shared" si="355"/>
        <v>#N/A</v>
      </c>
      <c r="AW682" s="20" t="e">
        <f>VLOOKUP($D682,'DATA PENGUKURAN GARDU'!$A:$BS,46,0)</f>
        <v>#N/A</v>
      </c>
      <c r="AX682" s="21" t="e">
        <f t="shared" si="356"/>
        <v>#N/A</v>
      </c>
      <c r="AY682" s="20" t="e">
        <f>VLOOKUP($D682,'DATA PENGUKURAN GARDU'!$A:$BS,46,0)</f>
        <v>#N/A</v>
      </c>
      <c r="AZ682" s="20" t="e">
        <f>VLOOKUP($D682,'DATA PENGUKURAN GARDU'!$A:$BS,53,0)</f>
        <v>#N/A</v>
      </c>
      <c r="BA682" s="20" t="e">
        <f>VLOOKUP($D682,'DATA PENGUKURAN GARDU'!$A:$BS,54,0)</f>
        <v>#N/A</v>
      </c>
      <c r="BB682" s="17" t="e">
        <f>VLOOKUP($E682,'DATA PENGUKURAN GARDU'!$A:$BS,42,0)</f>
        <v>#N/A</v>
      </c>
      <c r="BC682" s="23" t="e">
        <f t="shared" si="357"/>
        <v>#N/A</v>
      </c>
      <c r="BD682" s="17" t="e">
        <f>VLOOKUP($E682,'DATA PENGUKURAN GARDU'!$A:$BS,44,0)</f>
        <v>#N/A</v>
      </c>
      <c r="BE682" s="23" t="e">
        <f t="shared" si="358"/>
        <v>#N/A</v>
      </c>
      <c r="BF682" s="17" t="e">
        <f>VLOOKUP($E682,'DATA PENGUKURAN GARDU'!$A:$BS,46,0)</f>
        <v>#N/A</v>
      </c>
      <c r="BG682" s="23" t="e">
        <f t="shared" si="359"/>
        <v>#N/A</v>
      </c>
      <c r="BH682" s="17" t="e">
        <f>VLOOKUP($E682,'DATA PENGUKURAN GARDU'!$A:$BS,46,0)</f>
        <v>#N/A</v>
      </c>
      <c r="BI682" s="17" t="e">
        <f>VLOOKUP($E682,'DATA PENGUKURAN GARDU'!$A:$BS,53,0)</f>
        <v>#N/A</v>
      </c>
      <c r="BJ682" s="17" t="e">
        <f>VLOOKUP($E682,'DATA PENGUKURAN GARDU'!$A:$BS,54,0)</f>
        <v>#N/A</v>
      </c>
      <c r="BK682" s="20" t="e">
        <f t="shared" si="360"/>
        <v>#N/A</v>
      </c>
      <c r="BL682" s="20" t="e">
        <f t="shared" si="361"/>
        <v>#N/A</v>
      </c>
      <c r="BM682" s="20" t="e">
        <f t="shared" si="362"/>
        <v>#N/A</v>
      </c>
      <c r="BN682" s="25" t="e">
        <f t="shared" si="363"/>
        <v>#N/A</v>
      </c>
      <c r="BO682" s="26" t="str">
        <f t="shared" si="364"/>
        <v>0</v>
      </c>
      <c r="BP682" s="21" t="e">
        <f t="shared" si="365"/>
        <v>#VALUE!</v>
      </c>
      <c r="BQ682" s="20" t="e">
        <f t="shared" si="366"/>
        <v>#N/A</v>
      </c>
      <c r="BR682" s="20" t="e">
        <v>#N/A</v>
      </c>
      <c r="BS682" s="9" t="e">
        <v>#N/A</v>
      </c>
      <c r="BT682" s="2" t="e">
        <f t="shared" si="367"/>
        <v>#VALUE!</v>
      </c>
      <c r="BU682" s="2" t="e">
        <f t="shared" si="335"/>
        <v>#N/A</v>
      </c>
      <c r="BV682" s="2" t="e">
        <f t="shared" si="336"/>
        <v>#N/A</v>
      </c>
    </row>
    <row r="683" s="2" customFormat="1" ht="22.95" customHeight="1" spans="1:74">
      <c r="A683" s="9" t="str">
        <f t="shared" si="337"/>
        <v>NW 008Induk</v>
      </c>
      <c r="B683" s="9" t="str">
        <f t="shared" si="338"/>
        <v>NW 008jurusan 1</v>
      </c>
      <c r="C683" s="9" t="str">
        <f t="shared" si="339"/>
        <v>NW 008jurusan 2</v>
      </c>
      <c r="D683" s="9" t="str">
        <f t="shared" si="340"/>
        <v>NW 008jurusan 3</v>
      </c>
      <c r="E683" s="9" t="str">
        <f t="shared" si="341"/>
        <v>NW 008jurusan 4</v>
      </c>
      <c r="F683" s="10" t="s">
        <v>342</v>
      </c>
      <c r="G683" s="10" t="s">
        <v>39</v>
      </c>
      <c r="H683" s="10" t="s">
        <v>856</v>
      </c>
      <c r="I683" s="10">
        <v>1.0915</v>
      </c>
      <c r="J683" s="10">
        <v>124.38415</v>
      </c>
      <c r="K683" s="10" t="s">
        <v>7465</v>
      </c>
      <c r="L683" s="10" t="s">
        <v>7465</v>
      </c>
      <c r="M683" s="10" t="s">
        <v>7465</v>
      </c>
      <c r="N683" s="14">
        <f t="shared" si="342"/>
        <v>0</v>
      </c>
      <c r="O683" s="15" t="e">
        <f t="shared" si="343"/>
        <v>#VALUE!</v>
      </c>
      <c r="P683" s="15" t="e">
        <f t="shared" si="344"/>
        <v>#VALUE!</v>
      </c>
      <c r="Q683" s="17" t="e">
        <f>VLOOKUP($A683,'DATA PENGUKURAN GARDU'!$A:$BS,42,0)</f>
        <v>#N/A</v>
      </c>
      <c r="R683" s="18" t="e">
        <f t="shared" si="345"/>
        <v>#N/A</v>
      </c>
      <c r="S683" s="17" t="e">
        <f>VLOOKUP($A683,'DATA PENGUKURAN GARDU'!$A:$BS,44,0)</f>
        <v>#N/A</v>
      </c>
      <c r="T683" s="18" t="e">
        <f t="shared" si="346"/>
        <v>#N/A</v>
      </c>
      <c r="U683" s="17" t="e">
        <f>VLOOKUP($A683,'DATA PENGUKURAN GARDU'!$A:$BS,46,0)</f>
        <v>#N/A</v>
      </c>
      <c r="V683" s="18" t="e">
        <f t="shared" si="347"/>
        <v>#N/A</v>
      </c>
      <c r="W683" s="17" t="e">
        <f>VLOOKUP($A683,'DATA PENGUKURAN GARDU'!$A:$BS,48,0)</f>
        <v>#N/A</v>
      </c>
      <c r="X683" s="17" t="e">
        <f>VLOOKUP($A683,'DATA PENGUKURAN GARDU'!$A:$BS,53,0)</f>
        <v>#N/A</v>
      </c>
      <c r="Y683" s="17" t="e">
        <f>VLOOKUP($A683,'DATA PENGUKURAN GARDU'!$A:$BS,54,0)</f>
        <v>#N/A</v>
      </c>
      <c r="Z683" s="17" t="e">
        <f>VLOOKUP($A683,'DATA PENGUKURAN GARDU'!$A:$BS,55,0)</f>
        <v>#N/A</v>
      </c>
      <c r="AA683" s="20" t="e">
        <f>VLOOKUP($B683,'DATA PENGUKURAN GARDU'!$A:$BS,42,0)</f>
        <v>#N/A</v>
      </c>
      <c r="AB683" s="21" t="e">
        <f t="shared" si="348"/>
        <v>#N/A</v>
      </c>
      <c r="AC683" s="20" t="e">
        <f>VLOOKUP($B683,'DATA PENGUKURAN GARDU'!$A:$BS,44,0)</f>
        <v>#N/A</v>
      </c>
      <c r="AD683" s="21" t="e">
        <f t="shared" si="349"/>
        <v>#N/A</v>
      </c>
      <c r="AE683" s="20" t="e">
        <f>VLOOKUP($B683,'DATA PENGUKURAN GARDU'!$A:$BS,46,0)</f>
        <v>#N/A</v>
      </c>
      <c r="AF683" s="21" t="e">
        <f t="shared" si="350"/>
        <v>#N/A</v>
      </c>
      <c r="AG683" s="20" t="e">
        <f>VLOOKUP($B683,'DATA PENGUKURAN GARDU'!$A:$BS,46,0)</f>
        <v>#N/A</v>
      </c>
      <c r="AH683" s="20" t="e">
        <f>VLOOKUP($B683,'DATA PENGUKURAN GARDU'!$A:$BS,53,0)</f>
        <v>#N/A</v>
      </c>
      <c r="AI683" s="20" t="e">
        <f>VLOOKUP($B683,'DATA PENGUKURAN GARDU'!$A:$BS,54,0)</f>
        <v>#N/A</v>
      </c>
      <c r="AJ683" s="17" t="e">
        <f>VLOOKUP($C683,'DATA PENGUKURAN GARDU'!$A:$BS,42,0)</f>
        <v>#N/A</v>
      </c>
      <c r="AK683" s="23" t="e">
        <f t="shared" si="351"/>
        <v>#N/A</v>
      </c>
      <c r="AL683" s="17" t="e">
        <f>VLOOKUP($C683,'DATA PENGUKURAN GARDU'!$A:$BS,44,0)</f>
        <v>#N/A</v>
      </c>
      <c r="AM683" s="23" t="e">
        <f t="shared" si="352"/>
        <v>#N/A</v>
      </c>
      <c r="AN683" s="17" t="e">
        <f>VLOOKUP($C683,'DATA PENGUKURAN GARDU'!$A:$BS,46,0)</f>
        <v>#N/A</v>
      </c>
      <c r="AO683" s="23" t="e">
        <f t="shared" si="353"/>
        <v>#N/A</v>
      </c>
      <c r="AP683" s="17" t="e">
        <f>VLOOKUP($C683,'DATA PENGUKURAN GARDU'!$A:$BS,46,0)</f>
        <v>#N/A</v>
      </c>
      <c r="AQ683" s="17" t="e">
        <f>VLOOKUP($C683,'DATA PENGUKURAN GARDU'!$A:$BS,53,0)</f>
        <v>#N/A</v>
      </c>
      <c r="AR683" s="17" t="e">
        <f>VLOOKUP($C683,'DATA PENGUKURAN GARDU'!$A:$BS,54,0)</f>
        <v>#N/A</v>
      </c>
      <c r="AS683" s="20" t="e">
        <f>VLOOKUP($D683,'DATA PENGUKURAN GARDU'!$A:$BS,42,0)</f>
        <v>#N/A</v>
      </c>
      <c r="AT683" s="21" t="e">
        <f t="shared" si="354"/>
        <v>#N/A</v>
      </c>
      <c r="AU683" s="20" t="e">
        <f>VLOOKUP($D683,'DATA PENGUKURAN GARDU'!$A:$BS,44,0)</f>
        <v>#N/A</v>
      </c>
      <c r="AV683" s="21" t="e">
        <f t="shared" si="355"/>
        <v>#N/A</v>
      </c>
      <c r="AW683" s="20" t="e">
        <f>VLOOKUP($D683,'DATA PENGUKURAN GARDU'!$A:$BS,46,0)</f>
        <v>#N/A</v>
      </c>
      <c r="AX683" s="21" t="e">
        <f t="shared" si="356"/>
        <v>#N/A</v>
      </c>
      <c r="AY683" s="20" t="e">
        <f>VLOOKUP($D683,'DATA PENGUKURAN GARDU'!$A:$BS,46,0)</f>
        <v>#N/A</v>
      </c>
      <c r="AZ683" s="20" t="e">
        <f>VLOOKUP($D683,'DATA PENGUKURAN GARDU'!$A:$BS,53,0)</f>
        <v>#N/A</v>
      </c>
      <c r="BA683" s="20" t="e">
        <f>VLOOKUP($D683,'DATA PENGUKURAN GARDU'!$A:$BS,54,0)</f>
        <v>#N/A</v>
      </c>
      <c r="BB683" s="17" t="e">
        <f>VLOOKUP($E683,'DATA PENGUKURAN GARDU'!$A:$BS,42,0)</f>
        <v>#N/A</v>
      </c>
      <c r="BC683" s="23" t="e">
        <f t="shared" si="357"/>
        <v>#N/A</v>
      </c>
      <c r="BD683" s="17" t="e">
        <f>VLOOKUP($E683,'DATA PENGUKURAN GARDU'!$A:$BS,44,0)</f>
        <v>#N/A</v>
      </c>
      <c r="BE683" s="23" t="e">
        <f t="shared" si="358"/>
        <v>#N/A</v>
      </c>
      <c r="BF683" s="17" t="e">
        <f>VLOOKUP($E683,'DATA PENGUKURAN GARDU'!$A:$BS,46,0)</f>
        <v>#N/A</v>
      </c>
      <c r="BG683" s="23" t="e">
        <f t="shared" si="359"/>
        <v>#N/A</v>
      </c>
      <c r="BH683" s="17" t="e">
        <f>VLOOKUP($E683,'DATA PENGUKURAN GARDU'!$A:$BS,46,0)</f>
        <v>#N/A</v>
      </c>
      <c r="BI683" s="17" t="e">
        <f>VLOOKUP($E683,'DATA PENGUKURAN GARDU'!$A:$BS,53,0)</f>
        <v>#N/A</v>
      </c>
      <c r="BJ683" s="17" t="e">
        <f>VLOOKUP($E683,'DATA PENGUKURAN GARDU'!$A:$BS,54,0)</f>
        <v>#N/A</v>
      </c>
      <c r="BK683" s="20" t="e">
        <f t="shared" si="360"/>
        <v>#N/A</v>
      </c>
      <c r="BL683" s="20" t="e">
        <f t="shared" si="361"/>
        <v>#N/A</v>
      </c>
      <c r="BM683" s="20" t="e">
        <f t="shared" si="362"/>
        <v>#N/A</v>
      </c>
      <c r="BN683" s="25" t="e">
        <f t="shared" si="363"/>
        <v>#N/A</v>
      </c>
      <c r="BO683" s="26" t="str">
        <f t="shared" si="364"/>
        <v>0</v>
      </c>
      <c r="BP683" s="21" t="e">
        <f t="shared" si="365"/>
        <v>#VALUE!</v>
      </c>
      <c r="BQ683" s="20" t="e">
        <f t="shared" si="366"/>
        <v>#N/A</v>
      </c>
      <c r="BR683" s="20" t="e">
        <v>#N/A</v>
      </c>
      <c r="BS683" s="9" t="e">
        <v>#N/A</v>
      </c>
      <c r="BT683" s="2" t="e">
        <f t="shared" si="367"/>
        <v>#VALUE!</v>
      </c>
      <c r="BU683" s="2" t="e">
        <f t="shared" si="335"/>
        <v>#N/A</v>
      </c>
      <c r="BV683" s="2" t="e">
        <f t="shared" si="336"/>
        <v>#N/A</v>
      </c>
    </row>
    <row r="684" s="2" customFormat="1" ht="22.95" customHeight="1" spans="1:74">
      <c r="A684" s="9" t="str">
        <f t="shared" si="337"/>
        <v>NW 011Induk</v>
      </c>
      <c r="B684" s="9" t="str">
        <f t="shared" si="338"/>
        <v>NW 011jurusan 1</v>
      </c>
      <c r="C684" s="9" t="str">
        <f t="shared" si="339"/>
        <v>NW 011jurusan 2</v>
      </c>
      <c r="D684" s="9" t="str">
        <f t="shared" si="340"/>
        <v>NW 011jurusan 3</v>
      </c>
      <c r="E684" s="9" t="str">
        <f t="shared" si="341"/>
        <v>NW 011jurusan 4</v>
      </c>
      <c r="F684" s="10" t="s">
        <v>342</v>
      </c>
      <c r="G684" s="10" t="s">
        <v>39</v>
      </c>
      <c r="H684" s="10" t="s">
        <v>857</v>
      </c>
      <c r="I684" s="10">
        <v>1.107</v>
      </c>
      <c r="J684" s="10">
        <v>124.345</v>
      </c>
      <c r="K684" s="10" t="s">
        <v>7465</v>
      </c>
      <c r="L684" s="10" t="s">
        <v>7465</v>
      </c>
      <c r="M684" s="10" t="s">
        <v>7465</v>
      </c>
      <c r="N684" s="14">
        <f t="shared" si="342"/>
        <v>0</v>
      </c>
      <c r="O684" s="15" t="e">
        <f t="shared" si="343"/>
        <v>#VALUE!</v>
      </c>
      <c r="P684" s="15" t="e">
        <f t="shared" si="344"/>
        <v>#VALUE!</v>
      </c>
      <c r="Q684" s="17" t="e">
        <f>VLOOKUP($A684,'DATA PENGUKURAN GARDU'!$A:$BS,42,0)</f>
        <v>#N/A</v>
      </c>
      <c r="R684" s="18" t="e">
        <f t="shared" si="345"/>
        <v>#N/A</v>
      </c>
      <c r="S684" s="17" t="e">
        <f>VLOOKUP($A684,'DATA PENGUKURAN GARDU'!$A:$BS,44,0)</f>
        <v>#N/A</v>
      </c>
      <c r="T684" s="18" t="e">
        <f t="shared" si="346"/>
        <v>#N/A</v>
      </c>
      <c r="U684" s="17" t="e">
        <f>VLOOKUP($A684,'DATA PENGUKURAN GARDU'!$A:$BS,46,0)</f>
        <v>#N/A</v>
      </c>
      <c r="V684" s="18" t="e">
        <f t="shared" si="347"/>
        <v>#N/A</v>
      </c>
      <c r="W684" s="17" t="e">
        <f>VLOOKUP($A684,'DATA PENGUKURAN GARDU'!$A:$BS,48,0)</f>
        <v>#N/A</v>
      </c>
      <c r="X684" s="17" t="e">
        <f>VLOOKUP($A684,'DATA PENGUKURAN GARDU'!$A:$BS,53,0)</f>
        <v>#N/A</v>
      </c>
      <c r="Y684" s="17" t="e">
        <f>VLOOKUP($A684,'DATA PENGUKURAN GARDU'!$A:$BS,54,0)</f>
        <v>#N/A</v>
      </c>
      <c r="Z684" s="17" t="e">
        <f>VLOOKUP($A684,'DATA PENGUKURAN GARDU'!$A:$BS,55,0)</f>
        <v>#N/A</v>
      </c>
      <c r="AA684" s="20" t="e">
        <f>VLOOKUP($B684,'DATA PENGUKURAN GARDU'!$A:$BS,42,0)</f>
        <v>#N/A</v>
      </c>
      <c r="AB684" s="21" t="e">
        <f t="shared" si="348"/>
        <v>#N/A</v>
      </c>
      <c r="AC684" s="20" t="e">
        <f>VLOOKUP($B684,'DATA PENGUKURAN GARDU'!$A:$BS,44,0)</f>
        <v>#N/A</v>
      </c>
      <c r="AD684" s="21" t="e">
        <f t="shared" si="349"/>
        <v>#N/A</v>
      </c>
      <c r="AE684" s="20" t="e">
        <f>VLOOKUP($B684,'DATA PENGUKURAN GARDU'!$A:$BS,46,0)</f>
        <v>#N/A</v>
      </c>
      <c r="AF684" s="21" t="e">
        <f t="shared" si="350"/>
        <v>#N/A</v>
      </c>
      <c r="AG684" s="20" t="e">
        <f>VLOOKUP($B684,'DATA PENGUKURAN GARDU'!$A:$BS,46,0)</f>
        <v>#N/A</v>
      </c>
      <c r="AH684" s="20" t="e">
        <f>VLOOKUP($B684,'DATA PENGUKURAN GARDU'!$A:$BS,53,0)</f>
        <v>#N/A</v>
      </c>
      <c r="AI684" s="20" t="e">
        <f>VLOOKUP($B684,'DATA PENGUKURAN GARDU'!$A:$BS,54,0)</f>
        <v>#N/A</v>
      </c>
      <c r="AJ684" s="17" t="e">
        <f>VLOOKUP($C684,'DATA PENGUKURAN GARDU'!$A:$BS,42,0)</f>
        <v>#N/A</v>
      </c>
      <c r="AK684" s="23" t="e">
        <f t="shared" si="351"/>
        <v>#N/A</v>
      </c>
      <c r="AL684" s="17" t="e">
        <f>VLOOKUP($C684,'DATA PENGUKURAN GARDU'!$A:$BS,44,0)</f>
        <v>#N/A</v>
      </c>
      <c r="AM684" s="23" t="e">
        <f t="shared" si="352"/>
        <v>#N/A</v>
      </c>
      <c r="AN684" s="17" t="e">
        <f>VLOOKUP($C684,'DATA PENGUKURAN GARDU'!$A:$BS,46,0)</f>
        <v>#N/A</v>
      </c>
      <c r="AO684" s="23" t="e">
        <f t="shared" si="353"/>
        <v>#N/A</v>
      </c>
      <c r="AP684" s="17" t="e">
        <f>VLOOKUP($C684,'DATA PENGUKURAN GARDU'!$A:$BS,46,0)</f>
        <v>#N/A</v>
      </c>
      <c r="AQ684" s="17" t="e">
        <f>VLOOKUP($C684,'DATA PENGUKURAN GARDU'!$A:$BS,53,0)</f>
        <v>#N/A</v>
      </c>
      <c r="AR684" s="17" t="e">
        <f>VLOOKUP($C684,'DATA PENGUKURAN GARDU'!$A:$BS,54,0)</f>
        <v>#N/A</v>
      </c>
      <c r="AS684" s="20" t="e">
        <f>VLOOKUP($D684,'DATA PENGUKURAN GARDU'!$A:$BS,42,0)</f>
        <v>#N/A</v>
      </c>
      <c r="AT684" s="21" t="e">
        <f t="shared" si="354"/>
        <v>#N/A</v>
      </c>
      <c r="AU684" s="20" t="e">
        <f>VLOOKUP($D684,'DATA PENGUKURAN GARDU'!$A:$BS,44,0)</f>
        <v>#N/A</v>
      </c>
      <c r="AV684" s="21" t="e">
        <f t="shared" si="355"/>
        <v>#N/A</v>
      </c>
      <c r="AW684" s="20" t="e">
        <f>VLOOKUP($D684,'DATA PENGUKURAN GARDU'!$A:$BS,46,0)</f>
        <v>#N/A</v>
      </c>
      <c r="AX684" s="21" t="e">
        <f t="shared" si="356"/>
        <v>#N/A</v>
      </c>
      <c r="AY684" s="20" t="e">
        <f>VLOOKUP($D684,'DATA PENGUKURAN GARDU'!$A:$BS,46,0)</f>
        <v>#N/A</v>
      </c>
      <c r="AZ684" s="20" t="e">
        <f>VLOOKUP($D684,'DATA PENGUKURAN GARDU'!$A:$BS,53,0)</f>
        <v>#N/A</v>
      </c>
      <c r="BA684" s="20" t="e">
        <f>VLOOKUP($D684,'DATA PENGUKURAN GARDU'!$A:$BS,54,0)</f>
        <v>#N/A</v>
      </c>
      <c r="BB684" s="17" t="e">
        <f>VLOOKUP($E684,'DATA PENGUKURAN GARDU'!$A:$BS,42,0)</f>
        <v>#N/A</v>
      </c>
      <c r="BC684" s="23" t="e">
        <f t="shared" si="357"/>
        <v>#N/A</v>
      </c>
      <c r="BD684" s="17" t="e">
        <f>VLOOKUP($E684,'DATA PENGUKURAN GARDU'!$A:$BS,44,0)</f>
        <v>#N/A</v>
      </c>
      <c r="BE684" s="23" t="e">
        <f t="shared" si="358"/>
        <v>#N/A</v>
      </c>
      <c r="BF684" s="17" t="e">
        <f>VLOOKUP($E684,'DATA PENGUKURAN GARDU'!$A:$BS,46,0)</f>
        <v>#N/A</v>
      </c>
      <c r="BG684" s="23" t="e">
        <f t="shared" si="359"/>
        <v>#N/A</v>
      </c>
      <c r="BH684" s="17" t="e">
        <f>VLOOKUP($E684,'DATA PENGUKURAN GARDU'!$A:$BS,46,0)</f>
        <v>#N/A</v>
      </c>
      <c r="BI684" s="17" t="e">
        <f>VLOOKUP($E684,'DATA PENGUKURAN GARDU'!$A:$BS,53,0)</f>
        <v>#N/A</v>
      </c>
      <c r="BJ684" s="17" t="e">
        <f>VLOOKUP($E684,'DATA PENGUKURAN GARDU'!$A:$BS,54,0)</f>
        <v>#N/A</v>
      </c>
      <c r="BK684" s="20" t="e">
        <f t="shared" si="360"/>
        <v>#N/A</v>
      </c>
      <c r="BL684" s="20" t="e">
        <f t="shared" si="361"/>
        <v>#N/A</v>
      </c>
      <c r="BM684" s="20" t="e">
        <f t="shared" si="362"/>
        <v>#N/A</v>
      </c>
      <c r="BN684" s="25" t="e">
        <f t="shared" si="363"/>
        <v>#N/A</v>
      </c>
      <c r="BO684" s="26" t="str">
        <f t="shared" si="364"/>
        <v>0</v>
      </c>
      <c r="BP684" s="21" t="e">
        <f t="shared" si="365"/>
        <v>#VALUE!</v>
      </c>
      <c r="BQ684" s="20" t="e">
        <f t="shared" si="366"/>
        <v>#N/A</v>
      </c>
      <c r="BR684" s="20" t="e">
        <v>#N/A</v>
      </c>
      <c r="BS684" s="9" t="e">
        <v>#N/A</v>
      </c>
      <c r="BT684" s="2" t="e">
        <f t="shared" si="367"/>
        <v>#VALUE!</v>
      </c>
      <c r="BU684" s="2" t="e">
        <f t="shared" si="335"/>
        <v>#N/A</v>
      </c>
      <c r="BV684" s="2" t="e">
        <f t="shared" si="336"/>
        <v>#N/A</v>
      </c>
    </row>
    <row r="685" s="2" customFormat="1" ht="22.95" customHeight="1" spans="1:74">
      <c r="A685" s="9" t="str">
        <f t="shared" si="337"/>
        <v>L-005Induk</v>
      </c>
      <c r="B685" s="9" t="str">
        <f t="shared" si="338"/>
        <v>L-005jurusan 1</v>
      </c>
      <c r="C685" s="9" t="str">
        <f t="shared" si="339"/>
        <v>L-005jurusan 2</v>
      </c>
      <c r="D685" s="9" t="str">
        <f t="shared" si="340"/>
        <v>L-005jurusan 3</v>
      </c>
      <c r="E685" s="9" t="str">
        <f t="shared" si="341"/>
        <v>L-005jurusan 4</v>
      </c>
      <c r="F685" s="10" t="s">
        <v>46</v>
      </c>
      <c r="G685" s="10" t="s">
        <v>22</v>
      </c>
      <c r="H685" s="10" t="s">
        <v>858</v>
      </c>
      <c r="I685" s="10">
        <v>0.36548</v>
      </c>
      <c r="J685" s="10">
        <v>123.97763</v>
      </c>
      <c r="K685" s="10" t="s">
        <v>7465</v>
      </c>
      <c r="L685" s="10" t="s">
        <v>7465</v>
      </c>
      <c r="M685" s="10" t="s">
        <v>7465</v>
      </c>
      <c r="N685" s="14">
        <f t="shared" si="342"/>
        <v>0</v>
      </c>
      <c r="O685" s="15" t="e">
        <f t="shared" si="343"/>
        <v>#VALUE!</v>
      </c>
      <c r="P685" s="15" t="e">
        <f t="shared" si="344"/>
        <v>#VALUE!</v>
      </c>
      <c r="Q685" s="17" t="e">
        <f>VLOOKUP($A685,'DATA PENGUKURAN GARDU'!$A:$BS,42,0)</f>
        <v>#N/A</v>
      </c>
      <c r="R685" s="18" t="e">
        <f t="shared" si="345"/>
        <v>#N/A</v>
      </c>
      <c r="S685" s="17" t="e">
        <f>VLOOKUP($A685,'DATA PENGUKURAN GARDU'!$A:$BS,44,0)</f>
        <v>#N/A</v>
      </c>
      <c r="T685" s="18" t="e">
        <f t="shared" si="346"/>
        <v>#N/A</v>
      </c>
      <c r="U685" s="17" t="e">
        <f>VLOOKUP($A685,'DATA PENGUKURAN GARDU'!$A:$BS,46,0)</f>
        <v>#N/A</v>
      </c>
      <c r="V685" s="18" t="e">
        <f t="shared" si="347"/>
        <v>#N/A</v>
      </c>
      <c r="W685" s="17" t="e">
        <f>VLOOKUP($A685,'DATA PENGUKURAN GARDU'!$A:$BS,48,0)</f>
        <v>#N/A</v>
      </c>
      <c r="X685" s="17" t="e">
        <f>VLOOKUP($A685,'DATA PENGUKURAN GARDU'!$A:$BS,53,0)</f>
        <v>#N/A</v>
      </c>
      <c r="Y685" s="17" t="e">
        <f>VLOOKUP($A685,'DATA PENGUKURAN GARDU'!$A:$BS,54,0)</f>
        <v>#N/A</v>
      </c>
      <c r="Z685" s="17" t="e">
        <f>VLOOKUP($A685,'DATA PENGUKURAN GARDU'!$A:$BS,55,0)</f>
        <v>#N/A</v>
      </c>
      <c r="AA685" s="20" t="e">
        <f>VLOOKUP($B685,'DATA PENGUKURAN GARDU'!$A:$BS,42,0)</f>
        <v>#N/A</v>
      </c>
      <c r="AB685" s="21" t="e">
        <f t="shared" si="348"/>
        <v>#N/A</v>
      </c>
      <c r="AC685" s="20" t="e">
        <f>VLOOKUP($B685,'DATA PENGUKURAN GARDU'!$A:$BS,44,0)</f>
        <v>#N/A</v>
      </c>
      <c r="AD685" s="21" t="e">
        <f t="shared" si="349"/>
        <v>#N/A</v>
      </c>
      <c r="AE685" s="20" t="e">
        <f>VLOOKUP($B685,'DATA PENGUKURAN GARDU'!$A:$BS,46,0)</f>
        <v>#N/A</v>
      </c>
      <c r="AF685" s="21" t="e">
        <f t="shared" si="350"/>
        <v>#N/A</v>
      </c>
      <c r="AG685" s="20" t="e">
        <f>VLOOKUP($B685,'DATA PENGUKURAN GARDU'!$A:$BS,46,0)</f>
        <v>#N/A</v>
      </c>
      <c r="AH685" s="20" t="e">
        <f>VLOOKUP($B685,'DATA PENGUKURAN GARDU'!$A:$BS,53,0)</f>
        <v>#N/A</v>
      </c>
      <c r="AI685" s="20" t="e">
        <f>VLOOKUP($B685,'DATA PENGUKURAN GARDU'!$A:$BS,54,0)</f>
        <v>#N/A</v>
      </c>
      <c r="AJ685" s="17" t="e">
        <f>VLOOKUP($C685,'DATA PENGUKURAN GARDU'!$A:$BS,42,0)</f>
        <v>#N/A</v>
      </c>
      <c r="AK685" s="23" t="e">
        <f t="shared" si="351"/>
        <v>#N/A</v>
      </c>
      <c r="AL685" s="17" t="e">
        <f>VLOOKUP($C685,'DATA PENGUKURAN GARDU'!$A:$BS,44,0)</f>
        <v>#N/A</v>
      </c>
      <c r="AM685" s="23" t="e">
        <f t="shared" si="352"/>
        <v>#N/A</v>
      </c>
      <c r="AN685" s="17" t="e">
        <f>VLOOKUP($C685,'DATA PENGUKURAN GARDU'!$A:$BS,46,0)</f>
        <v>#N/A</v>
      </c>
      <c r="AO685" s="23" t="e">
        <f t="shared" si="353"/>
        <v>#N/A</v>
      </c>
      <c r="AP685" s="17" t="e">
        <f>VLOOKUP($C685,'DATA PENGUKURAN GARDU'!$A:$BS,46,0)</f>
        <v>#N/A</v>
      </c>
      <c r="AQ685" s="17" t="e">
        <f>VLOOKUP($C685,'DATA PENGUKURAN GARDU'!$A:$BS,53,0)</f>
        <v>#N/A</v>
      </c>
      <c r="AR685" s="17" t="e">
        <f>VLOOKUP($C685,'DATA PENGUKURAN GARDU'!$A:$BS,54,0)</f>
        <v>#N/A</v>
      </c>
      <c r="AS685" s="20" t="e">
        <f>VLOOKUP($D685,'DATA PENGUKURAN GARDU'!$A:$BS,42,0)</f>
        <v>#N/A</v>
      </c>
      <c r="AT685" s="21" t="e">
        <f t="shared" si="354"/>
        <v>#N/A</v>
      </c>
      <c r="AU685" s="20" t="e">
        <f>VLOOKUP($D685,'DATA PENGUKURAN GARDU'!$A:$BS,44,0)</f>
        <v>#N/A</v>
      </c>
      <c r="AV685" s="21" t="e">
        <f t="shared" si="355"/>
        <v>#N/A</v>
      </c>
      <c r="AW685" s="20" t="e">
        <f>VLOOKUP($D685,'DATA PENGUKURAN GARDU'!$A:$BS,46,0)</f>
        <v>#N/A</v>
      </c>
      <c r="AX685" s="21" t="e">
        <f t="shared" si="356"/>
        <v>#N/A</v>
      </c>
      <c r="AY685" s="20" t="e">
        <f>VLOOKUP($D685,'DATA PENGUKURAN GARDU'!$A:$BS,46,0)</f>
        <v>#N/A</v>
      </c>
      <c r="AZ685" s="20" t="e">
        <f>VLOOKUP($D685,'DATA PENGUKURAN GARDU'!$A:$BS,53,0)</f>
        <v>#N/A</v>
      </c>
      <c r="BA685" s="20" t="e">
        <f>VLOOKUP($D685,'DATA PENGUKURAN GARDU'!$A:$BS,54,0)</f>
        <v>#N/A</v>
      </c>
      <c r="BB685" s="17" t="e">
        <f>VLOOKUP($E685,'DATA PENGUKURAN GARDU'!$A:$BS,42,0)</f>
        <v>#N/A</v>
      </c>
      <c r="BC685" s="23" t="e">
        <f t="shared" si="357"/>
        <v>#N/A</v>
      </c>
      <c r="BD685" s="17" t="e">
        <f>VLOOKUP($E685,'DATA PENGUKURAN GARDU'!$A:$BS,44,0)</f>
        <v>#N/A</v>
      </c>
      <c r="BE685" s="23" t="e">
        <f t="shared" si="358"/>
        <v>#N/A</v>
      </c>
      <c r="BF685" s="17" t="e">
        <f>VLOOKUP($E685,'DATA PENGUKURAN GARDU'!$A:$BS,46,0)</f>
        <v>#N/A</v>
      </c>
      <c r="BG685" s="23" t="e">
        <f t="shared" si="359"/>
        <v>#N/A</v>
      </c>
      <c r="BH685" s="17" t="e">
        <f>VLOOKUP($E685,'DATA PENGUKURAN GARDU'!$A:$BS,46,0)</f>
        <v>#N/A</v>
      </c>
      <c r="BI685" s="17" t="e">
        <f>VLOOKUP($E685,'DATA PENGUKURAN GARDU'!$A:$BS,53,0)</f>
        <v>#N/A</v>
      </c>
      <c r="BJ685" s="17" t="e">
        <f>VLOOKUP($E685,'DATA PENGUKURAN GARDU'!$A:$BS,54,0)</f>
        <v>#N/A</v>
      </c>
      <c r="BK685" s="20" t="e">
        <f t="shared" si="360"/>
        <v>#N/A</v>
      </c>
      <c r="BL685" s="20" t="e">
        <f t="shared" si="361"/>
        <v>#N/A</v>
      </c>
      <c r="BM685" s="20" t="e">
        <f t="shared" si="362"/>
        <v>#N/A</v>
      </c>
      <c r="BN685" s="25" t="e">
        <f t="shared" si="363"/>
        <v>#N/A</v>
      </c>
      <c r="BO685" s="26" t="str">
        <f t="shared" si="364"/>
        <v>0</v>
      </c>
      <c r="BP685" s="21" t="e">
        <f t="shared" si="365"/>
        <v>#VALUE!</v>
      </c>
      <c r="BQ685" s="20" t="e">
        <f t="shared" si="366"/>
        <v>#N/A</v>
      </c>
      <c r="BR685" s="20" t="e">
        <v>#N/A</v>
      </c>
      <c r="BS685" s="9" t="e">
        <v>#N/A</v>
      </c>
      <c r="BT685" s="2" t="e">
        <f t="shared" si="367"/>
        <v>#VALUE!</v>
      </c>
      <c r="BU685" s="2" t="e">
        <f t="shared" si="335"/>
        <v>#N/A</v>
      </c>
      <c r="BV685" s="2" t="e">
        <f t="shared" si="336"/>
        <v>#N/A</v>
      </c>
    </row>
    <row r="686" s="2" customFormat="1" ht="22.95" customHeight="1" spans="1:74">
      <c r="A686" s="9" t="str">
        <f t="shared" si="337"/>
        <v>N 053Induk</v>
      </c>
      <c r="B686" s="9" t="str">
        <f t="shared" si="338"/>
        <v>N 053jurusan 1</v>
      </c>
      <c r="C686" s="9" t="str">
        <f t="shared" si="339"/>
        <v>N 053jurusan 2</v>
      </c>
      <c r="D686" s="9" t="str">
        <f t="shared" si="340"/>
        <v>N 053jurusan 3</v>
      </c>
      <c r="E686" s="9" t="str">
        <f t="shared" si="341"/>
        <v>N 053jurusan 4</v>
      </c>
      <c r="F686" s="10" t="s">
        <v>226</v>
      </c>
      <c r="G686" s="10" t="s">
        <v>101</v>
      </c>
      <c r="H686" s="10" t="s">
        <v>859</v>
      </c>
      <c r="I686" s="10">
        <v>0.83994</v>
      </c>
      <c r="J686" s="10">
        <v>124.16197</v>
      </c>
      <c r="K686" s="10" t="s">
        <v>7465</v>
      </c>
      <c r="L686" s="10" t="s">
        <v>7465</v>
      </c>
      <c r="M686" s="10" t="s">
        <v>7465</v>
      </c>
      <c r="N686" s="14">
        <f t="shared" si="342"/>
        <v>0</v>
      </c>
      <c r="O686" s="15" t="e">
        <f t="shared" si="343"/>
        <v>#VALUE!</v>
      </c>
      <c r="P686" s="15" t="e">
        <f t="shared" si="344"/>
        <v>#VALUE!</v>
      </c>
      <c r="Q686" s="17" t="e">
        <f>VLOOKUP($A686,'DATA PENGUKURAN GARDU'!$A:$BS,42,0)</f>
        <v>#N/A</v>
      </c>
      <c r="R686" s="18" t="e">
        <f t="shared" si="345"/>
        <v>#N/A</v>
      </c>
      <c r="S686" s="17" t="e">
        <f>VLOOKUP($A686,'DATA PENGUKURAN GARDU'!$A:$BS,44,0)</f>
        <v>#N/A</v>
      </c>
      <c r="T686" s="18" t="e">
        <f t="shared" si="346"/>
        <v>#N/A</v>
      </c>
      <c r="U686" s="17" t="e">
        <f>VLOOKUP($A686,'DATA PENGUKURAN GARDU'!$A:$BS,46,0)</f>
        <v>#N/A</v>
      </c>
      <c r="V686" s="18" t="e">
        <f t="shared" si="347"/>
        <v>#N/A</v>
      </c>
      <c r="W686" s="17" t="e">
        <f>VLOOKUP($A686,'DATA PENGUKURAN GARDU'!$A:$BS,48,0)</f>
        <v>#N/A</v>
      </c>
      <c r="X686" s="17" t="e">
        <f>VLOOKUP($A686,'DATA PENGUKURAN GARDU'!$A:$BS,53,0)</f>
        <v>#N/A</v>
      </c>
      <c r="Y686" s="17" t="e">
        <f>VLOOKUP($A686,'DATA PENGUKURAN GARDU'!$A:$BS,54,0)</f>
        <v>#N/A</v>
      </c>
      <c r="Z686" s="17" t="e">
        <f>VLOOKUP($A686,'DATA PENGUKURAN GARDU'!$A:$BS,55,0)</f>
        <v>#N/A</v>
      </c>
      <c r="AA686" s="20" t="e">
        <f>VLOOKUP($B686,'DATA PENGUKURAN GARDU'!$A:$BS,42,0)</f>
        <v>#N/A</v>
      </c>
      <c r="AB686" s="21" t="e">
        <f t="shared" si="348"/>
        <v>#N/A</v>
      </c>
      <c r="AC686" s="20" t="e">
        <f>VLOOKUP($B686,'DATA PENGUKURAN GARDU'!$A:$BS,44,0)</f>
        <v>#N/A</v>
      </c>
      <c r="AD686" s="21" t="e">
        <f t="shared" si="349"/>
        <v>#N/A</v>
      </c>
      <c r="AE686" s="20" t="e">
        <f>VLOOKUP($B686,'DATA PENGUKURAN GARDU'!$A:$BS,46,0)</f>
        <v>#N/A</v>
      </c>
      <c r="AF686" s="21" t="e">
        <f t="shared" si="350"/>
        <v>#N/A</v>
      </c>
      <c r="AG686" s="20" t="e">
        <f>VLOOKUP($B686,'DATA PENGUKURAN GARDU'!$A:$BS,46,0)</f>
        <v>#N/A</v>
      </c>
      <c r="AH686" s="20" t="e">
        <f>VLOOKUP($B686,'DATA PENGUKURAN GARDU'!$A:$BS,53,0)</f>
        <v>#N/A</v>
      </c>
      <c r="AI686" s="20" t="e">
        <f>VLOOKUP($B686,'DATA PENGUKURAN GARDU'!$A:$BS,54,0)</f>
        <v>#N/A</v>
      </c>
      <c r="AJ686" s="17" t="e">
        <f>VLOOKUP($C686,'DATA PENGUKURAN GARDU'!$A:$BS,42,0)</f>
        <v>#N/A</v>
      </c>
      <c r="AK686" s="23" t="e">
        <f t="shared" si="351"/>
        <v>#N/A</v>
      </c>
      <c r="AL686" s="17" t="e">
        <f>VLOOKUP($C686,'DATA PENGUKURAN GARDU'!$A:$BS,44,0)</f>
        <v>#N/A</v>
      </c>
      <c r="AM686" s="23" t="e">
        <f t="shared" si="352"/>
        <v>#N/A</v>
      </c>
      <c r="AN686" s="17" t="e">
        <f>VLOOKUP($C686,'DATA PENGUKURAN GARDU'!$A:$BS,46,0)</f>
        <v>#N/A</v>
      </c>
      <c r="AO686" s="23" t="e">
        <f t="shared" si="353"/>
        <v>#N/A</v>
      </c>
      <c r="AP686" s="17" t="e">
        <f>VLOOKUP($C686,'DATA PENGUKURAN GARDU'!$A:$BS,46,0)</f>
        <v>#N/A</v>
      </c>
      <c r="AQ686" s="17" t="e">
        <f>VLOOKUP($C686,'DATA PENGUKURAN GARDU'!$A:$BS,53,0)</f>
        <v>#N/A</v>
      </c>
      <c r="AR686" s="17" t="e">
        <f>VLOOKUP($C686,'DATA PENGUKURAN GARDU'!$A:$BS,54,0)</f>
        <v>#N/A</v>
      </c>
      <c r="AS686" s="20" t="e">
        <f>VLOOKUP($D686,'DATA PENGUKURAN GARDU'!$A:$BS,42,0)</f>
        <v>#N/A</v>
      </c>
      <c r="AT686" s="21" t="e">
        <f t="shared" si="354"/>
        <v>#N/A</v>
      </c>
      <c r="AU686" s="20" t="e">
        <f>VLOOKUP($D686,'DATA PENGUKURAN GARDU'!$A:$BS,44,0)</f>
        <v>#N/A</v>
      </c>
      <c r="AV686" s="21" t="e">
        <f t="shared" si="355"/>
        <v>#N/A</v>
      </c>
      <c r="AW686" s="20" t="e">
        <f>VLOOKUP($D686,'DATA PENGUKURAN GARDU'!$A:$BS,46,0)</f>
        <v>#N/A</v>
      </c>
      <c r="AX686" s="21" t="e">
        <f t="shared" si="356"/>
        <v>#N/A</v>
      </c>
      <c r="AY686" s="20" t="e">
        <f>VLOOKUP($D686,'DATA PENGUKURAN GARDU'!$A:$BS,46,0)</f>
        <v>#N/A</v>
      </c>
      <c r="AZ686" s="20" t="e">
        <f>VLOOKUP($D686,'DATA PENGUKURAN GARDU'!$A:$BS,53,0)</f>
        <v>#N/A</v>
      </c>
      <c r="BA686" s="20" t="e">
        <f>VLOOKUP($D686,'DATA PENGUKURAN GARDU'!$A:$BS,54,0)</f>
        <v>#N/A</v>
      </c>
      <c r="BB686" s="17" t="e">
        <f>VLOOKUP($E686,'DATA PENGUKURAN GARDU'!$A:$BS,42,0)</f>
        <v>#N/A</v>
      </c>
      <c r="BC686" s="23" t="e">
        <f t="shared" si="357"/>
        <v>#N/A</v>
      </c>
      <c r="BD686" s="17" t="e">
        <f>VLOOKUP($E686,'DATA PENGUKURAN GARDU'!$A:$BS,44,0)</f>
        <v>#N/A</v>
      </c>
      <c r="BE686" s="23" t="e">
        <f t="shared" si="358"/>
        <v>#N/A</v>
      </c>
      <c r="BF686" s="17" t="e">
        <f>VLOOKUP($E686,'DATA PENGUKURAN GARDU'!$A:$BS,46,0)</f>
        <v>#N/A</v>
      </c>
      <c r="BG686" s="23" t="e">
        <f t="shared" si="359"/>
        <v>#N/A</v>
      </c>
      <c r="BH686" s="17" t="e">
        <f>VLOOKUP($E686,'DATA PENGUKURAN GARDU'!$A:$BS,46,0)</f>
        <v>#N/A</v>
      </c>
      <c r="BI686" s="17" t="e">
        <f>VLOOKUP($E686,'DATA PENGUKURAN GARDU'!$A:$BS,53,0)</f>
        <v>#N/A</v>
      </c>
      <c r="BJ686" s="17" t="e">
        <f>VLOOKUP($E686,'DATA PENGUKURAN GARDU'!$A:$BS,54,0)</f>
        <v>#N/A</v>
      </c>
      <c r="BK686" s="20" t="e">
        <f t="shared" si="360"/>
        <v>#N/A</v>
      </c>
      <c r="BL686" s="20" t="e">
        <f t="shared" si="361"/>
        <v>#N/A</v>
      </c>
      <c r="BM686" s="20" t="e">
        <f t="shared" si="362"/>
        <v>#N/A</v>
      </c>
      <c r="BN686" s="25" t="e">
        <f t="shared" si="363"/>
        <v>#N/A</v>
      </c>
      <c r="BO686" s="26" t="str">
        <f t="shared" si="364"/>
        <v>0</v>
      </c>
      <c r="BP686" s="21" t="e">
        <f t="shared" si="365"/>
        <v>#VALUE!</v>
      </c>
      <c r="BQ686" s="20" t="e">
        <f t="shared" si="366"/>
        <v>#N/A</v>
      </c>
      <c r="BR686" s="20" t="e">
        <v>#N/A</v>
      </c>
      <c r="BS686" s="9" t="e">
        <v>#N/A</v>
      </c>
      <c r="BT686" s="2" t="e">
        <f t="shared" si="367"/>
        <v>#VALUE!</v>
      </c>
      <c r="BU686" s="2" t="e">
        <f t="shared" si="335"/>
        <v>#N/A</v>
      </c>
      <c r="BV686" s="2" t="e">
        <f t="shared" si="336"/>
        <v>#N/A</v>
      </c>
    </row>
    <row r="687" s="2" customFormat="1" ht="22.95" customHeight="1" spans="1:74">
      <c r="A687" s="9" t="str">
        <f t="shared" si="337"/>
        <v>N 054Induk</v>
      </c>
      <c r="B687" s="9" t="str">
        <f t="shared" si="338"/>
        <v>N 054jurusan 1</v>
      </c>
      <c r="C687" s="9" t="str">
        <f t="shared" si="339"/>
        <v>N 054jurusan 2</v>
      </c>
      <c r="D687" s="9" t="str">
        <f t="shared" si="340"/>
        <v>N 054jurusan 3</v>
      </c>
      <c r="E687" s="9" t="str">
        <f t="shared" si="341"/>
        <v>N 054jurusan 4</v>
      </c>
      <c r="F687" s="10" t="s">
        <v>226</v>
      </c>
      <c r="G687" s="10" t="s">
        <v>101</v>
      </c>
      <c r="H687" s="10" t="s">
        <v>860</v>
      </c>
      <c r="I687" s="10">
        <v>0.83969</v>
      </c>
      <c r="J687" s="10">
        <v>124.16258</v>
      </c>
      <c r="K687" s="10" t="s">
        <v>7465</v>
      </c>
      <c r="L687" s="10" t="s">
        <v>7465</v>
      </c>
      <c r="M687" s="10" t="s">
        <v>7465</v>
      </c>
      <c r="N687" s="14">
        <f t="shared" si="342"/>
        <v>0</v>
      </c>
      <c r="O687" s="15" t="e">
        <f t="shared" si="343"/>
        <v>#VALUE!</v>
      </c>
      <c r="P687" s="15" t="e">
        <f t="shared" si="344"/>
        <v>#VALUE!</v>
      </c>
      <c r="Q687" s="17" t="e">
        <f>VLOOKUP($A687,'DATA PENGUKURAN GARDU'!$A:$BS,42,0)</f>
        <v>#N/A</v>
      </c>
      <c r="R687" s="18" t="e">
        <f t="shared" si="345"/>
        <v>#N/A</v>
      </c>
      <c r="S687" s="17" t="e">
        <f>VLOOKUP($A687,'DATA PENGUKURAN GARDU'!$A:$BS,44,0)</f>
        <v>#N/A</v>
      </c>
      <c r="T687" s="18" t="e">
        <f t="shared" si="346"/>
        <v>#N/A</v>
      </c>
      <c r="U687" s="17" t="e">
        <f>VLOOKUP($A687,'DATA PENGUKURAN GARDU'!$A:$BS,46,0)</f>
        <v>#N/A</v>
      </c>
      <c r="V687" s="18" t="e">
        <f t="shared" si="347"/>
        <v>#N/A</v>
      </c>
      <c r="W687" s="17" t="e">
        <f>VLOOKUP($A687,'DATA PENGUKURAN GARDU'!$A:$BS,48,0)</f>
        <v>#N/A</v>
      </c>
      <c r="X687" s="17" t="e">
        <f>VLOOKUP($A687,'DATA PENGUKURAN GARDU'!$A:$BS,53,0)</f>
        <v>#N/A</v>
      </c>
      <c r="Y687" s="17" t="e">
        <f>VLOOKUP($A687,'DATA PENGUKURAN GARDU'!$A:$BS,54,0)</f>
        <v>#N/A</v>
      </c>
      <c r="Z687" s="17" t="e">
        <f>VLOOKUP($A687,'DATA PENGUKURAN GARDU'!$A:$BS,55,0)</f>
        <v>#N/A</v>
      </c>
      <c r="AA687" s="20" t="e">
        <f>VLOOKUP($B687,'DATA PENGUKURAN GARDU'!$A:$BS,42,0)</f>
        <v>#N/A</v>
      </c>
      <c r="AB687" s="21" t="e">
        <f t="shared" si="348"/>
        <v>#N/A</v>
      </c>
      <c r="AC687" s="20" t="e">
        <f>VLOOKUP($B687,'DATA PENGUKURAN GARDU'!$A:$BS,44,0)</f>
        <v>#N/A</v>
      </c>
      <c r="AD687" s="21" t="e">
        <f t="shared" si="349"/>
        <v>#N/A</v>
      </c>
      <c r="AE687" s="20" t="e">
        <f>VLOOKUP($B687,'DATA PENGUKURAN GARDU'!$A:$BS,46,0)</f>
        <v>#N/A</v>
      </c>
      <c r="AF687" s="21" t="e">
        <f t="shared" si="350"/>
        <v>#N/A</v>
      </c>
      <c r="AG687" s="20" t="e">
        <f>VLOOKUP($B687,'DATA PENGUKURAN GARDU'!$A:$BS,46,0)</f>
        <v>#N/A</v>
      </c>
      <c r="AH687" s="20" t="e">
        <f>VLOOKUP($B687,'DATA PENGUKURAN GARDU'!$A:$BS,53,0)</f>
        <v>#N/A</v>
      </c>
      <c r="AI687" s="20" t="e">
        <f>VLOOKUP($B687,'DATA PENGUKURAN GARDU'!$A:$BS,54,0)</f>
        <v>#N/A</v>
      </c>
      <c r="AJ687" s="17" t="e">
        <f>VLOOKUP($C687,'DATA PENGUKURAN GARDU'!$A:$BS,42,0)</f>
        <v>#N/A</v>
      </c>
      <c r="AK687" s="23" t="e">
        <f t="shared" si="351"/>
        <v>#N/A</v>
      </c>
      <c r="AL687" s="17" t="e">
        <f>VLOOKUP($C687,'DATA PENGUKURAN GARDU'!$A:$BS,44,0)</f>
        <v>#N/A</v>
      </c>
      <c r="AM687" s="23" t="e">
        <f t="shared" si="352"/>
        <v>#N/A</v>
      </c>
      <c r="AN687" s="17" t="e">
        <f>VLOOKUP($C687,'DATA PENGUKURAN GARDU'!$A:$BS,46,0)</f>
        <v>#N/A</v>
      </c>
      <c r="AO687" s="23" t="e">
        <f t="shared" si="353"/>
        <v>#N/A</v>
      </c>
      <c r="AP687" s="17" t="e">
        <f>VLOOKUP($C687,'DATA PENGUKURAN GARDU'!$A:$BS,46,0)</f>
        <v>#N/A</v>
      </c>
      <c r="AQ687" s="17" t="e">
        <f>VLOOKUP($C687,'DATA PENGUKURAN GARDU'!$A:$BS,53,0)</f>
        <v>#N/A</v>
      </c>
      <c r="AR687" s="17" t="e">
        <f>VLOOKUP($C687,'DATA PENGUKURAN GARDU'!$A:$BS,54,0)</f>
        <v>#N/A</v>
      </c>
      <c r="AS687" s="20" t="e">
        <f>VLOOKUP($D687,'DATA PENGUKURAN GARDU'!$A:$BS,42,0)</f>
        <v>#N/A</v>
      </c>
      <c r="AT687" s="21" t="e">
        <f t="shared" si="354"/>
        <v>#N/A</v>
      </c>
      <c r="AU687" s="20" t="e">
        <f>VLOOKUP($D687,'DATA PENGUKURAN GARDU'!$A:$BS,44,0)</f>
        <v>#N/A</v>
      </c>
      <c r="AV687" s="21" t="e">
        <f t="shared" si="355"/>
        <v>#N/A</v>
      </c>
      <c r="AW687" s="20" t="e">
        <f>VLOOKUP($D687,'DATA PENGUKURAN GARDU'!$A:$BS,46,0)</f>
        <v>#N/A</v>
      </c>
      <c r="AX687" s="21" t="e">
        <f t="shared" si="356"/>
        <v>#N/A</v>
      </c>
      <c r="AY687" s="20" t="e">
        <f>VLOOKUP($D687,'DATA PENGUKURAN GARDU'!$A:$BS,46,0)</f>
        <v>#N/A</v>
      </c>
      <c r="AZ687" s="20" t="e">
        <f>VLOOKUP($D687,'DATA PENGUKURAN GARDU'!$A:$BS,53,0)</f>
        <v>#N/A</v>
      </c>
      <c r="BA687" s="20" t="e">
        <f>VLOOKUP($D687,'DATA PENGUKURAN GARDU'!$A:$BS,54,0)</f>
        <v>#N/A</v>
      </c>
      <c r="BB687" s="17" t="e">
        <f>VLOOKUP($E687,'DATA PENGUKURAN GARDU'!$A:$BS,42,0)</f>
        <v>#N/A</v>
      </c>
      <c r="BC687" s="23" t="e">
        <f t="shared" si="357"/>
        <v>#N/A</v>
      </c>
      <c r="BD687" s="17" t="e">
        <f>VLOOKUP($E687,'DATA PENGUKURAN GARDU'!$A:$BS,44,0)</f>
        <v>#N/A</v>
      </c>
      <c r="BE687" s="23" t="e">
        <f t="shared" si="358"/>
        <v>#N/A</v>
      </c>
      <c r="BF687" s="17" t="e">
        <f>VLOOKUP($E687,'DATA PENGUKURAN GARDU'!$A:$BS,46,0)</f>
        <v>#N/A</v>
      </c>
      <c r="BG687" s="23" t="e">
        <f t="shared" si="359"/>
        <v>#N/A</v>
      </c>
      <c r="BH687" s="17" t="e">
        <f>VLOOKUP($E687,'DATA PENGUKURAN GARDU'!$A:$BS,46,0)</f>
        <v>#N/A</v>
      </c>
      <c r="BI687" s="17" t="e">
        <f>VLOOKUP($E687,'DATA PENGUKURAN GARDU'!$A:$BS,53,0)</f>
        <v>#N/A</v>
      </c>
      <c r="BJ687" s="17" t="e">
        <f>VLOOKUP($E687,'DATA PENGUKURAN GARDU'!$A:$BS,54,0)</f>
        <v>#N/A</v>
      </c>
      <c r="BK687" s="20" t="e">
        <f t="shared" si="360"/>
        <v>#N/A</v>
      </c>
      <c r="BL687" s="20" t="e">
        <f t="shared" si="361"/>
        <v>#N/A</v>
      </c>
      <c r="BM687" s="20" t="e">
        <f t="shared" si="362"/>
        <v>#N/A</v>
      </c>
      <c r="BN687" s="25" t="e">
        <f t="shared" si="363"/>
        <v>#N/A</v>
      </c>
      <c r="BO687" s="26" t="str">
        <f t="shared" si="364"/>
        <v>0</v>
      </c>
      <c r="BP687" s="21" t="e">
        <f t="shared" si="365"/>
        <v>#VALUE!</v>
      </c>
      <c r="BQ687" s="20" t="e">
        <f t="shared" si="366"/>
        <v>#N/A</v>
      </c>
      <c r="BR687" s="20" t="e">
        <v>#N/A</v>
      </c>
      <c r="BS687" s="9" t="e">
        <v>#N/A</v>
      </c>
      <c r="BT687" s="2" t="e">
        <f t="shared" si="367"/>
        <v>#VALUE!</v>
      </c>
      <c r="BU687" s="2" t="e">
        <f t="shared" si="335"/>
        <v>#N/A</v>
      </c>
      <c r="BV687" s="2" t="e">
        <f t="shared" si="336"/>
        <v>#N/A</v>
      </c>
    </row>
    <row r="688" s="2" customFormat="1" ht="22.95" customHeight="1" spans="1:74">
      <c r="A688" s="9" t="str">
        <f t="shared" si="337"/>
        <v>N 058Induk</v>
      </c>
      <c r="B688" s="9" t="str">
        <f t="shared" si="338"/>
        <v>N 058jurusan 1</v>
      </c>
      <c r="C688" s="9" t="str">
        <f t="shared" si="339"/>
        <v>N 058jurusan 2</v>
      </c>
      <c r="D688" s="9" t="str">
        <f t="shared" si="340"/>
        <v>N 058jurusan 3</v>
      </c>
      <c r="E688" s="9" t="str">
        <f t="shared" si="341"/>
        <v>N 058jurusan 4</v>
      </c>
      <c r="F688" s="10" t="s">
        <v>226</v>
      </c>
      <c r="G688" s="10" t="s">
        <v>101</v>
      </c>
      <c r="H688" s="10" t="s">
        <v>861</v>
      </c>
      <c r="I688" s="10">
        <v>0.91744</v>
      </c>
      <c r="J688" s="10">
        <v>124.09644</v>
      </c>
      <c r="K688" s="10" t="s">
        <v>7465</v>
      </c>
      <c r="L688" s="10" t="s">
        <v>7465</v>
      </c>
      <c r="M688" s="10" t="s">
        <v>7465</v>
      </c>
      <c r="N688" s="14">
        <f t="shared" si="342"/>
        <v>0</v>
      </c>
      <c r="O688" s="15" t="e">
        <f t="shared" si="343"/>
        <v>#VALUE!</v>
      </c>
      <c r="P688" s="15" t="e">
        <f t="shared" si="344"/>
        <v>#VALUE!</v>
      </c>
      <c r="Q688" s="17" t="e">
        <f>VLOOKUP($A688,'DATA PENGUKURAN GARDU'!$A:$BS,42,0)</f>
        <v>#N/A</v>
      </c>
      <c r="R688" s="18" t="e">
        <f t="shared" si="345"/>
        <v>#N/A</v>
      </c>
      <c r="S688" s="17" t="e">
        <f>VLOOKUP($A688,'DATA PENGUKURAN GARDU'!$A:$BS,44,0)</f>
        <v>#N/A</v>
      </c>
      <c r="T688" s="18" t="e">
        <f t="shared" si="346"/>
        <v>#N/A</v>
      </c>
      <c r="U688" s="17" t="e">
        <f>VLOOKUP($A688,'DATA PENGUKURAN GARDU'!$A:$BS,46,0)</f>
        <v>#N/A</v>
      </c>
      <c r="V688" s="18" t="e">
        <f t="shared" si="347"/>
        <v>#N/A</v>
      </c>
      <c r="W688" s="17" t="e">
        <f>VLOOKUP($A688,'DATA PENGUKURAN GARDU'!$A:$BS,48,0)</f>
        <v>#N/A</v>
      </c>
      <c r="X688" s="17" t="e">
        <f>VLOOKUP($A688,'DATA PENGUKURAN GARDU'!$A:$BS,53,0)</f>
        <v>#N/A</v>
      </c>
      <c r="Y688" s="17" t="e">
        <f>VLOOKUP($A688,'DATA PENGUKURAN GARDU'!$A:$BS,54,0)</f>
        <v>#N/A</v>
      </c>
      <c r="Z688" s="17" t="e">
        <f>VLOOKUP($A688,'DATA PENGUKURAN GARDU'!$A:$BS,55,0)</f>
        <v>#N/A</v>
      </c>
      <c r="AA688" s="20" t="e">
        <f>VLOOKUP($B688,'DATA PENGUKURAN GARDU'!$A:$BS,42,0)</f>
        <v>#N/A</v>
      </c>
      <c r="AB688" s="21" t="e">
        <f t="shared" si="348"/>
        <v>#N/A</v>
      </c>
      <c r="AC688" s="20" t="e">
        <f>VLOOKUP($B688,'DATA PENGUKURAN GARDU'!$A:$BS,44,0)</f>
        <v>#N/A</v>
      </c>
      <c r="AD688" s="21" t="e">
        <f t="shared" si="349"/>
        <v>#N/A</v>
      </c>
      <c r="AE688" s="20" t="e">
        <f>VLOOKUP($B688,'DATA PENGUKURAN GARDU'!$A:$BS,46,0)</f>
        <v>#N/A</v>
      </c>
      <c r="AF688" s="21" t="e">
        <f t="shared" si="350"/>
        <v>#N/A</v>
      </c>
      <c r="AG688" s="20" t="e">
        <f>VLOOKUP($B688,'DATA PENGUKURAN GARDU'!$A:$BS,46,0)</f>
        <v>#N/A</v>
      </c>
      <c r="AH688" s="20" t="e">
        <f>VLOOKUP($B688,'DATA PENGUKURAN GARDU'!$A:$BS,53,0)</f>
        <v>#N/A</v>
      </c>
      <c r="AI688" s="20" t="e">
        <f>VLOOKUP($B688,'DATA PENGUKURAN GARDU'!$A:$BS,54,0)</f>
        <v>#N/A</v>
      </c>
      <c r="AJ688" s="17" t="e">
        <f>VLOOKUP($C688,'DATA PENGUKURAN GARDU'!$A:$BS,42,0)</f>
        <v>#N/A</v>
      </c>
      <c r="AK688" s="23" t="e">
        <f t="shared" si="351"/>
        <v>#N/A</v>
      </c>
      <c r="AL688" s="17" t="e">
        <f>VLOOKUP($C688,'DATA PENGUKURAN GARDU'!$A:$BS,44,0)</f>
        <v>#N/A</v>
      </c>
      <c r="AM688" s="23" t="e">
        <f t="shared" si="352"/>
        <v>#N/A</v>
      </c>
      <c r="AN688" s="17" t="e">
        <f>VLOOKUP($C688,'DATA PENGUKURAN GARDU'!$A:$BS,46,0)</f>
        <v>#N/A</v>
      </c>
      <c r="AO688" s="23" t="e">
        <f t="shared" si="353"/>
        <v>#N/A</v>
      </c>
      <c r="AP688" s="17" t="e">
        <f>VLOOKUP($C688,'DATA PENGUKURAN GARDU'!$A:$BS,46,0)</f>
        <v>#N/A</v>
      </c>
      <c r="AQ688" s="17" t="e">
        <f>VLOOKUP($C688,'DATA PENGUKURAN GARDU'!$A:$BS,53,0)</f>
        <v>#N/A</v>
      </c>
      <c r="AR688" s="17" t="e">
        <f>VLOOKUP($C688,'DATA PENGUKURAN GARDU'!$A:$BS,54,0)</f>
        <v>#N/A</v>
      </c>
      <c r="AS688" s="20" t="e">
        <f>VLOOKUP($D688,'DATA PENGUKURAN GARDU'!$A:$BS,42,0)</f>
        <v>#N/A</v>
      </c>
      <c r="AT688" s="21" t="e">
        <f t="shared" si="354"/>
        <v>#N/A</v>
      </c>
      <c r="AU688" s="20" t="e">
        <f>VLOOKUP($D688,'DATA PENGUKURAN GARDU'!$A:$BS,44,0)</f>
        <v>#N/A</v>
      </c>
      <c r="AV688" s="21" t="e">
        <f t="shared" si="355"/>
        <v>#N/A</v>
      </c>
      <c r="AW688" s="20" t="e">
        <f>VLOOKUP($D688,'DATA PENGUKURAN GARDU'!$A:$BS,46,0)</f>
        <v>#N/A</v>
      </c>
      <c r="AX688" s="21" t="e">
        <f t="shared" si="356"/>
        <v>#N/A</v>
      </c>
      <c r="AY688" s="20" t="e">
        <f>VLOOKUP($D688,'DATA PENGUKURAN GARDU'!$A:$BS,46,0)</f>
        <v>#N/A</v>
      </c>
      <c r="AZ688" s="20" t="e">
        <f>VLOOKUP($D688,'DATA PENGUKURAN GARDU'!$A:$BS,53,0)</f>
        <v>#N/A</v>
      </c>
      <c r="BA688" s="20" t="e">
        <f>VLOOKUP($D688,'DATA PENGUKURAN GARDU'!$A:$BS,54,0)</f>
        <v>#N/A</v>
      </c>
      <c r="BB688" s="17" t="e">
        <f>VLOOKUP($E688,'DATA PENGUKURAN GARDU'!$A:$BS,42,0)</f>
        <v>#N/A</v>
      </c>
      <c r="BC688" s="23" t="e">
        <f t="shared" si="357"/>
        <v>#N/A</v>
      </c>
      <c r="BD688" s="17" t="e">
        <f>VLOOKUP($E688,'DATA PENGUKURAN GARDU'!$A:$BS,44,0)</f>
        <v>#N/A</v>
      </c>
      <c r="BE688" s="23" t="e">
        <f t="shared" si="358"/>
        <v>#N/A</v>
      </c>
      <c r="BF688" s="17" t="e">
        <f>VLOOKUP($E688,'DATA PENGUKURAN GARDU'!$A:$BS,46,0)</f>
        <v>#N/A</v>
      </c>
      <c r="BG688" s="23" t="e">
        <f t="shared" si="359"/>
        <v>#N/A</v>
      </c>
      <c r="BH688" s="17" t="e">
        <f>VLOOKUP($E688,'DATA PENGUKURAN GARDU'!$A:$BS,46,0)</f>
        <v>#N/A</v>
      </c>
      <c r="BI688" s="17" t="e">
        <f>VLOOKUP($E688,'DATA PENGUKURAN GARDU'!$A:$BS,53,0)</f>
        <v>#N/A</v>
      </c>
      <c r="BJ688" s="17" t="e">
        <f>VLOOKUP($E688,'DATA PENGUKURAN GARDU'!$A:$BS,54,0)</f>
        <v>#N/A</v>
      </c>
      <c r="BK688" s="20" t="e">
        <f t="shared" si="360"/>
        <v>#N/A</v>
      </c>
      <c r="BL688" s="20" t="e">
        <f t="shared" si="361"/>
        <v>#N/A</v>
      </c>
      <c r="BM688" s="20" t="e">
        <f t="shared" si="362"/>
        <v>#N/A</v>
      </c>
      <c r="BN688" s="25" t="e">
        <f t="shared" si="363"/>
        <v>#N/A</v>
      </c>
      <c r="BO688" s="26" t="str">
        <f t="shared" si="364"/>
        <v>0</v>
      </c>
      <c r="BP688" s="21" t="e">
        <f t="shared" si="365"/>
        <v>#VALUE!</v>
      </c>
      <c r="BQ688" s="20" t="e">
        <f t="shared" si="366"/>
        <v>#N/A</v>
      </c>
      <c r="BR688" s="20" t="e">
        <v>#N/A</v>
      </c>
      <c r="BS688" s="9" t="e">
        <v>#N/A</v>
      </c>
      <c r="BT688" s="2" t="e">
        <f t="shared" si="367"/>
        <v>#VALUE!</v>
      </c>
      <c r="BU688" s="2" t="e">
        <f t="shared" si="335"/>
        <v>#N/A</v>
      </c>
      <c r="BV688" s="2" t="e">
        <f t="shared" si="336"/>
        <v>#N/A</v>
      </c>
    </row>
    <row r="689" s="2" customFormat="1" ht="22.95" customHeight="1" spans="1:74">
      <c r="A689" s="9" t="str">
        <f t="shared" si="337"/>
        <v>K-247.1Induk</v>
      </c>
      <c r="B689" s="9" t="str">
        <f t="shared" si="338"/>
        <v>K-247.1jurusan 1</v>
      </c>
      <c r="C689" s="9" t="str">
        <f t="shared" si="339"/>
        <v>K-247.1jurusan 2</v>
      </c>
      <c r="D689" s="9" t="str">
        <f t="shared" si="340"/>
        <v>K-247.1jurusan 3</v>
      </c>
      <c r="E689" s="9" t="str">
        <f t="shared" si="341"/>
        <v>K-247.1jurusan 4</v>
      </c>
      <c r="F689" s="10" t="s">
        <v>136</v>
      </c>
      <c r="G689" s="10" t="s">
        <v>132</v>
      </c>
      <c r="H689" s="10" t="s">
        <v>862</v>
      </c>
      <c r="I689" s="10">
        <v>0.709204</v>
      </c>
      <c r="J689" s="10">
        <v>124.318899</v>
      </c>
      <c r="K689" s="10" t="s">
        <v>7465</v>
      </c>
      <c r="L689" s="10" t="s">
        <v>7465</v>
      </c>
      <c r="M689" s="10" t="s">
        <v>7465</v>
      </c>
      <c r="N689" s="14">
        <f t="shared" si="342"/>
        <v>0</v>
      </c>
      <c r="O689" s="15" t="e">
        <f t="shared" si="343"/>
        <v>#VALUE!</v>
      </c>
      <c r="P689" s="15" t="e">
        <f t="shared" si="344"/>
        <v>#VALUE!</v>
      </c>
      <c r="Q689" s="17" t="e">
        <f>VLOOKUP($A689,'DATA PENGUKURAN GARDU'!$A:$BS,42,0)</f>
        <v>#N/A</v>
      </c>
      <c r="R689" s="18" t="e">
        <f t="shared" si="345"/>
        <v>#N/A</v>
      </c>
      <c r="S689" s="17" t="e">
        <f>VLOOKUP($A689,'DATA PENGUKURAN GARDU'!$A:$BS,44,0)</f>
        <v>#N/A</v>
      </c>
      <c r="T689" s="18" t="e">
        <f t="shared" si="346"/>
        <v>#N/A</v>
      </c>
      <c r="U689" s="17" t="e">
        <f>VLOOKUP($A689,'DATA PENGUKURAN GARDU'!$A:$BS,46,0)</f>
        <v>#N/A</v>
      </c>
      <c r="V689" s="18" t="e">
        <f t="shared" si="347"/>
        <v>#N/A</v>
      </c>
      <c r="W689" s="17" t="e">
        <f>VLOOKUP($A689,'DATA PENGUKURAN GARDU'!$A:$BS,48,0)</f>
        <v>#N/A</v>
      </c>
      <c r="X689" s="17" t="e">
        <f>VLOOKUP($A689,'DATA PENGUKURAN GARDU'!$A:$BS,53,0)</f>
        <v>#N/A</v>
      </c>
      <c r="Y689" s="17" t="e">
        <f>VLOOKUP($A689,'DATA PENGUKURAN GARDU'!$A:$BS,54,0)</f>
        <v>#N/A</v>
      </c>
      <c r="Z689" s="17" t="e">
        <f>VLOOKUP($A689,'DATA PENGUKURAN GARDU'!$A:$BS,55,0)</f>
        <v>#N/A</v>
      </c>
      <c r="AA689" s="20" t="e">
        <f>VLOOKUP($B689,'DATA PENGUKURAN GARDU'!$A:$BS,42,0)</f>
        <v>#N/A</v>
      </c>
      <c r="AB689" s="21" t="e">
        <f t="shared" si="348"/>
        <v>#N/A</v>
      </c>
      <c r="AC689" s="20" t="e">
        <f>VLOOKUP($B689,'DATA PENGUKURAN GARDU'!$A:$BS,44,0)</f>
        <v>#N/A</v>
      </c>
      <c r="AD689" s="21" t="e">
        <f t="shared" si="349"/>
        <v>#N/A</v>
      </c>
      <c r="AE689" s="20" t="e">
        <f>VLOOKUP($B689,'DATA PENGUKURAN GARDU'!$A:$BS,46,0)</f>
        <v>#N/A</v>
      </c>
      <c r="AF689" s="21" t="e">
        <f t="shared" si="350"/>
        <v>#N/A</v>
      </c>
      <c r="AG689" s="20" t="e">
        <f>VLOOKUP($B689,'DATA PENGUKURAN GARDU'!$A:$BS,46,0)</f>
        <v>#N/A</v>
      </c>
      <c r="AH689" s="20" t="e">
        <f>VLOOKUP($B689,'DATA PENGUKURAN GARDU'!$A:$BS,53,0)</f>
        <v>#N/A</v>
      </c>
      <c r="AI689" s="20" t="e">
        <f>VLOOKUP($B689,'DATA PENGUKURAN GARDU'!$A:$BS,54,0)</f>
        <v>#N/A</v>
      </c>
      <c r="AJ689" s="17" t="e">
        <f>VLOOKUP($C689,'DATA PENGUKURAN GARDU'!$A:$BS,42,0)</f>
        <v>#N/A</v>
      </c>
      <c r="AK689" s="23" t="e">
        <f t="shared" si="351"/>
        <v>#N/A</v>
      </c>
      <c r="AL689" s="17" t="e">
        <f>VLOOKUP($C689,'DATA PENGUKURAN GARDU'!$A:$BS,44,0)</f>
        <v>#N/A</v>
      </c>
      <c r="AM689" s="23" t="e">
        <f t="shared" si="352"/>
        <v>#N/A</v>
      </c>
      <c r="AN689" s="17" t="e">
        <f>VLOOKUP($C689,'DATA PENGUKURAN GARDU'!$A:$BS,46,0)</f>
        <v>#N/A</v>
      </c>
      <c r="AO689" s="23" t="e">
        <f t="shared" si="353"/>
        <v>#N/A</v>
      </c>
      <c r="AP689" s="17" t="e">
        <f>VLOOKUP($C689,'DATA PENGUKURAN GARDU'!$A:$BS,46,0)</f>
        <v>#N/A</v>
      </c>
      <c r="AQ689" s="17" t="e">
        <f>VLOOKUP($C689,'DATA PENGUKURAN GARDU'!$A:$BS,53,0)</f>
        <v>#N/A</v>
      </c>
      <c r="AR689" s="17" t="e">
        <f>VLOOKUP($C689,'DATA PENGUKURAN GARDU'!$A:$BS,54,0)</f>
        <v>#N/A</v>
      </c>
      <c r="AS689" s="20" t="e">
        <f>VLOOKUP($D689,'DATA PENGUKURAN GARDU'!$A:$BS,42,0)</f>
        <v>#N/A</v>
      </c>
      <c r="AT689" s="21" t="e">
        <f t="shared" si="354"/>
        <v>#N/A</v>
      </c>
      <c r="AU689" s="20" t="e">
        <f>VLOOKUP($D689,'DATA PENGUKURAN GARDU'!$A:$BS,44,0)</f>
        <v>#N/A</v>
      </c>
      <c r="AV689" s="21" t="e">
        <f t="shared" si="355"/>
        <v>#N/A</v>
      </c>
      <c r="AW689" s="20" t="e">
        <f>VLOOKUP($D689,'DATA PENGUKURAN GARDU'!$A:$BS,46,0)</f>
        <v>#N/A</v>
      </c>
      <c r="AX689" s="21" t="e">
        <f t="shared" si="356"/>
        <v>#N/A</v>
      </c>
      <c r="AY689" s="20" t="e">
        <f>VLOOKUP($D689,'DATA PENGUKURAN GARDU'!$A:$BS,46,0)</f>
        <v>#N/A</v>
      </c>
      <c r="AZ689" s="20" t="e">
        <f>VLOOKUP($D689,'DATA PENGUKURAN GARDU'!$A:$BS,53,0)</f>
        <v>#N/A</v>
      </c>
      <c r="BA689" s="20" t="e">
        <f>VLOOKUP($D689,'DATA PENGUKURAN GARDU'!$A:$BS,54,0)</f>
        <v>#N/A</v>
      </c>
      <c r="BB689" s="17" t="e">
        <f>VLOOKUP($E689,'DATA PENGUKURAN GARDU'!$A:$BS,42,0)</f>
        <v>#N/A</v>
      </c>
      <c r="BC689" s="23" t="e">
        <f t="shared" si="357"/>
        <v>#N/A</v>
      </c>
      <c r="BD689" s="17" t="e">
        <f>VLOOKUP($E689,'DATA PENGUKURAN GARDU'!$A:$BS,44,0)</f>
        <v>#N/A</v>
      </c>
      <c r="BE689" s="23" t="e">
        <f t="shared" si="358"/>
        <v>#N/A</v>
      </c>
      <c r="BF689" s="17" t="e">
        <f>VLOOKUP($E689,'DATA PENGUKURAN GARDU'!$A:$BS,46,0)</f>
        <v>#N/A</v>
      </c>
      <c r="BG689" s="23" t="e">
        <f t="shared" si="359"/>
        <v>#N/A</v>
      </c>
      <c r="BH689" s="17" t="e">
        <f>VLOOKUP($E689,'DATA PENGUKURAN GARDU'!$A:$BS,46,0)</f>
        <v>#N/A</v>
      </c>
      <c r="BI689" s="17" t="e">
        <f>VLOOKUP($E689,'DATA PENGUKURAN GARDU'!$A:$BS,53,0)</f>
        <v>#N/A</v>
      </c>
      <c r="BJ689" s="17" t="e">
        <f>VLOOKUP($E689,'DATA PENGUKURAN GARDU'!$A:$BS,54,0)</f>
        <v>#N/A</v>
      </c>
      <c r="BK689" s="20" t="e">
        <f t="shared" si="360"/>
        <v>#N/A</v>
      </c>
      <c r="BL689" s="20" t="e">
        <f t="shared" si="361"/>
        <v>#N/A</v>
      </c>
      <c r="BM689" s="20" t="e">
        <f t="shared" si="362"/>
        <v>#N/A</v>
      </c>
      <c r="BN689" s="25" t="e">
        <f t="shared" si="363"/>
        <v>#N/A</v>
      </c>
      <c r="BO689" s="26" t="str">
        <f t="shared" si="364"/>
        <v>0</v>
      </c>
      <c r="BP689" s="21" t="e">
        <f t="shared" si="365"/>
        <v>#VALUE!</v>
      </c>
      <c r="BQ689" s="20" t="e">
        <f t="shared" si="366"/>
        <v>#N/A</v>
      </c>
      <c r="BR689" s="20" t="e">
        <v>#N/A</v>
      </c>
      <c r="BS689" s="9" t="e">
        <v>#N/A</v>
      </c>
      <c r="BT689" s="2" t="e">
        <f t="shared" si="367"/>
        <v>#VALUE!</v>
      </c>
      <c r="BU689" s="2" t="e">
        <f t="shared" si="335"/>
        <v>#N/A</v>
      </c>
      <c r="BV689" s="2" t="e">
        <f t="shared" si="336"/>
        <v>#N/A</v>
      </c>
    </row>
    <row r="690" s="2" customFormat="1" ht="22.95" customHeight="1" spans="1:74">
      <c r="A690" s="9" t="str">
        <f t="shared" si="337"/>
        <v>K-249Induk</v>
      </c>
      <c r="B690" s="9" t="str">
        <f t="shared" si="338"/>
        <v>K-249jurusan 1</v>
      </c>
      <c r="C690" s="9" t="str">
        <f t="shared" si="339"/>
        <v>K-249jurusan 2</v>
      </c>
      <c r="D690" s="9" t="str">
        <f t="shared" si="340"/>
        <v>K-249jurusan 3</v>
      </c>
      <c r="E690" s="9" t="str">
        <f t="shared" si="341"/>
        <v>K-249jurusan 4</v>
      </c>
      <c r="F690" s="10" t="s">
        <v>136</v>
      </c>
      <c r="G690" s="10" t="s">
        <v>132</v>
      </c>
      <c r="H690" s="10" t="s">
        <v>863</v>
      </c>
      <c r="I690" s="10">
        <v>0.709133</v>
      </c>
      <c r="J690" s="10">
        <v>124.322283</v>
      </c>
      <c r="K690" s="10" t="s">
        <v>7465</v>
      </c>
      <c r="L690" s="10" t="s">
        <v>7465</v>
      </c>
      <c r="M690" s="10" t="s">
        <v>7465</v>
      </c>
      <c r="N690" s="14">
        <f t="shared" si="342"/>
        <v>0</v>
      </c>
      <c r="O690" s="15" t="e">
        <f t="shared" si="343"/>
        <v>#VALUE!</v>
      </c>
      <c r="P690" s="15" t="e">
        <f t="shared" si="344"/>
        <v>#VALUE!</v>
      </c>
      <c r="Q690" s="17" t="e">
        <f>VLOOKUP($A690,'DATA PENGUKURAN GARDU'!$A:$BS,42,0)</f>
        <v>#N/A</v>
      </c>
      <c r="R690" s="18" t="e">
        <f t="shared" si="345"/>
        <v>#N/A</v>
      </c>
      <c r="S690" s="17" t="e">
        <f>VLOOKUP($A690,'DATA PENGUKURAN GARDU'!$A:$BS,44,0)</f>
        <v>#N/A</v>
      </c>
      <c r="T690" s="18" t="e">
        <f t="shared" si="346"/>
        <v>#N/A</v>
      </c>
      <c r="U690" s="17" t="e">
        <f>VLOOKUP($A690,'DATA PENGUKURAN GARDU'!$A:$BS,46,0)</f>
        <v>#N/A</v>
      </c>
      <c r="V690" s="18" t="e">
        <f t="shared" si="347"/>
        <v>#N/A</v>
      </c>
      <c r="W690" s="17" t="e">
        <f>VLOOKUP($A690,'DATA PENGUKURAN GARDU'!$A:$BS,48,0)</f>
        <v>#N/A</v>
      </c>
      <c r="X690" s="17" t="e">
        <f>VLOOKUP($A690,'DATA PENGUKURAN GARDU'!$A:$BS,53,0)</f>
        <v>#N/A</v>
      </c>
      <c r="Y690" s="17" t="e">
        <f>VLOOKUP($A690,'DATA PENGUKURAN GARDU'!$A:$BS,54,0)</f>
        <v>#N/A</v>
      </c>
      <c r="Z690" s="17" t="e">
        <f>VLOOKUP($A690,'DATA PENGUKURAN GARDU'!$A:$BS,55,0)</f>
        <v>#N/A</v>
      </c>
      <c r="AA690" s="20" t="e">
        <f>VLOOKUP($B690,'DATA PENGUKURAN GARDU'!$A:$BS,42,0)</f>
        <v>#N/A</v>
      </c>
      <c r="AB690" s="21" t="e">
        <f t="shared" si="348"/>
        <v>#N/A</v>
      </c>
      <c r="AC690" s="20" t="e">
        <f>VLOOKUP($B690,'DATA PENGUKURAN GARDU'!$A:$BS,44,0)</f>
        <v>#N/A</v>
      </c>
      <c r="AD690" s="21" t="e">
        <f t="shared" si="349"/>
        <v>#N/A</v>
      </c>
      <c r="AE690" s="20" t="e">
        <f>VLOOKUP($B690,'DATA PENGUKURAN GARDU'!$A:$BS,46,0)</f>
        <v>#N/A</v>
      </c>
      <c r="AF690" s="21" t="e">
        <f t="shared" si="350"/>
        <v>#N/A</v>
      </c>
      <c r="AG690" s="20" t="e">
        <f>VLOOKUP($B690,'DATA PENGUKURAN GARDU'!$A:$BS,46,0)</f>
        <v>#N/A</v>
      </c>
      <c r="AH690" s="20" t="e">
        <f>VLOOKUP($B690,'DATA PENGUKURAN GARDU'!$A:$BS,53,0)</f>
        <v>#N/A</v>
      </c>
      <c r="AI690" s="20" t="e">
        <f>VLOOKUP($B690,'DATA PENGUKURAN GARDU'!$A:$BS,54,0)</f>
        <v>#N/A</v>
      </c>
      <c r="AJ690" s="17" t="e">
        <f>VLOOKUP($C690,'DATA PENGUKURAN GARDU'!$A:$BS,42,0)</f>
        <v>#N/A</v>
      </c>
      <c r="AK690" s="23" t="e">
        <f t="shared" si="351"/>
        <v>#N/A</v>
      </c>
      <c r="AL690" s="17" t="e">
        <f>VLOOKUP($C690,'DATA PENGUKURAN GARDU'!$A:$BS,44,0)</f>
        <v>#N/A</v>
      </c>
      <c r="AM690" s="23" t="e">
        <f t="shared" si="352"/>
        <v>#N/A</v>
      </c>
      <c r="AN690" s="17" t="e">
        <f>VLOOKUP($C690,'DATA PENGUKURAN GARDU'!$A:$BS,46,0)</f>
        <v>#N/A</v>
      </c>
      <c r="AO690" s="23" t="e">
        <f t="shared" si="353"/>
        <v>#N/A</v>
      </c>
      <c r="AP690" s="17" t="e">
        <f>VLOOKUP($C690,'DATA PENGUKURAN GARDU'!$A:$BS,46,0)</f>
        <v>#N/A</v>
      </c>
      <c r="AQ690" s="17" t="e">
        <f>VLOOKUP($C690,'DATA PENGUKURAN GARDU'!$A:$BS,53,0)</f>
        <v>#N/A</v>
      </c>
      <c r="AR690" s="17" t="e">
        <f>VLOOKUP($C690,'DATA PENGUKURAN GARDU'!$A:$BS,54,0)</f>
        <v>#N/A</v>
      </c>
      <c r="AS690" s="20" t="e">
        <f>VLOOKUP($D690,'DATA PENGUKURAN GARDU'!$A:$BS,42,0)</f>
        <v>#N/A</v>
      </c>
      <c r="AT690" s="21" t="e">
        <f t="shared" si="354"/>
        <v>#N/A</v>
      </c>
      <c r="AU690" s="20" t="e">
        <f>VLOOKUP($D690,'DATA PENGUKURAN GARDU'!$A:$BS,44,0)</f>
        <v>#N/A</v>
      </c>
      <c r="AV690" s="21" t="e">
        <f t="shared" si="355"/>
        <v>#N/A</v>
      </c>
      <c r="AW690" s="20" t="e">
        <f>VLOOKUP($D690,'DATA PENGUKURAN GARDU'!$A:$BS,46,0)</f>
        <v>#N/A</v>
      </c>
      <c r="AX690" s="21" t="e">
        <f t="shared" si="356"/>
        <v>#N/A</v>
      </c>
      <c r="AY690" s="20" t="e">
        <f>VLOOKUP($D690,'DATA PENGUKURAN GARDU'!$A:$BS,46,0)</f>
        <v>#N/A</v>
      </c>
      <c r="AZ690" s="20" t="e">
        <f>VLOOKUP($D690,'DATA PENGUKURAN GARDU'!$A:$BS,53,0)</f>
        <v>#N/A</v>
      </c>
      <c r="BA690" s="20" t="e">
        <f>VLOOKUP($D690,'DATA PENGUKURAN GARDU'!$A:$BS,54,0)</f>
        <v>#N/A</v>
      </c>
      <c r="BB690" s="17" t="e">
        <f>VLOOKUP($E690,'DATA PENGUKURAN GARDU'!$A:$BS,42,0)</f>
        <v>#N/A</v>
      </c>
      <c r="BC690" s="23" t="e">
        <f t="shared" si="357"/>
        <v>#N/A</v>
      </c>
      <c r="BD690" s="17" t="e">
        <f>VLOOKUP($E690,'DATA PENGUKURAN GARDU'!$A:$BS,44,0)</f>
        <v>#N/A</v>
      </c>
      <c r="BE690" s="23" t="e">
        <f t="shared" si="358"/>
        <v>#N/A</v>
      </c>
      <c r="BF690" s="17" t="e">
        <f>VLOOKUP($E690,'DATA PENGUKURAN GARDU'!$A:$BS,46,0)</f>
        <v>#N/A</v>
      </c>
      <c r="BG690" s="23" t="e">
        <f t="shared" si="359"/>
        <v>#N/A</v>
      </c>
      <c r="BH690" s="17" t="e">
        <f>VLOOKUP($E690,'DATA PENGUKURAN GARDU'!$A:$BS,46,0)</f>
        <v>#N/A</v>
      </c>
      <c r="BI690" s="17" t="e">
        <f>VLOOKUP($E690,'DATA PENGUKURAN GARDU'!$A:$BS,53,0)</f>
        <v>#N/A</v>
      </c>
      <c r="BJ690" s="17" t="e">
        <f>VLOOKUP($E690,'DATA PENGUKURAN GARDU'!$A:$BS,54,0)</f>
        <v>#N/A</v>
      </c>
      <c r="BK690" s="20" t="e">
        <f t="shared" si="360"/>
        <v>#N/A</v>
      </c>
      <c r="BL690" s="20" t="e">
        <f t="shared" si="361"/>
        <v>#N/A</v>
      </c>
      <c r="BM690" s="20" t="e">
        <f t="shared" si="362"/>
        <v>#N/A</v>
      </c>
      <c r="BN690" s="25" t="e">
        <f t="shared" si="363"/>
        <v>#N/A</v>
      </c>
      <c r="BO690" s="26" t="str">
        <f t="shared" si="364"/>
        <v>0</v>
      </c>
      <c r="BP690" s="21" t="e">
        <f t="shared" si="365"/>
        <v>#VALUE!</v>
      </c>
      <c r="BQ690" s="20" t="e">
        <f t="shared" si="366"/>
        <v>#N/A</v>
      </c>
      <c r="BR690" s="20" t="e">
        <v>#N/A</v>
      </c>
      <c r="BS690" s="9" t="e">
        <v>#N/A</v>
      </c>
      <c r="BT690" s="2" t="e">
        <f t="shared" si="367"/>
        <v>#VALUE!</v>
      </c>
      <c r="BU690" s="2" t="e">
        <f t="shared" si="335"/>
        <v>#N/A</v>
      </c>
      <c r="BV690" s="2" t="e">
        <f t="shared" si="336"/>
        <v>#N/A</v>
      </c>
    </row>
    <row r="691" s="2" customFormat="1" ht="22.95" customHeight="1" spans="1:74">
      <c r="A691" s="9" t="str">
        <f t="shared" si="337"/>
        <v>K-253.1Induk</v>
      </c>
      <c r="B691" s="9" t="str">
        <f t="shared" si="338"/>
        <v>K-253.1jurusan 1</v>
      </c>
      <c r="C691" s="9" t="str">
        <f t="shared" si="339"/>
        <v>K-253.1jurusan 2</v>
      </c>
      <c r="D691" s="9" t="str">
        <f t="shared" si="340"/>
        <v>K-253.1jurusan 3</v>
      </c>
      <c r="E691" s="9" t="str">
        <f t="shared" si="341"/>
        <v>K-253.1jurusan 4</v>
      </c>
      <c r="F691" s="10" t="s">
        <v>136</v>
      </c>
      <c r="G691" s="10" t="s">
        <v>132</v>
      </c>
      <c r="H691" s="10" t="s">
        <v>864</v>
      </c>
      <c r="I691" s="10">
        <v>0.70962</v>
      </c>
      <c r="J691" s="10">
        <v>124.295579</v>
      </c>
      <c r="K691" s="10" t="s">
        <v>7465</v>
      </c>
      <c r="L691" s="10" t="s">
        <v>7465</v>
      </c>
      <c r="M691" s="10" t="s">
        <v>7465</v>
      </c>
      <c r="N691" s="14">
        <f t="shared" si="342"/>
        <v>0</v>
      </c>
      <c r="O691" s="15" t="e">
        <f t="shared" si="343"/>
        <v>#VALUE!</v>
      </c>
      <c r="P691" s="15" t="e">
        <f t="shared" si="344"/>
        <v>#VALUE!</v>
      </c>
      <c r="Q691" s="17" t="e">
        <f>VLOOKUP($A691,'DATA PENGUKURAN GARDU'!$A:$BS,42,0)</f>
        <v>#N/A</v>
      </c>
      <c r="R691" s="18" t="e">
        <f t="shared" si="345"/>
        <v>#N/A</v>
      </c>
      <c r="S691" s="17" t="e">
        <f>VLOOKUP($A691,'DATA PENGUKURAN GARDU'!$A:$BS,44,0)</f>
        <v>#N/A</v>
      </c>
      <c r="T691" s="18" t="e">
        <f t="shared" si="346"/>
        <v>#N/A</v>
      </c>
      <c r="U691" s="17" t="e">
        <f>VLOOKUP($A691,'DATA PENGUKURAN GARDU'!$A:$BS,46,0)</f>
        <v>#N/A</v>
      </c>
      <c r="V691" s="18" t="e">
        <f t="shared" si="347"/>
        <v>#N/A</v>
      </c>
      <c r="W691" s="17" t="e">
        <f>VLOOKUP($A691,'DATA PENGUKURAN GARDU'!$A:$BS,48,0)</f>
        <v>#N/A</v>
      </c>
      <c r="X691" s="17" t="e">
        <f>VLOOKUP($A691,'DATA PENGUKURAN GARDU'!$A:$BS,53,0)</f>
        <v>#N/A</v>
      </c>
      <c r="Y691" s="17" t="e">
        <f>VLOOKUP($A691,'DATA PENGUKURAN GARDU'!$A:$BS,54,0)</f>
        <v>#N/A</v>
      </c>
      <c r="Z691" s="17" t="e">
        <f>VLOOKUP($A691,'DATA PENGUKURAN GARDU'!$A:$BS,55,0)</f>
        <v>#N/A</v>
      </c>
      <c r="AA691" s="20" t="e">
        <f>VLOOKUP($B691,'DATA PENGUKURAN GARDU'!$A:$BS,42,0)</f>
        <v>#N/A</v>
      </c>
      <c r="AB691" s="21" t="e">
        <f t="shared" si="348"/>
        <v>#N/A</v>
      </c>
      <c r="AC691" s="20" t="e">
        <f>VLOOKUP($B691,'DATA PENGUKURAN GARDU'!$A:$BS,44,0)</f>
        <v>#N/A</v>
      </c>
      <c r="AD691" s="21" t="e">
        <f t="shared" si="349"/>
        <v>#N/A</v>
      </c>
      <c r="AE691" s="20" t="e">
        <f>VLOOKUP($B691,'DATA PENGUKURAN GARDU'!$A:$BS,46,0)</f>
        <v>#N/A</v>
      </c>
      <c r="AF691" s="21" t="e">
        <f t="shared" si="350"/>
        <v>#N/A</v>
      </c>
      <c r="AG691" s="20" t="e">
        <f>VLOOKUP($B691,'DATA PENGUKURAN GARDU'!$A:$BS,46,0)</f>
        <v>#N/A</v>
      </c>
      <c r="AH691" s="20" t="e">
        <f>VLOOKUP($B691,'DATA PENGUKURAN GARDU'!$A:$BS,53,0)</f>
        <v>#N/A</v>
      </c>
      <c r="AI691" s="20" t="e">
        <f>VLOOKUP($B691,'DATA PENGUKURAN GARDU'!$A:$BS,54,0)</f>
        <v>#N/A</v>
      </c>
      <c r="AJ691" s="17" t="e">
        <f>VLOOKUP($C691,'DATA PENGUKURAN GARDU'!$A:$BS,42,0)</f>
        <v>#N/A</v>
      </c>
      <c r="AK691" s="23" t="e">
        <f t="shared" si="351"/>
        <v>#N/A</v>
      </c>
      <c r="AL691" s="17" t="e">
        <f>VLOOKUP($C691,'DATA PENGUKURAN GARDU'!$A:$BS,44,0)</f>
        <v>#N/A</v>
      </c>
      <c r="AM691" s="23" t="e">
        <f t="shared" si="352"/>
        <v>#N/A</v>
      </c>
      <c r="AN691" s="17" t="e">
        <f>VLOOKUP($C691,'DATA PENGUKURAN GARDU'!$A:$BS,46,0)</f>
        <v>#N/A</v>
      </c>
      <c r="AO691" s="23" t="e">
        <f t="shared" si="353"/>
        <v>#N/A</v>
      </c>
      <c r="AP691" s="17" t="e">
        <f>VLOOKUP($C691,'DATA PENGUKURAN GARDU'!$A:$BS,46,0)</f>
        <v>#N/A</v>
      </c>
      <c r="AQ691" s="17" t="e">
        <f>VLOOKUP($C691,'DATA PENGUKURAN GARDU'!$A:$BS,53,0)</f>
        <v>#N/A</v>
      </c>
      <c r="AR691" s="17" t="e">
        <f>VLOOKUP($C691,'DATA PENGUKURAN GARDU'!$A:$BS,54,0)</f>
        <v>#N/A</v>
      </c>
      <c r="AS691" s="20" t="e">
        <f>VLOOKUP($D691,'DATA PENGUKURAN GARDU'!$A:$BS,42,0)</f>
        <v>#N/A</v>
      </c>
      <c r="AT691" s="21" t="e">
        <f t="shared" si="354"/>
        <v>#N/A</v>
      </c>
      <c r="AU691" s="20" t="e">
        <f>VLOOKUP($D691,'DATA PENGUKURAN GARDU'!$A:$BS,44,0)</f>
        <v>#N/A</v>
      </c>
      <c r="AV691" s="21" t="e">
        <f t="shared" si="355"/>
        <v>#N/A</v>
      </c>
      <c r="AW691" s="20" t="e">
        <f>VLOOKUP($D691,'DATA PENGUKURAN GARDU'!$A:$BS,46,0)</f>
        <v>#N/A</v>
      </c>
      <c r="AX691" s="21" t="e">
        <f t="shared" si="356"/>
        <v>#N/A</v>
      </c>
      <c r="AY691" s="20" t="e">
        <f>VLOOKUP($D691,'DATA PENGUKURAN GARDU'!$A:$BS,46,0)</f>
        <v>#N/A</v>
      </c>
      <c r="AZ691" s="20" t="e">
        <f>VLOOKUP($D691,'DATA PENGUKURAN GARDU'!$A:$BS,53,0)</f>
        <v>#N/A</v>
      </c>
      <c r="BA691" s="20" t="e">
        <f>VLOOKUP($D691,'DATA PENGUKURAN GARDU'!$A:$BS,54,0)</f>
        <v>#N/A</v>
      </c>
      <c r="BB691" s="17" t="e">
        <f>VLOOKUP($E691,'DATA PENGUKURAN GARDU'!$A:$BS,42,0)</f>
        <v>#N/A</v>
      </c>
      <c r="BC691" s="23" t="e">
        <f t="shared" si="357"/>
        <v>#N/A</v>
      </c>
      <c r="BD691" s="17" t="e">
        <f>VLOOKUP($E691,'DATA PENGUKURAN GARDU'!$A:$BS,44,0)</f>
        <v>#N/A</v>
      </c>
      <c r="BE691" s="23" t="e">
        <f t="shared" si="358"/>
        <v>#N/A</v>
      </c>
      <c r="BF691" s="17" t="e">
        <f>VLOOKUP($E691,'DATA PENGUKURAN GARDU'!$A:$BS,46,0)</f>
        <v>#N/A</v>
      </c>
      <c r="BG691" s="23" t="e">
        <f t="shared" si="359"/>
        <v>#N/A</v>
      </c>
      <c r="BH691" s="17" t="e">
        <f>VLOOKUP($E691,'DATA PENGUKURAN GARDU'!$A:$BS,46,0)</f>
        <v>#N/A</v>
      </c>
      <c r="BI691" s="17" t="e">
        <f>VLOOKUP($E691,'DATA PENGUKURAN GARDU'!$A:$BS,53,0)</f>
        <v>#N/A</v>
      </c>
      <c r="BJ691" s="17" t="e">
        <f>VLOOKUP($E691,'DATA PENGUKURAN GARDU'!$A:$BS,54,0)</f>
        <v>#N/A</v>
      </c>
      <c r="BK691" s="20" t="e">
        <f t="shared" si="360"/>
        <v>#N/A</v>
      </c>
      <c r="BL691" s="20" t="e">
        <f t="shared" si="361"/>
        <v>#N/A</v>
      </c>
      <c r="BM691" s="20" t="e">
        <f t="shared" si="362"/>
        <v>#N/A</v>
      </c>
      <c r="BN691" s="25" t="e">
        <f t="shared" si="363"/>
        <v>#N/A</v>
      </c>
      <c r="BO691" s="26" t="str">
        <f t="shared" si="364"/>
        <v>0</v>
      </c>
      <c r="BP691" s="21" t="e">
        <f t="shared" si="365"/>
        <v>#VALUE!</v>
      </c>
      <c r="BQ691" s="20" t="e">
        <f t="shared" si="366"/>
        <v>#N/A</v>
      </c>
      <c r="BR691" s="20" t="e">
        <v>#N/A</v>
      </c>
      <c r="BS691" s="9" t="e">
        <v>#N/A</v>
      </c>
      <c r="BT691" s="2" t="e">
        <f t="shared" si="367"/>
        <v>#VALUE!</v>
      </c>
      <c r="BU691" s="2" t="e">
        <f t="shared" si="335"/>
        <v>#N/A</v>
      </c>
      <c r="BV691" s="2" t="e">
        <f t="shared" si="336"/>
        <v>#N/A</v>
      </c>
    </row>
    <row r="692" s="2" customFormat="1" ht="22.95" customHeight="1" spans="1:74">
      <c r="A692" s="9" t="str">
        <f t="shared" si="337"/>
        <v>K-258Induk</v>
      </c>
      <c r="B692" s="9" t="str">
        <f t="shared" si="338"/>
        <v>K-258jurusan 1</v>
      </c>
      <c r="C692" s="9" t="str">
        <f t="shared" si="339"/>
        <v>K-258jurusan 2</v>
      </c>
      <c r="D692" s="9" t="str">
        <f t="shared" si="340"/>
        <v>K-258jurusan 3</v>
      </c>
      <c r="E692" s="9" t="str">
        <f t="shared" si="341"/>
        <v>K-258jurusan 4</v>
      </c>
      <c r="F692" s="10" t="s">
        <v>136</v>
      </c>
      <c r="G692" s="10" t="s">
        <v>132</v>
      </c>
      <c r="H692" s="10" t="s">
        <v>865</v>
      </c>
      <c r="I692" s="10">
        <v>0.702517</v>
      </c>
      <c r="J692" s="10">
        <v>124.281174</v>
      </c>
      <c r="K692" s="10" t="s">
        <v>7465</v>
      </c>
      <c r="L692" s="10" t="s">
        <v>7465</v>
      </c>
      <c r="M692" s="10" t="s">
        <v>7465</v>
      </c>
      <c r="N692" s="14">
        <f t="shared" si="342"/>
        <v>0</v>
      </c>
      <c r="O692" s="15" t="e">
        <f t="shared" si="343"/>
        <v>#VALUE!</v>
      </c>
      <c r="P692" s="15" t="e">
        <f t="shared" si="344"/>
        <v>#VALUE!</v>
      </c>
      <c r="Q692" s="17" t="e">
        <f>VLOOKUP($A692,'DATA PENGUKURAN GARDU'!$A:$BS,42,0)</f>
        <v>#N/A</v>
      </c>
      <c r="R692" s="18" t="e">
        <f t="shared" si="345"/>
        <v>#N/A</v>
      </c>
      <c r="S692" s="17" t="e">
        <f>VLOOKUP($A692,'DATA PENGUKURAN GARDU'!$A:$BS,44,0)</f>
        <v>#N/A</v>
      </c>
      <c r="T692" s="18" t="e">
        <f t="shared" si="346"/>
        <v>#N/A</v>
      </c>
      <c r="U692" s="17" t="e">
        <f>VLOOKUP($A692,'DATA PENGUKURAN GARDU'!$A:$BS,46,0)</f>
        <v>#N/A</v>
      </c>
      <c r="V692" s="18" t="e">
        <f t="shared" si="347"/>
        <v>#N/A</v>
      </c>
      <c r="W692" s="17" t="e">
        <f>VLOOKUP($A692,'DATA PENGUKURAN GARDU'!$A:$BS,48,0)</f>
        <v>#N/A</v>
      </c>
      <c r="X692" s="17" t="e">
        <f>VLOOKUP($A692,'DATA PENGUKURAN GARDU'!$A:$BS,53,0)</f>
        <v>#N/A</v>
      </c>
      <c r="Y692" s="17" t="e">
        <f>VLOOKUP($A692,'DATA PENGUKURAN GARDU'!$A:$BS,54,0)</f>
        <v>#N/A</v>
      </c>
      <c r="Z692" s="17" t="e">
        <f>VLOOKUP($A692,'DATA PENGUKURAN GARDU'!$A:$BS,55,0)</f>
        <v>#N/A</v>
      </c>
      <c r="AA692" s="20" t="e">
        <f>VLOOKUP($B692,'DATA PENGUKURAN GARDU'!$A:$BS,42,0)</f>
        <v>#N/A</v>
      </c>
      <c r="AB692" s="21" t="e">
        <f t="shared" si="348"/>
        <v>#N/A</v>
      </c>
      <c r="AC692" s="20" t="e">
        <f>VLOOKUP($B692,'DATA PENGUKURAN GARDU'!$A:$BS,44,0)</f>
        <v>#N/A</v>
      </c>
      <c r="AD692" s="21" t="e">
        <f t="shared" si="349"/>
        <v>#N/A</v>
      </c>
      <c r="AE692" s="20" t="e">
        <f>VLOOKUP($B692,'DATA PENGUKURAN GARDU'!$A:$BS,46,0)</f>
        <v>#N/A</v>
      </c>
      <c r="AF692" s="21" t="e">
        <f t="shared" si="350"/>
        <v>#N/A</v>
      </c>
      <c r="AG692" s="20" t="e">
        <f>VLOOKUP($B692,'DATA PENGUKURAN GARDU'!$A:$BS,46,0)</f>
        <v>#N/A</v>
      </c>
      <c r="AH692" s="20" t="e">
        <f>VLOOKUP($B692,'DATA PENGUKURAN GARDU'!$A:$BS,53,0)</f>
        <v>#N/A</v>
      </c>
      <c r="AI692" s="20" t="e">
        <f>VLOOKUP($B692,'DATA PENGUKURAN GARDU'!$A:$BS,54,0)</f>
        <v>#N/A</v>
      </c>
      <c r="AJ692" s="17" t="e">
        <f>VLOOKUP($C692,'DATA PENGUKURAN GARDU'!$A:$BS,42,0)</f>
        <v>#N/A</v>
      </c>
      <c r="AK692" s="23" t="e">
        <f t="shared" si="351"/>
        <v>#N/A</v>
      </c>
      <c r="AL692" s="17" t="e">
        <f>VLOOKUP($C692,'DATA PENGUKURAN GARDU'!$A:$BS,44,0)</f>
        <v>#N/A</v>
      </c>
      <c r="AM692" s="23" t="e">
        <f t="shared" si="352"/>
        <v>#N/A</v>
      </c>
      <c r="AN692" s="17" t="e">
        <f>VLOOKUP($C692,'DATA PENGUKURAN GARDU'!$A:$BS,46,0)</f>
        <v>#N/A</v>
      </c>
      <c r="AO692" s="23" t="e">
        <f t="shared" si="353"/>
        <v>#N/A</v>
      </c>
      <c r="AP692" s="17" t="e">
        <f>VLOOKUP($C692,'DATA PENGUKURAN GARDU'!$A:$BS,46,0)</f>
        <v>#N/A</v>
      </c>
      <c r="AQ692" s="17" t="e">
        <f>VLOOKUP($C692,'DATA PENGUKURAN GARDU'!$A:$BS,53,0)</f>
        <v>#N/A</v>
      </c>
      <c r="AR692" s="17" t="e">
        <f>VLOOKUP($C692,'DATA PENGUKURAN GARDU'!$A:$BS,54,0)</f>
        <v>#N/A</v>
      </c>
      <c r="AS692" s="20" t="e">
        <f>VLOOKUP($D692,'DATA PENGUKURAN GARDU'!$A:$BS,42,0)</f>
        <v>#N/A</v>
      </c>
      <c r="AT692" s="21" t="e">
        <f t="shared" si="354"/>
        <v>#N/A</v>
      </c>
      <c r="AU692" s="20" t="e">
        <f>VLOOKUP($D692,'DATA PENGUKURAN GARDU'!$A:$BS,44,0)</f>
        <v>#N/A</v>
      </c>
      <c r="AV692" s="21" t="e">
        <f t="shared" si="355"/>
        <v>#N/A</v>
      </c>
      <c r="AW692" s="20" t="e">
        <f>VLOOKUP($D692,'DATA PENGUKURAN GARDU'!$A:$BS,46,0)</f>
        <v>#N/A</v>
      </c>
      <c r="AX692" s="21" t="e">
        <f t="shared" si="356"/>
        <v>#N/A</v>
      </c>
      <c r="AY692" s="20" t="e">
        <f>VLOOKUP($D692,'DATA PENGUKURAN GARDU'!$A:$BS,46,0)</f>
        <v>#N/A</v>
      </c>
      <c r="AZ692" s="20" t="e">
        <f>VLOOKUP($D692,'DATA PENGUKURAN GARDU'!$A:$BS,53,0)</f>
        <v>#N/A</v>
      </c>
      <c r="BA692" s="20" t="e">
        <f>VLOOKUP($D692,'DATA PENGUKURAN GARDU'!$A:$BS,54,0)</f>
        <v>#N/A</v>
      </c>
      <c r="BB692" s="17" t="e">
        <f>VLOOKUP($E692,'DATA PENGUKURAN GARDU'!$A:$BS,42,0)</f>
        <v>#N/A</v>
      </c>
      <c r="BC692" s="23" t="e">
        <f t="shared" si="357"/>
        <v>#N/A</v>
      </c>
      <c r="BD692" s="17" t="e">
        <f>VLOOKUP($E692,'DATA PENGUKURAN GARDU'!$A:$BS,44,0)</f>
        <v>#N/A</v>
      </c>
      <c r="BE692" s="23" t="e">
        <f t="shared" si="358"/>
        <v>#N/A</v>
      </c>
      <c r="BF692" s="17" t="e">
        <f>VLOOKUP($E692,'DATA PENGUKURAN GARDU'!$A:$BS,46,0)</f>
        <v>#N/A</v>
      </c>
      <c r="BG692" s="23" t="e">
        <f t="shared" si="359"/>
        <v>#N/A</v>
      </c>
      <c r="BH692" s="17" t="e">
        <f>VLOOKUP($E692,'DATA PENGUKURAN GARDU'!$A:$BS,46,0)</f>
        <v>#N/A</v>
      </c>
      <c r="BI692" s="17" t="e">
        <f>VLOOKUP($E692,'DATA PENGUKURAN GARDU'!$A:$BS,53,0)</f>
        <v>#N/A</v>
      </c>
      <c r="BJ692" s="17" t="e">
        <f>VLOOKUP($E692,'DATA PENGUKURAN GARDU'!$A:$BS,54,0)</f>
        <v>#N/A</v>
      </c>
      <c r="BK692" s="20" t="e">
        <f t="shared" si="360"/>
        <v>#N/A</v>
      </c>
      <c r="BL692" s="20" t="e">
        <f t="shared" si="361"/>
        <v>#N/A</v>
      </c>
      <c r="BM692" s="20" t="e">
        <f t="shared" si="362"/>
        <v>#N/A</v>
      </c>
      <c r="BN692" s="25" t="e">
        <f t="shared" si="363"/>
        <v>#N/A</v>
      </c>
      <c r="BO692" s="26" t="str">
        <f t="shared" si="364"/>
        <v>0</v>
      </c>
      <c r="BP692" s="21" t="e">
        <f t="shared" si="365"/>
        <v>#VALUE!</v>
      </c>
      <c r="BQ692" s="20" t="e">
        <f t="shared" si="366"/>
        <v>#N/A</v>
      </c>
      <c r="BR692" s="20" t="e">
        <v>#N/A</v>
      </c>
      <c r="BS692" s="9" t="e">
        <v>#N/A</v>
      </c>
      <c r="BT692" s="2" t="e">
        <f t="shared" si="367"/>
        <v>#VALUE!</v>
      </c>
      <c r="BU692" s="2" t="e">
        <f t="shared" si="335"/>
        <v>#N/A</v>
      </c>
      <c r="BV692" s="2" t="e">
        <f t="shared" si="336"/>
        <v>#N/A</v>
      </c>
    </row>
    <row r="693" s="2" customFormat="1" ht="22.95" customHeight="1" spans="1:74">
      <c r="A693" s="9" t="str">
        <f t="shared" si="337"/>
        <v>K-260Induk</v>
      </c>
      <c r="B693" s="9" t="str">
        <f t="shared" si="338"/>
        <v>K-260jurusan 1</v>
      </c>
      <c r="C693" s="9" t="str">
        <f t="shared" si="339"/>
        <v>K-260jurusan 2</v>
      </c>
      <c r="D693" s="9" t="str">
        <f t="shared" si="340"/>
        <v>K-260jurusan 3</v>
      </c>
      <c r="E693" s="9" t="str">
        <f t="shared" si="341"/>
        <v>K-260jurusan 4</v>
      </c>
      <c r="F693" s="10" t="s">
        <v>136</v>
      </c>
      <c r="G693" s="10" t="s">
        <v>132</v>
      </c>
      <c r="H693" s="10" t="s">
        <v>866</v>
      </c>
      <c r="I693" s="10">
        <v>0.699004</v>
      </c>
      <c r="J693" s="10">
        <v>124.278246</v>
      </c>
      <c r="K693" s="10" t="s">
        <v>7465</v>
      </c>
      <c r="L693" s="10" t="s">
        <v>7465</v>
      </c>
      <c r="M693" s="10" t="s">
        <v>7465</v>
      </c>
      <c r="N693" s="14">
        <f t="shared" si="342"/>
        <v>0</v>
      </c>
      <c r="O693" s="15" t="e">
        <f t="shared" si="343"/>
        <v>#VALUE!</v>
      </c>
      <c r="P693" s="15" t="e">
        <f t="shared" si="344"/>
        <v>#VALUE!</v>
      </c>
      <c r="Q693" s="17" t="e">
        <f>VLOOKUP($A693,'DATA PENGUKURAN GARDU'!$A:$BS,42,0)</f>
        <v>#N/A</v>
      </c>
      <c r="R693" s="18" t="e">
        <f t="shared" si="345"/>
        <v>#N/A</v>
      </c>
      <c r="S693" s="17" t="e">
        <f>VLOOKUP($A693,'DATA PENGUKURAN GARDU'!$A:$BS,44,0)</f>
        <v>#N/A</v>
      </c>
      <c r="T693" s="18" t="e">
        <f t="shared" si="346"/>
        <v>#N/A</v>
      </c>
      <c r="U693" s="17" t="e">
        <f>VLOOKUP($A693,'DATA PENGUKURAN GARDU'!$A:$BS,46,0)</f>
        <v>#N/A</v>
      </c>
      <c r="V693" s="18" t="e">
        <f t="shared" si="347"/>
        <v>#N/A</v>
      </c>
      <c r="W693" s="17" t="e">
        <f>VLOOKUP($A693,'DATA PENGUKURAN GARDU'!$A:$BS,48,0)</f>
        <v>#N/A</v>
      </c>
      <c r="X693" s="17" t="e">
        <f>VLOOKUP($A693,'DATA PENGUKURAN GARDU'!$A:$BS,53,0)</f>
        <v>#N/A</v>
      </c>
      <c r="Y693" s="17" t="e">
        <f>VLOOKUP($A693,'DATA PENGUKURAN GARDU'!$A:$BS,54,0)</f>
        <v>#N/A</v>
      </c>
      <c r="Z693" s="17" t="e">
        <f>VLOOKUP($A693,'DATA PENGUKURAN GARDU'!$A:$BS,55,0)</f>
        <v>#N/A</v>
      </c>
      <c r="AA693" s="20" t="e">
        <f>VLOOKUP($B693,'DATA PENGUKURAN GARDU'!$A:$BS,42,0)</f>
        <v>#N/A</v>
      </c>
      <c r="AB693" s="21" t="e">
        <f t="shared" si="348"/>
        <v>#N/A</v>
      </c>
      <c r="AC693" s="20" t="e">
        <f>VLOOKUP($B693,'DATA PENGUKURAN GARDU'!$A:$BS,44,0)</f>
        <v>#N/A</v>
      </c>
      <c r="AD693" s="21" t="e">
        <f t="shared" si="349"/>
        <v>#N/A</v>
      </c>
      <c r="AE693" s="20" t="e">
        <f>VLOOKUP($B693,'DATA PENGUKURAN GARDU'!$A:$BS,46,0)</f>
        <v>#N/A</v>
      </c>
      <c r="AF693" s="21" t="e">
        <f t="shared" si="350"/>
        <v>#N/A</v>
      </c>
      <c r="AG693" s="20" t="e">
        <f>VLOOKUP($B693,'DATA PENGUKURAN GARDU'!$A:$BS,46,0)</f>
        <v>#N/A</v>
      </c>
      <c r="AH693" s="20" t="e">
        <f>VLOOKUP($B693,'DATA PENGUKURAN GARDU'!$A:$BS,53,0)</f>
        <v>#N/A</v>
      </c>
      <c r="AI693" s="20" t="e">
        <f>VLOOKUP($B693,'DATA PENGUKURAN GARDU'!$A:$BS,54,0)</f>
        <v>#N/A</v>
      </c>
      <c r="AJ693" s="17" t="e">
        <f>VLOOKUP($C693,'DATA PENGUKURAN GARDU'!$A:$BS,42,0)</f>
        <v>#N/A</v>
      </c>
      <c r="AK693" s="23" t="e">
        <f t="shared" si="351"/>
        <v>#N/A</v>
      </c>
      <c r="AL693" s="17" t="e">
        <f>VLOOKUP($C693,'DATA PENGUKURAN GARDU'!$A:$BS,44,0)</f>
        <v>#N/A</v>
      </c>
      <c r="AM693" s="23" t="e">
        <f t="shared" si="352"/>
        <v>#N/A</v>
      </c>
      <c r="AN693" s="17" t="e">
        <f>VLOOKUP($C693,'DATA PENGUKURAN GARDU'!$A:$BS,46,0)</f>
        <v>#N/A</v>
      </c>
      <c r="AO693" s="23" t="e">
        <f t="shared" si="353"/>
        <v>#N/A</v>
      </c>
      <c r="AP693" s="17" t="e">
        <f>VLOOKUP($C693,'DATA PENGUKURAN GARDU'!$A:$BS,46,0)</f>
        <v>#N/A</v>
      </c>
      <c r="AQ693" s="17" t="e">
        <f>VLOOKUP($C693,'DATA PENGUKURAN GARDU'!$A:$BS,53,0)</f>
        <v>#N/A</v>
      </c>
      <c r="AR693" s="17" t="e">
        <f>VLOOKUP($C693,'DATA PENGUKURAN GARDU'!$A:$BS,54,0)</f>
        <v>#N/A</v>
      </c>
      <c r="AS693" s="20" t="e">
        <f>VLOOKUP($D693,'DATA PENGUKURAN GARDU'!$A:$BS,42,0)</f>
        <v>#N/A</v>
      </c>
      <c r="AT693" s="21" t="e">
        <f t="shared" si="354"/>
        <v>#N/A</v>
      </c>
      <c r="AU693" s="20" t="e">
        <f>VLOOKUP($D693,'DATA PENGUKURAN GARDU'!$A:$BS,44,0)</f>
        <v>#N/A</v>
      </c>
      <c r="AV693" s="21" t="e">
        <f t="shared" si="355"/>
        <v>#N/A</v>
      </c>
      <c r="AW693" s="20" t="e">
        <f>VLOOKUP($D693,'DATA PENGUKURAN GARDU'!$A:$BS,46,0)</f>
        <v>#N/A</v>
      </c>
      <c r="AX693" s="21" t="e">
        <f t="shared" si="356"/>
        <v>#N/A</v>
      </c>
      <c r="AY693" s="20" t="e">
        <f>VLOOKUP($D693,'DATA PENGUKURAN GARDU'!$A:$BS,46,0)</f>
        <v>#N/A</v>
      </c>
      <c r="AZ693" s="20" t="e">
        <f>VLOOKUP($D693,'DATA PENGUKURAN GARDU'!$A:$BS,53,0)</f>
        <v>#N/A</v>
      </c>
      <c r="BA693" s="20" t="e">
        <f>VLOOKUP($D693,'DATA PENGUKURAN GARDU'!$A:$BS,54,0)</f>
        <v>#N/A</v>
      </c>
      <c r="BB693" s="17" t="e">
        <f>VLOOKUP($E693,'DATA PENGUKURAN GARDU'!$A:$BS,42,0)</f>
        <v>#N/A</v>
      </c>
      <c r="BC693" s="23" t="e">
        <f t="shared" si="357"/>
        <v>#N/A</v>
      </c>
      <c r="BD693" s="17" t="e">
        <f>VLOOKUP($E693,'DATA PENGUKURAN GARDU'!$A:$BS,44,0)</f>
        <v>#N/A</v>
      </c>
      <c r="BE693" s="23" t="e">
        <f t="shared" si="358"/>
        <v>#N/A</v>
      </c>
      <c r="BF693" s="17" t="e">
        <f>VLOOKUP($E693,'DATA PENGUKURAN GARDU'!$A:$BS,46,0)</f>
        <v>#N/A</v>
      </c>
      <c r="BG693" s="23" t="e">
        <f t="shared" si="359"/>
        <v>#N/A</v>
      </c>
      <c r="BH693" s="17" t="e">
        <f>VLOOKUP($E693,'DATA PENGUKURAN GARDU'!$A:$BS,46,0)</f>
        <v>#N/A</v>
      </c>
      <c r="BI693" s="17" t="e">
        <f>VLOOKUP($E693,'DATA PENGUKURAN GARDU'!$A:$BS,53,0)</f>
        <v>#N/A</v>
      </c>
      <c r="BJ693" s="17" t="e">
        <f>VLOOKUP($E693,'DATA PENGUKURAN GARDU'!$A:$BS,54,0)</f>
        <v>#N/A</v>
      </c>
      <c r="BK693" s="20" t="e">
        <f t="shared" si="360"/>
        <v>#N/A</v>
      </c>
      <c r="BL693" s="20" t="e">
        <f t="shared" si="361"/>
        <v>#N/A</v>
      </c>
      <c r="BM693" s="20" t="e">
        <f t="shared" si="362"/>
        <v>#N/A</v>
      </c>
      <c r="BN693" s="25" t="e">
        <f t="shared" si="363"/>
        <v>#N/A</v>
      </c>
      <c r="BO693" s="26" t="str">
        <f t="shared" si="364"/>
        <v>0</v>
      </c>
      <c r="BP693" s="21" t="e">
        <f t="shared" si="365"/>
        <v>#VALUE!</v>
      </c>
      <c r="BQ693" s="20" t="e">
        <f t="shared" si="366"/>
        <v>#N/A</v>
      </c>
      <c r="BR693" s="20" t="e">
        <v>#N/A</v>
      </c>
      <c r="BS693" s="9" t="e">
        <v>#N/A</v>
      </c>
      <c r="BT693" s="2" t="e">
        <f t="shared" si="367"/>
        <v>#VALUE!</v>
      </c>
      <c r="BU693" s="2" t="e">
        <f t="shared" si="335"/>
        <v>#N/A</v>
      </c>
      <c r="BV693" s="2" t="e">
        <f t="shared" si="336"/>
        <v>#N/A</v>
      </c>
    </row>
    <row r="694" s="2" customFormat="1" ht="22.95" customHeight="1" spans="1:74">
      <c r="A694" s="9" t="str">
        <f t="shared" si="337"/>
        <v>K-207Induk</v>
      </c>
      <c r="B694" s="9" t="str">
        <f t="shared" si="338"/>
        <v>K-207jurusan 1</v>
      </c>
      <c r="C694" s="9" t="str">
        <f t="shared" si="339"/>
        <v>K-207jurusan 2</v>
      </c>
      <c r="D694" s="9" t="str">
        <f t="shared" si="340"/>
        <v>K-207jurusan 3</v>
      </c>
      <c r="E694" s="9" t="str">
        <f t="shared" si="341"/>
        <v>K-207jurusan 4</v>
      </c>
      <c r="F694" s="10" t="s">
        <v>462</v>
      </c>
      <c r="G694" s="10" t="s">
        <v>132</v>
      </c>
      <c r="H694" s="10" t="s">
        <v>867</v>
      </c>
      <c r="I694" s="10">
        <v>0.738737</v>
      </c>
      <c r="J694" s="10">
        <v>124.328686</v>
      </c>
      <c r="K694" s="10" t="s">
        <v>7465</v>
      </c>
      <c r="L694" s="10" t="s">
        <v>7465</v>
      </c>
      <c r="M694" s="10" t="s">
        <v>7465</v>
      </c>
      <c r="N694" s="14">
        <f t="shared" si="342"/>
        <v>0</v>
      </c>
      <c r="O694" s="15" t="e">
        <f t="shared" si="343"/>
        <v>#VALUE!</v>
      </c>
      <c r="P694" s="15" t="e">
        <f t="shared" si="344"/>
        <v>#VALUE!</v>
      </c>
      <c r="Q694" s="17" t="e">
        <f>VLOOKUP($A694,'DATA PENGUKURAN GARDU'!$A:$BS,42,0)</f>
        <v>#N/A</v>
      </c>
      <c r="R694" s="18" t="e">
        <f t="shared" si="345"/>
        <v>#N/A</v>
      </c>
      <c r="S694" s="17" t="e">
        <f>VLOOKUP($A694,'DATA PENGUKURAN GARDU'!$A:$BS,44,0)</f>
        <v>#N/A</v>
      </c>
      <c r="T694" s="18" t="e">
        <f t="shared" si="346"/>
        <v>#N/A</v>
      </c>
      <c r="U694" s="17" t="e">
        <f>VLOOKUP($A694,'DATA PENGUKURAN GARDU'!$A:$BS,46,0)</f>
        <v>#N/A</v>
      </c>
      <c r="V694" s="18" t="e">
        <f t="shared" si="347"/>
        <v>#N/A</v>
      </c>
      <c r="W694" s="17" t="e">
        <f>VLOOKUP($A694,'DATA PENGUKURAN GARDU'!$A:$BS,48,0)</f>
        <v>#N/A</v>
      </c>
      <c r="X694" s="17" t="e">
        <f>VLOOKUP($A694,'DATA PENGUKURAN GARDU'!$A:$BS,53,0)</f>
        <v>#N/A</v>
      </c>
      <c r="Y694" s="17" t="e">
        <f>VLOOKUP($A694,'DATA PENGUKURAN GARDU'!$A:$BS,54,0)</f>
        <v>#N/A</v>
      </c>
      <c r="Z694" s="17" t="e">
        <f>VLOOKUP($A694,'DATA PENGUKURAN GARDU'!$A:$BS,55,0)</f>
        <v>#N/A</v>
      </c>
      <c r="AA694" s="20" t="e">
        <f>VLOOKUP($B694,'DATA PENGUKURAN GARDU'!$A:$BS,42,0)</f>
        <v>#N/A</v>
      </c>
      <c r="AB694" s="21" t="e">
        <f t="shared" si="348"/>
        <v>#N/A</v>
      </c>
      <c r="AC694" s="20" t="e">
        <f>VLOOKUP($B694,'DATA PENGUKURAN GARDU'!$A:$BS,44,0)</f>
        <v>#N/A</v>
      </c>
      <c r="AD694" s="21" t="e">
        <f t="shared" si="349"/>
        <v>#N/A</v>
      </c>
      <c r="AE694" s="20" t="e">
        <f>VLOOKUP($B694,'DATA PENGUKURAN GARDU'!$A:$BS,46,0)</f>
        <v>#N/A</v>
      </c>
      <c r="AF694" s="21" t="e">
        <f t="shared" si="350"/>
        <v>#N/A</v>
      </c>
      <c r="AG694" s="20" t="e">
        <f>VLOOKUP($B694,'DATA PENGUKURAN GARDU'!$A:$BS,46,0)</f>
        <v>#N/A</v>
      </c>
      <c r="AH694" s="20" t="e">
        <f>VLOOKUP($B694,'DATA PENGUKURAN GARDU'!$A:$BS,53,0)</f>
        <v>#N/A</v>
      </c>
      <c r="AI694" s="20" t="e">
        <f>VLOOKUP($B694,'DATA PENGUKURAN GARDU'!$A:$BS,54,0)</f>
        <v>#N/A</v>
      </c>
      <c r="AJ694" s="17" t="e">
        <f>VLOOKUP($C694,'DATA PENGUKURAN GARDU'!$A:$BS,42,0)</f>
        <v>#N/A</v>
      </c>
      <c r="AK694" s="23" t="e">
        <f t="shared" si="351"/>
        <v>#N/A</v>
      </c>
      <c r="AL694" s="17" t="e">
        <f>VLOOKUP($C694,'DATA PENGUKURAN GARDU'!$A:$BS,44,0)</f>
        <v>#N/A</v>
      </c>
      <c r="AM694" s="23" t="e">
        <f t="shared" si="352"/>
        <v>#N/A</v>
      </c>
      <c r="AN694" s="17" t="e">
        <f>VLOOKUP($C694,'DATA PENGUKURAN GARDU'!$A:$BS,46,0)</f>
        <v>#N/A</v>
      </c>
      <c r="AO694" s="23" t="e">
        <f t="shared" si="353"/>
        <v>#N/A</v>
      </c>
      <c r="AP694" s="17" t="e">
        <f>VLOOKUP($C694,'DATA PENGUKURAN GARDU'!$A:$BS,46,0)</f>
        <v>#N/A</v>
      </c>
      <c r="AQ694" s="17" t="e">
        <f>VLOOKUP($C694,'DATA PENGUKURAN GARDU'!$A:$BS,53,0)</f>
        <v>#N/A</v>
      </c>
      <c r="AR694" s="17" t="e">
        <f>VLOOKUP($C694,'DATA PENGUKURAN GARDU'!$A:$BS,54,0)</f>
        <v>#N/A</v>
      </c>
      <c r="AS694" s="20" t="e">
        <f>VLOOKUP($D694,'DATA PENGUKURAN GARDU'!$A:$BS,42,0)</f>
        <v>#N/A</v>
      </c>
      <c r="AT694" s="21" t="e">
        <f t="shared" si="354"/>
        <v>#N/A</v>
      </c>
      <c r="AU694" s="20" t="e">
        <f>VLOOKUP($D694,'DATA PENGUKURAN GARDU'!$A:$BS,44,0)</f>
        <v>#N/A</v>
      </c>
      <c r="AV694" s="21" t="e">
        <f t="shared" si="355"/>
        <v>#N/A</v>
      </c>
      <c r="AW694" s="20" t="e">
        <f>VLOOKUP($D694,'DATA PENGUKURAN GARDU'!$A:$BS,46,0)</f>
        <v>#N/A</v>
      </c>
      <c r="AX694" s="21" t="e">
        <f t="shared" si="356"/>
        <v>#N/A</v>
      </c>
      <c r="AY694" s="20" t="e">
        <f>VLOOKUP($D694,'DATA PENGUKURAN GARDU'!$A:$BS,46,0)</f>
        <v>#N/A</v>
      </c>
      <c r="AZ694" s="20" t="e">
        <f>VLOOKUP($D694,'DATA PENGUKURAN GARDU'!$A:$BS,53,0)</f>
        <v>#N/A</v>
      </c>
      <c r="BA694" s="20" t="e">
        <f>VLOOKUP($D694,'DATA PENGUKURAN GARDU'!$A:$BS,54,0)</f>
        <v>#N/A</v>
      </c>
      <c r="BB694" s="17" t="e">
        <f>VLOOKUP($E694,'DATA PENGUKURAN GARDU'!$A:$BS,42,0)</f>
        <v>#N/A</v>
      </c>
      <c r="BC694" s="23" t="e">
        <f t="shared" si="357"/>
        <v>#N/A</v>
      </c>
      <c r="BD694" s="17" t="e">
        <f>VLOOKUP($E694,'DATA PENGUKURAN GARDU'!$A:$BS,44,0)</f>
        <v>#N/A</v>
      </c>
      <c r="BE694" s="23" t="e">
        <f t="shared" si="358"/>
        <v>#N/A</v>
      </c>
      <c r="BF694" s="17" t="e">
        <f>VLOOKUP($E694,'DATA PENGUKURAN GARDU'!$A:$BS,46,0)</f>
        <v>#N/A</v>
      </c>
      <c r="BG694" s="23" t="e">
        <f t="shared" si="359"/>
        <v>#N/A</v>
      </c>
      <c r="BH694" s="17" t="e">
        <f>VLOOKUP($E694,'DATA PENGUKURAN GARDU'!$A:$BS,46,0)</f>
        <v>#N/A</v>
      </c>
      <c r="BI694" s="17" t="e">
        <f>VLOOKUP($E694,'DATA PENGUKURAN GARDU'!$A:$BS,53,0)</f>
        <v>#N/A</v>
      </c>
      <c r="BJ694" s="17" t="e">
        <f>VLOOKUP($E694,'DATA PENGUKURAN GARDU'!$A:$BS,54,0)</f>
        <v>#N/A</v>
      </c>
      <c r="BK694" s="20" t="e">
        <f t="shared" si="360"/>
        <v>#N/A</v>
      </c>
      <c r="BL694" s="20" t="e">
        <f t="shared" si="361"/>
        <v>#N/A</v>
      </c>
      <c r="BM694" s="20" t="e">
        <f t="shared" si="362"/>
        <v>#N/A</v>
      </c>
      <c r="BN694" s="25" t="e">
        <f t="shared" si="363"/>
        <v>#N/A</v>
      </c>
      <c r="BO694" s="26" t="str">
        <f t="shared" si="364"/>
        <v>0</v>
      </c>
      <c r="BP694" s="21" t="e">
        <f t="shared" si="365"/>
        <v>#VALUE!</v>
      </c>
      <c r="BQ694" s="20" t="e">
        <f t="shared" si="366"/>
        <v>#N/A</v>
      </c>
      <c r="BR694" s="20" t="e">
        <v>#N/A</v>
      </c>
      <c r="BS694" s="9" t="e">
        <v>#N/A</v>
      </c>
      <c r="BT694" s="2" t="e">
        <f t="shared" si="367"/>
        <v>#VALUE!</v>
      </c>
      <c r="BU694" s="2" t="e">
        <f t="shared" si="335"/>
        <v>#N/A</v>
      </c>
      <c r="BV694" s="2" t="e">
        <f t="shared" si="336"/>
        <v>#N/A</v>
      </c>
    </row>
    <row r="695" s="2" customFormat="1" ht="22.95" customHeight="1" spans="1:74">
      <c r="A695" s="9" t="str">
        <f t="shared" si="337"/>
        <v>NL 021Induk</v>
      </c>
      <c r="B695" s="9" t="str">
        <f t="shared" si="338"/>
        <v>NL 021jurusan 1</v>
      </c>
      <c r="C695" s="9" t="str">
        <f t="shared" si="339"/>
        <v>NL 021jurusan 2</v>
      </c>
      <c r="D695" s="9" t="str">
        <f t="shared" si="340"/>
        <v>NL 021jurusan 3</v>
      </c>
      <c r="E695" s="9" t="str">
        <f t="shared" si="341"/>
        <v>NL 021jurusan 4</v>
      </c>
      <c r="F695" s="10" t="s">
        <v>324</v>
      </c>
      <c r="G695" s="10" t="s">
        <v>101</v>
      </c>
      <c r="H695" s="10" t="s">
        <v>868</v>
      </c>
      <c r="I695" s="10">
        <v>0.87331</v>
      </c>
      <c r="J695" s="10">
        <v>124.03123</v>
      </c>
      <c r="K695" s="10" t="s">
        <v>7465</v>
      </c>
      <c r="L695" s="10" t="s">
        <v>7465</v>
      </c>
      <c r="M695" s="10" t="s">
        <v>7465</v>
      </c>
      <c r="N695" s="14">
        <f t="shared" si="342"/>
        <v>0</v>
      </c>
      <c r="O695" s="15" t="e">
        <f t="shared" si="343"/>
        <v>#VALUE!</v>
      </c>
      <c r="P695" s="15" t="e">
        <f t="shared" si="344"/>
        <v>#VALUE!</v>
      </c>
      <c r="Q695" s="17" t="e">
        <f>VLOOKUP($A695,'DATA PENGUKURAN GARDU'!$A:$BS,42,0)</f>
        <v>#N/A</v>
      </c>
      <c r="R695" s="18" t="e">
        <f t="shared" si="345"/>
        <v>#N/A</v>
      </c>
      <c r="S695" s="17" t="e">
        <f>VLOOKUP($A695,'DATA PENGUKURAN GARDU'!$A:$BS,44,0)</f>
        <v>#N/A</v>
      </c>
      <c r="T695" s="18" t="e">
        <f t="shared" si="346"/>
        <v>#N/A</v>
      </c>
      <c r="U695" s="17" t="e">
        <f>VLOOKUP($A695,'DATA PENGUKURAN GARDU'!$A:$BS,46,0)</f>
        <v>#N/A</v>
      </c>
      <c r="V695" s="18" t="e">
        <f t="shared" si="347"/>
        <v>#N/A</v>
      </c>
      <c r="W695" s="17" t="e">
        <f>VLOOKUP($A695,'DATA PENGUKURAN GARDU'!$A:$BS,48,0)</f>
        <v>#N/A</v>
      </c>
      <c r="X695" s="17" t="e">
        <f>VLOOKUP($A695,'DATA PENGUKURAN GARDU'!$A:$BS,53,0)</f>
        <v>#N/A</v>
      </c>
      <c r="Y695" s="17" t="e">
        <f>VLOOKUP($A695,'DATA PENGUKURAN GARDU'!$A:$BS,54,0)</f>
        <v>#N/A</v>
      </c>
      <c r="Z695" s="17" t="e">
        <f>VLOOKUP($A695,'DATA PENGUKURAN GARDU'!$A:$BS,55,0)</f>
        <v>#N/A</v>
      </c>
      <c r="AA695" s="20" t="e">
        <f>VLOOKUP($B695,'DATA PENGUKURAN GARDU'!$A:$BS,42,0)</f>
        <v>#N/A</v>
      </c>
      <c r="AB695" s="21" t="e">
        <f t="shared" si="348"/>
        <v>#N/A</v>
      </c>
      <c r="AC695" s="20" t="e">
        <f>VLOOKUP($B695,'DATA PENGUKURAN GARDU'!$A:$BS,44,0)</f>
        <v>#N/A</v>
      </c>
      <c r="AD695" s="21" t="e">
        <f t="shared" si="349"/>
        <v>#N/A</v>
      </c>
      <c r="AE695" s="20" t="e">
        <f>VLOOKUP($B695,'DATA PENGUKURAN GARDU'!$A:$BS,46,0)</f>
        <v>#N/A</v>
      </c>
      <c r="AF695" s="21" t="e">
        <f t="shared" si="350"/>
        <v>#N/A</v>
      </c>
      <c r="AG695" s="20" t="e">
        <f>VLOOKUP($B695,'DATA PENGUKURAN GARDU'!$A:$BS,46,0)</f>
        <v>#N/A</v>
      </c>
      <c r="AH695" s="20" t="e">
        <f>VLOOKUP($B695,'DATA PENGUKURAN GARDU'!$A:$BS,53,0)</f>
        <v>#N/A</v>
      </c>
      <c r="AI695" s="20" t="e">
        <f>VLOOKUP($B695,'DATA PENGUKURAN GARDU'!$A:$BS,54,0)</f>
        <v>#N/A</v>
      </c>
      <c r="AJ695" s="17" t="e">
        <f>VLOOKUP($C695,'DATA PENGUKURAN GARDU'!$A:$BS,42,0)</f>
        <v>#N/A</v>
      </c>
      <c r="AK695" s="23" t="e">
        <f t="shared" si="351"/>
        <v>#N/A</v>
      </c>
      <c r="AL695" s="17" t="e">
        <f>VLOOKUP($C695,'DATA PENGUKURAN GARDU'!$A:$BS,44,0)</f>
        <v>#N/A</v>
      </c>
      <c r="AM695" s="23" t="e">
        <f t="shared" si="352"/>
        <v>#N/A</v>
      </c>
      <c r="AN695" s="17" t="e">
        <f>VLOOKUP($C695,'DATA PENGUKURAN GARDU'!$A:$BS,46,0)</f>
        <v>#N/A</v>
      </c>
      <c r="AO695" s="23" t="e">
        <f t="shared" si="353"/>
        <v>#N/A</v>
      </c>
      <c r="AP695" s="17" t="e">
        <f>VLOOKUP($C695,'DATA PENGUKURAN GARDU'!$A:$BS,46,0)</f>
        <v>#N/A</v>
      </c>
      <c r="AQ695" s="17" t="e">
        <f>VLOOKUP($C695,'DATA PENGUKURAN GARDU'!$A:$BS,53,0)</f>
        <v>#N/A</v>
      </c>
      <c r="AR695" s="17" t="e">
        <f>VLOOKUP($C695,'DATA PENGUKURAN GARDU'!$A:$BS,54,0)</f>
        <v>#N/A</v>
      </c>
      <c r="AS695" s="20" t="e">
        <f>VLOOKUP($D695,'DATA PENGUKURAN GARDU'!$A:$BS,42,0)</f>
        <v>#N/A</v>
      </c>
      <c r="AT695" s="21" t="e">
        <f t="shared" si="354"/>
        <v>#N/A</v>
      </c>
      <c r="AU695" s="20" t="e">
        <f>VLOOKUP($D695,'DATA PENGUKURAN GARDU'!$A:$BS,44,0)</f>
        <v>#N/A</v>
      </c>
      <c r="AV695" s="21" t="e">
        <f t="shared" si="355"/>
        <v>#N/A</v>
      </c>
      <c r="AW695" s="20" t="e">
        <f>VLOOKUP($D695,'DATA PENGUKURAN GARDU'!$A:$BS,46,0)</f>
        <v>#N/A</v>
      </c>
      <c r="AX695" s="21" t="e">
        <f t="shared" si="356"/>
        <v>#N/A</v>
      </c>
      <c r="AY695" s="20" t="e">
        <f>VLOOKUP($D695,'DATA PENGUKURAN GARDU'!$A:$BS,46,0)</f>
        <v>#N/A</v>
      </c>
      <c r="AZ695" s="20" t="e">
        <f>VLOOKUP($D695,'DATA PENGUKURAN GARDU'!$A:$BS,53,0)</f>
        <v>#N/A</v>
      </c>
      <c r="BA695" s="20" t="e">
        <f>VLOOKUP($D695,'DATA PENGUKURAN GARDU'!$A:$BS,54,0)</f>
        <v>#N/A</v>
      </c>
      <c r="BB695" s="17" t="e">
        <f>VLOOKUP($E695,'DATA PENGUKURAN GARDU'!$A:$BS,42,0)</f>
        <v>#N/A</v>
      </c>
      <c r="BC695" s="23" t="e">
        <f t="shared" si="357"/>
        <v>#N/A</v>
      </c>
      <c r="BD695" s="17" t="e">
        <f>VLOOKUP($E695,'DATA PENGUKURAN GARDU'!$A:$BS,44,0)</f>
        <v>#N/A</v>
      </c>
      <c r="BE695" s="23" t="e">
        <f t="shared" si="358"/>
        <v>#N/A</v>
      </c>
      <c r="BF695" s="17" t="e">
        <f>VLOOKUP($E695,'DATA PENGUKURAN GARDU'!$A:$BS,46,0)</f>
        <v>#N/A</v>
      </c>
      <c r="BG695" s="23" t="e">
        <f t="shared" si="359"/>
        <v>#N/A</v>
      </c>
      <c r="BH695" s="17" t="e">
        <f>VLOOKUP($E695,'DATA PENGUKURAN GARDU'!$A:$BS,46,0)</f>
        <v>#N/A</v>
      </c>
      <c r="BI695" s="17" t="e">
        <f>VLOOKUP($E695,'DATA PENGUKURAN GARDU'!$A:$BS,53,0)</f>
        <v>#N/A</v>
      </c>
      <c r="BJ695" s="17" t="e">
        <f>VLOOKUP($E695,'DATA PENGUKURAN GARDU'!$A:$BS,54,0)</f>
        <v>#N/A</v>
      </c>
      <c r="BK695" s="20" t="e">
        <f t="shared" si="360"/>
        <v>#N/A</v>
      </c>
      <c r="BL695" s="20" t="e">
        <f t="shared" si="361"/>
        <v>#N/A</v>
      </c>
      <c r="BM695" s="20" t="e">
        <f t="shared" si="362"/>
        <v>#N/A</v>
      </c>
      <c r="BN695" s="25" t="e">
        <f t="shared" si="363"/>
        <v>#N/A</v>
      </c>
      <c r="BO695" s="26" t="str">
        <f t="shared" si="364"/>
        <v>0</v>
      </c>
      <c r="BP695" s="21" t="e">
        <f t="shared" si="365"/>
        <v>#VALUE!</v>
      </c>
      <c r="BQ695" s="20" t="e">
        <f t="shared" si="366"/>
        <v>#N/A</v>
      </c>
      <c r="BR695" s="20" t="e">
        <v>#N/A</v>
      </c>
      <c r="BS695" s="9" t="e">
        <v>#N/A</v>
      </c>
      <c r="BT695" s="2" t="e">
        <f t="shared" si="367"/>
        <v>#VALUE!</v>
      </c>
      <c r="BU695" s="2" t="e">
        <f t="shared" si="335"/>
        <v>#N/A</v>
      </c>
      <c r="BV695" s="2" t="e">
        <f t="shared" si="336"/>
        <v>#N/A</v>
      </c>
    </row>
    <row r="696" s="2" customFormat="1" ht="22.95" customHeight="1" spans="1:74">
      <c r="A696" s="9" t="str">
        <f t="shared" si="337"/>
        <v>BB 099Induk</v>
      </c>
      <c r="B696" s="9" t="str">
        <f t="shared" si="338"/>
        <v>BB 099jurusan 1</v>
      </c>
      <c r="C696" s="9" t="str">
        <f t="shared" si="339"/>
        <v>BB 099jurusan 2</v>
      </c>
      <c r="D696" s="9" t="str">
        <f t="shared" si="340"/>
        <v>BB 099jurusan 3</v>
      </c>
      <c r="E696" s="9" t="str">
        <f t="shared" si="341"/>
        <v>BB 099jurusan 4</v>
      </c>
      <c r="F696" s="10" t="s">
        <v>605</v>
      </c>
      <c r="G696" s="10" t="s">
        <v>4</v>
      </c>
      <c r="H696" s="10" t="s">
        <v>869</v>
      </c>
      <c r="I696" s="10">
        <v>0.88063</v>
      </c>
      <c r="J696" s="10">
        <v>123.45767</v>
      </c>
      <c r="K696" s="10" t="s">
        <v>7465</v>
      </c>
      <c r="L696" s="10" t="s">
        <v>7465</v>
      </c>
      <c r="M696" s="10" t="s">
        <v>7465</v>
      </c>
      <c r="N696" s="14">
        <f t="shared" si="342"/>
        <v>0</v>
      </c>
      <c r="O696" s="15" t="e">
        <f t="shared" si="343"/>
        <v>#VALUE!</v>
      </c>
      <c r="P696" s="15" t="e">
        <f t="shared" si="344"/>
        <v>#VALUE!</v>
      </c>
      <c r="Q696" s="17" t="e">
        <f>VLOOKUP($A696,'DATA PENGUKURAN GARDU'!$A:$BS,42,0)</f>
        <v>#N/A</v>
      </c>
      <c r="R696" s="18" t="e">
        <f t="shared" si="345"/>
        <v>#N/A</v>
      </c>
      <c r="S696" s="17" t="e">
        <f>VLOOKUP($A696,'DATA PENGUKURAN GARDU'!$A:$BS,44,0)</f>
        <v>#N/A</v>
      </c>
      <c r="T696" s="18" t="e">
        <f t="shared" si="346"/>
        <v>#N/A</v>
      </c>
      <c r="U696" s="17" t="e">
        <f>VLOOKUP($A696,'DATA PENGUKURAN GARDU'!$A:$BS,46,0)</f>
        <v>#N/A</v>
      </c>
      <c r="V696" s="18" t="e">
        <f t="shared" si="347"/>
        <v>#N/A</v>
      </c>
      <c r="W696" s="17" t="e">
        <f>VLOOKUP($A696,'DATA PENGUKURAN GARDU'!$A:$BS,48,0)</f>
        <v>#N/A</v>
      </c>
      <c r="X696" s="17" t="e">
        <f>VLOOKUP($A696,'DATA PENGUKURAN GARDU'!$A:$BS,53,0)</f>
        <v>#N/A</v>
      </c>
      <c r="Y696" s="17" t="e">
        <f>VLOOKUP($A696,'DATA PENGUKURAN GARDU'!$A:$BS,54,0)</f>
        <v>#N/A</v>
      </c>
      <c r="Z696" s="17" t="e">
        <f>VLOOKUP($A696,'DATA PENGUKURAN GARDU'!$A:$BS,55,0)</f>
        <v>#N/A</v>
      </c>
      <c r="AA696" s="20" t="e">
        <f>VLOOKUP($B696,'DATA PENGUKURAN GARDU'!$A:$BS,42,0)</f>
        <v>#N/A</v>
      </c>
      <c r="AB696" s="21" t="e">
        <f t="shared" si="348"/>
        <v>#N/A</v>
      </c>
      <c r="AC696" s="20" t="e">
        <f>VLOOKUP($B696,'DATA PENGUKURAN GARDU'!$A:$BS,44,0)</f>
        <v>#N/A</v>
      </c>
      <c r="AD696" s="21" t="e">
        <f t="shared" si="349"/>
        <v>#N/A</v>
      </c>
      <c r="AE696" s="20" t="e">
        <f>VLOOKUP($B696,'DATA PENGUKURAN GARDU'!$A:$BS,46,0)</f>
        <v>#N/A</v>
      </c>
      <c r="AF696" s="21" t="e">
        <f t="shared" si="350"/>
        <v>#N/A</v>
      </c>
      <c r="AG696" s="20" t="e">
        <f>VLOOKUP($B696,'DATA PENGUKURAN GARDU'!$A:$BS,46,0)</f>
        <v>#N/A</v>
      </c>
      <c r="AH696" s="20" t="e">
        <f>VLOOKUP($B696,'DATA PENGUKURAN GARDU'!$A:$BS,53,0)</f>
        <v>#N/A</v>
      </c>
      <c r="AI696" s="20" t="e">
        <f>VLOOKUP($B696,'DATA PENGUKURAN GARDU'!$A:$BS,54,0)</f>
        <v>#N/A</v>
      </c>
      <c r="AJ696" s="17" t="e">
        <f>VLOOKUP($C696,'DATA PENGUKURAN GARDU'!$A:$BS,42,0)</f>
        <v>#N/A</v>
      </c>
      <c r="AK696" s="23" t="e">
        <f t="shared" si="351"/>
        <v>#N/A</v>
      </c>
      <c r="AL696" s="17" t="e">
        <f>VLOOKUP($C696,'DATA PENGUKURAN GARDU'!$A:$BS,44,0)</f>
        <v>#N/A</v>
      </c>
      <c r="AM696" s="23" t="e">
        <f t="shared" si="352"/>
        <v>#N/A</v>
      </c>
      <c r="AN696" s="17" t="e">
        <f>VLOOKUP($C696,'DATA PENGUKURAN GARDU'!$A:$BS,46,0)</f>
        <v>#N/A</v>
      </c>
      <c r="AO696" s="23" t="e">
        <f t="shared" si="353"/>
        <v>#N/A</v>
      </c>
      <c r="AP696" s="17" t="e">
        <f>VLOOKUP($C696,'DATA PENGUKURAN GARDU'!$A:$BS,46,0)</f>
        <v>#N/A</v>
      </c>
      <c r="AQ696" s="17" t="e">
        <f>VLOOKUP($C696,'DATA PENGUKURAN GARDU'!$A:$BS,53,0)</f>
        <v>#N/A</v>
      </c>
      <c r="AR696" s="17" t="e">
        <f>VLOOKUP($C696,'DATA PENGUKURAN GARDU'!$A:$BS,54,0)</f>
        <v>#N/A</v>
      </c>
      <c r="AS696" s="20" t="e">
        <f>VLOOKUP($D696,'DATA PENGUKURAN GARDU'!$A:$BS,42,0)</f>
        <v>#N/A</v>
      </c>
      <c r="AT696" s="21" t="e">
        <f t="shared" si="354"/>
        <v>#N/A</v>
      </c>
      <c r="AU696" s="20" t="e">
        <f>VLOOKUP($D696,'DATA PENGUKURAN GARDU'!$A:$BS,44,0)</f>
        <v>#N/A</v>
      </c>
      <c r="AV696" s="21" t="e">
        <f t="shared" si="355"/>
        <v>#N/A</v>
      </c>
      <c r="AW696" s="20" t="e">
        <f>VLOOKUP($D696,'DATA PENGUKURAN GARDU'!$A:$BS,46,0)</f>
        <v>#N/A</v>
      </c>
      <c r="AX696" s="21" t="e">
        <f t="shared" si="356"/>
        <v>#N/A</v>
      </c>
      <c r="AY696" s="20" t="e">
        <f>VLOOKUP($D696,'DATA PENGUKURAN GARDU'!$A:$BS,46,0)</f>
        <v>#N/A</v>
      </c>
      <c r="AZ696" s="20" t="e">
        <f>VLOOKUP($D696,'DATA PENGUKURAN GARDU'!$A:$BS,53,0)</f>
        <v>#N/A</v>
      </c>
      <c r="BA696" s="20" t="e">
        <f>VLOOKUP($D696,'DATA PENGUKURAN GARDU'!$A:$BS,54,0)</f>
        <v>#N/A</v>
      </c>
      <c r="BB696" s="17" t="e">
        <f>VLOOKUP($E696,'DATA PENGUKURAN GARDU'!$A:$BS,42,0)</f>
        <v>#N/A</v>
      </c>
      <c r="BC696" s="23" t="e">
        <f t="shared" si="357"/>
        <v>#N/A</v>
      </c>
      <c r="BD696" s="17" t="e">
        <f>VLOOKUP($E696,'DATA PENGUKURAN GARDU'!$A:$BS,44,0)</f>
        <v>#N/A</v>
      </c>
      <c r="BE696" s="23" t="e">
        <f t="shared" si="358"/>
        <v>#N/A</v>
      </c>
      <c r="BF696" s="17" t="e">
        <f>VLOOKUP($E696,'DATA PENGUKURAN GARDU'!$A:$BS,46,0)</f>
        <v>#N/A</v>
      </c>
      <c r="BG696" s="23" t="e">
        <f t="shared" si="359"/>
        <v>#N/A</v>
      </c>
      <c r="BH696" s="17" t="e">
        <f>VLOOKUP($E696,'DATA PENGUKURAN GARDU'!$A:$BS,46,0)</f>
        <v>#N/A</v>
      </c>
      <c r="BI696" s="17" t="e">
        <f>VLOOKUP($E696,'DATA PENGUKURAN GARDU'!$A:$BS,53,0)</f>
        <v>#N/A</v>
      </c>
      <c r="BJ696" s="17" t="e">
        <f>VLOOKUP($E696,'DATA PENGUKURAN GARDU'!$A:$BS,54,0)</f>
        <v>#N/A</v>
      </c>
      <c r="BK696" s="20" t="e">
        <f t="shared" si="360"/>
        <v>#N/A</v>
      </c>
      <c r="BL696" s="20" t="e">
        <f t="shared" si="361"/>
        <v>#N/A</v>
      </c>
      <c r="BM696" s="20" t="e">
        <f t="shared" si="362"/>
        <v>#N/A</v>
      </c>
      <c r="BN696" s="25" t="e">
        <f t="shared" si="363"/>
        <v>#N/A</v>
      </c>
      <c r="BO696" s="26" t="str">
        <f t="shared" si="364"/>
        <v>0</v>
      </c>
      <c r="BP696" s="21" t="e">
        <f t="shared" si="365"/>
        <v>#VALUE!</v>
      </c>
      <c r="BQ696" s="20" t="e">
        <f t="shared" si="366"/>
        <v>#N/A</v>
      </c>
      <c r="BR696" s="20" t="e">
        <v>#N/A</v>
      </c>
      <c r="BS696" s="9" t="e">
        <v>#N/A</v>
      </c>
      <c r="BT696" s="2" t="e">
        <f t="shared" si="367"/>
        <v>#VALUE!</v>
      </c>
      <c r="BU696" s="2" t="e">
        <f t="shared" si="335"/>
        <v>#N/A</v>
      </c>
      <c r="BV696" s="2" t="e">
        <f t="shared" si="336"/>
        <v>#N/A</v>
      </c>
    </row>
    <row r="697" s="2" customFormat="1" ht="22.95" customHeight="1" spans="1:74">
      <c r="A697" s="9" t="str">
        <f t="shared" si="337"/>
        <v>M 51Induk</v>
      </c>
      <c r="B697" s="9" t="str">
        <f t="shared" si="338"/>
        <v>M 51jurusan 1</v>
      </c>
      <c r="C697" s="9" t="str">
        <f t="shared" si="339"/>
        <v>M 51jurusan 2</v>
      </c>
      <c r="D697" s="9" t="str">
        <f t="shared" si="340"/>
        <v>M 51jurusan 3</v>
      </c>
      <c r="E697" s="9" t="str">
        <f t="shared" si="341"/>
        <v>M 51jurusan 4</v>
      </c>
      <c r="F697" s="10" t="s">
        <v>131</v>
      </c>
      <c r="G697" s="10" t="s">
        <v>131</v>
      </c>
      <c r="H697" s="10" t="s">
        <v>870</v>
      </c>
      <c r="I697" s="10">
        <v>0.577295</v>
      </c>
      <c r="J697" s="10">
        <v>123.998879</v>
      </c>
      <c r="K697" s="10" t="s">
        <v>7465</v>
      </c>
      <c r="L697" s="10" t="s">
        <v>7465</v>
      </c>
      <c r="M697" s="10" t="s">
        <v>7465</v>
      </c>
      <c r="N697" s="14">
        <f t="shared" si="342"/>
        <v>0</v>
      </c>
      <c r="O697" s="15" t="e">
        <f t="shared" si="343"/>
        <v>#VALUE!</v>
      </c>
      <c r="P697" s="15" t="e">
        <f t="shared" si="344"/>
        <v>#VALUE!</v>
      </c>
      <c r="Q697" s="17" t="e">
        <f>VLOOKUP($A697,'DATA PENGUKURAN GARDU'!$A:$BS,42,0)</f>
        <v>#N/A</v>
      </c>
      <c r="R697" s="18" t="e">
        <f t="shared" si="345"/>
        <v>#N/A</v>
      </c>
      <c r="S697" s="17" t="e">
        <f>VLOOKUP($A697,'DATA PENGUKURAN GARDU'!$A:$BS,44,0)</f>
        <v>#N/A</v>
      </c>
      <c r="T697" s="18" t="e">
        <f t="shared" si="346"/>
        <v>#N/A</v>
      </c>
      <c r="U697" s="17" t="e">
        <f>VLOOKUP($A697,'DATA PENGUKURAN GARDU'!$A:$BS,46,0)</f>
        <v>#N/A</v>
      </c>
      <c r="V697" s="18" t="e">
        <f t="shared" si="347"/>
        <v>#N/A</v>
      </c>
      <c r="W697" s="17" t="e">
        <f>VLOOKUP($A697,'DATA PENGUKURAN GARDU'!$A:$BS,48,0)</f>
        <v>#N/A</v>
      </c>
      <c r="X697" s="17" t="e">
        <f>VLOOKUP($A697,'DATA PENGUKURAN GARDU'!$A:$BS,53,0)</f>
        <v>#N/A</v>
      </c>
      <c r="Y697" s="17" t="e">
        <f>VLOOKUP($A697,'DATA PENGUKURAN GARDU'!$A:$BS,54,0)</f>
        <v>#N/A</v>
      </c>
      <c r="Z697" s="17" t="e">
        <f>VLOOKUP($A697,'DATA PENGUKURAN GARDU'!$A:$BS,55,0)</f>
        <v>#N/A</v>
      </c>
      <c r="AA697" s="20" t="e">
        <f>VLOOKUP($B697,'DATA PENGUKURAN GARDU'!$A:$BS,42,0)</f>
        <v>#N/A</v>
      </c>
      <c r="AB697" s="21" t="e">
        <f t="shared" si="348"/>
        <v>#N/A</v>
      </c>
      <c r="AC697" s="20" t="e">
        <f>VLOOKUP($B697,'DATA PENGUKURAN GARDU'!$A:$BS,44,0)</f>
        <v>#N/A</v>
      </c>
      <c r="AD697" s="21" t="e">
        <f t="shared" si="349"/>
        <v>#N/A</v>
      </c>
      <c r="AE697" s="20" t="e">
        <f>VLOOKUP($B697,'DATA PENGUKURAN GARDU'!$A:$BS,46,0)</f>
        <v>#N/A</v>
      </c>
      <c r="AF697" s="21" t="e">
        <f t="shared" si="350"/>
        <v>#N/A</v>
      </c>
      <c r="AG697" s="20" t="e">
        <f>VLOOKUP($B697,'DATA PENGUKURAN GARDU'!$A:$BS,46,0)</f>
        <v>#N/A</v>
      </c>
      <c r="AH697" s="20" t="e">
        <f>VLOOKUP($B697,'DATA PENGUKURAN GARDU'!$A:$BS,53,0)</f>
        <v>#N/A</v>
      </c>
      <c r="AI697" s="20" t="e">
        <f>VLOOKUP($B697,'DATA PENGUKURAN GARDU'!$A:$BS,54,0)</f>
        <v>#N/A</v>
      </c>
      <c r="AJ697" s="17" t="e">
        <f>VLOOKUP($C697,'DATA PENGUKURAN GARDU'!$A:$BS,42,0)</f>
        <v>#N/A</v>
      </c>
      <c r="AK697" s="23" t="e">
        <f t="shared" si="351"/>
        <v>#N/A</v>
      </c>
      <c r="AL697" s="17" t="e">
        <f>VLOOKUP($C697,'DATA PENGUKURAN GARDU'!$A:$BS,44,0)</f>
        <v>#N/A</v>
      </c>
      <c r="AM697" s="23" t="e">
        <f t="shared" si="352"/>
        <v>#N/A</v>
      </c>
      <c r="AN697" s="17" t="e">
        <f>VLOOKUP($C697,'DATA PENGUKURAN GARDU'!$A:$BS,46,0)</f>
        <v>#N/A</v>
      </c>
      <c r="AO697" s="23" t="e">
        <f t="shared" si="353"/>
        <v>#N/A</v>
      </c>
      <c r="AP697" s="17" t="e">
        <f>VLOOKUP($C697,'DATA PENGUKURAN GARDU'!$A:$BS,46,0)</f>
        <v>#N/A</v>
      </c>
      <c r="AQ697" s="17" t="e">
        <f>VLOOKUP($C697,'DATA PENGUKURAN GARDU'!$A:$BS,53,0)</f>
        <v>#N/A</v>
      </c>
      <c r="AR697" s="17" t="e">
        <f>VLOOKUP($C697,'DATA PENGUKURAN GARDU'!$A:$BS,54,0)</f>
        <v>#N/A</v>
      </c>
      <c r="AS697" s="20" t="e">
        <f>VLOOKUP($D697,'DATA PENGUKURAN GARDU'!$A:$BS,42,0)</f>
        <v>#N/A</v>
      </c>
      <c r="AT697" s="21" t="e">
        <f t="shared" si="354"/>
        <v>#N/A</v>
      </c>
      <c r="AU697" s="20" t="e">
        <f>VLOOKUP($D697,'DATA PENGUKURAN GARDU'!$A:$BS,44,0)</f>
        <v>#N/A</v>
      </c>
      <c r="AV697" s="21" t="e">
        <f t="shared" si="355"/>
        <v>#N/A</v>
      </c>
      <c r="AW697" s="20" t="e">
        <f>VLOOKUP($D697,'DATA PENGUKURAN GARDU'!$A:$BS,46,0)</f>
        <v>#N/A</v>
      </c>
      <c r="AX697" s="21" t="e">
        <f t="shared" si="356"/>
        <v>#N/A</v>
      </c>
      <c r="AY697" s="20" t="e">
        <f>VLOOKUP($D697,'DATA PENGUKURAN GARDU'!$A:$BS,46,0)</f>
        <v>#N/A</v>
      </c>
      <c r="AZ697" s="20" t="e">
        <f>VLOOKUP($D697,'DATA PENGUKURAN GARDU'!$A:$BS,53,0)</f>
        <v>#N/A</v>
      </c>
      <c r="BA697" s="20" t="e">
        <f>VLOOKUP($D697,'DATA PENGUKURAN GARDU'!$A:$BS,54,0)</f>
        <v>#N/A</v>
      </c>
      <c r="BB697" s="17" t="e">
        <f>VLOOKUP($E697,'DATA PENGUKURAN GARDU'!$A:$BS,42,0)</f>
        <v>#N/A</v>
      </c>
      <c r="BC697" s="23" t="e">
        <f t="shared" si="357"/>
        <v>#N/A</v>
      </c>
      <c r="BD697" s="17" t="e">
        <f>VLOOKUP($E697,'DATA PENGUKURAN GARDU'!$A:$BS,44,0)</f>
        <v>#N/A</v>
      </c>
      <c r="BE697" s="23" t="e">
        <f t="shared" si="358"/>
        <v>#N/A</v>
      </c>
      <c r="BF697" s="17" t="e">
        <f>VLOOKUP($E697,'DATA PENGUKURAN GARDU'!$A:$BS,46,0)</f>
        <v>#N/A</v>
      </c>
      <c r="BG697" s="23" t="e">
        <f t="shared" si="359"/>
        <v>#N/A</v>
      </c>
      <c r="BH697" s="17" t="e">
        <f>VLOOKUP($E697,'DATA PENGUKURAN GARDU'!$A:$BS,46,0)</f>
        <v>#N/A</v>
      </c>
      <c r="BI697" s="17" t="e">
        <f>VLOOKUP($E697,'DATA PENGUKURAN GARDU'!$A:$BS,53,0)</f>
        <v>#N/A</v>
      </c>
      <c r="BJ697" s="17" t="e">
        <f>VLOOKUP($E697,'DATA PENGUKURAN GARDU'!$A:$BS,54,0)</f>
        <v>#N/A</v>
      </c>
      <c r="BK697" s="20" t="e">
        <f t="shared" si="360"/>
        <v>#N/A</v>
      </c>
      <c r="BL697" s="20" t="e">
        <f t="shared" si="361"/>
        <v>#N/A</v>
      </c>
      <c r="BM697" s="20" t="e">
        <f t="shared" si="362"/>
        <v>#N/A</v>
      </c>
      <c r="BN697" s="25" t="e">
        <f t="shared" si="363"/>
        <v>#N/A</v>
      </c>
      <c r="BO697" s="26" t="str">
        <f t="shared" si="364"/>
        <v>0</v>
      </c>
      <c r="BP697" s="21" t="e">
        <f t="shared" si="365"/>
        <v>#VALUE!</v>
      </c>
      <c r="BQ697" s="20" t="e">
        <f t="shared" si="366"/>
        <v>#N/A</v>
      </c>
      <c r="BR697" s="20" t="e">
        <v>#N/A</v>
      </c>
      <c r="BS697" s="9" t="e">
        <v>#N/A</v>
      </c>
      <c r="BT697" s="2" t="e">
        <f t="shared" si="367"/>
        <v>#VALUE!</v>
      </c>
      <c r="BU697" s="2" t="e">
        <f t="shared" si="335"/>
        <v>#N/A</v>
      </c>
      <c r="BV697" s="2" t="e">
        <f t="shared" si="336"/>
        <v>#N/A</v>
      </c>
    </row>
    <row r="698" s="2" customFormat="1" ht="22.95" customHeight="1" spans="1:74">
      <c r="A698" s="9" t="str">
        <f t="shared" si="337"/>
        <v>M 54Induk</v>
      </c>
      <c r="B698" s="9" t="str">
        <f t="shared" si="338"/>
        <v>M 54jurusan 1</v>
      </c>
      <c r="C698" s="9" t="str">
        <f t="shared" si="339"/>
        <v>M 54jurusan 2</v>
      </c>
      <c r="D698" s="9" t="str">
        <f t="shared" si="340"/>
        <v>M 54jurusan 3</v>
      </c>
      <c r="E698" s="9" t="str">
        <f t="shared" si="341"/>
        <v>M 54jurusan 4</v>
      </c>
      <c r="F698" s="10" t="s">
        <v>131</v>
      </c>
      <c r="G698" s="10" t="s">
        <v>131</v>
      </c>
      <c r="H698" s="10" t="s">
        <v>871</v>
      </c>
      <c r="I698" s="10">
        <v>0.58403</v>
      </c>
      <c r="J698" s="10">
        <v>123.99392</v>
      </c>
      <c r="K698" s="10" t="s">
        <v>7465</v>
      </c>
      <c r="L698" s="10" t="s">
        <v>7465</v>
      </c>
      <c r="M698" s="10" t="s">
        <v>7465</v>
      </c>
      <c r="N698" s="14">
        <f t="shared" si="342"/>
        <v>0</v>
      </c>
      <c r="O698" s="15" t="e">
        <f t="shared" si="343"/>
        <v>#VALUE!</v>
      </c>
      <c r="P698" s="15" t="e">
        <f t="shared" si="344"/>
        <v>#VALUE!</v>
      </c>
      <c r="Q698" s="17" t="e">
        <f>VLOOKUP($A698,'DATA PENGUKURAN GARDU'!$A:$BS,42,0)</f>
        <v>#N/A</v>
      </c>
      <c r="R698" s="18" t="e">
        <f t="shared" si="345"/>
        <v>#N/A</v>
      </c>
      <c r="S698" s="17" t="e">
        <f>VLOOKUP($A698,'DATA PENGUKURAN GARDU'!$A:$BS,44,0)</f>
        <v>#N/A</v>
      </c>
      <c r="T698" s="18" t="e">
        <f t="shared" si="346"/>
        <v>#N/A</v>
      </c>
      <c r="U698" s="17" t="e">
        <f>VLOOKUP($A698,'DATA PENGUKURAN GARDU'!$A:$BS,46,0)</f>
        <v>#N/A</v>
      </c>
      <c r="V698" s="18" t="e">
        <f t="shared" si="347"/>
        <v>#N/A</v>
      </c>
      <c r="W698" s="17" t="e">
        <f>VLOOKUP($A698,'DATA PENGUKURAN GARDU'!$A:$BS,48,0)</f>
        <v>#N/A</v>
      </c>
      <c r="X698" s="17" t="e">
        <f>VLOOKUP($A698,'DATA PENGUKURAN GARDU'!$A:$BS,53,0)</f>
        <v>#N/A</v>
      </c>
      <c r="Y698" s="17" t="e">
        <f>VLOOKUP($A698,'DATA PENGUKURAN GARDU'!$A:$BS,54,0)</f>
        <v>#N/A</v>
      </c>
      <c r="Z698" s="17" t="e">
        <f>VLOOKUP($A698,'DATA PENGUKURAN GARDU'!$A:$BS,55,0)</f>
        <v>#N/A</v>
      </c>
      <c r="AA698" s="20" t="e">
        <f>VLOOKUP($B698,'DATA PENGUKURAN GARDU'!$A:$BS,42,0)</f>
        <v>#N/A</v>
      </c>
      <c r="AB698" s="21" t="e">
        <f t="shared" si="348"/>
        <v>#N/A</v>
      </c>
      <c r="AC698" s="20" t="e">
        <f>VLOOKUP($B698,'DATA PENGUKURAN GARDU'!$A:$BS,44,0)</f>
        <v>#N/A</v>
      </c>
      <c r="AD698" s="21" t="e">
        <f t="shared" si="349"/>
        <v>#N/A</v>
      </c>
      <c r="AE698" s="20" t="e">
        <f>VLOOKUP($B698,'DATA PENGUKURAN GARDU'!$A:$BS,46,0)</f>
        <v>#N/A</v>
      </c>
      <c r="AF698" s="21" t="e">
        <f t="shared" si="350"/>
        <v>#N/A</v>
      </c>
      <c r="AG698" s="20" t="e">
        <f>VLOOKUP($B698,'DATA PENGUKURAN GARDU'!$A:$BS,46,0)</f>
        <v>#N/A</v>
      </c>
      <c r="AH698" s="20" t="e">
        <f>VLOOKUP($B698,'DATA PENGUKURAN GARDU'!$A:$BS,53,0)</f>
        <v>#N/A</v>
      </c>
      <c r="AI698" s="20" t="e">
        <f>VLOOKUP($B698,'DATA PENGUKURAN GARDU'!$A:$BS,54,0)</f>
        <v>#N/A</v>
      </c>
      <c r="AJ698" s="17" t="e">
        <f>VLOOKUP($C698,'DATA PENGUKURAN GARDU'!$A:$BS,42,0)</f>
        <v>#N/A</v>
      </c>
      <c r="AK698" s="23" t="e">
        <f t="shared" si="351"/>
        <v>#N/A</v>
      </c>
      <c r="AL698" s="17" t="e">
        <f>VLOOKUP($C698,'DATA PENGUKURAN GARDU'!$A:$BS,44,0)</f>
        <v>#N/A</v>
      </c>
      <c r="AM698" s="23" t="e">
        <f t="shared" si="352"/>
        <v>#N/A</v>
      </c>
      <c r="AN698" s="17" t="e">
        <f>VLOOKUP($C698,'DATA PENGUKURAN GARDU'!$A:$BS,46,0)</f>
        <v>#N/A</v>
      </c>
      <c r="AO698" s="23" t="e">
        <f t="shared" si="353"/>
        <v>#N/A</v>
      </c>
      <c r="AP698" s="17" t="e">
        <f>VLOOKUP($C698,'DATA PENGUKURAN GARDU'!$A:$BS,46,0)</f>
        <v>#N/A</v>
      </c>
      <c r="AQ698" s="17" t="e">
        <f>VLOOKUP($C698,'DATA PENGUKURAN GARDU'!$A:$BS,53,0)</f>
        <v>#N/A</v>
      </c>
      <c r="AR698" s="17" t="e">
        <f>VLOOKUP($C698,'DATA PENGUKURAN GARDU'!$A:$BS,54,0)</f>
        <v>#N/A</v>
      </c>
      <c r="AS698" s="20" t="e">
        <f>VLOOKUP($D698,'DATA PENGUKURAN GARDU'!$A:$BS,42,0)</f>
        <v>#N/A</v>
      </c>
      <c r="AT698" s="21" t="e">
        <f t="shared" si="354"/>
        <v>#N/A</v>
      </c>
      <c r="AU698" s="20" t="e">
        <f>VLOOKUP($D698,'DATA PENGUKURAN GARDU'!$A:$BS,44,0)</f>
        <v>#N/A</v>
      </c>
      <c r="AV698" s="21" t="e">
        <f t="shared" si="355"/>
        <v>#N/A</v>
      </c>
      <c r="AW698" s="20" t="e">
        <f>VLOOKUP($D698,'DATA PENGUKURAN GARDU'!$A:$BS,46,0)</f>
        <v>#N/A</v>
      </c>
      <c r="AX698" s="21" t="e">
        <f t="shared" si="356"/>
        <v>#N/A</v>
      </c>
      <c r="AY698" s="20" t="e">
        <f>VLOOKUP($D698,'DATA PENGUKURAN GARDU'!$A:$BS,46,0)</f>
        <v>#N/A</v>
      </c>
      <c r="AZ698" s="20" t="e">
        <f>VLOOKUP($D698,'DATA PENGUKURAN GARDU'!$A:$BS,53,0)</f>
        <v>#N/A</v>
      </c>
      <c r="BA698" s="20" t="e">
        <f>VLOOKUP($D698,'DATA PENGUKURAN GARDU'!$A:$BS,54,0)</f>
        <v>#N/A</v>
      </c>
      <c r="BB698" s="17" t="e">
        <f>VLOOKUP($E698,'DATA PENGUKURAN GARDU'!$A:$BS,42,0)</f>
        <v>#N/A</v>
      </c>
      <c r="BC698" s="23" t="e">
        <f t="shared" si="357"/>
        <v>#N/A</v>
      </c>
      <c r="BD698" s="17" t="e">
        <f>VLOOKUP($E698,'DATA PENGUKURAN GARDU'!$A:$BS,44,0)</f>
        <v>#N/A</v>
      </c>
      <c r="BE698" s="23" t="e">
        <f t="shared" si="358"/>
        <v>#N/A</v>
      </c>
      <c r="BF698" s="17" t="e">
        <f>VLOOKUP($E698,'DATA PENGUKURAN GARDU'!$A:$BS,46,0)</f>
        <v>#N/A</v>
      </c>
      <c r="BG698" s="23" t="e">
        <f t="shared" si="359"/>
        <v>#N/A</v>
      </c>
      <c r="BH698" s="17" t="e">
        <f>VLOOKUP($E698,'DATA PENGUKURAN GARDU'!$A:$BS,46,0)</f>
        <v>#N/A</v>
      </c>
      <c r="BI698" s="17" t="e">
        <f>VLOOKUP($E698,'DATA PENGUKURAN GARDU'!$A:$BS,53,0)</f>
        <v>#N/A</v>
      </c>
      <c r="BJ698" s="17" t="e">
        <f>VLOOKUP($E698,'DATA PENGUKURAN GARDU'!$A:$BS,54,0)</f>
        <v>#N/A</v>
      </c>
      <c r="BK698" s="20" t="e">
        <f t="shared" si="360"/>
        <v>#N/A</v>
      </c>
      <c r="BL698" s="20" t="e">
        <f t="shared" si="361"/>
        <v>#N/A</v>
      </c>
      <c r="BM698" s="20" t="e">
        <f t="shared" si="362"/>
        <v>#N/A</v>
      </c>
      <c r="BN698" s="25" t="e">
        <f t="shared" si="363"/>
        <v>#N/A</v>
      </c>
      <c r="BO698" s="26" t="str">
        <f t="shared" si="364"/>
        <v>0</v>
      </c>
      <c r="BP698" s="21" t="e">
        <f t="shared" si="365"/>
        <v>#VALUE!</v>
      </c>
      <c r="BQ698" s="20" t="e">
        <f t="shared" si="366"/>
        <v>#N/A</v>
      </c>
      <c r="BR698" s="20" t="e">
        <v>#N/A</v>
      </c>
      <c r="BS698" s="9" t="e">
        <v>#N/A</v>
      </c>
      <c r="BT698" s="2" t="e">
        <f t="shared" si="367"/>
        <v>#VALUE!</v>
      </c>
      <c r="BU698" s="2" t="e">
        <f t="shared" si="335"/>
        <v>#N/A</v>
      </c>
      <c r="BV698" s="2" t="e">
        <f t="shared" si="336"/>
        <v>#N/A</v>
      </c>
    </row>
    <row r="699" s="2" customFormat="1" ht="22.95" customHeight="1" spans="1:74">
      <c r="A699" s="9" t="str">
        <f t="shared" si="337"/>
        <v>BB 077Induk</v>
      </c>
      <c r="B699" s="9" t="str">
        <f t="shared" si="338"/>
        <v>BB 077jurusan 1</v>
      </c>
      <c r="C699" s="9" t="str">
        <f t="shared" si="339"/>
        <v>BB 077jurusan 2</v>
      </c>
      <c r="D699" s="9" t="str">
        <f t="shared" si="340"/>
        <v>BB 077jurusan 3</v>
      </c>
      <c r="E699" s="9" t="str">
        <f t="shared" si="341"/>
        <v>BB 077jurusan 4</v>
      </c>
      <c r="F699" s="10" t="s">
        <v>435</v>
      </c>
      <c r="G699" s="10" t="s">
        <v>4</v>
      </c>
      <c r="H699" s="10" t="s">
        <v>872</v>
      </c>
      <c r="I699" s="10">
        <v>0.8724</v>
      </c>
      <c r="J699" s="10">
        <v>123.32585</v>
      </c>
      <c r="K699" s="10" t="s">
        <v>7465</v>
      </c>
      <c r="L699" s="10" t="s">
        <v>7465</v>
      </c>
      <c r="M699" s="10" t="s">
        <v>7465</v>
      </c>
      <c r="N699" s="14">
        <f t="shared" si="342"/>
        <v>0</v>
      </c>
      <c r="O699" s="15" t="e">
        <f t="shared" si="343"/>
        <v>#VALUE!</v>
      </c>
      <c r="P699" s="15" t="e">
        <f t="shared" si="344"/>
        <v>#VALUE!</v>
      </c>
      <c r="Q699" s="17" t="e">
        <f>VLOOKUP($A699,'DATA PENGUKURAN GARDU'!$A:$BS,42,0)</f>
        <v>#N/A</v>
      </c>
      <c r="R699" s="18" t="e">
        <f t="shared" si="345"/>
        <v>#N/A</v>
      </c>
      <c r="S699" s="17" t="e">
        <f>VLOOKUP($A699,'DATA PENGUKURAN GARDU'!$A:$BS,44,0)</f>
        <v>#N/A</v>
      </c>
      <c r="T699" s="18" t="e">
        <f t="shared" si="346"/>
        <v>#N/A</v>
      </c>
      <c r="U699" s="17" t="e">
        <f>VLOOKUP($A699,'DATA PENGUKURAN GARDU'!$A:$BS,46,0)</f>
        <v>#N/A</v>
      </c>
      <c r="V699" s="18" t="e">
        <f t="shared" si="347"/>
        <v>#N/A</v>
      </c>
      <c r="W699" s="17" t="e">
        <f>VLOOKUP($A699,'DATA PENGUKURAN GARDU'!$A:$BS,48,0)</f>
        <v>#N/A</v>
      </c>
      <c r="X699" s="17" t="e">
        <f>VLOOKUP($A699,'DATA PENGUKURAN GARDU'!$A:$BS,53,0)</f>
        <v>#N/A</v>
      </c>
      <c r="Y699" s="17" t="e">
        <f>VLOOKUP($A699,'DATA PENGUKURAN GARDU'!$A:$BS,54,0)</f>
        <v>#N/A</v>
      </c>
      <c r="Z699" s="17" t="e">
        <f>VLOOKUP($A699,'DATA PENGUKURAN GARDU'!$A:$BS,55,0)</f>
        <v>#N/A</v>
      </c>
      <c r="AA699" s="20" t="e">
        <f>VLOOKUP($B699,'DATA PENGUKURAN GARDU'!$A:$BS,42,0)</f>
        <v>#N/A</v>
      </c>
      <c r="AB699" s="21" t="e">
        <f t="shared" si="348"/>
        <v>#N/A</v>
      </c>
      <c r="AC699" s="20" t="e">
        <f>VLOOKUP($B699,'DATA PENGUKURAN GARDU'!$A:$BS,44,0)</f>
        <v>#N/A</v>
      </c>
      <c r="AD699" s="21" t="e">
        <f t="shared" si="349"/>
        <v>#N/A</v>
      </c>
      <c r="AE699" s="20" t="e">
        <f>VLOOKUP($B699,'DATA PENGUKURAN GARDU'!$A:$BS,46,0)</f>
        <v>#N/A</v>
      </c>
      <c r="AF699" s="21" t="e">
        <f t="shared" si="350"/>
        <v>#N/A</v>
      </c>
      <c r="AG699" s="20" t="e">
        <f>VLOOKUP($B699,'DATA PENGUKURAN GARDU'!$A:$BS,46,0)</f>
        <v>#N/A</v>
      </c>
      <c r="AH699" s="20" t="e">
        <f>VLOOKUP($B699,'DATA PENGUKURAN GARDU'!$A:$BS,53,0)</f>
        <v>#N/A</v>
      </c>
      <c r="AI699" s="20" t="e">
        <f>VLOOKUP($B699,'DATA PENGUKURAN GARDU'!$A:$BS,54,0)</f>
        <v>#N/A</v>
      </c>
      <c r="AJ699" s="17" t="e">
        <f>VLOOKUP($C699,'DATA PENGUKURAN GARDU'!$A:$BS,42,0)</f>
        <v>#N/A</v>
      </c>
      <c r="AK699" s="23" t="e">
        <f t="shared" si="351"/>
        <v>#N/A</v>
      </c>
      <c r="AL699" s="17" t="e">
        <f>VLOOKUP($C699,'DATA PENGUKURAN GARDU'!$A:$BS,44,0)</f>
        <v>#N/A</v>
      </c>
      <c r="AM699" s="23" t="e">
        <f t="shared" si="352"/>
        <v>#N/A</v>
      </c>
      <c r="AN699" s="17" t="e">
        <f>VLOOKUP($C699,'DATA PENGUKURAN GARDU'!$A:$BS,46,0)</f>
        <v>#N/A</v>
      </c>
      <c r="AO699" s="23" t="e">
        <f t="shared" si="353"/>
        <v>#N/A</v>
      </c>
      <c r="AP699" s="17" t="e">
        <f>VLOOKUP($C699,'DATA PENGUKURAN GARDU'!$A:$BS,46,0)</f>
        <v>#N/A</v>
      </c>
      <c r="AQ699" s="17" t="e">
        <f>VLOOKUP($C699,'DATA PENGUKURAN GARDU'!$A:$BS,53,0)</f>
        <v>#N/A</v>
      </c>
      <c r="AR699" s="17" t="e">
        <f>VLOOKUP($C699,'DATA PENGUKURAN GARDU'!$A:$BS,54,0)</f>
        <v>#N/A</v>
      </c>
      <c r="AS699" s="20" t="e">
        <f>VLOOKUP($D699,'DATA PENGUKURAN GARDU'!$A:$BS,42,0)</f>
        <v>#N/A</v>
      </c>
      <c r="AT699" s="21" t="e">
        <f t="shared" si="354"/>
        <v>#N/A</v>
      </c>
      <c r="AU699" s="20" t="e">
        <f>VLOOKUP($D699,'DATA PENGUKURAN GARDU'!$A:$BS,44,0)</f>
        <v>#N/A</v>
      </c>
      <c r="AV699" s="21" t="e">
        <f t="shared" si="355"/>
        <v>#N/A</v>
      </c>
      <c r="AW699" s="20" t="e">
        <f>VLOOKUP($D699,'DATA PENGUKURAN GARDU'!$A:$BS,46,0)</f>
        <v>#N/A</v>
      </c>
      <c r="AX699" s="21" t="e">
        <f t="shared" si="356"/>
        <v>#N/A</v>
      </c>
      <c r="AY699" s="20" t="e">
        <f>VLOOKUP($D699,'DATA PENGUKURAN GARDU'!$A:$BS,46,0)</f>
        <v>#N/A</v>
      </c>
      <c r="AZ699" s="20" t="e">
        <f>VLOOKUP($D699,'DATA PENGUKURAN GARDU'!$A:$BS,53,0)</f>
        <v>#N/A</v>
      </c>
      <c r="BA699" s="20" t="e">
        <f>VLOOKUP($D699,'DATA PENGUKURAN GARDU'!$A:$BS,54,0)</f>
        <v>#N/A</v>
      </c>
      <c r="BB699" s="17" t="e">
        <f>VLOOKUP($E699,'DATA PENGUKURAN GARDU'!$A:$BS,42,0)</f>
        <v>#N/A</v>
      </c>
      <c r="BC699" s="23" t="e">
        <f t="shared" si="357"/>
        <v>#N/A</v>
      </c>
      <c r="BD699" s="17" t="e">
        <f>VLOOKUP($E699,'DATA PENGUKURAN GARDU'!$A:$BS,44,0)</f>
        <v>#N/A</v>
      </c>
      <c r="BE699" s="23" t="e">
        <f t="shared" si="358"/>
        <v>#N/A</v>
      </c>
      <c r="BF699" s="17" t="e">
        <f>VLOOKUP($E699,'DATA PENGUKURAN GARDU'!$A:$BS,46,0)</f>
        <v>#N/A</v>
      </c>
      <c r="BG699" s="23" t="e">
        <f t="shared" si="359"/>
        <v>#N/A</v>
      </c>
      <c r="BH699" s="17" t="e">
        <f>VLOOKUP($E699,'DATA PENGUKURAN GARDU'!$A:$BS,46,0)</f>
        <v>#N/A</v>
      </c>
      <c r="BI699" s="17" t="e">
        <f>VLOOKUP($E699,'DATA PENGUKURAN GARDU'!$A:$BS,53,0)</f>
        <v>#N/A</v>
      </c>
      <c r="BJ699" s="17" t="e">
        <f>VLOOKUP($E699,'DATA PENGUKURAN GARDU'!$A:$BS,54,0)</f>
        <v>#N/A</v>
      </c>
      <c r="BK699" s="20" t="e">
        <f t="shared" si="360"/>
        <v>#N/A</v>
      </c>
      <c r="BL699" s="20" t="e">
        <f t="shared" si="361"/>
        <v>#N/A</v>
      </c>
      <c r="BM699" s="20" t="e">
        <f t="shared" si="362"/>
        <v>#N/A</v>
      </c>
      <c r="BN699" s="25" t="e">
        <f t="shared" si="363"/>
        <v>#N/A</v>
      </c>
      <c r="BO699" s="26" t="str">
        <f t="shared" si="364"/>
        <v>0</v>
      </c>
      <c r="BP699" s="21" t="e">
        <f t="shared" si="365"/>
        <v>#VALUE!</v>
      </c>
      <c r="BQ699" s="20" t="e">
        <f t="shared" si="366"/>
        <v>#N/A</v>
      </c>
      <c r="BR699" s="20" t="e">
        <v>#N/A</v>
      </c>
      <c r="BS699" s="9" t="e">
        <v>#N/A</v>
      </c>
      <c r="BT699" s="2" t="e">
        <f t="shared" si="367"/>
        <v>#VALUE!</v>
      </c>
      <c r="BU699" s="2" t="e">
        <f t="shared" si="335"/>
        <v>#N/A</v>
      </c>
      <c r="BV699" s="2" t="e">
        <f t="shared" si="336"/>
        <v>#N/A</v>
      </c>
    </row>
    <row r="700" s="2" customFormat="1" ht="22.95" customHeight="1" spans="1:74">
      <c r="A700" s="9" t="str">
        <f t="shared" si="337"/>
        <v>BB 079Induk</v>
      </c>
      <c r="B700" s="9" t="str">
        <f t="shared" si="338"/>
        <v>BB 079jurusan 1</v>
      </c>
      <c r="C700" s="9" t="str">
        <f t="shared" si="339"/>
        <v>BB 079jurusan 2</v>
      </c>
      <c r="D700" s="9" t="str">
        <f t="shared" si="340"/>
        <v>BB 079jurusan 3</v>
      </c>
      <c r="E700" s="9" t="str">
        <f t="shared" si="341"/>
        <v>BB 079jurusan 4</v>
      </c>
      <c r="F700" s="10" t="s">
        <v>873</v>
      </c>
      <c r="G700" s="10" t="s">
        <v>4</v>
      </c>
      <c r="H700" s="10" t="s">
        <v>874</v>
      </c>
      <c r="I700" s="10">
        <v>0.85855</v>
      </c>
      <c r="J700" s="10">
        <v>123.33068</v>
      </c>
      <c r="K700" s="10" t="s">
        <v>7465</v>
      </c>
      <c r="L700" s="10" t="s">
        <v>7465</v>
      </c>
      <c r="M700" s="10" t="s">
        <v>7465</v>
      </c>
      <c r="N700" s="14">
        <f t="shared" si="342"/>
        <v>0</v>
      </c>
      <c r="O700" s="15" t="e">
        <f t="shared" si="343"/>
        <v>#VALUE!</v>
      </c>
      <c r="P700" s="15" t="e">
        <f t="shared" si="344"/>
        <v>#VALUE!</v>
      </c>
      <c r="Q700" s="17" t="e">
        <f>VLOOKUP($A700,'DATA PENGUKURAN GARDU'!$A:$BS,42,0)</f>
        <v>#N/A</v>
      </c>
      <c r="R700" s="18" t="e">
        <f t="shared" si="345"/>
        <v>#N/A</v>
      </c>
      <c r="S700" s="17" t="e">
        <f>VLOOKUP($A700,'DATA PENGUKURAN GARDU'!$A:$BS,44,0)</f>
        <v>#N/A</v>
      </c>
      <c r="T700" s="18" t="e">
        <f t="shared" si="346"/>
        <v>#N/A</v>
      </c>
      <c r="U700" s="17" t="e">
        <f>VLOOKUP($A700,'DATA PENGUKURAN GARDU'!$A:$BS,46,0)</f>
        <v>#N/A</v>
      </c>
      <c r="V700" s="18" t="e">
        <f t="shared" si="347"/>
        <v>#N/A</v>
      </c>
      <c r="W700" s="17" t="e">
        <f>VLOOKUP($A700,'DATA PENGUKURAN GARDU'!$A:$BS,48,0)</f>
        <v>#N/A</v>
      </c>
      <c r="X700" s="17" t="e">
        <f>VLOOKUP($A700,'DATA PENGUKURAN GARDU'!$A:$BS,53,0)</f>
        <v>#N/A</v>
      </c>
      <c r="Y700" s="17" t="e">
        <f>VLOOKUP($A700,'DATA PENGUKURAN GARDU'!$A:$BS,54,0)</f>
        <v>#N/A</v>
      </c>
      <c r="Z700" s="17" t="e">
        <f>VLOOKUP($A700,'DATA PENGUKURAN GARDU'!$A:$BS,55,0)</f>
        <v>#N/A</v>
      </c>
      <c r="AA700" s="20" t="e">
        <f>VLOOKUP($B700,'DATA PENGUKURAN GARDU'!$A:$BS,42,0)</f>
        <v>#N/A</v>
      </c>
      <c r="AB700" s="21" t="e">
        <f t="shared" si="348"/>
        <v>#N/A</v>
      </c>
      <c r="AC700" s="20" t="e">
        <f>VLOOKUP($B700,'DATA PENGUKURAN GARDU'!$A:$BS,44,0)</f>
        <v>#N/A</v>
      </c>
      <c r="AD700" s="21" t="e">
        <f t="shared" si="349"/>
        <v>#N/A</v>
      </c>
      <c r="AE700" s="20" t="e">
        <f>VLOOKUP($B700,'DATA PENGUKURAN GARDU'!$A:$BS,46,0)</f>
        <v>#N/A</v>
      </c>
      <c r="AF700" s="21" t="e">
        <f t="shared" si="350"/>
        <v>#N/A</v>
      </c>
      <c r="AG700" s="20" t="e">
        <f>VLOOKUP($B700,'DATA PENGUKURAN GARDU'!$A:$BS,46,0)</f>
        <v>#N/A</v>
      </c>
      <c r="AH700" s="20" t="e">
        <f>VLOOKUP($B700,'DATA PENGUKURAN GARDU'!$A:$BS,53,0)</f>
        <v>#N/A</v>
      </c>
      <c r="AI700" s="20" t="e">
        <f>VLOOKUP($B700,'DATA PENGUKURAN GARDU'!$A:$BS,54,0)</f>
        <v>#N/A</v>
      </c>
      <c r="AJ700" s="17" t="e">
        <f>VLOOKUP($C700,'DATA PENGUKURAN GARDU'!$A:$BS,42,0)</f>
        <v>#N/A</v>
      </c>
      <c r="AK700" s="23" t="e">
        <f t="shared" si="351"/>
        <v>#N/A</v>
      </c>
      <c r="AL700" s="17" t="e">
        <f>VLOOKUP($C700,'DATA PENGUKURAN GARDU'!$A:$BS,44,0)</f>
        <v>#N/A</v>
      </c>
      <c r="AM700" s="23" t="e">
        <f t="shared" si="352"/>
        <v>#N/A</v>
      </c>
      <c r="AN700" s="17" t="e">
        <f>VLOOKUP($C700,'DATA PENGUKURAN GARDU'!$A:$BS,46,0)</f>
        <v>#N/A</v>
      </c>
      <c r="AO700" s="23" t="e">
        <f t="shared" si="353"/>
        <v>#N/A</v>
      </c>
      <c r="AP700" s="17" t="e">
        <f>VLOOKUP($C700,'DATA PENGUKURAN GARDU'!$A:$BS,46,0)</f>
        <v>#N/A</v>
      </c>
      <c r="AQ700" s="17" t="e">
        <f>VLOOKUP($C700,'DATA PENGUKURAN GARDU'!$A:$BS,53,0)</f>
        <v>#N/A</v>
      </c>
      <c r="AR700" s="17" t="e">
        <f>VLOOKUP($C700,'DATA PENGUKURAN GARDU'!$A:$BS,54,0)</f>
        <v>#N/A</v>
      </c>
      <c r="AS700" s="20" t="e">
        <f>VLOOKUP($D700,'DATA PENGUKURAN GARDU'!$A:$BS,42,0)</f>
        <v>#N/A</v>
      </c>
      <c r="AT700" s="21" t="e">
        <f t="shared" si="354"/>
        <v>#N/A</v>
      </c>
      <c r="AU700" s="20" t="e">
        <f>VLOOKUP($D700,'DATA PENGUKURAN GARDU'!$A:$BS,44,0)</f>
        <v>#N/A</v>
      </c>
      <c r="AV700" s="21" t="e">
        <f t="shared" si="355"/>
        <v>#N/A</v>
      </c>
      <c r="AW700" s="20" t="e">
        <f>VLOOKUP($D700,'DATA PENGUKURAN GARDU'!$A:$BS,46,0)</f>
        <v>#N/A</v>
      </c>
      <c r="AX700" s="21" t="e">
        <f t="shared" si="356"/>
        <v>#N/A</v>
      </c>
      <c r="AY700" s="20" t="e">
        <f>VLOOKUP($D700,'DATA PENGUKURAN GARDU'!$A:$BS,46,0)</f>
        <v>#N/A</v>
      </c>
      <c r="AZ700" s="20" t="e">
        <f>VLOOKUP($D700,'DATA PENGUKURAN GARDU'!$A:$BS,53,0)</f>
        <v>#N/A</v>
      </c>
      <c r="BA700" s="20" t="e">
        <f>VLOOKUP($D700,'DATA PENGUKURAN GARDU'!$A:$BS,54,0)</f>
        <v>#N/A</v>
      </c>
      <c r="BB700" s="17" t="e">
        <f>VLOOKUP($E700,'DATA PENGUKURAN GARDU'!$A:$BS,42,0)</f>
        <v>#N/A</v>
      </c>
      <c r="BC700" s="23" t="e">
        <f t="shared" si="357"/>
        <v>#N/A</v>
      </c>
      <c r="BD700" s="17" t="e">
        <f>VLOOKUP($E700,'DATA PENGUKURAN GARDU'!$A:$BS,44,0)</f>
        <v>#N/A</v>
      </c>
      <c r="BE700" s="23" t="e">
        <f t="shared" si="358"/>
        <v>#N/A</v>
      </c>
      <c r="BF700" s="17" t="e">
        <f>VLOOKUP($E700,'DATA PENGUKURAN GARDU'!$A:$BS,46,0)</f>
        <v>#N/A</v>
      </c>
      <c r="BG700" s="23" t="e">
        <f t="shared" si="359"/>
        <v>#N/A</v>
      </c>
      <c r="BH700" s="17" t="e">
        <f>VLOOKUP($E700,'DATA PENGUKURAN GARDU'!$A:$BS,46,0)</f>
        <v>#N/A</v>
      </c>
      <c r="BI700" s="17" t="e">
        <f>VLOOKUP($E700,'DATA PENGUKURAN GARDU'!$A:$BS,53,0)</f>
        <v>#N/A</v>
      </c>
      <c r="BJ700" s="17" t="e">
        <f>VLOOKUP($E700,'DATA PENGUKURAN GARDU'!$A:$BS,54,0)</f>
        <v>#N/A</v>
      </c>
      <c r="BK700" s="20" t="e">
        <f t="shared" si="360"/>
        <v>#N/A</v>
      </c>
      <c r="BL700" s="20" t="e">
        <f t="shared" si="361"/>
        <v>#N/A</v>
      </c>
      <c r="BM700" s="20" t="e">
        <f t="shared" si="362"/>
        <v>#N/A</v>
      </c>
      <c r="BN700" s="25" t="e">
        <f t="shared" si="363"/>
        <v>#N/A</v>
      </c>
      <c r="BO700" s="26" t="str">
        <f t="shared" si="364"/>
        <v>0</v>
      </c>
      <c r="BP700" s="21" t="e">
        <f t="shared" si="365"/>
        <v>#VALUE!</v>
      </c>
      <c r="BQ700" s="20" t="e">
        <f t="shared" si="366"/>
        <v>#N/A</v>
      </c>
      <c r="BR700" s="20" t="e">
        <v>#N/A</v>
      </c>
      <c r="BS700" s="9" t="e">
        <v>#N/A</v>
      </c>
      <c r="BT700" s="2" t="e">
        <f t="shared" si="367"/>
        <v>#VALUE!</v>
      </c>
      <c r="BU700" s="2" t="e">
        <f t="shared" si="335"/>
        <v>#N/A</v>
      </c>
      <c r="BV700" s="2" t="e">
        <f t="shared" si="336"/>
        <v>#N/A</v>
      </c>
    </row>
    <row r="701" s="2" customFormat="1" ht="22.95" customHeight="1" spans="1:74">
      <c r="A701" s="9" t="str">
        <f t="shared" si="337"/>
        <v>BB 137Induk</v>
      </c>
      <c r="B701" s="9" t="str">
        <f t="shared" si="338"/>
        <v>BB 137jurusan 1</v>
      </c>
      <c r="C701" s="9" t="str">
        <f t="shared" si="339"/>
        <v>BB 137jurusan 2</v>
      </c>
      <c r="D701" s="9" t="str">
        <f t="shared" si="340"/>
        <v>BB 137jurusan 3</v>
      </c>
      <c r="E701" s="9" t="str">
        <f t="shared" si="341"/>
        <v>BB 137jurusan 4</v>
      </c>
      <c r="F701" s="10" t="s">
        <v>437</v>
      </c>
      <c r="G701" s="10" t="s">
        <v>4</v>
      </c>
      <c r="H701" s="10" t="s">
        <v>875</v>
      </c>
      <c r="I701" s="10">
        <v>0.90947</v>
      </c>
      <c r="J701" s="10">
        <v>123.2634</v>
      </c>
      <c r="K701" s="10" t="s">
        <v>7465</v>
      </c>
      <c r="L701" s="10" t="s">
        <v>7465</v>
      </c>
      <c r="M701" s="10" t="s">
        <v>7465</v>
      </c>
      <c r="N701" s="14">
        <f t="shared" si="342"/>
        <v>0</v>
      </c>
      <c r="O701" s="15" t="e">
        <f t="shared" si="343"/>
        <v>#VALUE!</v>
      </c>
      <c r="P701" s="15" t="e">
        <f t="shared" si="344"/>
        <v>#VALUE!</v>
      </c>
      <c r="Q701" s="17" t="e">
        <f>VLOOKUP($A701,'DATA PENGUKURAN GARDU'!$A:$BS,42,0)</f>
        <v>#N/A</v>
      </c>
      <c r="R701" s="18" t="e">
        <f t="shared" si="345"/>
        <v>#N/A</v>
      </c>
      <c r="S701" s="17" t="e">
        <f>VLOOKUP($A701,'DATA PENGUKURAN GARDU'!$A:$BS,44,0)</f>
        <v>#N/A</v>
      </c>
      <c r="T701" s="18" t="e">
        <f t="shared" si="346"/>
        <v>#N/A</v>
      </c>
      <c r="U701" s="17" t="e">
        <f>VLOOKUP($A701,'DATA PENGUKURAN GARDU'!$A:$BS,46,0)</f>
        <v>#N/A</v>
      </c>
      <c r="V701" s="18" t="e">
        <f t="shared" si="347"/>
        <v>#N/A</v>
      </c>
      <c r="W701" s="17" t="e">
        <f>VLOOKUP($A701,'DATA PENGUKURAN GARDU'!$A:$BS,48,0)</f>
        <v>#N/A</v>
      </c>
      <c r="X701" s="17" t="e">
        <f>VLOOKUP($A701,'DATA PENGUKURAN GARDU'!$A:$BS,53,0)</f>
        <v>#N/A</v>
      </c>
      <c r="Y701" s="17" t="e">
        <f>VLOOKUP($A701,'DATA PENGUKURAN GARDU'!$A:$BS,54,0)</f>
        <v>#N/A</v>
      </c>
      <c r="Z701" s="17" t="e">
        <f>VLOOKUP($A701,'DATA PENGUKURAN GARDU'!$A:$BS,55,0)</f>
        <v>#N/A</v>
      </c>
      <c r="AA701" s="20" t="e">
        <f>VLOOKUP($B701,'DATA PENGUKURAN GARDU'!$A:$BS,42,0)</f>
        <v>#N/A</v>
      </c>
      <c r="AB701" s="21" t="e">
        <f t="shared" si="348"/>
        <v>#N/A</v>
      </c>
      <c r="AC701" s="20" t="e">
        <f>VLOOKUP($B701,'DATA PENGUKURAN GARDU'!$A:$BS,44,0)</f>
        <v>#N/A</v>
      </c>
      <c r="AD701" s="21" t="e">
        <f t="shared" si="349"/>
        <v>#N/A</v>
      </c>
      <c r="AE701" s="20" t="e">
        <f>VLOOKUP($B701,'DATA PENGUKURAN GARDU'!$A:$BS,46,0)</f>
        <v>#N/A</v>
      </c>
      <c r="AF701" s="21" t="e">
        <f t="shared" si="350"/>
        <v>#N/A</v>
      </c>
      <c r="AG701" s="20" t="e">
        <f>VLOOKUP($B701,'DATA PENGUKURAN GARDU'!$A:$BS,46,0)</f>
        <v>#N/A</v>
      </c>
      <c r="AH701" s="20" t="e">
        <f>VLOOKUP($B701,'DATA PENGUKURAN GARDU'!$A:$BS,53,0)</f>
        <v>#N/A</v>
      </c>
      <c r="AI701" s="20" t="e">
        <f>VLOOKUP($B701,'DATA PENGUKURAN GARDU'!$A:$BS,54,0)</f>
        <v>#N/A</v>
      </c>
      <c r="AJ701" s="17" t="e">
        <f>VLOOKUP($C701,'DATA PENGUKURAN GARDU'!$A:$BS,42,0)</f>
        <v>#N/A</v>
      </c>
      <c r="AK701" s="23" t="e">
        <f t="shared" si="351"/>
        <v>#N/A</v>
      </c>
      <c r="AL701" s="17" t="e">
        <f>VLOOKUP($C701,'DATA PENGUKURAN GARDU'!$A:$BS,44,0)</f>
        <v>#N/A</v>
      </c>
      <c r="AM701" s="23" t="e">
        <f t="shared" si="352"/>
        <v>#N/A</v>
      </c>
      <c r="AN701" s="17" t="e">
        <f>VLOOKUP($C701,'DATA PENGUKURAN GARDU'!$A:$BS,46,0)</f>
        <v>#N/A</v>
      </c>
      <c r="AO701" s="23" t="e">
        <f t="shared" si="353"/>
        <v>#N/A</v>
      </c>
      <c r="AP701" s="17" t="e">
        <f>VLOOKUP($C701,'DATA PENGUKURAN GARDU'!$A:$BS,46,0)</f>
        <v>#N/A</v>
      </c>
      <c r="AQ701" s="17" t="e">
        <f>VLOOKUP($C701,'DATA PENGUKURAN GARDU'!$A:$BS,53,0)</f>
        <v>#N/A</v>
      </c>
      <c r="AR701" s="17" t="e">
        <f>VLOOKUP($C701,'DATA PENGUKURAN GARDU'!$A:$BS,54,0)</f>
        <v>#N/A</v>
      </c>
      <c r="AS701" s="20" t="e">
        <f>VLOOKUP($D701,'DATA PENGUKURAN GARDU'!$A:$BS,42,0)</f>
        <v>#N/A</v>
      </c>
      <c r="AT701" s="21" t="e">
        <f t="shared" si="354"/>
        <v>#N/A</v>
      </c>
      <c r="AU701" s="20" t="e">
        <f>VLOOKUP($D701,'DATA PENGUKURAN GARDU'!$A:$BS,44,0)</f>
        <v>#N/A</v>
      </c>
      <c r="AV701" s="21" t="e">
        <f t="shared" si="355"/>
        <v>#N/A</v>
      </c>
      <c r="AW701" s="20" t="e">
        <f>VLOOKUP($D701,'DATA PENGUKURAN GARDU'!$A:$BS,46,0)</f>
        <v>#N/A</v>
      </c>
      <c r="AX701" s="21" t="e">
        <f t="shared" si="356"/>
        <v>#N/A</v>
      </c>
      <c r="AY701" s="20" t="e">
        <f>VLOOKUP($D701,'DATA PENGUKURAN GARDU'!$A:$BS,46,0)</f>
        <v>#N/A</v>
      </c>
      <c r="AZ701" s="20" t="e">
        <f>VLOOKUP($D701,'DATA PENGUKURAN GARDU'!$A:$BS,53,0)</f>
        <v>#N/A</v>
      </c>
      <c r="BA701" s="20" t="e">
        <f>VLOOKUP($D701,'DATA PENGUKURAN GARDU'!$A:$BS,54,0)</f>
        <v>#N/A</v>
      </c>
      <c r="BB701" s="17" t="e">
        <f>VLOOKUP($E701,'DATA PENGUKURAN GARDU'!$A:$BS,42,0)</f>
        <v>#N/A</v>
      </c>
      <c r="BC701" s="23" t="e">
        <f t="shared" si="357"/>
        <v>#N/A</v>
      </c>
      <c r="BD701" s="17" t="e">
        <f>VLOOKUP($E701,'DATA PENGUKURAN GARDU'!$A:$BS,44,0)</f>
        <v>#N/A</v>
      </c>
      <c r="BE701" s="23" t="e">
        <f t="shared" si="358"/>
        <v>#N/A</v>
      </c>
      <c r="BF701" s="17" t="e">
        <f>VLOOKUP($E701,'DATA PENGUKURAN GARDU'!$A:$BS,46,0)</f>
        <v>#N/A</v>
      </c>
      <c r="BG701" s="23" t="e">
        <f t="shared" si="359"/>
        <v>#N/A</v>
      </c>
      <c r="BH701" s="17" t="e">
        <f>VLOOKUP($E701,'DATA PENGUKURAN GARDU'!$A:$BS,46,0)</f>
        <v>#N/A</v>
      </c>
      <c r="BI701" s="17" t="e">
        <f>VLOOKUP($E701,'DATA PENGUKURAN GARDU'!$A:$BS,53,0)</f>
        <v>#N/A</v>
      </c>
      <c r="BJ701" s="17" t="e">
        <f>VLOOKUP($E701,'DATA PENGUKURAN GARDU'!$A:$BS,54,0)</f>
        <v>#N/A</v>
      </c>
      <c r="BK701" s="20" t="e">
        <f t="shared" si="360"/>
        <v>#N/A</v>
      </c>
      <c r="BL701" s="20" t="e">
        <f t="shared" si="361"/>
        <v>#N/A</v>
      </c>
      <c r="BM701" s="20" t="e">
        <f t="shared" si="362"/>
        <v>#N/A</v>
      </c>
      <c r="BN701" s="25" t="e">
        <f t="shared" si="363"/>
        <v>#N/A</v>
      </c>
      <c r="BO701" s="26" t="str">
        <f t="shared" si="364"/>
        <v>0</v>
      </c>
      <c r="BP701" s="21" t="e">
        <f t="shared" si="365"/>
        <v>#VALUE!</v>
      </c>
      <c r="BQ701" s="20" t="e">
        <f t="shared" si="366"/>
        <v>#N/A</v>
      </c>
      <c r="BR701" s="20" t="e">
        <v>#N/A</v>
      </c>
      <c r="BS701" s="9" t="e">
        <v>#N/A</v>
      </c>
      <c r="BT701" s="2" t="e">
        <f t="shared" si="367"/>
        <v>#VALUE!</v>
      </c>
      <c r="BU701" s="2" t="e">
        <f t="shared" si="335"/>
        <v>#N/A</v>
      </c>
      <c r="BV701" s="2" t="e">
        <f t="shared" si="336"/>
        <v>#N/A</v>
      </c>
    </row>
    <row r="702" s="2" customFormat="1" ht="22.95" customHeight="1" spans="1:74">
      <c r="A702" s="9" t="str">
        <f t="shared" si="337"/>
        <v>BB 140Induk</v>
      </c>
      <c r="B702" s="9" t="str">
        <f t="shared" si="338"/>
        <v>BB 140jurusan 1</v>
      </c>
      <c r="C702" s="9" t="str">
        <f t="shared" si="339"/>
        <v>BB 140jurusan 2</v>
      </c>
      <c r="D702" s="9" t="str">
        <f t="shared" si="340"/>
        <v>BB 140jurusan 3</v>
      </c>
      <c r="E702" s="9" t="str">
        <f t="shared" si="341"/>
        <v>BB 140jurusan 4</v>
      </c>
      <c r="F702" s="10" t="s">
        <v>437</v>
      </c>
      <c r="G702" s="10" t="s">
        <v>4</v>
      </c>
      <c r="H702" s="10" t="s">
        <v>876</v>
      </c>
      <c r="I702" s="10">
        <v>0.90883</v>
      </c>
      <c r="J702" s="10">
        <v>123.26473</v>
      </c>
      <c r="K702" s="10" t="s">
        <v>7465</v>
      </c>
      <c r="L702" s="10" t="s">
        <v>7465</v>
      </c>
      <c r="M702" s="10" t="s">
        <v>7465</v>
      </c>
      <c r="N702" s="14">
        <f t="shared" si="342"/>
        <v>0</v>
      </c>
      <c r="O702" s="15" t="e">
        <f t="shared" si="343"/>
        <v>#VALUE!</v>
      </c>
      <c r="P702" s="15" t="e">
        <f t="shared" si="344"/>
        <v>#VALUE!</v>
      </c>
      <c r="Q702" s="17" t="e">
        <f>VLOOKUP($A702,'DATA PENGUKURAN GARDU'!$A:$BS,42,0)</f>
        <v>#N/A</v>
      </c>
      <c r="R702" s="18" t="e">
        <f t="shared" si="345"/>
        <v>#N/A</v>
      </c>
      <c r="S702" s="17" t="e">
        <f>VLOOKUP($A702,'DATA PENGUKURAN GARDU'!$A:$BS,44,0)</f>
        <v>#N/A</v>
      </c>
      <c r="T702" s="18" t="e">
        <f t="shared" si="346"/>
        <v>#N/A</v>
      </c>
      <c r="U702" s="17" t="e">
        <f>VLOOKUP($A702,'DATA PENGUKURAN GARDU'!$A:$BS,46,0)</f>
        <v>#N/A</v>
      </c>
      <c r="V702" s="18" t="e">
        <f t="shared" si="347"/>
        <v>#N/A</v>
      </c>
      <c r="W702" s="17" t="e">
        <f>VLOOKUP($A702,'DATA PENGUKURAN GARDU'!$A:$BS,48,0)</f>
        <v>#N/A</v>
      </c>
      <c r="X702" s="17" t="e">
        <f>VLOOKUP($A702,'DATA PENGUKURAN GARDU'!$A:$BS,53,0)</f>
        <v>#N/A</v>
      </c>
      <c r="Y702" s="17" t="e">
        <f>VLOOKUP($A702,'DATA PENGUKURAN GARDU'!$A:$BS,54,0)</f>
        <v>#N/A</v>
      </c>
      <c r="Z702" s="17" t="e">
        <f>VLOOKUP($A702,'DATA PENGUKURAN GARDU'!$A:$BS,55,0)</f>
        <v>#N/A</v>
      </c>
      <c r="AA702" s="20" t="e">
        <f>VLOOKUP($B702,'DATA PENGUKURAN GARDU'!$A:$BS,42,0)</f>
        <v>#N/A</v>
      </c>
      <c r="AB702" s="21" t="e">
        <f t="shared" si="348"/>
        <v>#N/A</v>
      </c>
      <c r="AC702" s="20" t="e">
        <f>VLOOKUP($B702,'DATA PENGUKURAN GARDU'!$A:$BS,44,0)</f>
        <v>#N/A</v>
      </c>
      <c r="AD702" s="21" t="e">
        <f t="shared" si="349"/>
        <v>#N/A</v>
      </c>
      <c r="AE702" s="20" t="e">
        <f>VLOOKUP($B702,'DATA PENGUKURAN GARDU'!$A:$BS,46,0)</f>
        <v>#N/A</v>
      </c>
      <c r="AF702" s="21" t="e">
        <f t="shared" si="350"/>
        <v>#N/A</v>
      </c>
      <c r="AG702" s="20" t="e">
        <f>VLOOKUP($B702,'DATA PENGUKURAN GARDU'!$A:$BS,46,0)</f>
        <v>#N/A</v>
      </c>
      <c r="AH702" s="20" t="e">
        <f>VLOOKUP($B702,'DATA PENGUKURAN GARDU'!$A:$BS,53,0)</f>
        <v>#N/A</v>
      </c>
      <c r="AI702" s="20" t="e">
        <f>VLOOKUP($B702,'DATA PENGUKURAN GARDU'!$A:$BS,54,0)</f>
        <v>#N/A</v>
      </c>
      <c r="AJ702" s="17" t="e">
        <f>VLOOKUP($C702,'DATA PENGUKURAN GARDU'!$A:$BS,42,0)</f>
        <v>#N/A</v>
      </c>
      <c r="AK702" s="23" t="e">
        <f t="shared" si="351"/>
        <v>#N/A</v>
      </c>
      <c r="AL702" s="17" t="e">
        <f>VLOOKUP($C702,'DATA PENGUKURAN GARDU'!$A:$BS,44,0)</f>
        <v>#N/A</v>
      </c>
      <c r="AM702" s="23" t="e">
        <f t="shared" si="352"/>
        <v>#N/A</v>
      </c>
      <c r="AN702" s="17" t="e">
        <f>VLOOKUP($C702,'DATA PENGUKURAN GARDU'!$A:$BS,46,0)</f>
        <v>#N/A</v>
      </c>
      <c r="AO702" s="23" t="e">
        <f t="shared" si="353"/>
        <v>#N/A</v>
      </c>
      <c r="AP702" s="17" t="e">
        <f>VLOOKUP($C702,'DATA PENGUKURAN GARDU'!$A:$BS,46,0)</f>
        <v>#N/A</v>
      </c>
      <c r="AQ702" s="17" t="e">
        <f>VLOOKUP($C702,'DATA PENGUKURAN GARDU'!$A:$BS,53,0)</f>
        <v>#N/A</v>
      </c>
      <c r="AR702" s="17" t="e">
        <f>VLOOKUP($C702,'DATA PENGUKURAN GARDU'!$A:$BS,54,0)</f>
        <v>#N/A</v>
      </c>
      <c r="AS702" s="20" t="e">
        <f>VLOOKUP($D702,'DATA PENGUKURAN GARDU'!$A:$BS,42,0)</f>
        <v>#N/A</v>
      </c>
      <c r="AT702" s="21" t="e">
        <f t="shared" si="354"/>
        <v>#N/A</v>
      </c>
      <c r="AU702" s="20" t="e">
        <f>VLOOKUP($D702,'DATA PENGUKURAN GARDU'!$A:$BS,44,0)</f>
        <v>#N/A</v>
      </c>
      <c r="AV702" s="21" t="e">
        <f t="shared" si="355"/>
        <v>#N/A</v>
      </c>
      <c r="AW702" s="20" t="e">
        <f>VLOOKUP($D702,'DATA PENGUKURAN GARDU'!$A:$BS,46,0)</f>
        <v>#N/A</v>
      </c>
      <c r="AX702" s="21" t="e">
        <f t="shared" si="356"/>
        <v>#N/A</v>
      </c>
      <c r="AY702" s="20" t="e">
        <f>VLOOKUP($D702,'DATA PENGUKURAN GARDU'!$A:$BS,46,0)</f>
        <v>#N/A</v>
      </c>
      <c r="AZ702" s="20" t="e">
        <f>VLOOKUP($D702,'DATA PENGUKURAN GARDU'!$A:$BS,53,0)</f>
        <v>#N/A</v>
      </c>
      <c r="BA702" s="20" t="e">
        <f>VLOOKUP($D702,'DATA PENGUKURAN GARDU'!$A:$BS,54,0)</f>
        <v>#N/A</v>
      </c>
      <c r="BB702" s="17" t="e">
        <f>VLOOKUP($E702,'DATA PENGUKURAN GARDU'!$A:$BS,42,0)</f>
        <v>#N/A</v>
      </c>
      <c r="BC702" s="23" t="e">
        <f t="shared" si="357"/>
        <v>#N/A</v>
      </c>
      <c r="BD702" s="17" t="e">
        <f>VLOOKUP($E702,'DATA PENGUKURAN GARDU'!$A:$BS,44,0)</f>
        <v>#N/A</v>
      </c>
      <c r="BE702" s="23" t="e">
        <f t="shared" si="358"/>
        <v>#N/A</v>
      </c>
      <c r="BF702" s="17" t="e">
        <f>VLOOKUP($E702,'DATA PENGUKURAN GARDU'!$A:$BS,46,0)</f>
        <v>#N/A</v>
      </c>
      <c r="BG702" s="23" t="e">
        <f t="shared" si="359"/>
        <v>#N/A</v>
      </c>
      <c r="BH702" s="17" t="e">
        <f>VLOOKUP($E702,'DATA PENGUKURAN GARDU'!$A:$BS,46,0)</f>
        <v>#N/A</v>
      </c>
      <c r="BI702" s="17" t="e">
        <f>VLOOKUP($E702,'DATA PENGUKURAN GARDU'!$A:$BS,53,0)</f>
        <v>#N/A</v>
      </c>
      <c r="BJ702" s="17" t="e">
        <f>VLOOKUP($E702,'DATA PENGUKURAN GARDU'!$A:$BS,54,0)</f>
        <v>#N/A</v>
      </c>
      <c r="BK702" s="20" t="e">
        <f t="shared" si="360"/>
        <v>#N/A</v>
      </c>
      <c r="BL702" s="20" t="e">
        <f t="shared" si="361"/>
        <v>#N/A</v>
      </c>
      <c r="BM702" s="20" t="e">
        <f t="shared" si="362"/>
        <v>#N/A</v>
      </c>
      <c r="BN702" s="25" t="e">
        <f t="shared" si="363"/>
        <v>#N/A</v>
      </c>
      <c r="BO702" s="26" t="str">
        <f t="shared" si="364"/>
        <v>0</v>
      </c>
      <c r="BP702" s="21" t="e">
        <f t="shared" si="365"/>
        <v>#VALUE!</v>
      </c>
      <c r="BQ702" s="20" t="e">
        <f t="shared" si="366"/>
        <v>#N/A</v>
      </c>
      <c r="BR702" s="20" t="e">
        <v>#N/A</v>
      </c>
      <c r="BS702" s="9" t="e">
        <v>#N/A</v>
      </c>
      <c r="BT702" s="2" t="e">
        <f t="shared" si="367"/>
        <v>#VALUE!</v>
      </c>
      <c r="BU702" s="2" t="e">
        <f t="shared" si="335"/>
        <v>#N/A</v>
      </c>
      <c r="BV702" s="2" t="e">
        <f t="shared" si="336"/>
        <v>#N/A</v>
      </c>
    </row>
    <row r="703" s="2" customFormat="1" ht="22.95" customHeight="1" spans="1:74">
      <c r="A703" s="9" t="str">
        <f t="shared" si="337"/>
        <v>BB 165Induk</v>
      </c>
      <c r="B703" s="9" t="str">
        <f t="shared" si="338"/>
        <v>BB 165jurusan 1</v>
      </c>
      <c r="C703" s="9" t="str">
        <f t="shared" si="339"/>
        <v>BB 165jurusan 2</v>
      </c>
      <c r="D703" s="9" t="str">
        <f t="shared" si="340"/>
        <v>BB 165jurusan 3</v>
      </c>
      <c r="E703" s="9" t="str">
        <f t="shared" si="341"/>
        <v>BB 165jurusan 4</v>
      </c>
      <c r="F703" s="10" t="s">
        <v>877</v>
      </c>
      <c r="G703" s="10" t="s">
        <v>4</v>
      </c>
      <c r="H703" s="10" t="s">
        <v>878</v>
      </c>
      <c r="I703" s="10">
        <v>0.94705</v>
      </c>
      <c r="J703" s="10">
        <v>123.17192</v>
      </c>
      <c r="K703" s="10" t="s">
        <v>7465</v>
      </c>
      <c r="L703" s="10" t="s">
        <v>7465</v>
      </c>
      <c r="M703" s="10" t="s">
        <v>7465</v>
      </c>
      <c r="N703" s="14">
        <f t="shared" si="342"/>
        <v>0</v>
      </c>
      <c r="O703" s="15" t="e">
        <f t="shared" si="343"/>
        <v>#VALUE!</v>
      </c>
      <c r="P703" s="15" t="e">
        <f t="shared" si="344"/>
        <v>#VALUE!</v>
      </c>
      <c r="Q703" s="17" t="e">
        <f>VLOOKUP($A703,'DATA PENGUKURAN GARDU'!$A:$BS,42,0)</f>
        <v>#N/A</v>
      </c>
      <c r="R703" s="18" t="e">
        <f t="shared" si="345"/>
        <v>#N/A</v>
      </c>
      <c r="S703" s="17" t="e">
        <f>VLOOKUP($A703,'DATA PENGUKURAN GARDU'!$A:$BS,44,0)</f>
        <v>#N/A</v>
      </c>
      <c r="T703" s="18" t="e">
        <f t="shared" si="346"/>
        <v>#N/A</v>
      </c>
      <c r="U703" s="17" t="e">
        <f>VLOOKUP($A703,'DATA PENGUKURAN GARDU'!$A:$BS,46,0)</f>
        <v>#N/A</v>
      </c>
      <c r="V703" s="18" t="e">
        <f t="shared" si="347"/>
        <v>#N/A</v>
      </c>
      <c r="W703" s="17" t="e">
        <f>VLOOKUP($A703,'DATA PENGUKURAN GARDU'!$A:$BS,48,0)</f>
        <v>#N/A</v>
      </c>
      <c r="X703" s="17" t="e">
        <f>VLOOKUP($A703,'DATA PENGUKURAN GARDU'!$A:$BS,53,0)</f>
        <v>#N/A</v>
      </c>
      <c r="Y703" s="17" t="e">
        <f>VLOOKUP($A703,'DATA PENGUKURAN GARDU'!$A:$BS,54,0)</f>
        <v>#N/A</v>
      </c>
      <c r="Z703" s="17" t="e">
        <f>VLOOKUP($A703,'DATA PENGUKURAN GARDU'!$A:$BS,55,0)</f>
        <v>#N/A</v>
      </c>
      <c r="AA703" s="20" t="e">
        <f>VLOOKUP($B703,'DATA PENGUKURAN GARDU'!$A:$BS,42,0)</f>
        <v>#N/A</v>
      </c>
      <c r="AB703" s="21" t="e">
        <f t="shared" si="348"/>
        <v>#N/A</v>
      </c>
      <c r="AC703" s="20" t="e">
        <f>VLOOKUP($B703,'DATA PENGUKURAN GARDU'!$A:$BS,44,0)</f>
        <v>#N/A</v>
      </c>
      <c r="AD703" s="21" t="e">
        <f t="shared" si="349"/>
        <v>#N/A</v>
      </c>
      <c r="AE703" s="20" t="e">
        <f>VLOOKUP($B703,'DATA PENGUKURAN GARDU'!$A:$BS,46,0)</f>
        <v>#N/A</v>
      </c>
      <c r="AF703" s="21" t="e">
        <f t="shared" si="350"/>
        <v>#N/A</v>
      </c>
      <c r="AG703" s="20" t="e">
        <f>VLOOKUP($B703,'DATA PENGUKURAN GARDU'!$A:$BS,46,0)</f>
        <v>#N/A</v>
      </c>
      <c r="AH703" s="20" t="e">
        <f>VLOOKUP($B703,'DATA PENGUKURAN GARDU'!$A:$BS,53,0)</f>
        <v>#N/A</v>
      </c>
      <c r="AI703" s="20" t="e">
        <f>VLOOKUP($B703,'DATA PENGUKURAN GARDU'!$A:$BS,54,0)</f>
        <v>#N/A</v>
      </c>
      <c r="AJ703" s="17" t="e">
        <f>VLOOKUP($C703,'DATA PENGUKURAN GARDU'!$A:$BS,42,0)</f>
        <v>#N/A</v>
      </c>
      <c r="AK703" s="23" t="e">
        <f t="shared" si="351"/>
        <v>#N/A</v>
      </c>
      <c r="AL703" s="17" t="e">
        <f>VLOOKUP($C703,'DATA PENGUKURAN GARDU'!$A:$BS,44,0)</f>
        <v>#N/A</v>
      </c>
      <c r="AM703" s="23" t="e">
        <f t="shared" si="352"/>
        <v>#N/A</v>
      </c>
      <c r="AN703" s="17" t="e">
        <f>VLOOKUP($C703,'DATA PENGUKURAN GARDU'!$A:$BS,46,0)</f>
        <v>#N/A</v>
      </c>
      <c r="AO703" s="23" t="e">
        <f t="shared" si="353"/>
        <v>#N/A</v>
      </c>
      <c r="AP703" s="17" t="e">
        <f>VLOOKUP($C703,'DATA PENGUKURAN GARDU'!$A:$BS,46,0)</f>
        <v>#N/A</v>
      </c>
      <c r="AQ703" s="17" t="e">
        <f>VLOOKUP($C703,'DATA PENGUKURAN GARDU'!$A:$BS,53,0)</f>
        <v>#N/A</v>
      </c>
      <c r="AR703" s="17" t="e">
        <f>VLOOKUP($C703,'DATA PENGUKURAN GARDU'!$A:$BS,54,0)</f>
        <v>#N/A</v>
      </c>
      <c r="AS703" s="20" t="e">
        <f>VLOOKUP($D703,'DATA PENGUKURAN GARDU'!$A:$BS,42,0)</f>
        <v>#N/A</v>
      </c>
      <c r="AT703" s="21" t="e">
        <f t="shared" si="354"/>
        <v>#N/A</v>
      </c>
      <c r="AU703" s="20" t="e">
        <f>VLOOKUP($D703,'DATA PENGUKURAN GARDU'!$A:$BS,44,0)</f>
        <v>#N/A</v>
      </c>
      <c r="AV703" s="21" t="e">
        <f t="shared" si="355"/>
        <v>#N/A</v>
      </c>
      <c r="AW703" s="20" t="e">
        <f>VLOOKUP($D703,'DATA PENGUKURAN GARDU'!$A:$BS,46,0)</f>
        <v>#N/A</v>
      </c>
      <c r="AX703" s="21" t="e">
        <f t="shared" si="356"/>
        <v>#N/A</v>
      </c>
      <c r="AY703" s="20" t="e">
        <f>VLOOKUP($D703,'DATA PENGUKURAN GARDU'!$A:$BS,46,0)</f>
        <v>#N/A</v>
      </c>
      <c r="AZ703" s="20" t="e">
        <f>VLOOKUP($D703,'DATA PENGUKURAN GARDU'!$A:$BS,53,0)</f>
        <v>#N/A</v>
      </c>
      <c r="BA703" s="20" t="e">
        <f>VLOOKUP($D703,'DATA PENGUKURAN GARDU'!$A:$BS,54,0)</f>
        <v>#N/A</v>
      </c>
      <c r="BB703" s="17" t="e">
        <f>VLOOKUP($E703,'DATA PENGUKURAN GARDU'!$A:$BS,42,0)</f>
        <v>#N/A</v>
      </c>
      <c r="BC703" s="23" t="e">
        <f t="shared" si="357"/>
        <v>#N/A</v>
      </c>
      <c r="BD703" s="17" t="e">
        <f>VLOOKUP($E703,'DATA PENGUKURAN GARDU'!$A:$BS,44,0)</f>
        <v>#N/A</v>
      </c>
      <c r="BE703" s="23" t="e">
        <f t="shared" si="358"/>
        <v>#N/A</v>
      </c>
      <c r="BF703" s="17" t="e">
        <f>VLOOKUP($E703,'DATA PENGUKURAN GARDU'!$A:$BS,46,0)</f>
        <v>#N/A</v>
      </c>
      <c r="BG703" s="23" t="e">
        <f t="shared" si="359"/>
        <v>#N/A</v>
      </c>
      <c r="BH703" s="17" t="e">
        <f>VLOOKUP($E703,'DATA PENGUKURAN GARDU'!$A:$BS,46,0)</f>
        <v>#N/A</v>
      </c>
      <c r="BI703" s="17" t="e">
        <f>VLOOKUP($E703,'DATA PENGUKURAN GARDU'!$A:$BS,53,0)</f>
        <v>#N/A</v>
      </c>
      <c r="BJ703" s="17" t="e">
        <f>VLOOKUP($E703,'DATA PENGUKURAN GARDU'!$A:$BS,54,0)</f>
        <v>#N/A</v>
      </c>
      <c r="BK703" s="20" t="e">
        <f t="shared" si="360"/>
        <v>#N/A</v>
      </c>
      <c r="BL703" s="20" t="e">
        <f t="shared" si="361"/>
        <v>#N/A</v>
      </c>
      <c r="BM703" s="20" t="e">
        <f t="shared" si="362"/>
        <v>#N/A</v>
      </c>
      <c r="BN703" s="25" t="e">
        <f t="shared" si="363"/>
        <v>#N/A</v>
      </c>
      <c r="BO703" s="26" t="str">
        <f t="shared" si="364"/>
        <v>0</v>
      </c>
      <c r="BP703" s="21" t="e">
        <f t="shared" si="365"/>
        <v>#VALUE!</v>
      </c>
      <c r="BQ703" s="20" t="e">
        <f t="shared" si="366"/>
        <v>#N/A</v>
      </c>
      <c r="BR703" s="20" t="e">
        <v>#N/A</v>
      </c>
      <c r="BS703" s="9" t="e">
        <v>#N/A</v>
      </c>
      <c r="BT703" s="2" t="e">
        <f t="shared" si="367"/>
        <v>#VALUE!</v>
      </c>
      <c r="BU703" s="2" t="e">
        <f t="shared" si="335"/>
        <v>#N/A</v>
      </c>
      <c r="BV703" s="2" t="e">
        <f t="shared" si="336"/>
        <v>#N/A</v>
      </c>
    </row>
    <row r="704" s="2" customFormat="1" ht="22.95" customHeight="1" spans="1:74">
      <c r="A704" s="9" t="str">
        <f t="shared" si="337"/>
        <v>BB 169Induk</v>
      </c>
      <c r="B704" s="9" t="str">
        <f t="shared" si="338"/>
        <v>BB 169jurusan 1</v>
      </c>
      <c r="C704" s="9" t="str">
        <f t="shared" si="339"/>
        <v>BB 169jurusan 2</v>
      </c>
      <c r="D704" s="9" t="str">
        <f t="shared" si="340"/>
        <v>BB 169jurusan 3</v>
      </c>
      <c r="E704" s="9" t="str">
        <f t="shared" si="341"/>
        <v>BB 169jurusan 4</v>
      </c>
      <c r="F704" s="10" t="s">
        <v>444</v>
      </c>
      <c r="G704" s="10" t="s">
        <v>4</v>
      </c>
      <c r="H704" s="10" t="s">
        <v>879</v>
      </c>
      <c r="I704" s="10">
        <v>0.90228</v>
      </c>
      <c r="J704" s="10">
        <v>123.17972</v>
      </c>
      <c r="K704" s="10" t="s">
        <v>7465</v>
      </c>
      <c r="L704" s="10" t="s">
        <v>7465</v>
      </c>
      <c r="M704" s="10" t="s">
        <v>7465</v>
      </c>
      <c r="N704" s="14">
        <f t="shared" si="342"/>
        <v>0</v>
      </c>
      <c r="O704" s="15" t="e">
        <f t="shared" si="343"/>
        <v>#VALUE!</v>
      </c>
      <c r="P704" s="15" t="e">
        <f t="shared" si="344"/>
        <v>#VALUE!</v>
      </c>
      <c r="Q704" s="17" t="e">
        <f>VLOOKUP($A704,'DATA PENGUKURAN GARDU'!$A:$BS,42,0)</f>
        <v>#N/A</v>
      </c>
      <c r="R704" s="18" t="e">
        <f t="shared" si="345"/>
        <v>#N/A</v>
      </c>
      <c r="S704" s="17" t="e">
        <f>VLOOKUP($A704,'DATA PENGUKURAN GARDU'!$A:$BS,44,0)</f>
        <v>#N/A</v>
      </c>
      <c r="T704" s="18" t="e">
        <f t="shared" si="346"/>
        <v>#N/A</v>
      </c>
      <c r="U704" s="17" t="e">
        <f>VLOOKUP($A704,'DATA PENGUKURAN GARDU'!$A:$BS,46,0)</f>
        <v>#N/A</v>
      </c>
      <c r="V704" s="18" t="e">
        <f t="shared" si="347"/>
        <v>#N/A</v>
      </c>
      <c r="W704" s="17" t="e">
        <f>VLOOKUP($A704,'DATA PENGUKURAN GARDU'!$A:$BS,48,0)</f>
        <v>#N/A</v>
      </c>
      <c r="X704" s="17" t="e">
        <f>VLOOKUP($A704,'DATA PENGUKURAN GARDU'!$A:$BS,53,0)</f>
        <v>#N/A</v>
      </c>
      <c r="Y704" s="17" t="e">
        <f>VLOOKUP($A704,'DATA PENGUKURAN GARDU'!$A:$BS,54,0)</f>
        <v>#N/A</v>
      </c>
      <c r="Z704" s="17" t="e">
        <f>VLOOKUP($A704,'DATA PENGUKURAN GARDU'!$A:$BS,55,0)</f>
        <v>#N/A</v>
      </c>
      <c r="AA704" s="20" t="e">
        <f>VLOOKUP($B704,'DATA PENGUKURAN GARDU'!$A:$BS,42,0)</f>
        <v>#N/A</v>
      </c>
      <c r="AB704" s="21" t="e">
        <f t="shared" si="348"/>
        <v>#N/A</v>
      </c>
      <c r="AC704" s="20" t="e">
        <f>VLOOKUP($B704,'DATA PENGUKURAN GARDU'!$A:$BS,44,0)</f>
        <v>#N/A</v>
      </c>
      <c r="AD704" s="21" t="e">
        <f t="shared" si="349"/>
        <v>#N/A</v>
      </c>
      <c r="AE704" s="20" t="e">
        <f>VLOOKUP($B704,'DATA PENGUKURAN GARDU'!$A:$BS,46,0)</f>
        <v>#N/A</v>
      </c>
      <c r="AF704" s="21" t="e">
        <f t="shared" si="350"/>
        <v>#N/A</v>
      </c>
      <c r="AG704" s="20" t="e">
        <f>VLOOKUP($B704,'DATA PENGUKURAN GARDU'!$A:$BS,46,0)</f>
        <v>#N/A</v>
      </c>
      <c r="AH704" s="20" t="e">
        <f>VLOOKUP($B704,'DATA PENGUKURAN GARDU'!$A:$BS,53,0)</f>
        <v>#N/A</v>
      </c>
      <c r="AI704" s="20" t="e">
        <f>VLOOKUP($B704,'DATA PENGUKURAN GARDU'!$A:$BS,54,0)</f>
        <v>#N/A</v>
      </c>
      <c r="AJ704" s="17" t="e">
        <f>VLOOKUP($C704,'DATA PENGUKURAN GARDU'!$A:$BS,42,0)</f>
        <v>#N/A</v>
      </c>
      <c r="AK704" s="23" t="e">
        <f t="shared" si="351"/>
        <v>#N/A</v>
      </c>
      <c r="AL704" s="17" t="e">
        <f>VLOOKUP($C704,'DATA PENGUKURAN GARDU'!$A:$BS,44,0)</f>
        <v>#N/A</v>
      </c>
      <c r="AM704" s="23" t="e">
        <f t="shared" si="352"/>
        <v>#N/A</v>
      </c>
      <c r="AN704" s="17" t="e">
        <f>VLOOKUP($C704,'DATA PENGUKURAN GARDU'!$A:$BS,46,0)</f>
        <v>#N/A</v>
      </c>
      <c r="AO704" s="23" t="e">
        <f t="shared" si="353"/>
        <v>#N/A</v>
      </c>
      <c r="AP704" s="17" t="e">
        <f>VLOOKUP($C704,'DATA PENGUKURAN GARDU'!$A:$BS,46,0)</f>
        <v>#N/A</v>
      </c>
      <c r="AQ704" s="17" t="e">
        <f>VLOOKUP($C704,'DATA PENGUKURAN GARDU'!$A:$BS,53,0)</f>
        <v>#N/A</v>
      </c>
      <c r="AR704" s="17" t="e">
        <f>VLOOKUP($C704,'DATA PENGUKURAN GARDU'!$A:$BS,54,0)</f>
        <v>#N/A</v>
      </c>
      <c r="AS704" s="20" t="e">
        <f>VLOOKUP($D704,'DATA PENGUKURAN GARDU'!$A:$BS,42,0)</f>
        <v>#N/A</v>
      </c>
      <c r="AT704" s="21" t="e">
        <f t="shared" si="354"/>
        <v>#N/A</v>
      </c>
      <c r="AU704" s="20" t="e">
        <f>VLOOKUP($D704,'DATA PENGUKURAN GARDU'!$A:$BS,44,0)</f>
        <v>#N/A</v>
      </c>
      <c r="AV704" s="21" t="e">
        <f t="shared" si="355"/>
        <v>#N/A</v>
      </c>
      <c r="AW704" s="20" t="e">
        <f>VLOOKUP($D704,'DATA PENGUKURAN GARDU'!$A:$BS,46,0)</f>
        <v>#N/A</v>
      </c>
      <c r="AX704" s="21" t="e">
        <f t="shared" si="356"/>
        <v>#N/A</v>
      </c>
      <c r="AY704" s="20" t="e">
        <f>VLOOKUP($D704,'DATA PENGUKURAN GARDU'!$A:$BS,46,0)</f>
        <v>#N/A</v>
      </c>
      <c r="AZ704" s="20" t="e">
        <f>VLOOKUP($D704,'DATA PENGUKURAN GARDU'!$A:$BS,53,0)</f>
        <v>#N/A</v>
      </c>
      <c r="BA704" s="20" t="e">
        <f>VLOOKUP($D704,'DATA PENGUKURAN GARDU'!$A:$BS,54,0)</f>
        <v>#N/A</v>
      </c>
      <c r="BB704" s="17" t="e">
        <f>VLOOKUP($E704,'DATA PENGUKURAN GARDU'!$A:$BS,42,0)</f>
        <v>#N/A</v>
      </c>
      <c r="BC704" s="23" t="e">
        <f t="shared" si="357"/>
        <v>#N/A</v>
      </c>
      <c r="BD704" s="17" t="e">
        <f>VLOOKUP($E704,'DATA PENGUKURAN GARDU'!$A:$BS,44,0)</f>
        <v>#N/A</v>
      </c>
      <c r="BE704" s="23" t="e">
        <f t="shared" si="358"/>
        <v>#N/A</v>
      </c>
      <c r="BF704" s="17" t="e">
        <f>VLOOKUP($E704,'DATA PENGUKURAN GARDU'!$A:$BS,46,0)</f>
        <v>#N/A</v>
      </c>
      <c r="BG704" s="23" t="e">
        <f t="shared" si="359"/>
        <v>#N/A</v>
      </c>
      <c r="BH704" s="17" t="e">
        <f>VLOOKUP($E704,'DATA PENGUKURAN GARDU'!$A:$BS,46,0)</f>
        <v>#N/A</v>
      </c>
      <c r="BI704" s="17" t="e">
        <f>VLOOKUP($E704,'DATA PENGUKURAN GARDU'!$A:$BS,53,0)</f>
        <v>#N/A</v>
      </c>
      <c r="BJ704" s="17" t="e">
        <f>VLOOKUP($E704,'DATA PENGUKURAN GARDU'!$A:$BS,54,0)</f>
        <v>#N/A</v>
      </c>
      <c r="BK704" s="20" t="e">
        <f t="shared" si="360"/>
        <v>#N/A</v>
      </c>
      <c r="BL704" s="20" t="e">
        <f t="shared" si="361"/>
        <v>#N/A</v>
      </c>
      <c r="BM704" s="20" t="e">
        <f t="shared" si="362"/>
        <v>#N/A</v>
      </c>
      <c r="BN704" s="25" t="e">
        <f t="shared" si="363"/>
        <v>#N/A</v>
      </c>
      <c r="BO704" s="26" t="str">
        <f t="shared" si="364"/>
        <v>0</v>
      </c>
      <c r="BP704" s="21" t="e">
        <f t="shared" si="365"/>
        <v>#VALUE!</v>
      </c>
      <c r="BQ704" s="20" t="e">
        <f t="shared" si="366"/>
        <v>#N/A</v>
      </c>
      <c r="BR704" s="20" t="e">
        <v>#N/A</v>
      </c>
      <c r="BS704" s="9" t="e">
        <v>#N/A</v>
      </c>
      <c r="BT704" s="2" t="e">
        <f t="shared" si="367"/>
        <v>#VALUE!</v>
      </c>
      <c r="BU704" s="2" t="e">
        <f t="shared" si="335"/>
        <v>#N/A</v>
      </c>
      <c r="BV704" s="2" t="e">
        <f t="shared" si="336"/>
        <v>#N/A</v>
      </c>
    </row>
    <row r="705" s="2" customFormat="1" ht="22.95" customHeight="1" spans="1:74">
      <c r="A705" s="9" t="str">
        <f t="shared" si="337"/>
        <v>BB 171Induk</v>
      </c>
      <c r="B705" s="9" t="str">
        <f t="shared" si="338"/>
        <v>BB 171jurusan 1</v>
      </c>
      <c r="C705" s="9" t="str">
        <f t="shared" si="339"/>
        <v>BB 171jurusan 2</v>
      </c>
      <c r="D705" s="9" t="str">
        <f t="shared" si="340"/>
        <v>BB 171jurusan 3</v>
      </c>
      <c r="E705" s="9" t="str">
        <f t="shared" si="341"/>
        <v>BB 171jurusan 4</v>
      </c>
      <c r="F705" s="10" t="s">
        <v>880</v>
      </c>
      <c r="G705" s="10" t="s">
        <v>4</v>
      </c>
      <c r="H705" s="10" t="s">
        <v>881</v>
      </c>
      <c r="I705" s="10">
        <v>0.90093</v>
      </c>
      <c r="J705" s="10">
        <v>123.16432</v>
      </c>
      <c r="K705" s="10" t="s">
        <v>7465</v>
      </c>
      <c r="L705" s="10" t="s">
        <v>7465</v>
      </c>
      <c r="M705" s="10" t="s">
        <v>7465</v>
      </c>
      <c r="N705" s="14">
        <f t="shared" si="342"/>
        <v>0</v>
      </c>
      <c r="O705" s="15" t="e">
        <f t="shared" si="343"/>
        <v>#VALUE!</v>
      </c>
      <c r="P705" s="15" t="e">
        <f t="shared" si="344"/>
        <v>#VALUE!</v>
      </c>
      <c r="Q705" s="17" t="e">
        <f>VLOOKUP($A705,'DATA PENGUKURAN GARDU'!$A:$BS,42,0)</f>
        <v>#N/A</v>
      </c>
      <c r="R705" s="18" t="e">
        <f t="shared" si="345"/>
        <v>#N/A</v>
      </c>
      <c r="S705" s="17" t="e">
        <f>VLOOKUP($A705,'DATA PENGUKURAN GARDU'!$A:$BS,44,0)</f>
        <v>#N/A</v>
      </c>
      <c r="T705" s="18" t="e">
        <f t="shared" si="346"/>
        <v>#N/A</v>
      </c>
      <c r="U705" s="17" t="e">
        <f>VLOOKUP($A705,'DATA PENGUKURAN GARDU'!$A:$BS,46,0)</f>
        <v>#N/A</v>
      </c>
      <c r="V705" s="18" t="e">
        <f t="shared" si="347"/>
        <v>#N/A</v>
      </c>
      <c r="W705" s="17" t="e">
        <f>VLOOKUP($A705,'DATA PENGUKURAN GARDU'!$A:$BS,48,0)</f>
        <v>#N/A</v>
      </c>
      <c r="X705" s="17" t="e">
        <f>VLOOKUP($A705,'DATA PENGUKURAN GARDU'!$A:$BS,53,0)</f>
        <v>#N/A</v>
      </c>
      <c r="Y705" s="17" t="e">
        <f>VLOOKUP($A705,'DATA PENGUKURAN GARDU'!$A:$BS,54,0)</f>
        <v>#N/A</v>
      </c>
      <c r="Z705" s="17" t="e">
        <f>VLOOKUP($A705,'DATA PENGUKURAN GARDU'!$A:$BS,55,0)</f>
        <v>#N/A</v>
      </c>
      <c r="AA705" s="20" t="e">
        <f>VLOOKUP($B705,'DATA PENGUKURAN GARDU'!$A:$BS,42,0)</f>
        <v>#N/A</v>
      </c>
      <c r="AB705" s="21" t="e">
        <f t="shared" si="348"/>
        <v>#N/A</v>
      </c>
      <c r="AC705" s="20" t="e">
        <f>VLOOKUP($B705,'DATA PENGUKURAN GARDU'!$A:$BS,44,0)</f>
        <v>#N/A</v>
      </c>
      <c r="AD705" s="21" t="e">
        <f t="shared" si="349"/>
        <v>#N/A</v>
      </c>
      <c r="AE705" s="20" t="e">
        <f>VLOOKUP($B705,'DATA PENGUKURAN GARDU'!$A:$BS,46,0)</f>
        <v>#N/A</v>
      </c>
      <c r="AF705" s="21" t="e">
        <f t="shared" si="350"/>
        <v>#N/A</v>
      </c>
      <c r="AG705" s="20" t="e">
        <f>VLOOKUP($B705,'DATA PENGUKURAN GARDU'!$A:$BS,46,0)</f>
        <v>#N/A</v>
      </c>
      <c r="AH705" s="20" t="e">
        <f>VLOOKUP($B705,'DATA PENGUKURAN GARDU'!$A:$BS,53,0)</f>
        <v>#N/A</v>
      </c>
      <c r="AI705" s="20" t="e">
        <f>VLOOKUP($B705,'DATA PENGUKURAN GARDU'!$A:$BS,54,0)</f>
        <v>#N/A</v>
      </c>
      <c r="AJ705" s="17" t="e">
        <f>VLOOKUP($C705,'DATA PENGUKURAN GARDU'!$A:$BS,42,0)</f>
        <v>#N/A</v>
      </c>
      <c r="AK705" s="23" t="e">
        <f t="shared" si="351"/>
        <v>#N/A</v>
      </c>
      <c r="AL705" s="17" t="e">
        <f>VLOOKUP($C705,'DATA PENGUKURAN GARDU'!$A:$BS,44,0)</f>
        <v>#N/A</v>
      </c>
      <c r="AM705" s="23" t="e">
        <f t="shared" si="352"/>
        <v>#N/A</v>
      </c>
      <c r="AN705" s="17" t="e">
        <f>VLOOKUP($C705,'DATA PENGUKURAN GARDU'!$A:$BS,46,0)</f>
        <v>#N/A</v>
      </c>
      <c r="AO705" s="23" t="e">
        <f t="shared" si="353"/>
        <v>#N/A</v>
      </c>
      <c r="AP705" s="17" t="e">
        <f>VLOOKUP($C705,'DATA PENGUKURAN GARDU'!$A:$BS,46,0)</f>
        <v>#N/A</v>
      </c>
      <c r="AQ705" s="17" t="e">
        <f>VLOOKUP($C705,'DATA PENGUKURAN GARDU'!$A:$BS,53,0)</f>
        <v>#N/A</v>
      </c>
      <c r="AR705" s="17" t="e">
        <f>VLOOKUP($C705,'DATA PENGUKURAN GARDU'!$A:$BS,54,0)</f>
        <v>#N/A</v>
      </c>
      <c r="AS705" s="20" t="e">
        <f>VLOOKUP($D705,'DATA PENGUKURAN GARDU'!$A:$BS,42,0)</f>
        <v>#N/A</v>
      </c>
      <c r="AT705" s="21" t="e">
        <f t="shared" si="354"/>
        <v>#N/A</v>
      </c>
      <c r="AU705" s="20" t="e">
        <f>VLOOKUP($D705,'DATA PENGUKURAN GARDU'!$A:$BS,44,0)</f>
        <v>#N/A</v>
      </c>
      <c r="AV705" s="21" t="e">
        <f t="shared" si="355"/>
        <v>#N/A</v>
      </c>
      <c r="AW705" s="20" t="e">
        <f>VLOOKUP($D705,'DATA PENGUKURAN GARDU'!$A:$BS,46,0)</f>
        <v>#N/A</v>
      </c>
      <c r="AX705" s="21" t="e">
        <f t="shared" si="356"/>
        <v>#N/A</v>
      </c>
      <c r="AY705" s="20" t="e">
        <f>VLOOKUP($D705,'DATA PENGUKURAN GARDU'!$A:$BS,46,0)</f>
        <v>#N/A</v>
      </c>
      <c r="AZ705" s="20" t="e">
        <f>VLOOKUP($D705,'DATA PENGUKURAN GARDU'!$A:$BS,53,0)</f>
        <v>#N/A</v>
      </c>
      <c r="BA705" s="20" t="e">
        <f>VLOOKUP($D705,'DATA PENGUKURAN GARDU'!$A:$BS,54,0)</f>
        <v>#N/A</v>
      </c>
      <c r="BB705" s="17" t="e">
        <f>VLOOKUP($E705,'DATA PENGUKURAN GARDU'!$A:$BS,42,0)</f>
        <v>#N/A</v>
      </c>
      <c r="BC705" s="23" t="e">
        <f t="shared" si="357"/>
        <v>#N/A</v>
      </c>
      <c r="BD705" s="17" t="e">
        <f>VLOOKUP($E705,'DATA PENGUKURAN GARDU'!$A:$BS,44,0)</f>
        <v>#N/A</v>
      </c>
      <c r="BE705" s="23" t="e">
        <f t="shared" si="358"/>
        <v>#N/A</v>
      </c>
      <c r="BF705" s="17" t="e">
        <f>VLOOKUP($E705,'DATA PENGUKURAN GARDU'!$A:$BS,46,0)</f>
        <v>#N/A</v>
      </c>
      <c r="BG705" s="23" t="e">
        <f t="shared" si="359"/>
        <v>#N/A</v>
      </c>
      <c r="BH705" s="17" t="e">
        <f>VLOOKUP($E705,'DATA PENGUKURAN GARDU'!$A:$BS,46,0)</f>
        <v>#N/A</v>
      </c>
      <c r="BI705" s="17" t="e">
        <f>VLOOKUP($E705,'DATA PENGUKURAN GARDU'!$A:$BS,53,0)</f>
        <v>#N/A</v>
      </c>
      <c r="BJ705" s="17" t="e">
        <f>VLOOKUP($E705,'DATA PENGUKURAN GARDU'!$A:$BS,54,0)</f>
        <v>#N/A</v>
      </c>
      <c r="BK705" s="20" t="e">
        <f t="shared" si="360"/>
        <v>#N/A</v>
      </c>
      <c r="BL705" s="20" t="e">
        <f t="shared" si="361"/>
        <v>#N/A</v>
      </c>
      <c r="BM705" s="20" t="e">
        <f t="shared" si="362"/>
        <v>#N/A</v>
      </c>
      <c r="BN705" s="25" t="e">
        <f t="shared" si="363"/>
        <v>#N/A</v>
      </c>
      <c r="BO705" s="26" t="str">
        <f t="shared" si="364"/>
        <v>0</v>
      </c>
      <c r="BP705" s="21" t="e">
        <f t="shared" si="365"/>
        <v>#VALUE!</v>
      </c>
      <c r="BQ705" s="20" t="e">
        <f t="shared" si="366"/>
        <v>#N/A</v>
      </c>
      <c r="BR705" s="20" t="e">
        <v>#N/A</v>
      </c>
      <c r="BS705" s="9" t="e">
        <v>#N/A</v>
      </c>
      <c r="BT705" s="2" t="e">
        <f t="shared" si="367"/>
        <v>#VALUE!</v>
      </c>
      <c r="BU705" s="2" t="e">
        <f t="shared" si="335"/>
        <v>#N/A</v>
      </c>
      <c r="BV705" s="2" t="e">
        <f t="shared" si="336"/>
        <v>#N/A</v>
      </c>
    </row>
    <row r="706" s="2" customFormat="1" ht="22.95" customHeight="1" spans="1:74">
      <c r="A706" s="9" t="str">
        <f t="shared" si="337"/>
        <v>K-155Induk</v>
      </c>
      <c r="B706" s="9" t="str">
        <f t="shared" si="338"/>
        <v>K-155jurusan 1</v>
      </c>
      <c r="C706" s="9" t="str">
        <f t="shared" si="339"/>
        <v>K-155jurusan 2</v>
      </c>
      <c r="D706" s="9" t="str">
        <f t="shared" si="340"/>
        <v>K-155jurusan 3</v>
      </c>
      <c r="E706" s="9" t="str">
        <f t="shared" si="341"/>
        <v>K-155jurusan 4</v>
      </c>
      <c r="F706" s="10" t="s">
        <v>446</v>
      </c>
      <c r="G706" s="10" t="s">
        <v>132</v>
      </c>
      <c r="H706" s="10" t="s">
        <v>882</v>
      </c>
      <c r="I706" s="10">
        <v>0.747097</v>
      </c>
      <c r="J706" s="10">
        <v>124.315643</v>
      </c>
      <c r="K706" s="10" t="s">
        <v>7465</v>
      </c>
      <c r="L706" s="10" t="s">
        <v>7465</v>
      </c>
      <c r="M706" s="10" t="s">
        <v>7465</v>
      </c>
      <c r="N706" s="14">
        <f t="shared" si="342"/>
        <v>0</v>
      </c>
      <c r="O706" s="15" t="e">
        <f t="shared" si="343"/>
        <v>#VALUE!</v>
      </c>
      <c r="P706" s="15" t="e">
        <f t="shared" si="344"/>
        <v>#VALUE!</v>
      </c>
      <c r="Q706" s="17" t="e">
        <f>VLOOKUP($A706,'DATA PENGUKURAN GARDU'!$A:$BS,42,0)</f>
        <v>#N/A</v>
      </c>
      <c r="R706" s="18" t="e">
        <f t="shared" si="345"/>
        <v>#N/A</v>
      </c>
      <c r="S706" s="17" t="e">
        <f>VLOOKUP($A706,'DATA PENGUKURAN GARDU'!$A:$BS,44,0)</f>
        <v>#N/A</v>
      </c>
      <c r="T706" s="18" t="e">
        <f t="shared" si="346"/>
        <v>#N/A</v>
      </c>
      <c r="U706" s="17" t="e">
        <f>VLOOKUP($A706,'DATA PENGUKURAN GARDU'!$A:$BS,46,0)</f>
        <v>#N/A</v>
      </c>
      <c r="V706" s="18" t="e">
        <f t="shared" si="347"/>
        <v>#N/A</v>
      </c>
      <c r="W706" s="17" t="e">
        <f>VLOOKUP($A706,'DATA PENGUKURAN GARDU'!$A:$BS,48,0)</f>
        <v>#N/A</v>
      </c>
      <c r="X706" s="17" t="e">
        <f>VLOOKUP($A706,'DATA PENGUKURAN GARDU'!$A:$BS,53,0)</f>
        <v>#N/A</v>
      </c>
      <c r="Y706" s="17" t="e">
        <f>VLOOKUP($A706,'DATA PENGUKURAN GARDU'!$A:$BS,54,0)</f>
        <v>#N/A</v>
      </c>
      <c r="Z706" s="17" t="e">
        <f>VLOOKUP($A706,'DATA PENGUKURAN GARDU'!$A:$BS,55,0)</f>
        <v>#N/A</v>
      </c>
      <c r="AA706" s="20" t="e">
        <f>VLOOKUP($B706,'DATA PENGUKURAN GARDU'!$A:$BS,42,0)</f>
        <v>#N/A</v>
      </c>
      <c r="AB706" s="21" t="e">
        <f t="shared" si="348"/>
        <v>#N/A</v>
      </c>
      <c r="AC706" s="20" t="e">
        <f>VLOOKUP($B706,'DATA PENGUKURAN GARDU'!$A:$BS,44,0)</f>
        <v>#N/A</v>
      </c>
      <c r="AD706" s="21" t="e">
        <f t="shared" si="349"/>
        <v>#N/A</v>
      </c>
      <c r="AE706" s="20" t="e">
        <f>VLOOKUP($B706,'DATA PENGUKURAN GARDU'!$A:$BS,46,0)</f>
        <v>#N/A</v>
      </c>
      <c r="AF706" s="21" t="e">
        <f t="shared" si="350"/>
        <v>#N/A</v>
      </c>
      <c r="AG706" s="20" t="e">
        <f>VLOOKUP($B706,'DATA PENGUKURAN GARDU'!$A:$BS,46,0)</f>
        <v>#N/A</v>
      </c>
      <c r="AH706" s="20" t="e">
        <f>VLOOKUP($B706,'DATA PENGUKURAN GARDU'!$A:$BS,53,0)</f>
        <v>#N/A</v>
      </c>
      <c r="AI706" s="20" t="e">
        <f>VLOOKUP($B706,'DATA PENGUKURAN GARDU'!$A:$BS,54,0)</f>
        <v>#N/A</v>
      </c>
      <c r="AJ706" s="17" t="e">
        <f>VLOOKUP($C706,'DATA PENGUKURAN GARDU'!$A:$BS,42,0)</f>
        <v>#N/A</v>
      </c>
      <c r="AK706" s="23" t="e">
        <f t="shared" si="351"/>
        <v>#N/A</v>
      </c>
      <c r="AL706" s="17" t="e">
        <f>VLOOKUP($C706,'DATA PENGUKURAN GARDU'!$A:$BS,44,0)</f>
        <v>#N/A</v>
      </c>
      <c r="AM706" s="23" t="e">
        <f t="shared" si="352"/>
        <v>#N/A</v>
      </c>
      <c r="AN706" s="17" t="e">
        <f>VLOOKUP($C706,'DATA PENGUKURAN GARDU'!$A:$BS,46,0)</f>
        <v>#N/A</v>
      </c>
      <c r="AO706" s="23" t="e">
        <f t="shared" si="353"/>
        <v>#N/A</v>
      </c>
      <c r="AP706" s="17" t="e">
        <f>VLOOKUP($C706,'DATA PENGUKURAN GARDU'!$A:$BS,46,0)</f>
        <v>#N/A</v>
      </c>
      <c r="AQ706" s="17" t="e">
        <f>VLOOKUP($C706,'DATA PENGUKURAN GARDU'!$A:$BS,53,0)</f>
        <v>#N/A</v>
      </c>
      <c r="AR706" s="17" t="e">
        <f>VLOOKUP($C706,'DATA PENGUKURAN GARDU'!$A:$BS,54,0)</f>
        <v>#N/A</v>
      </c>
      <c r="AS706" s="20" t="e">
        <f>VLOOKUP($D706,'DATA PENGUKURAN GARDU'!$A:$BS,42,0)</f>
        <v>#N/A</v>
      </c>
      <c r="AT706" s="21" t="e">
        <f t="shared" si="354"/>
        <v>#N/A</v>
      </c>
      <c r="AU706" s="20" t="e">
        <f>VLOOKUP($D706,'DATA PENGUKURAN GARDU'!$A:$BS,44,0)</f>
        <v>#N/A</v>
      </c>
      <c r="AV706" s="21" t="e">
        <f t="shared" si="355"/>
        <v>#N/A</v>
      </c>
      <c r="AW706" s="20" t="e">
        <f>VLOOKUP($D706,'DATA PENGUKURAN GARDU'!$A:$BS,46,0)</f>
        <v>#N/A</v>
      </c>
      <c r="AX706" s="21" t="e">
        <f t="shared" si="356"/>
        <v>#N/A</v>
      </c>
      <c r="AY706" s="20" t="e">
        <f>VLOOKUP($D706,'DATA PENGUKURAN GARDU'!$A:$BS,46,0)</f>
        <v>#N/A</v>
      </c>
      <c r="AZ706" s="20" t="e">
        <f>VLOOKUP($D706,'DATA PENGUKURAN GARDU'!$A:$BS,53,0)</f>
        <v>#N/A</v>
      </c>
      <c r="BA706" s="20" t="e">
        <f>VLOOKUP($D706,'DATA PENGUKURAN GARDU'!$A:$BS,54,0)</f>
        <v>#N/A</v>
      </c>
      <c r="BB706" s="17" t="e">
        <f>VLOOKUP($E706,'DATA PENGUKURAN GARDU'!$A:$BS,42,0)</f>
        <v>#N/A</v>
      </c>
      <c r="BC706" s="23" t="e">
        <f t="shared" si="357"/>
        <v>#N/A</v>
      </c>
      <c r="BD706" s="17" t="e">
        <f>VLOOKUP($E706,'DATA PENGUKURAN GARDU'!$A:$BS,44,0)</f>
        <v>#N/A</v>
      </c>
      <c r="BE706" s="23" t="e">
        <f t="shared" si="358"/>
        <v>#N/A</v>
      </c>
      <c r="BF706" s="17" t="e">
        <f>VLOOKUP($E706,'DATA PENGUKURAN GARDU'!$A:$BS,46,0)</f>
        <v>#N/A</v>
      </c>
      <c r="BG706" s="23" t="e">
        <f t="shared" si="359"/>
        <v>#N/A</v>
      </c>
      <c r="BH706" s="17" t="e">
        <f>VLOOKUP($E706,'DATA PENGUKURAN GARDU'!$A:$BS,46,0)</f>
        <v>#N/A</v>
      </c>
      <c r="BI706" s="17" t="e">
        <f>VLOOKUP($E706,'DATA PENGUKURAN GARDU'!$A:$BS,53,0)</f>
        <v>#N/A</v>
      </c>
      <c r="BJ706" s="17" t="e">
        <f>VLOOKUP($E706,'DATA PENGUKURAN GARDU'!$A:$BS,54,0)</f>
        <v>#N/A</v>
      </c>
      <c r="BK706" s="20" t="e">
        <f t="shared" si="360"/>
        <v>#N/A</v>
      </c>
      <c r="BL706" s="20" t="e">
        <f t="shared" si="361"/>
        <v>#N/A</v>
      </c>
      <c r="BM706" s="20" t="e">
        <f t="shared" si="362"/>
        <v>#N/A</v>
      </c>
      <c r="BN706" s="25" t="e">
        <f t="shared" si="363"/>
        <v>#N/A</v>
      </c>
      <c r="BO706" s="26" t="str">
        <f t="shared" si="364"/>
        <v>0</v>
      </c>
      <c r="BP706" s="21" t="e">
        <f t="shared" si="365"/>
        <v>#VALUE!</v>
      </c>
      <c r="BQ706" s="20" t="e">
        <f t="shared" si="366"/>
        <v>#N/A</v>
      </c>
      <c r="BR706" s="20" t="e">
        <v>#N/A</v>
      </c>
      <c r="BS706" s="9" t="e">
        <v>#N/A</v>
      </c>
      <c r="BT706" s="2" t="e">
        <f t="shared" si="367"/>
        <v>#VALUE!</v>
      </c>
      <c r="BU706" s="2" t="e">
        <f t="shared" si="335"/>
        <v>#N/A</v>
      </c>
      <c r="BV706" s="2" t="e">
        <f t="shared" si="336"/>
        <v>#N/A</v>
      </c>
    </row>
    <row r="707" s="2" customFormat="1" ht="22.95" customHeight="1" spans="1:74">
      <c r="A707" s="9" t="str">
        <f t="shared" si="337"/>
        <v>K-162Induk</v>
      </c>
      <c r="B707" s="9" t="str">
        <f t="shared" si="338"/>
        <v>K-162jurusan 1</v>
      </c>
      <c r="C707" s="9" t="str">
        <f t="shared" si="339"/>
        <v>K-162jurusan 2</v>
      </c>
      <c r="D707" s="9" t="str">
        <f t="shared" si="340"/>
        <v>K-162jurusan 3</v>
      </c>
      <c r="E707" s="9" t="str">
        <f t="shared" si="341"/>
        <v>K-162jurusan 4</v>
      </c>
      <c r="F707" s="10" t="s">
        <v>446</v>
      </c>
      <c r="G707" s="10" t="s">
        <v>132</v>
      </c>
      <c r="H707" s="10" t="s">
        <v>883</v>
      </c>
      <c r="I707" s="10">
        <v>0.753133</v>
      </c>
      <c r="J707" s="10">
        <v>124.320783</v>
      </c>
      <c r="K707" s="10" t="s">
        <v>7465</v>
      </c>
      <c r="L707" s="10" t="s">
        <v>7465</v>
      </c>
      <c r="M707" s="10" t="s">
        <v>7465</v>
      </c>
      <c r="N707" s="14">
        <f t="shared" si="342"/>
        <v>0</v>
      </c>
      <c r="O707" s="15" t="e">
        <f t="shared" si="343"/>
        <v>#VALUE!</v>
      </c>
      <c r="P707" s="15" t="e">
        <f t="shared" si="344"/>
        <v>#VALUE!</v>
      </c>
      <c r="Q707" s="17" t="e">
        <f>VLOOKUP($A707,'DATA PENGUKURAN GARDU'!$A:$BS,42,0)</f>
        <v>#N/A</v>
      </c>
      <c r="R707" s="18" t="e">
        <f t="shared" si="345"/>
        <v>#N/A</v>
      </c>
      <c r="S707" s="17" t="e">
        <f>VLOOKUP($A707,'DATA PENGUKURAN GARDU'!$A:$BS,44,0)</f>
        <v>#N/A</v>
      </c>
      <c r="T707" s="18" t="e">
        <f t="shared" si="346"/>
        <v>#N/A</v>
      </c>
      <c r="U707" s="17" t="e">
        <f>VLOOKUP($A707,'DATA PENGUKURAN GARDU'!$A:$BS,46,0)</f>
        <v>#N/A</v>
      </c>
      <c r="V707" s="18" t="e">
        <f t="shared" si="347"/>
        <v>#N/A</v>
      </c>
      <c r="W707" s="17" t="e">
        <f>VLOOKUP($A707,'DATA PENGUKURAN GARDU'!$A:$BS,48,0)</f>
        <v>#N/A</v>
      </c>
      <c r="X707" s="17" t="e">
        <f>VLOOKUP($A707,'DATA PENGUKURAN GARDU'!$A:$BS,53,0)</f>
        <v>#N/A</v>
      </c>
      <c r="Y707" s="17" t="e">
        <f>VLOOKUP($A707,'DATA PENGUKURAN GARDU'!$A:$BS,54,0)</f>
        <v>#N/A</v>
      </c>
      <c r="Z707" s="17" t="e">
        <f>VLOOKUP($A707,'DATA PENGUKURAN GARDU'!$A:$BS,55,0)</f>
        <v>#N/A</v>
      </c>
      <c r="AA707" s="20" t="e">
        <f>VLOOKUP($B707,'DATA PENGUKURAN GARDU'!$A:$BS,42,0)</f>
        <v>#N/A</v>
      </c>
      <c r="AB707" s="21" t="e">
        <f t="shared" si="348"/>
        <v>#N/A</v>
      </c>
      <c r="AC707" s="20" t="e">
        <f>VLOOKUP($B707,'DATA PENGUKURAN GARDU'!$A:$BS,44,0)</f>
        <v>#N/A</v>
      </c>
      <c r="AD707" s="21" t="e">
        <f t="shared" si="349"/>
        <v>#N/A</v>
      </c>
      <c r="AE707" s="20" t="e">
        <f>VLOOKUP($B707,'DATA PENGUKURAN GARDU'!$A:$BS,46,0)</f>
        <v>#N/A</v>
      </c>
      <c r="AF707" s="21" t="e">
        <f t="shared" si="350"/>
        <v>#N/A</v>
      </c>
      <c r="AG707" s="20" t="e">
        <f>VLOOKUP($B707,'DATA PENGUKURAN GARDU'!$A:$BS,46,0)</f>
        <v>#N/A</v>
      </c>
      <c r="AH707" s="20" t="e">
        <f>VLOOKUP($B707,'DATA PENGUKURAN GARDU'!$A:$BS,53,0)</f>
        <v>#N/A</v>
      </c>
      <c r="AI707" s="20" t="e">
        <f>VLOOKUP($B707,'DATA PENGUKURAN GARDU'!$A:$BS,54,0)</f>
        <v>#N/A</v>
      </c>
      <c r="AJ707" s="17" t="e">
        <f>VLOOKUP($C707,'DATA PENGUKURAN GARDU'!$A:$BS,42,0)</f>
        <v>#N/A</v>
      </c>
      <c r="AK707" s="23" t="e">
        <f t="shared" si="351"/>
        <v>#N/A</v>
      </c>
      <c r="AL707" s="17" t="e">
        <f>VLOOKUP($C707,'DATA PENGUKURAN GARDU'!$A:$BS,44,0)</f>
        <v>#N/A</v>
      </c>
      <c r="AM707" s="23" t="e">
        <f t="shared" si="352"/>
        <v>#N/A</v>
      </c>
      <c r="AN707" s="17" t="e">
        <f>VLOOKUP($C707,'DATA PENGUKURAN GARDU'!$A:$BS,46,0)</f>
        <v>#N/A</v>
      </c>
      <c r="AO707" s="23" t="e">
        <f t="shared" si="353"/>
        <v>#N/A</v>
      </c>
      <c r="AP707" s="17" t="e">
        <f>VLOOKUP($C707,'DATA PENGUKURAN GARDU'!$A:$BS,46,0)</f>
        <v>#N/A</v>
      </c>
      <c r="AQ707" s="17" t="e">
        <f>VLOOKUP($C707,'DATA PENGUKURAN GARDU'!$A:$BS,53,0)</f>
        <v>#N/A</v>
      </c>
      <c r="AR707" s="17" t="e">
        <f>VLOOKUP($C707,'DATA PENGUKURAN GARDU'!$A:$BS,54,0)</f>
        <v>#N/A</v>
      </c>
      <c r="AS707" s="20" t="e">
        <f>VLOOKUP($D707,'DATA PENGUKURAN GARDU'!$A:$BS,42,0)</f>
        <v>#N/A</v>
      </c>
      <c r="AT707" s="21" t="e">
        <f t="shared" si="354"/>
        <v>#N/A</v>
      </c>
      <c r="AU707" s="20" t="e">
        <f>VLOOKUP($D707,'DATA PENGUKURAN GARDU'!$A:$BS,44,0)</f>
        <v>#N/A</v>
      </c>
      <c r="AV707" s="21" t="e">
        <f t="shared" si="355"/>
        <v>#N/A</v>
      </c>
      <c r="AW707" s="20" t="e">
        <f>VLOOKUP($D707,'DATA PENGUKURAN GARDU'!$A:$BS,46,0)</f>
        <v>#N/A</v>
      </c>
      <c r="AX707" s="21" t="e">
        <f t="shared" si="356"/>
        <v>#N/A</v>
      </c>
      <c r="AY707" s="20" t="e">
        <f>VLOOKUP($D707,'DATA PENGUKURAN GARDU'!$A:$BS,46,0)</f>
        <v>#N/A</v>
      </c>
      <c r="AZ707" s="20" t="e">
        <f>VLOOKUP($D707,'DATA PENGUKURAN GARDU'!$A:$BS,53,0)</f>
        <v>#N/A</v>
      </c>
      <c r="BA707" s="20" t="e">
        <f>VLOOKUP($D707,'DATA PENGUKURAN GARDU'!$A:$BS,54,0)</f>
        <v>#N/A</v>
      </c>
      <c r="BB707" s="17" t="e">
        <f>VLOOKUP($E707,'DATA PENGUKURAN GARDU'!$A:$BS,42,0)</f>
        <v>#N/A</v>
      </c>
      <c r="BC707" s="23" t="e">
        <f t="shared" si="357"/>
        <v>#N/A</v>
      </c>
      <c r="BD707" s="17" t="e">
        <f>VLOOKUP($E707,'DATA PENGUKURAN GARDU'!$A:$BS,44,0)</f>
        <v>#N/A</v>
      </c>
      <c r="BE707" s="23" t="e">
        <f t="shared" si="358"/>
        <v>#N/A</v>
      </c>
      <c r="BF707" s="17" t="e">
        <f>VLOOKUP($E707,'DATA PENGUKURAN GARDU'!$A:$BS,46,0)</f>
        <v>#N/A</v>
      </c>
      <c r="BG707" s="23" t="e">
        <f t="shared" si="359"/>
        <v>#N/A</v>
      </c>
      <c r="BH707" s="17" t="e">
        <f>VLOOKUP($E707,'DATA PENGUKURAN GARDU'!$A:$BS,46,0)</f>
        <v>#N/A</v>
      </c>
      <c r="BI707" s="17" t="e">
        <f>VLOOKUP($E707,'DATA PENGUKURAN GARDU'!$A:$BS,53,0)</f>
        <v>#N/A</v>
      </c>
      <c r="BJ707" s="17" t="e">
        <f>VLOOKUP($E707,'DATA PENGUKURAN GARDU'!$A:$BS,54,0)</f>
        <v>#N/A</v>
      </c>
      <c r="BK707" s="20" t="e">
        <f t="shared" si="360"/>
        <v>#N/A</v>
      </c>
      <c r="BL707" s="20" t="e">
        <f t="shared" si="361"/>
        <v>#N/A</v>
      </c>
      <c r="BM707" s="20" t="e">
        <f t="shared" si="362"/>
        <v>#N/A</v>
      </c>
      <c r="BN707" s="25" t="e">
        <f t="shared" si="363"/>
        <v>#N/A</v>
      </c>
      <c r="BO707" s="26" t="str">
        <f t="shared" si="364"/>
        <v>0</v>
      </c>
      <c r="BP707" s="21" t="e">
        <f t="shared" si="365"/>
        <v>#VALUE!</v>
      </c>
      <c r="BQ707" s="20" t="e">
        <f t="shared" si="366"/>
        <v>#N/A</v>
      </c>
      <c r="BR707" s="20" t="e">
        <v>#N/A</v>
      </c>
      <c r="BS707" s="9" t="e">
        <v>#N/A</v>
      </c>
      <c r="BT707" s="2" t="e">
        <f t="shared" si="367"/>
        <v>#VALUE!</v>
      </c>
      <c r="BU707" s="2" t="e">
        <f t="shared" ref="BU707:BU770" si="368">IF(L707=3,IF(BQ707&gt;0.2,"TDK SEIMBANG","SEIMBANG"),IF(BM707="OL PHASA","TDK SEIMBANG","SEIMBANG"))</f>
        <v>#N/A</v>
      </c>
      <c r="BV707" s="2" t="e">
        <f t="shared" ref="BV707:BV770" si="369">IF(L707=3,IF(SUM(X707:Y707)&gt;600,"NORMAL","DROP"),IF(BD712&gt;198,"NORMAL","DROP"))</f>
        <v>#N/A</v>
      </c>
    </row>
    <row r="708" s="2" customFormat="1" ht="22.95" customHeight="1" spans="1:74">
      <c r="A708" s="9" t="str">
        <f t="shared" ref="A708:A771" si="370">H708&amp;"Induk"</f>
        <v>K-162.2Induk</v>
      </c>
      <c r="B708" s="9" t="str">
        <f t="shared" ref="B708:B771" si="371">H708&amp;"jurusan 1"</f>
        <v>K-162.2jurusan 1</v>
      </c>
      <c r="C708" s="9" t="str">
        <f t="shared" ref="C708:C771" si="372">H708&amp;"jurusan 2"</f>
        <v>K-162.2jurusan 2</v>
      </c>
      <c r="D708" s="9" t="str">
        <f t="shared" ref="D708:D771" si="373">H708&amp;"jurusan 3"</f>
        <v>K-162.2jurusan 3</v>
      </c>
      <c r="E708" s="9" t="str">
        <f t="shared" ref="E708:E771" si="374">H708&amp;"jurusan 4"</f>
        <v>K-162.2jurusan 4</v>
      </c>
      <c r="F708" s="10" t="s">
        <v>446</v>
      </c>
      <c r="G708" s="10" t="s">
        <v>132</v>
      </c>
      <c r="H708" s="10" t="s">
        <v>884</v>
      </c>
      <c r="I708" s="10">
        <v>0.748983333</v>
      </c>
      <c r="J708" s="10">
        <v>124.3198</v>
      </c>
      <c r="K708" s="10" t="s">
        <v>7465</v>
      </c>
      <c r="L708" s="10" t="s">
        <v>7465</v>
      </c>
      <c r="M708" s="10" t="s">
        <v>7465</v>
      </c>
      <c r="N708" s="14">
        <f t="shared" ref="N708:N771" si="375">+IF(L708=3,400,IF(L708=1,230,0))</f>
        <v>0</v>
      </c>
      <c r="O708" s="15" t="e">
        <f t="shared" ref="O708:O771" si="376">(K708*1000)/((M708*1000)*1.73)</f>
        <v>#VALUE!</v>
      </c>
      <c r="P708" s="15" t="e">
        <f t="shared" ref="P708:P771" si="377">IF(L708=3,(K708*1000)/(N708*1.73),(K708*1000)/(N708))</f>
        <v>#VALUE!</v>
      </c>
      <c r="Q708" s="17" t="e">
        <f>VLOOKUP($A708,'DATA PENGUKURAN GARDU'!$A:$BS,42,0)</f>
        <v>#N/A</v>
      </c>
      <c r="R708" s="18" t="e">
        <f t="shared" ref="R708:R771" si="378">Q708/$P708*100</f>
        <v>#N/A</v>
      </c>
      <c r="S708" s="17" t="e">
        <f>VLOOKUP($A708,'DATA PENGUKURAN GARDU'!$A:$BS,44,0)</f>
        <v>#N/A</v>
      </c>
      <c r="T708" s="18" t="e">
        <f t="shared" ref="T708:T771" si="379">S708/$P708*100</f>
        <v>#N/A</v>
      </c>
      <c r="U708" s="17" t="e">
        <f>VLOOKUP($A708,'DATA PENGUKURAN GARDU'!$A:$BS,46,0)</f>
        <v>#N/A</v>
      </c>
      <c r="V708" s="18" t="e">
        <f t="shared" ref="V708:V771" si="380">U708/$P708*100</f>
        <v>#N/A</v>
      </c>
      <c r="W708" s="17" t="e">
        <f>VLOOKUP($A708,'DATA PENGUKURAN GARDU'!$A:$BS,48,0)</f>
        <v>#N/A</v>
      </c>
      <c r="X708" s="17" t="e">
        <f>VLOOKUP($A708,'DATA PENGUKURAN GARDU'!$A:$BS,53,0)</f>
        <v>#N/A</v>
      </c>
      <c r="Y708" s="17" t="e">
        <f>VLOOKUP($A708,'DATA PENGUKURAN GARDU'!$A:$BS,54,0)</f>
        <v>#N/A</v>
      </c>
      <c r="Z708" s="17" t="e">
        <f>VLOOKUP($A708,'DATA PENGUKURAN GARDU'!$A:$BS,55,0)</f>
        <v>#N/A</v>
      </c>
      <c r="AA708" s="20" t="e">
        <f>VLOOKUP($B708,'DATA PENGUKURAN GARDU'!$A:$BS,42,0)</f>
        <v>#N/A</v>
      </c>
      <c r="AB708" s="21" t="e">
        <f t="shared" ref="AB708:AB771" si="381">AA708/$P708*100</f>
        <v>#N/A</v>
      </c>
      <c r="AC708" s="20" t="e">
        <f>VLOOKUP($B708,'DATA PENGUKURAN GARDU'!$A:$BS,44,0)</f>
        <v>#N/A</v>
      </c>
      <c r="AD708" s="21" t="e">
        <f t="shared" ref="AD708:AD771" si="382">AC708/$P708*100</f>
        <v>#N/A</v>
      </c>
      <c r="AE708" s="20" t="e">
        <f>VLOOKUP($B708,'DATA PENGUKURAN GARDU'!$A:$BS,46,0)</f>
        <v>#N/A</v>
      </c>
      <c r="AF708" s="21" t="e">
        <f t="shared" ref="AF708:AF771" si="383">AE708/$P708*100</f>
        <v>#N/A</v>
      </c>
      <c r="AG708" s="20" t="e">
        <f>VLOOKUP($B708,'DATA PENGUKURAN GARDU'!$A:$BS,46,0)</f>
        <v>#N/A</v>
      </c>
      <c r="AH708" s="20" t="e">
        <f>VLOOKUP($B708,'DATA PENGUKURAN GARDU'!$A:$BS,53,0)</f>
        <v>#N/A</v>
      </c>
      <c r="AI708" s="20" t="e">
        <f>VLOOKUP($B708,'DATA PENGUKURAN GARDU'!$A:$BS,54,0)</f>
        <v>#N/A</v>
      </c>
      <c r="AJ708" s="17" t="e">
        <f>VLOOKUP($C708,'DATA PENGUKURAN GARDU'!$A:$BS,42,0)</f>
        <v>#N/A</v>
      </c>
      <c r="AK708" s="23" t="e">
        <f t="shared" ref="AK708:AK771" si="384">AJ708/$P708*100</f>
        <v>#N/A</v>
      </c>
      <c r="AL708" s="17" t="e">
        <f>VLOOKUP($C708,'DATA PENGUKURAN GARDU'!$A:$BS,44,0)</f>
        <v>#N/A</v>
      </c>
      <c r="AM708" s="23" t="e">
        <f t="shared" ref="AM708:AM771" si="385">AL708/$P708*100</f>
        <v>#N/A</v>
      </c>
      <c r="AN708" s="17" t="e">
        <f>VLOOKUP($C708,'DATA PENGUKURAN GARDU'!$A:$BS,46,0)</f>
        <v>#N/A</v>
      </c>
      <c r="AO708" s="23" t="e">
        <f t="shared" ref="AO708:AO771" si="386">AN708/$P708*100</f>
        <v>#N/A</v>
      </c>
      <c r="AP708" s="17" t="e">
        <f>VLOOKUP($C708,'DATA PENGUKURAN GARDU'!$A:$BS,46,0)</f>
        <v>#N/A</v>
      </c>
      <c r="AQ708" s="17" t="e">
        <f>VLOOKUP($C708,'DATA PENGUKURAN GARDU'!$A:$BS,53,0)</f>
        <v>#N/A</v>
      </c>
      <c r="AR708" s="17" t="e">
        <f>VLOOKUP($C708,'DATA PENGUKURAN GARDU'!$A:$BS,54,0)</f>
        <v>#N/A</v>
      </c>
      <c r="AS708" s="20" t="e">
        <f>VLOOKUP($D708,'DATA PENGUKURAN GARDU'!$A:$BS,42,0)</f>
        <v>#N/A</v>
      </c>
      <c r="AT708" s="21" t="e">
        <f t="shared" ref="AT708:AT771" si="387">AS708/$P708*100</f>
        <v>#N/A</v>
      </c>
      <c r="AU708" s="20" t="e">
        <f>VLOOKUP($D708,'DATA PENGUKURAN GARDU'!$A:$BS,44,0)</f>
        <v>#N/A</v>
      </c>
      <c r="AV708" s="21" t="e">
        <f t="shared" ref="AV708:AV771" si="388">AU708/$P708*100</f>
        <v>#N/A</v>
      </c>
      <c r="AW708" s="20" t="e">
        <f>VLOOKUP($D708,'DATA PENGUKURAN GARDU'!$A:$BS,46,0)</f>
        <v>#N/A</v>
      </c>
      <c r="AX708" s="21" t="e">
        <f t="shared" ref="AX708:AX771" si="389">AW708/$P708*100</f>
        <v>#N/A</v>
      </c>
      <c r="AY708" s="20" t="e">
        <f>VLOOKUP($D708,'DATA PENGUKURAN GARDU'!$A:$BS,46,0)</f>
        <v>#N/A</v>
      </c>
      <c r="AZ708" s="20" t="e">
        <f>VLOOKUP($D708,'DATA PENGUKURAN GARDU'!$A:$BS,53,0)</f>
        <v>#N/A</v>
      </c>
      <c r="BA708" s="20" t="e">
        <f>VLOOKUP($D708,'DATA PENGUKURAN GARDU'!$A:$BS,54,0)</f>
        <v>#N/A</v>
      </c>
      <c r="BB708" s="17" t="e">
        <f>VLOOKUP($E708,'DATA PENGUKURAN GARDU'!$A:$BS,42,0)</f>
        <v>#N/A</v>
      </c>
      <c r="BC708" s="23" t="e">
        <f t="shared" ref="BC708:BC771" si="390">BB708/$P708*100</f>
        <v>#N/A</v>
      </c>
      <c r="BD708" s="17" t="e">
        <f>VLOOKUP($E708,'DATA PENGUKURAN GARDU'!$A:$BS,44,0)</f>
        <v>#N/A</v>
      </c>
      <c r="BE708" s="23" t="e">
        <f t="shared" ref="BE708:BE771" si="391">BD708/$P708*100</f>
        <v>#N/A</v>
      </c>
      <c r="BF708" s="17" t="e">
        <f>VLOOKUP($E708,'DATA PENGUKURAN GARDU'!$A:$BS,46,0)</f>
        <v>#N/A</v>
      </c>
      <c r="BG708" s="23" t="e">
        <f t="shared" ref="BG708:BG771" si="392">BF708/$P708*100</f>
        <v>#N/A</v>
      </c>
      <c r="BH708" s="17" t="e">
        <f>VLOOKUP($E708,'DATA PENGUKURAN GARDU'!$A:$BS,46,0)</f>
        <v>#N/A</v>
      </c>
      <c r="BI708" s="17" t="e">
        <f>VLOOKUP($E708,'DATA PENGUKURAN GARDU'!$A:$BS,53,0)</f>
        <v>#N/A</v>
      </c>
      <c r="BJ708" s="17" t="e">
        <f>VLOOKUP($E708,'DATA PENGUKURAN GARDU'!$A:$BS,54,0)</f>
        <v>#N/A</v>
      </c>
      <c r="BK708" s="20" t="e">
        <f t="shared" ref="BK708:BK771" si="393">IF(Q708&gt;P708,"OL PHASA","Normal")</f>
        <v>#N/A</v>
      </c>
      <c r="BL708" s="20" t="e">
        <f t="shared" ref="BL708:BL771" si="394">IF(S708&gt;P708,"OL PHASA","Normal")</f>
        <v>#N/A</v>
      </c>
      <c r="BM708" s="20" t="e">
        <f t="shared" ref="BM708:BM771" si="395">IF(U708&gt;P708,"OL PHASA","Normal")</f>
        <v>#N/A</v>
      </c>
      <c r="BN708" s="25" t="e">
        <f t="shared" ref="BN708:BN771" si="396">IF((L708=3),(AVERAGE(Q708,S708,U708)),MAX(Q708,S708,U708))</f>
        <v>#N/A</v>
      </c>
      <c r="BO708" s="26" t="str">
        <f t="shared" ref="BO708:BO771" si="397">IFERROR(IF((L708=1),(BN708*AH708)/1000,(BN708*AI708*1.73)/1000),"0")</f>
        <v>0</v>
      </c>
      <c r="BP708" s="21" t="e">
        <f t="shared" ref="BP708:BP771" si="398">BO708/K708*100</f>
        <v>#VALUE!</v>
      </c>
      <c r="BQ708" s="20" t="e">
        <f t="shared" ref="BQ708:BQ771" si="399">IF($L708=1,"1 Phase",ABS(((Q708/BN708)-1)+ABS((S708/BN708)-1)+ABS((U708/BN708)-1))/3)</f>
        <v>#N/A</v>
      </c>
      <c r="BR708" s="20" t="e">
        <v>#N/A</v>
      </c>
      <c r="BS708" s="9" t="e">
        <v>#N/A</v>
      </c>
      <c r="BT708" s="2" t="e">
        <f t="shared" ref="BT708:BT771" si="400">IF(BP708&lt;30,"Underload",IF(BP708&lt;=80,"Baik",IF(BP708&gt;80,"Overload")))</f>
        <v>#VALUE!</v>
      </c>
      <c r="BU708" s="2" t="e">
        <f t="shared" si="368"/>
        <v>#N/A</v>
      </c>
      <c r="BV708" s="2" t="e">
        <f t="shared" si="369"/>
        <v>#N/A</v>
      </c>
    </row>
    <row r="709" s="2" customFormat="1" ht="22.95" customHeight="1" spans="1:74">
      <c r="A709" s="9" t="str">
        <f t="shared" si="370"/>
        <v>BB 098Induk</v>
      </c>
      <c r="B709" s="9" t="str">
        <f t="shared" si="371"/>
        <v>BB 098jurusan 1</v>
      </c>
      <c r="C709" s="9" t="str">
        <f t="shared" si="372"/>
        <v>BB 098jurusan 2</v>
      </c>
      <c r="D709" s="9" t="str">
        <f t="shared" si="373"/>
        <v>BB 098jurusan 3</v>
      </c>
      <c r="E709" s="9" t="str">
        <f t="shared" si="374"/>
        <v>BB 098jurusan 4</v>
      </c>
      <c r="F709" s="10" t="s">
        <v>605</v>
      </c>
      <c r="G709" s="10" t="s">
        <v>4</v>
      </c>
      <c r="H709" s="10" t="s">
        <v>885</v>
      </c>
      <c r="I709" s="10">
        <v>0.87905</v>
      </c>
      <c r="J709" s="10">
        <v>123.45295</v>
      </c>
      <c r="K709" s="10" t="s">
        <v>7465</v>
      </c>
      <c r="L709" s="10" t="s">
        <v>7465</v>
      </c>
      <c r="M709" s="10" t="s">
        <v>7465</v>
      </c>
      <c r="N709" s="14">
        <f t="shared" si="375"/>
        <v>0</v>
      </c>
      <c r="O709" s="15" t="e">
        <f t="shared" si="376"/>
        <v>#VALUE!</v>
      </c>
      <c r="P709" s="15" t="e">
        <f t="shared" si="377"/>
        <v>#VALUE!</v>
      </c>
      <c r="Q709" s="17" t="e">
        <f>VLOOKUP($A709,'DATA PENGUKURAN GARDU'!$A:$BS,42,0)</f>
        <v>#N/A</v>
      </c>
      <c r="R709" s="18" t="e">
        <f t="shared" si="378"/>
        <v>#N/A</v>
      </c>
      <c r="S709" s="17" t="e">
        <f>VLOOKUP($A709,'DATA PENGUKURAN GARDU'!$A:$BS,44,0)</f>
        <v>#N/A</v>
      </c>
      <c r="T709" s="18" t="e">
        <f t="shared" si="379"/>
        <v>#N/A</v>
      </c>
      <c r="U709" s="17" t="e">
        <f>VLOOKUP($A709,'DATA PENGUKURAN GARDU'!$A:$BS,46,0)</f>
        <v>#N/A</v>
      </c>
      <c r="V709" s="18" t="e">
        <f t="shared" si="380"/>
        <v>#N/A</v>
      </c>
      <c r="W709" s="17" t="e">
        <f>VLOOKUP($A709,'DATA PENGUKURAN GARDU'!$A:$BS,48,0)</f>
        <v>#N/A</v>
      </c>
      <c r="X709" s="17" t="e">
        <f>VLOOKUP($A709,'DATA PENGUKURAN GARDU'!$A:$BS,53,0)</f>
        <v>#N/A</v>
      </c>
      <c r="Y709" s="17" t="e">
        <f>VLOOKUP($A709,'DATA PENGUKURAN GARDU'!$A:$BS,54,0)</f>
        <v>#N/A</v>
      </c>
      <c r="Z709" s="17" t="e">
        <f>VLOOKUP($A709,'DATA PENGUKURAN GARDU'!$A:$BS,55,0)</f>
        <v>#N/A</v>
      </c>
      <c r="AA709" s="20" t="e">
        <f>VLOOKUP($B709,'DATA PENGUKURAN GARDU'!$A:$BS,42,0)</f>
        <v>#N/A</v>
      </c>
      <c r="AB709" s="21" t="e">
        <f t="shared" si="381"/>
        <v>#N/A</v>
      </c>
      <c r="AC709" s="20" t="e">
        <f>VLOOKUP($B709,'DATA PENGUKURAN GARDU'!$A:$BS,44,0)</f>
        <v>#N/A</v>
      </c>
      <c r="AD709" s="21" t="e">
        <f t="shared" si="382"/>
        <v>#N/A</v>
      </c>
      <c r="AE709" s="20" t="e">
        <f>VLOOKUP($B709,'DATA PENGUKURAN GARDU'!$A:$BS,46,0)</f>
        <v>#N/A</v>
      </c>
      <c r="AF709" s="21" t="e">
        <f t="shared" si="383"/>
        <v>#N/A</v>
      </c>
      <c r="AG709" s="20" t="e">
        <f>VLOOKUP($B709,'DATA PENGUKURAN GARDU'!$A:$BS,46,0)</f>
        <v>#N/A</v>
      </c>
      <c r="AH709" s="20" t="e">
        <f>VLOOKUP($B709,'DATA PENGUKURAN GARDU'!$A:$BS,53,0)</f>
        <v>#N/A</v>
      </c>
      <c r="AI709" s="20" t="e">
        <f>VLOOKUP($B709,'DATA PENGUKURAN GARDU'!$A:$BS,54,0)</f>
        <v>#N/A</v>
      </c>
      <c r="AJ709" s="17" t="e">
        <f>VLOOKUP($C709,'DATA PENGUKURAN GARDU'!$A:$BS,42,0)</f>
        <v>#N/A</v>
      </c>
      <c r="AK709" s="23" t="e">
        <f t="shared" si="384"/>
        <v>#N/A</v>
      </c>
      <c r="AL709" s="17" t="e">
        <f>VLOOKUP($C709,'DATA PENGUKURAN GARDU'!$A:$BS,44,0)</f>
        <v>#N/A</v>
      </c>
      <c r="AM709" s="23" t="e">
        <f t="shared" si="385"/>
        <v>#N/A</v>
      </c>
      <c r="AN709" s="17" t="e">
        <f>VLOOKUP($C709,'DATA PENGUKURAN GARDU'!$A:$BS,46,0)</f>
        <v>#N/A</v>
      </c>
      <c r="AO709" s="23" t="e">
        <f t="shared" si="386"/>
        <v>#N/A</v>
      </c>
      <c r="AP709" s="17" t="e">
        <f>VLOOKUP($C709,'DATA PENGUKURAN GARDU'!$A:$BS,46,0)</f>
        <v>#N/A</v>
      </c>
      <c r="AQ709" s="17" t="e">
        <f>VLOOKUP($C709,'DATA PENGUKURAN GARDU'!$A:$BS,53,0)</f>
        <v>#N/A</v>
      </c>
      <c r="AR709" s="17" t="e">
        <f>VLOOKUP($C709,'DATA PENGUKURAN GARDU'!$A:$BS,54,0)</f>
        <v>#N/A</v>
      </c>
      <c r="AS709" s="20" t="e">
        <f>VLOOKUP($D709,'DATA PENGUKURAN GARDU'!$A:$BS,42,0)</f>
        <v>#N/A</v>
      </c>
      <c r="AT709" s="21" t="e">
        <f t="shared" si="387"/>
        <v>#N/A</v>
      </c>
      <c r="AU709" s="20" t="e">
        <f>VLOOKUP($D709,'DATA PENGUKURAN GARDU'!$A:$BS,44,0)</f>
        <v>#N/A</v>
      </c>
      <c r="AV709" s="21" t="e">
        <f t="shared" si="388"/>
        <v>#N/A</v>
      </c>
      <c r="AW709" s="20" t="e">
        <f>VLOOKUP($D709,'DATA PENGUKURAN GARDU'!$A:$BS,46,0)</f>
        <v>#N/A</v>
      </c>
      <c r="AX709" s="21" t="e">
        <f t="shared" si="389"/>
        <v>#N/A</v>
      </c>
      <c r="AY709" s="20" t="e">
        <f>VLOOKUP($D709,'DATA PENGUKURAN GARDU'!$A:$BS,46,0)</f>
        <v>#N/A</v>
      </c>
      <c r="AZ709" s="20" t="e">
        <f>VLOOKUP($D709,'DATA PENGUKURAN GARDU'!$A:$BS,53,0)</f>
        <v>#N/A</v>
      </c>
      <c r="BA709" s="20" t="e">
        <f>VLOOKUP($D709,'DATA PENGUKURAN GARDU'!$A:$BS,54,0)</f>
        <v>#N/A</v>
      </c>
      <c r="BB709" s="17" t="e">
        <f>VLOOKUP($E709,'DATA PENGUKURAN GARDU'!$A:$BS,42,0)</f>
        <v>#N/A</v>
      </c>
      <c r="BC709" s="23" t="e">
        <f t="shared" si="390"/>
        <v>#N/A</v>
      </c>
      <c r="BD709" s="17" t="e">
        <f>VLOOKUP($E709,'DATA PENGUKURAN GARDU'!$A:$BS,44,0)</f>
        <v>#N/A</v>
      </c>
      <c r="BE709" s="23" t="e">
        <f t="shared" si="391"/>
        <v>#N/A</v>
      </c>
      <c r="BF709" s="17" t="e">
        <f>VLOOKUP($E709,'DATA PENGUKURAN GARDU'!$A:$BS,46,0)</f>
        <v>#N/A</v>
      </c>
      <c r="BG709" s="23" t="e">
        <f t="shared" si="392"/>
        <v>#N/A</v>
      </c>
      <c r="BH709" s="17" t="e">
        <f>VLOOKUP($E709,'DATA PENGUKURAN GARDU'!$A:$BS,46,0)</f>
        <v>#N/A</v>
      </c>
      <c r="BI709" s="17" t="e">
        <f>VLOOKUP($E709,'DATA PENGUKURAN GARDU'!$A:$BS,53,0)</f>
        <v>#N/A</v>
      </c>
      <c r="BJ709" s="17" t="e">
        <f>VLOOKUP($E709,'DATA PENGUKURAN GARDU'!$A:$BS,54,0)</f>
        <v>#N/A</v>
      </c>
      <c r="BK709" s="20" t="e">
        <f t="shared" si="393"/>
        <v>#N/A</v>
      </c>
      <c r="BL709" s="20" t="e">
        <f t="shared" si="394"/>
        <v>#N/A</v>
      </c>
      <c r="BM709" s="20" t="e">
        <f t="shared" si="395"/>
        <v>#N/A</v>
      </c>
      <c r="BN709" s="25" t="e">
        <f t="shared" si="396"/>
        <v>#N/A</v>
      </c>
      <c r="BO709" s="26" t="str">
        <f t="shared" si="397"/>
        <v>0</v>
      </c>
      <c r="BP709" s="21" t="e">
        <f t="shared" si="398"/>
        <v>#VALUE!</v>
      </c>
      <c r="BQ709" s="20" t="e">
        <f t="shared" si="399"/>
        <v>#N/A</v>
      </c>
      <c r="BR709" s="20" t="e">
        <v>#N/A</v>
      </c>
      <c r="BS709" s="9" t="e">
        <v>#N/A</v>
      </c>
      <c r="BT709" s="2" t="e">
        <f t="shared" si="400"/>
        <v>#VALUE!</v>
      </c>
      <c r="BU709" s="2" t="e">
        <f t="shared" si="368"/>
        <v>#N/A</v>
      </c>
      <c r="BV709" s="2" t="e">
        <f t="shared" si="369"/>
        <v>#N/A</v>
      </c>
    </row>
    <row r="710" s="2" customFormat="1" ht="22.95" customHeight="1" spans="1:74">
      <c r="A710" s="9" t="str">
        <f t="shared" si="370"/>
        <v>K-022Induk</v>
      </c>
      <c r="B710" s="9" t="str">
        <f t="shared" si="371"/>
        <v>K-022jurusan 1</v>
      </c>
      <c r="C710" s="9" t="str">
        <f t="shared" si="372"/>
        <v>K-022jurusan 2</v>
      </c>
      <c r="D710" s="9" t="str">
        <f t="shared" si="373"/>
        <v>K-022jurusan 3</v>
      </c>
      <c r="E710" s="9" t="str">
        <f t="shared" si="374"/>
        <v>K-022jurusan 4</v>
      </c>
      <c r="F710" s="10" t="s">
        <v>886</v>
      </c>
      <c r="G710" s="10" t="s">
        <v>132</v>
      </c>
      <c r="H710" s="10" t="s">
        <v>887</v>
      </c>
      <c r="I710" s="10">
        <v>0.734801</v>
      </c>
      <c r="J710" s="10">
        <v>124.286718</v>
      </c>
      <c r="K710" s="10" t="s">
        <v>7465</v>
      </c>
      <c r="L710" s="10" t="s">
        <v>7465</v>
      </c>
      <c r="M710" s="10" t="s">
        <v>7465</v>
      </c>
      <c r="N710" s="14">
        <f t="shared" si="375"/>
        <v>0</v>
      </c>
      <c r="O710" s="15" t="e">
        <f t="shared" si="376"/>
        <v>#VALUE!</v>
      </c>
      <c r="P710" s="15" t="e">
        <f t="shared" si="377"/>
        <v>#VALUE!</v>
      </c>
      <c r="Q710" s="17" t="e">
        <f>VLOOKUP($A710,'DATA PENGUKURAN GARDU'!$A:$BS,42,0)</f>
        <v>#N/A</v>
      </c>
      <c r="R710" s="18" t="e">
        <f t="shared" si="378"/>
        <v>#N/A</v>
      </c>
      <c r="S710" s="17" t="e">
        <f>VLOOKUP($A710,'DATA PENGUKURAN GARDU'!$A:$BS,44,0)</f>
        <v>#N/A</v>
      </c>
      <c r="T710" s="18" t="e">
        <f t="shared" si="379"/>
        <v>#N/A</v>
      </c>
      <c r="U710" s="17" t="e">
        <f>VLOOKUP($A710,'DATA PENGUKURAN GARDU'!$A:$BS,46,0)</f>
        <v>#N/A</v>
      </c>
      <c r="V710" s="18" t="e">
        <f t="shared" si="380"/>
        <v>#N/A</v>
      </c>
      <c r="W710" s="17" t="e">
        <f>VLOOKUP($A710,'DATA PENGUKURAN GARDU'!$A:$BS,48,0)</f>
        <v>#N/A</v>
      </c>
      <c r="X710" s="17" t="e">
        <f>VLOOKUP($A710,'DATA PENGUKURAN GARDU'!$A:$BS,53,0)</f>
        <v>#N/A</v>
      </c>
      <c r="Y710" s="17" t="e">
        <f>VLOOKUP($A710,'DATA PENGUKURAN GARDU'!$A:$BS,54,0)</f>
        <v>#N/A</v>
      </c>
      <c r="Z710" s="17" t="e">
        <f>VLOOKUP($A710,'DATA PENGUKURAN GARDU'!$A:$BS,55,0)</f>
        <v>#N/A</v>
      </c>
      <c r="AA710" s="20" t="e">
        <f>VLOOKUP($B710,'DATA PENGUKURAN GARDU'!$A:$BS,42,0)</f>
        <v>#N/A</v>
      </c>
      <c r="AB710" s="21" t="e">
        <f t="shared" si="381"/>
        <v>#N/A</v>
      </c>
      <c r="AC710" s="20" t="e">
        <f>VLOOKUP($B710,'DATA PENGUKURAN GARDU'!$A:$BS,44,0)</f>
        <v>#N/A</v>
      </c>
      <c r="AD710" s="21" t="e">
        <f t="shared" si="382"/>
        <v>#N/A</v>
      </c>
      <c r="AE710" s="20" t="e">
        <f>VLOOKUP($B710,'DATA PENGUKURAN GARDU'!$A:$BS,46,0)</f>
        <v>#N/A</v>
      </c>
      <c r="AF710" s="21" t="e">
        <f t="shared" si="383"/>
        <v>#N/A</v>
      </c>
      <c r="AG710" s="20" t="e">
        <f>VLOOKUP($B710,'DATA PENGUKURAN GARDU'!$A:$BS,46,0)</f>
        <v>#N/A</v>
      </c>
      <c r="AH710" s="20" t="e">
        <f>VLOOKUP($B710,'DATA PENGUKURAN GARDU'!$A:$BS,53,0)</f>
        <v>#N/A</v>
      </c>
      <c r="AI710" s="20" t="e">
        <f>VLOOKUP($B710,'DATA PENGUKURAN GARDU'!$A:$BS,54,0)</f>
        <v>#N/A</v>
      </c>
      <c r="AJ710" s="17" t="e">
        <f>VLOOKUP($C710,'DATA PENGUKURAN GARDU'!$A:$BS,42,0)</f>
        <v>#N/A</v>
      </c>
      <c r="AK710" s="23" t="e">
        <f t="shared" si="384"/>
        <v>#N/A</v>
      </c>
      <c r="AL710" s="17" t="e">
        <f>VLOOKUP($C710,'DATA PENGUKURAN GARDU'!$A:$BS,44,0)</f>
        <v>#N/A</v>
      </c>
      <c r="AM710" s="23" t="e">
        <f t="shared" si="385"/>
        <v>#N/A</v>
      </c>
      <c r="AN710" s="17" t="e">
        <f>VLOOKUP($C710,'DATA PENGUKURAN GARDU'!$A:$BS,46,0)</f>
        <v>#N/A</v>
      </c>
      <c r="AO710" s="23" t="e">
        <f t="shared" si="386"/>
        <v>#N/A</v>
      </c>
      <c r="AP710" s="17" t="e">
        <f>VLOOKUP($C710,'DATA PENGUKURAN GARDU'!$A:$BS,46,0)</f>
        <v>#N/A</v>
      </c>
      <c r="AQ710" s="17" t="e">
        <f>VLOOKUP($C710,'DATA PENGUKURAN GARDU'!$A:$BS,53,0)</f>
        <v>#N/A</v>
      </c>
      <c r="AR710" s="17" t="e">
        <f>VLOOKUP($C710,'DATA PENGUKURAN GARDU'!$A:$BS,54,0)</f>
        <v>#N/A</v>
      </c>
      <c r="AS710" s="20" t="e">
        <f>VLOOKUP($D710,'DATA PENGUKURAN GARDU'!$A:$BS,42,0)</f>
        <v>#N/A</v>
      </c>
      <c r="AT710" s="21" t="e">
        <f t="shared" si="387"/>
        <v>#N/A</v>
      </c>
      <c r="AU710" s="20" t="e">
        <f>VLOOKUP($D710,'DATA PENGUKURAN GARDU'!$A:$BS,44,0)</f>
        <v>#N/A</v>
      </c>
      <c r="AV710" s="21" t="e">
        <f t="shared" si="388"/>
        <v>#N/A</v>
      </c>
      <c r="AW710" s="20" t="e">
        <f>VLOOKUP($D710,'DATA PENGUKURAN GARDU'!$A:$BS,46,0)</f>
        <v>#N/A</v>
      </c>
      <c r="AX710" s="21" t="e">
        <f t="shared" si="389"/>
        <v>#N/A</v>
      </c>
      <c r="AY710" s="20" t="e">
        <f>VLOOKUP($D710,'DATA PENGUKURAN GARDU'!$A:$BS,46,0)</f>
        <v>#N/A</v>
      </c>
      <c r="AZ710" s="20" t="e">
        <f>VLOOKUP($D710,'DATA PENGUKURAN GARDU'!$A:$BS,53,0)</f>
        <v>#N/A</v>
      </c>
      <c r="BA710" s="20" t="e">
        <f>VLOOKUP($D710,'DATA PENGUKURAN GARDU'!$A:$BS,54,0)</f>
        <v>#N/A</v>
      </c>
      <c r="BB710" s="17" t="e">
        <f>VLOOKUP($E710,'DATA PENGUKURAN GARDU'!$A:$BS,42,0)</f>
        <v>#N/A</v>
      </c>
      <c r="BC710" s="23" t="e">
        <f t="shared" si="390"/>
        <v>#N/A</v>
      </c>
      <c r="BD710" s="17" t="e">
        <f>VLOOKUP($E710,'DATA PENGUKURAN GARDU'!$A:$BS,44,0)</f>
        <v>#N/A</v>
      </c>
      <c r="BE710" s="23" t="e">
        <f t="shared" si="391"/>
        <v>#N/A</v>
      </c>
      <c r="BF710" s="17" t="e">
        <f>VLOOKUP($E710,'DATA PENGUKURAN GARDU'!$A:$BS,46,0)</f>
        <v>#N/A</v>
      </c>
      <c r="BG710" s="23" t="e">
        <f t="shared" si="392"/>
        <v>#N/A</v>
      </c>
      <c r="BH710" s="17" t="e">
        <f>VLOOKUP($E710,'DATA PENGUKURAN GARDU'!$A:$BS,46,0)</f>
        <v>#N/A</v>
      </c>
      <c r="BI710" s="17" t="e">
        <f>VLOOKUP($E710,'DATA PENGUKURAN GARDU'!$A:$BS,53,0)</f>
        <v>#N/A</v>
      </c>
      <c r="BJ710" s="17" t="e">
        <f>VLOOKUP($E710,'DATA PENGUKURAN GARDU'!$A:$BS,54,0)</f>
        <v>#N/A</v>
      </c>
      <c r="BK710" s="20" t="e">
        <f t="shared" si="393"/>
        <v>#N/A</v>
      </c>
      <c r="BL710" s="20" t="e">
        <f t="shared" si="394"/>
        <v>#N/A</v>
      </c>
      <c r="BM710" s="20" t="e">
        <f t="shared" si="395"/>
        <v>#N/A</v>
      </c>
      <c r="BN710" s="25" t="e">
        <f t="shared" si="396"/>
        <v>#N/A</v>
      </c>
      <c r="BO710" s="26" t="str">
        <f t="shared" si="397"/>
        <v>0</v>
      </c>
      <c r="BP710" s="21" t="e">
        <f t="shared" si="398"/>
        <v>#VALUE!</v>
      </c>
      <c r="BQ710" s="20" t="e">
        <f t="shared" si="399"/>
        <v>#N/A</v>
      </c>
      <c r="BR710" s="20" t="e">
        <v>#N/A</v>
      </c>
      <c r="BS710" s="9" t="e">
        <v>#N/A</v>
      </c>
      <c r="BT710" s="2" t="e">
        <f t="shared" si="400"/>
        <v>#VALUE!</v>
      </c>
      <c r="BU710" s="2" t="e">
        <f t="shared" si="368"/>
        <v>#N/A</v>
      </c>
      <c r="BV710" s="2" t="e">
        <f t="shared" si="369"/>
        <v>#N/A</v>
      </c>
    </row>
    <row r="711" s="2" customFormat="1" ht="22.95" customHeight="1" spans="1:74">
      <c r="A711" s="9" t="str">
        <f t="shared" si="370"/>
        <v>K-029Induk</v>
      </c>
      <c r="B711" s="9" t="str">
        <f t="shared" si="371"/>
        <v>K-029jurusan 1</v>
      </c>
      <c r="C711" s="9" t="str">
        <f t="shared" si="372"/>
        <v>K-029jurusan 2</v>
      </c>
      <c r="D711" s="9" t="str">
        <f t="shared" si="373"/>
        <v>K-029jurusan 3</v>
      </c>
      <c r="E711" s="9" t="str">
        <f t="shared" si="374"/>
        <v>K-029jurusan 4</v>
      </c>
      <c r="F711" s="10" t="s">
        <v>454</v>
      </c>
      <c r="G711" s="10" t="s">
        <v>132</v>
      </c>
      <c r="H711" s="10" t="s">
        <v>888</v>
      </c>
      <c r="I711" s="10">
        <v>0.729708</v>
      </c>
      <c r="J711" s="10">
        <v>124.293043</v>
      </c>
      <c r="K711" s="10" t="s">
        <v>7465</v>
      </c>
      <c r="L711" s="10" t="s">
        <v>7465</v>
      </c>
      <c r="M711" s="10" t="s">
        <v>7465</v>
      </c>
      <c r="N711" s="14">
        <f t="shared" si="375"/>
        <v>0</v>
      </c>
      <c r="O711" s="15" t="e">
        <f t="shared" si="376"/>
        <v>#VALUE!</v>
      </c>
      <c r="P711" s="15" t="e">
        <f t="shared" si="377"/>
        <v>#VALUE!</v>
      </c>
      <c r="Q711" s="17" t="e">
        <f>VLOOKUP($A711,'DATA PENGUKURAN GARDU'!$A:$BS,42,0)</f>
        <v>#N/A</v>
      </c>
      <c r="R711" s="18" t="e">
        <f t="shared" si="378"/>
        <v>#N/A</v>
      </c>
      <c r="S711" s="17" t="e">
        <f>VLOOKUP($A711,'DATA PENGUKURAN GARDU'!$A:$BS,44,0)</f>
        <v>#N/A</v>
      </c>
      <c r="T711" s="18" t="e">
        <f t="shared" si="379"/>
        <v>#N/A</v>
      </c>
      <c r="U711" s="17" t="e">
        <f>VLOOKUP($A711,'DATA PENGUKURAN GARDU'!$A:$BS,46,0)</f>
        <v>#N/A</v>
      </c>
      <c r="V711" s="18" t="e">
        <f t="shared" si="380"/>
        <v>#N/A</v>
      </c>
      <c r="W711" s="17" t="e">
        <f>VLOOKUP($A711,'DATA PENGUKURAN GARDU'!$A:$BS,48,0)</f>
        <v>#N/A</v>
      </c>
      <c r="X711" s="17" t="e">
        <f>VLOOKUP($A711,'DATA PENGUKURAN GARDU'!$A:$BS,53,0)</f>
        <v>#N/A</v>
      </c>
      <c r="Y711" s="17" t="e">
        <f>VLOOKUP($A711,'DATA PENGUKURAN GARDU'!$A:$BS,54,0)</f>
        <v>#N/A</v>
      </c>
      <c r="Z711" s="17" t="e">
        <f>VLOOKUP($A711,'DATA PENGUKURAN GARDU'!$A:$BS,55,0)</f>
        <v>#N/A</v>
      </c>
      <c r="AA711" s="20" t="e">
        <f>VLOOKUP($B711,'DATA PENGUKURAN GARDU'!$A:$BS,42,0)</f>
        <v>#N/A</v>
      </c>
      <c r="AB711" s="21" t="e">
        <f t="shared" si="381"/>
        <v>#N/A</v>
      </c>
      <c r="AC711" s="20" t="e">
        <f>VLOOKUP($B711,'DATA PENGUKURAN GARDU'!$A:$BS,44,0)</f>
        <v>#N/A</v>
      </c>
      <c r="AD711" s="21" t="e">
        <f t="shared" si="382"/>
        <v>#N/A</v>
      </c>
      <c r="AE711" s="20" t="e">
        <f>VLOOKUP($B711,'DATA PENGUKURAN GARDU'!$A:$BS,46,0)</f>
        <v>#N/A</v>
      </c>
      <c r="AF711" s="21" t="e">
        <f t="shared" si="383"/>
        <v>#N/A</v>
      </c>
      <c r="AG711" s="20" t="e">
        <f>VLOOKUP($B711,'DATA PENGUKURAN GARDU'!$A:$BS,46,0)</f>
        <v>#N/A</v>
      </c>
      <c r="AH711" s="20" t="e">
        <f>VLOOKUP($B711,'DATA PENGUKURAN GARDU'!$A:$BS,53,0)</f>
        <v>#N/A</v>
      </c>
      <c r="AI711" s="20" t="e">
        <f>VLOOKUP($B711,'DATA PENGUKURAN GARDU'!$A:$BS,54,0)</f>
        <v>#N/A</v>
      </c>
      <c r="AJ711" s="17" t="e">
        <f>VLOOKUP($C711,'DATA PENGUKURAN GARDU'!$A:$BS,42,0)</f>
        <v>#N/A</v>
      </c>
      <c r="AK711" s="23" t="e">
        <f t="shared" si="384"/>
        <v>#N/A</v>
      </c>
      <c r="AL711" s="17" t="e">
        <f>VLOOKUP($C711,'DATA PENGUKURAN GARDU'!$A:$BS,44,0)</f>
        <v>#N/A</v>
      </c>
      <c r="AM711" s="23" t="e">
        <f t="shared" si="385"/>
        <v>#N/A</v>
      </c>
      <c r="AN711" s="17" t="e">
        <f>VLOOKUP($C711,'DATA PENGUKURAN GARDU'!$A:$BS,46,0)</f>
        <v>#N/A</v>
      </c>
      <c r="AO711" s="23" t="e">
        <f t="shared" si="386"/>
        <v>#N/A</v>
      </c>
      <c r="AP711" s="17" t="e">
        <f>VLOOKUP($C711,'DATA PENGUKURAN GARDU'!$A:$BS,46,0)</f>
        <v>#N/A</v>
      </c>
      <c r="AQ711" s="17" t="e">
        <f>VLOOKUP($C711,'DATA PENGUKURAN GARDU'!$A:$BS,53,0)</f>
        <v>#N/A</v>
      </c>
      <c r="AR711" s="17" t="e">
        <f>VLOOKUP($C711,'DATA PENGUKURAN GARDU'!$A:$BS,54,0)</f>
        <v>#N/A</v>
      </c>
      <c r="AS711" s="20" t="e">
        <f>VLOOKUP($D711,'DATA PENGUKURAN GARDU'!$A:$BS,42,0)</f>
        <v>#N/A</v>
      </c>
      <c r="AT711" s="21" t="e">
        <f t="shared" si="387"/>
        <v>#N/A</v>
      </c>
      <c r="AU711" s="20" t="e">
        <f>VLOOKUP($D711,'DATA PENGUKURAN GARDU'!$A:$BS,44,0)</f>
        <v>#N/A</v>
      </c>
      <c r="AV711" s="21" t="e">
        <f t="shared" si="388"/>
        <v>#N/A</v>
      </c>
      <c r="AW711" s="20" t="e">
        <f>VLOOKUP($D711,'DATA PENGUKURAN GARDU'!$A:$BS,46,0)</f>
        <v>#N/A</v>
      </c>
      <c r="AX711" s="21" t="e">
        <f t="shared" si="389"/>
        <v>#N/A</v>
      </c>
      <c r="AY711" s="20" t="e">
        <f>VLOOKUP($D711,'DATA PENGUKURAN GARDU'!$A:$BS,46,0)</f>
        <v>#N/A</v>
      </c>
      <c r="AZ711" s="20" t="e">
        <f>VLOOKUP($D711,'DATA PENGUKURAN GARDU'!$A:$BS,53,0)</f>
        <v>#N/A</v>
      </c>
      <c r="BA711" s="20" t="e">
        <f>VLOOKUP($D711,'DATA PENGUKURAN GARDU'!$A:$BS,54,0)</f>
        <v>#N/A</v>
      </c>
      <c r="BB711" s="17" t="e">
        <f>VLOOKUP($E711,'DATA PENGUKURAN GARDU'!$A:$BS,42,0)</f>
        <v>#N/A</v>
      </c>
      <c r="BC711" s="23" t="e">
        <f t="shared" si="390"/>
        <v>#N/A</v>
      </c>
      <c r="BD711" s="17" t="e">
        <f>VLOOKUP($E711,'DATA PENGUKURAN GARDU'!$A:$BS,44,0)</f>
        <v>#N/A</v>
      </c>
      <c r="BE711" s="23" t="e">
        <f t="shared" si="391"/>
        <v>#N/A</v>
      </c>
      <c r="BF711" s="17" t="e">
        <f>VLOOKUP($E711,'DATA PENGUKURAN GARDU'!$A:$BS,46,0)</f>
        <v>#N/A</v>
      </c>
      <c r="BG711" s="23" t="e">
        <f t="shared" si="392"/>
        <v>#N/A</v>
      </c>
      <c r="BH711" s="17" t="e">
        <f>VLOOKUP($E711,'DATA PENGUKURAN GARDU'!$A:$BS,46,0)</f>
        <v>#N/A</v>
      </c>
      <c r="BI711" s="17" t="e">
        <f>VLOOKUP($E711,'DATA PENGUKURAN GARDU'!$A:$BS,53,0)</f>
        <v>#N/A</v>
      </c>
      <c r="BJ711" s="17" t="e">
        <f>VLOOKUP($E711,'DATA PENGUKURAN GARDU'!$A:$BS,54,0)</f>
        <v>#N/A</v>
      </c>
      <c r="BK711" s="20" t="e">
        <f t="shared" si="393"/>
        <v>#N/A</v>
      </c>
      <c r="BL711" s="20" t="e">
        <f t="shared" si="394"/>
        <v>#N/A</v>
      </c>
      <c r="BM711" s="20" t="e">
        <f t="shared" si="395"/>
        <v>#N/A</v>
      </c>
      <c r="BN711" s="25" t="e">
        <f t="shared" si="396"/>
        <v>#N/A</v>
      </c>
      <c r="BO711" s="26" t="str">
        <f t="shared" si="397"/>
        <v>0</v>
      </c>
      <c r="BP711" s="21" t="e">
        <f t="shared" si="398"/>
        <v>#VALUE!</v>
      </c>
      <c r="BQ711" s="20" t="e">
        <f t="shared" si="399"/>
        <v>#N/A</v>
      </c>
      <c r="BR711" s="20" t="e">
        <v>#N/A</v>
      </c>
      <c r="BS711" s="9" t="e">
        <v>#N/A</v>
      </c>
      <c r="BT711" s="2" t="e">
        <f t="shared" si="400"/>
        <v>#VALUE!</v>
      </c>
      <c r="BU711" s="2" t="e">
        <f t="shared" si="368"/>
        <v>#N/A</v>
      </c>
      <c r="BV711" s="2" t="e">
        <f t="shared" si="369"/>
        <v>#N/A</v>
      </c>
    </row>
    <row r="712" s="2" customFormat="1" ht="22.95" customHeight="1" spans="1:74">
      <c r="A712" s="9" t="str">
        <f t="shared" si="370"/>
        <v>K-090Induk</v>
      </c>
      <c r="B712" s="9" t="str">
        <f t="shared" si="371"/>
        <v>K-090jurusan 1</v>
      </c>
      <c r="C712" s="9" t="str">
        <f t="shared" si="372"/>
        <v>K-090jurusan 2</v>
      </c>
      <c r="D712" s="9" t="str">
        <f t="shared" si="373"/>
        <v>K-090jurusan 3</v>
      </c>
      <c r="E712" s="9" t="str">
        <f t="shared" si="374"/>
        <v>K-090jurusan 4</v>
      </c>
      <c r="F712" s="10" t="s">
        <v>418</v>
      </c>
      <c r="G712" s="10" t="s">
        <v>132</v>
      </c>
      <c r="H712" s="10" t="s">
        <v>891</v>
      </c>
      <c r="I712" s="10">
        <v>0.7363</v>
      </c>
      <c r="J712" s="10">
        <v>124.301733</v>
      </c>
      <c r="K712" s="10" t="s">
        <v>7465</v>
      </c>
      <c r="L712" s="10" t="s">
        <v>7465</v>
      </c>
      <c r="M712" s="10" t="s">
        <v>7465</v>
      </c>
      <c r="N712" s="14">
        <f t="shared" si="375"/>
        <v>0</v>
      </c>
      <c r="O712" s="15" t="e">
        <f t="shared" si="376"/>
        <v>#VALUE!</v>
      </c>
      <c r="P712" s="15" t="e">
        <f t="shared" si="377"/>
        <v>#VALUE!</v>
      </c>
      <c r="Q712" s="17" t="e">
        <f>VLOOKUP($A712,'DATA PENGUKURAN GARDU'!$A:$BS,42,0)</f>
        <v>#N/A</v>
      </c>
      <c r="R712" s="18" t="e">
        <f t="shared" si="378"/>
        <v>#N/A</v>
      </c>
      <c r="S712" s="17" t="e">
        <f>VLOOKUP($A712,'DATA PENGUKURAN GARDU'!$A:$BS,44,0)</f>
        <v>#N/A</v>
      </c>
      <c r="T712" s="18" t="e">
        <f t="shared" si="379"/>
        <v>#N/A</v>
      </c>
      <c r="U712" s="17" t="e">
        <f>VLOOKUP($A712,'DATA PENGUKURAN GARDU'!$A:$BS,46,0)</f>
        <v>#N/A</v>
      </c>
      <c r="V712" s="18" t="e">
        <f t="shared" si="380"/>
        <v>#N/A</v>
      </c>
      <c r="W712" s="17" t="e">
        <f>VLOOKUP($A712,'DATA PENGUKURAN GARDU'!$A:$BS,48,0)</f>
        <v>#N/A</v>
      </c>
      <c r="X712" s="17" t="e">
        <f>VLOOKUP($A712,'DATA PENGUKURAN GARDU'!$A:$BS,53,0)</f>
        <v>#N/A</v>
      </c>
      <c r="Y712" s="17" t="e">
        <f>VLOOKUP($A712,'DATA PENGUKURAN GARDU'!$A:$BS,54,0)</f>
        <v>#N/A</v>
      </c>
      <c r="Z712" s="17" t="e">
        <f>VLOOKUP($A712,'DATA PENGUKURAN GARDU'!$A:$BS,55,0)</f>
        <v>#N/A</v>
      </c>
      <c r="AA712" s="20" t="e">
        <f>VLOOKUP($B712,'DATA PENGUKURAN GARDU'!$A:$BS,42,0)</f>
        <v>#N/A</v>
      </c>
      <c r="AB712" s="21" t="e">
        <f t="shared" si="381"/>
        <v>#N/A</v>
      </c>
      <c r="AC712" s="20" t="e">
        <f>VLOOKUP($B712,'DATA PENGUKURAN GARDU'!$A:$BS,44,0)</f>
        <v>#N/A</v>
      </c>
      <c r="AD712" s="21" t="e">
        <f t="shared" si="382"/>
        <v>#N/A</v>
      </c>
      <c r="AE712" s="20" t="e">
        <f>VLOOKUP($B712,'DATA PENGUKURAN GARDU'!$A:$BS,46,0)</f>
        <v>#N/A</v>
      </c>
      <c r="AF712" s="21" t="e">
        <f t="shared" si="383"/>
        <v>#N/A</v>
      </c>
      <c r="AG712" s="20" t="e">
        <f>VLOOKUP($B712,'DATA PENGUKURAN GARDU'!$A:$BS,46,0)</f>
        <v>#N/A</v>
      </c>
      <c r="AH712" s="20" t="e">
        <f>VLOOKUP($B712,'DATA PENGUKURAN GARDU'!$A:$BS,53,0)</f>
        <v>#N/A</v>
      </c>
      <c r="AI712" s="20" t="e">
        <f>VLOOKUP($B712,'DATA PENGUKURAN GARDU'!$A:$BS,54,0)</f>
        <v>#N/A</v>
      </c>
      <c r="AJ712" s="17" t="e">
        <f>VLOOKUP($C712,'DATA PENGUKURAN GARDU'!$A:$BS,42,0)</f>
        <v>#N/A</v>
      </c>
      <c r="AK712" s="23" t="e">
        <f t="shared" si="384"/>
        <v>#N/A</v>
      </c>
      <c r="AL712" s="17" t="e">
        <f>VLOOKUP($C712,'DATA PENGUKURAN GARDU'!$A:$BS,44,0)</f>
        <v>#N/A</v>
      </c>
      <c r="AM712" s="23" t="e">
        <f t="shared" si="385"/>
        <v>#N/A</v>
      </c>
      <c r="AN712" s="17" t="e">
        <f>VLOOKUP($C712,'DATA PENGUKURAN GARDU'!$A:$BS,46,0)</f>
        <v>#N/A</v>
      </c>
      <c r="AO712" s="23" t="e">
        <f t="shared" si="386"/>
        <v>#N/A</v>
      </c>
      <c r="AP712" s="17" t="e">
        <f>VLOOKUP($C712,'DATA PENGUKURAN GARDU'!$A:$BS,46,0)</f>
        <v>#N/A</v>
      </c>
      <c r="AQ712" s="17" t="e">
        <f>VLOOKUP($C712,'DATA PENGUKURAN GARDU'!$A:$BS,53,0)</f>
        <v>#N/A</v>
      </c>
      <c r="AR712" s="17" t="e">
        <f>VLOOKUP($C712,'DATA PENGUKURAN GARDU'!$A:$BS,54,0)</f>
        <v>#N/A</v>
      </c>
      <c r="AS712" s="20" t="e">
        <f>VLOOKUP($D712,'DATA PENGUKURAN GARDU'!$A:$BS,42,0)</f>
        <v>#N/A</v>
      </c>
      <c r="AT712" s="21" t="e">
        <f t="shared" si="387"/>
        <v>#N/A</v>
      </c>
      <c r="AU712" s="20" t="e">
        <f>VLOOKUP($D712,'DATA PENGUKURAN GARDU'!$A:$BS,44,0)</f>
        <v>#N/A</v>
      </c>
      <c r="AV712" s="21" t="e">
        <f t="shared" si="388"/>
        <v>#N/A</v>
      </c>
      <c r="AW712" s="20" t="e">
        <f>VLOOKUP($D712,'DATA PENGUKURAN GARDU'!$A:$BS,46,0)</f>
        <v>#N/A</v>
      </c>
      <c r="AX712" s="21" t="e">
        <f t="shared" si="389"/>
        <v>#N/A</v>
      </c>
      <c r="AY712" s="20" t="e">
        <f>VLOOKUP($D712,'DATA PENGUKURAN GARDU'!$A:$BS,46,0)</f>
        <v>#N/A</v>
      </c>
      <c r="AZ712" s="20" t="e">
        <f>VLOOKUP($D712,'DATA PENGUKURAN GARDU'!$A:$BS,53,0)</f>
        <v>#N/A</v>
      </c>
      <c r="BA712" s="20" t="e">
        <f>VLOOKUP($D712,'DATA PENGUKURAN GARDU'!$A:$BS,54,0)</f>
        <v>#N/A</v>
      </c>
      <c r="BB712" s="17" t="e">
        <f>VLOOKUP($E712,'DATA PENGUKURAN GARDU'!$A:$BS,42,0)</f>
        <v>#N/A</v>
      </c>
      <c r="BC712" s="23" t="e">
        <f t="shared" si="390"/>
        <v>#N/A</v>
      </c>
      <c r="BD712" s="17" t="e">
        <f>VLOOKUP($E712,'DATA PENGUKURAN GARDU'!$A:$BS,44,0)</f>
        <v>#N/A</v>
      </c>
      <c r="BE712" s="23" t="e">
        <f t="shared" si="391"/>
        <v>#N/A</v>
      </c>
      <c r="BF712" s="17" t="e">
        <f>VLOOKUP($E712,'DATA PENGUKURAN GARDU'!$A:$BS,46,0)</f>
        <v>#N/A</v>
      </c>
      <c r="BG712" s="23" t="e">
        <f t="shared" si="392"/>
        <v>#N/A</v>
      </c>
      <c r="BH712" s="17" t="e">
        <f>VLOOKUP($E712,'DATA PENGUKURAN GARDU'!$A:$BS,46,0)</f>
        <v>#N/A</v>
      </c>
      <c r="BI712" s="17" t="e">
        <f>VLOOKUP($E712,'DATA PENGUKURAN GARDU'!$A:$BS,53,0)</f>
        <v>#N/A</v>
      </c>
      <c r="BJ712" s="17" t="e">
        <f>VLOOKUP($E712,'DATA PENGUKURAN GARDU'!$A:$BS,54,0)</f>
        <v>#N/A</v>
      </c>
      <c r="BK712" s="20" t="e">
        <f t="shared" si="393"/>
        <v>#N/A</v>
      </c>
      <c r="BL712" s="20" t="e">
        <f t="shared" si="394"/>
        <v>#N/A</v>
      </c>
      <c r="BM712" s="20" t="e">
        <f t="shared" si="395"/>
        <v>#N/A</v>
      </c>
      <c r="BN712" s="25" t="e">
        <f t="shared" si="396"/>
        <v>#N/A</v>
      </c>
      <c r="BO712" s="26" t="str">
        <f t="shared" si="397"/>
        <v>0</v>
      </c>
      <c r="BP712" s="21" t="e">
        <f t="shared" si="398"/>
        <v>#VALUE!</v>
      </c>
      <c r="BQ712" s="20" t="e">
        <f t="shared" si="399"/>
        <v>#N/A</v>
      </c>
      <c r="BR712" s="20" t="e">
        <v>#N/A</v>
      </c>
      <c r="BS712" s="9" t="e">
        <v>#N/A</v>
      </c>
      <c r="BT712" s="2" t="e">
        <f t="shared" si="400"/>
        <v>#VALUE!</v>
      </c>
      <c r="BU712" s="2" t="e">
        <f t="shared" si="368"/>
        <v>#N/A</v>
      </c>
      <c r="BV712" s="2" t="e">
        <f t="shared" si="369"/>
        <v>#N/A</v>
      </c>
    </row>
    <row r="713" s="2" customFormat="1" ht="22.95" customHeight="1" spans="1:74">
      <c r="A713" s="9" t="str">
        <f t="shared" si="370"/>
        <v>K-091Induk</v>
      </c>
      <c r="B713" s="9" t="str">
        <f t="shared" si="371"/>
        <v>K-091jurusan 1</v>
      </c>
      <c r="C713" s="9" t="str">
        <f t="shared" si="372"/>
        <v>K-091jurusan 2</v>
      </c>
      <c r="D713" s="9" t="str">
        <f t="shared" si="373"/>
        <v>K-091jurusan 3</v>
      </c>
      <c r="E713" s="9" t="str">
        <f t="shared" si="374"/>
        <v>K-091jurusan 4</v>
      </c>
      <c r="F713" s="10" t="s">
        <v>418</v>
      </c>
      <c r="G713" s="10" t="s">
        <v>132</v>
      </c>
      <c r="H713" s="10" t="s">
        <v>892</v>
      </c>
      <c r="I713" s="10">
        <v>0.735771</v>
      </c>
      <c r="J713" s="10">
        <v>124.300582</v>
      </c>
      <c r="K713" s="10" t="s">
        <v>7465</v>
      </c>
      <c r="L713" s="10" t="s">
        <v>7465</v>
      </c>
      <c r="M713" s="10" t="s">
        <v>7465</v>
      </c>
      <c r="N713" s="14">
        <f t="shared" si="375"/>
        <v>0</v>
      </c>
      <c r="O713" s="15" t="e">
        <f t="shared" si="376"/>
        <v>#VALUE!</v>
      </c>
      <c r="P713" s="15" t="e">
        <f t="shared" si="377"/>
        <v>#VALUE!</v>
      </c>
      <c r="Q713" s="17" t="e">
        <f>VLOOKUP($A713,'DATA PENGUKURAN GARDU'!$A:$BS,42,0)</f>
        <v>#N/A</v>
      </c>
      <c r="R713" s="18" t="e">
        <f t="shared" si="378"/>
        <v>#N/A</v>
      </c>
      <c r="S713" s="17" t="e">
        <f>VLOOKUP($A713,'DATA PENGUKURAN GARDU'!$A:$BS,44,0)</f>
        <v>#N/A</v>
      </c>
      <c r="T713" s="18" t="e">
        <f t="shared" si="379"/>
        <v>#N/A</v>
      </c>
      <c r="U713" s="17" t="e">
        <f>VLOOKUP($A713,'DATA PENGUKURAN GARDU'!$A:$BS,46,0)</f>
        <v>#N/A</v>
      </c>
      <c r="V713" s="18" t="e">
        <f t="shared" si="380"/>
        <v>#N/A</v>
      </c>
      <c r="W713" s="17" t="e">
        <f>VLOOKUP($A713,'DATA PENGUKURAN GARDU'!$A:$BS,48,0)</f>
        <v>#N/A</v>
      </c>
      <c r="X713" s="17" t="e">
        <f>VLOOKUP($A713,'DATA PENGUKURAN GARDU'!$A:$BS,53,0)</f>
        <v>#N/A</v>
      </c>
      <c r="Y713" s="17" t="e">
        <f>VLOOKUP($A713,'DATA PENGUKURAN GARDU'!$A:$BS,54,0)</f>
        <v>#N/A</v>
      </c>
      <c r="Z713" s="17" t="e">
        <f>VLOOKUP($A713,'DATA PENGUKURAN GARDU'!$A:$BS,55,0)</f>
        <v>#N/A</v>
      </c>
      <c r="AA713" s="20" t="e">
        <f>VLOOKUP($B713,'DATA PENGUKURAN GARDU'!$A:$BS,42,0)</f>
        <v>#N/A</v>
      </c>
      <c r="AB713" s="21" t="e">
        <f t="shared" si="381"/>
        <v>#N/A</v>
      </c>
      <c r="AC713" s="20" t="e">
        <f>VLOOKUP($B713,'DATA PENGUKURAN GARDU'!$A:$BS,44,0)</f>
        <v>#N/A</v>
      </c>
      <c r="AD713" s="21" t="e">
        <f t="shared" si="382"/>
        <v>#N/A</v>
      </c>
      <c r="AE713" s="20" t="e">
        <f>VLOOKUP($B713,'DATA PENGUKURAN GARDU'!$A:$BS,46,0)</f>
        <v>#N/A</v>
      </c>
      <c r="AF713" s="21" t="e">
        <f t="shared" si="383"/>
        <v>#N/A</v>
      </c>
      <c r="AG713" s="20" t="e">
        <f>VLOOKUP($B713,'DATA PENGUKURAN GARDU'!$A:$BS,46,0)</f>
        <v>#N/A</v>
      </c>
      <c r="AH713" s="20" t="e">
        <f>VLOOKUP($B713,'DATA PENGUKURAN GARDU'!$A:$BS,53,0)</f>
        <v>#N/A</v>
      </c>
      <c r="AI713" s="20" t="e">
        <f>VLOOKUP($B713,'DATA PENGUKURAN GARDU'!$A:$BS,54,0)</f>
        <v>#N/A</v>
      </c>
      <c r="AJ713" s="17" t="e">
        <f>VLOOKUP($C713,'DATA PENGUKURAN GARDU'!$A:$BS,42,0)</f>
        <v>#N/A</v>
      </c>
      <c r="AK713" s="23" t="e">
        <f t="shared" si="384"/>
        <v>#N/A</v>
      </c>
      <c r="AL713" s="17" t="e">
        <f>VLOOKUP($C713,'DATA PENGUKURAN GARDU'!$A:$BS,44,0)</f>
        <v>#N/A</v>
      </c>
      <c r="AM713" s="23" t="e">
        <f t="shared" si="385"/>
        <v>#N/A</v>
      </c>
      <c r="AN713" s="17" t="e">
        <f>VLOOKUP($C713,'DATA PENGUKURAN GARDU'!$A:$BS,46,0)</f>
        <v>#N/A</v>
      </c>
      <c r="AO713" s="23" t="e">
        <f t="shared" si="386"/>
        <v>#N/A</v>
      </c>
      <c r="AP713" s="17" t="e">
        <f>VLOOKUP($C713,'DATA PENGUKURAN GARDU'!$A:$BS,46,0)</f>
        <v>#N/A</v>
      </c>
      <c r="AQ713" s="17" t="e">
        <f>VLOOKUP($C713,'DATA PENGUKURAN GARDU'!$A:$BS,53,0)</f>
        <v>#N/A</v>
      </c>
      <c r="AR713" s="17" t="e">
        <f>VLOOKUP($C713,'DATA PENGUKURAN GARDU'!$A:$BS,54,0)</f>
        <v>#N/A</v>
      </c>
      <c r="AS713" s="20" t="e">
        <f>VLOOKUP($D713,'DATA PENGUKURAN GARDU'!$A:$BS,42,0)</f>
        <v>#N/A</v>
      </c>
      <c r="AT713" s="21" t="e">
        <f t="shared" si="387"/>
        <v>#N/A</v>
      </c>
      <c r="AU713" s="20" t="e">
        <f>VLOOKUP($D713,'DATA PENGUKURAN GARDU'!$A:$BS,44,0)</f>
        <v>#N/A</v>
      </c>
      <c r="AV713" s="21" t="e">
        <f t="shared" si="388"/>
        <v>#N/A</v>
      </c>
      <c r="AW713" s="20" t="e">
        <f>VLOOKUP($D713,'DATA PENGUKURAN GARDU'!$A:$BS,46,0)</f>
        <v>#N/A</v>
      </c>
      <c r="AX713" s="21" t="e">
        <f t="shared" si="389"/>
        <v>#N/A</v>
      </c>
      <c r="AY713" s="20" t="e">
        <f>VLOOKUP($D713,'DATA PENGUKURAN GARDU'!$A:$BS,46,0)</f>
        <v>#N/A</v>
      </c>
      <c r="AZ713" s="20" t="e">
        <f>VLOOKUP($D713,'DATA PENGUKURAN GARDU'!$A:$BS,53,0)</f>
        <v>#N/A</v>
      </c>
      <c r="BA713" s="20" t="e">
        <f>VLOOKUP($D713,'DATA PENGUKURAN GARDU'!$A:$BS,54,0)</f>
        <v>#N/A</v>
      </c>
      <c r="BB713" s="17" t="e">
        <f>VLOOKUP($E713,'DATA PENGUKURAN GARDU'!$A:$BS,42,0)</f>
        <v>#N/A</v>
      </c>
      <c r="BC713" s="23" t="e">
        <f t="shared" si="390"/>
        <v>#N/A</v>
      </c>
      <c r="BD713" s="17" t="e">
        <f>VLOOKUP($E713,'DATA PENGUKURAN GARDU'!$A:$BS,44,0)</f>
        <v>#N/A</v>
      </c>
      <c r="BE713" s="23" t="e">
        <f t="shared" si="391"/>
        <v>#N/A</v>
      </c>
      <c r="BF713" s="17" t="e">
        <f>VLOOKUP($E713,'DATA PENGUKURAN GARDU'!$A:$BS,46,0)</f>
        <v>#N/A</v>
      </c>
      <c r="BG713" s="23" t="e">
        <f t="shared" si="392"/>
        <v>#N/A</v>
      </c>
      <c r="BH713" s="17" t="e">
        <f>VLOOKUP($E713,'DATA PENGUKURAN GARDU'!$A:$BS,46,0)</f>
        <v>#N/A</v>
      </c>
      <c r="BI713" s="17" t="e">
        <f>VLOOKUP($E713,'DATA PENGUKURAN GARDU'!$A:$BS,53,0)</f>
        <v>#N/A</v>
      </c>
      <c r="BJ713" s="17" t="e">
        <f>VLOOKUP($E713,'DATA PENGUKURAN GARDU'!$A:$BS,54,0)</f>
        <v>#N/A</v>
      </c>
      <c r="BK713" s="20" t="e">
        <f t="shared" si="393"/>
        <v>#N/A</v>
      </c>
      <c r="BL713" s="20" t="e">
        <f t="shared" si="394"/>
        <v>#N/A</v>
      </c>
      <c r="BM713" s="20" t="e">
        <f t="shared" si="395"/>
        <v>#N/A</v>
      </c>
      <c r="BN713" s="25" t="e">
        <f t="shared" si="396"/>
        <v>#N/A</v>
      </c>
      <c r="BO713" s="26" t="str">
        <f t="shared" si="397"/>
        <v>0</v>
      </c>
      <c r="BP713" s="21" t="e">
        <f t="shared" si="398"/>
        <v>#VALUE!</v>
      </c>
      <c r="BQ713" s="20" t="e">
        <f t="shared" si="399"/>
        <v>#N/A</v>
      </c>
      <c r="BR713" s="20" t="e">
        <v>#N/A</v>
      </c>
      <c r="BS713" s="9" t="e">
        <v>#N/A</v>
      </c>
      <c r="BT713" s="2" t="e">
        <f t="shared" si="400"/>
        <v>#VALUE!</v>
      </c>
      <c r="BU713" s="2" t="e">
        <f t="shared" si="368"/>
        <v>#N/A</v>
      </c>
      <c r="BV713" s="2" t="e">
        <f t="shared" si="369"/>
        <v>#N/A</v>
      </c>
    </row>
    <row r="714" s="2" customFormat="1" ht="22.95" customHeight="1" spans="1:74">
      <c r="A714" s="9" t="str">
        <f t="shared" si="370"/>
        <v>K-100Induk</v>
      </c>
      <c r="B714" s="9" t="str">
        <f t="shared" si="371"/>
        <v>K-100jurusan 1</v>
      </c>
      <c r="C714" s="9" t="str">
        <f t="shared" si="372"/>
        <v>K-100jurusan 2</v>
      </c>
      <c r="D714" s="9" t="str">
        <f t="shared" si="373"/>
        <v>K-100jurusan 3</v>
      </c>
      <c r="E714" s="9" t="str">
        <f t="shared" si="374"/>
        <v>K-100jurusan 4</v>
      </c>
      <c r="F714" s="10" t="s">
        <v>418</v>
      </c>
      <c r="G714" s="10" t="s">
        <v>132</v>
      </c>
      <c r="H714" s="10" t="s">
        <v>893</v>
      </c>
      <c r="I714" s="10">
        <v>0.735788</v>
      </c>
      <c r="J714" s="10">
        <v>124.306314</v>
      </c>
      <c r="K714" s="10" t="s">
        <v>7465</v>
      </c>
      <c r="L714" s="10" t="s">
        <v>7465</v>
      </c>
      <c r="M714" s="10" t="s">
        <v>7465</v>
      </c>
      <c r="N714" s="14">
        <f t="shared" si="375"/>
        <v>0</v>
      </c>
      <c r="O714" s="15" t="e">
        <f t="shared" si="376"/>
        <v>#VALUE!</v>
      </c>
      <c r="P714" s="15" t="e">
        <f t="shared" si="377"/>
        <v>#VALUE!</v>
      </c>
      <c r="Q714" s="17" t="e">
        <f>VLOOKUP($A714,'DATA PENGUKURAN GARDU'!$A:$BS,42,0)</f>
        <v>#N/A</v>
      </c>
      <c r="R714" s="18" t="e">
        <f t="shared" si="378"/>
        <v>#N/A</v>
      </c>
      <c r="S714" s="17" t="e">
        <f>VLOOKUP($A714,'DATA PENGUKURAN GARDU'!$A:$BS,44,0)</f>
        <v>#N/A</v>
      </c>
      <c r="T714" s="18" t="e">
        <f t="shared" si="379"/>
        <v>#N/A</v>
      </c>
      <c r="U714" s="17" t="e">
        <f>VLOOKUP($A714,'DATA PENGUKURAN GARDU'!$A:$BS,46,0)</f>
        <v>#N/A</v>
      </c>
      <c r="V714" s="18" t="e">
        <f t="shared" si="380"/>
        <v>#N/A</v>
      </c>
      <c r="W714" s="17" t="e">
        <f>VLOOKUP($A714,'DATA PENGUKURAN GARDU'!$A:$BS,48,0)</f>
        <v>#N/A</v>
      </c>
      <c r="X714" s="17" t="e">
        <f>VLOOKUP($A714,'DATA PENGUKURAN GARDU'!$A:$BS,53,0)</f>
        <v>#N/A</v>
      </c>
      <c r="Y714" s="17" t="e">
        <f>VLOOKUP($A714,'DATA PENGUKURAN GARDU'!$A:$BS,54,0)</f>
        <v>#N/A</v>
      </c>
      <c r="Z714" s="17" t="e">
        <f>VLOOKUP($A714,'DATA PENGUKURAN GARDU'!$A:$BS,55,0)</f>
        <v>#N/A</v>
      </c>
      <c r="AA714" s="20" t="e">
        <f>VLOOKUP($B714,'DATA PENGUKURAN GARDU'!$A:$BS,42,0)</f>
        <v>#N/A</v>
      </c>
      <c r="AB714" s="21" t="e">
        <f t="shared" si="381"/>
        <v>#N/A</v>
      </c>
      <c r="AC714" s="20" t="e">
        <f>VLOOKUP($B714,'DATA PENGUKURAN GARDU'!$A:$BS,44,0)</f>
        <v>#N/A</v>
      </c>
      <c r="AD714" s="21" t="e">
        <f t="shared" si="382"/>
        <v>#N/A</v>
      </c>
      <c r="AE714" s="20" t="e">
        <f>VLOOKUP($B714,'DATA PENGUKURAN GARDU'!$A:$BS,46,0)</f>
        <v>#N/A</v>
      </c>
      <c r="AF714" s="21" t="e">
        <f t="shared" si="383"/>
        <v>#N/A</v>
      </c>
      <c r="AG714" s="20" t="e">
        <f>VLOOKUP($B714,'DATA PENGUKURAN GARDU'!$A:$BS,46,0)</f>
        <v>#N/A</v>
      </c>
      <c r="AH714" s="20" t="e">
        <f>VLOOKUP($B714,'DATA PENGUKURAN GARDU'!$A:$BS,53,0)</f>
        <v>#N/A</v>
      </c>
      <c r="AI714" s="20" t="e">
        <f>VLOOKUP($B714,'DATA PENGUKURAN GARDU'!$A:$BS,54,0)</f>
        <v>#N/A</v>
      </c>
      <c r="AJ714" s="17" t="e">
        <f>VLOOKUP($C714,'DATA PENGUKURAN GARDU'!$A:$BS,42,0)</f>
        <v>#N/A</v>
      </c>
      <c r="AK714" s="23" t="e">
        <f t="shared" si="384"/>
        <v>#N/A</v>
      </c>
      <c r="AL714" s="17" t="e">
        <f>VLOOKUP($C714,'DATA PENGUKURAN GARDU'!$A:$BS,44,0)</f>
        <v>#N/A</v>
      </c>
      <c r="AM714" s="23" t="e">
        <f t="shared" si="385"/>
        <v>#N/A</v>
      </c>
      <c r="AN714" s="17" t="e">
        <f>VLOOKUP($C714,'DATA PENGUKURAN GARDU'!$A:$BS,46,0)</f>
        <v>#N/A</v>
      </c>
      <c r="AO714" s="23" t="e">
        <f t="shared" si="386"/>
        <v>#N/A</v>
      </c>
      <c r="AP714" s="17" t="e">
        <f>VLOOKUP($C714,'DATA PENGUKURAN GARDU'!$A:$BS,46,0)</f>
        <v>#N/A</v>
      </c>
      <c r="AQ714" s="17" t="e">
        <f>VLOOKUP($C714,'DATA PENGUKURAN GARDU'!$A:$BS,53,0)</f>
        <v>#N/A</v>
      </c>
      <c r="AR714" s="17" t="e">
        <f>VLOOKUP($C714,'DATA PENGUKURAN GARDU'!$A:$BS,54,0)</f>
        <v>#N/A</v>
      </c>
      <c r="AS714" s="20" t="e">
        <f>VLOOKUP($D714,'DATA PENGUKURAN GARDU'!$A:$BS,42,0)</f>
        <v>#N/A</v>
      </c>
      <c r="AT714" s="21" t="e">
        <f t="shared" si="387"/>
        <v>#N/A</v>
      </c>
      <c r="AU714" s="20" t="e">
        <f>VLOOKUP($D714,'DATA PENGUKURAN GARDU'!$A:$BS,44,0)</f>
        <v>#N/A</v>
      </c>
      <c r="AV714" s="21" t="e">
        <f t="shared" si="388"/>
        <v>#N/A</v>
      </c>
      <c r="AW714" s="20" t="e">
        <f>VLOOKUP($D714,'DATA PENGUKURAN GARDU'!$A:$BS,46,0)</f>
        <v>#N/A</v>
      </c>
      <c r="AX714" s="21" t="e">
        <f t="shared" si="389"/>
        <v>#N/A</v>
      </c>
      <c r="AY714" s="20" t="e">
        <f>VLOOKUP($D714,'DATA PENGUKURAN GARDU'!$A:$BS,46,0)</f>
        <v>#N/A</v>
      </c>
      <c r="AZ714" s="20" t="e">
        <f>VLOOKUP($D714,'DATA PENGUKURAN GARDU'!$A:$BS,53,0)</f>
        <v>#N/A</v>
      </c>
      <c r="BA714" s="20" t="e">
        <f>VLOOKUP($D714,'DATA PENGUKURAN GARDU'!$A:$BS,54,0)</f>
        <v>#N/A</v>
      </c>
      <c r="BB714" s="17" t="e">
        <f>VLOOKUP($E714,'DATA PENGUKURAN GARDU'!$A:$BS,42,0)</f>
        <v>#N/A</v>
      </c>
      <c r="BC714" s="23" t="e">
        <f t="shared" si="390"/>
        <v>#N/A</v>
      </c>
      <c r="BD714" s="17" t="e">
        <f>VLOOKUP($E714,'DATA PENGUKURAN GARDU'!$A:$BS,44,0)</f>
        <v>#N/A</v>
      </c>
      <c r="BE714" s="23" t="e">
        <f t="shared" si="391"/>
        <v>#N/A</v>
      </c>
      <c r="BF714" s="17" t="e">
        <f>VLOOKUP($E714,'DATA PENGUKURAN GARDU'!$A:$BS,46,0)</f>
        <v>#N/A</v>
      </c>
      <c r="BG714" s="23" t="e">
        <f t="shared" si="392"/>
        <v>#N/A</v>
      </c>
      <c r="BH714" s="17" t="e">
        <f>VLOOKUP($E714,'DATA PENGUKURAN GARDU'!$A:$BS,46,0)</f>
        <v>#N/A</v>
      </c>
      <c r="BI714" s="17" t="e">
        <f>VLOOKUP($E714,'DATA PENGUKURAN GARDU'!$A:$BS,53,0)</f>
        <v>#N/A</v>
      </c>
      <c r="BJ714" s="17" t="e">
        <f>VLOOKUP($E714,'DATA PENGUKURAN GARDU'!$A:$BS,54,0)</f>
        <v>#N/A</v>
      </c>
      <c r="BK714" s="20" t="e">
        <f t="shared" si="393"/>
        <v>#N/A</v>
      </c>
      <c r="BL714" s="20" t="e">
        <f t="shared" si="394"/>
        <v>#N/A</v>
      </c>
      <c r="BM714" s="20" t="e">
        <f t="shared" si="395"/>
        <v>#N/A</v>
      </c>
      <c r="BN714" s="25" t="e">
        <f t="shared" si="396"/>
        <v>#N/A</v>
      </c>
      <c r="BO714" s="26" t="str">
        <f t="shared" si="397"/>
        <v>0</v>
      </c>
      <c r="BP714" s="21" t="e">
        <f t="shared" si="398"/>
        <v>#VALUE!</v>
      </c>
      <c r="BQ714" s="20" t="e">
        <f t="shared" si="399"/>
        <v>#N/A</v>
      </c>
      <c r="BR714" s="20" t="e">
        <v>#N/A</v>
      </c>
      <c r="BS714" s="9" t="e">
        <v>#N/A</v>
      </c>
      <c r="BT714" s="2" t="e">
        <f t="shared" si="400"/>
        <v>#VALUE!</v>
      </c>
      <c r="BU714" s="2" t="e">
        <f t="shared" si="368"/>
        <v>#N/A</v>
      </c>
      <c r="BV714" s="2" t="e">
        <f t="shared" si="369"/>
        <v>#N/A</v>
      </c>
    </row>
    <row r="715" s="2" customFormat="1" ht="22.95" customHeight="1" spans="1:74">
      <c r="A715" s="9" t="str">
        <f t="shared" si="370"/>
        <v>K-101Induk</v>
      </c>
      <c r="B715" s="9" t="str">
        <f t="shared" si="371"/>
        <v>K-101jurusan 1</v>
      </c>
      <c r="C715" s="9" t="str">
        <f t="shared" si="372"/>
        <v>K-101jurusan 2</v>
      </c>
      <c r="D715" s="9" t="str">
        <f t="shared" si="373"/>
        <v>K-101jurusan 3</v>
      </c>
      <c r="E715" s="9" t="str">
        <f t="shared" si="374"/>
        <v>K-101jurusan 4</v>
      </c>
      <c r="F715" s="10" t="s">
        <v>418</v>
      </c>
      <c r="G715" s="10" t="s">
        <v>132</v>
      </c>
      <c r="H715" s="10" t="s">
        <v>894</v>
      </c>
      <c r="I715" s="10">
        <v>0.735633</v>
      </c>
      <c r="J715" s="10">
        <v>124.308262</v>
      </c>
      <c r="K715" s="10" t="s">
        <v>7465</v>
      </c>
      <c r="L715" s="10" t="s">
        <v>7465</v>
      </c>
      <c r="M715" s="10" t="s">
        <v>7465</v>
      </c>
      <c r="N715" s="14">
        <f t="shared" si="375"/>
        <v>0</v>
      </c>
      <c r="O715" s="15" t="e">
        <f t="shared" si="376"/>
        <v>#VALUE!</v>
      </c>
      <c r="P715" s="15" t="e">
        <f t="shared" si="377"/>
        <v>#VALUE!</v>
      </c>
      <c r="Q715" s="17" t="e">
        <f>VLOOKUP($A715,'DATA PENGUKURAN GARDU'!$A:$BS,42,0)</f>
        <v>#N/A</v>
      </c>
      <c r="R715" s="18" t="e">
        <f t="shared" si="378"/>
        <v>#N/A</v>
      </c>
      <c r="S715" s="17" t="e">
        <f>VLOOKUP($A715,'DATA PENGUKURAN GARDU'!$A:$BS,44,0)</f>
        <v>#N/A</v>
      </c>
      <c r="T715" s="18" t="e">
        <f t="shared" si="379"/>
        <v>#N/A</v>
      </c>
      <c r="U715" s="17" t="e">
        <f>VLOOKUP($A715,'DATA PENGUKURAN GARDU'!$A:$BS,46,0)</f>
        <v>#N/A</v>
      </c>
      <c r="V715" s="18" t="e">
        <f t="shared" si="380"/>
        <v>#N/A</v>
      </c>
      <c r="W715" s="17" t="e">
        <f>VLOOKUP($A715,'DATA PENGUKURAN GARDU'!$A:$BS,48,0)</f>
        <v>#N/A</v>
      </c>
      <c r="X715" s="17" t="e">
        <f>VLOOKUP($A715,'DATA PENGUKURAN GARDU'!$A:$BS,53,0)</f>
        <v>#N/A</v>
      </c>
      <c r="Y715" s="17" t="e">
        <f>VLOOKUP($A715,'DATA PENGUKURAN GARDU'!$A:$BS,54,0)</f>
        <v>#N/A</v>
      </c>
      <c r="Z715" s="17" t="e">
        <f>VLOOKUP($A715,'DATA PENGUKURAN GARDU'!$A:$BS,55,0)</f>
        <v>#N/A</v>
      </c>
      <c r="AA715" s="20" t="e">
        <f>VLOOKUP($B715,'DATA PENGUKURAN GARDU'!$A:$BS,42,0)</f>
        <v>#N/A</v>
      </c>
      <c r="AB715" s="21" t="e">
        <f t="shared" si="381"/>
        <v>#N/A</v>
      </c>
      <c r="AC715" s="20" t="e">
        <f>VLOOKUP($B715,'DATA PENGUKURAN GARDU'!$A:$BS,44,0)</f>
        <v>#N/A</v>
      </c>
      <c r="AD715" s="21" t="e">
        <f t="shared" si="382"/>
        <v>#N/A</v>
      </c>
      <c r="AE715" s="20" t="e">
        <f>VLOOKUP($B715,'DATA PENGUKURAN GARDU'!$A:$BS,46,0)</f>
        <v>#N/A</v>
      </c>
      <c r="AF715" s="21" t="e">
        <f t="shared" si="383"/>
        <v>#N/A</v>
      </c>
      <c r="AG715" s="20" t="e">
        <f>VLOOKUP($B715,'DATA PENGUKURAN GARDU'!$A:$BS,46,0)</f>
        <v>#N/A</v>
      </c>
      <c r="AH715" s="20" t="e">
        <f>VLOOKUP($B715,'DATA PENGUKURAN GARDU'!$A:$BS,53,0)</f>
        <v>#N/A</v>
      </c>
      <c r="AI715" s="20" t="e">
        <f>VLOOKUP($B715,'DATA PENGUKURAN GARDU'!$A:$BS,54,0)</f>
        <v>#N/A</v>
      </c>
      <c r="AJ715" s="17" t="e">
        <f>VLOOKUP($C715,'DATA PENGUKURAN GARDU'!$A:$BS,42,0)</f>
        <v>#N/A</v>
      </c>
      <c r="AK715" s="23" t="e">
        <f t="shared" si="384"/>
        <v>#N/A</v>
      </c>
      <c r="AL715" s="17" t="e">
        <f>VLOOKUP($C715,'DATA PENGUKURAN GARDU'!$A:$BS,44,0)</f>
        <v>#N/A</v>
      </c>
      <c r="AM715" s="23" t="e">
        <f t="shared" si="385"/>
        <v>#N/A</v>
      </c>
      <c r="AN715" s="17" t="e">
        <f>VLOOKUP($C715,'DATA PENGUKURAN GARDU'!$A:$BS,46,0)</f>
        <v>#N/A</v>
      </c>
      <c r="AO715" s="23" t="e">
        <f t="shared" si="386"/>
        <v>#N/A</v>
      </c>
      <c r="AP715" s="17" t="e">
        <f>VLOOKUP($C715,'DATA PENGUKURAN GARDU'!$A:$BS,46,0)</f>
        <v>#N/A</v>
      </c>
      <c r="AQ715" s="17" t="e">
        <f>VLOOKUP($C715,'DATA PENGUKURAN GARDU'!$A:$BS,53,0)</f>
        <v>#N/A</v>
      </c>
      <c r="AR715" s="17" t="e">
        <f>VLOOKUP($C715,'DATA PENGUKURAN GARDU'!$A:$BS,54,0)</f>
        <v>#N/A</v>
      </c>
      <c r="AS715" s="20" t="e">
        <f>VLOOKUP($D715,'DATA PENGUKURAN GARDU'!$A:$BS,42,0)</f>
        <v>#N/A</v>
      </c>
      <c r="AT715" s="21" t="e">
        <f t="shared" si="387"/>
        <v>#N/A</v>
      </c>
      <c r="AU715" s="20" t="e">
        <f>VLOOKUP($D715,'DATA PENGUKURAN GARDU'!$A:$BS,44,0)</f>
        <v>#N/A</v>
      </c>
      <c r="AV715" s="21" t="e">
        <f t="shared" si="388"/>
        <v>#N/A</v>
      </c>
      <c r="AW715" s="20" t="e">
        <f>VLOOKUP($D715,'DATA PENGUKURAN GARDU'!$A:$BS,46,0)</f>
        <v>#N/A</v>
      </c>
      <c r="AX715" s="21" t="e">
        <f t="shared" si="389"/>
        <v>#N/A</v>
      </c>
      <c r="AY715" s="20" t="e">
        <f>VLOOKUP($D715,'DATA PENGUKURAN GARDU'!$A:$BS,46,0)</f>
        <v>#N/A</v>
      </c>
      <c r="AZ715" s="20" t="e">
        <f>VLOOKUP($D715,'DATA PENGUKURAN GARDU'!$A:$BS,53,0)</f>
        <v>#N/A</v>
      </c>
      <c r="BA715" s="20" t="e">
        <f>VLOOKUP($D715,'DATA PENGUKURAN GARDU'!$A:$BS,54,0)</f>
        <v>#N/A</v>
      </c>
      <c r="BB715" s="17" t="e">
        <f>VLOOKUP($E715,'DATA PENGUKURAN GARDU'!$A:$BS,42,0)</f>
        <v>#N/A</v>
      </c>
      <c r="BC715" s="23" t="e">
        <f t="shared" si="390"/>
        <v>#N/A</v>
      </c>
      <c r="BD715" s="17" t="e">
        <f>VLOOKUP($E715,'DATA PENGUKURAN GARDU'!$A:$BS,44,0)</f>
        <v>#N/A</v>
      </c>
      <c r="BE715" s="23" t="e">
        <f t="shared" si="391"/>
        <v>#N/A</v>
      </c>
      <c r="BF715" s="17" t="e">
        <f>VLOOKUP($E715,'DATA PENGUKURAN GARDU'!$A:$BS,46,0)</f>
        <v>#N/A</v>
      </c>
      <c r="BG715" s="23" t="e">
        <f t="shared" si="392"/>
        <v>#N/A</v>
      </c>
      <c r="BH715" s="17" t="e">
        <f>VLOOKUP($E715,'DATA PENGUKURAN GARDU'!$A:$BS,46,0)</f>
        <v>#N/A</v>
      </c>
      <c r="BI715" s="17" t="e">
        <f>VLOOKUP($E715,'DATA PENGUKURAN GARDU'!$A:$BS,53,0)</f>
        <v>#N/A</v>
      </c>
      <c r="BJ715" s="17" t="e">
        <f>VLOOKUP($E715,'DATA PENGUKURAN GARDU'!$A:$BS,54,0)</f>
        <v>#N/A</v>
      </c>
      <c r="BK715" s="20" t="e">
        <f t="shared" si="393"/>
        <v>#N/A</v>
      </c>
      <c r="BL715" s="20" t="e">
        <f t="shared" si="394"/>
        <v>#N/A</v>
      </c>
      <c r="BM715" s="20" t="e">
        <f t="shared" si="395"/>
        <v>#N/A</v>
      </c>
      <c r="BN715" s="25" t="e">
        <f t="shared" si="396"/>
        <v>#N/A</v>
      </c>
      <c r="BO715" s="26" t="str">
        <f t="shared" si="397"/>
        <v>0</v>
      </c>
      <c r="BP715" s="21" t="e">
        <f t="shared" si="398"/>
        <v>#VALUE!</v>
      </c>
      <c r="BQ715" s="20" t="e">
        <f t="shared" si="399"/>
        <v>#N/A</v>
      </c>
      <c r="BR715" s="20" t="e">
        <v>#N/A</v>
      </c>
      <c r="BS715" s="9" t="e">
        <v>#N/A</v>
      </c>
      <c r="BT715" s="2" t="e">
        <f t="shared" si="400"/>
        <v>#VALUE!</v>
      </c>
      <c r="BU715" s="2" t="e">
        <f t="shared" si="368"/>
        <v>#N/A</v>
      </c>
      <c r="BV715" s="2" t="e">
        <f t="shared" si="369"/>
        <v>#N/A</v>
      </c>
    </row>
    <row r="716" s="2" customFormat="1" ht="22.95" customHeight="1" spans="1:74">
      <c r="A716" s="9" t="str">
        <f t="shared" si="370"/>
        <v>K-125Induk</v>
      </c>
      <c r="B716" s="9" t="str">
        <f t="shared" si="371"/>
        <v>K-125jurusan 1</v>
      </c>
      <c r="C716" s="9" t="str">
        <f t="shared" si="372"/>
        <v>K-125jurusan 2</v>
      </c>
      <c r="D716" s="9" t="str">
        <f t="shared" si="373"/>
        <v>K-125jurusan 3</v>
      </c>
      <c r="E716" s="9" t="str">
        <f t="shared" si="374"/>
        <v>K-125jurusan 4</v>
      </c>
      <c r="F716" s="10" t="s">
        <v>448</v>
      </c>
      <c r="G716" s="10" t="s">
        <v>132</v>
      </c>
      <c r="H716" s="10" t="s">
        <v>895</v>
      </c>
      <c r="I716" s="10">
        <v>0.737730277</v>
      </c>
      <c r="J716" s="10">
        <v>124.313932257</v>
      </c>
      <c r="K716" s="10" t="s">
        <v>7465</v>
      </c>
      <c r="L716" s="10" t="s">
        <v>7465</v>
      </c>
      <c r="M716" s="10" t="s">
        <v>7465</v>
      </c>
      <c r="N716" s="14">
        <f t="shared" si="375"/>
        <v>0</v>
      </c>
      <c r="O716" s="15" t="e">
        <f t="shared" si="376"/>
        <v>#VALUE!</v>
      </c>
      <c r="P716" s="15" t="e">
        <f t="shared" si="377"/>
        <v>#VALUE!</v>
      </c>
      <c r="Q716" s="17" t="e">
        <f>VLOOKUP($A716,'DATA PENGUKURAN GARDU'!$A:$BS,42,0)</f>
        <v>#N/A</v>
      </c>
      <c r="R716" s="18" t="e">
        <f t="shared" si="378"/>
        <v>#N/A</v>
      </c>
      <c r="S716" s="17" t="e">
        <f>VLOOKUP($A716,'DATA PENGUKURAN GARDU'!$A:$BS,44,0)</f>
        <v>#N/A</v>
      </c>
      <c r="T716" s="18" t="e">
        <f t="shared" si="379"/>
        <v>#N/A</v>
      </c>
      <c r="U716" s="17" t="e">
        <f>VLOOKUP($A716,'DATA PENGUKURAN GARDU'!$A:$BS,46,0)</f>
        <v>#N/A</v>
      </c>
      <c r="V716" s="18" t="e">
        <f t="shared" si="380"/>
        <v>#N/A</v>
      </c>
      <c r="W716" s="17" t="e">
        <f>VLOOKUP($A716,'DATA PENGUKURAN GARDU'!$A:$BS,48,0)</f>
        <v>#N/A</v>
      </c>
      <c r="X716" s="17" t="e">
        <f>VLOOKUP($A716,'DATA PENGUKURAN GARDU'!$A:$BS,53,0)</f>
        <v>#N/A</v>
      </c>
      <c r="Y716" s="17" t="e">
        <f>VLOOKUP($A716,'DATA PENGUKURAN GARDU'!$A:$BS,54,0)</f>
        <v>#N/A</v>
      </c>
      <c r="Z716" s="17" t="e">
        <f>VLOOKUP($A716,'DATA PENGUKURAN GARDU'!$A:$BS,55,0)</f>
        <v>#N/A</v>
      </c>
      <c r="AA716" s="20" t="e">
        <f>VLOOKUP($B716,'DATA PENGUKURAN GARDU'!$A:$BS,42,0)</f>
        <v>#N/A</v>
      </c>
      <c r="AB716" s="21" t="e">
        <f t="shared" si="381"/>
        <v>#N/A</v>
      </c>
      <c r="AC716" s="20" t="e">
        <f>VLOOKUP($B716,'DATA PENGUKURAN GARDU'!$A:$BS,44,0)</f>
        <v>#N/A</v>
      </c>
      <c r="AD716" s="21" t="e">
        <f t="shared" si="382"/>
        <v>#N/A</v>
      </c>
      <c r="AE716" s="20" t="e">
        <f>VLOOKUP($B716,'DATA PENGUKURAN GARDU'!$A:$BS,46,0)</f>
        <v>#N/A</v>
      </c>
      <c r="AF716" s="21" t="e">
        <f t="shared" si="383"/>
        <v>#N/A</v>
      </c>
      <c r="AG716" s="20" t="e">
        <f>VLOOKUP($B716,'DATA PENGUKURAN GARDU'!$A:$BS,46,0)</f>
        <v>#N/A</v>
      </c>
      <c r="AH716" s="20" t="e">
        <f>VLOOKUP($B716,'DATA PENGUKURAN GARDU'!$A:$BS,53,0)</f>
        <v>#N/A</v>
      </c>
      <c r="AI716" s="20" t="e">
        <f>VLOOKUP($B716,'DATA PENGUKURAN GARDU'!$A:$BS,54,0)</f>
        <v>#N/A</v>
      </c>
      <c r="AJ716" s="17" t="e">
        <f>VLOOKUP($C716,'DATA PENGUKURAN GARDU'!$A:$BS,42,0)</f>
        <v>#N/A</v>
      </c>
      <c r="AK716" s="23" t="e">
        <f t="shared" si="384"/>
        <v>#N/A</v>
      </c>
      <c r="AL716" s="17" t="e">
        <f>VLOOKUP($C716,'DATA PENGUKURAN GARDU'!$A:$BS,44,0)</f>
        <v>#N/A</v>
      </c>
      <c r="AM716" s="23" t="e">
        <f t="shared" si="385"/>
        <v>#N/A</v>
      </c>
      <c r="AN716" s="17" t="e">
        <f>VLOOKUP($C716,'DATA PENGUKURAN GARDU'!$A:$BS,46,0)</f>
        <v>#N/A</v>
      </c>
      <c r="AO716" s="23" t="e">
        <f t="shared" si="386"/>
        <v>#N/A</v>
      </c>
      <c r="AP716" s="17" t="e">
        <f>VLOOKUP($C716,'DATA PENGUKURAN GARDU'!$A:$BS,46,0)</f>
        <v>#N/A</v>
      </c>
      <c r="AQ716" s="17" t="e">
        <f>VLOOKUP($C716,'DATA PENGUKURAN GARDU'!$A:$BS,53,0)</f>
        <v>#N/A</v>
      </c>
      <c r="AR716" s="17" t="e">
        <f>VLOOKUP($C716,'DATA PENGUKURAN GARDU'!$A:$BS,54,0)</f>
        <v>#N/A</v>
      </c>
      <c r="AS716" s="20" t="e">
        <f>VLOOKUP($D716,'DATA PENGUKURAN GARDU'!$A:$BS,42,0)</f>
        <v>#N/A</v>
      </c>
      <c r="AT716" s="21" t="e">
        <f t="shared" si="387"/>
        <v>#N/A</v>
      </c>
      <c r="AU716" s="20" t="e">
        <f>VLOOKUP($D716,'DATA PENGUKURAN GARDU'!$A:$BS,44,0)</f>
        <v>#N/A</v>
      </c>
      <c r="AV716" s="21" t="e">
        <f t="shared" si="388"/>
        <v>#N/A</v>
      </c>
      <c r="AW716" s="20" t="e">
        <f>VLOOKUP($D716,'DATA PENGUKURAN GARDU'!$A:$BS,46,0)</f>
        <v>#N/A</v>
      </c>
      <c r="AX716" s="21" t="e">
        <f t="shared" si="389"/>
        <v>#N/A</v>
      </c>
      <c r="AY716" s="20" t="e">
        <f>VLOOKUP($D716,'DATA PENGUKURAN GARDU'!$A:$BS,46,0)</f>
        <v>#N/A</v>
      </c>
      <c r="AZ716" s="20" t="e">
        <f>VLOOKUP($D716,'DATA PENGUKURAN GARDU'!$A:$BS,53,0)</f>
        <v>#N/A</v>
      </c>
      <c r="BA716" s="20" t="e">
        <f>VLOOKUP($D716,'DATA PENGUKURAN GARDU'!$A:$BS,54,0)</f>
        <v>#N/A</v>
      </c>
      <c r="BB716" s="17" t="e">
        <f>VLOOKUP($E716,'DATA PENGUKURAN GARDU'!$A:$BS,42,0)</f>
        <v>#N/A</v>
      </c>
      <c r="BC716" s="23" t="e">
        <f t="shared" si="390"/>
        <v>#N/A</v>
      </c>
      <c r="BD716" s="17" t="e">
        <f>VLOOKUP($E716,'DATA PENGUKURAN GARDU'!$A:$BS,44,0)</f>
        <v>#N/A</v>
      </c>
      <c r="BE716" s="23" t="e">
        <f t="shared" si="391"/>
        <v>#N/A</v>
      </c>
      <c r="BF716" s="17" t="e">
        <f>VLOOKUP($E716,'DATA PENGUKURAN GARDU'!$A:$BS,46,0)</f>
        <v>#N/A</v>
      </c>
      <c r="BG716" s="23" t="e">
        <f t="shared" si="392"/>
        <v>#N/A</v>
      </c>
      <c r="BH716" s="17" t="e">
        <f>VLOOKUP($E716,'DATA PENGUKURAN GARDU'!$A:$BS,46,0)</f>
        <v>#N/A</v>
      </c>
      <c r="BI716" s="17" t="e">
        <f>VLOOKUP($E716,'DATA PENGUKURAN GARDU'!$A:$BS,53,0)</f>
        <v>#N/A</v>
      </c>
      <c r="BJ716" s="17" t="e">
        <f>VLOOKUP($E716,'DATA PENGUKURAN GARDU'!$A:$BS,54,0)</f>
        <v>#N/A</v>
      </c>
      <c r="BK716" s="20" t="e">
        <f t="shared" si="393"/>
        <v>#N/A</v>
      </c>
      <c r="BL716" s="20" t="e">
        <f t="shared" si="394"/>
        <v>#N/A</v>
      </c>
      <c r="BM716" s="20" t="e">
        <f t="shared" si="395"/>
        <v>#N/A</v>
      </c>
      <c r="BN716" s="25" t="e">
        <f t="shared" si="396"/>
        <v>#N/A</v>
      </c>
      <c r="BO716" s="26" t="str">
        <f t="shared" si="397"/>
        <v>0</v>
      </c>
      <c r="BP716" s="21" t="e">
        <f t="shared" si="398"/>
        <v>#VALUE!</v>
      </c>
      <c r="BQ716" s="20" t="e">
        <f t="shared" si="399"/>
        <v>#N/A</v>
      </c>
      <c r="BR716" s="20" t="e">
        <v>#N/A</v>
      </c>
      <c r="BS716" s="9" t="e">
        <v>#N/A</v>
      </c>
      <c r="BT716" s="2" t="e">
        <f t="shared" si="400"/>
        <v>#VALUE!</v>
      </c>
      <c r="BU716" s="2" t="e">
        <f t="shared" si="368"/>
        <v>#N/A</v>
      </c>
      <c r="BV716" s="2" t="e">
        <f t="shared" si="369"/>
        <v>#N/A</v>
      </c>
    </row>
    <row r="717" s="2" customFormat="1" ht="22.95" customHeight="1" spans="1:74">
      <c r="A717" s="9" t="str">
        <f t="shared" si="370"/>
        <v>K-126.1Induk</v>
      </c>
      <c r="B717" s="9" t="str">
        <f t="shared" si="371"/>
        <v>K-126.1jurusan 1</v>
      </c>
      <c r="C717" s="9" t="str">
        <f t="shared" si="372"/>
        <v>K-126.1jurusan 2</v>
      </c>
      <c r="D717" s="9" t="str">
        <f t="shared" si="373"/>
        <v>K-126.1jurusan 3</v>
      </c>
      <c r="E717" s="9" t="str">
        <f t="shared" si="374"/>
        <v>K-126.1jurusan 4</v>
      </c>
      <c r="F717" s="10" t="s">
        <v>418</v>
      </c>
      <c r="G717" s="10" t="s">
        <v>132</v>
      </c>
      <c r="H717" s="10" t="s">
        <v>896</v>
      </c>
      <c r="I717" s="10">
        <v>0.736718608</v>
      </c>
      <c r="J717" s="10">
        <v>124.3105942839</v>
      </c>
      <c r="K717" s="10" t="s">
        <v>7465</v>
      </c>
      <c r="L717" s="10" t="s">
        <v>7465</v>
      </c>
      <c r="M717" s="10" t="s">
        <v>7465</v>
      </c>
      <c r="N717" s="14">
        <f t="shared" si="375"/>
        <v>0</v>
      </c>
      <c r="O717" s="15" t="e">
        <f t="shared" si="376"/>
        <v>#VALUE!</v>
      </c>
      <c r="P717" s="15" t="e">
        <f t="shared" si="377"/>
        <v>#VALUE!</v>
      </c>
      <c r="Q717" s="17" t="e">
        <f>VLOOKUP($A717,'DATA PENGUKURAN GARDU'!$A:$BS,42,0)</f>
        <v>#N/A</v>
      </c>
      <c r="R717" s="18" t="e">
        <f t="shared" si="378"/>
        <v>#N/A</v>
      </c>
      <c r="S717" s="17" t="e">
        <f>VLOOKUP($A717,'DATA PENGUKURAN GARDU'!$A:$BS,44,0)</f>
        <v>#N/A</v>
      </c>
      <c r="T717" s="18" t="e">
        <f t="shared" si="379"/>
        <v>#N/A</v>
      </c>
      <c r="U717" s="17" t="e">
        <f>VLOOKUP($A717,'DATA PENGUKURAN GARDU'!$A:$BS,46,0)</f>
        <v>#N/A</v>
      </c>
      <c r="V717" s="18" t="e">
        <f t="shared" si="380"/>
        <v>#N/A</v>
      </c>
      <c r="W717" s="17" t="e">
        <f>VLOOKUP($A717,'DATA PENGUKURAN GARDU'!$A:$BS,48,0)</f>
        <v>#N/A</v>
      </c>
      <c r="X717" s="17" t="e">
        <f>VLOOKUP($A717,'DATA PENGUKURAN GARDU'!$A:$BS,53,0)</f>
        <v>#N/A</v>
      </c>
      <c r="Y717" s="17" t="e">
        <f>VLOOKUP($A717,'DATA PENGUKURAN GARDU'!$A:$BS,54,0)</f>
        <v>#N/A</v>
      </c>
      <c r="Z717" s="17" t="e">
        <f>VLOOKUP($A717,'DATA PENGUKURAN GARDU'!$A:$BS,55,0)</f>
        <v>#N/A</v>
      </c>
      <c r="AA717" s="20" t="e">
        <f>VLOOKUP($B717,'DATA PENGUKURAN GARDU'!$A:$BS,42,0)</f>
        <v>#N/A</v>
      </c>
      <c r="AB717" s="21" t="e">
        <f t="shared" si="381"/>
        <v>#N/A</v>
      </c>
      <c r="AC717" s="20" t="e">
        <f>VLOOKUP($B717,'DATA PENGUKURAN GARDU'!$A:$BS,44,0)</f>
        <v>#N/A</v>
      </c>
      <c r="AD717" s="21" t="e">
        <f t="shared" si="382"/>
        <v>#N/A</v>
      </c>
      <c r="AE717" s="20" t="e">
        <f>VLOOKUP($B717,'DATA PENGUKURAN GARDU'!$A:$BS,46,0)</f>
        <v>#N/A</v>
      </c>
      <c r="AF717" s="21" t="e">
        <f t="shared" si="383"/>
        <v>#N/A</v>
      </c>
      <c r="AG717" s="20" t="e">
        <f>VLOOKUP($B717,'DATA PENGUKURAN GARDU'!$A:$BS,46,0)</f>
        <v>#N/A</v>
      </c>
      <c r="AH717" s="20" t="e">
        <f>VLOOKUP($B717,'DATA PENGUKURAN GARDU'!$A:$BS,53,0)</f>
        <v>#N/A</v>
      </c>
      <c r="AI717" s="20" t="e">
        <f>VLOOKUP($B717,'DATA PENGUKURAN GARDU'!$A:$BS,54,0)</f>
        <v>#N/A</v>
      </c>
      <c r="AJ717" s="17" t="e">
        <f>VLOOKUP($C717,'DATA PENGUKURAN GARDU'!$A:$BS,42,0)</f>
        <v>#N/A</v>
      </c>
      <c r="AK717" s="23" t="e">
        <f t="shared" si="384"/>
        <v>#N/A</v>
      </c>
      <c r="AL717" s="17" t="e">
        <f>VLOOKUP($C717,'DATA PENGUKURAN GARDU'!$A:$BS,44,0)</f>
        <v>#N/A</v>
      </c>
      <c r="AM717" s="23" t="e">
        <f t="shared" si="385"/>
        <v>#N/A</v>
      </c>
      <c r="AN717" s="17" t="e">
        <f>VLOOKUP($C717,'DATA PENGUKURAN GARDU'!$A:$BS,46,0)</f>
        <v>#N/A</v>
      </c>
      <c r="AO717" s="23" t="e">
        <f t="shared" si="386"/>
        <v>#N/A</v>
      </c>
      <c r="AP717" s="17" t="e">
        <f>VLOOKUP($C717,'DATA PENGUKURAN GARDU'!$A:$BS,46,0)</f>
        <v>#N/A</v>
      </c>
      <c r="AQ717" s="17" t="e">
        <f>VLOOKUP($C717,'DATA PENGUKURAN GARDU'!$A:$BS,53,0)</f>
        <v>#N/A</v>
      </c>
      <c r="AR717" s="17" t="e">
        <f>VLOOKUP($C717,'DATA PENGUKURAN GARDU'!$A:$BS,54,0)</f>
        <v>#N/A</v>
      </c>
      <c r="AS717" s="20" t="e">
        <f>VLOOKUP($D717,'DATA PENGUKURAN GARDU'!$A:$BS,42,0)</f>
        <v>#N/A</v>
      </c>
      <c r="AT717" s="21" t="e">
        <f t="shared" si="387"/>
        <v>#N/A</v>
      </c>
      <c r="AU717" s="20" t="e">
        <f>VLOOKUP($D717,'DATA PENGUKURAN GARDU'!$A:$BS,44,0)</f>
        <v>#N/A</v>
      </c>
      <c r="AV717" s="21" t="e">
        <f t="shared" si="388"/>
        <v>#N/A</v>
      </c>
      <c r="AW717" s="20" t="e">
        <f>VLOOKUP($D717,'DATA PENGUKURAN GARDU'!$A:$BS,46,0)</f>
        <v>#N/A</v>
      </c>
      <c r="AX717" s="21" t="e">
        <f t="shared" si="389"/>
        <v>#N/A</v>
      </c>
      <c r="AY717" s="20" t="e">
        <f>VLOOKUP($D717,'DATA PENGUKURAN GARDU'!$A:$BS,46,0)</f>
        <v>#N/A</v>
      </c>
      <c r="AZ717" s="20" t="e">
        <f>VLOOKUP($D717,'DATA PENGUKURAN GARDU'!$A:$BS,53,0)</f>
        <v>#N/A</v>
      </c>
      <c r="BA717" s="20" t="e">
        <f>VLOOKUP($D717,'DATA PENGUKURAN GARDU'!$A:$BS,54,0)</f>
        <v>#N/A</v>
      </c>
      <c r="BB717" s="17" t="e">
        <f>VLOOKUP($E717,'DATA PENGUKURAN GARDU'!$A:$BS,42,0)</f>
        <v>#N/A</v>
      </c>
      <c r="BC717" s="23" t="e">
        <f t="shared" si="390"/>
        <v>#N/A</v>
      </c>
      <c r="BD717" s="17" t="e">
        <f>VLOOKUP($E717,'DATA PENGUKURAN GARDU'!$A:$BS,44,0)</f>
        <v>#N/A</v>
      </c>
      <c r="BE717" s="23" t="e">
        <f t="shared" si="391"/>
        <v>#N/A</v>
      </c>
      <c r="BF717" s="17" t="e">
        <f>VLOOKUP($E717,'DATA PENGUKURAN GARDU'!$A:$BS,46,0)</f>
        <v>#N/A</v>
      </c>
      <c r="BG717" s="23" t="e">
        <f t="shared" si="392"/>
        <v>#N/A</v>
      </c>
      <c r="BH717" s="17" t="e">
        <f>VLOOKUP($E717,'DATA PENGUKURAN GARDU'!$A:$BS,46,0)</f>
        <v>#N/A</v>
      </c>
      <c r="BI717" s="17" t="e">
        <f>VLOOKUP($E717,'DATA PENGUKURAN GARDU'!$A:$BS,53,0)</f>
        <v>#N/A</v>
      </c>
      <c r="BJ717" s="17" t="e">
        <f>VLOOKUP($E717,'DATA PENGUKURAN GARDU'!$A:$BS,54,0)</f>
        <v>#N/A</v>
      </c>
      <c r="BK717" s="20" t="e">
        <f t="shared" si="393"/>
        <v>#N/A</v>
      </c>
      <c r="BL717" s="20" t="e">
        <f t="shared" si="394"/>
        <v>#N/A</v>
      </c>
      <c r="BM717" s="20" t="e">
        <f t="shared" si="395"/>
        <v>#N/A</v>
      </c>
      <c r="BN717" s="25" t="e">
        <f t="shared" si="396"/>
        <v>#N/A</v>
      </c>
      <c r="BO717" s="26" t="str">
        <f t="shared" si="397"/>
        <v>0</v>
      </c>
      <c r="BP717" s="21" t="e">
        <f t="shared" si="398"/>
        <v>#VALUE!</v>
      </c>
      <c r="BQ717" s="20" t="e">
        <f t="shared" si="399"/>
        <v>#N/A</v>
      </c>
      <c r="BR717" s="20" t="e">
        <v>#N/A</v>
      </c>
      <c r="BS717" s="9" t="e">
        <v>#N/A</v>
      </c>
      <c r="BT717" s="2" t="e">
        <f t="shared" si="400"/>
        <v>#VALUE!</v>
      </c>
      <c r="BU717" s="2" t="e">
        <f t="shared" si="368"/>
        <v>#N/A</v>
      </c>
      <c r="BV717" s="2" t="e">
        <f t="shared" si="369"/>
        <v>#N/A</v>
      </c>
    </row>
    <row r="718" s="2" customFormat="1" ht="22.95" customHeight="1" spans="1:74">
      <c r="A718" s="9" t="str">
        <f t="shared" si="370"/>
        <v>M 114Induk</v>
      </c>
      <c r="B718" s="9" t="str">
        <f t="shared" si="371"/>
        <v>M 114jurusan 1</v>
      </c>
      <c r="C718" s="9" t="str">
        <f t="shared" si="372"/>
        <v>M 114jurusan 2</v>
      </c>
      <c r="D718" s="9" t="str">
        <f t="shared" si="373"/>
        <v>M 114jurusan 3</v>
      </c>
      <c r="E718" s="9" t="str">
        <f t="shared" si="374"/>
        <v>M 114jurusan 4</v>
      </c>
      <c r="F718" s="10" t="s">
        <v>131</v>
      </c>
      <c r="G718" s="10" t="s">
        <v>131</v>
      </c>
      <c r="H718" s="10" t="s">
        <v>897</v>
      </c>
      <c r="I718" s="10">
        <v>0.575896</v>
      </c>
      <c r="J718" s="10">
        <v>124.094045</v>
      </c>
      <c r="K718" s="10" t="s">
        <v>7465</v>
      </c>
      <c r="L718" s="10" t="s">
        <v>7465</v>
      </c>
      <c r="M718" s="10" t="s">
        <v>7465</v>
      </c>
      <c r="N718" s="14">
        <f t="shared" si="375"/>
        <v>0</v>
      </c>
      <c r="O718" s="15" t="e">
        <f t="shared" si="376"/>
        <v>#VALUE!</v>
      </c>
      <c r="P718" s="15" t="e">
        <f t="shared" si="377"/>
        <v>#VALUE!</v>
      </c>
      <c r="Q718" s="17" t="e">
        <f>VLOOKUP($A718,'DATA PENGUKURAN GARDU'!$A:$BS,42,0)</f>
        <v>#N/A</v>
      </c>
      <c r="R718" s="18" t="e">
        <f t="shared" si="378"/>
        <v>#N/A</v>
      </c>
      <c r="S718" s="17" t="e">
        <f>VLOOKUP($A718,'DATA PENGUKURAN GARDU'!$A:$BS,44,0)</f>
        <v>#N/A</v>
      </c>
      <c r="T718" s="18" t="e">
        <f t="shared" si="379"/>
        <v>#N/A</v>
      </c>
      <c r="U718" s="17" t="e">
        <f>VLOOKUP($A718,'DATA PENGUKURAN GARDU'!$A:$BS,46,0)</f>
        <v>#N/A</v>
      </c>
      <c r="V718" s="18" t="e">
        <f t="shared" si="380"/>
        <v>#N/A</v>
      </c>
      <c r="W718" s="17" t="e">
        <f>VLOOKUP($A718,'DATA PENGUKURAN GARDU'!$A:$BS,48,0)</f>
        <v>#N/A</v>
      </c>
      <c r="X718" s="17" t="e">
        <f>VLOOKUP($A718,'DATA PENGUKURAN GARDU'!$A:$BS,53,0)</f>
        <v>#N/A</v>
      </c>
      <c r="Y718" s="17" t="e">
        <f>VLOOKUP($A718,'DATA PENGUKURAN GARDU'!$A:$BS,54,0)</f>
        <v>#N/A</v>
      </c>
      <c r="Z718" s="17" t="e">
        <f>VLOOKUP($A718,'DATA PENGUKURAN GARDU'!$A:$BS,55,0)</f>
        <v>#N/A</v>
      </c>
      <c r="AA718" s="20" t="e">
        <f>VLOOKUP($B718,'DATA PENGUKURAN GARDU'!$A:$BS,42,0)</f>
        <v>#N/A</v>
      </c>
      <c r="AB718" s="21" t="e">
        <f t="shared" si="381"/>
        <v>#N/A</v>
      </c>
      <c r="AC718" s="20" t="e">
        <f>VLOOKUP($B718,'DATA PENGUKURAN GARDU'!$A:$BS,44,0)</f>
        <v>#N/A</v>
      </c>
      <c r="AD718" s="21" t="e">
        <f t="shared" si="382"/>
        <v>#N/A</v>
      </c>
      <c r="AE718" s="20" t="e">
        <f>VLOOKUP($B718,'DATA PENGUKURAN GARDU'!$A:$BS,46,0)</f>
        <v>#N/A</v>
      </c>
      <c r="AF718" s="21" t="e">
        <f t="shared" si="383"/>
        <v>#N/A</v>
      </c>
      <c r="AG718" s="20" t="e">
        <f>VLOOKUP($B718,'DATA PENGUKURAN GARDU'!$A:$BS,46,0)</f>
        <v>#N/A</v>
      </c>
      <c r="AH718" s="20" t="e">
        <f>VLOOKUP($B718,'DATA PENGUKURAN GARDU'!$A:$BS,53,0)</f>
        <v>#N/A</v>
      </c>
      <c r="AI718" s="20" t="e">
        <f>VLOOKUP($B718,'DATA PENGUKURAN GARDU'!$A:$BS,54,0)</f>
        <v>#N/A</v>
      </c>
      <c r="AJ718" s="17" t="e">
        <f>VLOOKUP($C718,'DATA PENGUKURAN GARDU'!$A:$BS,42,0)</f>
        <v>#N/A</v>
      </c>
      <c r="AK718" s="23" t="e">
        <f t="shared" si="384"/>
        <v>#N/A</v>
      </c>
      <c r="AL718" s="17" t="e">
        <f>VLOOKUP($C718,'DATA PENGUKURAN GARDU'!$A:$BS,44,0)</f>
        <v>#N/A</v>
      </c>
      <c r="AM718" s="23" t="e">
        <f t="shared" si="385"/>
        <v>#N/A</v>
      </c>
      <c r="AN718" s="17" t="e">
        <f>VLOOKUP($C718,'DATA PENGUKURAN GARDU'!$A:$BS,46,0)</f>
        <v>#N/A</v>
      </c>
      <c r="AO718" s="23" t="e">
        <f t="shared" si="386"/>
        <v>#N/A</v>
      </c>
      <c r="AP718" s="17" t="e">
        <f>VLOOKUP($C718,'DATA PENGUKURAN GARDU'!$A:$BS,46,0)</f>
        <v>#N/A</v>
      </c>
      <c r="AQ718" s="17" t="e">
        <f>VLOOKUP($C718,'DATA PENGUKURAN GARDU'!$A:$BS,53,0)</f>
        <v>#N/A</v>
      </c>
      <c r="AR718" s="17" t="e">
        <f>VLOOKUP($C718,'DATA PENGUKURAN GARDU'!$A:$BS,54,0)</f>
        <v>#N/A</v>
      </c>
      <c r="AS718" s="20" t="e">
        <f>VLOOKUP($D718,'DATA PENGUKURAN GARDU'!$A:$BS,42,0)</f>
        <v>#N/A</v>
      </c>
      <c r="AT718" s="21" t="e">
        <f t="shared" si="387"/>
        <v>#N/A</v>
      </c>
      <c r="AU718" s="20" t="e">
        <f>VLOOKUP($D718,'DATA PENGUKURAN GARDU'!$A:$BS,44,0)</f>
        <v>#N/A</v>
      </c>
      <c r="AV718" s="21" t="e">
        <f t="shared" si="388"/>
        <v>#N/A</v>
      </c>
      <c r="AW718" s="20" t="e">
        <f>VLOOKUP($D718,'DATA PENGUKURAN GARDU'!$A:$BS,46,0)</f>
        <v>#N/A</v>
      </c>
      <c r="AX718" s="21" t="e">
        <f t="shared" si="389"/>
        <v>#N/A</v>
      </c>
      <c r="AY718" s="20" t="e">
        <f>VLOOKUP($D718,'DATA PENGUKURAN GARDU'!$A:$BS,46,0)</f>
        <v>#N/A</v>
      </c>
      <c r="AZ718" s="20" t="e">
        <f>VLOOKUP($D718,'DATA PENGUKURAN GARDU'!$A:$BS,53,0)</f>
        <v>#N/A</v>
      </c>
      <c r="BA718" s="20" t="e">
        <f>VLOOKUP($D718,'DATA PENGUKURAN GARDU'!$A:$BS,54,0)</f>
        <v>#N/A</v>
      </c>
      <c r="BB718" s="17" t="e">
        <f>VLOOKUP($E718,'DATA PENGUKURAN GARDU'!$A:$BS,42,0)</f>
        <v>#N/A</v>
      </c>
      <c r="BC718" s="23" t="e">
        <f t="shared" si="390"/>
        <v>#N/A</v>
      </c>
      <c r="BD718" s="17" t="e">
        <f>VLOOKUP($E718,'DATA PENGUKURAN GARDU'!$A:$BS,44,0)</f>
        <v>#N/A</v>
      </c>
      <c r="BE718" s="23" t="e">
        <f t="shared" si="391"/>
        <v>#N/A</v>
      </c>
      <c r="BF718" s="17" t="e">
        <f>VLOOKUP($E718,'DATA PENGUKURAN GARDU'!$A:$BS,46,0)</f>
        <v>#N/A</v>
      </c>
      <c r="BG718" s="23" t="e">
        <f t="shared" si="392"/>
        <v>#N/A</v>
      </c>
      <c r="BH718" s="17" t="e">
        <f>VLOOKUP($E718,'DATA PENGUKURAN GARDU'!$A:$BS,46,0)</f>
        <v>#N/A</v>
      </c>
      <c r="BI718" s="17" t="e">
        <f>VLOOKUP($E718,'DATA PENGUKURAN GARDU'!$A:$BS,53,0)</f>
        <v>#N/A</v>
      </c>
      <c r="BJ718" s="17" t="e">
        <f>VLOOKUP($E718,'DATA PENGUKURAN GARDU'!$A:$BS,54,0)</f>
        <v>#N/A</v>
      </c>
      <c r="BK718" s="20" t="e">
        <f t="shared" si="393"/>
        <v>#N/A</v>
      </c>
      <c r="BL718" s="20" t="e">
        <f t="shared" si="394"/>
        <v>#N/A</v>
      </c>
      <c r="BM718" s="20" t="e">
        <f t="shared" si="395"/>
        <v>#N/A</v>
      </c>
      <c r="BN718" s="25" t="e">
        <f t="shared" si="396"/>
        <v>#N/A</v>
      </c>
      <c r="BO718" s="26" t="str">
        <f t="shared" si="397"/>
        <v>0</v>
      </c>
      <c r="BP718" s="21" t="e">
        <f t="shared" si="398"/>
        <v>#VALUE!</v>
      </c>
      <c r="BQ718" s="20" t="e">
        <f t="shared" si="399"/>
        <v>#N/A</v>
      </c>
      <c r="BR718" s="20" t="e">
        <v>#N/A</v>
      </c>
      <c r="BS718" s="9" t="e">
        <v>#N/A</v>
      </c>
      <c r="BT718" s="2" t="e">
        <f t="shared" si="400"/>
        <v>#VALUE!</v>
      </c>
      <c r="BU718" s="2" t="e">
        <f t="shared" si="368"/>
        <v>#N/A</v>
      </c>
      <c r="BV718" s="2" t="e">
        <f t="shared" si="369"/>
        <v>#N/A</v>
      </c>
    </row>
    <row r="719" s="2" customFormat="1" ht="22.95" customHeight="1" spans="1:74">
      <c r="A719" s="9" t="str">
        <f t="shared" si="370"/>
        <v>M 119Induk</v>
      </c>
      <c r="B719" s="9" t="str">
        <f t="shared" si="371"/>
        <v>M 119jurusan 1</v>
      </c>
      <c r="C719" s="9" t="str">
        <f t="shared" si="372"/>
        <v>M 119jurusan 2</v>
      </c>
      <c r="D719" s="9" t="str">
        <f t="shared" si="373"/>
        <v>M 119jurusan 3</v>
      </c>
      <c r="E719" s="9" t="str">
        <f t="shared" si="374"/>
        <v>M 119jurusan 4</v>
      </c>
      <c r="F719" s="10" t="s">
        <v>131</v>
      </c>
      <c r="G719" s="10" t="s">
        <v>131</v>
      </c>
      <c r="H719" s="10" t="s">
        <v>898</v>
      </c>
      <c r="I719" s="10">
        <v>0.575072</v>
      </c>
      <c r="J719" s="10">
        <v>124.058621</v>
      </c>
      <c r="K719" s="10" t="s">
        <v>7465</v>
      </c>
      <c r="L719" s="10" t="s">
        <v>7465</v>
      </c>
      <c r="M719" s="10" t="s">
        <v>7465</v>
      </c>
      <c r="N719" s="14">
        <f t="shared" si="375"/>
        <v>0</v>
      </c>
      <c r="O719" s="15" t="e">
        <f t="shared" si="376"/>
        <v>#VALUE!</v>
      </c>
      <c r="P719" s="15" t="e">
        <f t="shared" si="377"/>
        <v>#VALUE!</v>
      </c>
      <c r="Q719" s="17" t="e">
        <f>VLOOKUP($A719,'DATA PENGUKURAN GARDU'!$A:$BS,42,0)</f>
        <v>#N/A</v>
      </c>
      <c r="R719" s="18" t="e">
        <f t="shared" si="378"/>
        <v>#N/A</v>
      </c>
      <c r="S719" s="17" t="e">
        <f>VLOOKUP($A719,'DATA PENGUKURAN GARDU'!$A:$BS,44,0)</f>
        <v>#N/A</v>
      </c>
      <c r="T719" s="18" t="e">
        <f t="shared" si="379"/>
        <v>#N/A</v>
      </c>
      <c r="U719" s="17" t="e">
        <f>VLOOKUP($A719,'DATA PENGUKURAN GARDU'!$A:$BS,46,0)</f>
        <v>#N/A</v>
      </c>
      <c r="V719" s="18" t="e">
        <f t="shared" si="380"/>
        <v>#N/A</v>
      </c>
      <c r="W719" s="17" t="e">
        <f>VLOOKUP($A719,'DATA PENGUKURAN GARDU'!$A:$BS,48,0)</f>
        <v>#N/A</v>
      </c>
      <c r="X719" s="17" t="e">
        <f>VLOOKUP($A719,'DATA PENGUKURAN GARDU'!$A:$BS,53,0)</f>
        <v>#N/A</v>
      </c>
      <c r="Y719" s="17" t="e">
        <f>VLOOKUP($A719,'DATA PENGUKURAN GARDU'!$A:$BS,54,0)</f>
        <v>#N/A</v>
      </c>
      <c r="Z719" s="17" t="e">
        <f>VLOOKUP($A719,'DATA PENGUKURAN GARDU'!$A:$BS,55,0)</f>
        <v>#N/A</v>
      </c>
      <c r="AA719" s="20" t="e">
        <f>VLOOKUP($B719,'DATA PENGUKURAN GARDU'!$A:$BS,42,0)</f>
        <v>#N/A</v>
      </c>
      <c r="AB719" s="21" t="e">
        <f t="shared" si="381"/>
        <v>#N/A</v>
      </c>
      <c r="AC719" s="20" t="e">
        <f>VLOOKUP($B719,'DATA PENGUKURAN GARDU'!$A:$BS,44,0)</f>
        <v>#N/A</v>
      </c>
      <c r="AD719" s="21" t="e">
        <f t="shared" si="382"/>
        <v>#N/A</v>
      </c>
      <c r="AE719" s="20" t="e">
        <f>VLOOKUP($B719,'DATA PENGUKURAN GARDU'!$A:$BS,46,0)</f>
        <v>#N/A</v>
      </c>
      <c r="AF719" s="21" t="e">
        <f t="shared" si="383"/>
        <v>#N/A</v>
      </c>
      <c r="AG719" s="20" t="e">
        <f>VLOOKUP($B719,'DATA PENGUKURAN GARDU'!$A:$BS,46,0)</f>
        <v>#N/A</v>
      </c>
      <c r="AH719" s="20" t="e">
        <f>VLOOKUP($B719,'DATA PENGUKURAN GARDU'!$A:$BS,53,0)</f>
        <v>#N/A</v>
      </c>
      <c r="AI719" s="20" t="e">
        <f>VLOOKUP($B719,'DATA PENGUKURAN GARDU'!$A:$BS,54,0)</f>
        <v>#N/A</v>
      </c>
      <c r="AJ719" s="17" t="e">
        <f>VLOOKUP($C719,'DATA PENGUKURAN GARDU'!$A:$BS,42,0)</f>
        <v>#N/A</v>
      </c>
      <c r="AK719" s="23" t="e">
        <f t="shared" si="384"/>
        <v>#N/A</v>
      </c>
      <c r="AL719" s="17" t="e">
        <f>VLOOKUP($C719,'DATA PENGUKURAN GARDU'!$A:$BS,44,0)</f>
        <v>#N/A</v>
      </c>
      <c r="AM719" s="23" t="e">
        <f t="shared" si="385"/>
        <v>#N/A</v>
      </c>
      <c r="AN719" s="17" t="e">
        <f>VLOOKUP($C719,'DATA PENGUKURAN GARDU'!$A:$BS,46,0)</f>
        <v>#N/A</v>
      </c>
      <c r="AO719" s="23" t="e">
        <f t="shared" si="386"/>
        <v>#N/A</v>
      </c>
      <c r="AP719" s="17" t="e">
        <f>VLOOKUP($C719,'DATA PENGUKURAN GARDU'!$A:$BS,46,0)</f>
        <v>#N/A</v>
      </c>
      <c r="AQ719" s="17" t="e">
        <f>VLOOKUP($C719,'DATA PENGUKURAN GARDU'!$A:$BS,53,0)</f>
        <v>#N/A</v>
      </c>
      <c r="AR719" s="17" t="e">
        <f>VLOOKUP($C719,'DATA PENGUKURAN GARDU'!$A:$BS,54,0)</f>
        <v>#N/A</v>
      </c>
      <c r="AS719" s="20" t="e">
        <f>VLOOKUP($D719,'DATA PENGUKURAN GARDU'!$A:$BS,42,0)</f>
        <v>#N/A</v>
      </c>
      <c r="AT719" s="21" t="e">
        <f t="shared" si="387"/>
        <v>#N/A</v>
      </c>
      <c r="AU719" s="20" t="e">
        <f>VLOOKUP($D719,'DATA PENGUKURAN GARDU'!$A:$BS,44,0)</f>
        <v>#N/A</v>
      </c>
      <c r="AV719" s="21" t="e">
        <f t="shared" si="388"/>
        <v>#N/A</v>
      </c>
      <c r="AW719" s="20" t="e">
        <f>VLOOKUP($D719,'DATA PENGUKURAN GARDU'!$A:$BS,46,0)</f>
        <v>#N/A</v>
      </c>
      <c r="AX719" s="21" t="e">
        <f t="shared" si="389"/>
        <v>#N/A</v>
      </c>
      <c r="AY719" s="20" t="e">
        <f>VLOOKUP($D719,'DATA PENGUKURAN GARDU'!$A:$BS,46,0)</f>
        <v>#N/A</v>
      </c>
      <c r="AZ719" s="20" t="e">
        <f>VLOOKUP($D719,'DATA PENGUKURAN GARDU'!$A:$BS,53,0)</f>
        <v>#N/A</v>
      </c>
      <c r="BA719" s="20" t="e">
        <f>VLOOKUP($D719,'DATA PENGUKURAN GARDU'!$A:$BS,54,0)</f>
        <v>#N/A</v>
      </c>
      <c r="BB719" s="17" t="e">
        <f>VLOOKUP($E719,'DATA PENGUKURAN GARDU'!$A:$BS,42,0)</f>
        <v>#N/A</v>
      </c>
      <c r="BC719" s="23" t="e">
        <f t="shared" si="390"/>
        <v>#N/A</v>
      </c>
      <c r="BD719" s="17" t="e">
        <f>VLOOKUP($E719,'DATA PENGUKURAN GARDU'!$A:$BS,44,0)</f>
        <v>#N/A</v>
      </c>
      <c r="BE719" s="23" t="e">
        <f t="shared" si="391"/>
        <v>#N/A</v>
      </c>
      <c r="BF719" s="17" t="e">
        <f>VLOOKUP($E719,'DATA PENGUKURAN GARDU'!$A:$BS,46,0)</f>
        <v>#N/A</v>
      </c>
      <c r="BG719" s="23" t="e">
        <f t="shared" si="392"/>
        <v>#N/A</v>
      </c>
      <c r="BH719" s="17" t="e">
        <f>VLOOKUP($E719,'DATA PENGUKURAN GARDU'!$A:$BS,46,0)</f>
        <v>#N/A</v>
      </c>
      <c r="BI719" s="17" t="e">
        <f>VLOOKUP($E719,'DATA PENGUKURAN GARDU'!$A:$BS,53,0)</f>
        <v>#N/A</v>
      </c>
      <c r="BJ719" s="17" t="e">
        <f>VLOOKUP($E719,'DATA PENGUKURAN GARDU'!$A:$BS,54,0)</f>
        <v>#N/A</v>
      </c>
      <c r="BK719" s="20" t="e">
        <f t="shared" si="393"/>
        <v>#N/A</v>
      </c>
      <c r="BL719" s="20" t="e">
        <f t="shared" si="394"/>
        <v>#N/A</v>
      </c>
      <c r="BM719" s="20" t="e">
        <f t="shared" si="395"/>
        <v>#N/A</v>
      </c>
      <c r="BN719" s="25" t="e">
        <f t="shared" si="396"/>
        <v>#N/A</v>
      </c>
      <c r="BO719" s="26" t="str">
        <f t="shared" si="397"/>
        <v>0</v>
      </c>
      <c r="BP719" s="21" t="e">
        <f t="shared" si="398"/>
        <v>#VALUE!</v>
      </c>
      <c r="BQ719" s="20" t="e">
        <f t="shared" si="399"/>
        <v>#N/A</v>
      </c>
      <c r="BR719" s="20" t="e">
        <v>#N/A</v>
      </c>
      <c r="BS719" s="9" t="e">
        <v>#N/A</v>
      </c>
      <c r="BT719" s="2" t="e">
        <f t="shared" si="400"/>
        <v>#VALUE!</v>
      </c>
      <c r="BU719" s="2" t="e">
        <f t="shared" si="368"/>
        <v>#N/A</v>
      </c>
      <c r="BV719" s="2" t="e">
        <f t="shared" si="369"/>
        <v>#N/A</v>
      </c>
    </row>
    <row r="720" s="2" customFormat="1" ht="22.95" customHeight="1" spans="1:74">
      <c r="A720" s="9" t="str">
        <f t="shared" si="370"/>
        <v>M 121Induk</v>
      </c>
      <c r="B720" s="9" t="str">
        <f t="shared" si="371"/>
        <v>M 121jurusan 1</v>
      </c>
      <c r="C720" s="9" t="str">
        <f t="shared" si="372"/>
        <v>M 121jurusan 2</v>
      </c>
      <c r="D720" s="9" t="str">
        <f t="shared" si="373"/>
        <v>M 121jurusan 3</v>
      </c>
      <c r="E720" s="9" t="str">
        <f t="shared" si="374"/>
        <v>M 121jurusan 4</v>
      </c>
      <c r="F720" s="10" t="s">
        <v>131</v>
      </c>
      <c r="G720" s="10" t="s">
        <v>131</v>
      </c>
      <c r="H720" s="10" t="s">
        <v>899</v>
      </c>
      <c r="I720" s="10">
        <v>0.573096</v>
      </c>
      <c r="J720" s="10">
        <v>124.04973</v>
      </c>
      <c r="K720" s="10" t="s">
        <v>7465</v>
      </c>
      <c r="L720" s="10" t="s">
        <v>7465</v>
      </c>
      <c r="M720" s="10" t="s">
        <v>7465</v>
      </c>
      <c r="N720" s="14">
        <f t="shared" si="375"/>
        <v>0</v>
      </c>
      <c r="O720" s="15" t="e">
        <f t="shared" si="376"/>
        <v>#VALUE!</v>
      </c>
      <c r="P720" s="15" t="e">
        <f t="shared" si="377"/>
        <v>#VALUE!</v>
      </c>
      <c r="Q720" s="17" t="e">
        <f>VLOOKUP($A720,'DATA PENGUKURAN GARDU'!$A:$BS,42,0)</f>
        <v>#N/A</v>
      </c>
      <c r="R720" s="18" t="e">
        <f t="shared" si="378"/>
        <v>#N/A</v>
      </c>
      <c r="S720" s="17" t="e">
        <f>VLOOKUP($A720,'DATA PENGUKURAN GARDU'!$A:$BS,44,0)</f>
        <v>#N/A</v>
      </c>
      <c r="T720" s="18" t="e">
        <f t="shared" si="379"/>
        <v>#N/A</v>
      </c>
      <c r="U720" s="17" t="e">
        <f>VLOOKUP($A720,'DATA PENGUKURAN GARDU'!$A:$BS,46,0)</f>
        <v>#N/A</v>
      </c>
      <c r="V720" s="18" t="e">
        <f t="shared" si="380"/>
        <v>#N/A</v>
      </c>
      <c r="W720" s="17" t="e">
        <f>VLOOKUP($A720,'DATA PENGUKURAN GARDU'!$A:$BS,48,0)</f>
        <v>#N/A</v>
      </c>
      <c r="X720" s="17" t="e">
        <f>VLOOKUP($A720,'DATA PENGUKURAN GARDU'!$A:$BS,53,0)</f>
        <v>#N/A</v>
      </c>
      <c r="Y720" s="17" t="e">
        <f>VLOOKUP($A720,'DATA PENGUKURAN GARDU'!$A:$BS,54,0)</f>
        <v>#N/A</v>
      </c>
      <c r="Z720" s="17" t="e">
        <f>VLOOKUP($A720,'DATA PENGUKURAN GARDU'!$A:$BS,55,0)</f>
        <v>#N/A</v>
      </c>
      <c r="AA720" s="20" t="e">
        <f>VLOOKUP($B720,'DATA PENGUKURAN GARDU'!$A:$BS,42,0)</f>
        <v>#N/A</v>
      </c>
      <c r="AB720" s="21" t="e">
        <f t="shared" si="381"/>
        <v>#N/A</v>
      </c>
      <c r="AC720" s="20" t="e">
        <f>VLOOKUP($B720,'DATA PENGUKURAN GARDU'!$A:$BS,44,0)</f>
        <v>#N/A</v>
      </c>
      <c r="AD720" s="21" t="e">
        <f t="shared" si="382"/>
        <v>#N/A</v>
      </c>
      <c r="AE720" s="20" t="e">
        <f>VLOOKUP($B720,'DATA PENGUKURAN GARDU'!$A:$BS,46,0)</f>
        <v>#N/A</v>
      </c>
      <c r="AF720" s="21" t="e">
        <f t="shared" si="383"/>
        <v>#N/A</v>
      </c>
      <c r="AG720" s="20" t="e">
        <f>VLOOKUP($B720,'DATA PENGUKURAN GARDU'!$A:$BS,46,0)</f>
        <v>#N/A</v>
      </c>
      <c r="AH720" s="20" t="e">
        <f>VLOOKUP($B720,'DATA PENGUKURAN GARDU'!$A:$BS,53,0)</f>
        <v>#N/A</v>
      </c>
      <c r="AI720" s="20" t="e">
        <f>VLOOKUP($B720,'DATA PENGUKURAN GARDU'!$A:$BS,54,0)</f>
        <v>#N/A</v>
      </c>
      <c r="AJ720" s="17" t="e">
        <f>VLOOKUP($C720,'DATA PENGUKURAN GARDU'!$A:$BS,42,0)</f>
        <v>#N/A</v>
      </c>
      <c r="AK720" s="23" t="e">
        <f t="shared" si="384"/>
        <v>#N/A</v>
      </c>
      <c r="AL720" s="17" t="e">
        <f>VLOOKUP($C720,'DATA PENGUKURAN GARDU'!$A:$BS,44,0)</f>
        <v>#N/A</v>
      </c>
      <c r="AM720" s="23" t="e">
        <f t="shared" si="385"/>
        <v>#N/A</v>
      </c>
      <c r="AN720" s="17" t="e">
        <f>VLOOKUP($C720,'DATA PENGUKURAN GARDU'!$A:$BS,46,0)</f>
        <v>#N/A</v>
      </c>
      <c r="AO720" s="23" t="e">
        <f t="shared" si="386"/>
        <v>#N/A</v>
      </c>
      <c r="AP720" s="17" t="e">
        <f>VLOOKUP($C720,'DATA PENGUKURAN GARDU'!$A:$BS,46,0)</f>
        <v>#N/A</v>
      </c>
      <c r="AQ720" s="17" t="e">
        <f>VLOOKUP($C720,'DATA PENGUKURAN GARDU'!$A:$BS,53,0)</f>
        <v>#N/A</v>
      </c>
      <c r="AR720" s="17" t="e">
        <f>VLOOKUP($C720,'DATA PENGUKURAN GARDU'!$A:$BS,54,0)</f>
        <v>#N/A</v>
      </c>
      <c r="AS720" s="20" t="e">
        <f>VLOOKUP($D720,'DATA PENGUKURAN GARDU'!$A:$BS,42,0)</f>
        <v>#N/A</v>
      </c>
      <c r="AT720" s="21" t="e">
        <f t="shared" si="387"/>
        <v>#N/A</v>
      </c>
      <c r="AU720" s="20" t="e">
        <f>VLOOKUP($D720,'DATA PENGUKURAN GARDU'!$A:$BS,44,0)</f>
        <v>#N/A</v>
      </c>
      <c r="AV720" s="21" t="e">
        <f t="shared" si="388"/>
        <v>#N/A</v>
      </c>
      <c r="AW720" s="20" t="e">
        <f>VLOOKUP($D720,'DATA PENGUKURAN GARDU'!$A:$BS,46,0)</f>
        <v>#N/A</v>
      </c>
      <c r="AX720" s="21" t="e">
        <f t="shared" si="389"/>
        <v>#N/A</v>
      </c>
      <c r="AY720" s="20" t="e">
        <f>VLOOKUP($D720,'DATA PENGUKURAN GARDU'!$A:$BS,46,0)</f>
        <v>#N/A</v>
      </c>
      <c r="AZ720" s="20" t="e">
        <f>VLOOKUP($D720,'DATA PENGUKURAN GARDU'!$A:$BS,53,0)</f>
        <v>#N/A</v>
      </c>
      <c r="BA720" s="20" t="e">
        <f>VLOOKUP($D720,'DATA PENGUKURAN GARDU'!$A:$BS,54,0)</f>
        <v>#N/A</v>
      </c>
      <c r="BB720" s="17" t="e">
        <f>VLOOKUP($E720,'DATA PENGUKURAN GARDU'!$A:$BS,42,0)</f>
        <v>#N/A</v>
      </c>
      <c r="BC720" s="23" t="e">
        <f t="shared" si="390"/>
        <v>#N/A</v>
      </c>
      <c r="BD720" s="17" t="e">
        <f>VLOOKUP($E720,'DATA PENGUKURAN GARDU'!$A:$BS,44,0)</f>
        <v>#N/A</v>
      </c>
      <c r="BE720" s="23" t="e">
        <f t="shared" si="391"/>
        <v>#N/A</v>
      </c>
      <c r="BF720" s="17" t="e">
        <f>VLOOKUP($E720,'DATA PENGUKURAN GARDU'!$A:$BS,46,0)</f>
        <v>#N/A</v>
      </c>
      <c r="BG720" s="23" t="e">
        <f t="shared" si="392"/>
        <v>#N/A</v>
      </c>
      <c r="BH720" s="17" t="e">
        <f>VLOOKUP($E720,'DATA PENGUKURAN GARDU'!$A:$BS,46,0)</f>
        <v>#N/A</v>
      </c>
      <c r="BI720" s="17" t="e">
        <f>VLOOKUP($E720,'DATA PENGUKURAN GARDU'!$A:$BS,53,0)</f>
        <v>#N/A</v>
      </c>
      <c r="BJ720" s="17" t="e">
        <f>VLOOKUP($E720,'DATA PENGUKURAN GARDU'!$A:$BS,54,0)</f>
        <v>#N/A</v>
      </c>
      <c r="BK720" s="20" t="e">
        <f t="shared" si="393"/>
        <v>#N/A</v>
      </c>
      <c r="BL720" s="20" t="e">
        <f t="shared" si="394"/>
        <v>#N/A</v>
      </c>
      <c r="BM720" s="20" t="e">
        <f t="shared" si="395"/>
        <v>#N/A</v>
      </c>
      <c r="BN720" s="25" t="e">
        <f t="shared" si="396"/>
        <v>#N/A</v>
      </c>
      <c r="BO720" s="26" t="str">
        <f t="shared" si="397"/>
        <v>0</v>
      </c>
      <c r="BP720" s="21" t="e">
        <f t="shared" si="398"/>
        <v>#VALUE!</v>
      </c>
      <c r="BQ720" s="20" t="e">
        <f t="shared" si="399"/>
        <v>#N/A</v>
      </c>
      <c r="BR720" s="20" t="e">
        <v>#N/A</v>
      </c>
      <c r="BS720" s="9" t="e">
        <v>#N/A</v>
      </c>
      <c r="BT720" s="2" t="e">
        <f t="shared" si="400"/>
        <v>#VALUE!</v>
      </c>
      <c r="BU720" s="2" t="e">
        <f t="shared" si="368"/>
        <v>#N/A</v>
      </c>
      <c r="BV720" s="2" t="e">
        <f t="shared" si="369"/>
        <v>#N/A</v>
      </c>
    </row>
    <row r="721" s="2" customFormat="1" ht="22.95" customHeight="1" spans="1:74">
      <c r="A721" s="9" t="str">
        <f t="shared" si="370"/>
        <v>M 65Induk</v>
      </c>
      <c r="B721" s="9" t="str">
        <f t="shared" si="371"/>
        <v>M 65jurusan 1</v>
      </c>
      <c r="C721" s="9" t="str">
        <f t="shared" si="372"/>
        <v>M 65jurusan 2</v>
      </c>
      <c r="D721" s="9" t="str">
        <f t="shared" si="373"/>
        <v>M 65jurusan 3</v>
      </c>
      <c r="E721" s="9" t="str">
        <f t="shared" si="374"/>
        <v>M 65jurusan 4</v>
      </c>
      <c r="F721" s="10" t="s">
        <v>131</v>
      </c>
      <c r="G721" s="10" t="s">
        <v>131</v>
      </c>
      <c r="H721" s="10" t="s">
        <v>900</v>
      </c>
      <c r="I721" s="10">
        <v>0.56488</v>
      </c>
      <c r="J721" s="10">
        <v>123.98921</v>
      </c>
      <c r="K721" s="10" t="s">
        <v>7465</v>
      </c>
      <c r="L721" s="10" t="s">
        <v>7465</v>
      </c>
      <c r="M721" s="10" t="s">
        <v>7465</v>
      </c>
      <c r="N721" s="14">
        <f t="shared" si="375"/>
        <v>0</v>
      </c>
      <c r="O721" s="15" t="e">
        <f t="shared" si="376"/>
        <v>#VALUE!</v>
      </c>
      <c r="P721" s="15" t="e">
        <f t="shared" si="377"/>
        <v>#VALUE!</v>
      </c>
      <c r="Q721" s="17" t="e">
        <f>VLOOKUP($A721,'DATA PENGUKURAN GARDU'!$A:$BS,42,0)</f>
        <v>#N/A</v>
      </c>
      <c r="R721" s="18" t="e">
        <f t="shared" si="378"/>
        <v>#N/A</v>
      </c>
      <c r="S721" s="17" t="e">
        <f>VLOOKUP($A721,'DATA PENGUKURAN GARDU'!$A:$BS,44,0)</f>
        <v>#N/A</v>
      </c>
      <c r="T721" s="18" t="e">
        <f t="shared" si="379"/>
        <v>#N/A</v>
      </c>
      <c r="U721" s="17" t="e">
        <f>VLOOKUP($A721,'DATA PENGUKURAN GARDU'!$A:$BS,46,0)</f>
        <v>#N/A</v>
      </c>
      <c r="V721" s="18" t="e">
        <f t="shared" si="380"/>
        <v>#N/A</v>
      </c>
      <c r="W721" s="17" t="e">
        <f>VLOOKUP($A721,'DATA PENGUKURAN GARDU'!$A:$BS,48,0)</f>
        <v>#N/A</v>
      </c>
      <c r="X721" s="17" t="e">
        <f>VLOOKUP($A721,'DATA PENGUKURAN GARDU'!$A:$BS,53,0)</f>
        <v>#N/A</v>
      </c>
      <c r="Y721" s="17" t="e">
        <f>VLOOKUP($A721,'DATA PENGUKURAN GARDU'!$A:$BS,54,0)</f>
        <v>#N/A</v>
      </c>
      <c r="Z721" s="17" t="e">
        <f>VLOOKUP($A721,'DATA PENGUKURAN GARDU'!$A:$BS,55,0)</f>
        <v>#N/A</v>
      </c>
      <c r="AA721" s="20" t="e">
        <f>VLOOKUP($B721,'DATA PENGUKURAN GARDU'!$A:$BS,42,0)</f>
        <v>#N/A</v>
      </c>
      <c r="AB721" s="21" t="e">
        <f t="shared" si="381"/>
        <v>#N/A</v>
      </c>
      <c r="AC721" s="20" t="e">
        <f>VLOOKUP($B721,'DATA PENGUKURAN GARDU'!$A:$BS,44,0)</f>
        <v>#N/A</v>
      </c>
      <c r="AD721" s="21" t="e">
        <f t="shared" si="382"/>
        <v>#N/A</v>
      </c>
      <c r="AE721" s="20" t="e">
        <f>VLOOKUP($B721,'DATA PENGUKURAN GARDU'!$A:$BS,46,0)</f>
        <v>#N/A</v>
      </c>
      <c r="AF721" s="21" t="e">
        <f t="shared" si="383"/>
        <v>#N/A</v>
      </c>
      <c r="AG721" s="20" t="e">
        <f>VLOOKUP($B721,'DATA PENGUKURAN GARDU'!$A:$BS,46,0)</f>
        <v>#N/A</v>
      </c>
      <c r="AH721" s="20" t="e">
        <f>VLOOKUP($B721,'DATA PENGUKURAN GARDU'!$A:$BS,53,0)</f>
        <v>#N/A</v>
      </c>
      <c r="AI721" s="20" t="e">
        <f>VLOOKUP($B721,'DATA PENGUKURAN GARDU'!$A:$BS,54,0)</f>
        <v>#N/A</v>
      </c>
      <c r="AJ721" s="17" t="e">
        <f>VLOOKUP($C721,'DATA PENGUKURAN GARDU'!$A:$BS,42,0)</f>
        <v>#N/A</v>
      </c>
      <c r="AK721" s="23" t="e">
        <f t="shared" si="384"/>
        <v>#N/A</v>
      </c>
      <c r="AL721" s="17" t="e">
        <f>VLOOKUP($C721,'DATA PENGUKURAN GARDU'!$A:$BS,44,0)</f>
        <v>#N/A</v>
      </c>
      <c r="AM721" s="23" t="e">
        <f t="shared" si="385"/>
        <v>#N/A</v>
      </c>
      <c r="AN721" s="17" t="e">
        <f>VLOOKUP($C721,'DATA PENGUKURAN GARDU'!$A:$BS,46,0)</f>
        <v>#N/A</v>
      </c>
      <c r="AO721" s="23" t="e">
        <f t="shared" si="386"/>
        <v>#N/A</v>
      </c>
      <c r="AP721" s="17" t="e">
        <f>VLOOKUP($C721,'DATA PENGUKURAN GARDU'!$A:$BS,46,0)</f>
        <v>#N/A</v>
      </c>
      <c r="AQ721" s="17" t="e">
        <f>VLOOKUP($C721,'DATA PENGUKURAN GARDU'!$A:$BS,53,0)</f>
        <v>#N/A</v>
      </c>
      <c r="AR721" s="17" t="e">
        <f>VLOOKUP($C721,'DATA PENGUKURAN GARDU'!$A:$BS,54,0)</f>
        <v>#N/A</v>
      </c>
      <c r="AS721" s="20" t="e">
        <f>VLOOKUP($D721,'DATA PENGUKURAN GARDU'!$A:$BS,42,0)</f>
        <v>#N/A</v>
      </c>
      <c r="AT721" s="21" t="e">
        <f t="shared" si="387"/>
        <v>#N/A</v>
      </c>
      <c r="AU721" s="20" t="e">
        <f>VLOOKUP($D721,'DATA PENGUKURAN GARDU'!$A:$BS,44,0)</f>
        <v>#N/A</v>
      </c>
      <c r="AV721" s="21" t="e">
        <f t="shared" si="388"/>
        <v>#N/A</v>
      </c>
      <c r="AW721" s="20" t="e">
        <f>VLOOKUP($D721,'DATA PENGUKURAN GARDU'!$A:$BS,46,0)</f>
        <v>#N/A</v>
      </c>
      <c r="AX721" s="21" t="e">
        <f t="shared" si="389"/>
        <v>#N/A</v>
      </c>
      <c r="AY721" s="20" t="e">
        <f>VLOOKUP($D721,'DATA PENGUKURAN GARDU'!$A:$BS,46,0)</f>
        <v>#N/A</v>
      </c>
      <c r="AZ721" s="20" t="e">
        <f>VLOOKUP($D721,'DATA PENGUKURAN GARDU'!$A:$BS,53,0)</f>
        <v>#N/A</v>
      </c>
      <c r="BA721" s="20" t="e">
        <f>VLOOKUP($D721,'DATA PENGUKURAN GARDU'!$A:$BS,54,0)</f>
        <v>#N/A</v>
      </c>
      <c r="BB721" s="17" t="e">
        <f>VLOOKUP($E721,'DATA PENGUKURAN GARDU'!$A:$BS,42,0)</f>
        <v>#N/A</v>
      </c>
      <c r="BC721" s="23" t="e">
        <f t="shared" si="390"/>
        <v>#N/A</v>
      </c>
      <c r="BD721" s="17" t="e">
        <f>VLOOKUP($E721,'DATA PENGUKURAN GARDU'!$A:$BS,44,0)</f>
        <v>#N/A</v>
      </c>
      <c r="BE721" s="23" t="e">
        <f t="shared" si="391"/>
        <v>#N/A</v>
      </c>
      <c r="BF721" s="17" t="e">
        <f>VLOOKUP($E721,'DATA PENGUKURAN GARDU'!$A:$BS,46,0)</f>
        <v>#N/A</v>
      </c>
      <c r="BG721" s="23" t="e">
        <f t="shared" si="392"/>
        <v>#N/A</v>
      </c>
      <c r="BH721" s="17" t="e">
        <f>VLOOKUP($E721,'DATA PENGUKURAN GARDU'!$A:$BS,46,0)</f>
        <v>#N/A</v>
      </c>
      <c r="BI721" s="17" t="e">
        <f>VLOOKUP($E721,'DATA PENGUKURAN GARDU'!$A:$BS,53,0)</f>
        <v>#N/A</v>
      </c>
      <c r="BJ721" s="17" t="e">
        <f>VLOOKUP($E721,'DATA PENGUKURAN GARDU'!$A:$BS,54,0)</f>
        <v>#N/A</v>
      </c>
      <c r="BK721" s="20" t="e">
        <f t="shared" si="393"/>
        <v>#N/A</v>
      </c>
      <c r="BL721" s="20" t="e">
        <f t="shared" si="394"/>
        <v>#N/A</v>
      </c>
      <c r="BM721" s="20" t="e">
        <f t="shared" si="395"/>
        <v>#N/A</v>
      </c>
      <c r="BN721" s="25" t="e">
        <f t="shared" si="396"/>
        <v>#N/A</v>
      </c>
      <c r="BO721" s="26" t="str">
        <f t="shared" si="397"/>
        <v>0</v>
      </c>
      <c r="BP721" s="21" t="e">
        <f t="shared" si="398"/>
        <v>#VALUE!</v>
      </c>
      <c r="BQ721" s="20" t="e">
        <f t="shared" si="399"/>
        <v>#N/A</v>
      </c>
      <c r="BR721" s="20" t="e">
        <v>#N/A</v>
      </c>
      <c r="BS721" s="9" t="e">
        <v>#N/A</v>
      </c>
      <c r="BT721" s="2" t="e">
        <f t="shared" si="400"/>
        <v>#VALUE!</v>
      </c>
      <c r="BU721" s="2" t="e">
        <f t="shared" si="368"/>
        <v>#N/A</v>
      </c>
      <c r="BV721" s="2" t="e">
        <f t="shared" si="369"/>
        <v>#N/A</v>
      </c>
    </row>
    <row r="722" s="2" customFormat="1" ht="22.95" customHeight="1" spans="1:74">
      <c r="A722" s="9" t="str">
        <f t="shared" si="370"/>
        <v>M 70Induk</v>
      </c>
      <c r="B722" s="9" t="str">
        <f t="shared" si="371"/>
        <v>M 70jurusan 1</v>
      </c>
      <c r="C722" s="9" t="str">
        <f t="shared" si="372"/>
        <v>M 70jurusan 2</v>
      </c>
      <c r="D722" s="9" t="str">
        <f t="shared" si="373"/>
        <v>M 70jurusan 3</v>
      </c>
      <c r="E722" s="9" t="str">
        <f t="shared" si="374"/>
        <v>M 70jurusan 4</v>
      </c>
      <c r="F722" s="10" t="s">
        <v>131</v>
      </c>
      <c r="G722" s="10" t="s">
        <v>131</v>
      </c>
      <c r="H722" s="10" t="s">
        <v>901</v>
      </c>
      <c r="I722" s="10">
        <v>0.54573</v>
      </c>
      <c r="J722" s="10">
        <v>123.99978</v>
      </c>
      <c r="K722" s="10" t="s">
        <v>7465</v>
      </c>
      <c r="L722" s="10" t="s">
        <v>7465</v>
      </c>
      <c r="M722" s="10" t="s">
        <v>7465</v>
      </c>
      <c r="N722" s="14">
        <f t="shared" si="375"/>
        <v>0</v>
      </c>
      <c r="O722" s="15" t="e">
        <f t="shared" si="376"/>
        <v>#VALUE!</v>
      </c>
      <c r="P722" s="15" t="e">
        <f t="shared" si="377"/>
        <v>#VALUE!</v>
      </c>
      <c r="Q722" s="17" t="e">
        <f>VLOOKUP($A722,'DATA PENGUKURAN GARDU'!$A:$BS,42,0)</f>
        <v>#N/A</v>
      </c>
      <c r="R722" s="18" t="e">
        <f t="shared" si="378"/>
        <v>#N/A</v>
      </c>
      <c r="S722" s="17" t="e">
        <f>VLOOKUP($A722,'DATA PENGUKURAN GARDU'!$A:$BS,44,0)</f>
        <v>#N/A</v>
      </c>
      <c r="T722" s="18" t="e">
        <f t="shared" si="379"/>
        <v>#N/A</v>
      </c>
      <c r="U722" s="17" t="e">
        <f>VLOOKUP($A722,'DATA PENGUKURAN GARDU'!$A:$BS,46,0)</f>
        <v>#N/A</v>
      </c>
      <c r="V722" s="18" t="e">
        <f t="shared" si="380"/>
        <v>#N/A</v>
      </c>
      <c r="W722" s="17" t="e">
        <f>VLOOKUP($A722,'DATA PENGUKURAN GARDU'!$A:$BS,48,0)</f>
        <v>#N/A</v>
      </c>
      <c r="X722" s="17" t="e">
        <f>VLOOKUP($A722,'DATA PENGUKURAN GARDU'!$A:$BS,53,0)</f>
        <v>#N/A</v>
      </c>
      <c r="Y722" s="17" t="e">
        <f>VLOOKUP($A722,'DATA PENGUKURAN GARDU'!$A:$BS,54,0)</f>
        <v>#N/A</v>
      </c>
      <c r="Z722" s="17" t="e">
        <f>VLOOKUP($A722,'DATA PENGUKURAN GARDU'!$A:$BS,55,0)</f>
        <v>#N/A</v>
      </c>
      <c r="AA722" s="20" t="e">
        <f>VLOOKUP($B722,'DATA PENGUKURAN GARDU'!$A:$BS,42,0)</f>
        <v>#N/A</v>
      </c>
      <c r="AB722" s="21" t="e">
        <f t="shared" si="381"/>
        <v>#N/A</v>
      </c>
      <c r="AC722" s="20" t="e">
        <f>VLOOKUP($B722,'DATA PENGUKURAN GARDU'!$A:$BS,44,0)</f>
        <v>#N/A</v>
      </c>
      <c r="AD722" s="21" t="e">
        <f t="shared" si="382"/>
        <v>#N/A</v>
      </c>
      <c r="AE722" s="20" t="e">
        <f>VLOOKUP($B722,'DATA PENGUKURAN GARDU'!$A:$BS,46,0)</f>
        <v>#N/A</v>
      </c>
      <c r="AF722" s="21" t="e">
        <f t="shared" si="383"/>
        <v>#N/A</v>
      </c>
      <c r="AG722" s="20" t="e">
        <f>VLOOKUP($B722,'DATA PENGUKURAN GARDU'!$A:$BS,46,0)</f>
        <v>#N/A</v>
      </c>
      <c r="AH722" s="20" t="e">
        <f>VLOOKUP($B722,'DATA PENGUKURAN GARDU'!$A:$BS,53,0)</f>
        <v>#N/A</v>
      </c>
      <c r="AI722" s="20" t="e">
        <f>VLOOKUP($B722,'DATA PENGUKURAN GARDU'!$A:$BS,54,0)</f>
        <v>#N/A</v>
      </c>
      <c r="AJ722" s="17" t="e">
        <f>VLOOKUP($C722,'DATA PENGUKURAN GARDU'!$A:$BS,42,0)</f>
        <v>#N/A</v>
      </c>
      <c r="AK722" s="23" t="e">
        <f t="shared" si="384"/>
        <v>#N/A</v>
      </c>
      <c r="AL722" s="17" t="e">
        <f>VLOOKUP($C722,'DATA PENGUKURAN GARDU'!$A:$BS,44,0)</f>
        <v>#N/A</v>
      </c>
      <c r="AM722" s="23" t="e">
        <f t="shared" si="385"/>
        <v>#N/A</v>
      </c>
      <c r="AN722" s="17" t="e">
        <f>VLOOKUP($C722,'DATA PENGUKURAN GARDU'!$A:$BS,46,0)</f>
        <v>#N/A</v>
      </c>
      <c r="AO722" s="23" t="e">
        <f t="shared" si="386"/>
        <v>#N/A</v>
      </c>
      <c r="AP722" s="17" t="e">
        <f>VLOOKUP($C722,'DATA PENGUKURAN GARDU'!$A:$BS,46,0)</f>
        <v>#N/A</v>
      </c>
      <c r="AQ722" s="17" t="e">
        <f>VLOOKUP($C722,'DATA PENGUKURAN GARDU'!$A:$BS,53,0)</f>
        <v>#N/A</v>
      </c>
      <c r="AR722" s="17" t="e">
        <f>VLOOKUP($C722,'DATA PENGUKURAN GARDU'!$A:$BS,54,0)</f>
        <v>#N/A</v>
      </c>
      <c r="AS722" s="20" t="e">
        <f>VLOOKUP($D722,'DATA PENGUKURAN GARDU'!$A:$BS,42,0)</f>
        <v>#N/A</v>
      </c>
      <c r="AT722" s="21" t="e">
        <f t="shared" si="387"/>
        <v>#N/A</v>
      </c>
      <c r="AU722" s="20" t="e">
        <f>VLOOKUP($D722,'DATA PENGUKURAN GARDU'!$A:$BS,44,0)</f>
        <v>#N/A</v>
      </c>
      <c r="AV722" s="21" t="e">
        <f t="shared" si="388"/>
        <v>#N/A</v>
      </c>
      <c r="AW722" s="20" t="e">
        <f>VLOOKUP($D722,'DATA PENGUKURAN GARDU'!$A:$BS,46,0)</f>
        <v>#N/A</v>
      </c>
      <c r="AX722" s="21" t="e">
        <f t="shared" si="389"/>
        <v>#N/A</v>
      </c>
      <c r="AY722" s="20" t="e">
        <f>VLOOKUP($D722,'DATA PENGUKURAN GARDU'!$A:$BS,46,0)</f>
        <v>#N/A</v>
      </c>
      <c r="AZ722" s="20" t="e">
        <f>VLOOKUP($D722,'DATA PENGUKURAN GARDU'!$A:$BS,53,0)</f>
        <v>#N/A</v>
      </c>
      <c r="BA722" s="20" t="e">
        <f>VLOOKUP($D722,'DATA PENGUKURAN GARDU'!$A:$BS,54,0)</f>
        <v>#N/A</v>
      </c>
      <c r="BB722" s="17" t="e">
        <f>VLOOKUP($E722,'DATA PENGUKURAN GARDU'!$A:$BS,42,0)</f>
        <v>#N/A</v>
      </c>
      <c r="BC722" s="23" t="e">
        <f t="shared" si="390"/>
        <v>#N/A</v>
      </c>
      <c r="BD722" s="17" t="e">
        <f>VLOOKUP($E722,'DATA PENGUKURAN GARDU'!$A:$BS,44,0)</f>
        <v>#N/A</v>
      </c>
      <c r="BE722" s="23" t="e">
        <f t="shared" si="391"/>
        <v>#N/A</v>
      </c>
      <c r="BF722" s="17" t="e">
        <f>VLOOKUP($E722,'DATA PENGUKURAN GARDU'!$A:$BS,46,0)</f>
        <v>#N/A</v>
      </c>
      <c r="BG722" s="23" t="e">
        <f t="shared" si="392"/>
        <v>#N/A</v>
      </c>
      <c r="BH722" s="17" t="e">
        <f>VLOOKUP($E722,'DATA PENGUKURAN GARDU'!$A:$BS,46,0)</f>
        <v>#N/A</v>
      </c>
      <c r="BI722" s="17" t="e">
        <f>VLOOKUP($E722,'DATA PENGUKURAN GARDU'!$A:$BS,53,0)</f>
        <v>#N/A</v>
      </c>
      <c r="BJ722" s="17" t="e">
        <f>VLOOKUP($E722,'DATA PENGUKURAN GARDU'!$A:$BS,54,0)</f>
        <v>#N/A</v>
      </c>
      <c r="BK722" s="20" t="e">
        <f t="shared" si="393"/>
        <v>#N/A</v>
      </c>
      <c r="BL722" s="20" t="e">
        <f t="shared" si="394"/>
        <v>#N/A</v>
      </c>
      <c r="BM722" s="20" t="e">
        <f t="shared" si="395"/>
        <v>#N/A</v>
      </c>
      <c r="BN722" s="25" t="e">
        <f t="shared" si="396"/>
        <v>#N/A</v>
      </c>
      <c r="BO722" s="26" t="str">
        <f t="shared" si="397"/>
        <v>0</v>
      </c>
      <c r="BP722" s="21" t="e">
        <f t="shared" si="398"/>
        <v>#VALUE!</v>
      </c>
      <c r="BQ722" s="20" t="e">
        <f t="shared" si="399"/>
        <v>#N/A</v>
      </c>
      <c r="BR722" s="20" t="e">
        <v>#N/A</v>
      </c>
      <c r="BS722" s="9" t="e">
        <v>#N/A</v>
      </c>
      <c r="BT722" s="2" t="e">
        <f t="shared" si="400"/>
        <v>#VALUE!</v>
      </c>
      <c r="BU722" s="2" t="e">
        <f t="shared" si="368"/>
        <v>#N/A</v>
      </c>
      <c r="BV722" s="2" t="e">
        <f t="shared" si="369"/>
        <v>#N/A</v>
      </c>
    </row>
    <row r="723" s="2" customFormat="1" ht="22.95" customHeight="1" spans="1:74">
      <c r="A723" s="9" t="str">
        <f t="shared" si="370"/>
        <v>M 72Induk</v>
      </c>
      <c r="B723" s="9" t="str">
        <f t="shared" si="371"/>
        <v>M 72jurusan 1</v>
      </c>
      <c r="C723" s="9" t="str">
        <f t="shared" si="372"/>
        <v>M 72jurusan 2</v>
      </c>
      <c r="D723" s="9" t="str">
        <f t="shared" si="373"/>
        <v>M 72jurusan 3</v>
      </c>
      <c r="E723" s="9" t="str">
        <f t="shared" si="374"/>
        <v>M 72jurusan 4</v>
      </c>
      <c r="F723" s="10" t="s">
        <v>131</v>
      </c>
      <c r="G723" s="10" t="s">
        <v>131</v>
      </c>
      <c r="H723" s="10" t="s">
        <v>902</v>
      </c>
      <c r="I723" s="10">
        <v>0.57396</v>
      </c>
      <c r="J723" s="10">
        <v>123.98626</v>
      </c>
      <c r="K723" s="10" t="s">
        <v>7465</v>
      </c>
      <c r="L723" s="10" t="s">
        <v>7465</v>
      </c>
      <c r="M723" s="10" t="s">
        <v>7465</v>
      </c>
      <c r="N723" s="14">
        <f t="shared" si="375"/>
        <v>0</v>
      </c>
      <c r="O723" s="15" t="e">
        <f t="shared" si="376"/>
        <v>#VALUE!</v>
      </c>
      <c r="P723" s="15" t="e">
        <f t="shared" si="377"/>
        <v>#VALUE!</v>
      </c>
      <c r="Q723" s="17" t="e">
        <f>VLOOKUP($A723,'DATA PENGUKURAN GARDU'!$A:$BS,42,0)</f>
        <v>#N/A</v>
      </c>
      <c r="R723" s="18" t="e">
        <f t="shared" si="378"/>
        <v>#N/A</v>
      </c>
      <c r="S723" s="17" t="e">
        <f>VLOOKUP($A723,'DATA PENGUKURAN GARDU'!$A:$BS,44,0)</f>
        <v>#N/A</v>
      </c>
      <c r="T723" s="18" t="e">
        <f t="shared" si="379"/>
        <v>#N/A</v>
      </c>
      <c r="U723" s="17" t="e">
        <f>VLOOKUP($A723,'DATA PENGUKURAN GARDU'!$A:$BS,46,0)</f>
        <v>#N/A</v>
      </c>
      <c r="V723" s="18" t="e">
        <f t="shared" si="380"/>
        <v>#N/A</v>
      </c>
      <c r="W723" s="17" t="e">
        <f>VLOOKUP($A723,'DATA PENGUKURAN GARDU'!$A:$BS,48,0)</f>
        <v>#N/A</v>
      </c>
      <c r="X723" s="17" t="e">
        <f>VLOOKUP($A723,'DATA PENGUKURAN GARDU'!$A:$BS,53,0)</f>
        <v>#N/A</v>
      </c>
      <c r="Y723" s="17" t="e">
        <f>VLOOKUP($A723,'DATA PENGUKURAN GARDU'!$A:$BS,54,0)</f>
        <v>#N/A</v>
      </c>
      <c r="Z723" s="17" t="e">
        <f>VLOOKUP($A723,'DATA PENGUKURAN GARDU'!$A:$BS,55,0)</f>
        <v>#N/A</v>
      </c>
      <c r="AA723" s="20" t="e">
        <f>VLOOKUP($B723,'DATA PENGUKURAN GARDU'!$A:$BS,42,0)</f>
        <v>#N/A</v>
      </c>
      <c r="AB723" s="21" t="e">
        <f t="shared" si="381"/>
        <v>#N/A</v>
      </c>
      <c r="AC723" s="20" t="e">
        <f>VLOOKUP($B723,'DATA PENGUKURAN GARDU'!$A:$BS,44,0)</f>
        <v>#N/A</v>
      </c>
      <c r="AD723" s="21" t="e">
        <f t="shared" si="382"/>
        <v>#N/A</v>
      </c>
      <c r="AE723" s="20" t="e">
        <f>VLOOKUP($B723,'DATA PENGUKURAN GARDU'!$A:$BS,46,0)</f>
        <v>#N/A</v>
      </c>
      <c r="AF723" s="21" t="e">
        <f t="shared" si="383"/>
        <v>#N/A</v>
      </c>
      <c r="AG723" s="20" t="e">
        <f>VLOOKUP($B723,'DATA PENGUKURAN GARDU'!$A:$BS,46,0)</f>
        <v>#N/A</v>
      </c>
      <c r="AH723" s="20" t="e">
        <f>VLOOKUP($B723,'DATA PENGUKURAN GARDU'!$A:$BS,53,0)</f>
        <v>#N/A</v>
      </c>
      <c r="AI723" s="20" t="e">
        <f>VLOOKUP($B723,'DATA PENGUKURAN GARDU'!$A:$BS,54,0)</f>
        <v>#N/A</v>
      </c>
      <c r="AJ723" s="17" t="e">
        <f>VLOOKUP($C723,'DATA PENGUKURAN GARDU'!$A:$BS,42,0)</f>
        <v>#N/A</v>
      </c>
      <c r="AK723" s="23" t="e">
        <f t="shared" si="384"/>
        <v>#N/A</v>
      </c>
      <c r="AL723" s="17" t="e">
        <f>VLOOKUP($C723,'DATA PENGUKURAN GARDU'!$A:$BS,44,0)</f>
        <v>#N/A</v>
      </c>
      <c r="AM723" s="23" t="e">
        <f t="shared" si="385"/>
        <v>#N/A</v>
      </c>
      <c r="AN723" s="17" t="e">
        <f>VLOOKUP($C723,'DATA PENGUKURAN GARDU'!$A:$BS,46,0)</f>
        <v>#N/A</v>
      </c>
      <c r="AO723" s="23" t="e">
        <f t="shared" si="386"/>
        <v>#N/A</v>
      </c>
      <c r="AP723" s="17" t="e">
        <f>VLOOKUP($C723,'DATA PENGUKURAN GARDU'!$A:$BS,46,0)</f>
        <v>#N/A</v>
      </c>
      <c r="AQ723" s="17" t="e">
        <f>VLOOKUP($C723,'DATA PENGUKURAN GARDU'!$A:$BS,53,0)</f>
        <v>#N/A</v>
      </c>
      <c r="AR723" s="17" t="e">
        <f>VLOOKUP($C723,'DATA PENGUKURAN GARDU'!$A:$BS,54,0)</f>
        <v>#N/A</v>
      </c>
      <c r="AS723" s="20" t="e">
        <f>VLOOKUP($D723,'DATA PENGUKURAN GARDU'!$A:$BS,42,0)</f>
        <v>#N/A</v>
      </c>
      <c r="AT723" s="21" t="e">
        <f t="shared" si="387"/>
        <v>#N/A</v>
      </c>
      <c r="AU723" s="20" t="e">
        <f>VLOOKUP($D723,'DATA PENGUKURAN GARDU'!$A:$BS,44,0)</f>
        <v>#N/A</v>
      </c>
      <c r="AV723" s="21" t="e">
        <f t="shared" si="388"/>
        <v>#N/A</v>
      </c>
      <c r="AW723" s="20" t="e">
        <f>VLOOKUP($D723,'DATA PENGUKURAN GARDU'!$A:$BS,46,0)</f>
        <v>#N/A</v>
      </c>
      <c r="AX723" s="21" t="e">
        <f t="shared" si="389"/>
        <v>#N/A</v>
      </c>
      <c r="AY723" s="20" t="e">
        <f>VLOOKUP($D723,'DATA PENGUKURAN GARDU'!$A:$BS,46,0)</f>
        <v>#N/A</v>
      </c>
      <c r="AZ723" s="20" t="e">
        <f>VLOOKUP($D723,'DATA PENGUKURAN GARDU'!$A:$BS,53,0)</f>
        <v>#N/A</v>
      </c>
      <c r="BA723" s="20" t="e">
        <f>VLOOKUP($D723,'DATA PENGUKURAN GARDU'!$A:$BS,54,0)</f>
        <v>#N/A</v>
      </c>
      <c r="BB723" s="17" t="e">
        <f>VLOOKUP($E723,'DATA PENGUKURAN GARDU'!$A:$BS,42,0)</f>
        <v>#N/A</v>
      </c>
      <c r="BC723" s="23" t="e">
        <f t="shared" si="390"/>
        <v>#N/A</v>
      </c>
      <c r="BD723" s="17" t="e">
        <f>VLOOKUP($E723,'DATA PENGUKURAN GARDU'!$A:$BS,44,0)</f>
        <v>#N/A</v>
      </c>
      <c r="BE723" s="23" t="e">
        <f t="shared" si="391"/>
        <v>#N/A</v>
      </c>
      <c r="BF723" s="17" t="e">
        <f>VLOOKUP($E723,'DATA PENGUKURAN GARDU'!$A:$BS,46,0)</f>
        <v>#N/A</v>
      </c>
      <c r="BG723" s="23" t="e">
        <f t="shared" si="392"/>
        <v>#N/A</v>
      </c>
      <c r="BH723" s="17" t="e">
        <f>VLOOKUP($E723,'DATA PENGUKURAN GARDU'!$A:$BS,46,0)</f>
        <v>#N/A</v>
      </c>
      <c r="BI723" s="17" t="e">
        <f>VLOOKUP($E723,'DATA PENGUKURAN GARDU'!$A:$BS,53,0)</f>
        <v>#N/A</v>
      </c>
      <c r="BJ723" s="17" t="e">
        <f>VLOOKUP($E723,'DATA PENGUKURAN GARDU'!$A:$BS,54,0)</f>
        <v>#N/A</v>
      </c>
      <c r="BK723" s="20" t="e">
        <f t="shared" si="393"/>
        <v>#N/A</v>
      </c>
      <c r="BL723" s="20" t="e">
        <f t="shared" si="394"/>
        <v>#N/A</v>
      </c>
      <c r="BM723" s="20" t="e">
        <f t="shared" si="395"/>
        <v>#N/A</v>
      </c>
      <c r="BN723" s="25" t="e">
        <f t="shared" si="396"/>
        <v>#N/A</v>
      </c>
      <c r="BO723" s="26" t="str">
        <f t="shared" si="397"/>
        <v>0</v>
      </c>
      <c r="BP723" s="21" t="e">
        <f t="shared" si="398"/>
        <v>#VALUE!</v>
      </c>
      <c r="BQ723" s="20" t="e">
        <f t="shared" si="399"/>
        <v>#N/A</v>
      </c>
      <c r="BR723" s="20" t="e">
        <v>#N/A</v>
      </c>
      <c r="BS723" s="9" t="e">
        <v>#N/A</v>
      </c>
      <c r="BT723" s="2" t="e">
        <f t="shared" si="400"/>
        <v>#VALUE!</v>
      </c>
      <c r="BU723" s="2" t="e">
        <f t="shared" si="368"/>
        <v>#N/A</v>
      </c>
      <c r="BV723" s="2" t="e">
        <f t="shared" si="369"/>
        <v>#N/A</v>
      </c>
    </row>
    <row r="724" s="2" customFormat="1" ht="22.95" customHeight="1" spans="1:74">
      <c r="A724" s="9" t="str">
        <f t="shared" si="370"/>
        <v>M 106Induk</v>
      </c>
      <c r="B724" s="9" t="str">
        <f t="shared" si="371"/>
        <v>M 106jurusan 1</v>
      </c>
      <c r="C724" s="9" t="str">
        <f t="shared" si="372"/>
        <v>M 106jurusan 2</v>
      </c>
      <c r="D724" s="9" t="str">
        <f t="shared" si="373"/>
        <v>M 106jurusan 3</v>
      </c>
      <c r="E724" s="9" t="str">
        <f t="shared" si="374"/>
        <v>M 106jurusan 4</v>
      </c>
      <c r="F724" s="10" t="s">
        <v>131</v>
      </c>
      <c r="G724" s="10" t="s">
        <v>131</v>
      </c>
      <c r="H724" s="10" t="s">
        <v>903</v>
      </c>
      <c r="I724" s="10">
        <v>0.57867</v>
      </c>
      <c r="J724" s="10">
        <v>124.0768</v>
      </c>
      <c r="K724" s="10" t="s">
        <v>7465</v>
      </c>
      <c r="L724" s="10" t="s">
        <v>7465</v>
      </c>
      <c r="M724" s="10" t="s">
        <v>7465</v>
      </c>
      <c r="N724" s="14">
        <f t="shared" si="375"/>
        <v>0</v>
      </c>
      <c r="O724" s="15" t="e">
        <f t="shared" si="376"/>
        <v>#VALUE!</v>
      </c>
      <c r="P724" s="15" t="e">
        <f t="shared" si="377"/>
        <v>#VALUE!</v>
      </c>
      <c r="Q724" s="17" t="e">
        <f>VLOOKUP($A724,'DATA PENGUKURAN GARDU'!$A:$BS,42,0)</f>
        <v>#N/A</v>
      </c>
      <c r="R724" s="18" t="e">
        <f t="shared" si="378"/>
        <v>#N/A</v>
      </c>
      <c r="S724" s="17" t="e">
        <f>VLOOKUP($A724,'DATA PENGUKURAN GARDU'!$A:$BS,44,0)</f>
        <v>#N/A</v>
      </c>
      <c r="T724" s="18" t="e">
        <f t="shared" si="379"/>
        <v>#N/A</v>
      </c>
      <c r="U724" s="17" t="e">
        <f>VLOOKUP($A724,'DATA PENGUKURAN GARDU'!$A:$BS,46,0)</f>
        <v>#N/A</v>
      </c>
      <c r="V724" s="18" t="e">
        <f t="shared" si="380"/>
        <v>#N/A</v>
      </c>
      <c r="W724" s="17" t="e">
        <f>VLOOKUP($A724,'DATA PENGUKURAN GARDU'!$A:$BS,48,0)</f>
        <v>#N/A</v>
      </c>
      <c r="X724" s="17" t="e">
        <f>VLOOKUP($A724,'DATA PENGUKURAN GARDU'!$A:$BS,53,0)</f>
        <v>#N/A</v>
      </c>
      <c r="Y724" s="17" t="e">
        <f>VLOOKUP($A724,'DATA PENGUKURAN GARDU'!$A:$BS,54,0)</f>
        <v>#N/A</v>
      </c>
      <c r="Z724" s="17" t="e">
        <f>VLOOKUP($A724,'DATA PENGUKURAN GARDU'!$A:$BS,55,0)</f>
        <v>#N/A</v>
      </c>
      <c r="AA724" s="20" t="e">
        <f>VLOOKUP($B724,'DATA PENGUKURAN GARDU'!$A:$BS,42,0)</f>
        <v>#N/A</v>
      </c>
      <c r="AB724" s="21" t="e">
        <f t="shared" si="381"/>
        <v>#N/A</v>
      </c>
      <c r="AC724" s="20" t="e">
        <f>VLOOKUP($B724,'DATA PENGUKURAN GARDU'!$A:$BS,44,0)</f>
        <v>#N/A</v>
      </c>
      <c r="AD724" s="21" t="e">
        <f t="shared" si="382"/>
        <v>#N/A</v>
      </c>
      <c r="AE724" s="20" t="e">
        <f>VLOOKUP($B724,'DATA PENGUKURAN GARDU'!$A:$BS,46,0)</f>
        <v>#N/A</v>
      </c>
      <c r="AF724" s="21" t="e">
        <f t="shared" si="383"/>
        <v>#N/A</v>
      </c>
      <c r="AG724" s="20" t="e">
        <f>VLOOKUP($B724,'DATA PENGUKURAN GARDU'!$A:$BS,46,0)</f>
        <v>#N/A</v>
      </c>
      <c r="AH724" s="20" t="e">
        <f>VLOOKUP($B724,'DATA PENGUKURAN GARDU'!$A:$BS,53,0)</f>
        <v>#N/A</v>
      </c>
      <c r="AI724" s="20" t="e">
        <f>VLOOKUP($B724,'DATA PENGUKURAN GARDU'!$A:$BS,54,0)</f>
        <v>#N/A</v>
      </c>
      <c r="AJ724" s="17" t="e">
        <f>VLOOKUP($C724,'DATA PENGUKURAN GARDU'!$A:$BS,42,0)</f>
        <v>#N/A</v>
      </c>
      <c r="AK724" s="23" t="e">
        <f t="shared" si="384"/>
        <v>#N/A</v>
      </c>
      <c r="AL724" s="17" t="e">
        <f>VLOOKUP($C724,'DATA PENGUKURAN GARDU'!$A:$BS,44,0)</f>
        <v>#N/A</v>
      </c>
      <c r="AM724" s="23" t="e">
        <f t="shared" si="385"/>
        <v>#N/A</v>
      </c>
      <c r="AN724" s="17" t="e">
        <f>VLOOKUP($C724,'DATA PENGUKURAN GARDU'!$A:$BS,46,0)</f>
        <v>#N/A</v>
      </c>
      <c r="AO724" s="23" t="e">
        <f t="shared" si="386"/>
        <v>#N/A</v>
      </c>
      <c r="AP724" s="17" t="e">
        <f>VLOOKUP($C724,'DATA PENGUKURAN GARDU'!$A:$BS,46,0)</f>
        <v>#N/A</v>
      </c>
      <c r="AQ724" s="17" t="e">
        <f>VLOOKUP($C724,'DATA PENGUKURAN GARDU'!$A:$BS,53,0)</f>
        <v>#N/A</v>
      </c>
      <c r="AR724" s="17" t="e">
        <f>VLOOKUP($C724,'DATA PENGUKURAN GARDU'!$A:$BS,54,0)</f>
        <v>#N/A</v>
      </c>
      <c r="AS724" s="20" t="e">
        <f>VLOOKUP($D724,'DATA PENGUKURAN GARDU'!$A:$BS,42,0)</f>
        <v>#N/A</v>
      </c>
      <c r="AT724" s="21" t="e">
        <f t="shared" si="387"/>
        <v>#N/A</v>
      </c>
      <c r="AU724" s="20" t="e">
        <f>VLOOKUP($D724,'DATA PENGUKURAN GARDU'!$A:$BS,44,0)</f>
        <v>#N/A</v>
      </c>
      <c r="AV724" s="21" t="e">
        <f t="shared" si="388"/>
        <v>#N/A</v>
      </c>
      <c r="AW724" s="20" t="e">
        <f>VLOOKUP($D724,'DATA PENGUKURAN GARDU'!$A:$BS,46,0)</f>
        <v>#N/A</v>
      </c>
      <c r="AX724" s="21" t="e">
        <f t="shared" si="389"/>
        <v>#N/A</v>
      </c>
      <c r="AY724" s="20" t="e">
        <f>VLOOKUP($D724,'DATA PENGUKURAN GARDU'!$A:$BS,46,0)</f>
        <v>#N/A</v>
      </c>
      <c r="AZ724" s="20" t="e">
        <f>VLOOKUP($D724,'DATA PENGUKURAN GARDU'!$A:$BS,53,0)</f>
        <v>#N/A</v>
      </c>
      <c r="BA724" s="20" t="e">
        <f>VLOOKUP($D724,'DATA PENGUKURAN GARDU'!$A:$BS,54,0)</f>
        <v>#N/A</v>
      </c>
      <c r="BB724" s="17" t="e">
        <f>VLOOKUP($E724,'DATA PENGUKURAN GARDU'!$A:$BS,42,0)</f>
        <v>#N/A</v>
      </c>
      <c r="BC724" s="23" t="e">
        <f t="shared" si="390"/>
        <v>#N/A</v>
      </c>
      <c r="BD724" s="17" t="e">
        <f>VLOOKUP($E724,'DATA PENGUKURAN GARDU'!$A:$BS,44,0)</f>
        <v>#N/A</v>
      </c>
      <c r="BE724" s="23" t="e">
        <f t="shared" si="391"/>
        <v>#N/A</v>
      </c>
      <c r="BF724" s="17" t="e">
        <f>VLOOKUP($E724,'DATA PENGUKURAN GARDU'!$A:$BS,46,0)</f>
        <v>#N/A</v>
      </c>
      <c r="BG724" s="23" t="e">
        <f t="shared" si="392"/>
        <v>#N/A</v>
      </c>
      <c r="BH724" s="17" t="e">
        <f>VLOOKUP($E724,'DATA PENGUKURAN GARDU'!$A:$BS,46,0)</f>
        <v>#N/A</v>
      </c>
      <c r="BI724" s="17" t="e">
        <f>VLOOKUP($E724,'DATA PENGUKURAN GARDU'!$A:$BS,53,0)</f>
        <v>#N/A</v>
      </c>
      <c r="BJ724" s="17" t="e">
        <f>VLOOKUP($E724,'DATA PENGUKURAN GARDU'!$A:$BS,54,0)</f>
        <v>#N/A</v>
      </c>
      <c r="BK724" s="20" t="e">
        <f t="shared" si="393"/>
        <v>#N/A</v>
      </c>
      <c r="BL724" s="20" t="e">
        <f t="shared" si="394"/>
        <v>#N/A</v>
      </c>
      <c r="BM724" s="20" t="e">
        <f t="shared" si="395"/>
        <v>#N/A</v>
      </c>
      <c r="BN724" s="25" t="e">
        <f t="shared" si="396"/>
        <v>#N/A</v>
      </c>
      <c r="BO724" s="26" t="str">
        <f t="shared" si="397"/>
        <v>0</v>
      </c>
      <c r="BP724" s="21" t="e">
        <f t="shared" si="398"/>
        <v>#VALUE!</v>
      </c>
      <c r="BQ724" s="20" t="e">
        <f t="shared" si="399"/>
        <v>#N/A</v>
      </c>
      <c r="BR724" s="20" t="e">
        <v>#N/A</v>
      </c>
      <c r="BS724" s="9" t="e">
        <v>#N/A</v>
      </c>
      <c r="BT724" s="2" t="e">
        <f t="shared" si="400"/>
        <v>#VALUE!</v>
      </c>
      <c r="BU724" s="2" t="e">
        <f t="shared" si="368"/>
        <v>#N/A</v>
      </c>
      <c r="BV724" s="2" t="e">
        <f t="shared" si="369"/>
        <v>#N/A</v>
      </c>
    </row>
    <row r="725" s="2" customFormat="1" ht="22.95" customHeight="1" spans="1:74">
      <c r="A725" s="9" t="str">
        <f t="shared" si="370"/>
        <v>K-286Induk</v>
      </c>
      <c r="B725" s="9" t="str">
        <f t="shared" si="371"/>
        <v>K-286jurusan 1</v>
      </c>
      <c r="C725" s="9" t="str">
        <f t="shared" si="372"/>
        <v>K-286jurusan 2</v>
      </c>
      <c r="D725" s="9" t="str">
        <f t="shared" si="373"/>
        <v>K-286jurusan 3</v>
      </c>
      <c r="E725" s="9" t="str">
        <f t="shared" si="374"/>
        <v>K-286jurusan 4</v>
      </c>
      <c r="F725" s="10" t="s">
        <v>136</v>
      </c>
      <c r="G725" s="10" t="s">
        <v>132</v>
      </c>
      <c r="H725" s="10" t="s">
        <v>904</v>
      </c>
      <c r="I725" s="10">
        <v>0.602767</v>
      </c>
      <c r="J725" s="10">
        <v>124.286883</v>
      </c>
      <c r="K725" s="10" t="s">
        <v>7465</v>
      </c>
      <c r="L725" s="10" t="s">
        <v>7465</v>
      </c>
      <c r="M725" s="10" t="s">
        <v>7465</v>
      </c>
      <c r="N725" s="14">
        <f t="shared" si="375"/>
        <v>0</v>
      </c>
      <c r="O725" s="15" t="e">
        <f t="shared" si="376"/>
        <v>#VALUE!</v>
      </c>
      <c r="P725" s="15" t="e">
        <f t="shared" si="377"/>
        <v>#VALUE!</v>
      </c>
      <c r="Q725" s="17" t="e">
        <f>VLOOKUP($A725,'DATA PENGUKURAN GARDU'!$A:$BS,42,0)</f>
        <v>#N/A</v>
      </c>
      <c r="R725" s="18" t="e">
        <f t="shared" si="378"/>
        <v>#N/A</v>
      </c>
      <c r="S725" s="17" t="e">
        <f>VLOOKUP($A725,'DATA PENGUKURAN GARDU'!$A:$BS,44,0)</f>
        <v>#N/A</v>
      </c>
      <c r="T725" s="18" t="e">
        <f t="shared" si="379"/>
        <v>#N/A</v>
      </c>
      <c r="U725" s="17" t="e">
        <f>VLOOKUP($A725,'DATA PENGUKURAN GARDU'!$A:$BS,46,0)</f>
        <v>#N/A</v>
      </c>
      <c r="V725" s="18" t="e">
        <f t="shared" si="380"/>
        <v>#N/A</v>
      </c>
      <c r="W725" s="17" t="e">
        <f>VLOOKUP($A725,'DATA PENGUKURAN GARDU'!$A:$BS,48,0)</f>
        <v>#N/A</v>
      </c>
      <c r="X725" s="17" t="e">
        <f>VLOOKUP($A725,'DATA PENGUKURAN GARDU'!$A:$BS,53,0)</f>
        <v>#N/A</v>
      </c>
      <c r="Y725" s="17" t="e">
        <f>VLOOKUP($A725,'DATA PENGUKURAN GARDU'!$A:$BS,54,0)</f>
        <v>#N/A</v>
      </c>
      <c r="Z725" s="17" t="e">
        <f>VLOOKUP($A725,'DATA PENGUKURAN GARDU'!$A:$BS,55,0)</f>
        <v>#N/A</v>
      </c>
      <c r="AA725" s="20" t="e">
        <f>VLOOKUP($B725,'DATA PENGUKURAN GARDU'!$A:$BS,42,0)</f>
        <v>#N/A</v>
      </c>
      <c r="AB725" s="21" t="e">
        <f t="shared" si="381"/>
        <v>#N/A</v>
      </c>
      <c r="AC725" s="20" t="e">
        <f>VLOOKUP($B725,'DATA PENGUKURAN GARDU'!$A:$BS,44,0)</f>
        <v>#N/A</v>
      </c>
      <c r="AD725" s="21" t="e">
        <f t="shared" si="382"/>
        <v>#N/A</v>
      </c>
      <c r="AE725" s="20" t="e">
        <f>VLOOKUP($B725,'DATA PENGUKURAN GARDU'!$A:$BS,46,0)</f>
        <v>#N/A</v>
      </c>
      <c r="AF725" s="21" t="e">
        <f t="shared" si="383"/>
        <v>#N/A</v>
      </c>
      <c r="AG725" s="20" t="e">
        <f>VLOOKUP($B725,'DATA PENGUKURAN GARDU'!$A:$BS,46,0)</f>
        <v>#N/A</v>
      </c>
      <c r="AH725" s="20" t="e">
        <f>VLOOKUP($B725,'DATA PENGUKURAN GARDU'!$A:$BS,53,0)</f>
        <v>#N/A</v>
      </c>
      <c r="AI725" s="20" t="e">
        <f>VLOOKUP($B725,'DATA PENGUKURAN GARDU'!$A:$BS,54,0)</f>
        <v>#N/A</v>
      </c>
      <c r="AJ725" s="17" t="e">
        <f>VLOOKUP($C725,'DATA PENGUKURAN GARDU'!$A:$BS,42,0)</f>
        <v>#N/A</v>
      </c>
      <c r="AK725" s="23" t="e">
        <f t="shared" si="384"/>
        <v>#N/A</v>
      </c>
      <c r="AL725" s="17" t="e">
        <f>VLOOKUP($C725,'DATA PENGUKURAN GARDU'!$A:$BS,44,0)</f>
        <v>#N/A</v>
      </c>
      <c r="AM725" s="23" t="e">
        <f t="shared" si="385"/>
        <v>#N/A</v>
      </c>
      <c r="AN725" s="17" t="e">
        <f>VLOOKUP($C725,'DATA PENGUKURAN GARDU'!$A:$BS,46,0)</f>
        <v>#N/A</v>
      </c>
      <c r="AO725" s="23" t="e">
        <f t="shared" si="386"/>
        <v>#N/A</v>
      </c>
      <c r="AP725" s="17" t="e">
        <f>VLOOKUP($C725,'DATA PENGUKURAN GARDU'!$A:$BS,46,0)</f>
        <v>#N/A</v>
      </c>
      <c r="AQ725" s="17" t="e">
        <f>VLOOKUP($C725,'DATA PENGUKURAN GARDU'!$A:$BS,53,0)</f>
        <v>#N/A</v>
      </c>
      <c r="AR725" s="17" t="e">
        <f>VLOOKUP($C725,'DATA PENGUKURAN GARDU'!$A:$BS,54,0)</f>
        <v>#N/A</v>
      </c>
      <c r="AS725" s="20" t="e">
        <f>VLOOKUP($D725,'DATA PENGUKURAN GARDU'!$A:$BS,42,0)</f>
        <v>#N/A</v>
      </c>
      <c r="AT725" s="21" t="e">
        <f t="shared" si="387"/>
        <v>#N/A</v>
      </c>
      <c r="AU725" s="20" t="e">
        <f>VLOOKUP($D725,'DATA PENGUKURAN GARDU'!$A:$BS,44,0)</f>
        <v>#N/A</v>
      </c>
      <c r="AV725" s="21" t="e">
        <f t="shared" si="388"/>
        <v>#N/A</v>
      </c>
      <c r="AW725" s="20" t="e">
        <f>VLOOKUP($D725,'DATA PENGUKURAN GARDU'!$A:$BS,46,0)</f>
        <v>#N/A</v>
      </c>
      <c r="AX725" s="21" t="e">
        <f t="shared" si="389"/>
        <v>#N/A</v>
      </c>
      <c r="AY725" s="20" t="e">
        <f>VLOOKUP($D725,'DATA PENGUKURAN GARDU'!$A:$BS,46,0)</f>
        <v>#N/A</v>
      </c>
      <c r="AZ725" s="20" t="e">
        <f>VLOOKUP($D725,'DATA PENGUKURAN GARDU'!$A:$BS,53,0)</f>
        <v>#N/A</v>
      </c>
      <c r="BA725" s="20" t="e">
        <f>VLOOKUP($D725,'DATA PENGUKURAN GARDU'!$A:$BS,54,0)</f>
        <v>#N/A</v>
      </c>
      <c r="BB725" s="17" t="e">
        <f>VLOOKUP($E725,'DATA PENGUKURAN GARDU'!$A:$BS,42,0)</f>
        <v>#N/A</v>
      </c>
      <c r="BC725" s="23" t="e">
        <f t="shared" si="390"/>
        <v>#N/A</v>
      </c>
      <c r="BD725" s="17" t="e">
        <f>VLOOKUP($E725,'DATA PENGUKURAN GARDU'!$A:$BS,44,0)</f>
        <v>#N/A</v>
      </c>
      <c r="BE725" s="23" t="e">
        <f t="shared" si="391"/>
        <v>#N/A</v>
      </c>
      <c r="BF725" s="17" t="e">
        <f>VLOOKUP($E725,'DATA PENGUKURAN GARDU'!$A:$BS,46,0)</f>
        <v>#N/A</v>
      </c>
      <c r="BG725" s="23" t="e">
        <f t="shared" si="392"/>
        <v>#N/A</v>
      </c>
      <c r="BH725" s="17" t="e">
        <f>VLOOKUP($E725,'DATA PENGUKURAN GARDU'!$A:$BS,46,0)</f>
        <v>#N/A</v>
      </c>
      <c r="BI725" s="17" t="e">
        <f>VLOOKUP($E725,'DATA PENGUKURAN GARDU'!$A:$BS,53,0)</f>
        <v>#N/A</v>
      </c>
      <c r="BJ725" s="17" t="e">
        <f>VLOOKUP($E725,'DATA PENGUKURAN GARDU'!$A:$BS,54,0)</f>
        <v>#N/A</v>
      </c>
      <c r="BK725" s="20" t="e">
        <f t="shared" si="393"/>
        <v>#N/A</v>
      </c>
      <c r="BL725" s="20" t="e">
        <f t="shared" si="394"/>
        <v>#N/A</v>
      </c>
      <c r="BM725" s="20" t="e">
        <f t="shared" si="395"/>
        <v>#N/A</v>
      </c>
      <c r="BN725" s="25" t="e">
        <f t="shared" si="396"/>
        <v>#N/A</v>
      </c>
      <c r="BO725" s="26" t="str">
        <f t="shared" si="397"/>
        <v>0</v>
      </c>
      <c r="BP725" s="21" t="e">
        <f t="shared" si="398"/>
        <v>#VALUE!</v>
      </c>
      <c r="BQ725" s="20" t="e">
        <f t="shared" si="399"/>
        <v>#N/A</v>
      </c>
      <c r="BR725" s="20" t="e">
        <v>#N/A</v>
      </c>
      <c r="BS725" s="9" t="e">
        <v>#N/A</v>
      </c>
      <c r="BT725" s="2" t="e">
        <f t="shared" si="400"/>
        <v>#VALUE!</v>
      </c>
      <c r="BU725" s="2" t="e">
        <f t="shared" si="368"/>
        <v>#N/A</v>
      </c>
      <c r="BV725" s="2" t="e">
        <f t="shared" si="369"/>
        <v>#N/A</v>
      </c>
    </row>
    <row r="726" s="2" customFormat="1" ht="22.95" customHeight="1" spans="1:74">
      <c r="A726" s="9" t="str">
        <f t="shared" si="370"/>
        <v>K-295Induk</v>
      </c>
      <c r="B726" s="9" t="str">
        <f t="shared" si="371"/>
        <v>K-295jurusan 1</v>
      </c>
      <c r="C726" s="9" t="str">
        <f t="shared" si="372"/>
        <v>K-295jurusan 2</v>
      </c>
      <c r="D726" s="9" t="str">
        <f t="shared" si="373"/>
        <v>K-295jurusan 3</v>
      </c>
      <c r="E726" s="9" t="str">
        <f t="shared" si="374"/>
        <v>K-295jurusan 4</v>
      </c>
      <c r="F726" s="10" t="s">
        <v>136</v>
      </c>
      <c r="G726" s="10" t="s">
        <v>132</v>
      </c>
      <c r="H726" s="10" t="s">
        <v>906</v>
      </c>
      <c r="I726" s="10">
        <v>0.696215</v>
      </c>
      <c r="J726" s="10">
        <v>124.299845</v>
      </c>
      <c r="K726" s="10" t="s">
        <v>7465</v>
      </c>
      <c r="L726" s="10" t="s">
        <v>7465</v>
      </c>
      <c r="M726" s="10" t="s">
        <v>7465</v>
      </c>
      <c r="N726" s="14">
        <f t="shared" si="375"/>
        <v>0</v>
      </c>
      <c r="O726" s="15" t="e">
        <f t="shared" si="376"/>
        <v>#VALUE!</v>
      </c>
      <c r="P726" s="15" t="e">
        <f t="shared" si="377"/>
        <v>#VALUE!</v>
      </c>
      <c r="Q726" s="17" t="e">
        <f>VLOOKUP($A726,'DATA PENGUKURAN GARDU'!$A:$BS,42,0)</f>
        <v>#N/A</v>
      </c>
      <c r="R726" s="18" t="e">
        <f t="shared" si="378"/>
        <v>#N/A</v>
      </c>
      <c r="S726" s="17" t="e">
        <f>VLOOKUP($A726,'DATA PENGUKURAN GARDU'!$A:$BS,44,0)</f>
        <v>#N/A</v>
      </c>
      <c r="T726" s="18" t="e">
        <f t="shared" si="379"/>
        <v>#N/A</v>
      </c>
      <c r="U726" s="17" t="e">
        <f>VLOOKUP($A726,'DATA PENGUKURAN GARDU'!$A:$BS,46,0)</f>
        <v>#N/A</v>
      </c>
      <c r="V726" s="18" t="e">
        <f t="shared" si="380"/>
        <v>#N/A</v>
      </c>
      <c r="W726" s="17" t="e">
        <f>VLOOKUP($A726,'DATA PENGUKURAN GARDU'!$A:$BS,48,0)</f>
        <v>#N/A</v>
      </c>
      <c r="X726" s="17" t="e">
        <f>VLOOKUP($A726,'DATA PENGUKURAN GARDU'!$A:$BS,53,0)</f>
        <v>#N/A</v>
      </c>
      <c r="Y726" s="17" t="e">
        <f>VLOOKUP($A726,'DATA PENGUKURAN GARDU'!$A:$BS,54,0)</f>
        <v>#N/A</v>
      </c>
      <c r="Z726" s="17" t="e">
        <f>VLOOKUP($A726,'DATA PENGUKURAN GARDU'!$A:$BS,55,0)</f>
        <v>#N/A</v>
      </c>
      <c r="AA726" s="20" t="e">
        <f>VLOOKUP($B726,'DATA PENGUKURAN GARDU'!$A:$BS,42,0)</f>
        <v>#N/A</v>
      </c>
      <c r="AB726" s="21" t="e">
        <f t="shared" si="381"/>
        <v>#N/A</v>
      </c>
      <c r="AC726" s="20" t="e">
        <f>VLOOKUP($B726,'DATA PENGUKURAN GARDU'!$A:$BS,44,0)</f>
        <v>#N/A</v>
      </c>
      <c r="AD726" s="21" t="e">
        <f t="shared" si="382"/>
        <v>#N/A</v>
      </c>
      <c r="AE726" s="20" t="e">
        <f>VLOOKUP($B726,'DATA PENGUKURAN GARDU'!$A:$BS,46,0)</f>
        <v>#N/A</v>
      </c>
      <c r="AF726" s="21" t="e">
        <f t="shared" si="383"/>
        <v>#N/A</v>
      </c>
      <c r="AG726" s="20" t="e">
        <f>VLOOKUP($B726,'DATA PENGUKURAN GARDU'!$A:$BS,46,0)</f>
        <v>#N/A</v>
      </c>
      <c r="AH726" s="20" t="e">
        <f>VLOOKUP($B726,'DATA PENGUKURAN GARDU'!$A:$BS,53,0)</f>
        <v>#N/A</v>
      </c>
      <c r="AI726" s="20" t="e">
        <f>VLOOKUP($B726,'DATA PENGUKURAN GARDU'!$A:$BS,54,0)</f>
        <v>#N/A</v>
      </c>
      <c r="AJ726" s="17" t="e">
        <f>VLOOKUP($C726,'DATA PENGUKURAN GARDU'!$A:$BS,42,0)</f>
        <v>#N/A</v>
      </c>
      <c r="AK726" s="23" t="e">
        <f t="shared" si="384"/>
        <v>#N/A</v>
      </c>
      <c r="AL726" s="17" t="e">
        <f>VLOOKUP($C726,'DATA PENGUKURAN GARDU'!$A:$BS,44,0)</f>
        <v>#N/A</v>
      </c>
      <c r="AM726" s="23" t="e">
        <f t="shared" si="385"/>
        <v>#N/A</v>
      </c>
      <c r="AN726" s="17" t="e">
        <f>VLOOKUP($C726,'DATA PENGUKURAN GARDU'!$A:$BS,46,0)</f>
        <v>#N/A</v>
      </c>
      <c r="AO726" s="23" t="e">
        <f t="shared" si="386"/>
        <v>#N/A</v>
      </c>
      <c r="AP726" s="17" t="e">
        <f>VLOOKUP($C726,'DATA PENGUKURAN GARDU'!$A:$BS,46,0)</f>
        <v>#N/A</v>
      </c>
      <c r="AQ726" s="17" t="e">
        <f>VLOOKUP($C726,'DATA PENGUKURAN GARDU'!$A:$BS,53,0)</f>
        <v>#N/A</v>
      </c>
      <c r="AR726" s="17" t="e">
        <f>VLOOKUP($C726,'DATA PENGUKURAN GARDU'!$A:$BS,54,0)</f>
        <v>#N/A</v>
      </c>
      <c r="AS726" s="20" t="e">
        <f>VLOOKUP($D726,'DATA PENGUKURAN GARDU'!$A:$BS,42,0)</f>
        <v>#N/A</v>
      </c>
      <c r="AT726" s="21" t="e">
        <f t="shared" si="387"/>
        <v>#N/A</v>
      </c>
      <c r="AU726" s="20" t="e">
        <f>VLOOKUP($D726,'DATA PENGUKURAN GARDU'!$A:$BS,44,0)</f>
        <v>#N/A</v>
      </c>
      <c r="AV726" s="21" t="e">
        <f t="shared" si="388"/>
        <v>#N/A</v>
      </c>
      <c r="AW726" s="20" t="e">
        <f>VLOOKUP($D726,'DATA PENGUKURAN GARDU'!$A:$BS,46,0)</f>
        <v>#N/A</v>
      </c>
      <c r="AX726" s="21" t="e">
        <f t="shared" si="389"/>
        <v>#N/A</v>
      </c>
      <c r="AY726" s="20" t="e">
        <f>VLOOKUP($D726,'DATA PENGUKURAN GARDU'!$A:$BS,46,0)</f>
        <v>#N/A</v>
      </c>
      <c r="AZ726" s="20" t="e">
        <f>VLOOKUP($D726,'DATA PENGUKURAN GARDU'!$A:$BS,53,0)</f>
        <v>#N/A</v>
      </c>
      <c r="BA726" s="20" t="e">
        <f>VLOOKUP($D726,'DATA PENGUKURAN GARDU'!$A:$BS,54,0)</f>
        <v>#N/A</v>
      </c>
      <c r="BB726" s="17" t="e">
        <f>VLOOKUP($E726,'DATA PENGUKURAN GARDU'!$A:$BS,42,0)</f>
        <v>#N/A</v>
      </c>
      <c r="BC726" s="23" t="e">
        <f t="shared" si="390"/>
        <v>#N/A</v>
      </c>
      <c r="BD726" s="17" t="e">
        <f>VLOOKUP($E726,'DATA PENGUKURAN GARDU'!$A:$BS,44,0)</f>
        <v>#N/A</v>
      </c>
      <c r="BE726" s="23" t="e">
        <f t="shared" si="391"/>
        <v>#N/A</v>
      </c>
      <c r="BF726" s="17" t="e">
        <f>VLOOKUP($E726,'DATA PENGUKURAN GARDU'!$A:$BS,46,0)</f>
        <v>#N/A</v>
      </c>
      <c r="BG726" s="23" t="e">
        <f t="shared" si="392"/>
        <v>#N/A</v>
      </c>
      <c r="BH726" s="17" t="e">
        <f>VLOOKUP($E726,'DATA PENGUKURAN GARDU'!$A:$BS,46,0)</f>
        <v>#N/A</v>
      </c>
      <c r="BI726" s="17" t="e">
        <f>VLOOKUP($E726,'DATA PENGUKURAN GARDU'!$A:$BS,53,0)</f>
        <v>#N/A</v>
      </c>
      <c r="BJ726" s="17" t="e">
        <f>VLOOKUP($E726,'DATA PENGUKURAN GARDU'!$A:$BS,54,0)</f>
        <v>#N/A</v>
      </c>
      <c r="BK726" s="20" t="e">
        <f t="shared" si="393"/>
        <v>#N/A</v>
      </c>
      <c r="BL726" s="20" t="e">
        <f t="shared" si="394"/>
        <v>#N/A</v>
      </c>
      <c r="BM726" s="20" t="e">
        <f t="shared" si="395"/>
        <v>#N/A</v>
      </c>
      <c r="BN726" s="25" t="e">
        <f t="shared" si="396"/>
        <v>#N/A</v>
      </c>
      <c r="BO726" s="26" t="str">
        <f t="shared" si="397"/>
        <v>0</v>
      </c>
      <c r="BP726" s="21" t="e">
        <f t="shared" si="398"/>
        <v>#VALUE!</v>
      </c>
      <c r="BQ726" s="20" t="e">
        <f t="shared" si="399"/>
        <v>#N/A</v>
      </c>
      <c r="BR726" s="20" t="e">
        <v>#N/A</v>
      </c>
      <c r="BS726" s="9" t="e">
        <v>#N/A</v>
      </c>
      <c r="BT726" s="2" t="e">
        <f t="shared" si="400"/>
        <v>#VALUE!</v>
      </c>
      <c r="BU726" s="2" t="e">
        <f t="shared" si="368"/>
        <v>#N/A</v>
      </c>
      <c r="BV726" s="2" t="e">
        <f t="shared" si="369"/>
        <v>#N/A</v>
      </c>
    </row>
    <row r="727" s="2" customFormat="1" ht="22.95" customHeight="1" spans="1:74">
      <c r="A727" s="9" t="str">
        <f t="shared" si="370"/>
        <v>K-297Induk</v>
      </c>
      <c r="B727" s="9" t="str">
        <f t="shared" si="371"/>
        <v>K-297jurusan 1</v>
      </c>
      <c r="C727" s="9" t="str">
        <f t="shared" si="372"/>
        <v>K-297jurusan 2</v>
      </c>
      <c r="D727" s="9" t="str">
        <f t="shared" si="373"/>
        <v>K-297jurusan 3</v>
      </c>
      <c r="E727" s="9" t="str">
        <f t="shared" si="374"/>
        <v>K-297jurusan 4</v>
      </c>
      <c r="F727" s="10" t="s">
        <v>131</v>
      </c>
      <c r="G727" s="10" t="s">
        <v>132</v>
      </c>
      <c r="H727" s="10" t="s">
        <v>907</v>
      </c>
      <c r="I727" s="10">
        <v>0.604223</v>
      </c>
      <c r="J727" s="10">
        <v>124.261107</v>
      </c>
      <c r="K727" s="10" t="s">
        <v>7465</v>
      </c>
      <c r="L727" s="10" t="s">
        <v>7465</v>
      </c>
      <c r="M727" s="10" t="s">
        <v>7465</v>
      </c>
      <c r="N727" s="14">
        <f t="shared" si="375"/>
        <v>0</v>
      </c>
      <c r="O727" s="15" t="e">
        <f t="shared" si="376"/>
        <v>#VALUE!</v>
      </c>
      <c r="P727" s="15" t="e">
        <f t="shared" si="377"/>
        <v>#VALUE!</v>
      </c>
      <c r="Q727" s="17" t="e">
        <f>VLOOKUP($A727,'DATA PENGUKURAN GARDU'!$A:$BS,42,0)</f>
        <v>#N/A</v>
      </c>
      <c r="R727" s="18" t="e">
        <f t="shared" si="378"/>
        <v>#N/A</v>
      </c>
      <c r="S727" s="17" t="e">
        <f>VLOOKUP($A727,'DATA PENGUKURAN GARDU'!$A:$BS,44,0)</f>
        <v>#N/A</v>
      </c>
      <c r="T727" s="18" t="e">
        <f t="shared" si="379"/>
        <v>#N/A</v>
      </c>
      <c r="U727" s="17" t="e">
        <f>VLOOKUP($A727,'DATA PENGUKURAN GARDU'!$A:$BS,46,0)</f>
        <v>#N/A</v>
      </c>
      <c r="V727" s="18" t="e">
        <f t="shared" si="380"/>
        <v>#N/A</v>
      </c>
      <c r="W727" s="17" t="e">
        <f>VLOOKUP($A727,'DATA PENGUKURAN GARDU'!$A:$BS,48,0)</f>
        <v>#N/A</v>
      </c>
      <c r="X727" s="17" t="e">
        <f>VLOOKUP($A727,'DATA PENGUKURAN GARDU'!$A:$BS,53,0)</f>
        <v>#N/A</v>
      </c>
      <c r="Y727" s="17" t="e">
        <f>VLOOKUP($A727,'DATA PENGUKURAN GARDU'!$A:$BS,54,0)</f>
        <v>#N/A</v>
      </c>
      <c r="Z727" s="17" t="e">
        <f>VLOOKUP($A727,'DATA PENGUKURAN GARDU'!$A:$BS,55,0)</f>
        <v>#N/A</v>
      </c>
      <c r="AA727" s="20" t="e">
        <f>VLOOKUP($B727,'DATA PENGUKURAN GARDU'!$A:$BS,42,0)</f>
        <v>#N/A</v>
      </c>
      <c r="AB727" s="21" t="e">
        <f t="shared" si="381"/>
        <v>#N/A</v>
      </c>
      <c r="AC727" s="20" t="e">
        <f>VLOOKUP($B727,'DATA PENGUKURAN GARDU'!$A:$BS,44,0)</f>
        <v>#N/A</v>
      </c>
      <c r="AD727" s="21" t="e">
        <f t="shared" si="382"/>
        <v>#N/A</v>
      </c>
      <c r="AE727" s="20" t="e">
        <f>VLOOKUP($B727,'DATA PENGUKURAN GARDU'!$A:$BS,46,0)</f>
        <v>#N/A</v>
      </c>
      <c r="AF727" s="21" t="e">
        <f t="shared" si="383"/>
        <v>#N/A</v>
      </c>
      <c r="AG727" s="20" t="e">
        <f>VLOOKUP($B727,'DATA PENGUKURAN GARDU'!$A:$BS,46,0)</f>
        <v>#N/A</v>
      </c>
      <c r="AH727" s="20" t="e">
        <f>VLOOKUP($B727,'DATA PENGUKURAN GARDU'!$A:$BS,53,0)</f>
        <v>#N/A</v>
      </c>
      <c r="AI727" s="20" t="e">
        <f>VLOOKUP($B727,'DATA PENGUKURAN GARDU'!$A:$BS,54,0)</f>
        <v>#N/A</v>
      </c>
      <c r="AJ727" s="17" t="e">
        <f>VLOOKUP($C727,'DATA PENGUKURAN GARDU'!$A:$BS,42,0)</f>
        <v>#N/A</v>
      </c>
      <c r="AK727" s="23" t="e">
        <f t="shared" si="384"/>
        <v>#N/A</v>
      </c>
      <c r="AL727" s="17" t="e">
        <f>VLOOKUP($C727,'DATA PENGUKURAN GARDU'!$A:$BS,44,0)</f>
        <v>#N/A</v>
      </c>
      <c r="AM727" s="23" t="e">
        <f t="shared" si="385"/>
        <v>#N/A</v>
      </c>
      <c r="AN727" s="17" t="e">
        <f>VLOOKUP($C727,'DATA PENGUKURAN GARDU'!$A:$BS,46,0)</f>
        <v>#N/A</v>
      </c>
      <c r="AO727" s="23" t="e">
        <f t="shared" si="386"/>
        <v>#N/A</v>
      </c>
      <c r="AP727" s="17" t="e">
        <f>VLOOKUP($C727,'DATA PENGUKURAN GARDU'!$A:$BS,46,0)</f>
        <v>#N/A</v>
      </c>
      <c r="AQ727" s="17" t="e">
        <f>VLOOKUP($C727,'DATA PENGUKURAN GARDU'!$A:$BS,53,0)</f>
        <v>#N/A</v>
      </c>
      <c r="AR727" s="17" t="e">
        <f>VLOOKUP($C727,'DATA PENGUKURAN GARDU'!$A:$BS,54,0)</f>
        <v>#N/A</v>
      </c>
      <c r="AS727" s="20" t="e">
        <f>VLOOKUP($D727,'DATA PENGUKURAN GARDU'!$A:$BS,42,0)</f>
        <v>#N/A</v>
      </c>
      <c r="AT727" s="21" t="e">
        <f t="shared" si="387"/>
        <v>#N/A</v>
      </c>
      <c r="AU727" s="20" t="e">
        <f>VLOOKUP($D727,'DATA PENGUKURAN GARDU'!$A:$BS,44,0)</f>
        <v>#N/A</v>
      </c>
      <c r="AV727" s="21" t="e">
        <f t="shared" si="388"/>
        <v>#N/A</v>
      </c>
      <c r="AW727" s="20" t="e">
        <f>VLOOKUP($D727,'DATA PENGUKURAN GARDU'!$A:$BS,46,0)</f>
        <v>#N/A</v>
      </c>
      <c r="AX727" s="21" t="e">
        <f t="shared" si="389"/>
        <v>#N/A</v>
      </c>
      <c r="AY727" s="20" t="e">
        <f>VLOOKUP($D727,'DATA PENGUKURAN GARDU'!$A:$BS,46,0)</f>
        <v>#N/A</v>
      </c>
      <c r="AZ727" s="20" t="e">
        <f>VLOOKUP($D727,'DATA PENGUKURAN GARDU'!$A:$BS,53,0)</f>
        <v>#N/A</v>
      </c>
      <c r="BA727" s="20" t="e">
        <f>VLOOKUP($D727,'DATA PENGUKURAN GARDU'!$A:$BS,54,0)</f>
        <v>#N/A</v>
      </c>
      <c r="BB727" s="17" t="e">
        <f>VLOOKUP($E727,'DATA PENGUKURAN GARDU'!$A:$BS,42,0)</f>
        <v>#N/A</v>
      </c>
      <c r="BC727" s="23" t="e">
        <f t="shared" si="390"/>
        <v>#N/A</v>
      </c>
      <c r="BD727" s="17" t="e">
        <f>VLOOKUP($E727,'DATA PENGUKURAN GARDU'!$A:$BS,44,0)</f>
        <v>#N/A</v>
      </c>
      <c r="BE727" s="23" t="e">
        <f t="shared" si="391"/>
        <v>#N/A</v>
      </c>
      <c r="BF727" s="17" t="e">
        <f>VLOOKUP($E727,'DATA PENGUKURAN GARDU'!$A:$BS,46,0)</f>
        <v>#N/A</v>
      </c>
      <c r="BG727" s="23" t="e">
        <f t="shared" si="392"/>
        <v>#N/A</v>
      </c>
      <c r="BH727" s="17" t="e">
        <f>VLOOKUP($E727,'DATA PENGUKURAN GARDU'!$A:$BS,46,0)</f>
        <v>#N/A</v>
      </c>
      <c r="BI727" s="17" t="e">
        <f>VLOOKUP($E727,'DATA PENGUKURAN GARDU'!$A:$BS,53,0)</f>
        <v>#N/A</v>
      </c>
      <c r="BJ727" s="17" t="e">
        <f>VLOOKUP($E727,'DATA PENGUKURAN GARDU'!$A:$BS,54,0)</f>
        <v>#N/A</v>
      </c>
      <c r="BK727" s="20" t="e">
        <f t="shared" si="393"/>
        <v>#N/A</v>
      </c>
      <c r="BL727" s="20" t="e">
        <f t="shared" si="394"/>
        <v>#N/A</v>
      </c>
      <c r="BM727" s="20" t="e">
        <f t="shared" si="395"/>
        <v>#N/A</v>
      </c>
      <c r="BN727" s="25" t="e">
        <f t="shared" si="396"/>
        <v>#N/A</v>
      </c>
      <c r="BO727" s="26" t="str">
        <f t="shared" si="397"/>
        <v>0</v>
      </c>
      <c r="BP727" s="21" t="e">
        <f t="shared" si="398"/>
        <v>#VALUE!</v>
      </c>
      <c r="BQ727" s="20" t="e">
        <f t="shared" si="399"/>
        <v>#N/A</v>
      </c>
      <c r="BR727" s="20" t="e">
        <v>#N/A</v>
      </c>
      <c r="BS727" s="9" t="e">
        <v>#N/A</v>
      </c>
      <c r="BT727" s="2" t="e">
        <f t="shared" si="400"/>
        <v>#VALUE!</v>
      </c>
      <c r="BU727" s="2" t="e">
        <f t="shared" si="368"/>
        <v>#N/A</v>
      </c>
      <c r="BV727" s="2" t="e">
        <f t="shared" si="369"/>
        <v>#N/A</v>
      </c>
    </row>
    <row r="728" s="2" customFormat="1" ht="22.95" customHeight="1" spans="1:74">
      <c r="A728" s="9" t="str">
        <f t="shared" si="370"/>
        <v>NL 028Induk</v>
      </c>
      <c r="B728" s="9" t="str">
        <f t="shared" si="371"/>
        <v>NL 028jurusan 1</v>
      </c>
      <c r="C728" s="9" t="str">
        <f t="shared" si="372"/>
        <v>NL 028jurusan 2</v>
      </c>
      <c r="D728" s="9" t="str">
        <f t="shared" si="373"/>
        <v>NL 028jurusan 3</v>
      </c>
      <c r="E728" s="9" t="str">
        <f t="shared" si="374"/>
        <v>NL 028jurusan 4</v>
      </c>
      <c r="F728" s="10" t="s">
        <v>324</v>
      </c>
      <c r="G728" s="10" t="s">
        <v>101</v>
      </c>
      <c r="H728" s="10" t="s">
        <v>908</v>
      </c>
      <c r="I728" s="10">
        <v>0.87991</v>
      </c>
      <c r="J728" s="10">
        <v>124.04495</v>
      </c>
      <c r="K728" s="10" t="s">
        <v>7465</v>
      </c>
      <c r="L728" s="10" t="s">
        <v>7465</v>
      </c>
      <c r="M728" s="10" t="s">
        <v>7465</v>
      </c>
      <c r="N728" s="14">
        <f t="shared" si="375"/>
        <v>0</v>
      </c>
      <c r="O728" s="15" t="e">
        <f t="shared" si="376"/>
        <v>#VALUE!</v>
      </c>
      <c r="P728" s="15" t="e">
        <f t="shared" si="377"/>
        <v>#VALUE!</v>
      </c>
      <c r="Q728" s="17" t="e">
        <f>VLOOKUP($A728,'DATA PENGUKURAN GARDU'!$A:$BS,42,0)</f>
        <v>#N/A</v>
      </c>
      <c r="R728" s="18" t="e">
        <f t="shared" si="378"/>
        <v>#N/A</v>
      </c>
      <c r="S728" s="17" t="e">
        <f>VLOOKUP($A728,'DATA PENGUKURAN GARDU'!$A:$BS,44,0)</f>
        <v>#N/A</v>
      </c>
      <c r="T728" s="18" t="e">
        <f t="shared" si="379"/>
        <v>#N/A</v>
      </c>
      <c r="U728" s="17" t="e">
        <f>VLOOKUP($A728,'DATA PENGUKURAN GARDU'!$A:$BS,46,0)</f>
        <v>#N/A</v>
      </c>
      <c r="V728" s="18" t="e">
        <f t="shared" si="380"/>
        <v>#N/A</v>
      </c>
      <c r="W728" s="17" t="e">
        <f>VLOOKUP($A728,'DATA PENGUKURAN GARDU'!$A:$BS,48,0)</f>
        <v>#N/A</v>
      </c>
      <c r="X728" s="17" t="e">
        <f>VLOOKUP($A728,'DATA PENGUKURAN GARDU'!$A:$BS,53,0)</f>
        <v>#N/A</v>
      </c>
      <c r="Y728" s="17" t="e">
        <f>VLOOKUP($A728,'DATA PENGUKURAN GARDU'!$A:$BS,54,0)</f>
        <v>#N/A</v>
      </c>
      <c r="Z728" s="17" t="e">
        <f>VLOOKUP($A728,'DATA PENGUKURAN GARDU'!$A:$BS,55,0)</f>
        <v>#N/A</v>
      </c>
      <c r="AA728" s="20" t="e">
        <f>VLOOKUP($B728,'DATA PENGUKURAN GARDU'!$A:$BS,42,0)</f>
        <v>#N/A</v>
      </c>
      <c r="AB728" s="21" t="e">
        <f t="shared" si="381"/>
        <v>#N/A</v>
      </c>
      <c r="AC728" s="20" t="e">
        <f>VLOOKUP($B728,'DATA PENGUKURAN GARDU'!$A:$BS,44,0)</f>
        <v>#N/A</v>
      </c>
      <c r="AD728" s="21" t="e">
        <f t="shared" si="382"/>
        <v>#N/A</v>
      </c>
      <c r="AE728" s="20" t="e">
        <f>VLOOKUP($B728,'DATA PENGUKURAN GARDU'!$A:$BS,46,0)</f>
        <v>#N/A</v>
      </c>
      <c r="AF728" s="21" t="e">
        <f t="shared" si="383"/>
        <v>#N/A</v>
      </c>
      <c r="AG728" s="20" t="e">
        <f>VLOOKUP($B728,'DATA PENGUKURAN GARDU'!$A:$BS,46,0)</f>
        <v>#N/A</v>
      </c>
      <c r="AH728" s="20" t="e">
        <f>VLOOKUP($B728,'DATA PENGUKURAN GARDU'!$A:$BS,53,0)</f>
        <v>#N/A</v>
      </c>
      <c r="AI728" s="20" t="e">
        <f>VLOOKUP($B728,'DATA PENGUKURAN GARDU'!$A:$BS,54,0)</f>
        <v>#N/A</v>
      </c>
      <c r="AJ728" s="17" t="e">
        <f>VLOOKUP($C728,'DATA PENGUKURAN GARDU'!$A:$BS,42,0)</f>
        <v>#N/A</v>
      </c>
      <c r="AK728" s="23" t="e">
        <f t="shared" si="384"/>
        <v>#N/A</v>
      </c>
      <c r="AL728" s="17" t="e">
        <f>VLOOKUP($C728,'DATA PENGUKURAN GARDU'!$A:$BS,44,0)</f>
        <v>#N/A</v>
      </c>
      <c r="AM728" s="23" t="e">
        <f t="shared" si="385"/>
        <v>#N/A</v>
      </c>
      <c r="AN728" s="17" t="e">
        <f>VLOOKUP($C728,'DATA PENGUKURAN GARDU'!$A:$BS,46,0)</f>
        <v>#N/A</v>
      </c>
      <c r="AO728" s="23" t="e">
        <f t="shared" si="386"/>
        <v>#N/A</v>
      </c>
      <c r="AP728" s="17" t="e">
        <f>VLOOKUP($C728,'DATA PENGUKURAN GARDU'!$A:$BS,46,0)</f>
        <v>#N/A</v>
      </c>
      <c r="AQ728" s="17" t="e">
        <f>VLOOKUP($C728,'DATA PENGUKURAN GARDU'!$A:$BS,53,0)</f>
        <v>#N/A</v>
      </c>
      <c r="AR728" s="17" t="e">
        <f>VLOOKUP($C728,'DATA PENGUKURAN GARDU'!$A:$BS,54,0)</f>
        <v>#N/A</v>
      </c>
      <c r="AS728" s="20" t="e">
        <f>VLOOKUP($D728,'DATA PENGUKURAN GARDU'!$A:$BS,42,0)</f>
        <v>#N/A</v>
      </c>
      <c r="AT728" s="21" t="e">
        <f t="shared" si="387"/>
        <v>#N/A</v>
      </c>
      <c r="AU728" s="20" t="e">
        <f>VLOOKUP($D728,'DATA PENGUKURAN GARDU'!$A:$BS,44,0)</f>
        <v>#N/A</v>
      </c>
      <c r="AV728" s="21" t="e">
        <f t="shared" si="388"/>
        <v>#N/A</v>
      </c>
      <c r="AW728" s="20" t="e">
        <f>VLOOKUP($D728,'DATA PENGUKURAN GARDU'!$A:$BS,46,0)</f>
        <v>#N/A</v>
      </c>
      <c r="AX728" s="21" t="e">
        <f t="shared" si="389"/>
        <v>#N/A</v>
      </c>
      <c r="AY728" s="20" t="e">
        <f>VLOOKUP($D728,'DATA PENGUKURAN GARDU'!$A:$BS,46,0)</f>
        <v>#N/A</v>
      </c>
      <c r="AZ728" s="20" t="e">
        <f>VLOOKUP($D728,'DATA PENGUKURAN GARDU'!$A:$BS,53,0)</f>
        <v>#N/A</v>
      </c>
      <c r="BA728" s="20" t="e">
        <f>VLOOKUP($D728,'DATA PENGUKURAN GARDU'!$A:$BS,54,0)</f>
        <v>#N/A</v>
      </c>
      <c r="BB728" s="17" t="e">
        <f>VLOOKUP($E728,'DATA PENGUKURAN GARDU'!$A:$BS,42,0)</f>
        <v>#N/A</v>
      </c>
      <c r="BC728" s="23" t="e">
        <f t="shared" si="390"/>
        <v>#N/A</v>
      </c>
      <c r="BD728" s="17" t="e">
        <f>VLOOKUP($E728,'DATA PENGUKURAN GARDU'!$A:$BS,44,0)</f>
        <v>#N/A</v>
      </c>
      <c r="BE728" s="23" t="e">
        <f t="shared" si="391"/>
        <v>#N/A</v>
      </c>
      <c r="BF728" s="17" t="e">
        <f>VLOOKUP($E728,'DATA PENGUKURAN GARDU'!$A:$BS,46,0)</f>
        <v>#N/A</v>
      </c>
      <c r="BG728" s="23" t="e">
        <f t="shared" si="392"/>
        <v>#N/A</v>
      </c>
      <c r="BH728" s="17" t="e">
        <f>VLOOKUP($E728,'DATA PENGUKURAN GARDU'!$A:$BS,46,0)</f>
        <v>#N/A</v>
      </c>
      <c r="BI728" s="17" t="e">
        <f>VLOOKUP($E728,'DATA PENGUKURAN GARDU'!$A:$BS,53,0)</f>
        <v>#N/A</v>
      </c>
      <c r="BJ728" s="17" t="e">
        <f>VLOOKUP($E728,'DATA PENGUKURAN GARDU'!$A:$BS,54,0)</f>
        <v>#N/A</v>
      </c>
      <c r="BK728" s="20" t="e">
        <f t="shared" si="393"/>
        <v>#N/A</v>
      </c>
      <c r="BL728" s="20" t="e">
        <f t="shared" si="394"/>
        <v>#N/A</v>
      </c>
      <c r="BM728" s="20" t="e">
        <f t="shared" si="395"/>
        <v>#N/A</v>
      </c>
      <c r="BN728" s="25" t="e">
        <f t="shared" si="396"/>
        <v>#N/A</v>
      </c>
      <c r="BO728" s="26" t="str">
        <f t="shared" si="397"/>
        <v>0</v>
      </c>
      <c r="BP728" s="21" t="e">
        <f t="shared" si="398"/>
        <v>#VALUE!</v>
      </c>
      <c r="BQ728" s="20" t="e">
        <f t="shared" si="399"/>
        <v>#N/A</v>
      </c>
      <c r="BR728" s="20" t="e">
        <v>#N/A</v>
      </c>
      <c r="BS728" s="9" t="e">
        <v>#N/A</v>
      </c>
      <c r="BT728" s="2" t="e">
        <f t="shared" si="400"/>
        <v>#VALUE!</v>
      </c>
      <c r="BU728" s="2" t="e">
        <f t="shared" si="368"/>
        <v>#N/A</v>
      </c>
      <c r="BV728" s="2" t="e">
        <f t="shared" si="369"/>
        <v>#N/A</v>
      </c>
    </row>
    <row r="729" s="2" customFormat="1" ht="22.95" customHeight="1" spans="1:74">
      <c r="A729" s="9" t="str">
        <f t="shared" si="370"/>
        <v>NL 030Induk</v>
      </c>
      <c r="B729" s="9" t="str">
        <f t="shared" si="371"/>
        <v>NL 030jurusan 1</v>
      </c>
      <c r="C729" s="9" t="str">
        <f t="shared" si="372"/>
        <v>NL 030jurusan 2</v>
      </c>
      <c r="D729" s="9" t="str">
        <f t="shared" si="373"/>
        <v>NL 030jurusan 3</v>
      </c>
      <c r="E729" s="9" t="str">
        <f t="shared" si="374"/>
        <v>NL 030jurusan 4</v>
      </c>
      <c r="F729" s="10" t="s">
        <v>324</v>
      </c>
      <c r="G729" s="10" t="s">
        <v>101</v>
      </c>
      <c r="H729" s="10" t="s">
        <v>909</v>
      </c>
      <c r="I729" s="10">
        <v>0.86526</v>
      </c>
      <c r="J729" s="10">
        <v>123.99292</v>
      </c>
      <c r="K729" s="10" t="s">
        <v>7465</v>
      </c>
      <c r="L729" s="10" t="s">
        <v>7465</v>
      </c>
      <c r="M729" s="10" t="s">
        <v>7465</v>
      </c>
      <c r="N729" s="14">
        <f t="shared" si="375"/>
        <v>0</v>
      </c>
      <c r="O729" s="15" t="e">
        <f t="shared" si="376"/>
        <v>#VALUE!</v>
      </c>
      <c r="P729" s="15" t="e">
        <f t="shared" si="377"/>
        <v>#VALUE!</v>
      </c>
      <c r="Q729" s="17" t="e">
        <f>VLOOKUP($A729,'DATA PENGUKURAN GARDU'!$A:$BS,42,0)</f>
        <v>#N/A</v>
      </c>
      <c r="R729" s="18" t="e">
        <f t="shared" si="378"/>
        <v>#N/A</v>
      </c>
      <c r="S729" s="17" t="e">
        <f>VLOOKUP($A729,'DATA PENGUKURAN GARDU'!$A:$BS,44,0)</f>
        <v>#N/A</v>
      </c>
      <c r="T729" s="18" t="e">
        <f t="shared" si="379"/>
        <v>#N/A</v>
      </c>
      <c r="U729" s="17" t="e">
        <f>VLOOKUP($A729,'DATA PENGUKURAN GARDU'!$A:$BS,46,0)</f>
        <v>#N/A</v>
      </c>
      <c r="V729" s="18" t="e">
        <f t="shared" si="380"/>
        <v>#N/A</v>
      </c>
      <c r="W729" s="17" t="e">
        <f>VLOOKUP($A729,'DATA PENGUKURAN GARDU'!$A:$BS,48,0)</f>
        <v>#N/A</v>
      </c>
      <c r="X729" s="17" t="e">
        <f>VLOOKUP($A729,'DATA PENGUKURAN GARDU'!$A:$BS,53,0)</f>
        <v>#N/A</v>
      </c>
      <c r="Y729" s="17" t="e">
        <f>VLOOKUP($A729,'DATA PENGUKURAN GARDU'!$A:$BS,54,0)</f>
        <v>#N/A</v>
      </c>
      <c r="Z729" s="17" t="e">
        <f>VLOOKUP($A729,'DATA PENGUKURAN GARDU'!$A:$BS,55,0)</f>
        <v>#N/A</v>
      </c>
      <c r="AA729" s="20" t="e">
        <f>VLOOKUP($B729,'DATA PENGUKURAN GARDU'!$A:$BS,42,0)</f>
        <v>#N/A</v>
      </c>
      <c r="AB729" s="21" t="e">
        <f t="shared" si="381"/>
        <v>#N/A</v>
      </c>
      <c r="AC729" s="20" t="e">
        <f>VLOOKUP($B729,'DATA PENGUKURAN GARDU'!$A:$BS,44,0)</f>
        <v>#N/A</v>
      </c>
      <c r="AD729" s="21" t="e">
        <f t="shared" si="382"/>
        <v>#N/A</v>
      </c>
      <c r="AE729" s="20" t="e">
        <f>VLOOKUP($B729,'DATA PENGUKURAN GARDU'!$A:$BS,46,0)</f>
        <v>#N/A</v>
      </c>
      <c r="AF729" s="21" t="e">
        <f t="shared" si="383"/>
        <v>#N/A</v>
      </c>
      <c r="AG729" s="20" t="e">
        <f>VLOOKUP($B729,'DATA PENGUKURAN GARDU'!$A:$BS,46,0)</f>
        <v>#N/A</v>
      </c>
      <c r="AH729" s="20" t="e">
        <f>VLOOKUP($B729,'DATA PENGUKURAN GARDU'!$A:$BS,53,0)</f>
        <v>#N/A</v>
      </c>
      <c r="AI729" s="20" t="e">
        <f>VLOOKUP($B729,'DATA PENGUKURAN GARDU'!$A:$BS,54,0)</f>
        <v>#N/A</v>
      </c>
      <c r="AJ729" s="17" t="e">
        <f>VLOOKUP($C729,'DATA PENGUKURAN GARDU'!$A:$BS,42,0)</f>
        <v>#N/A</v>
      </c>
      <c r="AK729" s="23" t="e">
        <f t="shared" si="384"/>
        <v>#N/A</v>
      </c>
      <c r="AL729" s="17" t="e">
        <f>VLOOKUP($C729,'DATA PENGUKURAN GARDU'!$A:$BS,44,0)</f>
        <v>#N/A</v>
      </c>
      <c r="AM729" s="23" t="e">
        <f t="shared" si="385"/>
        <v>#N/A</v>
      </c>
      <c r="AN729" s="17" t="e">
        <f>VLOOKUP($C729,'DATA PENGUKURAN GARDU'!$A:$BS,46,0)</f>
        <v>#N/A</v>
      </c>
      <c r="AO729" s="23" t="e">
        <f t="shared" si="386"/>
        <v>#N/A</v>
      </c>
      <c r="AP729" s="17" t="e">
        <f>VLOOKUP($C729,'DATA PENGUKURAN GARDU'!$A:$BS,46,0)</f>
        <v>#N/A</v>
      </c>
      <c r="AQ729" s="17" t="e">
        <f>VLOOKUP($C729,'DATA PENGUKURAN GARDU'!$A:$BS,53,0)</f>
        <v>#N/A</v>
      </c>
      <c r="AR729" s="17" t="e">
        <f>VLOOKUP($C729,'DATA PENGUKURAN GARDU'!$A:$BS,54,0)</f>
        <v>#N/A</v>
      </c>
      <c r="AS729" s="20" t="e">
        <f>VLOOKUP($D729,'DATA PENGUKURAN GARDU'!$A:$BS,42,0)</f>
        <v>#N/A</v>
      </c>
      <c r="AT729" s="21" t="e">
        <f t="shared" si="387"/>
        <v>#N/A</v>
      </c>
      <c r="AU729" s="20" t="e">
        <f>VLOOKUP($D729,'DATA PENGUKURAN GARDU'!$A:$BS,44,0)</f>
        <v>#N/A</v>
      </c>
      <c r="AV729" s="21" t="e">
        <f t="shared" si="388"/>
        <v>#N/A</v>
      </c>
      <c r="AW729" s="20" t="e">
        <f>VLOOKUP($D729,'DATA PENGUKURAN GARDU'!$A:$BS,46,0)</f>
        <v>#N/A</v>
      </c>
      <c r="AX729" s="21" t="e">
        <f t="shared" si="389"/>
        <v>#N/A</v>
      </c>
      <c r="AY729" s="20" t="e">
        <f>VLOOKUP($D729,'DATA PENGUKURAN GARDU'!$A:$BS,46,0)</f>
        <v>#N/A</v>
      </c>
      <c r="AZ729" s="20" t="e">
        <f>VLOOKUP($D729,'DATA PENGUKURAN GARDU'!$A:$BS,53,0)</f>
        <v>#N/A</v>
      </c>
      <c r="BA729" s="20" t="e">
        <f>VLOOKUP($D729,'DATA PENGUKURAN GARDU'!$A:$BS,54,0)</f>
        <v>#N/A</v>
      </c>
      <c r="BB729" s="17" t="e">
        <f>VLOOKUP($E729,'DATA PENGUKURAN GARDU'!$A:$BS,42,0)</f>
        <v>#N/A</v>
      </c>
      <c r="BC729" s="23" t="e">
        <f t="shared" si="390"/>
        <v>#N/A</v>
      </c>
      <c r="BD729" s="17" t="e">
        <f>VLOOKUP($E729,'DATA PENGUKURAN GARDU'!$A:$BS,44,0)</f>
        <v>#N/A</v>
      </c>
      <c r="BE729" s="23" t="e">
        <f t="shared" si="391"/>
        <v>#N/A</v>
      </c>
      <c r="BF729" s="17" t="e">
        <f>VLOOKUP($E729,'DATA PENGUKURAN GARDU'!$A:$BS,46,0)</f>
        <v>#N/A</v>
      </c>
      <c r="BG729" s="23" t="e">
        <f t="shared" si="392"/>
        <v>#N/A</v>
      </c>
      <c r="BH729" s="17" t="e">
        <f>VLOOKUP($E729,'DATA PENGUKURAN GARDU'!$A:$BS,46,0)</f>
        <v>#N/A</v>
      </c>
      <c r="BI729" s="17" t="e">
        <f>VLOOKUP($E729,'DATA PENGUKURAN GARDU'!$A:$BS,53,0)</f>
        <v>#N/A</v>
      </c>
      <c r="BJ729" s="17" t="e">
        <f>VLOOKUP($E729,'DATA PENGUKURAN GARDU'!$A:$BS,54,0)</f>
        <v>#N/A</v>
      </c>
      <c r="BK729" s="20" t="e">
        <f t="shared" si="393"/>
        <v>#N/A</v>
      </c>
      <c r="BL729" s="20" t="e">
        <f t="shared" si="394"/>
        <v>#N/A</v>
      </c>
      <c r="BM729" s="20" t="e">
        <f t="shared" si="395"/>
        <v>#N/A</v>
      </c>
      <c r="BN729" s="25" t="e">
        <f t="shared" si="396"/>
        <v>#N/A</v>
      </c>
      <c r="BO729" s="26" t="str">
        <f t="shared" si="397"/>
        <v>0</v>
      </c>
      <c r="BP729" s="21" t="e">
        <f t="shared" si="398"/>
        <v>#VALUE!</v>
      </c>
      <c r="BQ729" s="20" t="e">
        <f t="shared" si="399"/>
        <v>#N/A</v>
      </c>
      <c r="BR729" s="20" t="e">
        <v>#N/A</v>
      </c>
      <c r="BS729" s="9" t="e">
        <v>#N/A</v>
      </c>
      <c r="BT729" s="2" t="e">
        <f t="shared" si="400"/>
        <v>#VALUE!</v>
      </c>
      <c r="BU729" s="2" t="e">
        <f t="shared" si="368"/>
        <v>#N/A</v>
      </c>
      <c r="BV729" s="2" t="e">
        <f t="shared" si="369"/>
        <v>#N/A</v>
      </c>
    </row>
    <row r="730" s="2" customFormat="1" ht="22.95" customHeight="1" spans="1:74">
      <c r="A730" s="9" t="str">
        <f t="shared" si="370"/>
        <v>NL 031Induk</v>
      </c>
      <c r="B730" s="9" t="str">
        <f t="shared" si="371"/>
        <v>NL 031jurusan 1</v>
      </c>
      <c r="C730" s="9" t="str">
        <f t="shared" si="372"/>
        <v>NL 031jurusan 2</v>
      </c>
      <c r="D730" s="9" t="str">
        <f t="shared" si="373"/>
        <v>NL 031jurusan 3</v>
      </c>
      <c r="E730" s="9" t="str">
        <f t="shared" si="374"/>
        <v>NL 031jurusan 4</v>
      </c>
      <c r="F730" s="10" t="s">
        <v>324</v>
      </c>
      <c r="G730" s="10" t="s">
        <v>101</v>
      </c>
      <c r="H730" s="10" t="s">
        <v>910</v>
      </c>
      <c r="I730" s="10">
        <v>0.87022</v>
      </c>
      <c r="J730" s="10">
        <v>123.99814</v>
      </c>
      <c r="K730" s="10" t="s">
        <v>7465</v>
      </c>
      <c r="L730" s="10" t="s">
        <v>7465</v>
      </c>
      <c r="M730" s="10" t="s">
        <v>7465</v>
      </c>
      <c r="N730" s="14">
        <f t="shared" si="375"/>
        <v>0</v>
      </c>
      <c r="O730" s="15" t="e">
        <f t="shared" si="376"/>
        <v>#VALUE!</v>
      </c>
      <c r="P730" s="15" t="e">
        <f t="shared" si="377"/>
        <v>#VALUE!</v>
      </c>
      <c r="Q730" s="17" t="e">
        <f>VLOOKUP($A730,'DATA PENGUKURAN GARDU'!$A:$BS,42,0)</f>
        <v>#N/A</v>
      </c>
      <c r="R730" s="18" t="e">
        <f t="shared" si="378"/>
        <v>#N/A</v>
      </c>
      <c r="S730" s="17" t="e">
        <f>VLOOKUP($A730,'DATA PENGUKURAN GARDU'!$A:$BS,44,0)</f>
        <v>#N/A</v>
      </c>
      <c r="T730" s="18" t="e">
        <f t="shared" si="379"/>
        <v>#N/A</v>
      </c>
      <c r="U730" s="17" t="e">
        <f>VLOOKUP($A730,'DATA PENGUKURAN GARDU'!$A:$BS,46,0)</f>
        <v>#N/A</v>
      </c>
      <c r="V730" s="18" t="e">
        <f t="shared" si="380"/>
        <v>#N/A</v>
      </c>
      <c r="W730" s="17" t="e">
        <f>VLOOKUP($A730,'DATA PENGUKURAN GARDU'!$A:$BS,48,0)</f>
        <v>#N/A</v>
      </c>
      <c r="X730" s="17" t="e">
        <f>VLOOKUP($A730,'DATA PENGUKURAN GARDU'!$A:$BS,53,0)</f>
        <v>#N/A</v>
      </c>
      <c r="Y730" s="17" t="e">
        <f>VLOOKUP($A730,'DATA PENGUKURAN GARDU'!$A:$BS,54,0)</f>
        <v>#N/A</v>
      </c>
      <c r="Z730" s="17" t="e">
        <f>VLOOKUP($A730,'DATA PENGUKURAN GARDU'!$A:$BS,55,0)</f>
        <v>#N/A</v>
      </c>
      <c r="AA730" s="20" t="e">
        <f>VLOOKUP($B730,'DATA PENGUKURAN GARDU'!$A:$BS,42,0)</f>
        <v>#N/A</v>
      </c>
      <c r="AB730" s="21" t="e">
        <f t="shared" si="381"/>
        <v>#N/A</v>
      </c>
      <c r="AC730" s="20" t="e">
        <f>VLOOKUP($B730,'DATA PENGUKURAN GARDU'!$A:$BS,44,0)</f>
        <v>#N/A</v>
      </c>
      <c r="AD730" s="21" t="e">
        <f t="shared" si="382"/>
        <v>#N/A</v>
      </c>
      <c r="AE730" s="20" t="e">
        <f>VLOOKUP($B730,'DATA PENGUKURAN GARDU'!$A:$BS,46,0)</f>
        <v>#N/A</v>
      </c>
      <c r="AF730" s="21" t="e">
        <f t="shared" si="383"/>
        <v>#N/A</v>
      </c>
      <c r="AG730" s="20" t="e">
        <f>VLOOKUP($B730,'DATA PENGUKURAN GARDU'!$A:$BS,46,0)</f>
        <v>#N/A</v>
      </c>
      <c r="AH730" s="20" t="e">
        <f>VLOOKUP($B730,'DATA PENGUKURAN GARDU'!$A:$BS,53,0)</f>
        <v>#N/A</v>
      </c>
      <c r="AI730" s="20" t="e">
        <f>VLOOKUP($B730,'DATA PENGUKURAN GARDU'!$A:$BS,54,0)</f>
        <v>#N/A</v>
      </c>
      <c r="AJ730" s="17" t="e">
        <f>VLOOKUP($C730,'DATA PENGUKURAN GARDU'!$A:$BS,42,0)</f>
        <v>#N/A</v>
      </c>
      <c r="AK730" s="23" t="e">
        <f t="shared" si="384"/>
        <v>#N/A</v>
      </c>
      <c r="AL730" s="17" t="e">
        <f>VLOOKUP($C730,'DATA PENGUKURAN GARDU'!$A:$BS,44,0)</f>
        <v>#N/A</v>
      </c>
      <c r="AM730" s="23" t="e">
        <f t="shared" si="385"/>
        <v>#N/A</v>
      </c>
      <c r="AN730" s="17" t="e">
        <f>VLOOKUP($C730,'DATA PENGUKURAN GARDU'!$A:$BS,46,0)</f>
        <v>#N/A</v>
      </c>
      <c r="AO730" s="23" t="e">
        <f t="shared" si="386"/>
        <v>#N/A</v>
      </c>
      <c r="AP730" s="17" t="e">
        <f>VLOOKUP($C730,'DATA PENGUKURAN GARDU'!$A:$BS,46,0)</f>
        <v>#N/A</v>
      </c>
      <c r="AQ730" s="17" t="e">
        <f>VLOOKUP($C730,'DATA PENGUKURAN GARDU'!$A:$BS,53,0)</f>
        <v>#N/A</v>
      </c>
      <c r="AR730" s="17" t="e">
        <f>VLOOKUP($C730,'DATA PENGUKURAN GARDU'!$A:$BS,54,0)</f>
        <v>#N/A</v>
      </c>
      <c r="AS730" s="20" t="e">
        <f>VLOOKUP($D730,'DATA PENGUKURAN GARDU'!$A:$BS,42,0)</f>
        <v>#N/A</v>
      </c>
      <c r="AT730" s="21" t="e">
        <f t="shared" si="387"/>
        <v>#N/A</v>
      </c>
      <c r="AU730" s="20" t="e">
        <f>VLOOKUP($D730,'DATA PENGUKURAN GARDU'!$A:$BS,44,0)</f>
        <v>#N/A</v>
      </c>
      <c r="AV730" s="21" t="e">
        <f t="shared" si="388"/>
        <v>#N/A</v>
      </c>
      <c r="AW730" s="20" t="e">
        <f>VLOOKUP($D730,'DATA PENGUKURAN GARDU'!$A:$BS,46,0)</f>
        <v>#N/A</v>
      </c>
      <c r="AX730" s="21" t="e">
        <f t="shared" si="389"/>
        <v>#N/A</v>
      </c>
      <c r="AY730" s="20" t="e">
        <f>VLOOKUP($D730,'DATA PENGUKURAN GARDU'!$A:$BS,46,0)</f>
        <v>#N/A</v>
      </c>
      <c r="AZ730" s="20" t="e">
        <f>VLOOKUP($D730,'DATA PENGUKURAN GARDU'!$A:$BS,53,0)</f>
        <v>#N/A</v>
      </c>
      <c r="BA730" s="20" t="e">
        <f>VLOOKUP($D730,'DATA PENGUKURAN GARDU'!$A:$BS,54,0)</f>
        <v>#N/A</v>
      </c>
      <c r="BB730" s="17" t="e">
        <f>VLOOKUP($E730,'DATA PENGUKURAN GARDU'!$A:$BS,42,0)</f>
        <v>#N/A</v>
      </c>
      <c r="BC730" s="23" t="e">
        <f t="shared" si="390"/>
        <v>#N/A</v>
      </c>
      <c r="BD730" s="17" t="e">
        <f>VLOOKUP($E730,'DATA PENGUKURAN GARDU'!$A:$BS,44,0)</f>
        <v>#N/A</v>
      </c>
      <c r="BE730" s="23" t="e">
        <f t="shared" si="391"/>
        <v>#N/A</v>
      </c>
      <c r="BF730" s="17" t="e">
        <f>VLOOKUP($E730,'DATA PENGUKURAN GARDU'!$A:$BS,46,0)</f>
        <v>#N/A</v>
      </c>
      <c r="BG730" s="23" t="e">
        <f t="shared" si="392"/>
        <v>#N/A</v>
      </c>
      <c r="BH730" s="17" t="e">
        <f>VLOOKUP($E730,'DATA PENGUKURAN GARDU'!$A:$BS,46,0)</f>
        <v>#N/A</v>
      </c>
      <c r="BI730" s="17" t="e">
        <f>VLOOKUP($E730,'DATA PENGUKURAN GARDU'!$A:$BS,53,0)</f>
        <v>#N/A</v>
      </c>
      <c r="BJ730" s="17" t="e">
        <f>VLOOKUP($E730,'DATA PENGUKURAN GARDU'!$A:$BS,54,0)</f>
        <v>#N/A</v>
      </c>
      <c r="BK730" s="20" t="e">
        <f t="shared" si="393"/>
        <v>#N/A</v>
      </c>
      <c r="BL730" s="20" t="e">
        <f t="shared" si="394"/>
        <v>#N/A</v>
      </c>
      <c r="BM730" s="20" t="e">
        <f t="shared" si="395"/>
        <v>#N/A</v>
      </c>
      <c r="BN730" s="25" t="e">
        <f t="shared" si="396"/>
        <v>#N/A</v>
      </c>
      <c r="BO730" s="26" t="str">
        <f t="shared" si="397"/>
        <v>0</v>
      </c>
      <c r="BP730" s="21" t="e">
        <f t="shared" si="398"/>
        <v>#VALUE!</v>
      </c>
      <c r="BQ730" s="20" t="e">
        <f t="shared" si="399"/>
        <v>#N/A</v>
      </c>
      <c r="BR730" s="20" t="e">
        <v>#N/A</v>
      </c>
      <c r="BS730" s="9" t="e">
        <v>#N/A</v>
      </c>
      <c r="BT730" s="2" t="e">
        <f t="shared" si="400"/>
        <v>#VALUE!</v>
      </c>
      <c r="BU730" s="2" t="e">
        <f t="shared" si="368"/>
        <v>#N/A</v>
      </c>
      <c r="BV730" s="2" t="e">
        <f t="shared" si="369"/>
        <v>#N/A</v>
      </c>
    </row>
    <row r="731" s="2" customFormat="1" ht="22.95" customHeight="1" spans="1:74">
      <c r="A731" s="9" t="str">
        <f t="shared" si="370"/>
        <v>NL 037Induk</v>
      </c>
      <c r="B731" s="9" t="str">
        <f t="shared" si="371"/>
        <v>NL 037jurusan 1</v>
      </c>
      <c r="C731" s="9" t="str">
        <f t="shared" si="372"/>
        <v>NL 037jurusan 2</v>
      </c>
      <c r="D731" s="9" t="str">
        <f t="shared" si="373"/>
        <v>NL 037jurusan 3</v>
      </c>
      <c r="E731" s="9" t="str">
        <f t="shared" si="374"/>
        <v>NL 037jurusan 4</v>
      </c>
      <c r="F731" s="10" t="s">
        <v>324</v>
      </c>
      <c r="G731" s="10" t="s">
        <v>101</v>
      </c>
      <c r="H731" s="10" t="s">
        <v>911</v>
      </c>
      <c r="I731" s="10">
        <v>0.87318</v>
      </c>
      <c r="J731" s="10">
        <v>124.00531</v>
      </c>
      <c r="K731" s="10" t="s">
        <v>7465</v>
      </c>
      <c r="L731" s="10" t="s">
        <v>7465</v>
      </c>
      <c r="M731" s="10" t="s">
        <v>7465</v>
      </c>
      <c r="N731" s="14">
        <f t="shared" si="375"/>
        <v>0</v>
      </c>
      <c r="O731" s="15" t="e">
        <f t="shared" si="376"/>
        <v>#VALUE!</v>
      </c>
      <c r="P731" s="15" t="e">
        <f t="shared" si="377"/>
        <v>#VALUE!</v>
      </c>
      <c r="Q731" s="17" t="e">
        <f>VLOOKUP($A731,'DATA PENGUKURAN GARDU'!$A:$BS,42,0)</f>
        <v>#N/A</v>
      </c>
      <c r="R731" s="18" t="e">
        <f t="shared" si="378"/>
        <v>#N/A</v>
      </c>
      <c r="S731" s="17" t="e">
        <f>VLOOKUP($A731,'DATA PENGUKURAN GARDU'!$A:$BS,44,0)</f>
        <v>#N/A</v>
      </c>
      <c r="T731" s="18" t="e">
        <f t="shared" si="379"/>
        <v>#N/A</v>
      </c>
      <c r="U731" s="17" t="e">
        <f>VLOOKUP($A731,'DATA PENGUKURAN GARDU'!$A:$BS,46,0)</f>
        <v>#N/A</v>
      </c>
      <c r="V731" s="18" t="e">
        <f t="shared" si="380"/>
        <v>#N/A</v>
      </c>
      <c r="W731" s="17" t="e">
        <f>VLOOKUP($A731,'DATA PENGUKURAN GARDU'!$A:$BS,48,0)</f>
        <v>#N/A</v>
      </c>
      <c r="X731" s="17" t="e">
        <f>VLOOKUP($A731,'DATA PENGUKURAN GARDU'!$A:$BS,53,0)</f>
        <v>#N/A</v>
      </c>
      <c r="Y731" s="17" t="e">
        <f>VLOOKUP($A731,'DATA PENGUKURAN GARDU'!$A:$BS,54,0)</f>
        <v>#N/A</v>
      </c>
      <c r="Z731" s="17" t="e">
        <f>VLOOKUP($A731,'DATA PENGUKURAN GARDU'!$A:$BS,55,0)</f>
        <v>#N/A</v>
      </c>
      <c r="AA731" s="20" t="e">
        <f>VLOOKUP($B731,'DATA PENGUKURAN GARDU'!$A:$BS,42,0)</f>
        <v>#N/A</v>
      </c>
      <c r="AB731" s="21" t="e">
        <f t="shared" si="381"/>
        <v>#N/A</v>
      </c>
      <c r="AC731" s="20" t="e">
        <f>VLOOKUP($B731,'DATA PENGUKURAN GARDU'!$A:$BS,44,0)</f>
        <v>#N/A</v>
      </c>
      <c r="AD731" s="21" t="e">
        <f t="shared" si="382"/>
        <v>#N/A</v>
      </c>
      <c r="AE731" s="20" t="e">
        <f>VLOOKUP($B731,'DATA PENGUKURAN GARDU'!$A:$BS,46,0)</f>
        <v>#N/A</v>
      </c>
      <c r="AF731" s="21" t="e">
        <f t="shared" si="383"/>
        <v>#N/A</v>
      </c>
      <c r="AG731" s="20" t="e">
        <f>VLOOKUP($B731,'DATA PENGUKURAN GARDU'!$A:$BS,46,0)</f>
        <v>#N/A</v>
      </c>
      <c r="AH731" s="20" t="e">
        <f>VLOOKUP($B731,'DATA PENGUKURAN GARDU'!$A:$BS,53,0)</f>
        <v>#N/A</v>
      </c>
      <c r="AI731" s="20" t="e">
        <f>VLOOKUP($B731,'DATA PENGUKURAN GARDU'!$A:$BS,54,0)</f>
        <v>#N/A</v>
      </c>
      <c r="AJ731" s="17" t="e">
        <f>VLOOKUP($C731,'DATA PENGUKURAN GARDU'!$A:$BS,42,0)</f>
        <v>#N/A</v>
      </c>
      <c r="AK731" s="23" t="e">
        <f t="shared" si="384"/>
        <v>#N/A</v>
      </c>
      <c r="AL731" s="17" t="e">
        <f>VLOOKUP($C731,'DATA PENGUKURAN GARDU'!$A:$BS,44,0)</f>
        <v>#N/A</v>
      </c>
      <c r="AM731" s="23" t="e">
        <f t="shared" si="385"/>
        <v>#N/A</v>
      </c>
      <c r="AN731" s="17" t="e">
        <f>VLOOKUP($C731,'DATA PENGUKURAN GARDU'!$A:$BS,46,0)</f>
        <v>#N/A</v>
      </c>
      <c r="AO731" s="23" t="e">
        <f t="shared" si="386"/>
        <v>#N/A</v>
      </c>
      <c r="AP731" s="17" t="e">
        <f>VLOOKUP($C731,'DATA PENGUKURAN GARDU'!$A:$BS,46,0)</f>
        <v>#N/A</v>
      </c>
      <c r="AQ731" s="17" t="e">
        <f>VLOOKUP($C731,'DATA PENGUKURAN GARDU'!$A:$BS,53,0)</f>
        <v>#N/A</v>
      </c>
      <c r="AR731" s="17" t="e">
        <f>VLOOKUP($C731,'DATA PENGUKURAN GARDU'!$A:$BS,54,0)</f>
        <v>#N/A</v>
      </c>
      <c r="AS731" s="20" t="e">
        <f>VLOOKUP($D731,'DATA PENGUKURAN GARDU'!$A:$BS,42,0)</f>
        <v>#N/A</v>
      </c>
      <c r="AT731" s="21" t="e">
        <f t="shared" si="387"/>
        <v>#N/A</v>
      </c>
      <c r="AU731" s="20" t="e">
        <f>VLOOKUP($D731,'DATA PENGUKURAN GARDU'!$A:$BS,44,0)</f>
        <v>#N/A</v>
      </c>
      <c r="AV731" s="21" t="e">
        <f t="shared" si="388"/>
        <v>#N/A</v>
      </c>
      <c r="AW731" s="20" t="e">
        <f>VLOOKUP($D731,'DATA PENGUKURAN GARDU'!$A:$BS,46,0)</f>
        <v>#N/A</v>
      </c>
      <c r="AX731" s="21" t="e">
        <f t="shared" si="389"/>
        <v>#N/A</v>
      </c>
      <c r="AY731" s="20" t="e">
        <f>VLOOKUP($D731,'DATA PENGUKURAN GARDU'!$A:$BS,46,0)</f>
        <v>#N/A</v>
      </c>
      <c r="AZ731" s="20" t="e">
        <f>VLOOKUP($D731,'DATA PENGUKURAN GARDU'!$A:$BS,53,0)</f>
        <v>#N/A</v>
      </c>
      <c r="BA731" s="20" t="e">
        <f>VLOOKUP($D731,'DATA PENGUKURAN GARDU'!$A:$BS,54,0)</f>
        <v>#N/A</v>
      </c>
      <c r="BB731" s="17" t="e">
        <f>VLOOKUP($E731,'DATA PENGUKURAN GARDU'!$A:$BS,42,0)</f>
        <v>#N/A</v>
      </c>
      <c r="BC731" s="23" t="e">
        <f t="shared" si="390"/>
        <v>#N/A</v>
      </c>
      <c r="BD731" s="17" t="e">
        <f>VLOOKUP($E731,'DATA PENGUKURAN GARDU'!$A:$BS,44,0)</f>
        <v>#N/A</v>
      </c>
      <c r="BE731" s="23" t="e">
        <f t="shared" si="391"/>
        <v>#N/A</v>
      </c>
      <c r="BF731" s="17" t="e">
        <f>VLOOKUP($E731,'DATA PENGUKURAN GARDU'!$A:$BS,46,0)</f>
        <v>#N/A</v>
      </c>
      <c r="BG731" s="23" t="e">
        <f t="shared" si="392"/>
        <v>#N/A</v>
      </c>
      <c r="BH731" s="17" t="e">
        <f>VLOOKUP($E731,'DATA PENGUKURAN GARDU'!$A:$BS,46,0)</f>
        <v>#N/A</v>
      </c>
      <c r="BI731" s="17" t="e">
        <f>VLOOKUP($E731,'DATA PENGUKURAN GARDU'!$A:$BS,53,0)</f>
        <v>#N/A</v>
      </c>
      <c r="BJ731" s="17" t="e">
        <f>VLOOKUP($E731,'DATA PENGUKURAN GARDU'!$A:$BS,54,0)</f>
        <v>#N/A</v>
      </c>
      <c r="BK731" s="20" t="e">
        <f t="shared" si="393"/>
        <v>#N/A</v>
      </c>
      <c r="BL731" s="20" t="e">
        <f t="shared" si="394"/>
        <v>#N/A</v>
      </c>
      <c r="BM731" s="20" t="e">
        <f t="shared" si="395"/>
        <v>#N/A</v>
      </c>
      <c r="BN731" s="25" t="e">
        <f t="shared" si="396"/>
        <v>#N/A</v>
      </c>
      <c r="BO731" s="26" t="str">
        <f t="shared" si="397"/>
        <v>0</v>
      </c>
      <c r="BP731" s="21" t="e">
        <f t="shared" si="398"/>
        <v>#VALUE!</v>
      </c>
      <c r="BQ731" s="20" t="e">
        <f t="shared" si="399"/>
        <v>#N/A</v>
      </c>
      <c r="BR731" s="20" t="e">
        <v>#N/A</v>
      </c>
      <c r="BS731" s="9" t="e">
        <v>#N/A</v>
      </c>
      <c r="BT731" s="2" t="e">
        <f t="shared" si="400"/>
        <v>#VALUE!</v>
      </c>
      <c r="BU731" s="2" t="e">
        <f t="shared" si="368"/>
        <v>#N/A</v>
      </c>
      <c r="BV731" s="2" t="e">
        <f t="shared" si="369"/>
        <v>#N/A</v>
      </c>
    </row>
    <row r="732" s="2" customFormat="1" ht="22.95" customHeight="1" spans="1:74">
      <c r="A732" s="9" t="str">
        <f t="shared" si="370"/>
        <v>NL 039Induk</v>
      </c>
      <c r="B732" s="9" t="str">
        <f t="shared" si="371"/>
        <v>NL 039jurusan 1</v>
      </c>
      <c r="C732" s="9" t="str">
        <f t="shared" si="372"/>
        <v>NL 039jurusan 2</v>
      </c>
      <c r="D732" s="9" t="str">
        <f t="shared" si="373"/>
        <v>NL 039jurusan 3</v>
      </c>
      <c r="E732" s="9" t="str">
        <f t="shared" si="374"/>
        <v>NL 039jurusan 4</v>
      </c>
      <c r="F732" s="10" t="s">
        <v>324</v>
      </c>
      <c r="G732" s="10" t="s">
        <v>101</v>
      </c>
      <c r="H732" s="10" t="s">
        <v>912</v>
      </c>
      <c r="I732" s="10">
        <v>0.85126</v>
      </c>
      <c r="J732" s="10">
        <v>124.00317</v>
      </c>
      <c r="K732" s="10" t="s">
        <v>7465</v>
      </c>
      <c r="L732" s="10" t="s">
        <v>7465</v>
      </c>
      <c r="M732" s="10" t="s">
        <v>7465</v>
      </c>
      <c r="N732" s="14">
        <f t="shared" si="375"/>
        <v>0</v>
      </c>
      <c r="O732" s="15" t="e">
        <f t="shared" si="376"/>
        <v>#VALUE!</v>
      </c>
      <c r="P732" s="15" t="e">
        <f t="shared" si="377"/>
        <v>#VALUE!</v>
      </c>
      <c r="Q732" s="17" t="e">
        <f>VLOOKUP($A732,'DATA PENGUKURAN GARDU'!$A:$BS,42,0)</f>
        <v>#N/A</v>
      </c>
      <c r="R732" s="18" t="e">
        <f t="shared" si="378"/>
        <v>#N/A</v>
      </c>
      <c r="S732" s="17" t="e">
        <f>VLOOKUP($A732,'DATA PENGUKURAN GARDU'!$A:$BS,44,0)</f>
        <v>#N/A</v>
      </c>
      <c r="T732" s="18" t="e">
        <f t="shared" si="379"/>
        <v>#N/A</v>
      </c>
      <c r="U732" s="17" t="e">
        <f>VLOOKUP($A732,'DATA PENGUKURAN GARDU'!$A:$BS,46,0)</f>
        <v>#N/A</v>
      </c>
      <c r="V732" s="18" t="e">
        <f t="shared" si="380"/>
        <v>#N/A</v>
      </c>
      <c r="W732" s="17" t="e">
        <f>VLOOKUP($A732,'DATA PENGUKURAN GARDU'!$A:$BS,48,0)</f>
        <v>#N/A</v>
      </c>
      <c r="X732" s="17" t="e">
        <f>VLOOKUP($A732,'DATA PENGUKURAN GARDU'!$A:$BS,53,0)</f>
        <v>#N/A</v>
      </c>
      <c r="Y732" s="17" t="e">
        <f>VLOOKUP($A732,'DATA PENGUKURAN GARDU'!$A:$BS,54,0)</f>
        <v>#N/A</v>
      </c>
      <c r="Z732" s="17" t="e">
        <f>VLOOKUP($A732,'DATA PENGUKURAN GARDU'!$A:$BS,55,0)</f>
        <v>#N/A</v>
      </c>
      <c r="AA732" s="20" t="e">
        <f>VLOOKUP($B732,'DATA PENGUKURAN GARDU'!$A:$BS,42,0)</f>
        <v>#N/A</v>
      </c>
      <c r="AB732" s="21" t="e">
        <f t="shared" si="381"/>
        <v>#N/A</v>
      </c>
      <c r="AC732" s="20" t="e">
        <f>VLOOKUP($B732,'DATA PENGUKURAN GARDU'!$A:$BS,44,0)</f>
        <v>#N/A</v>
      </c>
      <c r="AD732" s="21" t="e">
        <f t="shared" si="382"/>
        <v>#N/A</v>
      </c>
      <c r="AE732" s="20" t="e">
        <f>VLOOKUP($B732,'DATA PENGUKURAN GARDU'!$A:$BS,46,0)</f>
        <v>#N/A</v>
      </c>
      <c r="AF732" s="21" t="e">
        <f t="shared" si="383"/>
        <v>#N/A</v>
      </c>
      <c r="AG732" s="20" t="e">
        <f>VLOOKUP($B732,'DATA PENGUKURAN GARDU'!$A:$BS,46,0)</f>
        <v>#N/A</v>
      </c>
      <c r="AH732" s="20" t="e">
        <f>VLOOKUP($B732,'DATA PENGUKURAN GARDU'!$A:$BS,53,0)</f>
        <v>#N/A</v>
      </c>
      <c r="AI732" s="20" t="e">
        <f>VLOOKUP($B732,'DATA PENGUKURAN GARDU'!$A:$BS,54,0)</f>
        <v>#N/A</v>
      </c>
      <c r="AJ732" s="17" t="e">
        <f>VLOOKUP($C732,'DATA PENGUKURAN GARDU'!$A:$BS,42,0)</f>
        <v>#N/A</v>
      </c>
      <c r="AK732" s="23" t="e">
        <f t="shared" si="384"/>
        <v>#N/A</v>
      </c>
      <c r="AL732" s="17" t="e">
        <f>VLOOKUP($C732,'DATA PENGUKURAN GARDU'!$A:$BS,44,0)</f>
        <v>#N/A</v>
      </c>
      <c r="AM732" s="23" t="e">
        <f t="shared" si="385"/>
        <v>#N/A</v>
      </c>
      <c r="AN732" s="17" t="e">
        <f>VLOOKUP($C732,'DATA PENGUKURAN GARDU'!$A:$BS,46,0)</f>
        <v>#N/A</v>
      </c>
      <c r="AO732" s="23" t="e">
        <f t="shared" si="386"/>
        <v>#N/A</v>
      </c>
      <c r="AP732" s="17" t="e">
        <f>VLOOKUP($C732,'DATA PENGUKURAN GARDU'!$A:$BS,46,0)</f>
        <v>#N/A</v>
      </c>
      <c r="AQ732" s="17" t="e">
        <f>VLOOKUP($C732,'DATA PENGUKURAN GARDU'!$A:$BS,53,0)</f>
        <v>#N/A</v>
      </c>
      <c r="AR732" s="17" t="e">
        <f>VLOOKUP($C732,'DATA PENGUKURAN GARDU'!$A:$BS,54,0)</f>
        <v>#N/A</v>
      </c>
      <c r="AS732" s="20" t="e">
        <f>VLOOKUP($D732,'DATA PENGUKURAN GARDU'!$A:$BS,42,0)</f>
        <v>#N/A</v>
      </c>
      <c r="AT732" s="21" t="e">
        <f t="shared" si="387"/>
        <v>#N/A</v>
      </c>
      <c r="AU732" s="20" t="e">
        <f>VLOOKUP($D732,'DATA PENGUKURAN GARDU'!$A:$BS,44,0)</f>
        <v>#N/A</v>
      </c>
      <c r="AV732" s="21" t="e">
        <f t="shared" si="388"/>
        <v>#N/A</v>
      </c>
      <c r="AW732" s="20" t="e">
        <f>VLOOKUP($D732,'DATA PENGUKURAN GARDU'!$A:$BS,46,0)</f>
        <v>#N/A</v>
      </c>
      <c r="AX732" s="21" t="e">
        <f t="shared" si="389"/>
        <v>#N/A</v>
      </c>
      <c r="AY732" s="20" t="e">
        <f>VLOOKUP($D732,'DATA PENGUKURAN GARDU'!$A:$BS,46,0)</f>
        <v>#N/A</v>
      </c>
      <c r="AZ732" s="20" t="e">
        <f>VLOOKUP($D732,'DATA PENGUKURAN GARDU'!$A:$BS,53,0)</f>
        <v>#N/A</v>
      </c>
      <c r="BA732" s="20" t="e">
        <f>VLOOKUP($D732,'DATA PENGUKURAN GARDU'!$A:$BS,54,0)</f>
        <v>#N/A</v>
      </c>
      <c r="BB732" s="17" t="e">
        <f>VLOOKUP($E732,'DATA PENGUKURAN GARDU'!$A:$BS,42,0)</f>
        <v>#N/A</v>
      </c>
      <c r="BC732" s="23" t="e">
        <f t="shared" si="390"/>
        <v>#N/A</v>
      </c>
      <c r="BD732" s="17" t="e">
        <f>VLOOKUP($E732,'DATA PENGUKURAN GARDU'!$A:$BS,44,0)</f>
        <v>#N/A</v>
      </c>
      <c r="BE732" s="23" t="e">
        <f t="shared" si="391"/>
        <v>#N/A</v>
      </c>
      <c r="BF732" s="17" t="e">
        <f>VLOOKUP($E732,'DATA PENGUKURAN GARDU'!$A:$BS,46,0)</f>
        <v>#N/A</v>
      </c>
      <c r="BG732" s="23" t="e">
        <f t="shared" si="392"/>
        <v>#N/A</v>
      </c>
      <c r="BH732" s="17" t="e">
        <f>VLOOKUP($E732,'DATA PENGUKURAN GARDU'!$A:$BS,46,0)</f>
        <v>#N/A</v>
      </c>
      <c r="BI732" s="17" t="e">
        <f>VLOOKUP($E732,'DATA PENGUKURAN GARDU'!$A:$BS,53,0)</f>
        <v>#N/A</v>
      </c>
      <c r="BJ732" s="17" t="e">
        <f>VLOOKUP($E732,'DATA PENGUKURAN GARDU'!$A:$BS,54,0)</f>
        <v>#N/A</v>
      </c>
      <c r="BK732" s="20" t="e">
        <f t="shared" si="393"/>
        <v>#N/A</v>
      </c>
      <c r="BL732" s="20" t="e">
        <f t="shared" si="394"/>
        <v>#N/A</v>
      </c>
      <c r="BM732" s="20" t="e">
        <f t="shared" si="395"/>
        <v>#N/A</v>
      </c>
      <c r="BN732" s="25" t="e">
        <f t="shared" si="396"/>
        <v>#N/A</v>
      </c>
      <c r="BO732" s="26" t="str">
        <f t="shared" si="397"/>
        <v>0</v>
      </c>
      <c r="BP732" s="21" t="e">
        <f t="shared" si="398"/>
        <v>#VALUE!</v>
      </c>
      <c r="BQ732" s="20" t="e">
        <f t="shared" si="399"/>
        <v>#N/A</v>
      </c>
      <c r="BR732" s="20" t="e">
        <v>#N/A</v>
      </c>
      <c r="BS732" s="9" t="e">
        <v>#N/A</v>
      </c>
      <c r="BT732" s="2" t="e">
        <f t="shared" si="400"/>
        <v>#VALUE!</v>
      </c>
      <c r="BU732" s="2" t="e">
        <f t="shared" si="368"/>
        <v>#N/A</v>
      </c>
      <c r="BV732" s="2" t="e">
        <f t="shared" si="369"/>
        <v>#N/A</v>
      </c>
    </row>
    <row r="733" s="2" customFormat="1" ht="22.95" customHeight="1" spans="1:74">
      <c r="A733" s="9" t="str">
        <f t="shared" si="370"/>
        <v>K-222Induk</v>
      </c>
      <c r="B733" s="9" t="str">
        <f t="shared" si="371"/>
        <v>K-222jurusan 1</v>
      </c>
      <c r="C733" s="9" t="str">
        <f t="shared" si="372"/>
        <v>K-222jurusan 2</v>
      </c>
      <c r="D733" s="9" t="str">
        <f t="shared" si="373"/>
        <v>K-222jurusan 3</v>
      </c>
      <c r="E733" s="9" t="str">
        <f t="shared" si="374"/>
        <v>K-222jurusan 4</v>
      </c>
      <c r="F733" s="10" t="s">
        <v>131</v>
      </c>
      <c r="G733" s="10" t="s">
        <v>132</v>
      </c>
      <c r="H733" s="10" t="s">
        <v>913</v>
      </c>
      <c r="I733" s="10">
        <v>0.674275</v>
      </c>
      <c r="J733" s="10">
        <v>124.267108</v>
      </c>
      <c r="K733" s="10" t="s">
        <v>7465</v>
      </c>
      <c r="L733" s="10" t="s">
        <v>7465</v>
      </c>
      <c r="M733" s="10" t="s">
        <v>7465</v>
      </c>
      <c r="N733" s="14">
        <f t="shared" si="375"/>
        <v>0</v>
      </c>
      <c r="O733" s="15" t="e">
        <f t="shared" si="376"/>
        <v>#VALUE!</v>
      </c>
      <c r="P733" s="15" t="e">
        <f t="shared" si="377"/>
        <v>#VALUE!</v>
      </c>
      <c r="Q733" s="17" t="e">
        <f>VLOOKUP($A733,'DATA PENGUKURAN GARDU'!$A:$BS,42,0)</f>
        <v>#N/A</v>
      </c>
      <c r="R733" s="18" t="e">
        <f t="shared" si="378"/>
        <v>#N/A</v>
      </c>
      <c r="S733" s="17" t="e">
        <f>VLOOKUP($A733,'DATA PENGUKURAN GARDU'!$A:$BS,44,0)</f>
        <v>#N/A</v>
      </c>
      <c r="T733" s="18" t="e">
        <f t="shared" si="379"/>
        <v>#N/A</v>
      </c>
      <c r="U733" s="17" t="e">
        <f>VLOOKUP($A733,'DATA PENGUKURAN GARDU'!$A:$BS,46,0)</f>
        <v>#N/A</v>
      </c>
      <c r="V733" s="18" t="e">
        <f t="shared" si="380"/>
        <v>#N/A</v>
      </c>
      <c r="W733" s="17" t="e">
        <f>VLOOKUP($A733,'DATA PENGUKURAN GARDU'!$A:$BS,48,0)</f>
        <v>#N/A</v>
      </c>
      <c r="X733" s="17" t="e">
        <f>VLOOKUP($A733,'DATA PENGUKURAN GARDU'!$A:$BS,53,0)</f>
        <v>#N/A</v>
      </c>
      <c r="Y733" s="17" t="e">
        <f>VLOOKUP($A733,'DATA PENGUKURAN GARDU'!$A:$BS,54,0)</f>
        <v>#N/A</v>
      </c>
      <c r="Z733" s="17" t="e">
        <f>VLOOKUP($A733,'DATA PENGUKURAN GARDU'!$A:$BS,55,0)</f>
        <v>#N/A</v>
      </c>
      <c r="AA733" s="20" t="e">
        <f>VLOOKUP($B733,'DATA PENGUKURAN GARDU'!$A:$BS,42,0)</f>
        <v>#N/A</v>
      </c>
      <c r="AB733" s="21" t="e">
        <f t="shared" si="381"/>
        <v>#N/A</v>
      </c>
      <c r="AC733" s="20" t="e">
        <f>VLOOKUP($B733,'DATA PENGUKURAN GARDU'!$A:$BS,44,0)</f>
        <v>#N/A</v>
      </c>
      <c r="AD733" s="21" t="e">
        <f t="shared" si="382"/>
        <v>#N/A</v>
      </c>
      <c r="AE733" s="20" t="e">
        <f>VLOOKUP($B733,'DATA PENGUKURAN GARDU'!$A:$BS,46,0)</f>
        <v>#N/A</v>
      </c>
      <c r="AF733" s="21" t="e">
        <f t="shared" si="383"/>
        <v>#N/A</v>
      </c>
      <c r="AG733" s="20" t="e">
        <f>VLOOKUP($B733,'DATA PENGUKURAN GARDU'!$A:$BS,46,0)</f>
        <v>#N/A</v>
      </c>
      <c r="AH733" s="20" t="e">
        <f>VLOOKUP($B733,'DATA PENGUKURAN GARDU'!$A:$BS,53,0)</f>
        <v>#N/A</v>
      </c>
      <c r="AI733" s="20" t="e">
        <f>VLOOKUP($B733,'DATA PENGUKURAN GARDU'!$A:$BS,54,0)</f>
        <v>#N/A</v>
      </c>
      <c r="AJ733" s="17" t="e">
        <f>VLOOKUP($C733,'DATA PENGUKURAN GARDU'!$A:$BS,42,0)</f>
        <v>#N/A</v>
      </c>
      <c r="AK733" s="23" t="e">
        <f t="shared" si="384"/>
        <v>#N/A</v>
      </c>
      <c r="AL733" s="17" t="e">
        <f>VLOOKUP($C733,'DATA PENGUKURAN GARDU'!$A:$BS,44,0)</f>
        <v>#N/A</v>
      </c>
      <c r="AM733" s="23" t="e">
        <f t="shared" si="385"/>
        <v>#N/A</v>
      </c>
      <c r="AN733" s="17" t="e">
        <f>VLOOKUP($C733,'DATA PENGUKURAN GARDU'!$A:$BS,46,0)</f>
        <v>#N/A</v>
      </c>
      <c r="AO733" s="23" t="e">
        <f t="shared" si="386"/>
        <v>#N/A</v>
      </c>
      <c r="AP733" s="17" t="e">
        <f>VLOOKUP($C733,'DATA PENGUKURAN GARDU'!$A:$BS,46,0)</f>
        <v>#N/A</v>
      </c>
      <c r="AQ733" s="17" t="e">
        <f>VLOOKUP($C733,'DATA PENGUKURAN GARDU'!$A:$BS,53,0)</f>
        <v>#N/A</v>
      </c>
      <c r="AR733" s="17" t="e">
        <f>VLOOKUP($C733,'DATA PENGUKURAN GARDU'!$A:$BS,54,0)</f>
        <v>#N/A</v>
      </c>
      <c r="AS733" s="20" t="e">
        <f>VLOOKUP($D733,'DATA PENGUKURAN GARDU'!$A:$BS,42,0)</f>
        <v>#N/A</v>
      </c>
      <c r="AT733" s="21" t="e">
        <f t="shared" si="387"/>
        <v>#N/A</v>
      </c>
      <c r="AU733" s="20" t="e">
        <f>VLOOKUP($D733,'DATA PENGUKURAN GARDU'!$A:$BS,44,0)</f>
        <v>#N/A</v>
      </c>
      <c r="AV733" s="21" t="e">
        <f t="shared" si="388"/>
        <v>#N/A</v>
      </c>
      <c r="AW733" s="20" t="e">
        <f>VLOOKUP($D733,'DATA PENGUKURAN GARDU'!$A:$BS,46,0)</f>
        <v>#N/A</v>
      </c>
      <c r="AX733" s="21" t="e">
        <f t="shared" si="389"/>
        <v>#N/A</v>
      </c>
      <c r="AY733" s="20" t="e">
        <f>VLOOKUP($D733,'DATA PENGUKURAN GARDU'!$A:$BS,46,0)</f>
        <v>#N/A</v>
      </c>
      <c r="AZ733" s="20" t="e">
        <f>VLOOKUP($D733,'DATA PENGUKURAN GARDU'!$A:$BS,53,0)</f>
        <v>#N/A</v>
      </c>
      <c r="BA733" s="20" t="e">
        <f>VLOOKUP($D733,'DATA PENGUKURAN GARDU'!$A:$BS,54,0)</f>
        <v>#N/A</v>
      </c>
      <c r="BB733" s="17" t="e">
        <f>VLOOKUP($E733,'DATA PENGUKURAN GARDU'!$A:$BS,42,0)</f>
        <v>#N/A</v>
      </c>
      <c r="BC733" s="23" t="e">
        <f t="shared" si="390"/>
        <v>#N/A</v>
      </c>
      <c r="BD733" s="17" t="e">
        <f>VLOOKUP($E733,'DATA PENGUKURAN GARDU'!$A:$BS,44,0)</f>
        <v>#N/A</v>
      </c>
      <c r="BE733" s="23" t="e">
        <f t="shared" si="391"/>
        <v>#N/A</v>
      </c>
      <c r="BF733" s="17" t="e">
        <f>VLOOKUP($E733,'DATA PENGUKURAN GARDU'!$A:$BS,46,0)</f>
        <v>#N/A</v>
      </c>
      <c r="BG733" s="23" t="e">
        <f t="shared" si="392"/>
        <v>#N/A</v>
      </c>
      <c r="BH733" s="17" t="e">
        <f>VLOOKUP($E733,'DATA PENGUKURAN GARDU'!$A:$BS,46,0)</f>
        <v>#N/A</v>
      </c>
      <c r="BI733" s="17" t="e">
        <f>VLOOKUP($E733,'DATA PENGUKURAN GARDU'!$A:$BS,53,0)</f>
        <v>#N/A</v>
      </c>
      <c r="BJ733" s="17" t="e">
        <f>VLOOKUP($E733,'DATA PENGUKURAN GARDU'!$A:$BS,54,0)</f>
        <v>#N/A</v>
      </c>
      <c r="BK733" s="20" t="e">
        <f t="shared" si="393"/>
        <v>#N/A</v>
      </c>
      <c r="BL733" s="20" t="e">
        <f t="shared" si="394"/>
        <v>#N/A</v>
      </c>
      <c r="BM733" s="20" t="e">
        <f t="shared" si="395"/>
        <v>#N/A</v>
      </c>
      <c r="BN733" s="25" t="e">
        <f t="shared" si="396"/>
        <v>#N/A</v>
      </c>
      <c r="BO733" s="26" t="str">
        <f t="shared" si="397"/>
        <v>0</v>
      </c>
      <c r="BP733" s="21" t="e">
        <f t="shared" si="398"/>
        <v>#VALUE!</v>
      </c>
      <c r="BQ733" s="20" t="e">
        <f t="shared" si="399"/>
        <v>#N/A</v>
      </c>
      <c r="BR733" s="20" t="e">
        <v>#N/A</v>
      </c>
      <c r="BS733" s="9" t="e">
        <v>#N/A</v>
      </c>
      <c r="BT733" s="2" t="e">
        <f t="shared" si="400"/>
        <v>#VALUE!</v>
      </c>
      <c r="BU733" s="2" t="e">
        <f t="shared" si="368"/>
        <v>#N/A</v>
      </c>
      <c r="BV733" s="2" t="e">
        <f t="shared" si="369"/>
        <v>#N/A</v>
      </c>
    </row>
    <row r="734" s="2" customFormat="1" ht="22.95" customHeight="1" spans="1:74">
      <c r="A734" s="9" t="str">
        <f t="shared" si="370"/>
        <v>K-228.1Induk</v>
      </c>
      <c r="B734" s="9" t="str">
        <f t="shared" si="371"/>
        <v>K-228.1jurusan 1</v>
      </c>
      <c r="C734" s="9" t="str">
        <f t="shared" si="372"/>
        <v>K-228.1jurusan 2</v>
      </c>
      <c r="D734" s="9" t="str">
        <f t="shared" si="373"/>
        <v>K-228.1jurusan 3</v>
      </c>
      <c r="E734" s="9" t="str">
        <f t="shared" si="374"/>
        <v>K-228.1jurusan 4</v>
      </c>
      <c r="F734" s="10" t="s">
        <v>136</v>
      </c>
      <c r="G734" s="10" t="s">
        <v>132</v>
      </c>
      <c r="H734" s="10" t="s">
        <v>915</v>
      </c>
      <c r="I734" s="10">
        <v>0.726723</v>
      </c>
      <c r="J734" s="10">
        <v>124.293858</v>
      </c>
      <c r="K734" s="10" t="s">
        <v>7465</v>
      </c>
      <c r="L734" s="10" t="s">
        <v>7465</v>
      </c>
      <c r="M734" s="10" t="s">
        <v>7465</v>
      </c>
      <c r="N734" s="14">
        <f t="shared" si="375"/>
        <v>0</v>
      </c>
      <c r="O734" s="15" t="e">
        <f t="shared" si="376"/>
        <v>#VALUE!</v>
      </c>
      <c r="P734" s="15" t="e">
        <f t="shared" si="377"/>
        <v>#VALUE!</v>
      </c>
      <c r="Q734" s="17" t="e">
        <f>VLOOKUP($A734,'DATA PENGUKURAN GARDU'!$A:$BS,42,0)</f>
        <v>#N/A</v>
      </c>
      <c r="R734" s="18" t="e">
        <f t="shared" si="378"/>
        <v>#N/A</v>
      </c>
      <c r="S734" s="17" t="e">
        <f>VLOOKUP($A734,'DATA PENGUKURAN GARDU'!$A:$BS,44,0)</f>
        <v>#N/A</v>
      </c>
      <c r="T734" s="18" t="e">
        <f t="shared" si="379"/>
        <v>#N/A</v>
      </c>
      <c r="U734" s="17" t="e">
        <f>VLOOKUP($A734,'DATA PENGUKURAN GARDU'!$A:$BS,46,0)</f>
        <v>#N/A</v>
      </c>
      <c r="V734" s="18" t="e">
        <f t="shared" si="380"/>
        <v>#N/A</v>
      </c>
      <c r="W734" s="17" t="e">
        <f>VLOOKUP($A734,'DATA PENGUKURAN GARDU'!$A:$BS,48,0)</f>
        <v>#N/A</v>
      </c>
      <c r="X734" s="17" t="e">
        <f>VLOOKUP($A734,'DATA PENGUKURAN GARDU'!$A:$BS,53,0)</f>
        <v>#N/A</v>
      </c>
      <c r="Y734" s="17" t="e">
        <f>VLOOKUP($A734,'DATA PENGUKURAN GARDU'!$A:$BS,54,0)</f>
        <v>#N/A</v>
      </c>
      <c r="Z734" s="17" t="e">
        <f>VLOOKUP($A734,'DATA PENGUKURAN GARDU'!$A:$BS,55,0)</f>
        <v>#N/A</v>
      </c>
      <c r="AA734" s="20" t="e">
        <f>VLOOKUP($B734,'DATA PENGUKURAN GARDU'!$A:$BS,42,0)</f>
        <v>#N/A</v>
      </c>
      <c r="AB734" s="21" t="e">
        <f t="shared" si="381"/>
        <v>#N/A</v>
      </c>
      <c r="AC734" s="20" t="e">
        <f>VLOOKUP($B734,'DATA PENGUKURAN GARDU'!$A:$BS,44,0)</f>
        <v>#N/A</v>
      </c>
      <c r="AD734" s="21" t="e">
        <f t="shared" si="382"/>
        <v>#N/A</v>
      </c>
      <c r="AE734" s="20" t="e">
        <f>VLOOKUP($B734,'DATA PENGUKURAN GARDU'!$A:$BS,46,0)</f>
        <v>#N/A</v>
      </c>
      <c r="AF734" s="21" t="e">
        <f t="shared" si="383"/>
        <v>#N/A</v>
      </c>
      <c r="AG734" s="20" t="e">
        <f>VLOOKUP($B734,'DATA PENGUKURAN GARDU'!$A:$BS,46,0)</f>
        <v>#N/A</v>
      </c>
      <c r="AH734" s="20" t="e">
        <f>VLOOKUP($B734,'DATA PENGUKURAN GARDU'!$A:$BS,53,0)</f>
        <v>#N/A</v>
      </c>
      <c r="AI734" s="20" t="e">
        <f>VLOOKUP($B734,'DATA PENGUKURAN GARDU'!$A:$BS,54,0)</f>
        <v>#N/A</v>
      </c>
      <c r="AJ734" s="17" t="e">
        <f>VLOOKUP($C734,'DATA PENGUKURAN GARDU'!$A:$BS,42,0)</f>
        <v>#N/A</v>
      </c>
      <c r="AK734" s="23" t="e">
        <f t="shared" si="384"/>
        <v>#N/A</v>
      </c>
      <c r="AL734" s="17" t="e">
        <f>VLOOKUP($C734,'DATA PENGUKURAN GARDU'!$A:$BS,44,0)</f>
        <v>#N/A</v>
      </c>
      <c r="AM734" s="23" t="e">
        <f t="shared" si="385"/>
        <v>#N/A</v>
      </c>
      <c r="AN734" s="17" t="e">
        <f>VLOOKUP($C734,'DATA PENGUKURAN GARDU'!$A:$BS,46,0)</f>
        <v>#N/A</v>
      </c>
      <c r="AO734" s="23" t="e">
        <f t="shared" si="386"/>
        <v>#N/A</v>
      </c>
      <c r="AP734" s="17" t="e">
        <f>VLOOKUP($C734,'DATA PENGUKURAN GARDU'!$A:$BS,46,0)</f>
        <v>#N/A</v>
      </c>
      <c r="AQ734" s="17" t="e">
        <f>VLOOKUP($C734,'DATA PENGUKURAN GARDU'!$A:$BS,53,0)</f>
        <v>#N/A</v>
      </c>
      <c r="AR734" s="17" t="e">
        <f>VLOOKUP($C734,'DATA PENGUKURAN GARDU'!$A:$BS,54,0)</f>
        <v>#N/A</v>
      </c>
      <c r="AS734" s="20" t="e">
        <f>VLOOKUP($D734,'DATA PENGUKURAN GARDU'!$A:$BS,42,0)</f>
        <v>#N/A</v>
      </c>
      <c r="AT734" s="21" t="e">
        <f t="shared" si="387"/>
        <v>#N/A</v>
      </c>
      <c r="AU734" s="20" t="e">
        <f>VLOOKUP($D734,'DATA PENGUKURAN GARDU'!$A:$BS,44,0)</f>
        <v>#N/A</v>
      </c>
      <c r="AV734" s="21" t="e">
        <f t="shared" si="388"/>
        <v>#N/A</v>
      </c>
      <c r="AW734" s="20" t="e">
        <f>VLOOKUP($D734,'DATA PENGUKURAN GARDU'!$A:$BS,46,0)</f>
        <v>#N/A</v>
      </c>
      <c r="AX734" s="21" t="e">
        <f t="shared" si="389"/>
        <v>#N/A</v>
      </c>
      <c r="AY734" s="20" t="e">
        <f>VLOOKUP($D734,'DATA PENGUKURAN GARDU'!$A:$BS,46,0)</f>
        <v>#N/A</v>
      </c>
      <c r="AZ734" s="20" t="e">
        <f>VLOOKUP($D734,'DATA PENGUKURAN GARDU'!$A:$BS,53,0)</f>
        <v>#N/A</v>
      </c>
      <c r="BA734" s="20" t="e">
        <f>VLOOKUP($D734,'DATA PENGUKURAN GARDU'!$A:$BS,54,0)</f>
        <v>#N/A</v>
      </c>
      <c r="BB734" s="17" t="e">
        <f>VLOOKUP($E734,'DATA PENGUKURAN GARDU'!$A:$BS,42,0)</f>
        <v>#N/A</v>
      </c>
      <c r="BC734" s="23" t="e">
        <f t="shared" si="390"/>
        <v>#N/A</v>
      </c>
      <c r="BD734" s="17" t="e">
        <f>VLOOKUP($E734,'DATA PENGUKURAN GARDU'!$A:$BS,44,0)</f>
        <v>#N/A</v>
      </c>
      <c r="BE734" s="23" t="e">
        <f t="shared" si="391"/>
        <v>#N/A</v>
      </c>
      <c r="BF734" s="17" t="e">
        <f>VLOOKUP($E734,'DATA PENGUKURAN GARDU'!$A:$BS,46,0)</f>
        <v>#N/A</v>
      </c>
      <c r="BG734" s="23" t="e">
        <f t="shared" si="392"/>
        <v>#N/A</v>
      </c>
      <c r="BH734" s="17" t="e">
        <f>VLOOKUP($E734,'DATA PENGUKURAN GARDU'!$A:$BS,46,0)</f>
        <v>#N/A</v>
      </c>
      <c r="BI734" s="17" t="e">
        <f>VLOOKUP($E734,'DATA PENGUKURAN GARDU'!$A:$BS,53,0)</f>
        <v>#N/A</v>
      </c>
      <c r="BJ734" s="17" t="e">
        <f>VLOOKUP($E734,'DATA PENGUKURAN GARDU'!$A:$BS,54,0)</f>
        <v>#N/A</v>
      </c>
      <c r="BK734" s="20" t="e">
        <f t="shared" si="393"/>
        <v>#N/A</v>
      </c>
      <c r="BL734" s="20" t="e">
        <f t="shared" si="394"/>
        <v>#N/A</v>
      </c>
      <c r="BM734" s="20" t="e">
        <f t="shared" si="395"/>
        <v>#N/A</v>
      </c>
      <c r="BN734" s="25" t="e">
        <f t="shared" si="396"/>
        <v>#N/A</v>
      </c>
      <c r="BO734" s="26" t="str">
        <f t="shared" si="397"/>
        <v>0</v>
      </c>
      <c r="BP734" s="21" t="e">
        <f t="shared" si="398"/>
        <v>#VALUE!</v>
      </c>
      <c r="BQ734" s="20" t="e">
        <f t="shared" si="399"/>
        <v>#N/A</v>
      </c>
      <c r="BR734" s="20" t="e">
        <v>#N/A</v>
      </c>
      <c r="BS734" s="9" t="e">
        <v>#N/A</v>
      </c>
      <c r="BT734" s="2" t="e">
        <f t="shared" si="400"/>
        <v>#VALUE!</v>
      </c>
      <c r="BU734" s="2" t="e">
        <f t="shared" si="368"/>
        <v>#N/A</v>
      </c>
      <c r="BV734" s="2" t="e">
        <f t="shared" si="369"/>
        <v>#N/A</v>
      </c>
    </row>
    <row r="735" s="2" customFormat="1" ht="22.95" customHeight="1" spans="1:74">
      <c r="A735" s="9" t="str">
        <f t="shared" si="370"/>
        <v>K-279Induk</v>
      </c>
      <c r="B735" s="9" t="str">
        <f t="shared" si="371"/>
        <v>K-279jurusan 1</v>
      </c>
      <c r="C735" s="9" t="str">
        <f t="shared" si="372"/>
        <v>K-279jurusan 2</v>
      </c>
      <c r="D735" s="9" t="str">
        <f t="shared" si="373"/>
        <v>K-279jurusan 3</v>
      </c>
      <c r="E735" s="9" t="str">
        <f t="shared" si="374"/>
        <v>K-279jurusan 4</v>
      </c>
      <c r="F735" s="10" t="s">
        <v>131</v>
      </c>
      <c r="G735" s="10" t="s">
        <v>132</v>
      </c>
      <c r="H735" s="10" t="s">
        <v>917</v>
      </c>
      <c r="I735" s="10">
        <v>0.585877</v>
      </c>
      <c r="J735" s="10">
        <v>124.263151</v>
      </c>
      <c r="K735" s="10" t="s">
        <v>7465</v>
      </c>
      <c r="L735" s="10" t="s">
        <v>7465</v>
      </c>
      <c r="M735" s="10" t="s">
        <v>7465</v>
      </c>
      <c r="N735" s="14">
        <f t="shared" si="375"/>
        <v>0</v>
      </c>
      <c r="O735" s="15" t="e">
        <f t="shared" si="376"/>
        <v>#VALUE!</v>
      </c>
      <c r="P735" s="15" t="e">
        <f t="shared" si="377"/>
        <v>#VALUE!</v>
      </c>
      <c r="Q735" s="17" t="e">
        <f>VLOOKUP($A735,'DATA PENGUKURAN GARDU'!$A:$BS,42,0)</f>
        <v>#N/A</v>
      </c>
      <c r="R735" s="18" t="e">
        <f t="shared" si="378"/>
        <v>#N/A</v>
      </c>
      <c r="S735" s="17" t="e">
        <f>VLOOKUP($A735,'DATA PENGUKURAN GARDU'!$A:$BS,44,0)</f>
        <v>#N/A</v>
      </c>
      <c r="T735" s="18" t="e">
        <f t="shared" si="379"/>
        <v>#N/A</v>
      </c>
      <c r="U735" s="17" t="e">
        <f>VLOOKUP($A735,'DATA PENGUKURAN GARDU'!$A:$BS,46,0)</f>
        <v>#N/A</v>
      </c>
      <c r="V735" s="18" t="e">
        <f t="shared" si="380"/>
        <v>#N/A</v>
      </c>
      <c r="W735" s="17" t="e">
        <f>VLOOKUP($A735,'DATA PENGUKURAN GARDU'!$A:$BS,48,0)</f>
        <v>#N/A</v>
      </c>
      <c r="X735" s="17" t="e">
        <f>VLOOKUP($A735,'DATA PENGUKURAN GARDU'!$A:$BS,53,0)</f>
        <v>#N/A</v>
      </c>
      <c r="Y735" s="17" t="e">
        <f>VLOOKUP($A735,'DATA PENGUKURAN GARDU'!$A:$BS,54,0)</f>
        <v>#N/A</v>
      </c>
      <c r="Z735" s="17" t="e">
        <f>VLOOKUP($A735,'DATA PENGUKURAN GARDU'!$A:$BS,55,0)</f>
        <v>#N/A</v>
      </c>
      <c r="AA735" s="20" t="e">
        <f>VLOOKUP($B735,'DATA PENGUKURAN GARDU'!$A:$BS,42,0)</f>
        <v>#N/A</v>
      </c>
      <c r="AB735" s="21" t="e">
        <f t="shared" si="381"/>
        <v>#N/A</v>
      </c>
      <c r="AC735" s="20" t="e">
        <f>VLOOKUP($B735,'DATA PENGUKURAN GARDU'!$A:$BS,44,0)</f>
        <v>#N/A</v>
      </c>
      <c r="AD735" s="21" t="e">
        <f t="shared" si="382"/>
        <v>#N/A</v>
      </c>
      <c r="AE735" s="20" t="e">
        <f>VLOOKUP($B735,'DATA PENGUKURAN GARDU'!$A:$BS,46,0)</f>
        <v>#N/A</v>
      </c>
      <c r="AF735" s="21" t="e">
        <f t="shared" si="383"/>
        <v>#N/A</v>
      </c>
      <c r="AG735" s="20" t="e">
        <f>VLOOKUP($B735,'DATA PENGUKURAN GARDU'!$A:$BS,46,0)</f>
        <v>#N/A</v>
      </c>
      <c r="AH735" s="20" t="e">
        <f>VLOOKUP($B735,'DATA PENGUKURAN GARDU'!$A:$BS,53,0)</f>
        <v>#N/A</v>
      </c>
      <c r="AI735" s="20" t="e">
        <f>VLOOKUP($B735,'DATA PENGUKURAN GARDU'!$A:$BS,54,0)</f>
        <v>#N/A</v>
      </c>
      <c r="AJ735" s="17" t="e">
        <f>VLOOKUP($C735,'DATA PENGUKURAN GARDU'!$A:$BS,42,0)</f>
        <v>#N/A</v>
      </c>
      <c r="AK735" s="23" t="e">
        <f t="shared" si="384"/>
        <v>#N/A</v>
      </c>
      <c r="AL735" s="17" t="e">
        <f>VLOOKUP($C735,'DATA PENGUKURAN GARDU'!$A:$BS,44,0)</f>
        <v>#N/A</v>
      </c>
      <c r="AM735" s="23" t="e">
        <f t="shared" si="385"/>
        <v>#N/A</v>
      </c>
      <c r="AN735" s="17" t="e">
        <f>VLOOKUP($C735,'DATA PENGUKURAN GARDU'!$A:$BS,46,0)</f>
        <v>#N/A</v>
      </c>
      <c r="AO735" s="23" t="e">
        <f t="shared" si="386"/>
        <v>#N/A</v>
      </c>
      <c r="AP735" s="17" t="e">
        <f>VLOOKUP($C735,'DATA PENGUKURAN GARDU'!$A:$BS,46,0)</f>
        <v>#N/A</v>
      </c>
      <c r="AQ735" s="17" t="e">
        <f>VLOOKUP($C735,'DATA PENGUKURAN GARDU'!$A:$BS,53,0)</f>
        <v>#N/A</v>
      </c>
      <c r="AR735" s="17" t="e">
        <f>VLOOKUP($C735,'DATA PENGUKURAN GARDU'!$A:$BS,54,0)</f>
        <v>#N/A</v>
      </c>
      <c r="AS735" s="20" t="e">
        <f>VLOOKUP($D735,'DATA PENGUKURAN GARDU'!$A:$BS,42,0)</f>
        <v>#N/A</v>
      </c>
      <c r="AT735" s="21" t="e">
        <f t="shared" si="387"/>
        <v>#N/A</v>
      </c>
      <c r="AU735" s="20" t="e">
        <f>VLOOKUP($D735,'DATA PENGUKURAN GARDU'!$A:$BS,44,0)</f>
        <v>#N/A</v>
      </c>
      <c r="AV735" s="21" t="e">
        <f t="shared" si="388"/>
        <v>#N/A</v>
      </c>
      <c r="AW735" s="20" t="e">
        <f>VLOOKUP($D735,'DATA PENGUKURAN GARDU'!$A:$BS,46,0)</f>
        <v>#N/A</v>
      </c>
      <c r="AX735" s="21" t="e">
        <f t="shared" si="389"/>
        <v>#N/A</v>
      </c>
      <c r="AY735" s="20" t="e">
        <f>VLOOKUP($D735,'DATA PENGUKURAN GARDU'!$A:$BS,46,0)</f>
        <v>#N/A</v>
      </c>
      <c r="AZ735" s="20" t="e">
        <f>VLOOKUP($D735,'DATA PENGUKURAN GARDU'!$A:$BS,53,0)</f>
        <v>#N/A</v>
      </c>
      <c r="BA735" s="20" t="e">
        <f>VLOOKUP($D735,'DATA PENGUKURAN GARDU'!$A:$BS,54,0)</f>
        <v>#N/A</v>
      </c>
      <c r="BB735" s="17" t="e">
        <f>VLOOKUP($E735,'DATA PENGUKURAN GARDU'!$A:$BS,42,0)</f>
        <v>#N/A</v>
      </c>
      <c r="BC735" s="23" t="e">
        <f t="shared" si="390"/>
        <v>#N/A</v>
      </c>
      <c r="BD735" s="17" t="e">
        <f>VLOOKUP($E735,'DATA PENGUKURAN GARDU'!$A:$BS,44,0)</f>
        <v>#N/A</v>
      </c>
      <c r="BE735" s="23" t="e">
        <f t="shared" si="391"/>
        <v>#N/A</v>
      </c>
      <c r="BF735" s="17" t="e">
        <f>VLOOKUP($E735,'DATA PENGUKURAN GARDU'!$A:$BS,46,0)</f>
        <v>#N/A</v>
      </c>
      <c r="BG735" s="23" t="e">
        <f t="shared" si="392"/>
        <v>#N/A</v>
      </c>
      <c r="BH735" s="17" t="e">
        <f>VLOOKUP($E735,'DATA PENGUKURAN GARDU'!$A:$BS,46,0)</f>
        <v>#N/A</v>
      </c>
      <c r="BI735" s="17" t="e">
        <f>VLOOKUP($E735,'DATA PENGUKURAN GARDU'!$A:$BS,53,0)</f>
        <v>#N/A</v>
      </c>
      <c r="BJ735" s="17" t="e">
        <f>VLOOKUP($E735,'DATA PENGUKURAN GARDU'!$A:$BS,54,0)</f>
        <v>#N/A</v>
      </c>
      <c r="BK735" s="20" t="e">
        <f t="shared" si="393"/>
        <v>#N/A</v>
      </c>
      <c r="BL735" s="20" t="e">
        <f t="shared" si="394"/>
        <v>#N/A</v>
      </c>
      <c r="BM735" s="20" t="e">
        <f t="shared" si="395"/>
        <v>#N/A</v>
      </c>
      <c r="BN735" s="25" t="e">
        <f t="shared" si="396"/>
        <v>#N/A</v>
      </c>
      <c r="BO735" s="26" t="str">
        <f t="shared" si="397"/>
        <v>0</v>
      </c>
      <c r="BP735" s="21" t="e">
        <f t="shared" si="398"/>
        <v>#VALUE!</v>
      </c>
      <c r="BQ735" s="20" t="e">
        <f t="shared" si="399"/>
        <v>#N/A</v>
      </c>
      <c r="BR735" s="20" t="e">
        <v>#N/A</v>
      </c>
      <c r="BS735" s="9" t="e">
        <v>#N/A</v>
      </c>
      <c r="BT735" s="2" t="e">
        <f t="shared" si="400"/>
        <v>#VALUE!</v>
      </c>
      <c r="BU735" s="2" t="e">
        <f t="shared" si="368"/>
        <v>#N/A</v>
      </c>
      <c r="BV735" s="2" t="e">
        <f t="shared" si="369"/>
        <v>#N/A</v>
      </c>
    </row>
    <row r="736" s="2" customFormat="1" ht="22.95" customHeight="1" spans="1:74">
      <c r="A736" s="9" t="str">
        <f t="shared" si="370"/>
        <v>K-283.1Induk</v>
      </c>
      <c r="B736" s="9" t="str">
        <f t="shared" si="371"/>
        <v>K-283.1jurusan 1</v>
      </c>
      <c r="C736" s="9" t="str">
        <f t="shared" si="372"/>
        <v>K-283.1jurusan 2</v>
      </c>
      <c r="D736" s="9" t="str">
        <f t="shared" si="373"/>
        <v>K-283.1jurusan 3</v>
      </c>
      <c r="E736" s="9" t="str">
        <f t="shared" si="374"/>
        <v>K-283.1jurusan 4</v>
      </c>
      <c r="F736" s="10" t="s">
        <v>131</v>
      </c>
      <c r="G736" s="10" t="s">
        <v>132</v>
      </c>
      <c r="H736" s="10" t="s">
        <v>918</v>
      </c>
      <c r="I736" s="10">
        <v>0.606133</v>
      </c>
      <c r="J736" s="10">
        <v>124.278739</v>
      </c>
      <c r="K736" s="10" t="s">
        <v>7465</v>
      </c>
      <c r="L736" s="10" t="s">
        <v>7465</v>
      </c>
      <c r="M736" s="10" t="s">
        <v>7465</v>
      </c>
      <c r="N736" s="14">
        <f t="shared" si="375"/>
        <v>0</v>
      </c>
      <c r="O736" s="15" t="e">
        <f t="shared" si="376"/>
        <v>#VALUE!</v>
      </c>
      <c r="P736" s="15" t="e">
        <f t="shared" si="377"/>
        <v>#VALUE!</v>
      </c>
      <c r="Q736" s="17" t="e">
        <f>VLOOKUP($A736,'DATA PENGUKURAN GARDU'!$A:$BS,42,0)</f>
        <v>#N/A</v>
      </c>
      <c r="R736" s="18" t="e">
        <f t="shared" si="378"/>
        <v>#N/A</v>
      </c>
      <c r="S736" s="17" t="e">
        <f>VLOOKUP($A736,'DATA PENGUKURAN GARDU'!$A:$BS,44,0)</f>
        <v>#N/A</v>
      </c>
      <c r="T736" s="18" t="e">
        <f t="shared" si="379"/>
        <v>#N/A</v>
      </c>
      <c r="U736" s="17" t="e">
        <f>VLOOKUP($A736,'DATA PENGUKURAN GARDU'!$A:$BS,46,0)</f>
        <v>#N/A</v>
      </c>
      <c r="V736" s="18" t="e">
        <f t="shared" si="380"/>
        <v>#N/A</v>
      </c>
      <c r="W736" s="17" t="e">
        <f>VLOOKUP($A736,'DATA PENGUKURAN GARDU'!$A:$BS,48,0)</f>
        <v>#N/A</v>
      </c>
      <c r="X736" s="17" t="e">
        <f>VLOOKUP($A736,'DATA PENGUKURAN GARDU'!$A:$BS,53,0)</f>
        <v>#N/A</v>
      </c>
      <c r="Y736" s="17" t="e">
        <f>VLOOKUP($A736,'DATA PENGUKURAN GARDU'!$A:$BS,54,0)</f>
        <v>#N/A</v>
      </c>
      <c r="Z736" s="17" t="e">
        <f>VLOOKUP($A736,'DATA PENGUKURAN GARDU'!$A:$BS,55,0)</f>
        <v>#N/A</v>
      </c>
      <c r="AA736" s="20" t="e">
        <f>VLOOKUP($B736,'DATA PENGUKURAN GARDU'!$A:$BS,42,0)</f>
        <v>#N/A</v>
      </c>
      <c r="AB736" s="21" t="e">
        <f t="shared" si="381"/>
        <v>#N/A</v>
      </c>
      <c r="AC736" s="20" t="e">
        <f>VLOOKUP($B736,'DATA PENGUKURAN GARDU'!$A:$BS,44,0)</f>
        <v>#N/A</v>
      </c>
      <c r="AD736" s="21" t="e">
        <f t="shared" si="382"/>
        <v>#N/A</v>
      </c>
      <c r="AE736" s="20" t="e">
        <f>VLOOKUP($B736,'DATA PENGUKURAN GARDU'!$A:$BS,46,0)</f>
        <v>#N/A</v>
      </c>
      <c r="AF736" s="21" t="e">
        <f t="shared" si="383"/>
        <v>#N/A</v>
      </c>
      <c r="AG736" s="20" t="e">
        <f>VLOOKUP($B736,'DATA PENGUKURAN GARDU'!$A:$BS,46,0)</f>
        <v>#N/A</v>
      </c>
      <c r="AH736" s="20" t="e">
        <f>VLOOKUP($B736,'DATA PENGUKURAN GARDU'!$A:$BS,53,0)</f>
        <v>#N/A</v>
      </c>
      <c r="AI736" s="20" t="e">
        <f>VLOOKUP($B736,'DATA PENGUKURAN GARDU'!$A:$BS,54,0)</f>
        <v>#N/A</v>
      </c>
      <c r="AJ736" s="17" t="e">
        <f>VLOOKUP($C736,'DATA PENGUKURAN GARDU'!$A:$BS,42,0)</f>
        <v>#N/A</v>
      </c>
      <c r="AK736" s="23" t="e">
        <f t="shared" si="384"/>
        <v>#N/A</v>
      </c>
      <c r="AL736" s="17" t="e">
        <f>VLOOKUP($C736,'DATA PENGUKURAN GARDU'!$A:$BS,44,0)</f>
        <v>#N/A</v>
      </c>
      <c r="AM736" s="23" t="e">
        <f t="shared" si="385"/>
        <v>#N/A</v>
      </c>
      <c r="AN736" s="17" t="e">
        <f>VLOOKUP($C736,'DATA PENGUKURAN GARDU'!$A:$BS,46,0)</f>
        <v>#N/A</v>
      </c>
      <c r="AO736" s="23" t="e">
        <f t="shared" si="386"/>
        <v>#N/A</v>
      </c>
      <c r="AP736" s="17" t="e">
        <f>VLOOKUP($C736,'DATA PENGUKURAN GARDU'!$A:$BS,46,0)</f>
        <v>#N/A</v>
      </c>
      <c r="AQ736" s="17" t="e">
        <f>VLOOKUP($C736,'DATA PENGUKURAN GARDU'!$A:$BS,53,0)</f>
        <v>#N/A</v>
      </c>
      <c r="AR736" s="17" t="e">
        <f>VLOOKUP($C736,'DATA PENGUKURAN GARDU'!$A:$BS,54,0)</f>
        <v>#N/A</v>
      </c>
      <c r="AS736" s="20" t="e">
        <f>VLOOKUP($D736,'DATA PENGUKURAN GARDU'!$A:$BS,42,0)</f>
        <v>#N/A</v>
      </c>
      <c r="AT736" s="21" t="e">
        <f t="shared" si="387"/>
        <v>#N/A</v>
      </c>
      <c r="AU736" s="20" t="e">
        <f>VLOOKUP($D736,'DATA PENGUKURAN GARDU'!$A:$BS,44,0)</f>
        <v>#N/A</v>
      </c>
      <c r="AV736" s="21" t="e">
        <f t="shared" si="388"/>
        <v>#N/A</v>
      </c>
      <c r="AW736" s="20" t="e">
        <f>VLOOKUP($D736,'DATA PENGUKURAN GARDU'!$A:$BS,46,0)</f>
        <v>#N/A</v>
      </c>
      <c r="AX736" s="21" t="e">
        <f t="shared" si="389"/>
        <v>#N/A</v>
      </c>
      <c r="AY736" s="20" t="e">
        <f>VLOOKUP($D736,'DATA PENGUKURAN GARDU'!$A:$BS,46,0)</f>
        <v>#N/A</v>
      </c>
      <c r="AZ736" s="20" t="e">
        <f>VLOOKUP($D736,'DATA PENGUKURAN GARDU'!$A:$BS,53,0)</f>
        <v>#N/A</v>
      </c>
      <c r="BA736" s="20" t="e">
        <f>VLOOKUP($D736,'DATA PENGUKURAN GARDU'!$A:$BS,54,0)</f>
        <v>#N/A</v>
      </c>
      <c r="BB736" s="17" t="e">
        <f>VLOOKUP($E736,'DATA PENGUKURAN GARDU'!$A:$BS,42,0)</f>
        <v>#N/A</v>
      </c>
      <c r="BC736" s="23" t="e">
        <f t="shared" si="390"/>
        <v>#N/A</v>
      </c>
      <c r="BD736" s="17" t="e">
        <f>VLOOKUP($E736,'DATA PENGUKURAN GARDU'!$A:$BS,44,0)</f>
        <v>#N/A</v>
      </c>
      <c r="BE736" s="23" t="e">
        <f t="shared" si="391"/>
        <v>#N/A</v>
      </c>
      <c r="BF736" s="17" t="e">
        <f>VLOOKUP($E736,'DATA PENGUKURAN GARDU'!$A:$BS,46,0)</f>
        <v>#N/A</v>
      </c>
      <c r="BG736" s="23" t="e">
        <f t="shared" si="392"/>
        <v>#N/A</v>
      </c>
      <c r="BH736" s="17" t="e">
        <f>VLOOKUP($E736,'DATA PENGUKURAN GARDU'!$A:$BS,46,0)</f>
        <v>#N/A</v>
      </c>
      <c r="BI736" s="17" t="e">
        <f>VLOOKUP($E736,'DATA PENGUKURAN GARDU'!$A:$BS,53,0)</f>
        <v>#N/A</v>
      </c>
      <c r="BJ736" s="17" t="e">
        <f>VLOOKUP($E736,'DATA PENGUKURAN GARDU'!$A:$BS,54,0)</f>
        <v>#N/A</v>
      </c>
      <c r="BK736" s="20" t="e">
        <f t="shared" si="393"/>
        <v>#N/A</v>
      </c>
      <c r="BL736" s="20" t="e">
        <f t="shared" si="394"/>
        <v>#N/A</v>
      </c>
      <c r="BM736" s="20" t="e">
        <f t="shared" si="395"/>
        <v>#N/A</v>
      </c>
      <c r="BN736" s="25" t="e">
        <f t="shared" si="396"/>
        <v>#N/A</v>
      </c>
      <c r="BO736" s="26" t="str">
        <f t="shared" si="397"/>
        <v>0</v>
      </c>
      <c r="BP736" s="21" t="e">
        <f t="shared" si="398"/>
        <v>#VALUE!</v>
      </c>
      <c r="BQ736" s="20" t="e">
        <f t="shared" si="399"/>
        <v>#N/A</v>
      </c>
      <c r="BR736" s="20" t="e">
        <v>#N/A</v>
      </c>
      <c r="BS736" s="9" t="e">
        <v>#N/A</v>
      </c>
      <c r="BT736" s="2" t="e">
        <f t="shared" si="400"/>
        <v>#VALUE!</v>
      </c>
      <c r="BU736" s="2" t="e">
        <f t="shared" si="368"/>
        <v>#N/A</v>
      </c>
      <c r="BV736" s="2" t="e">
        <f t="shared" si="369"/>
        <v>#N/A</v>
      </c>
    </row>
    <row r="737" s="2" customFormat="1" ht="22.95" customHeight="1" spans="1:74">
      <c r="A737" s="9" t="str">
        <f t="shared" si="370"/>
        <v>K-285Induk</v>
      </c>
      <c r="B737" s="9" t="str">
        <f t="shared" si="371"/>
        <v>K-285jurusan 1</v>
      </c>
      <c r="C737" s="9" t="str">
        <f t="shared" si="372"/>
        <v>K-285jurusan 2</v>
      </c>
      <c r="D737" s="9" t="str">
        <f t="shared" si="373"/>
        <v>K-285jurusan 3</v>
      </c>
      <c r="E737" s="9" t="str">
        <f t="shared" si="374"/>
        <v>K-285jurusan 4</v>
      </c>
      <c r="F737" s="10" t="s">
        <v>136</v>
      </c>
      <c r="G737" s="10" t="s">
        <v>132</v>
      </c>
      <c r="H737" s="10" t="s">
        <v>919</v>
      </c>
      <c r="I737" s="10">
        <v>0.5984</v>
      </c>
      <c r="J737" s="10">
        <v>124.287983</v>
      </c>
      <c r="K737" s="10" t="s">
        <v>7465</v>
      </c>
      <c r="L737" s="10" t="s">
        <v>7465</v>
      </c>
      <c r="M737" s="10" t="s">
        <v>7465</v>
      </c>
      <c r="N737" s="14">
        <f t="shared" si="375"/>
        <v>0</v>
      </c>
      <c r="O737" s="15" t="e">
        <f t="shared" si="376"/>
        <v>#VALUE!</v>
      </c>
      <c r="P737" s="15" t="e">
        <f t="shared" si="377"/>
        <v>#VALUE!</v>
      </c>
      <c r="Q737" s="17" t="e">
        <f>VLOOKUP($A737,'DATA PENGUKURAN GARDU'!$A:$BS,42,0)</f>
        <v>#N/A</v>
      </c>
      <c r="R737" s="18" t="e">
        <f t="shared" si="378"/>
        <v>#N/A</v>
      </c>
      <c r="S737" s="17" t="e">
        <f>VLOOKUP($A737,'DATA PENGUKURAN GARDU'!$A:$BS,44,0)</f>
        <v>#N/A</v>
      </c>
      <c r="T737" s="18" t="e">
        <f t="shared" si="379"/>
        <v>#N/A</v>
      </c>
      <c r="U737" s="17" t="e">
        <f>VLOOKUP($A737,'DATA PENGUKURAN GARDU'!$A:$BS,46,0)</f>
        <v>#N/A</v>
      </c>
      <c r="V737" s="18" t="e">
        <f t="shared" si="380"/>
        <v>#N/A</v>
      </c>
      <c r="W737" s="17" t="e">
        <f>VLOOKUP($A737,'DATA PENGUKURAN GARDU'!$A:$BS,48,0)</f>
        <v>#N/A</v>
      </c>
      <c r="X737" s="17" t="e">
        <f>VLOOKUP($A737,'DATA PENGUKURAN GARDU'!$A:$BS,53,0)</f>
        <v>#N/A</v>
      </c>
      <c r="Y737" s="17" t="e">
        <f>VLOOKUP($A737,'DATA PENGUKURAN GARDU'!$A:$BS,54,0)</f>
        <v>#N/A</v>
      </c>
      <c r="Z737" s="17" t="e">
        <f>VLOOKUP($A737,'DATA PENGUKURAN GARDU'!$A:$BS,55,0)</f>
        <v>#N/A</v>
      </c>
      <c r="AA737" s="20" t="e">
        <f>VLOOKUP($B737,'DATA PENGUKURAN GARDU'!$A:$BS,42,0)</f>
        <v>#N/A</v>
      </c>
      <c r="AB737" s="21" t="e">
        <f t="shared" si="381"/>
        <v>#N/A</v>
      </c>
      <c r="AC737" s="20" t="e">
        <f>VLOOKUP($B737,'DATA PENGUKURAN GARDU'!$A:$BS,44,0)</f>
        <v>#N/A</v>
      </c>
      <c r="AD737" s="21" t="e">
        <f t="shared" si="382"/>
        <v>#N/A</v>
      </c>
      <c r="AE737" s="20" t="e">
        <f>VLOOKUP($B737,'DATA PENGUKURAN GARDU'!$A:$BS,46,0)</f>
        <v>#N/A</v>
      </c>
      <c r="AF737" s="21" t="e">
        <f t="shared" si="383"/>
        <v>#N/A</v>
      </c>
      <c r="AG737" s="20" t="e">
        <f>VLOOKUP($B737,'DATA PENGUKURAN GARDU'!$A:$BS,46,0)</f>
        <v>#N/A</v>
      </c>
      <c r="AH737" s="20" t="e">
        <f>VLOOKUP($B737,'DATA PENGUKURAN GARDU'!$A:$BS,53,0)</f>
        <v>#N/A</v>
      </c>
      <c r="AI737" s="20" t="e">
        <f>VLOOKUP($B737,'DATA PENGUKURAN GARDU'!$A:$BS,54,0)</f>
        <v>#N/A</v>
      </c>
      <c r="AJ737" s="17" t="e">
        <f>VLOOKUP($C737,'DATA PENGUKURAN GARDU'!$A:$BS,42,0)</f>
        <v>#N/A</v>
      </c>
      <c r="AK737" s="23" t="e">
        <f t="shared" si="384"/>
        <v>#N/A</v>
      </c>
      <c r="AL737" s="17" t="e">
        <f>VLOOKUP($C737,'DATA PENGUKURAN GARDU'!$A:$BS,44,0)</f>
        <v>#N/A</v>
      </c>
      <c r="AM737" s="23" t="e">
        <f t="shared" si="385"/>
        <v>#N/A</v>
      </c>
      <c r="AN737" s="17" t="e">
        <f>VLOOKUP($C737,'DATA PENGUKURAN GARDU'!$A:$BS,46,0)</f>
        <v>#N/A</v>
      </c>
      <c r="AO737" s="23" t="e">
        <f t="shared" si="386"/>
        <v>#N/A</v>
      </c>
      <c r="AP737" s="17" t="e">
        <f>VLOOKUP($C737,'DATA PENGUKURAN GARDU'!$A:$BS,46,0)</f>
        <v>#N/A</v>
      </c>
      <c r="AQ737" s="17" t="e">
        <f>VLOOKUP($C737,'DATA PENGUKURAN GARDU'!$A:$BS,53,0)</f>
        <v>#N/A</v>
      </c>
      <c r="AR737" s="17" t="e">
        <f>VLOOKUP($C737,'DATA PENGUKURAN GARDU'!$A:$BS,54,0)</f>
        <v>#N/A</v>
      </c>
      <c r="AS737" s="20" t="e">
        <f>VLOOKUP($D737,'DATA PENGUKURAN GARDU'!$A:$BS,42,0)</f>
        <v>#N/A</v>
      </c>
      <c r="AT737" s="21" t="e">
        <f t="shared" si="387"/>
        <v>#N/A</v>
      </c>
      <c r="AU737" s="20" t="e">
        <f>VLOOKUP($D737,'DATA PENGUKURAN GARDU'!$A:$BS,44,0)</f>
        <v>#N/A</v>
      </c>
      <c r="AV737" s="21" t="e">
        <f t="shared" si="388"/>
        <v>#N/A</v>
      </c>
      <c r="AW737" s="20" t="e">
        <f>VLOOKUP($D737,'DATA PENGUKURAN GARDU'!$A:$BS,46,0)</f>
        <v>#N/A</v>
      </c>
      <c r="AX737" s="21" t="e">
        <f t="shared" si="389"/>
        <v>#N/A</v>
      </c>
      <c r="AY737" s="20" t="e">
        <f>VLOOKUP($D737,'DATA PENGUKURAN GARDU'!$A:$BS,46,0)</f>
        <v>#N/A</v>
      </c>
      <c r="AZ737" s="20" t="e">
        <f>VLOOKUP($D737,'DATA PENGUKURAN GARDU'!$A:$BS,53,0)</f>
        <v>#N/A</v>
      </c>
      <c r="BA737" s="20" t="e">
        <f>VLOOKUP($D737,'DATA PENGUKURAN GARDU'!$A:$BS,54,0)</f>
        <v>#N/A</v>
      </c>
      <c r="BB737" s="17" t="e">
        <f>VLOOKUP($E737,'DATA PENGUKURAN GARDU'!$A:$BS,42,0)</f>
        <v>#N/A</v>
      </c>
      <c r="BC737" s="23" t="e">
        <f t="shared" si="390"/>
        <v>#N/A</v>
      </c>
      <c r="BD737" s="17" t="e">
        <f>VLOOKUP($E737,'DATA PENGUKURAN GARDU'!$A:$BS,44,0)</f>
        <v>#N/A</v>
      </c>
      <c r="BE737" s="23" t="e">
        <f t="shared" si="391"/>
        <v>#N/A</v>
      </c>
      <c r="BF737" s="17" t="e">
        <f>VLOOKUP($E737,'DATA PENGUKURAN GARDU'!$A:$BS,46,0)</f>
        <v>#N/A</v>
      </c>
      <c r="BG737" s="23" t="e">
        <f t="shared" si="392"/>
        <v>#N/A</v>
      </c>
      <c r="BH737" s="17" t="e">
        <f>VLOOKUP($E737,'DATA PENGUKURAN GARDU'!$A:$BS,46,0)</f>
        <v>#N/A</v>
      </c>
      <c r="BI737" s="17" t="e">
        <f>VLOOKUP($E737,'DATA PENGUKURAN GARDU'!$A:$BS,53,0)</f>
        <v>#N/A</v>
      </c>
      <c r="BJ737" s="17" t="e">
        <f>VLOOKUP($E737,'DATA PENGUKURAN GARDU'!$A:$BS,54,0)</f>
        <v>#N/A</v>
      </c>
      <c r="BK737" s="20" t="e">
        <f t="shared" si="393"/>
        <v>#N/A</v>
      </c>
      <c r="BL737" s="20" t="e">
        <f t="shared" si="394"/>
        <v>#N/A</v>
      </c>
      <c r="BM737" s="20" t="e">
        <f t="shared" si="395"/>
        <v>#N/A</v>
      </c>
      <c r="BN737" s="25" t="e">
        <f t="shared" si="396"/>
        <v>#N/A</v>
      </c>
      <c r="BO737" s="26" t="str">
        <f t="shared" si="397"/>
        <v>0</v>
      </c>
      <c r="BP737" s="21" t="e">
        <f t="shared" si="398"/>
        <v>#VALUE!</v>
      </c>
      <c r="BQ737" s="20" t="e">
        <f t="shared" si="399"/>
        <v>#N/A</v>
      </c>
      <c r="BR737" s="20" t="e">
        <v>#N/A</v>
      </c>
      <c r="BS737" s="9" t="e">
        <v>#N/A</v>
      </c>
      <c r="BT737" s="2" t="e">
        <f t="shared" si="400"/>
        <v>#VALUE!</v>
      </c>
      <c r="BU737" s="2" t="e">
        <f t="shared" si="368"/>
        <v>#N/A</v>
      </c>
      <c r="BV737" s="2" t="e">
        <f t="shared" si="369"/>
        <v>#N/A</v>
      </c>
    </row>
    <row r="738" s="2" customFormat="1" ht="22.95" customHeight="1" spans="1:74">
      <c r="A738" s="9" t="str">
        <f t="shared" si="370"/>
        <v>BB 154Induk</v>
      </c>
      <c r="B738" s="9" t="str">
        <f t="shared" si="371"/>
        <v>BB 154jurusan 1</v>
      </c>
      <c r="C738" s="9" t="str">
        <f t="shared" si="372"/>
        <v>BB 154jurusan 2</v>
      </c>
      <c r="D738" s="9" t="str">
        <f t="shared" si="373"/>
        <v>BB 154jurusan 3</v>
      </c>
      <c r="E738" s="9" t="str">
        <f t="shared" si="374"/>
        <v>BB 154jurusan 4</v>
      </c>
      <c r="F738" s="10" t="s">
        <v>920</v>
      </c>
      <c r="G738" s="10" t="s">
        <v>4</v>
      </c>
      <c r="H738" s="10" t="s">
        <v>921</v>
      </c>
      <c r="I738" s="10">
        <v>0.93393</v>
      </c>
      <c r="J738" s="10">
        <v>123.24042</v>
      </c>
      <c r="K738" s="10" t="s">
        <v>7465</v>
      </c>
      <c r="L738" s="10" t="s">
        <v>7465</v>
      </c>
      <c r="M738" s="10" t="s">
        <v>7465</v>
      </c>
      <c r="N738" s="14">
        <f t="shared" si="375"/>
        <v>0</v>
      </c>
      <c r="O738" s="15" t="e">
        <f t="shared" si="376"/>
        <v>#VALUE!</v>
      </c>
      <c r="P738" s="15" t="e">
        <f t="shared" si="377"/>
        <v>#VALUE!</v>
      </c>
      <c r="Q738" s="17" t="e">
        <f>VLOOKUP($A738,'DATA PENGUKURAN GARDU'!$A:$BS,42,0)</f>
        <v>#N/A</v>
      </c>
      <c r="R738" s="18" t="e">
        <f t="shared" si="378"/>
        <v>#N/A</v>
      </c>
      <c r="S738" s="17" t="e">
        <f>VLOOKUP($A738,'DATA PENGUKURAN GARDU'!$A:$BS,44,0)</f>
        <v>#N/A</v>
      </c>
      <c r="T738" s="18" t="e">
        <f t="shared" si="379"/>
        <v>#N/A</v>
      </c>
      <c r="U738" s="17" t="e">
        <f>VLOOKUP($A738,'DATA PENGUKURAN GARDU'!$A:$BS,46,0)</f>
        <v>#N/A</v>
      </c>
      <c r="V738" s="18" t="e">
        <f t="shared" si="380"/>
        <v>#N/A</v>
      </c>
      <c r="W738" s="17" t="e">
        <f>VLOOKUP($A738,'DATA PENGUKURAN GARDU'!$A:$BS,48,0)</f>
        <v>#N/A</v>
      </c>
      <c r="X738" s="17" t="e">
        <f>VLOOKUP($A738,'DATA PENGUKURAN GARDU'!$A:$BS,53,0)</f>
        <v>#N/A</v>
      </c>
      <c r="Y738" s="17" t="e">
        <f>VLOOKUP($A738,'DATA PENGUKURAN GARDU'!$A:$BS,54,0)</f>
        <v>#N/A</v>
      </c>
      <c r="Z738" s="17" t="e">
        <f>VLOOKUP($A738,'DATA PENGUKURAN GARDU'!$A:$BS,55,0)</f>
        <v>#N/A</v>
      </c>
      <c r="AA738" s="20" t="e">
        <f>VLOOKUP($B738,'DATA PENGUKURAN GARDU'!$A:$BS,42,0)</f>
        <v>#N/A</v>
      </c>
      <c r="AB738" s="21" t="e">
        <f t="shared" si="381"/>
        <v>#N/A</v>
      </c>
      <c r="AC738" s="20" t="e">
        <f>VLOOKUP($B738,'DATA PENGUKURAN GARDU'!$A:$BS,44,0)</f>
        <v>#N/A</v>
      </c>
      <c r="AD738" s="21" t="e">
        <f t="shared" si="382"/>
        <v>#N/A</v>
      </c>
      <c r="AE738" s="20" t="e">
        <f>VLOOKUP($B738,'DATA PENGUKURAN GARDU'!$A:$BS,46,0)</f>
        <v>#N/A</v>
      </c>
      <c r="AF738" s="21" t="e">
        <f t="shared" si="383"/>
        <v>#N/A</v>
      </c>
      <c r="AG738" s="20" t="e">
        <f>VLOOKUP($B738,'DATA PENGUKURAN GARDU'!$A:$BS,46,0)</f>
        <v>#N/A</v>
      </c>
      <c r="AH738" s="20" t="e">
        <f>VLOOKUP($B738,'DATA PENGUKURAN GARDU'!$A:$BS,53,0)</f>
        <v>#N/A</v>
      </c>
      <c r="AI738" s="20" t="e">
        <f>VLOOKUP($B738,'DATA PENGUKURAN GARDU'!$A:$BS,54,0)</f>
        <v>#N/A</v>
      </c>
      <c r="AJ738" s="17" t="e">
        <f>VLOOKUP($C738,'DATA PENGUKURAN GARDU'!$A:$BS,42,0)</f>
        <v>#N/A</v>
      </c>
      <c r="AK738" s="23" t="e">
        <f t="shared" si="384"/>
        <v>#N/A</v>
      </c>
      <c r="AL738" s="17" t="e">
        <f>VLOOKUP($C738,'DATA PENGUKURAN GARDU'!$A:$BS,44,0)</f>
        <v>#N/A</v>
      </c>
      <c r="AM738" s="23" t="e">
        <f t="shared" si="385"/>
        <v>#N/A</v>
      </c>
      <c r="AN738" s="17" t="e">
        <f>VLOOKUP($C738,'DATA PENGUKURAN GARDU'!$A:$BS,46,0)</f>
        <v>#N/A</v>
      </c>
      <c r="AO738" s="23" t="e">
        <f t="shared" si="386"/>
        <v>#N/A</v>
      </c>
      <c r="AP738" s="17" t="e">
        <f>VLOOKUP($C738,'DATA PENGUKURAN GARDU'!$A:$BS,46,0)</f>
        <v>#N/A</v>
      </c>
      <c r="AQ738" s="17" t="e">
        <f>VLOOKUP($C738,'DATA PENGUKURAN GARDU'!$A:$BS,53,0)</f>
        <v>#N/A</v>
      </c>
      <c r="AR738" s="17" t="e">
        <f>VLOOKUP($C738,'DATA PENGUKURAN GARDU'!$A:$BS,54,0)</f>
        <v>#N/A</v>
      </c>
      <c r="AS738" s="20" t="e">
        <f>VLOOKUP($D738,'DATA PENGUKURAN GARDU'!$A:$BS,42,0)</f>
        <v>#N/A</v>
      </c>
      <c r="AT738" s="21" t="e">
        <f t="shared" si="387"/>
        <v>#N/A</v>
      </c>
      <c r="AU738" s="20" t="e">
        <f>VLOOKUP($D738,'DATA PENGUKURAN GARDU'!$A:$BS,44,0)</f>
        <v>#N/A</v>
      </c>
      <c r="AV738" s="21" t="e">
        <f t="shared" si="388"/>
        <v>#N/A</v>
      </c>
      <c r="AW738" s="20" t="e">
        <f>VLOOKUP($D738,'DATA PENGUKURAN GARDU'!$A:$BS,46,0)</f>
        <v>#N/A</v>
      </c>
      <c r="AX738" s="21" t="e">
        <f t="shared" si="389"/>
        <v>#N/A</v>
      </c>
      <c r="AY738" s="20" t="e">
        <f>VLOOKUP($D738,'DATA PENGUKURAN GARDU'!$A:$BS,46,0)</f>
        <v>#N/A</v>
      </c>
      <c r="AZ738" s="20" t="e">
        <f>VLOOKUP($D738,'DATA PENGUKURAN GARDU'!$A:$BS,53,0)</f>
        <v>#N/A</v>
      </c>
      <c r="BA738" s="20" t="e">
        <f>VLOOKUP($D738,'DATA PENGUKURAN GARDU'!$A:$BS,54,0)</f>
        <v>#N/A</v>
      </c>
      <c r="BB738" s="17" t="e">
        <f>VLOOKUP($E738,'DATA PENGUKURAN GARDU'!$A:$BS,42,0)</f>
        <v>#N/A</v>
      </c>
      <c r="BC738" s="23" t="e">
        <f t="shared" si="390"/>
        <v>#N/A</v>
      </c>
      <c r="BD738" s="17" t="e">
        <f>VLOOKUP($E738,'DATA PENGUKURAN GARDU'!$A:$BS,44,0)</f>
        <v>#N/A</v>
      </c>
      <c r="BE738" s="23" t="e">
        <f t="shared" si="391"/>
        <v>#N/A</v>
      </c>
      <c r="BF738" s="17" t="e">
        <f>VLOOKUP($E738,'DATA PENGUKURAN GARDU'!$A:$BS,46,0)</f>
        <v>#N/A</v>
      </c>
      <c r="BG738" s="23" t="e">
        <f t="shared" si="392"/>
        <v>#N/A</v>
      </c>
      <c r="BH738" s="17" t="e">
        <f>VLOOKUP($E738,'DATA PENGUKURAN GARDU'!$A:$BS,46,0)</f>
        <v>#N/A</v>
      </c>
      <c r="BI738" s="17" t="e">
        <f>VLOOKUP($E738,'DATA PENGUKURAN GARDU'!$A:$BS,53,0)</f>
        <v>#N/A</v>
      </c>
      <c r="BJ738" s="17" t="e">
        <f>VLOOKUP($E738,'DATA PENGUKURAN GARDU'!$A:$BS,54,0)</f>
        <v>#N/A</v>
      </c>
      <c r="BK738" s="20" t="e">
        <f t="shared" si="393"/>
        <v>#N/A</v>
      </c>
      <c r="BL738" s="20" t="e">
        <f t="shared" si="394"/>
        <v>#N/A</v>
      </c>
      <c r="BM738" s="20" t="e">
        <f t="shared" si="395"/>
        <v>#N/A</v>
      </c>
      <c r="BN738" s="25" t="e">
        <f t="shared" si="396"/>
        <v>#N/A</v>
      </c>
      <c r="BO738" s="26" t="str">
        <f t="shared" si="397"/>
        <v>0</v>
      </c>
      <c r="BP738" s="21" t="e">
        <f t="shared" si="398"/>
        <v>#VALUE!</v>
      </c>
      <c r="BQ738" s="20" t="e">
        <f t="shared" si="399"/>
        <v>#N/A</v>
      </c>
      <c r="BR738" s="20" t="e">
        <v>#N/A</v>
      </c>
      <c r="BS738" s="9" t="e">
        <v>#N/A</v>
      </c>
      <c r="BT738" s="2" t="e">
        <f t="shared" si="400"/>
        <v>#VALUE!</v>
      </c>
      <c r="BU738" s="2" t="e">
        <f t="shared" si="368"/>
        <v>#N/A</v>
      </c>
      <c r="BV738" s="2" t="e">
        <f t="shared" si="369"/>
        <v>#N/A</v>
      </c>
    </row>
    <row r="739" s="2" customFormat="1" ht="22.95" customHeight="1" spans="1:74">
      <c r="A739" s="9" t="str">
        <f t="shared" si="370"/>
        <v>L-057Induk</v>
      </c>
      <c r="B739" s="9" t="str">
        <f t="shared" si="371"/>
        <v>L-057jurusan 1</v>
      </c>
      <c r="C739" s="9" t="str">
        <f t="shared" si="372"/>
        <v>L-057jurusan 2</v>
      </c>
      <c r="D739" s="9" t="str">
        <f t="shared" si="373"/>
        <v>L-057jurusan 3</v>
      </c>
      <c r="E739" s="9" t="str">
        <f t="shared" si="374"/>
        <v>L-057jurusan 4</v>
      </c>
      <c r="F739" s="10" t="s">
        <v>489</v>
      </c>
      <c r="G739" s="10" t="s">
        <v>22</v>
      </c>
      <c r="H739" s="10" t="s">
        <v>922</v>
      </c>
      <c r="I739" s="10">
        <v>0.31591</v>
      </c>
      <c r="J739" s="10">
        <v>123.70187</v>
      </c>
      <c r="K739" s="10" t="s">
        <v>7465</v>
      </c>
      <c r="L739" s="10" t="s">
        <v>7465</v>
      </c>
      <c r="M739" s="10" t="s">
        <v>7465</v>
      </c>
      <c r="N739" s="14">
        <f t="shared" si="375"/>
        <v>0</v>
      </c>
      <c r="O739" s="15" t="e">
        <f t="shared" si="376"/>
        <v>#VALUE!</v>
      </c>
      <c r="P739" s="15" t="e">
        <f t="shared" si="377"/>
        <v>#VALUE!</v>
      </c>
      <c r="Q739" s="17" t="e">
        <f>VLOOKUP($A739,'DATA PENGUKURAN GARDU'!$A:$BS,42,0)</f>
        <v>#N/A</v>
      </c>
      <c r="R739" s="18" t="e">
        <f t="shared" si="378"/>
        <v>#N/A</v>
      </c>
      <c r="S739" s="17" t="e">
        <f>VLOOKUP($A739,'DATA PENGUKURAN GARDU'!$A:$BS,44,0)</f>
        <v>#N/A</v>
      </c>
      <c r="T739" s="18" t="e">
        <f t="shared" si="379"/>
        <v>#N/A</v>
      </c>
      <c r="U739" s="17" t="e">
        <f>VLOOKUP($A739,'DATA PENGUKURAN GARDU'!$A:$BS,46,0)</f>
        <v>#N/A</v>
      </c>
      <c r="V739" s="18" t="e">
        <f t="shared" si="380"/>
        <v>#N/A</v>
      </c>
      <c r="W739" s="17" t="e">
        <f>VLOOKUP($A739,'DATA PENGUKURAN GARDU'!$A:$BS,48,0)</f>
        <v>#N/A</v>
      </c>
      <c r="X739" s="17" t="e">
        <f>VLOOKUP($A739,'DATA PENGUKURAN GARDU'!$A:$BS,53,0)</f>
        <v>#N/A</v>
      </c>
      <c r="Y739" s="17" t="e">
        <f>VLOOKUP($A739,'DATA PENGUKURAN GARDU'!$A:$BS,54,0)</f>
        <v>#N/A</v>
      </c>
      <c r="Z739" s="17" t="e">
        <f>VLOOKUP($A739,'DATA PENGUKURAN GARDU'!$A:$BS,55,0)</f>
        <v>#N/A</v>
      </c>
      <c r="AA739" s="20" t="e">
        <f>VLOOKUP($B739,'DATA PENGUKURAN GARDU'!$A:$BS,42,0)</f>
        <v>#N/A</v>
      </c>
      <c r="AB739" s="21" t="e">
        <f t="shared" si="381"/>
        <v>#N/A</v>
      </c>
      <c r="AC739" s="20" t="e">
        <f>VLOOKUP($B739,'DATA PENGUKURAN GARDU'!$A:$BS,44,0)</f>
        <v>#N/A</v>
      </c>
      <c r="AD739" s="21" t="e">
        <f t="shared" si="382"/>
        <v>#N/A</v>
      </c>
      <c r="AE739" s="20" t="e">
        <f>VLOOKUP($B739,'DATA PENGUKURAN GARDU'!$A:$BS,46,0)</f>
        <v>#N/A</v>
      </c>
      <c r="AF739" s="21" t="e">
        <f t="shared" si="383"/>
        <v>#N/A</v>
      </c>
      <c r="AG739" s="20" t="e">
        <f>VLOOKUP($B739,'DATA PENGUKURAN GARDU'!$A:$BS,46,0)</f>
        <v>#N/A</v>
      </c>
      <c r="AH739" s="20" t="e">
        <f>VLOOKUP($B739,'DATA PENGUKURAN GARDU'!$A:$BS,53,0)</f>
        <v>#N/A</v>
      </c>
      <c r="AI739" s="20" t="e">
        <f>VLOOKUP($B739,'DATA PENGUKURAN GARDU'!$A:$BS,54,0)</f>
        <v>#N/A</v>
      </c>
      <c r="AJ739" s="17" t="e">
        <f>VLOOKUP($C739,'DATA PENGUKURAN GARDU'!$A:$BS,42,0)</f>
        <v>#N/A</v>
      </c>
      <c r="AK739" s="23" t="e">
        <f t="shared" si="384"/>
        <v>#N/A</v>
      </c>
      <c r="AL739" s="17" t="e">
        <f>VLOOKUP($C739,'DATA PENGUKURAN GARDU'!$A:$BS,44,0)</f>
        <v>#N/A</v>
      </c>
      <c r="AM739" s="23" t="e">
        <f t="shared" si="385"/>
        <v>#N/A</v>
      </c>
      <c r="AN739" s="17" t="e">
        <f>VLOOKUP($C739,'DATA PENGUKURAN GARDU'!$A:$BS,46,0)</f>
        <v>#N/A</v>
      </c>
      <c r="AO739" s="23" t="e">
        <f t="shared" si="386"/>
        <v>#N/A</v>
      </c>
      <c r="AP739" s="17" t="e">
        <f>VLOOKUP($C739,'DATA PENGUKURAN GARDU'!$A:$BS,46,0)</f>
        <v>#N/A</v>
      </c>
      <c r="AQ739" s="17" t="e">
        <f>VLOOKUP($C739,'DATA PENGUKURAN GARDU'!$A:$BS,53,0)</f>
        <v>#N/A</v>
      </c>
      <c r="AR739" s="17" t="e">
        <f>VLOOKUP($C739,'DATA PENGUKURAN GARDU'!$A:$BS,54,0)</f>
        <v>#N/A</v>
      </c>
      <c r="AS739" s="20" t="e">
        <f>VLOOKUP($D739,'DATA PENGUKURAN GARDU'!$A:$BS,42,0)</f>
        <v>#N/A</v>
      </c>
      <c r="AT739" s="21" t="e">
        <f t="shared" si="387"/>
        <v>#N/A</v>
      </c>
      <c r="AU739" s="20" t="e">
        <f>VLOOKUP($D739,'DATA PENGUKURAN GARDU'!$A:$BS,44,0)</f>
        <v>#N/A</v>
      </c>
      <c r="AV739" s="21" t="e">
        <f t="shared" si="388"/>
        <v>#N/A</v>
      </c>
      <c r="AW739" s="20" t="e">
        <f>VLOOKUP($D739,'DATA PENGUKURAN GARDU'!$A:$BS,46,0)</f>
        <v>#N/A</v>
      </c>
      <c r="AX739" s="21" t="e">
        <f t="shared" si="389"/>
        <v>#N/A</v>
      </c>
      <c r="AY739" s="20" t="e">
        <f>VLOOKUP($D739,'DATA PENGUKURAN GARDU'!$A:$BS,46,0)</f>
        <v>#N/A</v>
      </c>
      <c r="AZ739" s="20" t="e">
        <f>VLOOKUP($D739,'DATA PENGUKURAN GARDU'!$A:$BS,53,0)</f>
        <v>#N/A</v>
      </c>
      <c r="BA739" s="20" t="e">
        <f>VLOOKUP($D739,'DATA PENGUKURAN GARDU'!$A:$BS,54,0)</f>
        <v>#N/A</v>
      </c>
      <c r="BB739" s="17" t="e">
        <f>VLOOKUP($E739,'DATA PENGUKURAN GARDU'!$A:$BS,42,0)</f>
        <v>#N/A</v>
      </c>
      <c r="BC739" s="23" t="e">
        <f t="shared" si="390"/>
        <v>#N/A</v>
      </c>
      <c r="BD739" s="17" t="e">
        <f>VLOOKUP($E739,'DATA PENGUKURAN GARDU'!$A:$BS,44,0)</f>
        <v>#N/A</v>
      </c>
      <c r="BE739" s="23" t="e">
        <f t="shared" si="391"/>
        <v>#N/A</v>
      </c>
      <c r="BF739" s="17" t="e">
        <f>VLOOKUP($E739,'DATA PENGUKURAN GARDU'!$A:$BS,46,0)</f>
        <v>#N/A</v>
      </c>
      <c r="BG739" s="23" t="e">
        <f t="shared" si="392"/>
        <v>#N/A</v>
      </c>
      <c r="BH739" s="17" t="e">
        <f>VLOOKUP($E739,'DATA PENGUKURAN GARDU'!$A:$BS,46,0)</f>
        <v>#N/A</v>
      </c>
      <c r="BI739" s="17" t="e">
        <f>VLOOKUP($E739,'DATA PENGUKURAN GARDU'!$A:$BS,53,0)</f>
        <v>#N/A</v>
      </c>
      <c r="BJ739" s="17" t="e">
        <f>VLOOKUP($E739,'DATA PENGUKURAN GARDU'!$A:$BS,54,0)</f>
        <v>#N/A</v>
      </c>
      <c r="BK739" s="20" t="e">
        <f t="shared" si="393"/>
        <v>#N/A</v>
      </c>
      <c r="BL739" s="20" t="e">
        <f t="shared" si="394"/>
        <v>#N/A</v>
      </c>
      <c r="BM739" s="20" t="e">
        <f t="shared" si="395"/>
        <v>#N/A</v>
      </c>
      <c r="BN739" s="25" t="e">
        <f t="shared" si="396"/>
        <v>#N/A</v>
      </c>
      <c r="BO739" s="26" t="str">
        <f t="shared" si="397"/>
        <v>0</v>
      </c>
      <c r="BP739" s="21" t="e">
        <f t="shared" si="398"/>
        <v>#VALUE!</v>
      </c>
      <c r="BQ739" s="20" t="e">
        <f t="shared" si="399"/>
        <v>#N/A</v>
      </c>
      <c r="BR739" s="20" t="e">
        <v>#N/A</v>
      </c>
      <c r="BS739" s="9" t="e">
        <v>#N/A</v>
      </c>
      <c r="BT739" s="2" t="e">
        <f t="shared" si="400"/>
        <v>#VALUE!</v>
      </c>
      <c r="BU739" s="2" t="e">
        <f t="shared" si="368"/>
        <v>#N/A</v>
      </c>
      <c r="BV739" s="2" t="e">
        <f t="shared" si="369"/>
        <v>#N/A</v>
      </c>
    </row>
    <row r="740" s="2" customFormat="1" ht="22.95" customHeight="1" spans="1:74">
      <c r="A740" s="9" t="str">
        <f t="shared" si="370"/>
        <v>L-059Induk</v>
      </c>
      <c r="B740" s="9" t="str">
        <f t="shared" si="371"/>
        <v>L-059jurusan 1</v>
      </c>
      <c r="C740" s="9" t="str">
        <f t="shared" si="372"/>
        <v>L-059jurusan 2</v>
      </c>
      <c r="D740" s="9" t="str">
        <f t="shared" si="373"/>
        <v>L-059jurusan 3</v>
      </c>
      <c r="E740" s="9" t="str">
        <f t="shared" si="374"/>
        <v>L-059jurusan 4</v>
      </c>
      <c r="F740" s="10" t="s">
        <v>493</v>
      </c>
      <c r="G740" s="10" t="s">
        <v>22</v>
      </c>
      <c r="H740" s="10" t="s">
        <v>923</v>
      </c>
      <c r="I740" s="10">
        <v>0.29994</v>
      </c>
      <c r="J740" s="10">
        <v>123.67574</v>
      </c>
      <c r="K740" s="10" t="s">
        <v>7465</v>
      </c>
      <c r="L740" s="10" t="s">
        <v>7465</v>
      </c>
      <c r="M740" s="10" t="s">
        <v>7465</v>
      </c>
      <c r="N740" s="14">
        <f t="shared" si="375"/>
        <v>0</v>
      </c>
      <c r="O740" s="15" t="e">
        <f t="shared" si="376"/>
        <v>#VALUE!</v>
      </c>
      <c r="P740" s="15" t="e">
        <f t="shared" si="377"/>
        <v>#VALUE!</v>
      </c>
      <c r="Q740" s="17" t="e">
        <f>VLOOKUP($A740,'DATA PENGUKURAN GARDU'!$A:$BS,42,0)</f>
        <v>#N/A</v>
      </c>
      <c r="R740" s="18" t="e">
        <f t="shared" si="378"/>
        <v>#N/A</v>
      </c>
      <c r="S740" s="17" t="e">
        <f>VLOOKUP($A740,'DATA PENGUKURAN GARDU'!$A:$BS,44,0)</f>
        <v>#N/A</v>
      </c>
      <c r="T740" s="18" t="e">
        <f t="shared" si="379"/>
        <v>#N/A</v>
      </c>
      <c r="U740" s="17" t="e">
        <f>VLOOKUP($A740,'DATA PENGUKURAN GARDU'!$A:$BS,46,0)</f>
        <v>#N/A</v>
      </c>
      <c r="V740" s="18" t="e">
        <f t="shared" si="380"/>
        <v>#N/A</v>
      </c>
      <c r="W740" s="17" t="e">
        <f>VLOOKUP($A740,'DATA PENGUKURAN GARDU'!$A:$BS,48,0)</f>
        <v>#N/A</v>
      </c>
      <c r="X740" s="17" t="e">
        <f>VLOOKUP($A740,'DATA PENGUKURAN GARDU'!$A:$BS,53,0)</f>
        <v>#N/A</v>
      </c>
      <c r="Y740" s="17" t="e">
        <f>VLOOKUP($A740,'DATA PENGUKURAN GARDU'!$A:$BS,54,0)</f>
        <v>#N/A</v>
      </c>
      <c r="Z740" s="17" t="e">
        <f>VLOOKUP($A740,'DATA PENGUKURAN GARDU'!$A:$BS,55,0)</f>
        <v>#N/A</v>
      </c>
      <c r="AA740" s="20" t="e">
        <f>VLOOKUP($B740,'DATA PENGUKURAN GARDU'!$A:$BS,42,0)</f>
        <v>#N/A</v>
      </c>
      <c r="AB740" s="21" t="e">
        <f t="shared" si="381"/>
        <v>#N/A</v>
      </c>
      <c r="AC740" s="20" t="e">
        <f>VLOOKUP($B740,'DATA PENGUKURAN GARDU'!$A:$BS,44,0)</f>
        <v>#N/A</v>
      </c>
      <c r="AD740" s="21" t="e">
        <f t="shared" si="382"/>
        <v>#N/A</v>
      </c>
      <c r="AE740" s="20" t="e">
        <f>VLOOKUP($B740,'DATA PENGUKURAN GARDU'!$A:$BS,46,0)</f>
        <v>#N/A</v>
      </c>
      <c r="AF740" s="21" t="e">
        <f t="shared" si="383"/>
        <v>#N/A</v>
      </c>
      <c r="AG740" s="20" t="e">
        <f>VLOOKUP($B740,'DATA PENGUKURAN GARDU'!$A:$BS,46,0)</f>
        <v>#N/A</v>
      </c>
      <c r="AH740" s="20" t="e">
        <f>VLOOKUP($B740,'DATA PENGUKURAN GARDU'!$A:$BS,53,0)</f>
        <v>#N/A</v>
      </c>
      <c r="AI740" s="20" t="e">
        <f>VLOOKUP($B740,'DATA PENGUKURAN GARDU'!$A:$BS,54,0)</f>
        <v>#N/A</v>
      </c>
      <c r="AJ740" s="17" t="e">
        <f>VLOOKUP($C740,'DATA PENGUKURAN GARDU'!$A:$BS,42,0)</f>
        <v>#N/A</v>
      </c>
      <c r="AK740" s="23" t="e">
        <f t="shared" si="384"/>
        <v>#N/A</v>
      </c>
      <c r="AL740" s="17" t="e">
        <f>VLOOKUP($C740,'DATA PENGUKURAN GARDU'!$A:$BS,44,0)</f>
        <v>#N/A</v>
      </c>
      <c r="AM740" s="23" t="e">
        <f t="shared" si="385"/>
        <v>#N/A</v>
      </c>
      <c r="AN740" s="17" t="e">
        <f>VLOOKUP($C740,'DATA PENGUKURAN GARDU'!$A:$BS,46,0)</f>
        <v>#N/A</v>
      </c>
      <c r="AO740" s="23" t="e">
        <f t="shared" si="386"/>
        <v>#N/A</v>
      </c>
      <c r="AP740" s="17" t="e">
        <f>VLOOKUP($C740,'DATA PENGUKURAN GARDU'!$A:$BS,46,0)</f>
        <v>#N/A</v>
      </c>
      <c r="AQ740" s="17" t="e">
        <f>VLOOKUP($C740,'DATA PENGUKURAN GARDU'!$A:$BS,53,0)</f>
        <v>#N/A</v>
      </c>
      <c r="AR740" s="17" t="e">
        <f>VLOOKUP($C740,'DATA PENGUKURAN GARDU'!$A:$BS,54,0)</f>
        <v>#N/A</v>
      </c>
      <c r="AS740" s="20" t="e">
        <f>VLOOKUP($D740,'DATA PENGUKURAN GARDU'!$A:$BS,42,0)</f>
        <v>#N/A</v>
      </c>
      <c r="AT740" s="21" t="e">
        <f t="shared" si="387"/>
        <v>#N/A</v>
      </c>
      <c r="AU740" s="20" t="e">
        <f>VLOOKUP($D740,'DATA PENGUKURAN GARDU'!$A:$BS,44,0)</f>
        <v>#N/A</v>
      </c>
      <c r="AV740" s="21" t="e">
        <f t="shared" si="388"/>
        <v>#N/A</v>
      </c>
      <c r="AW740" s="20" t="e">
        <f>VLOOKUP($D740,'DATA PENGUKURAN GARDU'!$A:$BS,46,0)</f>
        <v>#N/A</v>
      </c>
      <c r="AX740" s="21" t="e">
        <f t="shared" si="389"/>
        <v>#N/A</v>
      </c>
      <c r="AY740" s="20" t="e">
        <f>VLOOKUP($D740,'DATA PENGUKURAN GARDU'!$A:$BS,46,0)</f>
        <v>#N/A</v>
      </c>
      <c r="AZ740" s="20" t="e">
        <f>VLOOKUP($D740,'DATA PENGUKURAN GARDU'!$A:$BS,53,0)</f>
        <v>#N/A</v>
      </c>
      <c r="BA740" s="20" t="e">
        <f>VLOOKUP($D740,'DATA PENGUKURAN GARDU'!$A:$BS,54,0)</f>
        <v>#N/A</v>
      </c>
      <c r="BB740" s="17" t="e">
        <f>VLOOKUP($E740,'DATA PENGUKURAN GARDU'!$A:$BS,42,0)</f>
        <v>#N/A</v>
      </c>
      <c r="BC740" s="23" t="e">
        <f t="shared" si="390"/>
        <v>#N/A</v>
      </c>
      <c r="BD740" s="17" t="e">
        <f>VLOOKUP($E740,'DATA PENGUKURAN GARDU'!$A:$BS,44,0)</f>
        <v>#N/A</v>
      </c>
      <c r="BE740" s="23" t="e">
        <f t="shared" si="391"/>
        <v>#N/A</v>
      </c>
      <c r="BF740" s="17" t="e">
        <f>VLOOKUP($E740,'DATA PENGUKURAN GARDU'!$A:$BS,46,0)</f>
        <v>#N/A</v>
      </c>
      <c r="BG740" s="23" t="e">
        <f t="shared" si="392"/>
        <v>#N/A</v>
      </c>
      <c r="BH740" s="17" t="e">
        <f>VLOOKUP($E740,'DATA PENGUKURAN GARDU'!$A:$BS,46,0)</f>
        <v>#N/A</v>
      </c>
      <c r="BI740" s="17" t="e">
        <f>VLOOKUP($E740,'DATA PENGUKURAN GARDU'!$A:$BS,53,0)</f>
        <v>#N/A</v>
      </c>
      <c r="BJ740" s="17" t="e">
        <f>VLOOKUP($E740,'DATA PENGUKURAN GARDU'!$A:$BS,54,0)</f>
        <v>#N/A</v>
      </c>
      <c r="BK740" s="20" t="e">
        <f t="shared" si="393"/>
        <v>#N/A</v>
      </c>
      <c r="BL740" s="20" t="e">
        <f t="shared" si="394"/>
        <v>#N/A</v>
      </c>
      <c r="BM740" s="20" t="e">
        <f t="shared" si="395"/>
        <v>#N/A</v>
      </c>
      <c r="BN740" s="25" t="e">
        <f t="shared" si="396"/>
        <v>#N/A</v>
      </c>
      <c r="BO740" s="26" t="str">
        <f t="shared" si="397"/>
        <v>0</v>
      </c>
      <c r="BP740" s="21" t="e">
        <f t="shared" si="398"/>
        <v>#VALUE!</v>
      </c>
      <c r="BQ740" s="20" t="e">
        <f t="shared" si="399"/>
        <v>#N/A</v>
      </c>
      <c r="BR740" s="20" t="e">
        <v>#N/A</v>
      </c>
      <c r="BS740" s="9" t="e">
        <v>#N/A</v>
      </c>
      <c r="BT740" s="2" t="e">
        <f t="shared" si="400"/>
        <v>#VALUE!</v>
      </c>
      <c r="BU740" s="2" t="e">
        <f t="shared" si="368"/>
        <v>#N/A</v>
      </c>
      <c r="BV740" s="2" t="e">
        <f t="shared" si="369"/>
        <v>#N/A</v>
      </c>
    </row>
    <row r="741" s="2" customFormat="1" ht="22.95" customHeight="1" spans="1:74">
      <c r="A741" s="9" t="str">
        <f t="shared" si="370"/>
        <v>L-083Induk</v>
      </c>
      <c r="B741" s="9" t="str">
        <f t="shared" si="371"/>
        <v>L-083jurusan 1</v>
      </c>
      <c r="C741" s="9" t="str">
        <f t="shared" si="372"/>
        <v>L-083jurusan 2</v>
      </c>
      <c r="D741" s="9" t="str">
        <f t="shared" si="373"/>
        <v>L-083jurusan 3</v>
      </c>
      <c r="E741" s="9" t="str">
        <f t="shared" si="374"/>
        <v>L-083jurusan 4</v>
      </c>
      <c r="F741" s="10" t="s">
        <v>493</v>
      </c>
      <c r="G741" s="10" t="s">
        <v>22</v>
      </c>
      <c r="H741" s="10" t="s">
        <v>924</v>
      </c>
      <c r="I741" s="10">
        <v>0.31674</v>
      </c>
      <c r="J741" s="10">
        <v>123.48374</v>
      </c>
      <c r="K741" s="10" t="s">
        <v>7465</v>
      </c>
      <c r="L741" s="10" t="s">
        <v>7465</v>
      </c>
      <c r="M741" s="10" t="s">
        <v>7465</v>
      </c>
      <c r="N741" s="14">
        <f t="shared" si="375"/>
        <v>0</v>
      </c>
      <c r="O741" s="15" t="e">
        <f t="shared" si="376"/>
        <v>#VALUE!</v>
      </c>
      <c r="P741" s="15" t="e">
        <f t="shared" si="377"/>
        <v>#VALUE!</v>
      </c>
      <c r="Q741" s="17" t="e">
        <f>VLOOKUP($A741,'DATA PENGUKURAN GARDU'!$A:$BS,42,0)</f>
        <v>#N/A</v>
      </c>
      <c r="R741" s="18" t="e">
        <f t="shared" si="378"/>
        <v>#N/A</v>
      </c>
      <c r="S741" s="17" t="e">
        <f>VLOOKUP($A741,'DATA PENGUKURAN GARDU'!$A:$BS,44,0)</f>
        <v>#N/A</v>
      </c>
      <c r="T741" s="18" t="e">
        <f t="shared" si="379"/>
        <v>#N/A</v>
      </c>
      <c r="U741" s="17" t="e">
        <f>VLOOKUP($A741,'DATA PENGUKURAN GARDU'!$A:$BS,46,0)</f>
        <v>#N/A</v>
      </c>
      <c r="V741" s="18" t="e">
        <f t="shared" si="380"/>
        <v>#N/A</v>
      </c>
      <c r="W741" s="17" t="e">
        <f>VLOOKUP($A741,'DATA PENGUKURAN GARDU'!$A:$BS,48,0)</f>
        <v>#N/A</v>
      </c>
      <c r="X741" s="17" t="e">
        <f>VLOOKUP($A741,'DATA PENGUKURAN GARDU'!$A:$BS,53,0)</f>
        <v>#N/A</v>
      </c>
      <c r="Y741" s="17" t="e">
        <f>VLOOKUP($A741,'DATA PENGUKURAN GARDU'!$A:$BS,54,0)</f>
        <v>#N/A</v>
      </c>
      <c r="Z741" s="17" t="e">
        <f>VLOOKUP($A741,'DATA PENGUKURAN GARDU'!$A:$BS,55,0)</f>
        <v>#N/A</v>
      </c>
      <c r="AA741" s="20" t="e">
        <f>VLOOKUP($B741,'DATA PENGUKURAN GARDU'!$A:$BS,42,0)</f>
        <v>#N/A</v>
      </c>
      <c r="AB741" s="21" t="e">
        <f t="shared" si="381"/>
        <v>#N/A</v>
      </c>
      <c r="AC741" s="20" t="e">
        <f>VLOOKUP($B741,'DATA PENGUKURAN GARDU'!$A:$BS,44,0)</f>
        <v>#N/A</v>
      </c>
      <c r="AD741" s="21" t="e">
        <f t="shared" si="382"/>
        <v>#N/A</v>
      </c>
      <c r="AE741" s="20" t="e">
        <f>VLOOKUP($B741,'DATA PENGUKURAN GARDU'!$A:$BS,46,0)</f>
        <v>#N/A</v>
      </c>
      <c r="AF741" s="21" t="e">
        <f t="shared" si="383"/>
        <v>#N/A</v>
      </c>
      <c r="AG741" s="20" t="e">
        <f>VLOOKUP($B741,'DATA PENGUKURAN GARDU'!$A:$BS,46,0)</f>
        <v>#N/A</v>
      </c>
      <c r="AH741" s="20" t="e">
        <f>VLOOKUP($B741,'DATA PENGUKURAN GARDU'!$A:$BS,53,0)</f>
        <v>#N/A</v>
      </c>
      <c r="AI741" s="20" t="e">
        <f>VLOOKUP($B741,'DATA PENGUKURAN GARDU'!$A:$BS,54,0)</f>
        <v>#N/A</v>
      </c>
      <c r="AJ741" s="17" t="e">
        <f>VLOOKUP($C741,'DATA PENGUKURAN GARDU'!$A:$BS,42,0)</f>
        <v>#N/A</v>
      </c>
      <c r="AK741" s="23" t="e">
        <f t="shared" si="384"/>
        <v>#N/A</v>
      </c>
      <c r="AL741" s="17" t="e">
        <f>VLOOKUP($C741,'DATA PENGUKURAN GARDU'!$A:$BS,44,0)</f>
        <v>#N/A</v>
      </c>
      <c r="AM741" s="23" t="e">
        <f t="shared" si="385"/>
        <v>#N/A</v>
      </c>
      <c r="AN741" s="17" t="e">
        <f>VLOOKUP($C741,'DATA PENGUKURAN GARDU'!$A:$BS,46,0)</f>
        <v>#N/A</v>
      </c>
      <c r="AO741" s="23" t="e">
        <f t="shared" si="386"/>
        <v>#N/A</v>
      </c>
      <c r="AP741" s="17" t="e">
        <f>VLOOKUP($C741,'DATA PENGUKURAN GARDU'!$A:$BS,46,0)</f>
        <v>#N/A</v>
      </c>
      <c r="AQ741" s="17" t="e">
        <f>VLOOKUP($C741,'DATA PENGUKURAN GARDU'!$A:$BS,53,0)</f>
        <v>#N/A</v>
      </c>
      <c r="AR741" s="17" t="e">
        <f>VLOOKUP($C741,'DATA PENGUKURAN GARDU'!$A:$BS,54,0)</f>
        <v>#N/A</v>
      </c>
      <c r="AS741" s="20" t="e">
        <f>VLOOKUP($D741,'DATA PENGUKURAN GARDU'!$A:$BS,42,0)</f>
        <v>#N/A</v>
      </c>
      <c r="AT741" s="21" t="e">
        <f t="shared" si="387"/>
        <v>#N/A</v>
      </c>
      <c r="AU741" s="20" t="e">
        <f>VLOOKUP($D741,'DATA PENGUKURAN GARDU'!$A:$BS,44,0)</f>
        <v>#N/A</v>
      </c>
      <c r="AV741" s="21" t="e">
        <f t="shared" si="388"/>
        <v>#N/A</v>
      </c>
      <c r="AW741" s="20" t="e">
        <f>VLOOKUP($D741,'DATA PENGUKURAN GARDU'!$A:$BS,46,0)</f>
        <v>#N/A</v>
      </c>
      <c r="AX741" s="21" t="e">
        <f t="shared" si="389"/>
        <v>#N/A</v>
      </c>
      <c r="AY741" s="20" t="e">
        <f>VLOOKUP($D741,'DATA PENGUKURAN GARDU'!$A:$BS,46,0)</f>
        <v>#N/A</v>
      </c>
      <c r="AZ741" s="20" t="e">
        <f>VLOOKUP($D741,'DATA PENGUKURAN GARDU'!$A:$BS,53,0)</f>
        <v>#N/A</v>
      </c>
      <c r="BA741" s="20" t="e">
        <f>VLOOKUP($D741,'DATA PENGUKURAN GARDU'!$A:$BS,54,0)</f>
        <v>#N/A</v>
      </c>
      <c r="BB741" s="17" t="e">
        <f>VLOOKUP($E741,'DATA PENGUKURAN GARDU'!$A:$BS,42,0)</f>
        <v>#N/A</v>
      </c>
      <c r="BC741" s="23" t="e">
        <f t="shared" si="390"/>
        <v>#N/A</v>
      </c>
      <c r="BD741" s="17" t="e">
        <f>VLOOKUP($E741,'DATA PENGUKURAN GARDU'!$A:$BS,44,0)</f>
        <v>#N/A</v>
      </c>
      <c r="BE741" s="23" t="e">
        <f t="shared" si="391"/>
        <v>#N/A</v>
      </c>
      <c r="BF741" s="17" t="e">
        <f>VLOOKUP($E741,'DATA PENGUKURAN GARDU'!$A:$BS,46,0)</f>
        <v>#N/A</v>
      </c>
      <c r="BG741" s="23" t="e">
        <f t="shared" si="392"/>
        <v>#N/A</v>
      </c>
      <c r="BH741" s="17" t="e">
        <f>VLOOKUP($E741,'DATA PENGUKURAN GARDU'!$A:$BS,46,0)</f>
        <v>#N/A</v>
      </c>
      <c r="BI741" s="17" t="e">
        <f>VLOOKUP($E741,'DATA PENGUKURAN GARDU'!$A:$BS,53,0)</f>
        <v>#N/A</v>
      </c>
      <c r="BJ741" s="17" t="e">
        <f>VLOOKUP($E741,'DATA PENGUKURAN GARDU'!$A:$BS,54,0)</f>
        <v>#N/A</v>
      </c>
      <c r="BK741" s="20" t="e">
        <f t="shared" si="393"/>
        <v>#N/A</v>
      </c>
      <c r="BL741" s="20" t="e">
        <f t="shared" si="394"/>
        <v>#N/A</v>
      </c>
      <c r="BM741" s="20" t="e">
        <f t="shared" si="395"/>
        <v>#N/A</v>
      </c>
      <c r="BN741" s="25" t="e">
        <f t="shared" si="396"/>
        <v>#N/A</v>
      </c>
      <c r="BO741" s="26" t="str">
        <f t="shared" si="397"/>
        <v>0</v>
      </c>
      <c r="BP741" s="21" t="e">
        <f t="shared" si="398"/>
        <v>#VALUE!</v>
      </c>
      <c r="BQ741" s="20" t="e">
        <f t="shared" si="399"/>
        <v>#N/A</v>
      </c>
      <c r="BR741" s="20" t="e">
        <v>#N/A</v>
      </c>
      <c r="BS741" s="9" t="e">
        <v>#N/A</v>
      </c>
      <c r="BT741" s="2" t="e">
        <f t="shared" si="400"/>
        <v>#VALUE!</v>
      </c>
      <c r="BU741" s="2" t="e">
        <f t="shared" si="368"/>
        <v>#N/A</v>
      </c>
      <c r="BV741" s="2" t="e">
        <f t="shared" si="369"/>
        <v>#N/A</v>
      </c>
    </row>
    <row r="742" s="2" customFormat="1" ht="22.95" customHeight="1" spans="1:74">
      <c r="A742" s="9" t="str">
        <f t="shared" si="370"/>
        <v>BB 063Induk</v>
      </c>
      <c r="B742" s="9" t="str">
        <f t="shared" si="371"/>
        <v>BB 063jurusan 1</v>
      </c>
      <c r="C742" s="9" t="str">
        <f t="shared" si="372"/>
        <v>BB 063jurusan 2</v>
      </c>
      <c r="D742" s="9" t="str">
        <f t="shared" si="373"/>
        <v>BB 063jurusan 3</v>
      </c>
      <c r="E742" s="9" t="str">
        <f t="shared" si="374"/>
        <v>BB 063jurusan 4</v>
      </c>
      <c r="F742" s="10" t="s">
        <v>925</v>
      </c>
      <c r="G742" s="10" t="s">
        <v>4</v>
      </c>
      <c r="H742" s="10" t="s">
        <v>926</v>
      </c>
      <c r="I742" s="10">
        <v>0.91117</v>
      </c>
      <c r="J742" s="10">
        <v>123.28637</v>
      </c>
      <c r="K742" s="10" t="s">
        <v>7465</v>
      </c>
      <c r="L742" s="10" t="s">
        <v>7465</v>
      </c>
      <c r="M742" s="10" t="s">
        <v>7465</v>
      </c>
      <c r="N742" s="14">
        <f t="shared" si="375"/>
        <v>0</v>
      </c>
      <c r="O742" s="15" t="e">
        <f t="shared" si="376"/>
        <v>#VALUE!</v>
      </c>
      <c r="P742" s="15" t="e">
        <f t="shared" si="377"/>
        <v>#VALUE!</v>
      </c>
      <c r="Q742" s="17" t="e">
        <f>VLOOKUP($A742,'DATA PENGUKURAN GARDU'!$A:$BS,42,0)</f>
        <v>#N/A</v>
      </c>
      <c r="R742" s="18" t="e">
        <f t="shared" si="378"/>
        <v>#N/A</v>
      </c>
      <c r="S742" s="17" t="e">
        <f>VLOOKUP($A742,'DATA PENGUKURAN GARDU'!$A:$BS,44,0)</f>
        <v>#N/A</v>
      </c>
      <c r="T742" s="18" t="e">
        <f t="shared" si="379"/>
        <v>#N/A</v>
      </c>
      <c r="U742" s="17" t="e">
        <f>VLOOKUP($A742,'DATA PENGUKURAN GARDU'!$A:$BS,46,0)</f>
        <v>#N/A</v>
      </c>
      <c r="V742" s="18" t="e">
        <f t="shared" si="380"/>
        <v>#N/A</v>
      </c>
      <c r="W742" s="17" t="e">
        <f>VLOOKUP($A742,'DATA PENGUKURAN GARDU'!$A:$BS,48,0)</f>
        <v>#N/A</v>
      </c>
      <c r="X742" s="17" t="e">
        <f>VLOOKUP($A742,'DATA PENGUKURAN GARDU'!$A:$BS,53,0)</f>
        <v>#N/A</v>
      </c>
      <c r="Y742" s="17" t="e">
        <f>VLOOKUP($A742,'DATA PENGUKURAN GARDU'!$A:$BS,54,0)</f>
        <v>#N/A</v>
      </c>
      <c r="Z742" s="17" t="e">
        <f>VLOOKUP($A742,'DATA PENGUKURAN GARDU'!$A:$BS,55,0)</f>
        <v>#N/A</v>
      </c>
      <c r="AA742" s="20" t="e">
        <f>VLOOKUP($B742,'DATA PENGUKURAN GARDU'!$A:$BS,42,0)</f>
        <v>#N/A</v>
      </c>
      <c r="AB742" s="21" t="e">
        <f t="shared" si="381"/>
        <v>#N/A</v>
      </c>
      <c r="AC742" s="20" t="e">
        <f>VLOOKUP($B742,'DATA PENGUKURAN GARDU'!$A:$BS,44,0)</f>
        <v>#N/A</v>
      </c>
      <c r="AD742" s="21" t="e">
        <f t="shared" si="382"/>
        <v>#N/A</v>
      </c>
      <c r="AE742" s="20" t="e">
        <f>VLOOKUP($B742,'DATA PENGUKURAN GARDU'!$A:$BS,46,0)</f>
        <v>#N/A</v>
      </c>
      <c r="AF742" s="21" t="e">
        <f t="shared" si="383"/>
        <v>#N/A</v>
      </c>
      <c r="AG742" s="20" t="e">
        <f>VLOOKUP($B742,'DATA PENGUKURAN GARDU'!$A:$BS,46,0)</f>
        <v>#N/A</v>
      </c>
      <c r="AH742" s="20" t="e">
        <f>VLOOKUP($B742,'DATA PENGUKURAN GARDU'!$A:$BS,53,0)</f>
        <v>#N/A</v>
      </c>
      <c r="AI742" s="20" t="e">
        <f>VLOOKUP($B742,'DATA PENGUKURAN GARDU'!$A:$BS,54,0)</f>
        <v>#N/A</v>
      </c>
      <c r="AJ742" s="17" t="e">
        <f>VLOOKUP($C742,'DATA PENGUKURAN GARDU'!$A:$BS,42,0)</f>
        <v>#N/A</v>
      </c>
      <c r="AK742" s="23" t="e">
        <f t="shared" si="384"/>
        <v>#N/A</v>
      </c>
      <c r="AL742" s="17" t="e">
        <f>VLOOKUP($C742,'DATA PENGUKURAN GARDU'!$A:$BS,44,0)</f>
        <v>#N/A</v>
      </c>
      <c r="AM742" s="23" t="e">
        <f t="shared" si="385"/>
        <v>#N/A</v>
      </c>
      <c r="AN742" s="17" t="e">
        <f>VLOOKUP($C742,'DATA PENGUKURAN GARDU'!$A:$BS,46,0)</f>
        <v>#N/A</v>
      </c>
      <c r="AO742" s="23" t="e">
        <f t="shared" si="386"/>
        <v>#N/A</v>
      </c>
      <c r="AP742" s="17" t="e">
        <f>VLOOKUP($C742,'DATA PENGUKURAN GARDU'!$A:$BS,46,0)</f>
        <v>#N/A</v>
      </c>
      <c r="AQ742" s="17" t="e">
        <f>VLOOKUP($C742,'DATA PENGUKURAN GARDU'!$A:$BS,53,0)</f>
        <v>#N/A</v>
      </c>
      <c r="AR742" s="17" t="e">
        <f>VLOOKUP($C742,'DATA PENGUKURAN GARDU'!$A:$BS,54,0)</f>
        <v>#N/A</v>
      </c>
      <c r="AS742" s="20" t="e">
        <f>VLOOKUP($D742,'DATA PENGUKURAN GARDU'!$A:$BS,42,0)</f>
        <v>#N/A</v>
      </c>
      <c r="AT742" s="21" t="e">
        <f t="shared" si="387"/>
        <v>#N/A</v>
      </c>
      <c r="AU742" s="20" t="e">
        <f>VLOOKUP($D742,'DATA PENGUKURAN GARDU'!$A:$BS,44,0)</f>
        <v>#N/A</v>
      </c>
      <c r="AV742" s="21" t="e">
        <f t="shared" si="388"/>
        <v>#N/A</v>
      </c>
      <c r="AW742" s="20" t="e">
        <f>VLOOKUP($D742,'DATA PENGUKURAN GARDU'!$A:$BS,46,0)</f>
        <v>#N/A</v>
      </c>
      <c r="AX742" s="21" t="e">
        <f t="shared" si="389"/>
        <v>#N/A</v>
      </c>
      <c r="AY742" s="20" t="e">
        <f>VLOOKUP($D742,'DATA PENGUKURAN GARDU'!$A:$BS,46,0)</f>
        <v>#N/A</v>
      </c>
      <c r="AZ742" s="20" t="e">
        <f>VLOOKUP($D742,'DATA PENGUKURAN GARDU'!$A:$BS,53,0)</f>
        <v>#N/A</v>
      </c>
      <c r="BA742" s="20" t="e">
        <f>VLOOKUP($D742,'DATA PENGUKURAN GARDU'!$A:$BS,54,0)</f>
        <v>#N/A</v>
      </c>
      <c r="BB742" s="17" t="e">
        <f>VLOOKUP($E742,'DATA PENGUKURAN GARDU'!$A:$BS,42,0)</f>
        <v>#N/A</v>
      </c>
      <c r="BC742" s="23" t="e">
        <f t="shared" si="390"/>
        <v>#N/A</v>
      </c>
      <c r="BD742" s="17" t="e">
        <f>VLOOKUP($E742,'DATA PENGUKURAN GARDU'!$A:$BS,44,0)</f>
        <v>#N/A</v>
      </c>
      <c r="BE742" s="23" t="e">
        <f t="shared" si="391"/>
        <v>#N/A</v>
      </c>
      <c r="BF742" s="17" t="e">
        <f>VLOOKUP($E742,'DATA PENGUKURAN GARDU'!$A:$BS,46,0)</f>
        <v>#N/A</v>
      </c>
      <c r="BG742" s="23" t="e">
        <f t="shared" si="392"/>
        <v>#N/A</v>
      </c>
      <c r="BH742" s="17" t="e">
        <f>VLOOKUP($E742,'DATA PENGUKURAN GARDU'!$A:$BS,46,0)</f>
        <v>#N/A</v>
      </c>
      <c r="BI742" s="17" t="e">
        <f>VLOOKUP($E742,'DATA PENGUKURAN GARDU'!$A:$BS,53,0)</f>
        <v>#N/A</v>
      </c>
      <c r="BJ742" s="17" t="e">
        <f>VLOOKUP($E742,'DATA PENGUKURAN GARDU'!$A:$BS,54,0)</f>
        <v>#N/A</v>
      </c>
      <c r="BK742" s="20" t="e">
        <f t="shared" si="393"/>
        <v>#N/A</v>
      </c>
      <c r="BL742" s="20" t="e">
        <f t="shared" si="394"/>
        <v>#N/A</v>
      </c>
      <c r="BM742" s="20" t="e">
        <f t="shared" si="395"/>
        <v>#N/A</v>
      </c>
      <c r="BN742" s="25" t="e">
        <f t="shared" si="396"/>
        <v>#N/A</v>
      </c>
      <c r="BO742" s="26" t="str">
        <f t="shared" si="397"/>
        <v>0</v>
      </c>
      <c r="BP742" s="21" t="e">
        <f t="shared" si="398"/>
        <v>#VALUE!</v>
      </c>
      <c r="BQ742" s="20" t="e">
        <f t="shared" si="399"/>
        <v>#N/A</v>
      </c>
      <c r="BR742" s="20" t="e">
        <v>#N/A</v>
      </c>
      <c r="BS742" s="9" t="e">
        <v>#N/A</v>
      </c>
      <c r="BT742" s="2" t="e">
        <f t="shared" si="400"/>
        <v>#VALUE!</v>
      </c>
      <c r="BU742" s="2" t="e">
        <f t="shared" si="368"/>
        <v>#N/A</v>
      </c>
      <c r="BV742" s="2" t="e">
        <f t="shared" si="369"/>
        <v>#N/A</v>
      </c>
    </row>
    <row r="743" s="2" customFormat="1" ht="22.95" customHeight="1" spans="1:74">
      <c r="A743" s="9" t="str">
        <f t="shared" si="370"/>
        <v>BB 068Induk</v>
      </c>
      <c r="B743" s="9" t="str">
        <f t="shared" si="371"/>
        <v>BB 068jurusan 1</v>
      </c>
      <c r="C743" s="9" t="str">
        <f t="shared" si="372"/>
        <v>BB 068jurusan 2</v>
      </c>
      <c r="D743" s="9" t="str">
        <f t="shared" si="373"/>
        <v>BB 068jurusan 3</v>
      </c>
      <c r="E743" s="9" t="str">
        <f t="shared" si="374"/>
        <v>BB 068jurusan 4</v>
      </c>
      <c r="F743" s="10" t="s">
        <v>429</v>
      </c>
      <c r="G743" s="10" t="s">
        <v>4</v>
      </c>
      <c r="H743" s="10" t="s">
        <v>927</v>
      </c>
      <c r="I743" s="10">
        <v>0.90747</v>
      </c>
      <c r="J743" s="10">
        <v>123.3059</v>
      </c>
      <c r="K743" s="10" t="s">
        <v>7465</v>
      </c>
      <c r="L743" s="10" t="s">
        <v>7465</v>
      </c>
      <c r="M743" s="10" t="s">
        <v>7465</v>
      </c>
      <c r="N743" s="14">
        <f t="shared" si="375"/>
        <v>0</v>
      </c>
      <c r="O743" s="15" t="e">
        <f t="shared" si="376"/>
        <v>#VALUE!</v>
      </c>
      <c r="P743" s="15" t="e">
        <f t="shared" si="377"/>
        <v>#VALUE!</v>
      </c>
      <c r="Q743" s="17" t="e">
        <f>VLOOKUP($A743,'DATA PENGUKURAN GARDU'!$A:$BS,42,0)</f>
        <v>#N/A</v>
      </c>
      <c r="R743" s="18" t="e">
        <f t="shared" si="378"/>
        <v>#N/A</v>
      </c>
      <c r="S743" s="17" t="e">
        <f>VLOOKUP($A743,'DATA PENGUKURAN GARDU'!$A:$BS,44,0)</f>
        <v>#N/A</v>
      </c>
      <c r="T743" s="18" t="e">
        <f t="shared" si="379"/>
        <v>#N/A</v>
      </c>
      <c r="U743" s="17" t="e">
        <f>VLOOKUP($A743,'DATA PENGUKURAN GARDU'!$A:$BS,46,0)</f>
        <v>#N/A</v>
      </c>
      <c r="V743" s="18" t="e">
        <f t="shared" si="380"/>
        <v>#N/A</v>
      </c>
      <c r="W743" s="17" t="e">
        <f>VLOOKUP($A743,'DATA PENGUKURAN GARDU'!$A:$BS,48,0)</f>
        <v>#N/A</v>
      </c>
      <c r="X743" s="17" t="e">
        <f>VLOOKUP($A743,'DATA PENGUKURAN GARDU'!$A:$BS,53,0)</f>
        <v>#N/A</v>
      </c>
      <c r="Y743" s="17" t="e">
        <f>VLOOKUP($A743,'DATA PENGUKURAN GARDU'!$A:$BS,54,0)</f>
        <v>#N/A</v>
      </c>
      <c r="Z743" s="17" t="e">
        <f>VLOOKUP($A743,'DATA PENGUKURAN GARDU'!$A:$BS,55,0)</f>
        <v>#N/A</v>
      </c>
      <c r="AA743" s="20" t="e">
        <f>VLOOKUP($B743,'DATA PENGUKURAN GARDU'!$A:$BS,42,0)</f>
        <v>#N/A</v>
      </c>
      <c r="AB743" s="21" t="e">
        <f t="shared" si="381"/>
        <v>#N/A</v>
      </c>
      <c r="AC743" s="20" t="e">
        <f>VLOOKUP($B743,'DATA PENGUKURAN GARDU'!$A:$BS,44,0)</f>
        <v>#N/A</v>
      </c>
      <c r="AD743" s="21" t="e">
        <f t="shared" si="382"/>
        <v>#N/A</v>
      </c>
      <c r="AE743" s="20" t="e">
        <f>VLOOKUP($B743,'DATA PENGUKURAN GARDU'!$A:$BS,46,0)</f>
        <v>#N/A</v>
      </c>
      <c r="AF743" s="21" t="e">
        <f t="shared" si="383"/>
        <v>#N/A</v>
      </c>
      <c r="AG743" s="20" t="e">
        <f>VLOOKUP($B743,'DATA PENGUKURAN GARDU'!$A:$BS,46,0)</f>
        <v>#N/A</v>
      </c>
      <c r="AH743" s="20" t="e">
        <f>VLOOKUP($B743,'DATA PENGUKURAN GARDU'!$A:$BS,53,0)</f>
        <v>#N/A</v>
      </c>
      <c r="AI743" s="20" t="e">
        <f>VLOOKUP($B743,'DATA PENGUKURAN GARDU'!$A:$BS,54,0)</f>
        <v>#N/A</v>
      </c>
      <c r="AJ743" s="17" t="e">
        <f>VLOOKUP($C743,'DATA PENGUKURAN GARDU'!$A:$BS,42,0)</f>
        <v>#N/A</v>
      </c>
      <c r="AK743" s="23" t="e">
        <f t="shared" si="384"/>
        <v>#N/A</v>
      </c>
      <c r="AL743" s="17" t="e">
        <f>VLOOKUP($C743,'DATA PENGUKURAN GARDU'!$A:$BS,44,0)</f>
        <v>#N/A</v>
      </c>
      <c r="AM743" s="23" t="e">
        <f t="shared" si="385"/>
        <v>#N/A</v>
      </c>
      <c r="AN743" s="17" t="e">
        <f>VLOOKUP($C743,'DATA PENGUKURAN GARDU'!$A:$BS,46,0)</f>
        <v>#N/A</v>
      </c>
      <c r="AO743" s="23" t="e">
        <f t="shared" si="386"/>
        <v>#N/A</v>
      </c>
      <c r="AP743" s="17" t="e">
        <f>VLOOKUP($C743,'DATA PENGUKURAN GARDU'!$A:$BS,46,0)</f>
        <v>#N/A</v>
      </c>
      <c r="AQ743" s="17" t="e">
        <f>VLOOKUP($C743,'DATA PENGUKURAN GARDU'!$A:$BS,53,0)</f>
        <v>#N/A</v>
      </c>
      <c r="AR743" s="17" t="e">
        <f>VLOOKUP($C743,'DATA PENGUKURAN GARDU'!$A:$BS,54,0)</f>
        <v>#N/A</v>
      </c>
      <c r="AS743" s="20" t="e">
        <f>VLOOKUP($D743,'DATA PENGUKURAN GARDU'!$A:$BS,42,0)</f>
        <v>#N/A</v>
      </c>
      <c r="AT743" s="21" t="e">
        <f t="shared" si="387"/>
        <v>#N/A</v>
      </c>
      <c r="AU743" s="20" t="e">
        <f>VLOOKUP($D743,'DATA PENGUKURAN GARDU'!$A:$BS,44,0)</f>
        <v>#N/A</v>
      </c>
      <c r="AV743" s="21" t="e">
        <f t="shared" si="388"/>
        <v>#N/A</v>
      </c>
      <c r="AW743" s="20" t="e">
        <f>VLOOKUP($D743,'DATA PENGUKURAN GARDU'!$A:$BS,46,0)</f>
        <v>#N/A</v>
      </c>
      <c r="AX743" s="21" t="e">
        <f t="shared" si="389"/>
        <v>#N/A</v>
      </c>
      <c r="AY743" s="20" t="e">
        <f>VLOOKUP($D743,'DATA PENGUKURAN GARDU'!$A:$BS,46,0)</f>
        <v>#N/A</v>
      </c>
      <c r="AZ743" s="20" t="e">
        <f>VLOOKUP($D743,'DATA PENGUKURAN GARDU'!$A:$BS,53,0)</f>
        <v>#N/A</v>
      </c>
      <c r="BA743" s="20" t="e">
        <f>VLOOKUP($D743,'DATA PENGUKURAN GARDU'!$A:$BS,54,0)</f>
        <v>#N/A</v>
      </c>
      <c r="BB743" s="17" t="e">
        <f>VLOOKUP($E743,'DATA PENGUKURAN GARDU'!$A:$BS,42,0)</f>
        <v>#N/A</v>
      </c>
      <c r="BC743" s="23" t="e">
        <f t="shared" si="390"/>
        <v>#N/A</v>
      </c>
      <c r="BD743" s="17" t="e">
        <f>VLOOKUP($E743,'DATA PENGUKURAN GARDU'!$A:$BS,44,0)</f>
        <v>#N/A</v>
      </c>
      <c r="BE743" s="23" t="e">
        <f t="shared" si="391"/>
        <v>#N/A</v>
      </c>
      <c r="BF743" s="17" t="e">
        <f>VLOOKUP($E743,'DATA PENGUKURAN GARDU'!$A:$BS,46,0)</f>
        <v>#N/A</v>
      </c>
      <c r="BG743" s="23" t="e">
        <f t="shared" si="392"/>
        <v>#N/A</v>
      </c>
      <c r="BH743" s="17" t="e">
        <f>VLOOKUP($E743,'DATA PENGUKURAN GARDU'!$A:$BS,46,0)</f>
        <v>#N/A</v>
      </c>
      <c r="BI743" s="17" t="e">
        <f>VLOOKUP($E743,'DATA PENGUKURAN GARDU'!$A:$BS,53,0)</f>
        <v>#N/A</v>
      </c>
      <c r="BJ743" s="17" t="e">
        <f>VLOOKUP($E743,'DATA PENGUKURAN GARDU'!$A:$BS,54,0)</f>
        <v>#N/A</v>
      </c>
      <c r="BK743" s="20" t="e">
        <f t="shared" si="393"/>
        <v>#N/A</v>
      </c>
      <c r="BL743" s="20" t="e">
        <f t="shared" si="394"/>
        <v>#N/A</v>
      </c>
      <c r="BM743" s="20" t="e">
        <f t="shared" si="395"/>
        <v>#N/A</v>
      </c>
      <c r="BN743" s="25" t="e">
        <f t="shared" si="396"/>
        <v>#N/A</v>
      </c>
      <c r="BO743" s="26" t="str">
        <f t="shared" si="397"/>
        <v>0</v>
      </c>
      <c r="BP743" s="21" t="e">
        <f t="shared" si="398"/>
        <v>#VALUE!</v>
      </c>
      <c r="BQ743" s="20" t="e">
        <f t="shared" si="399"/>
        <v>#N/A</v>
      </c>
      <c r="BR743" s="20" t="e">
        <v>#N/A</v>
      </c>
      <c r="BS743" s="9" t="e">
        <v>#N/A</v>
      </c>
      <c r="BT743" s="2" t="e">
        <f t="shared" si="400"/>
        <v>#VALUE!</v>
      </c>
      <c r="BU743" s="2" t="e">
        <f t="shared" si="368"/>
        <v>#N/A</v>
      </c>
      <c r="BV743" s="2" t="e">
        <f t="shared" si="369"/>
        <v>#N/A</v>
      </c>
    </row>
    <row r="744" s="2" customFormat="1" ht="22.95" customHeight="1" spans="1:74">
      <c r="A744" s="9" t="str">
        <f t="shared" si="370"/>
        <v>BB 070Induk</v>
      </c>
      <c r="B744" s="9" t="str">
        <f t="shared" si="371"/>
        <v>BB 070jurusan 1</v>
      </c>
      <c r="C744" s="9" t="str">
        <f t="shared" si="372"/>
        <v>BB 070jurusan 2</v>
      </c>
      <c r="D744" s="9" t="str">
        <f t="shared" si="373"/>
        <v>BB 070jurusan 3</v>
      </c>
      <c r="E744" s="9" t="str">
        <f t="shared" si="374"/>
        <v>BB 070jurusan 4</v>
      </c>
      <c r="F744" s="10" t="s">
        <v>429</v>
      </c>
      <c r="G744" s="10" t="s">
        <v>4</v>
      </c>
      <c r="H744" s="10" t="s">
        <v>928</v>
      </c>
      <c r="I744" s="10">
        <v>0.90253</v>
      </c>
      <c r="J744" s="10">
        <v>123.30728</v>
      </c>
      <c r="K744" s="10" t="s">
        <v>7465</v>
      </c>
      <c r="L744" s="10" t="s">
        <v>7465</v>
      </c>
      <c r="M744" s="10" t="s">
        <v>7465</v>
      </c>
      <c r="N744" s="14">
        <f t="shared" si="375"/>
        <v>0</v>
      </c>
      <c r="O744" s="15" t="e">
        <f t="shared" si="376"/>
        <v>#VALUE!</v>
      </c>
      <c r="P744" s="15" t="e">
        <f t="shared" si="377"/>
        <v>#VALUE!</v>
      </c>
      <c r="Q744" s="17" t="e">
        <f>VLOOKUP($A744,'DATA PENGUKURAN GARDU'!$A:$BS,42,0)</f>
        <v>#N/A</v>
      </c>
      <c r="R744" s="18" t="e">
        <f t="shared" si="378"/>
        <v>#N/A</v>
      </c>
      <c r="S744" s="17" t="e">
        <f>VLOOKUP($A744,'DATA PENGUKURAN GARDU'!$A:$BS,44,0)</f>
        <v>#N/A</v>
      </c>
      <c r="T744" s="18" t="e">
        <f t="shared" si="379"/>
        <v>#N/A</v>
      </c>
      <c r="U744" s="17" t="e">
        <f>VLOOKUP($A744,'DATA PENGUKURAN GARDU'!$A:$BS,46,0)</f>
        <v>#N/A</v>
      </c>
      <c r="V744" s="18" t="e">
        <f t="shared" si="380"/>
        <v>#N/A</v>
      </c>
      <c r="W744" s="17" t="e">
        <f>VLOOKUP($A744,'DATA PENGUKURAN GARDU'!$A:$BS,48,0)</f>
        <v>#N/A</v>
      </c>
      <c r="X744" s="17" t="e">
        <f>VLOOKUP($A744,'DATA PENGUKURAN GARDU'!$A:$BS,53,0)</f>
        <v>#N/A</v>
      </c>
      <c r="Y744" s="17" t="e">
        <f>VLOOKUP($A744,'DATA PENGUKURAN GARDU'!$A:$BS,54,0)</f>
        <v>#N/A</v>
      </c>
      <c r="Z744" s="17" t="e">
        <f>VLOOKUP($A744,'DATA PENGUKURAN GARDU'!$A:$BS,55,0)</f>
        <v>#N/A</v>
      </c>
      <c r="AA744" s="20" t="e">
        <f>VLOOKUP($B744,'DATA PENGUKURAN GARDU'!$A:$BS,42,0)</f>
        <v>#N/A</v>
      </c>
      <c r="AB744" s="21" t="e">
        <f t="shared" si="381"/>
        <v>#N/A</v>
      </c>
      <c r="AC744" s="20" t="e">
        <f>VLOOKUP($B744,'DATA PENGUKURAN GARDU'!$A:$BS,44,0)</f>
        <v>#N/A</v>
      </c>
      <c r="AD744" s="21" t="e">
        <f t="shared" si="382"/>
        <v>#N/A</v>
      </c>
      <c r="AE744" s="20" t="e">
        <f>VLOOKUP($B744,'DATA PENGUKURAN GARDU'!$A:$BS,46,0)</f>
        <v>#N/A</v>
      </c>
      <c r="AF744" s="21" t="e">
        <f t="shared" si="383"/>
        <v>#N/A</v>
      </c>
      <c r="AG744" s="20" t="e">
        <f>VLOOKUP($B744,'DATA PENGUKURAN GARDU'!$A:$BS,46,0)</f>
        <v>#N/A</v>
      </c>
      <c r="AH744" s="20" t="e">
        <f>VLOOKUP($B744,'DATA PENGUKURAN GARDU'!$A:$BS,53,0)</f>
        <v>#N/A</v>
      </c>
      <c r="AI744" s="20" t="e">
        <f>VLOOKUP($B744,'DATA PENGUKURAN GARDU'!$A:$BS,54,0)</f>
        <v>#N/A</v>
      </c>
      <c r="AJ744" s="17" t="e">
        <f>VLOOKUP($C744,'DATA PENGUKURAN GARDU'!$A:$BS,42,0)</f>
        <v>#N/A</v>
      </c>
      <c r="AK744" s="23" t="e">
        <f t="shared" si="384"/>
        <v>#N/A</v>
      </c>
      <c r="AL744" s="17" t="e">
        <f>VLOOKUP($C744,'DATA PENGUKURAN GARDU'!$A:$BS,44,0)</f>
        <v>#N/A</v>
      </c>
      <c r="AM744" s="23" t="e">
        <f t="shared" si="385"/>
        <v>#N/A</v>
      </c>
      <c r="AN744" s="17" t="e">
        <f>VLOOKUP($C744,'DATA PENGUKURAN GARDU'!$A:$BS,46,0)</f>
        <v>#N/A</v>
      </c>
      <c r="AO744" s="23" t="e">
        <f t="shared" si="386"/>
        <v>#N/A</v>
      </c>
      <c r="AP744" s="17" t="e">
        <f>VLOOKUP($C744,'DATA PENGUKURAN GARDU'!$A:$BS,46,0)</f>
        <v>#N/A</v>
      </c>
      <c r="AQ744" s="17" t="e">
        <f>VLOOKUP($C744,'DATA PENGUKURAN GARDU'!$A:$BS,53,0)</f>
        <v>#N/A</v>
      </c>
      <c r="AR744" s="17" t="e">
        <f>VLOOKUP($C744,'DATA PENGUKURAN GARDU'!$A:$BS,54,0)</f>
        <v>#N/A</v>
      </c>
      <c r="AS744" s="20" t="e">
        <f>VLOOKUP($D744,'DATA PENGUKURAN GARDU'!$A:$BS,42,0)</f>
        <v>#N/A</v>
      </c>
      <c r="AT744" s="21" t="e">
        <f t="shared" si="387"/>
        <v>#N/A</v>
      </c>
      <c r="AU744" s="20" t="e">
        <f>VLOOKUP($D744,'DATA PENGUKURAN GARDU'!$A:$BS,44,0)</f>
        <v>#N/A</v>
      </c>
      <c r="AV744" s="21" t="e">
        <f t="shared" si="388"/>
        <v>#N/A</v>
      </c>
      <c r="AW744" s="20" t="e">
        <f>VLOOKUP($D744,'DATA PENGUKURAN GARDU'!$A:$BS,46,0)</f>
        <v>#N/A</v>
      </c>
      <c r="AX744" s="21" t="e">
        <f t="shared" si="389"/>
        <v>#N/A</v>
      </c>
      <c r="AY744" s="20" t="e">
        <f>VLOOKUP($D744,'DATA PENGUKURAN GARDU'!$A:$BS,46,0)</f>
        <v>#N/A</v>
      </c>
      <c r="AZ744" s="20" t="e">
        <f>VLOOKUP($D744,'DATA PENGUKURAN GARDU'!$A:$BS,53,0)</f>
        <v>#N/A</v>
      </c>
      <c r="BA744" s="20" t="e">
        <f>VLOOKUP($D744,'DATA PENGUKURAN GARDU'!$A:$BS,54,0)</f>
        <v>#N/A</v>
      </c>
      <c r="BB744" s="17" t="e">
        <f>VLOOKUP($E744,'DATA PENGUKURAN GARDU'!$A:$BS,42,0)</f>
        <v>#N/A</v>
      </c>
      <c r="BC744" s="23" t="e">
        <f t="shared" si="390"/>
        <v>#N/A</v>
      </c>
      <c r="BD744" s="17" t="e">
        <f>VLOOKUP($E744,'DATA PENGUKURAN GARDU'!$A:$BS,44,0)</f>
        <v>#N/A</v>
      </c>
      <c r="BE744" s="23" t="e">
        <f t="shared" si="391"/>
        <v>#N/A</v>
      </c>
      <c r="BF744" s="17" t="e">
        <f>VLOOKUP($E744,'DATA PENGUKURAN GARDU'!$A:$BS,46,0)</f>
        <v>#N/A</v>
      </c>
      <c r="BG744" s="23" t="e">
        <f t="shared" si="392"/>
        <v>#N/A</v>
      </c>
      <c r="BH744" s="17" t="e">
        <f>VLOOKUP($E744,'DATA PENGUKURAN GARDU'!$A:$BS,46,0)</f>
        <v>#N/A</v>
      </c>
      <c r="BI744" s="17" t="e">
        <f>VLOOKUP($E744,'DATA PENGUKURAN GARDU'!$A:$BS,53,0)</f>
        <v>#N/A</v>
      </c>
      <c r="BJ744" s="17" t="e">
        <f>VLOOKUP($E744,'DATA PENGUKURAN GARDU'!$A:$BS,54,0)</f>
        <v>#N/A</v>
      </c>
      <c r="BK744" s="20" t="e">
        <f t="shared" si="393"/>
        <v>#N/A</v>
      </c>
      <c r="BL744" s="20" t="e">
        <f t="shared" si="394"/>
        <v>#N/A</v>
      </c>
      <c r="BM744" s="20" t="e">
        <f t="shared" si="395"/>
        <v>#N/A</v>
      </c>
      <c r="BN744" s="25" t="e">
        <f t="shared" si="396"/>
        <v>#N/A</v>
      </c>
      <c r="BO744" s="26" t="str">
        <f t="shared" si="397"/>
        <v>0</v>
      </c>
      <c r="BP744" s="21" t="e">
        <f t="shared" si="398"/>
        <v>#VALUE!</v>
      </c>
      <c r="BQ744" s="20" t="e">
        <f t="shared" si="399"/>
        <v>#N/A</v>
      </c>
      <c r="BR744" s="20" t="e">
        <v>#N/A</v>
      </c>
      <c r="BS744" s="9" t="e">
        <v>#N/A</v>
      </c>
      <c r="BT744" s="2" t="e">
        <f t="shared" si="400"/>
        <v>#VALUE!</v>
      </c>
      <c r="BU744" s="2" t="e">
        <f t="shared" si="368"/>
        <v>#N/A</v>
      </c>
      <c r="BV744" s="2" t="e">
        <f t="shared" si="369"/>
        <v>#N/A</v>
      </c>
    </row>
    <row r="745" s="2" customFormat="1" ht="22.95" customHeight="1" spans="1:74">
      <c r="A745" s="9" t="str">
        <f t="shared" si="370"/>
        <v>BB 073Induk</v>
      </c>
      <c r="B745" s="9" t="str">
        <f t="shared" si="371"/>
        <v>BB 073jurusan 1</v>
      </c>
      <c r="C745" s="9" t="str">
        <f t="shared" si="372"/>
        <v>BB 073jurusan 2</v>
      </c>
      <c r="D745" s="9" t="str">
        <f t="shared" si="373"/>
        <v>BB 073jurusan 3</v>
      </c>
      <c r="E745" s="9" t="str">
        <f t="shared" si="374"/>
        <v>BB 073jurusan 4</v>
      </c>
      <c r="F745" s="10" t="s">
        <v>433</v>
      </c>
      <c r="G745" s="10" t="s">
        <v>4</v>
      </c>
      <c r="H745" s="10" t="s">
        <v>929</v>
      </c>
      <c r="I745" s="10">
        <v>0.89207</v>
      </c>
      <c r="J745" s="10">
        <v>123.31335</v>
      </c>
      <c r="K745" s="10" t="s">
        <v>7465</v>
      </c>
      <c r="L745" s="10" t="s">
        <v>7465</v>
      </c>
      <c r="M745" s="10" t="s">
        <v>7465</v>
      </c>
      <c r="N745" s="14">
        <f t="shared" si="375"/>
        <v>0</v>
      </c>
      <c r="O745" s="15" t="e">
        <f t="shared" si="376"/>
        <v>#VALUE!</v>
      </c>
      <c r="P745" s="15" t="e">
        <f t="shared" si="377"/>
        <v>#VALUE!</v>
      </c>
      <c r="Q745" s="17" t="e">
        <f>VLOOKUP($A745,'DATA PENGUKURAN GARDU'!$A:$BS,42,0)</f>
        <v>#N/A</v>
      </c>
      <c r="R745" s="18" t="e">
        <f t="shared" si="378"/>
        <v>#N/A</v>
      </c>
      <c r="S745" s="17" t="e">
        <f>VLOOKUP($A745,'DATA PENGUKURAN GARDU'!$A:$BS,44,0)</f>
        <v>#N/A</v>
      </c>
      <c r="T745" s="18" t="e">
        <f t="shared" si="379"/>
        <v>#N/A</v>
      </c>
      <c r="U745" s="17" t="e">
        <f>VLOOKUP($A745,'DATA PENGUKURAN GARDU'!$A:$BS,46,0)</f>
        <v>#N/A</v>
      </c>
      <c r="V745" s="18" t="e">
        <f t="shared" si="380"/>
        <v>#N/A</v>
      </c>
      <c r="W745" s="17" t="e">
        <f>VLOOKUP($A745,'DATA PENGUKURAN GARDU'!$A:$BS,48,0)</f>
        <v>#N/A</v>
      </c>
      <c r="X745" s="17" t="e">
        <f>VLOOKUP($A745,'DATA PENGUKURAN GARDU'!$A:$BS,53,0)</f>
        <v>#N/A</v>
      </c>
      <c r="Y745" s="17" t="e">
        <f>VLOOKUP($A745,'DATA PENGUKURAN GARDU'!$A:$BS,54,0)</f>
        <v>#N/A</v>
      </c>
      <c r="Z745" s="17" t="e">
        <f>VLOOKUP($A745,'DATA PENGUKURAN GARDU'!$A:$BS,55,0)</f>
        <v>#N/A</v>
      </c>
      <c r="AA745" s="20" t="e">
        <f>VLOOKUP($B745,'DATA PENGUKURAN GARDU'!$A:$BS,42,0)</f>
        <v>#N/A</v>
      </c>
      <c r="AB745" s="21" t="e">
        <f t="shared" si="381"/>
        <v>#N/A</v>
      </c>
      <c r="AC745" s="20" t="e">
        <f>VLOOKUP($B745,'DATA PENGUKURAN GARDU'!$A:$BS,44,0)</f>
        <v>#N/A</v>
      </c>
      <c r="AD745" s="21" t="e">
        <f t="shared" si="382"/>
        <v>#N/A</v>
      </c>
      <c r="AE745" s="20" t="e">
        <f>VLOOKUP($B745,'DATA PENGUKURAN GARDU'!$A:$BS,46,0)</f>
        <v>#N/A</v>
      </c>
      <c r="AF745" s="21" t="e">
        <f t="shared" si="383"/>
        <v>#N/A</v>
      </c>
      <c r="AG745" s="20" t="e">
        <f>VLOOKUP($B745,'DATA PENGUKURAN GARDU'!$A:$BS,46,0)</f>
        <v>#N/A</v>
      </c>
      <c r="AH745" s="20" t="e">
        <f>VLOOKUP($B745,'DATA PENGUKURAN GARDU'!$A:$BS,53,0)</f>
        <v>#N/A</v>
      </c>
      <c r="AI745" s="20" t="e">
        <f>VLOOKUP($B745,'DATA PENGUKURAN GARDU'!$A:$BS,54,0)</f>
        <v>#N/A</v>
      </c>
      <c r="AJ745" s="17" t="e">
        <f>VLOOKUP($C745,'DATA PENGUKURAN GARDU'!$A:$BS,42,0)</f>
        <v>#N/A</v>
      </c>
      <c r="AK745" s="23" t="e">
        <f t="shared" si="384"/>
        <v>#N/A</v>
      </c>
      <c r="AL745" s="17" t="e">
        <f>VLOOKUP($C745,'DATA PENGUKURAN GARDU'!$A:$BS,44,0)</f>
        <v>#N/A</v>
      </c>
      <c r="AM745" s="23" t="e">
        <f t="shared" si="385"/>
        <v>#N/A</v>
      </c>
      <c r="AN745" s="17" t="e">
        <f>VLOOKUP($C745,'DATA PENGUKURAN GARDU'!$A:$BS,46,0)</f>
        <v>#N/A</v>
      </c>
      <c r="AO745" s="23" t="e">
        <f t="shared" si="386"/>
        <v>#N/A</v>
      </c>
      <c r="AP745" s="17" t="e">
        <f>VLOOKUP($C745,'DATA PENGUKURAN GARDU'!$A:$BS,46,0)</f>
        <v>#N/A</v>
      </c>
      <c r="AQ745" s="17" t="e">
        <f>VLOOKUP($C745,'DATA PENGUKURAN GARDU'!$A:$BS,53,0)</f>
        <v>#N/A</v>
      </c>
      <c r="AR745" s="17" t="e">
        <f>VLOOKUP($C745,'DATA PENGUKURAN GARDU'!$A:$BS,54,0)</f>
        <v>#N/A</v>
      </c>
      <c r="AS745" s="20" t="e">
        <f>VLOOKUP($D745,'DATA PENGUKURAN GARDU'!$A:$BS,42,0)</f>
        <v>#N/A</v>
      </c>
      <c r="AT745" s="21" t="e">
        <f t="shared" si="387"/>
        <v>#N/A</v>
      </c>
      <c r="AU745" s="20" t="e">
        <f>VLOOKUP($D745,'DATA PENGUKURAN GARDU'!$A:$BS,44,0)</f>
        <v>#N/A</v>
      </c>
      <c r="AV745" s="21" t="e">
        <f t="shared" si="388"/>
        <v>#N/A</v>
      </c>
      <c r="AW745" s="20" t="e">
        <f>VLOOKUP($D745,'DATA PENGUKURAN GARDU'!$A:$BS,46,0)</f>
        <v>#N/A</v>
      </c>
      <c r="AX745" s="21" t="e">
        <f t="shared" si="389"/>
        <v>#N/A</v>
      </c>
      <c r="AY745" s="20" t="e">
        <f>VLOOKUP($D745,'DATA PENGUKURAN GARDU'!$A:$BS,46,0)</f>
        <v>#N/A</v>
      </c>
      <c r="AZ745" s="20" t="e">
        <f>VLOOKUP($D745,'DATA PENGUKURAN GARDU'!$A:$BS,53,0)</f>
        <v>#N/A</v>
      </c>
      <c r="BA745" s="20" t="e">
        <f>VLOOKUP($D745,'DATA PENGUKURAN GARDU'!$A:$BS,54,0)</f>
        <v>#N/A</v>
      </c>
      <c r="BB745" s="17" t="e">
        <f>VLOOKUP($E745,'DATA PENGUKURAN GARDU'!$A:$BS,42,0)</f>
        <v>#N/A</v>
      </c>
      <c r="BC745" s="23" t="e">
        <f t="shared" si="390"/>
        <v>#N/A</v>
      </c>
      <c r="BD745" s="17" t="e">
        <f>VLOOKUP($E745,'DATA PENGUKURAN GARDU'!$A:$BS,44,0)</f>
        <v>#N/A</v>
      </c>
      <c r="BE745" s="23" t="e">
        <f t="shared" si="391"/>
        <v>#N/A</v>
      </c>
      <c r="BF745" s="17" t="e">
        <f>VLOOKUP($E745,'DATA PENGUKURAN GARDU'!$A:$BS,46,0)</f>
        <v>#N/A</v>
      </c>
      <c r="BG745" s="23" t="e">
        <f t="shared" si="392"/>
        <v>#N/A</v>
      </c>
      <c r="BH745" s="17" t="e">
        <f>VLOOKUP($E745,'DATA PENGUKURAN GARDU'!$A:$BS,46,0)</f>
        <v>#N/A</v>
      </c>
      <c r="BI745" s="17" t="e">
        <f>VLOOKUP($E745,'DATA PENGUKURAN GARDU'!$A:$BS,53,0)</f>
        <v>#N/A</v>
      </c>
      <c r="BJ745" s="17" t="e">
        <f>VLOOKUP($E745,'DATA PENGUKURAN GARDU'!$A:$BS,54,0)</f>
        <v>#N/A</v>
      </c>
      <c r="BK745" s="20" t="e">
        <f t="shared" si="393"/>
        <v>#N/A</v>
      </c>
      <c r="BL745" s="20" t="e">
        <f t="shared" si="394"/>
        <v>#N/A</v>
      </c>
      <c r="BM745" s="20" t="e">
        <f t="shared" si="395"/>
        <v>#N/A</v>
      </c>
      <c r="BN745" s="25" t="e">
        <f t="shared" si="396"/>
        <v>#N/A</v>
      </c>
      <c r="BO745" s="26" t="str">
        <f t="shared" si="397"/>
        <v>0</v>
      </c>
      <c r="BP745" s="21" t="e">
        <f t="shared" si="398"/>
        <v>#VALUE!</v>
      </c>
      <c r="BQ745" s="20" t="e">
        <f t="shared" si="399"/>
        <v>#N/A</v>
      </c>
      <c r="BR745" s="20" t="e">
        <v>#N/A</v>
      </c>
      <c r="BS745" s="9" t="e">
        <v>#N/A</v>
      </c>
      <c r="BT745" s="2" t="e">
        <f t="shared" si="400"/>
        <v>#VALUE!</v>
      </c>
      <c r="BU745" s="2" t="e">
        <f t="shared" si="368"/>
        <v>#N/A</v>
      </c>
      <c r="BV745" s="2" t="e">
        <f t="shared" si="369"/>
        <v>#N/A</v>
      </c>
    </row>
    <row r="746" s="2" customFormat="1" ht="22.95" customHeight="1" spans="1:74">
      <c r="A746" s="9" t="str">
        <f t="shared" si="370"/>
        <v>NW 003Induk</v>
      </c>
      <c r="B746" s="9" t="str">
        <f t="shared" si="371"/>
        <v>NW 003jurusan 1</v>
      </c>
      <c r="C746" s="9" t="str">
        <f t="shared" si="372"/>
        <v>NW 003jurusan 2</v>
      </c>
      <c r="D746" s="9" t="str">
        <f t="shared" si="373"/>
        <v>NW 003jurusan 3</v>
      </c>
      <c r="E746" s="9" t="str">
        <f t="shared" si="374"/>
        <v>NW 003jurusan 4</v>
      </c>
      <c r="F746" s="10" t="s">
        <v>342</v>
      </c>
      <c r="G746" s="10" t="s">
        <v>39</v>
      </c>
      <c r="H746" s="10" t="s">
        <v>930</v>
      </c>
      <c r="I746" s="10">
        <v>1.09188</v>
      </c>
      <c r="J746" s="10">
        <v>124.33586</v>
      </c>
      <c r="K746" s="10" t="s">
        <v>7465</v>
      </c>
      <c r="L746" s="10" t="s">
        <v>7465</v>
      </c>
      <c r="M746" s="10" t="s">
        <v>7465</v>
      </c>
      <c r="N746" s="14">
        <f t="shared" si="375"/>
        <v>0</v>
      </c>
      <c r="O746" s="15" t="e">
        <f t="shared" si="376"/>
        <v>#VALUE!</v>
      </c>
      <c r="P746" s="15" t="e">
        <f t="shared" si="377"/>
        <v>#VALUE!</v>
      </c>
      <c r="Q746" s="17" t="e">
        <f>VLOOKUP($A746,'DATA PENGUKURAN GARDU'!$A:$BS,42,0)</f>
        <v>#N/A</v>
      </c>
      <c r="R746" s="18" t="e">
        <f t="shared" si="378"/>
        <v>#N/A</v>
      </c>
      <c r="S746" s="17" t="e">
        <f>VLOOKUP($A746,'DATA PENGUKURAN GARDU'!$A:$BS,44,0)</f>
        <v>#N/A</v>
      </c>
      <c r="T746" s="18" t="e">
        <f t="shared" si="379"/>
        <v>#N/A</v>
      </c>
      <c r="U746" s="17" t="e">
        <f>VLOOKUP($A746,'DATA PENGUKURAN GARDU'!$A:$BS,46,0)</f>
        <v>#N/A</v>
      </c>
      <c r="V746" s="18" t="e">
        <f t="shared" si="380"/>
        <v>#N/A</v>
      </c>
      <c r="W746" s="17" t="e">
        <f>VLOOKUP($A746,'DATA PENGUKURAN GARDU'!$A:$BS,48,0)</f>
        <v>#N/A</v>
      </c>
      <c r="X746" s="17" t="e">
        <f>VLOOKUP($A746,'DATA PENGUKURAN GARDU'!$A:$BS,53,0)</f>
        <v>#N/A</v>
      </c>
      <c r="Y746" s="17" t="e">
        <f>VLOOKUP($A746,'DATA PENGUKURAN GARDU'!$A:$BS,54,0)</f>
        <v>#N/A</v>
      </c>
      <c r="Z746" s="17" t="e">
        <f>VLOOKUP($A746,'DATA PENGUKURAN GARDU'!$A:$BS,55,0)</f>
        <v>#N/A</v>
      </c>
      <c r="AA746" s="20" t="e">
        <f>VLOOKUP($B746,'DATA PENGUKURAN GARDU'!$A:$BS,42,0)</f>
        <v>#N/A</v>
      </c>
      <c r="AB746" s="21" t="e">
        <f t="shared" si="381"/>
        <v>#N/A</v>
      </c>
      <c r="AC746" s="20" t="e">
        <f>VLOOKUP($B746,'DATA PENGUKURAN GARDU'!$A:$BS,44,0)</f>
        <v>#N/A</v>
      </c>
      <c r="AD746" s="21" t="e">
        <f t="shared" si="382"/>
        <v>#N/A</v>
      </c>
      <c r="AE746" s="20" t="e">
        <f>VLOOKUP($B746,'DATA PENGUKURAN GARDU'!$A:$BS,46,0)</f>
        <v>#N/A</v>
      </c>
      <c r="AF746" s="21" t="e">
        <f t="shared" si="383"/>
        <v>#N/A</v>
      </c>
      <c r="AG746" s="20" t="e">
        <f>VLOOKUP($B746,'DATA PENGUKURAN GARDU'!$A:$BS,46,0)</f>
        <v>#N/A</v>
      </c>
      <c r="AH746" s="20" t="e">
        <f>VLOOKUP($B746,'DATA PENGUKURAN GARDU'!$A:$BS,53,0)</f>
        <v>#N/A</v>
      </c>
      <c r="AI746" s="20" t="e">
        <f>VLOOKUP($B746,'DATA PENGUKURAN GARDU'!$A:$BS,54,0)</f>
        <v>#N/A</v>
      </c>
      <c r="AJ746" s="17" t="e">
        <f>VLOOKUP($C746,'DATA PENGUKURAN GARDU'!$A:$BS,42,0)</f>
        <v>#N/A</v>
      </c>
      <c r="AK746" s="23" t="e">
        <f t="shared" si="384"/>
        <v>#N/A</v>
      </c>
      <c r="AL746" s="17" t="e">
        <f>VLOOKUP($C746,'DATA PENGUKURAN GARDU'!$A:$BS,44,0)</f>
        <v>#N/A</v>
      </c>
      <c r="AM746" s="23" t="e">
        <f t="shared" si="385"/>
        <v>#N/A</v>
      </c>
      <c r="AN746" s="17" t="e">
        <f>VLOOKUP($C746,'DATA PENGUKURAN GARDU'!$A:$BS,46,0)</f>
        <v>#N/A</v>
      </c>
      <c r="AO746" s="23" t="e">
        <f t="shared" si="386"/>
        <v>#N/A</v>
      </c>
      <c r="AP746" s="17" t="e">
        <f>VLOOKUP($C746,'DATA PENGUKURAN GARDU'!$A:$BS,46,0)</f>
        <v>#N/A</v>
      </c>
      <c r="AQ746" s="17" t="e">
        <f>VLOOKUP($C746,'DATA PENGUKURAN GARDU'!$A:$BS,53,0)</f>
        <v>#N/A</v>
      </c>
      <c r="AR746" s="17" t="e">
        <f>VLOOKUP($C746,'DATA PENGUKURAN GARDU'!$A:$BS,54,0)</f>
        <v>#N/A</v>
      </c>
      <c r="AS746" s="20" t="e">
        <f>VLOOKUP($D746,'DATA PENGUKURAN GARDU'!$A:$BS,42,0)</f>
        <v>#N/A</v>
      </c>
      <c r="AT746" s="21" t="e">
        <f t="shared" si="387"/>
        <v>#N/A</v>
      </c>
      <c r="AU746" s="20" t="e">
        <f>VLOOKUP($D746,'DATA PENGUKURAN GARDU'!$A:$BS,44,0)</f>
        <v>#N/A</v>
      </c>
      <c r="AV746" s="21" t="e">
        <f t="shared" si="388"/>
        <v>#N/A</v>
      </c>
      <c r="AW746" s="20" t="e">
        <f>VLOOKUP($D746,'DATA PENGUKURAN GARDU'!$A:$BS,46,0)</f>
        <v>#N/A</v>
      </c>
      <c r="AX746" s="21" t="e">
        <f t="shared" si="389"/>
        <v>#N/A</v>
      </c>
      <c r="AY746" s="20" t="e">
        <f>VLOOKUP($D746,'DATA PENGUKURAN GARDU'!$A:$BS,46,0)</f>
        <v>#N/A</v>
      </c>
      <c r="AZ746" s="20" t="e">
        <f>VLOOKUP($D746,'DATA PENGUKURAN GARDU'!$A:$BS,53,0)</f>
        <v>#N/A</v>
      </c>
      <c r="BA746" s="20" t="e">
        <f>VLOOKUP($D746,'DATA PENGUKURAN GARDU'!$A:$BS,54,0)</f>
        <v>#N/A</v>
      </c>
      <c r="BB746" s="17" t="e">
        <f>VLOOKUP($E746,'DATA PENGUKURAN GARDU'!$A:$BS,42,0)</f>
        <v>#N/A</v>
      </c>
      <c r="BC746" s="23" t="e">
        <f t="shared" si="390"/>
        <v>#N/A</v>
      </c>
      <c r="BD746" s="17" t="e">
        <f>VLOOKUP($E746,'DATA PENGUKURAN GARDU'!$A:$BS,44,0)</f>
        <v>#N/A</v>
      </c>
      <c r="BE746" s="23" t="e">
        <f t="shared" si="391"/>
        <v>#N/A</v>
      </c>
      <c r="BF746" s="17" t="e">
        <f>VLOOKUP($E746,'DATA PENGUKURAN GARDU'!$A:$BS,46,0)</f>
        <v>#N/A</v>
      </c>
      <c r="BG746" s="23" t="e">
        <f t="shared" si="392"/>
        <v>#N/A</v>
      </c>
      <c r="BH746" s="17" t="e">
        <f>VLOOKUP($E746,'DATA PENGUKURAN GARDU'!$A:$BS,46,0)</f>
        <v>#N/A</v>
      </c>
      <c r="BI746" s="17" t="e">
        <f>VLOOKUP($E746,'DATA PENGUKURAN GARDU'!$A:$BS,53,0)</f>
        <v>#N/A</v>
      </c>
      <c r="BJ746" s="17" t="e">
        <f>VLOOKUP($E746,'DATA PENGUKURAN GARDU'!$A:$BS,54,0)</f>
        <v>#N/A</v>
      </c>
      <c r="BK746" s="20" t="e">
        <f t="shared" si="393"/>
        <v>#N/A</v>
      </c>
      <c r="BL746" s="20" t="e">
        <f t="shared" si="394"/>
        <v>#N/A</v>
      </c>
      <c r="BM746" s="20" t="e">
        <f t="shared" si="395"/>
        <v>#N/A</v>
      </c>
      <c r="BN746" s="25" t="e">
        <f t="shared" si="396"/>
        <v>#N/A</v>
      </c>
      <c r="BO746" s="26" t="str">
        <f t="shared" si="397"/>
        <v>0</v>
      </c>
      <c r="BP746" s="21" t="e">
        <f t="shared" si="398"/>
        <v>#VALUE!</v>
      </c>
      <c r="BQ746" s="20" t="e">
        <f t="shared" si="399"/>
        <v>#N/A</v>
      </c>
      <c r="BR746" s="20" t="e">
        <v>#N/A</v>
      </c>
      <c r="BS746" s="9" t="e">
        <v>#N/A</v>
      </c>
      <c r="BT746" s="2" t="e">
        <f t="shared" si="400"/>
        <v>#VALUE!</v>
      </c>
      <c r="BU746" s="2" t="e">
        <f t="shared" si="368"/>
        <v>#N/A</v>
      </c>
      <c r="BV746" s="2" t="e">
        <f t="shared" si="369"/>
        <v>#N/A</v>
      </c>
    </row>
    <row r="747" s="2" customFormat="1" ht="22.95" customHeight="1" spans="1:74">
      <c r="A747" s="9" t="str">
        <f t="shared" si="370"/>
        <v>L-047Induk</v>
      </c>
      <c r="B747" s="9" t="str">
        <f t="shared" si="371"/>
        <v>L-047jurusan 1</v>
      </c>
      <c r="C747" s="9" t="str">
        <f t="shared" si="372"/>
        <v>L-047jurusan 2</v>
      </c>
      <c r="D747" s="9" t="str">
        <f t="shared" si="373"/>
        <v>L-047jurusan 3</v>
      </c>
      <c r="E747" s="9" t="str">
        <f t="shared" si="374"/>
        <v>L-047jurusan 4</v>
      </c>
      <c r="F747" s="10" t="s">
        <v>489</v>
      </c>
      <c r="G747" s="10" t="s">
        <v>22</v>
      </c>
      <c r="H747" s="10" t="s">
        <v>931</v>
      </c>
      <c r="I747" s="10">
        <v>0.3187</v>
      </c>
      <c r="J747" s="10">
        <v>123.75856</v>
      </c>
      <c r="K747" s="10" t="s">
        <v>7465</v>
      </c>
      <c r="L747" s="10" t="s">
        <v>7465</v>
      </c>
      <c r="M747" s="10" t="s">
        <v>7465</v>
      </c>
      <c r="N747" s="14">
        <f t="shared" si="375"/>
        <v>0</v>
      </c>
      <c r="O747" s="15" t="e">
        <f t="shared" si="376"/>
        <v>#VALUE!</v>
      </c>
      <c r="P747" s="15" t="e">
        <f t="shared" si="377"/>
        <v>#VALUE!</v>
      </c>
      <c r="Q747" s="17" t="e">
        <f>VLOOKUP($A747,'DATA PENGUKURAN GARDU'!$A:$BS,42,0)</f>
        <v>#N/A</v>
      </c>
      <c r="R747" s="18" t="e">
        <f t="shared" si="378"/>
        <v>#N/A</v>
      </c>
      <c r="S747" s="17" t="e">
        <f>VLOOKUP($A747,'DATA PENGUKURAN GARDU'!$A:$BS,44,0)</f>
        <v>#N/A</v>
      </c>
      <c r="T747" s="18" t="e">
        <f t="shared" si="379"/>
        <v>#N/A</v>
      </c>
      <c r="U747" s="17" t="e">
        <f>VLOOKUP($A747,'DATA PENGUKURAN GARDU'!$A:$BS,46,0)</f>
        <v>#N/A</v>
      </c>
      <c r="V747" s="18" t="e">
        <f t="shared" si="380"/>
        <v>#N/A</v>
      </c>
      <c r="W747" s="17" t="e">
        <f>VLOOKUP($A747,'DATA PENGUKURAN GARDU'!$A:$BS,48,0)</f>
        <v>#N/A</v>
      </c>
      <c r="X747" s="17" t="e">
        <f>VLOOKUP($A747,'DATA PENGUKURAN GARDU'!$A:$BS,53,0)</f>
        <v>#N/A</v>
      </c>
      <c r="Y747" s="17" t="e">
        <f>VLOOKUP($A747,'DATA PENGUKURAN GARDU'!$A:$BS,54,0)</f>
        <v>#N/A</v>
      </c>
      <c r="Z747" s="17" t="e">
        <f>VLOOKUP($A747,'DATA PENGUKURAN GARDU'!$A:$BS,55,0)</f>
        <v>#N/A</v>
      </c>
      <c r="AA747" s="20" t="e">
        <f>VLOOKUP($B747,'DATA PENGUKURAN GARDU'!$A:$BS,42,0)</f>
        <v>#N/A</v>
      </c>
      <c r="AB747" s="21" t="e">
        <f t="shared" si="381"/>
        <v>#N/A</v>
      </c>
      <c r="AC747" s="20" t="e">
        <f>VLOOKUP($B747,'DATA PENGUKURAN GARDU'!$A:$BS,44,0)</f>
        <v>#N/A</v>
      </c>
      <c r="AD747" s="21" t="e">
        <f t="shared" si="382"/>
        <v>#N/A</v>
      </c>
      <c r="AE747" s="20" t="e">
        <f>VLOOKUP($B747,'DATA PENGUKURAN GARDU'!$A:$BS,46,0)</f>
        <v>#N/A</v>
      </c>
      <c r="AF747" s="21" t="e">
        <f t="shared" si="383"/>
        <v>#N/A</v>
      </c>
      <c r="AG747" s="20" t="e">
        <f>VLOOKUP($B747,'DATA PENGUKURAN GARDU'!$A:$BS,46,0)</f>
        <v>#N/A</v>
      </c>
      <c r="AH747" s="20" t="e">
        <f>VLOOKUP($B747,'DATA PENGUKURAN GARDU'!$A:$BS,53,0)</f>
        <v>#N/A</v>
      </c>
      <c r="AI747" s="20" t="e">
        <f>VLOOKUP($B747,'DATA PENGUKURAN GARDU'!$A:$BS,54,0)</f>
        <v>#N/A</v>
      </c>
      <c r="AJ747" s="17" t="e">
        <f>VLOOKUP($C747,'DATA PENGUKURAN GARDU'!$A:$BS,42,0)</f>
        <v>#N/A</v>
      </c>
      <c r="AK747" s="23" t="e">
        <f t="shared" si="384"/>
        <v>#N/A</v>
      </c>
      <c r="AL747" s="17" t="e">
        <f>VLOOKUP($C747,'DATA PENGUKURAN GARDU'!$A:$BS,44,0)</f>
        <v>#N/A</v>
      </c>
      <c r="AM747" s="23" t="e">
        <f t="shared" si="385"/>
        <v>#N/A</v>
      </c>
      <c r="AN747" s="17" t="e">
        <f>VLOOKUP($C747,'DATA PENGUKURAN GARDU'!$A:$BS,46,0)</f>
        <v>#N/A</v>
      </c>
      <c r="AO747" s="23" t="e">
        <f t="shared" si="386"/>
        <v>#N/A</v>
      </c>
      <c r="AP747" s="17" t="e">
        <f>VLOOKUP($C747,'DATA PENGUKURAN GARDU'!$A:$BS,46,0)</f>
        <v>#N/A</v>
      </c>
      <c r="AQ747" s="17" t="e">
        <f>VLOOKUP($C747,'DATA PENGUKURAN GARDU'!$A:$BS,53,0)</f>
        <v>#N/A</v>
      </c>
      <c r="AR747" s="17" t="e">
        <f>VLOOKUP($C747,'DATA PENGUKURAN GARDU'!$A:$BS,54,0)</f>
        <v>#N/A</v>
      </c>
      <c r="AS747" s="20" t="e">
        <f>VLOOKUP($D747,'DATA PENGUKURAN GARDU'!$A:$BS,42,0)</f>
        <v>#N/A</v>
      </c>
      <c r="AT747" s="21" t="e">
        <f t="shared" si="387"/>
        <v>#N/A</v>
      </c>
      <c r="AU747" s="20" t="e">
        <f>VLOOKUP($D747,'DATA PENGUKURAN GARDU'!$A:$BS,44,0)</f>
        <v>#N/A</v>
      </c>
      <c r="AV747" s="21" t="e">
        <f t="shared" si="388"/>
        <v>#N/A</v>
      </c>
      <c r="AW747" s="20" t="e">
        <f>VLOOKUP($D747,'DATA PENGUKURAN GARDU'!$A:$BS,46,0)</f>
        <v>#N/A</v>
      </c>
      <c r="AX747" s="21" t="e">
        <f t="shared" si="389"/>
        <v>#N/A</v>
      </c>
      <c r="AY747" s="20" t="e">
        <f>VLOOKUP($D747,'DATA PENGUKURAN GARDU'!$A:$BS,46,0)</f>
        <v>#N/A</v>
      </c>
      <c r="AZ747" s="20" t="e">
        <f>VLOOKUP($D747,'DATA PENGUKURAN GARDU'!$A:$BS,53,0)</f>
        <v>#N/A</v>
      </c>
      <c r="BA747" s="20" t="e">
        <f>VLOOKUP($D747,'DATA PENGUKURAN GARDU'!$A:$BS,54,0)</f>
        <v>#N/A</v>
      </c>
      <c r="BB747" s="17" t="e">
        <f>VLOOKUP($E747,'DATA PENGUKURAN GARDU'!$A:$BS,42,0)</f>
        <v>#N/A</v>
      </c>
      <c r="BC747" s="23" t="e">
        <f t="shared" si="390"/>
        <v>#N/A</v>
      </c>
      <c r="BD747" s="17" t="e">
        <f>VLOOKUP($E747,'DATA PENGUKURAN GARDU'!$A:$BS,44,0)</f>
        <v>#N/A</v>
      </c>
      <c r="BE747" s="23" t="e">
        <f t="shared" si="391"/>
        <v>#N/A</v>
      </c>
      <c r="BF747" s="17" t="e">
        <f>VLOOKUP($E747,'DATA PENGUKURAN GARDU'!$A:$BS,46,0)</f>
        <v>#N/A</v>
      </c>
      <c r="BG747" s="23" t="e">
        <f t="shared" si="392"/>
        <v>#N/A</v>
      </c>
      <c r="BH747" s="17" t="e">
        <f>VLOOKUP($E747,'DATA PENGUKURAN GARDU'!$A:$BS,46,0)</f>
        <v>#N/A</v>
      </c>
      <c r="BI747" s="17" t="e">
        <f>VLOOKUP($E747,'DATA PENGUKURAN GARDU'!$A:$BS,53,0)</f>
        <v>#N/A</v>
      </c>
      <c r="BJ747" s="17" t="e">
        <f>VLOOKUP($E747,'DATA PENGUKURAN GARDU'!$A:$BS,54,0)</f>
        <v>#N/A</v>
      </c>
      <c r="BK747" s="20" t="e">
        <f t="shared" si="393"/>
        <v>#N/A</v>
      </c>
      <c r="BL747" s="20" t="e">
        <f t="shared" si="394"/>
        <v>#N/A</v>
      </c>
      <c r="BM747" s="20" t="e">
        <f t="shared" si="395"/>
        <v>#N/A</v>
      </c>
      <c r="BN747" s="25" t="e">
        <f t="shared" si="396"/>
        <v>#N/A</v>
      </c>
      <c r="BO747" s="26" t="str">
        <f t="shared" si="397"/>
        <v>0</v>
      </c>
      <c r="BP747" s="21" t="e">
        <f t="shared" si="398"/>
        <v>#VALUE!</v>
      </c>
      <c r="BQ747" s="20" t="e">
        <f t="shared" si="399"/>
        <v>#N/A</v>
      </c>
      <c r="BR747" s="20" t="e">
        <v>#N/A</v>
      </c>
      <c r="BS747" s="9" t="e">
        <v>#N/A</v>
      </c>
      <c r="BT747" s="2" t="e">
        <f t="shared" si="400"/>
        <v>#VALUE!</v>
      </c>
      <c r="BU747" s="2" t="e">
        <f t="shared" si="368"/>
        <v>#N/A</v>
      </c>
      <c r="BV747" s="2" t="e">
        <f t="shared" si="369"/>
        <v>#N/A</v>
      </c>
    </row>
    <row r="748" s="2" customFormat="1" ht="22.95" customHeight="1" spans="1:74">
      <c r="A748" s="9" t="str">
        <f t="shared" si="370"/>
        <v>L-049Induk</v>
      </c>
      <c r="B748" s="9" t="str">
        <f t="shared" si="371"/>
        <v>L-049jurusan 1</v>
      </c>
      <c r="C748" s="9" t="str">
        <f t="shared" si="372"/>
        <v>L-049jurusan 2</v>
      </c>
      <c r="D748" s="9" t="str">
        <f t="shared" si="373"/>
        <v>L-049jurusan 3</v>
      </c>
      <c r="E748" s="9" t="str">
        <f t="shared" si="374"/>
        <v>L-049jurusan 4</v>
      </c>
      <c r="F748" s="10" t="s">
        <v>489</v>
      </c>
      <c r="G748" s="10" t="s">
        <v>22</v>
      </c>
      <c r="H748" s="10" t="s">
        <v>932</v>
      </c>
      <c r="I748" s="10">
        <v>0.32444</v>
      </c>
      <c r="J748" s="10">
        <v>123.73436</v>
      </c>
      <c r="K748" s="10" t="s">
        <v>7465</v>
      </c>
      <c r="L748" s="10" t="s">
        <v>7465</v>
      </c>
      <c r="M748" s="10" t="s">
        <v>7465</v>
      </c>
      <c r="N748" s="14">
        <f t="shared" si="375"/>
        <v>0</v>
      </c>
      <c r="O748" s="15" t="e">
        <f t="shared" si="376"/>
        <v>#VALUE!</v>
      </c>
      <c r="P748" s="15" t="e">
        <f t="shared" si="377"/>
        <v>#VALUE!</v>
      </c>
      <c r="Q748" s="17" t="e">
        <f>VLOOKUP($A748,'DATA PENGUKURAN GARDU'!$A:$BS,42,0)</f>
        <v>#N/A</v>
      </c>
      <c r="R748" s="18" t="e">
        <f t="shared" si="378"/>
        <v>#N/A</v>
      </c>
      <c r="S748" s="17" t="e">
        <f>VLOOKUP($A748,'DATA PENGUKURAN GARDU'!$A:$BS,44,0)</f>
        <v>#N/A</v>
      </c>
      <c r="T748" s="18" t="e">
        <f t="shared" si="379"/>
        <v>#N/A</v>
      </c>
      <c r="U748" s="17" t="e">
        <f>VLOOKUP($A748,'DATA PENGUKURAN GARDU'!$A:$BS,46,0)</f>
        <v>#N/A</v>
      </c>
      <c r="V748" s="18" t="e">
        <f t="shared" si="380"/>
        <v>#N/A</v>
      </c>
      <c r="W748" s="17" t="e">
        <f>VLOOKUP($A748,'DATA PENGUKURAN GARDU'!$A:$BS,48,0)</f>
        <v>#N/A</v>
      </c>
      <c r="X748" s="17" t="e">
        <f>VLOOKUP($A748,'DATA PENGUKURAN GARDU'!$A:$BS,53,0)</f>
        <v>#N/A</v>
      </c>
      <c r="Y748" s="17" t="e">
        <f>VLOOKUP($A748,'DATA PENGUKURAN GARDU'!$A:$BS,54,0)</f>
        <v>#N/A</v>
      </c>
      <c r="Z748" s="17" t="e">
        <f>VLOOKUP($A748,'DATA PENGUKURAN GARDU'!$A:$BS,55,0)</f>
        <v>#N/A</v>
      </c>
      <c r="AA748" s="20" t="e">
        <f>VLOOKUP($B748,'DATA PENGUKURAN GARDU'!$A:$BS,42,0)</f>
        <v>#N/A</v>
      </c>
      <c r="AB748" s="21" t="e">
        <f t="shared" si="381"/>
        <v>#N/A</v>
      </c>
      <c r="AC748" s="20" t="e">
        <f>VLOOKUP($B748,'DATA PENGUKURAN GARDU'!$A:$BS,44,0)</f>
        <v>#N/A</v>
      </c>
      <c r="AD748" s="21" t="e">
        <f t="shared" si="382"/>
        <v>#N/A</v>
      </c>
      <c r="AE748" s="20" t="e">
        <f>VLOOKUP($B748,'DATA PENGUKURAN GARDU'!$A:$BS,46,0)</f>
        <v>#N/A</v>
      </c>
      <c r="AF748" s="21" t="e">
        <f t="shared" si="383"/>
        <v>#N/A</v>
      </c>
      <c r="AG748" s="20" t="e">
        <f>VLOOKUP($B748,'DATA PENGUKURAN GARDU'!$A:$BS,46,0)</f>
        <v>#N/A</v>
      </c>
      <c r="AH748" s="20" t="e">
        <f>VLOOKUP($B748,'DATA PENGUKURAN GARDU'!$A:$BS,53,0)</f>
        <v>#N/A</v>
      </c>
      <c r="AI748" s="20" t="e">
        <f>VLOOKUP($B748,'DATA PENGUKURAN GARDU'!$A:$BS,54,0)</f>
        <v>#N/A</v>
      </c>
      <c r="AJ748" s="17" t="e">
        <f>VLOOKUP($C748,'DATA PENGUKURAN GARDU'!$A:$BS,42,0)</f>
        <v>#N/A</v>
      </c>
      <c r="AK748" s="23" t="e">
        <f t="shared" si="384"/>
        <v>#N/A</v>
      </c>
      <c r="AL748" s="17" t="e">
        <f>VLOOKUP($C748,'DATA PENGUKURAN GARDU'!$A:$BS,44,0)</f>
        <v>#N/A</v>
      </c>
      <c r="AM748" s="23" t="e">
        <f t="shared" si="385"/>
        <v>#N/A</v>
      </c>
      <c r="AN748" s="17" t="e">
        <f>VLOOKUP($C748,'DATA PENGUKURAN GARDU'!$A:$BS,46,0)</f>
        <v>#N/A</v>
      </c>
      <c r="AO748" s="23" t="e">
        <f t="shared" si="386"/>
        <v>#N/A</v>
      </c>
      <c r="AP748" s="17" t="e">
        <f>VLOOKUP($C748,'DATA PENGUKURAN GARDU'!$A:$BS,46,0)</f>
        <v>#N/A</v>
      </c>
      <c r="AQ748" s="17" t="e">
        <f>VLOOKUP($C748,'DATA PENGUKURAN GARDU'!$A:$BS,53,0)</f>
        <v>#N/A</v>
      </c>
      <c r="AR748" s="17" t="e">
        <f>VLOOKUP($C748,'DATA PENGUKURAN GARDU'!$A:$BS,54,0)</f>
        <v>#N/A</v>
      </c>
      <c r="AS748" s="20" t="e">
        <f>VLOOKUP($D748,'DATA PENGUKURAN GARDU'!$A:$BS,42,0)</f>
        <v>#N/A</v>
      </c>
      <c r="AT748" s="21" t="e">
        <f t="shared" si="387"/>
        <v>#N/A</v>
      </c>
      <c r="AU748" s="20" t="e">
        <f>VLOOKUP($D748,'DATA PENGUKURAN GARDU'!$A:$BS,44,0)</f>
        <v>#N/A</v>
      </c>
      <c r="AV748" s="21" t="e">
        <f t="shared" si="388"/>
        <v>#N/A</v>
      </c>
      <c r="AW748" s="20" t="e">
        <f>VLOOKUP($D748,'DATA PENGUKURAN GARDU'!$A:$BS,46,0)</f>
        <v>#N/A</v>
      </c>
      <c r="AX748" s="21" t="e">
        <f t="shared" si="389"/>
        <v>#N/A</v>
      </c>
      <c r="AY748" s="20" t="e">
        <f>VLOOKUP($D748,'DATA PENGUKURAN GARDU'!$A:$BS,46,0)</f>
        <v>#N/A</v>
      </c>
      <c r="AZ748" s="20" t="e">
        <f>VLOOKUP($D748,'DATA PENGUKURAN GARDU'!$A:$BS,53,0)</f>
        <v>#N/A</v>
      </c>
      <c r="BA748" s="20" t="e">
        <f>VLOOKUP($D748,'DATA PENGUKURAN GARDU'!$A:$BS,54,0)</f>
        <v>#N/A</v>
      </c>
      <c r="BB748" s="17" t="e">
        <f>VLOOKUP($E748,'DATA PENGUKURAN GARDU'!$A:$BS,42,0)</f>
        <v>#N/A</v>
      </c>
      <c r="BC748" s="23" t="e">
        <f t="shared" si="390"/>
        <v>#N/A</v>
      </c>
      <c r="BD748" s="17" t="e">
        <f>VLOOKUP($E748,'DATA PENGUKURAN GARDU'!$A:$BS,44,0)</f>
        <v>#N/A</v>
      </c>
      <c r="BE748" s="23" t="e">
        <f t="shared" si="391"/>
        <v>#N/A</v>
      </c>
      <c r="BF748" s="17" t="e">
        <f>VLOOKUP($E748,'DATA PENGUKURAN GARDU'!$A:$BS,46,0)</f>
        <v>#N/A</v>
      </c>
      <c r="BG748" s="23" t="e">
        <f t="shared" si="392"/>
        <v>#N/A</v>
      </c>
      <c r="BH748" s="17" t="e">
        <f>VLOOKUP($E748,'DATA PENGUKURAN GARDU'!$A:$BS,46,0)</f>
        <v>#N/A</v>
      </c>
      <c r="BI748" s="17" t="e">
        <f>VLOOKUP($E748,'DATA PENGUKURAN GARDU'!$A:$BS,53,0)</f>
        <v>#N/A</v>
      </c>
      <c r="BJ748" s="17" t="e">
        <f>VLOOKUP($E748,'DATA PENGUKURAN GARDU'!$A:$BS,54,0)</f>
        <v>#N/A</v>
      </c>
      <c r="BK748" s="20" t="e">
        <f t="shared" si="393"/>
        <v>#N/A</v>
      </c>
      <c r="BL748" s="20" t="e">
        <f t="shared" si="394"/>
        <v>#N/A</v>
      </c>
      <c r="BM748" s="20" t="e">
        <f t="shared" si="395"/>
        <v>#N/A</v>
      </c>
      <c r="BN748" s="25" t="e">
        <f t="shared" si="396"/>
        <v>#N/A</v>
      </c>
      <c r="BO748" s="26" t="str">
        <f t="shared" si="397"/>
        <v>0</v>
      </c>
      <c r="BP748" s="21" t="e">
        <f t="shared" si="398"/>
        <v>#VALUE!</v>
      </c>
      <c r="BQ748" s="20" t="e">
        <f t="shared" si="399"/>
        <v>#N/A</v>
      </c>
      <c r="BR748" s="20" t="e">
        <v>#N/A</v>
      </c>
      <c r="BS748" s="9" t="e">
        <v>#N/A</v>
      </c>
      <c r="BT748" s="2" t="e">
        <f t="shared" si="400"/>
        <v>#VALUE!</v>
      </c>
      <c r="BU748" s="2" t="e">
        <f t="shared" si="368"/>
        <v>#N/A</v>
      </c>
      <c r="BV748" s="2" t="e">
        <f t="shared" si="369"/>
        <v>#N/A</v>
      </c>
    </row>
    <row r="749" s="2" customFormat="1" ht="22.95" customHeight="1" spans="1:74">
      <c r="A749" s="9" t="str">
        <f t="shared" si="370"/>
        <v>NP 014Induk</v>
      </c>
      <c r="B749" s="9" t="str">
        <f t="shared" si="371"/>
        <v>NP 014jurusan 1</v>
      </c>
      <c r="C749" s="9" t="str">
        <f t="shared" si="372"/>
        <v>NP 014jurusan 2</v>
      </c>
      <c r="D749" s="9" t="str">
        <f t="shared" si="373"/>
        <v>NP 014jurusan 3</v>
      </c>
      <c r="E749" s="9" t="str">
        <f t="shared" si="374"/>
        <v>NP 014jurusan 4</v>
      </c>
      <c r="F749" s="10" t="s">
        <v>497</v>
      </c>
      <c r="G749" s="10" t="s">
        <v>101</v>
      </c>
      <c r="H749" s="10" t="s">
        <v>933</v>
      </c>
      <c r="I749" s="10">
        <v>0.99716</v>
      </c>
      <c r="J749" s="10">
        <v>124.28497</v>
      </c>
      <c r="K749" s="10" t="s">
        <v>7465</v>
      </c>
      <c r="L749" s="10" t="s">
        <v>7465</v>
      </c>
      <c r="M749" s="10" t="s">
        <v>7465</v>
      </c>
      <c r="N749" s="14">
        <f t="shared" si="375"/>
        <v>0</v>
      </c>
      <c r="O749" s="15" t="e">
        <f t="shared" si="376"/>
        <v>#VALUE!</v>
      </c>
      <c r="P749" s="15" t="e">
        <f t="shared" si="377"/>
        <v>#VALUE!</v>
      </c>
      <c r="Q749" s="17" t="e">
        <f>VLOOKUP($A749,'DATA PENGUKURAN GARDU'!$A:$BS,42,0)</f>
        <v>#N/A</v>
      </c>
      <c r="R749" s="18" t="e">
        <f t="shared" si="378"/>
        <v>#N/A</v>
      </c>
      <c r="S749" s="17" t="e">
        <f>VLOOKUP($A749,'DATA PENGUKURAN GARDU'!$A:$BS,44,0)</f>
        <v>#N/A</v>
      </c>
      <c r="T749" s="18" t="e">
        <f t="shared" si="379"/>
        <v>#N/A</v>
      </c>
      <c r="U749" s="17" t="e">
        <f>VLOOKUP($A749,'DATA PENGUKURAN GARDU'!$A:$BS,46,0)</f>
        <v>#N/A</v>
      </c>
      <c r="V749" s="18" t="e">
        <f t="shared" si="380"/>
        <v>#N/A</v>
      </c>
      <c r="W749" s="17" t="e">
        <f>VLOOKUP($A749,'DATA PENGUKURAN GARDU'!$A:$BS,48,0)</f>
        <v>#N/A</v>
      </c>
      <c r="X749" s="17" t="e">
        <f>VLOOKUP($A749,'DATA PENGUKURAN GARDU'!$A:$BS,53,0)</f>
        <v>#N/A</v>
      </c>
      <c r="Y749" s="17" t="e">
        <f>VLOOKUP($A749,'DATA PENGUKURAN GARDU'!$A:$BS,54,0)</f>
        <v>#N/A</v>
      </c>
      <c r="Z749" s="17" t="e">
        <f>VLOOKUP($A749,'DATA PENGUKURAN GARDU'!$A:$BS,55,0)</f>
        <v>#N/A</v>
      </c>
      <c r="AA749" s="20" t="e">
        <f>VLOOKUP($B749,'DATA PENGUKURAN GARDU'!$A:$BS,42,0)</f>
        <v>#N/A</v>
      </c>
      <c r="AB749" s="21" t="e">
        <f t="shared" si="381"/>
        <v>#N/A</v>
      </c>
      <c r="AC749" s="20" t="e">
        <f>VLOOKUP($B749,'DATA PENGUKURAN GARDU'!$A:$BS,44,0)</f>
        <v>#N/A</v>
      </c>
      <c r="AD749" s="21" t="e">
        <f t="shared" si="382"/>
        <v>#N/A</v>
      </c>
      <c r="AE749" s="20" t="e">
        <f>VLOOKUP($B749,'DATA PENGUKURAN GARDU'!$A:$BS,46,0)</f>
        <v>#N/A</v>
      </c>
      <c r="AF749" s="21" t="e">
        <f t="shared" si="383"/>
        <v>#N/A</v>
      </c>
      <c r="AG749" s="20" t="e">
        <f>VLOOKUP($B749,'DATA PENGUKURAN GARDU'!$A:$BS,46,0)</f>
        <v>#N/A</v>
      </c>
      <c r="AH749" s="20" t="e">
        <f>VLOOKUP($B749,'DATA PENGUKURAN GARDU'!$A:$BS,53,0)</f>
        <v>#N/A</v>
      </c>
      <c r="AI749" s="20" t="e">
        <f>VLOOKUP($B749,'DATA PENGUKURAN GARDU'!$A:$BS,54,0)</f>
        <v>#N/A</v>
      </c>
      <c r="AJ749" s="17" t="e">
        <f>VLOOKUP($C749,'DATA PENGUKURAN GARDU'!$A:$BS,42,0)</f>
        <v>#N/A</v>
      </c>
      <c r="AK749" s="23" t="e">
        <f t="shared" si="384"/>
        <v>#N/A</v>
      </c>
      <c r="AL749" s="17" t="e">
        <f>VLOOKUP($C749,'DATA PENGUKURAN GARDU'!$A:$BS,44,0)</f>
        <v>#N/A</v>
      </c>
      <c r="AM749" s="23" t="e">
        <f t="shared" si="385"/>
        <v>#N/A</v>
      </c>
      <c r="AN749" s="17" t="e">
        <f>VLOOKUP($C749,'DATA PENGUKURAN GARDU'!$A:$BS,46,0)</f>
        <v>#N/A</v>
      </c>
      <c r="AO749" s="23" t="e">
        <f t="shared" si="386"/>
        <v>#N/A</v>
      </c>
      <c r="AP749" s="17" t="e">
        <f>VLOOKUP($C749,'DATA PENGUKURAN GARDU'!$A:$BS,46,0)</f>
        <v>#N/A</v>
      </c>
      <c r="AQ749" s="17" t="e">
        <f>VLOOKUP($C749,'DATA PENGUKURAN GARDU'!$A:$BS,53,0)</f>
        <v>#N/A</v>
      </c>
      <c r="AR749" s="17" t="e">
        <f>VLOOKUP($C749,'DATA PENGUKURAN GARDU'!$A:$BS,54,0)</f>
        <v>#N/A</v>
      </c>
      <c r="AS749" s="20" t="e">
        <f>VLOOKUP($D749,'DATA PENGUKURAN GARDU'!$A:$BS,42,0)</f>
        <v>#N/A</v>
      </c>
      <c r="AT749" s="21" t="e">
        <f t="shared" si="387"/>
        <v>#N/A</v>
      </c>
      <c r="AU749" s="20" t="e">
        <f>VLOOKUP($D749,'DATA PENGUKURAN GARDU'!$A:$BS,44,0)</f>
        <v>#N/A</v>
      </c>
      <c r="AV749" s="21" t="e">
        <f t="shared" si="388"/>
        <v>#N/A</v>
      </c>
      <c r="AW749" s="20" t="e">
        <f>VLOOKUP($D749,'DATA PENGUKURAN GARDU'!$A:$BS,46,0)</f>
        <v>#N/A</v>
      </c>
      <c r="AX749" s="21" t="e">
        <f t="shared" si="389"/>
        <v>#N/A</v>
      </c>
      <c r="AY749" s="20" t="e">
        <f>VLOOKUP($D749,'DATA PENGUKURAN GARDU'!$A:$BS,46,0)</f>
        <v>#N/A</v>
      </c>
      <c r="AZ749" s="20" t="e">
        <f>VLOOKUP($D749,'DATA PENGUKURAN GARDU'!$A:$BS,53,0)</f>
        <v>#N/A</v>
      </c>
      <c r="BA749" s="20" t="e">
        <f>VLOOKUP($D749,'DATA PENGUKURAN GARDU'!$A:$BS,54,0)</f>
        <v>#N/A</v>
      </c>
      <c r="BB749" s="17" t="e">
        <f>VLOOKUP($E749,'DATA PENGUKURAN GARDU'!$A:$BS,42,0)</f>
        <v>#N/A</v>
      </c>
      <c r="BC749" s="23" t="e">
        <f t="shared" si="390"/>
        <v>#N/A</v>
      </c>
      <c r="BD749" s="17" t="e">
        <f>VLOOKUP($E749,'DATA PENGUKURAN GARDU'!$A:$BS,44,0)</f>
        <v>#N/A</v>
      </c>
      <c r="BE749" s="23" t="e">
        <f t="shared" si="391"/>
        <v>#N/A</v>
      </c>
      <c r="BF749" s="17" t="e">
        <f>VLOOKUP($E749,'DATA PENGUKURAN GARDU'!$A:$BS,46,0)</f>
        <v>#N/A</v>
      </c>
      <c r="BG749" s="23" t="e">
        <f t="shared" si="392"/>
        <v>#N/A</v>
      </c>
      <c r="BH749" s="17" t="e">
        <f>VLOOKUP($E749,'DATA PENGUKURAN GARDU'!$A:$BS,46,0)</f>
        <v>#N/A</v>
      </c>
      <c r="BI749" s="17" t="e">
        <f>VLOOKUP($E749,'DATA PENGUKURAN GARDU'!$A:$BS,53,0)</f>
        <v>#N/A</v>
      </c>
      <c r="BJ749" s="17" t="e">
        <f>VLOOKUP($E749,'DATA PENGUKURAN GARDU'!$A:$BS,54,0)</f>
        <v>#N/A</v>
      </c>
      <c r="BK749" s="20" t="e">
        <f t="shared" si="393"/>
        <v>#N/A</v>
      </c>
      <c r="BL749" s="20" t="e">
        <f t="shared" si="394"/>
        <v>#N/A</v>
      </c>
      <c r="BM749" s="20" t="e">
        <f t="shared" si="395"/>
        <v>#N/A</v>
      </c>
      <c r="BN749" s="25" t="e">
        <f t="shared" si="396"/>
        <v>#N/A</v>
      </c>
      <c r="BO749" s="26" t="str">
        <f t="shared" si="397"/>
        <v>0</v>
      </c>
      <c r="BP749" s="21" t="e">
        <f t="shared" si="398"/>
        <v>#VALUE!</v>
      </c>
      <c r="BQ749" s="20" t="e">
        <f t="shared" si="399"/>
        <v>#N/A</v>
      </c>
      <c r="BR749" s="20" t="e">
        <v>#N/A</v>
      </c>
      <c r="BS749" s="9" t="e">
        <v>#N/A</v>
      </c>
      <c r="BT749" s="2" t="e">
        <f t="shared" si="400"/>
        <v>#VALUE!</v>
      </c>
      <c r="BU749" s="2" t="e">
        <f t="shared" si="368"/>
        <v>#N/A</v>
      </c>
      <c r="BV749" s="2" t="e">
        <f t="shared" si="369"/>
        <v>#N/A</v>
      </c>
    </row>
    <row r="750" s="2" customFormat="1" ht="22.95" customHeight="1" spans="1:74">
      <c r="A750" s="9" t="str">
        <f t="shared" si="370"/>
        <v>NP 017Induk</v>
      </c>
      <c r="B750" s="9" t="str">
        <f t="shared" si="371"/>
        <v>NP 017jurusan 1</v>
      </c>
      <c r="C750" s="9" t="str">
        <f t="shared" si="372"/>
        <v>NP 017jurusan 2</v>
      </c>
      <c r="D750" s="9" t="str">
        <f t="shared" si="373"/>
        <v>NP 017jurusan 3</v>
      </c>
      <c r="E750" s="9" t="str">
        <f t="shared" si="374"/>
        <v>NP 017jurusan 4</v>
      </c>
      <c r="F750" s="10" t="s">
        <v>497</v>
      </c>
      <c r="G750" s="10" t="s">
        <v>101</v>
      </c>
      <c r="H750" s="10" t="s">
        <v>934</v>
      </c>
      <c r="I750" s="10">
        <v>0.99928</v>
      </c>
      <c r="J750" s="10">
        <v>124.28975</v>
      </c>
      <c r="K750" s="10" t="s">
        <v>7465</v>
      </c>
      <c r="L750" s="10" t="s">
        <v>7465</v>
      </c>
      <c r="M750" s="10" t="s">
        <v>7465</v>
      </c>
      <c r="N750" s="14">
        <f t="shared" si="375"/>
        <v>0</v>
      </c>
      <c r="O750" s="15" t="e">
        <f t="shared" si="376"/>
        <v>#VALUE!</v>
      </c>
      <c r="P750" s="15" t="e">
        <f t="shared" si="377"/>
        <v>#VALUE!</v>
      </c>
      <c r="Q750" s="17" t="e">
        <f>VLOOKUP($A750,'DATA PENGUKURAN GARDU'!$A:$BS,42,0)</f>
        <v>#N/A</v>
      </c>
      <c r="R750" s="18" t="e">
        <f t="shared" si="378"/>
        <v>#N/A</v>
      </c>
      <c r="S750" s="17" t="e">
        <f>VLOOKUP($A750,'DATA PENGUKURAN GARDU'!$A:$BS,44,0)</f>
        <v>#N/A</v>
      </c>
      <c r="T750" s="18" t="e">
        <f t="shared" si="379"/>
        <v>#N/A</v>
      </c>
      <c r="U750" s="17" t="e">
        <f>VLOOKUP($A750,'DATA PENGUKURAN GARDU'!$A:$BS,46,0)</f>
        <v>#N/A</v>
      </c>
      <c r="V750" s="18" t="e">
        <f t="shared" si="380"/>
        <v>#N/A</v>
      </c>
      <c r="W750" s="17" t="e">
        <f>VLOOKUP($A750,'DATA PENGUKURAN GARDU'!$A:$BS,48,0)</f>
        <v>#N/A</v>
      </c>
      <c r="X750" s="17" t="e">
        <f>VLOOKUP($A750,'DATA PENGUKURAN GARDU'!$A:$BS,53,0)</f>
        <v>#N/A</v>
      </c>
      <c r="Y750" s="17" t="e">
        <f>VLOOKUP($A750,'DATA PENGUKURAN GARDU'!$A:$BS,54,0)</f>
        <v>#N/A</v>
      </c>
      <c r="Z750" s="17" t="e">
        <f>VLOOKUP($A750,'DATA PENGUKURAN GARDU'!$A:$BS,55,0)</f>
        <v>#N/A</v>
      </c>
      <c r="AA750" s="20" t="e">
        <f>VLOOKUP($B750,'DATA PENGUKURAN GARDU'!$A:$BS,42,0)</f>
        <v>#N/A</v>
      </c>
      <c r="AB750" s="21" t="e">
        <f t="shared" si="381"/>
        <v>#N/A</v>
      </c>
      <c r="AC750" s="20" t="e">
        <f>VLOOKUP($B750,'DATA PENGUKURAN GARDU'!$A:$BS,44,0)</f>
        <v>#N/A</v>
      </c>
      <c r="AD750" s="21" t="e">
        <f t="shared" si="382"/>
        <v>#N/A</v>
      </c>
      <c r="AE750" s="20" t="e">
        <f>VLOOKUP($B750,'DATA PENGUKURAN GARDU'!$A:$BS,46,0)</f>
        <v>#N/A</v>
      </c>
      <c r="AF750" s="21" t="e">
        <f t="shared" si="383"/>
        <v>#N/A</v>
      </c>
      <c r="AG750" s="20" t="e">
        <f>VLOOKUP($B750,'DATA PENGUKURAN GARDU'!$A:$BS,46,0)</f>
        <v>#N/A</v>
      </c>
      <c r="AH750" s="20" t="e">
        <f>VLOOKUP($B750,'DATA PENGUKURAN GARDU'!$A:$BS,53,0)</f>
        <v>#N/A</v>
      </c>
      <c r="AI750" s="20" t="e">
        <f>VLOOKUP($B750,'DATA PENGUKURAN GARDU'!$A:$BS,54,0)</f>
        <v>#N/A</v>
      </c>
      <c r="AJ750" s="17" t="e">
        <f>VLOOKUP($C750,'DATA PENGUKURAN GARDU'!$A:$BS,42,0)</f>
        <v>#N/A</v>
      </c>
      <c r="AK750" s="23" t="e">
        <f t="shared" si="384"/>
        <v>#N/A</v>
      </c>
      <c r="AL750" s="17" t="e">
        <f>VLOOKUP($C750,'DATA PENGUKURAN GARDU'!$A:$BS,44,0)</f>
        <v>#N/A</v>
      </c>
      <c r="AM750" s="23" t="e">
        <f t="shared" si="385"/>
        <v>#N/A</v>
      </c>
      <c r="AN750" s="17" t="e">
        <f>VLOOKUP($C750,'DATA PENGUKURAN GARDU'!$A:$BS,46,0)</f>
        <v>#N/A</v>
      </c>
      <c r="AO750" s="23" t="e">
        <f t="shared" si="386"/>
        <v>#N/A</v>
      </c>
      <c r="AP750" s="17" t="e">
        <f>VLOOKUP($C750,'DATA PENGUKURAN GARDU'!$A:$BS,46,0)</f>
        <v>#N/A</v>
      </c>
      <c r="AQ750" s="17" t="e">
        <f>VLOOKUP($C750,'DATA PENGUKURAN GARDU'!$A:$BS,53,0)</f>
        <v>#N/A</v>
      </c>
      <c r="AR750" s="17" t="e">
        <f>VLOOKUP($C750,'DATA PENGUKURAN GARDU'!$A:$BS,54,0)</f>
        <v>#N/A</v>
      </c>
      <c r="AS750" s="20" t="e">
        <f>VLOOKUP($D750,'DATA PENGUKURAN GARDU'!$A:$BS,42,0)</f>
        <v>#N/A</v>
      </c>
      <c r="AT750" s="21" t="e">
        <f t="shared" si="387"/>
        <v>#N/A</v>
      </c>
      <c r="AU750" s="20" t="e">
        <f>VLOOKUP($D750,'DATA PENGUKURAN GARDU'!$A:$BS,44,0)</f>
        <v>#N/A</v>
      </c>
      <c r="AV750" s="21" t="e">
        <f t="shared" si="388"/>
        <v>#N/A</v>
      </c>
      <c r="AW750" s="20" t="e">
        <f>VLOOKUP($D750,'DATA PENGUKURAN GARDU'!$A:$BS,46,0)</f>
        <v>#N/A</v>
      </c>
      <c r="AX750" s="21" t="e">
        <f t="shared" si="389"/>
        <v>#N/A</v>
      </c>
      <c r="AY750" s="20" t="e">
        <f>VLOOKUP($D750,'DATA PENGUKURAN GARDU'!$A:$BS,46,0)</f>
        <v>#N/A</v>
      </c>
      <c r="AZ750" s="20" t="e">
        <f>VLOOKUP($D750,'DATA PENGUKURAN GARDU'!$A:$BS,53,0)</f>
        <v>#N/A</v>
      </c>
      <c r="BA750" s="20" t="e">
        <f>VLOOKUP($D750,'DATA PENGUKURAN GARDU'!$A:$BS,54,0)</f>
        <v>#N/A</v>
      </c>
      <c r="BB750" s="17" t="e">
        <f>VLOOKUP($E750,'DATA PENGUKURAN GARDU'!$A:$BS,42,0)</f>
        <v>#N/A</v>
      </c>
      <c r="BC750" s="23" t="e">
        <f t="shared" si="390"/>
        <v>#N/A</v>
      </c>
      <c r="BD750" s="17" t="e">
        <f>VLOOKUP($E750,'DATA PENGUKURAN GARDU'!$A:$BS,44,0)</f>
        <v>#N/A</v>
      </c>
      <c r="BE750" s="23" t="e">
        <f t="shared" si="391"/>
        <v>#N/A</v>
      </c>
      <c r="BF750" s="17" t="e">
        <f>VLOOKUP($E750,'DATA PENGUKURAN GARDU'!$A:$BS,46,0)</f>
        <v>#N/A</v>
      </c>
      <c r="BG750" s="23" t="e">
        <f t="shared" si="392"/>
        <v>#N/A</v>
      </c>
      <c r="BH750" s="17" t="e">
        <f>VLOOKUP($E750,'DATA PENGUKURAN GARDU'!$A:$BS,46,0)</f>
        <v>#N/A</v>
      </c>
      <c r="BI750" s="17" t="e">
        <f>VLOOKUP($E750,'DATA PENGUKURAN GARDU'!$A:$BS,53,0)</f>
        <v>#N/A</v>
      </c>
      <c r="BJ750" s="17" t="e">
        <f>VLOOKUP($E750,'DATA PENGUKURAN GARDU'!$A:$BS,54,0)</f>
        <v>#N/A</v>
      </c>
      <c r="BK750" s="20" t="e">
        <f t="shared" si="393"/>
        <v>#N/A</v>
      </c>
      <c r="BL750" s="20" t="e">
        <f t="shared" si="394"/>
        <v>#N/A</v>
      </c>
      <c r="BM750" s="20" t="e">
        <f t="shared" si="395"/>
        <v>#N/A</v>
      </c>
      <c r="BN750" s="25" t="e">
        <f t="shared" si="396"/>
        <v>#N/A</v>
      </c>
      <c r="BO750" s="26" t="str">
        <f t="shared" si="397"/>
        <v>0</v>
      </c>
      <c r="BP750" s="21" t="e">
        <f t="shared" si="398"/>
        <v>#VALUE!</v>
      </c>
      <c r="BQ750" s="20" t="e">
        <f t="shared" si="399"/>
        <v>#N/A</v>
      </c>
      <c r="BR750" s="20" t="e">
        <v>#N/A</v>
      </c>
      <c r="BS750" s="9" t="e">
        <v>#N/A</v>
      </c>
      <c r="BT750" s="2" t="e">
        <f t="shared" si="400"/>
        <v>#VALUE!</v>
      </c>
      <c r="BU750" s="2" t="e">
        <f t="shared" si="368"/>
        <v>#N/A</v>
      </c>
      <c r="BV750" s="2" t="e">
        <f t="shared" si="369"/>
        <v>#N/A</v>
      </c>
    </row>
    <row r="751" s="2" customFormat="1" ht="22.95" customHeight="1" spans="1:74">
      <c r="A751" s="9" t="str">
        <f t="shared" si="370"/>
        <v>N 029Induk</v>
      </c>
      <c r="B751" s="9" t="str">
        <f t="shared" si="371"/>
        <v>N 029jurusan 1</v>
      </c>
      <c r="C751" s="9" t="str">
        <f t="shared" si="372"/>
        <v>N 029jurusan 2</v>
      </c>
      <c r="D751" s="9" t="str">
        <f t="shared" si="373"/>
        <v>N 029jurusan 3</v>
      </c>
      <c r="E751" s="9" t="str">
        <f t="shared" si="374"/>
        <v>N 029jurusan 4</v>
      </c>
      <c r="F751" s="10" t="s">
        <v>342</v>
      </c>
      <c r="G751" s="10" t="s">
        <v>39</v>
      </c>
      <c r="H751" s="10" t="s">
        <v>935</v>
      </c>
      <c r="I751" s="10">
        <v>0.91642</v>
      </c>
      <c r="J751" s="10">
        <v>124.10612</v>
      </c>
      <c r="K751" s="10" t="s">
        <v>7465</v>
      </c>
      <c r="L751" s="10" t="s">
        <v>7465</v>
      </c>
      <c r="M751" s="10" t="s">
        <v>7465</v>
      </c>
      <c r="N751" s="14">
        <f t="shared" si="375"/>
        <v>0</v>
      </c>
      <c r="O751" s="15" t="e">
        <f t="shared" si="376"/>
        <v>#VALUE!</v>
      </c>
      <c r="P751" s="15" t="e">
        <f t="shared" si="377"/>
        <v>#VALUE!</v>
      </c>
      <c r="Q751" s="17" t="e">
        <f>VLOOKUP($A751,'DATA PENGUKURAN GARDU'!$A:$BS,42,0)</f>
        <v>#N/A</v>
      </c>
      <c r="R751" s="18" t="e">
        <f t="shared" si="378"/>
        <v>#N/A</v>
      </c>
      <c r="S751" s="17" t="e">
        <f>VLOOKUP($A751,'DATA PENGUKURAN GARDU'!$A:$BS,44,0)</f>
        <v>#N/A</v>
      </c>
      <c r="T751" s="18" t="e">
        <f t="shared" si="379"/>
        <v>#N/A</v>
      </c>
      <c r="U751" s="17" t="e">
        <f>VLOOKUP($A751,'DATA PENGUKURAN GARDU'!$A:$BS,46,0)</f>
        <v>#N/A</v>
      </c>
      <c r="V751" s="18" t="e">
        <f t="shared" si="380"/>
        <v>#N/A</v>
      </c>
      <c r="W751" s="17" t="e">
        <f>VLOOKUP($A751,'DATA PENGUKURAN GARDU'!$A:$BS,48,0)</f>
        <v>#N/A</v>
      </c>
      <c r="X751" s="17" t="e">
        <f>VLOOKUP($A751,'DATA PENGUKURAN GARDU'!$A:$BS,53,0)</f>
        <v>#N/A</v>
      </c>
      <c r="Y751" s="17" t="e">
        <f>VLOOKUP($A751,'DATA PENGUKURAN GARDU'!$A:$BS,54,0)</f>
        <v>#N/A</v>
      </c>
      <c r="Z751" s="17" t="e">
        <f>VLOOKUP($A751,'DATA PENGUKURAN GARDU'!$A:$BS,55,0)</f>
        <v>#N/A</v>
      </c>
      <c r="AA751" s="20" t="e">
        <f>VLOOKUP($B751,'DATA PENGUKURAN GARDU'!$A:$BS,42,0)</f>
        <v>#N/A</v>
      </c>
      <c r="AB751" s="21" t="e">
        <f t="shared" si="381"/>
        <v>#N/A</v>
      </c>
      <c r="AC751" s="20" t="e">
        <f>VLOOKUP($B751,'DATA PENGUKURAN GARDU'!$A:$BS,44,0)</f>
        <v>#N/A</v>
      </c>
      <c r="AD751" s="21" t="e">
        <f t="shared" si="382"/>
        <v>#N/A</v>
      </c>
      <c r="AE751" s="20" t="e">
        <f>VLOOKUP($B751,'DATA PENGUKURAN GARDU'!$A:$BS,46,0)</f>
        <v>#N/A</v>
      </c>
      <c r="AF751" s="21" t="e">
        <f t="shared" si="383"/>
        <v>#N/A</v>
      </c>
      <c r="AG751" s="20" t="e">
        <f>VLOOKUP($B751,'DATA PENGUKURAN GARDU'!$A:$BS,46,0)</f>
        <v>#N/A</v>
      </c>
      <c r="AH751" s="20" t="e">
        <f>VLOOKUP($B751,'DATA PENGUKURAN GARDU'!$A:$BS,53,0)</f>
        <v>#N/A</v>
      </c>
      <c r="AI751" s="20" t="e">
        <f>VLOOKUP($B751,'DATA PENGUKURAN GARDU'!$A:$BS,54,0)</f>
        <v>#N/A</v>
      </c>
      <c r="AJ751" s="17" t="e">
        <f>VLOOKUP($C751,'DATA PENGUKURAN GARDU'!$A:$BS,42,0)</f>
        <v>#N/A</v>
      </c>
      <c r="AK751" s="23" t="e">
        <f t="shared" si="384"/>
        <v>#N/A</v>
      </c>
      <c r="AL751" s="17" t="e">
        <f>VLOOKUP($C751,'DATA PENGUKURAN GARDU'!$A:$BS,44,0)</f>
        <v>#N/A</v>
      </c>
      <c r="AM751" s="23" t="e">
        <f t="shared" si="385"/>
        <v>#N/A</v>
      </c>
      <c r="AN751" s="17" t="e">
        <f>VLOOKUP($C751,'DATA PENGUKURAN GARDU'!$A:$BS,46,0)</f>
        <v>#N/A</v>
      </c>
      <c r="AO751" s="23" t="e">
        <f t="shared" si="386"/>
        <v>#N/A</v>
      </c>
      <c r="AP751" s="17" t="e">
        <f>VLOOKUP($C751,'DATA PENGUKURAN GARDU'!$A:$BS,46,0)</f>
        <v>#N/A</v>
      </c>
      <c r="AQ751" s="17" t="e">
        <f>VLOOKUP($C751,'DATA PENGUKURAN GARDU'!$A:$BS,53,0)</f>
        <v>#N/A</v>
      </c>
      <c r="AR751" s="17" t="e">
        <f>VLOOKUP($C751,'DATA PENGUKURAN GARDU'!$A:$BS,54,0)</f>
        <v>#N/A</v>
      </c>
      <c r="AS751" s="20" t="e">
        <f>VLOOKUP($D751,'DATA PENGUKURAN GARDU'!$A:$BS,42,0)</f>
        <v>#N/A</v>
      </c>
      <c r="AT751" s="21" t="e">
        <f t="shared" si="387"/>
        <v>#N/A</v>
      </c>
      <c r="AU751" s="20" t="e">
        <f>VLOOKUP($D751,'DATA PENGUKURAN GARDU'!$A:$BS,44,0)</f>
        <v>#N/A</v>
      </c>
      <c r="AV751" s="21" t="e">
        <f t="shared" si="388"/>
        <v>#N/A</v>
      </c>
      <c r="AW751" s="20" t="e">
        <f>VLOOKUP($D751,'DATA PENGUKURAN GARDU'!$A:$BS,46,0)</f>
        <v>#N/A</v>
      </c>
      <c r="AX751" s="21" t="e">
        <f t="shared" si="389"/>
        <v>#N/A</v>
      </c>
      <c r="AY751" s="20" t="e">
        <f>VLOOKUP($D751,'DATA PENGUKURAN GARDU'!$A:$BS,46,0)</f>
        <v>#N/A</v>
      </c>
      <c r="AZ751" s="20" t="e">
        <f>VLOOKUP($D751,'DATA PENGUKURAN GARDU'!$A:$BS,53,0)</f>
        <v>#N/A</v>
      </c>
      <c r="BA751" s="20" t="e">
        <f>VLOOKUP($D751,'DATA PENGUKURAN GARDU'!$A:$BS,54,0)</f>
        <v>#N/A</v>
      </c>
      <c r="BB751" s="17" t="e">
        <f>VLOOKUP($E751,'DATA PENGUKURAN GARDU'!$A:$BS,42,0)</f>
        <v>#N/A</v>
      </c>
      <c r="BC751" s="23" t="e">
        <f t="shared" si="390"/>
        <v>#N/A</v>
      </c>
      <c r="BD751" s="17" t="e">
        <f>VLOOKUP($E751,'DATA PENGUKURAN GARDU'!$A:$BS,44,0)</f>
        <v>#N/A</v>
      </c>
      <c r="BE751" s="23" t="e">
        <f t="shared" si="391"/>
        <v>#N/A</v>
      </c>
      <c r="BF751" s="17" t="e">
        <f>VLOOKUP($E751,'DATA PENGUKURAN GARDU'!$A:$BS,46,0)</f>
        <v>#N/A</v>
      </c>
      <c r="BG751" s="23" t="e">
        <f t="shared" si="392"/>
        <v>#N/A</v>
      </c>
      <c r="BH751" s="17" t="e">
        <f>VLOOKUP($E751,'DATA PENGUKURAN GARDU'!$A:$BS,46,0)</f>
        <v>#N/A</v>
      </c>
      <c r="BI751" s="17" t="e">
        <f>VLOOKUP($E751,'DATA PENGUKURAN GARDU'!$A:$BS,53,0)</f>
        <v>#N/A</v>
      </c>
      <c r="BJ751" s="17" t="e">
        <f>VLOOKUP($E751,'DATA PENGUKURAN GARDU'!$A:$BS,54,0)</f>
        <v>#N/A</v>
      </c>
      <c r="BK751" s="20" t="e">
        <f t="shared" si="393"/>
        <v>#N/A</v>
      </c>
      <c r="BL751" s="20" t="e">
        <f t="shared" si="394"/>
        <v>#N/A</v>
      </c>
      <c r="BM751" s="20" t="e">
        <f t="shared" si="395"/>
        <v>#N/A</v>
      </c>
      <c r="BN751" s="25" t="e">
        <f t="shared" si="396"/>
        <v>#N/A</v>
      </c>
      <c r="BO751" s="26" t="str">
        <f t="shared" si="397"/>
        <v>0</v>
      </c>
      <c r="BP751" s="21" t="e">
        <f t="shared" si="398"/>
        <v>#VALUE!</v>
      </c>
      <c r="BQ751" s="20" t="e">
        <f t="shared" si="399"/>
        <v>#N/A</v>
      </c>
      <c r="BR751" s="20" t="e">
        <v>#N/A</v>
      </c>
      <c r="BS751" s="9" t="e">
        <v>#N/A</v>
      </c>
      <c r="BT751" s="2" t="e">
        <f t="shared" si="400"/>
        <v>#VALUE!</v>
      </c>
      <c r="BU751" s="2" t="e">
        <f t="shared" si="368"/>
        <v>#N/A</v>
      </c>
      <c r="BV751" s="2" t="e">
        <f t="shared" si="369"/>
        <v>#N/A</v>
      </c>
    </row>
    <row r="752" s="2" customFormat="1" ht="22.95" customHeight="1" spans="1:74">
      <c r="A752" s="9" t="str">
        <f t="shared" si="370"/>
        <v>N 032Induk</v>
      </c>
      <c r="B752" s="9" t="str">
        <f t="shared" si="371"/>
        <v>N 032jurusan 1</v>
      </c>
      <c r="C752" s="9" t="str">
        <f t="shared" si="372"/>
        <v>N 032jurusan 2</v>
      </c>
      <c r="D752" s="9" t="str">
        <f t="shared" si="373"/>
        <v>N 032jurusan 3</v>
      </c>
      <c r="E752" s="9" t="str">
        <f t="shared" si="374"/>
        <v>N 032jurusan 4</v>
      </c>
      <c r="F752" s="10" t="s">
        <v>342</v>
      </c>
      <c r="G752" s="10" t="s">
        <v>39</v>
      </c>
      <c r="H752" s="10" t="s">
        <v>936</v>
      </c>
      <c r="I752" s="10">
        <v>0.91789</v>
      </c>
      <c r="J752" s="10">
        <v>124.11449</v>
      </c>
      <c r="K752" s="10" t="s">
        <v>7465</v>
      </c>
      <c r="L752" s="10" t="s">
        <v>7465</v>
      </c>
      <c r="M752" s="10" t="s">
        <v>7465</v>
      </c>
      <c r="N752" s="14">
        <f t="shared" si="375"/>
        <v>0</v>
      </c>
      <c r="O752" s="15" t="e">
        <f t="shared" si="376"/>
        <v>#VALUE!</v>
      </c>
      <c r="P752" s="15" t="e">
        <f t="shared" si="377"/>
        <v>#VALUE!</v>
      </c>
      <c r="Q752" s="17" t="e">
        <f>VLOOKUP($A752,'DATA PENGUKURAN GARDU'!$A:$BS,42,0)</f>
        <v>#N/A</v>
      </c>
      <c r="R752" s="18" t="e">
        <f t="shared" si="378"/>
        <v>#N/A</v>
      </c>
      <c r="S752" s="17" t="e">
        <f>VLOOKUP($A752,'DATA PENGUKURAN GARDU'!$A:$BS,44,0)</f>
        <v>#N/A</v>
      </c>
      <c r="T752" s="18" t="e">
        <f t="shared" si="379"/>
        <v>#N/A</v>
      </c>
      <c r="U752" s="17" t="e">
        <f>VLOOKUP($A752,'DATA PENGUKURAN GARDU'!$A:$BS,46,0)</f>
        <v>#N/A</v>
      </c>
      <c r="V752" s="18" t="e">
        <f t="shared" si="380"/>
        <v>#N/A</v>
      </c>
      <c r="W752" s="17" t="e">
        <f>VLOOKUP($A752,'DATA PENGUKURAN GARDU'!$A:$BS,48,0)</f>
        <v>#N/A</v>
      </c>
      <c r="X752" s="17" t="e">
        <f>VLOOKUP($A752,'DATA PENGUKURAN GARDU'!$A:$BS,53,0)</f>
        <v>#N/A</v>
      </c>
      <c r="Y752" s="17" t="e">
        <f>VLOOKUP($A752,'DATA PENGUKURAN GARDU'!$A:$BS,54,0)</f>
        <v>#N/A</v>
      </c>
      <c r="Z752" s="17" t="e">
        <f>VLOOKUP($A752,'DATA PENGUKURAN GARDU'!$A:$BS,55,0)</f>
        <v>#N/A</v>
      </c>
      <c r="AA752" s="20" t="e">
        <f>VLOOKUP($B752,'DATA PENGUKURAN GARDU'!$A:$BS,42,0)</f>
        <v>#N/A</v>
      </c>
      <c r="AB752" s="21" t="e">
        <f t="shared" si="381"/>
        <v>#N/A</v>
      </c>
      <c r="AC752" s="20" t="e">
        <f>VLOOKUP($B752,'DATA PENGUKURAN GARDU'!$A:$BS,44,0)</f>
        <v>#N/A</v>
      </c>
      <c r="AD752" s="21" t="e">
        <f t="shared" si="382"/>
        <v>#N/A</v>
      </c>
      <c r="AE752" s="20" t="e">
        <f>VLOOKUP($B752,'DATA PENGUKURAN GARDU'!$A:$BS,46,0)</f>
        <v>#N/A</v>
      </c>
      <c r="AF752" s="21" t="e">
        <f t="shared" si="383"/>
        <v>#N/A</v>
      </c>
      <c r="AG752" s="20" t="e">
        <f>VLOOKUP($B752,'DATA PENGUKURAN GARDU'!$A:$BS,46,0)</f>
        <v>#N/A</v>
      </c>
      <c r="AH752" s="20" t="e">
        <f>VLOOKUP($B752,'DATA PENGUKURAN GARDU'!$A:$BS,53,0)</f>
        <v>#N/A</v>
      </c>
      <c r="AI752" s="20" t="e">
        <f>VLOOKUP($B752,'DATA PENGUKURAN GARDU'!$A:$BS,54,0)</f>
        <v>#N/A</v>
      </c>
      <c r="AJ752" s="17" t="e">
        <f>VLOOKUP($C752,'DATA PENGUKURAN GARDU'!$A:$BS,42,0)</f>
        <v>#N/A</v>
      </c>
      <c r="AK752" s="23" t="e">
        <f t="shared" si="384"/>
        <v>#N/A</v>
      </c>
      <c r="AL752" s="17" t="e">
        <f>VLOOKUP($C752,'DATA PENGUKURAN GARDU'!$A:$BS,44,0)</f>
        <v>#N/A</v>
      </c>
      <c r="AM752" s="23" t="e">
        <f t="shared" si="385"/>
        <v>#N/A</v>
      </c>
      <c r="AN752" s="17" t="e">
        <f>VLOOKUP($C752,'DATA PENGUKURAN GARDU'!$A:$BS,46,0)</f>
        <v>#N/A</v>
      </c>
      <c r="AO752" s="23" t="e">
        <f t="shared" si="386"/>
        <v>#N/A</v>
      </c>
      <c r="AP752" s="17" t="e">
        <f>VLOOKUP($C752,'DATA PENGUKURAN GARDU'!$A:$BS,46,0)</f>
        <v>#N/A</v>
      </c>
      <c r="AQ752" s="17" t="e">
        <f>VLOOKUP($C752,'DATA PENGUKURAN GARDU'!$A:$BS,53,0)</f>
        <v>#N/A</v>
      </c>
      <c r="AR752" s="17" t="e">
        <f>VLOOKUP($C752,'DATA PENGUKURAN GARDU'!$A:$BS,54,0)</f>
        <v>#N/A</v>
      </c>
      <c r="AS752" s="20" t="e">
        <f>VLOOKUP($D752,'DATA PENGUKURAN GARDU'!$A:$BS,42,0)</f>
        <v>#N/A</v>
      </c>
      <c r="AT752" s="21" t="e">
        <f t="shared" si="387"/>
        <v>#N/A</v>
      </c>
      <c r="AU752" s="20" t="e">
        <f>VLOOKUP($D752,'DATA PENGUKURAN GARDU'!$A:$BS,44,0)</f>
        <v>#N/A</v>
      </c>
      <c r="AV752" s="21" t="e">
        <f t="shared" si="388"/>
        <v>#N/A</v>
      </c>
      <c r="AW752" s="20" t="e">
        <f>VLOOKUP($D752,'DATA PENGUKURAN GARDU'!$A:$BS,46,0)</f>
        <v>#N/A</v>
      </c>
      <c r="AX752" s="21" t="e">
        <f t="shared" si="389"/>
        <v>#N/A</v>
      </c>
      <c r="AY752" s="20" t="e">
        <f>VLOOKUP($D752,'DATA PENGUKURAN GARDU'!$A:$BS,46,0)</f>
        <v>#N/A</v>
      </c>
      <c r="AZ752" s="20" t="e">
        <f>VLOOKUP($D752,'DATA PENGUKURAN GARDU'!$A:$BS,53,0)</f>
        <v>#N/A</v>
      </c>
      <c r="BA752" s="20" t="e">
        <f>VLOOKUP($D752,'DATA PENGUKURAN GARDU'!$A:$BS,54,0)</f>
        <v>#N/A</v>
      </c>
      <c r="BB752" s="17" t="e">
        <f>VLOOKUP($E752,'DATA PENGUKURAN GARDU'!$A:$BS,42,0)</f>
        <v>#N/A</v>
      </c>
      <c r="BC752" s="23" t="e">
        <f t="shared" si="390"/>
        <v>#N/A</v>
      </c>
      <c r="BD752" s="17" t="e">
        <f>VLOOKUP($E752,'DATA PENGUKURAN GARDU'!$A:$BS,44,0)</f>
        <v>#N/A</v>
      </c>
      <c r="BE752" s="23" t="e">
        <f t="shared" si="391"/>
        <v>#N/A</v>
      </c>
      <c r="BF752" s="17" t="e">
        <f>VLOOKUP($E752,'DATA PENGUKURAN GARDU'!$A:$BS,46,0)</f>
        <v>#N/A</v>
      </c>
      <c r="BG752" s="23" t="e">
        <f t="shared" si="392"/>
        <v>#N/A</v>
      </c>
      <c r="BH752" s="17" t="e">
        <f>VLOOKUP($E752,'DATA PENGUKURAN GARDU'!$A:$BS,46,0)</f>
        <v>#N/A</v>
      </c>
      <c r="BI752" s="17" t="e">
        <f>VLOOKUP($E752,'DATA PENGUKURAN GARDU'!$A:$BS,53,0)</f>
        <v>#N/A</v>
      </c>
      <c r="BJ752" s="17" t="e">
        <f>VLOOKUP($E752,'DATA PENGUKURAN GARDU'!$A:$BS,54,0)</f>
        <v>#N/A</v>
      </c>
      <c r="BK752" s="20" t="e">
        <f t="shared" si="393"/>
        <v>#N/A</v>
      </c>
      <c r="BL752" s="20" t="e">
        <f t="shared" si="394"/>
        <v>#N/A</v>
      </c>
      <c r="BM752" s="20" t="e">
        <f t="shared" si="395"/>
        <v>#N/A</v>
      </c>
      <c r="BN752" s="25" t="e">
        <f t="shared" si="396"/>
        <v>#N/A</v>
      </c>
      <c r="BO752" s="26" t="str">
        <f t="shared" si="397"/>
        <v>0</v>
      </c>
      <c r="BP752" s="21" t="e">
        <f t="shared" si="398"/>
        <v>#VALUE!</v>
      </c>
      <c r="BQ752" s="20" t="e">
        <f t="shared" si="399"/>
        <v>#N/A</v>
      </c>
      <c r="BR752" s="20" t="e">
        <v>#N/A</v>
      </c>
      <c r="BS752" s="9" t="e">
        <v>#N/A</v>
      </c>
      <c r="BT752" s="2" t="e">
        <f t="shared" si="400"/>
        <v>#VALUE!</v>
      </c>
      <c r="BU752" s="2" t="e">
        <f t="shared" si="368"/>
        <v>#N/A</v>
      </c>
      <c r="BV752" s="2" t="e">
        <f t="shared" si="369"/>
        <v>#N/A</v>
      </c>
    </row>
    <row r="753" s="2" customFormat="1" ht="22.95" customHeight="1" spans="1:74">
      <c r="A753" s="9" t="str">
        <f t="shared" si="370"/>
        <v>N 034Induk</v>
      </c>
      <c r="B753" s="9" t="str">
        <f t="shared" si="371"/>
        <v>N 034jurusan 1</v>
      </c>
      <c r="C753" s="9" t="str">
        <f t="shared" si="372"/>
        <v>N 034jurusan 2</v>
      </c>
      <c r="D753" s="9" t="str">
        <f t="shared" si="373"/>
        <v>N 034jurusan 3</v>
      </c>
      <c r="E753" s="9" t="str">
        <f t="shared" si="374"/>
        <v>N 034jurusan 4</v>
      </c>
      <c r="F753" s="10" t="s">
        <v>226</v>
      </c>
      <c r="G753" s="10" t="s">
        <v>101</v>
      </c>
      <c r="H753" s="10" t="s">
        <v>937</v>
      </c>
      <c r="I753" s="10">
        <v>0.91984</v>
      </c>
      <c r="J753" s="10">
        <v>124.09523</v>
      </c>
      <c r="K753" s="10" t="s">
        <v>7465</v>
      </c>
      <c r="L753" s="10" t="s">
        <v>7465</v>
      </c>
      <c r="M753" s="10" t="s">
        <v>7465</v>
      </c>
      <c r="N753" s="14">
        <f t="shared" si="375"/>
        <v>0</v>
      </c>
      <c r="O753" s="15" t="e">
        <f t="shared" si="376"/>
        <v>#VALUE!</v>
      </c>
      <c r="P753" s="15" t="e">
        <f t="shared" si="377"/>
        <v>#VALUE!</v>
      </c>
      <c r="Q753" s="17" t="e">
        <f>VLOOKUP($A753,'DATA PENGUKURAN GARDU'!$A:$BS,42,0)</f>
        <v>#N/A</v>
      </c>
      <c r="R753" s="18" t="e">
        <f t="shared" si="378"/>
        <v>#N/A</v>
      </c>
      <c r="S753" s="17" t="e">
        <f>VLOOKUP($A753,'DATA PENGUKURAN GARDU'!$A:$BS,44,0)</f>
        <v>#N/A</v>
      </c>
      <c r="T753" s="18" t="e">
        <f t="shared" si="379"/>
        <v>#N/A</v>
      </c>
      <c r="U753" s="17" t="e">
        <f>VLOOKUP($A753,'DATA PENGUKURAN GARDU'!$A:$BS,46,0)</f>
        <v>#N/A</v>
      </c>
      <c r="V753" s="18" t="e">
        <f t="shared" si="380"/>
        <v>#N/A</v>
      </c>
      <c r="W753" s="17" t="e">
        <f>VLOOKUP($A753,'DATA PENGUKURAN GARDU'!$A:$BS,48,0)</f>
        <v>#N/A</v>
      </c>
      <c r="X753" s="17" t="e">
        <f>VLOOKUP($A753,'DATA PENGUKURAN GARDU'!$A:$BS,53,0)</f>
        <v>#N/A</v>
      </c>
      <c r="Y753" s="17" t="e">
        <f>VLOOKUP($A753,'DATA PENGUKURAN GARDU'!$A:$BS,54,0)</f>
        <v>#N/A</v>
      </c>
      <c r="Z753" s="17" t="e">
        <f>VLOOKUP($A753,'DATA PENGUKURAN GARDU'!$A:$BS,55,0)</f>
        <v>#N/A</v>
      </c>
      <c r="AA753" s="20" t="e">
        <f>VLOOKUP($B753,'DATA PENGUKURAN GARDU'!$A:$BS,42,0)</f>
        <v>#N/A</v>
      </c>
      <c r="AB753" s="21" t="e">
        <f t="shared" si="381"/>
        <v>#N/A</v>
      </c>
      <c r="AC753" s="20" t="e">
        <f>VLOOKUP($B753,'DATA PENGUKURAN GARDU'!$A:$BS,44,0)</f>
        <v>#N/A</v>
      </c>
      <c r="AD753" s="21" t="e">
        <f t="shared" si="382"/>
        <v>#N/A</v>
      </c>
      <c r="AE753" s="20" t="e">
        <f>VLOOKUP($B753,'DATA PENGUKURAN GARDU'!$A:$BS,46,0)</f>
        <v>#N/A</v>
      </c>
      <c r="AF753" s="21" t="e">
        <f t="shared" si="383"/>
        <v>#N/A</v>
      </c>
      <c r="AG753" s="20" t="e">
        <f>VLOOKUP($B753,'DATA PENGUKURAN GARDU'!$A:$BS,46,0)</f>
        <v>#N/A</v>
      </c>
      <c r="AH753" s="20" t="e">
        <f>VLOOKUP($B753,'DATA PENGUKURAN GARDU'!$A:$BS,53,0)</f>
        <v>#N/A</v>
      </c>
      <c r="AI753" s="20" t="e">
        <f>VLOOKUP($B753,'DATA PENGUKURAN GARDU'!$A:$BS,54,0)</f>
        <v>#N/A</v>
      </c>
      <c r="AJ753" s="17" t="e">
        <f>VLOOKUP($C753,'DATA PENGUKURAN GARDU'!$A:$BS,42,0)</f>
        <v>#N/A</v>
      </c>
      <c r="AK753" s="23" t="e">
        <f t="shared" si="384"/>
        <v>#N/A</v>
      </c>
      <c r="AL753" s="17" t="e">
        <f>VLOOKUP($C753,'DATA PENGUKURAN GARDU'!$A:$BS,44,0)</f>
        <v>#N/A</v>
      </c>
      <c r="AM753" s="23" t="e">
        <f t="shared" si="385"/>
        <v>#N/A</v>
      </c>
      <c r="AN753" s="17" t="e">
        <f>VLOOKUP($C753,'DATA PENGUKURAN GARDU'!$A:$BS,46,0)</f>
        <v>#N/A</v>
      </c>
      <c r="AO753" s="23" t="e">
        <f t="shared" si="386"/>
        <v>#N/A</v>
      </c>
      <c r="AP753" s="17" t="e">
        <f>VLOOKUP($C753,'DATA PENGUKURAN GARDU'!$A:$BS,46,0)</f>
        <v>#N/A</v>
      </c>
      <c r="AQ753" s="17" t="e">
        <f>VLOOKUP($C753,'DATA PENGUKURAN GARDU'!$A:$BS,53,0)</f>
        <v>#N/A</v>
      </c>
      <c r="AR753" s="17" t="e">
        <f>VLOOKUP($C753,'DATA PENGUKURAN GARDU'!$A:$BS,54,0)</f>
        <v>#N/A</v>
      </c>
      <c r="AS753" s="20" t="e">
        <f>VLOOKUP($D753,'DATA PENGUKURAN GARDU'!$A:$BS,42,0)</f>
        <v>#N/A</v>
      </c>
      <c r="AT753" s="21" t="e">
        <f t="shared" si="387"/>
        <v>#N/A</v>
      </c>
      <c r="AU753" s="20" t="e">
        <f>VLOOKUP($D753,'DATA PENGUKURAN GARDU'!$A:$BS,44,0)</f>
        <v>#N/A</v>
      </c>
      <c r="AV753" s="21" t="e">
        <f t="shared" si="388"/>
        <v>#N/A</v>
      </c>
      <c r="AW753" s="20" t="e">
        <f>VLOOKUP($D753,'DATA PENGUKURAN GARDU'!$A:$BS,46,0)</f>
        <v>#N/A</v>
      </c>
      <c r="AX753" s="21" t="e">
        <f t="shared" si="389"/>
        <v>#N/A</v>
      </c>
      <c r="AY753" s="20" t="e">
        <f>VLOOKUP($D753,'DATA PENGUKURAN GARDU'!$A:$BS,46,0)</f>
        <v>#N/A</v>
      </c>
      <c r="AZ753" s="20" t="e">
        <f>VLOOKUP($D753,'DATA PENGUKURAN GARDU'!$A:$BS,53,0)</f>
        <v>#N/A</v>
      </c>
      <c r="BA753" s="20" t="e">
        <f>VLOOKUP($D753,'DATA PENGUKURAN GARDU'!$A:$BS,54,0)</f>
        <v>#N/A</v>
      </c>
      <c r="BB753" s="17" t="e">
        <f>VLOOKUP($E753,'DATA PENGUKURAN GARDU'!$A:$BS,42,0)</f>
        <v>#N/A</v>
      </c>
      <c r="BC753" s="23" t="e">
        <f t="shared" si="390"/>
        <v>#N/A</v>
      </c>
      <c r="BD753" s="17" t="e">
        <f>VLOOKUP($E753,'DATA PENGUKURAN GARDU'!$A:$BS,44,0)</f>
        <v>#N/A</v>
      </c>
      <c r="BE753" s="23" t="e">
        <f t="shared" si="391"/>
        <v>#N/A</v>
      </c>
      <c r="BF753" s="17" t="e">
        <f>VLOOKUP($E753,'DATA PENGUKURAN GARDU'!$A:$BS,46,0)</f>
        <v>#N/A</v>
      </c>
      <c r="BG753" s="23" t="e">
        <f t="shared" si="392"/>
        <v>#N/A</v>
      </c>
      <c r="BH753" s="17" t="e">
        <f>VLOOKUP($E753,'DATA PENGUKURAN GARDU'!$A:$BS,46,0)</f>
        <v>#N/A</v>
      </c>
      <c r="BI753" s="17" t="e">
        <f>VLOOKUP($E753,'DATA PENGUKURAN GARDU'!$A:$BS,53,0)</f>
        <v>#N/A</v>
      </c>
      <c r="BJ753" s="17" t="e">
        <f>VLOOKUP($E753,'DATA PENGUKURAN GARDU'!$A:$BS,54,0)</f>
        <v>#N/A</v>
      </c>
      <c r="BK753" s="20" t="e">
        <f t="shared" si="393"/>
        <v>#N/A</v>
      </c>
      <c r="BL753" s="20" t="e">
        <f t="shared" si="394"/>
        <v>#N/A</v>
      </c>
      <c r="BM753" s="20" t="e">
        <f t="shared" si="395"/>
        <v>#N/A</v>
      </c>
      <c r="BN753" s="25" t="e">
        <f t="shared" si="396"/>
        <v>#N/A</v>
      </c>
      <c r="BO753" s="26" t="str">
        <f t="shared" si="397"/>
        <v>0</v>
      </c>
      <c r="BP753" s="21" t="e">
        <f t="shared" si="398"/>
        <v>#VALUE!</v>
      </c>
      <c r="BQ753" s="20" t="e">
        <f t="shared" si="399"/>
        <v>#N/A</v>
      </c>
      <c r="BR753" s="20" t="e">
        <v>#N/A</v>
      </c>
      <c r="BS753" s="9" t="e">
        <v>#N/A</v>
      </c>
      <c r="BT753" s="2" t="e">
        <f t="shared" si="400"/>
        <v>#VALUE!</v>
      </c>
      <c r="BU753" s="2" t="e">
        <f t="shared" si="368"/>
        <v>#N/A</v>
      </c>
      <c r="BV753" s="2" t="e">
        <f t="shared" si="369"/>
        <v>#N/A</v>
      </c>
    </row>
    <row r="754" s="2" customFormat="1" ht="22.95" customHeight="1" spans="1:74">
      <c r="A754" s="9" t="str">
        <f t="shared" si="370"/>
        <v>L-031Induk</v>
      </c>
      <c r="B754" s="9" t="str">
        <f t="shared" si="371"/>
        <v>L-031jurusan 1</v>
      </c>
      <c r="C754" s="9" t="str">
        <f t="shared" si="372"/>
        <v>L-031jurusan 2</v>
      </c>
      <c r="D754" s="9" t="str">
        <f t="shared" si="373"/>
        <v>L-031jurusan 3</v>
      </c>
      <c r="E754" s="9" t="str">
        <f t="shared" si="374"/>
        <v>L-031jurusan 4</v>
      </c>
      <c r="F754" s="10" t="s">
        <v>46</v>
      </c>
      <c r="G754" s="10" t="s">
        <v>22</v>
      </c>
      <c r="H754" s="10" t="s">
        <v>938</v>
      </c>
      <c r="I754" s="10">
        <v>0.35078</v>
      </c>
      <c r="J754" s="10">
        <v>123.91107</v>
      </c>
      <c r="K754" s="10" t="s">
        <v>7465</v>
      </c>
      <c r="L754" s="10" t="s">
        <v>7465</v>
      </c>
      <c r="M754" s="10" t="s">
        <v>7465</v>
      </c>
      <c r="N754" s="14">
        <f t="shared" si="375"/>
        <v>0</v>
      </c>
      <c r="O754" s="15" t="e">
        <f t="shared" si="376"/>
        <v>#VALUE!</v>
      </c>
      <c r="P754" s="15" t="e">
        <f t="shared" si="377"/>
        <v>#VALUE!</v>
      </c>
      <c r="Q754" s="17" t="e">
        <f>VLOOKUP($A754,'DATA PENGUKURAN GARDU'!$A:$BS,42,0)</f>
        <v>#N/A</v>
      </c>
      <c r="R754" s="18" t="e">
        <f t="shared" si="378"/>
        <v>#N/A</v>
      </c>
      <c r="S754" s="17" t="e">
        <f>VLOOKUP($A754,'DATA PENGUKURAN GARDU'!$A:$BS,44,0)</f>
        <v>#N/A</v>
      </c>
      <c r="T754" s="18" t="e">
        <f t="shared" si="379"/>
        <v>#N/A</v>
      </c>
      <c r="U754" s="17" t="e">
        <f>VLOOKUP($A754,'DATA PENGUKURAN GARDU'!$A:$BS,46,0)</f>
        <v>#N/A</v>
      </c>
      <c r="V754" s="18" t="e">
        <f t="shared" si="380"/>
        <v>#N/A</v>
      </c>
      <c r="W754" s="17" t="e">
        <f>VLOOKUP($A754,'DATA PENGUKURAN GARDU'!$A:$BS,48,0)</f>
        <v>#N/A</v>
      </c>
      <c r="X754" s="17" t="e">
        <f>VLOOKUP($A754,'DATA PENGUKURAN GARDU'!$A:$BS,53,0)</f>
        <v>#N/A</v>
      </c>
      <c r="Y754" s="17" t="e">
        <f>VLOOKUP($A754,'DATA PENGUKURAN GARDU'!$A:$BS,54,0)</f>
        <v>#N/A</v>
      </c>
      <c r="Z754" s="17" t="e">
        <f>VLOOKUP($A754,'DATA PENGUKURAN GARDU'!$A:$BS,55,0)</f>
        <v>#N/A</v>
      </c>
      <c r="AA754" s="20" t="e">
        <f>VLOOKUP($B754,'DATA PENGUKURAN GARDU'!$A:$BS,42,0)</f>
        <v>#N/A</v>
      </c>
      <c r="AB754" s="21" t="e">
        <f t="shared" si="381"/>
        <v>#N/A</v>
      </c>
      <c r="AC754" s="20" t="e">
        <f>VLOOKUP($B754,'DATA PENGUKURAN GARDU'!$A:$BS,44,0)</f>
        <v>#N/A</v>
      </c>
      <c r="AD754" s="21" t="e">
        <f t="shared" si="382"/>
        <v>#N/A</v>
      </c>
      <c r="AE754" s="20" t="e">
        <f>VLOOKUP($B754,'DATA PENGUKURAN GARDU'!$A:$BS,46,0)</f>
        <v>#N/A</v>
      </c>
      <c r="AF754" s="21" t="e">
        <f t="shared" si="383"/>
        <v>#N/A</v>
      </c>
      <c r="AG754" s="20" t="e">
        <f>VLOOKUP($B754,'DATA PENGUKURAN GARDU'!$A:$BS,46,0)</f>
        <v>#N/A</v>
      </c>
      <c r="AH754" s="20" t="e">
        <f>VLOOKUP($B754,'DATA PENGUKURAN GARDU'!$A:$BS,53,0)</f>
        <v>#N/A</v>
      </c>
      <c r="AI754" s="20" t="e">
        <f>VLOOKUP($B754,'DATA PENGUKURAN GARDU'!$A:$BS,54,0)</f>
        <v>#N/A</v>
      </c>
      <c r="AJ754" s="17" t="e">
        <f>VLOOKUP($C754,'DATA PENGUKURAN GARDU'!$A:$BS,42,0)</f>
        <v>#N/A</v>
      </c>
      <c r="AK754" s="23" t="e">
        <f t="shared" si="384"/>
        <v>#N/A</v>
      </c>
      <c r="AL754" s="17" t="e">
        <f>VLOOKUP($C754,'DATA PENGUKURAN GARDU'!$A:$BS,44,0)</f>
        <v>#N/A</v>
      </c>
      <c r="AM754" s="23" t="e">
        <f t="shared" si="385"/>
        <v>#N/A</v>
      </c>
      <c r="AN754" s="17" t="e">
        <f>VLOOKUP($C754,'DATA PENGUKURAN GARDU'!$A:$BS,46,0)</f>
        <v>#N/A</v>
      </c>
      <c r="AO754" s="23" t="e">
        <f t="shared" si="386"/>
        <v>#N/A</v>
      </c>
      <c r="AP754" s="17" t="e">
        <f>VLOOKUP($C754,'DATA PENGUKURAN GARDU'!$A:$BS,46,0)</f>
        <v>#N/A</v>
      </c>
      <c r="AQ754" s="17" t="e">
        <f>VLOOKUP($C754,'DATA PENGUKURAN GARDU'!$A:$BS,53,0)</f>
        <v>#N/A</v>
      </c>
      <c r="AR754" s="17" t="e">
        <f>VLOOKUP($C754,'DATA PENGUKURAN GARDU'!$A:$BS,54,0)</f>
        <v>#N/A</v>
      </c>
      <c r="AS754" s="20" t="e">
        <f>VLOOKUP($D754,'DATA PENGUKURAN GARDU'!$A:$BS,42,0)</f>
        <v>#N/A</v>
      </c>
      <c r="AT754" s="21" t="e">
        <f t="shared" si="387"/>
        <v>#N/A</v>
      </c>
      <c r="AU754" s="20" t="e">
        <f>VLOOKUP($D754,'DATA PENGUKURAN GARDU'!$A:$BS,44,0)</f>
        <v>#N/A</v>
      </c>
      <c r="AV754" s="21" t="e">
        <f t="shared" si="388"/>
        <v>#N/A</v>
      </c>
      <c r="AW754" s="20" t="e">
        <f>VLOOKUP($D754,'DATA PENGUKURAN GARDU'!$A:$BS,46,0)</f>
        <v>#N/A</v>
      </c>
      <c r="AX754" s="21" t="e">
        <f t="shared" si="389"/>
        <v>#N/A</v>
      </c>
      <c r="AY754" s="20" t="e">
        <f>VLOOKUP($D754,'DATA PENGUKURAN GARDU'!$A:$BS,46,0)</f>
        <v>#N/A</v>
      </c>
      <c r="AZ754" s="20" t="e">
        <f>VLOOKUP($D754,'DATA PENGUKURAN GARDU'!$A:$BS,53,0)</f>
        <v>#N/A</v>
      </c>
      <c r="BA754" s="20" t="e">
        <f>VLOOKUP($D754,'DATA PENGUKURAN GARDU'!$A:$BS,54,0)</f>
        <v>#N/A</v>
      </c>
      <c r="BB754" s="17" t="e">
        <f>VLOOKUP($E754,'DATA PENGUKURAN GARDU'!$A:$BS,42,0)</f>
        <v>#N/A</v>
      </c>
      <c r="BC754" s="23" t="e">
        <f t="shared" si="390"/>
        <v>#N/A</v>
      </c>
      <c r="BD754" s="17" t="e">
        <f>VLOOKUP($E754,'DATA PENGUKURAN GARDU'!$A:$BS,44,0)</f>
        <v>#N/A</v>
      </c>
      <c r="BE754" s="23" t="e">
        <f t="shared" si="391"/>
        <v>#N/A</v>
      </c>
      <c r="BF754" s="17" t="e">
        <f>VLOOKUP($E754,'DATA PENGUKURAN GARDU'!$A:$BS,46,0)</f>
        <v>#N/A</v>
      </c>
      <c r="BG754" s="23" t="e">
        <f t="shared" si="392"/>
        <v>#N/A</v>
      </c>
      <c r="BH754" s="17" t="e">
        <f>VLOOKUP($E754,'DATA PENGUKURAN GARDU'!$A:$BS,46,0)</f>
        <v>#N/A</v>
      </c>
      <c r="BI754" s="17" t="e">
        <f>VLOOKUP($E754,'DATA PENGUKURAN GARDU'!$A:$BS,53,0)</f>
        <v>#N/A</v>
      </c>
      <c r="BJ754" s="17" t="e">
        <f>VLOOKUP($E754,'DATA PENGUKURAN GARDU'!$A:$BS,54,0)</f>
        <v>#N/A</v>
      </c>
      <c r="BK754" s="20" t="e">
        <f t="shared" si="393"/>
        <v>#N/A</v>
      </c>
      <c r="BL754" s="20" t="e">
        <f t="shared" si="394"/>
        <v>#N/A</v>
      </c>
      <c r="BM754" s="20" t="e">
        <f t="shared" si="395"/>
        <v>#N/A</v>
      </c>
      <c r="BN754" s="25" t="e">
        <f t="shared" si="396"/>
        <v>#N/A</v>
      </c>
      <c r="BO754" s="26" t="str">
        <f t="shared" si="397"/>
        <v>0</v>
      </c>
      <c r="BP754" s="21" t="e">
        <f t="shared" si="398"/>
        <v>#VALUE!</v>
      </c>
      <c r="BQ754" s="20" t="e">
        <f t="shared" si="399"/>
        <v>#N/A</v>
      </c>
      <c r="BR754" s="20" t="e">
        <v>#N/A</v>
      </c>
      <c r="BS754" s="9" t="e">
        <v>#N/A</v>
      </c>
      <c r="BT754" s="2" t="e">
        <f t="shared" si="400"/>
        <v>#VALUE!</v>
      </c>
      <c r="BU754" s="2" t="e">
        <f t="shared" si="368"/>
        <v>#N/A</v>
      </c>
      <c r="BV754" s="2" t="e">
        <f t="shared" si="369"/>
        <v>#N/A</v>
      </c>
    </row>
    <row r="755" s="2" customFormat="1" ht="22.95" customHeight="1" spans="1:74">
      <c r="A755" s="9" t="str">
        <f t="shared" si="370"/>
        <v>L-034Induk</v>
      </c>
      <c r="B755" s="9" t="str">
        <f t="shared" si="371"/>
        <v>L-034jurusan 1</v>
      </c>
      <c r="C755" s="9" t="str">
        <f t="shared" si="372"/>
        <v>L-034jurusan 2</v>
      </c>
      <c r="D755" s="9" t="str">
        <f t="shared" si="373"/>
        <v>L-034jurusan 3</v>
      </c>
      <c r="E755" s="9" t="str">
        <f t="shared" si="374"/>
        <v>L-034jurusan 4</v>
      </c>
      <c r="F755" s="10" t="s">
        <v>472</v>
      </c>
      <c r="G755" s="10" t="s">
        <v>22</v>
      </c>
      <c r="H755" s="10" t="s">
        <v>939</v>
      </c>
      <c r="I755" s="10">
        <v>0.35289</v>
      </c>
      <c r="J755" s="10">
        <v>123.88297</v>
      </c>
      <c r="K755" s="10" t="s">
        <v>7465</v>
      </c>
      <c r="L755" s="10" t="s">
        <v>7465</v>
      </c>
      <c r="M755" s="10" t="s">
        <v>7465</v>
      </c>
      <c r="N755" s="14">
        <f t="shared" si="375"/>
        <v>0</v>
      </c>
      <c r="O755" s="15" t="e">
        <f t="shared" si="376"/>
        <v>#VALUE!</v>
      </c>
      <c r="P755" s="15" t="e">
        <f t="shared" si="377"/>
        <v>#VALUE!</v>
      </c>
      <c r="Q755" s="17" t="e">
        <f>VLOOKUP($A755,'DATA PENGUKURAN GARDU'!$A:$BS,42,0)</f>
        <v>#N/A</v>
      </c>
      <c r="R755" s="18" t="e">
        <f t="shared" si="378"/>
        <v>#N/A</v>
      </c>
      <c r="S755" s="17" t="e">
        <f>VLOOKUP($A755,'DATA PENGUKURAN GARDU'!$A:$BS,44,0)</f>
        <v>#N/A</v>
      </c>
      <c r="T755" s="18" t="e">
        <f t="shared" si="379"/>
        <v>#N/A</v>
      </c>
      <c r="U755" s="17" t="e">
        <f>VLOOKUP($A755,'DATA PENGUKURAN GARDU'!$A:$BS,46,0)</f>
        <v>#N/A</v>
      </c>
      <c r="V755" s="18" t="e">
        <f t="shared" si="380"/>
        <v>#N/A</v>
      </c>
      <c r="W755" s="17" t="e">
        <f>VLOOKUP($A755,'DATA PENGUKURAN GARDU'!$A:$BS,48,0)</f>
        <v>#N/A</v>
      </c>
      <c r="X755" s="17" t="e">
        <f>VLOOKUP($A755,'DATA PENGUKURAN GARDU'!$A:$BS,53,0)</f>
        <v>#N/A</v>
      </c>
      <c r="Y755" s="17" t="e">
        <f>VLOOKUP($A755,'DATA PENGUKURAN GARDU'!$A:$BS,54,0)</f>
        <v>#N/A</v>
      </c>
      <c r="Z755" s="17" t="e">
        <f>VLOOKUP($A755,'DATA PENGUKURAN GARDU'!$A:$BS,55,0)</f>
        <v>#N/A</v>
      </c>
      <c r="AA755" s="20" t="e">
        <f>VLOOKUP($B755,'DATA PENGUKURAN GARDU'!$A:$BS,42,0)</f>
        <v>#N/A</v>
      </c>
      <c r="AB755" s="21" t="e">
        <f t="shared" si="381"/>
        <v>#N/A</v>
      </c>
      <c r="AC755" s="20" t="e">
        <f>VLOOKUP($B755,'DATA PENGUKURAN GARDU'!$A:$BS,44,0)</f>
        <v>#N/A</v>
      </c>
      <c r="AD755" s="21" t="e">
        <f t="shared" si="382"/>
        <v>#N/A</v>
      </c>
      <c r="AE755" s="20" t="e">
        <f>VLOOKUP($B755,'DATA PENGUKURAN GARDU'!$A:$BS,46,0)</f>
        <v>#N/A</v>
      </c>
      <c r="AF755" s="21" t="e">
        <f t="shared" si="383"/>
        <v>#N/A</v>
      </c>
      <c r="AG755" s="20" t="e">
        <f>VLOOKUP($B755,'DATA PENGUKURAN GARDU'!$A:$BS,46,0)</f>
        <v>#N/A</v>
      </c>
      <c r="AH755" s="20" t="e">
        <f>VLOOKUP($B755,'DATA PENGUKURAN GARDU'!$A:$BS,53,0)</f>
        <v>#N/A</v>
      </c>
      <c r="AI755" s="20" t="e">
        <f>VLOOKUP($B755,'DATA PENGUKURAN GARDU'!$A:$BS,54,0)</f>
        <v>#N/A</v>
      </c>
      <c r="AJ755" s="17" t="e">
        <f>VLOOKUP($C755,'DATA PENGUKURAN GARDU'!$A:$BS,42,0)</f>
        <v>#N/A</v>
      </c>
      <c r="AK755" s="23" t="e">
        <f t="shared" si="384"/>
        <v>#N/A</v>
      </c>
      <c r="AL755" s="17" t="e">
        <f>VLOOKUP($C755,'DATA PENGUKURAN GARDU'!$A:$BS,44,0)</f>
        <v>#N/A</v>
      </c>
      <c r="AM755" s="23" t="e">
        <f t="shared" si="385"/>
        <v>#N/A</v>
      </c>
      <c r="AN755" s="17" t="e">
        <f>VLOOKUP($C755,'DATA PENGUKURAN GARDU'!$A:$BS,46,0)</f>
        <v>#N/A</v>
      </c>
      <c r="AO755" s="23" t="e">
        <f t="shared" si="386"/>
        <v>#N/A</v>
      </c>
      <c r="AP755" s="17" t="e">
        <f>VLOOKUP($C755,'DATA PENGUKURAN GARDU'!$A:$BS,46,0)</f>
        <v>#N/A</v>
      </c>
      <c r="AQ755" s="17" t="e">
        <f>VLOOKUP($C755,'DATA PENGUKURAN GARDU'!$A:$BS,53,0)</f>
        <v>#N/A</v>
      </c>
      <c r="AR755" s="17" t="e">
        <f>VLOOKUP($C755,'DATA PENGUKURAN GARDU'!$A:$BS,54,0)</f>
        <v>#N/A</v>
      </c>
      <c r="AS755" s="20" t="e">
        <f>VLOOKUP($D755,'DATA PENGUKURAN GARDU'!$A:$BS,42,0)</f>
        <v>#N/A</v>
      </c>
      <c r="AT755" s="21" t="e">
        <f t="shared" si="387"/>
        <v>#N/A</v>
      </c>
      <c r="AU755" s="20" t="e">
        <f>VLOOKUP($D755,'DATA PENGUKURAN GARDU'!$A:$BS,44,0)</f>
        <v>#N/A</v>
      </c>
      <c r="AV755" s="21" t="e">
        <f t="shared" si="388"/>
        <v>#N/A</v>
      </c>
      <c r="AW755" s="20" t="e">
        <f>VLOOKUP($D755,'DATA PENGUKURAN GARDU'!$A:$BS,46,0)</f>
        <v>#N/A</v>
      </c>
      <c r="AX755" s="21" t="e">
        <f t="shared" si="389"/>
        <v>#N/A</v>
      </c>
      <c r="AY755" s="20" t="e">
        <f>VLOOKUP($D755,'DATA PENGUKURAN GARDU'!$A:$BS,46,0)</f>
        <v>#N/A</v>
      </c>
      <c r="AZ755" s="20" t="e">
        <f>VLOOKUP($D755,'DATA PENGUKURAN GARDU'!$A:$BS,53,0)</f>
        <v>#N/A</v>
      </c>
      <c r="BA755" s="20" t="e">
        <f>VLOOKUP($D755,'DATA PENGUKURAN GARDU'!$A:$BS,54,0)</f>
        <v>#N/A</v>
      </c>
      <c r="BB755" s="17" t="e">
        <f>VLOOKUP($E755,'DATA PENGUKURAN GARDU'!$A:$BS,42,0)</f>
        <v>#N/A</v>
      </c>
      <c r="BC755" s="23" t="e">
        <f t="shared" si="390"/>
        <v>#N/A</v>
      </c>
      <c r="BD755" s="17" t="e">
        <f>VLOOKUP($E755,'DATA PENGUKURAN GARDU'!$A:$BS,44,0)</f>
        <v>#N/A</v>
      </c>
      <c r="BE755" s="23" t="e">
        <f t="shared" si="391"/>
        <v>#N/A</v>
      </c>
      <c r="BF755" s="17" t="e">
        <f>VLOOKUP($E755,'DATA PENGUKURAN GARDU'!$A:$BS,46,0)</f>
        <v>#N/A</v>
      </c>
      <c r="BG755" s="23" t="e">
        <f t="shared" si="392"/>
        <v>#N/A</v>
      </c>
      <c r="BH755" s="17" t="e">
        <f>VLOOKUP($E755,'DATA PENGUKURAN GARDU'!$A:$BS,46,0)</f>
        <v>#N/A</v>
      </c>
      <c r="BI755" s="17" t="e">
        <f>VLOOKUP($E755,'DATA PENGUKURAN GARDU'!$A:$BS,53,0)</f>
        <v>#N/A</v>
      </c>
      <c r="BJ755" s="17" t="e">
        <f>VLOOKUP($E755,'DATA PENGUKURAN GARDU'!$A:$BS,54,0)</f>
        <v>#N/A</v>
      </c>
      <c r="BK755" s="20" t="e">
        <f t="shared" si="393"/>
        <v>#N/A</v>
      </c>
      <c r="BL755" s="20" t="e">
        <f t="shared" si="394"/>
        <v>#N/A</v>
      </c>
      <c r="BM755" s="20" t="e">
        <f t="shared" si="395"/>
        <v>#N/A</v>
      </c>
      <c r="BN755" s="25" t="e">
        <f t="shared" si="396"/>
        <v>#N/A</v>
      </c>
      <c r="BO755" s="26" t="str">
        <f t="shared" si="397"/>
        <v>0</v>
      </c>
      <c r="BP755" s="21" t="e">
        <f t="shared" si="398"/>
        <v>#VALUE!</v>
      </c>
      <c r="BQ755" s="20" t="e">
        <f t="shared" si="399"/>
        <v>#N/A</v>
      </c>
      <c r="BR755" s="20" t="e">
        <v>#N/A</v>
      </c>
      <c r="BS755" s="9" t="e">
        <v>#N/A</v>
      </c>
      <c r="BT755" s="2" t="e">
        <f t="shared" si="400"/>
        <v>#VALUE!</v>
      </c>
      <c r="BU755" s="2" t="e">
        <f t="shared" si="368"/>
        <v>#N/A</v>
      </c>
      <c r="BV755" s="2" t="e">
        <f t="shared" si="369"/>
        <v>#N/A</v>
      </c>
    </row>
    <row r="756" s="2" customFormat="1" ht="22.95" customHeight="1" spans="1:74">
      <c r="A756" s="9" t="str">
        <f t="shared" si="370"/>
        <v>L-040Induk</v>
      </c>
      <c r="B756" s="9" t="str">
        <f t="shared" si="371"/>
        <v>L-040jurusan 1</v>
      </c>
      <c r="C756" s="9" t="str">
        <f t="shared" si="372"/>
        <v>L-040jurusan 2</v>
      </c>
      <c r="D756" s="9" t="str">
        <f t="shared" si="373"/>
        <v>L-040jurusan 3</v>
      </c>
      <c r="E756" s="9" t="str">
        <f t="shared" si="374"/>
        <v>L-040jurusan 4</v>
      </c>
      <c r="F756" s="10" t="s">
        <v>472</v>
      </c>
      <c r="G756" s="10" t="s">
        <v>22</v>
      </c>
      <c r="H756" s="10" t="s">
        <v>940</v>
      </c>
      <c r="I756" s="10">
        <v>0.33851</v>
      </c>
      <c r="J756" s="10">
        <v>123.8214</v>
      </c>
      <c r="K756" s="10" t="s">
        <v>7465</v>
      </c>
      <c r="L756" s="10" t="s">
        <v>7465</v>
      </c>
      <c r="M756" s="10" t="s">
        <v>7465</v>
      </c>
      <c r="N756" s="14">
        <f t="shared" si="375"/>
        <v>0</v>
      </c>
      <c r="O756" s="15" t="e">
        <f t="shared" si="376"/>
        <v>#VALUE!</v>
      </c>
      <c r="P756" s="15" t="e">
        <f t="shared" si="377"/>
        <v>#VALUE!</v>
      </c>
      <c r="Q756" s="17" t="e">
        <f>VLOOKUP($A756,'DATA PENGUKURAN GARDU'!$A:$BS,42,0)</f>
        <v>#N/A</v>
      </c>
      <c r="R756" s="18" t="e">
        <f t="shared" si="378"/>
        <v>#N/A</v>
      </c>
      <c r="S756" s="17" t="e">
        <f>VLOOKUP($A756,'DATA PENGUKURAN GARDU'!$A:$BS,44,0)</f>
        <v>#N/A</v>
      </c>
      <c r="T756" s="18" t="e">
        <f t="shared" si="379"/>
        <v>#N/A</v>
      </c>
      <c r="U756" s="17" t="e">
        <f>VLOOKUP($A756,'DATA PENGUKURAN GARDU'!$A:$BS,46,0)</f>
        <v>#N/A</v>
      </c>
      <c r="V756" s="18" t="e">
        <f t="shared" si="380"/>
        <v>#N/A</v>
      </c>
      <c r="W756" s="17" t="e">
        <f>VLOOKUP($A756,'DATA PENGUKURAN GARDU'!$A:$BS,48,0)</f>
        <v>#N/A</v>
      </c>
      <c r="X756" s="17" t="e">
        <f>VLOOKUP($A756,'DATA PENGUKURAN GARDU'!$A:$BS,53,0)</f>
        <v>#N/A</v>
      </c>
      <c r="Y756" s="17" t="e">
        <f>VLOOKUP($A756,'DATA PENGUKURAN GARDU'!$A:$BS,54,0)</f>
        <v>#N/A</v>
      </c>
      <c r="Z756" s="17" t="e">
        <f>VLOOKUP($A756,'DATA PENGUKURAN GARDU'!$A:$BS,55,0)</f>
        <v>#N/A</v>
      </c>
      <c r="AA756" s="20" t="e">
        <f>VLOOKUP($B756,'DATA PENGUKURAN GARDU'!$A:$BS,42,0)</f>
        <v>#N/A</v>
      </c>
      <c r="AB756" s="21" t="e">
        <f t="shared" si="381"/>
        <v>#N/A</v>
      </c>
      <c r="AC756" s="20" t="e">
        <f>VLOOKUP($B756,'DATA PENGUKURAN GARDU'!$A:$BS,44,0)</f>
        <v>#N/A</v>
      </c>
      <c r="AD756" s="21" t="e">
        <f t="shared" si="382"/>
        <v>#N/A</v>
      </c>
      <c r="AE756" s="20" t="e">
        <f>VLOOKUP($B756,'DATA PENGUKURAN GARDU'!$A:$BS,46,0)</f>
        <v>#N/A</v>
      </c>
      <c r="AF756" s="21" t="e">
        <f t="shared" si="383"/>
        <v>#N/A</v>
      </c>
      <c r="AG756" s="20" t="e">
        <f>VLOOKUP($B756,'DATA PENGUKURAN GARDU'!$A:$BS,46,0)</f>
        <v>#N/A</v>
      </c>
      <c r="AH756" s="20" t="e">
        <f>VLOOKUP($B756,'DATA PENGUKURAN GARDU'!$A:$BS,53,0)</f>
        <v>#N/A</v>
      </c>
      <c r="AI756" s="20" t="e">
        <f>VLOOKUP($B756,'DATA PENGUKURAN GARDU'!$A:$BS,54,0)</f>
        <v>#N/A</v>
      </c>
      <c r="AJ756" s="17" t="e">
        <f>VLOOKUP($C756,'DATA PENGUKURAN GARDU'!$A:$BS,42,0)</f>
        <v>#N/A</v>
      </c>
      <c r="AK756" s="23" t="e">
        <f t="shared" si="384"/>
        <v>#N/A</v>
      </c>
      <c r="AL756" s="17" t="e">
        <f>VLOOKUP($C756,'DATA PENGUKURAN GARDU'!$A:$BS,44,0)</f>
        <v>#N/A</v>
      </c>
      <c r="AM756" s="23" t="e">
        <f t="shared" si="385"/>
        <v>#N/A</v>
      </c>
      <c r="AN756" s="17" t="e">
        <f>VLOOKUP($C756,'DATA PENGUKURAN GARDU'!$A:$BS,46,0)</f>
        <v>#N/A</v>
      </c>
      <c r="AO756" s="23" t="e">
        <f t="shared" si="386"/>
        <v>#N/A</v>
      </c>
      <c r="AP756" s="17" t="e">
        <f>VLOOKUP($C756,'DATA PENGUKURAN GARDU'!$A:$BS,46,0)</f>
        <v>#N/A</v>
      </c>
      <c r="AQ756" s="17" t="e">
        <f>VLOOKUP($C756,'DATA PENGUKURAN GARDU'!$A:$BS,53,0)</f>
        <v>#N/A</v>
      </c>
      <c r="AR756" s="17" t="e">
        <f>VLOOKUP($C756,'DATA PENGUKURAN GARDU'!$A:$BS,54,0)</f>
        <v>#N/A</v>
      </c>
      <c r="AS756" s="20" t="e">
        <f>VLOOKUP($D756,'DATA PENGUKURAN GARDU'!$A:$BS,42,0)</f>
        <v>#N/A</v>
      </c>
      <c r="AT756" s="21" t="e">
        <f t="shared" si="387"/>
        <v>#N/A</v>
      </c>
      <c r="AU756" s="20" t="e">
        <f>VLOOKUP($D756,'DATA PENGUKURAN GARDU'!$A:$BS,44,0)</f>
        <v>#N/A</v>
      </c>
      <c r="AV756" s="21" t="e">
        <f t="shared" si="388"/>
        <v>#N/A</v>
      </c>
      <c r="AW756" s="20" t="e">
        <f>VLOOKUP($D756,'DATA PENGUKURAN GARDU'!$A:$BS,46,0)</f>
        <v>#N/A</v>
      </c>
      <c r="AX756" s="21" t="e">
        <f t="shared" si="389"/>
        <v>#N/A</v>
      </c>
      <c r="AY756" s="20" t="e">
        <f>VLOOKUP($D756,'DATA PENGUKURAN GARDU'!$A:$BS,46,0)</f>
        <v>#N/A</v>
      </c>
      <c r="AZ756" s="20" t="e">
        <f>VLOOKUP($D756,'DATA PENGUKURAN GARDU'!$A:$BS,53,0)</f>
        <v>#N/A</v>
      </c>
      <c r="BA756" s="20" t="e">
        <f>VLOOKUP($D756,'DATA PENGUKURAN GARDU'!$A:$BS,54,0)</f>
        <v>#N/A</v>
      </c>
      <c r="BB756" s="17" t="e">
        <f>VLOOKUP($E756,'DATA PENGUKURAN GARDU'!$A:$BS,42,0)</f>
        <v>#N/A</v>
      </c>
      <c r="BC756" s="23" t="e">
        <f t="shared" si="390"/>
        <v>#N/A</v>
      </c>
      <c r="BD756" s="17" t="e">
        <f>VLOOKUP($E756,'DATA PENGUKURAN GARDU'!$A:$BS,44,0)</f>
        <v>#N/A</v>
      </c>
      <c r="BE756" s="23" t="e">
        <f t="shared" si="391"/>
        <v>#N/A</v>
      </c>
      <c r="BF756" s="17" t="e">
        <f>VLOOKUP($E756,'DATA PENGUKURAN GARDU'!$A:$BS,46,0)</f>
        <v>#N/A</v>
      </c>
      <c r="BG756" s="23" t="e">
        <f t="shared" si="392"/>
        <v>#N/A</v>
      </c>
      <c r="BH756" s="17" t="e">
        <f>VLOOKUP($E756,'DATA PENGUKURAN GARDU'!$A:$BS,46,0)</f>
        <v>#N/A</v>
      </c>
      <c r="BI756" s="17" t="e">
        <f>VLOOKUP($E756,'DATA PENGUKURAN GARDU'!$A:$BS,53,0)</f>
        <v>#N/A</v>
      </c>
      <c r="BJ756" s="17" t="e">
        <f>VLOOKUP($E756,'DATA PENGUKURAN GARDU'!$A:$BS,54,0)</f>
        <v>#N/A</v>
      </c>
      <c r="BK756" s="20" t="e">
        <f t="shared" si="393"/>
        <v>#N/A</v>
      </c>
      <c r="BL756" s="20" t="e">
        <f t="shared" si="394"/>
        <v>#N/A</v>
      </c>
      <c r="BM756" s="20" t="e">
        <f t="shared" si="395"/>
        <v>#N/A</v>
      </c>
      <c r="BN756" s="25" t="e">
        <f t="shared" si="396"/>
        <v>#N/A</v>
      </c>
      <c r="BO756" s="26" t="str">
        <f t="shared" si="397"/>
        <v>0</v>
      </c>
      <c r="BP756" s="21" t="e">
        <f t="shared" si="398"/>
        <v>#VALUE!</v>
      </c>
      <c r="BQ756" s="20" t="e">
        <f t="shared" si="399"/>
        <v>#N/A</v>
      </c>
      <c r="BR756" s="20" t="e">
        <v>#N/A</v>
      </c>
      <c r="BS756" s="9" t="e">
        <v>#N/A</v>
      </c>
      <c r="BT756" s="2" t="e">
        <f t="shared" si="400"/>
        <v>#VALUE!</v>
      </c>
      <c r="BU756" s="2" t="e">
        <f t="shared" si="368"/>
        <v>#N/A</v>
      </c>
      <c r="BV756" s="2" t="e">
        <f t="shared" si="369"/>
        <v>#N/A</v>
      </c>
    </row>
    <row r="757" s="2" customFormat="1" ht="22.95" customHeight="1" spans="1:74">
      <c r="A757" s="9" t="str">
        <f t="shared" si="370"/>
        <v>L-043Induk</v>
      </c>
      <c r="B757" s="9" t="str">
        <f t="shared" si="371"/>
        <v>L-043jurusan 1</v>
      </c>
      <c r="C757" s="9" t="str">
        <f t="shared" si="372"/>
        <v>L-043jurusan 2</v>
      </c>
      <c r="D757" s="9" t="str">
        <f t="shared" si="373"/>
        <v>L-043jurusan 3</v>
      </c>
      <c r="E757" s="9" t="str">
        <f t="shared" si="374"/>
        <v>L-043jurusan 4</v>
      </c>
      <c r="F757" s="10" t="s">
        <v>472</v>
      </c>
      <c r="G757" s="10" t="s">
        <v>22</v>
      </c>
      <c r="H757" s="10" t="s">
        <v>941</v>
      </c>
      <c r="I757" s="10">
        <v>0.3196</v>
      </c>
      <c r="J757" s="10">
        <v>123.79274</v>
      </c>
      <c r="K757" s="10" t="s">
        <v>7465</v>
      </c>
      <c r="L757" s="10" t="s">
        <v>7465</v>
      </c>
      <c r="M757" s="10" t="s">
        <v>7465</v>
      </c>
      <c r="N757" s="14">
        <f t="shared" si="375"/>
        <v>0</v>
      </c>
      <c r="O757" s="15" t="e">
        <f t="shared" si="376"/>
        <v>#VALUE!</v>
      </c>
      <c r="P757" s="15" t="e">
        <f t="shared" si="377"/>
        <v>#VALUE!</v>
      </c>
      <c r="Q757" s="17" t="e">
        <f>VLOOKUP($A757,'DATA PENGUKURAN GARDU'!$A:$BS,42,0)</f>
        <v>#N/A</v>
      </c>
      <c r="R757" s="18" t="e">
        <f t="shared" si="378"/>
        <v>#N/A</v>
      </c>
      <c r="S757" s="17" t="e">
        <f>VLOOKUP($A757,'DATA PENGUKURAN GARDU'!$A:$BS,44,0)</f>
        <v>#N/A</v>
      </c>
      <c r="T757" s="18" t="e">
        <f t="shared" si="379"/>
        <v>#N/A</v>
      </c>
      <c r="U757" s="17" t="e">
        <f>VLOOKUP($A757,'DATA PENGUKURAN GARDU'!$A:$BS,46,0)</f>
        <v>#N/A</v>
      </c>
      <c r="V757" s="18" t="e">
        <f t="shared" si="380"/>
        <v>#N/A</v>
      </c>
      <c r="W757" s="17" t="e">
        <f>VLOOKUP($A757,'DATA PENGUKURAN GARDU'!$A:$BS,48,0)</f>
        <v>#N/A</v>
      </c>
      <c r="X757" s="17" t="e">
        <f>VLOOKUP($A757,'DATA PENGUKURAN GARDU'!$A:$BS,53,0)</f>
        <v>#N/A</v>
      </c>
      <c r="Y757" s="17" t="e">
        <f>VLOOKUP($A757,'DATA PENGUKURAN GARDU'!$A:$BS,54,0)</f>
        <v>#N/A</v>
      </c>
      <c r="Z757" s="17" t="e">
        <f>VLOOKUP($A757,'DATA PENGUKURAN GARDU'!$A:$BS,55,0)</f>
        <v>#N/A</v>
      </c>
      <c r="AA757" s="20" t="e">
        <f>VLOOKUP($B757,'DATA PENGUKURAN GARDU'!$A:$BS,42,0)</f>
        <v>#N/A</v>
      </c>
      <c r="AB757" s="21" t="e">
        <f t="shared" si="381"/>
        <v>#N/A</v>
      </c>
      <c r="AC757" s="20" t="e">
        <f>VLOOKUP($B757,'DATA PENGUKURAN GARDU'!$A:$BS,44,0)</f>
        <v>#N/A</v>
      </c>
      <c r="AD757" s="21" t="e">
        <f t="shared" si="382"/>
        <v>#N/A</v>
      </c>
      <c r="AE757" s="20" t="e">
        <f>VLOOKUP($B757,'DATA PENGUKURAN GARDU'!$A:$BS,46,0)</f>
        <v>#N/A</v>
      </c>
      <c r="AF757" s="21" t="e">
        <f t="shared" si="383"/>
        <v>#N/A</v>
      </c>
      <c r="AG757" s="20" t="e">
        <f>VLOOKUP($B757,'DATA PENGUKURAN GARDU'!$A:$BS,46,0)</f>
        <v>#N/A</v>
      </c>
      <c r="AH757" s="20" t="e">
        <f>VLOOKUP($B757,'DATA PENGUKURAN GARDU'!$A:$BS,53,0)</f>
        <v>#N/A</v>
      </c>
      <c r="AI757" s="20" t="e">
        <f>VLOOKUP($B757,'DATA PENGUKURAN GARDU'!$A:$BS,54,0)</f>
        <v>#N/A</v>
      </c>
      <c r="AJ757" s="17" t="e">
        <f>VLOOKUP($C757,'DATA PENGUKURAN GARDU'!$A:$BS,42,0)</f>
        <v>#N/A</v>
      </c>
      <c r="AK757" s="23" t="e">
        <f t="shared" si="384"/>
        <v>#N/A</v>
      </c>
      <c r="AL757" s="17" t="e">
        <f>VLOOKUP($C757,'DATA PENGUKURAN GARDU'!$A:$BS,44,0)</f>
        <v>#N/A</v>
      </c>
      <c r="AM757" s="23" t="e">
        <f t="shared" si="385"/>
        <v>#N/A</v>
      </c>
      <c r="AN757" s="17" t="e">
        <f>VLOOKUP($C757,'DATA PENGUKURAN GARDU'!$A:$BS,46,0)</f>
        <v>#N/A</v>
      </c>
      <c r="AO757" s="23" t="e">
        <f t="shared" si="386"/>
        <v>#N/A</v>
      </c>
      <c r="AP757" s="17" t="e">
        <f>VLOOKUP($C757,'DATA PENGUKURAN GARDU'!$A:$BS,46,0)</f>
        <v>#N/A</v>
      </c>
      <c r="AQ757" s="17" t="e">
        <f>VLOOKUP($C757,'DATA PENGUKURAN GARDU'!$A:$BS,53,0)</f>
        <v>#N/A</v>
      </c>
      <c r="AR757" s="17" t="e">
        <f>VLOOKUP($C757,'DATA PENGUKURAN GARDU'!$A:$BS,54,0)</f>
        <v>#N/A</v>
      </c>
      <c r="AS757" s="20" t="e">
        <f>VLOOKUP($D757,'DATA PENGUKURAN GARDU'!$A:$BS,42,0)</f>
        <v>#N/A</v>
      </c>
      <c r="AT757" s="21" t="e">
        <f t="shared" si="387"/>
        <v>#N/A</v>
      </c>
      <c r="AU757" s="20" t="e">
        <f>VLOOKUP($D757,'DATA PENGUKURAN GARDU'!$A:$BS,44,0)</f>
        <v>#N/A</v>
      </c>
      <c r="AV757" s="21" t="e">
        <f t="shared" si="388"/>
        <v>#N/A</v>
      </c>
      <c r="AW757" s="20" t="e">
        <f>VLOOKUP($D757,'DATA PENGUKURAN GARDU'!$A:$BS,46,0)</f>
        <v>#N/A</v>
      </c>
      <c r="AX757" s="21" t="e">
        <f t="shared" si="389"/>
        <v>#N/A</v>
      </c>
      <c r="AY757" s="20" t="e">
        <f>VLOOKUP($D757,'DATA PENGUKURAN GARDU'!$A:$BS,46,0)</f>
        <v>#N/A</v>
      </c>
      <c r="AZ757" s="20" t="e">
        <f>VLOOKUP($D757,'DATA PENGUKURAN GARDU'!$A:$BS,53,0)</f>
        <v>#N/A</v>
      </c>
      <c r="BA757" s="20" t="e">
        <f>VLOOKUP($D757,'DATA PENGUKURAN GARDU'!$A:$BS,54,0)</f>
        <v>#N/A</v>
      </c>
      <c r="BB757" s="17" t="e">
        <f>VLOOKUP($E757,'DATA PENGUKURAN GARDU'!$A:$BS,42,0)</f>
        <v>#N/A</v>
      </c>
      <c r="BC757" s="23" t="e">
        <f t="shared" si="390"/>
        <v>#N/A</v>
      </c>
      <c r="BD757" s="17" t="e">
        <f>VLOOKUP($E757,'DATA PENGUKURAN GARDU'!$A:$BS,44,0)</f>
        <v>#N/A</v>
      </c>
      <c r="BE757" s="23" t="e">
        <f t="shared" si="391"/>
        <v>#N/A</v>
      </c>
      <c r="BF757" s="17" t="e">
        <f>VLOOKUP($E757,'DATA PENGUKURAN GARDU'!$A:$BS,46,0)</f>
        <v>#N/A</v>
      </c>
      <c r="BG757" s="23" t="e">
        <f t="shared" si="392"/>
        <v>#N/A</v>
      </c>
      <c r="BH757" s="17" t="e">
        <f>VLOOKUP($E757,'DATA PENGUKURAN GARDU'!$A:$BS,46,0)</f>
        <v>#N/A</v>
      </c>
      <c r="BI757" s="17" t="e">
        <f>VLOOKUP($E757,'DATA PENGUKURAN GARDU'!$A:$BS,53,0)</f>
        <v>#N/A</v>
      </c>
      <c r="BJ757" s="17" t="e">
        <f>VLOOKUP($E757,'DATA PENGUKURAN GARDU'!$A:$BS,54,0)</f>
        <v>#N/A</v>
      </c>
      <c r="BK757" s="20" t="e">
        <f t="shared" si="393"/>
        <v>#N/A</v>
      </c>
      <c r="BL757" s="20" t="e">
        <f t="shared" si="394"/>
        <v>#N/A</v>
      </c>
      <c r="BM757" s="20" t="e">
        <f t="shared" si="395"/>
        <v>#N/A</v>
      </c>
      <c r="BN757" s="25" t="e">
        <f t="shared" si="396"/>
        <v>#N/A</v>
      </c>
      <c r="BO757" s="26" t="str">
        <f t="shared" si="397"/>
        <v>0</v>
      </c>
      <c r="BP757" s="21" t="e">
        <f t="shared" si="398"/>
        <v>#VALUE!</v>
      </c>
      <c r="BQ757" s="20" t="e">
        <f t="shared" si="399"/>
        <v>#N/A</v>
      </c>
      <c r="BR757" s="20" t="e">
        <v>#N/A</v>
      </c>
      <c r="BS757" s="9" t="e">
        <v>#N/A</v>
      </c>
      <c r="BT757" s="2" t="e">
        <f t="shared" si="400"/>
        <v>#VALUE!</v>
      </c>
      <c r="BU757" s="2" t="e">
        <f t="shared" si="368"/>
        <v>#N/A</v>
      </c>
      <c r="BV757" s="2" t="e">
        <f t="shared" si="369"/>
        <v>#N/A</v>
      </c>
    </row>
    <row r="758" s="2" customFormat="1" ht="22.95" customHeight="1" spans="1:74">
      <c r="A758" s="9" t="str">
        <f t="shared" si="370"/>
        <v>NL 046.1Induk</v>
      </c>
      <c r="B758" s="9" t="str">
        <f t="shared" si="371"/>
        <v>NL 046.1jurusan 1</v>
      </c>
      <c r="C758" s="9" t="str">
        <f t="shared" si="372"/>
        <v>NL 046.1jurusan 2</v>
      </c>
      <c r="D758" s="9" t="str">
        <f t="shared" si="373"/>
        <v>NL 046.1jurusan 3</v>
      </c>
      <c r="E758" s="9" t="str">
        <f t="shared" si="374"/>
        <v>NL 046.1jurusan 4</v>
      </c>
      <c r="F758" s="10" t="s">
        <v>942</v>
      </c>
      <c r="G758" s="10" t="s">
        <v>173</v>
      </c>
      <c r="H758" s="10" t="s">
        <v>943</v>
      </c>
      <c r="I758" s="10">
        <v>0.805305</v>
      </c>
      <c r="J758" s="10">
        <v>124.067906</v>
      </c>
      <c r="K758" s="10" t="s">
        <v>7465</v>
      </c>
      <c r="L758" s="10" t="s">
        <v>7465</v>
      </c>
      <c r="M758" s="10" t="s">
        <v>7465</v>
      </c>
      <c r="N758" s="14">
        <f t="shared" si="375"/>
        <v>0</v>
      </c>
      <c r="O758" s="15" t="e">
        <f t="shared" si="376"/>
        <v>#VALUE!</v>
      </c>
      <c r="P758" s="15" t="e">
        <f t="shared" si="377"/>
        <v>#VALUE!</v>
      </c>
      <c r="Q758" s="17" t="e">
        <f>VLOOKUP($A758,'DATA PENGUKURAN GARDU'!$A:$BS,42,0)</f>
        <v>#N/A</v>
      </c>
      <c r="R758" s="18" t="e">
        <f t="shared" si="378"/>
        <v>#N/A</v>
      </c>
      <c r="S758" s="17" t="e">
        <f>VLOOKUP($A758,'DATA PENGUKURAN GARDU'!$A:$BS,44,0)</f>
        <v>#N/A</v>
      </c>
      <c r="T758" s="18" t="e">
        <f t="shared" si="379"/>
        <v>#N/A</v>
      </c>
      <c r="U758" s="17" t="e">
        <f>VLOOKUP($A758,'DATA PENGUKURAN GARDU'!$A:$BS,46,0)</f>
        <v>#N/A</v>
      </c>
      <c r="V758" s="18" t="e">
        <f t="shared" si="380"/>
        <v>#N/A</v>
      </c>
      <c r="W758" s="17" t="e">
        <f>VLOOKUP($A758,'DATA PENGUKURAN GARDU'!$A:$BS,48,0)</f>
        <v>#N/A</v>
      </c>
      <c r="X758" s="17" t="e">
        <f>VLOOKUP($A758,'DATA PENGUKURAN GARDU'!$A:$BS,53,0)</f>
        <v>#N/A</v>
      </c>
      <c r="Y758" s="17" t="e">
        <f>VLOOKUP($A758,'DATA PENGUKURAN GARDU'!$A:$BS,54,0)</f>
        <v>#N/A</v>
      </c>
      <c r="Z758" s="17" t="e">
        <f>VLOOKUP($A758,'DATA PENGUKURAN GARDU'!$A:$BS,55,0)</f>
        <v>#N/A</v>
      </c>
      <c r="AA758" s="20" t="e">
        <f>VLOOKUP($B758,'DATA PENGUKURAN GARDU'!$A:$BS,42,0)</f>
        <v>#N/A</v>
      </c>
      <c r="AB758" s="21" t="e">
        <f t="shared" si="381"/>
        <v>#N/A</v>
      </c>
      <c r="AC758" s="20" t="e">
        <f>VLOOKUP($B758,'DATA PENGUKURAN GARDU'!$A:$BS,44,0)</f>
        <v>#N/A</v>
      </c>
      <c r="AD758" s="21" t="e">
        <f t="shared" si="382"/>
        <v>#N/A</v>
      </c>
      <c r="AE758" s="20" t="e">
        <f>VLOOKUP($B758,'DATA PENGUKURAN GARDU'!$A:$BS,46,0)</f>
        <v>#N/A</v>
      </c>
      <c r="AF758" s="21" t="e">
        <f t="shared" si="383"/>
        <v>#N/A</v>
      </c>
      <c r="AG758" s="20" t="e">
        <f>VLOOKUP($B758,'DATA PENGUKURAN GARDU'!$A:$BS,46,0)</f>
        <v>#N/A</v>
      </c>
      <c r="AH758" s="20" t="e">
        <f>VLOOKUP($B758,'DATA PENGUKURAN GARDU'!$A:$BS,53,0)</f>
        <v>#N/A</v>
      </c>
      <c r="AI758" s="20" t="e">
        <f>VLOOKUP($B758,'DATA PENGUKURAN GARDU'!$A:$BS,54,0)</f>
        <v>#N/A</v>
      </c>
      <c r="AJ758" s="17" t="e">
        <f>VLOOKUP($C758,'DATA PENGUKURAN GARDU'!$A:$BS,42,0)</f>
        <v>#N/A</v>
      </c>
      <c r="AK758" s="23" t="e">
        <f t="shared" si="384"/>
        <v>#N/A</v>
      </c>
      <c r="AL758" s="17" t="e">
        <f>VLOOKUP($C758,'DATA PENGUKURAN GARDU'!$A:$BS,44,0)</f>
        <v>#N/A</v>
      </c>
      <c r="AM758" s="23" t="e">
        <f t="shared" si="385"/>
        <v>#N/A</v>
      </c>
      <c r="AN758" s="17" t="e">
        <f>VLOOKUP($C758,'DATA PENGUKURAN GARDU'!$A:$BS,46,0)</f>
        <v>#N/A</v>
      </c>
      <c r="AO758" s="23" t="e">
        <f t="shared" si="386"/>
        <v>#N/A</v>
      </c>
      <c r="AP758" s="17" t="e">
        <f>VLOOKUP($C758,'DATA PENGUKURAN GARDU'!$A:$BS,46,0)</f>
        <v>#N/A</v>
      </c>
      <c r="AQ758" s="17" t="e">
        <f>VLOOKUP($C758,'DATA PENGUKURAN GARDU'!$A:$BS,53,0)</f>
        <v>#N/A</v>
      </c>
      <c r="AR758" s="17" t="e">
        <f>VLOOKUP($C758,'DATA PENGUKURAN GARDU'!$A:$BS,54,0)</f>
        <v>#N/A</v>
      </c>
      <c r="AS758" s="20" t="e">
        <f>VLOOKUP($D758,'DATA PENGUKURAN GARDU'!$A:$BS,42,0)</f>
        <v>#N/A</v>
      </c>
      <c r="AT758" s="21" t="e">
        <f t="shared" si="387"/>
        <v>#N/A</v>
      </c>
      <c r="AU758" s="20" t="e">
        <f>VLOOKUP($D758,'DATA PENGUKURAN GARDU'!$A:$BS,44,0)</f>
        <v>#N/A</v>
      </c>
      <c r="AV758" s="21" t="e">
        <f t="shared" si="388"/>
        <v>#N/A</v>
      </c>
      <c r="AW758" s="20" t="e">
        <f>VLOOKUP($D758,'DATA PENGUKURAN GARDU'!$A:$BS,46,0)</f>
        <v>#N/A</v>
      </c>
      <c r="AX758" s="21" t="e">
        <f t="shared" si="389"/>
        <v>#N/A</v>
      </c>
      <c r="AY758" s="20" t="e">
        <f>VLOOKUP($D758,'DATA PENGUKURAN GARDU'!$A:$BS,46,0)</f>
        <v>#N/A</v>
      </c>
      <c r="AZ758" s="20" t="e">
        <f>VLOOKUP($D758,'DATA PENGUKURAN GARDU'!$A:$BS,53,0)</f>
        <v>#N/A</v>
      </c>
      <c r="BA758" s="20" t="e">
        <f>VLOOKUP($D758,'DATA PENGUKURAN GARDU'!$A:$BS,54,0)</f>
        <v>#N/A</v>
      </c>
      <c r="BB758" s="17" t="e">
        <f>VLOOKUP($E758,'DATA PENGUKURAN GARDU'!$A:$BS,42,0)</f>
        <v>#N/A</v>
      </c>
      <c r="BC758" s="23" t="e">
        <f t="shared" si="390"/>
        <v>#N/A</v>
      </c>
      <c r="BD758" s="17" t="e">
        <f>VLOOKUP($E758,'DATA PENGUKURAN GARDU'!$A:$BS,44,0)</f>
        <v>#N/A</v>
      </c>
      <c r="BE758" s="23" t="e">
        <f t="shared" si="391"/>
        <v>#N/A</v>
      </c>
      <c r="BF758" s="17" t="e">
        <f>VLOOKUP($E758,'DATA PENGUKURAN GARDU'!$A:$BS,46,0)</f>
        <v>#N/A</v>
      </c>
      <c r="BG758" s="23" t="e">
        <f t="shared" si="392"/>
        <v>#N/A</v>
      </c>
      <c r="BH758" s="17" t="e">
        <f>VLOOKUP($E758,'DATA PENGUKURAN GARDU'!$A:$BS,46,0)</f>
        <v>#N/A</v>
      </c>
      <c r="BI758" s="17" t="e">
        <f>VLOOKUP($E758,'DATA PENGUKURAN GARDU'!$A:$BS,53,0)</f>
        <v>#N/A</v>
      </c>
      <c r="BJ758" s="17" t="e">
        <f>VLOOKUP($E758,'DATA PENGUKURAN GARDU'!$A:$BS,54,0)</f>
        <v>#N/A</v>
      </c>
      <c r="BK758" s="20" t="e">
        <f t="shared" si="393"/>
        <v>#N/A</v>
      </c>
      <c r="BL758" s="20" t="e">
        <f t="shared" si="394"/>
        <v>#N/A</v>
      </c>
      <c r="BM758" s="20" t="e">
        <f t="shared" si="395"/>
        <v>#N/A</v>
      </c>
      <c r="BN758" s="25" t="e">
        <f t="shared" si="396"/>
        <v>#N/A</v>
      </c>
      <c r="BO758" s="26" t="str">
        <f t="shared" si="397"/>
        <v>0</v>
      </c>
      <c r="BP758" s="21" t="e">
        <f t="shared" si="398"/>
        <v>#VALUE!</v>
      </c>
      <c r="BQ758" s="20" t="e">
        <f t="shared" si="399"/>
        <v>#N/A</v>
      </c>
      <c r="BR758" s="20" t="e">
        <v>#N/A</v>
      </c>
      <c r="BS758" s="9" t="e">
        <v>#N/A</v>
      </c>
      <c r="BT758" s="2" t="e">
        <f t="shared" si="400"/>
        <v>#VALUE!</v>
      </c>
      <c r="BU758" s="2" t="e">
        <f t="shared" si="368"/>
        <v>#N/A</v>
      </c>
      <c r="BV758" s="2" t="e">
        <f t="shared" si="369"/>
        <v>#N/A</v>
      </c>
    </row>
    <row r="759" s="2" customFormat="1" ht="22.95" customHeight="1" spans="1:74">
      <c r="A759" s="9" t="str">
        <f t="shared" si="370"/>
        <v>K-244.1Induk</v>
      </c>
      <c r="B759" s="9" t="str">
        <f t="shared" si="371"/>
        <v>K-244.1jurusan 1</v>
      </c>
      <c r="C759" s="9" t="str">
        <f t="shared" si="372"/>
        <v>K-244.1jurusan 2</v>
      </c>
      <c r="D759" s="9" t="str">
        <f t="shared" si="373"/>
        <v>K-244.1jurusan 3</v>
      </c>
      <c r="E759" s="9" t="str">
        <f t="shared" si="374"/>
        <v>K-244.1jurusan 4</v>
      </c>
      <c r="F759" s="10" t="s">
        <v>131</v>
      </c>
      <c r="G759" s="10" t="s">
        <v>131</v>
      </c>
      <c r="H759" s="10" t="s">
        <v>944</v>
      </c>
      <c r="I759" s="10">
        <v>0.6713</v>
      </c>
      <c r="J759" s="10">
        <v>124.2707</v>
      </c>
      <c r="K759" s="10" t="s">
        <v>7465</v>
      </c>
      <c r="L759" s="10" t="s">
        <v>7465</v>
      </c>
      <c r="M759" s="10" t="s">
        <v>7465</v>
      </c>
      <c r="N759" s="14">
        <f t="shared" si="375"/>
        <v>0</v>
      </c>
      <c r="O759" s="15" t="e">
        <f t="shared" si="376"/>
        <v>#VALUE!</v>
      </c>
      <c r="P759" s="15" t="e">
        <f t="shared" si="377"/>
        <v>#VALUE!</v>
      </c>
      <c r="Q759" s="17" t="e">
        <f>VLOOKUP($A759,'DATA PENGUKURAN GARDU'!$A:$BS,42,0)</f>
        <v>#N/A</v>
      </c>
      <c r="R759" s="18" t="e">
        <f t="shared" si="378"/>
        <v>#N/A</v>
      </c>
      <c r="S759" s="17" t="e">
        <f>VLOOKUP($A759,'DATA PENGUKURAN GARDU'!$A:$BS,44,0)</f>
        <v>#N/A</v>
      </c>
      <c r="T759" s="18" t="e">
        <f t="shared" si="379"/>
        <v>#N/A</v>
      </c>
      <c r="U759" s="17" t="e">
        <f>VLOOKUP($A759,'DATA PENGUKURAN GARDU'!$A:$BS,46,0)</f>
        <v>#N/A</v>
      </c>
      <c r="V759" s="18" t="e">
        <f t="shared" si="380"/>
        <v>#N/A</v>
      </c>
      <c r="W759" s="17" t="e">
        <f>VLOOKUP($A759,'DATA PENGUKURAN GARDU'!$A:$BS,48,0)</f>
        <v>#N/A</v>
      </c>
      <c r="X759" s="17" t="e">
        <f>VLOOKUP($A759,'DATA PENGUKURAN GARDU'!$A:$BS,53,0)</f>
        <v>#N/A</v>
      </c>
      <c r="Y759" s="17" t="e">
        <f>VLOOKUP($A759,'DATA PENGUKURAN GARDU'!$A:$BS,54,0)</f>
        <v>#N/A</v>
      </c>
      <c r="Z759" s="17" t="e">
        <f>VLOOKUP($A759,'DATA PENGUKURAN GARDU'!$A:$BS,55,0)</f>
        <v>#N/A</v>
      </c>
      <c r="AA759" s="20" t="e">
        <f>VLOOKUP($B759,'DATA PENGUKURAN GARDU'!$A:$BS,42,0)</f>
        <v>#N/A</v>
      </c>
      <c r="AB759" s="21" t="e">
        <f t="shared" si="381"/>
        <v>#N/A</v>
      </c>
      <c r="AC759" s="20" t="e">
        <f>VLOOKUP($B759,'DATA PENGUKURAN GARDU'!$A:$BS,44,0)</f>
        <v>#N/A</v>
      </c>
      <c r="AD759" s="21" t="e">
        <f t="shared" si="382"/>
        <v>#N/A</v>
      </c>
      <c r="AE759" s="20" t="e">
        <f>VLOOKUP($B759,'DATA PENGUKURAN GARDU'!$A:$BS,46,0)</f>
        <v>#N/A</v>
      </c>
      <c r="AF759" s="21" t="e">
        <f t="shared" si="383"/>
        <v>#N/A</v>
      </c>
      <c r="AG759" s="20" t="e">
        <f>VLOOKUP($B759,'DATA PENGUKURAN GARDU'!$A:$BS,46,0)</f>
        <v>#N/A</v>
      </c>
      <c r="AH759" s="20" t="e">
        <f>VLOOKUP($B759,'DATA PENGUKURAN GARDU'!$A:$BS,53,0)</f>
        <v>#N/A</v>
      </c>
      <c r="AI759" s="20" t="e">
        <f>VLOOKUP($B759,'DATA PENGUKURAN GARDU'!$A:$BS,54,0)</f>
        <v>#N/A</v>
      </c>
      <c r="AJ759" s="17" t="e">
        <f>VLOOKUP($C759,'DATA PENGUKURAN GARDU'!$A:$BS,42,0)</f>
        <v>#N/A</v>
      </c>
      <c r="AK759" s="23" t="e">
        <f t="shared" si="384"/>
        <v>#N/A</v>
      </c>
      <c r="AL759" s="17" t="e">
        <f>VLOOKUP($C759,'DATA PENGUKURAN GARDU'!$A:$BS,44,0)</f>
        <v>#N/A</v>
      </c>
      <c r="AM759" s="23" t="e">
        <f t="shared" si="385"/>
        <v>#N/A</v>
      </c>
      <c r="AN759" s="17" t="e">
        <f>VLOOKUP($C759,'DATA PENGUKURAN GARDU'!$A:$BS,46,0)</f>
        <v>#N/A</v>
      </c>
      <c r="AO759" s="23" t="e">
        <f t="shared" si="386"/>
        <v>#N/A</v>
      </c>
      <c r="AP759" s="17" t="e">
        <f>VLOOKUP($C759,'DATA PENGUKURAN GARDU'!$A:$BS,46,0)</f>
        <v>#N/A</v>
      </c>
      <c r="AQ759" s="17" t="e">
        <f>VLOOKUP($C759,'DATA PENGUKURAN GARDU'!$A:$BS,53,0)</f>
        <v>#N/A</v>
      </c>
      <c r="AR759" s="17" t="e">
        <f>VLOOKUP($C759,'DATA PENGUKURAN GARDU'!$A:$BS,54,0)</f>
        <v>#N/A</v>
      </c>
      <c r="AS759" s="20" t="e">
        <f>VLOOKUP($D759,'DATA PENGUKURAN GARDU'!$A:$BS,42,0)</f>
        <v>#N/A</v>
      </c>
      <c r="AT759" s="21" t="e">
        <f t="shared" si="387"/>
        <v>#N/A</v>
      </c>
      <c r="AU759" s="20" t="e">
        <f>VLOOKUP($D759,'DATA PENGUKURAN GARDU'!$A:$BS,44,0)</f>
        <v>#N/A</v>
      </c>
      <c r="AV759" s="21" t="e">
        <f t="shared" si="388"/>
        <v>#N/A</v>
      </c>
      <c r="AW759" s="20" t="e">
        <f>VLOOKUP($D759,'DATA PENGUKURAN GARDU'!$A:$BS,46,0)</f>
        <v>#N/A</v>
      </c>
      <c r="AX759" s="21" t="e">
        <f t="shared" si="389"/>
        <v>#N/A</v>
      </c>
      <c r="AY759" s="20" t="e">
        <f>VLOOKUP($D759,'DATA PENGUKURAN GARDU'!$A:$BS,46,0)</f>
        <v>#N/A</v>
      </c>
      <c r="AZ759" s="20" t="e">
        <f>VLOOKUP($D759,'DATA PENGUKURAN GARDU'!$A:$BS,53,0)</f>
        <v>#N/A</v>
      </c>
      <c r="BA759" s="20" t="e">
        <f>VLOOKUP($D759,'DATA PENGUKURAN GARDU'!$A:$BS,54,0)</f>
        <v>#N/A</v>
      </c>
      <c r="BB759" s="17" t="e">
        <f>VLOOKUP($E759,'DATA PENGUKURAN GARDU'!$A:$BS,42,0)</f>
        <v>#N/A</v>
      </c>
      <c r="BC759" s="23" t="e">
        <f t="shared" si="390"/>
        <v>#N/A</v>
      </c>
      <c r="BD759" s="17" t="e">
        <f>VLOOKUP($E759,'DATA PENGUKURAN GARDU'!$A:$BS,44,0)</f>
        <v>#N/A</v>
      </c>
      <c r="BE759" s="23" t="e">
        <f t="shared" si="391"/>
        <v>#N/A</v>
      </c>
      <c r="BF759" s="17" t="e">
        <f>VLOOKUP($E759,'DATA PENGUKURAN GARDU'!$A:$BS,46,0)</f>
        <v>#N/A</v>
      </c>
      <c r="BG759" s="23" t="e">
        <f t="shared" si="392"/>
        <v>#N/A</v>
      </c>
      <c r="BH759" s="17" t="e">
        <f>VLOOKUP($E759,'DATA PENGUKURAN GARDU'!$A:$BS,46,0)</f>
        <v>#N/A</v>
      </c>
      <c r="BI759" s="17" t="e">
        <f>VLOOKUP($E759,'DATA PENGUKURAN GARDU'!$A:$BS,53,0)</f>
        <v>#N/A</v>
      </c>
      <c r="BJ759" s="17" t="e">
        <f>VLOOKUP($E759,'DATA PENGUKURAN GARDU'!$A:$BS,54,0)</f>
        <v>#N/A</v>
      </c>
      <c r="BK759" s="20" t="e">
        <f t="shared" si="393"/>
        <v>#N/A</v>
      </c>
      <c r="BL759" s="20" t="e">
        <f t="shared" si="394"/>
        <v>#N/A</v>
      </c>
      <c r="BM759" s="20" t="e">
        <f t="shared" si="395"/>
        <v>#N/A</v>
      </c>
      <c r="BN759" s="25" t="e">
        <f t="shared" si="396"/>
        <v>#N/A</v>
      </c>
      <c r="BO759" s="26" t="str">
        <f t="shared" si="397"/>
        <v>0</v>
      </c>
      <c r="BP759" s="21" t="e">
        <f t="shared" si="398"/>
        <v>#VALUE!</v>
      </c>
      <c r="BQ759" s="20" t="e">
        <f t="shared" si="399"/>
        <v>#N/A</v>
      </c>
      <c r="BR759" s="20" t="e">
        <v>#N/A</v>
      </c>
      <c r="BS759" s="9" t="e">
        <v>#N/A</v>
      </c>
      <c r="BT759" s="2" t="e">
        <f t="shared" si="400"/>
        <v>#VALUE!</v>
      </c>
      <c r="BU759" s="2" t="e">
        <f t="shared" si="368"/>
        <v>#N/A</v>
      </c>
      <c r="BV759" s="2" t="e">
        <f t="shared" si="369"/>
        <v>#N/A</v>
      </c>
    </row>
    <row r="760" s="2" customFormat="1" ht="22.95" customHeight="1" spans="1:74">
      <c r="A760" s="9" t="str">
        <f t="shared" si="370"/>
        <v>NL 018Induk</v>
      </c>
      <c r="B760" s="9" t="str">
        <f t="shared" si="371"/>
        <v>NL 018jurusan 1</v>
      </c>
      <c r="C760" s="9" t="str">
        <f t="shared" si="372"/>
        <v>NL 018jurusan 2</v>
      </c>
      <c r="D760" s="9" t="str">
        <f t="shared" si="373"/>
        <v>NL 018jurusan 3</v>
      </c>
      <c r="E760" s="9" t="str">
        <f t="shared" si="374"/>
        <v>NL 018jurusan 4</v>
      </c>
      <c r="F760" s="10" t="s">
        <v>324</v>
      </c>
      <c r="G760" s="10" t="s">
        <v>101</v>
      </c>
      <c r="H760" s="10" t="s">
        <v>945</v>
      </c>
      <c r="I760" s="10">
        <v>0.86931</v>
      </c>
      <c r="J760" s="10">
        <v>124.02593</v>
      </c>
      <c r="K760" s="10" t="s">
        <v>7465</v>
      </c>
      <c r="L760" s="10" t="s">
        <v>7465</v>
      </c>
      <c r="M760" s="10" t="s">
        <v>7465</v>
      </c>
      <c r="N760" s="14">
        <f t="shared" si="375"/>
        <v>0</v>
      </c>
      <c r="O760" s="15" t="e">
        <f t="shared" si="376"/>
        <v>#VALUE!</v>
      </c>
      <c r="P760" s="15" t="e">
        <f t="shared" si="377"/>
        <v>#VALUE!</v>
      </c>
      <c r="Q760" s="17" t="e">
        <f>VLOOKUP($A760,'DATA PENGUKURAN GARDU'!$A:$BS,42,0)</f>
        <v>#N/A</v>
      </c>
      <c r="R760" s="18" t="e">
        <f t="shared" si="378"/>
        <v>#N/A</v>
      </c>
      <c r="S760" s="17" t="e">
        <f>VLOOKUP($A760,'DATA PENGUKURAN GARDU'!$A:$BS,44,0)</f>
        <v>#N/A</v>
      </c>
      <c r="T760" s="18" t="e">
        <f t="shared" si="379"/>
        <v>#N/A</v>
      </c>
      <c r="U760" s="17" t="e">
        <f>VLOOKUP($A760,'DATA PENGUKURAN GARDU'!$A:$BS,46,0)</f>
        <v>#N/A</v>
      </c>
      <c r="V760" s="18" t="e">
        <f t="shared" si="380"/>
        <v>#N/A</v>
      </c>
      <c r="W760" s="17" t="e">
        <f>VLOOKUP($A760,'DATA PENGUKURAN GARDU'!$A:$BS,48,0)</f>
        <v>#N/A</v>
      </c>
      <c r="X760" s="17" t="e">
        <f>VLOOKUP($A760,'DATA PENGUKURAN GARDU'!$A:$BS,53,0)</f>
        <v>#N/A</v>
      </c>
      <c r="Y760" s="17" t="e">
        <f>VLOOKUP($A760,'DATA PENGUKURAN GARDU'!$A:$BS,54,0)</f>
        <v>#N/A</v>
      </c>
      <c r="Z760" s="17" t="e">
        <f>VLOOKUP($A760,'DATA PENGUKURAN GARDU'!$A:$BS,55,0)</f>
        <v>#N/A</v>
      </c>
      <c r="AA760" s="20" t="e">
        <f>VLOOKUP($B760,'DATA PENGUKURAN GARDU'!$A:$BS,42,0)</f>
        <v>#N/A</v>
      </c>
      <c r="AB760" s="21" t="e">
        <f t="shared" si="381"/>
        <v>#N/A</v>
      </c>
      <c r="AC760" s="20" t="e">
        <f>VLOOKUP($B760,'DATA PENGUKURAN GARDU'!$A:$BS,44,0)</f>
        <v>#N/A</v>
      </c>
      <c r="AD760" s="21" t="e">
        <f t="shared" si="382"/>
        <v>#N/A</v>
      </c>
      <c r="AE760" s="20" t="e">
        <f>VLOOKUP($B760,'DATA PENGUKURAN GARDU'!$A:$BS,46,0)</f>
        <v>#N/A</v>
      </c>
      <c r="AF760" s="21" t="e">
        <f t="shared" si="383"/>
        <v>#N/A</v>
      </c>
      <c r="AG760" s="20" t="e">
        <f>VLOOKUP($B760,'DATA PENGUKURAN GARDU'!$A:$BS,46,0)</f>
        <v>#N/A</v>
      </c>
      <c r="AH760" s="20" t="e">
        <f>VLOOKUP($B760,'DATA PENGUKURAN GARDU'!$A:$BS,53,0)</f>
        <v>#N/A</v>
      </c>
      <c r="AI760" s="20" t="e">
        <f>VLOOKUP($B760,'DATA PENGUKURAN GARDU'!$A:$BS,54,0)</f>
        <v>#N/A</v>
      </c>
      <c r="AJ760" s="17" t="e">
        <f>VLOOKUP($C760,'DATA PENGUKURAN GARDU'!$A:$BS,42,0)</f>
        <v>#N/A</v>
      </c>
      <c r="AK760" s="23" t="e">
        <f t="shared" si="384"/>
        <v>#N/A</v>
      </c>
      <c r="AL760" s="17" t="e">
        <f>VLOOKUP($C760,'DATA PENGUKURAN GARDU'!$A:$BS,44,0)</f>
        <v>#N/A</v>
      </c>
      <c r="AM760" s="23" t="e">
        <f t="shared" si="385"/>
        <v>#N/A</v>
      </c>
      <c r="AN760" s="17" t="e">
        <f>VLOOKUP($C760,'DATA PENGUKURAN GARDU'!$A:$BS,46,0)</f>
        <v>#N/A</v>
      </c>
      <c r="AO760" s="23" t="e">
        <f t="shared" si="386"/>
        <v>#N/A</v>
      </c>
      <c r="AP760" s="17" t="e">
        <f>VLOOKUP($C760,'DATA PENGUKURAN GARDU'!$A:$BS,46,0)</f>
        <v>#N/A</v>
      </c>
      <c r="AQ760" s="17" t="e">
        <f>VLOOKUP($C760,'DATA PENGUKURAN GARDU'!$A:$BS,53,0)</f>
        <v>#N/A</v>
      </c>
      <c r="AR760" s="17" t="e">
        <f>VLOOKUP($C760,'DATA PENGUKURAN GARDU'!$A:$BS,54,0)</f>
        <v>#N/A</v>
      </c>
      <c r="AS760" s="20" t="e">
        <f>VLOOKUP($D760,'DATA PENGUKURAN GARDU'!$A:$BS,42,0)</f>
        <v>#N/A</v>
      </c>
      <c r="AT760" s="21" t="e">
        <f t="shared" si="387"/>
        <v>#N/A</v>
      </c>
      <c r="AU760" s="20" t="e">
        <f>VLOOKUP($D760,'DATA PENGUKURAN GARDU'!$A:$BS,44,0)</f>
        <v>#N/A</v>
      </c>
      <c r="AV760" s="21" t="e">
        <f t="shared" si="388"/>
        <v>#N/A</v>
      </c>
      <c r="AW760" s="20" t="e">
        <f>VLOOKUP($D760,'DATA PENGUKURAN GARDU'!$A:$BS,46,0)</f>
        <v>#N/A</v>
      </c>
      <c r="AX760" s="21" t="e">
        <f t="shared" si="389"/>
        <v>#N/A</v>
      </c>
      <c r="AY760" s="20" t="e">
        <f>VLOOKUP($D760,'DATA PENGUKURAN GARDU'!$A:$BS,46,0)</f>
        <v>#N/A</v>
      </c>
      <c r="AZ760" s="20" t="e">
        <f>VLOOKUP($D760,'DATA PENGUKURAN GARDU'!$A:$BS,53,0)</f>
        <v>#N/A</v>
      </c>
      <c r="BA760" s="20" t="e">
        <f>VLOOKUP($D760,'DATA PENGUKURAN GARDU'!$A:$BS,54,0)</f>
        <v>#N/A</v>
      </c>
      <c r="BB760" s="17" t="e">
        <f>VLOOKUP($E760,'DATA PENGUKURAN GARDU'!$A:$BS,42,0)</f>
        <v>#N/A</v>
      </c>
      <c r="BC760" s="23" t="e">
        <f t="shared" si="390"/>
        <v>#N/A</v>
      </c>
      <c r="BD760" s="17" t="e">
        <f>VLOOKUP($E760,'DATA PENGUKURAN GARDU'!$A:$BS,44,0)</f>
        <v>#N/A</v>
      </c>
      <c r="BE760" s="23" t="e">
        <f t="shared" si="391"/>
        <v>#N/A</v>
      </c>
      <c r="BF760" s="17" t="e">
        <f>VLOOKUP($E760,'DATA PENGUKURAN GARDU'!$A:$BS,46,0)</f>
        <v>#N/A</v>
      </c>
      <c r="BG760" s="23" t="e">
        <f t="shared" si="392"/>
        <v>#N/A</v>
      </c>
      <c r="BH760" s="17" t="e">
        <f>VLOOKUP($E760,'DATA PENGUKURAN GARDU'!$A:$BS,46,0)</f>
        <v>#N/A</v>
      </c>
      <c r="BI760" s="17" t="e">
        <f>VLOOKUP($E760,'DATA PENGUKURAN GARDU'!$A:$BS,53,0)</f>
        <v>#N/A</v>
      </c>
      <c r="BJ760" s="17" t="e">
        <f>VLOOKUP($E760,'DATA PENGUKURAN GARDU'!$A:$BS,54,0)</f>
        <v>#N/A</v>
      </c>
      <c r="BK760" s="20" t="e">
        <f t="shared" si="393"/>
        <v>#N/A</v>
      </c>
      <c r="BL760" s="20" t="e">
        <f t="shared" si="394"/>
        <v>#N/A</v>
      </c>
      <c r="BM760" s="20" t="e">
        <f t="shared" si="395"/>
        <v>#N/A</v>
      </c>
      <c r="BN760" s="25" t="e">
        <f t="shared" si="396"/>
        <v>#N/A</v>
      </c>
      <c r="BO760" s="26" t="str">
        <f t="shared" si="397"/>
        <v>0</v>
      </c>
      <c r="BP760" s="21" t="e">
        <f t="shared" si="398"/>
        <v>#VALUE!</v>
      </c>
      <c r="BQ760" s="20" t="e">
        <f t="shared" si="399"/>
        <v>#N/A</v>
      </c>
      <c r="BR760" s="20" t="e">
        <v>#N/A</v>
      </c>
      <c r="BS760" s="9" t="e">
        <v>#N/A</v>
      </c>
      <c r="BT760" s="2" t="e">
        <f t="shared" si="400"/>
        <v>#VALUE!</v>
      </c>
      <c r="BU760" s="2" t="e">
        <f t="shared" si="368"/>
        <v>#N/A</v>
      </c>
      <c r="BV760" s="2" t="e">
        <f t="shared" si="369"/>
        <v>#N/A</v>
      </c>
    </row>
    <row r="761" s="2" customFormat="1" ht="22.95" customHeight="1" spans="1:74">
      <c r="A761" s="9" t="str">
        <f t="shared" si="370"/>
        <v>M 97Induk</v>
      </c>
      <c r="B761" s="9" t="str">
        <f t="shared" si="371"/>
        <v>M 97jurusan 1</v>
      </c>
      <c r="C761" s="9" t="str">
        <f t="shared" si="372"/>
        <v>M 97jurusan 2</v>
      </c>
      <c r="D761" s="9" t="str">
        <f t="shared" si="373"/>
        <v>M 97jurusan 3</v>
      </c>
      <c r="E761" s="9" t="str">
        <f t="shared" si="374"/>
        <v>M 97jurusan 4</v>
      </c>
      <c r="F761" s="10" t="s">
        <v>131</v>
      </c>
      <c r="G761" s="10" t="s">
        <v>131</v>
      </c>
      <c r="H761" s="10" t="s">
        <v>946</v>
      </c>
      <c r="I761" s="10">
        <v>0.61053</v>
      </c>
      <c r="J761" s="10">
        <v>124.08915</v>
      </c>
      <c r="K761" s="10" t="s">
        <v>7465</v>
      </c>
      <c r="L761" s="10" t="s">
        <v>7465</v>
      </c>
      <c r="M761" s="10" t="s">
        <v>7465</v>
      </c>
      <c r="N761" s="14">
        <f t="shared" si="375"/>
        <v>0</v>
      </c>
      <c r="O761" s="15" t="e">
        <f t="shared" si="376"/>
        <v>#VALUE!</v>
      </c>
      <c r="P761" s="15" t="e">
        <f t="shared" si="377"/>
        <v>#VALUE!</v>
      </c>
      <c r="Q761" s="17" t="e">
        <f>VLOOKUP($A761,'DATA PENGUKURAN GARDU'!$A:$BS,42,0)</f>
        <v>#N/A</v>
      </c>
      <c r="R761" s="18" t="e">
        <f t="shared" si="378"/>
        <v>#N/A</v>
      </c>
      <c r="S761" s="17" t="e">
        <f>VLOOKUP($A761,'DATA PENGUKURAN GARDU'!$A:$BS,44,0)</f>
        <v>#N/A</v>
      </c>
      <c r="T761" s="18" t="e">
        <f t="shared" si="379"/>
        <v>#N/A</v>
      </c>
      <c r="U761" s="17" t="e">
        <f>VLOOKUP($A761,'DATA PENGUKURAN GARDU'!$A:$BS,46,0)</f>
        <v>#N/A</v>
      </c>
      <c r="V761" s="18" t="e">
        <f t="shared" si="380"/>
        <v>#N/A</v>
      </c>
      <c r="W761" s="17" t="e">
        <f>VLOOKUP($A761,'DATA PENGUKURAN GARDU'!$A:$BS,48,0)</f>
        <v>#N/A</v>
      </c>
      <c r="X761" s="17" t="e">
        <f>VLOOKUP($A761,'DATA PENGUKURAN GARDU'!$A:$BS,53,0)</f>
        <v>#N/A</v>
      </c>
      <c r="Y761" s="17" t="e">
        <f>VLOOKUP($A761,'DATA PENGUKURAN GARDU'!$A:$BS,54,0)</f>
        <v>#N/A</v>
      </c>
      <c r="Z761" s="17" t="e">
        <f>VLOOKUP($A761,'DATA PENGUKURAN GARDU'!$A:$BS,55,0)</f>
        <v>#N/A</v>
      </c>
      <c r="AA761" s="20" t="e">
        <f>VLOOKUP($B761,'DATA PENGUKURAN GARDU'!$A:$BS,42,0)</f>
        <v>#N/A</v>
      </c>
      <c r="AB761" s="21" t="e">
        <f t="shared" si="381"/>
        <v>#N/A</v>
      </c>
      <c r="AC761" s="20" t="e">
        <f>VLOOKUP($B761,'DATA PENGUKURAN GARDU'!$A:$BS,44,0)</f>
        <v>#N/A</v>
      </c>
      <c r="AD761" s="21" t="e">
        <f t="shared" si="382"/>
        <v>#N/A</v>
      </c>
      <c r="AE761" s="20" t="e">
        <f>VLOOKUP($B761,'DATA PENGUKURAN GARDU'!$A:$BS,46,0)</f>
        <v>#N/A</v>
      </c>
      <c r="AF761" s="21" t="e">
        <f t="shared" si="383"/>
        <v>#N/A</v>
      </c>
      <c r="AG761" s="20" t="e">
        <f>VLOOKUP($B761,'DATA PENGUKURAN GARDU'!$A:$BS,46,0)</f>
        <v>#N/A</v>
      </c>
      <c r="AH761" s="20" t="e">
        <f>VLOOKUP($B761,'DATA PENGUKURAN GARDU'!$A:$BS,53,0)</f>
        <v>#N/A</v>
      </c>
      <c r="AI761" s="20" t="e">
        <f>VLOOKUP($B761,'DATA PENGUKURAN GARDU'!$A:$BS,54,0)</f>
        <v>#N/A</v>
      </c>
      <c r="AJ761" s="17" t="e">
        <f>VLOOKUP($C761,'DATA PENGUKURAN GARDU'!$A:$BS,42,0)</f>
        <v>#N/A</v>
      </c>
      <c r="AK761" s="23" t="e">
        <f t="shared" si="384"/>
        <v>#N/A</v>
      </c>
      <c r="AL761" s="17" t="e">
        <f>VLOOKUP($C761,'DATA PENGUKURAN GARDU'!$A:$BS,44,0)</f>
        <v>#N/A</v>
      </c>
      <c r="AM761" s="23" t="e">
        <f t="shared" si="385"/>
        <v>#N/A</v>
      </c>
      <c r="AN761" s="17" t="e">
        <f>VLOOKUP($C761,'DATA PENGUKURAN GARDU'!$A:$BS,46,0)</f>
        <v>#N/A</v>
      </c>
      <c r="AO761" s="23" t="e">
        <f t="shared" si="386"/>
        <v>#N/A</v>
      </c>
      <c r="AP761" s="17" t="e">
        <f>VLOOKUP($C761,'DATA PENGUKURAN GARDU'!$A:$BS,46,0)</f>
        <v>#N/A</v>
      </c>
      <c r="AQ761" s="17" t="e">
        <f>VLOOKUP($C761,'DATA PENGUKURAN GARDU'!$A:$BS,53,0)</f>
        <v>#N/A</v>
      </c>
      <c r="AR761" s="17" t="e">
        <f>VLOOKUP($C761,'DATA PENGUKURAN GARDU'!$A:$BS,54,0)</f>
        <v>#N/A</v>
      </c>
      <c r="AS761" s="20" t="e">
        <f>VLOOKUP($D761,'DATA PENGUKURAN GARDU'!$A:$BS,42,0)</f>
        <v>#N/A</v>
      </c>
      <c r="AT761" s="21" t="e">
        <f t="shared" si="387"/>
        <v>#N/A</v>
      </c>
      <c r="AU761" s="20" t="e">
        <f>VLOOKUP($D761,'DATA PENGUKURAN GARDU'!$A:$BS,44,0)</f>
        <v>#N/A</v>
      </c>
      <c r="AV761" s="21" t="e">
        <f t="shared" si="388"/>
        <v>#N/A</v>
      </c>
      <c r="AW761" s="20" t="e">
        <f>VLOOKUP($D761,'DATA PENGUKURAN GARDU'!$A:$BS,46,0)</f>
        <v>#N/A</v>
      </c>
      <c r="AX761" s="21" t="e">
        <f t="shared" si="389"/>
        <v>#N/A</v>
      </c>
      <c r="AY761" s="20" t="e">
        <f>VLOOKUP($D761,'DATA PENGUKURAN GARDU'!$A:$BS,46,0)</f>
        <v>#N/A</v>
      </c>
      <c r="AZ761" s="20" t="e">
        <f>VLOOKUP($D761,'DATA PENGUKURAN GARDU'!$A:$BS,53,0)</f>
        <v>#N/A</v>
      </c>
      <c r="BA761" s="20" t="e">
        <f>VLOOKUP($D761,'DATA PENGUKURAN GARDU'!$A:$BS,54,0)</f>
        <v>#N/A</v>
      </c>
      <c r="BB761" s="17" t="e">
        <f>VLOOKUP($E761,'DATA PENGUKURAN GARDU'!$A:$BS,42,0)</f>
        <v>#N/A</v>
      </c>
      <c r="BC761" s="23" t="e">
        <f t="shared" si="390"/>
        <v>#N/A</v>
      </c>
      <c r="BD761" s="17" t="e">
        <f>VLOOKUP($E761,'DATA PENGUKURAN GARDU'!$A:$BS,44,0)</f>
        <v>#N/A</v>
      </c>
      <c r="BE761" s="23" t="e">
        <f t="shared" si="391"/>
        <v>#N/A</v>
      </c>
      <c r="BF761" s="17" t="e">
        <f>VLOOKUP($E761,'DATA PENGUKURAN GARDU'!$A:$BS,46,0)</f>
        <v>#N/A</v>
      </c>
      <c r="BG761" s="23" t="e">
        <f t="shared" si="392"/>
        <v>#N/A</v>
      </c>
      <c r="BH761" s="17" t="e">
        <f>VLOOKUP($E761,'DATA PENGUKURAN GARDU'!$A:$BS,46,0)</f>
        <v>#N/A</v>
      </c>
      <c r="BI761" s="17" t="e">
        <f>VLOOKUP($E761,'DATA PENGUKURAN GARDU'!$A:$BS,53,0)</f>
        <v>#N/A</v>
      </c>
      <c r="BJ761" s="17" t="e">
        <f>VLOOKUP($E761,'DATA PENGUKURAN GARDU'!$A:$BS,54,0)</f>
        <v>#N/A</v>
      </c>
      <c r="BK761" s="20" t="e">
        <f t="shared" si="393"/>
        <v>#N/A</v>
      </c>
      <c r="BL761" s="20" t="e">
        <f t="shared" si="394"/>
        <v>#N/A</v>
      </c>
      <c r="BM761" s="20" t="e">
        <f t="shared" si="395"/>
        <v>#N/A</v>
      </c>
      <c r="BN761" s="25" t="e">
        <f t="shared" si="396"/>
        <v>#N/A</v>
      </c>
      <c r="BO761" s="26" t="str">
        <f t="shared" si="397"/>
        <v>0</v>
      </c>
      <c r="BP761" s="21" t="e">
        <f t="shared" si="398"/>
        <v>#VALUE!</v>
      </c>
      <c r="BQ761" s="20" t="e">
        <f t="shared" si="399"/>
        <v>#N/A</v>
      </c>
      <c r="BR761" s="20" t="e">
        <v>#N/A</v>
      </c>
      <c r="BS761" s="9" t="e">
        <v>#N/A</v>
      </c>
      <c r="BT761" s="2" t="e">
        <f t="shared" si="400"/>
        <v>#VALUE!</v>
      </c>
      <c r="BU761" s="2" t="e">
        <f t="shared" si="368"/>
        <v>#N/A</v>
      </c>
      <c r="BV761" s="2" t="e">
        <f t="shared" si="369"/>
        <v>#N/A</v>
      </c>
    </row>
    <row r="762" s="2" customFormat="1" ht="22.95" customHeight="1" spans="1:74">
      <c r="A762" s="9" t="str">
        <f t="shared" si="370"/>
        <v>M 06Induk</v>
      </c>
      <c r="B762" s="9" t="str">
        <f t="shared" si="371"/>
        <v>M 06jurusan 1</v>
      </c>
      <c r="C762" s="9" t="str">
        <f t="shared" si="372"/>
        <v>M 06jurusan 2</v>
      </c>
      <c r="D762" s="9" t="str">
        <f t="shared" si="373"/>
        <v>M 06jurusan 3</v>
      </c>
      <c r="E762" s="9" t="str">
        <f t="shared" si="374"/>
        <v>M 06jurusan 4</v>
      </c>
      <c r="F762" s="10" t="s">
        <v>131</v>
      </c>
      <c r="G762" s="10" t="s">
        <v>131</v>
      </c>
      <c r="H762" s="10" t="s">
        <v>947</v>
      </c>
      <c r="I762" s="10">
        <v>0.653544</v>
      </c>
      <c r="J762" s="10">
        <v>124.193845</v>
      </c>
      <c r="K762" s="10" t="s">
        <v>7465</v>
      </c>
      <c r="L762" s="10" t="s">
        <v>7465</v>
      </c>
      <c r="M762" s="10" t="s">
        <v>7465</v>
      </c>
      <c r="N762" s="14">
        <f t="shared" si="375"/>
        <v>0</v>
      </c>
      <c r="O762" s="15" t="e">
        <f t="shared" si="376"/>
        <v>#VALUE!</v>
      </c>
      <c r="P762" s="15" t="e">
        <f t="shared" si="377"/>
        <v>#VALUE!</v>
      </c>
      <c r="Q762" s="17" t="e">
        <f>VLOOKUP($A762,'DATA PENGUKURAN GARDU'!$A:$BS,42,0)</f>
        <v>#N/A</v>
      </c>
      <c r="R762" s="18" t="e">
        <f t="shared" si="378"/>
        <v>#N/A</v>
      </c>
      <c r="S762" s="17" t="e">
        <f>VLOOKUP($A762,'DATA PENGUKURAN GARDU'!$A:$BS,44,0)</f>
        <v>#N/A</v>
      </c>
      <c r="T762" s="18" t="e">
        <f t="shared" si="379"/>
        <v>#N/A</v>
      </c>
      <c r="U762" s="17" t="e">
        <f>VLOOKUP($A762,'DATA PENGUKURAN GARDU'!$A:$BS,46,0)</f>
        <v>#N/A</v>
      </c>
      <c r="V762" s="18" t="e">
        <f t="shared" si="380"/>
        <v>#N/A</v>
      </c>
      <c r="W762" s="17" t="e">
        <f>VLOOKUP($A762,'DATA PENGUKURAN GARDU'!$A:$BS,48,0)</f>
        <v>#N/A</v>
      </c>
      <c r="X762" s="17" t="e">
        <f>VLOOKUP($A762,'DATA PENGUKURAN GARDU'!$A:$BS,53,0)</f>
        <v>#N/A</v>
      </c>
      <c r="Y762" s="17" t="e">
        <f>VLOOKUP($A762,'DATA PENGUKURAN GARDU'!$A:$BS,54,0)</f>
        <v>#N/A</v>
      </c>
      <c r="Z762" s="17" t="e">
        <f>VLOOKUP($A762,'DATA PENGUKURAN GARDU'!$A:$BS,55,0)</f>
        <v>#N/A</v>
      </c>
      <c r="AA762" s="20" t="e">
        <f>VLOOKUP($B762,'DATA PENGUKURAN GARDU'!$A:$BS,42,0)</f>
        <v>#N/A</v>
      </c>
      <c r="AB762" s="21" t="e">
        <f t="shared" si="381"/>
        <v>#N/A</v>
      </c>
      <c r="AC762" s="20" t="e">
        <f>VLOOKUP($B762,'DATA PENGUKURAN GARDU'!$A:$BS,44,0)</f>
        <v>#N/A</v>
      </c>
      <c r="AD762" s="21" t="e">
        <f t="shared" si="382"/>
        <v>#N/A</v>
      </c>
      <c r="AE762" s="20" t="e">
        <f>VLOOKUP($B762,'DATA PENGUKURAN GARDU'!$A:$BS,46,0)</f>
        <v>#N/A</v>
      </c>
      <c r="AF762" s="21" t="e">
        <f t="shared" si="383"/>
        <v>#N/A</v>
      </c>
      <c r="AG762" s="20" t="e">
        <f>VLOOKUP($B762,'DATA PENGUKURAN GARDU'!$A:$BS,46,0)</f>
        <v>#N/A</v>
      </c>
      <c r="AH762" s="20" t="e">
        <f>VLOOKUP($B762,'DATA PENGUKURAN GARDU'!$A:$BS,53,0)</f>
        <v>#N/A</v>
      </c>
      <c r="AI762" s="20" t="e">
        <f>VLOOKUP($B762,'DATA PENGUKURAN GARDU'!$A:$BS,54,0)</f>
        <v>#N/A</v>
      </c>
      <c r="AJ762" s="17" t="e">
        <f>VLOOKUP($C762,'DATA PENGUKURAN GARDU'!$A:$BS,42,0)</f>
        <v>#N/A</v>
      </c>
      <c r="AK762" s="23" t="e">
        <f t="shared" si="384"/>
        <v>#N/A</v>
      </c>
      <c r="AL762" s="17" t="e">
        <f>VLOOKUP($C762,'DATA PENGUKURAN GARDU'!$A:$BS,44,0)</f>
        <v>#N/A</v>
      </c>
      <c r="AM762" s="23" t="e">
        <f t="shared" si="385"/>
        <v>#N/A</v>
      </c>
      <c r="AN762" s="17" t="e">
        <f>VLOOKUP($C762,'DATA PENGUKURAN GARDU'!$A:$BS,46,0)</f>
        <v>#N/A</v>
      </c>
      <c r="AO762" s="23" t="e">
        <f t="shared" si="386"/>
        <v>#N/A</v>
      </c>
      <c r="AP762" s="17" t="e">
        <f>VLOOKUP($C762,'DATA PENGUKURAN GARDU'!$A:$BS,46,0)</f>
        <v>#N/A</v>
      </c>
      <c r="AQ762" s="17" t="e">
        <f>VLOOKUP($C762,'DATA PENGUKURAN GARDU'!$A:$BS,53,0)</f>
        <v>#N/A</v>
      </c>
      <c r="AR762" s="17" t="e">
        <f>VLOOKUP($C762,'DATA PENGUKURAN GARDU'!$A:$BS,54,0)</f>
        <v>#N/A</v>
      </c>
      <c r="AS762" s="20" t="e">
        <f>VLOOKUP($D762,'DATA PENGUKURAN GARDU'!$A:$BS,42,0)</f>
        <v>#N/A</v>
      </c>
      <c r="AT762" s="21" t="e">
        <f t="shared" si="387"/>
        <v>#N/A</v>
      </c>
      <c r="AU762" s="20" t="e">
        <f>VLOOKUP($D762,'DATA PENGUKURAN GARDU'!$A:$BS,44,0)</f>
        <v>#N/A</v>
      </c>
      <c r="AV762" s="21" t="e">
        <f t="shared" si="388"/>
        <v>#N/A</v>
      </c>
      <c r="AW762" s="20" t="e">
        <f>VLOOKUP($D762,'DATA PENGUKURAN GARDU'!$A:$BS,46,0)</f>
        <v>#N/A</v>
      </c>
      <c r="AX762" s="21" t="e">
        <f t="shared" si="389"/>
        <v>#N/A</v>
      </c>
      <c r="AY762" s="20" t="e">
        <f>VLOOKUP($D762,'DATA PENGUKURAN GARDU'!$A:$BS,46,0)</f>
        <v>#N/A</v>
      </c>
      <c r="AZ762" s="20" t="e">
        <f>VLOOKUP($D762,'DATA PENGUKURAN GARDU'!$A:$BS,53,0)</f>
        <v>#N/A</v>
      </c>
      <c r="BA762" s="20" t="e">
        <f>VLOOKUP($D762,'DATA PENGUKURAN GARDU'!$A:$BS,54,0)</f>
        <v>#N/A</v>
      </c>
      <c r="BB762" s="17" t="e">
        <f>VLOOKUP($E762,'DATA PENGUKURAN GARDU'!$A:$BS,42,0)</f>
        <v>#N/A</v>
      </c>
      <c r="BC762" s="23" t="e">
        <f t="shared" si="390"/>
        <v>#N/A</v>
      </c>
      <c r="BD762" s="17" t="e">
        <f>VLOOKUP($E762,'DATA PENGUKURAN GARDU'!$A:$BS,44,0)</f>
        <v>#N/A</v>
      </c>
      <c r="BE762" s="23" t="e">
        <f t="shared" si="391"/>
        <v>#N/A</v>
      </c>
      <c r="BF762" s="17" t="e">
        <f>VLOOKUP($E762,'DATA PENGUKURAN GARDU'!$A:$BS,46,0)</f>
        <v>#N/A</v>
      </c>
      <c r="BG762" s="23" t="e">
        <f t="shared" si="392"/>
        <v>#N/A</v>
      </c>
      <c r="BH762" s="17" t="e">
        <f>VLOOKUP($E762,'DATA PENGUKURAN GARDU'!$A:$BS,46,0)</f>
        <v>#N/A</v>
      </c>
      <c r="BI762" s="17" t="e">
        <f>VLOOKUP($E762,'DATA PENGUKURAN GARDU'!$A:$BS,53,0)</f>
        <v>#N/A</v>
      </c>
      <c r="BJ762" s="17" t="e">
        <f>VLOOKUP($E762,'DATA PENGUKURAN GARDU'!$A:$BS,54,0)</f>
        <v>#N/A</v>
      </c>
      <c r="BK762" s="20" t="e">
        <f t="shared" si="393"/>
        <v>#N/A</v>
      </c>
      <c r="BL762" s="20" t="e">
        <f t="shared" si="394"/>
        <v>#N/A</v>
      </c>
      <c r="BM762" s="20" t="e">
        <f t="shared" si="395"/>
        <v>#N/A</v>
      </c>
      <c r="BN762" s="25" t="e">
        <f t="shared" si="396"/>
        <v>#N/A</v>
      </c>
      <c r="BO762" s="26" t="str">
        <f t="shared" si="397"/>
        <v>0</v>
      </c>
      <c r="BP762" s="21" t="e">
        <f t="shared" si="398"/>
        <v>#VALUE!</v>
      </c>
      <c r="BQ762" s="20" t="e">
        <f t="shared" si="399"/>
        <v>#N/A</v>
      </c>
      <c r="BR762" s="20" t="e">
        <v>#N/A</v>
      </c>
      <c r="BS762" s="9" t="e">
        <v>#N/A</v>
      </c>
      <c r="BT762" s="2" t="e">
        <f t="shared" si="400"/>
        <v>#VALUE!</v>
      </c>
      <c r="BU762" s="2" t="e">
        <f t="shared" si="368"/>
        <v>#N/A</v>
      </c>
      <c r="BV762" s="2" t="e">
        <f t="shared" si="369"/>
        <v>#N/A</v>
      </c>
    </row>
    <row r="763" s="2" customFormat="1" ht="22.95" customHeight="1" spans="1:74">
      <c r="A763" s="9" t="str">
        <f t="shared" si="370"/>
        <v>M 08Induk</v>
      </c>
      <c r="B763" s="9" t="str">
        <f t="shared" si="371"/>
        <v>M 08jurusan 1</v>
      </c>
      <c r="C763" s="9" t="str">
        <f t="shared" si="372"/>
        <v>M 08jurusan 2</v>
      </c>
      <c r="D763" s="9" t="str">
        <f t="shared" si="373"/>
        <v>M 08jurusan 3</v>
      </c>
      <c r="E763" s="9" t="str">
        <f t="shared" si="374"/>
        <v>M 08jurusan 4</v>
      </c>
      <c r="F763" s="10" t="s">
        <v>131</v>
      </c>
      <c r="G763" s="10" t="s">
        <v>131</v>
      </c>
      <c r="H763" s="10" t="s">
        <v>948</v>
      </c>
      <c r="I763" s="10">
        <v>0.651745</v>
      </c>
      <c r="J763" s="10">
        <v>124.175918</v>
      </c>
      <c r="K763" s="10" t="s">
        <v>7465</v>
      </c>
      <c r="L763" s="10" t="s">
        <v>7465</v>
      </c>
      <c r="M763" s="10" t="s">
        <v>7465</v>
      </c>
      <c r="N763" s="14">
        <f t="shared" si="375"/>
        <v>0</v>
      </c>
      <c r="O763" s="15" t="e">
        <f t="shared" si="376"/>
        <v>#VALUE!</v>
      </c>
      <c r="P763" s="15" t="e">
        <f t="shared" si="377"/>
        <v>#VALUE!</v>
      </c>
      <c r="Q763" s="17" t="e">
        <f>VLOOKUP($A763,'DATA PENGUKURAN GARDU'!$A:$BS,42,0)</f>
        <v>#N/A</v>
      </c>
      <c r="R763" s="18" t="e">
        <f t="shared" si="378"/>
        <v>#N/A</v>
      </c>
      <c r="S763" s="17" t="e">
        <f>VLOOKUP($A763,'DATA PENGUKURAN GARDU'!$A:$BS,44,0)</f>
        <v>#N/A</v>
      </c>
      <c r="T763" s="18" t="e">
        <f t="shared" si="379"/>
        <v>#N/A</v>
      </c>
      <c r="U763" s="17" t="e">
        <f>VLOOKUP($A763,'DATA PENGUKURAN GARDU'!$A:$BS,46,0)</f>
        <v>#N/A</v>
      </c>
      <c r="V763" s="18" t="e">
        <f t="shared" si="380"/>
        <v>#N/A</v>
      </c>
      <c r="W763" s="17" t="e">
        <f>VLOOKUP($A763,'DATA PENGUKURAN GARDU'!$A:$BS,48,0)</f>
        <v>#N/A</v>
      </c>
      <c r="X763" s="17" t="e">
        <f>VLOOKUP($A763,'DATA PENGUKURAN GARDU'!$A:$BS,53,0)</f>
        <v>#N/A</v>
      </c>
      <c r="Y763" s="17" t="e">
        <f>VLOOKUP($A763,'DATA PENGUKURAN GARDU'!$A:$BS,54,0)</f>
        <v>#N/A</v>
      </c>
      <c r="Z763" s="17" t="e">
        <f>VLOOKUP($A763,'DATA PENGUKURAN GARDU'!$A:$BS,55,0)</f>
        <v>#N/A</v>
      </c>
      <c r="AA763" s="20" t="e">
        <f>VLOOKUP($B763,'DATA PENGUKURAN GARDU'!$A:$BS,42,0)</f>
        <v>#N/A</v>
      </c>
      <c r="AB763" s="21" t="e">
        <f t="shared" si="381"/>
        <v>#N/A</v>
      </c>
      <c r="AC763" s="20" t="e">
        <f>VLOOKUP($B763,'DATA PENGUKURAN GARDU'!$A:$BS,44,0)</f>
        <v>#N/A</v>
      </c>
      <c r="AD763" s="21" t="e">
        <f t="shared" si="382"/>
        <v>#N/A</v>
      </c>
      <c r="AE763" s="20" t="e">
        <f>VLOOKUP($B763,'DATA PENGUKURAN GARDU'!$A:$BS,46,0)</f>
        <v>#N/A</v>
      </c>
      <c r="AF763" s="21" t="e">
        <f t="shared" si="383"/>
        <v>#N/A</v>
      </c>
      <c r="AG763" s="20" t="e">
        <f>VLOOKUP($B763,'DATA PENGUKURAN GARDU'!$A:$BS,46,0)</f>
        <v>#N/A</v>
      </c>
      <c r="AH763" s="20" t="e">
        <f>VLOOKUP($B763,'DATA PENGUKURAN GARDU'!$A:$BS,53,0)</f>
        <v>#N/A</v>
      </c>
      <c r="AI763" s="20" t="e">
        <f>VLOOKUP($B763,'DATA PENGUKURAN GARDU'!$A:$BS,54,0)</f>
        <v>#N/A</v>
      </c>
      <c r="AJ763" s="17" t="e">
        <f>VLOOKUP($C763,'DATA PENGUKURAN GARDU'!$A:$BS,42,0)</f>
        <v>#N/A</v>
      </c>
      <c r="AK763" s="23" t="e">
        <f t="shared" si="384"/>
        <v>#N/A</v>
      </c>
      <c r="AL763" s="17" t="e">
        <f>VLOOKUP($C763,'DATA PENGUKURAN GARDU'!$A:$BS,44,0)</f>
        <v>#N/A</v>
      </c>
      <c r="AM763" s="23" t="e">
        <f t="shared" si="385"/>
        <v>#N/A</v>
      </c>
      <c r="AN763" s="17" t="e">
        <f>VLOOKUP($C763,'DATA PENGUKURAN GARDU'!$A:$BS,46,0)</f>
        <v>#N/A</v>
      </c>
      <c r="AO763" s="23" t="e">
        <f t="shared" si="386"/>
        <v>#N/A</v>
      </c>
      <c r="AP763" s="17" t="e">
        <f>VLOOKUP($C763,'DATA PENGUKURAN GARDU'!$A:$BS,46,0)</f>
        <v>#N/A</v>
      </c>
      <c r="AQ763" s="17" t="e">
        <f>VLOOKUP($C763,'DATA PENGUKURAN GARDU'!$A:$BS,53,0)</f>
        <v>#N/A</v>
      </c>
      <c r="AR763" s="17" t="e">
        <f>VLOOKUP($C763,'DATA PENGUKURAN GARDU'!$A:$BS,54,0)</f>
        <v>#N/A</v>
      </c>
      <c r="AS763" s="20" t="e">
        <f>VLOOKUP($D763,'DATA PENGUKURAN GARDU'!$A:$BS,42,0)</f>
        <v>#N/A</v>
      </c>
      <c r="AT763" s="21" t="e">
        <f t="shared" si="387"/>
        <v>#N/A</v>
      </c>
      <c r="AU763" s="20" t="e">
        <f>VLOOKUP($D763,'DATA PENGUKURAN GARDU'!$A:$BS,44,0)</f>
        <v>#N/A</v>
      </c>
      <c r="AV763" s="21" t="e">
        <f t="shared" si="388"/>
        <v>#N/A</v>
      </c>
      <c r="AW763" s="20" t="e">
        <f>VLOOKUP($D763,'DATA PENGUKURAN GARDU'!$A:$BS,46,0)</f>
        <v>#N/A</v>
      </c>
      <c r="AX763" s="21" t="e">
        <f t="shared" si="389"/>
        <v>#N/A</v>
      </c>
      <c r="AY763" s="20" t="e">
        <f>VLOOKUP($D763,'DATA PENGUKURAN GARDU'!$A:$BS,46,0)</f>
        <v>#N/A</v>
      </c>
      <c r="AZ763" s="20" t="e">
        <f>VLOOKUP($D763,'DATA PENGUKURAN GARDU'!$A:$BS,53,0)</f>
        <v>#N/A</v>
      </c>
      <c r="BA763" s="20" t="e">
        <f>VLOOKUP($D763,'DATA PENGUKURAN GARDU'!$A:$BS,54,0)</f>
        <v>#N/A</v>
      </c>
      <c r="BB763" s="17" t="e">
        <f>VLOOKUP($E763,'DATA PENGUKURAN GARDU'!$A:$BS,42,0)</f>
        <v>#N/A</v>
      </c>
      <c r="BC763" s="23" t="e">
        <f t="shared" si="390"/>
        <v>#N/A</v>
      </c>
      <c r="BD763" s="17" t="e">
        <f>VLOOKUP($E763,'DATA PENGUKURAN GARDU'!$A:$BS,44,0)</f>
        <v>#N/A</v>
      </c>
      <c r="BE763" s="23" t="e">
        <f t="shared" si="391"/>
        <v>#N/A</v>
      </c>
      <c r="BF763" s="17" t="e">
        <f>VLOOKUP($E763,'DATA PENGUKURAN GARDU'!$A:$BS,46,0)</f>
        <v>#N/A</v>
      </c>
      <c r="BG763" s="23" t="e">
        <f t="shared" si="392"/>
        <v>#N/A</v>
      </c>
      <c r="BH763" s="17" t="e">
        <f>VLOOKUP($E763,'DATA PENGUKURAN GARDU'!$A:$BS,46,0)</f>
        <v>#N/A</v>
      </c>
      <c r="BI763" s="17" t="e">
        <f>VLOOKUP($E763,'DATA PENGUKURAN GARDU'!$A:$BS,53,0)</f>
        <v>#N/A</v>
      </c>
      <c r="BJ763" s="17" t="e">
        <f>VLOOKUP($E763,'DATA PENGUKURAN GARDU'!$A:$BS,54,0)</f>
        <v>#N/A</v>
      </c>
      <c r="BK763" s="20" t="e">
        <f t="shared" si="393"/>
        <v>#N/A</v>
      </c>
      <c r="BL763" s="20" t="e">
        <f t="shared" si="394"/>
        <v>#N/A</v>
      </c>
      <c r="BM763" s="20" t="e">
        <f t="shared" si="395"/>
        <v>#N/A</v>
      </c>
      <c r="BN763" s="25" t="e">
        <f t="shared" si="396"/>
        <v>#N/A</v>
      </c>
      <c r="BO763" s="26" t="str">
        <f t="shared" si="397"/>
        <v>0</v>
      </c>
      <c r="BP763" s="21" t="e">
        <f t="shared" si="398"/>
        <v>#VALUE!</v>
      </c>
      <c r="BQ763" s="20" t="e">
        <f t="shared" si="399"/>
        <v>#N/A</v>
      </c>
      <c r="BR763" s="20" t="e">
        <v>#N/A</v>
      </c>
      <c r="BS763" s="9" t="e">
        <v>#N/A</v>
      </c>
      <c r="BT763" s="2" t="e">
        <f t="shared" si="400"/>
        <v>#VALUE!</v>
      </c>
      <c r="BU763" s="2" t="e">
        <f t="shared" si="368"/>
        <v>#N/A</v>
      </c>
      <c r="BV763" s="2" t="e">
        <f t="shared" si="369"/>
        <v>#N/A</v>
      </c>
    </row>
    <row r="764" s="2" customFormat="1" ht="22.95" customHeight="1" spans="1:74">
      <c r="A764" s="9" t="str">
        <f t="shared" si="370"/>
        <v>M 141Induk</v>
      </c>
      <c r="B764" s="9" t="str">
        <f t="shared" si="371"/>
        <v>M 141jurusan 1</v>
      </c>
      <c r="C764" s="9" t="str">
        <f t="shared" si="372"/>
        <v>M 141jurusan 2</v>
      </c>
      <c r="D764" s="9" t="str">
        <f t="shared" si="373"/>
        <v>M 141jurusan 3</v>
      </c>
      <c r="E764" s="9" t="str">
        <f t="shared" si="374"/>
        <v>M 141jurusan 4</v>
      </c>
      <c r="F764" s="10" t="s">
        <v>131</v>
      </c>
      <c r="G764" s="10" t="s">
        <v>131</v>
      </c>
      <c r="H764" s="10" t="s">
        <v>949</v>
      </c>
      <c r="I764" s="10">
        <v>0.55075</v>
      </c>
      <c r="J764" s="10">
        <v>124.02325</v>
      </c>
      <c r="K764" s="10" t="s">
        <v>7465</v>
      </c>
      <c r="L764" s="10" t="s">
        <v>7465</v>
      </c>
      <c r="M764" s="10" t="s">
        <v>7465</v>
      </c>
      <c r="N764" s="14">
        <f t="shared" si="375"/>
        <v>0</v>
      </c>
      <c r="O764" s="15" t="e">
        <f t="shared" si="376"/>
        <v>#VALUE!</v>
      </c>
      <c r="P764" s="15" t="e">
        <f t="shared" si="377"/>
        <v>#VALUE!</v>
      </c>
      <c r="Q764" s="17" t="e">
        <f>VLOOKUP($A764,'DATA PENGUKURAN GARDU'!$A:$BS,42,0)</f>
        <v>#N/A</v>
      </c>
      <c r="R764" s="18" t="e">
        <f t="shared" si="378"/>
        <v>#N/A</v>
      </c>
      <c r="S764" s="17" t="e">
        <f>VLOOKUP($A764,'DATA PENGUKURAN GARDU'!$A:$BS,44,0)</f>
        <v>#N/A</v>
      </c>
      <c r="T764" s="18" t="e">
        <f t="shared" si="379"/>
        <v>#N/A</v>
      </c>
      <c r="U764" s="17" t="e">
        <f>VLOOKUP($A764,'DATA PENGUKURAN GARDU'!$A:$BS,46,0)</f>
        <v>#N/A</v>
      </c>
      <c r="V764" s="18" t="e">
        <f t="shared" si="380"/>
        <v>#N/A</v>
      </c>
      <c r="W764" s="17" t="e">
        <f>VLOOKUP($A764,'DATA PENGUKURAN GARDU'!$A:$BS,48,0)</f>
        <v>#N/A</v>
      </c>
      <c r="X764" s="17" t="e">
        <f>VLOOKUP($A764,'DATA PENGUKURAN GARDU'!$A:$BS,53,0)</f>
        <v>#N/A</v>
      </c>
      <c r="Y764" s="17" t="e">
        <f>VLOOKUP($A764,'DATA PENGUKURAN GARDU'!$A:$BS,54,0)</f>
        <v>#N/A</v>
      </c>
      <c r="Z764" s="17" t="e">
        <f>VLOOKUP($A764,'DATA PENGUKURAN GARDU'!$A:$BS,55,0)</f>
        <v>#N/A</v>
      </c>
      <c r="AA764" s="20" t="e">
        <f>VLOOKUP($B764,'DATA PENGUKURAN GARDU'!$A:$BS,42,0)</f>
        <v>#N/A</v>
      </c>
      <c r="AB764" s="21" t="e">
        <f t="shared" si="381"/>
        <v>#N/A</v>
      </c>
      <c r="AC764" s="20" t="e">
        <f>VLOOKUP($B764,'DATA PENGUKURAN GARDU'!$A:$BS,44,0)</f>
        <v>#N/A</v>
      </c>
      <c r="AD764" s="21" t="e">
        <f t="shared" si="382"/>
        <v>#N/A</v>
      </c>
      <c r="AE764" s="20" t="e">
        <f>VLOOKUP($B764,'DATA PENGUKURAN GARDU'!$A:$BS,46,0)</f>
        <v>#N/A</v>
      </c>
      <c r="AF764" s="21" t="e">
        <f t="shared" si="383"/>
        <v>#N/A</v>
      </c>
      <c r="AG764" s="20" t="e">
        <f>VLOOKUP($B764,'DATA PENGUKURAN GARDU'!$A:$BS,46,0)</f>
        <v>#N/A</v>
      </c>
      <c r="AH764" s="20" t="e">
        <f>VLOOKUP($B764,'DATA PENGUKURAN GARDU'!$A:$BS,53,0)</f>
        <v>#N/A</v>
      </c>
      <c r="AI764" s="20" t="e">
        <f>VLOOKUP($B764,'DATA PENGUKURAN GARDU'!$A:$BS,54,0)</f>
        <v>#N/A</v>
      </c>
      <c r="AJ764" s="17" t="e">
        <f>VLOOKUP($C764,'DATA PENGUKURAN GARDU'!$A:$BS,42,0)</f>
        <v>#N/A</v>
      </c>
      <c r="AK764" s="23" t="e">
        <f t="shared" si="384"/>
        <v>#N/A</v>
      </c>
      <c r="AL764" s="17" t="e">
        <f>VLOOKUP($C764,'DATA PENGUKURAN GARDU'!$A:$BS,44,0)</f>
        <v>#N/A</v>
      </c>
      <c r="AM764" s="23" t="e">
        <f t="shared" si="385"/>
        <v>#N/A</v>
      </c>
      <c r="AN764" s="17" t="e">
        <f>VLOOKUP($C764,'DATA PENGUKURAN GARDU'!$A:$BS,46,0)</f>
        <v>#N/A</v>
      </c>
      <c r="AO764" s="23" t="e">
        <f t="shared" si="386"/>
        <v>#N/A</v>
      </c>
      <c r="AP764" s="17" t="e">
        <f>VLOOKUP($C764,'DATA PENGUKURAN GARDU'!$A:$BS,46,0)</f>
        <v>#N/A</v>
      </c>
      <c r="AQ764" s="17" t="e">
        <f>VLOOKUP($C764,'DATA PENGUKURAN GARDU'!$A:$BS,53,0)</f>
        <v>#N/A</v>
      </c>
      <c r="AR764" s="17" t="e">
        <f>VLOOKUP($C764,'DATA PENGUKURAN GARDU'!$A:$BS,54,0)</f>
        <v>#N/A</v>
      </c>
      <c r="AS764" s="20" t="e">
        <f>VLOOKUP($D764,'DATA PENGUKURAN GARDU'!$A:$BS,42,0)</f>
        <v>#N/A</v>
      </c>
      <c r="AT764" s="21" t="e">
        <f t="shared" si="387"/>
        <v>#N/A</v>
      </c>
      <c r="AU764" s="20" t="e">
        <f>VLOOKUP($D764,'DATA PENGUKURAN GARDU'!$A:$BS,44,0)</f>
        <v>#N/A</v>
      </c>
      <c r="AV764" s="21" t="e">
        <f t="shared" si="388"/>
        <v>#N/A</v>
      </c>
      <c r="AW764" s="20" t="e">
        <f>VLOOKUP($D764,'DATA PENGUKURAN GARDU'!$A:$BS,46,0)</f>
        <v>#N/A</v>
      </c>
      <c r="AX764" s="21" t="e">
        <f t="shared" si="389"/>
        <v>#N/A</v>
      </c>
      <c r="AY764" s="20" t="e">
        <f>VLOOKUP($D764,'DATA PENGUKURAN GARDU'!$A:$BS,46,0)</f>
        <v>#N/A</v>
      </c>
      <c r="AZ764" s="20" t="e">
        <f>VLOOKUP($D764,'DATA PENGUKURAN GARDU'!$A:$BS,53,0)</f>
        <v>#N/A</v>
      </c>
      <c r="BA764" s="20" t="e">
        <f>VLOOKUP($D764,'DATA PENGUKURAN GARDU'!$A:$BS,54,0)</f>
        <v>#N/A</v>
      </c>
      <c r="BB764" s="17" t="e">
        <f>VLOOKUP($E764,'DATA PENGUKURAN GARDU'!$A:$BS,42,0)</f>
        <v>#N/A</v>
      </c>
      <c r="BC764" s="23" t="e">
        <f t="shared" si="390"/>
        <v>#N/A</v>
      </c>
      <c r="BD764" s="17" t="e">
        <f>VLOOKUP($E764,'DATA PENGUKURAN GARDU'!$A:$BS,44,0)</f>
        <v>#N/A</v>
      </c>
      <c r="BE764" s="23" t="e">
        <f t="shared" si="391"/>
        <v>#N/A</v>
      </c>
      <c r="BF764" s="17" t="e">
        <f>VLOOKUP($E764,'DATA PENGUKURAN GARDU'!$A:$BS,46,0)</f>
        <v>#N/A</v>
      </c>
      <c r="BG764" s="23" t="e">
        <f t="shared" si="392"/>
        <v>#N/A</v>
      </c>
      <c r="BH764" s="17" t="e">
        <f>VLOOKUP($E764,'DATA PENGUKURAN GARDU'!$A:$BS,46,0)</f>
        <v>#N/A</v>
      </c>
      <c r="BI764" s="17" t="e">
        <f>VLOOKUP($E764,'DATA PENGUKURAN GARDU'!$A:$BS,53,0)</f>
        <v>#N/A</v>
      </c>
      <c r="BJ764" s="17" t="e">
        <f>VLOOKUP($E764,'DATA PENGUKURAN GARDU'!$A:$BS,54,0)</f>
        <v>#N/A</v>
      </c>
      <c r="BK764" s="20" t="e">
        <f t="shared" si="393"/>
        <v>#N/A</v>
      </c>
      <c r="BL764" s="20" t="e">
        <f t="shared" si="394"/>
        <v>#N/A</v>
      </c>
      <c r="BM764" s="20" t="e">
        <f t="shared" si="395"/>
        <v>#N/A</v>
      </c>
      <c r="BN764" s="25" t="e">
        <f t="shared" si="396"/>
        <v>#N/A</v>
      </c>
      <c r="BO764" s="26" t="str">
        <f t="shared" si="397"/>
        <v>0</v>
      </c>
      <c r="BP764" s="21" t="e">
        <f t="shared" si="398"/>
        <v>#VALUE!</v>
      </c>
      <c r="BQ764" s="20" t="e">
        <f t="shared" si="399"/>
        <v>#N/A</v>
      </c>
      <c r="BR764" s="20" t="e">
        <v>#N/A</v>
      </c>
      <c r="BS764" s="9" t="e">
        <v>#N/A</v>
      </c>
      <c r="BT764" s="2" t="e">
        <f t="shared" si="400"/>
        <v>#VALUE!</v>
      </c>
      <c r="BU764" s="2" t="e">
        <f t="shared" si="368"/>
        <v>#N/A</v>
      </c>
      <c r="BV764" s="2" t="e">
        <f t="shared" si="369"/>
        <v>#N/A</v>
      </c>
    </row>
    <row r="765" s="2" customFormat="1" ht="22.95" customHeight="1" spans="1:74">
      <c r="A765" s="9" t="str">
        <f t="shared" si="370"/>
        <v>M 142Induk</v>
      </c>
      <c r="B765" s="9" t="str">
        <f t="shared" si="371"/>
        <v>M 142jurusan 1</v>
      </c>
      <c r="C765" s="9" t="str">
        <f t="shared" si="372"/>
        <v>M 142jurusan 2</v>
      </c>
      <c r="D765" s="9" t="str">
        <f t="shared" si="373"/>
        <v>M 142jurusan 3</v>
      </c>
      <c r="E765" s="9" t="str">
        <f t="shared" si="374"/>
        <v>M 142jurusan 4</v>
      </c>
      <c r="F765" s="10" t="s">
        <v>131</v>
      </c>
      <c r="G765" s="10" t="s">
        <v>131</v>
      </c>
      <c r="H765" s="10" t="s">
        <v>950</v>
      </c>
      <c r="I765" s="10">
        <v>0.548037</v>
      </c>
      <c r="J765" s="10">
        <v>124.020484</v>
      </c>
      <c r="K765" s="10" t="s">
        <v>7465</v>
      </c>
      <c r="L765" s="10" t="s">
        <v>7465</v>
      </c>
      <c r="M765" s="10" t="s">
        <v>7465</v>
      </c>
      <c r="N765" s="14">
        <f t="shared" si="375"/>
        <v>0</v>
      </c>
      <c r="O765" s="15" t="e">
        <f t="shared" si="376"/>
        <v>#VALUE!</v>
      </c>
      <c r="P765" s="15" t="e">
        <f t="shared" si="377"/>
        <v>#VALUE!</v>
      </c>
      <c r="Q765" s="17" t="e">
        <f>VLOOKUP($A765,'DATA PENGUKURAN GARDU'!$A:$BS,42,0)</f>
        <v>#N/A</v>
      </c>
      <c r="R765" s="18" t="e">
        <f t="shared" si="378"/>
        <v>#N/A</v>
      </c>
      <c r="S765" s="17" t="e">
        <f>VLOOKUP($A765,'DATA PENGUKURAN GARDU'!$A:$BS,44,0)</f>
        <v>#N/A</v>
      </c>
      <c r="T765" s="18" t="e">
        <f t="shared" si="379"/>
        <v>#N/A</v>
      </c>
      <c r="U765" s="17" t="e">
        <f>VLOOKUP($A765,'DATA PENGUKURAN GARDU'!$A:$BS,46,0)</f>
        <v>#N/A</v>
      </c>
      <c r="V765" s="18" t="e">
        <f t="shared" si="380"/>
        <v>#N/A</v>
      </c>
      <c r="W765" s="17" t="e">
        <f>VLOOKUP($A765,'DATA PENGUKURAN GARDU'!$A:$BS,48,0)</f>
        <v>#N/A</v>
      </c>
      <c r="X765" s="17" t="e">
        <f>VLOOKUP($A765,'DATA PENGUKURAN GARDU'!$A:$BS,53,0)</f>
        <v>#N/A</v>
      </c>
      <c r="Y765" s="17" t="e">
        <f>VLOOKUP($A765,'DATA PENGUKURAN GARDU'!$A:$BS,54,0)</f>
        <v>#N/A</v>
      </c>
      <c r="Z765" s="17" t="e">
        <f>VLOOKUP($A765,'DATA PENGUKURAN GARDU'!$A:$BS,55,0)</f>
        <v>#N/A</v>
      </c>
      <c r="AA765" s="20" t="e">
        <f>VLOOKUP($B765,'DATA PENGUKURAN GARDU'!$A:$BS,42,0)</f>
        <v>#N/A</v>
      </c>
      <c r="AB765" s="21" t="e">
        <f t="shared" si="381"/>
        <v>#N/A</v>
      </c>
      <c r="AC765" s="20" t="e">
        <f>VLOOKUP($B765,'DATA PENGUKURAN GARDU'!$A:$BS,44,0)</f>
        <v>#N/A</v>
      </c>
      <c r="AD765" s="21" t="e">
        <f t="shared" si="382"/>
        <v>#N/A</v>
      </c>
      <c r="AE765" s="20" t="e">
        <f>VLOOKUP($B765,'DATA PENGUKURAN GARDU'!$A:$BS,46,0)</f>
        <v>#N/A</v>
      </c>
      <c r="AF765" s="21" t="e">
        <f t="shared" si="383"/>
        <v>#N/A</v>
      </c>
      <c r="AG765" s="20" t="e">
        <f>VLOOKUP($B765,'DATA PENGUKURAN GARDU'!$A:$BS,46,0)</f>
        <v>#N/A</v>
      </c>
      <c r="AH765" s="20" t="e">
        <f>VLOOKUP($B765,'DATA PENGUKURAN GARDU'!$A:$BS,53,0)</f>
        <v>#N/A</v>
      </c>
      <c r="AI765" s="20" t="e">
        <f>VLOOKUP($B765,'DATA PENGUKURAN GARDU'!$A:$BS,54,0)</f>
        <v>#N/A</v>
      </c>
      <c r="AJ765" s="17" t="e">
        <f>VLOOKUP($C765,'DATA PENGUKURAN GARDU'!$A:$BS,42,0)</f>
        <v>#N/A</v>
      </c>
      <c r="AK765" s="23" t="e">
        <f t="shared" si="384"/>
        <v>#N/A</v>
      </c>
      <c r="AL765" s="17" t="e">
        <f>VLOOKUP($C765,'DATA PENGUKURAN GARDU'!$A:$BS,44,0)</f>
        <v>#N/A</v>
      </c>
      <c r="AM765" s="23" t="e">
        <f t="shared" si="385"/>
        <v>#N/A</v>
      </c>
      <c r="AN765" s="17" t="e">
        <f>VLOOKUP($C765,'DATA PENGUKURAN GARDU'!$A:$BS,46,0)</f>
        <v>#N/A</v>
      </c>
      <c r="AO765" s="23" t="e">
        <f t="shared" si="386"/>
        <v>#N/A</v>
      </c>
      <c r="AP765" s="17" t="e">
        <f>VLOOKUP($C765,'DATA PENGUKURAN GARDU'!$A:$BS,46,0)</f>
        <v>#N/A</v>
      </c>
      <c r="AQ765" s="17" t="e">
        <f>VLOOKUP($C765,'DATA PENGUKURAN GARDU'!$A:$BS,53,0)</f>
        <v>#N/A</v>
      </c>
      <c r="AR765" s="17" t="e">
        <f>VLOOKUP($C765,'DATA PENGUKURAN GARDU'!$A:$BS,54,0)</f>
        <v>#N/A</v>
      </c>
      <c r="AS765" s="20" t="e">
        <f>VLOOKUP($D765,'DATA PENGUKURAN GARDU'!$A:$BS,42,0)</f>
        <v>#N/A</v>
      </c>
      <c r="AT765" s="21" t="e">
        <f t="shared" si="387"/>
        <v>#N/A</v>
      </c>
      <c r="AU765" s="20" t="e">
        <f>VLOOKUP($D765,'DATA PENGUKURAN GARDU'!$A:$BS,44,0)</f>
        <v>#N/A</v>
      </c>
      <c r="AV765" s="21" t="e">
        <f t="shared" si="388"/>
        <v>#N/A</v>
      </c>
      <c r="AW765" s="20" t="e">
        <f>VLOOKUP($D765,'DATA PENGUKURAN GARDU'!$A:$BS,46,0)</f>
        <v>#N/A</v>
      </c>
      <c r="AX765" s="21" t="e">
        <f t="shared" si="389"/>
        <v>#N/A</v>
      </c>
      <c r="AY765" s="20" t="e">
        <f>VLOOKUP($D765,'DATA PENGUKURAN GARDU'!$A:$BS,46,0)</f>
        <v>#N/A</v>
      </c>
      <c r="AZ765" s="20" t="e">
        <f>VLOOKUP($D765,'DATA PENGUKURAN GARDU'!$A:$BS,53,0)</f>
        <v>#N/A</v>
      </c>
      <c r="BA765" s="20" t="e">
        <f>VLOOKUP($D765,'DATA PENGUKURAN GARDU'!$A:$BS,54,0)</f>
        <v>#N/A</v>
      </c>
      <c r="BB765" s="17" t="e">
        <f>VLOOKUP($E765,'DATA PENGUKURAN GARDU'!$A:$BS,42,0)</f>
        <v>#N/A</v>
      </c>
      <c r="BC765" s="23" t="e">
        <f t="shared" si="390"/>
        <v>#N/A</v>
      </c>
      <c r="BD765" s="17" t="e">
        <f>VLOOKUP($E765,'DATA PENGUKURAN GARDU'!$A:$BS,44,0)</f>
        <v>#N/A</v>
      </c>
      <c r="BE765" s="23" t="e">
        <f t="shared" si="391"/>
        <v>#N/A</v>
      </c>
      <c r="BF765" s="17" t="e">
        <f>VLOOKUP($E765,'DATA PENGUKURAN GARDU'!$A:$BS,46,0)</f>
        <v>#N/A</v>
      </c>
      <c r="BG765" s="23" t="e">
        <f t="shared" si="392"/>
        <v>#N/A</v>
      </c>
      <c r="BH765" s="17" t="e">
        <f>VLOOKUP($E765,'DATA PENGUKURAN GARDU'!$A:$BS,46,0)</f>
        <v>#N/A</v>
      </c>
      <c r="BI765" s="17" t="e">
        <f>VLOOKUP($E765,'DATA PENGUKURAN GARDU'!$A:$BS,53,0)</f>
        <v>#N/A</v>
      </c>
      <c r="BJ765" s="17" t="e">
        <f>VLOOKUP($E765,'DATA PENGUKURAN GARDU'!$A:$BS,54,0)</f>
        <v>#N/A</v>
      </c>
      <c r="BK765" s="20" t="e">
        <f t="shared" si="393"/>
        <v>#N/A</v>
      </c>
      <c r="BL765" s="20" t="e">
        <f t="shared" si="394"/>
        <v>#N/A</v>
      </c>
      <c r="BM765" s="20" t="e">
        <f t="shared" si="395"/>
        <v>#N/A</v>
      </c>
      <c r="BN765" s="25" t="e">
        <f t="shared" si="396"/>
        <v>#N/A</v>
      </c>
      <c r="BO765" s="26" t="str">
        <f t="shared" si="397"/>
        <v>0</v>
      </c>
      <c r="BP765" s="21" t="e">
        <f t="shared" si="398"/>
        <v>#VALUE!</v>
      </c>
      <c r="BQ765" s="20" t="e">
        <f t="shared" si="399"/>
        <v>#N/A</v>
      </c>
      <c r="BR765" s="20" t="e">
        <v>#N/A</v>
      </c>
      <c r="BS765" s="9" t="e">
        <v>#N/A</v>
      </c>
      <c r="BT765" s="2" t="e">
        <f t="shared" si="400"/>
        <v>#VALUE!</v>
      </c>
      <c r="BU765" s="2" t="e">
        <f t="shared" si="368"/>
        <v>#N/A</v>
      </c>
      <c r="BV765" s="2" t="e">
        <f t="shared" si="369"/>
        <v>#N/A</v>
      </c>
    </row>
    <row r="766" s="2" customFormat="1" ht="22.95" customHeight="1" spans="1:74">
      <c r="A766" s="9" t="str">
        <f t="shared" si="370"/>
        <v>BB 061Induk</v>
      </c>
      <c r="B766" s="9" t="str">
        <f t="shared" si="371"/>
        <v>BB 061jurusan 1</v>
      </c>
      <c r="C766" s="9" t="str">
        <f t="shared" si="372"/>
        <v>BB 061jurusan 2</v>
      </c>
      <c r="D766" s="9" t="str">
        <f t="shared" si="373"/>
        <v>BB 061jurusan 3</v>
      </c>
      <c r="E766" s="9" t="str">
        <f t="shared" si="374"/>
        <v>BB 061jurusan 4</v>
      </c>
      <c r="F766" s="10" t="s">
        <v>951</v>
      </c>
      <c r="G766" s="10" t="s">
        <v>4</v>
      </c>
      <c r="H766" s="10" t="s">
        <v>952</v>
      </c>
      <c r="I766" s="10">
        <v>0.90982</v>
      </c>
      <c r="J766" s="10">
        <v>123.27453</v>
      </c>
      <c r="K766" s="10" t="s">
        <v>7465</v>
      </c>
      <c r="L766" s="10" t="s">
        <v>7465</v>
      </c>
      <c r="M766" s="10" t="s">
        <v>7465</v>
      </c>
      <c r="N766" s="14">
        <f t="shared" si="375"/>
        <v>0</v>
      </c>
      <c r="O766" s="15" t="e">
        <f t="shared" si="376"/>
        <v>#VALUE!</v>
      </c>
      <c r="P766" s="15" t="e">
        <f t="shared" si="377"/>
        <v>#VALUE!</v>
      </c>
      <c r="Q766" s="17" t="e">
        <f>VLOOKUP($A766,'DATA PENGUKURAN GARDU'!$A:$BS,42,0)</f>
        <v>#N/A</v>
      </c>
      <c r="R766" s="18" t="e">
        <f t="shared" si="378"/>
        <v>#N/A</v>
      </c>
      <c r="S766" s="17" t="e">
        <f>VLOOKUP($A766,'DATA PENGUKURAN GARDU'!$A:$BS,44,0)</f>
        <v>#N/A</v>
      </c>
      <c r="T766" s="18" t="e">
        <f t="shared" si="379"/>
        <v>#N/A</v>
      </c>
      <c r="U766" s="17" t="e">
        <f>VLOOKUP($A766,'DATA PENGUKURAN GARDU'!$A:$BS,46,0)</f>
        <v>#N/A</v>
      </c>
      <c r="V766" s="18" t="e">
        <f t="shared" si="380"/>
        <v>#N/A</v>
      </c>
      <c r="W766" s="17" t="e">
        <f>VLOOKUP($A766,'DATA PENGUKURAN GARDU'!$A:$BS,48,0)</f>
        <v>#N/A</v>
      </c>
      <c r="X766" s="17" t="e">
        <f>VLOOKUP($A766,'DATA PENGUKURAN GARDU'!$A:$BS,53,0)</f>
        <v>#N/A</v>
      </c>
      <c r="Y766" s="17" t="e">
        <f>VLOOKUP($A766,'DATA PENGUKURAN GARDU'!$A:$BS,54,0)</f>
        <v>#N/A</v>
      </c>
      <c r="Z766" s="17" t="e">
        <f>VLOOKUP($A766,'DATA PENGUKURAN GARDU'!$A:$BS,55,0)</f>
        <v>#N/A</v>
      </c>
      <c r="AA766" s="20" t="e">
        <f>VLOOKUP($B766,'DATA PENGUKURAN GARDU'!$A:$BS,42,0)</f>
        <v>#N/A</v>
      </c>
      <c r="AB766" s="21" t="e">
        <f t="shared" si="381"/>
        <v>#N/A</v>
      </c>
      <c r="AC766" s="20" t="e">
        <f>VLOOKUP($B766,'DATA PENGUKURAN GARDU'!$A:$BS,44,0)</f>
        <v>#N/A</v>
      </c>
      <c r="AD766" s="21" t="e">
        <f t="shared" si="382"/>
        <v>#N/A</v>
      </c>
      <c r="AE766" s="20" t="e">
        <f>VLOOKUP($B766,'DATA PENGUKURAN GARDU'!$A:$BS,46,0)</f>
        <v>#N/A</v>
      </c>
      <c r="AF766" s="21" t="e">
        <f t="shared" si="383"/>
        <v>#N/A</v>
      </c>
      <c r="AG766" s="20" t="e">
        <f>VLOOKUP($B766,'DATA PENGUKURAN GARDU'!$A:$BS,46,0)</f>
        <v>#N/A</v>
      </c>
      <c r="AH766" s="20" t="e">
        <f>VLOOKUP($B766,'DATA PENGUKURAN GARDU'!$A:$BS,53,0)</f>
        <v>#N/A</v>
      </c>
      <c r="AI766" s="20" t="e">
        <f>VLOOKUP($B766,'DATA PENGUKURAN GARDU'!$A:$BS,54,0)</f>
        <v>#N/A</v>
      </c>
      <c r="AJ766" s="17" t="e">
        <f>VLOOKUP($C766,'DATA PENGUKURAN GARDU'!$A:$BS,42,0)</f>
        <v>#N/A</v>
      </c>
      <c r="AK766" s="23" t="e">
        <f t="shared" si="384"/>
        <v>#N/A</v>
      </c>
      <c r="AL766" s="17" t="e">
        <f>VLOOKUP($C766,'DATA PENGUKURAN GARDU'!$A:$BS,44,0)</f>
        <v>#N/A</v>
      </c>
      <c r="AM766" s="23" t="e">
        <f t="shared" si="385"/>
        <v>#N/A</v>
      </c>
      <c r="AN766" s="17" t="e">
        <f>VLOOKUP($C766,'DATA PENGUKURAN GARDU'!$A:$BS,46,0)</f>
        <v>#N/A</v>
      </c>
      <c r="AO766" s="23" t="e">
        <f t="shared" si="386"/>
        <v>#N/A</v>
      </c>
      <c r="AP766" s="17" t="e">
        <f>VLOOKUP($C766,'DATA PENGUKURAN GARDU'!$A:$BS,46,0)</f>
        <v>#N/A</v>
      </c>
      <c r="AQ766" s="17" t="e">
        <f>VLOOKUP($C766,'DATA PENGUKURAN GARDU'!$A:$BS,53,0)</f>
        <v>#N/A</v>
      </c>
      <c r="AR766" s="17" t="e">
        <f>VLOOKUP($C766,'DATA PENGUKURAN GARDU'!$A:$BS,54,0)</f>
        <v>#N/A</v>
      </c>
      <c r="AS766" s="20" t="e">
        <f>VLOOKUP($D766,'DATA PENGUKURAN GARDU'!$A:$BS,42,0)</f>
        <v>#N/A</v>
      </c>
      <c r="AT766" s="21" t="e">
        <f t="shared" si="387"/>
        <v>#N/A</v>
      </c>
      <c r="AU766" s="20" t="e">
        <f>VLOOKUP($D766,'DATA PENGUKURAN GARDU'!$A:$BS,44,0)</f>
        <v>#N/A</v>
      </c>
      <c r="AV766" s="21" t="e">
        <f t="shared" si="388"/>
        <v>#N/A</v>
      </c>
      <c r="AW766" s="20" t="e">
        <f>VLOOKUP($D766,'DATA PENGUKURAN GARDU'!$A:$BS,46,0)</f>
        <v>#N/A</v>
      </c>
      <c r="AX766" s="21" t="e">
        <f t="shared" si="389"/>
        <v>#N/A</v>
      </c>
      <c r="AY766" s="20" t="e">
        <f>VLOOKUP($D766,'DATA PENGUKURAN GARDU'!$A:$BS,46,0)</f>
        <v>#N/A</v>
      </c>
      <c r="AZ766" s="20" t="e">
        <f>VLOOKUP($D766,'DATA PENGUKURAN GARDU'!$A:$BS,53,0)</f>
        <v>#N/A</v>
      </c>
      <c r="BA766" s="20" t="e">
        <f>VLOOKUP($D766,'DATA PENGUKURAN GARDU'!$A:$BS,54,0)</f>
        <v>#N/A</v>
      </c>
      <c r="BB766" s="17" t="e">
        <f>VLOOKUP($E766,'DATA PENGUKURAN GARDU'!$A:$BS,42,0)</f>
        <v>#N/A</v>
      </c>
      <c r="BC766" s="23" t="e">
        <f t="shared" si="390"/>
        <v>#N/A</v>
      </c>
      <c r="BD766" s="17" t="e">
        <f>VLOOKUP($E766,'DATA PENGUKURAN GARDU'!$A:$BS,44,0)</f>
        <v>#N/A</v>
      </c>
      <c r="BE766" s="23" t="e">
        <f t="shared" si="391"/>
        <v>#N/A</v>
      </c>
      <c r="BF766" s="17" t="e">
        <f>VLOOKUP($E766,'DATA PENGUKURAN GARDU'!$A:$BS,46,0)</f>
        <v>#N/A</v>
      </c>
      <c r="BG766" s="23" t="e">
        <f t="shared" si="392"/>
        <v>#N/A</v>
      </c>
      <c r="BH766" s="17" t="e">
        <f>VLOOKUP($E766,'DATA PENGUKURAN GARDU'!$A:$BS,46,0)</f>
        <v>#N/A</v>
      </c>
      <c r="BI766" s="17" t="e">
        <f>VLOOKUP($E766,'DATA PENGUKURAN GARDU'!$A:$BS,53,0)</f>
        <v>#N/A</v>
      </c>
      <c r="BJ766" s="17" t="e">
        <f>VLOOKUP($E766,'DATA PENGUKURAN GARDU'!$A:$BS,54,0)</f>
        <v>#N/A</v>
      </c>
      <c r="BK766" s="20" t="e">
        <f t="shared" si="393"/>
        <v>#N/A</v>
      </c>
      <c r="BL766" s="20" t="e">
        <f t="shared" si="394"/>
        <v>#N/A</v>
      </c>
      <c r="BM766" s="20" t="e">
        <f t="shared" si="395"/>
        <v>#N/A</v>
      </c>
      <c r="BN766" s="25" t="e">
        <f t="shared" si="396"/>
        <v>#N/A</v>
      </c>
      <c r="BO766" s="26" t="str">
        <f t="shared" si="397"/>
        <v>0</v>
      </c>
      <c r="BP766" s="21" t="e">
        <f t="shared" si="398"/>
        <v>#VALUE!</v>
      </c>
      <c r="BQ766" s="20" t="e">
        <f t="shared" si="399"/>
        <v>#N/A</v>
      </c>
      <c r="BR766" s="20" t="e">
        <v>#N/A</v>
      </c>
      <c r="BS766" s="9" t="e">
        <v>#N/A</v>
      </c>
      <c r="BT766" s="2" t="e">
        <f t="shared" si="400"/>
        <v>#VALUE!</v>
      </c>
      <c r="BU766" s="2" t="e">
        <f t="shared" si="368"/>
        <v>#N/A</v>
      </c>
      <c r="BV766" s="2" t="e">
        <f t="shared" si="369"/>
        <v>#N/A</v>
      </c>
    </row>
    <row r="767" s="2" customFormat="1" ht="22.95" customHeight="1" spans="1:74">
      <c r="A767" s="9" t="str">
        <f t="shared" si="370"/>
        <v>BB 081Induk</v>
      </c>
      <c r="B767" s="9" t="str">
        <f t="shared" si="371"/>
        <v>BB 081jurusan 1</v>
      </c>
      <c r="C767" s="9" t="str">
        <f t="shared" si="372"/>
        <v>BB 081jurusan 2</v>
      </c>
      <c r="D767" s="9" t="str">
        <f t="shared" si="373"/>
        <v>BB 081jurusan 3</v>
      </c>
      <c r="E767" s="9" t="str">
        <f t="shared" si="374"/>
        <v>BB 081jurusan 4</v>
      </c>
      <c r="F767" s="10" t="s">
        <v>953</v>
      </c>
      <c r="G767" s="10" t="s">
        <v>4</v>
      </c>
      <c r="H767" s="10" t="s">
        <v>954</v>
      </c>
      <c r="I767" s="10">
        <v>0.89702</v>
      </c>
      <c r="J767" s="10">
        <v>123.31842</v>
      </c>
      <c r="K767" s="10" t="s">
        <v>7465</v>
      </c>
      <c r="L767" s="10" t="s">
        <v>7465</v>
      </c>
      <c r="M767" s="10" t="s">
        <v>7465</v>
      </c>
      <c r="N767" s="14">
        <f t="shared" si="375"/>
        <v>0</v>
      </c>
      <c r="O767" s="15" t="e">
        <f t="shared" si="376"/>
        <v>#VALUE!</v>
      </c>
      <c r="P767" s="15" t="e">
        <f t="shared" si="377"/>
        <v>#VALUE!</v>
      </c>
      <c r="Q767" s="17" t="e">
        <f>VLOOKUP($A767,'DATA PENGUKURAN GARDU'!$A:$BS,42,0)</f>
        <v>#N/A</v>
      </c>
      <c r="R767" s="18" t="e">
        <f t="shared" si="378"/>
        <v>#N/A</v>
      </c>
      <c r="S767" s="17" t="e">
        <f>VLOOKUP($A767,'DATA PENGUKURAN GARDU'!$A:$BS,44,0)</f>
        <v>#N/A</v>
      </c>
      <c r="T767" s="18" t="e">
        <f t="shared" si="379"/>
        <v>#N/A</v>
      </c>
      <c r="U767" s="17" t="e">
        <f>VLOOKUP($A767,'DATA PENGUKURAN GARDU'!$A:$BS,46,0)</f>
        <v>#N/A</v>
      </c>
      <c r="V767" s="18" t="e">
        <f t="shared" si="380"/>
        <v>#N/A</v>
      </c>
      <c r="W767" s="17" t="e">
        <f>VLOOKUP($A767,'DATA PENGUKURAN GARDU'!$A:$BS,48,0)</f>
        <v>#N/A</v>
      </c>
      <c r="X767" s="17" t="e">
        <f>VLOOKUP($A767,'DATA PENGUKURAN GARDU'!$A:$BS,53,0)</f>
        <v>#N/A</v>
      </c>
      <c r="Y767" s="17" t="e">
        <f>VLOOKUP($A767,'DATA PENGUKURAN GARDU'!$A:$BS,54,0)</f>
        <v>#N/A</v>
      </c>
      <c r="Z767" s="17" t="e">
        <f>VLOOKUP($A767,'DATA PENGUKURAN GARDU'!$A:$BS,55,0)</f>
        <v>#N/A</v>
      </c>
      <c r="AA767" s="20" t="e">
        <f>VLOOKUP($B767,'DATA PENGUKURAN GARDU'!$A:$BS,42,0)</f>
        <v>#N/A</v>
      </c>
      <c r="AB767" s="21" t="e">
        <f t="shared" si="381"/>
        <v>#N/A</v>
      </c>
      <c r="AC767" s="20" t="e">
        <f>VLOOKUP($B767,'DATA PENGUKURAN GARDU'!$A:$BS,44,0)</f>
        <v>#N/A</v>
      </c>
      <c r="AD767" s="21" t="e">
        <f t="shared" si="382"/>
        <v>#N/A</v>
      </c>
      <c r="AE767" s="20" t="e">
        <f>VLOOKUP($B767,'DATA PENGUKURAN GARDU'!$A:$BS,46,0)</f>
        <v>#N/A</v>
      </c>
      <c r="AF767" s="21" t="e">
        <f t="shared" si="383"/>
        <v>#N/A</v>
      </c>
      <c r="AG767" s="20" t="e">
        <f>VLOOKUP($B767,'DATA PENGUKURAN GARDU'!$A:$BS,46,0)</f>
        <v>#N/A</v>
      </c>
      <c r="AH767" s="20" t="e">
        <f>VLOOKUP($B767,'DATA PENGUKURAN GARDU'!$A:$BS,53,0)</f>
        <v>#N/A</v>
      </c>
      <c r="AI767" s="20" t="e">
        <f>VLOOKUP($B767,'DATA PENGUKURAN GARDU'!$A:$BS,54,0)</f>
        <v>#N/A</v>
      </c>
      <c r="AJ767" s="17" t="e">
        <f>VLOOKUP($C767,'DATA PENGUKURAN GARDU'!$A:$BS,42,0)</f>
        <v>#N/A</v>
      </c>
      <c r="AK767" s="23" t="e">
        <f t="shared" si="384"/>
        <v>#N/A</v>
      </c>
      <c r="AL767" s="17" t="e">
        <f>VLOOKUP($C767,'DATA PENGUKURAN GARDU'!$A:$BS,44,0)</f>
        <v>#N/A</v>
      </c>
      <c r="AM767" s="23" t="e">
        <f t="shared" si="385"/>
        <v>#N/A</v>
      </c>
      <c r="AN767" s="17" t="e">
        <f>VLOOKUP($C767,'DATA PENGUKURAN GARDU'!$A:$BS,46,0)</f>
        <v>#N/A</v>
      </c>
      <c r="AO767" s="23" t="e">
        <f t="shared" si="386"/>
        <v>#N/A</v>
      </c>
      <c r="AP767" s="17" t="e">
        <f>VLOOKUP($C767,'DATA PENGUKURAN GARDU'!$A:$BS,46,0)</f>
        <v>#N/A</v>
      </c>
      <c r="AQ767" s="17" t="e">
        <f>VLOOKUP($C767,'DATA PENGUKURAN GARDU'!$A:$BS,53,0)</f>
        <v>#N/A</v>
      </c>
      <c r="AR767" s="17" t="e">
        <f>VLOOKUP($C767,'DATA PENGUKURAN GARDU'!$A:$BS,54,0)</f>
        <v>#N/A</v>
      </c>
      <c r="AS767" s="20" t="e">
        <f>VLOOKUP($D767,'DATA PENGUKURAN GARDU'!$A:$BS,42,0)</f>
        <v>#N/A</v>
      </c>
      <c r="AT767" s="21" t="e">
        <f t="shared" si="387"/>
        <v>#N/A</v>
      </c>
      <c r="AU767" s="20" t="e">
        <f>VLOOKUP($D767,'DATA PENGUKURAN GARDU'!$A:$BS,44,0)</f>
        <v>#N/A</v>
      </c>
      <c r="AV767" s="21" t="e">
        <f t="shared" si="388"/>
        <v>#N/A</v>
      </c>
      <c r="AW767" s="20" t="e">
        <f>VLOOKUP($D767,'DATA PENGUKURAN GARDU'!$A:$BS,46,0)</f>
        <v>#N/A</v>
      </c>
      <c r="AX767" s="21" t="e">
        <f t="shared" si="389"/>
        <v>#N/A</v>
      </c>
      <c r="AY767" s="20" t="e">
        <f>VLOOKUP($D767,'DATA PENGUKURAN GARDU'!$A:$BS,46,0)</f>
        <v>#N/A</v>
      </c>
      <c r="AZ767" s="20" t="e">
        <f>VLOOKUP($D767,'DATA PENGUKURAN GARDU'!$A:$BS,53,0)</f>
        <v>#N/A</v>
      </c>
      <c r="BA767" s="20" t="e">
        <f>VLOOKUP($D767,'DATA PENGUKURAN GARDU'!$A:$BS,54,0)</f>
        <v>#N/A</v>
      </c>
      <c r="BB767" s="17" t="e">
        <f>VLOOKUP($E767,'DATA PENGUKURAN GARDU'!$A:$BS,42,0)</f>
        <v>#N/A</v>
      </c>
      <c r="BC767" s="23" t="e">
        <f t="shared" si="390"/>
        <v>#N/A</v>
      </c>
      <c r="BD767" s="17" t="e">
        <f>VLOOKUP($E767,'DATA PENGUKURAN GARDU'!$A:$BS,44,0)</f>
        <v>#N/A</v>
      </c>
      <c r="BE767" s="23" t="e">
        <f t="shared" si="391"/>
        <v>#N/A</v>
      </c>
      <c r="BF767" s="17" t="e">
        <f>VLOOKUP($E767,'DATA PENGUKURAN GARDU'!$A:$BS,46,0)</f>
        <v>#N/A</v>
      </c>
      <c r="BG767" s="23" t="e">
        <f t="shared" si="392"/>
        <v>#N/A</v>
      </c>
      <c r="BH767" s="17" t="e">
        <f>VLOOKUP($E767,'DATA PENGUKURAN GARDU'!$A:$BS,46,0)</f>
        <v>#N/A</v>
      </c>
      <c r="BI767" s="17" t="e">
        <f>VLOOKUP($E767,'DATA PENGUKURAN GARDU'!$A:$BS,53,0)</f>
        <v>#N/A</v>
      </c>
      <c r="BJ767" s="17" t="e">
        <f>VLOOKUP($E767,'DATA PENGUKURAN GARDU'!$A:$BS,54,0)</f>
        <v>#N/A</v>
      </c>
      <c r="BK767" s="20" t="e">
        <f t="shared" si="393"/>
        <v>#N/A</v>
      </c>
      <c r="BL767" s="20" t="e">
        <f t="shared" si="394"/>
        <v>#N/A</v>
      </c>
      <c r="BM767" s="20" t="e">
        <f t="shared" si="395"/>
        <v>#N/A</v>
      </c>
      <c r="BN767" s="25" t="e">
        <f t="shared" si="396"/>
        <v>#N/A</v>
      </c>
      <c r="BO767" s="26" t="str">
        <f t="shared" si="397"/>
        <v>0</v>
      </c>
      <c r="BP767" s="21" t="e">
        <f t="shared" si="398"/>
        <v>#VALUE!</v>
      </c>
      <c r="BQ767" s="20" t="e">
        <f t="shared" si="399"/>
        <v>#N/A</v>
      </c>
      <c r="BR767" s="20" t="e">
        <v>#N/A</v>
      </c>
      <c r="BS767" s="9" t="e">
        <v>#N/A</v>
      </c>
      <c r="BT767" s="2" t="e">
        <f t="shared" si="400"/>
        <v>#VALUE!</v>
      </c>
      <c r="BU767" s="2" t="e">
        <f t="shared" si="368"/>
        <v>#N/A</v>
      </c>
      <c r="BV767" s="2" t="e">
        <f t="shared" si="369"/>
        <v>#N/A</v>
      </c>
    </row>
    <row r="768" s="2" customFormat="1" ht="22.95" customHeight="1" spans="1:74">
      <c r="A768" s="9" t="str">
        <f t="shared" si="370"/>
        <v>BB 112Induk</v>
      </c>
      <c r="B768" s="9" t="str">
        <f t="shared" si="371"/>
        <v>BB 112jurusan 1</v>
      </c>
      <c r="C768" s="9" t="str">
        <f t="shared" si="372"/>
        <v>BB 112jurusan 2</v>
      </c>
      <c r="D768" s="9" t="str">
        <f t="shared" si="373"/>
        <v>BB 112jurusan 3</v>
      </c>
      <c r="E768" s="9" t="str">
        <f t="shared" si="374"/>
        <v>BB 112jurusan 4</v>
      </c>
      <c r="F768" s="10" t="s">
        <v>955</v>
      </c>
      <c r="G768" s="10" t="s">
        <v>4</v>
      </c>
      <c r="H768" s="10" t="s">
        <v>956</v>
      </c>
      <c r="I768" s="10">
        <v>0.88015</v>
      </c>
      <c r="J768" s="10">
        <v>123.51383</v>
      </c>
      <c r="K768" s="10" t="s">
        <v>7465</v>
      </c>
      <c r="L768" s="10" t="s">
        <v>7465</v>
      </c>
      <c r="M768" s="10" t="s">
        <v>7465</v>
      </c>
      <c r="N768" s="14">
        <f t="shared" si="375"/>
        <v>0</v>
      </c>
      <c r="O768" s="15" t="e">
        <f t="shared" si="376"/>
        <v>#VALUE!</v>
      </c>
      <c r="P768" s="15" t="e">
        <f t="shared" si="377"/>
        <v>#VALUE!</v>
      </c>
      <c r="Q768" s="17" t="e">
        <f>VLOOKUP($A768,'DATA PENGUKURAN GARDU'!$A:$BS,42,0)</f>
        <v>#N/A</v>
      </c>
      <c r="R768" s="18" t="e">
        <f t="shared" si="378"/>
        <v>#N/A</v>
      </c>
      <c r="S768" s="17" t="e">
        <f>VLOOKUP($A768,'DATA PENGUKURAN GARDU'!$A:$BS,44,0)</f>
        <v>#N/A</v>
      </c>
      <c r="T768" s="18" t="e">
        <f t="shared" si="379"/>
        <v>#N/A</v>
      </c>
      <c r="U768" s="17" t="e">
        <f>VLOOKUP($A768,'DATA PENGUKURAN GARDU'!$A:$BS,46,0)</f>
        <v>#N/A</v>
      </c>
      <c r="V768" s="18" t="e">
        <f t="shared" si="380"/>
        <v>#N/A</v>
      </c>
      <c r="W768" s="17" t="e">
        <f>VLOOKUP($A768,'DATA PENGUKURAN GARDU'!$A:$BS,48,0)</f>
        <v>#N/A</v>
      </c>
      <c r="X768" s="17" t="e">
        <f>VLOOKUP($A768,'DATA PENGUKURAN GARDU'!$A:$BS,53,0)</f>
        <v>#N/A</v>
      </c>
      <c r="Y768" s="17" t="e">
        <f>VLOOKUP($A768,'DATA PENGUKURAN GARDU'!$A:$BS,54,0)</f>
        <v>#N/A</v>
      </c>
      <c r="Z768" s="17" t="e">
        <f>VLOOKUP($A768,'DATA PENGUKURAN GARDU'!$A:$BS,55,0)</f>
        <v>#N/A</v>
      </c>
      <c r="AA768" s="20" t="e">
        <f>VLOOKUP($B768,'DATA PENGUKURAN GARDU'!$A:$BS,42,0)</f>
        <v>#N/A</v>
      </c>
      <c r="AB768" s="21" t="e">
        <f t="shared" si="381"/>
        <v>#N/A</v>
      </c>
      <c r="AC768" s="20" t="e">
        <f>VLOOKUP($B768,'DATA PENGUKURAN GARDU'!$A:$BS,44,0)</f>
        <v>#N/A</v>
      </c>
      <c r="AD768" s="21" t="e">
        <f t="shared" si="382"/>
        <v>#N/A</v>
      </c>
      <c r="AE768" s="20" t="e">
        <f>VLOOKUP($B768,'DATA PENGUKURAN GARDU'!$A:$BS,46,0)</f>
        <v>#N/A</v>
      </c>
      <c r="AF768" s="21" t="e">
        <f t="shared" si="383"/>
        <v>#N/A</v>
      </c>
      <c r="AG768" s="20" t="e">
        <f>VLOOKUP($B768,'DATA PENGUKURAN GARDU'!$A:$BS,46,0)</f>
        <v>#N/A</v>
      </c>
      <c r="AH768" s="20" t="e">
        <f>VLOOKUP($B768,'DATA PENGUKURAN GARDU'!$A:$BS,53,0)</f>
        <v>#N/A</v>
      </c>
      <c r="AI768" s="20" t="e">
        <f>VLOOKUP($B768,'DATA PENGUKURAN GARDU'!$A:$BS,54,0)</f>
        <v>#N/A</v>
      </c>
      <c r="AJ768" s="17" t="e">
        <f>VLOOKUP($C768,'DATA PENGUKURAN GARDU'!$A:$BS,42,0)</f>
        <v>#N/A</v>
      </c>
      <c r="AK768" s="23" t="e">
        <f t="shared" si="384"/>
        <v>#N/A</v>
      </c>
      <c r="AL768" s="17" t="e">
        <f>VLOOKUP($C768,'DATA PENGUKURAN GARDU'!$A:$BS,44,0)</f>
        <v>#N/A</v>
      </c>
      <c r="AM768" s="23" t="e">
        <f t="shared" si="385"/>
        <v>#N/A</v>
      </c>
      <c r="AN768" s="17" t="e">
        <f>VLOOKUP($C768,'DATA PENGUKURAN GARDU'!$A:$BS,46,0)</f>
        <v>#N/A</v>
      </c>
      <c r="AO768" s="23" t="e">
        <f t="shared" si="386"/>
        <v>#N/A</v>
      </c>
      <c r="AP768" s="17" t="e">
        <f>VLOOKUP($C768,'DATA PENGUKURAN GARDU'!$A:$BS,46,0)</f>
        <v>#N/A</v>
      </c>
      <c r="AQ768" s="17" t="e">
        <f>VLOOKUP($C768,'DATA PENGUKURAN GARDU'!$A:$BS,53,0)</f>
        <v>#N/A</v>
      </c>
      <c r="AR768" s="17" t="e">
        <f>VLOOKUP($C768,'DATA PENGUKURAN GARDU'!$A:$BS,54,0)</f>
        <v>#N/A</v>
      </c>
      <c r="AS768" s="20" t="e">
        <f>VLOOKUP($D768,'DATA PENGUKURAN GARDU'!$A:$BS,42,0)</f>
        <v>#N/A</v>
      </c>
      <c r="AT768" s="21" t="e">
        <f t="shared" si="387"/>
        <v>#N/A</v>
      </c>
      <c r="AU768" s="20" t="e">
        <f>VLOOKUP($D768,'DATA PENGUKURAN GARDU'!$A:$BS,44,0)</f>
        <v>#N/A</v>
      </c>
      <c r="AV768" s="21" t="e">
        <f t="shared" si="388"/>
        <v>#N/A</v>
      </c>
      <c r="AW768" s="20" t="e">
        <f>VLOOKUP($D768,'DATA PENGUKURAN GARDU'!$A:$BS,46,0)</f>
        <v>#N/A</v>
      </c>
      <c r="AX768" s="21" t="e">
        <f t="shared" si="389"/>
        <v>#N/A</v>
      </c>
      <c r="AY768" s="20" t="e">
        <f>VLOOKUP($D768,'DATA PENGUKURAN GARDU'!$A:$BS,46,0)</f>
        <v>#N/A</v>
      </c>
      <c r="AZ768" s="20" t="e">
        <f>VLOOKUP($D768,'DATA PENGUKURAN GARDU'!$A:$BS,53,0)</f>
        <v>#N/A</v>
      </c>
      <c r="BA768" s="20" t="e">
        <f>VLOOKUP($D768,'DATA PENGUKURAN GARDU'!$A:$BS,54,0)</f>
        <v>#N/A</v>
      </c>
      <c r="BB768" s="17" t="e">
        <f>VLOOKUP($E768,'DATA PENGUKURAN GARDU'!$A:$BS,42,0)</f>
        <v>#N/A</v>
      </c>
      <c r="BC768" s="23" t="e">
        <f t="shared" si="390"/>
        <v>#N/A</v>
      </c>
      <c r="BD768" s="17" t="e">
        <f>VLOOKUP($E768,'DATA PENGUKURAN GARDU'!$A:$BS,44,0)</f>
        <v>#N/A</v>
      </c>
      <c r="BE768" s="23" t="e">
        <f t="shared" si="391"/>
        <v>#N/A</v>
      </c>
      <c r="BF768" s="17" t="e">
        <f>VLOOKUP($E768,'DATA PENGUKURAN GARDU'!$A:$BS,46,0)</f>
        <v>#N/A</v>
      </c>
      <c r="BG768" s="23" t="e">
        <f t="shared" si="392"/>
        <v>#N/A</v>
      </c>
      <c r="BH768" s="17" t="e">
        <f>VLOOKUP($E768,'DATA PENGUKURAN GARDU'!$A:$BS,46,0)</f>
        <v>#N/A</v>
      </c>
      <c r="BI768" s="17" t="e">
        <f>VLOOKUP($E768,'DATA PENGUKURAN GARDU'!$A:$BS,53,0)</f>
        <v>#N/A</v>
      </c>
      <c r="BJ768" s="17" t="e">
        <f>VLOOKUP($E768,'DATA PENGUKURAN GARDU'!$A:$BS,54,0)</f>
        <v>#N/A</v>
      </c>
      <c r="BK768" s="20" t="e">
        <f t="shared" si="393"/>
        <v>#N/A</v>
      </c>
      <c r="BL768" s="20" t="e">
        <f t="shared" si="394"/>
        <v>#N/A</v>
      </c>
      <c r="BM768" s="20" t="e">
        <f t="shared" si="395"/>
        <v>#N/A</v>
      </c>
      <c r="BN768" s="25" t="e">
        <f t="shared" si="396"/>
        <v>#N/A</v>
      </c>
      <c r="BO768" s="26" t="str">
        <f t="shared" si="397"/>
        <v>0</v>
      </c>
      <c r="BP768" s="21" t="e">
        <f t="shared" si="398"/>
        <v>#VALUE!</v>
      </c>
      <c r="BQ768" s="20" t="e">
        <f t="shared" si="399"/>
        <v>#N/A</v>
      </c>
      <c r="BR768" s="20" t="e">
        <v>#N/A</v>
      </c>
      <c r="BS768" s="9" t="e">
        <v>#N/A</v>
      </c>
      <c r="BT768" s="2" t="e">
        <f t="shared" si="400"/>
        <v>#VALUE!</v>
      </c>
      <c r="BU768" s="2" t="e">
        <f t="shared" si="368"/>
        <v>#N/A</v>
      </c>
      <c r="BV768" s="2" t="e">
        <f t="shared" si="369"/>
        <v>#N/A</v>
      </c>
    </row>
    <row r="769" s="2" customFormat="1" ht="22.95" customHeight="1" spans="1:74">
      <c r="A769" s="9" t="str">
        <f t="shared" si="370"/>
        <v>BB 114Induk</v>
      </c>
      <c r="B769" s="9" t="str">
        <f t="shared" si="371"/>
        <v>BB 114jurusan 1</v>
      </c>
      <c r="C769" s="9" t="str">
        <f t="shared" si="372"/>
        <v>BB 114jurusan 2</v>
      </c>
      <c r="D769" s="9" t="str">
        <f t="shared" si="373"/>
        <v>BB 114jurusan 3</v>
      </c>
      <c r="E769" s="9" t="str">
        <f t="shared" si="374"/>
        <v>BB 114jurusan 4</v>
      </c>
      <c r="F769" s="10" t="s">
        <v>957</v>
      </c>
      <c r="G769" s="10" t="s">
        <v>4</v>
      </c>
      <c r="H769" s="10" t="s">
        <v>958</v>
      </c>
      <c r="I769" s="10">
        <v>0.87937</v>
      </c>
      <c r="J769" s="10">
        <v>123.52148</v>
      </c>
      <c r="K769" s="10" t="s">
        <v>7465</v>
      </c>
      <c r="L769" s="10" t="s">
        <v>7465</v>
      </c>
      <c r="M769" s="10" t="s">
        <v>7465</v>
      </c>
      <c r="N769" s="14">
        <f t="shared" si="375"/>
        <v>0</v>
      </c>
      <c r="O769" s="15" t="e">
        <f t="shared" si="376"/>
        <v>#VALUE!</v>
      </c>
      <c r="P769" s="15" t="e">
        <f t="shared" si="377"/>
        <v>#VALUE!</v>
      </c>
      <c r="Q769" s="17" t="e">
        <f>VLOOKUP($A769,'DATA PENGUKURAN GARDU'!$A:$BS,42,0)</f>
        <v>#N/A</v>
      </c>
      <c r="R769" s="18" t="e">
        <f t="shared" si="378"/>
        <v>#N/A</v>
      </c>
      <c r="S769" s="17" t="e">
        <f>VLOOKUP($A769,'DATA PENGUKURAN GARDU'!$A:$BS,44,0)</f>
        <v>#N/A</v>
      </c>
      <c r="T769" s="18" t="e">
        <f t="shared" si="379"/>
        <v>#N/A</v>
      </c>
      <c r="U769" s="17" t="e">
        <f>VLOOKUP($A769,'DATA PENGUKURAN GARDU'!$A:$BS,46,0)</f>
        <v>#N/A</v>
      </c>
      <c r="V769" s="18" t="e">
        <f t="shared" si="380"/>
        <v>#N/A</v>
      </c>
      <c r="W769" s="17" t="e">
        <f>VLOOKUP($A769,'DATA PENGUKURAN GARDU'!$A:$BS,48,0)</f>
        <v>#N/A</v>
      </c>
      <c r="X769" s="17" t="e">
        <f>VLOOKUP($A769,'DATA PENGUKURAN GARDU'!$A:$BS,53,0)</f>
        <v>#N/A</v>
      </c>
      <c r="Y769" s="17" t="e">
        <f>VLOOKUP($A769,'DATA PENGUKURAN GARDU'!$A:$BS,54,0)</f>
        <v>#N/A</v>
      </c>
      <c r="Z769" s="17" t="e">
        <f>VLOOKUP($A769,'DATA PENGUKURAN GARDU'!$A:$BS,55,0)</f>
        <v>#N/A</v>
      </c>
      <c r="AA769" s="20" t="e">
        <f>VLOOKUP($B769,'DATA PENGUKURAN GARDU'!$A:$BS,42,0)</f>
        <v>#N/A</v>
      </c>
      <c r="AB769" s="21" t="e">
        <f t="shared" si="381"/>
        <v>#N/A</v>
      </c>
      <c r="AC769" s="20" t="e">
        <f>VLOOKUP($B769,'DATA PENGUKURAN GARDU'!$A:$BS,44,0)</f>
        <v>#N/A</v>
      </c>
      <c r="AD769" s="21" t="e">
        <f t="shared" si="382"/>
        <v>#N/A</v>
      </c>
      <c r="AE769" s="20" t="e">
        <f>VLOOKUP($B769,'DATA PENGUKURAN GARDU'!$A:$BS,46,0)</f>
        <v>#N/A</v>
      </c>
      <c r="AF769" s="21" t="e">
        <f t="shared" si="383"/>
        <v>#N/A</v>
      </c>
      <c r="AG769" s="20" t="e">
        <f>VLOOKUP($B769,'DATA PENGUKURAN GARDU'!$A:$BS,46,0)</f>
        <v>#N/A</v>
      </c>
      <c r="AH769" s="20" t="e">
        <f>VLOOKUP($B769,'DATA PENGUKURAN GARDU'!$A:$BS,53,0)</f>
        <v>#N/A</v>
      </c>
      <c r="AI769" s="20" t="e">
        <f>VLOOKUP($B769,'DATA PENGUKURAN GARDU'!$A:$BS,54,0)</f>
        <v>#N/A</v>
      </c>
      <c r="AJ769" s="17" t="e">
        <f>VLOOKUP($C769,'DATA PENGUKURAN GARDU'!$A:$BS,42,0)</f>
        <v>#N/A</v>
      </c>
      <c r="AK769" s="23" t="e">
        <f t="shared" si="384"/>
        <v>#N/A</v>
      </c>
      <c r="AL769" s="17" t="e">
        <f>VLOOKUP($C769,'DATA PENGUKURAN GARDU'!$A:$BS,44,0)</f>
        <v>#N/A</v>
      </c>
      <c r="AM769" s="23" t="e">
        <f t="shared" si="385"/>
        <v>#N/A</v>
      </c>
      <c r="AN769" s="17" t="e">
        <f>VLOOKUP($C769,'DATA PENGUKURAN GARDU'!$A:$BS,46,0)</f>
        <v>#N/A</v>
      </c>
      <c r="AO769" s="23" t="e">
        <f t="shared" si="386"/>
        <v>#N/A</v>
      </c>
      <c r="AP769" s="17" t="e">
        <f>VLOOKUP($C769,'DATA PENGUKURAN GARDU'!$A:$BS,46,0)</f>
        <v>#N/A</v>
      </c>
      <c r="AQ769" s="17" t="e">
        <f>VLOOKUP($C769,'DATA PENGUKURAN GARDU'!$A:$BS,53,0)</f>
        <v>#N/A</v>
      </c>
      <c r="AR769" s="17" t="e">
        <f>VLOOKUP($C769,'DATA PENGUKURAN GARDU'!$A:$BS,54,0)</f>
        <v>#N/A</v>
      </c>
      <c r="AS769" s="20" t="e">
        <f>VLOOKUP($D769,'DATA PENGUKURAN GARDU'!$A:$BS,42,0)</f>
        <v>#N/A</v>
      </c>
      <c r="AT769" s="21" t="e">
        <f t="shared" si="387"/>
        <v>#N/A</v>
      </c>
      <c r="AU769" s="20" t="e">
        <f>VLOOKUP($D769,'DATA PENGUKURAN GARDU'!$A:$BS,44,0)</f>
        <v>#N/A</v>
      </c>
      <c r="AV769" s="21" t="e">
        <f t="shared" si="388"/>
        <v>#N/A</v>
      </c>
      <c r="AW769" s="20" t="e">
        <f>VLOOKUP($D769,'DATA PENGUKURAN GARDU'!$A:$BS,46,0)</f>
        <v>#N/A</v>
      </c>
      <c r="AX769" s="21" t="e">
        <f t="shared" si="389"/>
        <v>#N/A</v>
      </c>
      <c r="AY769" s="20" t="e">
        <f>VLOOKUP($D769,'DATA PENGUKURAN GARDU'!$A:$BS,46,0)</f>
        <v>#N/A</v>
      </c>
      <c r="AZ769" s="20" t="e">
        <f>VLOOKUP($D769,'DATA PENGUKURAN GARDU'!$A:$BS,53,0)</f>
        <v>#N/A</v>
      </c>
      <c r="BA769" s="20" t="e">
        <f>VLOOKUP($D769,'DATA PENGUKURAN GARDU'!$A:$BS,54,0)</f>
        <v>#N/A</v>
      </c>
      <c r="BB769" s="17" t="e">
        <f>VLOOKUP($E769,'DATA PENGUKURAN GARDU'!$A:$BS,42,0)</f>
        <v>#N/A</v>
      </c>
      <c r="BC769" s="23" t="e">
        <f t="shared" si="390"/>
        <v>#N/A</v>
      </c>
      <c r="BD769" s="17" t="e">
        <f>VLOOKUP($E769,'DATA PENGUKURAN GARDU'!$A:$BS,44,0)</f>
        <v>#N/A</v>
      </c>
      <c r="BE769" s="23" t="e">
        <f t="shared" si="391"/>
        <v>#N/A</v>
      </c>
      <c r="BF769" s="17" t="e">
        <f>VLOOKUP($E769,'DATA PENGUKURAN GARDU'!$A:$BS,46,0)</f>
        <v>#N/A</v>
      </c>
      <c r="BG769" s="23" t="e">
        <f t="shared" si="392"/>
        <v>#N/A</v>
      </c>
      <c r="BH769" s="17" t="e">
        <f>VLOOKUP($E769,'DATA PENGUKURAN GARDU'!$A:$BS,46,0)</f>
        <v>#N/A</v>
      </c>
      <c r="BI769" s="17" t="e">
        <f>VLOOKUP($E769,'DATA PENGUKURAN GARDU'!$A:$BS,53,0)</f>
        <v>#N/A</v>
      </c>
      <c r="BJ769" s="17" t="e">
        <f>VLOOKUP($E769,'DATA PENGUKURAN GARDU'!$A:$BS,54,0)</f>
        <v>#N/A</v>
      </c>
      <c r="BK769" s="20" t="e">
        <f t="shared" si="393"/>
        <v>#N/A</v>
      </c>
      <c r="BL769" s="20" t="e">
        <f t="shared" si="394"/>
        <v>#N/A</v>
      </c>
      <c r="BM769" s="20" t="e">
        <f t="shared" si="395"/>
        <v>#N/A</v>
      </c>
      <c r="BN769" s="25" t="e">
        <f t="shared" si="396"/>
        <v>#N/A</v>
      </c>
      <c r="BO769" s="26" t="str">
        <f t="shared" si="397"/>
        <v>0</v>
      </c>
      <c r="BP769" s="21" t="e">
        <f t="shared" si="398"/>
        <v>#VALUE!</v>
      </c>
      <c r="BQ769" s="20" t="e">
        <f t="shared" si="399"/>
        <v>#N/A</v>
      </c>
      <c r="BR769" s="20" t="e">
        <v>#N/A</v>
      </c>
      <c r="BS769" s="9" t="e">
        <v>#N/A</v>
      </c>
      <c r="BT769" s="2" t="e">
        <f t="shared" si="400"/>
        <v>#VALUE!</v>
      </c>
      <c r="BU769" s="2" t="e">
        <f t="shared" si="368"/>
        <v>#N/A</v>
      </c>
      <c r="BV769" s="2" t="e">
        <f t="shared" si="369"/>
        <v>#N/A</v>
      </c>
    </row>
    <row r="770" s="2" customFormat="1" ht="22.95" customHeight="1" spans="1:74">
      <c r="A770" s="9" t="str">
        <f t="shared" si="370"/>
        <v>BB 148Induk</v>
      </c>
      <c r="B770" s="9" t="str">
        <f t="shared" si="371"/>
        <v>BB 148jurusan 1</v>
      </c>
      <c r="C770" s="9" t="str">
        <f t="shared" si="372"/>
        <v>BB 148jurusan 2</v>
      </c>
      <c r="D770" s="9" t="str">
        <f t="shared" si="373"/>
        <v>BB 148jurusan 3</v>
      </c>
      <c r="E770" s="9" t="str">
        <f t="shared" si="374"/>
        <v>BB 148jurusan 4</v>
      </c>
      <c r="F770" s="10" t="s">
        <v>951</v>
      </c>
      <c r="G770" s="10" t="s">
        <v>4</v>
      </c>
      <c r="H770" s="10" t="s">
        <v>959</v>
      </c>
      <c r="I770" s="10">
        <v>0.90562</v>
      </c>
      <c r="J770" s="10">
        <v>123.273</v>
      </c>
      <c r="K770" s="10" t="s">
        <v>7465</v>
      </c>
      <c r="L770" s="10" t="s">
        <v>7465</v>
      </c>
      <c r="M770" s="10" t="s">
        <v>7465</v>
      </c>
      <c r="N770" s="14">
        <f t="shared" si="375"/>
        <v>0</v>
      </c>
      <c r="O770" s="15" t="e">
        <f t="shared" si="376"/>
        <v>#VALUE!</v>
      </c>
      <c r="P770" s="15" t="e">
        <f t="shared" si="377"/>
        <v>#VALUE!</v>
      </c>
      <c r="Q770" s="17" t="e">
        <f>VLOOKUP($A770,'DATA PENGUKURAN GARDU'!$A:$BS,42,0)</f>
        <v>#N/A</v>
      </c>
      <c r="R770" s="18" t="e">
        <f t="shared" si="378"/>
        <v>#N/A</v>
      </c>
      <c r="S770" s="17" t="e">
        <f>VLOOKUP($A770,'DATA PENGUKURAN GARDU'!$A:$BS,44,0)</f>
        <v>#N/A</v>
      </c>
      <c r="T770" s="18" t="e">
        <f t="shared" si="379"/>
        <v>#N/A</v>
      </c>
      <c r="U770" s="17" t="e">
        <f>VLOOKUP($A770,'DATA PENGUKURAN GARDU'!$A:$BS,46,0)</f>
        <v>#N/A</v>
      </c>
      <c r="V770" s="18" t="e">
        <f t="shared" si="380"/>
        <v>#N/A</v>
      </c>
      <c r="W770" s="17" t="e">
        <f>VLOOKUP($A770,'DATA PENGUKURAN GARDU'!$A:$BS,48,0)</f>
        <v>#N/A</v>
      </c>
      <c r="X770" s="17" t="e">
        <f>VLOOKUP($A770,'DATA PENGUKURAN GARDU'!$A:$BS,53,0)</f>
        <v>#N/A</v>
      </c>
      <c r="Y770" s="17" t="e">
        <f>VLOOKUP($A770,'DATA PENGUKURAN GARDU'!$A:$BS,54,0)</f>
        <v>#N/A</v>
      </c>
      <c r="Z770" s="17" t="e">
        <f>VLOOKUP($A770,'DATA PENGUKURAN GARDU'!$A:$BS,55,0)</f>
        <v>#N/A</v>
      </c>
      <c r="AA770" s="20" t="e">
        <f>VLOOKUP($B770,'DATA PENGUKURAN GARDU'!$A:$BS,42,0)</f>
        <v>#N/A</v>
      </c>
      <c r="AB770" s="21" t="e">
        <f t="shared" si="381"/>
        <v>#N/A</v>
      </c>
      <c r="AC770" s="20" t="e">
        <f>VLOOKUP($B770,'DATA PENGUKURAN GARDU'!$A:$BS,44,0)</f>
        <v>#N/A</v>
      </c>
      <c r="AD770" s="21" t="e">
        <f t="shared" si="382"/>
        <v>#N/A</v>
      </c>
      <c r="AE770" s="20" t="e">
        <f>VLOOKUP($B770,'DATA PENGUKURAN GARDU'!$A:$BS,46,0)</f>
        <v>#N/A</v>
      </c>
      <c r="AF770" s="21" t="e">
        <f t="shared" si="383"/>
        <v>#N/A</v>
      </c>
      <c r="AG770" s="20" t="e">
        <f>VLOOKUP($B770,'DATA PENGUKURAN GARDU'!$A:$BS,46,0)</f>
        <v>#N/A</v>
      </c>
      <c r="AH770" s="20" t="e">
        <f>VLOOKUP($B770,'DATA PENGUKURAN GARDU'!$A:$BS,53,0)</f>
        <v>#N/A</v>
      </c>
      <c r="AI770" s="20" t="e">
        <f>VLOOKUP($B770,'DATA PENGUKURAN GARDU'!$A:$BS,54,0)</f>
        <v>#N/A</v>
      </c>
      <c r="AJ770" s="17" t="e">
        <f>VLOOKUP($C770,'DATA PENGUKURAN GARDU'!$A:$BS,42,0)</f>
        <v>#N/A</v>
      </c>
      <c r="AK770" s="23" t="e">
        <f t="shared" si="384"/>
        <v>#N/A</v>
      </c>
      <c r="AL770" s="17" t="e">
        <f>VLOOKUP($C770,'DATA PENGUKURAN GARDU'!$A:$BS,44,0)</f>
        <v>#N/A</v>
      </c>
      <c r="AM770" s="23" t="e">
        <f t="shared" si="385"/>
        <v>#N/A</v>
      </c>
      <c r="AN770" s="17" t="e">
        <f>VLOOKUP($C770,'DATA PENGUKURAN GARDU'!$A:$BS,46,0)</f>
        <v>#N/A</v>
      </c>
      <c r="AO770" s="23" t="e">
        <f t="shared" si="386"/>
        <v>#N/A</v>
      </c>
      <c r="AP770" s="17" t="e">
        <f>VLOOKUP($C770,'DATA PENGUKURAN GARDU'!$A:$BS,46,0)</f>
        <v>#N/A</v>
      </c>
      <c r="AQ770" s="17" t="e">
        <f>VLOOKUP($C770,'DATA PENGUKURAN GARDU'!$A:$BS,53,0)</f>
        <v>#N/A</v>
      </c>
      <c r="AR770" s="17" t="e">
        <f>VLOOKUP($C770,'DATA PENGUKURAN GARDU'!$A:$BS,54,0)</f>
        <v>#N/A</v>
      </c>
      <c r="AS770" s="20" t="e">
        <f>VLOOKUP($D770,'DATA PENGUKURAN GARDU'!$A:$BS,42,0)</f>
        <v>#N/A</v>
      </c>
      <c r="AT770" s="21" t="e">
        <f t="shared" si="387"/>
        <v>#N/A</v>
      </c>
      <c r="AU770" s="20" t="e">
        <f>VLOOKUP($D770,'DATA PENGUKURAN GARDU'!$A:$BS,44,0)</f>
        <v>#N/A</v>
      </c>
      <c r="AV770" s="21" t="e">
        <f t="shared" si="388"/>
        <v>#N/A</v>
      </c>
      <c r="AW770" s="20" t="e">
        <f>VLOOKUP($D770,'DATA PENGUKURAN GARDU'!$A:$BS,46,0)</f>
        <v>#N/A</v>
      </c>
      <c r="AX770" s="21" t="e">
        <f t="shared" si="389"/>
        <v>#N/A</v>
      </c>
      <c r="AY770" s="20" t="e">
        <f>VLOOKUP($D770,'DATA PENGUKURAN GARDU'!$A:$BS,46,0)</f>
        <v>#N/A</v>
      </c>
      <c r="AZ770" s="20" t="e">
        <f>VLOOKUP($D770,'DATA PENGUKURAN GARDU'!$A:$BS,53,0)</f>
        <v>#N/A</v>
      </c>
      <c r="BA770" s="20" t="e">
        <f>VLOOKUP($D770,'DATA PENGUKURAN GARDU'!$A:$BS,54,0)</f>
        <v>#N/A</v>
      </c>
      <c r="BB770" s="17" t="e">
        <f>VLOOKUP($E770,'DATA PENGUKURAN GARDU'!$A:$BS,42,0)</f>
        <v>#N/A</v>
      </c>
      <c r="BC770" s="23" t="e">
        <f t="shared" si="390"/>
        <v>#N/A</v>
      </c>
      <c r="BD770" s="17" t="e">
        <f>VLOOKUP($E770,'DATA PENGUKURAN GARDU'!$A:$BS,44,0)</f>
        <v>#N/A</v>
      </c>
      <c r="BE770" s="23" t="e">
        <f t="shared" si="391"/>
        <v>#N/A</v>
      </c>
      <c r="BF770" s="17" t="e">
        <f>VLOOKUP($E770,'DATA PENGUKURAN GARDU'!$A:$BS,46,0)</f>
        <v>#N/A</v>
      </c>
      <c r="BG770" s="23" t="e">
        <f t="shared" si="392"/>
        <v>#N/A</v>
      </c>
      <c r="BH770" s="17" t="e">
        <f>VLOOKUP($E770,'DATA PENGUKURAN GARDU'!$A:$BS,46,0)</f>
        <v>#N/A</v>
      </c>
      <c r="BI770" s="17" t="e">
        <f>VLOOKUP($E770,'DATA PENGUKURAN GARDU'!$A:$BS,53,0)</f>
        <v>#N/A</v>
      </c>
      <c r="BJ770" s="17" t="e">
        <f>VLOOKUP($E770,'DATA PENGUKURAN GARDU'!$A:$BS,54,0)</f>
        <v>#N/A</v>
      </c>
      <c r="BK770" s="20" t="e">
        <f t="shared" si="393"/>
        <v>#N/A</v>
      </c>
      <c r="BL770" s="20" t="e">
        <f t="shared" si="394"/>
        <v>#N/A</v>
      </c>
      <c r="BM770" s="20" t="e">
        <f t="shared" si="395"/>
        <v>#N/A</v>
      </c>
      <c r="BN770" s="25" t="e">
        <f t="shared" si="396"/>
        <v>#N/A</v>
      </c>
      <c r="BO770" s="26" t="str">
        <f t="shared" si="397"/>
        <v>0</v>
      </c>
      <c r="BP770" s="21" t="e">
        <f t="shared" si="398"/>
        <v>#VALUE!</v>
      </c>
      <c r="BQ770" s="20" t="e">
        <f t="shared" si="399"/>
        <v>#N/A</v>
      </c>
      <c r="BR770" s="20" t="e">
        <v>#N/A</v>
      </c>
      <c r="BS770" s="9" t="e">
        <v>#N/A</v>
      </c>
      <c r="BT770" s="2" t="e">
        <f t="shared" si="400"/>
        <v>#VALUE!</v>
      </c>
      <c r="BU770" s="2" t="e">
        <f t="shared" si="368"/>
        <v>#N/A</v>
      </c>
      <c r="BV770" s="2" t="e">
        <f t="shared" si="369"/>
        <v>#N/A</v>
      </c>
    </row>
    <row r="771" s="2" customFormat="1" ht="22.95" customHeight="1" spans="1:74">
      <c r="A771" s="9" t="str">
        <f t="shared" si="370"/>
        <v>BB 149Induk</v>
      </c>
      <c r="B771" s="9" t="str">
        <f t="shared" si="371"/>
        <v>BB 149jurusan 1</v>
      </c>
      <c r="C771" s="9" t="str">
        <f t="shared" si="372"/>
        <v>BB 149jurusan 2</v>
      </c>
      <c r="D771" s="9" t="str">
        <f t="shared" si="373"/>
        <v>BB 149jurusan 3</v>
      </c>
      <c r="E771" s="9" t="str">
        <f t="shared" si="374"/>
        <v>BB 149jurusan 4</v>
      </c>
      <c r="F771" s="10" t="s">
        <v>440</v>
      </c>
      <c r="G771" s="10" t="s">
        <v>4</v>
      </c>
      <c r="H771" s="10" t="s">
        <v>960</v>
      </c>
      <c r="I771" s="10">
        <v>0.90387</v>
      </c>
      <c r="J771" s="10">
        <v>123.27052</v>
      </c>
      <c r="K771" s="10" t="s">
        <v>7465</v>
      </c>
      <c r="L771" s="10" t="s">
        <v>7465</v>
      </c>
      <c r="M771" s="10" t="s">
        <v>7465</v>
      </c>
      <c r="N771" s="14">
        <f t="shared" si="375"/>
        <v>0</v>
      </c>
      <c r="O771" s="15" t="e">
        <f t="shared" si="376"/>
        <v>#VALUE!</v>
      </c>
      <c r="P771" s="15" t="e">
        <f t="shared" si="377"/>
        <v>#VALUE!</v>
      </c>
      <c r="Q771" s="17" t="e">
        <f>VLOOKUP($A771,'DATA PENGUKURAN GARDU'!$A:$BS,42,0)</f>
        <v>#N/A</v>
      </c>
      <c r="R771" s="18" t="e">
        <f t="shared" si="378"/>
        <v>#N/A</v>
      </c>
      <c r="S771" s="17" t="e">
        <f>VLOOKUP($A771,'DATA PENGUKURAN GARDU'!$A:$BS,44,0)</f>
        <v>#N/A</v>
      </c>
      <c r="T771" s="18" t="e">
        <f t="shared" si="379"/>
        <v>#N/A</v>
      </c>
      <c r="U771" s="17" t="e">
        <f>VLOOKUP($A771,'DATA PENGUKURAN GARDU'!$A:$BS,46,0)</f>
        <v>#N/A</v>
      </c>
      <c r="V771" s="18" t="e">
        <f t="shared" si="380"/>
        <v>#N/A</v>
      </c>
      <c r="W771" s="17" t="e">
        <f>VLOOKUP($A771,'DATA PENGUKURAN GARDU'!$A:$BS,48,0)</f>
        <v>#N/A</v>
      </c>
      <c r="X771" s="17" t="e">
        <f>VLOOKUP($A771,'DATA PENGUKURAN GARDU'!$A:$BS,53,0)</f>
        <v>#N/A</v>
      </c>
      <c r="Y771" s="17" t="e">
        <f>VLOOKUP($A771,'DATA PENGUKURAN GARDU'!$A:$BS,54,0)</f>
        <v>#N/A</v>
      </c>
      <c r="Z771" s="17" t="e">
        <f>VLOOKUP($A771,'DATA PENGUKURAN GARDU'!$A:$BS,55,0)</f>
        <v>#N/A</v>
      </c>
      <c r="AA771" s="20" t="e">
        <f>VLOOKUP($B771,'DATA PENGUKURAN GARDU'!$A:$BS,42,0)</f>
        <v>#N/A</v>
      </c>
      <c r="AB771" s="21" t="e">
        <f t="shared" si="381"/>
        <v>#N/A</v>
      </c>
      <c r="AC771" s="20" t="e">
        <f>VLOOKUP($B771,'DATA PENGUKURAN GARDU'!$A:$BS,44,0)</f>
        <v>#N/A</v>
      </c>
      <c r="AD771" s="21" t="e">
        <f t="shared" si="382"/>
        <v>#N/A</v>
      </c>
      <c r="AE771" s="20" t="e">
        <f>VLOOKUP($B771,'DATA PENGUKURAN GARDU'!$A:$BS,46,0)</f>
        <v>#N/A</v>
      </c>
      <c r="AF771" s="21" t="e">
        <f t="shared" si="383"/>
        <v>#N/A</v>
      </c>
      <c r="AG771" s="20" t="e">
        <f>VLOOKUP($B771,'DATA PENGUKURAN GARDU'!$A:$BS,46,0)</f>
        <v>#N/A</v>
      </c>
      <c r="AH771" s="20" t="e">
        <f>VLOOKUP($B771,'DATA PENGUKURAN GARDU'!$A:$BS,53,0)</f>
        <v>#N/A</v>
      </c>
      <c r="AI771" s="20" t="e">
        <f>VLOOKUP($B771,'DATA PENGUKURAN GARDU'!$A:$BS,54,0)</f>
        <v>#N/A</v>
      </c>
      <c r="AJ771" s="17" t="e">
        <f>VLOOKUP($C771,'DATA PENGUKURAN GARDU'!$A:$BS,42,0)</f>
        <v>#N/A</v>
      </c>
      <c r="AK771" s="23" t="e">
        <f t="shared" si="384"/>
        <v>#N/A</v>
      </c>
      <c r="AL771" s="17" t="e">
        <f>VLOOKUP($C771,'DATA PENGUKURAN GARDU'!$A:$BS,44,0)</f>
        <v>#N/A</v>
      </c>
      <c r="AM771" s="23" t="e">
        <f t="shared" si="385"/>
        <v>#N/A</v>
      </c>
      <c r="AN771" s="17" t="e">
        <f>VLOOKUP($C771,'DATA PENGUKURAN GARDU'!$A:$BS,46,0)</f>
        <v>#N/A</v>
      </c>
      <c r="AO771" s="23" t="e">
        <f t="shared" si="386"/>
        <v>#N/A</v>
      </c>
      <c r="AP771" s="17" t="e">
        <f>VLOOKUP($C771,'DATA PENGUKURAN GARDU'!$A:$BS,46,0)</f>
        <v>#N/A</v>
      </c>
      <c r="AQ771" s="17" t="e">
        <f>VLOOKUP($C771,'DATA PENGUKURAN GARDU'!$A:$BS,53,0)</f>
        <v>#N/A</v>
      </c>
      <c r="AR771" s="17" t="e">
        <f>VLOOKUP($C771,'DATA PENGUKURAN GARDU'!$A:$BS,54,0)</f>
        <v>#N/A</v>
      </c>
      <c r="AS771" s="20" t="e">
        <f>VLOOKUP($D771,'DATA PENGUKURAN GARDU'!$A:$BS,42,0)</f>
        <v>#N/A</v>
      </c>
      <c r="AT771" s="21" t="e">
        <f t="shared" si="387"/>
        <v>#N/A</v>
      </c>
      <c r="AU771" s="20" t="e">
        <f>VLOOKUP($D771,'DATA PENGUKURAN GARDU'!$A:$BS,44,0)</f>
        <v>#N/A</v>
      </c>
      <c r="AV771" s="21" t="e">
        <f t="shared" si="388"/>
        <v>#N/A</v>
      </c>
      <c r="AW771" s="20" t="e">
        <f>VLOOKUP($D771,'DATA PENGUKURAN GARDU'!$A:$BS,46,0)</f>
        <v>#N/A</v>
      </c>
      <c r="AX771" s="21" t="e">
        <f t="shared" si="389"/>
        <v>#N/A</v>
      </c>
      <c r="AY771" s="20" t="e">
        <f>VLOOKUP($D771,'DATA PENGUKURAN GARDU'!$A:$BS,46,0)</f>
        <v>#N/A</v>
      </c>
      <c r="AZ771" s="20" t="e">
        <f>VLOOKUP($D771,'DATA PENGUKURAN GARDU'!$A:$BS,53,0)</f>
        <v>#N/A</v>
      </c>
      <c r="BA771" s="20" t="e">
        <f>VLOOKUP($D771,'DATA PENGUKURAN GARDU'!$A:$BS,54,0)</f>
        <v>#N/A</v>
      </c>
      <c r="BB771" s="17" t="e">
        <f>VLOOKUP($E771,'DATA PENGUKURAN GARDU'!$A:$BS,42,0)</f>
        <v>#N/A</v>
      </c>
      <c r="BC771" s="23" t="e">
        <f t="shared" si="390"/>
        <v>#N/A</v>
      </c>
      <c r="BD771" s="17" t="e">
        <f>VLOOKUP($E771,'DATA PENGUKURAN GARDU'!$A:$BS,44,0)</f>
        <v>#N/A</v>
      </c>
      <c r="BE771" s="23" t="e">
        <f t="shared" si="391"/>
        <v>#N/A</v>
      </c>
      <c r="BF771" s="17" t="e">
        <f>VLOOKUP($E771,'DATA PENGUKURAN GARDU'!$A:$BS,46,0)</f>
        <v>#N/A</v>
      </c>
      <c r="BG771" s="23" t="e">
        <f t="shared" si="392"/>
        <v>#N/A</v>
      </c>
      <c r="BH771" s="17" t="e">
        <f>VLOOKUP($E771,'DATA PENGUKURAN GARDU'!$A:$BS,46,0)</f>
        <v>#N/A</v>
      </c>
      <c r="BI771" s="17" t="e">
        <f>VLOOKUP($E771,'DATA PENGUKURAN GARDU'!$A:$BS,53,0)</f>
        <v>#N/A</v>
      </c>
      <c r="BJ771" s="17" t="e">
        <f>VLOOKUP($E771,'DATA PENGUKURAN GARDU'!$A:$BS,54,0)</f>
        <v>#N/A</v>
      </c>
      <c r="BK771" s="20" t="e">
        <f t="shared" si="393"/>
        <v>#N/A</v>
      </c>
      <c r="BL771" s="20" t="e">
        <f t="shared" si="394"/>
        <v>#N/A</v>
      </c>
      <c r="BM771" s="20" t="e">
        <f t="shared" si="395"/>
        <v>#N/A</v>
      </c>
      <c r="BN771" s="25" t="e">
        <f t="shared" si="396"/>
        <v>#N/A</v>
      </c>
      <c r="BO771" s="26" t="str">
        <f t="shared" si="397"/>
        <v>0</v>
      </c>
      <c r="BP771" s="21" t="e">
        <f t="shared" si="398"/>
        <v>#VALUE!</v>
      </c>
      <c r="BQ771" s="20" t="e">
        <f t="shared" si="399"/>
        <v>#N/A</v>
      </c>
      <c r="BR771" s="20" t="e">
        <v>#N/A</v>
      </c>
      <c r="BS771" s="9" t="e">
        <v>#N/A</v>
      </c>
      <c r="BT771" s="2" t="e">
        <f t="shared" si="400"/>
        <v>#VALUE!</v>
      </c>
      <c r="BU771" s="2" t="e">
        <f t="shared" ref="BU771:BU834" si="401">IF(L771=3,IF(BQ771&gt;0.2,"TDK SEIMBANG","SEIMBANG"),IF(BM771="OL PHASA","TDK SEIMBANG","SEIMBANG"))</f>
        <v>#N/A</v>
      </c>
      <c r="BV771" s="2" t="e">
        <f t="shared" ref="BV771:BV834" si="402">IF(L771=3,IF(SUM(X771:Y771)&gt;600,"NORMAL","DROP"),IF(BD776&gt;198,"NORMAL","DROP"))</f>
        <v>#N/A</v>
      </c>
    </row>
    <row r="772" s="2" customFormat="1" ht="22.95" customHeight="1" spans="1:74">
      <c r="A772" s="9" t="str">
        <f t="shared" ref="A772:A835" si="403">H772&amp;"Induk"</f>
        <v>BB 155Induk</v>
      </c>
      <c r="B772" s="9" t="str">
        <f t="shared" ref="B772:B835" si="404">H772&amp;"jurusan 1"</f>
        <v>BB 155jurusan 1</v>
      </c>
      <c r="C772" s="9" t="str">
        <f t="shared" ref="C772:C835" si="405">H772&amp;"jurusan 2"</f>
        <v>BB 155jurusan 2</v>
      </c>
      <c r="D772" s="9" t="str">
        <f t="shared" ref="D772:D835" si="406">H772&amp;"jurusan 3"</f>
        <v>BB 155jurusan 3</v>
      </c>
      <c r="E772" s="9" t="str">
        <f t="shared" ref="E772:E835" si="407">H772&amp;"jurusan 4"</f>
        <v>BB 155jurusan 4</v>
      </c>
      <c r="F772" s="10" t="s">
        <v>575</v>
      </c>
      <c r="G772" s="10" t="s">
        <v>4</v>
      </c>
      <c r="H772" s="10" t="s">
        <v>961</v>
      </c>
      <c r="I772" s="10">
        <v>0.93942</v>
      </c>
      <c r="J772" s="10">
        <v>123.24132</v>
      </c>
      <c r="K772" s="10" t="s">
        <v>7465</v>
      </c>
      <c r="L772" s="10" t="s">
        <v>7465</v>
      </c>
      <c r="M772" s="10" t="s">
        <v>7465</v>
      </c>
      <c r="N772" s="14">
        <f t="shared" ref="N772:N835" si="408">+IF(L772=3,400,IF(L772=1,230,0))</f>
        <v>0</v>
      </c>
      <c r="O772" s="15" t="e">
        <f t="shared" ref="O772:O835" si="409">(K772*1000)/((M772*1000)*1.73)</f>
        <v>#VALUE!</v>
      </c>
      <c r="P772" s="15" t="e">
        <f t="shared" ref="P772:P835" si="410">IF(L772=3,(K772*1000)/(N772*1.73),(K772*1000)/(N772))</f>
        <v>#VALUE!</v>
      </c>
      <c r="Q772" s="17" t="e">
        <f>VLOOKUP($A772,'DATA PENGUKURAN GARDU'!$A:$BS,42,0)</f>
        <v>#N/A</v>
      </c>
      <c r="R772" s="18" t="e">
        <f t="shared" ref="R772:R835" si="411">Q772/$P772*100</f>
        <v>#N/A</v>
      </c>
      <c r="S772" s="17" t="e">
        <f>VLOOKUP($A772,'DATA PENGUKURAN GARDU'!$A:$BS,44,0)</f>
        <v>#N/A</v>
      </c>
      <c r="T772" s="18" t="e">
        <f t="shared" ref="T772:T835" si="412">S772/$P772*100</f>
        <v>#N/A</v>
      </c>
      <c r="U772" s="17" t="e">
        <f>VLOOKUP($A772,'DATA PENGUKURAN GARDU'!$A:$BS,46,0)</f>
        <v>#N/A</v>
      </c>
      <c r="V772" s="18" t="e">
        <f t="shared" ref="V772:V835" si="413">U772/$P772*100</f>
        <v>#N/A</v>
      </c>
      <c r="W772" s="17" t="e">
        <f>VLOOKUP($A772,'DATA PENGUKURAN GARDU'!$A:$BS,48,0)</f>
        <v>#N/A</v>
      </c>
      <c r="X772" s="17" t="e">
        <f>VLOOKUP($A772,'DATA PENGUKURAN GARDU'!$A:$BS,53,0)</f>
        <v>#N/A</v>
      </c>
      <c r="Y772" s="17" t="e">
        <f>VLOOKUP($A772,'DATA PENGUKURAN GARDU'!$A:$BS,54,0)</f>
        <v>#N/A</v>
      </c>
      <c r="Z772" s="17" t="e">
        <f>VLOOKUP($A772,'DATA PENGUKURAN GARDU'!$A:$BS,55,0)</f>
        <v>#N/A</v>
      </c>
      <c r="AA772" s="20" t="e">
        <f>VLOOKUP($B772,'DATA PENGUKURAN GARDU'!$A:$BS,42,0)</f>
        <v>#N/A</v>
      </c>
      <c r="AB772" s="21" t="e">
        <f t="shared" ref="AB772:AB835" si="414">AA772/$P772*100</f>
        <v>#N/A</v>
      </c>
      <c r="AC772" s="20" t="e">
        <f>VLOOKUP($B772,'DATA PENGUKURAN GARDU'!$A:$BS,44,0)</f>
        <v>#N/A</v>
      </c>
      <c r="AD772" s="21" t="e">
        <f t="shared" ref="AD772:AD835" si="415">AC772/$P772*100</f>
        <v>#N/A</v>
      </c>
      <c r="AE772" s="20" t="e">
        <f>VLOOKUP($B772,'DATA PENGUKURAN GARDU'!$A:$BS,46,0)</f>
        <v>#N/A</v>
      </c>
      <c r="AF772" s="21" t="e">
        <f t="shared" ref="AF772:AF835" si="416">AE772/$P772*100</f>
        <v>#N/A</v>
      </c>
      <c r="AG772" s="20" t="e">
        <f>VLOOKUP($B772,'DATA PENGUKURAN GARDU'!$A:$BS,46,0)</f>
        <v>#N/A</v>
      </c>
      <c r="AH772" s="20" t="e">
        <f>VLOOKUP($B772,'DATA PENGUKURAN GARDU'!$A:$BS,53,0)</f>
        <v>#N/A</v>
      </c>
      <c r="AI772" s="20" t="e">
        <f>VLOOKUP($B772,'DATA PENGUKURAN GARDU'!$A:$BS,54,0)</f>
        <v>#N/A</v>
      </c>
      <c r="AJ772" s="17" t="e">
        <f>VLOOKUP($C772,'DATA PENGUKURAN GARDU'!$A:$BS,42,0)</f>
        <v>#N/A</v>
      </c>
      <c r="AK772" s="23" t="e">
        <f t="shared" ref="AK772:AK835" si="417">AJ772/$P772*100</f>
        <v>#N/A</v>
      </c>
      <c r="AL772" s="17" t="e">
        <f>VLOOKUP($C772,'DATA PENGUKURAN GARDU'!$A:$BS,44,0)</f>
        <v>#N/A</v>
      </c>
      <c r="AM772" s="23" t="e">
        <f t="shared" ref="AM772:AM835" si="418">AL772/$P772*100</f>
        <v>#N/A</v>
      </c>
      <c r="AN772" s="17" t="e">
        <f>VLOOKUP($C772,'DATA PENGUKURAN GARDU'!$A:$BS,46,0)</f>
        <v>#N/A</v>
      </c>
      <c r="AO772" s="23" t="e">
        <f t="shared" ref="AO772:AO835" si="419">AN772/$P772*100</f>
        <v>#N/A</v>
      </c>
      <c r="AP772" s="17" t="e">
        <f>VLOOKUP($C772,'DATA PENGUKURAN GARDU'!$A:$BS,46,0)</f>
        <v>#N/A</v>
      </c>
      <c r="AQ772" s="17" t="e">
        <f>VLOOKUP($C772,'DATA PENGUKURAN GARDU'!$A:$BS,53,0)</f>
        <v>#N/A</v>
      </c>
      <c r="AR772" s="17" t="e">
        <f>VLOOKUP($C772,'DATA PENGUKURAN GARDU'!$A:$BS,54,0)</f>
        <v>#N/A</v>
      </c>
      <c r="AS772" s="20" t="e">
        <f>VLOOKUP($D772,'DATA PENGUKURAN GARDU'!$A:$BS,42,0)</f>
        <v>#N/A</v>
      </c>
      <c r="AT772" s="21" t="e">
        <f t="shared" ref="AT772:AT835" si="420">AS772/$P772*100</f>
        <v>#N/A</v>
      </c>
      <c r="AU772" s="20" t="e">
        <f>VLOOKUP($D772,'DATA PENGUKURAN GARDU'!$A:$BS,44,0)</f>
        <v>#N/A</v>
      </c>
      <c r="AV772" s="21" t="e">
        <f t="shared" ref="AV772:AV835" si="421">AU772/$P772*100</f>
        <v>#N/A</v>
      </c>
      <c r="AW772" s="20" t="e">
        <f>VLOOKUP($D772,'DATA PENGUKURAN GARDU'!$A:$BS,46,0)</f>
        <v>#N/A</v>
      </c>
      <c r="AX772" s="21" t="e">
        <f t="shared" ref="AX772:AX835" si="422">AW772/$P772*100</f>
        <v>#N/A</v>
      </c>
      <c r="AY772" s="20" t="e">
        <f>VLOOKUP($D772,'DATA PENGUKURAN GARDU'!$A:$BS,46,0)</f>
        <v>#N/A</v>
      </c>
      <c r="AZ772" s="20" t="e">
        <f>VLOOKUP($D772,'DATA PENGUKURAN GARDU'!$A:$BS,53,0)</f>
        <v>#N/A</v>
      </c>
      <c r="BA772" s="20" t="e">
        <f>VLOOKUP($D772,'DATA PENGUKURAN GARDU'!$A:$BS,54,0)</f>
        <v>#N/A</v>
      </c>
      <c r="BB772" s="17" t="e">
        <f>VLOOKUP($E772,'DATA PENGUKURAN GARDU'!$A:$BS,42,0)</f>
        <v>#N/A</v>
      </c>
      <c r="BC772" s="23" t="e">
        <f t="shared" ref="BC772:BC835" si="423">BB772/$P772*100</f>
        <v>#N/A</v>
      </c>
      <c r="BD772" s="17" t="e">
        <f>VLOOKUP($E772,'DATA PENGUKURAN GARDU'!$A:$BS,44,0)</f>
        <v>#N/A</v>
      </c>
      <c r="BE772" s="23" t="e">
        <f t="shared" ref="BE772:BE835" si="424">BD772/$P772*100</f>
        <v>#N/A</v>
      </c>
      <c r="BF772" s="17" t="e">
        <f>VLOOKUP($E772,'DATA PENGUKURAN GARDU'!$A:$BS,46,0)</f>
        <v>#N/A</v>
      </c>
      <c r="BG772" s="23" t="e">
        <f t="shared" ref="BG772:BG835" si="425">BF772/$P772*100</f>
        <v>#N/A</v>
      </c>
      <c r="BH772" s="17" t="e">
        <f>VLOOKUP($E772,'DATA PENGUKURAN GARDU'!$A:$BS,46,0)</f>
        <v>#N/A</v>
      </c>
      <c r="BI772" s="17" t="e">
        <f>VLOOKUP($E772,'DATA PENGUKURAN GARDU'!$A:$BS,53,0)</f>
        <v>#N/A</v>
      </c>
      <c r="BJ772" s="17" t="e">
        <f>VLOOKUP($E772,'DATA PENGUKURAN GARDU'!$A:$BS,54,0)</f>
        <v>#N/A</v>
      </c>
      <c r="BK772" s="20" t="e">
        <f t="shared" ref="BK772:BK835" si="426">IF(Q772&gt;P772,"OL PHASA","Normal")</f>
        <v>#N/A</v>
      </c>
      <c r="BL772" s="20" t="e">
        <f t="shared" ref="BL772:BL835" si="427">IF(S772&gt;P772,"OL PHASA","Normal")</f>
        <v>#N/A</v>
      </c>
      <c r="BM772" s="20" t="e">
        <f t="shared" ref="BM772:BM835" si="428">IF(U772&gt;P772,"OL PHASA","Normal")</f>
        <v>#N/A</v>
      </c>
      <c r="BN772" s="25" t="e">
        <f t="shared" ref="BN772:BN835" si="429">IF((L772=3),(AVERAGE(Q772,S772,U772)),MAX(Q772,S772,U772))</f>
        <v>#N/A</v>
      </c>
      <c r="BO772" s="26" t="str">
        <f t="shared" ref="BO772:BO835" si="430">IFERROR(IF((L772=1),(BN772*AH772)/1000,(BN772*AI772*1.73)/1000),"0")</f>
        <v>0</v>
      </c>
      <c r="BP772" s="21" t="e">
        <f t="shared" ref="BP772:BP835" si="431">BO772/K772*100</f>
        <v>#VALUE!</v>
      </c>
      <c r="BQ772" s="20" t="e">
        <f t="shared" ref="BQ772:BQ835" si="432">IF($L772=1,"1 Phase",ABS(((Q772/BN772)-1)+ABS((S772/BN772)-1)+ABS((U772/BN772)-1))/3)</f>
        <v>#N/A</v>
      </c>
      <c r="BR772" s="20" t="e">
        <v>#N/A</v>
      </c>
      <c r="BS772" s="9" t="e">
        <v>#N/A</v>
      </c>
      <c r="BT772" s="2" t="e">
        <f t="shared" ref="BT772:BT835" si="433">IF(BP772&lt;30,"Underload",IF(BP772&lt;=80,"Baik",IF(BP772&gt;80,"Overload")))</f>
        <v>#VALUE!</v>
      </c>
      <c r="BU772" s="2" t="e">
        <f t="shared" si="401"/>
        <v>#N/A</v>
      </c>
      <c r="BV772" s="2" t="e">
        <f t="shared" si="402"/>
        <v>#N/A</v>
      </c>
    </row>
    <row r="773" s="2" customFormat="1" ht="22.95" customHeight="1" spans="1:74">
      <c r="A773" s="9" t="str">
        <f t="shared" si="403"/>
        <v>BB 161.1Induk</v>
      </c>
      <c r="B773" s="9" t="str">
        <f t="shared" si="404"/>
        <v>BB 161.1jurusan 1</v>
      </c>
      <c r="C773" s="9" t="str">
        <f t="shared" si="405"/>
        <v>BB 161.1jurusan 2</v>
      </c>
      <c r="D773" s="9" t="str">
        <f t="shared" si="406"/>
        <v>BB 161.1jurusan 3</v>
      </c>
      <c r="E773" s="9" t="str">
        <f t="shared" si="407"/>
        <v>BB 161.1jurusan 4</v>
      </c>
      <c r="F773" s="10" t="s">
        <v>514</v>
      </c>
      <c r="G773" s="10" t="s">
        <v>4</v>
      </c>
      <c r="H773" s="10" t="s">
        <v>962</v>
      </c>
      <c r="I773" s="10">
        <v>0.90711</v>
      </c>
      <c r="J773" s="10">
        <v>123.2152</v>
      </c>
      <c r="K773" s="10" t="s">
        <v>7465</v>
      </c>
      <c r="L773" s="10" t="s">
        <v>7465</v>
      </c>
      <c r="M773" s="10" t="s">
        <v>7465</v>
      </c>
      <c r="N773" s="14">
        <f t="shared" si="408"/>
        <v>0</v>
      </c>
      <c r="O773" s="15" t="e">
        <f t="shared" si="409"/>
        <v>#VALUE!</v>
      </c>
      <c r="P773" s="15" t="e">
        <f t="shared" si="410"/>
        <v>#VALUE!</v>
      </c>
      <c r="Q773" s="17" t="e">
        <f>VLOOKUP($A773,'DATA PENGUKURAN GARDU'!$A:$BS,42,0)</f>
        <v>#N/A</v>
      </c>
      <c r="R773" s="18" t="e">
        <f t="shared" si="411"/>
        <v>#N/A</v>
      </c>
      <c r="S773" s="17" t="e">
        <f>VLOOKUP($A773,'DATA PENGUKURAN GARDU'!$A:$BS,44,0)</f>
        <v>#N/A</v>
      </c>
      <c r="T773" s="18" t="e">
        <f t="shared" si="412"/>
        <v>#N/A</v>
      </c>
      <c r="U773" s="17" t="e">
        <f>VLOOKUP($A773,'DATA PENGUKURAN GARDU'!$A:$BS,46,0)</f>
        <v>#N/A</v>
      </c>
      <c r="V773" s="18" t="e">
        <f t="shared" si="413"/>
        <v>#N/A</v>
      </c>
      <c r="W773" s="17" t="e">
        <f>VLOOKUP($A773,'DATA PENGUKURAN GARDU'!$A:$BS,48,0)</f>
        <v>#N/A</v>
      </c>
      <c r="X773" s="17" t="e">
        <f>VLOOKUP($A773,'DATA PENGUKURAN GARDU'!$A:$BS,53,0)</f>
        <v>#N/A</v>
      </c>
      <c r="Y773" s="17" t="e">
        <f>VLOOKUP($A773,'DATA PENGUKURAN GARDU'!$A:$BS,54,0)</f>
        <v>#N/A</v>
      </c>
      <c r="Z773" s="17" t="e">
        <f>VLOOKUP($A773,'DATA PENGUKURAN GARDU'!$A:$BS,55,0)</f>
        <v>#N/A</v>
      </c>
      <c r="AA773" s="20" t="e">
        <f>VLOOKUP($B773,'DATA PENGUKURAN GARDU'!$A:$BS,42,0)</f>
        <v>#N/A</v>
      </c>
      <c r="AB773" s="21" t="e">
        <f t="shared" si="414"/>
        <v>#N/A</v>
      </c>
      <c r="AC773" s="20" t="e">
        <f>VLOOKUP($B773,'DATA PENGUKURAN GARDU'!$A:$BS,44,0)</f>
        <v>#N/A</v>
      </c>
      <c r="AD773" s="21" t="e">
        <f t="shared" si="415"/>
        <v>#N/A</v>
      </c>
      <c r="AE773" s="20" t="e">
        <f>VLOOKUP($B773,'DATA PENGUKURAN GARDU'!$A:$BS,46,0)</f>
        <v>#N/A</v>
      </c>
      <c r="AF773" s="21" t="e">
        <f t="shared" si="416"/>
        <v>#N/A</v>
      </c>
      <c r="AG773" s="20" t="e">
        <f>VLOOKUP($B773,'DATA PENGUKURAN GARDU'!$A:$BS,46,0)</f>
        <v>#N/A</v>
      </c>
      <c r="AH773" s="20" t="e">
        <f>VLOOKUP($B773,'DATA PENGUKURAN GARDU'!$A:$BS,53,0)</f>
        <v>#N/A</v>
      </c>
      <c r="AI773" s="20" t="e">
        <f>VLOOKUP($B773,'DATA PENGUKURAN GARDU'!$A:$BS,54,0)</f>
        <v>#N/A</v>
      </c>
      <c r="AJ773" s="17" t="e">
        <f>VLOOKUP($C773,'DATA PENGUKURAN GARDU'!$A:$BS,42,0)</f>
        <v>#N/A</v>
      </c>
      <c r="AK773" s="23" t="e">
        <f t="shared" si="417"/>
        <v>#N/A</v>
      </c>
      <c r="AL773" s="17" t="e">
        <f>VLOOKUP($C773,'DATA PENGUKURAN GARDU'!$A:$BS,44,0)</f>
        <v>#N/A</v>
      </c>
      <c r="AM773" s="23" t="e">
        <f t="shared" si="418"/>
        <v>#N/A</v>
      </c>
      <c r="AN773" s="17" t="e">
        <f>VLOOKUP($C773,'DATA PENGUKURAN GARDU'!$A:$BS,46,0)</f>
        <v>#N/A</v>
      </c>
      <c r="AO773" s="23" t="e">
        <f t="shared" si="419"/>
        <v>#N/A</v>
      </c>
      <c r="AP773" s="17" t="e">
        <f>VLOOKUP($C773,'DATA PENGUKURAN GARDU'!$A:$BS,46,0)</f>
        <v>#N/A</v>
      </c>
      <c r="AQ773" s="17" t="e">
        <f>VLOOKUP($C773,'DATA PENGUKURAN GARDU'!$A:$BS,53,0)</f>
        <v>#N/A</v>
      </c>
      <c r="AR773" s="17" t="e">
        <f>VLOOKUP($C773,'DATA PENGUKURAN GARDU'!$A:$BS,54,0)</f>
        <v>#N/A</v>
      </c>
      <c r="AS773" s="20" t="e">
        <f>VLOOKUP($D773,'DATA PENGUKURAN GARDU'!$A:$BS,42,0)</f>
        <v>#N/A</v>
      </c>
      <c r="AT773" s="21" t="e">
        <f t="shared" si="420"/>
        <v>#N/A</v>
      </c>
      <c r="AU773" s="20" t="e">
        <f>VLOOKUP($D773,'DATA PENGUKURAN GARDU'!$A:$BS,44,0)</f>
        <v>#N/A</v>
      </c>
      <c r="AV773" s="21" t="e">
        <f t="shared" si="421"/>
        <v>#N/A</v>
      </c>
      <c r="AW773" s="20" t="e">
        <f>VLOOKUP($D773,'DATA PENGUKURAN GARDU'!$A:$BS,46,0)</f>
        <v>#N/A</v>
      </c>
      <c r="AX773" s="21" t="e">
        <f t="shared" si="422"/>
        <v>#N/A</v>
      </c>
      <c r="AY773" s="20" t="e">
        <f>VLOOKUP($D773,'DATA PENGUKURAN GARDU'!$A:$BS,46,0)</f>
        <v>#N/A</v>
      </c>
      <c r="AZ773" s="20" t="e">
        <f>VLOOKUP($D773,'DATA PENGUKURAN GARDU'!$A:$BS,53,0)</f>
        <v>#N/A</v>
      </c>
      <c r="BA773" s="20" t="e">
        <f>VLOOKUP($D773,'DATA PENGUKURAN GARDU'!$A:$BS,54,0)</f>
        <v>#N/A</v>
      </c>
      <c r="BB773" s="17" t="e">
        <f>VLOOKUP($E773,'DATA PENGUKURAN GARDU'!$A:$BS,42,0)</f>
        <v>#N/A</v>
      </c>
      <c r="BC773" s="23" t="e">
        <f t="shared" si="423"/>
        <v>#N/A</v>
      </c>
      <c r="BD773" s="17" t="e">
        <f>VLOOKUP($E773,'DATA PENGUKURAN GARDU'!$A:$BS,44,0)</f>
        <v>#N/A</v>
      </c>
      <c r="BE773" s="23" t="e">
        <f t="shared" si="424"/>
        <v>#N/A</v>
      </c>
      <c r="BF773" s="17" t="e">
        <f>VLOOKUP($E773,'DATA PENGUKURAN GARDU'!$A:$BS,46,0)</f>
        <v>#N/A</v>
      </c>
      <c r="BG773" s="23" t="e">
        <f t="shared" si="425"/>
        <v>#N/A</v>
      </c>
      <c r="BH773" s="17" t="e">
        <f>VLOOKUP($E773,'DATA PENGUKURAN GARDU'!$A:$BS,46,0)</f>
        <v>#N/A</v>
      </c>
      <c r="BI773" s="17" t="e">
        <f>VLOOKUP($E773,'DATA PENGUKURAN GARDU'!$A:$BS,53,0)</f>
        <v>#N/A</v>
      </c>
      <c r="BJ773" s="17" t="e">
        <f>VLOOKUP($E773,'DATA PENGUKURAN GARDU'!$A:$BS,54,0)</f>
        <v>#N/A</v>
      </c>
      <c r="BK773" s="20" t="e">
        <f t="shared" si="426"/>
        <v>#N/A</v>
      </c>
      <c r="BL773" s="20" t="e">
        <f t="shared" si="427"/>
        <v>#N/A</v>
      </c>
      <c r="BM773" s="20" t="e">
        <f t="shared" si="428"/>
        <v>#N/A</v>
      </c>
      <c r="BN773" s="25" t="e">
        <f t="shared" si="429"/>
        <v>#N/A</v>
      </c>
      <c r="BO773" s="26" t="str">
        <f t="shared" si="430"/>
        <v>0</v>
      </c>
      <c r="BP773" s="21" t="e">
        <f t="shared" si="431"/>
        <v>#VALUE!</v>
      </c>
      <c r="BQ773" s="20" t="e">
        <f t="shared" si="432"/>
        <v>#N/A</v>
      </c>
      <c r="BR773" s="20" t="e">
        <v>#N/A</v>
      </c>
      <c r="BS773" s="9" t="e">
        <v>#N/A</v>
      </c>
      <c r="BT773" s="2" t="e">
        <f t="shared" si="433"/>
        <v>#VALUE!</v>
      </c>
      <c r="BU773" s="2" t="e">
        <f t="shared" si="401"/>
        <v>#N/A</v>
      </c>
      <c r="BV773" s="2" t="e">
        <f t="shared" si="402"/>
        <v>#N/A</v>
      </c>
    </row>
    <row r="774" s="2" customFormat="1" ht="22.95" customHeight="1" spans="1:74">
      <c r="A774" s="9" t="str">
        <f t="shared" si="403"/>
        <v>BB 163Induk</v>
      </c>
      <c r="B774" s="9" t="str">
        <f t="shared" si="404"/>
        <v>BB 163jurusan 1</v>
      </c>
      <c r="C774" s="9" t="str">
        <f t="shared" si="405"/>
        <v>BB 163jurusan 2</v>
      </c>
      <c r="D774" s="9" t="str">
        <f t="shared" si="406"/>
        <v>BB 163jurusan 3</v>
      </c>
      <c r="E774" s="9" t="str">
        <f t="shared" si="407"/>
        <v>BB 163jurusan 4</v>
      </c>
      <c r="F774" s="10" t="s">
        <v>514</v>
      </c>
      <c r="G774" s="10" t="s">
        <v>4</v>
      </c>
      <c r="H774" s="10" t="s">
        <v>963</v>
      </c>
      <c r="I774" s="10">
        <v>0.91885</v>
      </c>
      <c r="J774" s="10">
        <v>123.20302</v>
      </c>
      <c r="K774" s="10" t="s">
        <v>7465</v>
      </c>
      <c r="L774" s="10" t="s">
        <v>7465</v>
      </c>
      <c r="M774" s="10" t="s">
        <v>7465</v>
      </c>
      <c r="N774" s="14">
        <f t="shared" si="408"/>
        <v>0</v>
      </c>
      <c r="O774" s="15" t="e">
        <f t="shared" si="409"/>
        <v>#VALUE!</v>
      </c>
      <c r="P774" s="15" t="e">
        <f t="shared" si="410"/>
        <v>#VALUE!</v>
      </c>
      <c r="Q774" s="17" t="e">
        <f>VLOOKUP($A774,'DATA PENGUKURAN GARDU'!$A:$BS,42,0)</f>
        <v>#N/A</v>
      </c>
      <c r="R774" s="18" t="e">
        <f t="shared" si="411"/>
        <v>#N/A</v>
      </c>
      <c r="S774" s="17" t="e">
        <f>VLOOKUP($A774,'DATA PENGUKURAN GARDU'!$A:$BS,44,0)</f>
        <v>#N/A</v>
      </c>
      <c r="T774" s="18" t="e">
        <f t="shared" si="412"/>
        <v>#N/A</v>
      </c>
      <c r="U774" s="17" t="e">
        <f>VLOOKUP($A774,'DATA PENGUKURAN GARDU'!$A:$BS,46,0)</f>
        <v>#N/A</v>
      </c>
      <c r="V774" s="18" t="e">
        <f t="shared" si="413"/>
        <v>#N/A</v>
      </c>
      <c r="W774" s="17" t="e">
        <f>VLOOKUP($A774,'DATA PENGUKURAN GARDU'!$A:$BS,48,0)</f>
        <v>#N/A</v>
      </c>
      <c r="X774" s="17" t="e">
        <f>VLOOKUP($A774,'DATA PENGUKURAN GARDU'!$A:$BS,53,0)</f>
        <v>#N/A</v>
      </c>
      <c r="Y774" s="17" t="e">
        <f>VLOOKUP($A774,'DATA PENGUKURAN GARDU'!$A:$BS,54,0)</f>
        <v>#N/A</v>
      </c>
      <c r="Z774" s="17" t="e">
        <f>VLOOKUP($A774,'DATA PENGUKURAN GARDU'!$A:$BS,55,0)</f>
        <v>#N/A</v>
      </c>
      <c r="AA774" s="20" t="e">
        <f>VLOOKUP($B774,'DATA PENGUKURAN GARDU'!$A:$BS,42,0)</f>
        <v>#N/A</v>
      </c>
      <c r="AB774" s="21" t="e">
        <f t="shared" si="414"/>
        <v>#N/A</v>
      </c>
      <c r="AC774" s="20" t="e">
        <f>VLOOKUP($B774,'DATA PENGUKURAN GARDU'!$A:$BS,44,0)</f>
        <v>#N/A</v>
      </c>
      <c r="AD774" s="21" t="e">
        <f t="shared" si="415"/>
        <v>#N/A</v>
      </c>
      <c r="AE774" s="20" t="e">
        <f>VLOOKUP($B774,'DATA PENGUKURAN GARDU'!$A:$BS,46,0)</f>
        <v>#N/A</v>
      </c>
      <c r="AF774" s="21" t="e">
        <f t="shared" si="416"/>
        <v>#N/A</v>
      </c>
      <c r="AG774" s="20" t="e">
        <f>VLOOKUP($B774,'DATA PENGUKURAN GARDU'!$A:$BS,46,0)</f>
        <v>#N/A</v>
      </c>
      <c r="AH774" s="20" t="e">
        <f>VLOOKUP($B774,'DATA PENGUKURAN GARDU'!$A:$BS,53,0)</f>
        <v>#N/A</v>
      </c>
      <c r="AI774" s="20" t="e">
        <f>VLOOKUP($B774,'DATA PENGUKURAN GARDU'!$A:$BS,54,0)</f>
        <v>#N/A</v>
      </c>
      <c r="AJ774" s="17" t="e">
        <f>VLOOKUP($C774,'DATA PENGUKURAN GARDU'!$A:$BS,42,0)</f>
        <v>#N/A</v>
      </c>
      <c r="AK774" s="23" t="e">
        <f t="shared" si="417"/>
        <v>#N/A</v>
      </c>
      <c r="AL774" s="17" t="e">
        <f>VLOOKUP($C774,'DATA PENGUKURAN GARDU'!$A:$BS,44,0)</f>
        <v>#N/A</v>
      </c>
      <c r="AM774" s="23" t="e">
        <f t="shared" si="418"/>
        <v>#N/A</v>
      </c>
      <c r="AN774" s="17" t="e">
        <f>VLOOKUP($C774,'DATA PENGUKURAN GARDU'!$A:$BS,46,0)</f>
        <v>#N/A</v>
      </c>
      <c r="AO774" s="23" t="e">
        <f t="shared" si="419"/>
        <v>#N/A</v>
      </c>
      <c r="AP774" s="17" t="e">
        <f>VLOOKUP($C774,'DATA PENGUKURAN GARDU'!$A:$BS,46,0)</f>
        <v>#N/A</v>
      </c>
      <c r="AQ774" s="17" t="e">
        <f>VLOOKUP($C774,'DATA PENGUKURAN GARDU'!$A:$BS,53,0)</f>
        <v>#N/A</v>
      </c>
      <c r="AR774" s="17" t="e">
        <f>VLOOKUP($C774,'DATA PENGUKURAN GARDU'!$A:$BS,54,0)</f>
        <v>#N/A</v>
      </c>
      <c r="AS774" s="20" t="e">
        <f>VLOOKUP($D774,'DATA PENGUKURAN GARDU'!$A:$BS,42,0)</f>
        <v>#N/A</v>
      </c>
      <c r="AT774" s="21" t="e">
        <f t="shared" si="420"/>
        <v>#N/A</v>
      </c>
      <c r="AU774" s="20" t="e">
        <f>VLOOKUP($D774,'DATA PENGUKURAN GARDU'!$A:$BS,44,0)</f>
        <v>#N/A</v>
      </c>
      <c r="AV774" s="21" t="e">
        <f t="shared" si="421"/>
        <v>#N/A</v>
      </c>
      <c r="AW774" s="20" t="e">
        <f>VLOOKUP($D774,'DATA PENGUKURAN GARDU'!$A:$BS,46,0)</f>
        <v>#N/A</v>
      </c>
      <c r="AX774" s="21" t="e">
        <f t="shared" si="422"/>
        <v>#N/A</v>
      </c>
      <c r="AY774" s="20" t="e">
        <f>VLOOKUP($D774,'DATA PENGUKURAN GARDU'!$A:$BS,46,0)</f>
        <v>#N/A</v>
      </c>
      <c r="AZ774" s="20" t="e">
        <f>VLOOKUP($D774,'DATA PENGUKURAN GARDU'!$A:$BS,53,0)</f>
        <v>#N/A</v>
      </c>
      <c r="BA774" s="20" t="e">
        <f>VLOOKUP($D774,'DATA PENGUKURAN GARDU'!$A:$BS,54,0)</f>
        <v>#N/A</v>
      </c>
      <c r="BB774" s="17" t="e">
        <f>VLOOKUP($E774,'DATA PENGUKURAN GARDU'!$A:$BS,42,0)</f>
        <v>#N/A</v>
      </c>
      <c r="BC774" s="23" t="e">
        <f t="shared" si="423"/>
        <v>#N/A</v>
      </c>
      <c r="BD774" s="17" t="e">
        <f>VLOOKUP($E774,'DATA PENGUKURAN GARDU'!$A:$BS,44,0)</f>
        <v>#N/A</v>
      </c>
      <c r="BE774" s="23" t="e">
        <f t="shared" si="424"/>
        <v>#N/A</v>
      </c>
      <c r="BF774" s="17" t="e">
        <f>VLOOKUP($E774,'DATA PENGUKURAN GARDU'!$A:$BS,46,0)</f>
        <v>#N/A</v>
      </c>
      <c r="BG774" s="23" t="e">
        <f t="shared" si="425"/>
        <v>#N/A</v>
      </c>
      <c r="BH774" s="17" t="e">
        <f>VLOOKUP($E774,'DATA PENGUKURAN GARDU'!$A:$BS,46,0)</f>
        <v>#N/A</v>
      </c>
      <c r="BI774" s="17" t="e">
        <f>VLOOKUP($E774,'DATA PENGUKURAN GARDU'!$A:$BS,53,0)</f>
        <v>#N/A</v>
      </c>
      <c r="BJ774" s="17" t="e">
        <f>VLOOKUP($E774,'DATA PENGUKURAN GARDU'!$A:$BS,54,0)</f>
        <v>#N/A</v>
      </c>
      <c r="BK774" s="20" t="e">
        <f t="shared" si="426"/>
        <v>#N/A</v>
      </c>
      <c r="BL774" s="20" t="e">
        <f t="shared" si="427"/>
        <v>#N/A</v>
      </c>
      <c r="BM774" s="20" t="e">
        <f t="shared" si="428"/>
        <v>#N/A</v>
      </c>
      <c r="BN774" s="25" t="e">
        <f t="shared" si="429"/>
        <v>#N/A</v>
      </c>
      <c r="BO774" s="26" t="str">
        <f t="shared" si="430"/>
        <v>0</v>
      </c>
      <c r="BP774" s="21" t="e">
        <f t="shared" si="431"/>
        <v>#VALUE!</v>
      </c>
      <c r="BQ774" s="20" t="e">
        <f t="shared" si="432"/>
        <v>#N/A</v>
      </c>
      <c r="BR774" s="20" t="e">
        <v>#N/A</v>
      </c>
      <c r="BS774" s="9" t="e">
        <v>#N/A</v>
      </c>
      <c r="BT774" s="2" t="e">
        <f t="shared" si="433"/>
        <v>#VALUE!</v>
      </c>
      <c r="BU774" s="2" t="e">
        <f t="shared" si="401"/>
        <v>#N/A</v>
      </c>
      <c r="BV774" s="2" t="e">
        <f t="shared" si="402"/>
        <v>#N/A</v>
      </c>
    </row>
    <row r="775" s="2" customFormat="1" ht="22.95" customHeight="1" spans="1:74">
      <c r="A775" s="9" t="str">
        <f t="shared" si="403"/>
        <v>K-163.1Induk</v>
      </c>
      <c r="B775" s="9" t="str">
        <f t="shared" si="404"/>
        <v>K-163.1jurusan 1</v>
      </c>
      <c r="C775" s="9" t="str">
        <f t="shared" si="405"/>
        <v>K-163.1jurusan 2</v>
      </c>
      <c r="D775" s="9" t="str">
        <f t="shared" si="406"/>
        <v>K-163.1jurusan 3</v>
      </c>
      <c r="E775" s="9" t="str">
        <f t="shared" si="407"/>
        <v>K-163.1jurusan 4</v>
      </c>
      <c r="F775" s="10" t="s">
        <v>446</v>
      </c>
      <c r="G775" s="10" t="s">
        <v>132</v>
      </c>
      <c r="H775" s="10" t="s">
        <v>964</v>
      </c>
      <c r="I775" s="10">
        <v>0.760966</v>
      </c>
      <c r="J775" s="10">
        <v>124.330047</v>
      </c>
      <c r="K775" s="10" t="s">
        <v>7465</v>
      </c>
      <c r="L775" s="10" t="s">
        <v>7465</v>
      </c>
      <c r="M775" s="10" t="s">
        <v>7465</v>
      </c>
      <c r="N775" s="14">
        <f t="shared" si="408"/>
        <v>0</v>
      </c>
      <c r="O775" s="15" t="e">
        <f t="shared" si="409"/>
        <v>#VALUE!</v>
      </c>
      <c r="P775" s="15" t="e">
        <f t="shared" si="410"/>
        <v>#VALUE!</v>
      </c>
      <c r="Q775" s="17" t="e">
        <f>VLOOKUP($A775,'DATA PENGUKURAN GARDU'!$A:$BS,42,0)</f>
        <v>#N/A</v>
      </c>
      <c r="R775" s="18" t="e">
        <f t="shared" si="411"/>
        <v>#N/A</v>
      </c>
      <c r="S775" s="17" t="e">
        <f>VLOOKUP($A775,'DATA PENGUKURAN GARDU'!$A:$BS,44,0)</f>
        <v>#N/A</v>
      </c>
      <c r="T775" s="18" t="e">
        <f t="shared" si="412"/>
        <v>#N/A</v>
      </c>
      <c r="U775" s="17" t="e">
        <f>VLOOKUP($A775,'DATA PENGUKURAN GARDU'!$A:$BS,46,0)</f>
        <v>#N/A</v>
      </c>
      <c r="V775" s="18" t="e">
        <f t="shared" si="413"/>
        <v>#N/A</v>
      </c>
      <c r="W775" s="17" t="e">
        <f>VLOOKUP($A775,'DATA PENGUKURAN GARDU'!$A:$BS,48,0)</f>
        <v>#N/A</v>
      </c>
      <c r="X775" s="17" t="e">
        <f>VLOOKUP($A775,'DATA PENGUKURAN GARDU'!$A:$BS,53,0)</f>
        <v>#N/A</v>
      </c>
      <c r="Y775" s="17" t="e">
        <f>VLOOKUP($A775,'DATA PENGUKURAN GARDU'!$A:$BS,54,0)</f>
        <v>#N/A</v>
      </c>
      <c r="Z775" s="17" t="e">
        <f>VLOOKUP($A775,'DATA PENGUKURAN GARDU'!$A:$BS,55,0)</f>
        <v>#N/A</v>
      </c>
      <c r="AA775" s="20" t="e">
        <f>VLOOKUP($B775,'DATA PENGUKURAN GARDU'!$A:$BS,42,0)</f>
        <v>#N/A</v>
      </c>
      <c r="AB775" s="21" t="e">
        <f t="shared" si="414"/>
        <v>#N/A</v>
      </c>
      <c r="AC775" s="20" t="e">
        <f>VLOOKUP($B775,'DATA PENGUKURAN GARDU'!$A:$BS,44,0)</f>
        <v>#N/A</v>
      </c>
      <c r="AD775" s="21" t="e">
        <f t="shared" si="415"/>
        <v>#N/A</v>
      </c>
      <c r="AE775" s="20" t="e">
        <f>VLOOKUP($B775,'DATA PENGUKURAN GARDU'!$A:$BS,46,0)</f>
        <v>#N/A</v>
      </c>
      <c r="AF775" s="21" t="e">
        <f t="shared" si="416"/>
        <v>#N/A</v>
      </c>
      <c r="AG775" s="20" t="e">
        <f>VLOOKUP($B775,'DATA PENGUKURAN GARDU'!$A:$BS,46,0)</f>
        <v>#N/A</v>
      </c>
      <c r="AH775" s="20" t="e">
        <f>VLOOKUP($B775,'DATA PENGUKURAN GARDU'!$A:$BS,53,0)</f>
        <v>#N/A</v>
      </c>
      <c r="AI775" s="20" t="e">
        <f>VLOOKUP($B775,'DATA PENGUKURAN GARDU'!$A:$BS,54,0)</f>
        <v>#N/A</v>
      </c>
      <c r="AJ775" s="17" t="e">
        <f>VLOOKUP($C775,'DATA PENGUKURAN GARDU'!$A:$BS,42,0)</f>
        <v>#N/A</v>
      </c>
      <c r="AK775" s="23" t="e">
        <f t="shared" si="417"/>
        <v>#N/A</v>
      </c>
      <c r="AL775" s="17" t="e">
        <f>VLOOKUP($C775,'DATA PENGUKURAN GARDU'!$A:$BS,44,0)</f>
        <v>#N/A</v>
      </c>
      <c r="AM775" s="23" t="e">
        <f t="shared" si="418"/>
        <v>#N/A</v>
      </c>
      <c r="AN775" s="17" t="e">
        <f>VLOOKUP($C775,'DATA PENGUKURAN GARDU'!$A:$BS,46,0)</f>
        <v>#N/A</v>
      </c>
      <c r="AO775" s="23" t="e">
        <f t="shared" si="419"/>
        <v>#N/A</v>
      </c>
      <c r="AP775" s="17" t="e">
        <f>VLOOKUP($C775,'DATA PENGUKURAN GARDU'!$A:$BS,46,0)</f>
        <v>#N/A</v>
      </c>
      <c r="AQ775" s="17" t="e">
        <f>VLOOKUP($C775,'DATA PENGUKURAN GARDU'!$A:$BS,53,0)</f>
        <v>#N/A</v>
      </c>
      <c r="AR775" s="17" t="e">
        <f>VLOOKUP($C775,'DATA PENGUKURAN GARDU'!$A:$BS,54,0)</f>
        <v>#N/A</v>
      </c>
      <c r="AS775" s="20" t="e">
        <f>VLOOKUP($D775,'DATA PENGUKURAN GARDU'!$A:$BS,42,0)</f>
        <v>#N/A</v>
      </c>
      <c r="AT775" s="21" t="e">
        <f t="shared" si="420"/>
        <v>#N/A</v>
      </c>
      <c r="AU775" s="20" t="e">
        <f>VLOOKUP($D775,'DATA PENGUKURAN GARDU'!$A:$BS,44,0)</f>
        <v>#N/A</v>
      </c>
      <c r="AV775" s="21" t="e">
        <f t="shared" si="421"/>
        <v>#N/A</v>
      </c>
      <c r="AW775" s="20" t="e">
        <f>VLOOKUP($D775,'DATA PENGUKURAN GARDU'!$A:$BS,46,0)</f>
        <v>#N/A</v>
      </c>
      <c r="AX775" s="21" t="e">
        <f t="shared" si="422"/>
        <v>#N/A</v>
      </c>
      <c r="AY775" s="20" t="e">
        <f>VLOOKUP($D775,'DATA PENGUKURAN GARDU'!$A:$BS,46,0)</f>
        <v>#N/A</v>
      </c>
      <c r="AZ775" s="20" t="e">
        <f>VLOOKUP($D775,'DATA PENGUKURAN GARDU'!$A:$BS,53,0)</f>
        <v>#N/A</v>
      </c>
      <c r="BA775" s="20" t="e">
        <f>VLOOKUP($D775,'DATA PENGUKURAN GARDU'!$A:$BS,54,0)</f>
        <v>#N/A</v>
      </c>
      <c r="BB775" s="17" t="e">
        <f>VLOOKUP($E775,'DATA PENGUKURAN GARDU'!$A:$BS,42,0)</f>
        <v>#N/A</v>
      </c>
      <c r="BC775" s="23" t="e">
        <f t="shared" si="423"/>
        <v>#N/A</v>
      </c>
      <c r="BD775" s="17" t="e">
        <f>VLOOKUP($E775,'DATA PENGUKURAN GARDU'!$A:$BS,44,0)</f>
        <v>#N/A</v>
      </c>
      <c r="BE775" s="23" t="e">
        <f t="shared" si="424"/>
        <v>#N/A</v>
      </c>
      <c r="BF775" s="17" t="e">
        <f>VLOOKUP($E775,'DATA PENGUKURAN GARDU'!$A:$BS,46,0)</f>
        <v>#N/A</v>
      </c>
      <c r="BG775" s="23" t="e">
        <f t="shared" si="425"/>
        <v>#N/A</v>
      </c>
      <c r="BH775" s="17" t="e">
        <f>VLOOKUP($E775,'DATA PENGUKURAN GARDU'!$A:$BS,46,0)</f>
        <v>#N/A</v>
      </c>
      <c r="BI775" s="17" t="e">
        <f>VLOOKUP($E775,'DATA PENGUKURAN GARDU'!$A:$BS,53,0)</f>
        <v>#N/A</v>
      </c>
      <c r="BJ775" s="17" t="e">
        <f>VLOOKUP($E775,'DATA PENGUKURAN GARDU'!$A:$BS,54,0)</f>
        <v>#N/A</v>
      </c>
      <c r="BK775" s="20" t="e">
        <f t="shared" si="426"/>
        <v>#N/A</v>
      </c>
      <c r="BL775" s="20" t="e">
        <f t="shared" si="427"/>
        <v>#N/A</v>
      </c>
      <c r="BM775" s="20" t="e">
        <f t="shared" si="428"/>
        <v>#N/A</v>
      </c>
      <c r="BN775" s="25" t="e">
        <f t="shared" si="429"/>
        <v>#N/A</v>
      </c>
      <c r="BO775" s="26" t="str">
        <f t="shared" si="430"/>
        <v>0</v>
      </c>
      <c r="BP775" s="21" t="e">
        <f t="shared" si="431"/>
        <v>#VALUE!</v>
      </c>
      <c r="BQ775" s="20" t="e">
        <f t="shared" si="432"/>
        <v>#N/A</v>
      </c>
      <c r="BR775" s="20" t="e">
        <v>#N/A</v>
      </c>
      <c r="BS775" s="9" t="e">
        <v>#N/A</v>
      </c>
      <c r="BT775" s="2" t="e">
        <f t="shared" si="433"/>
        <v>#VALUE!</v>
      </c>
      <c r="BU775" s="2" t="e">
        <f t="shared" si="401"/>
        <v>#N/A</v>
      </c>
      <c r="BV775" s="2" t="e">
        <f t="shared" si="402"/>
        <v>#N/A</v>
      </c>
    </row>
    <row r="776" s="2" customFormat="1" ht="22.95" customHeight="1" spans="1:74">
      <c r="A776" s="9" t="str">
        <f t="shared" si="403"/>
        <v>K-168Induk</v>
      </c>
      <c r="B776" s="9" t="str">
        <f t="shared" si="404"/>
        <v>K-168jurusan 1</v>
      </c>
      <c r="C776" s="9" t="str">
        <f t="shared" si="405"/>
        <v>K-168jurusan 2</v>
      </c>
      <c r="D776" s="9" t="str">
        <f t="shared" si="406"/>
        <v>K-168jurusan 3</v>
      </c>
      <c r="E776" s="9" t="str">
        <f t="shared" si="407"/>
        <v>K-168jurusan 4</v>
      </c>
      <c r="F776" s="10" t="s">
        <v>446</v>
      </c>
      <c r="G776" s="10" t="s">
        <v>132</v>
      </c>
      <c r="H776" s="10" t="s">
        <v>965</v>
      </c>
      <c r="I776" s="10">
        <v>0.767283</v>
      </c>
      <c r="J776" s="10">
        <v>124.327483</v>
      </c>
      <c r="K776" s="10" t="s">
        <v>7465</v>
      </c>
      <c r="L776" s="10" t="s">
        <v>7465</v>
      </c>
      <c r="M776" s="10" t="s">
        <v>7465</v>
      </c>
      <c r="N776" s="14">
        <f t="shared" si="408"/>
        <v>0</v>
      </c>
      <c r="O776" s="15" t="e">
        <f t="shared" si="409"/>
        <v>#VALUE!</v>
      </c>
      <c r="P776" s="15" t="e">
        <f t="shared" si="410"/>
        <v>#VALUE!</v>
      </c>
      <c r="Q776" s="17" t="e">
        <f>VLOOKUP($A776,'DATA PENGUKURAN GARDU'!$A:$BS,42,0)</f>
        <v>#N/A</v>
      </c>
      <c r="R776" s="18" t="e">
        <f t="shared" si="411"/>
        <v>#N/A</v>
      </c>
      <c r="S776" s="17" t="e">
        <f>VLOOKUP($A776,'DATA PENGUKURAN GARDU'!$A:$BS,44,0)</f>
        <v>#N/A</v>
      </c>
      <c r="T776" s="18" t="e">
        <f t="shared" si="412"/>
        <v>#N/A</v>
      </c>
      <c r="U776" s="17" t="e">
        <f>VLOOKUP($A776,'DATA PENGUKURAN GARDU'!$A:$BS,46,0)</f>
        <v>#N/A</v>
      </c>
      <c r="V776" s="18" t="e">
        <f t="shared" si="413"/>
        <v>#N/A</v>
      </c>
      <c r="W776" s="17" t="e">
        <f>VLOOKUP($A776,'DATA PENGUKURAN GARDU'!$A:$BS,48,0)</f>
        <v>#N/A</v>
      </c>
      <c r="X776" s="17" t="e">
        <f>VLOOKUP($A776,'DATA PENGUKURAN GARDU'!$A:$BS,53,0)</f>
        <v>#N/A</v>
      </c>
      <c r="Y776" s="17" t="e">
        <f>VLOOKUP($A776,'DATA PENGUKURAN GARDU'!$A:$BS,54,0)</f>
        <v>#N/A</v>
      </c>
      <c r="Z776" s="17" t="e">
        <f>VLOOKUP($A776,'DATA PENGUKURAN GARDU'!$A:$BS,55,0)</f>
        <v>#N/A</v>
      </c>
      <c r="AA776" s="20" t="e">
        <f>VLOOKUP($B776,'DATA PENGUKURAN GARDU'!$A:$BS,42,0)</f>
        <v>#N/A</v>
      </c>
      <c r="AB776" s="21" t="e">
        <f t="shared" si="414"/>
        <v>#N/A</v>
      </c>
      <c r="AC776" s="20" t="e">
        <f>VLOOKUP($B776,'DATA PENGUKURAN GARDU'!$A:$BS,44,0)</f>
        <v>#N/A</v>
      </c>
      <c r="AD776" s="21" t="e">
        <f t="shared" si="415"/>
        <v>#N/A</v>
      </c>
      <c r="AE776" s="20" t="e">
        <f>VLOOKUP($B776,'DATA PENGUKURAN GARDU'!$A:$BS,46,0)</f>
        <v>#N/A</v>
      </c>
      <c r="AF776" s="21" t="e">
        <f t="shared" si="416"/>
        <v>#N/A</v>
      </c>
      <c r="AG776" s="20" t="e">
        <f>VLOOKUP($B776,'DATA PENGUKURAN GARDU'!$A:$BS,46,0)</f>
        <v>#N/A</v>
      </c>
      <c r="AH776" s="20" t="e">
        <f>VLOOKUP($B776,'DATA PENGUKURAN GARDU'!$A:$BS,53,0)</f>
        <v>#N/A</v>
      </c>
      <c r="AI776" s="20" t="e">
        <f>VLOOKUP($B776,'DATA PENGUKURAN GARDU'!$A:$BS,54,0)</f>
        <v>#N/A</v>
      </c>
      <c r="AJ776" s="17" t="e">
        <f>VLOOKUP($C776,'DATA PENGUKURAN GARDU'!$A:$BS,42,0)</f>
        <v>#N/A</v>
      </c>
      <c r="AK776" s="23" t="e">
        <f t="shared" si="417"/>
        <v>#N/A</v>
      </c>
      <c r="AL776" s="17" t="e">
        <f>VLOOKUP($C776,'DATA PENGUKURAN GARDU'!$A:$BS,44,0)</f>
        <v>#N/A</v>
      </c>
      <c r="AM776" s="23" t="e">
        <f t="shared" si="418"/>
        <v>#N/A</v>
      </c>
      <c r="AN776" s="17" t="e">
        <f>VLOOKUP($C776,'DATA PENGUKURAN GARDU'!$A:$BS,46,0)</f>
        <v>#N/A</v>
      </c>
      <c r="AO776" s="23" t="e">
        <f t="shared" si="419"/>
        <v>#N/A</v>
      </c>
      <c r="AP776" s="17" t="e">
        <f>VLOOKUP($C776,'DATA PENGUKURAN GARDU'!$A:$BS,46,0)</f>
        <v>#N/A</v>
      </c>
      <c r="AQ776" s="17" t="e">
        <f>VLOOKUP($C776,'DATA PENGUKURAN GARDU'!$A:$BS,53,0)</f>
        <v>#N/A</v>
      </c>
      <c r="AR776" s="17" t="e">
        <f>VLOOKUP($C776,'DATA PENGUKURAN GARDU'!$A:$BS,54,0)</f>
        <v>#N/A</v>
      </c>
      <c r="AS776" s="20" t="e">
        <f>VLOOKUP($D776,'DATA PENGUKURAN GARDU'!$A:$BS,42,0)</f>
        <v>#N/A</v>
      </c>
      <c r="AT776" s="21" t="e">
        <f t="shared" si="420"/>
        <v>#N/A</v>
      </c>
      <c r="AU776" s="20" t="e">
        <f>VLOOKUP($D776,'DATA PENGUKURAN GARDU'!$A:$BS,44,0)</f>
        <v>#N/A</v>
      </c>
      <c r="AV776" s="21" t="e">
        <f t="shared" si="421"/>
        <v>#N/A</v>
      </c>
      <c r="AW776" s="20" t="e">
        <f>VLOOKUP($D776,'DATA PENGUKURAN GARDU'!$A:$BS,46,0)</f>
        <v>#N/A</v>
      </c>
      <c r="AX776" s="21" t="e">
        <f t="shared" si="422"/>
        <v>#N/A</v>
      </c>
      <c r="AY776" s="20" t="e">
        <f>VLOOKUP($D776,'DATA PENGUKURAN GARDU'!$A:$BS,46,0)</f>
        <v>#N/A</v>
      </c>
      <c r="AZ776" s="20" t="e">
        <f>VLOOKUP($D776,'DATA PENGUKURAN GARDU'!$A:$BS,53,0)</f>
        <v>#N/A</v>
      </c>
      <c r="BA776" s="20" t="e">
        <f>VLOOKUP($D776,'DATA PENGUKURAN GARDU'!$A:$BS,54,0)</f>
        <v>#N/A</v>
      </c>
      <c r="BB776" s="17" t="e">
        <f>VLOOKUP($E776,'DATA PENGUKURAN GARDU'!$A:$BS,42,0)</f>
        <v>#N/A</v>
      </c>
      <c r="BC776" s="23" t="e">
        <f t="shared" si="423"/>
        <v>#N/A</v>
      </c>
      <c r="BD776" s="17" t="e">
        <f>VLOOKUP($E776,'DATA PENGUKURAN GARDU'!$A:$BS,44,0)</f>
        <v>#N/A</v>
      </c>
      <c r="BE776" s="23" t="e">
        <f t="shared" si="424"/>
        <v>#N/A</v>
      </c>
      <c r="BF776" s="17" t="e">
        <f>VLOOKUP($E776,'DATA PENGUKURAN GARDU'!$A:$BS,46,0)</f>
        <v>#N/A</v>
      </c>
      <c r="BG776" s="23" t="e">
        <f t="shared" si="425"/>
        <v>#N/A</v>
      </c>
      <c r="BH776" s="17" t="e">
        <f>VLOOKUP($E776,'DATA PENGUKURAN GARDU'!$A:$BS,46,0)</f>
        <v>#N/A</v>
      </c>
      <c r="BI776" s="17" t="e">
        <f>VLOOKUP($E776,'DATA PENGUKURAN GARDU'!$A:$BS,53,0)</f>
        <v>#N/A</v>
      </c>
      <c r="BJ776" s="17" t="e">
        <f>VLOOKUP($E776,'DATA PENGUKURAN GARDU'!$A:$BS,54,0)</f>
        <v>#N/A</v>
      </c>
      <c r="BK776" s="20" t="e">
        <f t="shared" si="426"/>
        <v>#N/A</v>
      </c>
      <c r="BL776" s="20" t="e">
        <f t="shared" si="427"/>
        <v>#N/A</v>
      </c>
      <c r="BM776" s="20" t="e">
        <f t="shared" si="428"/>
        <v>#N/A</v>
      </c>
      <c r="BN776" s="25" t="e">
        <f t="shared" si="429"/>
        <v>#N/A</v>
      </c>
      <c r="BO776" s="26" t="str">
        <f t="shared" si="430"/>
        <v>0</v>
      </c>
      <c r="BP776" s="21" t="e">
        <f t="shared" si="431"/>
        <v>#VALUE!</v>
      </c>
      <c r="BQ776" s="20" t="e">
        <f t="shared" si="432"/>
        <v>#N/A</v>
      </c>
      <c r="BR776" s="20" t="e">
        <v>#N/A</v>
      </c>
      <c r="BS776" s="9" t="e">
        <v>#N/A</v>
      </c>
      <c r="BT776" s="2" t="e">
        <f t="shared" si="433"/>
        <v>#VALUE!</v>
      </c>
      <c r="BU776" s="2" t="e">
        <f t="shared" si="401"/>
        <v>#N/A</v>
      </c>
      <c r="BV776" s="2" t="e">
        <f t="shared" si="402"/>
        <v>#N/A</v>
      </c>
    </row>
    <row r="777" s="2" customFormat="1" ht="22.95" customHeight="1" spans="1:74">
      <c r="A777" s="9" t="str">
        <f t="shared" si="403"/>
        <v>K-170Induk</v>
      </c>
      <c r="B777" s="9" t="str">
        <f t="shared" si="404"/>
        <v>K-170jurusan 1</v>
      </c>
      <c r="C777" s="9" t="str">
        <f t="shared" si="405"/>
        <v>K-170jurusan 2</v>
      </c>
      <c r="D777" s="9" t="str">
        <f t="shared" si="406"/>
        <v>K-170jurusan 3</v>
      </c>
      <c r="E777" s="9" t="str">
        <f t="shared" si="407"/>
        <v>K-170jurusan 4</v>
      </c>
      <c r="F777" s="10" t="s">
        <v>131</v>
      </c>
      <c r="G777" s="10" t="s">
        <v>132</v>
      </c>
      <c r="H777" s="10" t="s">
        <v>966</v>
      </c>
      <c r="I777" s="10">
        <v>0.772083</v>
      </c>
      <c r="J777" s="10">
        <v>124.334017</v>
      </c>
      <c r="K777" s="10" t="s">
        <v>7465</v>
      </c>
      <c r="L777" s="10" t="s">
        <v>7465</v>
      </c>
      <c r="M777" s="10" t="s">
        <v>7465</v>
      </c>
      <c r="N777" s="14">
        <f t="shared" si="408"/>
        <v>0</v>
      </c>
      <c r="O777" s="15" t="e">
        <f t="shared" si="409"/>
        <v>#VALUE!</v>
      </c>
      <c r="P777" s="15" t="e">
        <f t="shared" si="410"/>
        <v>#VALUE!</v>
      </c>
      <c r="Q777" s="17" t="e">
        <f>VLOOKUP($A777,'DATA PENGUKURAN GARDU'!$A:$BS,42,0)</f>
        <v>#N/A</v>
      </c>
      <c r="R777" s="18" t="e">
        <f t="shared" si="411"/>
        <v>#N/A</v>
      </c>
      <c r="S777" s="17" t="e">
        <f>VLOOKUP($A777,'DATA PENGUKURAN GARDU'!$A:$BS,44,0)</f>
        <v>#N/A</v>
      </c>
      <c r="T777" s="18" t="e">
        <f t="shared" si="412"/>
        <v>#N/A</v>
      </c>
      <c r="U777" s="17" t="e">
        <f>VLOOKUP($A777,'DATA PENGUKURAN GARDU'!$A:$BS,46,0)</f>
        <v>#N/A</v>
      </c>
      <c r="V777" s="18" t="e">
        <f t="shared" si="413"/>
        <v>#N/A</v>
      </c>
      <c r="W777" s="17" t="e">
        <f>VLOOKUP($A777,'DATA PENGUKURAN GARDU'!$A:$BS,48,0)</f>
        <v>#N/A</v>
      </c>
      <c r="X777" s="17" t="e">
        <f>VLOOKUP($A777,'DATA PENGUKURAN GARDU'!$A:$BS,53,0)</f>
        <v>#N/A</v>
      </c>
      <c r="Y777" s="17" t="e">
        <f>VLOOKUP($A777,'DATA PENGUKURAN GARDU'!$A:$BS,54,0)</f>
        <v>#N/A</v>
      </c>
      <c r="Z777" s="17" t="e">
        <f>VLOOKUP($A777,'DATA PENGUKURAN GARDU'!$A:$BS,55,0)</f>
        <v>#N/A</v>
      </c>
      <c r="AA777" s="20" t="e">
        <f>VLOOKUP($B777,'DATA PENGUKURAN GARDU'!$A:$BS,42,0)</f>
        <v>#N/A</v>
      </c>
      <c r="AB777" s="21" t="e">
        <f t="shared" si="414"/>
        <v>#N/A</v>
      </c>
      <c r="AC777" s="20" t="e">
        <f>VLOOKUP($B777,'DATA PENGUKURAN GARDU'!$A:$BS,44,0)</f>
        <v>#N/A</v>
      </c>
      <c r="AD777" s="21" t="e">
        <f t="shared" si="415"/>
        <v>#N/A</v>
      </c>
      <c r="AE777" s="20" t="e">
        <f>VLOOKUP($B777,'DATA PENGUKURAN GARDU'!$A:$BS,46,0)</f>
        <v>#N/A</v>
      </c>
      <c r="AF777" s="21" t="e">
        <f t="shared" si="416"/>
        <v>#N/A</v>
      </c>
      <c r="AG777" s="20" t="e">
        <f>VLOOKUP($B777,'DATA PENGUKURAN GARDU'!$A:$BS,46,0)</f>
        <v>#N/A</v>
      </c>
      <c r="AH777" s="20" t="e">
        <f>VLOOKUP($B777,'DATA PENGUKURAN GARDU'!$A:$BS,53,0)</f>
        <v>#N/A</v>
      </c>
      <c r="AI777" s="20" t="e">
        <f>VLOOKUP($B777,'DATA PENGUKURAN GARDU'!$A:$BS,54,0)</f>
        <v>#N/A</v>
      </c>
      <c r="AJ777" s="17" t="e">
        <f>VLOOKUP($C777,'DATA PENGUKURAN GARDU'!$A:$BS,42,0)</f>
        <v>#N/A</v>
      </c>
      <c r="AK777" s="23" t="e">
        <f t="shared" si="417"/>
        <v>#N/A</v>
      </c>
      <c r="AL777" s="17" t="e">
        <f>VLOOKUP($C777,'DATA PENGUKURAN GARDU'!$A:$BS,44,0)</f>
        <v>#N/A</v>
      </c>
      <c r="AM777" s="23" t="e">
        <f t="shared" si="418"/>
        <v>#N/A</v>
      </c>
      <c r="AN777" s="17" t="e">
        <f>VLOOKUP($C777,'DATA PENGUKURAN GARDU'!$A:$BS,46,0)</f>
        <v>#N/A</v>
      </c>
      <c r="AO777" s="23" t="e">
        <f t="shared" si="419"/>
        <v>#N/A</v>
      </c>
      <c r="AP777" s="17" t="e">
        <f>VLOOKUP($C777,'DATA PENGUKURAN GARDU'!$A:$BS,46,0)</f>
        <v>#N/A</v>
      </c>
      <c r="AQ777" s="17" t="e">
        <f>VLOOKUP($C777,'DATA PENGUKURAN GARDU'!$A:$BS,53,0)</f>
        <v>#N/A</v>
      </c>
      <c r="AR777" s="17" t="e">
        <f>VLOOKUP($C777,'DATA PENGUKURAN GARDU'!$A:$BS,54,0)</f>
        <v>#N/A</v>
      </c>
      <c r="AS777" s="20" t="e">
        <f>VLOOKUP($D777,'DATA PENGUKURAN GARDU'!$A:$BS,42,0)</f>
        <v>#N/A</v>
      </c>
      <c r="AT777" s="21" t="e">
        <f t="shared" si="420"/>
        <v>#N/A</v>
      </c>
      <c r="AU777" s="20" t="e">
        <f>VLOOKUP($D777,'DATA PENGUKURAN GARDU'!$A:$BS,44,0)</f>
        <v>#N/A</v>
      </c>
      <c r="AV777" s="21" t="e">
        <f t="shared" si="421"/>
        <v>#N/A</v>
      </c>
      <c r="AW777" s="20" t="e">
        <f>VLOOKUP($D777,'DATA PENGUKURAN GARDU'!$A:$BS,46,0)</f>
        <v>#N/A</v>
      </c>
      <c r="AX777" s="21" t="e">
        <f t="shared" si="422"/>
        <v>#N/A</v>
      </c>
      <c r="AY777" s="20" t="e">
        <f>VLOOKUP($D777,'DATA PENGUKURAN GARDU'!$A:$BS,46,0)</f>
        <v>#N/A</v>
      </c>
      <c r="AZ777" s="20" t="e">
        <f>VLOOKUP($D777,'DATA PENGUKURAN GARDU'!$A:$BS,53,0)</f>
        <v>#N/A</v>
      </c>
      <c r="BA777" s="20" t="e">
        <f>VLOOKUP($D777,'DATA PENGUKURAN GARDU'!$A:$BS,54,0)</f>
        <v>#N/A</v>
      </c>
      <c r="BB777" s="17" t="e">
        <f>VLOOKUP($E777,'DATA PENGUKURAN GARDU'!$A:$BS,42,0)</f>
        <v>#N/A</v>
      </c>
      <c r="BC777" s="23" t="e">
        <f t="shared" si="423"/>
        <v>#N/A</v>
      </c>
      <c r="BD777" s="17" t="e">
        <f>VLOOKUP($E777,'DATA PENGUKURAN GARDU'!$A:$BS,44,0)</f>
        <v>#N/A</v>
      </c>
      <c r="BE777" s="23" t="e">
        <f t="shared" si="424"/>
        <v>#N/A</v>
      </c>
      <c r="BF777" s="17" t="e">
        <f>VLOOKUP($E777,'DATA PENGUKURAN GARDU'!$A:$BS,46,0)</f>
        <v>#N/A</v>
      </c>
      <c r="BG777" s="23" t="e">
        <f t="shared" si="425"/>
        <v>#N/A</v>
      </c>
      <c r="BH777" s="17" t="e">
        <f>VLOOKUP($E777,'DATA PENGUKURAN GARDU'!$A:$BS,46,0)</f>
        <v>#N/A</v>
      </c>
      <c r="BI777" s="17" t="e">
        <f>VLOOKUP($E777,'DATA PENGUKURAN GARDU'!$A:$BS,53,0)</f>
        <v>#N/A</v>
      </c>
      <c r="BJ777" s="17" t="e">
        <f>VLOOKUP($E777,'DATA PENGUKURAN GARDU'!$A:$BS,54,0)</f>
        <v>#N/A</v>
      </c>
      <c r="BK777" s="20" t="e">
        <f t="shared" si="426"/>
        <v>#N/A</v>
      </c>
      <c r="BL777" s="20" t="e">
        <f t="shared" si="427"/>
        <v>#N/A</v>
      </c>
      <c r="BM777" s="20" t="e">
        <f t="shared" si="428"/>
        <v>#N/A</v>
      </c>
      <c r="BN777" s="25" t="e">
        <f t="shared" si="429"/>
        <v>#N/A</v>
      </c>
      <c r="BO777" s="26" t="str">
        <f t="shared" si="430"/>
        <v>0</v>
      </c>
      <c r="BP777" s="21" t="e">
        <f t="shared" si="431"/>
        <v>#VALUE!</v>
      </c>
      <c r="BQ777" s="20" t="e">
        <f t="shared" si="432"/>
        <v>#N/A</v>
      </c>
      <c r="BR777" s="20" t="e">
        <v>#N/A</v>
      </c>
      <c r="BS777" s="9" t="e">
        <v>#N/A</v>
      </c>
      <c r="BT777" s="2" t="e">
        <f t="shared" si="433"/>
        <v>#VALUE!</v>
      </c>
      <c r="BU777" s="2" t="e">
        <f t="shared" si="401"/>
        <v>#N/A</v>
      </c>
      <c r="BV777" s="2" t="e">
        <f t="shared" si="402"/>
        <v>#N/A</v>
      </c>
    </row>
    <row r="778" s="2" customFormat="1" ht="22.95" customHeight="1" spans="1:74">
      <c r="A778" s="9" t="str">
        <f t="shared" si="403"/>
        <v>K-173Induk</v>
      </c>
      <c r="B778" s="9" t="str">
        <f t="shared" si="404"/>
        <v>K-173jurusan 1</v>
      </c>
      <c r="C778" s="9" t="str">
        <f t="shared" si="405"/>
        <v>K-173jurusan 2</v>
      </c>
      <c r="D778" s="9" t="str">
        <f t="shared" si="406"/>
        <v>K-173jurusan 3</v>
      </c>
      <c r="E778" s="9" t="str">
        <f t="shared" si="407"/>
        <v>K-173jurusan 4</v>
      </c>
      <c r="F778" s="10" t="s">
        <v>131</v>
      </c>
      <c r="G778" s="10" t="s">
        <v>132</v>
      </c>
      <c r="H778" s="10" t="s">
        <v>967</v>
      </c>
      <c r="I778" s="10">
        <v>0.7777</v>
      </c>
      <c r="J778" s="10">
        <v>124.343117</v>
      </c>
      <c r="K778" s="10" t="s">
        <v>7465</v>
      </c>
      <c r="L778" s="10" t="s">
        <v>7465</v>
      </c>
      <c r="M778" s="10" t="s">
        <v>7465</v>
      </c>
      <c r="N778" s="14">
        <f t="shared" si="408"/>
        <v>0</v>
      </c>
      <c r="O778" s="15" t="e">
        <f t="shared" si="409"/>
        <v>#VALUE!</v>
      </c>
      <c r="P778" s="15" t="e">
        <f t="shared" si="410"/>
        <v>#VALUE!</v>
      </c>
      <c r="Q778" s="17" t="e">
        <f>VLOOKUP($A778,'DATA PENGUKURAN GARDU'!$A:$BS,42,0)</f>
        <v>#N/A</v>
      </c>
      <c r="R778" s="18" t="e">
        <f t="shared" si="411"/>
        <v>#N/A</v>
      </c>
      <c r="S778" s="17" t="e">
        <f>VLOOKUP($A778,'DATA PENGUKURAN GARDU'!$A:$BS,44,0)</f>
        <v>#N/A</v>
      </c>
      <c r="T778" s="18" t="e">
        <f t="shared" si="412"/>
        <v>#N/A</v>
      </c>
      <c r="U778" s="17" t="e">
        <f>VLOOKUP($A778,'DATA PENGUKURAN GARDU'!$A:$BS,46,0)</f>
        <v>#N/A</v>
      </c>
      <c r="V778" s="18" t="e">
        <f t="shared" si="413"/>
        <v>#N/A</v>
      </c>
      <c r="W778" s="17" t="e">
        <f>VLOOKUP($A778,'DATA PENGUKURAN GARDU'!$A:$BS,48,0)</f>
        <v>#N/A</v>
      </c>
      <c r="X778" s="17" t="e">
        <f>VLOOKUP($A778,'DATA PENGUKURAN GARDU'!$A:$BS,53,0)</f>
        <v>#N/A</v>
      </c>
      <c r="Y778" s="17" t="e">
        <f>VLOOKUP($A778,'DATA PENGUKURAN GARDU'!$A:$BS,54,0)</f>
        <v>#N/A</v>
      </c>
      <c r="Z778" s="17" t="e">
        <f>VLOOKUP($A778,'DATA PENGUKURAN GARDU'!$A:$BS,55,0)</f>
        <v>#N/A</v>
      </c>
      <c r="AA778" s="20" t="e">
        <f>VLOOKUP($B778,'DATA PENGUKURAN GARDU'!$A:$BS,42,0)</f>
        <v>#N/A</v>
      </c>
      <c r="AB778" s="21" t="e">
        <f t="shared" si="414"/>
        <v>#N/A</v>
      </c>
      <c r="AC778" s="20" t="e">
        <f>VLOOKUP($B778,'DATA PENGUKURAN GARDU'!$A:$BS,44,0)</f>
        <v>#N/A</v>
      </c>
      <c r="AD778" s="21" t="e">
        <f t="shared" si="415"/>
        <v>#N/A</v>
      </c>
      <c r="AE778" s="20" t="e">
        <f>VLOOKUP($B778,'DATA PENGUKURAN GARDU'!$A:$BS,46,0)</f>
        <v>#N/A</v>
      </c>
      <c r="AF778" s="21" t="e">
        <f t="shared" si="416"/>
        <v>#N/A</v>
      </c>
      <c r="AG778" s="20" t="e">
        <f>VLOOKUP($B778,'DATA PENGUKURAN GARDU'!$A:$BS,46,0)</f>
        <v>#N/A</v>
      </c>
      <c r="AH778" s="20" t="e">
        <f>VLOOKUP($B778,'DATA PENGUKURAN GARDU'!$A:$BS,53,0)</f>
        <v>#N/A</v>
      </c>
      <c r="AI778" s="20" t="e">
        <f>VLOOKUP($B778,'DATA PENGUKURAN GARDU'!$A:$BS,54,0)</f>
        <v>#N/A</v>
      </c>
      <c r="AJ778" s="17" t="e">
        <f>VLOOKUP($C778,'DATA PENGUKURAN GARDU'!$A:$BS,42,0)</f>
        <v>#N/A</v>
      </c>
      <c r="AK778" s="23" t="e">
        <f t="shared" si="417"/>
        <v>#N/A</v>
      </c>
      <c r="AL778" s="17" t="e">
        <f>VLOOKUP($C778,'DATA PENGUKURAN GARDU'!$A:$BS,44,0)</f>
        <v>#N/A</v>
      </c>
      <c r="AM778" s="23" t="e">
        <f t="shared" si="418"/>
        <v>#N/A</v>
      </c>
      <c r="AN778" s="17" t="e">
        <f>VLOOKUP($C778,'DATA PENGUKURAN GARDU'!$A:$BS,46,0)</f>
        <v>#N/A</v>
      </c>
      <c r="AO778" s="23" t="e">
        <f t="shared" si="419"/>
        <v>#N/A</v>
      </c>
      <c r="AP778" s="17" t="e">
        <f>VLOOKUP($C778,'DATA PENGUKURAN GARDU'!$A:$BS,46,0)</f>
        <v>#N/A</v>
      </c>
      <c r="AQ778" s="17" t="e">
        <f>VLOOKUP($C778,'DATA PENGUKURAN GARDU'!$A:$BS,53,0)</f>
        <v>#N/A</v>
      </c>
      <c r="AR778" s="17" t="e">
        <f>VLOOKUP($C778,'DATA PENGUKURAN GARDU'!$A:$BS,54,0)</f>
        <v>#N/A</v>
      </c>
      <c r="AS778" s="20" t="e">
        <f>VLOOKUP($D778,'DATA PENGUKURAN GARDU'!$A:$BS,42,0)</f>
        <v>#N/A</v>
      </c>
      <c r="AT778" s="21" t="e">
        <f t="shared" si="420"/>
        <v>#N/A</v>
      </c>
      <c r="AU778" s="20" t="e">
        <f>VLOOKUP($D778,'DATA PENGUKURAN GARDU'!$A:$BS,44,0)</f>
        <v>#N/A</v>
      </c>
      <c r="AV778" s="21" t="e">
        <f t="shared" si="421"/>
        <v>#N/A</v>
      </c>
      <c r="AW778" s="20" t="e">
        <f>VLOOKUP($D778,'DATA PENGUKURAN GARDU'!$A:$BS,46,0)</f>
        <v>#N/A</v>
      </c>
      <c r="AX778" s="21" t="e">
        <f t="shared" si="422"/>
        <v>#N/A</v>
      </c>
      <c r="AY778" s="20" t="e">
        <f>VLOOKUP($D778,'DATA PENGUKURAN GARDU'!$A:$BS,46,0)</f>
        <v>#N/A</v>
      </c>
      <c r="AZ778" s="20" t="e">
        <f>VLOOKUP($D778,'DATA PENGUKURAN GARDU'!$A:$BS,53,0)</f>
        <v>#N/A</v>
      </c>
      <c r="BA778" s="20" t="e">
        <f>VLOOKUP($D778,'DATA PENGUKURAN GARDU'!$A:$BS,54,0)</f>
        <v>#N/A</v>
      </c>
      <c r="BB778" s="17" t="e">
        <f>VLOOKUP($E778,'DATA PENGUKURAN GARDU'!$A:$BS,42,0)</f>
        <v>#N/A</v>
      </c>
      <c r="BC778" s="23" t="e">
        <f t="shared" si="423"/>
        <v>#N/A</v>
      </c>
      <c r="BD778" s="17" t="e">
        <f>VLOOKUP($E778,'DATA PENGUKURAN GARDU'!$A:$BS,44,0)</f>
        <v>#N/A</v>
      </c>
      <c r="BE778" s="23" t="e">
        <f t="shared" si="424"/>
        <v>#N/A</v>
      </c>
      <c r="BF778" s="17" t="e">
        <f>VLOOKUP($E778,'DATA PENGUKURAN GARDU'!$A:$BS,46,0)</f>
        <v>#N/A</v>
      </c>
      <c r="BG778" s="23" t="e">
        <f t="shared" si="425"/>
        <v>#N/A</v>
      </c>
      <c r="BH778" s="17" t="e">
        <f>VLOOKUP($E778,'DATA PENGUKURAN GARDU'!$A:$BS,46,0)</f>
        <v>#N/A</v>
      </c>
      <c r="BI778" s="17" t="e">
        <f>VLOOKUP($E778,'DATA PENGUKURAN GARDU'!$A:$BS,53,0)</f>
        <v>#N/A</v>
      </c>
      <c r="BJ778" s="17" t="e">
        <f>VLOOKUP($E778,'DATA PENGUKURAN GARDU'!$A:$BS,54,0)</f>
        <v>#N/A</v>
      </c>
      <c r="BK778" s="20" t="e">
        <f t="shared" si="426"/>
        <v>#N/A</v>
      </c>
      <c r="BL778" s="20" t="e">
        <f t="shared" si="427"/>
        <v>#N/A</v>
      </c>
      <c r="BM778" s="20" t="e">
        <f t="shared" si="428"/>
        <v>#N/A</v>
      </c>
      <c r="BN778" s="25" t="e">
        <f t="shared" si="429"/>
        <v>#N/A</v>
      </c>
      <c r="BO778" s="26" t="str">
        <f t="shared" si="430"/>
        <v>0</v>
      </c>
      <c r="BP778" s="21" t="e">
        <f t="shared" si="431"/>
        <v>#VALUE!</v>
      </c>
      <c r="BQ778" s="20" t="e">
        <f t="shared" si="432"/>
        <v>#N/A</v>
      </c>
      <c r="BR778" s="20" t="e">
        <v>#N/A</v>
      </c>
      <c r="BS778" s="9" t="e">
        <v>#N/A</v>
      </c>
      <c r="BT778" s="2" t="e">
        <f t="shared" si="433"/>
        <v>#VALUE!</v>
      </c>
      <c r="BU778" s="2" t="e">
        <f t="shared" si="401"/>
        <v>#N/A</v>
      </c>
      <c r="BV778" s="2" t="e">
        <f t="shared" si="402"/>
        <v>#N/A</v>
      </c>
    </row>
    <row r="779" s="2" customFormat="1" ht="22.95" customHeight="1" spans="1:74">
      <c r="A779" s="9" t="str">
        <f t="shared" si="403"/>
        <v>K-176Induk</v>
      </c>
      <c r="B779" s="9" t="str">
        <f t="shared" si="404"/>
        <v>K-176jurusan 1</v>
      </c>
      <c r="C779" s="9" t="str">
        <f t="shared" si="405"/>
        <v>K-176jurusan 2</v>
      </c>
      <c r="D779" s="9" t="str">
        <f t="shared" si="406"/>
        <v>K-176jurusan 3</v>
      </c>
      <c r="E779" s="9" t="str">
        <f t="shared" si="407"/>
        <v>K-176jurusan 4</v>
      </c>
      <c r="F779" s="10" t="s">
        <v>131</v>
      </c>
      <c r="G779" s="10" t="s">
        <v>132</v>
      </c>
      <c r="H779" s="10" t="s">
        <v>968</v>
      </c>
      <c r="I779" s="10">
        <v>0.784283</v>
      </c>
      <c r="J779" s="10">
        <v>124.349617</v>
      </c>
      <c r="K779" s="10" t="s">
        <v>7465</v>
      </c>
      <c r="L779" s="10" t="s">
        <v>7465</v>
      </c>
      <c r="M779" s="10" t="s">
        <v>7465</v>
      </c>
      <c r="N779" s="14">
        <f t="shared" si="408"/>
        <v>0</v>
      </c>
      <c r="O779" s="15" t="e">
        <f t="shared" si="409"/>
        <v>#VALUE!</v>
      </c>
      <c r="P779" s="15" t="e">
        <f t="shared" si="410"/>
        <v>#VALUE!</v>
      </c>
      <c r="Q779" s="17" t="e">
        <f>VLOOKUP($A779,'DATA PENGUKURAN GARDU'!$A:$BS,42,0)</f>
        <v>#N/A</v>
      </c>
      <c r="R779" s="18" t="e">
        <f t="shared" si="411"/>
        <v>#N/A</v>
      </c>
      <c r="S779" s="17" t="e">
        <f>VLOOKUP($A779,'DATA PENGUKURAN GARDU'!$A:$BS,44,0)</f>
        <v>#N/A</v>
      </c>
      <c r="T779" s="18" t="e">
        <f t="shared" si="412"/>
        <v>#N/A</v>
      </c>
      <c r="U779" s="17" t="e">
        <f>VLOOKUP($A779,'DATA PENGUKURAN GARDU'!$A:$BS,46,0)</f>
        <v>#N/A</v>
      </c>
      <c r="V779" s="18" t="e">
        <f t="shared" si="413"/>
        <v>#N/A</v>
      </c>
      <c r="W779" s="17" t="e">
        <f>VLOOKUP($A779,'DATA PENGUKURAN GARDU'!$A:$BS,48,0)</f>
        <v>#N/A</v>
      </c>
      <c r="X779" s="17" t="e">
        <f>VLOOKUP($A779,'DATA PENGUKURAN GARDU'!$A:$BS,53,0)</f>
        <v>#N/A</v>
      </c>
      <c r="Y779" s="17" t="e">
        <f>VLOOKUP($A779,'DATA PENGUKURAN GARDU'!$A:$BS,54,0)</f>
        <v>#N/A</v>
      </c>
      <c r="Z779" s="17" t="e">
        <f>VLOOKUP($A779,'DATA PENGUKURAN GARDU'!$A:$BS,55,0)</f>
        <v>#N/A</v>
      </c>
      <c r="AA779" s="20" t="e">
        <f>VLOOKUP($B779,'DATA PENGUKURAN GARDU'!$A:$BS,42,0)</f>
        <v>#N/A</v>
      </c>
      <c r="AB779" s="21" t="e">
        <f t="shared" si="414"/>
        <v>#N/A</v>
      </c>
      <c r="AC779" s="20" t="e">
        <f>VLOOKUP($B779,'DATA PENGUKURAN GARDU'!$A:$BS,44,0)</f>
        <v>#N/A</v>
      </c>
      <c r="AD779" s="21" t="e">
        <f t="shared" si="415"/>
        <v>#N/A</v>
      </c>
      <c r="AE779" s="20" t="e">
        <f>VLOOKUP($B779,'DATA PENGUKURAN GARDU'!$A:$BS,46,0)</f>
        <v>#N/A</v>
      </c>
      <c r="AF779" s="21" t="e">
        <f t="shared" si="416"/>
        <v>#N/A</v>
      </c>
      <c r="AG779" s="20" t="e">
        <f>VLOOKUP($B779,'DATA PENGUKURAN GARDU'!$A:$BS,46,0)</f>
        <v>#N/A</v>
      </c>
      <c r="AH779" s="20" t="e">
        <f>VLOOKUP($B779,'DATA PENGUKURAN GARDU'!$A:$BS,53,0)</f>
        <v>#N/A</v>
      </c>
      <c r="AI779" s="20" t="e">
        <f>VLOOKUP($B779,'DATA PENGUKURAN GARDU'!$A:$BS,54,0)</f>
        <v>#N/A</v>
      </c>
      <c r="AJ779" s="17" t="e">
        <f>VLOOKUP($C779,'DATA PENGUKURAN GARDU'!$A:$BS,42,0)</f>
        <v>#N/A</v>
      </c>
      <c r="AK779" s="23" t="e">
        <f t="shared" si="417"/>
        <v>#N/A</v>
      </c>
      <c r="AL779" s="17" t="e">
        <f>VLOOKUP($C779,'DATA PENGUKURAN GARDU'!$A:$BS,44,0)</f>
        <v>#N/A</v>
      </c>
      <c r="AM779" s="23" t="e">
        <f t="shared" si="418"/>
        <v>#N/A</v>
      </c>
      <c r="AN779" s="17" t="e">
        <f>VLOOKUP($C779,'DATA PENGUKURAN GARDU'!$A:$BS,46,0)</f>
        <v>#N/A</v>
      </c>
      <c r="AO779" s="23" t="e">
        <f t="shared" si="419"/>
        <v>#N/A</v>
      </c>
      <c r="AP779" s="17" t="e">
        <f>VLOOKUP($C779,'DATA PENGUKURAN GARDU'!$A:$BS,46,0)</f>
        <v>#N/A</v>
      </c>
      <c r="AQ779" s="17" t="e">
        <f>VLOOKUP($C779,'DATA PENGUKURAN GARDU'!$A:$BS,53,0)</f>
        <v>#N/A</v>
      </c>
      <c r="AR779" s="17" t="e">
        <f>VLOOKUP($C779,'DATA PENGUKURAN GARDU'!$A:$BS,54,0)</f>
        <v>#N/A</v>
      </c>
      <c r="AS779" s="20" t="e">
        <f>VLOOKUP($D779,'DATA PENGUKURAN GARDU'!$A:$BS,42,0)</f>
        <v>#N/A</v>
      </c>
      <c r="AT779" s="21" t="e">
        <f t="shared" si="420"/>
        <v>#N/A</v>
      </c>
      <c r="AU779" s="20" t="e">
        <f>VLOOKUP($D779,'DATA PENGUKURAN GARDU'!$A:$BS,44,0)</f>
        <v>#N/A</v>
      </c>
      <c r="AV779" s="21" t="e">
        <f t="shared" si="421"/>
        <v>#N/A</v>
      </c>
      <c r="AW779" s="20" t="e">
        <f>VLOOKUP($D779,'DATA PENGUKURAN GARDU'!$A:$BS,46,0)</f>
        <v>#N/A</v>
      </c>
      <c r="AX779" s="21" t="e">
        <f t="shared" si="422"/>
        <v>#N/A</v>
      </c>
      <c r="AY779" s="20" t="e">
        <f>VLOOKUP($D779,'DATA PENGUKURAN GARDU'!$A:$BS,46,0)</f>
        <v>#N/A</v>
      </c>
      <c r="AZ779" s="20" t="e">
        <f>VLOOKUP($D779,'DATA PENGUKURAN GARDU'!$A:$BS,53,0)</f>
        <v>#N/A</v>
      </c>
      <c r="BA779" s="20" t="e">
        <f>VLOOKUP($D779,'DATA PENGUKURAN GARDU'!$A:$BS,54,0)</f>
        <v>#N/A</v>
      </c>
      <c r="BB779" s="17" t="e">
        <f>VLOOKUP($E779,'DATA PENGUKURAN GARDU'!$A:$BS,42,0)</f>
        <v>#N/A</v>
      </c>
      <c r="BC779" s="23" t="e">
        <f t="shared" si="423"/>
        <v>#N/A</v>
      </c>
      <c r="BD779" s="17" t="e">
        <f>VLOOKUP($E779,'DATA PENGUKURAN GARDU'!$A:$BS,44,0)</f>
        <v>#N/A</v>
      </c>
      <c r="BE779" s="23" t="e">
        <f t="shared" si="424"/>
        <v>#N/A</v>
      </c>
      <c r="BF779" s="17" t="e">
        <f>VLOOKUP($E779,'DATA PENGUKURAN GARDU'!$A:$BS,46,0)</f>
        <v>#N/A</v>
      </c>
      <c r="BG779" s="23" t="e">
        <f t="shared" si="425"/>
        <v>#N/A</v>
      </c>
      <c r="BH779" s="17" t="e">
        <f>VLOOKUP($E779,'DATA PENGUKURAN GARDU'!$A:$BS,46,0)</f>
        <v>#N/A</v>
      </c>
      <c r="BI779" s="17" t="e">
        <f>VLOOKUP($E779,'DATA PENGUKURAN GARDU'!$A:$BS,53,0)</f>
        <v>#N/A</v>
      </c>
      <c r="BJ779" s="17" t="e">
        <f>VLOOKUP($E779,'DATA PENGUKURAN GARDU'!$A:$BS,54,0)</f>
        <v>#N/A</v>
      </c>
      <c r="BK779" s="20" t="e">
        <f t="shared" si="426"/>
        <v>#N/A</v>
      </c>
      <c r="BL779" s="20" t="e">
        <f t="shared" si="427"/>
        <v>#N/A</v>
      </c>
      <c r="BM779" s="20" t="e">
        <f t="shared" si="428"/>
        <v>#N/A</v>
      </c>
      <c r="BN779" s="25" t="e">
        <f t="shared" si="429"/>
        <v>#N/A</v>
      </c>
      <c r="BO779" s="26" t="str">
        <f t="shared" si="430"/>
        <v>0</v>
      </c>
      <c r="BP779" s="21" t="e">
        <f t="shared" si="431"/>
        <v>#VALUE!</v>
      </c>
      <c r="BQ779" s="20" t="e">
        <f t="shared" si="432"/>
        <v>#N/A</v>
      </c>
      <c r="BR779" s="20" t="e">
        <v>#N/A</v>
      </c>
      <c r="BS779" s="9" t="e">
        <v>#N/A</v>
      </c>
      <c r="BT779" s="2" t="e">
        <f t="shared" si="433"/>
        <v>#VALUE!</v>
      </c>
      <c r="BU779" s="2" t="e">
        <f t="shared" si="401"/>
        <v>#N/A</v>
      </c>
      <c r="BV779" s="2" t="e">
        <f t="shared" si="402"/>
        <v>#N/A</v>
      </c>
    </row>
    <row r="780" s="2" customFormat="1" ht="22.95" customHeight="1" spans="1:74">
      <c r="A780" s="9" t="str">
        <f t="shared" si="403"/>
        <v>K-032.1Induk</v>
      </c>
      <c r="B780" s="9" t="str">
        <f t="shared" si="404"/>
        <v>K-032.1jurusan 1</v>
      </c>
      <c r="C780" s="9" t="str">
        <f t="shared" si="405"/>
        <v>K-032.1jurusan 2</v>
      </c>
      <c r="D780" s="9" t="str">
        <f t="shared" si="406"/>
        <v>K-032.1jurusan 3</v>
      </c>
      <c r="E780" s="9" t="str">
        <f t="shared" si="407"/>
        <v>K-032.1jurusan 4</v>
      </c>
      <c r="F780" s="10" t="s">
        <v>418</v>
      </c>
      <c r="G780" s="10" t="s">
        <v>132</v>
      </c>
      <c r="H780" s="10" t="s">
        <v>969</v>
      </c>
      <c r="I780" s="10">
        <v>0.73016</v>
      </c>
      <c r="J780" s="10">
        <v>124.30208</v>
      </c>
      <c r="K780" s="10" t="s">
        <v>7465</v>
      </c>
      <c r="L780" s="10" t="s">
        <v>7465</v>
      </c>
      <c r="M780" s="10" t="s">
        <v>7465</v>
      </c>
      <c r="N780" s="14">
        <f t="shared" si="408"/>
        <v>0</v>
      </c>
      <c r="O780" s="15" t="e">
        <f t="shared" si="409"/>
        <v>#VALUE!</v>
      </c>
      <c r="P780" s="15" t="e">
        <f t="shared" si="410"/>
        <v>#VALUE!</v>
      </c>
      <c r="Q780" s="17" t="e">
        <f>VLOOKUP($A780,'DATA PENGUKURAN GARDU'!$A:$BS,42,0)</f>
        <v>#N/A</v>
      </c>
      <c r="R780" s="18" t="e">
        <f t="shared" si="411"/>
        <v>#N/A</v>
      </c>
      <c r="S780" s="17" t="e">
        <f>VLOOKUP($A780,'DATA PENGUKURAN GARDU'!$A:$BS,44,0)</f>
        <v>#N/A</v>
      </c>
      <c r="T780" s="18" t="e">
        <f t="shared" si="412"/>
        <v>#N/A</v>
      </c>
      <c r="U780" s="17" t="e">
        <f>VLOOKUP($A780,'DATA PENGUKURAN GARDU'!$A:$BS,46,0)</f>
        <v>#N/A</v>
      </c>
      <c r="V780" s="18" t="e">
        <f t="shared" si="413"/>
        <v>#N/A</v>
      </c>
      <c r="W780" s="17" t="e">
        <f>VLOOKUP($A780,'DATA PENGUKURAN GARDU'!$A:$BS,48,0)</f>
        <v>#N/A</v>
      </c>
      <c r="X780" s="17" t="e">
        <f>VLOOKUP($A780,'DATA PENGUKURAN GARDU'!$A:$BS,53,0)</f>
        <v>#N/A</v>
      </c>
      <c r="Y780" s="17" t="e">
        <f>VLOOKUP($A780,'DATA PENGUKURAN GARDU'!$A:$BS,54,0)</f>
        <v>#N/A</v>
      </c>
      <c r="Z780" s="17" t="e">
        <f>VLOOKUP($A780,'DATA PENGUKURAN GARDU'!$A:$BS,55,0)</f>
        <v>#N/A</v>
      </c>
      <c r="AA780" s="20" t="e">
        <f>VLOOKUP($B780,'DATA PENGUKURAN GARDU'!$A:$BS,42,0)</f>
        <v>#N/A</v>
      </c>
      <c r="AB780" s="21" t="e">
        <f t="shared" si="414"/>
        <v>#N/A</v>
      </c>
      <c r="AC780" s="20" t="e">
        <f>VLOOKUP($B780,'DATA PENGUKURAN GARDU'!$A:$BS,44,0)</f>
        <v>#N/A</v>
      </c>
      <c r="AD780" s="21" t="e">
        <f t="shared" si="415"/>
        <v>#N/A</v>
      </c>
      <c r="AE780" s="20" t="e">
        <f>VLOOKUP($B780,'DATA PENGUKURAN GARDU'!$A:$BS,46,0)</f>
        <v>#N/A</v>
      </c>
      <c r="AF780" s="21" t="e">
        <f t="shared" si="416"/>
        <v>#N/A</v>
      </c>
      <c r="AG780" s="20" t="e">
        <f>VLOOKUP($B780,'DATA PENGUKURAN GARDU'!$A:$BS,46,0)</f>
        <v>#N/A</v>
      </c>
      <c r="AH780" s="20" t="e">
        <f>VLOOKUP($B780,'DATA PENGUKURAN GARDU'!$A:$BS,53,0)</f>
        <v>#N/A</v>
      </c>
      <c r="AI780" s="20" t="e">
        <f>VLOOKUP($B780,'DATA PENGUKURAN GARDU'!$A:$BS,54,0)</f>
        <v>#N/A</v>
      </c>
      <c r="AJ780" s="17" t="e">
        <f>VLOOKUP($C780,'DATA PENGUKURAN GARDU'!$A:$BS,42,0)</f>
        <v>#N/A</v>
      </c>
      <c r="AK780" s="23" t="e">
        <f t="shared" si="417"/>
        <v>#N/A</v>
      </c>
      <c r="AL780" s="17" t="e">
        <f>VLOOKUP($C780,'DATA PENGUKURAN GARDU'!$A:$BS,44,0)</f>
        <v>#N/A</v>
      </c>
      <c r="AM780" s="23" t="e">
        <f t="shared" si="418"/>
        <v>#N/A</v>
      </c>
      <c r="AN780" s="17" t="e">
        <f>VLOOKUP($C780,'DATA PENGUKURAN GARDU'!$A:$BS,46,0)</f>
        <v>#N/A</v>
      </c>
      <c r="AO780" s="23" t="e">
        <f t="shared" si="419"/>
        <v>#N/A</v>
      </c>
      <c r="AP780" s="17" t="e">
        <f>VLOOKUP($C780,'DATA PENGUKURAN GARDU'!$A:$BS,46,0)</f>
        <v>#N/A</v>
      </c>
      <c r="AQ780" s="17" t="e">
        <f>VLOOKUP($C780,'DATA PENGUKURAN GARDU'!$A:$BS,53,0)</f>
        <v>#N/A</v>
      </c>
      <c r="AR780" s="17" t="e">
        <f>VLOOKUP($C780,'DATA PENGUKURAN GARDU'!$A:$BS,54,0)</f>
        <v>#N/A</v>
      </c>
      <c r="AS780" s="20" t="e">
        <f>VLOOKUP($D780,'DATA PENGUKURAN GARDU'!$A:$BS,42,0)</f>
        <v>#N/A</v>
      </c>
      <c r="AT780" s="21" t="e">
        <f t="shared" si="420"/>
        <v>#N/A</v>
      </c>
      <c r="AU780" s="20" t="e">
        <f>VLOOKUP($D780,'DATA PENGUKURAN GARDU'!$A:$BS,44,0)</f>
        <v>#N/A</v>
      </c>
      <c r="AV780" s="21" t="e">
        <f t="shared" si="421"/>
        <v>#N/A</v>
      </c>
      <c r="AW780" s="20" t="e">
        <f>VLOOKUP($D780,'DATA PENGUKURAN GARDU'!$A:$BS,46,0)</f>
        <v>#N/A</v>
      </c>
      <c r="AX780" s="21" t="e">
        <f t="shared" si="422"/>
        <v>#N/A</v>
      </c>
      <c r="AY780" s="20" t="e">
        <f>VLOOKUP($D780,'DATA PENGUKURAN GARDU'!$A:$BS,46,0)</f>
        <v>#N/A</v>
      </c>
      <c r="AZ780" s="20" t="e">
        <f>VLOOKUP($D780,'DATA PENGUKURAN GARDU'!$A:$BS,53,0)</f>
        <v>#N/A</v>
      </c>
      <c r="BA780" s="20" t="e">
        <f>VLOOKUP($D780,'DATA PENGUKURAN GARDU'!$A:$BS,54,0)</f>
        <v>#N/A</v>
      </c>
      <c r="BB780" s="17" t="e">
        <f>VLOOKUP($E780,'DATA PENGUKURAN GARDU'!$A:$BS,42,0)</f>
        <v>#N/A</v>
      </c>
      <c r="BC780" s="23" t="e">
        <f t="shared" si="423"/>
        <v>#N/A</v>
      </c>
      <c r="BD780" s="17" t="e">
        <f>VLOOKUP($E780,'DATA PENGUKURAN GARDU'!$A:$BS,44,0)</f>
        <v>#N/A</v>
      </c>
      <c r="BE780" s="23" t="e">
        <f t="shared" si="424"/>
        <v>#N/A</v>
      </c>
      <c r="BF780" s="17" t="e">
        <f>VLOOKUP($E780,'DATA PENGUKURAN GARDU'!$A:$BS,46,0)</f>
        <v>#N/A</v>
      </c>
      <c r="BG780" s="23" t="e">
        <f t="shared" si="425"/>
        <v>#N/A</v>
      </c>
      <c r="BH780" s="17" t="e">
        <f>VLOOKUP($E780,'DATA PENGUKURAN GARDU'!$A:$BS,46,0)</f>
        <v>#N/A</v>
      </c>
      <c r="BI780" s="17" t="e">
        <f>VLOOKUP($E780,'DATA PENGUKURAN GARDU'!$A:$BS,53,0)</f>
        <v>#N/A</v>
      </c>
      <c r="BJ780" s="17" t="e">
        <f>VLOOKUP($E780,'DATA PENGUKURAN GARDU'!$A:$BS,54,0)</f>
        <v>#N/A</v>
      </c>
      <c r="BK780" s="20" t="e">
        <f t="shared" si="426"/>
        <v>#N/A</v>
      </c>
      <c r="BL780" s="20" t="e">
        <f t="shared" si="427"/>
        <v>#N/A</v>
      </c>
      <c r="BM780" s="20" t="e">
        <f t="shared" si="428"/>
        <v>#N/A</v>
      </c>
      <c r="BN780" s="25" t="e">
        <f t="shared" si="429"/>
        <v>#N/A</v>
      </c>
      <c r="BO780" s="26" t="str">
        <f t="shared" si="430"/>
        <v>0</v>
      </c>
      <c r="BP780" s="21" t="e">
        <f t="shared" si="431"/>
        <v>#VALUE!</v>
      </c>
      <c r="BQ780" s="20" t="e">
        <f t="shared" si="432"/>
        <v>#N/A</v>
      </c>
      <c r="BR780" s="20" t="e">
        <v>#N/A</v>
      </c>
      <c r="BS780" s="9" t="e">
        <v>#N/A</v>
      </c>
      <c r="BT780" s="2" t="e">
        <f t="shared" si="433"/>
        <v>#VALUE!</v>
      </c>
      <c r="BU780" s="2" t="e">
        <f t="shared" si="401"/>
        <v>#N/A</v>
      </c>
      <c r="BV780" s="2" t="e">
        <f t="shared" si="402"/>
        <v>#N/A</v>
      </c>
    </row>
    <row r="781" s="2" customFormat="1" ht="22.95" customHeight="1" spans="1:74">
      <c r="A781" s="9" t="str">
        <f t="shared" si="403"/>
        <v>K-037Induk</v>
      </c>
      <c r="B781" s="9" t="str">
        <f t="shared" si="404"/>
        <v>K-037jurusan 1</v>
      </c>
      <c r="C781" s="9" t="str">
        <f t="shared" si="405"/>
        <v>K-037jurusan 2</v>
      </c>
      <c r="D781" s="9" t="str">
        <f t="shared" si="406"/>
        <v>K-037jurusan 3</v>
      </c>
      <c r="E781" s="9" t="str">
        <f t="shared" si="407"/>
        <v>K-037jurusan 4</v>
      </c>
      <c r="F781" s="10" t="s">
        <v>132</v>
      </c>
      <c r="G781" s="10" t="s">
        <v>132</v>
      </c>
      <c r="H781" s="10" t="s">
        <v>970</v>
      </c>
      <c r="I781" s="10">
        <v>0.759967</v>
      </c>
      <c r="J781" s="10">
        <v>124.266233</v>
      </c>
      <c r="K781" s="10" t="s">
        <v>7465</v>
      </c>
      <c r="L781" s="10" t="s">
        <v>7465</v>
      </c>
      <c r="M781" s="10" t="s">
        <v>7465</v>
      </c>
      <c r="N781" s="14">
        <f t="shared" si="408"/>
        <v>0</v>
      </c>
      <c r="O781" s="15" t="e">
        <f t="shared" si="409"/>
        <v>#VALUE!</v>
      </c>
      <c r="P781" s="15" t="e">
        <f t="shared" si="410"/>
        <v>#VALUE!</v>
      </c>
      <c r="Q781" s="17" t="e">
        <f>VLOOKUP($A781,'DATA PENGUKURAN GARDU'!$A:$BS,42,0)</f>
        <v>#N/A</v>
      </c>
      <c r="R781" s="18" t="e">
        <f t="shared" si="411"/>
        <v>#N/A</v>
      </c>
      <c r="S781" s="17" t="e">
        <f>VLOOKUP($A781,'DATA PENGUKURAN GARDU'!$A:$BS,44,0)</f>
        <v>#N/A</v>
      </c>
      <c r="T781" s="18" t="e">
        <f t="shared" si="412"/>
        <v>#N/A</v>
      </c>
      <c r="U781" s="17" t="e">
        <f>VLOOKUP($A781,'DATA PENGUKURAN GARDU'!$A:$BS,46,0)</f>
        <v>#N/A</v>
      </c>
      <c r="V781" s="18" t="e">
        <f t="shared" si="413"/>
        <v>#N/A</v>
      </c>
      <c r="W781" s="17" t="e">
        <f>VLOOKUP($A781,'DATA PENGUKURAN GARDU'!$A:$BS,48,0)</f>
        <v>#N/A</v>
      </c>
      <c r="X781" s="17" t="e">
        <f>VLOOKUP($A781,'DATA PENGUKURAN GARDU'!$A:$BS,53,0)</f>
        <v>#N/A</v>
      </c>
      <c r="Y781" s="17" t="e">
        <f>VLOOKUP($A781,'DATA PENGUKURAN GARDU'!$A:$BS,54,0)</f>
        <v>#N/A</v>
      </c>
      <c r="Z781" s="17" t="e">
        <f>VLOOKUP($A781,'DATA PENGUKURAN GARDU'!$A:$BS,55,0)</f>
        <v>#N/A</v>
      </c>
      <c r="AA781" s="20" t="e">
        <f>VLOOKUP($B781,'DATA PENGUKURAN GARDU'!$A:$BS,42,0)</f>
        <v>#N/A</v>
      </c>
      <c r="AB781" s="21" t="e">
        <f t="shared" si="414"/>
        <v>#N/A</v>
      </c>
      <c r="AC781" s="20" t="e">
        <f>VLOOKUP($B781,'DATA PENGUKURAN GARDU'!$A:$BS,44,0)</f>
        <v>#N/A</v>
      </c>
      <c r="AD781" s="21" t="e">
        <f t="shared" si="415"/>
        <v>#N/A</v>
      </c>
      <c r="AE781" s="20" t="e">
        <f>VLOOKUP($B781,'DATA PENGUKURAN GARDU'!$A:$BS,46,0)</f>
        <v>#N/A</v>
      </c>
      <c r="AF781" s="21" t="e">
        <f t="shared" si="416"/>
        <v>#N/A</v>
      </c>
      <c r="AG781" s="20" t="e">
        <f>VLOOKUP($B781,'DATA PENGUKURAN GARDU'!$A:$BS,46,0)</f>
        <v>#N/A</v>
      </c>
      <c r="AH781" s="20" t="e">
        <f>VLOOKUP($B781,'DATA PENGUKURAN GARDU'!$A:$BS,53,0)</f>
        <v>#N/A</v>
      </c>
      <c r="AI781" s="20" t="e">
        <f>VLOOKUP($B781,'DATA PENGUKURAN GARDU'!$A:$BS,54,0)</f>
        <v>#N/A</v>
      </c>
      <c r="AJ781" s="17" t="e">
        <f>VLOOKUP($C781,'DATA PENGUKURAN GARDU'!$A:$BS,42,0)</f>
        <v>#N/A</v>
      </c>
      <c r="AK781" s="23" t="e">
        <f t="shared" si="417"/>
        <v>#N/A</v>
      </c>
      <c r="AL781" s="17" t="e">
        <f>VLOOKUP($C781,'DATA PENGUKURAN GARDU'!$A:$BS,44,0)</f>
        <v>#N/A</v>
      </c>
      <c r="AM781" s="23" t="e">
        <f t="shared" si="418"/>
        <v>#N/A</v>
      </c>
      <c r="AN781" s="17" t="e">
        <f>VLOOKUP($C781,'DATA PENGUKURAN GARDU'!$A:$BS,46,0)</f>
        <v>#N/A</v>
      </c>
      <c r="AO781" s="23" t="e">
        <f t="shared" si="419"/>
        <v>#N/A</v>
      </c>
      <c r="AP781" s="17" t="e">
        <f>VLOOKUP($C781,'DATA PENGUKURAN GARDU'!$A:$BS,46,0)</f>
        <v>#N/A</v>
      </c>
      <c r="AQ781" s="17" t="e">
        <f>VLOOKUP($C781,'DATA PENGUKURAN GARDU'!$A:$BS,53,0)</f>
        <v>#N/A</v>
      </c>
      <c r="AR781" s="17" t="e">
        <f>VLOOKUP($C781,'DATA PENGUKURAN GARDU'!$A:$BS,54,0)</f>
        <v>#N/A</v>
      </c>
      <c r="AS781" s="20" t="e">
        <f>VLOOKUP($D781,'DATA PENGUKURAN GARDU'!$A:$BS,42,0)</f>
        <v>#N/A</v>
      </c>
      <c r="AT781" s="21" t="e">
        <f t="shared" si="420"/>
        <v>#N/A</v>
      </c>
      <c r="AU781" s="20" t="e">
        <f>VLOOKUP($D781,'DATA PENGUKURAN GARDU'!$A:$BS,44,0)</f>
        <v>#N/A</v>
      </c>
      <c r="AV781" s="21" t="e">
        <f t="shared" si="421"/>
        <v>#N/A</v>
      </c>
      <c r="AW781" s="20" t="e">
        <f>VLOOKUP($D781,'DATA PENGUKURAN GARDU'!$A:$BS,46,0)</f>
        <v>#N/A</v>
      </c>
      <c r="AX781" s="21" t="e">
        <f t="shared" si="422"/>
        <v>#N/A</v>
      </c>
      <c r="AY781" s="20" t="e">
        <f>VLOOKUP($D781,'DATA PENGUKURAN GARDU'!$A:$BS,46,0)</f>
        <v>#N/A</v>
      </c>
      <c r="AZ781" s="20" t="e">
        <f>VLOOKUP($D781,'DATA PENGUKURAN GARDU'!$A:$BS,53,0)</f>
        <v>#N/A</v>
      </c>
      <c r="BA781" s="20" t="e">
        <f>VLOOKUP($D781,'DATA PENGUKURAN GARDU'!$A:$BS,54,0)</f>
        <v>#N/A</v>
      </c>
      <c r="BB781" s="17" t="e">
        <f>VLOOKUP($E781,'DATA PENGUKURAN GARDU'!$A:$BS,42,0)</f>
        <v>#N/A</v>
      </c>
      <c r="BC781" s="23" t="e">
        <f t="shared" si="423"/>
        <v>#N/A</v>
      </c>
      <c r="BD781" s="17" t="e">
        <f>VLOOKUP($E781,'DATA PENGUKURAN GARDU'!$A:$BS,44,0)</f>
        <v>#N/A</v>
      </c>
      <c r="BE781" s="23" t="e">
        <f t="shared" si="424"/>
        <v>#N/A</v>
      </c>
      <c r="BF781" s="17" t="e">
        <f>VLOOKUP($E781,'DATA PENGUKURAN GARDU'!$A:$BS,46,0)</f>
        <v>#N/A</v>
      </c>
      <c r="BG781" s="23" t="e">
        <f t="shared" si="425"/>
        <v>#N/A</v>
      </c>
      <c r="BH781" s="17" t="e">
        <f>VLOOKUP($E781,'DATA PENGUKURAN GARDU'!$A:$BS,46,0)</f>
        <v>#N/A</v>
      </c>
      <c r="BI781" s="17" t="e">
        <f>VLOOKUP($E781,'DATA PENGUKURAN GARDU'!$A:$BS,53,0)</f>
        <v>#N/A</v>
      </c>
      <c r="BJ781" s="17" t="e">
        <f>VLOOKUP($E781,'DATA PENGUKURAN GARDU'!$A:$BS,54,0)</f>
        <v>#N/A</v>
      </c>
      <c r="BK781" s="20" t="e">
        <f t="shared" si="426"/>
        <v>#N/A</v>
      </c>
      <c r="BL781" s="20" t="e">
        <f t="shared" si="427"/>
        <v>#N/A</v>
      </c>
      <c r="BM781" s="20" t="e">
        <f t="shared" si="428"/>
        <v>#N/A</v>
      </c>
      <c r="BN781" s="25" t="e">
        <f t="shared" si="429"/>
        <v>#N/A</v>
      </c>
      <c r="BO781" s="26" t="str">
        <f t="shared" si="430"/>
        <v>0</v>
      </c>
      <c r="BP781" s="21" t="e">
        <f t="shared" si="431"/>
        <v>#VALUE!</v>
      </c>
      <c r="BQ781" s="20" t="e">
        <f t="shared" si="432"/>
        <v>#N/A</v>
      </c>
      <c r="BR781" s="20" t="e">
        <v>#N/A</v>
      </c>
      <c r="BS781" s="9" t="e">
        <v>#N/A</v>
      </c>
      <c r="BT781" s="2" t="e">
        <f t="shared" si="433"/>
        <v>#VALUE!</v>
      </c>
      <c r="BU781" s="2" t="e">
        <f t="shared" si="401"/>
        <v>#N/A</v>
      </c>
      <c r="BV781" s="2" t="e">
        <f t="shared" si="402"/>
        <v>#N/A</v>
      </c>
    </row>
    <row r="782" s="2" customFormat="1" ht="22.95" customHeight="1" spans="1:74">
      <c r="A782" s="9" t="str">
        <f t="shared" si="403"/>
        <v>K-080Induk</v>
      </c>
      <c r="B782" s="9" t="str">
        <f t="shared" si="404"/>
        <v>K-080jurusan 1</v>
      </c>
      <c r="C782" s="9" t="str">
        <f t="shared" si="405"/>
        <v>K-080jurusan 2</v>
      </c>
      <c r="D782" s="9" t="str">
        <f t="shared" si="406"/>
        <v>K-080jurusan 3</v>
      </c>
      <c r="E782" s="9" t="str">
        <f t="shared" si="407"/>
        <v>K-080jurusan 4</v>
      </c>
      <c r="F782" s="10" t="s">
        <v>410</v>
      </c>
      <c r="G782" s="10" t="s">
        <v>132</v>
      </c>
      <c r="H782" s="10" t="s">
        <v>972</v>
      </c>
      <c r="I782" s="10">
        <v>0.74235</v>
      </c>
      <c r="J782" s="10">
        <v>124.309717</v>
      </c>
      <c r="K782" s="10" t="s">
        <v>7465</v>
      </c>
      <c r="L782" s="10" t="s">
        <v>7465</v>
      </c>
      <c r="M782" s="10" t="s">
        <v>7465</v>
      </c>
      <c r="N782" s="14">
        <f t="shared" si="408"/>
        <v>0</v>
      </c>
      <c r="O782" s="15" t="e">
        <f t="shared" si="409"/>
        <v>#VALUE!</v>
      </c>
      <c r="P782" s="15" t="e">
        <f t="shared" si="410"/>
        <v>#VALUE!</v>
      </c>
      <c r="Q782" s="17" t="e">
        <f>VLOOKUP($A782,'DATA PENGUKURAN GARDU'!$A:$BS,42,0)</f>
        <v>#N/A</v>
      </c>
      <c r="R782" s="18" t="e">
        <f t="shared" si="411"/>
        <v>#N/A</v>
      </c>
      <c r="S782" s="17" t="e">
        <f>VLOOKUP($A782,'DATA PENGUKURAN GARDU'!$A:$BS,44,0)</f>
        <v>#N/A</v>
      </c>
      <c r="T782" s="18" t="e">
        <f t="shared" si="412"/>
        <v>#N/A</v>
      </c>
      <c r="U782" s="17" t="e">
        <f>VLOOKUP($A782,'DATA PENGUKURAN GARDU'!$A:$BS,46,0)</f>
        <v>#N/A</v>
      </c>
      <c r="V782" s="18" t="e">
        <f t="shared" si="413"/>
        <v>#N/A</v>
      </c>
      <c r="W782" s="17" t="e">
        <f>VLOOKUP($A782,'DATA PENGUKURAN GARDU'!$A:$BS,48,0)</f>
        <v>#N/A</v>
      </c>
      <c r="X782" s="17" t="e">
        <f>VLOOKUP($A782,'DATA PENGUKURAN GARDU'!$A:$BS,53,0)</f>
        <v>#N/A</v>
      </c>
      <c r="Y782" s="17" t="e">
        <f>VLOOKUP($A782,'DATA PENGUKURAN GARDU'!$A:$BS,54,0)</f>
        <v>#N/A</v>
      </c>
      <c r="Z782" s="17" t="e">
        <f>VLOOKUP($A782,'DATA PENGUKURAN GARDU'!$A:$BS,55,0)</f>
        <v>#N/A</v>
      </c>
      <c r="AA782" s="20" t="e">
        <f>VLOOKUP($B782,'DATA PENGUKURAN GARDU'!$A:$BS,42,0)</f>
        <v>#N/A</v>
      </c>
      <c r="AB782" s="21" t="e">
        <f t="shared" si="414"/>
        <v>#N/A</v>
      </c>
      <c r="AC782" s="20" t="e">
        <f>VLOOKUP($B782,'DATA PENGUKURAN GARDU'!$A:$BS,44,0)</f>
        <v>#N/A</v>
      </c>
      <c r="AD782" s="21" t="e">
        <f t="shared" si="415"/>
        <v>#N/A</v>
      </c>
      <c r="AE782" s="20" t="e">
        <f>VLOOKUP($B782,'DATA PENGUKURAN GARDU'!$A:$BS,46,0)</f>
        <v>#N/A</v>
      </c>
      <c r="AF782" s="21" t="e">
        <f t="shared" si="416"/>
        <v>#N/A</v>
      </c>
      <c r="AG782" s="20" t="e">
        <f>VLOOKUP($B782,'DATA PENGUKURAN GARDU'!$A:$BS,46,0)</f>
        <v>#N/A</v>
      </c>
      <c r="AH782" s="20" t="e">
        <f>VLOOKUP($B782,'DATA PENGUKURAN GARDU'!$A:$BS,53,0)</f>
        <v>#N/A</v>
      </c>
      <c r="AI782" s="20" t="e">
        <f>VLOOKUP($B782,'DATA PENGUKURAN GARDU'!$A:$BS,54,0)</f>
        <v>#N/A</v>
      </c>
      <c r="AJ782" s="17" t="e">
        <f>VLOOKUP($C782,'DATA PENGUKURAN GARDU'!$A:$BS,42,0)</f>
        <v>#N/A</v>
      </c>
      <c r="AK782" s="23" t="e">
        <f t="shared" si="417"/>
        <v>#N/A</v>
      </c>
      <c r="AL782" s="17" t="e">
        <f>VLOOKUP($C782,'DATA PENGUKURAN GARDU'!$A:$BS,44,0)</f>
        <v>#N/A</v>
      </c>
      <c r="AM782" s="23" t="e">
        <f t="shared" si="418"/>
        <v>#N/A</v>
      </c>
      <c r="AN782" s="17" t="e">
        <f>VLOOKUP($C782,'DATA PENGUKURAN GARDU'!$A:$BS,46,0)</f>
        <v>#N/A</v>
      </c>
      <c r="AO782" s="23" t="e">
        <f t="shared" si="419"/>
        <v>#N/A</v>
      </c>
      <c r="AP782" s="17" t="e">
        <f>VLOOKUP($C782,'DATA PENGUKURAN GARDU'!$A:$BS,46,0)</f>
        <v>#N/A</v>
      </c>
      <c r="AQ782" s="17" t="e">
        <f>VLOOKUP($C782,'DATA PENGUKURAN GARDU'!$A:$BS,53,0)</f>
        <v>#N/A</v>
      </c>
      <c r="AR782" s="17" t="e">
        <f>VLOOKUP($C782,'DATA PENGUKURAN GARDU'!$A:$BS,54,0)</f>
        <v>#N/A</v>
      </c>
      <c r="AS782" s="20" t="e">
        <f>VLOOKUP($D782,'DATA PENGUKURAN GARDU'!$A:$BS,42,0)</f>
        <v>#N/A</v>
      </c>
      <c r="AT782" s="21" t="e">
        <f t="shared" si="420"/>
        <v>#N/A</v>
      </c>
      <c r="AU782" s="20" t="e">
        <f>VLOOKUP($D782,'DATA PENGUKURAN GARDU'!$A:$BS,44,0)</f>
        <v>#N/A</v>
      </c>
      <c r="AV782" s="21" t="e">
        <f t="shared" si="421"/>
        <v>#N/A</v>
      </c>
      <c r="AW782" s="20" t="e">
        <f>VLOOKUP($D782,'DATA PENGUKURAN GARDU'!$A:$BS,46,0)</f>
        <v>#N/A</v>
      </c>
      <c r="AX782" s="21" t="e">
        <f t="shared" si="422"/>
        <v>#N/A</v>
      </c>
      <c r="AY782" s="20" t="e">
        <f>VLOOKUP($D782,'DATA PENGUKURAN GARDU'!$A:$BS,46,0)</f>
        <v>#N/A</v>
      </c>
      <c r="AZ782" s="20" t="e">
        <f>VLOOKUP($D782,'DATA PENGUKURAN GARDU'!$A:$BS,53,0)</f>
        <v>#N/A</v>
      </c>
      <c r="BA782" s="20" t="e">
        <f>VLOOKUP($D782,'DATA PENGUKURAN GARDU'!$A:$BS,54,0)</f>
        <v>#N/A</v>
      </c>
      <c r="BB782" s="17" t="e">
        <f>VLOOKUP($E782,'DATA PENGUKURAN GARDU'!$A:$BS,42,0)</f>
        <v>#N/A</v>
      </c>
      <c r="BC782" s="23" t="e">
        <f t="shared" si="423"/>
        <v>#N/A</v>
      </c>
      <c r="BD782" s="17" t="e">
        <f>VLOOKUP($E782,'DATA PENGUKURAN GARDU'!$A:$BS,44,0)</f>
        <v>#N/A</v>
      </c>
      <c r="BE782" s="23" t="e">
        <f t="shared" si="424"/>
        <v>#N/A</v>
      </c>
      <c r="BF782" s="17" t="e">
        <f>VLOOKUP($E782,'DATA PENGUKURAN GARDU'!$A:$BS,46,0)</f>
        <v>#N/A</v>
      </c>
      <c r="BG782" s="23" t="e">
        <f t="shared" si="425"/>
        <v>#N/A</v>
      </c>
      <c r="BH782" s="17" t="e">
        <f>VLOOKUP($E782,'DATA PENGUKURAN GARDU'!$A:$BS,46,0)</f>
        <v>#N/A</v>
      </c>
      <c r="BI782" s="17" t="e">
        <f>VLOOKUP($E782,'DATA PENGUKURAN GARDU'!$A:$BS,53,0)</f>
        <v>#N/A</v>
      </c>
      <c r="BJ782" s="17" t="e">
        <f>VLOOKUP($E782,'DATA PENGUKURAN GARDU'!$A:$BS,54,0)</f>
        <v>#N/A</v>
      </c>
      <c r="BK782" s="20" t="e">
        <f t="shared" si="426"/>
        <v>#N/A</v>
      </c>
      <c r="BL782" s="20" t="e">
        <f t="shared" si="427"/>
        <v>#N/A</v>
      </c>
      <c r="BM782" s="20" t="e">
        <f t="shared" si="428"/>
        <v>#N/A</v>
      </c>
      <c r="BN782" s="25" t="e">
        <f t="shared" si="429"/>
        <v>#N/A</v>
      </c>
      <c r="BO782" s="26" t="str">
        <f t="shared" si="430"/>
        <v>0</v>
      </c>
      <c r="BP782" s="21" t="e">
        <f t="shared" si="431"/>
        <v>#VALUE!</v>
      </c>
      <c r="BQ782" s="20" t="e">
        <f t="shared" si="432"/>
        <v>#N/A</v>
      </c>
      <c r="BR782" s="20" t="e">
        <v>#N/A</v>
      </c>
      <c r="BS782" s="9" t="e">
        <v>#N/A</v>
      </c>
      <c r="BT782" s="2" t="e">
        <f t="shared" si="433"/>
        <v>#VALUE!</v>
      </c>
      <c r="BU782" s="2" t="e">
        <f t="shared" si="401"/>
        <v>#N/A</v>
      </c>
      <c r="BV782" s="2" t="e">
        <f t="shared" si="402"/>
        <v>#N/A</v>
      </c>
    </row>
    <row r="783" s="2" customFormat="1" ht="22.95" customHeight="1" spans="1:74">
      <c r="A783" s="9" t="str">
        <f t="shared" si="403"/>
        <v>K-083Induk</v>
      </c>
      <c r="B783" s="9" t="str">
        <f t="shared" si="404"/>
        <v>K-083jurusan 1</v>
      </c>
      <c r="C783" s="9" t="str">
        <f t="shared" si="405"/>
        <v>K-083jurusan 2</v>
      </c>
      <c r="D783" s="9" t="str">
        <f t="shared" si="406"/>
        <v>K-083jurusan 3</v>
      </c>
      <c r="E783" s="9" t="str">
        <f t="shared" si="407"/>
        <v>K-083jurusan 4</v>
      </c>
      <c r="F783" s="10" t="s">
        <v>410</v>
      </c>
      <c r="G783" s="10" t="s">
        <v>132</v>
      </c>
      <c r="H783" s="10" t="s">
        <v>973</v>
      </c>
      <c r="I783" s="10">
        <v>0.74147</v>
      </c>
      <c r="J783" s="10">
        <v>124.307685</v>
      </c>
      <c r="K783" s="10" t="s">
        <v>7465</v>
      </c>
      <c r="L783" s="10" t="s">
        <v>7465</v>
      </c>
      <c r="M783" s="10" t="s">
        <v>7465</v>
      </c>
      <c r="N783" s="14">
        <f t="shared" si="408"/>
        <v>0</v>
      </c>
      <c r="O783" s="15" t="e">
        <f t="shared" si="409"/>
        <v>#VALUE!</v>
      </c>
      <c r="P783" s="15" t="e">
        <f t="shared" si="410"/>
        <v>#VALUE!</v>
      </c>
      <c r="Q783" s="17" t="e">
        <f>VLOOKUP($A783,'DATA PENGUKURAN GARDU'!$A:$BS,42,0)</f>
        <v>#N/A</v>
      </c>
      <c r="R783" s="18" t="e">
        <f t="shared" si="411"/>
        <v>#N/A</v>
      </c>
      <c r="S783" s="17" t="e">
        <f>VLOOKUP($A783,'DATA PENGUKURAN GARDU'!$A:$BS,44,0)</f>
        <v>#N/A</v>
      </c>
      <c r="T783" s="18" t="e">
        <f t="shared" si="412"/>
        <v>#N/A</v>
      </c>
      <c r="U783" s="17" t="e">
        <f>VLOOKUP($A783,'DATA PENGUKURAN GARDU'!$A:$BS,46,0)</f>
        <v>#N/A</v>
      </c>
      <c r="V783" s="18" t="e">
        <f t="shared" si="413"/>
        <v>#N/A</v>
      </c>
      <c r="W783" s="17" t="e">
        <f>VLOOKUP($A783,'DATA PENGUKURAN GARDU'!$A:$BS,48,0)</f>
        <v>#N/A</v>
      </c>
      <c r="X783" s="17" t="e">
        <f>VLOOKUP($A783,'DATA PENGUKURAN GARDU'!$A:$BS,53,0)</f>
        <v>#N/A</v>
      </c>
      <c r="Y783" s="17" t="e">
        <f>VLOOKUP($A783,'DATA PENGUKURAN GARDU'!$A:$BS,54,0)</f>
        <v>#N/A</v>
      </c>
      <c r="Z783" s="17" t="e">
        <f>VLOOKUP($A783,'DATA PENGUKURAN GARDU'!$A:$BS,55,0)</f>
        <v>#N/A</v>
      </c>
      <c r="AA783" s="20" t="e">
        <f>VLOOKUP($B783,'DATA PENGUKURAN GARDU'!$A:$BS,42,0)</f>
        <v>#N/A</v>
      </c>
      <c r="AB783" s="21" t="e">
        <f t="shared" si="414"/>
        <v>#N/A</v>
      </c>
      <c r="AC783" s="20" t="e">
        <f>VLOOKUP($B783,'DATA PENGUKURAN GARDU'!$A:$BS,44,0)</f>
        <v>#N/A</v>
      </c>
      <c r="AD783" s="21" t="e">
        <f t="shared" si="415"/>
        <v>#N/A</v>
      </c>
      <c r="AE783" s="20" t="e">
        <f>VLOOKUP($B783,'DATA PENGUKURAN GARDU'!$A:$BS,46,0)</f>
        <v>#N/A</v>
      </c>
      <c r="AF783" s="21" t="e">
        <f t="shared" si="416"/>
        <v>#N/A</v>
      </c>
      <c r="AG783" s="20" t="e">
        <f>VLOOKUP($B783,'DATA PENGUKURAN GARDU'!$A:$BS,46,0)</f>
        <v>#N/A</v>
      </c>
      <c r="AH783" s="20" t="e">
        <f>VLOOKUP($B783,'DATA PENGUKURAN GARDU'!$A:$BS,53,0)</f>
        <v>#N/A</v>
      </c>
      <c r="AI783" s="20" t="e">
        <f>VLOOKUP($B783,'DATA PENGUKURAN GARDU'!$A:$BS,54,0)</f>
        <v>#N/A</v>
      </c>
      <c r="AJ783" s="17" t="e">
        <f>VLOOKUP($C783,'DATA PENGUKURAN GARDU'!$A:$BS,42,0)</f>
        <v>#N/A</v>
      </c>
      <c r="AK783" s="23" t="e">
        <f t="shared" si="417"/>
        <v>#N/A</v>
      </c>
      <c r="AL783" s="17" t="e">
        <f>VLOOKUP($C783,'DATA PENGUKURAN GARDU'!$A:$BS,44,0)</f>
        <v>#N/A</v>
      </c>
      <c r="AM783" s="23" t="e">
        <f t="shared" si="418"/>
        <v>#N/A</v>
      </c>
      <c r="AN783" s="17" t="e">
        <f>VLOOKUP($C783,'DATA PENGUKURAN GARDU'!$A:$BS,46,0)</f>
        <v>#N/A</v>
      </c>
      <c r="AO783" s="23" t="e">
        <f t="shared" si="419"/>
        <v>#N/A</v>
      </c>
      <c r="AP783" s="17" t="e">
        <f>VLOOKUP($C783,'DATA PENGUKURAN GARDU'!$A:$BS,46,0)</f>
        <v>#N/A</v>
      </c>
      <c r="AQ783" s="17" t="e">
        <f>VLOOKUP($C783,'DATA PENGUKURAN GARDU'!$A:$BS,53,0)</f>
        <v>#N/A</v>
      </c>
      <c r="AR783" s="17" t="e">
        <f>VLOOKUP($C783,'DATA PENGUKURAN GARDU'!$A:$BS,54,0)</f>
        <v>#N/A</v>
      </c>
      <c r="AS783" s="20" t="e">
        <f>VLOOKUP($D783,'DATA PENGUKURAN GARDU'!$A:$BS,42,0)</f>
        <v>#N/A</v>
      </c>
      <c r="AT783" s="21" t="e">
        <f t="shared" si="420"/>
        <v>#N/A</v>
      </c>
      <c r="AU783" s="20" t="e">
        <f>VLOOKUP($D783,'DATA PENGUKURAN GARDU'!$A:$BS,44,0)</f>
        <v>#N/A</v>
      </c>
      <c r="AV783" s="21" t="e">
        <f t="shared" si="421"/>
        <v>#N/A</v>
      </c>
      <c r="AW783" s="20" t="e">
        <f>VLOOKUP($D783,'DATA PENGUKURAN GARDU'!$A:$BS,46,0)</f>
        <v>#N/A</v>
      </c>
      <c r="AX783" s="21" t="e">
        <f t="shared" si="422"/>
        <v>#N/A</v>
      </c>
      <c r="AY783" s="20" t="e">
        <f>VLOOKUP($D783,'DATA PENGUKURAN GARDU'!$A:$BS,46,0)</f>
        <v>#N/A</v>
      </c>
      <c r="AZ783" s="20" t="e">
        <f>VLOOKUP($D783,'DATA PENGUKURAN GARDU'!$A:$BS,53,0)</f>
        <v>#N/A</v>
      </c>
      <c r="BA783" s="20" t="e">
        <f>VLOOKUP($D783,'DATA PENGUKURAN GARDU'!$A:$BS,54,0)</f>
        <v>#N/A</v>
      </c>
      <c r="BB783" s="17" t="e">
        <f>VLOOKUP($E783,'DATA PENGUKURAN GARDU'!$A:$BS,42,0)</f>
        <v>#N/A</v>
      </c>
      <c r="BC783" s="23" t="e">
        <f t="shared" si="423"/>
        <v>#N/A</v>
      </c>
      <c r="BD783" s="17" t="e">
        <f>VLOOKUP($E783,'DATA PENGUKURAN GARDU'!$A:$BS,44,0)</f>
        <v>#N/A</v>
      </c>
      <c r="BE783" s="23" t="e">
        <f t="shared" si="424"/>
        <v>#N/A</v>
      </c>
      <c r="BF783" s="17" t="e">
        <f>VLOOKUP($E783,'DATA PENGUKURAN GARDU'!$A:$BS,46,0)</f>
        <v>#N/A</v>
      </c>
      <c r="BG783" s="23" t="e">
        <f t="shared" si="425"/>
        <v>#N/A</v>
      </c>
      <c r="BH783" s="17" t="e">
        <f>VLOOKUP($E783,'DATA PENGUKURAN GARDU'!$A:$BS,46,0)</f>
        <v>#N/A</v>
      </c>
      <c r="BI783" s="17" t="e">
        <f>VLOOKUP($E783,'DATA PENGUKURAN GARDU'!$A:$BS,53,0)</f>
        <v>#N/A</v>
      </c>
      <c r="BJ783" s="17" t="e">
        <f>VLOOKUP($E783,'DATA PENGUKURAN GARDU'!$A:$BS,54,0)</f>
        <v>#N/A</v>
      </c>
      <c r="BK783" s="20" t="e">
        <f t="shared" si="426"/>
        <v>#N/A</v>
      </c>
      <c r="BL783" s="20" t="e">
        <f t="shared" si="427"/>
        <v>#N/A</v>
      </c>
      <c r="BM783" s="20" t="e">
        <f t="shared" si="428"/>
        <v>#N/A</v>
      </c>
      <c r="BN783" s="25" t="e">
        <f t="shared" si="429"/>
        <v>#N/A</v>
      </c>
      <c r="BO783" s="26" t="str">
        <f t="shared" si="430"/>
        <v>0</v>
      </c>
      <c r="BP783" s="21" t="e">
        <f t="shared" si="431"/>
        <v>#VALUE!</v>
      </c>
      <c r="BQ783" s="20" t="e">
        <f t="shared" si="432"/>
        <v>#N/A</v>
      </c>
      <c r="BR783" s="20" t="e">
        <v>#N/A</v>
      </c>
      <c r="BS783" s="9" t="e">
        <v>#N/A</v>
      </c>
      <c r="BT783" s="2" t="e">
        <f t="shared" si="433"/>
        <v>#VALUE!</v>
      </c>
      <c r="BU783" s="2" t="e">
        <f t="shared" si="401"/>
        <v>#N/A</v>
      </c>
      <c r="BV783" s="2" t="e">
        <f t="shared" si="402"/>
        <v>#N/A</v>
      </c>
    </row>
    <row r="784" s="2" customFormat="1" ht="22.95" customHeight="1" spans="1:74">
      <c r="A784" s="9" t="str">
        <f t="shared" si="403"/>
        <v>K-107Induk</v>
      </c>
      <c r="B784" s="9" t="str">
        <f t="shared" si="404"/>
        <v>K-107jurusan 1</v>
      </c>
      <c r="C784" s="9" t="str">
        <f t="shared" si="405"/>
        <v>K-107jurusan 2</v>
      </c>
      <c r="D784" s="9" t="str">
        <f t="shared" si="406"/>
        <v>K-107jurusan 3</v>
      </c>
      <c r="E784" s="9" t="str">
        <f t="shared" si="407"/>
        <v>K-107jurusan 4</v>
      </c>
      <c r="F784" s="10" t="s">
        <v>410</v>
      </c>
      <c r="G784" s="10" t="s">
        <v>132</v>
      </c>
      <c r="H784" s="10" t="s">
        <v>974</v>
      </c>
      <c r="I784" s="10">
        <v>0.739991</v>
      </c>
      <c r="J784" s="10">
        <v>124.30814</v>
      </c>
      <c r="K784" s="10" t="s">
        <v>7465</v>
      </c>
      <c r="L784" s="10" t="s">
        <v>7465</v>
      </c>
      <c r="M784" s="10" t="s">
        <v>7465</v>
      </c>
      <c r="N784" s="14">
        <f t="shared" si="408"/>
        <v>0</v>
      </c>
      <c r="O784" s="15" t="e">
        <f t="shared" si="409"/>
        <v>#VALUE!</v>
      </c>
      <c r="P784" s="15" t="e">
        <f t="shared" si="410"/>
        <v>#VALUE!</v>
      </c>
      <c r="Q784" s="17" t="e">
        <f>VLOOKUP($A784,'DATA PENGUKURAN GARDU'!$A:$BS,42,0)</f>
        <v>#N/A</v>
      </c>
      <c r="R784" s="18" t="e">
        <f t="shared" si="411"/>
        <v>#N/A</v>
      </c>
      <c r="S784" s="17" t="e">
        <f>VLOOKUP($A784,'DATA PENGUKURAN GARDU'!$A:$BS,44,0)</f>
        <v>#N/A</v>
      </c>
      <c r="T784" s="18" t="e">
        <f t="shared" si="412"/>
        <v>#N/A</v>
      </c>
      <c r="U784" s="17" t="e">
        <f>VLOOKUP($A784,'DATA PENGUKURAN GARDU'!$A:$BS,46,0)</f>
        <v>#N/A</v>
      </c>
      <c r="V784" s="18" t="e">
        <f t="shared" si="413"/>
        <v>#N/A</v>
      </c>
      <c r="W784" s="17" t="e">
        <f>VLOOKUP($A784,'DATA PENGUKURAN GARDU'!$A:$BS,48,0)</f>
        <v>#N/A</v>
      </c>
      <c r="X784" s="17" t="e">
        <f>VLOOKUP($A784,'DATA PENGUKURAN GARDU'!$A:$BS,53,0)</f>
        <v>#N/A</v>
      </c>
      <c r="Y784" s="17" t="e">
        <f>VLOOKUP($A784,'DATA PENGUKURAN GARDU'!$A:$BS,54,0)</f>
        <v>#N/A</v>
      </c>
      <c r="Z784" s="17" t="e">
        <f>VLOOKUP($A784,'DATA PENGUKURAN GARDU'!$A:$BS,55,0)</f>
        <v>#N/A</v>
      </c>
      <c r="AA784" s="20" t="e">
        <f>VLOOKUP($B784,'DATA PENGUKURAN GARDU'!$A:$BS,42,0)</f>
        <v>#N/A</v>
      </c>
      <c r="AB784" s="21" t="e">
        <f t="shared" si="414"/>
        <v>#N/A</v>
      </c>
      <c r="AC784" s="20" t="e">
        <f>VLOOKUP($B784,'DATA PENGUKURAN GARDU'!$A:$BS,44,0)</f>
        <v>#N/A</v>
      </c>
      <c r="AD784" s="21" t="e">
        <f t="shared" si="415"/>
        <v>#N/A</v>
      </c>
      <c r="AE784" s="20" t="e">
        <f>VLOOKUP($B784,'DATA PENGUKURAN GARDU'!$A:$BS,46,0)</f>
        <v>#N/A</v>
      </c>
      <c r="AF784" s="21" t="e">
        <f t="shared" si="416"/>
        <v>#N/A</v>
      </c>
      <c r="AG784" s="20" t="e">
        <f>VLOOKUP($B784,'DATA PENGUKURAN GARDU'!$A:$BS,46,0)</f>
        <v>#N/A</v>
      </c>
      <c r="AH784" s="20" t="e">
        <f>VLOOKUP($B784,'DATA PENGUKURAN GARDU'!$A:$BS,53,0)</f>
        <v>#N/A</v>
      </c>
      <c r="AI784" s="20" t="e">
        <f>VLOOKUP($B784,'DATA PENGUKURAN GARDU'!$A:$BS,54,0)</f>
        <v>#N/A</v>
      </c>
      <c r="AJ784" s="17" t="e">
        <f>VLOOKUP($C784,'DATA PENGUKURAN GARDU'!$A:$BS,42,0)</f>
        <v>#N/A</v>
      </c>
      <c r="AK784" s="23" t="e">
        <f t="shared" si="417"/>
        <v>#N/A</v>
      </c>
      <c r="AL784" s="17" t="e">
        <f>VLOOKUP($C784,'DATA PENGUKURAN GARDU'!$A:$BS,44,0)</f>
        <v>#N/A</v>
      </c>
      <c r="AM784" s="23" t="e">
        <f t="shared" si="418"/>
        <v>#N/A</v>
      </c>
      <c r="AN784" s="17" t="e">
        <f>VLOOKUP($C784,'DATA PENGUKURAN GARDU'!$A:$BS,46,0)</f>
        <v>#N/A</v>
      </c>
      <c r="AO784" s="23" t="e">
        <f t="shared" si="419"/>
        <v>#N/A</v>
      </c>
      <c r="AP784" s="17" t="e">
        <f>VLOOKUP($C784,'DATA PENGUKURAN GARDU'!$A:$BS,46,0)</f>
        <v>#N/A</v>
      </c>
      <c r="AQ784" s="17" t="e">
        <f>VLOOKUP($C784,'DATA PENGUKURAN GARDU'!$A:$BS,53,0)</f>
        <v>#N/A</v>
      </c>
      <c r="AR784" s="17" t="e">
        <f>VLOOKUP($C784,'DATA PENGUKURAN GARDU'!$A:$BS,54,0)</f>
        <v>#N/A</v>
      </c>
      <c r="AS784" s="20" t="e">
        <f>VLOOKUP($D784,'DATA PENGUKURAN GARDU'!$A:$BS,42,0)</f>
        <v>#N/A</v>
      </c>
      <c r="AT784" s="21" t="e">
        <f t="shared" si="420"/>
        <v>#N/A</v>
      </c>
      <c r="AU784" s="20" t="e">
        <f>VLOOKUP($D784,'DATA PENGUKURAN GARDU'!$A:$BS,44,0)</f>
        <v>#N/A</v>
      </c>
      <c r="AV784" s="21" t="e">
        <f t="shared" si="421"/>
        <v>#N/A</v>
      </c>
      <c r="AW784" s="20" t="e">
        <f>VLOOKUP($D784,'DATA PENGUKURAN GARDU'!$A:$BS,46,0)</f>
        <v>#N/A</v>
      </c>
      <c r="AX784" s="21" t="e">
        <f t="shared" si="422"/>
        <v>#N/A</v>
      </c>
      <c r="AY784" s="20" t="e">
        <f>VLOOKUP($D784,'DATA PENGUKURAN GARDU'!$A:$BS,46,0)</f>
        <v>#N/A</v>
      </c>
      <c r="AZ784" s="20" t="e">
        <f>VLOOKUP($D784,'DATA PENGUKURAN GARDU'!$A:$BS,53,0)</f>
        <v>#N/A</v>
      </c>
      <c r="BA784" s="20" t="e">
        <f>VLOOKUP($D784,'DATA PENGUKURAN GARDU'!$A:$BS,54,0)</f>
        <v>#N/A</v>
      </c>
      <c r="BB784" s="17" t="e">
        <f>VLOOKUP($E784,'DATA PENGUKURAN GARDU'!$A:$BS,42,0)</f>
        <v>#N/A</v>
      </c>
      <c r="BC784" s="23" t="e">
        <f t="shared" si="423"/>
        <v>#N/A</v>
      </c>
      <c r="BD784" s="17" t="e">
        <f>VLOOKUP($E784,'DATA PENGUKURAN GARDU'!$A:$BS,44,0)</f>
        <v>#N/A</v>
      </c>
      <c r="BE784" s="23" t="e">
        <f t="shared" si="424"/>
        <v>#N/A</v>
      </c>
      <c r="BF784" s="17" t="e">
        <f>VLOOKUP($E784,'DATA PENGUKURAN GARDU'!$A:$BS,46,0)</f>
        <v>#N/A</v>
      </c>
      <c r="BG784" s="23" t="e">
        <f t="shared" si="425"/>
        <v>#N/A</v>
      </c>
      <c r="BH784" s="17" t="e">
        <f>VLOOKUP($E784,'DATA PENGUKURAN GARDU'!$A:$BS,46,0)</f>
        <v>#N/A</v>
      </c>
      <c r="BI784" s="17" t="e">
        <f>VLOOKUP($E784,'DATA PENGUKURAN GARDU'!$A:$BS,53,0)</f>
        <v>#N/A</v>
      </c>
      <c r="BJ784" s="17" t="e">
        <f>VLOOKUP($E784,'DATA PENGUKURAN GARDU'!$A:$BS,54,0)</f>
        <v>#N/A</v>
      </c>
      <c r="BK784" s="20" t="e">
        <f t="shared" si="426"/>
        <v>#N/A</v>
      </c>
      <c r="BL784" s="20" t="e">
        <f t="shared" si="427"/>
        <v>#N/A</v>
      </c>
      <c r="BM784" s="20" t="e">
        <f t="shared" si="428"/>
        <v>#N/A</v>
      </c>
      <c r="BN784" s="25" t="e">
        <f t="shared" si="429"/>
        <v>#N/A</v>
      </c>
      <c r="BO784" s="26" t="str">
        <f t="shared" si="430"/>
        <v>0</v>
      </c>
      <c r="BP784" s="21" t="e">
        <f t="shared" si="431"/>
        <v>#VALUE!</v>
      </c>
      <c r="BQ784" s="20" t="e">
        <f t="shared" si="432"/>
        <v>#N/A</v>
      </c>
      <c r="BR784" s="20" t="e">
        <v>#N/A</v>
      </c>
      <c r="BS784" s="9" t="e">
        <v>#N/A</v>
      </c>
      <c r="BT784" s="2" t="e">
        <f t="shared" si="433"/>
        <v>#VALUE!</v>
      </c>
      <c r="BU784" s="2" t="e">
        <f t="shared" si="401"/>
        <v>#N/A</v>
      </c>
      <c r="BV784" s="2" t="e">
        <f t="shared" si="402"/>
        <v>#N/A</v>
      </c>
    </row>
    <row r="785" s="2" customFormat="1" ht="22.95" customHeight="1" spans="1:74">
      <c r="A785" s="9" t="str">
        <f t="shared" si="403"/>
        <v>K-110Induk</v>
      </c>
      <c r="B785" s="9" t="str">
        <f t="shared" si="404"/>
        <v>K-110jurusan 1</v>
      </c>
      <c r="C785" s="9" t="str">
        <f t="shared" si="405"/>
        <v>K-110jurusan 2</v>
      </c>
      <c r="D785" s="9" t="str">
        <f t="shared" si="406"/>
        <v>K-110jurusan 3</v>
      </c>
      <c r="E785" s="9" t="str">
        <f t="shared" si="407"/>
        <v>K-110jurusan 4</v>
      </c>
      <c r="F785" s="10" t="s">
        <v>410</v>
      </c>
      <c r="G785" s="10" t="s">
        <v>132</v>
      </c>
      <c r="H785" s="10" t="s">
        <v>975</v>
      </c>
      <c r="I785" s="10">
        <v>0.740422</v>
      </c>
      <c r="J785" s="10">
        <v>124.310782</v>
      </c>
      <c r="K785" s="10" t="s">
        <v>7465</v>
      </c>
      <c r="L785" s="10" t="s">
        <v>7465</v>
      </c>
      <c r="M785" s="10" t="s">
        <v>7465</v>
      </c>
      <c r="N785" s="14">
        <f t="shared" si="408"/>
        <v>0</v>
      </c>
      <c r="O785" s="15" t="e">
        <f t="shared" si="409"/>
        <v>#VALUE!</v>
      </c>
      <c r="P785" s="15" t="e">
        <f t="shared" si="410"/>
        <v>#VALUE!</v>
      </c>
      <c r="Q785" s="17" t="e">
        <f>VLOOKUP($A785,'DATA PENGUKURAN GARDU'!$A:$BS,42,0)</f>
        <v>#N/A</v>
      </c>
      <c r="R785" s="18" t="e">
        <f t="shared" si="411"/>
        <v>#N/A</v>
      </c>
      <c r="S785" s="17" t="e">
        <f>VLOOKUP($A785,'DATA PENGUKURAN GARDU'!$A:$BS,44,0)</f>
        <v>#N/A</v>
      </c>
      <c r="T785" s="18" t="e">
        <f t="shared" si="412"/>
        <v>#N/A</v>
      </c>
      <c r="U785" s="17" t="e">
        <f>VLOOKUP($A785,'DATA PENGUKURAN GARDU'!$A:$BS,46,0)</f>
        <v>#N/A</v>
      </c>
      <c r="V785" s="18" t="e">
        <f t="shared" si="413"/>
        <v>#N/A</v>
      </c>
      <c r="W785" s="17" t="e">
        <f>VLOOKUP($A785,'DATA PENGUKURAN GARDU'!$A:$BS,48,0)</f>
        <v>#N/A</v>
      </c>
      <c r="X785" s="17" t="e">
        <f>VLOOKUP($A785,'DATA PENGUKURAN GARDU'!$A:$BS,53,0)</f>
        <v>#N/A</v>
      </c>
      <c r="Y785" s="17" t="e">
        <f>VLOOKUP($A785,'DATA PENGUKURAN GARDU'!$A:$BS,54,0)</f>
        <v>#N/A</v>
      </c>
      <c r="Z785" s="17" t="e">
        <f>VLOOKUP($A785,'DATA PENGUKURAN GARDU'!$A:$BS,55,0)</f>
        <v>#N/A</v>
      </c>
      <c r="AA785" s="20" t="e">
        <f>VLOOKUP($B785,'DATA PENGUKURAN GARDU'!$A:$BS,42,0)</f>
        <v>#N/A</v>
      </c>
      <c r="AB785" s="21" t="e">
        <f t="shared" si="414"/>
        <v>#N/A</v>
      </c>
      <c r="AC785" s="20" t="e">
        <f>VLOOKUP($B785,'DATA PENGUKURAN GARDU'!$A:$BS,44,0)</f>
        <v>#N/A</v>
      </c>
      <c r="AD785" s="21" t="e">
        <f t="shared" si="415"/>
        <v>#N/A</v>
      </c>
      <c r="AE785" s="20" t="e">
        <f>VLOOKUP($B785,'DATA PENGUKURAN GARDU'!$A:$BS,46,0)</f>
        <v>#N/A</v>
      </c>
      <c r="AF785" s="21" t="e">
        <f t="shared" si="416"/>
        <v>#N/A</v>
      </c>
      <c r="AG785" s="20" t="e">
        <f>VLOOKUP($B785,'DATA PENGUKURAN GARDU'!$A:$BS,46,0)</f>
        <v>#N/A</v>
      </c>
      <c r="AH785" s="20" t="e">
        <f>VLOOKUP($B785,'DATA PENGUKURAN GARDU'!$A:$BS,53,0)</f>
        <v>#N/A</v>
      </c>
      <c r="AI785" s="20" t="e">
        <f>VLOOKUP($B785,'DATA PENGUKURAN GARDU'!$A:$BS,54,0)</f>
        <v>#N/A</v>
      </c>
      <c r="AJ785" s="17" t="e">
        <f>VLOOKUP($C785,'DATA PENGUKURAN GARDU'!$A:$BS,42,0)</f>
        <v>#N/A</v>
      </c>
      <c r="AK785" s="23" t="e">
        <f t="shared" si="417"/>
        <v>#N/A</v>
      </c>
      <c r="AL785" s="17" t="e">
        <f>VLOOKUP($C785,'DATA PENGUKURAN GARDU'!$A:$BS,44,0)</f>
        <v>#N/A</v>
      </c>
      <c r="AM785" s="23" t="e">
        <f t="shared" si="418"/>
        <v>#N/A</v>
      </c>
      <c r="AN785" s="17" t="e">
        <f>VLOOKUP($C785,'DATA PENGUKURAN GARDU'!$A:$BS,46,0)</f>
        <v>#N/A</v>
      </c>
      <c r="AO785" s="23" t="e">
        <f t="shared" si="419"/>
        <v>#N/A</v>
      </c>
      <c r="AP785" s="17" t="e">
        <f>VLOOKUP($C785,'DATA PENGUKURAN GARDU'!$A:$BS,46,0)</f>
        <v>#N/A</v>
      </c>
      <c r="AQ785" s="17" t="e">
        <f>VLOOKUP($C785,'DATA PENGUKURAN GARDU'!$A:$BS,53,0)</f>
        <v>#N/A</v>
      </c>
      <c r="AR785" s="17" t="e">
        <f>VLOOKUP($C785,'DATA PENGUKURAN GARDU'!$A:$BS,54,0)</f>
        <v>#N/A</v>
      </c>
      <c r="AS785" s="20" t="e">
        <f>VLOOKUP($D785,'DATA PENGUKURAN GARDU'!$A:$BS,42,0)</f>
        <v>#N/A</v>
      </c>
      <c r="AT785" s="21" t="e">
        <f t="shared" si="420"/>
        <v>#N/A</v>
      </c>
      <c r="AU785" s="20" t="e">
        <f>VLOOKUP($D785,'DATA PENGUKURAN GARDU'!$A:$BS,44,0)</f>
        <v>#N/A</v>
      </c>
      <c r="AV785" s="21" t="e">
        <f t="shared" si="421"/>
        <v>#N/A</v>
      </c>
      <c r="AW785" s="20" t="e">
        <f>VLOOKUP($D785,'DATA PENGUKURAN GARDU'!$A:$BS,46,0)</f>
        <v>#N/A</v>
      </c>
      <c r="AX785" s="21" t="e">
        <f t="shared" si="422"/>
        <v>#N/A</v>
      </c>
      <c r="AY785" s="20" t="e">
        <f>VLOOKUP($D785,'DATA PENGUKURAN GARDU'!$A:$BS,46,0)</f>
        <v>#N/A</v>
      </c>
      <c r="AZ785" s="20" t="e">
        <f>VLOOKUP($D785,'DATA PENGUKURAN GARDU'!$A:$BS,53,0)</f>
        <v>#N/A</v>
      </c>
      <c r="BA785" s="20" t="e">
        <f>VLOOKUP($D785,'DATA PENGUKURAN GARDU'!$A:$BS,54,0)</f>
        <v>#N/A</v>
      </c>
      <c r="BB785" s="17" t="e">
        <f>VLOOKUP($E785,'DATA PENGUKURAN GARDU'!$A:$BS,42,0)</f>
        <v>#N/A</v>
      </c>
      <c r="BC785" s="23" t="e">
        <f t="shared" si="423"/>
        <v>#N/A</v>
      </c>
      <c r="BD785" s="17" t="e">
        <f>VLOOKUP($E785,'DATA PENGUKURAN GARDU'!$A:$BS,44,0)</f>
        <v>#N/A</v>
      </c>
      <c r="BE785" s="23" t="e">
        <f t="shared" si="424"/>
        <v>#N/A</v>
      </c>
      <c r="BF785" s="17" t="e">
        <f>VLOOKUP($E785,'DATA PENGUKURAN GARDU'!$A:$BS,46,0)</f>
        <v>#N/A</v>
      </c>
      <c r="BG785" s="23" t="e">
        <f t="shared" si="425"/>
        <v>#N/A</v>
      </c>
      <c r="BH785" s="17" t="e">
        <f>VLOOKUP($E785,'DATA PENGUKURAN GARDU'!$A:$BS,46,0)</f>
        <v>#N/A</v>
      </c>
      <c r="BI785" s="17" t="e">
        <f>VLOOKUP($E785,'DATA PENGUKURAN GARDU'!$A:$BS,53,0)</f>
        <v>#N/A</v>
      </c>
      <c r="BJ785" s="17" t="e">
        <f>VLOOKUP($E785,'DATA PENGUKURAN GARDU'!$A:$BS,54,0)</f>
        <v>#N/A</v>
      </c>
      <c r="BK785" s="20" t="e">
        <f t="shared" si="426"/>
        <v>#N/A</v>
      </c>
      <c r="BL785" s="20" t="e">
        <f t="shared" si="427"/>
        <v>#N/A</v>
      </c>
      <c r="BM785" s="20" t="e">
        <f t="shared" si="428"/>
        <v>#N/A</v>
      </c>
      <c r="BN785" s="25" t="e">
        <f t="shared" si="429"/>
        <v>#N/A</v>
      </c>
      <c r="BO785" s="26" t="str">
        <f t="shared" si="430"/>
        <v>0</v>
      </c>
      <c r="BP785" s="21" t="e">
        <f t="shared" si="431"/>
        <v>#VALUE!</v>
      </c>
      <c r="BQ785" s="20" t="e">
        <f t="shared" si="432"/>
        <v>#N/A</v>
      </c>
      <c r="BR785" s="20" t="e">
        <v>#N/A</v>
      </c>
      <c r="BS785" s="9" t="e">
        <v>#N/A</v>
      </c>
      <c r="BT785" s="2" t="e">
        <f t="shared" si="433"/>
        <v>#VALUE!</v>
      </c>
      <c r="BU785" s="2" t="e">
        <f t="shared" si="401"/>
        <v>#N/A</v>
      </c>
      <c r="BV785" s="2" t="e">
        <f t="shared" si="402"/>
        <v>#N/A</v>
      </c>
    </row>
    <row r="786" s="2" customFormat="1" ht="22.95" customHeight="1" spans="1:74">
      <c r="A786" s="9" t="str">
        <f t="shared" si="403"/>
        <v>K-117Induk</v>
      </c>
      <c r="B786" s="9" t="str">
        <f t="shared" si="404"/>
        <v>K-117jurusan 1</v>
      </c>
      <c r="C786" s="9" t="str">
        <f t="shared" si="405"/>
        <v>K-117jurusan 2</v>
      </c>
      <c r="D786" s="9" t="str">
        <f t="shared" si="406"/>
        <v>K-117jurusan 3</v>
      </c>
      <c r="E786" s="9" t="str">
        <f t="shared" si="407"/>
        <v>K-117jurusan 4</v>
      </c>
      <c r="F786" s="10" t="s">
        <v>448</v>
      </c>
      <c r="G786" s="10" t="s">
        <v>132</v>
      </c>
      <c r="H786" s="10" t="s">
        <v>976</v>
      </c>
      <c r="I786" s="10">
        <v>0.740229</v>
      </c>
      <c r="J786" s="10">
        <v>124.316399</v>
      </c>
      <c r="K786" s="10" t="s">
        <v>7465</v>
      </c>
      <c r="L786" s="10" t="s">
        <v>7465</v>
      </c>
      <c r="M786" s="10" t="s">
        <v>7465</v>
      </c>
      <c r="N786" s="14">
        <f t="shared" si="408"/>
        <v>0</v>
      </c>
      <c r="O786" s="15" t="e">
        <f t="shared" si="409"/>
        <v>#VALUE!</v>
      </c>
      <c r="P786" s="15" t="e">
        <f t="shared" si="410"/>
        <v>#VALUE!</v>
      </c>
      <c r="Q786" s="17" t="e">
        <f>VLOOKUP($A786,'DATA PENGUKURAN GARDU'!$A:$BS,42,0)</f>
        <v>#N/A</v>
      </c>
      <c r="R786" s="18" t="e">
        <f t="shared" si="411"/>
        <v>#N/A</v>
      </c>
      <c r="S786" s="17" t="e">
        <f>VLOOKUP($A786,'DATA PENGUKURAN GARDU'!$A:$BS,44,0)</f>
        <v>#N/A</v>
      </c>
      <c r="T786" s="18" t="e">
        <f t="shared" si="412"/>
        <v>#N/A</v>
      </c>
      <c r="U786" s="17" t="e">
        <f>VLOOKUP($A786,'DATA PENGUKURAN GARDU'!$A:$BS,46,0)</f>
        <v>#N/A</v>
      </c>
      <c r="V786" s="18" t="e">
        <f t="shared" si="413"/>
        <v>#N/A</v>
      </c>
      <c r="W786" s="17" t="e">
        <f>VLOOKUP($A786,'DATA PENGUKURAN GARDU'!$A:$BS,48,0)</f>
        <v>#N/A</v>
      </c>
      <c r="X786" s="17" t="e">
        <f>VLOOKUP($A786,'DATA PENGUKURAN GARDU'!$A:$BS,53,0)</f>
        <v>#N/A</v>
      </c>
      <c r="Y786" s="17" t="e">
        <f>VLOOKUP($A786,'DATA PENGUKURAN GARDU'!$A:$BS,54,0)</f>
        <v>#N/A</v>
      </c>
      <c r="Z786" s="17" t="e">
        <f>VLOOKUP($A786,'DATA PENGUKURAN GARDU'!$A:$BS,55,0)</f>
        <v>#N/A</v>
      </c>
      <c r="AA786" s="20" t="e">
        <f>VLOOKUP($B786,'DATA PENGUKURAN GARDU'!$A:$BS,42,0)</f>
        <v>#N/A</v>
      </c>
      <c r="AB786" s="21" t="e">
        <f t="shared" si="414"/>
        <v>#N/A</v>
      </c>
      <c r="AC786" s="20" t="e">
        <f>VLOOKUP($B786,'DATA PENGUKURAN GARDU'!$A:$BS,44,0)</f>
        <v>#N/A</v>
      </c>
      <c r="AD786" s="21" t="e">
        <f t="shared" si="415"/>
        <v>#N/A</v>
      </c>
      <c r="AE786" s="20" t="e">
        <f>VLOOKUP($B786,'DATA PENGUKURAN GARDU'!$A:$BS,46,0)</f>
        <v>#N/A</v>
      </c>
      <c r="AF786" s="21" t="e">
        <f t="shared" si="416"/>
        <v>#N/A</v>
      </c>
      <c r="AG786" s="20" t="e">
        <f>VLOOKUP($B786,'DATA PENGUKURAN GARDU'!$A:$BS,46,0)</f>
        <v>#N/A</v>
      </c>
      <c r="AH786" s="20" t="e">
        <f>VLOOKUP($B786,'DATA PENGUKURAN GARDU'!$A:$BS,53,0)</f>
        <v>#N/A</v>
      </c>
      <c r="AI786" s="20" t="e">
        <f>VLOOKUP($B786,'DATA PENGUKURAN GARDU'!$A:$BS,54,0)</f>
        <v>#N/A</v>
      </c>
      <c r="AJ786" s="17" t="e">
        <f>VLOOKUP($C786,'DATA PENGUKURAN GARDU'!$A:$BS,42,0)</f>
        <v>#N/A</v>
      </c>
      <c r="AK786" s="23" t="e">
        <f t="shared" si="417"/>
        <v>#N/A</v>
      </c>
      <c r="AL786" s="17" t="e">
        <f>VLOOKUP($C786,'DATA PENGUKURAN GARDU'!$A:$BS,44,0)</f>
        <v>#N/A</v>
      </c>
      <c r="AM786" s="23" t="e">
        <f t="shared" si="418"/>
        <v>#N/A</v>
      </c>
      <c r="AN786" s="17" t="e">
        <f>VLOOKUP($C786,'DATA PENGUKURAN GARDU'!$A:$BS,46,0)</f>
        <v>#N/A</v>
      </c>
      <c r="AO786" s="23" t="e">
        <f t="shared" si="419"/>
        <v>#N/A</v>
      </c>
      <c r="AP786" s="17" t="e">
        <f>VLOOKUP($C786,'DATA PENGUKURAN GARDU'!$A:$BS,46,0)</f>
        <v>#N/A</v>
      </c>
      <c r="AQ786" s="17" t="e">
        <f>VLOOKUP($C786,'DATA PENGUKURAN GARDU'!$A:$BS,53,0)</f>
        <v>#N/A</v>
      </c>
      <c r="AR786" s="17" t="e">
        <f>VLOOKUP($C786,'DATA PENGUKURAN GARDU'!$A:$BS,54,0)</f>
        <v>#N/A</v>
      </c>
      <c r="AS786" s="20" t="e">
        <f>VLOOKUP($D786,'DATA PENGUKURAN GARDU'!$A:$BS,42,0)</f>
        <v>#N/A</v>
      </c>
      <c r="AT786" s="21" t="e">
        <f t="shared" si="420"/>
        <v>#N/A</v>
      </c>
      <c r="AU786" s="20" t="e">
        <f>VLOOKUP($D786,'DATA PENGUKURAN GARDU'!$A:$BS,44,0)</f>
        <v>#N/A</v>
      </c>
      <c r="AV786" s="21" t="e">
        <f t="shared" si="421"/>
        <v>#N/A</v>
      </c>
      <c r="AW786" s="20" t="e">
        <f>VLOOKUP($D786,'DATA PENGUKURAN GARDU'!$A:$BS,46,0)</f>
        <v>#N/A</v>
      </c>
      <c r="AX786" s="21" t="e">
        <f t="shared" si="422"/>
        <v>#N/A</v>
      </c>
      <c r="AY786" s="20" t="e">
        <f>VLOOKUP($D786,'DATA PENGUKURAN GARDU'!$A:$BS,46,0)</f>
        <v>#N/A</v>
      </c>
      <c r="AZ786" s="20" t="e">
        <f>VLOOKUP($D786,'DATA PENGUKURAN GARDU'!$A:$BS,53,0)</f>
        <v>#N/A</v>
      </c>
      <c r="BA786" s="20" t="e">
        <f>VLOOKUP($D786,'DATA PENGUKURAN GARDU'!$A:$BS,54,0)</f>
        <v>#N/A</v>
      </c>
      <c r="BB786" s="17" t="e">
        <f>VLOOKUP($E786,'DATA PENGUKURAN GARDU'!$A:$BS,42,0)</f>
        <v>#N/A</v>
      </c>
      <c r="BC786" s="23" t="e">
        <f t="shared" si="423"/>
        <v>#N/A</v>
      </c>
      <c r="BD786" s="17" t="e">
        <f>VLOOKUP($E786,'DATA PENGUKURAN GARDU'!$A:$BS,44,0)</f>
        <v>#N/A</v>
      </c>
      <c r="BE786" s="23" t="e">
        <f t="shared" si="424"/>
        <v>#N/A</v>
      </c>
      <c r="BF786" s="17" t="e">
        <f>VLOOKUP($E786,'DATA PENGUKURAN GARDU'!$A:$BS,46,0)</f>
        <v>#N/A</v>
      </c>
      <c r="BG786" s="23" t="e">
        <f t="shared" si="425"/>
        <v>#N/A</v>
      </c>
      <c r="BH786" s="17" t="e">
        <f>VLOOKUP($E786,'DATA PENGUKURAN GARDU'!$A:$BS,46,0)</f>
        <v>#N/A</v>
      </c>
      <c r="BI786" s="17" t="e">
        <f>VLOOKUP($E786,'DATA PENGUKURAN GARDU'!$A:$BS,53,0)</f>
        <v>#N/A</v>
      </c>
      <c r="BJ786" s="17" t="e">
        <f>VLOOKUP($E786,'DATA PENGUKURAN GARDU'!$A:$BS,54,0)</f>
        <v>#N/A</v>
      </c>
      <c r="BK786" s="20" t="e">
        <f t="shared" si="426"/>
        <v>#N/A</v>
      </c>
      <c r="BL786" s="20" t="e">
        <f t="shared" si="427"/>
        <v>#N/A</v>
      </c>
      <c r="BM786" s="20" t="e">
        <f t="shared" si="428"/>
        <v>#N/A</v>
      </c>
      <c r="BN786" s="25" t="e">
        <f t="shared" si="429"/>
        <v>#N/A</v>
      </c>
      <c r="BO786" s="26" t="str">
        <f t="shared" si="430"/>
        <v>0</v>
      </c>
      <c r="BP786" s="21" t="e">
        <f t="shared" si="431"/>
        <v>#VALUE!</v>
      </c>
      <c r="BQ786" s="20" t="e">
        <f t="shared" si="432"/>
        <v>#N/A</v>
      </c>
      <c r="BR786" s="20" t="e">
        <v>#N/A</v>
      </c>
      <c r="BS786" s="9" t="e">
        <v>#N/A</v>
      </c>
      <c r="BT786" s="2" t="e">
        <f t="shared" si="433"/>
        <v>#VALUE!</v>
      </c>
      <c r="BU786" s="2" t="e">
        <f t="shared" si="401"/>
        <v>#N/A</v>
      </c>
      <c r="BV786" s="2" t="e">
        <f t="shared" si="402"/>
        <v>#N/A</v>
      </c>
    </row>
    <row r="787" s="2" customFormat="1" ht="22.95" customHeight="1" spans="1:74">
      <c r="A787" s="9" t="str">
        <f t="shared" si="403"/>
        <v>K-118Induk</v>
      </c>
      <c r="B787" s="9" t="str">
        <f t="shared" si="404"/>
        <v>K-118jurusan 1</v>
      </c>
      <c r="C787" s="9" t="str">
        <f t="shared" si="405"/>
        <v>K-118jurusan 2</v>
      </c>
      <c r="D787" s="9" t="str">
        <f t="shared" si="406"/>
        <v>K-118jurusan 3</v>
      </c>
      <c r="E787" s="9" t="str">
        <f t="shared" si="407"/>
        <v>K-118jurusan 4</v>
      </c>
      <c r="F787" s="10" t="s">
        <v>448</v>
      </c>
      <c r="G787" s="10" t="s">
        <v>132</v>
      </c>
      <c r="H787" s="10" t="s">
        <v>977</v>
      </c>
      <c r="I787" s="10">
        <v>0.74045</v>
      </c>
      <c r="J787" s="10">
        <v>124.314173</v>
      </c>
      <c r="K787" s="10" t="s">
        <v>7465</v>
      </c>
      <c r="L787" s="10" t="s">
        <v>7465</v>
      </c>
      <c r="M787" s="10" t="s">
        <v>7465</v>
      </c>
      <c r="N787" s="14">
        <f t="shared" si="408"/>
        <v>0</v>
      </c>
      <c r="O787" s="15" t="e">
        <f t="shared" si="409"/>
        <v>#VALUE!</v>
      </c>
      <c r="P787" s="15" t="e">
        <f t="shared" si="410"/>
        <v>#VALUE!</v>
      </c>
      <c r="Q787" s="17" t="e">
        <f>VLOOKUP($A787,'DATA PENGUKURAN GARDU'!$A:$BS,42,0)</f>
        <v>#N/A</v>
      </c>
      <c r="R787" s="18" t="e">
        <f t="shared" si="411"/>
        <v>#N/A</v>
      </c>
      <c r="S787" s="17" t="e">
        <f>VLOOKUP($A787,'DATA PENGUKURAN GARDU'!$A:$BS,44,0)</f>
        <v>#N/A</v>
      </c>
      <c r="T787" s="18" t="e">
        <f t="shared" si="412"/>
        <v>#N/A</v>
      </c>
      <c r="U787" s="17" t="e">
        <f>VLOOKUP($A787,'DATA PENGUKURAN GARDU'!$A:$BS,46,0)</f>
        <v>#N/A</v>
      </c>
      <c r="V787" s="18" t="e">
        <f t="shared" si="413"/>
        <v>#N/A</v>
      </c>
      <c r="W787" s="17" t="e">
        <f>VLOOKUP($A787,'DATA PENGUKURAN GARDU'!$A:$BS,48,0)</f>
        <v>#N/A</v>
      </c>
      <c r="X787" s="17" t="e">
        <f>VLOOKUP($A787,'DATA PENGUKURAN GARDU'!$A:$BS,53,0)</f>
        <v>#N/A</v>
      </c>
      <c r="Y787" s="17" t="e">
        <f>VLOOKUP($A787,'DATA PENGUKURAN GARDU'!$A:$BS,54,0)</f>
        <v>#N/A</v>
      </c>
      <c r="Z787" s="17" t="e">
        <f>VLOOKUP($A787,'DATA PENGUKURAN GARDU'!$A:$BS,55,0)</f>
        <v>#N/A</v>
      </c>
      <c r="AA787" s="20" t="e">
        <f>VLOOKUP($B787,'DATA PENGUKURAN GARDU'!$A:$BS,42,0)</f>
        <v>#N/A</v>
      </c>
      <c r="AB787" s="21" t="e">
        <f t="shared" si="414"/>
        <v>#N/A</v>
      </c>
      <c r="AC787" s="20" t="e">
        <f>VLOOKUP($B787,'DATA PENGUKURAN GARDU'!$A:$BS,44,0)</f>
        <v>#N/A</v>
      </c>
      <c r="AD787" s="21" t="e">
        <f t="shared" si="415"/>
        <v>#N/A</v>
      </c>
      <c r="AE787" s="20" t="e">
        <f>VLOOKUP($B787,'DATA PENGUKURAN GARDU'!$A:$BS,46,0)</f>
        <v>#N/A</v>
      </c>
      <c r="AF787" s="21" t="e">
        <f t="shared" si="416"/>
        <v>#N/A</v>
      </c>
      <c r="AG787" s="20" t="e">
        <f>VLOOKUP($B787,'DATA PENGUKURAN GARDU'!$A:$BS,46,0)</f>
        <v>#N/A</v>
      </c>
      <c r="AH787" s="20" t="e">
        <f>VLOOKUP($B787,'DATA PENGUKURAN GARDU'!$A:$BS,53,0)</f>
        <v>#N/A</v>
      </c>
      <c r="AI787" s="20" t="e">
        <f>VLOOKUP($B787,'DATA PENGUKURAN GARDU'!$A:$BS,54,0)</f>
        <v>#N/A</v>
      </c>
      <c r="AJ787" s="17" t="e">
        <f>VLOOKUP($C787,'DATA PENGUKURAN GARDU'!$A:$BS,42,0)</f>
        <v>#N/A</v>
      </c>
      <c r="AK787" s="23" t="e">
        <f t="shared" si="417"/>
        <v>#N/A</v>
      </c>
      <c r="AL787" s="17" t="e">
        <f>VLOOKUP($C787,'DATA PENGUKURAN GARDU'!$A:$BS,44,0)</f>
        <v>#N/A</v>
      </c>
      <c r="AM787" s="23" t="e">
        <f t="shared" si="418"/>
        <v>#N/A</v>
      </c>
      <c r="AN787" s="17" t="e">
        <f>VLOOKUP($C787,'DATA PENGUKURAN GARDU'!$A:$BS,46,0)</f>
        <v>#N/A</v>
      </c>
      <c r="AO787" s="23" t="e">
        <f t="shared" si="419"/>
        <v>#N/A</v>
      </c>
      <c r="AP787" s="17" t="e">
        <f>VLOOKUP($C787,'DATA PENGUKURAN GARDU'!$A:$BS,46,0)</f>
        <v>#N/A</v>
      </c>
      <c r="AQ787" s="17" t="e">
        <f>VLOOKUP($C787,'DATA PENGUKURAN GARDU'!$A:$BS,53,0)</f>
        <v>#N/A</v>
      </c>
      <c r="AR787" s="17" t="e">
        <f>VLOOKUP($C787,'DATA PENGUKURAN GARDU'!$A:$BS,54,0)</f>
        <v>#N/A</v>
      </c>
      <c r="AS787" s="20" t="e">
        <f>VLOOKUP($D787,'DATA PENGUKURAN GARDU'!$A:$BS,42,0)</f>
        <v>#N/A</v>
      </c>
      <c r="AT787" s="21" t="e">
        <f t="shared" si="420"/>
        <v>#N/A</v>
      </c>
      <c r="AU787" s="20" t="e">
        <f>VLOOKUP($D787,'DATA PENGUKURAN GARDU'!$A:$BS,44,0)</f>
        <v>#N/A</v>
      </c>
      <c r="AV787" s="21" t="e">
        <f t="shared" si="421"/>
        <v>#N/A</v>
      </c>
      <c r="AW787" s="20" t="e">
        <f>VLOOKUP($D787,'DATA PENGUKURAN GARDU'!$A:$BS,46,0)</f>
        <v>#N/A</v>
      </c>
      <c r="AX787" s="21" t="e">
        <f t="shared" si="422"/>
        <v>#N/A</v>
      </c>
      <c r="AY787" s="20" t="e">
        <f>VLOOKUP($D787,'DATA PENGUKURAN GARDU'!$A:$BS,46,0)</f>
        <v>#N/A</v>
      </c>
      <c r="AZ787" s="20" t="e">
        <f>VLOOKUP($D787,'DATA PENGUKURAN GARDU'!$A:$BS,53,0)</f>
        <v>#N/A</v>
      </c>
      <c r="BA787" s="20" t="e">
        <f>VLOOKUP($D787,'DATA PENGUKURAN GARDU'!$A:$BS,54,0)</f>
        <v>#N/A</v>
      </c>
      <c r="BB787" s="17" t="e">
        <f>VLOOKUP($E787,'DATA PENGUKURAN GARDU'!$A:$BS,42,0)</f>
        <v>#N/A</v>
      </c>
      <c r="BC787" s="23" t="e">
        <f t="shared" si="423"/>
        <v>#N/A</v>
      </c>
      <c r="BD787" s="17" t="e">
        <f>VLOOKUP($E787,'DATA PENGUKURAN GARDU'!$A:$BS,44,0)</f>
        <v>#N/A</v>
      </c>
      <c r="BE787" s="23" t="e">
        <f t="shared" si="424"/>
        <v>#N/A</v>
      </c>
      <c r="BF787" s="17" t="e">
        <f>VLOOKUP($E787,'DATA PENGUKURAN GARDU'!$A:$BS,46,0)</f>
        <v>#N/A</v>
      </c>
      <c r="BG787" s="23" t="e">
        <f t="shared" si="425"/>
        <v>#N/A</v>
      </c>
      <c r="BH787" s="17" t="e">
        <f>VLOOKUP($E787,'DATA PENGUKURAN GARDU'!$A:$BS,46,0)</f>
        <v>#N/A</v>
      </c>
      <c r="BI787" s="17" t="e">
        <f>VLOOKUP($E787,'DATA PENGUKURAN GARDU'!$A:$BS,53,0)</f>
        <v>#N/A</v>
      </c>
      <c r="BJ787" s="17" t="e">
        <f>VLOOKUP($E787,'DATA PENGUKURAN GARDU'!$A:$BS,54,0)</f>
        <v>#N/A</v>
      </c>
      <c r="BK787" s="20" t="e">
        <f t="shared" si="426"/>
        <v>#N/A</v>
      </c>
      <c r="BL787" s="20" t="e">
        <f t="shared" si="427"/>
        <v>#N/A</v>
      </c>
      <c r="BM787" s="20" t="e">
        <f t="shared" si="428"/>
        <v>#N/A</v>
      </c>
      <c r="BN787" s="25" t="e">
        <f t="shared" si="429"/>
        <v>#N/A</v>
      </c>
      <c r="BO787" s="26" t="str">
        <f t="shared" si="430"/>
        <v>0</v>
      </c>
      <c r="BP787" s="21" t="e">
        <f t="shared" si="431"/>
        <v>#VALUE!</v>
      </c>
      <c r="BQ787" s="20" t="e">
        <f t="shared" si="432"/>
        <v>#N/A</v>
      </c>
      <c r="BR787" s="20" t="e">
        <v>#N/A</v>
      </c>
      <c r="BS787" s="9" t="e">
        <v>#N/A</v>
      </c>
      <c r="BT787" s="2" t="e">
        <f t="shared" si="433"/>
        <v>#VALUE!</v>
      </c>
      <c r="BU787" s="2" t="e">
        <f t="shared" si="401"/>
        <v>#N/A</v>
      </c>
      <c r="BV787" s="2" t="e">
        <f t="shared" si="402"/>
        <v>#N/A</v>
      </c>
    </row>
    <row r="788" s="2" customFormat="1" ht="22.95" customHeight="1" spans="1:74">
      <c r="A788" s="9" t="str">
        <f t="shared" si="403"/>
        <v>M 123Induk</v>
      </c>
      <c r="B788" s="9" t="str">
        <f t="shared" si="404"/>
        <v>M 123jurusan 1</v>
      </c>
      <c r="C788" s="9" t="str">
        <f t="shared" si="405"/>
        <v>M 123jurusan 2</v>
      </c>
      <c r="D788" s="9" t="str">
        <f t="shared" si="406"/>
        <v>M 123jurusan 3</v>
      </c>
      <c r="E788" s="9" t="str">
        <f t="shared" si="407"/>
        <v>M 123jurusan 4</v>
      </c>
      <c r="F788" s="10" t="s">
        <v>131</v>
      </c>
      <c r="G788" s="10" t="s">
        <v>131</v>
      </c>
      <c r="H788" s="10" t="s">
        <v>978</v>
      </c>
      <c r="I788" s="10">
        <v>0.572855</v>
      </c>
      <c r="J788" s="10">
        <v>124.045753</v>
      </c>
      <c r="K788" s="10" t="s">
        <v>7465</v>
      </c>
      <c r="L788" s="10" t="s">
        <v>7465</v>
      </c>
      <c r="M788" s="10" t="s">
        <v>7465</v>
      </c>
      <c r="N788" s="14">
        <f t="shared" si="408"/>
        <v>0</v>
      </c>
      <c r="O788" s="15" t="e">
        <f t="shared" si="409"/>
        <v>#VALUE!</v>
      </c>
      <c r="P788" s="15" t="e">
        <f t="shared" si="410"/>
        <v>#VALUE!</v>
      </c>
      <c r="Q788" s="17" t="e">
        <f>VLOOKUP($A788,'DATA PENGUKURAN GARDU'!$A:$BS,42,0)</f>
        <v>#N/A</v>
      </c>
      <c r="R788" s="18" t="e">
        <f t="shared" si="411"/>
        <v>#N/A</v>
      </c>
      <c r="S788" s="17" t="e">
        <f>VLOOKUP($A788,'DATA PENGUKURAN GARDU'!$A:$BS,44,0)</f>
        <v>#N/A</v>
      </c>
      <c r="T788" s="18" t="e">
        <f t="shared" si="412"/>
        <v>#N/A</v>
      </c>
      <c r="U788" s="17" t="e">
        <f>VLOOKUP($A788,'DATA PENGUKURAN GARDU'!$A:$BS,46,0)</f>
        <v>#N/A</v>
      </c>
      <c r="V788" s="18" t="e">
        <f t="shared" si="413"/>
        <v>#N/A</v>
      </c>
      <c r="W788" s="17" t="e">
        <f>VLOOKUP($A788,'DATA PENGUKURAN GARDU'!$A:$BS,48,0)</f>
        <v>#N/A</v>
      </c>
      <c r="X788" s="17" t="e">
        <f>VLOOKUP($A788,'DATA PENGUKURAN GARDU'!$A:$BS,53,0)</f>
        <v>#N/A</v>
      </c>
      <c r="Y788" s="17" t="e">
        <f>VLOOKUP($A788,'DATA PENGUKURAN GARDU'!$A:$BS,54,0)</f>
        <v>#N/A</v>
      </c>
      <c r="Z788" s="17" t="e">
        <f>VLOOKUP($A788,'DATA PENGUKURAN GARDU'!$A:$BS,55,0)</f>
        <v>#N/A</v>
      </c>
      <c r="AA788" s="20" t="e">
        <f>VLOOKUP($B788,'DATA PENGUKURAN GARDU'!$A:$BS,42,0)</f>
        <v>#N/A</v>
      </c>
      <c r="AB788" s="21" t="e">
        <f t="shared" si="414"/>
        <v>#N/A</v>
      </c>
      <c r="AC788" s="20" t="e">
        <f>VLOOKUP($B788,'DATA PENGUKURAN GARDU'!$A:$BS,44,0)</f>
        <v>#N/A</v>
      </c>
      <c r="AD788" s="21" t="e">
        <f t="shared" si="415"/>
        <v>#N/A</v>
      </c>
      <c r="AE788" s="20" t="e">
        <f>VLOOKUP($B788,'DATA PENGUKURAN GARDU'!$A:$BS,46,0)</f>
        <v>#N/A</v>
      </c>
      <c r="AF788" s="21" t="e">
        <f t="shared" si="416"/>
        <v>#N/A</v>
      </c>
      <c r="AG788" s="20" t="e">
        <f>VLOOKUP($B788,'DATA PENGUKURAN GARDU'!$A:$BS,46,0)</f>
        <v>#N/A</v>
      </c>
      <c r="AH788" s="20" t="e">
        <f>VLOOKUP($B788,'DATA PENGUKURAN GARDU'!$A:$BS,53,0)</f>
        <v>#N/A</v>
      </c>
      <c r="AI788" s="20" t="e">
        <f>VLOOKUP($B788,'DATA PENGUKURAN GARDU'!$A:$BS,54,0)</f>
        <v>#N/A</v>
      </c>
      <c r="AJ788" s="17" t="e">
        <f>VLOOKUP($C788,'DATA PENGUKURAN GARDU'!$A:$BS,42,0)</f>
        <v>#N/A</v>
      </c>
      <c r="AK788" s="23" t="e">
        <f t="shared" si="417"/>
        <v>#N/A</v>
      </c>
      <c r="AL788" s="17" t="e">
        <f>VLOOKUP($C788,'DATA PENGUKURAN GARDU'!$A:$BS,44,0)</f>
        <v>#N/A</v>
      </c>
      <c r="AM788" s="23" t="e">
        <f t="shared" si="418"/>
        <v>#N/A</v>
      </c>
      <c r="AN788" s="17" t="e">
        <f>VLOOKUP($C788,'DATA PENGUKURAN GARDU'!$A:$BS,46,0)</f>
        <v>#N/A</v>
      </c>
      <c r="AO788" s="23" t="e">
        <f t="shared" si="419"/>
        <v>#N/A</v>
      </c>
      <c r="AP788" s="17" t="e">
        <f>VLOOKUP($C788,'DATA PENGUKURAN GARDU'!$A:$BS,46,0)</f>
        <v>#N/A</v>
      </c>
      <c r="AQ788" s="17" t="e">
        <f>VLOOKUP($C788,'DATA PENGUKURAN GARDU'!$A:$BS,53,0)</f>
        <v>#N/A</v>
      </c>
      <c r="AR788" s="17" t="e">
        <f>VLOOKUP($C788,'DATA PENGUKURAN GARDU'!$A:$BS,54,0)</f>
        <v>#N/A</v>
      </c>
      <c r="AS788" s="20" t="e">
        <f>VLOOKUP($D788,'DATA PENGUKURAN GARDU'!$A:$BS,42,0)</f>
        <v>#N/A</v>
      </c>
      <c r="AT788" s="21" t="e">
        <f t="shared" si="420"/>
        <v>#N/A</v>
      </c>
      <c r="AU788" s="20" t="e">
        <f>VLOOKUP($D788,'DATA PENGUKURAN GARDU'!$A:$BS,44,0)</f>
        <v>#N/A</v>
      </c>
      <c r="AV788" s="21" t="e">
        <f t="shared" si="421"/>
        <v>#N/A</v>
      </c>
      <c r="AW788" s="20" t="e">
        <f>VLOOKUP($D788,'DATA PENGUKURAN GARDU'!$A:$BS,46,0)</f>
        <v>#N/A</v>
      </c>
      <c r="AX788" s="21" t="e">
        <f t="shared" si="422"/>
        <v>#N/A</v>
      </c>
      <c r="AY788" s="20" t="e">
        <f>VLOOKUP($D788,'DATA PENGUKURAN GARDU'!$A:$BS,46,0)</f>
        <v>#N/A</v>
      </c>
      <c r="AZ788" s="20" t="e">
        <f>VLOOKUP($D788,'DATA PENGUKURAN GARDU'!$A:$BS,53,0)</f>
        <v>#N/A</v>
      </c>
      <c r="BA788" s="20" t="e">
        <f>VLOOKUP($D788,'DATA PENGUKURAN GARDU'!$A:$BS,54,0)</f>
        <v>#N/A</v>
      </c>
      <c r="BB788" s="17" t="e">
        <f>VLOOKUP($E788,'DATA PENGUKURAN GARDU'!$A:$BS,42,0)</f>
        <v>#N/A</v>
      </c>
      <c r="BC788" s="23" t="e">
        <f t="shared" si="423"/>
        <v>#N/A</v>
      </c>
      <c r="BD788" s="17" t="e">
        <f>VLOOKUP($E788,'DATA PENGUKURAN GARDU'!$A:$BS,44,0)</f>
        <v>#N/A</v>
      </c>
      <c r="BE788" s="23" t="e">
        <f t="shared" si="424"/>
        <v>#N/A</v>
      </c>
      <c r="BF788" s="17" t="e">
        <f>VLOOKUP($E788,'DATA PENGUKURAN GARDU'!$A:$BS,46,0)</f>
        <v>#N/A</v>
      </c>
      <c r="BG788" s="23" t="e">
        <f t="shared" si="425"/>
        <v>#N/A</v>
      </c>
      <c r="BH788" s="17" t="e">
        <f>VLOOKUP($E788,'DATA PENGUKURAN GARDU'!$A:$BS,46,0)</f>
        <v>#N/A</v>
      </c>
      <c r="BI788" s="17" t="e">
        <f>VLOOKUP($E788,'DATA PENGUKURAN GARDU'!$A:$BS,53,0)</f>
        <v>#N/A</v>
      </c>
      <c r="BJ788" s="17" t="e">
        <f>VLOOKUP($E788,'DATA PENGUKURAN GARDU'!$A:$BS,54,0)</f>
        <v>#N/A</v>
      </c>
      <c r="BK788" s="20" t="e">
        <f t="shared" si="426"/>
        <v>#N/A</v>
      </c>
      <c r="BL788" s="20" t="e">
        <f t="shared" si="427"/>
        <v>#N/A</v>
      </c>
      <c r="BM788" s="20" t="e">
        <f t="shared" si="428"/>
        <v>#N/A</v>
      </c>
      <c r="BN788" s="25" t="e">
        <f t="shared" si="429"/>
        <v>#N/A</v>
      </c>
      <c r="BO788" s="26" t="str">
        <f t="shared" si="430"/>
        <v>0</v>
      </c>
      <c r="BP788" s="21" t="e">
        <f t="shared" si="431"/>
        <v>#VALUE!</v>
      </c>
      <c r="BQ788" s="20" t="e">
        <f t="shared" si="432"/>
        <v>#N/A</v>
      </c>
      <c r="BR788" s="20" t="e">
        <v>#N/A</v>
      </c>
      <c r="BS788" s="9" t="e">
        <v>#N/A</v>
      </c>
      <c r="BT788" s="2" t="e">
        <f t="shared" si="433"/>
        <v>#VALUE!</v>
      </c>
      <c r="BU788" s="2" t="e">
        <f t="shared" si="401"/>
        <v>#N/A</v>
      </c>
      <c r="BV788" s="2" t="e">
        <f t="shared" si="402"/>
        <v>#N/A</v>
      </c>
    </row>
    <row r="789" s="2" customFormat="1" ht="22.95" customHeight="1" spans="1:74">
      <c r="A789" s="9" t="str">
        <f t="shared" si="403"/>
        <v>M 130Induk</v>
      </c>
      <c r="B789" s="9" t="str">
        <f t="shared" si="404"/>
        <v>M 130jurusan 1</v>
      </c>
      <c r="C789" s="9" t="str">
        <f t="shared" si="405"/>
        <v>M 130jurusan 2</v>
      </c>
      <c r="D789" s="9" t="str">
        <f t="shared" si="406"/>
        <v>M 130jurusan 3</v>
      </c>
      <c r="E789" s="9" t="str">
        <f t="shared" si="407"/>
        <v>M 130jurusan 4</v>
      </c>
      <c r="F789" s="10" t="s">
        <v>131</v>
      </c>
      <c r="G789" s="10" t="s">
        <v>131</v>
      </c>
      <c r="H789" s="10" t="s">
        <v>979</v>
      </c>
      <c r="I789" s="10">
        <v>0.56104</v>
      </c>
      <c r="J789" s="10">
        <v>124.02483</v>
      </c>
      <c r="K789" s="10" t="s">
        <v>7465</v>
      </c>
      <c r="L789" s="10" t="s">
        <v>7465</v>
      </c>
      <c r="M789" s="10" t="s">
        <v>7465</v>
      </c>
      <c r="N789" s="14">
        <f t="shared" si="408"/>
        <v>0</v>
      </c>
      <c r="O789" s="15" t="e">
        <f t="shared" si="409"/>
        <v>#VALUE!</v>
      </c>
      <c r="P789" s="15" t="e">
        <f t="shared" si="410"/>
        <v>#VALUE!</v>
      </c>
      <c r="Q789" s="17" t="e">
        <f>VLOOKUP($A789,'DATA PENGUKURAN GARDU'!$A:$BS,42,0)</f>
        <v>#N/A</v>
      </c>
      <c r="R789" s="18" t="e">
        <f t="shared" si="411"/>
        <v>#N/A</v>
      </c>
      <c r="S789" s="17" t="e">
        <f>VLOOKUP($A789,'DATA PENGUKURAN GARDU'!$A:$BS,44,0)</f>
        <v>#N/A</v>
      </c>
      <c r="T789" s="18" t="e">
        <f t="shared" si="412"/>
        <v>#N/A</v>
      </c>
      <c r="U789" s="17" t="e">
        <f>VLOOKUP($A789,'DATA PENGUKURAN GARDU'!$A:$BS,46,0)</f>
        <v>#N/A</v>
      </c>
      <c r="V789" s="18" t="e">
        <f t="shared" si="413"/>
        <v>#N/A</v>
      </c>
      <c r="W789" s="17" t="e">
        <f>VLOOKUP($A789,'DATA PENGUKURAN GARDU'!$A:$BS,48,0)</f>
        <v>#N/A</v>
      </c>
      <c r="X789" s="17" t="e">
        <f>VLOOKUP($A789,'DATA PENGUKURAN GARDU'!$A:$BS,53,0)</f>
        <v>#N/A</v>
      </c>
      <c r="Y789" s="17" t="e">
        <f>VLOOKUP($A789,'DATA PENGUKURAN GARDU'!$A:$BS,54,0)</f>
        <v>#N/A</v>
      </c>
      <c r="Z789" s="17" t="e">
        <f>VLOOKUP($A789,'DATA PENGUKURAN GARDU'!$A:$BS,55,0)</f>
        <v>#N/A</v>
      </c>
      <c r="AA789" s="20" t="e">
        <f>VLOOKUP($B789,'DATA PENGUKURAN GARDU'!$A:$BS,42,0)</f>
        <v>#N/A</v>
      </c>
      <c r="AB789" s="21" t="e">
        <f t="shared" si="414"/>
        <v>#N/A</v>
      </c>
      <c r="AC789" s="20" t="e">
        <f>VLOOKUP($B789,'DATA PENGUKURAN GARDU'!$A:$BS,44,0)</f>
        <v>#N/A</v>
      </c>
      <c r="AD789" s="21" t="e">
        <f t="shared" si="415"/>
        <v>#N/A</v>
      </c>
      <c r="AE789" s="20" t="e">
        <f>VLOOKUP($B789,'DATA PENGUKURAN GARDU'!$A:$BS,46,0)</f>
        <v>#N/A</v>
      </c>
      <c r="AF789" s="21" t="e">
        <f t="shared" si="416"/>
        <v>#N/A</v>
      </c>
      <c r="AG789" s="20" t="e">
        <f>VLOOKUP($B789,'DATA PENGUKURAN GARDU'!$A:$BS,46,0)</f>
        <v>#N/A</v>
      </c>
      <c r="AH789" s="20" t="e">
        <f>VLOOKUP($B789,'DATA PENGUKURAN GARDU'!$A:$BS,53,0)</f>
        <v>#N/A</v>
      </c>
      <c r="AI789" s="20" t="e">
        <f>VLOOKUP($B789,'DATA PENGUKURAN GARDU'!$A:$BS,54,0)</f>
        <v>#N/A</v>
      </c>
      <c r="AJ789" s="17" t="e">
        <f>VLOOKUP($C789,'DATA PENGUKURAN GARDU'!$A:$BS,42,0)</f>
        <v>#N/A</v>
      </c>
      <c r="AK789" s="23" t="e">
        <f t="shared" si="417"/>
        <v>#N/A</v>
      </c>
      <c r="AL789" s="17" t="e">
        <f>VLOOKUP($C789,'DATA PENGUKURAN GARDU'!$A:$BS,44,0)</f>
        <v>#N/A</v>
      </c>
      <c r="AM789" s="23" t="e">
        <f t="shared" si="418"/>
        <v>#N/A</v>
      </c>
      <c r="AN789" s="17" t="e">
        <f>VLOOKUP($C789,'DATA PENGUKURAN GARDU'!$A:$BS,46,0)</f>
        <v>#N/A</v>
      </c>
      <c r="AO789" s="23" t="e">
        <f t="shared" si="419"/>
        <v>#N/A</v>
      </c>
      <c r="AP789" s="17" t="e">
        <f>VLOOKUP($C789,'DATA PENGUKURAN GARDU'!$A:$BS,46,0)</f>
        <v>#N/A</v>
      </c>
      <c r="AQ789" s="17" t="e">
        <f>VLOOKUP($C789,'DATA PENGUKURAN GARDU'!$A:$BS,53,0)</f>
        <v>#N/A</v>
      </c>
      <c r="AR789" s="17" t="e">
        <f>VLOOKUP($C789,'DATA PENGUKURAN GARDU'!$A:$BS,54,0)</f>
        <v>#N/A</v>
      </c>
      <c r="AS789" s="20" t="e">
        <f>VLOOKUP($D789,'DATA PENGUKURAN GARDU'!$A:$BS,42,0)</f>
        <v>#N/A</v>
      </c>
      <c r="AT789" s="21" t="e">
        <f t="shared" si="420"/>
        <v>#N/A</v>
      </c>
      <c r="AU789" s="20" t="e">
        <f>VLOOKUP($D789,'DATA PENGUKURAN GARDU'!$A:$BS,44,0)</f>
        <v>#N/A</v>
      </c>
      <c r="AV789" s="21" t="e">
        <f t="shared" si="421"/>
        <v>#N/A</v>
      </c>
      <c r="AW789" s="20" t="e">
        <f>VLOOKUP($D789,'DATA PENGUKURAN GARDU'!$A:$BS,46,0)</f>
        <v>#N/A</v>
      </c>
      <c r="AX789" s="21" t="e">
        <f t="shared" si="422"/>
        <v>#N/A</v>
      </c>
      <c r="AY789" s="20" t="e">
        <f>VLOOKUP($D789,'DATA PENGUKURAN GARDU'!$A:$BS,46,0)</f>
        <v>#N/A</v>
      </c>
      <c r="AZ789" s="20" t="e">
        <f>VLOOKUP($D789,'DATA PENGUKURAN GARDU'!$A:$BS,53,0)</f>
        <v>#N/A</v>
      </c>
      <c r="BA789" s="20" t="e">
        <f>VLOOKUP($D789,'DATA PENGUKURAN GARDU'!$A:$BS,54,0)</f>
        <v>#N/A</v>
      </c>
      <c r="BB789" s="17" t="e">
        <f>VLOOKUP($E789,'DATA PENGUKURAN GARDU'!$A:$BS,42,0)</f>
        <v>#N/A</v>
      </c>
      <c r="BC789" s="23" t="e">
        <f t="shared" si="423"/>
        <v>#N/A</v>
      </c>
      <c r="BD789" s="17" t="e">
        <f>VLOOKUP($E789,'DATA PENGUKURAN GARDU'!$A:$BS,44,0)</f>
        <v>#N/A</v>
      </c>
      <c r="BE789" s="23" t="e">
        <f t="shared" si="424"/>
        <v>#N/A</v>
      </c>
      <c r="BF789" s="17" t="e">
        <f>VLOOKUP($E789,'DATA PENGUKURAN GARDU'!$A:$BS,46,0)</f>
        <v>#N/A</v>
      </c>
      <c r="BG789" s="23" t="e">
        <f t="shared" si="425"/>
        <v>#N/A</v>
      </c>
      <c r="BH789" s="17" t="e">
        <f>VLOOKUP($E789,'DATA PENGUKURAN GARDU'!$A:$BS,46,0)</f>
        <v>#N/A</v>
      </c>
      <c r="BI789" s="17" t="e">
        <f>VLOOKUP($E789,'DATA PENGUKURAN GARDU'!$A:$BS,53,0)</f>
        <v>#N/A</v>
      </c>
      <c r="BJ789" s="17" t="e">
        <f>VLOOKUP($E789,'DATA PENGUKURAN GARDU'!$A:$BS,54,0)</f>
        <v>#N/A</v>
      </c>
      <c r="BK789" s="20" t="e">
        <f t="shared" si="426"/>
        <v>#N/A</v>
      </c>
      <c r="BL789" s="20" t="e">
        <f t="shared" si="427"/>
        <v>#N/A</v>
      </c>
      <c r="BM789" s="20" t="e">
        <f t="shared" si="428"/>
        <v>#N/A</v>
      </c>
      <c r="BN789" s="25" t="e">
        <f t="shared" si="429"/>
        <v>#N/A</v>
      </c>
      <c r="BO789" s="26" t="str">
        <f t="shared" si="430"/>
        <v>0</v>
      </c>
      <c r="BP789" s="21" t="e">
        <f t="shared" si="431"/>
        <v>#VALUE!</v>
      </c>
      <c r="BQ789" s="20" t="e">
        <f t="shared" si="432"/>
        <v>#N/A</v>
      </c>
      <c r="BR789" s="20" t="e">
        <v>#N/A</v>
      </c>
      <c r="BS789" s="9" t="e">
        <v>#N/A</v>
      </c>
      <c r="BT789" s="2" t="e">
        <f t="shared" si="433"/>
        <v>#VALUE!</v>
      </c>
      <c r="BU789" s="2" t="e">
        <f t="shared" si="401"/>
        <v>#N/A</v>
      </c>
      <c r="BV789" s="2" t="e">
        <f t="shared" si="402"/>
        <v>#N/A</v>
      </c>
    </row>
    <row r="790" s="2" customFormat="1" ht="22.95" customHeight="1" spans="1:74">
      <c r="A790" s="9" t="str">
        <f t="shared" si="403"/>
        <v>M 132Induk</v>
      </c>
      <c r="B790" s="9" t="str">
        <f t="shared" si="404"/>
        <v>M 132jurusan 1</v>
      </c>
      <c r="C790" s="9" t="str">
        <f t="shared" si="405"/>
        <v>M 132jurusan 2</v>
      </c>
      <c r="D790" s="9" t="str">
        <f t="shared" si="406"/>
        <v>M 132jurusan 3</v>
      </c>
      <c r="E790" s="9" t="str">
        <f t="shared" si="407"/>
        <v>M 132jurusan 4</v>
      </c>
      <c r="F790" s="10" t="s">
        <v>131</v>
      </c>
      <c r="G790" s="10" t="s">
        <v>131</v>
      </c>
      <c r="H790" s="10" t="s">
        <v>980</v>
      </c>
      <c r="I790" s="10">
        <v>0.55723</v>
      </c>
      <c r="J790" s="10">
        <v>124.02437</v>
      </c>
      <c r="K790" s="10" t="s">
        <v>7465</v>
      </c>
      <c r="L790" s="10" t="s">
        <v>7465</v>
      </c>
      <c r="M790" s="10" t="s">
        <v>7465</v>
      </c>
      <c r="N790" s="14">
        <f t="shared" si="408"/>
        <v>0</v>
      </c>
      <c r="O790" s="15" t="e">
        <f t="shared" si="409"/>
        <v>#VALUE!</v>
      </c>
      <c r="P790" s="15" t="e">
        <f t="shared" si="410"/>
        <v>#VALUE!</v>
      </c>
      <c r="Q790" s="17" t="e">
        <f>VLOOKUP($A790,'DATA PENGUKURAN GARDU'!$A:$BS,42,0)</f>
        <v>#N/A</v>
      </c>
      <c r="R790" s="18" t="e">
        <f t="shared" si="411"/>
        <v>#N/A</v>
      </c>
      <c r="S790" s="17" t="e">
        <f>VLOOKUP($A790,'DATA PENGUKURAN GARDU'!$A:$BS,44,0)</f>
        <v>#N/A</v>
      </c>
      <c r="T790" s="18" t="e">
        <f t="shared" si="412"/>
        <v>#N/A</v>
      </c>
      <c r="U790" s="17" t="e">
        <f>VLOOKUP($A790,'DATA PENGUKURAN GARDU'!$A:$BS,46,0)</f>
        <v>#N/A</v>
      </c>
      <c r="V790" s="18" t="e">
        <f t="shared" si="413"/>
        <v>#N/A</v>
      </c>
      <c r="W790" s="17" t="e">
        <f>VLOOKUP($A790,'DATA PENGUKURAN GARDU'!$A:$BS,48,0)</f>
        <v>#N/A</v>
      </c>
      <c r="X790" s="17" t="e">
        <f>VLOOKUP($A790,'DATA PENGUKURAN GARDU'!$A:$BS,53,0)</f>
        <v>#N/A</v>
      </c>
      <c r="Y790" s="17" t="e">
        <f>VLOOKUP($A790,'DATA PENGUKURAN GARDU'!$A:$BS,54,0)</f>
        <v>#N/A</v>
      </c>
      <c r="Z790" s="17" t="e">
        <f>VLOOKUP($A790,'DATA PENGUKURAN GARDU'!$A:$BS,55,0)</f>
        <v>#N/A</v>
      </c>
      <c r="AA790" s="20" t="e">
        <f>VLOOKUP($B790,'DATA PENGUKURAN GARDU'!$A:$BS,42,0)</f>
        <v>#N/A</v>
      </c>
      <c r="AB790" s="21" t="e">
        <f t="shared" si="414"/>
        <v>#N/A</v>
      </c>
      <c r="AC790" s="20" t="e">
        <f>VLOOKUP($B790,'DATA PENGUKURAN GARDU'!$A:$BS,44,0)</f>
        <v>#N/A</v>
      </c>
      <c r="AD790" s="21" t="e">
        <f t="shared" si="415"/>
        <v>#N/A</v>
      </c>
      <c r="AE790" s="20" t="e">
        <f>VLOOKUP($B790,'DATA PENGUKURAN GARDU'!$A:$BS,46,0)</f>
        <v>#N/A</v>
      </c>
      <c r="AF790" s="21" t="e">
        <f t="shared" si="416"/>
        <v>#N/A</v>
      </c>
      <c r="AG790" s="20" t="e">
        <f>VLOOKUP($B790,'DATA PENGUKURAN GARDU'!$A:$BS,46,0)</f>
        <v>#N/A</v>
      </c>
      <c r="AH790" s="20" t="e">
        <f>VLOOKUP($B790,'DATA PENGUKURAN GARDU'!$A:$BS,53,0)</f>
        <v>#N/A</v>
      </c>
      <c r="AI790" s="20" t="e">
        <f>VLOOKUP($B790,'DATA PENGUKURAN GARDU'!$A:$BS,54,0)</f>
        <v>#N/A</v>
      </c>
      <c r="AJ790" s="17" t="e">
        <f>VLOOKUP($C790,'DATA PENGUKURAN GARDU'!$A:$BS,42,0)</f>
        <v>#N/A</v>
      </c>
      <c r="AK790" s="23" t="e">
        <f t="shared" si="417"/>
        <v>#N/A</v>
      </c>
      <c r="AL790" s="17" t="e">
        <f>VLOOKUP($C790,'DATA PENGUKURAN GARDU'!$A:$BS,44,0)</f>
        <v>#N/A</v>
      </c>
      <c r="AM790" s="23" t="e">
        <f t="shared" si="418"/>
        <v>#N/A</v>
      </c>
      <c r="AN790" s="17" t="e">
        <f>VLOOKUP($C790,'DATA PENGUKURAN GARDU'!$A:$BS,46,0)</f>
        <v>#N/A</v>
      </c>
      <c r="AO790" s="23" t="e">
        <f t="shared" si="419"/>
        <v>#N/A</v>
      </c>
      <c r="AP790" s="17" t="e">
        <f>VLOOKUP($C790,'DATA PENGUKURAN GARDU'!$A:$BS,46,0)</f>
        <v>#N/A</v>
      </c>
      <c r="AQ790" s="17" t="e">
        <f>VLOOKUP($C790,'DATA PENGUKURAN GARDU'!$A:$BS,53,0)</f>
        <v>#N/A</v>
      </c>
      <c r="AR790" s="17" t="e">
        <f>VLOOKUP($C790,'DATA PENGUKURAN GARDU'!$A:$BS,54,0)</f>
        <v>#N/A</v>
      </c>
      <c r="AS790" s="20" t="e">
        <f>VLOOKUP($D790,'DATA PENGUKURAN GARDU'!$A:$BS,42,0)</f>
        <v>#N/A</v>
      </c>
      <c r="AT790" s="21" t="e">
        <f t="shared" si="420"/>
        <v>#N/A</v>
      </c>
      <c r="AU790" s="20" t="e">
        <f>VLOOKUP($D790,'DATA PENGUKURAN GARDU'!$A:$BS,44,0)</f>
        <v>#N/A</v>
      </c>
      <c r="AV790" s="21" t="e">
        <f t="shared" si="421"/>
        <v>#N/A</v>
      </c>
      <c r="AW790" s="20" t="e">
        <f>VLOOKUP($D790,'DATA PENGUKURAN GARDU'!$A:$BS,46,0)</f>
        <v>#N/A</v>
      </c>
      <c r="AX790" s="21" t="e">
        <f t="shared" si="422"/>
        <v>#N/A</v>
      </c>
      <c r="AY790" s="20" t="e">
        <f>VLOOKUP($D790,'DATA PENGUKURAN GARDU'!$A:$BS,46,0)</f>
        <v>#N/A</v>
      </c>
      <c r="AZ790" s="20" t="e">
        <f>VLOOKUP($D790,'DATA PENGUKURAN GARDU'!$A:$BS,53,0)</f>
        <v>#N/A</v>
      </c>
      <c r="BA790" s="20" t="e">
        <f>VLOOKUP($D790,'DATA PENGUKURAN GARDU'!$A:$BS,54,0)</f>
        <v>#N/A</v>
      </c>
      <c r="BB790" s="17" t="e">
        <f>VLOOKUP($E790,'DATA PENGUKURAN GARDU'!$A:$BS,42,0)</f>
        <v>#N/A</v>
      </c>
      <c r="BC790" s="23" t="e">
        <f t="shared" si="423"/>
        <v>#N/A</v>
      </c>
      <c r="BD790" s="17" t="e">
        <f>VLOOKUP($E790,'DATA PENGUKURAN GARDU'!$A:$BS,44,0)</f>
        <v>#N/A</v>
      </c>
      <c r="BE790" s="23" t="e">
        <f t="shared" si="424"/>
        <v>#N/A</v>
      </c>
      <c r="BF790" s="17" t="e">
        <f>VLOOKUP($E790,'DATA PENGUKURAN GARDU'!$A:$BS,46,0)</f>
        <v>#N/A</v>
      </c>
      <c r="BG790" s="23" t="e">
        <f t="shared" si="425"/>
        <v>#N/A</v>
      </c>
      <c r="BH790" s="17" t="e">
        <f>VLOOKUP($E790,'DATA PENGUKURAN GARDU'!$A:$BS,46,0)</f>
        <v>#N/A</v>
      </c>
      <c r="BI790" s="17" t="e">
        <f>VLOOKUP($E790,'DATA PENGUKURAN GARDU'!$A:$BS,53,0)</f>
        <v>#N/A</v>
      </c>
      <c r="BJ790" s="17" t="e">
        <f>VLOOKUP($E790,'DATA PENGUKURAN GARDU'!$A:$BS,54,0)</f>
        <v>#N/A</v>
      </c>
      <c r="BK790" s="20" t="e">
        <f t="shared" si="426"/>
        <v>#N/A</v>
      </c>
      <c r="BL790" s="20" t="e">
        <f t="shared" si="427"/>
        <v>#N/A</v>
      </c>
      <c r="BM790" s="20" t="e">
        <f t="shared" si="428"/>
        <v>#N/A</v>
      </c>
      <c r="BN790" s="25" t="e">
        <f t="shared" si="429"/>
        <v>#N/A</v>
      </c>
      <c r="BO790" s="26" t="str">
        <f t="shared" si="430"/>
        <v>0</v>
      </c>
      <c r="BP790" s="21" t="e">
        <f t="shared" si="431"/>
        <v>#VALUE!</v>
      </c>
      <c r="BQ790" s="20" t="e">
        <f t="shared" si="432"/>
        <v>#N/A</v>
      </c>
      <c r="BR790" s="20" t="e">
        <v>#N/A</v>
      </c>
      <c r="BS790" s="9" t="e">
        <v>#N/A</v>
      </c>
      <c r="BT790" s="2" t="e">
        <f t="shared" si="433"/>
        <v>#VALUE!</v>
      </c>
      <c r="BU790" s="2" t="e">
        <f t="shared" si="401"/>
        <v>#N/A</v>
      </c>
      <c r="BV790" s="2" t="e">
        <f t="shared" si="402"/>
        <v>#N/A</v>
      </c>
    </row>
    <row r="791" s="2" customFormat="1" ht="22.95" customHeight="1" spans="1:74">
      <c r="A791" s="9" t="str">
        <f t="shared" si="403"/>
        <v>M 133Induk</v>
      </c>
      <c r="B791" s="9" t="str">
        <f t="shared" si="404"/>
        <v>M 133jurusan 1</v>
      </c>
      <c r="C791" s="9" t="str">
        <f t="shared" si="405"/>
        <v>M 133jurusan 2</v>
      </c>
      <c r="D791" s="9" t="str">
        <f t="shared" si="406"/>
        <v>M 133jurusan 3</v>
      </c>
      <c r="E791" s="9" t="str">
        <f t="shared" si="407"/>
        <v>M 133jurusan 4</v>
      </c>
      <c r="F791" s="10" t="s">
        <v>131</v>
      </c>
      <c r="G791" s="10" t="s">
        <v>131</v>
      </c>
      <c r="H791" s="10" t="s">
        <v>981</v>
      </c>
      <c r="I791" s="10">
        <v>0.555081</v>
      </c>
      <c r="J791" s="10">
        <v>124.025276</v>
      </c>
      <c r="K791" s="10" t="s">
        <v>7465</v>
      </c>
      <c r="L791" s="10" t="s">
        <v>7465</v>
      </c>
      <c r="M791" s="10" t="s">
        <v>7465</v>
      </c>
      <c r="N791" s="14">
        <f t="shared" si="408"/>
        <v>0</v>
      </c>
      <c r="O791" s="15" t="e">
        <f t="shared" si="409"/>
        <v>#VALUE!</v>
      </c>
      <c r="P791" s="15" t="e">
        <f t="shared" si="410"/>
        <v>#VALUE!</v>
      </c>
      <c r="Q791" s="17" t="e">
        <f>VLOOKUP($A791,'DATA PENGUKURAN GARDU'!$A:$BS,42,0)</f>
        <v>#N/A</v>
      </c>
      <c r="R791" s="18" t="e">
        <f t="shared" si="411"/>
        <v>#N/A</v>
      </c>
      <c r="S791" s="17" t="e">
        <f>VLOOKUP($A791,'DATA PENGUKURAN GARDU'!$A:$BS,44,0)</f>
        <v>#N/A</v>
      </c>
      <c r="T791" s="18" t="e">
        <f t="shared" si="412"/>
        <v>#N/A</v>
      </c>
      <c r="U791" s="17" t="e">
        <f>VLOOKUP($A791,'DATA PENGUKURAN GARDU'!$A:$BS,46,0)</f>
        <v>#N/A</v>
      </c>
      <c r="V791" s="18" t="e">
        <f t="shared" si="413"/>
        <v>#N/A</v>
      </c>
      <c r="W791" s="17" t="e">
        <f>VLOOKUP($A791,'DATA PENGUKURAN GARDU'!$A:$BS,48,0)</f>
        <v>#N/A</v>
      </c>
      <c r="X791" s="17" t="e">
        <f>VLOOKUP($A791,'DATA PENGUKURAN GARDU'!$A:$BS,53,0)</f>
        <v>#N/A</v>
      </c>
      <c r="Y791" s="17" t="e">
        <f>VLOOKUP($A791,'DATA PENGUKURAN GARDU'!$A:$BS,54,0)</f>
        <v>#N/A</v>
      </c>
      <c r="Z791" s="17" t="e">
        <f>VLOOKUP($A791,'DATA PENGUKURAN GARDU'!$A:$BS,55,0)</f>
        <v>#N/A</v>
      </c>
      <c r="AA791" s="20" t="e">
        <f>VLOOKUP($B791,'DATA PENGUKURAN GARDU'!$A:$BS,42,0)</f>
        <v>#N/A</v>
      </c>
      <c r="AB791" s="21" t="e">
        <f t="shared" si="414"/>
        <v>#N/A</v>
      </c>
      <c r="AC791" s="20" t="e">
        <f>VLOOKUP($B791,'DATA PENGUKURAN GARDU'!$A:$BS,44,0)</f>
        <v>#N/A</v>
      </c>
      <c r="AD791" s="21" t="e">
        <f t="shared" si="415"/>
        <v>#N/A</v>
      </c>
      <c r="AE791" s="20" t="e">
        <f>VLOOKUP($B791,'DATA PENGUKURAN GARDU'!$A:$BS,46,0)</f>
        <v>#N/A</v>
      </c>
      <c r="AF791" s="21" t="e">
        <f t="shared" si="416"/>
        <v>#N/A</v>
      </c>
      <c r="AG791" s="20" t="e">
        <f>VLOOKUP($B791,'DATA PENGUKURAN GARDU'!$A:$BS,46,0)</f>
        <v>#N/A</v>
      </c>
      <c r="AH791" s="20" t="e">
        <f>VLOOKUP($B791,'DATA PENGUKURAN GARDU'!$A:$BS,53,0)</f>
        <v>#N/A</v>
      </c>
      <c r="AI791" s="20" t="e">
        <f>VLOOKUP($B791,'DATA PENGUKURAN GARDU'!$A:$BS,54,0)</f>
        <v>#N/A</v>
      </c>
      <c r="AJ791" s="17" t="e">
        <f>VLOOKUP($C791,'DATA PENGUKURAN GARDU'!$A:$BS,42,0)</f>
        <v>#N/A</v>
      </c>
      <c r="AK791" s="23" t="e">
        <f t="shared" si="417"/>
        <v>#N/A</v>
      </c>
      <c r="AL791" s="17" t="e">
        <f>VLOOKUP($C791,'DATA PENGUKURAN GARDU'!$A:$BS,44,0)</f>
        <v>#N/A</v>
      </c>
      <c r="AM791" s="23" t="e">
        <f t="shared" si="418"/>
        <v>#N/A</v>
      </c>
      <c r="AN791" s="17" t="e">
        <f>VLOOKUP($C791,'DATA PENGUKURAN GARDU'!$A:$BS,46,0)</f>
        <v>#N/A</v>
      </c>
      <c r="AO791" s="23" t="e">
        <f t="shared" si="419"/>
        <v>#N/A</v>
      </c>
      <c r="AP791" s="17" t="e">
        <f>VLOOKUP($C791,'DATA PENGUKURAN GARDU'!$A:$BS,46,0)</f>
        <v>#N/A</v>
      </c>
      <c r="AQ791" s="17" t="e">
        <f>VLOOKUP($C791,'DATA PENGUKURAN GARDU'!$A:$BS,53,0)</f>
        <v>#N/A</v>
      </c>
      <c r="AR791" s="17" t="e">
        <f>VLOOKUP($C791,'DATA PENGUKURAN GARDU'!$A:$BS,54,0)</f>
        <v>#N/A</v>
      </c>
      <c r="AS791" s="20" t="e">
        <f>VLOOKUP($D791,'DATA PENGUKURAN GARDU'!$A:$BS,42,0)</f>
        <v>#N/A</v>
      </c>
      <c r="AT791" s="21" t="e">
        <f t="shared" si="420"/>
        <v>#N/A</v>
      </c>
      <c r="AU791" s="20" t="e">
        <f>VLOOKUP($D791,'DATA PENGUKURAN GARDU'!$A:$BS,44,0)</f>
        <v>#N/A</v>
      </c>
      <c r="AV791" s="21" t="e">
        <f t="shared" si="421"/>
        <v>#N/A</v>
      </c>
      <c r="AW791" s="20" t="e">
        <f>VLOOKUP($D791,'DATA PENGUKURAN GARDU'!$A:$BS,46,0)</f>
        <v>#N/A</v>
      </c>
      <c r="AX791" s="21" t="e">
        <f t="shared" si="422"/>
        <v>#N/A</v>
      </c>
      <c r="AY791" s="20" t="e">
        <f>VLOOKUP($D791,'DATA PENGUKURAN GARDU'!$A:$BS,46,0)</f>
        <v>#N/A</v>
      </c>
      <c r="AZ791" s="20" t="e">
        <f>VLOOKUP($D791,'DATA PENGUKURAN GARDU'!$A:$BS,53,0)</f>
        <v>#N/A</v>
      </c>
      <c r="BA791" s="20" t="e">
        <f>VLOOKUP($D791,'DATA PENGUKURAN GARDU'!$A:$BS,54,0)</f>
        <v>#N/A</v>
      </c>
      <c r="BB791" s="17" t="e">
        <f>VLOOKUP($E791,'DATA PENGUKURAN GARDU'!$A:$BS,42,0)</f>
        <v>#N/A</v>
      </c>
      <c r="BC791" s="23" t="e">
        <f t="shared" si="423"/>
        <v>#N/A</v>
      </c>
      <c r="BD791" s="17" t="e">
        <f>VLOOKUP($E791,'DATA PENGUKURAN GARDU'!$A:$BS,44,0)</f>
        <v>#N/A</v>
      </c>
      <c r="BE791" s="23" t="e">
        <f t="shared" si="424"/>
        <v>#N/A</v>
      </c>
      <c r="BF791" s="17" t="e">
        <f>VLOOKUP($E791,'DATA PENGUKURAN GARDU'!$A:$BS,46,0)</f>
        <v>#N/A</v>
      </c>
      <c r="BG791" s="23" t="e">
        <f t="shared" si="425"/>
        <v>#N/A</v>
      </c>
      <c r="BH791" s="17" t="e">
        <f>VLOOKUP($E791,'DATA PENGUKURAN GARDU'!$A:$BS,46,0)</f>
        <v>#N/A</v>
      </c>
      <c r="BI791" s="17" t="e">
        <f>VLOOKUP($E791,'DATA PENGUKURAN GARDU'!$A:$BS,53,0)</f>
        <v>#N/A</v>
      </c>
      <c r="BJ791" s="17" t="e">
        <f>VLOOKUP($E791,'DATA PENGUKURAN GARDU'!$A:$BS,54,0)</f>
        <v>#N/A</v>
      </c>
      <c r="BK791" s="20" t="e">
        <f t="shared" si="426"/>
        <v>#N/A</v>
      </c>
      <c r="BL791" s="20" t="e">
        <f t="shared" si="427"/>
        <v>#N/A</v>
      </c>
      <c r="BM791" s="20" t="e">
        <f t="shared" si="428"/>
        <v>#N/A</v>
      </c>
      <c r="BN791" s="25" t="e">
        <f t="shared" si="429"/>
        <v>#N/A</v>
      </c>
      <c r="BO791" s="26" t="str">
        <f t="shared" si="430"/>
        <v>0</v>
      </c>
      <c r="BP791" s="21" t="e">
        <f t="shared" si="431"/>
        <v>#VALUE!</v>
      </c>
      <c r="BQ791" s="20" t="e">
        <f t="shared" si="432"/>
        <v>#N/A</v>
      </c>
      <c r="BR791" s="20" t="e">
        <v>#N/A</v>
      </c>
      <c r="BS791" s="9" t="e">
        <v>#N/A</v>
      </c>
      <c r="BT791" s="2" t="e">
        <f t="shared" si="433"/>
        <v>#VALUE!</v>
      </c>
      <c r="BU791" s="2" t="e">
        <f t="shared" si="401"/>
        <v>#N/A</v>
      </c>
      <c r="BV791" s="2" t="e">
        <f t="shared" si="402"/>
        <v>#N/A</v>
      </c>
    </row>
    <row r="792" s="2" customFormat="1" ht="22.95" customHeight="1" spans="1:74">
      <c r="A792" s="9" t="str">
        <f t="shared" si="403"/>
        <v>M 61Induk</v>
      </c>
      <c r="B792" s="9" t="str">
        <f t="shared" si="404"/>
        <v>M 61jurusan 1</v>
      </c>
      <c r="C792" s="9" t="str">
        <f t="shared" si="405"/>
        <v>M 61jurusan 2</v>
      </c>
      <c r="D792" s="9" t="str">
        <f t="shared" si="406"/>
        <v>M 61jurusan 3</v>
      </c>
      <c r="E792" s="9" t="str">
        <f t="shared" si="407"/>
        <v>M 61jurusan 4</v>
      </c>
      <c r="F792" s="10" t="s">
        <v>131</v>
      </c>
      <c r="G792" s="10" t="s">
        <v>131</v>
      </c>
      <c r="H792" s="10" t="s">
        <v>982</v>
      </c>
      <c r="I792" s="10">
        <v>0.56668</v>
      </c>
      <c r="J792" s="10">
        <v>123.98658</v>
      </c>
      <c r="K792" s="10" t="s">
        <v>7465</v>
      </c>
      <c r="L792" s="10" t="s">
        <v>7465</v>
      </c>
      <c r="M792" s="10" t="s">
        <v>7465</v>
      </c>
      <c r="N792" s="14">
        <f t="shared" si="408"/>
        <v>0</v>
      </c>
      <c r="O792" s="15" t="e">
        <f t="shared" si="409"/>
        <v>#VALUE!</v>
      </c>
      <c r="P792" s="15" t="e">
        <f t="shared" si="410"/>
        <v>#VALUE!</v>
      </c>
      <c r="Q792" s="17" t="e">
        <f>VLOOKUP($A792,'DATA PENGUKURAN GARDU'!$A:$BS,42,0)</f>
        <v>#N/A</v>
      </c>
      <c r="R792" s="18" t="e">
        <f t="shared" si="411"/>
        <v>#N/A</v>
      </c>
      <c r="S792" s="17" t="e">
        <f>VLOOKUP($A792,'DATA PENGUKURAN GARDU'!$A:$BS,44,0)</f>
        <v>#N/A</v>
      </c>
      <c r="T792" s="18" t="e">
        <f t="shared" si="412"/>
        <v>#N/A</v>
      </c>
      <c r="U792" s="17" t="e">
        <f>VLOOKUP($A792,'DATA PENGUKURAN GARDU'!$A:$BS,46,0)</f>
        <v>#N/A</v>
      </c>
      <c r="V792" s="18" t="e">
        <f t="shared" si="413"/>
        <v>#N/A</v>
      </c>
      <c r="W792" s="17" t="e">
        <f>VLOOKUP($A792,'DATA PENGUKURAN GARDU'!$A:$BS,48,0)</f>
        <v>#N/A</v>
      </c>
      <c r="X792" s="17" t="e">
        <f>VLOOKUP($A792,'DATA PENGUKURAN GARDU'!$A:$BS,53,0)</f>
        <v>#N/A</v>
      </c>
      <c r="Y792" s="17" t="e">
        <f>VLOOKUP($A792,'DATA PENGUKURAN GARDU'!$A:$BS,54,0)</f>
        <v>#N/A</v>
      </c>
      <c r="Z792" s="17" t="e">
        <f>VLOOKUP($A792,'DATA PENGUKURAN GARDU'!$A:$BS,55,0)</f>
        <v>#N/A</v>
      </c>
      <c r="AA792" s="20" t="e">
        <f>VLOOKUP($B792,'DATA PENGUKURAN GARDU'!$A:$BS,42,0)</f>
        <v>#N/A</v>
      </c>
      <c r="AB792" s="21" t="e">
        <f t="shared" si="414"/>
        <v>#N/A</v>
      </c>
      <c r="AC792" s="20" t="e">
        <f>VLOOKUP($B792,'DATA PENGUKURAN GARDU'!$A:$BS,44,0)</f>
        <v>#N/A</v>
      </c>
      <c r="AD792" s="21" t="e">
        <f t="shared" si="415"/>
        <v>#N/A</v>
      </c>
      <c r="AE792" s="20" t="e">
        <f>VLOOKUP($B792,'DATA PENGUKURAN GARDU'!$A:$BS,46,0)</f>
        <v>#N/A</v>
      </c>
      <c r="AF792" s="21" t="e">
        <f t="shared" si="416"/>
        <v>#N/A</v>
      </c>
      <c r="AG792" s="20" t="e">
        <f>VLOOKUP($B792,'DATA PENGUKURAN GARDU'!$A:$BS,46,0)</f>
        <v>#N/A</v>
      </c>
      <c r="AH792" s="20" t="e">
        <f>VLOOKUP($B792,'DATA PENGUKURAN GARDU'!$A:$BS,53,0)</f>
        <v>#N/A</v>
      </c>
      <c r="AI792" s="20" t="e">
        <f>VLOOKUP($B792,'DATA PENGUKURAN GARDU'!$A:$BS,54,0)</f>
        <v>#N/A</v>
      </c>
      <c r="AJ792" s="17" t="e">
        <f>VLOOKUP($C792,'DATA PENGUKURAN GARDU'!$A:$BS,42,0)</f>
        <v>#N/A</v>
      </c>
      <c r="AK792" s="23" t="e">
        <f t="shared" si="417"/>
        <v>#N/A</v>
      </c>
      <c r="AL792" s="17" t="e">
        <f>VLOOKUP($C792,'DATA PENGUKURAN GARDU'!$A:$BS,44,0)</f>
        <v>#N/A</v>
      </c>
      <c r="AM792" s="23" t="e">
        <f t="shared" si="418"/>
        <v>#N/A</v>
      </c>
      <c r="AN792" s="17" t="e">
        <f>VLOOKUP($C792,'DATA PENGUKURAN GARDU'!$A:$BS,46,0)</f>
        <v>#N/A</v>
      </c>
      <c r="AO792" s="23" t="e">
        <f t="shared" si="419"/>
        <v>#N/A</v>
      </c>
      <c r="AP792" s="17" t="e">
        <f>VLOOKUP($C792,'DATA PENGUKURAN GARDU'!$A:$BS,46,0)</f>
        <v>#N/A</v>
      </c>
      <c r="AQ792" s="17" t="e">
        <f>VLOOKUP($C792,'DATA PENGUKURAN GARDU'!$A:$BS,53,0)</f>
        <v>#N/A</v>
      </c>
      <c r="AR792" s="17" t="e">
        <f>VLOOKUP($C792,'DATA PENGUKURAN GARDU'!$A:$BS,54,0)</f>
        <v>#N/A</v>
      </c>
      <c r="AS792" s="20" t="e">
        <f>VLOOKUP($D792,'DATA PENGUKURAN GARDU'!$A:$BS,42,0)</f>
        <v>#N/A</v>
      </c>
      <c r="AT792" s="21" t="e">
        <f t="shared" si="420"/>
        <v>#N/A</v>
      </c>
      <c r="AU792" s="20" t="e">
        <f>VLOOKUP($D792,'DATA PENGUKURAN GARDU'!$A:$BS,44,0)</f>
        <v>#N/A</v>
      </c>
      <c r="AV792" s="21" t="e">
        <f t="shared" si="421"/>
        <v>#N/A</v>
      </c>
      <c r="AW792" s="20" t="e">
        <f>VLOOKUP($D792,'DATA PENGUKURAN GARDU'!$A:$BS,46,0)</f>
        <v>#N/A</v>
      </c>
      <c r="AX792" s="21" t="e">
        <f t="shared" si="422"/>
        <v>#N/A</v>
      </c>
      <c r="AY792" s="20" t="e">
        <f>VLOOKUP($D792,'DATA PENGUKURAN GARDU'!$A:$BS,46,0)</f>
        <v>#N/A</v>
      </c>
      <c r="AZ792" s="20" t="e">
        <f>VLOOKUP($D792,'DATA PENGUKURAN GARDU'!$A:$BS,53,0)</f>
        <v>#N/A</v>
      </c>
      <c r="BA792" s="20" t="e">
        <f>VLOOKUP($D792,'DATA PENGUKURAN GARDU'!$A:$BS,54,0)</f>
        <v>#N/A</v>
      </c>
      <c r="BB792" s="17" t="e">
        <f>VLOOKUP($E792,'DATA PENGUKURAN GARDU'!$A:$BS,42,0)</f>
        <v>#N/A</v>
      </c>
      <c r="BC792" s="23" t="e">
        <f t="shared" si="423"/>
        <v>#N/A</v>
      </c>
      <c r="BD792" s="17" t="e">
        <f>VLOOKUP($E792,'DATA PENGUKURAN GARDU'!$A:$BS,44,0)</f>
        <v>#N/A</v>
      </c>
      <c r="BE792" s="23" t="e">
        <f t="shared" si="424"/>
        <v>#N/A</v>
      </c>
      <c r="BF792" s="17" t="e">
        <f>VLOOKUP($E792,'DATA PENGUKURAN GARDU'!$A:$BS,46,0)</f>
        <v>#N/A</v>
      </c>
      <c r="BG792" s="23" t="e">
        <f t="shared" si="425"/>
        <v>#N/A</v>
      </c>
      <c r="BH792" s="17" t="e">
        <f>VLOOKUP($E792,'DATA PENGUKURAN GARDU'!$A:$BS,46,0)</f>
        <v>#N/A</v>
      </c>
      <c r="BI792" s="17" t="e">
        <f>VLOOKUP($E792,'DATA PENGUKURAN GARDU'!$A:$BS,53,0)</f>
        <v>#N/A</v>
      </c>
      <c r="BJ792" s="17" t="e">
        <f>VLOOKUP($E792,'DATA PENGUKURAN GARDU'!$A:$BS,54,0)</f>
        <v>#N/A</v>
      </c>
      <c r="BK792" s="20" t="e">
        <f t="shared" si="426"/>
        <v>#N/A</v>
      </c>
      <c r="BL792" s="20" t="e">
        <f t="shared" si="427"/>
        <v>#N/A</v>
      </c>
      <c r="BM792" s="20" t="e">
        <f t="shared" si="428"/>
        <v>#N/A</v>
      </c>
      <c r="BN792" s="25" t="e">
        <f t="shared" si="429"/>
        <v>#N/A</v>
      </c>
      <c r="BO792" s="26" t="str">
        <f t="shared" si="430"/>
        <v>0</v>
      </c>
      <c r="BP792" s="21" t="e">
        <f t="shared" si="431"/>
        <v>#VALUE!</v>
      </c>
      <c r="BQ792" s="20" t="e">
        <f t="shared" si="432"/>
        <v>#N/A</v>
      </c>
      <c r="BR792" s="20" t="e">
        <v>#N/A</v>
      </c>
      <c r="BS792" s="9" t="e">
        <v>#N/A</v>
      </c>
      <c r="BT792" s="2" t="e">
        <f t="shared" si="433"/>
        <v>#VALUE!</v>
      </c>
      <c r="BU792" s="2" t="e">
        <f t="shared" si="401"/>
        <v>#N/A</v>
      </c>
      <c r="BV792" s="2" t="e">
        <f t="shared" si="402"/>
        <v>#N/A</v>
      </c>
    </row>
    <row r="793" s="2" customFormat="1" ht="22.95" customHeight="1" spans="1:74">
      <c r="A793" s="9" t="str">
        <f t="shared" si="403"/>
        <v>M 63Induk</v>
      </c>
      <c r="B793" s="9" t="str">
        <f t="shared" si="404"/>
        <v>M 63jurusan 1</v>
      </c>
      <c r="C793" s="9" t="str">
        <f t="shared" si="405"/>
        <v>M 63jurusan 2</v>
      </c>
      <c r="D793" s="9" t="str">
        <f t="shared" si="406"/>
        <v>M 63jurusan 3</v>
      </c>
      <c r="E793" s="9" t="str">
        <f t="shared" si="407"/>
        <v>M 63jurusan 4</v>
      </c>
      <c r="F793" s="10" t="s">
        <v>131</v>
      </c>
      <c r="G793" s="10" t="s">
        <v>131</v>
      </c>
      <c r="H793" s="10" t="s">
        <v>983</v>
      </c>
      <c r="I793" s="10">
        <v>0.56844</v>
      </c>
      <c r="J793" s="10">
        <v>123.98981</v>
      </c>
      <c r="K793" s="10" t="s">
        <v>7465</v>
      </c>
      <c r="L793" s="10" t="s">
        <v>7465</v>
      </c>
      <c r="M793" s="10" t="s">
        <v>7465</v>
      </c>
      <c r="N793" s="14">
        <f t="shared" si="408"/>
        <v>0</v>
      </c>
      <c r="O793" s="15" t="e">
        <f t="shared" si="409"/>
        <v>#VALUE!</v>
      </c>
      <c r="P793" s="15" t="e">
        <f t="shared" si="410"/>
        <v>#VALUE!</v>
      </c>
      <c r="Q793" s="17" t="e">
        <f>VLOOKUP($A793,'DATA PENGUKURAN GARDU'!$A:$BS,42,0)</f>
        <v>#N/A</v>
      </c>
      <c r="R793" s="18" t="e">
        <f t="shared" si="411"/>
        <v>#N/A</v>
      </c>
      <c r="S793" s="17" t="e">
        <f>VLOOKUP($A793,'DATA PENGUKURAN GARDU'!$A:$BS,44,0)</f>
        <v>#N/A</v>
      </c>
      <c r="T793" s="18" t="e">
        <f t="shared" si="412"/>
        <v>#N/A</v>
      </c>
      <c r="U793" s="17" t="e">
        <f>VLOOKUP($A793,'DATA PENGUKURAN GARDU'!$A:$BS,46,0)</f>
        <v>#N/A</v>
      </c>
      <c r="V793" s="18" t="e">
        <f t="shared" si="413"/>
        <v>#N/A</v>
      </c>
      <c r="W793" s="17" t="e">
        <f>VLOOKUP($A793,'DATA PENGUKURAN GARDU'!$A:$BS,48,0)</f>
        <v>#N/A</v>
      </c>
      <c r="X793" s="17" t="e">
        <f>VLOOKUP($A793,'DATA PENGUKURAN GARDU'!$A:$BS,53,0)</f>
        <v>#N/A</v>
      </c>
      <c r="Y793" s="17" t="e">
        <f>VLOOKUP($A793,'DATA PENGUKURAN GARDU'!$A:$BS,54,0)</f>
        <v>#N/A</v>
      </c>
      <c r="Z793" s="17" t="e">
        <f>VLOOKUP($A793,'DATA PENGUKURAN GARDU'!$A:$BS,55,0)</f>
        <v>#N/A</v>
      </c>
      <c r="AA793" s="20" t="e">
        <f>VLOOKUP($B793,'DATA PENGUKURAN GARDU'!$A:$BS,42,0)</f>
        <v>#N/A</v>
      </c>
      <c r="AB793" s="21" t="e">
        <f t="shared" si="414"/>
        <v>#N/A</v>
      </c>
      <c r="AC793" s="20" t="e">
        <f>VLOOKUP($B793,'DATA PENGUKURAN GARDU'!$A:$BS,44,0)</f>
        <v>#N/A</v>
      </c>
      <c r="AD793" s="21" t="e">
        <f t="shared" si="415"/>
        <v>#N/A</v>
      </c>
      <c r="AE793" s="20" t="e">
        <f>VLOOKUP($B793,'DATA PENGUKURAN GARDU'!$A:$BS,46,0)</f>
        <v>#N/A</v>
      </c>
      <c r="AF793" s="21" t="e">
        <f t="shared" si="416"/>
        <v>#N/A</v>
      </c>
      <c r="AG793" s="20" t="e">
        <f>VLOOKUP($B793,'DATA PENGUKURAN GARDU'!$A:$BS,46,0)</f>
        <v>#N/A</v>
      </c>
      <c r="AH793" s="20" t="e">
        <f>VLOOKUP($B793,'DATA PENGUKURAN GARDU'!$A:$BS,53,0)</f>
        <v>#N/A</v>
      </c>
      <c r="AI793" s="20" t="e">
        <f>VLOOKUP($B793,'DATA PENGUKURAN GARDU'!$A:$BS,54,0)</f>
        <v>#N/A</v>
      </c>
      <c r="AJ793" s="17" t="e">
        <f>VLOOKUP($C793,'DATA PENGUKURAN GARDU'!$A:$BS,42,0)</f>
        <v>#N/A</v>
      </c>
      <c r="AK793" s="23" t="e">
        <f t="shared" si="417"/>
        <v>#N/A</v>
      </c>
      <c r="AL793" s="17" t="e">
        <f>VLOOKUP($C793,'DATA PENGUKURAN GARDU'!$A:$BS,44,0)</f>
        <v>#N/A</v>
      </c>
      <c r="AM793" s="23" t="e">
        <f t="shared" si="418"/>
        <v>#N/A</v>
      </c>
      <c r="AN793" s="17" t="e">
        <f>VLOOKUP($C793,'DATA PENGUKURAN GARDU'!$A:$BS,46,0)</f>
        <v>#N/A</v>
      </c>
      <c r="AO793" s="23" t="e">
        <f t="shared" si="419"/>
        <v>#N/A</v>
      </c>
      <c r="AP793" s="17" t="e">
        <f>VLOOKUP($C793,'DATA PENGUKURAN GARDU'!$A:$BS,46,0)</f>
        <v>#N/A</v>
      </c>
      <c r="AQ793" s="17" t="e">
        <f>VLOOKUP($C793,'DATA PENGUKURAN GARDU'!$A:$BS,53,0)</f>
        <v>#N/A</v>
      </c>
      <c r="AR793" s="17" t="e">
        <f>VLOOKUP($C793,'DATA PENGUKURAN GARDU'!$A:$BS,54,0)</f>
        <v>#N/A</v>
      </c>
      <c r="AS793" s="20" t="e">
        <f>VLOOKUP($D793,'DATA PENGUKURAN GARDU'!$A:$BS,42,0)</f>
        <v>#N/A</v>
      </c>
      <c r="AT793" s="21" t="e">
        <f t="shared" si="420"/>
        <v>#N/A</v>
      </c>
      <c r="AU793" s="20" t="e">
        <f>VLOOKUP($D793,'DATA PENGUKURAN GARDU'!$A:$BS,44,0)</f>
        <v>#N/A</v>
      </c>
      <c r="AV793" s="21" t="e">
        <f t="shared" si="421"/>
        <v>#N/A</v>
      </c>
      <c r="AW793" s="20" t="e">
        <f>VLOOKUP($D793,'DATA PENGUKURAN GARDU'!$A:$BS,46,0)</f>
        <v>#N/A</v>
      </c>
      <c r="AX793" s="21" t="e">
        <f t="shared" si="422"/>
        <v>#N/A</v>
      </c>
      <c r="AY793" s="20" t="e">
        <f>VLOOKUP($D793,'DATA PENGUKURAN GARDU'!$A:$BS,46,0)</f>
        <v>#N/A</v>
      </c>
      <c r="AZ793" s="20" t="e">
        <f>VLOOKUP($D793,'DATA PENGUKURAN GARDU'!$A:$BS,53,0)</f>
        <v>#N/A</v>
      </c>
      <c r="BA793" s="20" t="e">
        <f>VLOOKUP($D793,'DATA PENGUKURAN GARDU'!$A:$BS,54,0)</f>
        <v>#N/A</v>
      </c>
      <c r="BB793" s="17" t="e">
        <f>VLOOKUP($E793,'DATA PENGUKURAN GARDU'!$A:$BS,42,0)</f>
        <v>#N/A</v>
      </c>
      <c r="BC793" s="23" t="e">
        <f t="shared" si="423"/>
        <v>#N/A</v>
      </c>
      <c r="BD793" s="17" t="e">
        <f>VLOOKUP($E793,'DATA PENGUKURAN GARDU'!$A:$BS,44,0)</f>
        <v>#N/A</v>
      </c>
      <c r="BE793" s="23" t="e">
        <f t="shared" si="424"/>
        <v>#N/A</v>
      </c>
      <c r="BF793" s="17" t="e">
        <f>VLOOKUP($E793,'DATA PENGUKURAN GARDU'!$A:$BS,46,0)</f>
        <v>#N/A</v>
      </c>
      <c r="BG793" s="23" t="e">
        <f t="shared" si="425"/>
        <v>#N/A</v>
      </c>
      <c r="BH793" s="17" t="e">
        <f>VLOOKUP($E793,'DATA PENGUKURAN GARDU'!$A:$BS,46,0)</f>
        <v>#N/A</v>
      </c>
      <c r="BI793" s="17" t="e">
        <f>VLOOKUP($E793,'DATA PENGUKURAN GARDU'!$A:$BS,53,0)</f>
        <v>#N/A</v>
      </c>
      <c r="BJ793" s="17" t="e">
        <f>VLOOKUP($E793,'DATA PENGUKURAN GARDU'!$A:$BS,54,0)</f>
        <v>#N/A</v>
      </c>
      <c r="BK793" s="20" t="e">
        <f t="shared" si="426"/>
        <v>#N/A</v>
      </c>
      <c r="BL793" s="20" t="e">
        <f t="shared" si="427"/>
        <v>#N/A</v>
      </c>
      <c r="BM793" s="20" t="e">
        <f t="shared" si="428"/>
        <v>#N/A</v>
      </c>
      <c r="BN793" s="25" t="e">
        <f t="shared" si="429"/>
        <v>#N/A</v>
      </c>
      <c r="BO793" s="26" t="str">
        <f t="shared" si="430"/>
        <v>0</v>
      </c>
      <c r="BP793" s="21" t="e">
        <f t="shared" si="431"/>
        <v>#VALUE!</v>
      </c>
      <c r="BQ793" s="20" t="e">
        <f t="shared" si="432"/>
        <v>#N/A</v>
      </c>
      <c r="BR793" s="20" t="e">
        <v>#N/A</v>
      </c>
      <c r="BS793" s="9" t="e">
        <v>#N/A</v>
      </c>
      <c r="BT793" s="2" t="e">
        <f t="shared" si="433"/>
        <v>#VALUE!</v>
      </c>
      <c r="BU793" s="2" t="e">
        <f t="shared" si="401"/>
        <v>#N/A</v>
      </c>
      <c r="BV793" s="2" t="e">
        <f t="shared" si="402"/>
        <v>#N/A</v>
      </c>
    </row>
    <row r="794" s="2" customFormat="1" ht="22.95" customHeight="1" spans="1:74">
      <c r="A794" s="9" t="str">
        <f t="shared" si="403"/>
        <v>M 98Induk</v>
      </c>
      <c r="B794" s="9" t="str">
        <f t="shared" si="404"/>
        <v>M 98jurusan 1</v>
      </c>
      <c r="C794" s="9" t="str">
        <f t="shared" si="405"/>
        <v>M 98jurusan 2</v>
      </c>
      <c r="D794" s="9" t="str">
        <f t="shared" si="406"/>
        <v>M 98jurusan 3</v>
      </c>
      <c r="E794" s="9" t="str">
        <f t="shared" si="407"/>
        <v>M 98jurusan 4</v>
      </c>
      <c r="F794" s="10" t="s">
        <v>131</v>
      </c>
      <c r="G794" s="10" t="s">
        <v>131</v>
      </c>
      <c r="H794" s="10" t="s">
        <v>984</v>
      </c>
      <c r="I794" s="10">
        <v>0.6103</v>
      </c>
      <c r="J794" s="10">
        <v>124.09189</v>
      </c>
      <c r="K794" s="10" t="s">
        <v>7465</v>
      </c>
      <c r="L794" s="10" t="s">
        <v>7465</v>
      </c>
      <c r="M794" s="10" t="s">
        <v>7465</v>
      </c>
      <c r="N794" s="14">
        <f t="shared" si="408"/>
        <v>0</v>
      </c>
      <c r="O794" s="15" t="e">
        <f t="shared" si="409"/>
        <v>#VALUE!</v>
      </c>
      <c r="P794" s="15" t="e">
        <f t="shared" si="410"/>
        <v>#VALUE!</v>
      </c>
      <c r="Q794" s="17" t="e">
        <f>VLOOKUP($A794,'DATA PENGUKURAN GARDU'!$A:$BS,42,0)</f>
        <v>#N/A</v>
      </c>
      <c r="R794" s="18" t="e">
        <f t="shared" si="411"/>
        <v>#N/A</v>
      </c>
      <c r="S794" s="17" t="e">
        <f>VLOOKUP($A794,'DATA PENGUKURAN GARDU'!$A:$BS,44,0)</f>
        <v>#N/A</v>
      </c>
      <c r="T794" s="18" t="e">
        <f t="shared" si="412"/>
        <v>#N/A</v>
      </c>
      <c r="U794" s="17" t="e">
        <f>VLOOKUP($A794,'DATA PENGUKURAN GARDU'!$A:$BS,46,0)</f>
        <v>#N/A</v>
      </c>
      <c r="V794" s="18" t="e">
        <f t="shared" si="413"/>
        <v>#N/A</v>
      </c>
      <c r="W794" s="17" t="e">
        <f>VLOOKUP($A794,'DATA PENGUKURAN GARDU'!$A:$BS,48,0)</f>
        <v>#N/A</v>
      </c>
      <c r="X794" s="17" t="e">
        <f>VLOOKUP($A794,'DATA PENGUKURAN GARDU'!$A:$BS,53,0)</f>
        <v>#N/A</v>
      </c>
      <c r="Y794" s="17" t="e">
        <f>VLOOKUP($A794,'DATA PENGUKURAN GARDU'!$A:$BS,54,0)</f>
        <v>#N/A</v>
      </c>
      <c r="Z794" s="17" t="e">
        <f>VLOOKUP($A794,'DATA PENGUKURAN GARDU'!$A:$BS,55,0)</f>
        <v>#N/A</v>
      </c>
      <c r="AA794" s="20" t="e">
        <f>VLOOKUP($B794,'DATA PENGUKURAN GARDU'!$A:$BS,42,0)</f>
        <v>#N/A</v>
      </c>
      <c r="AB794" s="21" t="e">
        <f t="shared" si="414"/>
        <v>#N/A</v>
      </c>
      <c r="AC794" s="20" t="e">
        <f>VLOOKUP($B794,'DATA PENGUKURAN GARDU'!$A:$BS,44,0)</f>
        <v>#N/A</v>
      </c>
      <c r="AD794" s="21" t="e">
        <f t="shared" si="415"/>
        <v>#N/A</v>
      </c>
      <c r="AE794" s="20" t="e">
        <f>VLOOKUP($B794,'DATA PENGUKURAN GARDU'!$A:$BS,46,0)</f>
        <v>#N/A</v>
      </c>
      <c r="AF794" s="21" t="e">
        <f t="shared" si="416"/>
        <v>#N/A</v>
      </c>
      <c r="AG794" s="20" t="e">
        <f>VLOOKUP($B794,'DATA PENGUKURAN GARDU'!$A:$BS,46,0)</f>
        <v>#N/A</v>
      </c>
      <c r="AH794" s="20" t="e">
        <f>VLOOKUP($B794,'DATA PENGUKURAN GARDU'!$A:$BS,53,0)</f>
        <v>#N/A</v>
      </c>
      <c r="AI794" s="20" t="e">
        <f>VLOOKUP($B794,'DATA PENGUKURAN GARDU'!$A:$BS,54,0)</f>
        <v>#N/A</v>
      </c>
      <c r="AJ794" s="17" t="e">
        <f>VLOOKUP($C794,'DATA PENGUKURAN GARDU'!$A:$BS,42,0)</f>
        <v>#N/A</v>
      </c>
      <c r="AK794" s="23" t="e">
        <f t="shared" si="417"/>
        <v>#N/A</v>
      </c>
      <c r="AL794" s="17" t="e">
        <f>VLOOKUP($C794,'DATA PENGUKURAN GARDU'!$A:$BS,44,0)</f>
        <v>#N/A</v>
      </c>
      <c r="AM794" s="23" t="e">
        <f t="shared" si="418"/>
        <v>#N/A</v>
      </c>
      <c r="AN794" s="17" t="e">
        <f>VLOOKUP($C794,'DATA PENGUKURAN GARDU'!$A:$BS,46,0)</f>
        <v>#N/A</v>
      </c>
      <c r="AO794" s="23" t="e">
        <f t="shared" si="419"/>
        <v>#N/A</v>
      </c>
      <c r="AP794" s="17" t="e">
        <f>VLOOKUP($C794,'DATA PENGUKURAN GARDU'!$A:$BS,46,0)</f>
        <v>#N/A</v>
      </c>
      <c r="AQ794" s="17" t="e">
        <f>VLOOKUP($C794,'DATA PENGUKURAN GARDU'!$A:$BS,53,0)</f>
        <v>#N/A</v>
      </c>
      <c r="AR794" s="17" t="e">
        <f>VLOOKUP($C794,'DATA PENGUKURAN GARDU'!$A:$BS,54,0)</f>
        <v>#N/A</v>
      </c>
      <c r="AS794" s="20" t="e">
        <f>VLOOKUP($D794,'DATA PENGUKURAN GARDU'!$A:$BS,42,0)</f>
        <v>#N/A</v>
      </c>
      <c r="AT794" s="21" t="e">
        <f t="shared" si="420"/>
        <v>#N/A</v>
      </c>
      <c r="AU794" s="20" t="e">
        <f>VLOOKUP($D794,'DATA PENGUKURAN GARDU'!$A:$BS,44,0)</f>
        <v>#N/A</v>
      </c>
      <c r="AV794" s="21" t="e">
        <f t="shared" si="421"/>
        <v>#N/A</v>
      </c>
      <c r="AW794" s="20" t="e">
        <f>VLOOKUP($D794,'DATA PENGUKURAN GARDU'!$A:$BS,46,0)</f>
        <v>#N/A</v>
      </c>
      <c r="AX794" s="21" t="e">
        <f t="shared" si="422"/>
        <v>#N/A</v>
      </c>
      <c r="AY794" s="20" t="e">
        <f>VLOOKUP($D794,'DATA PENGUKURAN GARDU'!$A:$BS,46,0)</f>
        <v>#N/A</v>
      </c>
      <c r="AZ794" s="20" t="e">
        <f>VLOOKUP($D794,'DATA PENGUKURAN GARDU'!$A:$BS,53,0)</f>
        <v>#N/A</v>
      </c>
      <c r="BA794" s="20" t="e">
        <f>VLOOKUP($D794,'DATA PENGUKURAN GARDU'!$A:$BS,54,0)</f>
        <v>#N/A</v>
      </c>
      <c r="BB794" s="17" t="e">
        <f>VLOOKUP($E794,'DATA PENGUKURAN GARDU'!$A:$BS,42,0)</f>
        <v>#N/A</v>
      </c>
      <c r="BC794" s="23" t="e">
        <f t="shared" si="423"/>
        <v>#N/A</v>
      </c>
      <c r="BD794" s="17" t="e">
        <f>VLOOKUP($E794,'DATA PENGUKURAN GARDU'!$A:$BS,44,0)</f>
        <v>#N/A</v>
      </c>
      <c r="BE794" s="23" t="e">
        <f t="shared" si="424"/>
        <v>#N/A</v>
      </c>
      <c r="BF794" s="17" t="e">
        <f>VLOOKUP($E794,'DATA PENGUKURAN GARDU'!$A:$BS,46,0)</f>
        <v>#N/A</v>
      </c>
      <c r="BG794" s="23" t="e">
        <f t="shared" si="425"/>
        <v>#N/A</v>
      </c>
      <c r="BH794" s="17" t="e">
        <f>VLOOKUP($E794,'DATA PENGUKURAN GARDU'!$A:$BS,46,0)</f>
        <v>#N/A</v>
      </c>
      <c r="BI794" s="17" t="e">
        <f>VLOOKUP($E794,'DATA PENGUKURAN GARDU'!$A:$BS,53,0)</f>
        <v>#N/A</v>
      </c>
      <c r="BJ794" s="17" t="e">
        <f>VLOOKUP($E794,'DATA PENGUKURAN GARDU'!$A:$BS,54,0)</f>
        <v>#N/A</v>
      </c>
      <c r="BK794" s="20" t="e">
        <f t="shared" si="426"/>
        <v>#N/A</v>
      </c>
      <c r="BL794" s="20" t="e">
        <f t="shared" si="427"/>
        <v>#N/A</v>
      </c>
      <c r="BM794" s="20" t="e">
        <f t="shared" si="428"/>
        <v>#N/A</v>
      </c>
      <c r="BN794" s="25" t="e">
        <f t="shared" si="429"/>
        <v>#N/A</v>
      </c>
      <c r="BO794" s="26" t="str">
        <f t="shared" si="430"/>
        <v>0</v>
      </c>
      <c r="BP794" s="21" t="e">
        <f t="shared" si="431"/>
        <v>#VALUE!</v>
      </c>
      <c r="BQ794" s="20" t="e">
        <f t="shared" si="432"/>
        <v>#N/A</v>
      </c>
      <c r="BR794" s="20" t="e">
        <v>#N/A</v>
      </c>
      <c r="BS794" s="9" t="e">
        <v>#N/A</v>
      </c>
      <c r="BT794" s="2" t="e">
        <f t="shared" si="433"/>
        <v>#VALUE!</v>
      </c>
      <c r="BU794" s="2" t="e">
        <f t="shared" si="401"/>
        <v>#N/A</v>
      </c>
      <c r="BV794" s="2" t="e">
        <f t="shared" si="402"/>
        <v>#N/A</v>
      </c>
    </row>
    <row r="795" s="2" customFormat="1" ht="22.95" customHeight="1" spans="1:74">
      <c r="A795" s="9" t="str">
        <f t="shared" si="403"/>
        <v>L-022Induk</v>
      </c>
      <c r="B795" s="9" t="str">
        <f t="shared" si="404"/>
        <v>L-022jurusan 1</v>
      </c>
      <c r="C795" s="9" t="str">
        <f t="shared" si="405"/>
        <v>L-022jurusan 2</v>
      </c>
      <c r="D795" s="9" t="str">
        <f t="shared" si="406"/>
        <v>L-022jurusan 3</v>
      </c>
      <c r="E795" s="9" t="str">
        <f t="shared" si="407"/>
        <v>L-022jurusan 4</v>
      </c>
      <c r="F795" s="10" t="s">
        <v>46</v>
      </c>
      <c r="G795" s="10" t="s">
        <v>22</v>
      </c>
      <c r="H795" s="10" t="s">
        <v>985</v>
      </c>
      <c r="I795" s="10">
        <v>0.40852</v>
      </c>
      <c r="J795" s="10">
        <v>123.9802</v>
      </c>
      <c r="K795" s="10" t="s">
        <v>7465</v>
      </c>
      <c r="L795" s="10" t="s">
        <v>7465</v>
      </c>
      <c r="M795" s="10" t="s">
        <v>7465</v>
      </c>
      <c r="N795" s="14">
        <f t="shared" si="408"/>
        <v>0</v>
      </c>
      <c r="O795" s="15" t="e">
        <f t="shared" si="409"/>
        <v>#VALUE!</v>
      </c>
      <c r="P795" s="15" t="e">
        <f t="shared" si="410"/>
        <v>#VALUE!</v>
      </c>
      <c r="Q795" s="17" t="e">
        <f>VLOOKUP($A795,'DATA PENGUKURAN GARDU'!$A:$BS,42,0)</f>
        <v>#N/A</v>
      </c>
      <c r="R795" s="18" t="e">
        <f t="shared" si="411"/>
        <v>#N/A</v>
      </c>
      <c r="S795" s="17" t="e">
        <f>VLOOKUP($A795,'DATA PENGUKURAN GARDU'!$A:$BS,44,0)</f>
        <v>#N/A</v>
      </c>
      <c r="T795" s="18" t="e">
        <f t="shared" si="412"/>
        <v>#N/A</v>
      </c>
      <c r="U795" s="17" t="e">
        <f>VLOOKUP($A795,'DATA PENGUKURAN GARDU'!$A:$BS,46,0)</f>
        <v>#N/A</v>
      </c>
      <c r="V795" s="18" t="e">
        <f t="shared" si="413"/>
        <v>#N/A</v>
      </c>
      <c r="W795" s="17" t="e">
        <f>VLOOKUP($A795,'DATA PENGUKURAN GARDU'!$A:$BS,48,0)</f>
        <v>#N/A</v>
      </c>
      <c r="X795" s="17" t="e">
        <f>VLOOKUP($A795,'DATA PENGUKURAN GARDU'!$A:$BS,53,0)</f>
        <v>#N/A</v>
      </c>
      <c r="Y795" s="17" t="e">
        <f>VLOOKUP($A795,'DATA PENGUKURAN GARDU'!$A:$BS,54,0)</f>
        <v>#N/A</v>
      </c>
      <c r="Z795" s="17" t="e">
        <f>VLOOKUP($A795,'DATA PENGUKURAN GARDU'!$A:$BS,55,0)</f>
        <v>#N/A</v>
      </c>
      <c r="AA795" s="20" t="e">
        <f>VLOOKUP($B795,'DATA PENGUKURAN GARDU'!$A:$BS,42,0)</f>
        <v>#N/A</v>
      </c>
      <c r="AB795" s="21" t="e">
        <f t="shared" si="414"/>
        <v>#N/A</v>
      </c>
      <c r="AC795" s="20" t="e">
        <f>VLOOKUP($B795,'DATA PENGUKURAN GARDU'!$A:$BS,44,0)</f>
        <v>#N/A</v>
      </c>
      <c r="AD795" s="21" t="e">
        <f t="shared" si="415"/>
        <v>#N/A</v>
      </c>
      <c r="AE795" s="20" t="e">
        <f>VLOOKUP($B795,'DATA PENGUKURAN GARDU'!$A:$BS,46,0)</f>
        <v>#N/A</v>
      </c>
      <c r="AF795" s="21" t="e">
        <f t="shared" si="416"/>
        <v>#N/A</v>
      </c>
      <c r="AG795" s="20" t="e">
        <f>VLOOKUP($B795,'DATA PENGUKURAN GARDU'!$A:$BS,46,0)</f>
        <v>#N/A</v>
      </c>
      <c r="AH795" s="20" t="e">
        <f>VLOOKUP($B795,'DATA PENGUKURAN GARDU'!$A:$BS,53,0)</f>
        <v>#N/A</v>
      </c>
      <c r="AI795" s="20" t="e">
        <f>VLOOKUP($B795,'DATA PENGUKURAN GARDU'!$A:$BS,54,0)</f>
        <v>#N/A</v>
      </c>
      <c r="AJ795" s="17" t="e">
        <f>VLOOKUP($C795,'DATA PENGUKURAN GARDU'!$A:$BS,42,0)</f>
        <v>#N/A</v>
      </c>
      <c r="AK795" s="23" t="e">
        <f t="shared" si="417"/>
        <v>#N/A</v>
      </c>
      <c r="AL795" s="17" t="e">
        <f>VLOOKUP($C795,'DATA PENGUKURAN GARDU'!$A:$BS,44,0)</f>
        <v>#N/A</v>
      </c>
      <c r="AM795" s="23" t="e">
        <f t="shared" si="418"/>
        <v>#N/A</v>
      </c>
      <c r="AN795" s="17" t="e">
        <f>VLOOKUP($C795,'DATA PENGUKURAN GARDU'!$A:$BS,46,0)</f>
        <v>#N/A</v>
      </c>
      <c r="AO795" s="23" t="e">
        <f t="shared" si="419"/>
        <v>#N/A</v>
      </c>
      <c r="AP795" s="17" t="e">
        <f>VLOOKUP($C795,'DATA PENGUKURAN GARDU'!$A:$BS,46,0)</f>
        <v>#N/A</v>
      </c>
      <c r="AQ795" s="17" t="e">
        <f>VLOOKUP($C795,'DATA PENGUKURAN GARDU'!$A:$BS,53,0)</f>
        <v>#N/A</v>
      </c>
      <c r="AR795" s="17" t="e">
        <f>VLOOKUP($C795,'DATA PENGUKURAN GARDU'!$A:$BS,54,0)</f>
        <v>#N/A</v>
      </c>
      <c r="AS795" s="20" t="e">
        <f>VLOOKUP($D795,'DATA PENGUKURAN GARDU'!$A:$BS,42,0)</f>
        <v>#N/A</v>
      </c>
      <c r="AT795" s="21" t="e">
        <f t="shared" si="420"/>
        <v>#N/A</v>
      </c>
      <c r="AU795" s="20" t="e">
        <f>VLOOKUP($D795,'DATA PENGUKURAN GARDU'!$A:$BS,44,0)</f>
        <v>#N/A</v>
      </c>
      <c r="AV795" s="21" t="e">
        <f t="shared" si="421"/>
        <v>#N/A</v>
      </c>
      <c r="AW795" s="20" t="e">
        <f>VLOOKUP($D795,'DATA PENGUKURAN GARDU'!$A:$BS,46,0)</f>
        <v>#N/A</v>
      </c>
      <c r="AX795" s="21" t="e">
        <f t="shared" si="422"/>
        <v>#N/A</v>
      </c>
      <c r="AY795" s="20" t="e">
        <f>VLOOKUP($D795,'DATA PENGUKURAN GARDU'!$A:$BS,46,0)</f>
        <v>#N/A</v>
      </c>
      <c r="AZ795" s="20" t="e">
        <f>VLOOKUP($D795,'DATA PENGUKURAN GARDU'!$A:$BS,53,0)</f>
        <v>#N/A</v>
      </c>
      <c r="BA795" s="20" t="e">
        <f>VLOOKUP($D795,'DATA PENGUKURAN GARDU'!$A:$BS,54,0)</f>
        <v>#N/A</v>
      </c>
      <c r="BB795" s="17" t="e">
        <f>VLOOKUP($E795,'DATA PENGUKURAN GARDU'!$A:$BS,42,0)</f>
        <v>#N/A</v>
      </c>
      <c r="BC795" s="23" t="e">
        <f t="shared" si="423"/>
        <v>#N/A</v>
      </c>
      <c r="BD795" s="17" t="e">
        <f>VLOOKUP($E795,'DATA PENGUKURAN GARDU'!$A:$BS,44,0)</f>
        <v>#N/A</v>
      </c>
      <c r="BE795" s="23" t="e">
        <f t="shared" si="424"/>
        <v>#N/A</v>
      </c>
      <c r="BF795" s="17" t="e">
        <f>VLOOKUP($E795,'DATA PENGUKURAN GARDU'!$A:$BS,46,0)</f>
        <v>#N/A</v>
      </c>
      <c r="BG795" s="23" t="e">
        <f t="shared" si="425"/>
        <v>#N/A</v>
      </c>
      <c r="BH795" s="17" t="e">
        <f>VLOOKUP($E795,'DATA PENGUKURAN GARDU'!$A:$BS,46,0)</f>
        <v>#N/A</v>
      </c>
      <c r="BI795" s="17" t="e">
        <f>VLOOKUP($E795,'DATA PENGUKURAN GARDU'!$A:$BS,53,0)</f>
        <v>#N/A</v>
      </c>
      <c r="BJ795" s="17" t="e">
        <f>VLOOKUP($E795,'DATA PENGUKURAN GARDU'!$A:$BS,54,0)</f>
        <v>#N/A</v>
      </c>
      <c r="BK795" s="20" t="e">
        <f t="shared" si="426"/>
        <v>#N/A</v>
      </c>
      <c r="BL795" s="20" t="e">
        <f t="shared" si="427"/>
        <v>#N/A</v>
      </c>
      <c r="BM795" s="20" t="e">
        <f t="shared" si="428"/>
        <v>#N/A</v>
      </c>
      <c r="BN795" s="25" t="e">
        <f t="shared" si="429"/>
        <v>#N/A</v>
      </c>
      <c r="BO795" s="26" t="str">
        <f t="shared" si="430"/>
        <v>0</v>
      </c>
      <c r="BP795" s="21" t="e">
        <f t="shared" si="431"/>
        <v>#VALUE!</v>
      </c>
      <c r="BQ795" s="20" t="e">
        <f t="shared" si="432"/>
        <v>#N/A</v>
      </c>
      <c r="BR795" s="20" t="e">
        <v>#N/A</v>
      </c>
      <c r="BS795" s="9" t="e">
        <v>#N/A</v>
      </c>
      <c r="BT795" s="2" t="e">
        <f t="shared" si="433"/>
        <v>#VALUE!</v>
      </c>
      <c r="BU795" s="2" t="e">
        <f t="shared" si="401"/>
        <v>#N/A</v>
      </c>
      <c r="BV795" s="2" t="e">
        <f t="shared" si="402"/>
        <v>#N/A</v>
      </c>
    </row>
    <row r="796" s="2" customFormat="1" ht="22.95" customHeight="1" spans="1:74">
      <c r="A796" s="9" t="str">
        <f t="shared" si="403"/>
        <v>L-023Induk</v>
      </c>
      <c r="B796" s="9" t="str">
        <f t="shared" si="404"/>
        <v>L-023jurusan 1</v>
      </c>
      <c r="C796" s="9" t="str">
        <f t="shared" si="405"/>
        <v>L-023jurusan 2</v>
      </c>
      <c r="D796" s="9" t="str">
        <f t="shared" si="406"/>
        <v>L-023jurusan 3</v>
      </c>
      <c r="E796" s="9" t="str">
        <f t="shared" si="407"/>
        <v>L-023jurusan 4</v>
      </c>
      <c r="F796" s="10" t="s">
        <v>46</v>
      </c>
      <c r="G796" s="10" t="s">
        <v>22</v>
      </c>
      <c r="H796" s="10" t="s">
        <v>986</v>
      </c>
      <c r="I796" s="10">
        <v>0.41175</v>
      </c>
      <c r="J796" s="10">
        <v>123.98193</v>
      </c>
      <c r="K796" s="10" t="s">
        <v>7465</v>
      </c>
      <c r="L796" s="10" t="s">
        <v>7465</v>
      </c>
      <c r="M796" s="10" t="s">
        <v>7465</v>
      </c>
      <c r="N796" s="14">
        <f t="shared" si="408"/>
        <v>0</v>
      </c>
      <c r="O796" s="15" t="e">
        <f t="shared" si="409"/>
        <v>#VALUE!</v>
      </c>
      <c r="P796" s="15" t="e">
        <f t="shared" si="410"/>
        <v>#VALUE!</v>
      </c>
      <c r="Q796" s="17" t="e">
        <f>VLOOKUP($A796,'DATA PENGUKURAN GARDU'!$A:$BS,42,0)</f>
        <v>#N/A</v>
      </c>
      <c r="R796" s="18" t="e">
        <f t="shared" si="411"/>
        <v>#N/A</v>
      </c>
      <c r="S796" s="17" t="e">
        <f>VLOOKUP($A796,'DATA PENGUKURAN GARDU'!$A:$BS,44,0)</f>
        <v>#N/A</v>
      </c>
      <c r="T796" s="18" t="e">
        <f t="shared" si="412"/>
        <v>#N/A</v>
      </c>
      <c r="U796" s="17" t="e">
        <f>VLOOKUP($A796,'DATA PENGUKURAN GARDU'!$A:$BS,46,0)</f>
        <v>#N/A</v>
      </c>
      <c r="V796" s="18" t="e">
        <f t="shared" si="413"/>
        <v>#N/A</v>
      </c>
      <c r="W796" s="17" t="e">
        <f>VLOOKUP($A796,'DATA PENGUKURAN GARDU'!$A:$BS,48,0)</f>
        <v>#N/A</v>
      </c>
      <c r="X796" s="17" t="e">
        <f>VLOOKUP($A796,'DATA PENGUKURAN GARDU'!$A:$BS,53,0)</f>
        <v>#N/A</v>
      </c>
      <c r="Y796" s="17" t="e">
        <f>VLOOKUP($A796,'DATA PENGUKURAN GARDU'!$A:$BS,54,0)</f>
        <v>#N/A</v>
      </c>
      <c r="Z796" s="17" t="e">
        <f>VLOOKUP($A796,'DATA PENGUKURAN GARDU'!$A:$BS,55,0)</f>
        <v>#N/A</v>
      </c>
      <c r="AA796" s="20" t="e">
        <f>VLOOKUP($B796,'DATA PENGUKURAN GARDU'!$A:$BS,42,0)</f>
        <v>#N/A</v>
      </c>
      <c r="AB796" s="21" t="e">
        <f t="shared" si="414"/>
        <v>#N/A</v>
      </c>
      <c r="AC796" s="20" t="e">
        <f>VLOOKUP($B796,'DATA PENGUKURAN GARDU'!$A:$BS,44,0)</f>
        <v>#N/A</v>
      </c>
      <c r="AD796" s="21" t="e">
        <f t="shared" si="415"/>
        <v>#N/A</v>
      </c>
      <c r="AE796" s="20" t="e">
        <f>VLOOKUP($B796,'DATA PENGUKURAN GARDU'!$A:$BS,46,0)</f>
        <v>#N/A</v>
      </c>
      <c r="AF796" s="21" t="e">
        <f t="shared" si="416"/>
        <v>#N/A</v>
      </c>
      <c r="AG796" s="20" t="e">
        <f>VLOOKUP($B796,'DATA PENGUKURAN GARDU'!$A:$BS,46,0)</f>
        <v>#N/A</v>
      </c>
      <c r="AH796" s="20" t="e">
        <f>VLOOKUP($B796,'DATA PENGUKURAN GARDU'!$A:$BS,53,0)</f>
        <v>#N/A</v>
      </c>
      <c r="AI796" s="20" t="e">
        <f>VLOOKUP($B796,'DATA PENGUKURAN GARDU'!$A:$BS,54,0)</f>
        <v>#N/A</v>
      </c>
      <c r="AJ796" s="17" t="e">
        <f>VLOOKUP($C796,'DATA PENGUKURAN GARDU'!$A:$BS,42,0)</f>
        <v>#N/A</v>
      </c>
      <c r="AK796" s="23" t="e">
        <f t="shared" si="417"/>
        <v>#N/A</v>
      </c>
      <c r="AL796" s="17" t="e">
        <f>VLOOKUP($C796,'DATA PENGUKURAN GARDU'!$A:$BS,44,0)</f>
        <v>#N/A</v>
      </c>
      <c r="AM796" s="23" t="e">
        <f t="shared" si="418"/>
        <v>#N/A</v>
      </c>
      <c r="AN796" s="17" t="e">
        <f>VLOOKUP($C796,'DATA PENGUKURAN GARDU'!$A:$BS,46,0)</f>
        <v>#N/A</v>
      </c>
      <c r="AO796" s="23" t="e">
        <f t="shared" si="419"/>
        <v>#N/A</v>
      </c>
      <c r="AP796" s="17" t="e">
        <f>VLOOKUP($C796,'DATA PENGUKURAN GARDU'!$A:$BS,46,0)</f>
        <v>#N/A</v>
      </c>
      <c r="AQ796" s="17" t="e">
        <f>VLOOKUP($C796,'DATA PENGUKURAN GARDU'!$A:$BS,53,0)</f>
        <v>#N/A</v>
      </c>
      <c r="AR796" s="17" t="e">
        <f>VLOOKUP($C796,'DATA PENGUKURAN GARDU'!$A:$BS,54,0)</f>
        <v>#N/A</v>
      </c>
      <c r="AS796" s="20" t="e">
        <f>VLOOKUP($D796,'DATA PENGUKURAN GARDU'!$A:$BS,42,0)</f>
        <v>#N/A</v>
      </c>
      <c r="AT796" s="21" t="e">
        <f t="shared" si="420"/>
        <v>#N/A</v>
      </c>
      <c r="AU796" s="20" t="e">
        <f>VLOOKUP($D796,'DATA PENGUKURAN GARDU'!$A:$BS,44,0)</f>
        <v>#N/A</v>
      </c>
      <c r="AV796" s="21" t="e">
        <f t="shared" si="421"/>
        <v>#N/A</v>
      </c>
      <c r="AW796" s="20" t="e">
        <f>VLOOKUP($D796,'DATA PENGUKURAN GARDU'!$A:$BS,46,0)</f>
        <v>#N/A</v>
      </c>
      <c r="AX796" s="21" t="e">
        <f t="shared" si="422"/>
        <v>#N/A</v>
      </c>
      <c r="AY796" s="20" t="e">
        <f>VLOOKUP($D796,'DATA PENGUKURAN GARDU'!$A:$BS,46,0)</f>
        <v>#N/A</v>
      </c>
      <c r="AZ796" s="20" t="e">
        <f>VLOOKUP($D796,'DATA PENGUKURAN GARDU'!$A:$BS,53,0)</f>
        <v>#N/A</v>
      </c>
      <c r="BA796" s="20" t="e">
        <f>VLOOKUP($D796,'DATA PENGUKURAN GARDU'!$A:$BS,54,0)</f>
        <v>#N/A</v>
      </c>
      <c r="BB796" s="17" t="e">
        <f>VLOOKUP($E796,'DATA PENGUKURAN GARDU'!$A:$BS,42,0)</f>
        <v>#N/A</v>
      </c>
      <c r="BC796" s="23" t="e">
        <f t="shared" si="423"/>
        <v>#N/A</v>
      </c>
      <c r="BD796" s="17" t="e">
        <f>VLOOKUP($E796,'DATA PENGUKURAN GARDU'!$A:$BS,44,0)</f>
        <v>#N/A</v>
      </c>
      <c r="BE796" s="23" t="e">
        <f t="shared" si="424"/>
        <v>#N/A</v>
      </c>
      <c r="BF796" s="17" t="e">
        <f>VLOOKUP($E796,'DATA PENGUKURAN GARDU'!$A:$BS,46,0)</f>
        <v>#N/A</v>
      </c>
      <c r="BG796" s="23" t="e">
        <f t="shared" si="425"/>
        <v>#N/A</v>
      </c>
      <c r="BH796" s="17" t="e">
        <f>VLOOKUP($E796,'DATA PENGUKURAN GARDU'!$A:$BS,46,0)</f>
        <v>#N/A</v>
      </c>
      <c r="BI796" s="17" t="e">
        <f>VLOOKUP($E796,'DATA PENGUKURAN GARDU'!$A:$BS,53,0)</f>
        <v>#N/A</v>
      </c>
      <c r="BJ796" s="17" t="e">
        <f>VLOOKUP($E796,'DATA PENGUKURAN GARDU'!$A:$BS,54,0)</f>
        <v>#N/A</v>
      </c>
      <c r="BK796" s="20" t="e">
        <f t="shared" si="426"/>
        <v>#N/A</v>
      </c>
      <c r="BL796" s="20" t="e">
        <f t="shared" si="427"/>
        <v>#N/A</v>
      </c>
      <c r="BM796" s="20" t="e">
        <f t="shared" si="428"/>
        <v>#N/A</v>
      </c>
      <c r="BN796" s="25" t="e">
        <f t="shared" si="429"/>
        <v>#N/A</v>
      </c>
      <c r="BO796" s="26" t="str">
        <f t="shared" si="430"/>
        <v>0</v>
      </c>
      <c r="BP796" s="21" t="e">
        <f t="shared" si="431"/>
        <v>#VALUE!</v>
      </c>
      <c r="BQ796" s="20" t="e">
        <f t="shared" si="432"/>
        <v>#N/A</v>
      </c>
      <c r="BR796" s="20" t="e">
        <v>#N/A</v>
      </c>
      <c r="BS796" s="9" t="e">
        <v>#N/A</v>
      </c>
      <c r="BT796" s="2" t="e">
        <f t="shared" si="433"/>
        <v>#VALUE!</v>
      </c>
      <c r="BU796" s="2" t="e">
        <f t="shared" si="401"/>
        <v>#N/A</v>
      </c>
      <c r="BV796" s="2" t="e">
        <f t="shared" si="402"/>
        <v>#N/A</v>
      </c>
    </row>
    <row r="797" s="2" customFormat="1" ht="22.95" customHeight="1" spans="1:74">
      <c r="A797" s="9" t="str">
        <f t="shared" si="403"/>
        <v>NL 013.1Induk</v>
      </c>
      <c r="B797" s="9" t="str">
        <f t="shared" si="404"/>
        <v>NL 013.1jurusan 1</v>
      </c>
      <c r="C797" s="9" t="str">
        <f t="shared" si="405"/>
        <v>NL 013.1jurusan 2</v>
      </c>
      <c r="D797" s="9" t="str">
        <f t="shared" si="406"/>
        <v>NL 013.1jurusan 3</v>
      </c>
      <c r="E797" s="9" t="str">
        <f t="shared" si="407"/>
        <v>NL 013.1jurusan 4</v>
      </c>
      <c r="F797" s="10" t="s">
        <v>324</v>
      </c>
      <c r="G797" s="10" t="s">
        <v>101</v>
      </c>
      <c r="H797" s="10" t="s">
        <v>987</v>
      </c>
      <c r="I797" s="10">
        <v>0.8825</v>
      </c>
      <c r="J797" s="10">
        <v>124.02415</v>
      </c>
      <c r="K797" s="10" t="s">
        <v>7465</v>
      </c>
      <c r="L797" s="10" t="s">
        <v>7465</v>
      </c>
      <c r="M797" s="10" t="s">
        <v>7465</v>
      </c>
      <c r="N797" s="14">
        <f t="shared" si="408"/>
        <v>0</v>
      </c>
      <c r="O797" s="15" t="e">
        <f t="shared" si="409"/>
        <v>#VALUE!</v>
      </c>
      <c r="P797" s="15" t="e">
        <f t="shared" si="410"/>
        <v>#VALUE!</v>
      </c>
      <c r="Q797" s="17" t="e">
        <f>VLOOKUP($A797,'DATA PENGUKURAN GARDU'!$A:$BS,42,0)</f>
        <v>#N/A</v>
      </c>
      <c r="R797" s="18" t="e">
        <f t="shared" si="411"/>
        <v>#N/A</v>
      </c>
      <c r="S797" s="17" t="e">
        <f>VLOOKUP($A797,'DATA PENGUKURAN GARDU'!$A:$BS,44,0)</f>
        <v>#N/A</v>
      </c>
      <c r="T797" s="18" t="e">
        <f t="shared" si="412"/>
        <v>#N/A</v>
      </c>
      <c r="U797" s="17" t="e">
        <f>VLOOKUP($A797,'DATA PENGUKURAN GARDU'!$A:$BS,46,0)</f>
        <v>#N/A</v>
      </c>
      <c r="V797" s="18" t="e">
        <f t="shared" si="413"/>
        <v>#N/A</v>
      </c>
      <c r="W797" s="17" t="e">
        <f>VLOOKUP($A797,'DATA PENGUKURAN GARDU'!$A:$BS,48,0)</f>
        <v>#N/A</v>
      </c>
      <c r="X797" s="17" t="e">
        <f>VLOOKUP($A797,'DATA PENGUKURAN GARDU'!$A:$BS,53,0)</f>
        <v>#N/A</v>
      </c>
      <c r="Y797" s="17" t="e">
        <f>VLOOKUP($A797,'DATA PENGUKURAN GARDU'!$A:$BS,54,0)</f>
        <v>#N/A</v>
      </c>
      <c r="Z797" s="17" t="e">
        <f>VLOOKUP($A797,'DATA PENGUKURAN GARDU'!$A:$BS,55,0)</f>
        <v>#N/A</v>
      </c>
      <c r="AA797" s="20" t="e">
        <f>VLOOKUP($B797,'DATA PENGUKURAN GARDU'!$A:$BS,42,0)</f>
        <v>#N/A</v>
      </c>
      <c r="AB797" s="21" t="e">
        <f t="shared" si="414"/>
        <v>#N/A</v>
      </c>
      <c r="AC797" s="20" t="e">
        <f>VLOOKUP($B797,'DATA PENGUKURAN GARDU'!$A:$BS,44,0)</f>
        <v>#N/A</v>
      </c>
      <c r="AD797" s="21" t="e">
        <f t="shared" si="415"/>
        <v>#N/A</v>
      </c>
      <c r="AE797" s="20" t="e">
        <f>VLOOKUP($B797,'DATA PENGUKURAN GARDU'!$A:$BS,46,0)</f>
        <v>#N/A</v>
      </c>
      <c r="AF797" s="21" t="e">
        <f t="shared" si="416"/>
        <v>#N/A</v>
      </c>
      <c r="AG797" s="20" t="e">
        <f>VLOOKUP($B797,'DATA PENGUKURAN GARDU'!$A:$BS,46,0)</f>
        <v>#N/A</v>
      </c>
      <c r="AH797" s="20" t="e">
        <f>VLOOKUP($B797,'DATA PENGUKURAN GARDU'!$A:$BS,53,0)</f>
        <v>#N/A</v>
      </c>
      <c r="AI797" s="20" t="e">
        <f>VLOOKUP($B797,'DATA PENGUKURAN GARDU'!$A:$BS,54,0)</f>
        <v>#N/A</v>
      </c>
      <c r="AJ797" s="17" t="e">
        <f>VLOOKUP($C797,'DATA PENGUKURAN GARDU'!$A:$BS,42,0)</f>
        <v>#N/A</v>
      </c>
      <c r="AK797" s="23" t="e">
        <f t="shared" si="417"/>
        <v>#N/A</v>
      </c>
      <c r="AL797" s="17" t="e">
        <f>VLOOKUP($C797,'DATA PENGUKURAN GARDU'!$A:$BS,44,0)</f>
        <v>#N/A</v>
      </c>
      <c r="AM797" s="23" t="e">
        <f t="shared" si="418"/>
        <v>#N/A</v>
      </c>
      <c r="AN797" s="17" t="e">
        <f>VLOOKUP($C797,'DATA PENGUKURAN GARDU'!$A:$BS,46,0)</f>
        <v>#N/A</v>
      </c>
      <c r="AO797" s="23" t="e">
        <f t="shared" si="419"/>
        <v>#N/A</v>
      </c>
      <c r="AP797" s="17" t="e">
        <f>VLOOKUP($C797,'DATA PENGUKURAN GARDU'!$A:$BS,46,0)</f>
        <v>#N/A</v>
      </c>
      <c r="AQ797" s="17" t="e">
        <f>VLOOKUP($C797,'DATA PENGUKURAN GARDU'!$A:$BS,53,0)</f>
        <v>#N/A</v>
      </c>
      <c r="AR797" s="17" t="e">
        <f>VLOOKUP($C797,'DATA PENGUKURAN GARDU'!$A:$BS,54,0)</f>
        <v>#N/A</v>
      </c>
      <c r="AS797" s="20" t="e">
        <f>VLOOKUP($D797,'DATA PENGUKURAN GARDU'!$A:$BS,42,0)</f>
        <v>#N/A</v>
      </c>
      <c r="AT797" s="21" t="e">
        <f t="shared" si="420"/>
        <v>#N/A</v>
      </c>
      <c r="AU797" s="20" t="e">
        <f>VLOOKUP($D797,'DATA PENGUKURAN GARDU'!$A:$BS,44,0)</f>
        <v>#N/A</v>
      </c>
      <c r="AV797" s="21" t="e">
        <f t="shared" si="421"/>
        <v>#N/A</v>
      </c>
      <c r="AW797" s="20" t="e">
        <f>VLOOKUP($D797,'DATA PENGUKURAN GARDU'!$A:$BS,46,0)</f>
        <v>#N/A</v>
      </c>
      <c r="AX797" s="21" t="e">
        <f t="shared" si="422"/>
        <v>#N/A</v>
      </c>
      <c r="AY797" s="20" t="e">
        <f>VLOOKUP($D797,'DATA PENGUKURAN GARDU'!$A:$BS,46,0)</f>
        <v>#N/A</v>
      </c>
      <c r="AZ797" s="20" t="e">
        <f>VLOOKUP($D797,'DATA PENGUKURAN GARDU'!$A:$BS,53,0)</f>
        <v>#N/A</v>
      </c>
      <c r="BA797" s="20" t="e">
        <f>VLOOKUP($D797,'DATA PENGUKURAN GARDU'!$A:$BS,54,0)</f>
        <v>#N/A</v>
      </c>
      <c r="BB797" s="17" t="e">
        <f>VLOOKUP($E797,'DATA PENGUKURAN GARDU'!$A:$BS,42,0)</f>
        <v>#N/A</v>
      </c>
      <c r="BC797" s="23" t="e">
        <f t="shared" si="423"/>
        <v>#N/A</v>
      </c>
      <c r="BD797" s="17" t="e">
        <f>VLOOKUP($E797,'DATA PENGUKURAN GARDU'!$A:$BS,44,0)</f>
        <v>#N/A</v>
      </c>
      <c r="BE797" s="23" t="e">
        <f t="shared" si="424"/>
        <v>#N/A</v>
      </c>
      <c r="BF797" s="17" t="e">
        <f>VLOOKUP($E797,'DATA PENGUKURAN GARDU'!$A:$BS,46,0)</f>
        <v>#N/A</v>
      </c>
      <c r="BG797" s="23" t="e">
        <f t="shared" si="425"/>
        <v>#N/A</v>
      </c>
      <c r="BH797" s="17" t="e">
        <f>VLOOKUP($E797,'DATA PENGUKURAN GARDU'!$A:$BS,46,0)</f>
        <v>#N/A</v>
      </c>
      <c r="BI797" s="17" t="e">
        <f>VLOOKUP($E797,'DATA PENGUKURAN GARDU'!$A:$BS,53,0)</f>
        <v>#N/A</v>
      </c>
      <c r="BJ797" s="17" t="e">
        <f>VLOOKUP($E797,'DATA PENGUKURAN GARDU'!$A:$BS,54,0)</f>
        <v>#N/A</v>
      </c>
      <c r="BK797" s="20" t="e">
        <f t="shared" si="426"/>
        <v>#N/A</v>
      </c>
      <c r="BL797" s="20" t="e">
        <f t="shared" si="427"/>
        <v>#N/A</v>
      </c>
      <c r="BM797" s="20" t="e">
        <f t="shared" si="428"/>
        <v>#N/A</v>
      </c>
      <c r="BN797" s="25" t="e">
        <f t="shared" si="429"/>
        <v>#N/A</v>
      </c>
      <c r="BO797" s="26" t="str">
        <f t="shared" si="430"/>
        <v>0</v>
      </c>
      <c r="BP797" s="21" t="e">
        <f t="shared" si="431"/>
        <v>#VALUE!</v>
      </c>
      <c r="BQ797" s="20" t="e">
        <f t="shared" si="432"/>
        <v>#N/A</v>
      </c>
      <c r="BR797" s="20" t="e">
        <v>#N/A</v>
      </c>
      <c r="BS797" s="9" t="e">
        <v>#N/A</v>
      </c>
      <c r="BT797" s="2" t="e">
        <f t="shared" si="433"/>
        <v>#VALUE!</v>
      </c>
      <c r="BU797" s="2" t="e">
        <f t="shared" si="401"/>
        <v>#N/A</v>
      </c>
      <c r="BV797" s="2" t="e">
        <f t="shared" si="402"/>
        <v>#N/A</v>
      </c>
    </row>
    <row r="798" s="2" customFormat="1" ht="22.95" customHeight="1" spans="1:74">
      <c r="A798" s="9" t="str">
        <f t="shared" si="403"/>
        <v>NL 019.1Induk</v>
      </c>
      <c r="B798" s="9" t="str">
        <f t="shared" si="404"/>
        <v>NL 019.1jurusan 1</v>
      </c>
      <c r="C798" s="9" t="str">
        <f t="shared" si="405"/>
        <v>NL 019.1jurusan 2</v>
      </c>
      <c r="D798" s="9" t="str">
        <f t="shared" si="406"/>
        <v>NL 019.1jurusan 3</v>
      </c>
      <c r="E798" s="9" t="str">
        <f t="shared" si="407"/>
        <v>NL 019.1jurusan 4</v>
      </c>
      <c r="F798" s="10" t="s">
        <v>324</v>
      </c>
      <c r="G798" s="10" t="s">
        <v>101</v>
      </c>
      <c r="H798" s="10" t="s">
        <v>988</v>
      </c>
      <c r="I798" s="10">
        <v>0.8623</v>
      </c>
      <c r="J798" s="10">
        <v>124.0342</v>
      </c>
      <c r="K798" s="10" t="s">
        <v>7465</v>
      </c>
      <c r="L798" s="10" t="s">
        <v>7465</v>
      </c>
      <c r="M798" s="10" t="s">
        <v>7465</v>
      </c>
      <c r="N798" s="14">
        <f t="shared" si="408"/>
        <v>0</v>
      </c>
      <c r="O798" s="15" t="e">
        <f t="shared" si="409"/>
        <v>#VALUE!</v>
      </c>
      <c r="P798" s="15" t="e">
        <f t="shared" si="410"/>
        <v>#VALUE!</v>
      </c>
      <c r="Q798" s="17" t="e">
        <f>VLOOKUP($A798,'DATA PENGUKURAN GARDU'!$A:$BS,42,0)</f>
        <v>#N/A</v>
      </c>
      <c r="R798" s="18" t="e">
        <f t="shared" si="411"/>
        <v>#N/A</v>
      </c>
      <c r="S798" s="17" t="e">
        <f>VLOOKUP($A798,'DATA PENGUKURAN GARDU'!$A:$BS,44,0)</f>
        <v>#N/A</v>
      </c>
      <c r="T798" s="18" t="e">
        <f t="shared" si="412"/>
        <v>#N/A</v>
      </c>
      <c r="U798" s="17" t="e">
        <f>VLOOKUP($A798,'DATA PENGUKURAN GARDU'!$A:$BS,46,0)</f>
        <v>#N/A</v>
      </c>
      <c r="V798" s="18" t="e">
        <f t="shared" si="413"/>
        <v>#N/A</v>
      </c>
      <c r="W798" s="17" t="e">
        <f>VLOOKUP($A798,'DATA PENGUKURAN GARDU'!$A:$BS,48,0)</f>
        <v>#N/A</v>
      </c>
      <c r="X798" s="17" t="e">
        <f>VLOOKUP($A798,'DATA PENGUKURAN GARDU'!$A:$BS,53,0)</f>
        <v>#N/A</v>
      </c>
      <c r="Y798" s="17" t="e">
        <f>VLOOKUP($A798,'DATA PENGUKURAN GARDU'!$A:$BS,54,0)</f>
        <v>#N/A</v>
      </c>
      <c r="Z798" s="17" t="e">
        <f>VLOOKUP($A798,'DATA PENGUKURAN GARDU'!$A:$BS,55,0)</f>
        <v>#N/A</v>
      </c>
      <c r="AA798" s="20" t="e">
        <f>VLOOKUP($B798,'DATA PENGUKURAN GARDU'!$A:$BS,42,0)</f>
        <v>#N/A</v>
      </c>
      <c r="AB798" s="21" t="e">
        <f t="shared" si="414"/>
        <v>#N/A</v>
      </c>
      <c r="AC798" s="20" t="e">
        <f>VLOOKUP($B798,'DATA PENGUKURAN GARDU'!$A:$BS,44,0)</f>
        <v>#N/A</v>
      </c>
      <c r="AD798" s="21" t="e">
        <f t="shared" si="415"/>
        <v>#N/A</v>
      </c>
      <c r="AE798" s="20" t="e">
        <f>VLOOKUP($B798,'DATA PENGUKURAN GARDU'!$A:$BS,46,0)</f>
        <v>#N/A</v>
      </c>
      <c r="AF798" s="21" t="e">
        <f t="shared" si="416"/>
        <v>#N/A</v>
      </c>
      <c r="AG798" s="20" t="e">
        <f>VLOOKUP($B798,'DATA PENGUKURAN GARDU'!$A:$BS,46,0)</f>
        <v>#N/A</v>
      </c>
      <c r="AH798" s="20" t="e">
        <f>VLOOKUP($B798,'DATA PENGUKURAN GARDU'!$A:$BS,53,0)</f>
        <v>#N/A</v>
      </c>
      <c r="AI798" s="20" t="e">
        <f>VLOOKUP($B798,'DATA PENGUKURAN GARDU'!$A:$BS,54,0)</f>
        <v>#N/A</v>
      </c>
      <c r="AJ798" s="17" t="e">
        <f>VLOOKUP($C798,'DATA PENGUKURAN GARDU'!$A:$BS,42,0)</f>
        <v>#N/A</v>
      </c>
      <c r="AK798" s="23" t="e">
        <f t="shared" si="417"/>
        <v>#N/A</v>
      </c>
      <c r="AL798" s="17" t="e">
        <f>VLOOKUP($C798,'DATA PENGUKURAN GARDU'!$A:$BS,44,0)</f>
        <v>#N/A</v>
      </c>
      <c r="AM798" s="23" t="e">
        <f t="shared" si="418"/>
        <v>#N/A</v>
      </c>
      <c r="AN798" s="17" t="e">
        <f>VLOOKUP($C798,'DATA PENGUKURAN GARDU'!$A:$BS,46,0)</f>
        <v>#N/A</v>
      </c>
      <c r="AO798" s="23" t="e">
        <f t="shared" si="419"/>
        <v>#N/A</v>
      </c>
      <c r="AP798" s="17" t="e">
        <f>VLOOKUP($C798,'DATA PENGUKURAN GARDU'!$A:$BS,46,0)</f>
        <v>#N/A</v>
      </c>
      <c r="AQ798" s="17" t="e">
        <f>VLOOKUP($C798,'DATA PENGUKURAN GARDU'!$A:$BS,53,0)</f>
        <v>#N/A</v>
      </c>
      <c r="AR798" s="17" t="e">
        <f>VLOOKUP($C798,'DATA PENGUKURAN GARDU'!$A:$BS,54,0)</f>
        <v>#N/A</v>
      </c>
      <c r="AS798" s="20" t="e">
        <f>VLOOKUP($D798,'DATA PENGUKURAN GARDU'!$A:$BS,42,0)</f>
        <v>#N/A</v>
      </c>
      <c r="AT798" s="21" t="e">
        <f t="shared" si="420"/>
        <v>#N/A</v>
      </c>
      <c r="AU798" s="20" t="e">
        <f>VLOOKUP($D798,'DATA PENGUKURAN GARDU'!$A:$BS,44,0)</f>
        <v>#N/A</v>
      </c>
      <c r="AV798" s="21" t="e">
        <f t="shared" si="421"/>
        <v>#N/A</v>
      </c>
      <c r="AW798" s="20" t="e">
        <f>VLOOKUP($D798,'DATA PENGUKURAN GARDU'!$A:$BS,46,0)</f>
        <v>#N/A</v>
      </c>
      <c r="AX798" s="21" t="e">
        <f t="shared" si="422"/>
        <v>#N/A</v>
      </c>
      <c r="AY798" s="20" t="e">
        <f>VLOOKUP($D798,'DATA PENGUKURAN GARDU'!$A:$BS,46,0)</f>
        <v>#N/A</v>
      </c>
      <c r="AZ798" s="20" t="e">
        <f>VLOOKUP($D798,'DATA PENGUKURAN GARDU'!$A:$BS,53,0)</f>
        <v>#N/A</v>
      </c>
      <c r="BA798" s="20" t="e">
        <f>VLOOKUP($D798,'DATA PENGUKURAN GARDU'!$A:$BS,54,0)</f>
        <v>#N/A</v>
      </c>
      <c r="BB798" s="17" t="e">
        <f>VLOOKUP($E798,'DATA PENGUKURAN GARDU'!$A:$BS,42,0)</f>
        <v>#N/A</v>
      </c>
      <c r="BC798" s="23" t="e">
        <f t="shared" si="423"/>
        <v>#N/A</v>
      </c>
      <c r="BD798" s="17" t="e">
        <f>VLOOKUP($E798,'DATA PENGUKURAN GARDU'!$A:$BS,44,0)</f>
        <v>#N/A</v>
      </c>
      <c r="BE798" s="23" t="e">
        <f t="shared" si="424"/>
        <v>#N/A</v>
      </c>
      <c r="BF798" s="17" t="e">
        <f>VLOOKUP($E798,'DATA PENGUKURAN GARDU'!$A:$BS,46,0)</f>
        <v>#N/A</v>
      </c>
      <c r="BG798" s="23" t="e">
        <f t="shared" si="425"/>
        <v>#N/A</v>
      </c>
      <c r="BH798" s="17" t="e">
        <f>VLOOKUP($E798,'DATA PENGUKURAN GARDU'!$A:$BS,46,0)</f>
        <v>#N/A</v>
      </c>
      <c r="BI798" s="17" t="e">
        <f>VLOOKUP($E798,'DATA PENGUKURAN GARDU'!$A:$BS,53,0)</f>
        <v>#N/A</v>
      </c>
      <c r="BJ798" s="17" t="e">
        <f>VLOOKUP($E798,'DATA PENGUKURAN GARDU'!$A:$BS,54,0)</f>
        <v>#N/A</v>
      </c>
      <c r="BK798" s="20" t="e">
        <f t="shared" si="426"/>
        <v>#N/A</v>
      </c>
      <c r="BL798" s="20" t="e">
        <f t="shared" si="427"/>
        <v>#N/A</v>
      </c>
      <c r="BM798" s="20" t="e">
        <f t="shared" si="428"/>
        <v>#N/A</v>
      </c>
      <c r="BN798" s="25" t="e">
        <f t="shared" si="429"/>
        <v>#N/A</v>
      </c>
      <c r="BO798" s="26" t="str">
        <f t="shared" si="430"/>
        <v>0</v>
      </c>
      <c r="BP798" s="21" t="e">
        <f t="shared" si="431"/>
        <v>#VALUE!</v>
      </c>
      <c r="BQ798" s="20" t="e">
        <f t="shared" si="432"/>
        <v>#N/A</v>
      </c>
      <c r="BR798" s="20" t="e">
        <v>#N/A</v>
      </c>
      <c r="BS798" s="9" t="e">
        <v>#N/A</v>
      </c>
      <c r="BT798" s="2" t="e">
        <f t="shared" si="433"/>
        <v>#VALUE!</v>
      </c>
      <c r="BU798" s="2" t="e">
        <f t="shared" si="401"/>
        <v>#N/A</v>
      </c>
      <c r="BV798" s="2" t="e">
        <f t="shared" si="402"/>
        <v>#N/A</v>
      </c>
    </row>
    <row r="799" s="2" customFormat="1" ht="22.95" customHeight="1" spans="1:74">
      <c r="A799" s="9" t="str">
        <f t="shared" si="403"/>
        <v>NL 040.1Induk</v>
      </c>
      <c r="B799" s="9" t="str">
        <f t="shared" si="404"/>
        <v>NL 040.1jurusan 1</v>
      </c>
      <c r="C799" s="9" t="str">
        <f t="shared" si="405"/>
        <v>NL 040.1jurusan 2</v>
      </c>
      <c r="D799" s="9" t="str">
        <f t="shared" si="406"/>
        <v>NL 040.1jurusan 3</v>
      </c>
      <c r="E799" s="9" t="str">
        <f t="shared" si="407"/>
        <v>NL 040.1jurusan 4</v>
      </c>
      <c r="F799" s="10" t="s">
        <v>324</v>
      </c>
      <c r="G799" s="10" t="s">
        <v>101</v>
      </c>
      <c r="H799" s="10" t="s">
        <v>989</v>
      </c>
      <c r="I799" s="10">
        <v>0.8475</v>
      </c>
      <c r="J799" s="10">
        <v>123.9973</v>
      </c>
      <c r="K799" s="10" t="s">
        <v>7465</v>
      </c>
      <c r="L799" s="10" t="s">
        <v>7465</v>
      </c>
      <c r="M799" s="10" t="s">
        <v>7465</v>
      </c>
      <c r="N799" s="14">
        <f t="shared" si="408"/>
        <v>0</v>
      </c>
      <c r="O799" s="15" t="e">
        <f t="shared" si="409"/>
        <v>#VALUE!</v>
      </c>
      <c r="P799" s="15" t="e">
        <f t="shared" si="410"/>
        <v>#VALUE!</v>
      </c>
      <c r="Q799" s="17" t="e">
        <f>VLOOKUP($A799,'DATA PENGUKURAN GARDU'!$A:$BS,42,0)</f>
        <v>#N/A</v>
      </c>
      <c r="R799" s="18" t="e">
        <f t="shared" si="411"/>
        <v>#N/A</v>
      </c>
      <c r="S799" s="17" t="e">
        <f>VLOOKUP($A799,'DATA PENGUKURAN GARDU'!$A:$BS,44,0)</f>
        <v>#N/A</v>
      </c>
      <c r="T799" s="18" t="e">
        <f t="shared" si="412"/>
        <v>#N/A</v>
      </c>
      <c r="U799" s="17" t="e">
        <f>VLOOKUP($A799,'DATA PENGUKURAN GARDU'!$A:$BS,46,0)</f>
        <v>#N/A</v>
      </c>
      <c r="V799" s="18" t="e">
        <f t="shared" si="413"/>
        <v>#N/A</v>
      </c>
      <c r="W799" s="17" t="e">
        <f>VLOOKUP($A799,'DATA PENGUKURAN GARDU'!$A:$BS,48,0)</f>
        <v>#N/A</v>
      </c>
      <c r="X799" s="17" t="e">
        <f>VLOOKUP($A799,'DATA PENGUKURAN GARDU'!$A:$BS,53,0)</f>
        <v>#N/A</v>
      </c>
      <c r="Y799" s="17" t="e">
        <f>VLOOKUP($A799,'DATA PENGUKURAN GARDU'!$A:$BS,54,0)</f>
        <v>#N/A</v>
      </c>
      <c r="Z799" s="17" t="e">
        <f>VLOOKUP($A799,'DATA PENGUKURAN GARDU'!$A:$BS,55,0)</f>
        <v>#N/A</v>
      </c>
      <c r="AA799" s="20" t="e">
        <f>VLOOKUP($B799,'DATA PENGUKURAN GARDU'!$A:$BS,42,0)</f>
        <v>#N/A</v>
      </c>
      <c r="AB799" s="21" t="e">
        <f t="shared" si="414"/>
        <v>#N/A</v>
      </c>
      <c r="AC799" s="20" t="e">
        <f>VLOOKUP($B799,'DATA PENGUKURAN GARDU'!$A:$BS,44,0)</f>
        <v>#N/A</v>
      </c>
      <c r="AD799" s="21" t="e">
        <f t="shared" si="415"/>
        <v>#N/A</v>
      </c>
      <c r="AE799" s="20" t="e">
        <f>VLOOKUP($B799,'DATA PENGUKURAN GARDU'!$A:$BS,46,0)</f>
        <v>#N/A</v>
      </c>
      <c r="AF799" s="21" t="e">
        <f t="shared" si="416"/>
        <v>#N/A</v>
      </c>
      <c r="AG799" s="20" t="e">
        <f>VLOOKUP($B799,'DATA PENGUKURAN GARDU'!$A:$BS,46,0)</f>
        <v>#N/A</v>
      </c>
      <c r="AH799" s="20" t="e">
        <f>VLOOKUP($B799,'DATA PENGUKURAN GARDU'!$A:$BS,53,0)</f>
        <v>#N/A</v>
      </c>
      <c r="AI799" s="20" t="e">
        <f>VLOOKUP($B799,'DATA PENGUKURAN GARDU'!$A:$BS,54,0)</f>
        <v>#N/A</v>
      </c>
      <c r="AJ799" s="17" t="e">
        <f>VLOOKUP($C799,'DATA PENGUKURAN GARDU'!$A:$BS,42,0)</f>
        <v>#N/A</v>
      </c>
      <c r="AK799" s="23" t="e">
        <f t="shared" si="417"/>
        <v>#N/A</v>
      </c>
      <c r="AL799" s="17" t="e">
        <f>VLOOKUP($C799,'DATA PENGUKURAN GARDU'!$A:$BS,44,0)</f>
        <v>#N/A</v>
      </c>
      <c r="AM799" s="23" t="e">
        <f t="shared" si="418"/>
        <v>#N/A</v>
      </c>
      <c r="AN799" s="17" t="e">
        <f>VLOOKUP($C799,'DATA PENGUKURAN GARDU'!$A:$BS,46,0)</f>
        <v>#N/A</v>
      </c>
      <c r="AO799" s="23" t="e">
        <f t="shared" si="419"/>
        <v>#N/A</v>
      </c>
      <c r="AP799" s="17" t="e">
        <f>VLOOKUP($C799,'DATA PENGUKURAN GARDU'!$A:$BS,46,0)</f>
        <v>#N/A</v>
      </c>
      <c r="AQ799" s="17" t="e">
        <f>VLOOKUP($C799,'DATA PENGUKURAN GARDU'!$A:$BS,53,0)</f>
        <v>#N/A</v>
      </c>
      <c r="AR799" s="17" t="e">
        <f>VLOOKUP($C799,'DATA PENGUKURAN GARDU'!$A:$BS,54,0)</f>
        <v>#N/A</v>
      </c>
      <c r="AS799" s="20" t="e">
        <f>VLOOKUP($D799,'DATA PENGUKURAN GARDU'!$A:$BS,42,0)</f>
        <v>#N/A</v>
      </c>
      <c r="AT799" s="21" t="e">
        <f t="shared" si="420"/>
        <v>#N/A</v>
      </c>
      <c r="AU799" s="20" t="e">
        <f>VLOOKUP($D799,'DATA PENGUKURAN GARDU'!$A:$BS,44,0)</f>
        <v>#N/A</v>
      </c>
      <c r="AV799" s="21" t="e">
        <f t="shared" si="421"/>
        <v>#N/A</v>
      </c>
      <c r="AW799" s="20" t="e">
        <f>VLOOKUP($D799,'DATA PENGUKURAN GARDU'!$A:$BS,46,0)</f>
        <v>#N/A</v>
      </c>
      <c r="AX799" s="21" t="e">
        <f t="shared" si="422"/>
        <v>#N/A</v>
      </c>
      <c r="AY799" s="20" t="e">
        <f>VLOOKUP($D799,'DATA PENGUKURAN GARDU'!$A:$BS,46,0)</f>
        <v>#N/A</v>
      </c>
      <c r="AZ799" s="20" t="e">
        <f>VLOOKUP($D799,'DATA PENGUKURAN GARDU'!$A:$BS,53,0)</f>
        <v>#N/A</v>
      </c>
      <c r="BA799" s="20" t="e">
        <f>VLOOKUP($D799,'DATA PENGUKURAN GARDU'!$A:$BS,54,0)</f>
        <v>#N/A</v>
      </c>
      <c r="BB799" s="17" t="e">
        <f>VLOOKUP($E799,'DATA PENGUKURAN GARDU'!$A:$BS,42,0)</f>
        <v>#N/A</v>
      </c>
      <c r="BC799" s="23" t="e">
        <f t="shared" si="423"/>
        <v>#N/A</v>
      </c>
      <c r="BD799" s="17" t="e">
        <f>VLOOKUP($E799,'DATA PENGUKURAN GARDU'!$A:$BS,44,0)</f>
        <v>#N/A</v>
      </c>
      <c r="BE799" s="23" t="e">
        <f t="shared" si="424"/>
        <v>#N/A</v>
      </c>
      <c r="BF799" s="17" t="e">
        <f>VLOOKUP($E799,'DATA PENGUKURAN GARDU'!$A:$BS,46,0)</f>
        <v>#N/A</v>
      </c>
      <c r="BG799" s="23" t="e">
        <f t="shared" si="425"/>
        <v>#N/A</v>
      </c>
      <c r="BH799" s="17" t="e">
        <f>VLOOKUP($E799,'DATA PENGUKURAN GARDU'!$A:$BS,46,0)</f>
        <v>#N/A</v>
      </c>
      <c r="BI799" s="17" t="e">
        <f>VLOOKUP($E799,'DATA PENGUKURAN GARDU'!$A:$BS,53,0)</f>
        <v>#N/A</v>
      </c>
      <c r="BJ799" s="17" t="e">
        <f>VLOOKUP($E799,'DATA PENGUKURAN GARDU'!$A:$BS,54,0)</f>
        <v>#N/A</v>
      </c>
      <c r="BK799" s="20" t="e">
        <f t="shared" si="426"/>
        <v>#N/A</v>
      </c>
      <c r="BL799" s="20" t="e">
        <f t="shared" si="427"/>
        <v>#N/A</v>
      </c>
      <c r="BM799" s="20" t="e">
        <f t="shared" si="428"/>
        <v>#N/A</v>
      </c>
      <c r="BN799" s="25" t="e">
        <f t="shared" si="429"/>
        <v>#N/A</v>
      </c>
      <c r="BO799" s="26" t="str">
        <f t="shared" si="430"/>
        <v>0</v>
      </c>
      <c r="BP799" s="21" t="e">
        <f t="shared" si="431"/>
        <v>#VALUE!</v>
      </c>
      <c r="BQ799" s="20" t="e">
        <f t="shared" si="432"/>
        <v>#N/A</v>
      </c>
      <c r="BR799" s="20" t="e">
        <v>#N/A</v>
      </c>
      <c r="BS799" s="9" t="e">
        <v>#N/A</v>
      </c>
      <c r="BT799" s="2" t="e">
        <f t="shared" si="433"/>
        <v>#VALUE!</v>
      </c>
      <c r="BU799" s="2" t="e">
        <f t="shared" si="401"/>
        <v>#N/A</v>
      </c>
      <c r="BV799" s="2" t="e">
        <f t="shared" si="402"/>
        <v>#N/A</v>
      </c>
    </row>
    <row r="800" s="2" customFormat="1" ht="22.95" customHeight="1" spans="1:74">
      <c r="A800" s="9" t="str">
        <f t="shared" si="403"/>
        <v>K-217Induk</v>
      </c>
      <c r="B800" s="9" t="str">
        <f t="shared" si="404"/>
        <v>K-217jurusan 1</v>
      </c>
      <c r="C800" s="9" t="str">
        <f t="shared" si="405"/>
        <v>K-217jurusan 2</v>
      </c>
      <c r="D800" s="9" t="str">
        <f t="shared" si="406"/>
        <v>K-217jurusan 3</v>
      </c>
      <c r="E800" s="9" t="str">
        <f t="shared" si="407"/>
        <v>K-217jurusan 4</v>
      </c>
      <c r="F800" s="10" t="s">
        <v>131</v>
      </c>
      <c r="G800" s="10" t="s">
        <v>132</v>
      </c>
      <c r="H800" s="10" t="s">
        <v>990</v>
      </c>
      <c r="I800" s="10">
        <v>0.702791</v>
      </c>
      <c r="J800" s="10">
        <v>124.279647</v>
      </c>
      <c r="K800" s="10" t="s">
        <v>7465</v>
      </c>
      <c r="L800" s="10" t="s">
        <v>7465</v>
      </c>
      <c r="M800" s="10" t="s">
        <v>7465</v>
      </c>
      <c r="N800" s="14">
        <f t="shared" si="408"/>
        <v>0</v>
      </c>
      <c r="O800" s="15" t="e">
        <f t="shared" si="409"/>
        <v>#VALUE!</v>
      </c>
      <c r="P800" s="15" t="e">
        <f t="shared" si="410"/>
        <v>#VALUE!</v>
      </c>
      <c r="Q800" s="17" t="e">
        <f>VLOOKUP($A800,'DATA PENGUKURAN GARDU'!$A:$BS,42,0)</f>
        <v>#N/A</v>
      </c>
      <c r="R800" s="18" t="e">
        <f t="shared" si="411"/>
        <v>#N/A</v>
      </c>
      <c r="S800" s="17" t="e">
        <f>VLOOKUP($A800,'DATA PENGUKURAN GARDU'!$A:$BS,44,0)</f>
        <v>#N/A</v>
      </c>
      <c r="T800" s="18" t="e">
        <f t="shared" si="412"/>
        <v>#N/A</v>
      </c>
      <c r="U800" s="17" t="e">
        <f>VLOOKUP($A800,'DATA PENGUKURAN GARDU'!$A:$BS,46,0)</f>
        <v>#N/A</v>
      </c>
      <c r="V800" s="18" t="e">
        <f t="shared" si="413"/>
        <v>#N/A</v>
      </c>
      <c r="W800" s="17" t="e">
        <f>VLOOKUP($A800,'DATA PENGUKURAN GARDU'!$A:$BS,48,0)</f>
        <v>#N/A</v>
      </c>
      <c r="X800" s="17" t="e">
        <f>VLOOKUP($A800,'DATA PENGUKURAN GARDU'!$A:$BS,53,0)</f>
        <v>#N/A</v>
      </c>
      <c r="Y800" s="17" t="e">
        <f>VLOOKUP($A800,'DATA PENGUKURAN GARDU'!$A:$BS,54,0)</f>
        <v>#N/A</v>
      </c>
      <c r="Z800" s="17" t="e">
        <f>VLOOKUP($A800,'DATA PENGUKURAN GARDU'!$A:$BS,55,0)</f>
        <v>#N/A</v>
      </c>
      <c r="AA800" s="20" t="e">
        <f>VLOOKUP($B800,'DATA PENGUKURAN GARDU'!$A:$BS,42,0)</f>
        <v>#N/A</v>
      </c>
      <c r="AB800" s="21" t="e">
        <f t="shared" si="414"/>
        <v>#N/A</v>
      </c>
      <c r="AC800" s="20" t="e">
        <f>VLOOKUP($B800,'DATA PENGUKURAN GARDU'!$A:$BS,44,0)</f>
        <v>#N/A</v>
      </c>
      <c r="AD800" s="21" t="e">
        <f t="shared" si="415"/>
        <v>#N/A</v>
      </c>
      <c r="AE800" s="20" t="e">
        <f>VLOOKUP($B800,'DATA PENGUKURAN GARDU'!$A:$BS,46,0)</f>
        <v>#N/A</v>
      </c>
      <c r="AF800" s="21" t="e">
        <f t="shared" si="416"/>
        <v>#N/A</v>
      </c>
      <c r="AG800" s="20" t="e">
        <f>VLOOKUP($B800,'DATA PENGUKURAN GARDU'!$A:$BS,46,0)</f>
        <v>#N/A</v>
      </c>
      <c r="AH800" s="20" t="e">
        <f>VLOOKUP($B800,'DATA PENGUKURAN GARDU'!$A:$BS,53,0)</f>
        <v>#N/A</v>
      </c>
      <c r="AI800" s="20" t="e">
        <f>VLOOKUP($B800,'DATA PENGUKURAN GARDU'!$A:$BS,54,0)</f>
        <v>#N/A</v>
      </c>
      <c r="AJ800" s="17" t="e">
        <f>VLOOKUP($C800,'DATA PENGUKURAN GARDU'!$A:$BS,42,0)</f>
        <v>#N/A</v>
      </c>
      <c r="AK800" s="23" t="e">
        <f t="shared" si="417"/>
        <v>#N/A</v>
      </c>
      <c r="AL800" s="17" t="e">
        <f>VLOOKUP($C800,'DATA PENGUKURAN GARDU'!$A:$BS,44,0)</f>
        <v>#N/A</v>
      </c>
      <c r="AM800" s="23" t="e">
        <f t="shared" si="418"/>
        <v>#N/A</v>
      </c>
      <c r="AN800" s="17" t="e">
        <f>VLOOKUP($C800,'DATA PENGUKURAN GARDU'!$A:$BS,46,0)</f>
        <v>#N/A</v>
      </c>
      <c r="AO800" s="23" t="e">
        <f t="shared" si="419"/>
        <v>#N/A</v>
      </c>
      <c r="AP800" s="17" t="e">
        <f>VLOOKUP($C800,'DATA PENGUKURAN GARDU'!$A:$BS,46,0)</f>
        <v>#N/A</v>
      </c>
      <c r="AQ800" s="17" t="e">
        <f>VLOOKUP($C800,'DATA PENGUKURAN GARDU'!$A:$BS,53,0)</f>
        <v>#N/A</v>
      </c>
      <c r="AR800" s="17" t="e">
        <f>VLOOKUP($C800,'DATA PENGUKURAN GARDU'!$A:$BS,54,0)</f>
        <v>#N/A</v>
      </c>
      <c r="AS800" s="20" t="e">
        <f>VLOOKUP($D800,'DATA PENGUKURAN GARDU'!$A:$BS,42,0)</f>
        <v>#N/A</v>
      </c>
      <c r="AT800" s="21" t="e">
        <f t="shared" si="420"/>
        <v>#N/A</v>
      </c>
      <c r="AU800" s="20" t="e">
        <f>VLOOKUP($D800,'DATA PENGUKURAN GARDU'!$A:$BS,44,0)</f>
        <v>#N/A</v>
      </c>
      <c r="AV800" s="21" t="e">
        <f t="shared" si="421"/>
        <v>#N/A</v>
      </c>
      <c r="AW800" s="20" t="e">
        <f>VLOOKUP($D800,'DATA PENGUKURAN GARDU'!$A:$BS,46,0)</f>
        <v>#N/A</v>
      </c>
      <c r="AX800" s="21" t="e">
        <f t="shared" si="422"/>
        <v>#N/A</v>
      </c>
      <c r="AY800" s="20" t="e">
        <f>VLOOKUP($D800,'DATA PENGUKURAN GARDU'!$A:$BS,46,0)</f>
        <v>#N/A</v>
      </c>
      <c r="AZ800" s="20" t="e">
        <f>VLOOKUP($D800,'DATA PENGUKURAN GARDU'!$A:$BS,53,0)</f>
        <v>#N/A</v>
      </c>
      <c r="BA800" s="20" t="e">
        <f>VLOOKUP($D800,'DATA PENGUKURAN GARDU'!$A:$BS,54,0)</f>
        <v>#N/A</v>
      </c>
      <c r="BB800" s="17" t="e">
        <f>VLOOKUP($E800,'DATA PENGUKURAN GARDU'!$A:$BS,42,0)</f>
        <v>#N/A</v>
      </c>
      <c r="BC800" s="23" t="e">
        <f t="shared" si="423"/>
        <v>#N/A</v>
      </c>
      <c r="BD800" s="17" t="e">
        <f>VLOOKUP($E800,'DATA PENGUKURAN GARDU'!$A:$BS,44,0)</f>
        <v>#N/A</v>
      </c>
      <c r="BE800" s="23" t="e">
        <f t="shared" si="424"/>
        <v>#N/A</v>
      </c>
      <c r="BF800" s="17" t="e">
        <f>VLOOKUP($E800,'DATA PENGUKURAN GARDU'!$A:$BS,46,0)</f>
        <v>#N/A</v>
      </c>
      <c r="BG800" s="23" t="e">
        <f t="shared" si="425"/>
        <v>#N/A</v>
      </c>
      <c r="BH800" s="17" t="e">
        <f>VLOOKUP($E800,'DATA PENGUKURAN GARDU'!$A:$BS,46,0)</f>
        <v>#N/A</v>
      </c>
      <c r="BI800" s="17" t="e">
        <f>VLOOKUP($E800,'DATA PENGUKURAN GARDU'!$A:$BS,53,0)</f>
        <v>#N/A</v>
      </c>
      <c r="BJ800" s="17" t="e">
        <f>VLOOKUP($E800,'DATA PENGUKURAN GARDU'!$A:$BS,54,0)</f>
        <v>#N/A</v>
      </c>
      <c r="BK800" s="20" t="e">
        <f t="shared" si="426"/>
        <v>#N/A</v>
      </c>
      <c r="BL800" s="20" t="e">
        <f t="shared" si="427"/>
        <v>#N/A</v>
      </c>
      <c r="BM800" s="20" t="e">
        <f t="shared" si="428"/>
        <v>#N/A</v>
      </c>
      <c r="BN800" s="25" t="e">
        <f t="shared" si="429"/>
        <v>#N/A</v>
      </c>
      <c r="BO800" s="26" t="str">
        <f t="shared" si="430"/>
        <v>0</v>
      </c>
      <c r="BP800" s="21" t="e">
        <f t="shared" si="431"/>
        <v>#VALUE!</v>
      </c>
      <c r="BQ800" s="20" t="e">
        <f t="shared" si="432"/>
        <v>#N/A</v>
      </c>
      <c r="BR800" s="20" t="e">
        <v>#N/A</v>
      </c>
      <c r="BS800" s="9" t="e">
        <v>#N/A</v>
      </c>
      <c r="BT800" s="2" t="e">
        <f t="shared" si="433"/>
        <v>#VALUE!</v>
      </c>
      <c r="BU800" s="2" t="e">
        <f t="shared" si="401"/>
        <v>#N/A</v>
      </c>
      <c r="BV800" s="2" t="e">
        <f t="shared" si="402"/>
        <v>#N/A</v>
      </c>
    </row>
    <row r="801" s="2" customFormat="1" ht="22.95" customHeight="1" spans="1:74">
      <c r="A801" s="9" t="str">
        <f t="shared" si="403"/>
        <v>K-219Induk</v>
      </c>
      <c r="B801" s="9" t="str">
        <f t="shared" si="404"/>
        <v>K-219jurusan 1</v>
      </c>
      <c r="C801" s="9" t="str">
        <f t="shared" si="405"/>
        <v>K-219jurusan 2</v>
      </c>
      <c r="D801" s="9" t="str">
        <f t="shared" si="406"/>
        <v>K-219jurusan 3</v>
      </c>
      <c r="E801" s="9" t="str">
        <f t="shared" si="407"/>
        <v>K-219jurusan 4</v>
      </c>
      <c r="F801" s="10" t="s">
        <v>131</v>
      </c>
      <c r="G801" s="10" t="s">
        <v>132</v>
      </c>
      <c r="H801" s="10" t="s">
        <v>991</v>
      </c>
      <c r="I801" s="10">
        <v>0.705216</v>
      </c>
      <c r="J801" s="10">
        <v>124.274027</v>
      </c>
      <c r="K801" s="10" t="s">
        <v>7465</v>
      </c>
      <c r="L801" s="10" t="s">
        <v>7465</v>
      </c>
      <c r="M801" s="10" t="s">
        <v>7465</v>
      </c>
      <c r="N801" s="14">
        <f t="shared" si="408"/>
        <v>0</v>
      </c>
      <c r="O801" s="15" t="e">
        <f t="shared" si="409"/>
        <v>#VALUE!</v>
      </c>
      <c r="P801" s="15" t="e">
        <f t="shared" si="410"/>
        <v>#VALUE!</v>
      </c>
      <c r="Q801" s="17" t="e">
        <f>VLOOKUP($A801,'DATA PENGUKURAN GARDU'!$A:$BS,42,0)</f>
        <v>#N/A</v>
      </c>
      <c r="R801" s="18" t="e">
        <f t="shared" si="411"/>
        <v>#N/A</v>
      </c>
      <c r="S801" s="17" t="e">
        <f>VLOOKUP($A801,'DATA PENGUKURAN GARDU'!$A:$BS,44,0)</f>
        <v>#N/A</v>
      </c>
      <c r="T801" s="18" t="e">
        <f t="shared" si="412"/>
        <v>#N/A</v>
      </c>
      <c r="U801" s="17" t="e">
        <f>VLOOKUP($A801,'DATA PENGUKURAN GARDU'!$A:$BS,46,0)</f>
        <v>#N/A</v>
      </c>
      <c r="V801" s="18" t="e">
        <f t="shared" si="413"/>
        <v>#N/A</v>
      </c>
      <c r="W801" s="17" t="e">
        <f>VLOOKUP($A801,'DATA PENGUKURAN GARDU'!$A:$BS,48,0)</f>
        <v>#N/A</v>
      </c>
      <c r="X801" s="17" t="e">
        <f>VLOOKUP($A801,'DATA PENGUKURAN GARDU'!$A:$BS,53,0)</f>
        <v>#N/A</v>
      </c>
      <c r="Y801" s="17" t="e">
        <f>VLOOKUP($A801,'DATA PENGUKURAN GARDU'!$A:$BS,54,0)</f>
        <v>#N/A</v>
      </c>
      <c r="Z801" s="17" t="e">
        <f>VLOOKUP($A801,'DATA PENGUKURAN GARDU'!$A:$BS,55,0)</f>
        <v>#N/A</v>
      </c>
      <c r="AA801" s="20" t="e">
        <f>VLOOKUP($B801,'DATA PENGUKURAN GARDU'!$A:$BS,42,0)</f>
        <v>#N/A</v>
      </c>
      <c r="AB801" s="21" t="e">
        <f t="shared" si="414"/>
        <v>#N/A</v>
      </c>
      <c r="AC801" s="20" t="e">
        <f>VLOOKUP($B801,'DATA PENGUKURAN GARDU'!$A:$BS,44,0)</f>
        <v>#N/A</v>
      </c>
      <c r="AD801" s="21" t="e">
        <f t="shared" si="415"/>
        <v>#N/A</v>
      </c>
      <c r="AE801" s="20" t="e">
        <f>VLOOKUP($B801,'DATA PENGUKURAN GARDU'!$A:$BS,46,0)</f>
        <v>#N/A</v>
      </c>
      <c r="AF801" s="21" t="e">
        <f t="shared" si="416"/>
        <v>#N/A</v>
      </c>
      <c r="AG801" s="20" t="e">
        <f>VLOOKUP($B801,'DATA PENGUKURAN GARDU'!$A:$BS,46,0)</f>
        <v>#N/A</v>
      </c>
      <c r="AH801" s="20" t="e">
        <f>VLOOKUP($B801,'DATA PENGUKURAN GARDU'!$A:$BS,53,0)</f>
        <v>#N/A</v>
      </c>
      <c r="AI801" s="20" t="e">
        <f>VLOOKUP($B801,'DATA PENGUKURAN GARDU'!$A:$BS,54,0)</f>
        <v>#N/A</v>
      </c>
      <c r="AJ801" s="17" t="e">
        <f>VLOOKUP($C801,'DATA PENGUKURAN GARDU'!$A:$BS,42,0)</f>
        <v>#N/A</v>
      </c>
      <c r="AK801" s="23" t="e">
        <f t="shared" si="417"/>
        <v>#N/A</v>
      </c>
      <c r="AL801" s="17" t="e">
        <f>VLOOKUP($C801,'DATA PENGUKURAN GARDU'!$A:$BS,44,0)</f>
        <v>#N/A</v>
      </c>
      <c r="AM801" s="23" t="e">
        <f t="shared" si="418"/>
        <v>#N/A</v>
      </c>
      <c r="AN801" s="17" t="e">
        <f>VLOOKUP($C801,'DATA PENGUKURAN GARDU'!$A:$BS,46,0)</f>
        <v>#N/A</v>
      </c>
      <c r="AO801" s="23" t="e">
        <f t="shared" si="419"/>
        <v>#N/A</v>
      </c>
      <c r="AP801" s="17" t="e">
        <f>VLOOKUP($C801,'DATA PENGUKURAN GARDU'!$A:$BS,46,0)</f>
        <v>#N/A</v>
      </c>
      <c r="AQ801" s="17" t="e">
        <f>VLOOKUP($C801,'DATA PENGUKURAN GARDU'!$A:$BS,53,0)</f>
        <v>#N/A</v>
      </c>
      <c r="AR801" s="17" t="e">
        <f>VLOOKUP($C801,'DATA PENGUKURAN GARDU'!$A:$BS,54,0)</f>
        <v>#N/A</v>
      </c>
      <c r="AS801" s="20" t="e">
        <f>VLOOKUP($D801,'DATA PENGUKURAN GARDU'!$A:$BS,42,0)</f>
        <v>#N/A</v>
      </c>
      <c r="AT801" s="21" t="e">
        <f t="shared" si="420"/>
        <v>#N/A</v>
      </c>
      <c r="AU801" s="20" t="e">
        <f>VLOOKUP($D801,'DATA PENGUKURAN GARDU'!$A:$BS,44,0)</f>
        <v>#N/A</v>
      </c>
      <c r="AV801" s="21" t="e">
        <f t="shared" si="421"/>
        <v>#N/A</v>
      </c>
      <c r="AW801" s="20" t="e">
        <f>VLOOKUP($D801,'DATA PENGUKURAN GARDU'!$A:$BS,46,0)</f>
        <v>#N/A</v>
      </c>
      <c r="AX801" s="21" t="e">
        <f t="shared" si="422"/>
        <v>#N/A</v>
      </c>
      <c r="AY801" s="20" t="e">
        <f>VLOOKUP($D801,'DATA PENGUKURAN GARDU'!$A:$BS,46,0)</f>
        <v>#N/A</v>
      </c>
      <c r="AZ801" s="20" t="e">
        <f>VLOOKUP($D801,'DATA PENGUKURAN GARDU'!$A:$BS,53,0)</f>
        <v>#N/A</v>
      </c>
      <c r="BA801" s="20" t="e">
        <f>VLOOKUP($D801,'DATA PENGUKURAN GARDU'!$A:$BS,54,0)</f>
        <v>#N/A</v>
      </c>
      <c r="BB801" s="17" t="e">
        <f>VLOOKUP($E801,'DATA PENGUKURAN GARDU'!$A:$BS,42,0)</f>
        <v>#N/A</v>
      </c>
      <c r="BC801" s="23" t="e">
        <f t="shared" si="423"/>
        <v>#N/A</v>
      </c>
      <c r="BD801" s="17" t="e">
        <f>VLOOKUP($E801,'DATA PENGUKURAN GARDU'!$A:$BS,44,0)</f>
        <v>#N/A</v>
      </c>
      <c r="BE801" s="23" t="e">
        <f t="shared" si="424"/>
        <v>#N/A</v>
      </c>
      <c r="BF801" s="17" t="e">
        <f>VLOOKUP($E801,'DATA PENGUKURAN GARDU'!$A:$BS,46,0)</f>
        <v>#N/A</v>
      </c>
      <c r="BG801" s="23" t="e">
        <f t="shared" si="425"/>
        <v>#N/A</v>
      </c>
      <c r="BH801" s="17" t="e">
        <f>VLOOKUP($E801,'DATA PENGUKURAN GARDU'!$A:$BS,46,0)</f>
        <v>#N/A</v>
      </c>
      <c r="BI801" s="17" t="e">
        <f>VLOOKUP($E801,'DATA PENGUKURAN GARDU'!$A:$BS,53,0)</f>
        <v>#N/A</v>
      </c>
      <c r="BJ801" s="17" t="e">
        <f>VLOOKUP($E801,'DATA PENGUKURAN GARDU'!$A:$BS,54,0)</f>
        <v>#N/A</v>
      </c>
      <c r="BK801" s="20" t="e">
        <f t="shared" si="426"/>
        <v>#N/A</v>
      </c>
      <c r="BL801" s="20" t="e">
        <f t="shared" si="427"/>
        <v>#N/A</v>
      </c>
      <c r="BM801" s="20" t="e">
        <f t="shared" si="428"/>
        <v>#N/A</v>
      </c>
      <c r="BN801" s="25" t="e">
        <f t="shared" si="429"/>
        <v>#N/A</v>
      </c>
      <c r="BO801" s="26" t="str">
        <f t="shared" si="430"/>
        <v>0</v>
      </c>
      <c r="BP801" s="21" t="e">
        <f t="shared" si="431"/>
        <v>#VALUE!</v>
      </c>
      <c r="BQ801" s="20" t="e">
        <f t="shared" si="432"/>
        <v>#N/A</v>
      </c>
      <c r="BR801" s="20" t="e">
        <v>#N/A</v>
      </c>
      <c r="BS801" s="9" t="e">
        <v>#N/A</v>
      </c>
      <c r="BT801" s="2" t="e">
        <f t="shared" si="433"/>
        <v>#VALUE!</v>
      </c>
      <c r="BU801" s="2" t="e">
        <f t="shared" si="401"/>
        <v>#N/A</v>
      </c>
      <c r="BV801" s="2" t="e">
        <f t="shared" si="402"/>
        <v>#N/A</v>
      </c>
    </row>
    <row r="802" s="2" customFormat="1" ht="22.95" customHeight="1" spans="1:74">
      <c r="A802" s="9" t="str">
        <f t="shared" si="403"/>
        <v>K-229.1Induk</v>
      </c>
      <c r="B802" s="9" t="str">
        <f t="shared" si="404"/>
        <v>K-229.1jurusan 1</v>
      </c>
      <c r="C802" s="9" t="str">
        <f t="shared" si="405"/>
        <v>K-229.1jurusan 2</v>
      </c>
      <c r="D802" s="9" t="str">
        <f t="shared" si="406"/>
        <v>K-229.1jurusan 3</v>
      </c>
      <c r="E802" s="9" t="str">
        <f t="shared" si="407"/>
        <v>K-229.1jurusan 4</v>
      </c>
      <c r="F802" s="10" t="s">
        <v>136</v>
      </c>
      <c r="G802" s="10" t="s">
        <v>132</v>
      </c>
      <c r="H802" s="10" t="s">
        <v>992</v>
      </c>
      <c r="I802" s="10">
        <v>0.718892</v>
      </c>
      <c r="J802" s="10">
        <v>124.294751</v>
      </c>
      <c r="K802" s="10" t="s">
        <v>7465</v>
      </c>
      <c r="L802" s="10" t="s">
        <v>7465</v>
      </c>
      <c r="M802" s="10" t="s">
        <v>7465</v>
      </c>
      <c r="N802" s="14">
        <f t="shared" si="408"/>
        <v>0</v>
      </c>
      <c r="O802" s="15" t="e">
        <f t="shared" si="409"/>
        <v>#VALUE!</v>
      </c>
      <c r="P802" s="15" t="e">
        <f t="shared" si="410"/>
        <v>#VALUE!</v>
      </c>
      <c r="Q802" s="17" t="e">
        <f>VLOOKUP($A802,'DATA PENGUKURAN GARDU'!$A:$BS,42,0)</f>
        <v>#N/A</v>
      </c>
      <c r="R802" s="18" t="e">
        <f t="shared" si="411"/>
        <v>#N/A</v>
      </c>
      <c r="S802" s="17" t="e">
        <f>VLOOKUP($A802,'DATA PENGUKURAN GARDU'!$A:$BS,44,0)</f>
        <v>#N/A</v>
      </c>
      <c r="T802" s="18" t="e">
        <f t="shared" si="412"/>
        <v>#N/A</v>
      </c>
      <c r="U802" s="17" t="e">
        <f>VLOOKUP($A802,'DATA PENGUKURAN GARDU'!$A:$BS,46,0)</f>
        <v>#N/A</v>
      </c>
      <c r="V802" s="18" t="e">
        <f t="shared" si="413"/>
        <v>#N/A</v>
      </c>
      <c r="W802" s="17" t="e">
        <f>VLOOKUP($A802,'DATA PENGUKURAN GARDU'!$A:$BS,48,0)</f>
        <v>#N/A</v>
      </c>
      <c r="X802" s="17" t="e">
        <f>VLOOKUP($A802,'DATA PENGUKURAN GARDU'!$A:$BS,53,0)</f>
        <v>#N/A</v>
      </c>
      <c r="Y802" s="17" t="e">
        <f>VLOOKUP($A802,'DATA PENGUKURAN GARDU'!$A:$BS,54,0)</f>
        <v>#N/A</v>
      </c>
      <c r="Z802" s="17" t="e">
        <f>VLOOKUP($A802,'DATA PENGUKURAN GARDU'!$A:$BS,55,0)</f>
        <v>#N/A</v>
      </c>
      <c r="AA802" s="20" t="e">
        <f>VLOOKUP($B802,'DATA PENGUKURAN GARDU'!$A:$BS,42,0)</f>
        <v>#N/A</v>
      </c>
      <c r="AB802" s="21" t="e">
        <f t="shared" si="414"/>
        <v>#N/A</v>
      </c>
      <c r="AC802" s="20" t="e">
        <f>VLOOKUP($B802,'DATA PENGUKURAN GARDU'!$A:$BS,44,0)</f>
        <v>#N/A</v>
      </c>
      <c r="AD802" s="21" t="e">
        <f t="shared" si="415"/>
        <v>#N/A</v>
      </c>
      <c r="AE802" s="20" t="e">
        <f>VLOOKUP($B802,'DATA PENGUKURAN GARDU'!$A:$BS,46,0)</f>
        <v>#N/A</v>
      </c>
      <c r="AF802" s="21" t="e">
        <f t="shared" si="416"/>
        <v>#N/A</v>
      </c>
      <c r="AG802" s="20" t="e">
        <f>VLOOKUP($B802,'DATA PENGUKURAN GARDU'!$A:$BS,46,0)</f>
        <v>#N/A</v>
      </c>
      <c r="AH802" s="20" t="e">
        <f>VLOOKUP($B802,'DATA PENGUKURAN GARDU'!$A:$BS,53,0)</f>
        <v>#N/A</v>
      </c>
      <c r="AI802" s="20" t="e">
        <f>VLOOKUP($B802,'DATA PENGUKURAN GARDU'!$A:$BS,54,0)</f>
        <v>#N/A</v>
      </c>
      <c r="AJ802" s="17" t="e">
        <f>VLOOKUP($C802,'DATA PENGUKURAN GARDU'!$A:$BS,42,0)</f>
        <v>#N/A</v>
      </c>
      <c r="AK802" s="23" t="e">
        <f t="shared" si="417"/>
        <v>#N/A</v>
      </c>
      <c r="AL802" s="17" t="e">
        <f>VLOOKUP($C802,'DATA PENGUKURAN GARDU'!$A:$BS,44,0)</f>
        <v>#N/A</v>
      </c>
      <c r="AM802" s="23" t="e">
        <f t="shared" si="418"/>
        <v>#N/A</v>
      </c>
      <c r="AN802" s="17" t="e">
        <f>VLOOKUP($C802,'DATA PENGUKURAN GARDU'!$A:$BS,46,0)</f>
        <v>#N/A</v>
      </c>
      <c r="AO802" s="23" t="e">
        <f t="shared" si="419"/>
        <v>#N/A</v>
      </c>
      <c r="AP802" s="17" t="e">
        <f>VLOOKUP($C802,'DATA PENGUKURAN GARDU'!$A:$BS,46,0)</f>
        <v>#N/A</v>
      </c>
      <c r="AQ802" s="17" t="e">
        <f>VLOOKUP($C802,'DATA PENGUKURAN GARDU'!$A:$BS,53,0)</f>
        <v>#N/A</v>
      </c>
      <c r="AR802" s="17" t="e">
        <f>VLOOKUP($C802,'DATA PENGUKURAN GARDU'!$A:$BS,54,0)</f>
        <v>#N/A</v>
      </c>
      <c r="AS802" s="20" t="e">
        <f>VLOOKUP($D802,'DATA PENGUKURAN GARDU'!$A:$BS,42,0)</f>
        <v>#N/A</v>
      </c>
      <c r="AT802" s="21" t="e">
        <f t="shared" si="420"/>
        <v>#N/A</v>
      </c>
      <c r="AU802" s="20" t="e">
        <f>VLOOKUP($D802,'DATA PENGUKURAN GARDU'!$A:$BS,44,0)</f>
        <v>#N/A</v>
      </c>
      <c r="AV802" s="21" t="e">
        <f t="shared" si="421"/>
        <v>#N/A</v>
      </c>
      <c r="AW802" s="20" t="e">
        <f>VLOOKUP($D802,'DATA PENGUKURAN GARDU'!$A:$BS,46,0)</f>
        <v>#N/A</v>
      </c>
      <c r="AX802" s="21" t="e">
        <f t="shared" si="422"/>
        <v>#N/A</v>
      </c>
      <c r="AY802" s="20" t="e">
        <f>VLOOKUP($D802,'DATA PENGUKURAN GARDU'!$A:$BS,46,0)</f>
        <v>#N/A</v>
      </c>
      <c r="AZ802" s="20" t="e">
        <f>VLOOKUP($D802,'DATA PENGUKURAN GARDU'!$A:$BS,53,0)</f>
        <v>#N/A</v>
      </c>
      <c r="BA802" s="20" t="e">
        <f>VLOOKUP($D802,'DATA PENGUKURAN GARDU'!$A:$BS,54,0)</f>
        <v>#N/A</v>
      </c>
      <c r="BB802" s="17" t="e">
        <f>VLOOKUP($E802,'DATA PENGUKURAN GARDU'!$A:$BS,42,0)</f>
        <v>#N/A</v>
      </c>
      <c r="BC802" s="23" t="e">
        <f t="shared" si="423"/>
        <v>#N/A</v>
      </c>
      <c r="BD802" s="17" t="e">
        <f>VLOOKUP($E802,'DATA PENGUKURAN GARDU'!$A:$BS,44,0)</f>
        <v>#N/A</v>
      </c>
      <c r="BE802" s="23" t="e">
        <f t="shared" si="424"/>
        <v>#N/A</v>
      </c>
      <c r="BF802" s="17" t="e">
        <f>VLOOKUP($E802,'DATA PENGUKURAN GARDU'!$A:$BS,46,0)</f>
        <v>#N/A</v>
      </c>
      <c r="BG802" s="23" t="e">
        <f t="shared" si="425"/>
        <v>#N/A</v>
      </c>
      <c r="BH802" s="17" t="e">
        <f>VLOOKUP($E802,'DATA PENGUKURAN GARDU'!$A:$BS,46,0)</f>
        <v>#N/A</v>
      </c>
      <c r="BI802" s="17" t="e">
        <f>VLOOKUP($E802,'DATA PENGUKURAN GARDU'!$A:$BS,53,0)</f>
        <v>#N/A</v>
      </c>
      <c r="BJ802" s="17" t="e">
        <f>VLOOKUP($E802,'DATA PENGUKURAN GARDU'!$A:$BS,54,0)</f>
        <v>#N/A</v>
      </c>
      <c r="BK802" s="20" t="e">
        <f t="shared" si="426"/>
        <v>#N/A</v>
      </c>
      <c r="BL802" s="20" t="e">
        <f t="shared" si="427"/>
        <v>#N/A</v>
      </c>
      <c r="BM802" s="20" t="e">
        <f t="shared" si="428"/>
        <v>#N/A</v>
      </c>
      <c r="BN802" s="25" t="e">
        <f t="shared" si="429"/>
        <v>#N/A</v>
      </c>
      <c r="BO802" s="26" t="str">
        <f t="shared" si="430"/>
        <v>0</v>
      </c>
      <c r="BP802" s="21" t="e">
        <f t="shared" si="431"/>
        <v>#VALUE!</v>
      </c>
      <c r="BQ802" s="20" t="e">
        <f t="shared" si="432"/>
        <v>#N/A</v>
      </c>
      <c r="BR802" s="20" t="e">
        <v>#N/A</v>
      </c>
      <c r="BS802" s="9" t="e">
        <v>#N/A</v>
      </c>
      <c r="BT802" s="2" t="e">
        <f t="shared" si="433"/>
        <v>#VALUE!</v>
      </c>
      <c r="BU802" s="2" t="e">
        <f t="shared" si="401"/>
        <v>#N/A</v>
      </c>
      <c r="BV802" s="2" t="e">
        <f t="shared" si="402"/>
        <v>#N/A</v>
      </c>
    </row>
    <row r="803" s="2" customFormat="1" ht="22.95" customHeight="1" spans="1:74">
      <c r="A803" s="9" t="str">
        <f t="shared" si="403"/>
        <v>K-235.1Induk</v>
      </c>
      <c r="B803" s="9" t="str">
        <f t="shared" si="404"/>
        <v>K-235.1jurusan 1</v>
      </c>
      <c r="C803" s="9" t="str">
        <f t="shared" si="405"/>
        <v>K-235.1jurusan 2</v>
      </c>
      <c r="D803" s="9" t="str">
        <f t="shared" si="406"/>
        <v>K-235.1jurusan 3</v>
      </c>
      <c r="E803" s="9" t="str">
        <f t="shared" si="407"/>
        <v>K-235.1jurusan 4</v>
      </c>
      <c r="F803" s="10" t="s">
        <v>136</v>
      </c>
      <c r="G803" s="10" t="s">
        <v>132</v>
      </c>
      <c r="H803" s="10" t="s">
        <v>993</v>
      </c>
      <c r="I803" s="10">
        <v>0.713354093</v>
      </c>
      <c r="J803" s="10">
        <v>124.3041910447</v>
      </c>
      <c r="K803" s="10" t="s">
        <v>7465</v>
      </c>
      <c r="L803" s="10" t="s">
        <v>7465</v>
      </c>
      <c r="M803" s="10" t="s">
        <v>7465</v>
      </c>
      <c r="N803" s="14">
        <f t="shared" si="408"/>
        <v>0</v>
      </c>
      <c r="O803" s="15" t="e">
        <f t="shared" si="409"/>
        <v>#VALUE!</v>
      </c>
      <c r="P803" s="15" t="e">
        <f t="shared" si="410"/>
        <v>#VALUE!</v>
      </c>
      <c r="Q803" s="17" t="e">
        <f>VLOOKUP($A803,'DATA PENGUKURAN GARDU'!$A:$BS,42,0)</f>
        <v>#N/A</v>
      </c>
      <c r="R803" s="18" t="e">
        <f t="shared" si="411"/>
        <v>#N/A</v>
      </c>
      <c r="S803" s="17" t="e">
        <f>VLOOKUP($A803,'DATA PENGUKURAN GARDU'!$A:$BS,44,0)</f>
        <v>#N/A</v>
      </c>
      <c r="T803" s="18" t="e">
        <f t="shared" si="412"/>
        <v>#N/A</v>
      </c>
      <c r="U803" s="17" t="e">
        <f>VLOOKUP($A803,'DATA PENGUKURAN GARDU'!$A:$BS,46,0)</f>
        <v>#N/A</v>
      </c>
      <c r="V803" s="18" t="e">
        <f t="shared" si="413"/>
        <v>#N/A</v>
      </c>
      <c r="W803" s="17" t="e">
        <f>VLOOKUP($A803,'DATA PENGUKURAN GARDU'!$A:$BS,48,0)</f>
        <v>#N/A</v>
      </c>
      <c r="X803" s="17" t="e">
        <f>VLOOKUP($A803,'DATA PENGUKURAN GARDU'!$A:$BS,53,0)</f>
        <v>#N/A</v>
      </c>
      <c r="Y803" s="17" t="e">
        <f>VLOOKUP($A803,'DATA PENGUKURAN GARDU'!$A:$BS,54,0)</f>
        <v>#N/A</v>
      </c>
      <c r="Z803" s="17" t="e">
        <f>VLOOKUP($A803,'DATA PENGUKURAN GARDU'!$A:$BS,55,0)</f>
        <v>#N/A</v>
      </c>
      <c r="AA803" s="20" t="e">
        <f>VLOOKUP($B803,'DATA PENGUKURAN GARDU'!$A:$BS,42,0)</f>
        <v>#N/A</v>
      </c>
      <c r="AB803" s="21" t="e">
        <f t="shared" si="414"/>
        <v>#N/A</v>
      </c>
      <c r="AC803" s="20" t="e">
        <f>VLOOKUP($B803,'DATA PENGUKURAN GARDU'!$A:$BS,44,0)</f>
        <v>#N/A</v>
      </c>
      <c r="AD803" s="21" t="e">
        <f t="shared" si="415"/>
        <v>#N/A</v>
      </c>
      <c r="AE803" s="20" t="e">
        <f>VLOOKUP($B803,'DATA PENGUKURAN GARDU'!$A:$BS,46,0)</f>
        <v>#N/A</v>
      </c>
      <c r="AF803" s="21" t="e">
        <f t="shared" si="416"/>
        <v>#N/A</v>
      </c>
      <c r="AG803" s="20" t="e">
        <f>VLOOKUP($B803,'DATA PENGUKURAN GARDU'!$A:$BS,46,0)</f>
        <v>#N/A</v>
      </c>
      <c r="AH803" s="20" t="e">
        <f>VLOOKUP($B803,'DATA PENGUKURAN GARDU'!$A:$BS,53,0)</f>
        <v>#N/A</v>
      </c>
      <c r="AI803" s="20" t="e">
        <f>VLOOKUP($B803,'DATA PENGUKURAN GARDU'!$A:$BS,54,0)</f>
        <v>#N/A</v>
      </c>
      <c r="AJ803" s="17" t="e">
        <f>VLOOKUP($C803,'DATA PENGUKURAN GARDU'!$A:$BS,42,0)</f>
        <v>#N/A</v>
      </c>
      <c r="AK803" s="23" t="e">
        <f t="shared" si="417"/>
        <v>#N/A</v>
      </c>
      <c r="AL803" s="17" t="e">
        <f>VLOOKUP($C803,'DATA PENGUKURAN GARDU'!$A:$BS,44,0)</f>
        <v>#N/A</v>
      </c>
      <c r="AM803" s="23" t="e">
        <f t="shared" si="418"/>
        <v>#N/A</v>
      </c>
      <c r="AN803" s="17" t="e">
        <f>VLOOKUP($C803,'DATA PENGUKURAN GARDU'!$A:$BS,46,0)</f>
        <v>#N/A</v>
      </c>
      <c r="AO803" s="23" t="e">
        <f t="shared" si="419"/>
        <v>#N/A</v>
      </c>
      <c r="AP803" s="17" t="e">
        <f>VLOOKUP($C803,'DATA PENGUKURAN GARDU'!$A:$BS,46,0)</f>
        <v>#N/A</v>
      </c>
      <c r="AQ803" s="17" t="e">
        <f>VLOOKUP($C803,'DATA PENGUKURAN GARDU'!$A:$BS,53,0)</f>
        <v>#N/A</v>
      </c>
      <c r="AR803" s="17" t="e">
        <f>VLOOKUP($C803,'DATA PENGUKURAN GARDU'!$A:$BS,54,0)</f>
        <v>#N/A</v>
      </c>
      <c r="AS803" s="20" t="e">
        <f>VLOOKUP($D803,'DATA PENGUKURAN GARDU'!$A:$BS,42,0)</f>
        <v>#N/A</v>
      </c>
      <c r="AT803" s="21" t="e">
        <f t="shared" si="420"/>
        <v>#N/A</v>
      </c>
      <c r="AU803" s="20" t="e">
        <f>VLOOKUP($D803,'DATA PENGUKURAN GARDU'!$A:$BS,44,0)</f>
        <v>#N/A</v>
      </c>
      <c r="AV803" s="21" t="e">
        <f t="shared" si="421"/>
        <v>#N/A</v>
      </c>
      <c r="AW803" s="20" t="e">
        <f>VLOOKUP($D803,'DATA PENGUKURAN GARDU'!$A:$BS,46,0)</f>
        <v>#N/A</v>
      </c>
      <c r="AX803" s="21" t="e">
        <f t="shared" si="422"/>
        <v>#N/A</v>
      </c>
      <c r="AY803" s="20" t="e">
        <f>VLOOKUP($D803,'DATA PENGUKURAN GARDU'!$A:$BS,46,0)</f>
        <v>#N/A</v>
      </c>
      <c r="AZ803" s="20" t="e">
        <f>VLOOKUP($D803,'DATA PENGUKURAN GARDU'!$A:$BS,53,0)</f>
        <v>#N/A</v>
      </c>
      <c r="BA803" s="20" t="e">
        <f>VLOOKUP($D803,'DATA PENGUKURAN GARDU'!$A:$BS,54,0)</f>
        <v>#N/A</v>
      </c>
      <c r="BB803" s="17" t="e">
        <f>VLOOKUP($E803,'DATA PENGUKURAN GARDU'!$A:$BS,42,0)</f>
        <v>#N/A</v>
      </c>
      <c r="BC803" s="23" t="e">
        <f t="shared" si="423"/>
        <v>#N/A</v>
      </c>
      <c r="BD803" s="17" t="e">
        <f>VLOOKUP($E803,'DATA PENGUKURAN GARDU'!$A:$BS,44,0)</f>
        <v>#N/A</v>
      </c>
      <c r="BE803" s="23" t="e">
        <f t="shared" si="424"/>
        <v>#N/A</v>
      </c>
      <c r="BF803" s="17" t="e">
        <f>VLOOKUP($E803,'DATA PENGUKURAN GARDU'!$A:$BS,46,0)</f>
        <v>#N/A</v>
      </c>
      <c r="BG803" s="23" t="e">
        <f t="shared" si="425"/>
        <v>#N/A</v>
      </c>
      <c r="BH803" s="17" t="e">
        <f>VLOOKUP($E803,'DATA PENGUKURAN GARDU'!$A:$BS,46,0)</f>
        <v>#N/A</v>
      </c>
      <c r="BI803" s="17" t="e">
        <f>VLOOKUP($E803,'DATA PENGUKURAN GARDU'!$A:$BS,53,0)</f>
        <v>#N/A</v>
      </c>
      <c r="BJ803" s="17" t="e">
        <f>VLOOKUP($E803,'DATA PENGUKURAN GARDU'!$A:$BS,54,0)</f>
        <v>#N/A</v>
      </c>
      <c r="BK803" s="20" t="e">
        <f t="shared" si="426"/>
        <v>#N/A</v>
      </c>
      <c r="BL803" s="20" t="e">
        <f t="shared" si="427"/>
        <v>#N/A</v>
      </c>
      <c r="BM803" s="20" t="e">
        <f t="shared" si="428"/>
        <v>#N/A</v>
      </c>
      <c r="BN803" s="25" t="e">
        <f t="shared" si="429"/>
        <v>#N/A</v>
      </c>
      <c r="BO803" s="26" t="str">
        <f t="shared" si="430"/>
        <v>0</v>
      </c>
      <c r="BP803" s="21" t="e">
        <f t="shared" si="431"/>
        <v>#VALUE!</v>
      </c>
      <c r="BQ803" s="20" t="e">
        <f t="shared" si="432"/>
        <v>#N/A</v>
      </c>
      <c r="BR803" s="20" t="e">
        <v>#N/A</v>
      </c>
      <c r="BS803" s="9" t="e">
        <v>#N/A</v>
      </c>
      <c r="BT803" s="2" t="e">
        <f t="shared" si="433"/>
        <v>#VALUE!</v>
      </c>
      <c r="BU803" s="2" t="e">
        <f t="shared" si="401"/>
        <v>#N/A</v>
      </c>
      <c r="BV803" s="2" t="e">
        <f t="shared" si="402"/>
        <v>#N/A</v>
      </c>
    </row>
    <row r="804" s="2" customFormat="1" ht="22.95" customHeight="1" spans="1:74">
      <c r="A804" s="9" t="str">
        <f t="shared" si="403"/>
        <v>K-237Induk</v>
      </c>
      <c r="B804" s="9" t="str">
        <f t="shared" si="404"/>
        <v>K-237jurusan 1</v>
      </c>
      <c r="C804" s="9" t="str">
        <f t="shared" si="405"/>
        <v>K-237jurusan 2</v>
      </c>
      <c r="D804" s="9" t="str">
        <f t="shared" si="406"/>
        <v>K-237jurusan 3</v>
      </c>
      <c r="E804" s="9" t="str">
        <f t="shared" si="407"/>
        <v>K-237jurusan 4</v>
      </c>
      <c r="F804" s="10" t="s">
        <v>136</v>
      </c>
      <c r="G804" s="10" t="s">
        <v>132</v>
      </c>
      <c r="H804" s="10" t="s">
        <v>994</v>
      </c>
      <c r="I804" s="10">
        <v>0.710267</v>
      </c>
      <c r="J804" s="10">
        <v>124.306717</v>
      </c>
      <c r="K804" s="10" t="s">
        <v>7465</v>
      </c>
      <c r="L804" s="10" t="s">
        <v>7465</v>
      </c>
      <c r="M804" s="10" t="s">
        <v>7465</v>
      </c>
      <c r="N804" s="14">
        <f t="shared" si="408"/>
        <v>0</v>
      </c>
      <c r="O804" s="15" t="e">
        <f t="shared" si="409"/>
        <v>#VALUE!</v>
      </c>
      <c r="P804" s="15" t="e">
        <f t="shared" si="410"/>
        <v>#VALUE!</v>
      </c>
      <c r="Q804" s="17" t="e">
        <f>VLOOKUP($A804,'DATA PENGUKURAN GARDU'!$A:$BS,42,0)</f>
        <v>#N/A</v>
      </c>
      <c r="R804" s="18" t="e">
        <f t="shared" si="411"/>
        <v>#N/A</v>
      </c>
      <c r="S804" s="17" t="e">
        <f>VLOOKUP($A804,'DATA PENGUKURAN GARDU'!$A:$BS,44,0)</f>
        <v>#N/A</v>
      </c>
      <c r="T804" s="18" t="e">
        <f t="shared" si="412"/>
        <v>#N/A</v>
      </c>
      <c r="U804" s="17" t="e">
        <f>VLOOKUP($A804,'DATA PENGUKURAN GARDU'!$A:$BS,46,0)</f>
        <v>#N/A</v>
      </c>
      <c r="V804" s="18" t="e">
        <f t="shared" si="413"/>
        <v>#N/A</v>
      </c>
      <c r="W804" s="17" t="e">
        <f>VLOOKUP($A804,'DATA PENGUKURAN GARDU'!$A:$BS,48,0)</f>
        <v>#N/A</v>
      </c>
      <c r="X804" s="17" t="e">
        <f>VLOOKUP($A804,'DATA PENGUKURAN GARDU'!$A:$BS,53,0)</f>
        <v>#N/A</v>
      </c>
      <c r="Y804" s="17" t="e">
        <f>VLOOKUP($A804,'DATA PENGUKURAN GARDU'!$A:$BS,54,0)</f>
        <v>#N/A</v>
      </c>
      <c r="Z804" s="17" t="e">
        <f>VLOOKUP($A804,'DATA PENGUKURAN GARDU'!$A:$BS,55,0)</f>
        <v>#N/A</v>
      </c>
      <c r="AA804" s="20" t="e">
        <f>VLOOKUP($B804,'DATA PENGUKURAN GARDU'!$A:$BS,42,0)</f>
        <v>#N/A</v>
      </c>
      <c r="AB804" s="21" t="e">
        <f t="shared" si="414"/>
        <v>#N/A</v>
      </c>
      <c r="AC804" s="20" t="e">
        <f>VLOOKUP($B804,'DATA PENGUKURAN GARDU'!$A:$BS,44,0)</f>
        <v>#N/A</v>
      </c>
      <c r="AD804" s="21" t="e">
        <f t="shared" si="415"/>
        <v>#N/A</v>
      </c>
      <c r="AE804" s="20" t="e">
        <f>VLOOKUP($B804,'DATA PENGUKURAN GARDU'!$A:$BS,46,0)</f>
        <v>#N/A</v>
      </c>
      <c r="AF804" s="21" t="e">
        <f t="shared" si="416"/>
        <v>#N/A</v>
      </c>
      <c r="AG804" s="20" t="e">
        <f>VLOOKUP($B804,'DATA PENGUKURAN GARDU'!$A:$BS,46,0)</f>
        <v>#N/A</v>
      </c>
      <c r="AH804" s="20" t="e">
        <f>VLOOKUP($B804,'DATA PENGUKURAN GARDU'!$A:$BS,53,0)</f>
        <v>#N/A</v>
      </c>
      <c r="AI804" s="20" t="e">
        <f>VLOOKUP($B804,'DATA PENGUKURAN GARDU'!$A:$BS,54,0)</f>
        <v>#N/A</v>
      </c>
      <c r="AJ804" s="17" t="e">
        <f>VLOOKUP($C804,'DATA PENGUKURAN GARDU'!$A:$BS,42,0)</f>
        <v>#N/A</v>
      </c>
      <c r="AK804" s="23" t="e">
        <f t="shared" si="417"/>
        <v>#N/A</v>
      </c>
      <c r="AL804" s="17" t="e">
        <f>VLOOKUP($C804,'DATA PENGUKURAN GARDU'!$A:$BS,44,0)</f>
        <v>#N/A</v>
      </c>
      <c r="AM804" s="23" t="e">
        <f t="shared" si="418"/>
        <v>#N/A</v>
      </c>
      <c r="AN804" s="17" t="e">
        <f>VLOOKUP($C804,'DATA PENGUKURAN GARDU'!$A:$BS,46,0)</f>
        <v>#N/A</v>
      </c>
      <c r="AO804" s="23" t="e">
        <f t="shared" si="419"/>
        <v>#N/A</v>
      </c>
      <c r="AP804" s="17" t="e">
        <f>VLOOKUP($C804,'DATA PENGUKURAN GARDU'!$A:$BS,46,0)</f>
        <v>#N/A</v>
      </c>
      <c r="AQ804" s="17" t="e">
        <f>VLOOKUP($C804,'DATA PENGUKURAN GARDU'!$A:$BS,53,0)</f>
        <v>#N/A</v>
      </c>
      <c r="AR804" s="17" t="e">
        <f>VLOOKUP($C804,'DATA PENGUKURAN GARDU'!$A:$BS,54,0)</f>
        <v>#N/A</v>
      </c>
      <c r="AS804" s="20" t="e">
        <f>VLOOKUP($D804,'DATA PENGUKURAN GARDU'!$A:$BS,42,0)</f>
        <v>#N/A</v>
      </c>
      <c r="AT804" s="21" t="e">
        <f t="shared" si="420"/>
        <v>#N/A</v>
      </c>
      <c r="AU804" s="20" t="e">
        <f>VLOOKUP($D804,'DATA PENGUKURAN GARDU'!$A:$BS,44,0)</f>
        <v>#N/A</v>
      </c>
      <c r="AV804" s="21" t="e">
        <f t="shared" si="421"/>
        <v>#N/A</v>
      </c>
      <c r="AW804" s="20" t="e">
        <f>VLOOKUP($D804,'DATA PENGUKURAN GARDU'!$A:$BS,46,0)</f>
        <v>#N/A</v>
      </c>
      <c r="AX804" s="21" t="e">
        <f t="shared" si="422"/>
        <v>#N/A</v>
      </c>
      <c r="AY804" s="20" t="e">
        <f>VLOOKUP($D804,'DATA PENGUKURAN GARDU'!$A:$BS,46,0)</f>
        <v>#N/A</v>
      </c>
      <c r="AZ804" s="20" t="e">
        <f>VLOOKUP($D804,'DATA PENGUKURAN GARDU'!$A:$BS,53,0)</f>
        <v>#N/A</v>
      </c>
      <c r="BA804" s="20" t="e">
        <f>VLOOKUP($D804,'DATA PENGUKURAN GARDU'!$A:$BS,54,0)</f>
        <v>#N/A</v>
      </c>
      <c r="BB804" s="17" t="e">
        <f>VLOOKUP($E804,'DATA PENGUKURAN GARDU'!$A:$BS,42,0)</f>
        <v>#N/A</v>
      </c>
      <c r="BC804" s="23" t="e">
        <f t="shared" si="423"/>
        <v>#N/A</v>
      </c>
      <c r="BD804" s="17" t="e">
        <f>VLOOKUP($E804,'DATA PENGUKURAN GARDU'!$A:$BS,44,0)</f>
        <v>#N/A</v>
      </c>
      <c r="BE804" s="23" t="e">
        <f t="shared" si="424"/>
        <v>#N/A</v>
      </c>
      <c r="BF804" s="17" t="e">
        <f>VLOOKUP($E804,'DATA PENGUKURAN GARDU'!$A:$BS,46,0)</f>
        <v>#N/A</v>
      </c>
      <c r="BG804" s="23" t="e">
        <f t="shared" si="425"/>
        <v>#N/A</v>
      </c>
      <c r="BH804" s="17" t="e">
        <f>VLOOKUP($E804,'DATA PENGUKURAN GARDU'!$A:$BS,46,0)</f>
        <v>#N/A</v>
      </c>
      <c r="BI804" s="17" t="e">
        <f>VLOOKUP($E804,'DATA PENGUKURAN GARDU'!$A:$BS,53,0)</f>
        <v>#N/A</v>
      </c>
      <c r="BJ804" s="17" t="e">
        <f>VLOOKUP($E804,'DATA PENGUKURAN GARDU'!$A:$BS,54,0)</f>
        <v>#N/A</v>
      </c>
      <c r="BK804" s="20" t="e">
        <f t="shared" si="426"/>
        <v>#N/A</v>
      </c>
      <c r="BL804" s="20" t="e">
        <f t="shared" si="427"/>
        <v>#N/A</v>
      </c>
      <c r="BM804" s="20" t="e">
        <f t="shared" si="428"/>
        <v>#N/A</v>
      </c>
      <c r="BN804" s="25" t="e">
        <f t="shared" si="429"/>
        <v>#N/A</v>
      </c>
      <c r="BO804" s="26" t="str">
        <f t="shared" si="430"/>
        <v>0</v>
      </c>
      <c r="BP804" s="21" t="e">
        <f t="shared" si="431"/>
        <v>#VALUE!</v>
      </c>
      <c r="BQ804" s="20" t="e">
        <f t="shared" si="432"/>
        <v>#N/A</v>
      </c>
      <c r="BR804" s="20" t="e">
        <v>#N/A</v>
      </c>
      <c r="BS804" s="9" t="e">
        <v>#N/A</v>
      </c>
      <c r="BT804" s="2" t="e">
        <f t="shared" si="433"/>
        <v>#VALUE!</v>
      </c>
      <c r="BU804" s="2" t="e">
        <f t="shared" si="401"/>
        <v>#N/A</v>
      </c>
      <c r="BV804" s="2" t="e">
        <f t="shared" si="402"/>
        <v>#N/A</v>
      </c>
    </row>
    <row r="805" s="2" customFormat="1" ht="22.95" customHeight="1" spans="1:74">
      <c r="A805" s="9" t="str">
        <f t="shared" si="403"/>
        <v>K-272.1Induk</v>
      </c>
      <c r="B805" s="9" t="str">
        <f t="shared" si="404"/>
        <v>K-272.1jurusan 1</v>
      </c>
      <c r="C805" s="9" t="str">
        <f t="shared" si="405"/>
        <v>K-272.1jurusan 2</v>
      </c>
      <c r="D805" s="9" t="str">
        <f t="shared" si="406"/>
        <v>K-272.1jurusan 3</v>
      </c>
      <c r="E805" s="9" t="str">
        <f t="shared" si="407"/>
        <v>K-272.1jurusan 4</v>
      </c>
      <c r="F805" s="10" t="s">
        <v>131</v>
      </c>
      <c r="G805" s="10" t="s">
        <v>132</v>
      </c>
      <c r="H805" s="10" t="s">
        <v>995</v>
      </c>
      <c r="I805" s="10">
        <v>0.609059</v>
      </c>
      <c r="J805" s="10">
        <v>124.27891</v>
      </c>
      <c r="K805" s="10" t="s">
        <v>7465</v>
      </c>
      <c r="L805" s="10" t="s">
        <v>7465</v>
      </c>
      <c r="M805" s="10" t="s">
        <v>7465</v>
      </c>
      <c r="N805" s="14">
        <f t="shared" si="408"/>
        <v>0</v>
      </c>
      <c r="O805" s="15" t="e">
        <f t="shared" si="409"/>
        <v>#VALUE!</v>
      </c>
      <c r="P805" s="15" t="e">
        <f t="shared" si="410"/>
        <v>#VALUE!</v>
      </c>
      <c r="Q805" s="17" t="e">
        <f>VLOOKUP($A805,'DATA PENGUKURAN GARDU'!$A:$BS,42,0)</f>
        <v>#N/A</v>
      </c>
      <c r="R805" s="18" t="e">
        <f t="shared" si="411"/>
        <v>#N/A</v>
      </c>
      <c r="S805" s="17" t="e">
        <f>VLOOKUP($A805,'DATA PENGUKURAN GARDU'!$A:$BS,44,0)</f>
        <v>#N/A</v>
      </c>
      <c r="T805" s="18" t="e">
        <f t="shared" si="412"/>
        <v>#N/A</v>
      </c>
      <c r="U805" s="17" t="e">
        <f>VLOOKUP($A805,'DATA PENGUKURAN GARDU'!$A:$BS,46,0)</f>
        <v>#N/A</v>
      </c>
      <c r="V805" s="18" t="e">
        <f t="shared" si="413"/>
        <v>#N/A</v>
      </c>
      <c r="W805" s="17" t="e">
        <f>VLOOKUP($A805,'DATA PENGUKURAN GARDU'!$A:$BS,48,0)</f>
        <v>#N/A</v>
      </c>
      <c r="X805" s="17" t="e">
        <f>VLOOKUP($A805,'DATA PENGUKURAN GARDU'!$A:$BS,53,0)</f>
        <v>#N/A</v>
      </c>
      <c r="Y805" s="17" t="e">
        <f>VLOOKUP($A805,'DATA PENGUKURAN GARDU'!$A:$BS,54,0)</f>
        <v>#N/A</v>
      </c>
      <c r="Z805" s="17" t="e">
        <f>VLOOKUP($A805,'DATA PENGUKURAN GARDU'!$A:$BS,55,0)</f>
        <v>#N/A</v>
      </c>
      <c r="AA805" s="20" t="e">
        <f>VLOOKUP($B805,'DATA PENGUKURAN GARDU'!$A:$BS,42,0)</f>
        <v>#N/A</v>
      </c>
      <c r="AB805" s="21" t="e">
        <f t="shared" si="414"/>
        <v>#N/A</v>
      </c>
      <c r="AC805" s="20" t="e">
        <f>VLOOKUP($B805,'DATA PENGUKURAN GARDU'!$A:$BS,44,0)</f>
        <v>#N/A</v>
      </c>
      <c r="AD805" s="21" t="e">
        <f t="shared" si="415"/>
        <v>#N/A</v>
      </c>
      <c r="AE805" s="20" t="e">
        <f>VLOOKUP($B805,'DATA PENGUKURAN GARDU'!$A:$BS,46,0)</f>
        <v>#N/A</v>
      </c>
      <c r="AF805" s="21" t="e">
        <f t="shared" si="416"/>
        <v>#N/A</v>
      </c>
      <c r="AG805" s="20" t="e">
        <f>VLOOKUP($B805,'DATA PENGUKURAN GARDU'!$A:$BS,46,0)</f>
        <v>#N/A</v>
      </c>
      <c r="AH805" s="20" t="e">
        <f>VLOOKUP($B805,'DATA PENGUKURAN GARDU'!$A:$BS,53,0)</f>
        <v>#N/A</v>
      </c>
      <c r="AI805" s="20" t="e">
        <f>VLOOKUP($B805,'DATA PENGUKURAN GARDU'!$A:$BS,54,0)</f>
        <v>#N/A</v>
      </c>
      <c r="AJ805" s="17" t="e">
        <f>VLOOKUP($C805,'DATA PENGUKURAN GARDU'!$A:$BS,42,0)</f>
        <v>#N/A</v>
      </c>
      <c r="AK805" s="23" t="e">
        <f t="shared" si="417"/>
        <v>#N/A</v>
      </c>
      <c r="AL805" s="17" t="e">
        <f>VLOOKUP($C805,'DATA PENGUKURAN GARDU'!$A:$BS,44,0)</f>
        <v>#N/A</v>
      </c>
      <c r="AM805" s="23" t="e">
        <f t="shared" si="418"/>
        <v>#N/A</v>
      </c>
      <c r="AN805" s="17" t="e">
        <f>VLOOKUP($C805,'DATA PENGUKURAN GARDU'!$A:$BS,46,0)</f>
        <v>#N/A</v>
      </c>
      <c r="AO805" s="23" t="e">
        <f t="shared" si="419"/>
        <v>#N/A</v>
      </c>
      <c r="AP805" s="17" t="e">
        <f>VLOOKUP($C805,'DATA PENGUKURAN GARDU'!$A:$BS,46,0)</f>
        <v>#N/A</v>
      </c>
      <c r="AQ805" s="17" t="e">
        <f>VLOOKUP($C805,'DATA PENGUKURAN GARDU'!$A:$BS,53,0)</f>
        <v>#N/A</v>
      </c>
      <c r="AR805" s="17" t="e">
        <f>VLOOKUP($C805,'DATA PENGUKURAN GARDU'!$A:$BS,54,0)</f>
        <v>#N/A</v>
      </c>
      <c r="AS805" s="20" t="e">
        <f>VLOOKUP($D805,'DATA PENGUKURAN GARDU'!$A:$BS,42,0)</f>
        <v>#N/A</v>
      </c>
      <c r="AT805" s="21" t="e">
        <f t="shared" si="420"/>
        <v>#N/A</v>
      </c>
      <c r="AU805" s="20" t="e">
        <f>VLOOKUP($D805,'DATA PENGUKURAN GARDU'!$A:$BS,44,0)</f>
        <v>#N/A</v>
      </c>
      <c r="AV805" s="21" t="e">
        <f t="shared" si="421"/>
        <v>#N/A</v>
      </c>
      <c r="AW805" s="20" t="e">
        <f>VLOOKUP($D805,'DATA PENGUKURAN GARDU'!$A:$BS,46,0)</f>
        <v>#N/A</v>
      </c>
      <c r="AX805" s="21" t="e">
        <f t="shared" si="422"/>
        <v>#N/A</v>
      </c>
      <c r="AY805" s="20" t="e">
        <f>VLOOKUP($D805,'DATA PENGUKURAN GARDU'!$A:$BS,46,0)</f>
        <v>#N/A</v>
      </c>
      <c r="AZ805" s="20" t="e">
        <f>VLOOKUP($D805,'DATA PENGUKURAN GARDU'!$A:$BS,53,0)</f>
        <v>#N/A</v>
      </c>
      <c r="BA805" s="20" t="e">
        <f>VLOOKUP($D805,'DATA PENGUKURAN GARDU'!$A:$BS,54,0)</f>
        <v>#N/A</v>
      </c>
      <c r="BB805" s="17" t="e">
        <f>VLOOKUP($E805,'DATA PENGUKURAN GARDU'!$A:$BS,42,0)</f>
        <v>#N/A</v>
      </c>
      <c r="BC805" s="23" t="e">
        <f t="shared" si="423"/>
        <v>#N/A</v>
      </c>
      <c r="BD805" s="17" t="e">
        <f>VLOOKUP($E805,'DATA PENGUKURAN GARDU'!$A:$BS,44,0)</f>
        <v>#N/A</v>
      </c>
      <c r="BE805" s="23" t="e">
        <f t="shared" si="424"/>
        <v>#N/A</v>
      </c>
      <c r="BF805" s="17" t="e">
        <f>VLOOKUP($E805,'DATA PENGUKURAN GARDU'!$A:$BS,46,0)</f>
        <v>#N/A</v>
      </c>
      <c r="BG805" s="23" t="e">
        <f t="shared" si="425"/>
        <v>#N/A</v>
      </c>
      <c r="BH805" s="17" t="e">
        <f>VLOOKUP($E805,'DATA PENGUKURAN GARDU'!$A:$BS,46,0)</f>
        <v>#N/A</v>
      </c>
      <c r="BI805" s="17" t="e">
        <f>VLOOKUP($E805,'DATA PENGUKURAN GARDU'!$A:$BS,53,0)</f>
        <v>#N/A</v>
      </c>
      <c r="BJ805" s="17" t="e">
        <f>VLOOKUP($E805,'DATA PENGUKURAN GARDU'!$A:$BS,54,0)</f>
        <v>#N/A</v>
      </c>
      <c r="BK805" s="20" t="e">
        <f t="shared" si="426"/>
        <v>#N/A</v>
      </c>
      <c r="BL805" s="20" t="e">
        <f t="shared" si="427"/>
        <v>#N/A</v>
      </c>
      <c r="BM805" s="20" t="e">
        <f t="shared" si="428"/>
        <v>#N/A</v>
      </c>
      <c r="BN805" s="25" t="e">
        <f t="shared" si="429"/>
        <v>#N/A</v>
      </c>
      <c r="BO805" s="26" t="str">
        <f t="shared" si="430"/>
        <v>0</v>
      </c>
      <c r="BP805" s="21" t="e">
        <f t="shared" si="431"/>
        <v>#VALUE!</v>
      </c>
      <c r="BQ805" s="20" t="e">
        <f t="shared" si="432"/>
        <v>#N/A</v>
      </c>
      <c r="BR805" s="20" t="e">
        <v>#N/A</v>
      </c>
      <c r="BS805" s="9" t="e">
        <v>#N/A</v>
      </c>
      <c r="BT805" s="2" t="e">
        <f t="shared" si="433"/>
        <v>#VALUE!</v>
      </c>
      <c r="BU805" s="2" t="e">
        <f t="shared" si="401"/>
        <v>#N/A</v>
      </c>
      <c r="BV805" s="2" t="e">
        <f t="shared" si="402"/>
        <v>#N/A</v>
      </c>
    </row>
    <row r="806" s="2" customFormat="1" ht="22.95" customHeight="1" spans="1:74">
      <c r="A806" s="9" t="str">
        <f t="shared" si="403"/>
        <v>K-273Induk</v>
      </c>
      <c r="B806" s="9" t="str">
        <f t="shared" si="404"/>
        <v>K-273jurusan 1</v>
      </c>
      <c r="C806" s="9" t="str">
        <f t="shared" si="405"/>
        <v>K-273jurusan 2</v>
      </c>
      <c r="D806" s="9" t="str">
        <f t="shared" si="406"/>
        <v>K-273jurusan 3</v>
      </c>
      <c r="E806" s="9" t="str">
        <f t="shared" si="407"/>
        <v>K-273jurusan 4</v>
      </c>
      <c r="F806" s="10" t="s">
        <v>131</v>
      </c>
      <c r="G806" s="10" t="s">
        <v>132</v>
      </c>
      <c r="H806" s="10" t="s">
        <v>996</v>
      </c>
      <c r="I806" s="10">
        <v>0.606813</v>
      </c>
      <c r="J806" s="10">
        <v>124.276037</v>
      </c>
      <c r="K806" s="10" t="s">
        <v>7465</v>
      </c>
      <c r="L806" s="10" t="s">
        <v>7465</v>
      </c>
      <c r="M806" s="10" t="s">
        <v>7465</v>
      </c>
      <c r="N806" s="14">
        <f t="shared" si="408"/>
        <v>0</v>
      </c>
      <c r="O806" s="15" t="e">
        <f t="shared" si="409"/>
        <v>#VALUE!</v>
      </c>
      <c r="P806" s="15" t="e">
        <f t="shared" si="410"/>
        <v>#VALUE!</v>
      </c>
      <c r="Q806" s="17" t="e">
        <f>VLOOKUP($A806,'DATA PENGUKURAN GARDU'!$A:$BS,42,0)</f>
        <v>#N/A</v>
      </c>
      <c r="R806" s="18" t="e">
        <f t="shared" si="411"/>
        <v>#N/A</v>
      </c>
      <c r="S806" s="17" t="e">
        <f>VLOOKUP($A806,'DATA PENGUKURAN GARDU'!$A:$BS,44,0)</f>
        <v>#N/A</v>
      </c>
      <c r="T806" s="18" t="e">
        <f t="shared" si="412"/>
        <v>#N/A</v>
      </c>
      <c r="U806" s="17" t="e">
        <f>VLOOKUP($A806,'DATA PENGUKURAN GARDU'!$A:$BS,46,0)</f>
        <v>#N/A</v>
      </c>
      <c r="V806" s="18" t="e">
        <f t="shared" si="413"/>
        <v>#N/A</v>
      </c>
      <c r="W806" s="17" t="e">
        <f>VLOOKUP($A806,'DATA PENGUKURAN GARDU'!$A:$BS,48,0)</f>
        <v>#N/A</v>
      </c>
      <c r="X806" s="17" t="e">
        <f>VLOOKUP($A806,'DATA PENGUKURAN GARDU'!$A:$BS,53,0)</f>
        <v>#N/A</v>
      </c>
      <c r="Y806" s="17" t="e">
        <f>VLOOKUP($A806,'DATA PENGUKURAN GARDU'!$A:$BS,54,0)</f>
        <v>#N/A</v>
      </c>
      <c r="Z806" s="17" t="e">
        <f>VLOOKUP($A806,'DATA PENGUKURAN GARDU'!$A:$BS,55,0)</f>
        <v>#N/A</v>
      </c>
      <c r="AA806" s="20" t="e">
        <f>VLOOKUP($B806,'DATA PENGUKURAN GARDU'!$A:$BS,42,0)</f>
        <v>#N/A</v>
      </c>
      <c r="AB806" s="21" t="e">
        <f t="shared" si="414"/>
        <v>#N/A</v>
      </c>
      <c r="AC806" s="20" t="e">
        <f>VLOOKUP($B806,'DATA PENGUKURAN GARDU'!$A:$BS,44,0)</f>
        <v>#N/A</v>
      </c>
      <c r="AD806" s="21" t="e">
        <f t="shared" si="415"/>
        <v>#N/A</v>
      </c>
      <c r="AE806" s="20" t="e">
        <f>VLOOKUP($B806,'DATA PENGUKURAN GARDU'!$A:$BS,46,0)</f>
        <v>#N/A</v>
      </c>
      <c r="AF806" s="21" t="e">
        <f t="shared" si="416"/>
        <v>#N/A</v>
      </c>
      <c r="AG806" s="20" t="e">
        <f>VLOOKUP($B806,'DATA PENGUKURAN GARDU'!$A:$BS,46,0)</f>
        <v>#N/A</v>
      </c>
      <c r="AH806" s="20" t="e">
        <f>VLOOKUP($B806,'DATA PENGUKURAN GARDU'!$A:$BS,53,0)</f>
        <v>#N/A</v>
      </c>
      <c r="AI806" s="20" t="e">
        <f>VLOOKUP($B806,'DATA PENGUKURAN GARDU'!$A:$BS,54,0)</f>
        <v>#N/A</v>
      </c>
      <c r="AJ806" s="17" t="e">
        <f>VLOOKUP($C806,'DATA PENGUKURAN GARDU'!$A:$BS,42,0)</f>
        <v>#N/A</v>
      </c>
      <c r="AK806" s="23" t="e">
        <f t="shared" si="417"/>
        <v>#N/A</v>
      </c>
      <c r="AL806" s="17" t="e">
        <f>VLOOKUP($C806,'DATA PENGUKURAN GARDU'!$A:$BS,44,0)</f>
        <v>#N/A</v>
      </c>
      <c r="AM806" s="23" t="e">
        <f t="shared" si="418"/>
        <v>#N/A</v>
      </c>
      <c r="AN806" s="17" t="e">
        <f>VLOOKUP($C806,'DATA PENGUKURAN GARDU'!$A:$BS,46,0)</f>
        <v>#N/A</v>
      </c>
      <c r="AO806" s="23" t="e">
        <f t="shared" si="419"/>
        <v>#N/A</v>
      </c>
      <c r="AP806" s="17" t="e">
        <f>VLOOKUP($C806,'DATA PENGUKURAN GARDU'!$A:$BS,46,0)</f>
        <v>#N/A</v>
      </c>
      <c r="AQ806" s="17" t="e">
        <f>VLOOKUP($C806,'DATA PENGUKURAN GARDU'!$A:$BS,53,0)</f>
        <v>#N/A</v>
      </c>
      <c r="AR806" s="17" t="e">
        <f>VLOOKUP($C806,'DATA PENGUKURAN GARDU'!$A:$BS,54,0)</f>
        <v>#N/A</v>
      </c>
      <c r="AS806" s="20" t="e">
        <f>VLOOKUP($D806,'DATA PENGUKURAN GARDU'!$A:$BS,42,0)</f>
        <v>#N/A</v>
      </c>
      <c r="AT806" s="21" t="e">
        <f t="shared" si="420"/>
        <v>#N/A</v>
      </c>
      <c r="AU806" s="20" t="e">
        <f>VLOOKUP($D806,'DATA PENGUKURAN GARDU'!$A:$BS,44,0)</f>
        <v>#N/A</v>
      </c>
      <c r="AV806" s="21" t="e">
        <f t="shared" si="421"/>
        <v>#N/A</v>
      </c>
      <c r="AW806" s="20" t="e">
        <f>VLOOKUP($D806,'DATA PENGUKURAN GARDU'!$A:$BS,46,0)</f>
        <v>#N/A</v>
      </c>
      <c r="AX806" s="21" t="e">
        <f t="shared" si="422"/>
        <v>#N/A</v>
      </c>
      <c r="AY806" s="20" t="e">
        <f>VLOOKUP($D806,'DATA PENGUKURAN GARDU'!$A:$BS,46,0)</f>
        <v>#N/A</v>
      </c>
      <c r="AZ806" s="20" t="e">
        <f>VLOOKUP($D806,'DATA PENGUKURAN GARDU'!$A:$BS,53,0)</f>
        <v>#N/A</v>
      </c>
      <c r="BA806" s="20" t="e">
        <f>VLOOKUP($D806,'DATA PENGUKURAN GARDU'!$A:$BS,54,0)</f>
        <v>#N/A</v>
      </c>
      <c r="BB806" s="17" t="e">
        <f>VLOOKUP($E806,'DATA PENGUKURAN GARDU'!$A:$BS,42,0)</f>
        <v>#N/A</v>
      </c>
      <c r="BC806" s="23" t="e">
        <f t="shared" si="423"/>
        <v>#N/A</v>
      </c>
      <c r="BD806" s="17" t="e">
        <f>VLOOKUP($E806,'DATA PENGUKURAN GARDU'!$A:$BS,44,0)</f>
        <v>#N/A</v>
      </c>
      <c r="BE806" s="23" t="e">
        <f t="shared" si="424"/>
        <v>#N/A</v>
      </c>
      <c r="BF806" s="17" t="e">
        <f>VLOOKUP($E806,'DATA PENGUKURAN GARDU'!$A:$BS,46,0)</f>
        <v>#N/A</v>
      </c>
      <c r="BG806" s="23" t="e">
        <f t="shared" si="425"/>
        <v>#N/A</v>
      </c>
      <c r="BH806" s="17" t="e">
        <f>VLOOKUP($E806,'DATA PENGUKURAN GARDU'!$A:$BS,46,0)</f>
        <v>#N/A</v>
      </c>
      <c r="BI806" s="17" t="e">
        <f>VLOOKUP($E806,'DATA PENGUKURAN GARDU'!$A:$BS,53,0)</f>
        <v>#N/A</v>
      </c>
      <c r="BJ806" s="17" t="e">
        <f>VLOOKUP($E806,'DATA PENGUKURAN GARDU'!$A:$BS,54,0)</f>
        <v>#N/A</v>
      </c>
      <c r="BK806" s="20" t="e">
        <f t="shared" si="426"/>
        <v>#N/A</v>
      </c>
      <c r="BL806" s="20" t="e">
        <f t="shared" si="427"/>
        <v>#N/A</v>
      </c>
      <c r="BM806" s="20" t="e">
        <f t="shared" si="428"/>
        <v>#N/A</v>
      </c>
      <c r="BN806" s="25" t="e">
        <f t="shared" si="429"/>
        <v>#N/A</v>
      </c>
      <c r="BO806" s="26" t="str">
        <f t="shared" si="430"/>
        <v>0</v>
      </c>
      <c r="BP806" s="21" t="e">
        <f t="shared" si="431"/>
        <v>#VALUE!</v>
      </c>
      <c r="BQ806" s="20" t="e">
        <f t="shared" si="432"/>
        <v>#N/A</v>
      </c>
      <c r="BR806" s="20" t="e">
        <v>#N/A</v>
      </c>
      <c r="BS806" s="9" t="e">
        <v>#N/A</v>
      </c>
      <c r="BT806" s="2" t="e">
        <f t="shared" si="433"/>
        <v>#VALUE!</v>
      </c>
      <c r="BU806" s="2" t="e">
        <f t="shared" si="401"/>
        <v>#N/A</v>
      </c>
      <c r="BV806" s="2" t="e">
        <f t="shared" si="402"/>
        <v>#N/A</v>
      </c>
    </row>
    <row r="807" s="2" customFormat="1" ht="22.95" customHeight="1" spans="1:74">
      <c r="A807" s="9" t="str">
        <f t="shared" si="403"/>
        <v>K-189Induk</v>
      </c>
      <c r="B807" s="9" t="str">
        <f t="shared" si="404"/>
        <v>K-189jurusan 1</v>
      </c>
      <c r="C807" s="9" t="str">
        <f t="shared" si="405"/>
        <v>K-189jurusan 2</v>
      </c>
      <c r="D807" s="9" t="str">
        <f t="shared" si="406"/>
        <v>K-189jurusan 3</v>
      </c>
      <c r="E807" s="9" t="str">
        <f t="shared" si="407"/>
        <v>K-189jurusan 4</v>
      </c>
      <c r="F807" s="10" t="s">
        <v>131</v>
      </c>
      <c r="G807" s="10" t="s">
        <v>132</v>
      </c>
      <c r="H807" s="10" t="s">
        <v>997</v>
      </c>
      <c r="I807" s="10">
        <v>0.803983</v>
      </c>
      <c r="J807" s="10">
        <v>124.322917</v>
      </c>
      <c r="K807" s="10" t="s">
        <v>7465</v>
      </c>
      <c r="L807" s="10" t="s">
        <v>7465</v>
      </c>
      <c r="M807" s="10" t="s">
        <v>7465</v>
      </c>
      <c r="N807" s="14">
        <f t="shared" si="408"/>
        <v>0</v>
      </c>
      <c r="O807" s="15" t="e">
        <f t="shared" si="409"/>
        <v>#VALUE!</v>
      </c>
      <c r="P807" s="15" t="e">
        <f t="shared" si="410"/>
        <v>#VALUE!</v>
      </c>
      <c r="Q807" s="17" t="e">
        <f>VLOOKUP($A807,'DATA PENGUKURAN GARDU'!$A:$BS,42,0)</f>
        <v>#N/A</v>
      </c>
      <c r="R807" s="18" t="e">
        <f t="shared" si="411"/>
        <v>#N/A</v>
      </c>
      <c r="S807" s="17" t="e">
        <f>VLOOKUP($A807,'DATA PENGUKURAN GARDU'!$A:$BS,44,0)</f>
        <v>#N/A</v>
      </c>
      <c r="T807" s="18" t="e">
        <f t="shared" si="412"/>
        <v>#N/A</v>
      </c>
      <c r="U807" s="17" t="e">
        <f>VLOOKUP($A807,'DATA PENGUKURAN GARDU'!$A:$BS,46,0)</f>
        <v>#N/A</v>
      </c>
      <c r="V807" s="18" t="e">
        <f t="shared" si="413"/>
        <v>#N/A</v>
      </c>
      <c r="W807" s="17" t="e">
        <f>VLOOKUP($A807,'DATA PENGUKURAN GARDU'!$A:$BS,48,0)</f>
        <v>#N/A</v>
      </c>
      <c r="X807" s="17" t="e">
        <f>VLOOKUP($A807,'DATA PENGUKURAN GARDU'!$A:$BS,53,0)</f>
        <v>#N/A</v>
      </c>
      <c r="Y807" s="17" t="e">
        <f>VLOOKUP($A807,'DATA PENGUKURAN GARDU'!$A:$BS,54,0)</f>
        <v>#N/A</v>
      </c>
      <c r="Z807" s="17" t="e">
        <f>VLOOKUP($A807,'DATA PENGUKURAN GARDU'!$A:$BS,55,0)</f>
        <v>#N/A</v>
      </c>
      <c r="AA807" s="20" t="e">
        <f>VLOOKUP($B807,'DATA PENGUKURAN GARDU'!$A:$BS,42,0)</f>
        <v>#N/A</v>
      </c>
      <c r="AB807" s="21" t="e">
        <f t="shared" si="414"/>
        <v>#N/A</v>
      </c>
      <c r="AC807" s="20" t="e">
        <f>VLOOKUP($B807,'DATA PENGUKURAN GARDU'!$A:$BS,44,0)</f>
        <v>#N/A</v>
      </c>
      <c r="AD807" s="21" t="e">
        <f t="shared" si="415"/>
        <v>#N/A</v>
      </c>
      <c r="AE807" s="20" t="e">
        <f>VLOOKUP($B807,'DATA PENGUKURAN GARDU'!$A:$BS,46,0)</f>
        <v>#N/A</v>
      </c>
      <c r="AF807" s="21" t="e">
        <f t="shared" si="416"/>
        <v>#N/A</v>
      </c>
      <c r="AG807" s="20" t="e">
        <f>VLOOKUP($B807,'DATA PENGUKURAN GARDU'!$A:$BS,46,0)</f>
        <v>#N/A</v>
      </c>
      <c r="AH807" s="20" t="e">
        <f>VLOOKUP($B807,'DATA PENGUKURAN GARDU'!$A:$BS,53,0)</f>
        <v>#N/A</v>
      </c>
      <c r="AI807" s="20" t="e">
        <f>VLOOKUP($B807,'DATA PENGUKURAN GARDU'!$A:$BS,54,0)</f>
        <v>#N/A</v>
      </c>
      <c r="AJ807" s="17" t="e">
        <f>VLOOKUP($C807,'DATA PENGUKURAN GARDU'!$A:$BS,42,0)</f>
        <v>#N/A</v>
      </c>
      <c r="AK807" s="23" t="e">
        <f t="shared" si="417"/>
        <v>#N/A</v>
      </c>
      <c r="AL807" s="17" t="e">
        <f>VLOOKUP($C807,'DATA PENGUKURAN GARDU'!$A:$BS,44,0)</f>
        <v>#N/A</v>
      </c>
      <c r="AM807" s="23" t="e">
        <f t="shared" si="418"/>
        <v>#N/A</v>
      </c>
      <c r="AN807" s="17" t="e">
        <f>VLOOKUP($C807,'DATA PENGUKURAN GARDU'!$A:$BS,46,0)</f>
        <v>#N/A</v>
      </c>
      <c r="AO807" s="23" t="e">
        <f t="shared" si="419"/>
        <v>#N/A</v>
      </c>
      <c r="AP807" s="17" t="e">
        <f>VLOOKUP($C807,'DATA PENGUKURAN GARDU'!$A:$BS,46,0)</f>
        <v>#N/A</v>
      </c>
      <c r="AQ807" s="17" t="e">
        <f>VLOOKUP($C807,'DATA PENGUKURAN GARDU'!$A:$BS,53,0)</f>
        <v>#N/A</v>
      </c>
      <c r="AR807" s="17" t="e">
        <f>VLOOKUP($C807,'DATA PENGUKURAN GARDU'!$A:$BS,54,0)</f>
        <v>#N/A</v>
      </c>
      <c r="AS807" s="20" t="e">
        <f>VLOOKUP($D807,'DATA PENGUKURAN GARDU'!$A:$BS,42,0)</f>
        <v>#N/A</v>
      </c>
      <c r="AT807" s="21" t="e">
        <f t="shared" si="420"/>
        <v>#N/A</v>
      </c>
      <c r="AU807" s="20" t="e">
        <f>VLOOKUP($D807,'DATA PENGUKURAN GARDU'!$A:$BS,44,0)</f>
        <v>#N/A</v>
      </c>
      <c r="AV807" s="21" t="e">
        <f t="shared" si="421"/>
        <v>#N/A</v>
      </c>
      <c r="AW807" s="20" t="e">
        <f>VLOOKUP($D807,'DATA PENGUKURAN GARDU'!$A:$BS,46,0)</f>
        <v>#N/A</v>
      </c>
      <c r="AX807" s="21" t="e">
        <f t="shared" si="422"/>
        <v>#N/A</v>
      </c>
      <c r="AY807" s="20" t="e">
        <f>VLOOKUP($D807,'DATA PENGUKURAN GARDU'!$A:$BS,46,0)</f>
        <v>#N/A</v>
      </c>
      <c r="AZ807" s="20" t="e">
        <f>VLOOKUP($D807,'DATA PENGUKURAN GARDU'!$A:$BS,53,0)</f>
        <v>#N/A</v>
      </c>
      <c r="BA807" s="20" t="e">
        <f>VLOOKUP($D807,'DATA PENGUKURAN GARDU'!$A:$BS,54,0)</f>
        <v>#N/A</v>
      </c>
      <c r="BB807" s="17" t="e">
        <f>VLOOKUP($E807,'DATA PENGUKURAN GARDU'!$A:$BS,42,0)</f>
        <v>#N/A</v>
      </c>
      <c r="BC807" s="23" t="e">
        <f t="shared" si="423"/>
        <v>#N/A</v>
      </c>
      <c r="BD807" s="17" t="e">
        <f>VLOOKUP($E807,'DATA PENGUKURAN GARDU'!$A:$BS,44,0)</f>
        <v>#N/A</v>
      </c>
      <c r="BE807" s="23" t="e">
        <f t="shared" si="424"/>
        <v>#N/A</v>
      </c>
      <c r="BF807" s="17" t="e">
        <f>VLOOKUP($E807,'DATA PENGUKURAN GARDU'!$A:$BS,46,0)</f>
        <v>#N/A</v>
      </c>
      <c r="BG807" s="23" t="e">
        <f t="shared" si="425"/>
        <v>#N/A</v>
      </c>
      <c r="BH807" s="17" t="e">
        <f>VLOOKUP($E807,'DATA PENGUKURAN GARDU'!$A:$BS,46,0)</f>
        <v>#N/A</v>
      </c>
      <c r="BI807" s="17" t="e">
        <f>VLOOKUP($E807,'DATA PENGUKURAN GARDU'!$A:$BS,53,0)</f>
        <v>#N/A</v>
      </c>
      <c r="BJ807" s="17" t="e">
        <f>VLOOKUP($E807,'DATA PENGUKURAN GARDU'!$A:$BS,54,0)</f>
        <v>#N/A</v>
      </c>
      <c r="BK807" s="20" t="e">
        <f t="shared" si="426"/>
        <v>#N/A</v>
      </c>
      <c r="BL807" s="20" t="e">
        <f t="shared" si="427"/>
        <v>#N/A</v>
      </c>
      <c r="BM807" s="20" t="e">
        <f t="shared" si="428"/>
        <v>#N/A</v>
      </c>
      <c r="BN807" s="25" t="e">
        <f t="shared" si="429"/>
        <v>#N/A</v>
      </c>
      <c r="BO807" s="26" t="str">
        <f t="shared" si="430"/>
        <v>0</v>
      </c>
      <c r="BP807" s="21" t="e">
        <f t="shared" si="431"/>
        <v>#VALUE!</v>
      </c>
      <c r="BQ807" s="20" t="e">
        <f t="shared" si="432"/>
        <v>#N/A</v>
      </c>
      <c r="BR807" s="20" t="e">
        <v>#N/A</v>
      </c>
      <c r="BS807" s="9" t="e">
        <v>#N/A</v>
      </c>
      <c r="BT807" s="2" t="e">
        <f t="shared" si="433"/>
        <v>#VALUE!</v>
      </c>
      <c r="BU807" s="2" t="e">
        <f t="shared" si="401"/>
        <v>#N/A</v>
      </c>
      <c r="BV807" s="2" t="e">
        <f t="shared" si="402"/>
        <v>#N/A</v>
      </c>
    </row>
    <row r="808" s="2" customFormat="1" ht="22.95" customHeight="1" spans="1:74">
      <c r="A808" s="9" t="str">
        <f t="shared" si="403"/>
        <v>K-189.1Induk</v>
      </c>
      <c r="B808" s="9" t="str">
        <f t="shared" si="404"/>
        <v>K-189.1jurusan 1</v>
      </c>
      <c r="C808" s="9" t="str">
        <f t="shared" si="405"/>
        <v>K-189.1jurusan 2</v>
      </c>
      <c r="D808" s="9" t="str">
        <f t="shared" si="406"/>
        <v>K-189.1jurusan 3</v>
      </c>
      <c r="E808" s="9" t="str">
        <f t="shared" si="407"/>
        <v>K-189.1jurusan 4</v>
      </c>
      <c r="F808" s="10" t="s">
        <v>998</v>
      </c>
      <c r="G808" s="10" t="s">
        <v>132</v>
      </c>
      <c r="H808" s="10" t="s">
        <v>999</v>
      </c>
      <c r="I808" s="10">
        <v>0.863196</v>
      </c>
      <c r="J808" s="10">
        <v>124.34943</v>
      </c>
      <c r="K808" s="10" t="s">
        <v>7465</v>
      </c>
      <c r="L808" s="10" t="s">
        <v>7465</v>
      </c>
      <c r="M808" s="10" t="s">
        <v>7465</v>
      </c>
      <c r="N808" s="14">
        <f t="shared" si="408"/>
        <v>0</v>
      </c>
      <c r="O808" s="15" t="e">
        <f t="shared" si="409"/>
        <v>#VALUE!</v>
      </c>
      <c r="P808" s="15" t="e">
        <f t="shared" si="410"/>
        <v>#VALUE!</v>
      </c>
      <c r="Q808" s="17" t="e">
        <f>VLOOKUP($A808,'DATA PENGUKURAN GARDU'!$A:$BS,42,0)</f>
        <v>#N/A</v>
      </c>
      <c r="R808" s="18" t="e">
        <f t="shared" si="411"/>
        <v>#N/A</v>
      </c>
      <c r="S808" s="17" t="e">
        <f>VLOOKUP($A808,'DATA PENGUKURAN GARDU'!$A:$BS,44,0)</f>
        <v>#N/A</v>
      </c>
      <c r="T808" s="18" t="e">
        <f t="shared" si="412"/>
        <v>#N/A</v>
      </c>
      <c r="U808" s="17" t="e">
        <f>VLOOKUP($A808,'DATA PENGUKURAN GARDU'!$A:$BS,46,0)</f>
        <v>#N/A</v>
      </c>
      <c r="V808" s="18" t="e">
        <f t="shared" si="413"/>
        <v>#N/A</v>
      </c>
      <c r="W808" s="17" t="e">
        <f>VLOOKUP($A808,'DATA PENGUKURAN GARDU'!$A:$BS,48,0)</f>
        <v>#N/A</v>
      </c>
      <c r="X808" s="17" t="e">
        <f>VLOOKUP($A808,'DATA PENGUKURAN GARDU'!$A:$BS,53,0)</f>
        <v>#N/A</v>
      </c>
      <c r="Y808" s="17" t="e">
        <f>VLOOKUP($A808,'DATA PENGUKURAN GARDU'!$A:$BS,54,0)</f>
        <v>#N/A</v>
      </c>
      <c r="Z808" s="17" t="e">
        <f>VLOOKUP($A808,'DATA PENGUKURAN GARDU'!$A:$BS,55,0)</f>
        <v>#N/A</v>
      </c>
      <c r="AA808" s="20" t="e">
        <f>VLOOKUP($B808,'DATA PENGUKURAN GARDU'!$A:$BS,42,0)</f>
        <v>#N/A</v>
      </c>
      <c r="AB808" s="21" t="e">
        <f t="shared" si="414"/>
        <v>#N/A</v>
      </c>
      <c r="AC808" s="20" t="e">
        <f>VLOOKUP($B808,'DATA PENGUKURAN GARDU'!$A:$BS,44,0)</f>
        <v>#N/A</v>
      </c>
      <c r="AD808" s="21" t="e">
        <f t="shared" si="415"/>
        <v>#N/A</v>
      </c>
      <c r="AE808" s="20" t="e">
        <f>VLOOKUP($B808,'DATA PENGUKURAN GARDU'!$A:$BS,46,0)</f>
        <v>#N/A</v>
      </c>
      <c r="AF808" s="21" t="e">
        <f t="shared" si="416"/>
        <v>#N/A</v>
      </c>
      <c r="AG808" s="20" t="e">
        <f>VLOOKUP($B808,'DATA PENGUKURAN GARDU'!$A:$BS,46,0)</f>
        <v>#N/A</v>
      </c>
      <c r="AH808" s="20" t="e">
        <f>VLOOKUP($B808,'DATA PENGUKURAN GARDU'!$A:$BS,53,0)</f>
        <v>#N/A</v>
      </c>
      <c r="AI808" s="20" t="e">
        <f>VLOOKUP($B808,'DATA PENGUKURAN GARDU'!$A:$BS,54,0)</f>
        <v>#N/A</v>
      </c>
      <c r="AJ808" s="17" t="e">
        <f>VLOOKUP($C808,'DATA PENGUKURAN GARDU'!$A:$BS,42,0)</f>
        <v>#N/A</v>
      </c>
      <c r="AK808" s="23" t="e">
        <f t="shared" si="417"/>
        <v>#N/A</v>
      </c>
      <c r="AL808" s="17" t="e">
        <f>VLOOKUP($C808,'DATA PENGUKURAN GARDU'!$A:$BS,44,0)</f>
        <v>#N/A</v>
      </c>
      <c r="AM808" s="23" t="e">
        <f t="shared" si="418"/>
        <v>#N/A</v>
      </c>
      <c r="AN808" s="17" t="e">
        <f>VLOOKUP($C808,'DATA PENGUKURAN GARDU'!$A:$BS,46,0)</f>
        <v>#N/A</v>
      </c>
      <c r="AO808" s="23" t="e">
        <f t="shared" si="419"/>
        <v>#N/A</v>
      </c>
      <c r="AP808" s="17" t="e">
        <f>VLOOKUP($C808,'DATA PENGUKURAN GARDU'!$A:$BS,46,0)</f>
        <v>#N/A</v>
      </c>
      <c r="AQ808" s="17" t="e">
        <f>VLOOKUP($C808,'DATA PENGUKURAN GARDU'!$A:$BS,53,0)</f>
        <v>#N/A</v>
      </c>
      <c r="AR808" s="17" t="e">
        <f>VLOOKUP($C808,'DATA PENGUKURAN GARDU'!$A:$BS,54,0)</f>
        <v>#N/A</v>
      </c>
      <c r="AS808" s="20" t="e">
        <f>VLOOKUP($D808,'DATA PENGUKURAN GARDU'!$A:$BS,42,0)</f>
        <v>#N/A</v>
      </c>
      <c r="AT808" s="21" t="e">
        <f t="shared" si="420"/>
        <v>#N/A</v>
      </c>
      <c r="AU808" s="20" t="e">
        <f>VLOOKUP($D808,'DATA PENGUKURAN GARDU'!$A:$BS,44,0)</f>
        <v>#N/A</v>
      </c>
      <c r="AV808" s="21" t="e">
        <f t="shared" si="421"/>
        <v>#N/A</v>
      </c>
      <c r="AW808" s="20" t="e">
        <f>VLOOKUP($D808,'DATA PENGUKURAN GARDU'!$A:$BS,46,0)</f>
        <v>#N/A</v>
      </c>
      <c r="AX808" s="21" t="e">
        <f t="shared" si="422"/>
        <v>#N/A</v>
      </c>
      <c r="AY808" s="20" t="e">
        <f>VLOOKUP($D808,'DATA PENGUKURAN GARDU'!$A:$BS,46,0)</f>
        <v>#N/A</v>
      </c>
      <c r="AZ808" s="20" t="e">
        <f>VLOOKUP($D808,'DATA PENGUKURAN GARDU'!$A:$BS,53,0)</f>
        <v>#N/A</v>
      </c>
      <c r="BA808" s="20" t="e">
        <f>VLOOKUP($D808,'DATA PENGUKURAN GARDU'!$A:$BS,54,0)</f>
        <v>#N/A</v>
      </c>
      <c r="BB808" s="17" t="e">
        <f>VLOOKUP($E808,'DATA PENGUKURAN GARDU'!$A:$BS,42,0)</f>
        <v>#N/A</v>
      </c>
      <c r="BC808" s="23" t="e">
        <f t="shared" si="423"/>
        <v>#N/A</v>
      </c>
      <c r="BD808" s="17" t="e">
        <f>VLOOKUP($E808,'DATA PENGUKURAN GARDU'!$A:$BS,44,0)</f>
        <v>#N/A</v>
      </c>
      <c r="BE808" s="23" t="e">
        <f t="shared" si="424"/>
        <v>#N/A</v>
      </c>
      <c r="BF808" s="17" t="e">
        <f>VLOOKUP($E808,'DATA PENGUKURAN GARDU'!$A:$BS,46,0)</f>
        <v>#N/A</v>
      </c>
      <c r="BG808" s="23" t="e">
        <f t="shared" si="425"/>
        <v>#N/A</v>
      </c>
      <c r="BH808" s="17" t="e">
        <f>VLOOKUP($E808,'DATA PENGUKURAN GARDU'!$A:$BS,46,0)</f>
        <v>#N/A</v>
      </c>
      <c r="BI808" s="17" t="e">
        <f>VLOOKUP($E808,'DATA PENGUKURAN GARDU'!$A:$BS,53,0)</f>
        <v>#N/A</v>
      </c>
      <c r="BJ808" s="17" t="e">
        <f>VLOOKUP($E808,'DATA PENGUKURAN GARDU'!$A:$BS,54,0)</f>
        <v>#N/A</v>
      </c>
      <c r="BK808" s="20" t="e">
        <f t="shared" si="426"/>
        <v>#N/A</v>
      </c>
      <c r="BL808" s="20" t="e">
        <f t="shared" si="427"/>
        <v>#N/A</v>
      </c>
      <c r="BM808" s="20" t="e">
        <f t="shared" si="428"/>
        <v>#N/A</v>
      </c>
      <c r="BN808" s="25" t="e">
        <f t="shared" si="429"/>
        <v>#N/A</v>
      </c>
      <c r="BO808" s="26" t="str">
        <f t="shared" si="430"/>
        <v>0</v>
      </c>
      <c r="BP808" s="21" t="e">
        <f t="shared" si="431"/>
        <v>#VALUE!</v>
      </c>
      <c r="BQ808" s="20" t="e">
        <f t="shared" si="432"/>
        <v>#N/A</v>
      </c>
      <c r="BR808" s="20" t="e">
        <v>#N/A</v>
      </c>
      <c r="BS808" s="9" t="e">
        <v>#N/A</v>
      </c>
      <c r="BT808" s="2" t="e">
        <f t="shared" si="433"/>
        <v>#VALUE!</v>
      </c>
      <c r="BU808" s="2" t="e">
        <f t="shared" si="401"/>
        <v>#N/A</v>
      </c>
      <c r="BV808" s="2" t="e">
        <f t="shared" si="402"/>
        <v>#N/A</v>
      </c>
    </row>
    <row r="809" s="2" customFormat="1" ht="22.95" customHeight="1" spans="1:74">
      <c r="A809" s="9" t="str">
        <f t="shared" si="403"/>
        <v>L-061Induk</v>
      </c>
      <c r="B809" s="9" t="str">
        <f t="shared" si="404"/>
        <v>L-061jurusan 1</v>
      </c>
      <c r="C809" s="9" t="str">
        <f t="shared" si="405"/>
        <v>L-061jurusan 2</v>
      </c>
      <c r="D809" s="9" t="str">
        <f t="shared" si="406"/>
        <v>L-061jurusan 3</v>
      </c>
      <c r="E809" s="9" t="str">
        <f t="shared" si="407"/>
        <v>L-061jurusan 4</v>
      </c>
      <c r="F809" s="10" t="s">
        <v>493</v>
      </c>
      <c r="G809" s="10" t="s">
        <v>22</v>
      </c>
      <c r="H809" s="10" t="s">
        <v>1000</v>
      </c>
      <c r="I809" s="10">
        <v>0.30615</v>
      </c>
      <c r="J809" s="10">
        <v>123.65839</v>
      </c>
      <c r="K809" s="10" t="s">
        <v>7465</v>
      </c>
      <c r="L809" s="10" t="s">
        <v>7465</v>
      </c>
      <c r="M809" s="10" t="s">
        <v>7465</v>
      </c>
      <c r="N809" s="14">
        <f t="shared" si="408"/>
        <v>0</v>
      </c>
      <c r="O809" s="15" t="e">
        <f t="shared" si="409"/>
        <v>#VALUE!</v>
      </c>
      <c r="P809" s="15" t="e">
        <f t="shared" si="410"/>
        <v>#VALUE!</v>
      </c>
      <c r="Q809" s="17" t="e">
        <f>VLOOKUP($A809,'DATA PENGUKURAN GARDU'!$A:$BS,42,0)</f>
        <v>#N/A</v>
      </c>
      <c r="R809" s="18" t="e">
        <f t="shared" si="411"/>
        <v>#N/A</v>
      </c>
      <c r="S809" s="17" t="e">
        <f>VLOOKUP($A809,'DATA PENGUKURAN GARDU'!$A:$BS,44,0)</f>
        <v>#N/A</v>
      </c>
      <c r="T809" s="18" t="e">
        <f t="shared" si="412"/>
        <v>#N/A</v>
      </c>
      <c r="U809" s="17" t="e">
        <f>VLOOKUP($A809,'DATA PENGUKURAN GARDU'!$A:$BS,46,0)</f>
        <v>#N/A</v>
      </c>
      <c r="V809" s="18" t="e">
        <f t="shared" si="413"/>
        <v>#N/A</v>
      </c>
      <c r="W809" s="17" t="e">
        <f>VLOOKUP($A809,'DATA PENGUKURAN GARDU'!$A:$BS,48,0)</f>
        <v>#N/A</v>
      </c>
      <c r="X809" s="17" t="e">
        <f>VLOOKUP($A809,'DATA PENGUKURAN GARDU'!$A:$BS,53,0)</f>
        <v>#N/A</v>
      </c>
      <c r="Y809" s="17" t="e">
        <f>VLOOKUP($A809,'DATA PENGUKURAN GARDU'!$A:$BS,54,0)</f>
        <v>#N/A</v>
      </c>
      <c r="Z809" s="17" t="e">
        <f>VLOOKUP($A809,'DATA PENGUKURAN GARDU'!$A:$BS,55,0)</f>
        <v>#N/A</v>
      </c>
      <c r="AA809" s="20" t="e">
        <f>VLOOKUP($B809,'DATA PENGUKURAN GARDU'!$A:$BS,42,0)</f>
        <v>#N/A</v>
      </c>
      <c r="AB809" s="21" t="e">
        <f t="shared" si="414"/>
        <v>#N/A</v>
      </c>
      <c r="AC809" s="20" t="e">
        <f>VLOOKUP($B809,'DATA PENGUKURAN GARDU'!$A:$BS,44,0)</f>
        <v>#N/A</v>
      </c>
      <c r="AD809" s="21" t="e">
        <f t="shared" si="415"/>
        <v>#N/A</v>
      </c>
      <c r="AE809" s="20" t="e">
        <f>VLOOKUP($B809,'DATA PENGUKURAN GARDU'!$A:$BS,46,0)</f>
        <v>#N/A</v>
      </c>
      <c r="AF809" s="21" t="e">
        <f t="shared" si="416"/>
        <v>#N/A</v>
      </c>
      <c r="AG809" s="20" t="e">
        <f>VLOOKUP($B809,'DATA PENGUKURAN GARDU'!$A:$BS,46,0)</f>
        <v>#N/A</v>
      </c>
      <c r="AH809" s="20" t="e">
        <f>VLOOKUP($B809,'DATA PENGUKURAN GARDU'!$A:$BS,53,0)</f>
        <v>#N/A</v>
      </c>
      <c r="AI809" s="20" t="e">
        <f>VLOOKUP($B809,'DATA PENGUKURAN GARDU'!$A:$BS,54,0)</f>
        <v>#N/A</v>
      </c>
      <c r="AJ809" s="17" t="e">
        <f>VLOOKUP($C809,'DATA PENGUKURAN GARDU'!$A:$BS,42,0)</f>
        <v>#N/A</v>
      </c>
      <c r="AK809" s="23" t="e">
        <f t="shared" si="417"/>
        <v>#N/A</v>
      </c>
      <c r="AL809" s="17" t="e">
        <f>VLOOKUP($C809,'DATA PENGUKURAN GARDU'!$A:$BS,44,0)</f>
        <v>#N/A</v>
      </c>
      <c r="AM809" s="23" t="e">
        <f t="shared" si="418"/>
        <v>#N/A</v>
      </c>
      <c r="AN809" s="17" t="e">
        <f>VLOOKUP($C809,'DATA PENGUKURAN GARDU'!$A:$BS,46,0)</f>
        <v>#N/A</v>
      </c>
      <c r="AO809" s="23" t="e">
        <f t="shared" si="419"/>
        <v>#N/A</v>
      </c>
      <c r="AP809" s="17" t="e">
        <f>VLOOKUP($C809,'DATA PENGUKURAN GARDU'!$A:$BS,46,0)</f>
        <v>#N/A</v>
      </c>
      <c r="AQ809" s="17" t="e">
        <f>VLOOKUP($C809,'DATA PENGUKURAN GARDU'!$A:$BS,53,0)</f>
        <v>#N/A</v>
      </c>
      <c r="AR809" s="17" t="e">
        <f>VLOOKUP($C809,'DATA PENGUKURAN GARDU'!$A:$BS,54,0)</f>
        <v>#N/A</v>
      </c>
      <c r="AS809" s="20" t="e">
        <f>VLOOKUP($D809,'DATA PENGUKURAN GARDU'!$A:$BS,42,0)</f>
        <v>#N/A</v>
      </c>
      <c r="AT809" s="21" t="e">
        <f t="shared" si="420"/>
        <v>#N/A</v>
      </c>
      <c r="AU809" s="20" t="e">
        <f>VLOOKUP($D809,'DATA PENGUKURAN GARDU'!$A:$BS,44,0)</f>
        <v>#N/A</v>
      </c>
      <c r="AV809" s="21" t="e">
        <f t="shared" si="421"/>
        <v>#N/A</v>
      </c>
      <c r="AW809" s="20" t="e">
        <f>VLOOKUP($D809,'DATA PENGUKURAN GARDU'!$A:$BS,46,0)</f>
        <v>#N/A</v>
      </c>
      <c r="AX809" s="21" t="e">
        <f t="shared" si="422"/>
        <v>#N/A</v>
      </c>
      <c r="AY809" s="20" t="e">
        <f>VLOOKUP($D809,'DATA PENGUKURAN GARDU'!$A:$BS,46,0)</f>
        <v>#N/A</v>
      </c>
      <c r="AZ809" s="20" t="e">
        <f>VLOOKUP($D809,'DATA PENGUKURAN GARDU'!$A:$BS,53,0)</f>
        <v>#N/A</v>
      </c>
      <c r="BA809" s="20" t="e">
        <f>VLOOKUP($D809,'DATA PENGUKURAN GARDU'!$A:$BS,54,0)</f>
        <v>#N/A</v>
      </c>
      <c r="BB809" s="17" t="e">
        <f>VLOOKUP($E809,'DATA PENGUKURAN GARDU'!$A:$BS,42,0)</f>
        <v>#N/A</v>
      </c>
      <c r="BC809" s="23" t="e">
        <f t="shared" si="423"/>
        <v>#N/A</v>
      </c>
      <c r="BD809" s="17" t="e">
        <f>VLOOKUP($E809,'DATA PENGUKURAN GARDU'!$A:$BS,44,0)</f>
        <v>#N/A</v>
      </c>
      <c r="BE809" s="23" t="e">
        <f t="shared" si="424"/>
        <v>#N/A</v>
      </c>
      <c r="BF809" s="17" t="e">
        <f>VLOOKUP($E809,'DATA PENGUKURAN GARDU'!$A:$BS,46,0)</f>
        <v>#N/A</v>
      </c>
      <c r="BG809" s="23" t="e">
        <f t="shared" si="425"/>
        <v>#N/A</v>
      </c>
      <c r="BH809" s="17" t="e">
        <f>VLOOKUP($E809,'DATA PENGUKURAN GARDU'!$A:$BS,46,0)</f>
        <v>#N/A</v>
      </c>
      <c r="BI809" s="17" t="e">
        <f>VLOOKUP($E809,'DATA PENGUKURAN GARDU'!$A:$BS,53,0)</f>
        <v>#N/A</v>
      </c>
      <c r="BJ809" s="17" t="e">
        <f>VLOOKUP($E809,'DATA PENGUKURAN GARDU'!$A:$BS,54,0)</f>
        <v>#N/A</v>
      </c>
      <c r="BK809" s="20" t="e">
        <f t="shared" si="426"/>
        <v>#N/A</v>
      </c>
      <c r="BL809" s="20" t="e">
        <f t="shared" si="427"/>
        <v>#N/A</v>
      </c>
      <c r="BM809" s="20" t="e">
        <f t="shared" si="428"/>
        <v>#N/A</v>
      </c>
      <c r="BN809" s="25" t="e">
        <f t="shared" si="429"/>
        <v>#N/A</v>
      </c>
      <c r="BO809" s="26" t="str">
        <f t="shared" si="430"/>
        <v>0</v>
      </c>
      <c r="BP809" s="21" t="e">
        <f t="shared" si="431"/>
        <v>#VALUE!</v>
      </c>
      <c r="BQ809" s="20" t="e">
        <f t="shared" si="432"/>
        <v>#N/A</v>
      </c>
      <c r="BR809" s="20" t="e">
        <v>#N/A</v>
      </c>
      <c r="BS809" s="9" t="e">
        <v>#N/A</v>
      </c>
      <c r="BT809" s="2" t="e">
        <f t="shared" si="433"/>
        <v>#VALUE!</v>
      </c>
      <c r="BU809" s="2" t="e">
        <f t="shared" si="401"/>
        <v>#N/A</v>
      </c>
      <c r="BV809" s="2" t="e">
        <f t="shared" si="402"/>
        <v>#N/A</v>
      </c>
    </row>
    <row r="810" s="2" customFormat="1" ht="22.95" customHeight="1" spans="1:74">
      <c r="A810" s="9" t="str">
        <f t="shared" si="403"/>
        <v>L-068Induk</v>
      </c>
      <c r="B810" s="9" t="str">
        <f t="shared" si="404"/>
        <v>L-068jurusan 1</v>
      </c>
      <c r="C810" s="9" t="str">
        <f t="shared" si="405"/>
        <v>L-068jurusan 2</v>
      </c>
      <c r="D810" s="9" t="str">
        <f t="shared" si="406"/>
        <v>L-068jurusan 3</v>
      </c>
      <c r="E810" s="9" t="str">
        <f t="shared" si="407"/>
        <v>L-068jurusan 4</v>
      </c>
      <c r="F810" s="10" t="s">
        <v>493</v>
      </c>
      <c r="G810" s="10" t="s">
        <v>22</v>
      </c>
      <c r="H810" s="10" t="s">
        <v>1001</v>
      </c>
      <c r="I810" s="10">
        <v>0.31479</v>
      </c>
      <c r="J810" s="10">
        <v>123.58272</v>
      </c>
      <c r="K810" s="10" t="s">
        <v>7465</v>
      </c>
      <c r="L810" s="10" t="s">
        <v>7465</v>
      </c>
      <c r="M810" s="10" t="s">
        <v>7465</v>
      </c>
      <c r="N810" s="14">
        <f t="shared" si="408"/>
        <v>0</v>
      </c>
      <c r="O810" s="15" t="e">
        <f t="shared" si="409"/>
        <v>#VALUE!</v>
      </c>
      <c r="P810" s="15" t="e">
        <f t="shared" si="410"/>
        <v>#VALUE!</v>
      </c>
      <c r="Q810" s="17" t="e">
        <f>VLOOKUP($A810,'DATA PENGUKURAN GARDU'!$A:$BS,42,0)</f>
        <v>#N/A</v>
      </c>
      <c r="R810" s="18" t="e">
        <f t="shared" si="411"/>
        <v>#N/A</v>
      </c>
      <c r="S810" s="17" t="e">
        <f>VLOOKUP($A810,'DATA PENGUKURAN GARDU'!$A:$BS,44,0)</f>
        <v>#N/A</v>
      </c>
      <c r="T810" s="18" t="e">
        <f t="shared" si="412"/>
        <v>#N/A</v>
      </c>
      <c r="U810" s="17" t="e">
        <f>VLOOKUP($A810,'DATA PENGUKURAN GARDU'!$A:$BS,46,0)</f>
        <v>#N/A</v>
      </c>
      <c r="V810" s="18" t="e">
        <f t="shared" si="413"/>
        <v>#N/A</v>
      </c>
      <c r="W810" s="17" t="e">
        <f>VLOOKUP($A810,'DATA PENGUKURAN GARDU'!$A:$BS,48,0)</f>
        <v>#N/A</v>
      </c>
      <c r="X810" s="17" t="e">
        <f>VLOOKUP($A810,'DATA PENGUKURAN GARDU'!$A:$BS,53,0)</f>
        <v>#N/A</v>
      </c>
      <c r="Y810" s="17" t="e">
        <f>VLOOKUP($A810,'DATA PENGUKURAN GARDU'!$A:$BS,54,0)</f>
        <v>#N/A</v>
      </c>
      <c r="Z810" s="17" t="e">
        <f>VLOOKUP($A810,'DATA PENGUKURAN GARDU'!$A:$BS,55,0)</f>
        <v>#N/A</v>
      </c>
      <c r="AA810" s="20" t="e">
        <f>VLOOKUP($B810,'DATA PENGUKURAN GARDU'!$A:$BS,42,0)</f>
        <v>#N/A</v>
      </c>
      <c r="AB810" s="21" t="e">
        <f t="shared" si="414"/>
        <v>#N/A</v>
      </c>
      <c r="AC810" s="20" t="e">
        <f>VLOOKUP($B810,'DATA PENGUKURAN GARDU'!$A:$BS,44,0)</f>
        <v>#N/A</v>
      </c>
      <c r="AD810" s="21" t="e">
        <f t="shared" si="415"/>
        <v>#N/A</v>
      </c>
      <c r="AE810" s="20" t="e">
        <f>VLOOKUP($B810,'DATA PENGUKURAN GARDU'!$A:$BS,46,0)</f>
        <v>#N/A</v>
      </c>
      <c r="AF810" s="21" t="e">
        <f t="shared" si="416"/>
        <v>#N/A</v>
      </c>
      <c r="AG810" s="20" t="e">
        <f>VLOOKUP($B810,'DATA PENGUKURAN GARDU'!$A:$BS,46,0)</f>
        <v>#N/A</v>
      </c>
      <c r="AH810" s="20" t="e">
        <f>VLOOKUP($B810,'DATA PENGUKURAN GARDU'!$A:$BS,53,0)</f>
        <v>#N/A</v>
      </c>
      <c r="AI810" s="20" t="e">
        <f>VLOOKUP($B810,'DATA PENGUKURAN GARDU'!$A:$BS,54,0)</f>
        <v>#N/A</v>
      </c>
      <c r="AJ810" s="17" t="e">
        <f>VLOOKUP($C810,'DATA PENGUKURAN GARDU'!$A:$BS,42,0)</f>
        <v>#N/A</v>
      </c>
      <c r="AK810" s="23" t="e">
        <f t="shared" si="417"/>
        <v>#N/A</v>
      </c>
      <c r="AL810" s="17" t="e">
        <f>VLOOKUP($C810,'DATA PENGUKURAN GARDU'!$A:$BS,44,0)</f>
        <v>#N/A</v>
      </c>
      <c r="AM810" s="23" t="e">
        <f t="shared" si="418"/>
        <v>#N/A</v>
      </c>
      <c r="AN810" s="17" t="e">
        <f>VLOOKUP($C810,'DATA PENGUKURAN GARDU'!$A:$BS,46,0)</f>
        <v>#N/A</v>
      </c>
      <c r="AO810" s="23" t="e">
        <f t="shared" si="419"/>
        <v>#N/A</v>
      </c>
      <c r="AP810" s="17" t="e">
        <f>VLOOKUP($C810,'DATA PENGUKURAN GARDU'!$A:$BS,46,0)</f>
        <v>#N/A</v>
      </c>
      <c r="AQ810" s="17" t="e">
        <f>VLOOKUP($C810,'DATA PENGUKURAN GARDU'!$A:$BS,53,0)</f>
        <v>#N/A</v>
      </c>
      <c r="AR810" s="17" t="e">
        <f>VLOOKUP($C810,'DATA PENGUKURAN GARDU'!$A:$BS,54,0)</f>
        <v>#N/A</v>
      </c>
      <c r="AS810" s="20" t="e">
        <f>VLOOKUP($D810,'DATA PENGUKURAN GARDU'!$A:$BS,42,0)</f>
        <v>#N/A</v>
      </c>
      <c r="AT810" s="21" t="e">
        <f t="shared" si="420"/>
        <v>#N/A</v>
      </c>
      <c r="AU810" s="20" t="e">
        <f>VLOOKUP($D810,'DATA PENGUKURAN GARDU'!$A:$BS,44,0)</f>
        <v>#N/A</v>
      </c>
      <c r="AV810" s="21" t="e">
        <f t="shared" si="421"/>
        <v>#N/A</v>
      </c>
      <c r="AW810" s="20" t="e">
        <f>VLOOKUP($D810,'DATA PENGUKURAN GARDU'!$A:$BS,46,0)</f>
        <v>#N/A</v>
      </c>
      <c r="AX810" s="21" t="e">
        <f t="shared" si="422"/>
        <v>#N/A</v>
      </c>
      <c r="AY810" s="20" t="e">
        <f>VLOOKUP($D810,'DATA PENGUKURAN GARDU'!$A:$BS,46,0)</f>
        <v>#N/A</v>
      </c>
      <c r="AZ810" s="20" t="e">
        <f>VLOOKUP($D810,'DATA PENGUKURAN GARDU'!$A:$BS,53,0)</f>
        <v>#N/A</v>
      </c>
      <c r="BA810" s="20" t="e">
        <f>VLOOKUP($D810,'DATA PENGUKURAN GARDU'!$A:$BS,54,0)</f>
        <v>#N/A</v>
      </c>
      <c r="BB810" s="17" t="e">
        <f>VLOOKUP($E810,'DATA PENGUKURAN GARDU'!$A:$BS,42,0)</f>
        <v>#N/A</v>
      </c>
      <c r="BC810" s="23" t="e">
        <f t="shared" si="423"/>
        <v>#N/A</v>
      </c>
      <c r="BD810" s="17" t="e">
        <f>VLOOKUP($E810,'DATA PENGUKURAN GARDU'!$A:$BS,44,0)</f>
        <v>#N/A</v>
      </c>
      <c r="BE810" s="23" t="e">
        <f t="shared" si="424"/>
        <v>#N/A</v>
      </c>
      <c r="BF810" s="17" t="e">
        <f>VLOOKUP($E810,'DATA PENGUKURAN GARDU'!$A:$BS,46,0)</f>
        <v>#N/A</v>
      </c>
      <c r="BG810" s="23" t="e">
        <f t="shared" si="425"/>
        <v>#N/A</v>
      </c>
      <c r="BH810" s="17" t="e">
        <f>VLOOKUP($E810,'DATA PENGUKURAN GARDU'!$A:$BS,46,0)</f>
        <v>#N/A</v>
      </c>
      <c r="BI810" s="17" t="e">
        <f>VLOOKUP($E810,'DATA PENGUKURAN GARDU'!$A:$BS,53,0)</f>
        <v>#N/A</v>
      </c>
      <c r="BJ810" s="17" t="e">
        <f>VLOOKUP($E810,'DATA PENGUKURAN GARDU'!$A:$BS,54,0)</f>
        <v>#N/A</v>
      </c>
      <c r="BK810" s="20" t="e">
        <f t="shared" si="426"/>
        <v>#N/A</v>
      </c>
      <c r="BL810" s="20" t="e">
        <f t="shared" si="427"/>
        <v>#N/A</v>
      </c>
      <c r="BM810" s="20" t="e">
        <f t="shared" si="428"/>
        <v>#N/A</v>
      </c>
      <c r="BN810" s="25" t="e">
        <f t="shared" si="429"/>
        <v>#N/A</v>
      </c>
      <c r="BO810" s="26" t="str">
        <f t="shared" si="430"/>
        <v>0</v>
      </c>
      <c r="BP810" s="21" t="e">
        <f t="shared" si="431"/>
        <v>#VALUE!</v>
      </c>
      <c r="BQ810" s="20" t="e">
        <f t="shared" si="432"/>
        <v>#N/A</v>
      </c>
      <c r="BR810" s="20" t="e">
        <v>#N/A</v>
      </c>
      <c r="BS810" s="9" t="e">
        <v>#N/A</v>
      </c>
      <c r="BT810" s="2" t="e">
        <f t="shared" si="433"/>
        <v>#VALUE!</v>
      </c>
      <c r="BU810" s="2" t="e">
        <f t="shared" si="401"/>
        <v>#N/A</v>
      </c>
      <c r="BV810" s="2" t="e">
        <f t="shared" si="402"/>
        <v>#N/A</v>
      </c>
    </row>
    <row r="811" s="2" customFormat="1" ht="22.95" customHeight="1" spans="1:74">
      <c r="A811" s="9" t="str">
        <f t="shared" si="403"/>
        <v>L-070Induk</v>
      </c>
      <c r="B811" s="9" t="str">
        <f t="shared" si="404"/>
        <v>L-070jurusan 1</v>
      </c>
      <c r="C811" s="9" t="str">
        <f t="shared" si="405"/>
        <v>L-070jurusan 2</v>
      </c>
      <c r="D811" s="9" t="str">
        <f t="shared" si="406"/>
        <v>L-070jurusan 3</v>
      </c>
      <c r="E811" s="9" t="str">
        <f t="shared" si="407"/>
        <v>L-070jurusan 4</v>
      </c>
      <c r="F811" s="10" t="s">
        <v>493</v>
      </c>
      <c r="G811" s="10" t="s">
        <v>22</v>
      </c>
      <c r="H811" s="10" t="s">
        <v>1002</v>
      </c>
      <c r="I811" s="10">
        <v>0.32133</v>
      </c>
      <c r="J811" s="10">
        <v>123.57641</v>
      </c>
      <c r="K811" s="10" t="s">
        <v>7465</v>
      </c>
      <c r="L811" s="10" t="s">
        <v>7465</v>
      </c>
      <c r="M811" s="10" t="s">
        <v>7465</v>
      </c>
      <c r="N811" s="14">
        <f t="shared" si="408"/>
        <v>0</v>
      </c>
      <c r="O811" s="15" t="e">
        <f t="shared" si="409"/>
        <v>#VALUE!</v>
      </c>
      <c r="P811" s="15" t="e">
        <f t="shared" si="410"/>
        <v>#VALUE!</v>
      </c>
      <c r="Q811" s="17" t="e">
        <f>VLOOKUP($A811,'DATA PENGUKURAN GARDU'!$A:$BS,42,0)</f>
        <v>#N/A</v>
      </c>
      <c r="R811" s="18" t="e">
        <f t="shared" si="411"/>
        <v>#N/A</v>
      </c>
      <c r="S811" s="17" t="e">
        <f>VLOOKUP($A811,'DATA PENGUKURAN GARDU'!$A:$BS,44,0)</f>
        <v>#N/A</v>
      </c>
      <c r="T811" s="18" t="e">
        <f t="shared" si="412"/>
        <v>#N/A</v>
      </c>
      <c r="U811" s="17" t="e">
        <f>VLOOKUP($A811,'DATA PENGUKURAN GARDU'!$A:$BS,46,0)</f>
        <v>#N/A</v>
      </c>
      <c r="V811" s="18" t="e">
        <f t="shared" si="413"/>
        <v>#N/A</v>
      </c>
      <c r="W811" s="17" t="e">
        <f>VLOOKUP($A811,'DATA PENGUKURAN GARDU'!$A:$BS,48,0)</f>
        <v>#N/A</v>
      </c>
      <c r="X811" s="17" t="e">
        <f>VLOOKUP($A811,'DATA PENGUKURAN GARDU'!$A:$BS,53,0)</f>
        <v>#N/A</v>
      </c>
      <c r="Y811" s="17" t="e">
        <f>VLOOKUP($A811,'DATA PENGUKURAN GARDU'!$A:$BS,54,0)</f>
        <v>#N/A</v>
      </c>
      <c r="Z811" s="17" t="e">
        <f>VLOOKUP($A811,'DATA PENGUKURAN GARDU'!$A:$BS,55,0)</f>
        <v>#N/A</v>
      </c>
      <c r="AA811" s="20" t="e">
        <f>VLOOKUP($B811,'DATA PENGUKURAN GARDU'!$A:$BS,42,0)</f>
        <v>#N/A</v>
      </c>
      <c r="AB811" s="21" t="e">
        <f t="shared" si="414"/>
        <v>#N/A</v>
      </c>
      <c r="AC811" s="20" t="e">
        <f>VLOOKUP($B811,'DATA PENGUKURAN GARDU'!$A:$BS,44,0)</f>
        <v>#N/A</v>
      </c>
      <c r="AD811" s="21" t="e">
        <f t="shared" si="415"/>
        <v>#N/A</v>
      </c>
      <c r="AE811" s="20" t="e">
        <f>VLOOKUP($B811,'DATA PENGUKURAN GARDU'!$A:$BS,46,0)</f>
        <v>#N/A</v>
      </c>
      <c r="AF811" s="21" t="e">
        <f t="shared" si="416"/>
        <v>#N/A</v>
      </c>
      <c r="AG811" s="20" t="e">
        <f>VLOOKUP($B811,'DATA PENGUKURAN GARDU'!$A:$BS,46,0)</f>
        <v>#N/A</v>
      </c>
      <c r="AH811" s="20" t="e">
        <f>VLOOKUP($B811,'DATA PENGUKURAN GARDU'!$A:$BS,53,0)</f>
        <v>#N/A</v>
      </c>
      <c r="AI811" s="20" t="e">
        <f>VLOOKUP($B811,'DATA PENGUKURAN GARDU'!$A:$BS,54,0)</f>
        <v>#N/A</v>
      </c>
      <c r="AJ811" s="17" t="e">
        <f>VLOOKUP($C811,'DATA PENGUKURAN GARDU'!$A:$BS,42,0)</f>
        <v>#N/A</v>
      </c>
      <c r="AK811" s="23" t="e">
        <f t="shared" si="417"/>
        <v>#N/A</v>
      </c>
      <c r="AL811" s="17" t="e">
        <f>VLOOKUP($C811,'DATA PENGUKURAN GARDU'!$A:$BS,44,0)</f>
        <v>#N/A</v>
      </c>
      <c r="AM811" s="23" t="e">
        <f t="shared" si="418"/>
        <v>#N/A</v>
      </c>
      <c r="AN811" s="17" t="e">
        <f>VLOOKUP($C811,'DATA PENGUKURAN GARDU'!$A:$BS,46,0)</f>
        <v>#N/A</v>
      </c>
      <c r="AO811" s="23" t="e">
        <f t="shared" si="419"/>
        <v>#N/A</v>
      </c>
      <c r="AP811" s="17" t="e">
        <f>VLOOKUP($C811,'DATA PENGUKURAN GARDU'!$A:$BS,46,0)</f>
        <v>#N/A</v>
      </c>
      <c r="AQ811" s="17" t="e">
        <f>VLOOKUP($C811,'DATA PENGUKURAN GARDU'!$A:$BS,53,0)</f>
        <v>#N/A</v>
      </c>
      <c r="AR811" s="17" t="e">
        <f>VLOOKUP($C811,'DATA PENGUKURAN GARDU'!$A:$BS,54,0)</f>
        <v>#N/A</v>
      </c>
      <c r="AS811" s="20" t="e">
        <f>VLOOKUP($D811,'DATA PENGUKURAN GARDU'!$A:$BS,42,0)</f>
        <v>#N/A</v>
      </c>
      <c r="AT811" s="21" t="e">
        <f t="shared" si="420"/>
        <v>#N/A</v>
      </c>
      <c r="AU811" s="20" t="e">
        <f>VLOOKUP($D811,'DATA PENGUKURAN GARDU'!$A:$BS,44,0)</f>
        <v>#N/A</v>
      </c>
      <c r="AV811" s="21" t="e">
        <f t="shared" si="421"/>
        <v>#N/A</v>
      </c>
      <c r="AW811" s="20" t="e">
        <f>VLOOKUP($D811,'DATA PENGUKURAN GARDU'!$A:$BS,46,0)</f>
        <v>#N/A</v>
      </c>
      <c r="AX811" s="21" t="e">
        <f t="shared" si="422"/>
        <v>#N/A</v>
      </c>
      <c r="AY811" s="20" t="e">
        <f>VLOOKUP($D811,'DATA PENGUKURAN GARDU'!$A:$BS,46,0)</f>
        <v>#N/A</v>
      </c>
      <c r="AZ811" s="20" t="e">
        <f>VLOOKUP($D811,'DATA PENGUKURAN GARDU'!$A:$BS,53,0)</f>
        <v>#N/A</v>
      </c>
      <c r="BA811" s="20" t="e">
        <f>VLOOKUP($D811,'DATA PENGUKURAN GARDU'!$A:$BS,54,0)</f>
        <v>#N/A</v>
      </c>
      <c r="BB811" s="17" t="e">
        <f>VLOOKUP($E811,'DATA PENGUKURAN GARDU'!$A:$BS,42,0)</f>
        <v>#N/A</v>
      </c>
      <c r="BC811" s="23" t="e">
        <f t="shared" si="423"/>
        <v>#N/A</v>
      </c>
      <c r="BD811" s="17" t="e">
        <f>VLOOKUP($E811,'DATA PENGUKURAN GARDU'!$A:$BS,44,0)</f>
        <v>#N/A</v>
      </c>
      <c r="BE811" s="23" t="e">
        <f t="shared" si="424"/>
        <v>#N/A</v>
      </c>
      <c r="BF811" s="17" t="e">
        <f>VLOOKUP($E811,'DATA PENGUKURAN GARDU'!$A:$BS,46,0)</f>
        <v>#N/A</v>
      </c>
      <c r="BG811" s="23" t="e">
        <f t="shared" si="425"/>
        <v>#N/A</v>
      </c>
      <c r="BH811" s="17" t="e">
        <f>VLOOKUP($E811,'DATA PENGUKURAN GARDU'!$A:$BS,46,0)</f>
        <v>#N/A</v>
      </c>
      <c r="BI811" s="17" t="e">
        <f>VLOOKUP($E811,'DATA PENGUKURAN GARDU'!$A:$BS,53,0)</f>
        <v>#N/A</v>
      </c>
      <c r="BJ811" s="17" t="e">
        <f>VLOOKUP($E811,'DATA PENGUKURAN GARDU'!$A:$BS,54,0)</f>
        <v>#N/A</v>
      </c>
      <c r="BK811" s="20" t="e">
        <f t="shared" si="426"/>
        <v>#N/A</v>
      </c>
      <c r="BL811" s="20" t="e">
        <f t="shared" si="427"/>
        <v>#N/A</v>
      </c>
      <c r="BM811" s="20" t="e">
        <f t="shared" si="428"/>
        <v>#N/A</v>
      </c>
      <c r="BN811" s="25" t="e">
        <f t="shared" si="429"/>
        <v>#N/A</v>
      </c>
      <c r="BO811" s="26" t="str">
        <f t="shared" si="430"/>
        <v>0</v>
      </c>
      <c r="BP811" s="21" t="e">
        <f t="shared" si="431"/>
        <v>#VALUE!</v>
      </c>
      <c r="BQ811" s="20" t="e">
        <f t="shared" si="432"/>
        <v>#N/A</v>
      </c>
      <c r="BR811" s="20" t="e">
        <v>#N/A</v>
      </c>
      <c r="BS811" s="9" t="e">
        <v>#N/A</v>
      </c>
      <c r="BT811" s="2" t="e">
        <f t="shared" si="433"/>
        <v>#VALUE!</v>
      </c>
      <c r="BU811" s="2" t="e">
        <f t="shared" si="401"/>
        <v>#N/A</v>
      </c>
      <c r="BV811" s="2" t="e">
        <f t="shared" si="402"/>
        <v>#N/A</v>
      </c>
    </row>
    <row r="812" s="2" customFormat="1" ht="22.95" customHeight="1" spans="1:74">
      <c r="A812" s="9" t="str">
        <f t="shared" si="403"/>
        <v>L-074Induk</v>
      </c>
      <c r="B812" s="9" t="str">
        <f t="shared" si="404"/>
        <v>L-074jurusan 1</v>
      </c>
      <c r="C812" s="9" t="str">
        <f t="shared" si="405"/>
        <v>L-074jurusan 2</v>
      </c>
      <c r="D812" s="9" t="str">
        <f t="shared" si="406"/>
        <v>L-074jurusan 3</v>
      </c>
      <c r="E812" s="9" t="str">
        <f t="shared" si="407"/>
        <v>L-074jurusan 4</v>
      </c>
      <c r="F812" s="10" t="s">
        <v>493</v>
      </c>
      <c r="G812" s="10" t="s">
        <v>22</v>
      </c>
      <c r="H812" s="10" t="s">
        <v>1003</v>
      </c>
      <c r="I812" s="10">
        <v>0.32374</v>
      </c>
      <c r="J812" s="10">
        <v>123.55416</v>
      </c>
      <c r="K812" s="10" t="s">
        <v>7465</v>
      </c>
      <c r="L812" s="10" t="s">
        <v>7465</v>
      </c>
      <c r="M812" s="10" t="s">
        <v>7465</v>
      </c>
      <c r="N812" s="14">
        <f t="shared" si="408"/>
        <v>0</v>
      </c>
      <c r="O812" s="15" t="e">
        <f t="shared" si="409"/>
        <v>#VALUE!</v>
      </c>
      <c r="P812" s="15" t="e">
        <f t="shared" si="410"/>
        <v>#VALUE!</v>
      </c>
      <c r="Q812" s="17" t="e">
        <f>VLOOKUP($A812,'DATA PENGUKURAN GARDU'!$A:$BS,42,0)</f>
        <v>#N/A</v>
      </c>
      <c r="R812" s="18" t="e">
        <f t="shared" si="411"/>
        <v>#N/A</v>
      </c>
      <c r="S812" s="17" t="e">
        <f>VLOOKUP($A812,'DATA PENGUKURAN GARDU'!$A:$BS,44,0)</f>
        <v>#N/A</v>
      </c>
      <c r="T812" s="18" t="e">
        <f t="shared" si="412"/>
        <v>#N/A</v>
      </c>
      <c r="U812" s="17" t="e">
        <f>VLOOKUP($A812,'DATA PENGUKURAN GARDU'!$A:$BS,46,0)</f>
        <v>#N/A</v>
      </c>
      <c r="V812" s="18" t="e">
        <f t="shared" si="413"/>
        <v>#N/A</v>
      </c>
      <c r="W812" s="17" t="e">
        <f>VLOOKUP($A812,'DATA PENGUKURAN GARDU'!$A:$BS,48,0)</f>
        <v>#N/A</v>
      </c>
      <c r="X812" s="17" t="e">
        <f>VLOOKUP($A812,'DATA PENGUKURAN GARDU'!$A:$BS,53,0)</f>
        <v>#N/A</v>
      </c>
      <c r="Y812" s="17" t="e">
        <f>VLOOKUP($A812,'DATA PENGUKURAN GARDU'!$A:$BS,54,0)</f>
        <v>#N/A</v>
      </c>
      <c r="Z812" s="17" t="e">
        <f>VLOOKUP($A812,'DATA PENGUKURAN GARDU'!$A:$BS,55,0)</f>
        <v>#N/A</v>
      </c>
      <c r="AA812" s="20" t="e">
        <f>VLOOKUP($B812,'DATA PENGUKURAN GARDU'!$A:$BS,42,0)</f>
        <v>#N/A</v>
      </c>
      <c r="AB812" s="21" t="e">
        <f t="shared" si="414"/>
        <v>#N/A</v>
      </c>
      <c r="AC812" s="20" t="e">
        <f>VLOOKUP($B812,'DATA PENGUKURAN GARDU'!$A:$BS,44,0)</f>
        <v>#N/A</v>
      </c>
      <c r="AD812" s="21" t="e">
        <f t="shared" si="415"/>
        <v>#N/A</v>
      </c>
      <c r="AE812" s="20" t="e">
        <f>VLOOKUP($B812,'DATA PENGUKURAN GARDU'!$A:$BS,46,0)</f>
        <v>#N/A</v>
      </c>
      <c r="AF812" s="21" t="e">
        <f t="shared" si="416"/>
        <v>#N/A</v>
      </c>
      <c r="AG812" s="20" t="e">
        <f>VLOOKUP($B812,'DATA PENGUKURAN GARDU'!$A:$BS,46,0)</f>
        <v>#N/A</v>
      </c>
      <c r="AH812" s="20" t="e">
        <f>VLOOKUP($B812,'DATA PENGUKURAN GARDU'!$A:$BS,53,0)</f>
        <v>#N/A</v>
      </c>
      <c r="AI812" s="20" t="e">
        <f>VLOOKUP($B812,'DATA PENGUKURAN GARDU'!$A:$BS,54,0)</f>
        <v>#N/A</v>
      </c>
      <c r="AJ812" s="17" t="e">
        <f>VLOOKUP($C812,'DATA PENGUKURAN GARDU'!$A:$BS,42,0)</f>
        <v>#N/A</v>
      </c>
      <c r="AK812" s="23" t="e">
        <f t="shared" si="417"/>
        <v>#N/A</v>
      </c>
      <c r="AL812" s="17" t="e">
        <f>VLOOKUP($C812,'DATA PENGUKURAN GARDU'!$A:$BS,44,0)</f>
        <v>#N/A</v>
      </c>
      <c r="AM812" s="23" t="e">
        <f t="shared" si="418"/>
        <v>#N/A</v>
      </c>
      <c r="AN812" s="17" t="e">
        <f>VLOOKUP($C812,'DATA PENGUKURAN GARDU'!$A:$BS,46,0)</f>
        <v>#N/A</v>
      </c>
      <c r="AO812" s="23" t="e">
        <f t="shared" si="419"/>
        <v>#N/A</v>
      </c>
      <c r="AP812" s="17" t="e">
        <f>VLOOKUP($C812,'DATA PENGUKURAN GARDU'!$A:$BS,46,0)</f>
        <v>#N/A</v>
      </c>
      <c r="AQ812" s="17" t="e">
        <f>VLOOKUP($C812,'DATA PENGUKURAN GARDU'!$A:$BS,53,0)</f>
        <v>#N/A</v>
      </c>
      <c r="AR812" s="17" t="e">
        <f>VLOOKUP($C812,'DATA PENGUKURAN GARDU'!$A:$BS,54,0)</f>
        <v>#N/A</v>
      </c>
      <c r="AS812" s="20" t="e">
        <f>VLOOKUP($D812,'DATA PENGUKURAN GARDU'!$A:$BS,42,0)</f>
        <v>#N/A</v>
      </c>
      <c r="AT812" s="21" t="e">
        <f t="shared" si="420"/>
        <v>#N/A</v>
      </c>
      <c r="AU812" s="20" t="e">
        <f>VLOOKUP($D812,'DATA PENGUKURAN GARDU'!$A:$BS,44,0)</f>
        <v>#N/A</v>
      </c>
      <c r="AV812" s="21" t="e">
        <f t="shared" si="421"/>
        <v>#N/A</v>
      </c>
      <c r="AW812" s="20" t="e">
        <f>VLOOKUP($D812,'DATA PENGUKURAN GARDU'!$A:$BS,46,0)</f>
        <v>#N/A</v>
      </c>
      <c r="AX812" s="21" t="e">
        <f t="shared" si="422"/>
        <v>#N/A</v>
      </c>
      <c r="AY812" s="20" t="e">
        <f>VLOOKUP($D812,'DATA PENGUKURAN GARDU'!$A:$BS,46,0)</f>
        <v>#N/A</v>
      </c>
      <c r="AZ812" s="20" t="e">
        <f>VLOOKUP($D812,'DATA PENGUKURAN GARDU'!$A:$BS,53,0)</f>
        <v>#N/A</v>
      </c>
      <c r="BA812" s="20" t="e">
        <f>VLOOKUP($D812,'DATA PENGUKURAN GARDU'!$A:$BS,54,0)</f>
        <v>#N/A</v>
      </c>
      <c r="BB812" s="17" t="e">
        <f>VLOOKUP($E812,'DATA PENGUKURAN GARDU'!$A:$BS,42,0)</f>
        <v>#N/A</v>
      </c>
      <c r="BC812" s="23" t="e">
        <f t="shared" si="423"/>
        <v>#N/A</v>
      </c>
      <c r="BD812" s="17" t="e">
        <f>VLOOKUP($E812,'DATA PENGUKURAN GARDU'!$A:$BS,44,0)</f>
        <v>#N/A</v>
      </c>
      <c r="BE812" s="23" t="e">
        <f t="shared" si="424"/>
        <v>#N/A</v>
      </c>
      <c r="BF812" s="17" t="e">
        <f>VLOOKUP($E812,'DATA PENGUKURAN GARDU'!$A:$BS,46,0)</f>
        <v>#N/A</v>
      </c>
      <c r="BG812" s="23" t="e">
        <f t="shared" si="425"/>
        <v>#N/A</v>
      </c>
      <c r="BH812" s="17" t="e">
        <f>VLOOKUP($E812,'DATA PENGUKURAN GARDU'!$A:$BS,46,0)</f>
        <v>#N/A</v>
      </c>
      <c r="BI812" s="17" t="e">
        <f>VLOOKUP($E812,'DATA PENGUKURAN GARDU'!$A:$BS,53,0)</f>
        <v>#N/A</v>
      </c>
      <c r="BJ812" s="17" t="e">
        <f>VLOOKUP($E812,'DATA PENGUKURAN GARDU'!$A:$BS,54,0)</f>
        <v>#N/A</v>
      </c>
      <c r="BK812" s="20" t="e">
        <f t="shared" si="426"/>
        <v>#N/A</v>
      </c>
      <c r="BL812" s="20" t="e">
        <f t="shared" si="427"/>
        <v>#N/A</v>
      </c>
      <c r="BM812" s="20" t="e">
        <f t="shared" si="428"/>
        <v>#N/A</v>
      </c>
      <c r="BN812" s="25" t="e">
        <f t="shared" si="429"/>
        <v>#N/A</v>
      </c>
      <c r="BO812" s="26" t="str">
        <f t="shared" si="430"/>
        <v>0</v>
      </c>
      <c r="BP812" s="21" t="e">
        <f t="shared" si="431"/>
        <v>#VALUE!</v>
      </c>
      <c r="BQ812" s="20" t="e">
        <f t="shared" si="432"/>
        <v>#N/A</v>
      </c>
      <c r="BR812" s="20" t="e">
        <v>#N/A</v>
      </c>
      <c r="BS812" s="9" t="e">
        <v>#N/A</v>
      </c>
      <c r="BT812" s="2" t="e">
        <f t="shared" si="433"/>
        <v>#VALUE!</v>
      </c>
      <c r="BU812" s="2" t="e">
        <f t="shared" si="401"/>
        <v>#N/A</v>
      </c>
      <c r="BV812" s="2" t="e">
        <f t="shared" si="402"/>
        <v>#N/A</v>
      </c>
    </row>
    <row r="813" s="2" customFormat="1" ht="22.95" customHeight="1" spans="1:74">
      <c r="A813" s="9" t="str">
        <f t="shared" si="403"/>
        <v>L-075Induk</v>
      </c>
      <c r="B813" s="9" t="str">
        <f t="shared" si="404"/>
        <v>L-075jurusan 1</v>
      </c>
      <c r="C813" s="9" t="str">
        <f t="shared" si="405"/>
        <v>L-075jurusan 2</v>
      </c>
      <c r="D813" s="9" t="str">
        <f t="shared" si="406"/>
        <v>L-075jurusan 3</v>
      </c>
      <c r="E813" s="9" t="str">
        <f t="shared" si="407"/>
        <v>L-075jurusan 4</v>
      </c>
      <c r="F813" s="10" t="s">
        <v>493</v>
      </c>
      <c r="G813" s="10" t="s">
        <v>22</v>
      </c>
      <c r="H813" s="10" t="s">
        <v>1004</v>
      </c>
      <c r="I813" s="10">
        <v>0.32403</v>
      </c>
      <c r="J813" s="10">
        <v>123.54714</v>
      </c>
      <c r="K813" s="10" t="s">
        <v>7465</v>
      </c>
      <c r="L813" s="10" t="s">
        <v>7465</v>
      </c>
      <c r="M813" s="10" t="s">
        <v>7465</v>
      </c>
      <c r="N813" s="14">
        <f t="shared" si="408"/>
        <v>0</v>
      </c>
      <c r="O813" s="15" t="e">
        <f t="shared" si="409"/>
        <v>#VALUE!</v>
      </c>
      <c r="P813" s="15" t="e">
        <f t="shared" si="410"/>
        <v>#VALUE!</v>
      </c>
      <c r="Q813" s="17" t="e">
        <f>VLOOKUP($A813,'DATA PENGUKURAN GARDU'!$A:$BS,42,0)</f>
        <v>#N/A</v>
      </c>
      <c r="R813" s="18" t="e">
        <f t="shared" si="411"/>
        <v>#N/A</v>
      </c>
      <c r="S813" s="17" t="e">
        <f>VLOOKUP($A813,'DATA PENGUKURAN GARDU'!$A:$BS,44,0)</f>
        <v>#N/A</v>
      </c>
      <c r="T813" s="18" t="e">
        <f t="shared" si="412"/>
        <v>#N/A</v>
      </c>
      <c r="U813" s="17" t="e">
        <f>VLOOKUP($A813,'DATA PENGUKURAN GARDU'!$A:$BS,46,0)</f>
        <v>#N/A</v>
      </c>
      <c r="V813" s="18" t="e">
        <f t="shared" si="413"/>
        <v>#N/A</v>
      </c>
      <c r="W813" s="17" t="e">
        <f>VLOOKUP($A813,'DATA PENGUKURAN GARDU'!$A:$BS,48,0)</f>
        <v>#N/A</v>
      </c>
      <c r="X813" s="17" t="e">
        <f>VLOOKUP($A813,'DATA PENGUKURAN GARDU'!$A:$BS,53,0)</f>
        <v>#N/A</v>
      </c>
      <c r="Y813" s="17" t="e">
        <f>VLOOKUP($A813,'DATA PENGUKURAN GARDU'!$A:$BS,54,0)</f>
        <v>#N/A</v>
      </c>
      <c r="Z813" s="17" t="e">
        <f>VLOOKUP($A813,'DATA PENGUKURAN GARDU'!$A:$BS,55,0)</f>
        <v>#N/A</v>
      </c>
      <c r="AA813" s="20" t="e">
        <f>VLOOKUP($B813,'DATA PENGUKURAN GARDU'!$A:$BS,42,0)</f>
        <v>#N/A</v>
      </c>
      <c r="AB813" s="21" t="e">
        <f t="shared" si="414"/>
        <v>#N/A</v>
      </c>
      <c r="AC813" s="20" t="e">
        <f>VLOOKUP($B813,'DATA PENGUKURAN GARDU'!$A:$BS,44,0)</f>
        <v>#N/A</v>
      </c>
      <c r="AD813" s="21" t="e">
        <f t="shared" si="415"/>
        <v>#N/A</v>
      </c>
      <c r="AE813" s="20" t="e">
        <f>VLOOKUP($B813,'DATA PENGUKURAN GARDU'!$A:$BS,46,0)</f>
        <v>#N/A</v>
      </c>
      <c r="AF813" s="21" t="e">
        <f t="shared" si="416"/>
        <v>#N/A</v>
      </c>
      <c r="AG813" s="20" t="e">
        <f>VLOOKUP($B813,'DATA PENGUKURAN GARDU'!$A:$BS,46,0)</f>
        <v>#N/A</v>
      </c>
      <c r="AH813" s="20" t="e">
        <f>VLOOKUP($B813,'DATA PENGUKURAN GARDU'!$A:$BS,53,0)</f>
        <v>#N/A</v>
      </c>
      <c r="AI813" s="20" t="e">
        <f>VLOOKUP($B813,'DATA PENGUKURAN GARDU'!$A:$BS,54,0)</f>
        <v>#N/A</v>
      </c>
      <c r="AJ813" s="17" t="e">
        <f>VLOOKUP($C813,'DATA PENGUKURAN GARDU'!$A:$BS,42,0)</f>
        <v>#N/A</v>
      </c>
      <c r="AK813" s="23" t="e">
        <f t="shared" si="417"/>
        <v>#N/A</v>
      </c>
      <c r="AL813" s="17" t="e">
        <f>VLOOKUP($C813,'DATA PENGUKURAN GARDU'!$A:$BS,44,0)</f>
        <v>#N/A</v>
      </c>
      <c r="AM813" s="23" t="e">
        <f t="shared" si="418"/>
        <v>#N/A</v>
      </c>
      <c r="AN813" s="17" t="e">
        <f>VLOOKUP($C813,'DATA PENGUKURAN GARDU'!$A:$BS,46,0)</f>
        <v>#N/A</v>
      </c>
      <c r="AO813" s="23" t="e">
        <f t="shared" si="419"/>
        <v>#N/A</v>
      </c>
      <c r="AP813" s="17" t="e">
        <f>VLOOKUP($C813,'DATA PENGUKURAN GARDU'!$A:$BS,46,0)</f>
        <v>#N/A</v>
      </c>
      <c r="AQ813" s="17" t="e">
        <f>VLOOKUP($C813,'DATA PENGUKURAN GARDU'!$A:$BS,53,0)</f>
        <v>#N/A</v>
      </c>
      <c r="AR813" s="17" t="e">
        <f>VLOOKUP($C813,'DATA PENGUKURAN GARDU'!$A:$BS,54,0)</f>
        <v>#N/A</v>
      </c>
      <c r="AS813" s="20" t="e">
        <f>VLOOKUP($D813,'DATA PENGUKURAN GARDU'!$A:$BS,42,0)</f>
        <v>#N/A</v>
      </c>
      <c r="AT813" s="21" t="e">
        <f t="shared" si="420"/>
        <v>#N/A</v>
      </c>
      <c r="AU813" s="20" t="e">
        <f>VLOOKUP($D813,'DATA PENGUKURAN GARDU'!$A:$BS,44,0)</f>
        <v>#N/A</v>
      </c>
      <c r="AV813" s="21" t="e">
        <f t="shared" si="421"/>
        <v>#N/A</v>
      </c>
      <c r="AW813" s="20" t="e">
        <f>VLOOKUP($D813,'DATA PENGUKURAN GARDU'!$A:$BS,46,0)</f>
        <v>#N/A</v>
      </c>
      <c r="AX813" s="21" t="e">
        <f t="shared" si="422"/>
        <v>#N/A</v>
      </c>
      <c r="AY813" s="20" t="e">
        <f>VLOOKUP($D813,'DATA PENGUKURAN GARDU'!$A:$BS,46,0)</f>
        <v>#N/A</v>
      </c>
      <c r="AZ813" s="20" t="e">
        <f>VLOOKUP($D813,'DATA PENGUKURAN GARDU'!$A:$BS,53,0)</f>
        <v>#N/A</v>
      </c>
      <c r="BA813" s="20" t="e">
        <f>VLOOKUP($D813,'DATA PENGUKURAN GARDU'!$A:$BS,54,0)</f>
        <v>#N/A</v>
      </c>
      <c r="BB813" s="17" t="e">
        <f>VLOOKUP($E813,'DATA PENGUKURAN GARDU'!$A:$BS,42,0)</f>
        <v>#N/A</v>
      </c>
      <c r="BC813" s="23" t="e">
        <f t="shared" si="423"/>
        <v>#N/A</v>
      </c>
      <c r="BD813" s="17" t="e">
        <f>VLOOKUP($E813,'DATA PENGUKURAN GARDU'!$A:$BS,44,0)</f>
        <v>#N/A</v>
      </c>
      <c r="BE813" s="23" t="e">
        <f t="shared" si="424"/>
        <v>#N/A</v>
      </c>
      <c r="BF813" s="17" t="e">
        <f>VLOOKUP($E813,'DATA PENGUKURAN GARDU'!$A:$BS,46,0)</f>
        <v>#N/A</v>
      </c>
      <c r="BG813" s="23" t="e">
        <f t="shared" si="425"/>
        <v>#N/A</v>
      </c>
      <c r="BH813" s="17" t="e">
        <f>VLOOKUP($E813,'DATA PENGUKURAN GARDU'!$A:$BS,46,0)</f>
        <v>#N/A</v>
      </c>
      <c r="BI813" s="17" t="e">
        <f>VLOOKUP($E813,'DATA PENGUKURAN GARDU'!$A:$BS,53,0)</f>
        <v>#N/A</v>
      </c>
      <c r="BJ813" s="17" t="e">
        <f>VLOOKUP($E813,'DATA PENGUKURAN GARDU'!$A:$BS,54,0)</f>
        <v>#N/A</v>
      </c>
      <c r="BK813" s="20" t="e">
        <f t="shared" si="426"/>
        <v>#N/A</v>
      </c>
      <c r="BL813" s="20" t="e">
        <f t="shared" si="427"/>
        <v>#N/A</v>
      </c>
      <c r="BM813" s="20" t="e">
        <f t="shared" si="428"/>
        <v>#N/A</v>
      </c>
      <c r="BN813" s="25" t="e">
        <f t="shared" si="429"/>
        <v>#N/A</v>
      </c>
      <c r="BO813" s="26" t="str">
        <f t="shared" si="430"/>
        <v>0</v>
      </c>
      <c r="BP813" s="21" t="e">
        <f t="shared" si="431"/>
        <v>#VALUE!</v>
      </c>
      <c r="BQ813" s="20" t="e">
        <f t="shared" si="432"/>
        <v>#N/A</v>
      </c>
      <c r="BR813" s="20" t="e">
        <v>#N/A</v>
      </c>
      <c r="BS813" s="9" t="e">
        <v>#N/A</v>
      </c>
      <c r="BT813" s="2" t="e">
        <f t="shared" si="433"/>
        <v>#VALUE!</v>
      </c>
      <c r="BU813" s="2" t="e">
        <f t="shared" si="401"/>
        <v>#N/A</v>
      </c>
      <c r="BV813" s="2" t="e">
        <f t="shared" si="402"/>
        <v>#N/A</v>
      </c>
    </row>
    <row r="814" s="2" customFormat="1" ht="22.95" customHeight="1" spans="1:74">
      <c r="A814" s="9" t="str">
        <f t="shared" si="403"/>
        <v>BB 006Induk</v>
      </c>
      <c r="B814" s="9" t="str">
        <f t="shared" si="404"/>
        <v>BB 006jurusan 1</v>
      </c>
      <c r="C814" s="9" t="str">
        <f t="shared" si="405"/>
        <v>BB 006jurusan 2</v>
      </c>
      <c r="D814" s="9" t="str">
        <f t="shared" si="406"/>
        <v>BB 006jurusan 3</v>
      </c>
      <c r="E814" s="9" t="str">
        <f t="shared" si="407"/>
        <v>BB 006jurusan 4</v>
      </c>
      <c r="F814" s="10" t="s">
        <v>1005</v>
      </c>
      <c r="G814" s="10" t="s">
        <v>131</v>
      </c>
      <c r="H814" s="10" t="s">
        <v>1006</v>
      </c>
      <c r="I814" s="10">
        <v>0.8075</v>
      </c>
      <c r="J814" s="10">
        <v>123.89757</v>
      </c>
      <c r="K814" s="10" t="s">
        <v>7465</v>
      </c>
      <c r="L814" s="10" t="s">
        <v>7465</v>
      </c>
      <c r="M814" s="10" t="s">
        <v>7465</v>
      </c>
      <c r="N814" s="14">
        <f t="shared" si="408"/>
        <v>0</v>
      </c>
      <c r="O814" s="15" t="e">
        <f t="shared" si="409"/>
        <v>#VALUE!</v>
      </c>
      <c r="P814" s="15" t="e">
        <f t="shared" si="410"/>
        <v>#VALUE!</v>
      </c>
      <c r="Q814" s="17" t="e">
        <f>VLOOKUP($A814,'DATA PENGUKURAN GARDU'!$A:$BS,42,0)</f>
        <v>#N/A</v>
      </c>
      <c r="R814" s="18" t="e">
        <f t="shared" si="411"/>
        <v>#N/A</v>
      </c>
      <c r="S814" s="17" t="e">
        <f>VLOOKUP($A814,'DATA PENGUKURAN GARDU'!$A:$BS,44,0)</f>
        <v>#N/A</v>
      </c>
      <c r="T814" s="18" t="e">
        <f t="shared" si="412"/>
        <v>#N/A</v>
      </c>
      <c r="U814" s="17" t="e">
        <f>VLOOKUP($A814,'DATA PENGUKURAN GARDU'!$A:$BS,46,0)</f>
        <v>#N/A</v>
      </c>
      <c r="V814" s="18" t="e">
        <f t="shared" si="413"/>
        <v>#N/A</v>
      </c>
      <c r="W814" s="17" t="e">
        <f>VLOOKUP($A814,'DATA PENGUKURAN GARDU'!$A:$BS,48,0)</f>
        <v>#N/A</v>
      </c>
      <c r="X814" s="17" t="e">
        <f>VLOOKUP($A814,'DATA PENGUKURAN GARDU'!$A:$BS,53,0)</f>
        <v>#N/A</v>
      </c>
      <c r="Y814" s="17" t="e">
        <f>VLOOKUP($A814,'DATA PENGUKURAN GARDU'!$A:$BS,54,0)</f>
        <v>#N/A</v>
      </c>
      <c r="Z814" s="17" t="e">
        <f>VLOOKUP($A814,'DATA PENGUKURAN GARDU'!$A:$BS,55,0)</f>
        <v>#N/A</v>
      </c>
      <c r="AA814" s="20" t="e">
        <f>VLOOKUP($B814,'DATA PENGUKURAN GARDU'!$A:$BS,42,0)</f>
        <v>#N/A</v>
      </c>
      <c r="AB814" s="21" t="e">
        <f t="shared" si="414"/>
        <v>#N/A</v>
      </c>
      <c r="AC814" s="20" t="e">
        <f>VLOOKUP($B814,'DATA PENGUKURAN GARDU'!$A:$BS,44,0)</f>
        <v>#N/A</v>
      </c>
      <c r="AD814" s="21" t="e">
        <f t="shared" si="415"/>
        <v>#N/A</v>
      </c>
      <c r="AE814" s="20" t="e">
        <f>VLOOKUP($B814,'DATA PENGUKURAN GARDU'!$A:$BS,46,0)</f>
        <v>#N/A</v>
      </c>
      <c r="AF814" s="21" t="e">
        <f t="shared" si="416"/>
        <v>#N/A</v>
      </c>
      <c r="AG814" s="20" t="e">
        <f>VLOOKUP($B814,'DATA PENGUKURAN GARDU'!$A:$BS,46,0)</f>
        <v>#N/A</v>
      </c>
      <c r="AH814" s="20" t="e">
        <f>VLOOKUP($B814,'DATA PENGUKURAN GARDU'!$A:$BS,53,0)</f>
        <v>#N/A</v>
      </c>
      <c r="AI814" s="20" t="e">
        <f>VLOOKUP($B814,'DATA PENGUKURAN GARDU'!$A:$BS,54,0)</f>
        <v>#N/A</v>
      </c>
      <c r="AJ814" s="17" t="e">
        <f>VLOOKUP($C814,'DATA PENGUKURAN GARDU'!$A:$BS,42,0)</f>
        <v>#N/A</v>
      </c>
      <c r="AK814" s="23" t="e">
        <f t="shared" si="417"/>
        <v>#N/A</v>
      </c>
      <c r="AL814" s="17" t="e">
        <f>VLOOKUP($C814,'DATA PENGUKURAN GARDU'!$A:$BS,44,0)</f>
        <v>#N/A</v>
      </c>
      <c r="AM814" s="23" t="e">
        <f t="shared" si="418"/>
        <v>#N/A</v>
      </c>
      <c r="AN814" s="17" t="e">
        <f>VLOOKUP($C814,'DATA PENGUKURAN GARDU'!$A:$BS,46,0)</f>
        <v>#N/A</v>
      </c>
      <c r="AO814" s="23" t="e">
        <f t="shared" si="419"/>
        <v>#N/A</v>
      </c>
      <c r="AP814" s="17" t="e">
        <f>VLOOKUP($C814,'DATA PENGUKURAN GARDU'!$A:$BS,46,0)</f>
        <v>#N/A</v>
      </c>
      <c r="AQ814" s="17" t="e">
        <f>VLOOKUP($C814,'DATA PENGUKURAN GARDU'!$A:$BS,53,0)</f>
        <v>#N/A</v>
      </c>
      <c r="AR814" s="17" t="e">
        <f>VLOOKUP($C814,'DATA PENGUKURAN GARDU'!$A:$BS,54,0)</f>
        <v>#N/A</v>
      </c>
      <c r="AS814" s="20" t="e">
        <f>VLOOKUP($D814,'DATA PENGUKURAN GARDU'!$A:$BS,42,0)</f>
        <v>#N/A</v>
      </c>
      <c r="AT814" s="21" t="e">
        <f t="shared" si="420"/>
        <v>#N/A</v>
      </c>
      <c r="AU814" s="20" t="e">
        <f>VLOOKUP($D814,'DATA PENGUKURAN GARDU'!$A:$BS,44,0)</f>
        <v>#N/A</v>
      </c>
      <c r="AV814" s="21" t="e">
        <f t="shared" si="421"/>
        <v>#N/A</v>
      </c>
      <c r="AW814" s="20" t="e">
        <f>VLOOKUP($D814,'DATA PENGUKURAN GARDU'!$A:$BS,46,0)</f>
        <v>#N/A</v>
      </c>
      <c r="AX814" s="21" t="e">
        <f t="shared" si="422"/>
        <v>#N/A</v>
      </c>
      <c r="AY814" s="20" t="e">
        <f>VLOOKUP($D814,'DATA PENGUKURAN GARDU'!$A:$BS,46,0)</f>
        <v>#N/A</v>
      </c>
      <c r="AZ814" s="20" t="e">
        <f>VLOOKUP($D814,'DATA PENGUKURAN GARDU'!$A:$BS,53,0)</f>
        <v>#N/A</v>
      </c>
      <c r="BA814" s="20" t="e">
        <f>VLOOKUP($D814,'DATA PENGUKURAN GARDU'!$A:$BS,54,0)</f>
        <v>#N/A</v>
      </c>
      <c r="BB814" s="17" t="e">
        <f>VLOOKUP($E814,'DATA PENGUKURAN GARDU'!$A:$BS,42,0)</f>
        <v>#N/A</v>
      </c>
      <c r="BC814" s="23" t="e">
        <f t="shared" si="423"/>
        <v>#N/A</v>
      </c>
      <c r="BD814" s="17" t="e">
        <f>VLOOKUP($E814,'DATA PENGUKURAN GARDU'!$A:$BS,44,0)</f>
        <v>#N/A</v>
      </c>
      <c r="BE814" s="23" t="e">
        <f t="shared" si="424"/>
        <v>#N/A</v>
      </c>
      <c r="BF814" s="17" t="e">
        <f>VLOOKUP($E814,'DATA PENGUKURAN GARDU'!$A:$BS,46,0)</f>
        <v>#N/A</v>
      </c>
      <c r="BG814" s="23" t="e">
        <f t="shared" si="425"/>
        <v>#N/A</v>
      </c>
      <c r="BH814" s="17" t="e">
        <f>VLOOKUP($E814,'DATA PENGUKURAN GARDU'!$A:$BS,46,0)</f>
        <v>#N/A</v>
      </c>
      <c r="BI814" s="17" t="e">
        <f>VLOOKUP($E814,'DATA PENGUKURAN GARDU'!$A:$BS,53,0)</f>
        <v>#N/A</v>
      </c>
      <c r="BJ814" s="17" t="e">
        <f>VLOOKUP($E814,'DATA PENGUKURAN GARDU'!$A:$BS,54,0)</f>
        <v>#N/A</v>
      </c>
      <c r="BK814" s="20" t="e">
        <f t="shared" si="426"/>
        <v>#N/A</v>
      </c>
      <c r="BL814" s="20" t="e">
        <f t="shared" si="427"/>
        <v>#N/A</v>
      </c>
      <c r="BM814" s="20" t="e">
        <f t="shared" si="428"/>
        <v>#N/A</v>
      </c>
      <c r="BN814" s="25" t="e">
        <f t="shared" si="429"/>
        <v>#N/A</v>
      </c>
      <c r="BO814" s="26" t="str">
        <f t="shared" si="430"/>
        <v>0</v>
      </c>
      <c r="BP814" s="21" t="e">
        <f t="shared" si="431"/>
        <v>#VALUE!</v>
      </c>
      <c r="BQ814" s="20" t="e">
        <f t="shared" si="432"/>
        <v>#N/A</v>
      </c>
      <c r="BR814" s="20" t="e">
        <v>#N/A</v>
      </c>
      <c r="BS814" s="9" t="e">
        <v>#N/A</v>
      </c>
      <c r="BT814" s="2" t="e">
        <f t="shared" si="433"/>
        <v>#VALUE!</v>
      </c>
      <c r="BU814" s="2" t="e">
        <f t="shared" si="401"/>
        <v>#N/A</v>
      </c>
      <c r="BV814" s="2" t="e">
        <f t="shared" si="402"/>
        <v>#N/A</v>
      </c>
    </row>
    <row r="815" s="2" customFormat="1" ht="22.95" customHeight="1" spans="1:74">
      <c r="A815" s="9" t="str">
        <f t="shared" si="403"/>
        <v>BB 007Induk</v>
      </c>
      <c r="B815" s="9" t="str">
        <f t="shared" si="404"/>
        <v>BB 007jurusan 1</v>
      </c>
      <c r="C815" s="9" t="str">
        <f t="shared" si="405"/>
        <v>BB 007jurusan 2</v>
      </c>
      <c r="D815" s="9" t="str">
        <f t="shared" si="406"/>
        <v>BB 007jurusan 3</v>
      </c>
      <c r="E815" s="9" t="str">
        <f t="shared" si="407"/>
        <v>BB 007jurusan 4</v>
      </c>
      <c r="F815" s="10" t="s">
        <v>1007</v>
      </c>
      <c r="G815" s="10" t="s">
        <v>131</v>
      </c>
      <c r="H815" s="10" t="s">
        <v>1008</v>
      </c>
      <c r="I815" s="10">
        <v>0.83123</v>
      </c>
      <c r="J815" s="10">
        <v>123.89352</v>
      </c>
      <c r="K815" s="10" t="s">
        <v>7465</v>
      </c>
      <c r="L815" s="10" t="s">
        <v>7465</v>
      </c>
      <c r="M815" s="10" t="s">
        <v>7465</v>
      </c>
      <c r="N815" s="14">
        <f t="shared" si="408"/>
        <v>0</v>
      </c>
      <c r="O815" s="15" t="e">
        <f t="shared" si="409"/>
        <v>#VALUE!</v>
      </c>
      <c r="P815" s="15" t="e">
        <f t="shared" si="410"/>
        <v>#VALUE!</v>
      </c>
      <c r="Q815" s="17" t="e">
        <f>VLOOKUP($A815,'DATA PENGUKURAN GARDU'!$A:$BS,42,0)</f>
        <v>#N/A</v>
      </c>
      <c r="R815" s="18" t="e">
        <f t="shared" si="411"/>
        <v>#N/A</v>
      </c>
      <c r="S815" s="17" t="e">
        <f>VLOOKUP($A815,'DATA PENGUKURAN GARDU'!$A:$BS,44,0)</f>
        <v>#N/A</v>
      </c>
      <c r="T815" s="18" t="e">
        <f t="shared" si="412"/>
        <v>#N/A</v>
      </c>
      <c r="U815" s="17" t="e">
        <f>VLOOKUP($A815,'DATA PENGUKURAN GARDU'!$A:$BS,46,0)</f>
        <v>#N/A</v>
      </c>
      <c r="V815" s="18" t="e">
        <f t="shared" si="413"/>
        <v>#N/A</v>
      </c>
      <c r="W815" s="17" t="e">
        <f>VLOOKUP($A815,'DATA PENGUKURAN GARDU'!$A:$BS,48,0)</f>
        <v>#N/A</v>
      </c>
      <c r="X815" s="17" t="e">
        <f>VLOOKUP($A815,'DATA PENGUKURAN GARDU'!$A:$BS,53,0)</f>
        <v>#N/A</v>
      </c>
      <c r="Y815" s="17" t="e">
        <f>VLOOKUP($A815,'DATA PENGUKURAN GARDU'!$A:$BS,54,0)</f>
        <v>#N/A</v>
      </c>
      <c r="Z815" s="17" t="e">
        <f>VLOOKUP($A815,'DATA PENGUKURAN GARDU'!$A:$BS,55,0)</f>
        <v>#N/A</v>
      </c>
      <c r="AA815" s="20" t="e">
        <f>VLOOKUP($B815,'DATA PENGUKURAN GARDU'!$A:$BS,42,0)</f>
        <v>#N/A</v>
      </c>
      <c r="AB815" s="21" t="e">
        <f t="shared" si="414"/>
        <v>#N/A</v>
      </c>
      <c r="AC815" s="20" t="e">
        <f>VLOOKUP($B815,'DATA PENGUKURAN GARDU'!$A:$BS,44,0)</f>
        <v>#N/A</v>
      </c>
      <c r="AD815" s="21" t="e">
        <f t="shared" si="415"/>
        <v>#N/A</v>
      </c>
      <c r="AE815" s="20" t="e">
        <f>VLOOKUP($B815,'DATA PENGUKURAN GARDU'!$A:$BS,46,0)</f>
        <v>#N/A</v>
      </c>
      <c r="AF815" s="21" t="e">
        <f t="shared" si="416"/>
        <v>#N/A</v>
      </c>
      <c r="AG815" s="20" t="e">
        <f>VLOOKUP($B815,'DATA PENGUKURAN GARDU'!$A:$BS,46,0)</f>
        <v>#N/A</v>
      </c>
      <c r="AH815" s="20" t="e">
        <f>VLOOKUP($B815,'DATA PENGUKURAN GARDU'!$A:$BS,53,0)</f>
        <v>#N/A</v>
      </c>
      <c r="AI815" s="20" t="e">
        <f>VLOOKUP($B815,'DATA PENGUKURAN GARDU'!$A:$BS,54,0)</f>
        <v>#N/A</v>
      </c>
      <c r="AJ815" s="17" t="e">
        <f>VLOOKUP($C815,'DATA PENGUKURAN GARDU'!$A:$BS,42,0)</f>
        <v>#N/A</v>
      </c>
      <c r="AK815" s="23" t="e">
        <f t="shared" si="417"/>
        <v>#N/A</v>
      </c>
      <c r="AL815" s="17" t="e">
        <f>VLOOKUP($C815,'DATA PENGUKURAN GARDU'!$A:$BS,44,0)</f>
        <v>#N/A</v>
      </c>
      <c r="AM815" s="23" t="e">
        <f t="shared" si="418"/>
        <v>#N/A</v>
      </c>
      <c r="AN815" s="17" t="e">
        <f>VLOOKUP($C815,'DATA PENGUKURAN GARDU'!$A:$BS,46,0)</f>
        <v>#N/A</v>
      </c>
      <c r="AO815" s="23" t="e">
        <f t="shared" si="419"/>
        <v>#N/A</v>
      </c>
      <c r="AP815" s="17" t="e">
        <f>VLOOKUP($C815,'DATA PENGUKURAN GARDU'!$A:$BS,46,0)</f>
        <v>#N/A</v>
      </c>
      <c r="AQ815" s="17" t="e">
        <f>VLOOKUP($C815,'DATA PENGUKURAN GARDU'!$A:$BS,53,0)</f>
        <v>#N/A</v>
      </c>
      <c r="AR815" s="17" t="e">
        <f>VLOOKUP($C815,'DATA PENGUKURAN GARDU'!$A:$BS,54,0)</f>
        <v>#N/A</v>
      </c>
      <c r="AS815" s="20" t="e">
        <f>VLOOKUP($D815,'DATA PENGUKURAN GARDU'!$A:$BS,42,0)</f>
        <v>#N/A</v>
      </c>
      <c r="AT815" s="21" t="e">
        <f t="shared" si="420"/>
        <v>#N/A</v>
      </c>
      <c r="AU815" s="20" t="e">
        <f>VLOOKUP($D815,'DATA PENGUKURAN GARDU'!$A:$BS,44,0)</f>
        <v>#N/A</v>
      </c>
      <c r="AV815" s="21" t="e">
        <f t="shared" si="421"/>
        <v>#N/A</v>
      </c>
      <c r="AW815" s="20" t="e">
        <f>VLOOKUP($D815,'DATA PENGUKURAN GARDU'!$A:$BS,46,0)</f>
        <v>#N/A</v>
      </c>
      <c r="AX815" s="21" t="e">
        <f t="shared" si="422"/>
        <v>#N/A</v>
      </c>
      <c r="AY815" s="20" t="e">
        <f>VLOOKUP($D815,'DATA PENGUKURAN GARDU'!$A:$BS,46,0)</f>
        <v>#N/A</v>
      </c>
      <c r="AZ815" s="20" t="e">
        <f>VLOOKUP($D815,'DATA PENGUKURAN GARDU'!$A:$BS,53,0)</f>
        <v>#N/A</v>
      </c>
      <c r="BA815" s="20" t="e">
        <f>VLOOKUP($D815,'DATA PENGUKURAN GARDU'!$A:$BS,54,0)</f>
        <v>#N/A</v>
      </c>
      <c r="BB815" s="17" t="e">
        <f>VLOOKUP($E815,'DATA PENGUKURAN GARDU'!$A:$BS,42,0)</f>
        <v>#N/A</v>
      </c>
      <c r="BC815" s="23" t="e">
        <f t="shared" si="423"/>
        <v>#N/A</v>
      </c>
      <c r="BD815" s="17" t="e">
        <f>VLOOKUP($E815,'DATA PENGUKURAN GARDU'!$A:$BS,44,0)</f>
        <v>#N/A</v>
      </c>
      <c r="BE815" s="23" t="e">
        <f t="shared" si="424"/>
        <v>#N/A</v>
      </c>
      <c r="BF815" s="17" t="e">
        <f>VLOOKUP($E815,'DATA PENGUKURAN GARDU'!$A:$BS,46,0)</f>
        <v>#N/A</v>
      </c>
      <c r="BG815" s="23" t="e">
        <f t="shared" si="425"/>
        <v>#N/A</v>
      </c>
      <c r="BH815" s="17" t="e">
        <f>VLOOKUP($E815,'DATA PENGUKURAN GARDU'!$A:$BS,46,0)</f>
        <v>#N/A</v>
      </c>
      <c r="BI815" s="17" t="e">
        <f>VLOOKUP($E815,'DATA PENGUKURAN GARDU'!$A:$BS,53,0)</f>
        <v>#N/A</v>
      </c>
      <c r="BJ815" s="17" t="e">
        <f>VLOOKUP($E815,'DATA PENGUKURAN GARDU'!$A:$BS,54,0)</f>
        <v>#N/A</v>
      </c>
      <c r="BK815" s="20" t="e">
        <f t="shared" si="426"/>
        <v>#N/A</v>
      </c>
      <c r="BL815" s="20" t="e">
        <f t="shared" si="427"/>
        <v>#N/A</v>
      </c>
      <c r="BM815" s="20" t="e">
        <f t="shared" si="428"/>
        <v>#N/A</v>
      </c>
      <c r="BN815" s="25" t="e">
        <f t="shared" si="429"/>
        <v>#N/A</v>
      </c>
      <c r="BO815" s="26" t="str">
        <f t="shared" si="430"/>
        <v>0</v>
      </c>
      <c r="BP815" s="21" t="e">
        <f t="shared" si="431"/>
        <v>#VALUE!</v>
      </c>
      <c r="BQ815" s="20" t="e">
        <f t="shared" si="432"/>
        <v>#N/A</v>
      </c>
      <c r="BR815" s="20" t="e">
        <v>#N/A</v>
      </c>
      <c r="BS815" s="9" t="e">
        <v>#N/A</v>
      </c>
      <c r="BT815" s="2" t="e">
        <f t="shared" si="433"/>
        <v>#VALUE!</v>
      </c>
      <c r="BU815" s="2" t="e">
        <f t="shared" si="401"/>
        <v>#N/A</v>
      </c>
      <c r="BV815" s="2" t="e">
        <f t="shared" si="402"/>
        <v>#N/A</v>
      </c>
    </row>
    <row r="816" s="2" customFormat="1" ht="22.95" customHeight="1" spans="1:74">
      <c r="A816" s="9" t="str">
        <f t="shared" si="403"/>
        <v>BB 052Induk</v>
      </c>
      <c r="B816" s="9" t="str">
        <f t="shared" si="404"/>
        <v>BB 052jurusan 1</v>
      </c>
      <c r="C816" s="9" t="str">
        <f t="shared" si="405"/>
        <v>BB 052jurusan 2</v>
      </c>
      <c r="D816" s="9" t="str">
        <f t="shared" si="406"/>
        <v>BB 052jurusan 3</v>
      </c>
      <c r="E816" s="9" t="str">
        <f t="shared" si="407"/>
        <v>BB 052jurusan 4</v>
      </c>
      <c r="F816" s="10" t="s">
        <v>1009</v>
      </c>
      <c r="G816" s="10" t="s">
        <v>4</v>
      </c>
      <c r="H816" s="10" t="s">
        <v>1010</v>
      </c>
      <c r="I816" s="10">
        <v>0.89595</v>
      </c>
      <c r="J816" s="10">
        <v>123.58677</v>
      </c>
      <c r="K816" s="10" t="s">
        <v>7465</v>
      </c>
      <c r="L816" s="10" t="s">
        <v>7465</v>
      </c>
      <c r="M816" s="10" t="s">
        <v>7465</v>
      </c>
      <c r="N816" s="14">
        <f t="shared" si="408"/>
        <v>0</v>
      </c>
      <c r="O816" s="15" t="e">
        <f t="shared" si="409"/>
        <v>#VALUE!</v>
      </c>
      <c r="P816" s="15" t="e">
        <f t="shared" si="410"/>
        <v>#VALUE!</v>
      </c>
      <c r="Q816" s="17" t="e">
        <f>VLOOKUP($A816,'DATA PENGUKURAN GARDU'!$A:$BS,42,0)</f>
        <v>#N/A</v>
      </c>
      <c r="R816" s="18" t="e">
        <f t="shared" si="411"/>
        <v>#N/A</v>
      </c>
      <c r="S816" s="17" t="e">
        <f>VLOOKUP($A816,'DATA PENGUKURAN GARDU'!$A:$BS,44,0)</f>
        <v>#N/A</v>
      </c>
      <c r="T816" s="18" t="e">
        <f t="shared" si="412"/>
        <v>#N/A</v>
      </c>
      <c r="U816" s="17" t="e">
        <f>VLOOKUP($A816,'DATA PENGUKURAN GARDU'!$A:$BS,46,0)</f>
        <v>#N/A</v>
      </c>
      <c r="V816" s="18" t="e">
        <f t="shared" si="413"/>
        <v>#N/A</v>
      </c>
      <c r="W816" s="17" t="e">
        <f>VLOOKUP($A816,'DATA PENGUKURAN GARDU'!$A:$BS,48,0)</f>
        <v>#N/A</v>
      </c>
      <c r="X816" s="17" t="e">
        <f>VLOOKUP($A816,'DATA PENGUKURAN GARDU'!$A:$BS,53,0)</f>
        <v>#N/A</v>
      </c>
      <c r="Y816" s="17" t="e">
        <f>VLOOKUP($A816,'DATA PENGUKURAN GARDU'!$A:$BS,54,0)</f>
        <v>#N/A</v>
      </c>
      <c r="Z816" s="17" t="e">
        <f>VLOOKUP($A816,'DATA PENGUKURAN GARDU'!$A:$BS,55,0)</f>
        <v>#N/A</v>
      </c>
      <c r="AA816" s="20" t="e">
        <f>VLOOKUP($B816,'DATA PENGUKURAN GARDU'!$A:$BS,42,0)</f>
        <v>#N/A</v>
      </c>
      <c r="AB816" s="21" t="e">
        <f t="shared" si="414"/>
        <v>#N/A</v>
      </c>
      <c r="AC816" s="20" t="e">
        <f>VLOOKUP($B816,'DATA PENGUKURAN GARDU'!$A:$BS,44,0)</f>
        <v>#N/A</v>
      </c>
      <c r="AD816" s="21" t="e">
        <f t="shared" si="415"/>
        <v>#N/A</v>
      </c>
      <c r="AE816" s="20" t="e">
        <f>VLOOKUP($B816,'DATA PENGUKURAN GARDU'!$A:$BS,46,0)</f>
        <v>#N/A</v>
      </c>
      <c r="AF816" s="21" t="e">
        <f t="shared" si="416"/>
        <v>#N/A</v>
      </c>
      <c r="AG816" s="20" t="e">
        <f>VLOOKUP($B816,'DATA PENGUKURAN GARDU'!$A:$BS,46,0)</f>
        <v>#N/A</v>
      </c>
      <c r="AH816" s="20" t="e">
        <f>VLOOKUP($B816,'DATA PENGUKURAN GARDU'!$A:$BS,53,0)</f>
        <v>#N/A</v>
      </c>
      <c r="AI816" s="20" t="e">
        <f>VLOOKUP($B816,'DATA PENGUKURAN GARDU'!$A:$BS,54,0)</f>
        <v>#N/A</v>
      </c>
      <c r="AJ816" s="17" t="e">
        <f>VLOOKUP($C816,'DATA PENGUKURAN GARDU'!$A:$BS,42,0)</f>
        <v>#N/A</v>
      </c>
      <c r="AK816" s="23" t="e">
        <f t="shared" si="417"/>
        <v>#N/A</v>
      </c>
      <c r="AL816" s="17" t="e">
        <f>VLOOKUP($C816,'DATA PENGUKURAN GARDU'!$A:$BS,44,0)</f>
        <v>#N/A</v>
      </c>
      <c r="AM816" s="23" t="e">
        <f t="shared" si="418"/>
        <v>#N/A</v>
      </c>
      <c r="AN816" s="17" t="e">
        <f>VLOOKUP($C816,'DATA PENGUKURAN GARDU'!$A:$BS,46,0)</f>
        <v>#N/A</v>
      </c>
      <c r="AO816" s="23" t="e">
        <f t="shared" si="419"/>
        <v>#N/A</v>
      </c>
      <c r="AP816" s="17" t="e">
        <f>VLOOKUP($C816,'DATA PENGUKURAN GARDU'!$A:$BS,46,0)</f>
        <v>#N/A</v>
      </c>
      <c r="AQ816" s="17" t="e">
        <f>VLOOKUP($C816,'DATA PENGUKURAN GARDU'!$A:$BS,53,0)</f>
        <v>#N/A</v>
      </c>
      <c r="AR816" s="17" t="e">
        <f>VLOOKUP($C816,'DATA PENGUKURAN GARDU'!$A:$BS,54,0)</f>
        <v>#N/A</v>
      </c>
      <c r="AS816" s="20" t="e">
        <f>VLOOKUP($D816,'DATA PENGUKURAN GARDU'!$A:$BS,42,0)</f>
        <v>#N/A</v>
      </c>
      <c r="AT816" s="21" t="e">
        <f t="shared" si="420"/>
        <v>#N/A</v>
      </c>
      <c r="AU816" s="20" t="e">
        <f>VLOOKUP($D816,'DATA PENGUKURAN GARDU'!$A:$BS,44,0)</f>
        <v>#N/A</v>
      </c>
      <c r="AV816" s="21" t="e">
        <f t="shared" si="421"/>
        <v>#N/A</v>
      </c>
      <c r="AW816" s="20" t="e">
        <f>VLOOKUP($D816,'DATA PENGUKURAN GARDU'!$A:$BS,46,0)</f>
        <v>#N/A</v>
      </c>
      <c r="AX816" s="21" t="e">
        <f t="shared" si="422"/>
        <v>#N/A</v>
      </c>
      <c r="AY816" s="20" t="e">
        <f>VLOOKUP($D816,'DATA PENGUKURAN GARDU'!$A:$BS,46,0)</f>
        <v>#N/A</v>
      </c>
      <c r="AZ816" s="20" t="e">
        <f>VLOOKUP($D816,'DATA PENGUKURAN GARDU'!$A:$BS,53,0)</f>
        <v>#N/A</v>
      </c>
      <c r="BA816" s="20" t="e">
        <f>VLOOKUP($D816,'DATA PENGUKURAN GARDU'!$A:$BS,54,0)</f>
        <v>#N/A</v>
      </c>
      <c r="BB816" s="17" t="e">
        <f>VLOOKUP($E816,'DATA PENGUKURAN GARDU'!$A:$BS,42,0)</f>
        <v>#N/A</v>
      </c>
      <c r="BC816" s="23" t="e">
        <f t="shared" si="423"/>
        <v>#N/A</v>
      </c>
      <c r="BD816" s="17" t="e">
        <f>VLOOKUP($E816,'DATA PENGUKURAN GARDU'!$A:$BS,44,0)</f>
        <v>#N/A</v>
      </c>
      <c r="BE816" s="23" t="e">
        <f t="shared" si="424"/>
        <v>#N/A</v>
      </c>
      <c r="BF816" s="17" t="e">
        <f>VLOOKUP($E816,'DATA PENGUKURAN GARDU'!$A:$BS,46,0)</f>
        <v>#N/A</v>
      </c>
      <c r="BG816" s="23" t="e">
        <f t="shared" si="425"/>
        <v>#N/A</v>
      </c>
      <c r="BH816" s="17" t="e">
        <f>VLOOKUP($E816,'DATA PENGUKURAN GARDU'!$A:$BS,46,0)</f>
        <v>#N/A</v>
      </c>
      <c r="BI816" s="17" t="e">
        <f>VLOOKUP($E816,'DATA PENGUKURAN GARDU'!$A:$BS,53,0)</f>
        <v>#N/A</v>
      </c>
      <c r="BJ816" s="17" t="e">
        <f>VLOOKUP($E816,'DATA PENGUKURAN GARDU'!$A:$BS,54,0)</f>
        <v>#N/A</v>
      </c>
      <c r="BK816" s="20" t="e">
        <f t="shared" si="426"/>
        <v>#N/A</v>
      </c>
      <c r="BL816" s="20" t="e">
        <f t="shared" si="427"/>
        <v>#N/A</v>
      </c>
      <c r="BM816" s="20" t="e">
        <f t="shared" si="428"/>
        <v>#N/A</v>
      </c>
      <c r="BN816" s="25" t="e">
        <f t="shared" si="429"/>
        <v>#N/A</v>
      </c>
      <c r="BO816" s="26" t="str">
        <f t="shared" si="430"/>
        <v>0</v>
      </c>
      <c r="BP816" s="21" t="e">
        <f t="shared" si="431"/>
        <v>#VALUE!</v>
      </c>
      <c r="BQ816" s="20" t="e">
        <f t="shared" si="432"/>
        <v>#N/A</v>
      </c>
      <c r="BR816" s="20" t="e">
        <v>#N/A</v>
      </c>
      <c r="BS816" s="9" t="e">
        <v>#N/A</v>
      </c>
      <c r="BT816" s="2" t="e">
        <f t="shared" si="433"/>
        <v>#VALUE!</v>
      </c>
      <c r="BU816" s="2" t="e">
        <f t="shared" si="401"/>
        <v>#N/A</v>
      </c>
      <c r="BV816" s="2" t="e">
        <f t="shared" si="402"/>
        <v>#N/A</v>
      </c>
    </row>
    <row r="817" s="2" customFormat="1" ht="22.95" customHeight="1" spans="1:74">
      <c r="A817" s="9" t="str">
        <f t="shared" si="403"/>
        <v>BB 059Induk</v>
      </c>
      <c r="B817" s="9" t="str">
        <f t="shared" si="404"/>
        <v>BB 059jurusan 1</v>
      </c>
      <c r="C817" s="9" t="str">
        <f t="shared" si="405"/>
        <v>BB 059jurusan 2</v>
      </c>
      <c r="D817" s="9" t="str">
        <f t="shared" si="406"/>
        <v>BB 059jurusan 3</v>
      </c>
      <c r="E817" s="9" t="str">
        <f t="shared" si="407"/>
        <v>BB 059jurusan 4</v>
      </c>
      <c r="F817" s="10" t="s">
        <v>1011</v>
      </c>
      <c r="G817" s="10" t="s">
        <v>4</v>
      </c>
      <c r="H817" s="10" t="s">
        <v>1012</v>
      </c>
      <c r="I817" s="10">
        <v>0.90762</v>
      </c>
      <c r="J817" s="10">
        <v>123.26823</v>
      </c>
      <c r="K817" s="10" t="s">
        <v>7465</v>
      </c>
      <c r="L817" s="10" t="s">
        <v>7465</v>
      </c>
      <c r="M817" s="10" t="s">
        <v>7465</v>
      </c>
      <c r="N817" s="14">
        <f t="shared" si="408"/>
        <v>0</v>
      </c>
      <c r="O817" s="15" t="e">
        <f t="shared" si="409"/>
        <v>#VALUE!</v>
      </c>
      <c r="P817" s="15" t="e">
        <f t="shared" si="410"/>
        <v>#VALUE!</v>
      </c>
      <c r="Q817" s="17" t="e">
        <f>VLOOKUP($A817,'DATA PENGUKURAN GARDU'!$A:$BS,42,0)</f>
        <v>#N/A</v>
      </c>
      <c r="R817" s="18" t="e">
        <f t="shared" si="411"/>
        <v>#N/A</v>
      </c>
      <c r="S817" s="17" t="e">
        <f>VLOOKUP($A817,'DATA PENGUKURAN GARDU'!$A:$BS,44,0)</f>
        <v>#N/A</v>
      </c>
      <c r="T817" s="18" t="e">
        <f t="shared" si="412"/>
        <v>#N/A</v>
      </c>
      <c r="U817" s="17" t="e">
        <f>VLOOKUP($A817,'DATA PENGUKURAN GARDU'!$A:$BS,46,0)</f>
        <v>#N/A</v>
      </c>
      <c r="V817" s="18" t="e">
        <f t="shared" si="413"/>
        <v>#N/A</v>
      </c>
      <c r="W817" s="17" t="e">
        <f>VLOOKUP($A817,'DATA PENGUKURAN GARDU'!$A:$BS,48,0)</f>
        <v>#N/A</v>
      </c>
      <c r="X817" s="17" t="e">
        <f>VLOOKUP($A817,'DATA PENGUKURAN GARDU'!$A:$BS,53,0)</f>
        <v>#N/A</v>
      </c>
      <c r="Y817" s="17" t="e">
        <f>VLOOKUP($A817,'DATA PENGUKURAN GARDU'!$A:$BS,54,0)</f>
        <v>#N/A</v>
      </c>
      <c r="Z817" s="17" t="e">
        <f>VLOOKUP($A817,'DATA PENGUKURAN GARDU'!$A:$BS,55,0)</f>
        <v>#N/A</v>
      </c>
      <c r="AA817" s="20" t="e">
        <f>VLOOKUP($B817,'DATA PENGUKURAN GARDU'!$A:$BS,42,0)</f>
        <v>#N/A</v>
      </c>
      <c r="AB817" s="21" t="e">
        <f t="shared" si="414"/>
        <v>#N/A</v>
      </c>
      <c r="AC817" s="20" t="e">
        <f>VLOOKUP($B817,'DATA PENGUKURAN GARDU'!$A:$BS,44,0)</f>
        <v>#N/A</v>
      </c>
      <c r="AD817" s="21" t="e">
        <f t="shared" si="415"/>
        <v>#N/A</v>
      </c>
      <c r="AE817" s="20" t="e">
        <f>VLOOKUP($B817,'DATA PENGUKURAN GARDU'!$A:$BS,46,0)</f>
        <v>#N/A</v>
      </c>
      <c r="AF817" s="21" t="e">
        <f t="shared" si="416"/>
        <v>#N/A</v>
      </c>
      <c r="AG817" s="20" t="e">
        <f>VLOOKUP($B817,'DATA PENGUKURAN GARDU'!$A:$BS,46,0)</f>
        <v>#N/A</v>
      </c>
      <c r="AH817" s="20" t="e">
        <f>VLOOKUP($B817,'DATA PENGUKURAN GARDU'!$A:$BS,53,0)</f>
        <v>#N/A</v>
      </c>
      <c r="AI817" s="20" t="e">
        <f>VLOOKUP($B817,'DATA PENGUKURAN GARDU'!$A:$BS,54,0)</f>
        <v>#N/A</v>
      </c>
      <c r="AJ817" s="17" t="e">
        <f>VLOOKUP($C817,'DATA PENGUKURAN GARDU'!$A:$BS,42,0)</f>
        <v>#N/A</v>
      </c>
      <c r="AK817" s="23" t="e">
        <f t="shared" si="417"/>
        <v>#N/A</v>
      </c>
      <c r="AL817" s="17" t="e">
        <f>VLOOKUP($C817,'DATA PENGUKURAN GARDU'!$A:$BS,44,0)</f>
        <v>#N/A</v>
      </c>
      <c r="AM817" s="23" t="e">
        <f t="shared" si="418"/>
        <v>#N/A</v>
      </c>
      <c r="AN817" s="17" t="e">
        <f>VLOOKUP($C817,'DATA PENGUKURAN GARDU'!$A:$BS,46,0)</f>
        <v>#N/A</v>
      </c>
      <c r="AO817" s="23" t="e">
        <f t="shared" si="419"/>
        <v>#N/A</v>
      </c>
      <c r="AP817" s="17" t="e">
        <f>VLOOKUP($C817,'DATA PENGUKURAN GARDU'!$A:$BS,46,0)</f>
        <v>#N/A</v>
      </c>
      <c r="AQ817" s="17" t="e">
        <f>VLOOKUP($C817,'DATA PENGUKURAN GARDU'!$A:$BS,53,0)</f>
        <v>#N/A</v>
      </c>
      <c r="AR817" s="17" t="e">
        <f>VLOOKUP($C817,'DATA PENGUKURAN GARDU'!$A:$BS,54,0)</f>
        <v>#N/A</v>
      </c>
      <c r="AS817" s="20" t="e">
        <f>VLOOKUP($D817,'DATA PENGUKURAN GARDU'!$A:$BS,42,0)</f>
        <v>#N/A</v>
      </c>
      <c r="AT817" s="21" t="e">
        <f t="shared" si="420"/>
        <v>#N/A</v>
      </c>
      <c r="AU817" s="20" t="e">
        <f>VLOOKUP($D817,'DATA PENGUKURAN GARDU'!$A:$BS,44,0)</f>
        <v>#N/A</v>
      </c>
      <c r="AV817" s="21" t="e">
        <f t="shared" si="421"/>
        <v>#N/A</v>
      </c>
      <c r="AW817" s="20" t="e">
        <f>VLOOKUP($D817,'DATA PENGUKURAN GARDU'!$A:$BS,46,0)</f>
        <v>#N/A</v>
      </c>
      <c r="AX817" s="21" t="e">
        <f t="shared" si="422"/>
        <v>#N/A</v>
      </c>
      <c r="AY817" s="20" t="e">
        <f>VLOOKUP($D817,'DATA PENGUKURAN GARDU'!$A:$BS,46,0)</f>
        <v>#N/A</v>
      </c>
      <c r="AZ817" s="20" t="e">
        <f>VLOOKUP($D817,'DATA PENGUKURAN GARDU'!$A:$BS,53,0)</f>
        <v>#N/A</v>
      </c>
      <c r="BA817" s="20" t="e">
        <f>VLOOKUP($D817,'DATA PENGUKURAN GARDU'!$A:$BS,54,0)</f>
        <v>#N/A</v>
      </c>
      <c r="BB817" s="17" t="e">
        <f>VLOOKUP($E817,'DATA PENGUKURAN GARDU'!$A:$BS,42,0)</f>
        <v>#N/A</v>
      </c>
      <c r="BC817" s="23" t="e">
        <f t="shared" si="423"/>
        <v>#N/A</v>
      </c>
      <c r="BD817" s="17" t="e">
        <f>VLOOKUP($E817,'DATA PENGUKURAN GARDU'!$A:$BS,44,0)</f>
        <v>#N/A</v>
      </c>
      <c r="BE817" s="23" t="e">
        <f t="shared" si="424"/>
        <v>#N/A</v>
      </c>
      <c r="BF817" s="17" t="e">
        <f>VLOOKUP($E817,'DATA PENGUKURAN GARDU'!$A:$BS,46,0)</f>
        <v>#N/A</v>
      </c>
      <c r="BG817" s="23" t="e">
        <f t="shared" si="425"/>
        <v>#N/A</v>
      </c>
      <c r="BH817" s="17" t="e">
        <f>VLOOKUP($E817,'DATA PENGUKURAN GARDU'!$A:$BS,46,0)</f>
        <v>#N/A</v>
      </c>
      <c r="BI817" s="17" t="e">
        <f>VLOOKUP($E817,'DATA PENGUKURAN GARDU'!$A:$BS,53,0)</f>
        <v>#N/A</v>
      </c>
      <c r="BJ817" s="17" t="e">
        <f>VLOOKUP($E817,'DATA PENGUKURAN GARDU'!$A:$BS,54,0)</f>
        <v>#N/A</v>
      </c>
      <c r="BK817" s="20" t="e">
        <f t="shared" si="426"/>
        <v>#N/A</v>
      </c>
      <c r="BL817" s="20" t="e">
        <f t="shared" si="427"/>
        <v>#N/A</v>
      </c>
      <c r="BM817" s="20" t="e">
        <f t="shared" si="428"/>
        <v>#N/A</v>
      </c>
      <c r="BN817" s="25" t="e">
        <f t="shared" si="429"/>
        <v>#N/A</v>
      </c>
      <c r="BO817" s="26" t="str">
        <f t="shared" si="430"/>
        <v>0</v>
      </c>
      <c r="BP817" s="21" t="e">
        <f t="shared" si="431"/>
        <v>#VALUE!</v>
      </c>
      <c r="BQ817" s="20" t="e">
        <f t="shared" si="432"/>
        <v>#N/A</v>
      </c>
      <c r="BR817" s="20" t="e">
        <v>#N/A</v>
      </c>
      <c r="BS817" s="9" t="e">
        <v>#N/A</v>
      </c>
      <c r="BT817" s="2" t="e">
        <f t="shared" si="433"/>
        <v>#VALUE!</v>
      </c>
      <c r="BU817" s="2" t="e">
        <f t="shared" si="401"/>
        <v>#N/A</v>
      </c>
      <c r="BV817" s="2" t="e">
        <f t="shared" si="402"/>
        <v>#N/A</v>
      </c>
    </row>
    <row r="818" s="2" customFormat="1" ht="22.95" customHeight="1" spans="1:74">
      <c r="A818" s="9" t="str">
        <f t="shared" si="403"/>
        <v>L-051Induk</v>
      </c>
      <c r="B818" s="9" t="str">
        <f t="shared" si="404"/>
        <v>L-051jurusan 1</v>
      </c>
      <c r="C818" s="9" t="str">
        <f t="shared" si="405"/>
        <v>L-051jurusan 2</v>
      </c>
      <c r="D818" s="9" t="str">
        <f t="shared" si="406"/>
        <v>L-051jurusan 3</v>
      </c>
      <c r="E818" s="9" t="str">
        <f t="shared" si="407"/>
        <v>L-051jurusan 4</v>
      </c>
      <c r="F818" s="10" t="s">
        <v>489</v>
      </c>
      <c r="G818" s="10" t="s">
        <v>22</v>
      </c>
      <c r="H818" s="10" t="s">
        <v>1013</v>
      </c>
      <c r="I818" s="10">
        <v>0.32173</v>
      </c>
      <c r="J818" s="10">
        <v>123.724</v>
      </c>
      <c r="K818" s="10" t="s">
        <v>7465</v>
      </c>
      <c r="L818" s="10" t="s">
        <v>7465</v>
      </c>
      <c r="M818" s="10" t="s">
        <v>7465</v>
      </c>
      <c r="N818" s="14">
        <f t="shared" si="408"/>
        <v>0</v>
      </c>
      <c r="O818" s="15" t="e">
        <f t="shared" si="409"/>
        <v>#VALUE!</v>
      </c>
      <c r="P818" s="15" t="e">
        <f t="shared" si="410"/>
        <v>#VALUE!</v>
      </c>
      <c r="Q818" s="17" t="e">
        <f>VLOOKUP($A818,'DATA PENGUKURAN GARDU'!$A:$BS,42,0)</f>
        <v>#N/A</v>
      </c>
      <c r="R818" s="18" t="e">
        <f t="shared" si="411"/>
        <v>#N/A</v>
      </c>
      <c r="S818" s="17" t="e">
        <f>VLOOKUP($A818,'DATA PENGUKURAN GARDU'!$A:$BS,44,0)</f>
        <v>#N/A</v>
      </c>
      <c r="T818" s="18" t="e">
        <f t="shared" si="412"/>
        <v>#N/A</v>
      </c>
      <c r="U818" s="17" t="e">
        <f>VLOOKUP($A818,'DATA PENGUKURAN GARDU'!$A:$BS,46,0)</f>
        <v>#N/A</v>
      </c>
      <c r="V818" s="18" t="e">
        <f t="shared" si="413"/>
        <v>#N/A</v>
      </c>
      <c r="W818" s="17" t="e">
        <f>VLOOKUP($A818,'DATA PENGUKURAN GARDU'!$A:$BS,48,0)</f>
        <v>#N/A</v>
      </c>
      <c r="X818" s="17" t="e">
        <f>VLOOKUP($A818,'DATA PENGUKURAN GARDU'!$A:$BS,53,0)</f>
        <v>#N/A</v>
      </c>
      <c r="Y818" s="17" t="e">
        <f>VLOOKUP($A818,'DATA PENGUKURAN GARDU'!$A:$BS,54,0)</f>
        <v>#N/A</v>
      </c>
      <c r="Z818" s="17" t="e">
        <f>VLOOKUP($A818,'DATA PENGUKURAN GARDU'!$A:$BS,55,0)</f>
        <v>#N/A</v>
      </c>
      <c r="AA818" s="20" t="e">
        <f>VLOOKUP($B818,'DATA PENGUKURAN GARDU'!$A:$BS,42,0)</f>
        <v>#N/A</v>
      </c>
      <c r="AB818" s="21" t="e">
        <f t="shared" si="414"/>
        <v>#N/A</v>
      </c>
      <c r="AC818" s="20" t="e">
        <f>VLOOKUP($B818,'DATA PENGUKURAN GARDU'!$A:$BS,44,0)</f>
        <v>#N/A</v>
      </c>
      <c r="AD818" s="21" t="e">
        <f t="shared" si="415"/>
        <v>#N/A</v>
      </c>
      <c r="AE818" s="20" t="e">
        <f>VLOOKUP($B818,'DATA PENGUKURAN GARDU'!$A:$BS,46,0)</f>
        <v>#N/A</v>
      </c>
      <c r="AF818" s="21" t="e">
        <f t="shared" si="416"/>
        <v>#N/A</v>
      </c>
      <c r="AG818" s="20" t="e">
        <f>VLOOKUP($B818,'DATA PENGUKURAN GARDU'!$A:$BS,46,0)</f>
        <v>#N/A</v>
      </c>
      <c r="AH818" s="20" t="e">
        <f>VLOOKUP($B818,'DATA PENGUKURAN GARDU'!$A:$BS,53,0)</f>
        <v>#N/A</v>
      </c>
      <c r="AI818" s="20" t="e">
        <f>VLOOKUP($B818,'DATA PENGUKURAN GARDU'!$A:$BS,54,0)</f>
        <v>#N/A</v>
      </c>
      <c r="AJ818" s="17" t="e">
        <f>VLOOKUP($C818,'DATA PENGUKURAN GARDU'!$A:$BS,42,0)</f>
        <v>#N/A</v>
      </c>
      <c r="AK818" s="23" t="e">
        <f t="shared" si="417"/>
        <v>#N/A</v>
      </c>
      <c r="AL818" s="17" t="e">
        <f>VLOOKUP($C818,'DATA PENGUKURAN GARDU'!$A:$BS,44,0)</f>
        <v>#N/A</v>
      </c>
      <c r="AM818" s="23" t="e">
        <f t="shared" si="418"/>
        <v>#N/A</v>
      </c>
      <c r="AN818" s="17" t="e">
        <f>VLOOKUP($C818,'DATA PENGUKURAN GARDU'!$A:$BS,46,0)</f>
        <v>#N/A</v>
      </c>
      <c r="AO818" s="23" t="e">
        <f t="shared" si="419"/>
        <v>#N/A</v>
      </c>
      <c r="AP818" s="17" t="e">
        <f>VLOOKUP($C818,'DATA PENGUKURAN GARDU'!$A:$BS,46,0)</f>
        <v>#N/A</v>
      </c>
      <c r="AQ818" s="17" t="e">
        <f>VLOOKUP($C818,'DATA PENGUKURAN GARDU'!$A:$BS,53,0)</f>
        <v>#N/A</v>
      </c>
      <c r="AR818" s="17" t="e">
        <f>VLOOKUP($C818,'DATA PENGUKURAN GARDU'!$A:$BS,54,0)</f>
        <v>#N/A</v>
      </c>
      <c r="AS818" s="20" t="e">
        <f>VLOOKUP($D818,'DATA PENGUKURAN GARDU'!$A:$BS,42,0)</f>
        <v>#N/A</v>
      </c>
      <c r="AT818" s="21" t="e">
        <f t="shared" si="420"/>
        <v>#N/A</v>
      </c>
      <c r="AU818" s="20" t="e">
        <f>VLOOKUP($D818,'DATA PENGUKURAN GARDU'!$A:$BS,44,0)</f>
        <v>#N/A</v>
      </c>
      <c r="AV818" s="21" t="e">
        <f t="shared" si="421"/>
        <v>#N/A</v>
      </c>
      <c r="AW818" s="20" t="e">
        <f>VLOOKUP($D818,'DATA PENGUKURAN GARDU'!$A:$BS,46,0)</f>
        <v>#N/A</v>
      </c>
      <c r="AX818" s="21" t="e">
        <f t="shared" si="422"/>
        <v>#N/A</v>
      </c>
      <c r="AY818" s="20" t="e">
        <f>VLOOKUP($D818,'DATA PENGUKURAN GARDU'!$A:$BS,46,0)</f>
        <v>#N/A</v>
      </c>
      <c r="AZ818" s="20" t="e">
        <f>VLOOKUP($D818,'DATA PENGUKURAN GARDU'!$A:$BS,53,0)</f>
        <v>#N/A</v>
      </c>
      <c r="BA818" s="20" t="e">
        <f>VLOOKUP($D818,'DATA PENGUKURAN GARDU'!$A:$BS,54,0)</f>
        <v>#N/A</v>
      </c>
      <c r="BB818" s="17" t="e">
        <f>VLOOKUP($E818,'DATA PENGUKURAN GARDU'!$A:$BS,42,0)</f>
        <v>#N/A</v>
      </c>
      <c r="BC818" s="23" t="e">
        <f t="shared" si="423"/>
        <v>#N/A</v>
      </c>
      <c r="BD818" s="17" t="e">
        <f>VLOOKUP($E818,'DATA PENGUKURAN GARDU'!$A:$BS,44,0)</f>
        <v>#N/A</v>
      </c>
      <c r="BE818" s="23" t="e">
        <f t="shared" si="424"/>
        <v>#N/A</v>
      </c>
      <c r="BF818" s="17" t="e">
        <f>VLOOKUP($E818,'DATA PENGUKURAN GARDU'!$A:$BS,46,0)</f>
        <v>#N/A</v>
      </c>
      <c r="BG818" s="23" t="e">
        <f t="shared" si="425"/>
        <v>#N/A</v>
      </c>
      <c r="BH818" s="17" t="e">
        <f>VLOOKUP($E818,'DATA PENGUKURAN GARDU'!$A:$BS,46,0)</f>
        <v>#N/A</v>
      </c>
      <c r="BI818" s="17" t="e">
        <f>VLOOKUP($E818,'DATA PENGUKURAN GARDU'!$A:$BS,53,0)</f>
        <v>#N/A</v>
      </c>
      <c r="BJ818" s="17" t="e">
        <f>VLOOKUP($E818,'DATA PENGUKURAN GARDU'!$A:$BS,54,0)</f>
        <v>#N/A</v>
      </c>
      <c r="BK818" s="20" t="e">
        <f t="shared" si="426"/>
        <v>#N/A</v>
      </c>
      <c r="BL818" s="20" t="e">
        <f t="shared" si="427"/>
        <v>#N/A</v>
      </c>
      <c r="BM818" s="20" t="e">
        <f t="shared" si="428"/>
        <v>#N/A</v>
      </c>
      <c r="BN818" s="25" t="e">
        <f t="shared" si="429"/>
        <v>#N/A</v>
      </c>
      <c r="BO818" s="26" t="str">
        <f t="shared" si="430"/>
        <v>0</v>
      </c>
      <c r="BP818" s="21" t="e">
        <f t="shared" si="431"/>
        <v>#VALUE!</v>
      </c>
      <c r="BQ818" s="20" t="e">
        <f t="shared" si="432"/>
        <v>#N/A</v>
      </c>
      <c r="BR818" s="20" t="e">
        <v>#N/A</v>
      </c>
      <c r="BS818" s="9" t="e">
        <v>#N/A</v>
      </c>
      <c r="BT818" s="2" t="e">
        <f t="shared" si="433"/>
        <v>#VALUE!</v>
      </c>
      <c r="BU818" s="2" t="e">
        <f t="shared" si="401"/>
        <v>#N/A</v>
      </c>
      <c r="BV818" s="2" t="e">
        <f t="shared" si="402"/>
        <v>#N/A</v>
      </c>
    </row>
    <row r="819" s="2" customFormat="1" ht="22.95" customHeight="1" spans="1:74">
      <c r="A819" s="9" t="str">
        <f t="shared" si="403"/>
        <v>NL 062Induk</v>
      </c>
      <c r="B819" s="9" t="str">
        <f t="shared" si="404"/>
        <v>NL 062jurusan 1</v>
      </c>
      <c r="C819" s="9" t="str">
        <f t="shared" si="405"/>
        <v>NL 062jurusan 2</v>
      </c>
      <c r="D819" s="9" t="str">
        <f t="shared" si="406"/>
        <v>NL 062jurusan 3</v>
      </c>
      <c r="E819" s="9" t="str">
        <f t="shared" si="407"/>
        <v>NL 062jurusan 4</v>
      </c>
      <c r="F819" s="10" t="s">
        <v>342</v>
      </c>
      <c r="G819" s="10" t="s">
        <v>101</v>
      </c>
      <c r="H819" s="10" t="s">
        <v>1014</v>
      </c>
      <c r="I819" s="10">
        <v>0.83007</v>
      </c>
      <c r="J819" s="10">
        <v>123.93831</v>
      </c>
      <c r="K819" s="10" t="s">
        <v>7465</v>
      </c>
      <c r="L819" s="10" t="s">
        <v>7465</v>
      </c>
      <c r="M819" s="10" t="s">
        <v>7465</v>
      </c>
      <c r="N819" s="14">
        <f t="shared" si="408"/>
        <v>0</v>
      </c>
      <c r="O819" s="15" t="e">
        <f t="shared" si="409"/>
        <v>#VALUE!</v>
      </c>
      <c r="P819" s="15" t="e">
        <f t="shared" si="410"/>
        <v>#VALUE!</v>
      </c>
      <c r="Q819" s="17" t="e">
        <f>VLOOKUP($A819,'DATA PENGUKURAN GARDU'!$A:$BS,42,0)</f>
        <v>#N/A</v>
      </c>
      <c r="R819" s="18" t="e">
        <f t="shared" si="411"/>
        <v>#N/A</v>
      </c>
      <c r="S819" s="17" t="e">
        <f>VLOOKUP($A819,'DATA PENGUKURAN GARDU'!$A:$BS,44,0)</f>
        <v>#N/A</v>
      </c>
      <c r="T819" s="18" t="e">
        <f t="shared" si="412"/>
        <v>#N/A</v>
      </c>
      <c r="U819" s="17" t="e">
        <f>VLOOKUP($A819,'DATA PENGUKURAN GARDU'!$A:$BS,46,0)</f>
        <v>#N/A</v>
      </c>
      <c r="V819" s="18" t="e">
        <f t="shared" si="413"/>
        <v>#N/A</v>
      </c>
      <c r="W819" s="17" t="e">
        <f>VLOOKUP($A819,'DATA PENGUKURAN GARDU'!$A:$BS,48,0)</f>
        <v>#N/A</v>
      </c>
      <c r="X819" s="17" t="e">
        <f>VLOOKUP($A819,'DATA PENGUKURAN GARDU'!$A:$BS,53,0)</f>
        <v>#N/A</v>
      </c>
      <c r="Y819" s="17" t="e">
        <f>VLOOKUP($A819,'DATA PENGUKURAN GARDU'!$A:$BS,54,0)</f>
        <v>#N/A</v>
      </c>
      <c r="Z819" s="17" t="e">
        <f>VLOOKUP($A819,'DATA PENGUKURAN GARDU'!$A:$BS,55,0)</f>
        <v>#N/A</v>
      </c>
      <c r="AA819" s="20" t="e">
        <f>VLOOKUP($B819,'DATA PENGUKURAN GARDU'!$A:$BS,42,0)</f>
        <v>#N/A</v>
      </c>
      <c r="AB819" s="21" t="e">
        <f t="shared" si="414"/>
        <v>#N/A</v>
      </c>
      <c r="AC819" s="20" t="e">
        <f>VLOOKUP($B819,'DATA PENGUKURAN GARDU'!$A:$BS,44,0)</f>
        <v>#N/A</v>
      </c>
      <c r="AD819" s="21" t="e">
        <f t="shared" si="415"/>
        <v>#N/A</v>
      </c>
      <c r="AE819" s="20" t="e">
        <f>VLOOKUP($B819,'DATA PENGUKURAN GARDU'!$A:$BS,46,0)</f>
        <v>#N/A</v>
      </c>
      <c r="AF819" s="21" t="e">
        <f t="shared" si="416"/>
        <v>#N/A</v>
      </c>
      <c r="AG819" s="20" t="e">
        <f>VLOOKUP($B819,'DATA PENGUKURAN GARDU'!$A:$BS,46,0)</f>
        <v>#N/A</v>
      </c>
      <c r="AH819" s="20" t="e">
        <f>VLOOKUP($B819,'DATA PENGUKURAN GARDU'!$A:$BS,53,0)</f>
        <v>#N/A</v>
      </c>
      <c r="AI819" s="20" t="e">
        <f>VLOOKUP($B819,'DATA PENGUKURAN GARDU'!$A:$BS,54,0)</f>
        <v>#N/A</v>
      </c>
      <c r="AJ819" s="17" t="e">
        <f>VLOOKUP($C819,'DATA PENGUKURAN GARDU'!$A:$BS,42,0)</f>
        <v>#N/A</v>
      </c>
      <c r="AK819" s="23" t="e">
        <f t="shared" si="417"/>
        <v>#N/A</v>
      </c>
      <c r="AL819" s="17" t="e">
        <f>VLOOKUP($C819,'DATA PENGUKURAN GARDU'!$A:$BS,44,0)</f>
        <v>#N/A</v>
      </c>
      <c r="AM819" s="23" t="e">
        <f t="shared" si="418"/>
        <v>#N/A</v>
      </c>
      <c r="AN819" s="17" t="e">
        <f>VLOOKUP($C819,'DATA PENGUKURAN GARDU'!$A:$BS,46,0)</f>
        <v>#N/A</v>
      </c>
      <c r="AO819" s="23" t="e">
        <f t="shared" si="419"/>
        <v>#N/A</v>
      </c>
      <c r="AP819" s="17" t="e">
        <f>VLOOKUP($C819,'DATA PENGUKURAN GARDU'!$A:$BS,46,0)</f>
        <v>#N/A</v>
      </c>
      <c r="AQ819" s="17" t="e">
        <f>VLOOKUP($C819,'DATA PENGUKURAN GARDU'!$A:$BS,53,0)</f>
        <v>#N/A</v>
      </c>
      <c r="AR819" s="17" t="e">
        <f>VLOOKUP($C819,'DATA PENGUKURAN GARDU'!$A:$BS,54,0)</f>
        <v>#N/A</v>
      </c>
      <c r="AS819" s="20" t="e">
        <f>VLOOKUP($D819,'DATA PENGUKURAN GARDU'!$A:$BS,42,0)</f>
        <v>#N/A</v>
      </c>
      <c r="AT819" s="21" t="e">
        <f t="shared" si="420"/>
        <v>#N/A</v>
      </c>
      <c r="AU819" s="20" t="e">
        <f>VLOOKUP($D819,'DATA PENGUKURAN GARDU'!$A:$BS,44,0)</f>
        <v>#N/A</v>
      </c>
      <c r="AV819" s="21" t="e">
        <f t="shared" si="421"/>
        <v>#N/A</v>
      </c>
      <c r="AW819" s="20" t="e">
        <f>VLOOKUP($D819,'DATA PENGUKURAN GARDU'!$A:$BS,46,0)</f>
        <v>#N/A</v>
      </c>
      <c r="AX819" s="21" t="e">
        <f t="shared" si="422"/>
        <v>#N/A</v>
      </c>
      <c r="AY819" s="20" t="e">
        <f>VLOOKUP($D819,'DATA PENGUKURAN GARDU'!$A:$BS,46,0)</f>
        <v>#N/A</v>
      </c>
      <c r="AZ819" s="20" t="e">
        <f>VLOOKUP($D819,'DATA PENGUKURAN GARDU'!$A:$BS,53,0)</f>
        <v>#N/A</v>
      </c>
      <c r="BA819" s="20" t="e">
        <f>VLOOKUP($D819,'DATA PENGUKURAN GARDU'!$A:$BS,54,0)</f>
        <v>#N/A</v>
      </c>
      <c r="BB819" s="17" t="e">
        <f>VLOOKUP($E819,'DATA PENGUKURAN GARDU'!$A:$BS,42,0)</f>
        <v>#N/A</v>
      </c>
      <c r="BC819" s="23" t="e">
        <f t="shared" si="423"/>
        <v>#N/A</v>
      </c>
      <c r="BD819" s="17" t="e">
        <f>VLOOKUP($E819,'DATA PENGUKURAN GARDU'!$A:$BS,44,0)</f>
        <v>#N/A</v>
      </c>
      <c r="BE819" s="23" t="e">
        <f t="shared" si="424"/>
        <v>#N/A</v>
      </c>
      <c r="BF819" s="17" t="e">
        <f>VLOOKUP($E819,'DATA PENGUKURAN GARDU'!$A:$BS,46,0)</f>
        <v>#N/A</v>
      </c>
      <c r="BG819" s="23" t="e">
        <f t="shared" si="425"/>
        <v>#N/A</v>
      </c>
      <c r="BH819" s="17" t="e">
        <f>VLOOKUP($E819,'DATA PENGUKURAN GARDU'!$A:$BS,46,0)</f>
        <v>#N/A</v>
      </c>
      <c r="BI819" s="17" t="e">
        <f>VLOOKUP($E819,'DATA PENGUKURAN GARDU'!$A:$BS,53,0)</f>
        <v>#N/A</v>
      </c>
      <c r="BJ819" s="17" t="e">
        <f>VLOOKUP($E819,'DATA PENGUKURAN GARDU'!$A:$BS,54,0)</f>
        <v>#N/A</v>
      </c>
      <c r="BK819" s="20" t="e">
        <f t="shared" si="426"/>
        <v>#N/A</v>
      </c>
      <c r="BL819" s="20" t="e">
        <f t="shared" si="427"/>
        <v>#N/A</v>
      </c>
      <c r="BM819" s="20" t="e">
        <f t="shared" si="428"/>
        <v>#N/A</v>
      </c>
      <c r="BN819" s="25" t="e">
        <f t="shared" si="429"/>
        <v>#N/A</v>
      </c>
      <c r="BO819" s="26" t="str">
        <f t="shared" si="430"/>
        <v>0</v>
      </c>
      <c r="BP819" s="21" t="e">
        <f t="shared" si="431"/>
        <v>#VALUE!</v>
      </c>
      <c r="BQ819" s="20" t="e">
        <f t="shared" si="432"/>
        <v>#N/A</v>
      </c>
      <c r="BR819" s="20" t="e">
        <v>#N/A</v>
      </c>
      <c r="BS819" s="9" t="e">
        <v>#N/A</v>
      </c>
      <c r="BT819" s="2" t="e">
        <f t="shared" si="433"/>
        <v>#VALUE!</v>
      </c>
      <c r="BU819" s="2" t="e">
        <f t="shared" si="401"/>
        <v>#N/A</v>
      </c>
      <c r="BV819" s="2" t="e">
        <f t="shared" si="402"/>
        <v>#N/A</v>
      </c>
    </row>
    <row r="820" s="2" customFormat="1" ht="22.95" customHeight="1" spans="1:74">
      <c r="A820" s="9" t="str">
        <f t="shared" si="403"/>
        <v>NP 002Induk</v>
      </c>
      <c r="B820" s="9" t="str">
        <f t="shared" si="404"/>
        <v>NP 002jurusan 1</v>
      </c>
      <c r="C820" s="9" t="str">
        <f t="shared" si="405"/>
        <v>NP 002jurusan 2</v>
      </c>
      <c r="D820" s="9" t="str">
        <f t="shared" si="406"/>
        <v>NP 002jurusan 3</v>
      </c>
      <c r="E820" s="9" t="str">
        <f t="shared" si="407"/>
        <v>NP 002jurusan 4</v>
      </c>
      <c r="F820" s="10" t="s">
        <v>497</v>
      </c>
      <c r="G820" s="10" t="s">
        <v>101</v>
      </c>
      <c r="H820" s="10" t="s">
        <v>1015</v>
      </c>
      <c r="I820" s="10">
        <v>0.99011</v>
      </c>
      <c r="J820" s="10">
        <v>124.21505</v>
      </c>
      <c r="K820" s="10" t="s">
        <v>7465</v>
      </c>
      <c r="L820" s="10" t="s">
        <v>7465</v>
      </c>
      <c r="M820" s="10" t="s">
        <v>7465</v>
      </c>
      <c r="N820" s="14">
        <f t="shared" si="408"/>
        <v>0</v>
      </c>
      <c r="O820" s="15" t="e">
        <f t="shared" si="409"/>
        <v>#VALUE!</v>
      </c>
      <c r="P820" s="15" t="e">
        <f t="shared" si="410"/>
        <v>#VALUE!</v>
      </c>
      <c r="Q820" s="17" t="e">
        <f>VLOOKUP($A820,'DATA PENGUKURAN GARDU'!$A:$BS,42,0)</f>
        <v>#N/A</v>
      </c>
      <c r="R820" s="18" t="e">
        <f t="shared" si="411"/>
        <v>#N/A</v>
      </c>
      <c r="S820" s="17" t="e">
        <f>VLOOKUP($A820,'DATA PENGUKURAN GARDU'!$A:$BS,44,0)</f>
        <v>#N/A</v>
      </c>
      <c r="T820" s="18" t="e">
        <f t="shared" si="412"/>
        <v>#N/A</v>
      </c>
      <c r="U820" s="17" t="e">
        <f>VLOOKUP($A820,'DATA PENGUKURAN GARDU'!$A:$BS,46,0)</f>
        <v>#N/A</v>
      </c>
      <c r="V820" s="18" t="e">
        <f t="shared" si="413"/>
        <v>#N/A</v>
      </c>
      <c r="W820" s="17" t="e">
        <f>VLOOKUP($A820,'DATA PENGUKURAN GARDU'!$A:$BS,48,0)</f>
        <v>#N/A</v>
      </c>
      <c r="X820" s="17" t="e">
        <f>VLOOKUP($A820,'DATA PENGUKURAN GARDU'!$A:$BS,53,0)</f>
        <v>#N/A</v>
      </c>
      <c r="Y820" s="17" t="e">
        <f>VLOOKUP($A820,'DATA PENGUKURAN GARDU'!$A:$BS,54,0)</f>
        <v>#N/A</v>
      </c>
      <c r="Z820" s="17" t="e">
        <f>VLOOKUP($A820,'DATA PENGUKURAN GARDU'!$A:$BS,55,0)</f>
        <v>#N/A</v>
      </c>
      <c r="AA820" s="20" t="e">
        <f>VLOOKUP($B820,'DATA PENGUKURAN GARDU'!$A:$BS,42,0)</f>
        <v>#N/A</v>
      </c>
      <c r="AB820" s="21" t="e">
        <f t="shared" si="414"/>
        <v>#N/A</v>
      </c>
      <c r="AC820" s="20" t="e">
        <f>VLOOKUP($B820,'DATA PENGUKURAN GARDU'!$A:$BS,44,0)</f>
        <v>#N/A</v>
      </c>
      <c r="AD820" s="21" t="e">
        <f t="shared" si="415"/>
        <v>#N/A</v>
      </c>
      <c r="AE820" s="20" t="e">
        <f>VLOOKUP($B820,'DATA PENGUKURAN GARDU'!$A:$BS,46,0)</f>
        <v>#N/A</v>
      </c>
      <c r="AF820" s="21" t="e">
        <f t="shared" si="416"/>
        <v>#N/A</v>
      </c>
      <c r="AG820" s="20" t="e">
        <f>VLOOKUP($B820,'DATA PENGUKURAN GARDU'!$A:$BS,46,0)</f>
        <v>#N/A</v>
      </c>
      <c r="AH820" s="20" t="e">
        <f>VLOOKUP($B820,'DATA PENGUKURAN GARDU'!$A:$BS,53,0)</f>
        <v>#N/A</v>
      </c>
      <c r="AI820" s="20" t="e">
        <f>VLOOKUP($B820,'DATA PENGUKURAN GARDU'!$A:$BS,54,0)</f>
        <v>#N/A</v>
      </c>
      <c r="AJ820" s="17" t="e">
        <f>VLOOKUP($C820,'DATA PENGUKURAN GARDU'!$A:$BS,42,0)</f>
        <v>#N/A</v>
      </c>
      <c r="AK820" s="23" t="e">
        <f t="shared" si="417"/>
        <v>#N/A</v>
      </c>
      <c r="AL820" s="17" t="e">
        <f>VLOOKUP($C820,'DATA PENGUKURAN GARDU'!$A:$BS,44,0)</f>
        <v>#N/A</v>
      </c>
      <c r="AM820" s="23" t="e">
        <f t="shared" si="418"/>
        <v>#N/A</v>
      </c>
      <c r="AN820" s="17" t="e">
        <f>VLOOKUP($C820,'DATA PENGUKURAN GARDU'!$A:$BS,46,0)</f>
        <v>#N/A</v>
      </c>
      <c r="AO820" s="23" t="e">
        <f t="shared" si="419"/>
        <v>#N/A</v>
      </c>
      <c r="AP820" s="17" t="e">
        <f>VLOOKUP($C820,'DATA PENGUKURAN GARDU'!$A:$BS,46,0)</f>
        <v>#N/A</v>
      </c>
      <c r="AQ820" s="17" t="e">
        <f>VLOOKUP($C820,'DATA PENGUKURAN GARDU'!$A:$BS,53,0)</f>
        <v>#N/A</v>
      </c>
      <c r="AR820" s="17" t="e">
        <f>VLOOKUP($C820,'DATA PENGUKURAN GARDU'!$A:$BS,54,0)</f>
        <v>#N/A</v>
      </c>
      <c r="AS820" s="20" t="e">
        <f>VLOOKUP($D820,'DATA PENGUKURAN GARDU'!$A:$BS,42,0)</f>
        <v>#N/A</v>
      </c>
      <c r="AT820" s="21" t="e">
        <f t="shared" si="420"/>
        <v>#N/A</v>
      </c>
      <c r="AU820" s="20" t="e">
        <f>VLOOKUP($D820,'DATA PENGUKURAN GARDU'!$A:$BS,44,0)</f>
        <v>#N/A</v>
      </c>
      <c r="AV820" s="21" t="e">
        <f t="shared" si="421"/>
        <v>#N/A</v>
      </c>
      <c r="AW820" s="20" t="e">
        <f>VLOOKUP($D820,'DATA PENGUKURAN GARDU'!$A:$BS,46,0)</f>
        <v>#N/A</v>
      </c>
      <c r="AX820" s="21" t="e">
        <f t="shared" si="422"/>
        <v>#N/A</v>
      </c>
      <c r="AY820" s="20" t="e">
        <f>VLOOKUP($D820,'DATA PENGUKURAN GARDU'!$A:$BS,46,0)</f>
        <v>#N/A</v>
      </c>
      <c r="AZ820" s="20" t="e">
        <f>VLOOKUP($D820,'DATA PENGUKURAN GARDU'!$A:$BS,53,0)</f>
        <v>#N/A</v>
      </c>
      <c r="BA820" s="20" t="e">
        <f>VLOOKUP($D820,'DATA PENGUKURAN GARDU'!$A:$BS,54,0)</f>
        <v>#N/A</v>
      </c>
      <c r="BB820" s="17" t="e">
        <f>VLOOKUP($E820,'DATA PENGUKURAN GARDU'!$A:$BS,42,0)</f>
        <v>#N/A</v>
      </c>
      <c r="BC820" s="23" t="e">
        <f t="shared" si="423"/>
        <v>#N/A</v>
      </c>
      <c r="BD820" s="17" t="e">
        <f>VLOOKUP($E820,'DATA PENGUKURAN GARDU'!$A:$BS,44,0)</f>
        <v>#N/A</v>
      </c>
      <c r="BE820" s="23" t="e">
        <f t="shared" si="424"/>
        <v>#N/A</v>
      </c>
      <c r="BF820" s="17" t="e">
        <f>VLOOKUP($E820,'DATA PENGUKURAN GARDU'!$A:$BS,46,0)</f>
        <v>#N/A</v>
      </c>
      <c r="BG820" s="23" t="e">
        <f t="shared" si="425"/>
        <v>#N/A</v>
      </c>
      <c r="BH820" s="17" t="e">
        <f>VLOOKUP($E820,'DATA PENGUKURAN GARDU'!$A:$BS,46,0)</f>
        <v>#N/A</v>
      </c>
      <c r="BI820" s="17" t="e">
        <f>VLOOKUP($E820,'DATA PENGUKURAN GARDU'!$A:$BS,53,0)</f>
        <v>#N/A</v>
      </c>
      <c r="BJ820" s="17" t="e">
        <f>VLOOKUP($E820,'DATA PENGUKURAN GARDU'!$A:$BS,54,0)</f>
        <v>#N/A</v>
      </c>
      <c r="BK820" s="20" t="e">
        <f t="shared" si="426"/>
        <v>#N/A</v>
      </c>
      <c r="BL820" s="20" t="e">
        <f t="shared" si="427"/>
        <v>#N/A</v>
      </c>
      <c r="BM820" s="20" t="e">
        <f t="shared" si="428"/>
        <v>#N/A</v>
      </c>
      <c r="BN820" s="25" t="e">
        <f t="shared" si="429"/>
        <v>#N/A</v>
      </c>
      <c r="BO820" s="26" t="str">
        <f t="shared" si="430"/>
        <v>0</v>
      </c>
      <c r="BP820" s="21" t="e">
        <f t="shared" si="431"/>
        <v>#VALUE!</v>
      </c>
      <c r="BQ820" s="20" t="e">
        <f t="shared" si="432"/>
        <v>#N/A</v>
      </c>
      <c r="BR820" s="20" t="e">
        <v>#N/A</v>
      </c>
      <c r="BS820" s="9" t="e">
        <v>#N/A</v>
      </c>
      <c r="BT820" s="2" t="e">
        <f t="shared" si="433"/>
        <v>#VALUE!</v>
      </c>
      <c r="BU820" s="2" t="e">
        <f t="shared" si="401"/>
        <v>#N/A</v>
      </c>
      <c r="BV820" s="2" t="e">
        <f t="shared" si="402"/>
        <v>#N/A</v>
      </c>
    </row>
    <row r="821" s="2" customFormat="1" ht="22.95" customHeight="1" spans="1:74">
      <c r="A821" s="9" t="str">
        <f t="shared" si="403"/>
        <v>NP 006Induk</v>
      </c>
      <c r="B821" s="9" t="str">
        <f t="shared" si="404"/>
        <v>NP 006jurusan 1</v>
      </c>
      <c r="C821" s="9" t="str">
        <f t="shared" si="405"/>
        <v>NP 006jurusan 2</v>
      </c>
      <c r="D821" s="9" t="str">
        <f t="shared" si="406"/>
        <v>NP 006jurusan 3</v>
      </c>
      <c r="E821" s="9" t="str">
        <f t="shared" si="407"/>
        <v>NP 006jurusan 4</v>
      </c>
      <c r="F821" s="10" t="s">
        <v>497</v>
      </c>
      <c r="G821" s="10" t="s">
        <v>101</v>
      </c>
      <c r="H821" s="10" t="s">
        <v>1016</v>
      </c>
      <c r="I821" s="10">
        <v>0.98746</v>
      </c>
      <c r="J821" s="10">
        <v>124.24748</v>
      </c>
      <c r="K821" s="10" t="s">
        <v>7465</v>
      </c>
      <c r="L821" s="10" t="s">
        <v>7465</v>
      </c>
      <c r="M821" s="10" t="s">
        <v>7465</v>
      </c>
      <c r="N821" s="14">
        <f t="shared" si="408"/>
        <v>0</v>
      </c>
      <c r="O821" s="15" t="e">
        <f t="shared" si="409"/>
        <v>#VALUE!</v>
      </c>
      <c r="P821" s="15" t="e">
        <f t="shared" si="410"/>
        <v>#VALUE!</v>
      </c>
      <c r="Q821" s="17" t="e">
        <f>VLOOKUP($A821,'DATA PENGUKURAN GARDU'!$A:$BS,42,0)</f>
        <v>#N/A</v>
      </c>
      <c r="R821" s="18" t="e">
        <f t="shared" si="411"/>
        <v>#N/A</v>
      </c>
      <c r="S821" s="17" t="e">
        <f>VLOOKUP($A821,'DATA PENGUKURAN GARDU'!$A:$BS,44,0)</f>
        <v>#N/A</v>
      </c>
      <c r="T821" s="18" t="e">
        <f t="shared" si="412"/>
        <v>#N/A</v>
      </c>
      <c r="U821" s="17" t="e">
        <f>VLOOKUP($A821,'DATA PENGUKURAN GARDU'!$A:$BS,46,0)</f>
        <v>#N/A</v>
      </c>
      <c r="V821" s="18" t="e">
        <f t="shared" si="413"/>
        <v>#N/A</v>
      </c>
      <c r="W821" s="17" t="e">
        <f>VLOOKUP($A821,'DATA PENGUKURAN GARDU'!$A:$BS,48,0)</f>
        <v>#N/A</v>
      </c>
      <c r="X821" s="17" t="e">
        <f>VLOOKUP($A821,'DATA PENGUKURAN GARDU'!$A:$BS,53,0)</f>
        <v>#N/A</v>
      </c>
      <c r="Y821" s="17" t="e">
        <f>VLOOKUP($A821,'DATA PENGUKURAN GARDU'!$A:$BS,54,0)</f>
        <v>#N/A</v>
      </c>
      <c r="Z821" s="17" t="e">
        <f>VLOOKUP($A821,'DATA PENGUKURAN GARDU'!$A:$BS,55,0)</f>
        <v>#N/A</v>
      </c>
      <c r="AA821" s="20" t="e">
        <f>VLOOKUP($B821,'DATA PENGUKURAN GARDU'!$A:$BS,42,0)</f>
        <v>#N/A</v>
      </c>
      <c r="AB821" s="21" t="e">
        <f t="shared" si="414"/>
        <v>#N/A</v>
      </c>
      <c r="AC821" s="20" t="e">
        <f>VLOOKUP($B821,'DATA PENGUKURAN GARDU'!$A:$BS,44,0)</f>
        <v>#N/A</v>
      </c>
      <c r="AD821" s="21" t="e">
        <f t="shared" si="415"/>
        <v>#N/A</v>
      </c>
      <c r="AE821" s="20" t="e">
        <f>VLOOKUP($B821,'DATA PENGUKURAN GARDU'!$A:$BS,46,0)</f>
        <v>#N/A</v>
      </c>
      <c r="AF821" s="21" t="e">
        <f t="shared" si="416"/>
        <v>#N/A</v>
      </c>
      <c r="AG821" s="20" t="e">
        <f>VLOOKUP($B821,'DATA PENGUKURAN GARDU'!$A:$BS,46,0)</f>
        <v>#N/A</v>
      </c>
      <c r="AH821" s="20" t="e">
        <f>VLOOKUP($B821,'DATA PENGUKURAN GARDU'!$A:$BS,53,0)</f>
        <v>#N/A</v>
      </c>
      <c r="AI821" s="20" t="e">
        <f>VLOOKUP($B821,'DATA PENGUKURAN GARDU'!$A:$BS,54,0)</f>
        <v>#N/A</v>
      </c>
      <c r="AJ821" s="17" t="e">
        <f>VLOOKUP($C821,'DATA PENGUKURAN GARDU'!$A:$BS,42,0)</f>
        <v>#N/A</v>
      </c>
      <c r="AK821" s="23" t="e">
        <f t="shared" si="417"/>
        <v>#N/A</v>
      </c>
      <c r="AL821" s="17" t="e">
        <f>VLOOKUP($C821,'DATA PENGUKURAN GARDU'!$A:$BS,44,0)</f>
        <v>#N/A</v>
      </c>
      <c r="AM821" s="23" t="e">
        <f t="shared" si="418"/>
        <v>#N/A</v>
      </c>
      <c r="AN821" s="17" t="e">
        <f>VLOOKUP($C821,'DATA PENGUKURAN GARDU'!$A:$BS,46,0)</f>
        <v>#N/A</v>
      </c>
      <c r="AO821" s="23" t="e">
        <f t="shared" si="419"/>
        <v>#N/A</v>
      </c>
      <c r="AP821" s="17" t="e">
        <f>VLOOKUP($C821,'DATA PENGUKURAN GARDU'!$A:$BS,46,0)</f>
        <v>#N/A</v>
      </c>
      <c r="AQ821" s="17" t="e">
        <f>VLOOKUP($C821,'DATA PENGUKURAN GARDU'!$A:$BS,53,0)</f>
        <v>#N/A</v>
      </c>
      <c r="AR821" s="17" t="e">
        <f>VLOOKUP($C821,'DATA PENGUKURAN GARDU'!$A:$BS,54,0)</f>
        <v>#N/A</v>
      </c>
      <c r="AS821" s="20" t="e">
        <f>VLOOKUP($D821,'DATA PENGUKURAN GARDU'!$A:$BS,42,0)</f>
        <v>#N/A</v>
      </c>
      <c r="AT821" s="21" t="e">
        <f t="shared" si="420"/>
        <v>#N/A</v>
      </c>
      <c r="AU821" s="20" t="e">
        <f>VLOOKUP($D821,'DATA PENGUKURAN GARDU'!$A:$BS,44,0)</f>
        <v>#N/A</v>
      </c>
      <c r="AV821" s="21" t="e">
        <f t="shared" si="421"/>
        <v>#N/A</v>
      </c>
      <c r="AW821" s="20" t="e">
        <f>VLOOKUP($D821,'DATA PENGUKURAN GARDU'!$A:$BS,46,0)</f>
        <v>#N/A</v>
      </c>
      <c r="AX821" s="21" t="e">
        <f t="shared" si="422"/>
        <v>#N/A</v>
      </c>
      <c r="AY821" s="20" t="e">
        <f>VLOOKUP($D821,'DATA PENGUKURAN GARDU'!$A:$BS,46,0)</f>
        <v>#N/A</v>
      </c>
      <c r="AZ821" s="20" t="e">
        <f>VLOOKUP($D821,'DATA PENGUKURAN GARDU'!$A:$BS,53,0)</f>
        <v>#N/A</v>
      </c>
      <c r="BA821" s="20" t="e">
        <f>VLOOKUP($D821,'DATA PENGUKURAN GARDU'!$A:$BS,54,0)</f>
        <v>#N/A</v>
      </c>
      <c r="BB821" s="17" t="e">
        <f>VLOOKUP($E821,'DATA PENGUKURAN GARDU'!$A:$BS,42,0)</f>
        <v>#N/A</v>
      </c>
      <c r="BC821" s="23" t="e">
        <f t="shared" si="423"/>
        <v>#N/A</v>
      </c>
      <c r="BD821" s="17" t="e">
        <f>VLOOKUP($E821,'DATA PENGUKURAN GARDU'!$A:$BS,44,0)</f>
        <v>#N/A</v>
      </c>
      <c r="BE821" s="23" t="e">
        <f t="shared" si="424"/>
        <v>#N/A</v>
      </c>
      <c r="BF821" s="17" t="e">
        <f>VLOOKUP($E821,'DATA PENGUKURAN GARDU'!$A:$BS,46,0)</f>
        <v>#N/A</v>
      </c>
      <c r="BG821" s="23" t="e">
        <f t="shared" si="425"/>
        <v>#N/A</v>
      </c>
      <c r="BH821" s="17" t="e">
        <f>VLOOKUP($E821,'DATA PENGUKURAN GARDU'!$A:$BS,46,0)</f>
        <v>#N/A</v>
      </c>
      <c r="BI821" s="17" t="e">
        <f>VLOOKUP($E821,'DATA PENGUKURAN GARDU'!$A:$BS,53,0)</f>
        <v>#N/A</v>
      </c>
      <c r="BJ821" s="17" t="e">
        <f>VLOOKUP($E821,'DATA PENGUKURAN GARDU'!$A:$BS,54,0)</f>
        <v>#N/A</v>
      </c>
      <c r="BK821" s="20" t="e">
        <f t="shared" si="426"/>
        <v>#N/A</v>
      </c>
      <c r="BL821" s="20" t="e">
        <f t="shared" si="427"/>
        <v>#N/A</v>
      </c>
      <c r="BM821" s="20" t="e">
        <f t="shared" si="428"/>
        <v>#N/A</v>
      </c>
      <c r="BN821" s="25" t="e">
        <f t="shared" si="429"/>
        <v>#N/A</v>
      </c>
      <c r="BO821" s="26" t="str">
        <f t="shared" si="430"/>
        <v>0</v>
      </c>
      <c r="BP821" s="21" t="e">
        <f t="shared" si="431"/>
        <v>#VALUE!</v>
      </c>
      <c r="BQ821" s="20" t="e">
        <f t="shared" si="432"/>
        <v>#N/A</v>
      </c>
      <c r="BR821" s="20" t="e">
        <v>#N/A</v>
      </c>
      <c r="BS821" s="9" t="e">
        <v>#N/A</v>
      </c>
      <c r="BT821" s="2" t="e">
        <f t="shared" si="433"/>
        <v>#VALUE!</v>
      </c>
      <c r="BU821" s="2" t="e">
        <f t="shared" si="401"/>
        <v>#N/A</v>
      </c>
      <c r="BV821" s="2" t="e">
        <f t="shared" si="402"/>
        <v>#N/A</v>
      </c>
    </row>
    <row r="822" s="2" customFormat="1" ht="22.95" customHeight="1" spans="1:74">
      <c r="A822" s="9" t="str">
        <f t="shared" si="403"/>
        <v>NP 006.1Induk</v>
      </c>
      <c r="B822" s="9" t="str">
        <f t="shared" si="404"/>
        <v>NP 006.1jurusan 1</v>
      </c>
      <c r="C822" s="9" t="str">
        <f t="shared" si="405"/>
        <v>NP 006.1jurusan 2</v>
      </c>
      <c r="D822" s="9" t="str">
        <f t="shared" si="406"/>
        <v>NP 006.1jurusan 3</v>
      </c>
      <c r="E822" s="9" t="str">
        <f t="shared" si="407"/>
        <v>NP 006.1jurusan 4</v>
      </c>
      <c r="F822" s="10" t="s">
        <v>497</v>
      </c>
      <c r="G822" s="10" t="s">
        <v>101</v>
      </c>
      <c r="H822" s="10" t="s">
        <v>1017</v>
      </c>
      <c r="I822" s="10">
        <v>0.98758</v>
      </c>
      <c r="J822" s="10">
        <v>124.2491</v>
      </c>
      <c r="K822" s="10" t="s">
        <v>7465</v>
      </c>
      <c r="L822" s="10" t="s">
        <v>7465</v>
      </c>
      <c r="M822" s="10" t="s">
        <v>7465</v>
      </c>
      <c r="N822" s="14">
        <f t="shared" si="408"/>
        <v>0</v>
      </c>
      <c r="O822" s="15" t="e">
        <f t="shared" si="409"/>
        <v>#VALUE!</v>
      </c>
      <c r="P822" s="15" t="e">
        <f t="shared" si="410"/>
        <v>#VALUE!</v>
      </c>
      <c r="Q822" s="17" t="e">
        <f>VLOOKUP($A822,'DATA PENGUKURAN GARDU'!$A:$BS,42,0)</f>
        <v>#N/A</v>
      </c>
      <c r="R822" s="18" t="e">
        <f t="shared" si="411"/>
        <v>#N/A</v>
      </c>
      <c r="S822" s="17" t="e">
        <f>VLOOKUP($A822,'DATA PENGUKURAN GARDU'!$A:$BS,44,0)</f>
        <v>#N/A</v>
      </c>
      <c r="T822" s="18" t="e">
        <f t="shared" si="412"/>
        <v>#N/A</v>
      </c>
      <c r="U822" s="17" t="e">
        <f>VLOOKUP($A822,'DATA PENGUKURAN GARDU'!$A:$BS,46,0)</f>
        <v>#N/A</v>
      </c>
      <c r="V822" s="18" t="e">
        <f t="shared" si="413"/>
        <v>#N/A</v>
      </c>
      <c r="W822" s="17" t="e">
        <f>VLOOKUP($A822,'DATA PENGUKURAN GARDU'!$A:$BS,48,0)</f>
        <v>#N/A</v>
      </c>
      <c r="X822" s="17" t="e">
        <f>VLOOKUP($A822,'DATA PENGUKURAN GARDU'!$A:$BS,53,0)</f>
        <v>#N/A</v>
      </c>
      <c r="Y822" s="17" t="e">
        <f>VLOOKUP($A822,'DATA PENGUKURAN GARDU'!$A:$BS,54,0)</f>
        <v>#N/A</v>
      </c>
      <c r="Z822" s="17" t="e">
        <f>VLOOKUP($A822,'DATA PENGUKURAN GARDU'!$A:$BS,55,0)</f>
        <v>#N/A</v>
      </c>
      <c r="AA822" s="20" t="e">
        <f>VLOOKUP($B822,'DATA PENGUKURAN GARDU'!$A:$BS,42,0)</f>
        <v>#N/A</v>
      </c>
      <c r="AB822" s="21" t="e">
        <f t="shared" si="414"/>
        <v>#N/A</v>
      </c>
      <c r="AC822" s="20" t="e">
        <f>VLOOKUP($B822,'DATA PENGUKURAN GARDU'!$A:$BS,44,0)</f>
        <v>#N/A</v>
      </c>
      <c r="AD822" s="21" t="e">
        <f t="shared" si="415"/>
        <v>#N/A</v>
      </c>
      <c r="AE822" s="20" t="e">
        <f>VLOOKUP($B822,'DATA PENGUKURAN GARDU'!$A:$BS,46,0)</f>
        <v>#N/A</v>
      </c>
      <c r="AF822" s="21" t="e">
        <f t="shared" si="416"/>
        <v>#N/A</v>
      </c>
      <c r="AG822" s="20" t="e">
        <f>VLOOKUP($B822,'DATA PENGUKURAN GARDU'!$A:$BS,46,0)</f>
        <v>#N/A</v>
      </c>
      <c r="AH822" s="20" t="e">
        <f>VLOOKUP($B822,'DATA PENGUKURAN GARDU'!$A:$BS,53,0)</f>
        <v>#N/A</v>
      </c>
      <c r="AI822" s="20" t="e">
        <f>VLOOKUP($B822,'DATA PENGUKURAN GARDU'!$A:$BS,54,0)</f>
        <v>#N/A</v>
      </c>
      <c r="AJ822" s="17" t="e">
        <f>VLOOKUP($C822,'DATA PENGUKURAN GARDU'!$A:$BS,42,0)</f>
        <v>#N/A</v>
      </c>
      <c r="AK822" s="23" t="e">
        <f t="shared" si="417"/>
        <v>#N/A</v>
      </c>
      <c r="AL822" s="17" t="e">
        <f>VLOOKUP($C822,'DATA PENGUKURAN GARDU'!$A:$BS,44,0)</f>
        <v>#N/A</v>
      </c>
      <c r="AM822" s="23" t="e">
        <f t="shared" si="418"/>
        <v>#N/A</v>
      </c>
      <c r="AN822" s="17" t="e">
        <f>VLOOKUP($C822,'DATA PENGUKURAN GARDU'!$A:$BS,46,0)</f>
        <v>#N/A</v>
      </c>
      <c r="AO822" s="23" t="e">
        <f t="shared" si="419"/>
        <v>#N/A</v>
      </c>
      <c r="AP822" s="17" t="e">
        <f>VLOOKUP($C822,'DATA PENGUKURAN GARDU'!$A:$BS,46,0)</f>
        <v>#N/A</v>
      </c>
      <c r="AQ822" s="17" t="e">
        <f>VLOOKUP($C822,'DATA PENGUKURAN GARDU'!$A:$BS,53,0)</f>
        <v>#N/A</v>
      </c>
      <c r="AR822" s="17" t="e">
        <f>VLOOKUP($C822,'DATA PENGUKURAN GARDU'!$A:$BS,54,0)</f>
        <v>#N/A</v>
      </c>
      <c r="AS822" s="20" t="e">
        <f>VLOOKUP($D822,'DATA PENGUKURAN GARDU'!$A:$BS,42,0)</f>
        <v>#N/A</v>
      </c>
      <c r="AT822" s="21" t="e">
        <f t="shared" si="420"/>
        <v>#N/A</v>
      </c>
      <c r="AU822" s="20" t="e">
        <f>VLOOKUP($D822,'DATA PENGUKURAN GARDU'!$A:$BS,44,0)</f>
        <v>#N/A</v>
      </c>
      <c r="AV822" s="21" t="e">
        <f t="shared" si="421"/>
        <v>#N/A</v>
      </c>
      <c r="AW822" s="20" t="e">
        <f>VLOOKUP($D822,'DATA PENGUKURAN GARDU'!$A:$BS,46,0)</f>
        <v>#N/A</v>
      </c>
      <c r="AX822" s="21" t="e">
        <f t="shared" si="422"/>
        <v>#N/A</v>
      </c>
      <c r="AY822" s="20" t="e">
        <f>VLOOKUP($D822,'DATA PENGUKURAN GARDU'!$A:$BS,46,0)</f>
        <v>#N/A</v>
      </c>
      <c r="AZ822" s="20" t="e">
        <f>VLOOKUP($D822,'DATA PENGUKURAN GARDU'!$A:$BS,53,0)</f>
        <v>#N/A</v>
      </c>
      <c r="BA822" s="20" t="e">
        <f>VLOOKUP($D822,'DATA PENGUKURAN GARDU'!$A:$BS,54,0)</f>
        <v>#N/A</v>
      </c>
      <c r="BB822" s="17" t="e">
        <f>VLOOKUP($E822,'DATA PENGUKURAN GARDU'!$A:$BS,42,0)</f>
        <v>#N/A</v>
      </c>
      <c r="BC822" s="23" t="e">
        <f t="shared" si="423"/>
        <v>#N/A</v>
      </c>
      <c r="BD822" s="17" t="e">
        <f>VLOOKUP($E822,'DATA PENGUKURAN GARDU'!$A:$BS,44,0)</f>
        <v>#N/A</v>
      </c>
      <c r="BE822" s="23" t="e">
        <f t="shared" si="424"/>
        <v>#N/A</v>
      </c>
      <c r="BF822" s="17" t="e">
        <f>VLOOKUP($E822,'DATA PENGUKURAN GARDU'!$A:$BS,46,0)</f>
        <v>#N/A</v>
      </c>
      <c r="BG822" s="23" t="e">
        <f t="shared" si="425"/>
        <v>#N/A</v>
      </c>
      <c r="BH822" s="17" t="e">
        <f>VLOOKUP($E822,'DATA PENGUKURAN GARDU'!$A:$BS,46,0)</f>
        <v>#N/A</v>
      </c>
      <c r="BI822" s="17" t="e">
        <f>VLOOKUP($E822,'DATA PENGUKURAN GARDU'!$A:$BS,53,0)</f>
        <v>#N/A</v>
      </c>
      <c r="BJ822" s="17" t="e">
        <f>VLOOKUP($E822,'DATA PENGUKURAN GARDU'!$A:$BS,54,0)</f>
        <v>#N/A</v>
      </c>
      <c r="BK822" s="20" t="e">
        <f t="shared" si="426"/>
        <v>#N/A</v>
      </c>
      <c r="BL822" s="20" t="e">
        <f t="shared" si="427"/>
        <v>#N/A</v>
      </c>
      <c r="BM822" s="20" t="e">
        <f t="shared" si="428"/>
        <v>#N/A</v>
      </c>
      <c r="BN822" s="25" t="e">
        <f t="shared" si="429"/>
        <v>#N/A</v>
      </c>
      <c r="BO822" s="26" t="str">
        <f t="shared" si="430"/>
        <v>0</v>
      </c>
      <c r="BP822" s="21" t="e">
        <f t="shared" si="431"/>
        <v>#VALUE!</v>
      </c>
      <c r="BQ822" s="20" t="e">
        <f t="shared" si="432"/>
        <v>#N/A</v>
      </c>
      <c r="BR822" s="20" t="e">
        <v>#N/A</v>
      </c>
      <c r="BS822" s="9" t="e">
        <v>#N/A</v>
      </c>
      <c r="BT822" s="2" t="e">
        <f t="shared" si="433"/>
        <v>#VALUE!</v>
      </c>
      <c r="BU822" s="2" t="e">
        <f t="shared" si="401"/>
        <v>#N/A</v>
      </c>
      <c r="BV822" s="2" t="e">
        <f t="shared" si="402"/>
        <v>#N/A</v>
      </c>
    </row>
    <row r="823" s="2" customFormat="1" ht="22.95" customHeight="1" spans="1:74">
      <c r="A823" s="9" t="str">
        <f t="shared" si="403"/>
        <v>NL 054Induk</v>
      </c>
      <c r="B823" s="9" t="str">
        <f t="shared" si="404"/>
        <v>NL 054jurusan 1</v>
      </c>
      <c r="C823" s="9" t="str">
        <f t="shared" si="405"/>
        <v>NL 054jurusan 2</v>
      </c>
      <c r="D823" s="9" t="str">
        <f t="shared" si="406"/>
        <v>NL 054jurusan 3</v>
      </c>
      <c r="E823" s="9" t="str">
        <f t="shared" si="407"/>
        <v>NL 054jurusan 4</v>
      </c>
      <c r="F823" s="10" t="s">
        <v>324</v>
      </c>
      <c r="G823" s="10" t="s">
        <v>101</v>
      </c>
      <c r="H823" s="10" t="s">
        <v>1018</v>
      </c>
      <c r="I823" s="10">
        <v>0.85625</v>
      </c>
      <c r="J823" s="10">
        <v>123.9395</v>
      </c>
      <c r="K823" s="10" t="s">
        <v>7465</v>
      </c>
      <c r="L823" s="10" t="s">
        <v>7465</v>
      </c>
      <c r="M823" s="10" t="s">
        <v>7465</v>
      </c>
      <c r="N823" s="14">
        <f t="shared" si="408"/>
        <v>0</v>
      </c>
      <c r="O823" s="15" t="e">
        <f t="shared" si="409"/>
        <v>#VALUE!</v>
      </c>
      <c r="P823" s="15" t="e">
        <f t="shared" si="410"/>
        <v>#VALUE!</v>
      </c>
      <c r="Q823" s="17" t="e">
        <f>VLOOKUP($A823,'DATA PENGUKURAN GARDU'!$A:$BS,42,0)</f>
        <v>#N/A</v>
      </c>
      <c r="R823" s="18" t="e">
        <f t="shared" si="411"/>
        <v>#N/A</v>
      </c>
      <c r="S823" s="17" t="e">
        <f>VLOOKUP($A823,'DATA PENGUKURAN GARDU'!$A:$BS,44,0)</f>
        <v>#N/A</v>
      </c>
      <c r="T823" s="18" t="e">
        <f t="shared" si="412"/>
        <v>#N/A</v>
      </c>
      <c r="U823" s="17" t="e">
        <f>VLOOKUP($A823,'DATA PENGUKURAN GARDU'!$A:$BS,46,0)</f>
        <v>#N/A</v>
      </c>
      <c r="V823" s="18" t="e">
        <f t="shared" si="413"/>
        <v>#N/A</v>
      </c>
      <c r="W823" s="17" t="e">
        <f>VLOOKUP($A823,'DATA PENGUKURAN GARDU'!$A:$BS,48,0)</f>
        <v>#N/A</v>
      </c>
      <c r="X823" s="17" t="e">
        <f>VLOOKUP($A823,'DATA PENGUKURAN GARDU'!$A:$BS,53,0)</f>
        <v>#N/A</v>
      </c>
      <c r="Y823" s="17" t="e">
        <f>VLOOKUP($A823,'DATA PENGUKURAN GARDU'!$A:$BS,54,0)</f>
        <v>#N/A</v>
      </c>
      <c r="Z823" s="17" t="e">
        <f>VLOOKUP($A823,'DATA PENGUKURAN GARDU'!$A:$BS,55,0)</f>
        <v>#N/A</v>
      </c>
      <c r="AA823" s="20" t="e">
        <f>VLOOKUP($B823,'DATA PENGUKURAN GARDU'!$A:$BS,42,0)</f>
        <v>#N/A</v>
      </c>
      <c r="AB823" s="21" t="e">
        <f t="shared" si="414"/>
        <v>#N/A</v>
      </c>
      <c r="AC823" s="20" t="e">
        <f>VLOOKUP($B823,'DATA PENGUKURAN GARDU'!$A:$BS,44,0)</f>
        <v>#N/A</v>
      </c>
      <c r="AD823" s="21" t="e">
        <f t="shared" si="415"/>
        <v>#N/A</v>
      </c>
      <c r="AE823" s="20" t="e">
        <f>VLOOKUP($B823,'DATA PENGUKURAN GARDU'!$A:$BS,46,0)</f>
        <v>#N/A</v>
      </c>
      <c r="AF823" s="21" t="e">
        <f t="shared" si="416"/>
        <v>#N/A</v>
      </c>
      <c r="AG823" s="20" t="e">
        <f>VLOOKUP($B823,'DATA PENGUKURAN GARDU'!$A:$BS,46,0)</f>
        <v>#N/A</v>
      </c>
      <c r="AH823" s="20" t="e">
        <f>VLOOKUP($B823,'DATA PENGUKURAN GARDU'!$A:$BS,53,0)</f>
        <v>#N/A</v>
      </c>
      <c r="AI823" s="20" t="e">
        <f>VLOOKUP($B823,'DATA PENGUKURAN GARDU'!$A:$BS,54,0)</f>
        <v>#N/A</v>
      </c>
      <c r="AJ823" s="17" t="e">
        <f>VLOOKUP($C823,'DATA PENGUKURAN GARDU'!$A:$BS,42,0)</f>
        <v>#N/A</v>
      </c>
      <c r="AK823" s="23" t="e">
        <f t="shared" si="417"/>
        <v>#N/A</v>
      </c>
      <c r="AL823" s="17" t="e">
        <f>VLOOKUP($C823,'DATA PENGUKURAN GARDU'!$A:$BS,44,0)</f>
        <v>#N/A</v>
      </c>
      <c r="AM823" s="23" t="e">
        <f t="shared" si="418"/>
        <v>#N/A</v>
      </c>
      <c r="AN823" s="17" t="e">
        <f>VLOOKUP($C823,'DATA PENGUKURAN GARDU'!$A:$BS,46,0)</f>
        <v>#N/A</v>
      </c>
      <c r="AO823" s="23" t="e">
        <f t="shared" si="419"/>
        <v>#N/A</v>
      </c>
      <c r="AP823" s="17" t="e">
        <f>VLOOKUP($C823,'DATA PENGUKURAN GARDU'!$A:$BS,46,0)</f>
        <v>#N/A</v>
      </c>
      <c r="AQ823" s="17" t="e">
        <f>VLOOKUP($C823,'DATA PENGUKURAN GARDU'!$A:$BS,53,0)</f>
        <v>#N/A</v>
      </c>
      <c r="AR823" s="17" t="e">
        <f>VLOOKUP($C823,'DATA PENGUKURAN GARDU'!$A:$BS,54,0)</f>
        <v>#N/A</v>
      </c>
      <c r="AS823" s="20" t="e">
        <f>VLOOKUP($D823,'DATA PENGUKURAN GARDU'!$A:$BS,42,0)</f>
        <v>#N/A</v>
      </c>
      <c r="AT823" s="21" t="e">
        <f t="shared" si="420"/>
        <v>#N/A</v>
      </c>
      <c r="AU823" s="20" t="e">
        <f>VLOOKUP($D823,'DATA PENGUKURAN GARDU'!$A:$BS,44,0)</f>
        <v>#N/A</v>
      </c>
      <c r="AV823" s="21" t="e">
        <f t="shared" si="421"/>
        <v>#N/A</v>
      </c>
      <c r="AW823" s="20" t="e">
        <f>VLOOKUP($D823,'DATA PENGUKURAN GARDU'!$A:$BS,46,0)</f>
        <v>#N/A</v>
      </c>
      <c r="AX823" s="21" t="e">
        <f t="shared" si="422"/>
        <v>#N/A</v>
      </c>
      <c r="AY823" s="20" t="e">
        <f>VLOOKUP($D823,'DATA PENGUKURAN GARDU'!$A:$BS,46,0)</f>
        <v>#N/A</v>
      </c>
      <c r="AZ823" s="20" t="e">
        <f>VLOOKUP($D823,'DATA PENGUKURAN GARDU'!$A:$BS,53,0)</f>
        <v>#N/A</v>
      </c>
      <c r="BA823" s="20" t="e">
        <f>VLOOKUP($D823,'DATA PENGUKURAN GARDU'!$A:$BS,54,0)</f>
        <v>#N/A</v>
      </c>
      <c r="BB823" s="17" t="e">
        <f>VLOOKUP($E823,'DATA PENGUKURAN GARDU'!$A:$BS,42,0)</f>
        <v>#N/A</v>
      </c>
      <c r="BC823" s="23" t="e">
        <f t="shared" si="423"/>
        <v>#N/A</v>
      </c>
      <c r="BD823" s="17" t="e">
        <f>VLOOKUP($E823,'DATA PENGUKURAN GARDU'!$A:$BS,44,0)</f>
        <v>#N/A</v>
      </c>
      <c r="BE823" s="23" t="e">
        <f t="shared" si="424"/>
        <v>#N/A</v>
      </c>
      <c r="BF823" s="17" t="e">
        <f>VLOOKUP($E823,'DATA PENGUKURAN GARDU'!$A:$BS,46,0)</f>
        <v>#N/A</v>
      </c>
      <c r="BG823" s="23" t="e">
        <f t="shared" si="425"/>
        <v>#N/A</v>
      </c>
      <c r="BH823" s="17" t="e">
        <f>VLOOKUP($E823,'DATA PENGUKURAN GARDU'!$A:$BS,46,0)</f>
        <v>#N/A</v>
      </c>
      <c r="BI823" s="17" t="e">
        <f>VLOOKUP($E823,'DATA PENGUKURAN GARDU'!$A:$BS,53,0)</f>
        <v>#N/A</v>
      </c>
      <c r="BJ823" s="17" t="e">
        <f>VLOOKUP($E823,'DATA PENGUKURAN GARDU'!$A:$BS,54,0)</f>
        <v>#N/A</v>
      </c>
      <c r="BK823" s="20" t="e">
        <f t="shared" si="426"/>
        <v>#N/A</v>
      </c>
      <c r="BL823" s="20" t="e">
        <f t="shared" si="427"/>
        <v>#N/A</v>
      </c>
      <c r="BM823" s="20" t="e">
        <f t="shared" si="428"/>
        <v>#N/A</v>
      </c>
      <c r="BN823" s="25" t="e">
        <f t="shared" si="429"/>
        <v>#N/A</v>
      </c>
      <c r="BO823" s="26" t="str">
        <f t="shared" si="430"/>
        <v>0</v>
      </c>
      <c r="BP823" s="21" t="e">
        <f t="shared" si="431"/>
        <v>#VALUE!</v>
      </c>
      <c r="BQ823" s="20" t="e">
        <f t="shared" si="432"/>
        <v>#N/A</v>
      </c>
      <c r="BR823" s="20" t="e">
        <v>#N/A</v>
      </c>
      <c r="BS823" s="9" t="e">
        <v>#N/A</v>
      </c>
      <c r="BT823" s="2" t="e">
        <f t="shared" si="433"/>
        <v>#VALUE!</v>
      </c>
      <c r="BU823" s="2" t="e">
        <f t="shared" si="401"/>
        <v>#N/A</v>
      </c>
      <c r="BV823" s="2" t="e">
        <f t="shared" si="402"/>
        <v>#N/A</v>
      </c>
    </row>
    <row r="824" s="2" customFormat="1" ht="22.95" customHeight="1" spans="1:74">
      <c r="A824" s="9" t="str">
        <f t="shared" si="403"/>
        <v>N 036Induk</v>
      </c>
      <c r="B824" s="9" t="str">
        <f t="shared" si="404"/>
        <v>N 036jurusan 1</v>
      </c>
      <c r="C824" s="9" t="str">
        <f t="shared" si="405"/>
        <v>N 036jurusan 2</v>
      </c>
      <c r="D824" s="9" t="str">
        <f t="shared" si="406"/>
        <v>N 036jurusan 3</v>
      </c>
      <c r="E824" s="9" t="str">
        <f t="shared" si="407"/>
        <v>N 036jurusan 4</v>
      </c>
      <c r="F824" s="10" t="s">
        <v>226</v>
      </c>
      <c r="G824" s="10" t="s">
        <v>101</v>
      </c>
      <c r="H824" s="10" t="s">
        <v>1019</v>
      </c>
      <c r="I824" s="10">
        <v>0.92098</v>
      </c>
      <c r="J824" s="10">
        <v>124.09102</v>
      </c>
      <c r="K824" s="10" t="s">
        <v>7465</v>
      </c>
      <c r="L824" s="10" t="s">
        <v>7465</v>
      </c>
      <c r="M824" s="10" t="s">
        <v>7465</v>
      </c>
      <c r="N824" s="14">
        <f t="shared" si="408"/>
        <v>0</v>
      </c>
      <c r="O824" s="15" t="e">
        <f t="shared" si="409"/>
        <v>#VALUE!</v>
      </c>
      <c r="P824" s="15" t="e">
        <f t="shared" si="410"/>
        <v>#VALUE!</v>
      </c>
      <c r="Q824" s="17" t="e">
        <f>VLOOKUP($A824,'DATA PENGUKURAN GARDU'!$A:$BS,42,0)</f>
        <v>#N/A</v>
      </c>
      <c r="R824" s="18" t="e">
        <f t="shared" si="411"/>
        <v>#N/A</v>
      </c>
      <c r="S824" s="17" t="e">
        <f>VLOOKUP($A824,'DATA PENGUKURAN GARDU'!$A:$BS,44,0)</f>
        <v>#N/A</v>
      </c>
      <c r="T824" s="18" t="e">
        <f t="shared" si="412"/>
        <v>#N/A</v>
      </c>
      <c r="U824" s="17" t="e">
        <f>VLOOKUP($A824,'DATA PENGUKURAN GARDU'!$A:$BS,46,0)</f>
        <v>#N/A</v>
      </c>
      <c r="V824" s="18" t="e">
        <f t="shared" si="413"/>
        <v>#N/A</v>
      </c>
      <c r="W824" s="17" t="e">
        <f>VLOOKUP($A824,'DATA PENGUKURAN GARDU'!$A:$BS,48,0)</f>
        <v>#N/A</v>
      </c>
      <c r="X824" s="17" t="e">
        <f>VLOOKUP($A824,'DATA PENGUKURAN GARDU'!$A:$BS,53,0)</f>
        <v>#N/A</v>
      </c>
      <c r="Y824" s="17" t="e">
        <f>VLOOKUP($A824,'DATA PENGUKURAN GARDU'!$A:$BS,54,0)</f>
        <v>#N/A</v>
      </c>
      <c r="Z824" s="17" t="e">
        <f>VLOOKUP($A824,'DATA PENGUKURAN GARDU'!$A:$BS,55,0)</f>
        <v>#N/A</v>
      </c>
      <c r="AA824" s="20" t="e">
        <f>VLOOKUP($B824,'DATA PENGUKURAN GARDU'!$A:$BS,42,0)</f>
        <v>#N/A</v>
      </c>
      <c r="AB824" s="21" t="e">
        <f t="shared" si="414"/>
        <v>#N/A</v>
      </c>
      <c r="AC824" s="20" t="e">
        <f>VLOOKUP($B824,'DATA PENGUKURAN GARDU'!$A:$BS,44,0)</f>
        <v>#N/A</v>
      </c>
      <c r="AD824" s="21" t="e">
        <f t="shared" si="415"/>
        <v>#N/A</v>
      </c>
      <c r="AE824" s="20" t="e">
        <f>VLOOKUP($B824,'DATA PENGUKURAN GARDU'!$A:$BS,46,0)</f>
        <v>#N/A</v>
      </c>
      <c r="AF824" s="21" t="e">
        <f t="shared" si="416"/>
        <v>#N/A</v>
      </c>
      <c r="AG824" s="20" t="e">
        <f>VLOOKUP($B824,'DATA PENGUKURAN GARDU'!$A:$BS,46,0)</f>
        <v>#N/A</v>
      </c>
      <c r="AH824" s="20" t="e">
        <f>VLOOKUP($B824,'DATA PENGUKURAN GARDU'!$A:$BS,53,0)</f>
        <v>#N/A</v>
      </c>
      <c r="AI824" s="20" t="e">
        <f>VLOOKUP($B824,'DATA PENGUKURAN GARDU'!$A:$BS,54,0)</f>
        <v>#N/A</v>
      </c>
      <c r="AJ824" s="17" t="e">
        <f>VLOOKUP($C824,'DATA PENGUKURAN GARDU'!$A:$BS,42,0)</f>
        <v>#N/A</v>
      </c>
      <c r="AK824" s="23" t="e">
        <f t="shared" si="417"/>
        <v>#N/A</v>
      </c>
      <c r="AL824" s="17" t="e">
        <f>VLOOKUP($C824,'DATA PENGUKURAN GARDU'!$A:$BS,44,0)</f>
        <v>#N/A</v>
      </c>
      <c r="AM824" s="23" t="e">
        <f t="shared" si="418"/>
        <v>#N/A</v>
      </c>
      <c r="AN824" s="17" t="e">
        <f>VLOOKUP($C824,'DATA PENGUKURAN GARDU'!$A:$BS,46,0)</f>
        <v>#N/A</v>
      </c>
      <c r="AO824" s="23" t="e">
        <f t="shared" si="419"/>
        <v>#N/A</v>
      </c>
      <c r="AP824" s="17" t="e">
        <f>VLOOKUP($C824,'DATA PENGUKURAN GARDU'!$A:$BS,46,0)</f>
        <v>#N/A</v>
      </c>
      <c r="AQ824" s="17" t="e">
        <f>VLOOKUP($C824,'DATA PENGUKURAN GARDU'!$A:$BS,53,0)</f>
        <v>#N/A</v>
      </c>
      <c r="AR824" s="17" t="e">
        <f>VLOOKUP($C824,'DATA PENGUKURAN GARDU'!$A:$BS,54,0)</f>
        <v>#N/A</v>
      </c>
      <c r="AS824" s="20" t="e">
        <f>VLOOKUP($D824,'DATA PENGUKURAN GARDU'!$A:$BS,42,0)</f>
        <v>#N/A</v>
      </c>
      <c r="AT824" s="21" t="e">
        <f t="shared" si="420"/>
        <v>#N/A</v>
      </c>
      <c r="AU824" s="20" t="e">
        <f>VLOOKUP($D824,'DATA PENGUKURAN GARDU'!$A:$BS,44,0)</f>
        <v>#N/A</v>
      </c>
      <c r="AV824" s="21" t="e">
        <f t="shared" si="421"/>
        <v>#N/A</v>
      </c>
      <c r="AW824" s="20" t="e">
        <f>VLOOKUP($D824,'DATA PENGUKURAN GARDU'!$A:$BS,46,0)</f>
        <v>#N/A</v>
      </c>
      <c r="AX824" s="21" t="e">
        <f t="shared" si="422"/>
        <v>#N/A</v>
      </c>
      <c r="AY824" s="20" t="e">
        <f>VLOOKUP($D824,'DATA PENGUKURAN GARDU'!$A:$BS,46,0)</f>
        <v>#N/A</v>
      </c>
      <c r="AZ824" s="20" t="e">
        <f>VLOOKUP($D824,'DATA PENGUKURAN GARDU'!$A:$BS,53,0)</f>
        <v>#N/A</v>
      </c>
      <c r="BA824" s="20" t="e">
        <f>VLOOKUP($D824,'DATA PENGUKURAN GARDU'!$A:$BS,54,0)</f>
        <v>#N/A</v>
      </c>
      <c r="BB824" s="17" t="e">
        <f>VLOOKUP($E824,'DATA PENGUKURAN GARDU'!$A:$BS,42,0)</f>
        <v>#N/A</v>
      </c>
      <c r="BC824" s="23" t="e">
        <f t="shared" si="423"/>
        <v>#N/A</v>
      </c>
      <c r="BD824" s="17" t="e">
        <f>VLOOKUP($E824,'DATA PENGUKURAN GARDU'!$A:$BS,44,0)</f>
        <v>#N/A</v>
      </c>
      <c r="BE824" s="23" t="e">
        <f t="shared" si="424"/>
        <v>#N/A</v>
      </c>
      <c r="BF824" s="17" t="e">
        <f>VLOOKUP($E824,'DATA PENGUKURAN GARDU'!$A:$BS,46,0)</f>
        <v>#N/A</v>
      </c>
      <c r="BG824" s="23" t="e">
        <f t="shared" si="425"/>
        <v>#N/A</v>
      </c>
      <c r="BH824" s="17" t="e">
        <f>VLOOKUP($E824,'DATA PENGUKURAN GARDU'!$A:$BS,46,0)</f>
        <v>#N/A</v>
      </c>
      <c r="BI824" s="17" t="e">
        <f>VLOOKUP($E824,'DATA PENGUKURAN GARDU'!$A:$BS,53,0)</f>
        <v>#N/A</v>
      </c>
      <c r="BJ824" s="17" t="e">
        <f>VLOOKUP($E824,'DATA PENGUKURAN GARDU'!$A:$BS,54,0)</f>
        <v>#N/A</v>
      </c>
      <c r="BK824" s="20" t="e">
        <f t="shared" si="426"/>
        <v>#N/A</v>
      </c>
      <c r="BL824" s="20" t="e">
        <f t="shared" si="427"/>
        <v>#N/A</v>
      </c>
      <c r="BM824" s="20" t="e">
        <f t="shared" si="428"/>
        <v>#N/A</v>
      </c>
      <c r="BN824" s="25" t="e">
        <f t="shared" si="429"/>
        <v>#N/A</v>
      </c>
      <c r="BO824" s="26" t="str">
        <f t="shared" si="430"/>
        <v>0</v>
      </c>
      <c r="BP824" s="21" t="e">
        <f t="shared" si="431"/>
        <v>#VALUE!</v>
      </c>
      <c r="BQ824" s="20" t="e">
        <f t="shared" si="432"/>
        <v>#N/A</v>
      </c>
      <c r="BR824" s="20" t="e">
        <v>#N/A</v>
      </c>
      <c r="BS824" s="9" t="e">
        <v>#N/A</v>
      </c>
      <c r="BT824" s="2" t="e">
        <f t="shared" si="433"/>
        <v>#VALUE!</v>
      </c>
      <c r="BU824" s="2" t="e">
        <f t="shared" si="401"/>
        <v>#N/A</v>
      </c>
      <c r="BV824" s="2" t="e">
        <f t="shared" si="402"/>
        <v>#N/A</v>
      </c>
    </row>
    <row r="825" s="2" customFormat="1" ht="22.95" customHeight="1" spans="1:74">
      <c r="A825" s="9" t="str">
        <f t="shared" si="403"/>
        <v>N 038Induk</v>
      </c>
      <c r="B825" s="9" t="str">
        <f t="shared" si="404"/>
        <v>N 038jurusan 1</v>
      </c>
      <c r="C825" s="9" t="str">
        <f t="shared" si="405"/>
        <v>N 038jurusan 2</v>
      </c>
      <c r="D825" s="9" t="str">
        <f t="shared" si="406"/>
        <v>N 038jurusan 3</v>
      </c>
      <c r="E825" s="9" t="str">
        <f t="shared" si="407"/>
        <v>N 038jurusan 4</v>
      </c>
      <c r="F825" s="10" t="s">
        <v>226</v>
      </c>
      <c r="G825" s="10" t="s">
        <v>101</v>
      </c>
      <c r="H825" s="10" t="s">
        <v>1020</v>
      </c>
      <c r="I825" s="10">
        <v>0.91913</v>
      </c>
      <c r="J825" s="10">
        <v>124.09013</v>
      </c>
      <c r="K825" s="10" t="s">
        <v>7465</v>
      </c>
      <c r="L825" s="10" t="s">
        <v>7465</v>
      </c>
      <c r="M825" s="10" t="s">
        <v>7465</v>
      </c>
      <c r="N825" s="14">
        <f t="shared" si="408"/>
        <v>0</v>
      </c>
      <c r="O825" s="15" t="e">
        <f t="shared" si="409"/>
        <v>#VALUE!</v>
      </c>
      <c r="P825" s="15" t="e">
        <f t="shared" si="410"/>
        <v>#VALUE!</v>
      </c>
      <c r="Q825" s="17" t="e">
        <f>VLOOKUP($A825,'DATA PENGUKURAN GARDU'!$A:$BS,42,0)</f>
        <v>#N/A</v>
      </c>
      <c r="R825" s="18" t="e">
        <f t="shared" si="411"/>
        <v>#N/A</v>
      </c>
      <c r="S825" s="17" t="e">
        <f>VLOOKUP($A825,'DATA PENGUKURAN GARDU'!$A:$BS,44,0)</f>
        <v>#N/A</v>
      </c>
      <c r="T825" s="18" t="e">
        <f t="shared" si="412"/>
        <v>#N/A</v>
      </c>
      <c r="U825" s="17" t="e">
        <f>VLOOKUP($A825,'DATA PENGUKURAN GARDU'!$A:$BS,46,0)</f>
        <v>#N/A</v>
      </c>
      <c r="V825" s="18" t="e">
        <f t="shared" si="413"/>
        <v>#N/A</v>
      </c>
      <c r="W825" s="17" t="e">
        <f>VLOOKUP($A825,'DATA PENGUKURAN GARDU'!$A:$BS,48,0)</f>
        <v>#N/A</v>
      </c>
      <c r="X825" s="17" t="e">
        <f>VLOOKUP($A825,'DATA PENGUKURAN GARDU'!$A:$BS,53,0)</f>
        <v>#N/A</v>
      </c>
      <c r="Y825" s="17" t="e">
        <f>VLOOKUP($A825,'DATA PENGUKURAN GARDU'!$A:$BS,54,0)</f>
        <v>#N/A</v>
      </c>
      <c r="Z825" s="17" t="e">
        <f>VLOOKUP($A825,'DATA PENGUKURAN GARDU'!$A:$BS,55,0)</f>
        <v>#N/A</v>
      </c>
      <c r="AA825" s="20" t="e">
        <f>VLOOKUP($B825,'DATA PENGUKURAN GARDU'!$A:$BS,42,0)</f>
        <v>#N/A</v>
      </c>
      <c r="AB825" s="21" t="e">
        <f t="shared" si="414"/>
        <v>#N/A</v>
      </c>
      <c r="AC825" s="20" t="e">
        <f>VLOOKUP($B825,'DATA PENGUKURAN GARDU'!$A:$BS,44,0)</f>
        <v>#N/A</v>
      </c>
      <c r="AD825" s="21" t="e">
        <f t="shared" si="415"/>
        <v>#N/A</v>
      </c>
      <c r="AE825" s="20" t="e">
        <f>VLOOKUP($B825,'DATA PENGUKURAN GARDU'!$A:$BS,46,0)</f>
        <v>#N/A</v>
      </c>
      <c r="AF825" s="21" t="e">
        <f t="shared" si="416"/>
        <v>#N/A</v>
      </c>
      <c r="AG825" s="20" t="e">
        <f>VLOOKUP($B825,'DATA PENGUKURAN GARDU'!$A:$BS,46,0)</f>
        <v>#N/A</v>
      </c>
      <c r="AH825" s="20" t="e">
        <f>VLOOKUP($B825,'DATA PENGUKURAN GARDU'!$A:$BS,53,0)</f>
        <v>#N/A</v>
      </c>
      <c r="AI825" s="20" t="e">
        <f>VLOOKUP($B825,'DATA PENGUKURAN GARDU'!$A:$BS,54,0)</f>
        <v>#N/A</v>
      </c>
      <c r="AJ825" s="17" t="e">
        <f>VLOOKUP($C825,'DATA PENGUKURAN GARDU'!$A:$BS,42,0)</f>
        <v>#N/A</v>
      </c>
      <c r="AK825" s="23" t="e">
        <f t="shared" si="417"/>
        <v>#N/A</v>
      </c>
      <c r="AL825" s="17" t="e">
        <f>VLOOKUP($C825,'DATA PENGUKURAN GARDU'!$A:$BS,44,0)</f>
        <v>#N/A</v>
      </c>
      <c r="AM825" s="23" t="e">
        <f t="shared" si="418"/>
        <v>#N/A</v>
      </c>
      <c r="AN825" s="17" t="e">
        <f>VLOOKUP($C825,'DATA PENGUKURAN GARDU'!$A:$BS,46,0)</f>
        <v>#N/A</v>
      </c>
      <c r="AO825" s="23" t="e">
        <f t="shared" si="419"/>
        <v>#N/A</v>
      </c>
      <c r="AP825" s="17" t="e">
        <f>VLOOKUP($C825,'DATA PENGUKURAN GARDU'!$A:$BS,46,0)</f>
        <v>#N/A</v>
      </c>
      <c r="AQ825" s="17" t="e">
        <f>VLOOKUP($C825,'DATA PENGUKURAN GARDU'!$A:$BS,53,0)</f>
        <v>#N/A</v>
      </c>
      <c r="AR825" s="17" t="e">
        <f>VLOOKUP($C825,'DATA PENGUKURAN GARDU'!$A:$BS,54,0)</f>
        <v>#N/A</v>
      </c>
      <c r="AS825" s="20" t="e">
        <f>VLOOKUP($D825,'DATA PENGUKURAN GARDU'!$A:$BS,42,0)</f>
        <v>#N/A</v>
      </c>
      <c r="AT825" s="21" t="e">
        <f t="shared" si="420"/>
        <v>#N/A</v>
      </c>
      <c r="AU825" s="20" t="e">
        <f>VLOOKUP($D825,'DATA PENGUKURAN GARDU'!$A:$BS,44,0)</f>
        <v>#N/A</v>
      </c>
      <c r="AV825" s="21" t="e">
        <f t="shared" si="421"/>
        <v>#N/A</v>
      </c>
      <c r="AW825" s="20" t="e">
        <f>VLOOKUP($D825,'DATA PENGUKURAN GARDU'!$A:$BS,46,0)</f>
        <v>#N/A</v>
      </c>
      <c r="AX825" s="21" t="e">
        <f t="shared" si="422"/>
        <v>#N/A</v>
      </c>
      <c r="AY825" s="20" t="e">
        <f>VLOOKUP($D825,'DATA PENGUKURAN GARDU'!$A:$BS,46,0)</f>
        <v>#N/A</v>
      </c>
      <c r="AZ825" s="20" t="e">
        <f>VLOOKUP($D825,'DATA PENGUKURAN GARDU'!$A:$BS,53,0)</f>
        <v>#N/A</v>
      </c>
      <c r="BA825" s="20" t="e">
        <f>VLOOKUP($D825,'DATA PENGUKURAN GARDU'!$A:$BS,54,0)</f>
        <v>#N/A</v>
      </c>
      <c r="BB825" s="17" t="e">
        <f>VLOOKUP($E825,'DATA PENGUKURAN GARDU'!$A:$BS,42,0)</f>
        <v>#N/A</v>
      </c>
      <c r="BC825" s="23" t="e">
        <f t="shared" si="423"/>
        <v>#N/A</v>
      </c>
      <c r="BD825" s="17" t="e">
        <f>VLOOKUP($E825,'DATA PENGUKURAN GARDU'!$A:$BS,44,0)</f>
        <v>#N/A</v>
      </c>
      <c r="BE825" s="23" t="e">
        <f t="shared" si="424"/>
        <v>#N/A</v>
      </c>
      <c r="BF825" s="17" t="e">
        <f>VLOOKUP($E825,'DATA PENGUKURAN GARDU'!$A:$BS,46,0)</f>
        <v>#N/A</v>
      </c>
      <c r="BG825" s="23" t="e">
        <f t="shared" si="425"/>
        <v>#N/A</v>
      </c>
      <c r="BH825" s="17" t="e">
        <f>VLOOKUP($E825,'DATA PENGUKURAN GARDU'!$A:$BS,46,0)</f>
        <v>#N/A</v>
      </c>
      <c r="BI825" s="17" t="e">
        <f>VLOOKUP($E825,'DATA PENGUKURAN GARDU'!$A:$BS,53,0)</f>
        <v>#N/A</v>
      </c>
      <c r="BJ825" s="17" t="e">
        <f>VLOOKUP($E825,'DATA PENGUKURAN GARDU'!$A:$BS,54,0)</f>
        <v>#N/A</v>
      </c>
      <c r="BK825" s="20" t="e">
        <f t="shared" si="426"/>
        <v>#N/A</v>
      </c>
      <c r="BL825" s="20" t="e">
        <f t="shared" si="427"/>
        <v>#N/A</v>
      </c>
      <c r="BM825" s="20" t="e">
        <f t="shared" si="428"/>
        <v>#N/A</v>
      </c>
      <c r="BN825" s="25" t="e">
        <f t="shared" si="429"/>
        <v>#N/A</v>
      </c>
      <c r="BO825" s="26" t="str">
        <f t="shared" si="430"/>
        <v>0</v>
      </c>
      <c r="BP825" s="21" t="e">
        <f t="shared" si="431"/>
        <v>#VALUE!</v>
      </c>
      <c r="BQ825" s="20" t="e">
        <f t="shared" si="432"/>
        <v>#N/A</v>
      </c>
      <c r="BR825" s="20" t="e">
        <v>#N/A</v>
      </c>
      <c r="BS825" s="9" t="e">
        <v>#N/A</v>
      </c>
      <c r="BT825" s="2" t="e">
        <f t="shared" si="433"/>
        <v>#VALUE!</v>
      </c>
      <c r="BU825" s="2" t="e">
        <f t="shared" si="401"/>
        <v>#N/A</v>
      </c>
      <c r="BV825" s="2" t="e">
        <f t="shared" si="402"/>
        <v>#N/A</v>
      </c>
    </row>
    <row r="826" s="2" customFormat="1" ht="22.95" customHeight="1" spans="1:74">
      <c r="A826" s="9" t="str">
        <f t="shared" si="403"/>
        <v>M 00.1Induk</v>
      </c>
      <c r="B826" s="9" t="str">
        <f t="shared" si="404"/>
        <v>M 00.1jurusan 1</v>
      </c>
      <c r="C826" s="9" t="str">
        <f t="shared" si="405"/>
        <v>M 00.1jurusan 2</v>
      </c>
      <c r="D826" s="9" t="str">
        <f t="shared" si="406"/>
        <v>M 00.1jurusan 3</v>
      </c>
      <c r="E826" s="9" t="str">
        <f t="shared" si="407"/>
        <v>M 00.1jurusan 4</v>
      </c>
      <c r="F826" s="10" t="s">
        <v>131</v>
      </c>
      <c r="G826" s="10" t="s">
        <v>131</v>
      </c>
      <c r="H826" s="10" t="s">
        <v>1021</v>
      </c>
      <c r="I826" s="10">
        <v>0.65689</v>
      </c>
      <c r="J826" s="10">
        <v>124.24497</v>
      </c>
      <c r="K826" s="10" t="s">
        <v>7465</v>
      </c>
      <c r="L826" s="10" t="s">
        <v>7465</v>
      </c>
      <c r="M826" s="10" t="s">
        <v>7465</v>
      </c>
      <c r="N826" s="14">
        <f t="shared" si="408"/>
        <v>0</v>
      </c>
      <c r="O826" s="15" t="e">
        <f t="shared" si="409"/>
        <v>#VALUE!</v>
      </c>
      <c r="P826" s="15" t="e">
        <f t="shared" si="410"/>
        <v>#VALUE!</v>
      </c>
      <c r="Q826" s="17" t="e">
        <f>VLOOKUP($A826,'DATA PENGUKURAN GARDU'!$A:$BS,42,0)</f>
        <v>#N/A</v>
      </c>
      <c r="R826" s="18" t="e">
        <f t="shared" si="411"/>
        <v>#N/A</v>
      </c>
      <c r="S826" s="17" t="e">
        <f>VLOOKUP($A826,'DATA PENGUKURAN GARDU'!$A:$BS,44,0)</f>
        <v>#N/A</v>
      </c>
      <c r="T826" s="18" t="e">
        <f t="shared" si="412"/>
        <v>#N/A</v>
      </c>
      <c r="U826" s="17" t="e">
        <f>VLOOKUP($A826,'DATA PENGUKURAN GARDU'!$A:$BS,46,0)</f>
        <v>#N/A</v>
      </c>
      <c r="V826" s="18" t="e">
        <f t="shared" si="413"/>
        <v>#N/A</v>
      </c>
      <c r="W826" s="17" t="e">
        <f>VLOOKUP($A826,'DATA PENGUKURAN GARDU'!$A:$BS,48,0)</f>
        <v>#N/A</v>
      </c>
      <c r="X826" s="17" t="e">
        <f>VLOOKUP($A826,'DATA PENGUKURAN GARDU'!$A:$BS,53,0)</f>
        <v>#N/A</v>
      </c>
      <c r="Y826" s="17" t="e">
        <f>VLOOKUP($A826,'DATA PENGUKURAN GARDU'!$A:$BS,54,0)</f>
        <v>#N/A</v>
      </c>
      <c r="Z826" s="17" t="e">
        <f>VLOOKUP($A826,'DATA PENGUKURAN GARDU'!$A:$BS,55,0)</f>
        <v>#N/A</v>
      </c>
      <c r="AA826" s="20" t="e">
        <f>VLOOKUP($B826,'DATA PENGUKURAN GARDU'!$A:$BS,42,0)</f>
        <v>#N/A</v>
      </c>
      <c r="AB826" s="21" t="e">
        <f t="shared" si="414"/>
        <v>#N/A</v>
      </c>
      <c r="AC826" s="20" t="e">
        <f>VLOOKUP($B826,'DATA PENGUKURAN GARDU'!$A:$BS,44,0)</f>
        <v>#N/A</v>
      </c>
      <c r="AD826" s="21" t="e">
        <f t="shared" si="415"/>
        <v>#N/A</v>
      </c>
      <c r="AE826" s="20" t="e">
        <f>VLOOKUP($B826,'DATA PENGUKURAN GARDU'!$A:$BS,46,0)</f>
        <v>#N/A</v>
      </c>
      <c r="AF826" s="21" t="e">
        <f t="shared" si="416"/>
        <v>#N/A</v>
      </c>
      <c r="AG826" s="20" t="e">
        <f>VLOOKUP($B826,'DATA PENGUKURAN GARDU'!$A:$BS,46,0)</f>
        <v>#N/A</v>
      </c>
      <c r="AH826" s="20" t="e">
        <f>VLOOKUP($B826,'DATA PENGUKURAN GARDU'!$A:$BS,53,0)</f>
        <v>#N/A</v>
      </c>
      <c r="AI826" s="20" t="e">
        <f>VLOOKUP($B826,'DATA PENGUKURAN GARDU'!$A:$BS,54,0)</f>
        <v>#N/A</v>
      </c>
      <c r="AJ826" s="17" t="e">
        <f>VLOOKUP($C826,'DATA PENGUKURAN GARDU'!$A:$BS,42,0)</f>
        <v>#N/A</v>
      </c>
      <c r="AK826" s="23" t="e">
        <f t="shared" si="417"/>
        <v>#N/A</v>
      </c>
      <c r="AL826" s="17" t="e">
        <f>VLOOKUP($C826,'DATA PENGUKURAN GARDU'!$A:$BS,44,0)</f>
        <v>#N/A</v>
      </c>
      <c r="AM826" s="23" t="e">
        <f t="shared" si="418"/>
        <v>#N/A</v>
      </c>
      <c r="AN826" s="17" t="e">
        <f>VLOOKUP($C826,'DATA PENGUKURAN GARDU'!$A:$BS,46,0)</f>
        <v>#N/A</v>
      </c>
      <c r="AO826" s="23" t="e">
        <f t="shared" si="419"/>
        <v>#N/A</v>
      </c>
      <c r="AP826" s="17" t="e">
        <f>VLOOKUP($C826,'DATA PENGUKURAN GARDU'!$A:$BS,46,0)</f>
        <v>#N/A</v>
      </c>
      <c r="AQ826" s="17" t="e">
        <f>VLOOKUP($C826,'DATA PENGUKURAN GARDU'!$A:$BS,53,0)</f>
        <v>#N/A</v>
      </c>
      <c r="AR826" s="17" t="e">
        <f>VLOOKUP($C826,'DATA PENGUKURAN GARDU'!$A:$BS,54,0)</f>
        <v>#N/A</v>
      </c>
      <c r="AS826" s="20" t="e">
        <f>VLOOKUP($D826,'DATA PENGUKURAN GARDU'!$A:$BS,42,0)</f>
        <v>#N/A</v>
      </c>
      <c r="AT826" s="21" t="e">
        <f t="shared" si="420"/>
        <v>#N/A</v>
      </c>
      <c r="AU826" s="20" t="e">
        <f>VLOOKUP($D826,'DATA PENGUKURAN GARDU'!$A:$BS,44,0)</f>
        <v>#N/A</v>
      </c>
      <c r="AV826" s="21" t="e">
        <f t="shared" si="421"/>
        <v>#N/A</v>
      </c>
      <c r="AW826" s="20" t="e">
        <f>VLOOKUP($D826,'DATA PENGUKURAN GARDU'!$A:$BS,46,0)</f>
        <v>#N/A</v>
      </c>
      <c r="AX826" s="21" t="e">
        <f t="shared" si="422"/>
        <v>#N/A</v>
      </c>
      <c r="AY826" s="20" t="e">
        <f>VLOOKUP($D826,'DATA PENGUKURAN GARDU'!$A:$BS,46,0)</f>
        <v>#N/A</v>
      </c>
      <c r="AZ826" s="20" t="e">
        <f>VLOOKUP($D826,'DATA PENGUKURAN GARDU'!$A:$BS,53,0)</f>
        <v>#N/A</v>
      </c>
      <c r="BA826" s="20" t="e">
        <f>VLOOKUP($D826,'DATA PENGUKURAN GARDU'!$A:$BS,54,0)</f>
        <v>#N/A</v>
      </c>
      <c r="BB826" s="17" t="e">
        <f>VLOOKUP($E826,'DATA PENGUKURAN GARDU'!$A:$BS,42,0)</f>
        <v>#N/A</v>
      </c>
      <c r="BC826" s="23" t="e">
        <f t="shared" si="423"/>
        <v>#N/A</v>
      </c>
      <c r="BD826" s="17" t="e">
        <f>VLOOKUP($E826,'DATA PENGUKURAN GARDU'!$A:$BS,44,0)</f>
        <v>#N/A</v>
      </c>
      <c r="BE826" s="23" t="e">
        <f t="shared" si="424"/>
        <v>#N/A</v>
      </c>
      <c r="BF826" s="17" t="e">
        <f>VLOOKUP($E826,'DATA PENGUKURAN GARDU'!$A:$BS,46,0)</f>
        <v>#N/A</v>
      </c>
      <c r="BG826" s="23" t="e">
        <f t="shared" si="425"/>
        <v>#N/A</v>
      </c>
      <c r="BH826" s="17" t="e">
        <f>VLOOKUP($E826,'DATA PENGUKURAN GARDU'!$A:$BS,46,0)</f>
        <v>#N/A</v>
      </c>
      <c r="BI826" s="17" t="e">
        <f>VLOOKUP($E826,'DATA PENGUKURAN GARDU'!$A:$BS,53,0)</f>
        <v>#N/A</v>
      </c>
      <c r="BJ826" s="17" t="e">
        <f>VLOOKUP($E826,'DATA PENGUKURAN GARDU'!$A:$BS,54,0)</f>
        <v>#N/A</v>
      </c>
      <c r="BK826" s="20" t="e">
        <f t="shared" si="426"/>
        <v>#N/A</v>
      </c>
      <c r="BL826" s="20" t="e">
        <f t="shared" si="427"/>
        <v>#N/A</v>
      </c>
      <c r="BM826" s="20" t="e">
        <f t="shared" si="428"/>
        <v>#N/A</v>
      </c>
      <c r="BN826" s="25" t="e">
        <f t="shared" si="429"/>
        <v>#N/A</v>
      </c>
      <c r="BO826" s="26" t="str">
        <f t="shared" si="430"/>
        <v>0</v>
      </c>
      <c r="BP826" s="21" t="e">
        <f t="shared" si="431"/>
        <v>#VALUE!</v>
      </c>
      <c r="BQ826" s="20" t="e">
        <f t="shared" si="432"/>
        <v>#N/A</v>
      </c>
      <c r="BR826" s="20" t="e">
        <v>#N/A</v>
      </c>
      <c r="BS826" s="9" t="e">
        <v>#N/A</v>
      </c>
      <c r="BT826" s="2" t="e">
        <f t="shared" si="433"/>
        <v>#VALUE!</v>
      </c>
      <c r="BU826" s="2" t="e">
        <f t="shared" si="401"/>
        <v>#N/A</v>
      </c>
      <c r="BV826" s="2" t="e">
        <f t="shared" si="402"/>
        <v>#N/A</v>
      </c>
    </row>
    <row r="827" s="2" customFormat="1" ht="22.95" customHeight="1" spans="1:74">
      <c r="A827" s="9" t="str">
        <f t="shared" si="403"/>
        <v>L-008Induk</v>
      </c>
      <c r="B827" s="9" t="str">
        <f t="shared" si="404"/>
        <v>L-008jurusan 1</v>
      </c>
      <c r="C827" s="9" t="str">
        <f t="shared" si="405"/>
        <v>L-008jurusan 2</v>
      </c>
      <c r="D827" s="9" t="str">
        <f t="shared" si="406"/>
        <v>L-008jurusan 3</v>
      </c>
      <c r="E827" s="9" t="str">
        <f t="shared" si="407"/>
        <v>L-008jurusan 4</v>
      </c>
      <c r="F827" s="10" t="s">
        <v>46</v>
      </c>
      <c r="G827" s="10" t="s">
        <v>22</v>
      </c>
      <c r="H827" s="10" t="s">
        <v>1022</v>
      </c>
      <c r="I827" s="10">
        <v>0.36416</v>
      </c>
      <c r="J827" s="10">
        <v>123.97042</v>
      </c>
      <c r="K827" s="10" t="s">
        <v>7465</v>
      </c>
      <c r="L827" s="10" t="s">
        <v>7465</v>
      </c>
      <c r="M827" s="10" t="s">
        <v>7465</v>
      </c>
      <c r="N827" s="14">
        <f t="shared" si="408"/>
        <v>0</v>
      </c>
      <c r="O827" s="15" t="e">
        <f t="shared" si="409"/>
        <v>#VALUE!</v>
      </c>
      <c r="P827" s="15" t="e">
        <f t="shared" si="410"/>
        <v>#VALUE!</v>
      </c>
      <c r="Q827" s="17" t="e">
        <f>VLOOKUP($A827,'DATA PENGUKURAN GARDU'!$A:$BS,42,0)</f>
        <v>#N/A</v>
      </c>
      <c r="R827" s="18" t="e">
        <f t="shared" si="411"/>
        <v>#N/A</v>
      </c>
      <c r="S827" s="17" t="e">
        <f>VLOOKUP($A827,'DATA PENGUKURAN GARDU'!$A:$BS,44,0)</f>
        <v>#N/A</v>
      </c>
      <c r="T827" s="18" t="e">
        <f t="shared" si="412"/>
        <v>#N/A</v>
      </c>
      <c r="U827" s="17" t="e">
        <f>VLOOKUP($A827,'DATA PENGUKURAN GARDU'!$A:$BS,46,0)</f>
        <v>#N/A</v>
      </c>
      <c r="V827" s="18" t="e">
        <f t="shared" si="413"/>
        <v>#N/A</v>
      </c>
      <c r="W827" s="17" t="e">
        <f>VLOOKUP($A827,'DATA PENGUKURAN GARDU'!$A:$BS,48,0)</f>
        <v>#N/A</v>
      </c>
      <c r="X827" s="17" t="e">
        <f>VLOOKUP($A827,'DATA PENGUKURAN GARDU'!$A:$BS,53,0)</f>
        <v>#N/A</v>
      </c>
      <c r="Y827" s="17" t="e">
        <f>VLOOKUP($A827,'DATA PENGUKURAN GARDU'!$A:$BS,54,0)</f>
        <v>#N/A</v>
      </c>
      <c r="Z827" s="17" t="e">
        <f>VLOOKUP($A827,'DATA PENGUKURAN GARDU'!$A:$BS,55,0)</f>
        <v>#N/A</v>
      </c>
      <c r="AA827" s="20" t="e">
        <f>VLOOKUP($B827,'DATA PENGUKURAN GARDU'!$A:$BS,42,0)</f>
        <v>#N/A</v>
      </c>
      <c r="AB827" s="21" t="e">
        <f t="shared" si="414"/>
        <v>#N/A</v>
      </c>
      <c r="AC827" s="20" t="e">
        <f>VLOOKUP($B827,'DATA PENGUKURAN GARDU'!$A:$BS,44,0)</f>
        <v>#N/A</v>
      </c>
      <c r="AD827" s="21" t="e">
        <f t="shared" si="415"/>
        <v>#N/A</v>
      </c>
      <c r="AE827" s="20" t="e">
        <f>VLOOKUP($B827,'DATA PENGUKURAN GARDU'!$A:$BS,46,0)</f>
        <v>#N/A</v>
      </c>
      <c r="AF827" s="21" t="e">
        <f t="shared" si="416"/>
        <v>#N/A</v>
      </c>
      <c r="AG827" s="20" t="e">
        <f>VLOOKUP($B827,'DATA PENGUKURAN GARDU'!$A:$BS,46,0)</f>
        <v>#N/A</v>
      </c>
      <c r="AH827" s="20" t="e">
        <f>VLOOKUP($B827,'DATA PENGUKURAN GARDU'!$A:$BS,53,0)</f>
        <v>#N/A</v>
      </c>
      <c r="AI827" s="20" t="e">
        <f>VLOOKUP($B827,'DATA PENGUKURAN GARDU'!$A:$BS,54,0)</f>
        <v>#N/A</v>
      </c>
      <c r="AJ827" s="17" t="e">
        <f>VLOOKUP($C827,'DATA PENGUKURAN GARDU'!$A:$BS,42,0)</f>
        <v>#N/A</v>
      </c>
      <c r="AK827" s="23" t="e">
        <f t="shared" si="417"/>
        <v>#N/A</v>
      </c>
      <c r="AL827" s="17" t="e">
        <f>VLOOKUP($C827,'DATA PENGUKURAN GARDU'!$A:$BS,44,0)</f>
        <v>#N/A</v>
      </c>
      <c r="AM827" s="23" t="e">
        <f t="shared" si="418"/>
        <v>#N/A</v>
      </c>
      <c r="AN827" s="17" t="e">
        <f>VLOOKUP($C827,'DATA PENGUKURAN GARDU'!$A:$BS,46,0)</f>
        <v>#N/A</v>
      </c>
      <c r="AO827" s="23" t="e">
        <f t="shared" si="419"/>
        <v>#N/A</v>
      </c>
      <c r="AP827" s="17" t="e">
        <f>VLOOKUP($C827,'DATA PENGUKURAN GARDU'!$A:$BS,46,0)</f>
        <v>#N/A</v>
      </c>
      <c r="AQ827" s="17" t="e">
        <f>VLOOKUP($C827,'DATA PENGUKURAN GARDU'!$A:$BS,53,0)</f>
        <v>#N/A</v>
      </c>
      <c r="AR827" s="17" t="e">
        <f>VLOOKUP($C827,'DATA PENGUKURAN GARDU'!$A:$BS,54,0)</f>
        <v>#N/A</v>
      </c>
      <c r="AS827" s="20" t="e">
        <f>VLOOKUP($D827,'DATA PENGUKURAN GARDU'!$A:$BS,42,0)</f>
        <v>#N/A</v>
      </c>
      <c r="AT827" s="21" t="e">
        <f t="shared" si="420"/>
        <v>#N/A</v>
      </c>
      <c r="AU827" s="20" t="e">
        <f>VLOOKUP($D827,'DATA PENGUKURAN GARDU'!$A:$BS,44,0)</f>
        <v>#N/A</v>
      </c>
      <c r="AV827" s="21" t="e">
        <f t="shared" si="421"/>
        <v>#N/A</v>
      </c>
      <c r="AW827" s="20" t="e">
        <f>VLOOKUP($D827,'DATA PENGUKURAN GARDU'!$A:$BS,46,0)</f>
        <v>#N/A</v>
      </c>
      <c r="AX827" s="21" t="e">
        <f t="shared" si="422"/>
        <v>#N/A</v>
      </c>
      <c r="AY827" s="20" t="e">
        <f>VLOOKUP($D827,'DATA PENGUKURAN GARDU'!$A:$BS,46,0)</f>
        <v>#N/A</v>
      </c>
      <c r="AZ827" s="20" t="e">
        <f>VLOOKUP($D827,'DATA PENGUKURAN GARDU'!$A:$BS,53,0)</f>
        <v>#N/A</v>
      </c>
      <c r="BA827" s="20" t="e">
        <f>VLOOKUP($D827,'DATA PENGUKURAN GARDU'!$A:$BS,54,0)</f>
        <v>#N/A</v>
      </c>
      <c r="BB827" s="17" t="e">
        <f>VLOOKUP($E827,'DATA PENGUKURAN GARDU'!$A:$BS,42,0)</f>
        <v>#N/A</v>
      </c>
      <c r="BC827" s="23" t="e">
        <f t="shared" si="423"/>
        <v>#N/A</v>
      </c>
      <c r="BD827" s="17" t="e">
        <f>VLOOKUP($E827,'DATA PENGUKURAN GARDU'!$A:$BS,44,0)</f>
        <v>#N/A</v>
      </c>
      <c r="BE827" s="23" t="e">
        <f t="shared" si="424"/>
        <v>#N/A</v>
      </c>
      <c r="BF827" s="17" t="e">
        <f>VLOOKUP($E827,'DATA PENGUKURAN GARDU'!$A:$BS,46,0)</f>
        <v>#N/A</v>
      </c>
      <c r="BG827" s="23" t="e">
        <f t="shared" si="425"/>
        <v>#N/A</v>
      </c>
      <c r="BH827" s="17" t="e">
        <f>VLOOKUP($E827,'DATA PENGUKURAN GARDU'!$A:$BS,46,0)</f>
        <v>#N/A</v>
      </c>
      <c r="BI827" s="17" t="e">
        <f>VLOOKUP($E827,'DATA PENGUKURAN GARDU'!$A:$BS,53,0)</f>
        <v>#N/A</v>
      </c>
      <c r="BJ827" s="17" t="e">
        <f>VLOOKUP($E827,'DATA PENGUKURAN GARDU'!$A:$BS,54,0)</f>
        <v>#N/A</v>
      </c>
      <c r="BK827" s="20" t="e">
        <f t="shared" si="426"/>
        <v>#N/A</v>
      </c>
      <c r="BL827" s="20" t="e">
        <f t="shared" si="427"/>
        <v>#N/A</v>
      </c>
      <c r="BM827" s="20" t="e">
        <f t="shared" si="428"/>
        <v>#N/A</v>
      </c>
      <c r="BN827" s="25" t="e">
        <f t="shared" si="429"/>
        <v>#N/A</v>
      </c>
      <c r="BO827" s="26" t="str">
        <f t="shared" si="430"/>
        <v>0</v>
      </c>
      <c r="BP827" s="21" t="e">
        <f t="shared" si="431"/>
        <v>#VALUE!</v>
      </c>
      <c r="BQ827" s="20" t="e">
        <f t="shared" si="432"/>
        <v>#N/A</v>
      </c>
      <c r="BR827" s="20" t="e">
        <v>#N/A</v>
      </c>
      <c r="BS827" s="9" t="e">
        <v>#N/A</v>
      </c>
      <c r="BT827" s="2" t="e">
        <f t="shared" si="433"/>
        <v>#VALUE!</v>
      </c>
      <c r="BU827" s="2" t="e">
        <f t="shared" si="401"/>
        <v>#N/A</v>
      </c>
      <c r="BV827" s="2" t="e">
        <f t="shared" si="402"/>
        <v>#N/A</v>
      </c>
    </row>
    <row r="828" s="2" customFormat="1" ht="22.95" customHeight="1" spans="1:74">
      <c r="A828" s="9" t="str">
        <f t="shared" si="403"/>
        <v>BB 182.1Induk</v>
      </c>
      <c r="B828" s="9" t="str">
        <f t="shared" si="404"/>
        <v>BB 182.1jurusan 1</v>
      </c>
      <c r="C828" s="9" t="str">
        <f t="shared" si="405"/>
        <v>BB 182.1jurusan 2</v>
      </c>
      <c r="D828" s="9" t="str">
        <f t="shared" si="406"/>
        <v>BB 182.1jurusan 3</v>
      </c>
      <c r="E828" s="9" t="str">
        <f t="shared" si="407"/>
        <v>BB 182.1jurusan 4</v>
      </c>
      <c r="F828" s="10" t="s">
        <v>607</v>
      </c>
      <c r="G828" s="10" t="s">
        <v>4</v>
      </c>
      <c r="H828" s="10" t="s">
        <v>1023</v>
      </c>
      <c r="I828" s="10">
        <v>0.91031</v>
      </c>
      <c r="J828" s="10">
        <v>123.12191</v>
      </c>
      <c r="K828" s="10" t="s">
        <v>7465</v>
      </c>
      <c r="L828" s="10" t="s">
        <v>7465</v>
      </c>
      <c r="M828" s="10" t="s">
        <v>7465</v>
      </c>
      <c r="N828" s="14">
        <f t="shared" si="408"/>
        <v>0</v>
      </c>
      <c r="O828" s="15" t="e">
        <f t="shared" si="409"/>
        <v>#VALUE!</v>
      </c>
      <c r="P828" s="15" t="e">
        <f t="shared" si="410"/>
        <v>#VALUE!</v>
      </c>
      <c r="Q828" s="17" t="e">
        <f>VLOOKUP($A828,'DATA PENGUKURAN GARDU'!$A:$BS,42,0)</f>
        <v>#N/A</v>
      </c>
      <c r="R828" s="18" t="e">
        <f t="shared" si="411"/>
        <v>#N/A</v>
      </c>
      <c r="S828" s="17" t="e">
        <f>VLOOKUP($A828,'DATA PENGUKURAN GARDU'!$A:$BS,44,0)</f>
        <v>#N/A</v>
      </c>
      <c r="T828" s="18" t="e">
        <f t="shared" si="412"/>
        <v>#N/A</v>
      </c>
      <c r="U828" s="17" t="e">
        <f>VLOOKUP($A828,'DATA PENGUKURAN GARDU'!$A:$BS,46,0)</f>
        <v>#N/A</v>
      </c>
      <c r="V828" s="18" t="e">
        <f t="shared" si="413"/>
        <v>#N/A</v>
      </c>
      <c r="W828" s="17" t="e">
        <f>VLOOKUP($A828,'DATA PENGUKURAN GARDU'!$A:$BS,48,0)</f>
        <v>#N/A</v>
      </c>
      <c r="X828" s="17" t="e">
        <f>VLOOKUP($A828,'DATA PENGUKURAN GARDU'!$A:$BS,53,0)</f>
        <v>#N/A</v>
      </c>
      <c r="Y828" s="17" t="e">
        <f>VLOOKUP($A828,'DATA PENGUKURAN GARDU'!$A:$BS,54,0)</f>
        <v>#N/A</v>
      </c>
      <c r="Z828" s="17" t="e">
        <f>VLOOKUP($A828,'DATA PENGUKURAN GARDU'!$A:$BS,55,0)</f>
        <v>#N/A</v>
      </c>
      <c r="AA828" s="20" t="e">
        <f>VLOOKUP($B828,'DATA PENGUKURAN GARDU'!$A:$BS,42,0)</f>
        <v>#N/A</v>
      </c>
      <c r="AB828" s="21" t="e">
        <f t="shared" si="414"/>
        <v>#N/A</v>
      </c>
      <c r="AC828" s="20" t="e">
        <f>VLOOKUP($B828,'DATA PENGUKURAN GARDU'!$A:$BS,44,0)</f>
        <v>#N/A</v>
      </c>
      <c r="AD828" s="21" t="e">
        <f t="shared" si="415"/>
        <v>#N/A</v>
      </c>
      <c r="AE828" s="20" t="e">
        <f>VLOOKUP($B828,'DATA PENGUKURAN GARDU'!$A:$BS,46,0)</f>
        <v>#N/A</v>
      </c>
      <c r="AF828" s="21" t="e">
        <f t="shared" si="416"/>
        <v>#N/A</v>
      </c>
      <c r="AG828" s="20" t="e">
        <f>VLOOKUP($B828,'DATA PENGUKURAN GARDU'!$A:$BS,46,0)</f>
        <v>#N/A</v>
      </c>
      <c r="AH828" s="20" t="e">
        <f>VLOOKUP($B828,'DATA PENGUKURAN GARDU'!$A:$BS,53,0)</f>
        <v>#N/A</v>
      </c>
      <c r="AI828" s="20" t="e">
        <f>VLOOKUP($B828,'DATA PENGUKURAN GARDU'!$A:$BS,54,0)</f>
        <v>#N/A</v>
      </c>
      <c r="AJ828" s="17" t="e">
        <f>VLOOKUP($C828,'DATA PENGUKURAN GARDU'!$A:$BS,42,0)</f>
        <v>#N/A</v>
      </c>
      <c r="AK828" s="23" t="e">
        <f t="shared" si="417"/>
        <v>#N/A</v>
      </c>
      <c r="AL828" s="17" t="e">
        <f>VLOOKUP($C828,'DATA PENGUKURAN GARDU'!$A:$BS,44,0)</f>
        <v>#N/A</v>
      </c>
      <c r="AM828" s="23" t="e">
        <f t="shared" si="418"/>
        <v>#N/A</v>
      </c>
      <c r="AN828" s="17" t="e">
        <f>VLOOKUP($C828,'DATA PENGUKURAN GARDU'!$A:$BS,46,0)</f>
        <v>#N/A</v>
      </c>
      <c r="AO828" s="23" t="e">
        <f t="shared" si="419"/>
        <v>#N/A</v>
      </c>
      <c r="AP828" s="17" t="e">
        <f>VLOOKUP($C828,'DATA PENGUKURAN GARDU'!$A:$BS,46,0)</f>
        <v>#N/A</v>
      </c>
      <c r="AQ828" s="17" t="e">
        <f>VLOOKUP($C828,'DATA PENGUKURAN GARDU'!$A:$BS,53,0)</f>
        <v>#N/A</v>
      </c>
      <c r="AR828" s="17" t="e">
        <f>VLOOKUP($C828,'DATA PENGUKURAN GARDU'!$A:$BS,54,0)</f>
        <v>#N/A</v>
      </c>
      <c r="AS828" s="20" t="e">
        <f>VLOOKUP($D828,'DATA PENGUKURAN GARDU'!$A:$BS,42,0)</f>
        <v>#N/A</v>
      </c>
      <c r="AT828" s="21" t="e">
        <f t="shared" si="420"/>
        <v>#N/A</v>
      </c>
      <c r="AU828" s="20" t="e">
        <f>VLOOKUP($D828,'DATA PENGUKURAN GARDU'!$A:$BS,44,0)</f>
        <v>#N/A</v>
      </c>
      <c r="AV828" s="21" t="e">
        <f t="shared" si="421"/>
        <v>#N/A</v>
      </c>
      <c r="AW828" s="20" t="e">
        <f>VLOOKUP($D828,'DATA PENGUKURAN GARDU'!$A:$BS,46,0)</f>
        <v>#N/A</v>
      </c>
      <c r="AX828" s="21" t="e">
        <f t="shared" si="422"/>
        <v>#N/A</v>
      </c>
      <c r="AY828" s="20" t="e">
        <f>VLOOKUP($D828,'DATA PENGUKURAN GARDU'!$A:$BS,46,0)</f>
        <v>#N/A</v>
      </c>
      <c r="AZ828" s="20" t="e">
        <f>VLOOKUP($D828,'DATA PENGUKURAN GARDU'!$A:$BS,53,0)</f>
        <v>#N/A</v>
      </c>
      <c r="BA828" s="20" t="e">
        <f>VLOOKUP($D828,'DATA PENGUKURAN GARDU'!$A:$BS,54,0)</f>
        <v>#N/A</v>
      </c>
      <c r="BB828" s="17" t="e">
        <f>VLOOKUP($E828,'DATA PENGUKURAN GARDU'!$A:$BS,42,0)</f>
        <v>#N/A</v>
      </c>
      <c r="BC828" s="23" t="e">
        <f t="shared" si="423"/>
        <v>#N/A</v>
      </c>
      <c r="BD828" s="17" t="e">
        <f>VLOOKUP($E828,'DATA PENGUKURAN GARDU'!$A:$BS,44,0)</f>
        <v>#N/A</v>
      </c>
      <c r="BE828" s="23" t="e">
        <f t="shared" si="424"/>
        <v>#N/A</v>
      </c>
      <c r="BF828" s="17" t="e">
        <f>VLOOKUP($E828,'DATA PENGUKURAN GARDU'!$A:$BS,46,0)</f>
        <v>#N/A</v>
      </c>
      <c r="BG828" s="23" t="e">
        <f t="shared" si="425"/>
        <v>#N/A</v>
      </c>
      <c r="BH828" s="17" t="e">
        <f>VLOOKUP($E828,'DATA PENGUKURAN GARDU'!$A:$BS,46,0)</f>
        <v>#N/A</v>
      </c>
      <c r="BI828" s="17" t="e">
        <f>VLOOKUP($E828,'DATA PENGUKURAN GARDU'!$A:$BS,53,0)</f>
        <v>#N/A</v>
      </c>
      <c r="BJ828" s="17" t="e">
        <f>VLOOKUP($E828,'DATA PENGUKURAN GARDU'!$A:$BS,54,0)</f>
        <v>#N/A</v>
      </c>
      <c r="BK828" s="20" t="e">
        <f t="shared" si="426"/>
        <v>#N/A</v>
      </c>
      <c r="BL828" s="20" t="e">
        <f t="shared" si="427"/>
        <v>#N/A</v>
      </c>
      <c r="BM828" s="20" t="e">
        <f t="shared" si="428"/>
        <v>#N/A</v>
      </c>
      <c r="BN828" s="25" t="e">
        <f t="shared" si="429"/>
        <v>#N/A</v>
      </c>
      <c r="BO828" s="26" t="str">
        <f t="shared" si="430"/>
        <v>0</v>
      </c>
      <c r="BP828" s="21" t="e">
        <f t="shared" si="431"/>
        <v>#VALUE!</v>
      </c>
      <c r="BQ828" s="20" t="e">
        <f t="shared" si="432"/>
        <v>#N/A</v>
      </c>
      <c r="BR828" s="20" t="e">
        <v>#N/A</v>
      </c>
      <c r="BS828" s="9" t="e">
        <v>#N/A</v>
      </c>
      <c r="BT828" s="2" t="e">
        <f t="shared" si="433"/>
        <v>#VALUE!</v>
      </c>
      <c r="BU828" s="2" t="e">
        <f t="shared" si="401"/>
        <v>#N/A</v>
      </c>
      <c r="BV828" s="2" t="e">
        <f t="shared" si="402"/>
        <v>#N/A</v>
      </c>
    </row>
    <row r="829" s="2" customFormat="1" ht="22.95" customHeight="1" spans="1:74">
      <c r="A829" s="9" t="str">
        <f t="shared" si="403"/>
        <v>M 74Induk</v>
      </c>
      <c r="B829" s="9" t="str">
        <f t="shared" si="404"/>
        <v>M 74jurusan 1</v>
      </c>
      <c r="C829" s="9" t="str">
        <f t="shared" si="405"/>
        <v>M 74jurusan 2</v>
      </c>
      <c r="D829" s="9" t="str">
        <f t="shared" si="406"/>
        <v>M 74jurusan 3</v>
      </c>
      <c r="E829" s="9" t="str">
        <f t="shared" si="407"/>
        <v>M 74jurusan 4</v>
      </c>
      <c r="F829" s="10" t="s">
        <v>131</v>
      </c>
      <c r="G829" s="10" t="s">
        <v>131</v>
      </c>
      <c r="H829" s="10" t="s">
        <v>1024</v>
      </c>
      <c r="I829" s="10">
        <v>0.56952</v>
      </c>
      <c r="J829" s="10">
        <v>123.98433</v>
      </c>
      <c r="K829" s="10" t="s">
        <v>7465</v>
      </c>
      <c r="L829" s="10" t="s">
        <v>7465</v>
      </c>
      <c r="M829" s="10" t="s">
        <v>7465</v>
      </c>
      <c r="N829" s="14">
        <f t="shared" si="408"/>
        <v>0</v>
      </c>
      <c r="O829" s="15" t="e">
        <f t="shared" si="409"/>
        <v>#VALUE!</v>
      </c>
      <c r="P829" s="15" t="e">
        <f t="shared" si="410"/>
        <v>#VALUE!</v>
      </c>
      <c r="Q829" s="17" t="e">
        <f>VLOOKUP($A829,'DATA PENGUKURAN GARDU'!$A:$BS,42,0)</f>
        <v>#N/A</v>
      </c>
      <c r="R829" s="18" t="e">
        <f t="shared" si="411"/>
        <v>#N/A</v>
      </c>
      <c r="S829" s="17" t="e">
        <f>VLOOKUP($A829,'DATA PENGUKURAN GARDU'!$A:$BS,44,0)</f>
        <v>#N/A</v>
      </c>
      <c r="T829" s="18" t="e">
        <f t="shared" si="412"/>
        <v>#N/A</v>
      </c>
      <c r="U829" s="17" t="e">
        <f>VLOOKUP($A829,'DATA PENGUKURAN GARDU'!$A:$BS,46,0)</f>
        <v>#N/A</v>
      </c>
      <c r="V829" s="18" t="e">
        <f t="shared" si="413"/>
        <v>#N/A</v>
      </c>
      <c r="W829" s="17" t="e">
        <f>VLOOKUP($A829,'DATA PENGUKURAN GARDU'!$A:$BS,48,0)</f>
        <v>#N/A</v>
      </c>
      <c r="X829" s="17" t="e">
        <f>VLOOKUP($A829,'DATA PENGUKURAN GARDU'!$A:$BS,53,0)</f>
        <v>#N/A</v>
      </c>
      <c r="Y829" s="17" t="e">
        <f>VLOOKUP($A829,'DATA PENGUKURAN GARDU'!$A:$BS,54,0)</f>
        <v>#N/A</v>
      </c>
      <c r="Z829" s="17" t="e">
        <f>VLOOKUP($A829,'DATA PENGUKURAN GARDU'!$A:$BS,55,0)</f>
        <v>#N/A</v>
      </c>
      <c r="AA829" s="20" t="e">
        <f>VLOOKUP($B829,'DATA PENGUKURAN GARDU'!$A:$BS,42,0)</f>
        <v>#N/A</v>
      </c>
      <c r="AB829" s="21" t="e">
        <f t="shared" si="414"/>
        <v>#N/A</v>
      </c>
      <c r="AC829" s="20" t="e">
        <f>VLOOKUP($B829,'DATA PENGUKURAN GARDU'!$A:$BS,44,0)</f>
        <v>#N/A</v>
      </c>
      <c r="AD829" s="21" t="e">
        <f t="shared" si="415"/>
        <v>#N/A</v>
      </c>
      <c r="AE829" s="20" t="e">
        <f>VLOOKUP($B829,'DATA PENGUKURAN GARDU'!$A:$BS,46,0)</f>
        <v>#N/A</v>
      </c>
      <c r="AF829" s="21" t="e">
        <f t="shared" si="416"/>
        <v>#N/A</v>
      </c>
      <c r="AG829" s="20" t="e">
        <f>VLOOKUP($B829,'DATA PENGUKURAN GARDU'!$A:$BS,46,0)</f>
        <v>#N/A</v>
      </c>
      <c r="AH829" s="20" t="e">
        <f>VLOOKUP($B829,'DATA PENGUKURAN GARDU'!$A:$BS,53,0)</f>
        <v>#N/A</v>
      </c>
      <c r="AI829" s="20" t="e">
        <f>VLOOKUP($B829,'DATA PENGUKURAN GARDU'!$A:$BS,54,0)</f>
        <v>#N/A</v>
      </c>
      <c r="AJ829" s="17" t="e">
        <f>VLOOKUP($C829,'DATA PENGUKURAN GARDU'!$A:$BS,42,0)</f>
        <v>#N/A</v>
      </c>
      <c r="AK829" s="23" t="e">
        <f t="shared" si="417"/>
        <v>#N/A</v>
      </c>
      <c r="AL829" s="17" t="e">
        <f>VLOOKUP($C829,'DATA PENGUKURAN GARDU'!$A:$BS,44,0)</f>
        <v>#N/A</v>
      </c>
      <c r="AM829" s="23" t="e">
        <f t="shared" si="418"/>
        <v>#N/A</v>
      </c>
      <c r="AN829" s="17" t="e">
        <f>VLOOKUP($C829,'DATA PENGUKURAN GARDU'!$A:$BS,46,0)</f>
        <v>#N/A</v>
      </c>
      <c r="AO829" s="23" t="e">
        <f t="shared" si="419"/>
        <v>#N/A</v>
      </c>
      <c r="AP829" s="17" t="e">
        <f>VLOOKUP($C829,'DATA PENGUKURAN GARDU'!$A:$BS,46,0)</f>
        <v>#N/A</v>
      </c>
      <c r="AQ829" s="17" t="e">
        <f>VLOOKUP($C829,'DATA PENGUKURAN GARDU'!$A:$BS,53,0)</f>
        <v>#N/A</v>
      </c>
      <c r="AR829" s="17" t="e">
        <f>VLOOKUP($C829,'DATA PENGUKURAN GARDU'!$A:$BS,54,0)</f>
        <v>#N/A</v>
      </c>
      <c r="AS829" s="20" t="e">
        <f>VLOOKUP($D829,'DATA PENGUKURAN GARDU'!$A:$BS,42,0)</f>
        <v>#N/A</v>
      </c>
      <c r="AT829" s="21" t="e">
        <f t="shared" si="420"/>
        <v>#N/A</v>
      </c>
      <c r="AU829" s="20" t="e">
        <f>VLOOKUP($D829,'DATA PENGUKURAN GARDU'!$A:$BS,44,0)</f>
        <v>#N/A</v>
      </c>
      <c r="AV829" s="21" t="e">
        <f t="shared" si="421"/>
        <v>#N/A</v>
      </c>
      <c r="AW829" s="20" t="e">
        <f>VLOOKUP($D829,'DATA PENGUKURAN GARDU'!$A:$BS,46,0)</f>
        <v>#N/A</v>
      </c>
      <c r="AX829" s="21" t="e">
        <f t="shared" si="422"/>
        <v>#N/A</v>
      </c>
      <c r="AY829" s="20" t="e">
        <f>VLOOKUP($D829,'DATA PENGUKURAN GARDU'!$A:$BS,46,0)</f>
        <v>#N/A</v>
      </c>
      <c r="AZ829" s="20" t="e">
        <f>VLOOKUP($D829,'DATA PENGUKURAN GARDU'!$A:$BS,53,0)</f>
        <v>#N/A</v>
      </c>
      <c r="BA829" s="20" t="e">
        <f>VLOOKUP($D829,'DATA PENGUKURAN GARDU'!$A:$BS,54,0)</f>
        <v>#N/A</v>
      </c>
      <c r="BB829" s="17" t="e">
        <f>VLOOKUP($E829,'DATA PENGUKURAN GARDU'!$A:$BS,42,0)</f>
        <v>#N/A</v>
      </c>
      <c r="BC829" s="23" t="e">
        <f t="shared" si="423"/>
        <v>#N/A</v>
      </c>
      <c r="BD829" s="17" t="e">
        <f>VLOOKUP($E829,'DATA PENGUKURAN GARDU'!$A:$BS,44,0)</f>
        <v>#N/A</v>
      </c>
      <c r="BE829" s="23" t="e">
        <f t="shared" si="424"/>
        <v>#N/A</v>
      </c>
      <c r="BF829" s="17" t="e">
        <f>VLOOKUP($E829,'DATA PENGUKURAN GARDU'!$A:$BS,46,0)</f>
        <v>#N/A</v>
      </c>
      <c r="BG829" s="23" t="e">
        <f t="shared" si="425"/>
        <v>#N/A</v>
      </c>
      <c r="BH829" s="17" t="e">
        <f>VLOOKUP($E829,'DATA PENGUKURAN GARDU'!$A:$BS,46,0)</f>
        <v>#N/A</v>
      </c>
      <c r="BI829" s="17" t="e">
        <f>VLOOKUP($E829,'DATA PENGUKURAN GARDU'!$A:$BS,53,0)</f>
        <v>#N/A</v>
      </c>
      <c r="BJ829" s="17" t="e">
        <f>VLOOKUP($E829,'DATA PENGUKURAN GARDU'!$A:$BS,54,0)</f>
        <v>#N/A</v>
      </c>
      <c r="BK829" s="20" t="e">
        <f t="shared" si="426"/>
        <v>#N/A</v>
      </c>
      <c r="BL829" s="20" t="e">
        <f t="shared" si="427"/>
        <v>#N/A</v>
      </c>
      <c r="BM829" s="20" t="e">
        <f t="shared" si="428"/>
        <v>#N/A</v>
      </c>
      <c r="BN829" s="25" t="e">
        <f t="shared" si="429"/>
        <v>#N/A</v>
      </c>
      <c r="BO829" s="26" t="str">
        <f t="shared" si="430"/>
        <v>0</v>
      </c>
      <c r="BP829" s="21" t="e">
        <f t="shared" si="431"/>
        <v>#VALUE!</v>
      </c>
      <c r="BQ829" s="20" t="e">
        <f t="shared" si="432"/>
        <v>#N/A</v>
      </c>
      <c r="BR829" s="20" t="e">
        <v>#N/A</v>
      </c>
      <c r="BS829" s="9" t="e">
        <v>#N/A</v>
      </c>
      <c r="BT829" s="2" t="e">
        <f t="shared" si="433"/>
        <v>#VALUE!</v>
      </c>
      <c r="BU829" s="2" t="e">
        <f t="shared" si="401"/>
        <v>#N/A</v>
      </c>
      <c r="BV829" s="2" t="e">
        <f t="shared" si="402"/>
        <v>#N/A</v>
      </c>
    </row>
    <row r="830" s="2" customFormat="1" ht="22.95" customHeight="1" spans="1:74">
      <c r="A830" s="9" t="str">
        <f t="shared" si="403"/>
        <v>M 81Induk</v>
      </c>
      <c r="B830" s="9" t="str">
        <f t="shared" si="404"/>
        <v>M 81jurusan 1</v>
      </c>
      <c r="C830" s="9" t="str">
        <f t="shared" si="405"/>
        <v>M 81jurusan 2</v>
      </c>
      <c r="D830" s="9" t="str">
        <f t="shared" si="406"/>
        <v>M 81jurusan 3</v>
      </c>
      <c r="E830" s="9" t="str">
        <f t="shared" si="407"/>
        <v>M 81jurusan 4</v>
      </c>
      <c r="F830" s="10" t="s">
        <v>131</v>
      </c>
      <c r="G830" s="10" t="s">
        <v>131</v>
      </c>
      <c r="H830" s="10" t="s">
        <v>1025</v>
      </c>
      <c r="I830" s="10">
        <v>0.55736</v>
      </c>
      <c r="J830" s="10">
        <v>123.95477</v>
      </c>
      <c r="K830" s="10" t="s">
        <v>7465</v>
      </c>
      <c r="L830" s="10" t="s">
        <v>7465</v>
      </c>
      <c r="M830" s="10" t="s">
        <v>7465</v>
      </c>
      <c r="N830" s="14">
        <f t="shared" si="408"/>
        <v>0</v>
      </c>
      <c r="O830" s="15" t="e">
        <f t="shared" si="409"/>
        <v>#VALUE!</v>
      </c>
      <c r="P830" s="15" t="e">
        <f t="shared" si="410"/>
        <v>#VALUE!</v>
      </c>
      <c r="Q830" s="17" t="e">
        <f>VLOOKUP($A830,'DATA PENGUKURAN GARDU'!$A:$BS,42,0)</f>
        <v>#N/A</v>
      </c>
      <c r="R830" s="18" t="e">
        <f t="shared" si="411"/>
        <v>#N/A</v>
      </c>
      <c r="S830" s="17" t="e">
        <f>VLOOKUP($A830,'DATA PENGUKURAN GARDU'!$A:$BS,44,0)</f>
        <v>#N/A</v>
      </c>
      <c r="T830" s="18" t="e">
        <f t="shared" si="412"/>
        <v>#N/A</v>
      </c>
      <c r="U830" s="17" t="e">
        <f>VLOOKUP($A830,'DATA PENGUKURAN GARDU'!$A:$BS,46,0)</f>
        <v>#N/A</v>
      </c>
      <c r="V830" s="18" t="e">
        <f t="shared" si="413"/>
        <v>#N/A</v>
      </c>
      <c r="W830" s="17" t="e">
        <f>VLOOKUP($A830,'DATA PENGUKURAN GARDU'!$A:$BS,48,0)</f>
        <v>#N/A</v>
      </c>
      <c r="X830" s="17" t="e">
        <f>VLOOKUP($A830,'DATA PENGUKURAN GARDU'!$A:$BS,53,0)</f>
        <v>#N/A</v>
      </c>
      <c r="Y830" s="17" t="e">
        <f>VLOOKUP($A830,'DATA PENGUKURAN GARDU'!$A:$BS,54,0)</f>
        <v>#N/A</v>
      </c>
      <c r="Z830" s="17" t="e">
        <f>VLOOKUP($A830,'DATA PENGUKURAN GARDU'!$A:$BS,55,0)</f>
        <v>#N/A</v>
      </c>
      <c r="AA830" s="20" t="e">
        <f>VLOOKUP($B830,'DATA PENGUKURAN GARDU'!$A:$BS,42,0)</f>
        <v>#N/A</v>
      </c>
      <c r="AB830" s="21" t="e">
        <f t="shared" si="414"/>
        <v>#N/A</v>
      </c>
      <c r="AC830" s="20" t="e">
        <f>VLOOKUP($B830,'DATA PENGUKURAN GARDU'!$A:$BS,44,0)</f>
        <v>#N/A</v>
      </c>
      <c r="AD830" s="21" t="e">
        <f t="shared" si="415"/>
        <v>#N/A</v>
      </c>
      <c r="AE830" s="20" t="e">
        <f>VLOOKUP($B830,'DATA PENGUKURAN GARDU'!$A:$BS,46,0)</f>
        <v>#N/A</v>
      </c>
      <c r="AF830" s="21" t="e">
        <f t="shared" si="416"/>
        <v>#N/A</v>
      </c>
      <c r="AG830" s="20" t="e">
        <f>VLOOKUP($B830,'DATA PENGUKURAN GARDU'!$A:$BS,46,0)</f>
        <v>#N/A</v>
      </c>
      <c r="AH830" s="20" t="e">
        <f>VLOOKUP($B830,'DATA PENGUKURAN GARDU'!$A:$BS,53,0)</f>
        <v>#N/A</v>
      </c>
      <c r="AI830" s="20" t="e">
        <f>VLOOKUP($B830,'DATA PENGUKURAN GARDU'!$A:$BS,54,0)</f>
        <v>#N/A</v>
      </c>
      <c r="AJ830" s="17" t="e">
        <f>VLOOKUP($C830,'DATA PENGUKURAN GARDU'!$A:$BS,42,0)</f>
        <v>#N/A</v>
      </c>
      <c r="AK830" s="23" t="e">
        <f t="shared" si="417"/>
        <v>#N/A</v>
      </c>
      <c r="AL830" s="17" t="e">
        <f>VLOOKUP($C830,'DATA PENGUKURAN GARDU'!$A:$BS,44,0)</f>
        <v>#N/A</v>
      </c>
      <c r="AM830" s="23" t="e">
        <f t="shared" si="418"/>
        <v>#N/A</v>
      </c>
      <c r="AN830" s="17" t="e">
        <f>VLOOKUP($C830,'DATA PENGUKURAN GARDU'!$A:$BS,46,0)</f>
        <v>#N/A</v>
      </c>
      <c r="AO830" s="23" t="e">
        <f t="shared" si="419"/>
        <v>#N/A</v>
      </c>
      <c r="AP830" s="17" t="e">
        <f>VLOOKUP($C830,'DATA PENGUKURAN GARDU'!$A:$BS,46,0)</f>
        <v>#N/A</v>
      </c>
      <c r="AQ830" s="17" t="e">
        <f>VLOOKUP($C830,'DATA PENGUKURAN GARDU'!$A:$BS,53,0)</f>
        <v>#N/A</v>
      </c>
      <c r="AR830" s="17" t="e">
        <f>VLOOKUP($C830,'DATA PENGUKURAN GARDU'!$A:$BS,54,0)</f>
        <v>#N/A</v>
      </c>
      <c r="AS830" s="20" t="e">
        <f>VLOOKUP($D830,'DATA PENGUKURAN GARDU'!$A:$BS,42,0)</f>
        <v>#N/A</v>
      </c>
      <c r="AT830" s="21" t="e">
        <f t="shared" si="420"/>
        <v>#N/A</v>
      </c>
      <c r="AU830" s="20" t="e">
        <f>VLOOKUP($D830,'DATA PENGUKURAN GARDU'!$A:$BS,44,0)</f>
        <v>#N/A</v>
      </c>
      <c r="AV830" s="21" t="e">
        <f t="shared" si="421"/>
        <v>#N/A</v>
      </c>
      <c r="AW830" s="20" t="e">
        <f>VLOOKUP($D830,'DATA PENGUKURAN GARDU'!$A:$BS,46,0)</f>
        <v>#N/A</v>
      </c>
      <c r="AX830" s="21" t="e">
        <f t="shared" si="422"/>
        <v>#N/A</v>
      </c>
      <c r="AY830" s="20" t="e">
        <f>VLOOKUP($D830,'DATA PENGUKURAN GARDU'!$A:$BS,46,0)</f>
        <v>#N/A</v>
      </c>
      <c r="AZ830" s="20" t="e">
        <f>VLOOKUP($D830,'DATA PENGUKURAN GARDU'!$A:$BS,53,0)</f>
        <v>#N/A</v>
      </c>
      <c r="BA830" s="20" t="e">
        <f>VLOOKUP($D830,'DATA PENGUKURAN GARDU'!$A:$BS,54,0)</f>
        <v>#N/A</v>
      </c>
      <c r="BB830" s="17" t="e">
        <f>VLOOKUP($E830,'DATA PENGUKURAN GARDU'!$A:$BS,42,0)</f>
        <v>#N/A</v>
      </c>
      <c r="BC830" s="23" t="e">
        <f t="shared" si="423"/>
        <v>#N/A</v>
      </c>
      <c r="BD830" s="17" t="e">
        <f>VLOOKUP($E830,'DATA PENGUKURAN GARDU'!$A:$BS,44,0)</f>
        <v>#N/A</v>
      </c>
      <c r="BE830" s="23" t="e">
        <f t="shared" si="424"/>
        <v>#N/A</v>
      </c>
      <c r="BF830" s="17" t="e">
        <f>VLOOKUP($E830,'DATA PENGUKURAN GARDU'!$A:$BS,46,0)</f>
        <v>#N/A</v>
      </c>
      <c r="BG830" s="23" t="e">
        <f t="shared" si="425"/>
        <v>#N/A</v>
      </c>
      <c r="BH830" s="17" t="e">
        <f>VLOOKUP($E830,'DATA PENGUKURAN GARDU'!$A:$BS,46,0)</f>
        <v>#N/A</v>
      </c>
      <c r="BI830" s="17" t="e">
        <f>VLOOKUP($E830,'DATA PENGUKURAN GARDU'!$A:$BS,53,0)</f>
        <v>#N/A</v>
      </c>
      <c r="BJ830" s="17" t="e">
        <f>VLOOKUP($E830,'DATA PENGUKURAN GARDU'!$A:$BS,54,0)</f>
        <v>#N/A</v>
      </c>
      <c r="BK830" s="20" t="e">
        <f t="shared" si="426"/>
        <v>#N/A</v>
      </c>
      <c r="BL830" s="20" t="e">
        <f t="shared" si="427"/>
        <v>#N/A</v>
      </c>
      <c r="BM830" s="20" t="e">
        <f t="shared" si="428"/>
        <v>#N/A</v>
      </c>
      <c r="BN830" s="25" t="e">
        <f t="shared" si="429"/>
        <v>#N/A</v>
      </c>
      <c r="BO830" s="26" t="str">
        <f t="shared" si="430"/>
        <v>0</v>
      </c>
      <c r="BP830" s="21" t="e">
        <f t="shared" si="431"/>
        <v>#VALUE!</v>
      </c>
      <c r="BQ830" s="20" t="e">
        <f t="shared" si="432"/>
        <v>#N/A</v>
      </c>
      <c r="BR830" s="20" t="e">
        <v>#N/A</v>
      </c>
      <c r="BS830" s="9" t="e">
        <v>#N/A</v>
      </c>
      <c r="BT830" s="2" t="e">
        <f t="shared" si="433"/>
        <v>#VALUE!</v>
      </c>
      <c r="BU830" s="2" t="e">
        <f t="shared" si="401"/>
        <v>#N/A</v>
      </c>
      <c r="BV830" s="2" t="e">
        <f t="shared" si="402"/>
        <v>#N/A</v>
      </c>
    </row>
    <row r="831" s="2" customFormat="1" ht="22.95" customHeight="1" spans="1:74">
      <c r="A831" s="9" t="str">
        <f t="shared" si="403"/>
        <v>M 83Induk</v>
      </c>
      <c r="B831" s="9" t="str">
        <f t="shared" si="404"/>
        <v>M 83jurusan 1</v>
      </c>
      <c r="C831" s="9" t="str">
        <f t="shared" si="405"/>
        <v>M 83jurusan 2</v>
      </c>
      <c r="D831" s="9" t="str">
        <f t="shared" si="406"/>
        <v>M 83jurusan 3</v>
      </c>
      <c r="E831" s="9" t="str">
        <f t="shared" si="407"/>
        <v>M 83jurusan 4</v>
      </c>
      <c r="F831" s="10" t="s">
        <v>131</v>
      </c>
      <c r="G831" s="10" t="s">
        <v>131</v>
      </c>
      <c r="H831" s="10" t="s">
        <v>1026</v>
      </c>
      <c r="I831" s="10">
        <v>0.55413</v>
      </c>
      <c r="J831" s="10">
        <v>123.94827</v>
      </c>
      <c r="K831" s="10" t="s">
        <v>7465</v>
      </c>
      <c r="L831" s="10" t="s">
        <v>7465</v>
      </c>
      <c r="M831" s="10" t="s">
        <v>7465</v>
      </c>
      <c r="N831" s="14">
        <f t="shared" si="408"/>
        <v>0</v>
      </c>
      <c r="O831" s="15" t="e">
        <f t="shared" si="409"/>
        <v>#VALUE!</v>
      </c>
      <c r="P831" s="15" t="e">
        <f t="shared" si="410"/>
        <v>#VALUE!</v>
      </c>
      <c r="Q831" s="17" t="e">
        <f>VLOOKUP($A831,'DATA PENGUKURAN GARDU'!$A:$BS,42,0)</f>
        <v>#N/A</v>
      </c>
      <c r="R831" s="18" t="e">
        <f t="shared" si="411"/>
        <v>#N/A</v>
      </c>
      <c r="S831" s="17" t="e">
        <f>VLOOKUP($A831,'DATA PENGUKURAN GARDU'!$A:$BS,44,0)</f>
        <v>#N/A</v>
      </c>
      <c r="T831" s="18" t="e">
        <f t="shared" si="412"/>
        <v>#N/A</v>
      </c>
      <c r="U831" s="17" t="e">
        <f>VLOOKUP($A831,'DATA PENGUKURAN GARDU'!$A:$BS,46,0)</f>
        <v>#N/A</v>
      </c>
      <c r="V831" s="18" t="e">
        <f t="shared" si="413"/>
        <v>#N/A</v>
      </c>
      <c r="W831" s="17" t="e">
        <f>VLOOKUP($A831,'DATA PENGUKURAN GARDU'!$A:$BS,48,0)</f>
        <v>#N/A</v>
      </c>
      <c r="X831" s="17" t="e">
        <f>VLOOKUP($A831,'DATA PENGUKURAN GARDU'!$A:$BS,53,0)</f>
        <v>#N/A</v>
      </c>
      <c r="Y831" s="17" t="e">
        <f>VLOOKUP($A831,'DATA PENGUKURAN GARDU'!$A:$BS,54,0)</f>
        <v>#N/A</v>
      </c>
      <c r="Z831" s="17" t="e">
        <f>VLOOKUP($A831,'DATA PENGUKURAN GARDU'!$A:$BS,55,0)</f>
        <v>#N/A</v>
      </c>
      <c r="AA831" s="20" t="e">
        <f>VLOOKUP($B831,'DATA PENGUKURAN GARDU'!$A:$BS,42,0)</f>
        <v>#N/A</v>
      </c>
      <c r="AB831" s="21" t="e">
        <f t="shared" si="414"/>
        <v>#N/A</v>
      </c>
      <c r="AC831" s="20" t="e">
        <f>VLOOKUP($B831,'DATA PENGUKURAN GARDU'!$A:$BS,44,0)</f>
        <v>#N/A</v>
      </c>
      <c r="AD831" s="21" t="e">
        <f t="shared" si="415"/>
        <v>#N/A</v>
      </c>
      <c r="AE831" s="20" t="e">
        <f>VLOOKUP($B831,'DATA PENGUKURAN GARDU'!$A:$BS,46,0)</f>
        <v>#N/A</v>
      </c>
      <c r="AF831" s="21" t="e">
        <f t="shared" si="416"/>
        <v>#N/A</v>
      </c>
      <c r="AG831" s="20" t="e">
        <f>VLOOKUP($B831,'DATA PENGUKURAN GARDU'!$A:$BS,46,0)</f>
        <v>#N/A</v>
      </c>
      <c r="AH831" s="20" t="e">
        <f>VLOOKUP($B831,'DATA PENGUKURAN GARDU'!$A:$BS,53,0)</f>
        <v>#N/A</v>
      </c>
      <c r="AI831" s="20" t="e">
        <f>VLOOKUP($B831,'DATA PENGUKURAN GARDU'!$A:$BS,54,0)</f>
        <v>#N/A</v>
      </c>
      <c r="AJ831" s="17" t="e">
        <f>VLOOKUP($C831,'DATA PENGUKURAN GARDU'!$A:$BS,42,0)</f>
        <v>#N/A</v>
      </c>
      <c r="AK831" s="23" t="e">
        <f t="shared" si="417"/>
        <v>#N/A</v>
      </c>
      <c r="AL831" s="17" t="e">
        <f>VLOOKUP($C831,'DATA PENGUKURAN GARDU'!$A:$BS,44,0)</f>
        <v>#N/A</v>
      </c>
      <c r="AM831" s="23" t="e">
        <f t="shared" si="418"/>
        <v>#N/A</v>
      </c>
      <c r="AN831" s="17" t="e">
        <f>VLOOKUP($C831,'DATA PENGUKURAN GARDU'!$A:$BS,46,0)</f>
        <v>#N/A</v>
      </c>
      <c r="AO831" s="23" t="e">
        <f t="shared" si="419"/>
        <v>#N/A</v>
      </c>
      <c r="AP831" s="17" t="e">
        <f>VLOOKUP($C831,'DATA PENGUKURAN GARDU'!$A:$BS,46,0)</f>
        <v>#N/A</v>
      </c>
      <c r="AQ831" s="17" t="e">
        <f>VLOOKUP($C831,'DATA PENGUKURAN GARDU'!$A:$BS,53,0)</f>
        <v>#N/A</v>
      </c>
      <c r="AR831" s="17" t="e">
        <f>VLOOKUP($C831,'DATA PENGUKURAN GARDU'!$A:$BS,54,0)</f>
        <v>#N/A</v>
      </c>
      <c r="AS831" s="20" t="e">
        <f>VLOOKUP($D831,'DATA PENGUKURAN GARDU'!$A:$BS,42,0)</f>
        <v>#N/A</v>
      </c>
      <c r="AT831" s="21" t="e">
        <f t="shared" si="420"/>
        <v>#N/A</v>
      </c>
      <c r="AU831" s="20" t="e">
        <f>VLOOKUP($D831,'DATA PENGUKURAN GARDU'!$A:$BS,44,0)</f>
        <v>#N/A</v>
      </c>
      <c r="AV831" s="21" t="e">
        <f t="shared" si="421"/>
        <v>#N/A</v>
      </c>
      <c r="AW831" s="20" t="e">
        <f>VLOOKUP($D831,'DATA PENGUKURAN GARDU'!$A:$BS,46,0)</f>
        <v>#N/A</v>
      </c>
      <c r="AX831" s="21" t="e">
        <f t="shared" si="422"/>
        <v>#N/A</v>
      </c>
      <c r="AY831" s="20" t="e">
        <f>VLOOKUP($D831,'DATA PENGUKURAN GARDU'!$A:$BS,46,0)</f>
        <v>#N/A</v>
      </c>
      <c r="AZ831" s="20" t="e">
        <f>VLOOKUP($D831,'DATA PENGUKURAN GARDU'!$A:$BS,53,0)</f>
        <v>#N/A</v>
      </c>
      <c r="BA831" s="20" t="e">
        <f>VLOOKUP($D831,'DATA PENGUKURAN GARDU'!$A:$BS,54,0)</f>
        <v>#N/A</v>
      </c>
      <c r="BB831" s="17" t="e">
        <f>VLOOKUP($E831,'DATA PENGUKURAN GARDU'!$A:$BS,42,0)</f>
        <v>#N/A</v>
      </c>
      <c r="BC831" s="23" t="e">
        <f t="shared" si="423"/>
        <v>#N/A</v>
      </c>
      <c r="BD831" s="17" t="e">
        <f>VLOOKUP($E831,'DATA PENGUKURAN GARDU'!$A:$BS,44,0)</f>
        <v>#N/A</v>
      </c>
      <c r="BE831" s="23" t="e">
        <f t="shared" si="424"/>
        <v>#N/A</v>
      </c>
      <c r="BF831" s="17" t="e">
        <f>VLOOKUP($E831,'DATA PENGUKURAN GARDU'!$A:$BS,46,0)</f>
        <v>#N/A</v>
      </c>
      <c r="BG831" s="23" t="e">
        <f t="shared" si="425"/>
        <v>#N/A</v>
      </c>
      <c r="BH831" s="17" t="e">
        <f>VLOOKUP($E831,'DATA PENGUKURAN GARDU'!$A:$BS,46,0)</f>
        <v>#N/A</v>
      </c>
      <c r="BI831" s="17" t="e">
        <f>VLOOKUP($E831,'DATA PENGUKURAN GARDU'!$A:$BS,53,0)</f>
        <v>#N/A</v>
      </c>
      <c r="BJ831" s="17" t="e">
        <f>VLOOKUP($E831,'DATA PENGUKURAN GARDU'!$A:$BS,54,0)</f>
        <v>#N/A</v>
      </c>
      <c r="BK831" s="20" t="e">
        <f t="shared" si="426"/>
        <v>#N/A</v>
      </c>
      <c r="BL831" s="20" t="e">
        <f t="shared" si="427"/>
        <v>#N/A</v>
      </c>
      <c r="BM831" s="20" t="e">
        <f t="shared" si="428"/>
        <v>#N/A</v>
      </c>
      <c r="BN831" s="25" t="e">
        <f t="shared" si="429"/>
        <v>#N/A</v>
      </c>
      <c r="BO831" s="26" t="str">
        <f t="shared" si="430"/>
        <v>0</v>
      </c>
      <c r="BP831" s="21" t="e">
        <f t="shared" si="431"/>
        <v>#VALUE!</v>
      </c>
      <c r="BQ831" s="20" t="e">
        <f t="shared" si="432"/>
        <v>#N/A</v>
      </c>
      <c r="BR831" s="20" t="e">
        <v>#N/A</v>
      </c>
      <c r="BS831" s="9" t="e">
        <v>#N/A</v>
      </c>
      <c r="BT831" s="2" t="e">
        <f t="shared" si="433"/>
        <v>#VALUE!</v>
      </c>
      <c r="BU831" s="2" t="e">
        <f t="shared" si="401"/>
        <v>#N/A</v>
      </c>
      <c r="BV831" s="2" t="e">
        <f t="shared" si="402"/>
        <v>#N/A</v>
      </c>
    </row>
    <row r="832" s="2" customFormat="1" ht="22.95" customHeight="1" spans="1:74">
      <c r="A832" s="9" t="str">
        <f t="shared" si="403"/>
        <v>M 22Induk</v>
      </c>
      <c r="B832" s="9" t="str">
        <f t="shared" si="404"/>
        <v>M 22jurusan 1</v>
      </c>
      <c r="C832" s="9" t="str">
        <f t="shared" si="405"/>
        <v>M 22jurusan 2</v>
      </c>
      <c r="D832" s="9" t="str">
        <f t="shared" si="406"/>
        <v>M 22jurusan 3</v>
      </c>
      <c r="E832" s="9" t="str">
        <f t="shared" si="407"/>
        <v>M 22jurusan 4</v>
      </c>
      <c r="F832" s="10" t="s">
        <v>131</v>
      </c>
      <c r="G832" s="10" t="s">
        <v>131</v>
      </c>
      <c r="H832" s="10" t="s">
        <v>1027</v>
      </c>
      <c r="I832" s="10">
        <v>0.665864</v>
      </c>
      <c r="J832" s="10">
        <v>124.137182</v>
      </c>
      <c r="K832" s="10" t="s">
        <v>7465</v>
      </c>
      <c r="L832" s="10" t="s">
        <v>7465</v>
      </c>
      <c r="M832" s="10" t="s">
        <v>7465</v>
      </c>
      <c r="N832" s="14">
        <f t="shared" si="408"/>
        <v>0</v>
      </c>
      <c r="O832" s="15" t="e">
        <f t="shared" si="409"/>
        <v>#VALUE!</v>
      </c>
      <c r="P832" s="15" t="e">
        <f t="shared" si="410"/>
        <v>#VALUE!</v>
      </c>
      <c r="Q832" s="17" t="e">
        <f>VLOOKUP($A832,'DATA PENGUKURAN GARDU'!$A:$BS,42,0)</f>
        <v>#N/A</v>
      </c>
      <c r="R832" s="18" t="e">
        <f t="shared" si="411"/>
        <v>#N/A</v>
      </c>
      <c r="S832" s="17" t="e">
        <f>VLOOKUP($A832,'DATA PENGUKURAN GARDU'!$A:$BS,44,0)</f>
        <v>#N/A</v>
      </c>
      <c r="T832" s="18" t="e">
        <f t="shared" si="412"/>
        <v>#N/A</v>
      </c>
      <c r="U832" s="17" t="e">
        <f>VLOOKUP($A832,'DATA PENGUKURAN GARDU'!$A:$BS,46,0)</f>
        <v>#N/A</v>
      </c>
      <c r="V832" s="18" t="e">
        <f t="shared" si="413"/>
        <v>#N/A</v>
      </c>
      <c r="W832" s="17" t="e">
        <f>VLOOKUP($A832,'DATA PENGUKURAN GARDU'!$A:$BS,48,0)</f>
        <v>#N/A</v>
      </c>
      <c r="X832" s="17" t="e">
        <f>VLOOKUP($A832,'DATA PENGUKURAN GARDU'!$A:$BS,53,0)</f>
        <v>#N/A</v>
      </c>
      <c r="Y832" s="17" t="e">
        <f>VLOOKUP($A832,'DATA PENGUKURAN GARDU'!$A:$BS,54,0)</f>
        <v>#N/A</v>
      </c>
      <c r="Z832" s="17" t="e">
        <f>VLOOKUP($A832,'DATA PENGUKURAN GARDU'!$A:$BS,55,0)</f>
        <v>#N/A</v>
      </c>
      <c r="AA832" s="20" t="e">
        <f>VLOOKUP($B832,'DATA PENGUKURAN GARDU'!$A:$BS,42,0)</f>
        <v>#N/A</v>
      </c>
      <c r="AB832" s="21" t="e">
        <f t="shared" si="414"/>
        <v>#N/A</v>
      </c>
      <c r="AC832" s="20" t="e">
        <f>VLOOKUP($B832,'DATA PENGUKURAN GARDU'!$A:$BS,44,0)</f>
        <v>#N/A</v>
      </c>
      <c r="AD832" s="21" t="e">
        <f t="shared" si="415"/>
        <v>#N/A</v>
      </c>
      <c r="AE832" s="20" t="e">
        <f>VLOOKUP($B832,'DATA PENGUKURAN GARDU'!$A:$BS,46,0)</f>
        <v>#N/A</v>
      </c>
      <c r="AF832" s="21" t="e">
        <f t="shared" si="416"/>
        <v>#N/A</v>
      </c>
      <c r="AG832" s="20" t="e">
        <f>VLOOKUP($B832,'DATA PENGUKURAN GARDU'!$A:$BS,46,0)</f>
        <v>#N/A</v>
      </c>
      <c r="AH832" s="20" t="e">
        <f>VLOOKUP($B832,'DATA PENGUKURAN GARDU'!$A:$BS,53,0)</f>
        <v>#N/A</v>
      </c>
      <c r="AI832" s="20" t="e">
        <f>VLOOKUP($B832,'DATA PENGUKURAN GARDU'!$A:$BS,54,0)</f>
        <v>#N/A</v>
      </c>
      <c r="AJ832" s="17" t="e">
        <f>VLOOKUP($C832,'DATA PENGUKURAN GARDU'!$A:$BS,42,0)</f>
        <v>#N/A</v>
      </c>
      <c r="AK832" s="23" t="e">
        <f t="shared" si="417"/>
        <v>#N/A</v>
      </c>
      <c r="AL832" s="17" t="e">
        <f>VLOOKUP($C832,'DATA PENGUKURAN GARDU'!$A:$BS,44,0)</f>
        <v>#N/A</v>
      </c>
      <c r="AM832" s="23" t="e">
        <f t="shared" si="418"/>
        <v>#N/A</v>
      </c>
      <c r="AN832" s="17" t="e">
        <f>VLOOKUP($C832,'DATA PENGUKURAN GARDU'!$A:$BS,46,0)</f>
        <v>#N/A</v>
      </c>
      <c r="AO832" s="23" t="e">
        <f t="shared" si="419"/>
        <v>#N/A</v>
      </c>
      <c r="AP832" s="17" t="e">
        <f>VLOOKUP($C832,'DATA PENGUKURAN GARDU'!$A:$BS,46,0)</f>
        <v>#N/A</v>
      </c>
      <c r="AQ832" s="17" t="e">
        <f>VLOOKUP($C832,'DATA PENGUKURAN GARDU'!$A:$BS,53,0)</f>
        <v>#N/A</v>
      </c>
      <c r="AR832" s="17" t="e">
        <f>VLOOKUP($C832,'DATA PENGUKURAN GARDU'!$A:$BS,54,0)</f>
        <v>#N/A</v>
      </c>
      <c r="AS832" s="20" t="e">
        <f>VLOOKUP($D832,'DATA PENGUKURAN GARDU'!$A:$BS,42,0)</f>
        <v>#N/A</v>
      </c>
      <c r="AT832" s="21" t="e">
        <f t="shared" si="420"/>
        <v>#N/A</v>
      </c>
      <c r="AU832" s="20" t="e">
        <f>VLOOKUP($D832,'DATA PENGUKURAN GARDU'!$A:$BS,44,0)</f>
        <v>#N/A</v>
      </c>
      <c r="AV832" s="21" t="e">
        <f t="shared" si="421"/>
        <v>#N/A</v>
      </c>
      <c r="AW832" s="20" t="e">
        <f>VLOOKUP($D832,'DATA PENGUKURAN GARDU'!$A:$BS,46,0)</f>
        <v>#N/A</v>
      </c>
      <c r="AX832" s="21" t="e">
        <f t="shared" si="422"/>
        <v>#N/A</v>
      </c>
      <c r="AY832" s="20" t="e">
        <f>VLOOKUP($D832,'DATA PENGUKURAN GARDU'!$A:$BS,46,0)</f>
        <v>#N/A</v>
      </c>
      <c r="AZ832" s="20" t="e">
        <f>VLOOKUP($D832,'DATA PENGUKURAN GARDU'!$A:$BS,53,0)</f>
        <v>#N/A</v>
      </c>
      <c r="BA832" s="20" t="e">
        <f>VLOOKUP($D832,'DATA PENGUKURAN GARDU'!$A:$BS,54,0)</f>
        <v>#N/A</v>
      </c>
      <c r="BB832" s="17" t="e">
        <f>VLOOKUP($E832,'DATA PENGUKURAN GARDU'!$A:$BS,42,0)</f>
        <v>#N/A</v>
      </c>
      <c r="BC832" s="23" t="e">
        <f t="shared" si="423"/>
        <v>#N/A</v>
      </c>
      <c r="BD832" s="17" t="e">
        <f>VLOOKUP($E832,'DATA PENGUKURAN GARDU'!$A:$BS,44,0)</f>
        <v>#N/A</v>
      </c>
      <c r="BE832" s="23" t="e">
        <f t="shared" si="424"/>
        <v>#N/A</v>
      </c>
      <c r="BF832" s="17" t="e">
        <f>VLOOKUP($E832,'DATA PENGUKURAN GARDU'!$A:$BS,46,0)</f>
        <v>#N/A</v>
      </c>
      <c r="BG832" s="23" t="e">
        <f t="shared" si="425"/>
        <v>#N/A</v>
      </c>
      <c r="BH832" s="17" t="e">
        <f>VLOOKUP($E832,'DATA PENGUKURAN GARDU'!$A:$BS,46,0)</f>
        <v>#N/A</v>
      </c>
      <c r="BI832" s="17" t="e">
        <f>VLOOKUP($E832,'DATA PENGUKURAN GARDU'!$A:$BS,53,0)</f>
        <v>#N/A</v>
      </c>
      <c r="BJ832" s="17" t="e">
        <f>VLOOKUP($E832,'DATA PENGUKURAN GARDU'!$A:$BS,54,0)</f>
        <v>#N/A</v>
      </c>
      <c r="BK832" s="20" t="e">
        <f t="shared" si="426"/>
        <v>#N/A</v>
      </c>
      <c r="BL832" s="20" t="e">
        <f t="shared" si="427"/>
        <v>#N/A</v>
      </c>
      <c r="BM832" s="20" t="e">
        <f t="shared" si="428"/>
        <v>#N/A</v>
      </c>
      <c r="BN832" s="25" t="e">
        <f t="shared" si="429"/>
        <v>#N/A</v>
      </c>
      <c r="BO832" s="26" t="str">
        <f t="shared" si="430"/>
        <v>0</v>
      </c>
      <c r="BP832" s="21" t="e">
        <f t="shared" si="431"/>
        <v>#VALUE!</v>
      </c>
      <c r="BQ832" s="20" t="e">
        <f t="shared" si="432"/>
        <v>#N/A</v>
      </c>
      <c r="BR832" s="20" t="e">
        <v>#N/A</v>
      </c>
      <c r="BS832" s="9" t="e">
        <v>#N/A</v>
      </c>
      <c r="BT832" s="2" t="e">
        <f t="shared" si="433"/>
        <v>#VALUE!</v>
      </c>
      <c r="BU832" s="2" t="e">
        <f t="shared" si="401"/>
        <v>#N/A</v>
      </c>
      <c r="BV832" s="2" t="e">
        <f t="shared" si="402"/>
        <v>#N/A</v>
      </c>
    </row>
    <row r="833" s="2" customFormat="1" ht="22.95" customHeight="1" spans="1:74">
      <c r="A833" s="9" t="str">
        <f t="shared" si="403"/>
        <v>M 23Induk</v>
      </c>
      <c r="B833" s="9" t="str">
        <f t="shared" si="404"/>
        <v>M 23jurusan 1</v>
      </c>
      <c r="C833" s="9" t="str">
        <f t="shared" si="405"/>
        <v>M 23jurusan 2</v>
      </c>
      <c r="D833" s="9" t="str">
        <f t="shared" si="406"/>
        <v>M 23jurusan 3</v>
      </c>
      <c r="E833" s="9" t="str">
        <f t="shared" si="407"/>
        <v>M 23jurusan 4</v>
      </c>
      <c r="F833" s="10" t="s">
        <v>131</v>
      </c>
      <c r="G833" s="10" t="s">
        <v>131</v>
      </c>
      <c r="H833" s="10" t="s">
        <v>1028</v>
      </c>
      <c r="I833" s="10">
        <v>0.664743</v>
      </c>
      <c r="J833" s="10">
        <v>124.126674</v>
      </c>
      <c r="K833" s="10" t="s">
        <v>7465</v>
      </c>
      <c r="L833" s="10" t="s">
        <v>7465</v>
      </c>
      <c r="M833" s="10" t="s">
        <v>7465</v>
      </c>
      <c r="N833" s="14">
        <f t="shared" si="408"/>
        <v>0</v>
      </c>
      <c r="O833" s="15" t="e">
        <f t="shared" si="409"/>
        <v>#VALUE!</v>
      </c>
      <c r="P833" s="15" t="e">
        <f t="shared" si="410"/>
        <v>#VALUE!</v>
      </c>
      <c r="Q833" s="17" t="e">
        <f>VLOOKUP($A833,'DATA PENGUKURAN GARDU'!$A:$BS,42,0)</f>
        <v>#N/A</v>
      </c>
      <c r="R833" s="18" t="e">
        <f t="shared" si="411"/>
        <v>#N/A</v>
      </c>
      <c r="S833" s="17" t="e">
        <f>VLOOKUP($A833,'DATA PENGUKURAN GARDU'!$A:$BS,44,0)</f>
        <v>#N/A</v>
      </c>
      <c r="T833" s="18" t="e">
        <f t="shared" si="412"/>
        <v>#N/A</v>
      </c>
      <c r="U833" s="17" t="e">
        <f>VLOOKUP($A833,'DATA PENGUKURAN GARDU'!$A:$BS,46,0)</f>
        <v>#N/A</v>
      </c>
      <c r="V833" s="18" t="e">
        <f t="shared" si="413"/>
        <v>#N/A</v>
      </c>
      <c r="W833" s="17" t="e">
        <f>VLOOKUP($A833,'DATA PENGUKURAN GARDU'!$A:$BS,48,0)</f>
        <v>#N/A</v>
      </c>
      <c r="X833" s="17" t="e">
        <f>VLOOKUP($A833,'DATA PENGUKURAN GARDU'!$A:$BS,53,0)</f>
        <v>#N/A</v>
      </c>
      <c r="Y833" s="17" t="e">
        <f>VLOOKUP($A833,'DATA PENGUKURAN GARDU'!$A:$BS,54,0)</f>
        <v>#N/A</v>
      </c>
      <c r="Z833" s="17" t="e">
        <f>VLOOKUP($A833,'DATA PENGUKURAN GARDU'!$A:$BS,55,0)</f>
        <v>#N/A</v>
      </c>
      <c r="AA833" s="20" t="e">
        <f>VLOOKUP($B833,'DATA PENGUKURAN GARDU'!$A:$BS,42,0)</f>
        <v>#N/A</v>
      </c>
      <c r="AB833" s="21" t="e">
        <f t="shared" si="414"/>
        <v>#N/A</v>
      </c>
      <c r="AC833" s="20" t="e">
        <f>VLOOKUP($B833,'DATA PENGUKURAN GARDU'!$A:$BS,44,0)</f>
        <v>#N/A</v>
      </c>
      <c r="AD833" s="21" t="e">
        <f t="shared" si="415"/>
        <v>#N/A</v>
      </c>
      <c r="AE833" s="20" t="e">
        <f>VLOOKUP($B833,'DATA PENGUKURAN GARDU'!$A:$BS,46,0)</f>
        <v>#N/A</v>
      </c>
      <c r="AF833" s="21" t="e">
        <f t="shared" si="416"/>
        <v>#N/A</v>
      </c>
      <c r="AG833" s="20" t="e">
        <f>VLOOKUP($B833,'DATA PENGUKURAN GARDU'!$A:$BS,46,0)</f>
        <v>#N/A</v>
      </c>
      <c r="AH833" s="20" t="e">
        <f>VLOOKUP($B833,'DATA PENGUKURAN GARDU'!$A:$BS,53,0)</f>
        <v>#N/A</v>
      </c>
      <c r="AI833" s="20" t="e">
        <f>VLOOKUP($B833,'DATA PENGUKURAN GARDU'!$A:$BS,54,0)</f>
        <v>#N/A</v>
      </c>
      <c r="AJ833" s="17" t="e">
        <f>VLOOKUP($C833,'DATA PENGUKURAN GARDU'!$A:$BS,42,0)</f>
        <v>#N/A</v>
      </c>
      <c r="AK833" s="23" t="e">
        <f t="shared" si="417"/>
        <v>#N/A</v>
      </c>
      <c r="AL833" s="17" t="e">
        <f>VLOOKUP($C833,'DATA PENGUKURAN GARDU'!$A:$BS,44,0)</f>
        <v>#N/A</v>
      </c>
      <c r="AM833" s="23" t="e">
        <f t="shared" si="418"/>
        <v>#N/A</v>
      </c>
      <c r="AN833" s="17" t="e">
        <f>VLOOKUP($C833,'DATA PENGUKURAN GARDU'!$A:$BS,46,0)</f>
        <v>#N/A</v>
      </c>
      <c r="AO833" s="23" t="e">
        <f t="shared" si="419"/>
        <v>#N/A</v>
      </c>
      <c r="AP833" s="17" t="e">
        <f>VLOOKUP($C833,'DATA PENGUKURAN GARDU'!$A:$BS,46,0)</f>
        <v>#N/A</v>
      </c>
      <c r="AQ833" s="17" t="e">
        <f>VLOOKUP($C833,'DATA PENGUKURAN GARDU'!$A:$BS,53,0)</f>
        <v>#N/A</v>
      </c>
      <c r="AR833" s="17" t="e">
        <f>VLOOKUP($C833,'DATA PENGUKURAN GARDU'!$A:$BS,54,0)</f>
        <v>#N/A</v>
      </c>
      <c r="AS833" s="20" t="e">
        <f>VLOOKUP($D833,'DATA PENGUKURAN GARDU'!$A:$BS,42,0)</f>
        <v>#N/A</v>
      </c>
      <c r="AT833" s="21" t="e">
        <f t="shared" si="420"/>
        <v>#N/A</v>
      </c>
      <c r="AU833" s="20" t="e">
        <f>VLOOKUP($D833,'DATA PENGUKURAN GARDU'!$A:$BS,44,0)</f>
        <v>#N/A</v>
      </c>
      <c r="AV833" s="21" t="e">
        <f t="shared" si="421"/>
        <v>#N/A</v>
      </c>
      <c r="AW833" s="20" t="e">
        <f>VLOOKUP($D833,'DATA PENGUKURAN GARDU'!$A:$BS,46,0)</f>
        <v>#N/A</v>
      </c>
      <c r="AX833" s="21" t="e">
        <f t="shared" si="422"/>
        <v>#N/A</v>
      </c>
      <c r="AY833" s="20" t="e">
        <f>VLOOKUP($D833,'DATA PENGUKURAN GARDU'!$A:$BS,46,0)</f>
        <v>#N/A</v>
      </c>
      <c r="AZ833" s="20" t="e">
        <f>VLOOKUP($D833,'DATA PENGUKURAN GARDU'!$A:$BS,53,0)</f>
        <v>#N/A</v>
      </c>
      <c r="BA833" s="20" t="e">
        <f>VLOOKUP($D833,'DATA PENGUKURAN GARDU'!$A:$BS,54,0)</f>
        <v>#N/A</v>
      </c>
      <c r="BB833" s="17" t="e">
        <f>VLOOKUP($E833,'DATA PENGUKURAN GARDU'!$A:$BS,42,0)</f>
        <v>#N/A</v>
      </c>
      <c r="BC833" s="23" t="e">
        <f t="shared" si="423"/>
        <v>#N/A</v>
      </c>
      <c r="BD833" s="17" t="e">
        <f>VLOOKUP($E833,'DATA PENGUKURAN GARDU'!$A:$BS,44,0)</f>
        <v>#N/A</v>
      </c>
      <c r="BE833" s="23" t="e">
        <f t="shared" si="424"/>
        <v>#N/A</v>
      </c>
      <c r="BF833" s="17" t="e">
        <f>VLOOKUP($E833,'DATA PENGUKURAN GARDU'!$A:$BS,46,0)</f>
        <v>#N/A</v>
      </c>
      <c r="BG833" s="23" t="e">
        <f t="shared" si="425"/>
        <v>#N/A</v>
      </c>
      <c r="BH833" s="17" t="e">
        <f>VLOOKUP($E833,'DATA PENGUKURAN GARDU'!$A:$BS,46,0)</f>
        <v>#N/A</v>
      </c>
      <c r="BI833" s="17" t="e">
        <f>VLOOKUP($E833,'DATA PENGUKURAN GARDU'!$A:$BS,53,0)</f>
        <v>#N/A</v>
      </c>
      <c r="BJ833" s="17" t="e">
        <f>VLOOKUP($E833,'DATA PENGUKURAN GARDU'!$A:$BS,54,0)</f>
        <v>#N/A</v>
      </c>
      <c r="BK833" s="20" t="e">
        <f t="shared" si="426"/>
        <v>#N/A</v>
      </c>
      <c r="BL833" s="20" t="e">
        <f t="shared" si="427"/>
        <v>#N/A</v>
      </c>
      <c r="BM833" s="20" t="e">
        <f t="shared" si="428"/>
        <v>#N/A</v>
      </c>
      <c r="BN833" s="25" t="e">
        <f t="shared" si="429"/>
        <v>#N/A</v>
      </c>
      <c r="BO833" s="26" t="str">
        <f t="shared" si="430"/>
        <v>0</v>
      </c>
      <c r="BP833" s="21" t="e">
        <f t="shared" si="431"/>
        <v>#VALUE!</v>
      </c>
      <c r="BQ833" s="20" t="e">
        <f t="shared" si="432"/>
        <v>#N/A</v>
      </c>
      <c r="BR833" s="20" t="e">
        <v>#N/A</v>
      </c>
      <c r="BS833" s="9" t="e">
        <v>#N/A</v>
      </c>
      <c r="BT833" s="2" t="e">
        <f t="shared" si="433"/>
        <v>#VALUE!</v>
      </c>
      <c r="BU833" s="2" t="e">
        <f t="shared" si="401"/>
        <v>#N/A</v>
      </c>
      <c r="BV833" s="2" t="e">
        <f t="shared" si="402"/>
        <v>#N/A</v>
      </c>
    </row>
    <row r="834" s="2" customFormat="1" ht="22.95" customHeight="1" spans="1:74">
      <c r="A834" s="9" t="str">
        <f t="shared" si="403"/>
        <v>M 32Induk</v>
      </c>
      <c r="B834" s="9" t="str">
        <f t="shared" si="404"/>
        <v>M 32jurusan 1</v>
      </c>
      <c r="C834" s="9" t="str">
        <f t="shared" si="405"/>
        <v>M 32jurusan 2</v>
      </c>
      <c r="D834" s="9" t="str">
        <f t="shared" si="406"/>
        <v>M 32jurusan 3</v>
      </c>
      <c r="E834" s="9" t="str">
        <f t="shared" si="407"/>
        <v>M 32jurusan 4</v>
      </c>
      <c r="F834" s="10" t="s">
        <v>131</v>
      </c>
      <c r="G834" s="10" t="s">
        <v>131</v>
      </c>
      <c r="H834" s="10" t="s">
        <v>1029</v>
      </c>
      <c r="I834" s="10">
        <v>0.637452</v>
      </c>
      <c r="J834" s="10">
        <v>124.091909</v>
      </c>
      <c r="K834" s="10" t="s">
        <v>7465</v>
      </c>
      <c r="L834" s="10" t="s">
        <v>7465</v>
      </c>
      <c r="M834" s="10" t="s">
        <v>7465</v>
      </c>
      <c r="N834" s="14">
        <f t="shared" si="408"/>
        <v>0</v>
      </c>
      <c r="O834" s="15" t="e">
        <f t="shared" si="409"/>
        <v>#VALUE!</v>
      </c>
      <c r="P834" s="15" t="e">
        <f t="shared" si="410"/>
        <v>#VALUE!</v>
      </c>
      <c r="Q834" s="17" t="e">
        <f>VLOOKUP($A834,'DATA PENGUKURAN GARDU'!$A:$BS,42,0)</f>
        <v>#N/A</v>
      </c>
      <c r="R834" s="18" t="e">
        <f t="shared" si="411"/>
        <v>#N/A</v>
      </c>
      <c r="S834" s="17" t="e">
        <f>VLOOKUP($A834,'DATA PENGUKURAN GARDU'!$A:$BS,44,0)</f>
        <v>#N/A</v>
      </c>
      <c r="T834" s="18" t="e">
        <f t="shared" si="412"/>
        <v>#N/A</v>
      </c>
      <c r="U834" s="17" t="e">
        <f>VLOOKUP($A834,'DATA PENGUKURAN GARDU'!$A:$BS,46,0)</f>
        <v>#N/A</v>
      </c>
      <c r="V834" s="18" t="e">
        <f t="shared" si="413"/>
        <v>#N/A</v>
      </c>
      <c r="W834" s="17" t="e">
        <f>VLOOKUP($A834,'DATA PENGUKURAN GARDU'!$A:$BS,48,0)</f>
        <v>#N/A</v>
      </c>
      <c r="X834" s="17" t="e">
        <f>VLOOKUP($A834,'DATA PENGUKURAN GARDU'!$A:$BS,53,0)</f>
        <v>#N/A</v>
      </c>
      <c r="Y834" s="17" t="e">
        <f>VLOOKUP($A834,'DATA PENGUKURAN GARDU'!$A:$BS,54,0)</f>
        <v>#N/A</v>
      </c>
      <c r="Z834" s="17" t="e">
        <f>VLOOKUP($A834,'DATA PENGUKURAN GARDU'!$A:$BS,55,0)</f>
        <v>#N/A</v>
      </c>
      <c r="AA834" s="20" t="e">
        <f>VLOOKUP($B834,'DATA PENGUKURAN GARDU'!$A:$BS,42,0)</f>
        <v>#N/A</v>
      </c>
      <c r="AB834" s="21" t="e">
        <f t="shared" si="414"/>
        <v>#N/A</v>
      </c>
      <c r="AC834" s="20" t="e">
        <f>VLOOKUP($B834,'DATA PENGUKURAN GARDU'!$A:$BS,44,0)</f>
        <v>#N/A</v>
      </c>
      <c r="AD834" s="21" t="e">
        <f t="shared" si="415"/>
        <v>#N/A</v>
      </c>
      <c r="AE834" s="20" t="e">
        <f>VLOOKUP($B834,'DATA PENGUKURAN GARDU'!$A:$BS,46,0)</f>
        <v>#N/A</v>
      </c>
      <c r="AF834" s="21" t="e">
        <f t="shared" si="416"/>
        <v>#N/A</v>
      </c>
      <c r="AG834" s="20" t="e">
        <f>VLOOKUP($B834,'DATA PENGUKURAN GARDU'!$A:$BS,46,0)</f>
        <v>#N/A</v>
      </c>
      <c r="AH834" s="20" t="e">
        <f>VLOOKUP($B834,'DATA PENGUKURAN GARDU'!$A:$BS,53,0)</f>
        <v>#N/A</v>
      </c>
      <c r="AI834" s="20" t="e">
        <f>VLOOKUP($B834,'DATA PENGUKURAN GARDU'!$A:$BS,54,0)</f>
        <v>#N/A</v>
      </c>
      <c r="AJ834" s="17" t="e">
        <f>VLOOKUP($C834,'DATA PENGUKURAN GARDU'!$A:$BS,42,0)</f>
        <v>#N/A</v>
      </c>
      <c r="AK834" s="23" t="e">
        <f t="shared" si="417"/>
        <v>#N/A</v>
      </c>
      <c r="AL834" s="17" t="e">
        <f>VLOOKUP($C834,'DATA PENGUKURAN GARDU'!$A:$BS,44,0)</f>
        <v>#N/A</v>
      </c>
      <c r="AM834" s="23" t="e">
        <f t="shared" si="418"/>
        <v>#N/A</v>
      </c>
      <c r="AN834" s="17" t="e">
        <f>VLOOKUP($C834,'DATA PENGUKURAN GARDU'!$A:$BS,46,0)</f>
        <v>#N/A</v>
      </c>
      <c r="AO834" s="23" t="e">
        <f t="shared" si="419"/>
        <v>#N/A</v>
      </c>
      <c r="AP834" s="17" t="e">
        <f>VLOOKUP($C834,'DATA PENGUKURAN GARDU'!$A:$BS,46,0)</f>
        <v>#N/A</v>
      </c>
      <c r="AQ834" s="17" t="e">
        <f>VLOOKUP($C834,'DATA PENGUKURAN GARDU'!$A:$BS,53,0)</f>
        <v>#N/A</v>
      </c>
      <c r="AR834" s="17" t="e">
        <f>VLOOKUP($C834,'DATA PENGUKURAN GARDU'!$A:$BS,54,0)</f>
        <v>#N/A</v>
      </c>
      <c r="AS834" s="20" t="e">
        <f>VLOOKUP($D834,'DATA PENGUKURAN GARDU'!$A:$BS,42,0)</f>
        <v>#N/A</v>
      </c>
      <c r="AT834" s="21" t="e">
        <f t="shared" si="420"/>
        <v>#N/A</v>
      </c>
      <c r="AU834" s="20" t="e">
        <f>VLOOKUP($D834,'DATA PENGUKURAN GARDU'!$A:$BS,44,0)</f>
        <v>#N/A</v>
      </c>
      <c r="AV834" s="21" t="e">
        <f t="shared" si="421"/>
        <v>#N/A</v>
      </c>
      <c r="AW834" s="20" t="e">
        <f>VLOOKUP($D834,'DATA PENGUKURAN GARDU'!$A:$BS,46,0)</f>
        <v>#N/A</v>
      </c>
      <c r="AX834" s="21" t="e">
        <f t="shared" si="422"/>
        <v>#N/A</v>
      </c>
      <c r="AY834" s="20" t="e">
        <f>VLOOKUP($D834,'DATA PENGUKURAN GARDU'!$A:$BS,46,0)</f>
        <v>#N/A</v>
      </c>
      <c r="AZ834" s="20" t="e">
        <f>VLOOKUP($D834,'DATA PENGUKURAN GARDU'!$A:$BS,53,0)</f>
        <v>#N/A</v>
      </c>
      <c r="BA834" s="20" t="e">
        <f>VLOOKUP($D834,'DATA PENGUKURAN GARDU'!$A:$BS,54,0)</f>
        <v>#N/A</v>
      </c>
      <c r="BB834" s="17" t="e">
        <f>VLOOKUP($E834,'DATA PENGUKURAN GARDU'!$A:$BS,42,0)</f>
        <v>#N/A</v>
      </c>
      <c r="BC834" s="23" t="e">
        <f t="shared" si="423"/>
        <v>#N/A</v>
      </c>
      <c r="BD834" s="17" t="e">
        <f>VLOOKUP($E834,'DATA PENGUKURAN GARDU'!$A:$BS,44,0)</f>
        <v>#N/A</v>
      </c>
      <c r="BE834" s="23" t="e">
        <f t="shared" si="424"/>
        <v>#N/A</v>
      </c>
      <c r="BF834" s="17" t="e">
        <f>VLOOKUP($E834,'DATA PENGUKURAN GARDU'!$A:$BS,46,0)</f>
        <v>#N/A</v>
      </c>
      <c r="BG834" s="23" t="e">
        <f t="shared" si="425"/>
        <v>#N/A</v>
      </c>
      <c r="BH834" s="17" t="e">
        <f>VLOOKUP($E834,'DATA PENGUKURAN GARDU'!$A:$BS,46,0)</f>
        <v>#N/A</v>
      </c>
      <c r="BI834" s="17" t="e">
        <f>VLOOKUP($E834,'DATA PENGUKURAN GARDU'!$A:$BS,53,0)</f>
        <v>#N/A</v>
      </c>
      <c r="BJ834" s="17" t="e">
        <f>VLOOKUP($E834,'DATA PENGUKURAN GARDU'!$A:$BS,54,0)</f>
        <v>#N/A</v>
      </c>
      <c r="BK834" s="20" t="e">
        <f t="shared" si="426"/>
        <v>#N/A</v>
      </c>
      <c r="BL834" s="20" t="e">
        <f t="shared" si="427"/>
        <v>#N/A</v>
      </c>
      <c r="BM834" s="20" t="e">
        <f t="shared" si="428"/>
        <v>#N/A</v>
      </c>
      <c r="BN834" s="25" t="e">
        <f t="shared" si="429"/>
        <v>#N/A</v>
      </c>
      <c r="BO834" s="26" t="str">
        <f t="shared" si="430"/>
        <v>0</v>
      </c>
      <c r="BP834" s="21" t="e">
        <f t="shared" si="431"/>
        <v>#VALUE!</v>
      </c>
      <c r="BQ834" s="20" t="e">
        <f t="shared" si="432"/>
        <v>#N/A</v>
      </c>
      <c r="BR834" s="20" t="e">
        <v>#N/A</v>
      </c>
      <c r="BS834" s="9" t="e">
        <v>#N/A</v>
      </c>
      <c r="BT834" s="2" t="e">
        <f t="shared" si="433"/>
        <v>#VALUE!</v>
      </c>
      <c r="BU834" s="2" t="e">
        <f t="shared" si="401"/>
        <v>#N/A</v>
      </c>
      <c r="BV834" s="2" t="e">
        <f t="shared" si="402"/>
        <v>#N/A</v>
      </c>
    </row>
    <row r="835" s="2" customFormat="1" ht="22.95" customHeight="1" spans="1:74">
      <c r="A835" s="9" t="str">
        <f t="shared" si="403"/>
        <v>M 33Induk</v>
      </c>
      <c r="B835" s="9" t="str">
        <f t="shared" si="404"/>
        <v>M 33jurusan 1</v>
      </c>
      <c r="C835" s="9" t="str">
        <f t="shared" si="405"/>
        <v>M 33jurusan 2</v>
      </c>
      <c r="D835" s="9" t="str">
        <f t="shared" si="406"/>
        <v>M 33jurusan 3</v>
      </c>
      <c r="E835" s="9" t="str">
        <f t="shared" si="407"/>
        <v>M 33jurusan 4</v>
      </c>
      <c r="F835" s="10" t="s">
        <v>131</v>
      </c>
      <c r="G835" s="10" t="s">
        <v>131</v>
      </c>
      <c r="H835" s="10" t="s">
        <v>1030</v>
      </c>
      <c r="I835" s="10">
        <v>0.625588</v>
      </c>
      <c r="J835" s="10">
        <v>124.08471</v>
      </c>
      <c r="K835" s="10" t="s">
        <v>7465</v>
      </c>
      <c r="L835" s="10" t="s">
        <v>7465</v>
      </c>
      <c r="M835" s="10" t="s">
        <v>7465</v>
      </c>
      <c r="N835" s="14">
        <f t="shared" si="408"/>
        <v>0</v>
      </c>
      <c r="O835" s="15" t="e">
        <f t="shared" si="409"/>
        <v>#VALUE!</v>
      </c>
      <c r="P835" s="15" t="e">
        <f t="shared" si="410"/>
        <v>#VALUE!</v>
      </c>
      <c r="Q835" s="17" t="e">
        <f>VLOOKUP($A835,'DATA PENGUKURAN GARDU'!$A:$BS,42,0)</f>
        <v>#N/A</v>
      </c>
      <c r="R835" s="18" t="e">
        <f t="shared" si="411"/>
        <v>#N/A</v>
      </c>
      <c r="S835" s="17" t="e">
        <f>VLOOKUP($A835,'DATA PENGUKURAN GARDU'!$A:$BS,44,0)</f>
        <v>#N/A</v>
      </c>
      <c r="T835" s="18" t="e">
        <f t="shared" si="412"/>
        <v>#N/A</v>
      </c>
      <c r="U835" s="17" t="e">
        <f>VLOOKUP($A835,'DATA PENGUKURAN GARDU'!$A:$BS,46,0)</f>
        <v>#N/A</v>
      </c>
      <c r="V835" s="18" t="e">
        <f t="shared" si="413"/>
        <v>#N/A</v>
      </c>
      <c r="W835" s="17" t="e">
        <f>VLOOKUP($A835,'DATA PENGUKURAN GARDU'!$A:$BS,48,0)</f>
        <v>#N/A</v>
      </c>
      <c r="X835" s="17" t="e">
        <f>VLOOKUP($A835,'DATA PENGUKURAN GARDU'!$A:$BS,53,0)</f>
        <v>#N/A</v>
      </c>
      <c r="Y835" s="17" t="e">
        <f>VLOOKUP($A835,'DATA PENGUKURAN GARDU'!$A:$BS,54,0)</f>
        <v>#N/A</v>
      </c>
      <c r="Z835" s="17" t="e">
        <f>VLOOKUP($A835,'DATA PENGUKURAN GARDU'!$A:$BS,55,0)</f>
        <v>#N/A</v>
      </c>
      <c r="AA835" s="20" t="e">
        <f>VLOOKUP($B835,'DATA PENGUKURAN GARDU'!$A:$BS,42,0)</f>
        <v>#N/A</v>
      </c>
      <c r="AB835" s="21" t="e">
        <f t="shared" si="414"/>
        <v>#N/A</v>
      </c>
      <c r="AC835" s="20" t="e">
        <f>VLOOKUP($B835,'DATA PENGUKURAN GARDU'!$A:$BS,44,0)</f>
        <v>#N/A</v>
      </c>
      <c r="AD835" s="21" t="e">
        <f t="shared" si="415"/>
        <v>#N/A</v>
      </c>
      <c r="AE835" s="20" t="e">
        <f>VLOOKUP($B835,'DATA PENGUKURAN GARDU'!$A:$BS,46,0)</f>
        <v>#N/A</v>
      </c>
      <c r="AF835" s="21" t="e">
        <f t="shared" si="416"/>
        <v>#N/A</v>
      </c>
      <c r="AG835" s="20" t="e">
        <f>VLOOKUP($B835,'DATA PENGUKURAN GARDU'!$A:$BS,46,0)</f>
        <v>#N/A</v>
      </c>
      <c r="AH835" s="20" t="e">
        <f>VLOOKUP($B835,'DATA PENGUKURAN GARDU'!$A:$BS,53,0)</f>
        <v>#N/A</v>
      </c>
      <c r="AI835" s="20" t="e">
        <f>VLOOKUP($B835,'DATA PENGUKURAN GARDU'!$A:$BS,54,0)</f>
        <v>#N/A</v>
      </c>
      <c r="AJ835" s="17" t="e">
        <f>VLOOKUP($C835,'DATA PENGUKURAN GARDU'!$A:$BS,42,0)</f>
        <v>#N/A</v>
      </c>
      <c r="AK835" s="23" t="e">
        <f t="shared" si="417"/>
        <v>#N/A</v>
      </c>
      <c r="AL835" s="17" t="e">
        <f>VLOOKUP($C835,'DATA PENGUKURAN GARDU'!$A:$BS,44,0)</f>
        <v>#N/A</v>
      </c>
      <c r="AM835" s="23" t="e">
        <f t="shared" si="418"/>
        <v>#N/A</v>
      </c>
      <c r="AN835" s="17" t="e">
        <f>VLOOKUP($C835,'DATA PENGUKURAN GARDU'!$A:$BS,46,0)</f>
        <v>#N/A</v>
      </c>
      <c r="AO835" s="23" t="e">
        <f t="shared" si="419"/>
        <v>#N/A</v>
      </c>
      <c r="AP835" s="17" t="e">
        <f>VLOOKUP($C835,'DATA PENGUKURAN GARDU'!$A:$BS,46,0)</f>
        <v>#N/A</v>
      </c>
      <c r="AQ835" s="17" t="e">
        <f>VLOOKUP($C835,'DATA PENGUKURAN GARDU'!$A:$BS,53,0)</f>
        <v>#N/A</v>
      </c>
      <c r="AR835" s="17" t="e">
        <f>VLOOKUP($C835,'DATA PENGUKURAN GARDU'!$A:$BS,54,0)</f>
        <v>#N/A</v>
      </c>
      <c r="AS835" s="20" t="e">
        <f>VLOOKUP($D835,'DATA PENGUKURAN GARDU'!$A:$BS,42,0)</f>
        <v>#N/A</v>
      </c>
      <c r="AT835" s="21" t="e">
        <f t="shared" si="420"/>
        <v>#N/A</v>
      </c>
      <c r="AU835" s="20" t="e">
        <f>VLOOKUP($D835,'DATA PENGUKURAN GARDU'!$A:$BS,44,0)</f>
        <v>#N/A</v>
      </c>
      <c r="AV835" s="21" t="e">
        <f t="shared" si="421"/>
        <v>#N/A</v>
      </c>
      <c r="AW835" s="20" t="e">
        <f>VLOOKUP($D835,'DATA PENGUKURAN GARDU'!$A:$BS,46,0)</f>
        <v>#N/A</v>
      </c>
      <c r="AX835" s="21" t="e">
        <f t="shared" si="422"/>
        <v>#N/A</v>
      </c>
      <c r="AY835" s="20" t="e">
        <f>VLOOKUP($D835,'DATA PENGUKURAN GARDU'!$A:$BS,46,0)</f>
        <v>#N/A</v>
      </c>
      <c r="AZ835" s="20" t="e">
        <f>VLOOKUP($D835,'DATA PENGUKURAN GARDU'!$A:$BS,53,0)</f>
        <v>#N/A</v>
      </c>
      <c r="BA835" s="20" t="e">
        <f>VLOOKUP($D835,'DATA PENGUKURAN GARDU'!$A:$BS,54,0)</f>
        <v>#N/A</v>
      </c>
      <c r="BB835" s="17" t="e">
        <f>VLOOKUP($E835,'DATA PENGUKURAN GARDU'!$A:$BS,42,0)</f>
        <v>#N/A</v>
      </c>
      <c r="BC835" s="23" t="e">
        <f t="shared" si="423"/>
        <v>#N/A</v>
      </c>
      <c r="BD835" s="17" t="e">
        <f>VLOOKUP($E835,'DATA PENGUKURAN GARDU'!$A:$BS,44,0)</f>
        <v>#N/A</v>
      </c>
      <c r="BE835" s="23" t="e">
        <f t="shared" si="424"/>
        <v>#N/A</v>
      </c>
      <c r="BF835" s="17" t="e">
        <f>VLOOKUP($E835,'DATA PENGUKURAN GARDU'!$A:$BS,46,0)</f>
        <v>#N/A</v>
      </c>
      <c r="BG835" s="23" t="e">
        <f t="shared" si="425"/>
        <v>#N/A</v>
      </c>
      <c r="BH835" s="17" t="e">
        <f>VLOOKUP($E835,'DATA PENGUKURAN GARDU'!$A:$BS,46,0)</f>
        <v>#N/A</v>
      </c>
      <c r="BI835" s="17" t="e">
        <f>VLOOKUP($E835,'DATA PENGUKURAN GARDU'!$A:$BS,53,0)</f>
        <v>#N/A</v>
      </c>
      <c r="BJ835" s="17" t="e">
        <f>VLOOKUP($E835,'DATA PENGUKURAN GARDU'!$A:$BS,54,0)</f>
        <v>#N/A</v>
      </c>
      <c r="BK835" s="20" t="e">
        <f t="shared" si="426"/>
        <v>#N/A</v>
      </c>
      <c r="BL835" s="20" t="e">
        <f t="shared" si="427"/>
        <v>#N/A</v>
      </c>
      <c r="BM835" s="20" t="e">
        <f t="shared" si="428"/>
        <v>#N/A</v>
      </c>
      <c r="BN835" s="25" t="e">
        <f t="shared" si="429"/>
        <v>#N/A</v>
      </c>
      <c r="BO835" s="26" t="str">
        <f t="shared" si="430"/>
        <v>0</v>
      </c>
      <c r="BP835" s="21" t="e">
        <f t="shared" si="431"/>
        <v>#VALUE!</v>
      </c>
      <c r="BQ835" s="20" t="e">
        <f t="shared" si="432"/>
        <v>#N/A</v>
      </c>
      <c r="BR835" s="20" t="e">
        <v>#N/A</v>
      </c>
      <c r="BS835" s="9" t="e">
        <v>#N/A</v>
      </c>
      <c r="BT835" s="2" t="e">
        <f t="shared" si="433"/>
        <v>#VALUE!</v>
      </c>
      <c r="BU835" s="2" t="e">
        <f t="shared" ref="BU835:BU898" si="434">IF(L835=3,IF(BQ835&gt;0.2,"TDK SEIMBANG","SEIMBANG"),IF(BM835="OL PHASA","TDK SEIMBANG","SEIMBANG"))</f>
        <v>#N/A</v>
      </c>
      <c r="BV835" s="2" t="e">
        <f t="shared" ref="BV835:BV898" si="435">IF(L835=3,IF(SUM(X835:Y835)&gt;600,"NORMAL","DROP"),IF(BD840&gt;198,"NORMAL","DROP"))</f>
        <v>#N/A</v>
      </c>
    </row>
    <row r="836" s="2" customFormat="1" ht="22.95" customHeight="1" spans="1:74">
      <c r="A836" s="9" t="str">
        <f t="shared" ref="A836:A899" si="436">H836&amp;"Induk"</f>
        <v>M 158Induk</v>
      </c>
      <c r="B836" s="9" t="str">
        <f t="shared" ref="B836:B899" si="437">H836&amp;"jurusan 1"</f>
        <v>M 158jurusan 1</v>
      </c>
      <c r="C836" s="9" t="str">
        <f t="shared" ref="C836:C899" si="438">H836&amp;"jurusan 2"</f>
        <v>M 158jurusan 2</v>
      </c>
      <c r="D836" s="9" t="str">
        <f t="shared" ref="D836:D899" si="439">H836&amp;"jurusan 3"</f>
        <v>M 158jurusan 3</v>
      </c>
      <c r="E836" s="9" t="str">
        <f t="shared" ref="E836:E899" si="440">H836&amp;"jurusan 4"</f>
        <v>M 158jurusan 4</v>
      </c>
      <c r="F836" s="10" t="s">
        <v>131</v>
      </c>
      <c r="G836" s="10" t="s">
        <v>131</v>
      </c>
      <c r="H836" s="10" t="s">
        <v>1031</v>
      </c>
      <c r="I836" s="10">
        <v>0.523176</v>
      </c>
      <c r="J836" s="10">
        <v>123.963373</v>
      </c>
      <c r="K836" s="10" t="s">
        <v>7465</v>
      </c>
      <c r="L836" s="10" t="s">
        <v>7465</v>
      </c>
      <c r="M836" s="10" t="s">
        <v>7465</v>
      </c>
      <c r="N836" s="14">
        <f t="shared" ref="N836:N899" si="441">+IF(L836=3,400,IF(L836=1,230,0))</f>
        <v>0</v>
      </c>
      <c r="O836" s="15" t="e">
        <f t="shared" ref="O836:O899" si="442">(K836*1000)/((M836*1000)*1.73)</f>
        <v>#VALUE!</v>
      </c>
      <c r="P836" s="15" t="e">
        <f t="shared" ref="P836:P899" si="443">IF(L836=3,(K836*1000)/(N836*1.73),(K836*1000)/(N836))</f>
        <v>#VALUE!</v>
      </c>
      <c r="Q836" s="17" t="e">
        <f>VLOOKUP($A836,'DATA PENGUKURAN GARDU'!$A:$BS,42,0)</f>
        <v>#N/A</v>
      </c>
      <c r="R836" s="18" t="e">
        <f t="shared" ref="R836:R899" si="444">Q836/$P836*100</f>
        <v>#N/A</v>
      </c>
      <c r="S836" s="17" t="e">
        <f>VLOOKUP($A836,'DATA PENGUKURAN GARDU'!$A:$BS,44,0)</f>
        <v>#N/A</v>
      </c>
      <c r="T836" s="18" t="e">
        <f t="shared" ref="T836:T899" si="445">S836/$P836*100</f>
        <v>#N/A</v>
      </c>
      <c r="U836" s="17" t="e">
        <f>VLOOKUP($A836,'DATA PENGUKURAN GARDU'!$A:$BS,46,0)</f>
        <v>#N/A</v>
      </c>
      <c r="V836" s="18" t="e">
        <f t="shared" ref="V836:V899" si="446">U836/$P836*100</f>
        <v>#N/A</v>
      </c>
      <c r="W836" s="17" t="e">
        <f>VLOOKUP($A836,'DATA PENGUKURAN GARDU'!$A:$BS,48,0)</f>
        <v>#N/A</v>
      </c>
      <c r="X836" s="17" t="e">
        <f>VLOOKUP($A836,'DATA PENGUKURAN GARDU'!$A:$BS,53,0)</f>
        <v>#N/A</v>
      </c>
      <c r="Y836" s="17" t="e">
        <f>VLOOKUP($A836,'DATA PENGUKURAN GARDU'!$A:$BS,54,0)</f>
        <v>#N/A</v>
      </c>
      <c r="Z836" s="17" t="e">
        <f>VLOOKUP($A836,'DATA PENGUKURAN GARDU'!$A:$BS,55,0)</f>
        <v>#N/A</v>
      </c>
      <c r="AA836" s="20" t="e">
        <f>VLOOKUP($B836,'DATA PENGUKURAN GARDU'!$A:$BS,42,0)</f>
        <v>#N/A</v>
      </c>
      <c r="AB836" s="21" t="e">
        <f t="shared" ref="AB836:AB899" si="447">AA836/$P836*100</f>
        <v>#N/A</v>
      </c>
      <c r="AC836" s="20" t="e">
        <f>VLOOKUP($B836,'DATA PENGUKURAN GARDU'!$A:$BS,44,0)</f>
        <v>#N/A</v>
      </c>
      <c r="AD836" s="21" t="e">
        <f t="shared" ref="AD836:AD899" si="448">AC836/$P836*100</f>
        <v>#N/A</v>
      </c>
      <c r="AE836" s="20" t="e">
        <f>VLOOKUP($B836,'DATA PENGUKURAN GARDU'!$A:$BS,46,0)</f>
        <v>#N/A</v>
      </c>
      <c r="AF836" s="21" t="e">
        <f t="shared" ref="AF836:AF899" si="449">AE836/$P836*100</f>
        <v>#N/A</v>
      </c>
      <c r="AG836" s="20" t="e">
        <f>VLOOKUP($B836,'DATA PENGUKURAN GARDU'!$A:$BS,46,0)</f>
        <v>#N/A</v>
      </c>
      <c r="AH836" s="20" t="e">
        <f>VLOOKUP($B836,'DATA PENGUKURAN GARDU'!$A:$BS,53,0)</f>
        <v>#N/A</v>
      </c>
      <c r="AI836" s="20" t="e">
        <f>VLOOKUP($B836,'DATA PENGUKURAN GARDU'!$A:$BS,54,0)</f>
        <v>#N/A</v>
      </c>
      <c r="AJ836" s="17" t="e">
        <f>VLOOKUP($C836,'DATA PENGUKURAN GARDU'!$A:$BS,42,0)</f>
        <v>#N/A</v>
      </c>
      <c r="AK836" s="23" t="e">
        <f t="shared" ref="AK836:AK899" si="450">AJ836/$P836*100</f>
        <v>#N/A</v>
      </c>
      <c r="AL836" s="17" t="e">
        <f>VLOOKUP($C836,'DATA PENGUKURAN GARDU'!$A:$BS,44,0)</f>
        <v>#N/A</v>
      </c>
      <c r="AM836" s="23" t="e">
        <f t="shared" ref="AM836:AM899" si="451">AL836/$P836*100</f>
        <v>#N/A</v>
      </c>
      <c r="AN836" s="17" t="e">
        <f>VLOOKUP($C836,'DATA PENGUKURAN GARDU'!$A:$BS,46,0)</f>
        <v>#N/A</v>
      </c>
      <c r="AO836" s="23" t="e">
        <f t="shared" ref="AO836:AO899" si="452">AN836/$P836*100</f>
        <v>#N/A</v>
      </c>
      <c r="AP836" s="17" t="e">
        <f>VLOOKUP($C836,'DATA PENGUKURAN GARDU'!$A:$BS,46,0)</f>
        <v>#N/A</v>
      </c>
      <c r="AQ836" s="17" t="e">
        <f>VLOOKUP($C836,'DATA PENGUKURAN GARDU'!$A:$BS,53,0)</f>
        <v>#N/A</v>
      </c>
      <c r="AR836" s="17" t="e">
        <f>VLOOKUP($C836,'DATA PENGUKURAN GARDU'!$A:$BS,54,0)</f>
        <v>#N/A</v>
      </c>
      <c r="AS836" s="20" t="e">
        <f>VLOOKUP($D836,'DATA PENGUKURAN GARDU'!$A:$BS,42,0)</f>
        <v>#N/A</v>
      </c>
      <c r="AT836" s="21" t="e">
        <f t="shared" ref="AT836:AT899" si="453">AS836/$P836*100</f>
        <v>#N/A</v>
      </c>
      <c r="AU836" s="20" t="e">
        <f>VLOOKUP($D836,'DATA PENGUKURAN GARDU'!$A:$BS,44,0)</f>
        <v>#N/A</v>
      </c>
      <c r="AV836" s="21" t="e">
        <f t="shared" ref="AV836:AV899" si="454">AU836/$P836*100</f>
        <v>#N/A</v>
      </c>
      <c r="AW836" s="20" t="e">
        <f>VLOOKUP($D836,'DATA PENGUKURAN GARDU'!$A:$BS,46,0)</f>
        <v>#N/A</v>
      </c>
      <c r="AX836" s="21" t="e">
        <f t="shared" ref="AX836:AX899" si="455">AW836/$P836*100</f>
        <v>#N/A</v>
      </c>
      <c r="AY836" s="20" t="e">
        <f>VLOOKUP($D836,'DATA PENGUKURAN GARDU'!$A:$BS,46,0)</f>
        <v>#N/A</v>
      </c>
      <c r="AZ836" s="20" t="e">
        <f>VLOOKUP($D836,'DATA PENGUKURAN GARDU'!$A:$BS,53,0)</f>
        <v>#N/A</v>
      </c>
      <c r="BA836" s="20" t="e">
        <f>VLOOKUP($D836,'DATA PENGUKURAN GARDU'!$A:$BS,54,0)</f>
        <v>#N/A</v>
      </c>
      <c r="BB836" s="17" t="e">
        <f>VLOOKUP($E836,'DATA PENGUKURAN GARDU'!$A:$BS,42,0)</f>
        <v>#N/A</v>
      </c>
      <c r="BC836" s="23" t="e">
        <f t="shared" ref="BC836:BC899" si="456">BB836/$P836*100</f>
        <v>#N/A</v>
      </c>
      <c r="BD836" s="17" t="e">
        <f>VLOOKUP($E836,'DATA PENGUKURAN GARDU'!$A:$BS,44,0)</f>
        <v>#N/A</v>
      </c>
      <c r="BE836" s="23" t="e">
        <f t="shared" ref="BE836:BE899" si="457">BD836/$P836*100</f>
        <v>#N/A</v>
      </c>
      <c r="BF836" s="17" t="e">
        <f>VLOOKUP($E836,'DATA PENGUKURAN GARDU'!$A:$BS,46,0)</f>
        <v>#N/A</v>
      </c>
      <c r="BG836" s="23" t="e">
        <f t="shared" ref="BG836:BG899" si="458">BF836/$P836*100</f>
        <v>#N/A</v>
      </c>
      <c r="BH836" s="17" t="e">
        <f>VLOOKUP($E836,'DATA PENGUKURAN GARDU'!$A:$BS,46,0)</f>
        <v>#N/A</v>
      </c>
      <c r="BI836" s="17" t="e">
        <f>VLOOKUP($E836,'DATA PENGUKURAN GARDU'!$A:$BS,53,0)</f>
        <v>#N/A</v>
      </c>
      <c r="BJ836" s="17" t="e">
        <f>VLOOKUP($E836,'DATA PENGUKURAN GARDU'!$A:$BS,54,0)</f>
        <v>#N/A</v>
      </c>
      <c r="BK836" s="20" t="e">
        <f t="shared" ref="BK836:BK899" si="459">IF(Q836&gt;P836,"OL PHASA","Normal")</f>
        <v>#N/A</v>
      </c>
      <c r="BL836" s="20" t="e">
        <f t="shared" ref="BL836:BL899" si="460">IF(S836&gt;P836,"OL PHASA","Normal")</f>
        <v>#N/A</v>
      </c>
      <c r="BM836" s="20" t="e">
        <f t="shared" ref="BM836:BM899" si="461">IF(U836&gt;P836,"OL PHASA","Normal")</f>
        <v>#N/A</v>
      </c>
      <c r="BN836" s="25" t="e">
        <f t="shared" ref="BN836:BN899" si="462">IF((L836=3),(AVERAGE(Q836,S836,U836)),MAX(Q836,S836,U836))</f>
        <v>#N/A</v>
      </c>
      <c r="BO836" s="26" t="str">
        <f t="shared" ref="BO836:BO899" si="463">IFERROR(IF((L836=1),(BN836*AH836)/1000,(BN836*AI836*1.73)/1000),"0")</f>
        <v>0</v>
      </c>
      <c r="BP836" s="21" t="e">
        <f t="shared" ref="BP836:BP899" si="464">BO836/K836*100</f>
        <v>#VALUE!</v>
      </c>
      <c r="BQ836" s="20" t="e">
        <f t="shared" ref="BQ836:BQ899" si="465">IF($L836=1,"1 Phase",ABS(((Q836/BN836)-1)+ABS((S836/BN836)-1)+ABS((U836/BN836)-1))/3)</f>
        <v>#N/A</v>
      </c>
      <c r="BR836" s="20" t="e">
        <v>#N/A</v>
      </c>
      <c r="BS836" s="9" t="e">
        <v>#N/A</v>
      </c>
      <c r="BT836" s="2" t="e">
        <f t="shared" ref="BT836:BT899" si="466">IF(BP836&lt;30,"Underload",IF(BP836&lt;=80,"Baik",IF(BP836&gt;80,"Overload")))</f>
        <v>#VALUE!</v>
      </c>
      <c r="BU836" s="2" t="e">
        <f t="shared" si="434"/>
        <v>#N/A</v>
      </c>
      <c r="BV836" s="2" t="e">
        <f t="shared" si="435"/>
        <v>#N/A</v>
      </c>
    </row>
    <row r="837" s="2" customFormat="1" ht="22.95" customHeight="1" spans="1:74">
      <c r="A837" s="9" t="str">
        <f t="shared" si="436"/>
        <v>M 165Induk</v>
      </c>
      <c r="B837" s="9" t="str">
        <f t="shared" si="437"/>
        <v>M 165jurusan 1</v>
      </c>
      <c r="C837" s="9" t="str">
        <f t="shared" si="438"/>
        <v>M 165jurusan 2</v>
      </c>
      <c r="D837" s="9" t="str">
        <f t="shared" si="439"/>
        <v>M 165jurusan 3</v>
      </c>
      <c r="E837" s="9" t="str">
        <f t="shared" si="440"/>
        <v>M 165jurusan 4</v>
      </c>
      <c r="F837" s="10" t="s">
        <v>131</v>
      </c>
      <c r="G837" s="10" t="s">
        <v>131</v>
      </c>
      <c r="H837" s="10" t="s">
        <v>1032</v>
      </c>
      <c r="I837" s="10">
        <v>0.53352</v>
      </c>
      <c r="J837" s="10">
        <v>123.94008</v>
      </c>
      <c r="K837" s="10" t="s">
        <v>7465</v>
      </c>
      <c r="L837" s="10" t="s">
        <v>7465</v>
      </c>
      <c r="M837" s="10" t="s">
        <v>7465</v>
      </c>
      <c r="N837" s="14">
        <f t="shared" si="441"/>
        <v>0</v>
      </c>
      <c r="O837" s="15" t="e">
        <f t="shared" si="442"/>
        <v>#VALUE!</v>
      </c>
      <c r="P837" s="15" t="e">
        <f t="shared" si="443"/>
        <v>#VALUE!</v>
      </c>
      <c r="Q837" s="17" t="e">
        <f>VLOOKUP($A837,'DATA PENGUKURAN GARDU'!$A:$BS,42,0)</f>
        <v>#N/A</v>
      </c>
      <c r="R837" s="18" t="e">
        <f t="shared" si="444"/>
        <v>#N/A</v>
      </c>
      <c r="S837" s="17" t="e">
        <f>VLOOKUP($A837,'DATA PENGUKURAN GARDU'!$A:$BS,44,0)</f>
        <v>#N/A</v>
      </c>
      <c r="T837" s="18" t="e">
        <f t="shared" si="445"/>
        <v>#N/A</v>
      </c>
      <c r="U837" s="17" t="e">
        <f>VLOOKUP($A837,'DATA PENGUKURAN GARDU'!$A:$BS,46,0)</f>
        <v>#N/A</v>
      </c>
      <c r="V837" s="18" t="e">
        <f t="shared" si="446"/>
        <v>#N/A</v>
      </c>
      <c r="W837" s="17" t="e">
        <f>VLOOKUP($A837,'DATA PENGUKURAN GARDU'!$A:$BS,48,0)</f>
        <v>#N/A</v>
      </c>
      <c r="X837" s="17" t="e">
        <f>VLOOKUP($A837,'DATA PENGUKURAN GARDU'!$A:$BS,53,0)</f>
        <v>#N/A</v>
      </c>
      <c r="Y837" s="17" t="e">
        <f>VLOOKUP($A837,'DATA PENGUKURAN GARDU'!$A:$BS,54,0)</f>
        <v>#N/A</v>
      </c>
      <c r="Z837" s="17" t="e">
        <f>VLOOKUP($A837,'DATA PENGUKURAN GARDU'!$A:$BS,55,0)</f>
        <v>#N/A</v>
      </c>
      <c r="AA837" s="20" t="e">
        <f>VLOOKUP($B837,'DATA PENGUKURAN GARDU'!$A:$BS,42,0)</f>
        <v>#N/A</v>
      </c>
      <c r="AB837" s="21" t="e">
        <f t="shared" si="447"/>
        <v>#N/A</v>
      </c>
      <c r="AC837" s="20" t="e">
        <f>VLOOKUP($B837,'DATA PENGUKURAN GARDU'!$A:$BS,44,0)</f>
        <v>#N/A</v>
      </c>
      <c r="AD837" s="21" t="e">
        <f t="shared" si="448"/>
        <v>#N/A</v>
      </c>
      <c r="AE837" s="20" t="e">
        <f>VLOOKUP($B837,'DATA PENGUKURAN GARDU'!$A:$BS,46,0)</f>
        <v>#N/A</v>
      </c>
      <c r="AF837" s="21" t="e">
        <f t="shared" si="449"/>
        <v>#N/A</v>
      </c>
      <c r="AG837" s="20" t="e">
        <f>VLOOKUP($B837,'DATA PENGUKURAN GARDU'!$A:$BS,46,0)</f>
        <v>#N/A</v>
      </c>
      <c r="AH837" s="20" t="e">
        <f>VLOOKUP($B837,'DATA PENGUKURAN GARDU'!$A:$BS,53,0)</f>
        <v>#N/A</v>
      </c>
      <c r="AI837" s="20" t="e">
        <f>VLOOKUP($B837,'DATA PENGUKURAN GARDU'!$A:$BS,54,0)</f>
        <v>#N/A</v>
      </c>
      <c r="AJ837" s="17" t="e">
        <f>VLOOKUP($C837,'DATA PENGUKURAN GARDU'!$A:$BS,42,0)</f>
        <v>#N/A</v>
      </c>
      <c r="AK837" s="23" t="e">
        <f t="shared" si="450"/>
        <v>#N/A</v>
      </c>
      <c r="AL837" s="17" t="e">
        <f>VLOOKUP($C837,'DATA PENGUKURAN GARDU'!$A:$BS,44,0)</f>
        <v>#N/A</v>
      </c>
      <c r="AM837" s="23" t="e">
        <f t="shared" si="451"/>
        <v>#N/A</v>
      </c>
      <c r="AN837" s="17" t="e">
        <f>VLOOKUP($C837,'DATA PENGUKURAN GARDU'!$A:$BS,46,0)</f>
        <v>#N/A</v>
      </c>
      <c r="AO837" s="23" t="e">
        <f t="shared" si="452"/>
        <v>#N/A</v>
      </c>
      <c r="AP837" s="17" t="e">
        <f>VLOOKUP($C837,'DATA PENGUKURAN GARDU'!$A:$BS,46,0)</f>
        <v>#N/A</v>
      </c>
      <c r="AQ837" s="17" t="e">
        <f>VLOOKUP($C837,'DATA PENGUKURAN GARDU'!$A:$BS,53,0)</f>
        <v>#N/A</v>
      </c>
      <c r="AR837" s="17" t="e">
        <f>VLOOKUP($C837,'DATA PENGUKURAN GARDU'!$A:$BS,54,0)</f>
        <v>#N/A</v>
      </c>
      <c r="AS837" s="20" t="e">
        <f>VLOOKUP($D837,'DATA PENGUKURAN GARDU'!$A:$BS,42,0)</f>
        <v>#N/A</v>
      </c>
      <c r="AT837" s="21" t="e">
        <f t="shared" si="453"/>
        <v>#N/A</v>
      </c>
      <c r="AU837" s="20" t="e">
        <f>VLOOKUP($D837,'DATA PENGUKURAN GARDU'!$A:$BS,44,0)</f>
        <v>#N/A</v>
      </c>
      <c r="AV837" s="21" t="e">
        <f t="shared" si="454"/>
        <v>#N/A</v>
      </c>
      <c r="AW837" s="20" t="e">
        <f>VLOOKUP($D837,'DATA PENGUKURAN GARDU'!$A:$BS,46,0)</f>
        <v>#N/A</v>
      </c>
      <c r="AX837" s="21" t="e">
        <f t="shared" si="455"/>
        <v>#N/A</v>
      </c>
      <c r="AY837" s="20" t="e">
        <f>VLOOKUP($D837,'DATA PENGUKURAN GARDU'!$A:$BS,46,0)</f>
        <v>#N/A</v>
      </c>
      <c r="AZ837" s="20" t="e">
        <f>VLOOKUP($D837,'DATA PENGUKURAN GARDU'!$A:$BS,53,0)</f>
        <v>#N/A</v>
      </c>
      <c r="BA837" s="20" t="e">
        <f>VLOOKUP($D837,'DATA PENGUKURAN GARDU'!$A:$BS,54,0)</f>
        <v>#N/A</v>
      </c>
      <c r="BB837" s="17" t="e">
        <f>VLOOKUP($E837,'DATA PENGUKURAN GARDU'!$A:$BS,42,0)</f>
        <v>#N/A</v>
      </c>
      <c r="BC837" s="23" t="e">
        <f t="shared" si="456"/>
        <v>#N/A</v>
      </c>
      <c r="BD837" s="17" t="e">
        <f>VLOOKUP($E837,'DATA PENGUKURAN GARDU'!$A:$BS,44,0)</f>
        <v>#N/A</v>
      </c>
      <c r="BE837" s="23" t="e">
        <f t="shared" si="457"/>
        <v>#N/A</v>
      </c>
      <c r="BF837" s="17" t="e">
        <f>VLOOKUP($E837,'DATA PENGUKURAN GARDU'!$A:$BS,46,0)</f>
        <v>#N/A</v>
      </c>
      <c r="BG837" s="23" t="e">
        <f t="shared" si="458"/>
        <v>#N/A</v>
      </c>
      <c r="BH837" s="17" t="e">
        <f>VLOOKUP($E837,'DATA PENGUKURAN GARDU'!$A:$BS,46,0)</f>
        <v>#N/A</v>
      </c>
      <c r="BI837" s="17" t="e">
        <f>VLOOKUP($E837,'DATA PENGUKURAN GARDU'!$A:$BS,53,0)</f>
        <v>#N/A</v>
      </c>
      <c r="BJ837" s="17" t="e">
        <f>VLOOKUP($E837,'DATA PENGUKURAN GARDU'!$A:$BS,54,0)</f>
        <v>#N/A</v>
      </c>
      <c r="BK837" s="20" t="e">
        <f t="shared" si="459"/>
        <v>#N/A</v>
      </c>
      <c r="BL837" s="20" t="e">
        <f t="shared" si="460"/>
        <v>#N/A</v>
      </c>
      <c r="BM837" s="20" t="e">
        <f t="shared" si="461"/>
        <v>#N/A</v>
      </c>
      <c r="BN837" s="25" t="e">
        <f t="shared" si="462"/>
        <v>#N/A</v>
      </c>
      <c r="BO837" s="26" t="str">
        <f t="shared" si="463"/>
        <v>0</v>
      </c>
      <c r="BP837" s="21" t="e">
        <f t="shared" si="464"/>
        <v>#VALUE!</v>
      </c>
      <c r="BQ837" s="20" t="e">
        <f t="shared" si="465"/>
        <v>#N/A</v>
      </c>
      <c r="BR837" s="20" t="e">
        <v>#N/A</v>
      </c>
      <c r="BS837" s="9" t="e">
        <v>#N/A</v>
      </c>
      <c r="BT837" s="2" t="e">
        <f t="shared" si="466"/>
        <v>#VALUE!</v>
      </c>
      <c r="BU837" s="2" t="e">
        <f t="shared" si="434"/>
        <v>#N/A</v>
      </c>
      <c r="BV837" s="2" t="e">
        <f t="shared" si="435"/>
        <v>#N/A</v>
      </c>
    </row>
    <row r="838" s="2" customFormat="1" ht="22.95" customHeight="1" spans="1:74">
      <c r="A838" s="9" t="str">
        <f t="shared" si="436"/>
        <v>M 167Induk</v>
      </c>
      <c r="B838" s="9" t="str">
        <f t="shared" si="437"/>
        <v>M 167jurusan 1</v>
      </c>
      <c r="C838" s="9" t="str">
        <f t="shared" si="438"/>
        <v>M 167jurusan 2</v>
      </c>
      <c r="D838" s="9" t="str">
        <f t="shared" si="439"/>
        <v>M 167jurusan 3</v>
      </c>
      <c r="E838" s="9" t="str">
        <f t="shared" si="440"/>
        <v>M 167jurusan 4</v>
      </c>
      <c r="F838" s="10" t="s">
        <v>131</v>
      </c>
      <c r="G838" s="10" t="s">
        <v>131</v>
      </c>
      <c r="H838" s="10" t="s">
        <v>1033</v>
      </c>
      <c r="I838" s="10">
        <v>0.520598</v>
      </c>
      <c r="J838" s="10">
        <v>123.929406</v>
      </c>
      <c r="K838" s="10" t="s">
        <v>7465</v>
      </c>
      <c r="L838" s="10" t="s">
        <v>7465</v>
      </c>
      <c r="M838" s="10" t="s">
        <v>7465</v>
      </c>
      <c r="N838" s="14">
        <f t="shared" si="441"/>
        <v>0</v>
      </c>
      <c r="O838" s="15" t="e">
        <f t="shared" si="442"/>
        <v>#VALUE!</v>
      </c>
      <c r="P838" s="15" t="e">
        <f t="shared" si="443"/>
        <v>#VALUE!</v>
      </c>
      <c r="Q838" s="17" t="e">
        <f>VLOOKUP($A838,'DATA PENGUKURAN GARDU'!$A:$BS,42,0)</f>
        <v>#N/A</v>
      </c>
      <c r="R838" s="18" t="e">
        <f t="shared" si="444"/>
        <v>#N/A</v>
      </c>
      <c r="S838" s="17" t="e">
        <f>VLOOKUP($A838,'DATA PENGUKURAN GARDU'!$A:$BS,44,0)</f>
        <v>#N/A</v>
      </c>
      <c r="T838" s="18" t="e">
        <f t="shared" si="445"/>
        <v>#N/A</v>
      </c>
      <c r="U838" s="17" t="e">
        <f>VLOOKUP($A838,'DATA PENGUKURAN GARDU'!$A:$BS,46,0)</f>
        <v>#N/A</v>
      </c>
      <c r="V838" s="18" t="e">
        <f t="shared" si="446"/>
        <v>#N/A</v>
      </c>
      <c r="W838" s="17" t="e">
        <f>VLOOKUP($A838,'DATA PENGUKURAN GARDU'!$A:$BS,48,0)</f>
        <v>#N/A</v>
      </c>
      <c r="X838" s="17" t="e">
        <f>VLOOKUP($A838,'DATA PENGUKURAN GARDU'!$A:$BS,53,0)</f>
        <v>#N/A</v>
      </c>
      <c r="Y838" s="17" t="e">
        <f>VLOOKUP($A838,'DATA PENGUKURAN GARDU'!$A:$BS,54,0)</f>
        <v>#N/A</v>
      </c>
      <c r="Z838" s="17" t="e">
        <f>VLOOKUP($A838,'DATA PENGUKURAN GARDU'!$A:$BS,55,0)</f>
        <v>#N/A</v>
      </c>
      <c r="AA838" s="20" t="e">
        <f>VLOOKUP($B838,'DATA PENGUKURAN GARDU'!$A:$BS,42,0)</f>
        <v>#N/A</v>
      </c>
      <c r="AB838" s="21" t="e">
        <f t="shared" si="447"/>
        <v>#N/A</v>
      </c>
      <c r="AC838" s="20" t="e">
        <f>VLOOKUP($B838,'DATA PENGUKURAN GARDU'!$A:$BS,44,0)</f>
        <v>#N/A</v>
      </c>
      <c r="AD838" s="21" t="e">
        <f t="shared" si="448"/>
        <v>#N/A</v>
      </c>
      <c r="AE838" s="20" t="e">
        <f>VLOOKUP($B838,'DATA PENGUKURAN GARDU'!$A:$BS,46,0)</f>
        <v>#N/A</v>
      </c>
      <c r="AF838" s="21" t="e">
        <f t="shared" si="449"/>
        <v>#N/A</v>
      </c>
      <c r="AG838" s="20" t="e">
        <f>VLOOKUP($B838,'DATA PENGUKURAN GARDU'!$A:$BS,46,0)</f>
        <v>#N/A</v>
      </c>
      <c r="AH838" s="20" t="e">
        <f>VLOOKUP($B838,'DATA PENGUKURAN GARDU'!$A:$BS,53,0)</f>
        <v>#N/A</v>
      </c>
      <c r="AI838" s="20" t="e">
        <f>VLOOKUP($B838,'DATA PENGUKURAN GARDU'!$A:$BS,54,0)</f>
        <v>#N/A</v>
      </c>
      <c r="AJ838" s="17" t="e">
        <f>VLOOKUP($C838,'DATA PENGUKURAN GARDU'!$A:$BS,42,0)</f>
        <v>#N/A</v>
      </c>
      <c r="AK838" s="23" t="e">
        <f t="shared" si="450"/>
        <v>#N/A</v>
      </c>
      <c r="AL838" s="17" t="e">
        <f>VLOOKUP($C838,'DATA PENGUKURAN GARDU'!$A:$BS,44,0)</f>
        <v>#N/A</v>
      </c>
      <c r="AM838" s="23" t="e">
        <f t="shared" si="451"/>
        <v>#N/A</v>
      </c>
      <c r="AN838" s="17" t="e">
        <f>VLOOKUP($C838,'DATA PENGUKURAN GARDU'!$A:$BS,46,0)</f>
        <v>#N/A</v>
      </c>
      <c r="AO838" s="23" t="e">
        <f t="shared" si="452"/>
        <v>#N/A</v>
      </c>
      <c r="AP838" s="17" t="e">
        <f>VLOOKUP($C838,'DATA PENGUKURAN GARDU'!$A:$BS,46,0)</f>
        <v>#N/A</v>
      </c>
      <c r="AQ838" s="17" t="e">
        <f>VLOOKUP($C838,'DATA PENGUKURAN GARDU'!$A:$BS,53,0)</f>
        <v>#N/A</v>
      </c>
      <c r="AR838" s="17" t="e">
        <f>VLOOKUP($C838,'DATA PENGUKURAN GARDU'!$A:$BS,54,0)</f>
        <v>#N/A</v>
      </c>
      <c r="AS838" s="20" t="e">
        <f>VLOOKUP($D838,'DATA PENGUKURAN GARDU'!$A:$BS,42,0)</f>
        <v>#N/A</v>
      </c>
      <c r="AT838" s="21" t="e">
        <f t="shared" si="453"/>
        <v>#N/A</v>
      </c>
      <c r="AU838" s="20" t="e">
        <f>VLOOKUP($D838,'DATA PENGUKURAN GARDU'!$A:$BS,44,0)</f>
        <v>#N/A</v>
      </c>
      <c r="AV838" s="21" t="e">
        <f t="shared" si="454"/>
        <v>#N/A</v>
      </c>
      <c r="AW838" s="20" t="e">
        <f>VLOOKUP($D838,'DATA PENGUKURAN GARDU'!$A:$BS,46,0)</f>
        <v>#N/A</v>
      </c>
      <c r="AX838" s="21" t="e">
        <f t="shared" si="455"/>
        <v>#N/A</v>
      </c>
      <c r="AY838" s="20" t="e">
        <f>VLOOKUP($D838,'DATA PENGUKURAN GARDU'!$A:$BS,46,0)</f>
        <v>#N/A</v>
      </c>
      <c r="AZ838" s="20" t="e">
        <f>VLOOKUP($D838,'DATA PENGUKURAN GARDU'!$A:$BS,53,0)</f>
        <v>#N/A</v>
      </c>
      <c r="BA838" s="20" t="e">
        <f>VLOOKUP($D838,'DATA PENGUKURAN GARDU'!$A:$BS,54,0)</f>
        <v>#N/A</v>
      </c>
      <c r="BB838" s="17" t="e">
        <f>VLOOKUP($E838,'DATA PENGUKURAN GARDU'!$A:$BS,42,0)</f>
        <v>#N/A</v>
      </c>
      <c r="BC838" s="23" t="e">
        <f t="shared" si="456"/>
        <v>#N/A</v>
      </c>
      <c r="BD838" s="17" t="e">
        <f>VLOOKUP($E838,'DATA PENGUKURAN GARDU'!$A:$BS,44,0)</f>
        <v>#N/A</v>
      </c>
      <c r="BE838" s="23" t="e">
        <f t="shared" si="457"/>
        <v>#N/A</v>
      </c>
      <c r="BF838" s="17" t="e">
        <f>VLOOKUP($E838,'DATA PENGUKURAN GARDU'!$A:$BS,46,0)</f>
        <v>#N/A</v>
      </c>
      <c r="BG838" s="23" t="e">
        <f t="shared" si="458"/>
        <v>#N/A</v>
      </c>
      <c r="BH838" s="17" t="e">
        <f>VLOOKUP($E838,'DATA PENGUKURAN GARDU'!$A:$BS,46,0)</f>
        <v>#N/A</v>
      </c>
      <c r="BI838" s="17" t="e">
        <f>VLOOKUP($E838,'DATA PENGUKURAN GARDU'!$A:$BS,53,0)</f>
        <v>#N/A</v>
      </c>
      <c r="BJ838" s="17" t="e">
        <f>VLOOKUP($E838,'DATA PENGUKURAN GARDU'!$A:$BS,54,0)</f>
        <v>#N/A</v>
      </c>
      <c r="BK838" s="20" t="e">
        <f t="shared" si="459"/>
        <v>#N/A</v>
      </c>
      <c r="BL838" s="20" t="e">
        <f t="shared" si="460"/>
        <v>#N/A</v>
      </c>
      <c r="BM838" s="20" t="e">
        <f t="shared" si="461"/>
        <v>#N/A</v>
      </c>
      <c r="BN838" s="25" t="e">
        <f t="shared" si="462"/>
        <v>#N/A</v>
      </c>
      <c r="BO838" s="26" t="str">
        <f t="shared" si="463"/>
        <v>0</v>
      </c>
      <c r="BP838" s="21" t="e">
        <f t="shared" si="464"/>
        <v>#VALUE!</v>
      </c>
      <c r="BQ838" s="20" t="e">
        <f t="shared" si="465"/>
        <v>#N/A</v>
      </c>
      <c r="BR838" s="20" t="e">
        <v>#N/A</v>
      </c>
      <c r="BS838" s="9" t="e">
        <v>#N/A</v>
      </c>
      <c r="BT838" s="2" t="e">
        <f t="shared" si="466"/>
        <v>#VALUE!</v>
      </c>
      <c r="BU838" s="2" t="e">
        <f t="shared" si="434"/>
        <v>#N/A</v>
      </c>
      <c r="BV838" s="2" t="e">
        <f t="shared" si="435"/>
        <v>#N/A</v>
      </c>
    </row>
    <row r="839" s="2" customFormat="1" ht="22.95" customHeight="1" spans="1:74">
      <c r="A839" s="9" t="str">
        <f t="shared" si="436"/>
        <v>M 171Induk</v>
      </c>
      <c r="B839" s="9" t="str">
        <f t="shared" si="437"/>
        <v>M 171jurusan 1</v>
      </c>
      <c r="C839" s="9" t="str">
        <f t="shared" si="438"/>
        <v>M 171jurusan 2</v>
      </c>
      <c r="D839" s="9" t="str">
        <f t="shared" si="439"/>
        <v>M 171jurusan 3</v>
      </c>
      <c r="E839" s="9" t="str">
        <f t="shared" si="440"/>
        <v>M 171jurusan 4</v>
      </c>
      <c r="F839" s="10" t="s">
        <v>131</v>
      </c>
      <c r="G839" s="10" t="s">
        <v>131</v>
      </c>
      <c r="H839" s="10" t="s">
        <v>1034</v>
      </c>
      <c r="I839" s="10">
        <v>0.546266</v>
      </c>
      <c r="J839" s="10">
        <v>123.904041</v>
      </c>
      <c r="K839" s="10" t="s">
        <v>7465</v>
      </c>
      <c r="L839" s="10" t="s">
        <v>7465</v>
      </c>
      <c r="M839" s="10" t="s">
        <v>7465</v>
      </c>
      <c r="N839" s="14">
        <f t="shared" si="441"/>
        <v>0</v>
      </c>
      <c r="O839" s="15" t="e">
        <f t="shared" si="442"/>
        <v>#VALUE!</v>
      </c>
      <c r="P839" s="15" t="e">
        <f t="shared" si="443"/>
        <v>#VALUE!</v>
      </c>
      <c r="Q839" s="17" t="e">
        <f>VLOOKUP($A839,'DATA PENGUKURAN GARDU'!$A:$BS,42,0)</f>
        <v>#N/A</v>
      </c>
      <c r="R839" s="18" t="e">
        <f t="shared" si="444"/>
        <v>#N/A</v>
      </c>
      <c r="S839" s="17" t="e">
        <f>VLOOKUP($A839,'DATA PENGUKURAN GARDU'!$A:$BS,44,0)</f>
        <v>#N/A</v>
      </c>
      <c r="T839" s="18" t="e">
        <f t="shared" si="445"/>
        <v>#N/A</v>
      </c>
      <c r="U839" s="17" t="e">
        <f>VLOOKUP($A839,'DATA PENGUKURAN GARDU'!$A:$BS,46,0)</f>
        <v>#N/A</v>
      </c>
      <c r="V839" s="18" t="e">
        <f t="shared" si="446"/>
        <v>#N/A</v>
      </c>
      <c r="W839" s="17" t="e">
        <f>VLOOKUP($A839,'DATA PENGUKURAN GARDU'!$A:$BS,48,0)</f>
        <v>#N/A</v>
      </c>
      <c r="X839" s="17" t="e">
        <f>VLOOKUP($A839,'DATA PENGUKURAN GARDU'!$A:$BS,53,0)</f>
        <v>#N/A</v>
      </c>
      <c r="Y839" s="17" t="e">
        <f>VLOOKUP($A839,'DATA PENGUKURAN GARDU'!$A:$BS,54,0)</f>
        <v>#N/A</v>
      </c>
      <c r="Z839" s="17" t="e">
        <f>VLOOKUP($A839,'DATA PENGUKURAN GARDU'!$A:$BS,55,0)</f>
        <v>#N/A</v>
      </c>
      <c r="AA839" s="20" t="e">
        <f>VLOOKUP($B839,'DATA PENGUKURAN GARDU'!$A:$BS,42,0)</f>
        <v>#N/A</v>
      </c>
      <c r="AB839" s="21" t="e">
        <f t="shared" si="447"/>
        <v>#N/A</v>
      </c>
      <c r="AC839" s="20" t="e">
        <f>VLOOKUP($B839,'DATA PENGUKURAN GARDU'!$A:$BS,44,0)</f>
        <v>#N/A</v>
      </c>
      <c r="AD839" s="21" t="e">
        <f t="shared" si="448"/>
        <v>#N/A</v>
      </c>
      <c r="AE839" s="20" t="e">
        <f>VLOOKUP($B839,'DATA PENGUKURAN GARDU'!$A:$BS,46,0)</f>
        <v>#N/A</v>
      </c>
      <c r="AF839" s="21" t="e">
        <f t="shared" si="449"/>
        <v>#N/A</v>
      </c>
      <c r="AG839" s="20" t="e">
        <f>VLOOKUP($B839,'DATA PENGUKURAN GARDU'!$A:$BS,46,0)</f>
        <v>#N/A</v>
      </c>
      <c r="AH839" s="20" t="e">
        <f>VLOOKUP($B839,'DATA PENGUKURAN GARDU'!$A:$BS,53,0)</f>
        <v>#N/A</v>
      </c>
      <c r="AI839" s="20" t="e">
        <f>VLOOKUP($B839,'DATA PENGUKURAN GARDU'!$A:$BS,54,0)</f>
        <v>#N/A</v>
      </c>
      <c r="AJ839" s="17" t="e">
        <f>VLOOKUP($C839,'DATA PENGUKURAN GARDU'!$A:$BS,42,0)</f>
        <v>#N/A</v>
      </c>
      <c r="AK839" s="23" t="e">
        <f t="shared" si="450"/>
        <v>#N/A</v>
      </c>
      <c r="AL839" s="17" t="e">
        <f>VLOOKUP($C839,'DATA PENGUKURAN GARDU'!$A:$BS,44,0)</f>
        <v>#N/A</v>
      </c>
      <c r="AM839" s="23" t="e">
        <f t="shared" si="451"/>
        <v>#N/A</v>
      </c>
      <c r="AN839" s="17" t="e">
        <f>VLOOKUP($C839,'DATA PENGUKURAN GARDU'!$A:$BS,46,0)</f>
        <v>#N/A</v>
      </c>
      <c r="AO839" s="23" t="e">
        <f t="shared" si="452"/>
        <v>#N/A</v>
      </c>
      <c r="AP839" s="17" t="e">
        <f>VLOOKUP($C839,'DATA PENGUKURAN GARDU'!$A:$BS,46,0)</f>
        <v>#N/A</v>
      </c>
      <c r="AQ839" s="17" t="e">
        <f>VLOOKUP($C839,'DATA PENGUKURAN GARDU'!$A:$BS,53,0)</f>
        <v>#N/A</v>
      </c>
      <c r="AR839" s="17" t="e">
        <f>VLOOKUP($C839,'DATA PENGUKURAN GARDU'!$A:$BS,54,0)</f>
        <v>#N/A</v>
      </c>
      <c r="AS839" s="20" t="e">
        <f>VLOOKUP($D839,'DATA PENGUKURAN GARDU'!$A:$BS,42,0)</f>
        <v>#N/A</v>
      </c>
      <c r="AT839" s="21" t="e">
        <f t="shared" si="453"/>
        <v>#N/A</v>
      </c>
      <c r="AU839" s="20" t="e">
        <f>VLOOKUP($D839,'DATA PENGUKURAN GARDU'!$A:$BS,44,0)</f>
        <v>#N/A</v>
      </c>
      <c r="AV839" s="21" t="e">
        <f t="shared" si="454"/>
        <v>#N/A</v>
      </c>
      <c r="AW839" s="20" t="e">
        <f>VLOOKUP($D839,'DATA PENGUKURAN GARDU'!$A:$BS,46,0)</f>
        <v>#N/A</v>
      </c>
      <c r="AX839" s="21" t="e">
        <f t="shared" si="455"/>
        <v>#N/A</v>
      </c>
      <c r="AY839" s="20" t="e">
        <f>VLOOKUP($D839,'DATA PENGUKURAN GARDU'!$A:$BS,46,0)</f>
        <v>#N/A</v>
      </c>
      <c r="AZ839" s="20" t="e">
        <f>VLOOKUP($D839,'DATA PENGUKURAN GARDU'!$A:$BS,53,0)</f>
        <v>#N/A</v>
      </c>
      <c r="BA839" s="20" t="e">
        <f>VLOOKUP($D839,'DATA PENGUKURAN GARDU'!$A:$BS,54,0)</f>
        <v>#N/A</v>
      </c>
      <c r="BB839" s="17" t="e">
        <f>VLOOKUP($E839,'DATA PENGUKURAN GARDU'!$A:$BS,42,0)</f>
        <v>#N/A</v>
      </c>
      <c r="BC839" s="23" t="e">
        <f t="shared" si="456"/>
        <v>#N/A</v>
      </c>
      <c r="BD839" s="17" t="e">
        <f>VLOOKUP($E839,'DATA PENGUKURAN GARDU'!$A:$BS,44,0)</f>
        <v>#N/A</v>
      </c>
      <c r="BE839" s="23" t="e">
        <f t="shared" si="457"/>
        <v>#N/A</v>
      </c>
      <c r="BF839" s="17" t="e">
        <f>VLOOKUP($E839,'DATA PENGUKURAN GARDU'!$A:$BS,46,0)</f>
        <v>#N/A</v>
      </c>
      <c r="BG839" s="23" t="e">
        <f t="shared" si="458"/>
        <v>#N/A</v>
      </c>
      <c r="BH839" s="17" t="e">
        <f>VLOOKUP($E839,'DATA PENGUKURAN GARDU'!$A:$BS,46,0)</f>
        <v>#N/A</v>
      </c>
      <c r="BI839" s="17" t="e">
        <f>VLOOKUP($E839,'DATA PENGUKURAN GARDU'!$A:$BS,53,0)</f>
        <v>#N/A</v>
      </c>
      <c r="BJ839" s="17" t="e">
        <f>VLOOKUP($E839,'DATA PENGUKURAN GARDU'!$A:$BS,54,0)</f>
        <v>#N/A</v>
      </c>
      <c r="BK839" s="20" t="e">
        <f t="shared" si="459"/>
        <v>#N/A</v>
      </c>
      <c r="BL839" s="20" t="e">
        <f t="shared" si="460"/>
        <v>#N/A</v>
      </c>
      <c r="BM839" s="20" t="e">
        <f t="shared" si="461"/>
        <v>#N/A</v>
      </c>
      <c r="BN839" s="25" t="e">
        <f t="shared" si="462"/>
        <v>#N/A</v>
      </c>
      <c r="BO839" s="26" t="str">
        <f t="shared" si="463"/>
        <v>0</v>
      </c>
      <c r="BP839" s="21" t="e">
        <f t="shared" si="464"/>
        <v>#VALUE!</v>
      </c>
      <c r="BQ839" s="20" t="e">
        <f t="shared" si="465"/>
        <v>#N/A</v>
      </c>
      <c r="BR839" s="20" t="e">
        <v>#N/A</v>
      </c>
      <c r="BS839" s="9" t="e">
        <v>#N/A</v>
      </c>
      <c r="BT839" s="2" t="e">
        <f t="shared" si="466"/>
        <v>#VALUE!</v>
      </c>
      <c r="BU839" s="2" t="e">
        <f t="shared" si="434"/>
        <v>#N/A</v>
      </c>
      <c r="BV839" s="2" t="e">
        <f t="shared" si="435"/>
        <v>#N/A</v>
      </c>
    </row>
    <row r="840" s="2" customFormat="1" ht="22.95" customHeight="1" spans="1:74">
      <c r="A840" s="9" t="str">
        <f t="shared" si="436"/>
        <v>M 172Induk</v>
      </c>
      <c r="B840" s="9" t="str">
        <f t="shared" si="437"/>
        <v>M 172jurusan 1</v>
      </c>
      <c r="C840" s="9" t="str">
        <f t="shared" si="438"/>
        <v>M 172jurusan 2</v>
      </c>
      <c r="D840" s="9" t="str">
        <f t="shared" si="439"/>
        <v>M 172jurusan 3</v>
      </c>
      <c r="E840" s="9" t="str">
        <f t="shared" si="440"/>
        <v>M 172jurusan 4</v>
      </c>
      <c r="F840" s="10" t="s">
        <v>131</v>
      </c>
      <c r="G840" s="10" t="s">
        <v>131</v>
      </c>
      <c r="H840" s="10" t="s">
        <v>1035</v>
      </c>
      <c r="I840" s="10">
        <v>0.547189</v>
      </c>
      <c r="J840" s="10">
        <v>123.904309</v>
      </c>
      <c r="K840" s="10" t="s">
        <v>7465</v>
      </c>
      <c r="L840" s="10" t="s">
        <v>7465</v>
      </c>
      <c r="M840" s="10" t="s">
        <v>7465</v>
      </c>
      <c r="N840" s="14">
        <f t="shared" si="441"/>
        <v>0</v>
      </c>
      <c r="O840" s="15" t="e">
        <f t="shared" si="442"/>
        <v>#VALUE!</v>
      </c>
      <c r="P840" s="15" t="e">
        <f t="shared" si="443"/>
        <v>#VALUE!</v>
      </c>
      <c r="Q840" s="17" t="e">
        <f>VLOOKUP($A840,'DATA PENGUKURAN GARDU'!$A:$BS,42,0)</f>
        <v>#N/A</v>
      </c>
      <c r="R840" s="18" t="e">
        <f t="shared" si="444"/>
        <v>#N/A</v>
      </c>
      <c r="S840" s="17" t="e">
        <f>VLOOKUP($A840,'DATA PENGUKURAN GARDU'!$A:$BS,44,0)</f>
        <v>#N/A</v>
      </c>
      <c r="T840" s="18" t="e">
        <f t="shared" si="445"/>
        <v>#N/A</v>
      </c>
      <c r="U840" s="17" t="e">
        <f>VLOOKUP($A840,'DATA PENGUKURAN GARDU'!$A:$BS,46,0)</f>
        <v>#N/A</v>
      </c>
      <c r="V840" s="18" t="e">
        <f t="shared" si="446"/>
        <v>#N/A</v>
      </c>
      <c r="W840" s="17" t="e">
        <f>VLOOKUP($A840,'DATA PENGUKURAN GARDU'!$A:$BS,48,0)</f>
        <v>#N/A</v>
      </c>
      <c r="X840" s="17" t="e">
        <f>VLOOKUP($A840,'DATA PENGUKURAN GARDU'!$A:$BS,53,0)</f>
        <v>#N/A</v>
      </c>
      <c r="Y840" s="17" t="e">
        <f>VLOOKUP($A840,'DATA PENGUKURAN GARDU'!$A:$BS,54,0)</f>
        <v>#N/A</v>
      </c>
      <c r="Z840" s="17" t="e">
        <f>VLOOKUP($A840,'DATA PENGUKURAN GARDU'!$A:$BS,55,0)</f>
        <v>#N/A</v>
      </c>
      <c r="AA840" s="20" t="e">
        <f>VLOOKUP($B840,'DATA PENGUKURAN GARDU'!$A:$BS,42,0)</f>
        <v>#N/A</v>
      </c>
      <c r="AB840" s="21" t="e">
        <f t="shared" si="447"/>
        <v>#N/A</v>
      </c>
      <c r="AC840" s="20" t="e">
        <f>VLOOKUP($B840,'DATA PENGUKURAN GARDU'!$A:$BS,44,0)</f>
        <v>#N/A</v>
      </c>
      <c r="AD840" s="21" t="e">
        <f t="shared" si="448"/>
        <v>#N/A</v>
      </c>
      <c r="AE840" s="20" t="e">
        <f>VLOOKUP($B840,'DATA PENGUKURAN GARDU'!$A:$BS,46,0)</f>
        <v>#N/A</v>
      </c>
      <c r="AF840" s="21" t="e">
        <f t="shared" si="449"/>
        <v>#N/A</v>
      </c>
      <c r="AG840" s="20" t="e">
        <f>VLOOKUP($B840,'DATA PENGUKURAN GARDU'!$A:$BS,46,0)</f>
        <v>#N/A</v>
      </c>
      <c r="AH840" s="20" t="e">
        <f>VLOOKUP($B840,'DATA PENGUKURAN GARDU'!$A:$BS,53,0)</f>
        <v>#N/A</v>
      </c>
      <c r="AI840" s="20" t="e">
        <f>VLOOKUP($B840,'DATA PENGUKURAN GARDU'!$A:$BS,54,0)</f>
        <v>#N/A</v>
      </c>
      <c r="AJ840" s="17" t="e">
        <f>VLOOKUP($C840,'DATA PENGUKURAN GARDU'!$A:$BS,42,0)</f>
        <v>#N/A</v>
      </c>
      <c r="AK840" s="23" t="e">
        <f t="shared" si="450"/>
        <v>#N/A</v>
      </c>
      <c r="AL840" s="17" t="e">
        <f>VLOOKUP($C840,'DATA PENGUKURAN GARDU'!$A:$BS,44,0)</f>
        <v>#N/A</v>
      </c>
      <c r="AM840" s="23" t="e">
        <f t="shared" si="451"/>
        <v>#N/A</v>
      </c>
      <c r="AN840" s="17" t="e">
        <f>VLOOKUP($C840,'DATA PENGUKURAN GARDU'!$A:$BS,46,0)</f>
        <v>#N/A</v>
      </c>
      <c r="AO840" s="23" t="e">
        <f t="shared" si="452"/>
        <v>#N/A</v>
      </c>
      <c r="AP840" s="17" t="e">
        <f>VLOOKUP($C840,'DATA PENGUKURAN GARDU'!$A:$BS,46,0)</f>
        <v>#N/A</v>
      </c>
      <c r="AQ840" s="17" t="e">
        <f>VLOOKUP($C840,'DATA PENGUKURAN GARDU'!$A:$BS,53,0)</f>
        <v>#N/A</v>
      </c>
      <c r="AR840" s="17" t="e">
        <f>VLOOKUP($C840,'DATA PENGUKURAN GARDU'!$A:$BS,54,0)</f>
        <v>#N/A</v>
      </c>
      <c r="AS840" s="20" t="e">
        <f>VLOOKUP($D840,'DATA PENGUKURAN GARDU'!$A:$BS,42,0)</f>
        <v>#N/A</v>
      </c>
      <c r="AT840" s="21" t="e">
        <f t="shared" si="453"/>
        <v>#N/A</v>
      </c>
      <c r="AU840" s="20" t="e">
        <f>VLOOKUP($D840,'DATA PENGUKURAN GARDU'!$A:$BS,44,0)</f>
        <v>#N/A</v>
      </c>
      <c r="AV840" s="21" t="e">
        <f t="shared" si="454"/>
        <v>#N/A</v>
      </c>
      <c r="AW840" s="20" t="e">
        <f>VLOOKUP($D840,'DATA PENGUKURAN GARDU'!$A:$BS,46,0)</f>
        <v>#N/A</v>
      </c>
      <c r="AX840" s="21" t="e">
        <f t="shared" si="455"/>
        <v>#N/A</v>
      </c>
      <c r="AY840" s="20" t="e">
        <f>VLOOKUP($D840,'DATA PENGUKURAN GARDU'!$A:$BS,46,0)</f>
        <v>#N/A</v>
      </c>
      <c r="AZ840" s="20" t="e">
        <f>VLOOKUP($D840,'DATA PENGUKURAN GARDU'!$A:$BS,53,0)</f>
        <v>#N/A</v>
      </c>
      <c r="BA840" s="20" t="e">
        <f>VLOOKUP($D840,'DATA PENGUKURAN GARDU'!$A:$BS,54,0)</f>
        <v>#N/A</v>
      </c>
      <c r="BB840" s="17" t="e">
        <f>VLOOKUP($E840,'DATA PENGUKURAN GARDU'!$A:$BS,42,0)</f>
        <v>#N/A</v>
      </c>
      <c r="BC840" s="23" t="e">
        <f t="shared" si="456"/>
        <v>#N/A</v>
      </c>
      <c r="BD840" s="17" t="e">
        <f>VLOOKUP($E840,'DATA PENGUKURAN GARDU'!$A:$BS,44,0)</f>
        <v>#N/A</v>
      </c>
      <c r="BE840" s="23" t="e">
        <f t="shared" si="457"/>
        <v>#N/A</v>
      </c>
      <c r="BF840" s="17" t="e">
        <f>VLOOKUP($E840,'DATA PENGUKURAN GARDU'!$A:$BS,46,0)</f>
        <v>#N/A</v>
      </c>
      <c r="BG840" s="23" t="e">
        <f t="shared" si="458"/>
        <v>#N/A</v>
      </c>
      <c r="BH840" s="17" t="e">
        <f>VLOOKUP($E840,'DATA PENGUKURAN GARDU'!$A:$BS,46,0)</f>
        <v>#N/A</v>
      </c>
      <c r="BI840" s="17" t="e">
        <f>VLOOKUP($E840,'DATA PENGUKURAN GARDU'!$A:$BS,53,0)</f>
        <v>#N/A</v>
      </c>
      <c r="BJ840" s="17" t="e">
        <f>VLOOKUP($E840,'DATA PENGUKURAN GARDU'!$A:$BS,54,0)</f>
        <v>#N/A</v>
      </c>
      <c r="BK840" s="20" t="e">
        <f t="shared" si="459"/>
        <v>#N/A</v>
      </c>
      <c r="BL840" s="20" t="e">
        <f t="shared" si="460"/>
        <v>#N/A</v>
      </c>
      <c r="BM840" s="20" t="e">
        <f t="shared" si="461"/>
        <v>#N/A</v>
      </c>
      <c r="BN840" s="25" t="e">
        <f t="shared" si="462"/>
        <v>#N/A</v>
      </c>
      <c r="BO840" s="26" t="str">
        <f t="shared" si="463"/>
        <v>0</v>
      </c>
      <c r="BP840" s="21" t="e">
        <f t="shared" si="464"/>
        <v>#VALUE!</v>
      </c>
      <c r="BQ840" s="20" t="e">
        <f t="shared" si="465"/>
        <v>#N/A</v>
      </c>
      <c r="BR840" s="20" t="e">
        <v>#N/A</v>
      </c>
      <c r="BS840" s="9" t="e">
        <v>#N/A</v>
      </c>
      <c r="BT840" s="2" t="e">
        <f t="shared" si="466"/>
        <v>#VALUE!</v>
      </c>
      <c r="BU840" s="2" t="e">
        <f t="shared" si="434"/>
        <v>#N/A</v>
      </c>
      <c r="BV840" s="2" t="e">
        <f t="shared" si="435"/>
        <v>#N/A</v>
      </c>
    </row>
    <row r="841" s="2" customFormat="1" ht="22.95" customHeight="1" spans="1:74">
      <c r="A841" s="9" t="str">
        <f t="shared" si="436"/>
        <v>BB 021Induk</v>
      </c>
      <c r="B841" s="9" t="str">
        <f t="shared" si="437"/>
        <v>BB 021jurusan 1</v>
      </c>
      <c r="C841" s="9" t="str">
        <f t="shared" si="438"/>
        <v>BB 021jurusan 2</v>
      </c>
      <c r="D841" s="9" t="str">
        <f t="shared" si="439"/>
        <v>BB 021jurusan 3</v>
      </c>
      <c r="E841" s="9" t="str">
        <f t="shared" si="440"/>
        <v>BB 021jurusan 4</v>
      </c>
      <c r="F841" s="10" t="s">
        <v>1036</v>
      </c>
      <c r="G841" s="10" t="s">
        <v>131</v>
      </c>
      <c r="H841" s="10" t="s">
        <v>1037</v>
      </c>
      <c r="I841" s="10">
        <v>0.83983</v>
      </c>
      <c r="J841" s="10">
        <v>123.81218</v>
      </c>
      <c r="K841" s="10" t="s">
        <v>7465</v>
      </c>
      <c r="L841" s="10" t="s">
        <v>7465</v>
      </c>
      <c r="M841" s="10" t="s">
        <v>7465</v>
      </c>
      <c r="N841" s="14">
        <f t="shared" si="441"/>
        <v>0</v>
      </c>
      <c r="O841" s="15" t="e">
        <f t="shared" si="442"/>
        <v>#VALUE!</v>
      </c>
      <c r="P841" s="15" t="e">
        <f t="shared" si="443"/>
        <v>#VALUE!</v>
      </c>
      <c r="Q841" s="17" t="e">
        <f>VLOOKUP($A841,'DATA PENGUKURAN GARDU'!$A:$BS,42,0)</f>
        <v>#N/A</v>
      </c>
      <c r="R841" s="18" t="e">
        <f t="shared" si="444"/>
        <v>#N/A</v>
      </c>
      <c r="S841" s="17" t="e">
        <f>VLOOKUP($A841,'DATA PENGUKURAN GARDU'!$A:$BS,44,0)</f>
        <v>#N/A</v>
      </c>
      <c r="T841" s="18" t="e">
        <f t="shared" si="445"/>
        <v>#N/A</v>
      </c>
      <c r="U841" s="17" t="e">
        <f>VLOOKUP($A841,'DATA PENGUKURAN GARDU'!$A:$BS,46,0)</f>
        <v>#N/A</v>
      </c>
      <c r="V841" s="18" t="e">
        <f t="shared" si="446"/>
        <v>#N/A</v>
      </c>
      <c r="W841" s="17" t="e">
        <f>VLOOKUP($A841,'DATA PENGUKURAN GARDU'!$A:$BS,48,0)</f>
        <v>#N/A</v>
      </c>
      <c r="X841" s="17" t="e">
        <f>VLOOKUP($A841,'DATA PENGUKURAN GARDU'!$A:$BS,53,0)</f>
        <v>#N/A</v>
      </c>
      <c r="Y841" s="17" t="e">
        <f>VLOOKUP($A841,'DATA PENGUKURAN GARDU'!$A:$BS,54,0)</f>
        <v>#N/A</v>
      </c>
      <c r="Z841" s="17" t="e">
        <f>VLOOKUP($A841,'DATA PENGUKURAN GARDU'!$A:$BS,55,0)</f>
        <v>#N/A</v>
      </c>
      <c r="AA841" s="20" t="e">
        <f>VLOOKUP($B841,'DATA PENGUKURAN GARDU'!$A:$BS,42,0)</f>
        <v>#N/A</v>
      </c>
      <c r="AB841" s="21" t="e">
        <f t="shared" si="447"/>
        <v>#N/A</v>
      </c>
      <c r="AC841" s="20" t="e">
        <f>VLOOKUP($B841,'DATA PENGUKURAN GARDU'!$A:$BS,44,0)</f>
        <v>#N/A</v>
      </c>
      <c r="AD841" s="21" t="e">
        <f t="shared" si="448"/>
        <v>#N/A</v>
      </c>
      <c r="AE841" s="20" t="e">
        <f>VLOOKUP($B841,'DATA PENGUKURAN GARDU'!$A:$BS,46,0)</f>
        <v>#N/A</v>
      </c>
      <c r="AF841" s="21" t="e">
        <f t="shared" si="449"/>
        <v>#N/A</v>
      </c>
      <c r="AG841" s="20" t="e">
        <f>VLOOKUP($B841,'DATA PENGUKURAN GARDU'!$A:$BS,46,0)</f>
        <v>#N/A</v>
      </c>
      <c r="AH841" s="20" t="e">
        <f>VLOOKUP($B841,'DATA PENGUKURAN GARDU'!$A:$BS,53,0)</f>
        <v>#N/A</v>
      </c>
      <c r="AI841" s="20" t="e">
        <f>VLOOKUP($B841,'DATA PENGUKURAN GARDU'!$A:$BS,54,0)</f>
        <v>#N/A</v>
      </c>
      <c r="AJ841" s="17" t="e">
        <f>VLOOKUP($C841,'DATA PENGUKURAN GARDU'!$A:$BS,42,0)</f>
        <v>#N/A</v>
      </c>
      <c r="AK841" s="23" t="e">
        <f t="shared" si="450"/>
        <v>#N/A</v>
      </c>
      <c r="AL841" s="17" t="e">
        <f>VLOOKUP($C841,'DATA PENGUKURAN GARDU'!$A:$BS,44,0)</f>
        <v>#N/A</v>
      </c>
      <c r="AM841" s="23" t="e">
        <f t="shared" si="451"/>
        <v>#N/A</v>
      </c>
      <c r="AN841" s="17" t="e">
        <f>VLOOKUP($C841,'DATA PENGUKURAN GARDU'!$A:$BS,46,0)</f>
        <v>#N/A</v>
      </c>
      <c r="AO841" s="23" t="e">
        <f t="shared" si="452"/>
        <v>#N/A</v>
      </c>
      <c r="AP841" s="17" t="e">
        <f>VLOOKUP($C841,'DATA PENGUKURAN GARDU'!$A:$BS,46,0)</f>
        <v>#N/A</v>
      </c>
      <c r="AQ841" s="17" t="e">
        <f>VLOOKUP($C841,'DATA PENGUKURAN GARDU'!$A:$BS,53,0)</f>
        <v>#N/A</v>
      </c>
      <c r="AR841" s="17" t="e">
        <f>VLOOKUP($C841,'DATA PENGUKURAN GARDU'!$A:$BS,54,0)</f>
        <v>#N/A</v>
      </c>
      <c r="AS841" s="20" t="e">
        <f>VLOOKUP($D841,'DATA PENGUKURAN GARDU'!$A:$BS,42,0)</f>
        <v>#N/A</v>
      </c>
      <c r="AT841" s="21" t="e">
        <f t="shared" si="453"/>
        <v>#N/A</v>
      </c>
      <c r="AU841" s="20" t="e">
        <f>VLOOKUP($D841,'DATA PENGUKURAN GARDU'!$A:$BS,44,0)</f>
        <v>#N/A</v>
      </c>
      <c r="AV841" s="21" t="e">
        <f t="shared" si="454"/>
        <v>#N/A</v>
      </c>
      <c r="AW841" s="20" t="e">
        <f>VLOOKUP($D841,'DATA PENGUKURAN GARDU'!$A:$BS,46,0)</f>
        <v>#N/A</v>
      </c>
      <c r="AX841" s="21" t="e">
        <f t="shared" si="455"/>
        <v>#N/A</v>
      </c>
      <c r="AY841" s="20" t="e">
        <f>VLOOKUP($D841,'DATA PENGUKURAN GARDU'!$A:$BS,46,0)</f>
        <v>#N/A</v>
      </c>
      <c r="AZ841" s="20" t="e">
        <f>VLOOKUP($D841,'DATA PENGUKURAN GARDU'!$A:$BS,53,0)</f>
        <v>#N/A</v>
      </c>
      <c r="BA841" s="20" t="e">
        <f>VLOOKUP($D841,'DATA PENGUKURAN GARDU'!$A:$BS,54,0)</f>
        <v>#N/A</v>
      </c>
      <c r="BB841" s="17" t="e">
        <f>VLOOKUP($E841,'DATA PENGUKURAN GARDU'!$A:$BS,42,0)</f>
        <v>#N/A</v>
      </c>
      <c r="BC841" s="23" t="e">
        <f t="shared" si="456"/>
        <v>#N/A</v>
      </c>
      <c r="BD841" s="17" t="e">
        <f>VLOOKUP($E841,'DATA PENGUKURAN GARDU'!$A:$BS,44,0)</f>
        <v>#N/A</v>
      </c>
      <c r="BE841" s="23" t="e">
        <f t="shared" si="457"/>
        <v>#N/A</v>
      </c>
      <c r="BF841" s="17" t="e">
        <f>VLOOKUP($E841,'DATA PENGUKURAN GARDU'!$A:$BS,46,0)</f>
        <v>#N/A</v>
      </c>
      <c r="BG841" s="23" t="e">
        <f t="shared" si="458"/>
        <v>#N/A</v>
      </c>
      <c r="BH841" s="17" t="e">
        <f>VLOOKUP($E841,'DATA PENGUKURAN GARDU'!$A:$BS,46,0)</f>
        <v>#N/A</v>
      </c>
      <c r="BI841" s="17" t="e">
        <f>VLOOKUP($E841,'DATA PENGUKURAN GARDU'!$A:$BS,53,0)</f>
        <v>#N/A</v>
      </c>
      <c r="BJ841" s="17" t="e">
        <f>VLOOKUP($E841,'DATA PENGUKURAN GARDU'!$A:$BS,54,0)</f>
        <v>#N/A</v>
      </c>
      <c r="BK841" s="20" t="e">
        <f t="shared" si="459"/>
        <v>#N/A</v>
      </c>
      <c r="BL841" s="20" t="e">
        <f t="shared" si="460"/>
        <v>#N/A</v>
      </c>
      <c r="BM841" s="20" t="e">
        <f t="shared" si="461"/>
        <v>#N/A</v>
      </c>
      <c r="BN841" s="25" t="e">
        <f t="shared" si="462"/>
        <v>#N/A</v>
      </c>
      <c r="BO841" s="26" t="str">
        <f t="shared" si="463"/>
        <v>0</v>
      </c>
      <c r="BP841" s="21" t="e">
        <f t="shared" si="464"/>
        <v>#VALUE!</v>
      </c>
      <c r="BQ841" s="20" t="e">
        <f t="shared" si="465"/>
        <v>#N/A</v>
      </c>
      <c r="BR841" s="20" t="e">
        <v>#N/A</v>
      </c>
      <c r="BS841" s="9" t="e">
        <v>#N/A</v>
      </c>
      <c r="BT841" s="2" t="e">
        <f t="shared" si="466"/>
        <v>#VALUE!</v>
      </c>
      <c r="BU841" s="2" t="e">
        <f t="shared" si="434"/>
        <v>#N/A</v>
      </c>
      <c r="BV841" s="2" t="e">
        <f t="shared" si="435"/>
        <v>#N/A</v>
      </c>
    </row>
    <row r="842" s="2" customFormat="1" ht="22.95" customHeight="1" spans="1:74">
      <c r="A842" s="9" t="str">
        <f t="shared" si="436"/>
        <v>BB 028Induk</v>
      </c>
      <c r="B842" s="9" t="str">
        <f t="shared" si="437"/>
        <v>BB 028jurusan 1</v>
      </c>
      <c r="C842" s="9" t="str">
        <f t="shared" si="438"/>
        <v>BB 028jurusan 2</v>
      </c>
      <c r="D842" s="9" t="str">
        <f t="shared" si="439"/>
        <v>BB 028jurusan 3</v>
      </c>
      <c r="E842" s="9" t="str">
        <f t="shared" si="440"/>
        <v>BB 028jurusan 4</v>
      </c>
      <c r="F842" s="10" t="s">
        <v>820</v>
      </c>
      <c r="G842" s="10" t="s">
        <v>4</v>
      </c>
      <c r="H842" s="10" t="s">
        <v>1038</v>
      </c>
      <c r="I842" s="10">
        <v>0.84177</v>
      </c>
      <c r="J842" s="10">
        <v>123.73855</v>
      </c>
      <c r="K842" s="10" t="s">
        <v>7465</v>
      </c>
      <c r="L842" s="10" t="s">
        <v>7465</v>
      </c>
      <c r="M842" s="10" t="s">
        <v>7465</v>
      </c>
      <c r="N842" s="14">
        <f t="shared" si="441"/>
        <v>0</v>
      </c>
      <c r="O842" s="15" t="e">
        <f t="shared" si="442"/>
        <v>#VALUE!</v>
      </c>
      <c r="P842" s="15" t="e">
        <f t="shared" si="443"/>
        <v>#VALUE!</v>
      </c>
      <c r="Q842" s="17" t="e">
        <f>VLOOKUP($A842,'DATA PENGUKURAN GARDU'!$A:$BS,42,0)</f>
        <v>#N/A</v>
      </c>
      <c r="R842" s="18" t="e">
        <f t="shared" si="444"/>
        <v>#N/A</v>
      </c>
      <c r="S842" s="17" t="e">
        <f>VLOOKUP($A842,'DATA PENGUKURAN GARDU'!$A:$BS,44,0)</f>
        <v>#N/A</v>
      </c>
      <c r="T842" s="18" t="e">
        <f t="shared" si="445"/>
        <v>#N/A</v>
      </c>
      <c r="U842" s="17" t="e">
        <f>VLOOKUP($A842,'DATA PENGUKURAN GARDU'!$A:$BS,46,0)</f>
        <v>#N/A</v>
      </c>
      <c r="V842" s="18" t="e">
        <f t="shared" si="446"/>
        <v>#N/A</v>
      </c>
      <c r="W842" s="17" t="e">
        <f>VLOOKUP($A842,'DATA PENGUKURAN GARDU'!$A:$BS,48,0)</f>
        <v>#N/A</v>
      </c>
      <c r="X842" s="17" t="e">
        <f>VLOOKUP($A842,'DATA PENGUKURAN GARDU'!$A:$BS,53,0)</f>
        <v>#N/A</v>
      </c>
      <c r="Y842" s="17" t="e">
        <f>VLOOKUP($A842,'DATA PENGUKURAN GARDU'!$A:$BS,54,0)</f>
        <v>#N/A</v>
      </c>
      <c r="Z842" s="17" t="e">
        <f>VLOOKUP($A842,'DATA PENGUKURAN GARDU'!$A:$BS,55,0)</f>
        <v>#N/A</v>
      </c>
      <c r="AA842" s="20" t="e">
        <f>VLOOKUP($B842,'DATA PENGUKURAN GARDU'!$A:$BS,42,0)</f>
        <v>#N/A</v>
      </c>
      <c r="AB842" s="21" t="e">
        <f t="shared" si="447"/>
        <v>#N/A</v>
      </c>
      <c r="AC842" s="20" t="e">
        <f>VLOOKUP($B842,'DATA PENGUKURAN GARDU'!$A:$BS,44,0)</f>
        <v>#N/A</v>
      </c>
      <c r="AD842" s="21" t="e">
        <f t="shared" si="448"/>
        <v>#N/A</v>
      </c>
      <c r="AE842" s="20" t="e">
        <f>VLOOKUP($B842,'DATA PENGUKURAN GARDU'!$A:$BS,46,0)</f>
        <v>#N/A</v>
      </c>
      <c r="AF842" s="21" t="e">
        <f t="shared" si="449"/>
        <v>#N/A</v>
      </c>
      <c r="AG842" s="20" t="e">
        <f>VLOOKUP($B842,'DATA PENGUKURAN GARDU'!$A:$BS,46,0)</f>
        <v>#N/A</v>
      </c>
      <c r="AH842" s="20" t="e">
        <f>VLOOKUP($B842,'DATA PENGUKURAN GARDU'!$A:$BS,53,0)</f>
        <v>#N/A</v>
      </c>
      <c r="AI842" s="20" t="e">
        <f>VLOOKUP($B842,'DATA PENGUKURAN GARDU'!$A:$BS,54,0)</f>
        <v>#N/A</v>
      </c>
      <c r="AJ842" s="17" t="e">
        <f>VLOOKUP($C842,'DATA PENGUKURAN GARDU'!$A:$BS,42,0)</f>
        <v>#N/A</v>
      </c>
      <c r="AK842" s="23" t="e">
        <f t="shared" si="450"/>
        <v>#N/A</v>
      </c>
      <c r="AL842" s="17" t="e">
        <f>VLOOKUP($C842,'DATA PENGUKURAN GARDU'!$A:$BS,44,0)</f>
        <v>#N/A</v>
      </c>
      <c r="AM842" s="23" t="e">
        <f t="shared" si="451"/>
        <v>#N/A</v>
      </c>
      <c r="AN842" s="17" t="e">
        <f>VLOOKUP($C842,'DATA PENGUKURAN GARDU'!$A:$BS,46,0)</f>
        <v>#N/A</v>
      </c>
      <c r="AO842" s="23" t="e">
        <f t="shared" si="452"/>
        <v>#N/A</v>
      </c>
      <c r="AP842" s="17" t="e">
        <f>VLOOKUP($C842,'DATA PENGUKURAN GARDU'!$A:$BS,46,0)</f>
        <v>#N/A</v>
      </c>
      <c r="AQ842" s="17" t="e">
        <f>VLOOKUP($C842,'DATA PENGUKURAN GARDU'!$A:$BS,53,0)</f>
        <v>#N/A</v>
      </c>
      <c r="AR842" s="17" t="e">
        <f>VLOOKUP($C842,'DATA PENGUKURAN GARDU'!$A:$BS,54,0)</f>
        <v>#N/A</v>
      </c>
      <c r="AS842" s="20" t="e">
        <f>VLOOKUP($D842,'DATA PENGUKURAN GARDU'!$A:$BS,42,0)</f>
        <v>#N/A</v>
      </c>
      <c r="AT842" s="21" t="e">
        <f t="shared" si="453"/>
        <v>#N/A</v>
      </c>
      <c r="AU842" s="20" t="e">
        <f>VLOOKUP($D842,'DATA PENGUKURAN GARDU'!$A:$BS,44,0)</f>
        <v>#N/A</v>
      </c>
      <c r="AV842" s="21" t="e">
        <f t="shared" si="454"/>
        <v>#N/A</v>
      </c>
      <c r="AW842" s="20" t="e">
        <f>VLOOKUP($D842,'DATA PENGUKURAN GARDU'!$A:$BS,46,0)</f>
        <v>#N/A</v>
      </c>
      <c r="AX842" s="21" t="e">
        <f t="shared" si="455"/>
        <v>#N/A</v>
      </c>
      <c r="AY842" s="20" t="e">
        <f>VLOOKUP($D842,'DATA PENGUKURAN GARDU'!$A:$BS,46,0)</f>
        <v>#N/A</v>
      </c>
      <c r="AZ842" s="20" t="e">
        <f>VLOOKUP($D842,'DATA PENGUKURAN GARDU'!$A:$BS,53,0)</f>
        <v>#N/A</v>
      </c>
      <c r="BA842" s="20" t="e">
        <f>VLOOKUP($D842,'DATA PENGUKURAN GARDU'!$A:$BS,54,0)</f>
        <v>#N/A</v>
      </c>
      <c r="BB842" s="17" t="e">
        <f>VLOOKUP($E842,'DATA PENGUKURAN GARDU'!$A:$BS,42,0)</f>
        <v>#N/A</v>
      </c>
      <c r="BC842" s="23" t="e">
        <f t="shared" si="456"/>
        <v>#N/A</v>
      </c>
      <c r="BD842" s="17" t="e">
        <f>VLOOKUP($E842,'DATA PENGUKURAN GARDU'!$A:$BS,44,0)</f>
        <v>#N/A</v>
      </c>
      <c r="BE842" s="23" t="e">
        <f t="shared" si="457"/>
        <v>#N/A</v>
      </c>
      <c r="BF842" s="17" t="e">
        <f>VLOOKUP($E842,'DATA PENGUKURAN GARDU'!$A:$BS,46,0)</f>
        <v>#N/A</v>
      </c>
      <c r="BG842" s="23" t="e">
        <f t="shared" si="458"/>
        <v>#N/A</v>
      </c>
      <c r="BH842" s="17" t="e">
        <f>VLOOKUP($E842,'DATA PENGUKURAN GARDU'!$A:$BS,46,0)</f>
        <v>#N/A</v>
      </c>
      <c r="BI842" s="17" t="e">
        <f>VLOOKUP($E842,'DATA PENGUKURAN GARDU'!$A:$BS,53,0)</f>
        <v>#N/A</v>
      </c>
      <c r="BJ842" s="17" t="e">
        <f>VLOOKUP($E842,'DATA PENGUKURAN GARDU'!$A:$BS,54,0)</f>
        <v>#N/A</v>
      </c>
      <c r="BK842" s="20" t="e">
        <f t="shared" si="459"/>
        <v>#N/A</v>
      </c>
      <c r="BL842" s="20" t="e">
        <f t="shared" si="460"/>
        <v>#N/A</v>
      </c>
      <c r="BM842" s="20" t="e">
        <f t="shared" si="461"/>
        <v>#N/A</v>
      </c>
      <c r="BN842" s="25" t="e">
        <f t="shared" si="462"/>
        <v>#N/A</v>
      </c>
      <c r="BO842" s="26" t="str">
        <f t="shared" si="463"/>
        <v>0</v>
      </c>
      <c r="BP842" s="21" t="e">
        <f t="shared" si="464"/>
        <v>#VALUE!</v>
      </c>
      <c r="BQ842" s="20" t="e">
        <f t="shared" si="465"/>
        <v>#N/A</v>
      </c>
      <c r="BR842" s="20" t="e">
        <v>#N/A</v>
      </c>
      <c r="BS842" s="9" t="e">
        <v>#N/A</v>
      </c>
      <c r="BT842" s="2" t="e">
        <f t="shared" si="466"/>
        <v>#VALUE!</v>
      </c>
      <c r="BU842" s="2" t="e">
        <f t="shared" si="434"/>
        <v>#N/A</v>
      </c>
      <c r="BV842" s="2" t="e">
        <f t="shared" si="435"/>
        <v>#N/A</v>
      </c>
    </row>
    <row r="843" s="2" customFormat="1" ht="22.95" customHeight="1" spans="1:74">
      <c r="A843" s="9" t="str">
        <f t="shared" si="436"/>
        <v>BB 030Induk</v>
      </c>
      <c r="B843" s="9" t="str">
        <f t="shared" si="437"/>
        <v>BB 030jurusan 1</v>
      </c>
      <c r="C843" s="9" t="str">
        <f t="shared" si="438"/>
        <v>BB 030jurusan 2</v>
      </c>
      <c r="D843" s="9" t="str">
        <f t="shared" si="439"/>
        <v>BB 030jurusan 3</v>
      </c>
      <c r="E843" s="9" t="str">
        <f t="shared" si="440"/>
        <v>BB 030jurusan 4</v>
      </c>
      <c r="F843" s="10" t="s">
        <v>822</v>
      </c>
      <c r="G843" s="10" t="s">
        <v>4</v>
      </c>
      <c r="H843" s="10" t="s">
        <v>1039</v>
      </c>
      <c r="I843" s="10">
        <v>0.85665</v>
      </c>
      <c r="J843" s="10">
        <v>123.7076</v>
      </c>
      <c r="K843" s="10" t="s">
        <v>7465</v>
      </c>
      <c r="L843" s="10" t="s">
        <v>7465</v>
      </c>
      <c r="M843" s="10" t="s">
        <v>7465</v>
      </c>
      <c r="N843" s="14">
        <f t="shared" si="441"/>
        <v>0</v>
      </c>
      <c r="O843" s="15" t="e">
        <f t="shared" si="442"/>
        <v>#VALUE!</v>
      </c>
      <c r="P843" s="15" t="e">
        <f t="shared" si="443"/>
        <v>#VALUE!</v>
      </c>
      <c r="Q843" s="17" t="e">
        <f>VLOOKUP($A843,'DATA PENGUKURAN GARDU'!$A:$BS,42,0)</f>
        <v>#N/A</v>
      </c>
      <c r="R843" s="18" t="e">
        <f t="shared" si="444"/>
        <v>#N/A</v>
      </c>
      <c r="S843" s="17" t="e">
        <f>VLOOKUP($A843,'DATA PENGUKURAN GARDU'!$A:$BS,44,0)</f>
        <v>#N/A</v>
      </c>
      <c r="T843" s="18" t="e">
        <f t="shared" si="445"/>
        <v>#N/A</v>
      </c>
      <c r="U843" s="17" t="e">
        <f>VLOOKUP($A843,'DATA PENGUKURAN GARDU'!$A:$BS,46,0)</f>
        <v>#N/A</v>
      </c>
      <c r="V843" s="18" t="e">
        <f t="shared" si="446"/>
        <v>#N/A</v>
      </c>
      <c r="W843" s="17" t="e">
        <f>VLOOKUP($A843,'DATA PENGUKURAN GARDU'!$A:$BS,48,0)</f>
        <v>#N/A</v>
      </c>
      <c r="X843" s="17" t="e">
        <f>VLOOKUP($A843,'DATA PENGUKURAN GARDU'!$A:$BS,53,0)</f>
        <v>#N/A</v>
      </c>
      <c r="Y843" s="17" t="e">
        <f>VLOOKUP($A843,'DATA PENGUKURAN GARDU'!$A:$BS,54,0)</f>
        <v>#N/A</v>
      </c>
      <c r="Z843" s="17" t="e">
        <f>VLOOKUP($A843,'DATA PENGUKURAN GARDU'!$A:$BS,55,0)</f>
        <v>#N/A</v>
      </c>
      <c r="AA843" s="20" t="e">
        <f>VLOOKUP($B843,'DATA PENGUKURAN GARDU'!$A:$BS,42,0)</f>
        <v>#N/A</v>
      </c>
      <c r="AB843" s="21" t="e">
        <f t="shared" si="447"/>
        <v>#N/A</v>
      </c>
      <c r="AC843" s="20" t="e">
        <f>VLOOKUP($B843,'DATA PENGUKURAN GARDU'!$A:$BS,44,0)</f>
        <v>#N/A</v>
      </c>
      <c r="AD843" s="21" t="e">
        <f t="shared" si="448"/>
        <v>#N/A</v>
      </c>
      <c r="AE843" s="20" t="e">
        <f>VLOOKUP($B843,'DATA PENGUKURAN GARDU'!$A:$BS,46,0)</f>
        <v>#N/A</v>
      </c>
      <c r="AF843" s="21" t="e">
        <f t="shared" si="449"/>
        <v>#N/A</v>
      </c>
      <c r="AG843" s="20" t="e">
        <f>VLOOKUP($B843,'DATA PENGUKURAN GARDU'!$A:$BS,46,0)</f>
        <v>#N/A</v>
      </c>
      <c r="AH843" s="20" t="e">
        <f>VLOOKUP($B843,'DATA PENGUKURAN GARDU'!$A:$BS,53,0)</f>
        <v>#N/A</v>
      </c>
      <c r="AI843" s="20" t="e">
        <f>VLOOKUP($B843,'DATA PENGUKURAN GARDU'!$A:$BS,54,0)</f>
        <v>#N/A</v>
      </c>
      <c r="AJ843" s="17" t="e">
        <f>VLOOKUP($C843,'DATA PENGUKURAN GARDU'!$A:$BS,42,0)</f>
        <v>#N/A</v>
      </c>
      <c r="AK843" s="23" t="e">
        <f t="shared" si="450"/>
        <v>#N/A</v>
      </c>
      <c r="AL843" s="17" t="e">
        <f>VLOOKUP($C843,'DATA PENGUKURAN GARDU'!$A:$BS,44,0)</f>
        <v>#N/A</v>
      </c>
      <c r="AM843" s="23" t="e">
        <f t="shared" si="451"/>
        <v>#N/A</v>
      </c>
      <c r="AN843" s="17" t="e">
        <f>VLOOKUP($C843,'DATA PENGUKURAN GARDU'!$A:$BS,46,0)</f>
        <v>#N/A</v>
      </c>
      <c r="AO843" s="23" t="e">
        <f t="shared" si="452"/>
        <v>#N/A</v>
      </c>
      <c r="AP843" s="17" t="e">
        <f>VLOOKUP($C843,'DATA PENGUKURAN GARDU'!$A:$BS,46,0)</f>
        <v>#N/A</v>
      </c>
      <c r="AQ843" s="17" t="e">
        <f>VLOOKUP($C843,'DATA PENGUKURAN GARDU'!$A:$BS,53,0)</f>
        <v>#N/A</v>
      </c>
      <c r="AR843" s="17" t="e">
        <f>VLOOKUP($C843,'DATA PENGUKURAN GARDU'!$A:$BS,54,0)</f>
        <v>#N/A</v>
      </c>
      <c r="AS843" s="20" t="e">
        <f>VLOOKUP($D843,'DATA PENGUKURAN GARDU'!$A:$BS,42,0)</f>
        <v>#N/A</v>
      </c>
      <c r="AT843" s="21" t="e">
        <f t="shared" si="453"/>
        <v>#N/A</v>
      </c>
      <c r="AU843" s="20" t="e">
        <f>VLOOKUP($D843,'DATA PENGUKURAN GARDU'!$A:$BS,44,0)</f>
        <v>#N/A</v>
      </c>
      <c r="AV843" s="21" t="e">
        <f t="shared" si="454"/>
        <v>#N/A</v>
      </c>
      <c r="AW843" s="20" t="e">
        <f>VLOOKUP($D843,'DATA PENGUKURAN GARDU'!$A:$BS,46,0)</f>
        <v>#N/A</v>
      </c>
      <c r="AX843" s="21" t="e">
        <f t="shared" si="455"/>
        <v>#N/A</v>
      </c>
      <c r="AY843" s="20" t="e">
        <f>VLOOKUP($D843,'DATA PENGUKURAN GARDU'!$A:$BS,46,0)</f>
        <v>#N/A</v>
      </c>
      <c r="AZ843" s="20" t="e">
        <f>VLOOKUP($D843,'DATA PENGUKURAN GARDU'!$A:$BS,53,0)</f>
        <v>#N/A</v>
      </c>
      <c r="BA843" s="20" t="e">
        <f>VLOOKUP($D843,'DATA PENGUKURAN GARDU'!$A:$BS,54,0)</f>
        <v>#N/A</v>
      </c>
      <c r="BB843" s="17" t="e">
        <f>VLOOKUP($E843,'DATA PENGUKURAN GARDU'!$A:$BS,42,0)</f>
        <v>#N/A</v>
      </c>
      <c r="BC843" s="23" t="e">
        <f t="shared" si="456"/>
        <v>#N/A</v>
      </c>
      <c r="BD843" s="17" t="e">
        <f>VLOOKUP($E843,'DATA PENGUKURAN GARDU'!$A:$BS,44,0)</f>
        <v>#N/A</v>
      </c>
      <c r="BE843" s="23" t="e">
        <f t="shared" si="457"/>
        <v>#N/A</v>
      </c>
      <c r="BF843" s="17" t="e">
        <f>VLOOKUP($E843,'DATA PENGUKURAN GARDU'!$A:$BS,46,0)</f>
        <v>#N/A</v>
      </c>
      <c r="BG843" s="23" t="e">
        <f t="shared" si="458"/>
        <v>#N/A</v>
      </c>
      <c r="BH843" s="17" t="e">
        <f>VLOOKUP($E843,'DATA PENGUKURAN GARDU'!$A:$BS,46,0)</f>
        <v>#N/A</v>
      </c>
      <c r="BI843" s="17" t="e">
        <f>VLOOKUP($E843,'DATA PENGUKURAN GARDU'!$A:$BS,53,0)</f>
        <v>#N/A</v>
      </c>
      <c r="BJ843" s="17" t="e">
        <f>VLOOKUP($E843,'DATA PENGUKURAN GARDU'!$A:$BS,54,0)</f>
        <v>#N/A</v>
      </c>
      <c r="BK843" s="20" t="e">
        <f t="shared" si="459"/>
        <v>#N/A</v>
      </c>
      <c r="BL843" s="20" t="e">
        <f t="shared" si="460"/>
        <v>#N/A</v>
      </c>
      <c r="BM843" s="20" t="e">
        <f t="shared" si="461"/>
        <v>#N/A</v>
      </c>
      <c r="BN843" s="25" t="e">
        <f t="shared" si="462"/>
        <v>#N/A</v>
      </c>
      <c r="BO843" s="26" t="str">
        <f t="shared" si="463"/>
        <v>0</v>
      </c>
      <c r="BP843" s="21" t="e">
        <f t="shared" si="464"/>
        <v>#VALUE!</v>
      </c>
      <c r="BQ843" s="20" t="e">
        <f t="shared" si="465"/>
        <v>#N/A</v>
      </c>
      <c r="BR843" s="20" t="e">
        <v>#N/A</v>
      </c>
      <c r="BS843" s="9" t="e">
        <v>#N/A</v>
      </c>
      <c r="BT843" s="2" t="e">
        <f t="shared" si="466"/>
        <v>#VALUE!</v>
      </c>
      <c r="BU843" s="2" t="e">
        <f t="shared" si="434"/>
        <v>#N/A</v>
      </c>
      <c r="BV843" s="2" t="e">
        <f t="shared" si="435"/>
        <v>#N/A</v>
      </c>
    </row>
    <row r="844" s="2" customFormat="1" ht="22.95" customHeight="1" spans="1:74">
      <c r="A844" s="9" t="str">
        <f t="shared" si="436"/>
        <v>BB 035Induk</v>
      </c>
      <c r="B844" s="9" t="str">
        <f t="shared" si="437"/>
        <v>BB 035jurusan 1</v>
      </c>
      <c r="C844" s="9" t="str">
        <f t="shared" si="438"/>
        <v>BB 035jurusan 2</v>
      </c>
      <c r="D844" s="9" t="str">
        <f t="shared" si="439"/>
        <v>BB 035jurusan 3</v>
      </c>
      <c r="E844" s="9" t="str">
        <f t="shared" si="440"/>
        <v>BB 035jurusan 4</v>
      </c>
      <c r="F844" s="10" t="s">
        <v>638</v>
      </c>
      <c r="G844" s="10" t="s">
        <v>4</v>
      </c>
      <c r="H844" s="10" t="s">
        <v>1040</v>
      </c>
      <c r="I844" s="10">
        <v>0.87767</v>
      </c>
      <c r="J844" s="10">
        <v>123.65312</v>
      </c>
      <c r="K844" s="10" t="s">
        <v>7465</v>
      </c>
      <c r="L844" s="10" t="s">
        <v>7465</v>
      </c>
      <c r="M844" s="10" t="s">
        <v>7465</v>
      </c>
      <c r="N844" s="14">
        <f t="shared" si="441"/>
        <v>0</v>
      </c>
      <c r="O844" s="15" t="e">
        <f t="shared" si="442"/>
        <v>#VALUE!</v>
      </c>
      <c r="P844" s="15" t="e">
        <f t="shared" si="443"/>
        <v>#VALUE!</v>
      </c>
      <c r="Q844" s="17" t="e">
        <f>VLOOKUP($A844,'DATA PENGUKURAN GARDU'!$A:$BS,42,0)</f>
        <v>#N/A</v>
      </c>
      <c r="R844" s="18" t="e">
        <f t="shared" si="444"/>
        <v>#N/A</v>
      </c>
      <c r="S844" s="17" t="e">
        <f>VLOOKUP($A844,'DATA PENGUKURAN GARDU'!$A:$BS,44,0)</f>
        <v>#N/A</v>
      </c>
      <c r="T844" s="18" t="e">
        <f t="shared" si="445"/>
        <v>#N/A</v>
      </c>
      <c r="U844" s="17" t="e">
        <f>VLOOKUP($A844,'DATA PENGUKURAN GARDU'!$A:$BS,46,0)</f>
        <v>#N/A</v>
      </c>
      <c r="V844" s="18" t="e">
        <f t="shared" si="446"/>
        <v>#N/A</v>
      </c>
      <c r="W844" s="17" t="e">
        <f>VLOOKUP($A844,'DATA PENGUKURAN GARDU'!$A:$BS,48,0)</f>
        <v>#N/A</v>
      </c>
      <c r="X844" s="17" t="e">
        <f>VLOOKUP($A844,'DATA PENGUKURAN GARDU'!$A:$BS,53,0)</f>
        <v>#N/A</v>
      </c>
      <c r="Y844" s="17" t="e">
        <f>VLOOKUP($A844,'DATA PENGUKURAN GARDU'!$A:$BS,54,0)</f>
        <v>#N/A</v>
      </c>
      <c r="Z844" s="17" t="e">
        <f>VLOOKUP($A844,'DATA PENGUKURAN GARDU'!$A:$BS,55,0)</f>
        <v>#N/A</v>
      </c>
      <c r="AA844" s="20" t="e">
        <f>VLOOKUP($B844,'DATA PENGUKURAN GARDU'!$A:$BS,42,0)</f>
        <v>#N/A</v>
      </c>
      <c r="AB844" s="21" t="e">
        <f t="shared" si="447"/>
        <v>#N/A</v>
      </c>
      <c r="AC844" s="20" t="e">
        <f>VLOOKUP($B844,'DATA PENGUKURAN GARDU'!$A:$BS,44,0)</f>
        <v>#N/A</v>
      </c>
      <c r="AD844" s="21" t="e">
        <f t="shared" si="448"/>
        <v>#N/A</v>
      </c>
      <c r="AE844" s="20" t="e">
        <f>VLOOKUP($B844,'DATA PENGUKURAN GARDU'!$A:$BS,46,0)</f>
        <v>#N/A</v>
      </c>
      <c r="AF844" s="21" t="e">
        <f t="shared" si="449"/>
        <v>#N/A</v>
      </c>
      <c r="AG844" s="20" t="e">
        <f>VLOOKUP($B844,'DATA PENGUKURAN GARDU'!$A:$BS,46,0)</f>
        <v>#N/A</v>
      </c>
      <c r="AH844" s="20" t="e">
        <f>VLOOKUP($B844,'DATA PENGUKURAN GARDU'!$A:$BS,53,0)</f>
        <v>#N/A</v>
      </c>
      <c r="AI844" s="20" t="e">
        <f>VLOOKUP($B844,'DATA PENGUKURAN GARDU'!$A:$BS,54,0)</f>
        <v>#N/A</v>
      </c>
      <c r="AJ844" s="17" t="e">
        <f>VLOOKUP($C844,'DATA PENGUKURAN GARDU'!$A:$BS,42,0)</f>
        <v>#N/A</v>
      </c>
      <c r="AK844" s="23" t="e">
        <f t="shared" si="450"/>
        <v>#N/A</v>
      </c>
      <c r="AL844" s="17" t="e">
        <f>VLOOKUP($C844,'DATA PENGUKURAN GARDU'!$A:$BS,44,0)</f>
        <v>#N/A</v>
      </c>
      <c r="AM844" s="23" t="e">
        <f t="shared" si="451"/>
        <v>#N/A</v>
      </c>
      <c r="AN844" s="17" t="e">
        <f>VLOOKUP($C844,'DATA PENGUKURAN GARDU'!$A:$BS,46,0)</f>
        <v>#N/A</v>
      </c>
      <c r="AO844" s="23" t="e">
        <f t="shared" si="452"/>
        <v>#N/A</v>
      </c>
      <c r="AP844" s="17" t="e">
        <f>VLOOKUP($C844,'DATA PENGUKURAN GARDU'!$A:$BS,46,0)</f>
        <v>#N/A</v>
      </c>
      <c r="AQ844" s="17" t="e">
        <f>VLOOKUP($C844,'DATA PENGUKURAN GARDU'!$A:$BS,53,0)</f>
        <v>#N/A</v>
      </c>
      <c r="AR844" s="17" t="e">
        <f>VLOOKUP($C844,'DATA PENGUKURAN GARDU'!$A:$BS,54,0)</f>
        <v>#N/A</v>
      </c>
      <c r="AS844" s="20" t="e">
        <f>VLOOKUP($D844,'DATA PENGUKURAN GARDU'!$A:$BS,42,0)</f>
        <v>#N/A</v>
      </c>
      <c r="AT844" s="21" t="e">
        <f t="shared" si="453"/>
        <v>#N/A</v>
      </c>
      <c r="AU844" s="20" t="e">
        <f>VLOOKUP($D844,'DATA PENGUKURAN GARDU'!$A:$BS,44,0)</f>
        <v>#N/A</v>
      </c>
      <c r="AV844" s="21" t="e">
        <f t="shared" si="454"/>
        <v>#N/A</v>
      </c>
      <c r="AW844" s="20" t="e">
        <f>VLOOKUP($D844,'DATA PENGUKURAN GARDU'!$A:$BS,46,0)</f>
        <v>#N/A</v>
      </c>
      <c r="AX844" s="21" t="e">
        <f t="shared" si="455"/>
        <v>#N/A</v>
      </c>
      <c r="AY844" s="20" t="e">
        <f>VLOOKUP($D844,'DATA PENGUKURAN GARDU'!$A:$BS,46,0)</f>
        <v>#N/A</v>
      </c>
      <c r="AZ844" s="20" t="e">
        <f>VLOOKUP($D844,'DATA PENGUKURAN GARDU'!$A:$BS,53,0)</f>
        <v>#N/A</v>
      </c>
      <c r="BA844" s="20" t="e">
        <f>VLOOKUP($D844,'DATA PENGUKURAN GARDU'!$A:$BS,54,0)</f>
        <v>#N/A</v>
      </c>
      <c r="BB844" s="17" t="e">
        <f>VLOOKUP($E844,'DATA PENGUKURAN GARDU'!$A:$BS,42,0)</f>
        <v>#N/A</v>
      </c>
      <c r="BC844" s="23" t="e">
        <f t="shared" si="456"/>
        <v>#N/A</v>
      </c>
      <c r="BD844" s="17" t="e">
        <f>VLOOKUP($E844,'DATA PENGUKURAN GARDU'!$A:$BS,44,0)</f>
        <v>#N/A</v>
      </c>
      <c r="BE844" s="23" t="e">
        <f t="shared" si="457"/>
        <v>#N/A</v>
      </c>
      <c r="BF844" s="17" t="e">
        <f>VLOOKUP($E844,'DATA PENGUKURAN GARDU'!$A:$BS,46,0)</f>
        <v>#N/A</v>
      </c>
      <c r="BG844" s="23" t="e">
        <f t="shared" si="458"/>
        <v>#N/A</v>
      </c>
      <c r="BH844" s="17" t="e">
        <f>VLOOKUP($E844,'DATA PENGUKURAN GARDU'!$A:$BS,46,0)</f>
        <v>#N/A</v>
      </c>
      <c r="BI844" s="17" t="e">
        <f>VLOOKUP($E844,'DATA PENGUKURAN GARDU'!$A:$BS,53,0)</f>
        <v>#N/A</v>
      </c>
      <c r="BJ844" s="17" t="e">
        <f>VLOOKUP($E844,'DATA PENGUKURAN GARDU'!$A:$BS,54,0)</f>
        <v>#N/A</v>
      </c>
      <c r="BK844" s="20" t="e">
        <f t="shared" si="459"/>
        <v>#N/A</v>
      </c>
      <c r="BL844" s="20" t="e">
        <f t="shared" si="460"/>
        <v>#N/A</v>
      </c>
      <c r="BM844" s="20" t="e">
        <f t="shared" si="461"/>
        <v>#N/A</v>
      </c>
      <c r="BN844" s="25" t="e">
        <f t="shared" si="462"/>
        <v>#N/A</v>
      </c>
      <c r="BO844" s="26" t="str">
        <f t="shared" si="463"/>
        <v>0</v>
      </c>
      <c r="BP844" s="21" t="e">
        <f t="shared" si="464"/>
        <v>#VALUE!</v>
      </c>
      <c r="BQ844" s="20" t="e">
        <f t="shared" si="465"/>
        <v>#N/A</v>
      </c>
      <c r="BR844" s="20" t="e">
        <v>#N/A</v>
      </c>
      <c r="BS844" s="9" t="e">
        <v>#N/A</v>
      </c>
      <c r="BT844" s="2" t="e">
        <f t="shared" si="466"/>
        <v>#VALUE!</v>
      </c>
      <c r="BU844" s="2" t="e">
        <f t="shared" si="434"/>
        <v>#N/A</v>
      </c>
      <c r="BV844" s="2" t="e">
        <f t="shared" si="435"/>
        <v>#N/A</v>
      </c>
    </row>
    <row r="845" s="2" customFormat="1" ht="22.95" customHeight="1" spans="1:74">
      <c r="A845" s="9" t="str">
        <f t="shared" si="436"/>
        <v>BB 036Induk</v>
      </c>
      <c r="B845" s="9" t="str">
        <f t="shared" si="437"/>
        <v>BB 036jurusan 1</v>
      </c>
      <c r="C845" s="9" t="str">
        <f t="shared" si="438"/>
        <v>BB 036jurusan 2</v>
      </c>
      <c r="D845" s="9" t="str">
        <f t="shared" si="439"/>
        <v>BB 036jurusan 3</v>
      </c>
      <c r="E845" s="9" t="str">
        <f t="shared" si="440"/>
        <v>BB 036jurusan 4</v>
      </c>
      <c r="F845" s="10" t="s">
        <v>638</v>
      </c>
      <c r="G845" s="10" t="s">
        <v>4</v>
      </c>
      <c r="H845" s="10" t="s">
        <v>1041</v>
      </c>
      <c r="I845" s="10">
        <v>0.87978</v>
      </c>
      <c r="J845" s="10">
        <v>123.64813</v>
      </c>
      <c r="K845" s="10" t="s">
        <v>7465</v>
      </c>
      <c r="L845" s="10" t="s">
        <v>7465</v>
      </c>
      <c r="M845" s="10" t="s">
        <v>7465</v>
      </c>
      <c r="N845" s="14">
        <f t="shared" si="441"/>
        <v>0</v>
      </c>
      <c r="O845" s="15" t="e">
        <f t="shared" si="442"/>
        <v>#VALUE!</v>
      </c>
      <c r="P845" s="15" t="e">
        <f t="shared" si="443"/>
        <v>#VALUE!</v>
      </c>
      <c r="Q845" s="17" t="e">
        <f>VLOOKUP($A845,'DATA PENGUKURAN GARDU'!$A:$BS,42,0)</f>
        <v>#N/A</v>
      </c>
      <c r="R845" s="18" t="e">
        <f t="shared" si="444"/>
        <v>#N/A</v>
      </c>
      <c r="S845" s="17" t="e">
        <f>VLOOKUP($A845,'DATA PENGUKURAN GARDU'!$A:$BS,44,0)</f>
        <v>#N/A</v>
      </c>
      <c r="T845" s="18" t="e">
        <f t="shared" si="445"/>
        <v>#N/A</v>
      </c>
      <c r="U845" s="17" t="e">
        <f>VLOOKUP($A845,'DATA PENGUKURAN GARDU'!$A:$BS,46,0)</f>
        <v>#N/A</v>
      </c>
      <c r="V845" s="18" t="e">
        <f t="shared" si="446"/>
        <v>#N/A</v>
      </c>
      <c r="W845" s="17" t="e">
        <f>VLOOKUP($A845,'DATA PENGUKURAN GARDU'!$A:$BS,48,0)</f>
        <v>#N/A</v>
      </c>
      <c r="X845" s="17" t="e">
        <f>VLOOKUP($A845,'DATA PENGUKURAN GARDU'!$A:$BS,53,0)</f>
        <v>#N/A</v>
      </c>
      <c r="Y845" s="17" t="e">
        <f>VLOOKUP($A845,'DATA PENGUKURAN GARDU'!$A:$BS,54,0)</f>
        <v>#N/A</v>
      </c>
      <c r="Z845" s="17" t="e">
        <f>VLOOKUP($A845,'DATA PENGUKURAN GARDU'!$A:$BS,55,0)</f>
        <v>#N/A</v>
      </c>
      <c r="AA845" s="20" t="e">
        <f>VLOOKUP($B845,'DATA PENGUKURAN GARDU'!$A:$BS,42,0)</f>
        <v>#N/A</v>
      </c>
      <c r="AB845" s="21" t="e">
        <f t="shared" si="447"/>
        <v>#N/A</v>
      </c>
      <c r="AC845" s="20" t="e">
        <f>VLOOKUP($B845,'DATA PENGUKURAN GARDU'!$A:$BS,44,0)</f>
        <v>#N/A</v>
      </c>
      <c r="AD845" s="21" t="e">
        <f t="shared" si="448"/>
        <v>#N/A</v>
      </c>
      <c r="AE845" s="20" t="e">
        <f>VLOOKUP($B845,'DATA PENGUKURAN GARDU'!$A:$BS,46,0)</f>
        <v>#N/A</v>
      </c>
      <c r="AF845" s="21" t="e">
        <f t="shared" si="449"/>
        <v>#N/A</v>
      </c>
      <c r="AG845" s="20" t="e">
        <f>VLOOKUP($B845,'DATA PENGUKURAN GARDU'!$A:$BS,46,0)</f>
        <v>#N/A</v>
      </c>
      <c r="AH845" s="20" t="e">
        <f>VLOOKUP($B845,'DATA PENGUKURAN GARDU'!$A:$BS,53,0)</f>
        <v>#N/A</v>
      </c>
      <c r="AI845" s="20" t="e">
        <f>VLOOKUP($B845,'DATA PENGUKURAN GARDU'!$A:$BS,54,0)</f>
        <v>#N/A</v>
      </c>
      <c r="AJ845" s="17" t="e">
        <f>VLOOKUP($C845,'DATA PENGUKURAN GARDU'!$A:$BS,42,0)</f>
        <v>#N/A</v>
      </c>
      <c r="AK845" s="23" t="e">
        <f t="shared" si="450"/>
        <v>#N/A</v>
      </c>
      <c r="AL845" s="17" t="e">
        <f>VLOOKUP($C845,'DATA PENGUKURAN GARDU'!$A:$BS,44,0)</f>
        <v>#N/A</v>
      </c>
      <c r="AM845" s="23" t="e">
        <f t="shared" si="451"/>
        <v>#N/A</v>
      </c>
      <c r="AN845" s="17" t="e">
        <f>VLOOKUP($C845,'DATA PENGUKURAN GARDU'!$A:$BS,46,0)</f>
        <v>#N/A</v>
      </c>
      <c r="AO845" s="23" t="e">
        <f t="shared" si="452"/>
        <v>#N/A</v>
      </c>
      <c r="AP845" s="17" t="e">
        <f>VLOOKUP($C845,'DATA PENGUKURAN GARDU'!$A:$BS,46,0)</f>
        <v>#N/A</v>
      </c>
      <c r="AQ845" s="17" t="e">
        <f>VLOOKUP($C845,'DATA PENGUKURAN GARDU'!$A:$BS,53,0)</f>
        <v>#N/A</v>
      </c>
      <c r="AR845" s="17" t="e">
        <f>VLOOKUP($C845,'DATA PENGUKURAN GARDU'!$A:$BS,54,0)</f>
        <v>#N/A</v>
      </c>
      <c r="AS845" s="20" t="e">
        <f>VLOOKUP($D845,'DATA PENGUKURAN GARDU'!$A:$BS,42,0)</f>
        <v>#N/A</v>
      </c>
      <c r="AT845" s="21" t="e">
        <f t="shared" si="453"/>
        <v>#N/A</v>
      </c>
      <c r="AU845" s="20" t="e">
        <f>VLOOKUP($D845,'DATA PENGUKURAN GARDU'!$A:$BS,44,0)</f>
        <v>#N/A</v>
      </c>
      <c r="AV845" s="21" t="e">
        <f t="shared" si="454"/>
        <v>#N/A</v>
      </c>
      <c r="AW845" s="20" t="e">
        <f>VLOOKUP($D845,'DATA PENGUKURAN GARDU'!$A:$BS,46,0)</f>
        <v>#N/A</v>
      </c>
      <c r="AX845" s="21" t="e">
        <f t="shared" si="455"/>
        <v>#N/A</v>
      </c>
      <c r="AY845" s="20" t="e">
        <f>VLOOKUP($D845,'DATA PENGUKURAN GARDU'!$A:$BS,46,0)</f>
        <v>#N/A</v>
      </c>
      <c r="AZ845" s="20" t="e">
        <f>VLOOKUP($D845,'DATA PENGUKURAN GARDU'!$A:$BS,53,0)</f>
        <v>#N/A</v>
      </c>
      <c r="BA845" s="20" t="e">
        <f>VLOOKUP($D845,'DATA PENGUKURAN GARDU'!$A:$BS,54,0)</f>
        <v>#N/A</v>
      </c>
      <c r="BB845" s="17" t="e">
        <f>VLOOKUP($E845,'DATA PENGUKURAN GARDU'!$A:$BS,42,0)</f>
        <v>#N/A</v>
      </c>
      <c r="BC845" s="23" t="e">
        <f t="shared" si="456"/>
        <v>#N/A</v>
      </c>
      <c r="BD845" s="17" t="e">
        <f>VLOOKUP($E845,'DATA PENGUKURAN GARDU'!$A:$BS,44,0)</f>
        <v>#N/A</v>
      </c>
      <c r="BE845" s="23" t="e">
        <f t="shared" si="457"/>
        <v>#N/A</v>
      </c>
      <c r="BF845" s="17" t="e">
        <f>VLOOKUP($E845,'DATA PENGUKURAN GARDU'!$A:$BS,46,0)</f>
        <v>#N/A</v>
      </c>
      <c r="BG845" s="23" t="e">
        <f t="shared" si="458"/>
        <v>#N/A</v>
      </c>
      <c r="BH845" s="17" t="e">
        <f>VLOOKUP($E845,'DATA PENGUKURAN GARDU'!$A:$BS,46,0)</f>
        <v>#N/A</v>
      </c>
      <c r="BI845" s="17" t="e">
        <f>VLOOKUP($E845,'DATA PENGUKURAN GARDU'!$A:$BS,53,0)</f>
        <v>#N/A</v>
      </c>
      <c r="BJ845" s="17" t="e">
        <f>VLOOKUP($E845,'DATA PENGUKURAN GARDU'!$A:$BS,54,0)</f>
        <v>#N/A</v>
      </c>
      <c r="BK845" s="20" t="e">
        <f t="shared" si="459"/>
        <v>#N/A</v>
      </c>
      <c r="BL845" s="20" t="e">
        <f t="shared" si="460"/>
        <v>#N/A</v>
      </c>
      <c r="BM845" s="20" t="e">
        <f t="shared" si="461"/>
        <v>#N/A</v>
      </c>
      <c r="BN845" s="25" t="e">
        <f t="shared" si="462"/>
        <v>#N/A</v>
      </c>
      <c r="BO845" s="26" t="str">
        <f t="shared" si="463"/>
        <v>0</v>
      </c>
      <c r="BP845" s="21" t="e">
        <f t="shared" si="464"/>
        <v>#VALUE!</v>
      </c>
      <c r="BQ845" s="20" t="e">
        <f t="shared" si="465"/>
        <v>#N/A</v>
      </c>
      <c r="BR845" s="20" t="e">
        <v>#N/A</v>
      </c>
      <c r="BS845" s="9" t="e">
        <v>#N/A</v>
      </c>
      <c r="BT845" s="2" t="e">
        <f t="shared" si="466"/>
        <v>#VALUE!</v>
      </c>
      <c r="BU845" s="2" t="e">
        <f t="shared" si="434"/>
        <v>#N/A</v>
      </c>
      <c r="BV845" s="2" t="e">
        <f t="shared" si="435"/>
        <v>#N/A</v>
      </c>
    </row>
    <row r="846" s="2" customFormat="1" ht="22.95" customHeight="1" spans="1:74">
      <c r="A846" s="9" t="str">
        <f t="shared" si="436"/>
        <v>BB 125Induk</v>
      </c>
      <c r="B846" s="9" t="str">
        <f t="shared" si="437"/>
        <v>BB 125jurusan 1</v>
      </c>
      <c r="C846" s="9" t="str">
        <f t="shared" si="438"/>
        <v>BB 125jurusan 2</v>
      </c>
      <c r="D846" s="9" t="str">
        <f t="shared" si="439"/>
        <v>BB 125jurusan 3</v>
      </c>
      <c r="E846" s="9" t="str">
        <f t="shared" si="440"/>
        <v>BB 125jurusan 4</v>
      </c>
      <c r="F846" s="10" t="s">
        <v>661</v>
      </c>
      <c r="G846" s="10" t="s">
        <v>4</v>
      </c>
      <c r="H846" s="10" t="s">
        <v>1042</v>
      </c>
      <c r="I846" s="10">
        <v>0.87842</v>
      </c>
      <c r="J846" s="10">
        <v>123.54382</v>
      </c>
      <c r="K846" s="10" t="s">
        <v>7465</v>
      </c>
      <c r="L846" s="10" t="s">
        <v>7465</v>
      </c>
      <c r="M846" s="10" t="s">
        <v>7465</v>
      </c>
      <c r="N846" s="14">
        <f t="shared" si="441"/>
        <v>0</v>
      </c>
      <c r="O846" s="15" t="e">
        <f t="shared" si="442"/>
        <v>#VALUE!</v>
      </c>
      <c r="P846" s="15" t="e">
        <f t="shared" si="443"/>
        <v>#VALUE!</v>
      </c>
      <c r="Q846" s="17" t="e">
        <f>VLOOKUP($A846,'DATA PENGUKURAN GARDU'!$A:$BS,42,0)</f>
        <v>#N/A</v>
      </c>
      <c r="R846" s="18" t="e">
        <f t="shared" si="444"/>
        <v>#N/A</v>
      </c>
      <c r="S846" s="17" t="e">
        <f>VLOOKUP($A846,'DATA PENGUKURAN GARDU'!$A:$BS,44,0)</f>
        <v>#N/A</v>
      </c>
      <c r="T846" s="18" t="e">
        <f t="shared" si="445"/>
        <v>#N/A</v>
      </c>
      <c r="U846" s="17" t="e">
        <f>VLOOKUP($A846,'DATA PENGUKURAN GARDU'!$A:$BS,46,0)</f>
        <v>#N/A</v>
      </c>
      <c r="V846" s="18" t="e">
        <f t="shared" si="446"/>
        <v>#N/A</v>
      </c>
      <c r="W846" s="17" t="e">
        <f>VLOOKUP($A846,'DATA PENGUKURAN GARDU'!$A:$BS,48,0)</f>
        <v>#N/A</v>
      </c>
      <c r="X846" s="17" t="e">
        <f>VLOOKUP($A846,'DATA PENGUKURAN GARDU'!$A:$BS,53,0)</f>
        <v>#N/A</v>
      </c>
      <c r="Y846" s="17" t="e">
        <f>VLOOKUP($A846,'DATA PENGUKURAN GARDU'!$A:$BS,54,0)</f>
        <v>#N/A</v>
      </c>
      <c r="Z846" s="17" t="e">
        <f>VLOOKUP($A846,'DATA PENGUKURAN GARDU'!$A:$BS,55,0)</f>
        <v>#N/A</v>
      </c>
      <c r="AA846" s="20" t="e">
        <f>VLOOKUP($B846,'DATA PENGUKURAN GARDU'!$A:$BS,42,0)</f>
        <v>#N/A</v>
      </c>
      <c r="AB846" s="21" t="e">
        <f t="shared" si="447"/>
        <v>#N/A</v>
      </c>
      <c r="AC846" s="20" t="e">
        <f>VLOOKUP($B846,'DATA PENGUKURAN GARDU'!$A:$BS,44,0)</f>
        <v>#N/A</v>
      </c>
      <c r="AD846" s="21" t="e">
        <f t="shared" si="448"/>
        <v>#N/A</v>
      </c>
      <c r="AE846" s="20" t="e">
        <f>VLOOKUP($B846,'DATA PENGUKURAN GARDU'!$A:$BS,46,0)</f>
        <v>#N/A</v>
      </c>
      <c r="AF846" s="21" t="e">
        <f t="shared" si="449"/>
        <v>#N/A</v>
      </c>
      <c r="AG846" s="20" t="e">
        <f>VLOOKUP($B846,'DATA PENGUKURAN GARDU'!$A:$BS,46,0)</f>
        <v>#N/A</v>
      </c>
      <c r="AH846" s="20" t="e">
        <f>VLOOKUP($B846,'DATA PENGUKURAN GARDU'!$A:$BS,53,0)</f>
        <v>#N/A</v>
      </c>
      <c r="AI846" s="20" t="e">
        <f>VLOOKUP($B846,'DATA PENGUKURAN GARDU'!$A:$BS,54,0)</f>
        <v>#N/A</v>
      </c>
      <c r="AJ846" s="17" t="e">
        <f>VLOOKUP($C846,'DATA PENGUKURAN GARDU'!$A:$BS,42,0)</f>
        <v>#N/A</v>
      </c>
      <c r="AK846" s="23" t="e">
        <f t="shared" si="450"/>
        <v>#N/A</v>
      </c>
      <c r="AL846" s="17" t="e">
        <f>VLOOKUP($C846,'DATA PENGUKURAN GARDU'!$A:$BS,44,0)</f>
        <v>#N/A</v>
      </c>
      <c r="AM846" s="23" t="e">
        <f t="shared" si="451"/>
        <v>#N/A</v>
      </c>
      <c r="AN846" s="17" t="e">
        <f>VLOOKUP($C846,'DATA PENGUKURAN GARDU'!$A:$BS,46,0)</f>
        <v>#N/A</v>
      </c>
      <c r="AO846" s="23" t="e">
        <f t="shared" si="452"/>
        <v>#N/A</v>
      </c>
      <c r="AP846" s="17" t="e">
        <f>VLOOKUP($C846,'DATA PENGUKURAN GARDU'!$A:$BS,46,0)</f>
        <v>#N/A</v>
      </c>
      <c r="AQ846" s="17" t="e">
        <f>VLOOKUP($C846,'DATA PENGUKURAN GARDU'!$A:$BS,53,0)</f>
        <v>#N/A</v>
      </c>
      <c r="AR846" s="17" t="e">
        <f>VLOOKUP($C846,'DATA PENGUKURAN GARDU'!$A:$BS,54,0)</f>
        <v>#N/A</v>
      </c>
      <c r="AS846" s="20" t="e">
        <f>VLOOKUP($D846,'DATA PENGUKURAN GARDU'!$A:$BS,42,0)</f>
        <v>#N/A</v>
      </c>
      <c r="AT846" s="21" t="e">
        <f t="shared" si="453"/>
        <v>#N/A</v>
      </c>
      <c r="AU846" s="20" t="e">
        <f>VLOOKUP($D846,'DATA PENGUKURAN GARDU'!$A:$BS,44,0)</f>
        <v>#N/A</v>
      </c>
      <c r="AV846" s="21" t="e">
        <f t="shared" si="454"/>
        <v>#N/A</v>
      </c>
      <c r="AW846" s="20" t="e">
        <f>VLOOKUP($D846,'DATA PENGUKURAN GARDU'!$A:$BS,46,0)</f>
        <v>#N/A</v>
      </c>
      <c r="AX846" s="21" t="e">
        <f t="shared" si="455"/>
        <v>#N/A</v>
      </c>
      <c r="AY846" s="20" t="e">
        <f>VLOOKUP($D846,'DATA PENGUKURAN GARDU'!$A:$BS,46,0)</f>
        <v>#N/A</v>
      </c>
      <c r="AZ846" s="20" t="e">
        <f>VLOOKUP($D846,'DATA PENGUKURAN GARDU'!$A:$BS,53,0)</f>
        <v>#N/A</v>
      </c>
      <c r="BA846" s="20" t="e">
        <f>VLOOKUP($D846,'DATA PENGUKURAN GARDU'!$A:$BS,54,0)</f>
        <v>#N/A</v>
      </c>
      <c r="BB846" s="17" t="e">
        <f>VLOOKUP($E846,'DATA PENGUKURAN GARDU'!$A:$BS,42,0)</f>
        <v>#N/A</v>
      </c>
      <c r="BC846" s="23" t="e">
        <f t="shared" si="456"/>
        <v>#N/A</v>
      </c>
      <c r="BD846" s="17" t="e">
        <f>VLOOKUP($E846,'DATA PENGUKURAN GARDU'!$A:$BS,44,0)</f>
        <v>#N/A</v>
      </c>
      <c r="BE846" s="23" t="e">
        <f t="shared" si="457"/>
        <v>#N/A</v>
      </c>
      <c r="BF846" s="17" t="e">
        <f>VLOOKUP($E846,'DATA PENGUKURAN GARDU'!$A:$BS,46,0)</f>
        <v>#N/A</v>
      </c>
      <c r="BG846" s="23" t="e">
        <f t="shared" si="458"/>
        <v>#N/A</v>
      </c>
      <c r="BH846" s="17" t="e">
        <f>VLOOKUP($E846,'DATA PENGUKURAN GARDU'!$A:$BS,46,0)</f>
        <v>#N/A</v>
      </c>
      <c r="BI846" s="17" t="e">
        <f>VLOOKUP($E846,'DATA PENGUKURAN GARDU'!$A:$BS,53,0)</f>
        <v>#N/A</v>
      </c>
      <c r="BJ846" s="17" t="e">
        <f>VLOOKUP($E846,'DATA PENGUKURAN GARDU'!$A:$BS,54,0)</f>
        <v>#N/A</v>
      </c>
      <c r="BK846" s="20" t="e">
        <f t="shared" si="459"/>
        <v>#N/A</v>
      </c>
      <c r="BL846" s="20" t="e">
        <f t="shared" si="460"/>
        <v>#N/A</v>
      </c>
      <c r="BM846" s="20" t="e">
        <f t="shared" si="461"/>
        <v>#N/A</v>
      </c>
      <c r="BN846" s="25" t="e">
        <f t="shared" si="462"/>
        <v>#N/A</v>
      </c>
      <c r="BO846" s="26" t="str">
        <f t="shared" si="463"/>
        <v>0</v>
      </c>
      <c r="BP846" s="21" t="e">
        <f t="shared" si="464"/>
        <v>#VALUE!</v>
      </c>
      <c r="BQ846" s="20" t="e">
        <f t="shared" si="465"/>
        <v>#N/A</v>
      </c>
      <c r="BR846" s="20" t="e">
        <v>#N/A</v>
      </c>
      <c r="BS846" s="9" t="e">
        <v>#N/A</v>
      </c>
      <c r="BT846" s="2" t="e">
        <f t="shared" si="466"/>
        <v>#VALUE!</v>
      </c>
      <c r="BU846" s="2" t="e">
        <f t="shared" si="434"/>
        <v>#N/A</v>
      </c>
      <c r="BV846" s="2" t="e">
        <f t="shared" si="435"/>
        <v>#N/A</v>
      </c>
    </row>
    <row r="847" s="2" customFormat="1" ht="22.95" customHeight="1" spans="1:74">
      <c r="A847" s="9" t="str">
        <f t="shared" si="436"/>
        <v>BB 132Induk</v>
      </c>
      <c r="B847" s="9" t="str">
        <f t="shared" si="437"/>
        <v>BB 132jurusan 1</v>
      </c>
      <c r="C847" s="9" t="str">
        <f t="shared" si="438"/>
        <v>BB 132jurusan 2</v>
      </c>
      <c r="D847" s="9" t="str">
        <f t="shared" si="439"/>
        <v>BB 132jurusan 3</v>
      </c>
      <c r="E847" s="9" t="str">
        <f t="shared" si="440"/>
        <v>BB 132jurusan 4</v>
      </c>
      <c r="F847" s="10" t="s">
        <v>437</v>
      </c>
      <c r="G847" s="10" t="s">
        <v>4</v>
      </c>
      <c r="H847" s="10" t="s">
        <v>1043</v>
      </c>
      <c r="I847" s="10">
        <v>0.90848</v>
      </c>
      <c r="J847" s="10">
        <v>123.26072</v>
      </c>
      <c r="K847" s="10" t="s">
        <v>7465</v>
      </c>
      <c r="L847" s="10" t="s">
        <v>7465</v>
      </c>
      <c r="M847" s="10" t="s">
        <v>7465</v>
      </c>
      <c r="N847" s="14">
        <f t="shared" si="441"/>
        <v>0</v>
      </c>
      <c r="O847" s="15" t="e">
        <f t="shared" si="442"/>
        <v>#VALUE!</v>
      </c>
      <c r="P847" s="15" t="e">
        <f t="shared" si="443"/>
        <v>#VALUE!</v>
      </c>
      <c r="Q847" s="17" t="e">
        <f>VLOOKUP($A847,'DATA PENGUKURAN GARDU'!$A:$BS,42,0)</f>
        <v>#N/A</v>
      </c>
      <c r="R847" s="18" t="e">
        <f t="shared" si="444"/>
        <v>#N/A</v>
      </c>
      <c r="S847" s="17" t="e">
        <f>VLOOKUP($A847,'DATA PENGUKURAN GARDU'!$A:$BS,44,0)</f>
        <v>#N/A</v>
      </c>
      <c r="T847" s="18" t="e">
        <f t="shared" si="445"/>
        <v>#N/A</v>
      </c>
      <c r="U847" s="17" t="e">
        <f>VLOOKUP($A847,'DATA PENGUKURAN GARDU'!$A:$BS,46,0)</f>
        <v>#N/A</v>
      </c>
      <c r="V847" s="18" t="e">
        <f t="shared" si="446"/>
        <v>#N/A</v>
      </c>
      <c r="W847" s="17" t="e">
        <f>VLOOKUP($A847,'DATA PENGUKURAN GARDU'!$A:$BS,48,0)</f>
        <v>#N/A</v>
      </c>
      <c r="X847" s="17" t="e">
        <f>VLOOKUP($A847,'DATA PENGUKURAN GARDU'!$A:$BS,53,0)</f>
        <v>#N/A</v>
      </c>
      <c r="Y847" s="17" t="e">
        <f>VLOOKUP($A847,'DATA PENGUKURAN GARDU'!$A:$BS,54,0)</f>
        <v>#N/A</v>
      </c>
      <c r="Z847" s="17" t="e">
        <f>VLOOKUP($A847,'DATA PENGUKURAN GARDU'!$A:$BS,55,0)</f>
        <v>#N/A</v>
      </c>
      <c r="AA847" s="20" t="e">
        <f>VLOOKUP($B847,'DATA PENGUKURAN GARDU'!$A:$BS,42,0)</f>
        <v>#N/A</v>
      </c>
      <c r="AB847" s="21" t="e">
        <f t="shared" si="447"/>
        <v>#N/A</v>
      </c>
      <c r="AC847" s="20" t="e">
        <f>VLOOKUP($B847,'DATA PENGUKURAN GARDU'!$A:$BS,44,0)</f>
        <v>#N/A</v>
      </c>
      <c r="AD847" s="21" t="e">
        <f t="shared" si="448"/>
        <v>#N/A</v>
      </c>
      <c r="AE847" s="20" t="e">
        <f>VLOOKUP($B847,'DATA PENGUKURAN GARDU'!$A:$BS,46,0)</f>
        <v>#N/A</v>
      </c>
      <c r="AF847" s="21" t="e">
        <f t="shared" si="449"/>
        <v>#N/A</v>
      </c>
      <c r="AG847" s="20" t="e">
        <f>VLOOKUP($B847,'DATA PENGUKURAN GARDU'!$A:$BS,46,0)</f>
        <v>#N/A</v>
      </c>
      <c r="AH847" s="20" t="e">
        <f>VLOOKUP($B847,'DATA PENGUKURAN GARDU'!$A:$BS,53,0)</f>
        <v>#N/A</v>
      </c>
      <c r="AI847" s="20" t="e">
        <f>VLOOKUP($B847,'DATA PENGUKURAN GARDU'!$A:$BS,54,0)</f>
        <v>#N/A</v>
      </c>
      <c r="AJ847" s="17" t="e">
        <f>VLOOKUP($C847,'DATA PENGUKURAN GARDU'!$A:$BS,42,0)</f>
        <v>#N/A</v>
      </c>
      <c r="AK847" s="23" t="e">
        <f t="shared" si="450"/>
        <v>#N/A</v>
      </c>
      <c r="AL847" s="17" t="e">
        <f>VLOOKUP($C847,'DATA PENGUKURAN GARDU'!$A:$BS,44,0)</f>
        <v>#N/A</v>
      </c>
      <c r="AM847" s="23" t="e">
        <f t="shared" si="451"/>
        <v>#N/A</v>
      </c>
      <c r="AN847" s="17" t="e">
        <f>VLOOKUP($C847,'DATA PENGUKURAN GARDU'!$A:$BS,46,0)</f>
        <v>#N/A</v>
      </c>
      <c r="AO847" s="23" t="e">
        <f t="shared" si="452"/>
        <v>#N/A</v>
      </c>
      <c r="AP847" s="17" t="e">
        <f>VLOOKUP($C847,'DATA PENGUKURAN GARDU'!$A:$BS,46,0)</f>
        <v>#N/A</v>
      </c>
      <c r="AQ847" s="17" t="e">
        <f>VLOOKUP($C847,'DATA PENGUKURAN GARDU'!$A:$BS,53,0)</f>
        <v>#N/A</v>
      </c>
      <c r="AR847" s="17" t="e">
        <f>VLOOKUP($C847,'DATA PENGUKURAN GARDU'!$A:$BS,54,0)</f>
        <v>#N/A</v>
      </c>
      <c r="AS847" s="20" t="e">
        <f>VLOOKUP($D847,'DATA PENGUKURAN GARDU'!$A:$BS,42,0)</f>
        <v>#N/A</v>
      </c>
      <c r="AT847" s="21" t="e">
        <f t="shared" si="453"/>
        <v>#N/A</v>
      </c>
      <c r="AU847" s="20" t="e">
        <f>VLOOKUP($D847,'DATA PENGUKURAN GARDU'!$A:$BS,44,0)</f>
        <v>#N/A</v>
      </c>
      <c r="AV847" s="21" t="e">
        <f t="shared" si="454"/>
        <v>#N/A</v>
      </c>
      <c r="AW847" s="20" t="e">
        <f>VLOOKUP($D847,'DATA PENGUKURAN GARDU'!$A:$BS,46,0)</f>
        <v>#N/A</v>
      </c>
      <c r="AX847" s="21" t="e">
        <f t="shared" si="455"/>
        <v>#N/A</v>
      </c>
      <c r="AY847" s="20" t="e">
        <f>VLOOKUP($D847,'DATA PENGUKURAN GARDU'!$A:$BS,46,0)</f>
        <v>#N/A</v>
      </c>
      <c r="AZ847" s="20" t="e">
        <f>VLOOKUP($D847,'DATA PENGUKURAN GARDU'!$A:$BS,53,0)</f>
        <v>#N/A</v>
      </c>
      <c r="BA847" s="20" t="e">
        <f>VLOOKUP($D847,'DATA PENGUKURAN GARDU'!$A:$BS,54,0)</f>
        <v>#N/A</v>
      </c>
      <c r="BB847" s="17" t="e">
        <f>VLOOKUP($E847,'DATA PENGUKURAN GARDU'!$A:$BS,42,0)</f>
        <v>#N/A</v>
      </c>
      <c r="BC847" s="23" t="e">
        <f t="shared" si="456"/>
        <v>#N/A</v>
      </c>
      <c r="BD847" s="17" t="e">
        <f>VLOOKUP($E847,'DATA PENGUKURAN GARDU'!$A:$BS,44,0)</f>
        <v>#N/A</v>
      </c>
      <c r="BE847" s="23" t="e">
        <f t="shared" si="457"/>
        <v>#N/A</v>
      </c>
      <c r="BF847" s="17" t="e">
        <f>VLOOKUP($E847,'DATA PENGUKURAN GARDU'!$A:$BS,46,0)</f>
        <v>#N/A</v>
      </c>
      <c r="BG847" s="23" t="e">
        <f t="shared" si="458"/>
        <v>#N/A</v>
      </c>
      <c r="BH847" s="17" t="e">
        <f>VLOOKUP($E847,'DATA PENGUKURAN GARDU'!$A:$BS,46,0)</f>
        <v>#N/A</v>
      </c>
      <c r="BI847" s="17" t="e">
        <f>VLOOKUP($E847,'DATA PENGUKURAN GARDU'!$A:$BS,53,0)</f>
        <v>#N/A</v>
      </c>
      <c r="BJ847" s="17" t="e">
        <f>VLOOKUP($E847,'DATA PENGUKURAN GARDU'!$A:$BS,54,0)</f>
        <v>#N/A</v>
      </c>
      <c r="BK847" s="20" t="e">
        <f t="shared" si="459"/>
        <v>#N/A</v>
      </c>
      <c r="BL847" s="20" t="e">
        <f t="shared" si="460"/>
        <v>#N/A</v>
      </c>
      <c r="BM847" s="20" t="e">
        <f t="shared" si="461"/>
        <v>#N/A</v>
      </c>
      <c r="BN847" s="25" t="e">
        <f t="shared" si="462"/>
        <v>#N/A</v>
      </c>
      <c r="BO847" s="26" t="str">
        <f t="shared" si="463"/>
        <v>0</v>
      </c>
      <c r="BP847" s="21" t="e">
        <f t="shared" si="464"/>
        <v>#VALUE!</v>
      </c>
      <c r="BQ847" s="20" t="e">
        <f t="shared" si="465"/>
        <v>#N/A</v>
      </c>
      <c r="BR847" s="20" t="e">
        <v>#N/A</v>
      </c>
      <c r="BS847" s="9" t="e">
        <v>#N/A</v>
      </c>
      <c r="BT847" s="2" t="e">
        <f t="shared" si="466"/>
        <v>#VALUE!</v>
      </c>
      <c r="BU847" s="2" t="e">
        <f t="shared" si="434"/>
        <v>#N/A</v>
      </c>
      <c r="BV847" s="2" t="e">
        <f t="shared" si="435"/>
        <v>#N/A</v>
      </c>
    </row>
    <row r="848" s="2" customFormat="1" ht="22.95" customHeight="1" spans="1:74">
      <c r="A848" s="9" t="str">
        <f t="shared" si="436"/>
        <v>BB 134Induk</v>
      </c>
      <c r="B848" s="9" t="str">
        <f t="shared" si="437"/>
        <v>BB 134jurusan 1</v>
      </c>
      <c r="C848" s="9" t="str">
        <f t="shared" si="438"/>
        <v>BB 134jurusan 2</v>
      </c>
      <c r="D848" s="9" t="str">
        <f t="shared" si="439"/>
        <v>BB 134jurusan 3</v>
      </c>
      <c r="E848" s="9" t="str">
        <f t="shared" si="440"/>
        <v>BB 134jurusan 4</v>
      </c>
      <c r="F848" s="10" t="s">
        <v>437</v>
      </c>
      <c r="G848" s="10" t="s">
        <v>4</v>
      </c>
      <c r="H848" s="10" t="s">
        <v>1044</v>
      </c>
      <c r="I848" s="10">
        <v>0.90655</v>
      </c>
      <c r="J848" s="10">
        <v>123.2596</v>
      </c>
      <c r="K848" s="10" t="s">
        <v>7465</v>
      </c>
      <c r="L848" s="10" t="s">
        <v>7465</v>
      </c>
      <c r="M848" s="10" t="s">
        <v>7465</v>
      </c>
      <c r="N848" s="14">
        <f t="shared" si="441"/>
        <v>0</v>
      </c>
      <c r="O848" s="15" t="e">
        <f t="shared" si="442"/>
        <v>#VALUE!</v>
      </c>
      <c r="P848" s="15" t="e">
        <f t="shared" si="443"/>
        <v>#VALUE!</v>
      </c>
      <c r="Q848" s="17" t="e">
        <f>VLOOKUP($A848,'DATA PENGUKURAN GARDU'!$A:$BS,42,0)</f>
        <v>#N/A</v>
      </c>
      <c r="R848" s="18" t="e">
        <f t="shared" si="444"/>
        <v>#N/A</v>
      </c>
      <c r="S848" s="17" t="e">
        <f>VLOOKUP($A848,'DATA PENGUKURAN GARDU'!$A:$BS,44,0)</f>
        <v>#N/A</v>
      </c>
      <c r="T848" s="18" t="e">
        <f t="shared" si="445"/>
        <v>#N/A</v>
      </c>
      <c r="U848" s="17" t="e">
        <f>VLOOKUP($A848,'DATA PENGUKURAN GARDU'!$A:$BS,46,0)</f>
        <v>#N/A</v>
      </c>
      <c r="V848" s="18" t="e">
        <f t="shared" si="446"/>
        <v>#N/A</v>
      </c>
      <c r="W848" s="17" t="e">
        <f>VLOOKUP($A848,'DATA PENGUKURAN GARDU'!$A:$BS,48,0)</f>
        <v>#N/A</v>
      </c>
      <c r="X848" s="17" t="e">
        <f>VLOOKUP($A848,'DATA PENGUKURAN GARDU'!$A:$BS,53,0)</f>
        <v>#N/A</v>
      </c>
      <c r="Y848" s="17" t="e">
        <f>VLOOKUP($A848,'DATA PENGUKURAN GARDU'!$A:$BS,54,0)</f>
        <v>#N/A</v>
      </c>
      <c r="Z848" s="17" t="e">
        <f>VLOOKUP($A848,'DATA PENGUKURAN GARDU'!$A:$BS,55,0)</f>
        <v>#N/A</v>
      </c>
      <c r="AA848" s="20" t="e">
        <f>VLOOKUP($B848,'DATA PENGUKURAN GARDU'!$A:$BS,42,0)</f>
        <v>#N/A</v>
      </c>
      <c r="AB848" s="21" t="e">
        <f t="shared" si="447"/>
        <v>#N/A</v>
      </c>
      <c r="AC848" s="20" t="e">
        <f>VLOOKUP($B848,'DATA PENGUKURAN GARDU'!$A:$BS,44,0)</f>
        <v>#N/A</v>
      </c>
      <c r="AD848" s="21" t="e">
        <f t="shared" si="448"/>
        <v>#N/A</v>
      </c>
      <c r="AE848" s="20" t="e">
        <f>VLOOKUP($B848,'DATA PENGUKURAN GARDU'!$A:$BS,46,0)</f>
        <v>#N/A</v>
      </c>
      <c r="AF848" s="21" t="e">
        <f t="shared" si="449"/>
        <v>#N/A</v>
      </c>
      <c r="AG848" s="20" t="e">
        <f>VLOOKUP($B848,'DATA PENGUKURAN GARDU'!$A:$BS,46,0)</f>
        <v>#N/A</v>
      </c>
      <c r="AH848" s="20" t="e">
        <f>VLOOKUP($B848,'DATA PENGUKURAN GARDU'!$A:$BS,53,0)</f>
        <v>#N/A</v>
      </c>
      <c r="AI848" s="20" t="e">
        <f>VLOOKUP($B848,'DATA PENGUKURAN GARDU'!$A:$BS,54,0)</f>
        <v>#N/A</v>
      </c>
      <c r="AJ848" s="17" t="e">
        <f>VLOOKUP($C848,'DATA PENGUKURAN GARDU'!$A:$BS,42,0)</f>
        <v>#N/A</v>
      </c>
      <c r="AK848" s="23" t="e">
        <f t="shared" si="450"/>
        <v>#N/A</v>
      </c>
      <c r="AL848" s="17" t="e">
        <f>VLOOKUP($C848,'DATA PENGUKURAN GARDU'!$A:$BS,44,0)</f>
        <v>#N/A</v>
      </c>
      <c r="AM848" s="23" t="e">
        <f t="shared" si="451"/>
        <v>#N/A</v>
      </c>
      <c r="AN848" s="17" t="e">
        <f>VLOOKUP($C848,'DATA PENGUKURAN GARDU'!$A:$BS,46,0)</f>
        <v>#N/A</v>
      </c>
      <c r="AO848" s="23" t="e">
        <f t="shared" si="452"/>
        <v>#N/A</v>
      </c>
      <c r="AP848" s="17" t="e">
        <f>VLOOKUP($C848,'DATA PENGUKURAN GARDU'!$A:$BS,46,0)</f>
        <v>#N/A</v>
      </c>
      <c r="AQ848" s="17" t="e">
        <f>VLOOKUP($C848,'DATA PENGUKURAN GARDU'!$A:$BS,53,0)</f>
        <v>#N/A</v>
      </c>
      <c r="AR848" s="17" t="e">
        <f>VLOOKUP($C848,'DATA PENGUKURAN GARDU'!$A:$BS,54,0)</f>
        <v>#N/A</v>
      </c>
      <c r="AS848" s="20" t="e">
        <f>VLOOKUP($D848,'DATA PENGUKURAN GARDU'!$A:$BS,42,0)</f>
        <v>#N/A</v>
      </c>
      <c r="AT848" s="21" t="e">
        <f t="shared" si="453"/>
        <v>#N/A</v>
      </c>
      <c r="AU848" s="20" t="e">
        <f>VLOOKUP($D848,'DATA PENGUKURAN GARDU'!$A:$BS,44,0)</f>
        <v>#N/A</v>
      </c>
      <c r="AV848" s="21" t="e">
        <f t="shared" si="454"/>
        <v>#N/A</v>
      </c>
      <c r="AW848" s="20" t="e">
        <f>VLOOKUP($D848,'DATA PENGUKURAN GARDU'!$A:$BS,46,0)</f>
        <v>#N/A</v>
      </c>
      <c r="AX848" s="21" t="e">
        <f t="shared" si="455"/>
        <v>#N/A</v>
      </c>
      <c r="AY848" s="20" t="e">
        <f>VLOOKUP($D848,'DATA PENGUKURAN GARDU'!$A:$BS,46,0)</f>
        <v>#N/A</v>
      </c>
      <c r="AZ848" s="20" t="e">
        <f>VLOOKUP($D848,'DATA PENGUKURAN GARDU'!$A:$BS,53,0)</f>
        <v>#N/A</v>
      </c>
      <c r="BA848" s="20" t="e">
        <f>VLOOKUP($D848,'DATA PENGUKURAN GARDU'!$A:$BS,54,0)</f>
        <v>#N/A</v>
      </c>
      <c r="BB848" s="17" t="e">
        <f>VLOOKUP($E848,'DATA PENGUKURAN GARDU'!$A:$BS,42,0)</f>
        <v>#N/A</v>
      </c>
      <c r="BC848" s="23" t="e">
        <f t="shared" si="456"/>
        <v>#N/A</v>
      </c>
      <c r="BD848" s="17" t="e">
        <f>VLOOKUP($E848,'DATA PENGUKURAN GARDU'!$A:$BS,44,0)</f>
        <v>#N/A</v>
      </c>
      <c r="BE848" s="23" t="e">
        <f t="shared" si="457"/>
        <v>#N/A</v>
      </c>
      <c r="BF848" s="17" t="e">
        <f>VLOOKUP($E848,'DATA PENGUKURAN GARDU'!$A:$BS,46,0)</f>
        <v>#N/A</v>
      </c>
      <c r="BG848" s="23" t="e">
        <f t="shared" si="458"/>
        <v>#N/A</v>
      </c>
      <c r="BH848" s="17" t="e">
        <f>VLOOKUP($E848,'DATA PENGUKURAN GARDU'!$A:$BS,46,0)</f>
        <v>#N/A</v>
      </c>
      <c r="BI848" s="17" t="e">
        <f>VLOOKUP($E848,'DATA PENGUKURAN GARDU'!$A:$BS,53,0)</f>
        <v>#N/A</v>
      </c>
      <c r="BJ848" s="17" t="e">
        <f>VLOOKUP($E848,'DATA PENGUKURAN GARDU'!$A:$BS,54,0)</f>
        <v>#N/A</v>
      </c>
      <c r="BK848" s="20" t="e">
        <f t="shared" si="459"/>
        <v>#N/A</v>
      </c>
      <c r="BL848" s="20" t="e">
        <f t="shared" si="460"/>
        <v>#N/A</v>
      </c>
      <c r="BM848" s="20" t="e">
        <f t="shared" si="461"/>
        <v>#N/A</v>
      </c>
      <c r="BN848" s="25" t="e">
        <f t="shared" si="462"/>
        <v>#N/A</v>
      </c>
      <c r="BO848" s="26" t="str">
        <f t="shared" si="463"/>
        <v>0</v>
      </c>
      <c r="BP848" s="21" t="e">
        <f t="shared" si="464"/>
        <v>#VALUE!</v>
      </c>
      <c r="BQ848" s="20" t="e">
        <f t="shared" si="465"/>
        <v>#N/A</v>
      </c>
      <c r="BR848" s="20" t="e">
        <v>#N/A</v>
      </c>
      <c r="BS848" s="9" t="e">
        <v>#N/A</v>
      </c>
      <c r="BT848" s="2" t="e">
        <f t="shared" si="466"/>
        <v>#VALUE!</v>
      </c>
      <c r="BU848" s="2" t="e">
        <f t="shared" si="434"/>
        <v>#N/A</v>
      </c>
      <c r="BV848" s="2" t="e">
        <f t="shared" si="435"/>
        <v>#N/A</v>
      </c>
    </row>
    <row r="849" s="2" customFormat="1" ht="22.95" customHeight="1" spans="1:74">
      <c r="A849" s="9" t="str">
        <f t="shared" si="436"/>
        <v>BB 176Induk</v>
      </c>
      <c r="B849" s="9" t="str">
        <f t="shared" si="437"/>
        <v>BB 176jurusan 1</v>
      </c>
      <c r="C849" s="9" t="str">
        <f t="shared" si="438"/>
        <v>BB 176jurusan 2</v>
      </c>
      <c r="D849" s="9" t="str">
        <f t="shared" si="439"/>
        <v>BB 176jurusan 3</v>
      </c>
      <c r="E849" s="9" t="str">
        <f t="shared" si="440"/>
        <v>BB 176jurusan 4</v>
      </c>
      <c r="F849" s="10" t="s">
        <v>491</v>
      </c>
      <c r="G849" s="10" t="s">
        <v>4</v>
      </c>
      <c r="H849" s="10" t="s">
        <v>1045</v>
      </c>
      <c r="I849" s="10">
        <v>0.91603</v>
      </c>
      <c r="J849" s="10">
        <v>123.14022</v>
      </c>
      <c r="K849" s="10" t="s">
        <v>7465</v>
      </c>
      <c r="L849" s="10" t="s">
        <v>7465</v>
      </c>
      <c r="M849" s="10" t="s">
        <v>7465</v>
      </c>
      <c r="N849" s="14">
        <f t="shared" si="441"/>
        <v>0</v>
      </c>
      <c r="O849" s="15" t="e">
        <f t="shared" si="442"/>
        <v>#VALUE!</v>
      </c>
      <c r="P849" s="15" t="e">
        <f t="shared" si="443"/>
        <v>#VALUE!</v>
      </c>
      <c r="Q849" s="17" t="e">
        <f>VLOOKUP($A849,'DATA PENGUKURAN GARDU'!$A:$BS,42,0)</f>
        <v>#N/A</v>
      </c>
      <c r="R849" s="18" t="e">
        <f t="shared" si="444"/>
        <v>#N/A</v>
      </c>
      <c r="S849" s="17" t="e">
        <f>VLOOKUP($A849,'DATA PENGUKURAN GARDU'!$A:$BS,44,0)</f>
        <v>#N/A</v>
      </c>
      <c r="T849" s="18" t="e">
        <f t="shared" si="445"/>
        <v>#N/A</v>
      </c>
      <c r="U849" s="17" t="e">
        <f>VLOOKUP($A849,'DATA PENGUKURAN GARDU'!$A:$BS,46,0)</f>
        <v>#N/A</v>
      </c>
      <c r="V849" s="18" t="e">
        <f t="shared" si="446"/>
        <v>#N/A</v>
      </c>
      <c r="W849" s="17" t="e">
        <f>VLOOKUP($A849,'DATA PENGUKURAN GARDU'!$A:$BS,48,0)</f>
        <v>#N/A</v>
      </c>
      <c r="X849" s="17" t="e">
        <f>VLOOKUP($A849,'DATA PENGUKURAN GARDU'!$A:$BS,53,0)</f>
        <v>#N/A</v>
      </c>
      <c r="Y849" s="17" t="e">
        <f>VLOOKUP($A849,'DATA PENGUKURAN GARDU'!$A:$BS,54,0)</f>
        <v>#N/A</v>
      </c>
      <c r="Z849" s="17" t="e">
        <f>VLOOKUP($A849,'DATA PENGUKURAN GARDU'!$A:$BS,55,0)</f>
        <v>#N/A</v>
      </c>
      <c r="AA849" s="20" t="e">
        <f>VLOOKUP($B849,'DATA PENGUKURAN GARDU'!$A:$BS,42,0)</f>
        <v>#N/A</v>
      </c>
      <c r="AB849" s="21" t="e">
        <f t="shared" si="447"/>
        <v>#N/A</v>
      </c>
      <c r="AC849" s="20" t="e">
        <f>VLOOKUP($B849,'DATA PENGUKURAN GARDU'!$A:$BS,44,0)</f>
        <v>#N/A</v>
      </c>
      <c r="AD849" s="21" t="e">
        <f t="shared" si="448"/>
        <v>#N/A</v>
      </c>
      <c r="AE849" s="20" t="e">
        <f>VLOOKUP($B849,'DATA PENGUKURAN GARDU'!$A:$BS,46,0)</f>
        <v>#N/A</v>
      </c>
      <c r="AF849" s="21" t="e">
        <f t="shared" si="449"/>
        <v>#N/A</v>
      </c>
      <c r="AG849" s="20" t="e">
        <f>VLOOKUP($B849,'DATA PENGUKURAN GARDU'!$A:$BS,46,0)</f>
        <v>#N/A</v>
      </c>
      <c r="AH849" s="20" t="e">
        <f>VLOOKUP($B849,'DATA PENGUKURAN GARDU'!$A:$BS,53,0)</f>
        <v>#N/A</v>
      </c>
      <c r="AI849" s="20" t="e">
        <f>VLOOKUP($B849,'DATA PENGUKURAN GARDU'!$A:$BS,54,0)</f>
        <v>#N/A</v>
      </c>
      <c r="AJ849" s="17" t="e">
        <f>VLOOKUP($C849,'DATA PENGUKURAN GARDU'!$A:$BS,42,0)</f>
        <v>#N/A</v>
      </c>
      <c r="AK849" s="23" t="e">
        <f t="shared" si="450"/>
        <v>#N/A</v>
      </c>
      <c r="AL849" s="17" t="e">
        <f>VLOOKUP($C849,'DATA PENGUKURAN GARDU'!$A:$BS,44,0)</f>
        <v>#N/A</v>
      </c>
      <c r="AM849" s="23" t="e">
        <f t="shared" si="451"/>
        <v>#N/A</v>
      </c>
      <c r="AN849" s="17" t="e">
        <f>VLOOKUP($C849,'DATA PENGUKURAN GARDU'!$A:$BS,46,0)</f>
        <v>#N/A</v>
      </c>
      <c r="AO849" s="23" t="e">
        <f t="shared" si="452"/>
        <v>#N/A</v>
      </c>
      <c r="AP849" s="17" t="e">
        <f>VLOOKUP($C849,'DATA PENGUKURAN GARDU'!$A:$BS,46,0)</f>
        <v>#N/A</v>
      </c>
      <c r="AQ849" s="17" t="e">
        <f>VLOOKUP($C849,'DATA PENGUKURAN GARDU'!$A:$BS,53,0)</f>
        <v>#N/A</v>
      </c>
      <c r="AR849" s="17" t="e">
        <f>VLOOKUP($C849,'DATA PENGUKURAN GARDU'!$A:$BS,54,0)</f>
        <v>#N/A</v>
      </c>
      <c r="AS849" s="20" t="e">
        <f>VLOOKUP($D849,'DATA PENGUKURAN GARDU'!$A:$BS,42,0)</f>
        <v>#N/A</v>
      </c>
      <c r="AT849" s="21" t="e">
        <f t="shared" si="453"/>
        <v>#N/A</v>
      </c>
      <c r="AU849" s="20" t="e">
        <f>VLOOKUP($D849,'DATA PENGUKURAN GARDU'!$A:$BS,44,0)</f>
        <v>#N/A</v>
      </c>
      <c r="AV849" s="21" t="e">
        <f t="shared" si="454"/>
        <v>#N/A</v>
      </c>
      <c r="AW849" s="20" t="e">
        <f>VLOOKUP($D849,'DATA PENGUKURAN GARDU'!$A:$BS,46,0)</f>
        <v>#N/A</v>
      </c>
      <c r="AX849" s="21" t="e">
        <f t="shared" si="455"/>
        <v>#N/A</v>
      </c>
      <c r="AY849" s="20" t="e">
        <f>VLOOKUP($D849,'DATA PENGUKURAN GARDU'!$A:$BS,46,0)</f>
        <v>#N/A</v>
      </c>
      <c r="AZ849" s="20" t="e">
        <f>VLOOKUP($D849,'DATA PENGUKURAN GARDU'!$A:$BS,53,0)</f>
        <v>#N/A</v>
      </c>
      <c r="BA849" s="20" t="e">
        <f>VLOOKUP($D849,'DATA PENGUKURAN GARDU'!$A:$BS,54,0)</f>
        <v>#N/A</v>
      </c>
      <c r="BB849" s="17" t="e">
        <f>VLOOKUP($E849,'DATA PENGUKURAN GARDU'!$A:$BS,42,0)</f>
        <v>#N/A</v>
      </c>
      <c r="BC849" s="23" t="e">
        <f t="shared" si="456"/>
        <v>#N/A</v>
      </c>
      <c r="BD849" s="17" t="e">
        <f>VLOOKUP($E849,'DATA PENGUKURAN GARDU'!$A:$BS,44,0)</f>
        <v>#N/A</v>
      </c>
      <c r="BE849" s="23" t="e">
        <f t="shared" si="457"/>
        <v>#N/A</v>
      </c>
      <c r="BF849" s="17" t="e">
        <f>VLOOKUP($E849,'DATA PENGUKURAN GARDU'!$A:$BS,46,0)</f>
        <v>#N/A</v>
      </c>
      <c r="BG849" s="23" t="e">
        <f t="shared" si="458"/>
        <v>#N/A</v>
      </c>
      <c r="BH849" s="17" t="e">
        <f>VLOOKUP($E849,'DATA PENGUKURAN GARDU'!$A:$BS,46,0)</f>
        <v>#N/A</v>
      </c>
      <c r="BI849" s="17" t="e">
        <f>VLOOKUP($E849,'DATA PENGUKURAN GARDU'!$A:$BS,53,0)</f>
        <v>#N/A</v>
      </c>
      <c r="BJ849" s="17" t="e">
        <f>VLOOKUP($E849,'DATA PENGUKURAN GARDU'!$A:$BS,54,0)</f>
        <v>#N/A</v>
      </c>
      <c r="BK849" s="20" t="e">
        <f t="shared" si="459"/>
        <v>#N/A</v>
      </c>
      <c r="BL849" s="20" t="e">
        <f t="shared" si="460"/>
        <v>#N/A</v>
      </c>
      <c r="BM849" s="20" t="e">
        <f t="shared" si="461"/>
        <v>#N/A</v>
      </c>
      <c r="BN849" s="25" t="e">
        <f t="shared" si="462"/>
        <v>#N/A</v>
      </c>
      <c r="BO849" s="26" t="str">
        <f t="shared" si="463"/>
        <v>0</v>
      </c>
      <c r="BP849" s="21" t="e">
        <f t="shared" si="464"/>
        <v>#VALUE!</v>
      </c>
      <c r="BQ849" s="20" t="e">
        <f t="shared" si="465"/>
        <v>#N/A</v>
      </c>
      <c r="BR849" s="20" t="e">
        <v>#N/A</v>
      </c>
      <c r="BS849" s="9" t="e">
        <v>#N/A</v>
      </c>
      <c r="BT849" s="2" t="e">
        <f t="shared" si="466"/>
        <v>#VALUE!</v>
      </c>
      <c r="BU849" s="2" t="e">
        <f t="shared" si="434"/>
        <v>#N/A</v>
      </c>
      <c r="BV849" s="2" t="e">
        <f t="shared" si="435"/>
        <v>#N/A</v>
      </c>
    </row>
    <row r="850" s="2" customFormat="1" ht="22.95" customHeight="1" spans="1:74">
      <c r="A850" s="9" t="str">
        <f t="shared" si="436"/>
        <v>BB 177Induk</v>
      </c>
      <c r="B850" s="9" t="str">
        <f t="shared" si="437"/>
        <v>BB 177jurusan 1</v>
      </c>
      <c r="C850" s="9" t="str">
        <f t="shared" si="438"/>
        <v>BB 177jurusan 2</v>
      </c>
      <c r="D850" s="9" t="str">
        <f t="shared" si="439"/>
        <v>BB 177jurusan 3</v>
      </c>
      <c r="E850" s="9" t="str">
        <f t="shared" si="440"/>
        <v>BB 177jurusan 4</v>
      </c>
      <c r="F850" s="10" t="s">
        <v>491</v>
      </c>
      <c r="G850" s="10" t="s">
        <v>4</v>
      </c>
      <c r="H850" s="10" t="s">
        <v>1046</v>
      </c>
      <c r="I850" s="10">
        <v>0.91453</v>
      </c>
      <c r="J850" s="10">
        <v>123.13668</v>
      </c>
      <c r="K850" s="10" t="s">
        <v>7465</v>
      </c>
      <c r="L850" s="10" t="s">
        <v>7465</v>
      </c>
      <c r="M850" s="10" t="s">
        <v>7465</v>
      </c>
      <c r="N850" s="14">
        <f t="shared" si="441"/>
        <v>0</v>
      </c>
      <c r="O850" s="15" t="e">
        <f t="shared" si="442"/>
        <v>#VALUE!</v>
      </c>
      <c r="P850" s="15" t="e">
        <f t="shared" si="443"/>
        <v>#VALUE!</v>
      </c>
      <c r="Q850" s="17" t="e">
        <f>VLOOKUP($A850,'DATA PENGUKURAN GARDU'!$A:$BS,42,0)</f>
        <v>#N/A</v>
      </c>
      <c r="R850" s="18" t="e">
        <f t="shared" si="444"/>
        <v>#N/A</v>
      </c>
      <c r="S850" s="17" t="e">
        <f>VLOOKUP($A850,'DATA PENGUKURAN GARDU'!$A:$BS,44,0)</f>
        <v>#N/A</v>
      </c>
      <c r="T850" s="18" t="e">
        <f t="shared" si="445"/>
        <v>#N/A</v>
      </c>
      <c r="U850" s="17" t="e">
        <f>VLOOKUP($A850,'DATA PENGUKURAN GARDU'!$A:$BS,46,0)</f>
        <v>#N/A</v>
      </c>
      <c r="V850" s="18" t="e">
        <f t="shared" si="446"/>
        <v>#N/A</v>
      </c>
      <c r="W850" s="17" t="e">
        <f>VLOOKUP($A850,'DATA PENGUKURAN GARDU'!$A:$BS,48,0)</f>
        <v>#N/A</v>
      </c>
      <c r="X850" s="17" t="e">
        <f>VLOOKUP($A850,'DATA PENGUKURAN GARDU'!$A:$BS,53,0)</f>
        <v>#N/A</v>
      </c>
      <c r="Y850" s="17" t="e">
        <f>VLOOKUP($A850,'DATA PENGUKURAN GARDU'!$A:$BS,54,0)</f>
        <v>#N/A</v>
      </c>
      <c r="Z850" s="17" t="e">
        <f>VLOOKUP($A850,'DATA PENGUKURAN GARDU'!$A:$BS,55,0)</f>
        <v>#N/A</v>
      </c>
      <c r="AA850" s="20" t="e">
        <f>VLOOKUP($B850,'DATA PENGUKURAN GARDU'!$A:$BS,42,0)</f>
        <v>#N/A</v>
      </c>
      <c r="AB850" s="21" t="e">
        <f t="shared" si="447"/>
        <v>#N/A</v>
      </c>
      <c r="AC850" s="20" t="e">
        <f>VLOOKUP($B850,'DATA PENGUKURAN GARDU'!$A:$BS,44,0)</f>
        <v>#N/A</v>
      </c>
      <c r="AD850" s="21" t="e">
        <f t="shared" si="448"/>
        <v>#N/A</v>
      </c>
      <c r="AE850" s="20" t="e">
        <f>VLOOKUP($B850,'DATA PENGUKURAN GARDU'!$A:$BS,46,0)</f>
        <v>#N/A</v>
      </c>
      <c r="AF850" s="21" t="e">
        <f t="shared" si="449"/>
        <v>#N/A</v>
      </c>
      <c r="AG850" s="20" t="e">
        <f>VLOOKUP($B850,'DATA PENGUKURAN GARDU'!$A:$BS,46,0)</f>
        <v>#N/A</v>
      </c>
      <c r="AH850" s="20" t="e">
        <f>VLOOKUP($B850,'DATA PENGUKURAN GARDU'!$A:$BS,53,0)</f>
        <v>#N/A</v>
      </c>
      <c r="AI850" s="20" t="e">
        <f>VLOOKUP($B850,'DATA PENGUKURAN GARDU'!$A:$BS,54,0)</f>
        <v>#N/A</v>
      </c>
      <c r="AJ850" s="17" t="e">
        <f>VLOOKUP($C850,'DATA PENGUKURAN GARDU'!$A:$BS,42,0)</f>
        <v>#N/A</v>
      </c>
      <c r="AK850" s="23" t="e">
        <f t="shared" si="450"/>
        <v>#N/A</v>
      </c>
      <c r="AL850" s="17" t="e">
        <f>VLOOKUP($C850,'DATA PENGUKURAN GARDU'!$A:$BS,44,0)</f>
        <v>#N/A</v>
      </c>
      <c r="AM850" s="23" t="e">
        <f t="shared" si="451"/>
        <v>#N/A</v>
      </c>
      <c r="AN850" s="17" t="e">
        <f>VLOOKUP($C850,'DATA PENGUKURAN GARDU'!$A:$BS,46,0)</f>
        <v>#N/A</v>
      </c>
      <c r="AO850" s="23" t="e">
        <f t="shared" si="452"/>
        <v>#N/A</v>
      </c>
      <c r="AP850" s="17" t="e">
        <f>VLOOKUP($C850,'DATA PENGUKURAN GARDU'!$A:$BS,46,0)</f>
        <v>#N/A</v>
      </c>
      <c r="AQ850" s="17" t="e">
        <f>VLOOKUP($C850,'DATA PENGUKURAN GARDU'!$A:$BS,53,0)</f>
        <v>#N/A</v>
      </c>
      <c r="AR850" s="17" t="e">
        <f>VLOOKUP($C850,'DATA PENGUKURAN GARDU'!$A:$BS,54,0)</f>
        <v>#N/A</v>
      </c>
      <c r="AS850" s="20" t="e">
        <f>VLOOKUP($D850,'DATA PENGUKURAN GARDU'!$A:$BS,42,0)</f>
        <v>#N/A</v>
      </c>
      <c r="AT850" s="21" t="e">
        <f t="shared" si="453"/>
        <v>#N/A</v>
      </c>
      <c r="AU850" s="20" t="e">
        <f>VLOOKUP($D850,'DATA PENGUKURAN GARDU'!$A:$BS,44,0)</f>
        <v>#N/A</v>
      </c>
      <c r="AV850" s="21" t="e">
        <f t="shared" si="454"/>
        <v>#N/A</v>
      </c>
      <c r="AW850" s="20" t="e">
        <f>VLOOKUP($D850,'DATA PENGUKURAN GARDU'!$A:$BS,46,0)</f>
        <v>#N/A</v>
      </c>
      <c r="AX850" s="21" t="e">
        <f t="shared" si="455"/>
        <v>#N/A</v>
      </c>
      <c r="AY850" s="20" t="e">
        <f>VLOOKUP($D850,'DATA PENGUKURAN GARDU'!$A:$BS,46,0)</f>
        <v>#N/A</v>
      </c>
      <c r="AZ850" s="20" t="e">
        <f>VLOOKUP($D850,'DATA PENGUKURAN GARDU'!$A:$BS,53,0)</f>
        <v>#N/A</v>
      </c>
      <c r="BA850" s="20" t="e">
        <f>VLOOKUP($D850,'DATA PENGUKURAN GARDU'!$A:$BS,54,0)</f>
        <v>#N/A</v>
      </c>
      <c r="BB850" s="17" t="e">
        <f>VLOOKUP($E850,'DATA PENGUKURAN GARDU'!$A:$BS,42,0)</f>
        <v>#N/A</v>
      </c>
      <c r="BC850" s="23" t="e">
        <f t="shared" si="456"/>
        <v>#N/A</v>
      </c>
      <c r="BD850" s="17" t="e">
        <f>VLOOKUP($E850,'DATA PENGUKURAN GARDU'!$A:$BS,44,0)</f>
        <v>#N/A</v>
      </c>
      <c r="BE850" s="23" t="e">
        <f t="shared" si="457"/>
        <v>#N/A</v>
      </c>
      <c r="BF850" s="17" t="e">
        <f>VLOOKUP($E850,'DATA PENGUKURAN GARDU'!$A:$BS,46,0)</f>
        <v>#N/A</v>
      </c>
      <c r="BG850" s="23" t="e">
        <f t="shared" si="458"/>
        <v>#N/A</v>
      </c>
      <c r="BH850" s="17" t="e">
        <f>VLOOKUP($E850,'DATA PENGUKURAN GARDU'!$A:$BS,46,0)</f>
        <v>#N/A</v>
      </c>
      <c r="BI850" s="17" t="e">
        <f>VLOOKUP($E850,'DATA PENGUKURAN GARDU'!$A:$BS,53,0)</f>
        <v>#N/A</v>
      </c>
      <c r="BJ850" s="17" t="e">
        <f>VLOOKUP($E850,'DATA PENGUKURAN GARDU'!$A:$BS,54,0)</f>
        <v>#N/A</v>
      </c>
      <c r="BK850" s="20" t="e">
        <f t="shared" si="459"/>
        <v>#N/A</v>
      </c>
      <c r="BL850" s="20" t="e">
        <f t="shared" si="460"/>
        <v>#N/A</v>
      </c>
      <c r="BM850" s="20" t="e">
        <f t="shared" si="461"/>
        <v>#N/A</v>
      </c>
      <c r="BN850" s="25" t="e">
        <f t="shared" si="462"/>
        <v>#N/A</v>
      </c>
      <c r="BO850" s="26" t="str">
        <f t="shared" si="463"/>
        <v>0</v>
      </c>
      <c r="BP850" s="21" t="e">
        <f t="shared" si="464"/>
        <v>#VALUE!</v>
      </c>
      <c r="BQ850" s="20" t="e">
        <f t="shared" si="465"/>
        <v>#N/A</v>
      </c>
      <c r="BR850" s="20" t="e">
        <v>#N/A</v>
      </c>
      <c r="BS850" s="9" t="e">
        <v>#N/A</v>
      </c>
      <c r="BT850" s="2" t="e">
        <f t="shared" si="466"/>
        <v>#VALUE!</v>
      </c>
      <c r="BU850" s="2" t="e">
        <f t="shared" si="434"/>
        <v>#N/A</v>
      </c>
      <c r="BV850" s="2" t="e">
        <f t="shared" si="435"/>
        <v>#N/A</v>
      </c>
    </row>
    <row r="851" s="2" customFormat="1" ht="22.95" customHeight="1" spans="1:74">
      <c r="A851" s="9" t="str">
        <f t="shared" si="436"/>
        <v>K-146Induk</v>
      </c>
      <c r="B851" s="9" t="str">
        <f t="shared" si="437"/>
        <v>K-146jurusan 1</v>
      </c>
      <c r="C851" s="9" t="str">
        <f t="shared" si="438"/>
        <v>K-146jurusan 2</v>
      </c>
      <c r="D851" s="9" t="str">
        <f t="shared" si="439"/>
        <v>K-146jurusan 3</v>
      </c>
      <c r="E851" s="9" t="str">
        <f t="shared" si="440"/>
        <v>K-146jurusan 4</v>
      </c>
      <c r="F851" s="10" t="s">
        <v>462</v>
      </c>
      <c r="G851" s="10" t="s">
        <v>132</v>
      </c>
      <c r="H851" s="10" t="s">
        <v>1047</v>
      </c>
      <c r="I851" s="10">
        <v>0.717752</v>
      </c>
      <c r="J851" s="10">
        <v>124.322283</v>
      </c>
      <c r="K851" s="10" t="s">
        <v>7465</v>
      </c>
      <c r="L851" s="10" t="s">
        <v>7465</v>
      </c>
      <c r="M851" s="10" t="s">
        <v>7465</v>
      </c>
      <c r="N851" s="14">
        <f t="shared" si="441"/>
        <v>0</v>
      </c>
      <c r="O851" s="15" t="e">
        <f t="shared" si="442"/>
        <v>#VALUE!</v>
      </c>
      <c r="P851" s="15" t="e">
        <f t="shared" si="443"/>
        <v>#VALUE!</v>
      </c>
      <c r="Q851" s="17" t="e">
        <f>VLOOKUP($A851,'DATA PENGUKURAN GARDU'!$A:$BS,42,0)</f>
        <v>#N/A</v>
      </c>
      <c r="R851" s="18" t="e">
        <f t="shared" si="444"/>
        <v>#N/A</v>
      </c>
      <c r="S851" s="17" t="e">
        <f>VLOOKUP($A851,'DATA PENGUKURAN GARDU'!$A:$BS,44,0)</f>
        <v>#N/A</v>
      </c>
      <c r="T851" s="18" t="e">
        <f t="shared" si="445"/>
        <v>#N/A</v>
      </c>
      <c r="U851" s="17" t="e">
        <f>VLOOKUP($A851,'DATA PENGUKURAN GARDU'!$A:$BS,46,0)</f>
        <v>#N/A</v>
      </c>
      <c r="V851" s="18" t="e">
        <f t="shared" si="446"/>
        <v>#N/A</v>
      </c>
      <c r="W851" s="17" t="e">
        <f>VLOOKUP($A851,'DATA PENGUKURAN GARDU'!$A:$BS,48,0)</f>
        <v>#N/A</v>
      </c>
      <c r="X851" s="17" t="e">
        <f>VLOOKUP($A851,'DATA PENGUKURAN GARDU'!$A:$BS,53,0)</f>
        <v>#N/A</v>
      </c>
      <c r="Y851" s="17" t="e">
        <f>VLOOKUP($A851,'DATA PENGUKURAN GARDU'!$A:$BS,54,0)</f>
        <v>#N/A</v>
      </c>
      <c r="Z851" s="17" t="e">
        <f>VLOOKUP($A851,'DATA PENGUKURAN GARDU'!$A:$BS,55,0)</f>
        <v>#N/A</v>
      </c>
      <c r="AA851" s="20" t="e">
        <f>VLOOKUP($B851,'DATA PENGUKURAN GARDU'!$A:$BS,42,0)</f>
        <v>#N/A</v>
      </c>
      <c r="AB851" s="21" t="e">
        <f t="shared" si="447"/>
        <v>#N/A</v>
      </c>
      <c r="AC851" s="20" t="e">
        <f>VLOOKUP($B851,'DATA PENGUKURAN GARDU'!$A:$BS,44,0)</f>
        <v>#N/A</v>
      </c>
      <c r="AD851" s="21" t="e">
        <f t="shared" si="448"/>
        <v>#N/A</v>
      </c>
      <c r="AE851" s="20" t="e">
        <f>VLOOKUP($B851,'DATA PENGUKURAN GARDU'!$A:$BS,46,0)</f>
        <v>#N/A</v>
      </c>
      <c r="AF851" s="21" t="e">
        <f t="shared" si="449"/>
        <v>#N/A</v>
      </c>
      <c r="AG851" s="20" t="e">
        <f>VLOOKUP($B851,'DATA PENGUKURAN GARDU'!$A:$BS,46,0)</f>
        <v>#N/A</v>
      </c>
      <c r="AH851" s="20" t="e">
        <f>VLOOKUP($B851,'DATA PENGUKURAN GARDU'!$A:$BS,53,0)</f>
        <v>#N/A</v>
      </c>
      <c r="AI851" s="20" t="e">
        <f>VLOOKUP($B851,'DATA PENGUKURAN GARDU'!$A:$BS,54,0)</f>
        <v>#N/A</v>
      </c>
      <c r="AJ851" s="17" t="e">
        <f>VLOOKUP($C851,'DATA PENGUKURAN GARDU'!$A:$BS,42,0)</f>
        <v>#N/A</v>
      </c>
      <c r="AK851" s="23" t="e">
        <f t="shared" si="450"/>
        <v>#N/A</v>
      </c>
      <c r="AL851" s="17" t="e">
        <f>VLOOKUP($C851,'DATA PENGUKURAN GARDU'!$A:$BS,44,0)</f>
        <v>#N/A</v>
      </c>
      <c r="AM851" s="23" t="e">
        <f t="shared" si="451"/>
        <v>#N/A</v>
      </c>
      <c r="AN851" s="17" t="e">
        <f>VLOOKUP($C851,'DATA PENGUKURAN GARDU'!$A:$BS,46,0)</f>
        <v>#N/A</v>
      </c>
      <c r="AO851" s="23" t="e">
        <f t="shared" si="452"/>
        <v>#N/A</v>
      </c>
      <c r="AP851" s="17" t="e">
        <f>VLOOKUP($C851,'DATA PENGUKURAN GARDU'!$A:$BS,46,0)</f>
        <v>#N/A</v>
      </c>
      <c r="AQ851" s="17" t="e">
        <f>VLOOKUP($C851,'DATA PENGUKURAN GARDU'!$A:$BS,53,0)</f>
        <v>#N/A</v>
      </c>
      <c r="AR851" s="17" t="e">
        <f>VLOOKUP($C851,'DATA PENGUKURAN GARDU'!$A:$BS,54,0)</f>
        <v>#N/A</v>
      </c>
      <c r="AS851" s="20" t="e">
        <f>VLOOKUP($D851,'DATA PENGUKURAN GARDU'!$A:$BS,42,0)</f>
        <v>#N/A</v>
      </c>
      <c r="AT851" s="21" t="e">
        <f t="shared" si="453"/>
        <v>#N/A</v>
      </c>
      <c r="AU851" s="20" t="e">
        <f>VLOOKUP($D851,'DATA PENGUKURAN GARDU'!$A:$BS,44,0)</f>
        <v>#N/A</v>
      </c>
      <c r="AV851" s="21" t="e">
        <f t="shared" si="454"/>
        <v>#N/A</v>
      </c>
      <c r="AW851" s="20" t="e">
        <f>VLOOKUP($D851,'DATA PENGUKURAN GARDU'!$A:$BS,46,0)</f>
        <v>#N/A</v>
      </c>
      <c r="AX851" s="21" t="e">
        <f t="shared" si="455"/>
        <v>#N/A</v>
      </c>
      <c r="AY851" s="20" t="e">
        <f>VLOOKUP($D851,'DATA PENGUKURAN GARDU'!$A:$BS,46,0)</f>
        <v>#N/A</v>
      </c>
      <c r="AZ851" s="20" t="e">
        <f>VLOOKUP($D851,'DATA PENGUKURAN GARDU'!$A:$BS,53,0)</f>
        <v>#N/A</v>
      </c>
      <c r="BA851" s="20" t="e">
        <f>VLOOKUP($D851,'DATA PENGUKURAN GARDU'!$A:$BS,54,0)</f>
        <v>#N/A</v>
      </c>
      <c r="BB851" s="17" t="e">
        <f>VLOOKUP($E851,'DATA PENGUKURAN GARDU'!$A:$BS,42,0)</f>
        <v>#N/A</v>
      </c>
      <c r="BC851" s="23" t="e">
        <f t="shared" si="456"/>
        <v>#N/A</v>
      </c>
      <c r="BD851" s="17" t="e">
        <f>VLOOKUP($E851,'DATA PENGUKURAN GARDU'!$A:$BS,44,0)</f>
        <v>#N/A</v>
      </c>
      <c r="BE851" s="23" t="e">
        <f t="shared" si="457"/>
        <v>#N/A</v>
      </c>
      <c r="BF851" s="17" t="e">
        <f>VLOOKUP($E851,'DATA PENGUKURAN GARDU'!$A:$BS,46,0)</f>
        <v>#N/A</v>
      </c>
      <c r="BG851" s="23" t="e">
        <f t="shared" si="458"/>
        <v>#N/A</v>
      </c>
      <c r="BH851" s="17" t="e">
        <f>VLOOKUP($E851,'DATA PENGUKURAN GARDU'!$A:$BS,46,0)</f>
        <v>#N/A</v>
      </c>
      <c r="BI851" s="17" t="e">
        <f>VLOOKUP($E851,'DATA PENGUKURAN GARDU'!$A:$BS,53,0)</f>
        <v>#N/A</v>
      </c>
      <c r="BJ851" s="17" t="e">
        <f>VLOOKUP($E851,'DATA PENGUKURAN GARDU'!$A:$BS,54,0)</f>
        <v>#N/A</v>
      </c>
      <c r="BK851" s="20" t="e">
        <f t="shared" si="459"/>
        <v>#N/A</v>
      </c>
      <c r="BL851" s="20" t="e">
        <f t="shared" si="460"/>
        <v>#N/A</v>
      </c>
      <c r="BM851" s="20" t="e">
        <f t="shared" si="461"/>
        <v>#N/A</v>
      </c>
      <c r="BN851" s="25" t="e">
        <f t="shared" si="462"/>
        <v>#N/A</v>
      </c>
      <c r="BO851" s="26" t="str">
        <f t="shared" si="463"/>
        <v>0</v>
      </c>
      <c r="BP851" s="21" t="e">
        <f t="shared" si="464"/>
        <v>#VALUE!</v>
      </c>
      <c r="BQ851" s="20" t="e">
        <f t="shared" si="465"/>
        <v>#N/A</v>
      </c>
      <c r="BR851" s="20" t="e">
        <v>#N/A</v>
      </c>
      <c r="BS851" s="9" t="e">
        <v>#N/A</v>
      </c>
      <c r="BT851" s="2" t="e">
        <f t="shared" si="466"/>
        <v>#VALUE!</v>
      </c>
      <c r="BU851" s="2" t="e">
        <f t="shared" si="434"/>
        <v>#N/A</v>
      </c>
      <c r="BV851" s="2" t="e">
        <f t="shared" si="435"/>
        <v>#N/A</v>
      </c>
    </row>
    <row r="852" s="2" customFormat="1" ht="22.95" customHeight="1" spans="1:74">
      <c r="A852" s="9" t="str">
        <f t="shared" si="436"/>
        <v>K-151Induk</v>
      </c>
      <c r="B852" s="9" t="str">
        <f t="shared" si="437"/>
        <v>K-151jurusan 1</v>
      </c>
      <c r="C852" s="9" t="str">
        <f t="shared" si="438"/>
        <v>K-151jurusan 2</v>
      </c>
      <c r="D852" s="9" t="str">
        <f t="shared" si="439"/>
        <v>K-151jurusan 3</v>
      </c>
      <c r="E852" s="9" t="str">
        <f t="shared" si="440"/>
        <v>K-151jurusan 4</v>
      </c>
      <c r="F852" s="10" t="s">
        <v>462</v>
      </c>
      <c r="G852" s="10" t="s">
        <v>132</v>
      </c>
      <c r="H852" s="10" t="s">
        <v>1049</v>
      </c>
      <c r="I852" s="10">
        <v>0.717291</v>
      </c>
      <c r="J852" s="10">
        <v>124.32475</v>
      </c>
      <c r="K852" s="10" t="s">
        <v>7465</v>
      </c>
      <c r="L852" s="10" t="s">
        <v>7465</v>
      </c>
      <c r="M852" s="10" t="s">
        <v>7465</v>
      </c>
      <c r="N852" s="14">
        <f t="shared" si="441"/>
        <v>0</v>
      </c>
      <c r="O852" s="15" t="e">
        <f t="shared" si="442"/>
        <v>#VALUE!</v>
      </c>
      <c r="P852" s="15" t="e">
        <f t="shared" si="443"/>
        <v>#VALUE!</v>
      </c>
      <c r="Q852" s="17" t="e">
        <f>VLOOKUP($A852,'DATA PENGUKURAN GARDU'!$A:$BS,42,0)</f>
        <v>#N/A</v>
      </c>
      <c r="R852" s="18" t="e">
        <f t="shared" si="444"/>
        <v>#N/A</v>
      </c>
      <c r="S852" s="17" t="e">
        <f>VLOOKUP($A852,'DATA PENGUKURAN GARDU'!$A:$BS,44,0)</f>
        <v>#N/A</v>
      </c>
      <c r="T852" s="18" t="e">
        <f t="shared" si="445"/>
        <v>#N/A</v>
      </c>
      <c r="U852" s="17" t="e">
        <f>VLOOKUP($A852,'DATA PENGUKURAN GARDU'!$A:$BS,46,0)</f>
        <v>#N/A</v>
      </c>
      <c r="V852" s="18" t="e">
        <f t="shared" si="446"/>
        <v>#N/A</v>
      </c>
      <c r="W852" s="17" t="e">
        <f>VLOOKUP($A852,'DATA PENGUKURAN GARDU'!$A:$BS,48,0)</f>
        <v>#N/A</v>
      </c>
      <c r="X852" s="17" t="e">
        <f>VLOOKUP($A852,'DATA PENGUKURAN GARDU'!$A:$BS,53,0)</f>
        <v>#N/A</v>
      </c>
      <c r="Y852" s="17" t="e">
        <f>VLOOKUP($A852,'DATA PENGUKURAN GARDU'!$A:$BS,54,0)</f>
        <v>#N/A</v>
      </c>
      <c r="Z852" s="17" t="e">
        <f>VLOOKUP($A852,'DATA PENGUKURAN GARDU'!$A:$BS,55,0)</f>
        <v>#N/A</v>
      </c>
      <c r="AA852" s="20" t="e">
        <f>VLOOKUP($B852,'DATA PENGUKURAN GARDU'!$A:$BS,42,0)</f>
        <v>#N/A</v>
      </c>
      <c r="AB852" s="21" t="e">
        <f t="shared" si="447"/>
        <v>#N/A</v>
      </c>
      <c r="AC852" s="20" t="e">
        <f>VLOOKUP($B852,'DATA PENGUKURAN GARDU'!$A:$BS,44,0)</f>
        <v>#N/A</v>
      </c>
      <c r="AD852" s="21" t="e">
        <f t="shared" si="448"/>
        <v>#N/A</v>
      </c>
      <c r="AE852" s="20" t="e">
        <f>VLOOKUP($B852,'DATA PENGUKURAN GARDU'!$A:$BS,46,0)</f>
        <v>#N/A</v>
      </c>
      <c r="AF852" s="21" t="e">
        <f t="shared" si="449"/>
        <v>#N/A</v>
      </c>
      <c r="AG852" s="20" t="e">
        <f>VLOOKUP($B852,'DATA PENGUKURAN GARDU'!$A:$BS,46,0)</f>
        <v>#N/A</v>
      </c>
      <c r="AH852" s="20" t="e">
        <f>VLOOKUP($B852,'DATA PENGUKURAN GARDU'!$A:$BS,53,0)</f>
        <v>#N/A</v>
      </c>
      <c r="AI852" s="20" t="e">
        <f>VLOOKUP($B852,'DATA PENGUKURAN GARDU'!$A:$BS,54,0)</f>
        <v>#N/A</v>
      </c>
      <c r="AJ852" s="17" t="e">
        <f>VLOOKUP($C852,'DATA PENGUKURAN GARDU'!$A:$BS,42,0)</f>
        <v>#N/A</v>
      </c>
      <c r="AK852" s="23" t="e">
        <f t="shared" si="450"/>
        <v>#N/A</v>
      </c>
      <c r="AL852" s="17" t="e">
        <f>VLOOKUP($C852,'DATA PENGUKURAN GARDU'!$A:$BS,44,0)</f>
        <v>#N/A</v>
      </c>
      <c r="AM852" s="23" t="e">
        <f t="shared" si="451"/>
        <v>#N/A</v>
      </c>
      <c r="AN852" s="17" t="e">
        <f>VLOOKUP($C852,'DATA PENGUKURAN GARDU'!$A:$BS,46,0)</f>
        <v>#N/A</v>
      </c>
      <c r="AO852" s="23" t="e">
        <f t="shared" si="452"/>
        <v>#N/A</v>
      </c>
      <c r="AP852" s="17" t="e">
        <f>VLOOKUP($C852,'DATA PENGUKURAN GARDU'!$A:$BS,46,0)</f>
        <v>#N/A</v>
      </c>
      <c r="AQ852" s="17" t="e">
        <f>VLOOKUP($C852,'DATA PENGUKURAN GARDU'!$A:$BS,53,0)</f>
        <v>#N/A</v>
      </c>
      <c r="AR852" s="17" t="e">
        <f>VLOOKUP($C852,'DATA PENGUKURAN GARDU'!$A:$BS,54,0)</f>
        <v>#N/A</v>
      </c>
      <c r="AS852" s="20" t="e">
        <f>VLOOKUP($D852,'DATA PENGUKURAN GARDU'!$A:$BS,42,0)</f>
        <v>#N/A</v>
      </c>
      <c r="AT852" s="21" t="e">
        <f t="shared" si="453"/>
        <v>#N/A</v>
      </c>
      <c r="AU852" s="20" t="e">
        <f>VLOOKUP($D852,'DATA PENGUKURAN GARDU'!$A:$BS,44,0)</f>
        <v>#N/A</v>
      </c>
      <c r="AV852" s="21" t="e">
        <f t="shared" si="454"/>
        <v>#N/A</v>
      </c>
      <c r="AW852" s="20" t="e">
        <f>VLOOKUP($D852,'DATA PENGUKURAN GARDU'!$A:$BS,46,0)</f>
        <v>#N/A</v>
      </c>
      <c r="AX852" s="21" t="e">
        <f t="shared" si="455"/>
        <v>#N/A</v>
      </c>
      <c r="AY852" s="20" t="e">
        <f>VLOOKUP($D852,'DATA PENGUKURAN GARDU'!$A:$BS,46,0)</f>
        <v>#N/A</v>
      </c>
      <c r="AZ852" s="20" t="e">
        <f>VLOOKUP($D852,'DATA PENGUKURAN GARDU'!$A:$BS,53,0)</f>
        <v>#N/A</v>
      </c>
      <c r="BA852" s="20" t="e">
        <f>VLOOKUP($D852,'DATA PENGUKURAN GARDU'!$A:$BS,54,0)</f>
        <v>#N/A</v>
      </c>
      <c r="BB852" s="17" t="e">
        <f>VLOOKUP($E852,'DATA PENGUKURAN GARDU'!$A:$BS,42,0)</f>
        <v>#N/A</v>
      </c>
      <c r="BC852" s="23" t="e">
        <f t="shared" si="456"/>
        <v>#N/A</v>
      </c>
      <c r="BD852" s="17" t="e">
        <f>VLOOKUP($E852,'DATA PENGUKURAN GARDU'!$A:$BS,44,0)</f>
        <v>#N/A</v>
      </c>
      <c r="BE852" s="23" t="e">
        <f t="shared" si="457"/>
        <v>#N/A</v>
      </c>
      <c r="BF852" s="17" t="e">
        <f>VLOOKUP($E852,'DATA PENGUKURAN GARDU'!$A:$BS,46,0)</f>
        <v>#N/A</v>
      </c>
      <c r="BG852" s="23" t="e">
        <f t="shared" si="458"/>
        <v>#N/A</v>
      </c>
      <c r="BH852" s="17" t="e">
        <f>VLOOKUP($E852,'DATA PENGUKURAN GARDU'!$A:$BS,46,0)</f>
        <v>#N/A</v>
      </c>
      <c r="BI852" s="17" t="e">
        <f>VLOOKUP($E852,'DATA PENGUKURAN GARDU'!$A:$BS,53,0)</f>
        <v>#N/A</v>
      </c>
      <c r="BJ852" s="17" t="e">
        <f>VLOOKUP($E852,'DATA PENGUKURAN GARDU'!$A:$BS,54,0)</f>
        <v>#N/A</v>
      </c>
      <c r="BK852" s="20" t="e">
        <f t="shared" si="459"/>
        <v>#N/A</v>
      </c>
      <c r="BL852" s="20" t="e">
        <f t="shared" si="460"/>
        <v>#N/A</v>
      </c>
      <c r="BM852" s="20" t="e">
        <f t="shared" si="461"/>
        <v>#N/A</v>
      </c>
      <c r="BN852" s="25" t="e">
        <f t="shared" si="462"/>
        <v>#N/A</v>
      </c>
      <c r="BO852" s="26" t="str">
        <f t="shared" si="463"/>
        <v>0</v>
      </c>
      <c r="BP852" s="21" t="e">
        <f t="shared" si="464"/>
        <v>#VALUE!</v>
      </c>
      <c r="BQ852" s="20" t="e">
        <f t="shared" si="465"/>
        <v>#N/A</v>
      </c>
      <c r="BR852" s="20" t="e">
        <v>#N/A</v>
      </c>
      <c r="BS852" s="9" t="e">
        <v>#N/A</v>
      </c>
      <c r="BT852" s="2" t="e">
        <f t="shared" si="466"/>
        <v>#VALUE!</v>
      </c>
      <c r="BU852" s="2" t="e">
        <f t="shared" si="434"/>
        <v>#N/A</v>
      </c>
      <c r="BV852" s="2" t="e">
        <f t="shared" si="435"/>
        <v>#N/A</v>
      </c>
    </row>
    <row r="853" s="2" customFormat="1" ht="22.95" customHeight="1" spans="1:74">
      <c r="A853" s="9" t="str">
        <f t="shared" si="436"/>
        <v>BB 106Induk</v>
      </c>
      <c r="B853" s="9" t="str">
        <f t="shared" si="437"/>
        <v>BB 106jurusan 1</v>
      </c>
      <c r="C853" s="9" t="str">
        <f t="shared" si="438"/>
        <v>BB 106jurusan 2</v>
      </c>
      <c r="D853" s="9" t="str">
        <f t="shared" si="439"/>
        <v>BB 106jurusan 3</v>
      </c>
      <c r="E853" s="9" t="str">
        <f t="shared" si="440"/>
        <v>BB 106jurusan 4</v>
      </c>
      <c r="F853" s="10" t="s">
        <v>451</v>
      </c>
      <c r="G853" s="10" t="s">
        <v>4</v>
      </c>
      <c r="H853" s="10" t="s">
        <v>1050</v>
      </c>
      <c r="I853" s="10">
        <v>0.8839</v>
      </c>
      <c r="J853" s="10">
        <v>123.48633</v>
      </c>
      <c r="K853" s="10" t="s">
        <v>7465</v>
      </c>
      <c r="L853" s="10" t="s">
        <v>7465</v>
      </c>
      <c r="M853" s="10" t="s">
        <v>7465</v>
      </c>
      <c r="N853" s="14">
        <f t="shared" si="441"/>
        <v>0</v>
      </c>
      <c r="O853" s="15" t="e">
        <f t="shared" si="442"/>
        <v>#VALUE!</v>
      </c>
      <c r="P853" s="15" t="e">
        <f t="shared" si="443"/>
        <v>#VALUE!</v>
      </c>
      <c r="Q853" s="17" t="e">
        <f>VLOOKUP($A853,'DATA PENGUKURAN GARDU'!$A:$BS,42,0)</f>
        <v>#N/A</v>
      </c>
      <c r="R853" s="18" t="e">
        <f t="shared" si="444"/>
        <v>#N/A</v>
      </c>
      <c r="S853" s="17" t="e">
        <f>VLOOKUP($A853,'DATA PENGUKURAN GARDU'!$A:$BS,44,0)</f>
        <v>#N/A</v>
      </c>
      <c r="T853" s="18" t="e">
        <f t="shared" si="445"/>
        <v>#N/A</v>
      </c>
      <c r="U853" s="17" t="e">
        <f>VLOOKUP($A853,'DATA PENGUKURAN GARDU'!$A:$BS,46,0)</f>
        <v>#N/A</v>
      </c>
      <c r="V853" s="18" t="e">
        <f t="shared" si="446"/>
        <v>#N/A</v>
      </c>
      <c r="W853" s="17" t="e">
        <f>VLOOKUP($A853,'DATA PENGUKURAN GARDU'!$A:$BS,48,0)</f>
        <v>#N/A</v>
      </c>
      <c r="X853" s="17" t="e">
        <f>VLOOKUP($A853,'DATA PENGUKURAN GARDU'!$A:$BS,53,0)</f>
        <v>#N/A</v>
      </c>
      <c r="Y853" s="17" t="e">
        <f>VLOOKUP($A853,'DATA PENGUKURAN GARDU'!$A:$BS,54,0)</f>
        <v>#N/A</v>
      </c>
      <c r="Z853" s="17" t="e">
        <f>VLOOKUP($A853,'DATA PENGUKURAN GARDU'!$A:$BS,55,0)</f>
        <v>#N/A</v>
      </c>
      <c r="AA853" s="20" t="e">
        <f>VLOOKUP($B853,'DATA PENGUKURAN GARDU'!$A:$BS,42,0)</f>
        <v>#N/A</v>
      </c>
      <c r="AB853" s="21" t="e">
        <f t="shared" si="447"/>
        <v>#N/A</v>
      </c>
      <c r="AC853" s="20" t="e">
        <f>VLOOKUP($B853,'DATA PENGUKURAN GARDU'!$A:$BS,44,0)</f>
        <v>#N/A</v>
      </c>
      <c r="AD853" s="21" t="e">
        <f t="shared" si="448"/>
        <v>#N/A</v>
      </c>
      <c r="AE853" s="20" t="e">
        <f>VLOOKUP($B853,'DATA PENGUKURAN GARDU'!$A:$BS,46,0)</f>
        <v>#N/A</v>
      </c>
      <c r="AF853" s="21" t="e">
        <f t="shared" si="449"/>
        <v>#N/A</v>
      </c>
      <c r="AG853" s="20" t="e">
        <f>VLOOKUP($B853,'DATA PENGUKURAN GARDU'!$A:$BS,46,0)</f>
        <v>#N/A</v>
      </c>
      <c r="AH853" s="20" t="e">
        <f>VLOOKUP($B853,'DATA PENGUKURAN GARDU'!$A:$BS,53,0)</f>
        <v>#N/A</v>
      </c>
      <c r="AI853" s="20" t="e">
        <f>VLOOKUP($B853,'DATA PENGUKURAN GARDU'!$A:$BS,54,0)</f>
        <v>#N/A</v>
      </c>
      <c r="AJ853" s="17" t="e">
        <f>VLOOKUP($C853,'DATA PENGUKURAN GARDU'!$A:$BS,42,0)</f>
        <v>#N/A</v>
      </c>
      <c r="AK853" s="23" t="e">
        <f t="shared" si="450"/>
        <v>#N/A</v>
      </c>
      <c r="AL853" s="17" t="e">
        <f>VLOOKUP($C853,'DATA PENGUKURAN GARDU'!$A:$BS,44,0)</f>
        <v>#N/A</v>
      </c>
      <c r="AM853" s="23" t="e">
        <f t="shared" si="451"/>
        <v>#N/A</v>
      </c>
      <c r="AN853" s="17" t="e">
        <f>VLOOKUP($C853,'DATA PENGUKURAN GARDU'!$A:$BS,46,0)</f>
        <v>#N/A</v>
      </c>
      <c r="AO853" s="23" t="e">
        <f t="shared" si="452"/>
        <v>#N/A</v>
      </c>
      <c r="AP853" s="17" t="e">
        <f>VLOOKUP($C853,'DATA PENGUKURAN GARDU'!$A:$BS,46,0)</f>
        <v>#N/A</v>
      </c>
      <c r="AQ853" s="17" t="e">
        <f>VLOOKUP($C853,'DATA PENGUKURAN GARDU'!$A:$BS,53,0)</f>
        <v>#N/A</v>
      </c>
      <c r="AR853" s="17" t="e">
        <f>VLOOKUP($C853,'DATA PENGUKURAN GARDU'!$A:$BS,54,0)</f>
        <v>#N/A</v>
      </c>
      <c r="AS853" s="20" t="e">
        <f>VLOOKUP($D853,'DATA PENGUKURAN GARDU'!$A:$BS,42,0)</f>
        <v>#N/A</v>
      </c>
      <c r="AT853" s="21" t="e">
        <f t="shared" si="453"/>
        <v>#N/A</v>
      </c>
      <c r="AU853" s="20" t="e">
        <f>VLOOKUP($D853,'DATA PENGUKURAN GARDU'!$A:$BS,44,0)</f>
        <v>#N/A</v>
      </c>
      <c r="AV853" s="21" t="e">
        <f t="shared" si="454"/>
        <v>#N/A</v>
      </c>
      <c r="AW853" s="20" t="e">
        <f>VLOOKUP($D853,'DATA PENGUKURAN GARDU'!$A:$BS,46,0)</f>
        <v>#N/A</v>
      </c>
      <c r="AX853" s="21" t="e">
        <f t="shared" si="455"/>
        <v>#N/A</v>
      </c>
      <c r="AY853" s="20" t="e">
        <f>VLOOKUP($D853,'DATA PENGUKURAN GARDU'!$A:$BS,46,0)</f>
        <v>#N/A</v>
      </c>
      <c r="AZ853" s="20" t="e">
        <f>VLOOKUP($D853,'DATA PENGUKURAN GARDU'!$A:$BS,53,0)</f>
        <v>#N/A</v>
      </c>
      <c r="BA853" s="20" t="e">
        <f>VLOOKUP($D853,'DATA PENGUKURAN GARDU'!$A:$BS,54,0)</f>
        <v>#N/A</v>
      </c>
      <c r="BB853" s="17" t="e">
        <f>VLOOKUP($E853,'DATA PENGUKURAN GARDU'!$A:$BS,42,0)</f>
        <v>#N/A</v>
      </c>
      <c r="BC853" s="23" t="e">
        <f t="shared" si="456"/>
        <v>#N/A</v>
      </c>
      <c r="BD853" s="17" t="e">
        <f>VLOOKUP($E853,'DATA PENGUKURAN GARDU'!$A:$BS,44,0)</f>
        <v>#N/A</v>
      </c>
      <c r="BE853" s="23" t="e">
        <f t="shared" si="457"/>
        <v>#N/A</v>
      </c>
      <c r="BF853" s="17" t="e">
        <f>VLOOKUP($E853,'DATA PENGUKURAN GARDU'!$A:$BS,46,0)</f>
        <v>#N/A</v>
      </c>
      <c r="BG853" s="23" t="e">
        <f t="shared" si="458"/>
        <v>#N/A</v>
      </c>
      <c r="BH853" s="17" t="e">
        <f>VLOOKUP($E853,'DATA PENGUKURAN GARDU'!$A:$BS,46,0)</f>
        <v>#N/A</v>
      </c>
      <c r="BI853" s="17" t="e">
        <f>VLOOKUP($E853,'DATA PENGUKURAN GARDU'!$A:$BS,53,0)</f>
        <v>#N/A</v>
      </c>
      <c r="BJ853" s="17" t="e">
        <f>VLOOKUP($E853,'DATA PENGUKURAN GARDU'!$A:$BS,54,0)</f>
        <v>#N/A</v>
      </c>
      <c r="BK853" s="20" t="e">
        <f t="shared" si="459"/>
        <v>#N/A</v>
      </c>
      <c r="BL853" s="20" t="e">
        <f t="shared" si="460"/>
        <v>#N/A</v>
      </c>
      <c r="BM853" s="20" t="e">
        <f t="shared" si="461"/>
        <v>#N/A</v>
      </c>
      <c r="BN853" s="25" t="e">
        <f t="shared" si="462"/>
        <v>#N/A</v>
      </c>
      <c r="BO853" s="26" t="str">
        <f t="shared" si="463"/>
        <v>0</v>
      </c>
      <c r="BP853" s="21" t="e">
        <f t="shared" si="464"/>
        <v>#VALUE!</v>
      </c>
      <c r="BQ853" s="20" t="e">
        <f t="shared" si="465"/>
        <v>#N/A</v>
      </c>
      <c r="BR853" s="20" t="e">
        <v>#N/A</v>
      </c>
      <c r="BS853" s="9" t="e">
        <v>#N/A</v>
      </c>
      <c r="BT853" s="2" t="e">
        <f t="shared" si="466"/>
        <v>#VALUE!</v>
      </c>
      <c r="BU853" s="2" t="e">
        <f t="shared" si="434"/>
        <v>#N/A</v>
      </c>
      <c r="BV853" s="2" t="e">
        <f t="shared" si="435"/>
        <v>#N/A</v>
      </c>
    </row>
    <row r="854" s="2" customFormat="1" ht="22.95" customHeight="1" spans="1:74">
      <c r="A854" s="9" t="str">
        <f t="shared" si="436"/>
        <v>BB 183Induk</v>
      </c>
      <c r="B854" s="9" t="str">
        <f t="shared" si="437"/>
        <v>BB 183jurusan 1</v>
      </c>
      <c r="C854" s="9" t="str">
        <f t="shared" si="438"/>
        <v>BB 183jurusan 2</v>
      </c>
      <c r="D854" s="9" t="str">
        <f t="shared" si="439"/>
        <v>BB 183jurusan 3</v>
      </c>
      <c r="E854" s="9" t="str">
        <f t="shared" si="440"/>
        <v>BB 183jurusan 4</v>
      </c>
      <c r="F854" s="10" t="s">
        <v>607</v>
      </c>
      <c r="G854" s="10" t="s">
        <v>4</v>
      </c>
      <c r="H854" s="10" t="s">
        <v>1051</v>
      </c>
      <c r="I854" s="10">
        <v>0.90602</v>
      </c>
      <c r="J854" s="10">
        <v>123.12215</v>
      </c>
      <c r="K854" s="10" t="s">
        <v>7465</v>
      </c>
      <c r="L854" s="10" t="s">
        <v>7465</v>
      </c>
      <c r="M854" s="10" t="s">
        <v>7465</v>
      </c>
      <c r="N854" s="14">
        <f t="shared" si="441"/>
        <v>0</v>
      </c>
      <c r="O854" s="15" t="e">
        <f t="shared" si="442"/>
        <v>#VALUE!</v>
      </c>
      <c r="P854" s="15" t="e">
        <f t="shared" si="443"/>
        <v>#VALUE!</v>
      </c>
      <c r="Q854" s="17" t="e">
        <f>VLOOKUP($A854,'DATA PENGUKURAN GARDU'!$A:$BS,42,0)</f>
        <v>#N/A</v>
      </c>
      <c r="R854" s="18" t="e">
        <f t="shared" si="444"/>
        <v>#N/A</v>
      </c>
      <c r="S854" s="17" t="e">
        <f>VLOOKUP($A854,'DATA PENGUKURAN GARDU'!$A:$BS,44,0)</f>
        <v>#N/A</v>
      </c>
      <c r="T854" s="18" t="e">
        <f t="shared" si="445"/>
        <v>#N/A</v>
      </c>
      <c r="U854" s="17" t="e">
        <f>VLOOKUP($A854,'DATA PENGUKURAN GARDU'!$A:$BS,46,0)</f>
        <v>#N/A</v>
      </c>
      <c r="V854" s="18" t="e">
        <f t="shared" si="446"/>
        <v>#N/A</v>
      </c>
      <c r="W854" s="17" t="e">
        <f>VLOOKUP($A854,'DATA PENGUKURAN GARDU'!$A:$BS,48,0)</f>
        <v>#N/A</v>
      </c>
      <c r="X854" s="17" t="e">
        <f>VLOOKUP($A854,'DATA PENGUKURAN GARDU'!$A:$BS,53,0)</f>
        <v>#N/A</v>
      </c>
      <c r="Y854" s="17" t="e">
        <f>VLOOKUP($A854,'DATA PENGUKURAN GARDU'!$A:$BS,54,0)</f>
        <v>#N/A</v>
      </c>
      <c r="Z854" s="17" t="e">
        <f>VLOOKUP($A854,'DATA PENGUKURAN GARDU'!$A:$BS,55,0)</f>
        <v>#N/A</v>
      </c>
      <c r="AA854" s="20" t="e">
        <f>VLOOKUP($B854,'DATA PENGUKURAN GARDU'!$A:$BS,42,0)</f>
        <v>#N/A</v>
      </c>
      <c r="AB854" s="21" t="e">
        <f t="shared" si="447"/>
        <v>#N/A</v>
      </c>
      <c r="AC854" s="20" t="e">
        <f>VLOOKUP($B854,'DATA PENGUKURAN GARDU'!$A:$BS,44,0)</f>
        <v>#N/A</v>
      </c>
      <c r="AD854" s="21" t="e">
        <f t="shared" si="448"/>
        <v>#N/A</v>
      </c>
      <c r="AE854" s="20" t="e">
        <f>VLOOKUP($B854,'DATA PENGUKURAN GARDU'!$A:$BS,46,0)</f>
        <v>#N/A</v>
      </c>
      <c r="AF854" s="21" t="e">
        <f t="shared" si="449"/>
        <v>#N/A</v>
      </c>
      <c r="AG854" s="20" t="e">
        <f>VLOOKUP($B854,'DATA PENGUKURAN GARDU'!$A:$BS,46,0)</f>
        <v>#N/A</v>
      </c>
      <c r="AH854" s="20" t="e">
        <f>VLOOKUP($B854,'DATA PENGUKURAN GARDU'!$A:$BS,53,0)</f>
        <v>#N/A</v>
      </c>
      <c r="AI854" s="20" t="e">
        <f>VLOOKUP($B854,'DATA PENGUKURAN GARDU'!$A:$BS,54,0)</f>
        <v>#N/A</v>
      </c>
      <c r="AJ854" s="17" t="e">
        <f>VLOOKUP($C854,'DATA PENGUKURAN GARDU'!$A:$BS,42,0)</f>
        <v>#N/A</v>
      </c>
      <c r="AK854" s="23" t="e">
        <f t="shared" si="450"/>
        <v>#N/A</v>
      </c>
      <c r="AL854" s="17" t="e">
        <f>VLOOKUP($C854,'DATA PENGUKURAN GARDU'!$A:$BS,44,0)</f>
        <v>#N/A</v>
      </c>
      <c r="AM854" s="23" t="e">
        <f t="shared" si="451"/>
        <v>#N/A</v>
      </c>
      <c r="AN854" s="17" t="e">
        <f>VLOOKUP($C854,'DATA PENGUKURAN GARDU'!$A:$BS,46,0)</f>
        <v>#N/A</v>
      </c>
      <c r="AO854" s="23" t="e">
        <f t="shared" si="452"/>
        <v>#N/A</v>
      </c>
      <c r="AP854" s="17" t="e">
        <f>VLOOKUP($C854,'DATA PENGUKURAN GARDU'!$A:$BS,46,0)</f>
        <v>#N/A</v>
      </c>
      <c r="AQ854" s="17" t="e">
        <f>VLOOKUP($C854,'DATA PENGUKURAN GARDU'!$A:$BS,53,0)</f>
        <v>#N/A</v>
      </c>
      <c r="AR854" s="17" t="e">
        <f>VLOOKUP($C854,'DATA PENGUKURAN GARDU'!$A:$BS,54,0)</f>
        <v>#N/A</v>
      </c>
      <c r="AS854" s="20" t="e">
        <f>VLOOKUP($D854,'DATA PENGUKURAN GARDU'!$A:$BS,42,0)</f>
        <v>#N/A</v>
      </c>
      <c r="AT854" s="21" t="e">
        <f t="shared" si="453"/>
        <v>#N/A</v>
      </c>
      <c r="AU854" s="20" t="e">
        <f>VLOOKUP($D854,'DATA PENGUKURAN GARDU'!$A:$BS,44,0)</f>
        <v>#N/A</v>
      </c>
      <c r="AV854" s="21" t="e">
        <f t="shared" si="454"/>
        <v>#N/A</v>
      </c>
      <c r="AW854" s="20" t="e">
        <f>VLOOKUP($D854,'DATA PENGUKURAN GARDU'!$A:$BS,46,0)</f>
        <v>#N/A</v>
      </c>
      <c r="AX854" s="21" t="e">
        <f t="shared" si="455"/>
        <v>#N/A</v>
      </c>
      <c r="AY854" s="20" t="e">
        <f>VLOOKUP($D854,'DATA PENGUKURAN GARDU'!$A:$BS,46,0)</f>
        <v>#N/A</v>
      </c>
      <c r="AZ854" s="20" t="e">
        <f>VLOOKUP($D854,'DATA PENGUKURAN GARDU'!$A:$BS,53,0)</f>
        <v>#N/A</v>
      </c>
      <c r="BA854" s="20" t="e">
        <f>VLOOKUP($D854,'DATA PENGUKURAN GARDU'!$A:$BS,54,0)</f>
        <v>#N/A</v>
      </c>
      <c r="BB854" s="17" t="e">
        <f>VLOOKUP($E854,'DATA PENGUKURAN GARDU'!$A:$BS,42,0)</f>
        <v>#N/A</v>
      </c>
      <c r="BC854" s="23" t="e">
        <f t="shared" si="456"/>
        <v>#N/A</v>
      </c>
      <c r="BD854" s="17" t="e">
        <f>VLOOKUP($E854,'DATA PENGUKURAN GARDU'!$A:$BS,44,0)</f>
        <v>#N/A</v>
      </c>
      <c r="BE854" s="23" t="e">
        <f t="shared" si="457"/>
        <v>#N/A</v>
      </c>
      <c r="BF854" s="17" t="e">
        <f>VLOOKUP($E854,'DATA PENGUKURAN GARDU'!$A:$BS,46,0)</f>
        <v>#N/A</v>
      </c>
      <c r="BG854" s="23" t="e">
        <f t="shared" si="458"/>
        <v>#N/A</v>
      </c>
      <c r="BH854" s="17" t="e">
        <f>VLOOKUP($E854,'DATA PENGUKURAN GARDU'!$A:$BS,46,0)</f>
        <v>#N/A</v>
      </c>
      <c r="BI854" s="17" t="e">
        <f>VLOOKUP($E854,'DATA PENGUKURAN GARDU'!$A:$BS,53,0)</f>
        <v>#N/A</v>
      </c>
      <c r="BJ854" s="17" t="e">
        <f>VLOOKUP($E854,'DATA PENGUKURAN GARDU'!$A:$BS,54,0)</f>
        <v>#N/A</v>
      </c>
      <c r="BK854" s="20" t="e">
        <f t="shared" si="459"/>
        <v>#N/A</v>
      </c>
      <c r="BL854" s="20" t="e">
        <f t="shared" si="460"/>
        <v>#N/A</v>
      </c>
      <c r="BM854" s="20" t="e">
        <f t="shared" si="461"/>
        <v>#N/A</v>
      </c>
      <c r="BN854" s="25" t="e">
        <f t="shared" si="462"/>
        <v>#N/A</v>
      </c>
      <c r="BO854" s="26" t="str">
        <f t="shared" si="463"/>
        <v>0</v>
      </c>
      <c r="BP854" s="21" t="e">
        <f t="shared" si="464"/>
        <v>#VALUE!</v>
      </c>
      <c r="BQ854" s="20" t="e">
        <f t="shared" si="465"/>
        <v>#N/A</v>
      </c>
      <c r="BR854" s="20" t="e">
        <v>#N/A</v>
      </c>
      <c r="BS854" s="9" t="e">
        <v>#N/A</v>
      </c>
      <c r="BT854" s="2" t="e">
        <f t="shared" si="466"/>
        <v>#VALUE!</v>
      </c>
      <c r="BU854" s="2" t="e">
        <f t="shared" si="434"/>
        <v>#N/A</v>
      </c>
      <c r="BV854" s="2" t="e">
        <f t="shared" si="435"/>
        <v>#N/A</v>
      </c>
    </row>
    <row r="855" s="2" customFormat="1" ht="22.95" customHeight="1" spans="1:74">
      <c r="A855" s="9" t="str">
        <f t="shared" si="436"/>
        <v>K-013Induk</v>
      </c>
      <c r="B855" s="9" t="str">
        <f t="shared" si="437"/>
        <v>K-013jurusan 1</v>
      </c>
      <c r="C855" s="9" t="str">
        <f t="shared" si="438"/>
        <v>K-013jurusan 2</v>
      </c>
      <c r="D855" s="9" t="str">
        <f t="shared" si="439"/>
        <v>K-013jurusan 3</v>
      </c>
      <c r="E855" s="9" t="str">
        <f t="shared" si="440"/>
        <v>K-013jurusan 4</v>
      </c>
      <c r="F855" s="10" t="s">
        <v>132</v>
      </c>
      <c r="G855" s="10" t="s">
        <v>132</v>
      </c>
      <c r="H855" s="10" t="s">
        <v>1052</v>
      </c>
      <c r="I855" s="10">
        <v>0.7371</v>
      </c>
      <c r="J855" s="10">
        <v>124.2824</v>
      </c>
      <c r="K855" s="10" t="s">
        <v>7465</v>
      </c>
      <c r="L855" s="10" t="s">
        <v>7465</v>
      </c>
      <c r="M855" s="10" t="s">
        <v>7465</v>
      </c>
      <c r="N855" s="14">
        <f t="shared" si="441"/>
        <v>0</v>
      </c>
      <c r="O855" s="15" t="e">
        <f t="shared" si="442"/>
        <v>#VALUE!</v>
      </c>
      <c r="P855" s="15" t="e">
        <f t="shared" si="443"/>
        <v>#VALUE!</v>
      </c>
      <c r="Q855" s="17" t="e">
        <f>VLOOKUP($A855,'DATA PENGUKURAN GARDU'!$A:$BS,42,0)</f>
        <v>#N/A</v>
      </c>
      <c r="R855" s="18" t="e">
        <f t="shared" si="444"/>
        <v>#N/A</v>
      </c>
      <c r="S855" s="17" t="e">
        <f>VLOOKUP($A855,'DATA PENGUKURAN GARDU'!$A:$BS,44,0)</f>
        <v>#N/A</v>
      </c>
      <c r="T855" s="18" t="e">
        <f t="shared" si="445"/>
        <v>#N/A</v>
      </c>
      <c r="U855" s="17" t="e">
        <f>VLOOKUP($A855,'DATA PENGUKURAN GARDU'!$A:$BS,46,0)</f>
        <v>#N/A</v>
      </c>
      <c r="V855" s="18" t="e">
        <f t="shared" si="446"/>
        <v>#N/A</v>
      </c>
      <c r="W855" s="17" t="e">
        <f>VLOOKUP($A855,'DATA PENGUKURAN GARDU'!$A:$BS,48,0)</f>
        <v>#N/A</v>
      </c>
      <c r="X855" s="17" t="e">
        <f>VLOOKUP($A855,'DATA PENGUKURAN GARDU'!$A:$BS,53,0)</f>
        <v>#N/A</v>
      </c>
      <c r="Y855" s="17" t="e">
        <f>VLOOKUP($A855,'DATA PENGUKURAN GARDU'!$A:$BS,54,0)</f>
        <v>#N/A</v>
      </c>
      <c r="Z855" s="17" t="e">
        <f>VLOOKUP($A855,'DATA PENGUKURAN GARDU'!$A:$BS,55,0)</f>
        <v>#N/A</v>
      </c>
      <c r="AA855" s="20" t="e">
        <f>VLOOKUP($B855,'DATA PENGUKURAN GARDU'!$A:$BS,42,0)</f>
        <v>#N/A</v>
      </c>
      <c r="AB855" s="21" t="e">
        <f t="shared" si="447"/>
        <v>#N/A</v>
      </c>
      <c r="AC855" s="20" t="e">
        <f>VLOOKUP($B855,'DATA PENGUKURAN GARDU'!$A:$BS,44,0)</f>
        <v>#N/A</v>
      </c>
      <c r="AD855" s="21" t="e">
        <f t="shared" si="448"/>
        <v>#N/A</v>
      </c>
      <c r="AE855" s="20" t="e">
        <f>VLOOKUP($B855,'DATA PENGUKURAN GARDU'!$A:$BS,46,0)</f>
        <v>#N/A</v>
      </c>
      <c r="AF855" s="21" t="e">
        <f t="shared" si="449"/>
        <v>#N/A</v>
      </c>
      <c r="AG855" s="20" t="e">
        <f>VLOOKUP($B855,'DATA PENGUKURAN GARDU'!$A:$BS,46,0)</f>
        <v>#N/A</v>
      </c>
      <c r="AH855" s="20" t="e">
        <f>VLOOKUP($B855,'DATA PENGUKURAN GARDU'!$A:$BS,53,0)</f>
        <v>#N/A</v>
      </c>
      <c r="AI855" s="20" t="e">
        <f>VLOOKUP($B855,'DATA PENGUKURAN GARDU'!$A:$BS,54,0)</f>
        <v>#N/A</v>
      </c>
      <c r="AJ855" s="17" t="e">
        <f>VLOOKUP($C855,'DATA PENGUKURAN GARDU'!$A:$BS,42,0)</f>
        <v>#N/A</v>
      </c>
      <c r="AK855" s="23" t="e">
        <f t="shared" si="450"/>
        <v>#N/A</v>
      </c>
      <c r="AL855" s="17" t="e">
        <f>VLOOKUP($C855,'DATA PENGUKURAN GARDU'!$A:$BS,44,0)</f>
        <v>#N/A</v>
      </c>
      <c r="AM855" s="23" t="e">
        <f t="shared" si="451"/>
        <v>#N/A</v>
      </c>
      <c r="AN855" s="17" t="e">
        <f>VLOOKUP($C855,'DATA PENGUKURAN GARDU'!$A:$BS,46,0)</f>
        <v>#N/A</v>
      </c>
      <c r="AO855" s="23" t="e">
        <f t="shared" si="452"/>
        <v>#N/A</v>
      </c>
      <c r="AP855" s="17" t="e">
        <f>VLOOKUP($C855,'DATA PENGUKURAN GARDU'!$A:$BS,46,0)</f>
        <v>#N/A</v>
      </c>
      <c r="AQ855" s="17" t="e">
        <f>VLOOKUP($C855,'DATA PENGUKURAN GARDU'!$A:$BS,53,0)</f>
        <v>#N/A</v>
      </c>
      <c r="AR855" s="17" t="e">
        <f>VLOOKUP($C855,'DATA PENGUKURAN GARDU'!$A:$BS,54,0)</f>
        <v>#N/A</v>
      </c>
      <c r="AS855" s="20" t="e">
        <f>VLOOKUP($D855,'DATA PENGUKURAN GARDU'!$A:$BS,42,0)</f>
        <v>#N/A</v>
      </c>
      <c r="AT855" s="21" t="e">
        <f t="shared" si="453"/>
        <v>#N/A</v>
      </c>
      <c r="AU855" s="20" t="e">
        <f>VLOOKUP($D855,'DATA PENGUKURAN GARDU'!$A:$BS,44,0)</f>
        <v>#N/A</v>
      </c>
      <c r="AV855" s="21" t="e">
        <f t="shared" si="454"/>
        <v>#N/A</v>
      </c>
      <c r="AW855" s="20" t="e">
        <f>VLOOKUP($D855,'DATA PENGUKURAN GARDU'!$A:$BS,46,0)</f>
        <v>#N/A</v>
      </c>
      <c r="AX855" s="21" t="e">
        <f t="shared" si="455"/>
        <v>#N/A</v>
      </c>
      <c r="AY855" s="20" t="e">
        <f>VLOOKUP($D855,'DATA PENGUKURAN GARDU'!$A:$BS,46,0)</f>
        <v>#N/A</v>
      </c>
      <c r="AZ855" s="20" t="e">
        <f>VLOOKUP($D855,'DATA PENGUKURAN GARDU'!$A:$BS,53,0)</f>
        <v>#N/A</v>
      </c>
      <c r="BA855" s="20" t="e">
        <f>VLOOKUP($D855,'DATA PENGUKURAN GARDU'!$A:$BS,54,0)</f>
        <v>#N/A</v>
      </c>
      <c r="BB855" s="17" t="e">
        <f>VLOOKUP($E855,'DATA PENGUKURAN GARDU'!$A:$BS,42,0)</f>
        <v>#N/A</v>
      </c>
      <c r="BC855" s="23" t="e">
        <f t="shared" si="456"/>
        <v>#N/A</v>
      </c>
      <c r="BD855" s="17" t="e">
        <f>VLOOKUP($E855,'DATA PENGUKURAN GARDU'!$A:$BS,44,0)</f>
        <v>#N/A</v>
      </c>
      <c r="BE855" s="23" t="e">
        <f t="shared" si="457"/>
        <v>#N/A</v>
      </c>
      <c r="BF855" s="17" t="e">
        <f>VLOOKUP($E855,'DATA PENGUKURAN GARDU'!$A:$BS,46,0)</f>
        <v>#N/A</v>
      </c>
      <c r="BG855" s="23" t="e">
        <f t="shared" si="458"/>
        <v>#N/A</v>
      </c>
      <c r="BH855" s="17" t="e">
        <f>VLOOKUP($E855,'DATA PENGUKURAN GARDU'!$A:$BS,46,0)</f>
        <v>#N/A</v>
      </c>
      <c r="BI855" s="17" t="e">
        <f>VLOOKUP($E855,'DATA PENGUKURAN GARDU'!$A:$BS,53,0)</f>
        <v>#N/A</v>
      </c>
      <c r="BJ855" s="17" t="e">
        <f>VLOOKUP($E855,'DATA PENGUKURAN GARDU'!$A:$BS,54,0)</f>
        <v>#N/A</v>
      </c>
      <c r="BK855" s="20" t="e">
        <f t="shared" si="459"/>
        <v>#N/A</v>
      </c>
      <c r="BL855" s="20" t="e">
        <f t="shared" si="460"/>
        <v>#N/A</v>
      </c>
      <c r="BM855" s="20" t="e">
        <f t="shared" si="461"/>
        <v>#N/A</v>
      </c>
      <c r="BN855" s="25" t="e">
        <f t="shared" si="462"/>
        <v>#N/A</v>
      </c>
      <c r="BO855" s="26" t="str">
        <f t="shared" si="463"/>
        <v>0</v>
      </c>
      <c r="BP855" s="21" t="e">
        <f t="shared" si="464"/>
        <v>#VALUE!</v>
      </c>
      <c r="BQ855" s="20" t="e">
        <f t="shared" si="465"/>
        <v>#N/A</v>
      </c>
      <c r="BR855" s="20" t="e">
        <v>#N/A</v>
      </c>
      <c r="BS855" s="9" t="e">
        <v>#N/A</v>
      </c>
      <c r="BT855" s="2" t="e">
        <f t="shared" si="466"/>
        <v>#VALUE!</v>
      </c>
      <c r="BU855" s="2" t="e">
        <f t="shared" si="434"/>
        <v>#N/A</v>
      </c>
      <c r="BV855" s="2" t="e">
        <f t="shared" si="435"/>
        <v>#N/A</v>
      </c>
    </row>
    <row r="856" s="2" customFormat="1" ht="22.95" customHeight="1" spans="1:74">
      <c r="A856" s="9" t="str">
        <f t="shared" si="436"/>
        <v>K-018Induk</v>
      </c>
      <c r="B856" s="9" t="str">
        <f t="shared" si="437"/>
        <v>K-018jurusan 1</v>
      </c>
      <c r="C856" s="9" t="str">
        <f t="shared" si="438"/>
        <v>K-018jurusan 2</v>
      </c>
      <c r="D856" s="9" t="str">
        <f t="shared" si="439"/>
        <v>K-018jurusan 3</v>
      </c>
      <c r="E856" s="9" t="str">
        <f t="shared" si="440"/>
        <v>K-018jurusan 4</v>
      </c>
      <c r="F856" s="10" t="s">
        <v>1053</v>
      </c>
      <c r="G856" s="10" t="s">
        <v>132</v>
      </c>
      <c r="H856" s="10" t="s">
        <v>1054</v>
      </c>
      <c r="I856" s="10">
        <v>0.714849</v>
      </c>
      <c r="J856" s="10">
        <v>124.281138</v>
      </c>
      <c r="K856" s="10" t="s">
        <v>7465</v>
      </c>
      <c r="L856" s="10" t="s">
        <v>7465</v>
      </c>
      <c r="M856" s="10" t="s">
        <v>7465</v>
      </c>
      <c r="N856" s="14">
        <f t="shared" si="441"/>
        <v>0</v>
      </c>
      <c r="O856" s="15" t="e">
        <f t="shared" si="442"/>
        <v>#VALUE!</v>
      </c>
      <c r="P856" s="15" t="e">
        <f t="shared" si="443"/>
        <v>#VALUE!</v>
      </c>
      <c r="Q856" s="17" t="e">
        <f>VLOOKUP($A856,'DATA PENGUKURAN GARDU'!$A:$BS,42,0)</f>
        <v>#N/A</v>
      </c>
      <c r="R856" s="18" t="e">
        <f t="shared" si="444"/>
        <v>#N/A</v>
      </c>
      <c r="S856" s="17" t="e">
        <f>VLOOKUP($A856,'DATA PENGUKURAN GARDU'!$A:$BS,44,0)</f>
        <v>#N/A</v>
      </c>
      <c r="T856" s="18" t="e">
        <f t="shared" si="445"/>
        <v>#N/A</v>
      </c>
      <c r="U856" s="17" t="e">
        <f>VLOOKUP($A856,'DATA PENGUKURAN GARDU'!$A:$BS,46,0)</f>
        <v>#N/A</v>
      </c>
      <c r="V856" s="18" t="e">
        <f t="shared" si="446"/>
        <v>#N/A</v>
      </c>
      <c r="W856" s="17" t="e">
        <f>VLOOKUP($A856,'DATA PENGUKURAN GARDU'!$A:$BS,48,0)</f>
        <v>#N/A</v>
      </c>
      <c r="X856" s="17" t="e">
        <f>VLOOKUP($A856,'DATA PENGUKURAN GARDU'!$A:$BS,53,0)</f>
        <v>#N/A</v>
      </c>
      <c r="Y856" s="17" t="e">
        <f>VLOOKUP($A856,'DATA PENGUKURAN GARDU'!$A:$BS,54,0)</f>
        <v>#N/A</v>
      </c>
      <c r="Z856" s="17" t="e">
        <f>VLOOKUP($A856,'DATA PENGUKURAN GARDU'!$A:$BS,55,0)</f>
        <v>#N/A</v>
      </c>
      <c r="AA856" s="20" t="e">
        <f>VLOOKUP($B856,'DATA PENGUKURAN GARDU'!$A:$BS,42,0)</f>
        <v>#N/A</v>
      </c>
      <c r="AB856" s="21" t="e">
        <f t="shared" si="447"/>
        <v>#N/A</v>
      </c>
      <c r="AC856" s="20" t="e">
        <f>VLOOKUP($B856,'DATA PENGUKURAN GARDU'!$A:$BS,44,0)</f>
        <v>#N/A</v>
      </c>
      <c r="AD856" s="21" t="e">
        <f t="shared" si="448"/>
        <v>#N/A</v>
      </c>
      <c r="AE856" s="20" t="e">
        <f>VLOOKUP($B856,'DATA PENGUKURAN GARDU'!$A:$BS,46,0)</f>
        <v>#N/A</v>
      </c>
      <c r="AF856" s="21" t="e">
        <f t="shared" si="449"/>
        <v>#N/A</v>
      </c>
      <c r="AG856" s="20" t="e">
        <f>VLOOKUP($B856,'DATA PENGUKURAN GARDU'!$A:$BS,46,0)</f>
        <v>#N/A</v>
      </c>
      <c r="AH856" s="20" t="e">
        <f>VLOOKUP($B856,'DATA PENGUKURAN GARDU'!$A:$BS,53,0)</f>
        <v>#N/A</v>
      </c>
      <c r="AI856" s="20" t="e">
        <f>VLOOKUP($B856,'DATA PENGUKURAN GARDU'!$A:$BS,54,0)</f>
        <v>#N/A</v>
      </c>
      <c r="AJ856" s="17" t="e">
        <f>VLOOKUP($C856,'DATA PENGUKURAN GARDU'!$A:$BS,42,0)</f>
        <v>#N/A</v>
      </c>
      <c r="AK856" s="23" t="e">
        <f t="shared" si="450"/>
        <v>#N/A</v>
      </c>
      <c r="AL856" s="17" t="e">
        <f>VLOOKUP($C856,'DATA PENGUKURAN GARDU'!$A:$BS,44,0)</f>
        <v>#N/A</v>
      </c>
      <c r="AM856" s="23" t="e">
        <f t="shared" si="451"/>
        <v>#N/A</v>
      </c>
      <c r="AN856" s="17" t="e">
        <f>VLOOKUP($C856,'DATA PENGUKURAN GARDU'!$A:$BS,46,0)</f>
        <v>#N/A</v>
      </c>
      <c r="AO856" s="23" t="e">
        <f t="shared" si="452"/>
        <v>#N/A</v>
      </c>
      <c r="AP856" s="17" t="e">
        <f>VLOOKUP($C856,'DATA PENGUKURAN GARDU'!$A:$BS,46,0)</f>
        <v>#N/A</v>
      </c>
      <c r="AQ856" s="17" t="e">
        <f>VLOOKUP($C856,'DATA PENGUKURAN GARDU'!$A:$BS,53,0)</f>
        <v>#N/A</v>
      </c>
      <c r="AR856" s="17" t="e">
        <f>VLOOKUP($C856,'DATA PENGUKURAN GARDU'!$A:$BS,54,0)</f>
        <v>#N/A</v>
      </c>
      <c r="AS856" s="20" t="e">
        <f>VLOOKUP($D856,'DATA PENGUKURAN GARDU'!$A:$BS,42,0)</f>
        <v>#N/A</v>
      </c>
      <c r="AT856" s="21" t="e">
        <f t="shared" si="453"/>
        <v>#N/A</v>
      </c>
      <c r="AU856" s="20" t="e">
        <f>VLOOKUP($D856,'DATA PENGUKURAN GARDU'!$A:$BS,44,0)</f>
        <v>#N/A</v>
      </c>
      <c r="AV856" s="21" t="e">
        <f t="shared" si="454"/>
        <v>#N/A</v>
      </c>
      <c r="AW856" s="20" t="e">
        <f>VLOOKUP($D856,'DATA PENGUKURAN GARDU'!$A:$BS,46,0)</f>
        <v>#N/A</v>
      </c>
      <c r="AX856" s="21" t="e">
        <f t="shared" si="455"/>
        <v>#N/A</v>
      </c>
      <c r="AY856" s="20" t="e">
        <f>VLOOKUP($D856,'DATA PENGUKURAN GARDU'!$A:$BS,46,0)</f>
        <v>#N/A</v>
      </c>
      <c r="AZ856" s="20" t="e">
        <f>VLOOKUP($D856,'DATA PENGUKURAN GARDU'!$A:$BS,53,0)</f>
        <v>#N/A</v>
      </c>
      <c r="BA856" s="20" t="e">
        <f>VLOOKUP($D856,'DATA PENGUKURAN GARDU'!$A:$BS,54,0)</f>
        <v>#N/A</v>
      </c>
      <c r="BB856" s="17" t="e">
        <f>VLOOKUP($E856,'DATA PENGUKURAN GARDU'!$A:$BS,42,0)</f>
        <v>#N/A</v>
      </c>
      <c r="BC856" s="23" t="e">
        <f t="shared" si="456"/>
        <v>#N/A</v>
      </c>
      <c r="BD856" s="17" t="e">
        <f>VLOOKUP($E856,'DATA PENGUKURAN GARDU'!$A:$BS,44,0)</f>
        <v>#N/A</v>
      </c>
      <c r="BE856" s="23" t="e">
        <f t="shared" si="457"/>
        <v>#N/A</v>
      </c>
      <c r="BF856" s="17" t="e">
        <f>VLOOKUP($E856,'DATA PENGUKURAN GARDU'!$A:$BS,46,0)</f>
        <v>#N/A</v>
      </c>
      <c r="BG856" s="23" t="e">
        <f t="shared" si="458"/>
        <v>#N/A</v>
      </c>
      <c r="BH856" s="17" t="e">
        <f>VLOOKUP($E856,'DATA PENGUKURAN GARDU'!$A:$BS,46,0)</f>
        <v>#N/A</v>
      </c>
      <c r="BI856" s="17" t="e">
        <f>VLOOKUP($E856,'DATA PENGUKURAN GARDU'!$A:$BS,53,0)</f>
        <v>#N/A</v>
      </c>
      <c r="BJ856" s="17" t="e">
        <f>VLOOKUP($E856,'DATA PENGUKURAN GARDU'!$A:$BS,54,0)</f>
        <v>#N/A</v>
      </c>
      <c r="BK856" s="20" t="e">
        <f t="shared" si="459"/>
        <v>#N/A</v>
      </c>
      <c r="BL856" s="20" t="e">
        <f t="shared" si="460"/>
        <v>#N/A</v>
      </c>
      <c r="BM856" s="20" t="e">
        <f t="shared" si="461"/>
        <v>#N/A</v>
      </c>
      <c r="BN856" s="25" t="e">
        <f t="shared" si="462"/>
        <v>#N/A</v>
      </c>
      <c r="BO856" s="26" t="str">
        <f t="shared" si="463"/>
        <v>0</v>
      </c>
      <c r="BP856" s="21" t="e">
        <f t="shared" si="464"/>
        <v>#VALUE!</v>
      </c>
      <c r="BQ856" s="20" t="e">
        <f t="shared" si="465"/>
        <v>#N/A</v>
      </c>
      <c r="BR856" s="20" t="e">
        <v>#N/A</v>
      </c>
      <c r="BS856" s="9" t="e">
        <v>#N/A</v>
      </c>
      <c r="BT856" s="2" t="e">
        <f t="shared" si="466"/>
        <v>#VALUE!</v>
      </c>
      <c r="BU856" s="2" t="e">
        <f t="shared" si="434"/>
        <v>#N/A</v>
      </c>
      <c r="BV856" s="2" t="e">
        <f t="shared" si="435"/>
        <v>#N/A</v>
      </c>
    </row>
    <row r="857" s="2" customFormat="1" ht="22.95" customHeight="1" spans="1:74">
      <c r="A857" s="9" t="str">
        <f t="shared" si="436"/>
        <v>K-020Induk</v>
      </c>
      <c r="B857" s="9" t="str">
        <f t="shared" si="437"/>
        <v>K-020jurusan 1</v>
      </c>
      <c r="C857" s="9" t="str">
        <f t="shared" si="438"/>
        <v>K-020jurusan 2</v>
      </c>
      <c r="D857" s="9" t="str">
        <f t="shared" si="439"/>
        <v>K-020jurusan 3</v>
      </c>
      <c r="E857" s="9" t="str">
        <f t="shared" si="440"/>
        <v>K-020jurusan 4</v>
      </c>
      <c r="F857" s="10" t="s">
        <v>839</v>
      </c>
      <c r="G857" s="10" t="s">
        <v>132</v>
      </c>
      <c r="H857" s="10" t="s">
        <v>1055</v>
      </c>
      <c r="I857" s="10">
        <v>0.713163</v>
      </c>
      <c r="J857" s="10">
        <v>124.276967</v>
      </c>
      <c r="K857" s="10" t="s">
        <v>7465</v>
      </c>
      <c r="L857" s="10" t="s">
        <v>7465</v>
      </c>
      <c r="M857" s="10" t="s">
        <v>7465</v>
      </c>
      <c r="N857" s="14">
        <f t="shared" si="441"/>
        <v>0</v>
      </c>
      <c r="O857" s="15" t="e">
        <f t="shared" si="442"/>
        <v>#VALUE!</v>
      </c>
      <c r="P857" s="15" t="e">
        <f t="shared" si="443"/>
        <v>#VALUE!</v>
      </c>
      <c r="Q857" s="17" t="e">
        <f>VLOOKUP($A857,'DATA PENGUKURAN GARDU'!$A:$BS,42,0)</f>
        <v>#N/A</v>
      </c>
      <c r="R857" s="18" t="e">
        <f t="shared" si="444"/>
        <v>#N/A</v>
      </c>
      <c r="S857" s="17" t="e">
        <f>VLOOKUP($A857,'DATA PENGUKURAN GARDU'!$A:$BS,44,0)</f>
        <v>#N/A</v>
      </c>
      <c r="T857" s="18" t="e">
        <f t="shared" si="445"/>
        <v>#N/A</v>
      </c>
      <c r="U857" s="17" t="e">
        <f>VLOOKUP($A857,'DATA PENGUKURAN GARDU'!$A:$BS,46,0)</f>
        <v>#N/A</v>
      </c>
      <c r="V857" s="18" t="e">
        <f t="shared" si="446"/>
        <v>#N/A</v>
      </c>
      <c r="W857" s="17" t="e">
        <f>VLOOKUP($A857,'DATA PENGUKURAN GARDU'!$A:$BS,48,0)</f>
        <v>#N/A</v>
      </c>
      <c r="X857" s="17" t="e">
        <f>VLOOKUP($A857,'DATA PENGUKURAN GARDU'!$A:$BS,53,0)</f>
        <v>#N/A</v>
      </c>
      <c r="Y857" s="17" t="e">
        <f>VLOOKUP($A857,'DATA PENGUKURAN GARDU'!$A:$BS,54,0)</f>
        <v>#N/A</v>
      </c>
      <c r="Z857" s="17" t="e">
        <f>VLOOKUP($A857,'DATA PENGUKURAN GARDU'!$A:$BS,55,0)</f>
        <v>#N/A</v>
      </c>
      <c r="AA857" s="20" t="e">
        <f>VLOOKUP($B857,'DATA PENGUKURAN GARDU'!$A:$BS,42,0)</f>
        <v>#N/A</v>
      </c>
      <c r="AB857" s="21" t="e">
        <f t="shared" si="447"/>
        <v>#N/A</v>
      </c>
      <c r="AC857" s="20" t="e">
        <f>VLOOKUP($B857,'DATA PENGUKURAN GARDU'!$A:$BS,44,0)</f>
        <v>#N/A</v>
      </c>
      <c r="AD857" s="21" t="e">
        <f t="shared" si="448"/>
        <v>#N/A</v>
      </c>
      <c r="AE857" s="20" t="e">
        <f>VLOOKUP($B857,'DATA PENGUKURAN GARDU'!$A:$BS,46,0)</f>
        <v>#N/A</v>
      </c>
      <c r="AF857" s="21" t="e">
        <f t="shared" si="449"/>
        <v>#N/A</v>
      </c>
      <c r="AG857" s="20" t="e">
        <f>VLOOKUP($B857,'DATA PENGUKURAN GARDU'!$A:$BS,46,0)</f>
        <v>#N/A</v>
      </c>
      <c r="AH857" s="20" t="e">
        <f>VLOOKUP($B857,'DATA PENGUKURAN GARDU'!$A:$BS,53,0)</f>
        <v>#N/A</v>
      </c>
      <c r="AI857" s="20" t="e">
        <f>VLOOKUP($B857,'DATA PENGUKURAN GARDU'!$A:$BS,54,0)</f>
        <v>#N/A</v>
      </c>
      <c r="AJ857" s="17" t="e">
        <f>VLOOKUP($C857,'DATA PENGUKURAN GARDU'!$A:$BS,42,0)</f>
        <v>#N/A</v>
      </c>
      <c r="AK857" s="23" t="e">
        <f t="shared" si="450"/>
        <v>#N/A</v>
      </c>
      <c r="AL857" s="17" t="e">
        <f>VLOOKUP($C857,'DATA PENGUKURAN GARDU'!$A:$BS,44,0)</f>
        <v>#N/A</v>
      </c>
      <c r="AM857" s="23" t="e">
        <f t="shared" si="451"/>
        <v>#N/A</v>
      </c>
      <c r="AN857" s="17" t="e">
        <f>VLOOKUP($C857,'DATA PENGUKURAN GARDU'!$A:$BS,46,0)</f>
        <v>#N/A</v>
      </c>
      <c r="AO857" s="23" t="e">
        <f t="shared" si="452"/>
        <v>#N/A</v>
      </c>
      <c r="AP857" s="17" t="e">
        <f>VLOOKUP($C857,'DATA PENGUKURAN GARDU'!$A:$BS,46,0)</f>
        <v>#N/A</v>
      </c>
      <c r="AQ857" s="17" t="e">
        <f>VLOOKUP($C857,'DATA PENGUKURAN GARDU'!$A:$BS,53,0)</f>
        <v>#N/A</v>
      </c>
      <c r="AR857" s="17" t="e">
        <f>VLOOKUP($C857,'DATA PENGUKURAN GARDU'!$A:$BS,54,0)</f>
        <v>#N/A</v>
      </c>
      <c r="AS857" s="20" t="e">
        <f>VLOOKUP($D857,'DATA PENGUKURAN GARDU'!$A:$BS,42,0)</f>
        <v>#N/A</v>
      </c>
      <c r="AT857" s="21" t="e">
        <f t="shared" si="453"/>
        <v>#N/A</v>
      </c>
      <c r="AU857" s="20" t="e">
        <f>VLOOKUP($D857,'DATA PENGUKURAN GARDU'!$A:$BS,44,0)</f>
        <v>#N/A</v>
      </c>
      <c r="AV857" s="21" t="e">
        <f t="shared" si="454"/>
        <v>#N/A</v>
      </c>
      <c r="AW857" s="20" t="e">
        <f>VLOOKUP($D857,'DATA PENGUKURAN GARDU'!$A:$BS,46,0)</f>
        <v>#N/A</v>
      </c>
      <c r="AX857" s="21" t="e">
        <f t="shared" si="455"/>
        <v>#N/A</v>
      </c>
      <c r="AY857" s="20" t="e">
        <f>VLOOKUP($D857,'DATA PENGUKURAN GARDU'!$A:$BS,46,0)</f>
        <v>#N/A</v>
      </c>
      <c r="AZ857" s="20" t="e">
        <f>VLOOKUP($D857,'DATA PENGUKURAN GARDU'!$A:$BS,53,0)</f>
        <v>#N/A</v>
      </c>
      <c r="BA857" s="20" t="e">
        <f>VLOOKUP($D857,'DATA PENGUKURAN GARDU'!$A:$BS,54,0)</f>
        <v>#N/A</v>
      </c>
      <c r="BB857" s="17" t="e">
        <f>VLOOKUP($E857,'DATA PENGUKURAN GARDU'!$A:$BS,42,0)</f>
        <v>#N/A</v>
      </c>
      <c r="BC857" s="23" t="e">
        <f t="shared" si="456"/>
        <v>#N/A</v>
      </c>
      <c r="BD857" s="17" t="e">
        <f>VLOOKUP($E857,'DATA PENGUKURAN GARDU'!$A:$BS,44,0)</f>
        <v>#N/A</v>
      </c>
      <c r="BE857" s="23" t="e">
        <f t="shared" si="457"/>
        <v>#N/A</v>
      </c>
      <c r="BF857" s="17" t="e">
        <f>VLOOKUP($E857,'DATA PENGUKURAN GARDU'!$A:$BS,46,0)</f>
        <v>#N/A</v>
      </c>
      <c r="BG857" s="23" t="e">
        <f t="shared" si="458"/>
        <v>#N/A</v>
      </c>
      <c r="BH857" s="17" t="e">
        <f>VLOOKUP($E857,'DATA PENGUKURAN GARDU'!$A:$BS,46,0)</f>
        <v>#N/A</v>
      </c>
      <c r="BI857" s="17" t="e">
        <f>VLOOKUP($E857,'DATA PENGUKURAN GARDU'!$A:$BS,53,0)</f>
        <v>#N/A</v>
      </c>
      <c r="BJ857" s="17" t="e">
        <f>VLOOKUP($E857,'DATA PENGUKURAN GARDU'!$A:$BS,54,0)</f>
        <v>#N/A</v>
      </c>
      <c r="BK857" s="20" t="e">
        <f t="shared" si="459"/>
        <v>#N/A</v>
      </c>
      <c r="BL857" s="20" t="e">
        <f t="shared" si="460"/>
        <v>#N/A</v>
      </c>
      <c r="BM857" s="20" t="e">
        <f t="shared" si="461"/>
        <v>#N/A</v>
      </c>
      <c r="BN857" s="25" t="e">
        <f t="shared" si="462"/>
        <v>#N/A</v>
      </c>
      <c r="BO857" s="26" t="str">
        <f t="shared" si="463"/>
        <v>0</v>
      </c>
      <c r="BP857" s="21" t="e">
        <f t="shared" si="464"/>
        <v>#VALUE!</v>
      </c>
      <c r="BQ857" s="20" t="e">
        <f t="shared" si="465"/>
        <v>#N/A</v>
      </c>
      <c r="BR857" s="20" t="e">
        <v>#N/A</v>
      </c>
      <c r="BS857" s="9" t="e">
        <v>#N/A</v>
      </c>
      <c r="BT857" s="2" t="e">
        <f t="shared" si="466"/>
        <v>#VALUE!</v>
      </c>
      <c r="BU857" s="2" t="e">
        <f t="shared" si="434"/>
        <v>#N/A</v>
      </c>
      <c r="BV857" s="2" t="e">
        <f t="shared" si="435"/>
        <v>#N/A</v>
      </c>
    </row>
    <row r="858" s="2" customFormat="1" ht="22.95" customHeight="1" spans="1:74">
      <c r="A858" s="9" t="str">
        <f t="shared" si="436"/>
        <v>K-053Induk</v>
      </c>
      <c r="B858" s="9" t="str">
        <f t="shared" si="437"/>
        <v>K-053jurusan 1</v>
      </c>
      <c r="C858" s="9" t="str">
        <f t="shared" si="438"/>
        <v>K-053jurusan 2</v>
      </c>
      <c r="D858" s="9" t="str">
        <f t="shared" si="439"/>
        <v>K-053jurusan 3</v>
      </c>
      <c r="E858" s="9" t="str">
        <f t="shared" si="440"/>
        <v>K-053jurusan 4</v>
      </c>
      <c r="F858" s="10" t="s">
        <v>132</v>
      </c>
      <c r="G858" s="10" t="s">
        <v>132</v>
      </c>
      <c r="H858" s="10" t="s">
        <v>1056</v>
      </c>
      <c r="I858" s="10">
        <v>0.815372</v>
      </c>
      <c r="J858" s="10">
        <v>124.199665</v>
      </c>
      <c r="K858" s="10" t="s">
        <v>7465</v>
      </c>
      <c r="L858" s="10" t="s">
        <v>7465</v>
      </c>
      <c r="M858" s="10" t="s">
        <v>7465</v>
      </c>
      <c r="N858" s="14">
        <f t="shared" si="441"/>
        <v>0</v>
      </c>
      <c r="O858" s="15" t="e">
        <f t="shared" si="442"/>
        <v>#VALUE!</v>
      </c>
      <c r="P858" s="15" t="e">
        <f t="shared" si="443"/>
        <v>#VALUE!</v>
      </c>
      <c r="Q858" s="17" t="e">
        <f>VLOOKUP($A858,'DATA PENGUKURAN GARDU'!$A:$BS,42,0)</f>
        <v>#N/A</v>
      </c>
      <c r="R858" s="18" t="e">
        <f t="shared" si="444"/>
        <v>#N/A</v>
      </c>
      <c r="S858" s="17" t="e">
        <f>VLOOKUP($A858,'DATA PENGUKURAN GARDU'!$A:$BS,44,0)</f>
        <v>#N/A</v>
      </c>
      <c r="T858" s="18" t="e">
        <f t="shared" si="445"/>
        <v>#N/A</v>
      </c>
      <c r="U858" s="17" t="e">
        <f>VLOOKUP($A858,'DATA PENGUKURAN GARDU'!$A:$BS,46,0)</f>
        <v>#N/A</v>
      </c>
      <c r="V858" s="18" t="e">
        <f t="shared" si="446"/>
        <v>#N/A</v>
      </c>
      <c r="W858" s="17" t="e">
        <f>VLOOKUP($A858,'DATA PENGUKURAN GARDU'!$A:$BS,48,0)</f>
        <v>#N/A</v>
      </c>
      <c r="X858" s="17" t="e">
        <f>VLOOKUP($A858,'DATA PENGUKURAN GARDU'!$A:$BS,53,0)</f>
        <v>#N/A</v>
      </c>
      <c r="Y858" s="17" t="e">
        <f>VLOOKUP($A858,'DATA PENGUKURAN GARDU'!$A:$BS,54,0)</f>
        <v>#N/A</v>
      </c>
      <c r="Z858" s="17" t="e">
        <f>VLOOKUP($A858,'DATA PENGUKURAN GARDU'!$A:$BS,55,0)</f>
        <v>#N/A</v>
      </c>
      <c r="AA858" s="20" t="e">
        <f>VLOOKUP($B858,'DATA PENGUKURAN GARDU'!$A:$BS,42,0)</f>
        <v>#N/A</v>
      </c>
      <c r="AB858" s="21" t="e">
        <f t="shared" si="447"/>
        <v>#N/A</v>
      </c>
      <c r="AC858" s="20" t="e">
        <f>VLOOKUP($B858,'DATA PENGUKURAN GARDU'!$A:$BS,44,0)</f>
        <v>#N/A</v>
      </c>
      <c r="AD858" s="21" t="e">
        <f t="shared" si="448"/>
        <v>#N/A</v>
      </c>
      <c r="AE858" s="20" t="e">
        <f>VLOOKUP($B858,'DATA PENGUKURAN GARDU'!$A:$BS,46,0)</f>
        <v>#N/A</v>
      </c>
      <c r="AF858" s="21" t="e">
        <f t="shared" si="449"/>
        <v>#N/A</v>
      </c>
      <c r="AG858" s="20" t="e">
        <f>VLOOKUP($B858,'DATA PENGUKURAN GARDU'!$A:$BS,46,0)</f>
        <v>#N/A</v>
      </c>
      <c r="AH858" s="20" t="e">
        <f>VLOOKUP($B858,'DATA PENGUKURAN GARDU'!$A:$BS,53,0)</f>
        <v>#N/A</v>
      </c>
      <c r="AI858" s="20" t="e">
        <f>VLOOKUP($B858,'DATA PENGUKURAN GARDU'!$A:$BS,54,0)</f>
        <v>#N/A</v>
      </c>
      <c r="AJ858" s="17" t="e">
        <f>VLOOKUP($C858,'DATA PENGUKURAN GARDU'!$A:$BS,42,0)</f>
        <v>#N/A</v>
      </c>
      <c r="AK858" s="23" t="e">
        <f t="shared" si="450"/>
        <v>#N/A</v>
      </c>
      <c r="AL858" s="17" t="e">
        <f>VLOOKUP($C858,'DATA PENGUKURAN GARDU'!$A:$BS,44,0)</f>
        <v>#N/A</v>
      </c>
      <c r="AM858" s="23" t="e">
        <f t="shared" si="451"/>
        <v>#N/A</v>
      </c>
      <c r="AN858" s="17" t="e">
        <f>VLOOKUP($C858,'DATA PENGUKURAN GARDU'!$A:$BS,46,0)</f>
        <v>#N/A</v>
      </c>
      <c r="AO858" s="23" t="e">
        <f t="shared" si="452"/>
        <v>#N/A</v>
      </c>
      <c r="AP858" s="17" t="e">
        <f>VLOOKUP($C858,'DATA PENGUKURAN GARDU'!$A:$BS,46,0)</f>
        <v>#N/A</v>
      </c>
      <c r="AQ858" s="17" t="e">
        <f>VLOOKUP($C858,'DATA PENGUKURAN GARDU'!$A:$BS,53,0)</f>
        <v>#N/A</v>
      </c>
      <c r="AR858" s="17" t="e">
        <f>VLOOKUP($C858,'DATA PENGUKURAN GARDU'!$A:$BS,54,0)</f>
        <v>#N/A</v>
      </c>
      <c r="AS858" s="20" t="e">
        <f>VLOOKUP($D858,'DATA PENGUKURAN GARDU'!$A:$BS,42,0)</f>
        <v>#N/A</v>
      </c>
      <c r="AT858" s="21" t="e">
        <f t="shared" si="453"/>
        <v>#N/A</v>
      </c>
      <c r="AU858" s="20" t="e">
        <f>VLOOKUP($D858,'DATA PENGUKURAN GARDU'!$A:$BS,44,0)</f>
        <v>#N/A</v>
      </c>
      <c r="AV858" s="21" t="e">
        <f t="shared" si="454"/>
        <v>#N/A</v>
      </c>
      <c r="AW858" s="20" t="e">
        <f>VLOOKUP($D858,'DATA PENGUKURAN GARDU'!$A:$BS,46,0)</f>
        <v>#N/A</v>
      </c>
      <c r="AX858" s="21" t="e">
        <f t="shared" si="455"/>
        <v>#N/A</v>
      </c>
      <c r="AY858" s="20" t="e">
        <f>VLOOKUP($D858,'DATA PENGUKURAN GARDU'!$A:$BS,46,0)</f>
        <v>#N/A</v>
      </c>
      <c r="AZ858" s="20" t="e">
        <f>VLOOKUP($D858,'DATA PENGUKURAN GARDU'!$A:$BS,53,0)</f>
        <v>#N/A</v>
      </c>
      <c r="BA858" s="20" t="e">
        <f>VLOOKUP($D858,'DATA PENGUKURAN GARDU'!$A:$BS,54,0)</f>
        <v>#N/A</v>
      </c>
      <c r="BB858" s="17" t="e">
        <f>VLOOKUP($E858,'DATA PENGUKURAN GARDU'!$A:$BS,42,0)</f>
        <v>#N/A</v>
      </c>
      <c r="BC858" s="23" t="e">
        <f t="shared" si="456"/>
        <v>#N/A</v>
      </c>
      <c r="BD858" s="17" t="e">
        <f>VLOOKUP($E858,'DATA PENGUKURAN GARDU'!$A:$BS,44,0)</f>
        <v>#N/A</v>
      </c>
      <c r="BE858" s="23" t="e">
        <f t="shared" si="457"/>
        <v>#N/A</v>
      </c>
      <c r="BF858" s="17" t="e">
        <f>VLOOKUP($E858,'DATA PENGUKURAN GARDU'!$A:$BS,46,0)</f>
        <v>#N/A</v>
      </c>
      <c r="BG858" s="23" t="e">
        <f t="shared" si="458"/>
        <v>#N/A</v>
      </c>
      <c r="BH858" s="17" t="e">
        <f>VLOOKUP($E858,'DATA PENGUKURAN GARDU'!$A:$BS,46,0)</f>
        <v>#N/A</v>
      </c>
      <c r="BI858" s="17" t="e">
        <f>VLOOKUP($E858,'DATA PENGUKURAN GARDU'!$A:$BS,53,0)</f>
        <v>#N/A</v>
      </c>
      <c r="BJ858" s="17" t="e">
        <f>VLOOKUP($E858,'DATA PENGUKURAN GARDU'!$A:$BS,54,0)</f>
        <v>#N/A</v>
      </c>
      <c r="BK858" s="20" t="e">
        <f t="shared" si="459"/>
        <v>#N/A</v>
      </c>
      <c r="BL858" s="20" t="e">
        <f t="shared" si="460"/>
        <v>#N/A</v>
      </c>
      <c r="BM858" s="20" t="e">
        <f t="shared" si="461"/>
        <v>#N/A</v>
      </c>
      <c r="BN858" s="25" t="e">
        <f t="shared" si="462"/>
        <v>#N/A</v>
      </c>
      <c r="BO858" s="26" t="str">
        <f t="shared" si="463"/>
        <v>0</v>
      </c>
      <c r="BP858" s="21" t="e">
        <f t="shared" si="464"/>
        <v>#VALUE!</v>
      </c>
      <c r="BQ858" s="20" t="e">
        <f t="shared" si="465"/>
        <v>#N/A</v>
      </c>
      <c r="BR858" s="20" t="e">
        <v>#N/A</v>
      </c>
      <c r="BS858" s="9" t="e">
        <v>#N/A</v>
      </c>
      <c r="BT858" s="2" t="e">
        <f t="shared" si="466"/>
        <v>#VALUE!</v>
      </c>
      <c r="BU858" s="2" t="e">
        <f t="shared" si="434"/>
        <v>#N/A</v>
      </c>
      <c r="BV858" s="2" t="e">
        <f t="shared" si="435"/>
        <v>#N/A</v>
      </c>
    </row>
    <row r="859" s="2" customFormat="1" ht="22.95" customHeight="1" spans="1:74">
      <c r="A859" s="9" t="str">
        <f t="shared" si="436"/>
        <v>K-054Induk</v>
      </c>
      <c r="B859" s="9" t="str">
        <f t="shared" si="437"/>
        <v>K-054jurusan 1</v>
      </c>
      <c r="C859" s="9" t="str">
        <f t="shared" si="438"/>
        <v>K-054jurusan 2</v>
      </c>
      <c r="D859" s="9" t="str">
        <f t="shared" si="439"/>
        <v>K-054jurusan 3</v>
      </c>
      <c r="E859" s="9" t="str">
        <f t="shared" si="440"/>
        <v>K-054jurusan 4</v>
      </c>
      <c r="F859" s="10" t="s">
        <v>528</v>
      </c>
      <c r="G859" s="10" t="s">
        <v>132</v>
      </c>
      <c r="H859" s="10" t="s">
        <v>1057</v>
      </c>
      <c r="I859" s="10">
        <v>0.7765</v>
      </c>
      <c r="J859" s="10">
        <v>124.293538</v>
      </c>
      <c r="K859" s="10" t="s">
        <v>7465</v>
      </c>
      <c r="L859" s="10" t="s">
        <v>7465</v>
      </c>
      <c r="M859" s="10" t="s">
        <v>7465</v>
      </c>
      <c r="N859" s="14">
        <f t="shared" si="441"/>
        <v>0</v>
      </c>
      <c r="O859" s="15" t="e">
        <f t="shared" si="442"/>
        <v>#VALUE!</v>
      </c>
      <c r="P859" s="15" t="e">
        <f t="shared" si="443"/>
        <v>#VALUE!</v>
      </c>
      <c r="Q859" s="17" t="e">
        <f>VLOOKUP($A859,'DATA PENGUKURAN GARDU'!$A:$BS,42,0)</f>
        <v>#N/A</v>
      </c>
      <c r="R859" s="18" t="e">
        <f t="shared" si="444"/>
        <v>#N/A</v>
      </c>
      <c r="S859" s="17" t="e">
        <f>VLOOKUP($A859,'DATA PENGUKURAN GARDU'!$A:$BS,44,0)</f>
        <v>#N/A</v>
      </c>
      <c r="T859" s="18" t="e">
        <f t="shared" si="445"/>
        <v>#N/A</v>
      </c>
      <c r="U859" s="17" t="e">
        <f>VLOOKUP($A859,'DATA PENGUKURAN GARDU'!$A:$BS,46,0)</f>
        <v>#N/A</v>
      </c>
      <c r="V859" s="18" t="e">
        <f t="shared" si="446"/>
        <v>#N/A</v>
      </c>
      <c r="W859" s="17" t="e">
        <f>VLOOKUP($A859,'DATA PENGUKURAN GARDU'!$A:$BS,48,0)</f>
        <v>#N/A</v>
      </c>
      <c r="X859" s="17" t="e">
        <f>VLOOKUP($A859,'DATA PENGUKURAN GARDU'!$A:$BS,53,0)</f>
        <v>#N/A</v>
      </c>
      <c r="Y859" s="17" t="e">
        <f>VLOOKUP($A859,'DATA PENGUKURAN GARDU'!$A:$BS,54,0)</f>
        <v>#N/A</v>
      </c>
      <c r="Z859" s="17" t="e">
        <f>VLOOKUP($A859,'DATA PENGUKURAN GARDU'!$A:$BS,55,0)</f>
        <v>#N/A</v>
      </c>
      <c r="AA859" s="20" t="e">
        <f>VLOOKUP($B859,'DATA PENGUKURAN GARDU'!$A:$BS,42,0)</f>
        <v>#N/A</v>
      </c>
      <c r="AB859" s="21" t="e">
        <f t="shared" si="447"/>
        <v>#N/A</v>
      </c>
      <c r="AC859" s="20" t="e">
        <f>VLOOKUP($B859,'DATA PENGUKURAN GARDU'!$A:$BS,44,0)</f>
        <v>#N/A</v>
      </c>
      <c r="AD859" s="21" t="e">
        <f t="shared" si="448"/>
        <v>#N/A</v>
      </c>
      <c r="AE859" s="20" t="e">
        <f>VLOOKUP($B859,'DATA PENGUKURAN GARDU'!$A:$BS,46,0)</f>
        <v>#N/A</v>
      </c>
      <c r="AF859" s="21" t="e">
        <f t="shared" si="449"/>
        <v>#N/A</v>
      </c>
      <c r="AG859" s="20" t="e">
        <f>VLOOKUP($B859,'DATA PENGUKURAN GARDU'!$A:$BS,46,0)</f>
        <v>#N/A</v>
      </c>
      <c r="AH859" s="20" t="e">
        <f>VLOOKUP($B859,'DATA PENGUKURAN GARDU'!$A:$BS,53,0)</f>
        <v>#N/A</v>
      </c>
      <c r="AI859" s="20" t="e">
        <f>VLOOKUP($B859,'DATA PENGUKURAN GARDU'!$A:$BS,54,0)</f>
        <v>#N/A</v>
      </c>
      <c r="AJ859" s="17" t="e">
        <f>VLOOKUP($C859,'DATA PENGUKURAN GARDU'!$A:$BS,42,0)</f>
        <v>#N/A</v>
      </c>
      <c r="AK859" s="23" t="e">
        <f t="shared" si="450"/>
        <v>#N/A</v>
      </c>
      <c r="AL859" s="17" t="e">
        <f>VLOOKUP($C859,'DATA PENGUKURAN GARDU'!$A:$BS,44,0)</f>
        <v>#N/A</v>
      </c>
      <c r="AM859" s="23" t="e">
        <f t="shared" si="451"/>
        <v>#N/A</v>
      </c>
      <c r="AN859" s="17" t="e">
        <f>VLOOKUP($C859,'DATA PENGUKURAN GARDU'!$A:$BS,46,0)</f>
        <v>#N/A</v>
      </c>
      <c r="AO859" s="23" t="e">
        <f t="shared" si="452"/>
        <v>#N/A</v>
      </c>
      <c r="AP859" s="17" t="e">
        <f>VLOOKUP($C859,'DATA PENGUKURAN GARDU'!$A:$BS,46,0)</f>
        <v>#N/A</v>
      </c>
      <c r="AQ859" s="17" t="e">
        <f>VLOOKUP($C859,'DATA PENGUKURAN GARDU'!$A:$BS,53,0)</f>
        <v>#N/A</v>
      </c>
      <c r="AR859" s="17" t="e">
        <f>VLOOKUP($C859,'DATA PENGUKURAN GARDU'!$A:$BS,54,0)</f>
        <v>#N/A</v>
      </c>
      <c r="AS859" s="20" t="e">
        <f>VLOOKUP($D859,'DATA PENGUKURAN GARDU'!$A:$BS,42,0)</f>
        <v>#N/A</v>
      </c>
      <c r="AT859" s="21" t="e">
        <f t="shared" si="453"/>
        <v>#N/A</v>
      </c>
      <c r="AU859" s="20" t="e">
        <f>VLOOKUP($D859,'DATA PENGUKURAN GARDU'!$A:$BS,44,0)</f>
        <v>#N/A</v>
      </c>
      <c r="AV859" s="21" t="e">
        <f t="shared" si="454"/>
        <v>#N/A</v>
      </c>
      <c r="AW859" s="20" t="e">
        <f>VLOOKUP($D859,'DATA PENGUKURAN GARDU'!$A:$BS,46,0)</f>
        <v>#N/A</v>
      </c>
      <c r="AX859" s="21" t="e">
        <f t="shared" si="455"/>
        <v>#N/A</v>
      </c>
      <c r="AY859" s="20" t="e">
        <f>VLOOKUP($D859,'DATA PENGUKURAN GARDU'!$A:$BS,46,0)</f>
        <v>#N/A</v>
      </c>
      <c r="AZ859" s="20" t="e">
        <f>VLOOKUP($D859,'DATA PENGUKURAN GARDU'!$A:$BS,53,0)</f>
        <v>#N/A</v>
      </c>
      <c r="BA859" s="20" t="e">
        <f>VLOOKUP($D859,'DATA PENGUKURAN GARDU'!$A:$BS,54,0)</f>
        <v>#N/A</v>
      </c>
      <c r="BB859" s="17" t="e">
        <f>VLOOKUP($E859,'DATA PENGUKURAN GARDU'!$A:$BS,42,0)</f>
        <v>#N/A</v>
      </c>
      <c r="BC859" s="23" t="e">
        <f t="shared" si="456"/>
        <v>#N/A</v>
      </c>
      <c r="BD859" s="17" t="e">
        <f>VLOOKUP($E859,'DATA PENGUKURAN GARDU'!$A:$BS,44,0)</f>
        <v>#N/A</v>
      </c>
      <c r="BE859" s="23" t="e">
        <f t="shared" si="457"/>
        <v>#N/A</v>
      </c>
      <c r="BF859" s="17" t="e">
        <f>VLOOKUP($E859,'DATA PENGUKURAN GARDU'!$A:$BS,46,0)</f>
        <v>#N/A</v>
      </c>
      <c r="BG859" s="23" t="e">
        <f t="shared" si="458"/>
        <v>#N/A</v>
      </c>
      <c r="BH859" s="17" t="e">
        <f>VLOOKUP($E859,'DATA PENGUKURAN GARDU'!$A:$BS,46,0)</f>
        <v>#N/A</v>
      </c>
      <c r="BI859" s="17" t="e">
        <f>VLOOKUP($E859,'DATA PENGUKURAN GARDU'!$A:$BS,53,0)</f>
        <v>#N/A</v>
      </c>
      <c r="BJ859" s="17" t="e">
        <f>VLOOKUP($E859,'DATA PENGUKURAN GARDU'!$A:$BS,54,0)</f>
        <v>#N/A</v>
      </c>
      <c r="BK859" s="20" t="e">
        <f t="shared" si="459"/>
        <v>#N/A</v>
      </c>
      <c r="BL859" s="20" t="e">
        <f t="shared" si="460"/>
        <v>#N/A</v>
      </c>
      <c r="BM859" s="20" t="e">
        <f t="shared" si="461"/>
        <v>#N/A</v>
      </c>
      <c r="BN859" s="25" t="e">
        <f t="shared" si="462"/>
        <v>#N/A</v>
      </c>
      <c r="BO859" s="26" t="str">
        <f t="shared" si="463"/>
        <v>0</v>
      </c>
      <c r="BP859" s="21" t="e">
        <f t="shared" si="464"/>
        <v>#VALUE!</v>
      </c>
      <c r="BQ859" s="20" t="e">
        <f t="shared" si="465"/>
        <v>#N/A</v>
      </c>
      <c r="BR859" s="20" t="e">
        <v>#N/A</v>
      </c>
      <c r="BS859" s="9" t="e">
        <v>#N/A</v>
      </c>
      <c r="BT859" s="2" t="e">
        <f t="shared" si="466"/>
        <v>#VALUE!</v>
      </c>
      <c r="BU859" s="2" t="e">
        <f t="shared" si="434"/>
        <v>#N/A</v>
      </c>
      <c r="BV859" s="2" t="e">
        <f t="shared" si="435"/>
        <v>#N/A</v>
      </c>
    </row>
    <row r="860" s="2" customFormat="1" ht="22.95" customHeight="1" spans="1:74">
      <c r="A860" s="9" t="str">
        <f t="shared" si="436"/>
        <v>K-060Induk</v>
      </c>
      <c r="B860" s="9" t="str">
        <f t="shared" si="437"/>
        <v>K-060jurusan 1</v>
      </c>
      <c r="C860" s="9" t="str">
        <f t="shared" si="438"/>
        <v>K-060jurusan 2</v>
      </c>
      <c r="D860" s="9" t="str">
        <f t="shared" si="439"/>
        <v>K-060jurusan 3</v>
      </c>
      <c r="E860" s="9" t="str">
        <f t="shared" si="440"/>
        <v>K-060jurusan 4</v>
      </c>
      <c r="F860" s="10" t="s">
        <v>843</v>
      </c>
      <c r="G860" s="10" t="s">
        <v>132</v>
      </c>
      <c r="H860" s="10" t="s">
        <v>1058</v>
      </c>
      <c r="I860" s="10">
        <v>0.766517</v>
      </c>
      <c r="J860" s="10">
        <v>124.299917</v>
      </c>
      <c r="K860" s="10" t="s">
        <v>7465</v>
      </c>
      <c r="L860" s="10" t="s">
        <v>7465</v>
      </c>
      <c r="M860" s="10" t="s">
        <v>7465</v>
      </c>
      <c r="N860" s="14">
        <f t="shared" si="441"/>
        <v>0</v>
      </c>
      <c r="O860" s="15" t="e">
        <f t="shared" si="442"/>
        <v>#VALUE!</v>
      </c>
      <c r="P860" s="15" t="e">
        <f t="shared" si="443"/>
        <v>#VALUE!</v>
      </c>
      <c r="Q860" s="17" t="e">
        <f>VLOOKUP($A860,'DATA PENGUKURAN GARDU'!$A:$BS,42,0)</f>
        <v>#N/A</v>
      </c>
      <c r="R860" s="18" t="e">
        <f t="shared" si="444"/>
        <v>#N/A</v>
      </c>
      <c r="S860" s="17" t="e">
        <f>VLOOKUP($A860,'DATA PENGUKURAN GARDU'!$A:$BS,44,0)</f>
        <v>#N/A</v>
      </c>
      <c r="T860" s="18" t="e">
        <f t="shared" si="445"/>
        <v>#N/A</v>
      </c>
      <c r="U860" s="17" t="e">
        <f>VLOOKUP($A860,'DATA PENGUKURAN GARDU'!$A:$BS,46,0)</f>
        <v>#N/A</v>
      </c>
      <c r="V860" s="18" t="e">
        <f t="shared" si="446"/>
        <v>#N/A</v>
      </c>
      <c r="W860" s="17" t="e">
        <f>VLOOKUP($A860,'DATA PENGUKURAN GARDU'!$A:$BS,48,0)</f>
        <v>#N/A</v>
      </c>
      <c r="X860" s="17" t="e">
        <f>VLOOKUP($A860,'DATA PENGUKURAN GARDU'!$A:$BS,53,0)</f>
        <v>#N/A</v>
      </c>
      <c r="Y860" s="17" t="e">
        <f>VLOOKUP($A860,'DATA PENGUKURAN GARDU'!$A:$BS,54,0)</f>
        <v>#N/A</v>
      </c>
      <c r="Z860" s="17" t="e">
        <f>VLOOKUP($A860,'DATA PENGUKURAN GARDU'!$A:$BS,55,0)</f>
        <v>#N/A</v>
      </c>
      <c r="AA860" s="20" t="e">
        <f>VLOOKUP($B860,'DATA PENGUKURAN GARDU'!$A:$BS,42,0)</f>
        <v>#N/A</v>
      </c>
      <c r="AB860" s="21" t="e">
        <f t="shared" si="447"/>
        <v>#N/A</v>
      </c>
      <c r="AC860" s="20" t="e">
        <f>VLOOKUP($B860,'DATA PENGUKURAN GARDU'!$A:$BS,44,0)</f>
        <v>#N/A</v>
      </c>
      <c r="AD860" s="21" t="e">
        <f t="shared" si="448"/>
        <v>#N/A</v>
      </c>
      <c r="AE860" s="20" t="e">
        <f>VLOOKUP($B860,'DATA PENGUKURAN GARDU'!$A:$BS,46,0)</f>
        <v>#N/A</v>
      </c>
      <c r="AF860" s="21" t="e">
        <f t="shared" si="449"/>
        <v>#N/A</v>
      </c>
      <c r="AG860" s="20" t="e">
        <f>VLOOKUP($B860,'DATA PENGUKURAN GARDU'!$A:$BS,46,0)</f>
        <v>#N/A</v>
      </c>
      <c r="AH860" s="20" t="e">
        <f>VLOOKUP($B860,'DATA PENGUKURAN GARDU'!$A:$BS,53,0)</f>
        <v>#N/A</v>
      </c>
      <c r="AI860" s="20" t="e">
        <f>VLOOKUP($B860,'DATA PENGUKURAN GARDU'!$A:$BS,54,0)</f>
        <v>#N/A</v>
      </c>
      <c r="AJ860" s="17" t="e">
        <f>VLOOKUP($C860,'DATA PENGUKURAN GARDU'!$A:$BS,42,0)</f>
        <v>#N/A</v>
      </c>
      <c r="AK860" s="23" t="e">
        <f t="shared" si="450"/>
        <v>#N/A</v>
      </c>
      <c r="AL860" s="17" t="e">
        <f>VLOOKUP($C860,'DATA PENGUKURAN GARDU'!$A:$BS,44,0)</f>
        <v>#N/A</v>
      </c>
      <c r="AM860" s="23" t="e">
        <f t="shared" si="451"/>
        <v>#N/A</v>
      </c>
      <c r="AN860" s="17" t="e">
        <f>VLOOKUP($C860,'DATA PENGUKURAN GARDU'!$A:$BS,46,0)</f>
        <v>#N/A</v>
      </c>
      <c r="AO860" s="23" t="e">
        <f t="shared" si="452"/>
        <v>#N/A</v>
      </c>
      <c r="AP860" s="17" t="e">
        <f>VLOOKUP($C860,'DATA PENGUKURAN GARDU'!$A:$BS,46,0)</f>
        <v>#N/A</v>
      </c>
      <c r="AQ860" s="17" t="e">
        <f>VLOOKUP($C860,'DATA PENGUKURAN GARDU'!$A:$BS,53,0)</f>
        <v>#N/A</v>
      </c>
      <c r="AR860" s="17" t="e">
        <f>VLOOKUP($C860,'DATA PENGUKURAN GARDU'!$A:$BS,54,0)</f>
        <v>#N/A</v>
      </c>
      <c r="AS860" s="20" t="e">
        <f>VLOOKUP($D860,'DATA PENGUKURAN GARDU'!$A:$BS,42,0)</f>
        <v>#N/A</v>
      </c>
      <c r="AT860" s="21" t="e">
        <f t="shared" si="453"/>
        <v>#N/A</v>
      </c>
      <c r="AU860" s="20" t="e">
        <f>VLOOKUP($D860,'DATA PENGUKURAN GARDU'!$A:$BS,44,0)</f>
        <v>#N/A</v>
      </c>
      <c r="AV860" s="21" t="e">
        <f t="shared" si="454"/>
        <v>#N/A</v>
      </c>
      <c r="AW860" s="20" t="e">
        <f>VLOOKUP($D860,'DATA PENGUKURAN GARDU'!$A:$BS,46,0)</f>
        <v>#N/A</v>
      </c>
      <c r="AX860" s="21" t="e">
        <f t="shared" si="455"/>
        <v>#N/A</v>
      </c>
      <c r="AY860" s="20" t="e">
        <f>VLOOKUP($D860,'DATA PENGUKURAN GARDU'!$A:$BS,46,0)</f>
        <v>#N/A</v>
      </c>
      <c r="AZ860" s="20" t="e">
        <f>VLOOKUP($D860,'DATA PENGUKURAN GARDU'!$A:$BS,53,0)</f>
        <v>#N/A</v>
      </c>
      <c r="BA860" s="20" t="e">
        <f>VLOOKUP($D860,'DATA PENGUKURAN GARDU'!$A:$BS,54,0)</f>
        <v>#N/A</v>
      </c>
      <c r="BB860" s="17" t="e">
        <f>VLOOKUP($E860,'DATA PENGUKURAN GARDU'!$A:$BS,42,0)</f>
        <v>#N/A</v>
      </c>
      <c r="BC860" s="23" t="e">
        <f t="shared" si="456"/>
        <v>#N/A</v>
      </c>
      <c r="BD860" s="17" t="e">
        <f>VLOOKUP($E860,'DATA PENGUKURAN GARDU'!$A:$BS,44,0)</f>
        <v>#N/A</v>
      </c>
      <c r="BE860" s="23" t="e">
        <f t="shared" si="457"/>
        <v>#N/A</v>
      </c>
      <c r="BF860" s="17" t="e">
        <f>VLOOKUP($E860,'DATA PENGUKURAN GARDU'!$A:$BS,46,0)</f>
        <v>#N/A</v>
      </c>
      <c r="BG860" s="23" t="e">
        <f t="shared" si="458"/>
        <v>#N/A</v>
      </c>
      <c r="BH860" s="17" t="e">
        <f>VLOOKUP($E860,'DATA PENGUKURAN GARDU'!$A:$BS,46,0)</f>
        <v>#N/A</v>
      </c>
      <c r="BI860" s="17" t="e">
        <f>VLOOKUP($E860,'DATA PENGUKURAN GARDU'!$A:$BS,53,0)</f>
        <v>#N/A</v>
      </c>
      <c r="BJ860" s="17" t="e">
        <f>VLOOKUP($E860,'DATA PENGUKURAN GARDU'!$A:$BS,54,0)</f>
        <v>#N/A</v>
      </c>
      <c r="BK860" s="20" t="e">
        <f t="shared" si="459"/>
        <v>#N/A</v>
      </c>
      <c r="BL860" s="20" t="e">
        <f t="shared" si="460"/>
        <v>#N/A</v>
      </c>
      <c r="BM860" s="20" t="e">
        <f t="shared" si="461"/>
        <v>#N/A</v>
      </c>
      <c r="BN860" s="25" t="e">
        <f t="shared" si="462"/>
        <v>#N/A</v>
      </c>
      <c r="BO860" s="26" t="str">
        <f t="shared" si="463"/>
        <v>0</v>
      </c>
      <c r="BP860" s="21" t="e">
        <f t="shared" si="464"/>
        <v>#VALUE!</v>
      </c>
      <c r="BQ860" s="20" t="e">
        <f t="shared" si="465"/>
        <v>#N/A</v>
      </c>
      <c r="BR860" s="20" t="e">
        <v>#N/A</v>
      </c>
      <c r="BS860" s="9" t="e">
        <v>#N/A</v>
      </c>
      <c r="BT860" s="2" t="e">
        <f t="shared" si="466"/>
        <v>#VALUE!</v>
      </c>
      <c r="BU860" s="2" t="e">
        <f t="shared" si="434"/>
        <v>#N/A</v>
      </c>
      <c r="BV860" s="2" t="e">
        <f t="shared" si="435"/>
        <v>#N/A</v>
      </c>
    </row>
    <row r="861" s="2" customFormat="1" ht="22.95" customHeight="1" spans="1:74">
      <c r="A861" s="9" t="str">
        <f t="shared" si="436"/>
        <v>K-064.1Induk</v>
      </c>
      <c r="B861" s="9" t="str">
        <f t="shared" si="437"/>
        <v>K-064.1jurusan 1</v>
      </c>
      <c r="C861" s="9" t="str">
        <f t="shared" si="438"/>
        <v>K-064.1jurusan 2</v>
      </c>
      <c r="D861" s="9" t="str">
        <f t="shared" si="439"/>
        <v>K-064.1jurusan 3</v>
      </c>
      <c r="E861" s="9" t="str">
        <f t="shared" si="440"/>
        <v>K-064.1jurusan 4</v>
      </c>
      <c r="F861" s="10" t="s">
        <v>410</v>
      </c>
      <c r="G861" s="10" t="s">
        <v>132</v>
      </c>
      <c r="H861" s="10" t="s">
        <v>1059</v>
      </c>
      <c r="I861" s="10">
        <v>0.748179</v>
      </c>
      <c r="J861" s="10">
        <v>124.303795</v>
      </c>
      <c r="K861" s="10" t="s">
        <v>7465</v>
      </c>
      <c r="L861" s="10" t="s">
        <v>7465</v>
      </c>
      <c r="M861" s="10" t="s">
        <v>7465</v>
      </c>
      <c r="N861" s="14">
        <f t="shared" si="441"/>
        <v>0</v>
      </c>
      <c r="O861" s="15" t="e">
        <f t="shared" si="442"/>
        <v>#VALUE!</v>
      </c>
      <c r="P861" s="15" t="e">
        <f t="shared" si="443"/>
        <v>#VALUE!</v>
      </c>
      <c r="Q861" s="17" t="e">
        <f>VLOOKUP($A861,'DATA PENGUKURAN GARDU'!$A:$BS,42,0)</f>
        <v>#N/A</v>
      </c>
      <c r="R861" s="18" t="e">
        <f t="shared" si="444"/>
        <v>#N/A</v>
      </c>
      <c r="S861" s="17" t="e">
        <f>VLOOKUP($A861,'DATA PENGUKURAN GARDU'!$A:$BS,44,0)</f>
        <v>#N/A</v>
      </c>
      <c r="T861" s="18" t="e">
        <f t="shared" si="445"/>
        <v>#N/A</v>
      </c>
      <c r="U861" s="17" t="e">
        <f>VLOOKUP($A861,'DATA PENGUKURAN GARDU'!$A:$BS,46,0)</f>
        <v>#N/A</v>
      </c>
      <c r="V861" s="18" t="e">
        <f t="shared" si="446"/>
        <v>#N/A</v>
      </c>
      <c r="W861" s="17" t="e">
        <f>VLOOKUP($A861,'DATA PENGUKURAN GARDU'!$A:$BS,48,0)</f>
        <v>#N/A</v>
      </c>
      <c r="X861" s="17" t="e">
        <f>VLOOKUP($A861,'DATA PENGUKURAN GARDU'!$A:$BS,53,0)</f>
        <v>#N/A</v>
      </c>
      <c r="Y861" s="17" t="e">
        <f>VLOOKUP($A861,'DATA PENGUKURAN GARDU'!$A:$BS,54,0)</f>
        <v>#N/A</v>
      </c>
      <c r="Z861" s="17" t="e">
        <f>VLOOKUP($A861,'DATA PENGUKURAN GARDU'!$A:$BS,55,0)</f>
        <v>#N/A</v>
      </c>
      <c r="AA861" s="20" t="e">
        <f>VLOOKUP($B861,'DATA PENGUKURAN GARDU'!$A:$BS,42,0)</f>
        <v>#N/A</v>
      </c>
      <c r="AB861" s="21" t="e">
        <f t="shared" si="447"/>
        <v>#N/A</v>
      </c>
      <c r="AC861" s="20" t="e">
        <f>VLOOKUP($B861,'DATA PENGUKURAN GARDU'!$A:$BS,44,0)</f>
        <v>#N/A</v>
      </c>
      <c r="AD861" s="21" t="e">
        <f t="shared" si="448"/>
        <v>#N/A</v>
      </c>
      <c r="AE861" s="20" t="e">
        <f>VLOOKUP($B861,'DATA PENGUKURAN GARDU'!$A:$BS,46,0)</f>
        <v>#N/A</v>
      </c>
      <c r="AF861" s="21" t="e">
        <f t="shared" si="449"/>
        <v>#N/A</v>
      </c>
      <c r="AG861" s="20" t="e">
        <f>VLOOKUP($B861,'DATA PENGUKURAN GARDU'!$A:$BS,46,0)</f>
        <v>#N/A</v>
      </c>
      <c r="AH861" s="20" t="e">
        <f>VLOOKUP($B861,'DATA PENGUKURAN GARDU'!$A:$BS,53,0)</f>
        <v>#N/A</v>
      </c>
      <c r="AI861" s="20" t="e">
        <f>VLOOKUP($B861,'DATA PENGUKURAN GARDU'!$A:$BS,54,0)</f>
        <v>#N/A</v>
      </c>
      <c r="AJ861" s="17" t="e">
        <f>VLOOKUP($C861,'DATA PENGUKURAN GARDU'!$A:$BS,42,0)</f>
        <v>#N/A</v>
      </c>
      <c r="AK861" s="23" t="e">
        <f t="shared" si="450"/>
        <v>#N/A</v>
      </c>
      <c r="AL861" s="17" t="e">
        <f>VLOOKUP($C861,'DATA PENGUKURAN GARDU'!$A:$BS,44,0)</f>
        <v>#N/A</v>
      </c>
      <c r="AM861" s="23" t="e">
        <f t="shared" si="451"/>
        <v>#N/A</v>
      </c>
      <c r="AN861" s="17" t="e">
        <f>VLOOKUP($C861,'DATA PENGUKURAN GARDU'!$A:$BS,46,0)</f>
        <v>#N/A</v>
      </c>
      <c r="AO861" s="23" t="e">
        <f t="shared" si="452"/>
        <v>#N/A</v>
      </c>
      <c r="AP861" s="17" t="e">
        <f>VLOOKUP($C861,'DATA PENGUKURAN GARDU'!$A:$BS,46,0)</f>
        <v>#N/A</v>
      </c>
      <c r="AQ861" s="17" t="e">
        <f>VLOOKUP($C861,'DATA PENGUKURAN GARDU'!$A:$BS,53,0)</f>
        <v>#N/A</v>
      </c>
      <c r="AR861" s="17" t="e">
        <f>VLOOKUP($C861,'DATA PENGUKURAN GARDU'!$A:$BS,54,0)</f>
        <v>#N/A</v>
      </c>
      <c r="AS861" s="20" t="e">
        <f>VLOOKUP($D861,'DATA PENGUKURAN GARDU'!$A:$BS,42,0)</f>
        <v>#N/A</v>
      </c>
      <c r="AT861" s="21" t="e">
        <f t="shared" si="453"/>
        <v>#N/A</v>
      </c>
      <c r="AU861" s="20" t="e">
        <f>VLOOKUP($D861,'DATA PENGUKURAN GARDU'!$A:$BS,44,0)</f>
        <v>#N/A</v>
      </c>
      <c r="AV861" s="21" t="e">
        <f t="shared" si="454"/>
        <v>#N/A</v>
      </c>
      <c r="AW861" s="20" t="e">
        <f>VLOOKUP($D861,'DATA PENGUKURAN GARDU'!$A:$BS,46,0)</f>
        <v>#N/A</v>
      </c>
      <c r="AX861" s="21" t="e">
        <f t="shared" si="455"/>
        <v>#N/A</v>
      </c>
      <c r="AY861" s="20" t="e">
        <f>VLOOKUP($D861,'DATA PENGUKURAN GARDU'!$A:$BS,46,0)</f>
        <v>#N/A</v>
      </c>
      <c r="AZ861" s="20" t="e">
        <f>VLOOKUP($D861,'DATA PENGUKURAN GARDU'!$A:$BS,53,0)</f>
        <v>#N/A</v>
      </c>
      <c r="BA861" s="20" t="e">
        <f>VLOOKUP($D861,'DATA PENGUKURAN GARDU'!$A:$BS,54,0)</f>
        <v>#N/A</v>
      </c>
      <c r="BB861" s="17" t="e">
        <f>VLOOKUP($E861,'DATA PENGUKURAN GARDU'!$A:$BS,42,0)</f>
        <v>#N/A</v>
      </c>
      <c r="BC861" s="23" t="e">
        <f t="shared" si="456"/>
        <v>#N/A</v>
      </c>
      <c r="BD861" s="17" t="e">
        <f>VLOOKUP($E861,'DATA PENGUKURAN GARDU'!$A:$BS,44,0)</f>
        <v>#N/A</v>
      </c>
      <c r="BE861" s="23" t="e">
        <f t="shared" si="457"/>
        <v>#N/A</v>
      </c>
      <c r="BF861" s="17" t="e">
        <f>VLOOKUP($E861,'DATA PENGUKURAN GARDU'!$A:$BS,46,0)</f>
        <v>#N/A</v>
      </c>
      <c r="BG861" s="23" t="e">
        <f t="shared" si="458"/>
        <v>#N/A</v>
      </c>
      <c r="BH861" s="17" t="e">
        <f>VLOOKUP($E861,'DATA PENGUKURAN GARDU'!$A:$BS,46,0)</f>
        <v>#N/A</v>
      </c>
      <c r="BI861" s="17" t="e">
        <f>VLOOKUP($E861,'DATA PENGUKURAN GARDU'!$A:$BS,53,0)</f>
        <v>#N/A</v>
      </c>
      <c r="BJ861" s="17" t="e">
        <f>VLOOKUP($E861,'DATA PENGUKURAN GARDU'!$A:$BS,54,0)</f>
        <v>#N/A</v>
      </c>
      <c r="BK861" s="20" t="e">
        <f t="shared" si="459"/>
        <v>#N/A</v>
      </c>
      <c r="BL861" s="20" t="e">
        <f t="shared" si="460"/>
        <v>#N/A</v>
      </c>
      <c r="BM861" s="20" t="e">
        <f t="shared" si="461"/>
        <v>#N/A</v>
      </c>
      <c r="BN861" s="25" t="e">
        <f t="shared" si="462"/>
        <v>#N/A</v>
      </c>
      <c r="BO861" s="26" t="str">
        <f t="shared" si="463"/>
        <v>0</v>
      </c>
      <c r="BP861" s="21" t="e">
        <f t="shared" si="464"/>
        <v>#VALUE!</v>
      </c>
      <c r="BQ861" s="20" t="e">
        <f t="shared" si="465"/>
        <v>#N/A</v>
      </c>
      <c r="BR861" s="20" t="e">
        <v>#N/A</v>
      </c>
      <c r="BS861" s="9" t="e">
        <v>#N/A</v>
      </c>
      <c r="BT861" s="2" t="e">
        <f t="shared" si="466"/>
        <v>#VALUE!</v>
      </c>
      <c r="BU861" s="2" t="e">
        <f t="shared" si="434"/>
        <v>#N/A</v>
      </c>
      <c r="BV861" s="2" t="e">
        <f t="shared" si="435"/>
        <v>#N/A</v>
      </c>
    </row>
    <row r="862" s="2" customFormat="1" ht="22.95" customHeight="1" spans="1:74">
      <c r="A862" s="9" t="str">
        <f t="shared" si="436"/>
        <v>K-130Induk</v>
      </c>
      <c r="B862" s="9" t="str">
        <f t="shared" si="437"/>
        <v>K-130jurusan 1</v>
      </c>
      <c r="C862" s="9" t="str">
        <f t="shared" si="438"/>
        <v>K-130jurusan 2</v>
      </c>
      <c r="D862" s="9" t="str">
        <f t="shared" si="439"/>
        <v>K-130jurusan 3</v>
      </c>
      <c r="E862" s="9" t="str">
        <f t="shared" si="440"/>
        <v>K-130jurusan 4</v>
      </c>
      <c r="F862" s="10" t="s">
        <v>418</v>
      </c>
      <c r="G862" s="10" t="s">
        <v>132</v>
      </c>
      <c r="H862" s="10" t="s">
        <v>1061</v>
      </c>
      <c r="I862" s="10">
        <v>0.73825</v>
      </c>
      <c r="J862" s="10">
        <v>124.3112</v>
      </c>
      <c r="K862" s="10" t="s">
        <v>7465</v>
      </c>
      <c r="L862" s="10" t="s">
        <v>7465</v>
      </c>
      <c r="M862" s="10" t="s">
        <v>7465</v>
      </c>
      <c r="N862" s="14">
        <f t="shared" si="441"/>
        <v>0</v>
      </c>
      <c r="O862" s="15" t="e">
        <f t="shared" si="442"/>
        <v>#VALUE!</v>
      </c>
      <c r="P862" s="15" t="e">
        <f t="shared" si="443"/>
        <v>#VALUE!</v>
      </c>
      <c r="Q862" s="17" t="e">
        <f>VLOOKUP($A862,'DATA PENGUKURAN GARDU'!$A:$BS,42,0)</f>
        <v>#N/A</v>
      </c>
      <c r="R862" s="18" t="e">
        <f t="shared" si="444"/>
        <v>#N/A</v>
      </c>
      <c r="S862" s="17" t="e">
        <f>VLOOKUP($A862,'DATA PENGUKURAN GARDU'!$A:$BS,44,0)</f>
        <v>#N/A</v>
      </c>
      <c r="T862" s="18" t="e">
        <f t="shared" si="445"/>
        <v>#N/A</v>
      </c>
      <c r="U862" s="17" t="e">
        <f>VLOOKUP($A862,'DATA PENGUKURAN GARDU'!$A:$BS,46,0)</f>
        <v>#N/A</v>
      </c>
      <c r="V862" s="18" t="e">
        <f t="shared" si="446"/>
        <v>#N/A</v>
      </c>
      <c r="W862" s="17" t="e">
        <f>VLOOKUP($A862,'DATA PENGUKURAN GARDU'!$A:$BS,48,0)</f>
        <v>#N/A</v>
      </c>
      <c r="X862" s="17" t="e">
        <f>VLOOKUP($A862,'DATA PENGUKURAN GARDU'!$A:$BS,53,0)</f>
        <v>#N/A</v>
      </c>
      <c r="Y862" s="17" t="e">
        <f>VLOOKUP($A862,'DATA PENGUKURAN GARDU'!$A:$BS,54,0)</f>
        <v>#N/A</v>
      </c>
      <c r="Z862" s="17" t="e">
        <f>VLOOKUP($A862,'DATA PENGUKURAN GARDU'!$A:$BS,55,0)</f>
        <v>#N/A</v>
      </c>
      <c r="AA862" s="20" t="e">
        <f>VLOOKUP($B862,'DATA PENGUKURAN GARDU'!$A:$BS,42,0)</f>
        <v>#N/A</v>
      </c>
      <c r="AB862" s="21" t="e">
        <f t="shared" si="447"/>
        <v>#N/A</v>
      </c>
      <c r="AC862" s="20" t="e">
        <f>VLOOKUP($B862,'DATA PENGUKURAN GARDU'!$A:$BS,44,0)</f>
        <v>#N/A</v>
      </c>
      <c r="AD862" s="21" t="e">
        <f t="shared" si="448"/>
        <v>#N/A</v>
      </c>
      <c r="AE862" s="20" t="e">
        <f>VLOOKUP($B862,'DATA PENGUKURAN GARDU'!$A:$BS,46,0)</f>
        <v>#N/A</v>
      </c>
      <c r="AF862" s="21" t="e">
        <f t="shared" si="449"/>
        <v>#N/A</v>
      </c>
      <c r="AG862" s="20" t="e">
        <f>VLOOKUP($B862,'DATA PENGUKURAN GARDU'!$A:$BS,46,0)</f>
        <v>#N/A</v>
      </c>
      <c r="AH862" s="20" t="e">
        <f>VLOOKUP($B862,'DATA PENGUKURAN GARDU'!$A:$BS,53,0)</f>
        <v>#N/A</v>
      </c>
      <c r="AI862" s="20" t="e">
        <f>VLOOKUP($B862,'DATA PENGUKURAN GARDU'!$A:$BS,54,0)</f>
        <v>#N/A</v>
      </c>
      <c r="AJ862" s="17" t="e">
        <f>VLOOKUP($C862,'DATA PENGUKURAN GARDU'!$A:$BS,42,0)</f>
        <v>#N/A</v>
      </c>
      <c r="AK862" s="23" t="e">
        <f t="shared" si="450"/>
        <v>#N/A</v>
      </c>
      <c r="AL862" s="17" t="e">
        <f>VLOOKUP($C862,'DATA PENGUKURAN GARDU'!$A:$BS,44,0)</f>
        <v>#N/A</v>
      </c>
      <c r="AM862" s="23" t="e">
        <f t="shared" si="451"/>
        <v>#N/A</v>
      </c>
      <c r="AN862" s="17" t="e">
        <f>VLOOKUP($C862,'DATA PENGUKURAN GARDU'!$A:$BS,46,0)</f>
        <v>#N/A</v>
      </c>
      <c r="AO862" s="23" t="e">
        <f t="shared" si="452"/>
        <v>#N/A</v>
      </c>
      <c r="AP862" s="17" t="e">
        <f>VLOOKUP($C862,'DATA PENGUKURAN GARDU'!$A:$BS,46,0)</f>
        <v>#N/A</v>
      </c>
      <c r="AQ862" s="17" t="e">
        <f>VLOOKUP($C862,'DATA PENGUKURAN GARDU'!$A:$BS,53,0)</f>
        <v>#N/A</v>
      </c>
      <c r="AR862" s="17" t="e">
        <f>VLOOKUP($C862,'DATA PENGUKURAN GARDU'!$A:$BS,54,0)</f>
        <v>#N/A</v>
      </c>
      <c r="AS862" s="20" t="e">
        <f>VLOOKUP($D862,'DATA PENGUKURAN GARDU'!$A:$BS,42,0)</f>
        <v>#N/A</v>
      </c>
      <c r="AT862" s="21" t="e">
        <f t="shared" si="453"/>
        <v>#N/A</v>
      </c>
      <c r="AU862" s="20" t="e">
        <f>VLOOKUP($D862,'DATA PENGUKURAN GARDU'!$A:$BS,44,0)</f>
        <v>#N/A</v>
      </c>
      <c r="AV862" s="21" t="e">
        <f t="shared" si="454"/>
        <v>#N/A</v>
      </c>
      <c r="AW862" s="20" t="e">
        <f>VLOOKUP($D862,'DATA PENGUKURAN GARDU'!$A:$BS,46,0)</f>
        <v>#N/A</v>
      </c>
      <c r="AX862" s="21" t="e">
        <f t="shared" si="455"/>
        <v>#N/A</v>
      </c>
      <c r="AY862" s="20" t="e">
        <f>VLOOKUP($D862,'DATA PENGUKURAN GARDU'!$A:$BS,46,0)</f>
        <v>#N/A</v>
      </c>
      <c r="AZ862" s="20" t="e">
        <f>VLOOKUP($D862,'DATA PENGUKURAN GARDU'!$A:$BS,53,0)</f>
        <v>#N/A</v>
      </c>
      <c r="BA862" s="20" t="e">
        <f>VLOOKUP($D862,'DATA PENGUKURAN GARDU'!$A:$BS,54,0)</f>
        <v>#N/A</v>
      </c>
      <c r="BB862" s="17" t="e">
        <f>VLOOKUP($E862,'DATA PENGUKURAN GARDU'!$A:$BS,42,0)</f>
        <v>#N/A</v>
      </c>
      <c r="BC862" s="23" t="e">
        <f t="shared" si="456"/>
        <v>#N/A</v>
      </c>
      <c r="BD862" s="17" t="e">
        <f>VLOOKUP($E862,'DATA PENGUKURAN GARDU'!$A:$BS,44,0)</f>
        <v>#N/A</v>
      </c>
      <c r="BE862" s="23" t="e">
        <f t="shared" si="457"/>
        <v>#N/A</v>
      </c>
      <c r="BF862" s="17" t="e">
        <f>VLOOKUP($E862,'DATA PENGUKURAN GARDU'!$A:$BS,46,0)</f>
        <v>#N/A</v>
      </c>
      <c r="BG862" s="23" t="e">
        <f t="shared" si="458"/>
        <v>#N/A</v>
      </c>
      <c r="BH862" s="17" t="e">
        <f>VLOOKUP($E862,'DATA PENGUKURAN GARDU'!$A:$BS,46,0)</f>
        <v>#N/A</v>
      </c>
      <c r="BI862" s="17" t="e">
        <f>VLOOKUP($E862,'DATA PENGUKURAN GARDU'!$A:$BS,53,0)</f>
        <v>#N/A</v>
      </c>
      <c r="BJ862" s="17" t="e">
        <f>VLOOKUP($E862,'DATA PENGUKURAN GARDU'!$A:$BS,54,0)</f>
        <v>#N/A</v>
      </c>
      <c r="BK862" s="20" t="e">
        <f t="shared" si="459"/>
        <v>#N/A</v>
      </c>
      <c r="BL862" s="20" t="e">
        <f t="shared" si="460"/>
        <v>#N/A</v>
      </c>
      <c r="BM862" s="20" t="e">
        <f t="shared" si="461"/>
        <v>#N/A</v>
      </c>
      <c r="BN862" s="25" t="e">
        <f t="shared" si="462"/>
        <v>#N/A</v>
      </c>
      <c r="BO862" s="26" t="str">
        <f t="shared" si="463"/>
        <v>0</v>
      </c>
      <c r="BP862" s="21" t="e">
        <f t="shared" si="464"/>
        <v>#VALUE!</v>
      </c>
      <c r="BQ862" s="20" t="e">
        <f t="shared" si="465"/>
        <v>#N/A</v>
      </c>
      <c r="BR862" s="20" t="e">
        <v>#N/A</v>
      </c>
      <c r="BS862" s="9" t="e">
        <v>#N/A</v>
      </c>
      <c r="BT862" s="2" t="e">
        <f t="shared" si="466"/>
        <v>#VALUE!</v>
      </c>
      <c r="BU862" s="2" t="e">
        <f t="shared" si="434"/>
        <v>#N/A</v>
      </c>
      <c r="BV862" s="2" t="e">
        <f t="shared" si="435"/>
        <v>#N/A</v>
      </c>
    </row>
    <row r="863" s="2" customFormat="1" ht="22.95" customHeight="1" spans="1:74">
      <c r="A863" s="9" t="str">
        <f t="shared" si="436"/>
        <v>NL 047Induk</v>
      </c>
      <c r="B863" s="9" t="str">
        <f t="shared" si="437"/>
        <v>NL 047jurusan 1</v>
      </c>
      <c r="C863" s="9" t="str">
        <f t="shared" si="438"/>
        <v>NL 047jurusan 2</v>
      </c>
      <c r="D863" s="9" t="str">
        <f t="shared" si="439"/>
        <v>NL 047jurusan 3</v>
      </c>
      <c r="E863" s="9" t="str">
        <f t="shared" si="440"/>
        <v>NL 047jurusan 4</v>
      </c>
      <c r="F863" s="10" t="s">
        <v>324</v>
      </c>
      <c r="G863" s="10" t="s">
        <v>101</v>
      </c>
      <c r="H863" s="10" t="s">
        <v>1062</v>
      </c>
      <c r="I863" s="10">
        <v>0.78499</v>
      </c>
      <c r="J863" s="10">
        <v>124.10323</v>
      </c>
      <c r="K863" s="10" t="s">
        <v>7465</v>
      </c>
      <c r="L863" s="10" t="s">
        <v>7465</v>
      </c>
      <c r="M863" s="10" t="s">
        <v>7465</v>
      </c>
      <c r="N863" s="14">
        <f t="shared" si="441"/>
        <v>0</v>
      </c>
      <c r="O863" s="15" t="e">
        <f t="shared" si="442"/>
        <v>#VALUE!</v>
      </c>
      <c r="P863" s="15" t="e">
        <f t="shared" si="443"/>
        <v>#VALUE!</v>
      </c>
      <c r="Q863" s="17" t="e">
        <f>VLOOKUP($A863,'DATA PENGUKURAN GARDU'!$A:$BS,42,0)</f>
        <v>#N/A</v>
      </c>
      <c r="R863" s="18" t="e">
        <f t="shared" si="444"/>
        <v>#N/A</v>
      </c>
      <c r="S863" s="17" t="e">
        <f>VLOOKUP($A863,'DATA PENGUKURAN GARDU'!$A:$BS,44,0)</f>
        <v>#N/A</v>
      </c>
      <c r="T863" s="18" t="e">
        <f t="shared" si="445"/>
        <v>#N/A</v>
      </c>
      <c r="U863" s="17" t="e">
        <f>VLOOKUP($A863,'DATA PENGUKURAN GARDU'!$A:$BS,46,0)</f>
        <v>#N/A</v>
      </c>
      <c r="V863" s="18" t="e">
        <f t="shared" si="446"/>
        <v>#N/A</v>
      </c>
      <c r="W863" s="17" t="e">
        <f>VLOOKUP($A863,'DATA PENGUKURAN GARDU'!$A:$BS,48,0)</f>
        <v>#N/A</v>
      </c>
      <c r="X863" s="17" t="e">
        <f>VLOOKUP($A863,'DATA PENGUKURAN GARDU'!$A:$BS,53,0)</f>
        <v>#N/A</v>
      </c>
      <c r="Y863" s="17" t="e">
        <f>VLOOKUP($A863,'DATA PENGUKURAN GARDU'!$A:$BS,54,0)</f>
        <v>#N/A</v>
      </c>
      <c r="Z863" s="17" t="e">
        <f>VLOOKUP($A863,'DATA PENGUKURAN GARDU'!$A:$BS,55,0)</f>
        <v>#N/A</v>
      </c>
      <c r="AA863" s="20" t="e">
        <f>VLOOKUP($B863,'DATA PENGUKURAN GARDU'!$A:$BS,42,0)</f>
        <v>#N/A</v>
      </c>
      <c r="AB863" s="21" t="e">
        <f t="shared" si="447"/>
        <v>#N/A</v>
      </c>
      <c r="AC863" s="20" t="e">
        <f>VLOOKUP($B863,'DATA PENGUKURAN GARDU'!$A:$BS,44,0)</f>
        <v>#N/A</v>
      </c>
      <c r="AD863" s="21" t="e">
        <f t="shared" si="448"/>
        <v>#N/A</v>
      </c>
      <c r="AE863" s="20" t="e">
        <f>VLOOKUP($B863,'DATA PENGUKURAN GARDU'!$A:$BS,46,0)</f>
        <v>#N/A</v>
      </c>
      <c r="AF863" s="21" t="e">
        <f t="shared" si="449"/>
        <v>#N/A</v>
      </c>
      <c r="AG863" s="20" t="e">
        <f>VLOOKUP($B863,'DATA PENGUKURAN GARDU'!$A:$BS,46,0)</f>
        <v>#N/A</v>
      </c>
      <c r="AH863" s="20" t="e">
        <f>VLOOKUP($B863,'DATA PENGUKURAN GARDU'!$A:$BS,53,0)</f>
        <v>#N/A</v>
      </c>
      <c r="AI863" s="20" t="e">
        <f>VLOOKUP($B863,'DATA PENGUKURAN GARDU'!$A:$BS,54,0)</f>
        <v>#N/A</v>
      </c>
      <c r="AJ863" s="17" t="e">
        <f>VLOOKUP($C863,'DATA PENGUKURAN GARDU'!$A:$BS,42,0)</f>
        <v>#N/A</v>
      </c>
      <c r="AK863" s="23" t="e">
        <f t="shared" si="450"/>
        <v>#N/A</v>
      </c>
      <c r="AL863" s="17" t="e">
        <f>VLOOKUP($C863,'DATA PENGUKURAN GARDU'!$A:$BS,44,0)</f>
        <v>#N/A</v>
      </c>
      <c r="AM863" s="23" t="e">
        <f t="shared" si="451"/>
        <v>#N/A</v>
      </c>
      <c r="AN863" s="17" t="e">
        <f>VLOOKUP($C863,'DATA PENGUKURAN GARDU'!$A:$BS,46,0)</f>
        <v>#N/A</v>
      </c>
      <c r="AO863" s="23" t="e">
        <f t="shared" si="452"/>
        <v>#N/A</v>
      </c>
      <c r="AP863" s="17" t="e">
        <f>VLOOKUP($C863,'DATA PENGUKURAN GARDU'!$A:$BS,46,0)</f>
        <v>#N/A</v>
      </c>
      <c r="AQ863" s="17" t="e">
        <f>VLOOKUP($C863,'DATA PENGUKURAN GARDU'!$A:$BS,53,0)</f>
        <v>#N/A</v>
      </c>
      <c r="AR863" s="17" t="e">
        <f>VLOOKUP($C863,'DATA PENGUKURAN GARDU'!$A:$BS,54,0)</f>
        <v>#N/A</v>
      </c>
      <c r="AS863" s="20" t="e">
        <f>VLOOKUP($D863,'DATA PENGUKURAN GARDU'!$A:$BS,42,0)</f>
        <v>#N/A</v>
      </c>
      <c r="AT863" s="21" t="e">
        <f t="shared" si="453"/>
        <v>#N/A</v>
      </c>
      <c r="AU863" s="20" t="e">
        <f>VLOOKUP($D863,'DATA PENGUKURAN GARDU'!$A:$BS,44,0)</f>
        <v>#N/A</v>
      </c>
      <c r="AV863" s="21" t="e">
        <f t="shared" si="454"/>
        <v>#N/A</v>
      </c>
      <c r="AW863" s="20" t="e">
        <f>VLOOKUP($D863,'DATA PENGUKURAN GARDU'!$A:$BS,46,0)</f>
        <v>#N/A</v>
      </c>
      <c r="AX863" s="21" t="e">
        <f t="shared" si="455"/>
        <v>#N/A</v>
      </c>
      <c r="AY863" s="20" t="e">
        <f>VLOOKUP($D863,'DATA PENGUKURAN GARDU'!$A:$BS,46,0)</f>
        <v>#N/A</v>
      </c>
      <c r="AZ863" s="20" t="e">
        <f>VLOOKUP($D863,'DATA PENGUKURAN GARDU'!$A:$BS,53,0)</f>
        <v>#N/A</v>
      </c>
      <c r="BA863" s="20" t="e">
        <f>VLOOKUP($D863,'DATA PENGUKURAN GARDU'!$A:$BS,54,0)</f>
        <v>#N/A</v>
      </c>
      <c r="BB863" s="17" t="e">
        <f>VLOOKUP($E863,'DATA PENGUKURAN GARDU'!$A:$BS,42,0)</f>
        <v>#N/A</v>
      </c>
      <c r="BC863" s="23" t="e">
        <f t="shared" si="456"/>
        <v>#N/A</v>
      </c>
      <c r="BD863" s="17" t="e">
        <f>VLOOKUP($E863,'DATA PENGUKURAN GARDU'!$A:$BS,44,0)</f>
        <v>#N/A</v>
      </c>
      <c r="BE863" s="23" t="e">
        <f t="shared" si="457"/>
        <v>#N/A</v>
      </c>
      <c r="BF863" s="17" t="e">
        <f>VLOOKUP($E863,'DATA PENGUKURAN GARDU'!$A:$BS,46,0)</f>
        <v>#N/A</v>
      </c>
      <c r="BG863" s="23" t="e">
        <f t="shared" si="458"/>
        <v>#N/A</v>
      </c>
      <c r="BH863" s="17" t="e">
        <f>VLOOKUP($E863,'DATA PENGUKURAN GARDU'!$A:$BS,46,0)</f>
        <v>#N/A</v>
      </c>
      <c r="BI863" s="17" t="e">
        <f>VLOOKUP($E863,'DATA PENGUKURAN GARDU'!$A:$BS,53,0)</f>
        <v>#N/A</v>
      </c>
      <c r="BJ863" s="17" t="e">
        <f>VLOOKUP($E863,'DATA PENGUKURAN GARDU'!$A:$BS,54,0)</f>
        <v>#N/A</v>
      </c>
      <c r="BK863" s="20" t="e">
        <f t="shared" si="459"/>
        <v>#N/A</v>
      </c>
      <c r="BL863" s="20" t="e">
        <f t="shared" si="460"/>
        <v>#N/A</v>
      </c>
      <c r="BM863" s="20" t="e">
        <f t="shared" si="461"/>
        <v>#N/A</v>
      </c>
      <c r="BN863" s="25" t="e">
        <f t="shared" si="462"/>
        <v>#N/A</v>
      </c>
      <c r="BO863" s="26" t="str">
        <f t="shared" si="463"/>
        <v>0</v>
      </c>
      <c r="BP863" s="21" t="e">
        <f t="shared" si="464"/>
        <v>#VALUE!</v>
      </c>
      <c r="BQ863" s="20" t="e">
        <f t="shared" si="465"/>
        <v>#N/A</v>
      </c>
      <c r="BR863" s="20" t="e">
        <v>#N/A</v>
      </c>
      <c r="BS863" s="9" t="e">
        <v>#N/A</v>
      </c>
      <c r="BT863" s="2" t="e">
        <f t="shared" si="466"/>
        <v>#VALUE!</v>
      </c>
      <c r="BU863" s="2" t="e">
        <f t="shared" si="434"/>
        <v>#N/A</v>
      </c>
      <c r="BV863" s="2" t="e">
        <f t="shared" si="435"/>
        <v>#N/A</v>
      </c>
    </row>
    <row r="864" s="2" customFormat="1" ht="22.95" customHeight="1" spans="1:74">
      <c r="A864" s="9" t="str">
        <f t="shared" si="436"/>
        <v>NL 049Induk</v>
      </c>
      <c r="B864" s="9" t="str">
        <f t="shared" si="437"/>
        <v>NL 049jurusan 1</v>
      </c>
      <c r="C864" s="9" t="str">
        <f t="shared" si="438"/>
        <v>NL 049jurusan 2</v>
      </c>
      <c r="D864" s="9" t="str">
        <f t="shared" si="439"/>
        <v>NL 049jurusan 3</v>
      </c>
      <c r="E864" s="9" t="str">
        <f t="shared" si="440"/>
        <v>NL 049jurusan 4</v>
      </c>
      <c r="F864" s="10" t="s">
        <v>324</v>
      </c>
      <c r="G864" s="10" t="s">
        <v>101</v>
      </c>
      <c r="H864" s="10" t="s">
        <v>1063</v>
      </c>
      <c r="I864" s="10">
        <v>0.86144</v>
      </c>
      <c r="J864" s="10">
        <v>123.94905</v>
      </c>
      <c r="K864" s="10" t="s">
        <v>7465</v>
      </c>
      <c r="L864" s="10" t="s">
        <v>7465</v>
      </c>
      <c r="M864" s="10" t="s">
        <v>7465</v>
      </c>
      <c r="N864" s="14">
        <f t="shared" si="441"/>
        <v>0</v>
      </c>
      <c r="O864" s="15" t="e">
        <f t="shared" si="442"/>
        <v>#VALUE!</v>
      </c>
      <c r="P864" s="15" t="e">
        <f t="shared" si="443"/>
        <v>#VALUE!</v>
      </c>
      <c r="Q864" s="17" t="e">
        <f>VLOOKUP($A864,'DATA PENGUKURAN GARDU'!$A:$BS,42,0)</f>
        <v>#N/A</v>
      </c>
      <c r="R864" s="18" t="e">
        <f t="shared" si="444"/>
        <v>#N/A</v>
      </c>
      <c r="S864" s="17" t="e">
        <f>VLOOKUP($A864,'DATA PENGUKURAN GARDU'!$A:$BS,44,0)</f>
        <v>#N/A</v>
      </c>
      <c r="T864" s="18" t="e">
        <f t="shared" si="445"/>
        <v>#N/A</v>
      </c>
      <c r="U864" s="17" t="e">
        <f>VLOOKUP($A864,'DATA PENGUKURAN GARDU'!$A:$BS,46,0)</f>
        <v>#N/A</v>
      </c>
      <c r="V864" s="18" t="e">
        <f t="shared" si="446"/>
        <v>#N/A</v>
      </c>
      <c r="W864" s="17" t="e">
        <f>VLOOKUP($A864,'DATA PENGUKURAN GARDU'!$A:$BS,48,0)</f>
        <v>#N/A</v>
      </c>
      <c r="X864" s="17" t="e">
        <f>VLOOKUP($A864,'DATA PENGUKURAN GARDU'!$A:$BS,53,0)</f>
        <v>#N/A</v>
      </c>
      <c r="Y864" s="17" t="e">
        <f>VLOOKUP($A864,'DATA PENGUKURAN GARDU'!$A:$BS,54,0)</f>
        <v>#N/A</v>
      </c>
      <c r="Z864" s="17" t="e">
        <f>VLOOKUP($A864,'DATA PENGUKURAN GARDU'!$A:$BS,55,0)</f>
        <v>#N/A</v>
      </c>
      <c r="AA864" s="20" t="e">
        <f>VLOOKUP($B864,'DATA PENGUKURAN GARDU'!$A:$BS,42,0)</f>
        <v>#N/A</v>
      </c>
      <c r="AB864" s="21" t="e">
        <f t="shared" si="447"/>
        <v>#N/A</v>
      </c>
      <c r="AC864" s="20" t="e">
        <f>VLOOKUP($B864,'DATA PENGUKURAN GARDU'!$A:$BS,44,0)</f>
        <v>#N/A</v>
      </c>
      <c r="AD864" s="21" t="e">
        <f t="shared" si="448"/>
        <v>#N/A</v>
      </c>
      <c r="AE864" s="20" t="e">
        <f>VLOOKUP($B864,'DATA PENGUKURAN GARDU'!$A:$BS,46,0)</f>
        <v>#N/A</v>
      </c>
      <c r="AF864" s="21" t="e">
        <f t="shared" si="449"/>
        <v>#N/A</v>
      </c>
      <c r="AG864" s="20" t="e">
        <f>VLOOKUP($B864,'DATA PENGUKURAN GARDU'!$A:$BS,46,0)</f>
        <v>#N/A</v>
      </c>
      <c r="AH864" s="20" t="e">
        <f>VLOOKUP($B864,'DATA PENGUKURAN GARDU'!$A:$BS,53,0)</f>
        <v>#N/A</v>
      </c>
      <c r="AI864" s="20" t="e">
        <f>VLOOKUP($B864,'DATA PENGUKURAN GARDU'!$A:$BS,54,0)</f>
        <v>#N/A</v>
      </c>
      <c r="AJ864" s="17" t="e">
        <f>VLOOKUP($C864,'DATA PENGUKURAN GARDU'!$A:$BS,42,0)</f>
        <v>#N/A</v>
      </c>
      <c r="AK864" s="23" t="e">
        <f t="shared" si="450"/>
        <v>#N/A</v>
      </c>
      <c r="AL864" s="17" t="e">
        <f>VLOOKUP($C864,'DATA PENGUKURAN GARDU'!$A:$BS,44,0)</f>
        <v>#N/A</v>
      </c>
      <c r="AM864" s="23" t="e">
        <f t="shared" si="451"/>
        <v>#N/A</v>
      </c>
      <c r="AN864" s="17" t="e">
        <f>VLOOKUP($C864,'DATA PENGUKURAN GARDU'!$A:$BS,46,0)</f>
        <v>#N/A</v>
      </c>
      <c r="AO864" s="23" t="e">
        <f t="shared" si="452"/>
        <v>#N/A</v>
      </c>
      <c r="AP864" s="17" t="e">
        <f>VLOOKUP($C864,'DATA PENGUKURAN GARDU'!$A:$BS,46,0)</f>
        <v>#N/A</v>
      </c>
      <c r="AQ864" s="17" t="e">
        <f>VLOOKUP($C864,'DATA PENGUKURAN GARDU'!$A:$BS,53,0)</f>
        <v>#N/A</v>
      </c>
      <c r="AR864" s="17" t="e">
        <f>VLOOKUP($C864,'DATA PENGUKURAN GARDU'!$A:$BS,54,0)</f>
        <v>#N/A</v>
      </c>
      <c r="AS864" s="20" t="e">
        <f>VLOOKUP($D864,'DATA PENGUKURAN GARDU'!$A:$BS,42,0)</f>
        <v>#N/A</v>
      </c>
      <c r="AT864" s="21" t="e">
        <f t="shared" si="453"/>
        <v>#N/A</v>
      </c>
      <c r="AU864" s="20" t="e">
        <f>VLOOKUP($D864,'DATA PENGUKURAN GARDU'!$A:$BS,44,0)</f>
        <v>#N/A</v>
      </c>
      <c r="AV864" s="21" t="e">
        <f t="shared" si="454"/>
        <v>#N/A</v>
      </c>
      <c r="AW864" s="20" t="e">
        <f>VLOOKUP($D864,'DATA PENGUKURAN GARDU'!$A:$BS,46,0)</f>
        <v>#N/A</v>
      </c>
      <c r="AX864" s="21" t="e">
        <f t="shared" si="455"/>
        <v>#N/A</v>
      </c>
      <c r="AY864" s="20" t="e">
        <f>VLOOKUP($D864,'DATA PENGUKURAN GARDU'!$A:$BS,46,0)</f>
        <v>#N/A</v>
      </c>
      <c r="AZ864" s="20" t="e">
        <f>VLOOKUP($D864,'DATA PENGUKURAN GARDU'!$A:$BS,53,0)</f>
        <v>#N/A</v>
      </c>
      <c r="BA864" s="20" t="e">
        <f>VLOOKUP($D864,'DATA PENGUKURAN GARDU'!$A:$BS,54,0)</f>
        <v>#N/A</v>
      </c>
      <c r="BB864" s="17" t="e">
        <f>VLOOKUP($E864,'DATA PENGUKURAN GARDU'!$A:$BS,42,0)</f>
        <v>#N/A</v>
      </c>
      <c r="BC864" s="23" t="e">
        <f t="shared" si="456"/>
        <v>#N/A</v>
      </c>
      <c r="BD864" s="17" t="e">
        <f>VLOOKUP($E864,'DATA PENGUKURAN GARDU'!$A:$BS,44,0)</f>
        <v>#N/A</v>
      </c>
      <c r="BE864" s="23" t="e">
        <f t="shared" si="457"/>
        <v>#N/A</v>
      </c>
      <c r="BF864" s="17" t="e">
        <f>VLOOKUP($E864,'DATA PENGUKURAN GARDU'!$A:$BS,46,0)</f>
        <v>#N/A</v>
      </c>
      <c r="BG864" s="23" t="e">
        <f t="shared" si="458"/>
        <v>#N/A</v>
      </c>
      <c r="BH864" s="17" t="e">
        <f>VLOOKUP($E864,'DATA PENGUKURAN GARDU'!$A:$BS,46,0)</f>
        <v>#N/A</v>
      </c>
      <c r="BI864" s="17" t="e">
        <f>VLOOKUP($E864,'DATA PENGUKURAN GARDU'!$A:$BS,53,0)</f>
        <v>#N/A</v>
      </c>
      <c r="BJ864" s="17" t="e">
        <f>VLOOKUP($E864,'DATA PENGUKURAN GARDU'!$A:$BS,54,0)</f>
        <v>#N/A</v>
      </c>
      <c r="BK864" s="20" t="e">
        <f t="shared" si="459"/>
        <v>#N/A</v>
      </c>
      <c r="BL864" s="20" t="e">
        <f t="shared" si="460"/>
        <v>#N/A</v>
      </c>
      <c r="BM864" s="20" t="e">
        <f t="shared" si="461"/>
        <v>#N/A</v>
      </c>
      <c r="BN864" s="25" t="e">
        <f t="shared" si="462"/>
        <v>#N/A</v>
      </c>
      <c r="BO864" s="26" t="str">
        <f t="shared" si="463"/>
        <v>0</v>
      </c>
      <c r="BP864" s="21" t="e">
        <f t="shared" si="464"/>
        <v>#VALUE!</v>
      </c>
      <c r="BQ864" s="20" t="e">
        <f t="shared" si="465"/>
        <v>#N/A</v>
      </c>
      <c r="BR864" s="20" t="e">
        <v>#N/A</v>
      </c>
      <c r="BS864" s="9" t="e">
        <v>#N/A</v>
      </c>
      <c r="BT864" s="2" t="e">
        <f t="shared" si="466"/>
        <v>#VALUE!</v>
      </c>
      <c r="BU864" s="2" t="e">
        <f t="shared" si="434"/>
        <v>#N/A</v>
      </c>
      <c r="BV864" s="2" t="e">
        <f t="shared" si="435"/>
        <v>#N/A</v>
      </c>
    </row>
    <row r="865" s="2" customFormat="1" ht="22.95" customHeight="1" spans="1:74">
      <c r="A865" s="9" t="str">
        <f t="shared" si="436"/>
        <v>N 017Induk</v>
      </c>
      <c r="B865" s="9" t="str">
        <f t="shared" si="437"/>
        <v>N 017jurusan 1</v>
      </c>
      <c r="C865" s="9" t="str">
        <f t="shared" si="438"/>
        <v>N 017jurusan 2</v>
      </c>
      <c r="D865" s="9" t="str">
        <f t="shared" si="439"/>
        <v>N 017jurusan 3</v>
      </c>
      <c r="E865" s="9" t="str">
        <f t="shared" si="440"/>
        <v>N 017jurusan 4</v>
      </c>
      <c r="F865" s="10" t="s">
        <v>226</v>
      </c>
      <c r="G865" s="10" t="s">
        <v>101</v>
      </c>
      <c r="H865" s="10" t="s">
        <v>1064</v>
      </c>
      <c r="I865" s="10">
        <v>0.94689</v>
      </c>
      <c r="J865" s="10">
        <v>124.17213</v>
      </c>
      <c r="K865" s="10" t="s">
        <v>7465</v>
      </c>
      <c r="L865" s="10" t="s">
        <v>7465</v>
      </c>
      <c r="M865" s="10" t="s">
        <v>7465</v>
      </c>
      <c r="N865" s="14">
        <f t="shared" si="441"/>
        <v>0</v>
      </c>
      <c r="O865" s="15" t="e">
        <f t="shared" si="442"/>
        <v>#VALUE!</v>
      </c>
      <c r="P865" s="15" t="e">
        <f t="shared" si="443"/>
        <v>#VALUE!</v>
      </c>
      <c r="Q865" s="17" t="e">
        <f>VLOOKUP($A865,'DATA PENGUKURAN GARDU'!$A:$BS,42,0)</f>
        <v>#N/A</v>
      </c>
      <c r="R865" s="18" t="e">
        <f t="shared" si="444"/>
        <v>#N/A</v>
      </c>
      <c r="S865" s="17" t="e">
        <f>VLOOKUP($A865,'DATA PENGUKURAN GARDU'!$A:$BS,44,0)</f>
        <v>#N/A</v>
      </c>
      <c r="T865" s="18" t="e">
        <f t="shared" si="445"/>
        <v>#N/A</v>
      </c>
      <c r="U865" s="17" t="e">
        <f>VLOOKUP($A865,'DATA PENGUKURAN GARDU'!$A:$BS,46,0)</f>
        <v>#N/A</v>
      </c>
      <c r="V865" s="18" t="e">
        <f t="shared" si="446"/>
        <v>#N/A</v>
      </c>
      <c r="W865" s="17" t="e">
        <f>VLOOKUP($A865,'DATA PENGUKURAN GARDU'!$A:$BS,48,0)</f>
        <v>#N/A</v>
      </c>
      <c r="X865" s="17" t="e">
        <f>VLOOKUP($A865,'DATA PENGUKURAN GARDU'!$A:$BS,53,0)</f>
        <v>#N/A</v>
      </c>
      <c r="Y865" s="17" t="e">
        <f>VLOOKUP($A865,'DATA PENGUKURAN GARDU'!$A:$BS,54,0)</f>
        <v>#N/A</v>
      </c>
      <c r="Z865" s="17" t="e">
        <f>VLOOKUP($A865,'DATA PENGUKURAN GARDU'!$A:$BS,55,0)</f>
        <v>#N/A</v>
      </c>
      <c r="AA865" s="20" t="e">
        <f>VLOOKUP($B865,'DATA PENGUKURAN GARDU'!$A:$BS,42,0)</f>
        <v>#N/A</v>
      </c>
      <c r="AB865" s="21" t="e">
        <f t="shared" si="447"/>
        <v>#N/A</v>
      </c>
      <c r="AC865" s="20" t="e">
        <f>VLOOKUP($B865,'DATA PENGUKURAN GARDU'!$A:$BS,44,0)</f>
        <v>#N/A</v>
      </c>
      <c r="AD865" s="21" t="e">
        <f t="shared" si="448"/>
        <v>#N/A</v>
      </c>
      <c r="AE865" s="20" t="e">
        <f>VLOOKUP($B865,'DATA PENGUKURAN GARDU'!$A:$BS,46,0)</f>
        <v>#N/A</v>
      </c>
      <c r="AF865" s="21" t="e">
        <f t="shared" si="449"/>
        <v>#N/A</v>
      </c>
      <c r="AG865" s="20" t="e">
        <f>VLOOKUP($B865,'DATA PENGUKURAN GARDU'!$A:$BS,46,0)</f>
        <v>#N/A</v>
      </c>
      <c r="AH865" s="20" t="e">
        <f>VLOOKUP($B865,'DATA PENGUKURAN GARDU'!$A:$BS,53,0)</f>
        <v>#N/A</v>
      </c>
      <c r="AI865" s="20" t="e">
        <f>VLOOKUP($B865,'DATA PENGUKURAN GARDU'!$A:$BS,54,0)</f>
        <v>#N/A</v>
      </c>
      <c r="AJ865" s="17" t="e">
        <f>VLOOKUP($C865,'DATA PENGUKURAN GARDU'!$A:$BS,42,0)</f>
        <v>#N/A</v>
      </c>
      <c r="AK865" s="23" t="e">
        <f t="shared" si="450"/>
        <v>#N/A</v>
      </c>
      <c r="AL865" s="17" t="e">
        <f>VLOOKUP($C865,'DATA PENGUKURAN GARDU'!$A:$BS,44,0)</f>
        <v>#N/A</v>
      </c>
      <c r="AM865" s="23" t="e">
        <f t="shared" si="451"/>
        <v>#N/A</v>
      </c>
      <c r="AN865" s="17" t="e">
        <f>VLOOKUP($C865,'DATA PENGUKURAN GARDU'!$A:$BS,46,0)</f>
        <v>#N/A</v>
      </c>
      <c r="AO865" s="23" t="e">
        <f t="shared" si="452"/>
        <v>#N/A</v>
      </c>
      <c r="AP865" s="17" t="e">
        <f>VLOOKUP($C865,'DATA PENGUKURAN GARDU'!$A:$BS,46,0)</f>
        <v>#N/A</v>
      </c>
      <c r="AQ865" s="17" t="e">
        <f>VLOOKUP($C865,'DATA PENGUKURAN GARDU'!$A:$BS,53,0)</f>
        <v>#N/A</v>
      </c>
      <c r="AR865" s="17" t="e">
        <f>VLOOKUP($C865,'DATA PENGUKURAN GARDU'!$A:$BS,54,0)</f>
        <v>#N/A</v>
      </c>
      <c r="AS865" s="20" t="e">
        <f>VLOOKUP($D865,'DATA PENGUKURAN GARDU'!$A:$BS,42,0)</f>
        <v>#N/A</v>
      </c>
      <c r="AT865" s="21" t="e">
        <f t="shared" si="453"/>
        <v>#N/A</v>
      </c>
      <c r="AU865" s="20" t="e">
        <f>VLOOKUP($D865,'DATA PENGUKURAN GARDU'!$A:$BS,44,0)</f>
        <v>#N/A</v>
      </c>
      <c r="AV865" s="21" t="e">
        <f t="shared" si="454"/>
        <v>#N/A</v>
      </c>
      <c r="AW865" s="20" t="e">
        <f>VLOOKUP($D865,'DATA PENGUKURAN GARDU'!$A:$BS,46,0)</f>
        <v>#N/A</v>
      </c>
      <c r="AX865" s="21" t="e">
        <f t="shared" si="455"/>
        <v>#N/A</v>
      </c>
      <c r="AY865" s="20" t="e">
        <f>VLOOKUP($D865,'DATA PENGUKURAN GARDU'!$A:$BS,46,0)</f>
        <v>#N/A</v>
      </c>
      <c r="AZ865" s="20" t="e">
        <f>VLOOKUP($D865,'DATA PENGUKURAN GARDU'!$A:$BS,53,0)</f>
        <v>#N/A</v>
      </c>
      <c r="BA865" s="20" t="e">
        <f>VLOOKUP($D865,'DATA PENGUKURAN GARDU'!$A:$BS,54,0)</f>
        <v>#N/A</v>
      </c>
      <c r="BB865" s="17" t="e">
        <f>VLOOKUP($E865,'DATA PENGUKURAN GARDU'!$A:$BS,42,0)</f>
        <v>#N/A</v>
      </c>
      <c r="BC865" s="23" t="e">
        <f t="shared" si="456"/>
        <v>#N/A</v>
      </c>
      <c r="BD865" s="17" t="e">
        <f>VLOOKUP($E865,'DATA PENGUKURAN GARDU'!$A:$BS,44,0)</f>
        <v>#N/A</v>
      </c>
      <c r="BE865" s="23" t="e">
        <f t="shared" si="457"/>
        <v>#N/A</v>
      </c>
      <c r="BF865" s="17" t="e">
        <f>VLOOKUP($E865,'DATA PENGUKURAN GARDU'!$A:$BS,46,0)</f>
        <v>#N/A</v>
      </c>
      <c r="BG865" s="23" t="e">
        <f t="shared" si="458"/>
        <v>#N/A</v>
      </c>
      <c r="BH865" s="17" t="e">
        <f>VLOOKUP($E865,'DATA PENGUKURAN GARDU'!$A:$BS,46,0)</f>
        <v>#N/A</v>
      </c>
      <c r="BI865" s="17" t="e">
        <f>VLOOKUP($E865,'DATA PENGUKURAN GARDU'!$A:$BS,53,0)</f>
        <v>#N/A</v>
      </c>
      <c r="BJ865" s="17" t="e">
        <f>VLOOKUP($E865,'DATA PENGUKURAN GARDU'!$A:$BS,54,0)</f>
        <v>#N/A</v>
      </c>
      <c r="BK865" s="20" t="e">
        <f t="shared" si="459"/>
        <v>#N/A</v>
      </c>
      <c r="BL865" s="20" t="e">
        <f t="shared" si="460"/>
        <v>#N/A</v>
      </c>
      <c r="BM865" s="20" t="e">
        <f t="shared" si="461"/>
        <v>#N/A</v>
      </c>
      <c r="BN865" s="25" t="e">
        <f t="shared" si="462"/>
        <v>#N/A</v>
      </c>
      <c r="BO865" s="26" t="str">
        <f t="shared" si="463"/>
        <v>0</v>
      </c>
      <c r="BP865" s="21" t="e">
        <f t="shared" si="464"/>
        <v>#VALUE!</v>
      </c>
      <c r="BQ865" s="20" t="e">
        <f t="shared" si="465"/>
        <v>#N/A</v>
      </c>
      <c r="BR865" s="20" t="e">
        <v>#N/A</v>
      </c>
      <c r="BS865" s="9" t="e">
        <v>#N/A</v>
      </c>
      <c r="BT865" s="2" t="e">
        <f t="shared" si="466"/>
        <v>#VALUE!</v>
      </c>
      <c r="BU865" s="2" t="e">
        <f t="shared" si="434"/>
        <v>#N/A</v>
      </c>
      <c r="BV865" s="2" t="e">
        <f t="shared" si="435"/>
        <v>#N/A</v>
      </c>
    </row>
    <row r="866" s="2" customFormat="1" ht="22.95" customHeight="1" spans="1:74">
      <c r="A866" s="9" t="str">
        <f t="shared" si="436"/>
        <v>N 024Induk</v>
      </c>
      <c r="B866" s="9" t="str">
        <f t="shared" si="437"/>
        <v>N 024jurusan 1</v>
      </c>
      <c r="C866" s="9" t="str">
        <f t="shared" si="438"/>
        <v>N 024jurusan 2</v>
      </c>
      <c r="D866" s="9" t="str">
        <f t="shared" si="439"/>
        <v>N 024jurusan 3</v>
      </c>
      <c r="E866" s="9" t="str">
        <f t="shared" si="440"/>
        <v>N 024jurusan 4</v>
      </c>
      <c r="F866" s="10" t="s">
        <v>342</v>
      </c>
      <c r="G866" s="10" t="s">
        <v>39</v>
      </c>
      <c r="H866" s="10" t="s">
        <v>1065</v>
      </c>
      <c r="I866" s="10">
        <v>0.91819</v>
      </c>
      <c r="J866" s="10">
        <v>124.10024</v>
      </c>
      <c r="K866" s="10" t="s">
        <v>7465</v>
      </c>
      <c r="L866" s="10" t="s">
        <v>7465</v>
      </c>
      <c r="M866" s="10" t="s">
        <v>7465</v>
      </c>
      <c r="N866" s="14">
        <f t="shared" si="441"/>
        <v>0</v>
      </c>
      <c r="O866" s="15" t="e">
        <f t="shared" si="442"/>
        <v>#VALUE!</v>
      </c>
      <c r="P866" s="15" t="e">
        <f t="shared" si="443"/>
        <v>#VALUE!</v>
      </c>
      <c r="Q866" s="17" t="e">
        <f>VLOOKUP($A866,'DATA PENGUKURAN GARDU'!$A:$BS,42,0)</f>
        <v>#N/A</v>
      </c>
      <c r="R866" s="18" t="e">
        <f t="shared" si="444"/>
        <v>#N/A</v>
      </c>
      <c r="S866" s="17" t="e">
        <f>VLOOKUP($A866,'DATA PENGUKURAN GARDU'!$A:$BS,44,0)</f>
        <v>#N/A</v>
      </c>
      <c r="T866" s="18" t="e">
        <f t="shared" si="445"/>
        <v>#N/A</v>
      </c>
      <c r="U866" s="17" t="e">
        <f>VLOOKUP($A866,'DATA PENGUKURAN GARDU'!$A:$BS,46,0)</f>
        <v>#N/A</v>
      </c>
      <c r="V866" s="18" t="e">
        <f t="shared" si="446"/>
        <v>#N/A</v>
      </c>
      <c r="W866" s="17" t="e">
        <f>VLOOKUP($A866,'DATA PENGUKURAN GARDU'!$A:$BS,48,0)</f>
        <v>#N/A</v>
      </c>
      <c r="X866" s="17" t="e">
        <f>VLOOKUP($A866,'DATA PENGUKURAN GARDU'!$A:$BS,53,0)</f>
        <v>#N/A</v>
      </c>
      <c r="Y866" s="17" t="e">
        <f>VLOOKUP($A866,'DATA PENGUKURAN GARDU'!$A:$BS,54,0)</f>
        <v>#N/A</v>
      </c>
      <c r="Z866" s="17" t="e">
        <f>VLOOKUP($A866,'DATA PENGUKURAN GARDU'!$A:$BS,55,0)</f>
        <v>#N/A</v>
      </c>
      <c r="AA866" s="20" t="e">
        <f>VLOOKUP($B866,'DATA PENGUKURAN GARDU'!$A:$BS,42,0)</f>
        <v>#N/A</v>
      </c>
      <c r="AB866" s="21" t="e">
        <f t="shared" si="447"/>
        <v>#N/A</v>
      </c>
      <c r="AC866" s="20" t="e">
        <f>VLOOKUP($B866,'DATA PENGUKURAN GARDU'!$A:$BS,44,0)</f>
        <v>#N/A</v>
      </c>
      <c r="AD866" s="21" t="e">
        <f t="shared" si="448"/>
        <v>#N/A</v>
      </c>
      <c r="AE866" s="20" t="e">
        <f>VLOOKUP($B866,'DATA PENGUKURAN GARDU'!$A:$BS,46,0)</f>
        <v>#N/A</v>
      </c>
      <c r="AF866" s="21" t="e">
        <f t="shared" si="449"/>
        <v>#N/A</v>
      </c>
      <c r="AG866" s="20" t="e">
        <f>VLOOKUP($B866,'DATA PENGUKURAN GARDU'!$A:$BS,46,0)</f>
        <v>#N/A</v>
      </c>
      <c r="AH866" s="20" t="e">
        <f>VLOOKUP($B866,'DATA PENGUKURAN GARDU'!$A:$BS,53,0)</f>
        <v>#N/A</v>
      </c>
      <c r="AI866" s="20" t="e">
        <f>VLOOKUP($B866,'DATA PENGUKURAN GARDU'!$A:$BS,54,0)</f>
        <v>#N/A</v>
      </c>
      <c r="AJ866" s="17" t="e">
        <f>VLOOKUP($C866,'DATA PENGUKURAN GARDU'!$A:$BS,42,0)</f>
        <v>#N/A</v>
      </c>
      <c r="AK866" s="23" t="e">
        <f t="shared" si="450"/>
        <v>#N/A</v>
      </c>
      <c r="AL866" s="17" t="e">
        <f>VLOOKUP($C866,'DATA PENGUKURAN GARDU'!$A:$BS,44,0)</f>
        <v>#N/A</v>
      </c>
      <c r="AM866" s="23" t="e">
        <f t="shared" si="451"/>
        <v>#N/A</v>
      </c>
      <c r="AN866" s="17" t="e">
        <f>VLOOKUP($C866,'DATA PENGUKURAN GARDU'!$A:$BS,46,0)</f>
        <v>#N/A</v>
      </c>
      <c r="AO866" s="23" t="e">
        <f t="shared" si="452"/>
        <v>#N/A</v>
      </c>
      <c r="AP866" s="17" t="e">
        <f>VLOOKUP($C866,'DATA PENGUKURAN GARDU'!$A:$BS,46,0)</f>
        <v>#N/A</v>
      </c>
      <c r="AQ866" s="17" t="e">
        <f>VLOOKUP($C866,'DATA PENGUKURAN GARDU'!$A:$BS,53,0)</f>
        <v>#N/A</v>
      </c>
      <c r="AR866" s="17" t="e">
        <f>VLOOKUP($C866,'DATA PENGUKURAN GARDU'!$A:$BS,54,0)</f>
        <v>#N/A</v>
      </c>
      <c r="AS866" s="20" t="e">
        <f>VLOOKUP($D866,'DATA PENGUKURAN GARDU'!$A:$BS,42,0)</f>
        <v>#N/A</v>
      </c>
      <c r="AT866" s="21" t="e">
        <f t="shared" si="453"/>
        <v>#N/A</v>
      </c>
      <c r="AU866" s="20" t="e">
        <f>VLOOKUP($D866,'DATA PENGUKURAN GARDU'!$A:$BS,44,0)</f>
        <v>#N/A</v>
      </c>
      <c r="AV866" s="21" t="e">
        <f t="shared" si="454"/>
        <v>#N/A</v>
      </c>
      <c r="AW866" s="20" t="e">
        <f>VLOOKUP($D866,'DATA PENGUKURAN GARDU'!$A:$BS,46,0)</f>
        <v>#N/A</v>
      </c>
      <c r="AX866" s="21" t="e">
        <f t="shared" si="455"/>
        <v>#N/A</v>
      </c>
      <c r="AY866" s="20" t="e">
        <f>VLOOKUP($D866,'DATA PENGUKURAN GARDU'!$A:$BS,46,0)</f>
        <v>#N/A</v>
      </c>
      <c r="AZ866" s="20" t="e">
        <f>VLOOKUP($D866,'DATA PENGUKURAN GARDU'!$A:$BS,53,0)</f>
        <v>#N/A</v>
      </c>
      <c r="BA866" s="20" t="e">
        <f>VLOOKUP($D866,'DATA PENGUKURAN GARDU'!$A:$BS,54,0)</f>
        <v>#N/A</v>
      </c>
      <c r="BB866" s="17" t="e">
        <f>VLOOKUP($E866,'DATA PENGUKURAN GARDU'!$A:$BS,42,0)</f>
        <v>#N/A</v>
      </c>
      <c r="BC866" s="23" t="e">
        <f t="shared" si="456"/>
        <v>#N/A</v>
      </c>
      <c r="BD866" s="17" t="e">
        <f>VLOOKUP($E866,'DATA PENGUKURAN GARDU'!$A:$BS,44,0)</f>
        <v>#N/A</v>
      </c>
      <c r="BE866" s="23" t="e">
        <f t="shared" si="457"/>
        <v>#N/A</v>
      </c>
      <c r="BF866" s="17" t="e">
        <f>VLOOKUP($E866,'DATA PENGUKURAN GARDU'!$A:$BS,46,0)</f>
        <v>#N/A</v>
      </c>
      <c r="BG866" s="23" t="e">
        <f t="shared" si="458"/>
        <v>#N/A</v>
      </c>
      <c r="BH866" s="17" t="e">
        <f>VLOOKUP($E866,'DATA PENGUKURAN GARDU'!$A:$BS,46,0)</f>
        <v>#N/A</v>
      </c>
      <c r="BI866" s="17" t="e">
        <f>VLOOKUP($E866,'DATA PENGUKURAN GARDU'!$A:$BS,53,0)</f>
        <v>#N/A</v>
      </c>
      <c r="BJ866" s="17" t="e">
        <f>VLOOKUP($E866,'DATA PENGUKURAN GARDU'!$A:$BS,54,0)</f>
        <v>#N/A</v>
      </c>
      <c r="BK866" s="20" t="e">
        <f t="shared" si="459"/>
        <v>#N/A</v>
      </c>
      <c r="BL866" s="20" t="e">
        <f t="shared" si="460"/>
        <v>#N/A</v>
      </c>
      <c r="BM866" s="20" t="e">
        <f t="shared" si="461"/>
        <v>#N/A</v>
      </c>
      <c r="BN866" s="25" t="e">
        <f t="shared" si="462"/>
        <v>#N/A</v>
      </c>
      <c r="BO866" s="26" t="str">
        <f t="shared" si="463"/>
        <v>0</v>
      </c>
      <c r="BP866" s="21" t="e">
        <f t="shared" si="464"/>
        <v>#VALUE!</v>
      </c>
      <c r="BQ866" s="20" t="e">
        <f t="shared" si="465"/>
        <v>#N/A</v>
      </c>
      <c r="BR866" s="20" t="e">
        <v>#N/A</v>
      </c>
      <c r="BS866" s="9" t="e">
        <v>#N/A</v>
      </c>
      <c r="BT866" s="2" t="e">
        <f t="shared" si="466"/>
        <v>#VALUE!</v>
      </c>
      <c r="BU866" s="2" t="e">
        <f t="shared" si="434"/>
        <v>#N/A</v>
      </c>
      <c r="BV866" s="2" t="e">
        <f t="shared" si="435"/>
        <v>#N/A</v>
      </c>
    </row>
    <row r="867" s="2" customFormat="1" ht="22.95" customHeight="1" spans="1:74">
      <c r="A867" s="9" t="str">
        <f t="shared" si="436"/>
        <v>N 026Induk</v>
      </c>
      <c r="B867" s="9" t="str">
        <f t="shared" si="437"/>
        <v>N 026jurusan 1</v>
      </c>
      <c r="C867" s="9" t="str">
        <f t="shared" si="438"/>
        <v>N 026jurusan 2</v>
      </c>
      <c r="D867" s="9" t="str">
        <f t="shared" si="439"/>
        <v>N 026jurusan 3</v>
      </c>
      <c r="E867" s="9" t="str">
        <f t="shared" si="440"/>
        <v>N 026jurusan 4</v>
      </c>
      <c r="F867" s="10" t="s">
        <v>342</v>
      </c>
      <c r="G867" s="10" t="s">
        <v>39</v>
      </c>
      <c r="H867" s="10" t="s">
        <v>1066</v>
      </c>
      <c r="I867" s="10">
        <v>0.91498</v>
      </c>
      <c r="J867" s="10">
        <v>124.10224</v>
      </c>
      <c r="K867" s="10" t="s">
        <v>7465</v>
      </c>
      <c r="L867" s="10" t="s">
        <v>7465</v>
      </c>
      <c r="M867" s="10" t="s">
        <v>7465</v>
      </c>
      <c r="N867" s="14">
        <f t="shared" si="441"/>
        <v>0</v>
      </c>
      <c r="O867" s="15" t="e">
        <f t="shared" si="442"/>
        <v>#VALUE!</v>
      </c>
      <c r="P867" s="15" t="e">
        <f t="shared" si="443"/>
        <v>#VALUE!</v>
      </c>
      <c r="Q867" s="17" t="e">
        <f>VLOOKUP($A867,'DATA PENGUKURAN GARDU'!$A:$BS,42,0)</f>
        <v>#N/A</v>
      </c>
      <c r="R867" s="18" t="e">
        <f t="shared" si="444"/>
        <v>#N/A</v>
      </c>
      <c r="S867" s="17" t="e">
        <f>VLOOKUP($A867,'DATA PENGUKURAN GARDU'!$A:$BS,44,0)</f>
        <v>#N/A</v>
      </c>
      <c r="T867" s="18" t="e">
        <f t="shared" si="445"/>
        <v>#N/A</v>
      </c>
      <c r="U867" s="17" t="e">
        <f>VLOOKUP($A867,'DATA PENGUKURAN GARDU'!$A:$BS,46,0)</f>
        <v>#N/A</v>
      </c>
      <c r="V867" s="18" t="e">
        <f t="shared" si="446"/>
        <v>#N/A</v>
      </c>
      <c r="W867" s="17" t="e">
        <f>VLOOKUP($A867,'DATA PENGUKURAN GARDU'!$A:$BS,48,0)</f>
        <v>#N/A</v>
      </c>
      <c r="X867" s="17" t="e">
        <f>VLOOKUP($A867,'DATA PENGUKURAN GARDU'!$A:$BS,53,0)</f>
        <v>#N/A</v>
      </c>
      <c r="Y867" s="17" t="e">
        <f>VLOOKUP($A867,'DATA PENGUKURAN GARDU'!$A:$BS,54,0)</f>
        <v>#N/A</v>
      </c>
      <c r="Z867" s="17" t="e">
        <f>VLOOKUP($A867,'DATA PENGUKURAN GARDU'!$A:$BS,55,0)</f>
        <v>#N/A</v>
      </c>
      <c r="AA867" s="20" t="e">
        <f>VLOOKUP($B867,'DATA PENGUKURAN GARDU'!$A:$BS,42,0)</f>
        <v>#N/A</v>
      </c>
      <c r="AB867" s="21" t="e">
        <f t="shared" si="447"/>
        <v>#N/A</v>
      </c>
      <c r="AC867" s="20" t="e">
        <f>VLOOKUP($B867,'DATA PENGUKURAN GARDU'!$A:$BS,44,0)</f>
        <v>#N/A</v>
      </c>
      <c r="AD867" s="21" t="e">
        <f t="shared" si="448"/>
        <v>#N/A</v>
      </c>
      <c r="AE867" s="20" t="e">
        <f>VLOOKUP($B867,'DATA PENGUKURAN GARDU'!$A:$BS,46,0)</f>
        <v>#N/A</v>
      </c>
      <c r="AF867" s="21" t="e">
        <f t="shared" si="449"/>
        <v>#N/A</v>
      </c>
      <c r="AG867" s="20" t="e">
        <f>VLOOKUP($B867,'DATA PENGUKURAN GARDU'!$A:$BS,46,0)</f>
        <v>#N/A</v>
      </c>
      <c r="AH867" s="20" t="e">
        <f>VLOOKUP($B867,'DATA PENGUKURAN GARDU'!$A:$BS,53,0)</f>
        <v>#N/A</v>
      </c>
      <c r="AI867" s="20" t="e">
        <f>VLOOKUP($B867,'DATA PENGUKURAN GARDU'!$A:$BS,54,0)</f>
        <v>#N/A</v>
      </c>
      <c r="AJ867" s="17" t="e">
        <f>VLOOKUP($C867,'DATA PENGUKURAN GARDU'!$A:$BS,42,0)</f>
        <v>#N/A</v>
      </c>
      <c r="AK867" s="23" t="e">
        <f t="shared" si="450"/>
        <v>#N/A</v>
      </c>
      <c r="AL867" s="17" t="e">
        <f>VLOOKUP($C867,'DATA PENGUKURAN GARDU'!$A:$BS,44,0)</f>
        <v>#N/A</v>
      </c>
      <c r="AM867" s="23" t="e">
        <f t="shared" si="451"/>
        <v>#N/A</v>
      </c>
      <c r="AN867" s="17" t="e">
        <f>VLOOKUP($C867,'DATA PENGUKURAN GARDU'!$A:$BS,46,0)</f>
        <v>#N/A</v>
      </c>
      <c r="AO867" s="23" t="e">
        <f t="shared" si="452"/>
        <v>#N/A</v>
      </c>
      <c r="AP867" s="17" t="e">
        <f>VLOOKUP($C867,'DATA PENGUKURAN GARDU'!$A:$BS,46,0)</f>
        <v>#N/A</v>
      </c>
      <c r="AQ867" s="17" t="e">
        <f>VLOOKUP($C867,'DATA PENGUKURAN GARDU'!$A:$BS,53,0)</f>
        <v>#N/A</v>
      </c>
      <c r="AR867" s="17" t="e">
        <f>VLOOKUP($C867,'DATA PENGUKURAN GARDU'!$A:$BS,54,0)</f>
        <v>#N/A</v>
      </c>
      <c r="AS867" s="20" t="e">
        <f>VLOOKUP($D867,'DATA PENGUKURAN GARDU'!$A:$BS,42,0)</f>
        <v>#N/A</v>
      </c>
      <c r="AT867" s="21" t="e">
        <f t="shared" si="453"/>
        <v>#N/A</v>
      </c>
      <c r="AU867" s="20" t="e">
        <f>VLOOKUP($D867,'DATA PENGUKURAN GARDU'!$A:$BS,44,0)</f>
        <v>#N/A</v>
      </c>
      <c r="AV867" s="21" t="e">
        <f t="shared" si="454"/>
        <v>#N/A</v>
      </c>
      <c r="AW867" s="20" t="e">
        <f>VLOOKUP($D867,'DATA PENGUKURAN GARDU'!$A:$BS,46,0)</f>
        <v>#N/A</v>
      </c>
      <c r="AX867" s="21" t="e">
        <f t="shared" si="455"/>
        <v>#N/A</v>
      </c>
      <c r="AY867" s="20" t="e">
        <f>VLOOKUP($D867,'DATA PENGUKURAN GARDU'!$A:$BS,46,0)</f>
        <v>#N/A</v>
      </c>
      <c r="AZ867" s="20" t="e">
        <f>VLOOKUP($D867,'DATA PENGUKURAN GARDU'!$A:$BS,53,0)</f>
        <v>#N/A</v>
      </c>
      <c r="BA867" s="20" t="e">
        <f>VLOOKUP($D867,'DATA PENGUKURAN GARDU'!$A:$BS,54,0)</f>
        <v>#N/A</v>
      </c>
      <c r="BB867" s="17" t="e">
        <f>VLOOKUP($E867,'DATA PENGUKURAN GARDU'!$A:$BS,42,0)</f>
        <v>#N/A</v>
      </c>
      <c r="BC867" s="23" t="e">
        <f t="shared" si="456"/>
        <v>#N/A</v>
      </c>
      <c r="BD867" s="17" t="e">
        <f>VLOOKUP($E867,'DATA PENGUKURAN GARDU'!$A:$BS,44,0)</f>
        <v>#N/A</v>
      </c>
      <c r="BE867" s="23" t="e">
        <f t="shared" si="457"/>
        <v>#N/A</v>
      </c>
      <c r="BF867" s="17" t="e">
        <f>VLOOKUP($E867,'DATA PENGUKURAN GARDU'!$A:$BS,46,0)</f>
        <v>#N/A</v>
      </c>
      <c r="BG867" s="23" t="e">
        <f t="shared" si="458"/>
        <v>#N/A</v>
      </c>
      <c r="BH867" s="17" t="e">
        <f>VLOOKUP($E867,'DATA PENGUKURAN GARDU'!$A:$BS,46,0)</f>
        <v>#N/A</v>
      </c>
      <c r="BI867" s="17" t="e">
        <f>VLOOKUP($E867,'DATA PENGUKURAN GARDU'!$A:$BS,53,0)</f>
        <v>#N/A</v>
      </c>
      <c r="BJ867" s="17" t="e">
        <f>VLOOKUP($E867,'DATA PENGUKURAN GARDU'!$A:$BS,54,0)</f>
        <v>#N/A</v>
      </c>
      <c r="BK867" s="20" t="e">
        <f t="shared" si="459"/>
        <v>#N/A</v>
      </c>
      <c r="BL867" s="20" t="e">
        <f t="shared" si="460"/>
        <v>#N/A</v>
      </c>
      <c r="BM867" s="20" t="e">
        <f t="shared" si="461"/>
        <v>#N/A</v>
      </c>
      <c r="BN867" s="25" t="e">
        <f t="shared" si="462"/>
        <v>#N/A</v>
      </c>
      <c r="BO867" s="26" t="str">
        <f t="shared" si="463"/>
        <v>0</v>
      </c>
      <c r="BP867" s="21" t="e">
        <f t="shared" si="464"/>
        <v>#VALUE!</v>
      </c>
      <c r="BQ867" s="20" t="e">
        <f t="shared" si="465"/>
        <v>#N/A</v>
      </c>
      <c r="BR867" s="20" t="e">
        <v>#N/A</v>
      </c>
      <c r="BS867" s="9" t="e">
        <v>#N/A</v>
      </c>
      <c r="BT867" s="2" t="e">
        <f t="shared" si="466"/>
        <v>#VALUE!</v>
      </c>
      <c r="BU867" s="2" t="e">
        <f t="shared" si="434"/>
        <v>#N/A</v>
      </c>
      <c r="BV867" s="2" t="e">
        <f t="shared" si="435"/>
        <v>#N/A</v>
      </c>
    </row>
    <row r="868" s="2" customFormat="1" ht="22.95" customHeight="1" spans="1:74">
      <c r="A868" s="9" t="str">
        <f t="shared" si="436"/>
        <v>NW 009Induk</v>
      </c>
      <c r="B868" s="9" t="str">
        <f t="shared" si="437"/>
        <v>NW 009jurusan 1</v>
      </c>
      <c r="C868" s="9" t="str">
        <f t="shared" si="438"/>
        <v>NW 009jurusan 2</v>
      </c>
      <c r="D868" s="9" t="str">
        <f t="shared" si="439"/>
        <v>NW 009jurusan 3</v>
      </c>
      <c r="E868" s="9" t="str">
        <f t="shared" si="440"/>
        <v>NW 009jurusan 4</v>
      </c>
      <c r="F868" s="10" t="s">
        <v>342</v>
      </c>
      <c r="G868" s="10" t="s">
        <v>39</v>
      </c>
      <c r="H868" s="10" t="s">
        <v>1067</v>
      </c>
      <c r="I868" s="10">
        <v>1.0997</v>
      </c>
      <c r="J868" s="10">
        <v>124.34535</v>
      </c>
      <c r="K868" s="10" t="s">
        <v>7465</v>
      </c>
      <c r="L868" s="10" t="s">
        <v>7465</v>
      </c>
      <c r="M868" s="10" t="s">
        <v>7465</v>
      </c>
      <c r="N868" s="14">
        <f t="shared" si="441"/>
        <v>0</v>
      </c>
      <c r="O868" s="15" t="e">
        <f t="shared" si="442"/>
        <v>#VALUE!</v>
      </c>
      <c r="P868" s="15" t="e">
        <f t="shared" si="443"/>
        <v>#VALUE!</v>
      </c>
      <c r="Q868" s="17" t="e">
        <f>VLOOKUP($A868,'DATA PENGUKURAN GARDU'!$A:$BS,42,0)</f>
        <v>#N/A</v>
      </c>
      <c r="R868" s="18" t="e">
        <f t="shared" si="444"/>
        <v>#N/A</v>
      </c>
      <c r="S868" s="17" t="e">
        <f>VLOOKUP($A868,'DATA PENGUKURAN GARDU'!$A:$BS,44,0)</f>
        <v>#N/A</v>
      </c>
      <c r="T868" s="18" t="e">
        <f t="shared" si="445"/>
        <v>#N/A</v>
      </c>
      <c r="U868" s="17" t="e">
        <f>VLOOKUP($A868,'DATA PENGUKURAN GARDU'!$A:$BS,46,0)</f>
        <v>#N/A</v>
      </c>
      <c r="V868" s="18" t="e">
        <f t="shared" si="446"/>
        <v>#N/A</v>
      </c>
      <c r="W868" s="17" t="e">
        <f>VLOOKUP($A868,'DATA PENGUKURAN GARDU'!$A:$BS,48,0)</f>
        <v>#N/A</v>
      </c>
      <c r="X868" s="17" t="e">
        <f>VLOOKUP($A868,'DATA PENGUKURAN GARDU'!$A:$BS,53,0)</f>
        <v>#N/A</v>
      </c>
      <c r="Y868" s="17" t="e">
        <f>VLOOKUP($A868,'DATA PENGUKURAN GARDU'!$A:$BS,54,0)</f>
        <v>#N/A</v>
      </c>
      <c r="Z868" s="17" t="e">
        <f>VLOOKUP($A868,'DATA PENGUKURAN GARDU'!$A:$BS,55,0)</f>
        <v>#N/A</v>
      </c>
      <c r="AA868" s="20" t="e">
        <f>VLOOKUP($B868,'DATA PENGUKURAN GARDU'!$A:$BS,42,0)</f>
        <v>#N/A</v>
      </c>
      <c r="AB868" s="21" t="e">
        <f t="shared" si="447"/>
        <v>#N/A</v>
      </c>
      <c r="AC868" s="20" t="e">
        <f>VLOOKUP($B868,'DATA PENGUKURAN GARDU'!$A:$BS,44,0)</f>
        <v>#N/A</v>
      </c>
      <c r="AD868" s="21" t="e">
        <f t="shared" si="448"/>
        <v>#N/A</v>
      </c>
      <c r="AE868" s="20" t="e">
        <f>VLOOKUP($B868,'DATA PENGUKURAN GARDU'!$A:$BS,46,0)</f>
        <v>#N/A</v>
      </c>
      <c r="AF868" s="21" t="e">
        <f t="shared" si="449"/>
        <v>#N/A</v>
      </c>
      <c r="AG868" s="20" t="e">
        <f>VLOOKUP($B868,'DATA PENGUKURAN GARDU'!$A:$BS,46,0)</f>
        <v>#N/A</v>
      </c>
      <c r="AH868" s="20" t="e">
        <f>VLOOKUP($B868,'DATA PENGUKURAN GARDU'!$A:$BS,53,0)</f>
        <v>#N/A</v>
      </c>
      <c r="AI868" s="20" t="e">
        <f>VLOOKUP($B868,'DATA PENGUKURAN GARDU'!$A:$BS,54,0)</f>
        <v>#N/A</v>
      </c>
      <c r="AJ868" s="17" t="e">
        <f>VLOOKUP($C868,'DATA PENGUKURAN GARDU'!$A:$BS,42,0)</f>
        <v>#N/A</v>
      </c>
      <c r="AK868" s="23" t="e">
        <f t="shared" si="450"/>
        <v>#N/A</v>
      </c>
      <c r="AL868" s="17" t="e">
        <f>VLOOKUP($C868,'DATA PENGUKURAN GARDU'!$A:$BS,44,0)</f>
        <v>#N/A</v>
      </c>
      <c r="AM868" s="23" t="e">
        <f t="shared" si="451"/>
        <v>#N/A</v>
      </c>
      <c r="AN868" s="17" t="e">
        <f>VLOOKUP($C868,'DATA PENGUKURAN GARDU'!$A:$BS,46,0)</f>
        <v>#N/A</v>
      </c>
      <c r="AO868" s="23" t="e">
        <f t="shared" si="452"/>
        <v>#N/A</v>
      </c>
      <c r="AP868" s="17" t="e">
        <f>VLOOKUP($C868,'DATA PENGUKURAN GARDU'!$A:$BS,46,0)</f>
        <v>#N/A</v>
      </c>
      <c r="AQ868" s="17" t="e">
        <f>VLOOKUP($C868,'DATA PENGUKURAN GARDU'!$A:$BS,53,0)</f>
        <v>#N/A</v>
      </c>
      <c r="AR868" s="17" t="e">
        <f>VLOOKUP($C868,'DATA PENGUKURAN GARDU'!$A:$BS,54,0)</f>
        <v>#N/A</v>
      </c>
      <c r="AS868" s="20" t="e">
        <f>VLOOKUP($D868,'DATA PENGUKURAN GARDU'!$A:$BS,42,0)</f>
        <v>#N/A</v>
      </c>
      <c r="AT868" s="21" t="e">
        <f t="shared" si="453"/>
        <v>#N/A</v>
      </c>
      <c r="AU868" s="20" t="e">
        <f>VLOOKUP($D868,'DATA PENGUKURAN GARDU'!$A:$BS,44,0)</f>
        <v>#N/A</v>
      </c>
      <c r="AV868" s="21" t="e">
        <f t="shared" si="454"/>
        <v>#N/A</v>
      </c>
      <c r="AW868" s="20" t="e">
        <f>VLOOKUP($D868,'DATA PENGUKURAN GARDU'!$A:$BS,46,0)</f>
        <v>#N/A</v>
      </c>
      <c r="AX868" s="21" t="e">
        <f t="shared" si="455"/>
        <v>#N/A</v>
      </c>
      <c r="AY868" s="20" t="e">
        <f>VLOOKUP($D868,'DATA PENGUKURAN GARDU'!$A:$BS,46,0)</f>
        <v>#N/A</v>
      </c>
      <c r="AZ868" s="20" t="e">
        <f>VLOOKUP($D868,'DATA PENGUKURAN GARDU'!$A:$BS,53,0)</f>
        <v>#N/A</v>
      </c>
      <c r="BA868" s="20" t="e">
        <f>VLOOKUP($D868,'DATA PENGUKURAN GARDU'!$A:$BS,54,0)</f>
        <v>#N/A</v>
      </c>
      <c r="BB868" s="17" t="e">
        <f>VLOOKUP($E868,'DATA PENGUKURAN GARDU'!$A:$BS,42,0)</f>
        <v>#N/A</v>
      </c>
      <c r="BC868" s="23" t="e">
        <f t="shared" si="456"/>
        <v>#N/A</v>
      </c>
      <c r="BD868" s="17" t="e">
        <f>VLOOKUP($E868,'DATA PENGUKURAN GARDU'!$A:$BS,44,0)</f>
        <v>#N/A</v>
      </c>
      <c r="BE868" s="23" t="e">
        <f t="shared" si="457"/>
        <v>#N/A</v>
      </c>
      <c r="BF868" s="17" t="e">
        <f>VLOOKUP($E868,'DATA PENGUKURAN GARDU'!$A:$BS,46,0)</f>
        <v>#N/A</v>
      </c>
      <c r="BG868" s="23" t="e">
        <f t="shared" si="458"/>
        <v>#N/A</v>
      </c>
      <c r="BH868" s="17" t="e">
        <f>VLOOKUP($E868,'DATA PENGUKURAN GARDU'!$A:$BS,46,0)</f>
        <v>#N/A</v>
      </c>
      <c r="BI868" s="17" t="e">
        <f>VLOOKUP($E868,'DATA PENGUKURAN GARDU'!$A:$BS,53,0)</f>
        <v>#N/A</v>
      </c>
      <c r="BJ868" s="17" t="e">
        <f>VLOOKUP($E868,'DATA PENGUKURAN GARDU'!$A:$BS,54,0)</f>
        <v>#N/A</v>
      </c>
      <c r="BK868" s="20" t="e">
        <f t="shared" si="459"/>
        <v>#N/A</v>
      </c>
      <c r="BL868" s="20" t="e">
        <f t="shared" si="460"/>
        <v>#N/A</v>
      </c>
      <c r="BM868" s="20" t="e">
        <f t="shared" si="461"/>
        <v>#N/A</v>
      </c>
      <c r="BN868" s="25" t="e">
        <f t="shared" si="462"/>
        <v>#N/A</v>
      </c>
      <c r="BO868" s="26" t="str">
        <f t="shared" si="463"/>
        <v>0</v>
      </c>
      <c r="BP868" s="21" t="e">
        <f t="shared" si="464"/>
        <v>#VALUE!</v>
      </c>
      <c r="BQ868" s="20" t="e">
        <f t="shared" si="465"/>
        <v>#N/A</v>
      </c>
      <c r="BR868" s="20" t="e">
        <v>#N/A</v>
      </c>
      <c r="BS868" s="9" t="e">
        <v>#N/A</v>
      </c>
      <c r="BT868" s="2" t="e">
        <f t="shared" si="466"/>
        <v>#VALUE!</v>
      </c>
      <c r="BU868" s="2" t="e">
        <f t="shared" si="434"/>
        <v>#N/A</v>
      </c>
      <c r="BV868" s="2" t="e">
        <f t="shared" si="435"/>
        <v>#N/A</v>
      </c>
    </row>
    <row r="869" s="2" customFormat="1" ht="22.95" customHeight="1" spans="1:74">
      <c r="A869" s="9" t="str">
        <f t="shared" si="436"/>
        <v>NW 010Induk</v>
      </c>
      <c r="B869" s="9" t="str">
        <f t="shared" si="437"/>
        <v>NW 010jurusan 1</v>
      </c>
      <c r="C869" s="9" t="str">
        <f t="shared" si="438"/>
        <v>NW 010jurusan 2</v>
      </c>
      <c r="D869" s="9" t="str">
        <f t="shared" si="439"/>
        <v>NW 010jurusan 3</v>
      </c>
      <c r="E869" s="9" t="str">
        <f t="shared" si="440"/>
        <v>NW 010jurusan 4</v>
      </c>
      <c r="F869" s="10" t="s">
        <v>342</v>
      </c>
      <c r="G869" s="10" t="s">
        <v>39</v>
      </c>
      <c r="H869" s="10" t="s">
        <v>1068</v>
      </c>
      <c r="I869" s="10">
        <v>1.10345</v>
      </c>
      <c r="J869" s="10">
        <v>124.34575</v>
      </c>
      <c r="K869" s="10" t="s">
        <v>7465</v>
      </c>
      <c r="L869" s="10" t="s">
        <v>7465</v>
      </c>
      <c r="M869" s="10" t="s">
        <v>7465</v>
      </c>
      <c r="N869" s="14">
        <f t="shared" si="441"/>
        <v>0</v>
      </c>
      <c r="O869" s="15" t="e">
        <f t="shared" si="442"/>
        <v>#VALUE!</v>
      </c>
      <c r="P869" s="15" t="e">
        <f t="shared" si="443"/>
        <v>#VALUE!</v>
      </c>
      <c r="Q869" s="17" t="e">
        <f>VLOOKUP($A869,'DATA PENGUKURAN GARDU'!$A:$BS,42,0)</f>
        <v>#N/A</v>
      </c>
      <c r="R869" s="18" t="e">
        <f t="shared" si="444"/>
        <v>#N/A</v>
      </c>
      <c r="S869" s="17" t="e">
        <f>VLOOKUP($A869,'DATA PENGUKURAN GARDU'!$A:$BS,44,0)</f>
        <v>#N/A</v>
      </c>
      <c r="T869" s="18" t="e">
        <f t="shared" si="445"/>
        <v>#N/A</v>
      </c>
      <c r="U869" s="17" t="e">
        <f>VLOOKUP($A869,'DATA PENGUKURAN GARDU'!$A:$BS,46,0)</f>
        <v>#N/A</v>
      </c>
      <c r="V869" s="18" t="e">
        <f t="shared" si="446"/>
        <v>#N/A</v>
      </c>
      <c r="W869" s="17" t="e">
        <f>VLOOKUP($A869,'DATA PENGUKURAN GARDU'!$A:$BS,48,0)</f>
        <v>#N/A</v>
      </c>
      <c r="X869" s="17" t="e">
        <f>VLOOKUP($A869,'DATA PENGUKURAN GARDU'!$A:$BS,53,0)</f>
        <v>#N/A</v>
      </c>
      <c r="Y869" s="17" t="e">
        <f>VLOOKUP($A869,'DATA PENGUKURAN GARDU'!$A:$BS,54,0)</f>
        <v>#N/A</v>
      </c>
      <c r="Z869" s="17" t="e">
        <f>VLOOKUP($A869,'DATA PENGUKURAN GARDU'!$A:$BS,55,0)</f>
        <v>#N/A</v>
      </c>
      <c r="AA869" s="20" t="e">
        <f>VLOOKUP($B869,'DATA PENGUKURAN GARDU'!$A:$BS,42,0)</f>
        <v>#N/A</v>
      </c>
      <c r="AB869" s="21" t="e">
        <f t="shared" si="447"/>
        <v>#N/A</v>
      </c>
      <c r="AC869" s="20" t="e">
        <f>VLOOKUP($B869,'DATA PENGUKURAN GARDU'!$A:$BS,44,0)</f>
        <v>#N/A</v>
      </c>
      <c r="AD869" s="21" t="e">
        <f t="shared" si="448"/>
        <v>#N/A</v>
      </c>
      <c r="AE869" s="20" t="e">
        <f>VLOOKUP($B869,'DATA PENGUKURAN GARDU'!$A:$BS,46,0)</f>
        <v>#N/A</v>
      </c>
      <c r="AF869" s="21" t="e">
        <f t="shared" si="449"/>
        <v>#N/A</v>
      </c>
      <c r="AG869" s="20" t="e">
        <f>VLOOKUP($B869,'DATA PENGUKURAN GARDU'!$A:$BS,46,0)</f>
        <v>#N/A</v>
      </c>
      <c r="AH869" s="20" t="e">
        <f>VLOOKUP($B869,'DATA PENGUKURAN GARDU'!$A:$BS,53,0)</f>
        <v>#N/A</v>
      </c>
      <c r="AI869" s="20" t="e">
        <f>VLOOKUP($B869,'DATA PENGUKURAN GARDU'!$A:$BS,54,0)</f>
        <v>#N/A</v>
      </c>
      <c r="AJ869" s="17" t="e">
        <f>VLOOKUP($C869,'DATA PENGUKURAN GARDU'!$A:$BS,42,0)</f>
        <v>#N/A</v>
      </c>
      <c r="AK869" s="23" t="e">
        <f t="shared" si="450"/>
        <v>#N/A</v>
      </c>
      <c r="AL869" s="17" t="e">
        <f>VLOOKUP($C869,'DATA PENGUKURAN GARDU'!$A:$BS,44,0)</f>
        <v>#N/A</v>
      </c>
      <c r="AM869" s="23" t="e">
        <f t="shared" si="451"/>
        <v>#N/A</v>
      </c>
      <c r="AN869" s="17" t="e">
        <f>VLOOKUP($C869,'DATA PENGUKURAN GARDU'!$A:$BS,46,0)</f>
        <v>#N/A</v>
      </c>
      <c r="AO869" s="23" t="e">
        <f t="shared" si="452"/>
        <v>#N/A</v>
      </c>
      <c r="AP869" s="17" t="e">
        <f>VLOOKUP($C869,'DATA PENGUKURAN GARDU'!$A:$BS,46,0)</f>
        <v>#N/A</v>
      </c>
      <c r="AQ869" s="17" t="e">
        <f>VLOOKUP($C869,'DATA PENGUKURAN GARDU'!$A:$BS,53,0)</f>
        <v>#N/A</v>
      </c>
      <c r="AR869" s="17" t="e">
        <f>VLOOKUP($C869,'DATA PENGUKURAN GARDU'!$A:$BS,54,0)</f>
        <v>#N/A</v>
      </c>
      <c r="AS869" s="20" t="e">
        <f>VLOOKUP($D869,'DATA PENGUKURAN GARDU'!$A:$BS,42,0)</f>
        <v>#N/A</v>
      </c>
      <c r="AT869" s="21" t="e">
        <f t="shared" si="453"/>
        <v>#N/A</v>
      </c>
      <c r="AU869" s="20" t="e">
        <f>VLOOKUP($D869,'DATA PENGUKURAN GARDU'!$A:$BS,44,0)</f>
        <v>#N/A</v>
      </c>
      <c r="AV869" s="21" t="e">
        <f t="shared" si="454"/>
        <v>#N/A</v>
      </c>
      <c r="AW869" s="20" t="e">
        <f>VLOOKUP($D869,'DATA PENGUKURAN GARDU'!$A:$BS,46,0)</f>
        <v>#N/A</v>
      </c>
      <c r="AX869" s="21" t="e">
        <f t="shared" si="455"/>
        <v>#N/A</v>
      </c>
      <c r="AY869" s="20" t="e">
        <f>VLOOKUP($D869,'DATA PENGUKURAN GARDU'!$A:$BS,46,0)</f>
        <v>#N/A</v>
      </c>
      <c r="AZ869" s="20" t="e">
        <f>VLOOKUP($D869,'DATA PENGUKURAN GARDU'!$A:$BS,53,0)</f>
        <v>#N/A</v>
      </c>
      <c r="BA869" s="20" t="e">
        <f>VLOOKUP($D869,'DATA PENGUKURAN GARDU'!$A:$BS,54,0)</f>
        <v>#N/A</v>
      </c>
      <c r="BB869" s="17" t="e">
        <f>VLOOKUP($E869,'DATA PENGUKURAN GARDU'!$A:$BS,42,0)</f>
        <v>#N/A</v>
      </c>
      <c r="BC869" s="23" t="e">
        <f t="shared" si="456"/>
        <v>#N/A</v>
      </c>
      <c r="BD869" s="17" t="e">
        <f>VLOOKUP($E869,'DATA PENGUKURAN GARDU'!$A:$BS,44,0)</f>
        <v>#N/A</v>
      </c>
      <c r="BE869" s="23" t="e">
        <f t="shared" si="457"/>
        <v>#N/A</v>
      </c>
      <c r="BF869" s="17" t="e">
        <f>VLOOKUP($E869,'DATA PENGUKURAN GARDU'!$A:$BS,46,0)</f>
        <v>#N/A</v>
      </c>
      <c r="BG869" s="23" t="e">
        <f t="shared" si="458"/>
        <v>#N/A</v>
      </c>
      <c r="BH869" s="17" t="e">
        <f>VLOOKUP($E869,'DATA PENGUKURAN GARDU'!$A:$BS,46,0)</f>
        <v>#N/A</v>
      </c>
      <c r="BI869" s="17" t="e">
        <f>VLOOKUP($E869,'DATA PENGUKURAN GARDU'!$A:$BS,53,0)</f>
        <v>#N/A</v>
      </c>
      <c r="BJ869" s="17" t="e">
        <f>VLOOKUP($E869,'DATA PENGUKURAN GARDU'!$A:$BS,54,0)</f>
        <v>#N/A</v>
      </c>
      <c r="BK869" s="20" t="e">
        <f t="shared" si="459"/>
        <v>#N/A</v>
      </c>
      <c r="BL869" s="20" t="e">
        <f t="shared" si="460"/>
        <v>#N/A</v>
      </c>
      <c r="BM869" s="20" t="e">
        <f t="shared" si="461"/>
        <v>#N/A</v>
      </c>
      <c r="BN869" s="25" t="e">
        <f t="shared" si="462"/>
        <v>#N/A</v>
      </c>
      <c r="BO869" s="26" t="str">
        <f t="shared" si="463"/>
        <v>0</v>
      </c>
      <c r="BP869" s="21" t="e">
        <f t="shared" si="464"/>
        <v>#VALUE!</v>
      </c>
      <c r="BQ869" s="20" t="e">
        <f t="shared" si="465"/>
        <v>#N/A</v>
      </c>
      <c r="BR869" s="20" t="e">
        <v>#N/A</v>
      </c>
      <c r="BS869" s="9" t="e">
        <v>#N/A</v>
      </c>
      <c r="BT869" s="2" t="e">
        <f t="shared" si="466"/>
        <v>#VALUE!</v>
      </c>
      <c r="BU869" s="2" t="e">
        <f t="shared" si="434"/>
        <v>#N/A</v>
      </c>
      <c r="BV869" s="2" t="e">
        <f t="shared" si="435"/>
        <v>#N/A</v>
      </c>
    </row>
    <row r="870" s="2" customFormat="1" ht="22.95" customHeight="1" spans="1:74">
      <c r="A870" s="9" t="str">
        <f t="shared" si="436"/>
        <v>NW 016Induk</v>
      </c>
      <c r="B870" s="9" t="str">
        <f t="shared" si="437"/>
        <v>NW 016jurusan 1</v>
      </c>
      <c r="C870" s="9" t="str">
        <f t="shared" si="438"/>
        <v>NW 016jurusan 2</v>
      </c>
      <c r="D870" s="9" t="str">
        <f t="shared" si="439"/>
        <v>NW 016jurusan 3</v>
      </c>
      <c r="E870" s="9" t="str">
        <f t="shared" si="440"/>
        <v>NW 016jurusan 4</v>
      </c>
      <c r="F870" s="10" t="s">
        <v>342</v>
      </c>
      <c r="G870" s="10" t="s">
        <v>39</v>
      </c>
      <c r="H870" s="10" t="s">
        <v>1069</v>
      </c>
      <c r="I870" s="10">
        <v>1.12984</v>
      </c>
      <c r="J870" s="10">
        <v>124.35454</v>
      </c>
      <c r="K870" s="10" t="s">
        <v>7465</v>
      </c>
      <c r="L870" s="10" t="s">
        <v>7465</v>
      </c>
      <c r="M870" s="10" t="s">
        <v>7465</v>
      </c>
      <c r="N870" s="14">
        <f t="shared" si="441"/>
        <v>0</v>
      </c>
      <c r="O870" s="15" t="e">
        <f t="shared" si="442"/>
        <v>#VALUE!</v>
      </c>
      <c r="P870" s="15" t="e">
        <f t="shared" si="443"/>
        <v>#VALUE!</v>
      </c>
      <c r="Q870" s="17" t="e">
        <f>VLOOKUP($A870,'DATA PENGUKURAN GARDU'!$A:$BS,42,0)</f>
        <v>#N/A</v>
      </c>
      <c r="R870" s="18" t="e">
        <f t="shared" si="444"/>
        <v>#N/A</v>
      </c>
      <c r="S870" s="17" t="e">
        <f>VLOOKUP($A870,'DATA PENGUKURAN GARDU'!$A:$BS,44,0)</f>
        <v>#N/A</v>
      </c>
      <c r="T870" s="18" t="e">
        <f t="shared" si="445"/>
        <v>#N/A</v>
      </c>
      <c r="U870" s="17" t="e">
        <f>VLOOKUP($A870,'DATA PENGUKURAN GARDU'!$A:$BS,46,0)</f>
        <v>#N/A</v>
      </c>
      <c r="V870" s="18" t="e">
        <f t="shared" si="446"/>
        <v>#N/A</v>
      </c>
      <c r="W870" s="17" t="e">
        <f>VLOOKUP($A870,'DATA PENGUKURAN GARDU'!$A:$BS,48,0)</f>
        <v>#N/A</v>
      </c>
      <c r="X870" s="17" t="e">
        <f>VLOOKUP($A870,'DATA PENGUKURAN GARDU'!$A:$BS,53,0)</f>
        <v>#N/A</v>
      </c>
      <c r="Y870" s="17" t="e">
        <f>VLOOKUP($A870,'DATA PENGUKURAN GARDU'!$A:$BS,54,0)</f>
        <v>#N/A</v>
      </c>
      <c r="Z870" s="17" t="e">
        <f>VLOOKUP($A870,'DATA PENGUKURAN GARDU'!$A:$BS,55,0)</f>
        <v>#N/A</v>
      </c>
      <c r="AA870" s="20" t="e">
        <f>VLOOKUP($B870,'DATA PENGUKURAN GARDU'!$A:$BS,42,0)</f>
        <v>#N/A</v>
      </c>
      <c r="AB870" s="21" t="e">
        <f t="shared" si="447"/>
        <v>#N/A</v>
      </c>
      <c r="AC870" s="20" t="e">
        <f>VLOOKUP($B870,'DATA PENGUKURAN GARDU'!$A:$BS,44,0)</f>
        <v>#N/A</v>
      </c>
      <c r="AD870" s="21" t="e">
        <f t="shared" si="448"/>
        <v>#N/A</v>
      </c>
      <c r="AE870" s="20" t="e">
        <f>VLOOKUP($B870,'DATA PENGUKURAN GARDU'!$A:$BS,46,0)</f>
        <v>#N/A</v>
      </c>
      <c r="AF870" s="21" t="e">
        <f t="shared" si="449"/>
        <v>#N/A</v>
      </c>
      <c r="AG870" s="20" t="e">
        <f>VLOOKUP($B870,'DATA PENGUKURAN GARDU'!$A:$BS,46,0)</f>
        <v>#N/A</v>
      </c>
      <c r="AH870" s="20" t="e">
        <f>VLOOKUP($B870,'DATA PENGUKURAN GARDU'!$A:$BS,53,0)</f>
        <v>#N/A</v>
      </c>
      <c r="AI870" s="20" t="e">
        <f>VLOOKUP($B870,'DATA PENGUKURAN GARDU'!$A:$BS,54,0)</f>
        <v>#N/A</v>
      </c>
      <c r="AJ870" s="17" t="e">
        <f>VLOOKUP($C870,'DATA PENGUKURAN GARDU'!$A:$BS,42,0)</f>
        <v>#N/A</v>
      </c>
      <c r="AK870" s="23" t="e">
        <f t="shared" si="450"/>
        <v>#N/A</v>
      </c>
      <c r="AL870" s="17" t="e">
        <f>VLOOKUP($C870,'DATA PENGUKURAN GARDU'!$A:$BS,44,0)</f>
        <v>#N/A</v>
      </c>
      <c r="AM870" s="23" t="e">
        <f t="shared" si="451"/>
        <v>#N/A</v>
      </c>
      <c r="AN870" s="17" t="e">
        <f>VLOOKUP($C870,'DATA PENGUKURAN GARDU'!$A:$BS,46,0)</f>
        <v>#N/A</v>
      </c>
      <c r="AO870" s="23" t="e">
        <f t="shared" si="452"/>
        <v>#N/A</v>
      </c>
      <c r="AP870" s="17" t="e">
        <f>VLOOKUP($C870,'DATA PENGUKURAN GARDU'!$A:$BS,46,0)</f>
        <v>#N/A</v>
      </c>
      <c r="AQ870" s="17" t="e">
        <f>VLOOKUP($C870,'DATA PENGUKURAN GARDU'!$A:$BS,53,0)</f>
        <v>#N/A</v>
      </c>
      <c r="AR870" s="17" t="e">
        <f>VLOOKUP($C870,'DATA PENGUKURAN GARDU'!$A:$BS,54,0)</f>
        <v>#N/A</v>
      </c>
      <c r="AS870" s="20" t="e">
        <f>VLOOKUP($D870,'DATA PENGUKURAN GARDU'!$A:$BS,42,0)</f>
        <v>#N/A</v>
      </c>
      <c r="AT870" s="21" t="e">
        <f t="shared" si="453"/>
        <v>#N/A</v>
      </c>
      <c r="AU870" s="20" t="e">
        <f>VLOOKUP($D870,'DATA PENGUKURAN GARDU'!$A:$BS,44,0)</f>
        <v>#N/A</v>
      </c>
      <c r="AV870" s="21" t="e">
        <f t="shared" si="454"/>
        <v>#N/A</v>
      </c>
      <c r="AW870" s="20" t="e">
        <f>VLOOKUP($D870,'DATA PENGUKURAN GARDU'!$A:$BS,46,0)</f>
        <v>#N/A</v>
      </c>
      <c r="AX870" s="21" t="e">
        <f t="shared" si="455"/>
        <v>#N/A</v>
      </c>
      <c r="AY870" s="20" t="e">
        <f>VLOOKUP($D870,'DATA PENGUKURAN GARDU'!$A:$BS,46,0)</f>
        <v>#N/A</v>
      </c>
      <c r="AZ870" s="20" t="e">
        <f>VLOOKUP($D870,'DATA PENGUKURAN GARDU'!$A:$BS,53,0)</f>
        <v>#N/A</v>
      </c>
      <c r="BA870" s="20" t="e">
        <f>VLOOKUP($D870,'DATA PENGUKURAN GARDU'!$A:$BS,54,0)</f>
        <v>#N/A</v>
      </c>
      <c r="BB870" s="17" t="e">
        <f>VLOOKUP($E870,'DATA PENGUKURAN GARDU'!$A:$BS,42,0)</f>
        <v>#N/A</v>
      </c>
      <c r="BC870" s="23" t="e">
        <f t="shared" si="456"/>
        <v>#N/A</v>
      </c>
      <c r="BD870" s="17" t="e">
        <f>VLOOKUP($E870,'DATA PENGUKURAN GARDU'!$A:$BS,44,0)</f>
        <v>#N/A</v>
      </c>
      <c r="BE870" s="23" t="e">
        <f t="shared" si="457"/>
        <v>#N/A</v>
      </c>
      <c r="BF870" s="17" t="e">
        <f>VLOOKUP($E870,'DATA PENGUKURAN GARDU'!$A:$BS,46,0)</f>
        <v>#N/A</v>
      </c>
      <c r="BG870" s="23" t="e">
        <f t="shared" si="458"/>
        <v>#N/A</v>
      </c>
      <c r="BH870" s="17" t="e">
        <f>VLOOKUP($E870,'DATA PENGUKURAN GARDU'!$A:$BS,46,0)</f>
        <v>#N/A</v>
      </c>
      <c r="BI870" s="17" t="e">
        <f>VLOOKUP($E870,'DATA PENGUKURAN GARDU'!$A:$BS,53,0)</f>
        <v>#N/A</v>
      </c>
      <c r="BJ870" s="17" t="e">
        <f>VLOOKUP($E870,'DATA PENGUKURAN GARDU'!$A:$BS,54,0)</f>
        <v>#N/A</v>
      </c>
      <c r="BK870" s="20" t="e">
        <f t="shared" si="459"/>
        <v>#N/A</v>
      </c>
      <c r="BL870" s="20" t="e">
        <f t="shared" si="460"/>
        <v>#N/A</v>
      </c>
      <c r="BM870" s="20" t="e">
        <f t="shared" si="461"/>
        <v>#N/A</v>
      </c>
      <c r="BN870" s="25" t="e">
        <f t="shared" si="462"/>
        <v>#N/A</v>
      </c>
      <c r="BO870" s="26" t="str">
        <f t="shared" si="463"/>
        <v>0</v>
      </c>
      <c r="BP870" s="21" t="e">
        <f t="shared" si="464"/>
        <v>#VALUE!</v>
      </c>
      <c r="BQ870" s="20" t="e">
        <f t="shared" si="465"/>
        <v>#N/A</v>
      </c>
      <c r="BR870" s="20" t="e">
        <v>#N/A</v>
      </c>
      <c r="BS870" s="9" t="e">
        <v>#N/A</v>
      </c>
      <c r="BT870" s="2" t="e">
        <f t="shared" si="466"/>
        <v>#VALUE!</v>
      </c>
      <c r="BU870" s="2" t="e">
        <f t="shared" si="434"/>
        <v>#N/A</v>
      </c>
      <c r="BV870" s="2" t="e">
        <f t="shared" si="435"/>
        <v>#N/A</v>
      </c>
    </row>
    <row r="871" s="2" customFormat="1" ht="22.95" customHeight="1" spans="1:74">
      <c r="A871" s="9" t="str">
        <f t="shared" si="436"/>
        <v>N 051.1Induk</v>
      </c>
      <c r="B871" s="9" t="str">
        <f t="shared" si="437"/>
        <v>N 051.1jurusan 1</v>
      </c>
      <c r="C871" s="9" t="str">
        <f t="shared" si="438"/>
        <v>N 051.1jurusan 2</v>
      </c>
      <c r="D871" s="9" t="str">
        <f t="shared" si="439"/>
        <v>N 051.1jurusan 3</v>
      </c>
      <c r="E871" s="9" t="str">
        <f t="shared" si="440"/>
        <v>N 051.1jurusan 4</v>
      </c>
      <c r="F871" s="10" t="s">
        <v>226</v>
      </c>
      <c r="G871" s="10" t="s">
        <v>101</v>
      </c>
      <c r="H871" s="10" t="s">
        <v>1070</v>
      </c>
      <c r="I871" s="10">
        <v>0.84427</v>
      </c>
      <c r="J871" s="10">
        <v>124.15433</v>
      </c>
      <c r="K871" s="10" t="s">
        <v>7465</v>
      </c>
      <c r="L871" s="10" t="s">
        <v>7465</v>
      </c>
      <c r="M871" s="10" t="s">
        <v>7465</v>
      </c>
      <c r="N871" s="14">
        <f t="shared" si="441"/>
        <v>0</v>
      </c>
      <c r="O871" s="15" t="e">
        <f t="shared" si="442"/>
        <v>#VALUE!</v>
      </c>
      <c r="P871" s="15" t="e">
        <f t="shared" si="443"/>
        <v>#VALUE!</v>
      </c>
      <c r="Q871" s="17" t="e">
        <f>VLOOKUP($A871,'DATA PENGUKURAN GARDU'!$A:$BS,42,0)</f>
        <v>#N/A</v>
      </c>
      <c r="R871" s="18" t="e">
        <f t="shared" si="444"/>
        <v>#N/A</v>
      </c>
      <c r="S871" s="17" t="e">
        <f>VLOOKUP($A871,'DATA PENGUKURAN GARDU'!$A:$BS,44,0)</f>
        <v>#N/A</v>
      </c>
      <c r="T871" s="18" t="e">
        <f t="shared" si="445"/>
        <v>#N/A</v>
      </c>
      <c r="U871" s="17" t="e">
        <f>VLOOKUP($A871,'DATA PENGUKURAN GARDU'!$A:$BS,46,0)</f>
        <v>#N/A</v>
      </c>
      <c r="V871" s="18" t="e">
        <f t="shared" si="446"/>
        <v>#N/A</v>
      </c>
      <c r="W871" s="17" t="e">
        <f>VLOOKUP($A871,'DATA PENGUKURAN GARDU'!$A:$BS,48,0)</f>
        <v>#N/A</v>
      </c>
      <c r="X871" s="17" t="e">
        <f>VLOOKUP($A871,'DATA PENGUKURAN GARDU'!$A:$BS,53,0)</f>
        <v>#N/A</v>
      </c>
      <c r="Y871" s="17" t="e">
        <f>VLOOKUP($A871,'DATA PENGUKURAN GARDU'!$A:$BS,54,0)</f>
        <v>#N/A</v>
      </c>
      <c r="Z871" s="17" t="e">
        <f>VLOOKUP($A871,'DATA PENGUKURAN GARDU'!$A:$BS,55,0)</f>
        <v>#N/A</v>
      </c>
      <c r="AA871" s="20" t="e">
        <f>VLOOKUP($B871,'DATA PENGUKURAN GARDU'!$A:$BS,42,0)</f>
        <v>#N/A</v>
      </c>
      <c r="AB871" s="21" t="e">
        <f t="shared" si="447"/>
        <v>#N/A</v>
      </c>
      <c r="AC871" s="20" t="e">
        <f>VLOOKUP($B871,'DATA PENGUKURAN GARDU'!$A:$BS,44,0)</f>
        <v>#N/A</v>
      </c>
      <c r="AD871" s="21" t="e">
        <f t="shared" si="448"/>
        <v>#N/A</v>
      </c>
      <c r="AE871" s="20" t="e">
        <f>VLOOKUP($B871,'DATA PENGUKURAN GARDU'!$A:$BS,46,0)</f>
        <v>#N/A</v>
      </c>
      <c r="AF871" s="21" t="e">
        <f t="shared" si="449"/>
        <v>#N/A</v>
      </c>
      <c r="AG871" s="20" t="e">
        <f>VLOOKUP($B871,'DATA PENGUKURAN GARDU'!$A:$BS,46,0)</f>
        <v>#N/A</v>
      </c>
      <c r="AH871" s="20" t="e">
        <f>VLOOKUP($B871,'DATA PENGUKURAN GARDU'!$A:$BS,53,0)</f>
        <v>#N/A</v>
      </c>
      <c r="AI871" s="20" t="e">
        <f>VLOOKUP($B871,'DATA PENGUKURAN GARDU'!$A:$BS,54,0)</f>
        <v>#N/A</v>
      </c>
      <c r="AJ871" s="17" t="e">
        <f>VLOOKUP($C871,'DATA PENGUKURAN GARDU'!$A:$BS,42,0)</f>
        <v>#N/A</v>
      </c>
      <c r="AK871" s="23" t="e">
        <f t="shared" si="450"/>
        <v>#N/A</v>
      </c>
      <c r="AL871" s="17" t="e">
        <f>VLOOKUP($C871,'DATA PENGUKURAN GARDU'!$A:$BS,44,0)</f>
        <v>#N/A</v>
      </c>
      <c r="AM871" s="23" t="e">
        <f t="shared" si="451"/>
        <v>#N/A</v>
      </c>
      <c r="AN871" s="17" t="e">
        <f>VLOOKUP($C871,'DATA PENGUKURAN GARDU'!$A:$BS,46,0)</f>
        <v>#N/A</v>
      </c>
      <c r="AO871" s="23" t="e">
        <f t="shared" si="452"/>
        <v>#N/A</v>
      </c>
      <c r="AP871" s="17" t="e">
        <f>VLOOKUP($C871,'DATA PENGUKURAN GARDU'!$A:$BS,46,0)</f>
        <v>#N/A</v>
      </c>
      <c r="AQ871" s="17" t="e">
        <f>VLOOKUP($C871,'DATA PENGUKURAN GARDU'!$A:$BS,53,0)</f>
        <v>#N/A</v>
      </c>
      <c r="AR871" s="17" t="e">
        <f>VLOOKUP($C871,'DATA PENGUKURAN GARDU'!$A:$BS,54,0)</f>
        <v>#N/A</v>
      </c>
      <c r="AS871" s="20" t="e">
        <f>VLOOKUP($D871,'DATA PENGUKURAN GARDU'!$A:$BS,42,0)</f>
        <v>#N/A</v>
      </c>
      <c r="AT871" s="21" t="e">
        <f t="shared" si="453"/>
        <v>#N/A</v>
      </c>
      <c r="AU871" s="20" t="e">
        <f>VLOOKUP($D871,'DATA PENGUKURAN GARDU'!$A:$BS,44,0)</f>
        <v>#N/A</v>
      </c>
      <c r="AV871" s="21" t="e">
        <f t="shared" si="454"/>
        <v>#N/A</v>
      </c>
      <c r="AW871" s="20" t="e">
        <f>VLOOKUP($D871,'DATA PENGUKURAN GARDU'!$A:$BS,46,0)</f>
        <v>#N/A</v>
      </c>
      <c r="AX871" s="21" t="e">
        <f t="shared" si="455"/>
        <v>#N/A</v>
      </c>
      <c r="AY871" s="20" t="e">
        <f>VLOOKUP($D871,'DATA PENGUKURAN GARDU'!$A:$BS,46,0)</f>
        <v>#N/A</v>
      </c>
      <c r="AZ871" s="20" t="e">
        <f>VLOOKUP($D871,'DATA PENGUKURAN GARDU'!$A:$BS,53,0)</f>
        <v>#N/A</v>
      </c>
      <c r="BA871" s="20" t="e">
        <f>VLOOKUP($D871,'DATA PENGUKURAN GARDU'!$A:$BS,54,0)</f>
        <v>#N/A</v>
      </c>
      <c r="BB871" s="17" t="e">
        <f>VLOOKUP($E871,'DATA PENGUKURAN GARDU'!$A:$BS,42,0)</f>
        <v>#N/A</v>
      </c>
      <c r="BC871" s="23" t="e">
        <f t="shared" si="456"/>
        <v>#N/A</v>
      </c>
      <c r="BD871" s="17" t="e">
        <f>VLOOKUP($E871,'DATA PENGUKURAN GARDU'!$A:$BS,44,0)</f>
        <v>#N/A</v>
      </c>
      <c r="BE871" s="23" t="e">
        <f t="shared" si="457"/>
        <v>#N/A</v>
      </c>
      <c r="BF871" s="17" t="e">
        <f>VLOOKUP($E871,'DATA PENGUKURAN GARDU'!$A:$BS,46,0)</f>
        <v>#N/A</v>
      </c>
      <c r="BG871" s="23" t="e">
        <f t="shared" si="458"/>
        <v>#N/A</v>
      </c>
      <c r="BH871" s="17" t="e">
        <f>VLOOKUP($E871,'DATA PENGUKURAN GARDU'!$A:$BS,46,0)</f>
        <v>#N/A</v>
      </c>
      <c r="BI871" s="17" t="e">
        <f>VLOOKUP($E871,'DATA PENGUKURAN GARDU'!$A:$BS,53,0)</f>
        <v>#N/A</v>
      </c>
      <c r="BJ871" s="17" t="e">
        <f>VLOOKUP($E871,'DATA PENGUKURAN GARDU'!$A:$BS,54,0)</f>
        <v>#N/A</v>
      </c>
      <c r="BK871" s="20" t="e">
        <f t="shared" si="459"/>
        <v>#N/A</v>
      </c>
      <c r="BL871" s="20" t="e">
        <f t="shared" si="460"/>
        <v>#N/A</v>
      </c>
      <c r="BM871" s="20" t="e">
        <f t="shared" si="461"/>
        <v>#N/A</v>
      </c>
      <c r="BN871" s="25" t="e">
        <f t="shared" si="462"/>
        <v>#N/A</v>
      </c>
      <c r="BO871" s="26" t="str">
        <f t="shared" si="463"/>
        <v>0</v>
      </c>
      <c r="BP871" s="21" t="e">
        <f t="shared" si="464"/>
        <v>#VALUE!</v>
      </c>
      <c r="BQ871" s="20" t="e">
        <f t="shared" si="465"/>
        <v>#N/A</v>
      </c>
      <c r="BR871" s="20" t="e">
        <v>#N/A</v>
      </c>
      <c r="BS871" s="9" t="e">
        <v>#N/A</v>
      </c>
      <c r="BT871" s="2" t="e">
        <f t="shared" si="466"/>
        <v>#VALUE!</v>
      </c>
      <c r="BU871" s="2" t="e">
        <f t="shared" si="434"/>
        <v>#N/A</v>
      </c>
      <c r="BV871" s="2" t="e">
        <f t="shared" si="435"/>
        <v>#N/A</v>
      </c>
    </row>
    <row r="872" s="2" customFormat="1" ht="22.95" customHeight="1" spans="1:74">
      <c r="A872" s="9" t="str">
        <f t="shared" si="436"/>
        <v>N 054.1Induk</v>
      </c>
      <c r="B872" s="9" t="str">
        <f t="shared" si="437"/>
        <v>N 054.1jurusan 1</v>
      </c>
      <c r="C872" s="9" t="str">
        <f t="shared" si="438"/>
        <v>N 054.1jurusan 2</v>
      </c>
      <c r="D872" s="9" t="str">
        <f t="shared" si="439"/>
        <v>N 054.1jurusan 3</v>
      </c>
      <c r="E872" s="9" t="str">
        <f t="shared" si="440"/>
        <v>N 054.1jurusan 4</v>
      </c>
      <c r="F872" s="10" t="s">
        <v>226</v>
      </c>
      <c r="G872" s="10" t="s">
        <v>101</v>
      </c>
      <c r="H872" s="10" t="s">
        <v>1071</v>
      </c>
      <c r="I872" s="10">
        <v>0.8403</v>
      </c>
      <c r="J872" s="10">
        <v>124.16792</v>
      </c>
      <c r="K872" s="10" t="s">
        <v>7465</v>
      </c>
      <c r="L872" s="10" t="s">
        <v>7465</v>
      </c>
      <c r="M872" s="10" t="s">
        <v>7465</v>
      </c>
      <c r="N872" s="14">
        <f t="shared" si="441"/>
        <v>0</v>
      </c>
      <c r="O872" s="15" t="e">
        <f t="shared" si="442"/>
        <v>#VALUE!</v>
      </c>
      <c r="P872" s="15" t="e">
        <f t="shared" si="443"/>
        <v>#VALUE!</v>
      </c>
      <c r="Q872" s="17" t="e">
        <f>VLOOKUP($A872,'DATA PENGUKURAN GARDU'!$A:$BS,42,0)</f>
        <v>#N/A</v>
      </c>
      <c r="R872" s="18" t="e">
        <f t="shared" si="444"/>
        <v>#N/A</v>
      </c>
      <c r="S872" s="17" t="e">
        <f>VLOOKUP($A872,'DATA PENGUKURAN GARDU'!$A:$BS,44,0)</f>
        <v>#N/A</v>
      </c>
      <c r="T872" s="18" t="e">
        <f t="shared" si="445"/>
        <v>#N/A</v>
      </c>
      <c r="U872" s="17" t="e">
        <f>VLOOKUP($A872,'DATA PENGUKURAN GARDU'!$A:$BS,46,0)</f>
        <v>#N/A</v>
      </c>
      <c r="V872" s="18" t="e">
        <f t="shared" si="446"/>
        <v>#N/A</v>
      </c>
      <c r="W872" s="17" t="e">
        <f>VLOOKUP($A872,'DATA PENGUKURAN GARDU'!$A:$BS,48,0)</f>
        <v>#N/A</v>
      </c>
      <c r="X872" s="17" t="e">
        <f>VLOOKUP($A872,'DATA PENGUKURAN GARDU'!$A:$BS,53,0)</f>
        <v>#N/A</v>
      </c>
      <c r="Y872" s="17" t="e">
        <f>VLOOKUP($A872,'DATA PENGUKURAN GARDU'!$A:$BS,54,0)</f>
        <v>#N/A</v>
      </c>
      <c r="Z872" s="17" t="e">
        <f>VLOOKUP($A872,'DATA PENGUKURAN GARDU'!$A:$BS,55,0)</f>
        <v>#N/A</v>
      </c>
      <c r="AA872" s="20" t="e">
        <f>VLOOKUP($B872,'DATA PENGUKURAN GARDU'!$A:$BS,42,0)</f>
        <v>#N/A</v>
      </c>
      <c r="AB872" s="21" t="e">
        <f t="shared" si="447"/>
        <v>#N/A</v>
      </c>
      <c r="AC872" s="20" t="e">
        <f>VLOOKUP($B872,'DATA PENGUKURAN GARDU'!$A:$BS,44,0)</f>
        <v>#N/A</v>
      </c>
      <c r="AD872" s="21" t="e">
        <f t="shared" si="448"/>
        <v>#N/A</v>
      </c>
      <c r="AE872" s="20" t="e">
        <f>VLOOKUP($B872,'DATA PENGUKURAN GARDU'!$A:$BS,46,0)</f>
        <v>#N/A</v>
      </c>
      <c r="AF872" s="21" t="e">
        <f t="shared" si="449"/>
        <v>#N/A</v>
      </c>
      <c r="AG872" s="20" t="e">
        <f>VLOOKUP($B872,'DATA PENGUKURAN GARDU'!$A:$BS,46,0)</f>
        <v>#N/A</v>
      </c>
      <c r="AH872" s="20" t="e">
        <f>VLOOKUP($B872,'DATA PENGUKURAN GARDU'!$A:$BS,53,0)</f>
        <v>#N/A</v>
      </c>
      <c r="AI872" s="20" t="e">
        <f>VLOOKUP($B872,'DATA PENGUKURAN GARDU'!$A:$BS,54,0)</f>
        <v>#N/A</v>
      </c>
      <c r="AJ872" s="17" t="e">
        <f>VLOOKUP($C872,'DATA PENGUKURAN GARDU'!$A:$BS,42,0)</f>
        <v>#N/A</v>
      </c>
      <c r="AK872" s="23" t="e">
        <f t="shared" si="450"/>
        <v>#N/A</v>
      </c>
      <c r="AL872" s="17" t="e">
        <f>VLOOKUP($C872,'DATA PENGUKURAN GARDU'!$A:$BS,44,0)</f>
        <v>#N/A</v>
      </c>
      <c r="AM872" s="23" t="e">
        <f t="shared" si="451"/>
        <v>#N/A</v>
      </c>
      <c r="AN872" s="17" t="e">
        <f>VLOOKUP($C872,'DATA PENGUKURAN GARDU'!$A:$BS,46,0)</f>
        <v>#N/A</v>
      </c>
      <c r="AO872" s="23" t="e">
        <f t="shared" si="452"/>
        <v>#N/A</v>
      </c>
      <c r="AP872" s="17" t="e">
        <f>VLOOKUP($C872,'DATA PENGUKURAN GARDU'!$A:$BS,46,0)</f>
        <v>#N/A</v>
      </c>
      <c r="AQ872" s="17" t="e">
        <f>VLOOKUP($C872,'DATA PENGUKURAN GARDU'!$A:$BS,53,0)</f>
        <v>#N/A</v>
      </c>
      <c r="AR872" s="17" t="e">
        <f>VLOOKUP($C872,'DATA PENGUKURAN GARDU'!$A:$BS,54,0)</f>
        <v>#N/A</v>
      </c>
      <c r="AS872" s="20" t="e">
        <f>VLOOKUP($D872,'DATA PENGUKURAN GARDU'!$A:$BS,42,0)</f>
        <v>#N/A</v>
      </c>
      <c r="AT872" s="21" t="e">
        <f t="shared" si="453"/>
        <v>#N/A</v>
      </c>
      <c r="AU872" s="20" t="e">
        <f>VLOOKUP($D872,'DATA PENGUKURAN GARDU'!$A:$BS,44,0)</f>
        <v>#N/A</v>
      </c>
      <c r="AV872" s="21" t="e">
        <f t="shared" si="454"/>
        <v>#N/A</v>
      </c>
      <c r="AW872" s="20" t="e">
        <f>VLOOKUP($D872,'DATA PENGUKURAN GARDU'!$A:$BS,46,0)</f>
        <v>#N/A</v>
      </c>
      <c r="AX872" s="21" t="e">
        <f t="shared" si="455"/>
        <v>#N/A</v>
      </c>
      <c r="AY872" s="20" t="e">
        <f>VLOOKUP($D872,'DATA PENGUKURAN GARDU'!$A:$BS,46,0)</f>
        <v>#N/A</v>
      </c>
      <c r="AZ872" s="20" t="e">
        <f>VLOOKUP($D872,'DATA PENGUKURAN GARDU'!$A:$BS,53,0)</f>
        <v>#N/A</v>
      </c>
      <c r="BA872" s="20" t="e">
        <f>VLOOKUP($D872,'DATA PENGUKURAN GARDU'!$A:$BS,54,0)</f>
        <v>#N/A</v>
      </c>
      <c r="BB872" s="17" t="e">
        <f>VLOOKUP($E872,'DATA PENGUKURAN GARDU'!$A:$BS,42,0)</f>
        <v>#N/A</v>
      </c>
      <c r="BC872" s="23" t="e">
        <f t="shared" si="456"/>
        <v>#N/A</v>
      </c>
      <c r="BD872" s="17" t="e">
        <f>VLOOKUP($E872,'DATA PENGUKURAN GARDU'!$A:$BS,44,0)</f>
        <v>#N/A</v>
      </c>
      <c r="BE872" s="23" t="e">
        <f t="shared" si="457"/>
        <v>#N/A</v>
      </c>
      <c r="BF872" s="17" t="e">
        <f>VLOOKUP($E872,'DATA PENGUKURAN GARDU'!$A:$BS,46,0)</f>
        <v>#N/A</v>
      </c>
      <c r="BG872" s="23" t="e">
        <f t="shared" si="458"/>
        <v>#N/A</v>
      </c>
      <c r="BH872" s="17" t="e">
        <f>VLOOKUP($E872,'DATA PENGUKURAN GARDU'!$A:$BS,46,0)</f>
        <v>#N/A</v>
      </c>
      <c r="BI872" s="17" t="e">
        <f>VLOOKUP($E872,'DATA PENGUKURAN GARDU'!$A:$BS,53,0)</f>
        <v>#N/A</v>
      </c>
      <c r="BJ872" s="17" t="e">
        <f>VLOOKUP($E872,'DATA PENGUKURAN GARDU'!$A:$BS,54,0)</f>
        <v>#N/A</v>
      </c>
      <c r="BK872" s="20" t="e">
        <f t="shared" si="459"/>
        <v>#N/A</v>
      </c>
      <c r="BL872" s="20" t="e">
        <f t="shared" si="460"/>
        <v>#N/A</v>
      </c>
      <c r="BM872" s="20" t="e">
        <f t="shared" si="461"/>
        <v>#N/A</v>
      </c>
      <c r="BN872" s="25" t="e">
        <f t="shared" si="462"/>
        <v>#N/A</v>
      </c>
      <c r="BO872" s="26" t="str">
        <f t="shared" si="463"/>
        <v>0</v>
      </c>
      <c r="BP872" s="21" t="e">
        <f t="shared" si="464"/>
        <v>#VALUE!</v>
      </c>
      <c r="BQ872" s="20" t="e">
        <f t="shared" si="465"/>
        <v>#N/A</v>
      </c>
      <c r="BR872" s="20" t="e">
        <v>#N/A</v>
      </c>
      <c r="BS872" s="9" t="e">
        <v>#N/A</v>
      </c>
      <c r="BT872" s="2" t="e">
        <f t="shared" si="466"/>
        <v>#VALUE!</v>
      </c>
      <c r="BU872" s="2" t="e">
        <f t="shared" si="434"/>
        <v>#N/A</v>
      </c>
      <c r="BV872" s="2" t="e">
        <f t="shared" si="435"/>
        <v>#N/A</v>
      </c>
    </row>
    <row r="873" s="2" customFormat="1" ht="22.95" customHeight="1" spans="1:74">
      <c r="A873" s="9" t="str">
        <f t="shared" si="436"/>
        <v>N 057Induk</v>
      </c>
      <c r="B873" s="9" t="str">
        <f t="shared" si="437"/>
        <v>N 057jurusan 1</v>
      </c>
      <c r="C873" s="9" t="str">
        <f t="shared" si="438"/>
        <v>N 057jurusan 2</v>
      </c>
      <c r="D873" s="9" t="str">
        <f t="shared" si="439"/>
        <v>N 057jurusan 3</v>
      </c>
      <c r="E873" s="9" t="str">
        <f t="shared" si="440"/>
        <v>N 057jurusan 4</v>
      </c>
      <c r="F873" s="10" t="s">
        <v>226</v>
      </c>
      <c r="G873" s="10" t="s">
        <v>101</v>
      </c>
      <c r="H873" s="10" t="s">
        <v>1072</v>
      </c>
      <c r="I873" s="10">
        <v>0.90942</v>
      </c>
      <c r="J873" s="10">
        <v>124.09012</v>
      </c>
      <c r="K873" s="10" t="s">
        <v>7465</v>
      </c>
      <c r="L873" s="10" t="s">
        <v>7465</v>
      </c>
      <c r="M873" s="10" t="s">
        <v>7465</v>
      </c>
      <c r="N873" s="14">
        <f t="shared" si="441"/>
        <v>0</v>
      </c>
      <c r="O873" s="15" t="e">
        <f t="shared" si="442"/>
        <v>#VALUE!</v>
      </c>
      <c r="P873" s="15" t="e">
        <f t="shared" si="443"/>
        <v>#VALUE!</v>
      </c>
      <c r="Q873" s="17" t="e">
        <f>VLOOKUP($A873,'DATA PENGUKURAN GARDU'!$A:$BS,42,0)</f>
        <v>#N/A</v>
      </c>
      <c r="R873" s="18" t="e">
        <f t="shared" si="444"/>
        <v>#N/A</v>
      </c>
      <c r="S873" s="17" t="e">
        <f>VLOOKUP($A873,'DATA PENGUKURAN GARDU'!$A:$BS,44,0)</f>
        <v>#N/A</v>
      </c>
      <c r="T873" s="18" t="e">
        <f t="shared" si="445"/>
        <v>#N/A</v>
      </c>
      <c r="U873" s="17" t="e">
        <f>VLOOKUP($A873,'DATA PENGUKURAN GARDU'!$A:$BS,46,0)</f>
        <v>#N/A</v>
      </c>
      <c r="V873" s="18" t="e">
        <f t="shared" si="446"/>
        <v>#N/A</v>
      </c>
      <c r="W873" s="17" t="e">
        <f>VLOOKUP($A873,'DATA PENGUKURAN GARDU'!$A:$BS,48,0)</f>
        <v>#N/A</v>
      </c>
      <c r="X873" s="17" t="e">
        <f>VLOOKUP($A873,'DATA PENGUKURAN GARDU'!$A:$BS,53,0)</f>
        <v>#N/A</v>
      </c>
      <c r="Y873" s="17" t="e">
        <f>VLOOKUP($A873,'DATA PENGUKURAN GARDU'!$A:$BS,54,0)</f>
        <v>#N/A</v>
      </c>
      <c r="Z873" s="17" t="e">
        <f>VLOOKUP($A873,'DATA PENGUKURAN GARDU'!$A:$BS,55,0)</f>
        <v>#N/A</v>
      </c>
      <c r="AA873" s="20" t="e">
        <f>VLOOKUP($B873,'DATA PENGUKURAN GARDU'!$A:$BS,42,0)</f>
        <v>#N/A</v>
      </c>
      <c r="AB873" s="21" t="e">
        <f t="shared" si="447"/>
        <v>#N/A</v>
      </c>
      <c r="AC873" s="20" t="e">
        <f>VLOOKUP($B873,'DATA PENGUKURAN GARDU'!$A:$BS,44,0)</f>
        <v>#N/A</v>
      </c>
      <c r="AD873" s="21" t="e">
        <f t="shared" si="448"/>
        <v>#N/A</v>
      </c>
      <c r="AE873" s="20" t="e">
        <f>VLOOKUP($B873,'DATA PENGUKURAN GARDU'!$A:$BS,46,0)</f>
        <v>#N/A</v>
      </c>
      <c r="AF873" s="21" t="e">
        <f t="shared" si="449"/>
        <v>#N/A</v>
      </c>
      <c r="AG873" s="20" t="e">
        <f>VLOOKUP($B873,'DATA PENGUKURAN GARDU'!$A:$BS,46,0)</f>
        <v>#N/A</v>
      </c>
      <c r="AH873" s="20" t="e">
        <f>VLOOKUP($B873,'DATA PENGUKURAN GARDU'!$A:$BS,53,0)</f>
        <v>#N/A</v>
      </c>
      <c r="AI873" s="20" t="e">
        <f>VLOOKUP($B873,'DATA PENGUKURAN GARDU'!$A:$BS,54,0)</f>
        <v>#N/A</v>
      </c>
      <c r="AJ873" s="17" t="e">
        <f>VLOOKUP($C873,'DATA PENGUKURAN GARDU'!$A:$BS,42,0)</f>
        <v>#N/A</v>
      </c>
      <c r="AK873" s="23" t="e">
        <f t="shared" si="450"/>
        <v>#N/A</v>
      </c>
      <c r="AL873" s="17" t="e">
        <f>VLOOKUP($C873,'DATA PENGUKURAN GARDU'!$A:$BS,44,0)</f>
        <v>#N/A</v>
      </c>
      <c r="AM873" s="23" t="e">
        <f t="shared" si="451"/>
        <v>#N/A</v>
      </c>
      <c r="AN873" s="17" t="e">
        <f>VLOOKUP($C873,'DATA PENGUKURAN GARDU'!$A:$BS,46,0)</f>
        <v>#N/A</v>
      </c>
      <c r="AO873" s="23" t="e">
        <f t="shared" si="452"/>
        <v>#N/A</v>
      </c>
      <c r="AP873" s="17" t="e">
        <f>VLOOKUP($C873,'DATA PENGUKURAN GARDU'!$A:$BS,46,0)</f>
        <v>#N/A</v>
      </c>
      <c r="AQ873" s="17" t="e">
        <f>VLOOKUP($C873,'DATA PENGUKURAN GARDU'!$A:$BS,53,0)</f>
        <v>#N/A</v>
      </c>
      <c r="AR873" s="17" t="e">
        <f>VLOOKUP($C873,'DATA PENGUKURAN GARDU'!$A:$BS,54,0)</f>
        <v>#N/A</v>
      </c>
      <c r="AS873" s="20" t="e">
        <f>VLOOKUP($D873,'DATA PENGUKURAN GARDU'!$A:$BS,42,0)</f>
        <v>#N/A</v>
      </c>
      <c r="AT873" s="21" t="e">
        <f t="shared" si="453"/>
        <v>#N/A</v>
      </c>
      <c r="AU873" s="20" t="e">
        <f>VLOOKUP($D873,'DATA PENGUKURAN GARDU'!$A:$BS,44,0)</f>
        <v>#N/A</v>
      </c>
      <c r="AV873" s="21" t="e">
        <f t="shared" si="454"/>
        <v>#N/A</v>
      </c>
      <c r="AW873" s="20" t="e">
        <f>VLOOKUP($D873,'DATA PENGUKURAN GARDU'!$A:$BS,46,0)</f>
        <v>#N/A</v>
      </c>
      <c r="AX873" s="21" t="e">
        <f t="shared" si="455"/>
        <v>#N/A</v>
      </c>
      <c r="AY873" s="20" t="e">
        <f>VLOOKUP($D873,'DATA PENGUKURAN GARDU'!$A:$BS,46,0)</f>
        <v>#N/A</v>
      </c>
      <c r="AZ873" s="20" t="e">
        <f>VLOOKUP($D873,'DATA PENGUKURAN GARDU'!$A:$BS,53,0)</f>
        <v>#N/A</v>
      </c>
      <c r="BA873" s="20" t="e">
        <f>VLOOKUP($D873,'DATA PENGUKURAN GARDU'!$A:$BS,54,0)</f>
        <v>#N/A</v>
      </c>
      <c r="BB873" s="17" t="e">
        <f>VLOOKUP($E873,'DATA PENGUKURAN GARDU'!$A:$BS,42,0)</f>
        <v>#N/A</v>
      </c>
      <c r="BC873" s="23" t="e">
        <f t="shared" si="456"/>
        <v>#N/A</v>
      </c>
      <c r="BD873" s="17" t="e">
        <f>VLOOKUP($E873,'DATA PENGUKURAN GARDU'!$A:$BS,44,0)</f>
        <v>#N/A</v>
      </c>
      <c r="BE873" s="23" t="e">
        <f t="shared" si="457"/>
        <v>#N/A</v>
      </c>
      <c r="BF873" s="17" t="e">
        <f>VLOOKUP($E873,'DATA PENGUKURAN GARDU'!$A:$BS,46,0)</f>
        <v>#N/A</v>
      </c>
      <c r="BG873" s="23" t="e">
        <f t="shared" si="458"/>
        <v>#N/A</v>
      </c>
      <c r="BH873" s="17" t="e">
        <f>VLOOKUP($E873,'DATA PENGUKURAN GARDU'!$A:$BS,46,0)</f>
        <v>#N/A</v>
      </c>
      <c r="BI873" s="17" t="e">
        <f>VLOOKUP($E873,'DATA PENGUKURAN GARDU'!$A:$BS,53,0)</f>
        <v>#N/A</v>
      </c>
      <c r="BJ873" s="17" t="e">
        <f>VLOOKUP($E873,'DATA PENGUKURAN GARDU'!$A:$BS,54,0)</f>
        <v>#N/A</v>
      </c>
      <c r="BK873" s="20" t="e">
        <f t="shared" si="459"/>
        <v>#N/A</v>
      </c>
      <c r="BL873" s="20" t="e">
        <f t="shared" si="460"/>
        <v>#N/A</v>
      </c>
      <c r="BM873" s="20" t="e">
        <f t="shared" si="461"/>
        <v>#N/A</v>
      </c>
      <c r="BN873" s="25" t="e">
        <f t="shared" si="462"/>
        <v>#N/A</v>
      </c>
      <c r="BO873" s="26" t="str">
        <f t="shared" si="463"/>
        <v>0</v>
      </c>
      <c r="BP873" s="21" t="e">
        <f t="shared" si="464"/>
        <v>#VALUE!</v>
      </c>
      <c r="BQ873" s="20" t="e">
        <f t="shared" si="465"/>
        <v>#N/A</v>
      </c>
      <c r="BR873" s="20" t="e">
        <v>#N/A</v>
      </c>
      <c r="BS873" s="9" t="e">
        <v>#N/A</v>
      </c>
      <c r="BT873" s="2" t="e">
        <f t="shared" si="466"/>
        <v>#VALUE!</v>
      </c>
      <c r="BU873" s="2" t="e">
        <f t="shared" si="434"/>
        <v>#N/A</v>
      </c>
      <c r="BV873" s="2" t="e">
        <f t="shared" si="435"/>
        <v>#N/A</v>
      </c>
    </row>
    <row r="874" s="2" customFormat="1" ht="22.95" customHeight="1" spans="1:74">
      <c r="A874" s="9" t="str">
        <f t="shared" si="436"/>
        <v>NL 001Induk</v>
      </c>
      <c r="B874" s="9" t="str">
        <f t="shared" si="437"/>
        <v>NL 001jurusan 1</v>
      </c>
      <c r="C874" s="9" t="str">
        <f t="shared" si="438"/>
        <v>NL 001jurusan 2</v>
      </c>
      <c r="D874" s="9" t="str">
        <f t="shared" si="439"/>
        <v>NL 001jurusan 3</v>
      </c>
      <c r="E874" s="9" t="str">
        <f t="shared" si="440"/>
        <v>NL 001jurusan 4</v>
      </c>
      <c r="F874" s="10" t="s">
        <v>226</v>
      </c>
      <c r="G874" s="10" t="s">
        <v>101</v>
      </c>
      <c r="H874" s="10" t="s">
        <v>1073</v>
      </c>
      <c r="I874" s="10">
        <v>0.86934</v>
      </c>
      <c r="J874" s="10">
        <v>123.99508</v>
      </c>
      <c r="K874" s="10" t="s">
        <v>7465</v>
      </c>
      <c r="L874" s="10" t="s">
        <v>7465</v>
      </c>
      <c r="M874" s="10" t="s">
        <v>7465</v>
      </c>
      <c r="N874" s="14">
        <f t="shared" si="441"/>
        <v>0</v>
      </c>
      <c r="O874" s="15" t="e">
        <f t="shared" si="442"/>
        <v>#VALUE!</v>
      </c>
      <c r="P874" s="15" t="e">
        <f t="shared" si="443"/>
        <v>#VALUE!</v>
      </c>
      <c r="Q874" s="17" t="e">
        <f>VLOOKUP($A874,'DATA PENGUKURAN GARDU'!$A:$BS,42,0)</f>
        <v>#N/A</v>
      </c>
      <c r="R874" s="18" t="e">
        <f t="shared" si="444"/>
        <v>#N/A</v>
      </c>
      <c r="S874" s="17" t="e">
        <f>VLOOKUP($A874,'DATA PENGUKURAN GARDU'!$A:$BS,44,0)</f>
        <v>#N/A</v>
      </c>
      <c r="T874" s="18" t="e">
        <f t="shared" si="445"/>
        <v>#N/A</v>
      </c>
      <c r="U874" s="17" t="e">
        <f>VLOOKUP($A874,'DATA PENGUKURAN GARDU'!$A:$BS,46,0)</f>
        <v>#N/A</v>
      </c>
      <c r="V874" s="18" t="e">
        <f t="shared" si="446"/>
        <v>#N/A</v>
      </c>
      <c r="W874" s="17" t="e">
        <f>VLOOKUP($A874,'DATA PENGUKURAN GARDU'!$A:$BS,48,0)</f>
        <v>#N/A</v>
      </c>
      <c r="X874" s="17" t="e">
        <f>VLOOKUP($A874,'DATA PENGUKURAN GARDU'!$A:$BS,53,0)</f>
        <v>#N/A</v>
      </c>
      <c r="Y874" s="17" t="e">
        <f>VLOOKUP($A874,'DATA PENGUKURAN GARDU'!$A:$BS,54,0)</f>
        <v>#N/A</v>
      </c>
      <c r="Z874" s="17" t="e">
        <f>VLOOKUP($A874,'DATA PENGUKURAN GARDU'!$A:$BS,55,0)</f>
        <v>#N/A</v>
      </c>
      <c r="AA874" s="20" t="e">
        <f>VLOOKUP($B874,'DATA PENGUKURAN GARDU'!$A:$BS,42,0)</f>
        <v>#N/A</v>
      </c>
      <c r="AB874" s="21" t="e">
        <f t="shared" si="447"/>
        <v>#N/A</v>
      </c>
      <c r="AC874" s="20" t="e">
        <f>VLOOKUP($B874,'DATA PENGUKURAN GARDU'!$A:$BS,44,0)</f>
        <v>#N/A</v>
      </c>
      <c r="AD874" s="21" t="e">
        <f t="shared" si="448"/>
        <v>#N/A</v>
      </c>
      <c r="AE874" s="20" t="e">
        <f>VLOOKUP($B874,'DATA PENGUKURAN GARDU'!$A:$BS,46,0)</f>
        <v>#N/A</v>
      </c>
      <c r="AF874" s="21" t="e">
        <f t="shared" si="449"/>
        <v>#N/A</v>
      </c>
      <c r="AG874" s="20" t="e">
        <f>VLOOKUP($B874,'DATA PENGUKURAN GARDU'!$A:$BS,46,0)</f>
        <v>#N/A</v>
      </c>
      <c r="AH874" s="20" t="e">
        <f>VLOOKUP($B874,'DATA PENGUKURAN GARDU'!$A:$BS,53,0)</f>
        <v>#N/A</v>
      </c>
      <c r="AI874" s="20" t="e">
        <f>VLOOKUP($B874,'DATA PENGUKURAN GARDU'!$A:$BS,54,0)</f>
        <v>#N/A</v>
      </c>
      <c r="AJ874" s="17" t="e">
        <f>VLOOKUP($C874,'DATA PENGUKURAN GARDU'!$A:$BS,42,0)</f>
        <v>#N/A</v>
      </c>
      <c r="AK874" s="23" t="e">
        <f t="shared" si="450"/>
        <v>#N/A</v>
      </c>
      <c r="AL874" s="17" t="e">
        <f>VLOOKUP($C874,'DATA PENGUKURAN GARDU'!$A:$BS,44,0)</f>
        <v>#N/A</v>
      </c>
      <c r="AM874" s="23" t="e">
        <f t="shared" si="451"/>
        <v>#N/A</v>
      </c>
      <c r="AN874" s="17" t="e">
        <f>VLOOKUP($C874,'DATA PENGUKURAN GARDU'!$A:$BS,46,0)</f>
        <v>#N/A</v>
      </c>
      <c r="AO874" s="23" t="e">
        <f t="shared" si="452"/>
        <v>#N/A</v>
      </c>
      <c r="AP874" s="17" t="e">
        <f>VLOOKUP($C874,'DATA PENGUKURAN GARDU'!$A:$BS,46,0)</f>
        <v>#N/A</v>
      </c>
      <c r="AQ874" s="17" t="e">
        <f>VLOOKUP($C874,'DATA PENGUKURAN GARDU'!$A:$BS,53,0)</f>
        <v>#N/A</v>
      </c>
      <c r="AR874" s="17" t="e">
        <f>VLOOKUP($C874,'DATA PENGUKURAN GARDU'!$A:$BS,54,0)</f>
        <v>#N/A</v>
      </c>
      <c r="AS874" s="20" t="e">
        <f>VLOOKUP($D874,'DATA PENGUKURAN GARDU'!$A:$BS,42,0)</f>
        <v>#N/A</v>
      </c>
      <c r="AT874" s="21" t="e">
        <f t="shared" si="453"/>
        <v>#N/A</v>
      </c>
      <c r="AU874" s="20" t="e">
        <f>VLOOKUP($D874,'DATA PENGUKURAN GARDU'!$A:$BS,44,0)</f>
        <v>#N/A</v>
      </c>
      <c r="AV874" s="21" t="e">
        <f t="shared" si="454"/>
        <v>#N/A</v>
      </c>
      <c r="AW874" s="20" t="e">
        <f>VLOOKUP($D874,'DATA PENGUKURAN GARDU'!$A:$BS,46,0)</f>
        <v>#N/A</v>
      </c>
      <c r="AX874" s="21" t="e">
        <f t="shared" si="455"/>
        <v>#N/A</v>
      </c>
      <c r="AY874" s="20" t="e">
        <f>VLOOKUP($D874,'DATA PENGUKURAN GARDU'!$A:$BS,46,0)</f>
        <v>#N/A</v>
      </c>
      <c r="AZ874" s="20" t="e">
        <f>VLOOKUP($D874,'DATA PENGUKURAN GARDU'!$A:$BS,53,0)</f>
        <v>#N/A</v>
      </c>
      <c r="BA874" s="20" t="e">
        <f>VLOOKUP($D874,'DATA PENGUKURAN GARDU'!$A:$BS,54,0)</f>
        <v>#N/A</v>
      </c>
      <c r="BB874" s="17" t="e">
        <f>VLOOKUP($E874,'DATA PENGUKURAN GARDU'!$A:$BS,42,0)</f>
        <v>#N/A</v>
      </c>
      <c r="BC874" s="23" t="e">
        <f t="shared" si="456"/>
        <v>#N/A</v>
      </c>
      <c r="BD874" s="17" t="e">
        <f>VLOOKUP($E874,'DATA PENGUKURAN GARDU'!$A:$BS,44,0)</f>
        <v>#N/A</v>
      </c>
      <c r="BE874" s="23" t="e">
        <f t="shared" si="457"/>
        <v>#N/A</v>
      </c>
      <c r="BF874" s="17" t="e">
        <f>VLOOKUP($E874,'DATA PENGUKURAN GARDU'!$A:$BS,46,0)</f>
        <v>#N/A</v>
      </c>
      <c r="BG874" s="23" t="e">
        <f t="shared" si="458"/>
        <v>#N/A</v>
      </c>
      <c r="BH874" s="17" t="e">
        <f>VLOOKUP($E874,'DATA PENGUKURAN GARDU'!$A:$BS,46,0)</f>
        <v>#N/A</v>
      </c>
      <c r="BI874" s="17" t="e">
        <f>VLOOKUP($E874,'DATA PENGUKURAN GARDU'!$A:$BS,53,0)</f>
        <v>#N/A</v>
      </c>
      <c r="BJ874" s="17" t="e">
        <f>VLOOKUP($E874,'DATA PENGUKURAN GARDU'!$A:$BS,54,0)</f>
        <v>#N/A</v>
      </c>
      <c r="BK874" s="20" t="e">
        <f t="shared" si="459"/>
        <v>#N/A</v>
      </c>
      <c r="BL874" s="20" t="e">
        <f t="shared" si="460"/>
        <v>#N/A</v>
      </c>
      <c r="BM874" s="20" t="e">
        <f t="shared" si="461"/>
        <v>#N/A</v>
      </c>
      <c r="BN874" s="25" t="e">
        <f t="shared" si="462"/>
        <v>#N/A</v>
      </c>
      <c r="BO874" s="26" t="str">
        <f t="shared" si="463"/>
        <v>0</v>
      </c>
      <c r="BP874" s="21" t="e">
        <f t="shared" si="464"/>
        <v>#VALUE!</v>
      </c>
      <c r="BQ874" s="20" t="e">
        <f t="shared" si="465"/>
        <v>#N/A</v>
      </c>
      <c r="BR874" s="20" t="e">
        <v>#N/A</v>
      </c>
      <c r="BS874" s="9" t="e">
        <v>#N/A</v>
      </c>
      <c r="BT874" s="2" t="e">
        <f t="shared" si="466"/>
        <v>#VALUE!</v>
      </c>
      <c r="BU874" s="2" t="e">
        <f t="shared" si="434"/>
        <v>#N/A</v>
      </c>
      <c r="BV874" s="2" t="e">
        <f t="shared" si="435"/>
        <v>#N/A</v>
      </c>
    </row>
    <row r="875" s="2" customFormat="1" ht="22.95" customHeight="1" spans="1:74">
      <c r="A875" s="9" t="str">
        <f t="shared" si="436"/>
        <v>K-248Induk</v>
      </c>
      <c r="B875" s="9" t="str">
        <f t="shared" si="437"/>
        <v>K-248jurusan 1</v>
      </c>
      <c r="C875" s="9" t="str">
        <f t="shared" si="438"/>
        <v>K-248jurusan 2</v>
      </c>
      <c r="D875" s="9" t="str">
        <f t="shared" si="439"/>
        <v>K-248jurusan 3</v>
      </c>
      <c r="E875" s="9" t="str">
        <f t="shared" si="440"/>
        <v>K-248jurusan 4</v>
      </c>
      <c r="F875" s="10" t="s">
        <v>462</v>
      </c>
      <c r="G875" s="10" t="s">
        <v>132</v>
      </c>
      <c r="H875" s="10" t="s">
        <v>1074</v>
      </c>
      <c r="I875" s="10">
        <v>0.712017</v>
      </c>
      <c r="J875" s="10">
        <v>124.321833</v>
      </c>
      <c r="K875" s="10" t="s">
        <v>7465</v>
      </c>
      <c r="L875" s="10" t="s">
        <v>7465</v>
      </c>
      <c r="M875" s="10" t="s">
        <v>7465</v>
      </c>
      <c r="N875" s="14">
        <f t="shared" si="441"/>
        <v>0</v>
      </c>
      <c r="O875" s="15" t="e">
        <f t="shared" si="442"/>
        <v>#VALUE!</v>
      </c>
      <c r="P875" s="15" t="e">
        <f t="shared" si="443"/>
        <v>#VALUE!</v>
      </c>
      <c r="Q875" s="17" t="e">
        <f>VLOOKUP($A875,'DATA PENGUKURAN GARDU'!$A:$BS,42,0)</f>
        <v>#N/A</v>
      </c>
      <c r="R875" s="18" t="e">
        <f t="shared" si="444"/>
        <v>#N/A</v>
      </c>
      <c r="S875" s="17" t="e">
        <f>VLOOKUP($A875,'DATA PENGUKURAN GARDU'!$A:$BS,44,0)</f>
        <v>#N/A</v>
      </c>
      <c r="T875" s="18" t="e">
        <f t="shared" si="445"/>
        <v>#N/A</v>
      </c>
      <c r="U875" s="17" t="e">
        <f>VLOOKUP($A875,'DATA PENGUKURAN GARDU'!$A:$BS,46,0)</f>
        <v>#N/A</v>
      </c>
      <c r="V875" s="18" t="e">
        <f t="shared" si="446"/>
        <v>#N/A</v>
      </c>
      <c r="W875" s="17" t="e">
        <f>VLOOKUP($A875,'DATA PENGUKURAN GARDU'!$A:$BS,48,0)</f>
        <v>#N/A</v>
      </c>
      <c r="X875" s="17" t="e">
        <f>VLOOKUP($A875,'DATA PENGUKURAN GARDU'!$A:$BS,53,0)</f>
        <v>#N/A</v>
      </c>
      <c r="Y875" s="17" t="e">
        <f>VLOOKUP($A875,'DATA PENGUKURAN GARDU'!$A:$BS,54,0)</f>
        <v>#N/A</v>
      </c>
      <c r="Z875" s="17" t="e">
        <f>VLOOKUP($A875,'DATA PENGUKURAN GARDU'!$A:$BS,55,0)</f>
        <v>#N/A</v>
      </c>
      <c r="AA875" s="20" t="e">
        <f>VLOOKUP($B875,'DATA PENGUKURAN GARDU'!$A:$BS,42,0)</f>
        <v>#N/A</v>
      </c>
      <c r="AB875" s="21" t="e">
        <f t="shared" si="447"/>
        <v>#N/A</v>
      </c>
      <c r="AC875" s="20" t="e">
        <f>VLOOKUP($B875,'DATA PENGUKURAN GARDU'!$A:$BS,44,0)</f>
        <v>#N/A</v>
      </c>
      <c r="AD875" s="21" t="e">
        <f t="shared" si="448"/>
        <v>#N/A</v>
      </c>
      <c r="AE875" s="20" t="e">
        <f>VLOOKUP($B875,'DATA PENGUKURAN GARDU'!$A:$BS,46,0)</f>
        <v>#N/A</v>
      </c>
      <c r="AF875" s="21" t="e">
        <f t="shared" si="449"/>
        <v>#N/A</v>
      </c>
      <c r="AG875" s="20" t="e">
        <f>VLOOKUP($B875,'DATA PENGUKURAN GARDU'!$A:$BS,46,0)</f>
        <v>#N/A</v>
      </c>
      <c r="AH875" s="20" t="e">
        <f>VLOOKUP($B875,'DATA PENGUKURAN GARDU'!$A:$BS,53,0)</f>
        <v>#N/A</v>
      </c>
      <c r="AI875" s="20" t="e">
        <f>VLOOKUP($B875,'DATA PENGUKURAN GARDU'!$A:$BS,54,0)</f>
        <v>#N/A</v>
      </c>
      <c r="AJ875" s="17" t="e">
        <f>VLOOKUP($C875,'DATA PENGUKURAN GARDU'!$A:$BS,42,0)</f>
        <v>#N/A</v>
      </c>
      <c r="AK875" s="23" t="e">
        <f t="shared" si="450"/>
        <v>#N/A</v>
      </c>
      <c r="AL875" s="17" t="e">
        <f>VLOOKUP($C875,'DATA PENGUKURAN GARDU'!$A:$BS,44,0)</f>
        <v>#N/A</v>
      </c>
      <c r="AM875" s="23" t="e">
        <f t="shared" si="451"/>
        <v>#N/A</v>
      </c>
      <c r="AN875" s="17" t="e">
        <f>VLOOKUP($C875,'DATA PENGUKURAN GARDU'!$A:$BS,46,0)</f>
        <v>#N/A</v>
      </c>
      <c r="AO875" s="23" t="e">
        <f t="shared" si="452"/>
        <v>#N/A</v>
      </c>
      <c r="AP875" s="17" t="e">
        <f>VLOOKUP($C875,'DATA PENGUKURAN GARDU'!$A:$BS,46,0)</f>
        <v>#N/A</v>
      </c>
      <c r="AQ875" s="17" t="e">
        <f>VLOOKUP($C875,'DATA PENGUKURAN GARDU'!$A:$BS,53,0)</f>
        <v>#N/A</v>
      </c>
      <c r="AR875" s="17" t="e">
        <f>VLOOKUP($C875,'DATA PENGUKURAN GARDU'!$A:$BS,54,0)</f>
        <v>#N/A</v>
      </c>
      <c r="AS875" s="20" t="e">
        <f>VLOOKUP($D875,'DATA PENGUKURAN GARDU'!$A:$BS,42,0)</f>
        <v>#N/A</v>
      </c>
      <c r="AT875" s="21" t="e">
        <f t="shared" si="453"/>
        <v>#N/A</v>
      </c>
      <c r="AU875" s="20" t="e">
        <f>VLOOKUP($D875,'DATA PENGUKURAN GARDU'!$A:$BS,44,0)</f>
        <v>#N/A</v>
      </c>
      <c r="AV875" s="21" t="e">
        <f t="shared" si="454"/>
        <v>#N/A</v>
      </c>
      <c r="AW875" s="20" t="e">
        <f>VLOOKUP($D875,'DATA PENGUKURAN GARDU'!$A:$BS,46,0)</f>
        <v>#N/A</v>
      </c>
      <c r="AX875" s="21" t="e">
        <f t="shared" si="455"/>
        <v>#N/A</v>
      </c>
      <c r="AY875" s="20" t="e">
        <f>VLOOKUP($D875,'DATA PENGUKURAN GARDU'!$A:$BS,46,0)</f>
        <v>#N/A</v>
      </c>
      <c r="AZ875" s="20" t="e">
        <f>VLOOKUP($D875,'DATA PENGUKURAN GARDU'!$A:$BS,53,0)</f>
        <v>#N/A</v>
      </c>
      <c r="BA875" s="20" t="e">
        <f>VLOOKUP($D875,'DATA PENGUKURAN GARDU'!$A:$BS,54,0)</f>
        <v>#N/A</v>
      </c>
      <c r="BB875" s="17" t="e">
        <f>VLOOKUP($E875,'DATA PENGUKURAN GARDU'!$A:$BS,42,0)</f>
        <v>#N/A</v>
      </c>
      <c r="BC875" s="23" t="e">
        <f t="shared" si="456"/>
        <v>#N/A</v>
      </c>
      <c r="BD875" s="17" t="e">
        <f>VLOOKUP($E875,'DATA PENGUKURAN GARDU'!$A:$BS,44,0)</f>
        <v>#N/A</v>
      </c>
      <c r="BE875" s="23" t="e">
        <f t="shared" si="457"/>
        <v>#N/A</v>
      </c>
      <c r="BF875" s="17" t="e">
        <f>VLOOKUP($E875,'DATA PENGUKURAN GARDU'!$A:$BS,46,0)</f>
        <v>#N/A</v>
      </c>
      <c r="BG875" s="23" t="e">
        <f t="shared" si="458"/>
        <v>#N/A</v>
      </c>
      <c r="BH875" s="17" t="e">
        <f>VLOOKUP($E875,'DATA PENGUKURAN GARDU'!$A:$BS,46,0)</f>
        <v>#N/A</v>
      </c>
      <c r="BI875" s="17" t="e">
        <f>VLOOKUP($E875,'DATA PENGUKURAN GARDU'!$A:$BS,53,0)</f>
        <v>#N/A</v>
      </c>
      <c r="BJ875" s="17" t="e">
        <f>VLOOKUP($E875,'DATA PENGUKURAN GARDU'!$A:$BS,54,0)</f>
        <v>#N/A</v>
      </c>
      <c r="BK875" s="20" t="e">
        <f t="shared" si="459"/>
        <v>#N/A</v>
      </c>
      <c r="BL875" s="20" t="e">
        <f t="shared" si="460"/>
        <v>#N/A</v>
      </c>
      <c r="BM875" s="20" t="e">
        <f t="shared" si="461"/>
        <v>#N/A</v>
      </c>
      <c r="BN875" s="25" t="e">
        <f t="shared" si="462"/>
        <v>#N/A</v>
      </c>
      <c r="BO875" s="26" t="str">
        <f t="shared" si="463"/>
        <v>0</v>
      </c>
      <c r="BP875" s="21" t="e">
        <f t="shared" si="464"/>
        <v>#VALUE!</v>
      </c>
      <c r="BQ875" s="20" t="e">
        <f t="shared" si="465"/>
        <v>#N/A</v>
      </c>
      <c r="BR875" s="20" t="e">
        <v>#N/A</v>
      </c>
      <c r="BS875" s="9" t="e">
        <v>#N/A</v>
      </c>
      <c r="BT875" s="2" t="e">
        <f t="shared" si="466"/>
        <v>#VALUE!</v>
      </c>
      <c r="BU875" s="2" t="e">
        <f t="shared" si="434"/>
        <v>#N/A</v>
      </c>
      <c r="BV875" s="2" t="e">
        <f t="shared" si="435"/>
        <v>#N/A</v>
      </c>
    </row>
    <row r="876" s="2" customFormat="1" ht="22.95" customHeight="1" spans="1:74">
      <c r="A876" s="9" t="str">
        <f t="shared" si="436"/>
        <v>K-253Induk</v>
      </c>
      <c r="B876" s="9" t="str">
        <f t="shared" si="437"/>
        <v>K-253jurusan 1</v>
      </c>
      <c r="C876" s="9" t="str">
        <f t="shared" si="438"/>
        <v>K-253jurusan 2</v>
      </c>
      <c r="D876" s="9" t="str">
        <f t="shared" si="439"/>
        <v>K-253jurusan 3</v>
      </c>
      <c r="E876" s="9" t="str">
        <f t="shared" si="440"/>
        <v>K-253jurusan 4</v>
      </c>
      <c r="F876" s="10" t="s">
        <v>136</v>
      </c>
      <c r="G876" s="10" t="s">
        <v>132</v>
      </c>
      <c r="H876" s="10" t="s">
        <v>1076</v>
      </c>
      <c r="I876" s="10">
        <v>0.709989</v>
      </c>
      <c r="J876" s="10">
        <v>124.296616</v>
      </c>
      <c r="K876" s="10" t="s">
        <v>7465</v>
      </c>
      <c r="L876" s="10" t="s">
        <v>7465</v>
      </c>
      <c r="M876" s="10" t="s">
        <v>7465</v>
      </c>
      <c r="N876" s="14">
        <f t="shared" si="441"/>
        <v>0</v>
      </c>
      <c r="O876" s="15" t="e">
        <f t="shared" si="442"/>
        <v>#VALUE!</v>
      </c>
      <c r="P876" s="15" t="e">
        <f t="shared" si="443"/>
        <v>#VALUE!</v>
      </c>
      <c r="Q876" s="17" t="e">
        <f>VLOOKUP($A876,'DATA PENGUKURAN GARDU'!$A:$BS,42,0)</f>
        <v>#N/A</v>
      </c>
      <c r="R876" s="18" t="e">
        <f t="shared" si="444"/>
        <v>#N/A</v>
      </c>
      <c r="S876" s="17" t="e">
        <f>VLOOKUP($A876,'DATA PENGUKURAN GARDU'!$A:$BS,44,0)</f>
        <v>#N/A</v>
      </c>
      <c r="T876" s="18" t="e">
        <f t="shared" si="445"/>
        <v>#N/A</v>
      </c>
      <c r="U876" s="17" t="e">
        <f>VLOOKUP($A876,'DATA PENGUKURAN GARDU'!$A:$BS,46,0)</f>
        <v>#N/A</v>
      </c>
      <c r="V876" s="18" t="e">
        <f t="shared" si="446"/>
        <v>#N/A</v>
      </c>
      <c r="W876" s="17" t="e">
        <f>VLOOKUP($A876,'DATA PENGUKURAN GARDU'!$A:$BS,48,0)</f>
        <v>#N/A</v>
      </c>
      <c r="X876" s="17" t="e">
        <f>VLOOKUP($A876,'DATA PENGUKURAN GARDU'!$A:$BS,53,0)</f>
        <v>#N/A</v>
      </c>
      <c r="Y876" s="17" t="e">
        <f>VLOOKUP($A876,'DATA PENGUKURAN GARDU'!$A:$BS,54,0)</f>
        <v>#N/A</v>
      </c>
      <c r="Z876" s="17" t="e">
        <f>VLOOKUP($A876,'DATA PENGUKURAN GARDU'!$A:$BS,55,0)</f>
        <v>#N/A</v>
      </c>
      <c r="AA876" s="20" t="e">
        <f>VLOOKUP($B876,'DATA PENGUKURAN GARDU'!$A:$BS,42,0)</f>
        <v>#N/A</v>
      </c>
      <c r="AB876" s="21" t="e">
        <f t="shared" si="447"/>
        <v>#N/A</v>
      </c>
      <c r="AC876" s="20" t="e">
        <f>VLOOKUP($B876,'DATA PENGUKURAN GARDU'!$A:$BS,44,0)</f>
        <v>#N/A</v>
      </c>
      <c r="AD876" s="21" t="e">
        <f t="shared" si="448"/>
        <v>#N/A</v>
      </c>
      <c r="AE876" s="20" t="e">
        <f>VLOOKUP($B876,'DATA PENGUKURAN GARDU'!$A:$BS,46,0)</f>
        <v>#N/A</v>
      </c>
      <c r="AF876" s="21" t="e">
        <f t="shared" si="449"/>
        <v>#N/A</v>
      </c>
      <c r="AG876" s="20" t="e">
        <f>VLOOKUP($B876,'DATA PENGUKURAN GARDU'!$A:$BS,46,0)</f>
        <v>#N/A</v>
      </c>
      <c r="AH876" s="20" t="e">
        <f>VLOOKUP($B876,'DATA PENGUKURAN GARDU'!$A:$BS,53,0)</f>
        <v>#N/A</v>
      </c>
      <c r="AI876" s="20" t="e">
        <f>VLOOKUP($B876,'DATA PENGUKURAN GARDU'!$A:$BS,54,0)</f>
        <v>#N/A</v>
      </c>
      <c r="AJ876" s="17" t="e">
        <f>VLOOKUP($C876,'DATA PENGUKURAN GARDU'!$A:$BS,42,0)</f>
        <v>#N/A</v>
      </c>
      <c r="AK876" s="23" t="e">
        <f t="shared" si="450"/>
        <v>#N/A</v>
      </c>
      <c r="AL876" s="17" t="e">
        <f>VLOOKUP($C876,'DATA PENGUKURAN GARDU'!$A:$BS,44,0)</f>
        <v>#N/A</v>
      </c>
      <c r="AM876" s="23" t="e">
        <f t="shared" si="451"/>
        <v>#N/A</v>
      </c>
      <c r="AN876" s="17" t="e">
        <f>VLOOKUP($C876,'DATA PENGUKURAN GARDU'!$A:$BS,46,0)</f>
        <v>#N/A</v>
      </c>
      <c r="AO876" s="23" t="e">
        <f t="shared" si="452"/>
        <v>#N/A</v>
      </c>
      <c r="AP876" s="17" t="e">
        <f>VLOOKUP($C876,'DATA PENGUKURAN GARDU'!$A:$BS,46,0)</f>
        <v>#N/A</v>
      </c>
      <c r="AQ876" s="17" t="e">
        <f>VLOOKUP($C876,'DATA PENGUKURAN GARDU'!$A:$BS,53,0)</f>
        <v>#N/A</v>
      </c>
      <c r="AR876" s="17" t="e">
        <f>VLOOKUP($C876,'DATA PENGUKURAN GARDU'!$A:$BS,54,0)</f>
        <v>#N/A</v>
      </c>
      <c r="AS876" s="20" t="e">
        <f>VLOOKUP($D876,'DATA PENGUKURAN GARDU'!$A:$BS,42,0)</f>
        <v>#N/A</v>
      </c>
      <c r="AT876" s="21" t="e">
        <f t="shared" si="453"/>
        <v>#N/A</v>
      </c>
      <c r="AU876" s="20" t="e">
        <f>VLOOKUP($D876,'DATA PENGUKURAN GARDU'!$A:$BS,44,0)</f>
        <v>#N/A</v>
      </c>
      <c r="AV876" s="21" t="e">
        <f t="shared" si="454"/>
        <v>#N/A</v>
      </c>
      <c r="AW876" s="20" t="e">
        <f>VLOOKUP($D876,'DATA PENGUKURAN GARDU'!$A:$BS,46,0)</f>
        <v>#N/A</v>
      </c>
      <c r="AX876" s="21" t="e">
        <f t="shared" si="455"/>
        <v>#N/A</v>
      </c>
      <c r="AY876" s="20" t="e">
        <f>VLOOKUP($D876,'DATA PENGUKURAN GARDU'!$A:$BS,46,0)</f>
        <v>#N/A</v>
      </c>
      <c r="AZ876" s="20" t="e">
        <f>VLOOKUP($D876,'DATA PENGUKURAN GARDU'!$A:$BS,53,0)</f>
        <v>#N/A</v>
      </c>
      <c r="BA876" s="20" t="e">
        <f>VLOOKUP($D876,'DATA PENGUKURAN GARDU'!$A:$BS,54,0)</f>
        <v>#N/A</v>
      </c>
      <c r="BB876" s="17" t="e">
        <f>VLOOKUP($E876,'DATA PENGUKURAN GARDU'!$A:$BS,42,0)</f>
        <v>#N/A</v>
      </c>
      <c r="BC876" s="23" t="e">
        <f t="shared" si="456"/>
        <v>#N/A</v>
      </c>
      <c r="BD876" s="17" t="e">
        <f>VLOOKUP($E876,'DATA PENGUKURAN GARDU'!$A:$BS,44,0)</f>
        <v>#N/A</v>
      </c>
      <c r="BE876" s="23" t="e">
        <f t="shared" si="457"/>
        <v>#N/A</v>
      </c>
      <c r="BF876" s="17" t="e">
        <f>VLOOKUP($E876,'DATA PENGUKURAN GARDU'!$A:$BS,46,0)</f>
        <v>#N/A</v>
      </c>
      <c r="BG876" s="23" t="e">
        <f t="shared" si="458"/>
        <v>#N/A</v>
      </c>
      <c r="BH876" s="17" t="e">
        <f>VLOOKUP($E876,'DATA PENGUKURAN GARDU'!$A:$BS,46,0)</f>
        <v>#N/A</v>
      </c>
      <c r="BI876" s="17" t="e">
        <f>VLOOKUP($E876,'DATA PENGUKURAN GARDU'!$A:$BS,53,0)</f>
        <v>#N/A</v>
      </c>
      <c r="BJ876" s="17" t="e">
        <f>VLOOKUP($E876,'DATA PENGUKURAN GARDU'!$A:$BS,54,0)</f>
        <v>#N/A</v>
      </c>
      <c r="BK876" s="20" t="e">
        <f t="shared" si="459"/>
        <v>#N/A</v>
      </c>
      <c r="BL876" s="20" t="e">
        <f t="shared" si="460"/>
        <v>#N/A</v>
      </c>
      <c r="BM876" s="20" t="e">
        <f t="shared" si="461"/>
        <v>#N/A</v>
      </c>
      <c r="BN876" s="25" t="e">
        <f t="shared" si="462"/>
        <v>#N/A</v>
      </c>
      <c r="BO876" s="26" t="str">
        <f t="shared" si="463"/>
        <v>0</v>
      </c>
      <c r="BP876" s="21" t="e">
        <f t="shared" si="464"/>
        <v>#VALUE!</v>
      </c>
      <c r="BQ876" s="20" t="e">
        <f t="shared" si="465"/>
        <v>#N/A</v>
      </c>
      <c r="BR876" s="20" t="e">
        <v>#N/A</v>
      </c>
      <c r="BS876" s="9" t="e">
        <v>#N/A</v>
      </c>
      <c r="BT876" s="2" t="e">
        <f t="shared" si="466"/>
        <v>#VALUE!</v>
      </c>
      <c r="BU876" s="2" t="e">
        <f t="shared" si="434"/>
        <v>#N/A</v>
      </c>
      <c r="BV876" s="2" t="e">
        <f t="shared" si="435"/>
        <v>#N/A</v>
      </c>
    </row>
    <row r="877" s="2" customFormat="1" ht="22.95" customHeight="1" spans="1:74">
      <c r="A877" s="9" t="str">
        <f t="shared" si="436"/>
        <v>K-259Induk</v>
      </c>
      <c r="B877" s="9" t="str">
        <f t="shared" si="437"/>
        <v>K-259jurusan 1</v>
      </c>
      <c r="C877" s="9" t="str">
        <f t="shared" si="438"/>
        <v>K-259jurusan 2</v>
      </c>
      <c r="D877" s="9" t="str">
        <f t="shared" si="439"/>
        <v>K-259jurusan 3</v>
      </c>
      <c r="E877" s="9" t="str">
        <f t="shared" si="440"/>
        <v>K-259jurusan 4</v>
      </c>
      <c r="F877" s="10" t="s">
        <v>136</v>
      </c>
      <c r="G877" s="10" t="s">
        <v>132</v>
      </c>
      <c r="H877" s="10" t="s">
        <v>1077</v>
      </c>
      <c r="I877" s="10">
        <v>0.700285</v>
      </c>
      <c r="J877" s="10">
        <v>124.279224</v>
      </c>
      <c r="K877" s="10" t="s">
        <v>7465</v>
      </c>
      <c r="L877" s="10" t="s">
        <v>7465</v>
      </c>
      <c r="M877" s="10" t="s">
        <v>7465</v>
      </c>
      <c r="N877" s="14">
        <f t="shared" si="441"/>
        <v>0</v>
      </c>
      <c r="O877" s="15" t="e">
        <f t="shared" si="442"/>
        <v>#VALUE!</v>
      </c>
      <c r="P877" s="15" t="e">
        <f t="shared" si="443"/>
        <v>#VALUE!</v>
      </c>
      <c r="Q877" s="17" t="e">
        <f>VLOOKUP($A877,'DATA PENGUKURAN GARDU'!$A:$BS,42,0)</f>
        <v>#N/A</v>
      </c>
      <c r="R877" s="18" t="e">
        <f t="shared" si="444"/>
        <v>#N/A</v>
      </c>
      <c r="S877" s="17" t="e">
        <f>VLOOKUP($A877,'DATA PENGUKURAN GARDU'!$A:$BS,44,0)</f>
        <v>#N/A</v>
      </c>
      <c r="T877" s="18" t="e">
        <f t="shared" si="445"/>
        <v>#N/A</v>
      </c>
      <c r="U877" s="17" t="e">
        <f>VLOOKUP($A877,'DATA PENGUKURAN GARDU'!$A:$BS,46,0)</f>
        <v>#N/A</v>
      </c>
      <c r="V877" s="18" t="e">
        <f t="shared" si="446"/>
        <v>#N/A</v>
      </c>
      <c r="W877" s="17" t="e">
        <f>VLOOKUP($A877,'DATA PENGUKURAN GARDU'!$A:$BS,48,0)</f>
        <v>#N/A</v>
      </c>
      <c r="X877" s="17" t="e">
        <f>VLOOKUP($A877,'DATA PENGUKURAN GARDU'!$A:$BS,53,0)</f>
        <v>#N/A</v>
      </c>
      <c r="Y877" s="17" t="e">
        <f>VLOOKUP($A877,'DATA PENGUKURAN GARDU'!$A:$BS,54,0)</f>
        <v>#N/A</v>
      </c>
      <c r="Z877" s="17" t="e">
        <f>VLOOKUP($A877,'DATA PENGUKURAN GARDU'!$A:$BS,55,0)</f>
        <v>#N/A</v>
      </c>
      <c r="AA877" s="20" t="e">
        <f>VLOOKUP($B877,'DATA PENGUKURAN GARDU'!$A:$BS,42,0)</f>
        <v>#N/A</v>
      </c>
      <c r="AB877" s="21" t="e">
        <f t="shared" si="447"/>
        <v>#N/A</v>
      </c>
      <c r="AC877" s="20" t="e">
        <f>VLOOKUP($B877,'DATA PENGUKURAN GARDU'!$A:$BS,44,0)</f>
        <v>#N/A</v>
      </c>
      <c r="AD877" s="21" t="e">
        <f t="shared" si="448"/>
        <v>#N/A</v>
      </c>
      <c r="AE877" s="20" t="e">
        <f>VLOOKUP($B877,'DATA PENGUKURAN GARDU'!$A:$BS,46,0)</f>
        <v>#N/A</v>
      </c>
      <c r="AF877" s="21" t="e">
        <f t="shared" si="449"/>
        <v>#N/A</v>
      </c>
      <c r="AG877" s="20" t="e">
        <f>VLOOKUP($B877,'DATA PENGUKURAN GARDU'!$A:$BS,46,0)</f>
        <v>#N/A</v>
      </c>
      <c r="AH877" s="20" t="e">
        <f>VLOOKUP($B877,'DATA PENGUKURAN GARDU'!$A:$BS,53,0)</f>
        <v>#N/A</v>
      </c>
      <c r="AI877" s="20" t="e">
        <f>VLOOKUP($B877,'DATA PENGUKURAN GARDU'!$A:$BS,54,0)</f>
        <v>#N/A</v>
      </c>
      <c r="AJ877" s="17" t="e">
        <f>VLOOKUP($C877,'DATA PENGUKURAN GARDU'!$A:$BS,42,0)</f>
        <v>#N/A</v>
      </c>
      <c r="AK877" s="23" t="e">
        <f t="shared" si="450"/>
        <v>#N/A</v>
      </c>
      <c r="AL877" s="17" t="e">
        <f>VLOOKUP($C877,'DATA PENGUKURAN GARDU'!$A:$BS,44,0)</f>
        <v>#N/A</v>
      </c>
      <c r="AM877" s="23" t="e">
        <f t="shared" si="451"/>
        <v>#N/A</v>
      </c>
      <c r="AN877" s="17" t="e">
        <f>VLOOKUP($C877,'DATA PENGUKURAN GARDU'!$A:$BS,46,0)</f>
        <v>#N/A</v>
      </c>
      <c r="AO877" s="23" t="e">
        <f t="shared" si="452"/>
        <v>#N/A</v>
      </c>
      <c r="AP877" s="17" t="e">
        <f>VLOOKUP($C877,'DATA PENGUKURAN GARDU'!$A:$BS,46,0)</f>
        <v>#N/A</v>
      </c>
      <c r="AQ877" s="17" t="e">
        <f>VLOOKUP($C877,'DATA PENGUKURAN GARDU'!$A:$BS,53,0)</f>
        <v>#N/A</v>
      </c>
      <c r="AR877" s="17" t="e">
        <f>VLOOKUP($C877,'DATA PENGUKURAN GARDU'!$A:$BS,54,0)</f>
        <v>#N/A</v>
      </c>
      <c r="AS877" s="20" t="e">
        <f>VLOOKUP($D877,'DATA PENGUKURAN GARDU'!$A:$BS,42,0)</f>
        <v>#N/A</v>
      </c>
      <c r="AT877" s="21" t="e">
        <f t="shared" si="453"/>
        <v>#N/A</v>
      </c>
      <c r="AU877" s="20" t="e">
        <f>VLOOKUP($D877,'DATA PENGUKURAN GARDU'!$A:$BS,44,0)</f>
        <v>#N/A</v>
      </c>
      <c r="AV877" s="21" t="e">
        <f t="shared" si="454"/>
        <v>#N/A</v>
      </c>
      <c r="AW877" s="20" t="e">
        <f>VLOOKUP($D877,'DATA PENGUKURAN GARDU'!$A:$BS,46,0)</f>
        <v>#N/A</v>
      </c>
      <c r="AX877" s="21" t="e">
        <f t="shared" si="455"/>
        <v>#N/A</v>
      </c>
      <c r="AY877" s="20" t="e">
        <f>VLOOKUP($D877,'DATA PENGUKURAN GARDU'!$A:$BS,46,0)</f>
        <v>#N/A</v>
      </c>
      <c r="AZ877" s="20" t="e">
        <f>VLOOKUP($D877,'DATA PENGUKURAN GARDU'!$A:$BS,53,0)</f>
        <v>#N/A</v>
      </c>
      <c r="BA877" s="20" t="e">
        <f>VLOOKUP($D877,'DATA PENGUKURAN GARDU'!$A:$BS,54,0)</f>
        <v>#N/A</v>
      </c>
      <c r="BB877" s="17" t="e">
        <f>VLOOKUP($E877,'DATA PENGUKURAN GARDU'!$A:$BS,42,0)</f>
        <v>#N/A</v>
      </c>
      <c r="BC877" s="23" t="e">
        <f t="shared" si="456"/>
        <v>#N/A</v>
      </c>
      <c r="BD877" s="17" t="e">
        <f>VLOOKUP($E877,'DATA PENGUKURAN GARDU'!$A:$BS,44,0)</f>
        <v>#N/A</v>
      </c>
      <c r="BE877" s="23" t="e">
        <f t="shared" si="457"/>
        <v>#N/A</v>
      </c>
      <c r="BF877" s="17" t="e">
        <f>VLOOKUP($E877,'DATA PENGUKURAN GARDU'!$A:$BS,46,0)</f>
        <v>#N/A</v>
      </c>
      <c r="BG877" s="23" t="e">
        <f t="shared" si="458"/>
        <v>#N/A</v>
      </c>
      <c r="BH877" s="17" t="e">
        <f>VLOOKUP($E877,'DATA PENGUKURAN GARDU'!$A:$BS,46,0)</f>
        <v>#N/A</v>
      </c>
      <c r="BI877" s="17" t="e">
        <f>VLOOKUP($E877,'DATA PENGUKURAN GARDU'!$A:$BS,53,0)</f>
        <v>#N/A</v>
      </c>
      <c r="BJ877" s="17" t="e">
        <f>VLOOKUP($E877,'DATA PENGUKURAN GARDU'!$A:$BS,54,0)</f>
        <v>#N/A</v>
      </c>
      <c r="BK877" s="20" t="e">
        <f t="shared" si="459"/>
        <v>#N/A</v>
      </c>
      <c r="BL877" s="20" t="e">
        <f t="shared" si="460"/>
        <v>#N/A</v>
      </c>
      <c r="BM877" s="20" t="e">
        <f t="shared" si="461"/>
        <v>#N/A</v>
      </c>
      <c r="BN877" s="25" t="e">
        <f t="shared" si="462"/>
        <v>#N/A</v>
      </c>
      <c r="BO877" s="26" t="str">
        <f t="shared" si="463"/>
        <v>0</v>
      </c>
      <c r="BP877" s="21" t="e">
        <f t="shared" si="464"/>
        <v>#VALUE!</v>
      </c>
      <c r="BQ877" s="20" t="e">
        <f t="shared" si="465"/>
        <v>#N/A</v>
      </c>
      <c r="BR877" s="20" t="e">
        <v>#N/A</v>
      </c>
      <c r="BS877" s="9" t="e">
        <v>#N/A</v>
      </c>
      <c r="BT877" s="2" t="e">
        <f t="shared" si="466"/>
        <v>#VALUE!</v>
      </c>
      <c r="BU877" s="2" t="e">
        <f t="shared" si="434"/>
        <v>#N/A</v>
      </c>
      <c r="BV877" s="2" t="e">
        <f t="shared" si="435"/>
        <v>#N/A</v>
      </c>
    </row>
    <row r="878" s="2" customFormat="1" ht="22.95" customHeight="1" spans="1:74">
      <c r="A878" s="9" t="str">
        <f t="shared" si="436"/>
        <v>K-260.1Induk</v>
      </c>
      <c r="B878" s="9" t="str">
        <f t="shared" si="437"/>
        <v>K-260.1jurusan 1</v>
      </c>
      <c r="C878" s="9" t="str">
        <f t="shared" si="438"/>
        <v>K-260.1jurusan 2</v>
      </c>
      <c r="D878" s="9" t="str">
        <f t="shared" si="439"/>
        <v>K-260.1jurusan 3</v>
      </c>
      <c r="E878" s="9" t="str">
        <f t="shared" si="440"/>
        <v>K-260.1jurusan 4</v>
      </c>
      <c r="F878" s="10" t="s">
        <v>136</v>
      </c>
      <c r="G878" s="10" t="s">
        <v>132</v>
      </c>
      <c r="H878" s="10" t="s">
        <v>1078</v>
      </c>
      <c r="I878" s="10">
        <v>0.696898</v>
      </c>
      <c r="J878" s="10">
        <v>124.276168</v>
      </c>
      <c r="K878" s="10" t="s">
        <v>7465</v>
      </c>
      <c r="L878" s="10" t="s">
        <v>7465</v>
      </c>
      <c r="M878" s="10" t="s">
        <v>7465</v>
      </c>
      <c r="N878" s="14">
        <f t="shared" si="441"/>
        <v>0</v>
      </c>
      <c r="O878" s="15" t="e">
        <f t="shared" si="442"/>
        <v>#VALUE!</v>
      </c>
      <c r="P878" s="15" t="e">
        <f t="shared" si="443"/>
        <v>#VALUE!</v>
      </c>
      <c r="Q878" s="17" t="e">
        <f>VLOOKUP($A878,'DATA PENGUKURAN GARDU'!$A:$BS,42,0)</f>
        <v>#N/A</v>
      </c>
      <c r="R878" s="18" t="e">
        <f t="shared" si="444"/>
        <v>#N/A</v>
      </c>
      <c r="S878" s="17" t="e">
        <f>VLOOKUP($A878,'DATA PENGUKURAN GARDU'!$A:$BS,44,0)</f>
        <v>#N/A</v>
      </c>
      <c r="T878" s="18" t="e">
        <f t="shared" si="445"/>
        <v>#N/A</v>
      </c>
      <c r="U878" s="17" t="e">
        <f>VLOOKUP($A878,'DATA PENGUKURAN GARDU'!$A:$BS,46,0)</f>
        <v>#N/A</v>
      </c>
      <c r="V878" s="18" t="e">
        <f t="shared" si="446"/>
        <v>#N/A</v>
      </c>
      <c r="W878" s="17" t="e">
        <f>VLOOKUP($A878,'DATA PENGUKURAN GARDU'!$A:$BS,48,0)</f>
        <v>#N/A</v>
      </c>
      <c r="X878" s="17" t="e">
        <f>VLOOKUP($A878,'DATA PENGUKURAN GARDU'!$A:$BS,53,0)</f>
        <v>#N/A</v>
      </c>
      <c r="Y878" s="17" t="e">
        <f>VLOOKUP($A878,'DATA PENGUKURAN GARDU'!$A:$BS,54,0)</f>
        <v>#N/A</v>
      </c>
      <c r="Z878" s="17" t="e">
        <f>VLOOKUP($A878,'DATA PENGUKURAN GARDU'!$A:$BS,55,0)</f>
        <v>#N/A</v>
      </c>
      <c r="AA878" s="20" t="e">
        <f>VLOOKUP($B878,'DATA PENGUKURAN GARDU'!$A:$BS,42,0)</f>
        <v>#N/A</v>
      </c>
      <c r="AB878" s="21" t="e">
        <f t="shared" si="447"/>
        <v>#N/A</v>
      </c>
      <c r="AC878" s="20" t="e">
        <f>VLOOKUP($B878,'DATA PENGUKURAN GARDU'!$A:$BS,44,0)</f>
        <v>#N/A</v>
      </c>
      <c r="AD878" s="21" t="e">
        <f t="shared" si="448"/>
        <v>#N/A</v>
      </c>
      <c r="AE878" s="20" t="e">
        <f>VLOOKUP($B878,'DATA PENGUKURAN GARDU'!$A:$BS,46,0)</f>
        <v>#N/A</v>
      </c>
      <c r="AF878" s="21" t="e">
        <f t="shared" si="449"/>
        <v>#N/A</v>
      </c>
      <c r="AG878" s="20" t="e">
        <f>VLOOKUP($B878,'DATA PENGUKURAN GARDU'!$A:$BS,46,0)</f>
        <v>#N/A</v>
      </c>
      <c r="AH878" s="20" t="e">
        <f>VLOOKUP($B878,'DATA PENGUKURAN GARDU'!$A:$BS,53,0)</f>
        <v>#N/A</v>
      </c>
      <c r="AI878" s="20" t="e">
        <f>VLOOKUP($B878,'DATA PENGUKURAN GARDU'!$A:$BS,54,0)</f>
        <v>#N/A</v>
      </c>
      <c r="AJ878" s="17" t="e">
        <f>VLOOKUP($C878,'DATA PENGUKURAN GARDU'!$A:$BS,42,0)</f>
        <v>#N/A</v>
      </c>
      <c r="AK878" s="23" t="e">
        <f t="shared" si="450"/>
        <v>#N/A</v>
      </c>
      <c r="AL878" s="17" t="e">
        <f>VLOOKUP($C878,'DATA PENGUKURAN GARDU'!$A:$BS,44,0)</f>
        <v>#N/A</v>
      </c>
      <c r="AM878" s="23" t="e">
        <f t="shared" si="451"/>
        <v>#N/A</v>
      </c>
      <c r="AN878" s="17" t="e">
        <f>VLOOKUP($C878,'DATA PENGUKURAN GARDU'!$A:$BS,46,0)</f>
        <v>#N/A</v>
      </c>
      <c r="AO878" s="23" t="e">
        <f t="shared" si="452"/>
        <v>#N/A</v>
      </c>
      <c r="AP878" s="17" t="e">
        <f>VLOOKUP($C878,'DATA PENGUKURAN GARDU'!$A:$BS,46,0)</f>
        <v>#N/A</v>
      </c>
      <c r="AQ878" s="17" t="e">
        <f>VLOOKUP($C878,'DATA PENGUKURAN GARDU'!$A:$BS,53,0)</f>
        <v>#N/A</v>
      </c>
      <c r="AR878" s="17" t="e">
        <f>VLOOKUP($C878,'DATA PENGUKURAN GARDU'!$A:$BS,54,0)</f>
        <v>#N/A</v>
      </c>
      <c r="AS878" s="20" t="e">
        <f>VLOOKUP($D878,'DATA PENGUKURAN GARDU'!$A:$BS,42,0)</f>
        <v>#N/A</v>
      </c>
      <c r="AT878" s="21" t="e">
        <f t="shared" si="453"/>
        <v>#N/A</v>
      </c>
      <c r="AU878" s="20" t="e">
        <f>VLOOKUP($D878,'DATA PENGUKURAN GARDU'!$A:$BS,44,0)</f>
        <v>#N/A</v>
      </c>
      <c r="AV878" s="21" t="e">
        <f t="shared" si="454"/>
        <v>#N/A</v>
      </c>
      <c r="AW878" s="20" t="e">
        <f>VLOOKUP($D878,'DATA PENGUKURAN GARDU'!$A:$BS,46,0)</f>
        <v>#N/A</v>
      </c>
      <c r="AX878" s="21" t="e">
        <f t="shared" si="455"/>
        <v>#N/A</v>
      </c>
      <c r="AY878" s="20" t="e">
        <f>VLOOKUP($D878,'DATA PENGUKURAN GARDU'!$A:$BS,46,0)</f>
        <v>#N/A</v>
      </c>
      <c r="AZ878" s="20" t="e">
        <f>VLOOKUP($D878,'DATA PENGUKURAN GARDU'!$A:$BS,53,0)</f>
        <v>#N/A</v>
      </c>
      <c r="BA878" s="20" t="e">
        <f>VLOOKUP($D878,'DATA PENGUKURAN GARDU'!$A:$BS,54,0)</f>
        <v>#N/A</v>
      </c>
      <c r="BB878" s="17" t="e">
        <f>VLOOKUP($E878,'DATA PENGUKURAN GARDU'!$A:$BS,42,0)</f>
        <v>#N/A</v>
      </c>
      <c r="BC878" s="23" t="e">
        <f t="shared" si="456"/>
        <v>#N/A</v>
      </c>
      <c r="BD878" s="17" t="e">
        <f>VLOOKUP($E878,'DATA PENGUKURAN GARDU'!$A:$BS,44,0)</f>
        <v>#N/A</v>
      </c>
      <c r="BE878" s="23" t="e">
        <f t="shared" si="457"/>
        <v>#N/A</v>
      </c>
      <c r="BF878" s="17" t="e">
        <f>VLOOKUP($E878,'DATA PENGUKURAN GARDU'!$A:$BS,46,0)</f>
        <v>#N/A</v>
      </c>
      <c r="BG878" s="23" t="e">
        <f t="shared" si="458"/>
        <v>#N/A</v>
      </c>
      <c r="BH878" s="17" t="e">
        <f>VLOOKUP($E878,'DATA PENGUKURAN GARDU'!$A:$BS,46,0)</f>
        <v>#N/A</v>
      </c>
      <c r="BI878" s="17" t="e">
        <f>VLOOKUP($E878,'DATA PENGUKURAN GARDU'!$A:$BS,53,0)</f>
        <v>#N/A</v>
      </c>
      <c r="BJ878" s="17" t="e">
        <f>VLOOKUP($E878,'DATA PENGUKURAN GARDU'!$A:$BS,54,0)</f>
        <v>#N/A</v>
      </c>
      <c r="BK878" s="20" t="e">
        <f t="shared" si="459"/>
        <v>#N/A</v>
      </c>
      <c r="BL878" s="20" t="e">
        <f t="shared" si="460"/>
        <v>#N/A</v>
      </c>
      <c r="BM878" s="20" t="e">
        <f t="shared" si="461"/>
        <v>#N/A</v>
      </c>
      <c r="BN878" s="25" t="e">
        <f t="shared" si="462"/>
        <v>#N/A</v>
      </c>
      <c r="BO878" s="26" t="str">
        <f t="shared" si="463"/>
        <v>0</v>
      </c>
      <c r="BP878" s="21" t="e">
        <f t="shared" si="464"/>
        <v>#VALUE!</v>
      </c>
      <c r="BQ878" s="20" t="e">
        <f t="shared" si="465"/>
        <v>#N/A</v>
      </c>
      <c r="BR878" s="20" t="e">
        <v>#N/A</v>
      </c>
      <c r="BS878" s="9" t="e">
        <v>#N/A</v>
      </c>
      <c r="BT878" s="2" t="e">
        <f t="shared" si="466"/>
        <v>#VALUE!</v>
      </c>
      <c r="BU878" s="2" t="e">
        <f t="shared" si="434"/>
        <v>#N/A</v>
      </c>
      <c r="BV878" s="2" t="e">
        <f t="shared" si="435"/>
        <v>#N/A</v>
      </c>
    </row>
    <row r="879" s="2" customFormat="1" ht="22.95" customHeight="1" spans="1:74">
      <c r="A879" s="9" t="str">
        <f t="shared" si="436"/>
        <v>K-205.1Induk</v>
      </c>
      <c r="B879" s="9" t="str">
        <f t="shared" si="437"/>
        <v>K-205.1jurusan 1</v>
      </c>
      <c r="C879" s="9" t="str">
        <f t="shared" si="438"/>
        <v>K-205.1jurusan 2</v>
      </c>
      <c r="D879" s="9" t="str">
        <f t="shared" si="439"/>
        <v>K-205.1jurusan 3</v>
      </c>
      <c r="E879" s="9" t="str">
        <f t="shared" si="440"/>
        <v>K-205.1jurusan 4</v>
      </c>
      <c r="F879" s="10" t="s">
        <v>462</v>
      </c>
      <c r="G879" s="10" t="s">
        <v>132</v>
      </c>
      <c r="H879" s="10" t="s">
        <v>1079</v>
      </c>
      <c r="I879" s="10">
        <v>0.74446</v>
      </c>
      <c r="J879" s="10">
        <v>124.32172</v>
      </c>
      <c r="K879" s="10" t="s">
        <v>7465</v>
      </c>
      <c r="L879" s="10" t="s">
        <v>7465</v>
      </c>
      <c r="M879" s="10" t="s">
        <v>7465</v>
      </c>
      <c r="N879" s="14">
        <f t="shared" si="441"/>
        <v>0</v>
      </c>
      <c r="O879" s="15" t="e">
        <f t="shared" si="442"/>
        <v>#VALUE!</v>
      </c>
      <c r="P879" s="15" t="e">
        <f t="shared" si="443"/>
        <v>#VALUE!</v>
      </c>
      <c r="Q879" s="17" t="e">
        <f>VLOOKUP($A879,'DATA PENGUKURAN GARDU'!$A:$BS,42,0)</f>
        <v>#N/A</v>
      </c>
      <c r="R879" s="18" t="e">
        <f t="shared" si="444"/>
        <v>#N/A</v>
      </c>
      <c r="S879" s="17" t="e">
        <f>VLOOKUP($A879,'DATA PENGUKURAN GARDU'!$A:$BS,44,0)</f>
        <v>#N/A</v>
      </c>
      <c r="T879" s="18" t="e">
        <f t="shared" si="445"/>
        <v>#N/A</v>
      </c>
      <c r="U879" s="17" t="e">
        <f>VLOOKUP($A879,'DATA PENGUKURAN GARDU'!$A:$BS,46,0)</f>
        <v>#N/A</v>
      </c>
      <c r="V879" s="18" t="e">
        <f t="shared" si="446"/>
        <v>#N/A</v>
      </c>
      <c r="W879" s="17" t="e">
        <f>VLOOKUP($A879,'DATA PENGUKURAN GARDU'!$A:$BS,48,0)</f>
        <v>#N/A</v>
      </c>
      <c r="X879" s="17" t="e">
        <f>VLOOKUP($A879,'DATA PENGUKURAN GARDU'!$A:$BS,53,0)</f>
        <v>#N/A</v>
      </c>
      <c r="Y879" s="17" t="e">
        <f>VLOOKUP($A879,'DATA PENGUKURAN GARDU'!$A:$BS,54,0)</f>
        <v>#N/A</v>
      </c>
      <c r="Z879" s="17" t="e">
        <f>VLOOKUP($A879,'DATA PENGUKURAN GARDU'!$A:$BS,55,0)</f>
        <v>#N/A</v>
      </c>
      <c r="AA879" s="20" t="e">
        <f>VLOOKUP($B879,'DATA PENGUKURAN GARDU'!$A:$BS,42,0)</f>
        <v>#N/A</v>
      </c>
      <c r="AB879" s="21" t="e">
        <f t="shared" si="447"/>
        <v>#N/A</v>
      </c>
      <c r="AC879" s="20" t="e">
        <f>VLOOKUP($B879,'DATA PENGUKURAN GARDU'!$A:$BS,44,0)</f>
        <v>#N/A</v>
      </c>
      <c r="AD879" s="21" t="e">
        <f t="shared" si="448"/>
        <v>#N/A</v>
      </c>
      <c r="AE879" s="20" t="e">
        <f>VLOOKUP($B879,'DATA PENGUKURAN GARDU'!$A:$BS,46,0)</f>
        <v>#N/A</v>
      </c>
      <c r="AF879" s="21" t="e">
        <f t="shared" si="449"/>
        <v>#N/A</v>
      </c>
      <c r="AG879" s="20" t="e">
        <f>VLOOKUP($B879,'DATA PENGUKURAN GARDU'!$A:$BS,46,0)</f>
        <v>#N/A</v>
      </c>
      <c r="AH879" s="20" t="e">
        <f>VLOOKUP($B879,'DATA PENGUKURAN GARDU'!$A:$BS,53,0)</f>
        <v>#N/A</v>
      </c>
      <c r="AI879" s="20" t="e">
        <f>VLOOKUP($B879,'DATA PENGUKURAN GARDU'!$A:$BS,54,0)</f>
        <v>#N/A</v>
      </c>
      <c r="AJ879" s="17" t="e">
        <f>VLOOKUP($C879,'DATA PENGUKURAN GARDU'!$A:$BS,42,0)</f>
        <v>#N/A</v>
      </c>
      <c r="AK879" s="23" t="e">
        <f t="shared" si="450"/>
        <v>#N/A</v>
      </c>
      <c r="AL879" s="17" t="e">
        <f>VLOOKUP($C879,'DATA PENGUKURAN GARDU'!$A:$BS,44,0)</f>
        <v>#N/A</v>
      </c>
      <c r="AM879" s="23" t="e">
        <f t="shared" si="451"/>
        <v>#N/A</v>
      </c>
      <c r="AN879" s="17" t="e">
        <f>VLOOKUP($C879,'DATA PENGUKURAN GARDU'!$A:$BS,46,0)</f>
        <v>#N/A</v>
      </c>
      <c r="AO879" s="23" t="e">
        <f t="shared" si="452"/>
        <v>#N/A</v>
      </c>
      <c r="AP879" s="17" t="e">
        <f>VLOOKUP($C879,'DATA PENGUKURAN GARDU'!$A:$BS,46,0)</f>
        <v>#N/A</v>
      </c>
      <c r="AQ879" s="17" t="e">
        <f>VLOOKUP($C879,'DATA PENGUKURAN GARDU'!$A:$BS,53,0)</f>
        <v>#N/A</v>
      </c>
      <c r="AR879" s="17" t="e">
        <f>VLOOKUP($C879,'DATA PENGUKURAN GARDU'!$A:$BS,54,0)</f>
        <v>#N/A</v>
      </c>
      <c r="AS879" s="20" t="e">
        <f>VLOOKUP($D879,'DATA PENGUKURAN GARDU'!$A:$BS,42,0)</f>
        <v>#N/A</v>
      </c>
      <c r="AT879" s="21" t="e">
        <f t="shared" si="453"/>
        <v>#N/A</v>
      </c>
      <c r="AU879" s="20" t="e">
        <f>VLOOKUP($D879,'DATA PENGUKURAN GARDU'!$A:$BS,44,0)</f>
        <v>#N/A</v>
      </c>
      <c r="AV879" s="21" t="e">
        <f t="shared" si="454"/>
        <v>#N/A</v>
      </c>
      <c r="AW879" s="20" t="e">
        <f>VLOOKUP($D879,'DATA PENGUKURAN GARDU'!$A:$BS,46,0)</f>
        <v>#N/A</v>
      </c>
      <c r="AX879" s="21" t="e">
        <f t="shared" si="455"/>
        <v>#N/A</v>
      </c>
      <c r="AY879" s="20" t="e">
        <f>VLOOKUP($D879,'DATA PENGUKURAN GARDU'!$A:$BS,46,0)</f>
        <v>#N/A</v>
      </c>
      <c r="AZ879" s="20" t="e">
        <f>VLOOKUP($D879,'DATA PENGUKURAN GARDU'!$A:$BS,53,0)</f>
        <v>#N/A</v>
      </c>
      <c r="BA879" s="20" t="e">
        <f>VLOOKUP($D879,'DATA PENGUKURAN GARDU'!$A:$BS,54,0)</f>
        <v>#N/A</v>
      </c>
      <c r="BB879" s="17" t="e">
        <f>VLOOKUP($E879,'DATA PENGUKURAN GARDU'!$A:$BS,42,0)</f>
        <v>#N/A</v>
      </c>
      <c r="BC879" s="23" t="e">
        <f t="shared" si="456"/>
        <v>#N/A</v>
      </c>
      <c r="BD879" s="17" t="e">
        <f>VLOOKUP($E879,'DATA PENGUKURAN GARDU'!$A:$BS,44,0)</f>
        <v>#N/A</v>
      </c>
      <c r="BE879" s="23" t="e">
        <f t="shared" si="457"/>
        <v>#N/A</v>
      </c>
      <c r="BF879" s="17" t="e">
        <f>VLOOKUP($E879,'DATA PENGUKURAN GARDU'!$A:$BS,46,0)</f>
        <v>#N/A</v>
      </c>
      <c r="BG879" s="23" t="e">
        <f t="shared" si="458"/>
        <v>#N/A</v>
      </c>
      <c r="BH879" s="17" t="e">
        <f>VLOOKUP($E879,'DATA PENGUKURAN GARDU'!$A:$BS,46,0)</f>
        <v>#N/A</v>
      </c>
      <c r="BI879" s="17" t="e">
        <f>VLOOKUP($E879,'DATA PENGUKURAN GARDU'!$A:$BS,53,0)</f>
        <v>#N/A</v>
      </c>
      <c r="BJ879" s="17" t="e">
        <f>VLOOKUP($E879,'DATA PENGUKURAN GARDU'!$A:$BS,54,0)</f>
        <v>#N/A</v>
      </c>
      <c r="BK879" s="20" t="e">
        <f t="shared" si="459"/>
        <v>#N/A</v>
      </c>
      <c r="BL879" s="20" t="e">
        <f t="shared" si="460"/>
        <v>#N/A</v>
      </c>
      <c r="BM879" s="20" t="e">
        <f t="shared" si="461"/>
        <v>#N/A</v>
      </c>
      <c r="BN879" s="25" t="e">
        <f t="shared" si="462"/>
        <v>#N/A</v>
      </c>
      <c r="BO879" s="26" t="str">
        <f t="shared" si="463"/>
        <v>0</v>
      </c>
      <c r="BP879" s="21" t="e">
        <f t="shared" si="464"/>
        <v>#VALUE!</v>
      </c>
      <c r="BQ879" s="20" t="e">
        <f t="shared" si="465"/>
        <v>#N/A</v>
      </c>
      <c r="BR879" s="20" t="e">
        <v>#N/A</v>
      </c>
      <c r="BS879" s="9" t="e">
        <v>#N/A</v>
      </c>
      <c r="BT879" s="2" t="e">
        <f t="shared" si="466"/>
        <v>#VALUE!</v>
      </c>
      <c r="BU879" s="2" t="e">
        <f t="shared" si="434"/>
        <v>#N/A</v>
      </c>
      <c r="BV879" s="2" t="e">
        <f t="shared" si="435"/>
        <v>#N/A</v>
      </c>
    </row>
    <row r="880" s="2" customFormat="1" ht="22.95" customHeight="1" spans="1:74">
      <c r="A880" s="9" t="str">
        <f t="shared" si="436"/>
        <v>K-206Induk</v>
      </c>
      <c r="B880" s="9" t="str">
        <f t="shared" si="437"/>
        <v>K-206jurusan 1</v>
      </c>
      <c r="C880" s="9" t="str">
        <f t="shared" si="438"/>
        <v>K-206jurusan 2</v>
      </c>
      <c r="D880" s="9" t="str">
        <f t="shared" si="439"/>
        <v>K-206jurusan 3</v>
      </c>
      <c r="E880" s="9" t="str">
        <f t="shared" si="440"/>
        <v>K-206jurusan 4</v>
      </c>
      <c r="F880" s="10" t="s">
        <v>462</v>
      </c>
      <c r="G880" s="10" t="s">
        <v>132</v>
      </c>
      <c r="H880" s="10" t="s">
        <v>1080</v>
      </c>
      <c r="I880" s="10">
        <v>0.737599</v>
      </c>
      <c r="J880" s="10">
        <v>124.327641</v>
      </c>
      <c r="K880" s="10" t="s">
        <v>7465</v>
      </c>
      <c r="L880" s="10" t="s">
        <v>7465</v>
      </c>
      <c r="M880" s="10" t="s">
        <v>7465</v>
      </c>
      <c r="N880" s="14">
        <f t="shared" si="441"/>
        <v>0</v>
      </c>
      <c r="O880" s="15" t="e">
        <f t="shared" si="442"/>
        <v>#VALUE!</v>
      </c>
      <c r="P880" s="15" t="e">
        <f t="shared" si="443"/>
        <v>#VALUE!</v>
      </c>
      <c r="Q880" s="17" t="e">
        <f>VLOOKUP($A880,'DATA PENGUKURAN GARDU'!$A:$BS,42,0)</f>
        <v>#N/A</v>
      </c>
      <c r="R880" s="18" t="e">
        <f t="shared" si="444"/>
        <v>#N/A</v>
      </c>
      <c r="S880" s="17" t="e">
        <f>VLOOKUP($A880,'DATA PENGUKURAN GARDU'!$A:$BS,44,0)</f>
        <v>#N/A</v>
      </c>
      <c r="T880" s="18" t="e">
        <f t="shared" si="445"/>
        <v>#N/A</v>
      </c>
      <c r="U880" s="17" t="e">
        <f>VLOOKUP($A880,'DATA PENGUKURAN GARDU'!$A:$BS,46,0)</f>
        <v>#N/A</v>
      </c>
      <c r="V880" s="18" t="e">
        <f t="shared" si="446"/>
        <v>#N/A</v>
      </c>
      <c r="W880" s="17" t="e">
        <f>VLOOKUP($A880,'DATA PENGUKURAN GARDU'!$A:$BS,48,0)</f>
        <v>#N/A</v>
      </c>
      <c r="X880" s="17" t="e">
        <f>VLOOKUP($A880,'DATA PENGUKURAN GARDU'!$A:$BS,53,0)</f>
        <v>#N/A</v>
      </c>
      <c r="Y880" s="17" t="e">
        <f>VLOOKUP($A880,'DATA PENGUKURAN GARDU'!$A:$BS,54,0)</f>
        <v>#N/A</v>
      </c>
      <c r="Z880" s="17" t="e">
        <f>VLOOKUP($A880,'DATA PENGUKURAN GARDU'!$A:$BS,55,0)</f>
        <v>#N/A</v>
      </c>
      <c r="AA880" s="20" t="e">
        <f>VLOOKUP($B880,'DATA PENGUKURAN GARDU'!$A:$BS,42,0)</f>
        <v>#N/A</v>
      </c>
      <c r="AB880" s="21" t="e">
        <f t="shared" si="447"/>
        <v>#N/A</v>
      </c>
      <c r="AC880" s="20" t="e">
        <f>VLOOKUP($B880,'DATA PENGUKURAN GARDU'!$A:$BS,44,0)</f>
        <v>#N/A</v>
      </c>
      <c r="AD880" s="21" t="e">
        <f t="shared" si="448"/>
        <v>#N/A</v>
      </c>
      <c r="AE880" s="20" t="e">
        <f>VLOOKUP($B880,'DATA PENGUKURAN GARDU'!$A:$BS,46,0)</f>
        <v>#N/A</v>
      </c>
      <c r="AF880" s="21" t="e">
        <f t="shared" si="449"/>
        <v>#N/A</v>
      </c>
      <c r="AG880" s="20" t="e">
        <f>VLOOKUP($B880,'DATA PENGUKURAN GARDU'!$A:$BS,46,0)</f>
        <v>#N/A</v>
      </c>
      <c r="AH880" s="20" t="e">
        <f>VLOOKUP($B880,'DATA PENGUKURAN GARDU'!$A:$BS,53,0)</f>
        <v>#N/A</v>
      </c>
      <c r="AI880" s="20" t="e">
        <f>VLOOKUP($B880,'DATA PENGUKURAN GARDU'!$A:$BS,54,0)</f>
        <v>#N/A</v>
      </c>
      <c r="AJ880" s="17" t="e">
        <f>VLOOKUP($C880,'DATA PENGUKURAN GARDU'!$A:$BS,42,0)</f>
        <v>#N/A</v>
      </c>
      <c r="AK880" s="23" t="e">
        <f t="shared" si="450"/>
        <v>#N/A</v>
      </c>
      <c r="AL880" s="17" t="e">
        <f>VLOOKUP($C880,'DATA PENGUKURAN GARDU'!$A:$BS,44,0)</f>
        <v>#N/A</v>
      </c>
      <c r="AM880" s="23" t="e">
        <f t="shared" si="451"/>
        <v>#N/A</v>
      </c>
      <c r="AN880" s="17" t="e">
        <f>VLOOKUP($C880,'DATA PENGUKURAN GARDU'!$A:$BS,46,0)</f>
        <v>#N/A</v>
      </c>
      <c r="AO880" s="23" t="e">
        <f t="shared" si="452"/>
        <v>#N/A</v>
      </c>
      <c r="AP880" s="17" t="e">
        <f>VLOOKUP($C880,'DATA PENGUKURAN GARDU'!$A:$BS,46,0)</f>
        <v>#N/A</v>
      </c>
      <c r="AQ880" s="17" t="e">
        <f>VLOOKUP($C880,'DATA PENGUKURAN GARDU'!$A:$BS,53,0)</f>
        <v>#N/A</v>
      </c>
      <c r="AR880" s="17" t="e">
        <f>VLOOKUP($C880,'DATA PENGUKURAN GARDU'!$A:$BS,54,0)</f>
        <v>#N/A</v>
      </c>
      <c r="AS880" s="20" t="e">
        <f>VLOOKUP($D880,'DATA PENGUKURAN GARDU'!$A:$BS,42,0)</f>
        <v>#N/A</v>
      </c>
      <c r="AT880" s="21" t="e">
        <f t="shared" si="453"/>
        <v>#N/A</v>
      </c>
      <c r="AU880" s="20" t="e">
        <f>VLOOKUP($D880,'DATA PENGUKURAN GARDU'!$A:$BS,44,0)</f>
        <v>#N/A</v>
      </c>
      <c r="AV880" s="21" t="e">
        <f t="shared" si="454"/>
        <v>#N/A</v>
      </c>
      <c r="AW880" s="20" t="e">
        <f>VLOOKUP($D880,'DATA PENGUKURAN GARDU'!$A:$BS,46,0)</f>
        <v>#N/A</v>
      </c>
      <c r="AX880" s="21" t="e">
        <f t="shared" si="455"/>
        <v>#N/A</v>
      </c>
      <c r="AY880" s="20" t="e">
        <f>VLOOKUP($D880,'DATA PENGUKURAN GARDU'!$A:$BS,46,0)</f>
        <v>#N/A</v>
      </c>
      <c r="AZ880" s="20" t="e">
        <f>VLOOKUP($D880,'DATA PENGUKURAN GARDU'!$A:$BS,53,0)</f>
        <v>#N/A</v>
      </c>
      <c r="BA880" s="20" t="e">
        <f>VLOOKUP($D880,'DATA PENGUKURAN GARDU'!$A:$BS,54,0)</f>
        <v>#N/A</v>
      </c>
      <c r="BB880" s="17" t="e">
        <f>VLOOKUP($E880,'DATA PENGUKURAN GARDU'!$A:$BS,42,0)</f>
        <v>#N/A</v>
      </c>
      <c r="BC880" s="23" t="e">
        <f t="shared" si="456"/>
        <v>#N/A</v>
      </c>
      <c r="BD880" s="17" t="e">
        <f>VLOOKUP($E880,'DATA PENGUKURAN GARDU'!$A:$BS,44,0)</f>
        <v>#N/A</v>
      </c>
      <c r="BE880" s="23" t="e">
        <f t="shared" si="457"/>
        <v>#N/A</v>
      </c>
      <c r="BF880" s="17" t="e">
        <f>VLOOKUP($E880,'DATA PENGUKURAN GARDU'!$A:$BS,46,0)</f>
        <v>#N/A</v>
      </c>
      <c r="BG880" s="23" t="e">
        <f t="shared" si="458"/>
        <v>#N/A</v>
      </c>
      <c r="BH880" s="17" t="e">
        <f>VLOOKUP($E880,'DATA PENGUKURAN GARDU'!$A:$BS,46,0)</f>
        <v>#N/A</v>
      </c>
      <c r="BI880" s="17" t="e">
        <f>VLOOKUP($E880,'DATA PENGUKURAN GARDU'!$A:$BS,53,0)</f>
        <v>#N/A</v>
      </c>
      <c r="BJ880" s="17" t="e">
        <f>VLOOKUP($E880,'DATA PENGUKURAN GARDU'!$A:$BS,54,0)</f>
        <v>#N/A</v>
      </c>
      <c r="BK880" s="20" t="e">
        <f t="shared" si="459"/>
        <v>#N/A</v>
      </c>
      <c r="BL880" s="20" t="e">
        <f t="shared" si="460"/>
        <v>#N/A</v>
      </c>
      <c r="BM880" s="20" t="e">
        <f t="shared" si="461"/>
        <v>#N/A</v>
      </c>
      <c r="BN880" s="25" t="e">
        <f t="shared" si="462"/>
        <v>#N/A</v>
      </c>
      <c r="BO880" s="26" t="str">
        <f t="shared" si="463"/>
        <v>0</v>
      </c>
      <c r="BP880" s="21" t="e">
        <f t="shared" si="464"/>
        <v>#VALUE!</v>
      </c>
      <c r="BQ880" s="20" t="e">
        <f t="shared" si="465"/>
        <v>#N/A</v>
      </c>
      <c r="BR880" s="20" t="e">
        <v>#N/A</v>
      </c>
      <c r="BS880" s="9" t="e">
        <v>#N/A</v>
      </c>
      <c r="BT880" s="2" t="e">
        <f t="shared" si="466"/>
        <v>#VALUE!</v>
      </c>
      <c r="BU880" s="2" t="e">
        <f t="shared" si="434"/>
        <v>#N/A</v>
      </c>
      <c r="BV880" s="2" t="e">
        <f t="shared" si="435"/>
        <v>#N/A</v>
      </c>
    </row>
    <row r="881" s="2" customFormat="1" ht="22.95" customHeight="1" spans="1:74">
      <c r="A881" s="9" t="str">
        <f t="shared" si="436"/>
        <v>NP 033Induk</v>
      </c>
      <c r="B881" s="9" t="str">
        <f t="shared" si="437"/>
        <v>NP 033jurusan 1</v>
      </c>
      <c r="C881" s="9" t="str">
        <f t="shared" si="438"/>
        <v>NP 033jurusan 2</v>
      </c>
      <c r="D881" s="9" t="str">
        <f t="shared" si="439"/>
        <v>NP 033jurusan 3</v>
      </c>
      <c r="E881" s="9" t="str">
        <f t="shared" si="440"/>
        <v>NP 033jurusan 4</v>
      </c>
      <c r="F881" s="10" t="s">
        <v>497</v>
      </c>
      <c r="G881" s="10" t="s">
        <v>101</v>
      </c>
      <c r="H881" s="10" t="s">
        <v>1081</v>
      </c>
      <c r="I881" s="10">
        <v>1.02231</v>
      </c>
      <c r="J881" s="10">
        <v>124.30962</v>
      </c>
      <c r="K881" s="10" t="s">
        <v>7465</v>
      </c>
      <c r="L881" s="10" t="s">
        <v>7465</v>
      </c>
      <c r="M881" s="10" t="s">
        <v>7465</v>
      </c>
      <c r="N881" s="14">
        <f t="shared" si="441"/>
        <v>0</v>
      </c>
      <c r="O881" s="15" t="e">
        <f t="shared" si="442"/>
        <v>#VALUE!</v>
      </c>
      <c r="P881" s="15" t="e">
        <f t="shared" si="443"/>
        <v>#VALUE!</v>
      </c>
      <c r="Q881" s="17" t="e">
        <f>VLOOKUP($A881,'DATA PENGUKURAN GARDU'!$A:$BS,42,0)</f>
        <v>#N/A</v>
      </c>
      <c r="R881" s="18" t="e">
        <f t="shared" si="444"/>
        <v>#N/A</v>
      </c>
      <c r="S881" s="17" t="e">
        <f>VLOOKUP($A881,'DATA PENGUKURAN GARDU'!$A:$BS,44,0)</f>
        <v>#N/A</v>
      </c>
      <c r="T881" s="18" t="e">
        <f t="shared" si="445"/>
        <v>#N/A</v>
      </c>
      <c r="U881" s="17" t="e">
        <f>VLOOKUP($A881,'DATA PENGUKURAN GARDU'!$A:$BS,46,0)</f>
        <v>#N/A</v>
      </c>
      <c r="V881" s="18" t="e">
        <f t="shared" si="446"/>
        <v>#N/A</v>
      </c>
      <c r="W881" s="17" t="e">
        <f>VLOOKUP($A881,'DATA PENGUKURAN GARDU'!$A:$BS,48,0)</f>
        <v>#N/A</v>
      </c>
      <c r="X881" s="17" t="e">
        <f>VLOOKUP($A881,'DATA PENGUKURAN GARDU'!$A:$BS,53,0)</f>
        <v>#N/A</v>
      </c>
      <c r="Y881" s="17" t="e">
        <f>VLOOKUP($A881,'DATA PENGUKURAN GARDU'!$A:$BS,54,0)</f>
        <v>#N/A</v>
      </c>
      <c r="Z881" s="17" t="e">
        <f>VLOOKUP($A881,'DATA PENGUKURAN GARDU'!$A:$BS,55,0)</f>
        <v>#N/A</v>
      </c>
      <c r="AA881" s="20" t="e">
        <f>VLOOKUP($B881,'DATA PENGUKURAN GARDU'!$A:$BS,42,0)</f>
        <v>#N/A</v>
      </c>
      <c r="AB881" s="21" t="e">
        <f t="shared" si="447"/>
        <v>#N/A</v>
      </c>
      <c r="AC881" s="20" t="e">
        <f>VLOOKUP($B881,'DATA PENGUKURAN GARDU'!$A:$BS,44,0)</f>
        <v>#N/A</v>
      </c>
      <c r="AD881" s="21" t="e">
        <f t="shared" si="448"/>
        <v>#N/A</v>
      </c>
      <c r="AE881" s="20" t="e">
        <f>VLOOKUP($B881,'DATA PENGUKURAN GARDU'!$A:$BS,46,0)</f>
        <v>#N/A</v>
      </c>
      <c r="AF881" s="21" t="e">
        <f t="shared" si="449"/>
        <v>#N/A</v>
      </c>
      <c r="AG881" s="20" t="e">
        <f>VLOOKUP($B881,'DATA PENGUKURAN GARDU'!$A:$BS,46,0)</f>
        <v>#N/A</v>
      </c>
      <c r="AH881" s="20" t="e">
        <f>VLOOKUP($B881,'DATA PENGUKURAN GARDU'!$A:$BS,53,0)</f>
        <v>#N/A</v>
      </c>
      <c r="AI881" s="20" t="e">
        <f>VLOOKUP($B881,'DATA PENGUKURAN GARDU'!$A:$BS,54,0)</f>
        <v>#N/A</v>
      </c>
      <c r="AJ881" s="17" t="e">
        <f>VLOOKUP($C881,'DATA PENGUKURAN GARDU'!$A:$BS,42,0)</f>
        <v>#N/A</v>
      </c>
      <c r="AK881" s="23" t="e">
        <f t="shared" si="450"/>
        <v>#N/A</v>
      </c>
      <c r="AL881" s="17" t="e">
        <f>VLOOKUP($C881,'DATA PENGUKURAN GARDU'!$A:$BS,44,0)</f>
        <v>#N/A</v>
      </c>
      <c r="AM881" s="23" t="e">
        <f t="shared" si="451"/>
        <v>#N/A</v>
      </c>
      <c r="AN881" s="17" t="e">
        <f>VLOOKUP($C881,'DATA PENGUKURAN GARDU'!$A:$BS,46,0)</f>
        <v>#N/A</v>
      </c>
      <c r="AO881" s="23" t="e">
        <f t="shared" si="452"/>
        <v>#N/A</v>
      </c>
      <c r="AP881" s="17" t="e">
        <f>VLOOKUP($C881,'DATA PENGUKURAN GARDU'!$A:$BS,46,0)</f>
        <v>#N/A</v>
      </c>
      <c r="AQ881" s="17" t="e">
        <f>VLOOKUP($C881,'DATA PENGUKURAN GARDU'!$A:$BS,53,0)</f>
        <v>#N/A</v>
      </c>
      <c r="AR881" s="17" t="e">
        <f>VLOOKUP($C881,'DATA PENGUKURAN GARDU'!$A:$BS,54,0)</f>
        <v>#N/A</v>
      </c>
      <c r="AS881" s="20" t="e">
        <f>VLOOKUP($D881,'DATA PENGUKURAN GARDU'!$A:$BS,42,0)</f>
        <v>#N/A</v>
      </c>
      <c r="AT881" s="21" t="e">
        <f t="shared" si="453"/>
        <v>#N/A</v>
      </c>
      <c r="AU881" s="20" t="e">
        <f>VLOOKUP($D881,'DATA PENGUKURAN GARDU'!$A:$BS,44,0)</f>
        <v>#N/A</v>
      </c>
      <c r="AV881" s="21" t="e">
        <f t="shared" si="454"/>
        <v>#N/A</v>
      </c>
      <c r="AW881" s="20" t="e">
        <f>VLOOKUP($D881,'DATA PENGUKURAN GARDU'!$A:$BS,46,0)</f>
        <v>#N/A</v>
      </c>
      <c r="AX881" s="21" t="e">
        <f t="shared" si="455"/>
        <v>#N/A</v>
      </c>
      <c r="AY881" s="20" t="e">
        <f>VLOOKUP($D881,'DATA PENGUKURAN GARDU'!$A:$BS,46,0)</f>
        <v>#N/A</v>
      </c>
      <c r="AZ881" s="20" t="e">
        <f>VLOOKUP($D881,'DATA PENGUKURAN GARDU'!$A:$BS,53,0)</f>
        <v>#N/A</v>
      </c>
      <c r="BA881" s="20" t="e">
        <f>VLOOKUP($D881,'DATA PENGUKURAN GARDU'!$A:$BS,54,0)</f>
        <v>#N/A</v>
      </c>
      <c r="BB881" s="17" t="e">
        <f>VLOOKUP($E881,'DATA PENGUKURAN GARDU'!$A:$BS,42,0)</f>
        <v>#N/A</v>
      </c>
      <c r="BC881" s="23" t="e">
        <f t="shared" si="456"/>
        <v>#N/A</v>
      </c>
      <c r="BD881" s="17" t="e">
        <f>VLOOKUP($E881,'DATA PENGUKURAN GARDU'!$A:$BS,44,0)</f>
        <v>#N/A</v>
      </c>
      <c r="BE881" s="23" t="e">
        <f t="shared" si="457"/>
        <v>#N/A</v>
      </c>
      <c r="BF881" s="17" t="e">
        <f>VLOOKUP($E881,'DATA PENGUKURAN GARDU'!$A:$BS,46,0)</f>
        <v>#N/A</v>
      </c>
      <c r="BG881" s="23" t="e">
        <f t="shared" si="458"/>
        <v>#N/A</v>
      </c>
      <c r="BH881" s="17" t="e">
        <f>VLOOKUP($E881,'DATA PENGUKURAN GARDU'!$A:$BS,46,0)</f>
        <v>#N/A</v>
      </c>
      <c r="BI881" s="17" t="e">
        <f>VLOOKUP($E881,'DATA PENGUKURAN GARDU'!$A:$BS,53,0)</f>
        <v>#N/A</v>
      </c>
      <c r="BJ881" s="17" t="e">
        <f>VLOOKUP($E881,'DATA PENGUKURAN GARDU'!$A:$BS,54,0)</f>
        <v>#N/A</v>
      </c>
      <c r="BK881" s="20" t="e">
        <f t="shared" si="459"/>
        <v>#N/A</v>
      </c>
      <c r="BL881" s="20" t="e">
        <f t="shared" si="460"/>
        <v>#N/A</v>
      </c>
      <c r="BM881" s="20" t="e">
        <f t="shared" si="461"/>
        <v>#N/A</v>
      </c>
      <c r="BN881" s="25" t="e">
        <f t="shared" si="462"/>
        <v>#N/A</v>
      </c>
      <c r="BO881" s="26" t="str">
        <f t="shared" si="463"/>
        <v>0</v>
      </c>
      <c r="BP881" s="21" t="e">
        <f t="shared" si="464"/>
        <v>#VALUE!</v>
      </c>
      <c r="BQ881" s="20" t="e">
        <f t="shared" si="465"/>
        <v>#N/A</v>
      </c>
      <c r="BR881" s="20" t="e">
        <v>#N/A</v>
      </c>
      <c r="BS881" s="9" t="e">
        <v>#N/A</v>
      </c>
      <c r="BT881" s="2" t="e">
        <f t="shared" si="466"/>
        <v>#VALUE!</v>
      </c>
      <c r="BU881" s="2" t="e">
        <f t="shared" si="434"/>
        <v>#N/A</v>
      </c>
      <c r="BV881" s="2" t="e">
        <f t="shared" si="435"/>
        <v>#N/A</v>
      </c>
    </row>
    <row r="882" s="2" customFormat="1" ht="22.95" customHeight="1" spans="1:74">
      <c r="A882" s="9" t="str">
        <f t="shared" si="436"/>
        <v>NP 034Induk</v>
      </c>
      <c r="B882" s="9" t="str">
        <f t="shared" si="437"/>
        <v>NP 034jurusan 1</v>
      </c>
      <c r="C882" s="9" t="str">
        <f t="shared" si="438"/>
        <v>NP 034jurusan 2</v>
      </c>
      <c r="D882" s="9" t="str">
        <f t="shared" si="439"/>
        <v>NP 034jurusan 3</v>
      </c>
      <c r="E882" s="9" t="str">
        <f t="shared" si="440"/>
        <v>NP 034jurusan 4</v>
      </c>
      <c r="F882" s="10" t="s">
        <v>497</v>
      </c>
      <c r="G882" s="10" t="s">
        <v>101</v>
      </c>
      <c r="H882" s="10" t="s">
        <v>1082</v>
      </c>
      <c r="I882" s="10">
        <v>1.02459</v>
      </c>
      <c r="J882" s="10">
        <v>124.30791</v>
      </c>
      <c r="K882" s="10" t="s">
        <v>7465</v>
      </c>
      <c r="L882" s="10" t="s">
        <v>7465</v>
      </c>
      <c r="M882" s="10" t="s">
        <v>7465</v>
      </c>
      <c r="N882" s="14">
        <f t="shared" si="441"/>
        <v>0</v>
      </c>
      <c r="O882" s="15" t="e">
        <f t="shared" si="442"/>
        <v>#VALUE!</v>
      </c>
      <c r="P882" s="15" t="e">
        <f t="shared" si="443"/>
        <v>#VALUE!</v>
      </c>
      <c r="Q882" s="17" t="e">
        <f>VLOOKUP($A882,'DATA PENGUKURAN GARDU'!$A:$BS,42,0)</f>
        <v>#N/A</v>
      </c>
      <c r="R882" s="18" t="e">
        <f t="shared" si="444"/>
        <v>#N/A</v>
      </c>
      <c r="S882" s="17" t="e">
        <f>VLOOKUP($A882,'DATA PENGUKURAN GARDU'!$A:$BS,44,0)</f>
        <v>#N/A</v>
      </c>
      <c r="T882" s="18" t="e">
        <f t="shared" si="445"/>
        <v>#N/A</v>
      </c>
      <c r="U882" s="17" t="e">
        <f>VLOOKUP($A882,'DATA PENGUKURAN GARDU'!$A:$BS,46,0)</f>
        <v>#N/A</v>
      </c>
      <c r="V882" s="18" t="e">
        <f t="shared" si="446"/>
        <v>#N/A</v>
      </c>
      <c r="W882" s="17" t="e">
        <f>VLOOKUP($A882,'DATA PENGUKURAN GARDU'!$A:$BS,48,0)</f>
        <v>#N/A</v>
      </c>
      <c r="X882" s="17" t="e">
        <f>VLOOKUP($A882,'DATA PENGUKURAN GARDU'!$A:$BS,53,0)</f>
        <v>#N/A</v>
      </c>
      <c r="Y882" s="17" t="e">
        <f>VLOOKUP($A882,'DATA PENGUKURAN GARDU'!$A:$BS,54,0)</f>
        <v>#N/A</v>
      </c>
      <c r="Z882" s="17" t="e">
        <f>VLOOKUP($A882,'DATA PENGUKURAN GARDU'!$A:$BS,55,0)</f>
        <v>#N/A</v>
      </c>
      <c r="AA882" s="20" t="e">
        <f>VLOOKUP($B882,'DATA PENGUKURAN GARDU'!$A:$BS,42,0)</f>
        <v>#N/A</v>
      </c>
      <c r="AB882" s="21" t="e">
        <f t="shared" si="447"/>
        <v>#N/A</v>
      </c>
      <c r="AC882" s="20" t="e">
        <f>VLOOKUP($B882,'DATA PENGUKURAN GARDU'!$A:$BS,44,0)</f>
        <v>#N/A</v>
      </c>
      <c r="AD882" s="21" t="e">
        <f t="shared" si="448"/>
        <v>#N/A</v>
      </c>
      <c r="AE882" s="20" t="e">
        <f>VLOOKUP($B882,'DATA PENGUKURAN GARDU'!$A:$BS,46,0)</f>
        <v>#N/A</v>
      </c>
      <c r="AF882" s="21" t="e">
        <f t="shared" si="449"/>
        <v>#N/A</v>
      </c>
      <c r="AG882" s="20" t="e">
        <f>VLOOKUP($B882,'DATA PENGUKURAN GARDU'!$A:$BS,46,0)</f>
        <v>#N/A</v>
      </c>
      <c r="AH882" s="20" t="e">
        <f>VLOOKUP($B882,'DATA PENGUKURAN GARDU'!$A:$BS,53,0)</f>
        <v>#N/A</v>
      </c>
      <c r="AI882" s="20" t="e">
        <f>VLOOKUP($B882,'DATA PENGUKURAN GARDU'!$A:$BS,54,0)</f>
        <v>#N/A</v>
      </c>
      <c r="AJ882" s="17" t="e">
        <f>VLOOKUP($C882,'DATA PENGUKURAN GARDU'!$A:$BS,42,0)</f>
        <v>#N/A</v>
      </c>
      <c r="AK882" s="23" t="e">
        <f t="shared" si="450"/>
        <v>#N/A</v>
      </c>
      <c r="AL882" s="17" t="e">
        <f>VLOOKUP($C882,'DATA PENGUKURAN GARDU'!$A:$BS,44,0)</f>
        <v>#N/A</v>
      </c>
      <c r="AM882" s="23" t="e">
        <f t="shared" si="451"/>
        <v>#N/A</v>
      </c>
      <c r="AN882" s="17" t="e">
        <f>VLOOKUP($C882,'DATA PENGUKURAN GARDU'!$A:$BS,46,0)</f>
        <v>#N/A</v>
      </c>
      <c r="AO882" s="23" t="e">
        <f t="shared" si="452"/>
        <v>#N/A</v>
      </c>
      <c r="AP882" s="17" t="e">
        <f>VLOOKUP($C882,'DATA PENGUKURAN GARDU'!$A:$BS,46,0)</f>
        <v>#N/A</v>
      </c>
      <c r="AQ882" s="17" t="e">
        <f>VLOOKUP($C882,'DATA PENGUKURAN GARDU'!$A:$BS,53,0)</f>
        <v>#N/A</v>
      </c>
      <c r="AR882" s="17" t="e">
        <f>VLOOKUP($C882,'DATA PENGUKURAN GARDU'!$A:$BS,54,0)</f>
        <v>#N/A</v>
      </c>
      <c r="AS882" s="20" t="e">
        <f>VLOOKUP($D882,'DATA PENGUKURAN GARDU'!$A:$BS,42,0)</f>
        <v>#N/A</v>
      </c>
      <c r="AT882" s="21" t="e">
        <f t="shared" si="453"/>
        <v>#N/A</v>
      </c>
      <c r="AU882" s="20" t="e">
        <f>VLOOKUP($D882,'DATA PENGUKURAN GARDU'!$A:$BS,44,0)</f>
        <v>#N/A</v>
      </c>
      <c r="AV882" s="21" t="e">
        <f t="shared" si="454"/>
        <v>#N/A</v>
      </c>
      <c r="AW882" s="20" t="e">
        <f>VLOOKUP($D882,'DATA PENGUKURAN GARDU'!$A:$BS,46,0)</f>
        <v>#N/A</v>
      </c>
      <c r="AX882" s="21" t="e">
        <f t="shared" si="455"/>
        <v>#N/A</v>
      </c>
      <c r="AY882" s="20" t="e">
        <f>VLOOKUP($D882,'DATA PENGUKURAN GARDU'!$A:$BS,46,0)</f>
        <v>#N/A</v>
      </c>
      <c r="AZ882" s="20" t="e">
        <f>VLOOKUP($D882,'DATA PENGUKURAN GARDU'!$A:$BS,53,0)</f>
        <v>#N/A</v>
      </c>
      <c r="BA882" s="20" t="e">
        <f>VLOOKUP($D882,'DATA PENGUKURAN GARDU'!$A:$BS,54,0)</f>
        <v>#N/A</v>
      </c>
      <c r="BB882" s="17" t="e">
        <f>VLOOKUP($E882,'DATA PENGUKURAN GARDU'!$A:$BS,42,0)</f>
        <v>#N/A</v>
      </c>
      <c r="BC882" s="23" t="e">
        <f t="shared" si="456"/>
        <v>#N/A</v>
      </c>
      <c r="BD882" s="17" t="e">
        <f>VLOOKUP($E882,'DATA PENGUKURAN GARDU'!$A:$BS,44,0)</f>
        <v>#N/A</v>
      </c>
      <c r="BE882" s="23" t="e">
        <f t="shared" si="457"/>
        <v>#N/A</v>
      </c>
      <c r="BF882" s="17" t="e">
        <f>VLOOKUP($E882,'DATA PENGUKURAN GARDU'!$A:$BS,46,0)</f>
        <v>#N/A</v>
      </c>
      <c r="BG882" s="23" t="e">
        <f t="shared" si="458"/>
        <v>#N/A</v>
      </c>
      <c r="BH882" s="17" t="e">
        <f>VLOOKUP($E882,'DATA PENGUKURAN GARDU'!$A:$BS,46,0)</f>
        <v>#N/A</v>
      </c>
      <c r="BI882" s="17" t="e">
        <f>VLOOKUP($E882,'DATA PENGUKURAN GARDU'!$A:$BS,53,0)</f>
        <v>#N/A</v>
      </c>
      <c r="BJ882" s="17" t="e">
        <f>VLOOKUP($E882,'DATA PENGUKURAN GARDU'!$A:$BS,54,0)</f>
        <v>#N/A</v>
      </c>
      <c r="BK882" s="20" t="e">
        <f t="shared" si="459"/>
        <v>#N/A</v>
      </c>
      <c r="BL882" s="20" t="e">
        <f t="shared" si="460"/>
        <v>#N/A</v>
      </c>
      <c r="BM882" s="20" t="e">
        <f t="shared" si="461"/>
        <v>#N/A</v>
      </c>
      <c r="BN882" s="25" t="e">
        <f t="shared" si="462"/>
        <v>#N/A</v>
      </c>
      <c r="BO882" s="26" t="str">
        <f t="shared" si="463"/>
        <v>0</v>
      </c>
      <c r="BP882" s="21" t="e">
        <f t="shared" si="464"/>
        <v>#VALUE!</v>
      </c>
      <c r="BQ882" s="20" t="e">
        <f t="shared" si="465"/>
        <v>#N/A</v>
      </c>
      <c r="BR882" s="20" t="e">
        <v>#N/A</v>
      </c>
      <c r="BS882" s="9" t="e">
        <v>#N/A</v>
      </c>
      <c r="BT882" s="2" t="e">
        <f t="shared" si="466"/>
        <v>#VALUE!</v>
      </c>
      <c r="BU882" s="2" t="e">
        <f t="shared" si="434"/>
        <v>#N/A</v>
      </c>
      <c r="BV882" s="2" t="e">
        <f t="shared" si="435"/>
        <v>#N/A</v>
      </c>
    </row>
    <row r="883" s="2" customFormat="1" ht="22.95" customHeight="1" spans="1:74">
      <c r="A883" s="9" t="str">
        <f t="shared" si="436"/>
        <v>NP 021Induk</v>
      </c>
      <c r="B883" s="9" t="str">
        <f t="shared" si="437"/>
        <v>NP 021jurusan 1</v>
      </c>
      <c r="C883" s="9" t="str">
        <f t="shared" si="438"/>
        <v>NP 021jurusan 2</v>
      </c>
      <c r="D883" s="9" t="str">
        <f t="shared" si="439"/>
        <v>NP 021jurusan 3</v>
      </c>
      <c r="E883" s="9" t="str">
        <f t="shared" si="440"/>
        <v>NP 021jurusan 4</v>
      </c>
      <c r="F883" s="10" t="s">
        <v>497</v>
      </c>
      <c r="G883" s="10" t="s">
        <v>101</v>
      </c>
      <c r="H883" s="10" t="s">
        <v>1083</v>
      </c>
      <c r="I883" s="10">
        <v>0.99964</v>
      </c>
      <c r="J883" s="10">
        <v>124.30073</v>
      </c>
      <c r="K883" s="10" t="s">
        <v>7465</v>
      </c>
      <c r="L883" s="10" t="s">
        <v>7465</v>
      </c>
      <c r="M883" s="10" t="s">
        <v>7465</v>
      </c>
      <c r="N883" s="14">
        <f t="shared" si="441"/>
        <v>0</v>
      </c>
      <c r="O883" s="15" t="e">
        <f t="shared" si="442"/>
        <v>#VALUE!</v>
      </c>
      <c r="P883" s="15" t="e">
        <f t="shared" si="443"/>
        <v>#VALUE!</v>
      </c>
      <c r="Q883" s="17" t="e">
        <f>VLOOKUP($A883,'DATA PENGUKURAN GARDU'!$A:$BS,42,0)</f>
        <v>#N/A</v>
      </c>
      <c r="R883" s="18" t="e">
        <f t="shared" si="444"/>
        <v>#N/A</v>
      </c>
      <c r="S883" s="17" t="e">
        <f>VLOOKUP($A883,'DATA PENGUKURAN GARDU'!$A:$BS,44,0)</f>
        <v>#N/A</v>
      </c>
      <c r="T883" s="18" t="e">
        <f t="shared" si="445"/>
        <v>#N/A</v>
      </c>
      <c r="U883" s="17" t="e">
        <f>VLOOKUP($A883,'DATA PENGUKURAN GARDU'!$A:$BS,46,0)</f>
        <v>#N/A</v>
      </c>
      <c r="V883" s="18" t="e">
        <f t="shared" si="446"/>
        <v>#N/A</v>
      </c>
      <c r="W883" s="17" t="e">
        <f>VLOOKUP($A883,'DATA PENGUKURAN GARDU'!$A:$BS,48,0)</f>
        <v>#N/A</v>
      </c>
      <c r="X883" s="17" t="e">
        <f>VLOOKUP($A883,'DATA PENGUKURAN GARDU'!$A:$BS,53,0)</f>
        <v>#N/A</v>
      </c>
      <c r="Y883" s="17" t="e">
        <f>VLOOKUP($A883,'DATA PENGUKURAN GARDU'!$A:$BS,54,0)</f>
        <v>#N/A</v>
      </c>
      <c r="Z883" s="17" t="e">
        <f>VLOOKUP($A883,'DATA PENGUKURAN GARDU'!$A:$BS,55,0)</f>
        <v>#N/A</v>
      </c>
      <c r="AA883" s="20" t="e">
        <f>VLOOKUP($B883,'DATA PENGUKURAN GARDU'!$A:$BS,42,0)</f>
        <v>#N/A</v>
      </c>
      <c r="AB883" s="21" t="e">
        <f t="shared" si="447"/>
        <v>#N/A</v>
      </c>
      <c r="AC883" s="20" t="e">
        <f>VLOOKUP($B883,'DATA PENGUKURAN GARDU'!$A:$BS,44,0)</f>
        <v>#N/A</v>
      </c>
      <c r="AD883" s="21" t="e">
        <f t="shared" si="448"/>
        <v>#N/A</v>
      </c>
      <c r="AE883" s="20" t="e">
        <f>VLOOKUP($B883,'DATA PENGUKURAN GARDU'!$A:$BS,46,0)</f>
        <v>#N/A</v>
      </c>
      <c r="AF883" s="21" t="e">
        <f t="shared" si="449"/>
        <v>#N/A</v>
      </c>
      <c r="AG883" s="20" t="e">
        <f>VLOOKUP($B883,'DATA PENGUKURAN GARDU'!$A:$BS,46,0)</f>
        <v>#N/A</v>
      </c>
      <c r="AH883" s="20" t="e">
        <f>VLOOKUP($B883,'DATA PENGUKURAN GARDU'!$A:$BS,53,0)</f>
        <v>#N/A</v>
      </c>
      <c r="AI883" s="20" t="e">
        <f>VLOOKUP($B883,'DATA PENGUKURAN GARDU'!$A:$BS,54,0)</f>
        <v>#N/A</v>
      </c>
      <c r="AJ883" s="17" t="e">
        <f>VLOOKUP($C883,'DATA PENGUKURAN GARDU'!$A:$BS,42,0)</f>
        <v>#N/A</v>
      </c>
      <c r="AK883" s="23" t="e">
        <f t="shared" si="450"/>
        <v>#N/A</v>
      </c>
      <c r="AL883" s="17" t="e">
        <f>VLOOKUP($C883,'DATA PENGUKURAN GARDU'!$A:$BS,44,0)</f>
        <v>#N/A</v>
      </c>
      <c r="AM883" s="23" t="e">
        <f t="shared" si="451"/>
        <v>#N/A</v>
      </c>
      <c r="AN883" s="17" t="e">
        <f>VLOOKUP($C883,'DATA PENGUKURAN GARDU'!$A:$BS,46,0)</f>
        <v>#N/A</v>
      </c>
      <c r="AO883" s="23" t="e">
        <f t="shared" si="452"/>
        <v>#N/A</v>
      </c>
      <c r="AP883" s="17" t="e">
        <f>VLOOKUP($C883,'DATA PENGUKURAN GARDU'!$A:$BS,46,0)</f>
        <v>#N/A</v>
      </c>
      <c r="AQ883" s="17" t="e">
        <f>VLOOKUP($C883,'DATA PENGUKURAN GARDU'!$A:$BS,53,0)</f>
        <v>#N/A</v>
      </c>
      <c r="AR883" s="17" t="e">
        <f>VLOOKUP($C883,'DATA PENGUKURAN GARDU'!$A:$BS,54,0)</f>
        <v>#N/A</v>
      </c>
      <c r="AS883" s="20" t="e">
        <f>VLOOKUP($D883,'DATA PENGUKURAN GARDU'!$A:$BS,42,0)</f>
        <v>#N/A</v>
      </c>
      <c r="AT883" s="21" t="e">
        <f t="shared" si="453"/>
        <v>#N/A</v>
      </c>
      <c r="AU883" s="20" t="e">
        <f>VLOOKUP($D883,'DATA PENGUKURAN GARDU'!$A:$BS,44,0)</f>
        <v>#N/A</v>
      </c>
      <c r="AV883" s="21" t="e">
        <f t="shared" si="454"/>
        <v>#N/A</v>
      </c>
      <c r="AW883" s="20" t="e">
        <f>VLOOKUP($D883,'DATA PENGUKURAN GARDU'!$A:$BS,46,0)</f>
        <v>#N/A</v>
      </c>
      <c r="AX883" s="21" t="e">
        <f t="shared" si="455"/>
        <v>#N/A</v>
      </c>
      <c r="AY883" s="20" t="e">
        <f>VLOOKUP($D883,'DATA PENGUKURAN GARDU'!$A:$BS,46,0)</f>
        <v>#N/A</v>
      </c>
      <c r="AZ883" s="20" t="e">
        <f>VLOOKUP($D883,'DATA PENGUKURAN GARDU'!$A:$BS,53,0)</f>
        <v>#N/A</v>
      </c>
      <c r="BA883" s="20" t="e">
        <f>VLOOKUP($D883,'DATA PENGUKURAN GARDU'!$A:$BS,54,0)</f>
        <v>#N/A</v>
      </c>
      <c r="BB883" s="17" t="e">
        <f>VLOOKUP($E883,'DATA PENGUKURAN GARDU'!$A:$BS,42,0)</f>
        <v>#N/A</v>
      </c>
      <c r="BC883" s="23" t="e">
        <f t="shared" si="456"/>
        <v>#N/A</v>
      </c>
      <c r="BD883" s="17" t="e">
        <f>VLOOKUP($E883,'DATA PENGUKURAN GARDU'!$A:$BS,44,0)</f>
        <v>#N/A</v>
      </c>
      <c r="BE883" s="23" t="e">
        <f t="shared" si="457"/>
        <v>#N/A</v>
      </c>
      <c r="BF883" s="17" t="e">
        <f>VLOOKUP($E883,'DATA PENGUKURAN GARDU'!$A:$BS,46,0)</f>
        <v>#N/A</v>
      </c>
      <c r="BG883" s="23" t="e">
        <f t="shared" si="458"/>
        <v>#N/A</v>
      </c>
      <c r="BH883" s="17" t="e">
        <f>VLOOKUP($E883,'DATA PENGUKURAN GARDU'!$A:$BS,46,0)</f>
        <v>#N/A</v>
      </c>
      <c r="BI883" s="17" t="e">
        <f>VLOOKUP($E883,'DATA PENGUKURAN GARDU'!$A:$BS,53,0)</f>
        <v>#N/A</v>
      </c>
      <c r="BJ883" s="17" t="e">
        <f>VLOOKUP($E883,'DATA PENGUKURAN GARDU'!$A:$BS,54,0)</f>
        <v>#N/A</v>
      </c>
      <c r="BK883" s="20" t="e">
        <f t="shared" si="459"/>
        <v>#N/A</v>
      </c>
      <c r="BL883" s="20" t="e">
        <f t="shared" si="460"/>
        <v>#N/A</v>
      </c>
      <c r="BM883" s="20" t="e">
        <f t="shared" si="461"/>
        <v>#N/A</v>
      </c>
      <c r="BN883" s="25" t="e">
        <f t="shared" si="462"/>
        <v>#N/A</v>
      </c>
      <c r="BO883" s="26" t="str">
        <f t="shared" si="463"/>
        <v>0</v>
      </c>
      <c r="BP883" s="21" t="e">
        <f t="shared" si="464"/>
        <v>#VALUE!</v>
      </c>
      <c r="BQ883" s="20" t="e">
        <f t="shared" si="465"/>
        <v>#N/A</v>
      </c>
      <c r="BR883" s="20" t="e">
        <v>#N/A</v>
      </c>
      <c r="BS883" s="9" t="e">
        <v>#N/A</v>
      </c>
      <c r="BT883" s="2" t="e">
        <f t="shared" si="466"/>
        <v>#VALUE!</v>
      </c>
      <c r="BU883" s="2" t="e">
        <f t="shared" si="434"/>
        <v>#N/A</v>
      </c>
      <c r="BV883" s="2" t="e">
        <f t="shared" si="435"/>
        <v>#N/A</v>
      </c>
    </row>
    <row r="884" s="2" customFormat="1" ht="22.95" customHeight="1" spans="1:74">
      <c r="A884" s="9" t="str">
        <f t="shared" si="436"/>
        <v>M 170.1Induk</v>
      </c>
      <c r="B884" s="9" t="str">
        <f t="shared" si="437"/>
        <v>M 170.1jurusan 1</v>
      </c>
      <c r="C884" s="9" t="str">
        <f t="shared" si="438"/>
        <v>M 170.1jurusan 2</v>
      </c>
      <c r="D884" s="9" t="str">
        <f t="shared" si="439"/>
        <v>M 170.1jurusan 3</v>
      </c>
      <c r="E884" s="9" t="str">
        <f t="shared" si="440"/>
        <v>M 170.1jurusan 4</v>
      </c>
      <c r="F884" s="10" t="s">
        <v>131</v>
      </c>
      <c r="G884" s="10" t="s">
        <v>131</v>
      </c>
      <c r="H884" s="10" t="s">
        <v>1084</v>
      </c>
      <c r="I884" s="10">
        <v>0.544352</v>
      </c>
      <c r="J884" s="10">
        <v>123.892725</v>
      </c>
      <c r="K884" s="10" t="s">
        <v>7465</v>
      </c>
      <c r="L884" s="10" t="s">
        <v>7465</v>
      </c>
      <c r="M884" s="10" t="s">
        <v>7465</v>
      </c>
      <c r="N884" s="14">
        <f t="shared" si="441"/>
        <v>0</v>
      </c>
      <c r="O884" s="15" t="e">
        <f t="shared" si="442"/>
        <v>#VALUE!</v>
      </c>
      <c r="P884" s="15" t="e">
        <f t="shared" si="443"/>
        <v>#VALUE!</v>
      </c>
      <c r="Q884" s="17" t="e">
        <f>VLOOKUP($A884,'DATA PENGUKURAN GARDU'!$A:$BS,42,0)</f>
        <v>#N/A</v>
      </c>
      <c r="R884" s="18" t="e">
        <f t="shared" si="444"/>
        <v>#N/A</v>
      </c>
      <c r="S884" s="17" t="e">
        <f>VLOOKUP($A884,'DATA PENGUKURAN GARDU'!$A:$BS,44,0)</f>
        <v>#N/A</v>
      </c>
      <c r="T884" s="18" t="e">
        <f t="shared" si="445"/>
        <v>#N/A</v>
      </c>
      <c r="U884" s="17" t="e">
        <f>VLOOKUP($A884,'DATA PENGUKURAN GARDU'!$A:$BS,46,0)</f>
        <v>#N/A</v>
      </c>
      <c r="V884" s="18" t="e">
        <f t="shared" si="446"/>
        <v>#N/A</v>
      </c>
      <c r="W884" s="17" t="e">
        <f>VLOOKUP($A884,'DATA PENGUKURAN GARDU'!$A:$BS,48,0)</f>
        <v>#N/A</v>
      </c>
      <c r="X884" s="17" t="e">
        <f>VLOOKUP($A884,'DATA PENGUKURAN GARDU'!$A:$BS,53,0)</f>
        <v>#N/A</v>
      </c>
      <c r="Y884" s="17" t="e">
        <f>VLOOKUP($A884,'DATA PENGUKURAN GARDU'!$A:$BS,54,0)</f>
        <v>#N/A</v>
      </c>
      <c r="Z884" s="17" t="e">
        <f>VLOOKUP($A884,'DATA PENGUKURAN GARDU'!$A:$BS,55,0)</f>
        <v>#N/A</v>
      </c>
      <c r="AA884" s="20" t="e">
        <f>VLOOKUP($B884,'DATA PENGUKURAN GARDU'!$A:$BS,42,0)</f>
        <v>#N/A</v>
      </c>
      <c r="AB884" s="21" t="e">
        <f t="shared" si="447"/>
        <v>#N/A</v>
      </c>
      <c r="AC884" s="20" t="e">
        <f>VLOOKUP($B884,'DATA PENGUKURAN GARDU'!$A:$BS,44,0)</f>
        <v>#N/A</v>
      </c>
      <c r="AD884" s="21" t="e">
        <f t="shared" si="448"/>
        <v>#N/A</v>
      </c>
      <c r="AE884" s="20" t="e">
        <f>VLOOKUP($B884,'DATA PENGUKURAN GARDU'!$A:$BS,46,0)</f>
        <v>#N/A</v>
      </c>
      <c r="AF884" s="21" t="e">
        <f t="shared" si="449"/>
        <v>#N/A</v>
      </c>
      <c r="AG884" s="20" t="e">
        <f>VLOOKUP($B884,'DATA PENGUKURAN GARDU'!$A:$BS,46,0)</f>
        <v>#N/A</v>
      </c>
      <c r="AH884" s="20" t="e">
        <f>VLOOKUP($B884,'DATA PENGUKURAN GARDU'!$A:$BS,53,0)</f>
        <v>#N/A</v>
      </c>
      <c r="AI884" s="20" t="e">
        <f>VLOOKUP($B884,'DATA PENGUKURAN GARDU'!$A:$BS,54,0)</f>
        <v>#N/A</v>
      </c>
      <c r="AJ884" s="17" t="e">
        <f>VLOOKUP($C884,'DATA PENGUKURAN GARDU'!$A:$BS,42,0)</f>
        <v>#N/A</v>
      </c>
      <c r="AK884" s="23" t="e">
        <f t="shared" si="450"/>
        <v>#N/A</v>
      </c>
      <c r="AL884" s="17" t="e">
        <f>VLOOKUP($C884,'DATA PENGUKURAN GARDU'!$A:$BS,44,0)</f>
        <v>#N/A</v>
      </c>
      <c r="AM884" s="23" t="e">
        <f t="shared" si="451"/>
        <v>#N/A</v>
      </c>
      <c r="AN884" s="17" t="e">
        <f>VLOOKUP($C884,'DATA PENGUKURAN GARDU'!$A:$BS,46,0)</f>
        <v>#N/A</v>
      </c>
      <c r="AO884" s="23" t="e">
        <f t="shared" si="452"/>
        <v>#N/A</v>
      </c>
      <c r="AP884" s="17" t="e">
        <f>VLOOKUP($C884,'DATA PENGUKURAN GARDU'!$A:$BS,46,0)</f>
        <v>#N/A</v>
      </c>
      <c r="AQ884" s="17" t="e">
        <f>VLOOKUP($C884,'DATA PENGUKURAN GARDU'!$A:$BS,53,0)</f>
        <v>#N/A</v>
      </c>
      <c r="AR884" s="17" t="e">
        <f>VLOOKUP($C884,'DATA PENGUKURAN GARDU'!$A:$BS,54,0)</f>
        <v>#N/A</v>
      </c>
      <c r="AS884" s="20" t="e">
        <f>VLOOKUP($D884,'DATA PENGUKURAN GARDU'!$A:$BS,42,0)</f>
        <v>#N/A</v>
      </c>
      <c r="AT884" s="21" t="e">
        <f t="shared" si="453"/>
        <v>#N/A</v>
      </c>
      <c r="AU884" s="20" t="e">
        <f>VLOOKUP($D884,'DATA PENGUKURAN GARDU'!$A:$BS,44,0)</f>
        <v>#N/A</v>
      </c>
      <c r="AV884" s="21" t="e">
        <f t="shared" si="454"/>
        <v>#N/A</v>
      </c>
      <c r="AW884" s="20" t="e">
        <f>VLOOKUP($D884,'DATA PENGUKURAN GARDU'!$A:$BS,46,0)</f>
        <v>#N/A</v>
      </c>
      <c r="AX884" s="21" t="e">
        <f t="shared" si="455"/>
        <v>#N/A</v>
      </c>
      <c r="AY884" s="20" t="e">
        <f>VLOOKUP($D884,'DATA PENGUKURAN GARDU'!$A:$BS,46,0)</f>
        <v>#N/A</v>
      </c>
      <c r="AZ884" s="20" t="e">
        <f>VLOOKUP($D884,'DATA PENGUKURAN GARDU'!$A:$BS,53,0)</f>
        <v>#N/A</v>
      </c>
      <c r="BA884" s="20" t="e">
        <f>VLOOKUP($D884,'DATA PENGUKURAN GARDU'!$A:$BS,54,0)</f>
        <v>#N/A</v>
      </c>
      <c r="BB884" s="17" t="e">
        <f>VLOOKUP($E884,'DATA PENGUKURAN GARDU'!$A:$BS,42,0)</f>
        <v>#N/A</v>
      </c>
      <c r="BC884" s="23" t="e">
        <f t="shared" si="456"/>
        <v>#N/A</v>
      </c>
      <c r="BD884" s="17" t="e">
        <f>VLOOKUP($E884,'DATA PENGUKURAN GARDU'!$A:$BS,44,0)</f>
        <v>#N/A</v>
      </c>
      <c r="BE884" s="23" t="e">
        <f t="shared" si="457"/>
        <v>#N/A</v>
      </c>
      <c r="BF884" s="17" t="e">
        <f>VLOOKUP($E884,'DATA PENGUKURAN GARDU'!$A:$BS,46,0)</f>
        <v>#N/A</v>
      </c>
      <c r="BG884" s="23" t="e">
        <f t="shared" si="458"/>
        <v>#N/A</v>
      </c>
      <c r="BH884" s="17" t="e">
        <f>VLOOKUP($E884,'DATA PENGUKURAN GARDU'!$A:$BS,46,0)</f>
        <v>#N/A</v>
      </c>
      <c r="BI884" s="17" t="e">
        <f>VLOOKUP($E884,'DATA PENGUKURAN GARDU'!$A:$BS,53,0)</f>
        <v>#N/A</v>
      </c>
      <c r="BJ884" s="17" t="e">
        <f>VLOOKUP($E884,'DATA PENGUKURAN GARDU'!$A:$BS,54,0)</f>
        <v>#N/A</v>
      </c>
      <c r="BK884" s="20" t="e">
        <f t="shared" si="459"/>
        <v>#N/A</v>
      </c>
      <c r="BL884" s="20" t="e">
        <f t="shared" si="460"/>
        <v>#N/A</v>
      </c>
      <c r="BM884" s="20" t="e">
        <f t="shared" si="461"/>
        <v>#N/A</v>
      </c>
      <c r="BN884" s="25" t="e">
        <f t="shared" si="462"/>
        <v>#N/A</v>
      </c>
      <c r="BO884" s="26" t="str">
        <f t="shared" si="463"/>
        <v>0</v>
      </c>
      <c r="BP884" s="21" t="e">
        <f t="shared" si="464"/>
        <v>#VALUE!</v>
      </c>
      <c r="BQ884" s="20" t="e">
        <f t="shared" si="465"/>
        <v>#N/A</v>
      </c>
      <c r="BR884" s="20" t="e">
        <v>#N/A</v>
      </c>
      <c r="BS884" s="9" t="e">
        <v>#N/A</v>
      </c>
      <c r="BT884" s="2" t="e">
        <f t="shared" si="466"/>
        <v>#VALUE!</v>
      </c>
      <c r="BU884" s="2" t="e">
        <f t="shared" si="434"/>
        <v>#N/A</v>
      </c>
      <c r="BV884" s="2" t="e">
        <f t="shared" si="435"/>
        <v>#N/A</v>
      </c>
    </row>
    <row r="885" s="2" customFormat="1" ht="22.95" customHeight="1" spans="1:74">
      <c r="A885" s="9" t="str">
        <f t="shared" si="436"/>
        <v>K-253.2Induk</v>
      </c>
      <c r="B885" s="9" t="str">
        <f t="shared" si="437"/>
        <v>K-253.2jurusan 1</v>
      </c>
      <c r="C885" s="9" t="str">
        <f t="shared" si="438"/>
        <v>K-253.2jurusan 2</v>
      </c>
      <c r="D885" s="9" t="str">
        <f t="shared" si="439"/>
        <v>K-253.2jurusan 3</v>
      </c>
      <c r="E885" s="9" t="str">
        <f t="shared" si="440"/>
        <v>K-253.2jurusan 4</v>
      </c>
      <c r="F885" s="10" t="s">
        <v>136</v>
      </c>
      <c r="G885" s="10" t="s">
        <v>132</v>
      </c>
      <c r="H885" s="10" t="s">
        <v>1085</v>
      </c>
      <c r="I885" s="10">
        <v>0.713103</v>
      </c>
      <c r="J885" s="10">
        <v>124.300162</v>
      </c>
      <c r="K885" s="10" t="s">
        <v>7465</v>
      </c>
      <c r="L885" s="10" t="s">
        <v>7465</v>
      </c>
      <c r="M885" s="10" t="s">
        <v>7465</v>
      </c>
      <c r="N885" s="14">
        <f t="shared" si="441"/>
        <v>0</v>
      </c>
      <c r="O885" s="15" t="e">
        <f t="shared" si="442"/>
        <v>#VALUE!</v>
      </c>
      <c r="P885" s="15" t="e">
        <f t="shared" si="443"/>
        <v>#VALUE!</v>
      </c>
      <c r="Q885" s="17" t="e">
        <f>VLOOKUP($A885,'DATA PENGUKURAN GARDU'!$A:$BS,42,0)</f>
        <v>#N/A</v>
      </c>
      <c r="R885" s="18" t="e">
        <f t="shared" si="444"/>
        <v>#N/A</v>
      </c>
      <c r="S885" s="17" t="e">
        <f>VLOOKUP($A885,'DATA PENGUKURAN GARDU'!$A:$BS,44,0)</f>
        <v>#N/A</v>
      </c>
      <c r="T885" s="18" t="e">
        <f t="shared" si="445"/>
        <v>#N/A</v>
      </c>
      <c r="U885" s="17" t="e">
        <f>VLOOKUP($A885,'DATA PENGUKURAN GARDU'!$A:$BS,46,0)</f>
        <v>#N/A</v>
      </c>
      <c r="V885" s="18" t="e">
        <f t="shared" si="446"/>
        <v>#N/A</v>
      </c>
      <c r="W885" s="17" t="e">
        <f>VLOOKUP($A885,'DATA PENGUKURAN GARDU'!$A:$BS,48,0)</f>
        <v>#N/A</v>
      </c>
      <c r="X885" s="17" t="e">
        <f>VLOOKUP($A885,'DATA PENGUKURAN GARDU'!$A:$BS,53,0)</f>
        <v>#N/A</v>
      </c>
      <c r="Y885" s="17" t="e">
        <f>VLOOKUP($A885,'DATA PENGUKURAN GARDU'!$A:$BS,54,0)</f>
        <v>#N/A</v>
      </c>
      <c r="Z885" s="17" t="e">
        <f>VLOOKUP($A885,'DATA PENGUKURAN GARDU'!$A:$BS,55,0)</f>
        <v>#N/A</v>
      </c>
      <c r="AA885" s="20" t="e">
        <f>VLOOKUP($B885,'DATA PENGUKURAN GARDU'!$A:$BS,42,0)</f>
        <v>#N/A</v>
      </c>
      <c r="AB885" s="21" t="e">
        <f t="shared" si="447"/>
        <v>#N/A</v>
      </c>
      <c r="AC885" s="20" t="e">
        <f>VLOOKUP($B885,'DATA PENGUKURAN GARDU'!$A:$BS,44,0)</f>
        <v>#N/A</v>
      </c>
      <c r="AD885" s="21" t="e">
        <f t="shared" si="448"/>
        <v>#N/A</v>
      </c>
      <c r="AE885" s="20" t="e">
        <f>VLOOKUP($B885,'DATA PENGUKURAN GARDU'!$A:$BS,46,0)</f>
        <v>#N/A</v>
      </c>
      <c r="AF885" s="21" t="e">
        <f t="shared" si="449"/>
        <v>#N/A</v>
      </c>
      <c r="AG885" s="20" t="e">
        <f>VLOOKUP($B885,'DATA PENGUKURAN GARDU'!$A:$BS,46,0)</f>
        <v>#N/A</v>
      </c>
      <c r="AH885" s="20" t="e">
        <f>VLOOKUP($B885,'DATA PENGUKURAN GARDU'!$A:$BS,53,0)</f>
        <v>#N/A</v>
      </c>
      <c r="AI885" s="20" t="e">
        <f>VLOOKUP($B885,'DATA PENGUKURAN GARDU'!$A:$BS,54,0)</f>
        <v>#N/A</v>
      </c>
      <c r="AJ885" s="17" t="e">
        <f>VLOOKUP($C885,'DATA PENGUKURAN GARDU'!$A:$BS,42,0)</f>
        <v>#N/A</v>
      </c>
      <c r="AK885" s="23" t="e">
        <f t="shared" si="450"/>
        <v>#N/A</v>
      </c>
      <c r="AL885" s="17" t="e">
        <f>VLOOKUP($C885,'DATA PENGUKURAN GARDU'!$A:$BS,44,0)</f>
        <v>#N/A</v>
      </c>
      <c r="AM885" s="23" t="e">
        <f t="shared" si="451"/>
        <v>#N/A</v>
      </c>
      <c r="AN885" s="17" t="e">
        <f>VLOOKUP($C885,'DATA PENGUKURAN GARDU'!$A:$BS,46,0)</f>
        <v>#N/A</v>
      </c>
      <c r="AO885" s="23" t="e">
        <f t="shared" si="452"/>
        <v>#N/A</v>
      </c>
      <c r="AP885" s="17" t="e">
        <f>VLOOKUP($C885,'DATA PENGUKURAN GARDU'!$A:$BS,46,0)</f>
        <v>#N/A</v>
      </c>
      <c r="AQ885" s="17" t="e">
        <f>VLOOKUP($C885,'DATA PENGUKURAN GARDU'!$A:$BS,53,0)</f>
        <v>#N/A</v>
      </c>
      <c r="AR885" s="17" t="e">
        <f>VLOOKUP($C885,'DATA PENGUKURAN GARDU'!$A:$BS,54,0)</f>
        <v>#N/A</v>
      </c>
      <c r="AS885" s="20" t="e">
        <f>VLOOKUP($D885,'DATA PENGUKURAN GARDU'!$A:$BS,42,0)</f>
        <v>#N/A</v>
      </c>
      <c r="AT885" s="21" t="e">
        <f t="shared" si="453"/>
        <v>#N/A</v>
      </c>
      <c r="AU885" s="20" t="e">
        <f>VLOOKUP($D885,'DATA PENGUKURAN GARDU'!$A:$BS,44,0)</f>
        <v>#N/A</v>
      </c>
      <c r="AV885" s="21" t="e">
        <f t="shared" si="454"/>
        <v>#N/A</v>
      </c>
      <c r="AW885" s="20" t="e">
        <f>VLOOKUP($D885,'DATA PENGUKURAN GARDU'!$A:$BS,46,0)</f>
        <v>#N/A</v>
      </c>
      <c r="AX885" s="21" t="e">
        <f t="shared" si="455"/>
        <v>#N/A</v>
      </c>
      <c r="AY885" s="20" t="e">
        <f>VLOOKUP($D885,'DATA PENGUKURAN GARDU'!$A:$BS,46,0)</f>
        <v>#N/A</v>
      </c>
      <c r="AZ885" s="20" t="e">
        <f>VLOOKUP($D885,'DATA PENGUKURAN GARDU'!$A:$BS,53,0)</f>
        <v>#N/A</v>
      </c>
      <c r="BA885" s="20" t="e">
        <f>VLOOKUP($D885,'DATA PENGUKURAN GARDU'!$A:$BS,54,0)</f>
        <v>#N/A</v>
      </c>
      <c r="BB885" s="17" t="e">
        <f>VLOOKUP($E885,'DATA PENGUKURAN GARDU'!$A:$BS,42,0)</f>
        <v>#N/A</v>
      </c>
      <c r="BC885" s="23" t="e">
        <f t="shared" si="456"/>
        <v>#N/A</v>
      </c>
      <c r="BD885" s="17" t="e">
        <f>VLOOKUP($E885,'DATA PENGUKURAN GARDU'!$A:$BS,44,0)</f>
        <v>#N/A</v>
      </c>
      <c r="BE885" s="23" t="e">
        <f t="shared" si="457"/>
        <v>#N/A</v>
      </c>
      <c r="BF885" s="17" t="e">
        <f>VLOOKUP($E885,'DATA PENGUKURAN GARDU'!$A:$BS,46,0)</f>
        <v>#N/A</v>
      </c>
      <c r="BG885" s="23" t="e">
        <f t="shared" si="458"/>
        <v>#N/A</v>
      </c>
      <c r="BH885" s="17" t="e">
        <f>VLOOKUP($E885,'DATA PENGUKURAN GARDU'!$A:$BS,46,0)</f>
        <v>#N/A</v>
      </c>
      <c r="BI885" s="17" t="e">
        <f>VLOOKUP($E885,'DATA PENGUKURAN GARDU'!$A:$BS,53,0)</f>
        <v>#N/A</v>
      </c>
      <c r="BJ885" s="17" t="e">
        <f>VLOOKUP($E885,'DATA PENGUKURAN GARDU'!$A:$BS,54,0)</f>
        <v>#N/A</v>
      </c>
      <c r="BK885" s="20" t="e">
        <f t="shared" si="459"/>
        <v>#N/A</v>
      </c>
      <c r="BL885" s="20" t="e">
        <f t="shared" si="460"/>
        <v>#N/A</v>
      </c>
      <c r="BM885" s="20" t="e">
        <f t="shared" si="461"/>
        <v>#N/A</v>
      </c>
      <c r="BN885" s="25" t="e">
        <f t="shared" si="462"/>
        <v>#N/A</v>
      </c>
      <c r="BO885" s="26" t="str">
        <f t="shared" si="463"/>
        <v>0</v>
      </c>
      <c r="BP885" s="21" t="e">
        <f t="shared" si="464"/>
        <v>#VALUE!</v>
      </c>
      <c r="BQ885" s="20" t="e">
        <f t="shared" si="465"/>
        <v>#N/A</v>
      </c>
      <c r="BR885" s="20" t="e">
        <v>#N/A</v>
      </c>
      <c r="BS885" s="9" t="e">
        <v>#N/A</v>
      </c>
      <c r="BT885" s="2" t="e">
        <f t="shared" si="466"/>
        <v>#VALUE!</v>
      </c>
      <c r="BU885" s="2" t="e">
        <f t="shared" si="434"/>
        <v>#N/A</v>
      </c>
      <c r="BV885" s="2" t="e">
        <f t="shared" si="435"/>
        <v>#N/A</v>
      </c>
    </row>
    <row r="886" s="2" customFormat="1" ht="22.95" customHeight="1" spans="1:74">
      <c r="A886" s="9" t="str">
        <f t="shared" si="436"/>
        <v>NP 023Induk</v>
      </c>
      <c r="B886" s="9" t="str">
        <f t="shared" si="437"/>
        <v>NP 023jurusan 1</v>
      </c>
      <c r="C886" s="9" t="str">
        <f t="shared" si="438"/>
        <v>NP 023jurusan 2</v>
      </c>
      <c r="D886" s="9" t="str">
        <f t="shared" si="439"/>
        <v>NP 023jurusan 3</v>
      </c>
      <c r="E886" s="9" t="str">
        <f t="shared" si="440"/>
        <v>NP 023jurusan 4</v>
      </c>
      <c r="F886" s="10" t="s">
        <v>497</v>
      </c>
      <c r="G886" s="10" t="s">
        <v>101</v>
      </c>
      <c r="H886" s="10" t="s">
        <v>1087</v>
      </c>
      <c r="I886" s="10">
        <v>0.99925</v>
      </c>
      <c r="J886" s="10">
        <v>124.30672</v>
      </c>
      <c r="K886" s="10" t="s">
        <v>7465</v>
      </c>
      <c r="L886" s="10" t="s">
        <v>7465</v>
      </c>
      <c r="M886" s="10" t="s">
        <v>7465</v>
      </c>
      <c r="N886" s="14">
        <f t="shared" si="441"/>
        <v>0</v>
      </c>
      <c r="O886" s="15" t="e">
        <f t="shared" si="442"/>
        <v>#VALUE!</v>
      </c>
      <c r="P886" s="15" t="e">
        <f t="shared" si="443"/>
        <v>#VALUE!</v>
      </c>
      <c r="Q886" s="17" t="e">
        <f>VLOOKUP($A886,'DATA PENGUKURAN GARDU'!$A:$BS,42,0)</f>
        <v>#N/A</v>
      </c>
      <c r="R886" s="18" t="e">
        <f t="shared" si="444"/>
        <v>#N/A</v>
      </c>
      <c r="S886" s="17" t="e">
        <f>VLOOKUP($A886,'DATA PENGUKURAN GARDU'!$A:$BS,44,0)</f>
        <v>#N/A</v>
      </c>
      <c r="T886" s="18" t="e">
        <f t="shared" si="445"/>
        <v>#N/A</v>
      </c>
      <c r="U886" s="17" t="e">
        <f>VLOOKUP($A886,'DATA PENGUKURAN GARDU'!$A:$BS,46,0)</f>
        <v>#N/A</v>
      </c>
      <c r="V886" s="18" t="e">
        <f t="shared" si="446"/>
        <v>#N/A</v>
      </c>
      <c r="W886" s="17" t="e">
        <f>VLOOKUP($A886,'DATA PENGUKURAN GARDU'!$A:$BS,48,0)</f>
        <v>#N/A</v>
      </c>
      <c r="X886" s="17" t="e">
        <f>VLOOKUP($A886,'DATA PENGUKURAN GARDU'!$A:$BS,53,0)</f>
        <v>#N/A</v>
      </c>
      <c r="Y886" s="17" t="e">
        <f>VLOOKUP($A886,'DATA PENGUKURAN GARDU'!$A:$BS,54,0)</f>
        <v>#N/A</v>
      </c>
      <c r="Z886" s="17" t="e">
        <f>VLOOKUP($A886,'DATA PENGUKURAN GARDU'!$A:$BS,55,0)</f>
        <v>#N/A</v>
      </c>
      <c r="AA886" s="20" t="e">
        <f>VLOOKUP($B886,'DATA PENGUKURAN GARDU'!$A:$BS,42,0)</f>
        <v>#N/A</v>
      </c>
      <c r="AB886" s="21" t="e">
        <f t="shared" si="447"/>
        <v>#N/A</v>
      </c>
      <c r="AC886" s="20" t="e">
        <f>VLOOKUP($B886,'DATA PENGUKURAN GARDU'!$A:$BS,44,0)</f>
        <v>#N/A</v>
      </c>
      <c r="AD886" s="21" t="e">
        <f t="shared" si="448"/>
        <v>#N/A</v>
      </c>
      <c r="AE886" s="20" t="e">
        <f>VLOOKUP($B886,'DATA PENGUKURAN GARDU'!$A:$BS,46,0)</f>
        <v>#N/A</v>
      </c>
      <c r="AF886" s="21" t="e">
        <f t="shared" si="449"/>
        <v>#N/A</v>
      </c>
      <c r="AG886" s="20" t="e">
        <f>VLOOKUP($B886,'DATA PENGUKURAN GARDU'!$A:$BS,46,0)</f>
        <v>#N/A</v>
      </c>
      <c r="AH886" s="20" t="e">
        <f>VLOOKUP($B886,'DATA PENGUKURAN GARDU'!$A:$BS,53,0)</f>
        <v>#N/A</v>
      </c>
      <c r="AI886" s="20" t="e">
        <f>VLOOKUP($B886,'DATA PENGUKURAN GARDU'!$A:$BS,54,0)</f>
        <v>#N/A</v>
      </c>
      <c r="AJ886" s="17" t="e">
        <f>VLOOKUP($C886,'DATA PENGUKURAN GARDU'!$A:$BS,42,0)</f>
        <v>#N/A</v>
      </c>
      <c r="AK886" s="23" t="e">
        <f t="shared" si="450"/>
        <v>#N/A</v>
      </c>
      <c r="AL886" s="17" t="e">
        <f>VLOOKUP($C886,'DATA PENGUKURAN GARDU'!$A:$BS,44,0)</f>
        <v>#N/A</v>
      </c>
      <c r="AM886" s="23" t="e">
        <f t="shared" si="451"/>
        <v>#N/A</v>
      </c>
      <c r="AN886" s="17" t="e">
        <f>VLOOKUP($C886,'DATA PENGUKURAN GARDU'!$A:$BS,46,0)</f>
        <v>#N/A</v>
      </c>
      <c r="AO886" s="23" t="e">
        <f t="shared" si="452"/>
        <v>#N/A</v>
      </c>
      <c r="AP886" s="17" t="e">
        <f>VLOOKUP($C886,'DATA PENGUKURAN GARDU'!$A:$BS,46,0)</f>
        <v>#N/A</v>
      </c>
      <c r="AQ886" s="17" t="e">
        <f>VLOOKUP($C886,'DATA PENGUKURAN GARDU'!$A:$BS,53,0)</f>
        <v>#N/A</v>
      </c>
      <c r="AR886" s="17" t="e">
        <f>VLOOKUP($C886,'DATA PENGUKURAN GARDU'!$A:$BS,54,0)</f>
        <v>#N/A</v>
      </c>
      <c r="AS886" s="20" t="e">
        <f>VLOOKUP($D886,'DATA PENGUKURAN GARDU'!$A:$BS,42,0)</f>
        <v>#N/A</v>
      </c>
      <c r="AT886" s="21" t="e">
        <f t="shared" si="453"/>
        <v>#N/A</v>
      </c>
      <c r="AU886" s="20" t="e">
        <f>VLOOKUP($D886,'DATA PENGUKURAN GARDU'!$A:$BS,44,0)</f>
        <v>#N/A</v>
      </c>
      <c r="AV886" s="21" t="e">
        <f t="shared" si="454"/>
        <v>#N/A</v>
      </c>
      <c r="AW886" s="20" t="e">
        <f>VLOOKUP($D886,'DATA PENGUKURAN GARDU'!$A:$BS,46,0)</f>
        <v>#N/A</v>
      </c>
      <c r="AX886" s="21" t="e">
        <f t="shared" si="455"/>
        <v>#N/A</v>
      </c>
      <c r="AY886" s="20" t="e">
        <f>VLOOKUP($D886,'DATA PENGUKURAN GARDU'!$A:$BS,46,0)</f>
        <v>#N/A</v>
      </c>
      <c r="AZ886" s="20" t="e">
        <f>VLOOKUP($D886,'DATA PENGUKURAN GARDU'!$A:$BS,53,0)</f>
        <v>#N/A</v>
      </c>
      <c r="BA886" s="20" t="e">
        <f>VLOOKUP($D886,'DATA PENGUKURAN GARDU'!$A:$BS,54,0)</f>
        <v>#N/A</v>
      </c>
      <c r="BB886" s="17" t="e">
        <f>VLOOKUP($E886,'DATA PENGUKURAN GARDU'!$A:$BS,42,0)</f>
        <v>#N/A</v>
      </c>
      <c r="BC886" s="23" t="e">
        <f t="shared" si="456"/>
        <v>#N/A</v>
      </c>
      <c r="BD886" s="17" t="e">
        <f>VLOOKUP($E886,'DATA PENGUKURAN GARDU'!$A:$BS,44,0)</f>
        <v>#N/A</v>
      </c>
      <c r="BE886" s="23" t="e">
        <f t="shared" si="457"/>
        <v>#N/A</v>
      </c>
      <c r="BF886" s="17" t="e">
        <f>VLOOKUP($E886,'DATA PENGUKURAN GARDU'!$A:$BS,46,0)</f>
        <v>#N/A</v>
      </c>
      <c r="BG886" s="23" t="e">
        <f t="shared" si="458"/>
        <v>#N/A</v>
      </c>
      <c r="BH886" s="17" t="e">
        <f>VLOOKUP($E886,'DATA PENGUKURAN GARDU'!$A:$BS,46,0)</f>
        <v>#N/A</v>
      </c>
      <c r="BI886" s="17" t="e">
        <f>VLOOKUP($E886,'DATA PENGUKURAN GARDU'!$A:$BS,53,0)</f>
        <v>#N/A</v>
      </c>
      <c r="BJ886" s="17" t="e">
        <f>VLOOKUP($E886,'DATA PENGUKURAN GARDU'!$A:$BS,54,0)</f>
        <v>#N/A</v>
      </c>
      <c r="BK886" s="20" t="e">
        <f t="shared" si="459"/>
        <v>#N/A</v>
      </c>
      <c r="BL886" s="20" t="e">
        <f t="shared" si="460"/>
        <v>#N/A</v>
      </c>
      <c r="BM886" s="20" t="e">
        <f t="shared" si="461"/>
        <v>#N/A</v>
      </c>
      <c r="BN886" s="25" t="e">
        <f t="shared" si="462"/>
        <v>#N/A</v>
      </c>
      <c r="BO886" s="26" t="str">
        <f t="shared" si="463"/>
        <v>0</v>
      </c>
      <c r="BP886" s="21" t="e">
        <f t="shared" si="464"/>
        <v>#VALUE!</v>
      </c>
      <c r="BQ886" s="20" t="e">
        <f t="shared" si="465"/>
        <v>#N/A</v>
      </c>
      <c r="BR886" s="20" t="e">
        <v>#N/A</v>
      </c>
      <c r="BS886" s="9" t="e">
        <v>#N/A</v>
      </c>
      <c r="BT886" s="2" t="e">
        <f t="shared" si="466"/>
        <v>#VALUE!</v>
      </c>
      <c r="BU886" s="2" t="e">
        <f t="shared" si="434"/>
        <v>#N/A</v>
      </c>
      <c r="BV886" s="2" t="e">
        <f t="shared" si="435"/>
        <v>#N/A</v>
      </c>
    </row>
    <row r="887" s="2" customFormat="1" ht="22.95" customHeight="1" spans="1:74">
      <c r="A887" s="9" t="str">
        <f t="shared" si="436"/>
        <v>NL 051Induk</v>
      </c>
      <c r="B887" s="9" t="str">
        <f t="shared" si="437"/>
        <v>NL 051jurusan 1</v>
      </c>
      <c r="C887" s="9" t="str">
        <f t="shared" si="438"/>
        <v>NL 051jurusan 2</v>
      </c>
      <c r="D887" s="9" t="str">
        <f t="shared" si="439"/>
        <v>NL 051jurusan 3</v>
      </c>
      <c r="E887" s="9" t="str">
        <f t="shared" si="440"/>
        <v>NL 051jurusan 4</v>
      </c>
      <c r="F887" s="10" t="s">
        <v>324</v>
      </c>
      <c r="G887" s="10" t="s">
        <v>101</v>
      </c>
      <c r="H887" s="10" t="s">
        <v>1088</v>
      </c>
      <c r="I887" s="10">
        <v>0.86138</v>
      </c>
      <c r="J887" s="10">
        <v>123.94418</v>
      </c>
      <c r="K887" s="10" t="s">
        <v>7465</v>
      </c>
      <c r="L887" s="10" t="s">
        <v>7465</v>
      </c>
      <c r="M887" s="10" t="s">
        <v>7465</v>
      </c>
      <c r="N887" s="14">
        <f t="shared" si="441"/>
        <v>0</v>
      </c>
      <c r="O887" s="15" t="e">
        <f t="shared" si="442"/>
        <v>#VALUE!</v>
      </c>
      <c r="P887" s="15" t="e">
        <f t="shared" si="443"/>
        <v>#VALUE!</v>
      </c>
      <c r="Q887" s="17" t="e">
        <f>VLOOKUP($A887,'DATA PENGUKURAN GARDU'!$A:$BS,42,0)</f>
        <v>#N/A</v>
      </c>
      <c r="R887" s="18" t="e">
        <f t="shared" si="444"/>
        <v>#N/A</v>
      </c>
      <c r="S887" s="17" t="e">
        <f>VLOOKUP($A887,'DATA PENGUKURAN GARDU'!$A:$BS,44,0)</f>
        <v>#N/A</v>
      </c>
      <c r="T887" s="18" t="e">
        <f t="shared" si="445"/>
        <v>#N/A</v>
      </c>
      <c r="U887" s="17" t="e">
        <f>VLOOKUP($A887,'DATA PENGUKURAN GARDU'!$A:$BS,46,0)</f>
        <v>#N/A</v>
      </c>
      <c r="V887" s="18" t="e">
        <f t="shared" si="446"/>
        <v>#N/A</v>
      </c>
      <c r="W887" s="17" t="e">
        <f>VLOOKUP($A887,'DATA PENGUKURAN GARDU'!$A:$BS,48,0)</f>
        <v>#N/A</v>
      </c>
      <c r="X887" s="17" t="e">
        <f>VLOOKUP($A887,'DATA PENGUKURAN GARDU'!$A:$BS,53,0)</f>
        <v>#N/A</v>
      </c>
      <c r="Y887" s="17" t="e">
        <f>VLOOKUP($A887,'DATA PENGUKURAN GARDU'!$A:$BS,54,0)</f>
        <v>#N/A</v>
      </c>
      <c r="Z887" s="17" t="e">
        <f>VLOOKUP($A887,'DATA PENGUKURAN GARDU'!$A:$BS,55,0)</f>
        <v>#N/A</v>
      </c>
      <c r="AA887" s="20" t="e">
        <f>VLOOKUP($B887,'DATA PENGUKURAN GARDU'!$A:$BS,42,0)</f>
        <v>#N/A</v>
      </c>
      <c r="AB887" s="21" t="e">
        <f t="shared" si="447"/>
        <v>#N/A</v>
      </c>
      <c r="AC887" s="20" t="e">
        <f>VLOOKUP($B887,'DATA PENGUKURAN GARDU'!$A:$BS,44,0)</f>
        <v>#N/A</v>
      </c>
      <c r="AD887" s="21" t="e">
        <f t="shared" si="448"/>
        <v>#N/A</v>
      </c>
      <c r="AE887" s="20" t="e">
        <f>VLOOKUP($B887,'DATA PENGUKURAN GARDU'!$A:$BS,46,0)</f>
        <v>#N/A</v>
      </c>
      <c r="AF887" s="21" t="e">
        <f t="shared" si="449"/>
        <v>#N/A</v>
      </c>
      <c r="AG887" s="20" t="e">
        <f>VLOOKUP($B887,'DATA PENGUKURAN GARDU'!$A:$BS,46,0)</f>
        <v>#N/A</v>
      </c>
      <c r="AH887" s="20" t="e">
        <f>VLOOKUP($B887,'DATA PENGUKURAN GARDU'!$A:$BS,53,0)</f>
        <v>#N/A</v>
      </c>
      <c r="AI887" s="20" t="e">
        <f>VLOOKUP($B887,'DATA PENGUKURAN GARDU'!$A:$BS,54,0)</f>
        <v>#N/A</v>
      </c>
      <c r="AJ887" s="17" t="e">
        <f>VLOOKUP($C887,'DATA PENGUKURAN GARDU'!$A:$BS,42,0)</f>
        <v>#N/A</v>
      </c>
      <c r="AK887" s="23" t="e">
        <f t="shared" si="450"/>
        <v>#N/A</v>
      </c>
      <c r="AL887" s="17" t="e">
        <f>VLOOKUP($C887,'DATA PENGUKURAN GARDU'!$A:$BS,44,0)</f>
        <v>#N/A</v>
      </c>
      <c r="AM887" s="23" t="e">
        <f t="shared" si="451"/>
        <v>#N/A</v>
      </c>
      <c r="AN887" s="17" t="e">
        <f>VLOOKUP($C887,'DATA PENGUKURAN GARDU'!$A:$BS,46,0)</f>
        <v>#N/A</v>
      </c>
      <c r="AO887" s="23" t="e">
        <f t="shared" si="452"/>
        <v>#N/A</v>
      </c>
      <c r="AP887" s="17" t="e">
        <f>VLOOKUP($C887,'DATA PENGUKURAN GARDU'!$A:$BS,46,0)</f>
        <v>#N/A</v>
      </c>
      <c r="AQ887" s="17" t="e">
        <f>VLOOKUP($C887,'DATA PENGUKURAN GARDU'!$A:$BS,53,0)</f>
        <v>#N/A</v>
      </c>
      <c r="AR887" s="17" t="e">
        <f>VLOOKUP($C887,'DATA PENGUKURAN GARDU'!$A:$BS,54,0)</f>
        <v>#N/A</v>
      </c>
      <c r="AS887" s="20" t="e">
        <f>VLOOKUP($D887,'DATA PENGUKURAN GARDU'!$A:$BS,42,0)</f>
        <v>#N/A</v>
      </c>
      <c r="AT887" s="21" t="e">
        <f t="shared" si="453"/>
        <v>#N/A</v>
      </c>
      <c r="AU887" s="20" t="e">
        <f>VLOOKUP($D887,'DATA PENGUKURAN GARDU'!$A:$BS,44,0)</f>
        <v>#N/A</v>
      </c>
      <c r="AV887" s="21" t="e">
        <f t="shared" si="454"/>
        <v>#N/A</v>
      </c>
      <c r="AW887" s="20" t="e">
        <f>VLOOKUP($D887,'DATA PENGUKURAN GARDU'!$A:$BS,46,0)</f>
        <v>#N/A</v>
      </c>
      <c r="AX887" s="21" t="e">
        <f t="shared" si="455"/>
        <v>#N/A</v>
      </c>
      <c r="AY887" s="20" t="e">
        <f>VLOOKUP($D887,'DATA PENGUKURAN GARDU'!$A:$BS,46,0)</f>
        <v>#N/A</v>
      </c>
      <c r="AZ887" s="20" t="e">
        <f>VLOOKUP($D887,'DATA PENGUKURAN GARDU'!$A:$BS,53,0)</f>
        <v>#N/A</v>
      </c>
      <c r="BA887" s="20" t="e">
        <f>VLOOKUP($D887,'DATA PENGUKURAN GARDU'!$A:$BS,54,0)</f>
        <v>#N/A</v>
      </c>
      <c r="BB887" s="17" t="e">
        <f>VLOOKUP($E887,'DATA PENGUKURAN GARDU'!$A:$BS,42,0)</f>
        <v>#N/A</v>
      </c>
      <c r="BC887" s="23" t="e">
        <f t="shared" si="456"/>
        <v>#N/A</v>
      </c>
      <c r="BD887" s="17" t="e">
        <f>VLOOKUP($E887,'DATA PENGUKURAN GARDU'!$A:$BS,44,0)</f>
        <v>#N/A</v>
      </c>
      <c r="BE887" s="23" t="e">
        <f t="shared" si="457"/>
        <v>#N/A</v>
      </c>
      <c r="BF887" s="17" t="e">
        <f>VLOOKUP($E887,'DATA PENGUKURAN GARDU'!$A:$BS,46,0)</f>
        <v>#N/A</v>
      </c>
      <c r="BG887" s="23" t="e">
        <f t="shared" si="458"/>
        <v>#N/A</v>
      </c>
      <c r="BH887" s="17" t="e">
        <f>VLOOKUP($E887,'DATA PENGUKURAN GARDU'!$A:$BS,46,0)</f>
        <v>#N/A</v>
      </c>
      <c r="BI887" s="17" t="e">
        <f>VLOOKUP($E887,'DATA PENGUKURAN GARDU'!$A:$BS,53,0)</f>
        <v>#N/A</v>
      </c>
      <c r="BJ887" s="17" t="e">
        <f>VLOOKUP($E887,'DATA PENGUKURAN GARDU'!$A:$BS,54,0)</f>
        <v>#N/A</v>
      </c>
      <c r="BK887" s="20" t="e">
        <f t="shared" si="459"/>
        <v>#N/A</v>
      </c>
      <c r="BL887" s="20" t="e">
        <f t="shared" si="460"/>
        <v>#N/A</v>
      </c>
      <c r="BM887" s="20" t="e">
        <f t="shared" si="461"/>
        <v>#N/A</v>
      </c>
      <c r="BN887" s="25" t="e">
        <f t="shared" si="462"/>
        <v>#N/A</v>
      </c>
      <c r="BO887" s="26" t="str">
        <f t="shared" si="463"/>
        <v>0</v>
      </c>
      <c r="BP887" s="21" t="e">
        <f t="shared" si="464"/>
        <v>#VALUE!</v>
      </c>
      <c r="BQ887" s="20" t="e">
        <f t="shared" si="465"/>
        <v>#N/A</v>
      </c>
      <c r="BR887" s="20" t="e">
        <v>#N/A</v>
      </c>
      <c r="BS887" s="9" t="e">
        <v>#N/A</v>
      </c>
      <c r="BT887" s="2" t="e">
        <f t="shared" si="466"/>
        <v>#VALUE!</v>
      </c>
      <c r="BU887" s="2" t="e">
        <f t="shared" si="434"/>
        <v>#N/A</v>
      </c>
      <c r="BV887" s="2" t="e">
        <f t="shared" si="435"/>
        <v>#N/A</v>
      </c>
    </row>
    <row r="888" s="2" customFormat="1" ht="22.95" customHeight="1" spans="1:74">
      <c r="A888" s="9" t="str">
        <f t="shared" si="436"/>
        <v>M 41Induk</v>
      </c>
      <c r="B888" s="9" t="str">
        <f t="shared" si="437"/>
        <v>M 41jurusan 1</v>
      </c>
      <c r="C888" s="9" t="str">
        <f t="shared" si="438"/>
        <v>M 41jurusan 2</v>
      </c>
      <c r="D888" s="9" t="str">
        <f t="shared" si="439"/>
        <v>M 41jurusan 3</v>
      </c>
      <c r="E888" s="9" t="str">
        <f t="shared" si="440"/>
        <v>M 41jurusan 4</v>
      </c>
      <c r="F888" s="10" t="s">
        <v>131</v>
      </c>
      <c r="G888" s="10" t="s">
        <v>131</v>
      </c>
      <c r="H888" s="10" t="s">
        <v>1089</v>
      </c>
      <c r="I888" s="10">
        <v>0.596281</v>
      </c>
      <c r="J888" s="10">
        <v>124.041073</v>
      </c>
      <c r="K888" s="10" t="s">
        <v>7465</v>
      </c>
      <c r="L888" s="10" t="s">
        <v>7465</v>
      </c>
      <c r="M888" s="10" t="s">
        <v>7465</v>
      </c>
      <c r="N888" s="14">
        <f t="shared" si="441"/>
        <v>0</v>
      </c>
      <c r="O888" s="15" t="e">
        <f t="shared" si="442"/>
        <v>#VALUE!</v>
      </c>
      <c r="P888" s="15" t="e">
        <f t="shared" si="443"/>
        <v>#VALUE!</v>
      </c>
      <c r="Q888" s="17" t="e">
        <f>VLOOKUP($A888,'DATA PENGUKURAN GARDU'!$A:$BS,42,0)</f>
        <v>#N/A</v>
      </c>
      <c r="R888" s="18" t="e">
        <f t="shared" si="444"/>
        <v>#N/A</v>
      </c>
      <c r="S888" s="17" t="e">
        <f>VLOOKUP($A888,'DATA PENGUKURAN GARDU'!$A:$BS,44,0)</f>
        <v>#N/A</v>
      </c>
      <c r="T888" s="18" t="e">
        <f t="shared" si="445"/>
        <v>#N/A</v>
      </c>
      <c r="U888" s="17" t="e">
        <f>VLOOKUP($A888,'DATA PENGUKURAN GARDU'!$A:$BS,46,0)</f>
        <v>#N/A</v>
      </c>
      <c r="V888" s="18" t="e">
        <f t="shared" si="446"/>
        <v>#N/A</v>
      </c>
      <c r="W888" s="17" t="e">
        <f>VLOOKUP($A888,'DATA PENGUKURAN GARDU'!$A:$BS,48,0)</f>
        <v>#N/A</v>
      </c>
      <c r="X888" s="17" t="e">
        <f>VLOOKUP($A888,'DATA PENGUKURAN GARDU'!$A:$BS,53,0)</f>
        <v>#N/A</v>
      </c>
      <c r="Y888" s="17" t="e">
        <f>VLOOKUP($A888,'DATA PENGUKURAN GARDU'!$A:$BS,54,0)</f>
        <v>#N/A</v>
      </c>
      <c r="Z888" s="17" t="e">
        <f>VLOOKUP($A888,'DATA PENGUKURAN GARDU'!$A:$BS,55,0)</f>
        <v>#N/A</v>
      </c>
      <c r="AA888" s="20" t="e">
        <f>VLOOKUP($B888,'DATA PENGUKURAN GARDU'!$A:$BS,42,0)</f>
        <v>#N/A</v>
      </c>
      <c r="AB888" s="21" t="e">
        <f t="shared" si="447"/>
        <v>#N/A</v>
      </c>
      <c r="AC888" s="20" t="e">
        <f>VLOOKUP($B888,'DATA PENGUKURAN GARDU'!$A:$BS,44,0)</f>
        <v>#N/A</v>
      </c>
      <c r="AD888" s="21" t="e">
        <f t="shared" si="448"/>
        <v>#N/A</v>
      </c>
      <c r="AE888" s="20" t="e">
        <f>VLOOKUP($B888,'DATA PENGUKURAN GARDU'!$A:$BS,46,0)</f>
        <v>#N/A</v>
      </c>
      <c r="AF888" s="21" t="e">
        <f t="shared" si="449"/>
        <v>#N/A</v>
      </c>
      <c r="AG888" s="20" t="e">
        <f>VLOOKUP($B888,'DATA PENGUKURAN GARDU'!$A:$BS,46,0)</f>
        <v>#N/A</v>
      </c>
      <c r="AH888" s="20" t="e">
        <f>VLOOKUP($B888,'DATA PENGUKURAN GARDU'!$A:$BS,53,0)</f>
        <v>#N/A</v>
      </c>
      <c r="AI888" s="20" t="e">
        <f>VLOOKUP($B888,'DATA PENGUKURAN GARDU'!$A:$BS,54,0)</f>
        <v>#N/A</v>
      </c>
      <c r="AJ888" s="17" t="e">
        <f>VLOOKUP($C888,'DATA PENGUKURAN GARDU'!$A:$BS,42,0)</f>
        <v>#N/A</v>
      </c>
      <c r="AK888" s="23" t="e">
        <f t="shared" si="450"/>
        <v>#N/A</v>
      </c>
      <c r="AL888" s="17" t="e">
        <f>VLOOKUP($C888,'DATA PENGUKURAN GARDU'!$A:$BS,44,0)</f>
        <v>#N/A</v>
      </c>
      <c r="AM888" s="23" t="e">
        <f t="shared" si="451"/>
        <v>#N/A</v>
      </c>
      <c r="AN888" s="17" t="e">
        <f>VLOOKUP($C888,'DATA PENGUKURAN GARDU'!$A:$BS,46,0)</f>
        <v>#N/A</v>
      </c>
      <c r="AO888" s="23" t="e">
        <f t="shared" si="452"/>
        <v>#N/A</v>
      </c>
      <c r="AP888" s="17" t="e">
        <f>VLOOKUP($C888,'DATA PENGUKURAN GARDU'!$A:$BS,46,0)</f>
        <v>#N/A</v>
      </c>
      <c r="AQ888" s="17" t="e">
        <f>VLOOKUP($C888,'DATA PENGUKURAN GARDU'!$A:$BS,53,0)</f>
        <v>#N/A</v>
      </c>
      <c r="AR888" s="17" t="e">
        <f>VLOOKUP($C888,'DATA PENGUKURAN GARDU'!$A:$BS,54,0)</f>
        <v>#N/A</v>
      </c>
      <c r="AS888" s="20" t="e">
        <f>VLOOKUP($D888,'DATA PENGUKURAN GARDU'!$A:$BS,42,0)</f>
        <v>#N/A</v>
      </c>
      <c r="AT888" s="21" t="e">
        <f t="shared" si="453"/>
        <v>#N/A</v>
      </c>
      <c r="AU888" s="20" t="e">
        <f>VLOOKUP($D888,'DATA PENGUKURAN GARDU'!$A:$BS,44,0)</f>
        <v>#N/A</v>
      </c>
      <c r="AV888" s="21" t="e">
        <f t="shared" si="454"/>
        <v>#N/A</v>
      </c>
      <c r="AW888" s="20" t="e">
        <f>VLOOKUP($D888,'DATA PENGUKURAN GARDU'!$A:$BS,46,0)</f>
        <v>#N/A</v>
      </c>
      <c r="AX888" s="21" t="e">
        <f t="shared" si="455"/>
        <v>#N/A</v>
      </c>
      <c r="AY888" s="20" t="e">
        <f>VLOOKUP($D888,'DATA PENGUKURAN GARDU'!$A:$BS,46,0)</f>
        <v>#N/A</v>
      </c>
      <c r="AZ888" s="20" t="e">
        <f>VLOOKUP($D888,'DATA PENGUKURAN GARDU'!$A:$BS,53,0)</f>
        <v>#N/A</v>
      </c>
      <c r="BA888" s="20" t="e">
        <f>VLOOKUP($D888,'DATA PENGUKURAN GARDU'!$A:$BS,54,0)</f>
        <v>#N/A</v>
      </c>
      <c r="BB888" s="17" t="e">
        <f>VLOOKUP($E888,'DATA PENGUKURAN GARDU'!$A:$BS,42,0)</f>
        <v>#N/A</v>
      </c>
      <c r="BC888" s="23" t="e">
        <f t="shared" si="456"/>
        <v>#N/A</v>
      </c>
      <c r="BD888" s="17" t="e">
        <f>VLOOKUP($E888,'DATA PENGUKURAN GARDU'!$A:$BS,44,0)</f>
        <v>#N/A</v>
      </c>
      <c r="BE888" s="23" t="e">
        <f t="shared" si="457"/>
        <v>#N/A</v>
      </c>
      <c r="BF888" s="17" t="e">
        <f>VLOOKUP($E888,'DATA PENGUKURAN GARDU'!$A:$BS,46,0)</f>
        <v>#N/A</v>
      </c>
      <c r="BG888" s="23" t="e">
        <f t="shared" si="458"/>
        <v>#N/A</v>
      </c>
      <c r="BH888" s="17" t="e">
        <f>VLOOKUP($E888,'DATA PENGUKURAN GARDU'!$A:$BS,46,0)</f>
        <v>#N/A</v>
      </c>
      <c r="BI888" s="17" t="e">
        <f>VLOOKUP($E888,'DATA PENGUKURAN GARDU'!$A:$BS,53,0)</f>
        <v>#N/A</v>
      </c>
      <c r="BJ888" s="17" t="e">
        <f>VLOOKUP($E888,'DATA PENGUKURAN GARDU'!$A:$BS,54,0)</f>
        <v>#N/A</v>
      </c>
      <c r="BK888" s="20" t="e">
        <f t="shared" si="459"/>
        <v>#N/A</v>
      </c>
      <c r="BL888" s="20" t="e">
        <f t="shared" si="460"/>
        <v>#N/A</v>
      </c>
      <c r="BM888" s="20" t="e">
        <f t="shared" si="461"/>
        <v>#N/A</v>
      </c>
      <c r="BN888" s="25" t="e">
        <f t="shared" si="462"/>
        <v>#N/A</v>
      </c>
      <c r="BO888" s="26" t="str">
        <f t="shared" si="463"/>
        <v>0</v>
      </c>
      <c r="BP888" s="21" t="e">
        <f t="shared" si="464"/>
        <v>#VALUE!</v>
      </c>
      <c r="BQ888" s="20" t="e">
        <f t="shared" si="465"/>
        <v>#N/A</v>
      </c>
      <c r="BR888" s="20" t="e">
        <v>#N/A</v>
      </c>
      <c r="BS888" s="9" t="e">
        <v>#N/A</v>
      </c>
      <c r="BT888" s="2" t="e">
        <f t="shared" si="466"/>
        <v>#VALUE!</v>
      </c>
      <c r="BU888" s="2" t="e">
        <f t="shared" si="434"/>
        <v>#N/A</v>
      </c>
      <c r="BV888" s="2" t="e">
        <f t="shared" si="435"/>
        <v>#N/A</v>
      </c>
    </row>
    <row r="889" s="2" customFormat="1" ht="22.95" customHeight="1" spans="1:74">
      <c r="A889" s="9" t="str">
        <f t="shared" si="436"/>
        <v>M 44Induk</v>
      </c>
      <c r="B889" s="9" t="str">
        <f t="shared" si="437"/>
        <v>M 44jurusan 1</v>
      </c>
      <c r="C889" s="9" t="str">
        <f t="shared" si="438"/>
        <v>M 44jurusan 2</v>
      </c>
      <c r="D889" s="9" t="str">
        <f t="shared" si="439"/>
        <v>M 44jurusan 3</v>
      </c>
      <c r="E889" s="9" t="str">
        <f t="shared" si="440"/>
        <v>M 44jurusan 4</v>
      </c>
      <c r="F889" s="10" t="s">
        <v>131</v>
      </c>
      <c r="G889" s="10" t="s">
        <v>131</v>
      </c>
      <c r="H889" s="10" t="s">
        <v>1090</v>
      </c>
      <c r="I889" s="10">
        <v>0.588046</v>
      </c>
      <c r="J889" s="10">
        <v>124.029738</v>
      </c>
      <c r="K889" s="10" t="s">
        <v>7465</v>
      </c>
      <c r="L889" s="10" t="s">
        <v>7465</v>
      </c>
      <c r="M889" s="10" t="s">
        <v>7465</v>
      </c>
      <c r="N889" s="14">
        <f t="shared" si="441"/>
        <v>0</v>
      </c>
      <c r="O889" s="15" t="e">
        <f t="shared" si="442"/>
        <v>#VALUE!</v>
      </c>
      <c r="P889" s="15" t="e">
        <f t="shared" si="443"/>
        <v>#VALUE!</v>
      </c>
      <c r="Q889" s="17" t="e">
        <f>VLOOKUP($A889,'DATA PENGUKURAN GARDU'!$A:$BS,42,0)</f>
        <v>#N/A</v>
      </c>
      <c r="R889" s="18" t="e">
        <f t="shared" si="444"/>
        <v>#N/A</v>
      </c>
      <c r="S889" s="17" t="e">
        <f>VLOOKUP($A889,'DATA PENGUKURAN GARDU'!$A:$BS,44,0)</f>
        <v>#N/A</v>
      </c>
      <c r="T889" s="18" t="e">
        <f t="shared" si="445"/>
        <v>#N/A</v>
      </c>
      <c r="U889" s="17" t="e">
        <f>VLOOKUP($A889,'DATA PENGUKURAN GARDU'!$A:$BS,46,0)</f>
        <v>#N/A</v>
      </c>
      <c r="V889" s="18" t="e">
        <f t="shared" si="446"/>
        <v>#N/A</v>
      </c>
      <c r="W889" s="17" t="e">
        <f>VLOOKUP($A889,'DATA PENGUKURAN GARDU'!$A:$BS,48,0)</f>
        <v>#N/A</v>
      </c>
      <c r="X889" s="17" t="e">
        <f>VLOOKUP($A889,'DATA PENGUKURAN GARDU'!$A:$BS,53,0)</f>
        <v>#N/A</v>
      </c>
      <c r="Y889" s="17" t="e">
        <f>VLOOKUP($A889,'DATA PENGUKURAN GARDU'!$A:$BS,54,0)</f>
        <v>#N/A</v>
      </c>
      <c r="Z889" s="17" t="e">
        <f>VLOOKUP($A889,'DATA PENGUKURAN GARDU'!$A:$BS,55,0)</f>
        <v>#N/A</v>
      </c>
      <c r="AA889" s="20" t="e">
        <f>VLOOKUP($B889,'DATA PENGUKURAN GARDU'!$A:$BS,42,0)</f>
        <v>#N/A</v>
      </c>
      <c r="AB889" s="21" t="e">
        <f t="shared" si="447"/>
        <v>#N/A</v>
      </c>
      <c r="AC889" s="20" t="e">
        <f>VLOOKUP($B889,'DATA PENGUKURAN GARDU'!$A:$BS,44,0)</f>
        <v>#N/A</v>
      </c>
      <c r="AD889" s="21" t="e">
        <f t="shared" si="448"/>
        <v>#N/A</v>
      </c>
      <c r="AE889" s="20" t="e">
        <f>VLOOKUP($B889,'DATA PENGUKURAN GARDU'!$A:$BS,46,0)</f>
        <v>#N/A</v>
      </c>
      <c r="AF889" s="21" t="e">
        <f t="shared" si="449"/>
        <v>#N/A</v>
      </c>
      <c r="AG889" s="20" t="e">
        <f>VLOOKUP($B889,'DATA PENGUKURAN GARDU'!$A:$BS,46,0)</f>
        <v>#N/A</v>
      </c>
      <c r="AH889" s="20" t="e">
        <f>VLOOKUP($B889,'DATA PENGUKURAN GARDU'!$A:$BS,53,0)</f>
        <v>#N/A</v>
      </c>
      <c r="AI889" s="20" t="e">
        <f>VLOOKUP($B889,'DATA PENGUKURAN GARDU'!$A:$BS,54,0)</f>
        <v>#N/A</v>
      </c>
      <c r="AJ889" s="17" t="e">
        <f>VLOOKUP($C889,'DATA PENGUKURAN GARDU'!$A:$BS,42,0)</f>
        <v>#N/A</v>
      </c>
      <c r="AK889" s="23" t="e">
        <f t="shared" si="450"/>
        <v>#N/A</v>
      </c>
      <c r="AL889" s="17" t="e">
        <f>VLOOKUP($C889,'DATA PENGUKURAN GARDU'!$A:$BS,44,0)</f>
        <v>#N/A</v>
      </c>
      <c r="AM889" s="23" t="e">
        <f t="shared" si="451"/>
        <v>#N/A</v>
      </c>
      <c r="AN889" s="17" t="e">
        <f>VLOOKUP($C889,'DATA PENGUKURAN GARDU'!$A:$BS,46,0)</f>
        <v>#N/A</v>
      </c>
      <c r="AO889" s="23" t="e">
        <f t="shared" si="452"/>
        <v>#N/A</v>
      </c>
      <c r="AP889" s="17" t="e">
        <f>VLOOKUP($C889,'DATA PENGUKURAN GARDU'!$A:$BS,46,0)</f>
        <v>#N/A</v>
      </c>
      <c r="AQ889" s="17" t="e">
        <f>VLOOKUP($C889,'DATA PENGUKURAN GARDU'!$A:$BS,53,0)</f>
        <v>#N/A</v>
      </c>
      <c r="AR889" s="17" t="e">
        <f>VLOOKUP($C889,'DATA PENGUKURAN GARDU'!$A:$BS,54,0)</f>
        <v>#N/A</v>
      </c>
      <c r="AS889" s="20" t="e">
        <f>VLOOKUP($D889,'DATA PENGUKURAN GARDU'!$A:$BS,42,0)</f>
        <v>#N/A</v>
      </c>
      <c r="AT889" s="21" t="e">
        <f t="shared" si="453"/>
        <v>#N/A</v>
      </c>
      <c r="AU889" s="20" t="e">
        <f>VLOOKUP($D889,'DATA PENGUKURAN GARDU'!$A:$BS,44,0)</f>
        <v>#N/A</v>
      </c>
      <c r="AV889" s="21" t="e">
        <f t="shared" si="454"/>
        <v>#N/A</v>
      </c>
      <c r="AW889" s="20" t="e">
        <f>VLOOKUP($D889,'DATA PENGUKURAN GARDU'!$A:$BS,46,0)</f>
        <v>#N/A</v>
      </c>
      <c r="AX889" s="21" t="e">
        <f t="shared" si="455"/>
        <v>#N/A</v>
      </c>
      <c r="AY889" s="20" t="e">
        <f>VLOOKUP($D889,'DATA PENGUKURAN GARDU'!$A:$BS,46,0)</f>
        <v>#N/A</v>
      </c>
      <c r="AZ889" s="20" t="e">
        <f>VLOOKUP($D889,'DATA PENGUKURAN GARDU'!$A:$BS,53,0)</f>
        <v>#N/A</v>
      </c>
      <c r="BA889" s="20" t="e">
        <f>VLOOKUP($D889,'DATA PENGUKURAN GARDU'!$A:$BS,54,0)</f>
        <v>#N/A</v>
      </c>
      <c r="BB889" s="17" t="e">
        <f>VLOOKUP($E889,'DATA PENGUKURAN GARDU'!$A:$BS,42,0)</f>
        <v>#N/A</v>
      </c>
      <c r="BC889" s="23" t="e">
        <f t="shared" si="456"/>
        <v>#N/A</v>
      </c>
      <c r="BD889" s="17" t="e">
        <f>VLOOKUP($E889,'DATA PENGUKURAN GARDU'!$A:$BS,44,0)</f>
        <v>#N/A</v>
      </c>
      <c r="BE889" s="23" t="e">
        <f t="shared" si="457"/>
        <v>#N/A</v>
      </c>
      <c r="BF889" s="17" t="e">
        <f>VLOOKUP($E889,'DATA PENGUKURAN GARDU'!$A:$BS,46,0)</f>
        <v>#N/A</v>
      </c>
      <c r="BG889" s="23" t="e">
        <f t="shared" si="458"/>
        <v>#N/A</v>
      </c>
      <c r="BH889" s="17" t="e">
        <f>VLOOKUP($E889,'DATA PENGUKURAN GARDU'!$A:$BS,46,0)</f>
        <v>#N/A</v>
      </c>
      <c r="BI889" s="17" t="e">
        <f>VLOOKUP($E889,'DATA PENGUKURAN GARDU'!$A:$BS,53,0)</f>
        <v>#N/A</v>
      </c>
      <c r="BJ889" s="17" t="e">
        <f>VLOOKUP($E889,'DATA PENGUKURAN GARDU'!$A:$BS,54,0)</f>
        <v>#N/A</v>
      </c>
      <c r="BK889" s="20" t="e">
        <f t="shared" si="459"/>
        <v>#N/A</v>
      </c>
      <c r="BL889" s="20" t="e">
        <f t="shared" si="460"/>
        <v>#N/A</v>
      </c>
      <c r="BM889" s="20" t="e">
        <f t="shared" si="461"/>
        <v>#N/A</v>
      </c>
      <c r="BN889" s="25" t="e">
        <f t="shared" si="462"/>
        <v>#N/A</v>
      </c>
      <c r="BO889" s="26" t="str">
        <f t="shared" si="463"/>
        <v>0</v>
      </c>
      <c r="BP889" s="21" t="e">
        <f t="shared" si="464"/>
        <v>#VALUE!</v>
      </c>
      <c r="BQ889" s="20" t="e">
        <f t="shared" si="465"/>
        <v>#N/A</v>
      </c>
      <c r="BR889" s="20" t="e">
        <v>#N/A</v>
      </c>
      <c r="BS889" s="9" t="e">
        <v>#N/A</v>
      </c>
      <c r="BT889" s="2" t="e">
        <f t="shared" si="466"/>
        <v>#VALUE!</v>
      </c>
      <c r="BU889" s="2" t="e">
        <f t="shared" si="434"/>
        <v>#N/A</v>
      </c>
      <c r="BV889" s="2" t="e">
        <f t="shared" si="435"/>
        <v>#N/A</v>
      </c>
    </row>
    <row r="890" s="2" customFormat="1" ht="22.95" customHeight="1" spans="1:74">
      <c r="A890" s="9" t="str">
        <f t="shared" si="436"/>
        <v>M 149Induk</v>
      </c>
      <c r="B890" s="9" t="str">
        <f t="shared" si="437"/>
        <v>M 149jurusan 1</v>
      </c>
      <c r="C890" s="9" t="str">
        <f t="shared" si="438"/>
        <v>M 149jurusan 2</v>
      </c>
      <c r="D890" s="9" t="str">
        <f t="shared" si="439"/>
        <v>M 149jurusan 3</v>
      </c>
      <c r="E890" s="9" t="str">
        <f t="shared" si="440"/>
        <v>M 149jurusan 4</v>
      </c>
      <c r="F890" s="10" t="s">
        <v>131</v>
      </c>
      <c r="G890" s="10" t="s">
        <v>131</v>
      </c>
      <c r="H890" s="10" t="s">
        <v>1091</v>
      </c>
      <c r="I890" s="10">
        <v>0.5366</v>
      </c>
      <c r="J890" s="10">
        <v>124.00285</v>
      </c>
      <c r="K890" s="10" t="s">
        <v>7465</v>
      </c>
      <c r="L890" s="10" t="s">
        <v>7465</v>
      </c>
      <c r="M890" s="10" t="s">
        <v>7465</v>
      </c>
      <c r="N890" s="14">
        <f t="shared" si="441"/>
        <v>0</v>
      </c>
      <c r="O890" s="15" t="e">
        <f t="shared" si="442"/>
        <v>#VALUE!</v>
      </c>
      <c r="P890" s="15" t="e">
        <f t="shared" si="443"/>
        <v>#VALUE!</v>
      </c>
      <c r="Q890" s="17" t="e">
        <f>VLOOKUP($A890,'DATA PENGUKURAN GARDU'!$A:$BS,42,0)</f>
        <v>#N/A</v>
      </c>
      <c r="R890" s="18" t="e">
        <f t="shared" si="444"/>
        <v>#N/A</v>
      </c>
      <c r="S890" s="17" t="e">
        <f>VLOOKUP($A890,'DATA PENGUKURAN GARDU'!$A:$BS,44,0)</f>
        <v>#N/A</v>
      </c>
      <c r="T890" s="18" t="e">
        <f t="shared" si="445"/>
        <v>#N/A</v>
      </c>
      <c r="U890" s="17" t="e">
        <f>VLOOKUP($A890,'DATA PENGUKURAN GARDU'!$A:$BS,46,0)</f>
        <v>#N/A</v>
      </c>
      <c r="V890" s="18" t="e">
        <f t="shared" si="446"/>
        <v>#N/A</v>
      </c>
      <c r="W890" s="17" t="e">
        <f>VLOOKUP($A890,'DATA PENGUKURAN GARDU'!$A:$BS,48,0)</f>
        <v>#N/A</v>
      </c>
      <c r="X890" s="17" t="e">
        <f>VLOOKUP($A890,'DATA PENGUKURAN GARDU'!$A:$BS,53,0)</f>
        <v>#N/A</v>
      </c>
      <c r="Y890" s="17" t="e">
        <f>VLOOKUP($A890,'DATA PENGUKURAN GARDU'!$A:$BS,54,0)</f>
        <v>#N/A</v>
      </c>
      <c r="Z890" s="17" t="e">
        <f>VLOOKUP($A890,'DATA PENGUKURAN GARDU'!$A:$BS,55,0)</f>
        <v>#N/A</v>
      </c>
      <c r="AA890" s="20" t="e">
        <f>VLOOKUP($B890,'DATA PENGUKURAN GARDU'!$A:$BS,42,0)</f>
        <v>#N/A</v>
      </c>
      <c r="AB890" s="21" t="e">
        <f t="shared" si="447"/>
        <v>#N/A</v>
      </c>
      <c r="AC890" s="20" t="e">
        <f>VLOOKUP($B890,'DATA PENGUKURAN GARDU'!$A:$BS,44,0)</f>
        <v>#N/A</v>
      </c>
      <c r="AD890" s="21" t="e">
        <f t="shared" si="448"/>
        <v>#N/A</v>
      </c>
      <c r="AE890" s="20" t="e">
        <f>VLOOKUP($B890,'DATA PENGUKURAN GARDU'!$A:$BS,46,0)</f>
        <v>#N/A</v>
      </c>
      <c r="AF890" s="21" t="e">
        <f t="shared" si="449"/>
        <v>#N/A</v>
      </c>
      <c r="AG890" s="20" t="e">
        <f>VLOOKUP($B890,'DATA PENGUKURAN GARDU'!$A:$BS,46,0)</f>
        <v>#N/A</v>
      </c>
      <c r="AH890" s="20" t="e">
        <f>VLOOKUP($B890,'DATA PENGUKURAN GARDU'!$A:$BS,53,0)</f>
        <v>#N/A</v>
      </c>
      <c r="AI890" s="20" t="e">
        <f>VLOOKUP($B890,'DATA PENGUKURAN GARDU'!$A:$BS,54,0)</f>
        <v>#N/A</v>
      </c>
      <c r="AJ890" s="17" t="e">
        <f>VLOOKUP($C890,'DATA PENGUKURAN GARDU'!$A:$BS,42,0)</f>
        <v>#N/A</v>
      </c>
      <c r="AK890" s="23" t="e">
        <f t="shared" si="450"/>
        <v>#N/A</v>
      </c>
      <c r="AL890" s="17" t="e">
        <f>VLOOKUP($C890,'DATA PENGUKURAN GARDU'!$A:$BS,44,0)</f>
        <v>#N/A</v>
      </c>
      <c r="AM890" s="23" t="e">
        <f t="shared" si="451"/>
        <v>#N/A</v>
      </c>
      <c r="AN890" s="17" t="e">
        <f>VLOOKUP($C890,'DATA PENGUKURAN GARDU'!$A:$BS,46,0)</f>
        <v>#N/A</v>
      </c>
      <c r="AO890" s="23" t="e">
        <f t="shared" si="452"/>
        <v>#N/A</v>
      </c>
      <c r="AP890" s="17" t="e">
        <f>VLOOKUP($C890,'DATA PENGUKURAN GARDU'!$A:$BS,46,0)</f>
        <v>#N/A</v>
      </c>
      <c r="AQ890" s="17" t="e">
        <f>VLOOKUP($C890,'DATA PENGUKURAN GARDU'!$A:$BS,53,0)</f>
        <v>#N/A</v>
      </c>
      <c r="AR890" s="17" t="e">
        <f>VLOOKUP($C890,'DATA PENGUKURAN GARDU'!$A:$BS,54,0)</f>
        <v>#N/A</v>
      </c>
      <c r="AS890" s="20" t="e">
        <f>VLOOKUP($D890,'DATA PENGUKURAN GARDU'!$A:$BS,42,0)</f>
        <v>#N/A</v>
      </c>
      <c r="AT890" s="21" t="e">
        <f t="shared" si="453"/>
        <v>#N/A</v>
      </c>
      <c r="AU890" s="20" t="e">
        <f>VLOOKUP($D890,'DATA PENGUKURAN GARDU'!$A:$BS,44,0)</f>
        <v>#N/A</v>
      </c>
      <c r="AV890" s="21" t="e">
        <f t="shared" si="454"/>
        <v>#N/A</v>
      </c>
      <c r="AW890" s="20" t="e">
        <f>VLOOKUP($D890,'DATA PENGUKURAN GARDU'!$A:$BS,46,0)</f>
        <v>#N/A</v>
      </c>
      <c r="AX890" s="21" t="e">
        <f t="shared" si="455"/>
        <v>#N/A</v>
      </c>
      <c r="AY890" s="20" t="e">
        <f>VLOOKUP($D890,'DATA PENGUKURAN GARDU'!$A:$BS,46,0)</f>
        <v>#N/A</v>
      </c>
      <c r="AZ890" s="20" t="e">
        <f>VLOOKUP($D890,'DATA PENGUKURAN GARDU'!$A:$BS,53,0)</f>
        <v>#N/A</v>
      </c>
      <c r="BA890" s="20" t="e">
        <f>VLOOKUP($D890,'DATA PENGUKURAN GARDU'!$A:$BS,54,0)</f>
        <v>#N/A</v>
      </c>
      <c r="BB890" s="17" t="e">
        <f>VLOOKUP($E890,'DATA PENGUKURAN GARDU'!$A:$BS,42,0)</f>
        <v>#N/A</v>
      </c>
      <c r="BC890" s="23" t="e">
        <f t="shared" si="456"/>
        <v>#N/A</v>
      </c>
      <c r="BD890" s="17" t="e">
        <f>VLOOKUP($E890,'DATA PENGUKURAN GARDU'!$A:$BS,44,0)</f>
        <v>#N/A</v>
      </c>
      <c r="BE890" s="23" t="e">
        <f t="shared" si="457"/>
        <v>#N/A</v>
      </c>
      <c r="BF890" s="17" t="e">
        <f>VLOOKUP($E890,'DATA PENGUKURAN GARDU'!$A:$BS,46,0)</f>
        <v>#N/A</v>
      </c>
      <c r="BG890" s="23" t="e">
        <f t="shared" si="458"/>
        <v>#N/A</v>
      </c>
      <c r="BH890" s="17" t="e">
        <f>VLOOKUP($E890,'DATA PENGUKURAN GARDU'!$A:$BS,46,0)</f>
        <v>#N/A</v>
      </c>
      <c r="BI890" s="17" t="e">
        <f>VLOOKUP($E890,'DATA PENGUKURAN GARDU'!$A:$BS,53,0)</f>
        <v>#N/A</v>
      </c>
      <c r="BJ890" s="17" t="e">
        <f>VLOOKUP($E890,'DATA PENGUKURAN GARDU'!$A:$BS,54,0)</f>
        <v>#N/A</v>
      </c>
      <c r="BK890" s="20" t="e">
        <f t="shared" si="459"/>
        <v>#N/A</v>
      </c>
      <c r="BL890" s="20" t="e">
        <f t="shared" si="460"/>
        <v>#N/A</v>
      </c>
      <c r="BM890" s="20" t="e">
        <f t="shared" si="461"/>
        <v>#N/A</v>
      </c>
      <c r="BN890" s="25" t="e">
        <f t="shared" si="462"/>
        <v>#N/A</v>
      </c>
      <c r="BO890" s="26" t="str">
        <f t="shared" si="463"/>
        <v>0</v>
      </c>
      <c r="BP890" s="21" t="e">
        <f t="shared" si="464"/>
        <v>#VALUE!</v>
      </c>
      <c r="BQ890" s="20" t="e">
        <f t="shared" si="465"/>
        <v>#N/A</v>
      </c>
      <c r="BR890" s="20" t="e">
        <v>#N/A</v>
      </c>
      <c r="BS890" s="9" t="e">
        <v>#N/A</v>
      </c>
      <c r="BT890" s="2" t="e">
        <f t="shared" si="466"/>
        <v>#VALUE!</v>
      </c>
      <c r="BU890" s="2" t="e">
        <f t="shared" si="434"/>
        <v>#N/A</v>
      </c>
      <c r="BV890" s="2" t="e">
        <f t="shared" si="435"/>
        <v>#N/A</v>
      </c>
    </row>
    <row r="891" s="2" customFormat="1" ht="22.95" customHeight="1" spans="1:74">
      <c r="A891" s="9" t="str">
        <f t="shared" si="436"/>
        <v>M 154Induk</v>
      </c>
      <c r="B891" s="9" t="str">
        <f t="shared" si="437"/>
        <v>M 154jurusan 1</v>
      </c>
      <c r="C891" s="9" t="str">
        <f t="shared" si="438"/>
        <v>M 154jurusan 2</v>
      </c>
      <c r="D891" s="9" t="str">
        <f t="shared" si="439"/>
        <v>M 154jurusan 3</v>
      </c>
      <c r="E891" s="9" t="str">
        <f t="shared" si="440"/>
        <v>M 154jurusan 4</v>
      </c>
      <c r="F891" s="10" t="s">
        <v>131</v>
      </c>
      <c r="G891" s="10" t="s">
        <v>131</v>
      </c>
      <c r="H891" s="10" t="s">
        <v>1092</v>
      </c>
      <c r="I891" s="10">
        <v>0.530809</v>
      </c>
      <c r="J891" s="10">
        <v>123.98745</v>
      </c>
      <c r="K891" s="10" t="s">
        <v>7465</v>
      </c>
      <c r="L891" s="10" t="s">
        <v>7465</v>
      </c>
      <c r="M891" s="10" t="s">
        <v>7465</v>
      </c>
      <c r="N891" s="14">
        <f t="shared" si="441"/>
        <v>0</v>
      </c>
      <c r="O891" s="15" t="e">
        <f t="shared" si="442"/>
        <v>#VALUE!</v>
      </c>
      <c r="P891" s="15" t="e">
        <f t="shared" si="443"/>
        <v>#VALUE!</v>
      </c>
      <c r="Q891" s="17" t="e">
        <f>VLOOKUP($A891,'DATA PENGUKURAN GARDU'!$A:$BS,42,0)</f>
        <v>#N/A</v>
      </c>
      <c r="R891" s="18" t="e">
        <f t="shared" si="444"/>
        <v>#N/A</v>
      </c>
      <c r="S891" s="17" t="e">
        <f>VLOOKUP($A891,'DATA PENGUKURAN GARDU'!$A:$BS,44,0)</f>
        <v>#N/A</v>
      </c>
      <c r="T891" s="18" t="e">
        <f t="shared" si="445"/>
        <v>#N/A</v>
      </c>
      <c r="U891" s="17" t="e">
        <f>VLOOKUP($A891,'DATA PENGUKURAN GARDU'!$A:$BS,46,0)</f>
        <v>#N/A</v>
      </c>
      <c r="V891" s="18" t="e">
        <f t="shared" si="446"/>
        <v>#N/A</v>
      </c>
      <c r="W891" s="17" t="e">
        <f>VLOOKUP($A891,'DATA PENGUKURAN GARDU'!$A:$BS,48,0)</f>
        <v>#N/A</v>
      </c>
      <c r="X891" s="17" t="e">
        <f>VLOOKUP($A891,'DATA PENGUKURAN GARDU'!$A:$BS,53,0)</f>
        <v>#N/A</v>
      </c>
      <c r="Y891" s="17" t="e">
        <f>VLOOKUP($A891,'DATA PENGUKURAN GARDU'!$A:$BS,54,0)</f>
        <v>#N/A</v>
      </c>
      <c r="Z891" s="17" t="e">
        <f>VLOOKUP($A891,'DATA PENGUKURAN GARDU'!$A:$BS,55,0)</f>
        <v>#N/A</v>
      </c>
      <c r="AA891" s="20" t="e">
        <f>VLOOKUP($B891,'DATA PENGUKURAN GARDU'!$A:$BS,42,0)</f>
        <v>#N/A</v>
      </c>
      <c r="AB891" s="21" t="e">
        <f t="shared" si="447"/>
        <v>#N/A</v>
      </c>
      <c r="AC891" s="20" t="e">
        <f>VLOOKUP($B891,'DATA PENGUKURAN GARDU'!$A:$BS,44,0)</f>
        <v>#N/A</v>
      </c>
      <c r="AD891" s="21" t="e">
        <f t="shared" si="448"/>
        <v>#N/A</v>
      </c>
      <c r="AE891" s="20" t="e">
        <f>VLOOKUP($B891,'DATA PENGUKURAN GARDU'!$A:$BS,46,0)</f>
        <v>#N/A</v>
      </c>
      <c r="AF891" s="21" t="e">
        <f t="shared" si="449"/>
        <v>#N/A</v>
      </c>
      <c r="AG891" s="20" t="e">
        <f>VLOOKUP($B891,'DATA PENGUKURAN GARDU'!$A:$BS,46,0)</f>
        <v>#N/A</v>
      </c>
      <c r="AH891" s="20" t="e">
        <f>VLOOKUP($B891,'DATA PENGUKURAN GARDU'!$A:$BS,53,0)</f>
        <v>#N/A</v>
      </c>
      <c r="AI891" s="20" t="e">
        <f>VLOOKUP($B891,'DATA PENGUKURAN GARDU'!$A:$BS,54,0)</f>
        <v>#N/A</v>
      </c>
      <c r="AJ891" s="17" t="e">
        <f>VLOOKUP($C891,'DATA PENGUKURAN GARDU'!$A:$BS,42,0)</f>
        <v>#N/A</v>
      </c>
      <c r="AK891" s="23" t="e">
        <f t="shared" si="450"/>
        <v>#N/A</v>
      </c>
      <c r="AL891" s="17" t="e">
        <f>VLOOKUP($C891,'DATA PENGUKURAN GARDU'!$A:$BS,44,0)</f>
        <v>#N/A</v>
      </c>
      <c r="AM891" s="23" t="e">
        <f t="shared" si="451"/>
        <v>#N/A</v>
      </c>
      <c r="AN891" s="17" t="e">
        <f>VLOOKUP($C891,'DATA PENGUKURAN GARDU'!$A:$BS,46,0)</f>
        <v>#N/A</v>
      </c>
      <c r="AO891" s="23" t="e">
        <f t="shared" si="452"/>
        <v>#N/A</v>
      </c>
      <c r="AP891" s="17" t="e">
        <f>VLOOKUP($C891,'DATA PENGUKURAN GARDU'!$A:$BS,46,0)</f>
        <v>#N/A</v>
      </c>
      <c r="AQ891" s="17" t="e">
        <f>VLOOKUP($C891,'DATA PENGUKURAN GARDU'!$A:$BS,53,0)</f>
        <v>#N/A</v>
      </c>
      <c r="AR891" s="17" t="e">
        <f>VLOOKUP($C891,'DATA PENGUKURAN GARDU'!$A:$BS,54,0)</f>
        <v>#N/A</v>
      </c>
      <c r="AS891" s="20" t="e">
        <f>VLOOKUP($D891,'DATA PENGUKURAN GARDU'!$A:$BS,42,0)</f>
        <v>#N/A</v>
      </c>
      <c r="AT891" s="21" t="e">
        <f t="shared" si="453"/>
        <v>#N/A</v>
      </c>
      <c r="AU891" s="20" t="e">
        <f>VLOOKUP($D891,'DATA PENGUKURAN GARDU'!$A:$BS,44,0)</f>
        <v>#N/A</v>
      </c>
      <c r="AV891" s="21" t="e">
        <f t="shared" si="454"/>
        <v>#N/A</v>
      </c>
      <c r="AW891" s="20" t="e">
        <f>VLOOKUP($D891,'DATA PENGUKURAN GARDU'!$A:$BS,46,0)</f>
        <v>#N/A</v>
      </c>
      <c r="AX891" s="21" t="e">
        <f t="shared" si="455"/>
        <v>#N/A</v>
      </c>
      <c r="AY891" s="20" t="e">
        <f>VLOOKUP($D891,'DATA PENGUKURAN GARDU'!$A:$BS,46,0)</f>
        <v>#N/A</v>
      </c>
      <c r="AZ891" s="20" t="e">
        <f>VLOOKUP($D891,'DATA PENGUKURAN GARDU'!$A:$BS,53,0)</f>
        <v>#N/A</v>
      </c>
      <c r="BA891" s="20" t="e">
        <f>VLOOKUP($D891,'DATA PENGUKURAN GARDU'!$A:$BS,54,0)</f>
        <v>#N/A</v>
      </c>
      <c r="BB891" s="17" t="e">
        <f>VLOOKUP($E891,'DATA PENGUKURAN GARDU'!$A:$BS,42,0)</f>
        <v>#N/A</v>
      </c>
      <c r="BC891" s="23" t="e">
        <f t="shared" si="456"/>
        <v>#N/A</v>
      </c>
      <c r="BD891" s="17" t="e">
        <f>VLOOKUP($E891,'DATA PENGUKURAN GARDU'!$A:$BS,44,0)</f>
        <v>#N/A</v>
      </c>
      <c r="BE891" s="23" t="e">
        <f t="shared" si="457"/>
        <v>#N/A</v>
      </c>
      <c r="BF891" s="17" t="e">
        <f>VLOOKUP($E891,'DATA PENGUKURAN GARDU'!$A:$BS,46,0)</f>
        <v>#N/A</v>
      </c>
      <c r="BG891" s="23" t="e">
        <f t="shared" si="458"/>
        <v>#N/A</v>
      </c>
      <c r="BH891" s="17" t="e">
        <f>VLOOKUP($E891,'DATA PENGUKURAN GARDU'!$A:$BS,46,0)</f>
        <v>#N/A</v>
      </c>
      <c r="BI891" s="17" t="e">
        <f>VLOOKUP($E891,'DATA PENGUKURAN GARDU'!$A:$BS,53,0)</f>
        <v>#N/A</v>
      </c>
      <c r="BJ891" s="17" t="e">
        <f>VLOOKUP($E891,'DATA PENGUKURAN GARDU'!$A:$BS,54,0)</f>
        <v>#N/A</v>
      </c>
      <c r="BK891" s="20" t="e">
        <f t="shared" si="459"/>
        <v>#N/A</v>
      </c>
      <c r="BL891" s="20" t="e">
        <f t="shared" si="460"/>
        <v>#N/A</v>
      </c>
      <c r="BM891" s="20" t="e">
        <f t="shared" si="461"/>
        <v>#N/A</v>
      </c>
      <c r="BN891" s="25" t="e">
        <f t="shared" si="462"/>
        <v>#N/A</v>
      </c>
      <c r="BO891" s="26" t="str">
        <f t="shared" si="463"/>
        <v>0</v>
      </c>
      <c r="BP891" s="21" t="e">
        <f t="shared" si="464"/>
        <v>#VALUE!</v>
      </c>
      <c r="BQ891" s="20" t="e">
        <f t="shared" si="465"/>
        <v>#N/A</v>
      </c>
      <c r="BR891" s="20" t="e">
        <v>#N/A</v>
      </c>
      <c r="BS891" s="9" t="e">
        <v>#N/A</v>
      </c>
      <c r="BT891" s="2" t="e">
        <f t="shared" si="466"/>
        <v>#VALUE!</v>
      </c>
      <c r="BU891" s="2" t="e">
        <f t="shared" si="434"/>
        <v>#N/A</v>
      </c>
      <c r="BV891" s="2" t="e">
        <f t="shared" si="435"/>
        <v>#N/A</v>
      </c>
    </row>
    <row r="892" s="2" customFormat="1" ht="22.95" customHeight="1" spans="1:74">
      <c r="A892" s="9" t="str">
        <f t="shared" si="436"/>
        <v>M 156Induk</v>
      </c>
      <c r="B892" s="9" t="str">
        <f t="shared" si="437"/>
        <v>M 156jurusan 1</v>
      </c>
      <c r="C892" s="9" t="str">
        <f t="shared" si="438"/>
        <v>M 156jurusan 2</v>
      </c>
      <c r="D892" s="9" t="str">
        <f t="shared" si="439"/>
        <v>M 156jurusan 3</v>
      </c>
      <c r="E892" s="9" t="str">
        <f t="shared" si="440"/>
        <v>M 156jurusan 4</v>
      </c>
      <c r="F892" s="10" t="s">
        <v>131</v>
      </c>
      <c r="G892" s="10" t="s">
        <v>131</v>
      </c>
      <c r="H892" s="10" t="s">
        <v>1093</v>
      </c>
      <c r="I892" s="10">
        <v>0.526663</v>
      </c>
      <c r="J892" s="10">
        <v>123.970895</v>
      </c>
      <c r="K892" s="10" t="s">
        <v>7465</v>
      </c>
      <c r="L892" s="10" t="s">
        <v>7465</v>
      </c>
      <c r="M892" s="10" t="s">
        <v>7465</v>
      </c>
      <c r="N892" s="14">
        <f t="shared" si="441"/>
        <v>0</v>
      </c>
      <c r="O892" s="15" t="e">
        <f t="shared" si="442"/>
        <v>#VALUE!</v>
      </c>
      <c r="P892" s="15" t="e">
        <f t="shared" si="443"/>
        <v>#VALUE!</v>
      </c>
      <c r="Q892" s="17" t="e">
        <f>VLOOKUP($A892,'DATA PENGUKURAN GARDU'!$A:$BS,42,0)</f>
        <v>#N/A</v>
      </c>
      <c r="R892" s="18" t="e">
        <f t="shared" si="444"/>
        <v>#N/A</v>
      </c>
      <c r="S892" s="17" t="e">
        <f>VLOOKUP($A892,'DATA PENGUKURAN GARDU'!$A:$BS,44,0)</f>
        <v>#N/A</v>
      </c>
      <c r="T892" s="18" t="e">
        <f t="shared" si="445"/>
        <v>#N/A</v>
      </c>
      <c r="U892" s="17" t="e">
        <f>VLOOKUP($A892,'DATA PENGUKURAN GARDU'!$A:$BS,46,0)</f>
        <v>#N/A</v>
      </c>
      <c r="V892" s="18" t="e">
        <f t="shared" si="446"/>
        <v>#N/A</v>
      </c>
      <c r="W892" s="17" t="e">
        <f>VLOOKUP($A892,'DATA PENGUKURAN GARDU'!$A:$BS,48,0)</f>
        <v>#N/A</v>
      </c>
      <c r="X892" s="17" t="e">
        <f>VLOOKUP($A892,'DATA PENGUKURAN GARDU'!$A:$BS,53,0)</f>
        <v>#N/A</v>
      </c>
      <c r="Y892" s="17" t="e">
        <f>VLOOKUP($A892,'DATA PENGUKURAN GARDU'!$A:$BS,54,0)</f>
        <v>#N/A</v>
      </c>
      <c r="Z892" s="17" t="e">
        <f>VLOOKUP($A892,'DATA PENGUKURAN GARDU'!$A:$BS,55,0)</f>
        <v>#N/A</v>
      </c>
      <c r="AA892" s="20" t="e">
        <f>VLOOKUP($B892,'DATA PENGUKURAN GARDU'!$A:$BS,42,0)</f>
        <v>#N/A</v>
      </c>
      <c r="AB892" s="21" t="e">
        <f t="shared" si="447"/>
        <v>#N/A</v>
      </c>
      <c r="AC892" s="20" t="e">
        <f>VLOOKUP($B892,'DATA PENGUKURAN GARDU'!$A:$BS,44,0)</f>
        <v>#N/A</v>
      </c>
      <c r="AD892" s="21" t="e">
        <f t="shared" si="448"/>
        <v>#N/A</v>
      </c>
      <c r="AE892" s="20" t="e">
        <f>VLOOKUP($B892,'DATA PENGUKURAN GARDU'!$A:$BS,46,0)</f>
        <v>#N/A</v>
      </c>
      <c r="AF892" s="21" t="e">
        <f t="shared" si="449"/>
        <v>#N/A</v>
      </c>
      <c r="AG892" s="20" t="e">
        <f>VLOOKUP($B892,'DATA PENGUKURAN GARDU'!$A:$BS,46,0)</f>
        <v>#N/A</v>
      </c>
      <c r="AH892" s="20" t="e">
        <f>VLOOKUP($B892,'DATA PENGUKURAN GARDU'!$A:$BS,53,0)</f>
        <v>#N/A</v>
      </c>
      <c r="AI892" s="20" t="e">
        <f>VLOOKUP($B892,'DATA PENGUKURAN GARDU'!$A:$BS,54,0)</f>
        <v>#N/A</v>
      </c>
      <c r="AJ892" s="17" t="e">
        <f>VLOOKUP($C892,'DATA PENGUKURAN GARDU'!$A:$BS,42,0)</f>
        <v>#N/A</v>
      </c>
      <c r="AK892" s="23" t="e">
        <f t="shared" si="450"/>
        <v>#N/A</v>
      </c>
      <c r="AL892" s="17" t="e">
        <f>VLOOKUP($C892,'DATA PENGUKURAN GARDU'!$A:$BS,44,0)</f>
        <v>#N/A</v>
      </c>
      <c r="AM892" s="23" t="e">
        <f t="shared" si="451"/>
        <v>#N/A</v>
      </c>
      <c r="AN892" s="17" t="e">
        <f>VLOOKUP($C892,'DATA PENGUKURAN GARDU'!$A:$BS,46,0)</f>
        <v>#N/A</v>
      </c>
      <c r="AO892" s="23" t="e">
        <f t="shared" si="452"/>
        <v>#N/A</v>
      </c>
      <c r="AP892" s="17" t="e">
        <f>VLOOKUP($C892,'DATA PENGUKURAN GARDU'!$A:$BS,46,0)</f>
        <v>#N/A</v>
      </c>
      <c r="AQ892" s="17" t="e">
        <f>VLOOKUP($C892,'DATA PENGUKURAN GARDU'!$A:$BS,53,0)</f>
        <v>#N/A</v>
      </c>
      <c r="AR892" s="17" t="e">
        <f>VLOOKUP($C892,'DATA PENGUKURAN GARDU'!$A:$BS,54,0)</f>
        <v>#N/A</v>
      </c>
      <c r="AS892" s="20" t="e">
        <f>VLOOKUP($D892,'DATA PENGUKURAN GARDU'!$A:$BS,42,0)</f>
        <v>#N/A</v>
      </c>
      <c r="AT892" s="21" t="e">
        <f t="shared" si="453"/>
        <v>#N/A</v>
      </c>
      <c r="AU892" s="20" t="e">
        <f>VLOOKUP($D892,'DATA PENGUKURAN GARDU'!$A:$BS,44,0)</f>
        <v>#N/A</v>
      </c>
      <c r="AV892" s="21" t="e">
        <f t="shared" si="454"/>
        <v>#N/A</v>
      </c>
      <c r="AW892" s="20" t="e">
        <f>VLOOKUP($D892,'DATA PENGUKURAN GARDU'!$A:$BS,46,0)</f>
        <v>#N/A</v>
      </c>
      <c r="AX892" s="21" t="e">
        <f t="shared" si="455"/>
        <v>#N/A</v>
      </c>
      <c r="AY892" s="20" t="e">
        <f>VLOOKUP($D892,'DATA PENGUKURAN GARDU'!$A:$BS,46,0)</f>
        <v>#N/A</v>
      </c>
      <c r="AZ892" s="20" t="e">
        <f>VLOOKUP($D892,'DATA PENGUKURAN GARDU'!$A:$BS,53,0)</f>
        <v>#N/A</v>
      </c>
      <c r="BA892" s="20" t="e">
        <f>VLOOKUP($D892,'DATA PENGUKURAN GARDU'!$A:$BS,54,0)</f>
        <v>#N/A</v>
      </c>
      <c r="BB892" s="17" t="e">
        <f>VLOOKUP($E892,'DATA PENGUKURAN GARDU'!$A:$BS,42,0)</f>
        <v>#N/A</v>
      </c>
      <c r="BC892" s="23" t="e">
        <f t="shared" si="456"/>
        <v>#N/A</v>
      </c>
      <c r="BD892" s="17" t="e">
        <f>VLOOKUP($E892,'DATA PENGUKURAN GARDU'!$A:$BS,44,0)</f>
        <v>#N/A</v>
      </c>
      <c r="BE892" s="23" t="e">
        <f t="shared" si="457"/>
        <v>#N/A</v>
      </c>
      <c r="BF892" s="17" t="e">
        <f>VLOOKUP($E892,'DATA PENGUKURAN GARDU'!$A:$BS,46,0)</f>
        <v>#N/A</v>
      </c>
      <c r="BG892" s="23" t="e">
        <f t="shared" si="458"/>
        <v>#N/A</v>
      </c>
      <c r="BH892" s="17" t="e">
        <f>VLOOKUP($E892,'DATA PENGUKURAN GARDU'!$A:$BS,46,0)</f>
        <v>#N/A</v>
      </c>
      <c r="BI892" s="17" t="e">
        <f>VLOOKUP($E892,'DATA PENGUKURAN GARDU'!$A:$BS,53,0)</f>
        <v>#N/A</v>
      </c>
      <c r="BJ892" s="17" t="e">
        <f>VLOOKUP($E892,'DATA PENGUKURAN GARDU'!$A:$BS,54,0)</f>
        <v>#N/A</v>
      </c>
      <c r="BK892" s="20" t="e">
        <f t="shared" si="459"/>
        <v>#N/A</v>
      </c>
      <c r="BL892" s="20" t="e">
        <f t="shared" si="460"/>
        <v>#N/A</v>
      </c>
      <c r="BM892" s="20" t="e">
        <f t="shared" si="461"/>
        <v>#N/A</v>
      </c>
      <c r="BN892" s="25" t="e">
        <f t="shared" si="462"/>
        <v>#N/A</v>
      </c>
      <c r="BO892" s="26" t="str">
        <f t="shared" si="463"/>
        <v>0</v>
      </c>
      <c r="BP892" s="21" t="e">
        <f t="shared" si="464"/>
        <v>#VALUE!</v>
      </c>
      <c r="BQ892" s="20" t="e">
        <f t="shared" si="465"/>
        <v>#N/A</v>
      </c>
      <c r="BR892" s="20" t="e">
        <v>#N/A</v>
      </c>
      <c r="BS892" s="9" t="e">
        <v>#N/A</v>
      </c>
      <c r="BT892" s="2" t="e">
        <f t="shared" si="466"/>
        <v>#VALUE!</v>
      </c>
      <c r="BU892" s="2" t="e">
        <f t="shared" si="434"/>
        <v>#N/A</v>
      </c>
      <c r="BV892" s="2" t="e">
        <f t="shared" si="435"/>
        <v>#N/A</v>
      </c>
    </row>
    <row r="893" s="2" customFormat="1" ht="22.95" customHeight="1" spans="1:74">
      <c r="A893" s="9" t="str">
        <f t="shared" si="436"/>
        <v>M 180Induk</v>
      </c>
      <c r="B893" s="9" t="str">
        <f t="shared" si="437"/>
        <v>M 180jurusan 1</v>
      </c>
      <c r="C893" s="9" t="str">
        <f t="shared" si="438"/>
        <v>M 180jurusan 2</v>
      </c>
      <c r="D893" s="9" t="str">
        <f t="shared" si="439"/>
        <v>M 180jurusan 3</v>
      </c>
      <c r="E893" s="9" t="str">
        <f t="shared" si="440"/>
        <v>M 180jurusan 4</v>
      </c>
      <c r="F893" s="10" t="s">
        <v>131</v>
      </c>
      <c r="G893" s="10" t="s">
        <v>131</v>
      </c>
      <c r="H893" s="10" t="s">
        <v>1094</v>
      </c>
      <c r="I893" s="10">
        <v>0.51268</v>
      </c>
      <c r="J893" s="10">
        <v>123.96151</v>
      </c>
      <c r="K893" s="10" t="s">
        <v>7465</v>
      </c>
      <c r="L893" s="10" t="s">
        <v>7465</v>
      </c>
      <c r="M893" s="10" t="s">
        <v>7465</v>
      </c>
      <c r="N893" s="14">
        <f t="shared" si="441"/>
        <v>0</v>
      </c>
      <c r="O893" s="15" t="e">
        <f t="shared" si="442"/>
        <v>#VALUE!</v>
      </c>
      <c r="P893" s="15" t="e">
        <f t="shared" si="443"/>
        <v>#VALUE!</v>
      </c>
      <c r="Q893" s="17" t="e">
        <f>VLOOKUP($A893,'DATA PENGUKURAN GARDU'!$A:$BS,42,0)</f>
        <v>#N/A</v>
      </c>
      <c r="R893" s="18" t="e">
        <f t="shared" si="444"/>
        <v>#N/A</v>
      </c>
      <c r="S893" s="17" t="e">
        <f>VLOOKUP($A893,'DATA PENGUKURAN GARDU'!$A:$BS,44,0)</f>
        <v>#N/A</v>
      </c>
      <c r="T893" s="18" t="e">
        <f t="shared" si="445"/>
        <v>#N/A</v>
      </c>
      <c r="U893" s="17" t="e">
        <f>VLOOKUP($A893,'DATA PENGUKURAN GARDU'!$A:$BS,46,0)</f>
        <v>#N/A</v>
      </c>
      <c r="V893" s="18" t="e">
        <f t="shared" si="446"/>
        <v>#N/A</v>
      </c>
      <c r="W893" s="17" t="e">
        <f>VLOOKUP($A893,'DATA PENGUKURAN GARDU'!$A:$BS,48,0)</f>
        <v>#N/A</v>
      </c>
      <c r="X893" s="17" t="e">
        <f>VLOOKUP($A893,'DATA PENGUKURAN GARDU'!$A:$BS,53,0)</f>
        <v>#N/A</v>
      </c>
      <c r="Y893" s="17" t="e">
        <f>VLOOKUP($A893,'DATA PENGUKURAN GARDU'!$A:$BS,54,0)</f>
        <v>#N/A</v>
      </c>
      <c r="Z893" s="17" t="e">
        <f>VLOOKUP($A893,'DATA PENGUKURAN GARDU'!$A:$BS,55,0)</f>
        <v>#N/A</v>
      </c>
      <c r="AA893" s="20" t="e">
        <f>VLOOKUP($B893,'DATA PENGUKURAN GARDU'!$A:$BS,42,0)</f>
        <v>#N/A</v>
      </c>
      <c r="AB893" s="21" t="e">
        <f t="shared" si="447"/>
        <v>#N/A</v>
      </c>
      <c r="AC893" s="20" t="e">
        <f>VLOOKUP($B893,'DATA PENGUKURAN GARDU'!$A:$BS,44,0)</f>
        <v>#N/A</v>
      </c>
      <c r="AD893" s="21" t="e">
        <f t="shared" si="448"/>
        <v>#N/A</v>
      </c>
      <c r="AE893" s="20" t="e">
        <f>VLOOKUP($B893,'DATA PENGUKURAN GARDU'!$A:$BS,46,0)</f>
        <v>#N/A</v>
      </c>
      <c r="AF893" s="21" t="e">
        <f t="shared" si="449"/>
        <v>#N/A</v>
      </c>
      <c r="AG893" s="20" t="e">
        <f>VLOOKUP($B893,'DATA PENGUKURAN GARDU'!$A:$BS,46,0)</f>
        <v>#N/A</v>
      </c>
      <c r="AH893" s="20" t="e">
        <f>VLOOKUP($B893,'DATA PENGUKURAN GARDU'!$A:$BS,53,0)</f>
        <v>#N/A</v>
      </c>
      <c r="AI893" s="20" t="e">
        <f>VLOOKUP($B893,'DATA PENGUKURAN GARDU'!$A:$BS,54,0)</f>
        <v>#N/A</v>
      </c>
      <c r="AJ893" s="17" t="e">
        <f>VLOOKUP($C893,'DATA PENGUKURAN GARDU'!$A:$BS,42,0)</f>
        <v>#N/A</v>
      </c>
      <c r="AK893" s="23" t="e">
        <f t="shared" si="450"/>
        <v>#N/A</v>
      </c>
      <c r="AL893" s="17" t="e">
        <f>VLOOKUP($C893,'DATA PENGUKURAN GARDU'!$A:$BS,44,0)</f>
        <v>#N/A</v>
      </c>
      <c r="AM893" s="23" t="e">
        <f t="shared" si="451"/>
        <v>#N/A</v>
      </c>
      <c r="AN893" s="17" t="e">
        <f>VLOOKUP($C893,'DATA PENGUKURAN GARDU'!$A:$BS,46,0)</f>
        <v>#N/A</v>
      </c>
      <c r="AO893" s="23" t="e">
        <f t="shared" si="452"/>
        <v>#N/A</v>
      </c>
      <c r="AP893" s="17" t="e">
        <f>VLOOKUP($C893,'DATA PENGUKURAN GARDU'!$A:$BS,46,0)</f>
        <v>#N/A</v>
      </c>
      <c r="AQ893" s="17" t="e">
        <f>VLOOKUP($C893,'DATA PENGUKURAN GARDU'!$A:$BS,53,0)</f>
        <v>#N/A</v>
      </c>
      <c r="AR893" s="17" t="e">
        <f>VLOOKUP($C893,'DATA PENGUKURAN GARDU'!$A:$BS,54,0)</f>
        <v>#N/A</v>
      </c>
      <c r="AS893" s="20" t="e">
        <f>VLOOKUP($D893,'DATA PENGUKURAN GARDU'!$A:$BS,42,0)</f>
        <v>#N/A</v>
      </c>
      <c r="AT893" s="21" t="e">
        <f t="shared" si="453"/>
        <v>#N/A</v>
      </c>
      <c r="AU893" s="20" t="e">
        <f>VLOOKUP($D893,'DATA PENGUKURAN GARDU'!$A:$BS,44,0)</f>
        <v>#N/A</v>
      </c>
      <c r="AV893" s="21" t="e">
        <f t="shared" si="454"/>
        <v>#N/A</v>
      </c>
      <c r="AW893" s="20" t="e">
        <f>VLOOKUP($D893,'DATA PENGUKURAN GARDU'!$A:$BS,46,0)</f>
        <v>#N/A</v>
      </c>
      <c r="AX893" s="21" t="e">
        <f t="shared" si="455"/>
        <v>#N/A</v>
      </c>
      <c r="AY893" s="20" t="e">
        <f>VLOOKUP($D893,'DATA PENGUKURAN GARDU'!$A:$BS,46,0)</f>
        <v>#N/A</v>
      </c>
      <c r="AZ893" s="20" t="e">
        <f>VLOOKUP($D893,'DATA PENGUKURAN GARDU'!$A:$BS,53,0)</f>
        <v>#N/A</v>
      </c>
      <c r="BA893" s="20" t="e">
        <f>VLOOKUP($D893,'DATA PENGUKURAN GARDU'!$A:$BS,54,0)</f>
        <v>#N/A</v>
      </c>
      <c r="BB893" s="17" t="e">
        <f>VLOOKUP($E893,'DATA PENGUKURAN GARDU'!$A:$BS,42,0)</f>
        <v>#N/A</v>
      </c>
      <c r="BC893" s="23" t="e">
        <f t="shared" si="456"/>
        <v>#N/A</v>
      </c>
      <c r="BD893" s="17" t="e">
        <f>VLOOKUP($E893,'DATA PENGUKURAN GARDU'!$A:$BS,44,0)</f>
        <v>#N/A</v>
      </c>
      <c r="BE893" s="23" t="e">
        <f t="shared" si="457"/>
        <v>#N/A</v>
      </c>
      <c r="BF893" s="17" t="e">
        <f>VLOOKUP($E893,'DATA PENGUKURAN GARDU'!$A:$BS,46,0)</f>
        <v>#N/A</v>
      </c>
      <c r="BG893" s="23" t="e">
        <f t="shared" si="458"/>
        <v>#N/A</v>
      </c>
      <c r="BH893" s="17" t="e">
        <f>VLOOKUP($E893,'DATA PENGUKURAN GARDU'!$A:$BS,46,0)</f>
        <v>#N/A</v>
      </c>
      <c r="BI893" s="17" t="e">
        <f>VLOOKUP($E893,'DATA PENGUKURAN GARDU'!$A:$BS,53,0)</f>
        <v>#N/A</v>
      </c>
      <c r="BJ893" s="17" t="e">
        <f>VLOOKUP($E893,'DATA PENGUKURAN GARDU'!$A:$BS,54,0)</f>
        <v>#N/A</v>
      </c>
      <c r="BK893" s="20" t="e">
        <f t="shared" si="459"/>
        <v>#N/A</v>
      </c>
      <c r="BL893" s="20" t="e">
        <f t="shared" si="460"/>
        <v>#N/A</v>
      </c>
      <c r="BM893" s="20" t="e">
        <f t="shared" si="461"/>
        <v>#N/A</v>
      </c>
      <c r="BN893" s="25" t="e">
        <f t="shared" si="462"/>
        <v>#N/A</v>
      </c>
      <c r="BO893" s="26" t="str">
        <f t="shared" si="463"/>
        <v>0</v>
      </c>
      <c r="BP893" s="21" t="e">
        <f t="shared" si="464"/>
        <v>#VALUE!</v>
      </c>
      <c r="BQ893" s="20" t="e">
        <f t="shared" si="465"/>
        <v>#N/A</v>
      </c>
      <c r="BR893" s="20" t="e">
        <v>#N/A</v>
      </c>
      <c r="BS893" s="9" t="e">
        <v>#N/A</v>
      </c>
      <c r="BT893" s="2" t="e">
        <f t="shared" si="466"/>
        <v>#VALUE!</v>
      </c>
      <c r="BU893" s="2" t="e">
        <f t="shared" si="434"/>
        <v>#N/A</v>
      </c>
      <c r="BV893" s="2" t="e">
        <f t="shared" si="435"/>
        <v>#N/A</v>
      </c>
    </row>
    <row r="894" s="2" customFormat="1" ht="22.95" customHeight="1" spans="1:74">
      <c r="A894" s="9" t="str">
        <f t="shared" si="436"/>
        <v>M 183Induk</v>
      </c>
      <c r="B894" s="9" t="str">
        <f t="shared" si="437"/>
        <v>M 183jurusan 1</v>
      </c>
      <c r="C894" s="9" t="str">
        <f t="shared" si="438"/>
        <v>M 183jurusan 2</v>
      </c>
      <c r="D894" s="9" t="str">
        <f t="shared" si="439"/>
        <v>M 183jurusan 3</v>
      </c>
      <c r="E894" s="9" t="str">
        <f t="shared" si="440"/>
        <v>M 183jurusan 4</v>
      </c>
      <c r="F894" s="10" t="s">
        <v>131</v>
      </c>
      <c r="G894" s="10" t="s">
        <v>131</v>
      </c>
      <c r="H894" s="10" t="s">
        <v>1095</v>
      </c>
      <c r="I894" s="10">
        <v>0.49314</v>
      </c>
      <c r="J894" s="10">
        <v>123.97276</v>
      </c>
      <c r="K894" s="10" t="s">
        <v>7465</v>
      </c>
      <c r="L894" s="10" t="s">
        <v>7465</v>
      </c>
      <c r="M894" s="10" t="s">
        <v>7465</v>
      </c>
      <c r="N894" s="14">
        <f t="shared" si="441"/>
        <v>0</v>
      </c>
      <c r="O894" s="15" t="e">
        <f t="shared" si="442"/>
        <v>#VALUE!</v>
      </c>
      <c r="P894" s="15" t="e">
        <f t="shared" si="443"/>
        <v>#VALUE!</v>
      </c>
      <c r="Q894" s="17" t="e">
        <f>VLOOKUP($A894,'DATA PENGUKURAN GARDU'!$A:$BS,42,0)</f>
        <v>#N/A</v>
      </c>
      <c r="R894" s="18" t="e">
        <f t="shared" si="444"/>
        <v>#N/A</v>
      </c>
      <c r="S894" s="17" t="e">
        <f>VLOOKUP($A894,'DATA PENGUKURAN GARDU'!$A:$BS,44,0)</f>
        <v>#N/A</v>
      </c>
      <c r="T894" s="18" t="e">
        <f t="shared" si="445"/>
        <v>#N/A</v>
      </c>
      <c r="U894" s="17" t="e">
        <f>VLOOKUP($A894,'DATA PENGUKURAN GARDU'!$A:$BS,46,0)</f>
        <v>#N/A</v>
      </c>
      <c r="V894" s="18" t="e">
        <f t="shared" si="446"/>
        <v>#N/A</v>
      </c>
      <c r="W894" s="17" t="e">
        <f>VLOOKUP($A894,'DATA PENGUKURAN GARDU'!$A:$BS,48,0)</f>
        <v>#N/A</v>
      </c>
      <c r="X894" s="17" t="e">
        <f>VLOOKUP($A894,'DATA PENGUKURAN GARDU'!$A:$BS,53,0)</f>
        <v>#N/A</v>
      </c>
      <c r="Y894" s="17" t="e">
        <f>VLOOKUP($A894,'DATA PENGUKURAN GARDU'!$A:$BS,54,0)</f>
        <v>#N/A</v>
      </c>
      <c r="Z894" s="17" t="e">
        <f>VLOOKUP($A894,'DATA PENGUKURAN GARDU'!$A:$BS,55,0)</f>
        <v>#N/A</v>
      </c>
      <c r="AA894" s="20" t="e">
        <f>VLOOKUP($B894,'DATA PENGUKURAN GARDU'!$A:$BS,42,0)</f>
        <v>#N/A</v>
      </c>
      <c r="AB894" s="21" t="e">
        <f t="shared" si="447"/>
        <v>#N/A</v>
      </c>
      <c r="AC894" s="20" t="e">
        <f>VLOOKUP($B894,'DATA PENGUKURAN GARDU'!$A:$BS,44,0)</f>
        <v>#N/A</v>
      </c>
      <c r="AD894" s="21" t="e">
        <f t="shared" si="448"/>
        <v>#N/A</v>
      </c>
      <c r="AE894" s="20" t="e">
        <f>VLOOKUP($B894,'DATA PENGUKURAN GARDU'!$A:$BS,46,0)</f>
        <v>#N/A</v>
      </c>
      <c r="AF894" s="21" t="e">
        <f t="shared" si="449"/>
        <v>#N/A</v>
      </c>
      <c r="AG894" s="20" t="e">
        <f>VLOOKUP($B894,'DATA PENGUKURAN GARDU'!$A:$BS,46,0)</f>
        <v>#N/A</v>
      </c>
      <c r="AH894" s="20" t="e">
        <f>VLOOKUP($B894,'DATA PENGUKURAN GARDU'!$A:$BS,53,0)</f>
        <v>#N/A</v>
      </c>
      <c r="AI894" s="20" t="e">
        <f>VLOOKUP($B894,'DATA PENGUKURAN GARDU'!$A:$BS,54,0)</f>
        <v>#N/A</v>
      </c>
      <c r="AJ894" s="17" t="e">
        <f>VLOOKUP($C894,'DATA PENGUKURAN GARDU'!$A:$BS,42,0)</f>
        <v>#N/A</v>
      </c>
      <c r="AK894" s="23" t="e">
        <f t="shared" si="450"/>
        <v>#N/A</v>
      </c>
      <c r="AL894" s="17" t="e">
        <f>VLOOKUP($C894,'DATA PENGUKURAN GARDU'!$A:$BS,44,0)</f>
        <v>#N/A</v>
      </c>
      <c r="AM894" s="23" t="e">
        <f t="shared" si="451"/>
        <v>#N/A</v>
      </c>
      <c r="AN894" s="17" t="e">
        <f>VLOOKUP($C894,'DATA PENGUKURAN GARDU'!$A:$BS,46,0)</f>
        <v>#N/A</v>
      </c>
      <c r="AO894" s="23" t="e">
        <f t="shared" si="452"/>
        <v>#N/A</v>
      </c>
      <c r="AP894" s="17" t="e">
        <f>VLOOKUP($C894,'DATA PENGUKURAN GARDU'!$A:$BS,46,0)</f>
        <v>#N/A</v>
      </c>
      <c r="AQ894" s="17" t="e">
        <f>VLOOKUP($C894,'DATA PENGUKURAN GARDU'!$A:$BS,53,0)</f>
        <v>#N/A</v>
      </c>
      <c r="AR894" s="17" t="e">
        <f>VLOOKUP($C894,'DATA PENGUKURAN GARDU'!$A:$BS,54,0)</f>
        <v>#N/A</v>
      </c>
      <c r="AS894" s="20" t="e">
        <f>VLOOKUP($D894,'DATA PENGUKURAN GARDU'!$A:$BS,42,0)</f>
        <v>#N/A</v>
      </c>
      <c r="AT894" s="21" t="e">
        <f t="shared" si="453"/>
        <v>#N/A</v>
      </c>
      <c r="AU894" s="20" t="e">
        <f>VLOOKUP($D894,'DATA PENGUKURAN GARDU'!$A:$BS,44,0)</f>
        <v>#N/A</v>
      </c>
      <c r="AV894" s="21" t="e">
        <f t="shared" si="454"/>
        <v>#N/A</v>
      </c>
      <c r="AW894" s="20" t="e">
        <f>VLOOKUP($D894,'DATA PENGUKURAN GARDU'!$A:$BS,46,0)</f>
        <v>#N/A</v>
      </c>
      <c r="AX894" s="21" t="e">
        <f t="shared" si="455"/>
        <v>#N/A</v>
      </c>
      <c r="AY894" s="20" t="e">
        <f>VLOOKUP($D894,'DATA PENGUKURAN GARDU'!$A:$BS,46,0)</f>
        <v>#N/A</v>
      </c>
      <c r="AZ894" s="20" t="e">
        <f>VLOOKUP($D894,'DATA PENGUKURAN GARDU'!$A:$BS,53,0)</f>
        <v>#N/A</v>
      </c>
      <c r="BA894" s="20" t="e">
        <f>VLOOKUP($D894,'DATA PENGUKURAN GARDU'!$A:$BS,54,0)</f>
        <v>#N/A</v>
      </c>
      <c r="BB894" s="17" t="e">
        <f>VLOOKUP($E894,'DATA PENGUKURAN GARDU'!$A:$BS,42,0)</f>
        <v>#N/A</v>
      </c>
      <c r="BC894" s="23" t="e">
        <f t="shared" si="456"/>
        <v>#N/A</v>
      </c>
      <c r="BD894" s="17" t="e">
        <f>VLOOKUP($E894,'DATA PENGUKURAN GARDU'!$A:$BS,44,0)</f>
        <v>#N/A</v>
      </c>
      <c r="BE894" s="23" t="e">
        <f t="shared" si="457"/>
        <v>#N/A</v>
      </c>
      <c r="BF894" s="17" t="e">
        <f>VLOOKUP($E894,'DATA PENGUKURAN GARDU'!$A:$BS,46,0)</f>
        <v>#N/A</v>
      </c>
      <c r="BG894" s="23" t="e">
        <f t="shared" si="458"/>
        <v>#N/A</v>
      </c>
      <c r="BH894" s="17" t="e">
        <f>VLOOKUP($E894,'DATA PENGUKURAN GARDU'!$A:$BS,46,0)</f>
        <v>#N/A</v>
      </c>
      <c r="BI894" s="17" t="e">
        <f>VLOOKUP($E894,'DATA PENGUKURAN GARDU'!$A:$BS,53,0)</f>
        <v>#N/A</v>
      </c>
      <c r="BJ894" s="17" t="e">
        <f>VLOOKUP($E894,'DATA PENGUKURAN GARDU'!$A:$BS,54,0)</f>
        <v>#N/A</v>
      </c>
      <c r="BK894" s="20" t="e">
        <f t="shared" si="459"/>
        <v>#N/A</v>
      </c>
      <c r="BL894" s="20" t="e">
        <f t="shared" si="460"/>
        <v>#N/A</v>
      </c>
      <c r="BM894" s="20" t="e">
        <f t="shared" si="461"/>
        <v>#N/A</v>
      </c>
      <c r="BN894" s="25" t="e">
        <f t="shared" si="462"/>
        <v>#N/A</v>
      </c>
      <c r="BO894" s="26" t="str">
        <f t="shared" si="463"/>
        <v>0</v>
      </c>
      <c r="BP894" s="21" t="e">
        <f t="shared" si="464"/>
        <v>#VALUE!</v>
      </c>
      <c r="BQ894" s="20" t="e">
        <f t="shared" si="465"/>
        <v>#N/A</v>
      </c>
      <c r="BR894" s="20" t="e">
        <v>#N/A</v>
      </c>
      <c r="BS894" s="9" t="e">
        <v>#N/A</v>
      </c>
      <c r="BT894" s="2" t="e">
        <f t="shared" si="466"/>
        <v>#VALUE!</v>
      </c>
      <c r="BU894" s="2" t="e">
        <f t="shared" si="434"/>
        <v>#N/A</v>
      </c>
      <c r="BV894" s="2" t="e">
        <f t="shared" si="435"/>
        <v>#N/A</v>
      </c>
    </row>
    <row r="895" s="2" customFormat="1" ht="22.95" customHeight="1" spans="1:74">
      <c r="A895" s="9" t="str">
        <f t="shared" si="436"/>
        <v>BB 047Induk</v>
      </c>
      <c r="B895" s="9" t="str">
        <f t="shared" si="437"/>
        <v>BB 047jurusan 1</v>
      </c>
      <c r="C895" s="9" t="str">
        <f t="shared" si="438"/>
        <v>BB 047jurusan 2</v>
      </c>
      <c r="D895" s="9" t="str">
        <f t="shared" si="439"/>
        <v>BB 047jurusan 3</v>
      </c>
      <c r="E895" s="9" t="str">
        <f t="shared" si="440"/>
        <v>BB 047jurusan 4</v>
      </c>
      <c r="F895" s="10" t="s">
        <v>640</v>
      </c>
      <c r="G895" s="10" t="s">
        <v>4</v>
      </c>
      <c r="H895" s="10" t="s">
        <v>1096</v>
      </c>
      <c r="I895" s="10">
        <v>0.88785</v>
      </c>
      <c r="J895" s="10">
        <v>123.60028</v>
      </c>
      <c r="K895" s="10" t="s">
        <v>7465</v>
      </c>
      <c r="L895" s="10" t="s">
        <v>7465</v>
      </c>
      <c r="M895" s="10" t="s">
        <v>7465</v>
      </c>
      <c r="N895" s="14">
        <f t="shared" si="441"/>
        <v>0</v>
      </c>
      <c r="O895" s="15" t="e">
        <f t="shared" si="442"/>
        <v>#VALUE!</v>
      </c>
      <c r="P895" s="15" t="e">
        <f t="shared" si="443"/>
        <v>#VALUE!</v>
      </c>
      <c r="Q895" s="17" t="e">
        <f>VLOOKUP($A895,'DATA PENGUKURAN GARDU'!$A:$BS,42,0)</f>
        <v>#N/A</v>
      </c>
      <c r="R895" s="18" t="e">
        <f t="shared" si="444"/>
        <v>#N/A</v>
      </c>
      <c r="S895" s="17" t="e">
        <f>VLOOKUP($A895,'DATA PENGUKURAN GARDU'!$A:$BS,44,0)</f>
        <v>#N/A</v>
      </c>
      <c r="T895" s="18" t="e">
        <f t="shared" si="445"/>
        <v>#N/A</v>
      </c>
      <c r="U895" s="17" t="e">
        <f>VLOOKUP($A895,'DATA PENGUKURAN GARDU'!$A:$BS,46,0)</f>
        <v>#N/A</v>
      </c>
      <c r="V895" s="18" t="e">
        <f t="shared" si="446"/>
        <v>#N/A</v>
      </c>
      <c r="W895" s="17" t="e">
        <f>VLOOKUP($A895,'DATA PENGUKURAN GARDU'!$A:$BS,48,0)</f>
        <v>#N/A</v>
      </c>
      <c r="X895" s="17" t="e">
        <f>VLOOKUP($A895,'DATA PENGUKURAN GARDU'!$A:$BS,53,0)</f>
        <v>#N/A</v>
      </c>
      <c r="Y895" s="17" t="e">
        <f>VLOOKUP($A895,'DATA PENGUKURAN GARDU'!$A:$BS,54,0)</f>
        <v>#N/A</v>
      </c>
      <c r="Z895" s="17" t="e">
        <f>VLOOKUP($A895,'DATA PENGUKURAN GARDU'!$A:$BS,55,0)</f>
        <v>#N/A</v>
      </c>
      <c r="AA895" s="20" t="e">
        <f>VLOOKUP($B895,'DATA PENGUKURAN GARDU'!$A:$BS,42,0)</f>
        <v>#N/A</v>
      </c>
      <c r="AB895" s="21" t="e">
        <f t="shared" si="447"/>
        <v>#N/A</v>
      </c>
      <c r="AC895" s="20" t="e">
        <f>VLOOKUP($B895,'DATA PENGUKURAN GARDU'!$A:$BS,44,0)</f>
        <v>#N/A</v>
      </c>
      <c r="AD895" s="21" t="e">
        <f t="shared" si="448"/>
        <v>#N/A</v>
      </c>
      <c r="AE895" s="20" t="e">
        <f>VLOOKUP($B895,'DATA PENGUKURAN GARDU'!$A:$BS,46,0)</f>
        <v>#N/A</v>
      </c>
      <c r="AF895" s="21" t="e">
        <f t="shared" si="449"/>
        <v>#N/A</v>
      </c>
      <c r="AG895" s="20" t="e">
        <f>VLOOKUP($B895,'DATA PENGUKURAN GARDU'!$A:$BS,46,0)</f>
        <v>#N/A</v>
      </c>
      <c r="AH895" s="20" t="e">
        <f>VLOOKUP($B895,'DATA PENGUKURAN GARDU'!$A:$BS,53,0)</f>
        <v>#N/A</v>
      </c>
      <c r="AI895" s="20" t="e">
        <f>VLOOKUP($B895,'DATA PENGUKURAN GARDU'!$A:$BS,54,0)</f>
        <v>#N/A</v>
      </c>
      <c r="AJ895" s="17" t="e">
        <f>VLOOKUP($C895,'DATA PENGUKURAN GARDU'!$A:$BS,42,0)</f>
        <v>#N/A</v>
      </c>
      <c r="AK895" s="23" t="e">
        <f t="shared" si="450"/>
        <v>#N/A</v>
      </c>
      <c r="AL895" s="17" t="e">
        <f>VLOOKUP($C895,'DATA PENGUKURAN GARDU'!$A:$BS,44,0)</f>
        <v>#N/A</v>
      </c>
      <c r="AM895" s="23" t="e">
        <f t="shared" si="451"/>
        <v>#N/A</v>
      </c>
      <c r="AN895" s="17" t="e">
        <f>VLOOKUP($C895,'DATA PENGUKURAN GARDU'!$A:$BS,46,0)</f>
        <v>#N/A</v>
      </c>
      <c r="AO895" s="23" t="e">
        <f t="shared" si="452"/>
        <v>#N/A</v>
      </c>
      <c r="AP895" s="17" t="e">
        <f>VLOOKUP($C895,'DATA PENGUKURAN GARDU'!$A:$BS,46,0)</f>
        <v>#N/A</v>
      </c>
      <c r="AQ895" s="17" t="e">
        <f>VLOOKUP($C895,'DATA PENGUKURAN GARDU'!$A:$BS,53,0)</f>
        <v>#N/A</v>
      </c>
      <c r="AR895" s="17" t="e">
        <f>VLOOKUP($C895,'DATA PENGUKURAN GARDU'!$A:$BS,54,0)</f>
        <v>#N/A</v>
      </c>
      <c r="AS895" s="20" t="e">
        <f>VLOOKUP($D895,'DATA PENGUKURAN GARDU'!$A:$BS,42,0)</f>
        <v>#N/A</v>
      </c>
      <c r="AT895" s="21" t="e">
        <f t="shared" si="453"/>
        <v>#N/A</v>
      </c>
      <c r="AU895" s="20" t="e">
        <f>VLOOKUP($D895,'DATA PENGUKURAN GARDU'!$A:$BS,44,0)</f>
        <v>#N/A</v>
      </c>
      <c r="AV895" s="21" t="e">
        <f t="shared" si="454"/>
        <v>#N/A</v>
      </c>
      <c r="AW895" s="20" t="e">
        <f>VLOOKUP($D895,'DATA PENGUKURAN GARDU'!$A:$BS,46,0)</f>
        <v>#N/A</v>
      </c>
      <c r="AX895" s="21" t="e">
        <f t="shared" si="455"/>
        <v>#N/A</v>
      </c>
      <c r="AY895" s="20" t="e">
        <f>VLOOKUP($D895,'DATA PENGUKURAN GARDU'!$A:$BS,46,0)</f>
        <v>#N/A</v>
      </c>
      <c r="AZ895" s="20" t="e">
        <f>VLOOKUP($D895,'DATA PENGUKURAN GARDU'!$A:$BS,53,0)</f>
        <v>#N/A</v>
      </c>
      <c r="BA895" s="20" t="e">
        <f>VLOOKUP($D895,'DATA PENGUKURAN GARDU'!$A:$BS,54,0)</f>
        <v>#N/A</v>
      </c>
      <c r="BB895" s="17" t="e">
        <f>VLOOKUP($E895,'DATA PENGUKURAN GARDU'!$A:$BS,42,0)</f>
        <v>#N/A</v>
      </c>
      <c r="BC895" s="23" t="e">
        <f t="shared" si="456"/>
        <v>#N/A</v>
      </c>
      <c r="BD895" s="17" t="e">
        <f>VLOOKUP($E895,'DATA PENGUKURAN GARDU'!$A:$BS,44,0)</f>
        <v>#N/A</v>
      </c>
      <c r="BE895" s="23" t="e">
        <f t="shared" si="457"/>
        <v>#N/A</v>
      </c>
      <c r="BF895" s="17" t="e">
        <f>VLOOKUP($E895,'DATA PENGUKURAN GARDU'!$A:$BS,46,0)</f>
        <v>#N/A</v>
      </c>
      <c r="BG895" s="23" t="e">
        <f t="shared" si="458"/>
        <v>#N/A</v>
      </c>
      <c r="BH895" s="17" t="e">
        <f>VLOOKUP($E895,'DATA PENGUKURAN GARDU'!$A:$BS,46,0)</f>
        <v>#N/A</v>
      </c>
      <c r="BI895" s="17" t="e">
        <f>VLOOKUP($E895,'DATA PENGUKURAN GARDU'!$A:$BS,53,0)</f>
        <v>#N/A</v>
      </c>
      <c r="BJ895" s="17" t="e">
        <f>VLOOKUP($E895,'DATA PENGUKURAN GARDU'!$A:$BS,54,0)</f>
        <v>#N/A</v>
      </c>
      <c r="BK895" s="20" t="e">
        <f t="shared" si="459"/>
        <v>#N/A</v>
      </c>
      <c r="BL895" s="20" t="e">
        <f t="shared" si="460"/>
        <v>#N/A</v>
      </c>
      <c r="BM895" s="20" t="e">
        <f t="shared" si="461"/>
        <v>#N/A</v>
      </c>
      <c r="BN895" s="25" t="e">
        <f t="shared" si="462"/>
        <v>#N/A</v>
      </c>
      <c r="BO895" s="26" t="str">
        <f t="shared" si="463"/>
        <v>0</v>
      </c>
      <c r="BP895" s="21" t="e">
        <f t="shared" si="464"/>
        <v>#VALUE!</v>
      </c>
      <c r="BQ895" s="20" t="e">
        <f t="shared" si="465"/>
        <v>#N/A</v>
      </c>
      <c r="BR895" s="20" t="e">
        <v>#N/A</v>
      </c>
      <c r="BS895" s="9" t="e">
        <v>#N/A</v>
      </c>
      <c r="BT895" s="2" t="e">
        <f t="shared" si="466"/>
        <v>#VALUE!</v>
      </c>
      <c r="BU895" s="2" t="e">
        <f t="shared" si="434"/>
        <v>#N/A</v>
      </c>
      <c r="BV895" s="2" t="e">
        <f t="shared" si="435"/>
        <v>#N/A</v>
      </c>
    </row>
    <row r="896" s="2" customFormat="1" ht="22.95" customHeight="1" spans="1:74">
      <c r="A896" s="9" t="str">
        <f t="shared" si="436"/>
        <v>BB 116Induk</v>
      </c>
      <c r="B896" s="9" t="str">
        <f t="shared" si="437"/>
        <v>BB 116jurusan 1</v>
      </c>
      <c r="C896" s="9" t="str">
        <f t="shared" si="438"/>
        <v>BB 116jurusan 2</v>
      </c>
      <c r="D896" s="9" t="str">
        <f t="shared" si="439"/>
        <v>BB 116jurusan 3</v>
      </c>
      <c r="E896" s="9" t="str">
        <f t="shared" si="440"/>
        <v>BB 116jurusan 4</v>
      </c>
      <c r="F896" s="10" t="s">
        <v>644</v>
      </c>
      <c r="G896" s="10" t="s">
        <v>4</v>
      </c>
      <c r="H896" s="10" t="s">
        <v>1097</v>
      </c>
      <c r="I896" s="10">
        <v>0.87797</v>
      </c>
      <c r="J896" s="10">
        <v>123.52497</v>
      </c>
      <c r="K896" s="10" t="s">
        <v>7465</v>
      </c>
      <c r="L896" s="10" t="s">
        <v>7465</v>
      </c>
      <c r="M896" s="10" t="s">
        <v>7465</v>
      </c>
      <c r="N896" s="14">
        <f t="shared" si="441"/>
        <v>0</v>
      </c>
      <c r="O896" s="15" t="e">
        <f t="shared" si="442"/>
        <v>#VALUE!</v>
      </c>
      <c r="P896" s="15" t="e">
        <f t="shared" si="443"/>
        <v>#VALUE!</v>
      </c>
      <c r="Q896" s="17" t="e">
        <f>VLOOKUP($A896,'DATA PENGUKURAN GARDU'!$A:$BS,42,0)</f>
        <v>#N/A</v>
      </c>
      <c r="R896" s="18" t="e">
        <f t="shared" si="444"/>
        <v>#N/A</v>
      </c>
      <c r="S896" s="17" t="e">
        <f>VLOOKUP($A896,'DATA PENGUKURAN GARDU'!$A:$BS,44,0)</f>
        <v>#N/A</v>
      </c>
      <c r="T896" s="18" t="e">
        <f t="shared" si="445"/>
        <v>#N/A</v>
      </c>
      <c r="U896" s="17" t="e">
        <f>VLOOKUP($A896,'DATA PENGUKURAN GARDU'!$A:$BS,46,0)</f>
        <v>#N/A</v>
      </c>
      <c r="V896" s="18" t="e">
        <f t="shared" si="446"/>
        <v>#N/A</v>
      </c>
      <c r="W896" s="17" t="e">
        <f>VLOOKUP($A896,'DATA PENGUKURAN GARDU'!$A:$BS,48,0)</f>
        <v>#N/A</v>
      </c>
      <c r="X896" s="17" t="e">
        <f>VLOOKUP($A896,'DATA PENGUKURAN GARDU'!$A:$BS,53,0)</f>
        <v>#N/A</v>
      </c>
      <c r="Y896" s="17" t="e">
        <f>VLOOKUP($A896,'DATA PENGUKURAN GARDU'!$A:$BS,54,0)</f>
        <v>#N/A</v>
      </c>
      <c r="Z896" s="17" t="e">
        <f>VLOOKUP($A896,'DATA PENGUKURAN GARDU'!$A:$BS,55,0)</f>
        <v>#N/A</v>
      </c>
      <c r="AA896" s="20" t="e">
        <f>VLOOKUP($B896,'DATA PENGUKURAN GARDU'!$A:$BS,42,0)</f>
        <v>#N/A</v>
      </c>
      <c r="AB896" s="21" t="e">
        <f t="shared" si="447"/>
        <v>#N/A</v>
      </c>
      <c r="AC896" s="20" t="e">
        <f>VLOOKUP($B896,'DATA PENGUKURAN GARDU'!$A:$BS,44,0)</f>
        <v>#N/A</v>
      </c>
      <c r="AD896" s="21" t="e">
        <f t="shared" si="448"/>
        <v>#N/A</v>
      </c>
      <c r="AE896" s="20" t="e">
        <f>VLOOKUP($B896,'DATA PENGUKURAN GARDU'!$A:$BS,46,0)</f>
        <v>#N/A</v>
      </c>
      <c r="AF896" s="21" t="e">
        <f t="shared" si="449"/>
        <v>#N/A</v>
      </c>
      <c r="AG896" s="20" t="e">
        <f>VLOOKUP($B896,'DATA PENGUKURAN GARDU'!$A:$BS,46,0)</f>
        <v>#N/A</v>
      </c>
      <c r="AH896" s="20" t="e">
        <f>VLOOKUP($B896,'DATA PENGUKURAN GARDU'!$A:$BS,53,0)</f>
        <v>#N/A</v>
      </c>
      <c r="AI896" s="20" t="e">
        <f>VLOOKUP($B896,'DATA PENGUKURAN GARDU'!$A:$BS,54,0)</f>
        <v>#N/A</v>
      </c>
      <c r="AJ896" s="17" t="e">
        <f>VLOOKUP($C896,'DATA PENGUKURAN GARDU'!$A:$BS,42,0)</f>
        <v>#N/A</v>
      </c>
      <c r="AK896" s="23" t="e">
        <f t="shared" si="450"/>
        <v>#N/A</v>
      </c>
      <c r="AL896" s="17" t="e">
        <f>VLOOKUP($C896,'DATA PENGUKURAN GARDU'!$A:$BS,44,0)</f>
        <v>#N/A</v>
      </c>
      <c r="AM896" s="23" t="e">
        <f t="shared" si="451"/>
        <v>#N/A</v>
      </c>
      <c r="AN896" s="17" t="e">
        <f>VLOOKUP($C896,'DATA PENGUKURAN GARDU'!$A:$BS,46,0)</f>
        <v>#N/A</v>
      </c>
      <c r="AO896" s="23" t="e">
        <f t="shared" si="452"/>
        <v>#N/A</v>
      </c>
      <c r="AP896" s="17" t="e">
        <f>VLOOKUP($C896,'DATA PENGUKURAN GARDU'!$A:$BS,46,0)</f>
        <v>#N/A</v>
      </c>
      <c r="AQ896" s="17" t="e">
        <f>VLOOKUP($C896,'DATA PENGUKURAN GARDU'!$A:$BS,53,0)</f>
        <v>#N/A</v>
      </c>
      <c r="AR896" s="17" t="e">
        <f>VLOOKUP($C896,'DATA PENGUKURAN GARDU'!$A:$BS,54,0)</f>
        <v>#N/A</v>
      </c>
      <c r="AS896" s="20" t="e">
        <f>VLOOKUP($D896,'DATA PENGUKURAN GARDU'!$A:$BS,42,0)</f>
        <v>#N/A</v>
      </c>
      <c r="AT896" s="21" t="e">
        <f t="shared" si="453"/>
        <v>#N/A</v>
      </c>
      <c r="AU896" s="20" t="e">
        <f>VLOOKUP($D896,'DATA PENGUKURAN GARDU'!$A:$BS,44,0)</f>
        <v>#N/A</v>
      </c>
      <c r="AV896" s="21" t="e">
        <f t="shared" si="454"/>
        <v>#N/A</v>
      </c>
      <c r="AW896" s="20" t="e">
        <f>VLOOKUP($D896,'DATA PENGUKURAN GARDU'!$A:$BS,46,0)</f>
        <v>#N/A</v>
      </c>
      <c r="AX896" s="21" t="e">
        <f t="shared" si="455"/>
        <v>#N/A</v>
      </c>
      <c r="AY896" s="20" t="e">
        <f>VLOOKUP($D896,'DATA PENGUKURAN GARDU'!$A:$BS,46,0)</f>
        <v>#N/A</v>
      </c>
      <c r="AZ896" s="20" t="e">
        <f>VLOOKUP($D896,'DATA PENGUKURAN GARDU'!$A:$BS,53,0)</f>
        <v>#N/A</v>
      </c>
      <c r="BA896" s="20" t="e">
        <f>VLOOKUP($D896,'DATA PENGUKURAN GARDU'!$A:$BS,54,0)</f>
        <v>#N/A</v>
      </c>
      <c r="BB896" s="17" t="e">
        <f>VLOOKUP($E896,'DATA PENGUKURAN GARDU'!$A:$BS,42,0)</f>
        <v>#N/A</v>
      </c>
      <c r="BC896" s="23" t="e">
        <f t="shared" si="456"/>
        <v>#N/A</v>
      </c>
      <c r="BD896" s="17" t="e">
        <f>VLOOKUP($E896,'DATA PENGUKURAN GARDU'!$A:$BS,44,0)</f>
        <v>#N/A</v>
      </c>
      <c r="BE896" s="23" t="e">
        <f t="shared" si="457"/>
        <v>#N/A</v>
      </c>
      <c r="BF896" s="17" t="e">
        <f>VLOOKUP($E896,'DATA PENGUKURAN GARDU'!$A:$BS,46,0)</f>
        <v>#N/A</v>
      </c>
      <c r="BG896" s="23" t="e">
        <f t="shared" si="458"/>
        <v>#N/A</v>
      </c>
      <c r="BH896" s="17" t="e">
        <f>VLOOKUP($E896,'DATA PENGUKURAN GARDU'!$A:$BS,46,0)</f>
        <v>#N/A</v>
      </c>
      <c r="BI896" s="17" t="e">
        <f>VLOOKUP($E896,'DATA PENGUKURAN GARDU'!$A:$BS,53,0)</f>
        <v>#N/A</v>
      </c>
      <c r="BJ896" s="17" t="e">
        <f>VLOOKUP($E896,'DATA PENGUKURAN GARDU'!$A:$BS,54,0)</f>
        <v>#N/A</v>
      </c>
      <c r="BK896" s="20" t="e">
        <f t="shared" si="459"/>
        <v>#N/A</v>
      </c>
      <c r="BL896" s="20" t="e">
        <f t="shared" si="460"/>
        <v>#N/A</v>
      </c>
      <c r="BM896" s="20" t="e">
        <f t="shared" si="461"/>
        <v>#N/A</v>
      </c>
      <c r="BN896" s="25" t="e">
        <f t="shared" si="462"/>
        <v>#N/A</v>
      </c>
      <c r="BO896" s="26" t="str">
        <f t="shared" si="463"/>
        <v>0</v>
      </c>
      <c r="BP896" s="21" t="e">
        <f t="shared" si="464"/>
        <v>#VALUE!</v>
      </c>
      <c r="BQ896" s="20" t="e">
        <f t="shared" si="465"/>
        <v>#N/A</v>
      </c>
      <c r="BR896" s="20" t="e">
        <v>#N/A</v>
      </c>
      <c r="BS896" s="9" t="e">
        <v>#N/A</v>
      </c>
      <c r="BT896" s="2" t="e">
        <f t="shared" si="466"/>
        <v>#VALUE!</v>
      </c>
      <c r="BU896" s="2" t="e">
        <f t="shared" si="434"/>
        <v>#N/A</v>
      </c>
      <c r="BV896" s="2" t="e">
        <f t="shared" si="435"/>
        <v>#N/A</v>
      </c>
    </row>
    <row r="897" s="2" customFormat="1" ht="22.95" customHeight="1" spans="1:74">
      <c r="A897" s="9" t="str">
        <f t="shared" si="436"/>
        <v>BB 121Induk</v>
      </c>
      <c r="B897" s="9" t="str">
        <f t="shared" si="437"/>
        <v>BB 121jurusan 1</v>
      </c>
      <c r="C897" s="9" t="str">
        <f t="shared" si="438"/>
        <v>BB 121jurusan 2</v>
      </c>
      <c r="D897" s="9" t="str">
        <f t="shared" si="439"/>
        <v>BB 121jurusan 3</v>
      </c>
      <c r="E897" s="9" t="str">
        <f t="shared" si="440"/>
        <v>BB 121jurusan 4</v>
      </c>
      <c r="F897" s="10" t="s">
        <v>1098</v>
      </c>
      <c r="G897" s="10" t="s">
        <v>4</v>
      </c>
      <c r="H897" s="10" t="s">
        <v>1099</v>
      </c>
      <c r="I897" s="10">
        <v>0.88242</v>
      </c>
      <c r="J897" s="10">
        <v>123.54635</v>
      </c>
      <c r="K897" s="10" t="s">
        <v>7465</v>
      </c>
      <c r="L897" s="10" t="s">
        <v>7465</v>
      </c>
      <c r="M897" s="10" t="s">
        <v>7465</v>
      </c>
      <c r="N897" s="14">
        <f t="shared" si="441"/>
        <v>0</v>
      </c>
      <c r="O897" s="15" t="e">
        <f t="shared" si="442"/>
        <v>#VALUE!</v>
      </c>
      <c r="P897" s="15" t="e">
        <f t="shared" si="443"/>
        <v>#VALUE!</v>
      </c>
      <c r="Q897" s="17" t="e">
        <f>VLOOKUP($A897,'DATA PENGUKURAN GARDU'!$A:$BS,42,0)</f>
        <v>#N/A</v>
      </c>
      <c r="R897" s="18" t="e">
        <f t="shared" si="444"/>
        <v>#N/A</v>
      </c>
      <c r="S897" s="17" t="e">
        <f>VLOOKUP($A897,'DATA PENGUKURAN GARDU'!$A:$BS,44,0)</f>
        <v>#N/A</v>
      </c>
      <c r="T897" s="18" t="e">
        <f t="shared" si="445"/>
        <v>#N/A</v>
      </c>
      <c r="U897" s="17" t="e">
        <f>VLOOKUP($A897,'DATA PENGUKURAN GARDU'!$A:$BS,46,0)</f>
        <v>#N/A</v>
      </c>
      <c r="V897" s="18" t="e">
        <f t="shared" si="446"/>
        <v>#N/A</v>
      </c>
      <c r="W897" s="17" t="e">
        <f>VLOOKUP($A897,'DATA PENGUKURAN GARDU'!$A:$BS,48,0)</f>
        <v>#N/A</v>
      </c>
      <c r="X897" s="17" t="e">
        <f>VLOOKUP($A897,'DATA PENGUKURAN GARDU'!$A:$BS,53,0)</f>
        <v>#N/A</v>
      </c>
      <c r="Y897" s="17" t="e">
        <f>VLOOKUP($A897,'DATA PENGUKURAN GARDU'!$A:$BS,54,0)</f>
        <v>#N/A</v>
      </c>
      <c r="Z897" s="17" t="e">
        <f>VLOOKUP($A897,'DATA PENGUKURAN GARDU'!$A:$BS,55,0)</f>
        <v>#N/A</v>
      </c>
      <c r="AA897" s="20" t="e">
        <f>VLOOKUP($B897,'DATA PENGUKURAN GARDU'!$A:$BS,42,0)</f>
        <v>#N/A</v>
      </c>
      <c r="AB897" s="21" t="e">
        <f t="shared" si="447"/>
        <v>#N/A</v>
      </c>
      <c r="AC897" s="20" t="e">
        <f>VLOOKUP($B897,'DATA PENGUKURAN GARDU'!$A:$BS,44,0)</f>
        <v>#N/A</v>
      </c>
      <c r="AD897" s="21" t="e">
        <f t="shared" si="448"/>
        <v>#N/A</v>
      </c>
      <c r="AE897" s="20" t="e">
        <f>VLOOKUP($B897,'DATA PENGUKURAN GARDU'!$A:$BS,46,0)</f>
        <v>#N/A</v>
      </c>
      <c r="AF897" s="21" t="e">
        <f t="shared" si="449"/>
        <v>#N/A</v>
      </c>
      <c r="AG897" s="20" t="e">
        <f>VLOOKUP($B897,'DATA PENGUKURAN GARDU'!$A:$BS,46,0)</f>
        <v>#N/A</v>
      </c>
      <c r="AH897" s="20" t="e">
        <f>VLOOKUP($B897,'DATA PENGUKURAN GARDU'!$A:$BS,53,0)</f>
        <v>#N/A</v>
      </c>
      <c r="AI897" s="20" t="e">
        <f>VLOOKUP($B897,'DATA PENGUKURAN GARDU'!$A:$BS,54,0)</f>
        <v>#N/A</v>
      </c>
      <c r="AJ897" s="17" t="e">
        <f>VLOOKUP($C897,'DATA PENGUKURAN GARDU'!$A:$BS,42,0)</f>
        <v>#N/A</v>
      </c>
      <c r="AK897" s="23" t="e">
        <f t="shared" si="450"/>
        <v>#N/A</v>
      </c>
      <c r="AL897" s="17" t="e">
        <f>VLOOKUP($C897,'DATA PENGUKURAN GARDU'!$A:$BS,44,0)</f>
        <v>#N/A</v>
      </c>
      <c r="AM897" s="23" t="e">
        <f t="shared" si="451"/>
        <v>#N/A</v>
      </c>
      <c r="AN897" s="17" t="e">
        <f>VLOOKUP($C897,'DATA PENGUKURAN GARDU'!$A:$BS,46,0)</f>
        <v>#N/A</v>
      </c>
      <c r="AO897" s="23" t="e">
        <f t="shared" si="452"/>
        <v>#N/A</v>
      </c>
      <c r="AP897" s="17" t="e">
        <f>VLOOKUP($C897,'DATA PENGUKURAN GARDU'!$A:$BS,46,0)</f>
        <v>#N/A</v>
      </c>
      <c r="AQ897" s="17" t="e">
        <f>VLOOKUP($C897,'DATA PENGUKURAN GARDU'!$A:$BS,53,0)</f>
        <v>#N/A</v>
      </c>
      <c r="AR897" s="17" t="e">
        <f>VLOOKUP($C897,'DATA PENGUKURAN GARDU'!$A:$BS,54,0)</f>
        <v>#N/A</v>
      </c>
      <c r="AS897" s="20" t="e">
        <f>VLOOKUP($D897,'DATA PENGUKURAN GARDU'!$A:$BS,42,0)</f>
        <v>#N/A</v>
      </c>
      <c r="AT897" s="21" t="e">
        <f t="shared" si="453"/>
        <v>#N/A</v>
      </c>
      <c r="AU897" s="20" t="e">
        <f>VLOOKUP($D897,'DATA PENGUKURAN GARDU'!$A:$BS,44,0)</f>
        <v>#N/A</v>
      </c>
      <c r="AV897" s="21" t="e">
        <f t="shared" si="454"/>
        <v>#N/A</v>
      </c>
      <c r="AW897" s="20" t="e">
        <f>VLOOKUP($D897,'DATA PENGUKURAN GARDU'!$A:$BS,46,0)</f>
        <v>#N/A</v>
      </c>
      <c r="AX897" s="21" t="e">
        <f t="shared" si="455"/>
        <v>#N/A</v>
      </c>
      <c r="AY897" s="20" t="e">
        <f>VLOOKUP($D897,'DATA PENGUKURAN GARDU'!$A:$BS,46,0)</f>
        <v>#N/A</v>
      </c>
      <c r="AZ897" s="20" t="e">
        <f>VLOOKUP($D897,'DATA PENGUKURAN GARDU'!$A:$BS,53,0)</f>
        <v>#N/A</v>
      </c>
      <c r="BA897" s="20" t="e">
        <f>VLOOKUP($D897,'DATA PENGUKURAN GARDU'!$A:$BS,54,0)</f>
        <v>#N/A</v>
      </c>
      <c r="BB897" s="17" t="e">
        <f>VLOOKUP($E897,'DATA PENGUKURAN GARDU'!$A:$BS,42,0)</f>
        <v>#N/A</v>
      </c>
      <c r="BC897" s="23" t="e">
        <f t="shared" si="456"/>
        <v>#N/A</v>
      </c>
      <c r="BD897" s="17" t="e">
        <f>VLOOKUP($E897,'DATA PENGUKURAN GARDU'!$A:$BS,44,0)</f>
        <v>#N/A</v>
      </c>
      <c r="BE897" s="23" t="e">
        <f t="shared" si="457"/>
        <v>#N/A</v>
      </c>
      <c r="BF897" s="17" t="e">
        <f>VLOOKUP($E897,'DATA PENGUKURAN GARDU'!$A:$BS,46,0)</f>
        <v>#N/A</v>
      </c>
      <c r="BG897" s="23" t="e">
        <f t="shared" si="458"/>
        <v>#N/A</v>
      </c>
      <c r="BH897" s="17" t="e">
        <f>VLOOKUP($E897,'DATA PENGUKURAN GARDU'!$A:$BS,46,0)</f>
        <v>#N/A</v>
      </c>
      <c r="BI897" s="17" t="e">
        <f>VLOOKUP($E897,'DATA PENGUKURAN GARDU'!$A:$BS,53,0)</f>
        <v>#N/A</v>
      </c>
      <c r="BJ897" s="17" t="e">
        <f>VLOOKUP($E897,'DATA PENGUKURAN GARDU'!$A:$BS,54,0)</f>
        <v>#N/A</v>
      </c>
      <c r="BK897" s="20" t="e">
        <f t="shared" si="459"/>
        <v>#N/A</v>
      </c>
      <c r="BL897" s="20" t="e">
        <f t="shared" si="460"/>
        <v>#N/A</v>
      </c>
      <c r="BM897" s="20" t="e">
        <f t="shared" si="461"/>
        <v>#N/A</v>
      </c>
      <c r="BN897" s="25" t="e">
        <f t="shared" si="462"/>
        <v>#N/A</v>
      </c>
      <c r="BO897" s="26" t="str">
        <f t="shared" si="463"/>
        <v>0</v>
      </c>
      <c r="BP897" s="21" t="e">
        <f t="shared" si="464"/>
        <v>#VALUE!</v>
      </c>
      <c r="BQ897" s="20" t="e">
        <f t="shared" si="465"/>
        <v>#N/A</v>
      </c>
      <c r="BR897" s="20" t="e">
        <v>#N/A</v>
      </c>
      <c r="BS897" s="9" t="e">
        <v>#N/A</v>
      </c>
      <c r="BT897" s="2" t="e">
        <f t="shared" si="466"/>
        <v>#VALUE!</v>
      </c>
      <c r="BU897" s="2" t="e">
        <f t="shared" si="434"/>
        <v>#N/A</v>
      </c>
      <c r="BV897" s="2" t="e">
        <f t="shared" si="435"/>
        <v>#N/A</v>
      </c>
    </row>
    <row r="898" s="2" customFormat="1" ht="22.95" customHeight="1" spans="1:74">
      <c r="A898" s="9" t="str">
        <f t="shared" si="436"/>
        <v>BB 123Induk</v>
      </c>
      <c r="B898" s="9" t="str">
        <f t="shared" si="437"/>
        <v>BB 123jurusan 1</v>
      </c>
      <c r="C898" s="9" t="str">
        <f t="shared" si="438"/>
        <v>BB 123jurusan 2</v>
      </c>
      <c r="D898" s="9" t="str">
        <f t="shared" si="439"/>
        <v>BB 123jurusan 3</v>
      </c>
      <c r="E898" s="9" t="str">
        <f t="shared" si="440"/>
        <v>BB 123jurusan 4</v>
      </c>
      <c r="F898" s="10" t="s">
        <v>1100</v>
      </c>
      <c r="G898" s="10" t="s">
        <v>4</v>
      </c>
      <c r="H898" s="10" t="s">
        <v>1101</v>
      </c>
      <c r="I898" s="10">
        <v>0.88207</v>
      </c>
      <c r="J898" s="10">
        <v>123.54302</v>
      </c>
      <c r="K898" s="10" t="s">
        <v>7465</v>
      </c>
      <c r="L898" s="10" t="s">
        <v>7465</v>
      </c>
      <c r="M898" s="10" t="s">
        <v>7465</v>
      </c>
      <c r="N898" s="14">
        <f t="shared" si="441"/>
        <v>0</v>
      </c>
      <c r="O898" s="15" t="e">
        <f t="shared" si="442"/>
        <v>#VALUE!</v>
      </c>
      <c r="P898" s="15" t="e">
        <f t="shared" si="443"/>
        <v>#VALUE!</v>
      </c>
      <c r="Q898" s="17" t="e">
        <f>VLOOKUP($A898,'DATA PENGUKURAN GARDU'!$A:$BS,42,0)</f>
        <v>#N/A</v>
      </c>
      <c r="R898" s="18" t="e">
        <f t="shared" si="444"/>
        <v>#N/A</v>
      </c>
      <c r="S898" s="17" t="e">
        <f>VLOOKUP($A898,'DATA PENGUKURAN GARDU'!$A:$BS,44,0)</f>
        <v>#N/A</v>
      </c>
      <c r="T898" s="18" t="e">
        <f t="shared" si="445"/>
        <v>#N/A</v>
      </c>
      <c r="U898" s="17" t="e">
        <f>VLOOKUP($A898,'DATA PENGUKURAN GARDU'!$A:$BS,46,0)</f>
        <v>#N/A</v>
      </c>
      <c r="V898" s="18" t="e">
        <f t="shared" si="446"/>
        <v>#N/A</v>
      </c>
      <c r="W898" s="17" t="e">
        <f>VLOOKUP($A898,'DATA PENGUKURAN GARDU'!$A:$BS,48,0)</f>
        <v>#N/A</v>
      </c>
      <c r="X898" s="17" t="e">
        <f>VLOOKUP($A898,'DATA PENGUKURAN GARDU'!$A:$BS,53,0)</f>
        <v>#N/A</v>
      </c>
      <c r="Y898" s="17" t="e">
        <f>VLOOKUP($A898,'DATA PENGUKURAN GARDU'!$A:$BS,54,0)</f>
        <v>#N/A</v>
      </c>
      <c r="Z898" s="17" t="e">
        <f>VLOOKUP($A898,'DATA PENGUKURAN GARDU'!$A:$BS,55,0)</f>
        <v>#N/A</v>
      </c>
      <c r="AA898" s="20" t="e">
        <f>VLOOKUP($B898,'DATA PENGUKURAN GARDU'!$A:$BS,42,0)</f>
        <v>#N/A</v>
      </c>
      <c r="AB898" s="21" t="e">
        <f t="shared" si="447"/>
        <v>#N/A</v>
      </c>
      <c r="AC898" s="20" t="e">
        <f>VLOOKUP($B898,'DATA PENGUKURAN GARDU'!$A:$BS,44,0)</f>
        <v>#N/A</v>
      </c>
      <c r="AD898" s="21" t="e">
        <f t="shared" si="448"/>
        <v>#N/A</v>
      </c>
      <c r="AE898" s="20" t="e">
        <f>VLOOKUP($B898,'DATA PENGUKURAN GARDU'!$A:$BS,46,0)</f>
        <v>#N/A</v>
      </c>
      <c r="AF898" s="21" t="e">
        <f t="shared" si="449"/>
        <v>#N/A</v>
      </c>
      <c r="AG898" s="20" t="e">
        <f>VLOOKUP($B898,'DATA PENGUKURAN GARDU'!$A:$BS,46,0)</f>
        <v>#N/A</v>
      </c>
      <c r="AH898" s="20" t="e">
        <f>VLOOKUP($B898,'DATA PENGUKURAN GARDU'!$A:$BS,53,0)</f>
        <v>#N/A</v>
      </c>
      <c r="AI898" s="20" t="e">
        <f>VLOOKUP($B898,'DATA PENGUKURAN GARDU'!$A:$BS,54,0)</f>
        <v>#N/A</v>
      </c>
      <c r="AJ898" s="17" t="e">
        <f>VLOOKUP($C898,'DATA PENGUKURAN GARDU'!$A:$BS,42,0)</f>
        <v>#N/A</v>
      </c>
      <c r="AK898" s="23" t="e">
        <f t="shared" si="450"/>
        <v>#N/A</v>
      </c>
      <c r="AL898" s="17" t="e">
        <f>VLOOKUP($C898,'DATA PENGUKURAN GARDU'!$A:$BS,44,0)</f>
        <v>#N/A</v>
      </c>
      <c r="AM898" s="23" t="e">
        <f t="shared" si="451"/>
        <v>#N/A</v>
      </c>
      <c r="AN898" s="17" t="e">
        <f>VLOOKUP($C898,'DATA PENGUKURAN GARDU'!$A:$BS,46,0)</f>
        <v>#N/A</v>
      </c>
      <c r="AO898" s="23" t="e">
        <f t="shared" si="452"/>
        <v>#N/A</v>
      </c>
      <c r="AP898" s="17" t="e">
        <f>VLOOKUP($C898,'DATA PENGUKURAN GARDU'!$A:$BS,46,0)</f>
        <v>#N/A</v>
      </c>
      <c r="AQ898" s="17" t="e">
        <f>VLOOKUP($C898,'DATA PENGUKURAN GARDU'!$A:$BS,53,0)</f>
        <v>#N/A</v>
      </c>
      <c r="AR898" s="17" t="e">
        <f>VLOOKUP($C898,'DATA PENGUKURAN GARDU'!$A:$BS,54,0)</f>
        <v>#N/A</v>
      </c>
      <c r="AS898" s="20" t="e">
        <f>VLOOKUP($D898,'DATA PENGUKURAN GARDU'!$A:$BS,42,0)</f>
        <v>#N/A</v>
      </c>
      <c r="AT898" s="21" t="e">
        <f t="shared" si="453"/>
        <v>#N/A</v>
      </c>
      <c r="AU898" s="20" t="e">
        <f>VLOOKUP($D898,'DATA PENGUKURAN GARDU'!$A:$BS,44,0)</f>
        <v>#N/A</v>
      </c>
      <c r="AV898" s="21" t="e">
        <f t="shared" si="454"/>
        <v>#N/A</v>
      </c>
      <c r="AW898" s="20" t="e">
        <f>VLOOKUP($D898,'DATA PENGUKURAN GARDU'!$A:$BS,46,0)</f>
        <v>#N/A</v>
      </c>
      <c r="AX898" s="21" t="e">
        <f t="shared" si="455"/>
        <v>#N/A</v>
      </c>
      <c r="AY898" s="20" t="e">
        <f>VLOOKUP($D898,'DATA PENGUKURAN GARDU'!$A:$BS,46,0)</f>
        <v>#N/A</v>
      </c>
      <c r="AZ898" s="20" t="e">
        <f>VLOOKUP($D898,'DATA PENGUKURAN GARDU'!$A:$BS,53,0)</f>
        <v>#N/A</v>
      </c>
      <c r="BA898" s="20" t="e">
        <f>VLOOKUP($D898,'DATA PENGUKURAN GARDU'!$A:$BS,54,0)</f>
        <v>#N/A</v>
      </c>
      <c r="BB898" s="17" t="e">
        <f>VLOOKUP($E898,'DATA PENGUKURAN GARDU'!$A:$BS,42,0)</f>
        <v>#N/A</v>
      </c>
      <c r="BC898" s="23" t="e">
        <f t="shared" si="456"/>
        <v>#N/A</v>
      </c>
      <c r="BD898" s="17" t="e">
        <f>VLOOKUP($E898,'DATA PENGUKURAN GARDU'!$A:$BS,44,0)</f>
        <v>#N/A</v>
      </c>
      <c r="BE898" s="23" t="e">
        <f t="shared" si="457"/>
        <v>#N/A</v>
      </c>
      <c r="BF898" s="17" t="e">
        <f>VLOOKUP($E898,'DATA PENGUKURAN GARDU'!$A:$BS,46,0)</f>
        <v>#N/A</v>
      </c>
      <c r="BG898" s="23" t="e">
        <f t="shared" si="458"/>
        <v>#N/A</v>
      </c>
      <c r="BH898" s="17" t="e">
        <f>VLOOKUP($E898,'DATA PENGUKURAN GARDU'!$A:$BS,46,0)</f>
        <v>#N/A</v>
      </c>
      <c r="BI898" s="17" t="e">
        <f>VLOOKUP($E898,'DATA PENGUKURAN GARDU'!$A:$BS,53,0)</f>
        <v>#N/A</v>
      </c>
      <c r="BJ898" s="17" t="e">
        <f>VLOOKUP($E898,'DATA PENGUKURAN GARDU'!$A:$BS,54,0)</f>
        <v>#N/A</v>
      </c>
      <c r="BK898" s="20" t="e">
        <f t="shared" si="459"/>
        <v>#N/A</v>
      </c>
      <c r="BL898" s="20" t="e">
        <f t="shared" si="460"/>
        <v>#N/A</v>
      </c>
      <c r="BM898" s="20" t="e">
        <f t="shared" si="461"/>
        <v>#N/A</v>
      </c>
      <c r="BN898" s="25" t="e">
        <f t="shared" si="462"/>
        <v>#N/A</v>
      </c>
      <c r="BO898" s="26" t="str">
        <f t="shared" si="463"/>
        <v>0</v>
      </c>
      <c r="BP898" s="21" t="e">
        <f t="shared" si="464"/>
        <v>#VALUE!</v>
      </c>
      <c r="BQ898" s="20" t="e">
        <f t="shared" si="465"/>
        <v>#N/A</v>
      </c>
      <c r="BR898" s="20" t="e">
        <v>#N/A</v>
      </c>
      <c r="BS898" s="9" t="e">
        <v>#N/A</v>
      </c>
      <c r="BT898" s="2" t="e">
        <f t="shared" si="466"/>
        <v>#VALUE!</v>
      </c>
      <c r="BU898" s="2" t="e">
        <f t="shared" si="434"/>
        <v>#N/A</v>
      </c>
      <c r="BV898" s="2" t="e">
        <f t="shared" si="435"/>
        <v>#N/A</v>
      </c>
    </row>
    <row r="899" s="2" customFormat="1" ht="22.95" customHeight="1" spans="1:74">
      <c r="A899" s="9" t="str">
        <f t="shared" si="436"/>
        <v>K-139Induk</v>
      </c>
      <c r="B899" s="9" t="str">
        <f t="shared" si="437"/>
        <v>K-139jurusan 1</v>
      </c>
      <c r="C899" s="9" t="str">
        <f t="shared" si="438"/>
        <v>K-139jurusan 2</v>
      </c>
      <c r="D899" s="9" t="str">
        <f t="shared" si="439"/>
        <v>K-139jurusan 3</v>
      </c>
      <c r="E899" s="9" t="str">
        <f t="shared" si="440"/>
        <v>K-139jurusan 4</v>
      </c>
      <c r="F899" s="10" t="s">
        <v>462</v>
      </c>
      <c r="G899" s="10" t="s">
        <v>132</v>
      </c>
      <c r="H899" s="10" t="s">
        <v>1102</v>
      </c>
      <c r="I899" s="10">
        <v>0.729534</v>
      </c>
      <c r="J899" s="10">
        <v>124.308902</v>
      </c>
      <c r="K899" s="10" t="s">
        <v>7465</v>
      </c>
      <c r="L899" s="10" t="s">
        <v>7465</v>
      </c>
      <c r="M899" s="10" t="s">
        <v>7465</v>
      </c>
      <c r="N899" s="14">
        <f t="shared" si="441"/>
        <v>0</v>
      </c>
      <c r="O899" s="15" t="e">
        <f t="shared" si="442"/>
        <v>#VALUE!</v>
      </c>
      <c r="P899" s="15" t="e">
        <f t="shared" si="443"/>
        <v>#VALUE!</v>
      </c>
      <c r="Q899" s="17" t="e">
        <f>VLOOKUP($A899,'DATA PENGUKURAN GARDU'!$A:$BS,42,0)</f>
        <v>#N/A</v>
      </c>
      <c r="R899" s="18" t="e">
        <f t="shared" si="444"/>
        <v>#N/A</v>
      </c>
      <c r="S899" s="17" t="e">
        <f>VLOOKUP($A899,'DATA PENGUKURAN GARDU'!$A:$BS,44,0)</f>
        <v>#N/A</v>
      </c>
      <c r="T899" s="18" t="e">
        <f t="shared" si="445"/>
        <v>#N/A</v>
      </c>
      <c r="U899" s="17" t="e">
        <f>VLOOKUP($A899,'DATA PENGUKURAN GARDU'!$A:$BS,46,0)</f>
        <v>#N/A</v>
      </c>
      <c r="V899" s="18" t="e">
        <f t="shared" si="446"/>
        <v>#N/A</v>
      </c>
      <c r="W899" s="17" t="e">
        <f>VLOOKUP($A899,'DATA PENGUKURAN GARDU'!$A:$BS,48,0)</f>
        <v>#N/A</v>
      </c>
      <c r="X899" s="17" t="e">
        <f>VLOOKUP($A899,'DATA PENGUKURAN GARDU'!$A:$BS,53,0)</f>
        <v>#N/A</v>
      </c>
      <c r="Y899" s="17" t="e">
        <f>VLOOKUP($A899,'DATA PENGUKURAN GARDU'!$A:$BS,54,0)</f>
        <v>#N/A</v>
      </c>
      <c r="Z899" s="17" t="e">
        <f>VLOOKUP($A899,'DATA PENGUKURAN GARDU'!$A:$BS,55,0)</f>
        <v>#N/A</v>
      </c>
      <c r="AA899" s="20" t="e">
        <f>VLOOKUP($B899,'DATA PENGUKURAN GARDU'!$A:$BS,42,0)</f>
        <v>#N/A</v>
      </c>
      <c r="AB899" s="21" t="e">
        <f t="shared" si="447"/>
        <v>#N/A</v>
      </c>
      <c r="AC899" s="20" t="e">
        <f>VLOOKUP($B899,'DATA PENGUKURAN GARDU'!$A:$BS,44,0)</f>
        <v>#N/A</v>
      </c>
      <c r="AD899" s="21" t="e">
        <f t="shared" si="448"/>
        <v>#N/A</v>
      </c>
      <c r="AE899" s="20" t="e">
        <f>VLOOKUP($B899,'DATA PENGUKURAN GARDU'!$A:$BS,46,0)</f>
        <v>#N/A</v>
      </c>
      <c r="AF899" s="21" t="e">
        <f t="shared" si="449"/>
        <v>#N/A</v>
      </c>
      <c r="AG899" s="20" t="e">
        <f>VLOOKUP($B899,'DATA PENGUKURAN GARDU'!$A:$BS,46,0)</f>
        <v>#N/A</v>
      </c>
      <c r="AH899" s="20" t="e">
        <f>VLOOKUP($B899,'DATA PENGUKURAN GARDU'!$A:$BS,53,0)</f>
        <v>#N/A</v>
      </c>
      <c r="AI899" s="20" t="e">
        <f>VLOOKUP($B899,'DATA PENGUKURAN GARDU'!$A:$BS,54,0)</f>
        <v>#N/A</v>
      </c>
      <c r="AJ899" s="17" t="e">
        <f>VLOOKUP($C899,'DATA PENGUKURAN GARDU'!$A:$BS,42,0)</f>
        <v>#N/A</v>
      </c>
      <c r="AK899" s="23" t="e">
        <f t="shared" si="450"/>
        <v>#N/A</v>
      </c>
      <c r="AL899" s="17" t="e">
        <f>VLOOKUP($C899,'DATA PENGUKURAN GARDU'!$A:$BS,44,0)</f>
        <v>#N/A</v>
      </c>
      <c r="AM899" s="23" t="e">
        <f t="shared" si="451"/>
        <v>#N/A</v>
      </c>
      <c r="AN899" s="17" t="e">
        <f>VLOOKUP($C899,'DATA PENGUKURAN GARDU'!$A:$BS,46,0)</f>
        <v>#N/A</v>
      </c>
      <c r="AO899" s="23" t="e">
        <f t="shared" si="452"/>
        <v>#N/A</v>
      </c>
      <c r="AP899" s="17" t="e">
        <f>VLOOKUP($C899,'DATA PENGUKURAN GARDU'!$A:$BS,46,0)</f>
        <v>#N/A</v>
      </c>
      <c r="AQ899" s="17" t="e">
        <f>VLOOKUP($C899,'DATA PENGUKURAN GARDU'!$A:$BS,53,0)</f>
        <v>#N/A</v>
      </c>
      <c r="AR899" s="17" t="e">
        <f>VLOOKUP($C899,'DATA PENGUKURAN GARDU'!$A:$BS,54,0)</f>
        <v>#N/A</v>
      </c>
      <c r="AS899" s="20" t="e">
        <f>VLOOKUP($D899,'DATA PENGUKURAN GARDU'!$A:$BS,42,0)</f>
        <v>#N/A</v>
      </c>
      <c r="AT899" s="21" t="e">
        <f t="shared" si="453"/>
        <v>#N/A</v>
      </c>
      <c r="AU899" s="20" t="e">
        <f>VLOOKUP($D899,'DATA PENGUKURAN GARDU'!$A:$BS,44,0)</f>
        <v>#N/A</v>
      </c>
      <c r="AV899" s="21" t="e">
        <f t="shared" si="454"/>
        <v>#N/A</v>
      </c>
      <c r="AW899" s="20" t="e">
        <f>VLOOKUP($D899,'DATA PENGUKURAN GARDU'!$A:$BS,46,0)</f>
        <v>#N/A</v>
      </c>
      <c r="AX899" s="21" t="e">
        <f t="shared" si="455"/>
        <v>#N/A</v>
      </c>
      <c r="AY899" s="20" t="e">
        <f>VLOOKUP($D899,'DATA PENGUKURAN GARDU'!$A:$BS,46,0)</f>
        <v>#N/A</v>
      </c>
      <c r="AZ899" s="20" t="e">
        <f>VLOOKUP($D899,'DATA PENGUKURAN GARDU'!$A:$BS,53,0)</f>
        <v>#N/A</v>
      </c>
      <c r="BA899" s="20" t="e">
        <f>VLOOKUP($D899,'DATA PENGUKURAN GARDU'!$A:$BS,54,0)</f>
        <v>#N/A</v>
      </c>
      <c r="BB899" s="17" t="e">
        <f>VLOOKUP($E899,'DATA PENGUKURAN GARDU'!$A:$BS,42,0)</f>
        <v>#N/A</v>
      </c>
      <c r="BC899" s="23" t="e">
        <f t="shared" si="456"/>
        <v>#N/A</v>
      </c>
      <c r="BD899" s="17" t="e">
        <f>VLOOKUP($E899,'DATA PENGUKURAN GARDU'!$A:$BS,44,0)</f>
        <v>#N/A</v>
      </c>
      <c r="BE899" s="23" t="e">
        <f t="shared" si="457"/>
        <v>#N/A</v>
      </c>
      <c r="BF899" s="17" t="e">
        <f>VLOOKUP($E899,'DATA PENGUKURAN GARDU'!$A:$BS,46,0)</f>
        <v>#N/A</v>
      </c>
      <c r="BG899" s="23" t="e">
        <f t="shared" si="458"/>
        <v>#N/A</v>
      </c>
      <c r="BH899" s="17" t="e">
        <f>VLOOKUP($E899,'DATA PENGUKURAN GARDU'!$A:$BS,46,0)</f>
        <v>#N/A</v>
      </c>
      <c r="BI899" s="17" t="e">
        <f>VLOOKUP($E899,'DATA PENGUKURAN GARDU'!$A:$BS,53,0)</f>
        <v>#N/A</v>
      </c>
      <c r="BJ899" s="17" t="e">
        <f>VLOOKUP($E899,'DATA PENGUKURAN GARDU'!$A:$BS,54,0)</f>
        <v>#N/A</v>
      </c>
      <c r="BK899" s="20" t="e">
        <f t="shared" si="459"/>
        <v>#N/A</v>
      </c>
      <c r="BL899" s="20" t="e">
        <f t="shared" si="460"/>
        <v>#N/A</v>
      </c>
      <c r="BM899" s="20" t="e">
        <f t="shared" si="461"/>
        <v>#N/A</v>
      </c>
      <c r="BN899" s="25" t="e">
        <f t="shared" si="462"/>
        <v>#N/A</v>
      </c>
      <c r="BO899" s="26" t="str">
        <f t="shared" si="463"/>
        <v>0</v>
      </c>
      <c r="BP899" s="21" t="e">
        <f t="shared" si="464"/>
        <v>#VALUE!</v>
      </c>
      <c r="BQ899" s="20" t="e">
        <f t="shared" si="465"/>
        <v>#N/A</v>
      </c>
      <c r="BR899" s="20" t="e">
        <v>#N/A</v>
      </c>
      <c r="BS899" s="9" t="e">
        <v>#N/A</v>
      </c>
      <c r="BT899" s="2" t="e">
        <f t="shared" si="466"/>
        <v>#VALUE!</v>
      </c>
      <c r="BU899" s="2" t="e">
        <f t="shared" ref="BU899:BU962" si="467">IF(L899=3,IF(BQ899&gt;0.2,"TDK SEIMBANG","SEIMBANG"),IF(BM899="OL PHASA","TDK SEIMBANG","SEIMBANG"))</f>
        <v>#N/A</v>
      </c>
      <c r="BV899" s="2" t="e">
        <f t="shared" ref="BV899:BV962" si="468">IF(L899=3,IF(SUM(X899:Y899)&gt;600,"NORMAL","DROP"),IF(BD904&gt;198,"NORMAL","DROP"))</f>
        <v>#N/A</v>
      </c>
    </row>
    <row r="900" s="2" customFormat="1" ht="22.95" customHeight="1" spans="1:74">
      <c r="A900" s="9" t="str">
        <f t="shared" ref="A900:A963" si="469">H900&amp;"Induk"</f>
        <v>K-140.1Induk</v>
      </c>
      <c r="B900" s="9" t="str">
        <f t="shared" ref="B900:B963" si="470">H900&amp;"jurusan 1"</f>
        <v>K-140.1jurusan 1</v>
      </c>
      <c r="C900" s="9" t="str">
        <f t="shared" ref="C900:C963" si="471">H900&amp;"jurusan 2"</f>
        <v>K-140.1jurusan 2</v>
      </c>
      <c r="D900" s="9" t="str">
        <f t="shared" ref="D900:D963" si="472">H900&amp;"jurusan 3"</f>
        <v>K-140.1jurusan 3</v>
      </c>
      <c r="E900" s="9" t="str">
        <f t="shared" ref="E900:E963" si="473">H900&amp;"jurusan 4"</f>
        <v>K-140.1jurusan 4</v>
      </c>
      <c r="F900" s="10" t="s">
        <v>462</v>
      </c>
      <c r="G900" s="10" t="s">
        <v>132</v>
      </c>
      <c r="H900" s="10" t="s">
        <v>1103</v>
      </c>
      <c r="I900" s="10">
        <v>0.72141</v>
      </c>
      <c r="J900" s="10">
        <v>124.30815</v>
      </c>
      <c r="K900" s="10" t="s">
        <v>7465</v>
      </c>
      <c r="L900" s="10" t="s">
        <v>7465</v>
      </c>
      <c r="M900" s="10" t="s">
        <v>7465</v>
      </c>
      <c r="N900" s="14">
        <f t="shared" ref="N900:N963" si="474">+IF(L900=3,400,IF(L900=1,230,0))</f>
        <v>0</v>
      </c>
      <c r="O900" s="15" t="e">
        <f t="shared" ref="O900:O963" si="475">(K900*1000)/((M900*1000)*1.73)</f>
        <v>#VALUE!</v>
      </c>
      <c r="P900" s="15" t="e">
        <f t="shared" ref="P900:P963" si="476">IF(L900=3,(K900*1000)/(N900*1.73),(K900*1000)/(N900))</f>
        <v>#VALUE!</v>
      </c>
      <c r="Q900" s="17" t="e">
        <f>VLOOKUP($A900,'DATA PENGUKURAN GARDU'!$A:$BS,42,0)</f>
        <v>#N/A</v>
      </c>
      <c r="R900" s="18" t="e">
        <f t="shared" ref="R900:R963" si="477">Q900/$P900*100</f>
        <v>#N/A</v>
      </c>
      <c r="S900" s="17" t="e">
        <f>VLOOKUP($A900,'DATA PENGUKURAN GARDU'!$A:$BS,44,0)</f>
        <v>#N/A</v>
      </c>
      <c r="T900" s="18" t="e">
        <f t="shared" ref="T900:T963" si="478">S900/$P900*100</f>
        <v>#N/A</v>
      </c>
      <c r="U900" s="17" t="e">
        <f>VLOOKUP($A900,'DATA PENGUKURAN GARDU'!$A:$BS,46,0)</f>
        <v>#N/A</v>
      </c>
      <c r="V900" s="18" t="e">
        <f t="shared" ref="V900:V963" si="479">U900/$P900*100</f>
        <v>#N/A</v>
      </c>
      <c r="W900" s="17" t="e">
        <f>VLOOKUP($A900,'DATA PENGUKURAN GARDU'!$A:$BS,48,0)</f>
        <v>#N/A</v>
      </c>
      <c r="X900" s="17" t="e">
        <f>VLOOKUP($A900,'DATA PENGUKURAN GARDU'!$A:$BS,53,0)</f>
        <v>#N/A</v>
      </c>
      <c r="Y900" s="17" t="e">
        <f>VLOOKUP($A900,'DATA PENGUKURAN GARDU'!$A:$BS,54,0)</f>
        <v>#N/A</v>
      </c>
      <c r="Z900" s="17" t="e">
        <f>VLOOKUP($A900,'DATA PENGUKURAN GARDU'!$A:$BS,55,0)</f>
        <v>#N/A</v>
      </c>
      <c r="AA900" s="20" t="e">
        <f>VLOOKUP($B900,'DATA PENGUKURAN GARDU'!$A:$BS,42,0)</f>
        <v>#N/A</v>
      </c>
      <c r="AB900" s="21" t="e">
        <f t="shared" ref="AB900:AB963" si="480">AA900/$P900*100</f>
        <v>#N/A</v>
      </c>
      <c r="AC900" s="20" t="e">
        <f>VLOOKUP($B900,'DATA PENGUKURAN GARDU'!$A:$BS,44,0)</f>
        <v>#N/A</v>
      </c>
      <c r="AD900" s="21" t="e">
        <f t="shared" ref="AD900:AD963" si="481">AC900/$P900*100</f>
        <v>#N/A</v>
      </c>
      <c r="AE900" s="20" t="e">
        <f>VLOOKUP($B900,'DATA PENGUKURAN GARDU'!$A:$BS,46,0)</f>
        <v>#N/A</v>
      </c>
      <c r="AF900" s="21" t="e">
        <f t="shared" ref="AF900:AF963" si="482">AE900/$P900*100</f>
        <v>#N/A</v>
      </c>
      <c r="AG900" s="20" t="e">
        <f>VLOOKUP($B900,'DATA PENGUKURAN GARDU'!$A:$BS,46,0)</f>
        <v>#N/A</v>
      </c>
      <c r="AH900" s="20" t="e">
        <f>VLOOKUP($B900,'DATA PENGUKURAN GARDU'!$A:$BS,53,0)</f>
        <v>#N/A</v>
      </c>
      <c r="AI900" s="20" t="e">
        <f>VLOOKUP($B900,'DATA PENGUKURAN GARDU'!$A:$BS,54,0)</f>
        <v>#N/A</v>
      </c>
      <c r="AJ900" s="17" t="e">
        <f>VLOOKUP($C900,'DATA PENGUKURAN GARDU'!$A:$BS,42,0)</f>
        <v>#N/A</v>
      </c>
      <c r="AK900" s="23" t="e">
        <f t="shared" ref="AK900:AK963" si="483">AJ900/$P900*100</f>
        <v>#N/A</v>
      </c>
      <c r="AL900" s="17" t="e">
        <f>VLOOKUP($C900,'DATA PENGUKURAN GARDU'!$A:$BS,44,0)</f>
        <v>#N/A</v>
      </c>
      <c r="AM900" s="23" t="e">
        <f t="shared" ref="AM900:AM963" si="484">AL900/$P900*100</f>
        <v>#N/A</v>
      </c>
      <c r="AN900" s="17" t="e">
        <f>VLOOKUP($C900,'DATA PENGUKURAN GARDU'!$A:$BS,46,0)</f>
        <v>#N/A</v>
      </c>
      <c r="AO900" s="23" t="e">
        <f t="shared" ref="AO900:AO963" si="485">AN900/$P900*100</f>
        <v>#N/A</v>
      </c>
      <c r="AP900" s="17" t="e">
        <f>VLOOKUP($C900,'DATA PENGUKURAN GARDU'!$A:$BS,46,0)</f>
        <v>#N/A</v>
      </c>
      <c r="AQ900" s="17" t="e">
        <f>VLOOKUP($C900,'DATA PENGUKURAN GARDU'!$A:$BS,53,0)</f>
        <v>#N/A</v>
      </c>
      <c r="AR900" s="17" t="e">
        <f>VLOOKUP($C900,'DATA PENGUKURAN GARDU'!$A:$BS,54,0)</f>
        <v>#N/A</v>
      </c>
      <c r="AS900" s="20" t="e">
        <f>VLOOKUP($D900,'DATA PENGUKURAN GARDU'!$A:$BS,42,0)</f>
        <v>#N/A</v>
      </c>
      <c r="AT900" s="21" t="e">
        <f t="shared" ref="AT900:AT963" si="486">AS900/$P900*100</f>
        <v>#N/A</v>
      </c>
      <c r="AU900" s="20" t="e">
        <f>VLOOKUP($D900,'DATA PENGUKURAN GARDU'!$A:$BS,44,0)</f>
        <v>#N/A</v>
      </c>
      <c r="AV900" s="21" t="e">
        <f t="shared" ref="AV900:AV963" si="487">AU900/$P900*100</f>
        <v>#N/A</v>
      </c>
      <c r="AW900" s="20" t="e">
        <f>VLOOKUP($D900,'DATA PENGUKURAN GARDU'!$A:$BS,46,0)</f>
        <v>#N/A</v>
      </c>
      <c r="AX900" s="21" t="e">
        <f t="shared" ref="AX900:AX963" si="488">AW900/$P900*100</f>
        <v>#N/A</v>
      </c>
      <c r="AY900" s="20" t="e">
        <f>VLOOKUP($D900,'DATA PENGUKURAN GARDU'!$A:$BS,46,0)</f>
        <v>#N/A</v>
      </c>
      <c r="AZ900" s="20" t="e">
        <f>VLOOKUP($D900,'DATA PENGUKURAN GARDU'!$A:$BS,53,0)</f>
        <v>#N/A</v>
      </c>
      <c r="BA900" s="20" t="e">
        <f>VLOOKUP($D900,'DATA PENGUKURAN GARDU'!$A:$BS,54,0)</f>
        <v>#N/A</v>
      </c>
      <c r="BB900" s="17" t="e">
        <f>VLOOKUP($E900,'DATA PENGUKURAN GARDU'!$A:$BS,42,0)</f>
        <v>#N/A</v>
      </c>
      <c r="BC900" s="23" t="e">
        <f t="shared" ref="BC900:BC963" si="489">BB900/$P900*100</f>
        <v>#N/A</v>
      </c>
      <c r="BD900" s="17" t="e">
        <f>VLOOKUP($E900,'DATA PENGUKURAN GARDU'!$A:$BS,44,0)</f>
        <v>#N/A</v>
      </c>
      <c r="BE900" s="23" t="e">
        <f t="shared" ref="BE900:BE963" si="490">BD900/$P900*100</f>
        <v>#N/A</v>
      </c>
      <c r="BF900" s="17" t="e">
        <f>VLOOKUP($E900,'DATA PENGUKURAN GARDU'!$A:$BS,46,0)</f>
        <v>#N/A</v>
      </c>
      <c r="BG900" s="23" t="e">
        <f t="shared" ref="BG900:BG963" si="491">BF900/$P900*100</f>
        <v>#N/A</v>
      </c>
      <c r="BH900" s="17" t="e">
        <f>VLOOKUP($E900,'DATA PENGUKURAN GARDU'!$A:$BS,46,0)</f>
        <v>#N/A</v>
      </c>
      <c r="BI900" s="17" t="e">
        <f>VLOOKUP($E900,'DATA PENGUKURAN GARDU'!$A:$BS,53,0)</f>
        <v>#N/A</v>
      </c>
      <c r="BJ900" s="17" t="e">
        <f>VLOOKUP($E900,'DATA PENGUKURAN GARDU'!$A:$BS,54,0)</f>
        <v>#N/A</v>
      </c>
      <c r="BK900" s="20" t="e">
        <f t="shared" ref="BK900:BK963" si="492">IF(Q900&gt;P900,"OL PHASA","Normal")</f>
        <v>#N/A</v>
      </c>
      <c r="BL900" s="20" t="e">
        <f t="shared" ref="BL900:BL963" si="493">IF(S900&gt;P900,"OL PHASA","Normal")</f>
        <v>#N/A</v>
      </c>
      <c r="BM900" s="20" t="e">
        <f t="shared" ref="BM900:BM963" si="494">IF(U900&gt;P900,"OL PHASA","Normal")</f>
        <v>#N/A</v>
      </c>
      <c r="BN900" s="25" t="e">
        <f t="shared" ref="BN900:BN963" si="495">IF((L900=3),(AVERAGE(Q900,S900,U900)),MAX(Q900,S900,U900))</f>
        <v>#N/A</v>
      </c>
      <c r="BO900" s="26" t="str">
        <f t="shared" ref="BO900:BO963" si="496">IFERROR(IF((L900=1),(BN900*AH900)/1000,(BN900*AI900*1.73)/1000),"0")</f>
        <v>0</v>
      </c>
      <c r="BP900" s="21" t="e">
        <f t="shared" ref="BP900:BP963" si="497">BO900/K900*100</f>
        <v>#VALUE!</v>
      </c>
      <c r="BQ900" s="20" t="e">
        <f t="shared" ref="BQ900:BQ963" si="498">IF($L900=1,"1 Phase",ABS(((Q900/BN900)-1)+ABS((S900/BN900)-1)+ABS((U900/BN900)-1))/3)</f>
        <v>#N/A</v>
      </c>
      <c r="BR900" s="20" t="e">
        <v>#N/A</v>
      </c>
      <c r="BS900" s="9" t="e">
        <v>#N/A</v>
      </c>
      <c r="BT900" s="2" t="e">
        <f t="shared" ref="BT900:BT963" si="499">IF(BP900&lt;30,"Underload",IF(BP900&lt;=80,"Baik",IF(BP900&gt;80,"Overload")))</f>
        <v>#VALUE!</v>
      </c>
      <c r="BU900" s="2" t="e">
        <f t="shared" si="467"/>
        <v>#N/A</v>
      </c>
      <c r="BV900" s="2" t="e">
        <f t="shared" si="468"/>
        <v>#N/A</v>
      </c>
    </row>
    <row r="901" s="2" customFormat="1" ht="22.95" customHeight="1" spans="1:74">
      <c r="A901" s="9" t="str">
        <f t="shared" si="469"/>
        <v>BB 090.1Induk</v>
      </c>
      <c r="B901" s="9" t="str">
        <f t="shared" si="470"/>
        <v>BB 090.1jurusan 1</v>
      </c>
      <c r="C901" s="9" t="str">
        <f t="shared" si="471"/>
        <v>BB 090.1jurusan 2</v>
      </c>
      <c r="D901" s="9" t="str">
        <f t="shared" si="472"/>
        <v>BB 090.1jurusan 3</v>
      </c>
      <c r="E901" s="9" t="str">
        <f t="shared" si="473"/>
        <v>BB 090.1jurusan 4</v>
      </c>
      <c r="F901" s="10" t="s">
        <v>1104</v>
      </c>
      <c r="G901" s="10" t="s">
        <v>4</v>
      </c>
      <c r="H901" s="10" t="s">
        <v>1105</v>
      </c>
      <c r="I901" s="10">
        <v>0.89823</v>
      </c>
      <c r="J901" s="10">
        <v>123.31674</v>
      </c>
      <c r="K901" s="10" t="s">
        <v>7465</v>
      </c>
      <c r="L901" s="10" t="s">
        <v>7465</v>
      </c>
      <c r="M901" s="10" t="s">
        <v>7465</v>
      </c>
      <c r="N901" s="14">
        <f t="shared" si="474"/>
        <v>0</v>
      </c>
      <c r="O901" s="15" t="e">
        <f t="shared" si="475"/>
        <v>#VALUE!</v>
      </c>
      <c r="P901" s="15" t="e">
        <f t="shared" si="476"/>
        <v>#VALUE!</v>
      </c>
      <c r="Q901" s="17" t="e">
        <f>VLOOKUP($A901,'DATA PENGUKURAN GARDU'!$A:$BS,42,0)</f>
        <v>#N/A</v>
      </c>
      <c r="R901" s="18" t="e">
        <f t="shared" si="477"/>
        <v>#N/A</v>
      </c>
      <c r="S901" s="17" t="e">
        <f>VLOOKUP($A901,'DATA PENGUKURAN GARDU'!$A:$BS,44,0)</f>
        <v>#N/A</v>
      </c>
      <c r="T901" s="18" t="e">
        <f t="shared" si="478"/>
        <v>#N/A</v>
      </c>
      <c r="U901" s="17" t="e">
        <f>VLOOKUP($A901,'DATA PENGUKURAN GARDU'!$A:$BS,46,0)</f>
        <v>#N/A</v>
      </c>
      <c r="V901" s="18" t="e">
        <f t="shared" si="479"/>
        <v>#N/A</v>
      </c>
      <c r="W901" s="17" t="e">
        <f>VLOOKUP($A901,'DATA PENGUKURAN GARDU'!$A:$BS,48,0)</f>
        <v>#N/A</v>
      </c>
      <c r="X901" s="17" t="e">
        <f>VLOOKUP($A901,'DATA PENGUKURAN GARDU'!$A:$BS,53,0)</f>
        <v>#N/A</v>
      </c>
      <c r="Y901" s="17" t="e">
        <f>VLOOKUP($A901,'DATA PENGUKURAN GARDU'!$A:$BS,54,0)</f>
        <v>#N/A</v>
      </c>
      <c r="Z901" s="17" t="e">
        <f>VLOOKUP($A901,'DATA PENGUKURAN GARDU'!$A:$BS,55,0)</f>
        <v>#N/A</v>
      </c>
      <c r="AA901" s="20" t="e">
        <f>VLOOKUP($B901,'DATA PENGUKURAN GARDU'!$A:$BS,42,0)</f>
        <v>#N/A</v>
      </c>
      <c r="AB901" s="21" t="e">
        <f t="shared" si="480"/>
        <v>#N/A</v>
      </c>
      <c r="AC901" s="20" t="e">
        <f>VLOOKUP($B901,'DATA PENGUKURAN GARDU'!$A:$BS,44,0)</f>
        <v>#N/A</v>
      </c>
      <c r="AD901" s="21" t="e">
        <f t="shared" si="481"/>
        <v>#N/A</v>
      </c>
      <c r="AE901" s="20" t="e">
        <f>VLOOKUP($B901,'DATA PENGUKURAN GARDU'!$A:$BS,46,0)</f>
        <v>#N/A</v>
      </c>
      <c r="AF901" s="21" t="e">
        <f t="shared" si="482"/>
        <v>#N/A</v>
      </c>
      <c r="AG901" s="20" t="e">
        <f>VLOOKUP($B901,'DATA PENGUKURAN GARDU'!$A:$BS,46,0)</f>
        <v>#N/A</v>
      </c>
      <c r="AH901" s="20" t="e">
        <f>VLOOKUP($B901,'DATA PENGUKURAN GARDU'!$A:$BS,53,0)</f>
        <v>#N/A</v>
      </c>
      <c r="AI901" s="20" t="e">
        <f>VLOOKUP($B901,'DATA PENGUKURAN GARDU'!$A:$BS,54,0)</f>
        <v>#N/A</v>
      </c>
      <c r="AJ901" s="17" t="e">
        <f>VLOOKUP($C901,'DATA PENGUKURAN GARDU'!$A:$BS,42,0)</f>
        <v>#N/A</v>
      </c>
      <c r="AK901" s="23" t="e">
        <f t="shared" si="483"/>
        <v>#N/A</v>
      </c>
      <c r="AL901" s="17" t="e">
        <f>VLOOKUP($C901,'DATA PENGUKURAN GARDU'!$A:$BS,44,0)</f>
        <v>#N/A</v>
      </c>
      <c r="AM901" s="23" t="e">
        <f t="shared" si="484"/>
        <v>#N/A</v>
      </c>
      <c r="AN901" s="17" t="e">
        <f>VLOOKUP($C901,'DATA PENGUKURAN GARDU'!$A:$BS,46,0)</f>
        <v>#N/A</v>
      </c>
      <c r="AO901" s="23" t="e">
        <f t="shared" si="485"/>
        <v>#N/A</v>
      </c>
      <c r="AP901" s="17" t="e">
        <f>VLOOKUP($C901,'DATA PENGUKURAN GARDU'!$A:$BS,46,0)</f>
        <v>#N/A</v>
      </c>
      <c r="AQ901" s="17" t="e">
        <f>VLOOKUP($C901,'DATA PENGUKURAN GARDU'!$A:$BS,53,0)</f>
        <v>#N/A</v>
      </c>
      <c r="AR901" s="17" t="e">
        <f>VLOOKUP($C901,'DATA PENGUKURAN GARDU'!$A:$BS,54,0)</f>
        <v>#N/A</v>
      </c>
      <c r="AS901" s="20" t="e">
        <f>VLOOKUP($D901,'DATA PENGUKURAN GARDU'!$A:$BS,42,0)</f>
        <v>#N/A</v>
      </c>
      <c r="AT901" s="21" t="e">
        <f t="shared" si="486"/>
        <v>#N/A</v>
      </c>
      <c r="AU901" s="20" t="e">
        <f>VLOOKUP($D901,'DATA PENGUKURAN GARDU'!$A:$BS,44,0)</f>
        <v>#N/A</v>
      </c>
      <c r="AV901" s="21" t="e">
        <f t="shared" si="487"/>
        <v>#N/A</v>
      </c>
      <c r="AW901" s="20" t="e">
        <f>VLOOKUP($D901,'DATA PENGUKURAN GARDU'!$A:$BS,46,0)</f>
        <v>#N/A</v>
      </c>
      <c r="AX901" s="21" t="e">
        <f t="shared" si="488"/>
        <v>#N/A</v>
      </c>
      <c r="AY901" s="20" t="e">
        <f>VLOOKUP($D901,'DATA PENGUKURAN GARDU'!$A:$BS,46,0)</f>
        <v>#N/A</v>
      </c>
      <c r="AZ901" s="20" t="e">
        <f>VLOOKUP($D901,'DATA PENGUKURAN GARDU'!$A:$BS,53,0)</f>
        <v>#N/A</v>
      </c>
      <c r="BA901" s="20" t="e">
        <f>VLOOKUP($D901,'DATA PENGUKURAN GARDU'!$A:$BS,54,0)</f>
        <v>#N/A</v>
      </c>
      <c r="BB901" s="17" t="e">
        <f>VLOOKUP($E901,'DATA PENGUKURAN GARDU'!$A:$BS,42,0)</f>
        <v>#N/A</v>
      </c>
      <c r="BC901" s="23" t="e">
        <f t="shared" si="489"/>
        <v>#N/A</v>
      </c>
      <c r="BD901" s="17" t="e">
        <f>VLOOKUP($E901,'DATA PENGUKURAN GARDU'!$A:$BS,44,0)</f>
        <v>#N/A</v>
      </c>
      <c r="BE901" s="23" t="e">
        <f t="shared" si="490"/>
        <v>#N/A</v>
      </c>
      <c r="BF901" s="17" t="e">
        <f>VLOOKUP($E901,'DATA PENGUKURAN GARDU'!$A:$BS,46,0)</f>
        <v>#N/A</v>
      </c>
      <c r="BG901" s="23" t="e">
        <f t="shared" si="491"/>
        <v>#N/A</v>
      </c>
      <c r="BH901" s="17" t="e">
        <f>VLOOKUP($E901,'DATA PENGUKURAN GARDU'!$A:$BS,46,0)</f>
        <v>#N/A</v>
      </c>
      <c r="BI901" s="17" t="e">
        <f>VLOOKUP($E901,'DATA PENGUKURAN GARDU'!$A:$BS,53,0)</f>
        <v>#N/A</v>
      </c>
      <c r="BJ901" s="17" t="e">
        <f>VLOOKUP($E901,'DATA PENGUKURAN GARDU'!$A:$BS,54,0)</f>
        <v>#N/A</v>
      </c>
      <c r="BK901" s="20" t="e">
        <f t="shared" si="492"/>
        <v>#N/A</v>
      </c>
      <c r="BL901" s="20" t="e">
        <f t="shared" si="493"/>
        <v>#N/A</v>
      </c>
      <c r="BM901" s="20" t="e">
        <f t="shared" si="494"/>
        <v>#N/A</v>
      </c>
      <c r="BN901" s="25" t="e">
        <f t="shared" si="495"/>
        <v>#N/A</v>
      </c>
      <c r="BO901" s="26" t="str">
        <f t="shared" si="496"/>
        <v>0</v>
      </c>
      <c r="BP901" s="21" t="e">
        <f t="shared" si="497"/>
        <v>#VALUE!</v>
      </c>
      <c r="BQ901" s="20" t="e">
        <f t="shared" si="498"/>
        <v>#N/A</v>
      </c>
      <c r="BR901" s="20" t="e">
        <v>#N/A</v>
      </c>
      <c r="BS901" s="9" t="e">
        <v>#N/A</v>
      </c>
      <c r="BT901" s="2" t="e">
        <f t="shared" si="499"/>
        <v>#VALUE!</v>
      </c>
      <c r="BU901" s="2" t="e">
        <f t="shared" si="467"/>
        <v>#N/A</v>
      </c>
      <c r="BV901" s="2" t="e">
        <f t="shared" si="468"/>
        <v>#N/A</v>
      </c>
    </row>
    <row r="902" s="2" customFormat="1" ht="22.95" customHeight="1" spans="1:74">
      <c r="A902" s="9" t="str">
        <f t="shared" si="469"/>
        <v>BB 091Induk</v>
      </c>
      <c r="B902" s="9" t="str">
        <f t="shared" si="470"/>
        <v>BB 091jurusan 1</v>
      </c>
      <c r="C902" s="9" t="str">
        <f t="shared" si="471"/>
        <v>BB 091jurusan 2</v>
      </c>
      <c r="D902" s="9" t="str">
        <f t="shared" si="472"/>
        <v>BB 091jurusan 3</v>
      </c>
      <c r="E902" s="9" t="str">
        <f t="shared" si="473"/>
        <v>BB 091jurusan 4</v>
      </c>
      <c r="F902" s="10" t="s">
        <v>763</v>
      </c>
      <c r="G902" s="10" t="s">
        <v>4</v>
      </c>
      <c r="H902" s="10" t="s">
        <v>1106</v>
      </c>
      <c r="I902" s="10">
        <v>0.88983</v>
      </c>
      <c r="J902" s="10">
        <v>123.40632</v>
      </c>
      <c r="K902" s="10" t="s">
        <v>7465</v>
      </c>
      <c r="L902" s="10" t="s">
        <v>7465</v>
      </c>
      <c r="M902" s="10" t="s">
        <v>7465</v>
      </c>
      <c r="N902" s="14">
        <f t="shared" si="474"/>
        <v>0</v>
      </c>
      <c r="O902" s="15" t="e">
        <f t="shared" si="475"/>
        <v>#VALUE!</v>
      </c>
      <c r="P902" s="15" t="e">
        <f t="shared" si="476"/>
        <v>#VALUE!</v>
      </c>
      <c r="Q902" s="17" t="e">
        <f>VLOOKUP($A902,'DATA PENGUKURAN GARDU'!$A:$BS,42,0)</f>
        <v>#N/A</v>
      </c>
      <c r="R902" s="18" t="e">
        <f t="shared" si="477"/>
        <v>#N/A</v>
      </c>
      <c r="S902" s="17" t="e">
        <f>VLOOKUP($A902,'DATA PENGUKURAN GARDU'!$A:$BS,44,0)</f>
        <v>#N/A</v>
      </c>
      <c r="T902" s="18" t="e">
        <f t="shared" si="478"/>
        <v>#N/A</v>
      </c>
      <c r="U902" s="17" t="e">
        <f>VLOOKUP($A902,'DATA PENGUKURAN GARDU'!$A:$BS,46,0)</f>
        <v>#N/A</v>
      </c>
      <c r="V902" s="18" t="e">
        <f t="shared" si="479"/>
        <v>#N/A</v>
      </c>
      <c r="W902" s="17" t="e">
        <f>VLOOKUP($A902,'DATA PENGUKURAN GARDU'!$A:$BS,48,0)</f>
        <v>#N/A</v>
      </c>
      <c r="X902" s="17" t="e">
        <f>VLOOKUP($A902,'DATA PENGUKURAN GARDU'!$A:$BS,53,0)</f>
        <v>#N/A</v>
      </c>
      <c r="Y902" s="17" t="e">
        <f>VLOOKUP($A902,'DATA PENGUKURAN GARDU'!$A:$BS,54,0)</f>
        <v>#N/A</v>
      </c>
      <c r="Z902" s="17" t="e">
        <f>VLOOKUP($A902,'DATA PENGUKURAN GARDU'!$A:$BS,55,0)</f>
        <v>#N/A</v>
      </c>
      <c r="AA902" s="20" t="e">
        <f>VLOOKUP($B902,'DATA PENGUKURAN GARDU'!$A:$BS,42,0)</f>
        <v>#N/A</v>
      </c>
      <c r="AB902" s="21" t="e">
        <f t="shared" si="480"/>
        <v>#N/A</v>
      </c>
      <c r="AC902" s="20" t="e">
        <f>VLOOKUP($B902,'DATA PENGUKURAN GARDU'!$A:$BS,44,0)</f>
        <v>#N/A</v>
      </c>
      <c r="AD902" s="21" t="e">
        <f t="shared" si="481"/>
        <v>#N/A</v>
      </c>
      <c r="AE902" s="20" t="e">
        <f>VLOOKUP($B902,'DATA PENGUKURAN GARDU'!$A:$BS,46,0)</f>
        <v>#N/A</v>
      </c>
      <c r="AF902" s="21" t="e">
        <f t="shared" si="482"/>
        <v>#N/A</v>
      </c>
      <c r="AG902" s="20" t="e">
        <f>VLOOKUP($B902,'DATA PENGUKURAN GARDU'!$A:$BS,46,0)</f>
        <v>#N/A</v>
      </c>
      <c r="AH902" s="20" t="e">
        <f>VLOOKUP($B902,'DATA PENGUKURAN GARDU'!$A:$BS,53,0)</f>
        <v>#N/A</v>
      </c>
      <c r="AI902" s="20" t="e">
        <f>VLOOKUP($B902,'DATA PENGUKURAN GARDU'!$A:$BS,54,0)</f>
        <v>#N/A</v>
      </c>
      <c r="AJ902" s="17" t="e">
        <f>VLOOKUP($C902,'DATA PENGUKURAN GARDU'!$A:$BS,42,0)</f>
        <v>#N/A</v>
      </c>
      <c r="AK902" s="23" t="e">
        <f t="shared" si="483"/>
        <v>#N/A</v>
      </c>
      <c r="AL902" s="17" t="e">
        <f>VLOOKUP($C902,'DATA PENGUKURAN GARDU'!$A:$BS,44,0)</f>
        <v>#N/A</v>
      </c>
      <c r="AM902" s="23" t="e">
        <f t="shared" si="484"/>
        <v>#N/A</v>
      </c>
      <c r="AN902" s="17" t="e">
        <f>VLOOKUP($C902,'DATA PENGUKURAN GARDU'!$A:$BS,46,0)</f>
        <v>#N/A</v>
      </c>
      <c r="AO902" s="23" t="e">
        <f t="shared" si="485"/>
        <v>#N/A</v>
      </c>
      <c r="AP902" s="17" t="e">
        <f>VLOOKUP($C902,'DATA PENGUKURAN GARDU'!$A:$BS,46,0)</f>
        <v>#N/A</v>
      </c>
      <c r="AQ902" s="17" t="e">
        <f>VLOOKUP($C902,'DATA PENGUKURAN GARDU'!$A:$BS,53,0)</f>
        <v>#N/A</v>
      </c>
      <c r="AR902" s="17" t="e">
        <f>VLOOKUP($C902,'DATA PENGUKURAN GARDU'!$A:$BS,54,0)</f>
        <v>#N/A</v>
      </c>
      <c r="AS902" s="20" t="e">
        <f>VLOOKUP($D902,'DATA PENGUKURAN GARDU'!$A:$BS,42,0)</f>
        <v>#N/A</v>
      </c>
      <c r="AT902" s="21" t="e">
        <f t="shared" si="486"/>
        <v>#N/A</v>
      </c>
      <c r="AU902" s="20" t="e">
        <f>VLOOKUP($D902,'DATA PENGUKURAN GARDU'!$A:$BS,44,0)</f>
        <v>#N/A</v>
      </c>
      <c r="AV902" s="21" t="e">
        <f t="shared" si="487"/>
        <v>#N/A</v>
      </c>
      <c r="AW902" s="20" t="e">
        <f>VLOOKUP($D902,'DATA PENGUKURAN GARDU'!$A:$BS,46,0)</f>
        <v>#N/A</v>
      </c>
      <c r="AX902" s="21" t="e">
        <f t="shared" si="488"/>
        <v>#N/A</v>
      </c>
      <c r="AY902" s="20" t="e">
        <f>VLOOKUP($D902,'DATA PENGUKURAN GARDU'!$A:$BS,46,0)</f>
        <v>#N/A</v>
      </c>
      <c r="AZ902" s="20" t="e">
        <f>VLOOKUP($D902,'DATA PENGUKURAN GARDU'!$A:$BS,53,0)</f>
        <v>#N/A</v>
      </c>
      <c r="BA902" s="20" t="e">
        <f>VLOOKUP($D902,'DATA PENGUKURAN GARDU'!$A:$BS,54,0)</f>
        <v>#N/A</v>
      </c>
      <c r="BB902" s="17" t="e">
        <f>VLOOKUP($E902,'DATA PENGUKURAN GARDU'!$A:$BS,42,0)</f>
        <v>#N/A</v>
      </c>
      <c r="BC902" s="23" t="e">
        <f t="shared" si="489"/>
        <v>#N/A</v>
      </c>
      <c r="BD902" s="17" t="e">
        <f>VLOOKUP($E902,'DATA PENGUKURAN GARDU'!$A:$BS,44,0)</f>
        <v>#N/A</v>
      </c>
      <c r="BE902" s="23" t="e">
        <f t="shared" si="490"/>
        <v>#N/A</v>
      </c>
      <c r="BF902" s="17" t="e">
        <f>VLOOKUP($E902,'DATA PENGUKURAN GARDU'!$A:$BS,46,0)</f>
        <v>#N/A</v>
      </c>
      <c r="BG902" s="23" t="e">
        <f t="shared" si="491"/>
        <v>#N/A</v>
      </c>
      <c r="BH902" s="17" t="e">
        <f>VLOOKUP($E902,'DATA PENGUKURAN GARDU'!$A:$BS,46,0)</f>
        <v>#N/A</v>
      </c>
      <c r="BI902" s="17" t="e">
        <f>VLOOKUP($E902,'DATA PENGUKURAN GARDU'!$A:$BS,53,0)</f>
        <v>#N/A</v>
      </c>
      <c r="BJ902" s="17" t="e">
        <f>VLOOKUP($E902,'DATA PENGUKURAN GARDU'!$A:$BS,54,0)</f>
        <v>#N/A</v>
      </c>
      <c r="BK902" s="20" t="e">
        <f t="shared" si="492"/>
        <v>#N/A</v>
      </c>
      <c r="BL902" s="20" t="e">
        <f t="shared" si="493"/>
        <v>#N/A</v>
      </c>
      <c r="BM902" s="20" t="e">
        <f t="shared" si="494"/>
        <v>#N/A</v>
      </c>
      <c r="BN902" s="25" t="e">
        <f t="shared" si="495"/>
        <v>#N/A</v>
      </c>
      <c r="BO902" s="26" t="str">
        <f t="shared" si="496"/>
        <v>0</v>
      </c>
      <c r="BP902" s="21" t="e">
        <f t="shared" si="497"/>
        <v>#VALUE!</v>
      </c>
      <c r="BQ902" s="20" t="e">
        <f t="shared" si="498"/>
        <v>#N/A</v>
      </c>
      <c r="BR902" s="20" t="e">
        <v>#N/A</v>
      </c>
      <c r="BS902" s="9" t="e">
        <v>#N/A</v>
      </c>
      <c r="BT902" s="2" t="e">
        <f t="shared" si="499"/>
        <v>#VALUE!</v>
      </c>
      <c r="BU902" s="2" t="e">
        <f t="shared" si="467"/>
        <v>#N/A</v>
      </c>
      <c r="BV902" s="2" t="e">
        <f t="shared" si="468"/>
        <v>#N/A</v>
      </c>
    </row>
    <row r="903" s="2" customFormat="1" ht="22.95" customHeight="1" spans="1:74">
      <c r="A903" s="9" t="str">
        <f t="shared" si="469"/>
        <v>BB 185Induk</v>
      </c>
      <c r="B903" s="9" t="str">
        <f t="shared" si="470"/>
        <v>BB 185jurusan 1</v>
      </c>
      <c r="C903" s="9" t="str">
        <f t="shared" si="471"/>
        <v>BB 185jurusan 2</v>
      </c>
      <c r="D903" s="9" t="str">
        <f t="shared" si="472"/>
        <v>BB 185jurusan 3</v>
      </c>
      <c r="E903" s="9" t="str">
        <f t="shared" si="473"/>
        <v>BB 185jurusan 4</v>
      </c>
      <c r="F903" s="10" t="s">
        <v>1107</v>
      </c>
      <c r="G903" s="10" t="s">
        <v>4</v>
      </c>
      <c r="H903" s="10" t="s">
        <v>1108</v>
      </c>
      <c r="I903" s="10">
        <v>0.89535</v>
      </c>
      <c r="J903" s="10">
        <v>123.12387</v>
      </c>
      <c r="K903" s="10" t="s">
        <v>7465</v>
      </c>
      <c r="L903" s="10" t="s">
        <v>7465</v>
      </c>
      <c r="M903" s="10" t="s">
        <v>7465</v>
      </c>
      <c r="N903" s="14">
        <f t="shared" si="474"/>
        <v>0</v>
      </c>
      <c r="O903" s="15" t="e">
        <f t="shared" si="475"/>
        <v>#VALUE!</v>
      </c>
      <c r="P903" s="15" t="e">
        <f t="shared" si="476"/>
        <v>#VALUE!</v>
      </c>
      <c r="Q903" s="17" t="e">
        <f>VLOOKUP($A903,'DATA PENGUKURAN GARDU'!$A:$BS,42,0)</f>
        <v>#N/A</v>
      </c>
      <c r="R903" s="18" t="e">
        <f t="shared" si="477"/>
        <v>#N/A</v>
      </c>
      <c r="S903" s="17" t="e">
        <f>VLOOKUP($A903,'DATA PENGUKURAN GARDU'!$A:$BS,44,0)</f>
        <v>#N/A</v>
      </c>
      <c r="T903" s="18" t="e">
        <f t="shared" si="478"/>
        <v>#N/A</v>
      </c>
      <c r="U903" s="17" t="e">
        <f>VLOOKUP($A903,'DATA PENGUKURAN GARDU'!$A:$BS,46,0)</f>
        <v>#N/A</v>
      </c>
      <c r="V903" s="18" t="e">
        <f t="shared" si="479"/>
        <v>#N/A</v>
      </c>
      <c r="W903" s="17" t="e">
        <f>VLOOKUP($A903,'DATA PENGUKURAN GARDU'!$A:$BS,48,0)</f>
        <v>#N/A</v>
      </c>
      <c r="X903" s="17" t="e">
        <f>VLOOKUP($A903,'DATA PENGUKURAN GARDU'!$A:$BS,53,0)</f>
        <v>#N/A</v>
      </c>
      <c r="Y903" s="17" t="e">
        <f>VLOOKUP($A903,'DATA PENGUKURAN GARDU'!$A:$BS,54,0)</f>
        <v>#N/A</v>
      </c>
      <c r="Z903" s="17" t="e">
        <f>VLOOKUP($A903,'DATA PENGUKURAN GARDU'!$A:$BS,55,0)</f>
        <v>#N/A</v>
      </c>
      <c r="AA903" s="20" t="e">
        <f>VLOOKUP($B903,'DATA PENGUKURAN GARDU'!$A:$BS,42,0)</f>
        <v>#N/A</v>
      </c>
      <c r="AB903" s="21" t="e">
        <f t="shared" si="480"/>
        <v>#N/A</v>
      </c>
      <c r="AC903" s="20" t="e">
        <f>VLOOKUP($B903,'DATA PENGUKURAN GARDU'!$A:$BS,44,0)</f>
        <v>#N/A</v>
      </c>
      <c r="AD903" s="21" t="e">
        <f t="shared" si="481"/>
        <v>#N/A</v>
      </c>
      <c r="AE903" s="20" t="e">
        <f>VLOOKUP($B903,'DATA PENGUKURAN GARDU'!$A:$BS,46,0)</f>
        <v>#N/A</v>
      </c>
      <c r="AF903" s="21" t="e">
        <f t="shared" si="482"/>
        <v>#N/A</v>
      </c>
      <c r="AG903" s="20" t="e">
        <f>VLOOKUP($B903,'DATA PENGUKURAN GARDU'!$A:$BS,46,0)</f>
        <v>#N/A</v>
      </c>
      <c r="AH903" s="20" t="e">
        <f>VLOOKUP($B903,'DATA PENGUKURAN GARDU'!$A:$BS,53,0)</f>
        <v>#N/A</v>
      </c>
      <c r="AI903" s="20" t="e">
        <f>VLOOKUP($B903,'DATA PENGUKURAN GARDU'!$A:$BS,54,0)</f>
        <v>#N/A</v>
      </c>
      <c r="AJ903" s="17" t="e">
        <f>VLOOKUP($C903,'DATA PENGUKURAN GARDU'!$A:$BS,42,0)</f>
        <v>#N/A</v>
      </c>
      <c r="AK903" s="23" t="e">
        <f t="shared" si="483"/>
        <v>#N/A</v>
      </c>
      <c r="AL903" s="17" t="e">
        <f>VLOOKUP($C903,'DATA PENGUKURAN GARDU'!$A:$BS,44,0)</f>
        <v>#N/A</v>
      </c>
      <c r="AM903" s="23" t="e">
        <f t="shared" si="484"/>
        <v>#N/A</v>
      </c>
      <c r="AN903" s="17" t="e">
        <f>VLOOKUP($C903,'DATA PENGUKURAN GARDU'!$A:$BS,46,0)</f>
        <v>#N/A</v>
      </c>
      <c r="AO903" s="23" t="e">
        <f t="shared" si="485"/>
        <v>#N/A</v>
      </c>
      <c r="AP903" s="17" t="e">
        <f>VLOOKUP($C903,'DATA PENGUKURAN GARDU'!$A:$BS,46,0)</f>
        <v>#N/A</v>
      </c>
      <c r="AQ903" s="17" t="e">
        <f>VLOOKUP($C903,'DATA PENGUKURAN GARDU'!$A:$BS,53,0)</f>
        <v>#N/A</v>
      </c>
      <c r="AR903" s="17" t="e">
        <f>VLOOKUP($C903,'DATA PENGUKURAN GARDU'!$A:$BS,54,0)</f>
        <v>#N/A</v>
      </c>
      <c r="AS903" s="20" t="e">
        <f>VLOOKUP($D903,'DATA PENGUKURAN GARDU'!$A:$BS,42,0)</f>
        <v>#N/A</v>
      </c>
      <c r="AT903" s="21" t="e">
        <f t="shared" si="486"/>
        <v>#N/A</v>
      </c>
      <c r="AU903" s="20" t="e">
        <f>VLOOKUP($D903,'DATA PENGUKURAN GARDU'!$A:$BS,44,0)</f>
        <v>#N/A</v>
      </c>
      <c r="AV903" s="21" t="e">
        <f t="shared" si="487"/>
        <v>#N/A</v>
      </c>
      <c r="AW903" s="20" t="e">
        <f>VLOOKUP($D903,'DATA PENGUKURAN GARDU'!$A:$BS,46,0)</f>
        <v>#N/A</v>
      </c>
      <c r="AX903" s="21" t="e">
        <f t="shared" si="488"/>
        <v>#N/A</v>
      </c>
      <c r="AY903" s="20" t="e">
        <f>VLOOKUP($D903,'DATA PENGUKURAN GARDU'!$A:$BS,46,0)</f>
        <v>#N/A</v>
      </c>
      <c r="AZ903" s="20" t="e">
        <f>VLOOKUP($D903,'DATA PENGUKURAN GARDU'!$A:$BS,53,0)</f>
        <v>#N/A</v>
      </c>
      <c r="BA903" s="20" t="e">
        <f>VLOOKUP($D903,'DATA PENGUKURAN GARDU'!$A:$BS,54,0)</f>
        <v>#N/A</v>
      </c>
      <c r="BB903" s="17" t="e">
        <f>VLOOKUP($E903,'DATA PENGUKURAN GARDU'!$A:$BS,42,0)</f>
        <v>#N/A</v>
      </c>
      <c r="BC903" s="23" t="e">
        <f t="shared" si="489"/>
        <v>#N/A</v>
      </c>
      <c r="BD903" s="17" t="e">
        <f>VLOOKUP($E903,'DATA PENGUKURAN GARDU'!$A:$BS,44,0)</f>
        <v>#N/A</v>
      </c>
      <c r="BE903" s="23" t="e">
        <f t="shared" si="490"/>
        <v>#N/A</v>
      </c>
      <c r="BF903" s="17" t="e">
        <f>VLOOKUP($E903,'DATA PENGUKURAN GARDU'!$A:$BS,46,0)</f>
        <v>#N/A</v>
      </c>
      <c r="BG903" s="23" t="e">
        <f t="shared" si="491"/>
        <v>#N/A</v>
      </c>
      <c r="BH903" s="17" t="e">
        <f>VLOOKUP($E903,'DATA PENGUKURAN GARDU'!$A:$BS,46,0)</f>
        <v>#N/A</v>
      </c>
      <c r="BI903" s="17" t="e">
        <f>VLOOKUP($E903,'DATA PENGUKURAN GARDU'!$A:$BS,53,0)</f>
        <v>#N/A</v>
      </c>
      <c r="BJ903" s="17" t="e">
        <f>VLOOKUP($E903,'DATA PENGUKURAN GARDU'!$A:$BS,54,0)</f>
        <v>#N/A</v>
      </c>
      <c r="BK903" s="20" t="e">
        <f t="shared" si="492"/>
        <v>#N/A</v>
      </c>
      <c r="BL903" s="20" t="e">
        <f t="shared" si="493"/>
        <v>#N/A</v>
      </c>
      <c r="BM903" s="20" t="e">
        <f t="shared" si="494"/>
        <v>#N/A</v>
      </c>
      <c r="BN903" s="25" t="e">
        <f t="shared" si="495"/>
        <v>#N/A</v>
      </c>
      <c r="BO903" s="26" t="str">
        <f t="shared" si="496"/>
        <v>0</v>
      </c>
      <c r="BP903" s="21" t="e">
        <f t="shared" si="497"/>
        <v>#VALUE!</v>
      </c>
      <c r="BQ903" s="20" t="e">
        <f t="shared" si="498"/>
        <v>#N/A</v>
      </c>
      <c r="BR903" s="20" t="e">
        <v>#N/A</v>
      </c>
      <c r="BS903" s="9" t="e">
        <v>#N/A</v>
      </c>
      <c r="BT903" s="2" t="e">
        <f t="shared" si="499"/>
        <v>#VALUE!</v>
      </c>
      <c r="BU903" s="2" t="e">
        <f t="shared" si="467"/>
        <v>#N/A</v>
      </c>
      <c r="BV903" s="2" t="e">
        <f t="shared" si="468"/>
        <v>#N/A</v>
      </c>
    </row>
    <row r="904" s="2" customFormat="1" ht="22.95" customHeight="1" spans="1:74">
      <c r="A904" s="9" t="str">
        <f t="shared" si="469"/>
        <v>GARDU RSUD KOTAMOBAGUInduk</v>
      </c>
      <c r="B904" s="9" t="str">
        <f t="shared" si="470"/>
        <v>GARDU RSUD KOTAMOBAGUjurusan 1</v>
      </c>
      <c r="C904" s="9" t="str">
        <f t="shared" si="471"/>
        <v>GARDU RSUD KOTAMOBAGUjurusan 2</v>
      </c>
      <c r="D904" s="9" t="str">
        <f t="shared" si="472"/>
        <v>GARDU RSUD KOTAMOBAGUjurusan 3</v>
      </c>
      <c r="E904" s="9" t="str">
        <f t="shared" si="473"/>
        <v>GARDU RSUD KOTAMOBAGUjurusan 4</v>
      </c>
      <c r="F904" s="10" t="s">
        <v>136</v>
      </c>
      <c r="G904" s="10" t="s">
        <v>132</v>
      </c>
      <c r="H904" s="10" t="s">
        <v>1109</v>
      </c>
      <c r="I904" s="10">
        <v>0.70582858</v>
      </c>
      <c r="J904" s="10">
        <v>124.3064883</v>
      </c>
      <c r="K904" s="10" t="s">
        <v>7465</v>
      </c>
      <c r="L904" s="10" t="s">
        <v>7465</v>
      </c>
      <c r="M904" s="10" t="s">
        <v>7465</v>
      </c>
      <c r="N904" s="14">
        <f t="shared" si="474"/>
        <v>0</v>
      </c>
      <c r="O904" s="15" t="e">
        <f t="shared" si="475"/>
        <v>#VALUE!</v>
      </c>
      <c r="P904" s="15" t="e">
        <f t="shared" si="476"/>
        <v>#VALUE!</v>
      </c>
      <c r="Q904" s="17" t="e">
        <f>VLOOKUP($A904,'DATA PENGUKURAN GARDU'!$A:$BS,42,0)</f>
        <v>#N/A</v>
      </c>
      <c r="R904" s="18" t="e">
        <f t="shared" si="477"/>
        <v>#N/A</v>
      </c>
      <c r="S904" s="17" t="e">
        <f>VLOOKUP($A904,'DATA PENGUKURAN GARDU'!$A:$BS,44,0)</f>
        <v>#N/A</v>
      </c>
      <c r="T904" s="18" t="e">
        <f t="shared" si="478"/>
        <v>#N/A</v>
      </c>
      <c r="U904" s="17" t="e">
        <f>VLOOKUP($A904,'DATA PENGUKURAN GARDU'!$A:$BS,46,0)</f>
        <v>#N/A</v>
      </c>
      <c r="V904" s="18" t="e">
        <f t="shared" si="479"/>
        <v>#N/A</v>
      </c>
      <c r="W904" s="17" t="e">
        <f>VLOOKUP($A904,'DATA PENGUKURAN GARDU'!$A:$BS,48,0)</f>
        <v>#N/A</v>
      </c>
      <c r="X904" s="17" t="e">
        <f>VLOOKUP($A904,'DATA PENGUKURAN GARDU'!$A:$BS,53,0)</f>
        <v>#N/A</v>
      </c>
      <c r="Y904" s="17" t="e">
        <f>VLOOKUP($A904,'DATA PENGUKURAN GARDU'!$A:$BS,54,0)</f>
        <v>#N/A</v>
      </c>
      <c r="Z904" s="17" t="e">
        <f>VLOOKUP($A904,'DATA PENGUKURAN GARDU'!$A:$BS,55,0)</f>
        <v>#N/A</v>
      </c>
      <c r="AA904" s="20" t="e">
        <f>VLOOKUP($B904,'DATA PENGUKURAN GARDU'!$A:$BS,42,0)</f>
        <v>#N/A</v>
      </c>
      <c r="AB904" s="21" t="e">
        <f t="shared" si="480"/>
        <v>#N/A</v>
      </c>
      <c r="AC904" s="20" t="e">
        <f>VLOOKUP($B904,'DATA PENGUKURAN GARDU'!$A:$BS,44,0)</f>
        <v>#N/A</v>
      </c>
      <c r="AD904" s="21" t="e">
        <f t="shared" si="481"/>
        <v>#N/A</v>
      </c>
      <c r="AE904" s="20" t="e">
        <f>VLOOKUP($B904,'DATA PENGUKURAN GARDU'!$A:$BS,46,0)</f>
        <v>#N/A</v>
      </c>
      <c r="AF904" s="21" t="e">
        <f t="shared" si="482"/>
        <v>#N/A</v>
      </c>
      <c r="AG904" s="20" t="e">
        <f>VLOOKUP($B904,'DATA PENGUKURAN GARDU'!$A:$BS,46,0)</f>
        <v>#N/A</v>
      </c>
      <c r="AH904" s="20" t="e">
        <f>VLOOKUP($B904,'DATA PENGUKURAN GARDU'!$A:$BS,53,0)</f>
        <v>#N/A</v>
      </c>
      <c r="AI904" s="20" t="e">
        <f>VLOOKUP($B904,'DATA PENGUKURAN GARDU'!$A:$BS,54,0)</f>
        <v>#N/A</v>
      </c>
      <c r="AJ904" s="17" t="e">
        <f>VLOOKUP($C904,'DATA PENGUKURAN GARDU'!$A:$BS,42,0)</f>
        <v>#N/A</v>
      </c>
      <c r="AK904" s="23" t="e">
        <f t="shared" si="483"/>
        <v>#N/A</v>
      </c>
      <c r="AL904" s="17" t="e">
        <f>VLOOKUP($C904,'DATA PENGUKURAN GARDU'!$A:$BS,44,0)</f>
        <v>#N/A</v>
      </c>
      <c r="AM904" s="23" t="e">
        <f t="shared" si="484"/>
        <v>#N/A</v>
      </c>
      <c r="AN904" s="17" t="e">
        <f>VLOOKUP($C904,'DATA PENGUKURAN GARDU'!$A:$BS,46,0)</f>
        <v>#N/A</v>
      </c>
      <c r="AO904" s="23" t="e">
        <f t="shared" si="485"/>
        <v>#N/A</v>
      </c>
      <c r="AP904" s="17" t="e">
        <f>VLOOKUP($C904,'DATA PENGUKURAN GARDU'!$A:$BS,46,0)</f>
        <v>#N/A</v>
      </c>
      <c r="AQ904" s="17" t="e">
        <f>VLOOKUP($C904,'DATA PENGUKURAN GARDU'!$A:$BS,53,0)</f>
        <v>#N/A</v>
      </c>
      <c r="AR904" s="17" t="e">
        <f>VLOOKUP($C904,'DATA PENGUKURAN GARDU'!$A:$BS,54,0)</f>
        <v>#N/A</v>
      </c>
      <c r="AS904" s="20" t="e">
        <f>VLOOKUP($D904,'DATA PENGUKURAN GARDU'!$A:$BS,42,0)</f>
        <v>#N/A</v>
      </c>
      <c r="AT904" s="21" t="e">
        <f t="shared" si="486"/>
        <v>#N/A</v>
      </c>
      <c r="AU904" s="20" t="e">
        <f>VLOOKUP($D904,'DATA PENGUKURAN GARDU'!$A:$BS,44,0)</f>
        <v>#N/A</v>
      </c>
      <c r="AV904" s="21" t="e">
        <f t="shared" si="487"/>
        <v>#N/A</v>
      </c>
      <c r="AW904" s="20" t="e">
        <f>VLOOKUP($D904,'DATA PENGUKURAN GARDU'!$A:$BS,46,0)</f>
        <v>#N/A</v>
      </c>
      <c r="AX904" s="21" t="e">
        <f t="shared" si="488"/>
        <v>#N/A</v>
      </c>
      <c r="AY904" s="20" t="e">
        <f>VLOOKUP($D904,'DATA PENGUKURAN GARDU'!$A:$BS,46,0)</f>
        <v>#N/A</v>
      </c>
      <c r="AZ904" s="20" t="e">
        <f>VLOOKUP($D904,'DATA PENGUKURAN GARDU'!$A:$BS,53,0)</f>
        <v>#N/A</v>
      </c>
      <c r="BA904" s="20" t="e">
        <f>VLOOKUP($D904,'DATA PENGUKURAN GARDU'!$A:$BS,54,0)</f>
        <v>#N/A</v>
      </c>
      <c r="BB904" s="17" t="e">
        <f>VLOOKUP($E904,'DATA PENGUKURAN GARDU'!$A:$BS,42,0)</f>
        <v>#N/A</v>
      </c>
      <c r="BC904" s="23" t="e">
        <f t="shared" si="489"/>
        <v>#N/A</v>
      </c>
      <c r="BD904" s="17" t="e">
        <f>VLOOKUP($E904,'DATA PENGUKURAN GARDU'!$A:$BS,44,0)</f>
        <v>#N/A</v>
      </c>
      <c r="BE904" s="23" t="e">
        <f t="shared" si="490"/>
        <v>#N/A</v>
      </c>
      <c r="BF904" s="17" t="e">
        <f>VLOOKUP($E904,'DATA PENGUKURAN GARDU'!$A:$BS,46,0)</f>
        <v>#N/A</v>
      </c>
      <c r="BG904" s="23" t="e">
        <f t="shared" si="491"/>
        <v>#N/A</v>
      </c>
      <c r="BH904" s="17" t="e">
        <f>VLOOKUP($E904,'DATA PENGUKURAN GARDU'!$A:$BS,46,0)</f>
        <v>#N/A</v>
      </c>
      <c r="BI904" s="17" t="e">
        <f>VLOOKUP($E904,'DATA PENGUKURAN GARDU'!$A:$BS,53,0)</f>
        <v>#N/A</v>
      </c>
      <c r="BJ904" s="17" t="e">
        <f>VLOOKUP($E904,'DATA PENGUKURAN GARDU'!$A:$BS,54,0)</f>
        <v>#N/A</v>
      </c>
      <c r="BK904" s="20" t="e">
        <f t="shared" si="492"/>
        <v>#N/A</v>
      </c>
      <c r="BL904" s="20" t="e">
        <f t="shared" si="493"/>
        <v>#N/A</v>
      </c>
      <c r="BM904" s="20" t="e">
        <f t="shared" si="494"/>
        <v>#N/A</v>
      </c>
      <c r="BN904" s="25" t="e">
        <f t="shared" si="495"/>
        <v>#N/A</v>
      </c>
      <c r="BO904" s="26" t="str">
        <f t="shared" si="496"/>
        <v>0</v>
      </c>
      <c r="BP904" s="21" t="e">
        <f t="shared" si="497"/>
        <v>#VALUE!</v>
      </c>
      <c r="BQ904" s="20" t="e">
        <f t="shared" si="498"/>
        <v>#N/A</v>
      </c>
      <c r="BR904" s="20" t="e">
        <v>#N/A</v>
      </c>
      <c r="BS904" s="9" t="e">
        <v>#N/A</v>
      </c>
      <c r="BT904" s="2" t="e">
        <f t="shared" si="499"/>
        <v>#VALUE!</v>
      </c>
      <c r="BU904" s="2" t="e">
        <f t="shared" si="467"/>
        <v>#N/A</v>
      </c>
      <c r="BV904" s="2" t="e">
        <f t="shared" si="468"/>
        <v>#N/A</v>
      </c>
    </row>
    <row r="905" s="2" customFormat="1" ht="22.95" customHeight="1" spans="1:74">
      <c r="A905" s="9" t="str">
        <f t="shared" si="469"/>
        <v>K-003Induk</v>
      </c>
      <c r="B905" s="9" t="str">
        <f t="shared" si="470"/>
        <v>K-003jurusan 1</v>
      </c>
      <c r="C905" s="9" t="str">
        <f t="shared" si="471"/>
        <v>K-003jurusan 2</v>
      </c>
      <c r="D905" s="9" t="str">
        <f t="shared" si="472"/>
        <v>K-003jurusan 3</v>
      </c>
      <c r="E905" s="9" t="str">
        <f t="shared" si="473"/>
        <v>K-003jurusan 4</v>
      </c>
      <c r="F905" s="10" t="s">
        <v>610</v>
      </c>
      <c r="G905" s="10" t="s">
        <v>132</v>
      </c>
      <c r="H905" s="10" t="s">
        <v>1111</v>
      </c>
      <c r="I905" s="10">
        <v>0.767</v>
      </c>
      <c r="J905" s="10">
        <v>124.289533</v>
      </c>
      <c r="K905" s="10" t="s">
        <v>7465</v>
      </c>
      <c r="L905" s="10" t="s">
        <v>7465</v>
      </c>
      <c r="M905" s="10" t="s">
        <v>7465</v>
      </c>
      <c r="N905" s="14">
        <f t="shared" si="474"/>
        <v>0</v>
      </c>
      <c r="O905" s="15" t="e">
        <f t="shared" si="475"/>
        <v>#VALUE!</v>
      </c>
      <c r="P905" s="15" t="e">
        <f t="shared" si="476"/>
        <v>#VALUE!</v>
      </c>
      <c r="Q905" s="17" t="e">
        <f>VLOOKUP($A905,'DATA PENGUKURAN GARDU'!$A:$BS,42,0)</f>
        <v>#N/A</v>
      </c>
      <c r="R905" s="18" t="e">
        <f t="shared" si="477"/>
        <v>#N/A</v>
      </c>
      <c r="S905" s="17" t="e">
        <f>VLOOKUP($A905,'DATA PENGUKURAN GARDU'!$A:$BS,44,0)</f>
        <v>#N/A</v>
      </c>
      <c r="T905" s="18" t="e">
        <f t="shared" si="478"/>
        <v>#N/A</v>
      </c>
      <c r="U905" s="17" t="e">
        <f>VLOOKUP($A905,'DATA PENGUKURAN GARDU'!$A:$BS,46,0)</f>
        <v>#N/A</v>
      </c>
      <c r="V905" s="18" t="e">
        <f t="shared" si="479"/>
        <v>#N/A</v>
      </c>
      <c r="W905" s="17" t="e">
        <f>VLOOKUP($A905,'DATA PENGUKURAN GARDU'!$A:$BS,48,0)</f>
        <v>#N/A</v>
      </c>
      <c r="X905" s="17" t="e">
        <f>VLOOKUP($A905,'DATA PENGUKURAN GARDU'!$A:$BS,53,0)</f>
        <v>#N/A</v>
      </c>
      <c r="Y905" s="17" t="e">
        <f>VLOOKUP($A905,'DATA PENGUKURAN GARDU'!$A:$BS,54,0)</f>
        <v>#N/A</v>
      </c>
      <c r="Z905" s="17" t="e">
        <f>VLOOKUP($A905,'DATA PENGUKURAN GARDU'!$A:$BS,55,0)</f>
        <v>#N/A</v>
      </c>
      <c r="AA905" s="20" t="e">
        <f>VLOOKUP($B905,'DATA PENGUKURAN GARDU'!$A:$BS,42,0)</f>
        <v>#N/A</v>
      </c>
      <c r="AB905" s="21" t="e">
        <f t="shared" si="480"/>
        <v>#N/A</v>
      </c>
      <c r="AC905" s="20" t="e">
        <f>VLOOKUP($B905,'DATA PENGUKURAN GARDU'!$A:$BS,44,0)</f>
        <v>#N/A</v>
      </c>
      <c r="AD905" s="21" t="e">
        <f t="shared" si="481"/>
        <v>#N/A</v>
      </c>
      <c r="AE905" s="20" t="e">
        <f>VLOOKUP($B905,'DATA PENGUKURAN GARDU'!$A:$BS,46,0)</f>
        <v>#N/A</v>
      </c>
      <c r="AF905" s="21" t="e">
        <f t="shared" si="482"/>
        <v>#N/A</v>
      </c>
      <c r="AG905" s="20" t="e">
        <f>VLOOKUP($B905,'DATA PENGUKURAN GARDU'!$A:$BS,46,0)</f>
        <v>#N/A</v>
      </c>
      <c r="AH905" s="20" t="e">
        <f>VLOOKUP($B905,'DATA PENGUKURAN GARDU'!$A:$BS,53,0)</f>
        <v>#N/A</v>
      </c>
      <c r="AI905" s="20" t="e">
        <f>VLOOKUP($B905,'DATA PENGUKURAN GARDU'!$A:$BS,54,0)</f>
        <v>#N/A</v>
      </c>
      <c r="AJ905" s="17" t="e">
        <f>VLOOKUP($C905,'DATA PENGUKURAN GARDU'!$A:$BS,42,0)</f>
        <v>#N/A</v>
      </c>
      <c r="AK905" s="23" t="e">
        <f t="shared" si="483"/>
        <v>#N/A</v>
      </c>
      <c r="AL905" s="17" t="e">
        <f>VLOOKUP($C905,'DATA PENGUKURAN GARDU'!$A:$BS,44,0)</f>
        <v>#N/A</v>
      </c>
      <c r="AM905" s="23" t="e">
        <f t="shared" si="484"/>
        <v>#N/A</v>
      </c>
      <c r="AN905" s="17" t="e">
        <f>VLOOKUP($C905,'DATA PENGUKURAN GARDU'!$A:$BS,46,0)</f>
        <v>#N/A</v>
      </c>
      <c r="AO905" s="23" t="e">
        <f t="shared" si="485"/>
        <v>#N/A</v>
      </c>
      <c r="AP905" s="17" t="e">
        <f>VLOOKUP($C905,'DATA PENGUKURAN GARDU'!$A:$BS,46,0)</f>
        <v>#N/A</v>
      </c>
      <c r="AQ905" s="17" t="e">
        <f>VLOOKUP($C905,'DATA PENGUKURAN GARDU'!$A:$BS,53,0)</f>
        <v>#N/A</v>
      </c>
      <c r="AR905" s="17" t="e">
        <f>VLOOKUP($C905,'DATA PENGUKURAN GARDU'!$A:$BS,54,0)</f>
        <v>#N/A</v>
      </c>
      <c r="AS905" s="20" t="e">
        <f>VLOOKUP($D905,'DATA PENGUKURAN GARDU'!$A:$BS,42,0)</f>
        <v>#N/A</v>
      </c>
      <c r="AT905" s="21" t="e">
        <f t="shared" si="486"/>
        <v>#N/A</v>
      </c>
      <c r="AU905" s="20" t="e">
        <f>VLOOKUP($D905,'DATA PENGUKURAN GARDU'!$A:$BS,44,0)</f>
        <v>#N/A</v>
      </c>
      <c r="AV905" s="21" t="e">
        <f t="shared" si="487"/>
        <v>#N/A</v>
      </c>
      <c r="AW905" s="20" t="e">
        <f>VLOOKUP($D905,'DATA PENGUKURAN GARDU'!$A:$BS,46,0)</f>
        <v>#N/A</v>
      </c>
      <c r="AX905" s="21" t="e">
        <f t="shared" si="488"/>
        <v>#N/A</v>
      </c>
      <c r="AY905" s="20" t="e">
        <f>VLOOKUP($D905,'DATA PENGUKURAN GARDU'!$A:$BS,46,0)</f>
        <v>#N/A</v>
      </c>
      <c r="AZ905" s="20" t="e">
        <f>VLOOKUP($D905,'DATA PENGUKURAN GARDU'!$A:$BS,53,0)</f>
        <v>#N/A</v>
      </c>
      <c r="BA905" s="20" t="e">
        <f>VLOOKUP($D905,'DATA PENGUKURAN GARDU'!$A:$BS,54,0)</f>
        <v>#N/A</v>
      </c>
      <c r="BB905" s="17" t="e">
        <f>VLOOKUP($E905,'DATA PENGUKURAN GARDU'!$A:$BS,42,0)</f>
        <v>#N/A</v>
      </c>
      <c r="BC905" s="23" t="e">
        <f t="shared" si="489"/>
        <v>#N/A</v>
      </c>
      <c r="BD905" s="17" t="e">
        <f>VLOOKUP($E905,'DATA PENGUKURAN GARDU'!$A:$BS,44,0)</f>
        <v>#N/A</v>
      </c>
      <c r="BE905" s="23" t="e">
        <f t="shared" si="490"/>
        <v>#N/A</v>
      </c>
      <c r="BF905" s="17" t="e">
        <f>VLOOKUP($E905,'DATA PENGUKURAN GARDU'!$A:$BS,46,0)</f>
        <v>#N/A</v>
      </c>
      <c r="BG905" s="23" t="e">
        <f t="shared" si="491"/>
        <v>#N/A</v>
      </c>
      <c r="BH905" s="17" t="e">
        <f>VLOOKUP($E905,'DATA PENGUKURAN GARDU'!$A:$BS,46,0)</f>
        <v>#N/A</v>
      </c>
      <c r="BI905" s="17" t="e">
        <f>VLOOKUP($E905,'DATA PENGUKURAN GARDU'!$A:$BS,53,0)</f>
        <v>#N/A</v>
      </c>
      <c r="BJ905" s="17" t="e">
        <f>VLOOKUP($E905,'DATA PENGUKURAN GARDU'!$A:$BS,54,0)</f>
        <v>#N/A</v>
      </c>
      <c r="BK905" s="20" t="e">
        <f t="shared" si="492"/>
        <v>#N/A</v>
      </c>
      <c r="BL905" s="20" t="e">
        <f t="shared" si="493"/>
        <v>#N/A</v>
      </c>
      <c r="BM905" s="20" t="e">
        <f t="shared" si="494"/>
        <v>#N/A</v>
      </c>
      <c r="BN905" s="25" t="e">
        <f t="shared" si="495"/>
        <v>#N/A</v>
      </c>
      <c r="BO905" s="26" t="str">
        <f t="shared" si="496"/>
        <v>0</v>
      </c>
      <c r="BP905" s="21" t="e">
        <f t="shared" si="497"/>
        <v>#VALUE!</v>
      </c>
      <c r="BQ905" s="20" t="e">
        <f t="shared" si="498"/>
        <v>#N/A</v>
      </c>
      <c r="BR905" s="20" t="e">
        <v>#N/A</v>
      </c>
      <c r="BS905" s="9" t="e">
        <v>#N/A</v>
      </c>
      <c r="BT905" s="2" t="e">
        <f t="shared" si="499"/>
        <v>#VALUE!</v>
      </c>
      <c r="BU905" s="2" t="e">
        <f t="shared" si="467"/>
        <v>#N/A</v>
      </c>
      <c r="BV905" s="2" t="e">
        <f t="shared" si="468"/>
        <v>#N/A</v>
      </c>
    </row>
    <row r="906" s="2" customFormat="1" ht="22.95" customHeight="1" spans="1:74">
      <c r="A906" s="9" t="str">
        <f t="shared" si="469"/>
        <v>K-009Induk</v>
      </c>
      <c r="B906" s="9" t="str">
        <f t="shared" si="470"/>
        <v>K-009jurusan 1</v>
      </c>
      <c r="C906" s="9" t="str">
        <f t="shared" si="471"/>
        <v>K-009jurusan 2</v>
      </c>
      <c r="D906" s="9" t="str">
        <f t="shared" si="472"/>
        <v>K-009jurusan 3</v>
      </c>
      <c r="E906" s="9" t="str">
        <f t="shared" si="473"/>
        <v>K-009jurusan 4</v>
      </c>
      <c r="F906" s="10" t="s">
        <v>132</v>
      </c>
      <c r="G906" s="10" t="s">
        <v>132</v>
      </c>
      <c r="H906" s="10" t="s">
        <v>1112</v>
      </c>
      <c r="I906" s="10">
        <v>0.739317</v>
      </c>
      <c r="J906" s="10">
        <v>124.285133</v>
      </c>
      <c r="K906" s="10" t="s">
        <v>7465</v>
      </c>
      <c r="L906" s="10" t="s">
        <v>7465</v>
      </c>
      <c r="M906" s="10" t="s">
        <v>7465</v>
      </c>
      <c r="N906" s="14">
        <f t="shared" si="474"/>
        <v>0</v>
      </c>
      <c r="O906" s="15" t="e">
        <f t="shared" si="475"/>
        <v>#VALUE!</v>
      </c>
      <c r="P906" s="15" t="e">
        <f t="shared" si="476"/>
        <v>#VALUE!</v>
      </c>
      <c r="Q906" s="17" t="e">
        <f>VLOOKUP($A906,'DATA PENGUKURAN GARDU'!$A:$BS,42,0)</f>
        <v>#N/A</v>
      </c>
      <c r="R906" s="18" t="e">
        <f t="shared" si="477"/>
        <v>#N/A</v>
      </c>
      <c r="S906" s="17" t="e">
        <f>VLOOKUP($A906,'DATA PENGUKURAN GARDU'!$A:$BS,44,0)</f>
        <v>#N/A</v>
      </c>
      <c r="T906" s="18" t="e">
        <f t="shared" si="478"/>
        <v>#N/A</v>
      </c>
      <c r="U906" s="17" t="e">
        <f>VLOOKUP($A906,'DATA PENGUKURAN GARDU'!$A:$BS,46,0)</f>
        <v>#N/A</v>
      </c>
      <c r="V906" s="18" t="e">
        <f t="shared" si="479"/>
        <v>#N/A</v>
      </c>
      <c r="W906" s="17" t="e">
        <f>VLOOKUP($A906,'DATA PENGUKURAN GARDU'!$A:$BS,48,0)</f>
        <v>#N/A</v>
      </c>
      <c r="X906" s="17" t="e">
        <f>VLOOKUP($A906,'DATA PENGUKURAN GARDU'!$A:$BS,53,0)</f>
        <v>#N/A</v>
      </c>
      <c r="Y906" s="17" t="e">
        <f>VLOOKUP($A906,'DATA PENGUKURAN GARDU'!$A:$BS,54,0)</f>
        <v>#N/A</v>
      </c>
      <c r="Z906" s="17" t="e">
        <f>VLOOKUP($A906,'DATA PENGUKURAN GARDU'!$A:$BS,55,0)</f>
        <v>#N/A</v>
      </c>
      <c r="AA906" s="20" t="e">
        <f>VLOOKUP($B906,'DATA PENGUKURAN GARDU'!$A:$BS,42,0)</f>
        <v>#N/A</v>
      </c>
      <c r="AB906" s="21" t="e">
        <f t="shared" si="480"/>
        <v>#N/A</v>
      </c>
      <c r="AC906" s="20" t="e">
        <f>VLOOKUP($B906,'DATA PENGUKURAN GARDU'!$A:$BS,44,0)</f>
        <v>#N/A</v>
      </c>
      <c r="AD906" s="21" t="e">
        <f t="shared" si="481"/>
        <v>#N/A</v>
      </c>
      <c r="AE906" s="20" t="e">
        <f>VLOOKUP($B906,'DATA PENGUKURAN GARDU'!$A:$BS,46,0)</f>
        <v>#N/A</v>
      </c>
      <c r="AF906" s="21" t="e">
        <f t="shared" si="482"/>
        <v>#N/A</v>
      </c>
      <c r="AG906" s="20" t="e">
        <f>VLOOKUP($B906,'DATA PENGUKURAN GARDU'!$A:$BS,46,0)</f>
        <v>#N/A</v>
      </c>
      <c r="AH906" s="20" t="e">
        <f>VLOOKUP($B906,'DATA PENGUKURAN GARDU'!$A:$BS,53,0)</f>
        <v>#N/A</v>
      </c>
      <c r="AI906" s="20" t="e">
        <f>VLOOKUP($B906,'DATA PENGUKURAN GARDU'!$A:$BS,54,0)</f>
        <v>#N/A</v>
      </c>
      <c r="AJ906" s="17" t="e">
        <f>VLOOKUP($C906,'DATA PENGUKURAN GARDU'!$A:$BS,42,0)</f>
        <v>#N/A</v>
      </c>
      <c r="AK906" s="23" t="e">
        <f t="shared" si="483"/>
        <v>#N/A</v>
      </c>
      <c r="AL906" s="17" t="e">
        <f>VLOOKUP($C906,'DATA PENGUKURAN GARDU'!$A:$BS,44,0)</f>
        <v>#N/A</v>
      </c>
      <c r="AM906" s="23" t="e">
        <f t="shared" si="484"/>
        <v>#N/A</v>
      </c>
      <c r="AN906" s="17" t="e">
        <f>VLOOKUP($C906,'DATA PENGUKURAN GARDU'!$A:$BS,46,0)</f>
        <v>#N/A</v>
      </c>
      <c r="AO906" s="23" t="e">
        <f t="shared" si="485"/>
        <v>#N/A</v>
      </c>
      <c r="AP906" s="17" t="e">
        <f>VLOOKUP($C906,'DATA PENGUKURAN GARDU'!$A:$BS,46,0)</f>
        <v>#N/A</v>
      </c>
      <c r="AQ906" s="17" t="e">
        <f>VLOOKUP($C906,'DATA PENGUKURAN GARDU'!$A:$BS,53,0)</f>
        <v>#N/A</v>
      </c>
      <c r="AR906" s="17" t="e">
        <f>VLOOKUP($C906,'DATA PENGUKURAN GARDU'!$A:$BS,54,0)</f>
        <v>#N/A</v>
      </c>
      <c r="AS906" s="20" t="e">
        <f>VLOOKUP($D906,'DATA PENGUKURAN GARDU'!$A:$BS,42,0)</f>
        <v>#N/A</v>
      </c>
      <c r="AT906" s="21" t="e">
        <f t="shared" si="486"/>
        <v>#N/A</v>
      </c>
      <c r="AU906" s="20" t="e">
        <f>VLOOKUP($D906,'DATA PENGUKURAN GARDU'!$A:$BS,44,0)</f>
        <v>#N/A</v>
      </c>
      <c r="AV906" s="21" t="e">
        <f t="shared" si="487"/>
        <v>#N/A</v>
      </c>
      <c r="AW906" s="20" t="e">
        <f>VLOOKUP($D906,'DATA PENGUKURAN GARDU'!$A:$BS,46,0)</f>
        <v>#N/A</v>
      </c>
      <c r="AX906" s="21" t="e">
        <f t="shared" si="488"/>
        <v>#N/A</v>
      </c>
      <c r="AY906" s="20" t="e">
        <f>VLOOKUP($D906,'DATA PENGUKURAN GARDU'!$A:$BS,46,0)</f>
        <v>#N/A</v>
      </c>
      <c r="AZ906" s="20" t="e">
        <f>VLOOKUP($D906,'DATA PENGUKURAN GARDU'!$A:$BS,53,0)</f>
        <v>#N/A</v>
      </c>
      <c r="BA906" s="20" t="e">
        <f>VLOOKUP($D906,'DATA PENGUKURAN GARDU'!$A:$BS,54,0)</f>
        <v>#N/A</v>
      </c>
      <c r="BB906" s="17" t="e">
        <f>VLOOKUP($E906,'DATA PENGUKURAN GARDU'!$A:$BS,42,0)</f>
        <v>#N/A</v>
      </c>
      <c r="BC906" s="23" t="e">
        <f t="shared" si="489"/>
        <v>#N/A</v>
      </c>
      <c r="BD906" s="17" t="e">
        <f>VLOOKUP($E906,'DATA PENGUKURAN GARDU'!$A:$BS,44,0)</f>
        <v>#N/A</v>
      </c>
      <c r="BE906" s="23" t="e">
        <f t="shared" si="490"/>
        <v>#N/A</v>
      </c>
      <c r="BF906" s="17" t="e">
        <f>VLOOKUP($E906,'DATA PENGUKURAN GARDU'!$A:$BS,46,0)</f>
        <v>#N/A</v>
      </c>
      <c r="BG906" s="23" t="e">
        <f t="shared" si="491"/>
        <v>#N/A</v>
      </c>
      <c r="BH906" s="17" t="e">
        <f>VLOOKUP($E906,'DATA PENGUKURAN GARDU'!$A:$BS,46,0)</f>
        <v>#N/A</v>
      </c>
      <c r="BI906" s="17" t="e">
        <f>VLOOKUP($E906,'DATA PENGUKURAN GARDU'!$A:$BS,53,0)</f>
        <v>#N/A</v>
      </c>
      <c r="BJ906" s="17" t="e">
        <f>VLOOKUP($E906,'DATA PENGUKURAN GARDU'!$A:$BS,54,0)</f>
        <v>#N/A</v>
      </c>
      <c r="BK906" s="20" t="e">
        <f t="shared" si="492"/>
        <v>#N/A</v>
      </c>
      <c r="BL906" s="20" t="e">
        <f t="shared" si="493"/>
        <v>#N/A</v>
      </c>
      <c r="BM906" s="20" t="e">
        <f t="shared" si="494"/>
        <v>#N/A</v>
      </c>
      <c r="BN906" s="25" t="e">
        <f t="shared" si="495"/>
        <v>#N/A</v>
      </c>
      <c r="BO906" s="26" t="str">
        <f t="shared" si="496"/>
        <v>0</v>
      </c>
      <c r="BP906" s="21" t="e">
        <f t="shared" si="497"/>
        <v>#VALUE!</v>
      </c>
      <c r="BQ906" s="20" t="e">
        <f t="shared" si="498"/>
        <v>#N/A</v>
      </c>
      <c r="BR906" s="20" t="e">
        <v>#N/A</v>
      </c>
      <c r="BS906" s="9" t="e">
        <v>#N/A</v>
      </c>
      <c r="BT906" s="2" t="e">
        <f t="shared" si="499"/>
        <v>#VALUE!</v>
      </c>
      <c r="BU906" s="2" t="e">
        <f t="shared" si="467"/>
        <v>#N/A</v>
      </c>
      <c r="BV906" s="2" t="e">
        <f t="shared" si="468"/>
        <v>#N/A</v>
      </c>
    </row>
    <row r="907" s="2" customFormat="1" ht="22.95" customHeight="1" spans="1:74">
      <c r="A907" s="9" t="str">
        <f t="shared" si="469"/>
        <v>K-011Induk</v>
      </c>
      <c r="B907" s="9" t="str">
        <f t="shared" si="470"/>
        <v>K-011jurusan 1</v>
      </c>
      <c r="C907" s="9" t="str">
        <f t="shared" si="471"/>
        <v>K-011jurusan 2</v>
      </c>
      <c r="D907" s="9" t="str">
        <f t="shared" si="472"/>
        <v>K-011jurusan 3</v>
      </c>
      <c r="E907" s="9" t="str">
        <f t="shared" si="473"/>
        <v>K-011jurusan 4</v>
      </c>
      <c r="F907" s="10" t="s">
        <v>132</v>
      </c>
      <c r="G907" s="10" t="s">
        <v>132</v>
      </c>
      <c r="H907" s="10" t="s">
        <v>1113</v>
      </c>
      <c r="I907" s="10">
        <v>0.743159</v>
      </c>
      <c r="J907" s="10">
        <v>124.297921</v>
      </c>
      <c r="K907" s="10" t="s">
        <v>7465</v>
      </c>
      <c r="L907" s="10" t="s">
        <v>7465</v>
      </c>
      <c r="M907" s="10" t="s">
        <v>7465</v>
      </c>
      <c r="N907" s="14">
        <f t="shared" si="474"/>
        <v>0</v>
      </c>
      <c r="O907" s="15" t="e">
        <f t="shared" si="475"/>
        <v>#VALUE!</v>
      </c>
      <c r="P907" s="15" t="e">
        <f t="shared" si="476"/>
        <v>#VALUE!</v>
      </c>
      <c r="Q907" s="17" t="e">
        <f>VLOOKUP($A907,'DATA PENGUKURAN GARDU'!$A:$BS,42,0)</f>
        <v>#N/A</v>
      </c>
      <c r="R907" s="18" t="e">
        <f t="shared" si="477"/>
        <v>#N/A</v>
      </c>
      <c r="S907" s="17" t="e">
        <f>VLOOKUP($A907,'DATA PENGUKURAN GARDU'!$A:$BS,44,0)</f>
        <v>#N/A</v>
      </c>
      <c r="T907" s="18" t="e">
        <f t="shared" si="478"/>
        <v>#N/A</v>
      </c>
      <c r="U907" s="17" t="e">
        <f>VLOOKUP($A907,'DATA PENGUKURAN GARDU'!$A:$BS,46,0)</f>
        <v>#N/A</v>
      </c>
      <c r="V907" s="18" t="e">
        <f t="shared" si="479"/>
        <v>#N/A</v>
      </c>
      <c r="W907" s="17" t="e">
        <f>VLOOKUP($A907,'DATA PENGUKURAN GARDU'!$A:$BS,48,0)</f>
        <v>#N/A</v>
      </c>
      <c r="X907" s="17" t="e">
        <f>VLOOKUP($A907,'DATA PENGUKURAN GARDU'!$A:$BS,53,0)</f>
        <v>#N/A</v>
      </c>
      <c r="Y907" s="17" t="e">
        <f>VLOOKUP($A907,'DATA PENGUKURAN GARDU'!$A:$BS,54,0)</f>
        <v>#N/A</v>
      </c>
      <c r="Z907" s="17" t="e">
        <f>VLOOKUP($A907,'DATA PENGUKURAN GARDU'!$A:$BS,55,0)</f>
        <v>#N/A</v>
      </c>
      <c r="AA907" s="20" t="e">
        <f>VLOOKUP($B907,'DATA PENGUKURAN GARDU'!$A:$BS,42,0)</f>
        <v>#N/A</v>
      </c>
      <c r="AB907" s="21" t="e">
        <f t="shared" si="480"/>
        <v>#N/A</v>
      </c>
      <c r="AC907" s="20" t="e">
        <f>VLOOKUP($B907,'DATA PENGUKURAN GARDU'!$A:$BS,44,0)</f>
        <v>#N/A</v>
      </c>
      <c r="AD907" s="21" t="e">
        <f t="shared" si="481"/>
        <v>#N/A</v>
      </c>
      <c r="AE907" s="20" t="e">
        <f>VLOOKUP($B907,'DATA PENGUKURAN GARDU'!$A:$BS,46,0)</f>
        <v>#N/A</v>
      </c>
      <c r="AF907" s="21" t="e">
        <f t="shared" si="482"/>
        <v>#N/A</v>
      </c>
      <c r="AG907" s="20" t="e">
        <f>VLOOKUP($B907,'DATA PENGUKURAN GARDU'!$A:$BS,46,0)</f>
        <v>#N/A</v>
      </c>
      <c r="AH907" s="20" t="e">
        <f>VLOOKUP($B907,'DATA PENGUKURAN GARDU'!$A:$BS,53,0)</f>
        <v>#N/A</v>
      </c>
      <c r="AI907" s="20" t="e">
        <f>VLOOKUP($B907,'DATA PENGUKURAN GARDU'!$A:$BS,54,0)</f>
        <v>#N/A</v>
      </c>
      <c r="AJ907" s="17" t="e">
        <f>VLOOKUP($C907,'DATA PENGUKURAN GARDU'!$A:$BS,42,0)</f>
        <v>#N/A</v>
      </c>
      <c r="AK907" s="23" t="e">
        <f t="shared" si="483"/>
        <v>#N/A</v>
      </c>
      <c r="AL907" s="17" t="e">
        <f>VLOOKUP($C907,'DATA PENGUKURAN GARDU'!$A:$BS,44,0)</f>
        <v>#N/A</v>
      </c>
      <c r="AM907" s="23" t="e">
        <f t="shared" si="484"/>
        <v>#N/A</v>
      </c>
      <c r="AN907" s="17" t="e">
        <f>VLOOKUP($C907,'DATA PENGUKURAN GARDU'!$A:$BS,46,0)</f>
        <v>#N/A</v>
      </c>
      <c r="AO907" s="23" t="e">
        <f t="shared" si="485"/>
        <v>#N/A</v>
      </c>
      <c r="AP907" s="17" t="e">
        <f>VLOOKUP($C907,'DATA PENGUKURAN GARDU'!$A:$BS,46,0)</f>
        <v>#N/A</v>
      </c>
      <c r="AQ907" s="17" t="e">
        <f>VLOOKUP($C907,'DATA PENGUKURAN GARDU'!$A:$BS,53,0)</f>
        <v>#N/A</v>
      </c>
      <c r="AR907" s="17" t="e">
        <f>VLOOKUP($C907,'DATA PENGUKURAN GARDU'!$A:$BS,54,0)</f>
        <v>#N/A</v>
      </c>
      <c r="AS907" s="20" t="e">
        <f>VLOOKUP($D907,'DATA PENGUKURAN GARDU'!$A:$BS,42,0)</f>
        <v>#N/A</v>
      </c>
      <c r="AT907" s="21" t="e">
        <f t="shared" si="486"/>
        <v>#N/A</v>
      </c>
      <c r="AU907" s="20" t="e">
        <f>VLOOKUP($D907,'DATA PENGUKURAN GARDU'!$A:$BS,44,0)</f>
        <v>#N/A</v>
      </c>
      <c r="AV907" s="21" t="e">
        <f t="shared" si="487"/>
        <v>#N/A</v>
      </c>
      <c r="AW907" s="20" t="e">
        <f>VLOOKUP($D907,'DATA PENGUKURAN GARDU'!$A:$BS,46,0)</f>
        <v>#N/A</v>
      </c>
      <c r="AX907" s="21" t="e">
        <f t="shared" si="488"/>
        <v>#N/A</v>
      </c>
      <c r="AY907" s="20" t="e">
        <f>VLOOKUP($D907,'DATA PENGUKURAN GARDU'!$A:$BS,46,0)</f>
        <v>#N/A</v>
      </c>
      <c r="AZ907" s="20" t="e">
        <f>VLOOKUP($D907,'DATA PENGUKURAN GARDU'!$A:$BS,53,0)</f>
        <v>#N/A</v>
      </c>
      <c r="BA907" s="20" t="e">
        <f>VLOOKUP($D907,'DATA PENGUKURAN GARDU'!$A:$BS,54,0)</f>
        <v>#N/A</v>
      </c>
      <c r="BB907" s="17" t="e">
        <f>VLOOKUP($E907,'DATA PENGUKURAN GARDU'!$A:$BS,42,0)</f>
        <v>#N/A</v>
      </c>
      <c r="BC907" s="23" t="e">
        <f t="shared" si="489"/>
        <v>#N/A</v>
      </c>
      <c r="BD907" s="17" t="e">
        <f>VLOOKUP($E907,'DATA PENGUKURAN GARDU'!$A:$BS,44,0)</f>
        <v>#N/A</v>
      </c>
      <c r="BE907" s="23" t="e">
        <f t="shared" si="490"/>
        <v>#N/A</v>
      </c>
      <c r="BF907" s="17" t="e">
        <f>VLOOKUP($E907,'DATA PENGUKURAN GARDU'!$A:$BS,46,0)</f>
        <v>#N/A</v>
      </c>
      <c r="BG907" s="23" t="e">
        <f t="shared" si="491"/>
        <v>#N/A</v>
      </c>
      <c r="BH907" s="17" t="e">
        <f>VLOOKUP($E907,'DATA PENGUKURAN GARDU'!$A:$BS,46,0)</f>
        <v>#N/A</v>
      </c>
      <c r="BI907" s="17" t="e">
        <f>VLOOKUP($E907,'DATA PENGUKURAN GARDU'!$A:$BS,53,0)</f>
        <v>#N/A</v>
      </c>
      <c r="BJ907" s="17" t="e">
        <f>VLOOKUP($E907,'DATA PENGUKURAN GARDU'!$A:$BS,54,0)</f>
        <v>#N/A</v>
      </c>
      <c r="BK907" s="20" t="e">
        <f t="shared" si="492"/>
        <v>#N/A</v>
      </c>
      <c r="BL907" s="20" t="e">
        <f t="shared" si="493"/>
        <v>#N/A</v>
      </c>
      <c r="BM907" s="20" t="e">
        <f t="shared" si="494"/>
        <v>#N/A</v>
      </c>
      <c r="BN907" s="25" t="e">
        <f t="shared" si="495"/>
        <v>#N/A</v>
      </c>
      <c r="BO907" s="26" t="str">
        <f t="shared" si="496"/>
        <v>0</v>
      </c>
      <c r="BP907" s="21" t="e">
        <f t="shared" si="497"/>
        <v>#VALUE!</v>
      </c>
      <c r="BQ907" s="20" t="e">
        <f t="shared" si="498"/>
        <v>#N/A</v>
      </c>
      <c r="BR907" s="20" t="e">
        <v>#N/A</v>
      </c>
      <c r="BS907" s="9" t="e">
        <v>#N/A</v>
      </c>
      <c r="BT907" s="2" t="e">
        <f t="shared" si="499"/>
        <v>#VALUE!</v>
      </c>
      <c r="BU907" s="2" t="e">
        <f t="shared" si="467"/>
        <v>#N/A</v>
      </c>
      <c r="BV907" s="2" t="e">
        <f t="shared" si="468"/>
        <v>#N/A</v>
      </c>
    </row>
    <row r="908" s="2" customFormat="1" ht="22.95" customHeight="1" spans="1:74">
      <c r="A908" s="9" t="str">
        <f t="shared" si="469"/>
        <v>K-044Induk</v>
      </c>
      <c r="B908" s="9" t="str">
        <f t="shared" si="470"/>
        <v>K-044jurusan 1</v>
      </c>
      <c r="C908" s="9" t="str">
        <f t="shared" si="471"/>
        <v>K-044jurusan 2</v>
      </c>
      <c r="D908" s="9" t="str">
        <f t="shared" si="472"/>
        <v>K-044jurusan 3</v>
      </c>
      <c r="E908" s="9" t="str">
        <f t="shared" si="473"/>
        <v>K-044jurusan 4</v>
      </c>
      <c r="F908" s="10" t="s">
        <v>132</v>
      </c>
      <c r="G908" s="10" t="s">
        <v>132</v>
      </c>
      <c r="H908" s="10" t="s">
        <v>1114</v>
      </c>
      <c r="I908" s="10">
        <v>0.780117</v>
      </c>
      <c r="J908" s="10">
        <v>124.246517</v>
      </c>
      <c r="K908" s="10" t="s">
        <v>7465</v>
      </c>
      <c r="L908" s="10" t="s">
        <v>7465</v>
      </c>
      <c r="M908" s="10" t="s">
        <v>7465</v>
      </c>
      <c r="N908" s="14">
        <f t="shared" si="474"/>
        <v>0</v>
      </c>
      <c r="O908" s="15" t="e">
        <f t="shared" si="475"/>
        <v>#VALUE!</v>
      </c>
      <c r="P908" s="15" t="e">
        <f t="shared" si="476"/>
        <v>#VALUE!</v>
      </c>
      <c r="Q908" s="17" t="e">
        <f>VLOOKUP($A908,'DATA PENGUKURAN GARDU'!$A:$BS,42,0)</f>
        <v>#N/A</v>
      </c>
      <c r="R908" s="18" t="e">
        <f t="shared" si="477"/>
        <v>#N/A</v>
      </c>
      <c r="S908" s="17" t="e">
        <f>VLOOKUP($A908,'DATA PENGUKURAN GARDU'!$A:$BS,44,0)</f>
        <v>#N/A</v>
      </c>
      <c r="T908" s="18" t="e">
        <f t="shared" si="478"/>
        <v>#N/A</v>
      </c>
      <c r="U908" s="17" t="e">
        <f>VLOOKUP($A908,'DATA PENGUKURAN GARDU'!$A:$BS,46,0)</f>
        <v>#N/A</v>
      </c>
      <c r="V908" s="18" t="e">
        <f t="shared" si="479"/>
        <v>#N/A</v>
      </c>
      <c r="W908" s="17" t="e">
        <f>VLOOKUP($A908,'DATA PENGUKURAN GARDU'!$A:$BS,48,0)</f>
        <v>#N/A</v>
      </c>
      <c r="X908" s="17" t="e">
        <f>VLOOKUP($A908,'DATA PENGUKURAN GARDU'!$A:$BS,53,0)</f>
        <v>#N/A</v>
      </c>
      <c r="Y908" s="17" t="e">
        <f>VLOOKUP($A908,'DATA PENGUKURAN GARDU'!$A:$BS,54,0)</f>
        <v>#N/A</v>
      </c>
      <c r="Z908" s="17" t="e">
        <f>VLOOKUP($A908,'DATA PENGUKURAN GARDU'!$A:$BS,55,0)</f>
        <v>#N/A</v>
      </c>
      <c r="AA908" s="20" t="e">
        <f>VLOOKUP($B908,'DATA PENGUKURAN GARDU'!$A:$BS,42,0)</f>
        <v>#N/A</v>
      </c>
      <c r="AB908" s="21" t="e">
        <f t="shared" si="480"/>
        <v>#N/A</v>
      </c>
      <c r="AC908" s="20" t="e">
        <f>VLOOKUP($B908,'DATA PENGUKURAN GARDU'!$A:$BS,44,0)</f>
        <v>#N/A</v>
      </c>
      <c r="AD908" s="21" t="e">
        <f t="shared" si="481"/>
        <v>#N/A</v>
      </c>
      <c r="AE908" s="20" t="e">
        <f>VLOOKUP($B908,'DATA PENGUKURAN GARDU'!$A:$BS,46,0)</f>
        <v>#N/A</v>
      </c>
      <c r="AF908" s="21" t="e">
        <f t="shared" si="482"/>
        <v>#N/A</v>
      </c>
      <c r="AG908" s="20" t="e">
        <f>VLOOKUP($B908,'DATA PENGUKURAN GARDU'!$A:$BS,46,0)</f>
        <v>#N/A</v>
      </c>
      <c r="AH908" s="20" t="e">
        <f>VLOOKUP($B908,'DATA PENGUKURAN GARDU'!$A:$BS,53,0)</f>
        <v>#N/A</v>
      </c>
      <c r="AI908" s="20" t="e">
        <f>VLOOKUP($B908,'DATA PENGUKURAN GARDU'!$A:$BS,54,0)</f>
        <v>#N/A</v>
      </c>
      <c r="AJ908" s="17" t="e">
        <f>VLOOKUP($C908,'DATA PENGUKURAN GARDU'!$A:$BS,42,0)</f>
        <v>#N/A</v>
      </c>
      <c r="AK908" s="23" t="e">
        <f t="shared" si="483"/>
        <v>#N/A</v>
      </c>
      <c r="AL908" s="17" t="e">
        <f>VLOOKUP($C908,'DATA PENGUKURAN GARDU'!$A:$BS,44,0)</f>
        <v>#N/A</v>
      </c>
      <c r="AM908" s="23" t="e">
        <f t="shared" si="484"/>
        <v>#N/A</v>
      </c>
      <c r="AN908" s="17" t="e">
        <f>VLOOKUP($C908,'DATA PENGUKURAN GARDU'!$A:$BS,46,0)</f>
        <v>#N/A</v>
      </c>
      <c r="AO908" s="23" t="e">
        <f t="shared" si="485"/>
        <v>#N/A</v>
      </c>
      <c r="AP908" s="17" t="e">
        <f>VLOOKUP($C908,'DATA PENGUKURAN GARDU'!$A:$BS,46,0)</f>
        <v>#N/A</v>
      </c>
      <c r="AQ908" s="17" t="e">
        <f>VLOOKUP($C908,'DATA PENGUKURAN GARDU'!$A:$BS,53,0)</f>
        <v>#N/A</v>
      </c>
      <c r="AR908" s="17" t="e">
        <f>VLOOKUP($C908,'DATA PENGUKURAN GARDU'!$A:$BS,54,0)</f>
        <v>#N/A</v>
      </c>
      <c r="AS908" s="20" t="e">
        <f>VLOOKUP($D908,'DATA PENGUKURAN GARDU'!$A:$BS,42,0)</f>
        <v>#N/A</v>
      </c>
      <c r="AT908" s="21" t="e">
        <f t="shared" si="486"/>
        <v>#N/A</v>
      </c>
      <c r="AU908" s="20" t="e">
        <f>VLOOKUP($D908,'DATA PENGUKURAN GARDU'!$A:$BS,44,0)</f>
        <v>#N/A</v>
      </c>
      <c r="AV908" s="21" t="e">
        <f t="shared" si="487"/>
        <v>#N/A</v>
      </c>
      <c r="AW908" s="20" t="e">
        <f>VLOOKUP($D908,'DATA PENGUKURAN GARDU'!$A:$BS,46,0)</f>
        <v>#N/A</v>
      </c>
      <c r="AX908" s="21" t="e">
        <f t="shared" si="488"/>
        <v>#N/A</v>
      </c>
      <c r="AY908" s="20" t="e">
        <f>VLOOKUP($D908,'DATA PENGUKURAN GARDU'!$A:$BS,46,0)</f>
        <v>#N/A</v>
      </c>
      <c r="AZ908" s="20" t="e">
        <f>VLOOKUP($D908,'DATA PENGUKURAN GARDU'!$A:$BS,53,0)</f>
        <v>#N/A</v>
      </c>
      <c r="BA908" s="20" t="e">
        <f>VLOOKUP($D908,'DATA PENGUKURAN GARDU'!$A:$BS,54,0)</f>
        <v>#N/A</v>
      </c>
      <c r="BB908" s="17" t="e">
        <f>VLOOKUP($E908,'DATA PENGUKURAN GARDU'!$A:$BS,42,0)</f>
        <v>#N/A</v>
      </c>
      <c r="BC908" s="23" t="e">
        <f t="shared" si="489"/>
        <v>#N/A</v>
      </c>
      <c r="BD908" s="17" t="e">
        <f>VLOOKUP($E908,'DATA PENGUKURAN GARDU'!$A:$BS,44,0)</f>
        <v>#N/A</v>
      </c>
      <c r="BE908" s="23" t="e">
        <f t="shared" si="490"/>
        <v>#N/A</v>
      </c>
      <c r="BF908" s="17" t="e">
        <f>VLOOKUP($E908,'DATA PENGUKURAN GARDU'!$A:$BS,46,0)</f>
        <v>#N/A</v>
      </c>
      <c r="BG908" s="23" t="e">
        <f t="shared" si="491"/>
        <v>#N/A</v>
      </c>
      <c r="BH908" s="17" t="e">
        <f>VLOOKUP($E908,'DATA PENGUKURAN GARDU'!$A:$BS,46,0)</f>
        <v>#N/A</v>
      </c>
      <c r="BI908" s="17" t="e">
        <f>VLOOKUP($E908,'DATA PENGUKURAN GARDU'!$A:$BS,53,0)</f>
        <v>#N/A</v>
      </c>
      <c r="BJ908" s="17" t="e">
        <f>VLOOKUP($E908,'DATA PENGUKURAN GARDU'!$A:$BS,54,0)</f>
        <v>#N/A</v>
      </c>
      <c r="BK908" s="20" t="e">
        <f t="shared" si="492"/>
        <v>#N/A</v>
      </c>
      <c r="BL908" s="20" t="e">
        <f t="shared" si="493"/>
        <v>#N/A</v>
      </c>
      <c r="BM908" s="20" t="e">
        <f t="shared" si="494"/>
        <v>#N/A</v>
      </c>
      <c r="BN908" s="25" t="e">
        <f t="shared" si="495"/>
        <v>#N/A</v>
      </c>
      <c r="BO908" s="26" t="str">
        <f t="shared" si="496"/>
        <v>0</v>
      </c>
      <c r="BP908" s="21" t="e">
        <f t="shared" si="497"/>
        <v>#VALUE!</v>
      </c>
      <c r="BQ908" s="20" t="e">
        <f t="shared" si="498"/>
        <v>#N/A</v>
      </c>
      <c r="BR908" s="20" t="e">
        <v>#N/A</v>
      </c>
      <c r="BS908" s="9" t="e">
        <v>#N/A</v>
      </c>
      <c r="BT908" s="2" t="e">
        <f t="shared" si="499"/>
        <v>#VALUE!</v>
      </c>
      <c r="BU908" s="2" t="e">
        <f t="shared" si="467"/>
        <v>#N/A</v>
      </c>
      <c r="BV908" s="2" t="e">
        <f t="shared" si="468"/>
        <v>#N/A</v>
      </c>
    </row>
    <row r="909" s="2" customFormat="1" ht="22.95" customHeight="1" spans="1:74">
      <c r="A909" s="9" t="str">
        <f t="shared" si="469"/>
        <v>K-045Induk</v>
      </c>
      <c r="B909" s="9" t="str">
        <f t="shared" si="470"/>
        <v>K-045jurusan 1</v>
      </c>
      <c r="C909" s="9" t="str">
        <f t="shared" si="471"/>
        <v>K-045jurusan 2</v>
      </c>
      <c r="D909" s="9" t="str">
        <f t="shared" si="472"/>
        <v>K-045jurusan 3</v>
      </c>
      <c r="E909" s="9" t="str">
        <f t="shared" si="473"/>
        <v>K-045jurusan 4</v>
      </c>
      <c r="F909" s="10" t="s">
        <v>132</v>
      </c>
      <c r="G909" s="10" t="s">
        <v>132</v>
      </c>
      <c r="H909" s="10" t="s">
        <v>1115</v>
      </c>
      <c r="I909" s="10">
        <v>0.782839</v>
      </c>
      <c r="J909" s="10">
        <v>124.24293</v>
      </c>
      <c r="K909" s="10" t="s">
        <v>7465</v>
      </c>
      <c r="L909" s="10" t="s">
        <v>7465</v>
      </c>
      <c r="M909" s="10" t="s">
        <v>7465</v>
      </c>
      <c r="N909" s="14">
        <f t="shared" si="474"/>
        <v>0</v>
      </c>
      <c r="O909" s="15" t="e">
        <f t="shared" si="475"/>
        <v>#VALUE!</v>
      </c>
      <c r="P909" s="15" t="e">
        <f t="shared" si="476"/>
        <v>#VALUE!</v>
      </c>
      <c r="Q909" s="17" t="e">
        <f>VLOOKUP($A909,'DATA PENGUKURAN GARDU'!$A:$BS,42,0)</f>
        <v>#N/A</v>
      </c>
      <c r="R909" s="18" t="e">
        <f t="shared" si="477"/>
        <v>#N/A</v>
      </c>
      <c r="S909" s="17" t="e">
        <f>VLOOKUP($A909,'DATA PENGUKURAN GARDU'!$A:$BS,44,0)</f>
        <v>#N/A</v>
      </c>
      <c r="T909" s="18" t="e">
        <f t="shared" si="478"/>
        <v>#N/A</v>
      </c>
      <c r="U909" s="17" t="e">
        <f>VLOOKUP($A909,'DATA PENGUKURAN GARDU'!$A:$BS,46,0)</f>
        <v>#N/A</v>
      </c>
      <c r="V909" s="18" t="e">
        <f t="shared" si="479"/>
        <v>#N/A</v>
      </c>
      <c r="W909" s="17" t="e">
        <f>VLOOKUP($A909,'DATA PENGUKURAN GARDU'!$A:$BS,48,0)</f>
        <v>#N/A</v>
      </c>
      <c r="X909" s="17" t="e">
        <f>VLOOKUP($A909,'DATA PENGUKURAN GARDU'!$A:$BS,53,0)</f>
        <v>#N/A</v>
      </c>
      <c r="Y909" s="17" t="e">
        <f>VLOOKUP($A909,'DATA PENGUKURAN GARDU'!$A:$BS,54,0)</f>
        <v>#N/A</v>
      </c>
      <c r="Z909" s="17" t="e">
        <f>VLOOKUP($A909,'DATA PENGUKURAN GARDU'!$A:$BS,55,0)</f>
        <v>#N/A</v>
      </c>
      <c r="AA909" s="20" t="e">
        <f>VLOOKUP($B909,'DATA PENGUKURAN GARDU'!$A:$BS,42,0)</f>
        <v>#N/A</v>
      </c>
      <c r="AB909" s="21" t="e">
        <f t="shared" si="480"/>
        <v>#N/A</v>
      </c>
      <c r="AC909" s="20" t="e">
        <f>VLOOKUP($B909,'DATA PENGUKURAN GARDU'!$A:$BS,44,0)</f>
        <v>#N/A</v>
      </c>
      <c r="AD909" s="21" t="e">
        <f t="shared" si="481"/>
        <v>#N/A</v>
      </c>
      <c r="AE909" s="20" t="e">
        <f>VLOOKUP($B909,'DATA PENGUKURAN GARDU'!$A:$BS,46,0)</f>
        <v>#N/A</v>
      </c>
      <c r="AF909" s="21" t="e">
        <f t="shared" si="482"/>
        <v>#N/A</v>
      </c>
      <c r="AG909" s="20" t="e">
        <f>VLOOKUP($B909,'DATA PENGUKURAN GARDU'!$A:$BS,46,0)</f>
        <v>#N/A</v>
      </c>
      <c r="AH909" s="20" t="e">
        <f>VLOOKUP($B909,'DATA PENGUKURAN GARDU'!$A:$BS,53,0)</f>
        <v>#N/A</v>
      </c>
      <c r="AI909" s="20" t="e">
        <f>VLOOKUP($B909,'DATA PENGUKURAN GARDU'!$A:$BS,54,0)</f>
        <v>#N/A</v>
      </c>
      <c r="AJ909" s="17" t="e">
        <f>VLOOKUP($C909,'DATA PENGUKURAN GARDU'!$A:$BS,42,0)</f>
        <v>#N/A</v>
      </c>
      <c r="AK909" s="23" t="e">
        <f t="shared" si="483"/>
        <v>#N/A</v>
      </c>
      <c r="AL909" s="17" t="e">
        <f>VLOOKUP($C909,'DATA PENGUKURAN GARDU'!$A:$BS,44,0)</f>
        <v>#N/A</v>
      </c>
      <c r="AM909" s="23" t="e">
        <f t="shared" si="484"/>
        <v>#N/A</v>
      </c>
      <c r="AN909" s="17" t="e">
        <f>VLOOKUP($C909,'DATA PENGUKURAN GARDU'!$A:$BS,46,0)</f>
        <v>#N/A</v>
      </c>
      <c r="AO909" s="23" t="e">
        <f t="shared" si="485"/>
        <v>#N/A</v>
      </c>
      <c r="AP909" s="17" t="e">
        <f>VLOOKUP($C909,'DATA PENGUKURAN GARDU'!$A:$BS,46,0)</f>
        <v>#N/A</v>
      </c>
      <c r="AQ909" s="17" t="e">
        <f>VLOOKUP($C909,'DATA PENGUKURAN GARDU'!$A:$BS,53,0)</f>
        <v>#N/A</v>
      </c>
      <c r="AR909" s="17" t="e">
        <f>VLOOKUP($C909,'DATA PENGUKURAN GARDU'!$A:$BS,54,0)</f>
        <v>#N/A</v>
      </c>
      <c r="AS909" s="20" t="e">
        <f>VLOOKUP($D909,'DATA PENGUKURAN GARDU'!$A:$BS,42,0)</f>
        <v>#N/A</v>
      </c>
      <c r="AT909" s="21" t="e">
        <f t="shared" si="486"/>
        <v>#N/A</v>
      </c>
      <c r="AU909" s="20" t="e">
        <f>VLOOKUP($D909,'DATA PENGUKURAN GARDU'!$A:$BS,44,0)</f>
        <v>#N/A</v>
      </c>
      <c r="AV909" s="21" t="e">
        <f t="shared" si="487"/>
        <v>#N/A</v>
      </c>
      <c r="AW909" s="20" t="e">
        <f>VLOOKUP($D909,'DATA PENGUKURAN GARDU'!$A:$BS,46,0)</f>
        <v>#N/A</v>
      </c>
      <c r="AX909" s="21" t="e">
        <f t="shared" si="488"/>
        <v>#N/A</v>
      </c>
      <c r="AY909" s="20" t="e">
        <f>VLOOKUP($D909,'DATA PENGUKURAN GARDU'!$A:$BS,46,0)</f>
        <v>#N/A</v>
      </c>
      <c r="AZ909" s="20" t="e">
        <f>VLOOKUP($D909,'DATA PENGUKURAN GARDU'!$A:$BS,53,0)</f>
        <v>#N/A</v>
      </c>
      <c r="BA909" s="20" t="e">
        <f>VLOOKUP($D909,'DATA PENGUKURAN GARDU'!$A:$BS,54,0)</f>
        <v>#N/A</v>
      </c>
      <c r="BB909" s="17" t="e">
        <f>VLOOKUP($E909,'DATA PENGUKURAN GARDU'!$A:$BS,42,0)</f>
        <v>#N/A</v>
      </c>
      <c r="BC909" s="23" t="e">
        <f t="shared" si="489"/>
        <v>#N/A</v>
      </c>
      <c r="BD909" s="17" t="e">
        <f>VLOOKUP($E909,'DATA PENGUKURAN GARDU'!$A:$BS,44,0)</f>
        <v>#N/A</v>
      </c>
      <c r="BE909" s="23" t="e">
        <f t="shared" si="490"/>
        <v>#N/A</v>
      </c>
      <c r="BF909" s="17" t="e">
        <f>VLOOKUP($E909,'DATA PENGUKURAN GARDU'!$A:$BS,46,0)</f>
        <v>#N/A</v>
      </c>
      <c r="BG909" s="23" t="e">
        <f t="shared" si="491"/>
        <v>#N/A</v>
      </c>
      <c r="BH909" s="17" t="e">
        <f>VLOOKUP($E909,'DATA PENGUKURAN GARDU'!$A:$BS,46,0)</f>
        <v>#N/A</v>
      </c>
      <c r="BI909" s="17" t="e">
        <f>VLOOKUP($E909,'DATA PENGUKURAN GARDU'!$A:$BS,53,0)</f>
        <v>#N/A</v>
      </c>
      <c r="BJ909" s="17" t="e">
        <f>VLOOKUP($E909,'DATA PENGUKURAN GARDU'!$A:$BS,54,0)</f>
        <v>#N/A</v>
      </c>
      <c r="BK909" s="20" t="e">
        <f t="shared" si="492"/>
        <v>#N/A</v>
      </c>
      <c r="BL909" s="20" t="e">
        <f t="shared" si="493"/>
        <v>#N/A</v>
      </c>
      <c r="BM909" s="20" t="e">
        <f t="shared" si="494"/>
        <v>#N/A</v>
      </c>
      <c r="BN909" s="25" t="e">
        <f t="shared" si="495"/>
        <v>#N/A</v>
      </c>
      <c r="BO909" s="26" t="str">
        <f t="shared" si="496"/>
        <v>0</v>
      </c>
      <c r="BP909" s="21" t="e">
        <f t="shared" si="497"/>
        <v>#VALUE!</v>
      </c>
      <c r="BQ909" s="20" t="e">
        <f t="shared" si="498"/>
        <v>#N/A</v>
      </c>
      <c r="BR909" s="20" t="e">
        <v>#N/A</v>
      </c>
      <c r="BS909" s="9" t="e">
        <v>#N/A</v>
      </c>
      <c r="BT909" s="2" t="e">
        <f t="shared" si="499"/>
        <v>#VALUE!</v>
      </c>
      <c r="BU909" s="2" t="e">
        <f t="shared" si="467"/>
        <v>#N/A</v>
      </c>
      <c r="BV909" s="2" t="e">
        <f t="shared" si="468"/>
        <v>#N/A</v>
      </c>
    </row>
    <row r="910" s="2" customFormat="1" ht="22.95" customHeight="1" spans="1:74">
      <c r="A910" s="9" t="str">
        <f t="shared" si="469"/>
        <v>K-068Induk</v>
      </c>
      <c r="B910" s="9" t="str">
        <f t="shared" si="470"/>
        <v>K-068jurusan 1</v>
      </c>
      <c r="C910" s="9" t="str">
        <f t="shared" si="471"/>
        <v>K-068jurusan 2</v>
      </c>
      <c r="D910" s="9" t="str">
        <f t="shared" si="472"/>
        <v>K-068jurusan 3</v>
      </c>
      <c r="E910" s="9" t="str">
        <f t="shared" si="473"/>
        <v>K-068jurusan 4</v>
      </c>
      <c r="F910" s="10" t="s">
        <v>410</v>
      </c>
      <c r="G910" s="10" t="s">
        <v>132</v>
      </c>
      <c r="H910" s="10" t="s">
        <v>1116</v>
      </c>
      <c r="I910" s="10">
        <v>0.745031</v>
      </c>
      <c r="J910" s="10">
        <v>124.305461</v>
      </c>
      <c r="K910" s="10" t="s">
        <v>7465</v>
      </c>
      <c r="L910" s="10" t="s">
        <v>7465</v>
      </c>
      <c r="M910" s="10" t="s">
        <v>7465</v>
      </c>
      <c r="N910" s="14">
        <f t="shared" si="474"/>
        <v>0</v>
      </c>
      <c r="O910" s="15" t="e">
        <f t="shared" si="475"/>
        <v>#VALUE!</v>
      </c>
      <c r="P910" s="15" t="e">
        <f t="shared" si="476"/>
        <v>#VALUE!</v>
      </c>
      <c r="Q910" s="17" t="e">
        <f>VLOOKUP($A910,'DATA PENGUKURAN GARDU'!$A:$BS,42,0)</f>
        <v>#N/A</v>
      </c>
      <c r="R910" s="18" t="e">
        <f t="shared" si="477"/>
        <v>#N/A</v>
      </c>
      <c r="S910" s="17" t="e">
        <f>VLOOKUP($A910,'DATA PENGUKURAN GARDU'!$A:$BS,44,0)</f>
        <v>#N/A</v>
      </c>
      <c r="T910" s="18" t="e">
        <f t="shared" si="478"/>
        <v>#N/A</v>
      </c>
      <c r="U910" s="17" t="e">
        <f>VLOOKUP($A910,'DATA PENGUKURAN GARDU'!$A:$BS,46,0)</f>
        <v>#N/A</v>
      </c>
      <c r="V910" s="18" t="e">
        <f t="shared" si="479"/>
        <v>#N/A</v>
      </c>
      <c r="W910" s="17" t="e">
        <f>VLOOKUP($A910,'DATA PENGUKURAN GARDU'!$A:$BS,48,0)</f>
        <v>#N/A</v>
      </c>
      <c r="X910" s="17" t="e">
        <f>VLOOKUP($A910,'DATA PENGUKURAN GARDU'!$A:$BS,53,0)</f>
        <v>#N/A</v>
      </c>
      <c r="Y910" s="17" t="e">
        <f>VLOOKUP($A910,'DATA PENGUKURAN GARDU'!$A:$BS,54,0)</f>
        <v>#N/A</v>
      </c>
      <c r="Z910" s="17" t="e">
        <f>VLOOKUP($A910,'DATA PENGUKURAN GARDU'!$A:$BS,55,0)</f>
        <v>#N/A</v>
      </c>
      <c r="AA910" s="20" t="e">
        <f>VLOOKUP($B910,'DATA PENGUKURAN GARDU'!$A:$BS,42,0)</f>
        <v>#N/A</v>
      </c>
      <c r="AB910" s="21" t="e">
        <f t="shared" si="480"/>
        <v>#N/A</v>
      </c>
      <c r="AC910" s="20" t="e">
        <f>VLOOKUP($B910,'DATA PENGUKURAN GARDU'!$A:$BS,44,0)</f>
        <v>#N/A</v>
      </c>
      <c r="AD910" s="21" t="e">
        <f t="shared" si="481"/>
        <v>#N/A</v>
      </c>
      <c r="AE910" s="20" t="e">
        <f>VLOOKUP($B910,'DATA PENGUKURAN GARDU'!$A:$BS,46,0)</f>
        <v>#N/A</v>
      </c>
      <c r="AF910" s="21" t="e">
        <f t="shared" si="482"/>
        <v>#N/A</v>
      </c>
      <c r="AG910" s="20" t="e">
        <f>VLOOKUP($B910,'DATA PENGUKURAN GARDU'!$A:$BS,46,0)</f>
        <v>#N/A</v>
      </c>
      <c r="AH910" s="20" t="e">
        <f>VLOOKUP($B910,'DATA PENGUKURAN GARDU'!$A:$BS,53,0)</f>
        <v>#N/A</v>
      </c>
      <c r="AI910" s="20" t="e">
        <f>VLOOKUP($B910,'DATA PENGUKURAN GARDU'!$A:$BS,54,0)</f>
        <v>#N/A</v>
      </c>
      <c r="AJ910" s="17" t="e">
        <f>VLOOKUP($C910,'DATA PENGUKURAN GARDU'!$A:$BS,42,0)</f>
        <v>#N/A</v>
      </c>
      <c r="AK910" s="23" t="e">
        <f t="shared" si="483"/>
        <v>#N/A</v>
      </c>
      <c r="AL910" s="17" t="e">
        <f>VLOOKUP($C910,'DATA PENGUKURAN GARDU'!$A:$BS,44,0)</f>
        <v>#N/A</v>
      </c>
      <c r="AM910" s="23" t="e">
        <f t="shared" si="484"/>
        <v>#N/A</v>
      </c>
      <c r="AN910" s="17" t="e">
        <f>VLOOKUP($C910,'DATA PENGUKURAN GARDU'!$A:$BS,46,0)</f>
        <v>#N/A</v>
      </c>
      <c r="AO910" s="23" t="e">
        <f t="shared" si="485"/>
        <v>#N/A</v>
      </c>
      <c r="AP910" s="17" t="e">
        <f>VLOOKUP($C910,'DATA PENGUKURAN GARDU'!$A:$BS,46,0)</f>
        <v>#N/A</v>
      </c>
      <c r="AQ910" s="17" t="e">
        <f>VLOOKUP($C910,'DATA PENGUKURAN GARDU'!$A:$BS,53,0)</f>
        <v>#N/A</v>
      </c>
      <c r="AR910" s="17" t="e">
        <f>VLOOKUP($C910,'DATA PENGUKURAN GARDU'!$A:$BS,54,0)</f>
        <v>#N/A</v>
      </c>
      <c r="AS910" s="20" t="e">
        <f>VLOOKUP($D910,'DATA PENGUKURAN GARDU'!$A:$BS,42,0)</f>
        <v>#N/A</v>
      </c>
      <c r="AT910" s="21" t="e">
        <f t="shared" si="486"/>
        <v>#N/A</v>
      </c>
      <c r="AU910" s="20" t="e">
        <f>VLOOKUP($D910,'DATA PENGUKURAN GARDU'!$A:$BS,44,0)</f>
        <v>#N/A</v>
      </c>
      <c r="AV910" s="21" t="e">
        <f t="shared" si="487"/>
        <v>#N/A</v>
      </c>
      <c r="AW910" s="20" t="e">
        <f>VLOOKUP($D910,'DATA PENGUKURAN GARDU'!$A:$BS,46,0)</f>
        <v>#N/A</v>
      </c>
      <c r="AX910" s="21" t="e">
        <f t="shared" si="488"/>
        <v>#N/A</v>
      </c>
      <c r="AY910" s="20" t="e">
        <f>VLOOKUP($D910,'DATA PENGUKURAN GARDU'!$A:$BS,46,0)</f>
        <v>#N/A</v>
      </c>
      <c r="AZ910" s="20" t="e">
        <f>VLOOKUP($D910,'DATA PENGUKURAN GARDU'!$A:$BS,53,0)</f>
        <v>#N/A</v>
      </c>
      <c r="BA910" s="20" t="e">
        <f>VLOOKUP($D910,'DATA PENGUKURAN GARDU'!$A:$BS,54,0)</f>
        <v>#N/A</v>
      </c>
      <c r="BB910" s="17" t="e">
        <f>VLOOKUP($E910,'DATA PENGUKURAN GARDU'!$A:$BS,42,0)</f>
        <v>#N/A</v>
      </c>
      <c r="BC910" s="23" t="e">
        <f t="shared" si="489"/>
        <v>#N/A</v>
      </c>
      <c r="BD910" s="17" t="e">
        <f>VLOOKUP($E910,'DATA PENGUKURAN GARDU'!$A:$BS,44,0)</f>
        <v>#N/A</v>
      </c>
      <c r="BE910" s="23" t="e">
        <f t="shared" si="490"/>
        <v>#N/A</v>
      </c>
      <c r="BF910" s="17" t="e">
        <f>VLOOKUP($E910,'DATA PENGUKURAN GARDU'!$A:$BS,46,0)</f>
        <v>#N/A</v>
      </c>
      <c r="BG910" s="23" t="e">
        <f t="shared" si="491"/>
        <v>#N/A</v>
      </c>
      <c r="BH910" s="17" t="e">
        <f>VLOOKUP($E910,'DATA PENGUKURAN GARDU'!$A:$BS,46,0)</f>
        <v>#N/A</v>
      </c>
      <c r="BI910" s="17" t="e">
        <f>VLOOKUP($E910,'DATA PENGUKURAN GARDU'!$A:$BS,53,0)</f>
        <v>#N/A</v>
      </c>
      <c r="BJ910" s="17" t="e">
        <f>VLOOKUP($E910,'DATA PENGUKURAN GARDU'!$A:$BS,54,0)</f>
        <v>#N/A</v>
      </c>
      <c r="BK910" s="20" t="e">
        <f t="shared" si="492"/>
        <v>#N/A</v>
      </c>
      <c r="BL910" s="20" t="e">
        <f t="shared" si="493"/>
        <v>#N/A</v>
      </c>
      <c r="BM910" s="20" t="e">
        <f t="shared" si="494"/>
        <v>#N/A</v>
      </c>
      <c r="BN910" s="25" t="e">
        <f t="shared" si="495"/>
        <v>#N/A</v>
      </c>
      <c r="BO910" s="26" t="str">
        <f t="shared" si="496"/>
        <v>0</v>
      </c>
      <c r="BP910" s="21" t="e">
        <f t="shared" si="497"/>
        <v>#VALUE!</v>
      </c>
      <c r="BQ910" s="20" t="e">
        <f t="shared" si="498"/>
        <v>#N/A</v>
      </c>
      <c r="BR910" s="20" t="e">
        <v>#N/A</v>
      </c>
      <c r="BS910" s="9" t="e">
        <v>#N/A</v>
      </c>
      <c r="BT910" s="2" t="e">
        <f t="shared" si="499"/>
        <v>#VALUE!</v>
      </c>
      <c r="BU910" s="2" t="e">
        <f t="shared" si="467"/>
        <v>#N/A</v>
      </c>
      <c r="BV910" s="2" t="e">
        <f t="shared" si="468"/>
        <v>#N/A</v>
      </c>
    </row>
    <row r="911" s="2" customFormat="1" ht="22.95" customHeight="1" spans="1:74">
      <c r="A911" s="9" t="str">
        <f t="shared" si="469"/>
        <v>K-075Induk</v>
      </c>
      <c r="B911" s="9" t="str">
        <f t="shared" si="470"/>
        <v>K-075jurusan 1</v>
      </c>
      <c r="C911" s="9" t="str">
        <f t="shared" si="471"/>
        <v>K-075jurusan 2</v>
      </c>
      <c r="D911" s="9" t="str">
        <f t="shared" si="472"/>
        <v>K-075jurusan 3</v>
      </c>
      <c r="E911" s="9" t="str">
        <f t="shared" si="473"/>
        <v>K-075jurusan 4</v>
      </c>
      <c r="F911" s="10" t="s">
        <v>410</v>
      </c>
      <c r="G911" s="10" t="s">
        <v>132</v>
      </c>
      <c r="H911" s="10" t="s">
        <v>1117</v>
      </c>
      <c r="I911" s="10">
        <v>0.753532</v>
      </c>
      <c r="J911" s="10">
        <v>124.311879</v>
      </c>
      <c r="K911" s="10" t="s">
        <v>7465</v>
      </c>
      <c r="L911" s="10" t="s">
        <v>7465</v>
      </c>
      <c r="M911" s="10" t="s">
        <v>7465</v>
      </c>
      <c r="N911" s="14">
        <f t="shared" si="474"/>
        <v>0</v>
      </c>
      <c r="O911" s="15" t="e">
        <f t="shared" si="475"/>
        <v>#VALUE!</v>
      </c>
      <c r="P911" s="15" t="e">
        <f t="shared" si="476"/>
        <v>#VALUE!</v>
      </c>
      <c r="Q911" s="17" t="e">
        <f>VLOOKUP($A911,'DATA PENGUKURAN GARDU'!$A:$BS,42,0)</f>
        <v>#N/A</v>
      </c>
      <c r="R911" s="18" t="e">
        <f t="shared" si="477"/>
        <v>#N/A</v>
      </c>
      <c r="S911" s="17" t="e">
        <f>VLOOKUP($A911,'DATA PENGUKURAN GARDU'!$A:$BS,44,0)</f>
        <v>#N/A</v>
      </c>
      <c r="T911" s="18" t="e">
        <f t="shared" si="478"/>
        <v>#N/A</v>
      </c>
      <c r="U911" s="17" t="e">
        <f>VLOOKUP($A911,'DATA PENGUKURAN GARDU'!$A:$BS,46,0)</f>
        <v>#N/A</v>
      </c>
      <c r="V911" s="18" t="e">
        <f t="shared" si="479"/>
        <v>#N/A</v>
      </c>
      <c r="W911" s="17" t="e">
        <f>VLOOKUP($A911,'DATA PENGUKURAN GARDU'!$A:$BS,48,0)</f>
        <v>#N/A</v>
      </c>
      <c r="X911" s="17" t="e">
        <f>VLOOKUP($A911,'DATA PENGUKURAN GARDU'!$A:$BS,53,0)</f>
        <v>#N/A</v>
      </c>
      <c r="Y911" s="17" t="e">
        <f>VLOOKUP($A911,'DATA PENGUKURAN GARDU'!$A:$BS,54,0)</f>
        <v>#N/A</v>
      </c>
      <c r="Z911" s="17" t="e">
        <f>VLOOKUP($A911,'DATA PENGUKURAN GARDU'!$A:$BS,55,0)</f>
        <v>#N/A</v>
      </c>
      <c r="AA911" s="20" t="e">
        <f>VLOOKUP($B911,'DATA PENGUKURAN GARDU'!$A:$BS,42,0)</f>
        <v>#N/A</v>
      </c>
      <c r="AB911" s="21" t="e">
        <f t="shared" si="480"/>
        <v>#N/A</v>
      </c>
      <c r="AC911" s="20" t="e">
        <f>VLOOKUP($B911,'DATA PENGUKURAN GARDU'!$A:$BS,44,0)</f>
        <v>#N/A</v>
      </c>
      <c r="AD911" s="21" t="e">
        <f t="shared" si="481"/>
        <v>#N/A</v>
      </c>
      <c r="AE911" s="20" t="e">
        <f>VLOOKUP($B911,'DATA PENGUKURAN GARDU'!$A:$BS,46,0)</f>
        <v>#N/A</v>
      </c>
      <c r="AF911" s="21" t="e">
        <f t="shared" si="482"/>
        <v>#N/A</v>
      </c>
      <c r="AG911" s="20" t="e">
        <f>VLOOKUP($B911,'DATA PENGUKURAN GARDU'!$A:$BS,46,0)</f>
        <v>#N/A</v>
      </c>
      <c r="AH911" s="20" t="e">
        <f>VLOOKUP($B911,'DATA PENGUKURAN GARDU'!$A:$BS,53,0)</f>
        <v>#N/A</v>
      </c>
      <c r="AI911" s="20" t="e">
        <f>VLOOKUP($B911,'DATA PENGUKURAN GARDU'!$A:$BS,54,0)</f>
        <v>#N/A</v>
      </c>
      <c r="AJ911" s="17" t="e">
        <f>VLOOKUP($C911,'DATA PENGUKURAN GARDU'!$A:$BS,42,0)</f>
        <v>#N/A</v>
      </c>
      <c r="AK911" s="23" t="e">
        <f t="shared" si="483"/>
        <v>#N/A</v>
      </c>
      <c r="AL911" s="17" t="e">
        <f>VLOOKUP($C911,'DATA PENGUKURAN GARDU'!$A:$BS,44,0)</f>
        <v>#N/A</v>
      </c>
      <c r="AM911" s="23" t="e">
        <f t="shared" si="484"/>
        <v>#N/A</v>
      </c>
      <c r="AN911" s="17" t="e">
        <f>VLOOKUP($C911,'DATA PENGUKURAN GARDU'!$A:$BS,46,0)</f>
        <v>#N/A</v>
      </c>
      <c r="AO911" s="23" t="e">
        <f t="shared" si="485"/>
        <v>#N/A</v>
      </c>
      <c r="AP911" s="17" t="e">
        <f>VLOOKUP($C911,'DATA PENGUKURAN GARDU'!$A:$BS,46,0)</f>
        <v>#N/A</v>
      </c>
      <c r="AQ911" s="17" t="e">
        <f>VLOOKUP($C911,'DATA PENGUKURAN GARDU'!$A:$BS,53,0)</f>
        <v>#N/A</v>
      </c>
      <c r="AR911" s="17" t="e">
        <f>VLOOKUP($C911,'DATA PENGUKURAN GARDU'!$A:$BS,54,0)</f>
        <v>#N/A</v>
      </c>
      <c r="AS911" s="20" t="e">
        <f>VLOOKUP($D911,'DATA PENGUKURAN GARDU'!$A:$BS,42,0)</f>
        <v>#N/A</v>
      </c>
      <c r="AT911" s="21" t="e">
        <f t="shared" si="486"/>
        <v>#N/A</v>
      </c>
      <c r="AU911" s="20" t="e">
        <f>VLOOKUP($D911,'DATA PENGUKURAN GARDU'!$A:$BS,44,0)</f>
        <v>#N/A</v>
      </c>
      <c r="AV911" s="21" t="e">
        <f t="shared" si="487"/>
        <v>#N/A</v>
      </c>
      <c r="AW911" s="20" t="e">
        <f>VLOOKUP($D911,'DATA PENGUKURAN GARDU'!$A:$BS,46,0)</f>
        <v>#N/A</v>
      </c>
      <c r="AX911" s="21" t="e">
        <f t="shared" si="488"/>
        <v>#N/A</v>
      </c>
      <c r="AY911" s="20" t="e">
        <f>VLOOKUP($D911,'DATA PENGUKURAN GARDU'!$A:$BS,46,0)</f>
        <v>#N/A</v>
      </c>
      <c r="AZ911" s="20" t="e">
        <f>VLOOKUP($D911,'DATA PENGUKURAN GARDU'!$A:$BS,53,0)</f>
        <v>#N/A</v>
      </c>
      <c r="BA911" s="20" t="e">
        <f>VLOOKUP($D911,'DATA PENGUKURAN GARDU'!$A:$BS,54,0)</f>
        <v>#N/A</v>
      </c>
      <c r="BB911" s="17" t="e">
        <f>VLOOKUP($E911,'DATA PENGUKURAN GARDU'!$A:$BS,42,0)</f>
        <v>#N/A</v>
      </c>
      <c r="BC911" s="23" t="e">
        <f t="shared" si="489"/>
        <v>#N/A</v>
      </c>
      <c r="BD911" s="17" t="e">
        <f>VLOOKUP($E911,'DATA PENGUKURAN GARDU'!$A:$BS,44,0)</f>
        <v>#N/A</v>
      </c>
      <c r="BE911" s="23" t="e">
        <f t="shared" si="490"/>
        <v>#N/A</v>
      </c>
      <c r="BF911" s="17" t="e">
        <f>VLOOKUP($E911,'DATA PENGUKURAN GARDU'!$A:$BS,46,0)</f>
        <v>#N/A</v>
      </c>
      <c r="BG911" s="23" t="e">
        <f t="shared" si="491"/>
        <v>#N/A</v>
      </c>
      <c r="BH911" s="17" t="e">
        <f>VLOOKUP($E911,'DATA PENGUKURAN GARDU'!$A:$BS,46,0)</f>
        <v>#N/A</v>
      </c>
      <c r="BI911" s="17" t="e">
        <f>VLOOKUP($E911,'DATA PENGUKURAN GARDU'!$A:$BS,53,0)</f>
        <v>#N/A</v>
      </c>
      <c r="BJ911" s="17" t="e">
        <f>VLOOKUP($E911,'DATA PENGUKURAN GARDU'!$A:$BS,54,0)</f>
        <v>#N/A</v>
      </c>
      <c r="BK911" s="20" t="e">
        <f t="shared" si="492"/>
        <v>#N/A</v>
      </c>
      <c r="BL911" s="20" t="e">
        <f t="shared" si="493"/>
        <v>#N/A</v>
      </c>
      <c r="BM911" s="20" t="e">
        <f t="shared" si="494"/>
        <v>#N/A</v>
      </c>
      <c r="BN911" s="25" t="e">
        <f t="shared" si="495"/>
        <v>#N/A</v>
      </c>
      <c r="BO911" s="26" t="str">
        <f t="shared" si="496"/>
        <v>0</v>
      </c>
      <c r="BP911" s="21" t="e">
        <f t="shared" si="497"/>
        <v>#VALUE!</v>
      </c>
      <c r="BQ911" s="20" t="e">
        <f t="shared" si="498"/>
        <v>#N/A</v>
      </c>
      <c r="BR911" s="20" t="e">
        <v>#N/A</v>
      </c>
      <c r="BS911" s="9" t="e">
        <v>#N/A</v>
      </c>
      <c r="BT911" s="2" t="e">
        <f t="shared" si="499"/>
        <v>#VALUE!</v>
      </c>
      <c r="BU911" s="2" t="e">
        <f t="shared" si="467"/>
        <v>#N/A</v>
      </c>
      <c r="BV911" s="2" t="e">
        <f t="shared" si="468"/>
        <v>#N/A</v>
      </c>
    </row>
    <row r="912" s="2" customFormat="1" ht="22.95" customHeight="1" spans="1:74">
      <c r="A912" s="9" t="str">
        <f t="shared" si="469"/>
        <v>K-077Induk</v>
      </c>
      <c r="B912" s="9" t="str">
        <f t="shared" si="470"/>
        <v>K-077jurusan 1</v>
      </c>
      <c r="C912" s="9" t="str">
        <f t="shared" si="471"/>
        <v>K-077jurusan 2</v>
      </c>
      <c r="D912" s="9" t="str">
        <f t="shared" si="472"/>
        <v>K-077jurusan 3</v>
      </c>
      <c r="E912" s="9" t="str">
        <f t="shared" si="473"/>
        <v>K-077jurusan 4</v>
      </c>
      <c r="F912" s="10" t="s">
        <v>410</v>
      </c>
      <c r="G912" s="10" t="s">
        <v>132</v>
      </c>
      <c r="H912" s="10" t="s">
        <v>1118</v>
      </c>
      <c r="I912" s="10">
        <v>0.756969</v>
      </c>
      <c r="J912" s="10">
        <v>124.316728</v>
      </c>
      <c r="K912" s="10" t="s">
        <v>7465</v>
      </c>
      <c r="L912" s="10" t="s">
        <v>7465</v>
      </c>
      <c r="M912" s="10" t="s">
        <v>7465</v>
      </c>
      <c r="N912" s="14">
        <f t="shared" si="474"/>
        <v>0</v>
      </c>
      <c r="O912" s="15" t="e">
        <f t="shared" si="475"/>
        <v>#VALUE!</v>
      </c>
      <c r="P912" s="15" t="e">
        <f t="shared" si="476"/>
        <v>#VALUE!</v>
      </c>
      <c r="Q912" s="17" t="e">
        <f>VLOOKUP($A912,'DATA PENGUKURAN GARDU'!$A:$BS,42,0)</f>
        <v>#N/A</v>
      </c>
      <c r="R912" s="18" t="e">
        <f t="shared" si="477"/>
        <v>#N/A</v>
      </c>
      <c r="S912" s="17" t="e">
        <f>VLOOKUP($A912,'DATA PENGUKURAN GARDU'!$A:$BS,44,0)</f>
        <v>#N/A</v>
      </c>
      <c r="T912" s="18" t="e">
        <f t="shared" si="478"/>
        <v>#N/A</v>
      </c>
      <c r="U912" s="17" t="e">
        <f>VLOOKUP($A912,'DATA PENGUKURAN GARDU'!$A:$BS,46,0)</f>
        <v>#N/A</v>
      </c>
      <c r="V912" s="18" t="e">
        <f t="shared" si="479"/>
        <v>#N/A</v>
      </c>
      <c r="W912" s="17" t="e">
        <f>VLOOKUP($A912,'DATA PENGUKURAN GARDU'!$A:$BS,48,0)</f>
        <v>#N/A</v>
      </c>
      <c r="X912" s="17" t="e">
        <f>VLOOKUP($A912,'DATA PENGUKURAN GARDU'!$A:$BS,53,0)</f>
        <v>#N/A</v>
      </c>
      <c r="Y912" s="17" t="e">
        <f>VLOOKUP($A912,'DATA PENGUKURAN GARDU'!$A:$BS,54,0)</f>
        <v>#N/A</v>
      </c>
      <c r="Z912" s="17" t="e">
        <f>VLOOKUP($A912,'DATA PENGUKURAN GARDU'!$A:$BS,55,0)</f>
        <v>#N/A</v>
      </c>
      <c r="AA912" s="20" t="e">
        <f>VLOOKUP($B912,'DATA PENGUKURAN GARDU'!$A:$BS,42,0)</f>
        <v>#N/A</v>
      </c>
      <c r="AB912" s="21" t="e">
        <f t="shared" si="480"/>
        <v>#N/A</v>
      </c>
      <c r="AC912" s="20" t="e">
        <f>VLOOKUP($B912,'DATA PENGUKURAN GARDU'!$A:$BS,44,0)</f>
        <v>#N/A</v>
      </c>
      <c r="AD912" s="21" t="e">
        <f t="shared" si="481"/>
        <v>#N/A</v>
      </c>
      <c r="AE912" s="20" t="e">
        <f>VLOOKUP($B912,'DATA PENGUKURAN GARDU'!$A:$BS,46,0)</f>
        <v>#N/A</v>
      </c>
      <c r="AF912" s="21" t="e">
        <f t="shared" si="482"/>
        <v>#N/A</v>
      </c>
      <c r="AG912" s="20" t="e">
        <f>VLOOKUP($B912,'DATA PENGUKURAN GARDU'!$A:$BS,46,0)</f>
        <v>#N/A</v>
      </c>
      <c r="AH912" s="20" t="e">
        <f>VLOOKUP($B912,'DATA PENGUKURAN GARDU'!$A:$BS,53,0)</f>
        <v>#N/A</v>
      </c>
      <c r="AI912" s="20" t="e">
        <f>VLOOKUP($B912,'DATA PENGUKURAN GARDU'!$A:$BS,54,0)</f>
        <v>#N/A</v>
      </c>
      <c r="AJ912" s="17" t="e">
        <f>VLOOKUP($C912,'DATA PENGUKURAN GARDU'!$A:$BS,42,0)</f>
        <v>#N/A</v>
      </c>
      <c r="AK912" s="23" t="e">
        <f t="shared" si="483"/>
        <v>#N/A</v>
      </c>
      <c r="AL912" s="17" t="e">
        <f>VLOOKUP($C912,'DATA PENGUKURAN GARDU'!$A:$BS,44,0)</f>
        <v>#N/A</v>
      </c>
      <c r="AM912" s="23" t="e">
        <f t="shared" si="484"/>
        <v>#N/A</v>
      </c>
      <c r="AN912" s="17" t="e">
        <f>VLOOKUP($C912,'DATA PENGUKURAN GARDU'!$A:$BS,46,0)</f>
        <v>#N/A</v>
      </c>
      <c r="AO912" s="23" t="e">
        <f t="shared" si="485"/>
        <v>#N/A</v>
      </c>
      <c r="AP912" s="17" t="e">
        <f>VLOOKUP($C912,'DATA PENGUKURAN GARDU'!$A:$BS,46,0)</f>
        <v>#N/A</v>
      </c>
      <c r="AQ912" s="17" t="e">
        <f>VLOOKUP($C912,'DATA PENGUKURAN GARDU'!$A:$BS,53,0)</f>
        <v>#N/A</v>
      </c>
      <c r="AR912" s="17" t="e">
        <f>VLOOKUP($C912,'DATA PENGUKURAN GARDU'!$A:$BS,54,0)</f>
        <v>#N/A</v>
      </c>
      <c r="AS912" s="20" t="e">
        <f>VLOOKUP($D912,'DATA PENGUKURAN GARDU'!$A:$BS,42,0)</f>
        <v>#N/A</v>
      </c>
      <c r="AT912" s="21" t="e">
        <f t="shared" si="486"/>
        <v>#N/A</v>
      </c>
      <c r="AU912" s="20" t="e">
        <f>VLOOKUP($D912,'DATA PENGUKURAN GARDU'!$A:$BS,44,0)</f>
        <v>#N/A</v>
      </c>
      <c r="AV912" s="21" t="e">
        <f t="shared" si="487"/>
        <v>#N/A</v>
      </c>
      <c r="AW912" s="20" t="e">
        <f>VLOOKUP($D912,'DATA PENGUKURAN GARDU'!$A:$BS,46,0)</f>
        <v>#N/A</v>
      </c>
      <c r="AX912" s="21" t="e">
        <f t="shared" si="488"/>
        <v>#N/A</v>
      </c>
      <c r="AY912" s="20" t="e">
        <f>VLOOKUP($D912,'DATA PENGUKURAN GARDU'!$A:$BS,46,0)</f>
        <v>#N/A</v>
      </c>
      <c r="AZ912" s="20" t="e">
        <f>VLOOKUP($D912,'DATA PENGUKURAN GARDU'!$A:$BS,53,0)</f>
        <v>#N/A</v>
      </c>
      <c r="BA912" s="20" t="e">
        <f>VLOOKUP($D912,'DATA PENGUKURAN GARDU'!$A:$BS,54,0)</f>
        <v>#N/A</v>
      </c>
      <c r="BB912" s="17" t="e">
        <f>VLOOKUP($E912,'DATA PENGUKURAN GARDU'!$A:$BS,42,0)</f>
        <v>#N/A</v>
      </c>
      <c r="BC912" s="23" t="e">
        <f t="shared" si="489"/>
        <v>#N/A</v>
      </c>
      <c r="BD912" s="17" t="e">
        <f>VLOOKUP($E912,'DATA PENGUKURAN GARDU'!$A:$BS,44,0)</f>
        <v>#N/A</v>
      </c>
      <c r="BE912" s="23" t="e">
        <f t="shared" si="490"/>
        <v>#N/A</v>
      </c>
      <c r="BF912" s="17" t="e">
        <f>VLOOKUP($E912,'DATA PENGUKURAN GARDU'!$A:$BS,46,0)</f>
        <v>#N/A</v>
      </c>
      <c r="BG912" s="23" t="e">
        <f t="shared" si="491"/>
        <v>#N/A</v>
      </c>
      <c r="BH912" s="17" t="e">
        <f>VLOOKUP($E912,'DATA PENGUKURAN GARDU'!$A:$BS,46,0)</f>
        <v>#N/A</v>
      </c>
      <c r="BI912" s="17" t="e">
        <f>VLOOKUP($E912,'DATA PENGUKURAN GARDU'!$A:$BS,53,0)</f>
        <v>#N/A</v>
      </c>
      <c r="BJ912" s="17" t="e">
        <f>VLOOKUP($E912,'DATA PENGUKURAN GARDU'!$A:$BS,54,0)</f>
        <v>#N/A</v>
      </c>
      <c r="BK912" s="20" t="e">
        <f t="shared" si="492"/>
        <v>#N/A</v>
      </c>
      <c r="BL912" s="20" t="e">
        <f t="shared" si="493"/>
        <v>#N/A</v>
      </c>
      <c r="BM912" s="20" t="e">
        <f t="shared" si="494"/>
        <v>#N/A</v>
      </c>
      <c r="BN912" s="25" t="e">
        <f t="shared" si="495"/>
        <v>#N/A</v>
      </c>
      <c r="BO912" s="26" t="str">
        <f t="shared" si="496"/>
        <v>0</v>
      </c>
      <c r="BP912" s="21" t="e">
        <f t="shared" si="497"/>
        <v>#VALUE!</v>
      </c>
      <c r="BQ912" s="20" t="e">
        <f t="shared" si="498"/>
        <v>#N/A</v>
      </c>
      <c r="BR912" s="20" t="e">
        <v>#N/A</v>
      </c>
      <c r="BS912" s="9" t="e">
        <v>#N/A</v>
      </c>
      <c r="BT912" s="2" t="e">
        <f t="shared" si="499"/>
        <v>#VALUE!</v>
      </c>
      <c r="BU912" s="2" t="e">
        <f t="shared" si="467"/>
        <v>#N/A</v>
      </c>
      <c r="BV912" s="2" t="e">
        <f t="shared" si="468"/>
        <v>#N/A</v>
      </c>
    </row>
    <row r="913" s="2" customFormat="1" ht="22.95" customHeight="1" spans="1:74">
      <c r="A913" s="9" t="str">
        <f t="shared" si="469"/>
        <v>M 85Induk</v>
      </c>
      <c r="B913" s="9" t="str">
        <f t="shared" si="470"/>
        <v>M 85jurusan 1</v>
      </c>
      <c r="C913" s="9" t="str">
        <f t="shared" si="471"/>
        <v>M 85jurusan 2</v>
      </c>
      <c r="D913" s="9" t="str">
        <f t="shared" si="472"/>
        <v>M 85jurusan 3</v>
      </c>
      <c r="E913" s="9" t="str">
        <f t="shared" si="473"/>
        <v>M 85jurusan 4</v>
      </c>
      <c r="F913" s="10" t="s">
        <v>131</v>
      </c>
      <c r="G913" s="10" t="s">
        <v>131</v>
      </c>
      <c r="H913" s="10" t="s">
        <v>1119</v>
      </c>
      <c r="I913" s="10">
        <v>0.54947</v>
      </c>
      <c r="J913" s="10">
        <v>123.93903</v>
      </c>
      <c r="K913" s="10" t="s">
        <v>7465</v>
      </c>
      <c r="L913" s="10" t="s">
        <v>7465</v>
      </c>
      <c r="M913" s="10" t="s">
        <v>7465</v>
      </c>
      <c r="N913" s="14">
        <f t="shared" si="474"/>
        <v>0</v>
      </c>
      <c r="O913" s="15" t="e">
        <f t="shared" si="475"/>
        <v>#VALUE!</v>
      </c>
      <c r="P913" s="15" t="e">
        <f t="shared" si="476"/>
        <v>#VALUE!</v>
      </c>
      <c r="Q913" s="17" t="e">
        <f>VLOOKUP($A913,'DATA PENGUKURAN GARDU'!$A:$BS,42,0)</f>
        <v>#N/A</v>
      </c>
      <c r="R913" s="18" t="e">
        <f t="shared" si="477"/>
        <v>#N/A</v>
      </c>
      <c r="S913" s="17" t="e">
        <f>VLOOKUP($A913,'DATA PENGUKURAN GARDU'!$A:$BS,44,0)</f>
        <v>#N/A</v>
      </c>
      <c r="T913" s="18" t="e">
        <f t="shared" si="478"/>
        <v>#N/A</v>
      </c>
      <c r="U913" s="17" t="e">
        <f>VLOOKUP($A913,'DATA PENGUKURAN GARDU'!$A:$BS,46,0)</f>
        <v>#N/A</v>
      </c>
      <c r="V913" s="18" t="e">
        <f t="shared" si="479"/>
        <v>#N/A</v>
      </c>
      <c r="W913" s="17" t="e">
        <f>VLOOKUP($A913,'DATA PENGUKURAN GARDU'!$A:$BS,48,0)</f>
        <v>#N/A</v>
      </c>
      <c r="X913" s="17" t="e">
        <f>VLOOKUP($A913,'DATA PENGUKURAN GARDU'!$A:$BS,53,0)</f>
        <v>#N/A</v>
      </c>
      <c r="Y913" s="17" t="e">
        <f>VLOOKUP($A913,'DATA PENGUKURAN GARDU'!$A:$BS,54,0)</f>
        <v>#N/A</v>
      </c>
      <c r="Z913" s="17" t="e">
        <f>VLOOKUP($A913,'DATA PENGUKURAN GARDU'!$A:$BS,55,0)</f>
        <v>#N/A</v>
      </c>
      <c r="AA913" s="20" t="e">
        <f>VLOOKUP($B913,'DATA PENGUKURAN GARDU'!$A:$BS,42,0)</f>
        <v>#N/A</v>
      </c>
      <c r="AB913" s="21" t="e">
        <f t="shared" si="480"/>
        <v>#N/A</v>
      </c>
      <c r="AC913" s="20" t="e">
        <f>VLOOKUP($B913,'DATA PENGUKURAN GARDU'!$A:$BS,44,0)</f>
        <v>#N/A</v>
      </c>
      <c r="AD913" s="21" t="e">
        <f t="shared" si="481"/>
        <v>#N/A</v>
      </c>
      <c r="AE913" s="20" t="e">
        <f>VLOOKUP($B913,'DATA PENGUKURAN GARDU'!$A:$BS,46,0)</f>
        <v>#N/A</v>
      </c>
      <c r="AF913" s="21" t="e">
        <f t="shared" si="482"/>
        <v>#N/A</v>
      </c>
      <c r="AG913" s="20" t="e">
        <f>VLOOKUP($B913,'DATA PENGUKURAN GARDU'!$A:$BS,46,0)</f>
        <v>#N/A</v>
      </c>
      <c r="AH913" s="20" t="e">
        <f>VLOOKUP($B913,'DATA PENGUKURAN GARDU'!$A:$BS,53,0)</f>
        <v>#N/A</v>
      </c>
      <c r="AI913" s="20" t="e">
        <f>VLOOKUP($B913,'DATA PENGUKURAN GARDU'!$A:$BS,54,0)</f>
        <v>#N/A</v>
      </c>
      <c r="AJ913" s="17" t="e">
        <f>VLOOKUP($C913,'DATA PENGUKURAN GARDU'!$A:$BS,42,0)</f>
        <v>#N/A</v>
      </c>
      <c r="AK913" s="23" t="e">
        <f t="shared" si="483"/>
        <v>#N/A</v>
      </c>
      <c r="AL913" s="17" t="e">
        <f>VLOOKUP($C913,'DATA PENGUKURAN GARDU'!$A:$BS,44,0)</f>
        <v>#N/A</v>
      </c>
      <c r="AM913" s="23" t="e">
        <f t="shared" si="484"/>
        <v>#N/A</v>
      </c>
      <c r="AN913" s="17" t="e">
        <f>VLOOKUP($C913,'DATA PENGUKURAN GARDU'!$A:$BS,46,0)</f>
        <v>#N/A</v>
      </c>
      <c r="AO913" s="23" t="e">
        <f t="shared" si="485"/>
        <v>#N/A</v>
      </c>
      <c r="AP913" s="17" t="e">
        <f>VLOOKUP($C913,'DATA PENGUKURAN GARDU'!$A:$BS,46,0)</f>
        <v>#N/A</v>
      </c>
      <c r="AQ913" s="17" t="e">
        <f>VLOOKUP($C913,'DATA PENGUKURAN GARDU'!$A:$BS,53,0)</f>
        <v>#N/A</v>
      </c>
      <c r="AR913" s="17" t="e">
        <f>VLOOKUP($C913,'DATA PENGUKURAN GARDU'!$A:$BS,54,0)</f>
        <v>#N/A</v>
      </c>
      <c r="AS913" s="20" t="e">
        <f>VLOOKUP($D913,'DATA PENGUKURAN GARDU'!$A:$BS,42,0)</f>
        <v>#N/A</v>
      </c>
      <c r="AT913" s="21" t="e">
        <f t="shared" si="486"/>
        <v>#N/A</v>
      </c>
      <c r="AU913" s="20" t="e">
        <f>VLOOKUP($D913,'DATA PENGUKURAN GARDU'!$A:$BS,44,0)</f>
        <v>#N/A</v>
      </c>
      <c r="AV913" s="21" t="e">
        <f t="shared" si="487"/>
        <v>#N/A</v>
      </c>
      <c r="AW913" s="20" t="e">
        <f>VLOOKUP($D913,'DATA PENGUKURAN GARDU'!$A:$BS,46,0)</f>
        <v>#N/A</v>
      </c>
      <c r="AX913" s="21" t="e">
        <f t="shared" si="488"/>
        <v>#N/A</v>
      </c>
      <c r="AY913" s="20" t="e">
        <f>VLOOKUP($D913,'DATA PENGUKURAN GARDU'!$A:$BS,46,0)</f>
        <v>#N/A</v>
      </c>
      <c r="AZ913" s="20" t="e">
        <f>VLOOKUP($D913,'DATA PENGUKURAN GARDU'!$A:$BS,53,0)</f>
        <v>#N/A</v>
      </c>
      <c r="BA913" s="20" t="e">
        <f>VLOOKUP($D913,'DATA PENGUKURAN GARDU'!$A:$BS,54,0)</f>
        <v>#N/A</v>
      </c>
      <c r="BB913" s="17" t="e">
        <f>VLOOKUP($E913,'DATA PENGUKURAN GARDU'!$A:$BS,42,0)</f>
        <v>#N/A</v>
      </c>
      <c r="BC913" s="23" t="e">
        <f t="shared" si="489"/>
        <v>#N/A</v>
      </c>
      <c r="BD913" s="17" t="e">
        <f>VLOOKUP($E913,'DATA PENGUKURAN GARDU'!$A:$BS,44,0)</f>
        <v>#N/A</v>
      </c>
      <c r="BE913" s="23" t="e">
        <f t="shared" si="490"/>
        <v>#N/A</v>
      </c>
      <c r="BF913" s="17" t="e">
        <f>VLOOKUP($E913,'DATA PENGUKURAN GARDU'!$A:$BS,46,0)</f>
        <v>#N/A</v>
      </c>
      <c r="BG913" s="23" t="e">
        <f t="shared" si="491"/>
        <v>#N/A</v>
      </c>
      <c r="BH913" s="17" t="e">
        <f>VLOOKUP($E913,'DATA PENGUKURAN GARDU'!$A:$BS,46,0)</f>
        <v>#N/A</v>
      </c>
      <c r="BI913" s="17" t="e">
        <f>VLOOKUP($E913,'DATA PENGUKURAN GARDU'!$A:$BS,53,0)</f>
        <v>#N/A</v>
      </c>
      <c r="BJ913" s="17" t="e">
        <f>VLOOKUP($E913,'DATA PENGUKURAN GARDU'!$A:$BS,54,0)</f>
        <v>#N/A</v>
      </c>
      <c r="BK913" s="20" t="e">
        <f t="shared" si="492"/>
        <v>#N/A</v>
      </c>
      <c r="BL913" s="20" t="e">
        <f t="shared" si="493"/>
        <v>#N/A</v>
      </c>
      <c r="BM913" s="20" t="e">
        <f t="shared" si="494"/>
        <v>#N/A</v>
      </c>
      <c r="BN913" s="25" t="e">
        <f t="shared" si="495"/>
        <v>#N/A</v>
      </c>
      <c r="BO913" s="26" t="str">
        <f t="shared" si="496"/>
        <v>0</v>
      </c>
      <c r="BP913" s="21" t="e">
        <f t="shared" si="497"/>
        <v>#VALUE!</v>
      </c>
      <c r="BQ913" s="20" t="e">
        <f t="shared" si="498"/>
        <v>#N/A</v>
      </c>
      <c r="BR913" s="20" t="e">
        <v>#N/A</v>
      </c>
      <c r="BS913" s="9" t="e">
        <v>#N/A</v>
      </c>
      <c r="BT913" s="2" t="e">
        <f t="shared" si="499"/>
        <v>#VALUE!</v>
      </c>
      <c r="BU913" s="2" t="e">
        <f t="shared" si="467"/>
        <v>#N/A</v>
      </c>
      <c r="BV913" s="2" t="e">
        <f t="shared" si="468"/>
        <v>#N/A</v>
      </c>
    </row>
    <row r="914" s="2" customFormat="1" ht="22.95" customHeight="1" spans="1:74">
      <c r="A914" s="9" t="str">
        <f t="shared" si="469"/>
        <v>M 90Induk</v>
      </c>
      <c r="B914" s="9" t="str">
        <f t="shared" si="470"/>
        <v>M 90jurusan 1</v>
      </c>
      <c r="C914" s="9" t="str">
        <f t="shared" si="471"/>
        <v>M 90jurusan 2</v>
      </c>
      <c r="D914" s="9" t="str">
        <f t="shared" si="472"/>
        <v>M 90jurusan 3</v>
      </c>
      <c r="E914" s="9" t="str">
        <f t="shared" si="473"/>
        <v>M 90jurusan 4</v>
      </c>
      <c r="F914" s="10" t="s">
        <v>131</v>
      </c>
      <c r="G914" s="10" t="s">
        <v>131</v>
      </c>
      <c r="H914" s="10" t="s">
        <v>1120</v>
      </c>
      <c r="I914" s="10">
        <v>0.618979</v>
      </c>
      <c r="J914" s="10">
        <v>124.082784</v>
      </c>
      <c r="K914" s="10" t="s">
        <v>7465</v>
      </c>
      <c r="L914" s="10" t="s">
        <v>7465</v>
      </c>
      <c r="M914" s="10" t="s">
        <v>7465</v>
      </c>
      <c r="N914" s="14">
        <f t="shared" si="474"/>
        <v>0</v>
      </c>
      <c r="O914" s="15" t="e">
        <f t="shared" si="475"/>
        <v>#VALUE!</v>
      </c>
      <c r="P914" s="15" t="e">
        <f t="shared" si="476"/>
        <v>#VALUE!</v>
      </c>
      <c r="Q914" s="17" t="e">
        <f>VLOOKUP($A914,'DATA PENGUKURAN GARDU'!$A:$BS,42,0)</f>
        <v>#N/A</v>
      </c>
      <c r="R914" s="18" t="e">
        <f t="shared" si="477"/>
        <v>#N/A</v>
      </c>
      <c r="S914" s="17" t="e">
        <f>VLOOKUP($A914,'DATA PENGUKURAN GARDU'!$A:$BS,44,0)</f>
        <v>#N/A</v>
      </c>
      <c r="T914" s="18" t="e">
        <f t="shared" si="478"/>
        <v>#N/A</v>
      </c>
      <c r="U914" s="17" t="e">
        <f>VLOOKUP($A914,'DATA PENGUKURAN GARDU'!$A:$BS,46,0)</f>
        <v>#N/A</v>
      </c>
      <c r="V914" s="18" t="e">
        <f t="shared" si="479"/>
        <v>#N/A</v>
      </c>
      <c r="W914" s="17" t="e">
        <f>VLOOKUP($A914,'DATA PENGUKURAN GARDU'!$A:$BS,48,0)</f>
        <v>#N/A</v>
      </c>
      <c r="X914" s="17" t="e">
        <f>VLOOKUP($A914,'DATA PENGUKURAN GARDU'!$A:$BS,53,0)</f>
        <v>#N/A</v>
      </c>
      <c r="Y914" s="17" t="e">
        <f>VLOOKUP($A914,'DATA PENGUKURAN GARDU'!$A:$BS,54,0)</f>
        <v>#N/A</v>
      </c>
      <c r="Z914" s="17" t="e">
        <f>VLOOKUP($A914,'DATA PENGUKURAN GARDU'!$A:$BS,55,0)</f>
        <v>#N/A</v>
      </c>
      <c r="AA914" s="20" t="e">
        <f>VLOOKUP($B914,'DATA PENGUKURAN GARDU'!$A:$BS,42,0)</f>
        <v>#N/A</v>
      </c>
      <c r="AB914" s="21" t="e">
        <f t="shared" si="480"/>
        <v>#N/A</v>
      </c>
      <c r="AC914" s="20" t="e">
        <f>VLOOKUP($B914,'DATA PENGUKURAN GARDU'!$A:$BS,44,0)</f>
        <v>#N/A</v>
      </c>
      <c r="AD914" s="21" t="e">
        <f t="shared" si="481"/>
        <v>#N/A</v>
      </c>
      <c r="AE914" s="20" t="e">
        <f>VLOOKUP($B914,'DATA PENGUKURAN GARDU'!$A:$BS,46,0)</f>
        <v>#N/A</v>
      </c>
      <c r="AF914" s="21" t="e">
        <f t="shared" si="482"/>
        <v>#N/A</v>
      </c>
      <c r="AG914" s="20" t="e">
        <f>VLOOKUP($B914,'DATA PENGUKURAN GARDU'!$A:$BS,46,0)</f>
        <v>#N/A</v>
      </c>
      <c r="AH914" s="20" t="e">
        <f>VLOOKUP($B914,'DATA PENGUKURAN GARDU'!$A:$BS,53,0)</f>
        <v>#N/A</v>
      </c>
      <c r="AI914" s="20" t="e">
        <f>VLOOKUP($B914,'DATA PENGUKURAN GARDU'!$A:$BS,54,0)</f>
        <v>#N/A</v>
      </c>
      <c r="AJ914" s="17" t="e">
        <f>VLOOKUP($C914,'DATA PENGUKURAN GARDU'!$A:$BS,42,0)</f>
        <v>#N/A</v>
      </c>
      <c r="AK914" s="23" t="e">
        <f t="shared" si="483"/>
        <v>#N/A</v>
      </c>
      <c r="AL914" s="17" t="e">
        <f>VLOOKUP($C914,'DATA PENGUKURAN GARDU'!$A:$BS,44,0)</f>
        <v>#N/A</v>
      </c>
      <c r="AM914" s="23" t="e">
        <f t="shared" si="484"/>
        <v>#N/A</v>
      </c>
      <c r="AN914" s="17" t="e">
        <f>VLOOKUP($C914,'DATA PENGUKURAN GARDU'!$A:$BS,46,0)</f>
        <v>#N/A</v>
      </c>
      <c r="AO914" s="23" t="e">
        <f t="shared" si="485"/>
        <v>#N/A</v>
      </c>
      <c r="AP914" s="17" t="e">
        <f>VLOOKUP($C914,'DATA PENGUKURAN GARDU'!$A:$BS,46,0)</f>
        <v>#N/A</v>
      </c>
      <c r="AQ914" s="17" t="e">
        <f>VLOOKUP($C914,'DATA PENGUKURAN GARDU'!$A:$BS,53,0)</f>
        <v>#N/A</v>
      </c>
      <c r="AR914" s="17" t="e">
        <f>VLOOKUP($C914,'DATA PENGUKURAN GARDU'!$A:$BS,54,0)</f>
        <v>#N/A</v>
      </c>
      <c r="AS914" s="20" t="e">
        <f>VLOOKUP($D914,'DATA PENGUKURAN GARDU'!$A:$BS,42,0)</f>
        <v>#N/A</v>
      </c>
      <c r="AT914" s="21" t="e">
        <f t="shared" si="486"/>
        <v>#N/A</v>
      </c>
      <c r="AU914" s="20" t="e">
        <f>VLOOKUP($D914,'DATA PENGUKURAN GARDU'!$A:$BS,44,0)</f>
        <v>#N/A</v>
      </c>
      <c r="AV914" s="21" t="e">
        <f t="shared" si="487"/>
        <v>#N/A</v>
      </c>
      <c r="AW914" s="20" t="e">
        <f>VLOOKUP($D914,'DATA PENGUKURAN GARDU'!$A:$BS,46,0)</f>
        <v>#N/A</v>
      </c>
      <c r="AX914" s="21" t="e">
        <f t="shared" si="488"/>
        <v>#N/A</v>
      </c>
      <c r="AY914" s="20" t="e">
        <f>VLOOKUP($D914,'DATA PENGUKURAN GARDU'!$A:$BS,46,0)</f>
        <v>#N/A</v>
      </c>
      <c r="AZ914" s="20" t="e">
        <f>VLOOKUP($D914,'DATA PENGUKURAN GARDU'!$A:$BS,53,0)</f>
        <v>#N/A</v>
      </c>
      <c r="BA914" s="20" t="e">
        <f>VLOOKUP($D914,'DATA PENGUKURAN GARDU'!$A:$BS,54,0)</f>
        <v>#N/A</v>
      </c>
      <c r="BB914" s="17" t="e">
        <f>VLOOKUP($E914,'DATA PENGUKURAN GARDU'!$A:$BS,42,0)</f>
        <v>#N/A</v>
      </c>
      <c r="BC914" s="23" t="e">
        <f t="shared" si="489"/>
        <v>#N/A</v>
      </c>
      <c r="BD914" s="17" t="e">
        <f>VLOOKUP($E914,'DATA PENGUKURAN GARDU'!$A:$BS,44,0)</f>
        <v>#N/A</v>
      </c>
      <c r="BE914" s="23" t="e">
        <f t="shared" si="490"/>
        <v>#N/A</v>
      </c>
      <c r="BF914" s="17" t="e">
        <f>VLOOKUP($E914,'DATA PENGUKURAN GARDU'!$A:$BS,46,0)</f>
        <v>#N/A</v>
      </c>
      <c r="BG914" s="23" t="e">
        <f t="shared" si="491"/>
        <v>#N/A</v>
      </c>
      <c r="BH914" s="17" t="e">
        <f>VLOOKUP($E914,'DATA PENGUKURAN GARDU'!$A:$BS,46,0)</f>
        <v>#N/A</v>
      </c>
      <c r="BI914" s="17" t="e">
        <f>VLOOKUP($E914,'DATA PENGUKURAN GARDU'!$A:$BS,53,0)</f>
        <v>#N/A</v>
      </c>
      <c r="BJ914" s="17" t="e">
        <f>VLOOKUP($E914,'DATA PENGUKURAN GARDU'!$A:$BS,54,0)</f>
        <v>#N/A</v>
      </c>
      <c r="BK914" s="20" t="e">
        <f t="shared" si="492"/>
        <v>#N/A</v>
      </c>
      <c r="BL914" s="20" t="e">
        <f t="shared" si="493"/>
        <v>#N/A</v>
      </c>
      <c r="BM914" s="20" t="e">
        <f t="shared" si="494"/>
        <v>#N/A</v>
      </c>
      <c r="BN914" s="25" t="e">
        <f t="shared" si="495"/>
        <v>#N/A</v>
      </c>
      <c r="BO914" s="26" t="str">
        <f t="shared" si="496"/>
        <v>0</v>
      </c>
      <c r="BP914" s="21" t="e">
        <f t="shared" si="497"/>
        <v>#VALUE!</v>
      </c>
      <c r="BQ914" s="20" t="e">
        <f t="shared" si="498"/>
        <v>#N/A</v>
      </c>
      <c r="BR914" s="20" t="e">
        <v>#N/A</v>
      </c>
      <c r="BS914" s="9" t="e">
        <v>#N/A</v>
      </c>
      <c r="BT914" s="2" t="e">
        <f t="shared" si="499"/>
        <v>#VALUE!</v>
      </c>
      <c r="BU914" s="2" t="e">
        <f t="shared" si="467"/>
        <v>#N/A</v>
      </c>
      <c r="BV914" s="2" t="e">
        <f t="shared" si="468"/>
        <v>#N/A</v>
      </c>
    </row>
    <row r="915" s="2" customFormat="1" ht="22.95" customHeight="1" spans="1:74">
      <c r="A915" s="9" t="str">
        <f t="shared" si="469"/>
        <v>M 92Induk</v>
      </c>
      <c r="B915" s="9" t="str">
        <f t="shared" si="470"/>
        <v>M 92jurusan 1</v>
      </c>
      <c r="C915" s="9" t="str">
        <f t="shared" si="471"/>
        <v>M 92jurusan 2</v>
      </c>
      <c r="D915" s="9" t="str">
        <f t="shared" si="472"/>
        <v>M 92jurusan 3</v>
      </c>
      <c r="E915" s="9" t="str">
        <f t="shared" si="473"/>
        <v>M 92jurusan 4</v>
      </c>
      <c r="F915" s="10" t="s">
        <v>131</v>
      </c>
      <c r="G915" s="10" t="s">
        <v>131</v>
      </c>
      <c r="H915" s="10" t="s">
        <v>1121</v>
      </c>
      <c r="I915" s="10">
        <v>0.61078</v>
      </c>
      <c r="J915" s="10">
        <v>124.08535</v>
      </c>
      <c r="K915" s="10" t="s">
        <v>7465</v>
      </c>
      <c r="L915" s="10" t="s">
        <v>7465</v>
      </c>
      <c r="M915" s="10" t="s">
        <v>7465</v>
      </c>
      <c r="N915" s="14">
        <f t="shared" si="474"/>
        <v>0</v>
      </c>
      <c r="O915" s="15" t="e">
        <f t="shared" si="475"/>
        <v>#VALUE!</v>
      </c>
      <c r="P915" s="15" t="e">
        <f t="shared" si="476"/>
        <v>#VALUE!</v>
      </c>
      <c r="Q915" s="17" t="e">
        <f>VLOOKUP($A915,'DATA PENGUKURAN GARDU'!$A:$BS,42,0)</f>
        <v>#N/A</v>
      </c>
      <c r="R915" s="18" t="e">
        <f t="shared" si="477"/>
        <v>#N/A</v>
      </c>
      <c r="S915" s="17" t="e">
        <f>VLOOKUP($A915,'DATA PENGUKURAN GARDU'!$A:$BS,44,0)</f>
        <v>#N/A</v>
      </c>
      <c r="T915" s="18" t="e">
        <f t="shared" si="478"/>
        <v>#N/A</v>
      </c>
      <c r="U915" s="17" t="e">
        <f>VLOOKUP($A915,'DATA PENGUKURAN GARDU'!$A:$BS,46,0)</f>
        <v>#N/A</v>
      </c>
      <c r="V915" s="18" t="e">
        <f t="shared" si="479"/>
        <v>#N/A</v>
      </c>
      <c r="W915" s="17" t="e">
        <f>VLOOKUP($A915,'DATA PENGUKURAN GARDU'!$A:$BS,48,0)</f>
        <v>#N/A</v>
      </c>
      <c r="X915" s="17" t="e">
        <f>VLOOKUP($A915,'DATA PENGUKURAN GARDU'!$A:$BS,53,0)</f>
        <v>#N/A</v>
      </c>
      <c r="Y915" s="17" t="e">
        <f>VLOOKUP($A915,'DATA PENGUKURAN GARDU'!$A:$BS,54,0)</f>
        <v>#N/A</v>
      </c>
      <c r="Z915" s="17" t="e">
        <f>VLOOKUP($A915,'DATA PENGUKURAN GARDU'!$A:$BS,55,0)</f>
        <v>#N/A</v>
      </c>
      <c r="AA915" s="20" t="e">
        <f>VLOOKUP($B915,'DATA PENGUKURAN GARDU'!$A:$BS,42,0)</f>
        <v>#N/A</v>
      </c>
      <c r="AB915" s="21" t="e">
        <f t="shared" si="480"/>
        <v>#N/A</v>
      </c>
      <c r="AC915" s="20" t="e">
        <f>VLOOKUP($B915,'DATA PENGUKURAN GARDU'!$A:$BS,44,0)</f>
        <v>#N/A</v>
      </c>
      <c r="AD915" s="21" t="e">
        <f t="shared" si="481"/>
        <v>#N/A</v>
      </c>
      <c r="AE915" s="20" t="e">
        <f>VLOOKUP($B915,'DATA PENGUKURAN GARDU'!$A:$BS,46,0)</f>
        <v>#N/A</v>
      </c>
      <c r="AF915" s="21" t="e">
        <f t="shared" si="482"/>
        <v>#N/A</v>
      </c>
      <c r="AG915" s="20" t="e">
        <f>VLOOKUP($B915,'DATA PENGUKURAN GARDU'!$A:$BS,46,0)</f>
        <v>#N/A</v>
      </c>
      <c r="AH915" s="20" t="e">
        <f>VLOOKUP($B915,'DATA PENGUKURAN GARDU'!$A:$BS,53,0)</f>
        <v>#N/A</v>
      </c>
      <c r="AI915" s="20" t="e">
        <f>VLOOKUP($B915,'DATA PENGUKURAN GARDU'!$A:$BS,54,0)</f>
        <v>#N/A</v>
      </c>
      <c r="AJ915" s="17" t="e">
        <f>VLOOKUP($C915,'DATA PENGUKURAN GARDU'!$A:$BS,42,0)</f>
        <v>#N/A</v>
      </c>
      <c r="AK915" s="23" t="e">
        <f t="shared" si="483"/>
        <v>#N/A</v>
      </c>
      <c r="AL915" s="17" t="e">
        <f>VLOOKUP($C915,'DATA PENGUKURAN GARDU'!$A:$BS,44,0)</f>
        <v>#N/A</v>
      </c>
      <c r="AM915" s="23" t="e">
        <f t="shared" si="484"/>
        <v>#N/A</v>
      </c>
      <c r="AN915" s="17" t="e">
        <f>VLOOKUP($C915,'DATA PENGUKURAN GARDU'!$A:$BS,46,0)</f>
        <v>#N/A</v>
      </c>
      <c r="AO915" s="23" t="e">
        <f t="shared" si="485"/>
        <v>#N/A</v>
      </c>
      <c r="AP915" s="17" t="e">
        <f>VLOOKUP($C915,'DATA PENGUKURAN GARDU'!$A:$BS,46,0)</f>
        <v>#N/A</v>
      </c>
      <c r="AQ915" s="17" t="e">
        <f>VLOOKUP($C915,'DATA PENGUKURAN GARDU'!$A:$BS,53,0)</f>
        <v>#N/A</v>
      </c>
      <c r="AR915" s="17" t="e">
        <f>VLOOKUP($C915,'DATA PENGUKURAN GARDU'!$A:$BS,54,0)</f>
        <v>#N/A</v>
      </c>
      <c r="AS915" s="20" t="e">
        <f>VLOOKUP($D915,'DATA PENGUKURAN GARDU'!$A:$BS,42,0)</f>
        <v>#N/A</v>
      </c>
      <c r="AT915" s="21" t="e">
        <f t="shared" si="486"/>
        <v>#N/A</v>
      </c>
      <c r="AU915" s="20" t="e">
        <f>VLOOKUP($D915,'DATA PENGUKURAN GARDU'!$A:$BS,44,0)</f>
        <v>#N/A</v>
      </c>
      <c r="AV915" s="21" t="e">
        <f t="shared" si="487"/>
        <v>#N/A</v>
      </c>
      <c r="AW915" s="20" t="e">
        <f>VLOOKUP($D915,'DATA PENGUKURAN GARDU'!$A:$BS,46,0)</f>
        <v>#N/A</v>
      </c>
      <c r="AX915" s="21" t="e">
        <f t="shared" si="488"/>
        <v>#N/A</v>
      </c>
      <c r="AY915" s="20" t="e">
        <f>VLOOKUP($D915,'DATA PENGUKURAN GARDU'!$A:$BS,46,0)</f>
        <v>#N/A</v>
      </c>
      <c r="AZ915" s="20" t="e">
        <f>VLOOKUP($D915,'DATA PENGUKURAN GARDU'!$A:$BS,53,0)</f>
        <v>#N/A</v>
      </c>
      <c r="BA915" s="20" t="e">
        <f>VLOOKUP($D915,'DATA PENGUKURAN GARDU'!$A:$BS,54,0)</f>
        <v>#N/A</v>
      </c>
      <c r="BB915" s="17" t="e">
        <f>VLOOKUP($E915,'DATA PENGUKURAN GARDU'!$A:$BS,42,0)</f>
        <v>#N/A</v>
      </c>
      <c r="BC915" s="23" t="e">
        <f t="shared" si="489"/>
        <v>#N/A</v>
      </c>
      <c r="BD915" s="17" t="e">
        <f>VLOOKUP($E915,'DATA PENGUKURAN GARDU'!$A:$BS,44,0)</f>
        <v>#N/A</v>
      </c>
      <c r="BE915" s="23" t="e">
        <f t="shared" si="490"/>
        <v>#N/A</v>
      </c>
      <c r="BF915" s="17" t="e">
        <f>VLOOKUP($E915,'DATA PENGUKURAN GARDU'!$A:$BS,46,0)</f>
        <v>#N/A</v>
      </c>
      <c r="BG915" s="23" t="e">
        <f t="shared" si="491"/>
        <v>#N/A</v>
      </c>
      <c r="BH915" s="17" t="e">
        <f>VLOOKUP($E915,'DATA PENGUKURAN GARDU'!$A:$BS,46,0)</f>
        <v>#N/A</v>
      </c>
      <c r="BI915" s="17" t="e">
        <f>VLOOKUP($E915,'DATA PENGUKURAN GARDU'!$A:$BS,53,0)</f>
        <v>#N/A</v>
      </c>
      <c r="BJ915" s="17" t="e">
        <f>VLOOKUP($E915,'DATA PENGUKURAN GARDU'!$A:$BS,54,0)</f>
        <v>#N/A</v>
      </c>
      <c r="BK915" s="20" t="e">
        <f t="shared" si="492"/>
        <v>#N/A</v>
      </c>
      <c r="BL915" s="20" t="e">
        <f t="shared" si="493"/>
        <v>#N/A</v>
      </c>
      <c r="BM915" s="20" t="e">
        <f t="shared" si="494"/>
        <v>#N/A</v>
      </c>
      <c r="BN915" s="25" t="e">
        <f t="shared" si="495"/>
        <v>#N/A</v>
      </c>
      <c r="BO915" s="26" t="str">
        <f t="shared" si="496"/>
        <v>0</v>
      </c>
      <c r="BP915" s="21" t="e">
        <f t="shared" si="497"/>
        <v>#VALUE!</v>
      </c>
      <c r="BQ915" s="20" t="e">
        <f t="shared" si="498"/>
        <v>#N/A</v>
      </c>
      <c r="BR915" s="20" t="e">
        <v>#N/A</v>
      </c>
      <c r="BS915" s="9" t="e">
        <v>#N/A</v>
      </c>
      <c r="BT915" s="2" t="e">
        <f t="shared" si="499"/>
        <v>#VALUE!</v>
      </c>
      <c r="BU915" s="2" t="e">
        <f t="shared" si="467"/>
        <v>#N/A</v>
      </c>
      <c r="BV915" s="2" t="e">
        <f t="shared" si="468"/>
        <v>#N/A</v>
      </c>
    </row>
    <row r="916" s="2" customFormat="1" ht="22.95" customHeight="1" spans="1:74">
      <c r="A916" s="9" t="str">
        <f t="shared" si="469"/>
        <v>M 11Induk</v>
      </c>
      <c r="B916" s="9" t="str">
        <f t="shared" si="470"/>
        <v>M 11jurusan 1</v>
      </c>
      <c r="C916" s="9" t="str">
        <f t="shared" si="471"/>
        <v>M 11jurusan 2</v>
      </c>
      <c r="D916" s="9" t="str">
        <f t="shared" si="472"/>
        <v>M 11jurusan 3</v>
      </c>
      <c r="E916" s="9" t="str">
        <f t="shared" si="473"/>
        <v>M 11jurusan 4</v>
      </c>
      <c r="F916" s="10" t="s">
        <v>131</v>
      </c>
      <c r="G916" s="10" t="s">
        <v>131</v>
      </c>
      <c r="H916" s="10" t="s">
        <v>1122</v>
      </c>
      <c r="I916" s="10">
        <v>0.700557</v>
      </c>
      <c r="J916" s="10">
        <v>124.183199</v>
      </c>
      <c r="K916" s="10" t="s">
        <v>7465</v>
      </c>
      <c r="L916" s="10" t="s">
        <v>7465</v>
      </c>
      <c r="M916" s="10" t="s">
        <v>7465</v>
      </c>
      <c r="N916" s="14">
        <f t="shared" si="474"/>
        <v>0</v>
      </c>
      <c r="O916" s="15" t="e">
        <f t="shared" si="475"/>
        <v>#VALUE!</v>
      </c>
      <c r="P916" s="15" t="e">
        <f t="shared" si="476"/>
        <v>#VALUE!</v>
      </c>
      <c r="Q916" s="17" t="e">
        <f>VLOOKUP($A916,'DATA PENGUKURAN GARDU'!$A:$BS,42,0)</f>
        <v>#N/A</v>
      </c>
      <c r="R916" s="18" t="e">
        <f t="shared" si="477"/>
        <v>#N/A</v>
      </c>
      <c r="S916" s="17" t="e">
        <f>VLOOKUP($A916,'DATA PENGUKURAN GARDU'!$A:$BS,44,0)</f>
        <v>#N/A</v>
      </c>
      <c r="T916" s="18" t="e">
        <f t="shared" si="478"/>
        <v>#N/A</v>
      </c>
      <c r="U916" s="17" t="e">
        <f>VLOOKUP($A916,'DATA PENGUKURAN GARDU'!$A:$BS,46,0)</f>
        <v>#N/A</v>
      </c>
      <c r="V916" s="18" t="e">
        <f t="shared" si="479"/>
        <v>#N/A</v>
      </c>
      <c r="W916" s="17" t="e">
        <f>VLOOKUP($A916,'DATA PENGUKURAN GARDU'!$A:$BS,48,0)</f>
        <v>#N/A</v>
      </c>
      <c r="X916" s="17" t="e">
        <f>VLOOKUP($A916,'DATA PENGUKURAN GARDU'!$A:$BS,53,0)</f>
        <v>#N/A</v>
      </c>
      <c r="Y916" s="17" t="e">
        <f>VLOOKUP($A916,'DATA PENGUKURAN GARDU'!$A:$BS,54,0)</f>
        <v>#N/A</v>
      </c>
      <c r="Z916" s="17" t="e">
        <f>VLOOKUP($A916,'DATA PENGUKURAN GARDU'!$A:$BS,55,0)</f>
        <v>#N/A</v>
      </c>
      <c r="AA916" s="20" t="e">
        <f>VLOOKUP($B916,'DATA PENGUKURAN GARDU'!$A:$BS,42,0)</f>
        <v>#N/A</v>
      </c>
      <c r="AB916" s="21" t="e">
        <f t="shared" si="480"/>
        <v>#N/A</v>
      </c>
      <c r="AC916" s="20" t="e">
        <f>VLOOKUP($B916,'DATA PENGUKURAN GARDU'!$A:$BS,44,0)</f>
        <v>#N/A</v>
      </c>
      <c r="AD916" s="21" t="e">
        <f t="shared" si="481"/>
        <v>#N/A</v>
      </c>
      <c r="AE916" s="20" t="e">
        <f>VLOOKUP($B916,'DATA PENGUKURAN GARDU'!$A:$BS,46,0)</f>
        <v>#N/A</v>
      </c>
      <c r="AF916" s="21" t="e">
        <f t="shared" si="482"/>
        <v>#N/A</v>
      </c>
      <c r="AG916" s="20" t="e">
        <f>VLOOKUP($B916,'DATA PENGUKURAN GARDU'!$A:$BS,46,0)</f>
        <v>#N/A</v>
      </c>
      <c r="AH916" s="20" t="e">
        <f>VLOOKUP($B916,'DATA PENGUKURAN GARDU'!$A:$BS,53,0)</f>
        <v>#N/A</v>
      </c>
      <c r="AI916" s="20" t="e">
        <f>VLOOKUP($B916,'DATA PENGUKURAN GARDU'!$A:$BS,54,0)</f>
        <v>#N/A</v>
      </c>
      <c r="AJ916" s="17" t="e">
        <f>VLOOKUP($C916,'DATA PENGUKURAN GARDU'!$A:$BS,42,0)</f>
        <v>#N/A</v>
      </c>
      <c r="AK916" s="23" t="e">
        <f t="shared" si="483"/>
        <v>#N/A</v>
      </c>
      <c r="AL916" s="17" t="e">
        <f>VLOOKUP($C916,'DATA PENGUKURAN GARDU'!$A:$BS,44,0)</f>
        <v>#N/A</v>
      </c>
      <c r="AM916" s="23" t="e">
        <f t="shared" si="484"/>
        <v>#N/A</v>
      </c>
      <c r="AN916" s="17" t="e">
        <f>VLOOKUP($C916,'DATA PENGUKURAN GARDU'!$A:$BS,46,0)</f>
        <v>#N/A</v>
      </c>
      <c r="AO916" s="23" t="e">
        <f t="shared" si="485"/>
        <v>#N/A</v>
      </c>
      <c r="AP916" s="17" t="e">
        <f>VLOOKUP($C916,'DATA PENGUKURAN GARDU'!$A:$BS,46,0)</f>
        <v>#N/A</v>
      </c>
      <c r="AQ916" s="17" t="e">
        <f>VLOOKUP($C916,'DATA PENGUKURAN GARDU'!$A:$BS,53,0)</f>
        <v>#N/A</v>
      </c>
      <c r="AR916" s="17" t="e">
        <f>VLOOKUP($C916,'DATA PENGUKURAN GARDU'!$A:$BS,54,0)</f>
        <v>#N/A</v>
      </c>
      <c r="AS916" s="20" t="e">
        <f>VLOOKUP($D916,'DATA PENGUKURAN GARDU'!$A:$BS,42,0)</f>
        <v>#N/A</v>
      </c>
      <c r="AT916" s="21" t="e">
        <f t="shared" si="486"/>
        <v>#N/A</v>
      </c>
      <c r="AU916" s="20" t="e">
        <f>VLOOKUP($D916,'DATA PENGUKURAN GARDU'!$A:$BS,44,0)</f>
        <v>#N/A</v>
      </c>
      <c r="AV916" s="21" t="e">
        <f t="shared" si="487"/>
        <v>#N/A</v>
      </c>
      <c r="AW916" s="20" t="e">
        <f>VLOOKUP($D916,'DATA PENGUKURAN GARDU'!$A:$BS,46,0)</f>
        <v>#N/A</v>
      </c>
      <c r="AX916" s="21" t="e">
        <f t="shared" si="488"/>
        <v>#N/A</v>
      </c>
      <c r="AY916" s="20" t="e">
        <f>VLOOKUP($D916,'DATA PENGUKURAN GARDU'!$A:$BS,46,0)</f>
        <v>#N/A</v>
      </c>
      <c r="AZ916" s="20" t="e">
        <f>VLOOKUP($D916,'DATA PENGUKURAN GARDU'!$A:$BS,53,0)</f>
        <v>#N/A</v>
      </c>
      <c r="BA916" s="20" t="e">
        <f>VLOOKUP($D916,'DATA PENGUKURAN GARDU'!$A:$BS,54,0)</f>
        <v>#N/A</v>
      </c>
      <c r="BB916" s="17" t="e">
        <f>VLOOKUP($E916,'DATA PENGUKURAN GARDU'!$A:$BS,42,0)</f>
        <v>#N/A</v>
      </c>
      <c r="BC916" s="23" t="e">
        <f t="shared" si="489"/>
        <v>#N/A</v>
      </c>
      <c r="BD916" s="17" t="e">
        <f>VLOOKUP($E916,'DATA PENGUKURAN GARDU'!$A:$BS,44,0)</f>
        <v>#N/A</v>
      </c>
      <c r="BE916" s="23" t="e">
        <f t="shared" si="490"/>
        <v>#N/A</v>
      </c>
      <c r="BF916" s="17" t="e">
        <f>VLOOKUP($E916,'DATA PENGUKURAN GARDU'!$A:$BS,46,0)</f>
        <v>#N/A</v>
      </c>
      <c r="BG916" s="23" t="e">
        <f t="shared" si="491"/>
        <v>#N/A</v>
      </c>
      <c r="BH916" s="17" t="e">
        <f>VLOOKUP($E916,'DATA PENGUKURAN GARDU'!$A:$BS,46,0)</f>
        <v>#N/A</v>
      </c>
      <c r="BI916" s="17" t="e">
        <f>VLOOKUP($E916,'DATA PENGUKURAN GARDU'!$A:$BS,53,0)</f>
        <v>#N/A</v>
      </c>
      <c r="BJ916" s="17" t="e">
        <f>VLOOKUP($E916,'DATA PENGUKURAN GARDU'!$A:$BS,54,0)</f>
        <v>#N/A</v>
      </c>
      <c r="BK916" s="20" t="e">
        <f t="shared" si="492"/>
        <v>#N/A</v>
      </c>
      <c r="BL916" s="20" t="e">
        <f t="shared" si="493"/>
        <v>#N/A</v>
      </c>
      <c r="BM916" s="20" t="e">
        <f t="shared" si="494"/>
        <v>#N/A</v>
      </c>
      <c r="BN916" s="25" t="e">
        <f t="shared" si="495"/>
        <v>#N/A</v>
      </c>
      <c r="BO916" s="26" t="str">
        <f t="shared" si="496"/>
        <v>0</v>
      </c>
      <c r="BP916" s="21" t="e">
        <f t="shared" si="497"/>
        <v>#VALUE!</v>
      </c>
      <c r="BQ916" s="20" t="e">
        <f t="shared" si="498"/>
        <v>#N/A</v>
      </c>
      <c r="BR916" s="20" t="e">
        <v>#N/A</v>
      </c>
      <c r="BS916" s="9" t="e">
        <v>#N/A</v>
      </c>
      <c r="BT916" s="2" t="e">
        <f t="shared" si="499"/>
        <v>#VALUE!</v>
      </c>
      <c r="BU916" s="2" t="e">
        <f t="shared" si="467"/>
        <v>#N/A</v>
      </c>
      <c r="BV916" s="2" t="e">
        <f t="shared" si="468"/>
        <v>#N/A</v>
      </c>
    </row>
    <row r="917" s="2" customFormat="1" ht="22.95" customHeight="1" spans="1:74">
      <c r="A917" s="9" t="str">
        <f t="shared" si="469"/>
        <v>M 14Induk</v>
      </c>
      <c r="B917" s="9" t="str">
        <f t="shared" si="470"/>
        <v>M 14jurusan 1</v>
      </c>
      <c r="C917" s="9" t="str">
        <f t="shared" si="471"/>
        <v>M 14jurusan 2</v>
      </c>
      <c r="D917" s="9" t="str">
        <f t="shared" si="472"/>
        <v>M 14jurusan 3</v>
      </c>
      <c r="E917" s="9" t="str">
        <f t="shared" si="473"/>
        <v>M 14jurusan 4</v>
      </c>
      <c r="F917" s="10" t="s">
        <v>131</v>
      </c>
      <c r="G917" s="10" t="s">
        <v>131</v>
      </c>
      <c r="H917" s="10" t="s">
        <v>1123</v>
      </c>
      <c r="I917" s="10">
        <v>0.65533</v>
      </c>
      <c r="J917" s="10">
        <v>124.16574</v>
      </c>
      <c r="K917" s="10" t="s">
        <v>7465</v>
      </c>
      <c r="L917" s="10" t="s">
        <v>7465</v>
      </c>
      <c r="M917" s="10" t="s">
        <v>7465</v>
      </c>
      <c r="N917" s="14">
        <f t="shared" si="474"/>
        <v>0</v>
      </c>
      <c r="O917" s="15" t="e">
        <f t="shared" si="475"/>
        <v>#VALUE!</v>
      </c>
      <c r="P917" s="15" t="e">
        <f t="shared" si="476"/>
        <v>#VALUE!</v>
      </c>
      <c r="Q917" s="17" t="e">
        <f>VLOOKUP($A917,'DATA PENGUKURAN GARDU'!$A:$BS,42,0)</f>
        <v>#N/A</v>
      </c>
      <c r="R917" s="18" t="e">
        <f t="shared" si="477"/>
        <v>#N/A</v>
      </c>
      <c r="S917" s="17" t="e">
        <f>VLOOKUP($A917,'DATA PENGUKURAN GARDU'!$A:$BS,44,0)</f>
        <v>#N/A</v>
      </c>
      <c r="T917" s="18" t="e">
        <f t="shared" si="478"/>
        <v>#N/A</v>
      </c>
      <c r="U917" s="17" t="e">
        <f>VLOOKUP($A917,'DATA PENGUKURAN GARDU'!$A:$BS,46,0)</f>
        <v>#N/A</v>
      </c>
      <c r="V917" s="18" t="e">
        <f t="shared" si="479"/>
        <v>#N/A</v>
      </c>
      <c r="W917" s="17" t="e">
        <f>VLOOKUP($A917,'DATA PENGUKURAN GARDU'!$A:$BS,48,0)</f>
        <v>#N/A</v>
      </c>
      <c r="X917" s="17" t="e">
        <f>VLOOKUP($A917,'DATA PENGUKURAN GARDU'!$A:$BS,53,0)</f>
        <v>#N/A</v>
      </c>
      <c r="Y917" s="17" t="e">
        <f>VLOOKUP($A917,'DATA PENGUKURAN GARDU'!$A:$BS,54,0)</f>
        <v>#N/A</v>
      </c>
      <c r="Z917" s="17" t="e">
        <f>VLOOKUP($A917,'DATA PENGUKURAN GARDU'!$A:$BS,55,0)</f>
        <v>#N/A</v>
      </c>
      <c r="AA917" s="20" t="e">
        <f>VLOOKUP($B917,'DATA PENGUKURAN GARDU'!$A:$BS,42,0)</f>
        <v>#N/A</v>
      </c>
      <c r="AB917" s="21" t="e">
        <f t="shared" si="480"/>
        <v>#N/A</v>
      </c>
      <c r="AC917" s="20" t="e">
        <f>VLOOKUP($B917,'DATA PENGUKURAN GARDU'!$A:$BS,44,0)</f>
        <v>#N/A</v>
      </c>
      <c r="AD917" s="21" t="e">
        <f t="shared" si="481"/>
        <v>#N/A</v>
      </c>
      <c r="AE917" s="20" t="e">
        <f>VLOOKUP($B917,'DATA PENGUKURAN GARDU'!$A:$BS,46,0)</f>
        <v>#N/A</v>
      </c>
      <c r="AF917" s="21" t="e">
        <f t="shared" si="482"/>
        <v>#N/A</v>
      </c>
      <c r="AG917" s="20" t="e">
        <f>VLOOKUP($B917,'DATA PENGUKURAN GARDU'!$A:$BS,46,0)</f>
        <v>#N/A</v>
      </c>
      <c r="AH917" s="20" t="e">
        <f>VLOOKUP($B917,'DATA PENGUKURAN GARDU'!$A:$BS,53,0)</f>
        <v>#N/A</v>
      </c>
      <c r="AI917" s="20" t="e">
        <f>VLOOKUP($B917,'DATA PENGUKURAN GARDU'!$A:$BS,54,0)</f>
        <v>#N/A</v>
      </c>
      <c r="AJ917" s="17" t="e">
        <f>VLOOKUP($C917,'DATA PENGUKURAN GARDU'!$A:$BS,42,0)</f>
        <v>#N/A</v>
      </c>
      <c r="AK917" s="23" t="e">
        <f t="shared" si="483"/>
        <v>#N/A</v>
      </c>
      <c r="AL917" s="17" t="e">
        <f>VLOOKUP($C917,'DATA PENGUKURAN GARDU'!$A:$BS,44,0)</f>
        <v>#N/A</v>
      </c>
      <c r="AM917" s="23" t="e">
        <f t="shared" si="484"/>
        <v>#N/A</v>
      </c>
      <c r="AN917" s="17" t="e">
        <f>VLOOKUP($C917,'DATA PENGUKURAN GARDU'!$A:$BS,46,0)</f>
        <v>#N/A</v>
      </c>
      <c r="AO917" s="23" t="e">
        <f t="shared" si="485"/>
        <v>#N/A</v>
      </c>
      <c r="AP917" s="17" t="e">
        <f>VLOOKUP($C917,'DATA PENGUKURAN GARDU'!$A:$BS,46,0)</f>
        <v>#N/A</v>
      </c>
      <c r="AQ917" s="17" t="e">
        <f>VLOOKUP($C917,'DATA PENGUKURAN GARDU'!$A:$BS,53,0)</f>
        <v>#N/A</v>
      </c>
      <c r="AR917" s="17" t="e">
        <f>VLOOKUP($C917,'DATA PENGUKURAN GARDU'!$A:$BS,54,0)</f>
        <v>#N/A</v>
      </c>
      <c r="AS917" s="20" t="e">
        <f>VLOOKUP($D917,'DATA PENGUKURAN GARDU'!$A:$BS,42,0)</f>
        <v>#N/A</v>
      </c>
      <c r="AT917" s="21" t="e">
        <f t="shared" si="486"/>
        <v>#N/A</v>
      </c>
      <c r="AU917" s="20" t="e">
        <f>VLOOKUP($D917,'DATA PENGUKURAN GARDU'!$A:$BS,44,0)</f>
        <v>#N/A</v>
      </c>
      <c r="AV917" s="21" t="e">
        <f t="shared" si="487"/>
        <v>#N/A</v>
      </c>
      <c r="AW917" s="20" t="e">
        <f>VLOOKUP($D917,'DATA PENGUKURAN GARDU'!$A:$BS,46,0)</f>
        <v>#N/A</v>
      </c>
      <c r="AX917" s="21" t="e">
        <f t="shared" si="488"/>
        <v>#N/A</v>
      </c>
      <c r="AY917" s="20" t="e">
        <f>VLOOKUP($D917,'DATA PENGUKURAN GARDU'!$A:$BS,46,0)</f>
        <v>#N/A</v>
      </c>
      <c r="AZ917" s="20" t="e">
        <f>VLOOKUP($D917,'DATA PENGUKURAN GARDU'!$A:$BS,53,0)</f>
        <v>#N/A</v>
      </c>
      <c r="BA917" s="20" t="e">
        <f>VLOOKUP($D917,'DATA PENGUKURAN GARDU'!$A:$BS,54,0)</f>
        <v>#N/A</v>
      </c>
      <c r="BB917" s="17" t="e">
        <f>VLOOKUP($E917,'DATA PENGUKURAN GARDU'!$A:$BS,42,0)</f>
        <v>#N/A</v>
      </c>
      <c r="BC917" s="23" t="e">
        <f t="shared" si="489"/>
        <v>#N/A</v>
      </c>
      <c r="BD917" s="17" t="e">
        <f>VLOOKUP($E917,'DATA PENGUKURAN GARDU'!$A:$BS,44,0)</f>
        <v>#N/A</v>
      </c>
      <c r="BE917" s="23" t="e">
        <f t="shared" si="490"/>
        <v>#N/A</v>
      </c>
      <c r="BF917" s="17" t="e">
        <f>VLOOKUP($E917,'DATA PENGUKURAN GARDU'!$A:$BS,46,0)</f>
        <v>#N/A</v>
      </c>
      <c r="BG917" s="23" t="e">
        <f t="shared" si="491"/>
        <v>#N/A</v>
      </c>
      <c r="BH917" s="17" t="e">
        <f>VLOOKUP($E917,'DATA PENGUKURAN GARDU'!$A:$BS,46,0)</f>
        <v>#N/A</v>
      </c>
      <c r="BI917" s="17" t="e">
        <f>VLOOKUP($E917,'DATA PENGUKURAN GARDU'!$A:$BS,53,0)</f>
        <v>#N/A</v>
      </c>
      <c r="BJ917" s="17" t="e">
        <f>VLOOKUP($E917,'DATA PENGUKURAN GARDU'!$A:$BS,54,0)</f>
        <v>#N/A</v>
      </c>
      <c r="BK917" s="20" t="e">
        <f t="shared" si="492"/>
        <v>#N/A</v>
      </c>
      <c r="BL917" s="20" t="e">
        <f t="shared" si="493"/>
        <v>#N/A</v>
      </c>
      <c r="BM917" s="20" t="e">
        <f t="shared" si="494"/>
        <v>#N/A</v>
      </c>
      <c r="BN917" s="25" t="e">
        <f t="shared" si="495"/>
        <v>#N/A</v>
      </c>
      <c r="BO917" s="26" t="str">
        <f t="shared" si="496"/>
        <v>0</v>
      </c>
      <c r="BP917" s="21" t="e">
        <f t="shared" si="497"/>
        <v>#VALUE!</v>
      </c>
      <c r="BQ917" s="20" t="e">
        <f t="shared" si="498"/>
        <v>#N/A</v>
      </c>
      <c r="BR917" s="20" t="e">
        <v>#N/A</v>
      </c>
      <c r="BS917" s="9" t="e">
        <v>#N/A</v>
      </c>
      <c r="BT917" s="2" t="e">
        <f t="shared" si="499"/>
        <v>#VALUE!</v>
      </c>
      <c r="BU917" s="2" t="e">
        <f t="shared" si="467"/>
        <v>#N/A</v>
      </c>
      <c r="BV917" s="2" t="e">
        <f t="shared" si="468"/>
        <v>#N/A</v>
      </c>
    </row>
    <row r="918" s="2" customFormat="1" ht="22.95" customHeight="1" spans="1:74">
      <c r="A918" s="9" t="str">
        <f t="shared" si="469"/>
        <v>N 041Induk</v>
      </c>
      <c r="B918" s="9" t="str">
        <f t="shared" si="470"/>
        <v>N 041jurusan 1</v>
      </c>
      <c r="C918" s="9" t="str">
        <f t="shared" si="471"/>
        <v>N 041jurusan 2</v>
      </c>
      <c r="D918" s="9" t="str">
        <f t="shared" si="472"/>
        <v>N 041jurusan 3</v>
      </c>
      <c r="E918" s="9" t="str">
        <f t="shared" si="473"/>
        <v>N 041jurusan 4</v>
      </c>
      <c r="F918" s="10" t="s">
        <v>226</v>
      </c>
      <c r="G918" s="10" t="s">
        <v>101</v>
      </c>
      <c r="H918" s="10" t="s">
        <v>1124</v>
      </c>
      <c r="I918" s="10">
        <v>0.90728</v>
      </c>
      <c r="J918" s="10">
        <v>124.10005</v>
      </c>
      <c r="K918" s="10" t="s">
        <v>7465</v>
      </c>
      <c r="L918" s="10" t="s">
        <v>7465</v>
      </c>
      <c r="M918" s="10" t="s">
        <v>7465</v>
      </c>
      <c r="N918" s="14">
        <f t="shared" si="474"/>
        <v>0</v>
      </c>
      <c r="O918" s="15" t="e">
        <f t="shared" si="475"/>
        <v>#VALUE!</v>
      </c>
      <c r="P918" s="15" t="e">
        <f t="shared" si="476"/>
        <v>#VALUE!</v>
      </c>
      <c r="Q918" s="17" t="e">
        <f>VLOOKUP($A918,'DATA PENGUKURAN GARDU'!$A:$BS,42,0)</f>
        <v>#N/A</v>
      </c>
      <c r="R918" s="18" t="e">
        <f t="shared" si="477"/>
        <v>#N/A</v>
      </c>
      <c r="S918" s="17" t="e">
        <f>VLOOKUP($A918,'DATA PENGUKURAN GARDU'!$A:$BS,44,0)</f>
        <v>#N/A</v>
      </c>
      <c r="T918" s="18" t="e">
        <f t="shared" si="478"/>
        <v>#N/A</v>
      </c>
      <c r="U918" s="17" t="e">
        <f>VLOOKUP($A918,'DATA PENGUKURAN GARDU'!$A:$BS,46,0)</f>
        <v>#N/A</v>
      </c>
      <c r="V918" s="18" t="e">
        <f t="shared" si="479"/>
        <v>#N/A</v>
      </c>
      <c r="W918" s="17" t="e">
        <f>VLOOKUP($A918,'DATA PENGUKURAN GARDU'!$A:$BS,48,0)</f>
        <v>#N/A</v>
      </c>
      <c r="X918" s="17" t="e">
        <f>VLOOKUP($A918,'DATA PENGUKURAN GARDU'!$A:$BS,53,0)</f>
        <v>#N/A</v>
      </c>
      <c r="Y918" s="17" t="e">
        <f>VLOOKUP($A918,'DATA PENGUKURAN GARDU'!$A:$BS,54,0)</f>
        <v>#N/A</v>
      </c>
      <c r="Z918" s="17" t="e">
        <f>VLOOKUP($A918,'DATA PENGUKURAN GARDU'!$A:$BS,55,0)</f>
        <v>#N/A</v>
      </c>
      <c r="AA918" s="20" t="e">
        <f>VLOOKUP($B918,'DATA PENGUKURAN GARDU'!$A:$BS,42,0)</f>
        <v>#N/A</v>
      </c>
      <c r="AB918" s="21" t="e">
        <f t="shared" si="480"/>
        <v>#N/A</v>
      </c>
      <c r="AC918" s="20" t="e">
        <f>VLOOKUP($B918,'DATA PENGUKURAN GARDU'!$A:$BS,44,0)</f>
        <v>#N/A</v>
      </c>
      <c r="AD918" s="21" t="e">
        <f t="shared" si="481"/>
        <v>#N/A</v>
      </c>
      <c r="AE918" s="20" t="e">
        <f>VLOOKUP($B918,'DATA PENGUKURAN GARDU'!$A:$BS,46,0)</f>
        <v>#N/A</v>
      </c>
      <c r="AF918" s="21" t="e">
        <f t="shared" si="482"/>
        <v>#N/A</v>
      </c>
      <c r="AG918" s="20" t="e">
        <f>VLOOKUP($B918,'DATA PENGUKURAN GARDU'!$A:$BS,46,0)</f>
        <v>#N/A</v>
      </c>
      <c r="AH918" s="20" t="e">
        <f>VLOOKUP($B918,'DATA PENGUKURAN GARDU'!$A:$BS,53,0)</f>
        <v>#N/A</v>
      </c>
      <c r="AI918" s="20" t="e">
        <f>VLOOKUP($B918,'DATA PENGUKURAN GARDU'!$A:$BS,54,0)</f>
        <v>#N/A</v>
      </c>
      <c r="AJ918" s="17" t="e">
        <f>VLOOKUP($C918,'DATA PENGUKURAN GARDU'!$A:$BS,42,0)</f>
        <v>#N/A</v>
      </c>
      <c r="AK918" s="23" t="e">
        <f t="shared" si="483"/>
        <v>#N/A</v>
      </c>
      <c r="AL918" s="17" t="e">
        <f>VLOOKUP($C918,'DATA PENGUKURAN GARDU'!$A:$BS,44,0)</f>
        <v>#N/A</v>
      </c>
      <c r="AM918" s="23" t="e">
        <f t="shared" si="484"/>
        <v>#N/A</v>
      </c>
      <c r="AN918" s="17" t="e">
        <f>VLOOKUP($C918,'DATA PENGUKURAN GARDU'!$A:$BS,46,0)</f>
        <v>#N/A</v>
      </c>
      <c r="AO918" s="23" t="e">
        <f t="shared" si="485"/>
        <v>#N/A</v>
      </c>
      <c r="AP918" s="17" t="e">
        <f>VLOOKUP($C918,'DATA PENGUKURAN GARDU'!$A:$BS,46,0)</f>
        <v>#N/A</v>
      </c>
      <c r="AQ918" s="17" t="e">
        <f>VLOOKUP($C918,'DATA PENGUKURAN GARDU'!$A:$BS,53,0)</f>
        <v>#N/A</v>
      </c>
      <c r="AR918" s="17" t="e">
        <f>VLOOKUP($C918,'DATA PENGUKURAN GARDU'!$A:$BS,54,0)</f>
        <v>#N/A</v>
      </c>
      <c r="AS918" s="20" t="e">
        <f>VLOOKUP($D918,'DATA PENGUKURAN GARDU'!$A:$BS,42,0)</f>
        <v>#N/A</v>
      </c>
      <c r="AT918" s="21" t="e">
        <f t="shared" si="486"/>
        <v>#N/A</v>
      </c>
      <c r="AU918" s="20" t="e">
        <f>VLOOKUP($D918,'DATA PENGUKURAN GARDU'!$A:$BS,44,0)</f>
        <v>#N/A</v>
      </c>
      <c r="AV918" s="21" t="e">
        <f t="shared" si="487"/>
        <v>#N/A</v>
      </c>
      <c r="AW918" s="20" t="e">
        <f>VLOOKUP($D918,'DATA PENGUKURAN GARDU'!$A:$BS,46,0)</f>
        <v>#N/A</v>
      </c>
      <c r="AX918" s="21" t="e">
        <f t="shared" si="488"/>
        <v>#N/A</v>
      </c>
      <c r="AY918" s="20" t="e">
        <f>VLOOKUP($D918,'DATA PENGUKURAN GARDU'!$A:$BS,46,0)</f>
        <v>#N/A</v>
      </c>
      <c r="AZ918" s="20" t="e">
        <f>VLOOKUP($D918,'DATA PENGUKURAN GARDU'!$A:$BS,53,0)</f>
        <v>#N/A</v>
      </c>
      <c r="BA918" s="20" t="e">
        <f>VLOOKUP($D918,'DATA PENGUKURAN GARDU'!$A:$BS,54,0)</f>
        <v>#N/A</v>
      </c>
      <c r="BB918" s="17" t="e">
        <f>VLOOKUP($E918,'DATA PENGUKURAN GARDU'!$A:$BS,42,0)</f>
        <v>#N/A</v>
      </c>
      <c r="BC918" s="23" t="e">
        <f t="shared" si="489"/>
        <v>#N/A</v>
      </c>
      <c r="BD918" s="17" t="e">
        <f>VLOOKUP($E918,'DATA PENGUKURAN GARDU'!$A:$BS,44,0)</f>
        <v>#N/A</v>
      </c>
      <c r="BE918" s="23" t="e">
        <f t="shared" si="490"/>
        <v>#N/A</v>
      </c>
      <c r="BF918" s="17" t="e">
        <f>VLOOKUP($E918,'DATA PENGUKURAN GARDU'!$A:$BS,46,0)</f>
        <v>#N/A</v>
      </c>
      <c r="BG918" s="23" t="e">
        <f t="shared" si="491"/>
        <v>#N/A</v>
      </c>
      <c r="BH918" s="17" t="e">
        <f>VLOOKUP($E918,'DATA PENGUKURAN GARDU'!$A:$BS,46,0)</f>
        <v>#N/A</v>
      </c>
      <c r="BI918" s="17" t="e">
        <f>VLOOKUP($E918,'DATA PENGUKURAN GARDU'!$A:$BS,53,0)</f>
        <v>#N/A</v>
      </c>
      <c r="BJ918" s="17" t="e">
        <f>VLOOKUP($E918,'DATA PENGUKURAN GARDU'!$A:$BS,54,0)</f>
        <v>#N/A</v>
      </c>
      <c r="BK918" s="20" t="e">
        <f t="shared" si="492"/>
        <v>#N/A</v>
      </c>
      <c r="BL918" s="20" t="e">
        <f t="shared" si="493"/>
        <v>#N/A</v>
      </c>
      <c r="BM918" s="20" t="e">
        <f t="shared" si="494"/>
        <v>#N/A</v>
      </c>
      <c r="BN918" s="25" t="e">
        <f t="shared" si="495"/>
        <v>#N/A</v>
      </c>
      <c r="BO918" s="26" t="str">
        <f t="shared" si="496"/>
        <v>0</v>
      </c>
      <c r="BP918" s="21" t="e">
        <f t="shared" si="497"/>
        <v>#VALUE!</v>
      </c>
      <c r="BQ918" s="20" t="e">
        <f t="shared" si="498"/>
        <v>#N/A</v>
      </c>
      <c r="BR918" s="20" t="e">
        <v>#N/A</v>
      </c>
      <c r="BS918" s="9" t="e">
        <v>#N/A</v>
      </c>
      <c r="BT918" s="2" t="e">
        <f t="shared" si="499"/>
        <v>#VALUE!</v>
      </c>
      <c r="BU918" s="2" t="e">
        <f t="shared" si="467"/>
        <v>#N/A</v>
      </c>
      <c r="BV918" s="2" t="e">
        <f t="shared" si="468"/>
        <v>#N/A</v>
      </c>
    </row>
    <row r="919" s="2" customFormat="1" ht="22.95" customHeight="1" spans="1:74">
      <c r="A919" s="9" t="str">
        <f t="shared" si="469"/>
        <v>N 044Induk</v>
      </c>
      <c r="B919" s="9" t="str">
        <f t="shared" si="470"/>
        <v>N 044jurusan 1</v>
      </c>
      <c r="C919" s="9" t="str">
        <f t="shared" si="471"/>
        <v>N 044jurusan 2</v>
      </c>
      <c r="D919" s="9" t="str">
        <f t="shared" si="472"/>
        <v>N 044jurusan 3</v>
      </c>
      <c r="E919" s="9" t="str">
        <f t="shared" si="473"/>
        <v>N 044jurusan 4</v>
      </c>
      <c r="F919" s="10" t="s">
        <v>226</v>
      </c>
      <c r="G919" s="10" t="s">
        <v>101</v>
      </c>
      <c r="H919" s="10" t="s">
        <v>1125</v>
      </c>
      <c r="I919" s="10">
        <v>0.87852</v>
      </c>
      <c r="J919" s="10">
        <v>124.11938</v>
      </c>
      <c r="K919" s="10" t="s">
        <v>7465</v>
      </c>
      <c r="L919" s="10" t="s">
        <v>7465</v>
      </c>
      <c r="M919" s="10" t="s">
        <v>7465</v>
      </c>
      <c r="N919" s="14">
        <f t="shared" si="474"/>
        <v>0</v>
      </c>
      <c r="O919" s="15" t="e">
        <f t="shared" si="475"/>
        <v>#VALUE!</v>
      </c>
      <c r="P919" s="15" t="e">
        <f t="shared" si="476"/>
        <v>#VALUE!</v>
      </c>
      <c r="Q919" s="17" t="e">
        <f>VLOOKUP($A919,'DATA PENGUKURAN GARDU'!$A:$BS,42,0)</f>
        <v>#N/A</v>
      </c>
      <c r="R919" s="18" t="e">
        <f t="shared" si="477"/>
        <v>#N/A</v>
      </c>
      <c r="S919" s="17" t="e">
        <f>VLOOKUP($A919,'DATA PENGUKURAN GARDU'!$A:$BS,44,0)</f>
        <v>#N/A</v>
      </c>
      <c r="T919" s="18" t="e">
        <f t="shared" si="478"/>
        <v>#N/A</v>
      </c>
      <c r="U919" s="17" t="e">
        <f>VLOOKUP($A919,'DATA PENGUKURAN GARDU'!$A:$BS,46,0)</f>
        <v>#N/A</v>
      </c>
      <c r="V919" s="18" t="e">
        <f t="shared" si="479"/>
        <v>#N/A</v>
      </c>
      <c r="W919" s="17" t="e">
        <f>VLOOKUP($A919,'DATA PENGUKURAN GARDU'!$A:$BS,48,0)</f>
        <v>#N/A</v>
      </c>
      <c r="X919" s="17" t="e">
        <f>VLOOKUP($A919,'DATA PENGUKURAN GARDU'!$A:$BS,53,0)</f>
        <v>#N/A</v>
      </c>
      <c r="Y919" s="17" t="e">
        <f>VLOOKUP($A919,'DATA PENGUKURAN GARDU'!$A:$BS,54,0)</f>
        <v>#N/A</v>
      </c>
      <c r="Z919" s="17" t="e">
        <f>VLOOKUP($A919,'DATA PENGUKURAN GARDU'!$A:$BS,55,0)</f>
        <v>#N/A</v>
      </c>
      <c r="AA919" s="20" t="e">
        <f>VLOOKUP($B919,'DATA PENGUKURAN GARDU'!$A:$BS,42,0)</f>
        <v>#N/A</v>
      </c>
      <c r="AB919" s="21" t="e">
        <f t="shared" si="480"/>
        <v>#N/A</v>
      </c>
      <c r="AC919" s="20" t="e">
        <f>VLOOKUP($B919,'DATA PENGUKURAN GARDU'!$A:$BS,44,0)</f>
        <v>#N/A</v>
      </c>
      <c r="AD919" s="21" t="e">
        <f t="shared" si="481"/>
        <v>#N/A</v>
      </c>
      <c r="AE919" s="20" t="e">
        <f>VLOOKUP($B919,'DATA PENGUKURAN GARDU'!$A:$BS,46,0)</f>
        <v>#N/A</v>
      </c>
      <c r="AF919" s="21" t="e">
        <f t="shared" si="482"/>
        <v>#N/A</v>
      </c>
      <c r="AG919" s="20" t="e">
        <f>VLOOKUP($B919,'DATA PENGUKURAN GARDU'!$A:$BS,46,0)</f>
        <v>#N/A</v>
      </c>
      <c r="AH919" s="20" t="e">
        <f>VLOOKUP($B919,'DATA PENGUKURAN GARDU'!$A:$BS,53,0)</f>
        <v>#N/A</v>
      </c>
      <c r="AI919" s="20" t="e">
        <f>VLOOKUP($B919,'DATA PENGUKURAN GARDU'!$A:$BS,54,0)</f>
        <v>#N/A</v>
      </c>
      <c r="AJ919" s="17" t="e">
        <f>VLOOKUP($C919,'DATA PENGUKURAN GARDU'!$A:$BS,42,0)</f>
        <v>#N/A</v>
      </c>
      <c r="AK919" s="23" t="e">
        <f t="shared" si="483"/>
        <v>#N/A</v>
      </c>
      <c r="AL919" s="17" t="e">
        <f>VLOOKUP($C919,'DATA PENGUKURAN GARDU'!$A:$BS,44,0)</f>
        <v>#N/A</v>
      </c>
      <c r="AM919" s="23" t="e">
        <f t="shared" si="484"/>
        <v>#N/A</v>
      </c>
      <c r="AN919" s="17" t="e">
        <f>VLOOKUP($C919,'DATA PENGUKURAN GARDU'!$A:$BS,46,0)</f>
        <v>#N/A</v>
      </c>
      <c r="AO919" s="23" t="e">
        <f t="shared" si="485"/>
        <v>#N/A</v>
      </c>
      <c r="AP919" s="17" t="e">
        <f>VLOOKUP($C919,'DATA PENGUKURAN GARDU'!$A:$BS,46,0)</f>
        <v>#N/A</v>
      </c>
      <c r="AQ919" s="17" t="e">
        <f>VLOOKUP($C919,'DATA PENGUKURAN GARDU'!$A:$BS,53,0)</f>
        <v>#N/A</v>
      </c>
      <c r="AR919" s="17" t="e">
        <f>VLOOKUP($C919,'DATA PENGUKURAN GARDU'!$A:$BS,54,0)</f>
        <v>#N/A</v>
      </c>
      <c r="AS919" s="20" t="e">
        <f>VLOOKUP($D919,'DATA PENGUKURAN GARDU'!$A:$BS,42,0)</f>
        <v>#N/A</v>
      </c>
      <c r="AT919" s="21" t="e">
        <f t="shared" si="486"/>
        <v>#N/A</v>
      </c>
      <c r="AU919" s="20" t="e">
        <f>VLOOKUP($D919,'DATA PENGUKURAN GARDU'!$A:$BS,44,0)</f>
        <v>#N/A</v>
      </c>
      <c r="AV919" s="21" t="e">
        <f t="shared" si="487"/>
        <v>#N/A</v>
      </c>
      <c r="AW919" s="20" t="e">
        <f>VLOOKUP($D919,'DATA PENGUKURAN GARDU'!$A:$BS,46,0)</f>
        <v>#N/A</v>
      </c>
      <c r="AX919" s="21" t="e">
        <f t="shared" si="488"/>
        <v>#N/A</v>
      </c>
      <c r="AY919" s="20" t="e">
        <f>VLOOKUP($D919,'DATA PENGUKURAN GARDU'!$A:$BS,46,0)</f>
        <v>#N/A</v>
      </c>
      <c r="AZ919" s="20" t="e">
        <f>VLOOKUP($D919,'DATA PENGUKURAN GARDU'!$A:$BS,53,0)</f>
        <v>#N/A</v>
      </c>
      <c r="BA919" s="20" t="e">
        <f>VLOOKUP($D919,'DATA PENGUKURAN GARDU'!$A:$BS,54,0)</f>
        <v>#N/A</v>
      </c>
      <c r="BB919" s="17" t="e">
        <f>VLOOKUP($E919,'DATA PENGUKURAN GARDU'!$A:$BS,42,0)</f>
        <v>#N/A</v>
      </c>
      <c r="BC919" s="23" t="e">
        <f t="shared" si="489"/>
        <v>#N/A</v>
      </c>
      <c r="BD919" s="17" t="e">
        <f>VLOOKUP($E919,'DATA PENGUKURAN GARDU'!$A:$BS,44,0)</f>
        <v>#N/A</v>
      </c>
      <c r="BE919" s="23" t="e">
        <f t="shared" si="490"/>
        <v>#N/A</v>
      </c>
      <c r="BF919" s="17" t="e">
        <f>VLOOKUP($E919,'DATA PENGUKURAN GARDU'!$A:$BS,46,0)</f>
        <v>#N/A</v>
      </c>
      <c r="BG919" s="23" t="e">
        <f t="shared" si="491"/>
        <v>#N/A</v>
      </c>
      <c r="BH919" s="17" t="e">
        <f>VLOOKUP($E919,'DATA PENGUKURAN GARDU'!$A:$BS,46,0)</f>
        <v>#N/A</v>
      </c>
      <c r="BI919" s="17" t="e">
        <f>VLOOKUP($E919,'DATA PENGUKURAN GARDU'!$A:$BS,53,0)</f>
        <v>#N/A</v>
      </c>
      <c r="BJ919" s="17" t="e">
        <f>VLOOKUP($E919,'DATA PENGUKURAN GARDU'!$A:$BS,54,0)</f>
        <v>#N/A</v>
      </c>
      <c r="BK919" s="20" t="e">
        <f t="shared" si="492"/>
        <v>#N/A</v>
      </c>
      <c r="BL919" s="20" t="e">
        <f t="shared" si="493"/>
        <v>#N/A</v>
      </c>
      <c r="BM919" s="20" t="e">
        <f t="shared" si="494"/>
        <v>#N/A</v>
      </c>
      <c r="BN919" s="25" t="e">
        <f t="shared" si="495"/>
        <v>#N/A</v>
      </c>
      <c r="BO919" s="26" t="str">
        <f t="shared" si="496"/>
        <v>0</v>
      </c>
      <c r="BP919" s="21" t="e">
        <f t="shared" si="497"/>
        <v>#VALUE!</v>
      </c>
      <c r="BQ919" s="20" t="e">
        <f t="shared" si="498"/>
        <v>#N/A</v>
      </c>
      <c r="BR919" s="20" t="e">
        <v>#N/A</v>
      </c>
      <c r="BS919" s="9" t="e">
        <v>#N/A</v>
      </c>
      <c r="BT919" s="2" t="e">
        <f t="shared" si="499"/>
        <v>#VALUE!</v>
      </c>
      <c r="BU919" s="2" t="e">
        <f t="shared" si="467"/>
        <v>#N/A</v>
      </c>
      <c r="BV919" s="2" t="e">
        <f t="shared" si="468"/>
        <v>#N/A</v>
      </c>
    </row>
    <row r="920" s="2" customFormat="1" ht="22.95" customHeight="1" spans="1:74">
      <c r="A920" s="9" t="str">
        <f t="shared" si="469"/>
        <v>L-010Induk</v>
      </c>
      <c r="B920" s="9" t="str">
        <f t="shared" si="470"/>
        <v>L-010jurusan 1</v>
      </c>
      <c r="C920" s="9" t="str">
        <f t="shared" si="471"/>
        <v>L-010jurusan 2</v>
      </c>
      <c r="D920" s="9" t="str">
        <f t="shared" si="472"/>
        <v>L-010jurusan 3</v>
      </c>
      <c r="E920" s="9" t="str">
        <f t="shared" si="473"/>
        <v>L-010jurusan 4</v>
      </c>
      <c r="F920" s="10" t="s">
        <v>46</v>
      </c>
      <c r="G920" s="10" t="s">
        <v>22</v>
      </c>
      <c r="H920" s="10" t="s">
        <v>1126</v>
      </c>
      <c r="I920" s="10">
        <v>0.3808</v>
      </c>
      <c r="J920" s="10">
        <v>123.98512</v>
      </c>
      <c r="K920" s="10" t="s">
        <v>7465</v>
      </c>
      <c r="L920" s="10" t="s">
        <v>7465</v>
      </c>
      <c r="M920" s="10" t="s">
        <v>7465</v>
      </c>
      <c r="N920" s="14">
        <f t="shared" si="474"/>
        <v>0</v>
      </c>
      <c r="O920" s="15" t="e">
        <f t="shared" si="475"/>
        <v>#VALUE!</v>
      </c>
      <c r="P920" s="15" t="e">
        <f t="shared" si="476"/>
        <v>#VALUE!</v>
      </c>
      <c r="Q920" s="17" t="e">
        <f>VLOOKUP($A920,'DATA PENGUKURAN GARDU'!$A:$BS,42,0)</f>
        <v>#N/A</v>
      </c>
      <c r="R920" s="18" t="e">
        <f t="shared" si="477"/>
        <v>#N/A</v>
      </c>
      <c r="S920" s="17" t="e">
        <f>VLOOKUP($A920,'DATA PENGUKURAN GARDU'!$A:$BS,44,0)</f>
        <v>#N/A</v>
      </c>
      <c r="T920" s="18" t="e">
        <f t="shared" si="478"/>
        <v>#N/A</v>
      </c>
      <c r="U920" s="17" t="e">
        <f>VLOOKUP($A920,'DATA PENGUKURAN GARDU'!$A:$BS,46,0)</f>
        <v>#N/A</v>
      </c>
      <c r="V920" s="18" t="e">
        <f t="shared" si="479"/>
        <v>#N/A</v>
      </c>
      <c r="W920" s="17" t="e">
        <f>VLOOKUP($A920,'DATA PENGUKURAN GARDU'!$A:$BS,48,0)</f>
        <v>#N/A</v>
      </c>
      <c r="X920" s="17" t="e">
        <f>VLOOKUP($A920,'DATA PENGUKURAN GARDU'!$A:$BS,53,0)</f>
        <v>#N/A</v>
      </c>
      <c r="Y920" s="17" t="e">
        <f>VLOOKUP($A920,'DATA PENGUKURAN GARDU'!$A:$BS,54,0)</f>
        <v>#N/A</v>
      </c>
      <c r="Z920" s="17" t="e">
        <f>VLOOKUP($A920,'DATA PENGUKURAN GARDU'!$A:$BS,55,0)</f>
        <v>#N/A</v>
      </c>
      <c r="AA920" s="20" t="e">
        <f>VLOOKUP($B920,'DATA PENGUKURAN GARDU'!$A:$BS,42,0)</f>
        <v>#N/A</v>
      </c>
      <c r="AB920" s="21" t="e">
        <f t="shared" si="480"/>
        <v>#N/A</v>
      </c>
      <c r="AC920" s="20" t="e">
        <f>VLOOKUP($B920,'DATA PENGUKURAN GARDU'!$A:$BS,44,0)</f>
        <v>#N/A</v>
      </c>
      <c r="AD920" s="21" t="e">
        <f t="shared" si="481"/>
        <v>#N/A</v>
      </c>
      <c r="AE920" s="20" t="e">
        <f>VLOOKUP($B920,'DATA PENGUKURAN GARDU'!$A:$BS,46,0)</f>
        <v>#N/A</v>
      </c>
      <c r="AF920" s="21" t="e">
        <f t="shared" si="482"/>
        <v>#N/A</v>
      </c>
      <c r="AG920" s="20" t="e">
        <f>VLOOKUP($B920,'DATA PENGUKURAN GARDU'!$A:$BS,46,0)</f>
        <v>#N/A</v>
      </c>
      <c r="AH920" s="20" t="e">
        <f>VLOOKUP($B920,'DATA PENGUKURAN GARDU'!$A:$BS,53,0)</f>
        <v>#N/A</v>
      </c>
      <c r="AI920" s="20" t="e">
        <f>VLOOKUP($B920,'DATA PENGUKURAN GARDU'!$A:$BS,54,0)</f>
        <v>#N/A</v>
      </c>
      <c r="AJ920" s="17" t="e">
        <f>VLOOKUP($C920,'DATA PENGUKURAN GARDU'!$A:$BS,42,0)</f>
        <v>#N/A</v>
      </c>
      <c r="AK920" s="23" t="e">
        <f t="shared" si="483"/>
        <v>#N/A</v>
      </c>
      <c r="AL920" s="17" t="e">
        <f>VLOOKUP($C920,'DATA PENGUKURAN GARDU'!$A:$BS,44,0)</f>
        <v>#N/A</v>
      </c>
      <c r="AM920" s="23" t="e">
        <f t="shared" si="484"/>
        <v>#N/A</v>
      </c>
      <c r="AN920" s="17" t="e">
        <f>VLOOKUP($C920,'DATA PENGUKURAN GARDU'!$A:$BS,46,0)</f>
        <v>#N/A</v>
      </c>
      <c r="AO920" s="23" t="e">
        <f t="shared" si="485"/>
        <v>#N/A</v>
      </c>
      <c r="AP920" s="17" t="e">
        <f>VLOOKUP($C920,'DATA PENGUKURAN GARDU'!$A:$BS,46,0)</f>
        <v>#N/A</v>
      </c>
      <c r="AQ920" s="17" t="e">
        <f>VLOOKUP($C920,'DATA PENGUKURAN GARDU'!$A:$BS,53,0)</f>
        <v>#N/A</v>
      </c>
      <c r="AR920" s="17" t="e">
        <f>VLOOKUP($C920,'DATA PENGUKURAN GARDU'!$A:$BS,54,0)</f>
        <v>#N/A</v>
      </c>
      <c r="AS920" s="20" t="e">
        <f>VLOOKUP($D920,'DATA PENGUKURAN GARDU'!$A:$BS,42,0)</f>
        <v>#N/A</v>
      </c>
      <c r="AT920" s="21" t="e">
        <f t="shared" si="486"/>
        <v>#N/A</v>
      </c>
      <c r="AU920" s="20" t="e">
        <f>VLOOKUP($D920,'DATA PENGUKURAN GARDU'!$A:$BS,44,0)</f>
        <v>#N/A</v>
      </c>
      <c r="AV920" s="21" t="e">
        <f t="shared" si="487"/>
        <v>#N/A</v>
      </c>
      <c r="AW920" s="20" t="e">
        <f>VLOOKUP($D920,'DATA PENGUKURAN GARDU'!$A:$BS,46,0)</f>
        <v>#N/A</v>
      </c>
      <c r="AX920" s="21" t="e">
        <f t="shared" si="488"/>
        <v>#N/A</v>
      </c>
      <c r="AY920" s="20" t="e">
        <f>VLOOKUP($D920,'DATA PENGUKURAN GARDU'!$A:$BS,46,0)</f>
        <v>#N/A</v>
      </c>
      <c r="AZ920" s="20" t="e">
        <f>VLOOKUP($D920,'DATA PENGUKURAN GARDU'!$A:$BS,53,0)</f>
        <v>#N/A</v>
      </c>
      <c r="BA920" s="20" t="e">
        <f>VLOOKUP($D920,'DATA PENGUKURAN GARDU'!$A:$BS,54,0)</f>
        <v>#N/A</v>
      </c>
      <c r="BB920" s="17" t="e">
        <f>VLOOKUP($E920,'DATA PENGUKURAN GARDU'!$A:$BS,42,0)</f>
        <v>#N/A</v>
      </c>
      <c r="BC920" s="23" t="e">
        <f t="shared" si="489"/>
        <v>#N/A</v>
      </c>
      <c r="BD920" s="17" t="e">
        <f>VLOOKUP($E920,'DATA PENGUKURAN GARDU'!$A:$BS,44,0)</f>
        <v>#N/A</v>
      </c>
      <c r="BE920" s="23" t="e">
        <f t="shared" si="490"/>
        <v>#N/A</v>
      </c>
      <c r="BF920" s="17" t="e">
        <f>VLOOKUP($E920,'DATA PENGUKURAN GARDU'!$A:$BS,46,0)</f>
        <v>#N/A</v>
      </c>
      <c r="BG920" s="23" t="e">
        <f t="shared" si="491"/>
        <v>#N/A</v>
      </c>
      <c r="BH920" s="17" t="e">
        <f>VLOOKUP($E920,'DATA PENGUKURAN GARDU'!$A:$BS,46,0)</f>
        <v>#N/A</v>
      </c>
      <c r="BI920" s="17" t="e">
        <f>VLOOKUP($E920,'DATA PENGUKURAN GARDU'!$A:$BS,53,0)</f>
        <v>#N/A</v>
      </c>
      <c r="BJ920" s="17" t="e">
        <f>VLOOKUP($E920,'DATA PENGUKURAN GARDU'!$A:$BS,54,0)</f>
        <v>#N/A</v>
      </c>
      <c r="BK920" s="20" t="e">
        <f t="shared" si="492"/>
        <v>#N/A</v>
      </c>
      <c r="BL920" s="20" t="e">
        <f t="shared" si="493"/>
        <v>#N/A</v>
      </c>
      <c r="BM920" s="20" t="e">
        <f t="shared" si="494"/>
        <v>#N/A</v>
      </c>
      <c r="BN920" s="25" t="e">
        <f t="shared" si="495"/>
        <v>#N/A</v>
      </c>
      <c r="BO920" s="26" t="str">
        <f t="shared" si="496"/>
        <v>0</v>
      </c>
      <c r="BP920" s="21" t="e">
        <f t="shared" si="497"/>
        <v>#VALUE!</v>
      </c>
      <c r="BQ920" s="20" t="e">
        <f t="shared" si="498"/>
        <v>#N/A</v>
      </c>
      <c r="BR920" s="20" t="e">
        <v>#N/A</v>
      </c>
      <c r="BS920" s="9" t="e">
        <v>#N/A</v>
      </c>
      <c r="BT920" s="2" t="e">
        <f t="shared" si="499"/>
        <v>#VALUE!</v>
      </c>
      <c r="BU920" s="2" t="e">
        <f t="shared" si="467"/>
        <v>#N/A</v>
      </c>
      <c r="BV920" s="2" t="e">
        <f t="shared" si="468"/>
        <v>#N/A</v>
      </c>
    </row>
    <row r="921" s="2" customFormat="1" ht="22.95" customHeight="1" spans="1:74">
      <c r="A921" s="9" t="str">
        <f t="shared" si="469"/>
        <v>L-015Induk</v>
      </c>
      <c r="B921" s="9" t="str">
        <f t="shared" si="470"/>
        <v>L-015jurusan 1</v>
      </c>
      <c r="C921" s="9" t="str">
        <f t="shared" si="471"/>
        <v>L-015jurusan 2</v>
      </c>
      <c r="D921" s="9" t="str">
        <f t="shared" si="472"/>
        <v>L-015jurusan 3</v>
      </c>
      <c r="E921" s="9" t="str">
        <f t="shared" si="473"/>
        <v>L-015jurusan 4</v>
      </c>
      <c r="F921" s="10" t="s">
        <v>46</v>
      </c>
      <c r="G921" s="10" t="s">
        <v>22</v>
      </c>
      <c r="H921" s="10" t="s">
        <v>1127</v>
      </c>
      <c r="I921" s="10">
        <v>0.38283</v>
      </c>
      <c r="J921" s="10">
        <v>123.97793</v>
      </c>
      <c r="K921" s="10" t="s">
        <v>7465</v>
      </c>
      <c r="L921" s="10" t="s">
        <v>7465</v>
      </c>
      <c r="M921" s="10" t="s">
        <v>7465</v>
      </c>
      <c r="N921" s="14">
        <f t="shared" si="474"/>
        <v>0</v>
      </c>
      <c r="O921" s="15" t="e">
        <f t="shared" si="475"/>
        <v>#VALUE!</v>
      </c>
      <c r="P921" s="15" t="e">
        <f t="shared" si="476"/>
        <v>#VALUE!</v>
      </c>
      <c r="Q921" s="17" t="e">
        <f>VLOOKUP($A921,'DATA PENGUKURAN GARDU'!$A:$BS,42,0)</f>
        <v>#N/A</v>
      </c>
      <c r="R921" s="18" t="e">
        <f t="shared" si="477"/>
        <v>#N/A</v>
      </c>
      <c r="S921" s="17" t="e">
        <f>VLOOKUP($A921,'DATA PENGUKURAN GARDU'!$A:$BS,44,0)</f>
        <v>#N/A</v>
      </c>
      <c r="T921" s="18" t="e">
        <f t="shared" si="478"/>
        <v>#N/A</v>
      </c>
      <c r="U921" s="17" t="e">
        <f>VLOOKUP($A921,'DATA PENGUKURAN GARDU'!$A:$BS,46,0)</f>
        <v>#N/A</v>
      </c>
      <c r="V921" s="18" t="e">
        <f t="shared" si="479"/>
        <v>#N/A</v>
      </c>
      <c r="W921" s="17" t="e">
        <f>VLOOKUP($A921,'DATA PENGUKURAN GARDU'!$A:$BS,48,0)</f>
        <v>#N/A</v>
      </c>
      <c r="X921" s="17" t="e">
        <f>VLOOKUP($A921,'DATA PENGUKURAN GARDU'!$A:$BS,53,0)</f>
        <v>#N/A</v>
      </c>
      <c r="Y921" s="17" t="e">
        <f>VLOOKUP($A921,'DATA PENGUKURAN GARDU'!$A:$BS,54,0)</f>
        <v>#N/A</v>
      </c>
      <c r="Z921" s="17" t="e">
        <f>VLOOKUP($A921,'DATA PENGUKURAN GARDU'!$A:$BS,55,0)</f>
        <v>#N/A</v>
      </c>
      <c r="AA921" s="20" t="e">
        <f>VLOOKUP($B921,'DATA PENGUKURAN GARDU'!$A:$BS,42,0)</f>
        <v>#N/A</v>
      </c>
      <c r="AB921" s="21" t="e">
        <f t="shared" si="480"/>
        <v>#N/A</v>
      </c>
      <c r="AC921" s="20" t="e">
        <f>VLOOKUP($B921,'DATA PENGUKURAN GARDU'!$A:$BS,44,0)</f>
        <v>#N/A</v>
      </c>
      <c r="AD921" s="21" t="e">
        <f t="shared" si="481"/>
        <v>#N/A</v>
      </c>
      <c r="AE921" s="20" t="e">
        <f>VLOOKUP($B921,'DATA PENGUKURAN GARDU'!$A:$BS,46,0)</f>
        <v>#N/A</v>
      </c>
      <c r="AF921" s="21" t="e">
        <f t="shared" si="482"/>
        <v>#N/A</v>
      </c>
      <c r="AG921" s="20" t="e">
        <f>VLOOKUP($B921,'DATA PENGUKURAN GARDU'!$A:$BS,46,0)</f>
        <v>#N/A</v>
      </c>
      <c r="AH921" s="20" t="e">
        <f>VLOOKUP($B921,'DATA PENGUKURAN GARDU'!$A:$BS,53,0)</f>
        <v>#N/A</v>
      </c>
      <c r="AI921" s="20" t="e">
        <f>VLOOKUP($B921,'DATA PENGUKURAN GARDU'!$A:$BS,54,0)</f>
        <v>#N/A</v>
      </c>
      <c r="AJ921" s="17" t="e">
        <f>VLOOKUP($C921,'DATA PENGUKURAN GARDU'!$A:$BS,42,0)</f>
        <v>#N/A</v>
      </c>
      <c r="AK921" s="23" t="e">
        <f t="shared" si="483"/>
        <v>#N/A</v>
      </c>
      <c r="AL921" s="17" t="e">
        <f>VLOOKUP($C921,'DATA PENGUKURAN GARDU'!$A:$BS,44,0)</f>
        <v>#N/A</v>
      </c>
      <c r="AM921" s="23" t="e">
        <f t="shared" si="484"/>
        <v>#N/A</v>
      </c>
      <c r="AN921" s="17" t="e">
        <f>VLOOKUP($C921,'DATA PENGUKURAN GARDU'!$A:$BS,46,0)</f>
        <v>#N/A</v>
      </c>
      <c r="AO921" s="23" t="e">
        <f t="shared" si="485"/>
        <v>#N/A</v>
      </c>
      <c r="AP921" s="17" t="e">
        <f>VLOOKUP($C921,'DATA PENGUKURAN GARDU'!$A:$BS,46,0)</f>
        <v>#N/A</v>
      </c>
      <c r="AQ921" s="17" t="e">
        <f>VLOOKUP($C921,'DATA PENGUKURAN GARDU'!$A:$BS,53,0)</f>
        <v>#N/A</v>
      </c>
      <c r="AR921" s="17" t="e">
        <f>VLOOKUP($C921,'DATA PENGUKURAN GARDU'!$A:$BS,54,0)</f>
        <v>#N/A</v>
      </c>
      <c r="AS921" s="20" t="e">
        <f>VLOOKUP($D921,'DATA PENGUKURAN GARDU'!$A:$BS,42,0)</f>
        <v>#N/A</v>
      </c>
      <c r="AT921" s="21" t="e">
        <f t="shared" si="486"/>
        <v>#N/A</v>
      </c>
      <c r="AU921" s="20" t="e">
        <f>VLOOKUP($D921,'DATA PENGUKURAN GARDU'!$A:$BS,44,0)</f>
        <v>#N/A</v>
      </c>
      <c r="AV921" s="21" t="e">
        <f t="shared" si="487"/>
        <v>#N/A</v>
      </c>
      <c r="AW921" s="20" t="e">
        <f>VLOOKUP($D921,'DATA PENGUKURAN GARDU'!$A:$BS,46,0)</f>
        <v>#N/A</v>
      </c>
      <c r="AX921" s="21" t="e">
        <f t="shared" si="488"/>
        <v>#N/A</v>
      </c>
      <c r="AY921" s="20" t="e">
        <f>VLOOKUP($D921,'DATA PENGUKURAN GARDU'!$A:$BS,46,0)</f>
        <v>#N/A</v>
      </c>
      <c r="AZ921" s="20" t="e">
        <f>VLOOKUP($D921,'DATA PENGUKURAN GARDU'!$A:$BS,53,0)</f>
        <v>#N/A</v>
      </c>
      <c r="BA921" s="20" t="e">
        <f>VLOOKUP($D921,'DATA PENGUKURAN GARDU'!$A:$BS,54,0)</f>
        <v>#N/A</v>
      </c>
      <c r="BB921" s="17" t="e">
        <f>VLOOKUP($E921,'DATA PENGUKURAN GARDU'!$A:$BS,42,0)</f>
        <v>#N/A</v>
      </c>
      <c r="BC921" s="23" t="e">
        <f t="shared" si="489"/>
        <v>#N/A</v>
      </c>
      <c r="BD921" s="17" t="e">
        <f>VLOOKUP($E921,'DATA PENGUKURAN GARDU'!$A:$BS,44,0)</f>
        <v>#N/A</v>
      </c>
      <c r="BE921" s="23" t="e">
        <f t="shared" si="490"/>
        <v>#N/A</v>
      </c>
      <c r="BF921" s="17" t="e">
        <f>VLOOKUP($E921,'DATA PENGUKURAN GARDU'!$A:$BS,46,0)</f>
        <v>#N/A</v>
      </c>
      <c r="BG921" s="23" t="e">
        <f t="shared" si="491"/>
        <v>#N/A</v>
      </c>
      <c r="BH921" s="17" t="e">
        <f>VLOOKUP($E921,'DATA PENGUKURAN GARDU'!$A:$BS,46,0)</f>
        <v>#N/A</v>
      </c>
      <c r="BI921" s="17" t="e">
        <f>VLOOKUP($E921,'DATA PENGUKURAN GARDU'!$A:$BS,53,0)</f>
        <v>#N/A</v>
      </c>
      <c r="BJ921" s="17" t="e">
        <f>VLOOKUP($E921,'DATA PENGUKURAN GARDU'!$A:$BS,54,0)</f>
        <v>#N/A</v>
      </c>
      <c r="BK921" s="20" t="e">
        <f t="shared" si="492"/>
        <v>#N/A</v>
      </c>
      <c r="BL921" s="20" t="e">
        <f t="shared" si="493"/>
        <v>#N/A</v>
      </c>
      <c r="BM921" s="20" t="e">
        <f t="shared" si="494"/>
        <v>#N/A</v>
      </c>
      <c r="BN921" s="25" t="e">
        <f t="shared" si="495"/>
        <v>#N/A</v>
      </c>
      <c r="BO921" s="26" t="str">
        <f t="shared" si="496"/>
        <v>0</v>
      </c>
      <c r="BP921" s="21" t="e">
        <f t="shared" si="497"/>
        <v>#VALUE!</v>
      </c>
      <c r="BQ921" s="20" t="e">
        <f t="shared" si="498"/>
        <v>#N/A</v>
      </c>
      <c r="BR921" s="20" t="e">
        <v>#N/A</v>
      </c>
      <c r="BS921" s="9" t="e">
        <v>#N/A</v>
      </c>
      <c r="BT921" s="2" t="e">
        <f t="shared" si="499"/>
        <v>#VALUE!</v>
      </c>
      <c r="BU921" s="2" t="e">
        <f t="shared" si="467"/>
        <v>#N/A</v>
      </c>
      <c r="BV921" s="2" t="e">
        <f t="shared" si="468"/>
        <v>#N/A</v>
      </c>
    </row>
    <row r="922" s="2" customFormat="1" ht="22.95" customHeight="1" spans="1:74">
      <c r="A922" s="9" t="str">
        <f t="shared" si="469"/>
        <v>L-017Induk</v>
      </c>
      <c r="B922" s="9" t="str">
        <f t="shared" si="470"/>
        <v>L-017jurusan 1</v>
      </c>
      <c r="C922" s="9" t="str">
        <f t="shared" si="471"/>
        <v>L-017jurusan 2</v>
      </c>
      <c r="D922" s="9" t="str">
        <f t="shared" si="472"/>
        <v>L-017jurusan 3</v>
      </c>
      <c r="E922" s="9" t="str">
        <f t="shared" si="473"/>
        <v>L-017jurusan 4</v>
      </c>
      <c r="F922" s="10" t="s">
        <v>46</v>
      </c>
      <c r="G922" s="10" t="s">
        <v>22</v>
      </c>
      <c r="H922" s="10" t="s">
        <v>1128</v>
      </c>
      <c r="I922" s="10">
        <v>0.38058</v>
      </c>
      <c r="J922" s="10">
        <v>123.97377</v>
      </c>
      <c r="K922" s="10" t="s">
        <v>7465</v>
      </c>
      <c r="L922" s="10" t="s">
        <v>7465</v>
      </c>
      <c r="M922" s="10" t="s">
        <v>7465</v>
      </c>
      <c r="N922" s="14">
        <f t="shared" si="474"/>
        <v>0</v>
      </c>
      <c r="O922" s="15" t="e">
        <f t="shared" si="475"/>
        <v>#VALUE!</v>
      </c>
      <c r="P922" s="15" t="e">
        <f t="shared" si="476"/>
        <v>#VALUE!</v>
      </c>
      <c r="Q922" s="17" t="e">
        <f>VLOOKUP($A922,'DATA PENGUKURAN GARDU'!$A:$BS,42,0)</f>
        <v>#N/A</v>
      </c>
      <c r="R922" s="18" t="e">
        <f t="shared" si="477"/>
        <v>#N/A</v>
      </c>
      <c r="S922" s="17" t="e">
        <f>VLOOKUP($A922,'DATA PENGUKURAN GARDU'!$A:$BS,44,0)</f>
        <v>#N/A</v>
      </c>
      <c r="T922" s="18" t="e">
        <f t="shared" si="478"/>
        <v>#N/A</v>
      </c>
      <c r="U922" s="17" t="e">
        <f>VLOOKUP($A922,'DATA PENGUKURAN GARDU'!$A:$BS,46,0)</f>
        <v>#N/A</v>
      </c>
      <c r="V922" s="18" t="e">
        <f t="shared" si="479"/>
        <v>#N/A</v>
      </c>
      <c r="W922" s="17" t="e">
        <f>VLOOKUP($A922,'DATA PENGUKURAN GARDU'!$A:$BS,48,0)</f>
        <v>#N/A</v>
      </c>
      <c r="X922" s="17" t="e">
        <f>VLOOKUP($A922,'DATA PENGUKURAN GARDU'!$A:$BS,53,0)</f>
        <v>#N/A</v>
      </c>
      <c r="Y922" s="17" t="e">
        <f>VLOOKUP($A922,'DATA PENGUKURAN GARDU'!$A:$BS,54,0)</f>
        <v>#N/A</v>
      </c>
      <c r="Z922" s="17" t="e">
        <f>VLOOKUP($A922,'DATA PENGUKURAN GARDU'!$A:$BS,55,0)</f>
        <v>#N/A</v>
      </c>
      <c r="AA922" s="20" t="e">
        <f>VLOOKUP($B922,'DATA PENGUKURAN GARDU'!$A:$BS,42,0)</f>
        <v>#N/A</v>
      </c>
      <c r="AB922" s="21" t="e">
        <f t="shared" si="480"/>
        <v>#N/A</v>
      </c>
      <c r="AC922" s="20" t="e">
        <f>VLOOKUP($B922,'DATA PENGUKURAN GARDU'!$A:$BS,44,0)</f>
        <v>#N/A</v>
      </c>
      <c r="AD922" s="21" t="e">
        <f t="shared" si="481"/>
        <v>#N/A</v>
      </c>
      <c r="AE922" s="20" t="e">
        <f>VLOOKUP($B922,'DATA PENGUKURAN GARDU'!$A:$BS,46,0)</f>
        <v>#N/A</v>
      </c>
      <c r="AF922" s="21" t="e">
        <f t="shared" si="482"/>
        <v>#N/A</v>
      </c>
      <c r="AG922" s="20" t="e">
        <f>VLOOKUP($B922,'DATA PENGUKURAN GARDU'!$A:$BS,46,0)</f>
        <v>#N/A</v>
      </c>
      <c r="AH922" s="20" t="e">
        <f>VLOOKUP($B922,'DATA PENGUKURAN GARDU'!$A:$BS,53,0)</f>
        <v>#N/A</v>
      </c>
      <c r="AI922" s="20" t="e">
        <f>VLOOKUP($B922,'DATA PENGUKURAN GARDU'!$A:$BS,54,0)</f>
        <v>#N/A</v>
      </c>
      <c r="AJ922" s="17" t="e">
        <f>VLOOKUP($C922,'DATA PENGUKURAN GARDU'!$A:$BS,42,0)</f>
        <v>#N/A</v>
      </c>
      <c r="AK922" s="23" t="e">
        <f t="shared" si="483"/>
        <v>#N/A</v>
      </c>
      <c r="AL922" s="17" t="e">
        <f>VLOOKUP($C922,'DATA PENGUKURAN GARDU'!$A:$BS,44,0)</f>
        <v>#N/A</v>
      </c>
      <c r="AM922" s="23" t="e">
        <f t="shared" si="484"/>
        <v>#N/A</v>
      </c>
      <c r="AN922" s="17" t="e">
        <f>VLOOKUP($C922,'DATA PENGUKURAN GARDU'!$A:$BS,46,0)</f>
        <v>#N/A</v>
      </c>
      <c r="AO922" s="23" t="e">
        <f t="shared" si="485"/>
        <v>#N/A</v>
      </c>
      <c r="AP922" s="17" t="e">
        <f>VLOOKUP($C922,'DATA PENGUKURAN GARDU'!$A:$BS,46,0)</f>
        <v>#N/A</v>
      </c>
      <c r="AQ922" s="17" t="e">
        <f>VLOOKUP($C922,'DATA PENGUKURAN GARDU'!$A:$BS,53,0)</f>
        <v>#N/A</v>
      </c>
      <c r="AR922" s="17" t="e">
        <f>VLOOKUP($C922,'DATA PENGUKURAN GARDU'!$A:$BS,54,0)</f>
        <v>#N/A</v>
      </c>
      <c r="AS922" s="20" t="e">
        <f>VLOOKUP($D922,'DATA PENGUKURAN GARDU'!$A:$BS,42,0)</f>
        <v>#N/A</v>
      </c>
      <c r="AT922" s="21" t="e">
        <f t="shared" si="486"/>
        <v>#N/A</v>
      </c>
      <c r="AU922" s="20" t="e">
        <f>VLOOKUP($D922,'DATA PENGUKURAN GARDU'!$A:$BS,44,0)</f>
        <v>#N/A</v>
      </c>
      <c r="AV922" s="21" t="e">
        <f t="shared" si="487"/>
        <v>#N/A</v>
      </c>
      <c r="AW922" s="20" t="e">
        <f>VLOOKUP($D922,'DATA PENGUKURAN GARDU'!$A:$BS,46,0)</f>
        <v>#N/A</v>
      </c>
      <c r="AX922" s="21" t="e">
        <f t="shared" si="488"/>
        <v>#N/A</v>
      </c>
      <c r="AY922" s="20" t="e">
        <f>VLOOKUP($D922,'DATA PENGUKURAN GARDU'!$A:$BS,46,0)</f>
        <v>#N/A</v>
      </c>
      <c r="AZ922" s="20" t="e">
        <f>VLOOKUP($D922,'DATA PENGUKURAN GARDU'!$A:$BS,53,0)</f>
        <v>#N/A</v>
      </c>
      <c r="BA922" s="20" t="e">
        <f>VLOOKUP($D922,'DATA PENGUKURAN GARDU'!$A:$BS,54,0)</f>
        <v>#N/A</v>
      </c>
      <c r="BB922" s="17" t="e">
        <f>VLOOKUP($E922,'DATA PENGUKURAN GARDU'!$A:$BS,42,0)</f>
        <v>#N/A</v>
      </c>
      <c r="BC922" s="23" t="e">
        <f t="shared" si="489"/>
        <v>#N/A</v>
      </c>
      <c r="BD922" s="17" t="e">
        <f>VLOOKUP($E922,'DATA PENGUKURAN GARDU'!$A:$BS,44,0)</f>
        <v>#N/A</v>
      </c>
      <c r="BE922" s="23" t="e">
        <f t="shared" si="490"/>
        <v>#N/A</v>
      </c>
      <c r="BF922" s="17" t="e">
        <f>VLOOKUP($E922,'DATA PENGUKURAN GARDU'!$A:$BS,46,0)</f>
        <v>#N/A</v>
      </c>
      <c r="BG922" s="23" t="e">
        <f t="shared" si="491"/>
        <v>#N/A</v>
      </c>
      <c r="BH922" s="17" t="e">
        <f>VLOOKUP($E922,'DATA PENGUKURAN GARDU'!$A:$BS,46,0)</f>
        <v>#N/A</v>
      </c>
      <c r="BI922" s="17" t="e">
        <f>VLOOKUP($E922,'DATA PENGUKURAN GARDU'!$A:$BS,53,0)</f>
        <v>#N/A</v>
      </c>
      <c r="BJ922" s="17" t="e">
        <f>VLOOKUP($E922,'DATA PENGUKURAN GARDU'!$A:$BS,54,0)</f>
        <v>#N/A</v>
      </c>
      <c r="BK922" s="20" t="e">
        <f t="shared" si="492"/>
        <v>#N/A</v>
      </c>
      <c r="BL922" s="20" t="e">
        <f t="shared" si="493"/>
        <v>#N/A</v>
      </c>
      <c r="BM922" s="20" t="e">
        <f t="shared" si="494"/>
        <v>#N/A</v>
      </c>
      <c r="BN922" s="25" t="e">
        <f t="shared" si="495"/>
        <v>#N/A</v>
      </c>
      <c r="BO922" s="26" t="str">
        <f t="shared" si="496"/>
        <v>0</v>
      </c>
      <c r="BP922" s="21" t="e">
        <f t="shared" si="497"/>
        <v>#VALUE!</v>
      </c>
      <c r="BQ922" s="20" t="e">
        <f t="shared" si="498"/>
        <v>#N/A</v>
      </c>
      <c r="BR922" s="20" t="e">
        <v>#N/A</v>
      </c>
      <c r="BS922" s="9" t="e">
        <v>#N/A</v>
      </c>
      <c r="BT922" s="2" t="e">
        <f t="shared" si="499"/>
        <v>#VALUE!</v>
      </c>
      <c r="BU922" s="2" t="e">
        <f t="shared" si="467"/>
        <v>#N/A</v>
      </c>
      <c r="BV922" s="2" t="e">
        <f t="shared" si="468"/>
        <v>#N/A</v>
      </c>
    </row>
    <row r="923" s="2" customFormat="1" ht="22.95" customHeight="1" spans="1:74">
      <c r="A923" s="9" t="str">
        <f t="shared" si="469"/>
        <v>NL 007Induk</v>
      </c>
      <c r="B923" s="9" t="str">
        <f t="shared" si="470"/>
        <v>NL 007jurusan 1</v>
      </c>
      <c r="C923" s="9" t="str">
        <f t="shared" si="471"/>
        <v>NL 007jurusan 2</v>
      </c>
      <c r="D923" s="9" t="str">
        <f t="shared" si="472"/>
        <v>NL 007jurusan 3</v>
      </c>
      <c r="E923" s="9" t="str">
        <f t="shared" si="473"/>
        <v>NL 007jurusan 4</v>
      </c>
      <c r="F923" s="10" t="s">
        <v>226</v>
      </c>
      <c r="G923" s="10" t="s">
        <v>101</v>
      </c>
      <c r="H923" s="10" t="s">
        <v>1129</v>
      </c>
      <c r="I923" s="10">
        <v>0.87784</v>
      </c>
      <c r="J923" s="10">
        <v>124.0881</v>
      </c>
      <c r="K923" s="10" t="s">
        <v>7465</v>
      </c>
      <c r="L923" s="10" t="s">
        <v>7465</v>
      </c>
      <c r="M923" s="10" t="s">
        <v>7465</v>
      </c>
      <c r="N923" s="14">
        <f t="shared" si="474"/>
        <v>0</v>
      </c>
      <c r="O923" s="15" t="e">
        <f t="shared" si="475"/>
        <v>#VALUE!</v>
      </c>
      <c r="P923" s="15" t="e">
        <f t="shared" si="476"/>
        <v>#VALUE!</v>
      </c>
      <c r="Q923" s="17" t="e">
        <f>VLOOKUP($A923,'DATA PENGUKURAN GARDU'!$A:$BS,42,0)</f>
        <v>#N/A</v>
      </c>
      <c r="R923" s="18" t="e">
        <f t="shared" si="477"/>
        <v>#N/A</v>
      </c>
      <c r="S923" s="17" t="e">
        <f>VLOOKUP($A923,'DATA PENGUKURAN GARDU'!$A:$BS,44,0)</f>
        <v>#N/A</v>
      </c>
      <c r="T923" s="18" t="e">
        <f t="shared" si="478"/>
        <v>#N/A</v>
      </c>
      <c r="U923" s="17" t="e">
        <f>VLOOKUP($A923,'DATA PENGUKURAN GARDU'!$A:$BS,46,0)</f>
        <v>#N/A</v>
      </c>
      <c r="V923" s="18" t="e">
        <f t="shared" si="479"/>
        <v>#N/A</v>
      </c>
      <c r="W923" s="17" t="e">
        <f>VLOOKUP($A923,'DATA PENGUKURAN GARDU'!$A:$BS,48,0)</f>
        <v>#N/A</v>
      </c>
      <c r="X923" s="17" t="e">
        <f>VLOOKUP($A923,'DATA PENGUKURAN GARDU'!$A:$BS,53,0)</f>
        <v>#N/A</v>
      </c>
      <c r="Y923" s="17" t="e">
        <f>VLOOKUP($A923,'DATA PENGUKURAN GARDU'!$A:$BS,54,0)</f>
        <v>#N/A</v>
      </c>
      <c r="Z923" s="17" t="e">
        <f>VLOOKUP($A923,'DATA PENGUKURAN GARDU'!$A:$BS,55,0)</f>
        <v>#N/A</v>
      </c>
      <c r="AA923" s="20" t="e">
        <f>VLOOKUP($B923,'DATA PENGUKURAN GARDU'!$A:$BS,42,0)</f>
        <v>#N/A</v>
      </c>
      <c r="AB923" s="21" t="e">
        <f t="shared" si="480"/>
        <v>#N/A</v>
      </c>
      <c r="AC923" s="20" t="e">
        <f>VLOOKUP($B923,'DATA PENGUKURAN GARDU'!$A:$BS,44,0)</f>
        <v>#N/A</v>
      </c>
      <c r="AD923" s="21" t="e">
        <f t="shared" si="481"/>
        <v>#N/A</v>
      </c>
      <c r="AE923" s="20" t="e">
        <f>VLOOKUP($B923,'DATA PENGUKURAN GARDU'!$A:$BS,46,0)</f>
        <v>#N/A</v>
      </c>
      <c r="AF923" s="21" t="e">
        <f t="shared" si="482"/>
        <v>#N/A</v>
      </c>
      <c r="AG923" s="20" t="e">
        <f>VLOOKUP($B923,'DATA PENGUKURAN GARDU'!$A:$BS,46,0)</f>
        <v>#N/A</v>
      </c>
      <c r="AH923" s="20" t="e">
        <f>VLOOKUP($B923,'DATA PENGUKURAN GARDU'!$A:$BS,53,0)</f>
        <v>#N/A</v>
      </c>
      <c r="AI923" s="20" t="e">
        <f>VLOOKUP($B923,'DATA PENGUKURAN GARDU'!$A:$BS,54,0)</f>
        <v>#N/A</v>
      </c>
      <c r="AJ923" s="17" t="e">
        <f>VLOOKUP($C923,'DATA PENGUKURAN GARDU'!$A:$BS,42,0)</f>
        <v>#N/A</v>
      </c>
      <c r="AK923" s="23" t="e">
        <f t="shared" si="483"/>
        <v>#N/A</v>
      </c>
      <c r="AL923" s="17" t="e">
        <f>VLOOKUP($C923,'DATA PENGUKURAN GARDU'!$A:$BS,44,0)</f>
        <v>#N/A</v>
      </c>
      <c r="AM923" s="23" t="e">
        <f t="shared" si="484"/>
        <v>#N/A</v>
      </c>
      <c r="AN923" s="17" t="e">
        <f>VLOOKUP($C923,'DATA PENGUKURAN GARDU'!$A:$BS,46,0)</f>
        <v>#N/A</v>
      </c>
      <c r="AO923" s="23" t="e">
        <f t="shared" si="485"/>
        <v>#N/A</v>
      </c>
      <c r="AP923" s="17" t="e">
        <f>VLOOKUP($C923,'DATA PENGUKURAN GARDU'!$A:$BS,46,0)</f>
        <v>#N/A</v>
      </c>
      <c r="AQ923" s="17" t="e">
        <f>VLOOKUP($C923,'DATA PENGUKURAN GARDU'!$A:$BS,53,0)</f>
        <v>#N/A</v>
      </c>
      <c r="AR923" s="17" t="e">
        <f>VLOOKUP($C923,'DATA PENGUKURAN GARDU'!$A:$BS,54,0)</f>
        <v>#N/A</v>
      </c>
      <c r="AS923" s="20" t="e">
        <f>VLOOKUP($D923,'DATA PENGUKURAN GARDU'!$A:$BS,42,0)</f>
        <v>#N/A</v>
      </c>
      <c r="AT923" s="21" t="e">
        <f t="shared" si="486"/>
        <v>#N/A</v>
      </c>
      <c r="AU923" s="20" t="e">
        <f>VLOOKUP($D923,'DATA PENGUKURAN GARDU'!$A:$BS,44,0)</f>
        <v>#N/A</v>
      </c>
      <c r="AV923" s="21" t="e">
        <f t="shared" si="487"/>
        <v>#N/A</v>
      </c>
      <c r="AW923" s="20" t="e">
        <f>VLOOKUP($D923,'DATA PENGUKURAN GARDU'!$A:$BS,46,0)</f>
        <v>#N/A</v>
      </c>
      <c r="AX923" s="21" t="e">
        <f t="shared" si="488"/>
        <v>#N/A</v>
      </c>
      <c r="AY923" s="20" t="e">
        <f>VLOOKUP($D923,'DATA PENGUKURAN GARDU'!$A:$BS,46,0)</f>
        <v>#N/A</v>
      </c>
      <c r="AZ923" s="20" t="e">
        <f>VLOOKUP($D923,'DATA PENGUKURAN GARDU'!$A:$BS,53,0)</f>
        <v>#N/A</v>
      </c>
      <c r="BA923" s="20" t="e">
        <f>VLOOKUP($D923,'DATA PENGUKURAN GARDU'!$A:$BS,54,0)</f>
        <v>#N/A</v>
      </c>
      <c r="BB923" s="17" t="e">
        <f>VLOOKUP($E923,'DATA PENGUKURAN GARDU'!$A:$BS,42,0)</f>
        <v>#N/A</v>
      </c>
      <c r="BC923" s="23" t="e">
        <f t="shared" si="489"/>
        <v>#N/A</v>
      </c>
      <c r="BD923" s="17" t="e">
        <f>VLOOKUP($E923,'DATA PENGUKURAN GARDU'!$A:$BS,44,0)</f>
        <v>#N/A</v>
      </c>
      <c r="BE923" s="23" t="e">
        <f t="shared" si="490"/>
        <v>#N/A</v>
      </c>
      <c r="BF923" s="17" t="e">
        <f>VLOOKUP($E923,'DATA PENGUKURAN GARDU'!$A:$BS,46,0)</f>
        <v>#N/A</v>
      </c>
      <c r="BG923" s="23" t="e">
        <f t="shared" si="491"/>
        <v>#N/A</v>
      </c>
      <c r="BH923" s="17" t="e">
        <f>VLOOKUP($E923,'DATA PENGUKURAN GARDU'!$A:$BS,46,0)</f>
        <v>#N/A</v>
      </c>
      <c r="BI923" s="17" t="e">
        <f>VLOOKUP($E923,'DATA PENGUKURAN GARDU'!$A:$BS,53,0)</f>
        <v>#N/A</v>
      </c>
      <c r="BJ923" s="17" t="e">
        <f>VLOOKUP($E923,'DATA PENGUKURAN GARDU'!$A:$BS,54,0)</f>
        <v>#N/A</v>
      </c>
      <c r="BK923" s="20" t="e">
        <f t="shared" si="492"/>
        <v>#N/A</v>
      </c>
      <c r="BL923" s="20" t="e">
        <f t="shared" si="493"/>
        <v>#N/A</v>
      </c>
      <c r="BM923" s="20" t="e">
        <f t="shared" si="494"/>
        <v>#N/A</v>
      </c>
      <c r="BN923" s="25" t="e">
        <f t="shared" si="495"/>
        <v>#N/A</v>
      </c>
      <c r="BO923" s="26" t="str">
        <f t="shared" si="496"/>
        <v>0</v>
      </c>
      <c r="BP923" s="21" t="e">
        <f t="shared" si="497"/>
        <v>#VALUE!</v>
      </c>
      <c r="BQ923" s="20" t="e">
        <f t="shared" si="498"/>
        <v>#N/A</v>
      </c>
      <c r="BR923" s="20" t="e">
        <v>#N/A</v>
      </c>
      <c r="BS923" s="9" t="e">
        <v>#N/A</v>
      </c>
      <c r="BT923" s="2" t="e">
        <f t="shared" si="499"/>
        <v>#VALUE!</v>
      </c>
      <c r="BU923" s="2" t="e">
        <f t="shared" si="467"/>
        <v>#N/A</v>
      </c>
      <c r="BV923" s="2" t="e">
        <f t="shared" si="468"/>
        <v>#N/A</v>
      </c>
    </row>
    <row r="924" s="2" customFormat="1" ht="22.95" customHeight="1" spans="1:74">
      <c r="A924" s="9" t="str">
        <f t="shared" si="469"/>
        <v>NL 008Induk</v>
      </c>
      <c r="B924" s="9" t="str">
        <f t="shared" si="470"/>
        <v>NL 008jurusan 1</v>
      </c>
      <c r="C924" s="9" t="str">
        <f t="shared" si="471"/>
        <v>NL 008jurusan 2</v>
      </c>
      <c r="D924" s="9" t="str">
        <f t="shared" si="472"/>
        <v>NL 008jurusan 3</v>
      </c>
      <c r="E924" s="9" t="str">
        <f t="shared" si="473"/>
        <v>NL 008jurusan 4</v>
      </c>
      <c r="F924" s="10" t="s">
        <v>226</v>
      </c>
      <c r="G924" s="10" t="s">
        <v>101</v>
      </c>
      <c r="H924" s="10" t="s">
        <v>1130</v>
      </c>
      <c r="I924" s="10">
        <v>0.87976</v>
      </c>
      <c r="J924" s="10">
        <v>124.09382</v>
      </c>
      <c r="K924" s="10" t="s">
        <v>7465</v>
      </c>
      <c r="L924" s="10" t="s">
        <v>7465</v>
      </c>
      <c r="M924" s="10" t="s">
        <v>7465</v>
      </c>
      <c r="N924" s="14">
        <f t="shared" si="474"/>
        <v>0</v>
      </c>
      <c r="O924" s="15" t="e">
        <f t="shared" si="475"/>
        <v>#VALUE!</v>
      </c>
      <c r="P924" s="15" t="e">
        <f t="shared" si="476"/>
        <v>#VALUE!</v>
      </c>
      <c r="Q924" s="17" t="e">
        <f>VLOOKUP($A924,'DATA PENGUKURAN GARDU'!$A:$BS,42,0)</f>
        <v>#N/A</v>
      </c>
      <c r="R924" s="18" t="e">
        <f t="shared" si="477"/>
        <v>#N/A</v>
      </c>
      <c r="S924" s="17" t="e">
        <f>VLOOKUP($A924,'DATA PENGUKURAN GARDU'!$A:$BS,44,0)</f>
        <v>#N/A</v>
      </c>
      <c r="T924" s="18" t="e">
        <f t="shared" si="478"/>
        <v>#N/A</v>
      </c>
      <c r="U924" s="17" t="e">
        <f>VLOOKUP($A924,'DATA PENGUKURAN GARDU'!$A:$BS,46,0)</f>
        <v>#N/A</v>
      </c>
      <c r="V924" s="18" t="e">
        <f t="shared" si="479"/>
        <v>#N/A</v>
      </c>
      <c r="W924" s="17" t="e">
        <f>VLOOKUP($A924,'DATA PENGUKURAN GARDU'!$A:$BS,48,0)</f>
        <v>#N/A</v>
      </c>
      <c r="X924" s="17" t="e">
        <f>VLOOKUP($A924,'DATA PENGUKURAN GARDU'!$A:$BS,53,0)</f>
        <v>#N/A</v>
      </c>
      <c r="Y924" s="17" t="e">
        <f>VLOOKUP($A924,'DATA PENGUKURAN GARDU'!$A:$BS,54,0)</f>
        <v>#N/A</v>
      </c>
      <c r="Z924" s="17" t="e">
        <f>VLOOKUP($A924,'DATA PENGUKURAN GARDU'!$A:$BS,55,0)</f>
        <v>#N/A</v>
      </c>
      <c r="AA924" s="20" t="e">
        <f>VLOOKUP($B924,'DATA PENGUKURAN GARDU'!$A:$BS,42,0)</f>
        <v>#N/A</v>
      </c>
      <c r="AB924" s="21" t="e">
        <f t="shared" si="480"/>
        <v>#N/A</v>
      </c>
      <c r="AC924" s="20" t="e">
        <f>VLOOKUP($B924,'DATA PENGUKURAN GARDU'!$A:$BS,44,0)</f>
        <v>#N/A</v>
      </c>
      <c r="AD924" s="21" t="e">
        <f t="shared" si="481"/>
        <v>#N/A</v>
      </c>
      <c r="AE924" s="20" t="e">
        <f>VLOOKUP($B924,'DATA PENGUKURAN GARDU'!$A:$BS,46,0)</f>
        <v>#N/A</v>
      </c>
      <c r="AF924" s="21" t="e">
        <f t="shared" si="482"/>
        <v>#N/A</v>
      </c>
      <c r="AG924" s="20" t="e">
        <f>VLOOKUP($B924,'DATA PENGUKURAN GARDU'!$A:$BS,46,0)</f>
        <v>#N/A</v>
      </c>
      <c r="AH924" s="20" t="e">
        <f>VLOOKUP($B924,'DATA PENGUKURAN GARDU'!$A:$BS,53,0)</f>
        <v>#N/A</v>
      </c>
      <c r="AI924" s="20" t="e">
        <f>VLOOKUP($B924,'DATA PENGUKURAN GARDU'!$A:$BS,54,0)</f>
        <v>#N/A</v>
      </c>
      <c r="AJ924" s="17" t="e">
        <f>VLOOKUP($C924,'DATA PENGUKURAN GARDU'!$A:$BS,42,0)</f>
        <v>#N/A</v>
      </c>
      <c r="AK924" s="23" t="e">
        <f t="shared" si="483"/>
        <v>#N/A</v>
      </c>
      <c r="AL924" s="17" t="e">
        <f>VLOOKUP($C924,'DATA PENGUKURAN GARDU'!$A:$BS,44,0)</f>
        <v>#N/A</v>
      </c>
      <c r="AM924" s="23" t="e">
        <f t="shared" si="484"/>
        <v>#N/A</v>
      </c>
      <c r="AN924" s="17" t="e">
        <f>VLOOKUP($C924,'DATA PENGUKURAN GARDU'!$A:$BS,46,0)</f>
        <v>#N/A</v>
      </c>
      <c r="AO924" s="23" t="e">
        <f t="shared" si="485"/>
        <v>#N/A</v>
      </c>
      <c r="AP924" s="17" t="e">
        <f>VLOOKUP($C924,'DATA PENGUKURAN GARDU'!$A:$BS,46,0)</f>
        <v>#N/A</v>
      </c>
      <c r="AQ924" s="17" t="e">
        <f>VLOOKUP($C924,'DATA PENGUKURAN GARDU'!$A:$BS,53,0)</f>
        <v>#N/A</v>
      </c>
      <c r="AR924" s="17" t="e">
        <f>VLOOKUP($C924,'DATA PENGUKURAN GARDU'!$A:$BS,54,0)</f>
        <v>#N/A</v>
      </c>
      <c r="AS924" s="20" t="e">
        <f>VLOOKUP($D924,'DATA PENGUKURAN GARDU'!$A:$BS,42,0)</f>
        <v>#N/A</v>
      </c>
      <c r="AT924" s="21" t="e">
        <f t="shared" si="486"/>
        <v>#N/A</v>
      </c>
      <c r="AU924" s="20" t="e">
        <f>VLOOKUP($D924,'DATA PENGUKURAN GARDU'!$A:$BS,44,0)</f>
        <v>#N/A</v>
      </c>
      <c r="AV924" s="21" t="e">
        <f t="shared" si="487"/>
        <v>#N/A</v>
      </c>
      <c r="AW924" s="20" t="e">
        <f>VLOOKUP($D924,'DATA PENGUKURAN GARDU'!$A:$BS,46,0)</f>
        <v>#N/A</v>
      </c>
      <c r="AX924" s="21" t="e">
        <f t="shared" si="488"/>
        <v>#N/A</v>
      </c>
      <c r="AY924" s="20" t="e">
        <f>VLOOKUP($D924,'DATA PENGUKURAN GARDU'!$A:$BS,46,0)</f>
        <v>#N/A</v>
      </c>
      <c r="AZ924" s="20" t="e">
        <f>VLOOKUP($D924,'DATA PENGUKURAN GARDU'!$A:$BS,53,0)</f>
        <v>#N/A</v>
      </c>
      <c r="BA924" s="20" t="e">
        <f>VLOOKUP($D924,'DATA PENGUKURAN GARDU'!$A:$BS,54,0)</f>
        <v>#N/A</v>
      </c>
      <c r="BB924" s="17" t="e">
        <f>VLOOKUP($E924,'DATA PENGUKURAN GARDU'!$A:$BS,42,0)</f>
        <v>#N/A</v>
      </c>
      <c r="BC924" s="23" t="e">
        <f t="shared" si="489"/>
        <v>#N/A</v>
      </c>
      <c r="BD924" s="17" t="e">
        <f>VLOOKUP($E924,'DATA PENGUKURAN GARDU'!$A:$BS,44,0)</f>
        <v>#N/A</v>
      </c>
      <c r="BE924" s="23" t="e">
        <f t="shared" si="490"/>
        <v>#N/A</v>
      </c>
      <c r="BF924" s="17" t="e">
        <f>VLOOKUP($E924,'DATA PENGUKURAN GARDU'!$A:$BS,46,0)</f>
        <v>#N/A</v>
      </c>
      <c r="BG924" s="23" t="e">
        <f t="shared" si="491"/>
        <v>#N/A</v>
      </c>
      <c r="BH924" s="17" t="e">
        <f>VLOOKUP($E924,'DATA PENGUKURAN GARDU'!$A:$BS,46,0)</f>
        <v>#N/A</v>
      </c>
      <c r="BI924" s="17" t="e">
        <f>VLOOKUP($E924,'DATA PENGUKURAN GARDU'!$A:$BS,53,0)</f>
        <v>#N/A</v>
      </c>
      <c r="BJ924" s="17" t="e">
        <f>VLOOKUP($E924,'DATA PENGUKURAN GARDU'!$A:$BS,54,0)</f>
        <v>#N/A</v>
      </c>
      <c r="BK924" s="20" t="e">
        <f t="shared" si="492"/>
        <v>#N/A</v>
      </c>
      <c r="BL924" s="20" t="e">
        <f t="shared" si="493"/>
        <v>#N/A</v>
      </c>
      <c r="BM924" s="20" t="e">
        <f t="shared" si="494"/>
        <v>#N/A</v>
      </c>
      <c r="BN924" s="25" t="e">
        <f t="shared" si="495"/>
        <v>#N/A</v>
      </c>
      <c r="BO924" s="26" t="str">
        <f t="shared" si="496"/>
        <v>0</v>
      </c>
      <c r="BP924" s="21" t="e">
        <f t="shared" si="497"/>
        <v>#VALUE!</v>
      </c>
      <c r="BQ924" s="20" t="e">
        <f t="shared" si="498"/>
        <v>#N/A</v>
      </c>
      <c r="BR924" s="20" t="e">
        <v>#N/A</v>
      </c>
      <c r="BS924" s="9" t="e">
        <v>#N/A</v>
      </c>
      <c r="BT924" s="2" t="e">
        <f t="shared" si="499"/>
        <v>#VALUE!</v>
      </c>
      <c r="BU924" s="2" t="e">
        <f t="shared" si="467"/>
        <v>#N/A</v>
      </c>
      <c r="BV924" s="2" t="e">
        <f t="shared" si="468"/>
        <v>#N/A</v>
      </c>
    </row>
    <row r="925" s="2" customFormat="1" ht="22.95" customHeight="1" spans="1:74">
      <c r="A925" s="9" t="str">
        <f t="shared" si="469"/>
        <v>K-240Induk</v>
      </c>
      <c r="B925" s="9" t="str">
        <f t="shared" si="470"/>
        <v>K-240jurusan 1</v>
      </c>
      <c r="C925" s="9" t="str">
        <f t="shared" si="471"/>
        <v>K-240jurusan 2</v>
      </c>
      <c r="D925" s="9" t="str">
        <f t="shared" si="472"/>
        <v>K-240jurusan 3</v>
      </c>
      <c r="E925" s="9" t="str">
        <f t="shared" si="473"/>
        <v>K-240jurusan 4</v>
      </c>
      <c r="F925" s="10" t="s">
        <v>136</v>
      </c>
      <c r="G925" s="10" t="s">
        <v>132</v>
      </c>
      <c r="H925" s="10" t="s">
        <v>1131</v>
      </c>
      <c r="I925" s="10">
        <v>0.707</v>
      </c>
      <c r="J925" s="10">
        <v>124.3057</v>
      </c>
      <c r="K925" s="10" t="s">
        <v>7465</v>
      </c>
      <c r="L925" s="10" t="s">
        <v>7465</v>
      </c>
      <c r="M925" s="10" t="s">
        <v>7465</v>
      </c>
      <c r="N925" s="14">
        <f t="shared" si="474"/>
        <v>0</v>
      </c>
      <c r="O925" s="15" t="e">
        <f t="shared" si="475"/>
        <v>#VALUE!</v>
      </c>
      <c r="P925" s="15" t="e">
        <f t="shared" si="476"/>
        <v>#VALUE!</v>
      </c>
      <c r="Q925" s="17" t="e">
        <f>VLOOKUP($A925,'DATA PENGUKURAN GARDU'!$A:$BS,42,0)</f>
        <v>#N/A</v>
      </c>
      <c r="R925" s="18" t="e">
        <f t="shared" si="477"/>
        <v>#N/A</v>
      </c>
      <c r="S925" s="17" t="e">
        <f>VLOOKUP($A925,'DATA PENGUKURAN GARDU'!$A:$BS,44,0)</f>
        <v>#N/A</v>
      </c>
      <c r="T925" s="18" t="e">
        <f t="shared" si="478"/>
        <v>#N/A</v>
      </c>
      <c r="U925" s="17" t="e">
        <f>VLOOKUP($A925,'DATA PENGUKURAN GARDU'!$A:$BS,46,0)</f>
        <v>#N/A</v>
      </c>
      <c r="V925" s="18" t="e">
        <f t="shared" si="479"/>
        <v>#N/A</v>
      </c>
      <c r="W925" s="17" t="e">
        <f>VLOOKUP($A925,'DATA PENGUKURAN GARDU'!$A:$BS,48,0)</f>
        <v>#N/A</v>
      </c>
      <c r="X925" s="17" t="e">
        <f>VLOOKUP($A925,'DATA PENGUKURAN GARDU'!$A:$BS,53,0)</f>
        <v>#N/A</v>
      </c>
      <c r="Y925" s="17" t="e">
        <f>VLOOKUP($A925,'DATA PENGUKURAN GARDU'!$A:$BS,54,0)</f>
        <v>#N/A</v>
      </c>
      <c r="Z925" s="17" t="e">
        <f>VLOOKUP($A925,'DATA PENGUKURAN GARDU'!$A:$BS,55,0)</f>
        <v>#N/A</v>
      </c>
      <c r="AA925" s="20" t="e">
        <f>VLOOKUP($B925,'DATA PENGUKURAN GARDU'!$A:$BS,42,0)</f>
        <v>#N/A</v>
      </c>
      <c r="AB925" s="21" t="e">
        <f t="shared" si="480"/>
        <v>#N/A</v>
      </c>
      <c r="AC925" s="20" t="e">
        <f>VLOOKUP($B925,'DATA PENGUKURAN GARDU'!$A:$BS,44,0)</f>
        <v>#N/A</v>
      </c>
      <c r="AD925" s="21" t="e">
        <f t="shared" si="481"/>
        <v>#N/A</v>
      </c>
      <c r="AE925" s="20" t="e">
        <f>VLOOKUP($B925,'DATA PENGUKURAN GARDU'!$A:$BS,46,0)</f>
        <v>#N/A</v>
      </c>
      <c r="AF925" s="21" t="e">
        <f t="shared" si="482"/>
        <v>#N/A</v>
      </c>
      <c r="AG925" s="20" t="e">
        <f>VLOOKUP($B925,'DATA PENGUKURAN GARDU'!$A:$BS,46,0)</f>
        <v>#N/A</v>
      </c>
      <c r="AH925" s="20" t="e">
        <f>VLOOKUP($B925,'DATA PENGUKURAN GARDU'!$A:$BS,53,0)</f>
        <v>#N/A</v>
      </c>
      <c r="AI925" s="20" t="e">
        <f>VLOOKUP($B925,'DATA PENGUKURAN GARDU'!$A:$BS,54,0)</f>
        <v>#N/A</v>
      </c>
      <c r="AJ925" s="17" t="e">
        <f>VLOOKUP($C925,'DATA PENGUKURAN GARDU'!$A:$BS,42,0)</f>
        <v>#N/A</v>
      </c>
      <c r="AK925" s="23" t="e">
        <f t="shared" si="483"/>
        <v>#N/A</v>
      </c>
      <c r="AL925" s="17" t="e">
        <f>VLOOKUP($C925,'DATA PENGUKURAN GARDU'!$A:$BS,44,0)</f>
        <v>#N/A</v>
      </c>
      <c r="AM925" s="23" t="e">
        <f t="shared" si="484"/>
        <v>#N/A</v>
      </c>
      <c r="AN925" s="17" t="e">
        <f>VLOOKUP($C925,'DATA PENGUKURAN GARDU'!$A:$BS,46,0)</f>
        <v>#N/A</v>
      </c>
      <c r="AO925" s="23" t="e">
        <f t="shared" si="485"/>
        <v>#N/A</v>
      </c>
      <c r="AP925" s="17" t="e">
        <f>VLOOKUP($C925,'DATA PENGUKURAN GARDU'!$A:$BS,46,0)</f>
        <v>#N/A</v>
      </c>
      <c r="AQ925" s="17" t="e">
        <f>VLOOKUP($C925,'DATA PENGUKURAN GARDU'!$A:$BS,53,0)</f>
        <v>#N/A</v>
      </c>
      <c r="AR925" s="17" t="e">
        <f>VLOOKUP($C925,'DATA PENGUKURAN GARDU'!$A:$BS,54,0)</f>
        <v>#N/A</v>
      </c>
      <c r="AS925" s="20" t="e">
        <f>VLOOKUP($D925,'DATA PENGUKURAN GARDU'!$A:$BS,42,0)</f>
        <v>#N/A</v>
      </c>
      <c r="AT925" s="21" t="e">
        <f t="shared" si="486"/>
        <v>#N/A</v>
      </c>
      <c r="AU925" s="20" t="e">
        <f>VLOOKUP($D925,'DATA PENGUKURAN GARDU'!$A:$BS,44,0)</f>
        <v>#N/A</v>
      </c>
      <c r="AV925" s="21" t="e">
        <f t="shared" si="487"/>
        <v>#N/A</v>
      </c>
      <c r="AW925" s="20" t="e">
        <f>VLOOKUP($D925,'DATA PENGUKURAN GARDU'!$A:$BS,46,0)</f>
        <v>#N/A</v>
      </c>
      <c r="AX925" s="21" t="e">
        <f t="shared" si="488"/>
        <v>#N/A</v>
      </c>
      <c r="AY925" s="20" t="e">
        <f>VLOOKUP($D925,'DATA PENGUKURAN GARDU'!$A:$BS,46,0)</f>
        <v>#N/A</v>
      </c>
      <c r="AZ925" s="20" t="e">
        <f>VLOOKUP($D925,'DATA PENGUKURAN GARDU'!$A:$BS,53,0)</f>
        <v>#N/A</v>
      </c>
      <c r="BA925" s="20" t="e">
        <f>VLOOKUP($D925,'DATA PENGUKURAN GARDU'!$A:$BS,54,0)</f>
        <v>#N/A</v>
      </c>
      <c r="BB925" s="17" t="e">
        <f>VLOOKUP($E925,'DATA PENGUKURAN GARDU'!$A:$BS,42,0)</f>
        <v>#N/A</v>
      </c>
      <c r="BC925" s="23" t="e">
        <f t="shared" si="489"/>
        <v>#N/A</v>
      </c>
      <c r="BD925" s="17" t="e">
        <f>VLOOKUP($E925,'DATA PENGUKURAN GARDU'!$A:$BS,44,0)</f>
        <v>#N/A</v>
      </c>
      <c r="BE925" s="23" t="e">
        <f t="shared" si="490"/>
        <v>#N/A</v>
      </c>
      <c r="BF925" s="17" t="e">
        <f>VLOOKUP($E925,'DATA PENGUKURAN GARDU'!$A:$BS,46,0)</f>
        <v>#N/A</v>
      </c>
      <c r="BG925" s="23" t="e">
        <f t="shared" si="491"/>
        <v>#N/A</v>
      </c>
      <c r="BH925" s="17" t="e">
        <f>VLOOKUP($E925,'DATA PENGUKURAN GARDU'!$A:$BS,46,0)</f>
        <v>#N/A</v>
      </c>
      <c r="BI925" s="17" t="e">
        <f>VLOOKUP($E925,'DATA PENGUKURAN GARDU'!$A:$BS,53,0)</f>
        <v>#N/A</v>
      </c>
      <c r="BJ925" s="17" t="e">
        <f>VLOOKUP($E925,'DATA PENGUKURAN GARDU'!$A:$BS,54,0)</f>
        <v>#N/A</v>
      </c>
      <c r="BK925" s="20" t="e">
        <f t="shared" si="492"/>
        <v>#N/A</v>
      </c>
      <c r="BL925" s="20" t="e">
        <f t="shared" si="493"/>
        <v>#N/A</v>
      </c>
      <c r="BM925" s="20" t="e">
        <f t="shared" si="494"/>
        <v>#N/A</v>
      </c>
      <c r="BN925" s="25" t="e">
        <f t="shared" si="495"/>
        <v>#N/A</v>
      </c>
      <c r="BO925" s="26" t="str">
        <f t="shared" si="496"/>
        <v>0</v>
      </c>
      <c r="BP925" s="21" t="e">
        <f t="shared" si="497"/>
        <v>#VALUE!</v>
      </c>
      <c r="BQ925" s="20" t="e">
        <f t="shared" si="498"/>
        <v>#N/A</v>
      </c>
      <c r="BR925" s="20" t="e">
        <v>#N/A</v>
      </c>
      <c r="BS925" s="9" t="e">
        <v>#N/A</v>
      </c>
      <c r="BT925" s="2" t="e">
        <f t="shared" si="499"/>
        <v>#VALUE!</v>
      </c>
      <c r="BU925" s="2" t="e">
        <f t="shared" si="467"/>
        <v>#N/A</v>
      </c>
      <c r="BV925" s="2" t="e">
        <f t="shared" si="468"/>
        <v>#N/A</v>
      </c>
    </row>
    <row r="926" s="2" customFormat="1" ht="22.95" customHeight="1" spans="1:74">
      <c r="A926" s="9" t="str">
        <f t="shared" si="469"/>
        <v>K-243Induk</v>
      </c>
      <c r="B926" s="9" t="str">
        <f t="shared" si="470"/>
        <v>K-243jurusan 1</v>
      </c>
      <c r="C926" s="9" t="str">
        <f t="shared" si="471"/>
        <v>K-243jurusan 2</v>
      </c>
      <c r="D926" s="9" t="str">
        <f t="shared" si="472"/>
        <v>K-243jurusan 3</v>
      </c>
      <c r="E926" s="9" t="str">
        <f t="shared" si="473"/>
        <v>K-243jurusan 4</v>
      </c>
      <c r="F926" s="10" t="s">
        <v>136</v>
      </c>
      <c r="G926" s="10" t="s">
        <v>132</v>
      </c>
      <c r="H926" s="10" t="s">
        <v>1132</v>
      </c>
      <c r="I926" s="10">
        <v>0.702733</v>
      </c>
      <c r="J926" s="10">
        <v>124.3075</v>
      </c>
      <c r="K926" s="10" t="s">
        <v>7465</v>
      </c>
      <c r="L926" s="10" t="s">
        <v>7465</v>
      </c>
      <c r="M926" s="10" t="s">
        <v>7465</v>
      </c>
      <c r="N926" s="14">
        <f t="shared" si="474"/>
        <v>0</v>
      </c>
      <c r="O926" s="15" t="e">
        <f t="shared" si="475"/>
        <v>#VALUE!</v>
      </c>
      <c r="P926" s="15" t="e">
        <f t="shared" si="476"/>
        <v>#VALUE!</v>
      </c>
      <c r="Q926" s="17" t="e">
        <f>VLOOKUP($A926,'DATA PENGUKURAN GARDU'!$A:$BS,42,0)</f>
        <v>#N/A</v>
      </c>
      <c r="R926" s="18" t="e">
        <f t="shared" si="477"/>
        <v>#N/A</v>
      </c>
      <c r="S926" s="17" t="e">
        <f>VLOOKUP($A926,'DATA PENGUKURAN GARDU'!$A:$BS,44,0)</f>
        <v>#N/A</v>
      </c>
      <c r="T926" s="18" t="e">
        <f t="shared" si="478"/>
        <v>#N/A</v>
      </c>
      <c r="U926" s="17" t="e">
        <f>VLOOKUP($A926,'DATA PENGUKURAN GARDU'!$A:$BS,46,0)</f>
        <v>#N/A</v>
      </c>
      <c r="V926" s="18" t="e">
        <f t="shared" si="479"/>
        <v>#N/A</v>
      </c>
      <c r="W926" s="17" t="e">
        <f>VLOOKUP($A926,'DATA PENGUKURAN GARDU'!$A:$BS,48,0)</f>
        <v>#N/A</v>
      </c>
      <c r="X926" s="17" t="e">
        <f>VLOOKUP($A926,'DATA PENGUKURAN GARDU'!$A:$BS,53,0)</f>
        <v>#N/A</v>
      </c>
      <c r="Y926" s="17" t="e">
        <f>VLOOKUP($A926,'DATA PENGUKURAN GARDU'!$A:$BS,54,0)</f>
        <v>#N/A</v>
      </c>
      <c r="Z926" s="17" t="e">
        <f>VLOOKUP($A926,'DATA PENGUKURAN GARDU'!$A:$BS,55,0)</f>
        <v>#N/A</v>
      </c>
      <c r="AA926" s="20" t="e">
        <f>VLOOKUP($B926,'DATA PENGUKURAN GARDU'!$A:$BS,42,0)</f>
        <v>#N/A</v>
      </c>
      <c r="AB926" s="21" t="e">
        <f t="shared" si="480"/>
        <v>#N/A</v>
      </c>
      <c r="AC926" s="20" t="e">
        <f>VLOOKUP($B926,'DATA PENGUKURAN GARDU'!$A:$BS,44,0)</f>
        <v>#N/A</v>
      </c>
      <c r="AD926" s="21" t="e">
        <f t="shared" si="481"/>
        <v>#N/A</v>
      </c>
      <c r="AE926" s="20" t="e">
        <f>VLOOKUP($B926,'DATA PENGUKURAN GARDU'!$A:$BS,46,0)</f>
        <v>#N/A</v>
      </c>
      <c r="AF926" s="21" t="e">
        <f t="shared" si="482"/>
        <v>#N/A</v>
      </c>
      <c r="AG926" s="20" t="e">
        <f>VLOOKUP($B926,'DATA PENGUKURAN GARDU'!$A:$BS,46,0)</f>
        <v>#N/A</v>
      </c>
      <c r="AH926" s="20" t="e">
        <f>VLOOKUP($B926,'DATA PENGUKURAN GARDU'!$A:$BS,53,0)</f>
        <v>#N/A</v>
      </c>
      <c r="AI926" s="20" t="e">
        <f>VLOOKUP($B926,'DATA PENGUKURAN GARDU'!$A:$BS,54,0)</f>
        <v>#N/A</v>
      </c>
      <c r="AJ926" s="17" t="e">
        <f>VLOOKUP($C926,'DATA PENGUKURAN GARDU'!$A:$BS,42,0)</f>
        <v>#N/A</v>
      </c>
      <c r="AK926" s="23" t="e">
        <f t="shared" si="483"/>
        <v>#N/A</v>
      </c>
      <c r="AL926" s="17" t="e">
        <f>VLOOKUP($C926,'DATA PENGUKURAN GARDU'!$A:$BS,44,0)</f>
        <v>#N/A</v>
      </c>
      <c r="AM926" s="23" t="e">
        <f t="shared" si="484"/>
        <v>#N/A</v>
      </c>
      <c r="AN926" s="17" t="e">
        <f>VLOOKUP($C926,'DATA PENGUKURAN GARDU'!$A:$BS,46,0)</f>
        <v>#N/A</v>
      </c>
      <c r="AO926" s="23" t="e">
        <f t="shared" si="485"/>
        <v>#N/A</v>
      </c>
      <c r="AP926" s="17" t="e">
        <f>VLOOKUP($C926,'DATA PENGUKURAN GARDU'!$A:$BS,46,0)</f>
        <v>#N/A</v>
      </c>
      <c r="AQ926" s="17" t="e">
        <f>VLOOKUP($C926,'DATA PENGUKURAN GARDU'!$A:$BS,53,0)</f>
        <v>#N/A</v>
      </c>
      <c r="AR926" s="17" t="e">
        <f>VLOOKUP($C926,'DATA PENGUKURAN GARDU'!$A:$BS,54,0)</f>
        <v>#N/A</v>
      </c>
      <c r="AS926" s="20" t="e">
        <f>VLOOKUP($D926,'DATA PENGUKURAN GARDU'!$A:$BS,42,0)</f>
        <v>#N/A</v>
      </c>
      <c r="AT926" s="21" t="e">
        <f t="shared" si="486"/>
        <v>#N/A</v>
      </c>
      <c r="AU926" s="20" t="e">
        <f>VLOOKUP($D926,'DATA PENGUKURAN GARDU'!$A:$BS,44,0)</f>
        <v>#N/A</v>
      </c>
      <c r="AV926" s="21" t="e">
        <f t="shared" si="487"/>
        <v>#N/A</v>
      </c>
      <c r="AW926" s="20" t="e">
        <f>VLOOKUP($D926,'DATA PENGUKURAN GARDU'!$A:$BS,46,0)</f>
        <v>#N/A</v>
      </c>
      <c r="AX926" s="21" t="e">
        <f t="shared" si="488"/>
        <v>#N/A</v>
      </c>
      <c r="AY926" s="20" t="e">
        <f>VLOOKUP($D926,'DATA PENGUKURAN GARDU'!$A:$BS,46,0)</f>
        <v>#N/A</v>
      </c>
      <c r="AZ926" s="20" t="e">
        <f>VLOOKUP($D926,'DATA PENGUKURAN GARDU'!$A:$BS,53,0)</f>
        <v>#N/A</v>
      </c>
      <c r="BA926" s="20" t="e">
        <f>VLOOKUP($D926,'DATA PENGUKURAN GARDU'!$A:$BS,54,0)</f>
        <v>#N/A</v>
      </c>
      <c r="BB926" s="17" t="e">
        <f>VLOOKUP($E926,'DATA PENGUKURAN GARDU'!$A:$BS,42,0)</f>
        <v>#N/A</v>
      </c>
      <c r="BC926" s="23" t="e">
        <f t="shared" si="489"/>
        <v>#N/A</v>
      </c>
      <c r="BD926" s="17" t="e">
        <f>VLOOKUP($E926,'DATA PENGUKURAN GARDU'!$A:$BS,44,0)</f>
        <v>#N/A</v>
      </c>
      <c r="BE926" s="23" t="e">
        <f t="shared" si="490"/>
        <v>#N/A</v>
      </c>
      <c r="BF926" s="17" t="e">
        <f>VLOOKUP($E926,'DATA PENGUKURAN GARDU'!$A:$BS,46,0)</f>
        <v>#N/A</v>
      </c>
      <c r="BG926" s="23" t="e">
        <f t="shared" si="491"/>
        <v>#N/A</v>
      </c>
      <c r="BH926" s="17" t="e">
        <f>VLOOKUP($E926,'DATA PENGUKURAN GARDU'!$A:$BS,46,0)</f>
        <v>#N/A</v>
      </c>
      <c r="BI926" s="17" t="e">
        <f>VLOOKUP($E926,'DATA PENGUKURAN GARDU'!$A:$BS,53,0)</f>
        <v>#N/A</v>
      </c>
      <c r="BJ926" s="17" t="e">
        <f>VLOOKUP($E926,'DATA PENGUKURAN GARDU'!$A:$BS,54,0)</f>
        <v>#N/A</v>
      </c>
      <c r="BK926" s="20" t="e">
        <f t="shared" si="492"/>
        <v>#N/A</v>
      </c>
      <c r="BL926" s="20" t="e">
        <f t="shared" si="493"/>
        <v>#N/A</v>
      </c>
      <c r="BM926" s="20" t="e">
        <f t="shared" si="494"/>
        <v>#N/A</v>
      </c>
      <c r="BN926" s="25" t="e">
        <f t="shared" si="495"/>
        <v>#N/A</v>
      </c>
      <c r="BO926" s="26" t="str">
        <f t="shared" si="496"/>
        <v>0</v>
      </c>
      <c r="BP926" s="21" t="e">
        <f t="shared" si="497"/>
        <v>#VALUE!</v>
      </c>
      <c r="BQ926" s="20" t="e">
        <f t="shared" si="498"/>
        <v>#N/A</v>
      </c>
      <c r="BR926" s="20" t="e">
        <v>#N/A</v>
      </c>
      <c r="BS926" s="9" t="e">
        <v>#N/A</v>
      </c>
      <c r="BT926" s="2" t="e">
        <f t="shared" si="499"/>
        <v>#VALUE!</v>
      </c>
      <c r="BU926" s="2" t="e">
        <f t="shared" si="467"/>
        <v>#N/A</v>
      </c>
      <c r="BV926" s="2" t="e">
        <f t="shared" si="468"/>
        <v>#N/A</v>
      </c>
    </row>
    <row r="927" s="2" customFormat="1" ht="22.95" customHeight="1" spans="1:74">
      <c r="A927" s="9" t="str">
        <f t="shared" si="469"/>
        <v>K-262Induk</v>
      </c>
      <c r="B927" s="9" t="str">
        <f t="shared" si="470"/>
        <v>K-262jurusan 1</v>
      </c>
      <c r="C927" s="9" t="str">
        <f t="shared" si="471"/>
        <v>K-262jurusan 2</v>
      </c>
      <c r="D927" s="9" t="str">
        <f t="shared" si="472"/>
        <v>K-262jurusan 3</v>
      </c>
      <c r="E927" s="9" t="str">
        <f t="shared" si="473"/>
        <v>K-262jurusan 4</v>
      </c>
      <c r="F927" s="10" t="s">
        <v>131</v>
      </c>
      <c r="G927" s="10" t="s">
        <v>132</v>
      </c>
      <c r="H927" s="10" t="s">
        <v>1133</v>
      </c>
      <c r="I927" s="10">
        <v>0.686781</v>
      </c>
      <c r="J927" s="10">
        <v>124.276632</v>
      </c>
      <c r="K927" s="10" t="s">
        <v>7465</v>
      </c>
      <c r="L927" s="10" t="s">
        <v>7465</v>
      </c>
      <c r="M927" s="10" t="s">
        <v>7465</v>
      </c>
      <c r="N927" s="14">
        <f t="shared" si="474"/>
        <v>0</v>
      </c>
      <c r="O927" s="15" t="e">
        <f t="shared" si="475"/>
        <v>#VALUE!</v>
      </c>
      <c r="P927" s="15" t="e">
        <f t="shared" si="476"/>
        <v>#VALUE!</v>
      </c>
      <c r="Q927" s="17" t="e">
        <f>VLOOKUP($A927,'DATA PENGUKURAN GARDU'!$A:$BS,42,0)</f>
        <v>#N/A</v>
      </c>
      <c r="R927" s="18" t="e">
        <f t="shared" si="477"/>
        <v>#N/A</v>
      </c>
      <c r="S927" s="17" t="e">
        <f>VLOOKUP($A927,'DATA PENGUKURAN GARDU'!$A:$BS,44,0)</f>
        <v>#N/A</v>
      </c>
      <c r="T927" s="18" t="e">
        <f t="shared" si="478"/>
        <v>#N/A</v>
      </c>
      <c r="U927" s="17" t="e">
        <f>VLOOKUP($A927,'DATA PENGUKURAN GARDU'!$A:$BS,46,0)</f>
        <v>#N/A</v>
      </c>
      <c r="V927" s="18" t="e">
        <f t="shared" si="479"/>
        <v>#N/A</v>
      </c>
      <c r="W927" s="17" t="e">
        <f>VLOOKUP($A927,'DATA PENGUKURAN GARDU'!$A:$BS,48,0)</f>
        <v>#N/A</v>
      </c>
      <c r="X927" s="17" t="e">
        <f>VLOOKUP($A927,'DATA PENGUKURAN GARDU'!$A:$BS,53,0)</f>
        <v>#N/A</v>
      </c>
      <c r="Y927" s="17" t="e">
        <f>VLOOKUP($A927,'DATA PENGUKURAN GARDU'!$A:$BS,54,0)</f>
        <v>#N/A</v>
      </c>
      <c r="Z927" s="17" t="e">
        <f>VLOOKUP($A927,'DATA PENGUKURAN GARDU'!$A:$BS,55,0)</f>
        <v>#N/A</v>
      </c>
      <c r="AA927" s="20" t="e">
        <f>VLOOKUP($B927,'DATA PENGUKURAN GARDU'!$A:$BS,42,0)</f>
        <v>#N/A</v>
      </c>
      <c r="AB927" s="21" t="e">
        <f t="shared" si="480"/>
        <v>#N/A</v>
      </c>
      <c r="AC927" s="20" t="e">
        <f>VLOOKUP($B927,'DATA PENGUKURAN GARDU'!$A:$BS,44,0)</f>
        <v>#N/A</v>
      </c>
      <c r="AD927" s="21" t="e">
        <f t="shared" si="481"/>
        <v>#N/A</v>
      </c>
      <c r="AE927" s="20" t="e">
        <f>VLOOKUP($B927,'DATA PENGUKURAN GARDU'!$A:$BS,46,0)</f>
        <v>#N/A</v>
      </c>
      <c r="AF927" s="21" t="e">
        <f t="shared" si="482"/>
        <v>#N/A</v>
      </c>
      <c r="AG927" s="20" t="e">
        <f>VLOOKUP($B927,'DATA PENGUKURAN GARDU'!$A:$BS,46,0)</f>
        <v>#N/A</v>
      </c>
      <c r="AH927" s="20" t="e">
        <f>VLOOKUP($B927,'DATA PENGUKURAN GARDU'!$A:$BS,53,0)</f>
        <v>#N/A</v>
      </c>
      <c r="AI927" s="20" t="e">
        <f>VLOOKUP($B927,'DATA PENGUKURAN GARDU'!$A:$BS,54,0)</f>
        <v>#N/A</v>
      </c>
      <c r="AJ927" s="17" t="e">
        <f>VLOOKUP($C927,'DATA PENGUKURAN GARDU'!$A:$BS,42,0)</f>
        <v>#N/A</v>
      </c>
      <c r="AK927" s="23" t="e">
        <f t="shared" si="483"/>
        <v>#N/A</v>
      </c>
      <c r="AL927" s="17" t="e">
        <f>VLOOKUP($C927,'DATA PENGUKURAN GARDU'!$A:$BS,44,0)</f>
        <v>#N/A</v>
      </c>
      <c r="AM927" s="23" t="e">
        <f t="shared" si="484"/>
        <v>#N/A</v>
      </c>
      <c r="AN927" s="17" t="e">
        <f>VLOOKUP($C927,'DATA PENGUKURAN GARDU'!$A:$BS,46,0)</f>
        <v>#N/A</v>
      </c>
      <c r="AO927" s="23" t="e">
        <f t="shared" si="485"/>
        <v>#N/A</v>
      </c>
      <c r="AP927" s="17" t="e">
        <f>VLOOKUP($C927,'DATA PENGUKURAN GARDU'!$A:$BS,46,0)</f>
        <v>#N/A</v>
      </c>
      <c r="AQ927" s="17" t="e">
        <f>VLOOKUP($C927,'DATA PENGUKURAN GARDU'!$A:$BS,53,0)</f>
        <v>#N/A</v>
      </c>
      <c r="AR927" s="17" t="e">
        <f>VLOOKUP($C927,'DATA PENGUKURAN GARDU'!$A:$BS,54,0)</f>
        <v>#N/A</v>
      </c>
      <c r="AS927" s="20" t="e">
        <f>VLOOKUP($D927,'DATA PENGUKURAN GARDU'!$A:$BS,42,0)</f>
        <v>#N/A</v>
      </c>
      <c r="AT927" s="21" t="e">
        <f t="shared" si="486"/>
        <v>#N/A</v>
      </c>
      <c r="AU927" s="20" t="e">
        <f>VLOOKUP($D927,'DATA PENGUKURAN GARDU'!$A:$BS,44,0)</f>
        <v>#N/A</v>
      </c>
      <c r="AV927" s="21" t="e">
        <f t="shared" si="487"/>
        <v>#N/A</v>
      </c>
      <c r="AW927" s="20" t="e">
        <f>VLOOKUP($D927,'DATA PENGUKURAN GARDU'!$A:$BS,46,0)</f>
        <v>#N/A</v>
      </c>
      <c r="AX927" s="21" t="e">
        <f t="shared" si="488"/>
        <v>#N/A</v>
      </c>
      <c r="AY927" s="20" t="e">
        <f>VLOOKUP($D927,'DATA PENGUKURAN GARDU'!$A:$BS,46,0)</f>
        <v>#N/A</v>
      </c>
      <c r="AZ927" s="20" t="e">
        <f>VLOOKUP($D927,'DATA PENGUKURAN GARDU'!$A:$BS,53,0)</f>
        <v>#N/A</v>
      </c>
      <c r="BA927" s="20" t="e">
        <f>VLOOKUP($D927,'DATA PENGUKURAN GARDU'!$A:$BS,54,0)</f>
        <v>#N/A</v>
      </c>
      <c r="BB927" s="17" t="e">
        <f>VLOOKUP($E927,'DATA PENGUKURAN GARDU'!$A:$BS,42,0)</f>
        <v>#N/A</v>
      </c>
      <c r="BC927" s="23" t="e">
        <f t="shared" si="489"/>
        <v>#N/A</v>
      </c>
      <c r="BD927" s="17" t="e">
        <f>VLOOKUP($E927,'DATA PENGUKURAN GARDU'!$A:$BS,44,0)</f>
        <v>#N/A</v>
      </c>
      <c r="BE927" s="23" t="e">
        <f t="shared" si="490"/>
        <v>#N/A</v>
      </c>
      <c r="BF927" s="17" t="e">
        <f>VLOOKUP($E927,'DATA PENGUKURAN GARDU'!$A:$BS,46,0)</f>
        <v>#N/A</v>
      </c>
      <c r="BG927" s="23" t="e">
        <f t="shared" si="491"/>
        <v>#N/A</v>
      </c>
      <c r="BH927" s="17" t="e">
        <f>VLOOKUP($E927,'DATA PENGUKURAN GARDU'!$A:$BS,46,0)</f>
        <v>#N/A</v>
      </c>
      <c r="BI927" s="17" t="e">
        <f>VLOOKUP($E927,'DATA PENGUKURAN GARDU'!$A:$BS,53,0)</f>
        <v>#N/A</v>
      </c>
      <c r="BJ927" s="17" t="e">
        <f>VLOOKUP($E927,'DATA PENGUKURAN GARDU'!$A:$BS,54,0)</f>
        <v>#N/A</v>
      </c>
      <c r="BK927" s="20" t="e">
        <f t="shared" si="492"/>
        <v>#N/A</v>
      </c>
      <c r="BL927" s="20" t="e">
        <f t="shared" si="493"/>
        <v>#N/A</v>
      </c>
      <c r="BM927" s="20" t="e">
        <f t="shared" si="494"/>
        <v>#N/A</v>
      </c>
      <c r="BN927" s="25" t="e">
        <f t="shared" si="495"/>
        <v>#N/A</v>
      </c>
      <c r="BO927" s="26" t="str">
        <f t="shared" si="496"/>
        <v>0</v>
      </c>
      <c r="BP927" s="21" t="e">
        <f t="shared" si="497"/>
        <v>#VALUE!</v>
      </c>
      <c r="BQ927" s="20" t="e">
        <f t="shared" si="498"/>
        <v>#N/A</v>
      </c>
      <c r="BR927" s="20" t="e">
        <v>#N/A</v>
      </c>
      <c r="BS927" s="9" t="e">
        <v>#N/A</v>
      </c>
      <c r="BT927" s="2" t="e">
        <f t="shared" si="499"/>
        <v>#VALUE!</v>
      </c>
      <c r="BU927" s="2" t="e">
        <f t="shared" si="467"/>
        <v>#N/A</v>
      </c>
      <c r="BV927" s="2" t="e">
        <f t="shared" si="468"/>
        <v>#N/A</v>
      </c>
    </row>
    <row r="928" s="2" customFormat="1" ht="22.95" customHeight="1" spans="1:74">
      <c r="A928" s="9" t="str">
        <f t="shared" si="469"/>
        <v>K-267Induk</v>
      </c>
      <c r="B928" s="9" t="str">
        <f t="shared" si="470"/>
        <v>K-267jurusan 1</v>
      </c>
      <c r="C928" s="9" t="str">
        <f t="shared" si="471"/>
        <v>K-267jurusan 2</v>
      </c>
      <c r="D928" s="9" t="str">
        <f t="shared" si="472"/>
        <v>K-267jurusan 3</v>
      </c>
      <c r="E928" s="9" t="str">
        <f t="shared" si="473"/>
        <v>K-267jurusan 4</v>
      </c>
      <c r="F928" s="10" t="s">
        <v>131</v>
      </c>
      <c r="G928" s="10" t="s">
        <v>132</v>
      </c>
      <c r="H928" s="10" t="s">
        <v>1134</v>
      </c>
      <c r="I928" s="10">
        <v>0.673561</v>
      </c>
      <c r="J928" s="10">
        <v>124.274572</v>
      </c>
      <c r="K928" s="10" t="s">
        <v>7465</v>
      </c>
      <c r="L928" s="10" t="s">
        <v>7465</v>
      </c>
      <c r="M928" s="10" t="s">
        <v>7465</v>
      </c>
      <c r="N928" s="14">
        <f t="shared" si="474"/>
        <v>0</v>
      </c>
      <c r="O928" s="15" t="e">
        <f t="shared" si="475"/>
        <v>#VALUE!</v>
      </c>
      <c r="P928" s="15" t="e">
        <f t="shared" si="476"/>
        <v>#VALUE!</v>
      </c>
      <c r="Q928" s="17" t="e">
        <f>VLOOKUP($A928,'DATA PENGUKURAN GARDU'!$A:$BS,42,0)</f>
        <v>#N/A</v>
      </c>
      <c r="R928" s="18" t="e">
        <f t="shared" si="477"/>
        <v>#N/A</v>
      </c>
      <c r="S928" s="17" t="e">
        <f>VLOOKUP($A928,'DATA PENGUKURAN GARDU'!$A:$BS,44,0)</f>
        <v>#N/A</v>
      </c>
      <c r="T928" s="18" t="e">
        <f t="shared" si="478"/>
        <v>#N/A</v>
      </c>
      <c r="U928" s="17" t="e">
        <f>VLOOKUP($A928,'DATA PENGUKURAN GARDU'!$A:$BS,46,0)</f>
        <v>#N/A</v>
      </c>
      <c r="V928" s="18" t="e">
        <f t="shared" si="479"/>
        <v>#N/A</v>
      </c>
      <c r="W928" s="17" t="e">
        <f>VLOOKUP($A928,'DATA PENGUKURAN GARDU'!$A:$BS,48,0)</f>
        <v>#N/A</v>
      </c>
      <c r="X928" s="17" t="e">
        <f>VLOOKUP($A928,'DATA PENGUKURAN GARDU'!$A:$BS,53,0)</f>
        <v>#N/A</v>
      </c>
      <c r="Y928" s="17" t="e">
        <f>VLOOKUP($A928,'DATA PENGUKURAN GARDU'!$A:$BS,54,0)</f>
        <v>#N/A</v>
      </c>
      <c r="Z928" s="17" t="e">
        <f>VLOOKUP($A928,'DATA PENGUKURAN GARDU'!$A:$BS,55,0)</f>
        <v>#N/A</v>
      </c>
      <c r="AA928" s="20" t="e">
        <f>VLOOKUP($B928,'DATA PENGUKURAN GARDU'!$A:$BS,42,0)</f>
        <v>#N/A</v>
      </c>
      <c r="AB928" s="21" t="e">
        <f t="shared" si="480"/>
        <v>#N/A</v>
      </c>
      <c r="AC928" s="20" t="e">
        <f>VLOOKUP($B928,'DATA PENGUKURAN GARDU'!$A:$BS,44,0)</f>
        <v>#N/A</v>
      </c>
      <c r="AD928" s="21" t="e">
        <f t="shared" si="481"/>
        <v>#N/A</v>
      </c>
      <c r="AE928" s="20" t="e">
        <f>VLOOKUP($B928,'DATA PENGUKURAN GARDU'!$A:$BS,46,0)</f>
        <v>#N/A</v>
      </c>
      <c r="AF928" s="21" t="e">
        <f t="shared" si="482"/>
        <v>#N/A</v>
      </c>
      <c r="AG928" s="20" t="e">
        <f>VLOOKUP($B928,'DATA PENGUKURAN GARDU'!$A:$BS,46,0)</f>
        <v>#N/A</v>
      </c>
      <c r="AH928" s="20" t="e">
        <f>VLOOKUP($B928,'DATA PENGUKURAN GARDU'!$A:$BS,53,0)</f>
        <v>#N/A</v>
      </c>
      <c r="AI928" s="20" t="e">
        <f>VLOOKUP($B928,'DATA PENGUKURAN GARDU'!$A:$BS,54,0)</f>
        <v>#N/A</v>
      </c>
      <c r="AJ928" s="17" t="e">
        <f>VLOOKUP($C928,'DATA PENGUKURAN GARDU'!$A:$BS,42,0)</f>
        <v>#N/A</v>
      </c>
      <c r="AK928" s="23" t="e">
        <f t="shared" si="483"/>
        <v>#N/A</v>
      </c>
      <c r="AL928" s="17" t="e">
        <f>VLOOKUP($C928,'DATA PENGUKURAN GARDU'!$A:$BS,44,0)</f>
        <v>#N/A</v>
      </c>
      <c r="AM928" s="23" t="e">
        <f t="shared" si="484"/>
        <v>#N/A</v>
      </c>
      <c r="AN928" s="17" t="e">
        <f>VLOOKUP($C928,'DATA PENGUKURAN GARDU'!$A:$BS,46,0)</f>
        <v>#N/A</v>
      </c>
      <c r="AO928" s="23" t="e">
        <f t="shared" si="485"/>
        <v>#N/A</v>
      </c>
      <c r="AP928" s="17" t="e">
        <f>VLOOKUP($C928,'DATA PENGUKURAN GARDU'!$A:$BS,46,0)</f>
        <v>#N/A</v>
      </c>
      <c r="AQ928" s="17" t="e">
        <f>VLOOKUP($C928,'DATA PENGUKURAN GARDU'!$A:$BS,53,0)</f>
        <v>#N/A</v>
      </c>
      <c r="AR928" s="17" t="e">
        <f>VLOOKUP($C928,'DATA PENGUKURAN GARDU'!$A:$BS,54,0)</f>
        <v>#N/A</v>
      </c>
      <c r="AS928" s="20" t="e">
        <f>VLOOKUP($D928,'DATA PENGUKURAN GARDU'!$A:$BS,42,0)</f>
        <v>#N/A</v>
      </c>
      <c r="AT928" s="21" t="e">
        <f t="shared" si="486"/>
        <v>#N/A</v>
      </c>
      <c r="AU928" s="20" t="e">
        <f>VLOOKUP($D928,'DATA PENGUKURAN GARDU'!$A:$BS,44,0)</f>
        <v>#N/A</v>
      </c>
      <c r="AV928" s="21" t="e">
        <f t="shared" si="487"/>
        <v>#N/A</v>
      </c>
      <c r="AW928" s="20" t="e">
        <f>VLOOKUP($D928,'DATA PENGUKURAN GARDU'!$A:$BS,46,0)</f>
        <v>#N/A</v>
      </c>
      <c r="AX928" s="21" t="e">
        <f t="shared" si="488"/>
        <v>#N/A</v>
      </c>
      <c r="AY928" s="20" t="e">
        <f>VLOOKUP($D928,'DATA PENGUKURAN GARDU'!$A:$BS,46,0)</f>
        <v>#N/A</v>
      </c>
      <c r="AZ928" s="20" t="e">
        <f>VLOOKUP($D928,'DATA PENGUKURAN GARDU'!$A:$BS,53,0)</f>
        <v>#N/A</v>
      </c>
      <c r="BA928" s="20" t="e">
        <f>VLOOKUP($D928,'DATA PENGUKURAN GARDU'!$A:$BS,54,0)</f>
        <v>#N/A</v>
      </c>
      <c r="BB928" s="17" t="e">
        <f>VLOOKUP($E928,'DATA PENGUKURAN GARDU'!$A:$BS,42,0)</f>
        <v>#N/A</v>
      </c>
      <c r="BC928" s="23" t="e">
        <f t="shared" si="489"/>
        <v>#N/A</v>
      </c>
      <c r="BD928" s="17" t="e">
        <f>VLOOKUP($E928,'DATA PENGUKURAN GARDU'!$A:$BS,44,0)</f>
        <v>#N/A</v>
      </c>
      <c r="BE928" s="23" t="e">
        <f t="shared" si="490"/>
        <v>#N/A</v>
      </c>
      <c r="BF928" s="17" t="e">
        <f>VLOOKUP($E928,'DATA PENGUKURAN GARDU'!$A:$BS,46,0)</f>
        <v>#N/A</v>
      </c>
      <c r="BG928" s="23" t="e">
        <f t="shared" si="491"/>
        <v>#N/A</v>
      </c>
      <c r="BH928" s="17" t="e">
        <f>VLOOKUP($E928,'DATA PENGUKURAN GARDU'!$A:$BS,46,0)</f>
        <v>#N/A</v>
      </c>
      <c r="BI928" s="17" t="e">
        <f>VLOOKUP($E928,'DATA PENGUKURAN GARDU'!$A:$BS,53,0)</f>
        <v>#N/A</v>
      </c>
      <c r="BJ928" s="17" t="e">
        <f>VLOOKUP($E928,'DATA PENGUKURAN GARDU'!$A:$BS,54,0)</f>
        <v>#N/A</v>
      </c>
      <c r="BK928" s="20" t="e">
        <f t="shared" si="492"/>
        <v>#N/A</v>
      </c>
      <c r="BL928" s="20" t="e">
        <f t="shared" si="493"/>
        <v>#N/A</v>
      </c>
      <c r="BM928" s="20" t="e">
        <f t="shared" si="494"/>
        <v>#N/A</v>
      </c>
      <c r="BN928" s="25" t="e">
        <f t="shared" si="495"/>
        <v>#N/A</v>
      </c>
      <c r="BO928" s="26" t="str">
        <f t="shared" si="496"/>
        <v>0</v>
      </c>
      <c r="BP928" s="21" t="e">
        <f t="shared" si="497"/>
        <v>#VALUE!</v>
      </c>
      <c r="BQ928" s="20" t="e">
        <f t="shared" si="498"/>
        <v>#N/A</v>
      </c>
      <c r="BR928" s="20" t="e">
        <v>#N/A</v>
      </c>
      <c r="BS928" s="9" t="e">
        <v>#N/A</v>
      </c>
      <c r="BT928" s="2" t="e">
        <f t="shared" si="499"/>
        <v>#VALUE!</v>
      </c>
      <c r="BU928" s="2" t="e">
        <f t="shared" si="467"/>
        <v>#N/A</v>
      </c>
      <c r="BV928" s="2" t="e">
        <f t="shared" si="468"/>
        <v>#N/A</v>
      </c>
    </row>
    <row r="929" s="2" customFormat="1" ht="22.95" customHeight="1" spans="1:74">
      <c r="A929" s="9" t="str">
        <f t="shared" si="469"/>
        <v>K-269Induk</v>
      </c>
      <c r="B929" s="9" t="str">
        <f t="shared" si="470"/>
        <v>K-269jurusan 1</v>
      </c>
      <c r="C929" s="9" t="str">
        <f t="shared" si="471"/>
        <v>K-269jurusan 2</v>
      </c>
      <c r="D929" s="9" t="str">
        <f t="shared" si="472"/>
        <v>K-269jurusan 3</v>
      </c>
      <c r="E929" s="9" t="str">
        <f t="shared" si="473"/>
        <v>K-269jurusan 4</v>
      </c>
      <c r="F929" s="10" t="s">
        <v>131</v>
      </c>
      <c r="G929" s="10" t="s">
        <v>132</v>
      </c>
      <c r="H929" s="10" t="s">
        <v>1135</v>
      </c>
      <c r="I929" s="10">
        <v>0.667124</v>
      </c>
      <c r="J929" s="10">
        <v>124.281413</v>
      </c>
      <c r="K929" s="10" t="s">
        <v>7465</v>
      </c>
      <c r="L929" s="10" t="s">
        <v>7465</v>
      </c>
      <c r="M929" s="10" t="s">
        <v>7465</v>
      </c>
      <c r="N929" s="14">
        <f t="shared" si="474"/>
        <v>0</v>
      </c>
      <c r="O929" s="15" t="e">
        <f t="shared" si="475"/>
        <v>#VALUE!</v>
      </c>
      <c r="P929" s="15" t="e">
        <f t="shared" si="476"/>
        <v>#VALUE!</v>
      </c>
      <c r="Q929" s="17" t="e">
        <f>VLOOKUP($A929,'DATA PENGUKURAN GARDU'!$A:$BS,42,0)</f>
        <v>#N/A</v>
      </c>
      <c r="R929" s="18" t="e">
        <f t="shared" si="477"/>
        <v>#N/A</v>
      </c>
      <c r="S929" s="17" t="e">
        <f>VLOOKUP($A929,'DATA PENGUKURAN GARDU'!$A:$BS,44,0)</f>
        <v>#N/A</v>
      </c>
      <c r="T929" s="18" t="e">
        <f t="shared" si="478"/>
        <v>#N/A</v>
      </c>
      <c r="U929" s="17" t="e">
        <f>VLOOKUP($A929,'DATA PENGUKURAN GARDU'!$A:$BS,46,0)</f>
        <v>#N/A</v>
      </c>
      <c r="V929" s="18" t="e">
        <f t="shared" si="479"/>
        <v>#N/A</v>
      </c>
      <c r="W929" s="17" t="e">
        <f>VLOOKUP($A929,'DATA PENGUKURAN GARDU'!$A:$BS,48,0)</f>
        <v>#N/A</v>
      </c>
      <c r="X929" s="17" t="e">
        <f>VLOOKUP($A929,'DATA PENGUKURAN GARDU'!$A:$BS,53,0)</f>
        <v>#N/A</v>
      </c>
      <c r="Y929" s="17" t="e">
        <f>VLOOKUP($A929,'DATA PENGUKURAN GARDU'!$A:$BS,54,0)</f>
        <v>#N/A</v>
      </c>
      <c r="Z929" s="17" t="e">
        <f>VLOOKUP($A929,'DATA PENGUKURAN GARDU'!$A:$BS,55,0)</f>
        <v>#N/A</v>
      </c>
      <c r="AA929" s="20" t="e">
        <f>VLOOKUP($B929,'DATA PENGUKURAN GARDU'!$A:$BS,42,0)</f>
        <v>#N/A</v>
      </c>
      <c r="AB929" s="21" t="e">
        <f t="shared" si="480"/>
        <v>#N/A</v>
      </c>
      <c r="AC929" s="20" t="e">
        <f>VLOOKUP($B929,'DATA PENGUKURAN GARDU'!$A:$BS,44,0)</f>
        <v>#N/A</v>
      </c>
      <c r="AD929" s="21" t="e">
        <f t="shared" si="481"/>
        <v>#N/A</v>
      </c>
      <c r="AE929" s="20" t="e">
        <f>VLOOKUP($B929,'DATA PENGUKURAN GARDU'!$A:$BS,46,0)</f>
        <v>#N/A</v>
      </c>
      <c r="AF929" s="21" t="e">
        <f t="shared" si="482"/>
        <v>#N/A</v>
      </c>
      <c r="AG929" s="20" t="e">
        <f>VLOOKUP($B929,'DATA PENGUKURAN GARDU'!$A:$BS,46,0)</f>
        <v>#N/A</v>
      </c>
      <c r="AH929" s="20" t="e">
        <f>VLOOKUP($B929,'DATA PENGUKURAN GARDU'!$A:$BS,53,0)</f>
        <v>#N/A</v>
      </c>
      <c r="AI929" s="20" t="e">
        <f>VLOOKUP($B929,'DATA PENGUKURAN GARDU'!$A:$BS,54,0)</f>
        <v>#N/A</v>
      </c>
      <c r="AJ929" s="17" t="e">
        <f>VLOOKUP($C929,'DATA PENGUKURAN GARDU'!$A:$BS,42,0)</f>
        <v>#N/A</v>
      </c>
      <c r="AK929" s="23" t="e">
        <f t="shared" si="483"/>
        <v>#N/A</v>
      </c>
      <c r="AL929" s="17" t="e">
        <f>VLOOKUP($C929,'DATA PENGUKURAN GARDU'!$A:$BS,44,0)</f>
        <v>#N/A</v>
      </c>
      <c r="AM929" s="23" t="e">
        <f t="shared" si="484"/>
        <v>#N/A</v>
      </c>
      <c r="AN929" s="17" t="e">
        <f>VLOOKUP($C929,'DATA PENGUKURAN GARDU'!$A:$BS,46,0)</f>
        <v>#N/A</v>
      </c>
      <c r="AO929" s="23" t="e">
        <f t="shared" si="485"/>
        <v>#N/A</v>
      </c>
      <c r="AP929" s="17" t="e">
        <f>VLOOKUP($C929,'DATA PENGUKURAN GARDU'!$A:$BS,46,0)</f>
        <v>#N/A</v>
      </c>
      <c r="AQ929" s="17" t="e">
        <f>VLOOKUP($C929,'DATA PENGUKURAN GARDU'!$A:$BS,53,0)</f>
        <v>#N/A</v>
      </c>
      <c r="AR929" s="17" t="e">
        <f>VLOOKUP($C929,'DATA PENGUKURAN GARDU'!$A:$BS,54,0)</f>
        <v>#N/A</v>
      </c>
      <c r="AS929" s="20" t="e">
        <f>VLOOKUP($D929,'DATA PENGUKURAN GARDU'!$A:$BS,42,0)</f>
        <v>#N/A</v>
      </c>
      <c r="AT929" s="21" t="e">
        <f t="shared" si="486"/>
        <v>#N/A</v>
      </c>
      <c r="AU929" s="20" t="e">
        <f>VLOOKUP($D929,'DATA PENGUKURAN GARDU'!$A:$BS,44,0)</f>
        <v>#N/A</v>
      </c>
      <c r="AV929" s="21" t="e">
        <f t="shared" si="487"/>
        <v>#N/A</v>
      </c>
      <c r="AW929" s="20" t="e">
        <f>VLOOKUP($D929,'DATA PENGUKURAN GARDU'!$A:$BS,46,0)</f>
        <v>#N/A</v>
      </c>
      <c r="AX929" s="21" t="e">
        <f t="shared" si="488"/>
        <v>#N/A</v>
      </c>
      <c r="AY929" s="20" t="e">
        <f>VLOOKUP($D929,'DATA PENGUKURAN GARDU'!$A:$BS,46,0)</f>
        <v>#N/A</v>
      </c>
      <c r="AZ929" s="20" t="e">
        <f>VLOOKUP($D929,'DATA PENGUKURAN GARDU'!$A:$BS,53,0)</f>
        <v>#N/A</v>
      </c>
      <c r="BA929" s="20" t="e">
        <f>VLOOKUP($D929,'DATA PENGUKURAN GARDU'!$A:$BS,54,0)</f>
        <v>#N/A</v>
      </c>
      <c r="BB929" s="17" t="e">
        <f>VLOOKUP($E929,'DATA PENGUKURAN GARDU'!$A:$BS,42,0)</f>
        <v>#N/A</v>
      </c>
      <c r="BC929" s="23" t="e">
        <f t="shared" si="489"/>
        <v>#N/A</v>
      </c>
      <c r="BD929" s="17" t="e">
        <f>VLOOKUP($E929,'DATA PENGUKURAN GARDU'!$A:$BS,44,0)</f>
        <v>#N/A</v>
      </c>
      <c r="BE929" s="23" t="e">
        <f t="shared" si="490"/>
        <v>#N/A</v>
      </c>
      <c r="BF929" s="17" t="e">
        <f>VLOOKUP($E929,'DATA PENGUKURAN GARDU'!$A:$BS,46,0)</f>
        <v>#N/A</v>
      </c>
      <c r="BG929" s="23" t="e">
        <f t="shared" si="491"/>
        <v>#N/A</v>
      </c>
      <c r="BH929" s="17" t="e">
        <f>VLOOKUP($E929,'DATA PENGUKURAN GARDU'!$A:$BS,46,0)</f>
        <v>#N/A</v>
      </c>
      <c r="BI929" s="17" t="e">
        <f>VLOOKUP($E929,'DATA PENGUKURAN GARDU'!$A:$BS,53,0)</f>
        <v>#N/A</v>
      </c>
      <c r="BJ929" s="17" t="e">
        <f>VLOOKUP($E929,'DATA PENGUKURAN GARDU'!$A:$BS,54,0)</f>
        <v>#N/A</v>
      </c>
      <c r="BK929" s="20" t="e">
        <f t="shared" si="492"/>
        <v>#N/A</v>
      </c>
      <c r="BL929" s="20" t="e">
        <f t="shared" si="493"/>
        <v>#N/A</v>
      </c>
      <c r="BM929" s="20" t="e">
        <f t="shared" si="494"/>
        <v>#N/A</v>
      </c>
      <c r="BN929" s="25" t="e">
        <f t="shared" si="495"/>
        <v>#N/A</v>
      </c>
      <c r="BO929" s="26" t="str">
        <f t="shared" si="496"/>
        <v>0</v>
      </c>
      <c r="BP929" s="21" t="e">
        <f t="shared" si="497"/>
        <v>#VALUE!</v>
      </c>
      <c r="BQ929" s="20" t="e">
        <f t="shared" si="498"/>
        <v>#N/A</v>
      </c>
      <c r="BR929" s="20" t="e">
        <v>#N/A</v>
      </c>
      <c r="BS929" s="9" t="e">
        <v>#N/A</v>
      </c>
      <c r="BT929" s="2" t="e">
        <f t="shared" si="499"/>
        <v>#VALUE!</v>
      </c>
      <c r="BU929" s="2" t="e">
        <f t="shared" si="467"/>
        <v>#N/A</v>
      </c>
      <c r="BV929" s="2" t="e">
        <f t="shared" si="468"/>
        <v>#N/A</v>
      </c>
    </row>
    <row r="930" s="2" customFormat="1" ht="22.95" customHeight="1" spans="1:74">
      <c r="A930" s="9" t="str">
        <f t="shared" si="469"/>
        <v>K-198Induk</v>
      </c>
      <c r="B930" s="9" t="str">
        <f t="shared" si="470"/>
        <v>K-198jurusan 1</v>
      </c>
      <c r="C930" s="9" t="str">
        <f t="shared" si="471"/>
        <v>K-198jurusan 2</v>
      </c>
      <c r="D930" s="9" t="str">
        <f t="shared" si="472"/>
        <v>K-198jurusan 3</v>
      </c>
      <c r="E930" s="9" t="str">
        <f t="shared" si="473"/>
        <v>K-198jurusan 4</v>
      </c>
      <c r="F930" s="10" t="s">
        <v>462</v>
      </c>
      <c r="G930" s="10" t="s">
        <v>132</v>
      </c>
      <c r="H930" s="10" t="s">
        <v>1137</v>
      </c>
      <c r="I930" s="10">
        <v>0.733418</v>
      </c>
      <c r="J930" s="10">
        <v>124.319706</v>
      </c>
      <c r="K930" s="10" t="s">
        <v>7465</v>
      </c>
      <c r="L930" s="10" t="s">
        <v>7465</v>
      </c>
      <c r="M930" s="10" t="s">
        <v>7465</v>
      </c>
      <c r="N930" s="14">
        <f t="shared" si="474"/>
        <v>0</v>
      </c>
      <c r="O930" s="15" t="e">
        <f t="shared" si="475"/>
        <v>#VALUE!</v>
      </c>
      <c r="P930" s="15" t="e">
        <f t="shared" si="476"/>
        <v>#VALUE!</v>
      </c>
      <c r="Q930" s="17" t="e">
        <f>VLOOKUP($A930,'DATA PENGUKURAN GARDU'!$A:$BS,42,0)</f>
        <v>#N/A</v>
      </c>
      <c r="R930" s="18" t="e">
        <f t="shared" si="477"/>
        <v>#N/A</v>
      </c>
      <c r="S930" s="17" t="e">
        <f>VLOOKUP($A930,'DATA PENGUKURAN GARDU'!$A:$BS,44,0)</f>
        <v>#N/A</v>
      </c>
      <c r="T930" s="18" t="e">
        <f t="shared" si="478"/>
        <v>#N/A</v>
      </c>
      <c r="U930" s="17" t="e">
        <f>VLOOKUP($A930,'DATA PENGUKURAN GARDU'!$A:$BS,46,0)</f>
        <v>#N/A</v>
      </c>
      <c r="V930" s="18" t="e">
        <f t="shared" si="479"/>
        <v>#N/A</v>
      </c>
      <c r="W930" s="17" t="e">
        <f>VLOOKUP($A930,'DATA PENGUKURAN GARDU'!$A:$BS,48,0)</f>
        <v>#N/A</v>
      </c>
      <c r="X930" s="17" t="e">
        <f>VLOOKUP($A930,'DATA PENGUKURAN GARDU'!$A:$BS,53,0)</f>
        <v>#N/A</v>
      </c>
      <c r="Y930" s="17" t="e">
        <f>VLOOKUP($A930,'DATA PENGUKURAN GARDU'!$A:$BS,54,0)</f>
        <v>#N/A</v>
      </c>
      <c r="Z930" s="17" t="e">
        <f>VLOOKUP($A930,'DATA PENGUKURAN GARDU'!$A:$BS,55,0)</f>
        <v>#N/A</v>
      </c>
      <c r="AA930" s="20" t="e">
        <f>VLOOKUP($B930,'DATA PENGUKURAN GARDU'!$A:$BS,42,0)</f>
        <v>#N/A</v>
      </c>
      <c r="AB930" s="21" t="e">
        <f t="shared" si="480"/>
        <v>#N/A</v>
      </c>
      <c r="AC930" s="20" t="e">
        <f>VLOOKUP($B930,'DATA PENGUKURAN GARDU'!$A:$BS,44,0)</f>
        <v>#N/A</v>
      </c>
      <c r="AD930" s="21" t="e">
        <f t="shared" si="481"/>
        <v>#N/A</v>
      </c>
      <c r="AE930" s="20" t="e">
        <f>VLOOKUP($B930,'DATA PENGUKURAN GARDU'!$A:$BS,46,0)</f>
        <v>#N/A</v>
      </c>
      <c r="AF930" s="21" t="e">
        <f t="shared" si="482"/>
        <v>#N/A</v>
      </c>
      <c r="AG930" s="20" t="e">
        <f>VLOOKUP($B930,'DATA PENGUKURAN GARDU'!$A:$BS,46,0)</f>
        <v>#N/A</v>
      </c>
      <c r="AH930" s="20" t="e">
        <f>VLOOKUP($B930,'DATA PENGUKURAN GARDU'!$A:$BS,53,0)</f>
        <v>#N/A</v>
      </c>
      <c r="AI930" s="20" t="e">
        <f>VLOOKUP($B930,'DATA PENGUKURAN GARDU'!$A:$BS,54,0)</f>
        <v>#N/A</v>
      </c>
      <c r="AJ930" s="17" t="e">
        <f>VLOOKUP($C930,'DATA PENGUKURAN GARDU'!$A:$BS,42,0)</f>
        <v>#N/A</v>
      </c>
      <c r="AK930" s="23" t="e">
        <f t="shared" si="483"/>
        <v>#N/A</v>
      </c>
      <c r="AL930" s="17" t="e">
        <f>VLOOKUP($C930,'DATA PENGUKURAN GARDU'!$A:$BS,44,0)</f>
        <v>#N/A</v>
      </c>
      <c r="AM930" s="23" t="e">
        <f t="shared" si="484"/>
        <v>#N/A</v>
      </c>
      <c r="AN930" s="17" t="e">
        <f>VLOOKUP($C930,'DATA PENGUKURAN GARDU'!$A:$BS,46,0)</f>
        <v>#N/A</v>
      </c>
      <c r="AO930" s="23" t="e">
        <f t="shared" si="485"/>
        <v>#N/A</v>
      </c>
      <c r="AP930" s="17" t="e">
        <f>VLOOKUP($C930,'DATA PENGUKURAN GARDU'!$A:$BS,46,0)</f>
        <v>#N/A</v>
      </c>
      <c r="AQ930" s="17" t="e">
        <f>VLOOKUP($C930,'DATA PENGUKURAN GARDU'!$A:$BS,53,0)</f>
        <v>#N/A</v>
      </c>
      <c r="AR930" s="17" t="e">
        <f>VLOOKUP($C930,'DATA PENGUKURAN GARDU'!$A:$BS,54,0)</f>
        <v>#N/A</v>
      </c>
      <c r="AS930" s="20" t="e">
        <f>VLOOKUP($D930,'DATA PENGUKURAN GARDU'!$A:$BS,42,0)</f>
        <v>#N/A</v>
      </c>
      <c r="AT930" s="21" t="e">
        <f t="shared" si="486"/>
        <v>#N/A</v>
      </c>
      <c r="AU930" s="20" t="e">
        <f>VLOOKUP($D930,'DATA PENGUKURAN GARDU'!$A:$BS,44,0)</f>
        <v>#N/A</v>
      </c>
      <c r="AV930" s="21" t="e">
        <f t="shared" si="487"/>
        <v>#N/A</v>
      </c>
      <c r="AW930" s="20" t="e">
        <f>VLOOKUP($D930,'DATA PENGUKURAN GARDU'!$A:$BS,46,0)</f>
        <v>#N/A</v>
      </c>
      <c r="AX930" s="21" t="e">
        <f t="shared" si="488"/>
        <v>#N/A</v>
      </c>
      <c r="AY930" s="20" t="e">
        <f>VLOOKUP($D930,'DATA PENGUKURAN GARDU'!$A:$BS,46,0)</f>
        <v>#N/A</v>
      </c>
      <c r="AZ930" s="20" t="e">
        <f>VLOOKUP($D930,'DATA PENGUKURAN GARDU'!$A:$BS,53,0)</f>
        <v>#N/A</v>
      </c>
      <c r="BA930" s="20" t="e">
        <f>VLOOKUP($D930,'DATA PENGUKURAN GARDU'!$A:$BS,54,0)</f>
        <v>#N/A</v>
      </c>
      <c r="BB930" s="17" t="e">
        <f>VLOOKUP($E930,'DATA PENGUKURAN GARDU'!$A:$BS,42,0)</f>
        <v>#N/A</v>
      </c>
      <c r="BC930" s="23" t="e">
        <f t="shared" si="489"/>
        <v>#N/A</v>
      </c>
      <c r="BD930" s="17" t="e">
        <f>VLOOKUP($E930,'DATA PENGUKURAN GARDU'!$A:$BS,44,0)</f>
        <v>#N/A</v>
      </c>
      <c r="BE930" s="23" t="e">
        <f t="shared" si="490"/>
        <v>#N/A</v>
      </c>
      <c r="BF930" s="17" t="e">
        <f>VLOOKUP($E930,'DATA PENGUKURAN GARDU'!$A:$BS,46,0)</f>
        <v>#N/A</v>
      </c>
      <c r="BG930" s="23" t="e">
        <f t="shared" si="491"/>
        <v>#N/A</v>
      </c>
      <c r="BH930" s="17" t="e">
        <f>VLOOKUP($E930,'DATA PENGUKURAN GARDU'!$A:$BS,46,0)</f>
        <v>#N/A</v>
      </c>
      <c r="BI930" s="17" t="e">
        <f>VLOOKUP($E930,'DATA PENGUKURAN GARDU'!$A:$BS,53,0)</f>
        <v>#N/A</v>
      </c>
      <c r="BJ930" s="17" t="e">
        <f>VLOOKUP($E930,'DATA PENGUKURAN GARDU'!$A:$BS,54,0)</f>
        <v>#N/A</v>
      </c>
      <c r="BK930" s="20" t="e">
        <f t="shared" si="492"/>
        <v>#N/A</v>
      </c>
      <c r="BL930" s="20" t="e">
        <f t="shared" si="493"/>
        <v>#N/A</v>
      </c>
      <c r="BM930" s="20" t="e">
        <f t="shared" si="494"/>
        <v>#N/A</v>
      </c>
      <c r="BN930" s="25" t="e">
        <f t="shared" si="495"/>
        <v>#N/A</v>
      </c>
      <c r="BO930" s="26" t="str">
        <f t="shared" si="496"/>
        <v>0</v>
      </c>
      <c r="BP930" s="21" t="e">
        <f t="shared" si="497"/>
        <v>#VALUE!</v>
      </c>
      <c r="BQ930" s="20" t="e">
        <f t="shared" si="498"/>
        <v>#N/A</v>
      </c>
      <c r="BR930" s="20" t="e">
        <v>#N/A</v>
      </c>
      <c r="BS930" s="9" t="e">
        <v>#N/A</v>
      </c>
      <c r="BT930" s="2" t="e">
        <f t="shared" si="499"/>
        <v>#VALUE!</v>
      </c>
      <c r="BU930" s="2" t="e">
        <f t="shared" si="467"/>
        <v>#N/A</v>
      </c>
      <c r="BV930" s="2" t="e">
        <f t="shared" si="468"/>
        <v>#N/A</v>
      </c>
    </row>
    <row r="931" s="2" customFormat="1" ht="22.95" customHeight="1" spans="1:74">
      <c r="A931" s="9" t="str">
        <f t="shared" si="469"/>
        <v>BB 013Induk</v>
      </c>
      <c r="B931" s="9" t="str">
        <f t="shared" si="470"/>
        <v>BB 013jurusan 1</v>
      </c>
      <c r="C931" s="9" t="str">
        <f t="shared" si="471"/>
        <v>BB 013jurusan 2</v>
      </c>
      <c r="D931" s="9" t="str">
        <f t="shared" si="472"/>
        <v>BB 013jurusan 3</v>
      </c>
      <c r="E931" s="9" t="str">
        <f t="shared" si="473"/>
        <v>BB 013jurusan 4</v>
      </c>
      <c r="F931" s="10" t="s">
        <v>588</v>
      </c>
      <c r="G931" s="10" t="s">
        <v>131</v>
      </c>
      <c r="H931" s="10" t="s">
        <v>1138</v>
      </c>
      <c r="I931" s="10">
        <v>0.82608</v>
      </c>
      <c r="J931" s="10">
        <v>123.85913</v>
      </c>
      <c r="K931" s="10" t="s">
        <v>7465</v>
      </c>
      <c r="L931" s="10" t="s">
        <v>7465</v>
      </c>
      <c r="M931" s="10" t="s">
        <v>7465</v>
      </c>
      <c r="N931" s="14">
        <f t="shared" si="474"/>
        <v>0</v>
      </c>
      <c r="O931" s="15" t="e">
        <f t="shared" si="475"/>
        <v>#VALUE!</v>
      </c>
      <c r="P931" s="15" t="e">
        <f t="shared" si="476"/>
        <v>#VALUE!</v>
      </c>
      <c r="Q931" s="17" t="e">
        <f>VLOOKUP($A931,'DATA PENGUKURAN GARDU'!$A:$BS,42,0)</f>
        <v>#N/A</v>
      </c>
      <c r="R931" s="18" t="e">
        <f t="shared" si="477"/>
        <v>#N/A</v>
      </c>
      <c r="S931" s="17" t="e">
        <f>VLOOKUP($A931,'DATA PENGUKURAN GARDU'!$A:$BS,44,0)</f>
        <v>#N/A</v>
      </c>
      <c r="T931" s="18" t="e">
        <f t="shared" si="478"/>
        <v>#N/A</v>
      </c>
      <c r="U931" s="17" t="e">
        <f>VLOOKUP($A931,'DATA PENGUKURAN GARDU'!$A:$BS,46,0)</f>
        <v>#N/A</v>
      </c>
      <c r="V931" s="18" t="e">
        <f t="shared" si="479"/>
        <v>#N/A</v>
      </c>
      <c r="W931" s="17" t="e">
        <f>VLOOKUP($A931,'DATA PENGUKURAN GARDU'!$A:$BS,48,0)</f>
        <v>#N/A</v>
      </c>
      <c r="X931" s="17" t="e">
        <f>VLOOKUP($A931,'DATA PENGUKURAN GARDU'!$A:$BS,53,0)</f>
        <v>#N/A</v>
      </c>
      <c r="Y931" s="17" t="e">
        <f>VLOOKUP($A931,'DATA PENGUKURAN GARDU'!$A:$BS,54,0)</f>
        <v>#N/A</v>
      </c>
      <c r="Z931" s="17" t="e">
        <f>VLOOKUP($A931,'DATA PENGUKURAN GARDU'!$A:$BS,55,0)</f>
        <v>#N/A</v>
      </c>
      <c r="AA931" s="20" t="e">
        <f>VLOOKUP($B931,'DATA PENGUKURAN GARDU'!$A:$BS,42,0)</f>
        <v>#N/A</v>
      </c>
      <c r="AB931" s="21" t="e">
        <f t="shared" si="480"/>
        <v>#N/A</v>
      </c>
      <c r="AC931" s="20" t="e">
        <f>VLOOKUP($B931,'DATA PENGUKURAN GARDU'!$A:$BS,44,0)</f>
        <v>#N/A</v>
      </c>
      <c r="AD931" s="21" t="e">
        <f t="shared" si="481"/>
        <v>#N/A</v>
      </c>
      <c r="AE931" s="20" t="e">
        <f>VLOOKUP($B931,'DATA PENGUKURAN GARDU'!$A:$BS,46,0)</f>
        <v>#N/A</v>
      </c>
      <c r="AF931" s="21" t="e">
        <f t="shared" si="482"/>
        <v>#N/A</v>
      </c>
      <c r="AG931" s="20" t="e">
        <f>VLOOKUP($B931,'DATA PENGUKURAN GARDU'!$A:$BS,46,0)</f>
        <v>#N/A</v>
      </c>
      <c r="AH931" s="20" t="e">
        <f>VLOOKUP($B931,'DATA PENGUKURAN GARDU'!$A:$BS,53,0)</f>
        <v>#N/A</v>
      </c>
      <c r="AI931" s="20" t="e">
        <f>VLOOKUP($B931,'DATA PENGUKURAN GARDU'!$A:$BS,54,0)</f>
        <v>#N/A</v>
      </c>
      <c r="AJ931" s="17" t="e">
        <f>VLOOKUP($C931,'DATA PENGUKURAN GARDU'!$A:$BS,42,0)</f>
        <v>#N/A</v>
      </c>
      <c r="AK931" s="23" t="e">
        <f t="shared" si="483"/>
        <v>#N/A</v>
      </c>
      <c r="AL931" s="17" t="e">
        <f>VLOOKUP($C931,'DATA PENGUKURAN GARDU'!$A:$BS,44,0)</f>
        <v>#N/A</v>
      </c>
      <c r="AM931" s="23" t="e">
        <f t="shared" si="484"/>
        <v>#N/A</v>
      </c>
      <c r="AN931" s="17" t="e">
        <f>VLOOKUP($C931,'DATA PENGUKURAN GARDU'!$A:$BS,46,0)</f>
        <v>#N/A</v>
      </c>
      <c r="AO931" s="23" t="e">
        <f t="shared" si="485"/>
        <v>#N/A</v>
      </c>
      <c r="AP931" s="17" t="e">
        <f>VLOOKUP($C931,'DATA PENGUKURAN GARDU'!$A:$BS,46,0)</f>
        <v>#N/A</v>
      </c>
      <c r="AQ931" s="17" t="e">
        <f>VLOOKUP($C931,'DATA PENGUKURAN GARDU'!$A:$BS,53,0)</f>
        <v>#N/A</v>
      </c>
      <c r="AR931" s="17" t="e">
        <f>VLOOKUP($C931,'DATA PENGUKURAN GARDU'!$A:$BS,54,0)</f>
        <v>#N/A</v>
      </c>
      <c r="AS931" s="20" t="e">
        <f>VLOOKUP($D931,'DATA PENGUKURAN GARDU'!$A:$BS,42,0)</f>
        <v>#N/A</v>
      </c>
      <c r="AT931" s="21" t="e">
        <f t="shared" si="486"/>
        <v>#N/A</v>
      </c>
      <c r="AU931" s="20" t="e">
        <f>VLOOKUP($D931,'DATA PENGUKURAN GARDU'!$A:$BS,44,0)</f>
        <v>#N/A</v>
      </c>
      <c r="AV931" s="21" t="e">
        <f t="shared" si="487"/>
        <v>#N/A</v>
      </c>
      <c r="AW931" s="20" t="e">
        <f>VLOOKUP($D931,'DATA PENGUKURAN GARDU'!$A:$BS,46,0)</f>
        <v>#N/A</v>
      </c>
      <c r="AX931" s="21" t="e">
        <f t="shared" si="488"/>
        <v>#N/A</v>
      </c>
      <c r="AY931" s="20" t="e">
        <f>VLOOKUP($D931,'DATA PENGUKURAN GARDU'!$A:$BS,46,0)</f>
        <v>#N/A</v>
      </c>
      <c r="AZ931" s="20" t="e">
        <f>VLOOKUP($D931,'DATA PENGUKURAN GARDU'!$A:$BS,53,0)</f>
        <v>#N/A</v>
      </c>
      <c r="BA931" s="20" t="e">
        <f>VLOOKUP($D931,'DATA PENGUKURAN GARDU'!$A:$BS,54,0)</f>
        <v>#N/A</v>
      </c>
      <c r="BB931" s="17" t="e">
        <f>VLOOKUP($E931,'DATA PENGUKURAN GARDU'!$A:$BS,42,0)</f>
        <v>#N/A</v>
      </c>
      <c r="BC931" s="23" t="e">
        <f t="shared" si="489"/>
        <v>#N/A</v>
      </c>
      <c r="BD931" s="17" t="e">
        <f>VLOOKUP($E931,'DATA PENGUKURAN GARDU'!$A:$BS,44,0)</f>
        <v>#N/A</v>
      </c>
      <c r="BE931" s="23" t="e">
        <f t="shared" si="490"/>
        <v>#N/A</v>
      </c>
      <c r="BF931" s="17" t="e">
        <f>VLOOKUP($E931,'DATA PENGUKURAN GARDU'!$A:$BS,46,0)</f>
        <v>#N/A</v>
      </c>
      <c r="BG931" s="23" t="e">
        <f t="shared" si="491"/>
        <v>#N/A</v>
      </c>
      <c r="BH931" s="17" t="e">
        <f>VLOOKUP($E931,'DATA PENGUKURAN GARDU'!$A:$BS,46,0)</f>
        <v>#N/A</v>
      </c>
      <c r="BI931" s="17" t="e">
        <f>VLOOKUP($E931,'DATA PENGUKURAN GARDU'!$A:$BS,53,0)</f>
        <v>#N/A</v>
      </c>
      <c r="BJ931" s="17" t="e">
        <f>VLOOKUP($E931,'DATA PENGUKURAN GARDU'!$A:$BS,54,0)</f>
        <v>#N/A</v>
      </c>
      <c r="BK931" s="20" t="e">
        <f t="shared" si="492"/>
        <v>#N/A</v>
      </c>
      <c r="BL931" s="20" t="e">
        <f t="shared" si="493"/>
        <v>#N/A</v>
      </c>
      <c r="BM931" s="20" t="e">
        <f t="shared" si="494"/>
        <v>#N/A</v>
      </c>
      <c r="BN931" s="25" t="e">
        <f t="shared" si="495"/>
        <v>#N/A</v>
      </c>
      <c r="BO931" s="26" t="str">
        <f t="shared" si="496"/>
        <v>0</v>
      </c>
      <c r="BP931" s="21" t="e">
        <f t="shared" si="497"/>
        <v>#VALUE!</v>
      </c>
      <c r="BQ931" s="20" t="e">
        <f t="shared" si="498"/>
        <v>#N/A</v>
      </c>
      <c r="BR931" s="20" t="e">
        <v>#N/A</v>
      </c>
      <c r="BS931" s="9" t="e">
        <v>#N/A</v>
      </c>
      <c r="BT931" s="2" t="e">
        <f t="shared" si="499"/>
        <v>#VALUE!</v>
      </c>
      <c r="BU931" s="2" t="e">
        <f t="shared" si="467"/>
        <v>#N/A</v>
      </c>
      <c r="BV931" s="2" t="e">
        <f t="shared" si="468"/>
        <v>#N/A</v>
      </c>
    </row>
    <row r="932" s="2" customFormat="1" ht="22.95" customHeight="1" spans="1:74">
      <c r="A932" s="9" t="str">
        <f t="shared" si="469"/>
        <v>BB 018Induk</v>
      </c>
      <c r="B932" s="9" t="str">
        <f t="shared" si="470"/>
        <v>BB 018jurusan 1</v>
      </c>
      <c r="C932" s="9" t="str">
        <f t="shared" si="471"/>
        <v>BB 018jurusan 2</v>
      </c>
      <c r="D932" s="9" t="str">
        <f t="shared" si="472"/>
        <v>BB 018jurusan 3</v>
      </c>
      <c r="E932" s="9" t="str">
        <f t="shared" si="473"/>
        <v>BB 018jurusan 4</v>
      </c>
      <c r="F932" s="10" t="s">
        <v>1139</v>
      </c>
      <c r="G932" s="10" t="s">
        <v>131</v>
      </c>
      <c r="H932" s="10" t="s">
        <v>1140</v>
      </c>
      <c r="I932" s="10">
        <v>0.82935</v>
      </c>
      <c r="J932" s="10">
        <v>123.83538</v>
      </c>
      <c r="K932" s="10" t="s">
        <v>7465</v>
      </c>
      <c r="L932" s="10" t="s">
        <v>7465</v>
      </c>
      <c r="M932" s="10" t="s">
        <v>7465</v>
      </c>
      <c r="N932" s="14">
        <f t="shared" si="474"/>
        <v>0</v>
      </c>
      <c r="O932" s="15" t="e">
        <f t="shared" si="475"/>
        <v>#VALUE!</v>
      </c>
      <c r="P932" s="15" t="e">
        <f t="shared" si="476"/>
        <v>#VALUE!</v>
      </c>
      <c r="Q932" s="17" t="e">
        <f>VLOOKUP($A932,'DATA PENGUKURAN GARDU'!$A:$BS,42,0)</f>
        <v>#N/A</v>
      </c>
      <c r="R932" s="18" t="e">
        <f t="shared" si="477"/>
        <v>#N/A</v>
      </c>
      <c r="S932" s="17" t="e">
        <f>VLOOKUP($A932,'DATA PENGUKURAN GARDU'!$A:$BS,44,0)</f>
        <v>#N/A</v>
      </c>
      <c r="T932" s="18" t="e">
        <f t="shared" si="478"/>
        <v>#N/A</v>
      </c>
      <c r="U932" s="17" t="e">
        <f>VLOOKUP($A932,'DATA PENGUKURAN GARDU'!$A:$BS,46,0)</f>
        <v>#N/A</v>
      </c>
      <c r="V932" s="18" t="e">
        <f t="shared" si="479"/>
        <v>#N/A</v>
      </c>
      <c r="W932" s="17" t="e">
        <f>VLOOKUP($A932,'DATA PENGUKURAN GARDU'!$A:$BS,48,0)</f>
        <v>#N/A</v>
      </c>
      <c r="X932" s="17" t="e">
        <f>VLOOKUP($A932,'DATA PENGUKURAN GARDU'!$A:$BS,53,0)</f>
        <v>#N/A</v>
      </c>
      <c r="Y932" s="17" t="e">
        <f>VLOOKUP($A932,'DATA PENGUKURAN GARDU'!$A:$BS,54,0)</f>
        <v>#N/A</v>
      </c>
      <c r="Z932" s="17" t="e">
        <f>VLOOKUP($A932,'DATA PENGUKURAN GARDU'!$A:$BS,55,0)</f>
        <v>#N/A</v>
      </c>
      <c r="AA932" s="20" t="e">
        <f>VLOOKUP($B932,'DATA PENGUKURAN GARDU'!$A:$BS,42,0)</f>
        <v>#N/A</v>
      </c>
      <c r="AB932" s="21" t="e">
        <f t="shared" si="480"/>
        <v>#N/A</v>
      </c>
      <c r="AC932" s="20" t="e">
        <f>VLOOKUP($B932,'DATA PENGUKURAN GARDU'!$A:$BS,44,0)</f>
        <v>#N/A</v>
      </c>
      <c r="AD932" s="21" t="e">
        <f t="shared" si="481"/>
        <v>#N/A</v>
      </c>
      <c r="AE932" s="20" t="e">
        <f>VLOOKUP($B932,'DATA PENGUKURAN GARDU'!$A:$BS,46,0)</f>
        <v>#N/A</v>
      </c>
      <c r="AF932" s="21" t="e">
        <f t="shared" si="482"/>
        <v>#N/A</v>
      </c>
      <c r="AG932" s="20" t="e">
        <f>VLOOKUP($B932,'DATA PENGUKURAN GARDU'!$A:$BS,46,0)</f>
        <v>#N/A</v>
      </c>
      <c r="AH932" s="20" t="e">
        <f>VLOOKUP($B932,'DATA PENGUKURAN GARDU'!$A:$BS,53,0)</f>
        <v>#N/A</v>
      </c>
      <c r="AI932" s="20" t="e">
        <f>VLOOKUP($B932,'DATA PENGUKURAN GARDU'!$A:$BS,54,0)</f>
        <v>#N/A</v>
      </c>
      <c r="AJ932" s="17" t="e">
        <f>VLOOKUP($C932,'DATA PENGUKURAN GARDU'!$A:$BS,42,0)</f>
        <v>#N/A</v>
      </c>
      <c r="AK932" s="23" t="e">
        <f t="shared" si="483"/>
        <v>#N/A</v>
      </c>
      <c r="AL932" s="17" t="e">
        <f>VLOOKUP($C932,'DATA PENGUKURAN GARDU'!$A:$BS,44,0)</f>
        <v>#N/A</v>
      </c>
      <c r="AM932" s="23" t="e">
        <f t="shared" si="484"/>
        <v>#N/A</v>
      </c>
      <c r="AN932" s="17" t="e">
        <f>VLOOKUP($C932,'DATA PENGUKURAN GARDU'!$A:$BS,46,0)</f>
        <v>#N/A</v>
      </c>
      <c r="AO932" s="23" t="e">
        <f t="shared" si="485"/>
        <v>#N/A</v>
      </c>
      <c r="AP932" s="17" t="e">
        <f>VLOOKUP($C932,'DATA PENGUKURAN GARDU'!$A:$BS,46,0)</f>
        <v>#N/A</v>
      </c>
      <c r="AQ932" s="17" t="e">
        <f>VLOOKUP($C932,'DATA PENGUKURAN GARDU'!$A:$BS,53,0)</f>
        <v>#N/A</v>
      </c>
      <c r="AR932" s="17" t="e">
        <f>VLOOKUP($C932,'DATA PENGUKURAN GARDU'!$A:$BS,54,0)</f>
        <v>#N/A</v>
      </c>
      <c r="AS932" s="20" t="e">
        <f>VLOOKUP($D932,'DATA PENGUKURAN GARDU'!$A:$BS,42,0)</f>
        <v>#N/A</v>
      </c>
      <c r="AT932" s="21" t="e">
        <f t="shared" si="486"/>
        <v>#N/A</v>
      </c>
      <c r="AU932" s="20" t="e">
        <f>VLOOKUP($D932,'DATA PENGUKURAN GARDU'!$A:$BS,44,0)</f>
        <v>#N/A</v>
      </c>
      <c r="AV932" s="21" t="e">
        <f t="shared" si="487"/>
        <v>#N/A</v>
      </c>
      <c r="AW932" s="20" t="e">
        <f>VLOOKUP($D932,'DATA PENGUKURAN GARDU'!$A:$BS,46,0)</f>
        <v>#N/A</v>
      </c>
      <c r="AX932" s="21" t="e">
        <f t="shared" si="488"/>
        <v>#N/A</v>
      </c>
      <c r="AY932" s="20" t="e">
        <f>VLOOKUP($D932,'DATA PENGUKURAN GARDU'!$A:$BS,46,0)</f>
        <v>#N/A</v>
      </c>
      <c r="AZ932" s="20" t="e">
        <f>VLOOKUP($D932,'DATA PENGUKURAN GARDU'!$A:$BS,53,0)</f>
        <v>#N/A</v>
      </c>
      <c r="BA932" s="20" t="e">
        <f>VLOOKUP($D932,'DATA PENGUKURAN GARDU'!$A:$BS,54,0)</f>
        <v>#N/A</v>
      </c>
      <c r="BB932" s="17" t="e">
        <f>VLOOKUP($E932,'DATA PENGUKURAN GARDU'!$A:$BS,42,0)</f>
        <v>#N/A</v>
      </c>
      <c r="BC932" s="23" t="e">
        <f t="shared" si="489"/>
        <v>#N/A</v>
      </c>
      <c r="BD932" s="17" t="e">
        <f>VLOOKUP($E932,'DATA PENGUKURAN GARDU'!$A:$BS,44,0)</f>
        <v>#N/A</v>
      </c>
      <c r="BE932" s="23" t="e">
        <f t="shared" si="490"/>
        <v>#N/A</v>
      </c>
      <c r="BF932" s="17" t="e">
        <f>VLOOKUP($E932,'DATA PENGUKURAN GARDU'!$A:$BS,46,0)</f>
        <v>#N/A</v>
      </c>
      <c r="BG932" s="23" t="e">
        <f t="shared" si="491"/>
        <v>#N/A</v>
      </c>
      <c r="BH932" s="17" t="e">
        <f>VLOOKUP($E932,'DATA PENGUKURAN GARDU'!$A:$BS,46,0)</f>
        <v>#N/A</v>
      </c>
      <c r="BI932" s="17" t="e">
        <f>VLOOKUP($E932,'DATA PENGUKURAN GARDU'!$A:$BS,53,0)</f>
        <v>#N/A</v>
      </c>
      <c r="BJ932" s="17" t="e">
        <f>VLOOKUP($E932,'DATA PENGUKURAN GARDU'!$A:$BS,54,0)</f>
        <v>#N/A</v>
      </c>
      <c r="BK932" s="20" t="e">
        <f t="shared" si="492"/>
        <v>#N/A</v>
      </c>
      <c r="BL932" s="20" t="e">
        <f t="shared" si="493"/>
        <v>#N/A</v>
      </c>
      <c r="BM932" s="20" t="e">
        <f t="shared" si="494"/>
        <v>#N/A</v>
      </c>
      <c r="BN932" s="25" t="e">
        <f t="shared" si="495"/>
        <v>#N/A</v>
      </c>
      <c r="BO932" s="26" t="str">
        <f t="shared" si="496"/>
        <v>0</v>
      </c>
      <c r="BP932" s="21" t="e">
        <f t="shared" si="497"/>
        <v>#VALUE!</v>
      </c>
      <c r="BQ932" s="20" t="e">
        <f t="shared" si="498"/>
        <v>#N/A</v>
      </c>
      <c r="BR932" s="20" t="e">
        <v>#N/A</v>
      </c>
      <c r="BS932" s="9" t="e">
        <v>#N/A</v>
      </c>
      <c r="BT932" s="2" t="e">
        <f t="shared" si="499"/>
        <v>#VALUE!</v>
      </c>
      <c r="BU932" s="2" t="e">
        <f t="shared" si="467"/>
        <v>#N/A</v>
      </c>
      <c r="BV932" s="2" t="e">
        <f t="shared" si="468"/>
        <v>#N/A</v>
      </c>
    </row>
    <row r="933" s="2" customFormat="1" ht="22.95" customHeight="1" spans="1:74">
      <c r="A933" s="9" t="str">
        <f t="shared" si="469"/>
        <v>BB 019.1Induk</v>
      </c>
      <c r="B933" s="9" t="str">
        <f t="shared" si="470"/>
        <v>BB 019.1jurusan 1</v>
      </c>
      <c r="C933" s="9" t="str">
        <f t="shared" si="471"/>
        <v>BB 019.1jurusan 2</v>
      </c>
      <c r="D933" s="9" t="str">
        <f t="shared" si="472"/>
        <v>BB 019.1jurusan 3</v>
      </c>
      <c r="E933" s="9" t="str">
        <f t="shared" si="473"/>
        <v>BB 019.1jurusan 4</v>
      </c>
      <c r="F933" s="10" t="s">
        <v>751</v>
      </c>
      <c r="G933" s="10" t="s">
        <v>131</v>
      </c>
      <c r="H933" s="10" t="s">
        <v>1141</v>
      </c>
      <c r="I933" s="10">
        <v>0.84074</v>
      </c>
      <c r="J933" s="10">
        <v>123.82934</v>
      </c>
      <c r="K933" s="10" t="s">
        <v>7465</v>
      </c>
      <c r="L933" s="10" t="s">
        <v>7465</v>
      </c>
      <c r="M933" s="10" t="s">
        <v>7465</v>
      </c>
      <c r="N933" s="14">
        <f t="shared" si="474"/>
        <v>0</v>
      </c>
      <c r="O933" s="15" t="e">
        <f t="shared" si="475"/>
        <v>#VALUE!</v>
      </c>
      <c r="P933" s="15" t="e">
        <f t="shared" si="476"/>
        <v>#VALUE!</v>
      </c>
      <c r="Q933" s="17" t="e">
        <f>VLOOKUP($A933,'DATA PENGUKURAN GARDU'!$A:$BS,42,0)</f>
        <v>#N/A</v>
      </c>
      <c r="R933" s="18" t="e">
        <f t="shared" si="477"/>
        <v>#N/A</v>
      </c>
      <c r="S933" s="17" t="e">
        <f>VLOOKUP($A933,'DATA PENGUKURAN GARDU'!$A:$BS,44,0)</f>
        <v>#N/A</v>
      </c>
      <c r="T933" s="18" t="e">
        <f t="shared" si="478"/>
        <v>#N/A</v>
      </c>
      <c r="U933" s="17" t="e">
        <f>VLOOKUP($A933,'DATA PENGUKURAN GARDU'!$A:$BS,46,0)</f>
        <v>#N/A</v>
      </c>
      <c r="V933" s="18" t="e">
        <f t="shared" si="479"/>
        <v>#N/A</v>
      </c>
      <c r="W933" s="17" t="e">
        <f>VLOOKUP($A933,'DATA PENGUKURAN GARDU'!$A:$BS,48,0)</f>
        <v>#N/A</v>
      </c>
      <c r="X933" s="17" t="e">
        <f>VLOOKUP($A933,'DATA PENGUKURAN GARDU'!$A:$BS,53,0)</f>
        <v>#N/A</v>
      </c>
      <c r="Y933" s="17" t="e">
        <f>VLOOKUP($A933,'DATA PENGUKURAN GARDU'!$A:$BS,54,0)</f>
        <v>#N/A</v>
      </c>
      <c r="Z933" s="17" t="e">
        <f>VLOOKUP($A933,'DATA PENGUKURAN GARDU'!$A:$BS,55,0)</f>
        <v>#N/A</v>
      </c>
      <c r="AA933" s="20" t="e">
        <f>VLOOKUP($B933,'DATA PENGUKURAN GARDU'!$A:$BS,42,0)</f>
        <v>#N/A</v>
      </c>
      <c r="AB933" s="21" t="e">
        <f t="shared" si="480"/>
        <v>#N/A</v>
      </c>
      <c r="AC933" s="20" t="e">
        <f>VLOOKUP($B933,'DATA PENGUKURAN GARDU'!$A:$BS,44,0)</f>
        <v>#N/A</v>
      </c>
      <c r="AD933" s="21" t="e">
        <f t="shared" si="481"/>
        <v>#N/A</v>
      </c>
      <c r="AE933" s="20" t="e">
        <f>VLOOKUP($B933,'DATA PENGUKURAN GARDU'!$A:$BS,46,0)</f>
        <v>#N/A</v>
      </c>
      <c r="AF933" s="21" t="e">
        <f t="shared" si="482"/>
        <v>#N/A</v>
      </c>
      <c r="AG933" s="20" t="e">
        <f>VLOOKUP($B933,'DATA PENGUKURAN GARDU'!$A:$BS,46,0)</f>
        <v>#N/A</v>
      </c>
      <c r="AH933" s="20" t="e">
        <f>VLOOKUP($B933,'DATA PENGUKURAN GARDU'!$A:$BS,53,0)</f>
        <v>#N/A</v>
      </c>
      <c r="AI933" s="20" t="e">
        <f>VLOOKUP($B933,'DATA PENGUKURAN GARDU'!$A:$BS,54,0)</f>
        <v>#N/A</v>
      </c>
      <c r="AJ933" s="17" t="e">
        <f>VLOOKUP($C933,'DATA PENGUKURAN GARDU'!$A:$BS,42,0)</f>
        <v>#N/A</v>
      </c>
      <c r="AK933" s="23" t="e">
        <f t="shared" si="483"/>
        <v>#N/A</v>
      </c>
      <c r="AL933" s="17" t="e">
        <f>VLOOKUP($C933,'DATA PENGUKURAN GARDU'!$A:$BS,44,0)</f>
        <v>#N/A</v>
      </c>
      <c r="AM933" s="23" t="e">
        <f t="shared" si="484"/>
        <v>#N/A</v>
      </c>
      <c r="AN933" s="17" t="e">
        <f>VLOOKUP($C933,'DATA PENGUKURAN GARDU'!$A:$BS,46,0)</f>
        <v>#N/A</v>
      </c>
      <c r="AO933" s="23" t="e">
        <f t="shared" si="485"/>
        <v>#N/A</v>
      </c>
      <c r="AP933" s="17" t="e">
        <f>VLOOKUP($C933,'DATA PENGUKURAN GARDU'!$A:$BS,46,0)</f>
        <v>#N/A</v>
      </c>
      <c r="AQ933" s="17" t="e">
        <f>VLOOKUP($C933,'DATA PENGUKURAN GARDU'!$A:$BS,53,0)</f>
        <v>#N/A</v>
      </c>
      <c r="AR933" s="17" t="e">
        <f>VLOOKUP($C933,'DATA PENGUKURAN GARDU'!$A:$BS,54,0)</f>
        <v>#N/A</v>
      </c>
      <c r="AS933" s="20" t="e">
        <f>VLOOKUP($D933,'DATA PENGUKURAN GARDU'!$A:$BS,42,0)</f>
        <v>#N/A</v>
      </c>
      <c r="AT933" s="21" t="e">
        <f t="shared" si="486"/>
        <v>#N/A</v>
      </c>
      <c r="AU933" s="20" t="e">
        <f>VLOOKUP($D933,'DATA PENGUKURAN GARDU'!$A:$BS,44,0)</f>
        <v>#N/A</v>
      </c>
      <c r="AV933" s="21" t="e">
        <f t="shared" si="487"/>
        <v>#N/A</v>
      </c>
      <c r="AW933" s="20" t="e">
        <f>VLOOKUP($D933,'DATA PENGUKURAN GARDU'!$A:$BS,46,0)</f>
        <v>#N/A</v>
      </c>
      <c r="AX933" s="21" t="e">
        <f t="shared" si="488"/>
        <v>#N/A</v>
      </c>
      <c r="AY933" s="20" t="e">
        <f>VLOOKUP($D933,'DATA PENGUKURAN GARDU'!$A:$BS,46,0)</f>
        <v>#N/A</v>
      </c>
      <c r="AZ933" s="20" t="e">
        <f>VLOOKUP($D933,'DATA PENGUKURAN GARDU'!$A:$BS,53,0)</f>
        <v>#N/A</v>
      </c>
      <c r="BA933" s="20" t="e">
        <f>VLOOKUP($D933,'DATA PENGUKURAN GARDU'!$A:$BS,54,0)</f>
        <v>#N/A</v>
      </c>
      <c r="BB933" s="17" t="e">
        <f>VLOOKUP($E933,'DATA PENGUKURAN GARDU'!$A:$BS,42,0)</f>
        <v>#N/A</v>
      </c>
      <c r="BC933" s="23" t="e">
        <f t="shared" si="489"/>
        <v>#N/A</v>
      </c>
      <c r="BD933" s="17" t="e">
        <f>VLOOKUP($E933,'DATA PENGUKURAN GARDU'!$A:$BS,44,0)</f>
        <v>#N/A</v>
      </c>
      <c r="BE933" s="23" t="e">
        <f t="shared" si="490"/>
        <v>#N/A</v>
      </c>
      <c r="BF933" s="17" t="e">
        <f>VLOOKUP($E933,'DATA PENGUKURAN GARDU'!$A:$BS,46,0)</f>
        <v>#N/A</v>
      </c>
      <c r="BG933" s="23" t="e">
        <f t="shared" si="491"/>
        <v>#N/A</v>
      </c>
      <c r="BH933" s="17" t="e">
        <f>VLOOKUP($E933,'DATA PENGUKURAN GARDU'!$A:$BS,46,0)</f>
        <v>#N/A</v>
      </c>
      <c r="BI933" s="17" t="e">
        <f>VLOOKUP($E933,'DATA PENGUKURAN GARDU'!$A:$BS,53,0)</f>
        <v>#N/A</v>
      </c>
      <c r="BJ933" s="17" t="e">
        <f>VLOOKUP($E933,'DATA PENGUKURAN GARDU'!$A:$BS,54,0)</f>
        <v>#N/A</v>
      </c>
      <c r="BK933" s="20" t="e">
        <f t="shared" si="492"/>
        <v>#N/A</v>
      </c>
      <c r="BL933" s="20" t="e">
        <f t="shared" si="493"/>
        <v>#N/A</v>
      </c>
      <c r="BM933" s="20" t="e">
        <f t="shared" si="494"/>
        <v>#N/A</v>
      </c>
      <c r="BN933" s="25" t="e">
        <f t="shared" si="495"/>
        <v>#N/A</v>
      </c>
      <c r="BO933" s="26" t="str">
        <f t="shared" si="496"/>
        <v>0</v>
      </c>
      <c r="BP933" s="21" t="e">
        <f t="shared" si="497"/>
        <v>#VALUE!</v>
      </c>
      <c r="BQ933" s="20" t="e">
        <f t="shared" si="498"/>
        <v>#N/A</v>
      </c>
      <c r="BR933" s="20" t="e">
        <v>#N/A</v>
      </c>
      <c r="BS933" s="9" t="e">
        <v>#N/A</v>
      </c>
      <c r="BT933" s="2" t="e">
        <f t="shared" si="499"/>
        <v>#VALUE!</v>
      </c>
      <c r="BU933" s="2" t="e">
        <f t="shared" si="467"/>
        <v>#N/A</v>
      </c>
      <c r="BV933" s="2" t="e">
        <f t="shared" si="468"/>
        <v>#N/A</v>
      </c>
    </row>
    <row r="934" s="2" customFormat="1" ht="22.95" customHeight="1" spans="1:74">
      <c r="A934" s="9" t="str">
        <f t="shared" si="469"/>
        <v>BB 044Induk</v>
      </c>
      <c r="B934" s="9" t="str">
        <f t="shared" si="470"/>
        <v>BB 044jurusan 1</v>
      </c>
      <c r="C934" s="9" t="str">
        <f t="shared" si="471"/>
        <v>BB 044jurusan 2</v>
      </c>
      <c r="D934" s="9" t="str">
        <f t="shared" si="472"/>
        <v>BB 044jurusan 3</v>
      </c>
      <c r="E934" s="9" t="str">
        <f t="shared" si="473"/>
        <v>BB 044jurusan 4</v>
      </c>
      <c r="F934" s="10" t="s">
        <v>638</v>
      </c>
      <c r="G934" s="10" t="s">
        <v>4</v>
      </c>
      <c r="H934" s="10" t="s">
        <v>1142</v>
      </c>
      <c r="I934" s="10">
        <v>0.87997</v>
      </c>
      <c r="J934" s="10">
        <v>123.62315</v>
      </c>
      <c r="K934" s="10" t="s">
        <v>7465</v>
      </c>
      <c r="L934" s="10" t="s">
        <v>7465</v>
      </c>
      <c r="M934" s="10" t="s">
        <v>7465</v>
      </c>
      <c r="N934" s="14">
        <f t="shared" si="474"/>
        <v>0</v>
      </c>
      <c r="O934" s="15" t="e">
        <f t="shared" si="475"/>
        <v>#VALUE!</v>
      </c>
      <c r="P934" s="15" t="e">
        <f t="shared" si="476"/>
        <v>#VALUE!</v>
      </c>
      <c r="Q934" s="17" t="e">
        <f>VLOOKUP($A934,'DATA PENGUKURAN GARDU'!$A:$BS,42,0)</f>
        <v>#N/A</v>
      </c>
      <c r="R934" s="18" t="e">
        <f t="shared" si="477"/>
        <v>#N/A</v>
      </c>
      <c r="S934" s="17" t="e">
        <f>VLOOKUP($A934,'DATA PENGUKURAN GARDU'!$A:$BS,44,0)</f>
        <v>#N/A</v>
      </c>
      <c r="T934" s="18" t="e">
        <f t="shared" si="478"/>
        <v>#N/A</v>
      </c>
      <c r="U934" s="17" t="e">
        <f>VLOOKUP($A934,'DATA PENGUKURAN GARDU'!$A:$BS,46,0)</f>
        <v>#N/A</v>
      </c>
      <c r="V934" s="18" t="e">
        <f t="shared" si="479"/>
        <v>#N/A</v>
      </c>
      <c r="W934" s="17" t="e">
        <f>VLOOKUP($A934,'DATA PENGUKURAN GARDU'!$A:$BS,48,0)</f>
        <v>#N/A</v>
      </c>
      <c r="X934" s="17" t="e">
        <f>VLOOKUP($A934,'DATA PENGUKURAN GARDU'!$A:$BS,53,0)</f>
        <v>#N/A</v>
      </c>
      <c r="Y934" s="17" t="e">
        <f>VLOOKUP($A934,'DATA PENGUKURAN GARDU'!$A:$BS,54,0)</f>
        <v>#N/A</v>
      </c>
      <c r="Z934" s="17" t="e">
        <f>VLOOKUP($A934,'DATA PENGUKURAN GARDU'!$A:$BS,55,0)</f>
        <v>#N/A</v>
      </c>
      <c r="AA934" s="20" t="e">
        <f>VLOOKUP($B934,'DATA PENGUKURAN GARDU'!$A:$BS,42,0)</f>
        <v>#N/A</v>
      </c>
      <c r="AB934" s="21" t="e">
        <f t="shared" si="480"/>
        <v>#N/A</v>
      </c>
      <c r="AC934" s="20" t="e">
        <f>VLOOKUP($B934,'DATA PENGUKURAN GARDU'!$A:$BS,44,0)</f>
        <v>#N/A</v>
      </c>
      <c r="AD934" s="21" t="e">
        <f t="shared" si="481"/>
        <v>#N/A</v>
      </c>
      <c r="AE934" s="20" t="e">
        <f>VLOOKUP($B934,'DATA PENGUKURAN GARDU'!$A:$BS,46,0)</f>
        <v>#N/A</v>
      </c>
      <c r="AF934" s="21" t="e">
        <f t="shared" si="482"/>
        <v>#N/A</v>
      </c>
      <c r="AG934" s="20" t="e">
        <f>VLOOKUP($B934,'DATA PENGUKURAN GARDU'!$A:$BS,46,0)</f>
        <v>#N/A</v>
      </c>
      <c r="AH934" s="20" t="e">
        <f>VLOOKUP($B934,'DATA PENGUKURAN GARDU'!$A:$BS,53,0)</f>
        <v>#N/A</v>
      </c>
      <c r="AI934" s="20" t="e">
        <f>VLOOKUP($B934,'DATA PENGUKURAN GARDU'!$A:$BS,54,0)</f>
        <v>#N/A</v>
      </c>
      <c r="AJ934" s="17" t="e">
        <f>VLOOKUP($C934,'DATA PENGUKURAN GARDU'!$A:$BS,42,0)</f>
        <v>#N/A</v>
      </c>
      <c r="AK934" s="23" t="e">
        <f t="shared" si="483"/>
        <v>#N/A</v>
      </c>
      <c r="AL934" s="17" t="e">
        <f>VLOOKUP($C934,'DATA PENGUKURAN GARDU'!$A:$BS,44,0)</f>
        <v>#N/A</v>
      </c>
      <c r="AM934" s="23" t="e">
        <f t="shared" si="484"/>
        <v>#N/A</v>
      </c>
      <c r="AN934" s="17" t="e">
        <f>VLOOKUP($C934,'DATA PENGUKURAN GARDU'!$A:$BS,46,0)</f>
        <v>#N/A</v>
      </c>
      <c r="AO934" s="23" t="e">
        <f t="shared" si="485"/>
        <v>#N/A</v>
      </c>
      <c r="AP934" s="17" t="e">
        <f>VLOOKUP($C934,'DATA PENGUKURAN GARDU'!$A:$BS,46,0)</f>
        <v>#N/A</v>
      </c>
      <c r="AQ934" s="17" t="e">
        <f>VLOOKUP($C934,'DATA PENGUKURAN GARDU'!$A:$BS,53,0)</f>
        <v>#N/A</v>
      </c>
      <c r="AR934" s="17" t="e">
        <f>VLOOKUP($C934,'DATA PENGUKURAN GARDU'!$A:$BS,54,0)</f>
        <v>#N/A</v>
      </c>
      <c r="AS934" s="20" t="e">
        <f>VLOOKUP($D934,'DATA PENGUKURAN GARDU'!$A:$BS,42,0)</f>
        <v>#N/A</v>
      </c>
      <c r="AT934" s="21" t="e">
        <f t="shared" si="486"/>
        <v>#N/A</v>
      </c>
      <c r="AU934" s="20" t="e">
        <f>VLOOKUP($D934,'DATA PENGUKURAN GARDU'!$A:$BS,44,0)</f>
        <v>#N/A</v>
      </c>
      <c r="AV934" s="21" t="e">
        <f t="shared" si="487"/>
        <v>#N/A</v>
      </c>
      <c r="AW934" s="20" t="e">
        <f>VLOOKUP($D934,'DATA PENGUKURAN GARDU'!$A:$BS,46,0)</f>
        <v>#N/A</v>
      </c>
      <c r="AX934" s="21" t="e">
        <f t="shared" si="488"/>
        <v>#N/A</v>
      </c>
      <c r="AY934" s="20" t="e">
        <f>VLOOKUP($D934,'DATA PENGUKURAN GARDU'!$A:$BS,46,0)</f>
        <v>#N/A</v>
      </c>
      <c r="AZ934" s="20" t="e">
        <f>VLOOKUP($D934,'DATA PENGUKURAN GARDU'!$A:$BS,53,0)</f>
        <v>#N/A</v>
      </c>
      <c r="BA934" s="20" t="e">
        <f>VLOOKUP($D934,'DATA PENGUKURAN GARDU'!$A:$BS,54,0)</f>
        <v>#N/A</v>
      </c>
      <c r="BB934" s="17" t="e">
        <f>VLOOKUP($E934,'DATA PENGUKURAN GARDU'!$A:$BS,42,0)</f>
        <v>#N/A</v>
      </c>
      <c r="BC934" s="23" t="e">
        <f t="shared" si="489"/>
        <v>#N/A</v>
      </c>
      <c r="BD934" s="17" t="e">
        <f>VLOOKUP($E934,'DATA PENGUKURAN GARDU'!$A:$BS,44,0)</f>
        <v>#N/A</v>
      </c>
      <c r="BE934" s="23" t="e">
        <f t="shared" si="490"/>
        <v>#N/A</v>
      </c>
      <c r="BF934" s="17" t="e">
        <f>VLOOKUP($E934,'DATA PENGUKURAN GARDU'!$A:$BS,46,0)</f>
        <v>#N/A</v>
      </c>
      <c r="BG934" s="23" t="e">
        <f t="shared" si="491"/>
        <v>#N/A</v>
      </c>
      <c r="BH934" s="17" t="e">
        <f>VLOOKUP($E934,'DATA PENGUKURAN GARDU'!$A:$BS,46,0)</f>
        <v>#N/A</v>
      </c>
      <c r="BI934" s="17" t="e">
        <f>VLOOKUP($E934,'DATA PENGUKURAN GARDU'!$A:$BS,53,0)</f>
        <v>#N/A</v>
      </c>
      <c r="BJ934" s="17" t="e">
        <f>VLOOKUP($E934,'DATA PENGUKURAN GARDU'!$A:$BS,54,0)</f>
        <v>#N/A</v>
      </c>
      <c r="BK934" s="20" t="e">
        <f t="shared" si="492"/>
        <v>#N/A</v>
      </c>
      <c r="BL934" s="20" t="e">
        <f t="shared" si="493"/>
        <v>#N/A</v>
      </c>
      <c r="BM934" s="20" t="e">
        <f t="shared" si="494"/>
        <v>#N/A</v>
      </c>
      <c r="BN934" s="25" t="e">
        <f t="shared" si="495"/>
        <v>#N/A</v>
      </c>
      <c r="BO934" s="26" t="str">
        <f t="shared" si="496"/>
        <v>0</v>
      </c>
      <c r="BP934" s="21" t="e">
        <f t="shared" si="497"/>
        <v>#VALUE!</v>
      </c>
      <c r="BQ934" s="20" t="e">
        <f t="shared" si="498"/>
        <v>#N/A</v>
      </c>
      <c r="BR934" s="20" t="e">
        <v>#N/A</v>
      </c>
      <c r="BS934" s="9" t="e">
        <v>#N/A</v>
      </c>
      <c r="BT934" s="2" t="e">
        <f t="shared" si="499"/>
        <v>#VALUE!</v>
      </c>
      <c r="BU934" s="2" t="e">
        <f t="shared" si="467"/>
        <v>#N/A</v>
      </c>
      <c r="BV934" s="2" t="e">
        <f t="shared" si="468"/>
        <v>#N/A</v>
      </c>
    </row>
    <row r="935" s="2" customFormat="1" ht="22.95" customHeight="1" spans="1:74">
      <c r="A935" s="9" t="str">
        <f t="shared" si="469"/>
        <v>NP 025Induk</v>
      </c>
      <c r="B935" s="9" t="str">
        <f t="shared" si="470"/>
        <v>NP 025jurusan 1</v>
      </c>
      <c r="C935" s="9" t="str">
        <f t="shared" si="471"/>
        <v>NP 025jurusan 2</v>
      </c>
      <c r="D935" s="9" t="str">
        <f t="shared" si="472"/>
        <v>NP 025jurusan 3</v>
      </c>
      <c r="E935" s="9" t="str">
        <f t="shared" si="473"/>
        <v>NP 025jurusan 4</v>
      </c>
      <c r="F935" s="10" t="s">
        <v>497</v>
      </c>
      <c r="G935" s="10" t="s">
        <v>101</v>
      </c>
      <c r="H935" s="10" t="s">
        <v>1143</v>
      </c>
      <c r="I935" s="10">
        <v>1.001</v>
      </c>
      <c r="J935" s="10">
        <v>124.31092</v>
      </c>
      <c r="K935" s="10" t="s">
        <v>7465</v>
      </c>
      <c r="L935" s="10" t="s">
        <v>7465</v>
      </c>
      <c r="M935" s="10" t="s">
        <v>7465</v>
      </c>
      <c r="N935" s="14">
        <f t="shared" si="474"/>
        <v>0</v>
      </c>
      <c r="O935" s="15" t="e">
        <f t="shared" si="475"/>
        <v>#VALUE!</v>
      </c>
      <c r="P935" s="15" t="e">
        <f t="shared" si="476"/>
        <v>#VALUE!</v>
      </c>
      <c r="Q935" s="17" t="e">
        <f>VLOOKUP($A935,'DATA PENGUKURAN GARDU'!$A:$BS,42,0)</f>
        <v>#N/A</v>
      </c>
      <c r="R935" s="18" t="e">
        <f t="shared" si="477"/>
        <v>#N/A</v>
      </c>
      <c r="S935" s="17" t="e">
        <f>VLOOKUP($A935,'DATA PENGUKURAN GARDU'!$A:$BS,44,0)</f>
        <v>#N/A</v>
      </c>
      <c r="T935" s="18" t="e">
        <f t="shared" si="478"/>
        <v>#N/A</v>
      </c>
      <c r="U935" s="17" t="e">
        <f>VLOOKUP($A935,'DATA PENGUKURAN GARDU'!$A:$BS,46,0)</f>
        <v>#N/A</v>
      </c>
      <c r="V935" s="18" t="e">
        <f t="shared" si="479"/>
        <v>#N/A</v>
      </c>
      <c r="W935" s="17" t="e">
        <f>VLOOKUP($A935,'DATA PENGUKURAN GARDU'!$A:$BS,48,0)</f>
        <v>#N/A</v>
      </c>
      <c r="X935" s="17" t="e">
        <f>VLOOKUP($A935,'DATA PENGUKURAN GARDU'!$A:$BS,53,0)</f>
        <v>#N/A</v>
      </c>
      <c r="Y935" s="17" t="e">
        <f>VLOOKUP($A935,'DATA PENGUKURAN GARDU'!$A:$BS,54,0)</f>
        <v>#N/A</v>
      </c>
      <c r="Z935" s="17" t="e">
        <f>VLOOKUP($A935,'DATA PENGUKURAN GARDU'!$A:$BS,55,0)</f>
        <v>#N/A</v>
      </c>
      <c r="AA935" s="20" t="e">
        <f>VLOOKUP($B935,'DATA PENGUKURAN GARDU'!$A:$BS,42,0)</f>
        <v>#N/A</v>
      </c>
      <c r="AB935" s="21" t="e">
        <f t="shared" si="480"/>
        <v>#N/A</v>
      </c>
      <c r="AC935" s="20" t="e">
        <f>VLOOKUP($B935,'DATA PENGUKURAN GARDU'!$A:$BS,44,0)</f>
        <v>#N/A</v>
      </c>
      <c r="AD935" s="21" t="e">
        <f t="shared" si="481"/>
        <v>#N/A</v>
      </c>
      <c r="AE935" s="20" t="e">
        <f>VLOOKUP($B935,'DATA PENGUKURAN GARDU'!$A:$BS,46,0)</f>
        <v>#N/A</v>
      </c>
      <c r="AF935" s="21" t="e">
        <f t="shared" si="482"/>
        <v>#N/A</v>
      </c>
      <c r="AG935" s="20" t="e">
        <f>VLOOKUP($B935,'DATA PENGUKURAN GARDU'!$A:$BS,46,0)</f>
        <v>#N/A</v>
      </c>
      <c r="AH935" s="20" t="e">
        <f>VLOOKUP($B935,'DATA PENGUKURAN GARDU'!$A:$BS,53,0)</f>
        <v>#N/A</v>
      </c>
      <c r="AI935" s="20" t="e">
        <f>VLOOKUP($B935,'DATA PENGUKURAN GARDU'!$A:$BS,54,0)</f>
        <v>#N/A</v>
      </c>
      <c r="AJ935" s="17" t="e">
        <f>VLOOKUP($C935,'DATA PENGUKURAN GARDU'!$A:$BS,42,0)</f>
        <v>#N/A</v>
      </c>
      <c r="AK935" s="23" t="e">
        <f t="shared" si="483"/>
        <v>#N/A</v>
      </c>
      <c r="AL935" s="17" t="e">
        <f>VLOOKUP($C935,'DATA PENGUKURAN GARDU'!$A:$BS,44,0)</f>
        <v>#N/A</v>
      </c>
      <c r="AM935" s="23" t="e">
        <f t="shared" si="484"/>
        <v>#N/A</v>
      </c>
      <c r="AN935" s="17" t="e">
        <f>VLOOKUP($C935,'DATA PENGUKURAN GARDU'!$A:$BS,46,0)</f>
        <v>#N/A</v>
      </c>
      <c r="AO935" s="23" t="e">
        <f t="shared" si="485"/>
        <v>#N/A</v>
      </c>
      <c r="AP935" s="17" t="e">
        <f>VLOOKUP($C935,'DATA PENGUKURAN GARDU'!$A:$BS,46,0)</f>
        <v>#N/A</v>
      </c>
      <c r="AQ935" s="17" t="e">
        <f>VLOOKUP($C935,'DATA PENGUKURAN GARDU'!$A:$BS,53,0)</f>
        <v>#N/A</v>
      </c>
      <c r="AR935" s="17" t="e">
        <f>VLOOKUP($C935,'DATA PENGUKURAN GARDU'!$A:$BS,54,0)</f>
        <v>#N/A</v>
      </c>
      <c r="AS935" s="20" t="e">
        <f>VLOOKUP($D935,'DATA PENGUKURAN GARDU'!$A:$BS,42,0)</f>
        <v>#N/A</v>
      </c>
      <c r="AT935" s="21" t="e">
        <f t="shared" si="486"/>
        <v>#N/A</v>
      </c>
      <c r="AU935" s="20" t="e">
        <f>VLOOKUP($D935,'DATA PENGUKURAN GARDU'!$A:$BS,44,0)</f>
        <v>#N/A</v>
      </c>
      <c r="AV935" s="21" t="e">
        <f t="shared" si="487"/>
        <v>#N/A</v>
      </c>
      <c r="AW935" s="20" t="e">
        <f>VLOOKUP($D935,'DATA PENGUKURAN GARDU'!$A:$BS,46,0)</f>
        <v>#N/A</v>
      </c>
      <c r="AX935" s="21" t="e">
        <f t="shared" si="488"/>
        <v>#N/A</v>
      </c>
      <c r="AY935" s="20" t="e">
        <f>VLOOKUP($D935,'DATA PENGUKURAN GARDU'!$A:$BS,46,0)</f>
        <v>#N/A</v>
      </c>
      <c r="AZ935" s="20" t="e">
        <f>VLOOKUP($D935,'DATA PENGUKURAN GARDU'!$A:$BS,53,0)</f>
        <v>#N/A</v>
      </c>
      <c r="BA935" s="20" t="e">
        <f>VLOOKUP($D935,'DATA PENGUKURAN GARDU'!$A:$BS,54,0)</f>
        <v>#N/A</v>
      </c>
      <c r="BB935" s="17" t="e">
        <f>VLOOKUP($E935,'DATA PENGUKURAN GARDU'!$A:$BS,42,0)</f>
        <v>#N/A</v>
      </c>
      <c r="BC935" s="23" t="e">
        <f t="shared" si="489"/>
        <v>#N/A</v>
      </c>
      <c r="BD935" s="17" t="e">
        <f>VLOOKUP($E935,'DATA PENGUKURAN GARDU'!$A:$BS,44,0)</f>
        <v>#N/A</v>
      </c>
      <c r="BE935" s="23" t="e">
        <f t="shared" si="490"/>
        <v>#N/A</v>
      </c>
      <c r="BF935" s="17" t="e">
        <f>VLOOKUP($E935,'DATA PENGUKURAN GARDU'!$A:$BS,46,0)</f>
        <v>#N/A</v>
      </c>
      <c r="BG935" s="23" t="e">
        <f t="shared" si="491"/>
        <v>#N/A</v>
      </c>
      <c r="BH935" s="17" t="e">
        <f>VLOOKUP($E935,'DATA PENGUKURAN GARDU'!$A:$BS,46,0)</f>
        <v>#N/A</v>
      </c>
      <c r="BI935" s="17" t="e">
        <f>VLOOKUP($E935,'DATA PENGUKURAN GARDU'!$A:$BS,53,0)</f>
        <v>#N/A</v>
      </c>
      <c r="BJ935" s="17" t="e">
        <f>VLOOKUP($E935,'DATA PENGUKURAN GARDU'!$A:$BS,54,0)</f>
        <v>#N/A</v>
      </c>
      <c r="BK935" s="20" t="e">
        <f t="shared" si="492"/>
        <v>#N/A</v>
      </c>
      <c r="BL935" s="20" t="e">
        <f t="shared" si="493"/>
        <v>#N/A</v>
      </c>
      <c r="BM935" s="20" t="e">
        <f t="shared" si="494"/>
        <v>#N/A</v>
      </c>
      <c r="BN935" s="25" t="e">
        <f t="shared" si="495"/>
        <v>#N/A</v>
      </c>
      <c r="BO935" s="26" t="str">
        <f t="shared" si="496"/>
        <v>0</v>
      </c>
      <c r="BP935" s="21" t="e">
        <f t="shared" si="497"/>
        <v>#VALUE!</v>
      </c>
      <c r="BQ935" s="20" t="e">
        <f t="shared" si="498"/>
        <v>#N/A</v>
      </c>
      <c r="BR935" s="20" t="e">
        <v>#N/A</v>
      </c>
      <c r="BS935" s="9" t="e">
        <v>#N/A</v>
      </c>
      <c r="BT935" s="2" t="e">
        <f t="shared" si="499"/>
        <v>#VALUE!</v>
      </c>
      <c r="BU935" s="2" t="e">
        <f t="shared" si="467"/>
        <v>#N/A</v>
      </c>
      <c r="BV935" s="2" t="e">
        <f t="shared" si="468"/>
        <v>#N/A</v>
      </c>
    </row>
    <row r="936" s="2" customFormat="1" ht="22.95" customHeight="1" spans="1:74">
      <c r="A936" s="9" t="str">
        <f t="shared" si="469"/>
        <v>N 004Induk</v>
      </c>
      <c r="B936" s="9" t="str">
        <f t="shared" si="470"/>
        <v>N 004jurusan 1</v>
      </c>
      <c r="C936" s="9" t="str">
        <f t="shared" si="471"/>
        <v>N 004jurusan 2</v>
      </c>
      <c r="D936" s="9" t="str">
        <f t="shared" si="472"/>
        <v>N 004jurusan 3</v>
      </c>
      <c r="E936" s="9" t="str">
        <f t="shared" si="473"/>
        <v>N 004jurusan 4</v>
      </c>
      <c r="F936" s="10" t="s">
        <v>226</v>
      </c>
      <c r="G936" s="10" t="s">
        <v>101</v>
      </c>
      <c r="H936" s="10" t="s">
        <v>1144</v>
      </c>
      <c r="I936" s="10">
        <v>0.92437</v>
      </c>
      <c r="J936" s="10">
        <v>124.13287</v>
      </c>
      <c r="K936" s="10" t="s">
        <v>7465</v>
      </c>
      <c r="L936" s="10" t="s">
        <v>7465</v>
      </c>
      <c r="M936" s="10" t="s">
        <v>7465</v>
      </c>
      <c r="N936" s="14">
        <f t="shared" si="474"/>
        <v>0</v>
      </c>
      <c r="O936" s="15" t="e">
        <f t="shared" si="475"/>
        <v>#VALUE!</v>
      </c>
      <c r="P936" s="15" t="e">
        <f t="shared" si="476"/>
        <v>#VALUE!</v>
      </c>
      <c r="Q936" s="17" t="e">
        <f>VLOOKUP($A936,'DATA PENGUKURAN GARDU'!$A:$BS,42,0)</f>
        <v>#N/A</v>
      </c>
      <c r="R936" s="18" t="e">
        <f t="shared" si="477"/>
        <v>#N/A</v>
      </c>
      <c r="S936" s="17" t="e">
        <f>VLOOKUP($A936,'DATA PENGUKURAN GARDU'!$A:$BS,44,0)</f>
        <v>#N/A</v>
      </c>
      <c r="T936" s="18" t="e">
        <f t="shared" si="478"/>
        <v>#N/A</v>
      </c>
      <c r="U936" s="17" t="e">
        <f>VLOOKUP($A936,'DATA PENGUKURAN GARDU'!$A:$BS,46,0)</f>
        <v>#N/A</v>
      </c>
      <c r="V936" s="18" t="e">
        <f t="shared" si="479"/>
        <v>#N/A</v>
      </c>
      <c r="W936" s="17" t="e">
        <f>VLOOKUP($A936,'DATA PENGUKURAN GARDU'!$A:$BS,48,0)</f>
        <v>#N/A</v>
      </c>
      <c r="X936" s="17" t="e">
        <f>VLOOKUP($A936,'DATA PENGUKURAN GARDU'!$A:$BS,53,0)</f>
        <v>#N/A</v>
      </c>
      <c r="Y936" s="17" t="e">
        <f>VLOOKUP($A936,'DATA PENGUKURAN GARDU'!$A:$BS,54,0)</f>
        <v>#N/A</v>
      </c>
      <c r="Z936" s="17" t="e">
        <f>VLOOKUP($A936,'DATA PENGUKURAN GARDU'!$A:$BS,55,0)</f>
        <v>#N/A</v>
      </c>
      <c r="AA936" s="20" t="e">
        <f>VLOOKUP($B936,'DATA PENGUKURAN GARDU'!$A:$BS,42,0)</f>
        <v>#N/A</v>
      </c>
      <c r="AB936" s="21" t="e">
        <f t="shared" si="480"/>
        <v>#N/A</v>
      </c>
      <c r="AC936" s="20" t="e">
        <f>VLOOKUP($B936,'DATA PENGUKURAN GARDU'!$A:$BS,44,0)</f>
        <v>#N/A</v>
      </c>
      <c r="AD936" s="21" t="e">
        <f t="shared" si="481"/>
        <v>#N/A</v>
      </c>
      <c r="AE936" s="20" t="e">
        <f>VLOOKUP($B936,'DATA PENGUKURAN GARDU'!$A:$BS,46,0)</f>
        <v>#N/A</v>
      </c>
      <c r="AF936" s="21" t="e">
        <f t="shared" si="482"/>
        <v>#N/A</v>
      </c>
      <c r="AG936" s="20" t="e">
        <f>VLOOKUP($B936,'DATA PENGUKURAN GARDU'!$A:$BS,46,0)</f>
        <v>#N/A</v>
      </c>
      <c r="AH936" s="20" t="e">
        <f>VLOOKUP($B936,'DATA PENGUKURAN GARDU'!$A:$BS,53,0)</f>
        <v>#N/A</v>
      </c>
      <c r="AI936" s="20" t="e">
        <f>VLOOKUP($B936,'DATA PENGUKURAN GARDU'!$A:$BS,54,0)</f>
        <v>#N/A</v>
      </c>
      <c r="AJ936" s="17" t="e">
        <f>VLOOKUP($C936,'DATA PENGUKURAN GARDU'!$A:$BS,42,0)</f>
        <v>#N/A</v>
      </c>
      <c r="AK936" s="23" t="e">
        <f t="shared" si="483"/>
        <v>#N/A</v>
      </c>
      <c r="AL936" s="17" t="e">
        <f>VLOOKUP($C936,'DATA PENGUKURAN GARDU'!$A:$BS,44,0)</f>
        <v>#N/A</v>
      </c>
      <c r="AM936" s="23" t="e">
        <f t="shared" si="484"/>
        <v>#N/A</v>
      </c>
      <c r="AN936" s="17" t="e">
        <f>VLOOKUP($C936,'DATA PENGUKURAN GARDU'!$A:$BS,46,0)</f>
        <v>#N/A</v>
      </c>
      <c r="AO936" s="23" t="e">
        <f t="shared" si="485"/>
        <v>#N/A</v>
      </c>
      <c r="AP936" s="17" t="e">
        <f>VLOOKUP($C936,'DATA PENGUKURAN GARDU'!$A:$BS,46,0)</f>
        <v>#N/A</v>
      </c>
      <c r="AQ936" s="17" t="e">
        <f>VLOOKUP($C936,'DATA PENGUKURAN GARDU'!$A:$BS,53,0)</f>
        <v>#N/A</v>
      </c>
      <c r="AR936" s="17" t="e">
        <f>VLOOKUP($C936,'DATA PENGUKURAN GARDU'!$A:$BS,54,0)</f>
        <v>#N/A</v>
      </c>
      <c r="AS936" s="20" t="e">
        <f>VLOOKUP($D936,'DATA PENGUKURAN GARDU'!$A:$BS,42,0)</f>
        <v>#N/A</v>
      </c>
      <c r="AT936" s="21" t="e">
        <f t="shared" si="486"/>
        <v>#N/A</v>
      </c>
      <c r="AU936" s="20" t="e">
        <f>VLOOKUP($D936,'DATA PENGUKURAN GARDU'!$A:$BS,44,0)</f>
        <v>#N/A</v>
      </c>
      <c r="AV936" s="21" t="e">
        <f t="shared" si="487"/>
        <v>#N/A</v>
      </c>
      <c r="AW936" s="20" t="e">
        <f>VLOOKUP($D936,'DATA PENGUKURAN GARDU'!$A:$BS,46,0)</f>
        <v>#N/A</v>
      </c>
      <c r="AX936" s="21" t="e">
        <f t="shared" si="488"/>
        <v>#N/A</v>
      </c>
      <c r="AY936" s="20" t="e">
        <f>VLOOKUP($D936,'DATA PENGUKURAN GARDU'!$A:$BS,46,0)</f>
        <v>#N/A</v>
      </c>
      <c r="AZ936" s="20" t="e">
        <f>VLOOKUP($D936,'DATA PENGUKURAN GARDU'!$A:$BS,53,0)</f>
        <v>#N/A</v>
      </c>
      <c r="BA936" s="20" t="e">
        <f>VLOOKUP($D936,'DATA PENGUKURAN GARDU'!$A:$BS,54,0)</f>
        <v>#N/A</v>
      </c>
      <c r="BB936" s="17" t="e">
        <f>VLOOKUP($E936,'DATA PENGUKURAN GARDU'!$A:$BS,42,0)</f>
        <v>#N/A</v>
      </c>
      <c r="BC936" s="23" t="e">
        <f t="shared" si="489"/>
        <v>#N/A</v>
      </c>
      <c r="BD936" s="17" t="e">
        <f>VLOOKUP($E936,'DATA PENGUKURAN GARDU'!$A:$BS,44,0)</f>
        <v>#N/A</v>
      </c>
      <c r="BE936" s="23" t="e">
        <f t="shared" si="490"/>
        <v>#N/A</v>
      </c>
      <c r="BF936" s="17" t="e">
        <f>VLOOKUP($E936,'DATA PENGUKURAN GARDU'!$A:$BS,46,0)</f>
        <v>#N/A</v>
      </c>
      <c r="BG936" s="23" t="e">
        <f t="shared" si="491"/>
        <v>#N/A</v>
      </c>
      <c r="BH936" s="17" t="e">
        <f>VLOOKUP($E936,'DATA PENGUKURAN GARDU'!$A:$BS,46,0)</f>
        <v>#N/A</v>
      </c>
      <c r="BI936" s="17" t="e">
        <f>VLOOKUP($E936,'DATA PENGUKURAN GARDU'!$A:$BS,53,0)</f>
        <v>#N/A</v>
      </c>
      <c r="BJ936" s="17" t="e">
        <f>VLOOKUP($E936,'DATA PENGUKURAN GARDU'!$A:$BS,54,0)</f>
        <v>#N/A</v>
      </c>
      <c r="BK936" s="20" t="e">
        <f t="shared" si="492"/>
        <v>#N/A</v>
      </c>
      <c r="BL936" s="20" t="e">
        <f t="shared" si="493"/>
        <v>#N/A</v>
      </c>
      <c r="BM936" s="20" t="e">
        <f t="shared" si="494"/>
        <v>#N/A</v>
      </c>
      <c r="BN936" s="25" t="e">
        <f t="shared" si="495"/>
        <v>#N/A</v>
      </c>
      <c r="BO936" s="26" t="str">
        <f t="shared" si="496"/>
        <v>0</v>
      </c>
      <c r="BP936" s="21" t="e">
        <f t="shared" si="497"/>
        <v>#VALUE!</v>
      </c>
      <c r="BQ936" s="20" t="e">
        <f t="shared" si="498"/>
        <v>#N/A</v>
      </c>
      <c r="BR936" s="20" t="e">
        <v>#N/A</v>
      </c>
      <c r="BS936" s="9" t="e">
        <v>#N/A</v>
      </c>
      <c r="BT936" s="2" t="e">
        <f t="shared" si="499"/>
        <v>#VALUE!</v>
      </c>
      <c r="BU936" s="2" t="e">
        <f t="shared" si="467"/>
        <v>#N/A</v>
      </c>
      <c r="BV936" s="2" t="e">
        <f t="shared" si="468"/>
        <v>#N/A</v>
      </c>
    </row>
    <row r="937" s="2" customFormat="1" ht="22.95" customHeight="1" spans="1:74">
      <c r="A937" s="9" t="str">
        <f t="shared" si="469"/>
        <v>N 006Induk</v>
      </c>
      <c r="B937" s="9" t="str">
        <f t="shared" si="470"/>
        <v>N 006jurusan 1</v>
      </c>
      <c r="C937" s="9" t="str">
        <f t="shared" si="471"/>
        <v>N 006jurusan 2</v>
      </c>
      <c r="D937" s="9" t="str">
        <f t="shared" si="472"/>
        <v>N 006jurusan 3</v>
      </c>
      <c r="E937" s="9" t="str">
        <f t="shared" si="473"/>
        <v>N 006jurusan 4</v>
      </c>
      <c r="F937" s="10" t="s">
        <v>226</v>
      </c>
      <c r="G937" s="10" t="s">
        <v>101</v>
      </c>
      <c r="H937" s="10" t="s">
        <v>1145</v>
      </c>
      <c r="I937" s="10">
        <v>0.92942</v>
      </c>
      <c r="J937" s="10">
        <v>124.14533</v>
      </c>
      <c r="K937" s="10" t="s">
        <v>7465</v>
      </c>
      <c r="L937" s="10" t="s">
        <v>7465</v>
      </c>
      <c r="M937" s="10" t="s">
        <v>7465</v>
      </c>
      <c r="N937" s="14">
        <f t="shared" si="474"/>
        <v>0</v>
      </c>
      <c r="O937" s="15" t="e">
        <f t="shared" si="475"/>
        <v>#VALUE!</v>
      </c>
      <c r="P937" s="15" t="e">
        <f t="shared" si="476"/>
        <v>#VALUE!</v>
      </c>
      <c r="Q937" s="17" t="e">
        <f>VLOOKUP($A937,'DATA PENGUKURAN GARDU'!$A:$BS,42,0)</f>
        <v>#N/A</v>
      </c>
      <c r="R937" s="18" t="e">
        <f t="shared" si="477"/>
        <v>#N/A</v>
      </c>
      <c r="S937" s="17" t="e">
        <f>VLOOKUP($A937,'DATA PENGUKURAN GARDU'!$A:$BS,44,0)</f>
        <v>#N/A</v>
      </c>
      <c r="T937" s="18" t="e">
        <f t="shared" si="478"/>
        <v>#N/A</v>
      </c>
      <c r="U937" s="17" t="e">
        <f>VLOOKUP($A937,'DATA PENGUKURAN GARDU'!$A:$BS,46,0)</f>
        <v>#N/A</v>
      </c>
      <c r="V937" s="18" t="e">
        <f t="shared" si="479"/>
        <v>#N/A</v>
      </c>
      <c r="W937" s="17" t="e">
        <f>VLOOKUP($A937,'DATA PENGUKURAN GARDU'!$A:$BS,48,0)</f>
        <v>#N/A</v>
      </c>
      <c r="X937" s="17" t="e">
        <f>VLOOKUP($A937,'DATA PENGUKURAN GARDU'!$A:$BS,53,0)</f>
        <v>#N/A</v>
      </c>
      <c r="Y937" s="17" t="e">
        <f>VLOOKUP($A937,'DATA PENGUKURAN GARDU'!$A:$BS,54,0)</f>
        <v>#N/A</v>
      </c>
      <c r="Z937" s="17" t="e">
        <f>VLOOKUP($A937,'DATA PENGUKURAN GARDU'!$A:$BS,55,0)</f>
        <v>#N/A</v>
      </c>
      <c r="AA937" s="20" t="e">
        <f>VLOOKUP($B937,'DATA PENGUKURAN GARDU'!$A:$BS,42,0)</f>
        <v>#N/A</v>
      </c>
      <c r="AB937" s="21" t="e">
        <f t="shared" si="480"/>
        <v>#N/A</v>
      </c>
      <c r="AC937" s="20" t="e">
        <f>VLOOKUP($B937,'DATA PENGUKURAN GARDU'!$A:$BS,44,0)</f>
        <v>#N/A</v>
      </c>
      <c r="AD937" s="21" t="e">
        <f t="shared" si="481"/>
        <v>#N/A</v>
      </c>
      <c r="AE937" s="20" t="e">
        <f>VLOOKUP($B937,'DATA PENGUKURAN GARDU'!$A:$BS,46,0)</f>
        <v>#N/A</v>
      </c>
      <c r="AF937" s="21" t="e">
        <f t="shared" si="482"/>
        <v>#N/A</v>
      </c>
      <c r="AG937" s="20" t="e">
        <f>VLOOKUP($B937,'DATA PENGUKURAN GARDU'!$A:$BS,46,0)</f>
        <v>#N/A</v>
      </c>
      <c r="AH937" s="20" t="e">
        <f>VLOOKUP($B937,'DATA PENGUKURAN GARDU'!$A:$BS,53,0)</f>
        <v>#N/A</v>
      </c>
      <c r="AI937" s="20" t="e">
        <f>VLOOKUP($B937,'DATA PENGUKURAN GARDU'!$A:$BS,54,0)</f>
        <v>#N/A</v>
      </c>
      <c r="AJ937" s="17" t="e">
        <f>VLOOKUP($C937,'DATA PENGUKURAN GARDU'!$A:$BS,42,0)</f>
        <v>#N/A</v>
      </c>
      <c r="AK937" s="23" t="e">
        <f t="shared" si="483"/>
        <v>#N/A</v>
      </c>
      <c r="AL937" s="17" t="e">
        <f>VLOOKUP($C937,'DATA PENGUKURAN GARDU'!$A:$BS,44,0)</f>
        <v>#N/A</v>
      </c>
      <c r="AM937" s="23" t="e">
        <f t="shared" si="484"/>
        <v>#N/A</v>
      </c>
      <c r="AN937" s="17" t="e">
        <f>VLOOKUP($C937,'DATA PENGUKURAN GARDU'!$A:$BS,46,0)</f>
        <v>#N/A</v>
      </c>
      <c r="AO937" s="23" t="e">
        <f t="shared" si="485"/>
        <v>#N/A</v>
      </c>
      <c r="AP937" s="17" t="e">
        <f>VLOOKUP($C937,'DATA PENGUKURAN GARDU'!$A:$BS,46,0)</f>
        <v>#N/A</v>
      </c>
      <c r="AQ937" s="17" t="e">
        <f>VLOOKUP($C937,'DATA PENGUKURAN GARDU'!$A:$BS,53,0)</f>
        <v>#N/A</v>
      </c>
      <c r="AR937" s="17" t="e">
        <f>VLOOKUP($C937,'DATA PENGUKURAN GARDU'!$A:$BS,54,0)</f>
        <v>#N/A</v>
      </c>
      <c r="AS937" s="20" t="e">
        <f>VLOOKUP($D937,'DATA PENGUKURAN GARDU'!$A:$BS,42,0)</f>
        <v>#N/A</v>
      </c>
      <c r="AT937" s="21" t="e">
        <f t="shared" si="486"/>
        <v>#N/A</v>
      </c>
      <c r="AU937" s="20" t="e">
        <f>VLOOKUP($D937,'DATA PENGUKURAN GARDU'!$A:$BS,44,0)</f>
        <v>#N/A</v>
      </c>
      <c r="AV937" s="21" t="e">
        <f t="shared" si="487"/>
        <v>#N/A</v>
      </c>
      <c r="AW937" s="20" t="e">
        <f>VLOOKUP($D937,'DATA PENGUKURAN GARDU'!$A:$BS,46,0)</f>
        <v>#N/A</v>
      </c>
      <c r="AX937" s="21" t="e">
        <f t="shared" si="488"/>
        <v>#N/A</v>
      </c>
      <c r="AY937" s="20" t="e">
        <f>VLOOKUP($D937,'DATA PENGUKURAN GARDU'!$A:$BS,46,0)</f>
        <v>#N/A</v>
      </c>
      <c r="AZ937" s="20" t="e">
        <f>VLOOKUP($D937,'DATA PENGUKURAN GARDU'!$A:$BS,53,0)</f>
        <v>#N/A</v>
      </c>
      <c r="BA937" s="20" t="e">
        <f>VLOOKUP($D937,'DATA PENGUKURAN GARDU'!$A:$BS,54,0)</f>
        <v>#N/A</v>
      </c>
      <c r="BB937" s="17" t="e">
        <f>VLOOKUP($E937,'DATA PENGUKURAN GARDU'!$A:$BS,42,0)</f>
        <v>#N/A</v>
      </c>
      <c r="BC937" s="23" t="e">
        <f t="shared" si="489"/>
        <v>#N/A</v>
      </c>
      <c r="BD937" s="17" t="e">
        <f>VLOOKUP($E937,'DATA PENGUKURAN GARDU'!$A:$BS,44,0)</f>
        <v>#N/A</v>
      </c>
      <c r="BE937" s="23" t="e">
        <f t="shared" si="490"/>
        <v>#N/A</v>
      </c>
      <c r="BF937" s="17" t="e">
        <f>VLOOKUP($E937,'DATA PENGUKURAN GARDU'!$A:$BS,46,0)</f>
        <v>#N/A</v>
      </c>
      <c r="BG937" s="23" t="e">
        <f t="shared" si="491"/>
        <v>#N/A</v>
      </c>
      <c r="BH937" s="17" t="e">
        <f>VLOOKUP($E937,'DATA PENGUKURAN GARDU'!$A:$BS,46,0)</f>
        <v>#N/A</v>
      </c>
      <c r="BI937" s="17" t="e">
        <f>VLOOKUP($E937,'DATA PENGUKURAN GARDU'!$A:$BS,53,0)</f>
        <v>#N/A</v>
      </c>
      <c r="BJ937" s="17" t="e">
        <f>VLOOKUP($E937,'DATA PENGUKURAN GARDU'!$A:$BS,54,0)</f>
        <v>#N/A</v>
      </c>
      <c r="BK937" s="20" t="e">
        <f t="shared" si="492"/>
        <v>#N/A</v>
      </c>
      <c r="BL937" s="20" t="e">
        <f t="shared" si="493"/>
        <v>#N/A</v>
      </c>
      <c r="BM937" s="20" t="e">
        <f t="shared" si="494"/>
        <v>#N/A</v>
      </c>
      <c r="BN937" s="25" t="e">
        <f t="shared" si="495"/>
        <v>#N/A</v>
      </c>
      <c r="BO937" s="26" t="str">
        <f t="shared" si="496"/>
        <v>0</v>
      </c>
      <c r="BP937" s="21" t="e">
        <f t="shared" si="497"/>
        <v>#VALUE!</v>
      </c>
      <c r="BQ937" s="20" t="e">
        <f t="shared" si="498"/>
        <v>#N/A</v>
      </c>
      <c r="BR937" s="20" t="e">
        <v>#N/A</v>
      </c>
      <c r="BS937" s="9" t="e">
        <v>#N/A</v>
      </c>
      <c r="BT937" s="2" t="e">
        <f t="shared" si="499"/>
        <v>#VALUE!</v>
      </c>
      <c r="BU937" s="2" t="e">
        <f t="shared" si="467"/>
        <v>#N/A</v>
      </c>
      <c r="BV937" s="2" t="e">
        <f t="shared" si="468"/>
        <v>#N/A</v>
      </c>
    </row>
    <row r="938" s="2" customFormat="1" ht="22.95" customHeight="1" spans="1:74">
      <c r="A938" s="9" t="str">
        <f t="shared" si="469"/>
        <v>N 009Induk</v>
      </c>
      <c r="B938" s="9" t="str">
        <f t="shared" si="470"/>
        <v>N 009jurusan 1</v>
      </c>
      <c r="C938" s="9" t="str">
        <f t="shared" si="471"/>
        <v>N 009jurusan 2</v>
      </c>
      <c r="D938" s="9" t="str">
        <f t="shared" si="472"/>
        <v>N 009jurusan 3</v>
      </c>
      <c r="E938" s="9" t="str">
        <f t="shared" si="473"/>
        <v>N 009jurusan 4</v>
      </c>
      <c r="F938" s="10" t="s">
        <v>226</v>
      </c>
      <c r="G938" s="10" t="s">
        <v>101</v>
      </c>
      <c r="H938" s="10" t="s">
        <v>1146</v>
      </c>
      <c r="I938" s="10">
        <v>0.93288</v>
      </c>
      <c r="J938" s="10">
        <v>124.1521</v>
      </c>
      <c r="K938" s="10" t="s">
        <v>7465</v>
      </c>
      <c r="L938" s="10" t="s">
        <v>7465</v>
      </c>
      <c r="M938" s="10" t="s">
        <v>7465</v>
      </c>
      <c r="N938" s="14">
        <f t="shared" si="474"/>
        <v>0</v>
      </c>
      <c r="O938" s="15" t="e">
        <f t="shared" si="475"/>
        <v>#VALUE!</v>
      </c>
      <c r="P938" s="15" t="e">
        <f t="shared" si="476"/>
        <v>#VALUE!</v>
      </c>
      <c r="Q938" s="17" t="e">
        <f>VLOOKUP($A938,'DATA PENGUKURAN GARDU'!$A:$BS,42,0)</f>
        <v>#N/A</v>
      </c>
      <c r="R938" s="18" t="e">
        <f t="shared" si="477"/>
        <v>#N/A</v>
      </c>
      <c r="S938" s="17" t="e">
        <f>VLOOKUP($A938,'DATA PENGUKURAN GARDU'!$A:$BS,44,0)</f>
        <v>#N/A</v>
      </c>
      <c r="T938" s="18" t="e">
        <f t="shared" si="478"/>
        <v>#N/A</v>
      </c>
      <c r="U938" s="17" t="e">
        <f>VLOOKUP($A938,'DATA PENGUKURAN GARDU'!$A:$BS,46,0)</f>
        <v>#N/A</v>
      </c>
      <c r="V938" s="18" t="e">
        <f t="shared" si="479"/>
        <v>#N/A</v>
      </c>
      <c r="W938" s="17" t="e">
        <f>VLOOKUP($A938,'DATA PENGUKURAN GARDU'!$A:$BS,48,0)</f>
        <v>#N/A</v>
      </c>
      <c r="X938" s="17" t="e">
        <f>VLOOKUP($A938,'DATA PENGUKURAN GARDU'!$A:$BS,53,0)</f>
        <v>#N/A</v>
      </c>
      <c r="Y938" s="17" t="e">
        <f>VLOOKUP($A938,'DATA PENGUKURAN GARDU'!$A:$BS,54,0)</f>
        <v>#N/A</v>
      </c>
      <c r="Z938" s="17" t="e">
        <f>VLOOKUP($A938,'DATA PENGUKURAN GARDU'!$A:$BS,55,0)</f>
        <v>#N/A</v>
      </c>
      <c r="AA938" s="20" t="e">
        <f>VLOOKUP($B938,'DATA PENGUKURAN GARDU'!$A:$BS,42,0)</f>
        <v>#N/A</v>
      </c>
      <c r="AB938" s="21" t="e">
        <f t="shared" si="480"/>
        <v>#N/A</v>
      </c>
      <c r="AC938" s="20" t="e">
        <f>VLOOKUP($B938,'DATA PENGUKURAN GARDU'!$A:$BS,44,0)</f>
        <v>#N/A</v>
      </c>
      <c r="AD938" s="21" t="e">
        <f t="shared" si="481"/>
        <v>#N/A</v>
      </c>
      <c r="AE938" s="20" t="e">
        <f>VLOOKUP($B938,'DATA PENGUKURAN GARDU'!$A:$BS,46,0)</f>
        <v>#N/A</v>
      </c>
      <c r="AF938" s="21" t="e">
        <f t="shared" si="482"/>
        <v>#N/A</v>
      </c>
      <c r="AG938" s="20" t="e">
        <f>VLOOKUP($B938,'DATA PENGUKURAN GARDU'!$A:$BS,46,0)</f>
        <v>#N/A</v>
      </c>
      <c r="AH938" s="20" t="e">
        <f>VLOOKUP($B938,'DATA PENGUKURAN GARDU'!$A:$BS,53,0)</f>
        <v>#N/A</v>
      </c>
      <c r="AI938" s="20" t="e">
        <f>VLOOKUP($B938,'DATA PENGUKURAN GARDU'!$A:$BS,54,0)</f>
        <v>#N/A</v>
      </c>
      <c r="AJ938" s="17" t="e">
        <f>VLOOKUP($C938,'DATA PENGUKURAN GARDU'!$A:$BS,42,0)</f>
        <v>#N/A</v>
      </c>
      <c r="AK938" s="23" t="e">
        <f t="shared" si="483"/>
        <v>#N/A</v>
      </c>
      <c r="AL938" s="17" t="e">
        <f>VLOOKUP($C938,'DATA PENGUKURAN GARDU'!$A:$BS,44,0)</f>
        <v>#N/A</v>
      </c>
      <c r="AM938" s="23" t="e">
        <f t="shared" si="484"/>
        <v>#N/A</v>
      </c>
      <c r="AN938" s="17" t="e">
        <f>VLOOKUP($C938,'DATA PENGUKURAN GARDU'!$A:$BS,46,0)</f>
        <v>#N/A</v>
      </c>
      <c r="AO938" s="23" t="e">
        <f t="shared" si="485"/>
        <v>#N/A</v>
      </c>
      <c r="AP938" s="17" t="e">
        <f>VLOOKUP($C938,'DATA PENGUKURAN GARDU'!$A:$BS,46,0)</f>
        <v>#N/A</v>
      </c>
      <c r="AQ938" s="17" t="e">
        <f>VLOOKUP($C938,'DATA PENGUKURAN GARDU'!$A:$BS,53,0)</f>
        <v>#N/A</v>
      </c>
      <c r="AR938" s="17" t="e">
        <f>VLOOKUP($C938,'DATA PENGUKURAN GARDU'!$A:$BS,54,0)</f>
        <v>#N/A</v>
      </c>
      <c r="AS938" s="20" t="e">
        <f>VLOOKUP($D938,'DATA PENGUKURAN GARDU'!$A:$BS,42,0)</f>
        <v>#N/A</v>
      </c>
      <c r="AT938" s="21" t="e">
        <f t="shared" si="486"/>
        <v>#N/A</v>
      </c>
      <c r="AU938" s="20" t="e">
        <f>VLOOKUP($D938,'DATA PENGUKURAN GARDU'!$A:$BS,44,0)</f>
        <v>#N/A</v>
      </c>
      <c r="AV938" s="21" t="e">
        <f t="shared" si="487"/>
        <v>#N/A</v>
      </c>
      <c r="AW938" s="20" t="e">
        <f>VLOOKUP($D938,'DATA PENGUKURAN GARDU'!$A:$BS,46,0)</f>
        <v>#N/A</v>
      </c>
      <c r="AX938" s="21" t="e">
        <f t="shared" si="488"/>
        <v>#N/A</v>
      </c>
      <c r="AY938" s="20" t="e">
        <f>VLOOKUP($D938,'DATA PENGUKURAN GARDU'!$A:$BS,46,0)</f>
        <v>#N/A</v>
      </c>
      <c r="AZ938" s="20" t="e">
        <f>VLOOKUP($D938,'DATA PENGUKURAN GARDU'!$A:$BS,53,0)</f>
        <v>#N/A</v>
      </c>
      <c r="BA938" s="20" t="e">
        <f>VLOOKUP($D938,'DATA PENGUKURAN GARDU'!$A:$BS,54,0)</f>
        <v>#N/A</v>
      </c>
      <c r="BB938" s="17" t="e">
        <f>VLOOKUP($E938,'DATA PENGUKURAN GARDU'!$A:$BS,42,0)</f>
        <v>#N/A</v>
      </c>
      <c r="BC938" s="23" t="e">
        <f t="shared" si="489"/>
        <v>#N/A</v>
      </c>
      <c r="BD938" s="17" t="e">
        <f>VLOOKUP($E938,'DATA PENGUKURAN GARDU'!$A:$BS,44,0)</f>
        <v>#N/A</v>
      </c>
      <c r="BE938" s="23" t="e">
        <f t="shared" si="490"/>
        <v>#N/A</v>
      </c>
      <c r="BF938" s="17" t="e">
        <f>VLOOKUP($E938,'DATA PENGUKURAN GARDU'!$A:$BS,46,0)</f>
        <v>#N/A</v>
      </c>
      <c r="BG938" s="23" t="e">
        <f t="shared" si="491"/>
        <v>#N/A</v>
      </c>
      <c r="BH938" s="17" t="e">
        <f>VLOOKUP($E938,'DATA PENGUKURAN GARDU'!$A:$BS,46,0)</f>
        <v>#N/A</v>
      </c>
      <c r="BI938" s="17" t="e">
        <f>VLOOKUP($E938,'DATA PENGUKURAN GARDU'!$A:$BS,53,0)</f>
        <v>#N/A</v>
      </c>
      <c r="BJ938" s="17" t="e">
        <f>VLOOKUP($E938,'DATA PENGUKURAN GARDU'!$A:$BS,54,0)</f>
        <v>#N/A</v>
      </c>
      <c r="BK938" s="20" t="e">
        <f t="shared" si="492"/>
        <v>#N/A</v>
      </c>
      <c r="BL938" s="20" t="e">
        <f t="shared" si="493"/>
        <v>#N/A</v>
      </c>
      <c r="BM938" s="20" t="e">
        <f t="shared" si="494"/>
        <v>#N/A</v>
      </c>
      <c r="BN938" s="25" t="e">
        <f t="shared" si="495"/>
        <v>#N/A</v>
      </c>
      <c r="BO938" s="26" t="str">
        <f t="shared" si="496"/>
        <v>0</v>
      </c>
      <c r="BP938" s="21" t="e">
        <f t="shared" si="497"/>
        <v>#VALUE!</v>
      </c>
      <c r="BQ938" s="20" t="e">
        <f t="shared" si="498"/>
        <v>#N/A</v>
      </c>
      <c r="BR938" s="20" t="e">
        <v>#N/A</v>
      </c>
      <c r="BS938" s="9" t="e">
        <v>#N/A</v>
      </c>
      <c r="BT938" s="2" t="e">
        <f t="shared" si="499"/>
        <v>#VALUE!</v>
      </c>
      <c r="BU938" s="2" t="e">
        <f t="shared" si="467"/>
        <v>#N/A</v>
      </c>
      <c r="BV938" s="2" t="e">
        <f t="shared" si="468"/>
        <v>#N/A</v>
      </c>
    </row>
    <row r="939" s="2" customFormat="1" ht="22.95" customHeight="1" spans="1:74">
      <c r="A939" s="9" t="str">
        <f t="shared" si="469"/>
        <v>N 014Induk</v>
      </c>
      <c r="B939" s="9" t="str">
        <f t="shared" si="470"/>
        <v>N 014jurusan 1</v>
      </c>
      <c r="C939" s="9" t="str">
        <f t="shared" si="471"/>
        <v>N 014jurusan 2</v>
      </c>
      <c r="D939" s="9" t="str">
        <f t="shared" si="472"/>
        <v>N 014jurusan 3</v>
      </c>
      <c r="E939" s="9" t="str">
        <f t="shared" si="473"/>
        <v>N 014jurusan 4</v>
      </c>
      <c r="F939" s="10" t="s">
        <v>226</v>
      </c>
      <c r="G939" s="10" t="s">
        <v>101</v>
      </c>
      <c r="H939" s="10" t="s">
        <v>1147</v>
      </c>
      <c r="I939" s="10">
        <v>0.9419</v>
      </c>
      <c r="J939" s="10">
        <v>124.16393</v>
      </c>
      <c r="K939" s="10" t="s">
        <v>7465</v>
      </c>
      <c r="L939" s="10" t="s">
        <v>7465</v>
      </c>
      <c r="M939" s="10" t="s">
        <v>7465</v>
      </c>
      <c r="N939" s="14">
        <f t="shared" si="474"/>
        <v>0</v>
      </c>
      <c r="O939" s="15" t="e">
        <f t="shared" si="475"/>
        <v>#VALUE!</v>
      </c>
      <c r="P939" s="15" t="e">
        <f t="shared" si="476"/>
        <v>#VALUE!</v>
      </c>
      <c r="Q939" s="17" t="e">
        <f>VLOOKUP($A939,'DATA PENGUKURAN GARDU'!$A:$BS,42,0)</f>
        <v>#N/A</v>
      </c>
      <c r="R939" s="18" t="e">
        <f t="shared" si="477"/>
        <v>#N/A</v>
      </c>
      <c r="S939" s="17" t="e">
        <f>VLOOKUP($A939,'DATA PENGUKURAN GARDU'!$A:$BS,44,0)</f>
        <v>#N/A</v>
      </c>
      <c r="T939" s="18" t="e">
        <f t="shared" si="478"/>
        <v>#N/A</v>
      </c>
      <c r="U939" s="17" t="e">
        <f>VLOOKUP($A939,'DATA PENGUKURAN GARDU'!$A:$BS,46,0)</f>
        <v>#N/A</v>
      </c>
      <c r="V939" s="18" t="e">
        <f t="shared" si="479"/>
        <v>#N/A</v>
      </c>
      <c r="W939" s="17" t="e">
        <f>VLOOKUP($A939,'DATA PENGUKURAN GARDU'!$A:$BS,48,0)</f>
        <v>#N/A</v>
      </c>
      <c r="X939" s="17" t="e">
        <f>VLOOKUP($A939,'DATA PENGUKURAN GARDU'!$A:$BS,53,0)</f>
        <v>#N/A</v>
      </c>
      <c r="Y939" s="17" t="e">
        <f>VLOOKUP($A939,'DATA PENGUKURAN GARDU'!$A:$BS,54,0)</f>
        <v>#N/A</v>
      </c>
      <c r="Z939" s="17" t="e">
        <f>VLOOKUP($A939,'DATA PENGUKURAN GARDU'!$A:$BS,55,0)</f>
        <v>#N/A</v>
      </c>
      <c r="AA939" s="20" t="e">
        <f>VLOOKUP($B939,'DATA PENGUKURAN GARDU'!$A:$BS,42,0)</f>
        <v>#N/A</v>
      </c>
      <c r="AB939" s="21" t="e">
        <f t="shared" si="480"/>
        <v>#N/A</v>
      </c>
      <c r="AC939" s="20" t="e">
        <f>VLOOKUP($B939,'DATA PENGUKURAN GARDU'!$A:$BS,44,0)</f>
        <v>#N/A</v>
      </c>
      <c r="AD939" s="21" t="e">
        <f t="shared" si="481"/>
        <v>#N/A</v>
      </c>
      <c r="AE939" s="20" t="e">
        <f>VLOOKUP($B939,'DATA PENGUKURAN GARDU'!$A:$BS,46,0)</f>
        <v>#N/A</v>
      </c>
      <c r="AF939" s="21" t="e">
        <f t="shared" si="482"/>
        <v>#N/A</v>
      </c>
      <c r="AG939" s="20" t="e">
        <f>VLOOKUP($B939,'DATA PENGUKURAN GARDU'!$A:$BS,46,0)</f>
        <v>#N/A</v>
      </c>
      <c r="AH939" s="20" t="e">
        <f>VLOOKUP($B939,'DATA PENGUKURAN GARDU'!$A:$BS,53,0)</f>
        <v>#N/A</v>
      </c>
      <c r="AI939" s="20" t="e">
        <f>VLOOKUP($B939,'DATA PENGUKURAN GARDU'!$A:$BS,54,0)</f>
        <v>#N/A</v>
      </c>
      <c r="AJ939" s="17" t="e">
        <f>VLOOKUP($C939,'DATA PENGUKURAN GARDU'!$A:$BS,42,0)</f>
        <v>#N/A</v>
      </c>
      <c r="AK939" s="23" t="e">
        <f t="shared" si="483"/>
        <v>#N/A</v>
      </c>
      <c r="AL939" s="17" t="e">
        <f>VLOOKUP($C939,'DATA PENGUKURAN GARDU'!$A:$BS,44,0)</f>
        <v>#N/A</v>
      </c>
      <c r="AM939" s="23" t="e">
        <f t="shared" si="484"/>
        <v>#N/A</v>
      </c>
      <c r="AN939" s="17" t="e">
        <f>VLOOKUP($C939,'DATA PENGUKURAN GARDU'!$A:$BS,46,0)</f>
        <v>#N/A</v>
      </c>
      <c r="AO939" s="23" t="e">
        <f t="shared" si="485"/>
        <v>#N/A</v>
      </c>
      <c r="AP939" s="17" t="e">
        <f>VLOOKUP($C939,'DATA PENGUKURAN GARDU'!$A:$BS,46,0)</f>
        <v>#N/A</v>
      </c>
      <c r="AQ939" s="17" t="e">
        <f>VLOOKUP($C939,'DATA PENGUKURAN GARDU'!$A:$BS,53,0)</f>
        <v>#N/A</v>
      </c>
      <c r="AR939" s="17" t="e">
        <f>VLOOKUP($C939,'DATA PENGUKURAN GARDU'!$A:$BS,54,0)</f>
        <v>#N/A</v>
      </c>
      <c r="AS939" s="20" t="e">
        <f>VLOOKUP($D939,'DATA PENGUKURAN GARDU'!$A:$BS,42,0)</f>
        <v>#N/A</v>
      </c>
      <c r="AT939" s="21" t="e">
        <f t="shared" si="486"/>
        <v>#N/A</v>
      </c>
      <c r="AU939" s="20" t="e">
        <f>VLOOKUP($D939,'DATA PENGUKURAN GARDU'!$A:$BS,44,0)</f>
        <v>#N/A</v>
      </c>
      <c r="AV939" s="21" t="e">
        <f t="shared" si="487"/>
        <v>#N/A</v>
      </c>
      <c r="AW939" s="20" t="e">
        <f>VLOOKUP($D939,'DATA PENGUKURAN GARDU'!$A:$BS,46,0)</f>
        <v>#N/A</v>
      </c>
      <c r="AX939" s="21" t="e">
        <f t="shared" si="488"/>
        <v>#N/A</v>
      </c>
      <c r="AY939" s="20" t="e">
        <f>VLOOKUP($D939,'DATA PENGUKURAN GARDU'!$A:$BS,46,0)</f>
        <v>#N/A</v>
      </c>
      <c r="AZ939" s="20" t="e">
        <f>VLOOKUP($D939,'DATA PENGUKURAN GARDU'!$A:$BS,53,0)</f>
        <v>#N/A</v>
      </c>
      <c r="BA939" s="20" t="e">
        <f>VLOOKUP($D939,'DATA PENGUKURAN GARDU'!$A:$BS,54,0)</f>
        <v>#N/A</v>
      </c>
      <c r="BB939" s="17" t="e">
        <f>VLOOKUP($E939,'DATA PENGUKURAN GARDU'!$A:$BS,42,0)</f>
        <v>#N/A</v>
      </c>
      <c r="BC939" s="23" t="e">
        <f t="shared" si="489"/>
        <v>#N/A</v>
      </c>
      <c r="BD939" s="17" t="e">
        <f>VLOOKUP($E939,'DATA PENGUKURAN GARDU'!$A:$BS,44,0)</f>
        <v>#N/A</v>
      </c>
      <c r="BE939" s="23" t="e">
        <f t="shared" si="490"/>
        <v>#N/A</v>
      </c>
      <c r="BF939" s="17" t="e">
        <f>VLOOKUP($E939,'DATA PENGUKURAN GARDU'!$A:$BS,46,0)</f>
        <v>#N/A</v>
      </c>
      <c r="BG939" s="23" t="e">
        <f t="shared" si="491"/>
        <v>#N/A</v>
      </c>
      <c r="BH939" s="17" t="e">
        <f>VLOOKUP($E939,'DATA PENGUKURAN GARDU'!$A:$BS,46,0)</f>
        <v>#N/A</v>
      </c>
      <c r="BI939" s="17" t="e">
        <f>VLOOKUP($E939,'DATA PENGUKURAN GARDU'!$A:$BS,53,0)</f>
        <v>#N/A</v>
      </c>
      <c r="BJ939" s="17" t="e">
        <f>VLOOKUP($E939,'DATA PENGUKURAN GARDU'!$A:$BS,54,0)</f>
        <v>#N/A</v>
      </c>
      <c r="BK939" s="20" t="e">
        <f t="shared" si="492"/>
        <v>#N/A</v>
      </c>
      <c r="BL939" s="20" t="e">
        <f t="shared" si="493"/>
        <v>#N/A</v>
      </c>
      <c r="BM939" s="20" t="e">
        <f t="shared" si="494"/>
        <v>#N/A</v>
      </c>
      <c r="BN939" s="25" t="e">
        <f t="shared" si="495"/>
        <v>#N/A</v>
      </c>
      <c r="BO939" s="26" t="str">
        <f t="shared" si="496"/>
        <v>0</v>
      </c>
      <c r="BP939" s="21" t="e">
        <f t="shared" si="497"/>
        <v>#VALUE!</v>
      </c>
      <c r="BQ939" s="20" t="e">
        <f t="shared" si="498"/>
        <v>#N/A</v>
      </c>
      <c r="BR939" s="20" t="e">
        <v>#N/A</v>
      </c>
      <c r="BS939" s="9" t="e">
        <v>#N/A</v>
      </c>
      <c r="BT939" s="2" t="e">
        <f t="shared" si="499"/>
        <v>#VALUE!</v>
      </c>
      <c r="BU939" s="2" t="e">
        <f t="shared" si="467"/>
        <v>#N/A</v>
      </c>
      <c r="BV939" s="2" t="e">
        <f t="shared" si="468"/>
        <v>#N/A</v>
      </c>
    </row>
    <row r="940" s="2" customFormat="1" ht="22.95" customHeight="1" spans="1:74">
      <c r="A940" s="9" t="str">
        <f t="shared" si="469"/>
        <v>N 016Induk</v>
      </c>
      <c r="B940" s="9" t="str">
        <f t="shared" si="470"/>
        <v>N 016jurusan 1</v>
      </c>
      <c r="C940" s="9" t="str">
        <f t="shared" si="471"/>
        <v>N 016jurusan 2</v>
      </c>
      <c r="D940" s="9" t="str">
        <f t="shared" si="472"/>
        <v>N 016jurusan 3</v>
      </c>
      <c r="E940" s="9" t="str">
        <f t="shared" si="473"/>
        <v>N 016jurusan 4</v>
      </c>
      <c r="F940" s="10" t="s">
        <v>226</v>
      </c>
      <c r="G940" s="10" t="s">
        <v>101</v>
      </c>
      <c r="H940" s="10" t="s">
        <v>1148</v>
      </c>
      <c r="I940" s="10">
        <v>0.94847</v>
      </c>
      <c r="J940" s="10">
        <v>124.1706</v>
      </c>
      <c r="K940" s="10" t="s">
        <v>7465</v>
      </c>
      <c r="L940" s="10" t="s">
        <v>7465</v>
      </c>
      <c r="M940" s="10" t="s">
        <v>7465</v>
      </c>
      <c r="N940" s="14">
        <f t="shared" si="474"/>
        <v>0</v>
      </c>
      <c r="O940" s="15" t="e">
        <f t="shared" si="475"/>
        <v>#VALUE!</v>
      </c>
      <c r="P940" s="15" t="e">
        <f t="shared" si="476"/>
        <v>#VALUE!</v>
      </c>
      <c r="Q940" s="17" t="e">
        <f>VLOOKUP($A940,'DATA PENGUKURAN GARDU'!$A:$BS,42,0)</f>
        <v>#N/A</v>
      </c>
      <c r="R940" s="18" t="e">
        <f t="shared" si="477"/>
        <v>#N/A</v>
      </c>
      <c r="S940" s="17" t="e">
        <f>VLOOKUP($A940,'DATA PENGUKURAN GARDU'!$A:$BS,44,0)</f>
        <v>#N/A</v>
      </c>
      <c r="T940" s="18" t="e">
        <f t="shared" si="478"/>
        <v>#N/A</v>
      </c>
      <c r="U940" s="17" t="e">
        <f>VLOOKUP($A940,'DATA PENGUKURAN GARDU'!$A:$BS,46,0)</f>
        <v>#N/A</v>
      </c>
      <c r="V940" s="18" t="e">
        <f t="shared" si="479"/>
        <v>#N/A</v>
      </c>
      <c r="W940" s="17" t="e">
        <f>VLOOKUP($A940,'DATA PENGUKURAN GARDU'!$A:$BS,48,0)</f>
        <v>#N/A</v>
      </c>
      <c r="X940" s="17" t="e">
        <f>VLOOKUP($A940,'DATA PENGUKURAN GARDU'!$A:$BS,53,0)</f>
        <v>#N/A</v>
      </c>
      <c r="Y940" s="17" t="e">
        <f>VLOOKUP($A940,'DATA PENGUKURAN GARDU'!$A:$BS,54,0)</f>
        <v>#N/A</v>
      </c>
      <c r="Z940" s="17" t="e">
        <f>VLOOKUP($A940,'DATA PENGUKURAN GARDU'!$A:$BS,55,0)</f>
        <v>#N/A</v>
      </c>
      <c r="AA940" s="20" t="e">
        <f>VLOOKUP($B940,'DATA PENGUKURAN GARDU'!$A:$BS,42,0)</f>
        <v>#N/A</v>
      </c>
      <c r="AB940" s="21" t="e">
        <f t="shared" si="480"/>
        <v>#N/A</v>
      </c>
      <c r="AC940" s="20" t="e">
        <f>VLOOKUP($B940,'DATA PENGUKURAN GARDU'!$A:$BS,44,0)</f>
        <v>#N/A</v>
      </c>
      <c r="AD940" s="21" t="e">
        <f t="shared" si="481"/>
        <v>#N/A</v>
      </c>
      <c r="AE940" s="20" t="e">
        <f>VLOOKUP($B940,'DATA PENGUKURAN GARDU'!$A:$BS,46,0)</f>
        <v>#N/A</v>
      </c>
      <c r="AF940" s="21" t="e">
        <f t="shared" si="482"/>
        <v>#N/A</v>
      </c>
      <c r="AG940" s="20" t="e">
        <f>VLOOKUP($B940,'DATA PENGUKURAN GARDU'!$A:$BS,46,0)</f>
        <v>#N/A</v>
      </c>
      <c r="AH940" s="20" t="e">
        <f>VLOOKUP($B940,'DATA PENGUKURAN GARDU'!$A:$BS,53,0)</f>
        <v>#N/A</v>
      </c>
      <c r="AI940" s="20" t="e">
        <f>VLOOKUP($B940,'DATA PENGUKURAN GARDU'!$A:$BS,54,0)</f>
        <v>#N/A</v>
      </c>
      <c r="AJ940" s="17" t="e">
        <f>VLOOKUP($C940,'DATA PENGUKURAN GARDU'!$A:$BS,42,0)</f>
        <v>#N/A</v>
      </c>
      <c r="AK940" s="23" t="e">
        <f t="shared" si="483"/>
        <v>#N/A</v>
      </c>
      <c r="AL940" s="17" t="e">
        <f>VLOOKUP($C940,'DATA PENGUKURAN GARDU'!$A:$BS,44,0)</f>
        <v>#N/A</v>
      </c>
      <c r="AM940" s="23" t="e">
        <f t="shared" si="484"/>
        <v>#N/A</v>
      </c>
      <c r="AN940" s="17" t="e">
        <f>VLOOKUP($C940,'DATA PENGUKURAN GARDU'!$A:$BS,46,0)</f>
        <v>#N/A</v>
      </c>
      <c r="AO940" s="23" t="e">
        <f t="shared" si="485"/>
        <v>#N/A</v>
      </c>
      <c r="AP940" s="17" t="e">
        <f>VLOOKUP($C940,'DATA PENGUKURAN GARDU'!$A:$BS,46,0)</f>
        <v>#N/A</v>
      </c>
      <c r="AQ940" s="17" t="e">
        <f>VLOOKUP($C940,'DATA PENGUKURAN GARDU'!$A:$BS,53,0)</f>
        <v>#N/A</v>
      </c>
      <c r="AR940" s="17" t="e">
        <f>VLOOKUP($C940,'DATA PENGUKURAN GARDU'!$A:$BS,54,0)</f>
        <v>#N/A</v>
      </c>
      <c r="AS940" s="20" t="e">
        <f>VLOOKUP($D940,'DATA PENGUKURAN GARDU'!$A:$BS,42,0)</f>
        <v>#N/A</v>
      </c>
      <c r="AT940" s="21" t="e">
        <f t="shared" si="486"/>
        <v>#N/A</v>
      </c>
      <c r="AU940" s="20" t="e">
        <f>VLOOKUP($D940,'DATA PENGUKURAN GARDU'!$A:$BS,44,0)</f>
        <v>#N/A</v>
      </c>
      <c r="AV940" s="21" t="e">
        <f t="shared" si="487"/>
        <v>#N/A</v>
      </c>
      <c r="AW940" s="20" t="e">
        <f>VLOOKUP($D940,'DATA PENGUKURAN GARDU'!$A:$BS,46,0)</f>
        <v>#N/A</v>
      </c>
      <c r="AX940" s="21" t="e">
        <f t="shared" si="488"/>
        <v>#N/A</v>
      </c>
      <c r="AY940" s="20" t="e">
        <f>VLOOKUP($D940,'DATA PENGUKURAN GARDU'!$A:$BS,46,0)</f>
        <v>#N/A</v>
      </c>
      <c r="AZ940" s="20" t="e">
        <f>VLOOKUP($D940,'DATA PENGUKURAN GARDU'!$A:$BS,53,0)</f>
        <v>#N/A</v>
      </c>
      <c r="BA940" s="20" t="e">
        <f>VLOOKUP($D940,'DATA PENGUKURAN GARDU'!$A:$BS,54,0)</f>
        <v>#N/A</v>
      </c>
      <c r="BB940" s="17" t="e">
        <f>VLOOKUP($E940,'DATA PENGUKURAN GARDU'!$A:$BS,42,0)</f>
        <v>#N/A</v>
      </c>
      <c r="BC940" s="23" t="e">
        <f t="shared" si="489"/>
        <v>#N/A</v>
      </c>
      <c r="BD940" s="17" t="e">
        <f>VLOOKUP($E940,'DATA PENGUKURAN GARDU'!$A:$BS,44,0)</f>
        <v>#N/A</v>
      </c>
      <c r="BE940" s="23" t="e">
        <f t="shared" si="490"/>
        <v>#N/A</v>
      </c>
      <c r="BF940" s="17" t="e">
        <f>VLOOKUP($E940,'DATA PENGUKURAN GARDU'!$A:$BS,46,0)</f>
        <v>#N/A</v>
      </c>
      <c r="BG940" s="23" t="e">
        <f t="shared" si="491"/>
        <v>#N/A</v>
      </c>
      <c r="BH940" s="17" t="e">
        <f>VLOOKUP($E940,'DATA PENGUKURAN GARDU'!$A:$BS,46,0)</f>
        <v>#N/A</v>
      </c>
      <c r="BI940" s="17" t="e">
        <f>VLOOKUP($E940,'DATA PENGUKURAN GARDU'!$A:$BS,53,0)</f>
        <v>#N/A</v>
      </c>
      <c r="BJ940" s="17" t="e">
        <f>VLOOKUP($E940,'DATA PENGUKURAN GARDU'!$A:$BS,54,0)</f>
        <v>#N/A</v>
      </c>
      <c r="BK940" s="20" t="e">
        <f t="shared" si="492"/>
        <v>#N/A</v>
      </c>
      <c r="BL940" s="20" t="e">
        <f t="shared" si="493"/>
        <v>#N/A</v>
      </c>
      <c r="BM940" s="20" t="e">
        <f t="shared" si="494"/>
        <v>#N/A</v>
      </c>
      <c r="BN940" s="25" t="e">
        <f t="shared" si="495"/>
        <v>#N/A</v>
      </c>
      <c r="BO940" s="26" t="str">
        <f t="shared" si="496"/>
        <v>0</v>
      </c>
      <c r="BP940" s="21" t="e">
        <f t="shared" si="497"/>
        <v>#VALUE!</v>
      </c>
      <c r="BQ940" s="20" t="e">
        <f t="shared" si="498"/>
        <v>#N/A</v>
      </c>
      <c r="BR940" s="20" t="e">
        <v>#N/A</v>
      </c>
      <c r="BS940" s="9" t="e">
        <v>#N/A</v>
      </c>
      <c r="BT940" s="2" t="e">
        <f t="shared" si="499"/>
        <v>#VALUE!</v>
      </c>
      <c r="BU940" s="2" t="e">
        <f t="shared" si="467"/>
        <v>#N/A</v>
      </c>
      <c r="BV940" s="2" t="e">
        <f t="shared" si="468"/>
        <v>#N/A</v>
      </c>
    </row>
    <row r="941" s="2" customFormat="1" ht="22.95" customHeight="1" spans="1:74">
      <c r="A941" s="9" t="str">
        <f t="shared" si="469"/>
        <v>BB 056.1Induk</v>
      </c>
      <c r="B941" s="9" t="str">
        <f t="shared" si="470"/>
        <v>BB 056.1jurusan 1</v>
      </c>
      <c r="C941" s="9" t="str">
        <f t="shared" si="471"/>
        <v>BB 056.1jurusan 2</v>
      </c>
      <c r="D941" s="9" t="str">
        <f t="shared" si="472"/>
        <v>BB 056.1jurusan 3</v>
      </c>
      <c r="E941" s="9" t="str">
        <f t="shared" si="473"/>
        <v>BB 056.1jurusan 4</v>
      </c>
      <c r="F941" s="10" t="s">
        <v>1149</v>
      </c>
      <c r="G941" s="10" t="s">
        <v>4</v>
      </c>
      <c r="H941" s="10" t="s">
        <v>1150</v>
      </c>
      <c r="I941" s="10">
        <v>0.87945</v>
      </c>
      <c r="J941" s="10">
        <v>123.55878</v>
      </c>
      <c r="K941" s="10" t="s">
        <v>7465</v>
      </c>
      <c r="L941" s="10" t="s">
        <v>7465</v>
      </c>
      <c r="M941" s="10" t="s">
        <v>7465</v>
      </c>
      <c r="N941" s="14">
        <f t="shared" si="474"/>
        <v>0</v>
      </c>
      <c r="O941" s="15" t="e">
        <f t="shared" si="475"/>
        <v>#VALUE!</v>
      </c>
      <c r="P941" s="15" t="e">
        <f t="shared" si="476"/>
        <v>#VALUE!</v>
      </c>
      <c r="Q941" s="17" t="e">
        <f>VLOOKUP($A941,'DATA PENGUKURAN GARDU'!$A:$BS,42,0)</f>
        <v>#N/A</v>
      </c>
      <c r="R941" s="18" t="e">
        <f t="shared" si="477"/>
        <v>#N/A</v>
      </c>
      <c r="S941" s="17" t="e">
        <f>VLOOKUP($A941,'DATA PENGUKURAN GARDU'!$A:$BS,44,0)</f>
        <v>#N/A</v>
      </c>
      <c r="T941" s="18" t="e">
        <f t="shared" si="478"/>
        <v>#N/A</v>
      </c>
      <c r="U941" s="17" t="e">
        <f>VLOOKUP($A941,'DATA PENGUKURAN GARDU'!$A:$BS,46,0)</f>
        <v>#N/A</v>
      </c>
      <c r="V941" s="18" t="e">
        <f t="shared" si="479"/>
        <v>#N/A</v>
      </c>
      <c r="W941" s="17" t="e">
        <f>VLOOKUP($A941,'DATA PENGUKURAN GARDU'!$A:$BS,48,0)</f>
        <v>#N/A</v>
      </c>
      <c r="X941" s="17" t="e">
        <f>VLOOKUP($A941,'DATA PENGUKURAN GARDU'!$A:$BS,53,0)</f>
        <v>#N/A</v>
      </c>
      <c r="Y941" s="17" t="e">
        <f>VLOOKUP($A941,'DATA PENGUKURAN GARDU'!$A:$BS,54,0)</f>
        <v>#N/A</v>
      </c>
      <c r="Z941" s="17" t="e">
        <f>VLOOKUP($A941,'DATA PENGUKURAN GARDU'!$A:$BS,55,0)</f>
        <v>#N/A</v>
      </c>
      <c r="AA941" s="20" t="e">
        <f>VLOOKUP($B941,'DATA PENGUKURAN GARDU'!$A:$BS,42,0)</f>
        <v>#N/A</v>
      </c>
      <c r="AB941" s="21" t="e">
        <f t="shared" si="480"/>
        <v>#N/A</v>
      </c>
      <c r="AC941" s="20" t="e">
        <f>VLOOKUP($B941,'DATA PENGUKURAN GARDU'!$A:$BS,44,0)</f>
        <v>#N/A</v>
      </c>
      <c r="AD941" s="21" t="e">
        <f t="shared" si="481"/>
        <v>#N/A</v>
      </c>
      <c r="AE941" s="20" t="e">
        <f>VLOOKUP($B941,'DATA PENGUKURAN GARDU'!$A:$BS,46,0)</f>
        <v>#N/A</v>
      </c>
      <c r="AF941" s="21" t="e">
        <f t="shared" si="482"/>
        <v>#N/A</v>
      </c>
      <c r="AG941" s="20" t="e">
        <f>VLOOKUP($B941,'DATA PENGUKURAN GARDU'!$A:$BS,46,0)</f>
        <v>#N/A</v>
      </c>
      <c r="AH941" s="20" t="e">
        <f>VLOOKUP($B941,'DATA PENGUKURAN GARDU'!$A:$BS,53,0)</f>
        <v>#N/A</v>
      </c>
      <c r="AI941" s="20" t="e">
        <f>VLOOKUP($B941,'DATA PENGUKURAN GARDU'!$A:$BS,54,0)</f>
        <v>#N/A</v>
      </c>
      <c r="AJ941" s="17" t="e">
        <f>VLOOKUP($C941,'DATA PENGUKURAN GARDU'!$A:$BS,42,0)</f>
        <v>#N/A</v>
      </c>
      <c r="AK941" s="23" t="e">
        <f t="shared" si="483"/>
        <v>#N/A</v>
      </c>
      <c r="AL941" s="17" t="e">
        <f>VLOOKUP($C941,'DATA PENGUKURAN GARDU'!$A:$BS,44,0)</f>
        <v>#N/A</v>
      </c>
      <c r="AM941" s="23" t="e">
        <f t="shared" si="484"/>
        <v>#N/A</v>
      </c>
      <c r="AN941" s="17" t="e">
        <f>VLOOKUP($C941,'DATA PENGUKURAN GARDU'!$A:$BS,46,0)</f>
        <v>#N/A</v>
      </c>
      <c r="AO941" s="23" t="e">
        <f t="shared" si="485"/>
        <v>#N/A</v>
      </c>
      <c r="AP941" s="17" t="e">
        <f>VLOOKUP($C941,'DATA PENGUKURAN GARDU'!$A:$BS,46,0)</f>
        <v>#N/A</v>
      </c>
      <c r="AQ941" s="17" t="e">
        <f>VLOOKUP($C941,'DATA PENGUKURAN GARDU'!$A:$BS,53,0)</f>
        <v>#N/A</v>
      </c>
      <c r="AR941" s="17" t="e">
        <f>VLOOKUP($C941,'DATA PENGUKURAN GARDU'!$A:$BS,54,0)</f>
        <v>#N/A</v>
      </c>
      <c r="AS941" s="20" t="e">
        <f>VLOOKUP($D941,'DATA PENGUKURAN GARDU'!$A:$BS,42,0)</f>
        <v>#N/A</v>
      </c>
      <c r="AT941" s="21" t="e">
        <f t="shared" si="486"/>
        <v>#N/A</v>
      </c>
      <c r="AU941" s="20" t="e">
        <f>VLOOKUP($D941,'DATA PENGUKURAN GARDU'!$A:$BS,44,0)</f>
        <v>#N/A</v>
      </c>
      <c r="AV941" s="21" t="e">
        <f t="shared" si="487"/>
        <v>#N/A</v>
      </c>
      <c r="AW941" s="20" t="e">
        <f>VLOOKUP($D941,'DATA PENGUKURAN GARDU'!$A:$BS,46,0)</f>
        <v>#N/A</v>
      </c>
      <c r="AX941" s="21" t="e">
        <f t="shared" si="488"/>
        <v>#N/A</v>
      </c>
      <c r="AY941" s="20" t="e">
        <f>VLOOKUP($D941,'DATA PENGUKURAN GARDU'!$A:$BS,46,0)</f>
        <v>#N/A</v>
      </c>
      <c r="AZ941" s="20" t="e">
        <f>VLOOKUP($D941,'DATA PENGUKURAN GARDU'!$A:$BS,53,0)</f>
        <v>#N/A</v>
      </c>
      <c r="BA941" s="20" t="e">
        <f>VLOOKUP($D941,'DATA PENGUKURAN GARDU'!$A:$BS,54,0)</f>
        <v>#N/A</v>
      </c>
      <c r="BB941" s="17" t="e">
        <f>VLOOKUP($E941,'DATA PENGUKURAN GARDU'!$A:$BS,42,0)</f>
        <v>#N/A</v>
      </c>
      <c r="BC941" s="23" t="e">
        <f t="shared" si="489"/>
        <v>#N/A</v>
      </c>
      <c r="BD941" s="17" t="e">
        <f>VLOOKUP($E941,'DATA PENGUKURAN GARDU'!$A:$BS,44,0)</f>
        <v>#N/A</v>
      </c>
      <c r="BE941" s="23" t="e">
        <f t="shared" si="490"/>
        <v>#N/A</v>
      </c>
      <c r="BF941" s="17" t="e">
        <f>VLOOKUP($E941,'DATA PENGUKURAN GARDU'!$A:$BS,46,0)</f>
        <v>#N/A</v>
      </c>
      <c r="BG941" s="23" t="e">
        <f t="shared" si="491"/>
        <v>#N/A</v>
      </c>
      <c r="BH941" s="17" t="e">
        <f>VLOOKUP($E941,'DATA PENGUKURAN GARDU'!$A:$BS,46,0)</f>
        <v>#N/A</v>
      </c>
      <c r="BI941" s="17" t="e">
        <f>VLOOKUP($E941,'DATA PENGUKURAN GARDU'!$A:$BS,53,0)</f>
        <v>#N/A</v>
      </c>
      <c r="BJ941" s="17" t="e">
        <f>VLOOKUP($E941,'DATA PENGUKURAN GARDU'!$A:$BS,54,0)</f>
        <v>#N/A</v>
      </c>
      <c r="BK941" s="20" t="e">
        <f t="shared" si="492"/>
        <v>#N/A</v>
      </c>
      <c r="BL941" s="20" t="e">
        <f t="shared" si="493"/>
        <v>#N/A</v>
      </c>
      <c r="BM941" s="20" t="e">
        <f t="shared" si="494"/>
        <v>#N/A</v>
      </c>
      <c r="BN941" s="25" t="e">
        <f t="shared" si="495"/>
        <v>#N/A</v>
      </c>
      <c r="BO941" s="26" t="str">
        <f t="shared" si="496"/>
        <v>0</v>
      </c>
      <c r="BP941" s="21" t="e">
        <f t="shared" si="497"/>
        <v>#VALUE!</v>
      </c>
      <c r="BQ941" s="20" t="e">
        <f t="shared" si="498"/>
        <v>#N/A</v>
      </c>
      <c r="BR941" s="20" t="e">
        <v>#N/A</v>
      </c>
      <c r="BS941" s="9" t="e">
        <v>#N/A</v>
      </c>
      <c r="BT941" s="2" t="e">
        <f t="shared" si="499"/>
        <v>#VALUE!</v>
      </c>
      <c r="BU941" s="2" t="e">
        <f t="shared" si="467"/>
        <v>#N/A</v>
      </c>
      <c r="BV941" s="2" t="e">
        <f t="shared" si="468"/>
        <v>#N/A</v>
      </c>
    </row>
    <row r="942" s="2" customFormat="1" ht="22.95" customHeight="1" spans="1:74">
      <c r="A942" s="9" t="str">
        <f t="shared" si="469"/>
        <v>BB 145.1Induk</v>
      </c>
      <c r="B942" s="9" t="str">
        <f t="shared" si="470"/>
        <v>BB 145.1jurusan 1</v>
      </c>
      <c r="C942" s="9" t="str">
        <f t="shared" si="471"/>
        <v>BB 145.1jurusan 2</v>
      </c>
      <c r="D942" s="9" t="str">
        <f t="shared" si="472"/>
        <v>BB 145.1jurusan 3</v>
      </c>
      <c r="E942" s="9" t="str">
        <f t="shared" si="473"/>
        <v>BB 145.1jurusan 4</v>
      </c>
      <c r="F942" s="10" t="s">
        <v>1151</v>
      </c>
      <c r="G942" s="10" t="s">
        <v>4</v>
      </c>
      <c r="H942" s="10" t="s">
        <v>1152</v>
      </c>
      <c r="I942" s="10">
        <v>0.90958</v>
      </c>
      <c r="J942" s="10">
        <v>123.27125</v>
      </c>
      <c r="K942" s="10" t="s">
        <v>7465</v>
      </c>
      <c r="L942" s="10" t="s">
        <v>7465</v>
      </c>
      <c r="M942" s="10" t="s">
        <v>7465</v>
      </c>
      <c r="N942" s="14">
        <f t="shared" si="474"/>
        <v>0</v>
      </c>
      <c r="O942" s="15" t="e">
        <f t="shared" si="475"/>
        <v>#VALUE!</v>
      </c>
      <c r="P942" s="15" t="e">
        <f t="shared" si="476"/>
        <v>#VALUE!</v>
      </c>
      <c r="Q942" s="17" t="e">
        <f>VLOOKUP($A942,'DATA PENGUKURAN GARDU'!$A:$BS,42,0)</f>
        <v>#N/A</v>
      </c>
      <c r="R942" s="18" t="e">
        <f t="shared" si="477"/>
        <v>#N/A</v>
      </c>
      <c r="S942" s="17" t="e">
        <f>VLOOKUP($A942,'DATA PENGUKURAN GARDU'!$A:$BS,44,0)</f>
        <v>#N/A</v>
      </c>
      <c r="T942" s="18" t="e">
        <f t="shared" si="478"/>
        <v>#N/A</v>
      </c>
      <c r="U942" s="17" t="e">
        <f>VLOOKUP($A942,'DATA PENGUKURAN GARDU'!$A:$BS,46,0)</f>
        <v>#N/A</v>
      </c>
      <c r="V942" s="18" t="e">
        <f t="shared" si="479"/>
        <v>#N/A</v>
      </c>
      <c r="W942" s="17" t="e">
        <f>VLOOKUP($A942,'DATA PENGUKURAN GARDU'!$A:$BS,48,0)</f>
        <v>#N/A</v>
      </c>
      <c r="X942" s="17" t="e">
        <f>VLOOKUP($A942,'DATA PENGUKURAN GARDU'!$A:$BS,53,0)</f>
        <v>#N/A</v>
      </c>
      <c r="Y942" s="17" t="e">
        <f>VLOOKUP($A942,'DATA PENGUKURAN GARDU'!$A:$BS,54,0)</f>
        <v>#N/A</v>
      </c>
      <c r="Z942" s="17" t="e">
        <f>VLOOKUP($A942,'DATA PENGUKURAN GARDU'!$A:$BS,55,0)</f>
        <v>#N/A</v>
      </c>
      <c r="AA942" s="20" t="e">
        <f>VLOOKUP($B942,'DATA PENGUKURAN GARDU'!$A:$BS,42,0)</f>
        <v>#N/A</v>
      </c>
      <c r="AB942" s="21" t="e">
        <f t="shared" si="480"/>
        <v>#N/A</v>
      </c>
      <c r="AC942" s="20" t="e">
        <f>VLOOKUP($B942,'DATA PENGUKURAN GARDU'!$A:$BS,44,0)</f>
        <v>#N/A</v>
      </c>
      <c r="AD942" s="21" t="e">
        <f t="shared" si="481"/>
        <v>#N/A</v>
      </c>
      <c r="AE942" s="20" t="e">
        <f>VLOOKUP($B942,'DATA PENGUKURAN GARDU'!$A:$BS,46,0)</f>
        <v>#N/A</v>
      </c>
      <c r="AF942" s="21" t="e">
        <f t="shared" si="482"/>
        <v>#N/A</v>
      </c>
      <c r="AG942" s="20" t="e">
        <f>VLOOKUP($B942,'DATA PENGUKURAN GARDU'!$A:$BS,46,0)</f>
        <v>#N/A</v>
      </c>
      <c r="AH942" s="20" t="e">
        <f>VLOOKUP($B942,'DATA PENGUKURAN GARDU'!$A:$BS,53,0)</f>
        <v>#N/A</v>
      </c>
      <c r="AI942" s="20" t="e">
        <f>VLOOKUP($B942,'DATA PENGUKURAN GARDU'!$A:$BS,54,0)</f>
        <v>#N/A</v>
      </c>
      <c r="AJ942" s="17" t="e">
        <f>VLOOKUP($C942,'DATA PENGUKURAN GARDU'!$A:$BS,42,0)</f>
        <v>#N/A</v>
      </c>
      <c r="AK942" s="23" t="e">
        <f t="shared" si="483"/>
        <v>#N/A</v>
      </c>
      <c r="AL942" s="17" t="e">
        <f>VLOOKUP($C942,'DATA PENGUKURAN GARDU'!$A:$BS,44,0)</f>
        <v>#N/A</v>
      </c>
      <c r="AM942" s="23" t="e">
        <f t="shared" si="484"/>
        <v>#N/A</v>
      </c>
      <c r="AN942" s="17" t="e">
        <f>VLOOKUP($C942,'DATA PENGUKURAN GARDU'!$A:$BS,46,0)</f>
        <v>#N/A</v>
      </c>
      <c r="AO942" s="23" t="e">
        <f t="shared" si="485"/>
        <v>#N/A</v>
      </c>
      <c r="AP942" s="17" t="e">
        <f>VLOOKUP($C942,'DATA PENGUKURAN GARDU'!$A:$BS,46,0)</f>
        <v>#N/A</v>
      </c>
      <c r="AQ942" s="17" t="e">
        <f>VLOOKUP($C942,'DATA PENGUKURAN GARDU'!$A:$BS,53,0)</f>
        <v>#N/A</v>
      </c>
      <c r="AR942" s="17" t="e">
        <f>VLOOKUP($C942,'DATA PENGUKURAN GARDU'!$A:$BS,54,0)</f>
        <v>#N/A</v>
      </c>
      <c r="AS942" s="20" t="e">
        <f>VLOOKUP($D942,'DATA PENGUKURAN GARDU'!$A:$BS,42,0)</f>
        <v>#N/A</v>
      </c>
      <c r="AT942" s="21" t="e">
        <f t="shared" si="486"/>
        <v>#N/A</v>
      </c>
      <c r="AU942" s="20" t="e">
        <f>VLOOKUP($D942,'DATA PENGUKURAN GARDU'!$A:$BS,44,0)</f>
        <v>#N/A</v>
      </c>
      <c r="AV942" s="21" t="e">
        <f t="shared" si="487"/>
        <v>#N/A</v>
      </c>
      <c r="AW942" s="20" t="e">
        <f>VLOOKUP($D942,'DATA PENGUKURAN GARDU'!$A:$BS,46,0)</f>
        <v>#N/A</v>
      </c>
      <c r="AX942" s="21" t="e">
        <f t="shared" si="488"/>
        <v>#N/A</v>
      </c>
      <c r="AY942" s="20" t="e">
        <f>VLOOKUP($D942,'DATA PENGUKURAN GARDU'!$A:$BS,46,0)</f>
        <v>#N/A</v>
      </c>
      <c r="AZ942" s="20" t="e">
        <f>VLOOKUP($D942,'DATA PENGUKURAN GARDU'!$A:$BS,53,0)</f>
        <v>#N/A</v>
      </c>
      <c r="BA942" s="20" t="e">
        <f>VLOOKUP($D942,'DATA PENGUKURAN GARDU'!$A:$BS,54,0)</f>
        <v>#N/A</v>
      </c>
      <c r="BB942" s="17" t="e">
        <f>VLOOKUP($E942,'DATA PENGUKURAN GARDU'!$A:$BS,42,0)</f>
        <v>#N/A</v>
      </c>
      <c r="BC942" s="23" t="e">
        <f t="shared" si="489"/>
        <v>#N/A</v>
      </c>
      <c r="BD942" s="17" t="e">
        <f>VLOOKUP($E942,'DATA PENGUKURAN GARDU'!$A:$BS,44,0)</f>
        <v>#N/A</v>
      </c>
      <c r="BE942" s="23" t="e">
        <f t="shared" si="490"/>
        <v>#N/A</v>
      </c>
      <c r="BF942" s="17" t="e">
        <f>VLOOKUP($E942,'DATA PENGUKURAN GARDU'!$A:$BS,46,0)</f>
        <v>#N/A</v>
      </c>
      <c r="BG942" s="23" t="e">
        <f t="shared" si="491"/>
        <v>#N/A</v>
      </c>
      <c r="BH942" s="17" t="e">
        <f>VLOOKUP($E942,'DATA PENGUKURAN GARDU'!$A:$BS,46,0)</f>
        <v>#N/A</v>
      </c>
      <c r="BI942" s="17" t="e">
        <f>VLOOKUP($E942,'DATA PENGUKURAN GARDU'!$A:$BS,53,0)</f>
        <v>#N/A</v>
      </c>
      <c r="BJ942" s="17" t="e">
        <f>VLOOKUP($E942,'DATA PENGUKURAN GARDU'!$A:$BS,54,0)</f>
        <v>#N/A</v>
      </c>
      <c r="BK942" s="20" t="e">
        <f t="shared" si="492"/>
        <v>#N/A</v>
      </c>
      <c r="BL942" s="20" t="e">
        <f t="shared" si="493"/>
        <v>#N/A</v>
      </c>
      <c r="BM942" s="20" t="e">
        <f t="shared" si="494"/>
        <v>#N/A</v>
      </c>
      <c r="BN942" s="25" t="e">
        <f t="shared" si="495"/>
        <v>#N/A</v>
      </c>
      <c r="BO942" s="26" t="str">
        <f t="shared" si="496"/>
        <v>0</v>
      </c>
      <c r="BP942" s="21" t="e">
        <f t="shared" si="497"/>
        <v>#VALUE!</v>
      </c>
      <c r="BQ942" s="20" t="e">
        <f t="shared" si="498"/>
        <v>#N/A</v>
      </c>
      <c r="BR942" s="20" t="e">
        <v>#N/A</v>
      </c>
      <c r="BS942" s="9" t="e">
        <v>#N/A</v>
      </c>
      <c r="BT942" s="2" t="e">
        <f t="shared" si="499"/>
        <v>#VALUE!</v>
      </c>
      <c r="BU942" s="2" t="e">
        <f t="shared" si="467"/>
        <v>#N/A</v>
      </c>
      <c r="BV942" s="2" t="e">
        <f t="shared" si="468"/>
        <v>#N/A</v>
      </c>
    </row>
    <row r="943" s="2" customFormat="1" ht="22.95" customHeight="1" spans="1:74">
      <c r="A943" s="9" t="str">
        <f t="shared" si="469"/>
        <v>BB 150Induk</v>
      </c>
      <c r="B943" s="9" t="str">
        <f t="shared" si="470"/>
        <v>BB 150jurusan 1</v>
      </c>
      <c r="C943" s="9" t="str">
        <f t="shared" si="471"/>
        <v>BB 150jurusan 2</v>
      </c>
      <c r="D943" s="9" t="str">
        <f t="shared" si="472"/>
        <v>BB 150jurusan 3</v>
      </c>
      <c r="E943" s="9" t="str">
        <f t="shared" si="473"/>
        <v>BB 150jurusan 4</v>
      </c>
      <c r="F943" s="10" t="s">
        <v>437</v>
      </c>
      <c r="G943" s="10" t="s">
        <v>4</v>
      </c>
      <c r="H943" s="10" t="s">
        <v>1153</v>
      </c>
      <c r="I943" s="10">
        <v>0.902</v>
      </c>
      <c r="J943" s="10">
        <v>123.27765</v>
      </c>
      <c r="K943" s="10" t="s">
        <v>7465</v>
      </c>
      <c r="L943" s="10" t="s">
        <v>7465</v>
      </c>
      <c r="M943" s="10" t="s">
        <v>7465</v>
      </c>
      <c r="N943" s="14">
        <f t="shared" si="474"/>
        <v>0</v>
      </c>
      <c r="O943" s="15" t="e">
        <f t="shared" si="475"/>
        <v>#VALUE!</v>
      </c>
      <c r="P943" s="15" t="e">
        <f t="shared" si="476"/>
        <v>#VALUE!</v>
      </c>
      <c r="Q943" s="17" t="e">
        <f>VLOOKUP($A943,'DATA PENGUKURAN GARDU'!$A:$BS,42,0)</f>
        <v>#N/A</v>
      </c>
      <c r="R943" s="18" t="e">
        <f t="shared" si="477"/>
        <v>#N/A</v>
      </c>
      <c r="S943" s="17" t="e">
        <f>VLOOKUP($A943,'DATA PENGUKURAN GARDU'!$A:$BS,44,0)</f>
        <v>#N/A</v>
      </c>
      <c r="T943" s="18" t="e">
        <f t="shared" si="478"/>
        <v>#N/A</v>
      </c>
      <c r="U943" s="17" t="e">
        <f>VLOOKUP($A943,'DATA PENGUKURAN GARDU'!$A:$BS,46,0)</f>
        <v>#N/A</v>
      </c>
      <c r="V943" s="18" t="e">
        <f t="shared" si="479"/>
        <v>#N/A</v>
      </c>
      <c r="W943" s="17" t="e">
        <f>VLOOKUP($A943,'DATA PENGUKURAN GARDU'!$A:$BS,48,0)</f>
        <v>#N/A</v>
      </c>
      <c r="X943" s="17" t="e">
        <f>VLOOKUP($A943,'DATA PENGUKURAN GARDU'!$A:$BS,53,0)</f>
        <v>#N/A</v>
      </c>
      <c r="Y943" s="17" t="e">
        <f>VLOOKUP($A943,'DATA PENGUKURAN GARDU'!$A:$BS,54,0)</f>
        <v>#N/A</v>
      </c>
      <c r="Z943" s="17" t="e">
        <f>VLOOKUP($A943,'DATA PENGUKURAN GARDU'!$A:$BS,55,0)</f>
        <v>#N/A</v>
      </c>
      <c r="AA943" s="20" t="e">
        <f>VLOOKUP($B943,'DATA PENGUKURAN GARDU'!$A:$BS,42,0)</f>
        <v>#N/A</v>
      </c>
      <c r="AB943" s="21" t="e">
        <f t="shared" si="480"/>
        <v>#N/A</v>
      </c>
      <c r="AC943" s="20" t="e">
        <f>VLOOKUP($B943,'DATA PENGUKURAN GARDU'!$A:$BS,44,0)</f>
        <v>#N/A</v>
      </c>
      <c r="AD943" s="21" t="e">
        <f t="shared" si="481"/>
        <v>#N/A</v>
      </c>
      <c r="AE943" s="20" t="e">
        <f>VLOOKUP($B943,'DATA PENGUKURAN GARDU'!$A:$BS,46,0)</f>
        <v>#N/A</v>
      </c>
      <c r="AF943" s="21" t="e">
        <f t="shared" si="482"/>
        <v>#N/A</v>
      </c>
      <c r="AG943" s="20" t="e">
        <f>VLOOKUP($B943,'DATA PENGUKURAN GARDU'!$A:$BS,46,0)</f>
        <v>#N/A</v>
      </c>
      <c r="AH943" s="20" t="e">
        <f>VLOOKUP($B943,'DATA PENGUKURAN GARDU'!$A:$BS,53,0)</f>
        <v>#N/A</v>
      </c>
      <c r="AI943" s="20" t="e">
        <f>VLOOKUP($B943,'DATA PENGUKURAN GARDU'!$A:$BS,54,0)</f>
        <v>#N/A</v>
      </c>
      <c r="AJ943" s="17" t="e">
        <f>VLOOKUP($C943,'DATA PENGUKURAN GARDU'!$A:$BS,42,0)</f>
        <v>#N/A</v>
      </c>
      <c r="AK943" s="23" t="e">
        <f t="shared" si="483"/>
        <v>#N/A</v>
      </c>
      <c r="AL943" s="17" t="e">
        <f>VLOOKUP($C943,'DATA PENGUKURAN GARDU'!$A:$BS,44,0)</f>
        <v>#N/A</v>
      </c>
      <c r="AM943" s="23" t="e">
        <f t="shared" si="484"/>
        <v>#N/A</v>
      </c>
      <c r="AN943" s="17" t="e">
        <f>VLOOKUP($C943,'DATA PENGUKURAN GARDU'!$A:$BS,46,0)</f>
        <v>#N/A</v>
      </c>
      <c r="AO943" s="23" t="e">
        <f t="shared" si="485"/>
        <v>#N/A</v>
      </c>
      <c r="AP943" s="17" t="e">
        <f>VLOOKUP($C943,'DATA PENGUKURAN GARDU'!$A:$BS,46,0)</f>
        <v>#N/A</v>
      </c>
      <c r="AQ943" s="17" t="e">
        <f>VLOOKUP($C943,'DATA PENGUKURAN GARDU'!$A:$BS,53,0)</f>
        <v>#N/A</v>
      </c>
      <c r="AR943" s="17" t="e">
        <f>VLOOKUP($C943,'DATA PENGUKURAN GARDU'!$A:$BS,54,0)</f>
        <v>#N/A</v>
      </c>
      <c r="AS943" s="20" t="e">
        <f>VLOOKUP($D943,'DATA PENGUKURAN GARDU'!$A:$BS,42,0)</f>
        <v>#N/A</v>
      </c>
      <c r="AT943" s="21" t="e">
        <f t="shared" si="486"/>
        <v>#N/A</v>
      </c>
      <c r="AU943" s="20" t="e">
        <f>VLOOKUP($D943,'DATA PENGUKURAN GARDU'!$A:$BS,44,0)</f>
        <v>#N/A</v>
      </c>
      <c r="AV943" s="21" t="e">
        <f t="shared" si="487"/>
        <v>#N/A</v>
      </c>
      <c r="AW943" s="20" t="e">
        <f>VLOOKUP($D943,'DATA PENGUKURAN GARDU'!$A:$BS,46,0)</f>
        <v>#N/A</v>
      </c>
      <c r="AX943" s="21" t="e">
        <f t="shared" si="488"/>
        <v>#N/A</v>
      </c>
      <c r="AY943" s="20" t="e">
        <f>VLOOKUP($D943,'DATA PENGUKURAN GARDU'!$A:$BS,46,0)</f>
        <v>#N/A</v>
      </c>
      <c r="AZ943" s="20" t="e">
        <f>VLOOKUP($D943,'DATA PENGUKURAN GARDU'!$A:$BS,53,0)</f>
        <v>#N/A</v>
      </c>
      <c r="BA943" s="20" t="e">
        <f>VLOOKUP($D943,'DATA PENGUKURAN GARDU'!$A:$BS,54,0)</f>
        <v>#N/A</v>
      </c>
      <c r="BB943" s="17" t="e">
        <f>VLOOKUP($E943,'DATA PENGUKURAN GARDU'!$A:$BS,42,0)</f>
        <v>#N/A</v>
      </c>
      <c r="BC943" s="23" t="e">
        <f t="shared" si="489"/>
        <v>#N/A</v>
      </c>
      <c r="BD943" s="17" t="e">
        <f>VLOOKUP($E943,'DATA PENGUKURAN GARDU'!$A:$BS,44,0)</f>
        <v>#N/A</v>
      </c>
      <c r="BE943" s="23" t="e">
        <f t="shared" si="490"/>
        <v>#N/A</v>
      </c>
      <c r="BF943" s="17" t="e">
        <f>VLOOKUP($E943,'DATA PENGUKURAN GARDU'!$A:$BS,46,0)</f>
        <v>#N/A</v>
      </c>
      <c r="BG943" s="23" t="e">
        <f t="shared" si="491"/>
        <v>#N/A</v>
      </c>
      <c r="BH943" s="17" t="e">
        <f>VLOOKUP($E943,'DATA PENGUKURAN GARDU'!$A:$BS,46,0)</f>
        <v>#N/A</v>
      </c>
      <c r="BI943" s="17" t="e">
        <f>VLOOKUP($E943,'DATA PENGUKURAN GARDU'!$A:$BS,53,0)</f>
        <v>#N/A</v>
      </c>
      <c r="BJ943" s="17" t="e">
        <f>VLOOKUP($E943,'DATA PENGUKURAN GARDU'!$A:$BS,54,0)</f>
        <v>#N/A</v>
      </c>
      <c r="BK943" s="20" t="e">
        <f t="shared" si="492"/>
        <v>#N/A</v>
      </c>
      <c r="BL943" s="20" t="e">
        <f t="shared" si="493"/>
        <v>#N/A</v>
      </c>
      <c r="BM943" s="20" t="e">
        <f t="shared" si="494"/>
        <v>#N/A</v>
      </c>
      <c r="BN943" s="25" t="e">
        <f t="shared" si="495"/>
        <v>#N/A</v>
      </c>
      <c r="BO943" s="26" t="str">
        <f t="shared" si="496"/>
        <v>0</v>
      </c>
      <c r="BP943" s="21" t="e">
        <f t="shared" si="497"/>
        <v>#VALUE!</v>
      </c>
      <c r="BQ943" s="20" t="e">
        <f t="shared" si="498"/>
        <v>#N/A</v>
      </c>
      <c r="BR943" s="20" t="e">
        <v>#N/A</v>
      </c>
      <c r="BS943" s="9" t="e">
        <v>#N/A</v>
      </c>
      <c r="BT943" s="2" t="e">
        <f t="shared" si="499"/>
        <v>#VALUE!</v>
      </c>
      <c r="BU943" s="2" t="e">
        <f t="shared" si="467"/>
        <v>#N/A</v>
      </c>
      <c r="BV943" s="2" t="e">
        <f t="shared" si="468"/>
        <v>#N/A</v>
      </c>
    </row>
    <row r="944" s="2" customFormat="1" ht="22.95" customHeight="1" spans="1:74">
      <c r="A944" s="9" t="str">
        <f t="shared" si="469"/>
        <v>BB 156Induk</v>
      </c>
      <c r="B944" s="9" t="str">
        <f t="shared" si="470"/>
        <v>BB 156jurusan 1</v>
      </c>
      <c r="C944" s="9" t="str">
        <f t="shared" si="471"/>
        <v>BB 156jurusan 2</v>
      </c>
      <c r="D944" s="9" t="str">
        <f t="shared" si="472"/>
        <v>BB 156jurusan 3</v>
      </c>
      <c r="E944" s="9" t="str">
        <f t="shared" si="473"/>
        <v>BB 156jurusan 4</v>
      </c>
      <c r="F944" s="10" t="s">
        <v>920</v>
      </c>
      <c r="G944" s="10" t="s">
        <v>4</v>
      </c>
      <c r="H944" s="10" t="s">
        <v>1154</v>
      </c>
      <c r="I944" s="10">
        <v>0.94098</v>
      </c>
      <c r="J944" s="10">
        <v>123.23775</v>
      </c>
      <c r="K944" s="10" t="s">
        <v>7465</v>
      </c>
      <c r="L944" s="10" t="s">
        <v>7465</v>
      </c>
      <c r="M944" s="10" t="s">
        <v>7465</v>
      </c>
      <c r="N944" s="14">
        <f t="shared" si="474"/>
        <v>0</v>
      </c>
      <c r="O944" s="15" t="e">
        <f t="shared" si="475"/>
        <v>#VALUE!</v>
      </c>
      <c r="P944" s="15" t="e">
        <f t="shared" si="476"/>
        <v>#VALUE!</v>
      </c>
      <c r="Q944" s="17" t="e">
        <f>VLOOKUP($A944,'DATA PENGUKURAN GARDU'!$A:$BS,42,0)</f>
        <v>#N/A</v>
      </c>
      <c r="R944" s="18" t="e">
        <f t="shared" si="477"/>
        <v>#N/A</v>
      </c>
      <c r="S944" s="17" t="e">
        <f>VLOOKUP($A944,'DATA PENGUKURAN GARDU'!$A:$BS,44,0)</f>
        <v>#N/A</v>
      </c>
      <c r="T944" s="18" t="e">
        <f t="shared" si="478"/>
        <v>#N/A</v>
      </c>
      <c r="U944" s="17" t="e">
        <f>VLOOKUP($A944,'DATA PENGUKURAN GARDU'!$A:$BS,46,0)</f>
        <v>#N/A</v>
      </c>
      <c r="V944" s="18" t="e">
        <f t="shared" si="479"/>
        <v>#N/A</v>
      </c>
      <c r="W944" s="17" t="e">
        <f>VLOOKUP($A944,'DATA PENGUKURAN GARDU'!$A:$BS,48,0)</f>
        <v>#N/A</v>
      </c>
      <c r="X944" s="17" t="e">
        <f>VLOOKUP($A944,'DATA PENGUKURAN GARDU'!$A:$BS,53,0)</f>
        <v>#N/A</v>
      </c>
      <c r="Y944" s="17" t="e">
        <f>VLOOKUP($A944,'DATA PENGUKURAN GARDU'!$A:$BS,54,0)</f>
        <v>#N/A</v>
      </c>
      <c r="Z944" s="17" t="e">
        <f>VLOOKUP($A944,'DATA PENGUKURAN GARDU'!$A:$BS,55,0)</f>
        <v>#N/A</v>
      </c>
      <c r="AA944" s="20" t="e">
        <f>VLOOKUP($B944,'DATA PENGUKURAN GARDU'!$A:$BS,42,0)</f>
        <v>#N/A</v>
      </c>
      <c r="AB944" s="21" t="e">
        <f t="shared" si="480"/>
        <v>#N/A</v>
      </c>
      <c r="AC944" s="20" t="e">
        <f>VLOOKUP($B944,'DATA PENGUKURAN GARDU'!$A:$BS,44,0)</f>
        <v>#N/A</v>
      </c>
      <c r="AD944" s="21" t="e">
        <f t="shared" si="481"/>
        <v>#N/A</v>
      </c>
      <c r="AE944" s="20" t="e">
        <f>VLOOKUP($B944,'DATA PENGUKURAN GARDU'!$A:$BS,46,0)</f>
        <v>#N/A</v>
      </c>
      <c r="AF944" s="21" t="e">
        <f t="shared" si="482"/>
        <v>#N/A</v>
      </c>
      <c r="AG944" s="20" t="e">
        <f>VLOOKUP($B944,'DATA PENGUKURAN GARDU'!$A:$BS,46,0)</f>
        <v>#N/A</v>
      </c>
      <c r="AH944" s="20" t="e">
        <f>VLOOKUP($B944,'DATA PENGUKURAN GARDU'!$A:$BS,53,0)</f>
        <v>#N/A</v>
      </c>
      <c r="AI944" s="20" t="e">
        <f>VLOOKUP($B944,'DATA PENGUKURAN GARDU'!$A:$BS,54,0)</f>
        <v>#N/A</v>
      </c>
      <c r="AJ944" s="17" t="e">
        <f>VLOOKUP($C944,'DATA PENGUKURAN GARDU'!$A:$BS,42,0)</f>
        <v>#N/A</v>
      </c>
      <c r="AK944" s="23" t="e">
        <f t="shared" si="483"/>
        <v>#N/A</v>
      </c>
      <c r="AL944" s="17" t="e">
        <f>VLOOKUP($C944,'DATA PENGUKURAN GARDU'!$A:$BS,44,0)</f>
        <v>#N/A</v>
      </c>
      <c r="AM944" s="23" t="e">
        <f t="shared" si="484"/>
        <v>#N/A</v>
      </c>
      <c r="AN944" s="17" t="e">
        <f>VLOOKUP($C944,'DATA PENGUKURAN GARDU'!$A:$BS,46,0)</f>
        <v>#N/A</v>
      </c>
      <c r="AO944" s="23" t="e">
        <f t="shared" si="485"/>
        <v>#N/A</v>
      </c>
      <c r="AP944" s="17" t="e">
        <f>VLOOKUP($C944,'DATA PENGUKURAN GARDU'!$A:$BS,46,0)</f>
        <v>#N/A</v>
      </c>
      <c r="AQ944" s="17" t="e">
        <f>VLOOKUP($C944,'DATA PENGUKURAN GARDU'!$A:$BS,53,0)</f>
        <v>#N/A</v>
      </c>
      <c r="AR944" s="17" t="e">
        <f>VLOOKUP($C944,'DATA PENGUKURAN GARDU'!$A:$BS,54,0)</f>
        <v>#N/A</v>
      </c>
      <c r="AS944" s="20" t="e">
        <f>VLOOKUP($D944,'DATA PENGUKURAN GARDU'!$A:$BS,42,0)</f>
        <v>#N/A</v>
      </c>
      <c r="AT944" s="21" t="e">
        <f t="shared" si="486"/>
        <v>#N/A</v>
      </c>
      <c r="AU944" s="20" t="e">
        <f>VLOOKUP($D944,'DATA PENGUKURAN GARDU'!$A:$BS,44,0)</f>
        <v>#N/A</v>
      </c>
      <c r="AV944" s="21" t="e">
        <f t="shared" si="487"/>
        <v>#N/A</v>
      </c>
      <c r="AW944" s="20" t="e">
        <f>VLOOKUP($D944,'DATA PENGUKURAN GARDU'!$A:$BS,46,0)</f>
        <v>#N/A</v>
      </c>
      <c r="AX944" s="21" t="e">
        <f t="shared" si="488"/>
        <v>#N/A</v>
      </c>
      <c r="AY944" s="20" t="e">
        <f>VLOOKUP($D944,'DATA PENGUKURAN GARDU'!$A:$BS,46,0)</f>
        <v>#N/A</v>
      </c>
      <c r="AZ944" s="20" t="e">
        <f>VLOOKUP($D944,'DATA PENGUKURAN GARDU'!$A:$BS,53,0)</f>
        <v>#N/A</v>
      </c>
      <c r="BA944" s="20" t="e">
        <f>VLOOKUP($D944,'DATA PENGUKURAN GARDU'!$A:$BS,54,0)</f>
        <v>#N/A</v>
      </c>
      <c r="BB944" s="17" t="e">
        <f>VLOOKUP($E944,'DATA PENGUKURAN GARDU'!$A:$BS,42,0)</f>
        <v>#N/A</v>
      </c>
      <c r="BC944" s="23" t="e">
        <f t="shared" si="489"/>
        <v>#N/A</v>
      </c>
      <c r="BD944" s="17" t="e">
        <f>VLOOKUP($E944,'DATA PENGUKURAN GARDU'!$A:$BS,44,0)</f>
        <v>#N/A</v>
      </c>
      <c r="BE944" s="23" t="e">
        <f t="shared" si="490"/>
        <v>#N/A</v>
      </c>
      <c r="BF944" s="17" t="e">
        <f>VLOOKUP($E944,'DATA PENGUKURAN GARDU'!$A:$BS,46,0)</f>
        <v>#N/A</v>
      </c>
      <c r="BG944" s="23" t="e">
        <f t="shared" si="491"/>
        <v>#N/A</v>
      </c>
      <c r="BH944" s="17" t="e">
        <f>VLOOKUP($E944,'DATA PENGUKURAN GARDU'!$A:$BS,46,0)</f>
        <v>#N/A</v>
      </c>
      <c r="BI944" s="17" t="e">
        <f>VLOOKUP($E944,'DATA PENGUKURAN GARDU'!$A:$BS,53,0)</f>
        <v>#N/A</v>
      </c>
      <c r="BJ944" s="17" t="e">
        <f>VLOOKUP($E944,'DATA PENGUKURAN GARDU'!$A:$BS,54,0)</f>
        <v>#N/A</v>
      </c>
      <c r="BK944" s="20" t="e">
        <f t="shared" si="492"/>
        <v>#N/A</v>
      </c>
      <c r="BL944" s="20" t="e">
        <f t="shared" si="493"/>
        <v>#N/A</v>
      </c>
      <c r="BM944" s="20" t="e">
        <f t="shared" si="494"/>
        <v>#N/A</v>
      </c>
      <c r="BN944" s="25" t="e">
        <f t="shared" si="495"/>
        <v>#N/A</v>
      </c>
      <c r="BO944" s="26" t="str">
        <f t="shared" si="496"/>
        <v>0</v>
      </c>
      <c r="BP944" s="21" t="e">
        <f t="shared" si="497"/>
        <v>#VALUE!</v>
      </c>
      <c r="BQ944" s="20" t="e">
        <f t="shared" si="498"/>
        <v>#N/A</v>
      </c>
      <c r="BR944" s="20" t="e">
        <v>#N/A</v>
      </c>
      <c r="BS944" s="9" t="e">
        <v>#N/A</v>
      </c>
      <c r="BT944" s="2" t="e">
        <f t="shared" si="499"/>
        <v>#VALUE!</v>
      </c>
      <c r="BU944" s="2" t="e">
        <f t="shared" si="467"/>
        <v>#N/A</v>
      </c>
      <c r="BV944" s="2" t="e">
        <f t="shared" si="468"/>
        <v>#N/A</v>
      </c>
    </row>
    <row r="945" s="2" customFormat="1" ht="22.95" customHeight="1" spans="1:74">
      <c r="A945" s="9" t="str">
        <f t="shared" si="469"/>
        <v>BB 161Induk</v>
      </c>
      <c r="B945" s="9" t="str">
        <f t="shared" si="470"/>
        <v>BB 161jurusan 1</v>
      </c>
      <c r="C945" s="9" t="str">
        <f t="shared" si="471"/>
        <v>BB 161jurusan 2</v>
      </c>
      <c r="D945" s="9" t="str">
        <f t="shared" si="472"/>
        <v>BB 161jurusan 3</v>
      </c>
      <c r="E945" s="9" t="str">
        <f t="shared" si="473"/>
        <v>BB 161jurusan 4</v>
      </c>
      <c r="F945" s="10" t="s">
        <v>514</v>
      </c>
      <c r="G945" s="10" t="s">
        <v>4</v>
      </c>
      <c r="H945" s="10" t="s">
        <v>1155</v>
      </c>
      <c r="I945" s="10">
        <v>0.89753</v>
      </c>
      <c r="J945" s="10">
        <v>123.22465</v>
      </c>
      <c r="K945" s="10" t="s">
        <v>7465</v>
      </c>
      <c r="L945" s="10" t="s">
        <v>7465</v>
      </c>
      <c r="M945" s="10" t="s">
        <v>7465</v>
      </c>
      <c r="N945" s="14">
        <f t="shared" si="474"/>
        <v>0</v>
      </c>
      <c r="O945" s="15" t="e">
        <f t="shared" si="475"/>
        <v>#VALUE!</v>
      </c>
      <c r="P945" s="15" t="e">
        <f t="shared" si="476"/>
        <v>#VALUE!</v>
      </c>
      <c r="Q945" s="17" t="e">
        <f>VLOOKUP($A945,'DATA PENGUKURAN GARDU'!$A:$BS,42,0)</f>
        <v>#N/A</v>
      </c>
      <c r="R945" s="18" t="e">
        <f t="shared" si="477"/>
        <v>#N/A</v>
      </c>
      <c r="S945" s="17" t="e">
        <f>VLOOKUP($A945,'DATA PENGUKURAN GARDU'!$A:$BS,44,0)</f>
        <v>#N/A</v>
      </c>
      <c r="T945" s="18" t="e">
        <f t="shared" si="478"/>
        <v>#N/A</v>
      </c>
      <c r="U945" s="17" t="e">
        <f>VLOOKUP($A945,'DATA PENGUKURAN GARDU'!$A:$BS,46,0)</f>
        <v>#N/A</v>
      </c>
      <c r="V945" s="18" t="e">
        <f t="shared" si="479"/>
        <v>#N/A</v>
      </c>
      <c r="W945" s="17" t="e">
        <f>VLOOKUP($A945,'DATA PENGUKURAN GARDU'!$A:$BS,48,0)</f>
        <v>#N/A</v>
      </c>
      <c r="X945" s="17" t="e">
        <f>VLOOKUP($A945,'DATA PENGUKURAN GARDU'!$A:$BS,53,0)</f>
        <v>#N/A</v>
      </c>
      <c r="Y945" s="17" t="e">
        <f>VLOOKUP($A945,'DATA PENGUKURAN GARDU'!$A:$BS,54,0)</f>
        <v>#N/A</v>
      </c>
      <c r="Z945" s="17" t="e">
        <f>VLOOKUP($A945,'DATA PENGUKURAN GARDU'!$A:$BS,55,0)</f>
        <v>#N/A</v>
      </c>
      <c r="AA945" s="20" t="e">
        <f>VLOOKUP($B945,'DATA PENGUKURAN GARDU'!$A:$BS,42,0)</f>
        <v>#N/A</v>
      </c>
      <c r="AB945" s="21" t="e">
        <f t="shared" si="480"/>
        <v>#N/A</v>
      </c>
      <c r="AC945" s="20" t="e">
        <f>VLOOKUP($B945,'DATA PENGUKURAN GARDU'!$A:$BS,44,0)</f>
        <v>#N/A</v>
      </c>
      <c r="AD945" s="21" t="e">
        <f t="shared" si="481"/>
        <v>#N/A</v>
      </c>
      <c r="AE945" s="20" t="e">
        <f>VLOOKUP($B945,'DATA PENGUKURAN GARDU'!$A:$BS,46,0)</f>
        <v>#N/A</v>
      </c>
      <c r="AF945" s="21" t="e">
        <f t="shared" si="482"/>
        <v>#N/A</v>
      </c>
      <c r="AG945" s="20" t="e">
        <f>VLOOKUP($B945,'DATA PENGUKURAN GARDU'!$A:$BS,46,0)</f>
        <v>#N/A</v>
      </c>
      <c r="AH945" s="20" t="e">
        <f>VLOOKUP($B945,'DATA PENGUKURAN GARDU'!$A:$BS,53,0)</f>
        <v>#N/A</v>
      </c>
      <c r="AI945" s="20" t="e">
        <f>VLOOKUP($B945,'DATA PENGUKURAN GARDU'!$A:$BS,54,0)</f>
        <v>#N/A</v>
      </c>
      <c r="AJ945" s="17" t="e">
        <f>VLOOKUP($C945,'DATA PENGUKURAN GARDU'!$A:$BS,42,0)</f>
        <v>#N/A</v>
      </c>
      <c r="AK945" s="23" t="e">
        <f t="shared" si="483"/>
        <v>#N/A</v>
      </c>
      <c r="AL945" s="17" t="e">
        <f>VLOOKUP($C945,'DATA PENGUKURAN GARDU'!$A:$BS,44,0)</f>
        <v>#N/A</v>
      </c>
      <c r="AM945" s="23" t="e">
        <f t="shared" si="484"/>
        <v>#N/A</v>
      </c>
      <c r="AN945" s="17" t="e">
        <f>VLOOKUP($C945,'DATA PENGUKURAN GARDU'!$A:$BS,46,0)</f>
        <v>#N/A</v>
      </c>
      <c r="AO945" s="23" t="e">
        <f t="shared" si="485"/>
        <v>#N/A</v>
      </c>
      <c r="AP945" s="17" t="e">
        <f>VLOOKUP($C945,'DATA PENGUKURAN GARDU'!$A:$BS,46,0)</f>
        <v>#N/A</v>
      </c>
      <c r="AQ945" s="17" t="e">
        <f>VLOOKUP($C945,'DATA PENGUKURAN GARDU'!$A:$BS,53,0)</f>
        <v>#N/A</v>
      </c>
      <c r="AR945" s="17" t="e">
        <f>VLOOKUP($C945,'DATA PENGUKURAN GARDU'!$A:$BS,54,0)</f>
        <v>#N/A</v>
      </c>
      <c r="AS945" s="20" t="e">
        <f>VLOOKUP($D945,'DATA PENGUKURAN GARDU'!$A:$BS,42,0)</f>
        <v>#N/A</v>
      </c>
      <c r="AT945" s="21" t="e">
        <f t="shared" si="486"/>
        <v>#N/A</v>
      </c>
      <c r="AU945" s="20" t="e">
        <f>VLOOKUP($D945,'DATA PENGUKURAN GARDU'!$A:$BS,44,0)</f>
        <v>#N/A</v>
      </c>
      <c r="AV945" s="21" t="e">
        <f t="shared" si="487"/>
        <v>#N/A</v>
      </c>
      <c r="AW945" s="20" t="e">
        <f>VLOOKUP($D945,'DATA PENGUKURAN GARDU'!$A:$BS,46,0)</f>
        <v>#N/A</v>
      </c>
      <c r="AX945" s="21" t="e">
        <f t="shared" si="488"/>
        <v>#N/A</v>
      </c>
      <c r="AY945" s="20" t="e">
        <f>VLOOKUP($D945,'DATA PENGUKURAN GARDU'!$A:$BS,46,0)</f>
        <v>#N/A</v>
      </c>
      <c r="AZ945" s="20" t="e">
        <f>VLOOKUP($D945,'DATA PENGUKURAN GARDU'!$A:$BS,53,0)</f>
        <v>#N/A</v>
      </c>
      <c r="BA945" s="20" t="e">
        <f>VLOOKUP($D945,'DATA PENGUKURAN GARDU'!$A:$BS,54,0)</f>
        <v>#N/A</v>
      </c>
      <c r="BB945" s="17" t="e">
        <f>VLOOKUP($E945,'DATA PENGUKURAN GARDU'!$A:$BS,42,0)</f>
        <v>#N/A</v>
      </c>
      <c r="BC945" s="23" t="e">
        <f t="shared" si="489"/>
        <v>#N/A</v>
      </c>
      <c r="BD945" s="17" t="e">
        <f>VLOOKUP($E945,'DATA PENGUKURAN GARDU'!$A:$BS,44,0)</f>
        <v>#N/A</v>
      </c>
      <c r="BE945" s="23" t="e">
        <f t="shared" si="490"/>
        <v>#N/A</v>
      </c>
      <c r="BF945" s="17" t="e">
        <f>VLOOKUP($E945,'DATA PENGUKURAN GARDU'!$A:$BS,46,0)</f>
        <v>#N/A</v>
      </c>
      <c r="BG945" s="23" t="e">
        <f t="shared" si="491"/>
        <v>#N/A</v>
      </c>
      <c r="BH945" s="17" t="e">
        <f>VLOOKUP($E945,'DATA PENGUKURAN GARDU'!$A:$BS,46,0)</f>
        <v>#N/A</v>
      </c>
      <c r="BI945" s="17" t="e">
        <f>VLOOKUP($E945,'DATA PENGUKURAN GARDU'!$A:$BS,53,0)</f>
        <v>#N/A</v>
      </c>
      <c r="BJ945" s="17" t="e">
        <f>VLOOKUP($E945,'DATA PENGUKURAN GARDU'!$A:$BS,54,0)</f>
        <v>#N/A</v>
      </c>
      <c r="BK945" s="20" t="e">
        <f t="shared" si="492"/>
        <v>#N/A</v>
      </c>
      <c r="BL945" s="20" t="e">
        <f t="shared" si="493"/>
        <v>#N/A</v>
      </c>
      <c r="BM945" s="20" t="e">
        <f t="shared" si="494"/>
        <v>#N/A</v>
      </c>
      <c r="BN945" s="25" t="e">
        <f t="shared" si="495"/>
        <v>#N/A</v>
      </c>
      <c r="BO945" s="26" t="str">
        <f t="shared" si="496"/>
        <v>0</v>
      </c>
      <c r="BP945" s="21" t="e">
        <f t="shared" si="497"/>
        <v>#VALUE!</v>
      </c>
      <c r="BQ945" s="20" t="e">
        <f t="shared" si="498"/>
        <v>#N/A</v>
      </c>
      <c r="BR945" s="20" t="e">
        <v>#N/A</v>
      </c>
      <c r="BS945" s="9" t="e">
        <v>#N/A</v>
      </c>
      <c r="BT945" s="2" t="e">
        <f t="shared" si="499"/>
        <v>#VALUE!</v>
      </c>
      <c r="BU945" s="2" t="e">
        <f t="shared" si="467"/>
        <v>#N/A</v>
      </c>
      <c r="BV945" s="2" t="e">
        <f t="shared" si="468"/>
        <v>#N/A</v>
      </c>
    </row>
    <row r="946" s="2" customFormat="1" ht="22.95" customHeight="1" spans="1:74">
      <c r="A946" s="9" t="str">
        <f t="shared" si="469"/>
        <v>BB 162Induk</v>
      </c>
      <c r="B946" s="9" t="str">
        <f t="shared" si="470"/>
        <v>BB 162jurusan 1</v>
      </c>
      <c r="C946" s="9" t="str">
        <f t="shared" si="471"/>
        <v>BB 162jurusan 2</v>
      </c>
      <c r="D946" s="9" t="str">
        <f t="shared" si="472"/>
        <v>BB 162jurusan 3</v>
      </c>
      <c r="E946" s="9" t="str">
        <f t="shared" si="473"/>
        <v>BB 162jurusan 4</v>
      </c>
      <c r="F946" s="10" t="s">
        <v>514</v>
      </c>
      <c r="G946" s="10" t="s">
        <v>4</v>
      </c>
      <c r="H946" s="10" t="s">
        <v>1156</v>
      </c>
      <c r="I946" s="10">
        <v>0.91142</v>
      </c>
      <c r="J946" s="10">
        <v>123.21113</v>
      </c>
      <c r="K946" s="10" t="s">
        <v>7465</v>
      </c>
      <c r="L946" s="10" t="s">
        <v>7465</v>
      </c>
      <c r="M946" s="10" t="s">
        <v>7465</v>
      </c>
      <c r="N946" s="14">
        <f t="shared" si="474"/>
        <v>0</v>
      </c>
      <c r="O946" s="15" t="e">
        <f t="shared" si="475"/>
        <v>#VALUE!</v>
      </c>
      <c r="P946" s="15" t="e">
        <f t="shared" si="476"/>
        <v>#VALUE!</v>
      </c>
      <c r="Q946" s="17" t="e">
        <f>VLOOKUP($A946,'DATA PENGUKURAN GARDU'!$A:$BS,42,0)</f>
        <v>#N/A</v>
      </c>
      <c r="R946" s="18" t="e">
        <f t="shared" si="477"/>
        <v>#N/A</v>
      </c>
      <c r="S946" s="17" t="e">
        <f>VLOOKUP($A946,'DATA PENGUKURAN GARDU'!$A:$BS,44,0)</f>
        <v>#N/A</v>
      </c>
      <c r="T946" s="18" t="e">
        <f t="shared" si="478"/>
        <v>#N/A</v>
      </c>
      <c r="U946" s="17" t="e">
        <f>VLOOKUP($A946,'DATA PENGUKURAN GARDU'!$A:$BS,46,0)</f>
        <v>#N/A</v>
      </c>
      <c r="V946" s="18" t="e">
        <f t="shared" si="479"/>
        <v>#N/A</v>
      </c>
      <c r="W946" s="17" t="e">
        <f>VLOOKUP($A946,'DATA PENGUKURAN GARDU'!$A:$BS,48,0)</f>
        <v>#N/A</v>
      </c>
      <c r="X946" s="17" t="e">
        <f>VLOOKUP($A946,'DATA PENGUKURAN GARDU'!$A:$BS,53,0)</f>
        <v>#N/A</v>
      </c>
      <c r="Y946" s="17" t="e">
        <f>VLOOKUP($A946,'DATA PENGUKURAN GARDU'!$A:$BS,54,0)</f>
        <v>#N/A</v>
      </c>
      <c r="Z946" s="17" t="e">
        <f>VLOOKUP($A946,'DATA PENGUKURAN GARDU'!$A:$BS,55,0)</f>
        <v>#N/A</v>
      </c>
      <c r="AA946" s="20" t="e">
        <f>VLOOKUP($B946,'DATA PENGUKURAN GARDU'!$A:$BS,42,0)</f>
        <v>#N/A</v>
      </c>
      <c r="AB946" s="21" t="e">
        <f t="shared" si="480"/>
        <v>#N/A</v>
      </c>
      <c r="AC946" s="20" t="e">
        <f>VLOOKUP($B946,'DATA PENGUKURAN GARDU'!$A:$BS,44,0)</f>
        <v>#N/A</v>
      </c>
      <c r="AD946" s="21" t="e">
        <f t="shared" si="481"/>
        <v>#N/A</v>
      </c>
      <c r="AE946" s="20" t="e">
        <f>VLOOKUP($B946,'DATA PENGUKURAN GARDU'!$A:$BS,46,0)</f>
        <v>#N/A</v>
      </c>
      <c r="AF946" s="21" t="e">
        <f t="shared" si="482"/>
        <v>#N/A</v>
      </c>
      <c r="AG946" s="20" t="e">
        <f>VLOOKUP($B946,'DATA PENGUKURAN GARDU'!$A:$BS,46,0)</f>
        <v>#N/A</v>
      </c>
      <c r="AH946" s="20" t="e">
        <f>VLOOKUP($B946,'DATA PENGUKURAN GARDU'!$A:$BS,53,0)</f>
        <v>#N/A</v>
      </c>
      <c r="AI946" s="20" t="e">
        <f>VLOOKUP($B946,'DATA PENGUKURAN GARDU'!$A:$BS,54,0)</f>
        <v>#N/A</v>
      </c>
      <c r="AJ946" s="17" t="e">
        <f>VLOOKUP($C946,'DATA PENGUKURAN GARDU'!$A:$BS,42,0)</f>
        <v>#N/A</v>
      </c>
      <c r="AK946" s="23" t="e">
        <f t="shared" si="483"/>
        <v>#N/A</v>
      </c>
      <c r="AL946" s="17" t="e">
        <f>VLOOKUP($C946,'DATA PENGUKURAN GARDU'!$A:$BS,44,0)</f>
        <v>#N/A</v>
      </c>
      <c r="AM946" s="23" t="e">
        <f t="shared" si="484"/>
        <v>#N/A</v>
      </c>
      <c r="AN946" s="17" t="e">
        <f>VLOOKUP($C946,'DATA PENGUKURAN GARDU'!$A:$BS,46,0)</f>
        <v>#N/A</v>
      </c>
      <c r="AO946" s="23" t="e">
        <f t="shared" si="485"/>
        <v>#N/A</v>
      </c>
      <c r="AP946" s="17" t="e">
        <f>VLOOKUP($C946,'DATA PENGUKURAN GARDU'!$A:$BS,46,0)</f>
        <v>#N/A</v>
      </c>
      <c r="AQ946" s="17" t="e">
        <f>VLOOKUP($C946,'DATA PENGUKURAN GARDU'!$A:$BS,53,0)</f>
        <v>#N/A</v>
      </c>
      <c r="AR946" s="17" t="e">
        <f>VLOOKUP($C946,'DATA PENGUKURAN GARDU'!$A:$BS,54,0)</f>
        <v>#N/A</v>
      </c>
      <c r="AS946" s="20" t="e">
        <f>VLOOKUP($D946,'DATA PENGUKURAN GARDU'!$A:$BS,42,0)</f>
        <v>#N/A</v>
      </c>
      <c r="AT946" s="21" t="e">
        <f t="shared" si="486"/>
        <v>#N/A</v>
      </c>
      <c r="AU946" s="20" t="e">
        <f>VLOOKUP($D946,'DATA PENGUKURAN GARDU'!$A:$BS,44,0)</f>
        <v>#N/A</v>
      </c>
      <c r="AV946" s="21" t="e">
        <f t="shared" si="487"/>
        <v>#N/A</v>
      </c>
      <c r="AW946" s="20" t="e">
        <f>VLOOKUP($D946,'DATA PENGUKURAN GARDU'!$A:$BS,46,0)</f>
        <v>#N/A</v>
      </c>
      <c r="AX946" s="21" t="e">
        <f t="shared" si="488"/>
        <v>#N/A</v>
      </c>
      <c r="AY946" s="20" t="e">
        <f>VLOOKUP($D946,'DATA PENGUKURAN GARDU'!$A:$BS,46,0)</f>
        <v>#N/A</v>
      </c>
      <c r="AZ946" s="20" t="e">
        <f>VLOOKUP($D946,'DATA PENGUKURAN GARDU'!$A:$BS,53,0)</f>
        <v>#N/A</v>
      </c>
      <c r="BA946" s="20" t="e">
        <f>VLOOKUP($D946,'DATA PENGUKURAN GARDU'!$A:$BS,54,0)</f>
        <v>#N/A</v>
      </c>
      <c r="BB946" s="17" t="e">
        <f>VLOOKUP($E946,'DATA PENGUKURAN GARDU'!$A:$BS,42,0)</f>
        <v>#N/A</v>
      </c>
      <c r="BC946" s="23" t="e">
        <f t="shared" si="489"/>
        <v>#N/A</v>
      </c>
      <c r="BD946" s="17" t="e">
        <f>VLOOKUP($E946,'DATA PENGUKURAN GARDU'!$A:$BS,44,0)</f>
        <v>#N/A</v>
      </c>
      <c r="BE946" s="23" t="e">
        <f t="shared" si="490"/>
        <v>#N/A</v>
      </c>
      <c r="BF946" s="17" t="e">
        <f>VLOOKUP($E946,'DATA PENGUKURAN GARDU'!$A:$BS,46,0)</f>
        <v>#N/A</v>
      </c>
      <c r="BG946" s="23" t="e">
        <f t="shared" si="491"/>
        <v>#N/A</v>
      </c>
      <c r="BH946" s="17" t="e">
        <f>VLOOKUP($E946,'DATA PENGUKURAN GARDU'!$A:$BS,46,0)</f>
        <v>#N/A</v>
      </c>
      <c r="BI946" s="17" t="e">
        <f>VLOOKUP($E946,'DATA PENGUKURAN GARDU'!$A:$BS,53,0)</f>
        <v>#N/A</v>
      </c>
      <c r="BJ946" s="17" t="e">
        <f>VLOOKUP($E946,'DATA PENGUKURAN GARDU'!$A:$BS,54,0)</f>
        <v>#N/A</v>
      </c>
      <c r="BK946" s="20" t="e">
        <f t="shared" si="492"/>
        <v>#N/A</v>
      </c>
      <c r="BL946" s="20" t="e">
        <f t="shared" si="493"/>
        <v>#N/A</v>
      </c>
      <c r="BM946" s="20" t="e">
        <f t="shared" si="494"/>
        <v>#N/A</v>
      </c>
      <c r="BN946" s="25" t="e">
        <f t="shared" si="495"/>
        <v>#N/A</v>
      </c>
      <c r="BO946" s="26" t="str">
        <f t="shared" si="496"/>
        <v>0</v>
      </c>
      <c r="BP946" s="21" t="e">
        <f t="shared" si="497"/>
        <v>#VALUE!</v>
      </c>
      <c r="BQ946" s="20" t="e">
        <f t="shared" si="498"/>
        <v>#N/A</v>
      </c>
      <c r="BR946" s="20" t="e">
        <v>#N/A</v>
      </c>
      <c r="BS946" s="9" t="e">
        <v>#N/A</v>
      </c>
      <c r="BT946" s="2" t="e">
        <f t="shared" si="499"/>
        <v>#VALUE!</v>
      </c>
      <c r="BU946" s="2" t="e">
        <f t="shared" si="467"/>
        <v>#N/A</v>
      </c>
      <c r="BV946" s="2" t="e">
        <f t="shared" si="468"/>
        <v>#N/A</v>
      </c>
    </row>
    <row r="947" s="2" customFormat="1" ht="22.95" customHeight="1" spans="1:74">
      <c r="A947" s="9" t="str">
        <f t="shared" si="469"/>
        <v>K-163Induk</v>
      </c>
      <c r="B947" s="9" t="str">
        <f t="shared" si="470"/>
        <v>K-163jurusan 1</v>
      </c>
      <c r="C947" s="9" t="str">
        <f t="shared" si="471"/>
        <v>K-163jurusan 2</v>
      </c>
      <c r="D947" s="9" t="str">
        <f t="shared" si="472"/>
        <v>K-163jurusan 3</v>
      </c>
      <c r="E947" s="9" t="str">
        <f t="shared" si="473"/>
        <v>K-163jurusan 4</v>
      </c>
      <c r="F947" s="10" t="s">
        <v>446</v>
      </c>
      <c r="G947" s="10" t="s">
        <v>132</v>
      </c>
      <c r="H947" s="10" t="s">
        <v>1157</v>
      </c>
      <c r="I947" s="10">
        <v>0.757667</v>
      </c>
      <c r="J947" s="10">
        <v>124.326067</v>
      </c>
      <c r="K947" s="10" t="s">
        <v>7465</v>
      </c>
      <c r="L947" s="10" t="s">
        <v>7465</v>
      </c>
      <c r="M947" s="10" t="s">
        <v>7465</v>
      </c>
      <c r="N947" s="14">
        <f t="shared" si="474"/>
        <v>0</v>
      </c>
      <c r="O947" s="15" t="e">
        <f t="shared" si="475"/>
        <v>#VALUE!</v>
      </c>
      <c r="P947" s="15" t="e">
        <f t="shared" si="476"/>
        <v>#VALUE!</v>
      </c>
      <c r="Q947" s="17" t="e">
        <f>VLOOKUP($A947,'DATA PENGUKURAN GARDU'!$A:$BS,42,0)</f>
        <v>#N/A</v>
      </c>
      <c r="R947" s="18" t="e">
        <f t="shared" si="477"/>
        <v>#N/A</v>
      </c>
      <c r="S947" s="17" t="e">
        <f>VLOOKUP($A947,'DATA PENGUKURAN GARDU'!$A:$BS,44,0)</f>
        <v>#N/A</v>
      </c>
      <c r="T947" s="18" t="e">
        <f t="shared" si="478"/>
        <v>#N/A</v>
      </c>
      <c r="U947" s="17" t="e">
        <f>VLOOKUP($A947,'DATA PENGUKURAN GARDU'!$A:$BS,46,0)</f>
        <v>#N/A</v>
      </c>
      <c r="V947" s="18" t="e">
        <f t="shared" si="479"/>
        <v>#N/A</v>
      </c>
      <c r="W947" s="17" t="e">
        <f>VLOOKUP($A947,'DATA PENGUKURAN GARDU'!$A:$BS,48,0)</f>
        <v>#N/A</v>
      </c>
      <c r="X947" s="17" t="e">
        <f>VLOOKUP($A947,'DATA PENGUKURAN GARDU'!$A:$BS,53,0)</f>
        <v>#N/A</v>
      </c>
      <c r="Y947" s="17" t="e">
        <f>VLOOKUP($A947,'DATA PENGUKURAN GARDU'!$A:$BS,54,0)</f>
        <v>#N/A</v>
      </c>
      <c r="Z947" s="17" t="e">
        <f>VLOOKUP($A947,'DATA PENGUKURAN GARDU'!$A:$BS,55,0)</f>
        <v>#N/A</v>
      </c>
      <c r="AA947" s="20" t="e">
        <f>VLOOKUP($B947,'DATA PENGUKURAN GARDU'!$A:$BS,42,0)</f>
        <v>#N/A</v>
      </c>
      <c r="AB947" s="21" t="e">
        <f t="shared" si="480"/>
        <v>#N/A</v>
      </c>
      <c r="AC947" s="20" t="e">
        <f>VLOOKUP($B947,'DATA PENGUKURAN GARDU'!$A:$BS,44,0)</f>
        <v>#N/A</v>
      </c>
      <c r="AD947" s="21" t="e">
        <f t="shared" si="481"/>
        <v>#N/A</v>
      </c>
      <c r="AE947" s="20" t="e">
        <f>VLOOKUP($B947,'DATA PENGUKURAN GARDU'!$A:$BS,46,0)</f>
        <v>#N/A</v>
      </c>
      <c r="AF947" s="21" t="e">
        <f t="shared" si="482"/>
        <v>#N/A</v>
      </c>
      <c r="AG947" s="20" t="e">
        <f>VLOOKUP($B947,'DATA PENGUKURAN GARDU'!$A:$BS,46,0)</f>
        <v>#N/A</v>
      </c>
      <c r="AH947" s="20" t="e">
        <f>VLOOKUP($B947,'DATA PENGUKURAN GARDU'!$A:$BS,53,0)</f>
        <v>#N/A</v>
      </c>
      <c r="AI947" s="20" t="e">
        <f>VLOOKUP($B947,'DATA PENGUKURAN GARDU'!$A:$BS,54,0)</f>
        <v>#N/A</v>
      </c>
      <c r="AJ947" s="17" t="e">
        <f>VLOOKUP($C947,'DATA PENGUKURAN GARDU'!$A:$BS,42,0)</f>
        <v>#N/A</v>
      </c>
      <c r="AK947" s="23" t="e">
        <f t="shared" si="483"/>
        <v>#N/A</v>
      </c>
      <c r="AL947" s="17" t="e">
        <f>VLOOKUP($C947,'DATA PENGUKURAN GARDU'!$A:$BS,44,0)</f>
        <v>#N/A</v>
      </c>
      <c r="AM947" s="23" t="e">
        <f t="shared" si="484"/>
        <v>#N/A</v>
      </c>
      <c r="AN947" s="17" t="e">
        <f>VLOOKUP($C947,'DATA PENGUKURAN GARDU'!$A:$BS,46,0)</f>
        <v>#N/A</v>
      </c>
      <c r="AO947" s="23" t="e">
        <f t="shared" si="485"/>
        <v>#N/A</v>
      </c>
      <c r="AP947" s="17" t="e">
        <f>VLOOKUP($C947,'DATA PENGUKURAN GARDU'!$A:$BS,46,0)</f>
        <v>#N/A</v>
      </c>
      <c r="AQ947" s="17" t="e">
        <f>VLOOKUP($C947,'DATA PENGUKURAN GARDU'!$A:$BS,53,0)</f>
        <v>#N/A</v>
      </c>
      <c r="AR947" s="17" t="e">
        <f>VLOOKUP($C947,'DATA PENGUKURAN GARDU'!$A:$BS,54,0)</f>
        <v>#N/A</v>
      </c>
      <c r="AS947" s="20" t="e">
        <f>VLOOKUP($D947,'DATA PENGUKURAN GARDU'!$A:$BS,42,0)</f>
        <v>#N/A</v>
      </c>
      <c r="AT947" s="21" t="e">
        <f t="shared" si="486"/>
        <v>#N/A</v>
      </c>
      <c r="AU947" s="20" t="e">
        <f>VLOOKUP($D947,'DATA PENGUKURAN GARDU'!$A:$BS,44,0)</f>
        <v>#N/A</v>
      </c>
      <c r="AV947" s="21" t="e">
        <f t="shared" si="487"/>
        <v>#N/A</v>
      </c>
      <c r="AW947" s="20" t="e">
        <f>VLOOKUP($D947,'DATA PENGUKURAN GARDU'!$A:$BS,46,0)</f>
        <v>#N/A</v>
      </c>
      <c r="AX947" s="21" t="e">
        <f t="shared" si="488"/>
        <v>#N/A</v>
      </c>
      <c r="AY947" s="20" t="e">
        <f>VLOOKUP($D947,'DATA PENGUKURAN GARDU'!$A:$BS,46,0)</f>
        <v>#N/A</v>
      </c>
      <c r="AZ947" s="20" t="e">
        <f>VLOOKUP($D947,'DATA PENGUKURAN GARDU'!$A:$BS,53,0)</f>
        <v>#N/A</v>
      </c>
      <c r="BA947" s="20" t="e">
        <f>VLOOKUP($D947,'DATA PENGUKURAN GARDU'!$A:$BS,54,0)</f>
        <v>#N/A</v>
      </c>
      <c r="BB947" s="17" t="e">
        <f>VLOOKUP($E947,'DATA PENGUKURAN GARDU'!$A:$BS,42,0)</f>
        <v>#N/A</v>
      </c>
      <c r="BC947" s="23" t="e">
        <f t="shared" si="489"/>
        <v>#N/A</v>
      </c>
      <c r="BD947" s="17" t="e">
        <f>VLOOKUP($E947,'DATA PENGUKURAN GARDU'!$A:$BS,44,0)</f>
        <v>#N/A</v>
      </c>
      <c r="BE947" s="23" t="e">
        <f t="shared" si="490"/>
        <v>#N/A</v>
      </c>
      <c r="BF947" s="17" t="e">
        <f>VLOOKUP($E947,'DATA PENGUKURAN GARDU'!$A:$BS,46,0)</f>
        <v>#N/A</v>
      </c>
      <c r="BG947" s="23" t="e">
        <f t="shared" si="491"/>
        <v>#N/A</v>
      </c>
      <c r="BH947" s="17" t="e">
        <f>VLOOKUP($E947,'DATA PENGUKURAN GARDU'!$A:$BS,46,0)</f>
        <v>#N/A</v>
      </c>
      <c r="BI947" s="17" t="e">
        <f>VLOOKUP($E947,'DATA PENGUKURAN GARDU'!$A:$BS,53,0)</f>
        <v>#N/A</v>
      </c>
      <c r="BJ947" s="17" t="e">
        <f>VLOOKUP($E947,'DATA PENGUKURAN GARDU'!$A:$BS,54,0)</f>
        <v>#N/A</v>
      </c>
      <c r="BK947" s="20" t="e">
        <f t="shared" si="492"/>
        <v>#N/A</v>
      </c>
      <c r="BL947" s="20" t="e">
        <f t="shared" si="493"/>
        <v>#N/A</v>
      </c>
      <c r="BM947" s="20" t="e">
        <f t="shared" si="494"/>
        <v>#N/A</v>
      </c>
      <c r="BN947" s="25" t="e">
        <f t="shared" si="495"/>
        <v>#N/A</v>
      </c>
      <c r="BO947" s="26" t="str">
        <f t="shared" si="496"/>
        <v>0</v>
      </c>
      <c r="BP947" s="21" t="e">
        <f t="shared" si="497"/>
        <v>#VALUE!</v>
      </c>
      <c r="BQ947" s="20" t="e">
        <f t="shared" si="498"/>
        <v>#N/A</v>
      </c>
      <c r="BR947" s="20" t="e">
        <v>#N/A</v>
      </c>
      <c r="BS947" s="9" t="e">
        <v>#N/A</v>
      </c>
      <c r="BT947" s="2" t="e">
        <f t="shared" si="499"/>
        <v>#VALUE!</v>
      </c>
      <c r="BU947" s="2" t="e">
        <f t="shared" si="467"/>
        <v>#N/A</v>
      </c>
      <c r="BV947" s="2" t="e">
        <f t="shared" si="468"/>
        <v>#N/A</v>
      </c>
    </row>
    <row r="948" s="2" customFormat="1" ht="22.95" customHeight="1" spans="1:74">
      <c r="A948" s="9" t="str">
        <f t="shared" si="469"/>
        <v>K-171Induk</v>
      </c>
      <c r="B948" s="9" t="str">
        <f t="shared" si="470"/>
        <v>K-171jurusan 1</v>
      </c>
      <c r="C948" s="9" t="str">
        <f t="shared" si="471"/>
        <v>K-171jurusan 2</v>
      </c>
      <c r="D948" s="9" t="str">
        <f t="shared" si="472"/>
        <v>K-171jurusan 3</v>
      </c>
      <c r="E948" s="9" t="str">
        <f t="shared" si="473"/>
        <v>K-171jurusan 4</v>
      </c>
      <c r="F948" s="10" t="s">
        <v>131</v>
      </c>
      <c r="G948" s="10" t="s">
        <v>132</v>
      </c>
      <c r="H948" s="10" t="s">
        <v>1159</v>
      </c>
      <c r="I948" s="10">
        <v>0.773734</v>
      </c>
      <c r="J948" s="10">
        <v>124.336375</v>
      </c>
      <c r="K948" s="10" t="s">
        <v>7465</v>
      </c>
      <c r="L948" s="10" t="s">
        <v>7465</v>
      </c>
      <c r="M948" s="10" t="s">
        <v>7465</v>
      </c>
      <c r="N948" s="14">
        <f t="shared" si="474"/>
        <v>0</v>
      </c>
      <c r="O948" s="15" t="e">
        <f t="shared" si="475"/>
        <v>#VALUE!</v>
      </c>
      <c r="P948" s="15" t="e">
        <f t="shared" si="476"/>
        <v>#VALUE!</v>
      </c>
      <c r="Q948" s="17" t="e">
        <f>VLOOKUP($A948,'DATA PENGUKURAN GARDU'!$A:$BS,42,0)</f>
        <v>#N/A</v>
      </c>
      <c r="R948" s="18" t="e">
        <f t="shared" si="477"/>
        <v>#N/A</v>
      </c>
      <c r="S948" s="17" t="e">
        <f>VLOOKUP($A948,'DATA PENGUKURAN GARDU'!$A:$BS,44,0)</f>
        <v>#N/A</v>
      </c>
      <c r="T948" s="18" t="e">
        <f t="shared" si="478"/>
        <v>#N/A</v>
      </c>
      <c r="U948" s="17" t="e">
        <f>VLOOKUP($A948,'DATA PENGUKURAN GARDU'!$A:$BS,46,0)</f>
        <v>#N/A</v>
      </c>
      <c r="V948" s="18" t="e">
        <f t="shared" si="479"/>
        <v>#N/A</v>
      </c>
      <c r="W948" s="17" t="e">
        <f>VLOOKUP($A948,'DATA PENGUKURAN GARDU'!$A:$BS,48,0)</f>
        <v>#N/A</v>
      </c>
      <c r="X948" s="17" t="e">
        <f>VLOOKUP($A948,'DATA PENGUKURAN GARDU'!$A:$BS,53,0)</f>
        <v>#N/A</v>
      </c>
      <c r="Y948" s="17" t="e">
        <f>VLOOKUP($A948,'DATA PENGUKURAN GARDU'!$A:$BS,54,0)</f>
        <v>#N/A</v>
      </c>
      <c r="Z948" s="17" t="e">
        <f>VLOOKUP($A948,'DATA PENGUKURAN GARDU'!$A:$BS,55,0)</f>
        <v>#N/A</v>
      </c>
      <c r="AA948" s="20" t="e">
        <f>VLOOKUP($B948,'DATA PENGUKURAN GARDU'!$A:$BS,42,0)</f>
        <v>#N/A</v>
      </c>
      <c r="AB948" s="21" t="e">
        <f t="shared" si="480"/>
        <v>#N/A</v>
      </c>
      <c r="AC948" s="20" t="e">
        <f>VLOOKUP($B948,'DATA PENGUKURAN GARDU'!$A:$BS,44,0)</f>
        <v>#N/A</v>
      </c>
      <c r="AD948" s="21" t="e">
        <f t="shared" si="481"/>
        <v>#N/A</v>
      </c>
      <c r="AE948" s="20" t="e">
        <f>VLOOKUP($B948,'DATA PENGUKURAN GARDU'!$A:$BS,46,0)</f>
        <v>#N/A</v>
      </c>
      <c r="AF948" s="21" t="e">
        <f t="shared" si="482"/>
        <v>#N/A</v>
      </c>
      <c r="AG948" s="20" t="e">
        <f>VLOOKUP($B948,'DATA PENGUKURAN GARDU'!$A:$BS,46,0)</f>
        <v>#N/A</v>
      </c>
      <c r="AH948" s="20" t="e">
        <f>VLOOKUP($B948,'DATA PENGUKURAN GARDU'!$A:$BS,53,0)</f>
        <v>#N/A</v>
      </c>
      <c r="AI948" s="20" t="e">
        <f>VLOOKUP($B948,'DATA PENGUKURAN GARDU'!$A:$BS,54,0)</f>
        <v>#N/A</v>
      </c>
      <c r="AJ948" s="17" t="e">
        <f>VLOOKUP($C948,'DATA PENGUKURAN GARDU'!$A:$BS,42,0)</f>
        <v>#N/A</v>
      </c>
      <c r="AK948" s="23" t="e">
        <f t="shared" si="483"/>
        <v>#N/A</v>
      </c>
      <c r="AL948" s="17" t="e">
        <f>VLOOKUP($C948,'DATA PENGUKURAN GARDU'!$A:$BS,44,0)</f>
        <v>#N/A</v>
      </c>
      <c r="AM948" s="23" t="e">
        <f t="shared" si="484"/>
        <v>#N/A</v>
      </c>
      <c r="AN948" s="17" t="e">
        <f>VLOOKUP($C948,'DATA PENGUKURAN GARDU'!$A:$BS,46,0)</f>
        <v>#N/A</v>
      </c>
      <c r="AO948" s="23" t="e">
        <f t="shared" si="485"/>
        <v>#N/A</v>
      </c>
      <c r="AP948" s="17" t="e">
        <f>VLOOKUP($C948,'DATA PENGUKURAN GARDU'!$A:$BS,46,0)</f>
        <v>#N/A</v>
      </c>
      <c r="AQ948" s="17" t="e">
        <f>VLOOKUP($C948,'DATA PENGUKURAN GARDU'!$A:$BS,53,0)</f>
        <v>#N/A</v>
      </c>
      <c r="AR948" s="17" t="e">
        <f>VLOOKUP($C948,'DATA PENGUKURAN GARDU'!$A:$BS,54,0)</f>
        <v>#N/A</v>
      </c>
      <c r="AS948" s="20" t="e">
        <f>VLOOKUP($D948,'DATA PENGUKURAN GARDU'!$A:$BS,42,0)</f>
        <v>#N/A</v>
      </c>
      <c r="AT948" s="21" t="e">
        <f t="shared" si="486"/>
        <v>#N/A</v>
      </c>
      <c r="AU948" s="20" t="e">
        <f>VLOOKUP($D948,'DATA PENGUKURAN GARDU'!$A:$BS,44,0)</f>
        <v>#N/A</v>
      </c>
      <c r="AV948" s="21" t="e">
        <f t="shared" si="487"/>
        <v>#N/A</v>
      </c>
      <c r="AW948" s="20" t="e">
        <f>VLOOKUP($D948,'DATA PENGUKURAN GARDU'!$A:$BS,46,0)</f>
        <v>#N/A</v>
      </c>
      <c r="AX948" s="21" t="e">
        <f t="shared" si="488"/>
        <v>#N/A</v>
      </c>
      <c r="AY948" s="20" t="e">
        <f>VLOOKUP($D948,'DATA PENGUKURAN GARDU'!$A:$BS,46,0)</f>
        <v>#N/A</v>
      </c>
      <c r="AZ948" s="20" t="e">
        <f>VLOOKUP($D948,'DATA PENGUKURAN GARDU'!$A:$BS,53,0)</f>
        <v>#N/A</v>
      </c>
      <c r="BA948" s="20" t="e">
        <f>VLOOKUP($D948,'DATA PENGUKURAN GARDU'!$A:$BS,54,0)</f>
        <v>#N/A</v>
      </c>
      <c r="BB948" s="17" t="e">
        <f>VLOOKUP($E948,'DATA PENGUKURAN GARDU'!$A:$BS,42,0)</f>
        <v>#N/A</v>
      </c>
      <c r="BC948" s="23" t="e">
        <f t="shared" si="489"/>
        <v>#N/A</v>
      </c>
      <c r="BD948" s="17" t="e">
        <f>VLOOKUP($E948,'DATA PENGUKURAN GARDU'!$A:$BS,44,0)</f>
        <v>#N/A</v>
      </c>
      <c r="BE948" s="23" t="e">
        <f t="shared" si="490"/>
        <v>#N/A</v>
      </c>
      <c r="BF948" s="17" t="e">
        <f>VLOOKUP($E948,'DATA PENGUKURAN GARDU'!$A:$BS,46,0)</f>
        <v>#N/A</v>
      </c>
      <c r="BG948" s="23" t="e">
        <f t="shared" si="491"/>
        <v>#N/A</v>
      </c>
      <c r="BH948" s="17" t="e">
        <f>VLOOKUP($E948,'DATA PENGUKURAN GARDU'!$A:$BS,46,0)</f>
        <v>#N/A</v>
      </c>
      <c r="BI948" s="17" t="e">
        <f>VLOOKUP($E948,'DATA PENGUKURAN GARDU'!$A:$BS,53,0)</f>
        <v>#N/A</v>
      </c>
      <c r="BJ948" s="17" t="e">
        <f>VLOOKUP($E948,'DATA PENGUKURAN GARDU'!$A:$BS,54,0)</f>
        <v>#N/A</v>
      </c>
      <c r="BK948" s="20" t="e">
        <f t="shared" si="492"/>
        <v>#N/A</v>
      </c>
      <c r="BL948" s="20" t="e">
        <f t="shared" si="493"/>
        <v>#N/A</v>
      </c>
      <c r="BM948" s="20" t="e">
        <f t="shared" si="494"/>
        <v>#N/A</v>
      </c>
      <c r="BN948" s="25" t="e">
        <f t="shared" si="495"/>
        <v>#N/A</v>
      </c>
      <c r="BO948" s="26" t="str">
        <f t="shared" si="496"/>
        <v>0</v>
      </c>
      <c r="BP948" s="21" t="e">
        <f t="shared" si="497"/>
        <v>#VALUE!</v>
      </c>
      <c r="BQ948" s="20" t="e">
        <f t="shared" si="498"/>
        <v>#N/A</v>
      </c>
      <c r="BR948" s="20" t="e">
        <v>#N/A</v>
      </c>
      <c r="BS948" s="9" t="e">
        <v>#N/A</v>
      </c>
      <c r="BT948" s="2" t="e">
        <f t="shared" si="499"/>
        <v>#VALUE!</v>
      </c>
      <c r="BU948" s="2" t="e">
        <f t="shared" si="467"/>
        <v>#N/A</v>
      </c>
      <c r="BV948" s="2" t="e">
        <f t="shared" si="468"/>
        <v>#N/A</v>
      </c>
    </row>
    <row r="949" s="2" customFormat="1" ht="22.95" customHeight="1" spans="1:74">
      <c r="A949" s="9" t="str">
        <f t="shared" si="469"/>
        <v>K-174Induk</v>
      </c>
      <c r="B949" s="9" t="str">
        <f t="shared" si="470"/>
        <v>K-174jurusan 1</v>
      </c>
      <c r="C949" s="9" t="str">
        <f t="shared" si="471"/>
        <v>K-174jurusan 2</v>
      </c>
      <c r="D949" s="9" t="str">
        <f t="shared" si="472"/>
        <v>K-174jurusan 3</v>
      </c>
      <c r="E949" s="9" t="str">
        <f t="shared" si="473"/>
        <v>K-174jurusan 4</v>
      </c>
      <c r="F949" s="10" t="s">
        <v>131</v>
      </c>
      <c r="G949" s="10" t="s">
        <v>132</v>
      </c>
      <c r="H949" s="10" t="s">
        <v>1160</v>
      </c>
      <c r="I949" s="10">
        <v>0.775783</v>
      </c>
      <c r="J949" s="10">
        <v>124.345783</v>
      </c>
      <c r="K949" s="10" t="s">
        <v>7465</v>
      </c>
      <c r="L949" s="10" t="s">
        <v>7465</v>
      </c>
      <c r="M949" s="10" t="s">
        <v>7465</v>
      </c>
      <c r="N949" s="14">
        <f t="shared" si="474"/>
        <v>0</v>
      </c>
      <c r="O949" s="15" t="e">
        <f t="shared" si="475"/>
        <v>#VALUE!</v>
      </c>
      <c r="P949" s="15" t="e">
        <f t="shared" si="476"/>
        <v>#VALUE!</v>
      </c>
      <c r="Q949" s="17" t="e">
        <f>VLOOKUP($A949,'DATA PENGUKURAN GARDU'!$A:$BS,42,0)</f>
        <v>#N/A</v>
      </c>
      <c r="R949" s="18" t="e">
        <f t="shared" si="477"/>
        <v>#N/A</v>
      </c>
      <c r="S949" s="17" t="e">
        <f>VLOOKUP($A949,'DATA PENGUKURAN GARDU'!$A:$BS,44,0)</f>
        <v>#N/A</v>
      </c>
      <c r="T949" s="18" t="e">
        <f t="shared" si="478"/>
        <v>#N/A</v>
      </c>
      <c r="U949" s="17" t="e">
        <f>VLOOKUP($A949,'DATA PENGUKURAN GARDU'!$A:$BS,46,0)</f>
        <v>#N/A</v>
      </c>
      <c r="V949" s="18" t="e">
        <f t="shared" si="479"/>
        <v>#N/A</v>
      </c>
      <c r="W949" s="17" t="e">
        <f>VLOOKUP($A949,'DATA PENGUKURAN GARDU'!$A:$BS,48,0)</f>
        <v>#N/A</v>
      </c>
      <c r="X949" s="17" t="e">
        <f>VLOOKUP($A949,'DATA PENGUKURAN GARDU'!$A:$BS,53,0)</f>
        <v>#N/A</v>
      </c>
      <c r="Y949" s="17" t="e">
        <f>VLOOKUP($A949,'DATA PENGUKURAN GARDU'!$A:$BS,54,0)</f>
        <v>#N/A</v>
      </c>
      <c r="Z949" s="17" t="e">
        <f>VLOOKUP($A949,'DATA PENGUKURAN GARDU'!$A:$BS,55,0)</f>
        <v>#N/A</v>
      </c>
      <c r="AA949" s="20" t="e">
        <f>VLOOKUP($B949,'DATA PENGUKURAN GARDU'!$A:$BS,42,0)</f>
        <v>#N/A</v>
      </c>
      <c r="AB949" s="21" t="e">
        <f t="shared" si="480"/>
        <v>#N/A</v>
      </c>
      <c r="AC949" s="20" t="e">
        <f>VLOOKUP($B949,'DATA PENGUKURAN GARDU'!$A:$BS,44,0)</f>
        <v>#N/A</v>
      </c>
      <c r="AD949" s="21" t="e">
        <f t="shared" si="481"/>
        <v>#N/A</v>
      </c>
      <c r="AE949" s="20" t="e">
        <f>VLOOKUP($B949,'DATA PENGUKURAN GARDU'!$A:$BS,46,0)</f>
        <v>#N/A</v>
      </c>
      <c r="AF949" s="21" t="e">
        <f t="shared" si="482"/>
        <v>#N/A</v>
      </c>
      <c r="AG949" s="20" t="e">
        <f>VLOOKUP($B949,'DATA PENGUKURAN GARDU'!$A:$BS,46,0)</f>
        <v>#N/A</v>
      </c>
      <c r="AH949" s="20" t="e">
        <f>VLOOKUP($B949,'DATA PENGUKURAN GARDU'!$A:$BS,53,0)</f>
        <v>#N/A</v>
      </c>
      <c r="AI949" s="20" t="e">
        <f>VLOOKUP($B949,'DATA PENGUKURAN GARDU'!$A:$BS,54,0)</f>
        <v>#N/A</v>
      </c>
      <c r="AJ949" s="17" t="e">
        <f>VLOOKUP($C949,'DATA PENGUKURAN GARDU'!$A:$BS,42,0)</f>
        <v>#N/A</v>
      </c>
      <c r="AK949" s="23" t="e">
        <f t="shared" si="483"/>
        <v>#N/A</v>
      </c>
      <c r="AL949" s="17" t="e">
        <f>VLOOKUP($C949,'DATA PENGUKURAN GARDU'!$A:$BS,44,0)</f>
        <v>#N/A</v>
      </c>
      <c r="AM949" s="23" t="e">
        <f t="shared" si="484"/>
        <v>#N/A</v>
      </c>
      <c r="AN949" s="17" t="e">
        <f>VLOOKUP($C949,'DATA PENGUKURAN GARDU'!$A:$BS,46,0)</f>
        <v>#N/A</v>
      </c>
      <c r="AO949" s="23" t="e">
        <f t="shared" si="485"/>
        <v>#N/A</v>
      </c>
      <c r="AP949" s="17" t="e">
        <f>VLOOKUP($C949,'DATA PENGUKURAN GARDU'!$A:$BS,46,0)</f>
        <v>#N/A</v>
      </c>
      <c r="AQ949" s="17" t="e">
        <f>VLOOKUP($C949,'DATA PENGUKURAN GARDU'!$A:$BS,53,0)</f>
        <v>#N/A</v>
      </c>
      <c r="AR949" s="17" t="e">
        <f>VLOOKUP($C949,'DATA PENGUKURAN GARDU'!$A:$BS,54,0)</f>
        <v>#N/A</v>
      </c>
      <c r="AS949" s="20" t="e">
        <f>VLOOKUP($D949,'DATA PENGUKURAN GARDU'!$A:$BS,42,0)</f>
        <v>#N/A</v>
      </c>
      <c r="AT949" s="21" t="e">
        <f t="shared" si="486"/>
        <v>#N/A</v>
      </c>
      <c r="AU949" s="20" t="e">
        <f>VLOOKUP($D949,'DATA PENGUKURAN GARDU'!$A:$BS,44,0)</f>
        <v>#N/A</v>
      </c>
      <c r="AV949" s="21" t="e">
        <f t="shared" si="487"/>
        <v>#N/A</v>
      </c>
      <c r="AW949" s="20" t="e">
        <f>VLOOKUP($D949,'DATA PENGUKURAN GARDU'!$A:$BS,46,0)</f>
        <v>#N/A</v>
      </c>
      <c r="AX949" s="21" t="e">
        <f t="shared" si="488"/>
        <v>#N/A</v>
      </c>
      <c r="AY949" s="20" t="e">
        <f>VLOOKUP($D949,'DATA PENGUKURAN GARDU'!$A:$BS,46,0)</f>
        <v>#N/A</v>
      </c>
      <c r="AZ949" s="20" t="e">
        <f>VLOOKUP($D949,'DATA PENGUKURAN GARDU'!$A:$BS,53,0)</f>
        <v>#N/A</v>
      </c>
      <c r="BA949" s="20" t="e">
        <f>VLOOKUP($D949,'DATA PENGUKURAN GARDU'!$A:$BS,54,0)</f>
        <v>#N/A</v>
      </c>
      <c r="BB949" s="17" t="e">
        <f>VLOOKUP($E949,'DATA PENGUKURAN GARDU'!$A:$BS,42,0)</f>
        <v>#N/A</v>
      </c>
      <c r="BC949" s="23" t="e">
        <f t="shared" si="489"/>
        <v>#N/A</v>
      </c>
      <c r="BD949" s="17" t="e">
        <f>VLOOKUP($E949,'DATA PENGUKURAN GARDU'!$A:$BS,44,0)</f>
        <v>#N/A</v>
      </c>
      <c r="BE949" s="23" t="e">
        <f t="shared" si="490"/>
        <v>#N/A</v>
      </c>
      <c r="BF949" s="17" t="e">
        <f>VLOOKUP($E949,'DATA PENGUKURAN GARDU'!$A:$BS,46,0)</f>
        <v>#N/A</v>
      </c>
      <c r="BG949" s="23" t="e">
        <f t="shared" si="491"/>
        <v>#N/A</v>
      </c>
      <c r="BH949" s="17" t="e">
        <f>VLOOKUP($E949,'DATA PENGUKURAN GARDU'!$A:$BS,46,0)</f>
        <v>#N/A</v>
      </c>
      <c r="BI949" s="17" t="e">
        <f>VLOOKUP($E949,'DATA PENGUKURAN GARDU'!$A:$BS,53,0)</f>
        <v>#N/A</v>
      </c>
      <c r="BJ949" s="17" t="e">
        <f>VLOOKUP($E949,'DATA PENGUKURAN GARDU'!$A:$BS,54,0)</f>
        <v>#N/A</v>
      </c>
      <c r="BK949" s="20" t="e">
        <f t="shared" si="492"/>
        <v>#N/A</v>
      </c>
      <c r="BL949" s="20" t="e">
        <f t="shared" si="493"/>
        <v>#N/A</v>
      </c>
      <c r="BM949" s="20" t="e">
        <f t="shared" si="494"/>
        <v>#N/A</v>
      </c>
      <c r="BN949" s="25" t="e">
        <f t="shared" si="495"/>
        <v>#N/A</v>
      </c>
      <c r="BO949" s="26" t="str">
        <f t="shared" si="496"/>
        <v>0</v>
      </c>
      <c r="BP949" s="21" t="e">
        <f t="shared" si="497"/>
        <v>#VALUE!</v>
      </c>
      <c r="BQ949" s="20" t="e">
        <f t="shared" si="498"/>
        <v>#N/A</v>
      </c>
      <c r="BR949" s="20" t="e">
        <v>#N/A</v>
      </c>
      <c r="BS949" s="9" t="e">
        <v>#N/A</v>
      </c>
      <c r="BT949" s="2" t="e">
        <f t="shared" si="499"/>
        <v>#VALUE!</v>
      </c>
      <c r="BU949" s="2" t="e">
        <f t="shared" si="467"/>
        <v>#N/A</v>
      </c>
      <c r="BV949" s="2" t="e">
        <f t="shared" si="468"/>
        <v>#N/A</v>
      </c>
    </row>
    <row r="950" s="2" customFormat="1" ht="22.95" customHeight="1" spans="1:74">
      <c r="A950" s="9" t="str">
        <f t="shared" si="469"/>
        <v>K-175Induk</v>
      </c>
      <c r="B950" s="9" t="str">
        <f t="shared" si="470"/>
        <v>K-175jurusan 1</v>
      </c>
      <c r="C950" s="9" t="str">
        <f t="shared" si="471"/>
        <v>K-175jurusan 2</v>
      </c>
      <c r="D950" s="9" t="str">
        <f t="shared" si="472"/>
        <v>K-175jurusan 3</v>
      </c>
      <c r="E950" s="9" t="str">
        <f t="shared" si="473"/>
        <v>K-175jurusan 4</v>
      </c>
      <c r="F950" s="10" t="s">
        <v>131</v>
      </c>
      <c r="G950" s="10" t="s">
        <v>132</v>
      </c>
      <c r="H950" s="10" t="s">
        <v>1161</v>
      </c>
      <c r="I950" s="10">
        <v>0.777683</v>
      </c>
      <c r="J950" s="10">
        <v>124.35055</v>
      </c>
      <c r="K950" s="10" t="s">
        <v>7465</v>
      </c>
      <c r="L950" s="10" t="s">
        <v>7465</v>
      </c>
      <c r="M950" s="10" t="s">
        <v>7465</v>
      </c>
      <c r="N950" s="14">
        <f t="shared" si="474"/>
        <v>0</v>
      </c>
      <c r="O950" s="15" t="e">
        <f t="shared" si="475"/>
        <v>#VALUE!</v>
      </c>
      <c r="P950" s="15" t="e">
        <f t="shared" si="476"/>
        <v>#VALUE!</v>
      </c>
      <c r="Q950" s="17" t="e">
        <f>VLOOKUP($A950,'DATA PENGUKURAN GARDU'!$A:$BS,42,0)</f>
        <v>#N/A</v>
      </c>
      <c r="R950" s="18" t="e">
        <f t="shared" si="477"/>
        <v>#N/A</v>
      </c>
      <c r="S950" s="17" t="e">
        <f>VLOOKUP($A950,'DATA PENGUKURAN GARDU'!$A:$BS,44,0)</f>
        <v>#N/A</v>
      </c>
      <c r="T950" s="18" t="e">
        <f t="shared" si="478"/>
        <v>#N/A</v>
      </c>
      <c r="U950" s="17" t="e">
        <f>VLOOKUP($A950,'DATA PENGUKURAN GARDU'!$A:$BS,46,0)</f>
        <v>#N/A</v>
      </c>
      <c r="V950" s="18" t="e">
        <f t="shared" si="479"/>
        <v>#N/A</v>
      </c>
      <c r="W950" s="17" t="e">
        <f>VLOOKUP($A950,'DATA PENGUKURAN GARDU'!$A:$BS,48,0)</f>
        <v>#N/A</v>
      </c>
      <c r="X950" s="17" t="e">
        <f>VLOOKUP($A950,'DATA PENGUKURAN GARDU'!$A:$BS,53,0)</f>
        <v>#N/A</v>
      </c>
      <c r="Y950" s="17" t="e">
        <f>VLOOKUP($A950,'DATA PENGUKURAN GARDU'!$A:$BS,54,0)</f>
        <v>#N/A</v>
      </c>
      <c r="Z950" s="17" t="e">
        <f>VLOOKUP($A950,'DATA PENGUKURAN GARDU'!$A:$BS,55,0)</f>
        <v>#N/A</v>
      </c>
      <c r="AA950" s="20" t="e">
        <f>VLOOKUP($B950,'DATA PENGUKURAN GARDU'!$A:$BS,42,0)</f>
        <v>#N/A</v>
      </c>
      <c r="AB950" s="21" t="e">
        <f t="shared" si="480"/>
        <v>#N/A</v>
      </c>
      <c r="AC950" s="20" t="e">
        <f>VLOOKUP($B950,'DATA PENGUKURAN GARDU'!$A:$BS,44,0)</f>
        <v>#N/A</v>
      </c>
      <c r="AD950" s="21" t="e">
        <f t="shared" si="481"/>
        <v>#N/A</v>
      </c>
      <c r="AE950" s="20" t="e">
        <f>VLOOKUP($B950,'DATA PENGUKURAN GARDU'!$A:$BS,46,0)</f>
        <v>#N/A</v>
      </c>
      <c r="AF950" s="21" t="e">
        <f t="shared" si="482"/>
        <v>#N/A</v>
      </c>
      <c r="AG950" s="20" t="e">
        <f>VLOOKUP($B950,'DATA PENGUKURAN GARDU'!$A:$BS,46,0)</f>
        <v>#N/A</v>
      </c>
      <c r="AH950" s="20" t="e">
        <f>VLOOKUP($B950,'DATA PENGUKURAN GARDU'!$A:$BS,53,0)</f>
        <v>#N/A</v>
      </c>
      <c r="AI950" s="20" t="e">
        <f>VLOOKUP($B950,'DATA PENGUKURAN GARDU'!$A:$BS,54,0)</f>
        <v>#N/A</v>
      </c>
      <c r="AJ950" s="17" t="e">
        <f>VLOOKUP($C950,'DATA PENGUKURAN GARDU'!$A:$BS,42,0)</f>
        <v>#N/A</v>
      </c>
      <c r="AK950" s="23" t="e">
        <f t="shared" si="483"/>
        <v>#N/A</v>
      </c>
      <c r="AL950" s="17" t="e">
        <f>VLOOKUP($C950,'DATA PENGUKURAN GARDU'!$A:$BS,44,0)</f>
        <v>#N/A</v>
      </c>
      <c r="AM950" s="23" t="e">
        <f t="shared" si="484"/>
        <v>#N/A</v>
      </c>
      <c r="AN950" s="17" t="e">
        <f>VLOOKUP($C950,'DATA PENGUKURAN GARDU'!$A:$BS,46,0)</f>
        <v>#N/A</v>
      </c>
      <c r="AO950" s="23" t="e">
        <f t="shared" si="485"/>
        <v>#N/A</v>
      </c>
      <c r="AP950" s="17" t="e">
        <f>VLOOKUP($C950,'DATA PENGUKURAN GARDU'!$A:$BS,46,0)</f>
        <v>#N/A</v>
      </c>
      <c r="AQ950" s="17" t="e">
        <f>VLOOKUP($C950,'DATA PENGUKURAN GARDU'!$A:$BS,53,0)</f>
        <v>#N/A</v>
      </c>
      <c r="AR950" s="17" t="e">
        <f>VLOOKUP($C950,'DATA PENGUKURAN GARDU'!$A:$BS,54,0)</f>
        <v>#N/A</v>
      </c>
      <c r="AS950" s="20" t="e">
        <f>VLOOKUP($D950,'DATA PENGUKURAN GARDU'!$A:$BS,42,0)</f>
        <v>#N/A</v>
      </c>
      <c r="AT950" s="21" t="e">
        <f t="shared" si="486"/>
        <v>#N/A</v>
      </c>
      <c r="AU950" s="20" t="e">
        <f>VLOOKUP($D950,'DATA PENGUKURAN GARDU'!$A:$BS,44,0)</f>
        <v>#N/A</v>
      </c>
      <c r="AV950" s="21" t="e">
        <f t="shared" si="487"/>
        <v>#N/A</v>
      </c>
      <c r="AW950" s="20" t="e">
        <f>VLOOKUP($D950,'DATA PENGUKURAN GARDU'!$A:$BS,46,0)</f>
        <v>#N/A</v>
      </c>
      <c r="AX950" s="21" t="e">
        <f t="shared" si="488"/>
        <v>#N/A</v>
      </c>
      <c r="AY950" s="20" t="e">
        <f>VLOOKUP($D950,'DATA PENGUKURAN GARDU'!$A:$BS,46,0)</f>
        <v>#N/A</v>
      </c>
      <c r="AZ950" s="20" t="e">
        <f>VLOOKUP($D950,'DATA PENGUKURAN GARDU'!$A:$BS,53,0)</f>
        <v>#N/A</v>
      </c>
      <c r="BA950" s="20" t="e">
        <f>VLOOKUP($D950,'DATA PENGUKURAN GARDU'!$A:$BS,54,0)</f>
        <v>#N/A</v>
      </c>
      <c r="BB950" s="17" t="e">
        <f>VLOOKUP($E950,'DATA PENGUKURAN GARDU'!$A:$BS,42,0)</f>
        <v>#N/A</v>
      </c>
      <c r="BC950" s="23" t="e">
        <f t="shared" si="489"/>
        <v>#N/A</v>
      </c>
      <c r="BD950" s="17" t="e">
        <f>VLOOKUP($E950,'DATA PENGUKURAN GARDU'!$A:$BS,44,0)</f>
        <v>#N/A</v>
      </c>
      <c r="BE950" s="23" t="e">
        <f t="shared" si="490"/>
        <v>#N/A</v>
      </c>
      <c r="BF950" s="17" t="e">
        <f>VLOOKUP($E950,'DATA PENGUKURAN GARDU'!$A:$BS,46,0)</f>
        <v>#N/A</v>
      </c>
      <c r="BG950" s="23" t="e">
        <f t="shared" si="491"/>
        <v>#N/A</v>
      </c>
      <c r="BH950" s="17" t="e">
        <f>VLOOKUP($E950,'DATA PENGUKURAN GARDU'!$A:$BS,46,0)</f>
        <v>#N/A</v>
      </c>
      <c r="BI950" s="17" t="e">
        <f>VLOOKUP($E950,'DATA PENGUKURAN GARDU'!$A:$BS,53,0)</f>
        <v>#N/A</v>
      </c>
      <c r="BJ950" s="17" t="e">
        <f>VLOOKUP($E950,'DATA PENGUKURAN GARDU'!$A:$BS,54,0)</f>
        <v>#N/A</v>
      </c>
      <c r="BK950" s="20" t="e">
        <f t="shared" si="492"/>
        <v>#N/A</v>
      </c>
      <c r="BL950" s="20" t="e">
        <f t="shared" si="493"/>
        <v>#N/A</v>
      </c>
      <c r="BM950" s="20" t="e">
        <f t="shared" si="494"/>
        <v>#N/A</v>
      </c>
      <c r="BN950" s="25" t="e">
        <f t="shared" si="495"/>
        <v>#N/A</v>
      </c>
      <c r="BO950" s="26" t="str">
        <f t="shared" si="496"/>
        <v>0</v>
      </c>
      <c r="BP950" s="21" t="e">
        <f t="shared" si="497"/>
        <v>#VALUE!</v>
      </c>
      <c r="BQ950" s="20" t="e">
        <f t="shared" si="498"/>
        <v>#N/A</v>
      </c>
      <c r="BR950" s="20" t="e">
        <v>#N/A</v>
      </c>
      <c r="BS950" s="9" t="e">
        <v>#N/A</v>
      </c>
      <c r="BT950" s="2" t="e">
        <f t="shared" si="499"/>
        <v>#VALUE!</v>
      </c>
      <c r="BU950" s="2" t="e">
        <f t="shared" si="467"/>
        <v>#N/A</v>
      </c>
      <c r="BV950" s="2" t="e">
        <f t="shared" si="468"/>
        <v>#N/A</v>
      </c>
    </row>
    <row r="951" s="2" customFormat="1" ht="22.95" customHeight="1" spans="1:74">
      <c r="A951" s="9" t="str">
        <f t="shared" si="469"/>
        <v>K-040Induk</v>
      </c>
      <c r="B951" s="9" t="str">
        <f t="shared" si="470"/>
        <v>K-040jurusan 1</v>
      </c>
      <c r="C951" s="9" t="str">
        <f t="shared" si="471"/>
        <v>K-040jurusan 2</v>
      </c>
      <c r="D951" s="9" t="str">
        <f t="shared" si="472"/>
        <v>K-040jurusan 3</v>
      </c>
      <c r="E951" s="9" t="str">
        <f t="shared" si="473"/>
        <v>K-040jurusan 4</v>
      </c>
      <c r="F951" s="10" t="s">
        <v>132</v>
      </c>
      <c r="G951" s="10" t="s">
        <v>132</v>
      </c>
      <c r="H951" s="10" t="s">
        <v>1164</v>
      </c>
      <c r="I951" s="10">
        <v>0.765784</v>
      </c>
      <c r="J951" s="10">
        <v>124.247426</v>
      </c>
      <c r="K951" s="10" t="s">
        <v>7465</v>
      </c>
      <c r="L951" s="10" t="s">
        <v>7465</v>
      </c>
      <c r="M951" s="10" t="s">
        <v>7465</v>
      </c>
      <c r="N951" s="14">
        <f t="shared" si="474"/>
        <v>0</v>
      </c>
      <c r="O951" s="15" t="e">
        <f t="shared" si="475"/>
        <v>#VALUE!</v>
      </c>
      <c r="P951" s="15" t="e">
        <f t="shared" si="476"/>
        <v>#VALUE!</v>
      </c>
      <c r="Q951" s="17" t="e">
        <f>VLOOKUP($A951,'DATA PENGUKURAN GARDU'!$A:$BS,42,0)</f>
        <v>#N/A</v>
      </c>
      <c r="R951" s="18" t="e">
        <f t="shared" si="477"/>
        <v>#N/A</v>
      </c>
      <c r="S951" s="17" t="e">
        <f>VLOOKUP($A951,'DATA PENGUKURAN GARDU'!$A:$BS,44,0)</f>
        <v>#N/A</v>
      </c>
      <c r="T951" s="18" t="e">
        <f t="shared" si="478"/>
        <v>#N/A</v>
      </c>
      <c r="U951" s="17" t="e">
        <f>VLOOKUP($A951,'DATA PENGUKURAN GARDU'!$A:$BS,46,0)</f>
        <v>#N/A</v>
      </c>
      <c r="V951" s="18" t="e">
        <f t="shared" si="479"/>
        <v>#N/A</v>
      </c>
      <c r="W951" s="17" t="e">
        <f>VLOOKUP($A951,'DATA PENGUKURAN GARDU'!$A:$BS,48,0)</f>
        <v>#N/A</v>
      </c>
      <c r="X951" s="17" t="e">
        <f>VLOOKUP($A951,'DATA PENGUKURAN GARDU'!$A:$BS,53,0)</f>
        <v>#N/A</v>
      </c>
      <c r="Y951" s="17" t="e">
        <f>VLOOKUP($A951,'DATA PENGUKURAN GARDU'!$A:$BS,54,0)</f>
        <v>#N/A</v>
      </c>
      <c r="Z951" s="17" t="e">
        <f>VLOOKUP($A951,'DATA PENGUKURAN GARDU'!$A:$BS,55,0)</f>
        <v>#N/A</v>
      </c>
      <c r="AA951" s="20" t="e">
        <f>VLOOKUP($B951,'DATA PENGUKURAN GARDU'!$A:$BS,42,0)</f>
        <v>#N/A</v>
      </c>
      <c r="AB951" s="21" t="e">
        <f t="shared" si="480"/>
        <v>#N/A</v>
      </c>
      <c r="AC951" s="20" t="e">
        <f>VLOOKUP($B951,'DATA PENGUKURAN GARDU'!$A:$BS,44,0)</f>
        <v>#N/A</v>
      </c>
      <c r="AD951" s="21" t="e">
        <f t="shared" si="481"/>
        <v>#N/A</v>
      </c>
      <c r="AE951" s="20" t="e">
        <f>VLOOKUP($B951,'DATA PENGUKURAN GARDU'!$A:$BS,46,0)</f>
        <v>#N/A</v>
      </c>
      <c r="AF951" s="21" t="e">
        <f t="shared" si="482"/>
        <v>#N/A</v>
      </c>
      <c r="AG951" s="20" t="e">
        <f>VLOOKUP($B951,'DATA PENGUKURAN GARDU'!$A:$BS,46,0)</f>
        <v>#N/A</v>
      </c>
      <c r="AH951" s="20" t="e">
        <f>VLOOKUP($B951,'DATA PENGUKURAN GARDU'!$A:$BS,53,0)</f>
        <v>#N/A</v>
      </c>
      <c r="AI951" s="20" t="e">
        <f>VLOOKUP($B951,'DATA PENGUKURAN GARDU'!$A:$BS,54,0)</f>
        <v>#N/A</v>
      </c>
      <c r="AJ951" s="17" t="e">
        <f>VLOOKUP($C951,'DATA PENGUKURAN GARDU'!$A:$BS,42,0)</f>
        <v>#N/A</v>
      </c>
      <c r="AK951" s="23" t="e">
        <f t="shared" si="483"/>
        <v>#N/A</v>
      </c>
      <c r="AL951" s="17" t="e">
        <f>VLOOKUP($C951,'DATA PENGUKURAN GARDU'!$A:$BS,44,0)</f>
        <v>#N/A</v>
      </c>
      <c r="AM951" s="23" t="e">
        <f t="shared" si="484"/>
        <v>#N/A</v>
      </c>
      <c r="AN951" s="17" t="e">
        <f>VLOOKUP($C951,'DATA PENGUKURAN GARDU'!$A:$BS,46,0)</f>
        <v>#N/A</v>
      </c>
      <c r="AO951" s="23" t="e">
        <f t="shared" si="485"/>
        <v>#N/A</v>
      </c>
      <c r="AP951" s="17" t="e">
        <f>VLOOKUP($C951,'DATA PENGUKURAN GARDU'!$A:$BS,46,0)</f>
        <v>#N/A</v>
      </c>
      <c r="AQ951" s="17" t="e">
        <f>VLOOKUP($C951,'DATA PENGUKURAN GARDU'!$A:$BS,53,0)</f>
        <v>#N/A</v>
      </c>
      <c r="AR951" s="17" t="e">
        <f>VLOOKUP($C951,'DATA PENGUKURAN GARDU'!$A:$BS,54,0)</f>
        <v>#N/A</v>
      </c>
      <c r="AS951" s="20" t="e">
        <f>VLOOKUP($D951,'DATA PENGUKURAN GARDU'!$A:$BS,42,0)</f>
        <v>#N/A</v>
      </c>
      <c r="AT951" s="21" t="e">
        <f t="shared" si="486"/>
        <v>#N/A</v>
      </c>
      <c r="AU951" s="20" t="e">
        <f>VLOOKUP($D951,'DATA PENGUKURAN GARDU'!$A:$BS,44,0)</f>
        <v>#N/A</v>
      </c>
      <c r="AV951" s="21" t="e">
        <f t="shared" si="487"/>
        <v>#N/A</v>
      </c>
      <c r="AW951" s="20" t="e">
        <f>VLOOKUP($D951,'DATA PENGUKURAN GARDU'!$A:$BS,46,0)</f>
        <v>#N/A</v>
      </c>
      <c r="AX951" s="21" t="e">
        <f t="shared" si="488"/>
        <v>#N/A</v>
      </c>
      <c r="AY951" s="20" t="e">
        <f>VLOOKUP($D951,'DATA PENGUKURAN GARDU'!$A:$BS,46,0)</f>
        <v>#N/A</v>
      </c>
      <c r="AZ951" s="20" t="e">
        <f>VLOOKUP($D951,'DATA PENGUKURAN GARDU'!$A:$BS,53,0)</f>
        <v>#N/A</v>
      </c>
      <c r="BA951" s="20" t="e">
        <f>VLOOKUP($D951,'DATA PENGUKURAN GARDU'!$A:$BS,54,0)</f>
        <v>#N/A</v>
      </c>
      <c r="BB951" s="17" t="e">
        <f>VLOOKUP($E951,'DATA PENGUKURAN GARDU'!$A:$BS,42,0)</f>
        <v>#N/A</v>
      </c>
      <c r="BC951" s="23" t="e">
        <f t="shared" si="489"/>
        <v>#N/A</v>
      </c>
      <c r="BD951" s="17" t="e">
        <f>VLOOKUP($E951,'DATA PENGUKURAN GARDU'!$A:$BS,44,0)</f>
        <v>#N/A</v>
      </c>
      <c r="BE951" s="23" t="e">
        <f t="shared" si="490"/>
        <v>#N/A</v>
      </c>
      <c r="BF951" s="17" t="e">
        <f>VLOOKUP($E951,'DATA PENGUKURAN GARDU'!$A:$BS,46,0)</f>
        <v>#N/A</v>
      </c>
      <c r="BG951" s="23" t="e">
        <f t="shared" si="491"/>
        <v>#N/A</v>
      </c>
      <c r="BH951" s="17" t="e">
        <f>VLOOKUP($E951,'DATA PENGUKURAN GARDU'!$A:$BS,46,0)</f>
        <v>#N/A</v>
      </c>
      <c r="BI951" s="17" t="e">
        <f>VLOOKUP($E951,'DATA PENGUKURAN GARDU'!$A:$BS,53,0)</f>
        <v>#N/A</v>
      </c>
      <c r="BJ951" s="17" t="e">
        <f>VLOOKUP($E951,'DATA PENGUKURAN GARDU'!$A:$BS,54,0)</f>
        <v>#N/A</v>
      </c>
      <c r="BK951" s="20" t="e">
        <f t="shared" si="492"/>
        <v>#N/A</v>
      </c>
      <c r="BL951" s="20" t="e">
        <f t="shared" si="493"/>
        <v>#N/A</v>
      </c>
      <c r="BM951" s="20" t="e">
        <f t="shared" si="494"/>
        <v>#N/A</v>
      </c>
      <c r="BN951" s="25" t="e">
        <f t="shared" si="495"/>
        <v>#N/A</v>
      </c>
      <c r="BO951" s="26" t="str">
        <f t="shared" si="496"/>
        <v>0</v>
      </c>
      <c r="BP951" s="21" t="e">
        <f t="shared" si="497"/>
        <v>#VALUE!</v>
      </c>
      <c r="BQ951" s="20" t="e">
        <f t="shared" si="498"/>
        <v>#N/A</v>
      </c>
      <c r="BR951" s="20" t="e">
        <v>#N/A</v>
      </c>
      <c r="BS951" s="9" t="e">
        <v>#N/A</v>
      </c>
      <c r="BT951" s="2" t="e">
        <f t="shared" si="499"/>
        <v>#VALUE!</v>
      </c>
      <c r="BU951" s="2" t="e">
        <f t="shared" si="467"/>
        <v>#N/A</v>
      </c>
      <c r="BV951" s="2" t="e">
        <f t="shared" si="468"/>
        <v>#N/A</v>
      </c>
    </row>
    <row r="952" s="2" customFormat="1" ht="22.95" customHeight="1" spans="1:74">
      <c r="A952" s="9" t="str">
        <f t="shared" si="469"/>
        <v>K-081Induk</v>
      </c>
      <c r="B952" s="9" t="str">
        <f t="shared" si="470"/>
        <v>K-081jurusan 1</v>
      </c>
      <c r="C952" s="9" t="str">
        <f t="shared" si="471"/>
        <v>K-081jurusan 2</v>
      </c>
      <c r="D952" s="9" t="str">
        <f t="shared" si="472"/>
        <v>K-081jurusan 3</v>
      </c>
      <c r="E952" s="9" t="str">
        <f t="shared" si="473"/>
        <v>K-081jurusan 4</v>
      </c>
      <c r="F952" s="10" t="s">
        <v>410</v>
      </c>
      <c r="G952" s="10" t="s">
        <v>132</v>
      </c>
      <c r="H952" s="10" t="s">
        <v>1165</v>
      </c>
      <c r="I952" s="10">
        <v>0.74086</v>
      </c>
      <c r="J952" s="10">
        <v>124.309881</v>
      </c>
      <c r="K952" s="10" t="s">
        <v>7465</v>
      </c>
      <c r="L952" s="10" t="s">
        <v>7465</v>
      </c>
      <c r="M952" s="10" t="s">
        <v>7465</v>
      </c>
      <c r="N952" s="14">
        <f t="shared" si="474"/>
        <v>0</v>
      </c>
      <c r="O952" s="15" t="e">
        <f t="shared" si="475"/>
        <v>#VALUE!</v>
      </c>
      <c r="P952" s="15" t="e">
        <f t="shared" si="476"/>
        <v>#VALUE!</v>
      </c>
      <c r="Q952" s="17" t="e">
        <f>VLOOKUP($A952,'DATA PENGUKURAN GARDU'!$A:$BS,42,0)</f>
        <v>#N/A</v>
      </c>
      <c r="R952" s="18" t="e">
        <f t="shared" si="477"/>
        <v>#N/A</v>
      </c>
      <c r="S952" s="17" t="e">
        <f>VLOOKUP($A952,'DATA PENGUKURAN GARDU'!$A:$BS,44,0)</f>
        <v>#N/A</v>
      </c>
      <c r="T952" s="18" t="e">
        <f t="shared" si="478"/>
        <v>#N/A</v>
      </c>
      <c r="U952" s="17" t="e">
        <f>VLOOKUP($A952,'DATA PENGUKURAN GARDU'!$A:$BS,46,0)</f>
        <v>#N/A</v>
      </c>
      <c r="V952" s="18" t="e">
        <f t="shared" si="479"/>
        <v>#N/A</v>
      </c>
      <c r="W952" s="17" t="e">
        <f>VLOOKUP($A952,'DATA PENGUKURAN GARDU'!$A:$BS,48,0)</f>
        <v>#N/A</v>
      </c>
      <c r="X952" s="17" t="e">
        <f>VLOOKUP($A952,'DATA PENGUKURAN GARDU'!$A:$BS,53,0)</f>
        <v>#N/A</v>
      </c>
      <c r="Y952" s="17" t="e">
        <f>VLOOKUP($A952,'DATA PENGUKURAN GARDU'!$A:$BS,54,0)</f>
        <v>#N/A</v>
      </c>
      <c r="Z952" s="17" t="e">
        <f>VLOOKUP($A952,'DATA PENGUKURAN GARDU'!$A:$BS,55,0)</f>
        <v>#N/A</v>
      </c>
      <c r="AA952" s="20" t="e">
        <f>VLOOKUP($B952,'DATA PENGUKURAN GARDU'!$A:$BS,42,0)</f>
        <v>#N/A</v>
      </c>
      <c r="AB952" s="21" t="e">
        <f t="shared" si="480"/>
        <v>#N/A</v>
      </c>
      <c r="AC952" s="20" t="e">
        <f>VLOOKUP($B952,'DATA PENGUKURAN GARDU'!$A:$BS,44,0)</f>
        <v>#N/A</v>
      </c>
      <c r="AD952" s="21" t="e">
        <f t="shared" si="481"/>
        <v>#N/A</v>
      </c>
      <c r="AE952" s="20" t="e">
        <f>VLOOKUP($B952,'DATA PENGUKURAN GARDU'!$A:$BS,46,0)</f>
        <v>#N/A</v>
      </c>
      <c r="AF952" s="21" t="e">
        <f t="shared" si="482"/>
        <v>#N/A</v>
      </c>
      <c r="AG952" s="20" t="e">
        <f>VLOOKUP($B952,'DATA PENGUKURAN GARDU'!$A:$BS,46,0)</f>
        <v>#N/A</v>
      </c>
      <c r="AH952" s="20" t="e">
        <f>VLOOKUP($B952,'DATA PENGUKURAN GARDU'!$A:$BS,53,0)</f>
        <v>#N/A</v>
      </c>
      <c r="AI952" s="20" t="e">
        <f>VLOOKUP($B952,'DATA PENGUKURAN GARDU'!$A:$BS,54,0)</f>
        <v>#N/A</v>
      </c>
      <c r="AJ952" s="17" t="e">
        <f>VLOOKUP($C952,'DATA PENGUKURAN GARDU'!$A:$BS,42,0)</f>
        <v>#N/A</v>
      </c>
      <c r="AK952" s="23" t="e">
        <f t="shared" si="483"/>
        <v>#N/A</v>
      </c>
      <c r="AL952" s="17" t="e">
        <f>VLOOKUP($C952,'DATA PENGUKURAN GARDU'!$A:$BS,44,0)</f>
        <v>#N/A</v>
      </c>
      <c r="AM952" s="23" t="e">
        <f t="shared" si="484"/>
        <v>#N/A</v>
      </c>
      <c r="AN952" s="17" t="e">
        <f>VLOOKUP($C952,'DATA PENGUKURAN GARDU'!$A:$BS,46,0)</f>
        <v>#N/A</v>
      </c>
      <c r="AO952" s="23" t="e">
        <f t="shared" si="485"/>
        <v>#N/A</v>
      </c>
      <c r="AP952" s="17" t="e">
        <f>VLOOKUP($C952,'DATA PENGUKURAN GARDU'!$A:$BS,46,0)</f>
        <v>#N/A</v>
      </c>
      <c r="AQ952" s="17" t="e">
        <f>VLOOKUP($C952,'DATA PENGUKURAN GARDU'!$A:$BS,53,0)</f>
        <v>#N/A</v>
      </c>
      <c r="AR952" s="17" t="e">
        <f>VLOOKUP($C952,'DATA PENGUKURAN GARDU'!$A:$BS,54,0)</f>
        <v>#N/A</v>
      </c>
      <c r="AS952" s="20" t="e">
        <f>VLOOKUP($D952,'DATA PENGUKURAN GARDU'!$A:$BS,42,0)</f>
        <v>#N/A</v>
      </c>
      <c r="AT952" s="21" t="e">
        <f t="shared" si="486"/>
        <v>#N/A</v>
      </c>
      <c r="AU952" s="20" t="e">
        <f>VLOOKUP($D952,'DATA PENGUKURAN GARDU'!$A:$BS,44,0)</f>
        <v>#N/A</v>
      </c>
      <c r="AV952" s="21" t="e">
        <f t="shared" si="487"/>
        <v>#N/A</v>
      </c>
      <c r="AW952" s="20" t="e">
        <f>VLOOKUP($D952,'DATA PENGUKURAN GARDU'!$A:$BS,46,0)</f>
        <v>#N/A</v>
      </c>
      <c r="AX952" s="21" t="e">
        <f t="shared" si="488"/>
        <v>#N/A</v>
      </c>
      <c r="AY952" s="20" t="e">
        <f>VLOOKUP($D952,'DATA PENGUKURAN GARDU'!$A:$BS,46,0)</f>
        <v>#N/A</v>
      </c>
      <c r="AZ952" s="20" t="e">
        <f>VLOOKUP($D952,'DATA PENGUKURAN GARDU'!$A:$BS,53,0)</f>
        <v>#N/A</v>
      </c>
      <c r="BA952" s="20" t="e">
        <f>VLOOKUP($D952,'DATA PENGUKURAN GARDU'!$A:$BS,54,0)</f>
        <v>#N/A</v>
      </c>
      <c r="BB952" s="17" t="e">
        <f>VLOOKUP($E952,'DATA PENGUKURAN GARDU'!$A:$BS,42,0)</f>
        <v>#N/A</v>
      </c>
      <c r="BC952" s="23" t="e">
        <f t="shared" si="489"/>
        <v>#N/A</v>
      </c>
      <c r="BD952" s="17" t="e">
        <f>VLOOKUP($E952,'DATA PENGUKURAN GARDU'!$A:$BS,44,0)</f>
        <v>#N/A</v>
      </c>
      <c r="BE952" s="23" t="e">
        <f t="shared" si="490"/>
        <v>#N/A</v>
      </c>
      <c r="BF952" s="17" t="e">
        <f>VLOOKUP($E952,'DATA PENGUKURAN GARDU'!$A:$BS,46,0)</f>
        <v>#N/A</v>
      </c>
      <c r="BG952" s="23" t="e">
        <f t="shared" si="491"/>
        <v>#N/A</v>
      </c>
      <c r="BH952" s="17" t="e">
        <f>VLOOKUP($E952,'DATA PENGUKURAN GARDU'!$A:$BS,46,0)</f>
        <v>#N/A</v>
      </c>
      <c r="BI952" s="17" t="e">
        <f>VLOOKUP($E952,'DATA PENGUKURAN GARDU'!$A:$BS,53,0)</f>
        <v>#N/A</v>
      </c>
      <c r="BJ952" s="17" t="e">
        <f>VLOOKUP($E952,'DATA PENGUKURAN GARDU'!$A:$BS,54,0)</f>
        <v>#N/A</v>
      </c>
      <c r="BK952" s="20" t="e">
        <f t="shared" si="492"/>
        <v>#N/A</v>
      </c>
      <c r="BL952" s="20" t="e">
        <f t="shared" si="493"/>
        <v>#N/A</v>
      </c>
      <c r="BM952" s="20" t="e">
        <f t="shared" si="494"/>
        <v>#N/A</v>
      </c>
      <c r="BN952" s="25" t="e">
        <f t="shared" si="495"/>
        <v>#N/A</v>
      </c>
      <c r="BO952" s="26" t="str">
        <f t="shared" si="496"/>
        <v>0</v>
      </c>
      <c r="BP952" s="21" t="e">
        <f t="shared" si="497"/>
        <v>#VALUE!</v>
      </c>
      <c r="BQ952" s="20" t="e">
        <f t="shared" si="498"/>
        <v>#N/A</v>
      </c>
      <c r="BR952" s="20" t="e">
        <v>#N/A</v>
      </c>
      <c r="BS952" s="9" t="e">
        <v>#N/A</v>
      </c>
      <c r="BT952" s="2" t="e">
        <f t="shared" si="499"/>
        <v>#VALUE!</v>
      </c>
      <c r="BU952" s="2" t="e">
        <f t="shared" si="467"/>
        <v>#N/A</v>
      </c>
      <c r="BV952" s="2" t="e">
        <f t="shared" si="468"/>
        <v>#N/A</v>
      </c>
    </row>
    <row r="953" s="2" customFormat="1" ht="22.95" customHeight="1" spans="1:74">
      <c r="A953" s="9" t="str">
        <f t="shared" si="469"/>
        <v>K-082Induk</v>
      </c>
      <c r="B953" s="9" t="str">
        <f t="shared" si="470"/>
        <v>K-082jurusan 1</v>
      </c>
      <c r="C953" s="9" t="str">
        <f t="shared" si="471"/>
        <v>K-082jurusan 2</v>
      </c>
      <c r="D953" s="9" t="str">
        <f t="shared" si="472"/>
        <v>K-082jurusan 3</v>
      </c>
      <c r="E953" s="9" t="str">
        <f t="shared" si="473"/>
        <v>K-082jurusan 4</v>
      </c>
      <c r="F953" s="10" t="s">
        <v>410</v>
      </c>
      <c r="G953" s="10" t="s">
        <v>132</v>
      </c>
      <c r="H953" s="10" t="s">
        <v>1166</v>
      </c>
      <c r="I953" s="10">
        <v>0.741729</v>
      </c>
      <c r="J953" s="10">
        <v>124.310969</v>
      </c>
      <c r="K953" s="10" t="s">
        <v>7465</v>
      </c>
      <c r="L953" s="10" t="s">
        <v>7465</v>
      </c>
      <c r="M953" s="10" t="s">
        <v>7465</v>
      </c>
      <c r="N953" s="14">
        <f t="shared" si="474"/>
        <v>0</v>
      </c>
      <c r="O953" s="15" t="e">
        <f t="shared" si="475"/>
        <v>#VALUE!</v>
      </c>
      <c r="P953" s="15" t="e">
        <f t="shared" si="476"/>
        <v>#VALUE!</v>
      </c>
      <c r="Q953" s="17" t="e">
        <f>VLOOKUP($A953,'DATA PENGUKURAN GARDU'!$A:$BS,42,0)</f>
        <v>#N/A</v>
      </c>
      <c r="R953" s="18" t="e">
        <f t="shared" si="477"/>
        <v>#N/A</v>
      </c>
      <c r="S953" s="17" t="e">
        <f>VLOOKUP($A953,'DATA PENGUKURAN GARDU'!$A:$BS,44,0)</f>
        <v>#N/A</v>
      </c>
      <c r="T953" s="18" t="e">
        <f t="shared" si="478"/>
        <v>#N/A</v>
      </c>
      <c r="U953" s="17" t="e">
        <f>VLOOKUP($A953,'DATA PENGUKURAN GARDU'!$A:$BS,46,0)</f>
        <v>#N/A</v>
      </c>
      <c r="V953" s="18" t="e">
        <f t="shared" si="479"/>
        <v>#N/A</v>
      </c>
      <c r="W953" s="17" t="e">
        <f>VLOOKUP($A953,'DATA PENGUKURAN GARDU'!$A:$BS,48,0)</f>
        <v>#N/A</v>
      </c>
      <c r="X953" s="17" t="e">
        <f>VLOOKUP($A953,'DATA PENGUKURAN GARDU'!$A:$BS,53,0)</f>
        <v>#N/A</v>
      </c>
      <c r="Y953" s="17" t="e">
        <f>VLOOKUP($A953,'DATA PENGUKURAN GARDU'!$A:$BS,54,0)</f>
        <v>#N/A</v>
      </c>
      <c r="Z953" s="17" t="e">
        <f>VLOOKUP($A953,'DATA PENGUKURAN GARDU'!$A:$BS,55,0)</f>
        <v>#N/A</v>
      </c>
      <c r="AA953" s="20" t="e">
        <f>VLOOKUP($B953,'DATA PENGUKURAN GARDU'!$A:$BS,42,0)</f>
        <v>#N/A</v>
      </c>
      <c r="AB953" s="21" t="e">
        <f t="shared" si="480"/>
        <v>#N/A</v>
      </c>
      <c r="AC953" s="20" t="e">
        <f>VLOOKUP($B953,'DATA PENGUKURAN GARDU'!$A:$BS,44,0)</f>
        <v>#N/A</v>
      </c>
      <c r="AD953" s="21" t="e">
        <f t="shared" si="481"/>
        <v>#N/A</v>
      </c>
      <c r="AE953" s="20" t="e">
        <f>VLOOKUP($B953,'DATA PENGUKURAN GARDU'!$A:$BS,46,0)</f>
        <v>#N/A</v>
      </c>
      <c r="AF953" s="21" t="e">
        <f t="shared" si="482"/>
        <v>#N/A</v>
      </c>
      <c r="AG953" s="20" t="e">
        <f>VLOOKUP($B953,'DATA PENGUKURAN GARDU'!$A:$BS,46,0)</f>
        <v>#N/A</v>
      </c>
      <c r="AH953" s="20" t="e">
        <f>VLOOKUP($B953,'DATA PENGUKURAN GARDU'!$A:$BS,53,0)</f>
        <v>#N/A</v>
      </c>
      <c r="AI953" s="20" t="e">
        <f>VLOOKUP($B953,'DATA PENGUKURAN GARDU'!$A:$BS,54,0)</f>
        <v>#N/A</v>
      </c>
      <c r="AJ953" s="17" t="e">
        <f>VLOOKUP($C953,'DATA PENGUKURAN GARDU'!$A:$BS,42,0)</f>
        <v>#N/A</v>
      </c>
      <c r="AK953" s="23" t="e">
        <f t="shared" si="483"/>
        <v>#N/A</v>
      </c>
      <c r="AL953" s="17" t="e">
        <f>VLOOKUP($C953,'DATA PENGUKURAN GARDU'!$A:$BS,44,0)</f>
        <v>#N/A</v>
      </c>
      <c r="AM953" s="23" t="e">
        <f t="shared" si="484"/>
        <v>#N/A</v>
      </c>
      <c r="AN953" s="17" t="e">
        <f>VLOOKUP($C953,'DATA PENGUKURAN GARDU'!$A:$BS,46,0)</f>
        <v>#N/A</v>
      </c>
      <c r="AO953" s="23" t="e">
        <f t="shared" si="485"/>
        <v>#N/A</v>
      </c>
      <c r="AP953" s="17" t="e">
        <f>VLOOKUP($C953,'DATA PENGUKURAN GARDU'!$A:$BS,46,0)</f>
        <v>#N/A</v>
      </c>
      <c r="AQ953" s="17" t="e">
        <f>VLOOKUP($C953,'DATA PENGUKURAN GARDU'!$A:$BS,53,0)</f>
        <v>#N/A</v>
      </c>
      <c r="AR953" s="17" t="e">
        <f>VLOOKUP($C953,'DATA PENGUKURAN GARDU'!$A:$BS,54,0)</f>
        <v>#N/A</v>
      </c>
      <c r="AS953" s="20" t="e">
        <f>VLOOKUP($D953,'DATA PENGUKURAN GARDU'!$A:$BS,42,0)</f>
        <v>#N/A</v>
      </c>
      <c r="AT953" s="21" t="e">
        <f t="shared" si="486"/>
        <v>#N/A</v>
      </c>
      <c r="AU953" s="20" t="e">
        <f>VLOOKUP($D953,'DATA PENGUKURAN GARDU'!$A:$BS,44,0)</f>
        <v>#N/A</v>
      </c>
      <c r="AV953" s="21" t="e">
        <f t="shared" si="487"/>
        <v>#N/A</v>
      </c>
      <c r="AW953" s="20" t="e">
        <f>VLOOKUP($D953,'DATA PENGUKURAN GARDU'!$A:$BS,46,0)</f>
        <v>#N/A</v>
      </c>
      <c r="AX953" s="21" t="e">
        <f t="shared" si="488"/>
        <v>#N/A</v>
      </c>
      <c r="AY953" s="20" t="e">
        <f>VLOOKUP($D953,'DATA PENGUKURAN GARDU'!$A:$BS,46,0)</f>
        <v>#N/A</v>
      </c>
      <c r="AZ953" s="20" t="e">
        <f>VLOOKUP($D953,'DATA PENGUKURAN GARDU'!$A:$BS,53,0)</f>
        <v>#N/A</v>
      </c>
      <c r="BA953" s="20" t="e">
        <f>VLOOKUP($D953,'DATA PENGUKURAN GARDU'!$A:$BS,54,0)</f>
        <v>#N/A</v>
      </c>
      <c r="BB953" s="17" t="e">
        <f>VLOOKUP($E953,'DATA PENGUKURAN GARDU'!$A:$BS,42,0)</f>
        <v>#N/A</v>
      </c>
      <c r="BC953" s="23" t="e">
        <f t="shared" si="489"/>
        <v>#N/A</v>
      </c>
      <c r="BD953" s="17" t="e">
        <f>VLOOKUP($E953,'DATA PENGUKURAN GARDU'!$A:$BS,44,0)</f>
        <v>#N/A</v>
      </c>
      <c r="BE953" s="23" t="e">
        <f t="shared" si="490"/>
        <v>#N/A</v>
      </c>
      <c r="BF953" s="17" t="e">
        <f>VLOOKUP($E953,'DATA PENGUKURAN GARDU'!$A:$BS,46,0)</f>
        <v>#N/A</v>
      </c>
      <c r="BG953" s="23" t="e">
        <f t="shared" si="491"/>
        <v>#N/A</v>
      </c>
      <c r="BH953" s="17" t="e">
        <f>VLOOKUP($E953,'DATA PENGUKURAN GARDU'!$A:$BS,46,0)</f>
        <v>#N/A</v>
      </c>
      <c r="BI953" s="17" t="e">
        <f>VLOOKUP($E953,'DATA PENGUKURAN GARDU'!$A:$BS,53,0)</f>
        <v>#N/A</v>
      </c>
      <c r="BJ953" s="17" t="e">
        <f>VLOOKUP($E953,'DATA PENGUKURAN GARDU'!$A:$BS,54,0)</f>
        <v>#N/A</v>
      </c>
      <c r="BK953" s="20" t="e">
        <f t="shared" si="492"/>
        <v>#N/A</v>
      </c>
      <c r="BL953" s="20" t="e">
        <f t="shared" si="493"/>
        <v>#N/A</v>
      </c>
      <c r="BM953" s="20" t="e">
        <f t="shared" si="494"/>
        <v>#N/A</v>
      </c>
      <c r="BN953" s="25" t="e">
        <f t="shared" si="495"/>
        <v>#N/A</v>
      </c>
      <c r="BO953" s="26" t="str">
        <f t="shared" si="496"/>
        <v>0</v>
      </c>
      <c r="BP953" s="21" t="e">
        <f t="shared" si="497"/>
        <v>#VALUE!</v>
      </c>
      <c r="BQ953" s="20" t="e">
        <f t="shared" si="498"/>
        <v>#N/A</v>
      </c>
      <c r="BR953" s="20" t="e">
        <v>#N/A</v>
      </c>
      <c r="BS953" s="9" t="e">
        <v>#N/A</v>
      </c>
      <c r="BT953" s="2" t="e">
        <f t="shared" si="499"/>
        <v>#VALUE!</v>
      </c>
      <c r="BU953" s="2" t="e">
        <f t="shared" si="467"/>
        <v>#N/A</v>
      </c>
      <c r="BV953" s="2" t="e">
        <f t="shared" si="468"/>
        <v>#N/A</v>
      </c>
    </row>
    <row r="954" s="2" customFormat="1" ht="22.95" customHeight="1" spans="1:74">
      <c r="A954" s="9" t="str">
        <f t="shared" si="469"/>
        <v>K-108Induk</v>
      </c>
      <c r="B954" s="9" t="str">
        <f t="shared" si="470"/>
        <v>K-108jurusan 1</v>
      </c>
      <c r="C954" s="9" t="str">
        <f t="shared" si="471"/>
        <v>K-108jurusan 2</v>
      </c>
      <c r="D954" s="9" t="str">
        <f t="shared" si="472"/>
        <v>K-108jurusan 3</v>
      </c>
      <c r="E954" s="9" t="str">
        <f t="shared" si="473"/>
        <v>K-108jurusan 4</v>
      </c>
      <c r="F954" s="10" t="s">
        <v>410</v>
      </c>
      <c r="G954" s="10" t="s">
        <v>132</v>
      </c>
      <c r="H954" s="10" t="s">
        <v>1167</v>
      </c>
      <c r="I954" s="10">
        <v>0.740382</v>
      </c>
      <c r="J954" s="10">
        <v>124.309143</v>
      </c>
      <c r="K954" s="10" t="s">
        <v>7465</v>
      </c>
      <c r="L954" s="10" t="s">
        <v>7465</v>
      </c>
      <c r="M954" s="10" t="s">
        <v>7465</v>
      </c>
      <c r="N954" s="14">
        <f t="shared" si="474"/>
        <v>0</v>
      </c>
      <c r="O954" s="15" t="e">
        <f t="shared" si="475"/>
        <v>#VALUE!</v>
      </c>
      <c r="P954" s="15" t="e">
        <f t="shared" si="476"/>
        <v>#VALUE!</v>
      </c>
      <c r="Q954" s="17" t="e">
        <f>VLOOKUP($A954,'DATA PENGUKURAN GARDU'!$A:$BS,42,0)</f>
        <v>#N/A</v>
      </c>
      <c r="R954" s="18" t="e">
        <f t="shared" si="477"/>
        <v>#N/A</v>
      </c>
      <c r="S954" s="17" t="e">
        <f>VLOOKUP($A954,'DATA PENGUKURAN GARDU'!$A:$BS,44,0)</f>
        <v>#N/A</v>
      </c>
      <c r="T954" s="18" t="e">
        <f t="shared" si="478"/>
        <v>#N/A</v>
      </c>
      <c r="U954" s="17" t="e">
        <f>VLOOKUP($A954,'DATA PENGUKURAN GARDU'!$A:$BS,46,0)</f>
        <v>#N/A</v>
      </c>
      <c r="V954" s="18" t="e">
        <f t="shared" si="479"/>
        <v>#N/A</v>
      </c>
      <c r="W954" s="17" t="e">
        <f>VLOOKUP($A954,'DATA PENGUKURAN GARDU'!$A:$BS,48,0)</f>
        <v>#N/A</v>
      </c>
      <c r="X954" s="17" t="e">
        <f>VLOOKUP($A954,'DATA PENGUKURAN GARDU'!$A:$BS,53,0)</f>
        <v>#N/A</v>
      </c>
      <c r="Y954" s="17" t="e">
        <f>VLOOKUP($A954,'DATA PENGUKURAN GARDU'!$A:$BS,54,0)</f>
        <v>#N/A</v>
      </c>
      <c r="Z954" s="17" t="e">
        <f>VLOOKUP($A954,'DATA PENGUKURAN GARDU'!$A:$BS,55,0)</f>
        <v>#N/A</v>
      </c>
      <c r="AA954" s="20" t="e">
        <f>VLOOKUP($B954,'DATA PENGUKURAN GARDU'!$A:$BS,42,0)</f>
        <v>#N/A</v>
      </c>
      <c r="AB954" s="21" t="e">
        <f t="shared" si="480"/>
        <v>#N/A</v>
      </c>
      <c r="AC954" s="20" t="e">
        <f>VLOOKUP($B954,'DATA PENGUKURAN GARDU'!$A:$BS,44,0)</f>
        <v>#N/A</v>
      </c>
      <c r="AD954" s="21" t="e">
        <f t="shared" si="481"/>
        <v>#N/A</v>
      </c>
      <c r="AE954" s="20" t="e">
        <f>VLOOKUP($B954,'DATA PENGUKURAN GARDU'!$A:$BS,46,0)</f>
        <v>#N/A</v>
      </c>
      <c r="AF954" s="21" t="e">
        <f t="shared" si="482"/>
        <v>#N/A</v>
      </c>
      <c r="AG954" s="20" t="e">
        <f>VLOOKUP($B954,'DATA PENGUKURAN GARDU'!$A:$BS,46,0)</f>
        <v>#N/A</v>
      </c>
      <c r="AH954" s="20" t="e">
        <f>VLOOKUP($B954,'DATA PENGUKURAN GARDU'!$A:$BS,53,0)</f>
        <v>#N/A</v>
      </c>
      <c r="AI954" s="20" t="e">
        <f>VLOOKUP($B954,'DATA PENGUKURAN GARDU'!$A:$BS,54,0)</f>
        <v>#N/A</v>
      </c>
      <c r="AJ954" s="17" t="e">
        <f>VLOOKUP($C954,'DATA PENGUKURAN GARDU'!$A:$BS,42,0)</f>
        <v>#N/A</v>
      </c>
      <c r="AK954" s="23" t="e">
        <f t="shared" si="483"/>
        <v>#N/A</v>
      </c>
      <c r="AL954" s="17" t="e">
        <f>VLOOKUP($C954,'DATA PENGUKURAN GARDU'!$A:$BS,44,0)</f>
        <v>#N/A</v>
      </c>
      <c r="AM954" s="23" t="e">
        <f t="shared" si="484"/>
        <v>#N/A</v>
      </c>
      <c r="AN954" s="17" t="e">
        <f>VLOOKUP($C954,'DATA PENGUKURAN GARDU'!$A:$BS,46,0)</f>
        <v>#N/A</v>
      </c>
      <c r="AO954" s="23" t="e">
        <f t="shared" si="485"/>
        <v>#N/A</v>
      </c>
      <c r="AP954" s="17" t="e">
        <f>VLOOKUP($C954,'DATA PENGUKURAN GARDU'!$A:$BS,46,0)</f>
        <v>#N/A</v>
      </c>
      <c r="AQ954" s="17" t="e">
        <f>VLOOKUP($C954,'DATA PENGUKURAN GARDU'!$A:$BS,53,0)</f>
        <v>#N/A</v>
      </c>
      <c r="AR954" s="17" t="e">
        <f>VLOOKUP($C954,'DATA PENGUKURAN GARDU'!$A:$BS,54,0)</f>
        <v>#N/A</v>
      </c>
      <c r="AS954" s="20" t="e">
        <f>VLOOKUP($D954,'DATA PENGUKURAN GARDU'!$A:$BS,42,0)</f>
        <v>#N/A</v>
      </c>
      <c r="AT954" s="21" t="e">
        <f t="shared" si="486"/>
        <v>#N/A</v>
      </c>
      <c r="AU954" s="20" t="e">
        <f>VLOOKUP($D954,'DATA PENGUKURAN GARDU'!$A:$BS,44,0)</f>
        <v>#N/A</v>
      </c>
      <c r="AV954" s="21" t="e">
        <f t="shared" si="487"/>
        <v>#N/A</v>
      </c>
      <c r="AW954" s="20" t="e">
        <f>VLOOKUP($D954,'DATA PENGUKURAN GARDU'!$A:$BS,46,0)</f>
        <v>#N/A</v>
      </c>
      <c r="AX954" s="21" t="e">
        <f t="shared" si="488"/>
        <v>#N/A</v>
      </c>
      <c r="AY954" s="20" t="e">
        <f>VLOOKUP($D954,'DATA PENGUKURAN GARDU'!$A:$BS,46,0)</f>
        <v>#N/A</v>
      </c>
      <c r="AZ954" s="20" t="e">
        <f>VLOOKUP($D954,'DATA PENGUKURAN GARDU'!$A:$BS,53,0)</f>
        <v>#N/A</v>
      </c>
      <c r="BA954" s="20" t="e">
        <f>VLOOKUP($D954,'DATA PENGUKURAN GARDU'!$A:$BS,54,0)</f>
        <v>#N/A</v>
      </c>
      <c r="BB954" s="17" t="e">
        <f>VLOOKUP($E954,'DATA PENGUKURAN GARDU'!$A:$BS,42,0)</f>
        <v>#N/A</v>
      </c>
      <c r="BC954" s="23" t="e">
        <f t="shared" si="489"/>
        <v>#N/A</v>
      </c>
      <c r="BD954" s="17" t="e">
        <f>VLOOKUP($E954,'DATA PENGUKURAN GARDU'!$A:$BS,44,0)</f>
        <v>#N/A</v>
      </c>
      <c r="BE954" s="23" t="e">
        <f t="shared" si="490"/>
        <v>#N/A</v>
      </c>
      <c r="BF954" s="17" t="e">
        <f>VLOOKUP($E954,'DATA PENGUKURAN GARDU'!$A:$BS,46,0)</f>
        <v>#N/A</v>
      </c>
      <c r="BG954" s="23" t="e">
        <f t="shared" si="491"/>
        <v>#N/A</v>
      </c>
      <c r="BH954" s="17" t="e">
        <f>VLOOKUP($E954,'DATA PENGUKURAN GARDU'!$A:$BS,46,0)</f>
        <v>#N/A</v>
      </c>
      <c r="BI954" s="17" t="e">
        <f>VLOOKUP($E954,'DATA PENGUKURAN GARDU'!$A:$BS,53,0)</f>
        <v>#N/A</v>
      </c>
      <c r="BJ954" s="17" t="e">
        <f>VLOOKUP($E954,'DATA PENGUKURAN GARDU'!$A:$BS,54,0)</f>
        <v>#N/A</v>
      </c>
      <c r="BK954" s="20" t="e">
        <f t="shared" si="492"/>
        <v>#N/A</v>
      </c>
      <c r="BL954" s="20" t="e">
        <f t="shared" si="493"/>
        <v>#N/A</v>
      </c>
      <c r="BM954" s="20" t="e">
        <f t="shared" si="494"/>
        <v>#N/A</v>
      </c>
      <c r="BN954" s="25" t="e">
        <f t="shared" si="495"/>
        <v>#N/A</v>
      </c>
      <c r="BO954" s="26" t="str">
        <f t="shared" si="496"/>
        <v>0</v>
      </c>
      <c r="BP954" s="21" t="e">
        <f t="shared" si="497"/>
        <v>#VALUE!</v>
      </c>
      <c r="BQ954" s="20" t="e">
        <f t="shared" si="498"/>
        <v>#N/A</v>
      </c>
      <c r="BR954" s="20" t="e">
        <v>#N/A</v>
      </c>
      <c r="BS954" s="9" t="e">
        <v>#N/A</v>
      </c>
      <c r="BT954" s="2" t="e">
        <f t="shared" si="499"/>
        <v>#VALUE!</v>
      </c>
      <c r="BU954" s="2" t="e">
        <f t="shared" si="467"/>
        <v>#N/A</v>
      </c>
      <c r="BV954" s="2" t="e">
        <f t="shared" si="468"/>
        <v>#N/A</v>
      </c>
    </row>
    <row r="955" s="2" customFormat="1" ht="22.95" customHeight="1" spans="1:74">
      <c r="A955" s="9" t="str">
        <f t="shared" si="469"/>
        <v>K-109Induk</v>
      </c>
      <c r="B955" s="9" t="str">
        <f t="shared" si="470"/>
        <v>K-109jurusan 1</v>
      </c>
      <c r="C955" s="9" t="str">
        <f t="shared" si="471"/>
        <v>K-109jurusan 2</v>
      </c>
      <c r="D955" s="9" t="str">
        <f t="shared" si="472"/>
        <v>K-109jurusan 3</v>
      </c>
      <c r="E955" s="9" t="str">
        <f t="shared" si="473"/>
        <v>K-109jurusan 4</v>
      </c>
      <c r="F955" s="10" t="s">
        <v>410</v>
      </c>
      <c r="G955" s="10" t="s">
        <v>132</v>
      </c>
      <c r="H955" s="10" t="s">
        <v>1168</v>
      </c>
      <c r="I955" s="10">
        <v>0.739511</v>
      </c>
      <c r="J955" s="10">
        <v>124.309907</v>
      </c>
      <c r="K955" s="10" t="s">
        <v>7465</v>
      </c>
      <c r="L955" s="10" t="s">
        <v>7465</v>
      </c>
      <c r="M955" s="10" t="s">
        <v>7465</v>
      </c>
      <c r="N955" s="14">
        <f t="shared" si="474"/>
        <v>0</v>
      </c>
      <c r="O955" s="15" t="e">
        <f t="shared" si="475"/>
        <v>#VALUE!</v>
      </c>
      <c r="P955" s="15" t="e">
        <f t="shared" si="476"/>
        <v>#VALUE!</v>
      </c>
      <c r="Q955" s="17" t="e">
        <f>VLOOKUP($A955,'DATA PENGUKURAN GARDU'!$A:$BS,42,0)</f>
        <v>#N/A</v>
      </c>
      <c r="R955" s="18" t="e">
        <f t="shared" si="477"/>
        <v>#N/A</v>
      </c>
      <c r="S955" s="17" t="e">
        <f>VLOOKUP($A955,'DATA PENGUKURAN GARDU'!$A:$BS,44,0)</f>
        <v>#N/A</v>
      </c>
      <c r="T955" s="18" t="e">
        <f t="shared" si="478"/>
        <v>#N/A</v>
      </c>
      <c r="U955" s="17" t="e">
        <f>VLOOKUP($A955,'DATA PENGUKURAN GARDU'!$A:$BS,46,0)</f>
        <v>#N/A</v>
      </c>
      <c r="V955" s="18" t="e">
        <f t="shared" si="479"/>
        <v>#N/A</v>
      </c>
      <c r="W955" s="17" t="e">
        <f>VLOOKUP($A955,'DATA PENGUKURAN GARDU'!$A:$BS,48,0)</f>
        <v>#N/A</v>
      </c>
      <c r="X955" s="17" t="e">
        <f>VLOOKUP($A955,'DATA PENGUKURAN GARDU'!$A:$BS,53,0)</f>
        <v>#N/A</v>
      </c>
      <c r="Y955" s="17" t="e">
        <f>VLOOKUP($A955,'DATA PENGUKURAN GARDU'!$A:$BS,54,0)</f>
        <v>#N/A</v>
      </c>
      <c r="Z955" s="17" t="e">
        <f>VLOOKUP($A955,'DATA PENGUKURAN GARDU'!$A:$BS,55,0)</f>
        <v>#N/A</v>
      </c>
      <c r="AA955" s="20" t="e">
        <f>VLOOKUP($B955,'DATA PENGUKURAN GARDU'!$A:$BS,42,0)</f>
        <v>#N/A</v>
      </c>
      <c r="AB955" s="21" t="e">
        <f t="shared" si="480"/>
        <v>#N/A</v>
      </c>
      <c r="AC955" s="20" t="e">
        <f>VLOOKUP($B955,'DATA PENGUKURAN GARDU'!$A:$BS,44,0)</f>
        <v>#N/A</v>
      </c>
      <c r="AD955" s="21" t="e">
        <f t="shared" si="481"/>
        <v>#N/A</v>
      </c>
      <c r="AE955" s="20" t="e">
        <f>VLOOKUP($B955,'DATA PENGUKURAN GARDU'!$A:$BS,46,0)</f>
        <v>#N/A</v>
      </c>
      <c r="AF955" s="21" t="e">
        <f t="shared" si="482"/>
        <v>#N/A</v>
      </c>
      <c r="AG955" s="20" t="e">
        <f>VLOOKUP($B955,'DATA PENGUKURAN GARDU'!$A:$BS,46,0)</f>
        <v>#N/A</v>
      </c>
      <c r="AH955" s="20" t="e">
        <f>VLOOKUP($B955,'DATA PENGUKURAN GARDU'!$A:$BS,53,0)</f>
        <v>#N/A</v>
      </c>
      <c r="AI955" s="20" t="e">
        <f>VLOOKUP($B955,'DATA PENGUKURAN GARDU'!$A:$BS,54,0)</f>
        <v>#N/A</v>
      </c>
      <c r="AJ955" s="17" t="e">
        <f>VLOOKUP($C955,'DATA PENGUKURAN GARDU'!$A:$BS,42,0)</f>
        <v>#N/A</v>
      </c>
      <c r="AK955" s="23" t="e">
        <f t="shared" si="483"/>
        <v>#N/A</v>
      </c>
      <c r="AL955" s="17" t="e">
        <f>VLOOKUP($C955,'DATA PENGUKURAN GARDU'!$A:$BS,44,0)</f>
        <v>#N/A</v>
      </c>
      <c r="AM955" s="23" t="e">
        <f t="shared" si="484"/>
        <v>#N/A</v>
      </c>
      <c r="AN955" s="17" t="e">
        <f>VLOOKUP($C955,'DATA PENGUKURAN GARDU'!$A:$BS,46,0)</f>
        <v>#N/A</v>
      </c>
      <c r="AO955" s="23" t="e">
        <f t="shared" si="485"/>
        <v>#N/A</v>
      </c>
      <c r="AP955" s="17" t="e">
        <f>VLOOKUP($C955,'DATA PENGUKURAN GARDU'!$A:$BS,46,0)</f>
        <v>#N/A</v>
      </c>
      <c r="AQ955" s="17" t="e">
        <f>VLOOKUP($C955,'DATA PENGUKURAN GARDU'!$A:$BS,53,0)</f>
        <v>#N/A</v>
      </c>
      <c r="AR955" s="17" t="e">
        <f>VLOOKUP($C955,'DATA PENGUKURAN GARDU'!$A:$BS,54,0)</f>
        <v>#N/A</v>
      </c>
      <c r="AS955" s="20" t="e">
        <f>VLOOKUP($D955,'DATA PENGUKURAN GARDU'!$A:$BS,42,0)</f>
        <v>#N/A</v>
      </c>
      <c r="AT955" s="21" t="e">
        <f t="shared" si="486"/>
        <v>#N/A</v>
      </c>
      <c r="AU955" s="20" t="e">
        <f>VLOOKUP($D955,'DATA PENGUKURAN GARDU'!$A:$BS,44,0)</f>
        <v>#N/A</v>
      </c>
      <c r="AV955" s="21" t="e">
        <f t="shared" si="487"/>
        <v>#N/A</v>
      </c>
      <c r="AW955" s="20" t="e">
        <f>VLOOKUP($D955,'DATA PENGUKURAN GARDU'!$A:$BS,46,0)</f>
        <v>#N/A</v>
      </c>
      <c r="AX955" s="21" t="e">
        <f t="shared" si="488"/>
        <v>#N/A</v>
      </c>
      <c r="AY955" s="20" t="e">
        <f>VLOOKUP($D955,'DATA PENGUKURAN GARDU'!$A:$BS,46,0)</f>
        <v>#N/A</v>
      </c>
      <c r="AZ955" s="20" t="e">
        <f>VLOOKUP($D955,'DATA PENGUKURAN GARDU'!$A:$BS,53,0)</f>
        <v>#N/A</v>
      </c>
      <c r="BA955" s="20" t="e">
        <f>VLOOKUP($D955,'DATA PENGUKURAN GARDU'!$A:$BS,54,0)</f>
        <v>#N/A</v>
      </c>
      <c r="BB955" s="17" t="e">
        <f>VLOOKUP($E955,'DATA PENGUKURAN GARDU'!$A:$BS,42,0)</f>
        <v>#N/A</v>
      </c>
      <c r="BC955" s="23" t="e">
        <f t="shared" si="489"/>
        <v>#N/A</v>
      </c>
      <c r="BD955" s="17" t="e">
        <f>VLOOKUP($E955,'DATA PENGUKURAN GARDU'!$A:$BS,44,0)</f>
        <v>#N/A</v>
      </c>
      <c r="BE955" s="23" t="e">
        <f t="shared" si="490"/>
        <v>#N/A</v>
      </c>
      <c r="BF955" s="17" t="e">
        <f>VLOOKUP($E955,'DATA PENGUKURAN GARDU'!$A:$BS,46,0)</f>
        <v>#N/A</v>
      </c>
      <c r="BG955" s="23" t="e">
        <f t="shared" si="491"/>
        <v>#N/A</v>
      </c>
      <c r="BH955" s="17" t="e">
        <f>VLOOKUP($E955,'DATA PENGUKURAN GARDU'!$A:$BS,46,0)</f>
        <v>#N/A</v>
      </c>
      <c r="BI955" s="17" t="e">
        <f>VLOOKUP($E955,'DATA PENGUKURAN GARDU'!$A:$BS,53,0)</f>
        <v>#N/A</v>
      </c>
      <c r="BJ955" s="17" t="e">
        <f>VLOOKUP($E955,'DATA PENGUKURAN GARDU'!$A:$BS,54,0)</f>
        <v>#N/A</v>
      </c>
      <c r="BK955" s="20" t="e">
        <f t="shared" si="492"/>
        <v>#N/A</v>
      </c>
      <c r="BL955" s="20" t="e">
        <f t="shared" si="493"/>
        <v>#N/A</v>
      </c>
      <c r="BM955" s="20" t="e">
        <f t="shared" si="494"/>
        <v>#N/A</v>
      </c>
      <c r="BN955" s="25" t="e">
        <f t="shared" si="495"/>
        <v>#N/A</v>
      </c>
      <c r="BO955" s="26" t="str">
        <f t="shared" si="496"/>
        <v>0</v>
      </c>
      <c r="BP955" s="21" t="e">
        <f t="shared" si="497"/>
        <v>#VALUE!</v>
      </c>
      <c r="BQ955" s="20" t="e">
        <f t="shared" si="498"/>
        <v>#N/A</v>
      </c>
      <c r="BR955" s="20" t="e">
        <v>#N/A</v>
      </c>
      <c r="BS955" s="9" t="e">
        <v>#N/A</v>
      </c>
      <c r="BT955" s="2" t="e">
        <f t="shared" si="499"/>
        <v>#VALUE!</v>
      </c>
      <c r="BU955" s="2" t="e">
        <f t="shared" si="467"/>
        <v>#N/A</v>
      </c>
      <c r="BV955" s="2" t="e">
        <f t="shared" si="468"/>
        <v>#N/A</v>
      </c>
    </row>
    <row r="956" s="2" customFormat="1" ht="22.95" customHeight="1" spans="1:74">
      <c r="A956" s="9" t="str">
        <f t="shared" si="469"/>
        <v>K-116Induk</v>
      </c>
      <c r="B956" s="9" t="str">
        <f t="shared" si="470"/>
        <v>K-116jurusan 1</v>
      </c>
      <c r="C956" s="9" t="str">
        <f t="shared" si="471"/>
        <v>K-116jurusan 2</v>
      </c>
      <c r="D956" s="9" t="str">
        <f t="shared" si="472"/>
        <v>K-116jurusan 3</v>
      </c>
      <c r="E956" s="9" t="str">
        <f t="shared" si="473"/>
        <v>K-116jurusan 4</v>
      </c>
      <c r="F956" s="10" t="s">
        <v>448</v>
      </c>
      <c r="G956" s="10" t="s">
        <v>132</v>
      </c>
      <c r="H956" s="10" t="s">
        <v>1169</v>
      </c>
      <c r="I956" s="10">
        <v>0.741032</v>
      </c>
      <c r="J956" s="10">
        <v>124.315288</v>
      </c>
      <c r="K956" s="10" t="s">
        <v>7465</v>
      </c>
      <c r="L956" s="10" t="s">
        <v>7465</v>
      </c>
      <c r="M956" s="10" t="s">
        <v>7465</v>
      </c>
      <c r="N956" s="14">
        <f t="shared" si="474"/>
        <v>0</v>
      </c>
      <c r="O956" s="15" t="e">
        <f t="shared" si="475"/>
        <v>#VALUE!</v>
      </c>
      <c r="P956" s="15" t="e">
        <f t="shared" si="476"/>
        <v>#VALUE!</v>
      </c>
      <c r="Q956" s="17" t="e">
        <f>VLOOKUP($A956,'DATA PENGUKURAN GARDU'!$A:$BS,42,0)</f>
        <v>#N/A</v>
      </c>
      <c r="R956" s="18" t="e">
        <f t="shared" si="477"/>
        <v>#N/A</v>
      </c>
      <c r="S956" s="17" t="e">
        <f>VLOOKUP($A956,'DATA PENGUKURAN GARDU'!$A:$BS,44,0)</f>
        <v>#N/A</v>
      </c>
      <c r="T956" s="18" t="e">
        <f t="shared" si="478"/>
        <v>#N/A</v>
      </c>
      <c r="U956" s="17" t="e">
        <f>VLOOKUP($A956,'DATA PENGUKURAN GARDU'!$A:$BS,46,0)</f>
        <v>#N/A</v>
      </c>
      <c r="V956" s="18" t="e">
        <f t="shared" si="479"/>
        <v>#N/A</v>
      </c>
      <c r="W956" s="17" t="e">
        <f>VLOOKUP($A956,'DATA PENGUKURAN GARDU'!$A:$BS,48,0)</f>
        <v>#N/A</v>
      </c>
      <c r="X956" s="17" t="e">
        <f>VLOOKUP($A956,'DATA PENGUKURAN GARDU'!$A:$BS,53,0)</f>
        <v>#N/A</v>
      </c>
      <c r="Y956" s="17" t="e">
        <f>VLOOKUP($A956,'DATA PENGUKURAN GARDU'!$A:$BS,54,0)</f>
        <v>#N/A</v>
      </c>
      <c r="Z956" s="17" t="e">
        <f>VLOOKUP($A956,'DATA PENGUKURAN GARDU'!$A:$BS,55,0)</f>
        <v>#N/A</v>
      </c>
      <c r="AA956" s="20" t="e">
        <f>VLOOKUP($B956,'DATA PENGUKURAN GARDU'!$A:$BS,42,0)</f>
        <v>#N/A</v>
      </c>
      <c r="AB956" s="21" t="e">
        <f t="shared" si="480"/>
        <v>#N/A</v>
      </c>
      <c r="AC956" s="20" t="e">
        <f>VLOOKUP($B956,'DATA PENGUKURAN GARDU'!$A:$BS,44,0)</f>
        <v>#N/A</v>
      </c>
      <c r="AD956" s="21" t="e">
        <f t="shared" si="481"/>
        <v>#N/A</v>
      </c>
      <c r="AE956" s="20" t="e">
        <f>VLOOKUP($B956,'DATA PENGUKURAN GARDU'!$A:$BS,46,0)</f>
        <v>#N/A</v>
      </c>
      <c r="AF956" s="21" t="e">
        <f t="shared" si="482"/>
        <v>#N/A</v>
      </c>
      <c r="AG956" s="20" t="e">
        <f>VLOOKUP($B956,'DATA PENGUKURAN GARDU'!$A:$BS,46,0)</f>
        <v>#N/A</v>
      </c>
      <c r="AH956" s="20" t="e">
        <f>VLOOKUP($B956,'DATA PENGUKURAN GARDU'!$A:$BS,53,0)</f>
        <v>#N/A</v>
      </c>
      <c r="AI956" s="20" t="e">
        <f>VLOOKUP($B956,'DATA PENGUKURAN GARDU'!$A:$BS,54,0)</f>
        <v>#N/A</v>
      </c>
      <c r="AJ956" s="17" t="e">
        <f>VLOOKUP($C956,'DATA PENGUKURAN GARDU'!$A:$BS,42,0)</f>
        <v>#N/A</v>
      </c>
      <c r="AK956" s="23" t="e">
        <f t="shared" si="483"/>
        <v>#N/A</v>
      </c>
      <c r="AL956" s="17" t="e">
        <f>VLOOKUP($C956,'DATA PENGUKURAN GARDU'!$A:$BS,44,0)</f>
        <v>#N/A</v>
      </c>
      <c r="AM956" s="23" t="e">
        <f t="shared" si="484"/>
        <v>#N/A</v>
      </c>
      <c r="AN956" s="17" t="e">
        <f>VLOOKUP($C956,'DATA PENGUKURAN GARDU'!$A:$BS,46,0)</f>
        <v>#N/A</v>
      </c>
      <c r="AO956" s="23" t="e">
        <f t="shared" si="485"/>
        <v>#N/A</v>
      </c>
      <c r="AP956" s="17" t="e">
        <f>VLOOKUP($C956,'DATA PENGUKURAN GARDU'!$A:$BS,46,0)</f>
        <v>#N/A</v>
      </c>
      <c r="AQ956" s="17" t="e">
        <f>VLOOKUP($C956,'DATA PENGUKURAN GARDU'!$A:$BS,53,0)</f>
        <v>#N/A</v>
      </c>
      <c r="AR956" s="17" t="e">
        <f>VLOOKUP($C956,'DATA PENGUKURAN GARDU'!$A:$BS,54,0)</f>
        <v>#N/A</v>
      </c>
      <c r="AS956" s="20" t="e">
        <f>VLOOKUP($D956,'DATA PENGUKURAN GARDU'!$A:$BS,42,0)</f>
        <v>#N/A</v>
      </c>
      <c r="AT956" s="21" t="e">
        <f t="shared" si="486"/>
        <v>#N/A</v>
      </c>
      <c r="AU956" s="20" t="e">
        <f>VLOOKUP($D956,'DATA PENGUKURAN GARDU'!$A:$BS,44,0)</f>
        <v>#N/A</v>
      </c>
      <c r="AV956" s="21" t="e">
        <f t="shared" si="487"/>
        <v>#N/A</v>
      </c>
      <c r="AW956" s="20" t="e">
        <f>VLOOKUP($D956,'DATA PENGUKURAN GARDU'!$A:$BS,46,0)</f>
        <v>#N/A</v>
      </c>
      <c r="AX956" s="21" t="e">
        <f t="shared" si="488"/>
        <v>#N/A</v>
      </c>
      <c r="AY956" s="20" t="e">
        <f>VLOOKUP($D956,'DATA PENGUKURAN GARDU'!$A:$BS,46,0)</f>
        <v>#N/A</v>
      </c>
      <c r="AZ956" s="20" t="e">
        <f>VLOOKUP($D956,'DATA PENGUKURAN GARDU'!$A:$BS,53,0)</f>
        <v>#N/A</v>
      </c>
      <c r="BA956" s="20" t="e">
        <f>VLOOKUP($D956,'DATA PENGUKURAN GARDU'!$A:$BS,54,0)</f>
        <v>#N/A</v>
      </c>
      <c r="BB956" s="17" t="e">
        <f>VLOOKUP($E956,'DATA PENGUKURAN GARDU'!$A:$BS,42,0)</f>
        <v>#N/A</v>
      </c>
      <c r="BC956" s="23" t="e">
        <f t="shared" si="489"/>
        <v>#N/A</v>
      </c>
      <c r="BD956" s="17" t="e">
        <f>VLOOKUP($E956,'DATA PENGUKURAN GARDU'!$A:$BS,44,0)</f>
        <v>#N/A</v>
      </c>
      <c r="BE956" s="23" t="e">
        <f t="shared" si="490"/>
        <v>#N/A</v>
      </c>
      <c r="BF956" s="17" t="e">
        <f>VLOOKUP($E956,'DATA PENGUKURAN GARDU'!$A:$BS,46,0)</f>
        <v>#N/A</v>
      </c>
      <c r="BG956" s="23" t="e">
        <f t="shared" si="491"/>
        <v>#N/A</v>
      </c>
      <c r="BH956" s="17" t="e">
        <f>VLOOKUP($E956,'DATA PENGUKURAN GARDU'!$A:$BS,46,0)</f>
        <v>#N/A</v>
      </c>
      <c r="BI956" s="17" t="e">
        <f>VLOOKUP($E956,'DATA PENGUKURAN GARDU'!$A:$BS,53,0)</f>
        <v>#N/A</v>
      </c>
      <c r="BJ956" s="17" t="e">
        <f>VLOOKUP($E956,'DATA PENGUKURAN GARDU'!$A:$BS,54,0)</f>
        <v>#N/A</v>
      </c>
      <c r="BK956" s="20" t="e">
        <f t="shared" si="492"/>
        <v>#N/A</v>
      </c>
      <c r="BL956" s="20" t="e">
        <f t="shared" si="493"/>
        <v>#N/A</v>
      </c>
      <c r="BM956" s="20" t="e">
        <f t="shared" si="494"/>
        <v>#N/A</v>
      </c>
      <c r="BN956" s="25" t="e">
        <f t="shared" si="495"/>
        <v>#N/A</v>
      </c>
      <c r="BO956" s="26" t="str">
        <f t="shared" si="496"/>
        <v>0</v>
      </c>
      <c r="BP956" s="21" t="e">
        <f t="shared" si="497"/>
        <v>#VALUE!</v>
      </c>
      <c r="BQ956" s="20" t="e">
        <f t="shared" si="498"/>
        <v>#N/A</v>
      </c>
      <c r="BR956" s="20" t="e">
        <v>#N/A</v>
      </c>
      <c r="BS956" s="9" t="e">
        <v>#N/A</v>
      </c>
      <c r="BT956" s="2" t="e">
        <f t="shared" si="499"/>
        <v>#VALUE!</v>
      </c>
      <c r="BU956" s="2" t="e">
        <f t="shared" si="467"/>
        <v>#N/A</v>
      </c>
      <c r="BV956" s="2" t="e">
        <f t="shared" si="468"/>
        <v>#N/A</v>
      </c>
    </row>
    <row r="957" s="2" customFormat="1" ht="22.95" customHeight="1" spans="1:74">
      <c r="A957" s="9" t="str">
        <f t="shared" si="469"/>
        <v>K-119Induk</v>
      </c>
      <c r="B957" s="9" t="str">
        <f t="shared" si="470"/>
        <v>K-119jurusan 1</v>
      </c>
      <c r="C957" s="9" t="str">
        <f t="shared" si="471"/>
        <v>K-119jurusan 2</v>
      </c>
      <c r="D957" s="9" t="str">
        <f t="shared" si="472"/>
        <v>K-119jurusan 3</v>
      </c>
      <c r="E957" s="9" t="str">
        <f t="shared" si="473"/>
        <v>K-119jurusan 4</v>
      </c>
      <c r="F957" s="10" t="s">
        <v>448</v>
      </c>
      <c r="G957" s="10" t="s">
        <v>132</v>
      </c>
      <c r="H957" s="10" t="s">
        <v>1170</v>
      </c>
      <c r="I957" s="10">
        <v>0.74001</v>
      </c>
      <c r="J957" s="10">
        <v>124.316918</v>
      </c>
      <c r="K957" s="10" t="s">
        <v>7465</v>
      </c>
      <c r="L957" s="10" t="s">
        <v>7465</v>
      </c>
      <c r="M957" s="10" t="s">
        <v>7465</v>
      </c>
      <c r="N957" s="14">
        <f t="shared" si="474"/>
        <v>0</v>
      </c>
      <c r="O957" s="15" t="e">
        <f t="shared" si="475"/>
        <v>#VALUE!</v>
      </c>
      <c r="P957" s="15" t="e">
        <f t="shared" si="476"/>
        <v>#VALUE!</v>
      </c>
      <c r="Q957" s="17" t="e">
        <f>VLOOKUP($A957,'DATA PENGUKURAN GARDU'!$A:$BS,42,0)</f>
        <v>#N/A</v>
      </c>
      <c r="R957" s="18" t="e">
        <f t="shared" si="477"/>
        <v>#N/A</v>
      </c>
      <c r="S957" s="17" t="e">
        <f>VLOOKUP($A957,'DATA PENGUKURAN GARDU'!$A:$BS,44,0)</f>
        <v>#N/A</v>
      </c>
      <c r="T957" s="18" t="e">
        <f t="shared" si="478"/>
        <v>#N/A</v>
      </c>
      <c r="U957" s="17" t="e">
        <f>VLOOKUP($A957,'DATA PENGUKURAN GARDU'!$A:$BS,46,0)</f>
        <v>#N/A</v>
      </c>
      <c r="V957" s="18" t="e">
        <f t="shared" si="479"/>
        <v>#N/A</v>
      </c>
      <c r="W957" s="17" t="e">
        <f>VLOOKUP($A957,'DATA PENGUKURAN GARDU'!$A:$BS,48,0)</f>
        <v>#N/A</v>
      </c>
      <c r="X957" s="17" t="e">
        <f>VLOOKUP($A957,'DATA PENGUKURAN GARDU'!$A:$BS,53,0)</f>
        <v>#N/A</v>
      </c>
      <c r="Y957" s="17" t="e">
        <f>VLOOKUP($A957,'DATA PENGUKURAN GARDU'!$A:$BS,54,0)</f>
        <v>#N/A</v>
      </c>
      <c r="Z957" s="17" t="e">
        <f>VLOOKUP($A957,'DATA PENGUKURAN GARDU'!$A:$BS,55,0)</f>
        <v>#N/A</v>
      </c>
      <c r="AA957" s="20" t="e">
        <f>VLOOKUP($B957,'DATA PENGUKURAN GARDU'!$A:$BS,42,0)</f>
        <v>#N/A</v>
      </c>
      <c r="AB957" s="21" t="e">
        <f t="shared" si="480"/>
        <v>#N/A</v>
      </c>
      <c r="AC957" s="20" t="e">
        <f>VLOOKUP($B957,'DATA PENGUKURAN GARDU'!$A:$BS,44,0)</f>
        <v>#N/A</v>
      </c>
      <c r="AD957" s="21" t="e">
        <f t="shared" si="481"/>
        <v>#N/A</v>
      </c>
      <c r="AE957" s="20" t="e">
        <f>VLOOKUP($B957,'DATA PENGUKURAN GARDU'!$A:$BS,46,0)</f>
        <v>#N/A</v>
      </c>
      <c r="AF957" s="21" t="e">
        <f t="shared" si="482"/>
        <v>#N/A</v>
      </c>
      <c r="AG957" s="20" t="e">
        <f>VLOOKUP($B957,'DATA PENGUKURAN GARDU'!$A:$BS,46,0)</f>
        <v>#N/A</v>
      </c>
      <c r="AH957" s="20" t="e">
        <f>VLOOKUP($B957,'DATA PENGUKURAN GARDU'!$A:$BS,53,0)</f>
        <v>#N/A</v>
      </c>
      <c r="AI957" s="20" t="e">
        <f>VLOOKUP($B957,'DATA PENGUKURAN GARDU'!$A:$BS,54,0)</f>
        <v>#N/A</v>
      </c>
      <c r="AJ957" s="17" t="e">
        <f>VLOOKUP($C957,'DATA PENGUKURAN GARDU'!$A:$BS,42,0)</f>
        <v>#N/A</v>
      </c>
      <c r="AK957" s="23" t="e">
        <f t="shared" si="483"/>
        <v>#N/A</v>
      </c>
      <c r="AL957" s="17" t="e">
        <f>VLOOKUP($C957,'DATA PENGUKURAN GARDU'!$A:$BS,44,0)</f>
        <v>#N/A</v>
      </c>
      <c r="AM957" s="23" t="e">
        <f t="shared" si="484"/>
        <v>#N/A</v>
      </c>
      <c r="AN957" s="17" t="e">
        <f>VLOOKUP($C957,'DATA PENGUKURAN GARDU'!$A:$BS,46,0)</f>
        <v>#N/A</v>
      </c>
      <c r="AO957" s="23" t="e">
        <f t="shared" si="485"/>
        <v>#N/A</v>
      </c>
      <c r="AP957" s="17" t="e">
        <f>VLOOKUP($C957,'DATA PENGUKURAN GARDU'!$A:$BS,46,0)</f>
        <v>#N/A</v>
      </c>
      <c r="AQ957" s="17" t="e">
        <f>VLOOKUP($C957,'DATA PENGUKURAN GARDU'!$A:$BS,53,0)</f>
        <v>#N/A</v>
      </c>
      <c r="AR957" s="17" t="e">
        <f>VLOOKUP($C957,'DATA PENGUKURAN GARDU'!$A:$BS,54,0)</f>
        <v>#N/A</v>
      </c>
      <c r="AS957" s="20" t="e">
        <f>VLOOKUP($D957,'DATA PENGUKURAN GARDU'!$A:$BS,42,0)</f>
        <v>#N/A</v>
      </c>
      <c r="AT957" s="21" t="e">
        <f t="shared" si="486"/>
        <v>#N/A</v>
      </c>
      <c r="AU957" s="20" t="e">
        <f>VLOOKUP($D957,'DATA PENGUKURAN GARDU'!$A:$BS,44,0)</f>
        <v>#N/A</v>
      </c>
      <c r="AV957" s="21" t="e">
        <f t="shared" si="487"/>
        <v>#N/A</v>
      </c>
      <c r="AW957" s="20" t="e">
        <f>VLOOKUP($D957,'DATA PENGUKURAN GARDU'!$A:$BS,46,0)</f>
        <v>#N/A</v>
      </c>
      <c r="AX957" s="21" t="e">
        <f t="shared" si="488"/>
        <v>#N/A</v>
      </c>
      <c r="AY957" s="20" t="e">
        <f>VLOOKUP($D957,'DATA PENGUKURAN GARDU'!$A:$BS,46,0)</f>
        <v>#N/A</v>
      </c>
      <c r="AZ957" s="20" t="e">
        <f>VLOOKUP($D957,'DATA PENGUKURAN GARDU'!$A:$BS,53,0)</f>
        <v>#N/A</v>
      </c>
      <c r="BA957" s="20" t="e">
        <f>VLOOKUP($D957,'DATA PENGUKURAN GARDU'!$A:$BS,54,0)</f>
        <v>#N/A</v>
      </c>
      <c r="BB957" s="17" t="e">
        <f>VLOOKUP($E957,'DATA PENGUKURAN GARDU'!$A:$BS,42,0)</f>
        <v>#N/A</v>
      </c>
      <c r="BC957" s="23" t="e">
        <f t="shared" si="489"/>
        <v>#N/A</v>
      </c>
      <c r="BD957" s="17" t="e">
        <f>VLOOKUP($E957,'DATA PENGUKURAN GARDU'!$A:$BS,44,0)</f>
        <v>#N/A</v>
      </c>
      <c r="BE957" s="23" t="e">
        <f t="shared" si="490"/>
        <v>#N/A</v>
      </c>
      <c r="BF957" s="17" t="e">
        <f>VLOOKUP($E957,'DATA PENGUKURAN GARDU'!$A:$BS,46,0)</f>
        <v>#N/A</v>
      </c>
      <c r="BG957" s="23" t="e">
        <f t="shared" si="491"/>
        <v>#N/A</v>
      </c>
      <c r="BH957" s="17" t="e">
        <f>VLOOKUP($E957,'DATA PENGUKURAN GARDU'!$A:$BS,46,0)</f>
        <v>#N/A</v>
      </c>
      <c r="BI957" s="17" t="e">
        <f>VLOOKUP($E957,'DATA PENGUKURAN GARDU'!$A:$BS,53,0)</f>
        <v>#N/A</v>
      </c>
      <c r="BJ957" s="17" t="e">
        <f>VLOOKUP($E957,'DATA PENGUKURAN GARDU'!$A:$BS,54,0)</f>
        <v>#N/A</v>
      </c>
      <c r="BK957" s="20" t="e">
        <f t="shared" si="492"/>
        <v>#N/A</v>
      </c>
      <c r="BL957" s="20" t="e">
        <f t="shared" si="493"/>
        <v>#N/A</v>
      </c>
      <c r="BM957" s="20" t="e">
        <f t="shared" si="494"/>
        <v>#N/A</v>
      </c>
      <c r="BN957" s="25" t="e">
        <f t="shared" si="495"/>
        <v>#N/A</v>
      </c>
      <c r="BO957" s="26" t="str">
        <f t="shared" si="496"/>
        <v>0</v>
      </c>
      <c r="BP957" s="21" t="e">
        <f t="shared" si="497"/>
        <v>#VALUE!</v>
      </c>
      <c r="BQ957" s="20" t="e">
        <f t="shared" si="498"/>
        <v>#N/A</v>
      </c>
      <c r="BR957" s="20" t="e">
        <v>#N/A</v>
      </c>
      <c r="BS957" s="9" t="e">
        <v>#N/A</v>
      </c>
      <c r="BT957" s="2" t="e">
        <f t="shared" si="499"/>
        <v>#VALUE!</v>
      </c>
      <c r="BU957" s="2" t="e">
        <f t="shared" si="467"/>
        <v>#N/A</v>
      </c>
      <c r="BV957" s="2" t="e">
        <f t="shared" si="468"/>
        <v>#N/A</v>
      </c>
    </row>
    <row r="958" s="2" customFormat="1" ht="22.95" customHeight="1" spans="1:74">
      <c r="A958" s="9" t="str">
        <f t="shared" si="469"/>
        <v>M 124Induk</v>
      </c>
      <c r="B958" s="9" t="str">
        <f t="shared" si="470"/>
        <v>M 124jurusan 1</v>
      </c>
      <c r="C958" s="9" t="str">
        <f t="shared" si="471"/>
        <v>M 124jurusan 2</v>
      </c>
      <c r="D958" s="9" t="str">
        <f t="shared" si="472"/>
        <v>M 124jurusan 3</v>
      </c>
      <c r="E958" s="9" t="str">
        <f t="shared" si="473"/>
        <v>M 124jurusan 4</v>
      </c>
      <c r="F958" s="10" t="s">
        <v>131</v>
      </c>
      <c r="G958" s="10" t="s">
        <v>131</v>
      </c>
      <c r="H958" s="10" t="s">
        <v>1171</v>
      </c>
      <c r="I958" s="10">
        <v>0.572822</v>
      </c>
      <c r="J958" s="10">
        <v>124.044472</v>
      </c>
      <c r="K958" s="10" t="s">
        <v>7465</v>
      </c>
      <c r="L958" s="10" t="s">
        <v>7465</v>
      </c>
      <c r="M958" s="10" t="s">
        <v>7465</v>
      </c>
      <c r="N958" s="14">
        <f t="shared" si="474"/>
        <v>0</v>
      </c>
      <c r="O958" s="15" t="e">
        <f t="shared" si="475"/>
        <v>#VALUE!</v>
      </c>
      <c r="P958" s="15" t="e">
        <f t="shared" si="476"/>
        <v>#VALUE!</v>
      </c>
      <c r="Q958" s="17" t="e">
        <f>VLOOKUP($A958,'DATA PENGUKURAN GARDU'!$A:$BS,42,0)</f>
        <v>#N/A</v>
      </c>
      <c r="R958" s="18" t="e">
        <f t="shared" si="477"/>
        <v>#N/A</v>
      </c>
      <c r="S958" s="17" t="e">
        <f>VLOOKUP($A958,'DATA PENGUKURAN GARDU'!$A:$BS,44,0)</f>
        <v>#N/A</v>
      </c>
      <c r="T958" s="18" t="e">
        <f t="shared" si="478"/>
        <v>#N/A</v>
      </c>
      <c r="U958" s="17" t="e">
        <f>VLOOKUP($A958,'DATA PENGUKURAN GARDU'!$A:$BS,46,0)</f>
        <v>#N/A</v>
      </c>
      <c r="V958" s="18" t="e">
        <f t="shared" si="479"/>
        <v>#N/A</v>
      </c>
      <c r="W958" s="17" t="e">
        <f>VLOOKUP($A958,'DATA PENGUKURAN GARDU'!$A:$BS,48,0)</f>
        <v>#N/A</v>
      </c>
      <c r="X958" s="17" t="e">
        <f>VLOOKUP($A958,'DATA PENGUKURAN GARDU'!$A:$BS,53,0)</f>
        <v>#N/A</v>
      </c>
      <c r="Y958" s="17" t="e">
        <f>VLOOKUP($A958,'DATA PENGUKURAN GARDU'!$A:$BS,54,0)</f>
        <v>#N/A</v>
      </c>
      <c r="Z958" s="17" t="e">
        <f>VLOOKUP($A958,'DATA PENGUKURAN GARDU'!$A:$BS,55,0)</f>
        <v>#N/A</v>
      </c>
      <c r="AA958" s="20" t="e">
        <f>VLOOKUP($B958,'DATA PENGUKURAN GARDU'!$A:$BS,42,0)</f>
        <v>#N/A</v>
      </c>
      <c r="AB958" s="21" t="e">
        <f t="shared" si="480"/>
        <v>#N/A</v>
      </c>
      <c r="AC958" s="20" t="e">
        <f>VLOOKUP($B958,'DATA PENGUKURAN GARDU'!$A:$BS,44,0)</f>
        <v>#N/A</v>
      </c>
      <c r="AD958" s="21" t="e">
        <f t="shared" si="481"/>
        <v>#N/A</v>
      </c>
      <c r="AE958" s="20" t="e">
        <f>VLOOKUP($B958,'DATA PENGUKURAN GARDU'!$A:$BS,46,0)</f>
        <v>#N/A</v>
      </c>
      <c r="AF958" s="21" t="e">
        <f t="shared" si="482"/>
        <v>#N/A</v>
      </c>
      <c r="AG958" s="20" t="e">
        <f>VLOOKUP($B958,'DATA PENGUKURAN GARDU'!$A:$BS,46,0)</f>
        <v>#N/A</v>
      </c>
      <c r="AH958" s="20" t="e">
        <f>VLOOKUP($B958,'DATA PENGUKURAN GARDU'!$A:$BS,53,0)</f>
        <v>#N/A</v>
      </c>
      <c r="AI958" s="20" t="e">
        <f>VLOOKUP($B958,'DATA PENGUKURAN GARDU'!$A:$BS,54,0)</f>
        <v>#N/A</v>
      </c>
      <c r="AJ958" s="17" t="e">
        <f>VLOOKUP($C958,'DATA PENGUKURAN GARDU'!$A:$BS,42,0)</f>
        <v>#N/A</v>
      </c>
      <c r="AK958" s="23" t="e">
        <f t="shared" si="483"/>
        <v>#N/A</v>
      </c>
      <c r="AL958" s="17" t="e">
        <f>VLOOKUP($C958,'DATA PENGUKURAN GARDU'!$A:$BS,44,0)</f>
        <v>#N/A</v>
      </c>
      <c r="AM958" s="23" t="e">
        <f t="shared" si="484"/>
        <v>#N/A</v>
      </c>
      <c r="AN958" s="17" t="e">
        <f>VLOOKUP($C958,'DATA PENGUKURAN GARDU'!$A:$BS,46,0)</f>
        <v>#N/A</v>
      </c>
      <c r="AO958" s="23" t="e">
        <f t="shared" si="485"/>
        <v>#N/A</v>
      </c>
      <c r="AP958" s="17" t="e">
        <f>VLOOKUP($C958,'DATA PENGUKURAN GARDU'!$A:$BS,46,0)</f>
        <v>#N/A</v>
      </c>
      <c r="AQ958" s="17" t="e">
        <f>VLOOKUP($C958,'DATA PENGUKURAN GARDU'!$A:$BS,53,0)</f>
        <v>#N/A</v>
      </c>
      <c r="AR958" s="17" t="e">
        <f>VLOOKUP($C958,'DATA PENGUKURAN GARDU'!$A:$BS,54,0)</f>
        <v>#N/A</v>
      </c>
      <c r="AS958" s="20" t="e">
        <f>VLOOKUP($D958,'DATA PENGUKURAN GARDU'!$A:$BS,42,0)</f>
        <v>#N/A</v>
      </c>
      <c r="AT958" s="21" t="e">
        <f t="shared" si="486"/>
        <v>#N/A</v>
      </c>
      <c r="AU958" s="20" t="e">
        <f>VLOOKUP($D958,'DATA PENGUKURAN GARDU'!$A:$BS,44,0)</f>
        <v>#N/A</v>
      </c>
      <c r="AV958" s="21" t="e">
        <f t="shared" si="487"/>
        <v>#N/A</v>
      </c>
      <c r="AW958" s="20" t="e">
        <f>VLOOKUP($D958,'DATA PENGUKURAN GARDU'!$A:$BS,46,0)</f>
        <v>#N/A</v>
      </c>
      <c r="AX958" s="21" t="e">
        <f t="shared" si="488"/>
        <v>#N/A</v>
      </c>
      <c r="AY958" s="20" t="e">
        <f>VLOOKUP($D958,'DATA PENGUKURAN GARDU'!$A:$BS,46,0)</f>
        <v>#N/A</v>
      </c>
      <c r="AZ958" s="20" t="e">
        <f>VLOOKUP($D958,'DATA PENGUKURAN GARDU'!$A:$BS,53,0)</f>
        <v>#N/A</v>
      </c>
      <c r="BA958" s="20" t="e">
        <f>VLOOKUP($D958,'DATA PENGUKURAN GARDU'!$A:$BS,54,0)</f>
        <v>#N/A</v>
      </c>
      <c r="BB958" s="17" t="e">
        <f>VLOOKUP($E958,'DATA PENGUKURAN GARDU'!$A:$BS,42,0)</f>
        <v>#N/A</v>
      </c>
      <c r="BC958" s="23" t="e">
        <f t="shared" si="489"/>
        <v>#N/A</v>
      </c>
      <c r="BD958" s="17" t="e">
        <f>VLOOKUP($E958,'DATA PENGUKURAN GARDU'!$A:$BS,44,0)</f>
        <v>#N/A</v>
      </c>
      <c r="BE958" s="23" t="e">
        <f t="shared" si="490"/>
        <v>#N/A</v>
      </c>
      <c r="BF958" s="17" t="e">
        <f>VLOOKUP($E958,'DATA PENGUKURAN GARDU'!$A:$BS,46,0)</f>
        <v>#N/A</v>
      </c>
      <c r="BG958" s="23" t="e">
        <f t="shared" si="491"/>
        <v>#N/A</v>
      </c>
      <c r="BH958" s="17" t="e">
        <f>VLOOKUP($E958,'DATA PENGUKURAN GARDU'!$A:$BS,46,0)</f>
        <v>#N/A</v>
      </c>
      <c r="BI958" s="17" t="e">
        <f>VLOOKUP($E958,'DATA PENGUKURAN GARDU'!$A:$BS,53,0)</f>
        <v>#N/A</v>
      </c>
      <c r="BJ958" s="17" t="e">
        <f>VLOOKUP($E958,'DATA PENGUKURAN GARDU'!$A:$BS,54,0)</f>
        <v>#N/A</v>
      </c>
      <c r="BK958" s="20" t="e">
        <f t="shared" si="492"/>
        <v>#N/A</v>
      </c>
      <c r="BL958" s="20" t="e">
        <f t="shared" si="493"/>
        <v>#N/A</v>
      </c>
      <c r="BM958" s="20" t="e">
        <f t="shared" si="494"/>
        <v>#N/A</v>
      </c>
      <c r="BN958" s="25" t="e">
        <f t="shared" si="495"/>
        <v>#N/A</v>
      </c>
      <c r="BO958" s="26" t="str">
        <f t="shared" si="496"/>
        <v>0</v>
      </c>
      <c r="BP958" s="21" t="e">
        <f t="shared" si="497"/>
        <v>#VALUE!</v>
      </c>
      <c r="BQ958" s="20" t="e">
        <f t="shared" si="498"/>
        <v>#N/A</v>
      </c>
      <c r="BR958" s="20" t="e">
        <v>#N/A</v>
      </c>
      <c r="BS958" s="9" t="e">
        <v>#N/A</v>
      </c>
      <c r="BT958" s="2" t="e">
        <f t="shared" si="499"/>
        <v>#VALUE!</v>
      </c>
      <c r="BU958" s="2" t="e">
        <f t="shared" si="467"/>
        <v>#N/A</v>
      </c>
      <c r="BV958" s="2" t="e">
        <f t="shared" si="468"/>
        <v>#N/A</v>
      </c>
    </row>
    <row r="959" s="2" customFormat="1" ht="22.95" customHeight="1" spans="1:74">
      <c r="A959" s="9" t="str">
        <f t="shared" si="469"/>
        <v>M 129Induk</v>
      </c>
      <c r="B959" s="9" t="str">
        <f t="shared" si="470"/>
        <v>M 129jurusan 1</v>
      </c>
      <c r="C959" s="9" t="str">
        <f t="shared" si="471"/>
        <v>M 129jurusan 2</v>
      </c>
      <c r="D959" s="9" t="str">
        <f t="shared" si="472"/>
        <v>M 129jurusan 3</v>
      </c>
      <c r="E959" s="9" t="str">
        <f t="shared" si="473"/>
        <v>M 129jurusan 4</v>
      </c>
      <c r="F959" s="10" t="s">
        <v>131</v>
      </c>
      <c r="G959" s="10" t="s">
        <v>131</v>
      </c>
      <c r="H959" s="10" t="s">
        <v>1172</v>
      </c>
      <c r="I959" s="10">
        <v>0.562352</v>
      </c>
      <c r="J959" s="10">
        <v>124.025248</v>
      </c>
      <c r="K959" s="10" t="s">
        <v>7465</v>
      </c>
      <c r="L959" s="10" t="s">
        <v>7465</v>
      </c>
      <c r="M959" s="10" t="s">
        <v>7465</v>
      </c>
      <c r="N959" s="14">
        <f t="shared" si="474"/>
        <v>0</v>
      </c>
      <c r="O959" s="15" t="e">
        <f t="shared" si="475"/>
        <v>#VALUE!</v>
      </c>
      <c r="P959" s="15" t="e">
        <f t="shared" si="476"/>
        <v>#VALUE!</v>
      </c>
      <c r="Q959" s="17" t="e">
        <f>VLOOKUP($A959,'DATA PENGUKURAN GARDU'!$A:$BS,42,0)</f>
        <v>#N/A</v>
      </c>
      <c r="R959" s="18" t="e">
        <f t="shared" si="477"/>
        <v>#N/A</v>
      </c>
      <c r="S959" s="17" t="e">
        <f>VLOOKUP($A959,'DATA PENGUKURAN GARDU'!$A:$BS,44,0)</f>
        <v>#N/A</v>
      </c>
      <c r="T959" s="18" t="e">
        <f t="shared" si="478"/>
        <v>#N/A</v>
      </c>
      <c r="U959" s="17" t="e">
        <f>VLOOKUP($A959,'DATA PENGUKURAN GARDU'!$A:$BS,46,0)</f>
        <v>#N/A</v>
      </c>
      <c r="V959" s="18" t="e">
        <f t="shared" si="479"/>
        <v>#N/A</v>
      </c>
      <c r="W959" s="17" t="e">
        <f>VLOOKUP($A959,'DATA PENGUKURAN GARDU'!$A:$BS,48,0)</f>
        <v>#N/A</v>
      </c>
      <c r="X959" s="17" t="e">
        <f>VLOOKUP($A959,'DATA PENGUKURAN GARDU'!$A:$BS,53,0)</f>
        <v>#N/A</v>
      </c>
      <c r="Y959" s="17" t="e">
        <f>VLOOKUP($A959,'DATA PENGUKURAN GARDU'!$A:$BS,54,0)</f>
        <v>#N/A</v>
      </c>
      <c r="Z959" s="17" t="e">
        <f>VLOOKUP($A959,'DATA PENGUKURAN GARDU'!$A:$BS,55,0)</f>
        <v>#N/A</v>
      </c>
      <c r="AA959" s="20" t="e">
        <f>VLOOKUP($B959,'DATA PENGUKURAN GARDU'!$A:$BS,42,0)</f>
        <v>#N/A</v>
      </c>
      <c r="AB959" s="21" t="e">
        <f t="shared" si="480"/>
        <v>#N/A</v>
      </c>
      <c r="AC959" s="20" t="e">
        <f>VLOOKUP($B959,'DATA PENGUKURAN GARDU'!$A:$BS,44,0)</f>
        <v>#N/A</v>
      </c>
      <c r="AD959" s="21" t="e">
        <f t="shared" si="481"/>
        <v>#N/A</v>
      </c>
      <c r="AE959" s="20" t="e">
        <f>VLOOKUP($B959,'DATA PENGUKURAN GARDU'!$A:$BS,46,0)</f>
        <v>#N/A</v>
      </c>
      <c r="AF959" s="21" t="e">
        <f t="shared" si="482"/>
        <v>#N/A</v>
      </c>
      <c r="AG959" s="20" t="e">
        <f>VLOOKUP($B959,'DATA PENGUKURAN GARDU'!$A:$BS,46,0)</f>
        <v>#N/A</v>
      </c>
      <c r="AH959" s="20" t="e">
        <f>VLOOKUP($B959,'DATA PENGUKURAN GARDU'!$A:$BS,53,0)</f>
        <v>#N/A</v>
      </c>
      <c r="AI959" s="20" t="e">
        <f>VLOOKUP($B959,'DATA PENGUKURAN GARDU'!$A:$BS,54,0)</f>
        <v>#N/A</v>
      </c>
      <c r="AJ959" s="17" t="e">
        <f>VLOOKUP($C959,'DATA PENGUKURAN GARDU'!$A:$BS,42,0)</f>
        <v>#N/A</v>
      </c>
      <c r="AK959" s="23" t="e">
        <f t="shared" si="483"/>
        <v>#N/A</v>
      </c>
      <c r="AL959" s="17" t="e">
        <f>VLOOKUP($C959,'DATA PENGUKURAN GARDU'!$A:$BS,44,0)</f>
        <v>#N/A</v>
      </c>
      <c r="AM959" s="23" t="e">
        <f t="shared" si="484"/>
        <v>#N/A</v>
      </c>
      <c r="AN959" s="17" t="e">
        <f>VLOOKUP($C959,'DATA PENGUKURAN GARDU'!$A:$BS,46,0)</f>
        <v>#N/A</v>
      </c>
      <c r="AO959" s="23" t="e">
        <f t="shared" si="485"/>
        <v>#N/A</v>
      </c>
      <c r="AP959" s="17" t="e">
        <f>VLOOKUP($C959,'DATA PENGUKURAN GARDU'!$A:$BS,46,0)</f>
        <v>#N/A</v>
      </c>
      <c r="AQ959" s="17" t="e">
        <f>VLOOKUP($C959,'DATA PENGUKURAN GARDU'!$A:$BS,53,0)</f>
        <v>#N/A</v>
      </c>
      <c r="AR959" s="17" t="e">
        <f>VLOOKUP($C959,'DATA PENGUKURAN GARDU'!$A:$BS,54,0)</f>
        <v>#N/A</v>
      </c>
      <c r="AS959" s="20" t="e">
        <f>VLOOKUP($D959,'DATA PENGUKURAN GARDU'!$A:$BS,42,0)</f>
        <v>#N/A</v>
      </c>
      <c r="AT959" s="21" t="e">
        <f t="shared" si="486"/>
        <v>#N/A</v>
      </c>
      <c r="AU959" s="20" t="e">
        <f>VLOOKUP($D959,'DATA PENGUKURAN GARDU'!$A:$BS,44,0)</f>
        <v>#N/A</v>
      </c>
      <c r="AV959" s="21" t="e">
        <f t="shared" si="487"/>
        <v>#N/A</v>
      </c>
      <c r="AW959" s="20" t="e">
        <f>VLOOKUP($D959,'DATA PENGUKURAN GARDU'!$A:$BS,46,0)</f>
        <v>#N/A</v>
      </c>
      <c r="AX959" s="21" t="e">
        <f t="shared" si="488"/>
        <v>#N/A</v>
      </c>
      <c r="AY959" s="20" t="e">
        <f>VLOOKUP($D959,'DATA PENGUKURAN GARDU'!$A:$BS,46,0)</f>
        <v>#N/A</v>
      </c>
      <c r="AZ959" s="20" t="e">
        <f>VLOOKUP($D959,'DATA PENGUKURAN GARDU'!$A:$BS,53,0)</f>
        <v>#N/A</v>
      </c>
      <c r="BA959" s="20" t="e">
        <f>VLOOKUP($D959,'DATA PENGUKURAN GARDU'!$A:$BS,54,0)</f>
        <v>#N/A</v>
      </c>
      <c r="BB959" s="17" t="e">
        <f>VLOOKUP($E959,'DATA PENGUKURAN GARDU'!$A:$BS,42,0)</f>
        <v>#N/A</v>
      </c>
      <c r="BC959" s="23" t="e">
        <f t="shared" si="489"/>
        <v>#N/A</v>
      </c>
      <c r="BD959" s="17" t="e">
        <f>VLOOKUP($E959,'DATA PENGUKURAN GARDU'!$A:$BS,44,0)</f>
        <v>#N/A</v>
      </c>
      <c r="BE959" s="23" t="e">
        <f t="shared" si="490"/>
        <v>#N/A</v>
      </c>
      <c r="BF959" s="17" t="e">
        <f>VLOOKUP($E959,'DATA PENGUKURAN GARDU'!$A:$BS,46,0)</f>
        <v>#N/A</v>
      </c>
      <c r="BG959" s="23" t="e">
        <f t="shared" si="491"/>
        <v>#N/A</v>
      </c>
      <c r="BH959" s="17" t="e">
        <f>VLOOKUP($E959,'DATA PENGUKURAN GARDU'!$A:$BS,46,0)</f>
        <v>#N/A</v>
      </c>
      <c r="BI959" s="17" t="e">
        <f>VLOOKUP($E959,'DATA PENGUKURAN GARDU'!$A:$BS,53,0)</f>
        <v>#N/A</v>
      </c>
      <c r="BJ959" s="17" t="e">
        <f>VLOOKUP($E959,'DATA PENGUKURAN GARDU'!$A:$BS,54,0)</f>
        <v>#N/A</v>
      </c>
      <c r="BK959" s="20" t="e">
        <f t="shared" si="492"/>
        <v>#N/A</v>
      </c>
      <c r="BL959" s="20" t="e">
        <f t="shared" si="493"/>
        <v>#N/A</v>
      </c>
      <c r="BM959" s="20" t="e">
        <f t="shared" si="494"/>
        <v>#N/A</v>
      </c>
      <c r="BN959" s="25" t="e">
        <f t="shared" si="495"/>
        <v>#N/A</v>
      </c>
      <c r="BO959" s="26" t="str">
        <f t="shared" si="496"/>
        <v>0</v>
      </c>
      <c r="BP959" s="21" t="e">
        <f t="shared" si="497"/>
        <v>#VALUE!</v>
      </c>
      <c r="BQ959" s="20" t="e">
        <f t="shared" si="498"/>
        <v>#N/A</v>
      </c>
      <c r="BR959" s="20" t="e">
        <v>#N/A</v>
      </c>
      <c r="BS959" s="9" t="e">
        <v>#N/A</v>
      </c>
      <c r="BT959" s="2" t="e">
        <f t="shared" si="499"/>
        <v>#VALUE!</v>
      </c>
      <c r="BU959" s="2" t="e">
        <f t="shared" si="467"/>
        <v>#N/A</v>
      </c>
      <c r="BV959" s="2" t="e">
        <f t="shared" si="468"/>
        <v>#N/A</v>
      </c>
    </row>
    <row r="960" s="2" customFormat="1" ht="22.95" customHeight="1" spans="1:74">
      <c r="A960" s="9" t="str">
        <f t="shared" si="469"/>
        <v>M 131Induk</v>
      </c>
      <c r="B960" s="9" t="str">
        <f t="shared" si="470"/>
        <v>M 131jurusan 1</v>
      </c>
      <c r="C960" s="9" t="str">
        <f t="shared" si="471"/>
        <v>M 131jurusan 2</v>
      </c>
      <c r="D960" s="9" t="str">
        <f t="shared" si="472"/>
        <v>M 131jurusan 3</v>
      </c>
      <c r="E960" s="9" t="str">
        <f t="shared" si="473"/>
        <v>M 131jurusan 4</v>
      </c>
      <c r="F960" s="10" t="s">
        <v>131</v>
      </c>
      <c r="G960" s="10" t="s">
        <v>131</v>
      </c>
      <c r="H960" s="10" t="s">
        <v>1173</v>
      </c>
      <c r="I960" s="10">
        <v>0.559073</v>
      </c>
      <c r="J960" s="10">
        <v>124.024766</v>
      </c>
      <c r="K960" s="10" t="s">
        <v>7465</v>
      </c>
      <c r="L960" s="10" t="s">
        <v>7465</v>
      </c>
      <c r="M960" s="10" t="s">
        <v>7465</v>
      </c>
      <c r="N960" s="14">
        <f t="shared" si="474"/>
        <v>0</v>
      </c>
      <c r="O960" s="15" t="e">
        <f t="shared" si="475"/>
        <v>#VALUE!</v>
      </c>
      <c r="P960" s="15" t="e">
        <f t="shared" si="476"/>
        <v>#VALUE!</v>
      </c>
      <c r="Q960" s="17" t="e">
        <f>VLOOKUP($A960,'DATA PENGUKURAN GARDU'!$A:$BS,42,0)</f>
        <v>#N/A</v>
      </c>
      <c r="R960" s="18" t="e">
        <f t="shared" si="477"/>
        <v>#N/A</v>
      </c>
      <c r="S960" s="17" t="e">
        <f>VLOOKUP($A960,'DATA PENGUKURAN GARDU'!$A:$BS,44,0)</f>
        <v>#N/A</v>
      </c>
      <c r="T960" s="18" t="e">
        <f t="shared" si="478"/>
        <v>#N/A</v>
      </c>
      <c r="U960" s="17" t="e">
        <f>VLOOKUP($A960,'DATA PENGUKURAN GARDU'!$A:$BS,46,0)</f>
        <v>#N/A</v>
      </c>
      <c r="V960" s="18" t="e">
        <f t="shared" si="479"/>
        <v>#N/A</v>
      </c>
      <c r="W960" s="17" t="e">
        <f>VLOOKUP($A960,'DATA PENGUKURAN GARDU'!$A:$BS,48,0)</f>
        <v>#N/A</v>
      </c>
      <c r="X960" s="17" t="e">
        <f>VLOOKUP($A960,'DATA PENGUKURAN GARDU'!$A:$BS,53,0)</f>
        <v>#N/A</v>
      </c>
      <c r="Y960" s="17" t="e">
        <f>VLOOKUP($A960,'DATA PENGUKURAN GARDU'!$A:$BS,54,0)</f>
        <v>#N/A</v>
      </c>
      <c r="Z960" s="17" t="e">
        <f>VLOOKUP($A960,'DATA PENGUKURAN GARDU'!$A:$BS,55,0)</f>
        <v>#N/A</v>
      </c>
      <c r="AA960" s="20" t="e">
        <f>VLOOKUP($B960,'DATA PENGUKURAN GARDU'!$A:$BS,42,0)</f>
        <v>#N/A</v>
      </c>
      <c r="AB960" s="21" t="e">
        <f t="shared" si="480"/>
        <v>#N/A</v>
      </c>
      <c r="AC960" s="20" t="e">
        <f>VLOOKUP($B960,'DATA PENGUKURAN GARDU'!$A:$BS,44,0)</f>
        <v>#N/A</v>
      </c>
      <c r="AD960" s="21" t="e">
        <f t="shared" si="481"/>
        <v>#N/A</v>
      </c>
      <c r="AE960" s="20" t="e">
        <f>VLOOKUP($B960,'DATA PENGUKURAN GARDU'!$A:$BS,46,0)</f>
        <v>#N/A</v>
      </c>
      <c r="AF960" s="21" t="e">
        <f t="shared" si="482"/>
        <v>#N/A</v>
      </c>
      <c r="AG960" s="20" t="e">
        <f>VLOOKUP($B960,'DATA PENGUKURAN GARDU'!$A:$BS,46,0)</f>
        <v>#N/A</v>
      </c>
      <c r="AH960" s="20" t="e">
        <f>VLOOKUP($B960,'DATA PENGUKURAN GARDU'!$A:$BS,53,0)</f>
        <v>#N/A</v>
      </c>
      <c r="AI960" s="20" t="e">
        <f>VLOOKUP($B960,'DATA PENGUKURAN GARDU'!$A:$BS,54,0)</f>
        <v>#N/A</v>
      </c>
      <c r="AJ960" s="17" t="e">
        <f>VLOOKUP($C960,'DATA PENGUKURAN GARDU'!$A:$BS,42,0)</f>
        <v>#N/A</v>
      </c>
      <c r="AK960" s="23" t="e">
        <f t="shared" si="483"/>
        <v>#N/A</v>
      </c>
      <c r="AL960" s="17" t="e">
        <f>VLOOKUP($C960,'DATA PENGUKURAN GARDU'!$A:$BS,44,0)</f>
        <v>#N/A</v>
      </c>
      <c r="AM960" s="23" t="e">
        <f t="shared" si="484"/>
        <v>#N/A</v>
      </c>
      <c r="AN960" s="17" t="e">
        <f>VLOOKUP($C960,'DATA PENGUKURAN GARDU'!$A:$BS,46,0)</f>
        <v>#N/A</v>
      </c>
      <c r="AO960" s="23" t="e">
        <f t="shared" si="485"/>
        <v>#N/A</v>
      </c>
      <c r="AP960" s="17" t="e">
        <f>VLOOKUP($C960,'DATA PENGUKURAN GARDU'!$A:$BS,46,0)</f>
        <v>#N/A</v>
      </c>
      <c r="AQ960" s="17" t="e">
        <f>VLOOKUP($C960,'DATA PENGUKURAN GARDU'!$A:$BS,53,0)</f>
        <v>#N/A</v>
      </c>
      <c r="AR960" s="17" t="e">
        <f>VLOOKUP($C960,'DATA PENGUKURAN GARDU'!$A:$BS,54,0)</f>
        <v>#N/A</v>
      </c>
      <c r="AS960" s="20" t="e">
        <f>VLOOKUP($D960,'DATA PENGUKURAN GARDU'!$A:$BS,42,0)</f>
        <v>#N/A</v>
      </c>
      <c r="AT960" s="21" t="e">
        <f t="shared" si="486"/>
        <v>#N/A</v>
      </c>
      <c r="AU960" s="20" t="e">
        <f>VLOOKUP($D960,'DATA PENGUKURAN GARDU'!$A:$BS,44,0)</f>
        <v>#N/A</v>
      </c>
      <c r="AV960" s="21" t="e">
        <f t="shared" si="487"/>
        <v>#N/A</v>
      </c>
      <c r="AW960" s="20" t="e">
        <f>VLOOKUP($D960,'DATA PENGUKURAN GARDU'!$A:$BS,46,0)</f>
        <v>#N/A</v>
      </c>
      <c r="AX960" s="21" t="e">
        <f t="shared" si="488"/>
        <v>#N/A</v>
      </c>
      <c r="AY960" s="20" t="e">
        <f>VLOOKUP($D960,'DATA PENGUKURAN GARDU'!$A:$BS,46,0)</f>
        <v>#N/A</v>
      </c>
      <c r="AZ960" s="20" t="e">
        <f>VLOOKUP($D960,'DATA PENGUKURAN GARDU'!$A:$BS,53,0)</f>
        <v>#N/A</v>
      </c>
      <c r="BA960" s="20" t="e">
        <f>VLOOKUP($D960,'DATA PENGUKURAN GARDU'!$A:$BS,54,0)</f>
        <v>#N/A</v>
      </c>
      <c r="BB960" s="17" t="e">
        <f>VLOOKUP($E960,'DATA PENGUKURAN GARDU'!$A:$BS,42,0)</f>
        <v>#N/A</v>
      </c>
      <c r="BC960" s="23" t="e">
        <f t="shared" si="489"/>
        <v>#N/A</v>
      </c>
      <c r="BD960" s="17" t="e">
        <f>VLOOKUP($E960,'DATA PENGUKURAN GARDU'!$A:$BS,44,0)</f>
        <v>#N/A</v>
      </c>
      <c r="BE960" s="23" t="e">
        <f t="shared" si="490"/>
        <v>#N/A</v>
      </c>
      <c r="BF960" s="17" t="e">
        <f>VLOOKUP($E960,'DATA PENGUKURAN GARDU'!$A:$BS,46,0)</f>
        <v>#N/A</v>
      </c>
      <c r="BG960" s="23" t="e">
        <f t="shared" si="491"/>
        <v>#N/A</v>
      </c>
      <c r="BH960" s="17" t="e">
        <f>VLOOKUP($E960,'DATA PENGUKURAN GARDU'!$A:$BS,46,0)</f>
        <v>#N/A</v>
      </c>
      <c r="BI960" s="17" t="e">
        <f>VLOOKUP($E960,'DATA PENGUKURAN GARDU'!$A:$BS,53,0)</f>
        <v>#N/A</v>
      </c>
      <c r="BJ960" s="17" t="e">
        <f>VLOOKUP($E960,'DATA PENGUKURAN GARDU'!$A:$BS,54,0)</f>
        <v>#N/A</v>
      </c>
      <c r="BK960" s="20" t="e">
        <f t="shared" si="492"/>
        <v>#N/A</v>
      </c>
      <c r="BL960" s="20" t="e">
        <f t="shared" si="493"/>
        <v>#N/A</v>
      </c>
      <c r="BM960" s="20" t="e">
        <f t="shared" si="494"/>
        <v>#N/A</v>
      </c>
      <c r="BN960" s="25" t="e">
        <f t="shared" si="495"/>
        <v>#N/A</v>
      </c>
      <c r="BO960" s="26" t="str">
        <f t="shared" si="496"/>
        <v>0</v>
      </c>
      <c r="BP960" s="21" t="e">
        <f t="shared" si="497"/>
        <v>#VALUE!</v>
      </c>
      <c r="BQ960" s="20" t="e">
        <f t="shared" si="498"/>
        <v>#N/A</v>
      </c>
      <c r="BR960" s="20" t="e">
        <v>#N/A</v>
      </c>
      <c r="BS960" s="9" t="e">
        <v>#N/A</v>
      </c>
      <c r="BT960" s="2" t="e">
        <f t="shared" si="499"/>
        <v>#VALUE!</v>
      </c>
      <c r="BU960" s="2" t="e">
        <f t="shared" si="467"/>
        <v>#N/A</v>
      </c>
      <c r="BV960" s="2" t="e">
        <f t="shared" si="468"/>
        <v>#N/A</v>
      </c>
    </row>
    <row r="961" s="2" customFormat="1" ht="22.95" customHeight="1" spans="1:74">
      <c r="A961" s="9" t="str">
        <f t="shared" si="469"/>
        <v>M 134Induk</v>
      </c>
      <c r="B961" s="9" t="str">
        <f t="shared" si="470"/>
        <v>M 134jurusan 1</v>
      </c>
      <c r="C961" s="9" t="str">
        <f t="shared" si="471"/>
        <v>M 134jurusan 2</v>
      </c>
      <c r="D961" s="9" t="str">
        <f t="shared" si="472"/>
        <v>M 134jurusan 3</v>
      </c>
      <c r="E961" s="9" t="str">
        <f t="shared" si="473"/>
        <v>M 134jurusan 4</v>
      </c>
      <c r="F961" s="10" t="s">
        <v>131</v>
      </c>
      <c r="G961" s="10" t="s">
        <v>131</v>
      </c>
      <c r="H961" s="10" t="s">
        <v>1174</v>
      </c>
      <c r="I961" s="10">
        <v>0.554155</v>
      </c>
      <c r="J961" s="10">
        <v>124.024068</v>
      </c>
      <c r="K961" s="10" t="s">
        <v>7465</v>
      </c>
      <c r="L961" s="10" t="s">
        <v>7465</v>
      </c>
      <c r="M961" s="10" t="s">
        <v>7465</v>
      </c>
      <c r="N961" s="14">
        <f t="shared" si="474"/>
        <v>0</v>
      </c>
      <c r="O961" s="15" t="e">
        <f t="shared" si="475"/>
        <v>#VALUE!</v>
      </c>
      <c r="P961" s="15" t="e">
        <f t="shared" si="476"/>
        <v>#VALUE!</v>
      </c>
      <c r="Q961" s="17" t="e">
        <f>VLOOKUP($A961,'DATA PENGUKURAN GARDU'!$A:$BS,42,0)</f>
        <v>#N/A</v>
      </c>
      <c r="R961" s="18" t="e">
        <f t="shared" si="477"/>
        <v>#N/A</v>
      </c>
      <c r="S961" s="17" t="e">
        <f>VLOOKUP($A961,'DATA PENGUKURAN GARDU'!$A:$BS,44,0)</f>
        <v>#N/A</v>
      </c>
      <c r="T961" s="18" t="e">
        <f t="shared" si="478"/>
        <v>#N/A</v>
      </c>
      <c r="U961" s="17" t="e">
        <f>VLOOKUP($A961,'DATA PENGUKURAN GARDU'!$A:$BS,46,0)</f>
        <v>#N/A</v>
      </c>
      <c r="V961" s="18" t="e">
        <f t="shared" si="479"/>
        <v>#N/A</v>
      </c>
      <c r="W961" s="17" t="e">
        <f>VLOOKUP($A961,'DATA PENGUKURAN GARDU'!$A:$BS,48,0)</f>
        <v>#N/A</v>
      </c>
      <c r="X961" s="17" t="e">
        <f>VLOOKUP($A961,'DATA PENGUKURAN GARDU'!$A:$BS,53,0)</f>
        <v>#N/A</v>
      </c>
      <c r="Y961" s="17" t="e">
        <f>VLOOKUP($A961,'DATA PENGUKURAN GARDU'!$A:$BS,54,0)</f>
        <v>#N/A</v>
      </c>
      <c r="Z961" s="17" t="e">
        <f>VLOOKUP($A961,'DATA PENGUKURAN GARDU'!$A:$BS,55,0)</f>
        <v>#N/A</v>
      </c>
      <c r="AA961" s="20" t="e">
        <f>VLOOKUP($B961,'DATA PENGUKURAN GARDU'!$A:$BS,42,0)</f>
        <v>#N/A</v>
      </c>
      <c r="AB961" s="21" t="e">
        <f t="shared" si="480"/>
        <v>#N/A</v>
      </c>
      <c r="AC961" s="20" t="e">
        <f>VLOOKUP($B961,'DATA PENGUKURAN GARDU'!$A:$BS,44,0)</f>
        <v>#N/A</v>
      </c>
      <c r="AD961" s="21" t="e">
        <f t="shared" si="481"/>
        <v>#N/A</v>
      </c>
      <c r="AE961" s="20" t="e">
        <f>VLOOKUP($B961,'DATA PENGUKURAN GARDU'!$A:$BS,46,0)</f>
        <v>#N/A</v>
      </c>
      <c r="AF961" s="21" t="e">
        <f t="shared" si="482"/>
        <v>#N/A</v>
      </c>
      <c r="AG961" s="20" t="e">
        <f>VLOOKUP($B961,'DATA PENGUKURAN GARDU'!$A:$BS,46,0)</f>
        <v>#N/A</v>
      </c>
      <c r="AH961" s="20" t="e">
        <f>VLOOKUP($B961,'DATA PENGUKURAN GARDU'!$A:$BS,53,0)</f>
        <v>#N/A</v>
      </c>
      <c r="AI961" s="20" t="e">
        <f>VLOOKUP($B961,'DATA PENGUKURAN GARDU'!$A:$BS,54,0)</f>
        <v>#N/A</v>
      </c>
      <c r="AJ961" s="17" t="e">
        <f>VLOOKUP($C961,'DATA PENGUKURAN GARDU'!$A:$BS,42,0)</f>
        <v>#N/A</v>
      </c>
      <c r="AK961" s="23" t="e">
        <f t="shared" si="483"/>
        <v>#N/A</v>
      </c>
      <c r="AL961" s="17" t="e">
        <f>VLOOKUP($C961,'DATA PENGUKURAN GARDU'!$A:$BS,44,0)</f>
        <v>#N/A</v>
      </c>
      <c r="AM961" s="23" t="e">
        <f t="shared" si="484"/>
        <v>#N/A</v>
      </c>
      <c r="AN961" s="17" t="e">
        <f>VLOOKUP($C961,'DATA PENGUKURAN GARDU'!$A:$BS,46,0)</f>
        <v>#N/A</v>
      </c>
      <c r="AO961" s="23" t="e">
        <f t="shared" si="485"/>
        <v>#N/A</v>
      </c>
      <c r="AP961" s="17" t="e">
        <f>VLOOKUP($C961,'DATA PENGUKURAN GARDU'!$A:$BS,46,0)</f>
        <v>#N/A</v>
      </c>
      <c r="AQ961" s="17" t="e">
        <f>VLOOKUP($C961,'DATA PENGUKURAN GARDU'!$A:$BS,53,0)</f>
        <v>#N/A</v>
      </c>
      <c r="AR961" s="17" t="e">
        <f>VLOOKUP($C961,'DATA PENGUKURAN GARDU'!$A:$BS,54,0)</f>
        <v>#N/A</v>
      </c>
      <c r="AS961" s="20" t="e">
        <f>VLOOKUP($D961,'DATA PENGUKURAN GARDU'!$A:$BS,42,0)</f>
        <v>#N/A</v>
      </c>
      <c r="AT961" s="21" t="e">
        <f t="shared" si="486"/>
        <v>#N/A</v>
      </c>
      <c r="AU961" s="20" t="e">
        <f>VLOOKUP($D961,'DATA PENGUKURAN GARDU'!$A:$BS,44,0)</f>
        <v>#N/A</v>
      </c>
      <c r="AV961" s="21" t="e">
        <f t="shared" si="487"/>
        <v>#N/A</v>
      </c>
      <c r="AW961" s="20" t="e">
        <f>VLOOKUP($D961,'DATA PENGUKURAN GARDU'!$A:$BS,46,0)</f>
        <v>#N/A</v>
      </c>
      <c r="AX961" s="21" t="e">
        <f t="shared" si="488"/>
        <v>#N/A</v>
      </c>
      <c r="AY961" s="20" t="e">
        <f>VLOOKUP($D961,'DATA PENGUKURAN GARDU'!$A:$BS,46,0)</f>
        <v>#N/A</v>
      </c>
      <c r="AZ961" s="20" t="e">
        <f>VLOOKUP($D961,'DATA PENGUKURAN GARDU'!$A:$BS,53,0)</f>
        <v>#N/A</v>
      </c>
      <c r="BA961" s="20" t="e">
        <f>VLOOKUP($D961,'DATA PENGUKURAN GARDU'!$A:$BS,54,0)</f>
        <v>#N/A</v>
      </c>
      <c r="BB961" s="17" t="e">
        <f>VLOOKUP($E961,'DATA PENGUKURAN GARDU'!$A:$BS,42,0)</f>
        <v>#N/A</v>
      </c>
      <c r="BC961" s="23" t="e">
        <f t="shared" si="489"/>
        <v>#N/A</v>
      </c>
      <c r="BD961" s="17" t="e">
        <f>VLOOKUP($E961,'DATA PENGUKURAN GARDU'!$A:$BS,44,0)</f>
        <v>#N/A</v>
      </c>
      <c r="BE961" s="23" t="e">
        <f t="shared" si="490"/>
        <v>#N/A</v>
      </c>
      <c r="BF961" s="17" t="e">
        <f>VLOOKUP($E961,'DATA PENGUKURAN GARDU'!$A:$BS,46,0)</f>
        <v>#N/A</v>
      </c>
      <c r="BG961" s="23" t="e">
        <f t="shared" si="491"/>
        <v>#N/A</v>
      </c>
      <c r="BH961" s="17" t="e">
        <f>VLOOKUP($E961,'DATA PENGUKURAN GARDU'!$A:$BS,46,0)</f>
        <v>#N/A</v>
      </c>
      <c r="BI961" s="17" t="e">
        <f>VLOOKUP($E961,'DATA PENGUKURAN GARDU'!$A:$BS,53,0)</f>
        <v>#N/A</v>
      </c>
      <c r="BJ961" s="17" t="e">
        <f>VLOOKUP($E961,'DATA PENGUKURAN GARDU'!$A:$BS,54,0)</f>
        <v>#N/A</v>
      </c>
      <c r="BK961" s="20" t="e">
        <f t="shared" si="492"/>
        <v>#N/A</v>
      </c>
      <c r="BL961" s="20" t="e">
        <f t="shared" si="493"/>
        <v>#N/A</v>
      </c>
      <c r="BM961" s="20" t="e">
        <f t="shared" si="494"/>
        <v>#N/A</v>
      </c>
      <c r="BN961" s="25" t="e">
        <f t="shared" si="495"/>
        <v>#N/A</v>
      </c>
      <c r="BO961" s="26" t="str">
        <f t="shared" si="496"/>
        <v>0</v>
      </c>
      <c r="BP961" s="21" t="e">
        <f t="shared" si="497"/>
        <v>#VALUE!</v>
      </c>
      <c r="BQ961" s="20" t="e">
        <f t="shared" si="498"/>
        <v>#N/A</v>
      </c>
      <c r="BR961" s="20" t="e">
        <v>#N/A</v>
      </c>
      <c r="BS961" s="9" t="e">
        <v>#N/A</v>
      </c>
      <c r="BT961" s="2" t="e">
        <f t="shared" si="499"/>
        <v>#VALUE!</v>
      </c>
      <c r="BU961" s="2" t="e">
        <f t="shared" si="467"/>
        <v>#N/A</v>
      </c>
      <c r="BV961" s="2" t="e">
        <f t="shared" si="468"/>
        <v>#N/A</v>
      </c>
    </row>
    <row r="962" s="2" customFormat="1" ht="22.95" customHeight="1" spans="1:74">
      <c r="A962" s="9" t="str">
        <f t="shared" si="469"/>
        <v>M 60Induk</v>
      </c>
      <c r="B962" s="9" t="str">
        <f t="shared" si="470"/>
        <v>M 60jurusan 1</v>
      </c>
      <c r="C962" s="9" t="str">
        <f t="shared" si="471"/>
        <v>M 60jurusan 2</v>
      </c>
      <c r="D962" s="9" t="str">
        <f t="shared" si="472"/>
        <v>M 60jurusan 3</v>
      </c>
      <c r="E962" s="9" t="str">
        <f t="shared" si="473"/>
        <v>M 60jurusan 4</v>
      </c>
      <c r="F962" s="10" t="s">
        <v>131</v>
      </c>
      <c r="G962" s="10" t="s">
        <v>131</v>
      </c>
      <c r="H962" s="10" t="s">
        <v>1175</v>
      </c>
      <c r="I962" s="10">
        <v>0.56768</v>
      </c>
      <c r="J962" s="10">
        <v>123.98767</v>
      </c>
      <c r="K962" s="10" t="s">
        <v>7465</v>
      </c>
      <c r="L962" s="10" t="s">
        <v>7465</v>
      </c>
      <c r="M962" s="10" t="s">
        <v>7465</v>
      </c>
      <c r="N962" s="14">
        <f t="shared" si="474"/>
        <v>0</v>
      </c>
      <c r="O962" s="15" t="e">
        <f t="shared" si="475"/>
        <v>#VALUE!</v>
      </c>
      <c r="P962" s="15" t="e">
        <f t="shared" si="476"/>
        <v>#VALUE!</v>
      </c>
      <c r="Q962" s="17" t="e">
        <f>VLOOKUP($A962,'DATA PENGUKURAN GARDU'!$A:$BS,42,0)</f>
        <v>#N/A</v>
      </c>
      <c r="R962" s="18" t="e">
        <f t="shared" si="477"/>
        <v>#N/A</v>
      </c>
      <c r="S962" s="17" t="e">
        <f>VLOOKUP($A962,'DATA PENGUKURAN GARDU'!$A:$BS,44,0)</f>
        <v>#N/A</v>
      </c>
      <c r="T962" s="18" t="e">
        <f t="shared" si="478"/>
        <v>#N/A</v>
      </c>
      <c r="U962" s="17" t="e">
        <f>VLOOKUP($A962,'DATA PENGUKURAN GARDU'!$A:$BS,46,0)</f>
        <v>#N/A</v>
      </c>
      <c r="V962" s="18" t="e">
        <f t="shared" si="479"/>
        <v>#N/A</v>
      </c>
      <c r="W962" s="17" t="e">
        <f>VLOOKUP($A962,'DATA PENGUKURAN GARDU'!$A:$BS,48,0)</f>
        <v>#N/A</v>
      </c>
      <c r="X962" s="17" t="e">
        <f>VLOOKUP($A962,'DATA PENGUKURAN GARDU'!$A:$BS,53,0)</f>
        <v>#N/A</v>
      </c>
      <c r="Y962" s="17" t="e">
        <f>VLOOKUP($A962,'DATA PENGUKURAN GARDU'!$A:$BS,54,0)</f>
        <v>#N/A</v>
      </c>
      <c r="Z962" s="17" t="e">
        <f>VLOOKUP($A962,'DATA PENGUKURAN GARDU'!$A:$BS,55,0)</f>
        <v>#N/A</v>
      </c>
      <c r="AA962" s="20" t="e">
        <f>VLOOKUP($B962,'DATA PENGUKURAN GARDU'!$A:$BS,42,0)</f>
        <v>#N/A</v>
      </c>
      <c r="AB962" s="21" t="e">
        <f t="shared" si="480"/>
        <v>#N/A</v>
      </c>
      <c r="AC962" s="20" t="e">
        <f>VLOOKUP($B962,'DATA PENGUKURAN GARDU'!$A:$BS,44,0)</f>
        <v>#N/A</v>
      </c>
      <c r="AD962" s="21" t="e">
        <f t="shared" si="481"/>
        <v>#N/A</v>
      </c>
      <c r="AE962" s="20" t="e">
        <f>VLOOKUP($B962,'DATA PENGUKURAN GARDU'!$A:$BS,46,0)</f>
        <v>#N/A</v>
      </c>
      <c r="AF962" s="21" t="e">
        <f t="shared" si="482"/>
        <v>#N/A</v>
      </c>
      <c r="AG962" s="20" t="e">
        <f>VLOOKUP($B962,'DATA PENGUKURAN GARDU'!$A:$BS,46,0)</f>
        <v>#N/A</v>
      </c>
      <c r="AH962" s="20" t="e">
        <f>VLOOKUP($B962,'DATA PENGUKURAN GARDU'!$A:$BS,53,0)</f>
        <v>#N/A</v>
      </c>
      <c r="AI962" s="20" t="e">
        <f>VLOOKUP($B962,'DATA PENGUKURAN GARDU'!$A:$BS,54,0)</f>
        <v>#N/A</v>
      </c>
      <c r="AJ962" s="17" t="e">
        <f>VLOOKUP($C962,'DATA PENGUKURAN GARDU'!$A:$BS,42,0)</f>
        <v>#N/A</v>
      </c>
      <c r="AK962" s="23" t="e">
        <f t="shared" si="483"/>
        <v>#N/A</v>
      </c>
      <c r="AL962" s="17" t="e">
        <f>VLOOKUP($C962,'DATA PENGUKURAN GARDU'!$A:$BS,44,0)</f>
        <v>#N/A</v>
      </c>
      <c r="AM962" s="23" t="e">
        <f t="shared" si="484"/>
        <v>#N/A</v>
      </c>
      <c r="AN962" s="17" t="e">
        <f>VLOOKUP($C962,'DATA PENGUKURAN GARDU'!$A:$BS,46,0)</f>
        <v>#N/A</v>
      </c>
      <c r="AO962" s="23" t="e">
        <f t="shared" si="485"/>
        <v>#N/A</v>
      </c>
      <c r="AP962" s="17" t="e">
        <f>VLOOKUP($C962,'DATA PENGUKURAN GARDU'!$A:$BS,46,0)</f>
        <v>#N/A</v>
      </c>
      <c r="AQ962" s="17" t="e">
        <f>VLOOKUP($C962,'DATA PENGUKURAN GARDU'!$A:$BS,53,0)</f>
        <v>#N/A</v>
      </c>
      <c r="AR962" s="17" t="e">
        <f>VLOOKUP($C962,'DATA PENGUKURAN GARDU'!$A:$BS,54,0)</f>
        <v>#N/A</v>
      </c>
      <c r="AS962" s="20" t="e">
        <f>VLOOKUP($D962,'DATA PENGUKURAN GARDU'!$A:$BS,42,0)</f>
        <v>#N/A</v>
      </c>
      <c r="AT962" s="21" t="e">
        <f t="shared" si="486"/>
        <v>#N/A</v>
      </c>
      <c r="AU962" s="20" t="e">
        <f>VLOOKUP($D962,'DATA PENGUKURAN GARDU'!$A:$BS,44,0)</f>
        <v>#N/A</v>
      </c>
      <c r="AV962" s="21" t="e">
        <f t="shared" si="487"/>
        <v>#N/A</v>
      </c>
      <c r="AW962" s="20" t="e">
        <f>VLOOKUP($D962,'DATA PENGUKURAN GARDU'!$A:$BS,46,0)</f>
        <v>#N/A</v>
      </c>
      <c r="AX962" s="21" t="e">
        <f t="shared" si="488"/>
        <v>#N/A</v>
      </c>
      <c r="AY962" s="20" t="e">
        <f>VLOOKUP($D962,'DATA PENGUKURAN GARDU'!$A:$BS,46,0)</f>
        <v>#N/A</v>
      </c>
      <c r="AZ962" s="20" t="e">
        <f>VLOOKUP($D962,'DATA PENGUKURAN GARDU'!$A:$BS,53,0)</f>
        <v>#N/A</v>
      </c>
      <c r="BA962" s="20" t="e">
        <f>VLOOKUP($D962,'DATA PENGUKURAN GARDU'!$A:$BS,54,0)</f>
        <v>#N/A</v>
      </c>
      <c r="BB962" s="17" t="e">
        <f>VLOOKUP($E962,'DATA PENGUKURAN GARDU'!$A:$BS,42,0)</f>
        <v>#N/A</v>
      </c>
      <c r="BC962" s="23" t="e">
        <f t="shared" si="489"/>
        <v>#N/A</v>
      </c>
      <c r="BD962" s="17" t="e">
        <f>VLOOKUP($E962,'DATA PENGUKURAN GARDU'!$A:$BS,44,0)</f>
        <v>#N/A</v>
      </c>
      <c r="BE962" s="23" t="e">
        <f t="shared" si="490"/>
        <v>#N/A</v>
      </c>
      <c r="BF962" s="17" t="e">
        <f>VLOOKUP($E962,'DATA PENGUKURAN GARDU'!$A:$BS,46,0)</f>
        <v>#N/A</v>
      </c>
      <c r="BG962" s="23" t="e">
        <f t="shared" si="491"/>
        <v>#N/A</v>
      </c>
      <c r="BH962" s="17" t="e">
        <f>VLOOKUP($E962,'DATA PENGUKURAN GARDU'!$A:$BS,46,0)</f>
        <v>#N/A</v>
      </c>
      <c r="BI962" s="17" t="e">
        <f>VLOOKUP($E962,'DATA PENGUKURAN GARDU'!$A:$BS,53,0)</f>
        <v>#N/A</v>
      </c>
      <c r="BJ962" s="17" t="e">
        <f>VLOOKUP($E962,'DATA PENGUKURAN GARDU'!$A:$BS,54,0)</f>
        <v>#N/A</v>
      </c>
      <c r="BK962" s="20" t="e">
        <f t="shared" si="492"/>
        <v>#N/A</v>
      </c>
      <c r="BL962" s="20" t="e">
        <f t="shared" si="493"/>
        <v>#N/A</v>
      </c>
      <c r="BM962" s="20" t="e">
        <f t="shared" si="494"/>
        <v>#N/A</v>
      </c>
      <c r="BN962" s="25" t="e">
        <f t="shared" si="495"/>
        <v>#N/A</v>
      </c>
      <c r="BO962" s="26" t="str">
        <f t="shared" si="496"/>
        <v>0</v>
      </c>
      <c r="BP962" s="21" t="e">
        <f t="shared" si="497"/>
        <v>#VALUE!</v>
      </c>
      <c r="BQ962" s="20" t="e">
        <f t="shared" si="498"/>
        <v>#N/A</v>
      </c>
      <c r="BR962" s="20" t="e">
        <v>#N/A</v>
      </c>
      <c r="BS962" s="9" t="e">
        <v>#N/A</v>
      </c>
      <c r="BT962" s="2" t="e">
        <f t="shared" si="499"/>
        <v>#VALUE!</v>
      </c>
      <c r="BU962" s="2" t="e">
        <f t="shared" si="467"/>
        <v>#N/A</v>
      </c>
      <c r="BV962" s="2" t="e">
        <f t="shared" si="468"/>
        <v>#N/A</v>
      </c>
    </row>
    <row r="963" s="2" customFormat="1" ht="22.95" customHeight="1" spans="1:74">
      <c r="A963" s="9" t="str">
        <f t="shared" si="469"/>
        <v>M 62Induk</v>
      </c>
      <c r="B963" s="9" t="str">
        <f t="shared" si="470"/>
        <v>M 62jurusan 1</v>
      </c>
      <c r="C963" s="9" t="str">
        <f t="shared" si="471"/>
        <v>M 62jurusan 2</v>
      </c>
      <c r="D963" s="9" t="str">
        <f t="shared" si="472"/>
        <v>M 62jurusan 3</v>
      </c>
      <c r="E963" s="9" t="str">
        <f t="shared" si="473"/>
        <v>M 62jurusan 4</v>
      </c>
      <c r="F963" s="10" t="s">
        <v>131</v>
      </c>
      <c r="G963" s="10" t="s">
        <v>131</v>
      </c>
      <c r="H963" s="10" t="s">
        <v>1176</v>
      </c>
      <c r="I963" s="10">
        <v>0.56827</v>
      </c>
      <c r="J963" s="10">
        <v>123.98955</v>
      </c>
      <c r="K963" s="10" t="s">
        <v>7465</v>
      </c>
      <c r="L963" s="10" t="s">
        <v>7465</v>
      </c>
      <c r="M963" s="10" t="s">
        <v>7465</v>
      </c>
      <c r="N963" s="14">
        <f t="shared" si="474"/>
        <v>0</v>
      </c>
      <c r="O963" s="15" t="e">
        <f t="shared" si="475"/>
        <v>#VALUE!</v>
      </c>
      <c r="P963" s="15" t="e">
        <f t="shared" si="476"/>
        <v>#VALUE!</v>
      </c>
      <c r="Q963" s="17" t="e">
        <f>VLOOKUP($A963,'DATA PENGUKURAN GARDU'!$A:$BS,42,0)</f>
        <v>#N/A</v>
      </c>
      <c r="R963" s="18" t="e">
        <f t="shared" si="477"/>
        <v>#N/A</v>
      </c>
      <c r="S963" s="17" t="e">
        <f>VLOOKUP($A963,'DATA PENGUKURAN GARDU'!$A:$BS,44,0)</f>
        <v>#N/A</v>
      </c>
      <c r="T963" s="18" t="e">
        <f t="shared" si="478"/>
        <v>#N/A</v>
      </c>
      <c r="U963" s="17" t="e">
        <f>VLOOKUP($A963,'DATA PENGUKURAN GARDU'!$A:$BS,46,0)</f>
        <v>#N/A</v>
      </c>
      <c r="V963" s="18" t="e">
        <f t="shared" si="479"/>
        <v>#N/A</v>
      </c>
      <c r="W963" s="17" t="e">
        <f>VLOOKUP($A963,'DATA PENGUKURAN GARDU'!$A:$BS,48,0)</f>
        <v>#N/A</v>
      </c>
      <c r="X963" s="17" t="e">
        <f>VLOOKUP($A963,'DATA PENGUKURAN GARDU'!$A:$BS,53,0)</f>
        <v>#N/A</v>
      </c>
      <c r="Y963" s="17" t="e">
        <f>VLOOKUP($A963,'DATA PENGUKURAN GARDU'!$A:$BS,54,0)</f>
        <v>#N/A</v>
      </c>
      <c r="Z963" s="17" t="e">
        <f>VLOOKUP($A963,'DATA PENGUKURAN GARDU'!$A:$BS,55,0)</f>
        <v>#N/A</v>
      </c>
      <c r="AA963" s="20" t="e">
        <f>VLOOKUP($B963,'DATA PENGUKURAN GARDU'!$A:$BS,42,0)</f>
        <v>#N/A</v>
      </c>
      <c r="AB963" s="21" t="e">
        <f t="shared" si="480"/>
        <v>#N/A</v>
      </c>
      <c r="AC963" s="20" t="e">
        <f>VLOOKUP($B963,'DATA PENGUKURAN GARDU'!$A:$BS,44,0)</f>
        <v>#N/A</v>
      </c>
      <c r="AD963" s="21" t="e">
        <f t="shared" si="481"/>
        <v>#N/A</v>
      </c>
      <c r="AE963" s="20" t="e">
        <f>VLOOKUP($B963,'DATA PENGUKURAN GARDU'!$A:$BS,46,0)</f>
        <v>#N/A</v>
      </c>
      <c r="AF963" s="21" t="e">
        <f t="shared" si="482"/>
        <v>#N/A</v>
      </c>
      <c r="AG963" s="20" t="e">
        <f>VLOOKUP($B963,'DATA PENGUKURAN GARDU'!$A:$BS,46,0)</f>
        <v>#N/A</v>
      </c>
      <c r="AH963" s="20" t="e">
        <f>VLOOKUP($B963,'DATA PENGUKURAN GARDU'!$A:$BS,53,0)</f>
        <v>#N/A</v>
      </c>
      <c r="AI963" s="20" t="e">
        <f>VLOOKUP($B963,'DATA PENGUKURAN GARDU'!$A:$BS,54,0)</f>
        <v>#N/A</v>
      </c>
      <c r="AJ963" s="17" t="e">
        <f>VLOOKUP($C963,'DATA PENGUKURAN GARDU'!$A:$BS,42,0)</f>
        <v>#N/A</v>
      </c>
      <c r="AK963" s="23" t="e">
        <f t="shared" si="483"/>
        <v>#N/A</v>
      </c>
      <c r="AL963" s="17" t="e">
        <f>VLOOKUP($C963,'DATA PENGUKURAN GARDU'!$A:$BS,44,0)</f>
        <v>#N/A</v>
      </c>
      <c r="AM963" s="23" t="e">
        <f t="shared" si="484"/>
        <v>#N/A</v>
      </c>
      <c r="AN963" s="17" t="e">
        <f>VLOOKUP($C963,'DATA PENGUKURAN GARDU'!$A:$BS,46,0)</f>
        <v>#N/A</v>
      </c>
      <c r="AO963" s="23" t="e">
        <f t="shared" si="485"/>
        <v>#N/A</v>
      </c>
      <c r="AP963" s="17" t="e">
        <f>VLOOKUP($C963,'DATA PENGUKURAN GARDU'!$A:$BS,46,0)</f>
        <v>#N/A</v>
      </c>
      <c r="AQ963" s="17" t="e">
        <f>VLOOKUP($C963,'DATA PENGUKURAN GARDU'!$A:$BS,53,0)</f>
        <v>#N/A</v>
      </c>
      <c r="AR963" s="17" t="e">
        <f>VLOOKUP($C963,'DATA PENGUKURAN GARDU'!$A:$BS,54,0)</f>
        <v>#N/A</v>
      </c>
      <c r="AS963" s="20" t="e">
        <f>VLOOKUP($D963,'DATA PENGUKURAN GARDU'!$A:$BS,42,0)</f>
        <v>#N/A</v>
      </c>
      <c r="AT963" s="21" t="e">
        <f t="shared" si="486"/>
        <v>#N/A</v>
      </c>
      <c r="AU963" s="20" t="e">
        <f>VLOOKUP($D963,'DATA PENGUKURAN GARDU'!$A:$BS,44,0)</f>
        <v>#N/A</v>
      </c>
      <c r="AV963" s="21" t="e">
        <f t="shared" si="487"/>
        <v>#N/A</v>
      </c>
      <c r="AW963" s="20" t="e">
        <f>VLOOKUP($D963,'DATA PENGUKURAN GARDU'!$A:$BS,46,0)</f>
        <v>#N/A</v>
      </c>
      <c r="AX963" s="21" t="e">
        <f t="shared" si="488"/>
        <v>#N/A</v>
      </c>
      <c r="AY963" s="20" t="e">
        <f>VLOOKUP($D963,'DATA PENGUKURAN GARDU'!$A:$BS,46,0)</f>
        <v>#N/A</v>
      </c>
      <c r="AZ963" s="20" t="e">
        <f>VLOOKUP($D963,'DATA PENGUKURAN GARDU'!$A:$BS,53,0)</f>
        <v>#N/A</v>
      </c>
      <c r="BA963" s="20" t="e">
        <f>VLOOKUP($D963,'DATA PENGUKURAN GARDU'!$A:$BS,54,0)</f>
        <v>#N/A</v>
      </c>
      <c r="BB963" s="17" t="e">
        <f>VLOOKUP($E963,'DATA PENGUKURAN GARDU'!$A:$BS,42,0)</f>
        <v>#N/A</v>
      </c>
      <c r="BC963" s="23" t="e">
        <f t="shared" si="489"/>
        <v>#N/A</v>
      </c>
      <c r="BD963" s="17" t="e">
        <f>VLOOKUP($E963,'DATA PENGUKURAN GARDU'!$A:$BS,44,0)</f>
        <v>#N/A</v>
      </c>
      <c r="BE963" s="23" t="e">
        <f t="shared" si="490"/>
        <v>#N/A</v>
      </c>
      <c r="BF963" s="17" t="e">
        <f>VLOOKUP($E963,'DATA PENGUKURAN GARDU'!$A:$BS,46,0)</f>
        <v>#N/A</v>
      </c>
      <c r="BG963" s="23" t="e">
        <f t="shared" si="491"/>
        <v>#N/A</v>
      </c>
      <c r="BH963" s="17" t="e">
        <f>VLOOKUP($E963,'DATA PENGUKURAN GARDU'!$A:$BS,46,0)</f>
        <v>#N/A</v>
      </c>
      <c r="BI963" s="17" t="e">
        <f>VLOOKUP($E963,'DATA PENGUKURAN GARDU'!$A:$BS,53,0)</f>
        <v>#N/A</v>
      </c>
      <c r="BJ963" s="17" t="e">
        <f>VLOOKUP($E963,'DATA PENGUKURAN GARDU'!$A:$BS,54,0)</f>
        <v>#N/A</v>
      </c>
      <c r="BK963" s="20" t="e">
        <f t="shared" si="492"/>
        <v>#N/A</v>
      </c>
      <c r="BL963" s="20" t="e">
        <f t="shared" si="493"/>
        <v>#N/A</v>
      </c>
      <c r="BM963" s="20" t="e">
        <f t="shared" si="494"/>
        <v>#N/A</v>
      </c>
      <c r="BN963" s="25" t="e">
        <f t="shared" si="495"/>
        <v>#N/A</v>
      </c>
      <c r="BO963" s="26" t="str">
        <f t="shared" si="496"/>
        <v>0</v>
      </c>
      <c r="BP963" s="21" t="e">
        <f t="shared" si="497"/>
        <v>#VALUE!</v>
      </c>
      <c r="BQ963" s="20" t="e">
        <f t="shared" si="498"/>
        <v>#N/A</v>
      </c>
      <c r="BR963" s="20" t="e">
        <v>#N/A</v>
      </c>
      <c r="BS963" s="9" t="e">
        <v>#N/A</v>
      </c>
      <c r="BT963" s="2" t="e">
        <f t="shared" si="499"/>
        <v>#VALUE!</v>
      </c>
      <c r="BU963" s="2" t="e">
        <f t="shared" ref="BU963:BU1026" si="500">IF(L963=3,IF(BQ963&gt;0.2,"TDK SEIMBANG","SEIMBANG"),IF(BM963="OL PHASA","TDK SEIMBANG","SEIMBANG"))</f>
        <v>#N/A</v>
      </c>
      <c r="BV963" s="2" t="e">
        <f t="shared" ref="BV963:BV1026" si="501">IF(L963=3,IF(SUM(X963:Y963)&gt;600,"NORMAL","DROP"),IF(BD968&gt;198,"NORMAL","DROP"))</f>
        <v>#N/A</v>
      </c>
    </row>
    <row r="964" s="2" customFormat="1" ht="22.95" customHeight="1" spans="1:74">
      <c r="A964" s="9" t="str">
        <f t="shared" ref="A964:A1027" si="502">H964&amp;"Induk"</f>
        <v>M 96Induk</v>
      </c>
      <c r="B964" s="9" t="str">
        <f t="shared" ref="B964:B1027" si="503">H964&amp;"jurusan 1"</f>
        <v>M 96jurusan 1</v>
      </c>
      <c r="C964" s="9" t="str">
        <f t="shared" ref="C964:C1027" si="504">H964&amp;"jurusan 2"</f>
        <v>M 96jurusan 2</v>
      </c>
      <c r="D964" s="9" t="str">
        <f t="shared" ref="D964:D1027" si="505">H964&amp;"jurusan 3"</f>
        <v>M 96jurusan 3</v>
      </c>
      <c r="E964" s="9" t="str">
        <f t="shared" ref="E964:E1027" si="506">H964&amp;"jurusan 4"</f>
        <v>M 96jurusan 4</v>
      </c>
      <c r="F964" s="10" t="s">
        <v>131</v>
      </c>
      <c r="G964" s="10" t="s">
        <v>131</v>
      </c>
      <c r="H964" s="10" t="s">
        <v>1177</v>
      </c>
      <c r="I964" s="10">
        <v>0.60015</v>
      </c>
      <c r="J964" s="10">
        <v>124.12247</v>
      </c>
      <c r="K964" s="10" t="s">
        <v>7465</v>
      </c>
      <c r="L964" s="10" t="s">
        <v>7465</v>
      </c>
      <c r="M964" s="10" t="s">
        <v>7465</v>
      </c>
      <c r="N964" s="14">
        <f t="shared" ref="N964:N1027" si="507">+IF(L964=3,400,IF(L964=1,230,0))</f>
        <v>0</v>
      </c>
      <c r="O964" s="15" t="e">
        <f t="shared" ref="O964:O1027" si="508">(K964*1000)/((M964*1000)*1.73)</f>
        <v>#VALUE!</v>
      </c>
      <c r="P964" s="15" t="e">
        <f t="shared" ref="P964:P1027" si="509">IF(L964=3,(K964*1000)/(N964*1.73),(K964*1000)/(N964))</f>
        <v>#VALUE!</v>
      </c>
      <c r="Q964" s="17" t="e">
        <f>VLOOKUP($A964,'DATA PENGUKURAN GARDU'!$A:$BS,42,0)</f>
        <v>#N/A</v>
      </c>
      <c r="R964" s="18" t="e">
        <f t="shared" ref="R964:R1027" si="510">Q964/$P964*100</f>
        <v>#N/A</v>
      </c>
      <c r="S964" s="17" t="e">
        <f>VLOOKUP($A964,'DATA PENGUKURAN GARDU'!$A:$BS,44,0)</f>
        <v>#N/A</v>
      </c>
      <c r="T964" s="18" t="e">
        <f t="shared" ref="T964:T1027" si="511">S964/$P964*100</f>
        <v>#N/A</v>
      </c>
      <c r="U964" s="17" t="e">
        <f>VLOOKUP($A964,'DATA PENGUKURAN GARDU'!$A:$BS,46,0)</f>
        <v>#N/A</v>
      </c>
      <c r="V964" s="18" t="e">
        <f t="shared" ref="V964:V1027" si="512">U964/$P964*100</f>
        <v>#N/A</v>
      </c>
      <c r="W964" s="17" t="e">
        <f>VLOOKUP($A964,'DATA PENGUKURAN GARDU'!$A:$BS,48,0)</f>
        <v>#N/A</v>
      </c>
      <c r="X964" s="17" t="e">
        <f>VLOOKUP($A964,'DATA PENGUKURAN GARDU'!$A:$BS,53,0)</f>
        <v>#N/A</v>
      </c>
      <c r="Y964" s="17" t="e">
        <f>VLOOKUP($A964,'DATA PENGUKURAN GARDU'!$A:$BS,54,0)</f>
        <v>#N/A</v>
      </c>
      <c r="Z964" s="17" t="e">
        <f>VLOOKUP($A964,'DATA PENGUKURAN GARDU'!$A:$BS,55,0)</f>
        <v>#N/A</v>
      </c>
      <c r="AA964" s="20" t="e">
        <f>VLOOKUP($B964,'DATA PENGUKURAN GARDU'!$A:$BS,42,0)</f>
        <v>#N/A</v>
      </c>
      <c r="AB964" s="21" t="e">
        <f t="shared" ref="AB964:AB1027" si="513">AA964/$P964*100</f>
        <v>#N/A</v>
      </c>
      <c r="AC964" s="20" t="e">
        <f>VLOOKUP($B964,'DATA PENGUKURAN GARDU'!$A:$BS,44,0)</f>
        <v>#N/A</v>
      </c>
      <c r="AD964" s="21" t="e">
        <f t="shared" ref="AD964:AD1027" si="514">AC964/$P964*100</f>
        <v>#N/A</v>
      </c>
      <c r="AE964" s="20" t="e">
        <f>VLOOKUP($B964,'DATA PENGUKURAN GARDU'!$A:$BS,46,0)</f>
        <v>#N/A</v>
      </c>
      <c r="AF964" s="21" t="e">
        <f t="shared" ref="AF964:AF1027" si="515">AE964/$P964*100</f>
        <v>#N/A</v>
      </c>
      <c r="AG964" s="20" t="e">
        <f>VLOOKUP($B964,'DATA PENGUKURAN GARDU'!$A:$BS,46,0)</f>
        <v>#N/A</v>
      </c>
      <c r="AH964" s="20" t="e">
        <f>VLOOKUP($B964,'DATA PENGUKURAN GARDU'!$A:$BS,53,0)</f>
        <v>#N/A</v>
      </c>
      <c r="AI964" s="20" t="e">
        <f>VLOOKUP($B964,'DATA PENGUKURAN GARDU'!$A:$BS,54,0)</f>
        <v>#N/A</v>
      </c>
      <c r="AJ964" s="17" t="e">
        <f>VLOOKUP($C964,'DATA PENGUKURAN GARDU'!$A:$BS,42,0)</f>
        <v>#N/A</v>
      </c>
      <c r="AK964" s="23" t="e">
        <f t="shared" ref="AK964:AK1027" si="516">AJ964/$P964*100</f>
        <v>#N/A</v>
      </c>
      <c r="AL964" s="17" t="e">
        <f>VLOOKUP($C964,'DATA PENGUKURAN GARDU'!$A:$BS,44,0)</f>
        <v>#N/A</v>
      </c>
      <c r="AM964" s="23" t="e">
        <f t="shared" ref="AM964:AM1027" si="517">AL964/$P964*100</f>
        <v>#N/A</v>
      </c>
      <c r="AN964" s="17" t="e">
        <f>VLOOKUP($C964,'DATA PENGUKURAN GARDU'!$A:$BS,46,0)</f>
        <v>#N/A</v>
      </c>
      <c r="AO964" s="23" t="e">
        <f t="shared" ref="AO964:AO1027" si="518">AN964/$P964*100</f>
        <v>#N/A</v>
      </c>
      <c r="AP964" s="17" t="e">
        <f>VLOOKUP($C964,'DATA PENGUKURAN GARDU'!$A:$BS,46,0)</f>
        <v>#N/A</v>
      </c>
      <c r="AQ964" s="17" t="e">
        <f>VLOOKUP($C964,'DATA PENGUKURAN GARDU'!$A:$BS,53,0)</f>
        <v>#N/A</v>
      </c>
      <c r="AR964" s="17" t="e">
        <f>VLOOKUP($C964,'DATA PENGUKURAN GARDU'!$A:$BS,54,0)</f>
        <v>#N/A</v>
      </c>
      <c r="AS964" s="20" t="e">
        <f>VLOOKUP($D964,'DATA PENGUKURAN GARDU'!$A:$BS,42,0)</f>
        <v>#N/A</v>
      </c>
      <c r="AT964" s="21" t="e">
        <f t="shared" ref="AT964:AT1027" si="519">AS964/$P964*100</f>
        <v>#N/A</v>
      </c>
      <c r="AU964" s="20" t="e">
        <f>VLOOKUP($D964,'DATA PENGUKURAN GARDU'!$A:$BS,44,0)</f>
        <v>#N/A</v>
      </c>
      <c r="AV964" s="21" t="e">
        <f t="shared" ref="AV964:AV1027" si="520">AU964/$P964*100</f>
        <v>#N/A</v>
      </c>
      <c r="AW964" s="20" t="e">
        <f>VLOOKUP($D964,'DATA PENGUKURAN GARDU'!$A:$BS,46,0)</f>
        <v>#N/A</v>
      </c>
      <c r="AX964" s="21" t="e">
        <f t="shared" ref="AX964:AX1027" si="521">AW964/$P964*100</f>
        <v>#N/A</v>
      </c>
      <c r="AY964" s="20" t="e">
        <f>VLOOKUP($D964,'DATA PENGUKURAN GARDU'!$A:$BS,46,0)</f>
        <v>#N/A</v>
      </c>
      <c r="AZ964" s="20" t="e">
        <f>VLOOKUP($D964,'DATA PENGUKURAN GARDU'!$A:$BS,53,0)</f>
        <v>#N/A</v>
      </c>
      <c r="BA964" s="20" t="e">
        <f>VLOOKUP($D964,'DATA PENGUKURAN GARDU'!$A:$BS,54,0)</f>
        <v>#N/A</v>
      </c>
      <c r="BB964" s="17" t="e">
        <f>VLOOKUP($E964,'DATA PENGUKURAN GARDU'!$A:$BS,42,0)</f>
        <v>#N/A</v>
      </c>
      <c r="BC964" s="23" t="e">
        <f t="shared" ref="BC964:BC1027" si="522">BB964/$P964*100</f>
        <v>#N/A</v>
      </c>
      <c r="BD964" s="17" t="e">
        <f>VLOOKUP($E964,'DATA PENGUKURAN GARDU'!$A:$BS,44,0)</f>
        <v>#N/A</v>
      </c>
      <c r="BE964" s="23" t="e">
        <f t="shared" ref="BE964:BE1027" si="523">BD964/$P964*100</f>
        <v>#N/A</v>
      </c>
      <c r="BF964" s="17" t="e">
        <f>VLOOKUP($E964,'DATA PENGUKURAN GARDU'!$A:$BS,46,0)</f>
        <v>#N/A</v>
      </c>
      <c r="BG964" s="23" t="e">
        <f t="shared" ref="BG964:BG1027" si="524">BF964/$P964*100</f>
        <v>#N/A</v>
      </c>
      <c r="BH964" s="17" t="e">
        <f>VLOOKUP($E964,'DATA PENGUKURAN GARDU'!$A:$BS,46,0)</f>
        <v>#N/A</v>
      </c>
      <c r="BI964" s="17" t="e">
        <f>VLOOKUP($E964,'DATA PENGUKURAN GARDU'!$A:$BS,53,0)</f>
        <v>#N/A</v>
      </c>
      <c r="BJ964" s="17" t="e">
        <f>VLOOKUP($E964,'DATA PENGUKURAN GARDU'!$A:$BS,54,0)</f>
        <v>#N/A</v>
      </c>
      <c r="BK964" s="20" t="e">
        <f t="shared" ref="BK964:BK1027" si="525">IF(Q964&gt;P964,"OL PHASA","Normal")</f>
        <v>#N/A</v>
      </c>
      <c r="BL964" s="20" t="e">
        <f t="shared" ref="BL964:BL1027" si="526">IF(S964&gt;P964,"OL PHASA","Normal")</f>
        <v>#N/A</v>
      </c>
      <c r="BM964" s="20" t="e">
        <f t="shared" ref="BM964:BM1027" si="527">IF(U964&gt;P964,"OL PHASA","Normal")</f>
        <v>#N/A</v>
      </c>
      <c r="BN964" s="25" t="e">
        <f t="shared" ref="BN964:BN1027" si="528">IF((L964=3),(AVERAGE(Q964,S964,U964)),MAX(Q964,S964,U964))</f>
        <v>#N/A</v>
      </c>
      <c r="BO964" s="26" t="str">
        <f t="shared" ref="BO964:BO1027" si="529">IFERROR(IF((L964=1),(BN964*AH964)/1000,(BN964*AI964*1.73)/1000),"0")</f>
        <v>0</v>
      </c>
      <c r="BP964" s="21" t="e">
        <f t="shared" ref="BP964:BP1027" si="530">BO964/K964*100</f>
        <v>#VALUE!</v>
      </c>
      <c r="BQ964" s="20" t="e">
        <f t="shared" ref="BQ964:BQ1027" si="531">IF($L964=1,"1 Phase",ABS(((Q964/BN964)-1)+ABS((S964/BN964)-1)+ABS((U964/BN964)-1))/3)</f>
        <v>#N/A</v>
      </c>
      <c r="BR964" s="20" t="e">
        <v>#N/A</v>
      </c>
      <c r="BS964" s="9" t="e">
        <v>#N/A</v>
      </c>
      <c r="BT964" s="2" t="e">
        <f t="shared" ref="BT964:BT1027" si="532">IF(BP964&lt;30,"Underload",IF(BP964&lt;=80,"Baik",IF(BP964&gt;80,"Overload")))</f>
        <v>#VALUE!</v>
      </c>
      <c r="BU964" s="2" t="e">
        <f t="shared" si="500"/>
        <v>#N/A</v>
      </c>
      <c r="BV964" s="2" t="e">
        <f t="shared" si="501"/>
        <v>#N/A</v>
      </c>
    </row>
    <row r="965" s="2" customFormat="1" ht="22.95" customHeight="1" spans="1:74">
      <c r="A965" s="9" t="str">
        <f t="shared" si="502"/>
        <v>M 99Induk</v>
      </c>
      <c r="B965" s="9" t="str">
        <f t="shared" si="503"/>
        <v>M 99jurusan 1</v>
      </c>
      <c r="C965" s="9" t="str">
        <f t="shared" si="504"/>
        <v>M 99jurusan 2</v>
      </c>
      <c r="D965" s="9" t="str">
        <f t="shared" si="505"/>
        <v>M 99jurusan 3</v>
      </c>
      <c r="E965" s="9" t="str">
        <f t="shared" si="506"/>
        <v>M 99jurusan 4</v>
      </c>
      <c r="F965" s="10" t="s">
        <v>131</v>
      </c>
      <c r="G965" s="10" t="s">
        <v>131</v>
      </c>
      <c r="H965" s="10" t="s">
        <v>1178</v>
      </c>
      <c r="I965" s="10">
        <v>0.609322</v>
      </c>
      <c r="J965" s="10">
        <v>124.082015</v>
      </c>
      <c r="K965" s="10" t="s">
        <v>7465</v>
      </c>
      <c r="L965" s="10" t="s">
        <v>7465</v>
      </c>
      <c r="M965" s="10" t="s">
        <v>7465</v>
      </c>
      <c r="N965" s="14">
        <f t="shared" si="507"/>
        <v>0</v>
      </c>
      <c r="O965" s="15" t="e">
        <f t="shared" si="508"/>
        <v>#VALUE!</v>
      </c>
      <c r="P965" s="15" t="e">
        <f t="shared" si="509"/>
        <v>#VALUE!</v>
      </c>
      <c r="Q965" s="17" t="e">
        <f>VLOOKUP($A965,'DATA PENGUKURAN GARDU'!$A:$BS,42,0)</f>
        <v>#N/A</v>
      </c>
      <c r="R965" s="18" t="e">
        <f t="shared" si="510"/>
        <v>#N/A</v>
      </c>
      <c r="S965" s="17" t="e">
        <f>VLOOKUP($A965,'DATA PENGUKURAN GARDU'!$A:$BS,44,0)</f>
        <v>#N/A</v>
      </c>
      <c r="T965" s="18" t="e">
        <f t="shared" si="511"/>
        <v>#N/A</v>
      </c>
      <c r="U965" s="17" t="e">
        <f>VLOOKUP($A965,'DATA PENGUKURAN GARDU'!$A:$BS,46,0)</f>
        <v>#N/A</v>
      </c>
      <c r="V965" s="18" t="e">
        <f t="shared" si="512"/>
        <v>#N/A</v>
      </c>
      <c r="W965" s="17" t="e">
        <f>VLOOKUP($A965,'DATA PENGUKURAN GARDU'!$A:$BS,48,0)</f>
        <v>#N/A</v>
      </c>
      <c r="X965" s="17" t="e">
        <f>VLOOKUP($A965,'DATA PENGUKURAN GARDU'!$A:$BS,53,0)</f>
        <v>#N/A</v>
      </c>
      <c r="Y965" s="17" t="e">
        <f>VLOOKUP($A965,'DATA PENGUKURAN GARDU'!$A:$BS,54,0)</f>
        <v>#N/A</v>
      </c>
      <c r="Z965" s="17" t="e">
        <f>VLOOKUP($A965,'DATA PENGUKURAN GARDU'!$A:$BS,55,0)</f>
        <v>#N/A</v>
      </c>
      <c r="AA965" s="20" t="e">
        <f>VLOOKUP($B965,'DATA PENGUKURAN GARDU'!$A:$BS,42,0)</f>
        <v>#N/A</v>
      </c>
      <c r="AB965" s="21" t="e">
        <f t="shared" si="513"/>
        <v>#N/A</v>
      </c>
      <c r="AC965" s="20" t="e">
        <f>VLOOKUP($B965,'DATA PENGUKURAN GARDU'!$A:$BS,44,0)</f>
        <v>#N/A</v>
      </c>
      <c r="AD965" s="21" t="e">
        <f t="shared" si="514"/>
        <v>#N/A</v>
      </c>
      <c r="AE965" s="20" t="e">
        <f>VLOOKUP($B965,'DATA PENGUKURAN GARDU'!$A:$BS,46,0)</f>
        <v>#N/A</v>
      </c>
      <c r="AF965" s="21" t="e">
        <f t="shared" si="515"/>
        <v>#N/A</v>
      </c>
      <c r="AG965" s="20" t="e">
        <f>VLOOKUP($B965,'DATA PENGUKURAN GARDU'!$A:$BS,46,0)</f>
        <v>#N/A</v>
      </c>
      <c r="AH965" s="20" t="e">
        <f>VLOOKUP($B965,'DATA PENGUKURAN GARDU'!$A:$BS,53,0)</f>
        <v>#N/A</v>
      </c>
      <c r="AI965" s="20" t="e">
        <f>VLOOKUP($B965,'DATA PENGUKURAN GARDU'!$A:$BS,54,0)</f>
        <v>#N/A</v>
      </c>
      <c r="AJ965" s="17" t="e">
        <f>VLOOKUP($C965,'DATA PENGUKURAN GARDU'!$A:$BS,42,0)</f>
        <v>#N/A</v>
      </c>
      <c r="AK965" s="23" t="e">
        <f t="shared" si="516"/>
        <v>#N/A</v>
      </c>
      <c r="AL965" s="17" t="e">
        <f>VLOOKUP($C965,'DATA PENGUKURAN GARDU'!$A:$BS,44,0)</f>
        <v>#N/A</v>
      </c>
      <c r="AM965" s="23" t="e">
        <f t="shared" si="517"/>
        <v>#N/A</v>
      </c>
      <c r="AN965" s="17" t="e">
        <f>VLOOKUP($C965,'DATA PENGUKURAN GARDU'!$A:$BS,46,0)</f>
        <v>#N/A</v>
      </c>
      <c r="AO965" s="23" t="e">
        <f t="shared" si="518"/>
        <v>#N/A</v>
      </c>
      <c r="AP965" s="17" t="e">
        <f>VLOOKUP($C965,'DATA PENGUKURAN GARDU'!$A:$BS,46,0)</f>
        <v>#N/A</v>
      </c>
      <c r="AQ965" s="17" t="e">
        <f>VLOOKUP($C965,'DATA PENGUKURAN GARDU'!$A:$BS,53,0)</f>
        <v>#N/A</v>
      </c>
      <c r="AR965" s="17" t="e">
        <f>VLOOKUP($C965,'DATA PENGUKURAN GARDU'!$A:$BS,54,0)</f>
        <v>#N/A</v>
      </c>
      <c r="AS965" s="20" t="e">
        <f>VLOOKUP($D965,'DATA PENGUKURAN GARDU'!$A:$BS,42,0)</f>
        <v>#N/A</v>
      </c>
      <c r="AT965" s="21" t="e">
        <f t="shared" si="519"/>
        <v>#N/A</v>
      </c>
      <c r="AU965" s="20" t="e">
        <f>VLOOKUP($D965,'DATA PENGUKURAN GARDU'!$A:$BS,44,0)</f>
        <v>#N/A</v>
      </c>
      <c r="AV965" s="21" t="e">
        <f t="shared" si="520"/>
        <v>#N/A</v>
      </c>
      <c r="AW965" s="20" t="e">
        <f>VLOOKUP($D965,'DATA PENGUKURAN GARDU'!$A:$BS,46,0)</f>
        <v>#N/A</v>
      </c>
      <c r="AX965" s="21" t="e">
        <f t="shared" si="521"/>
        <v>#N/A</v>
      </c>
      <c r="AY965" s="20" t="e">
        <f>VLOOKUP($D965,'DATA PENGUKURAN GARDU'!$A:$BS,46,0)</f>
        <v>#N/A</v>
      </c>
      <c r="AZ965" s="20" t="e">
        <f>VLOOKUP($D965,'DATA PENGUKURAN GARDU'!$A:$BS,53,0)</f>
        <v>#N/A</v>
      </c>
      <c r="BA965" s="20" t="e">
        <f>VLOOKUP($D965,'DATA PENGUKURAN GARDU'!$A:$BS,54,0)</f>
        <v>#N/A</v>
      </c>
      <c r="BB965" s="17" t="e">
        <f>VLOOKUP($E965,'DATA PENGUKURAN GARDU'!$A:$BS,42,0)</f>
        <v>#N/A</v>
      </c>
      <c r="BC965" s="23" t="e">
        <f t="shared" si="522"/>
        <v>#N/A</v>
      </c>
      <c r="BD965" s="17" t="e">
        <f>VLOOKUP($E965,'DATA PENGUKURAN GARDU'!$A:$BS,44,0)</f>
        <v>#N/A</v>
      </c>
      <c r="BE965" s="23" t="e">
        <f t="shared" si="523"/>
        <v>#N/A</v>
      </c>
      <c r="BF965" s="17" t="e">
        <f>VLOOKUP($E965,'DATA PENGUKURAN GARDU'!$A:$BS,46,0)</f>
        <v>#N/A</v>
      </c>
      <c r="BG965" s="23" t="e">
        <f t="shared" si="524"/>
        <v>#N/A</v>
      </c>
      <c r="BH965" s="17" t="e">
        <f>VLOOKUP($E965,'DATA PENGUKURAN GARDU'!$A:$BS,46,0)</f>
        <v>#N/A</v>
      </c>
      <c r="BI965" s="17" t="e">
        <f>VLOOKUP($E965,'DATA PENGUKURAN GARDU'!$A:$BS,53,0)</f>
        <v>#N/A</v>
      </c>
      <c r="BJ965" s="17" t="e">
        <f>VLOOKUP($E965,'DATA PENGUKURAN GARDU'!$A:$BS,54,0)</f>
        <v>#N/A</v>
      </c>
      <c r="BK965" s="20" t="e">
        <f t="shared" si="525"/>
        <v>#N/A</v>
      </c>
      <c r="BL965" s="20" t="e">
        <f t="shared" si="526"/>
        <v>#N/A</v>
      </c>
      <c r="BM965" s="20" t="e">
        <f t="shared" si="527"/>
        <v>#N/A</v>
      </c>
      <c r="BN965" s="25" t="e">
        <f t="shared" si="528"/>
        <v>#N/A</v>
      </c>
      <c r="BO965" s="26" t="str">
        <f t="shared" si="529"/>
        <v>0</v>
      </c>
      <c r="BP965" s="21" t="e">
        <f t="shared" si="530"/>
        <v>#VALUE!</v>
      </c>
      <c r="BQ965" s="20" t="e">
        <f t="shared" si="531"/>
        <v>#N/A</v>
      </c>
      <c r="BR965" s="20" t="e">
        <v>#N/A</v>
      </c>
      <c r="BS965" s="9" t="e">
        <v>#N/A</v>
      </c>
      <c r="BT965" s="2" t="e">
        <f t="shared" si="532"/>
        <v>#VALUE!</v>
      </c>
      <c r="BU965" s="2" t="e">
        <f t="shared" si="500"/>
        <v>#N/A</v>
      </c>
      <c r="BV965" s="2" t="e">
        <f t="shared" si="501"/>
        <v>#N/A</v>
      </c>
    </row>
    <row r="966" s="2" customFormat="1" ht="22.95" customHeight="1" spans="1:74">
      <c r="A966" s="9" t="str">
        <f t="shared" si="502"/>
        <v>M 05Induk</v>
      </c>
      <c r="B966" s="9" t="str">
        <f t="shared" si="503"/>
        <v>M 05jurusan 1</v>
      </c>
      <c r="C966" s="9" t="str">
        <f t="shared" si="504"/>
        <v>M 05jurusan 2</v>
      </c>
      <c r="D966" s="9" t="str">
        <f t="shared" si="505"/>
        <v>M 05jurusan 3</v>
      </c>
      <c r="E966" s="9" t="str">
        <f t="shared" si="506"/>
        <v>M 05jurusan 4</v>
      </c>
      <c r="F966" s="10" t="s">
        <v>131</v>
      </c>
      <c r="G966" s="10" t="s">
        <v>131</v>
      </c>
      <c r="H966" s="10" t="s">
        <v>1179</v>
      </c>
      <c r="I966" s="10">
        <v>0.649846</v>
      </c>
      <c r="J966" s="10">
        <v>124.200438</v>
      </c>
      <c r="K966" s="10" t="s">
        <v>7465</v>
      </c>
      <c r="L966" s="10" t="s">
        <v>7465</v>
      </c>
      <c r="M966" s="10" t="s">
        <v>7465</v>
      </c>
      <c r="N966" s="14">
        <f t="shared" si="507"/>
        <v>0</v>
      </c>
      <c r="O966" s="15" t="e">
        <f t="shared" si="508"/>
        <v>#VALUE!</v>
      </c>
      <c r="P966" s="15" t="e">
        <f t="shared" si="509"/>
        <v>#VALUE!</v>
      </c>
      <c r="Q966" s="17" t="e">
        <f>VLOOKUP($A966,'DATA PENGUKURAN GARDU'!$A:$BS,42,0)</f>
        <v>#N/A</v>
      </c>
      <c r="R966" s="18" t="e">
        <f t="shared" si="510"/>
        <v>#N/A</v>
      </c>
      <c r="S966" s="17" t="e">
        <f>VLOOKUP($A966,'DATA PENGUKURAN GARDU'!$A:$BS,44,0)</f>
        <v>#N/A</v>
      </c>
      <c r="T966" s="18" t="e">
        <f t="shared" si="511"/>
        <v>#N/A</v>
      </c>
      <c r="U966" s="17" t="e">
        <f>VLOOKUP($A966,'DATA PENGUKURAN GARDU'!$A:$BS,46,0)</f>
        <v>#N/A</v>
      </c>
      <c r="V966" s="18" t="e">
        <f t="shared" si="512"/>
        <v>#N/A</v>
      </c>
      <c r="W966" s="17" t="e">
        <f>VLOOKUP($A966,'DATA PENGUKURAN GARDU'!$A:$BS,48,0)</f>
        <v>#N/A</v>
      </c>
      <c r="X966" s="17" t="e">
        <f>VLOOKUP($A966,'DATA PENGUKURAN GARDU'!$A:$BS,53,0)</f>
        <v>#N/A</v>
      </c>
      <c r="Y966" s="17" t="e">
        <f>VLOOKUP($A966,'DATA PENGUKURAN GARDU'!$A:$BS,54,0)</f>
        <v>#N/A</v>
      </c>
      <c r="Z966" s="17" t="e">
        <f>VLOOKUP($A966,'DATA PENGUKURAN GARDU'!$A:$BS,55,0)</f>
        <v>#N/A</v>
      </c>
      <c r="AA966" s="20" t="e">
        <f>VLOOKUP($B966,'DATA PENGUKURAN GARDU'!$A:$BS,42,0)</f>
        <v>#N/A</v>
      </c>
      <c r="AB966" s="21" t="e">
        <f t="shared" si="513"/>
        <v>#N/A</v>
      </c>
      <c r="AC966" s="20" t="e">
        <f>VLOOKUP($B966,'DATA PENGUKURAN GARDU'!$A:$BS,44,0)</f>
        <v>#N/A</v>
      </c>
      <c r="AD966" s="21" t="e">
        <f t="shared" si="514"/>
        <v>#N/A</v>
      </c>
      <c r="AE966" s="20" t="e">
        <f>VLOOKUP($B966,'DATA PENGUKURAN GARDU'!$A:$BS,46,0)</f>
        <v>#N/A</v>
      </c>
      <c r="AF966" s="21" t="e">
        <f t="shared" si="515"/>
        <v>#N/A</v>
      </c>
      <c r="AG966" s="20" t="e">
        <f>VLOOKUP($B966,'DATA PENGUKURAN GARDU'!$A:$BS,46,0)</f>
        <v>#N/A</v>
      </c>
      <c r="AH966" s="20" t="e">
        <f>VLOOKUP($B966,'DATA PENGUKURAN GARDU'!$A:$BS,53,0)</f>
        <v>#N/A</v>
      </c>
      <c r="AI966" s="20" t="e">
        <f>VLOOKUP($B966,'DATA PENGUKURAN GARDU'!$A:$BS,54,0)</f>
        <v>#N/A</v>
      </c>
      <c r="AJ966" s="17" t="e">
        <f>VLOOKUP($C966,'DATA PENGUKURAN GARDU'!$A:$BS,42,0)</f>
        <v>#N/A</v>
      </c>
      <c r="AK966" s="23" t="e">
        <f t="shared" si="516"/>
        <v>#N/A</v>
      </c>
      <c r="AL966" s="17" t="e">
        <f>VLOOKUP($C966,'DATA PENGUKURAN GARDU'!$A:$BS,44,0)</f>
        <v>#N/A</v>
      </c>
      <c r="AM966" s="23" t="e">
        <f t="shared" si="517"/>
        <v>#N/A</v>
      </c>
      <c r="AN966" s="17" t="e">
        <f>VLOOKUP($C966,'DATA PENGUKURAN GARDU'!$A:$BS,46,0)</f>
        <v>#N/A</v>
      </c>
      <c r="AO966" s="23" t="e">
        <f t="shared" si="518"/>
        <v>#N/A</v>
      </c>
      <c r="AP966" s="17" t="e">
        <f>VLOOKUP($C966,'DATA PENGUKURAN GARDU'!$A:$BS,46,0)</f>
        <v>#N/A</v>
      </c>
      <c r="AQ966" s="17" t="e">
        <f>VLOOKUP($C966,'DATA PENGUKURAN GARDU'!$A:$BS,53,0)</f>
        <v>#N/A</v>
      </c>
      <c r="AR966" s="17" t="e">
        <f>VLOOKUP($C966,'DATA PENGUKURAN GARDU'!$A:$BS,54,0)</f>
        <v>#N/A</v>
      </c>
      <c r="AS966" s="20" t="e">
        <f>VLOOKUP($D966,'DATA PENGUKURAN GARDU'!$A:$BS,42,0)</f>
        <v>#N/A</v>
      </c>
      <c r="AT966" s="21" t="e">
        <f t="shared" si="519"/>
        <v>#N/A</v>
      </c>
      <c r="AU966" s="20" t="e">
        <f>VLOOKUP($D966,'DATA PENGUKURAN GARDU'!$A:$BS,44,0)</f>
        <v>#N/A</v>
      </c>
      <c r="AV966" s="21" t="e">
        <f t="shared" si="520"/>
        <v>#N/A</v>
      </c>
      <c r="AW966" s="20" t="e">
        <f>VLOOKUP($D966,'DATA PENGUKURAN GARDU'!$A:$BS,46,0)</f>
        <v>#N/A</v>
      </c>
      <c r="AX966" s="21" t="e">
        <f t="shared" si="521"/>
        <v>#N/A</v>
      </c>
      <c r="AY966" s="20" t="e">
        <f>VLOOKUP($D966,'DATA PENGUKURAN GARDU'!$A:$BS,46,0)</f>
        <v>#N/A</v>
      </c>
      <c r="AZ966" s="20" t="e">
        <f>VLOOKUP($D966,'DATA PENGUKURAN GARDU'!$A:$BS,53,0)</f>
        <v>#N/A</v>
      </c>
      <c r="BA966" s="20" t="e">
        <f>VLOOKUP($D966,'DATA PENGUKURAN GARDU'!$A:$BS,54,0)</f>
        <v>#N/A</v>
      </c>
      <c r="BB966" s="17" t="e">
        <f>VLOOKUP($E966,'DATA PENGUKURAN GARDU'!$A:$BS,42,0)</f>
        <v>#N/A</v>
      </c>
      <c r="BC966" s="23" t="e">
        <f t="shared" si="522"/>
        <v>#N/A</v>
      </c>
      <c r="BD966" s="17" t="e">
        <f>VLOOKUP($E966,'DATA PENGUKURAN GARDU'!$A:$BS,44,0)</f>
        <v>#N/A</v>
      </c>
      <c r="BE966" s="23" t="e">
        <f t="shared" si="523"/>
        <v>#N/A</v>
      </c>
      <c r="BF966" s="17" t="e">
        <f>VLOOKUP($E966,'DATA PENGUKURAN GARDU'!$A:$BS,46,0)</f>
        <v>#N/A</v>
      </c>
      <c r="BG966" s="23" t="e">
        <f t="shared" si="524"/>
        <v>#N/A</v>
      </c>
      <c r="BH966" s="17" t="e">
        <f>VLOOKUP($E966,'DATA PENGUKURAN GARDU'!$A:$BS,46,0)</f>
        <v>#N/A</v>
      </c>
      <c r="BI966" s="17" t="e">
        <f>VLOOKUP($E966,'DATA PENGUKURAN GARDU'!$A:$BS,53,0)</f>
        <v>#N/A</v>
      </c>
      <c r="BJ966" s="17" t="e">
        <f>VLOOKUP($E966,'DATA PENGUKURAN GARDU'!$A:$BS,54,0)</f>
        <v>#N/A</v>
      </c>
      <c r="BK966" s="20" t="e">
        <f t="shared" si="525"/>
        <v>#N/A</v>
      </c>
      <c r="BL966" s="20" t="e">
        <f t="shared" si="526"/>
        <v>#N/A</v>
      </c>
      <c r="BM966" s="20" t="e">
        <f t="shared" si="527"/>
        <v>#N/A</v>
      </c>
      <c r="BN966" s="25" t="e">
        <f t="shared" si="528"/>
        <v>#N/A</v>
      </c>
      <c r="BO966" s="26" t="str">
        <f t="shared" si="529"/>
        <v>0</v>
      </c>
      <c r="BP966" s="21" t="e">
        <f t="shared" si="530"/>
        <v>#VALUE!</v>
      </c>
      <c r="BQ966" s="20" t="e">
        <f t="shared" si="531"/>
        <v>#N/A</v>
      </c>
      <c r="BR966" s="20" t="e">
        <v>#N/A</v>
      </c>
      <c r="BS966" s="9" t="e">
        <v>#N/A</v>
      </c>
      <c r="BT966" s="2" t="e">
        <f t="shared" si="532"/>
        <v>#VALUE!</v>
      </c>
      <c r="BU966" s="2" t="e">
        <f t="shared" si="500"/>
        <v>#N/A</v>
      </c>
      <c r="BV966" s="2" t="e">
        <f t="shared" si="501"/>
        <v>#N/A</v>
      </c>
    </row>
    <row r="967" s="2" customFormat="1" ht="22.95" customHeight="1" spans="1:74">
      <c r="A967" s="9" t="str">
        <f t="shared" si="502"/>
        <v>M 07Induk</v>
      </c>
      <c r="B967" s="9" t="str">
        <f t="shared" si="503"/>
        <v>M 07jurusan 1</v>
      </c>
      <c r="C967" s="9" t="str">
        <f t="shared" si="504"/>
        <v>M 07jurusan 2</v>
      </c>
      <c r="D967" s="9" t="str">
        <f t="shared" si="505"/>
        <v>M 07jurusan 3</v>
      </c>
      <c r="E967" s="9" t="str">
        <f t="shared" si="506"/>
        <v>M 07jurusan 4</v>
      </c>
      <c r="F967" s="10" t="s">
        <v>131</v>
      </c>
      <c r="G967" s="10" t="s">
        <v>131</v>
      </c>
      <c r="H967" s="10" t="s">
        <v>1180</v>
      </c>
      <c r="I967" s="10">
        <v>0.653724</v>
      </c>
      <c r="J967" s="10">
        <v>124.192215</v>
      </c>
      <c r="K967" s="10" t="s">
        <v>7465</v>
      </c>
      <c r="L967" s="10" t="s">
        <v>7465</v>
      </c>
      <c r="M967" s="10" t="s">
        <v>7465</v>
      </c>
      <c r="N967" s="14">
        <f t="shared" si="507"/>
        <v>0</v>
      </c>
      <c r="O967" s="15" t="e">
        <f t="shared" si="508"/>
        <v>#VALUE!</v>
      </c>
      <c r="P967" s="15" t="e">
        <f t="shared" si="509"/>
        <v>#VALUE!</v>
      </c>
      <c r="Q967" s="17" t="e">
        <f>VLOOKUP($A967,'DATA PENGUKURAN GARDU'!$A:$BS,42,0)</f>
        <v>#N/A</v>
      </c>
      <c r="R967" s="18" t="e">
        <f t="shared" si="510"/>
        <v>#N/A</v>
      </c>
      <c r="S967" s="17" t="e">
        <f>VLOOKUP($A967,'DATA PENGUKURAN GARDU'!$A:$BS,44,0)</f>
        <v>#N/A</v>
      </c>
      <c r="T967" s="18" t="e">
        <f t="shared" si="511"/>
        <v>#N/A</v>
      </c>
      <c r="U967" s="17" t="e">
        <f>VLOOKUP($A967,'DATA PENGUKURAN GARDU'!$A:$BS,46,0)</f>
        <v>#N/A</v>
      </c>
      <c r="V967" s="18" t="e">
        <f t="shared" si="512"/>
        <v>#N/A</v>
      </c>
      <c r="W967" s="17" t="e">
        <f>VLOOKUP($A967,'DATA PENGUKURAN GARDU'!$A:$BS,48,0)</f>
        <v>#N/A</v>
      </c>
      <c r="X967" s="17" t="e">
        <f>VLOOKUP($A967,'DATA PENGUKURAN GARDU'!$A:$BS,53,0)</f>
        <v>#N/A</v>
      </c>
      <c r="Y967" s="17" t="e">
        <f>VLOOKUP($A967,'DATA PENGUKURAN GARDU'!$A:$BS,54,0)</f>
        <v>#N/A</v>
      </c>
      <c r="Z967" s="17" t="e">
        <f>VLOOKUP($A967,'DATA PENGUKURAN GARDU'!$A:$BS,55,0)</f>
        <v>#N/A</v>
      </c>
      <c r="AA967" s="20" t="e">
        <f>VLOOKUP($B967,'DATA PENGUKURAN GARDU'!$A:$BS,42,0)</f>
        <v>#N/A</v>
      </c>
      <c r="AB967" s="21" t="e">
        <f t="shared" si="513"/>
        <v>#N/A</v>
      </c>
      <c r="AC967" s="20" t="e">
        <f>VLOOKUP($B967,'DATA PENGUKURAN GARDU'!$A:$BS,44,0)</f>
        <v>#N/A</v>
      </c>
      <c r="AD967" s="21" t="e">
        <f t="shared" si="514"/>
        <v>#N/A</v>
      </c>
      <c r="AE967" s="20" t="e">
        <f>VLOOKUP($B967,'DATA PENGUKURAN GARDU'!$A:$BS,46,0)</f>
        <v>#N/A</v>
      </c>
      <c r="AF967" s="21" t="e">
        <f t="shared" si="515"/>
        <v>#N/A</v>
      </c>
      <c r="AG967" s="20" t="e">
        <f>VLOOKUP($B967,'DATA PENGUKURAN GARDU'!$A:$BS,46,0)</f>
        <v>#N/A</v>
      </c>
      <c r="AH967" s="20" t="e">
        <f>VLOOKUP($B967,'DATA PENGUKURAN GARDU'!$A:$BS,53,0)</f>
        <v>#N/A</v>
      </c>
      <c r="AI967" s="20" t="e">
        <f>VLOOKUP($B967,'DATA PENGUKURAN GARDU'!$A:$BS,54,0)</f>
        <v>#N/A</v>
      </c>
      <c r="AJ967" s="17" t="e">
        <f>VLOOKUP($C967,'DATA PENGUKURAN GARDU'!$A:$BS,42,0)</f>
        <v>#N/A</v>
      </c>
      <c r="AK967" s="23" t="e">
        <f t="shared" si="516"/>
        <v>#N/A</v>
      </c>
      <c r="AL967" s="17" t="e">
        <f>VLOOKUP($C967,'DATA PENGUKURAN GARDU'!$A:$BS,44,0)</f>
        <v>#N/A</v>
      </c>
      <c r="AM967" s="23" t="e">
        <f t="shared" si="517"/>
        <v>#N/A</v>
      </c>
      <c r="AN967" s="17" t="e">
        <f>VLOOKUP($C967,'DATA PENGUKURAN GARDU'!$A:$BS,46,0)</f>
        <v>#N/A</v>
      </c>
      <c r="AO967" s="23" t="e">
        <f t="shared" si="518"/>
        <v>#N/A</v>
      </c>
      <c r="AP967" s="17" t="e">
        <f>VLOOKUP($C967,'DATA PENGUKURAN GARDU'!$A:$BS,46,0)</f>
        <v>#N/A</v>
      </c>
      <c r="AQ967" s="17" t="e">
        <f>VLOOKUP($C967,'DATA PENGUKURAN GARDU'!$A:$BS,53,0)</f>
        <v>#N/A</v>
      </c>
      <c r="AR967" s="17" t="e">
        <f>VLOOKUP($C967,'DATA PENGUKURAN GARDU'!$A:$BS,54,0)</f>
        <v>#N/A</v>
      </c>
      <c r="AS967" s="20" t="e">
        <f>VLOOKUP($D967,'DATA PENGUKURAN GARDU'!$A:$BS,42,0)</f>
        <v>#N/A</v>
      </c>
      <c r="AT967" s="21" t="e">
        <f t="shared" si="519"/>
        <v>#N/A</v>
      </c>
      <c r="AU967" s="20" t="e">
        <f>VLOOKUP($D967,'DATA PENGUKURAN GARDU'!$A:$BS,44,0)</f>
        <v>#N/A</v>
      </c>
      <c r="AV967" s="21" t="e">
        <f t="shared" si="520"/>
        <v>#N/A</v>
      </c>
      <c r="AW967" s="20" t="e">
        <f>VLOOKUP($D967,'DATA PENGUKURAN GARDU'!$A:$BS,46,0)</f>
        <v>#N/A</v>
      </c>
      <c r="AX967" s="21" t="e">
        <f t="shared" si="521"/>
        <v>#N/A</v>
      </c>
      <c r="AY967" s="20" t="e">
        <f>VLOOKUP($D967,'DATA PENGUKURAN GARDU'!$A:$BS,46,0)</f>
        <v>#N/A</v>
      </c>
      <c r="AZ967" s="20" t="e">
        <f>VLOOKUP($D967,'DATA PENGUKURAN GARDU'!$A:$BS,53,0)</f>
        <v>#N/A</v>
      </c>
      <c r="BA967" s="20" t="e">
        <f>VLOOKUP($D967,'DATA PENGUKURAN GARDU'!$A:$BS,54,0)</f>
        <v>#N/A</v>
      </c>
      <c r="BB967" s="17" t="e">
        <f>VLOOKUP($E967,'DATA PENGUKURAN GARDU'!$A:$BS,42,0)</f>
        <v>#N/A</v>
      </c>
      <c r="BC967" s="23" t="e">
        <f t="shared" si="522"/>
        <v>#N/A</v>
      </c>
      <c r="BD967" s="17" t="e">
        <f>VLOOKUP($E967,'DATA PENGUKURAN GARDU'!$A:$BS,44,0)</f>
        <v>#N/A</v>
      </c>
      <c r="BE967" s="23" t="e">
        <f t="shared" si="523"/>
        <v>#N/A</v>
      </c>
      <c r="BF967" s="17" t="e">
        <f>VLOOKUP($E967,'DATA PENGUKURAN GARDU'!$A:$BS,46,0)</f>
        <v>#N/A</v>
      </c>
      <c r="BG967" s="23" t="e">
        <f t="shared" si="524"/>
        <v>#N/A</v>
      </c>
      <c r="BH967" s="17" t="e">
        <f>VLOOKUP($E967,'DATA PENGUKURAN GARDU'!$A:$BS,46,0)</f>
        <v>#N/A</v>
      </c>
      <c r="BI967" s="17" t="e">
        <f>VLOOKUP($E967,'DATA PENGUKURAN GARDU'!$A:$BS,53,0)</f>
        <v>#N/A</v>
      </c>
      <c r="BJ967" s="17" t="e">
        <f>VLOOKUP($E967,'DATA PENGUKURAN GARDU'!$A:$BS,54,0)</f>
        <v>#N/A</v>
      </c>
      <c r="BK967" s="20" t="e">
        <f t="shared" si="525"/>
        <v>#N/A</v>
      </c>
      <c r="BL967" s="20" t="e">
        <f t="shared" si="526"/>
        <v>#N/A</v>
      </c>
      <c r="BM967" s="20" t="e">
        <f t="shared" si="527"/>
        <v>#N/A</v>
      </c>
      <c r="BN967" s="25" t="e">
        <f t="shared" si="528"/>
        <v>#N/A</v>
      </c>
      <c r="BO967" s="26" t="str">
        <f t="shared" si="529"/>
        <v>0</v>
      </c>
      <c r="BP967" s="21" t="e">
        <f t="shared" si="530"/>
        <v>#VALUE!</v>
      </c>
      <c r="BQ967" s="20" t="e">
        <f t="shared" si="531"/>
        <v>#N/A</v>
      </c>
      <c r="BR967" s="20" t="e">
        <v>#N/A</v>
      </c>
      <c r="BS967" s="9" t="e">
        <v>#N/A</v>
      </c>
      <c r="BT967" s="2" t="e">
        <f t="shared" si="532"/>
        <v>#VALUE!</v>
      </c>
      <c r="BU967" s="2" t="e">
        <f t="shared" si="500"/>
        <v>#N/A</v>
      </c>
      <c r="BV967" s="2" t="e">
        <f t="shared" si="501"/>
        <v>#N/A</v>
      </c>
    </row>
    <row r="968" s="2" customFormat="1" ht="22.95" customHeight="1" spans="1:74">
      <c r="A968" s="9" t="str">
        <f t="shared" si="502"/>
        <v>M 140Induk</v>
      </c>
      <c r="B968" s="9" t="str">
        <f t="shared" si="503"/>
        <v>M 140jurusan 1</v>
      </c>
      <c r="C968" s="9" t="str">
        <f t="shared" si="504"/>
        <v>M 140jurusan 2</v>
      </c>
      <c r="D968" s="9" t="str">
        <f t="shared" si="505"/>
        <v>M 140jurusan 3</v>
      </c>
      <c r="E968" s="9" t="str">
        <f t="shared" si="506"/>
        <v>M 140jurusan 4</v>
      </c>
      <c r="F968" s="10" t="s">
        <v>131</v>
      </c>
      <c r="G968" s="10" t="s">
        <v>131</v>
      </c>
      <c r="H968" s="10" t="s">
        <v>1181</v>
      </c>
      <c r="I968" s="10">
        <v>0.55191</v>
      </c>
      <c r="J968" s="10">
        <v>124.05278</v>
      </c>
      <c r="K968" s="10" t="s">
        <v>7465</v>
      </c>
      <c r="L968" s="10" t="s">
        <v>7465</v>
      </c>
      <c r="M968" s="10" t="s">
        <v>7465</v>
      </c>
      <c r="N968" s="14">
        <f t="shared" si="507"/>
        <v>0</v>
      </c>
      <c r="O968" s="15" t="e">
        <f t="shared" si="508"/>
        <v>#VALUE!</v>
      </c>
      <c r="P968" s="15" t="e">
        <f t="shared" si="509"/>
        <v>#VALUE!</v>
      </c>
      <c r="Q968" s="17" t="e">
        <f>VLOOKUP($A968,'DATA PENGUKURAN GARDU'!$A:$BS,42,0)</f>
        <v>#N/A</v>
      </c>
      <c r="R968" s="18" t="e">
        <f t="shared" si="510"/>
        <v>#N/A</v>
      </c>
      <c r="S968" s="17" t="e">
        <f>VLOOKUP($A968,'DATA PENGUKURAN GARDU'!$A:$BS,44,0)</f>
        <v>#N/A</v>
      </c>
      <c r="T968" s="18" t="e">
        <f t="shared" si="511"/>
        <v>#N/A</v>
      </c>
      <c r="U968" s="17" t="e">
        <f>VLOOKUP($A968,'DATA PENGUKURAN GARDU'!$A:$BS,46,0)</f>
        <v>#N/A</v>
      </c>
      <c r="V968" s="18" t="e">
        <f t="shared" si="512"/>
        <v>#N/A</v>
      </c>
      <c r="W968" s="17" t="e">
        <f>VLOOKUP($A968,'DATA PENGUKURAN GARDU'!$A:$BS,48,0)</f>
        <v>#N/A</v>
      </c>
      <c r="X968" s="17" t="e">
        <f>VLOOKUP($A968,'DATA PENGUKURAN GARDU'!$A:$BS,53,0)</f>
        <v>#N/A</v>
      </c>
      <c r="Y968" s="17" t="e">
        <f>VLOOKUP($A968,'DATA PENGUKURAN GARDU'!$A:$BS,54,0)</f>
        <v>#N/A</v>
      </c>
      <c r="Z968" s="17" t="e">
        <f>VLOOKUP($A968,'DATA PENGUKURAN GARDU'!$A:$BS,55,0)</f>
        <v>#N/A</v>
      </c>
      <c r="AA968" s="20" t="e">
        <f>VLOOKUP($B968,'DATA PENGUKURAN GARDU'!$A:$BS,42,0)</f>
        <v>#N/A</v>
      </c>
      <c r="AB968" s="21" t="e">
        <f t="shared" si="513"/>
        <v>#N/A</v>
      </c>
      <c r="AC968" s="20" t="e">
        <f>VLOOKUP($B968,'DATA PENGUKURAN GARDU'!$A:$BS,44,0)</f>
        <v>#N/A</v>
      </c>
      <c r="AD968" s="21" t="e">
        <f t="shared" si="514"/>
        <v>#N/A</v>
      </c>
      <c r="AE968" s="20" t="e">
        <f>VLOOKUP($B968,'DATA PENGUKURAN GARDU'!$A:$BS,46,0)</f>
        <v>#N/A</v>
      </c>
      <c r="AF968" s="21" t="e">
        <f t="shared" si="515"/>
        <v>#N/A</v>
      </c>
      <c r="AG968" s="20" t="e">
        <f>VLOOKUP($B968,'DATA PENGUKURAN GARDU'!$A:$BS,46,0)</f>
        <v>#N/A</v>
      </c>
      <c r="AH968" s="20" t="e">
        <f>VLOOKUP($B968,'DATA PENGUKURAN GARDU'!$A:$BS,53,0)</f>
        <v>#N/A</v>
      </c>
      <c r="AI968" s="20" t="e">
        <f>VLOOKUP($B968,'DATA PENGUKURAN GARDU'!$A:$BS,54,0)</f>
        <v>#N/A</v>
      </c>
      <c r="AJ968" s="17" t="e">
        <f>VLOOKUP($C968,'DATA PENGUKURAN GARDU'!$A:$BS,42,0)</f>
        <v>#N/A</v>
      </c>
      <c r="AK968" s="23" t="e">
        <f t="shared" si="516"/>
        <v>#N/A</v>
      </c>
      <c r="AL968" s="17" t="e">
        <f>VLOOKUP($C968,'DATA PENGUKURAN GARDU'!$A:$BS,44,0)</f>
        <v>#N/A</v>
      </c>
      <c r="AM968" s="23" t="e">
        <f t="shared" si="517"/>
        <v>#N/A</v>
      </c>
      <c r="AN968" s="17" t="e">
        <f>VLOOKUP($C968,'DATA PENGUKURAN GARDU'!$A:$BS,46,0)</f>
        <v>#N/A</v>
      </c>
      <c r="AO968" s="23" t="e">
        <f t="shared" si="518"/>
        <v>#N/A</v>
      </c>
      <c r="AP968" s="17" t="e">
        <f>VLOOKUP($C968,'DATA PENGUKURAN GARDU'!$A:$BS,46,0)</f>
        <v>#N/A</v>
      </c>
      <c r="AQ968" s="17" t="e">
        <f>VLOOKUP($C968,'DATA PENGUKURAN GARDU'!$A:$BS,53,0)</f>
        <v>#N/A</v>
      </c>
      <c r="AR968" s="17" t="e">
        <f>VLOOKUP($C968,'DATA PENGUKURAN GARDU'!$A:$BS,54,0)</f>
        <v>#N/A</v>
      </c>
      <c r="AS968" s="20" t="e">
        <f>VLOOKUP($D968,'DATA PENGUKURAN GARDU'!$A:$BS,42,0)</f>
        <v>#N/A</v>
      </c>
      <c r="AT968" s="21" t="e">
        <f t="shared" si="519"/>
        <v>#N/A</v>
      </c>
      <c r="AU968" s="20" t="e">
        <f>VLOOKUP($D968,'DATA PENGUKURAN GARDU'!$A:$BS,44,0)</f>
        <v>#N/A</v>
      </c>
      <c r="AV968" s="21" t="e">
        <f t="shared" si="520"/>
        <v>#N/A</v>
      </c>
      <c r="AW968" s="20" t="e">
        <f>VLOOKUP($D968,'DATA PENGUKURAN GARDU'!$A:$BS,46,0)</f>
        <v>#N/A</v>
      </c>
      <c r="AX968" s="21" t="e">
        <f t="shared" si="521"/>
        <v>#N/A</v>
      </c>
      <c r="AY968" s="20" t="e">
        <f>VLOOKUP($D968,'DATA PENGUKURAN GARDU'!$A:$BS,46,0)</f>
        <v>#N/A</v>
      </c>
      <c r="AZ968" s="20" t="e">
        <f>VLOOKUP($D968,'DATA PENGUKURAN GARDU'!$A:$BS,53,0)</f>
        <v>#N/A</v>
      </c>
      <c r="BA968" s="20" t="e">
        <f>VLOOKUP($D968,'DATA PENGUKURAN GARDU'!$A:$BS,54,0)</f>
        <v>#N/A</v>
      </c>
      <c r="BB968" s="17" t="e">
        <f>VLOOKUP($E968,'DATA PENGUKURAN GARDU'!$A:$BS,42,0)</f>
        <v>#N/A</v>
      </c>
      <c r="BC968" s="23" t="e">
        <f t="shared" si="522"/>
        <v>#N/A</v>
      </c>
      <c r="BD968" s="17" t="e">
        <f>VLOOKUP($E968,'DATA PENGUKURAN GARDU'!$A:$BS,44,0)</f>
        <v>#N/A</v>
      </c>
      <c r="BE968" s="23" t="e">
        <f t="shared" si="523"/>
        <v>#N/A</v>
      </c>
      <c r="BF968" s="17" t="e">
        <f>VLOOKUP($E968,'DATA PENGUKURAN GARDU'!$A:$BS,46,0)</f>
        <v>#N/A</v>
      </c>
      <c r="BG968" s="23" t="e">
        <f t="shared" si="524"/>
        <v>#N/A</v>
      </c>
      <c r="BH968" s="17" t="e">
        <f>VLOOKUP($E968,'DATA PENGUKURAN GARDU'!$A:$BS,46,0)</f>
        <v>#N/A</v>
      </c>
      <c r="BI968" s="17" t="e">
        <f>VLOOKUP($E968,'DATA PENGUKURAN GARDU'!$A:$BS,53,0)</f>
        <v>#N/A</v>
      </c>
      <c r="BJ968" s="17" t="e">
        <f>VLOOKUP($E968,'DATA PENGUKURAN GARDU'!$A:$BS,54,0)</f>
        <v>#N/A</v>
      </c>
      <c r="BK968" s="20" t="e">
        <f t="shared" si="525"/>
        <v>#N/A</v>
      </c>
      <c r="BL968" s="20" t="e">
        <f t="shared" si="526"/>
        <v>#N/A</v>
      </c>
      <c r="BM968" s="20" t="e">
        <f t="shared" si="527"/>
        <v>#N/A</v>
      </c>
      <c r="BN968" s="25" t="e">
        <f t="shared" si="528"/>
        <v>#N/A</v>
      </c>
      <c r="BO968" s="26" t="str">
        <f t="shared" si="529"/>
        <v>0</v>
      </c>
      <c r="BP968" s="21" t="e">
        <f t="shared" si="530"/>
        <v>#VALUE!</v>
      </c>
      <c r="BQ968" s="20" t="e">
        <f t="shared" si="531"/>
        <v>#N/A</v>
      </c>
      <c r="BR968" s="20" t="e">
        <v>#N/A</v>
      </c>
      <c r="BS968" s="9" t="e">
        <v>#N/A</v>
      </c>
      <c r="BT968" s="2" t="e">
        <f t="shared" si="532"/>
        <v>#VALUE!</v>
      </c>
      <c r="BU968" s="2" t="e">
        <f t="shared" si="500"/>
        <v>#N/A</v>
      </c>
      <c r="BV968" s="2" t="e">
        <f t="shared" si="501"/>
        <v>#N/A</v>
      </c>
    </row>
    <row r="969" s="2" customFormat="1" ht="22.95" customHeight="1" spans="1:74">
      <c r="A969" s="9" t="str">
        <f t="shared" si="502"/>
        <v>M 143Induk</v>
      </c>
      <c r="B969" s="9" t="str">
        <f t="shared" si="503"/>
        <v>M 143jurusan 1</v>
      </c>
      <c r="C969" s="9" t="str">
        <f t="shared" si="504"/>
        <v>M 143jurusan 2</v>
      </c>
      <c r="D969" s="9" t="str">
        <f t="shared" si="505"/>
        <v>M 143jurusan 3</v>
      </c>
      <c r="E969" s="9" t="str">
        <f t="shared" si="506"/>
        <v>M 143jurusan 4</v>
      </c>
      <c r="F969" s="10" t="s">
        <v>131</v>
      </c>
      <c r="G969" s="10" t="s">
        <v>131</v>
      </c>
      <c r="H969" s="10" t="s">
        <v>1182</v>
      </c>
      <c r="I969" s="10">
        <v>0.54491</v>
      </c>
      <c r="J969" s="10">
        <v>124.02249</v>
      </c>
      <c r="K969" s="10" t="s">
        <v>7465</v>
      </c>
      <c r="L969" s="10" t="s">
        <v>7465</v>
      </c>
      <c r="M969" s="10" t="s">
        <v>7465</v>
      </c>
      <c r="N969" s="14">
        <f t="shared" si="507"/>
        <v>0</v>
      </c>
      <c r="O969" s="15" t="e">
        <f t="shared" si="508"/>
        <v>#VALUE!</v>
      </c>
      <c r="P969" s="15" t="e">
        <f t="shared" si="509"/>
        <v>#VALUE!</v>
      </c>
      <c r="Q969" s="17" t="e">
        <f>VLOOKUP($A969,'DATA PENGUKURAN GARDU'!$A:$BS,42,0)</f>
        <v>#N/A</v>
      </c>
      <c r="R969" s="18" t="e">
        <f t="shared" si="510"/>
        <v>#N/A</v>
      </c>
      <c r="S969" s="17" t="e">
        <f>VLOOKUP($A969,'DATA PENGUKURAN GARDU'!$A:$BS,44,0)</f>
        <v>#N/A</v>
      </c>
      <c r="T969" s="18" t="e">
        <f t="shared" si="511"/>
        <v>#N/A</v>
      </c>
      <c r="U969" s="17" t="e">
        <f>VLOOKUP($A969,'DATA PENGUKURAN GARDU'!$A:$BS,46,0)</f>
        <v>#N/A</v>
      </c>
      <c r="V969" s="18" t="e">
        <f t="shared" si="512"/>
        <v>#N/A</v>
      </c>
      <c r="W969" s="17" t="e">
        <f>VLOOKUP($A969,'DATA PENGUKURAN GARDU'!$A:$BS,48,0)</f>
        <v>#N/A</v>
      </c>
      <c r="X969" s="17" t="e">
        <f>VLOOKUP($A969,'DATA PENGUKURAN GARDU'!$A:$BS,53,0)</f>
        <v>#N/A</v>
      </c>
      <c r="Y969" s="17" t="e">
        <f>VLOOKUP($A969,'DATA PENGUKURAN GARDU'!$A:$BS,54,0)</f>
        <v>#N/A</v>
      </c>
      <c r="Z969" s="17" t="e">
        <f>VLOOKUP($A969,'DATA PENGUKURAN GARDU'!$A:$BS,55,0)</f>
        <v>#N/A</v>
      </c>
      <c r="AA969" s="20" t="e">
        <f>VLOOKUP($B969,'DATA PENGUKURAN GARDU'!$A:$BS,42,0)</f>
        <v>#N/A</v>
      </c>
      <c r="AB969" s="21" t="e">
        <f t="shared" si="513"/>
        <v>#N/A</v>
      </c>
      <c r="AC969" s="20" t="e">
        <f>VLOOKUP($B969,'DATA PENGUKURAN GARDU'!$A:$BS,44,0)</f>
        <v>#N/A</v>
      </c>
      <c r="AD969" s="21" t="e">
        <f t="shared" si="514"/>
        <v>#N/A</v>
      </c>
      <c r="AE969" s="20" t="e">
        <f>VLOOKUP($B969,'DATA PENGUKURAN GARDU'!$A:$BS,46,0)</f>
        <v>#N/A</v>
      </c>
      <c r="AF969" s="21" t="e">
        <f t="shared" si="515"/>
        <v>#N/A</v>
      </c>
      <c r="AG969" s="20" t="e">
        <f>VLOOKUP($B969,'DATA PENGUKURAN GARDU'!$A:$BS,46,0)</f>
        <v>#N/A</v>
      </c>
      <c r="AH969" s="20" t="e">
        <f>VLOOKUP($B969,'DATA PENGUKURAN GARDU'!$A:$BS,53,0)</f>
        <v>#N/A</v>
      </c>
      <c r="AI969" s="20" t="e">
        <f>VLOOKUP($B969,'DATA PENGUKURAN GARDU'!$A:$BS,54,0)</f>
        <v>#N/A</v>
      </c>
      <c r="AJ969" s="17" t="e">
        <f>VLOOKUP($C969,'DATA PENGUKURAN GARDU'!$A:$BS,42,0)</f>
        <v>#N/A</v>
      </c>
      <c r="AK969" s="23" t="e">
        <f t="shared" si="516"/>
        <v>#N/A</v>
      </c>
      <c r="AL969" s="17" t="e">
        <f>VLOOKUP($C969,'DATA PENGUKURAN GARDU'!$A:$BS,44,0)</f>
        <v>#N/A</v>
      </c>
      <c r="AM969" s="23" t="e">
        <f t="shared" si="517"/>
        <v>#N/A</v>
      </c>
      <c r="AN969" s="17" t="e">
        <f>VLOOKUP($C969,'DATA PENGUKURAN GARDU'!$A:$BS,46,0)</f>
        <v>#N/A</v>
      </c>
      <c r="AO969" s="23" t="e">
        <f t="shared" si="518"/>
        <v>#N/A</v>
      </c>
      <c r="AP969" s="17" t="e">
        <f>VLOOKUP($C969,'DATA PENGUKURAN GARDU'!$A:$BS,46,0)</f>
        <v>#N/A</v>
      </c>
      <c r="AQ969" s="17" t="e">
        <f>VLOOKUP($C969,'DATA PENGUKURAN GARDU'!$A:$BS,53,0)</f>
        <v>#N/A</v>
      </c>
      <c r="AR969" s="17" t="e">
        <f>VLOOKUP($C969,'DATA PENGUKURAN GARDU'!$A:$BS,54,0)</f>
        <v>#N/A</v>
      </c>
      <c r="AS969" s="20" t="e">
        <f>VLOOKUP($D969,'DATA PENGUKURAN GARDU'!$A:$BS,42,0)</f>
        <v>#N/A</v>
      </c>
      <c r="AT969" s="21" t="e">
        <f t="shared" si="519"/>
        <v>#N/A</v>
      </c>
      <c r="AU969" s="20" t="e">
        <f>VLOOKUP($D969,'DATA PENGUKURAN GARDU'!$A:$BS,44,0)</f>
        <v>#N/A</v>
      </c>
      <c r="AV969" s="21" t="e">
        <f t="shared" si="520"/>
        <v>#N/A</v>
      </c>
      <c r="AW969" s="20" t="e">
        <f>VLOOKUP($D969,'DATA PENGUKURAN GARDU'!$A:$BS,46,0)</f>
        <v>#N/A</v>
      </c>
      <c r="AX969" s="21" t="e">
        <f t="shared" si="521"/>
        <v>#N/A</v>
      </c>
      <c r="AY969" s="20" t="e">
        <f>VLOOKUP($D969,'DATA PENGUKURAN GARDU'!$A:$BS,46,0)</f>
        <v>#N/A</v>
      </c>
      <c r="AZ969" s="20" t="e">
        <f>VLOOKUP($D969,'DATA PENGUKURAN GARDU'!$A:$BS,53,0)</f>
        <v>#N/A</v>
      </c>
      <c r="BA969" s="20" t="e">
        <f>VLOOKUP($D969,'DATA PENGUKURAN GARDU'!$A:$BS,54,0)</f>
        <v>#N/A</v>
      </c>
      <c r="BB969" s="17" t="e">
        <f>VLOOKUP($E969,'DATA PENGUKURAN GARDU'!$A:$BS,42,0)</f>
        <v>#N/A</v>
      </c>
      <c r="BC969" s="23" t="e">
        <f t="shared" si="522"/>
        <v>#N/A</v>
      </c>
      <c r="BD969" s="17" t="e">
        <f>VLOOKUP($E969,'DATA PENGUKURAN GARDU'!$A:$BS,44,0)</f>
        <v>#N/A</v>
      </c>
      <c r="BE969" s="23" t="e">
        <f t="shared" si="523"/>
        <v>#N/A</v>
      </c>
      <c r="BF969" s="17" t="e">
        <f>VLOOKUP($E969,'DATA PENGUKURAN GARDU'!$A:$BS,46,0)</f>
        <v>#N/A</v>
      </c>
      <c r="BG969" s="23" t="e">
        <f t="shared" si="524"/>
        <v>#N/A</v>
      </c>
      <c r="BH969" s="17" t="e">
        <f>VLOOKUP($E969,'DATA PENGUKURAN GARDU'!$A:$BS,46,0)</f>
        <v>#N/A</v>
      </c>
      <c r="BI969" s="17" t="e">
        <f>VLOOKUP($E969,'DATA PENGUKURAN GARDU'!$A:$BS,53,0)</f>
        <v>#N/A</v>
      </c>
      <c r="BJ969" s="17" t="e">
        <f>VLOOKUP($E969,'DATA PENGUKURAN GARDU'!$A:$BS,54,0)</f>
        <v>#N/A</v>
      </c>
      <c r="BK969" s="20" t="e">
        <f t="shared" si="525"/>
        <v>#N/A</v>
      </c>
      <c r="BL969" s="20" t="e">
        <f t="shared" si="526"/>
        <v>#N/A</v>
      </c>
      <c r="BM969" s="20" t="e">
        <f t="shared" si="527"/>
        <v>#N/A</v>
      </c>
      <c r="BN969" s="25" t="e">
        <f t="shared" si="528"/>
        <v>#N/A</v>
      </c>
      <c r="BO969" s="26" t="str">
        <f t="shared" si="529"/>
        <v>0</v>
      </c>
      <c r="BP969" s="21" t="e">
        <f t="shared" si="530"/>
        <v>#VALUE!</v>
      </c>
      <c r="BQ969" s="20" t="e">
        <f t="shared" si="531"/>
        <v>#N/A</v>
      </c>
      <c r="BR969" s="20" t="e">
        <v>#N/A</v>
      </c>
      <c r="BS969" s="9" t="e">
        <v>#N/A</v>
      </c>
      <c r="BT969" s="2" t="e">
        <f t="shared" si="532"/>
        <v>#VALUE!</v>
      </c>
      <c r="BU969" s="2" t="e">
        <f t="shared" si="500"/>
        <v>#N/A</v>
      </c>
      <c r="BV969" s="2" t="e">
        <f t="shared" si="501"/>
        <v>#N/A</v>
      </c>
    </row>
    <row r="970" s="2" customFormat="1" ht="22.95" customHeight="1" spans="1:74">
      <c r="A970" s="9" t="str">
        <f t="shared" si="502"/>
        <v>NL 013Induk</v>
      </c>
      <c r="B970" s="9" t="str">
        <f t="shared" si="503"/>
        <v>NL 013jurusan 1</v>
      </c>
      <c r="C970" s="9" t="str">
        <f t="shared" si="504"/>
        <v>NL 013jurusan 2</v>
      </c>
      <c r="D970" s="9" t="str">
        <f t="shared" si="505"/>
        <v>NL 013jurusan 3</v>
      </c>
      <c r="E970" s="9" t="str">
        <f t="shared" si="506"/>
        <v>NL 013jurusan 4</v>
      </c>
      <c r="F970" s="10" t="s">
        <v>324</v>
      </c>
      <c r="G970" s="10" t="s">
        <v>101</v>
      </c>
      <c r="H970" s="10" t="s">
        <v>1183</v>
      </c>
      <c r="I970" s="10">
        <v>0.88024</v>
      </c>
      <c r="J970" s="10">
        <v>124.0189</v>
      </c>
      <c r="K970" s="10" t="s">
        <v>7465</v>
      </c>
      <c r="L970" s="10" t="s">
        <v>7465</v>
      </c>
      <c r="M970" s="10" t="s">
        <v>7465</v>
      </c>
      <c r="N970" s="14">
        <f t="shared" si="507"/>
        <v>0</v>
      </c>
      <c r="O970" s="15" t="e">
        <f t="shared" si="508"/>
        <v>#VALUE!</v>
      </c>
      <c r="P970" s="15" t="e">
        <f t="shared" si="509"/>
        <v>#VALUE!</v>
      </c>
      <c r="Q970" s="17" t="e">
        <f>VLOOKUP($A970,'DATA PENGUKURAN GARDU'!$A:$BS,42,0)</f>
        <v>#N/A</v>
      </c>
      <c r="R970" s="18" t="e">
        <f t="shared" si="510"/>
        <v>#N/A</v>
      </c>
      <c r="S970" s="17" t="e">
        <f>VLOOKUP($A970,'DATA PENGUKURAN GARDU'!$A:$BS,44,0)</f>
        <v>#N/A</v>
      </c>
      <c r="T970" s="18" t="e">
        <f t="shared" si="511"/>
        <v>#N/A</v>
      </c>
      <c r="U970" s="17" t="e">
        <f>VLOOKUP($A970,'DATA PENGUKURAN GARDU'!$A:$BS,46,0)</f>
        <v>#N/A</v>
      </c>
      <c r="V970" s="18" t="e">
        <f t="shared" si="512"/>
        <v>#N/A</v>
      </c>
      <c r="W970" s="17" t="e">
        <f>VLOOKUP($A970,'DATA PENGUKURAN GARDU'!$A:$BS,48,0)</f>
        <v>#N/A</v>
      </c>
      <c r="X970" s="17" t="e">
        <f>VLOOKUP($A970,'DATA PENGUKURAN GARDU'!$A:$BS,53,0)</f>
        <v>#N/A</v>
      </c>
      <c r="Y970" s="17" t="e">
        <f>VLOOKUP($A970,'DATA PENGUKURAN GARDU'!$A:$BS,54,0)</f>
        <v>#N/A</v>
      </c>
      <c r="Z970" s="17" t="e">
        <f>VLOOKUP($A970,'DATA PENGUKURAN GARDU'!$A:$BS,55,0)</f>
        <v>#N/A</v>
      </c>
      <c r="AA970" s="20" t="e">
        <f>VLOOKUP($B970,'DATA PENGUKURAN GARDU'!$A:$BS,42,0)</f>
        <v>#N/A</v>
      </c>
      <c r="AB970" s="21" t="e">
        <f t="shared" si="513"/>
        <v>#N/A</v>
      </c>
      <c r="AC970" s="20" t="e">
        <f>VLOOKUP($B970,'DATA PENGUKURAN GARDU'!$A:$BS,44,0)</f>
        <v>#N/A</v>
      </c>
      <c r="AD970" s="21" t="e">
        <f t="shared" si="514"/>
        <v>#N/A</v>
      </c>
      <c r="AE970" s="20" t="e">
        <f>VLOOKUP($B970,'DATA PENGUKURAN GARDU'!$A:$BS,46,0)</f>
        <v>#N/A</v>
      </c>
      <c r="AF970" s="21" t="e">
        <f t="shared" si="515"/>
        <v>#N/A</v>
      </c>
      <c r="AG970" s="20" t="e">
        <f>VLOOKUP($B970,'DATA PENGUKURAN GARDU'!$A:$BS,46,0)</f>
        <v>#N/A</v>
      </c>
      <c r="AH970" s="20" t="e">
        <f>VLOOKUP($B970,'DATA PENGUKURAN GARDU'!$A:$BS,53,0)</f>
        <v>#N/A</v>
      </c>
      <c r="AI970" s="20" t="e">
        <f>VLOOKUP($B970,'DATA PENGUKURAN GARDU'!$A:$BS,54,0)</f>
        <v>#N/A</v>
      </c>
      <c r="AJ970" s="17" t="e">
        <f>VLOOKUP($C970,'DATA PENGUKURAN GARDU'!$A:$BS,42,0)</f>
        <v>#N/A</v>
      </c>
      <c r="AK970" s="23" t="e">
        <f t="shared" si="516"/>
        <v>#N/A</v>
      </c>
      <c r="AL970" s="17" t="e">
        <f>VLOOKUP($C970,'DATA PENGUKURAN GARDU'!$A:$BS,44,0)</f>
        <v>#N/A</v>
      </c>
      <c r="AM970" s="23" t="e">
        <f t="shared" si="517"/>
        <v>#N/A</v>
      </c>
      <c r="AN970" s="17" t="e">
        <f>VLOOKUP($C970,'DATA PENGUKURAN GARDU'!$A:$BS,46,0)</f>
        <v>#N/A</v>
      </c>
      <c r="AO970" s="23" t="e">
        <f t="shared" si="518"/>
        <v>#N/A</v>
      </c>
      <c r="AP970" s="17" t="e">
        <f>VLOOKUP($C970,'DATA PENGUKURAN GARDU'!$A:$BS,46,0)</f>
        <v>#N/A</v>
      </c>
      <c r="AQ970" s="17" t="e">
        <f>VLOOKUP($C970,'DATA PENGUKURAN GARDU'!$A:$BS,53,0)</f>
        <v>#N/A</v>
      </c>
      <c r="AR970" s="17" t="e">
        <f>VLOOKUP($C970,'DATA PENGUKURAN GARDU'!$A:$BS,54,0)</f>
        <v>#N/A</v>
      </c>
      <c r="AS970" s="20" t="e">
        <f>VLOOKUP($D970,'DATA PENGUKURAN GARDU'!$A:$BS,42,0)</f>
        <v>#N/A</v>
      </c>
      <c r="AT970" s="21" t="e">
        <f t="shared" si="519"/>
        <v>#N/A</v>
      </c>
      <c r="AU970" s="20" t="e">
        <f>VLOOKUP($D970,'DATA PENGUKURAN GARDU'!$A:$BS,44,0)</f>
        <v>#N/A</v>
      </c>
      <c r="AV970" s="21" t="e">
        <f t="shared" si="520"/>
        <v>#N/A</v>
      </c>
      <c r="AW970" s="20" t="e">
        <f>VLOOKUP($D970,'DATA PENGUKURAN GARDU'!$A:$BS,46,0)</f>
        <v>#N/A</v>
      </c>
      <c r="AX970" s="21" t="e">
        <f t="shared" si="521"/>
        <v>#N/A</v>
      </c>
      <c r="AY970" s="20" t="e">
        <f>VLOOKUP($D970,'DATA PENGUKURAN GARDU'!$A:$BS,46,0)</f>
        <v>#N/A</v>
      </c>
      <c r="AZ970" s="20" t="e">
        <f>VLOOKUP($D970,'DATA PENGUKURAN GARDU'!$A:$BS,53,0)</f>
        <v>#N/A</v>
      </c>
      <c r="BA970" s="20" t="e">
        <f>VLOOKUP($D970,'DATA PENGUKURAN GARDU'!$A:$BS,54,0)</f>
        <v>#N/A</v>
      </c>
      <c r="BB970" s="17" t="e">
        <f>VLOOKUP($E970,'DATA PENGUKURAN GARDU'!$A:$BS,42,0)</f>
        <v>#N/A</v>
      </c>
      <c r="BC970" s="23" t="e">
        <f t="shared" si="522"/>
        <v>#N/A</v>
      </c>
      <c r="BD970" s="17" t="e">
        <f>VLOOKUP($E970,'DATA PENGUKURAN GARDU'!$A:$BS,44,0)</f>
        <v>#N/A</v>
      </c>
      <c r="BE970" s="23" t="e">
        <f t="shared" si="523"/>
        <v>#N/A</v>
      </c>
      <c r="BF970" s="17" t="e">
        <f>VLOOKUP($E970,'DATA PENGUKURAN GARDU'!$A:$BS,46,0)</f>
        <v>#N/A</v>
      </c>
      <c r="BG970" s="23" t="e">
        <f t="shared" si="524"/>
        <v>#N/A</v>
      </c>
      <c r="BH970" s="17" t="e">
        <f>VLOOKUP($E970,'DATA PENGUKURAN GARDU'!$A:$BS,46,0)</f>
        <v>#N/A</v>
      </c>
      <c r="BI970" s="17" t="e">
        <f>VLOOKUP($E970,'DATA PENGUKURAN GARDU'!$A:$BS,53,0)</f>
        <v>#N/A</v>
      </c>
      <c r="BJ970" s="17" t="e">
        <f>VLOOKUP($E970,'DATA PENGUKURAN GARDU'!$A:$BS,54,0)</f>
        <v>#N/A</v>
      </c>
      <c r="BK970" s="20" t="e">
        <f t="shared" si="525"/>
        <v>#N/A</v>
      </c>
      <c r="BL970" s="20" t="e">
        <f t="shared" si="526"/>
        <v>#N/A</v>
      </c>
      <c r="BM970" s="20" t="e">
        <f t="shared" si="527"/>
        <v>#N/A</v>
      </c>
      <c r="BN970" s="25" t="e">
        <f t="shared" si="528"/>
        <v>#N/A</v>
      </c>
      <c r="BO970" s="26" t="str">
        <f t="shared" si="529"/>
        <v>0</v>
      </c>
      <c r="BP970" s="21" t="e">
        <f t="shared" si="530"/>
        <v>#VALUE!</v>
      </c>
      <c r="BQ970" s="20" t="e">
        <f t="shared" si="531"/>
        <v>#N/A</v>
      </c>
      <c r="BR970" s="20" t="e">
        <v>#N/A</v>
      </c>
      <c r="BS970" s="9" t="e">
        <v>#N/A</v>
      </c>
      <c r="BT970" s="2" t="e">
        <f t="shared" si="532"/>
        <v>#VALUE!</v>
      </c>
      <c r="BU970" s="2" t="e">
        <f t="shared" si="500"/>
        <v>#N/A</v>
      </c>
      <c r="BV970" s="2" t="e">
        <f t="shared" si="501"/>
        <v>#N/A</v>
      </c>
    </row>
    <row r="971" s="2" customFormat="1" ht="22.95" customHeight="1" spans="1:74">
      <c r="A971" s="9" t="str">
        <f t="shared" si="502"/>
        <v>NL 019Induk</v>
      </c>
      <c r="B971" s="9" t="str">
        <f t="shared" si="503"/>
        <v>NL 019jurusan 1</v>
      </c>
      <c r="C971" s="9" t="str">
        <f t="shared" si="504"/>
        <v>NL 019jurusan 2</v>
      </c>
      <c r="D971" s="9" t="str">
        <f t="shared" si="505"/>
        <v>NL 019jurusan 3</v>
      </c>
      <c r="E971" s="9" t="str">
        <f t="shared" si="506"/>
        <v>NL 019jurusan 4</v>
      </c>
      <c r="F971" s="10" t="s">
        <v>324</v>
      </c>
      <c r="G971" s="10" t="s">
        <v>101</v>
      </c>
      <c r="H971" s="10" t="s">
        <v>1184</v>
      </c>
      <c r="I971" s="10">
        <v>0.86397</v>
      </c>
      <c r="J971" s="10">
        <v>124.03288</v>
      </c>
      <c r="K971" s="10" t="s">
        <v>7465</v>
      </c>
      <c r="L971" s="10" t="s">
        <v>7465</v>
      </c>
      <c r="M971" s="10" t="s">
        <v>7465</v>
      </c>
      <c r="N971" s="14">
        <f t="shared" si="507"/>
        <v>0</v>
      </c>
      <c r="O971" s="15" t="e">
        <f t="shared" si="508"/>
        <v>#VALUE!</v>
      </c>
      <c r="P971" s="15" t="e">
        <f t="shared" si="509"/>
        <v>#VALUE!</v>
      </c>
      <c r="Q971" s="17" t="e">
        <f>VLOOKUP($A971,'DATA PENGUKURAN GARDU'!$A:$BS,42,0)</f>
        <v>#N/A</v>
      </c>
      <c r="R971" s="18" t="e">
        <f t="shared" si="510"/>
        <v>#N/A</v>
      </c>
      <c r="S971" s="17" t="e">
        <f>VLOOKUP($A971,'DATA PENGUKURAN GARDU'!$A:$BS,44,0)</f>
        <v>#N/A</v>
      </c>
      <c r="T971" s="18" t="e">
        <f t="shared" si="511"/>
        <v>#N/A</v>
      </c>
      <c r="U971" s="17" t="e">
        <f>VLOOKUP($A971,'DATA PENGUKURAN GARDU'!$A:$BS,46,0)</f>
        <v>#N/A</v>
      </c>
      <c r="V971" s="18" t="e">
        <f t="shared" si="512"/>
        <v>#N/A</v>
      </c>
      <c r="W971" s="17" t="e">
        <f>VLOOKUP($A971,'DATA PENGUKURAN GARDU'!$A:$BS,48,0)</f>
        <v>#N/A</v>
      </c>
      <c r="X971" s="17" t="e">
        <f>VLOOKUP($A971,'DATA PENGUKURAN GARDU'!$A:$BS,53,0)</f>
        <v>#N/A</v>
      </c>
      <c r="Y971" s="17" t="e">
        <f>VLOOKUP($A971,'DATA PENGUKURAN GARDU'!$A:$BS,54,0)</f>
        <v>#N/A</v>
      </c>
      <c r="Z971" s="17" t="e">
        <f>VLOOKUP($A971,'DATA PENGUKURAN GARDU'!$A:$BS,55,0)</f>
        <v>#N/A</v>
      </c>
      <c r="AA971" s="20" t="e">
        <f>VLOOKUP($B971,'DATA PENGUKURAN GARDU'!$A:$BS,42,0)</f>
        <v>#N/A</v>
      </c>
      <c r="AB971" s="21" t="e">
        <f t="shared" si="513"/>
        <v>#N/A</v>
      </c>
      <c r="AC971" s="20" t="e">
        <f>VLOOKUP($B971,'DATA PENGUKURAN GARDU'!$A:$BS,44,0)</f>
        <v>#N/A</v>
      </c>
      <c r="AD971" s="21" t="e">
        <f t="shared" si="514"/>
        <v>#N/A</v>
      </c>
      <c r="AE971" s="20" t="e">
        <f>VLOOKUP($B971,'DATA PENGUKURAN GARDU'!$A:$BS,46,0)</f>
        <v>#N/A</v>
      </c>
      <c r="AF971" s="21" t="e">
        <f t="shared" si="515"/>
        <v>#N/A</v>
      </c>
      <c r="AG971" s="20" t="e">
        <f>VLOOKUP($B971,'DATA PENGUKURAN GARDU'!$A:$BS,46,0)</f>
        <v>#N/A</v>
      </c>
      <c r="AH971" s="20" t="e">
        <f>VLOOKUP($B971,'DATA PENGUKURAN GARDU'!$A:$BS,53,0)</f>
        <v>#N/A</v>
      </c>
      <c r="AI971" s="20" t="e">
        <f>VLOOKUP($B971,'DATA PENGUKURAN GARDU'!$A:$BS,54,0)</f>
        <v>#N/A</v>
      </c>
      <c r="AJ971" s="17" t="e">
        <f>VLOOKUP($C971,'DATA PENGUKURAN GARDU'!$A:$BS,42,0)</f>
        <v>#N/A</v>
      </c>
      <c r="AK971" s="23" t="e">
        <f t="shared" si="516"/>
        <v>#N/A</v>
      </c>
      <c r="AL971" s="17" t="e">
        <f>VLOOKUP($C971,'DATA PENGUKURAN GARDU'!$A:$BS,44,0)</f>
        <v>#N/A</v>
      </c>
      <c r="AM971" s="23" t="e">
        <f t="shared" si="517"/>
        <v>#N/A</v>
      </c>
      <c r="AN971" s="17" t="e">
        <f>VLOOKUP($C971,'DATA PENGUKURAN GARDU'!$A:$BS,46,0)</f>
        <v>#N/A</v>
      </c>
      <c r="AO971" s="23" t="e">
        <f t="shared" si="518"/>
        <v>#N/A</v>
      </c>
      <c r="AP971" s="17" t="e">
        <f>VLOOKUP($C971,'DATA PENGUKURAN GARDU'!$A:$BS,46,0)</f>
        <v>#N/A</v>
      </c>
      <c r="AQ971" s="17" t="e">
        <f>VLOOKUP($C971,'DATA PENGUKURAN GARDU'!$A:$BS,53,0)</f>
        <v>#N/A</v>
      </c>
      <c r="AR971" s="17" t="e">
        <f>VLOOKUP($C971,'DATA PENGUKURAN GARDU'!$A:$BS,54,0)</f>
        <v>#N/A</v>
      </c>
      <c r="AS971" s="20" t="e">
        <f>VLOOKUP($D971,'DATA PENGUKURAN GARDU'!$A:$BS,42,0)</f>
        <v>#N/A</v>
      </c>
      <c r="AT971" s="21" t="e">
        <f t="shared" si="519"/>
        <v>#N/A</v>
      </c>
      <c r="AU971" s="20" t="e">
        <f>VLOOKUP($D971,'DATA PENGUKURAN GARDU'!$A:$BS,44,0)</f>
        <v>#N/A</v>
      </c>
      <c r="AV971" s="21" t="e">
        <f t="shared" si="520"/>
        <v>#N/A</v>
      </c>
      <c r="AW971" s="20" t="e">
        <f>VLOOKUP($D971,'DATA PENGUKURAN GARDU'!$A:$BS,46,0)</f>
        <v>#N/A</v>
      </c>
      <c r="AX971" s="21" t="e">
        <f t="shared" si="521"/>
        <v>#N/A</v>
      </c>
      <c r="AY971" s="20" t="e">
        <f>VLOOKUP($D971,'DATA PENGUKURAN GARDU'!$A:$BS,46,0)</f>
        <v>#N/A</v>
      </c>
      <c r="AZ971" s="20" t="e">
        <f>VLOOKUP($D971,'DATA PENGUKURAN GARDU'!$A:$BS,53,0)</f>
        <v>#N/A</v>
      </c>
      <c r="BA971" s="20" t="e">
        <f>VLOOKUP($D971,'DATA PENGUKURAN GARDU'!$A:$BS,54,0)</f>
        <v>#N/A</v>
      </c>
      <c r="BB971" s="17" t="e">
        <f>VLOOKUP($E971,'DATA PENGUKURAN GARDU'!$A:$BS,42,0)</f>
        <v>#N/A</v>
      </c>
      <c r="BC971" s="23" t="e">
        <f t="shared" si="522"/>
        <v>#N/A</v>
      </c>
      <c r="BD971" s="17" t="e">
        <f>VLOOKUP($E971,'DATA PENGUKURAN GARDU'!$A:$BS,44,0)</f>
        <v>#N/A</v>
      </c>
      <c r="BE971" s="23" t="e">
        <f t="shared" si="523"/>
        <v>#N/A</v>
      </c>
      <c r="BF971" s="17" t="e">
        <f>VLOOKUP($E971,'DATA PENGUKURAN GARDU'!$A:$BS,46,0)</f>
        <v>#N/A</v>
      </c>
      <c r="BG971" s="23" t="e">
        <f t="shared" si="524"/>
        <v>#N/A</v>
      </c>
      <c r="BH971" s="17" t="e">
        <f>VLOOKUP($E971,'DATA PENGUKURAN GARDU'!$A:$BS,46,0)</f>
        <v>#N/A</v>
      </c>
      <c r="BI971" s="17" t="e">
        <f>VLOOKUP($E971,'DATA PENGUKURAN GARDU'!$A:$BS,53,0)</f>
        <v>#N/A</v>
      </c>
      <c r="BJ971" s="17" t="e">
        <f>VLOOKUP($E971,'DATA PENGUKURAN GARDU'!$A:$BS,54,0)</f>
        <v>#N/A</v>
      </c>
      <c r="BK971" s="20" t="e">
        <f t="shared" si="525"/>
        <v>#N/A</v>
      </c>
      <c r="BL971" s="20" t="e">
        <f t="shared" si="526"/>
        <v>#N/A</v>
      </c>
      <c r="BM971" s="20" t="e">
        <f t="shared" si="527"/>
        <v>#N/A</v>
      </c>
      <c r="BN971" s="25" t="e">
        <f t="shared" si="528"/>
        <v>#N/A</v>
      </c>
      <c r="BO971" s="26" t="str">
        <f t="shared" si="529"/>
        <v>0</v>
      </c>
      <c r="BP971" s="21" t="e">
        <f t="shared" si="530"/>
        <v>#VALUE!</v>
      </c>
      <c r="BQ971" s="20" t="e">
        <f t="shared" si="531"/>
        <v>#N/A</v>
      </c>
      <c r="BR971" s="20" t="e">
        <v>#N/A</v>
      </c>
      <c r="BS971" s="9" t="e">
        <v>#N/A</v>
      </c>
      <c r="BT971" s="2" t="e">
        <f t="shared" si="532"/>
        <v>#VALUE!</v>
      </c>
      <c r="BU971" s="2" t="e">
        <f t="shared" si="500"/>
        <v>#N/A</v>
      </c>
      <c r="BV971" s="2" t="e">
        <f t="shared" si="501"/>
        <v>#N/A</v>
      </c>
    </row>
    <row r="972" s="2" customFormat="1" ht="22.95" customHeight="1" spans="1:74">
      <c r="A972" s="9" t="str">
        <f t="shared" si="502"/>
        <v>NL 020Induk</v>
      </c>
      <c r="B972" s="9" t="str">
        <f t="shared" si="503"/>
        <v>NL 020jurusan 1</v>
      </c>
      <c r="C972" s="9" t="str">
        <f t="shared" si="504"/>
        <v>NL 020jurusan 2</v>
      </c>
      <c r="D972" s="9" t="str">
        <f t="shared" si="505"/>
        <v>NL 020jurusan 3</v>
      </c>
      <c r="E972" s="9" t="str">
        <f t="shared" si="506"/>
        <v>NL 020jurusan 4</v>
      </c>
      <c r="F972" s="10" t="s">
        <v>324</v>
      </c>
      <c r="G972" s="10" t="s">
        <v>101</v>
      </c>
      <c r="H972" s="10" t="s">
        <v>1185</v>
      </c>
      <c r="I972" s="10">
        <v>0.8613</v>
      </c>
      <c r="J972" s="10">
        <v>124.03158</v>
      </c>
      <c r="K972" s="10" t="s">
        <v>7465</v>
      </c>
      <c r="L972" s="10" t="s">
        <v>7465</v>
      </c>
      <c r="M972" s="10" t="s">
        <v>7465</v>
      </c>
      <c r="N972" s="14">
        <f t="shared" si="507"/>
        <v>0</v>
      </c>
      <c r="O972" s="15" t="e">
        <f t="shared" si="508"/>
        <v>#VALUE!</v>
      </c>
      <c r="P972" s="15" t="e">
        <f t="shared" si="509"/>
        <v>#VALUE!</v>
      </c>
      <c r="Q972" s="17" t="e">
        <f>VLOOKUP($A972,'DATA PENGUKURAN GARDU'!$A:$BS,42,0)</f>
        <v>#N/A</v>
      </c>
      <c r="R972" s="18" t="e">
        <f t="shared" si="510"/>
        <v>#N/A</v>
      </c>
      <c r="S972" s="17" t="e">
        <f>VLOOKUP($A972,'DATA PENGUKURAN GARDU'!$A:$BS,44,0)</f>
        <v>#N/A</v>
      </c>
      <c r="T972" s="18" t="e">
        <f t="shared" si="511"/>
        <v>#N/A</v>
      </c>
      <c r="U972" s="17" t="e">
        <f>VLOOKUP($A972,'DATA PENGUKURAN GARDU'!$A:$BS,46,0)</f>
        <v>#N/A</v>
      </c>
      <c r="V972" s="18" t="e">
        <f t="shared" si="512"/>
        <v>#N/A</v>
      </c>
      <c r="W972" s="17" t="e">
        <f>VLOOKUP($A972,'DATA PENGUKURAN GARDU'!$A:$BS,48,0)</f>
        <v>#N/A</v>
      </c>
      <c r="X972" s="17" t="e">
        <f>VLOOKUP($A972,'DATA PENGUKURAN GARDU'!$A:$BS,53,0)</f>
        <v>#N/A</v>
      </c>
      <c r="Y972" s="17" t="e">
        <f>VLOOKUP($A972,'DATA PENGUKURAN GARDU'!$A:$BS,54,0)</f>
        <v>#N/A</v>
      </c>
      <c r="Z972" s="17" t="e">
        <f>VLOOKUP($A972,'DATA PENGUKURAN GARDU'!$A:$BS,55,0)</f>
        <v>#N/A</v>
      </c>
      <c r="AA972" s="20" t="e">
        <f>VLOOKUP($B972,'DATA PENGUKURAN GARDU'!$A:$BS,42,0)</f>
        <v>#N/A</v>
      </c>
      <c r="AB972" s="21" t="e">
        <f t="shared" si="513"/>
        <v>#N/A</v>
      </c>
      <c r="AC972" s="20" t="e">
        <f>VLOOKUP($B972,'DATA PENGUKURAN GARDU'!$A:$BS,44,0)</f>
        <v>#N/A</v>
      </c>
      <c r="AD972" s="21" t="e">
        <f t="shared" si="514"/>
        <v>#N/A</v>
      </c>
      <c r="AE972" s="20" t="e">
        <f>VLOOKUP($B972,'DATA PENGUKURAN GARDU'!$A:$BS,46,0)</f>
        <v>#N/A</v>
      </c>
      <c r="AF972" s="21" t="e">
        <f t="shared" si="515"/>
        <v>#N/A</v>
      </c>
      <c r="AG972" s="20" t="e">
        <f>VLOOKUP($B972,'DATA PENGUKURAN GARDU'!$A:$BS,46,0)</f>
        <v>#N/A</v>
      </c>
      <c r="AH972" s="20" t="e">
        <f>VLOOKUP($B972,'DATA PENGUKURAN GARDU'!$A:$BS,53,0)</f>
        <v>#N/A</v>
      </c>
      <c r="AI972" s="20" t="e">
        <f>VLOOKUP($B972,'DATA PENGUKURAN GARDU'!$A:$BS,54,0)</f>
        <v>#N/A</v>
      </c>
      <c r="AJ972" s="17" t="e">
        <f>VLOOKUP($C972,'DATA PENGUKURAN GARDU'!$A:$BS,42,0)</f>
        <v>#N/A</v>
      </c>
      <c r="AK972" s="23" t="e">
        <f t="shared" si="516"/>
        <v>#N/A</v>
      </c>
      <c r="AL972" s="17" t="e">
        <f>VLOOKUP($C972,'DATA PENGUKURAN GARDU'!$A:$BS,44,0)</f>
        <v>#N/A</v>
      </c>
      <c r="AM972" s="23" t="e">
        <f t="shared" si="517"/>
        <v>#N/A</v>
      </c>
      <c r="AN972" s="17" t="e">
        <f>VLOOKUP($C972,'DATA PENGUKURAN GARDU'!$A:$BS,46,0)</f>
        <v>#N/A</v>
      </c>
      <c r="AO972" s="23" t="e">
        <f t="shared" si="518"/>
        <v>#N/A</v>
      </c>
      <c r="AP972" s="17" t="e">
        <f>VLOOKUP($C972,'DATA PENGUKURAN GARDU'!$A:$BS,46,0)</f>
        <v>#N/A</v>
      </c>
      <c r="AQ972" s="17" t="e">
        <f>VLOOKUP($C972,'DATA PENGUKURAN GARDU'!$A:$BS,53,0)</f>
        <v>#N/A</v>
      </c>
      <c r="AR972" s="17" t="e">
        <f>VLOOKUP($C972,'DATA PENGUKURAN GARDU'!$A:$BS,54,0)</f>
        <v>#N/A</v>
      </c>
      <c r="AS972" s="20" t="e">
        <f>VLOOKUP($D972,'DATA PENGUKURAN GARDU'!$A:$BS,42,0)</f>
        <v>#N/A</v>
      </c>
      <c r="AT972" s="21" t="e">
        <f t="shared" si="519"/>
        <v>#N/A</v>
      </c>
      <c r="AU972" s="20" t="e">
        <f>VLOOKUP($D972,'DATA PENGUKURAN GARDU'!$A:$BS,44,0)</f>
        <v>#N/A</v>
      </c>
      <c r="AV972" s="21" t="e">
        <f t="shared" si="520"/>
        <v>#N/A</v>
      </c>
      <c r="AW972" s="20" t="e">
        <f>VLOOKUP($D972,'DATA PENGUKURAN GARDU'!$A:$BS,46,0)</f>
        <v>#N/A</v>
      </c>
      <c r="AX972" s="21" t="e">
        <f t="shared" si="521"/>
        <v>#N/A</v>
      </c>
      <c r="AY972" s="20" t="e">
        <f>VLOOKUP($D972,'DATA PENGUKURAN GARDU'!$A:$BS,46,0)</f>
        <v>#N/A</v>
      </c>
      <c r="AZ972" s="20" t="e">
        <f>VLOOKUP($D972,'DATA PENGUKURAN GARDU'!$A:$BS,53,0)</f>
        <v>#N/A</v>
      </c>
      <c r="BA972" s="20" t="e">
        <f>VLOOKUP($D972,'DATA PENGUKURAN GARDU'!$A:$BS,54,0)</f>
        <v>#N/A</v>
      </c>
      <c r="BB972" s="17" t="e">
        <f>VLOOKUP($E972,'DATA PENGUKURAN GARDU'!$A:$BS,42,0)</f>
        <v>#N/A</v>
      </c>
      <c r="BC972" s="23" t="e">
        <f t="shared" si="522"/>
        <v>#N/A</v>
      </c>
      <c r="BD972" s="17" t="e">
        <f>VLOOKUP($E972,'DATA PENGUKURAN GARDU'!$A:$BS,44,0)</f>
        <v>#N/A</v>
      </c>
      <c r="BE972" s="23" t="e">
        <f t="shared" si="523"/>
        <v>#N/A</v>
      </c>
      <c r="BF972" s="17" t="e">
        <f>VLOOKUP($E972,'DATA PENGUKURAN GARDU'!$A:$BS,46,0)</f>
        <v>#N/A</v>
      </c>
      <c r="BG972" s="23" t="e">
        <f t="shared" si="524"/>
        <v>#N/A</v>
      </c>
      <c r="BH972" s="17" t="e">
        <f>VLOOKUP($E972,'DATA PENGUKURAN GARDU'!$A:$BS,46,0)</f>
        <v>#N/A</v>
      </c>
      <c r="BI972" s="17" t="e">
        <f>VLOOKUP($E972,'DATA PENGUKURAN GARDU'!$A:$BS,53,0)</f>
        <v>#N/A</v>
      </c>
      <c r="BJ972" s="17" t="e">
        <f>VLOOKUP($E972,'DATA PENGUKURAN GARDU'!$A:$BS,54,0)</f>
        <v>#N/A</v>
      </c>
      <c r="BK972" s="20" t="e">
        <f t="shared" si="525"/>
        <v>#N/A</v>
      </c>
      <c r="BL972" s="20" t="e">
        <f t="shared" si="526"/>
        <v>#N/A</v>
      </c>
      <c r="BM972" s="20" t="e">
        <f t="shared" si="527"/>
        <v>#N/A</v>
      </c>
      <c r="BN972" s="25" t="e">
        <f t="shared" si="528"/>
        <v>#N/A</v>
      </c>
      <c r="BO972" s="26" t="str">
        <f t="shared" si="529"/>
        <v>0</v>
      </c>
      <c r="BP972" s="21" t="e">
        <f t="shared" si="530"/>
        <v>#VALUE!</v>
      </c>
      <c r="BQ972" s="20" t="e">
        <f t="shared" si="531"/>
        <v>#N/A</v>
      </c>
      <c r="BR972" s="20" t="e">
        <v>#N/A</v>
      </c>
      <c r="BS972" s="9" t="e">
        <v>#N/A</v>
      </c>
      <c r="BT972" s="2" t="e">
        <f t="shared" si="532"/>
        <v>#VALUE!</v>
      </c>
      <c r="BU972" s="2" t="e">
        <f t="shared" si="500"/>
        <v>#N/A</v>
      </c>
      <c r="BV972" s="2" t="e">
        <f t="shared" si="501"/>
        <v>#N/A</v>
      </c>
    </row>
    <row r="973" s="2" customFormat="1" ht="22.95" customHeight="1" spans="1:74">
      <c r="A973" s="9" t="str">
        <f t="shared" si="502"/>
        <v>NL 040Induk</v>
      </c>
      <c r="B973" s="9" t="str">
        <f t="shared" si="503"/>
        <v>NL 040jurusan 1</v>
      </c>
      <c r="C973" s="9" t="str">
        <f t="shared" si="504"/>
        <v>NL 040jurusan 2</v>
      </c>
      <c r="D973" s="9" t="str">
        <f t="shared" si="505"/>
        <v>NL 040jurusan 3</v>
      </c>
      <c r="E973" s="9" t="str">
        <f t="shared" si="506"/>
        <v>NL 040jurusan 4</v>
      </c>
      <c r="F973" s="10" t="s">
        <v>324</v>
      </c>
      <c r="G973" s="10" t="s">
        <v>101</v>
      </c>
      <c r="H973" s="10" t="s">
        <v>1186</v>
      </c>
      <c r="I973" s="10">
        <v>0.84811</v>
      </c>
      <c r="J973" s="10">
        <v>124.00002</v>
      </c>
      <c r="K973" s="10" t="s">
        <v>7465</v>
      </c>
      <c r="L973" s="10" t="s">
        <v>7465</v>
      </c>
      <c r="M973" s="10" t="s">
        <v>7465</v>
      </c>
      <c r="N973" s="14">
        <f t="shared" si="507"/>
        <v>0</v>
      </c>
      <c r="O973" s="15" t="e">
        <f t="shared" si="508"/>
        <v>#VALUE!</v>
      </c>
      <c r="P973" s="15" t="e">
        <f t="shared" si="509"/>
        <v>#VALUE!</v>
      </c>
      <c r="Q973" s="17" t="e">
        <f>VLOOKUP($A973,'DATA PENGUKURAN GARDU'!$A:$BS,42,0)</f>
        <v>#N/A</v>
      </c>
      <c r="R973" s="18" t="e">
        <f t="shared" si="510"/>
        <v>#N/A</v>
      </c>
      <c r="S973" s="17" t="e">
        <f>VLOOKUP($A973,'DATA PENGUKURAN GARDU'!$A:$BS,44,0)</f>
        <v>#N/A</v>
      </c>
      <c r="T973" s="18" t="e">
        <f t="shared" si="511"/>
        <v>#N/A</v>
      </c>
      <c r="U973" s="17" t="e">
        <f>VLOOKUP($A973,'DATA PENGUKURAN GARDU'!$A:$BS,46,0)</f>
        <v>#N/A</v>
      </c>
      <c r="V973" s="18" t="e">
        <f t="shared" si="512"/>
        <v>#N/A</v>
      </c>
      <c r="W973" s="17" t="e">
        <f>VLOOKUP($A973,'DATA PENGUKURAN GARDU'!$A:$BS,48,0)</f>
        <v>#N/A</v>
      </c>
      <c r="X973" s="17" t="e">
        <f>VLOOKUP($A973,'DATA PENGUKURAN GARDU'!$A:$BS,53,0)</f>
        <v>#N/A</v>
      </c>
      <c r="Y973" s="17" t="e">
        <f>VLOOKUP($A973,'DATA PENGUKURAN GARDU'!$A:$BS,54,0)</f>
        <v>#N/A</v>
      </c>
      <c r="Z973" s="17" t="e">
        <f>VLOOKUP($A973,'DATA PENGUKURAN GARDU'!$A:$BS,55,0)</f>
        <v>#N/A</v>
      </c>
      <c r="AA973" s="20" t="e">
        <f>VLOOKUP($B973,'DATA PENGUKURAN GARDU'!$A:$BS,42,0)</f>
        <v>#N/A</v>
      </c>
      <c r="AB973" s="21" t="e">
        <f t="shared" si="513"/>
        <v>#N/A</v>
      </c>
      <c r="AC973" s="20" t="e">
        <f>VLOOKUP($B973,'DATA PENGUKURAN GARDU'!$A:$BS,44,0)</f>
        <v>#N/A</v>
      </c>
      <c r="AD973" s="21" t="e">
        <f t="shared" si="514"/>
        <v>#N/A</v>
      </c>
      <c r="AE973" s="20" t="e">
        <f>VLOOKUP($B973,'DATA PENGUKURAN GARDU'!$A:$BS,46,0)</f>
        <v>#N/A</v>
      </c>
      <c r="AF973" s="21" t="e">
        <f t="shared" si="515"/>
        <v>#N/A</v>
      </c>
      <c r="AG973" s="20" t="e">
        <f>VLOOKUP($B973,'DATA PENGUKURAN GARDU'!$A:$BS,46,0)</f>
        <v>#N/A</v>
      </c>
      <c r="AH973" s="20" t="e">
        <f>VLOOKUP($B973,'DATA PENGUKURAN GARDU'!$A:$BS,53,0)</f>
        <v>#N/A</v>
      </c>
      <c r="AI973" s="20" t="e">
        <f>VLOOKUP($B973,'DATA PENGUKURAN GARDU'!$A:$BS,54,0)</f>
        <v>#N/A</v>
      </c>
      <c r="AJ973" s="17" t="e">
        <f>VLOOKUP($C973,'DATA PENGUKURAN GARDU'!$A:$BS,42,0)</f>
        <v>#N/A</v>
      </c>
      <c r="AK973" s="23" t="e">
        <f t="shared" si="516"/>
        <v>#N/A</v>
      </c>
      <c r="AL973" s="17" t="e">
        <f>VLOOKUP($C973,'DATA PENGUKURAN GARDU'!$A:$BS,44,0)</f>
        <v>#N/A</v>
      </c>
      <c r="AM973" s="23" t="e">
        <f t="shared" si="517"/>
        <v>#N/A</v>
      </c>
      <c r="AN973" s="17" t="e">
        <f>VLOOKUP($C973,'DATA PENGUKURAN GARDU'!$A:$BS,46,0)</f>
        <v>#N/A</v>
      </c>
      <c r="AO973" s="23" t="e">
        <f t="shared" si="518"/>
        <v>#N/A</v>
      </c>
      <c r="AP973" s="17" t="e">
        <f>VLOOKUP($C973,'DATA PENGUKURAN GARDU'!$A:$BS,46,0)</f>
        <v>#N/A</v>
      </c>
      <c r="AQ973" s="17" t="e">
        <f>VLOOKUP($C973,'DATA PENGUKURAN GARDU'!$A:$BS,53,0)</f>
        <v>#N/A</v>
      </c>
      <c r="AR973" s="17" t="e">
        <f>VLOOKUP($C973,'DATA PENGUKURAN GARDU'!$A:$BS,54,0)</f>
        <v>#N/A</v>
      </c>
      <c r="AS973" s="20" t="e">
        <f>VLOOKUP($D973,'DATA PENGUKURAN GARDU'!$A:$BS,42,0)</f>
        <v>#N/A</v>
      </c>
      <c r="AT973" s="21" t="e">
        <f t="shared" si="519"/>
        <v>#N/A</v>
      </c>
      <c r="AU973" s="20" t="e">
        <f>VLOOKUP($D973,'DATA PENGUKURAN GARDU'!$A:$BS,44,0)</f>
        <v>#N/A</v>
      </c>
      <c r="AV973" s="21" t="e">
        <f t="shared" si="520"/>
        <v>#N/A</v>
      </c>
      <c r="AW973" s="20" t="e">
        <f>VLOOKUP($D973,'DATA PENGUKURAN GARDU'!$A:$BS,46,0)</f>
        <v>#N/A</v>
      </c>
      <c r="AX973" s="21" t="e">
        <f t="shared" si="521"/>
        <v>#N/A</v>
      </c>
      <c r="AY973" s="20" t="e">
        <f>VLOOKUP($D973,'DATA PENGUKURAN GARDU'!$A:$BS,46,0)</f>
        <v>#N/A</v>
      </c>
      <c r="AZ973" s="20" t="e">
        <f>VLOOKUP($D973,'DATA PENGUKURAN GARDU'!$A:$BS,53,0)</f>
        <v>#N/A</v>
      </c>
      <c r="BA973" s="20" t="e">
        <f>VLOOKUP($D973,'DATA PENGUKURAN GARDU'!$A:$BS,54,0)</f>
        <v>#N/A</v>
      </c>
      <c r="BB973" s="17" t="e">
        <f>VLOOKUP($E973,'DATA PENGUKURAN GARDU'!$A:$BS,42,0)</f>
        <v>#N/A</v>
      </c>
      <c r="BC973" s="23" t="e">
        <f t="shared" si="522"/>
        <v>#N/A</v>
      </c>
      <c r="BD973" s="17" t="e">
        <f>VLOOKUP($E973,'DATA PENGUKURAN GARDU'!$A:$BS,44,0)</f>
        <v>#N/A</v>
      </c>
      <c r="BE973" s="23" t="e">
        <f t="shared" si="523"/>
        <v>#N/A</v>
      </c>
      <c r="BF973" s="17" t="e">
        <f>VLOOKUP($E973,'DATA PENGUKURAN GARDU'!$A:$BS,46,0)</f>
        <v>#N/A</v>
      </c>
      <c r="BG973" s="23" t="e">
        <f t="shared" si="524"/>
        <v>#N/A</v>
      </c>
      <c r="BH973" s="17" t="e">
        <f>VLOOKUP($E973,'DATA PENGUKURAN GARDU'!$A:$BS,46,0)</f>
        <v>#N/A</v>
      </c>
      <c r="BI973" s="17" t="e">
        <f>VLOOKUP($E973,'DATA PENGUKURAN GARDU'!$A:$BS,53,0)</f>
        <v>#N/A</v>
      </c>
      <c r="BJ973" s="17" t="e">
        <f>VLOOKUP($E973,'DATA PENGUKURAN GARDU'!$A:$BS,54,0)</f>
        <v>#N/A</v>
      </c>
      <c r="BK973" s="20" t="e">
        <f t="shared" si="525"/>
        <v>#N/A</v>
      </c>
      <c r="BL973" s="20" t="e">
        <f t="shared" si="526"/>
        <v>#N/A</v>
      </c>
      <c r="BM973" s="20" t="e">
        <f t="shared" si="527"/>
        <v>#N/A</v>
      </c>
      <c r="BN973" s="25" t="e">
        <f t="shared" si="528"/>
        <v>#N/A</v>
      </c>
      <c r="BO973" s="26" t="str">
        <f t="shared" si="529"/>
        <v>0</v>
      </c>
      <c r="BP973" s="21" t="e">
        <f t="shared" si="530"/>
        <v>#VALUE!</v>
      </c>
      <c r="BQ973" s="20" t="e">
        <f t="shared" si="531"/>
        <v>#N/A</v>
      </c>
      <c r="BR973" s="20" t="e">
        <v>#N/A</v>
      </c>
      <c r="BS973" s="9" t="e">
        <v>#N/A</v>
      </c>
      <c r="BT973" s="2" t="e">
        <f t="shared" si="532"/>
        <v>#VALUE!</v>
      </c>
      <c r="BU973" s="2" t="e">
        <f t="shared" si="500"/>
        <v>#N/A</v>
      </c>
      <c r="BV973" s="2" t="e">
        <f t="shared" si="501"/>
        <v>#N/A</v>
      </c>
    </row>
    <row r="974" s="2" customFormat="1" ht="22.95" customHeight="1" spans="1:74">
      <c r="A974" s="9" t="str">
        <f t="shared" si="502"/>
        <v>K-218Induk</v>
      </c>
      <c r="B974" s="9" t="str">
        <f t="shared" si="503"/>
        <v>K-218jurusan 1</v>
      </c>
      <c r="C974" s="9" t="str">
        <f t="shared" si="504"/>
        <v>K-218jurusan 2</v>
      </c>
      <c r="D974" s="9" t="str">
        <f t="shared" si="505"/>
        <v>K-218jurusan 3</v>
      </c>
      <c r="E974" s="9" t="str">
        <f t="shared" si="506"/>
        <v>K-218jurusan 4</v>
      </c>
      <c r="F974" s="10" t="s">
        <v>131</v>
      </c>
      <c r="G974" s="10" t="s">
        <v>132</v>
      </c>
      <c r="H974" s="10" t="s">
        <v>1187</v>
      </c>
      <c r="I974" s="10">
        <v>0.703825</v>
      </c>
      <c r="J974" s="10">
        <v>124.277776</v>
      </c>
      <c r="K974" s="10" t="s">
        <v>7465</v>
      </c>
      <c r="L974" s="10" t="s">
        <v>7465</v>
      </c>
      <c r="M974" s="10" t="s">
        <v>7465</v>
      </c>
      <c r="N974" s="14">
        <f t="shared" si="507"/>
        <v>0</v>
      </c>
      <c r="O974" s="15" t="e">
        <f t="shared" si="508"/>
        <v>#VALUE!</v>
      </c>
      <c r="P974" s="15" t="e">
        <f t="shared" si="509"/>
        <v>#VALUE!</v>
      </c>
      <c r="Q974" s="17" t="e">
        <f>VLOOKUP($A974,'DATA PENGUKURAN GARDU'!$A:$BS,42,0)</f>
        <v>#N/A</v>
      </c>
      <c r="R974" s="18" t="e">
        <f t="shared" si="510"/>
        <v>#N/A</v>
      </c>
      <c r="S974" s="17" t="e">
        <f>VLOOKUP($A974,'DATA PENGUKURAN GARDU'!$A:$BS,44,0)</f>
        <v>#N/A</v>
      </c>
      <c r="T974" s="18" t="e">
        <f t="shared" si="511"/>
        <v>#N/A</v>
      </c>
      <c r="U974" s="17" t="e">
        <f>VLOOKUP($A974,'DATA PENGUKURAN GARDU'!$A:$BS,46,0)</f>
        <v>#N/A</v>
      </c>
      <c r="V974" s="18" t="e">
        <f t="shared" si="512"/>
        <v>#N/A</v>
      </c>
      <c r="W974" s="17" t="e">
        <f>VLOOKUP($A974,'DATA PENGUKURAN GARDU'!$A:$BS,48,0)</f>
        <v>#N/A</v>
      </c>
      <c r="X974" s="17" t="e">
        <f>VLOOKUP($A974,'DATA PENGUKURAN GARDU'!$A:$BS,53,0)</f>
        <v>#N/A</v>
      </c>
      <c r="Y974" s="17" t="e">
        <f>VLOOKUP($A974,'DATA PENGUKURAN GARDU'!$A:$BS,54,0)</f>
        <v>#N/A</v>
      </c>
      <c r="Z974" s="17" t="e">
        <f>VLOOKUP($A974,'DATA PENGUKURAN GARDU'!$A:$BS,55,0)</f>
        <v>#N/A</v>
      </c>
      <c r="AA974" s="20" t="e">
        <f>VLOOKUP($B974,'DATA PENGUKURAN GARDU'!$A:$BS,42,0)</f>
        <v>#N/A</v>
      </c>
      <c r="AB974" s="21" t="e">
        <f t="shared" si="513"/>
        <v>#N/A</v>
      </c>
      <c r="AC974" s="20" t="e">
        <f>VLOOKUP($B974,'DATA PENGUKURAN GARDU'!$A:$BS,44,0)</f>
        <v>#N/A</v>
      </c>
      <c r="AD974" s="21" t="e">
        <f t="shared" si="514"/>
        <v>#N/A</v>
      </c>
      <c r="AE974" s="20" t="e">
        <f>VLOOKUP($B974,'DATA PENGUKURAN GARDU'!$A:$BS,46,0)</f>
        <v>#N/A</v>
      </c>
      <c r="AF974" s="21" t="e">
        <f t="shared" si="515"/>
        <v>#N/A</v>
      </c>
      <c r="AG974" s="20" t="e">
        <f>VLOOKUP($B974,'DATA PENGUKURAN GARDU'!$A:$BS,46,0)</f>
        <v>#N/A</v>
      </c>
      <c r="AH974" s="20" t="e">
        <f>VLOOKUP($B974,'DATA PENGUKURAN GARDU'!$A:$BS,53,0)</f>
        <v>#N/A</v>
      </c>
      <c r="AI974" s="20" t="e">
        <f>VLOOKUP($B974,'DATA PENGUKURAN GARDU'!$A:$BS,54,0)</f>
        <v>#N/A</v>
      </c>
      <c r="AJ974" s="17" t="e">
        <f>VLOOKUP($C974,'DATA PENGUKURAN GARDU'!$A:$BS,42,0)</f>
        <v>#N/A</v>
      </c>
      <c r="AK974" s="23" t="e">
        <f t="shared" si="516"/>
        <v>#N/A</v>
      </c>
      <c r="AL974" s="17" t="e">
        <f>VLOOKUP($C974,'DATA PENGUKURAN GARDU'!$A:$BS,44,0)</f>
        <v>#N/A</v>
      </c>
      <c r="AM974" s="23" t="e">
        <f t="shared" si="517"/>
        <v>#N/A</v>
      </c>
      <c r="AN974" s="17" t="e">
        <f>VLOOKUP($C974,'DATA PENGUKURAN GARDU'!$A:$BS,46,0)</f>
        <v>#N/A</v>
      </c>
      <c r="AO974" s="23" t="e">
        <f t="shared" si="518"/>
        <v>#N/A</v>
      </c>
      <c r="AP974" s="17" t="e">
        <f>VLOOKUP($C974,'DATA PENGUKURAN GARDU'!$A:$BS,46,0)</f>
        <v>#N/A</v>
      </c>
      <c r="AQ974" s="17" t="e">
        <f>VLOOKUP($C974,'DATA PENGUKURAN GARDU'!$A:$BS,53,0)</f>
        <v>#N/A</v>
      </c>
      <c r="AR974" s="17" t="e">
        <f>VLOOKUP($C974,'DATA PENGUKURAN GARDU'!$A:$BS,54,0)</f>
        <v>#N/A</v>
      </c>
      <c r="AS974" s="20" t="e">
        <f>VLOOKUP($D974,'DATA PENGUKURAN GARDU'!$A:$BS,42,0)</f>
        <v>#N/A</v>
      </c>
      <c r="AT974" s="21" t="e">
        <f t="shared" si="519"/>
        <v>#N/A</v>
      </c>
      <c r="AU974" s="20" t="e">
        <f>VLOOKUP($D974,'DATA PENGUKURAN GARDU'!$A:$BS,44,0)</f>
        <v>#N/A</v>
      </c>
      <c r="AV974" s="21" t="e">
        <f t="shared" si="520"/>
        <v>#N/A</v>
      </c>
      <c r="AW974" s="20" t="e">
        <f>VLOOKUP($D974,'DATA PENGUKURAN GARDU'!$A:$BS,46,0)</f>
        <v>#N/A</v>
      </c>
      <c r="AX974" s="21" t="e">
        <f t="shared" si="521"/>
        <v>#N/A</v>
      </c>
      <c r="AY974" s="20" t="e">
        <f>VLOOKUP($D974,'DATA PENGUKURAN GARDU'!$A:$BS,46,0)</f>
        <v>#N/A</v>
      </c>
      <c r="AZ974" s="20" t="e">
        <f>VLOOKUP($D974,'DATA PENGUKURAN GARDU'!$A:$BS,53,0)</f>
        <v>#N/A</v>
      </c>
      <c r="BA974" s="20" t="e">
        <f>VLOOKUP($D974,'DATA PENGUKURAN GARDU'!$A:$BS,54,0)</f>
        <v>#N/A</v>
      </c>
      <c r="BB974" s="17" t="e">
        <f>VLOOKUP($E974,'DATA PENGUKURAN GARDU'!$A:$BS,42,0)</f>
        <v>#N/A</v>
      </c>
      <c r="BC974" s="23" t="e">
        <f t="shared" si="522"/>
        <v>#N/A</v>
      </c>
      <c r="BD974" s="17" t="e">
        <f>VLOOKUP($E974,'DATA PENGUKURAN GARDU'!$A:$BS,44,0)</f>
        <v>#N/A</v>
      </c>
      <c r="BE974" s="23" t="e">
        <f t="shared" si="523"/>
        <v>#N/A</v>
      </c>
      <c r="BF974" s="17" t="e">
        <f>VLOOKUP($E974,'DATA PENGUKURAN GARDU'!$A:$BS,46,0)</f>
        <v>#N/A</v>
      </c>
      <c r="BG974" s="23" t="e">
        <f t="shared" si="524"/>
        <v>#N/A</v>
      </c>
      <c r="BH974" s="17" t="e">
        <f>VLOOKUP($E974,'DATA PENGUKURAN GARDU'!$A:$BS,46,0)</f>
        <v>#N/A</v>
      </c>
      <c r="BI974" s="17" t="e">
        <f>VLOOKUP($E974,'DATA PENGUKURAN GARDU'!$A:$BS,53,0)</f>
        <v>#N/A</v>
      </c>
      <c r="BJ974" s="17" t="e">
        <f>VLOOKUP($E974,'DATA PENGUKURAN GARDU'!$A:$BS,54,0)</f>
        <v>#N/A</v>
      </c>
      <c r="BK974" s="20" t="e">
        <f t="shared" si="525"/>
        <v>#N/A</v>
      </c>
      <c r="BL974" s="20" t="e">
        <f t="shared" si="526"/>
        <v>#N/A</v>
      </c>
      <c r="BM974" s="20" t="e">
        <f t="shared" si="527"/>
        <v>#N/A</v>
      </c>
      <c r="BN974" s="25" t="e">
        <f t="shared" si="528"/>
        <v>#N/A</v>
      </c>
      <c r="BO974" s="26" t="str">
        <f t="shared" si="529"/>
        <v>0</v>
      </c>
      <c r="BP974" s="21" t="e">
        <f t="shared" si="530"/>
        <v>#VALUE!</v>
      </c>
      <c r="BQ974" s="20" t="e">
        <f t="shared" si="531"/>
        <v>#N/A</v>
      </c>
      <c r="BR974" s="20" t="e">
        <v>#N/A</v>
      </c>
      <c r="BS974" s="9" t="e">
        <v>#N/A</v>
      </c>
      <c r="BT974" s="2" t="e">
        <f t="shared" si="532"/>
        <v>#VALUE!</v>
      </c>
      <c r="BU974" s="2" t="e">
        <f t="shared" si="500"/>
        <v>#N/A</v>
      </c>
      <c r="BV974" s="2" t="e">
        <f t="shared" si="501"/>
        <v>#N/A</v>
      </c>
    </row>
    <row r="975" s="2" customFormat="1" ht="22.95" customHeight="1" spans="1:74">
      <c r="A975" s="9" t="str">
        <f t="shared" si="502"/>
        <v>K-220Induk</v>
      </c>
      <c r="B975" s="9" t="str">
        <f t="shared" si="503"/>
        <v>K-220jurusan 1</v>
      </c>
      <c r="C975" s="9" t="str">
        <f t="shared" si="504"/>
        <v>K-220jurusan 2</v>
      </c>
      <c r="D975" s="9" t="str">
        <f t="shared" si="505"/>
        <v>K-220jurusan 3</v>
      </c>
      <c r="E975" s="9" t="str">
        <f t="shared" si="506"/>
        <v>K-220jurusan 4</v>
      </c>
      <c r="F975" s="10" t="s">
        <v>131</v>
      </c>
      <c r="G975" s="10" t="s">
        <v>132</v>
      </c>
      <c r="H975" s="10" t="s">
        <v>1188</v>
      </c>
      <c r="I975" s="10">
        <v>0.69978</v>
      </c>
      <c r="J975" s="10">
        <v>124.271936</v>
      </c>
      <c r="K975" s="10" t="s">
        <v>7465</v>
      </c>
      <c r="L975" s="10" t="s">
        <v>7465</v>
      </c>
      <c r="M975" s="10" t="s">
        <v>7465</v>
      </c>
      <c r="N975" s="14">
        <f t="shared" si="507"/>
        <v>0</v>
      </c>
      <c r="O975" s="15" t="e">
        <f t="shared" si="508"/>
        <v>#VALUE!</v>
      </c>
      <c r="P975" s="15" t="e">
        <f t="shared" si="509"/>
        <v>#VALUE!</v>
      </c>
      <c r="Q975" s="17" t="e">
        <f>VLOOKUP($A975,'DATA PENGUKURAN GARDU'!$A:$BS,42,0)</f>
        <v>#N/A</v>
      </c>
      <c r="R975" s="18" t="e">
        <f t="shared" si="510"/>
        <v>#N/A</v>
      </c>
      <c r="S975" s="17" t="e">
        <f>VLOOKUP($A975,'DATA PENGUKURAN GARDU'!$A:$BS,44,0)</f>
        <v>#N/A</v>
      </c>
      <c r="T975" s="18" t="e">
        <f t="shared" si="511"/>
        <v>#N/A</v>
      </c>
      <c r="U975" s="17" t="e">
        <f>VLOOKUP($A975,'DATA PENGUKURAN GARDU'!$A:$BS,46,0)</f>
        <v>#N/A</v>
      </c>
      <c r="V975" s="18" t="e">
        <f t="shared" si="512"/>
        <v>#N/A</v>
      </c>
      <c r="W975" s="17" t="e">
        <f>VLOOKUP($A975,'DATA PENGUKURAN GARDU'!$A:$BS,48,0)</f>
        <v>#N/A</v>
      </c>
      <c r="X975" s="17" t="e">
        <f>VLOOKUP($A975,'DATA PENGUKURAN GARDU'!$A:$BS,53,0)</f>
        <v>#N/A</v>
      </c>
      <c r="Y975" s="17" t="e">
        <f>VLOOKUP($A975,'DATA PENGUKURAN GARDU'!$A:$BS,54,0)</f>
        <v>#N/A</v>
      </c>
      <c r="Z975" s="17" t="e">
        <f>VLOOKUP($A975,'DATA PENGUKURAN GARDU'!$A:$BS,55,0)</f>
        <v>#N/A</v>
      </c>
      <c r="AA975" s="20" t="e">
        <f>VLOOKUP($B975,'DATA PENGUKURAN GARDU'!$A:$BS,42,0)</f>
        <v>#N/A</v>
      </c>
      <c r="AB975" s="21" t="e">
        <f t="shared" si="513"/>
        <v>#N/A</v>
      </c>
      <c r="AC975" s="20" t="e">
        <f>VLOOKUP($B975,'DATA PENGUKURAN GARDU'!$A:$BS,44,0)</f>
        <v>#N/A</v>
      </c>
      <c r="AD975" s="21" t="e">
        <f t="shared" si="514"/>
        <v>#N/A</v>
      </c>
      <c r="AE975" s="20" t="e">
        <f>VLOOKUP($B975,'DATA PENGUKURAN GARDU'!$A:$BS,46,0)</f>
        <v>#N/A</v>
      </c>
      <c r="AF975" s="21" t="e">
        <f t="shared" si="515"/>
        <v>#N/A</v>
      </c>
      <c r="AG975" s="20" t="e">
        <f>VLOOKUP($B975,'DATA PENGUKURAN GARDU'!$A:$BS,46,0)</f>
        <v>#N/A</v>
      </c>
      <c r="AH975" s="20" t="e">
        <f>VLOOKUP($B975,'DATA PENGUKURAN GARDU'!$A:$BS,53,0)</f>
        <v>#N/A</v>
      </c>
      <c r="AI975" s="20" t="e">
        <f>VLOOKUP($B975,'DATA PENGUKURAN GARDU'!$A:$BS,54,0)</f>
        <v>#N/A</v>
      </c>
      <c r="AJ975" s="17" t="e">
        <f>VLOOKUP($C975,'DATA PENGUKURAN GARDU'!$A:$BS,42,0)</f>
        <v>#N/A</v>
      </c>
      <c r="AK975" s="23" t="e">
        <f t="shared" si="516"/>
        <v>#N/A</v>
      </c>
      <c r="AL975" s="17" t="e">
        <f>VLOOKUP($C975,'DATA PENGUKURAN GARDU'!$A:$BS,44,0)</f>
        <v>#N/A</v>
      </c>
      <c r="AM975" s="23" t="e">
        <f t="shared" si="517"/>
        <v>#N/A</v>
      </c>
      <c r="AN975" s="17" t="e">
        <f>VLOOKUP($C975,'DATA PENGUKURAN GARDU'!$A:$BS,46,0)</f>
        <v>#N/A</v>
      </c>
      <c r="AO975" s="23" t="e">
        <f t="shared" si="518"/>
        <v>#N/A</v>
      </c>
      <c r="AP975" s="17" t="e">
        <f>VLOOKUP($C975,'DATA PENGUKURAN GARDU'!$A:$BS,46,0)</f>
        <v>#N/A</v>
      </c>
      <c r="AQ975" s="17" t="e">
        <f>VLOOKUP($C975,'DATA PENGUKURAN GARDU'!$A:$BS,53,0)</f>
        <v>#N/A</v>
      </c>
      <c r="AR975" s="17" t="e">
        <f>VLOOKUP($C975,'DATA PENGUKURAN GARDU'!$A:$BS,54,0)</f>
        <v>#N/A</v>
      </c>
      <c r="AS975" s="20" t="e">
        <f>VLOOKUP($D975,'DATA PENGUKURAN GARDU'!$A:$BS,42,0)</f>
        <v>#N/A</v>
      </c>
      <c r="AT975" s="21" t="e">
        <f t="shared" si="519"/>
        <v>#N/A</v>
      </c>
      <c r="AU975" s="20" t="e">
        <f>VLOOKUP($D975,'DATA PENGUKURAN GARDU'!$A:$BS,44,0)</f>
        <v>#N/A</v>
      </c>
      <c r="AV975" s="21" t="e">
        <f t="shared" si="520"/>
        <v>#N/A</v>
      </c>
      <c r="AW975" s="20" t="e">
        <f>VLOOKUP($D975,'DATA PENGUKURAN GARDU'!$A:$BS,46,0)</f>
        <v>#N/A</v>
      </c>
      <c r="AX975" s="21" t="e">
        <f t="shared" si="521"/>
        <v>#N/A</v>
      </c>
      <c r="AY975" s="20" t="e">
        <f>VLOOKUP($D975,'DATA PENGUKURAN GARDU'!$A:$BS,46,0)</f>
        <v>#N/A</v>
      </c>
      <c r="AZ975" s="20" t="e">
        <f>VLOOKUP($D975,'DATA PENGUKURAN GARDU'!$A:$BS,53,0)</f>
        <v>#N/A</v>
      </c>
      <c r="BA975" s="20" t="e">
        <f>VLOOKUP($D975,'DATA PENGUKURAN GARDU'!$A:$BS,54,0)</f>
        <v>#N/A</v>
      </c>
      <c r="BB975" s="17" t="e">
        <f>VLOOKUP($E975,'DATA PENGUKURAN GARDU'!$A:$BS,42,0)</f>
        <v>#N/A</v>
      </c>
      <c r="BC975" s="23" t="e">
        <f t="shared" si="522"/>
        <v>#N/A</v>
      </c>
      <c r="BD975" s="17" t="e">
        <f>VLOOKUP($E975,'DATA PENGUKURAN GARDU'!$A:$BS,44,0)</f>
        <v>#N/A</v>
      </c>
      <c r="BE975" s="23" t="e">
        <f t="shared" si="523"/>
        <v>#N/A</v>
      </c>
      <c r="BF975" s="17" t="e">
        <f>VLOOKUP($E975,'DATA PENGUKURAN GARDU'!$A:$BS,46,0)</f>
        <v>#N/A</v>
      </c>
      <c r="BG975" s="23" t="e">
        <f t="shared" si="524"/>
        <v>#N/A</v>
      </c>
      <c r="BH975" s="17" t="e">
        <f>VLOOKUP($E975,'DATA PENGUKURAN GARDU'!$A:$BS,46,0)</f>
        <v>#N/A</v>
      </c>
      <c r="BI975" s="17" t="e">
        <f>VLOOKUP($E975,'DATA PENGUKURAN GARDU'!$A:$BS,53,0)</f>
        <v>#N/A</v>
      </c>
      <c r="BJ975" s="17" t="e">
        <f>VLOOKUP($E975,'DATA PENGUKURAN GARDU'!$A:$BS,54,0)</f>
        <v>#N/A</v>
      </c>
      <c r="BK975" s="20" t="e">
        <f t="shared" si="525"/>
        <v>#N/A</v>
      </c>
      <c r="BL975" s="20" t="e">
        <f t="shared" si="526"/>
        <v>#N/A</v>
      </c>
      <c r="BM975" s="20" t="e">
        <f t="shared" si="527"/>
        <v>#N/A</v>
      </c>
      <c r="BN975" s="25" t="e">
        <f t="shared" si="528"/>
        <v>#N/A</v>
      </c>
      <c r="BO975" s="26" t="str">
        <f t="shared" si="529"/>
        <v>0</v>
      </c>
      <c r="BP975" s="21" t="e">
        <f t="shared" si="530"/>
        <v>#VALUE!</v>
      </c>
      <c r="BQ975" s="20" t="e">
        <f t="shared" si="531"/>
        <v>#N/A</v>
      </c>
      <c r="BR975" s="20" t="e">
        <v>#N/A</v>
      </c>
      <c r="BS975" s="9" t="e">
        <v>#N/A</v>
      </c>
      <c r="BT975" s="2" t="e">
        <f t="shared" si="532"/>
        <v>#VALUE!</v>
      </c>
      <c r="BU975" s="2" t="e">
        <f t="shared" si="500"/>
        <v>#N/A</v>
      </c>
      <c r="BV975" s="2" t="e">
        <f t="shared" si="501"/>
        <v>#N/A</v>
      </c>
    </row>
    <row r="976" s="2" customFormat="1" ht="22.95" customHeight="1" spans="1:74">
      <c r="A976" s="9" t="str">
        <f t="shared" si="502"/>
        <v>K-235Induk</v>
      </c>
      <c r="B976" s="9" t="str">
        <f t="shared" si="503"/>
        <v>K-235jurusan 1</v>
      </c>
      <c r="C976" s="9" t="str">
        <f t="shared" si="504"/>
        <v>K-235jurusan 2</v>
      </c>
      <c r="D976" s="9" t="str">
        <f t="shared" si="505"/>
        <v>K-235jurusan 3</v>
      </c>
      <c r="E976" s="9" t="str">
        <f t="shared" si="506"/>
        <v>K-235jurusan 4</v>
      </c>
      <c r="F976" s="10" t="s">
        <v>136</v>
      </c>
      <c r="G976" s="10" t="s">
        <v>132</v>
      </c>
      <c r="H976" s="10" t="s">
        <v>1190</v>
      </c>
      <c r="I976" s="10">
        <v>0.715267</v>
      </c>
      <c r="J976" s="10">
        <v>124.30405</v>
      </c>
      <c r="K976" s="10" t="s">
        <v>7465</v>
      </c>
      <c r="L976" s="10" t="s">
        <v>7465</v>
      </c>
      <c r="M976" s="10" t="s">
        <v>7465</v>
      </c>
      <c r="N976" s="14">
        <f t="shared" si="507"/>
        <v>0</v>
      </c>
      <c r="O976" s="15" t="e">
        <f t="shared" si="508"/>
        <v>#VALUE!</v>
      </c>
      <c r="P976" s="15" t="e">
        <f t="shared" si="509"/>
        <v>#VALUE!</v>
      </c>
      <c r="Q976" s="17" t="e">
        <f>VLOOKUP($A976,'DATA PENGUKURAN GARDU'!$A:$BS,42,0)</f>
        <v>#N/A</v>
      </c>
      <c r="R976" s="18" t="e">
        <f t="shared" si="510"/>
        <v>#N/A</v>
      </c>
      <c r="S976" s="17" t="e">
        <f>VLOOKUP($A976,'DATA PENGUKURAN GARDU'!$A:$BS,44,0)</f>
        <v>#N/A</v>
      </c>
      <c r="T976" s="18" t="e">
        <f t="shared" si="511"/>
        <v>#N/A</v>
      </c>
      <c r="U976" s="17" t="e">
        <f>VLOOKUP($A976,'DATA PENGUKURAN GARDU'!$A:$BS,46,0)</f>
        <v>#N/A</v>
      </c>
      <c r="V976" s="18" t="e">
        <f t="shared" si="512"/>
        <v>#N/A</v>
      </c>
      <c r="W976" s="17" t="e">
        <f>VLOOKUP($A976,'DATA PENGUKURAN GARDU'!$A:$BS,48,0)</f>
        <v>#N/A</v>
      </c>
      <c r="X976" s="17" t="e">
        <f>VLOOKUP($A976,'DATA PENGUKURAN GARDU'!$A:$BS,53,0)</f>
        <v>#N/A</v>
      </c>
      <c r="Y976" s="17" t="e">
        <f>VLOOKUP($A976,'DATA PENGUKURAN GARDU'!$A:$BS,54,0)</f>
        <v>#N/A</v>
      </c>
      <c r="Z976" s="17" t="e">
        <f>VLOOKUP($A976,'DATA PENGUKURAN GARDU'!$A:$BS,55,0)</f>
        <v>#N/A</v>
      </c>
      <c r="AA976" s="20" t="e">
        <f>VLOOKUP($B976,'DATA PENGUKURAN GARDU'!$A:$BS,42,0)</f>
        <v>#N/A</v>
      </c>
      <c r="AB976" s="21" t="e">
        <f t="shared" si="513"/>
        <v>#N/A</v>
      </c>
      <c r="AC976" s="20" t="e">
        <f>VLOOKUP($B976,'DATA PENGUKURAN GARDU'!$A:$BS,44,0)</f>
        <v>#N/A</v>
      </c>
      <c r="AD976" s="21" t="e">
        <f t="shared" si="514"/>
        <v>#N/A</v>
      </c>
      <c r="AE976" s="20" t="e">
        <f>VLOOKUP($B976,'DATA PENGUKURAN GARDU'!$A:$BS,46,0)</f>
        <v>#N/A</v>
      </c>
      <c r="AF976" s="21" t="e">
        <f t="shared" si="515"/>
        <v>#N/A</v>
      </c>
      <c r="AG976" s="20" t="e">
        <f>VLOOKUP($B976,'DATA PENGUKURAN GARDU'!$A:$BS,46,0)</f>
        <v>#N/A</v>
      </c>
      <c r="AH976" s="20" t="e">
        <f>VLOOKUP($B976,'DATA PENGUKURAN GARDU'!$A:$BS,53,0)</f>
        <v>#N/A</v>
      </c>
      <c r="AI976" s="20" t="e">
        <f>VLOOKUP($B976,'DATA PENGUKURAN GARDU'!$A:$BS,54,0)</f>
        <v>#N/A</v>
      </c>
      <c r="AJ976" s="17" t="e">
        <f>VLOOKUP($C976,'DATA PENGUKURAN GARDU'!$A:$BS,42,0)</f>
        <v>#N/A</v>
      </c>
      <c r="AK976" s="23" t="e">
        <f t="shared" si="516"/>
        <v>#N/A</v>
      </c>
      <c r="AL976" s="17" t="e">
        <f>VLOOKUP($C976,'DATA PENGUKURAN GARDU'!$A:$BS,44,0)</f>
        <v>#N/A</v>
      </c>
      <c r="AM976" s="23" t="e">
        <f t="shared" si="517"/>
        <v>#N/A</v>
      </c>
      <c r="AN976" s="17" t="e">
        <f>VLOOKUP($C976,'DATA PENGUKURAN GARDU'!$A:$BS,46,0)</f>
        <v>#N/A</v>
      </c>
      <c r="AO976" s="23" t="e">
        <f t="shared" si="518"/>
        <v>#N/A</v>
      </c>
      <c r="AP976" s="17" t="e">
        <f>VLOOKUP($C976,'DATA PENGUKURAN GARDU'!$A:$BS,46,0)</f>
        <v>#N/A</v>
      </c>
      <c r="AQ976" s="17" t="e">
        <f>VLOOKUP($C976,'DATA PENGUKURAN GARDU'!$A:$BS,53,0)</f>
        <v>#N/A</v>
      </c>
      <c r="AR976" s="17" t="e">
        <f>VLOOKUP($C976,'DATA PENGUKURAN GARDU'!$A:$BS,54,0)</f>
        <v>#N/A</v>
      </c>
      <c r="AS976" s="20" t="e">
        <f>VLOOKUP($D976,'DATA PENGUKURAN GARDU'!$A:$BS,42,0)</f>
        <v>#N/A</v>
      </c>
      <c r="AT976" s="21" t="e">
        <f t="shared" si="519"/>
        <v>#N/A</v>
      </c>
      <c r="AU976" s="20" t="e">
        <f>VLOOKUP($D976,'DATA PENGUKURAN GARDU'!$A:$BS,44,0)</f>
        <v>#N/A</v>
      </c>
      <c r="AV976" s="21" t="e">
        <f t="shared" si="520"/>
        <v>#N/A</v>
      </c>
      <c r="AW976" s="20" t="e">
        <f>VLOOKUP($D976,'DATA PENGUKURAN GARDU'!$A:$BS,46,0)</f>
        <v>#N/A</v>
      </c>
      <c r="AX976" s="21" t="e">
        <f t="shared" si="521"/>
        <v>#N/A</v>
      </c>
      <c r="AY976" s="20" t="e">
        <f>VLOOKUP($D976,'DATA PENGUKURAN GARDU'!$A:$BS,46,0)</f>
        <v>#N/A</v>
      </c>
      <c r="AZ976" s="20" t="e">
        <f>VLOOKUP($D976,'DATA PENGUKURAN GARDU'!$A:$BS,53,0)</f>
        <v>#N/A</v>
      </c>
      <c r="BA976" s="20" t="e">
        <f>VLOOKUP($D976,'DATA PENGUKURAN GARDU'!$A:$BS,54,0)</f>
        <v>#N/A</v>
      </c>
      <c r="BB976" s="17" t="e">
        <f>VLOOKUP($E976,'DATA PENGUKURAN GARDU'!$A:$BS,42,0)</f>
        <v>#N/A</v>
      </c>
      <c r="BC976" s="23" t="e">
        <f t="shared" si="522"/>
        <v>#N/A</v>
      </c>
      <c r="BD976" s="17" t="e">
        <f>VLOOKUP($E976,'DATA PENGUKURAN GARDU'!$A:$BS,44,0)</f>
        <v>#N/A</v>
      </c>
      <c r="BE976" s="23" t="e">
        <f t="shared" si="523"/>
        <v>#N/A</v>
      </c>
      <c r="BF976" s="17" t="e">
        <f>VLOOKUP($E976,'DATA PENGUKURAN GARDU'!$A:$BS,46,0)</f>
        <v>#N/A</v>
      </c>
      <c r="BG976" s="23" t="e">
        <f t="shared" si="524"/>
        <v>#N/A</v>
      </c>
      <c r="BH976" s="17" t="e">
        <f>VLOOKUP($E976,'DATA PENGUKURAN GARDU'!$A:$BS,46,0)</f>
        <v>#N/A</v>
      </c>
      <c r="BI976" s="17" t="e">
        <f>VLOOKUP($E976,'DATA PENGUKURAN GARDU'!$A:$BS,53,0)</f>
        <v>#N/A</v>
      </c>
      <c r="BJ976" s="17" t="e">
        <f>VLOOKUP($E976,'DATA PENGUKURAN GARDU'!$A:$BS,54,0)</f>
        <v>#N/A</v>
      </c>
      <c r="BK976" s="20" t="e">
        <f t="shared" si="525"/>
        <v>#N/A</v>
      </c>
      <c r="BL976" s="20" t="e">
        <f t="shared" si="526"/>
        <v>#N/A</v>
      </c>
      <c r="BM976" s="20" t="e">
        <f t="shared" si="527"/>
        <v>#N/A</v>
      </c>
      <c r="BN976" s="25" t="e">
        <f t="shared" si="528"/>
        <v>#N/A</v>
      </c>
      <c r="BO976" s="26" t="str">
        <f t="shared" si="529"/>
        <v>0</v>
      </c>
      <c r="BP976" s="21" t="e">
        <f t="shared" si="530"/>
        <v>#VALUE!</v>
      </c>
      <c r="BQ976" s="20" t="e">
        <f t="shared" si="531"/>
        <v>#N/A</v>
      </c>
      <c r="BR976" s="20" t="e">
        <v>#N/A</v>
      </c>
      <c r="BS976" s="9" t="e">
        <v>#N/A</v>
      </c>
      <c r="BT976" s="2" t="e">
        <f t="shared" si="532"/>
        <v>#VALUE!</v>
      </c>
      <c r="BU976" s="2" t="e">
        <f t="shared" si="500"/>
        <v>#N/A</v>
      </c>
      <c r="BV976" s="2" t="e">
        <f t="shared" si="501"/>
        <v>#N/A</v>
      </c>
    </row>
    <row r="977" s="2" customFormat="1" ht="22.95" customHeight="1" spans="1:74">
      <c r="A977" s="9" t="str">
        <f t="shared" si="502"/>
        <v>K-236Induk</v>
      </c>
      <c r="B977" s="9" t="str">
        <f t="shared" si="503"/>
        <v>K-236jurusan 1</v>
      </c>
      <c r="C977" s="9" t="str">
        <f t="shared" si="504"/>
        <v>K-236jurusan 2</v>
      </c>
      <c r="D977" s="9" t="str">
        <f t="shared" si="505"/>
        <v>K-236jurusan 3</v>
      </c>
      <c r="E977" s="9" t="str">
        <f t="shared" si="506"/>
        <v>K-236jurusan 4</v>
      </c>
      <c r="F977" s="10" t="s">
        <v>136</v>
      </c>
      <c r="G977" s="10" t="s">
        <v>132</v>
      </c>
      <c r="H977" s="10" t="s">
        <v>1191</v>
      </c>
      <c r="I977" s="10">
        <v>0.711417</v>
      </c>
      <c r="J977" s="10">
        <v>124.305483</v>
      </c>
      <c r="K977" s="10" t="s">
        <v>7465</v>
      </c>
      <c r="L977" s="10" t="s">
        <v>7465</v>
      </c>
      <c r="M977" s="10" t="s">
        <v>7465</v>
      </c>
      <c r="N977" s="14">
        <f t="shared" si="507"/>
        <v>0</v>
      </c>
      <c r="O977" s="15" t="e">
        <f t="shared" si="508"/>
        <v>#VALUE!</v>
      </c>
      <c r="P977" s="15" t="e">
        <f t="shared" si="509"/>
        <v>#VALUE!</v>
      </c>
      <c r="Q977" s="17" t="e">
        <f>VLOOKUP($A977,'DATA PENGUKURAN GARDU'!$A:$BS,42,0)</f>
        <v>#N/A</v>
      </c>
      <c r="R977" s="18" t="e">
        <f t="shared" si="510"/>
        <v>#N/A</v>
      </c>
      <c r="S977" s="17" t="e">
        <f>VLOOKUP($A977,'DATA PENGUKURAN GARDU'!$A:$BS,44,0)</f>
        <v>#N/A</v>
      </c>
      <c r="T977" s="18" t="e">
        <f t="shared" si="511"/>
        <v>#N/A</v>
      </c>
      <c r="U977" s="17" t="e">
        <f>VLOOKUP($A977,'DATA PENGUKURAN GARDU'!$A:$BS,46,0)</f>
        <v>#N/A</v>
      </c>
      <c r="V977" s="18" t="e">
        <f t="shared" si="512"/>
        <v>#N/A</v>
      </c>
      <c r="W977" s="17" t="e">
        <f>VLOOKUP($A977,'DATA PENGUKURAN GARDU'!$A:$BS,48,0)</f>
        <v>#N/A</v>
      </c>
      <c r="X977" s="17" t="e">
        <f>VLOOKUP($A977,'DATA PENGUKURAN GARDU'!$A:$BS,53,0)</f>
        <v>#N/A</v>
      </c>
      <c r="Y977" s="17" t="e">
        <f>VLOOKUP($A977,'DATA PENGUKURAN GARDU'!$A:$BS,54,0)</f>
        <v>#N/A</v>
      </c>
      <c r="Z977" s="17" t="e">
        <f>VLOOKUP($A977,'DATA PENGUKURAN GARDU'!$A:$BS,55,0)</f>
        <v>#N/A</v>
      </c>
      <c r="AA977" s="20" t="e">
        <f>VLOOKUP($B977,'DATA PENGUKURAN GARDU'!$A:$BS,42,0)</f>
        <v>#N/A</v>
      </c>
      <c r="AB977" s="21" t="e">
        <f t="shared" si="513"/>
        <v>#N/A</v>
      </c>
      <c r="AC977" s="20" t="e">
        <f>VLOOKUP($B977,'DATA PENGUKURAN GARDU'!$A:$BS,44,0)</f>
        <v>#N/A</v>
      </c>
      <c r="AD977" s="21" t="e">
        <f t="shared" si="514"/>
        <v>#N/A</v>
      </c>
      <c r="AE977" s="20" t="e">
        <f>VLOOKUP($B977,'DATA PENGUKURAN GARDU'!$A:$BS,46,0)</f>
        <v>#N/A</v>
      </c>
      <c r="AF977" s="21" t="e">
        <f t="shared" si="515"/>
        <v>#N/A</v>
      </c>
      <c r="AG977" s="20" t="e">
        <f>VLOOKUP($B977,'DATA PENGUKURAN GARDU'!$A:$BS,46,0)</f>
        <v>#N/A</v>
      </c>
      <c r="AH977" s="20" t="e">
        <f>VLOOKUP($B977,'DATA PENGUKURAN GARDU'!$A:$BS,53,0)</f>
        <v>#N/A</v>
      </c>
      <c r="AI977" s="20" t="e">
        <f>VLOOKUP($B977,'DATA PENGUKURAN GARDU'!$A:$BS,54,0)</f>
        <v>#N/A</v>
      </c>
      <c r="AJ977" s="17" t="e">
        <f>VLOOKUP($C977,'DATA PENGUKURAN GARDU'!$A:$BS,42,0)</f>
        <v>#N/A</v>
      </c>
      <c r="AK977" s="23" t="e">
        <f t="shared" si="516"/>
        <v>#N/A</v>
      </c>
      <c r="AL977" s="17" t="e">
        <f>VLOOKUP($C977,'DATA PENGUKURAN GARDU'!$A:$BS,44,0)</f>
        <v>#N/A</v>
      </c>
      <c r="AM977" s="23" t="e">
        <f t="shared" si="517"/>
        <v>#N/A</v>
      </c>
      <c r="AN977" s="17" t="e">
        <f>VLOOKUP($C977,'DATA PENGUKURAN GARDU'!$A:$BS,46,0)</f>
        <v>#N/A</v>
      </c>
      <c r="AO977" s="23" t="e">
        <f t="shared" si="518"/>
        <v>#N/A</v>
      </c>
      <c r="AP977" s="17" t="e">
        <f>VLOOKUP($C977,'DATA PENGUKURAN GARDU'!$A:$BS,46,0)</f>
        <v>#N/A</v>
      </c>
      <c r="AQ977" s="17" t="e">
        <f>VLOOKUP($C977,'DATA PENGUKURAN GARDU'!$A:$BS,53,0)</f>
        <v>#N/A</v>
      </c>
      <c r="AR977" s="17" t="e">
        <f>VLOOKUP($C977,'DATA PENGUKURAN GARDU'!$A:$BS,54,0)</f>
        <v>#N/A</v>
      </c>
      <c r="AS977" s="20" t="e">
        <f>VLOOKUP($D977,'DATA PENGUKURAN GARDU'!$A:$BS,42,0)</f>
        <v>#N/A</v>
      </c>
      <c r="AT977" s="21" t="e">
        <f t="shared" si="519"/>
        <v>#N/A</v>
      </c>
      <c r="AU977" s="20" t="e">
        <f>VLOOKUP($D977,'DATA PENGUKURAN GARDU'!$A:$BS,44,0)</f>
        <v>#N/A</v>
      </c>
      <c r="AV977" s="21" t="e">
        <f t="shared" si="520"/>
        <v>#N/A</v>
      </c>
      <c r="AW977" s="20" t="e">
        <f>VLOOKUP($D977,'DATA PENGUKURAN GARDU'!$A:$BS,46,0)</f>
        <v>#N/A</v>
      </c>
      <c r="AX977" s="21" t="e">
        <f t="shared" si="521"/>
        <v>#N/A</v>
      </c>
      <c r="AY977" s="20" t="e">
        <f>VLOOKUP($D977,'DATA PENGUKURAN GARDU'!$A:$BS,46,0)</f>
        <v>#N/A</v>
      </c>
      <c r="AZ977" s="20" t="e">
        <f>VLOOKUP($D977,'DATA PENGUKURAN GARDU'!$A:$BS,53,0)</f>
        <v>#N/A</v>
      </c>
      <c r="BA977" s="20" t="e">
        <f>VLOOKUP($D977,'DATA PENGUKURAN GARDU'!$A:$BS,54,0)</f>
        <v>#N/A</v>
      </c>
      <c r="BB977" s="17" t="e">
        <f>VLOOKUP($E977,'DATA PENGUKURAN GARDU'!$A:$BS,42,0)</f>
        <v>#N/A</v>
      </c>
      <c r="BC977" s="23" t="e">
        <f t="shared" si="522"/>
        <v>#N/A</v>
      </c>
      <c r="BD977" s="17" t="e">
        <f>VLOOKUP($E977,'DATA PENGUKURAN GARDU'!$A:$BS,44,0)</f>
        <v>#N/A</v>
      </c>
      <c r="BE977" s="23" t="e">
        <f t="shared" si="523"/>
        <v>#N/A</v>
      </c>
      <c r="BF977" s="17" t="e">
        <f>VLOOKUP($E977,'DATA PENGUKURAN GARDU'!$A:$BS,46,0)</f>
        <v>#N/A</v>
      </c>
      <c r="BG977" s="23" t="e">
        <f t="shared" si="524"/>
        <v>#N/A</v>
      </c>
      <c r="BH977" s="17" t="e">
        <f>VLOOKUP($E977,'DATA PENGUKURAN GARDU'!$A:$BS,46,0)</f>
        <v>#N/A</v>
      </c>
      <c r="BI977" s="17" t="e">
        <f>VLOOKUP($E977,'DATA PENGUKURAN GARDU'!$A:$BS,53,0)</f>
        <v>#N/A</v>
      </c>
      <c r="BJ977" s="17" t="e">
        <f>VLOOKUP($E977,'DATA PENGUKURAN GARDU'!$A:$BS,54,0)</f>
        <v>#N/A</v>
      </c>
      <c r="BK977" s="20" t="e">
        <f t="shared" si="525"/>
        <v>#N/A</v>
      </c>
      <c r="BL977" s="20" t="e">
        <f t="shared" si="526"/>
        <v>#N/A</v>
      </c>
      <c r="BM977" s="20" t="e">
        <f t="shared" si="527"/>
        <v>#N/A</v>
      </c>
      <c r="BN977" s="25" t="e">
        <f t="shared" si="528"/>
        <v>#N/A</v>
      </c>
      <c r="BO977" s="26" t="str">
        <f t="shared" si="529"/>
        <v>0</v>
      </c>
      <c r="BP977" s="21" t="e">
        <f t="shared" si="530"/>
        <v>#VALUE!</v>
      </c>
      <c r="BQ977" s="20" t="e">
        <f t="shared" si="531"/>
        <v>#N/A</v>
      </c>
      <c r="BR977" s="20" t="e">
        <v>#N/A</v>
      </c>
      <c r="BS977" s="9" t="e">
        <v>#N/A</v>
      </c>
      <c r="BT977" s="2" t="e">
        <f t="shared" si="532"/>
        <v>#VALUE!</v>
      </c>
      <c r="BU977" s="2" t="e">
        <f t="shared" si="500"/>
        <v>#N/A</v>
      </c>
      <c r="BV977" s="2" t="e">
        <f t="shared" si="501"/>
        <v>#N/A</v>
      </c>
    </row>
    <row r="978" s="2" customFormat="1" ht="22.95" customHeight="1" spans="1:74">
      <c r="A978" s="9" t="str">
        <f t="shared" si="502"/>
        <v>K-188Induk</v>
      </c>
      <c r="B978" s="9" t="str">
        <f t="shared" si="503"/>
        <v>K-188jurusan 1</v>
      </c>
      <c r="C978" s="9" t="str">
        <f t="shared" si="504"/>
        <v>K-188jurusan 2</v>
      </c>
      <c r="D978" s="9" t="str">
        <f t="shared" si="505"/>
        <v>K-188jurusan 3</v>
      </c>
      <c r="E978" s="9" t="str">
        <f t="shared" si="506"/>
        <v>K-188jurusan 4</v>
      </c>
      <c r="F978" s="10" t="s">
        <v>131</v>
      </c>
      <c r="G978" s="10" t="s">
        <v>132</v>
      </c>
      <c r="H978" s="10" t="s">
        <v>1194</v>
      </c>
      <c r="I978" s="10">
        <v>0.815867</v>
      </c>
      <c r="J978" s="10">
        <v>124.323683</v>
      </c>
      <c r="K978" s="10" t="s">
        <v>7465</v>
      </c>
      <c r="L978" s="10" t="s">
        <v>7465</v>
      </c>
      <c r="M978" s="10" t="s">
        <v>7465</v>
      </c>
      <c r="N978" s="14">
        <f t="shared" si="507"/>
        <v>0</v>
      </c>
      <c r="O978" s="15" t="e">
        <f t="shared" si="508"/>
        <v>#VALUE!</v>
      </c>
      <c r="P978" s="15" t="e">
        <f t="shared" si="509"/>
        <v>#VALUE!</v>
      </c>
      <c r="Q978" s="17" t="e">
        <f>VLOOKUP($A978,'DATA PENGUKURAN GARDU'!$A:$BS,42,0)</f>
        <v>#N/A</v>
      </c>
      <c r="R978" s="18" t="e">
        <f t="shared" si="510"/>
        <v>#N/A</v>
      </c>
      <c r="S978" s="17" t="e">
        <f>VLOOKUP($A978,'DATA PENGUKURAN GARDU'!$A:$BS,44,0)</f>
        <v>#N/A</v>
      </c>
      <c r="T978" s="18" t="e">
        <f t="shared" si="511"/>
        <v>#N/A</v>
      </c>
      <c r="U978" s="17" t="e">
        <f>VLOOKUP($A978,'DATA PENGUKURAN GARDU'!$A:$BS,46,0)</f>
        <v>#N/A</v>
      </c>
      <c r="V978" s="18" t="e">
        <f t="shared" si="512"/>
        <v>#N/A</v>
      </c>
      <c r="W978" s="17" t="e">
        <f>VLOOKUP($A978,'DATA PENGUKURAN GARDU'!$A:$BS,48,0)</f>
        <v>#N/A</v>
      </c>
      <c r="X978" s="17" t="e">
        <f>VLOOKUP($A978,'DATA PENGUKURAN GARDU'!$A:$BS,53,0)</f>
        <v>#N/A</v>
      </c>
      <c r="Y978" s="17" t="e">
        <f>VLOOKUP($A978,'DATA PENGUKURAN GARDU'!$A:$BS,54,0)</f>
        <v>#N/A</v>
      </c>
      <c r="Z978" s="17" t="e">
        <f>VLOOKUP($A978,'DATA PENGUKURAN GARDU'!$A:$BS,55,0)</f>
        <v>#N/A</v>
      </c>
      <c r="AA978" s="20" t="e">
        <f>VLOOKUP($B978,'DATA PENGUKURAN GARDU'!$A:$BS,42,0)</f>
        <v>#N/A</v>
      </c>
      <c r="AB978" s="21" t="e">
        <f t="shared" si="513"/>
        <v>#N/A</v>
      </c>
      <c r="AC978" s="20" t="e">
        <f>VLOOKUP($B978,'DATA PENGUKURAN GARDU'!$A:$BS,44,0)</f>
        <v>#N/A</v>
      </c>
      <c r="AD978" s="21" t="e">
        <f t="shared" si="514"/>
        <v>#N/A</v>
      </c>
      <c r="AE978" s="20" t="e">
        <f>VLOOKUP($B978,'DATA PENGUKURAN GARDU'!$A:$BS,46,0)</f>
        <v>#N/A</v>
      </c>
      <c r="AF978" s="21" t="e">
        <f t="shared" si="515"/>
        <v>#N/A</v>
      </c>
      <c r="AG978" s="20" t="e">
        <f>VLOOKUP($B978,'DATA PENGUKURAN GARDU'!$A:$BS,46,0)</f>
        <v>#N/A</v>
      </c>
      <c r="AH978" s="20" t="e">
        <f>VLOOKUP($B978,'DATA PENGUKURAN GARDU'!$A:$BS,53,0)</f>
        <v>#N/A</v>
      </c>
      <c r="AI978" s="20" t="e">
        <f>VLOOKUP($B978,'DATA PENGUKURAN GARDU'!$A:$BS,54,0)</f>
        <v>#N/A</v>
      </c>
      <c r="AJ978" s="17" t="e">
        <f>VLOOKUP($C978,'DATA PENGUKURAN GARDU'!$A:$BS,42,0)</f>
        <v>#N/A</v>
      </c>
      <c r="AK978" s="23" t="e">
        <f t="shared" si="516"/>
        <v>#N/A</v>
      </c>
      <c r="AL978" s="17" t="e">
        <f>VLOOKUP($C978,'DATA PENGUKURAN GARDU'!$A:$BS,44,0)</f>
        <v>#N/A</v>
      </c>
      <c r="AM978" s="23" t="e">
        <f t="shared" si="517"/>
        <v>#N/A</v>
      </c>
      <c r="AN978" s="17" t="e">
        <f>VLOOKUP($C978,'DATA PENGUKURAN GARDU'!$A:$BS,46,0)</f>
        <v>#N/A</v>
      </c>
      <c r="AO978" s="23" t="e">
        <f t="shared" si="518"/>
        <v>#N/A</v>
      </c>
      <c r="AP978" s="17" t="e">
        <f>VLOOKUP($C978,'DATA PENGUKURAN GARDU'!$A:$BS,46,0)</f>
        <v>#N/A</v>
      </c>
      <c r="AQ978" s="17" t="e">
        <f>VLOOKUP($C978,'DATA PENGUKURAN GARDU'!$A:$BS,53,0)</f>
        <v>#N/A</v>
      </c>
      <c r="AR978" s="17" t="e">
        <f>VLOOKUP($C978,'DATA PENGUKURAN GARDU'!$A:$BS,54,0)</f>
        <v>#N/A</v>
      </c>
      <c r="AS978" s="20" t="e">
        <f>VLOOKUP($D978,'DATA PENGUKURAN GARDU'!$A:$BS,42,0)</f>
        <v>#N/A</v>
      </c>
      <c r="AT978" s="21" t="e">
        <f t="shared" si="519"/>
        <v>#N/A</v>
      </c>
      <c r="AU978" s="20" t="e">
        <f>VLOOKUP($D978,'DATA PENGUKURAN GARDU'!$A:$BS,44,0)</f>
        <v>#N/A</v>
      </c>
      <c r="AV978" s="21" t="e">
        <f t="shared" si="520"/>
        <v>#N/A</v>
      </c>
      <c r="AW978" s="20" t="e">
        <f>VLOOKUP($D978,'DATA PENGUKURAN GARDU'!$A:$BS,46,0)</f>
        <v>#N/A</v>
      </c>
      <c r="AX978" s="21" t="e">
        <f t="shared" si="521"/>
        <v>#N/A</v>
      </c>
      <c r="AY978" s="20" t="e">
        <f>VLOOKUP($D978,'DATA PENGUKURAN GARDU'!$A:$BS,46,0)</f>
        <v>#N/A</v>
      </c>
      <c r="AZ978" s="20" t="e">
        <f>VLOOKUP($D978,'DATA PENGUKURAN GARDU'!$A:$BS,53,0)</f>
        <v>#N/A</v>
      </c>
      <c r="BA978" s="20" t="e">
        <f>VLOOKUP($D978,'DATA PENGUKURAN GARDU'!$A:$BS,54,0)</f>
        <v>#N/A</v>
      </c>
      <c r="BB978" s="17" t="e">
        <f>VLOOKUP($E978,'DATA PENGUKURAN GARDU'!$A:$BS,42,0)</f>
        <v>#N/A</v>
      </c>
      <c r="BC978" s="23" t="e">
        <f t="shared" si="522"/>
        <v>#N/A</v>
      </c>
      <c r="BD978" s="17" t="e">
        <f>VLOOKUP($E978,'DATA PENGUKURAN GARDU'!$A:$BS,44,0)</f>
        <v>#N/A</v>
      </c>
      <c r="BE978" s="23" t="e">
        <f t="shared" si="523"/>
        <v>#N/A</v>
      </c>
      <c r="BF978" s="17" t="e">
        <f>VLOOKUP($E978,'DATA PENGUKURAN GARDU'!$A:$BS,46,0)</f>
        <v>#N/A</v>
      </c>
      <c r="BG978" s="23" t="e">
        <f t="shared" si="524"/>
        <v>#N/A</v>
      </c>
      <c r="BH978" s="17" t="e">
        <f>VLOOKUP($E978,'DATA PENGUKURAN GARDU'!$A:$BS,46,0)</f>
        <v>#N/A</v>
      </c>
      <c r="BI978" s="17" t="e">
        <f>VLOOKUP($E978,'DATA PENGUKURAN GARDU'!$A:$BS,53,0)</f>
        <v>#N/A</v>
      </c>
      <c r="BJ978" s="17" t="e">
        <f>VLOOKUP($E978,'DATA PENGUKURAN GARDU'!$A:$BS,54,0)</f>
        <v>#N/A</v>
      </c>
      <c r="BK978" s="20" t="e">
        <f t="shared" si="525"/>
        <v>#N/A</v>
      </c>
      <c r="BL978" s="20" t="e">
        <f t="shared" si="526"/>
        <v>#N/A</v>
      </c>
      <c r="BM978" s="20" t="e">
        <f t="shared" si="527"/>
        <v>#N/A</v>
      </c>
      <c r="BN978" s="25" t="e">
        <f t="shared" si="528"/>
        <v>#N/A</v>
      </c>
      <c r="BO978" s="26" t="str">
        <f t="shared" si="529"/>
        <v>0</v>
      </c>
      <c r="BP978" s="21" t="e">
        <f t="shared" si="530"/>
        <v>#VALUE!</v>
      </c>
      <c r="BQ978" s="20" t="e">
        <f t="shared" si="531"/>
        <v>#N/A</v>
      </c>
      <c r="BR978" s="20" t="e">
        <v>#N/A</v>
      </c>
      <c r="BS978" s="9" t="e">
        <v>#N/A</v>
      </c>
      <c r="BT978" s="2" t="e">
        <f t="shared" si="532"/>
        <v>#VALUE!</v>
      </c>
      <c r="BU978" s="2" t="e">
        <f t="shared" si="500"/>
        <v>#N/A</v>
      </c>
      <c r="BV978" s="2" t="e">
        <f t="shared" si="501"/>
        <v>#N/A</v>
      </c>
    </row>
    <row r="979" s="2" customFormat="1" ht="22.95" customHeight="1" spans="1:74">
      <c r="A979" s="9" t="str">
        <f t="shared" si="502"/>
        <v>K-189.2Induk</v>
      </c>
      <c r="B979" s="9" t="str">
        <f t="shared" si="503"/>
        <v>K-189.2jurusan 1</v>
      </c>
      <c r="C979" s="9" t="str">
        <f t="shared" si="504"/>
        <v>K-189.2jurusan 2</v>
      </c>
      <c r="D979" s="9" t="str">
        <f t="shared" si="505"/>
        <v>K-189.2jurusan 3</v>
      </c>
      <c r="E979" s="9" t="str">
        <f t="shared" si="506"/>
        <v>K-189.2jurusan 4</v>
      </c>
      <c r="F979" s="10" t="s">
        <v>1195</v>
      </c>
      <c r="G979" s="10" t="s">
        <v>132</v>
      </c>
      <c r="H979" s="10" t="s">
        <v>1196</v>
      </c>
      <c r="I979" s="10">
        <v>0.867145</v>
      </c>
      <c r="J979" s="10">
        <v>124.347032</v>
      </c>
      <c r="K979" s="10" t="s">
        <v>7465</v>
      </c>
      <c r="L979" s="10" t="s">
        <v>7465</v>
      </c>
      <c r="M979" s="10" t="s">
        <v>7465</v>
      </c>
      <c r="N979" s="14">
        <f t="shared" si="507"/>
        <v>0</v>
      </c>
      <c r="O979" s="15" t="e">
        <f t="shared" si="508"/>
        <v>#VALUE!</v>
      </c>
      <c r="P979" s="15" t="e">
        <f t="shared" si="509"/>
        <v>#VALUE!</v>
      </c>
      <c r="Q979" s="17" t="e">
        <f>VLOOKUP($A979,'DATA PENGUKURAN GARDU'!$A:$BS,42,0)</f>
        <v>#N/A</v>
      </c>
      <c r="R979" s="18" t="e">
        <f t="shared" si="510"/>
        <v>#N/A</v>
      </c>
      <c r="S979" s="17" t="e">
        <f>VLOOKUP($A979,'DATA PENGUKURAN GARDU'!$A:$BS,44,0)</f>
        <v>#N/A</v>
      </c>
      <c r="T979" s="18" t="e">
        <f t="shared" si="511"/>
        <v>#N/A</v>
      </c>
      <c r="U979" s="17" t="e">
        <f>VLOOKUP($A979,'DATA PENGUKURAN GARDU'!$A:$BS,46,0)</f>
        <v>#N/A</v>
      </c>
      <c r="V979" s="18" t="e">
        <f t="shared" si="512"/>
        <v>#N/A</v>
      </c>
      <c r="W979" s="17" t="e">
        <f>VLOOKUP($A979,'DATA PENGUKURAN GARDU'!$A:$BS,48,0)</f>
        <v>#N/A</v>
      </c>
      <c r="X979" s="17" t="e">
        <f>VLOOKUP($A979,'DATA PENGUKURAN GARDU'!$A:$BS,53,0)</f>
        <v>#N/A</v>
      </c>
      <c r="Y979" s="17" t="e">
        <f>VLOOKUP($A979,'DATA PENGUKURAN GARDU'!$A:$BS,54,0)</f>
        <v>#N/A</v>
      </c>
      <c r="Z979" s="17" t="e">
        <f>VLOOKUP($A979,'DATA PENGUKURAN GARDU'!$A:$BS,55,0)</f>
        <v>#N/A</v>
      </c>
      <c r="AA979" s="20" t="e">
        <f>VLOOKUP($B979,'DATA PENGUKURAN GARDU'!$A:$BS,42,0)</f>
        <v>#N/A</v>
      </c>
      <c r="AB979" s="21" t="e">
        <f t="shared" si="513"/>
        <v>#N/A</v>
      </c>
      <c r="AC979" s="20" t="e">
        <f>VLOOKUP($B979,'DATA PENGUKURAN GARDU'!$A:$BS,44,0)</f>
        <v>#N/A</v>
      </c>
      <c r="AD979" s="21" t="e">
        <f t="shared" si="514"/>
        <v>#N/A</v>
      </c>
      <c r="AE979" s="20" t="e">
        <f>VLOOKUP($B979,'DATA PENGUKURAN GARDU'!$A:$BS,46,0)</f>
        <v>#N/A</v>
      </c>
      <c r="AF979" s="21" t="e">
        <f t="shared" si="515"/>
        <v>#N/A</v>
      </c>
      <c r="AG979" s="20" t="e">
        <f>VLOOKUP($B979,'DATA PENGUKURAN GARDU'!$A:$BS,46,0)</f>
        <v>#N/A</v>
      </c>
      <c r="AH979" s="20" t="e">
        <f>VLOOKUP($B979,'DATA PENGUKURAN GARDU'!$A:$BS,53,0)</f>
        <v>#N/A</v>
      </c>
      <c r="AI979" s="20" t="e">
        <f>VLOOKUP($B979,'DATA PENGUKURAN GARDU'!$A:$BS,54,0)</f>
        <v>#N/A</v>
      </c>
      <c r="AJ979" s="17" t="e">
        <f>VLOOKUP($C979,'DATA PENGUKURAN GARDU'!$A:$BS,42,0)</f>
        <v>#N/A</v>
      </c>
      <c r="AK979" s="23" t="e">
        <f t="shared" si="516"/>
        <v>#N/A</v>
      </c>
      <c r="AL979" s="17" t="e">
        <f>VLOOKUP($C979,'DATA PENGUKURAN GARDU'!$A:$BS,44,0)</f>
        <v>#N/A</v>
      </c>
      <c r="AM979" s="23" t="e">
        <f t="shared" si="517"/>
        <v>#N/A</v>
      </c>
      <c r="AN979" s="17" t="e">
        <f>VLOOKUP($C979,'DATA PENGUKURAN GARDU'!$A:$BS,46,0)</f>
        <v>#N/A</v>
      </c>
      <c r="AO979" s="23" t="e">
        <f t="shared" si="518"/>
        <v>#N/A</v>
      </c>
      <c r="AP979" s="17" t="e">
        <f>VLOOKUP($C979,'DATA PENGUKURAN GARDU'!$A:$BS,46,0)</f>
        <v>#N/A</v>
      </c>
      <c r="AQ979" s="17" t="e">
        <f>VLOOKUP($C979,'DATA PENGUKURAN GARDU'!$A:$BS,53,0)</f>
        <v>#N/A</v>
      </c>
      <c r="AR979" s="17" t="e">
        <f>VLOOKUP($C979,'DATA PENGUKURAN GARDU'!$A:$BS,54,0)</f>
        <v>#N/A</v>
      </c>
      <c r="AS979" s="20" t="e">
        <f>VLOOKUP($D979,'DATA PENGUKURAN GARDU'!$A:$BS,42,0)</f>
        <v>#N/A</v>
      </c>
      <c r="AT979" s="21" t="e">
        <f t="shared" si="519"/>
        <v>#N/A</v>
      </c>
      <c r="AU979" s="20" t="e">
        <f>VLOOKUP($D979,'DATA PENGUKURAN GARDU'!$A:$BS,44,0)</f>
        <v>#N/A</v>
      </c>
      <c r="AV979" s="21" t="e">
        <f t="shared" si="520"/>
        <v>#N/A</v>
      </c>
      <c r="AW979" s="20" t="e">
        <f>VLOOKUP($D979,'DATA PENGUKURAN GARDU'!$A:$BS,46,0)</f>
        <v>#N/A</v>
      </c>
      <c r="AX979" s="21" t="e">
        <f t="shared" si="521"/>
        <v>#N/A</v>
      </c>
      <c r="AY979" s="20" t="e">
        <f>VLOOKUP($D979,'DATA PENGUKURAN GARDU'!$A:$BS,46,0)</f>
        <v>#N/A</v>
      </c>
      <c r="AZ979" s="20" t="e">
        <f>VLOOKUP($D979,'DATA PENGUKURAN GARDU'!$A:$BS,53,0)</f>
        <v>#N/A</v>
      </c>
      <c r="BA979" s="20" t="e">
        <f>VLOOKUP($D979,'DATA PENGUKURAN GARDU'!$A:$BS,54,0)</f>
        <v>#N/A</v>
      </c>
      <c r="BB979" s="17" t="e">
        <f>VLOOKUP($E979,'DATA PENGUKURAN GARDU'!$A:$BS,42,0)</f>
        <v>#N/A</v>
      </c>
      <c r="BC979" s="23" t="e">
        <f t="shared" si="522"/>
        <v>#N/A</v>
      </c>
      <c r="BD979" s="17" t="e">
        <f>VLOOKUP($E979,'DATA PENGUKURAN GARDU'!$A:$BS,44,0)</f>
        <v>#N/A</v>
      </c>
      <c r="BE979" s="23" t="e">
        <f t="shared" si="523"/>
        <v>#N/A</v>
      </c>
      <c r="BF979" s="17" t="e">
        <f>VLOOKUP($E979,'DATA PENGUKURAN GARDU'!$A:$BS,46,0)</f>
        <v>#N/A</v>
      </c>
      <c r="BG979" s="23" t="e">
        <f t="shared" si="524"/>
        <v>#N/A</v>
      </c>
      <c r="BH979" s="17" t="e">
        <f>VLOOKUP($E979,'DATA PENGUKURAN GARDU'!$A:$BS,46,0)</f>
        <v>#N/A</v>
      </c>
      <c r="BI979" s="17" t="e">
        <f>VLOOKUP($E979,'DATA PENGUKURAN GARDU'!$A:$BS,53,0)</f>
        <v>#N/A</v>
      </c>
      <c r="BJ979" s="17" t="e">
        <f>VLOOKUP($E979,'DATA PENGUKURAN GARDU'!$A:$BS,54,0)</f>
        <v>#N/A</v>
      </c>
      <c r="BK979" s="20" t="e">
        <f t="shared" si="525"/>
        <v>#N/A</v>
      </c>
      <c r="BL979" s="20" t="e">
        <f t="shared" si="526"/>
        <v>#N/A</v>
      </c>
      <c r="BM979" s="20" t="e">
        <f t="shared" si="527"/>
        <v>#N/A</v>
      </c>
      <c r="BN979" s="25" t="e">
        <f t="shared" si="528"/>
        <v>#N/A</v>
      </c>
      <c r="BO979" s="26" t="str">
        <f t="shared" si="529"/>
        <v>0</v>
      </c>
      <c r="BP979" s="21" t="e">
        <f t="shared" si="530"/>
        <v>#VALUE!</v>
      </c>
      <c r="BQ979" s="20" t="e">
        <f t="shared" si="531"/>
        <v>#N/A</v>
      </c>
      <c r="BR979" s="20" t="e">
        <v>#N/A</v>
      </c>
      <c r="BS979" s="9" t="e">
        <v>#N/A</v>
      </c>
      <c r="BT979" s="2" t="e">
        <f t="shared" si="532"/>
        <v>#VALUE!</v>
      </c>
      <c r="BU979" s="2" t="e">
        <f t="shared" si="500"/>
        <v>#N/A</v>
      </c>
      <c r="BV979" s="2" t="e">
        <f t="shared" si="501"/>
        <v>#N/A</v>
      </c>
    </row>
    <row r="980" s="2" customFormat="1" ht="22.95" customHeight="1" spans="1:74">
      <c r="A980" s="9" t="str">
        <f t="shared" si="502"/>
        <v>L-062Induk</v>
      </c>
      <c r="B980" s="9" t="str">
        <f t="shared" si="503"/>
        <v>L-062jurusan 1</v>
      </c>
      <c r="C980" s="9" t="str">
        <f t="shared" si="504"/>
        <v>L-062jurusan 2</v>
      </c>
      <c r="D980" s="9" t="str">
        <f t="shared" si="505"/>
        <v>L-062jurusan 3</v>
      </c>
      <c r="E980" s="9" t="str">
        <f t="shared" si="506"/>
        <v>L-062jurusan 4</v>
      </c>
      <c r="F980" s="10" t="s">
        <v>493</v>
      </c>
      <c r="G980" s="10" t="s">
        <v>22</v>
      </c>
      <c r="H980" s="10" t="s">
        <v>1197</v>
      </c>
      <c r="I980" s="10">
        <v>0.30764</v>
      </c>
      <c r="J980" s="10">
        <v>123.654</v>
      </c>
      <c r="K980" s="10" t="s">
        <v>7465</v>
      </c>
      <c r="L980" s="10" t="s">
        <v>7465</v>
      </c>
      <c r="M980" s="10" t="s">
        <v>7465</v>
      </c>
      <c r="N980" s="14">
        <f t="shared" si="507"/>
        <v>0</v>
      </c>
      <c r="O980" s="15" t="e">
        <f t="shared" si="508"/>
        <v>#VALUE!</v>
      </c>
      <c r="P980" s="15" t="e">
        <f t="shared" si="509"/>
        <v>#VALUE!</v>
      </c>
      <c r="Q980" s="17" t="e">
        <f>VLOOKUP($A980,'DATA PENGUKURAN GARDU'!$A:$BS,42,0)</f>
        <v>#N/A</v>
      </c>
      <c r="R980" s="18" t="e">
        <f t="shared" si="510"/>
        <v>#N/A</v>
      </c>
      <c r="S980" s="17" t="e">
        <f>VLOOKUP($A980,'DATA PENGUKURAN GARDU'!$A:$BS,44,0)</f>
        <v>#N/A</v>
      </c>
      <c r="T980" s="18" t="e">
        <f t="shared" si="511"/>
        <v>#N/A</v>
      </c>
      <c r="U980" s="17" t="e">
        <f>VLOOKUP($A980,'DATA PENGUKURAN GARDU'!$A:$BS,46,0)</f>
        <v>#N/A</v>
      </c>
      <c r="V980" s="18" t="e">
        <f t="shared" si="512"/>
        <v>#N/A</v>
      </c>
      <c r="W980" s="17" t="e">
        <f>VLOOKUP($A980,'DATA PENGUKURAN GARDU'!$A:$BS,48,0)</f>
        <v>#N/A</v>
      </c>
      <c r="X980" s="17" t="e">
        <f>VLOOKUP($A980,'DATA PENGUKURAN GARDU'!$A:$BS,53,0)</f>
        <v>#N/A</v>
      </c>
      <c r="Y980" s="17" t="e">
        <f>VLOOKUP($A980,'DATA PENGUKURAN GARDU'!$A:$BS,54,0)</f>
        <v>#N/A</v>
      </c>
      <c r="Z980" s="17" t="e">
        <f>VLOOKUP($A980,'DATA PENGUKURAN GARDU'!$A:$BS,55,0)</f>
        <v>#N/A</v>
      </c>
      <c r="AA980" s="20" t="e">
        <f>VLOOKUP($B980,'DATA PENGUKURAN GARDU'!$A:$BS,42,0)</f>
        <v>#N/A</v>
      </c>
      <c r="AB980" s="21" t="e">
        <f t="shared" si="513"/>
        <v>#N/A</v>
      </c>
      <c r="AC980" s="20" t="e">
        <f>VLOOKUP($B980,'DATA PENGUKURAN GARDU'!$A:$BS,44,0)</f>
        <v>#N/A</v>
      </c>
      <c r="AD980" s="21" t="e">
        <f t="shared" si="514"/>
        <v>#N/A</v>
      </c>
      <c r="AE980" s="20" t="e">
        <f>VLOOKUP($B980,'DATA PENGUKURAN GARDU'!$A:$BS,46,0)</f>
        <v>#N/A</v>
      </c>
      <c r="AF980" s="21" t="e">
        <f t="shared" si="515"/>
        <v>#N/A</v>
      </c>
      <c r="AG980" s="20" t="e">
        <f>VLOOKUP($B980,'DATA PENGUKURAN GARDU'!$A:$BS,46,0)</f>
        <v>#N/A</v>
      </c>
      <c r="AH980" s="20" t="e">
        <f>VLOOKUP($B980,'DATA PENGUKURAN GARDU'!$A:$BS,53,0)</f>
        <v>#N/A</v>
      </c>
      <c r="AI980" s="20" t="e">
        <f>VLOOKUP($B980,'DATA PENGUKURAN GARDU'!$A:$BS,54,0)</f>
        <v>#N/A</v>
      </c>
      <c r="AJ980" s="17" t="e">
        <f>VLOOKUP($C980,'DATA PENGUKURAN GARDU'!$A:$BS,42,0)</f>
        <v>#N/A</v>
      </c>
      <c r="AK980" s="23" t="e">
        <f t="shared" si="516"/>
        <v>#N/A</v>
      </c>
      <c r="AL980" s="17" t="e">
        <f>VLOOKUP($C980,'DATA PENGUKURAN GARDU'!$A:$BS,44,0)</f>
        <v>#N/A</v>
      </c>
      <c r="AM980" s="23" t="e">
        <f t="shared" si="517"/>
        <v>#N/A</v>
      </c>
      <c r="AN980" s="17" t="e">
        <f>VLOOKUP($C980,'DATA PENGUKURAN GARDU'!$A:$BS,46,0)</f>
        <v>#N/A</v>
      </c>
      <c r="AO980" s="23" t="e">
        <f t="shared" si="518"/>
        <v>#N/A</v>
      </c>
      <c r="AP980" s="17" t="e">
        <f>VLOOKUP($C980,'DATA PENGUKURAN GARDU'!$A:$BS,46,0)</f>
        <v>#N/A</v>
      </c>
      <c r="AQ980" s="17" t="e">
        <f>VLOOKUP($C980,'DATA PENGUKURAN GARDU'!$A:$BS,53,0)</f>
        <v>#N/A</v>
      </c>
      <c r="AR980" s="17" t="e">
        <f>VLOOKUP($C980,'DATA PENGUKURAN GARDU'!$A:$BS,54,0)</f>
        <v>#N/A</v>
      </c>
      <c r="AS980" s="20" t="e">
        <f>VLOOKUP($D980,'DATA PENGUKURAN GARDU'!$A:$BS,42,0)</f>
        <v>#N/A</v>
      </c>
      <c r="AT980" s="21" t="e">
        <f t="shared" si="519"/>
        <v>#N/A</v>
      </c>
      <c r="AU980" s="20" t="e">
        <f>VLOOKUP($D980,'DATA PENGUKURAN GARDU'!$A:$BS,44,0)</f>
        <v>#N/A</v>
      </c>
      <c r="AV980" s="21" t="e">
        <f t="shared" si="520"/>
        <v>#N/A</v>
      </c>
      <c r="AW980" s="20" t="e">
        <f>VLOOKUP($D980,'DATA PENGUKURAN GARDU'!$A:$BS,46,0)</f>
        <v>#N/A</v>
      </c>
      <c r="AX980" s="21" t="e">
        <f t="shared" si="521"/>
        <v>#N/A</v>
      </c>
      <c r="AY980" s="20" t="e">
        <f>VLOOKUP($D980,'DATA PENGUKURAN GARDU'!$A:$BS,46,0)</f>
        <v>#N/A</v>
      </c>
      <c r="AZ980" s="20" t="e">
        <f>VLOOKUP($D980,'DATA PENGUKURAN GARDU'!$A:$BS,53,0)</f>
        <v>#N/A</v>
      </c>
      <c r="BA980" s="20" t="e">
        <f>VLOOKUP($D980,'DATA PENGUKURAN GARDU'!$A:$BS,54,0)</f>
        <v>#N/A</v>
      </c>
      <c r="BB980" s="17" t="e">
        <f>VLOOKUP($E980,'DATA PENGUKURAN GARDU'!$A:$BS,42,0)</f>
        <v>#N/A</v>
      </c>
      <c r="BC980" s="23" t="e">
        <f t="shared" si="522"/>
        <v>#N/A</v>
      </c>
      <c r="BD980" s="17" t="e">
        <f>VLOOKUP($E980,'DATA PENGUKURAN GARDU'!$A:$BS,44,0)</f>
        <v>#N/A</v>
      </c>
      <c r="BE980" s="23" t="e">
        <f t="shared" si="523"/>
        <v>#N/A</v>
      </c>
      <c r="BF980" s="17" t="e">
        <f>VLOOKUP($E980,'DATA PENGUKURAN GARDU'!$A:$BS,46,0)</f>
        <v>#N/A</v>
      </c>
      <c r="BG980" s="23" t="e">
        <f t="shared" si="524"/>
        <v>#N/A</v>
      </c>
      <c r="BH980" s="17" t="e">
        <f>VLOOKUP($E980,'DATA PENGUKURAN GARDU'!$A:$BS,46,0)</f>
        <v>#N/A</v>
      </c>
      <c r="BI980" s="17" t="e">
        <f>VLOOKUP($E980,'DATA PENGUKURAN GARDU'!$A:$BS,53,0)</f>
        <v>#N/A</v>
      </c>
      <c r="BJ980" s="17" t="e">
        <f>VLOOKUP($E980,'DATA PENGUKURAN GARDU'!$A:$BS,54,0)</f>
        <v>#N/A</v>
      </c>
      <c r="BK980" s="20" t="e">
        <f t="shared" si="525"/>
        <v>#N/A</v>
      </c>
      <c r="BL980" s="20" t="e">
        <f t="shared" si="526"/>
        <v>#N/A</v>
      </c>
      <c r="BM980" s="20" t="e">
        <f t="shared" si="527"/>
        <v>#N/A</v>
      </c>
      <c r="BN980" s="25" t="e">
        <f t="shared" si="528"/>
        <v>#N/A</v>
      </c>
      <c r="BO980" s="26" t="str">
        <f t="shared" si="529"/>
        <v>0</v>
      </c>
      <c r="BP980" s="21" t="e">
        <f t="shared" si="530"/>
        <v>#VALUE!</v>
      </c>
      <c r="BQ980" s="20" t="e">
        <f t="shared" si="531"/>
        <v>#N/A</v>
      </c>
      <c r="BR980" s="20" t="e">
        <v>#N/A</v>
      </c>
      <c r="BS980" s="9" t="e">
        <v>#N/A</v>
      </c>
      <c r="BT980" s="2" t="e">
        <f t="shared" si="532"/>
        <v>#VALUE!</v>
      </c>
      <c r="BU980" s="2" t="e">
        <f t="shared" si="500"/>
        <v>#N/A</v>
      </c>
      <c r="BV980" s="2" t="e">
        <f t="shared" si="501"/>
        <v>#N/A</v>
      </c>
    </row>
    <row r="981" s="2" customFormat="1" ht="22.95" customHeight="1" spans="1:74">
      <c r="A981" s="9" t="str">
        <f t="shared" si="502"/>
        <v>L-067Induk</v>
      </c>
      <c r="B981" s="9" t="str">
        <f t="shared" si="503"/>
        <v>L-067jurusan 1</v>
      </c>
      <c r="C981" s="9" t="str">
        <f t="shared" si="504"/>
        <v>L-067jurusan 2</v>
      </c>
      <c r="D981" s="9" t="str">
        <f t="shared" si="505"/>
        <v>L-067jurusan 3</v>
      </c>
      <c r="E981" s="9" t="str">
        <f t="shared" si="506"/>
        <v>L-067jurusan 4</v>
      </c>
      <c r="F981" s="10" t="s">
        <v>493</v>
      </c>
      <c r="G981" s="10" t="s">
        <v>22</v>
      </c>
      <c r="H981" s="10" t="s">
        <v>1198</v>
      </c>
      <c r="I981" s="10">
        <v>0.31217</v>
      </c>
      <c r="J981" s="10">
        <v>123.58606</v>
      </c>
      <c r="K981" s="10" t="s">
        <v>7465</v>
      </c>
      <c r="L981" s="10" t="s">
        <v>7465</v>
      </c>
      <c r="M981" s="10" t="s">
        <v>7465</v>
      </c>
      <c r="N981" s="14">
        <f t="shared" si="507"/>
        <v>0</v>
      </c>
      <c r="O981" s="15" t="e">
        <f t="shared" si="508"/>
        <v>#VALUE!</v>
      </c>
      <c r="P981" s="15" t="e">
        <f t="shared" si="509"/>
        <v>#VALUE!</v>
      </c>
      <c r="Q981" s="17" t="e">
        <f>VLOOKUP($A981,'DATA PENGUKURAN GARDU'!$A:$BS,42,0)</f>
        <v>#N/A</v>
      </c>
      <c r="R981" s="18" t="e">
        <f t="shared" si="510"/>
        <v>#N/A</v>
      </c>
      <c r="S981" s="17" t="e">
        <f>VLOOKUP($A981,'DATA PENGUKURAN GARDU'!$A:$BS,44,0)</f>
        <v>#N/A</v>
      </c>
      <c r="T981" s="18" t="e">
        <f t="shared" si="511"/>
        <v>#N/A</v>
      </c>
      <c r="U981" s="17" t="e">
        <f>VLOOKUP($A981,'DATA PENGUKURAN GARDU'!$A:$BS,46,0)</f>
        <v>#N/A</v>
      </c>
      <c r="V981" s="18" t="e">
        <f t="shared" si="512"/>
        <v>#N/A</v>
      </c>
      <c r="W981" s="17" t="e">
        <f>VLOOKUP($A981,'DATA PENGUKURAN GARDU'!$A:$BS,48,0)</f>
        <v>#N/A</v>
      </c>
      <c r="X981" s="17" t="e">
        <f>VLOOKUP($A981,'DATA PENGUKURAN GARDU'!$A:$BS,53,0)</f>
        <v>#N/A</v>
      </c>
      <c r="Y981" s="17" t="e">
        <f>VLOOKUP($A981,'DATA PENGUKURAN GARDU'!$A:$BS,54,0)</f>
        <v>#N/A</v>
      </c>
      <c r="Z981" s="17" t="e">
        <f>VLOOKUP($A981,'DATA PENGUKURAN GARDU'!$A:$BS,55,0)</f>
        <v>#N/A</v>
      </c>
      <c r="AA981" s="20" t="e">
        <f>VLOOKUP($B981,'DATA PENGUKURAN GARDU'!$A:$BS,42,0)</f>
        <v>#N/A</v>
      </c>
      <c r="AB981" s="21" t="e">
        <f t="shared" si="513"/>
        <v>#N/A</v>
      </c>
      <c r="AC981" s="20" t="e">
        <f>VLOOKUP($B981,'DATA PENGUKURAN GARDU'!$A:$BS,44,0)</f>
        <v>#N/A</v>
      </c>
      <c r="AD981" s="21" t="e">
        <f t="shared" si="514"/>
        <v>#N/A</v>
      </c>
      <c r="AE981" s="20" t="e">
        <f>VLOOKUP($B981,'DATA PENGUKURAN GARDU'!$A:$BS,46,0)</f>
        <v>#N/A</v>
      </c>
      <c r="AF981" s="21" t="e">
        <f t="shared" si="515"/>
        <v>#N/A</v>
      </c>
      <c r="AG981" s="20" t="e">
        <f>VLOOKUP($B981,'DATA PENGUKURAN GARDU'!$A:$BS,46,0)</f>
        <v>#N/A</v>
      </c>
      <c r="AH981" s="20" t="e">
        <f>VLOOKUP($B981,'DATA PENGUKURAN GARDU'!$A:$BS,53,0)</f>
        <v>#N/A</v>
      </c>
      <c r="AI981" s="20" t="e">
        <f>VLOOKUP($B981,'DATA PENGUKURAN GARDU'!$A:$BS,54,0)</f>
        <v>#N/A</v>
      </c>
      <c r="AJ981" s="17" t="e">
        <f>VLOOKUP($C981,'DATA PENGUKURAN GARDU'!$A:$BS,42,0)</f>
        <v>#N/A</v>
      </c>
      <c r="AK981" s="23" t="e">
        <f t="shared" si="516"/>
        <v>#N/A</v>
      </c>
      <c r="AL981" s="17" t="e">
        <f>VLOOKUP($C981,'DATA PENGUKURAN GARDU'!$A:$BS,44,0)</f>
        <v>#N/A</v>
      </c>
      <c r="AM981" s="23" t="e">
        <f t="shared" si="517"/>
        <v>#N/A</v>
      </c>
      <c r="AN981" s="17" t="e">
        <f>VLOOKUP($C981,'DATA PENGUKURAN GARDU'!$A:$BS,46,0)</f>
        <v>#N/A</v>
      </c>
      <c r="AO981" s="23" t="e">
        <f t="shared" si="518"/>
        <v>#N/A</v>
      </c>
      <c r="AP981" s="17" t="e">
        <f>VLOOKUP($C981,'DATA PENGUKURAN GARDU'!$A:$BS,46,0)</f>
        <v>#N/A</v>
      </c>
      <c r="AQ981" s="17" t="e">
        <f>VLOOKUP($C981,'DATA PENGUKURAN GARDU'!$A:$BS,53,0)</f>
        <v>#N/A</v>
      </c>
      <c r="AR981" s="17" t="e">
        <f>VLOOKUP($C981,'DATA PENGUKURAN GARDU'!$A:$BS,54,0)</f>
        <v>#N/A</v>
      </c>
      <c r="AS981" s="20" t="e">
        <f>VLOOKUP($D981,'DATA PENGUKURAN GARDU'!$A:$BS,42,0)</f>
        <v>#N/A</v>
      </c>
      <c r="AT981" s="21" t="e">
        <f t="shared" si="519"/>
        <v>#N/A</v>
      </c>
      <c r="AU981" s="20" t="e">
        <f>VLOOKUP($D981,'DATA PENGUKURAN GARDU'!$A:$BS,44,0)</f>
        <v>#N/A</v>
      </c>
      <c r="AV981" s="21" t="e">
        <f t="shared" si="520"/>
        <v>#N/A</v>
      </c>
      <c r="AW981" s="20" t="e">
        <f>VLOOKUP($D981,'DATA PENGUKURAN GARDU'!$A:$BS,46,0)</f>
        <v>#N/A</v>
      </c>
      <c r="AX981" s="21" t="e">
        <f t="shared" si="521"/>
        <v>#N/A</v>
      </c>
      <c r="AY981" s="20" t="e">
        <f>VLOOKUP($D981,'DATA PENGUKURAN GARDU'!$A:$BS,46,0)</f>
        <v>#N/A</v>
      </c>
      <c r="AZ981" s="20" t="e">
        <f>VLOOKUP($D981,'DATA PENGUKURAN GARDU'!$A:$BS,53,0)</f>
        <v>#N/A</v>
      </c>
      <c r="BA981" s="20" t="e">
        <f>VLOOKUP($D981,'DATA PENGUKURAN GARDU'!$A:$BS,54,0)</f>
        <v>#N/A</v>
      </c>
      <c r="BB981" s="17" t="e">
        <f>VLOOKUP($E981,'DATA PENGUKURAN GARDU'!$A:$BS,42,0)</f>
        <v>#N/A</v>
      </c>
      <c r="BC981" s="23" t="e">
        <f t="shared" si="522"/>
        <v>#N/A</v>
      </c>
      <c r="BD981" s="17" t="e">
        <f>VLOOKUP($E981,'DATA PENGUKURAN GARDU'!$A:$BS,44,0)</f>
        <v>#N/A</v>
      </c>
      <c r="BE981" s="23" t="e">
        <f t="shared" si="523"/>
        <v>#N/A</v>
      </c>
      <c r="BF981" s="17" t="e">
        <f>VLOOKUP($E981,'DATA PENGUKURAN GARDU'!$A:$BS,46,0)</f>
        <v>#N/A</v>
      </c>
      <c r="BG981" s="23" t="e">
        <f t="shared" si="524"/>
        <v>#N/A</v>
      </c>
      <c r="BH981" s="17" t="e">
        <f>VLOOKUP($E981,'DATA PENGUKURAN GARDU'!$A:$BS,46,0)</f>
        <v>#N/A</v>
      </c>
      <c r="BI981" s="17" t="e">
        <f>VLOOKUP($E981,'DATA PENGUKURAN GARDU'!$A:$BS,53,0)</f>
        <v>#N/A</v>
      </c>
      <c r="BJ981" s="17" t="e">
        <f>VLOOKUP($E981,'DATA PENGUKURAN GARDU'!$A:$BS,54,0)</f>
        <v>#N/A</v>
      </c>
      <c r="BK981" s="20" t="e">
        <f t="shared" si="525"/>
        <v>#N/A</v>
      </c>
      <c r="BL981" s="20" t="e">
        <f t="shared" si="526"/>
        <v>#N/A</v>
      </c>
      <c r="BM981" s="20" t="e">
        <f t="shared" si="527"/>
        <v>#N/A</v>
      </c>
      <c r="BN981" s="25" t="e">
        <f t="shared" si="528"/>
        <v>#N/A</v>
      </c>
      <c r="BO981" s="26" t="str">
        <f t="shared" si="529"/>
        <v>0</v>
      </c>
      <c r="BP981" s="21" t="e">
        <f t="shared" si="530"/>
        <v>#VALUE!</v>
      </c>
      <c r="BQ981" s="20" t="e">
        <f t="shared" si="531"/>
        <v>#N/A</v>
      </c>
      <c r="BR981" s="20" t="e">
        <v>#N/A</v>
      </c>
      <c r="BS981" s="9" t="e">
        <v>#N/A</v>
      </c>
      <c r="BT981" s="2" t="e">
        <f t="shared" si="532"/>
        <v>#VALUE!</v>
      </c>
      <c r="BU981" s="2" t="e">
        <f t="shared" si="500"/>
        <v>#N/A</v>
      </c>
      <c r="BV981" s="2" t="e">
        <f t="shared" si="501"/>
        <v>#N/A</v>
      </c>
    </row>
    <row r="982" s="2" customFormat="1" ht="22.95" customHeight="1" spans="1:74">
      <c r="A982" s="9" t="str">
        <f t="shared" si="502"/>
        <v>L-069Induk</v>
      </c>
      <c r="B982" s="9" t="str">
        <f t="shared" si="503"/>
        <v>L-069jurusan 1</v>
      </c>
      <c r="C982" s="9" t="str">
        <f t="shared" si="504"/>
        <v>L-069jurusan 2</v>
      </c>
      <c r="D982" s="9" t="str">
        <f t="shared" si="505"/>
        <v>L-069jurusan 3</v>
      </c>
      <c r="E982" s="9" t="str">
        <f t="shared" si="506"/>
        <v>L-069jurusan 4</v>
      </c>
      <c r="F982" s="10" t="s">
        <v>493</v>
      </c>
      <c r="G982" s="10" t="s">
        <v>22</v>
      </c>
      <c r="H982" s="10" t="s">
        <v>1199</v>
      </c>
      <c r="I982" s="10">
        <v>0.31692</v>
      </c>
      <c r="J982" s="10">
        <v>123.5789</v>
      </c>
      <c r="K982" s="10" t="s">
        <v>7465</v>
      </c>
      <c r="L982" s="10" t="s">
        <v>7465</v>
      </c>
      <c r="M982" s="10" t="s">
        <v>7465</v>
      </c>
      <c r="N982" s="14">
        <f t="shared" si="507"/>
        <v>0</v>
      </c>
      <c r="O982" s="15" t="e">
        <f t="shared" si="508"/>
        <v>#VALUE!</v>
      </c>
      <c r="P982" s="15" t="e">
        <f t="shared" si="509"/>
        <v>#VALUE!</v>
      </c>
      <c r="Q982" s="17" t="e">
        <f>VLOOKUP($A982,'DATA PENGUKURAN GARDU'!$A:$BS,42,0)</f>
        <v>#N/A</v>
      </c>
      <c r="R982" s="18" t="e">
        <f t="shared" si="510"/>
        <v>#N/A</v>
      </c>
      <c r="S982" s="17" t="e">
        <f>VLOOKUP($A982,'DATA PENGUKURAN GARDU'!$A:$BS,44,0)</f>
        <v>#N/A</v>
      </c>
      <c r="T982" s="18" t="e">
        <f t="shared" si="511"/>
        <v>#N/A</v>
      </c>
      <c r="U982" s="17" t="e">
        <f>VLOOKUP($A982,'DATA PENGUKURAN GARDU'!$A:$BS,46,0)</f>
        <v>#N/A</v>
      </c>
      <c r="V982" s="18" t="e">
        <f t="shared" si="512"/>
        <v>#N/A</v>
      </c>
      <c r="W982" s="17" t="e">
        <f>VLOOKUP($A982,'DATA PENGUKURAN GARDU'!$A:$BS,48,0)</f>
        <v>#N/A</v>
      </c>
      <c r="X982" s="17" t="e">
        <f>VLOOKUP($A982,'DATA PENGUKURAN GARDU'!$A:$BS,53,0)</f>
        <v>#N/A</v>
      </c>
      <c r="Y982" s="17" t="e">
        <f>VLOOKUP($A982,'DATA PENGUKURAN GARDU'!$A:$BS,54,0)</f>
        <v>#N/A</v>
      </c>
      <c r="Z982" s="17" t="e">
        <f>VLOOKUP($A982,'DATA PENGUKURAN GARDU'!$A:$BS,55,0)</f>
        <v>#N/A</v>
      </c>
      <c r="AA982" s="20" t="e">
        <f>VLOOKUP($B982,'DATA PENGUKURAN GARDU'!$A:$BS,42,0)</f>
        <v>#N/A</v>
      </c>
      <c r="AB982" s="21" t="e">
        <f t="shared" si="513"/>
        <v>#N/A</v>
      </c>
      <c r="AC982" s="20" t="e">
        <f>VLOOKUP($B982,'DATA PENGUKURAN GARDU'!$A:$BS,44,0)</f>
        <v>#N/A</v>
      </c>
      <c r="AD982" s="21" t="e">
        <f t="shared" si="514"/>
        <v>#N/A</v>
      </c>
      <c r="AE982" s="20" t="e">
        <f>VLOOKUP($B982,'DATA PENGUKURAN GARDU'!$A:$BS,46,0)</f>
        <v>#N/A</v>
      </c>
      <c r="AF982" s="21" t="e">
        <f t="shared" si="515"/>
        <v>#N/A</v>
      </c>
      <c r="AG982" s="20" t="e">
        <f>VLOOKUP($B982,'DATA PENGUKURAN GARDU'!$A:$BS,46,0)</f>
        <v>#N/A</v>
      </c>
      <c r="AH982" s="20" t="e">
        <f>VLOOKUP($B982,'DATA PENGUKURAN GARDU'!$A:$BS,53,0)</f>
        <v>#N/A</v>
      </c>
      <c r="AI982" s="20" t="e">
        <f>VLOOKUP($B982,'DATA PENGUKURAN GARDU'!$A:$BS,54,0)</f>
        <v>#N/A</v>
      </c>
      <c r="AJ982" s="17" t="e">
        <f>VLOOKUP($C982,'DATA PENGUKURAN GARDU'!$A:$BS,42,0)</f>
        <v>#N/A</v>
      </c>
      <c r="AK982" s="23" t="e">
        <f t="shared" si="516"/>
        <v>#N/A</v>
      </c>
      <c r="AL982" s="17" t="e">
        <f>VLOOKUP($C982,'DATA PENGUKURAN GARDU'!$A:$BS,44,0)</f>
        <v>#N/A</v>
      </c>
      <c r="AM982" s="23" t="e">
        <f t="shared" si="517"/>
        <v>#N/A</v>
      </c>
      <c r="AN982" s="17" t="e">
        <f>VLOOKUP($C982,'DATA PENGUKURAN GARDU'!$A:$BS,46,0)</f>
        <v>#N/A</v>
      </c>
      <c r="AO982" s="23" t="e">
        <f t="shared" si="518"/>
        <v>#N/A</v>
      </c>
      <c r="AP982" s="17" t="e">
        <f>VLOOKUP($C982,'DATA PENGUKURAN GARDU'!$A:$BS,46,0)</f>
        <v>#N/A</v>
      </c>
      <c r="AQ982" s="17" t="e">
        <f>VLOOKUP($C982,'DATA PENGUKURAN GARDU'!$A:$BS,53,0)</f>
        <v>#N/A</v>
      </c>
      <c r="AR982" s="17" t="e">
        <f>VLOOKUP($C982,'DATA PENGUKURAN GARDU'!$A:$BS,54,0)</f>
        <v>#N/A</v>
      </c>
      <c r="AS982" s="20" t="e">
        <f>VLOOKUP($D982,'DATA PENGUKURAN GARDU'!$A:$BS,42,0)</f>
        <v>#N/A</v>
      </c>
      <c r="AT982" s="21" t="e">
        <f t="shared" si="519"/>
        <v>#N/A</v>
      </c>
      <c r="AU982" s="20" t="e">
        <f>VLOOKUP($D982,'DATA PENGUKURAN GARDU'!$A:$BS,44,0)</f>
        <v>#N/A</v>
      </c>
      <c r="AV982" s="21" t="e">
        <f t="shared" si="520"/>
        <v>#N/A</v>
      </c>
      <c r="AW982" s="20" t="e">
        <f>VLOOKUP($D982,'DATA PENGUKURAN GARDU'!$A:$BS,46,0)</f>
        <v>#N/A</v>
      </c>
      <c r="AX982" s="21" t="e">
        <f t="shared" si="521"/>
        <v>#N/A</v>
      </c>
      <c r="AY982" s="20" t="e">
        <f>VLOOKUP($D982,'DATA PENGUKURAN GARDU'!$A:$BS,46,0)</f>
        <v>#N/A</v>
      </c>
      <c r="AZ982" s="20" t="e">
        <f>VLOOKUP($D982,'DATA PENGUKURAN GARDU'!$A:$BS,53,0)</f>
        <v>#N/A</v>
      </c>
      <c r="BA982" s="20" t="e">
        <f>VLOOKUP($D982,'DATA PENGUKURAN GARDU'!$A:$BS,54,0)</f>
        <v>#N/A</v>
      </c>
      <c r="BB982" s="17" t="e">
        <f>VLOOKUP($E982,'DATA PENGUKURAN GARDU'!$A:$BS,42,0)</f>
        <v>#N/A</v>
      </c>
      <c r="BC982" s="23" t="e">
        <f t="shared" si="522"/>
        <v>#N/A</v>
      </c>
      <c r="BD982" s="17" t="e">
        <f>VLOOKUP($E982,'DATA PENGUKURAN GARDU'!$A:$BS,44,0)</f>
        <v>#N/A</v>
      </c>
      <c r="BE982" s="23" t="e">
        <f t="shared" si="523"/>
        <v>#N/A</v>
      </c>
      <c r="BF982" s="17" t="e">
        <f>VLOOKUP($E982,'DATA PENGUKURAN GARDU'!$A:$BS,46,0)</f>
        <v>#N/A</v>
      </c>
      <c r="BG982" s="23" t="e">
        <f t="shared" si="524"/>
        <v>#N/A</v>
      </c>
      <c r="BH982" s="17" t="e">
        <f>VLOOKUP($E982,'DATA PENGUKURAN GARDU'!$A:$BS,46,0)</f>
        <v>#N/A</v>
      </c>
      <c r="BI982" s="17" t="e">
        <f>VLOOKUP($E982,'DATA PENGUKURAN GARDU'!$A:$BS,53,0)</f>
        <v>#N/A</v>
      </c>
      <c r="BJ982" s="17" t="e">
        <f>VLOOKUP($E982,'DATA PENGUKURAN GARDU'!$A:$BS,54,0)</f>
        <v>#N/A</v>
      </c>
      <c r="BK982" s="20" t="e">
        <f t="shared" si="525"/>
        <v>#N/A</v>
      </c>
      <c r="BL982" s="20" t="e">
        <f t="shared" si="526"/>
        <v>#N/A</v>
      </c>
      <c r="BM982" s="20" t="e">
        <f t="shared" si="527"/>
        <v>#N/A</v>
      </c>
      <c r="BN982" s="25" t="e">
        <f t="shared" si="528"/>
        <v>#N/A</v>
      </c>
      <c r="BO982" s="26" t="str">
        <f t="shared" si="529"/>
        <v>0</v>
      </c>
      <c r="BP982" s="21" t="e">
        <f t="shared" si="530"/>
        <v>#VALUE!</v>
      </c>
      <c r="BQ982" s="20" t="e">
        <f t="shared" si="531"/>
        <v>#N/A</v>
      </c>
      <c r="BR982" s="20" t="e">
        <v>#N/A</v>
      </c>
      <c r="BS982" s="9" t="e">
        <v>#N/A</v>
      </c>
      <c r="BT982" s="2" t="e">
        <f t="shared" si="532"/>
        <v>#VALUE!</v>
      </c>
      <c r="BU982" s="2" t="e">
        <f t="shared" si="500"/>
        <v>#N/A</v>
      </c>
      <c r="BV982" s="2" t="e">
        <f t="shared" si="501"/>
        <v>#N/A</v>
      </c>
    </row>
    <row r="983" s="2" customFormat="1" ht="22.95" customHeight="1" spans="1:74">
      <c r="A983" s="9" t="str">
        <f t="shared" si="502"/>
        <v>L-073Induk</v>
      </c>
      <c r="B983" s="9" t="str">
        <f t="shared" si="503"/>
        <v>L-073jurusan 1</v>
      </c>
      <c r="C983" s="9" t="str">
        <f t="shared" si="504"/>
        <v>L-073jurusan 2</v>
      </c>
      <c r="D983" s="9" t="str">
        <f t="shared" si="505"/>
        <v>L-073jurusan 3</v>
      </c>
      <c r="E983" s="9" t="str">
        <f t="shared" si="506"/>
        <v>L-073jurusan 4</v>
      </c>
      <c r="F983" s="10" t="s">
        <v>493</v>
      </c>
      <c r="G983" s="10" t="s">
        <v>22</v>
      </c>
      <c r="H983" s="10" t="s">
        <v>1200</v>
      </c>
      <c r="I983" s="10">
        <v>0.3236</v>
      </c>
      <c r="J983" s="10">
        <v>123.55989</v>
      </c>
      <c r="K983" s="10" t="s">
        <v>7465</v>
      </c>
      <c r="L983" s="10" t="s">
        <v>7465</v>
      </c>
      <c r="M983" s="10" t="s">
        <v>7465</v>
      </c>
      <c r="N983" s="14">
        <f t="shared" si="507"/>
        <v>0</v>
      </c>
      <c r="O983" s="15" t="e">
        <f t="shared" si="508"/>
        <v>#VALUE!</v>
      </c>
      <c r="P983" s="15" t="e">
        <f t="shared" si="509"/>
        <v>#VALUE!</v>
      </c>
      <c r="Q983" s="17" t="e">
        <f>VLOOKUP($A983,'DATA PENGUKURAN GARDU'!$A:$BS,42,0)</f>
        <v>#N/A</v>
      </c>
      <c r="R983" s="18" t="e">
        <f t="shared" si="510"/>
        <v>#N/A</v>
      </c>
      <c r="S983" s="17" t="e">
        <f>VLOOKUP($A983,'DATA PENGUKURAN GARDU'!$A:$BS,44,0)</f>
        <v>#N/A</v>
      </c>
      <c r="T983" s="18" t="e">
        <f t="shared" si="511"/>
        <v>#N/A</v>
      </c>
      <c r="U983" s="17" t="e">
        <f>VLOOKUP($A983,'DATA PENGUKURAN GARDU'!$A:$BS,46,0)</f>
        <v>#N/A</v>
      </c>
      <c r="V983" s="18" t="e">
        <f t="shared" si="512"/>
        <v>#N/A</v>
      </c>
      <c r="W983" s="17" t="e">
        <f>VLOOKUP($A983,'DATA PENGUKURAN GARDU'!$A:$BS,48,0)</f>
        <v>#N/A</v>
      </c>
      <c r="X983" s="17" t="e">
        <f>VLOOKUP($A983,'DATA PENGUKURAN GARDU'!$A:$BS,53,0)</f>
        <v>#N/A</v>
      </c>
      <c r="Y983" s="17" t="e">
        <f>VLOOKUP($A983,'DATA PENGUKURAN GARDU'!$A:$BS,54,0)</f>
        <v>#N/A</v>
      </c>
      <c r="Z983" s="17" t="e">
        <f>VLOOKUP($A983,'DATA PENGUKURAN GARDU'!$A:$BS,55,0)</f>
        <v>#N/A</v>
      </c>
      <c r="AA983" s="20" t="e">
        <f>VLOOKUP($B983,'DATA PENGUKURAN GARDU'!$A:$BS,42,0)</f>
        <v>#N/A</v>
      </c>
      <c r="AB983" s="21" t="e">
        <f t="shared" si="513"/>
        <v>#N/A</v>
      </c>
      <c r="AC983" s="20" t="e">
        <f>VLOOKUP($B983,'DATA PENGUKURAN GARDU'!$A:$BS,44,0)</f>
        <v>#N/A</v>
      </c>
      <c r="AD983" s="21" t="e">
        <f t="shared" si="514"/>
        <v>#N/A</v>
      </c>
      <c r="AE983" s="20" t="e">
        <f>VLOOKUP($B983,'DATA PENGUKURAN GARDU'!$A:$BS,46,0)</f>
        <v>#N/A</v>
      </c>
      <c r="AF983" s="21" t="e">
        <f t="shared" si="515"/>
        <v>#N/A</v>
      </c>
      <c r="AG983" s="20" t="e">
        <f>VLOOKUP($B983,'DATA PENGUKURAN GARDU'!$A:$BS,46,0)</f>
        <v>#N/A</v>
      </c>
      <c r="AH983" s="20" t="e">
        <f>VLOOKUP($B983,'DATA PENGUKURAN GARDU'!$A:$BS,53,0)</f>
        <v>#N/A</v>
      </c>
      <c r="AI983" s="20" t="e">
        <f>VLOOKUP($B983,'DATA PENGUKURAN GARDU'!$A:$BS,54,0)</f>
        <v>#N/A</v>
      </c>
      <c r="AJ983" s="17" t="e">
        <f>VLOOKUP($C983,'DATA PENGUKURAN GARDU'!$A:$BS,42,0)</f>
        <v>#N/A</v>
      </c>
      <c r="AK983" s="23" t="e">
        <f t="shared" si="516"/>
        <v>#N/A</v>
      </c>
      <c r="AL983" s="17" t="e">
        <f>VLOOKUP($C983,'DATA PENGUKURAN GARDU'!$A:$BS,44,0)</f>
        <v>#N/A</v>
      </c>
      <c r="AM983" s="23" t="e">
        <f t="shared" si="517"/>
        <v>#N/A</v>
      </c>
      <c r="AN983" s="17" t="e">
        <f>VLOOKUP($C983,'DATA PENGUKURAN GARDU'!$A:$BS,46,0)</f>
        <v>#N/A</v>
      </c>
      <c r="AO983" s="23" t="e">
        <f t="shared" si="518"/>
        <v>#N/A</v>
      </c>
      <c r="AP983" s="17" t="e">
        <f>VLOOKUP($C983,'DATA PENGUKURAN GARDU'!$A:$BS,46,0)</f>
        <v>#N/A</v>
      </c>
      <c r="AQ983" s="17" t="e">
        <f>VLOOKUP($C983,'DATA PENGUKURAN GARDU'!$A:$BS,53,0)</f>
        <v>#N/A</v>
      </c>
      <c r="AR983" s="17" t="e">
        <f>VLOOKUP($C983,'DATA PENGUKURAN GARDU'!$A:$BS,54,0)</f>
        <v>#N/A</v>
      </c>
      <c r="AS983" s="20" t="e">
        <f>VLOOKUP($D983,'DATA PENGUKURAN GARDU'!$A:$BS,42,0)</f>
        <v>#N/A</v>
      </c>
      <c r="AT983" s="21" t="e">
        <f t="shared" si="519"/>
        <v>#N/A</v>
      </c>
      <c r="AU983" s="20" t="e">
        <f>VLOOKUP($D983,'DATA PENGUKURAN GARDU'!$A:$BS,44,0)</f>
        <v>#N/A</v>
      </c>
      <c r="AV983" s="21" t="e">
        <f t="shared" si="520"/>
        <v>#N/A</v>
      </c>
      <c r="AW983" s="20" t="e">
        <f>VLOOKUP($D983,'DATA PENGUKURAN GARDU'!$A:$BS,46,0)</f>
        <v>#N/A</v>
      </c>
      <c r="AX983" s="21" t="e">
        <f t="shared" si="521"/>
        <v>#N/A</v>
      </c>
      <c r="AY983" s="20" t="e">
        <f>VLOOKUP($D983,'DATA PENGUKURAN GARDU'!$A:$BS,46,0)</f>
        <v>#N/A</v>
      </c>
      <c r="AZ983" s="20" t="e">
        <f>VLOOKUP($D983,'DATA PENGUKURAN GARDU'!$A:$BS,53,0)</f>
        <v>#N/A</v>
      </c>
      <c r="BA983" s="20" t="e">
        <f>VLOOKUP($D983,'DATA PENGUKURAN GARDU'!$A:$BS,54,0)</f>
        <v>#N/A</v>
      </c>
      <c r="BB983" s="17" t="e">
        <f>VLOOKUP($E983,'DATA PENGUKURAN GARDU'!$A:$BS,42,0)</f>
        <v>#N/A</v>
      </c>
      <c r="BC983" s="23" t="e">
        <f t="shared" si="522"/>
        <v>#N/A</v>
      </c>
      <c r="BD983" s="17" t="e">
        <f>VLOOKUP($E983,'DATA PENGUKURAN GARDU'!$A:$BS,44,0)</f>
        <v>#N/A</v>
      </c>
      <c r="BE983" s="23" t="e">
        <f t="shared" si="523"/>
        <v>#N/A</v>
      </c>
      <c r="BF983" s="17" t="e">
        <f>VLOOKUP($E983,'DATA PENGUKURAN GARDU'!$A:$BS,46,0)</f>
        <v>#N/A</v>
      </c>
      <c r="BG983" s="23" t="e">
        <f t="shared" si="524"/>
        <v>#N/A</v>
      </c>
      <c r="BH983" s="17" t="e">
        <f>VLOOKUP($E983,'DATA PENGUKURAN GARDU'!$A:$BS,46,0)</f>
        <v>#N/A</v>
      </c>
      <c r="BI983" s="17" t="e">
        <f>VLOOKUP($E983,'DATA PENGUKURAN GARDU'!$A:$BS,53,0)</f>
        <v>#N/A</v>
      </c>
      <c r="BJ983" s="17" t="e">
        <f>VLOOKUP($E983,'DATA PENGUKURAN GARDU'!$A:$BS,54,0)</f>
        <v>#N/A</v>
      </c>
      <c r="BK983" s="20" t="e">
        <f t="shared" si="525"/>
        <v>#N/A</v>
      </c>
      <c r="BL983" s="20" t="e">
        <f t="shared" si="526"/>
        <v>#N/A</v>
      </c>
      <c r="BM983" s="20" t="e">
        <f t="shared" si="527"/>
        <v>#N/A</v>
      </c>
      <c r="BN983" s="25" t="e">
        <f t="shared" si="528"/>
        <v>#N/A</v>
      </c>
      <c r="BO983" s="26" t="str">
        <f t="shared" si="529"/>
        <v>0</v>
      </c>
      <c r="BP983" s="21" t="e">
        <f t="shared" si="530"/>
        <v>#VALUE!</v>
      </c>
      <c r="BQ983" s="20" t="e">
        <f t="shared" si="531"/>
        <v>#N/A</v>
      </c>
      <c r="BR983" s="20" t="e">
        <v>#N/A</v>
      </c>
      <c r="BS983" s="9" t="e">
        <v>#N/A</v>
      </c>
      <c r="BT983" s="2" t="e">
        <f t="shared" si="532"/>
        <v>#VALUE!</v>
      </c>
      <c r="BU983" s="2" t="e">
        <f t="shared" si="500"/>
        <v>#N/A</v>
      </c>
      <c r="BV983" s="2" t="e">
        <f t="shared" si="501"/>
        <v>#N/A</v>
      </c>
    </row>
    <row r="984" s="2" customFormat="1" ht="22.95" customHeight="1" spans="1:74">
      <c r="A984" s="9" t="str">
        <f t="shared" si="502"/>
        <v>L-076Induk</v>
      </c>
      <c r="B984" s="9" t="str">
        <f t="shared" si="503"/>
        <v>L-076jurusan 1</v>
      </c>
      <c r="C984" s="9" t="str">
        <f t="shared" si="504"/>
        <v>L-076jurusan 2</v>
      </c>
      <c r="D984" s="9" t="str">
        <f t="shared" si="505"/>
        <v>L-076jurusan 3</v>
      </c>
      <c r="E984" s="9" t="str">
        <f t="shared" si="506"/>
        <v>L-076jurusan 4</v>
      </c>
      <c r="F984" s="10" t="s">
        <v>493</v>
      </c>
      <c r="G984" s="10" t="s">
        <v>22</v>
      </c>
      <c r="H984" s="10" t="s">
        <v>1201</v>
      </c>
      <c r="I984" s="10">
        <v>0.32405</v>
      </c>
      <c r="J984" s="10">
        <v>123.54433</v>
      </c>
      <c r="K984" s="10" t="s">
        <v>7465</v>
      </c>
      <c r="L984" s="10" t="s">
        <v>7465</v>
      </c>
      <c r="M984" s="10" t="s">
        <v>7465</v>
      </c>
      <c r="N984" s="14">
        <f t="shared" si="507"/>
        <v>0</v>
      </c>
      <c r="O984" s="15" t="e">
        <f t="shared" si="508"/>
        <v>#VALUE!</v>
      </c>
      <c r="P984" s="15" t="e">
        <f t="shared" si="509"/>
        <v>#VALUE!</v>
      </c>
      <c r="Q984" s="17" t="e">
        <f>VLOOKUP($A984,'DATA PENGUKURAN GARDU'!$A:$BS,42,0)</f>
        <v>#N/A</v>
      </c>
      <c r="R984" s="18" t="e">
        <f t="shared" si="510"/>
        <v>#N/A</v>
      </c>
      <c r="S984" s="17" t="e">
        <f>VLOOKUP($A984,'DATA PENGUKURAN GARDU'!$A:$BS,44,0)</f>
        <v>#N/A</v>
      </c>
      <c r="T984" s="18" t="e">
        <f t="shared" si="511"/>
        <v>#N/A</v>
      </c>
      <c r="U984" s="17" t="e">
        <f>VLOOKUP($A984,'DATA PENGUKURAN GARDU'!$A:$BS,46,0)</f>
        <v>#N/A</v>
      </c>
      <c r="V984" s="18" t="e">
        <f t="shared" si="512"/>
        <v>#N/A</v>
      </c>
      <c r="W984" s="17" t="e">
        <f>VLOOKUP($A984,'DATA PENGUKURAN GARDU'!$A:$BS,48,0)</f>
        <v>#N/A</v>
      </c>
      <c r="X984" s="17" t="e">
        <f>VLOOKUP($A984,'DATA PENGUKURAN GARDU'!$A:$BS,53,0)</f>
        <v>#N/A</v>
      </c>
      <c r="Y984" s="17" t="e">
        <f>VLOOKUP($A984,'DATA PENGUKURAN GARDU'!$A:$BS,54,0)</f>
        <v>#N/A</v>
      </c>
      <c r="Z984" s="17" t="e">
        <f>VLOOKUP($A984,'DATA PENGUKURAN GARDU'!$A:$BS,55,0)</f>
        <v>#N/A</v>
      </c>
      <c r="AA984" s="20" t="e">
        <f>VLOOKUP($B984,'DATA PENGUKURAN GARDU'!$A:$BS,42,0)</f>
        <v>#N/A</v>
      </c>
      <c r="AB984" s="21" t="e">
        <f t="shared" si="513"/>
        <v>#N/A</v>
      </c>
      <c r="AC984" s="20" t="e">
        <f>VLOOKUP($B984,'DATA PENGUKURAN GARDU'!$A:$BS,44,0)</f>
        <v>#N/A</v>
      </c>
      <c r="AD984" s="21" t="e">
        <f t="shared" si="514"/>
        <v>#N/A</v>
      </c>
      <c r="AE984" s="20" t="e">
        <f>VLOOKUP($B984,'DATA PENGUKURAN GARDU'!$A:$BS,46,0)</f>
        <v>#N/A</v>
      </c>
      <c r="AF984" s="21" t="e">
        <f t="shared" si="515"/>
        <v>#N/A</v>
      </c>
      <c r="AG984" s="20" t="e">
        <f>VLOOKUP($B984,'DATA PENGUKURAN GARDU'!$A:$BS,46,0)</f>
        <v>#N/A</v>
      </c>
      <c r="AH984" s="20" t="e">
        <f>VLOOKUP($B984,'DATA PENGUKURAN GARDU'!$A:$BS,53,0)</f>
        <v>#N/A</v>
      </c>
      <c r="AI984" s="20" t="e">
        <f>VLOOKUP($B984,'DATA PENGUKURAN GARDU'!$A:$BS,54,0)</f>
        <v>#N/A</v>
      </c>
      <c r="AJ984" s="17" t="e">
        <f>VLOOKUP($C984,'DATA PENGUKURAN GARDU'!$A:$BS,42,0)</f>
        <v>#N/A</v>
      </c>
      <c r="AK984" s="23" t="e">
        <f t="shared" si="516"/>
        <v>#N/A</v>
      </c>
      <c r="AL984" s="17" t="e">
        <f>VLOOKUP($C984,'DATA PENGUKURAN GARDU'!$A:$BS,44,0)</f>
        <v>#N/A</v>
      </c>
      <c r="AM984" s="23" t="e">
        <f t="shared" si="517"/>
        <v>#N/A</v>
      </c>
      <c r="AN984" s="17" t="e">
        <f>VLOOKUP($C984,'DATA PENGUKURAN GARDU'!$A:$BS,46,0)</f>
        <v>#N/A</v>
      </c>
      <c r="AO984" s="23" t="e">
        <f t="shared" si="518"/>
        <v>#N/A</v>
      </c>
      <c r="AP984" s="17" t="e">
        <f>VLOOKUP($C984,'DATA PENGUKURAN GARDU'!$A:$BS,46,0)</f>
        <v>#N/A</v>
      </c>
      <c r="AQ984" s="17" t="e">
        <f>VLOOKUP($C984,'DATA PENGUKURAN GARDU'!$A:$BS,53,0)</f>
        <v>#N/A</v>
      </c>
      <c r="AR984" s="17" t="e">
        <f>VLOOKUP($C984,'DATA PENGUKURAN GARDU'!$A:$BS,54,0)</f>
        <v>#N/A</v>
      </c>
      <c r="AS984" s="20" t="e">
        <f>VLOOKUP($D984,'DATA PENGUKURAN GARDU'!$A:$BS,42,0)</f>
        <v>#N/A</v>
      </c>
      <c r="AT984" s="21" t="e">
        <f t="shared" si="519"/>
        <v>#N/A</v>
      </c>
      <c r="AU984" s="20" t="e">
        <f>VLOOKUP($D984,'DATA PENGUKURAN GARDU'!$A:$BS,44,0)</f>
        <v>#N/A</v>
      </c>
      <c r="AV984" s="21" t="e">
        <f t="shared" si="520"/>
        <v>#N/A</v>
      </c>
      <c r="AW984" s="20" t="e">
        <f>VLOOKUP($D984,'DATA PENGUKURAN GARDU'!$A:$BS,46,0)</f>
        <v>#N/A</v>
      </c>
      <c r="AX984" s="21" t="e">
        <f t="shared" si="521"/>
        <v>#N/A</v>
      </c>
      <c r="AY984" s="20" t="e">
        <f>VLOOKUP($D984,'DATA PENGUKURAN GARDU'!$A:$BS,46,0)</f>
        <v>#N/A</v>
      </c>
      <c r="AZ984" s="20" t="e">
        <f>VLOOKUP($D984,'DATA PENGUKURAN GARDU'!$A:$BS,53,0)</f>
        <v>#N/A</v>
      </c>
      <c r="BA984" s="20" t="e">
        <f>VLOOKUP($D984,'DATA PENGUKURAN GARDU'!$A:$BS,54,0)</f>
        <v>#N/A</v>
      </c>
      <c r="BB984" s="17" t="e">
        <f>VLOOKUP($E984,'DATA PENGUKURAN GARDU'!$A:$BS,42,0)</f>
        <v>#N/A</v>
      </c>
      <c r="BC984" s="23" t="e">
        <f t="shared" si="522"/>
        <v>#N/A</v>
      </c>
      <c r="BD984" s="17" t="e">
        <f>VLOOKUP($E984,'DATA PENGUKURAN GARDU'!$A:$BS,44,0)</f>
        <v>#N/A</v>
      </c>
      <c r="BE984" s="23" t="e">
        <f t="shared" si="523"/>
        <v>#N/A</v>
      </c>
      <c r="BF984" s="17" t="e">
        <f>VLOOKUP($E984,'DATA PENGUKURAN GARDU'!$A:$BS,46,0)</f>
        <v>#N/A</v>
      </c>
      <c r="BG984" s="23" t="e">
        <f t="shared" si="524"/>
        <v>#N/A</v>
      </c>
      <c r="BH984" s="17" t="e">
        <f>VLOOKUP($E984,'DATA PENGUKURAN GARDU'!$A:$BS,46,0)</f>
        <v>#N/A</v>
      </c>
      <c r="BI984" s="17" t="e">
        <f>VLOOKUP($E984,'DATA PENGUKURAN GARDU'!$A:$BS,53,0)</f>
        <v>#N/A</v>
      </c>
      <c r="BJ984" s="17" t="e">
        <f>VLOOKUP($E984,'DATA PENGUKURAN GARDU'!$A:$BS,54,0)</f>
        <v>#N/A</v>
      </c>
      <c r="BK984" s="20" t="e">
        <f t="shared" si="525"/>
        <v>#N/A</v>
      </c>
      <c r="BL984" s="20" t="e">
        <f t="shared" si="526"/>
        <v>#N/A</v>
      </c>
      <c r="BM984" s="20" t="e">
        <f t="shared" si="527"/>
        <v>#N/A</v>
      </c>
      <c r="BN984" s="25" t="e">
        <f t="shared" si="528"/>
        <v>#N/A</v>
      </c>
      <c r="BO984" s="26" t="str">
        <f t="shared" si="529"/>
        <v>0</v>
      </c>
      <c r="BP984" s="21" t="e">
        <f t="shared" si="530"/>
        <v>#VALUE!</v>
      </c>
      <c r="BQ984" s="20" t="e">
        <f t="shared" si="531"/>
        <v>#N/A</v>
      </c>
      <c r="BR984" s="20" t="e">
        <v>#N/A</v>
      </c>
      <c r="BS984" s="9" t="e">
        <v>#N/A</v>
      </c>
      <c r="BT984" s="2" t="e">
        <f t="shared" si="532"/>
        <v>#VALUE!</v>
      </c>
      <c r="BU984" s="2" t="e">
        <f t="shared" si="500"/>
        <v>#N/A</v>
      </c>
      <c r="BV984" s="2" t="e">
        <f t="shared" si="501"/>
        <v>#N/A</v>
      </c>
    </row>
    <row r="985" s="2" customFormat="1" ht="22.95" customHeight="1" spans="1:74">
      <c r="A985" s="9" t="str">
        <f t="shared" si="502"/>
        <v>BB 005Induk</v>
      </c>
      <c r="B985" s="9" t="str">
        <f t="shared" si="503"/>
        <v>BB 005jurusan 1</v>
      </c>
      <c r="C985" s="9" t="str">
        <f t="shared" si="504"/>
        <v>BB 005jurusan 2</v>
      </c>
      <c r="D985" s="9" t="str">
        <f t="shared" si="505"/>
        <v>BB 005jurusan 3</v>
      </c>
      <c r="E985" s="9" t="str">
        <f t="shared" si="506"/>
        <v>BB 005jurusan 4</v>
      </c>
      <c r="F985" s="10" t="s">
        <v>427</v>
      </c>
      <c r="G985" s="10" t="s">
        <v>131</v>
      </c>
      <c r="H985" s="10" t="s">
        <v>1202</v>
      </c>
      <c r="I985" s="10">
        <v>0.81985</v>
      </c>
      <c r="J985" s="10">
        <v>123.90185</v>
      </c>
      <c r="K985" s="10" t="s">
        <v>7465</v>
      </c>
      <c r="L985" s="10" t="s">
        <v>7465</v>
      </c>
      <c r="M985" s="10" t="s">
        <v>7465</v>
      </c>
      <c r="N985" s="14">
        <f t="shared" si="507"/>
        <v>0</v>
      </c>
      <c r="O985" s="15" t="e">
        <f t="shared" si="508"/>
        <v>#VALUE!</v>
      </c>
      <c r="P985" s="15" t="e">
        <f t="shared" si="509"/>
        <v>#VALUE!</v>
      </c>
      <c r="Q985" s="17" t="e">
        <f>VLOOKUP($A985,'DATA PENGUKURAN GARDU'!$A:$BS,42,0)</f>
        <v>#N/A</v>
      </c>
      <c r="R985" s="18" t="e">
        <f t="shared" si="510"/>
        <v>#N/A</v>
      </c>
      <c r="S985" s="17" t="e">
        <f>VLOOKUP($A985,'DATA PENGUKURAN GARDU'!$A:$BS,44,0)</f>
        <v>#N/A</v>
      </c>
      <c r="T985" s="18" t="e">
        <f t="shared" si="511"/>
        <v>#N/A</v>
      </c>
      <c r="U985" s="17" t="e">
        <f>VLOOKUP($A985,'DATA PENGUKURAN GARDU'!$A:$BS,46,0)</f>
        <v>#N/A</v>
      </c>
      <c r="V985" s="18" t="e">
        <f t="shared" si="512"/>
        <v>#N/A</v>
      </c>
      <c r="W985" s="17" t="e">
        <f>VLOOKUP($A985,'DATA PENGUKURAN GARDU'!$A:$BS,48,0)</f>
        <v>#N/A</v>
      </c>
      <c r="X985" s="17" t="e">
        <f>VLOOKUP($A985,'DATA PENGUKURAN GARDU'!$A:$BS,53,0)</f>
        <v>#N/A</v>
      </c>
      <c r="Y985" s="17" t="e">
        <f>VLOOKUP($A985,'DATA PENGUKURAN GARDU'!$A:$BS,54,0)</f>
        <v>#N/A</v>
      </c>
      <c r="Z985" s="17" t="e">
        <f>VLOOKUP($A985,'DATA PENGUKURAN GARDU'!$A:$BS,55,0)</f>
        <v>#N/A</v>
      </c>
      <c r="AA985" s="20" t="e">
        <f>VLOOKUP($B985,'DATA PENGUKURAN GARDU'!$A:$BS,42,0)</f>
        <v>#N/A</v>
      </c>
      <c r="AB985" s="21" t="e">
        <f t="shared" si="513"/>
        <v>#N/A</v>
      </c>
      <c r="AC985" s="20" t="e">
        <f>VLOOKUP($B985,'DATA PENGUKURAN GARDU'!$A:$BS,44,0)</f>
        <v>#N/A</v>
      </c>
      <c r="AD985" s="21" t="e">
        <f t="shared" si="514"/>
        <v>#N/A</v>
      </c>
      <c r="AE985" s="20" t="e">
        <f>VLOOKUP($B985,'DATA PENGUKURAN GARDU'!$A:$BS,46,0)</f>
        <v>#N/A</v>
      </c>
      <c r="AF985" s="21" t="e">
        <f t="shared" si="515"/>
        <v>#N/A</v>
      </c>
      <c r="AG985" s="20" t="e">
        <f>VLOOKUP($B985,'DATA PENGUKURAN GARDU'!$A:$BS,46,0)</f>
        <v>#N/A</v>
      </c>
      <c r="AH985" s="20" t="e">
        <f>VLOOKUP($B985,'DATA PENGUKURAN GARDU'!$A:$BS,53,0)</f>
        <v>#N/A</v>
      </c>
      <c r="AI985" s="20" t="e">
        <f>VLOOKUP($B985,'DATA PENGUKURAN GARDU'!$A:$BS,54,0)</f>
        <v>#N/A</v>
      </c>
      <c r="AJ985" s="17" t="e">
        <f>VLOOKUP($C985,'DATA PENGUKURAN GARDU'!$A:$BS,42,0)</f>
        <v>#N/A</v>
      </c>
      <c r="AK985" s="23" t="e">
        <f t="shared" si="516"/>
        <v>#N/A</v>
      </c>
      <c r="AL985" s="17" t="e">
        <f>VLOOKUP($C985,'DATA PENGUKURAN GARDU'!$A:$BS,44,0)</f>
        <v>#N/A</v>
      </c>
      <c r="AM985" s="23" t="e">
        <f t="shared" si="517"/>
        <v>#N/A</v>
      </c>
      <c r="AN985" s="17" t="e">
        <f>VLOOKUP($C985,'DATA PENGUKURAN GARDU'!$A:$BS,46,0)</f>
        <v>#N/A</v>
      </c>
      <c r="AO985" s="23" t="e">
        <f t="shared" si="518"/>
        <v>#N/A</v>
      </c>
      <c r="AP985" s="17" t="e">
        <f>VLOOKUP($C985,'DATA PENGUKURAN GARDU'!$A:$BS,46,0)</f>
        <v>#N/A</v>
      </c>
      <c r="AQ985" s="17" t="e">
        <f>VLOOKUP($C985,'DATA PENGUKURAN GARDU'!$A:$BS,53,0)</f>
        <v>#N/A</v>
      </c>
      <c r="AR985" s="17" t="e">
        <f>VLOOKUP($C985,'DATA PENGUKURAN GARDU'!$A:$BS,54,0)</f>
        <v>#N/A</v>
      </c>
      <c r="AS985" s="20" t="e">
        <f>VLOOKUP($D985,'DATA PENGUKURAN GARDU'!$A:$BS,42,0)</f>
        <v>#N/A</v>
      </c>
      <c r="AT985" s="21" t="e">
        <f t="shared" si="519"/>
        <v>#N/A</v>
      </c>
      <c r="AU985" s="20" t="e">
        <f>VLOOKUP($D985,'DATA PENGUKURAN GARDU'!$A:$BS,44,0)</f>
        <v>#N/A</v>
      </c>
      <c r="AV985" s="21" t="e">
        <f t="shared" si="520"/>
        <v>#N/A</v>
      </c>
      <c r="AW985" s="20" t="e">
        <f>VLOOKUP($D985,'DATA PENGUKURAN GARDU'!$A:$BS,46,0)</f>
        <v>#N/A</v>
      </c>
      <c r="AX985" s="21" t="e">
        <f t="shared" si="521"/>
        <v>#N/A</v>
      </c>
      <c r="AY985" s="20" t="e">
        <f>VLOOKUP($D985,'DATA PENGUKURAN GARDU'!$A:$BS,46,0)</f>
        <v>#N/A</v>
      </c>
      <c r="AZ985" s="20" t="e">
        <f>VLOOKUP($D985,'DATA PENGUKURAN GARDU'!$A:$BS,53,0)</f>
        <v>#N/A</v>
      </c>
      <c r="BA985" s="20" t="e">
        <f>VLOOKUP($D985,'DATA PENGUKURAN GARDU'!$A:$BS,54,0)</f>
        <v>#N/A</v>
      </c>
      <c r="BB985" s="17" t="e">
        <f>VLOOKUP($E985,'DATA PENGUKURAN GARDU'!$A:$BS,42,0)</f>
        <v>#N/A</v>
      </c>
      <c r="BC985" s="23" t="e">
        <f t="shared" si="522"/>
        <v>#N/A</v>
      </c>
      <c r="BD985" s="17" t="e">
        <f>VLOOKUP($E985,'DATA PENGUKURAN GARDU'!$A:$BS,44,0)</f>
        <v>#N/A</v>
      </c>
      <c r="BE985" s="23" t="e">
        <f t="shared" si="523"/>
        <v>#N/A</v>
      </c>
      <c r="BF985" s="17" t="e">
        <f>VLOOKUP($E985,'DATA PENGUKURAN GARDU'!$A:$BS,46,0)</f>
        <v>#N/A</v>
      </c>
      <c r="BG985" s="23" t="e">
        <f t="shared" si="524"/>
        <v>#N/A</v>
      </c>
      <c r="BH985" s="17" t="e">
        <f>VLOOKUP($E985,'DATA PENGUKURAN GARDU'!$A:$BS,46,0)</f>
        <v>#N/A</v>
      </c>
      <c r="BI985" s="17" t="e">
        <f>VLOOKUP($E985,'DATA PENGUKURAN GARDU'!$A:$BS,53,0)</f>
        <v>#N/A</v>
      </c>
      <c r="BJ985" s="17" t="e">
        <f>VLOOKUP($E985,'DATA PENGUKURAN GARDU'!$A:$BS,54,0)</f>
        <v>#N/A</v>
      </c>
      <c r="BK985" s="20" t="e">
        <f t="shared" si="525"/>
        <v>#N/A</v>
      </c>
      <c r="BL985" s="20" t="e">
        <f t="shared" si="526"/>
        <v>#N/A</v>
      </c>
      <c r="BM985" s="20" t="e">
        <f t="shared" si="527"/>
        <v>#N/A</v>
      </c>
      <c r="BN985" s="25" t="e">
        <f t="shared" si="528"/>
        <v>#N/A</v>
      </c>
      <c r="BO985" s="26" t="str">
        <f t="shared" si="529"/>
        <v>0</v>
      </c>
      <c r="BP985" s="21" t="e">
        <f t="shared" si="530"/>
        <v>#VALUE!</v>
      </c>
      <c r="BQ985" s="20" t="e">
        <f t="shared" si="531"/>
        <v>#N/A</v>
      </c>
      <c r="BR985" s="20" t="e">
        <v>#N/A</v>
      </c>
      <c r="BS985" s="9" t="e">
        <v>#N/A</v>
      </c>
      <c r="BT985" s="2" t="e">
        <f t="shared" si="532"/>
        <v>#VALUE!</v>
      </c>
      <c r="BU985" s="2" t="e">
        <f t="shared" si="500"/>
        <v>#N/A</v>
      </c>
      <c r="BV985" s="2" t="e">
        <f t="shared" si="501"/>
        <v>#N/A</v>
      </c>
    </row>
    <row r="986" s="2" customFormat="1" ht="22.95" customHeight="1" spans="1:74">
      <c r="A986" s="9" t="str">
        <f t="shared" si="502"/>
        <v>BB 007.1Induk</v>
      </c>
      <c r="B986" s="9" t="str">
        <f t="shared" si="503"/>
        <v>BB 007.1jurusan 1</v>
      </c>
      <c r="C986" s="9" t="str">
        <f t="shared" si="504"/>
        <v>BB 007.1jurusan 2</v>
      </c>
      <c r="D986" s="9" t="str">
        <f t="shared" si="505"/>
        <v>BB 007.1jurusan 3</v>
      </c>
      <c r="E986" s="9" t="str">
        <f t="shared" si="506"/>
        <v>BB 007.1jurusan 4</v>
      </c>
      <c r="F986" s="10" t="s">
        <v>364</v>
      </c>
      <c r="G986" s="10" t="s">
        <v>131</v>
      </c>
      <c r="H986" s="10" t="s">
        <v>1203</v>
      </c>
      <c r="I986" s="10">
        <v>0.80997</v>
      </c>
      <c r="J986" s="10">
        <v>123.89161</v>
      </c>
      <c r="K986" s="10" t="s">
        <v>7465</v>
      </c>
      <c r="L986" s="10" t="s">
        <v>7465</v>
      </c>
      <c r="M986" s="10" t="s">
        <v>7465</v>
      </c>
      <c r="N986" s="14">
        <f t="shared" si="507"/>
        <v>0</v>
      </c>
      <c r="O986" s="15" t="e">
        <f t="shared" si="508"/>
        <v>#VALUE!</v>
      </c>
      <c r="P986" s="15" t="e">
        <f t="shared" si="509"/>
        <v>#VALUE!</v>
      </c>
      <c r="Q986" s="17" t="e">
        <f>VLOOKUP($A986,'DATA PENGUKURAN GARDU'!$A:$BS,42,0)</f>
        <v>#N/A</v>
      </c>
      <c r="R986" s="18" t="e">
        <f t="shared" si="510"/>
        <v>#N/A</v>
      </c>
      <c r="S986" s="17" t="e">
        <f>VLOOKUP($A986,'DATA PENGUKURAN GARDU'!$A:$BS,44,0)</f>
        <v>#N/A</v>
      </c>
      <c r="T986" s="18" t="e">
        <f t="shared" si="511"/>
        <v>#N/A</v>
      </c>
      <c r="U986" s="17" t="e">
        <f>VLOOKUP($A986,'DATA PENGUKURAN GARDU'!$A:$BS,46,0)</f>
        <v>#N/A</v>
      </c>
      <c r="V986" s="18" t="e">
        <f t="shared" si="512"/>
        <v>#N/A</v>
      </c>
      <c r="W986" s="17" t="e">
        <f>VLOOKUP($A986,'DATA PENGUKURAN GARDU'!$A:$BS,48,0)</f>
        <v>#N/A</v>
      </c>
      <c r="X986" s="17" t="e">
        <f>VLOOKUP($A986,'DATA PENGUKURAN GARDU'!$A:$BS,53,0)</f>
        <v>#N/A</v>
      </c>
      <c r="Y986" s="17" t="e">
        <f>VLOOKUP($A986,'DATA PENGUKURAN GARDU'!$A:$BS,54,0)</f>
        <v>#N/A</v>
      </c>
      <c r="Z986" s="17" t="e">
        <f>VLOOKUP($A986,'DATA PENGUKURAN GARDU'!$A:$BS,55,0)</f>
        <v>#N/A</v>
      </c>
      <c r="AA986" s="20" t="e">
        <f>VLOOKUP($B986,'DATA PENGUKURAN GARDU'!$A:$BS,42,0)</f>
        <v>#N/A</v>
      </c>
      <c r="AB986" s="21" t="e">
        <f t="shared" si="513"/>
        <v>#N/A</v>
      </c>
      <c r="AC986" s="20" t="e">
        <f>VLOOKUP($B986,'DATA PENGUKURAN GARDU'!$A:$BS,44,0)</f>
        <v>#N/A</v>
      </c>
      <c r="AD986" s="21" t="e">
        <f t="shared" si="514"/>
        <v>#N/A</v>
      </c>
      <c r="AE986" s="20" t="e">
        <f>VLOOKUP($B986,'DATA PENGUKURAN GARDU'!$A:$BS,46,0)</f>
        <v>#N/A</v>
      </c>
      <c r="AF986" s="21" t="e">
        <f t="shared" si="515"/>
        <v>#N/A</v>
      </c>
      <c r="AG986" s="20" t="e">
        <f>VLOOKUP($B986,'DATA PENGUKURAN GARDU'!$A:$BS,46,0)</f>
        <v>#N/A</v>
      </c>
      <c r="AH986" s="20" t="e">
        <f>VLOOKUP($B986,'DATA PENGUKURAN GARDU'!$A:$BS,53,0)</f>
        <v>#N/A</v>
      </c>
      <c r="AI986" s="20" t="e">
        <f>VLOOKUP($B986,'DATA PENGUKURAN GARDU'!$A:$BS,54,0)</f>
        <v>#N/A</v>
      </c>
      <c r="AJ986" s="17" t="e">
        <f>VLOOKUP($C986,'DATA PENGUKURAN GARDU'!$A:$BS,42,0)</f>
        <v>#N/A</v>
      </c>
      <c r="AK986" s="23" t="e">
        <f t="shared" si="516"/>
        <v>#N/A</v>
      </c>
      <c r="AL986" s="17" t="e">
        <f>VLOOKUP($C986,'DATA PENGUKURAN GARDU'!$A:$BS,44,0)</f>
        <v>#N/A</v>
      </c>
      <c r="AM986" s="23" t="e">
        <f t="shared" si="517"/>
        <v>#N/A</v>
      </c>
      <c r="AN986" s="17" t="e">
        <f>VLOOKUP($C986,'DATA PENGUKURAN GARDU'!$A:$BS,46,0)</f>
        <v>#N/A</v>
      </c>
      <c r="AO986" s="23" t="e">
        <f t="shared" si="518"/>
        <v>#N/A</v>
      </c>
      <c r="AP986" s="17" t="e">
        <f>VLOOKUP($C986,'DATA PENGUKURAN GARDU'!$A:$BS,46,0)</f>
        <v>#N/A</v>
      </c>
      <c r="AQ986" s="17" t="e">
        <f>VLOOKUP($C986,'DATA PENGUKURAN GARDU'!$A:$BS,53,0)</f>
        <v>#N/A</v>
      </c>
      <c r="AR986" s="17" t="e">
        <f>VLOOKUP($C986,'DATA PENGUKURAN GARDU'!$A:$BS,54,0)</f>
        <v>#N/A</v>
      </c>
      <c r="AS986" s="20" t="e">
        <f>VLOOKUP($D986,'DATA PENGUKURAN GARDU'!$A:$BS,42,0)</f>
        <v>#N/A</v>
      </c>
      <c r="AT986" s="21" t="e">
        <f t="shared" si="519"/>
        <v>#N/A</v>
      </c>
      <c r="AU986" s="20" t="e">
        <f>VLOOKUP($D986,'DATA PENGUKURAN GARDU'!$A:$BS,44,0)</f>
        <v>#N/A</v>
      </c>
      <c r="AV986" s="21" t="e">
        <f t="shared" si="520"/>
        <v>#N/A</v>
      </c>
      <c r="AW986" s="20" t="e">
        <f>VLOOKUP($D986,'DATA PENGUKURAN GARDU'!$A:$BS,46,0)</f>
        <v>#N/A</v>
      </c>
      <c r="AX986" s="21" t="e">
        <f t="shared" si="521"/>
        <v>#N/A</v>
      </c>
      <c r="AY986" s="20" t="e">
        <f>VLOOKUP($D986,'DATA PENGUKURAN GARDU'!$A:$BS,46,0)</f>
        <v>#N/A</v>
      </c>
      <c r="AZ986" s="20" t="e">
        <f>VLOOKUP($D986,'DATA PENGUKURAN GARDU'!$A:$BS,53,0)</f>
        <v>#N/A</v>
      </c>
      <c r="BA986" s="20" t="e">
        <f>VLOOKUP($D986,'DATA PENGUKURAN GARDU'!$A:$BS,54,0)</f>
        <v>#N/A</v>
      </c>
      <c r="BB986" s="17" t="e">
        <f>VLOOKUP($E986,'DATA PENGUKURAN GARDU'!$A:$BS,42,0)</f>
        <v>#N/A</v>
      </c>
      <c r="BC986" s="23" t="e">
        <f t="shared" si="522"/>
        <v>#N/A</v>
      </c>
      <c r="BD986" s="17" t="e">
        <f>VLOOKUP($E986,'DATA PENGUKURAN GARDU'!$A:$BS,44,0)</f>
        <v>#N/A</v>
      </c>
      <c r="BE986" s="23" t="e">
        <f t="shared" si="523"/>
        <v>#N/A</v>
      </c>
      <c r="BF986" s="17" t="e">
        <f>VLOOKUP($E986,'DATA PENGUKURAN GARDU'!$A:$BS,46,0)</f>
        <v>#N/A</v>
      </c>
      <c r="BG986" s="23" t="e">
        <f t="shared" si="524"/>
        <v>#N/A</v>
      </c>
      <c r="BH986" s="17" t="e">
        <f>VLOOKUP($E986,'DATA PENGUKURAN GARDU'!$A:$BS,46,0)</f>
        <v>#N/A</v>
      </c>
      <c r="BI986" s="17" t="e">
        <f>VLOOKUP($E986,'DATA PENGUKURAN GARDU'!$A:$BS,53,0)</f>
        <v>#N/A</v>
      </c>
      <c r="BJ986" s="17" t="e">
        <f>VLOOKUP($E986,'DATA PENGUKURAN GARDU'!$A:$BS,54,0)</f>
        <v>#N/A</v>
      </c>
      <c r="BK986" s="20" t="e">
        <f t="shared" si="525"/>
        <v>#N/A</v>
      </c>
      <c r="BL986" s="20" t="e">
        <f t="shared" si="526"/>
        <v>#N/A</v>
      </c>
      <c r="BM986" s="20" t="e">
        <f t="shared" si="527"/>
        <v>#N/A</v>
      </c>
      <c r="BN986" s="25" t="e">
        <f t="shared" si="528"/>
        <v>#N/A</v>
      </c>
      <c r="BO986" s="26" t="str">
        <f t="shared" si="529"/>
        <v>0</v>
      </c>
      <c r="BP986" s="21" t="e">
        <f t="shared" si="530"/>
        <v>#VALUE!</v>
      </c>
      <c r="BQ986" s="20" t="e">
        <f t="shared" si="531"/>
        <v>#N/A</v>
      </c>
      <c r="BR986" s="20" t="e">
        <v>#N/A</v>
      </c>
      <c r="BS986" s="9" t="e">
        <v>#N/A</v>
      </c>
      <c r="BT986" s="2" t="e">
        <f t="shared" si="532"/>
        <v>#VALUE!</v>
      </c>
      <c r="BU986" s="2" t="e">
        <f t="shared" si="500"/>
        <v>#N/A</v>
      </c>
      <c r="BV986" s="2" t="e">
        <f t="shared" si="501"/>
        <v>#N/A</v>
      </c>
    </row>
    <row r="987" s="2" customFormat="1" ht="22.95" customHeight="1" spans="1:74">
      <c r="A987" s="9" t="str">
        <f t="shared" si="502"/>
        <v>BB 053Induk</v>
      </c>
      <c r="B987" s="9" t="str">
        <f t="shared" si="503"/>
        <v>BB 053jurusan 1</v>
      </c>
      <c r="C987" s="9" t="str">
        <f t="shared" si="504"/>
        <v>BB 053jurusan 2</v>
      </c>
      <c r="D987" s="9" t="str">
        <f t="shared" si="505"/>
        <v>BB 053jurusan 3</v>
      </c>
      <c r="E987" s="9" t="str">
        <f t="shared" si="506"/>
        <v>BB 053jurusan 4</v>
      </c>
      <c r="F987" s="10" t="s">
        <v>1204</v>
      </c>
      <c r="G987" s="10" t="s">
        <v>4</v>
      </c>
      <c r="H987" s="10" t="s">
        <v>1205</v>
      </c>
      <c r="I987" s="10">
        <v>0.88003</v>
      </c>
      <c r="J987" s="10">
        <v>123.58513</v>
      </c>
      <c r="K987" s="10" t="s">
        <v>7465</v>
      </c>
      <c r="L987" s="10" t="s">
        <v>7465</v>
      </c>
      <c r="M987" s="10" t="s">
        <v>7465</v>
      </c>
      <c r="N987" s="14">
        <f t="shared" si="507"/>
        <v>0</v>
      </c>
      <c r="O987" s="15" t="e">
        <f t="shared" si="508"/>
        <v>#VALUE!</v>
      </c>
      <c r="P987" s="15" t="e">
        <f t="shared" si="509"/>
        <v>#VALUE!</v>
      </c>
      <c r="Q987" s="17" t="e">
        <f>VLOOKUP($A987,'DATA PENGUKURAN GARDU'!$A:$BS,42,0)</f>
        <v>#N/A</v>
      </c>
      <c r="R987" s="18" t="e">
        <f t="shared" si="510"/>
        <v>#N/A</v>
      </c>
      <c r="S987" s="17" t="e">
        <f>VLOOKUP($A987,'DATA PENGUKURAN GARDU'!$A:$BS,44,0)</f>
        <v>#N/A</v>
      </c>
      <c r="T987" s="18" t="e">
        <f t="shared" si="511"/>
        <v>#N/A</v>
      </c>
      <c r="U987" s="17" t="e">
        <f>VLOOKUP($A987,'DATA PENGUKURAN GARDU'!$A:$BS,46,0)</f>
        <v>#N/A</v>
      </c>
      <c r="V987" s="18" t="e">
        <f t="shared" si="512"/>
        <v>#N/A</v>
      </c>
      <c r="W987" s="17" t="e">
        <f>VLOOKUP($A987,'DATA PENGUKURAN GARDU'!$A:$BS,48,0)</f>
        <v>#N/A</v>
      </c>
      <c r="X987" s="17" t="e">
        <f>VLOOKUP($A987,'DATA PENGUKURAN GARDU'!$A:$BS,53,0)</f>
        <v>#N/A</v>
      </c>
      <c r="Y987" s="17" t="e">
        <f>VLOOKUP($A987,'DATA PENGUKURAN GARDU'!$A:$BS,54,0)</f>
        <v>#N/A</v>
      </c>
      <c r="Z987" s="17" t="e">
        <f>VLOOKUP($A987,'DATA PENGUKURAN GARDU'!$A:$BS,55,0)</f>
        <v>#N/A</v>
      </c>
      <c r="AA987" s="20" t="e">
        <f>VLOOKUP($B987,'DATA PENGUKURAN GARDU'!$A:$BS,42,0)</f>
        <v>#N/A</v>
      </c>
      <c r="AB987" s="21" t="e">
        <f t="shared" si="513"/>
        <v>#N/A</v>
      </c>
      <c r="AC987" s="20" t="e">
        <f>VLOOKUP($B987,'DATA PENGUKURAN GARDU'!$A:$BS,44,0)</f>
        <v>#N/A</v>
      </c>
      <c r="AD987" s="21" t="e">
        <f t="shared" si="514"/>
        <v>#N/A</v>
      </c>
      <c r="AE987" s="20" t="e">
        <f>VLOOKUP($B987,'DATA PENGUKURAN GARDU'!$A:$BS,46,0)</f>
        <v>#N/A</v>
      </c>
      <c r="AF987" s="21" t="e">
        <f t="shared" si="515"/>
        <v>#N/A</v>
      </c>
      <c r="AG987" s="20" t="e">
        <f>VLOOKUP($B987,'DATA PENGUKURAN GARDU'!$A:$BS,46,0)</f>
        <v>#N/A</v>
      </c>
      <c r="AH987" s="20" t="e">
        <f>VLOOKUP($B987,'DATA PENGUKURAN GARDU'!$A:$BS,53,0)</f>
        <v>#N/A</v>
      </c>
      <c r="AI987" s="20" t="e">
        <f>VLOOKUP($B987,'DATA PENGUKURAN GARDU'!$A:$BS,54,0)</f>
        <v>#N/A</v>
      </c>
      <c r="AJ987" s="17" t="e">
        <f>VLOOKUP($C987,'DATA PENGUKURAN GARDU'!$A:$BS,42,0)</f>
        <v>#N/A</v>
      </c>
      <c r="AK987" s="23" t="e">
        <f t="shared" si="516"/>
        <v>#N/A</v>
      </c>
      <c r="AL987" s="17" t="e">
        <f>VLOOKUP($C987,'DATA PENGUKURAN GARDU'!$A:$BS,44,0)</f>
        <v>#N/A</v>
      </c>
      <c r="AM987" s="23" t="e">
        <f t="shared" si="517"/>
        <v>#N/A</v>
      </c>
      <c r="AN987" s="17" t="e">
        <f>VLOOKUP($C987,'DATA PENGUKURAN GARDU'!$A:$BS,46,0)</f>
        <v>#N/A</v>
      </c>
      <c r="AO987" s="23" t="e">
        <f t="shared" si="518"/>
        <v>#N/A</v>
      </c>
      <c r="AP987" s="17" t="e">
        <f>VLOOKUP($C987,'DATA PENGUKURAN GARDU'!$A:$BS,46,0)</f>
        <v>#N/A</v>
      </c>
      <c r="AQ987" s="17" t="e">
        <f>VLOOKUP($C987,'DATA PENGUKURAN GARDU'!$A:$BS,53,0)</f>
        <v>#N/A</v>
      </c>
      <c r="AR987" s="17" t="e">
        <f>VLOOKUP($C987,'DATA PENGUKURAN GARDU'!$A:$BS,54,0)</f>
        <v>#N/A</v>
      </c>
      <c r="AS987" s="20" t="e">
        <f>VLOOKUP($D987,'DATA PENGUKURAN GARDU'!$A:$BS,42,0)</f>
        <v>#N/A</v>
      </c>
      <c r="AT987" s="21" t="e">
        <f t="shared" si="519"/>
        <v>#N/A</v>
      </c>
      <c r="AU987" s="20" t="e">
        <f>VLOOKUP($D987,'DATA PENGUKURAN GARDU'!$A:$BS,44,0)</f>
        <v>#N/A</v>
      </c>
      <c r="AV987" s="21" t="e">
        <f t="shared" si="520"/>
        <v>#N/A</v>
      </c>
      <c r="AW987" s="20" t="e">
        <f>VLOOKUP($D987,'DATA PENGUKURAN GARDU'!$A:$BS,46,0)</f>
        <v>#N/A</v>
      </c>
      <c r="AX987" s="21" t="e">
        <f t="shared" si="521"/>
        <v>#N/A</v>
      </c>
      <c r="AY987" s="20" t="e">
        <f>VLOOKUP($D987,'DATA PENGUKURAN GARDU'!$A:$BS,46,0)</f>
        <v>#N/A</v>
      </c>
      <c r="AZ987" s="20" t="e">
        <f>VLOOKUP($D987,'DATA PENGUKURAN GARDU'!$A:$BS,53,0)</f>
        <v>#N/A</v>
      </c>
      <c r="BA987" s="20" t="e">
        <f>VLOOKUP($D987,'DATA PENGUKURAN GARDU'!$A:$BS,54,0)</f>
        <v>#N/A</v>
      </c>
      <c r="BB987" s="17" t="e">
        <f>VLOOKUP($E987,'DATA PENGUKURAN GARDU'!$A:$BS,42,0)</f>
        <v>#N/A</v>
      </c>
      <c r="BC987" s="23" t="e">
        <f t="shared" si="522"/>
        <v>#N/A</v>
      </c>
      <c r="BD987" s="17" t="e">
        <f>VLOOKUP($E987,'DATA PENGUKURAN GARDU'!$A:$BS,44,0)</f>
        <v>#N/A</v>
      </c>
      <c r="BE987" s="23" t="e">
        <f t="shared" si="523"/>
        <v>#N/A</v>
      </c>
      <c r="BF987" s="17" t="e">
        <f>VLOOKUP($E987,'DATA PENGUKURAN GARDU'!$A:$BS,46,0)</f>
        <v>#N/A</v>
      </c>
      <c r="BG987" s="23" t="e">
        <f t="shared" si="524"/>
        <v>#N/A</v>
      </c>
      <c r="BH987" s="17" t="e">
        <f>VLOOKUP($E987,'DATA PENGUKURAN GARDU'!$A:$BS,46,0)</f>
        <v>#N/A</v>
      </c>
      <c r="BI987" s="17" t="e">
        <f>VLOOKUP($E987,'DATA PENGUKURAN GARDU'!$A:$BS,53,0)</f>
        <v>#N/A</v>
      </c>
      <c r="BJ987" s="17" t="e">
        <f>VLOOKUP($E987,'DATA PENGUKURAN GARDU'!$A:$BS,54,0)</f>
        <v>#N/A</v>
      </c>
      <c r="BK987" s="20" t="e">
        <f t="shared" si="525"/>
        <v>#N/A</v>
      </c>
      <c r="BL987" s="20" t="e">
        <f t="shared" si="526"/>
        <v>#N/A</v>
      </c>
      <c r="BM987" s="20" t="e">
        <f t="shared" si="527"/>
        <v>#N/A</v>
      </c>
      <c r="BN987" s="25" t="e">
        <f t="shared" si="528"/>
        <v>#N/A</v>
      </c>
      <c r="BO987" s="26" t="str">
        <f t="shared" si="529"/>
        <v>0</v>
      </c>
      <c r="BP987" s="21" t="e">
        <f t="shared" si="530"/>
        <v>#VALUE!</v>
      </c>
      <c r="BQ987" s="20" t="e">
        <f t="shared" si="531"/>
        <v>#N/A</v>
      </c>
      <c r="BR987" s="20" t="e">
        <v>#N/A</v>
      </c>
      <c r="BS987" s="9" t="e">
        <v>#N/A</v>
      </c>
      <c r="BT987" s="2" t="e">
        <f t="shared" si="532"/>
        <v>#VALUE!</v>
      </c>
      <c r="BU987" s="2" t="e">
        <f t="shared" si="500"/>
        <v>#N/A</v>
      </c>
      <c r="BV987" s="2" t="e">
        <f t="shared" si="501"/>
        <v>#N/A</v>
      </c>
    </row>
    <row r="988" s="2" customFormat="1" ht="22.95" customHeight="1" spans="1:74">
      <c r="A988" s="9" t="str">
        <f t="shared" si="502"/>
        <v>BB 058Induk</v>
      </c>
      <c r="B988" s="9" t="str">
        <f t="shared" si="503"/>
        <v>BB 058jurusan 1</v>
      </c>
      <c r="C988" s="9" t="str">
        <f t="shared" si="504"/>
        <v>BB 058jurusan 2</v>
      </c>
      <c r="D988" s="9" t="str">
        <f t="shared" si="505"/>
        <v>BB 058jurusan 3</v>
      </c>
      <c r="E988" s="9" t="str">
        <f t="shared" si="506"/>
        <v>BB 058jurusan 4</v>
      </c>
      <c r="F988" s="10" t="s">
        <v>1206</v>
      </c>
      <c r="G988" s="10" t="s">
        <v>4</v>
      </c>
      <c r="H988" s="10" t="s">
        <v>1207</v>
      </c>
      <c r="I988" s="10">
        <v>0.87978</v>
      </c>
      <c r="J988" s="10">
        <v>123.55423</v>
      </c>
      <c r="K988" s="10" t="s">
        <v>7465</v>
      </c>
      <c r="L988" s="10" t="s">
        <v>7465</v>
      </c>
      <c r="M988" s="10" t="s">
        <v>7465</v>
      </c>
      <c r="N988" s="14">
        <f t="shared" si="507"/>
        <v>0</v>
      </c>
      <c r="O988" s="15" t="e">
        <f t="shared" si="508"/>
        <v>#VALUE!</v>
      </c>
      <c r="P988" s="15" t="e">
        <f t="shared" si="509"/>
        <v>#VALUE!</v>
      </c>
      <c r="Q988" s="17" t="e">
        <f>VLOOKUP($A988,'DATA PENGUKURAN GARDU'!$A:$BS,42,0)</f>
        <v>#N/A</v>
      </c>
      <c r="R988" s="18" t="e">
        <f t="shared" si="510"/>
        <v>#N/A</v>
      </c>
      <c r="S988" s="17" t="e">
        <f>VLOOKUP($A988,'DATA PENGUKURAN GARDU'!$A:$BS,44,0)</f>
        <v>#N/A</v>
      </c>
      <c r="T988" s="18" t="e">
        <f t="shared" si="511"/>
        <v>#N/A</v>
      </c>
      <c r="U988" s="17" t="e">
        <f>VLOOKUP($A988,'DATA PENGUKURAN GARDU'!$A:$BS,46,0)</f>
        <v>#N/A</v>
      </c>
      <c r="V988" s="18" t="e">
        <f t="shared" si="512"/>
        <v>#N/A</v>
      </c>
      <c r="W988" s="17" t="e">
        <f>VLOOKUP($A988,'DATA PENGUKURAN GARDU'!$A:$BS,48,0)</f>
        <v>#N/A</v>
      </c>
      <c r="X988" s="17" t="e">
        <f>VLOOKUP($A988,'DATA PENGUKURAN GARDU'!$A:$BS,53,0)</f>
        <v>#N/A</v>
      </c>
      <c r="Y988" s="17" t="e">
        <f>VLOOKUP($A988,'DATA PENGUKURAN GARDU'!$A:$BS,54,0)</f>
        <v>#N/A</v>
      </c>
      <c r="Z988" s="17" t="e">
        <f>VLOOKUP($A988,'DATA PENGUKURAN GARDU'!$A:$BS,55,0)</f>
        <v>#N/A</v>
      </c>
      <c r="AA988" s="20" t="e">
        <f>VLOOKUP($B988,'DATA PENGUKURAN GARDU'!$A:$BS,42,0)</f>
        <v>#N/A</v>
      </c>
      <c r="AB988" s="21" t="e">
        <f t="shared" si="513"/>
        <v>#N/A</v>
      </c>
      <c r="AC988" s="20" t="e">
        <f>VLOOKUP($B988,'DATA PENGUKURAN GARDU'!$A:$BS,44,0)</f>
        <v>#N/A</v>
      </c>
      <c r="AD988" s="21" t="e">
        <f t="shared" si="514"/>
        <v>#N/A</v>
      </c>
      <c r="AE988" s="20" t="e">
        <f>VLOOKUP($B988,'DATA PENGUKURAN GARDU'!$A:$BS,46,0)</f>
        <v>#N/A</v>
      </c>
      <c r="AF988" s="21" t="e">
        <f t="shared" si="515"/>
        <v>#N/A</v>
      </c>
      <c r="AG988" s="20" t="e">
        <f>VLOOKUP($B988,'DATA PENGUKURAN GARDU'!$A:$BS,46,0)</f>
        <v>#N/A</v>
      </c>
      <c r="AH988" s="20" t="e">
        <f>VLOOKUP($B988,'DATA PENGUKURAN GARDU'!$A:$BS,53,0)</f>
        <v>#N/A</v>
      </c>
      <c r="AI988" s="20" t="e">
        <f>VLOOKUP($B988,'DATA PENGUKURAN GARDU'!$A:$BS,54,0)</f>
        <v>#N/A</v>
      </c>
      <c r="AJ988" s="17" t="e">
        <f>VLOOKUP($C988,'DATA PENGUKURAN GARDU'!$A:$BS,42,0)</f>
        <v>#N/A</v>
      </c>
      <c r="AK988" s="23" t="e">
        <f t="shared" si="516"/>
        <v>#N/A</v>
      </c>
      <c r="AL988" s="17" t="e">
        <f>VLOOKUP($C988,'DATA PENGUKURAN GARDU'!$A:$BS,44,0)</f>
        <v>#N/A</v>
      </c>
      <c r="AM988" s="23" t="e">
        <f t="shared" si="517"/>
        <v>#N/A</v>
      </c>
      <c r="AN988" s="17" t="e">
        <f>VLOOKUP($C988,'DATA PENGUKURAN GARDU'!$A:$BS,46,0)</f>
        <v>#N/A</v>
      </c>
      <c r="AO988" s="23" t="e">
        <f t="shared" si="518"/>
        <v>#N/A</v>
      </c>
      <c r="AP988" s="17" t="e">
        <f>VLOOKUP($C988,'DATA PENGUKURAN GARDU'!$A:$BS,46,0)</f>
        <v>#N/A</v>
      </c>
      <c r="AQ988" s="17" t="e">
        <f>VLOOKUP($C988,'DATA PENGUKURAN GARDU'!$A:$BS,53,0)</f>
        <v>#N/A</v>
      </c>
      <c r="AR988" s="17" t="e">
        <f>VLOOKUP($C988,'DATA PENGUKURAN GARDU'!$A:$BS,54,0)</f>
        <v>#N/A</v>
      </c>
      <c r="AS988" s="20" t="e">
        <f>VLOOKUP($D988,'DATA PENGUKURAN GARDU'!$A:$BS,42,0)</f>
        <v>#N/A</v>
      </c>
      <c r="AT988" s="21" t="e">
        <f t="shared" si="519"/>
        <v>#N/A</v>
      </c>
      <c r="AU988" s="20" t="e">
        <f>VLOOKUP($D988,'DATA PENGUKURAN GARDU'!$A:$BS,44,0)</f>
        <v>#N/A</v>
      </c>
      <c r="AV988" s="21" t="e">
        <f t="shared" si="520"/>
        <v>#N/A</v>
      </c>
      <c r="AW988" s="20" t="e">
        <f>VLOOKUP($D988,'DATA PENGUKURAN GARDU'!$A:$BS,46,0)</f>
        <v>#N/A</v>
      </c>
      <c r="AX988" s="21" t="e">
        <f t="shared" si="521"/>
        <v>#N/A</v>
      </c>
      <c r="AY988" s="20" t="e">
        <f>VLOOKUP($D988,'DATA PENGUKURAN GARDU'!$A:$BS,46,0)</f>
        <v>#N/A</v>
      </c>
      <c r="AZ988" s="20" t="e">
        <f>VLOOKUP($D988,'DATA PENGUKURAN GARDU'!$A:$BS,53,0)</f>
        <v>#N/A</v>
      </c>
      <c r="BA988" s="20" t="e">
        <f>VLOOKUP($D988,'DATA PENGUKURAN GARDU'!$A:$BS,54,0)</f>
        <v>#N/A</v>
      </c>
      <c r="BB988" s="17" t="e">
        <f>VLOOKUP($E988,'DATA PENGUKURAN GARDU'!$A:$BS,42,0)</f>
        <v>#N/A</v>
      </c>
      <c r="BC988" s="23" t="e">
        <f t="shared" si="522"/>
        <v>#N/A</v>
      </c>
      <c r="BD988" s="17" t="e">
        <f>VLOOKUP($E988,'DATA PENGUKURAN GARDU'!$A:$BS,44,0)</f>
        <v>#N/A</v>
      </c>
      <c r="BE988" s="23" t="e">
        <f t="shared" si="523"/>
        <v>#N/A</v>
      </c>
      <c r="BF988" s="17" t="e">
        <f>VLOOKUP($E988,'DATA PENGUKURAN GARDU'!$A:$BS,46,0)</f>
        <v>#N/A</v>
      </c>
      <c r="BG988" s="23" t="e">
        <f t="shared" si="524"/>
        <v>#N/A</v>
      </c>
      <c r="BH988" s="17" t="e">
        <f>VLOOKUP($E988,'DATA PENGUKURAN GARDU'!$A:$BS,46,0)</f>
        <v>#N/A</v>
      </c>
      <c r="BI988" s="17" t="e">
        <f>VLOOKUP($E988,'DATA PENGUKURAN GARDU'!$A:$BS,53,0)</f>
        <v>#N/A</v>
      </c>
      <c r="BJ988" s="17" t="e">
        <f>VLOOKUP($E988,'DATA PENGUKURAN GARDU'!$A:$BS,54,0)</f>
        <v>#N/A</v>
      </c>
      <c r="BK988" s="20" t="e">
        <f t="shared" si="525"/>
        <v>#N/A</v>
      </c>
      <c r="BL988" s="20" t="e">
        <f t="shared" si="526"/>
        <v>#N/A</v>
      </c>
      <c r="BM988" s="20" t="e">
        <f t="shared" si="527"/>
        <v>#N/A</v>
      </c>
      <c r="BN988" s="25" t="e">
        <f t="shared" si="528"/>
        <v>#N/A</v>
      </c>
      <c r="BO988" s="26" t="str">
        <f t="shared" si="529"/>
        <v>0</v>
      </c>
      <c r="BP988" s="21" t="e">
        <f t="shared" si="530"/>
        <v>#VALUE!</v>
      </c>
      <c r="BQ988" s="20" t="e">
        <f t="shared" si="531"/>
        <v>#N/A</v>
      </c>
      <c r="BR988" s="20" t="e">
        <v>#N/A</v>
      </c>
      <c r="BS988" s="9" t="e">
        <v>#N/A</v>
      </c>
      <c r="BT988" s="2" t="e">
        <f t="shared" si="532"/>
        <v>#VALUE!</v>
      </c>
      <c r="BU988" s="2" t="e">
        <f t="shared" si="500"/>
        <v>#N/A</v>
      </c>
      <c r="BV988" s="2" t="e">
        <f t="shared" si="501"/>
        <v>#N/A</v>
      </c>
    </row>
    <row r="989" s="2" customFormat="1" ht="22.95" customHeight="1" spans="1:74">
      <c r="A989" s="9" t="str">
        <f t="shared" si="502"/>
        <v>BB 060Induk</v>
      </c>
      <c r="B989" s="9" t="str">
        <f t="shared" si="503"/>
        <v>BB 060jurusan 1</v>
      </c>
      <c r="C989" s="9" t="str">
        <f t="shared" si="504"/>
        <v>BB 060jurusan 2</v>
      </c>
      <c r="D989" s="9" t="str">
        <f t="shared" si="505"/>
        <v>BB 060jurusan 3</v>
      </c>
      <c r="E989" s="9" t="str">
        <f t="shared" si="506"/>
        <v>BB 060jurusan 4</v>
      </c>
      <c r="F989" s="10" t="s">
        <v>1208</v>
      </c>
      <c r="G989" s="10" t="s">
        <v>4</v>
      </c>
      <c r="H989" s="10" t="s">
        <v>1209</v>
      </c>
      <c r="I989" s="10">
        <v>0.90812</v>
      </c>
      <c r="J989" s="10">
        <v>123.27383</v>
      </c>
      <c r="K989" s="10" t="s">
        <v>7465</v>
      </c>
      <c r="L989" s="10" t="s">
        <v>7465</v>
      </c>
      <c r="M989" s="10" t="s">
        <v>7465</v>
      </c>
      <c r="N989" s="14">
        <f t="shared" si="507"/>
        <v>0</v>
      </c>
      <c r="O989" s="15" t="e">
        <f t="shared" si="508"/>
        <v>#VALUE!</v>
      </c>
      <c r="P989" s="15" t="e">
        <f t="shared" si="509"/>
        <v>#VALUE!</v>
      </c>
      <c r="Q989" s="17" t="e">
        <f>VLOOKUP($A989,'DATA PENGUKURAN GARDU'!$A:$BS,42,0)</f>
        <v>#N/A</v>
      </c>
      <c r="R989" s="18" t="e">
        <f t="shared" si="510"/>
        <v>#N/A</v>
      </c>
      <c r="S989" s="17" t="e">
        <f>VLOOKUP($A989,'DATA PENGUKURAN GARDU'!$A:$BS,44,0)</f>
        <v>#N/A</v>
      </c>
      <c r="T989" s="18" t="e">
        <f t="shared" si="511"/>
        <v>#N/A</v>
      </c>
      <c r="U989" s="17" t="e">
        <f>VLOOKUP($A989,'DATA PENGUKURAN GARDU'!$A:$BS,46,0)</f>
        <v>#N/A</v>
      </c>
      <c r="V989" s="18" t="e">
        <f t="shared" si="512"/>
        <v>#N/A</v>
      </c>
      <c r="W989" s="17" t="e">
        <f>VLOOKUP($A989,'DATA PENGUKURAN GARDU'!$A:$BS,48,0)</f>
        <v>#N/A</v>
      </c>
      <c r="X989" s="17" t="e">
        <f>VLOOKUP($A989,'DATA PENGUKURAN GARDU'!$A:$BS,53,0)</f>
        <v>#N/A</v>
      </c>
      <c r="Y989" s="17" t="e">
        <f>VLOOKUP($A989,'DATA PENGUKURAN GARDU'!$A:$BS,54,0)</f>
        <v>#N/A</v>
      </c>
      <c r="Z989" s="17" t="e">
        <f>VLOOKUP($A989,'DATA PENGUKURAN GARDU'!$A:$BS,55,0)</f>
        <v>#N/A</v>
      </c>
      <c r="AA989" s="20" t="e">
        <f>VLOOKUP($B989,'DATA PENGUKURAN GARDU'!$A:$BS,42,0)</f>
        <v>#N/A</v>
      </c>
      <c r="AB989" s="21" t="e">
        <f t="shared" si="513"/>
        <v>#N/A</v>
      </c>
      <c r="AC989" s="20" t="e">
        <f>VLOOKUP($B989,'DATA PENGUKURAN GARDU'!$A:$BS,44,0)</f>
        <v>#N/A</v>
      </c>
      <c r="AD989" s="21" t="e">
        <f t="shared" si="514"/>
        <v>#N/A</v>
      </c>
      <c r="AE989" s="20" t="e">
        <f>VLOOKUP($B989,'DATA PENGUKURAN GARDU'!$A:$BS,46,0)</f>
        <v>#N/A</v>
      </c>
      <c r="AF989" s="21" t="e">
        <f t="shared" si="515"/>
        <v>#N/A</v>
      </c>
      <c r="AG989" s="20" t="e">
        <f>VLOOKUP($B989,'DATA PENGUKURAN GARDU'!$A:$BS,46,0)</f>
        <v>#N/A</v>
      </c>
      <c r="AH989" s="20" t="e">
        <f>VLOOKUP($B989,'DATA PENGUKURAN GARDU'!$A:$BS,53,0)</f>
        <v>#N/A</v>
      </c>
      <c r="AI989" s="20" t="e">
        <f>VLOOKUP($B989,'DATA PENGUKURAN GARDU'!$A:$BS,54,0)</f>
        <v>#N/A</v>
      </c>
      <c r="AJ989" s="17" t="e">
        <f>VLOOKUP($C989,'DATA PENGUKURAN GARDU'!$A:$BS,42,0)</f>
        <v>#N/A</v>
      </c>
      <c r="AK989" s="23" t="e">
        <f t="shared" si="516"/>
        <v>#N/A</v>
      </c>
      <c r="AL989" s="17" t="e">
        <f>VLOOKUP($C989,'DATA PENGUKURAN GARDU'!$A:$BS,44,0)</f>
        <v>#N/A</v>
      </c>
      <c r="AM989" s="23" t="e">
        <f t="shared" si="517"/>
        <v>#N/A</v>
      </c>
      <c r="AN989" s="17" t="e">
        <f>VLOOKUP($C989,'DATA PENGUKURAN GARDU'!$A:$BS,46,0)</f>
        <v>#N/A</v>
      </c>
      <c r="AO989" s="23" t="e">
        <f t="shared" si="518"/>
        <v>#N/A</v>
      </c>
      <c r="AP989" s="17" t="e">
        <f>VLOOKUP($C989,'DATA PENGUKURAN GARDU'!$A:$BS,46,0)</f>
        <v>#N/A</v>
      </c>
      <c r="AQ989" s="17" t="e">
        <f>VLOOKUP($C989,'DATA PENGUKURAN GARDU'!$A:$BS,53,0)</f>
        <v>#N/A</v>
      </c>
      <c r="AR989" s="17" t="e">
        <f>VLOOKUP($C989,'DATA PENGUKURAN GARDU'!$A:$BS,54,0)</f>
        <v>#N/A</v>
      </c>
      <c r="AS989" s="20" t="e">
        <f>VLOOKUP($D989,'DATA PENGUKURAN GARDU'!$A:$BS,42,0)</f>
        <v>#N/A</v>
      </c>
      <c r="AT989" s="21" t="e">
        <f t="shared" si="519"/>
        <v>#N/A</v>
      </c>
      <c r="AU989" s="20" t="e">
        <f>VLOOKUP($D989,'DATA PENGUKURAN GARDU'!$A:$BS,44,0)</f>
        <v>#N/A</v>
      </c>
      <c r="AV989" s="21" t="e">
        <f t="shared" si="520"/>
        <v>#N/A</v>
      </c>
      <c r="AW989" s="20" t="e">
        <f>VLOOKUP($D989,'DATA PENGUKURAN GARDU'!$A:$BS,46,0)</f>
        <v>#N/A</v>
      </c>
      <c r="AX989" s="21" t="e">
        <f t="shared" si="521"/>
        <v>#N/A</v>
      </c>
      <c r="AY989" s="20" t="e">
        <f>VLOOKUP($D989,'DATA PENGUKURAN GARDU'!$A:$BS,46,0)</f>
        <v>#N/A</v>
      </c>
      <c r="AZ989" s="20" t="e">
        <f>VLOOKUP($D989,'DATA PENGUKURAN GARDU'!$A:$BS,53,0)</f>
        <v>#N/A</v>
      </c>
      <c r="BA989" s="20" t="e">
        <f>VLOOKUP($D989,'DATA PENGUKURAN GARDU'!$A:$BS,54,0)</f>
        <v>#N/A</v>
      </c>
      <c r="BB989" s="17" t="e">
        <f>VLOOKUP($E989,'DATA PENGUKURAN GARDU'!$A:$BS,42,0)</f>
        <v>#N/A</v>
      </c>
      <c r="BC989" s="23" t="e">
        <f t="shared" si="522"/>
        <v>#N/A</v>
      </c>
      <c r="BD989" s="17" t="e">
        <f>VLOOKUP($E989,'DATA PENGUKURAN GARDU'!$A:$BS,44,0)</f>
        <v>#N/A</v>
      </c>
      <c r="BE989" s="23" t="e">
        <f t="shared" si="523"/>
        <v>#N/A</v>
      </c>
      <c r="BF989" s="17" t="e">
        <f>VLOOKUP($E989,'DATA PENGUKURAN GARDU'!$A:$BS,46,0)</f>
        <v>#N/A</v>
      </c>
      <c r="BG989" s="23" t="e">
        <f t="shared" si="524"/>
        <v>#N/A</v>
      </c>
      <c r="BH989" s="17" t="e">
        <f>VLOOKUP($E989,'DATA PENGUKURAN GARDU'!$A:$BS,46,0)</f>
        <v>#N/A</v>
      </c>
      <c r="BI989" s="17" t="e">
        <f>VLOOKUP($E989,'DATA PENGUKURAN GARDU'!$A:$BS,53,0)</f>
        <v>#N/A</v>
      </c>
      <c r="BJ989" s="17" t="e">
        <f>VLOOKUP($E989,'DATA PENGUKURAN GARDU'!$A:$BS,54,0)</f>
        <v>#N/A</v>
      </c>
      <c r="BK989" s="20" t="e">
        <f t="shared" si="525"/>
        <v>#N/A</v>
      </c>
      <c r="BL989" s="20" t="e">
        <f t="shared" si="526"/>
        <v>#N/A</v>
      </c>
      <c r="BM989" s="20" t="e">
        <f t="shared" si="527"/>
        <v>#N/A</v>
      </c>
      <c r="BN989" s="25" t="e">
        <f t="shared" si="528"/>
        <v>#N/A</v>
      </c>
      <c r="BO989" s="26" t="str">
        <f t="shared" si="529"/>
        <v>0</v>
      </c>
      <c r="BP989" s="21" t="e">
        <f t="shared" si="530"/>
        <v>#VALUE!</v>
      </c>
      <c r="BQ989" s="20" t="e">
        <f t="shared" si="531"/>
        <v>#N/A</v>
      </c>
      <c r="BR989" s="20" t="e">
        <v>#N/A</v>
      </c>
      <c r="BS989" s="9" t="e">
        <v>#N/A</v>
      </c>
      <c r="BT989" s="2" t="e">
        <f t="shared" si="532"/>
        <v>#VALUE!</v>
      </c>
      <c r="BU989" s="2" t="e">
        <f t="shared" si="500"/>
        <v>#N/A</v>
      </c>
      <c r="BV989" s="2" t="e">
        <f t="shared" si="501"/>
        <v>#N/A</v>
      </c>
    </row>
    <row r="990" s="2" customFormat="1" ht="22.95" customHeight="1" spans="1:74">
      <c r="A990" s="9" t="str">
        <f t="shared" si="502"/>
        <v>BB 081.1Induk</v>
      </c>
      <c r="B990" s="9" t="str">
        <f t="shared" si="503"/>
        <v>BB 081.1jurusan 1</v>
      </c>
      <c r="C990" s="9" t="str">
        <f t="shared" si="504"/>
        <v>BB 081.1jurusan 2</v>
      </c>
      <c r="D990" s="9" t="str">
        <f t="shared" si="505"/>
        <v>BB 081.1jurusan 3</v>
      </c>
      <c r="E990" s="9" t="str">
        <f t="shared" si="506"/>
        <v>BB 081.1jurusan 4</v>
      </c>
      <c r="F990" s="10" t="s">
        <v>953</v>
      </c>
      <c r="G990" s="10" t="s">
        <v>4</v>
      </c>
      <c r="H990" s="10" t="s">
        <v>1210</v>
      </c>
      <c r="I990" s="10">
        <v>0.88048</v>
      </c>
      <c r="J990" s="10">
        <v>123.30627</v>
      </c>
      <c r="K990" s="10" t="s">
        <v>7465</v>
      </c>
      <c r="L990" s="10" t="s">
        <v>7465</v>
      </c>
      <c r="M990" s="10" t="s">
        <v>7465</v>
      </c>
      <c r="N990" s="14">
        <f t="shared" si="507"/>
        <v>0</v>
      </c>
      <c r="O990" s="15" t="e">
        <f t="shared" si="508"/>
        <v>#VALUE!</v>
      </c>
      <c r="P990" s="15" t="e">
        <f t="shared" si="509"/>
        <v>#VALUE!</v>
      </c>
      <c r="Q990" s="17" t="e">
        <f>VLOOKUP($A990,'DATA PENGUKURAN GARDU'!$A:$BS,42,0)</f>
        <v>#N/A</v>
      </c>
      <c r="R990" s="18" t="e">
        <f t="shared" si="510"/>
        <v>#N/A</v>
      </c>
      <c r="S990" s="17" t="e">
        <f>VLOOKUP($A990,'DATA PENGUKURAN GARDU'!$A:$BS,44,0)</f>
        <v>#N/A</v>
      </c>
      <c r="T990" s="18" t="e">
        <f t="shared" si="511"/>
        <v>#N/A</v>
      </c>
      <c r="U990" s="17" t="e">
        <f>VLOOKUP($A990,'DATA PENGUKURAN GARDU'!$A:$BS,46,0)</f>
        <v>#N/A</v>
      </c>
      <c r="V990" s="18" t="e">
        <f t="shared" si="512"/>
        <v>#N/A</v>
      </c>
      <c r="W990" s="17" t="e">
        <f>VLOOKUP($A990,'DATA PENGUKURAN GARDU'!$A:$BS,48,0)</f>
        <v>#N/A</v>
      </c>
      <c r="X990" s="17" t="e">
        <f>VLOOKUP($A990,'DATA PENGUKURAN GARDU'!$A:$BS,53,0)</f>
        <v>#N/A</v>
      </c>
      <c r="Y990" s="17" t="e">
        <f>VLOOKUP($A990,'DATA PENGUKURAN GARDU'!$A:$BS,54,0)</f>
        <v>#N/A</v>
      </c>
      <c r="Z990" s="17" t="e">
        <f>VLOOKUP($A990,'DATA PENGUKURAN GARDU'!$A:$BS,55,0)</f>
        <v>#N/A</v>
      </c>
      <c r="AA990" s="20" t="e">
        <f>VLOOKUP($B990,'DATA PENGUKURAN GARDU'!$A:$BS,42,0)</f>
        <v>#N/A</v>
      </c>
      <c r="AB990" s="21" t="e">
        <f t="shared" si="513"/>
        <v>#N/A</v>
      </c>
      <c r="AC990" s="20" t="e">
        <f>VLOOKUP($B990,'DATA PENGUKURAN GARDU'!$A:$BS,44,0)</f>
        <v>#N/A</v>
      </c>
      <c r="AD990" s="21" t="e">
        <f t="shared" si="514"/>
        <v>#N/A</v>
      </c>
      <c r="AE990" s="20" t="e">
        <f>VLOOKUP($B990,'DATA PENGUKURAN GARDU'!$A:$BS,46,0)</f>
        <v>#N/A</v>
      </c>
      <c r="AF990" s="21" t="e">
        <f t="shared" si="515"/>
        <v>#N/A</v>
      </c>
      <c r="AG990" s="20" t="e">
        <f>VLOOKUP($B990,'DATA PENGUKURAN GARDU'!$A:$BS,46,0)</f>
        <v>#N/A</v>
      </c>
      <c r="AH990" s="20" t="e">
        <f>VLOOKUP($B990,'DATA PENGUKURAN GARDU'!$A:$BS,53,0)</f>
        <v>#N/A</v>
      </c>
      <c r="AI990" s="20" t="e">
        <f>VLOOKUP($B990,'DATA PENGUKURAN GARDU'!$A:$BS,54,0)</f>
        <v>#N/A</v>
      </c>
      <c r="AJ990" s="17" t="e">
        <f>VLOOKUP($C990,'DATA PENGUKURAN GARDU'!$A:$BS,42,0)</f>
        <v>#N/A</v>
      </c>
      <c r="AK990" s="23" t="e">
        <f t="shared" si="516"/>
        <v>#N/A</v>
      </c>
      <c r="AL990" s="17" t="e">
        <f>VLOOKUP($C990,'DATA PENGUKURAN GARDU'!$A:$BS,44,0)</f>
        <v>#N/A</v>
      </c>
      <c r="AM990" s="23" t="e">
        <f t="shared" si="517"/>
        <v>#N/A</v>
      </c>
      <c r="AN990" s="17" t="e">
        <f>VLOOKUP($C990,'DATA PENGUKURAN GARDU'!$A:$BS,46,0)</f>
        <v>#N/A</v>
      </c>
      <c r="AO990" s="23" t="e">
        <f t="shared" si="518"/>
        <v>#N/A</v>
      </c>
      <c r="AP990" s="17" t="e">
        <f>VLOOKUP($C990,'DATA PENGUKURAN GARDU'!$A:$BS,46,0)</f>
        <v>#N/A</v>
      </c>
      <c r="AQ990" s="17" t="e">
        <f>VLOOKUP($C990,'DATA PENGUKURAN GARDU'!$A:$BS,53,0)</f>
        <v>#N/A</v>
      </c>
      <c r="AR990" s="17" t="e">
        <f>VLOOKUP($C990,'DATA PENGUKURAN GARDU'!$A:$BS,54,0)</f>
        <v>#N/A</v>
      </c>
      <c r="AS990" s="20" t="e">
        <f>VLOOKUP($D990,'DATA PENGUKURAN GARDU'!$A:$BS,42,0)</f>
        <v>#N/A</v>
      </c>
      <c r="AT990" s="21" t="e">
        <f t="shared" si="519"/>
        <v>#N/A</v>
      </c>
      <c r="AU990" s="20" t="e">
        <f>VLOOKUP($D990,'DATA PENGUKURAN GARDU'!$A:$BS,44,0)</f>
        <v>#N/A</v>
      </c>
      <c r="AV990" s="21" t="e">
        <f t="shared" si="520"/>
        <v>#N/A</v>
      </c>
      <c r="AW990" s="20" t="e">
        <f>VLOOKUP($D990,'DATA PENGUKURAN GARDU'!$A:$BS,46,0)</f>
        <v>#N/A</v>
      </c>
      <c r="AX990" s="21" t="e">
        <f t="shared" si="521"/>
        <v>#N/A</v>
      </c>
      <c r="AY990" s="20" t="e">
        <f>VLOOKUP($D990,'DATA PENGUKURAN GARDU'!$A:$BS,46,0)</f>
        <v>#N/A</v>
      </c>
      <c r="AZ990" s="20" t="e">
        <f>VLOOKUP($D990,'DATA PENGUKURAN GARDU'!$A:$BS,53,0)</f>
        <v>#N/A</v>
      </c>
      <c r="BA990" s="20" t="e">
        <f>VLOOKUP($D990,'DATA PENGUKURAN GARDU'!$A:$BS,54,0)</f>
        <v>#N/A</v>
      </c>
      <c r="BB990" s="17" t="e">
        <f>VLOOKUP($E990,'DATA PENGUKURAN GARDU'!$A:$BS,42,0)</f>
        <v>#N/A</v>
      </c>
      <c r="BC990" s="23" t="e">
        <f t="shared" si="522"/>
        <v>#N/A</v>
      </c>
      <c r="BD990" s="17" t="e">
        <f>VLOOKUP($E990,'DATA PENGUKURAN GARDU'!$A:$BS,44,0)</f>
        <v>#N/A</v>
      </c>
      <c r="BE990" s="23" t="e">
        <f t="shared" si="523"/>
        <v>#N/A</v>
      </c>
      <c r="BF990" s="17" t="e">
        <f>VLOOKUP($E990,'DATA PENGUKURAN GARDU'!$A:$BS,46,0)</f>
        <v>#N/A</v>
      </c>
      <c r="BG990" s="23" t="e">
        <f t="shared" si="524"/>
        <v>#N/A</v>
      </c>
      <c r="BH990" s="17" t="e">
        <f>VLOOKUP($E990,'DATA PENGUKURAN GARDU'!$A:$BS,46,0)</f>
        <v>#N/A</v>
      </c>
      <c r="BI990" s="17" t="e">
        <f>VLOOKUP($E990,'DATA PENGUKURAN GARDU'!$A:$BS,53,0)</f>
        <v>#N/A</v>
      </c>
      <c r="BJ990" s="17" t="e">
        <f>VLOOKUP($E990,'DATA PENGUKURAN GARDU'!$A:$BS,54,0)</f>
        <v>#N/A</v>
      </c>
      <c r="BK990" s="20" t="e">
        <f t="shared" si="525"/>
        <v>#N/A</v>
      </c>
      <c r="BL990" s="20" t="e">
        <f t="shared" si="526"/>
        <v>#N/A</v>
      </c>
      <c r="BM990" s="20" t="e">
        <f t="shared" si="527"/>
        <v>#N/A</v>
      </c>
      <c r="BN990" s="25" t="e">
        <f t="shared" si="528"/>
        <v>#N/A</v>
      </c>
      <c r="BO990" s="26" t="str">
        <f t="shared" si="529"/>
        <v>0</v>
      </c>
      <c r="BP990" s="21" t="e">
        <f t="shared" si="530"/>
        <v>#VALUE!</v>
      </c>
      <c r="BQ990" s="20" t="e">
        <f t="shared" si="531"/>
        <v>#N/A</v>
      </c>
      <c r="BR990" s="20" t="e">
        <v>#N/A</v>
      </c>
      <c r="BS990" s="9" t="e">
        <v>#N/A</v>
      </c>
      <c r="BT990" s="2" t="e">
        <f t="shared" si="532"/>
        <v>#VALUE!</v>
      </c>
      <c r="BU990" s="2" t="e">
        <f t="shared" si="500"/>
        <v>#N/A</v>
      </c>
      <c r="BV990" s="2" t="e">
        <f t="shared" si="501"/>
        <v>#N/A</v>
      </c>
    </row>
    <row r="991" s="2" customFormat="1" ht="22.95" customHeight="1" spans="1:74">
      <c r="A991" s="9" t="str">
        <f t="shared" si="502"/>
        <v>BB 111Induk</v>
      </c>
      <c r="B991" s="9" t="str">
        <f t="shared" si="503"/>
        <v>BB 111jurusan 1</v>
      </c>
      <c r="C991" s="9" t="str">
        <f t="shared" si="504"/>
        <v>BB 111jurusan 2</v>
      </c>
      <c r="D991" s="9" t="str">
        <f t="shared" si="505"/>
        <v>BB 111jurusan 3</v>
      </c>
      <c r="E991" s="9" t="str">
        <f t="shared" si="506"/>
        <v>BB 111jurusan 4</v>
      </c>
      <c r="F991" s="10" t="s">
        <v>1211</v>
      </c>
      <c r="G991" s="10" t="s">
        <v>4</v>
      </c>
      <c r="H991" s="10" t="s">
        <v>1212</v>
      </c>
      <c r="I991" s="10">
        <v>0.8537</v>
      </c>
      <c r="J991" s="10">
        <v>123.50398</v>
      </c>
      <c r="K991" s="10" t="s">
        <v>7465</v>
      </c>
      <c r="L991" s="10" t="s">
        <v>7465</v>
      </c>
      <c r="M991" s="10" t="s">
        <v>7465</v>
      </c>
      <c r="N991" s="14">
        <f t="shared" si="507"/>
        <v>0</v>
      </c>
      <c r="O991" s="15" t="e">
        <f t="shared" si="508"/>
        <v>#VALUE!</v>
      </c>
      <c r="P991" s="15" t="e">
        <f t="shared" si="509"/>
        <v>#VALUE!</v>
      </c>
      <c r="Q991" s="17" t="e">
        <f>VLOOKUP($A991,'DATA PENGUKURAN GARDU'!$A:$BS,42,0)</f>
        <v>#N/A</v>
      </c>
      <c r="R991" s="18" t="e">
        <f t="shared" si="510"/>
        <v>#N/A</v>
      </c>
      <c r="S991" s="17" t="e">
        <f>VLOOKUP($A991,'DATA PENGUKURAN GARDU'!$A:$BS,44,0)</f>
        <v>#N/A</v>
      </c>
      <c r="T991" s="18" t="e">
        <f t="shared" si="511"/>
        <v>#N/A</v>
      </c>
      <c r="U991" s="17" t="e">
        <f>VLOOKUP($A991,'DATA PENGUKURAN GARDU'!$A:$BS,46,0)</f>
        <v>#N/A</v>
      </c>
      <c r="V991" s="18" t="e">
        <f t="shared" si="512"/>
        <v>#N/A</v>
      </c>
      <c r="W991" s="17" t="e">
        <f>VLOOKUP($A991,'DATA PENGUKURAN GARDU'!$A:$BS,48,0)</f>
        <v>#N/A</v>
      </c>
      <c r="X991" s="17" t="e">
        <f>VLOOKUP($A991,'DATA PENGUKURAN GARDU'!$A:$BS,53,0)</f>
        <v>#N/A</v>
      </c>
      <c r="Y991" s="17" t="e">
        <f>VLOOKUP($A991,'DATA PENGUKURAN GARDU'!$A:$BS,54,0)</f>
        <v>#N/A</v>
      </c>
      <c r="Z991" s="17" t="e">
        <f>VLOOKUP($A991,'DATA PENGUKURAN GARDU'!$A:$BS,55,0)</f>
        <v>#N/A</v>
      </c>
      <c r="AA991" s="20" t="e">
        <f>VLOOKUP($B991,'DATA PENGUKURAN GARDU'!$A:$BS,42,0)</f>
        <v>#N/A</v>
      </c>
      <c r="AB991" s="21" t="e">
        <f t="shared" si="513"/>
        <v>#N/A</v>
      </c>
      <c r="AC991" s="20" t="e">
        <f>VLOOKUP($B991,'DATA PENGUKURAN GARDU'!$A:$BS,44,0)</f>
        <v>#N/A</v>
      </c>
      <c r="AD991" s="21" t="e">
        <f t="shared" si="514"/>
        <v>#N/A</v>
      </c>
      <c r="AE991" s="20" t="e">
        <f>VLOOKUP($B991,'DATA PENGUKURAN GARDU'!$A:$BS,46,0)</f>
        <v>#N/A</v>
      </c>
      <c r="AF991" s="21" t="e">
        <f t="shared" si="515"/>
        <v>#N/A</v>
      </c>
      <c r="AG991" s="20" t="e">
        <f>VLOOKUP($B991,'DATA PENGUKURAN GARDU'!$A:$BS,46,0)</f>
        <v>#N/A</v>
      </c>
      <c r="AH991" s="20" t="e">
        <f>VLOOKUP($B991,'DATA PENGUKURAN GARDU'!$A:$BS,53,0)</f>
        <v>#N/A</v>
      </c>
      <c r="AI991" s="20" t="e">
        <f>VLOOKUP($B991,'DATA PENGUKURAN GARDU'!$A:$BS,54,0)</f>
        <v>#N/A</v>
      </c>
      <c r="AJ991" s="17" t="e">
        <f>VLOOKUP($C991,'DATA PENGUKURAN GARDU'!$A:$BS,42,0)</f>
        <v>#N/A</v>
      </c>
      <c r="AK991" s="23" t="e">
        <f t="shared" si="516"/>
        <v>#N/A</v>
      </c>
      <c r="AL991" s="17" t="e">
        <f>VLOOKUP($C991,'DATA PENGUKURAN GARDU'!$A:$BS,44,0)</f>
        <v>#N/A</v>
      </c>
      <c r="AM991" s="23" t="e">
        <f t="shared" si="517"/>
        <v>#N/A</v>
      </c>
      <c r="AN991" s="17" t="e">
        <f>VLOOKUP($C991,'DATA PENGUKURAN GARDU'!$A:$BS,46,0)</f>
        <v>#N/A</v>
      </c>
      <c r="AO991" s="23" t="e">
        <f t="shared" si="518"/>
        <v>#N/A</v>
      </c>
      <c r="AP991" s="17" t="e">
        <f>VLOOKUP($C991,'DATA PENGUKURAN GARDU'!$A:$BS,46,0)</f>
        <v>#N/A</v>
      </c>
      <c r="AQ991" s="17" t="e">
        <f>VLOOKUP($C991,'DATA PENGUKURAN GARDU'!$A:$BS,53,0)</f>
        <v>#N/A</v>
      </c>
      <c r="AR991" s="17" t="e">
        <f>VLOOKUP($C991,'DATA PENGUKURAN GARDU'!$A:$BS,54,0)</f>
        <v>#N/A</v>
      </c>
      <c r="AS991" s="20" t="e">
        <f>VLOOKUP($D991,'DATA PENGUKURAN GARDU'!$A:$BS,42,0)</f>
        <v>#N/A</v>
      </c>
      <c r="AT991" s="21" t="e">
        <f t="shared" si="519"/>
        <v>#N/A</v>
      </c>
      <c r="AU991" s="20" t="e">
        <f>VLOOKUP($D991,'DATA PENGUKURAN GARDU'!$A:$BS,44,0)</f>
        <v>#N/A</v>
      </c>
      <c r="AV991" s="21" t="e">
        <f t="shared" si="520"/>
        <v>#N/A</v>
      </c>
      <c r="AW991" s="20" t="e">
        <f>VLOOKUP($D991,'DATA PENGUKURAN GARDU'!$A:$BS,46,0)</f>
        <v>#N/A</v>
      </c>
      <c r="AX991" s="21" t="e">
        <f t="shared" si="521"/>
        <v>#N/A</v>
      </c>
      <c r="AY991" s="20" t="e">
        <f>VLOOKUP($D991,'DATA PENGUKURAN GARDU'!$A:$BS,46,0)</f>
        <v>#N/A</v>
      </c>
      <c r="AZ991" s="20" t="e">
        <f>VLOOKUP($D991,'DATA PENGUKURAN GARDU'!$A:$BS,53,0)</f>
        <v>#N/A</v>
      </c>
      <c r="BA991" s="20" t="e">
        <f>VLOOKUP($D991,'DATA PENGUKURAN GARDU'!$A:$BS,54,0)</f>
        <v>#N/A</v>
      </c>
      <c r="BB991" s="17" t="e">
        <f>VLOOKUP($E991,'DATA PENGUKURAN GARDU'!$A:$BS,42,0)</f>
        <v>#N/A</v>
      </c>
      <c r="BC991" s="23" t="e">
        <f t="shared" si="522"/>
        <v>#N/A</v>
      </c>
      <c r="BD991" s="17" t="e">
        <f>VLOOKUP($E991,'DATA PENGUKURAN GARDU'!$A:$BS,44,0)</f>
        <v>#N/A</v>
      </c>
      <c r="BE991" s="23" t="e">
        <f t="shared" si="523"/>
        <v>#N/A</v>
      </c>
      <c r="BF991" s="17" t="e">
        <f>VLOOKUP($E991,'DATA PENGUKURAN GARDU'!$A:$BS,46,0)</f>
        <v>#N/A</v>
      </c>
      <c r="BG991" s="23" t="e">
        <f t="shared" si="524"/>
        <v>#N/A</v>
      </c>
      <c r="BH991" s="17" t="e">
        <f>VLOOKUP($E991,'DATA PENGUKURAN GARDU'!$A:$BS,46,0)</f>
        <v>#N/A</v>
      </c>
      <c r="BI991" s="17" t="e">
        <f>VLOOKUP($E991,'DATA PENGUKURAN GARDU'!$A:$BS,53,0)</f>
        <v>#N/A</v>
      </c>
      <c r="BJ991" s="17" t="e">
        <f>VLOOKUP($E991,'DATA PENGUKURAN GARDU'!$A:$BS,54,0)</f>
        <v>#N/A</v>
      </c>
      <c r="BK991" s="20" t="e">
        <f t="shared" si="525"/>
        <v>#N/A</v>
      </c>
      <c r="BL991" s="20" t="e">
        <f t="shared" si="526"/>
        <v>#N/A</v>
      </c>
      <c r="BM991" s="20" t="e">
        <f t="shared" si="527"/>
        <v>#N/A</v>
      </c>
      <c r="BN991" s="25" t="e">
        <f t="shared" si="528"/>
        <v>#N/A</v>
      </c>
      <c r="BO991" s="26" t="str">
        <f t="shared" si="529"/>
        <v>0</v>
      </c>
      <c r="BP991" s="21" t="e">
        <f t="shared" si="530"/>
        <v>#VALUE!</v>
      </c>
      <c r="BQ991" s="20" t="e">
        <f t="shared" si="531"/>
        <v>#N/A</v>
      </c>
      <c r="BR991" s="20" t="e">
        <v>#N/A</v>
      </c>
      <c r="BS991" s="9" t="e">
        <v>#N/A</v>
      </c>
      <c r="BT991" s="2" t="e">
        <f t="shared" si="532"/>
        <v>#VALUE!</v>
      </c>
      <c r="BU991" s="2" t="e">
        <f t="shared" si="500"/>
        <v>#N/A</v>
      </c>
      <c r="BV991" s="2" t="e">
        <f t="shared" si="501"/>
        <v>#N/A</v>
      </c>
    </row>
    <row r="992" s="2" customFormat="1" ht="22.95" customHeight="1" spans="1:74">
      <c r="A992" s="9" t="str">
        <f t="shared" si="502"/>
        <v>BB 113Induk</v>
      </c>
      <c r="B992" s="9" t="str">
        <f t="shared" si="503"/>
        <v>BB 113jurusan 1</v>
      </c>
      <c r="C992" s="9" t="str">
        <f t="shared" si="504"/>
        <v>BB 113jurusan 2</v>
      </c>
      <c r="D992" s="9" t="str">
        <f t="shared" si="505"/>
        <v>BB 113jurusan 3</v>
      </c>
      <c r="E992" s="9" t="str">
        <f t="shared" si="506"/>
        <v>BB 113jurusan 4</v>
      </c>
      <c r="F992" s="10" t="s">
        <v>955</v>
      </c>
      <c r="G992" s="10" t="s">
        <v>4</v>
      </c>
      <c r="H992" s="10" t="s">
        <v>1213</v>
      </c>
      <c r="I992" s="10">
        <v>0.87933</v>
      </c>
      <c r="J992" s="10">
        <v>123.51797</v>
      </c>
      <c r="K992" s="10" t="s">
        <v>7465</v>
      </c>
      <c r="L992" s="10" t="s">
        <v>7465</v>
      </c>
      <c r="M992" s="10" t="s">
        <v>7465</v>
      </c>
      <c r="N992" s="14">
        <f t="shared" si="507"/>
        <v>0</v>
      </c>
      <c r="O992" s="15" t="e">
        <f t="shared" si="508"/>
        <v>#VALUE!</v>
      </c>
      <c r="P992" s="15" t="e">
        <f t="shared" si="509"/>
        <v>#VALUE!</v>
      </c>
      <c r="Q992" s="17" t="e">
        <f>VLOOKUP($A992,'DATA PENGUKURAN GARDU'!$A:$BS,42,0)</f>
        <v>#N/A</v>
      </c>
      <c r="R992" s="18" t="e">
        <f t="shared" si="510"/>
        <v>#N/A</v>
      </c>
      <c r="S992" s="17" t="e">
        <f>VLOOKUP($A992,'DATA PENGUKURAN GARDU'!$A:$BS,44,0)</f>
        <v>#N/A</v>
      </c>
      <c r="T992" s="18" t="e">
        <f t="shared" si="511"/>
        <v>#N/A</v>
      </c>
      <c r="U992" s="17" t="e">
        <f>VLOOKUP($A992,'DATA PENGUKURAN GARDU'!$A:$BS,46,0)</f>
        <v>#N/A</v>
      </c>
      <c r="V992" s="18" t="e">
        <f t="shared" si="512"/>
        <v>#N/A</v>
      </c>
      <c r="W992" s="17" t="e">
        <f>VLOOKUP($A992,'DATA PENGUKURAN GARDU'!$A:$BS,48,0)</f>
        <v>#N/A</v>
      </c>
      <c r="X992" s="17" t="e">
        <f>VLOOKUP($A992,'DATA PENGUKURAN GARDU'!$A:$BS,53,0)</f>
        <v>#N/A</v>
      </c>
      <c r="Y992" s="17" t="e">
        <f>VLOOKUP($A992,'DATA PENGUKURAN GARDU'!$A:$BS,54,0)</f>
        <v>#N/A</v>
      </c>
      <c r="Z992" s="17" t="e">
        <f>VLOOKUP($A992,'DATA PENGUKURAN GARDU'!$A:$BS,55,0)</f>
        <v>#N/A</v>
      </c>
      <c r="AA992" s="20" t="e">
        <f>VLOOKUP($B992,'DATA PENGUKURAN GARDU'!$A:$BS,42,0)</f>
        <v>#N/A</v>
      </c>
      <c r="AB992" s="21" t="e">
        <f t="shared" si="513"/>
        <v>#N/A</v>
      </c>
      <c r="AC992" s="20" t="e">
        <f>VLOOKUP($B992,'DATA PENGUKURAN GARDU'!$A:$BS,44,0)</f>
        <v>#N/A</v>
      </c>
      <c r="AD992" s="21" t="e">
        <f t="shared" si="514"/>
        <v>#N/A</v>
      </c>
      <c r="AE992" s="20" t="e">
        <f>VLOOKUP($B992,'DATA PENGUKURAN GARDU'!$A:$BS,46,0)</f>
        <v>#N/A</v>
      </c>
      <c r="AF992" s="21" t="e">
        <f t="shared" si="515"/>
        <v>#N/A</v>
      </c>
      <c r="AG992" s="20" t="e">
        <f>VLOOKUP($B992,'DATA PENGUKURAN GARDU'!$A:$BS,46,0)</f>
        <v>#N/A</v>
      </c>
      <c r="AH992" s="20" t="e">
        <f>VLOOKUP($B992,'DATA PENGUKURAN GARDU'!$A:$BS,53,0)</f>
        <v>#N/A</v>
      </c>
      <c r="AI992" s="20" t="e">
        <f>VLOOKUP($B992,'DATA PENGUKURAN GARDU'!$A:$BS,54,0)</f>
        <v>#N/A</v>
      </c>
      <c r="AJ992" s="17" t="e">
        <f>VLOOKUP($C992,'DATA PENGUKURAN GARDU'!$A:$BS,42,0)</f>
        <v>#N/A</v>
      </c>
      <c r="AK992" s="23" t="e">
        <f t="shared" si="516"/>
        <v>#N/A</v>
      </c>
      <c r="AL992" s="17" t="e">
        <f>VLOOKUP($C992,'DATA PENGUKURAN GARDU'!$A:$BS,44,0)</f>
        <v>#N/A</v>
      </c>
      <c r="AM992" s="23" t="e">
        <f t="shared" si="517"/>
        <v>#N/A</v>
      </c>
      <c r="AN992" s="17" t="e">
        <f>VLOOKUP($C992,'DATA PENGUKURAN GARDU'!$A:$BS,46,0)</f>
        <v>#N/A</v>
      </c>
      <c r="AO992" s="23" t="e">
        <f t="shared" si="518"/>
        <v>#N/A</v>
      </c>
      <c r="AP992" s="17" t="e">
        <f>VLOOKUP($C992,'DATA PENGUKURAN GARDU'!$A:$BS,46,0)</f>
        <v>#N/A</v>
      </c>
      <c r="AQ992" s="17" t="e">
        <f>VLOOKUP($C992,'DATA PENGUKURAN GARDU'!$A:$BS,53,0)</f>
        <v>#N/A</v>
      </c>
      <c r="AR992" s="17" t="e">
        <f>VLOOKUP($C992,'DATA PENGUKURAN GARDU'!$A:$BS,54,0)</f>
        <v>#N/A</v>
      </c>
      <c r="AS992" s="20" t="e">
        <f>VLOOKUP($D992,'DATA PENGUKURAN GARDU'!$A:$BS,42,0)</f>
        <v>#N/A</v>
      </c>
      <c r="AT992" s="21" t="e">
        <f t="shared" si="519"/>
        <v>#N/A</v>
      </c>
      <c r="AU992" s="20" t="e">
        <f>VLOOKUP($D992,'DATA PENGUKURAN GARDU'!$A:$BS,44,0)</f>
        <v>#N/A</v>
      </c>
      <c r="AV992" s="21" t="e">
        <f t="shared" si="520"/>
        <v>#N/A</v>
      </c>
      <c r="AW992" s="20" t="e">
        <f>VLOOKUP($D992,'DATA PENGUKURAN GARDU'!$A:$BS,46,0)</f>
        <v>#N/A</v>
      </c>
      <c r="AX992" s="21" t="e">
        <f t="shared" si="521"/>
        <v>#N/A</v>
      </c>
      <c r="AY992" s="20" t="e">
        <f>VLOOKUP($D992,'DATA PENGUKURAN GARDU'!$A:$BS,46,0)</f>
        <v>#N/A</v>
      </c>
      <c r="AZ992" s="20" t="e">
        <f>VLOOKUP($D992,'DATA PENGUKURAN GARDU'!$A:$BS,53,0)</f>
        <v>#N/A</v>
      </c>
      <c r="BA992" s="20" t="e">
        <f>VLOOKUP($D992,'DATA PENGUKURAN GARDU'!$A:$BS,54,0)</f>
        <v>#N/A</v>
      </c>
      <c r="BB992" s="17" t="e">
        <f>VLOOKUP($E992,'DATA PENGUKURAN GARDU'!$A:$BS,42,0)</f>
        <v>#N/A</v>
      </c>
      <c r="BC992" s="23" t="e">
        <f t="shared" si="522"/>
        <v>#N/A</v>
      </c>
      <c r="BD992" s="17" t="e">
        <f>VLOOKUP($E992,'DATA PENGUKURAN GARDU'!$A:$BS,44,0)</f>
        <v>#N/A</v>
      </c>
      <c r="BE992" s="23" t="e">
        <f t="shared" si="523"/>
        <v>#N/A</v>
      </c>
      <c r="BF992" s="17" t="e">
        <f>VLOOKUP($E992,'DATA PENGUKURAN GARDU'!$A:$BS,46,0)</f>
        <v>#N/A</v>
      </c>
      <c r="BG992" s="23" t="e">
        <f t="shared" si="524"/>
        <v>#N/A</v>
      </c>
      <c r="BH992" s="17" t="e">
        <f>VLOOKUP($E992,'DATA PENGUKURAN GARDU'!$A:$BS,46,0)</f>
        <v>#N/A</v>
      </c>
      <c r="BI992" s="17" t="e">
        <f>VLOOKUP($E992,'DATA PENGUKURAN GARDU'!$A:$BS,53,0)</f>
        <v>#N/A</v>
      </c>
      <c r="BJ992" s="17" t="e">
        <f>VLOOKUP($E992,'DATA PENGUKURAN GARDU'!$A:$BS,54,0)</f>
        <v>#N/A</v>
      </c>
      <c r="BK992" s="20" t="e">
        <f t="shared" si="525"/>
        <v>#N/A</v>
      </c>
      <c r="BL992" s="20" t="e">
        <f t="shared" si="526"/>
        <v>#N/A</v>
      </c>
      <c r="BM992" s="20" t="e">
        <f t="shared" si="527"/>
        <v>#N/A</v>
      </c>
      <c r="BN992" s="25" t="e">
        <f t="shared" si="528"/>
        <v>#N/A</v>
      </c>
      <c r="BO992" s="26" t="str">
        <f t="shared" si="529"/>
        <v>0</v>
      </c>
      <c r="BP992" s="21" t="e">
        <f t="shared" si="530"/>
        <v>#VALUE!</v>
      </c>
      <c r="BQ992" s="20" t="e">
        <f t="shared" si="531"/>
        <v>#N/A</v>
      </c>
      <c r="BR992" s="20" t="e">
        <v>#N/A</v>
      </c>
      <c r="BS992" s="9" t="e">
        <v>#N/A</v>
      </c>
      <c r="BT992" s="2" t="e">
        <f t="shared" si="532"/>
        <v>#VALUE!</v>
      </c>
      <c r="BU992" s="2" t="e">
        <f t="shared" si="500"/>
        <v>#N/A</v>
      </c>
      <c r="BV992" s="2" t="e">
        <f t="shared" si="501"/>
        <v>#N/A</v>
      </c>
    </row>
    <row r="993" s="2" customFormat="1" ht="22.95" customHeight="1" spans="1:74">
      <c r="A993" s="9" t="str">
        <f t="shared" si="502"/>
        <v>BB 147Induk</v>
      </c>
      <c r="B993" s="9" t="str">
        <f t="shared" si="503"/>
        <v>BB 147jurusan 1</v>
      </c>
      <c r="C993" s="9" t="str">
        <f t="shared" si="504"/>
        <v>BB 147jurusan 2</v>
      </c>
      <c r="D993" s="9" t="str">
        <f t="shared" si="505"/>
        <v>BB 147jurusan 3</v>
      </c>
      <c r="E993" s="9" t="str">
        <f t="shared" si="506"/>
        <v>BB 147jurusan 4</v>
      </c>
      <c r="F993" s="10" t="s">
        <v>437</v>
      </c>
      <c r="G993" s="10" t="s">
        <v>4</v>
      </c>
      <c r="H993" s="10" t="s">
        <v>1214</v>
      </c>
      <c r="I993" s="10">
        <v>0.91263</v>
      </c>
      <c r="J993" s="10">
        <v>123.2662</v>
      </c>
      <c r="K993" s="10" t="s">
        <v>7465</v>
      </c>
      <c r="L993" s="10" t="s">
        <v>7465</v>
      </c>
      <c r="M993" s="10" t="s">
        <v>7465</v>
      </c>
      <c r="N993" s="14">
        <f t="shared" si="507"/>
        <v>0</v>
      </c>
      <c r="O993" s="15" t="e">
        <f t="shared" si="508"/>
        <v>#VALUE!</v>
      </c>
      <c r="P993" s="15" t="e">
        <f t="shared" si="509"/>
        <v>#VALUE!</v>
      </c>
      <c r="Q993" s="17" t="e">
        <f>VLOOKUP($A993,'DATA PENGUKURAN GARDU'!$A:$BS,42,0)</f>
        <v>#N/A</v>
      </c>
      <c r="R993" s="18" t="e">
        <f t="shared" si="510"/>
        <v>#N/A</v>
      </c>
      <c r="S993" s="17" t="e">
        <f>VLOOKUP($A993,'DATA PENGUKURAN GARDU'!$A:$BS,44,0)</f>
        <v>#N/A</v>
      </c>
      <c r="T993" s="18" t="e">
        <f t="shared" si="511"/>
        <v>#N/A</v>
      </c>
      <c r="U993" s="17" t="e">
        <f>VLOOKUP($A993,'DATA PENGUKURAN GARDU'!$A:$BS,46,0)</f>
        <v>#N/A</v>
      </c>
      <c r="V993" s="18" t="e">
        <f t="shared" si="512"/>
        <v>#N/A</v>
      </c>
      <c r="W993" s="17" t="e">
        <f>VLOOKUP($A993,'DATA PENGUKURAN GARDU'!$A:$BS,48,0)</f>
        <v>#N/A</v>
      </c>
      <c r="X993" s="17" t="e">
        <f>VLOOKUP($A993,'DATA PENGUKURAN GARDU'!$A:$BS,53,0)</f>
        <v>#N/A</v>
      </c>
      <c r="Y993" s="17" t="e">
        <f>VLOOKUP($A993,'DATA PENGUKURAN GARDU'!$A:$BS,54,0)</f>
        <v>#N/A</v>
      </c>
      <c r="Z993" s="17" t="e">
        <f>VLOOKUP($A993,'DATA PENGUKURAN GARDU'!$A:$BS,55,0)</f>
        <v>#N/A</v>
      </c>
      <c r="AA993" s="20" t="e">
        <f>VLOOKUP($B993,'DATA PENGUKURAN GARDU'!$A:$BS,42,0)</f>
        <v>#N/A</v>
      </c>
      <c r="AB993" s="21" t="e">
        <f t="shared" si="513"/>
        <v>#N/A</v>
      </c>
      <c r="AC993" s="20" t="e">
        <f>VLOOKUP($B993,'DATA PENGUKURAN GARDU'!$A:$BS,44,0)</f>
        <v>#N/A</v>
      </c>
      <c r="AD993" s="21" t="e">
        <f t="shared" si="514"/>
        <v>#N/A</v>
      </c>
      <c r="AE993" s="20" t="e">
        <f>VLOOKUP($B993,'DATA PENGUKURAN GARDU'!$A:$BS,46,0)</f>
        <v>#N/A</v>
      </c>
      <c r="AF993" s="21" t="e">
        <f t="shared" si="515"/>
        <v>#N/A</v>
      </c>
      <c r="AG993" s="20" t="e">
        <f>VLOOKUP($B993,'DATA PENGUKURAN GARDU'!$A:$BS,46,0)</f>
        <v>#N/A</v>
      </c>
      <c r="AH993" s="20" t="e">
        <f>VLOOKUP($B993,'DATA PENGUKURAN GARDU'!$A:$BS,53,0)</f>
        <v>#N/A</v>
      </c>
      <c r="AI993" s="20" t="e">
        <f>VLOOKUP($B993,'DATA PENGUKURAN GARDU'!$A:$BS,54,0)</f>
        <v>#N/A</v>
      </c>
      <c r="AJ993" s="17" t="e">
        <f>VLOOKUP($C993,'DATA PENGUKURAN GARDU'!$A:$BS,42,0)</f>
        <v>#N/A</v>
      </c>
      <c r="AK993" s="23" t="e">
        <f t="shared" si="516"/>
        <v>#N/A</v>
      </c>
      <c r="AL993" s="17" t="e">
        <f>VLOOKUP($C993,'DATA PENGUKURAN GARDU'!$A:$BS,44,0)</f>
        <v>#N/A</v>
      </c>
      <c r="AM993" s="23" t="e">
        <f t="shared" si="517"/>
        <v>#N/A</v>
      </c>
      <c r="AN993" s="17" t="e">
        <f>VLOOKUP($C993,'DATA PENGUKURAN GARDU'!$A:$BS,46,0)</f>
        <v>#N/A</v>
      </c>
      <c r="AO993" s="23" t="e">
        <f t="shared" si="518"/>
        <v>#N/A</v>
      </c>
      <c r="AP993" s="17" t="e">
        <f>VLOOKUP($C993,'DATA PENGUKURAN GARDU'!$A:$BS,46,0)</f>
        <v>#N/A</v>
      </c>
      <c r="AQ993" s="17" t="e">
        <f>VLOOKUP($C993,'DATA PENGUKURAN GARDU'!$A:$BS,53,0)</f>
        <v>#N/A</v>
      </c>
      <c r="AR993" s="17" t="e">
        <f>VLOOKUP($C993,'DATA PENGUKURAN GARDU'!$A:$BS,54,0)</f>
        <v>#N/A</v>
      </c>
      <c r="AS993" s="20" t="e">
        <f>VLOOKUP($D993,'DATA PENGUKURAN GARDU'!$A:$BS,42,0)</f>
        <v>#N/A</v>
      </c>
      <c r="AT993" s="21" t="e">
        <f t="shared" si="519"/>
        <v>#N/A</v>
      </c>
      <c r="AU993" s="20" t="e">
        <f>VLOOKUP($D993,'DATA PENGUKURAN GARDU'!$A:$BS,44,0)</f>
        <v>#N/A</v>
      </c>
      <c r="AV993" s="21" t="e">
        <f t="shared" si="520"/>
        <v>#N/A</v>
      </c>
      <c r="AW993" s="20" t="e">
        <f>VLOOKUP($D993,'DATA PENGUKURAN GARDU'!$A:$BS,46,0)</f>
        <v>#N/A</v>
      </c>
      <c r="AX993" s="21" t="e">
        <f t="shared" si="521"/>
        <v>#N/A</v>
      </c>
      <c r="AY993" s="20" t="e">
        <f>VLOOKUP($D993,'DATA PENGUKURAN GARDU'!$A:$BS,46,0)</f>
        <v>#N/A</v>
      </c>
      <c r="AZ993" s="20" t="e">
        <f>VLOOKUP($D993,'DATA PENGUKURAN GARDU'!$A:$BS,53,0)</f>
        <v>#N/A</v>
      </c>
      <c r="BA993" s="20" t="e">
        <f>VLOOKUP($D993,'DATA PENGUKURAN GARDU'!$A:$BS,54,0)</f>
        <v>#N/A</v>
      </c>
      <c r="BB993" s="17" t="e">
        <f>VLOOKUP($E993,'DATA PENGUKURAN GARDU'!$A:$BS,42,0)</f>
        <v>#N/A</v>
      </c>
      <c r="BC993" s="23" t="e">
        <f t="shared" si="522"/>
        <v>#N/A</v>
      </c>
      <c r="BD993" s="17" t="e">
        <f>VLOOKUP($E993,'DATA PENGUKURAN GARDU'!$A:$BS,44,0)</f>
        <v>#N/A</v>
      </c>
      <c r="BE993" s="23" t="e">
        <f t="shared" si="523"/>
        <v>#N/A</v>
      </c>
      <c r="BF993" s="17" t="e">
        <f>VLOOKUP($E993,'DATA PENGUKURAN GARDU'!$A:$BS,46,0)</f>
        <v>#N/A</v>
      </c>
      <c r="BG993" s="23" t="e">
        <f t="shared" si="524"/>
        <v>#N/A</v>
      </c>
      <c r="BH993" s="17" t="e">
        <f>VLOOKUP($E993,'DATA PENGUKURAN GARDU'!$A:$BS,46,0)</f>
        <v>#N/A</v>
      </c>
      <c r="BI993" s="17" t="e">
        <f>VLOOKUP($E993,'DATA PENGUKURAN GARDU'!$A:$BS,53,0)</f>
        <v>#N/A</v>
      </c>
      <c r="BJ993" s="17" t="e">
        <f>VLOOKUP($E993,'DATA PENGUKURAN GARDU'!$A:$BS,54,0)</f>
        <v>#N/A</v>
      </c>
      <c r="BK993" s="20" t="e">
        <f t="shared" si="525"/>
        <v>#N/A</v>
      </c>
      <c r="BL993" s="20" t="e">
        <f t="shared" si="526"/>
        <v>#N/A</v>
      </c>
      <c r="BM993" s="20" t="e">
        <f t="shared" si="527"/>
        <v>#N/A</v>
      </c>
      <c r="BN993" s="25" t="e">
        <f t="shared" si="528"/>
        <v>#N/A</v>
      </c>
      <c r="BO993" s="26" t="str">
        <f t="shared" si="529"/>
        <v>0</v>
      </c>
      <c r="BP993" s="21" t="e">
        <f t="shared" si="530"/>
        <v>#VALUE!</v>
      </c>
      <c r="BQ993" s="20" t="e">
        <f t="shared" si="531"/>
        <v>#N/A</v>
      </c>
      <c r="BR993" s="20" t="e">
        <v>#N/A</v>
      </c>
      <c r="BS993" s="9" t="e">
        <v>#N/A</v>
      </c>
      <c r="BT993" s="2" t="e">
        <f t="shared" si="532"/>
        <v>#VALUE!</v>
      </c>
      <c r="BU993" s="2" t="e">
        <f t="shared" si="500"/>
        <v>#N/A</v>
      </c>
      <c r="BV993" s="2" t="e">
        <f t="shared" si="501"/>
        <v>#N/A</v>
      </c>
    </row>
    <row r="994" s="2" customFormat="1" ht="22.95" customHeight="1" spans="1:74">
      <c r="A994" s="9" t="str">
        <f t="shared" si="502"/>
        <v>L-052Induk</v>
      </c>
      <c r="B994" s="9" t="str">
        <f t="shared" si="503"/>
        <v>L-052jurusan 1</v>
      </c>
      <c r="C994" s="9" t="str">
        <f t="shared" si="504"/>
        <v>L-052jurusan 2</v>
      </c>
      <c r="D994" s="9" t="str">
        <f t="shared" si="505"/>
        <v>L-052jurusan 3</v>
      </c>
      <c r="E994" s="9" t="str">
        <f t="shared" si="506"/>
        <v>L-052jurusan 4</v>
      </c>
      <c r="F994" s="10" t="s">
        <v>489</v>
      </c>
      <c r="G994" s="10" t="s">
        <v>22</v>
      </c>
      <c r="H994" s="10" t="s">
        <v>1215</v>
      </c>
      <c r="I994" s="10">
        <v>0.32045</v>
      </c>
      <c r="J994" s="10">
        <v>123.71941</v>
      </c>
      <c r="K994" s="10" t="s">
        <v>7465</v>
      </c>
      <c r="L994" s="10" t="s">
        <v>7465</v>
      </c>
      <c r="M994" s="10" t="s">
        <v>7465</v>
      </c>
      <c r="N994" s="14">
        <f t="shared" si="507"/>
        <v>0</v>
      </c>
      <c r="O994" s="15" t="e">
        <f t="shared" si="508"/>
        <v>#VALUE!</v>
      </c>
      <c r="P994" s="15" t="e">
        <f t="shared" si="509"/>
        <v>#VALUE!</v>
      </c>
      <c r="Q994" s="17" t="e">
        <f>VLOOKUP($A994,'DATA PENGUKURAN GARDU'!$A:$BS,42,0)</f>
        <v>#N/A</v>
      </c>
      <c r="R994" s="18" t="e">
        <f t="shared" si="510"/>
        <v>#N/A</v>
      </c>
      <c r="S994" s="17" t="e">
        <f>VLOOKUP($A994,'DATA PENGUKURAN GARDU'!$A:$BS,44,0)</f>
        <v>#N/A</v>
      </c>
      <c r="T994" s="18" t="e">
        <f t="shared" si="511"/>
        <v>#N/A</v>
      </c>
      <c r="U994" s="17" t="e">
        <f>VLOOKUP($A994,'DATA PENGUKURAN GARDU'!$A:$BS,46,0)</f>
        <v>#N/A</v>
      </c>
      <c r="V994" s="18" t="e">
        <f t="shared" si="512"/>
        <v>#N/A</v>
      </c>
      <c r="W994" s="17" t="e">
        <f>VLOOKUP($A994,'DATA PENGUKURAN GARDU'!$A:$BS,48,0)</f>
        <v>#N/A</v>
      </c>
      <c r="X994" s="17" t="e">
        <f>VLOOKUP($A994,'DATA PENGUKURAN GARDU'!$A:$BS,53,0)</f>
        <v>#N/A</v>
      </c>
      <c r="Y994" s="17" t="e">
        <f>VLOOKUP($A994,'DATA PENGUKURAN GARDU'!$A:$BS,54,0)</f>
        <v>#N/A</v>
      </c>
      <c r="Z994" s="17" t="e">
        <f>VLOOKUP($A994,'DATA PENGUKURAN GARDU'!$A:$BS,55,0)</f>
        <v>#N/A</v>
      </c>
      <c r="AA994" s="20" t="e">
        <f>VLOOKUP($B994,'DATA PENGUKURAN GARDU'!$A:$BS,42,0)</f>
        <v>#N/A</v>
      </c>
      <c r="AB994" s="21" t="e">
        <f t="shared" si="513"/>
        <v>#N/A</v>
      </c>
      <c r="AC994" s="20" t="e">
        <f>VLOOKUP($B994,'DATA PENGUKURAN GARDU'!$A:$BS,44,0)</f>
        <v>#N/A</v>
      </c>
      <c r="AD994" s="21" t="e">
        <f t="shared" si="514"/>
        <v>#N/A</v>
      </c>
      <c r="AE994" s="20" t="e">
        <f>VLOOKUP($B994,'DATA PENGUKURAN GARDU'!$A:$BS,46,0)</f>
        <v>#N/A</v>
      </c>
      <c r="AF994" s="21" t="e">
        <f t="shared" si="515"/>
        <v>#N/A</v>
      </c>
      <c r="AG994" s="20" t="e">
        <f>VLOOKUP($B994,'DATA PENGUKURAN GARDU'!$A:$BS,46,0)</f>
        <v>#N/A</v>
      </c>
      <c r="AH994" s="20" t="e">
        <f>VLOOKUP($B994,'DATA PENGUKURAN GARDU'!$A:$BS,53,0)</f>
        <v>#N/A</v>
      </c>
      <c r="AI994" s="20" t="e">
        <f>VLOOKUP($B994,'DATA PENGUKURAN GARDU'!$A:$BS,54,0)</f>
        <v>#N/A</v>
      </c>
      <c r="AJ994" s="17" t="e">
        <f>VLOOKUP($C994,'DATA PENGUKURAN GARDU'!$A:$BS,42,0)</f>
        <v>#N/A</v>
      </c>
      <c r="AK994" s="23" t="e">
        <f t="shared" si="516"/>
        <v>#N/A</v>
      </c>
      <c r="AL994" s="17" t="e">
        <f>VLOOKUP($C994,'DATA PENGUKURAN GARDU'!$A:$BS,44,0)</f>
        <v>#N/A</v>
      </c>
      <c r="AM994" s="23" t="e">
        <f t="shared" si="517"/>
        <v>#N/A</v>
      </c>
      <c r="AN994" s="17" t="e">
        <f>VLOOKUP($C994,'DATA PENGUKURAN GARDU'!$A:$BS,46,0)</f>
        <v>#N/A</v>
      </c>
      <c r="AO994" s="23" t="e">
        <f t="shared" si="518"/>
        <v>#N/A</v>
      </c>
      <c r="AP994" s="17" t="e">
        <f>VLOOKUP($C994,'DATA PENGUKURAN GARDU'!$A:$BS,46,0)</f>
        <v>#N/A</v>
      </c>
      <c r="AQ994" s="17" t="e">
        <f>VLOOKUP($C994,'DATA PENGUKURAN GARDU'!$A:$BS,53,0)</f>
        <v>#N/A</v>
      </c>
      <c r="AR994" s="17" t="e">
        <f>VLOOKUP($C994,'DATA PENGUKURAN GARDU'!$A:$BS,54,0)</f>
        <v>#N/A</v>
      </c>
      <c r="AS994" s="20" t="e">
        <f>VLOOKUP($D994,'DATA PENGUKURAN GARDU'!$A:$BS,42,0)</f>
        <v>#N/A</v>
      </c>
      <c r="AT994" s="21" t="e">
        <f t="shared" si="519"/>
        <v>#N/A</v>
      </c>
      <c r="AU994" s="20" t="e">
        <f>VLOOKUP($D994,'DATA PENGUKURAN GARDU'!$A:$BS,44,0)</f>
        <v>#N/A</v>
      </c>
      <c r="AV994" s="21" t="e">
        <f t="shared" si="520"/>
        <v>#N/A</v>
      </c>
      <c r="AW994" s="20" t="e">
        <f>VLOOKUP($D994,'DATA PENGUKURAN GARDU'!$A:$BS,46,0)</f>
        <v>#N/A</v>
      </c>
      <c r="AX994" s="21" t="e">
        <f t="shared" si="521"/>
        <v>#N/A</v>
      </c>
      <c r="AY994" s="20" t="e">
        <f>VLOOKUP($D994,'DATA PENGUKURAN GARDU'!$A:$BS,46,0)</f>
        <v>#N/A</v>
      </c>
      <c r="AZ994" s="20" t="e">
        <f>VLOOKUP($D994,'DATA PENGUKURAN GARDU'!$A:$BS,53,0)</f>
        <v>#N/A</v>
      </c>
      <c r="BA994" s="20" t="e">
        <f>VLOOKUP($D994,'DATA PENGUKURAN GARDU'!$A:$BS,54,0)</f>
        <v>#N/A</v>
      </c>
      <c r="BB994" s="17" t="e">
        <f>VLOOKUP($E994,'DATA PENGUKURAN GARDU'!$A:$BS,42,0)</f>
        <v>#N/A</v>
      </c>
      <c r="BC994" s="23" t="e">
        <f t="shared" si="522"/>
        <v>#N/A</v>
      </c>
      <c r="BD994" s="17" t="e">
        <f>VLOOKUP($E994,'DATA PENGUKURAN GARDU'!$A:$BS,44,0)</f>
        <v>#N/A</v>
      </c>
      <c r="BE994" s="23" t="e">
        <f t="shared" si="523"/>
        <v>#N/A</v>
      </c>
      <c r="BF994" s="17" t="e">
        <f>VLOOKUP($E994,'DATA PENGUKURAN GARDU'!$A:$BS,46,0)</f>
        <v>#N/A</v>
      </c>
      <c r="BG994" s="23" t="e">
        <f t="shared" si="524"/>
        <v>#N/A</v>
      </c>
      <c r="BH994" s="17" t="e">
        <f>VLOOKUP($E994,'DATA PENGUKURAN GARDU'!$A:$BS,46,0)</f>
        <v>#N/A</v>
      </c>
      <c r="BI994" s="17" t="e">
        <f>VLOOKUP($E994,'DATA PENGUKURAN GARDU'!$A:$BS,53,0)</f>
        <v>#N/A</v>
      </c>
      <c r="BJ994" s="17" t="e">
        <f>VLOOKUP($E994,'DATA PENGUKURAN GARDU'!$A:$BS,54,0)</f>
        <v>#N/A</v>
      </c>
      <c r="BK994" s="20" t="e">
        <f t="shared" si="525"/>
        <v>#N/A</v>
      </c>
      <c r="BL994" s="20" t="e">
        <f t="shared" si="526"/>
        <v>#N/A</v>
      </c>
      <c r="BM994" s="20" t="e">
        <f t="shared" si="527"/>
        <v>#N/A</v>
      </c>
      <c r="BN994" s="25" t="e">
        <f t="shared" si="528"/>
        <v>#N/A</v>
      </c>
      <c r="BO994" s="26" t="str">
        <f t="shared" si="529"/>
        <v>0</v>
      </c>
      <c r="BP994" s="21" t="e">
        <f t="shared" si="530"/>
        <v>#VALUE!</v>
      </c>
      <c r="BQ994" s="20" t="e">
        <f t="shared" si="531"/>
        <v>#N/A</v>
      </c>
      <c r="BR994" s="20" t="e">
        <v>#N/A</v>
      </c>
      <c r="BS994" s="9" t="e">
        <v>#N/A</v>
      </c>
      <c r="BT994" s="2" t="e">
        <f t="shared" si="532"/>
        <v>#VALUE!</v>
      </c>
      <c r="BU994" s="2" t="e">
        <f t="shared" si="500"/>
        <v>#N/A</v>
      </c>
      <c r="BV994" s="2" t="e">
        <f t="shared" si="501"/>
        <v>#N/A</v>
      </c>
    </row>
    <row r="995" s="2" customFormat="1" ht="22.95" customHeight="1" spans="1:74">
      <c r="A995" s="9" t="str">
        <f t="shared" si="502"/>
        <v>NL 061Induk</v>
      </c>
      <c r="B995" s="9" t="str">
        <f t="shared" si="503"/>
        <v>NL 061jurusan 1</v>
      </c>
      <c r="C995" s="9" t="str">
        <f t="shared" si="504"/>
        <v>NL 061jurusan 2</v>
      </c>
      <c r="D995" s="9" t="str">
        <f t="shared" si="505"/>
        <v>NL 061jurusan 3</v>
      </c>
      <c r="E995" s="9" t="str">
        <f t="shared" si="506"/>
        <v>NL 061jurusan 4</v>
      </c>
      <c r="F995" s="10" t="s">
        <v>342</v>
      </c>
      <c r="G995" s="10" t="s">
        <v>101</v>
      </c>
      <c r="H995" s="10" t="s">
        <v>1216</v>
      </c>
      <c r="I995" s="10">
        <v>0.83511</v>
      </c>
      <c r="J995" s="10">
        <v>123.94572</v>
      </c>
      <c r="K995" s="10" t="s">
        <v>7465</v>
      </c>
      <c r="L995" s="10" t="s">
        <v>7465</v>
      </c>
      <c r="M995" s="10" t="s">
        <v>7465</v>
      </c>
      <c r="N995" s="14">
        <f t="shared" si="507"/>
        <v>0</v>
      </c>
      <c r="O995" s="15" t="e">
        <f t="shared" si="508"/>
        <v>#VALUE!</v>
      </c>
      <c r="P995" s="15" t="e">
        <f t="shared" si="509"/>
        <v>#VALUE!</v>
      </c>
      <c r="Q995" s="17" t="e">
        <f>VLOOKUP($A995,'DATA PENGUKURAN GARDU'!$A:$BS,42,0)</f>
        <v>#N/A</v>
      </c>
      <c r="R995" s="18" t="e">
        <f t="shared" si="510"/>
        <v>#N/A</v>
      </c>
      <c r="S995" s="17" t="e">
        <f>VLOOKUP($A995,'DATA PENGUKURAN GARDU'!$A:$BS,44,0)</f>
        <v>#N/A</v>
      </c>
      <c r="T995" s="18" t="e">
        <f t="shared" si="511"/>
        <v>#N/A</v>
      </c>
      <c r="U995" s="17" t="e">
        <f>VLOOKUP($A995,'DATA PENGUKURAN GARDU'!$A:$BS,46,0)</f>
        <v>#N/A</v>
      </c>
      <c r="V995" s="18" t="e">
        <f t="shared" si="512"/>
        <v>#N/A</v>
      </c>
      <c r="W995" s="17" t="e">
        <f>VLOOKUP($A995,'DATA PENGUKURAN GARDU'!$A:$BS,48,0)</f>
        <v>#N/A</v>
      </c>
      <c r="X995" s="17" t="e">
        <f>VLOOKUP($A995,'DATA PENGUKURAN GARDU'!$A:$BS,53,0)</f>
        <v>#N/A</v>
      </c>
      <c r="Y995" s="17" t="e">
        <f>VLOOKUP($A995,'DATA PENGUKURAN GARDU'!$A:$BS,54,0)</f>
        <v>#N/A</v>
      </c>
      <c r="Z995" s="17" t="e">
        <f>VLOOKUP($A995,'DATA PENGUKURAN GARDU'!$A:$BS,55,0)</f>
        <v>#N/A</v>
      </c>
      <c r="AA995" s="20" t="e">
        <f>VLOOKUP($B995,'DATA PENGUKURAN GARDU'!$A:$BS,42,0)</f>
        <v>#N/A</v>
      </c>
      <c r="AB995" s="21" t="e">
        <f t="shared" si="513"/>
        <v>#N/A</v>
      </c>
      <c r="AC995" s="20" t="e">
        <f>VLOOKUP($B995,'DATA PENGUKURAN GARDU'!$A:$BS,44,0)</f>
        <v>#N/A</v>
      </c>
      <c r="AD995" s="21" t="e">
        <f t="shared" si="514"/>
        <v>#N/A</v>
      </c>
      <c r="AE995" s="20" t="e">
        <f>VLOOKUP($B995,'DATA PENGUKURAN GARDU'!$A:$BS,46,0)</f>
        <v>#N/A</v>
      </c>
      <c r="AF995" s="21" t="e">
        <f t="shared" si="515"/>
        <v>#N/A</v>
      </c>
      <c r="AG995" s="20" t="e">
        <f>VLOOKUP($B995,'DATA PENGUKURAN GARDU'!$A:$BS,46,0)</f>
        <v>#N/A</v>
      </c>
      <c r="AH995" s="20" t="e">
        <f>VLOOKUP($B995,'DATA PENGUKURAN GARDU'!$A:$BS,53,0)</f>
        <v>#N/A</v>
      </c>
      <c r="AI995" s="20" t="e">
        <f>VLOOKUP($B995,'DATA PENGUKURAN GARDU'!$A:$BS,54,0)</f>
        <v>#N/A</v>
      </c>
      <c r="AJ995" s="17" t="e">
        <f>VLOOKUP($C995,'DATA PENGUKURAN GARDU'!$A:$BS,42,0)</f>
        <v>#N/A</v>
      </c>
      <c r="AK995" s="23" t="e">
        <f t="shared" si="516"/>
        <v>#N/A</v>
      </c>
      <c r="AL995" s="17" t="e">
        <f>VLOOKUP($C995,'DATA PENGUKURAN GARDU'!$A:$BS,44,0)</f>
        <v>#N/A</v>
      </c>
      <c r="AM995" s="23" t="e">
        <f t="shared" si="517"/>
        <v>#N/A</v>
      </c>
      <c r="AN995" s="17" t="e">
        <f>VLOOKUP($C995,'DATA PENGUKURAN GARDU'!$A:$BS,46,0)</f>
        <v>#N/A</v>
      </c>
      <c r="AO995" s="23" t="e">
        <f t="shared" si="518"/>
        <v>#N/A</v>
      </c>
      <c r="AP995" s="17" t="e">
        <f>VLOOKUP($C995,'DATA PENGUKURAN GARDU'!$A:$BS,46,0)</f>
        <v>#N/A</v>
      </c>
      <c r="AQ995" s="17" t="e">
        <f>VLOOKUP($C995,'DATA PENGUKURAN GARDU'!$A:$BS,53,0)</f>
        <v>#N/A</v>
      </c>
      <c r="AR995" s="17" t="e">
        <f>VLOOKUP($C995,'DATA PENGUKURAN GARDU'!$A:$BS,54,0)</f>
        <v>#N/A</v>
      </c>
      <c r="AS995" s="20" t="e">
        <f>VLOOKUP($D995,'DATA PENGUKURAN GARDU'!$A:$BS,42,0)</f>
        <v>#N/A</v>
      </c>
      <c r="AT995" s="21" t="e">
        <f t="shared" si="519"/>
        <v>#N/A</v>
      </c>
      <c r="AU995" s="20" t="e">
        <f>VLOOKUP($D995,'DATA PENGUKURAN GARDU'!$A:$BS,44,0)</f>
        <v>#N/A</v>
      </c>
      <c r="AV995" s="21" t="e">
        <f t="shared" si="520"/>
        <v>#N/A</v>
      </c>
      <c r="AW995" s="20" t="e">
        <f>VLOOKUP($D995,'DATA PENGUKURAN GARDU'!$A:$BS,46,0)</f>
        <v>#N/A</v>
      </c>
      <c r="AX995" s="21" t="e">
        <f t="shared" si="521"/>
        <v>#N/A</v>
      </c>
      <c r="AY995" s="20" t="e">
        <f>VLOOKUP($D995,'DATA PENGUKURAN GARDU'!$A:$BS,46,0)</f>
        <v>#N/A</v>
      </c>
      <c r="AZ995" s="20" t="e">
        <f>VLOOKUP($D995,'DATA PENGUKURAN GARDU'!$A:$BS,53,0)</f>
        <v>#N/A</v>
      </c>
      <c r="BA995" s="20" t="e">
        <f>VLOOKUP($D995,'DATA PENGUKURAN GARDU'!$A:$BS,54,0)</f>
        <v>#N/A</v>
      </c>
      <c r="BB995" s="17" t="e">
        <f>VLOOKUP($E995,'DATA PENGUKURAN GARDU'!$A:$BS,42,0)</f>
        <v>#N/A</v>
      </c>
      <c r="BC995" s="23" t="e">
        <f t="shared" si="522"/>
        <v>#N/A</v>
      </c>
      <c r="BD995" s="17" t="e">
        <f>VLOOKUP($E995,'DATA PENGUKURAN GARDU'!$A:$BS,44,0)</f>
        <v>#N/A</v>
      </c>
      <c r="BE995" s="23" t="e">
        <f t="shared" si="523"/>
        <v>#N/A</v>
      </c>
      <c r="BF995" s="17" t="e">
        <f>VLOOKUP($E995,'DATA PENGUKURAN GARDU'!$A:$BS,46,0)</f>
        <v>#N/A</v>
      </c>
      <c r="BG995" s="23" t="e">
        <f t="shared" si="524"/>
        <v>#N/A</v>
      </c>
      <c r="BH995" s="17" t="e">
        <f>VLOOKUP($E995,'DATA PENGUKURAN GARDU'!$A:$BS,46,0)</f>
        <v>#N/A</v>
      </c>
      <c r="BI995" s="17" t="e">
        <f>VLOOKUP($E995,'DATA PENGUKURAN GARDU'!$A:$BS,53,0)</f>
        <v>#N/A</v>
      </c>
      <c r="BJ995" s="17" t="e">
        <f>VLOOKUP($E995,'DATA PENGUKURAN GARDU'!$A:$BS,54,0)</f>
        <v>#N/A</v>
      </c>
      <c r="BK995" s="20" t="e">
        <f t="shared" si="525"/>
        <v>#N/A</v>
      </c>
      <c r="BL995" s="20" t="e">
        <f t="shared" si="526"/>
        <v>#N/A</v>
      </c>
      <c r="BM995" s="20" t="e">
        <f t="shared" si="527"/>
        <v>#N/A</v>
      </c>
      <c r="BN995" s="25" t="e">
        <f t="shared" si="528"/>
        <v>#N/A</v>
      </c>
      <c r="BO995" s="26" t="str">
        <f t="shared" si="529"/>
        <v>0</v>
      </c>
      <c r="BP995" s="21" t="e">
        <f t="shared" si="530"/>
        <v>#VALUE!</v>
      </c>
      <c r="BQ995" s="20" t="e">
        <f t="shared" si="531"/>
        <v>#N/A</v>
      </c>
      <c r="BR995" s="20" t="e">
        <v>#N/A</v>
      </c>
      <c r="BS995" s="9" t="e">
        <v>#N/A</v>
      </c>
      <c r="BT995" s="2" t="e">
        <f t="shared" si="532"/>
        <v>#VALUE!</v>
      </c>
      <c r="BU995" s="2" t="e">
        <f t="shared" si="500"/>
        <v>#N/A</v>
      </c>
      <c r="BV995" s="2" t="e">
        <f t="shared" si="501"/>
        <v>#N/A</v>
      </c>
    </row>
    <row r="996" s="2" customFormat="1" ht="22.95" customHeight="1" spans="1:74">
      <c r="A996" s="9" t="str">
        <f t="shared" si="502"/>
        <v>NP 001Induk</v>
      </c>
      <c r="B996" s="9" t="str">
        <f t="shared" si="503"/>
        <v>NP 001jurusan 1</v>
      </c>
      <c r="C996" s="9" t="str">
        <f t="shared" si="504"/>
        <v>NP 001jurusan 2</v>
      </c>
      <c r="D996" s="9" t="str">
        <f t="shared" si="505"/>
        <v>NP 001jurusan 3</v>
      </c>
      <c r="E996" s="9" t="str">
        <f t="shared" si="506"/>
        <v>NP 001jurusan 4</v>
      </c>
      <c r="F996" s="10" t="s">
        <v>497</v>
      </c>
      <c r="G996" s="10" t="s">
        <v>101</v>
      </c>
      <c r="H996" s="10" t="s">
        <v>1217</v>
      </c>
      <c r="I996" s="10">
        <v>0.98973</v>
      </c>
      <c r="J996" s="10">
        <v>124.21462</v>
      </c>
      <c r="K996" s="10" t="s">
        <v>7465</v>
      </c>
      <c r="L996" s="10" t="s">
        <v>7465</v>
      </c>
      <c r="M996" s="10" t="s">
        <v>7465</v>
      </c>
      <c r="N996" s="14">
        <f t="shared" si="507"/>
        <v>0</v>
      </c>
      <c r="O996" s="15" t="e">
        <f t="shared" si="508"/>
        <v>#VALUE!</v>
      </c>
      <c r="P996" s="15" t="e">
        <f t="shared" si="509"/>
        <v>#VALUE!</v>
      </c>
      <c r="Q996" s="17" t="e">
        <f>VLOOKUP($A996,'DATA PENGUKURAN GARDU'!$A:$BS,42,0)</f>
        <v>#N/A</v>
      </c>
      <c r="R996" s="18" t="e">
        <f t="shared" si="510"/>
        <v>#N/A</v>
      </c>
      <c r="S996" s="17" t="e">
        <f>VLOOKUP($A996,'DATA PENGUKURAN GARDU'!$A:$BS,44,0)</f>
        <v>#N/A</v>
      </c>
      <c r="T996" s="18" t="e">
        <f t="shared" si="511"/>
        <v>#N/A</v>
      </c>
      <c r="U996" s="17" t="e">
        <f>VLOOKUP($A996,'DATA PENGUKURAN GARDU'!$A:$BS,46,0)</f>
        <v>#N/A</v>
      </c>
      <c r="V996" s="18" t="e">
        <f t="shared" si="512"/>
        <v>#N/A</v>
      </c>
      <c r="W996" s="17" t="e">
        <f>VLOOKUP($A996,'DATA PENGUKURAN GARDU'!$A:$BS,48,0)</f>
        <v>#N/A</v>
      </c>
      <c r="X996" s="17" t="e">
        <f>VLOOKUP($A996,'DATA PENGUKURAN GARDU'!$A:$BS,53,0)</f>
        <v>#N/A</v>
      </c>
      <c r="Y996" s="17" t="e">
        <f>VLOOKUP($A996,'DATA PENGUKURAN GARDU'!$A:$BS,54,0)</f>
        <v>#N/A</v>
      </c>
      <c r="Z996" s="17" t="e">
        <f>VLOOKUP($A996,'DATA PENGUKURAN GARDU'!$A:$BS,55,0)</f>
        <v>#N/A</v>
      </c>
      <c r="AA996" s="20" t="e">
        <f>VLOOKUP($B996,'DATA PENGUKURAN GARDU'!$A:$BS,42,0)</f>
        <v>#N/A</v>
      </c>
      <c r="AB996" s="21" t="e">
        <f t="shared" si="513"/>
        <v>#N/A</v>
      </c>
      <c r="AC996" s="20" t="e">
        <f>VLOOKUP($B996,'DATA PENGUKURAN GARDU'!$A:$BS,44,0)</f>
        <v>#N/A</v>
      </c>
      <c r="AD996" s="21" t="e">
        <f t="shared" si="514"/>
        <v>#N/A</v>
      </c>
      <c r="AE996" s="20" t="e">
        <f>VLOOKUP($B996,'DATA PENGUKURAN GARDU'!$A:$BS,46,0)</f>
        <v>#N/A</v>
      </c>
      <c r="AF996" s="21" t="e">
        <f t="shared" si="515"/>
        <v>#N/A</v>
      </c>
      <c r="AG996" s="20" t="e">
        <f>VLOOKUP($B996,'DATA PENGUKURAN GARDU'!$A:$BS,46,0)</f>
        <v>#N/A</v>
      </c>
      <c r="AH996" s="20" t="e">
        <f>VLOOKUP($B996,'DATA PENGUKURAN GARDU'!$A:$BS,53,0)</f>
        <v>#N/A</v>
      </c>
      <c r="AI996" s="20" t="e">
        <f>VLOOKUP($B996,'DATA PENGUKURAN GARDU'!$A:$BS,54,0)</f>
        <v>#N/A</v>
      </c>
      <c r="AJ996" s="17" t="e">
        <f>VLOOKUP($C996,'DATA PENGUKURAN GARDU'!$A:$BS,42,0)</f>
        <v>#N/A</v>
      </c>
      <c r="AK996" s="23" t="e">
        <f t="shared" si="516"/>
        <v>#N/A</v>
      </c>
      <c r="AL996" s="17" t="e">
        <f>VLOOKUP($C996,'DATA PENGUKURAN GARDU'!$A:$BS,44,0)</f>
        <v>#N/A</v>
      </c>
      <c r="AM996" s="23" t="e">
        <f t="shared" si="517"/>
        <v>#N/A</v>
      </c>
      <c r="AN996" s="17" t="e">
        <f>VLOOKUP($C996,'DATA PENGUKURAN GARDU'!$A:$BS,46,0)</f>
        <v>#N/A</v>
      </c>
      <c r="AO996" s="23" t="e">
        <f t="shared" si="518"/>
        <v>#N/A</v>
      </c>
      <c r="AP996" s="17" t="e">
        <f>VLOOKUP($C996,'DATA PENGUKURAN GARDU'!$A:$BS,46,0)</f>
        <v>#N/A</v>
      </c>
      <c r="AQ996" s="17" t="e">
        <f>VLOOKUP($C996,'DATA PENGUKURAN GARDU'!$A:$BS,53,0)</f>
        <v>#N/A</v>
      </c>
      <c r="AR996" s="17" t="e">
        <f>VLOOKUP($C996,'DATA PENGUKURAN GARDU'!$A:$BS,54,0)</f>
        <v>#N/A</v>
      </c>
      <c r="AS996" s="20" t="e">
        <f>VLOOKUP($D996,'DATA PENGUKURAN GARDU'!$A:$BS,42,0)</f>
        <v>#N/A</v>
      </c>
      <c r="AT996" s="21" t="e">
        <f t="shared" si="519"/>
        <v>#N/A</v>
      </c>
      <c r="AU996" s="20" t="e">
        <f>VLOOKUP($D996,'DATA PENGUKURAN GARDU'!$A:$BS,44,0)</f>
        <v>#N/A</v>
      </c>
      <c r="AV996" s="21" t="e">
        <f t="shared" si="520"/>
        <v>#N/A</v>
      </c>
      <c r="AW996" s="20" t="e">
        <f>VLOOKUP($D996,'DATA PENGUKURAN GARDU'!$A:$BS,46,0)</f>
        <v>#N/A</v>
      </c>
      <c r="AX996" s="21" t="e">
        <f t="shared" si="521"/>
        <v>#N/A</v>
      </c>
      <c r="AY996" s="20" t="e">
        <f>VLOOKUP($D996,'DATA PENGUKURAN GARDU'!$A:$BS,46,0)</f>
        <v>#N/A</v>
      </c>
      <c r="AZ996" s="20" t="e">
        <f>VLOOKUP($D996,'DATA PENGUKURAN GARDU'!$A:$BS,53,0)</f>
        <v>#N/A</v>
      </c>
      <c r="BA996" s="20" t="e">
        <f>VLOOKUP($D996,'DATA PENGUKURAN GARDU'!$A:$BS,54,0)</f>
        <v>#N/A</v>
      </c>
      <c r="BB996" s="17" t="e">
        <f>VLOOKUP($E996,'DATA PENGUKURAN GARDU'!$A:$BS,42,0)</f>
        <v>#N/A</v>
      </c>
      <c r="BC996" s="23" t="e">
        <f t="shared" si="522"/>
        <v>#N/A</v>
      </c>
      <c r="BD996" s="17" t="e">
        <f>VLOOKUP($E996,'DATA PENGUKURAN GARDU'!$A:$BS,44,0)</f>
        <v>#N/A</v>
      </c>
      <c r="BE996" s="23" t="e">
        <f t="shared" si="523"/>
        <v>#N/A</v>
      </c>
      <c r="BF996" s="17" t="e">
        <f>VLOOKUP($E996,'DATA PENGUKURAN GARDU'!$A:$BS,46,0)</f>
        <v>#N/A</v>
      </c>
      <c r="BG996" s="23" t="e">
        <f t="shared" si="524"/>
        <v>#N/A</v>
      </c>
      <c r="BH996" s="17" t="e">
        <f>VLOOKUP($E996,'DATA PENGUKURAN GARDU'!$A:$BS,46,0)</f>
        <v>#N/A</v>
      </c>
      <c r="BI996" s="17" t="e">
        <f>VLOOKUP($E996,'DATA PENGUKURAN GARDU'!$A:$BS,53,0)</f>
        <v>#N/A</v>
      </c>
      <c r="BJ996" s="17" t="e">
        <f>VLOOKUP($E996,'DATA PENGUKURAN GARDU'!$A:$BS,54,0)</f>
        <v>#N/A</v>
      </c>
      <c r="BK996" s="20" t="e">
        <f t="shared" si="525"/>
        <v>#N/A</v>
      </c>
      <c r="BL996" s="20" t="e">
        <f t="shared" si="526"/>
        <v>#N/A</v>
      </c>
      <c r="BM996" s="20" t="e">
        <f t="shared" si="527"/>
        <v>#N/A</v>
      </c>
      <c r="BN996" s="25" t="e">
        <f t="shared" si="528"/>
        <v>#N/A</v>
      </c>
      <c r="BO996" s="26" t="str">
        <f t="shared" si="529"/>
        <v>0</v>
      </c>
      <c r="BP996" s="21" t="e">
        <f t="shared" si="530"/>
        <v>#VALUE!</v>
      </c>
      <c r="BQ996" s="20" t="e">
        <f t="shared" si="531"/>
        <v>#N/A</v>
      </c>
      <c r="BR996" s="20" t="e">
        <v>#N/A</v>
      </c>
      <c r="BS996" s="9" t="e">
        <v>#N/A</v>
      </c>
      <c r="BT996" s="2" t="e">
        <f t="shared" si="532"/>
        <v>#VALUE!</v>
      </c>
      <c r="BU996" s="2" t="e">
        <f t="shared" si="500"/>
        <v>#N/A</v>
      </c>
      <c r="BV996" s="2" t="e">
        <f t="shared" si="501"/>
        <v>#N/A</v>
      </c>
    </row>
    <row r="997" s="2" customFormat="1" ht="22.95" customHeight="1" spans="1:74">
      <c r="A997" s="9" t="str">
        <f t="shared" si="502"/>
        <v>NP 005Induk</v>
      </c>
      <c r="B997" s="9" t="str">
        <f t="shared" si="503"/>
        <v>NP 005jurusan 1</v>
      </c>
      <c r="C997" s="9" t="str">
        <f t="shared" si="504"/>
        <v>NP 005jurusan 2</v>
      </c>
      <c r="D997" s="9" t="str">
        <f t="shared" si="505"/>
        <v>NP 005jurusan 3</v>
      </c>
      <c r="E997" s="9" t="str">
        <f t="shared" si="506"/>
        <v>NP 005jurusan 4</v>
      </c>
      <c r="F997" s="10" t="s">
        <v>497</v>
      </c>
      <c r="G997" s="10" t="s">
        <v>101</v>
      </c>
      <c r="H997" s="10" t="s">
        <v>1218</v>
      </c>
      <c r="I997" s="10">
        <v>0.99067</v>
      </c>
      <c r="J997" s="10">
        <v>124.2367</v>
      </c>
      <c r="K997" s="10" t="s">
        <v>7465</v>
      </c>
      <c r="L997" s="10" t="s">
        <v>7465</v>
      </c>
      <c r="M997" s="10" t="s">
        <v>7465</v>
      </c>
      <c r="N997" s="14">
        <f t="shared" si="507"/>
        <v>0</v>
      </c>
      <c r="O997" s="15" t="e">
        <f t="shared" si="508"/>
        <v>#VALUE!</v>
      </c>
      <c r="P997" s="15" t="e">
        <f t="shared" si="509"/>
        <v>#VALUE!</v>
      </c>
      <c r="Q997" s="17" t="e">
        <f>VLOOKUP($A997,'DATA PENGUKURAN GARDU'!$A:$BS,42,0)</f>
        <v>#N/A</v>
      </c>
      <c r="R997" s="18" t="e">
        <f t="shared" si="510"/>
        <v>#N/A</v>
      </c>
      <c r="S997" s="17" t="e">
        <f>VLOOKUP($A997,'DATA PENGUKURAN GARDU'!$A:$BS,44,0)</f>
        <v>#N/A</v>
      </c>
      <c r="T997" s="18" t="e">
        <f t="shared" si="511"/>
        <v>#N/A</v>
      </c>
      <c r="U997" s="17" t="e">
        <f>VLOOKUP($A997,'DATA PENGUKURAN GARDU'!$A:$BS,46,0)</f>
        <v>#N/A</v>
      </c>
      <c r="V997" s="18" t="e">
        <f t="shared" si="512"/>
        <v>#N/A</v>
      </c>
      <c r="W997" s="17" t="e">
        <f>VLOOKUP($A997,'DATA PENGUKURAN GARDU'!$A:$BS,48,0)</f>
        <v>#N/A</v>
      </c>
      <c r="X997" s="17" t="e">
        <f>VLOOKUP($A997,'DATA PENGUKURAN GARDU'!$A:$BS,53,0)</f>
        <v>#N/A</v>
      </c>
      <c r="Y997" s="17" t="e">
        <f>VLOOKUP($A997,'DATA PENGUKURAN GARDU'!$A:$BS,54,0)</f>
        <v>#N/A</v>
      </c>
      <c r="Z997" s="17" t="e">
        <f>VLOOKUP($A997,'DATA PENGUKURAN GARDU'!$A:$BS,55,0)</f>
        <v>#N/A</v>
      </c>
      <c r="AA997" s="20" t="e">
        <f>VLOOKUP($B997,'DATA PENGUKURAN GARDU'!$A:$BS,42,0)</f>
        <v>#N/A</v>
      </c>
      <c r="AB997" s="21" t="e">
        <f t="shared" si="513"/>
        <v>#N/A</v>
      </c>
      <c r="AC997" s="20" t="e">
        <f>VLOOKUP($B997,'DATA PENGUKURAN GARDU'!$A:$BS,44,0)</f>
        <v>#N/A</v>
      </c>
      <c r="AD997" s="21" t="e">
        <f t="shared" si="514"/>
        <v>#N/A</v>
      </c>
      <c r="AE997" s="20" t="e">
        <f>VLOOKUP($B997,'DATA PENGUKURAN GARDU'!$A:$BS,46,0)</f>
        <v>#N/A</v>
      </c>
      <c r="AF997" s="21" t="e">
        <f t="shared" si="515"/>
        <v>#N/A</v>
      </c>
      <c r="AG997" s="20" t="e">
        <f>VLOOKUP($B997,'DATA PENGUKURAN GARDU'!$A:$BS,46,0)</f>
        <v>#N/A</v>
      </c>
      <c r="AH997" s="20" t="e">
        <f>VLOOKUP($B997,'DATA PENGUKURAN GARDU'!$A:$BS,53,0)</f>
        <v>#N/A</v>
      </c>
      <c r="AI997" s="20" t="e">
        <f>VLOOKUP($B997,'DATA PENGUKURAN GARDU'!$A:$BS,54,0)</f>
        <v>#N/A</v>
      </c>
      <c r="AJ997" s="17" t="e">
        <f>VLOOKUP($C997,'DATA PENGUKURAN GARDU'!$A:$BS,42,0)</f>
        <v>#N/A</v>
      </c>
      <c r="AK997" s="23" t="e">
        <f t="shared" si="516"/>
        <v>#N/A</v>
      </c>
      <c r="AL997" s="17" t="e">
        <f>VLOOKUP($C997,'DATA PENGUKURAN GARDU'!$A:$BS,44,0)</f>
        <v>#N/A</v>
      </c>
      <c r="AM997" s="23" t="e">
        <f t="shared" si="517"/>
        <v>#N/A</v>
      </c>
      <c r="AN997" s="17" t="e">
        <f>VLOOKUP($C997,'DATA PENGUKURAN GARDU'!$A:$BS,46,0)</f>
        <v>#N/A</v>
      </c>
      <c r="AO997" s="23" t="e">
        <f t="shared" si="518"/>
        <v>#N/A</v>
      </c>
      <c r="AP997" s="17" t="e">
        <f>VLOOKUP($C997,'DATA PENGUKURAN GARDU'!$A:$BS,46,0)</f>
        <v>#N/A</v>
      </c>
      <c r="AQ997" s="17" t="e">
        <f>VLOOKUP($C997,'DATA PENGUKURAN GARDU'!$A:$BS,53,0)</f>
        <v>#N/A</v>
      </c>
      <c r="AR997" s="17" t="e">
        <f>VLOOKUP($C997,'DATA PENGUKURAN GARDU'!$A:$BS,54,0)</f>
        <v>#N/A</v>
      </c>
      <c r="AS997" s="20" t="e">
        <f>VLOOKUP($D997,'DATA PENGUKURAN GARDU'!$A:$BS,42,0)</f>
        <v>#N/A</v>
      </c>
      <c r="AT997" s="21" t="e">
        <f t="shared" si="519"/>
        <v>#N/A</v>
      </c>
      <c r="AU997" s="20" t="e">
        <f>VLOOKUP($D997,'DATA PENGUKURAN GARDU'!$A:$BS,44,0)</f>
        <v>#N/A</v>
      </c>
      <c r="AV997" s="21" t="e">
        <f t="shared" si="520"/>
        <v>#N/A</v>
      </c>
      <c r="AW997" s="20" t="e">
        <f>VLOOKUP($D997,'DATA PENGUKURAN GARDU'!$A:$BS,46,0)</f>
        <v>#N/A</v>
      </c>
      <c r="AX997" s="21" t="e">
        <f t="shared" si="521"/>
        <v>#N/A</v>
      </c>
      <c r="AY997" s="20" t="e">
        <f>VLOOKUP($D997,'DATA PENGUKURAN GARDU'!$A:$BS,46,0)</f>
        <v>#N/A</v>
      </c>
      <c r="AZ997" s="20" t="e">
        <f>VLOOKUP($D997,'DATA PENGUKURAN GARDU'!$A:$BS,53,0)</f>
        <v>#N/A</v>
      </c>
      <c r="BA997" s="20" t="e">
        <f>VLOOKUP($D997,'DATA PENGUKURAN GARDU'!$A:$BS,54,0)</f>
        <v>#N/A</v>
      </c>
      <c r="BB997" s="17" t="e">
        <f>VLOOKUP($E997,'DATA PENGUKURAN GARDU'!$A:$BS,42,0)</f>
        <v>#N/A</v>
      </c>
      <c r="BC997" s="23" t="e">
        <f t="shared" si="522"/>
        <v>#N/A</v>
      </c>
      <c r="BD997" s="17" t="e">
        <f>VLOOKUP($E997,'DATA PENGUKURAN GARDU'!$A:$BS,44,0)</f>
        <v>#N/A</v>
      </c>
      <c r="BE997" s="23" t="e">
        <f t="shared" si="523"/>
        <v>#N/A</v>
      </c>
      <c r="BF997" s="17" t="e">
        <f>VLOOKUP($E997,'DATA PENGUKURAN GARDU'!$A:$BS,46,0)</f>
        <v>#N/A</v>
      </c>
      <c r="BG997" s="23" t="e">
        <f t="shared" si="524"/>
        <v>#N/A</v>
      </c>
      <c r="BH997" s="17" t="e">
        <f>VLOOKUP($E997,'DATA PENGUKURAN GARDU'!$A:$BS,46,0)</f>
        <v>#N/A</v>
      </c>
      <c r="BI997" s="17" t="e">
        <f>VLOOKUP($E997,'DATA PENGUKURAN GARDU'!$A:$BS,53,0)</f>
        <v>#N/A</v>
      </c>
      <c r="BJ997" s="17" t="e">
        <f>VLOOKUP($E997,'DATA PENGUKURAN GARDU'!$A:$BS,54,0)</f>
        <v>#N/A</v>
      </c>
      <c r="BK997" s="20" t="e">
        <f t="shared" si="525"/>
        <v>#N/A</v>
      </c>
      <c r="BL997" s="20" t="e">
        <f t="shared" si="526"/>
        <v>#N/A</v>
      </c>
      <c r="BM997" s="20" t="e">
        <f t="shared" si="527"/>
        <v>#N/A</v>
      </c>
      <c r="BN997" s="25" t="e">
        <f t="shared" si="528"/>
        <v>#N/A</v>
      </c>
      <c r="BO997" s="26" t="str">
        <f t="shared" si="529"/>
        <v>0</v>
      </c>
      <c r="BP997" s="21" t="e">
        <f t="shared" si="530"/>
        <v>#VALUE!</v>
      </c>
      <c r="BQ997" s="20" t="e">
        <f t="shared" si="531"/>
        <v>#N/A</v>
      </c>
      <c r="BR997" s="20" t="e">
        <v>#N/A</v>
      </c>
      <c r="BS997" s="9" t="e">
        <v>#N/A</v>
      </c>
      <c r="BT997" s="2" t="e">
        <f t="shared" si="532"/>
        <v>#VALUE!</v>
      </c>
      <c r="BU997" s="2" t="e">
        <f t="shared" si="500"/>
        <v>#N/A</v>
      </c>
      <c r="BV997" s="2" t="e">
        <f t="shared" si="501"/>
        <v>#N/A</v>
      </c>
    </row>
    <row r="998" s="2" customFormat="1" ht="22.95" customHeight="1" spans="1:74">
      <c r="A998" s="9" t="str">
        <f t="shared" si="502"/>
        <v>NP 007Induk</v>
      </c>
      <c r="B998" s="9" t="str">
        <f t="shared" si="503"/>
        <v>NP 007jurusan 1</v>
      </c>
      <c r="C998" s="9" t="str">
        <f t="shared" si="504"/>
        <v>NP 007jurusan 2</v>
      </c>
      <c r="D998" s="9" t="str">
        <f t="shared" si="505"/>
        <v>NP 007jurusan 3</v>
      </c>
      <c r="E998" s="9" t="str">
        <f t="shared" si="506"/>
        <v>NP 007jurusan 4</v>
      </c>
      <c r="F998" s="10" t="s">
        <v>497</v>
      </c>
      <c r="G998" s="10" t="s">
        <v>101</v>
      </c>
      <c r="H998" s="10" t="s">
        <v>1219</v>
      </c>
      <c r="I998" s="10">
        <v>0.98587</v>
      </c>
      <c r="J998" s="10">
        <v>124.25106</v>
      </c>
      <c r="K998" s="10" t="s">
        <v>7465</v>
      </c>
      <c r="L998" s="10" t="s">
        <v>7465</v>
      </c>
      <c r="M998" s="10" t="s">
        <v>7465</v>
      </c>
      <c r="N998" s="14">
        <f t="shared" si="507"/>
        <v>0</v>
      </c>
      <c r="O998" s="15" t="e">
        <f t="shared" si="508"/>
        <v>#VALUE!</v>
      </c>
      <c r="P998" s="15" t="e">
        <f t="shared" si="509"/>
        <v>#VALUE!</v>
      </c>
      <c r="Q998" s="17" t="e">
        <f>VLOOKUP($A998,'DATA PENGUKURAN GARDU'!$A:$BS,42,0)</f>
        <v>#N/A</v>
      </c>
      <c r="R998" s="18" t="e">
        <f t="shared" si="510"/>
        <v>#N/A</v>
      </c>
      <c r="S998" s="17" t="e">
        <f>VLOOKUP($A998,'DATA PENGUKURAN GARDU'!$A:$BS,44,0)</f>
        <v>#N/A</v>
      </c>
      <c r="T998" s="18" t="e">
        <f t="shared" si="511"/>
        <v>#N/A</v>
      </c>
      <c r="U998" s="17" t="e">
        <f>VLOOKUP($A998,'DATA PENGUKURAN GARDU'!$A:$BS,46,0)</f>
        <v>#N/A</v>
      </c>
      <c r="V998" s="18" t="e">
        <f t="shared" si="512"/>
        <v>#N/A</v>
      </c>
      <c r="W998" s="17" t="e">
        <f>VLOOKUP($A998,'DATA PENGUKURAN GARDU'!$A:$BS,48,0)</f>
        <v>#N/A</v>
      </c>
      <c r="X998" s="17" t="e">
        <f>VLOOKUP($A998,'DATA PENGUKURAN GARDU'!$A:$BS,53,0)</f>
        <v>#N/A</v>
      </c>
      <c r="Y998" s="17" t="e">
        <f>VLOOKUP($A998,'DATA PENGUKURAN GARDU'!$A:$BS,54,0)</f>
        <v>#N/A</v>
      </c>
      <c r="Z998" s="17" t="e">
        <f>VLOOKUP($A998,'DATA PENGUKURAN GARDU'!$A:$BS,55,0)</f>
        <v>#N/A</v>
      </c>
      <c r="AA998" s="20" t="e">
        <f>VLOOKUP($B998,'DATA PENGUKURAN GARDU'!$A:$BS,42,0)</f>
        <v>#N/A</v>
      </c>
      <c r="AB998" s="21" t="e">
        <f t="shared" si="513"/>
        <v>#N/A</v>
      </c>
      <c r="AC998" s="20" t="e">
        <f>VLOOKUP($B998,'DATA PENGUKURAN GARDU'!$A:$BS,44,0)</f>
        <v>#N/A</v>
      </c>
      <c r="AD998" s="21" t="e">
        <f t="shared" si="514"/>
        <v>#N/A</v>
      </c>
      <c r="AE998" s="20" t="e">
        <f>VLOOKUP($B998,'DATA PENGUKURAN GARDU'!$A:$BS,46,0)</f>
        <v>#N/A</v>
      </c>
      <c r="AF998" s="21" t="e">
        <f t="shared" si="515"/>
        <v>#N/A</v>
      </c>
      <c r="AG998" s="20" t="e">
        <f>VLOOKUP($B998,'DATA PENGUKURAN GARDU'!$A:$BS,46,0)</f>
        <v>#N/A</v>
      </c>
      <c r="AH998" s="20" t="e">
        <f>VLOOKUP($B998,'DATA PENGUKURAN GARDU'!$A:$BS,53,0)</f>
        <v>#N/A</v>
      </c>
      <c r="AI998" s="20" t="e">
        <f>VLOOKUP($B998,'DATA PENGUKURAN GARDU'!$A:$BS,54,0)</f>
        <v>#N/A</v>
      </c>
      <c r="AJ998" s="17" t="e">
        <f>VLOOKUP($C998,'DATA PENGUKURAN GARDU'!$A:$BS,42,0)</f>
        <v>#N/A</v>
      </c>
      <c r="AK998" s="23" t="e">
        <f t="shared" si="516"/>
        <v>#N/A</v>
      </c>
      <c r="AL998" s="17" t="e">
        <f>VLOOKUP($C998,'DATA PENGUKURAN GARDU'!$A:$BS,44,0)</f>
        <v>#N/A</v>
      </c>
      <c r="AM998" s="23" t="e">
        <f t="shared" si="517"/>
        <v>#N/A</v>
      </c>
      <c r="AN998" s="17" t="e">
        <f>VLOOKUP($C998,'DATA PENGUKURAN GARDU'!$A:$BS,46,0)</f>
        <v>#N/A</v>
      </c>
      <c r="AO998" s="23" t="e">
        <f t="shared" si="518"/>
        <v>#N/A</v>
      </c>
      <c r="AP998" s="17" t="e">
        <f>VLOOKUP($C998,'DATA PENGUKURAN GARDU'!$A:$BS,46,0)</f>
        <v>#N/A</v>
      </c>
      <c r="AQ998" s="17" t="e">
        <f>VLOOKUP($C998,'DATA PENGUKURAN GARDU'!$A:$BS,53,0)</f>
        <v>#N/A</v>
      </c>
      <c r="AR998" s="17" t="e">
        <f>VLOOKUP($C998,'DATA PENGUKURAN GARDU'!$A:$BS,54,0)</f>
        <v>#N/A</v>
      </c>
      <c r="AS998" s="20" t="e">
        <f>VLOOKUP($D998,'DATA PENGUKURAN GARDU'!$A:$BS,42,0)</f>
        <v>#N/A</v>
      </c>
      <c r="AT998" s="21" t="e">
        <f t="shared" si="519"/>
        <v>#N/A</v>
      </c>
      <c r="AU998" s="20" t="e">
        <f>VLOOKUP($D998,'DATA PENGUKURAN GARDU'!$A:$BS,44,0)</f>
        <v>#N/A</v>
      </c>
      <c r="AV998" s="21" t="e">
        <f t="shared" si="520"/>
        <v>#N/A</v>
      </c>
      <c r="AW998" s="20" t="e">
        <f>VLOOKUP($D998,'DATA PENGUKURAN GARDU'!$A:$BS,46,0)</f>
        <v>#N/A</v>
      </c>
      <c r="AX998" s="21" t="e">
        <f t="shared" si="521"/>
        <v>#N/A</v>
      </c>
      <c r="AY998" s="20" t="e">
        <f>VLOOKUP($D998,'DATA PENGUKURAN GARDU'!$A:$BS,46,0)</f>
        <v>#N/A</v>
      </c>
      <c r="AZ998" s="20" t="e">
        <f>VLOOKUP($D998,'DATA PENGUKURAN GARDU'!$A:$BS,53,0)</f>
        <v>#N/A</v>
      </c>
      <c r="BA998" s="20" t="e">
        <f>VLOOKUP($D998,'DATA PENGUKURAN GARDU'!$A:$BS,54,0)</f>
        <v>#N/A</v>
      </c>
      <c r="BB998" s="17" t="e">
        <f>VLOOKUP($E998,'DATA PENGUKURAN GARDU'!$A:$BS,42,0)</f>
        <v>#N/A</v>
      </c>
      <c r="BC998" s="23" t="e">
        <f t="shared" si="522"/>
        <v>#N/A</v>
      </c>
      <c r="BD998" s="17" t="e">
        <f>VLOOKUP($E998,'DATA PENGUKURAN GARDU'!$A:$BS,44,0)</f>
        <v>#N/A</v>
      </c>
      <c r="BE998" s="23" t="e">
        <f t="shared" si="523"/>
        <v>#N/A</v>
      </c>
      <c r="BF998" s="17" t="e">
        <f>VLOOKUP($E998,'DATA PENGUKURAN GARDU'!$A:$BS,46,0)</f>
        <v>#N/A</v>
      </c>
      <c r="BG998" s="23" t="e">
        <f t="shared" si="524"/>
        <v>#N/A</v>
      </c>
      <c r="BH998" s="17" t="e">
        <f>VLOOKUP($E998,'DATA PENGUKURAN GARDU'!$A:$BS,46,0)</f>
        <v>#N/A</v>
      </c>
      <c r="BI998" s="17" t="e">
        <f>VLOOKUP($E998,'DATA PENGUKURAN GARDU'!$A:$BS,53,0)</f>
        <v>#N/A</v>
      </c>
      <c r="BJ998" s="17" t="e">
        <f>VLOOKUP($E998,'DATA PENGUKURAN GARDU'!$A:$BS,54,0)</f>
        <v>#N/A</v>
      </c>
      <c r="BK998" s="20" t="e">
        <f t="shared" si="525"/>
        <v>#N/A</v>
      </c>
      <c r="BL998" s="20" t="e">
        <f t="shared" si="526"/>
        <v>#N/A</v>
      </c>
      <c r="BM998" s="20" t="e">
        <f t="shared" si="527"/>
        <v>#N/A</v>
      </c>
      <c r="BN998" s="25" t="e">
        <f t="shared" si="528"/>
        <v>#N/A</v>
      </c>
      <c r="BO998" s="26" t="str">
        <f t="shared" si="529"/>
        <v>0</v>
      </c>
      <c r="BP998" s="21" t="e">
        <f t="shared" si="530"/>
        <v>#VALUE!</v>
      </c>
      <c r="BQ998" s="20" t="e">
        <f t="shared" si="531"/>
        <v>#N/A</v>
      </c>
      <c r="BR998" s="20" t="e">
        <v>#N/A</v>
      </c>
      <c r="BS998" s="9" t="e">
        <v>#N/A</v>
      </c>
      <c r="BT998" s="2" t="e">
        <f t="shared" si="532"/>
        <v>#VALUE!</v>
      </c>
      <c r="BU998" s="2" t="e">
        <f t="shared" si="500"/>
        <v>#N/A</v>
      </c>
      <c r="BV998" s="2" t="e">
        <f t="shared" si="501"/>
        <v>#N/A</v>
      </c>
    </row>
    <row r="999" s="2" customFormat="1" ht="22.95" customHeight="1" spans="1:74">
      <c r="A999" s="9" t="str">
        <f t="shared" si="502"/>
        <v>NL 055Induk</v>
      </c>
      <c r="B999" s="9" t="str">
        <f t="shared" si="503"/>
        <v>NL 055jurusan 1</v>
      </c>
      <c r="C999" s="9" t="str">
        <f t="shared" si="504"/>
        <v>NL 055jurusan 2</v>
      </c>
      <c r="D999" s="9" t="str">
        <f t="shared" si="505"/>
        <v>NL 055jurusan 3</v>
      </c>
      <c r="E999" s="9" t="str">
        <f t="shared" si="506"/>
        <v>NL 055jurusan 4</v>
      </c>
      <c r="F999" s="10" t="s">
        <v>324</v>
      </c>
      <c r="G999" s="10" t="s">
        <v>101</v>
      </c>
      <c r="H999" s="10" t="s">
        <v>1220</v>
      </c>
      <c r="I999" s="10">
        <v>0.85612</v>
      </c>
      <c r="J999" s="10">
        <v>123.93635</v>
      </c>
      <c r="K999" s="10" t="s">
        <v>7465</v>
      </c>
      <c r="L999" s="10" t="s">
        <v>7465</v>
      </c>
      <c r="M999" s="10" t="s">
        <v>7465</v>
      </c>
      <c r="N999" s="14">
        <f t="shared" si="507"/>
        <v>0</v>
      </c>
      <c r="O999" s="15" t="e">
        <f t="shared" si="508"/>
        <v>#VALUE!</v>
      </c>
      <c r="P999" s="15" t="e">
        <f t="shared" si="509"/>
        <v>#VALUE!</v>
      </c>
      <c r="Q999" s="17" t="e">
        <f>VLOOKUP($A999,'DATA PENGUKURAN GARDU'!$A:$BS,42,0)</f>
        <v>#N/A</v>
      </c>
      <c r="R999" s="18" t="e">
        <f t="shared" si="510"/>
        <v>#N/A</v>
      </c>
      <c r="S999" s="17" t="e">
        <f>VLOOKUP($A999,'DATA PENGUKURAN GARDU'!$A:$BS,44,0)</f>
        <v>#N/A</v>
      </c>
      <c r="T999" s="18" t="e">
        <f t="shared" si="511"/>
        <v>#N/A</v>
      </c>
      <c r="U999" s="17" t="e">
        <f>VLOOKUP($A999,'DATA PENGUKURAN GARDU'!$A:$BS,46,0)</f>
        <v>#N/A</v>
      </c>
      <c r="V999" s="18" t="e">
        <f t="shared" si="512"/>
        <v>#N/A</v>
      </c>
      <c r="W999" s="17" t="e">
        <f>VLOOKUP($A999,'DATA PENGUKURAN GARDU'!$A:$BS,48,0)</f>
        <v>#N/A</v>
      </c>
      <c r="X999" s="17" t="e">
        <f>VLOOKUP($A999,'DATA PENGUKURAN GARDU'!$A:$BS,53,0)</f>
        <v>#N/A</v>
      </c>
      <c r="Y999" s="17" t="e">
        <f>VLOOKUP($A999,'DATA PENGUKURAN GARDU'!$A:$BS,54,0)</f>
        <v>#N/A</v>
      </c>
      <c r="Z999" s="17" t="e">
        <f>VLOOKUP($A999,'DATA PENGUKURAN GARDU'!$A:$BS,55,0)</f>
        <v>#N/A</v>
      </c>
      <c r="AA999" s="20" t="e">
        <f>VLOOKUP($B999,'DATA PENGUKURAN GARDU'!$A:$BS,42,0)</f>
        <v>#N/A</v>
      </c>
      <c r="AB999" s="21" t="e">
        <f t="shared" si="513"/>
        <v>#N/A</v>
      </c>
      <c r="AC999" s="20" t="e">
        <f>VLOOKUP($B999,'DATA PENGUKURAN GARDU'!$A:$BS,44,0)</f>
        <v>#N/A</v>
      </c>
      <c r="AD999" s="21" t="e">
        <f t="shared" si="514"/>
        <v>#N/A</v>
      </c>
      <c r="AE999" s="20" t="e">
        <f>VLOOKUP($B999,'DATA PENGUKURAN GARDU'!$A:$BS,46,0)</f>
        <v>#N/A</v>
      </c>
      <c r="AF999" s="21" t="e">
        <f t="shared" si="515"/>
        <v>#N/A</v>
      </c>
      <c r="AG999" s="20" t="e">
        <f>VLOOKUP($B999,'DATA PENGUKURAN GARDU'!$A:$BS,46,0)</f>
        <v>#N/A</v>
      </c>
      <c r="AH999" s="20" t="e">
        <f>VLOOKUP($B999,'DATA PENGUKURAN GARDU'!$A:$BS,53,0)</f>
        <v>#N/A</v>
      </c>
      <c r="AI999" s="20" t="e">
        <f>VLOOKUP($B999,'DATA PENGUKURAN GARDU'!$A:$BS,54,0)</f>
        <v>#N/A</v>
      </c>
      <c r="AJ999" s="17" t="e">
        <f>VLOOKUP($C999,'DATA PENGUKURAN GARDU'!$A:$BS,42,0)</f>
        <v>#N/A</v>
      </c>
      <c r="AK999" s="23" t="e">
        <f t="shared" si="516"/>
        <v>#N/A</v>
      </c>
      <c r="AL999" s="17" t="e">
        <f>VLOOKUP($C999,'DATA PENGUKURAN GARDU'!$A:$BS,44,0)</f>
        <v>#N/A</v>
      </c>
      <c r="AM999" s="23" t="e">
        <f t="shared" si="517"/>
        <v>#N/A</v>
      </c>
      <c r="AN999" s="17" t="e">
        <f>VLOOKUP($C999,'DATA PENGUKURAN GARDU'!$A:$BS,46,0)</f>
        <v>#N/A</v>
      </c>
      <c r="AO999" s="23" t="e">
        <f t="shared" si="518"/>
        <v>#N/A</v>
      </c>
      <c r="AP999" s="17" t="e">
        <f>VLOOKUP($C999,'DATA PENGUKURAN GARDU'!$A:$BS,46,0)</f>
        <v>#N/A</v>
      </c>
      <c r="AQ999" s="17" t="e">
        <f>VLOOKUP($C999,'DATA PENGUKURAN GARDU'!$A:$BS,53,0)</f>
        <v>#N/A</v>
      </c>
      <c r="AR999" s="17" t="e">
        <f>VLOOKUP($C999,'DATA PENGUKURAN GARDU'!$A:$BS,54,0)</f>
        <v>#N/A</v>
      </c>
      <c r="AS999" s="20" t="e">
        <f>VLOOKUP($D999,'DATA PENGUKURAN GARDU'!$A:$BS,42,0)</f>
        <v>#N/A</v>
      </c>
      <c r="AT999" s="21" t="e">
        <f t="shared" si="519"/>
        <v>#N/A</v>
      </c>
      <c r="AU999" s="20" t="e">
        <f>VLOOKUP($D999,'DATA PENGUKURAN GARDU'!$A:$BS,44,0)</f>
        <v>#N/A</v>
      </c>
      <c r="AV999" s="21" t="e">
        <f t="shared" si="520"/>
        <v>#N/A</v>
      </c>
      <c r="AW999" s="20" t="e">
        <f>VLOOKUP($D999,'DATA PENGUKURAN GARDU'!$A:$BS,46,0)</f>
        <v>#N/A</v>
      </c>
      <c r="AX999" s="21" t="e">
        <f t="shared" si="521"/>
        <v>#N/A</v>
      </c>
      <c r="AY999" s="20" t="e">
        <f>VLOOKUP($D999,'DATA PENGUKURAN GARDU'!$A:$BS,46,0)</f>
        <v>#N/A</v>
      </c>
      <c r="AZ999" s="20" t="e">
        <f>VLOOKUP($D999,'DATA PENGUKURAN GARDU'!$A:$BS,53,0)</f>
        <v>#N/A</v>
      </c>
      <c r="BA999" s="20" t="e">
        <f>VLOOKUP($D999,'DATA PENGUKURAN GARDU'!$A:$BS,54,0)</f>
        <v>#N/A</v>
      </c>
      <c r="BB999" s="17" t="e">
        <f>VLOOKUP($E999,'DATA PENGUKURAN GARDU'!$A:$BS,42,0)</f>
        <v>#N/A</v>
      </c>
      <c r="BC999" s="23" t="e">
        <f t="shared" si="522"/>
        <v>#N/A</v>
      </c>
      <c r="BD999" s="17" t="e">
        <f>VLOOKUP($E999,'DATA PENGUKURAN GARDU'!$A:$BS,44,0)</f>
        <v>#N/A</v>
      </c>
      <c r="BE999" s="23" t="e">
        <f t="shared" si="523"/>
        <v>#N/A</v>
      </c>
      <c r="BF999" s="17" t="e">
        <f>VLOOKUP($E999,'DATA PENGUKURAN GARDU'!$A:$BS,46,0)</f>
        <v>#N/A</v>
      </c>
      <c r="BG999" s="23" t="e">
        <f t="shared" si="524"/>
        <v>#N/A</v>
      </c>
      <c r="BH999" s="17" t="e">
        <f>VLOOKUP($E999,'DATA PENGUKURAN GARDU'!$A:$BS,46,0)</f>
        <v>#N/A</v>
      </c>
      <c r="BI999" s="17" t="e">
        <f>VLOOKUP($E999,'DATA PENGUKURAN GARDU'!$A:$BS,53,0)</f>
        <v>#N/A</v>
      </c>
      <c r="BJ999" s="17" t="e">
        <f>VLOOKUP($E999,'DATA PENGUKURAN GARDU'!$A:$BS,54,0)</f>
        <v>#N/A</v>
      </c>
      <c r="BK999" s="20" t="e">
        <f t="shared" si="525"/>
        <v>#N/A</v>
      </c>
      <c r="BL999" s="20" t="e">
        <f t="shared" si="526"/>
        <v>#N/A</v>
      </c>
      <c r="BM999" s="20" t="e">
        <f t="shared" si="527"/>
        <v>#N/A</v>
      </c>
      <c r="BN999" s="25" t="e">
        <f t="shared" si="528"/>
        <v>#N/A</v>
      </c>
      <c r="BO999" s="26" t="str">
        <f t="shared" si="529"/>
        <v>0</v>
      </c>
      <c r="BP999" s="21" t="e">
        <f t="shared" si="530"/>
        <v>#VALUE!</v>
      </c>
      <c r="BQ999" s="20" t="e">
        <f t="shared" si="531"/>
        <v>#N/A</v>
      </c>
      <c r="BR999" s="20" t="e">
        <v>#N/A</v>
      </c>
      <c r="BS999" s="9" t="e">
        <v>#N/A</v>
      </c>
      <c r="BT999" s="2" t="e">
        <f t="shared" si="532"/>
        <v>#VALUE!</v>
      </c>
      <c r="BU999" s="2" t="e">
        <f t="shared" si="500"/>
        <v>#N/A</v>
      </c>
      <c r="BV999" s="2" t="e">
        <f t="shared" si="501"/>
        <v>#N/A</v>
      </c>
    </row>
    <row r="1000" s="2" customFormat="1" ht="22.95" customHeight="1" spans="1:74">
      <c r="A1000" s="9" t="str">
        <f t="shared" si="502"/>
        <v>N 035Induk</v>
      </c>
      <c r="B1000" s="9" t="str">
        <f t="shared" si="503"/>
        <v>N 035jurusan 1</v>
      </c>
      <c r="C1000" s="9" t="str">
        <f t="shared" si="504"/>
        <v>N 035jurusan 2</v>
      </c>
      <c r="D1000" s="9" t="str">
        <f t="shared" si="505"/>
        <v>N 035jurusan 3</v>
      </c>
      <c r="E1000" s="9" t="str">
        <f t="shared" si="506"/>
        <v>N 035jurusan 4</v>
      </c>
      <c r="F1000" s="10" t="s">
        <v>226</v>
      </c>
      <c r="G1000" s="10" t="s">
        <v>101</v>
      </c>
      <c r="H1000" s="10" t="s">
        <v>1221</v>
      </c>
      <c r="I1000" s="10">
        <v>0.91839</v>
      </c>
      <c r="J1000" s="10">
        <v>124.09702</v>
      </c>
      <c r="K1000" s="10" t="s">
        <v>7465</v>
      </c>
      <c r="L1000" s="10" t="s">
        <v>7465</v>
      </c>
      <c r="M1000" s="10" t="s">
        <v>7465</v>
      </c>
      <c r="N1000" s="14">
        <f t="shared" si="507"/>
        <v>0</v>
      </c>
      <c r="O1000" s="15" t="e">
        <f t="shared" si="508"/>
        <v>#VALUE!</v>
      </c>
      <c r="P1000" s="15" t="e">
        <f t="shared" si="509"/>
        <v>#VALUE!</v>
      </c>
      <c r="Q1000" s="17" t="e">
        <f>VLOOKUP($A1000,'DATA PENGUKURAN GARDU'!$A:$BS,42,0)</f>
        <v>#N/A</v>
      </c>
      <c r="R1000" s="18" t="e">
        <f t="shared" si="510"/>
        <v>#N/A</v>
      </c>
      <c r="S1000" s="17" t="e">
        <f>VLOOKUP($A1000,'DATA PENGUKURAN GARDU'!$A:$BS,44,0)</f>
        <v>#N/A</v>
      </c>
      <c r="T1000" s="18" t="e">
        <f t="shared" si="511"/>
        <v>#N/A</v>
      </c>
      <c r="U1000" s="17" t="e">
        <f>VLOOKUP($A1000,'DATA PENGUKURAN GARDU'!$A:$BS,46,0)</f>
        <v>#N/A</v>
      </c>
      <c r="V1000" s="18" t="e">
        <f t="shared" si="512"/>
        <v>#N/A</v>
      </c>
      <c r="W1000" s="17" t="e">
        <f>VLOOKUP($A1000,'DATA PENGUKURAN GARDU'!$A:$BS,48,0)</f>
        <v>#N/A</v>
      </c>
      <c r="X1000" s="17" t="e">
        <f>VLOOKUP($A1000,'DATA PENGUKURAN GARDU'!$A:$BS,53,0)</f>
        <v>#N/A</v>
      </c>
      <c r="Y1000" s="17" t="e">
        <f>VLOOKUP($A1000,'DATA PENGUKURAN GARDU'!$A:$BS,54,0)</f>
        <v>#N/A</v>
      </c>
      <c r="Z1000" s="17" t="e">
        <f>VLOOKUP($A1000,'DATA PENGUKURAN GARDU'!$A:$BS,55,0)</f>
        <v>#N/A</v>
      </c>
      <c r="AA1000" s="20" t="e">
        <f>VLOOKUP($B1000,'DATA PENGUKURAN GARDU'!$A:$BS,42,0)</f>
        <v>#N/A</v>
      </c>
      <c r="AB1000" s="21" t="e">
        <f t="shared" si="513"/>
        <v>#N/A</v>
      </c>
      <c r="AC1000" s="20" t="e">
        <f>VLOOKUP($B1000,'DATA PENGUKURAN GARDU'!$A:$BS,44,0)</f>
        <v>#N/A</v>
      </c>
      <c r="AD1000" s="21" t="e">
        <f t="shared" si="514"/>
        <v>#N/A</v>
      </c>
      <c r="AE1000" s="20" t="e">
        <f>VLOOKUP($B1000,'DATA PENGUKURAN GARDU'!$A:$BS,46,0)</f>
        <v>#N/A</v>
      </c>
      <c r="AF1000" s="21" t="e">
        <f t="shared" si="515"/>
        <v>#N/A</v>
      </c>
      <c r="AG1000" s="20" t="e">
        <f>VLOOKUP($B1000,'DATA PENGUKURAN GARDU'!$A:$BS,46,0)</f>
        <v>#N/A</v>
      </c>
      <c r="AH1000" s="20" t="e">
        <f>VLOOKUP($B1000,'DATA PENGUKURAN GARDU'!$A:$BS,53,0)</f>
        <v>#N/A</v>
      </c>
      <c r="AI1000" s="20" t="e">
        <f>VLOOKUP($B1000,'DATA PENGUKURAN GARDU'!$A:$BS,54,0)</f>
        <v>#N/A</v>
      </c>
      <c r="AJ1000" s="17" t="e">
        <f>VLOOKUP($C1000,'DATA PENGUKURAN GARDU'!$A:$BS,42,0)</f>
        <v>#N/A</v>
      </c>
      <c r="AK1000" s="23" t="e">
        <f t="shared" si="516"/>
        <v>#N/A</v>
      </c>
      <c r="AL1000" s="17" t="e">
        <f>VLOOKUP($C1000,'DATA PENGUKURAN GARDU'!$A:$BS,44,0)</f>
        <v>#N/A</v>
      </c>
      <c r="AM1000" s="23" t="e">
        <f t="shared" si="517"/>
        <v>#N/A</v>
      </c>
      <c r="AN1000" s="17" t="e">
        <f>VLOOKUP($C1000,'DATA PENGUKURAN GARDU'!$A:$BS,46,0)</f>
        <v>#N/A</v>
      </c>
      <c r="AO1000" s="23" t="e">
        <f t="shared" si="518"/>
        <v>#N/A</v>
      </c>
      <c r="AP1000" s="17" t="e">
        <f>VLOOKUP($C1000,'DATA PENGUKURAN GARDU'!$A:$BS,46,0)</f>
        <v>#N/A</v>
      </c>
      <c r="AQ1000" s="17" t="e">
        <f>VLOOKUP($C1000,'DATA PENGUKURAN GARDU'!$A:$BS,53,0)</f>
        <v>#N/A</v>
      </c>
      <c r="AR1000" s="17" t="e">
        <f>VLOOKUP($C1000,'DATA PENGUKURAN GARDU'!$A:$BS,54,0)</f>
        <v>#N/A</v>
      </c>
      <c r="AS1000" s="20" t="e">
        <f>VLOOKUP($D1000,'DATA PENGUKURAN GARDU'!$A:$BS,42,0)</f>
        <v>#N/A</v>
      </c>
      <c r="AT1000" s="21" t="e">
        <f t="shared" si="519"/>
        <v>#N/A</v>
      </c>
      <c r="AU1000" s="20" t="e">
        <f>VLOOKUP($D1000,'DATA PENGUKURAN GARDU'!$A:$BS,44,0)</f>
        <v>#N/A</v>
      </c>
      <c r="AV1000" s="21" t="e">
        <f t="shared" si="520"/>
        <v>#N/A</v>
      </c>
      <c r="AW1000" s="20" t="e">
        <f>VLOOKUP($D1000,'DATA PENGUKURAN GARDU'!$A:$BS,46,0)</f>
        <v>#N/A</v>
      </c>
      <c r="AX1000" s="21" t="e">
        <f t="shared" si="521"/>
        <v>#N/A</v>
      </c>
      <c r="AY1000" s="20" t="e">
        <f>VLOOKUP($D1000,'DATA PENGUKURAN GARDU'!$A:$BS,46,0)</f>
        <v>#N/A</v>
      </c>
      <c r="AZ1000" s="20" t="e">
        <f>VLOOKUP($D1000,'DATA PENGUKURAN GARDU'!$A:$BS,53,0)</f>
        <v>#N/A</v>
      </c>
      <c r="BA1000" s="20" t="e">
        <f>VLOOKUP($D1000,'DATA PENGUKURAN GARDU'!$A:$BS,54,0)</f>
        <v>#N/A</v>
      </c>
      <c r="BB1000" s="17" t="e">
        <f>VLOOKUP($E1000,'DATA PENGUKURAN GARDU'!$A:$BS,42,0)</f>
        <v>#N/A</v>
      </c>
      <c r="BC1000" s="23" t="e">
        <f t="shared" si="522"/>
        <v>#N/A</v>
      </c>
      <c r="BD1000" s="17" t="e">
        <f>VLOOKUP($E1000,'DATA PENGUKURAN GARDU'!$A:$BS,44,0)</f>
        <v>#N/A</v>
      </c>
      <c r="BE1000" s="23" t="e">
        <f t="shared" si="523"/>
        <v>#N/A</v>
      </c>
      <c r="BF1000" s="17" t="e">
        <f>VLOOKUP($E1000,'DATA PENGUKURAN GARDU'!$A:$BS,46,0)</f>
        <v>#N/A</v>
      </c>
      <c r="BG1000" s="23" t="e">
        <f t="shared" si="524"/>
        <v>#N/A</v>
      </c>
      <c r="BH1000" s="17" t="e">
        <f>VLOOKUP($E1000,'DATA PENGUKURAN GARDU'!$A:$BS,46,0)</f>
        <v>#N/A</v>
      </c>
      <c r="BI1000" s="17" t="e">
        <f>VLOOKUP($E1000,'DATA PENGUKURAN GARDU'!$A:$BS,53,0)</f>
        <v>#N/A</v>
      </c>
      <c r="BJ1000" s="17" t="e">
        <f>VLOOKUP($E1000,'DATA PENGUKURAN GARDU'!$A:$BS,54,0)</f>
        <v>#N/A</v>
      </c>
      <c r="BK1000" s="20" t="e">
        <f t="shared" si="525"/>
        <v>#N/A</v>
      </c>
      <c r="BL1000" s="20" t="e">
        <f t="shared" si="526"/>
        <v>#N/A</v>
      </c>
      <c r="BM1000" s="20" t="e">
        <f t="shared" si="527"/>
        <v>#N/A</v>
      </c>
      <c r="BN1000" s="25" t="e">
        <f t="shared" si="528"/>
        <v>#N/A</v>
      </c>
      <c r="BO1000" s="26" t="str">
        <f t="shared" si="529"/>
        <v>0</v>
      </c>
      <c r="BP1000" s="21" t="e">
        <f t="shared" si="530"/>
        <v>#VALUE!</v>
      </c>
      <c r="BQ1000" s="20" t="e">
        <f t="shared" si="531"/>
        <v>#N/A</v>
      </c>
      <c r="BR1000" s="20" t="e">
        <v>#N/A</v>
      </c>
      <c r="BS1000" s="9" t="e">
        <v>#N/A</v>
      </c>
      <c r="BT1000" s="2" t="e">
        <f t="shared" si="532"/>
        <v>#VALUE!</v>
      </c>
      <c r="BU1000" s="2" t="e">
        <f t="shared" si="500"/>
        <v>#N/A</v>
      </c>
      <c r="BV1000" s="2" t="e">
        <f t="shared" si="501"/>
        <v>#N/A</v>
      </c>
    </row>
    <row r="1001" s="2" customFormat="1" ht="22.95" customHeight="1" spans="1:74">
      <c r="A1001" s="9" t="str">
        <f t="shared" si="502"/>
        <v>N 037Induk</v>
      </c>
      <c r="B1001" s="9" t="str">
        <f t="shared" si="503"/>
        <v>N 037jurusan 1</v>
      </c>
      <c r="C1001" s="9" t="str">
        <f t="shared" si="504"/>
        <v>N 037jurusan 2</v>
      </c>
      <c r="D1001" s="9" t="str">
        <f t="shared" si="505"/>
        <v>N 037jurusan 3</v>
      </c>
      <c r="E1001" s="9" t="str">
        <f t="shared" si="506"/>
        <v>N 037jurusan 4</v>
      </c>
      <c r="F1001" s="10" t="s">
        <v>226</v>
      </c>
      <c r="G1001" s="10" t="s">
        <v>101</v>
      </c>
      <c r="H1001" s="10" t="s">
        <v>1222</v>
      </c>
      <c r="I1001" s="10">
        <v>0.92085</v>
      </c>
      <c r="J1001" s="10">
        <v>124.08945</v>
      </c>
      <c r="K1001" s="10" t="s">
        <v>7465</v>
      </c>
      <c r="L1001" s="10" t="s">
        <v>7465</v>
      </c>
      <c r="M1001" s="10" t="s">
        <v>7465</v>
      </c>
      <c r="N1001" s="14">
        <f t="shared" si="507"/>
        <v>0</v>
      </c>
      <c r="O1001" s="15" t="e">
        <f t="shared" si="508"/>
        <v>#VALUE!</v>
      </c>
      <c r="P1001" s="15" t="e">
        <f t="shared" si="509"/>
        <v>#VALUE!</v>
      </c>
      <c r="Q1001" s="17" t="e">
        <f>VLOOKUP($A1001,'DATA PENGUKURAN GARDU'!$A:$BS,42,0)</f>
        <v>#N/A</v>
      </c>
      <c r="R1001" s="18" t="e">
        <f t="shared" si="510"/>
        <v>#N/A</v>
      </c>
      <c r="S1001" s="17" t="e">
        <f>VLOOKUP($A1001,'DATA PENGUKURAN GARDU'!$A:$BS,44,0)</f>
        <v>#N/A</v>
      </c>
      <c r="T1001" s="18" t="e">
        <f t="shared" si="511"/>
        <v>#N/A</v>
      </c>
      <c r="U1001" s="17" t="e">
        <f>VLOOKUP($A1001,'DATA PENGUKURAN GARDU'!$A:$BS,46,0)</f>
        <v>#N/A</v>
      </c>
      <c r="V1001" s="18" t="e">
        <f t="shared" si="512"/>
        <v>#N/A</v>
      </c>
      <c r="W1001" s="17" t="e">
        <f>VLOOKUP($A1001,'DATA PENGUKURAN GARDU'!$A:$BS,48,0)</f>
        <v>#N/A</v>
      </c>
      <c r="X1001" s="17" t="e">
        <f>VLOOKUP($A1001,'DATA PENGUKURAN GARDU'!$A:$BS,53,0)</f>
        <v>#N/A</v>
      </c>
      <c r="Y1001" s="17" t="e">
        <f>VLOOKUP($A1001,'DATA PENGUKURAN GARDU'!$A:$BS,54,0)</f>
        <v>#N/A</v>
      </c>
      <c r="Z1001" s="17" t="e">
        <f>VLOOKUP($A1001,'DATA PENGUKURAN GARDU'!$A:$BS,55,0)</f>
        <v>#N/A</v>
      </c>
      <c r="AA1001" s="20" t="e">
        <f>VLOOKUP($B1001,'DATA PENGUKURAN GARDU'!$A:$BS,42,0)</f>
        <v>#N/A</v>
      </c>
      <c r="AB1001" s="21" t="e">
        <f t="shared" si="513"/>
        <v>#N/A</v>
      </c>
      <c r="AC1001" s="20" t="e">
        <f>VLOOKUP($B1001,'DATA PENGUKURAN GARDU'!$A:$BS,44,0)</f>
        <v>#N/A</v>
      </c>
      <c r="AD1001" s="21" t="e">
        <f t="shared" si="514"/>
        <v>#N/A</v>
      </c>
      <c r="AE1001" s="20" t="e">
        <f>VLOOKUP($B1001,'DATA PENGUKURAN GARDU'!$A:$BS,46,0)</f>
        <v>#N/A</v>
      </c>
      <c r="AF1001" s="21" t="e">
        <f t="shared" si="515"/>
        <v>#N/A</v>
      </c>
      <c r="AG1001" s="20" t="e">
        <f>VLOOKUP($B1001,'DATA PENGUKURAN GARDU'!$A:$BS,46,0)</f>
        <v>#N/A</v>
      </c>
      <c r="AH1001" s="20" t="e">
        <f>VLOOKUP($B1001,'DATA PENGUKURAN GARDU'!$A:$BS,53,0)</f>
        <v>#N/A</v>
      </c>
      <c r="AI1001" s="20" t="e">
        <f>VLOOKUP($B1001,'DATA PENGUKURAN GARDU'!$A:$BS,54,0)</f>
        <v>#N/A</v>
      </c>
      <c r="AJ1001" s="17" t="e">
        <f>VLOOKUP($C1001,'DATA PENGUKURAN GARDU'!$A:$BS,42,0)</f>
        <v>#N/A</v>
      </c>
      <c r="AK1001" s="23" t="e">
        <f t="shared" si="516"/>
        <v>#N/A</v>
      </c>
      <c r="AL1001" s="17" t="e">
        <f>VLOOKUP($C1001,'DATA PENGUKURAN GARDU'!$A:$BS,44,0)</f>
        <v>#N/A</v>
      </c>
      <c r="AM1001" s="23" t="e">
        <f t="shared" si="517"/>
        <v>#N/A</v>
      </c>
      <c r="AN1001" s="17" t="e">
        <f>VLOOKUP($C1001,'DATA PENGUKURAN GARDU'!$A:$BS,46,0)</f>
        <v>#N/A</v>
      </c>
      <c r="AO1001" s="23" t="e">
        <f t="shared" si="518"/>
        <v>#N/A</v>
      </c>
      <c r="AP1001" s="17" t="e">
        <f>VLOOKUP($C1001,'DATA PENGUKURAN GARDU'!$A:$BS,46,0)</f>
        <v>#N/A</v>
      </c>
      <c r="AQ1001" s="17" t="e">
        <f>VLOOKUP($C1001,'DATA PENGUKURAN GARDU'!$A:$BS,53,0)</f>
        <v>#N/A</v>
      </c>
      <c r="AR1001" s="17" t="e">
        <f>VLOOKUP($C1001,'DATA PENGUKURAN GARDU'!$A:$BS,54,0)</f>
        <v>#N/A</v>
      </c>
      <c r="AS1001" s="20" t="e">
        <f>VLOOKUP($D1001,'DATA PENGUKURAN GARDU'!$A:$BS,42,0)</f>
        <v>#N/A</v>
      </c>
      <c r="AT1001" s="21" t="e">
        <f t="shared" si="519"/>
        <v>#N/A</v>
      </c>
      <c r="AU1001" s="20" t="e">
        <f>VLOOKUP($D1001,'DATA PENGUKURAN GARDU'!$A:$BS,44,0)</f>
        <v>#N/A</v>
      </c>
      <c r="AV1001" s="21" t="e">
        <f t="shared" si="520"/>
        <v>#N/A</v>
      </c>
      <c r="AW1001" s="20" t="e">
        <f>VLOOKUP($D1001,'DATA PENGUKURAN GARDU'!$A:$BS,46,0)</f>
        <v>#N/A</v>
      </c>
      <c r="AX1001" s="21" t="e">
        <f t="shared" si="521"/>
        <v>#N/A</v>
      </c>
      <c r="AY1001" s="20" t="e">
        <f>VLOOKUP($D1001,'DATA PENGUKURAN GARDU'!$A:$BS,46,0)</f>
        <v>#N/A</v>
      </c>
      <c r="AZ1001" s="20" t="e">
        <f>VLOOKUP($D1001,'DATA PENGUKURAN GARDU'!$A:$BS,53,0)</f>
        <v>#N/A</v>
      </c>
      <c r="BA1001" s="20" t="e">
        <f>VLOOKUP($D1001,'DATA PENGUKURAN GARDU'!$A:$BS,54,0)</f>
        <v>#N/A</v>
      </c>
      <c r="BB1001" s="17" t="e">
        <f>VLOOKUP($E1001,'DATA PENGUKURAN GARDU'!$A:$BS,42,0)</f>
        <v>#N/A</v>
      </c>
      <c r="BC1001" s="23" t="e">
        <f t="shared" si="522"/>
        <v>#N/A</v>
      </c>
      <c r="BD1001" s="17" t="e">
        <f>VLOOKUP($E1001,'DATA PENGUKURAN GARDU'!$A:$BS,44,0)</f>
        <v>#N/A</v>
      </c>
      <c r="BE1001" s="23" t="e">
        <f t="shared" si="523"/>
        <v>#N/A</v>
      </c>
      <c r="BF1001" s="17" t="e">
        <f>VLOOKUP($E1001,'DATA PENGUKURAN GARDU'!$A:$BS,46,0)</f>
        <v>#N/A</v>
      </c>
      <c r="BG1001" s="23" t="e">
        <f t="shared" si="524"/>
        <v>#N/A</v>
      </c>
      <c r="BH1001" s="17" t="e">
        <f>VLOOKUP($E1001,'DATA PENGUKURAN GARDU'!$A:$BS,46,0)</f>
        <v>#N/A</v>
      </c>
      <c r="BI1001" s="17" t="e">
        <f>VLOOKUP($E1001,'DATA PENGUKURAN GARDU'!$A:$BS,53,0)</f>
        <v>#N/A</v>
      </c>
      <c r="BJ1001" s="17" t="e">
        <f>VLOOKUP($E1001,'DATA PENGUKURAN GARDU'!$A:$BS,54,0)</f>
        <v>#N/A</v>
      </c>
      <c r="BK1001" s="20" t="e">
        <f t="shared" si="525"/>
        <v>#N/A</v>
      </c>
      <c r="BL1001" s="20" t="e">
        <f t="shared" si="526"/>
        <v>#N/A</v>
      </c>
      <c r="BM1001" s="20" t="e">
        <f t="shared" si="527"/>
        <v>#N/A</v>
      </c>
      <c r="BN1001" s="25" t="e">
        <f t="shared" si="528"/>
        <v>#N/A</v>
      </c>
      <c r="BO1001" s="26" t="str">
        <f t="shared" si="529"/>
        <v>0</v>
      </c>
      <c r="BP1001" s="21" t="e">
        <f t="shared" si="530"/>
        <v>#VALUE!</v>
      </c>
      <c r="BQ1001" s="20" t="e">
        <f t="shared" si="531"/>
        <v>#N/A</v>
      </c>
      <c r="BR1001" s="20" t="e">
        <v>#N/A</v>
      </c>
      <c r="BS1001" s="9" t="e">
        <v>#N/A</v>
      </c>
      <c r="BT1001" s="2" t="e">
        <f t="shared" si="532"/>
        <v>#VALUE!</v>
      </c>
      <c r="BU1001" s="2" t="e">
        <f t="shared" si="500"/>
        <v>#N/A</v>
      </c>
      <c r="BV1001" s="2" t="e">
        <f t="shared" si="501"/>
        <v>#N/A</v>
      </c>
    </row>
    <row r="1002" s="2" customFormat="1" ht="22.95" customHeight="1" spans="1:74">
      <c r="A1002" s="9" t="str">
        <f t="shared" si="502"/>
        <v>L-021Induk</v>
      </c>
      <c r="B1002" s="9" t="str">
        <f t="shared" si="503"/>
        <v>L-021jurusan 1</v>
      </c>
      <c r="C1002" s="9" t="str">
        <f t="shared" si="504"/>
        <v>L-021jurusan 2</v>
      </c>
      <c r="D1002" s="9" t="str">
        <f t="shared" si="505"/>
        <v>L-021jurusan 3</v>
      </c>
      <c r="E1002" s="9" t="str">
        <f t="shared" si="506"/>
        <v>L-021jurusan 4</v>
      </c>
      <c r="F1002" s="10" t="s">
        <v>46</v>
      </c>
      <c r="G1002" s="10" t="s">
        <v>22</v>
      </c>
      <c r="H1002" s="10" t="s">
        <v>1223</v>
      </c>
      <c r="I1002" s="10">
        <v>0.39883</v>
      </c>
      <c r="J1002" s="10">
        <v>123.98026</v>
      </c>
      <c r="K1002" s="10" t="s">
        <v>7465</v>
      </c>
      <c r="L1002" s="10" t="s">
        <v>7465</v>
      </c>
      <c r="M1002" s="10" t="s">
        <v>7465</v>
      </c>
      <c r="N1002" s="14">
        <f t="shared" si="507"/>
        <v>0</v>
      </c>
      <c r="O1002" s="15" t="e">
        <f t="shared" si="508"/>
        <v>#VALUE!</v>
      </c>
      <c r="P1002" s="15" t="e">
        <f t="shared" si="509"/>
        <v>#VALUE!</v>
      </c>
      <c r="Q1002" s="17" t="e">
        <f>VLOOKUP($A1002,'DATA PENGUKURAN GARDU'!$A:$BS,42,0)</f>
        <v>#N/A</v>
      </c>
      <c r="R1002" s="18" t="e">
        <f t="shared" si="510"/>
        <v>#N/A</v>
      </c>
      <c r="S1002" s="17" t="e">
        <f>VLOOKUP($A1002,'DATA PENGUKURAN GARDU'!$A:$BS,44,0)</f>
        <v>#N/A</v>
      </c>
      <c r="T1002" s="18" t="e">
        <f t="shared" si="511"/>
        <v>#N/A</v>
      </c>
      <c r="U1002" s="17" t="e">
        <f>VLOOKUP($A1002,'DATA PENGUKURAN GARDU'!$A:$BS,46,0)</f>
        <v>#N/A</v>
      </c>
      <c r="V1002" s="18" t="e">
        <f t="shared" si="512"/>
        <v>#N/A</v>
      </c>
      <c r="W1002" s="17" t="e">
        <f>VLOOKUP($A1002,'DATA PENGUKURAN GARDU'!$A:$BS,48,0)</f>
        <v>#N/A</v>
      </c>
      <c r="X1002" s="17" t="e">
        <f>VLOOKUP($A1002,'DATA PENGUKURAN GARDU'!$A:$BS,53,0)</f>
        <v>#N/A</v>
      </c>
      <c r="Y1002" s="17" t="e">
        <f>VLOOKUP($A1002,'DATA PENGUKURAN GARDU'!$A:$BS,54,0)</f>
        <v>#N/A</v>
      </c>
      <c r="Z1002" s="17" t="e">
        <f>VLOOKUP($A1002,'DATA PENGUKURAN GARDU'!$A:$BS,55,0)</f>
        <v>#N/A</v>
      </c>
      <c r="AA1002" s="20" t="e">
        <f>VLOOKUP($B1002,'DATA PENGUKURAN GARDU'!$A:$BS,42,0)</f>
        <v>#N/A</v>
      </c>
      <c r="AB1002" s="21" t="e">
        <f t="shared" si="513"/>
        <v>#N/A</v>
      </c>
      <c r="AC1002" s="20" t="e">
        <f>VLOOKUP($B1002,'DATA PENGUKURAN GARDU'!$A:$BS,44,0)</f>
        <v>#N/A</v>
      </c>
      <c r="AD1002" s="21" t="e">
        <f t="shared" si="514"/>
        <v>#N/A</v>
      </c>
      <c r="AE1002" s="20" t="e">
        <f>VLOOKUP($B1002,'DATA PENGUKURAN GARDU'!$A:$BS,46,0)</f>
        <v>#N/A</v>
      </c>
      <c r="AF1002" s="21" t="e">
        <f t="shared" si="515"/>
        <v>#N/A</v>
      </c>
      <c r="AG1002" s="20" t="e">
        <f>VLOOKUP($B1002,'DATA PENGUKURAN GARDU'!$A:$BS,46,0)</f>
        <v>#N/A</v>
      </c>
      <c r="AH1002" s="20" t="e">
        <f>VLOOKUP($B1002,'DATA PENGUKURAN GARDU'!$A:$BS,53,0)</f>
        <v>#N/A</v>
      </c>
      <c r="AI1002" s="20" t="e">
        <f>VLOOKUP($B1002,'DATA PENGUKURAN GARDU'!$A:$BS,54,0)</f>
        <v>#N/A</v>
      </c>
      <c r="AJ1002" s="17" t="e">
        <f>VLOOKUP($C1002,'DATA PENGUKURAN GARDU'!$A:$BS,42,0)</f>
        <v>#N/A</v>
      </c>
      <c r="AK1002" s="23" t="e">
        <f t="shared" si="516"/>
        <v>#N/A</v>
      </c>
      <c r="AL1002" s="17" t="e">
        <f>VLOOKUP($C1002,'DATA PENGUKURAN GARDU'!$A:$BS,44,0)</f>
        <v>#N/A</v>
      </c>
      <c r="AM1002" s="23" t="e">
        <f t="shared" si="517"/>
        <v>#N/A</v>
      </c>
      <c r="AN1002" s="17" t="e">
        <f>VLOOKUP($C1002,'DATA PENGUKURAN GARDU'!$A:$BS,46,0)</f>
        <v>#N/A</v>
      </c>
      <c r="AO1002" s="23" t="e">
        <f t="shared" si="518"/>
        <v>#N/A</v>
      </c>
      <c r="AP1002" s="17" t="e">
        <f>VLOOKUP($C1002,'DATA PENGUKURAN GARDU'!$A:$BS,46,0)</f>
        <v>#N/A</v>
      </c>
      <c r="AQ1002" s="17" t="e">
        <f>VLOOKUP($C1002,'DATA PENGUKURAN GARDU'!$A:$BS,53,0)</f>
        <v>#N/A</v>
      </c>
      <c r="AR1002" s="17" t="e">
        <f>VLOOKUP($C1002,'DATA PENGUKURAN GARDU'!$A:$BS,54,0)</f>
        <v>#N/A</v>
      </c>
      <c r="AS1002" s="20" t="e">
        <f>VLOOKUP($D1002,'DATA PENGUKURAN GARDU'!$A:$BS,42,0)</f>
        <v>#N/A</v>
      </c>
      <c r="AT1002" s="21" t="e">
        <f t="shared" si="519"/>
        <v>#N/A</v>
      </c>
      <c r="AU1002" s="20" t="e">
        <f>VLOOKUP($D1002,'DATA PENGUKURAN GARDU'!$A:$BS,44,0)</f>
        <v>#N/A</v>
      </c>
      <c r="AV1002" s="21" t="e">
        <f t="shared" si="520"/>
        <v>#N/A</v>
      </c>
      <c r="AW1002" s="20" t="e">
        <f>VLOOKUP($D1002,'DATA PENGUKURAN GARDU'!$A:$BS,46,0)</f>
        <v>#N/A</v>
      </c>
      <c r="AX1002" s="21" t="e">
        <f t="shared" si="521"/>
        <v>#N/A</v>
      </c>
      <c r="AY1002" s="20" t="e">
        <f>VLOOKUP($D1002,'DATA PENGUKURAN GARDU'!$A:$BS,46,0)</f>
        <v>#N/A</v>
      </c>
      <c r="AZ1002" s="20" t="e">
        <f>VLOOKUP($D1002,'DATA PENGUKURAN GARDU'!$A:$BS,53,0)</f>
        <v>#N/A</v>
      </c>
      <c r="BA1002" s="20" t="e">
        <f>VLOOKUP($D1002,'DATA PENGUKURAN GARDU'!$A:$BS,54,0)</f>
        <v>#N/A</v>
      </c>
      <c r="BB1002" s="17" t="e">
        <f>VLOOKUP($E1002,'DATA PENGUKURAN GARDU'!$A:$BS,42,0)</f>
        <v>#N/A</v>
      </c>
      <c r="BC1002" s="23" t="e">
        <f t="shared" si="522"/>
        <v>#N/A</v>
      </c>
      <c r="BD1002" s="17" t="e">
        <f>VLOOKUP($E1002,'DATA PENGUKURAN GARDU'!$A:$BS,44,0)</f>
        <v>#N/A</v>
      </c>
      <c r="BE1002" s="23" t="e">
        <f t="shared" si="523"/>
        <v>#N/A</v>
      </c>
      <c r="BF1002" s="17" t="e">
        <f>VLOOKUP($E1002,'DATA PENGUKURAN GARDU'!$A:$BS,46,0)</f>
        <v>#N/A</v>
      </c>
      <c r="BG1002" s="23" t="e">
        <f t="shared" si="524"/>
        <v>#N/A</v>
      </c>
      <c r="BH1002" s="17" t="e">
        <f>VLOOKUP($E1002,'DATA PENGUKURAN GARDU'!$A:$BS,46,0)</f>
        <v>#N/A</v>
      </c>
      <c r="BI1002" s="17" t="e">
        <f>VLOOKUP($E1002,'DATA PENGUKURAN GARDU'!$A:$BS,53,0)</f>
        <v>#N/A</v>
      </c>
      <c r="BJ1002" s="17" t="e">
        <f>VLOOKUP($E1002,'DATA PENGUKURAN GARDU'!$A:$BS,54,0)</f>
        <v>#N/A</v>
      </c>
      <c r="BK1002" s="20" t="e">
        <f t="shared" si="525"/>
        <v>#N/A</v>
      </c>
      <c r="BL1002" s="20" t="e">
        <f t="shared" si="526"/>
        <v>#N/A</v>
      </c>
      <c r="BM1002" s="20" t="e">
        <f t="shared" si="527"/>
        <v>#N/A</v>
      </c>
      <c r="BN1002" s="25" t="e">
        <f t="shared" si="528"/>
        <v>#N/A</v>
      </c>
      <c r="BO1002" s="26" t="str">
        <f t="shared" si="529"/>
        <v>0</v>
      </c>
      <c r="BP1002" s="21" t="e">
        <f t="shared" si="530"/>
        <v>#VALUE!</v>
      </c>
      <c r="BQ1002" s="20" t="e">
        <f t="shared" si="531"/>
        <v>#N/A</v>
      </c>
      <c r="BR1002" s="20" t="e">
        <v>#N/A</v>
      </c>
      <c r="BS1002" s="9" t="e">
        <v>#N/A</v>
      </c>
      <c r="BT1002" s="2" t="e">
        <f t="shared" si="532"/>
        <v>#VALUE!</v>
      </c>
      <c r="BU1002" s="2" t="e">
        <f t="shared" si="500"/>
        <v>#N/A</v>
      </c>
      <c r="BV1002" s="2" t="e">
        <f t="shared" si="501"/>
        <v>#N/A</v>
      </c>
    </row>
    <row r="1003" s="2" customFormat="1" ht="22.95" customHeight="1" spans="1:74">
      <c r="A1003" s="9" t="str">
        <f t="shared" si="502"/>
        <v>L-024Induk</v>
      </c>
      <c r="B1003" s="9" t="str">
        <f t="shared" si="503"/>
        <v>L-024jurusan 1</v>
      </c>
      <c r="C1003" s="9" t="str">
        <f t="shared" si="504"/>
        <v>L-024jurusan 2</v>
      </c>
      <c r="D1003" s="9" t="str">
        <f t="shared" si="505"/>
        <v>L-024jurusan 3</v>
      </c>
      <c r="E1003" s="9" t="str">
        <f t="shared" si="506"/>
        <v>L-024jurusan 4</v>
      </c>
      <c r="F1003" s="10" t="s">
        <v>46</v>
      </c>
      <c r="G1003" s="10" t="s">
        <v>22</v>
      </c>
      <c r="H1003" s="10" t="s">
        <v>1224</v>
      </c>
      <c r="I1003" s="10">
        <v>0.3652</v>
      </c>
      <c r="J1003" s="10">
        <v>123.94921</v>
      </c>
      <c r="K1003" s="10" t="s">
        <v>7465</v>
      </c>
      <c r="L1003" s="10" t="s">
        <v>7465</v>
      </c>
      <c r="M1003" s="10" t="s">
        <v>7465</v>
      </c>
      <c r="N1003" s="14">
        <f t="shared" si="507"/>
        <v>0</v>
      </c>
      <c r="O1003" s="15" t="e">
        <f t="shared" si="508"/>
        <v>#VALUE!</v>
      </c>
      <c r="P1003" s="15" t="e">
        <f t="shared" si="509"/>
        <v>#VALUE!</v>
      </c>
      <c r="Q1003" s="17" t="e">
        <f>VLOOKUP($A1003,'DATA PENGUKURAN GARDU'!$A:$BS,42,0)</f>
        <v>#N/A</v>
      </c>
      <c r="R1003" s="18" t="e">
        <f t="shared" si="510"/>
        <v>#N/A</v>
      </c>
      <c r="S1003" s="17" t="e">
        <f>VLOOKUP($A1003,'DATA PENGUKURAN GARDU'!$A:$BS,44,0)</f>
        <v>#N/A</v>
      </c>
      <c r="T1003" s="18" t="e">
        <f t="shared" si="511"/>
        <v>#N/A</v>
      </c>
      <c r="U1003" s="17" t="e">
        <f>VLOOKUP($A1003,'DATA PENGUKURAN GARDU'!$A:$BS,46,0)</f>
        <v>#N/A</v>
      </c>
      <c r="V1003" s="18" t="e">
        <f t="shared" si="512"/>
        <v>#N/A</v>
      </c>
      <c r="W1003" s="17" t="e">
        <f>VLOOKUP($A1003,'DATA PENGUKURAN GARDU'!$A:$BS,48,0)</f>
        <v>#N/A</v>
      </c>
      <c r="X1003" s="17" t="e">
        <f>VLOOKUP($A1003,'DATA PENGUKURAN GARDU'!$A:$BS,53,0)</f>
        <v>#N/A</v>
      </c>
      <c r="Y1003" s="17" t="e">
        <f>VLOOKUP($A1003,'DATA PENGUKURAN GARDU'!$A:$BS,54,0)</f>
        <v>#N/A</v>
      </c>
      <c r="Z1003" s="17" t="e">
        <f>VLOOKUP($A1003,'DATA PENGUKURAN GARDU'!$A:$BS,55,0)</f>
        <v>#N/A</v>
      </c>
      <c r="AA1003" s="20" t="e">
        <f>VLOOKUP($B1003,'DATA PENGUKURAN GARDU'!$A:$BS,42,0)</f>
        <v>#N/A</v>
      </c>
      <c r="AB1003" s="21" t="e">
        <f t="shared" si="513"/>
        <v>#N/A</v>
      </c>
      <c r="AC1003" s="20" t="e">
        <f>VLOOKUP($B1003,'DATA PENGUKURAN GARDU'!$A:$BS,44,0)</f>
        <v>#N/A</v>
      </c>
      <c r="AD1003" s="21" t="e">
        <f t="shared" si="514"/>
        <v>#N/A</v>
      </c>
      <c r="AE1003" s="20" t="e">
        <f>VLOOKUP($B1003,'DATA PENGUKURAN GARDU'!$A:$BS,46,0)</f>
        <v>#N/A</v>
      </c>
      <c r="AF1003" s="21" t="e">
        <f t="shared" si="515"/>
        <v>#N/A</v>
      </c>
      <c r="AG1003" s="20" t="e">
        <f>VLOOKUP($B1003,'DATA PENGUKURAN GARDU'!$A:$BS,46,0)</f>
        <v>#N/A</v>
      </c>
      <c r="AH1003" s="20" t="e">
        <f>VLOOKUP($B1003,'DATA PENGUKURAN GARDU'!$A:$BS,53,0)</f>
        <v>#N/A</v>
      </c>
      <c r="AI1003" s="20" t="e">
        <f>VLOOKUP($B1003,'DATA PENGUKURAN GARDU'!$A:$BS,54,0)</f>
        <v>#N/A</v>
      </c>
      <c r="AJ1003" s="17" t="e">
        <f>VLOOKUP($C1003,'DATA PENGUKURAN GARDU'!$A:$BS,42,0)</f>
        <v>#N/A</v>
      </c>
      <c r="AK1003" s="23" t="e">
        <f t="shared" si="516"/>
        <v>#N/A</v>
      </c>
      <c r="AL1003" s="17" t="e">
        <f>VLOOKUP($C1003,'DATA PENGUKURAN GARDU'!$A:$BS,44,0)</f>
        <v>#N/A</v>
      </c>
      <c r="AM1003" s="23" t="e">
        <f t="shared" si="517"/>
        <v>#N/A</v>
      </c>
      <c r="AN1003" s="17" t="e">
        <f>VLOOKUP($C1003,'DATA PENGUKURAN GARDU'!$A:$BS,46,0)</f>
        <v>#N/A</v>
      </c>
      <c r="AO1003" s="23" t="e">
        <f t="shared" si="518"/>
        <v>#N/A</v>
      </c>
      <c r="AP1003" s="17" t="e">
        <f>VLOOKUP($C1003,'DATA PENGUKURAN GARDU'!$A:$BS,46,0)</f>
        <v>#N/A</v>
      </c>
      <c r="AQ1003" s="17" t="e">
        <f>VLOOKUP($C1003,'DATA PENGUKURAN GARDU'!$A:$BS,53,0)</f>
        <v>#N/A</v>
      </c>
      <c r="AR1003" s="17" t="e">
        <f>VLOOKUP($C1003,'DATA PENGUKURAN GARDU'!$A:$BS,54,0)</f>
        <v>#N/A</v>
      </c>
      <c r="AS1003" s="20" t="e">
        <f>VLOOKUP($D1003,'DATA PENGUKURAN GARDU'!$A:$BS,42,0)</f>
        <v>#N/A</v>
      </c>
      <c r="AT1003" s="21" t="e">
        <f t="shared" si="519"/>
        <v>#N/A</v>
      </c>
      <c r="AU1003" s="20" t="e">
        <f>VLOOKUP($D1003,'DATA PENGUKURAN GARDU'!$A:$BS,44,0)</f>
        <v>#N/A</v>
      </c>
      <c r="AV1003" s="21" t="e">
        <f t="shared" si="520"/>
        <v>#N/A</v>
      </c>
      <c r="AW1003" s="20" t="e">
        <f>VLOOKUP($D1003,'DATA PENGUKURAN GARDU'!$A:$BS,46,0)</f>
        <v>#N/A</v>
      </c>
      <c r="AX1003" s="21" t="e">
        <f t="shared" si="521"/>
        <v>#N/A</v>
      </c>
      <c r="AY1003" s="20" t="e">
        <f>VLOOKUP($D1003,'DATA PENGUKURAN GARDU'!$A:$BS,46,0)</f>
        <v>#N/A</v>
      </c>
      <c r="AZ1003" s="20" t="e">
        <f>VLOOKUP($D1003,'DATA PENGUKURAN GARDU'!$A:$BS,53,0)</f>
        <v>#N/A</v>
      </c>
      <c r="BA1003" s="20" t="e">
        <f>VLOOKUP($D1003,'DATA PENGUKURAN GARDU'!$A:$BS,54,0)</f>
        <v>#N/A</v>
      </c>
      <c r="BB1003" s="17" t="e">
        <f>VLOOKUP($E1003,'DATA PENGUKURAN GARDU'!$A:$BS,42,0)</f>
        <v>#N/A</v>
      </c>
      <c r="BC1003" s="23" t="e">
        <f t="shared" si="522"/>
        <v>#N/A</v>
      </c>
      <c r="BD1003" s="17" t="e">
        <f>VLOOKUP($E1003,'DATA PENGUKURAN GARDU'!$A:$BS,44,0)</f>
        <v>#N/A</v>
      </c>
      <c r="BE1003" s="23" t="e">
        <f t="shared" si="523"/>
        <v>#N/A</v>
      </c>
      <c r="BF1003" s="17" t="e">
        <f>VLOOKUP($E1003,'DATA PENGUKURAN GARDU'!$A:$BS,46,0)</f>
        <v>#N/A</v>
      </c>
      <c r="BG1003" s="23" t="e">
        <f t="shared" si="524"/>
        <v>#N/A</v>
      </c>
      <c r="BH1003" s="17" t="e">
        <f>VLOOKUP($E1003,'DATA PENGUKURAN GARDU'!$A:$BS,46,0)</f>
        <v>#N/A</v>
      </c>
      <c r="BI1003" s="17" t="e">
        <f>VLOOKUP($E1003,'DATA PENGUKURAN GARDU'!$A:$BS,53,0)</f>
        <v>#N/A</v>
      </c>
      <c r="BJ1003" s="17" t="e">
        <f>VLOOKUP($E1003,'DATA PENGUKURAN GARDU'!$A:$BS,54,0)</f>
        <v>#N/A</v>
      </c>
      <c r="BK1003" s="20" t="e">
        <f t="shared" si="525"/>
        <v>#N/A</v>
      </c>
      <c r="BL1003" s="20" t="e">
        <f t="shared" si="526"/>
        <v>#N/A</v>
      </c>
      <c r="BM1003" s="20" t="e">
        <f t="shared" si="527"/>
        <v>#N/A</v>
      </c>
      <c r="BN1003" s="25" t="e">
        <f t="shared" si="528"/>
        <v>#N/A</v>
      </c>
      <c r="BO1003" s="26" t="str">
        <f t="shared" si="529"/>
        <v>0</v>
      </c>
      <c r="BP1003" s="21" t="e">
        <f t="shared" si="530"/>
        <v>#VALUE!</v>
      </c>
      <c r="BQ1003" s="20" t="e">
        <f t="shared" si="531"/>
        <v>#N/A</v>
      </c>
      <c r="BR1003" s="20" t="e">
        <v>#N/A</v>
      </c>
      <c r="BS1003" s="9" t="e">
        <v>#N/A</v>
      </c>
      <c r="BT1003" s="2" t="e">
        <f t="shared" si="532"/>
        <v>#VALUE!</v>
      </c>
      <c r="BU1003" s="2" t="e">
        <f t="shared" si="500"/>
        <v>#N/A</v>
      </c>
      <c r="BV1003" s="2" t="e">
        <f t="shared" si="501"/>
        <v>#N/A</v>
      </c>
    </row>
    <row r="1004" s="2" customFormat="1" ht="22.95" customHeight="1" spans="1:74">
      <c r="A1004" s="9" t="str">
        <f t="shared" si="502"/>
        <v>M 68.1Induk</v>
      </c>
      <c r="B1004" s="9" t="str">
        <f t="shared" si="503"/>
        <v>M 68.1jurusan 1</v>
      </c>
      <c r="C1004" s="9" t="str">
        <f t="shared" si="504"/>
        <v>M 68.1jurusan 2</v>
      </c>
      <c r="D1004" s="9" t="str">
        <f t="shared" si="505"/>
        <v>M 68.1jurusan 3</v>
      </c>
      <c r="E1004" s="9" t="str">
        <f t="shared" si="506"/>
        <v>M 68.1jurusan 4</v>
      </c>
      <c r="F1004" s="10" t="s">
        <v>1225</v>
      </c>
      <c r="G1004" s="10" t="s">
        <v>131</v>
      </c>
      <c r="H1004" s="10" t="s">
        <v>1226</v>
      </c>
      <c r="I1004" s="10">
        <v>0.550261</v>
      </c>
      <c r="J1004" s="10">
        <v>123.999417</v>
      </c>
      <c r="K1004" s="10" t="s">
        <v>7465</v>
      </c>
      <c r="L1004" s="10" t="s">
        <v>7465</v>
      </c>
      <c r="M1004" s="10" t="s">
        <v>7465</v>
      </c>
      <c r="N1004" s="14">
        <f t="shared" si="507"/>
        <v>0</v>
      </c>
      <c r="O1004" s="15" t="e">
        <f t="shared" si="508"/>
        <v>#VALUE!</v>
      </c>
      <c r="P1004" s="15" t="e">
        <f t="shared" si="509"/>
        <v>#VALUE!</v>
      </c>
      <c r="Q1004" s="17" t="e">
        <f>VLOOKUP($A1004,'DATA PENGUKURAN GARDU'!$A:$BS,42,0)</f>
        <v>#N/A</v>
      </c>
      <c r="R1004" s="18" t="e">
        <f t="shared" si="510"/>
        <v>#N/A</v>
      </c>
      <c r="S1004" s="17" t="e">
        <f>VLOOKUP($A1004,'DATA PENGUKURAN GARDU'!$A:$BS,44,0)</f>
        <v>#N/A</v>
      </c>
      <c r="T1004" s="18" t="e">
        <f t="shared" si="511"/>
        <v>#N/A</v>
      </c>
      <c r="U1004" s="17" t="e">
        <f>VLOOKUP($A1004,'DATA PENGUKURAN GARDU'!$A:$BS,46,0)</f>
        <v>#N/A</v>
      </c>
      <c r="V1004" s="18" t="e">
        <f t="shared" si="512"/>
        <v>#N/A</v>
      </c>
      <c r="W1004" s="17" t="e">
        <f>VLOOKUP($A1004,'DATA PENGUKURAN GARDU'!$A:$BS,48,0)</f>
        <v>#N/A</v>
      </c>
      <c r="X1004" s="17" t="e">
        <f>VLOOKUP($A1004,'DATA PENGUKURAN GARDU'!$A:$BS,53,0)</f>
        <v>#N/A</v>
      </c>
      <c r="Y1004" s="17" t="e">
        <f>VLOOKUP($A1004,'DATA PENGUKURAN GARDU'!$A:$BS,54,0)</f>
        <v>#N/A</v>
      </c>
      <c r="Z1004" s="17" t="e">
        <f>VLOOKUP($A1004,'DATA PENGUKURAN GARDU'!$A:$BS,55,0)</f>
        <v>#N/A</v>
      </c>
      <c r="AA1004" s="20" t="e">
        <f>VLOOKUP($B1004,'DATA PENGUKURAN GARDU'!$A:$BS,42,0)</f>
        <v>#N/A</v>
      </c>
      <c r="AB1004" s="21" t="e">
        <f t="shared" si="513"/>
        <v>#N/A</v>
      </c>
      <c r="AC1004" s="20" t="e">
        <f>VLOOKUP($B1004,'DATA PENGUKURAN GARDU'!$A:$BS,44,0)</f>
        <v>#N/A</v>
      </c>
      <c r="AD1004" s="21" t="e">
        <f t="shared" si="514"/>
        <v>#N/A</v>
      </c>
      <c r="AE1004" s="20" t="e">
        <f>VLOOKUP($B1004,'DATA PENGUKURAN GARDU'!$A:$BS,46,0)</f>
        <v>#N/A</v>
      </c>
      <c r="AF1004" s="21" t="e">
        <f t="shared" si="515"/>
        <v>#N/A</v>
      </c>
      <c r="AG1004" s="20" t="e">
        <f>VLOOKUP($B1004,'DATA PENGUKURAN GARDU'!$A:$BS,46,0)</f>
        <v>#N/A</v>
      </c>
      <c r="AH1004" s="20" t="e">
        <f>VLOOKUP($B1004,'DATA PENGUKURAN GARDU'!$A:$BS,53,0)</f>
        <v>#N/A</v>
      </c>
      <c r="AI1004" s="20" t="e">
        <f>VLOOKUP($B1004,'DATA PENGUKURAN GARDU'!$A:$BS,54,0)</f>
        <v>#N/A</v>
      </c>
      <c r="AJ1004" s="17" t="e">
        <f>VLOOKUP($C1004,'DATA PENGUKURAN GARDU'!$A:$BS,42,0)</f>
        <v>#N/A</v>
      </c>
      <c r="AK1004" s="23" t="e">
        <f t="shared" si="516"/>
        <v>#N/A</v>
      </c>
      <c r="AL1004" s="17" t="e">
        <f>VLOOKUP($C1004,'DATA PENGUKURAN GARDU'!$A:$BS,44,0)</f>
        <v>#N/A</v>
      </c>
      <c r="AM1004" s="23" t="e">
        <f t="shared" si="517"/>
        <v>#N/A</v>
      </c>
      <c r="AN1004" s="17" t="e">
        <f>VLOOKUP($C1004,'DATA PENGUKURAN GARDU'!$A:$BS,46,0)</f>
        <v>#N/A</v>
      </c>
      <c r="AO1004" s="23" t="e">
        <f t="shared" si="518"/>
        <v>#N/A</v>
      </c>
      <c r="AP1004" s="17" t="e">
        <f>VLOOKUP($C1004,'DATA PENGUKURAN GARDU'!$A:$BS,46,0)</f>
        <v>#N/A</v>
      </c>
      <c r="AQ1004" s="17" t="e">
        <f>VLOOKUP($C1004,'DATA PENGUKURAN GARDU'!$A:$BS,53,0)</f>
        <v>#N/A</v>
      </c>
      <c r="AR1004" s="17" t="e">
        <f>VLOOKUP($C1004,'DATA PENGUKURAN GARDU'!$A:$BS,54,0)</f>
        <v>#N/A</v>
      </c>
      <c r="AS1004" s="20" t="e">
        <f>VLOOKUP($D1004,'DATA PENGUKURAN GARDU'!$A:$BS,42,0)</f>
        <v>#N/A</v>
      </c>
      <c r="AT1004" s="21" t="e">
        <f t="shared" si="519"/>
        <v>#N/A</v>
      </c>
      <c r="AU1004" s="20" t="e">
        <f>VLOOKUP($D1004,'DATA PENGUKURAN GARDU'!$A:$BS,44,0)</f>
        <v>#N/A</v>
      </c>
      <c r="AV1004" s="21" t="e">
        <f t="shared" si="520"/>
        <v>#N/A</v>
      </c>
      <c r="AW1004" s="20" t="e">
        <f>VLOOKUP($D1004,'DATA PENGUKURAN GARDU'!$A:$BS,46,0)</f>
        <v>#N/A</v>
      </c>
      <c r="AX1004" s="21" t="e">
        <f t="shared" si="521"/>
        <v>#N/A</v>
      </c>
      <c r="AY1004" s="20" t="e">
        <f>VLOOKUP($D1004,'DATA PENGUKURAN GARDU'!$A:$BS,46,0)</f>
        <v>#N/A</v>
      </c>
      <c r="AZ1004" s="20" t="e">
        <f>VLOOKUP($D1004,'DATA PENGUKURAN GARDU'!$A:$BS,53,0)</f>
        <v>#N/A</v>
      </c>
      <c r="BA1004" s="20" t="e">
        <f>VLOOKUP($D1004,'DATA PENGUKURAN GARDU'!$A:$BS,54,0)</f>
        <v>#N/A</v>
      </c>
      <c r="BB1004" s="17" t="e">
        <f>VLOOKUP($E1004,'DATA PENGUKURAN GARDU'!$A:$BS,42,0)</f>
        <v>#N/A</v>
      </c>
      <c r="BC1004" s="23" t="e">
        <f t="shared" si="522"/>
        <v>#N/A</v>
      </c>
      <c r="BD1004" s="17" t="e">
        <f>VLOOKUP($E1004,'DATA PENGUKURAN GARDU'!$A:$BS,44,0)</f>
        <v>#N/A</v>
      </c>
      <c r="BE1004" s="23" t="e">
        <f t="shared" si="523"/>
        <v>#N/A</v>
      </c>
      <c r="BF1004" s="17" t="e">
        <f>VLOOKUP($E1004,'DATA PENGUKURAN GARDU'!$A:$BS,46,0)</f>
        <v>#N/A</v>
      </c>
      <c r="BG1004" s="23" t="e">
        <f t="shared" si="524"/>
        <v>#N/A</v>
      </c>
      <c r="BH1004" s="17" t="e">
        <f>VLOOKUP($E1004,'DATA PENGUKURAN GARDU'!$A:$BS,46,0)</f>
        <v>#N/A</v>
      </c>
      <c r="BI1004" s="17" t="e">
        <f>VLOOKUP($E1004,'DATA PENGUKURAN GARDU'!$A:$BS,53,0)</f>
        <v>#N/A</v>
      </c>
      <c r="BJ1004" s="17" t="e">
        <f>VLOOKUP($E1004,'DATA PENGUKURAN GARDU'!$A:$BS,54,0)</f>
        <v>#N/A</v>
      </c>
      <c r="BK1004" s="20" t="e">
        <f t="shared" si="525"/>
        <v>#N/A</v>
      </c>
      <c r="BL1004" s="20" t="e">
        <f t="shared" si="526"/>
        <v>#N/A</v>
      </c>
      <c r="BM1004" s="20" t="e">
        <f t="shared" si="527"/>
        <v>#N/A</v>
      </c>
      <c r="BN1004" s="25" t="e">
        <f t="shared" si="528"/>
        <v>#N/A</v>
      </c>
      <c r="BO1004" s="26" t="str">
        <f t="shared" si="529"/>
        <v>0</v>
      </c>
      <c r="BP1004" s="21" t="e">
        <f t="shared" si="530"/>
        <v>#VALUE!</v>
      </c>
      <c r="BQ1004" s="20" t="e">
        <f t="shared" si="531"/>
        <v>#N/A</v>
      </c>
      <c r="BR1004" s="20" t="e">
        <v>#N/A</v>
      </c>
      <c r="BS1004" s="9" t="e">
        <v>#N/A</v>
      </c>
      <c r="BT1004" s="2" t="e">
        <f t="shared" si="532"/>
        <v>#VALUE!</v>
      </c>
      <c r="BU1004" s="2" t="e">
        <f t="shared" si="500"/>
        <v>#N/A</v>
      </c>
      <c r="BV1004" s="2" t="e">
        <f t="shared" si="501"/>
        <v>#N/A</v>
      </c>
    </row>
    <row r="1005" s="2" customFormat="1" ht="22.95" customHeight="1" spans="1:74">
      <c r="A1005" s="9" t="str">
        <f t="shared" si="502"/>
        <v>L-061.1Induk</v>
      </c>
      <c r="B1005" s="9" t="str">
        <f t="shared" si="503"/>
        <v>L-061.1jurusan 1</v>
      </c>
      <c r="C1005" s="9" t="str">
        <f t="shared" si="504"/>
        <v>L-061.1jurusan 2</v>
      </c>
      <c r="D1005" s="9" t="str">
        <f t="shared" si="505"/>
        <v>L-061.1jurusan 3</v>
      </c>
      <c r="E1005" s="9" t="str">
        <f t="shared" si="506"/>
        <v>L-061.1jurusan 4</v>
      </c>
      <c r="F1005" s="10" t="s">
        <v>493</v>
      </c>
      <c r="G1005" s="10" t="s">
        <v>22</v>
      </c>
      <c r="H1005" s="10" t="s">
        <v>1227</v>
      </c>
      <c r="I1005" s="10">
        <v>0.311828</v>
      </c>
      <c r="J1005" s="10">
        <v>123.593868</v>
      </c>
      <c r="K1005" s="10" t="s">
        <v>7465</v>
      </c>
      <c r="L1005" s="10" t="s">
        <v>7465</v>
      </c>
      <c r="M1005" s="10" t="s">
        <v>7465</v>
      </c>
      <c r="N1005" s="14">
        <f t="shared" si="507"/>
        <v>0</v>
      </c>
      <c r="O1005" s="15" t="e">
        <f t="shared" si="508"/>
        <v>#VALUE!</v>
      </c>
      <c r="P1005" s="15" t="e">
        <f t="shared" si="509"/>
        <v>#VALUE!</v>
      </c>
      <c r="Q1005" s="17" t="e">
        <f>VLOOKUP($A1005,'DATA PENGUKURAN GARDU'!$A:$BS,42,0)</f>
        <v>#N/A</v>
      </c>
      <c r="R1005" s="18" t="e">
        <f t="shared" si="510"/>
        <v>#N/A</v>
      </c>
      <c r="S1005" s="17" t="e">
        <f>VLOOKUP($A1005,'DATA PENGUKURAN GARDU'!$A:$BS,44,0)</f>
        <v>#N/A</v>
      </c>
      <c r="T1005" s="18" t="e">
        <f t="shared" si="511"/>
        <v>#N/A</v>
      </c>
      <c r="U1005" s="17" t="e">
        <f>VLOOKUP($A1005,'DATA PENGUKURAN GARDU'!$A:$BS,46,0)</f>
        <v>#N/A</v>
      </c>
      <c r="V1005" s="18" t="e">
        <f t="shared" si="512"/>
        <v>#N/A</v>
      </c>
      <c r="W1005" s="17" t="e">
        <f>VLOOKUP($A1005,'DATA PENGUKURAN GARDU'!$A:$BS,48,0)</f>
        <v>#N/A</v>
      </c>
      <c r="X1005" s="17" t="e">
        <f>VLOOKUP($A1005,'DATA PENGUKURAN GARDU'!$A:$BS,53,0)</f>
        <v>#N/A</v>
      </c>
      <c r="Y1005" s="17" t="e">
        <f>VLOOKUP($A1005,'DATA PENGUKURAN GARDU'!$A:$BS,54,0)</f>
        <v>#N/A</v>
      </c>
      <c r="Z1005" s="17" t="e">
        <f>VLOOKUP($A1005,'DATA PENGUKURAN GARDU'!$A:$BS,55,0)</f>
        <v>#N/A</v>
      </c>
      <c r="AA1005" s="20" t="e">
        <f>VLOOKUP($B1005,'DATA PENGUKURAN GARDU'!$A:$BS,42,0)</f>
        <v>#N/A</v>
      </c>
      <c r="AB1005" s="21" t="e">
        <f t="shared" si="513"/>
        <v>#N/A</v>
      </c>
      <c r="AC1005" s="20" t="e">
        <f>VLOOKUP($B1005,'DATA PENGUKURAN GARDU'!$A:$BS,44,0)</f>
        <v>#N/A</v>
      </c>
      <c r="AD1005" s="21" t="e">
        <f t="shared" si="514"/>
        <v>#N/A</v>
      </c>
      <c r="AE1005" s="20" t="e">
        <f>VLOOKUP($B1005,'DATA PENGUKURAN GARDU'!$A:$BS,46,0)</f>
        <v>#N/A</v>
      </c>
      <c r="AF1005" s="21" t="e">
        <f t="shared" si="515"/>
        <v>#N/A</v>
      </c>
      <c r="AG1005" s="20" t="e">
        <f>VLOOKUP($B1005,'DATA PENGUKURAN GARDU'!$A:$BS,46,0)</f>
        <v>#N/A</v>
      </c>
      <c r="AH1005" s="20" t="e">
        <f>VLOOKUP($B1005,'DATA PENGUKURAN GARDU'!$A:$BS,53,0)</f>
        <v>#N/A</v>
      </c>
      <c r="AI1005" s="20" t="e">
        <f>VLOOKUP($B1005,'DATA PENGUKURAN GARDU'!$A:$BS,54,0)</f>
        <v>#N/A</v>
      </c>
      <c r="AJ1005" s="17" t="e">
        <f>VLOOKUP($C1005,'DATA PENGUKURAN GARDU'!$A:$BS,42,0)</f>
        <v>#N/A</v>
      </c>
      <c r="AK1005" s="23" t="e">
        <f t="shared" si="516"/>
        <v>#N/A</v>
      </c>
      <c r="AL1005" s="17" t="e">
        <f>VLOOKUP($C1005,'DATA PENGUKURAN GARDU'!$A:$BS,44,0)</f>
        <v>#N/A</v>
      </c>
      <c r="AM1005" s="23" t="e">
        <f t="shared" si="517"/>
        <v>#N/A</v>
      </c>
      <c r="AN1005" s="17" t="e">
        <f>VLOOKUP($C1005,'DATA PENGUKURAN GARDU'!$A:$BS,46,0)</f>
        <v>#N/A</v>
      </c>
      <c r="AO1005" s="23" t="e">
        <f t="shared" si="518"/>
        <v>#N/A</v>
      </c>
      <c r="AP1005" s="17" t="e">
        <f>VLOOKUP($C1005,'DATA PENGUKURAN GARDU'!$A:$BS,46,0)</f>
        <v>#N/A</v>
      </c>
      <c r="AQ1005" s="17" t="e">
        <f>VLOOKUP($C1005,'DATA PENGUKURAN GARDU'!$A:$BS,53,0)</f>
        <v>#N/A</v>
      </c>
      <c r="AR1005" s="17" t="e">
        <f>VLOOKUP($C1005,'DATA PENGUKURAN GARDU'!$A:$BS,54,0)</f>
        <v>#N/A</v>
      </c>
      <c r="AS1005" s="20" t="e">
        <f>VLOOKUP($D1005,'DATA PENGUKURAN GARDU'!$A:$BS,42,0)</f>
        <v>#N/A</v>
      </c>
      <c r="AT1005" s="21" t="e">
        <f t="shared" si="519"/>
        <v>#N/A</v>
      </c>
      <c r="AU1005" s="20" t="e">
        <f>VLOOKUP($D1005,'DATA PENGUKURAN GARDU'!$A:$BS,44,0)</f>
        <v>#N/A</v>
      </c>
      <c r="AV1005" s="21" t="e">
        <f t="shared" si="520"/>
        <v>#N/A</v>
      </c>
      <c r="AW1005" s="20" t="e">
        <f>VLOOKUP($D1005,'DATA PENGUKURAN GARDU'!$A:$BS,46,0)</f>
        <v>#N/A</v>
      </c>
      <c r="AX1005" s="21" t="e">
        <f t="shared" si="521"/>
        <v>#N/A</v>
      </c>
      <c r="AY1005" s="20" t="e">
        <f>VLOOKUP($D1005,'DATA PENGUKURAN GARDU'!$A:$BS,46,0)</f>
        <v>#N/A</v>
      </c>
      <c r="AZ1005" s="20" t="e">
        <f>VLOOKUP($D1005,'DATA PENGUKURAN GARDU'!$A:$BS,53,0)</f>
        <v>#N/A</v>
      </c>
      <c r="BA1005" s="20" t="e">
        <f>VLOOKUP($D1005,'DATA PENGUKURAN GARDU'!$A:$BS,54,0)</f>
        <v>#N/A</v>
      </c>
      <c r="BB1005" s="17" t="e">
        <f>VLOOKUP($E1005,'DATA PENGUKURAN GARDU'!$A:$BS,42,0)</f>
        <v>#N/A</v>
      </c>
      <c r="BC1005" s="23" t="e">
        <f t="shared" si="522"/>
        <v>#N/A</v>
      </c>
      <c r="BD1005" s="17" t="e">
        <f>VLOOKUP($E1005,'DATA PENGUKURAN GARDU'!$A:$BS,44,0)</f>
        <v>#N/A</v>
      </c>
      <c r="BE1005" s="23" t="e">
        <f t="shared" si="523"/>
        <v>#N/A</v>
      </c>
      <c r="BF1005" s="17" t="e">
        <f>VLOOKUP($E1005,'DATA PENGUKURAN GARDU'!$A:$BS,46,0)</f>
        <v>#N/A</v>
      </c>
      <c r="BG1005" s="23" t="e">
        <f t="shared" si="524"/>
        <v>#N/A</v>
      </c>
      <c r="BH1005" s="17" t="e">
        <f>VLOOKUP($E1005,'DATA PENGUKURAN GARDU'!$A:$BS,46,0)</f>
        <v>#N/A</v>
      </c>
      <c r="BI1005" s="17" t="e">
        <f>VLOOKUP($E1005,'DATA PENGUKURAN GARDU'!$A:$BS,53,0)</f>
        <v>#N/A</v>
      </c>
      <c r="BJ1005" s="17" t="e">
        <f>VLOOKUP($E1005,'DATA PENGUKURAN GARDU'!$A:$BS,54,0)</f>
        <v>#N/A</v>
      </c>
      <c r="BK1005" s="20" t="e">
        <f t="shared" si="525"/>
        <v>#N/A</v>
      </c>
      <c r="BL1005" s="20" t="e">
        <f t="shared" si="526"/>
        <v>#N/A</v>
      </c>
      <c r="BM1005" s="20" t="e">
        <f t="shared" si="527"/>
        <v>#N/A</v>
      </c>
      <c r="BN1005" s="25" t="e">
        <f t="shared" si="528"/>
        <v>#N/A</v>
      </c>
      <c r="BO1005" s="26" t="str">
        <f t="shared" si="529"/>
        <v>0</v>
      </c>
      <c r="BP1005" s="21" t="e">
        <f t="shared" si="530"/>
        <v>#VALUE!</v>
      </c>
      <c r="BQ1005" s="20" t="e">
        <f t="shared" si="531"/>
        <v>#N/A</v>
      </c>
      <c r="BR1005" s="20" t="e">
        <v>#N/A</v>
      </c>
      <c r="BS1005" s="9" t="e">
        <v>#N/A</v>
      </c>
      <c r="BT1005" s="2" t="e">
        <f t="shared" si="532"/>
        <v>#VALUE!</v>
      </c>
      <c r="BU1005" s="2" t="e">
        <f t="shared" si="500"/>
        <v>#N/A</v>
      </c>
      <c r="BV1005" s="2" t="e">
        <f t="shared" si="501"/>
        <v>#N/A</v>
      </c>
    </row>
    <row r="1006" s="2" customFormat="1" ht="22.95" customHeight="1" spans="1:74">
      <c r="A1006" s="9" t="str">
        <f t="shared" si="502"/>
        <v>BB 072Induk</v>
      </c>
      <c r="B1006" s="9" t="str">
        <f t="shared" si="503"/>
        <v>BB 072jurusan 1</v>
      </c>
      <c r="C1006" s="9" t="str">
        <f t="shared" si="504"/>
        <v>BB 072jurusan 2</v>
      </c>
      <c r="D1006" s="9" t="str">
        <f t="shared" si="505"/>
        <v>BB 072jurusan 3</v>
      </c>
      <c r="E1006" s="9" t="str">
        <f t="shared" si="506"/>
        <v>BB 072jurusan 4</v>
      </c>
      <c r="F1006" s="10" t="s">
        <v>1228</v>
      </c>
      <c r="G1006" s="10" t="s">
        <v>4</v>
      </c>
      <c r="H1006" s="10" t="s">
        <v>1229</v>
      </c>
      <c r="I1006" s="10">
        <v>0.89633</v>
      </c>
      <c r="J1006" s="10">
        <v>123.30783</v>
      </c>
      <c r="K1006" s="10" t="s">
        <v>7465</v>
      </c>
      <c r="L1006" s="10" t="s">
        <v>7465</v>
      </c>
      <c r="M1006" s="10" t="s">
        <v>7465</v>
      </c>
      <c r="N1006" s="14">
        <f t="shared" si="507"/>
        <v>0</v>
      </c>
      <c r="O1006" s="15" t="e">
        <f t="shared" si="508"/>
        <v>#VALUE!</v>
      </c>
      <c r="P1006" s="15" t="e">
        <f t="shared" si="509"/>
        <v>#VALUE!</v>
      </c>
      <c r="Q1006" s="17" t="e">
        <f>VLOOKUP($A1006,'DATA PENGUKURAN GARDU'!$A:$BS,42,0)</f>
        <v>#N/A</v>
      </c>
      <c r="R1006" s="18" t="e">
        <f t="shared" si="510"/>
        <v>#N/A</v>
      </c>
      <c r="S1006" s="17" t="e">
        <f>VLOOKUP($A1006,'DATA PENGUKURAN GARDU'!$A:$BS,44,0)</f>
        <v>#N/A</v>
      </c>
      <c r="T1006" s="18" t="e">
        <f t="shared" si="511"/>
        <v>#N/A</v>
      </c>
      <c r="U1006" s="17" t="e">
        <f>VLOOKUP($A1006,'DATA PENGUKURAN GARDU'!$A:$BS,46,0)</f>
        <v>#N/A</v>
      </c>
      <c r="V1006" s="18" t="e">
        <f t="shared" si="512"/>
        <v>#N/A</v>
      </c>
      <c r="W1006" s="17" t="e">
        <f>VLOOKUP($A1006,'DATA PENGUKURAN GARDU'!$A:$BS,48,0)</f>
        <v>#N/A</v>
      </c>
      <c r="X1006" s="17" t="e">
        <f>VLOOKUP($A1006,'DATA PENGUKURAN GARDU'!$A:$BS,53,0)</f>
        <v>#N/A</v>
      </c>
      <c r="Y1006" s="17" t="e">
        <f>VLOOKUP($A1006,'DATA PENGUKURAN GARDU'!$A:$BS,54,0)</f>
        <v>#N/A</v>
      </c>
      <c r="Z1006" s="17" t="e">
        <f>VLOOKUP($A1006,'DATA PENGUKURAN GARDU'!$A:$BS,55,0)</f>
        <v>#N/A</v>
      </c>
      <c r="AA1006" s="20" t="e">
        <f>VLOOKUP($B1006,'DATA PENGUKURAN GARDU'!$A:$BS,42,0)</f>
        <v>#N/A</v>
      </c>
      <c r="AB1006" s="21" t="e">
        <f t="shared" si="513"/>
        <v>#N/A</v>
      </c>
      <c r="AC1006" s="20" t="e">
        <f>VLOOKUP($B1006,'DATA PENGUKURAN GARDU'!$A:$BS,44,0)</f>
        <v>#N/A</v>
      </c>
      <c r="AD1006" s="21" t="e">
        <f t="shared" si="514"/>
        <v>#N/A</v>
      </c>
      <c r="AE1006" s="20" t="e">
        <f>VLOOKUP($B1006,'DATA PENGUKURAN GARDU'!$A:$BS,46,0)</f>
        <v>#N/A</v>
      </c>
      <c r="AF1006" s="21" t="e">
        <f t="shared" si="515"/>
        <v>#N/A</v>
      </c>
      <c r="AG1006" s="20" t="e">
        <f>VLOOKUP($B1006,'DATA PENGUKURAN GARDU'!$A:$BS,46,0)</f>
        <v>#N/A</v>
      </c>
      <c r="AH1006" s="20" t="e">
        <f>VLOOKUP($B1006,'DATA PENGUKURAN GARDU'!$A:$BS,53,0)</f>
        <v>#N/A</v>
      </c>
      <c r="AI1006" s="20" t="e">
        <f>VLOOKUP($B1006,'DATA PENGUKURAN GARDU'!$A:$BS,54,0)</f>
        <v>#N/A</v>
      </c>
      <c r="AJ1006" s="17" t="e">
        <f>VLOOKUP($C1006,'DATA PENGUKURAN GARDU'!$A:$BS,42,0)</f>
        <v>#N/A</v>
      </c>
      <c r="AK1006" s="23" t="e">
        <f t="shared" si="516"/>
        <v>#N/A</v>
      </c>
      <c r="AL1006" s="17" t="e">
        <f>VLOOKUP($C1006,'DATA PENGUKURAN GARDU'!$A:$BS,44,0)</f>
        <v>#N/A</v>
      </c>
      <c r="AM1006" s="23" t="e">
        <f t="shared" si="517"/>
        <v>#N/A</v>
      </c>
      <c r="AN1006" s="17" t="e">
        <f>VLOOKUP($C1006,'DATA PENGUKURAN GARDU'!$A:$BS,46,0)</f>
        <v>#N/A</v>
      </c>
      <c r="AO1006" s="23" t="e">
        <f t="shared" si="518"/>
        <v>#N/A</v>
      </c>
      <c r="AP1006" s="17" t="e">
        <f>VLOOKUP($C1006,'DATA PENGUKURAN GARDU'!$A:$BS,46,0)</f>
        <v>#N/A</v>
      </c>
      <c r="AQ1006" s="17" t="e">
        <f>VLOOKUP($C1006,'DATA PENGUKURAN GARDU'!$A:$BS,53,0)</f>
        <v>#N/A</v>
      </c>
      <c r="AR1006" s="17" t="e">
        <f>VLOOKUP($C1006,'DATA PENGUKURAN GARDU'!$A:$BS,54,0)</f>
        <v>#N/A</v>
      </c>
      <c r="AS1006" s="20" t="e">
        <f>VLOOKUP($D1006,'DATA PENGUKURAN GARDU'!$A:$BS,42,0)</f>
        <v>#N/A</v>
      </c>
      <c r="AT1006" s="21" t="e">
        <f t="shared" si="519"/>
        <v>#N/A</v>
      </c>
      <c r="AU1006" s="20" t="e">
        <f>VLOOKUP($D1006,'DATA PENGUKURAN GARDU'!$A:$BS,44,0)</f>
        <v>#N/A</v>
      </c>
      <c r="AV1006" s="21" t="e">
        <f t="shared" si="520"/>
        <v>#N/A</v>
      </c>
      <c r="AW1006" s="20" t="e">
        <f>VLOOKUP($D1006,'DATA PENGUKURAN GARDU'!$A:$BS,46,0)</f>
        <v>#N/A</v>
      </c>
      <c r="AX1006" s="21" t="e">
        <f t="shared" si="521"/>
        <v>#N/A</v>
      </c>
      <c r="AY1006" s="20" t="e">
        <f>VLOOKUP($D1006,'DATA PENGUKURAN GARDU'!$A:$BS,46,0)</f>
        <v>#N/A</v>
      </c>
      <c r="AZ1006" s="20" t="e">
        <f>VLOOKUP($D1006,'DATA PENGUKURAN GARDU'!$A:$BS,53,0)</f>
        <v>#N/A</v>
      </c>
      <c r="BA1006" s="20" t="e">
        <f>VLOOKUP($D1006,'DATA PENGUKURAN GARDU'!$A:$BS,54,0)</f>
        <v>#N/A</v>
      </c>
      <c r="BB1006" s="17" t="e">
        <f>VLOOKUP($E1006,'DATA PENGUKURAN GARDU'!$A:$BS,42,0)</f>
        <v>#N/A</v>
      </c>
      <c r="BC1006" s="23" t="e">
        <f t="shared" si="522"/>
        <v>#N/A</v>
      </c>
      <c r="BD1006" s="17" t="e">
        <f>VLOOKUP($E1006,'DATA PENGUKURAN GARDU'!$A:$BS,44,0)</f>
        <v>#N/A</v>
      </c>
      <c r="BE1006" s="23" t="e">
        <f t="shared" si="523"/>
        <v>#N/A</v>
      </c>
      <c r="BF1006" s="17" t="e">
        <f>VLOOKUP($E1006,'DATA PENGUKURAN GARDU'!$A:$BS,46,0)</f>
        <v>#N/A</v>
      </c>
      <c r="BG1006" s="23" t="e">
        <f t="shared" si="524"/>
        <v>#N/A</v>
      </c>
      <c r="BH1006" s="17" t="e">
        <f>VLOOKUP($E1006,'DATA PENGUKURAN GARDU'!$A:$BS,46,0)</f>
        <v>#N/A</v>
      </c>
      <c r="BI1006" s="17" t="e">
        <f>VLOOKUP($E1006,'DATA PENGUKURAN GARDU'!$A:$BS,53,0)</f>
        <v>#N/A</v>
      </c>
      <c r="BJ1006" s="17" t="e">
        <f>VLOOKUP($E1006,'DATA PENGUKURAN GARDU'!$A:$BS,54,0)</f>
        <v>#N/A</v>
      </c>
      <c r="BK1006" s="20" t="e">
        <f t="shared" si="525"/>
        <v>#N/A</v>
      </c>
      <c r="BL1006" s="20" t="e">
        <f t="shared" si="526"/>
        <v>#N/A</v>
      </c>
      <c r="BM1006" s="20" t="e">
        <f t="shared" si="527"/>
        <v>#N/A</v>
      </c>
      <c r="BN1006" s="25" t="e">
        <f t="shared" si="528"/>
        <v>#N/A</v>
      </c>
      <c r="BO1006" s="26" t="str">
        <f t="shared" si="529"/>
        <v>0</v>
      </c>
      <c r="BP1006" s="21" t="e">
        <f t="shared" si="530"/>
        <v>#VALUE!</v>
      </c>
      <c r="BQ1006" s="20" t="e">
        <f t="shared" si="531"/>
        <v>#N/A</v>
      </c>
      <c r="BR1006" s="20" t="e">
        <v>#N/A</v>
      </c>
      <c r="BS1006" s="9" t="e">
        <v>#N/A</v>
      </c>
      <c r="BT1006" s="2" t="e">
        <f t="shared" si="532"/>
        <v>#VALUE!</v>
      </c>
      <c r="BU1006" s="2" t="e">
        <f t="shared" si="500"/>
        <v>#N/A</v>
      </c>
      <c r="BV1006" s="2" t="e">
        <f t="shared" si="501"/>
        <v>#N/A</v>
      </c>
    </row>
    <row r="1007" s="2" customFormat="1" ht="22.95" customHeight="1" spans="1:74">
      <c r="A1007" s="9" t="str">
        <f t="shared" si="502"/>
        <v>M 64Induk</v>
      </c>
      <c r="B1007" s="9" t="str">
        <f t="shared" si="503"/>
        <v>M 64jurusan 1</v>
      </c>
      <c r="C1007" s="9" t="str">
        <f t="shared" si="504"/>
        <v>M 64jurusan 2</v>
      </c>
      <c r="D1007" s="9" t="str">
        <f t="shared" si="505"/>
        <v>M 64jurusan 3</v>
      </c>
      <c r="E1007" s="9" t="str">
        <f t="shared" si="506"/>
        <v>M 64jurusan 4</v>
      </c>
      <c r="F1007" s="10" t="s">
        <v>131</v>
      </c>
      <c r="G1007" s="10" t="s">
        <v>131</v>
      </c>
      <c r="H1007" s="10" t="s">
        <v>1230</v>
      </c>
      <c r="I1007" s="10">
        <v>0.56527</v>
      </c>
      <c r="J1007" s="10">
        <v>123.98892</v>
      </c>
      <c r="K1007" s="10" t="s">
        <v>7465</v>
      </c>
      <c r="L1007" s="10" t="s">
        <v>7465</v>
      </c>
      <c r="M1007" s="10" t="s">
        <v>7465</v>
      </c>
      <c r="N1007" s="14">
        <f t="shared" si="507"/>
        <v>0</v>
      </c>
      <c r="O1007" s="15" t="e">
        <f t="shared" si="508"/>
        <v>#VALUE!</v>
      </c>
      <c r="P1007" s="15" t="e">
        <f t="shared" si="509"/>
        <v>#VALUE!</v>
      </c>
      <c r="Q1007" s="17" t="e">
        <f>VLOOKUP($A1007,'DATA PENGUKURAN GARDU'!$A:$BS,42,0)</f>
        <v>#N/A</v>
      </c>
      <c r="R1007" s="18" t="e">
        <f t="shared" si="510"/>
        <v>#N/A</v>
      </c>
      <c r="S1007" s="17" t="e">
        <f>VLOOKUP($A1007,'DATA PENGUKURAN GARDU'!$A:$BS,44,0)</f>
        <v>#N/A</v>
      </c>
      <c r="T1007" s="18" t="e">
        <f t="shared" si="511"/>
        <v>#N/A</v>
      </c>
      <c r="U1007" s="17" t="e">
        <f>VLOOKUP($A1007,'DATA PENGUKURAN GARDU'!$A:$BS,46,0)</f>
        <v>#N/A</v>
      </c>
      <c r="V1007" s="18" t="e">
        <f t="shared" si="512"/>
        <v>#N/A</v>
      </c>
      <c r="W1007" s="17" t="e">
        <f>VLOOKUP($A1007,'DATA PENGUKURAN GARDU'!$A:$BS,48,0)</f>
        <v>#N/A</v>
      </c>
      <c r="X1007" s="17" t="e">
        <f>VLOOKUP($A1007,'DATA PENGUKURAN GARDU'!$A:$BS,53,0)</f>
        <v>#N/A</v>
      </c>
      <c r="Y1007" s="17" t="e">
        <f>VLOOKUP($A1007,'DATA PENGUKURAN GARDU'!$A:$BS,54,0)</f>
        <v>#N/A</v>
      </c>
      <c r="Z1007" s="17" t="e">
        <f>VLOOKUP($A1007,'DATA PENGUKURAN GARDU'!$A:$BS,55,0)</f>
        <v>#N/A</v>
      </c>
      <c r="AA1007" s="20" t="e">
        <f>VLOOKUP($B1007,'DATA PENGUKURAN GARDU'!$A:$BS,42,0)</f>
        <v>#N/A</v>
      </c>
      <c r="AB1007" s="21" t="e">
        <f t="shared" si="513"/>
        <v>#N/A</v>
      </c>
      <c r="AC1007" s="20" t="e">
        <f>VLOOKUP($B1007,'DATA PENGUKURAN GARDU'!$A:$BS,44,0)</f>
        <v>#N/A</v>
      </c>
      <c r="AD1007" s="21" t="e">
        <f t="shared" si="514"/>
        <v>#N/A</v>
      </c>
      <c r="AE1007" s="20" t="e">
        <f>VLOOKUP($B1007,'DATA PENGUKURAN GARDU'!$A:$BS,46,0)</f>
        <v>#N/A</v>
      </c>
      <c r="AF1007" s="21" t="e">
        <f t="shared" si="515"/>
        <v>#N/A</v>
      </c>
      <c r="AG1007" s="20" t="e">
        <f>VLOOKUP($B1007,'DATA PENGUKURAN GARDU'!$A:$BS,46,0)</f>
        <v>#N/A</v>
      </c>
      <c r="AH1007" s="20" t="e">
        <f>VLOOKUP($B1007,'DATA PENGUKURAN GARDU'!$A:$BS,53,0)</f>
        <v>#N/A</v>
      </c>
      <c r="AI1007" s="20" t="e">
        <f>VLOOKUP($B1007,'DATA PENGUKURAN GARDU'!$A:$BS,54,0)</f>
        <v>#N/A</v>
      </c>
      <c r="AJ1007" s="17" t="e">
        <f>VLOOKUP($C1007,'DATA PENGUKURAN GARDU'!$A:$BS,42,0)</f>
        <v>#N/A</v>
      </c>
      <c r="AK1007" s="23" t="e">
        <f t="shared" si="516"/>
        <v>#N/A</v>
      </c>
      <c r="AL1007" s="17" t="e">
        <f>VLOOKUP($C1007,'DATA PENGUKURAN GARDU'!$A:$BS,44,0)</f>
        <v>#N/A</v>
      </c>
      <c r="AM1007" s="23" t="e">
        <f t="shared" si="517"/>
        <v>#N/A</v>
      </c>
      <c r="AN1007" s="17" t="e">
        <f>VLOOKUP($C1007,'DATA PENGUKURAN GARDU'!$A:$BS,46,0)</f>
        <v>#N/A</v>
      </c>
      <c r="AO1007" s="23" t="e">
        <f t="shared" si="518"/>
        <v>#N/A</v>
      </c>
      <c r="AP1007" s="17" t="e">
        <f>VLOOKUP($C1007,'DATA PENGUKURAN GARDU'!$A:$BS,46,0)</f>
        <v>#N/A</v>
      </c>
      <c r="AQ1007" s="17" t="e">
        <f>VLOOKUP($C1007,'DATA PENGUKURAN GARDU'!$A:$BS,53,0)</f>
        <v>#N/A</v>
      </c>
      <c r="AR1007" s="17" t="e">
        <f>VLOOKUP($C1007,'DATA PENGUKURAN GARDU'!$A:$BS,54,0)</f>
        <v>#N/A</v>
      </c>
      <c r="AS1007" s="20" t="e">
        <f>VLOOKUP($D1007,'DATA PENGUKURAN GARDU'!$A:$BS,42,0)</f>
        <v>#N/A</v>
      </c>
      <c r="AT1007" s="21" t="e">
        <f t="shared" si="519"/>
        <v>#N/A</v>
      </c>
      <c r="AU1007" s="20" t="e">
        <f>VLOOKUP($D1007,'DATA PENGUKURAN GARDU'!$A:$BS,44,0)</f>
        <v>#N/A</v>
      </c>
      <c r="AV1007" s="21" t="e">
        <f t="shared" si="520"/>
        <v>#N/A</v>
      </c>
      <c r="AW1007" s="20" t="e">
        <f>VLOOKUP($D1007,'DATA PENGUKURAN GARDU'!$A:$BS,46,0)</f>
        <v>#N/A</v>
      </c>
      <c r="AX1007" s="21" t="e">
        <f t="shared" si="521"/>
        <v>#N/A</v>
      </c>
      <c r="AY1007" s="20" t="e">
        <f>VLOOKUP($D1007,'DATA PENGUKURAN GARDU'!$A:$BS,46,0)</f>
        <v>#N/A</v>
      </c>
      <c r="AZ1007" s="20" t="e">
        <f>VLOOKUP($D1007,'DATA PENGUKURAN GARDU'!$A:$BS,53,0)</f>
        <v>#N/A</v>
      </c>
      <c r="BA1007" s="20" t="e">
        <f>VLOOKUP($D1007,'DATA PENGUKURAN GARDU'!$A:$BS,54,0)</f>
        <v>#N/A</v>
      </c>
      <c r="BB1007" s="17" t="e">
        <f>VLOOKUP($E1007,'DATA PENGUKURAN GARDU'!$A:$BS,42,0)</f>
        <v>#N/A</v>
      </c>
      <c r="BC1007" s="23" t="e">
        <f t="shared" si="522"/>
        <v>#N/A</v>
      </c>
      <c r="BD1007" s="17" t="e">
        <f>VLOOKUP($E1007,'DATA PENGUKURAN GARDU'!$A:$BS,44,0)</f>
        <v>#N/A</v>
      </c>
      <c r="BE1007" s="23" t="e">
        <f t="shared" si="523"/>
        <v>#N/A</v>
      </c>
      <c r="BF1007" s="17" t="e">
        <f>VLOOKUP($E1007,'DATA PENGUKURAN GARDU'!$A:$BS,46,0)</f>
        <v>#N/A</v>
      </c>
      <c r="BG1007" s="23" t="e">
        <f t="shared" si="524"/>
        <v>#N/A</v>
      </c>
      <c r="BH1007" s="17" t="e">
        <f>VLOOKUP($E1007,'DATA PENGUKURAN GARDU'!$A:$BS,46,0)</f>
        <v>#N/A</v>
      </c>
      <c r="BI1007" s="17" t="e">
        <f>VLOOKUP($E1007,'DATA PENGUKURAN GARDU'!$A:$BS,53,0)</f>
        <v>#N/A</v>
      </c>
      <c r="BJ1007" s="17" t="e">
        <f>VLOOKUP($E1007,'DATA PENGUKURAN GARDU'!$A:$BS,54,0)</f>
        <v>#N/A</v>
      </c>
      <c r="BK1007" s="20" t="e">
        <f t="shared" si="525"/>
        <v>#N/A</v>
      </c>
      <c r="BL1007" s="20" t="e">
        <f t="shared" si="526"/>
        <v>#N/A</v>
      </c>
      <c r="BM1007" s="20" t="e">
        <f t="shared" si="527"/>
        <v>#N/A</v>
      </c>
      <c r="BN1007" s="25" t="e">
        <f t="shared" si="528"/>
        <v>#N/A</v>
      </c>
      <c r="BO1007" s="26" t="str">
        <f t="shared" si="529"/>
        <v>0</v>
      </c>
      <c r="BP1007" s="21" t="e">
        <f t="shared" si="530"/>
        <v>#VALUE!</v>
      </c>
      <c r="BQ1007" s="20" t="e">
        <f t="shared" si="531"/>
        <v>#N/A</v>
      </c>
      <c r="BR1007" s="20" t="e">
        <v>#N/A</v>
      </c>
      <c r="BS1007" s="9" t="e">
        <v>#N/A</v>
      </c>
      <c r="BT1007" s="2" t="e">
        <f t="shared" si="532"/>
        <v>#VALUE!</v>
      </c>
      <c r="BU1007" s="2" t="e">
        <f t="shared" si="500"/>
        <v>#N/A</v>
      </c>
      <c r="BV1007" s="2" t="e">
        <f t="shared" si="501"/>
        <v>#N/A</v>
      </c>
    </row>
    <row r="1008" s="2" customFormat="1" ht="22.95" customHeight="1" spans="1:74">
      <c r="A1008" s="9" t="str">
        <f t="shared" si="502"/>
        <v>BB 138Induk</v>
      </c>
      <c r="B1008" s="9" t="str">
        <f t="shared" si="503"/>
        <v>BB 138jurusan 1</v>
      </c>
      <c r="C1008" s="9" t="str">
        <f t="shared" si="504"/>
        <v>BB 138jurusan 2</v>
      </c>
      <c r="D1008" s="9" t="str">
        <f t="shared" si="505"/>
        <v>BB 138jurusan 3</v>
      </c>
      <c r="E1008" s="9" t="str">
        <f t="shared" si="506"/>
        <v>BB 138jurusan 4</v>
      </c>
      <c r="F1008" s="10" t="s">
        <v>437</v>
      </c>
      <c r="G1008" s="10" t="s">
        <v>4</v>
      </c>
      <c r="H1008" s="10" t="s">
        <v>1231</v>
      </c>
      <c r="I1008" s="10">
        <v>0.91077</v>
      </c>
      <c r="J1008" s="10">
        <v>123.26253</v>
      </c>
      <c r="K1008" s="10" t="s">
        <v>7465</v>
      </c>
      <c r="L1008" s="10" t="s">
        <v>7465</v>
      </c>
      <c r="M1008" s="10" t="s">
        <v>7465</v>
      </c>
      <c r="N1008" s="14">
        <f t="shared" si="507"/>
        <v>0</v>
      </c>
      <c r="O1008" s="15" t="e">
        <f t="shared" si="508"/>
        <v>#VALUE!</v>
      </c>
      <c r="P1008" s="15" t="e">
        <f t="shared" si="509"/>
        <v>#VALUE!</v>
      </c>
      <c r="Q1008" s="17" t="e">
        <f>VLOOKUP($A1008,'DATA PENGUKURAN GARDU'!$A:$BS,42,0)</f>
        <v>#N/A</v>
      </c>
      <c r="R1008" s="18" t="e">
        <f t="shared" si="510"/>
        <v>#N/A</v>
      </c>
      <c r="S1008" s="17" t="e">
        <f>VLOOKUP($A1008,'DATA PENGUKURAN GARDU'!$A:$BS,44,0)</f>
        <v>#N/A</v>
      </c>
      <c r="T1008" s="18" t="e">
        <f t="shared" si="511"/>
        <v>#N/A</v>
      </c>
      <c r="U1008" s="17" t="e">
        <f>VLOOKUP($A1008,'DATA PENGUKURAN GARDU'!$A:$BS,46,0)</f>
        <v>#N/A</v>
      </c>
      <c r="V1008" s="18" t="e">
        <f t="shared" si="512"/>
        <v>#N/A</v>
      </c>
      <c r="W1008" s="17" t="e">
        <f>VLOOKUP($A1008,'DATA PENGUKURAN GARDU'!$A:$BS,48,0)</f>
        <v>#N/A</v>
      </c>
      <c r="X1008" s="17" t="e">
        <f>VLOOKUP($A1008,'DATA PENGUKURAN GARDU'!$A:$BS,53,0)</f>
        <v>#N/A</v>
      </c>
      <c r="Y1008" s="17" t="e">
        <f>VLOOKUP($A1008,'DATA PENGUKURAN GARDU'!$A:$BS,54,0)</f>
        <v>#N/A</v>
      </c>
      <c r="Z1008" s="17" t="e">
        <f>VLOOKUP($A1008,'DATA PENGUKURAN GARDU'!$A:$BS,55,0)</f>
        <v>#N/A</v>
      </c>
      <c r="AA1008" s="20" t="e">
        <f>VLOOKUP($B1008,'DATA PENGUKURAN GARDU'!$A:$BS,42,0)</f>
        <v>#N/A</v>
      </c>
      <c r="AB1008" s="21" t="e">
        <f t="shared" si="513"/>
        <v>#N/A</v>
      </c>
      <c r="AC1008" s="20" t="e">
        <f>VLOOKUP($B1008,'DATA PENGUKURAN GARDU'!$A:$BS,44,0)</f>
        <v>#N/A</v>
      </c>
      <c r="AD1008" s="21" t="e">
        <f t="shared" si="514"/>
        <v>#N/A</v>
      </c>
      <c r="AE1008" s="20" t="e">
        <f>VLOOKUP($B1008,'DATA PENGUKURAN GARDU'!$A:$BS,46,0)</f>
        <v>#N/A</v>
      </c>
      <c r="AF1008" s="21" t="e">
        <f t="shared" si="515"/>
        <v>#N/A</v>
      </c>
      <c r="AG1008" s="20" t="e">
        <f>VLOOKUP($B1008,'DATA PENGUKURAN GARDU'!$A:$BS,46,0)</f>
        <v>#N/A</v>
      </c>
      <c r="AH1008" s="20" t="e">
        <f>VLOOKUP($B1008,'DATA PENGUKURAN GARDU'!$A:$BS,53,0)</f>
        <v>#N/A</v>
      </c>
      <c r="AI1008" s="20" t="e">
        <f>VLOOKUP($B1008,'DATA PENGUKURAN GARDU'!$A:$BS,54,0)</f>
        <v>#N/A</v>
      </c>
      <c r="AJ1008" s="17" t="e">
        <f>VLOOKUP($C1008,'DATA PENGUKURAN GARDU'!$A:$BS,42,0)</f>
        <v>#N/A</v>
      </c>
      <c r="AK1008" s="23" t="e">
        <f t="shared" si="516"/>
        <v>#N/A</v>
      </c>
      <c r="AL1008" s="17" t="e">
        <f>VLOOKUP($C1008,'DATA PENGUKURAN GARDU'!$A:$BS,44,0)</f>
        <v>#N/A</v>
      </c>
      <c r="AM1008" s="23" t="e">
        <f t="shared" si="517"/>
        <v>#N/A</v>
      </c>
      <c r="AN1008" s="17" t="e">
        <f>VLOOKUP($C1008,'DATA PENGUKURAN GARDU'!$A:$BS,46,0)</f>
        <v>#N/A</v>
      </c>
      <c r="AO1008" s="23" t="e">
        <f t="shared" si="518"/>
        <v>#N/A</v>
      </c>
      <c r="AP1008" s="17" t="e">
        <f>VLOOKUP($C1008,'DATA PENGUKURAN GARDU'!$A:$BS,46,0)</f>
        <v>#N/A</v>
      </c>
      <c r="AQ1008" s="17" t="e">
        <f>VLOOKUP($C1008,'DATA PENGUKURAN GARDU'!$A:$BS,53,0)</f>
        <v>#N/A</v>
      </c>
      <c r="AR1008" s="17" t="e">
        <f>VLOOKUP($C1008,'DATA PENGUKURAN GARDU'!$A:$BS,54,0)</f>
        <v>#N/A</v>
      </c>
      <c r="AS1008" s="20" t="e">
        <f>VLOOKUP($D1008,'DATA PENGUKURAN GARDU'!$A:$BS,42,0)</f>
        <v>#N/A</v>
      </c>
      <c r="AT1008" s="21" t="e">
        <f t="shared" si="519"/>
        <v>#N/A</v>
      </c>
      <c r="AU1008" s="20" t="e">
        <f>VLOOKUP($D1008,'DATA PENGUKURAN GARDU'!$A:$BS,44,0)</f>
        <v>#N/A</v>
      </c>
      <c r="AV1008" s="21" t="e">
        <f t="shared" si="520"/>
        <v>#N/A</v>
      </c>
      <c r="AW1008" s="20" t="e">
        <f>VLOOKUP($D1008,'DATA PENGUKURAN GARDU'!$A:$BS,46,0)</f>
        <v>#N/A</v>
      </c>
      <c r="AX1008" s="21" t="e">
        <f t="shared" si="521"/>
        <v>#N/A</v>
      </c>
      <c r="AY1008" s="20" t="e">
        <f>VLOOKUP($D1008,'DATA PENGUKURAN GARDU'!$A:$BS,46,0)</f>
        <v>#N/A</v>
      </c>
      <c r="AZ1008" s="20" t="e">
        <f>VLOOKUP($D1008,'DATA PENGUKURAN GARDU'!$A:$BS,53,0)</f>
        <v>#N/A</v>
      </c>
      <c r="BA1008" s="20" t="e">
        <f>VLOOKUP($D1008,'DATA PENGUKURAN GARDU'!$A:$BS,54,0)</f>
        <v>#N/A</v>
      </c>
      <c r="BB1008" s="17" t="e">
        <f>VLOOKUP($E1008,'DATA PENGUKURAN GARDU'!$A:$BS,42,0)</f>
        <v>#N/A</v>
      </c>
      <c r="BC1008" s="23" t="e">
        <f t="shared" si="522"/>
        <v>#N/A</v>
      </c>
      <c r="BD1008" s="17" t="e">
        <f>VLOOKUP($E1008,'DATA PENGUKURAN GARDU'!$A:$BS,44,0)</f>
        <v>#N/A</v>
      </c>
      <c r="BE1008" s="23" t="e">
        <f t="shared" si="523"/>
        <v>#N/A</v>
      </c>
      <c r="BF1008" s="17" t="e">
        <f>VLOOKUP($E1008,'DATA PENGUKURAN GARDU'!$A:$BS,46,0)</f>
        <v>#N/A</v>
      </c>
      <c r="BG1008" s="23" t="e">
        <f t="shared" si="524"/>
        <v>#N/A</v>
      </c>
      <c r="BH1008" s="17" t="e">
        <f>VLOOKUP($E1008,'DATA PENGUKURAN GARDU'!$A:$BS,46,0)</f>
        <v>#N/A</v>
      </c>
      <c r="BI1008" s="17" t="e">
        <f>VLOOKUP($E1008,'DATA PENGUKURAN GARDU'!$A:$BS,53,0)</f>
        <v>#N/A</v>
      </c>
      <c r="BJ1008" s="17" t="e">
        <f>VLOOKUP($E1008,'DATA PENGUKURAN GARDU'!$A:$BS,54,0)</f>
        <v>#N/A</v>
      </c>
      <c r="BK1008" s="20" t="e">
        <f t="shared" si="525"/>
        <v>#N/A</v>
      </c>
      <c r="BL1008" s="20" t="e">
        <f t="shared" si="526"/>
        <v>#N/A</v>
      </c>
      <c r="BM1008" s="20" t="e">
        <f t="shared" si="527"/>
        <v>#N/A</v>
      </c>
      <c r="BN1008" s="25" t="e">
        <f t="shared" si="528"/>
        <v>#N/A</v>
      </c>
      <c r="BO1008" s="26" t="str">
        <f t="shared" si="529"/>
        <v>0</v>
      </c>
      <c r="BP1008" s="21" t="e">
        <f t="shared" si="530"/>
        <v>#VALUE!</v>
      </c>
      <c r="BQ1008" s="20" t="e">
        <f t="shared" si="531"/>
        <v>#N/A</v>
      </c>
      <c r="BR1008" s="20" t="e">
        <v>#N/A</v>
      </c>
      <c r="BS1008" s="9" t="e">
        <v>#N/A</v>
      </c>
      <c r="BT1008" s="2" t="e">
        <f t="shared" si="532"/>
        <v>#VALUE!</v>
      </c>
      <c r="BU1008" s="2" t="e">
        <f t="shared" si="500"/>
        <v>#N/A</v>
      </c>
      <c r="BV1008" s="2" t="e">
        <f t="shared" si="501"/>
        <v>#N/A</v>
      </c>
    </row>
    <row r="1009" s="2" customFormat="1" ht="22.95" customHeight="1" spans="1:74">
      <c r="A1009" s="9" t="str">
        <f t="shared" si="502"/>
        <v>BB 139Induk</v>
      </c>
      <c r="B1009" s="9" t="str">
        <f t="shared" si="503"/>
        <v>BB 139jurusan 1</v>
      </c>
      <c r="C1009" s="9" t="str">
        <f t="shared" si="504"/>
        <v>BB 139jurusan 2</v>
      </c>
      <c r="D1009" s="9" t="str">
        <f t="shared" si="505"/>
        <v>BB 139jurusan 3</v>
      </c>
      <c r="E1009" s="9" t="str">
        <f t="shared" si="506"/>
        <v>BB 139jurusan 4</v>
      </c>
      <c r="F1009" s="10" t="s">
        <v>437</v>
      </c>
      <c r="G1009" s="10" t="s">
        <v>4</v>
      </c>
      <c r="H1009" s="10" t="s">
        <v>1232</v>
      </c>
      <c r="I1009" s="10">
        <v>0.91287</v>
      </c>
      <c r="J1009" s="10">
        <v>123.25923</v>
      </c>
      <c r="K1009" s="10" t="s">
        <v>7465</v>
      </c>
      <c r="L1009" s="10" t="s">
        <v>7465</v>
      </c>
      <c r="M1009" s="10" t="s">
        <v>7465</v>
      </c>
      <c r="N1009" s="14">
        <f t="shared" si="507"/>
        <v>0</v>
      </c>
      <c r="O1009" s="15" t="e">
        <f t="shared" si="508"/>
        <v>#VALUE!</v>
      </c>
      <c r="P1009" s="15" t="e">
        <f t="shared" si="509"/>
        <v>#VALUE!</v>
      </c>
      <c r="Q1009" s="17" t="e">
        <f>VLOOKUP($A1009,'DATA PENGUKURAN GARDU'!$A:$BS,42,0)</f>
        <v>#N/A</v>
      </c>
      <c r="R1009" s="18" t="e">
        <f t="shared" si="510"/>
        <v>#N/A</v>
      </c>
      <c r="S1009" s="17" t="e">
        <f>VLOOKUP($A1009,'DATA PENGUKURAN GARDU'!$A:$BS,44,0)</f>
        <v>#N/A</v>
      </c>
      <c r="T1009" s="18" t="e">
        <f t="shared" si="511"/>
        <v>#N/A</v>
      </c>
      <c r="U1009" s="17" t="e">
        <f>VLOOKUP($A1009,'DATA PENGUKURAN GARDU'!$A:$BS,46,0)</f>
        <v>#N/A</v>
      </c>
      <c r="V1009" s="18" t="e">
        <f t="shared" si="512"/>
        <v>#N/A</v>
      </c>
      <c r="W1009" s="17" t="e">
        <f>VLOOKUP($A1009,'DATA PENGUKURAN GARDU'!$A:$BS,48,0)</f>
        <v>#N/A</v>
      </c>
      <c r="X1009" s="17" t="e">
        <f>VLOOKUP($A1009,'DATA PENGUKURAN GARDU'!$A:$BS,53,0)</f>
        <v>#N/A</v>
      </c>
      <c r="Y1009" s="17" t="e">
        <f>VLOOKUP($A1009,'DATA PENGUKURAN GARDU'!$A:$BS,54,0)</f>
        <v>#N/A</v>
      </c>
      <c r="Z1009" s="17" t="e">
        <f>VLOOKUP($A1009,'DATA PENGUKURAN GARDU'!$A:$BS,55,0)</f>
        <v>#N/A</v>
      </c>
      <c r="AA1009" s="20" t="e">
        <f>VLOOKUP($B1009,'DATA PENGUKURAN GARDU'!$A:$BS,42,0)</f>
        <v>#N/A</v>
      </c>
      <c r="AB1009" s="21" t="e">
        <f t="shared" si="513"/>
        <v>#N/A</v>
      </c>
      <c r="AC1009" s="20" t="e">
        <f>VLOOKUP($B1009,'DATA PENGUKURAN GARDU'!$A:$BS,44,0)</f>
        <v>#N/A</v>
      </c>
      <c r="AD1009" s="21" t="e">
        <f t="shared" si="514"/>
        <v>#N/A</v>
      </c>
      <c r="AE1009" s="20" t="e">
        <f>VLOOKUP($B1009,'DATA PENGUKURAN GARDU'!$A:$BS,46,0)</f>
        <v>#N/A</v>
      </c>
      <c r="AF1009" s="21" t="e">
        <f t="shared" si="515"/>
        <v>#N/A</v>
      </c>
      <c r="AG1009" s="20" t="e">
        <f>VLOOKUP($B1009,'DATA PENGUKURAN GARDU'!$A:$BS,46,0)</f>
        <v>#N/A</v>
      </c>
      <c r="AH1009" s="20" t="e">
        <f>VLOOKUP($B1009,'DATA PENGUKURAN GARDU'!$A:$BS,53,0)</f>
        <v>#N/A</v>
      </c>
      <c r="AI1009" s="20" t="e">
        <f>VLOOKUP($B1009,'DATA PENGUKURAN GARDU'!$A:$BS,54,0)</f>
        <v>#N/A</v>
      </c>
      <c r="AJ1009" s="17" t="e">
        <f>VLOOKUP($C1009,'DATA PENGUKURAN GARDU'!$A:$BS,42,0)</f>
        <v>#N/A</v>
      </c>
      <c r="AK1009" s="23" t="e">
        <f t="shared" si="516"/>
        <v>#N/A</v>
      </c>
      <c r="AL1009" s="17" t="e">
        <f>VLOOKUP($C1009,'DATA PENGUKURAN GARDU'!$A:$BS,44,0)</f>
        <v>#N/A</v>
      </c>
      <c r="AM1009" s="23" t="e">
        <f t="shared" si="517"/>
        <v>#N/A</v>
      </c>
      <c r="AN1009" s="17" t="e">
        <f>VLOOKUP($C1009,'DATA PENGUKURAN GARDU'!$A:$BS,46,0)</f>
        <v>#N/A</v>
      </c>
      <c r="AO1009" s="23" t="e">
        <f t="shared" si="518"/>
        <v>#N/A</v>
      </c>
      <c r="AP1009" s="17" t="e">
        <f>VLOOKUP($C1009,'DATA PENGUKURAN GARDU'!$A:$BS,46,0)</f>
        <v>#N/A</v>
      </c>
      <c r="AQ1009" s="17" t="e">
        <f>VLOOKUP($C1009,'DATA PENGUKURAN GARDU'!$A:$BS,53,0)</f>
        <v>#N/A</v>
      </c>
      <c r="AR1009" s="17" t="e">
        <f>VLOOKUP($C1009,'DATA PENGUKURAN GARDU'!$A:$BS,54,0)</f>
        <v>#N/A</v>
      </c>
      <c r="AS1009" s="20" t="e">
        <f>VLOOKUP($D1009,'DATA PENGUKURAN GARDU'!$A:$BS,42,0)</f>
        <v>#N/A</v>
      </c>
      <c r="AT1009" s="21" t="e">
        <f t="shared" si="519"/>
        <v>#N/A</v>
      </c>
      <c r="AU1009" s="20" t="e">
        <f>VLOOKUP($D1009,'DATA PENGUKURAN GARDU'!$A:$BS,44,0)</f>
        <v>#N/A</v>
      </c>
      <c r="AV1009" s="21" t="e">
        <f t="shared" si="520"/>
        <v>#N/A</v>
      </c>
      <c r="AW1009" s="20" t="e">
        <f>VLOOKUP($D1009,'DATA PENGUKURAN GARDU'!$A:$BS,46,0)</f>
        <v>#N/A</v>
      </c>
      <c r="AX1009" s="21" t="e">
        <f t="shared" si="521"/>
        <v>#N/A</v>
      </c>
      <c r="AY1009" s="20" t="e">
        <f>VLOOKUP($D1009,'DATA PENGUKURAN GARDU'!$A:$BS,46,0)</f>
        <v>#N/A</v>
      </c>
      <c r="AZ1009" s="20" t="e">
        <f>VLOOKUP($D1009,'DATA PENGUKURAN GARDU'!$A:$BS,53,0)</f>
        <v>#N/A</v>
      </c>
      <c r="BA1009" s="20" t="e">
        <f>VLOOKUP($D1009,'DATA PENGUKURAN GARDU'!$A:$BS,54,0)</f>
        <v>#N/A</v>
      </c>
      <c r="BB1009" s="17" t="e">
        <f>VLOOKUP($E1009,'DATA PENGUKURAN GARDU'!$A:$BS,42,0)</f>
        <v>#N/A</v>
      </c>
      <c r="BC1009" s="23" t="e">
        <f t="shared" si="522"/>
        <v>#N/A</v>
      </c>
      <c r="BD1009" s="17" t="e">
        <f>VLOOKUP($E1009,'DATA PENGUKURAN GARDU'!$A:$BS,44,0)</f>
        <v>#N/A</v>
      </c>
      <c r="BE1009" s="23" t="e">
        <f t="shared" si="523"/>
        <v>#N/A</v>
      </c>
      <c r="BF1009" s="17" t="e">
        <f>VLOOKUP($E1009,'DATA PENGUKURAN GARDU'!$A:$BS,46,0)</f>
        <v>#N/A</v>
      </c>
      <c r="BG1009" s="23" t="e">
        <f t="shared" si="524"/>
        <v>#N/A</v>
      </c>
      <c r="BH1009" s="17" t="e">
        <f>VLOOKUP($E1009,'DATA PENGUKURAN GARDU'!$A:$BS,46,0)</f>
        <v>#N/A</v>
      </c>
      <c r="BI1009" s="17" t="e">
        <f>VLOOKUP($E1009,'DATA PENGUKURAN GARDU'!$A:$BS,53,0)</f>
        <v>#N/A</v>
      </c>
      <c r="BJ1009" s="17" t="e">
        <f>VLOOKUP($E1009,'DATA PENGUKURAN GARDU'!$A:$BS,54,0)</f>
        <v>#N/A</v>
      </c>
      <c r="BK1009" s="20" t="e">
        <f t="shared" si="525"/>
        <v>#N/A</v>
      </c>
      <c r="BL1009" s="20" t="e">
        <f t="shared" si="526"/>
        <v>#N/A</v>
      </c>
      <c r="BM1009" s="20" t="e">
        <f t="shared" si="527"/>
        <v>#N/A</v>
      </c>
      <c r="BN1009" s="25" t="e">
        <f t="shared" si="528"/>
        <v>#N/A</v>
      </c>
      <c r="BO1009" s="26" t="str">
        <f t="shared" si="529"/>
        <v>0</v>
      </c>
      <c r="BP1009" s="21" t="e">
        <f t="shared" si="530"/>
        <v>#VALUE!</v>
      </c>
      <c r="BQ1009" s="20" t="e">
        <f t="shared" si="531"/>
        <v>#N/A</v>
      </c>
      <c r="BR1009" s="20" t="e">
        <v>#N/A</v>
      </c>
      <c r="BS1009" s="9" t="e">
        <v>#N/A</v>
      </c>
      <c r="BT1009" s="2" t="e">
        <f t="shared" si="532"/>
        <v>#VALUE!</v>
      </c>
      <c r="BU1009" s="2" t="e">
        <f t="shared" si="500"/>
        <v>#N/A</v>
      </c>
      <c r="BV1009" s="2" t="e">
        <f t="shared" si="501"/>
        <v>#N/A</v>
      </c>
    </row>
    <row r="1010" s="2" customFormat="1" ht="22.95" customHeight="1" spans="1:74">
      <c r="A1010" s="9" t="str">
        <f t="shared" si="502"/>
        <v>BB 164Induk</v>
      </c>
      <c r="B1010" s="9" t="str">
        <f t="shared" si="503"/>
        <v>BB 164jurusan 1</v>
      </c>
      <c r="C1010" s="9" t="str">
        <f t="shared" si="504"/>
        <v>BB 164jurusan 2</v>
      </c>
      <c r="D1010" s="9" t="str">
        <f t="shared" si="505"/>
        <v>BB 164jurusan 3</v>
      </c>
      <c r="E1010" s="9" t="str">
        <f t="shared" si="506"/>
        <v>BB 164jurusan 4</v>
      </c>
      <c r="F1010" s="10" t="s">
        <v>877</v>
      </c>
      <c r="G1010" s="10" t="s">
        <v>4</v>
      </c>
      <c r="H1010" s="10" t="s">
        <v>1233</v>
      </c>
      <c r="I1010" s="10">
        <v>0.94117</v>
      </c>
      <c r="J1010" s="10">
        <v>123.1767</v>
      </c>
      <c r="K1010" s="10" t="s">
        <v>7465</v>
      </c>
      <c r="L1010" s="10" t="s">
        <v>7465</v>
      </c>
      <c r="M1010" s="10" t="s">
        <v>7465</v>
      </c>
      <c r="N1010" s="14">
        <f t="shared" si="507"/>
        <v>0</v>
      </c>
      <c r="O1010" s="15" t="e">
        <f t="shared" si="508"/>
        <v>#VALUE!</v>
      </c>
      <c r="P1010" s="15" t="e">
        <f t="shared" si="509"/>
        <v>#VALUE!</v>
      </c>
      <c r="Q1010" s="17" t="e">
        <f>VLOOKUP($A1010,'DATA PENGUKURAN GARDU'!$A:$BS,42,0)</f>
        <v>#N/A</v>
      </c>
      <c r="R1010" s="18" t="e">
        <f t="shared" si="510"/>
        <v>#N/A</v>
      </c>
      <c r="S1010" s="17" t="e">
        <f>VLOOKUP($A1010,'DATA PENGUKURAN GARDU'!$A:$BS,44,0)</f>
        <v>#N/A</v>
      </c>
      <c r="T1010" s="18" t="e">
        <f t="shared" si="511"/>
        <v>#N/A</v>
      </c>
      <c r="U1010" s="17" t="e">
        <f>VLOOKUP($A1010,'DATA PENGUKURAN GARDU'!$A:$BS,46,0)</f>
        <v>#N/A</v>
      </c>
      <c r="V1010" s="18" t="e">
        <f t="shared" si="512"/>
        <v>#N/A</v>
      </c>
      <c r="W1010" s="17" t="e">
        <f>VLOOKUP($A1010,'DATA PENGUKURAN GARDU'!$A:$BS,48,0)</f>
        <v>#N/A</v>
      </c>
      <c r="X1010" s="17" t="e">
        <f>VLOOKUP($A1010,'DATA PENGUKURAN GARDU'!$A:$BS,53,0)</f>
        <v>#N/A</v>
      </c>
      <c r="Y1010" s="17" t="e">
        <f>VLOOKUP($A1010,'DATA PENGUKURAN GARDU'!$A:$BS,54,0)</f>
        <v>#N/A</v>
      </c>
      <c r="Z1010" s="17" t="e">
        <f>VLOOKUP($A1010,'DATA PENGUKURAN GARDU'!$A:$BS,55,0)</f>
        <v>#N/A</v>
      </c>
      <c r="AA1010" s="20" t="e">
        <f>VLOOKUP($B1010,'DATA PENGUKURAN GARDU'!$A:$BS,42,0)</f>
        <v>#N/A</v>
      </c>
      <c r="AB1010" s="21" t="e">
        <f t="shared" si="513"/>
        <v>#N/A</v>
      </c>
      <c r="AC1010" s="20" t="e">
        <f>VLOOKUP($B1010,'DATA PENGUKURAN GARDU'!$A:$BS,44,0)</f>
        <v>#N/A</v>
      </c>
      <c r="AD1010" s="21" t="e">
        <f t="shared" si="514"/>
        <v>#N/A</v>
      </c>
      <c r="AE1010" s="20" t="e">
        <f>VLOOKUP($B1010,'DATA PENGUKURAN GARDU'!$A:$BS,46,0)</f>
        <v>#N/A</v>
      </c>
      <c r="AF1010" s="21" t="e">
        <f t="shared" si="515"/>
        <v>#N/A</v>
      </c>
      <c r="AG1010" s="20" t="e">
        <f>VLOOKUP($B1010,'DATA PENGUKURAN GARDU'!$A:$BS,46,0)</f>
        <v>#N/A</v>
      </c>
      <c r="AH1010" s="20" t="e">
        <f>VLOOKUP($B1010,'DATA PENGUKURAN GARDU'!$A:$BS,53,0)</f>
        <v>#N/A</v>
      </c>
      <c r="AI1010" s="20" t="e">
        <f>VLOOKUP($B1010,'DATA PENGUKURAN GARDU'!$A:$BS,54,0)</f>
        <v>#N/A</v>
      </c>
      <c r="AJ1010" s="17" t="e">
        <f>VLOOKUP($C1010,'DATA PENGUKURAN GARDU'!$A:$BS,42,0)</f>
        <v>#N/A</v>
      </c>
      <c r="AK1010" s="23" t="e">
        <f t="shared" si="516"/>
        <v>#N/A</v>
      </c>
      <c r="AL1010" s="17" t="e">
        <f>VLOOKUP($C1010,'DATA PENGUKURAN GARDU'!$A:$BS,44,0)</f>
        <v>#N/A</v>
      </c>
      <c r="AM1010" s="23" t="e">
        <f t="shared" si="517"/>
        <v>#N/A</v>
      </c>
      <c r="AN1010" s="17" t="e">
        <f>VLOOKUP($C1010,'DATA PENGUKURAN GARDU'!$A:$BS,46,0)</f>
        <v>#N/A</v>
      </c>
      <c r="AO1010" s="23" t="e">
        <f t="shared" si="518"/>
        <v>#N/A</v>
      </c>
      <c r="AP1010" s="17" t="e">
        <f>VLOOKUP($C1010,'DATA PENGUKURAN GARDU'!$A:$BS,46,0)</f>
        <v>#N/A</v>
      </c>
      <c r="AQ1010" s="17" t="e">
        <f>VLOOKUP($C1010,'DATA PENGUKURAN GARDU'!$A:$BS,53,0)</f>
        <v>#N/A</v>
      </c>
      <c r="AR1010" s="17" t="e">
        <f>VLOOKUP($C1010,'DATA PENGUKURAN GARDU'!$A:$BS,54,0)</f>
        <v>#N/A</v>
      </c>
      <c r="AS1010" s="20" t="e">
        <f>VLOOKUP($D1010,'DATA PENGUKURAN GARDU'!$A:$BS,42,0)</f>
        <v>#N/A</v>
      </c>
      <c r="AT1010" s="21" t="e">
        <f t="shared" si="519"/>
        <v>#N/A</v>
      </c>
      <c r="AU1010" s="20" t="e">
        <f>VLOOKUP($D1010,'DATA PENGUKURAN GARDU'!$A:$BS,44,0)</f>
        <v>#N/A</v>
      </c>
      <c r="AV1010" s="21" t="e">
        <f t="shared" si="520"/>
        <v>#N/A</v>
      </c>
      <c r="AW1010" s="20" t="e">
        <f>VLOOKUP($D1010,'DATA PENGUKURAN GARDU'!$A:$BS,46,0)</f>
        <v>#N/A</v>
      </c>
      <c r="AX1010" s="21" t="e">
        <f t="shared" si="521"/>
        <v>#N/A</v>
      </c>
      <c r="AY1010" s="20" t="e">
        <f>VLOOKUP($D1010,'DATA PENGUKURAN GARDU'!$A:$BS,46,0)</f>
        <v>#N/A</v>
      </c>
      <c r="AZ1010" s="20" t="e">
        <f>VLOOKUP($D1010,'DATA PENGUKURAN GARDU'!$A:$BS,53,0)</f>
        <v>#N/A</v>
      </c>
      <c r="BA1010" s="20" t="e">
        <f>VLOOKUP($D1010,'DATA PENGUKURAN GARDU'!$A:$BS,54,0)</f>
        <v>#N/A</v>
      </c>
      <c r="BB1010" s="17" t="e">
        <f>VLOOKUP($E1010,'DATA PENGUKURAN GARDU'!$A:$BS,42,0)</f>
        <v>#N/A</v>
      </c>
      <c r="BC1010" s="23" t="e">
        <f t="shared" si="522"/>
        <v>#N/A</v>
      </c>
      <c r="BD1010" s="17" t="e">
        <f>VLOOKUP($E1010,'DATA PENGUKURAN GARDU'!$A:$BS,44,0)</f>
        <v>#N/A</v>
      </c>
      <c r="BE1010" s="23" t="e">
        <f t="shared" si="523"/>
        <v>#N/A</v>
      </c>
      <c r="BF1010" s="17" t="e">
        <f>VLOOKUP($E1010,'DATA PENGUKURAN GARDU'!$A:$BS,46,0)</f>
        <v>#N/A</v>
      </c>
      <c r="BG1010" s="23" t="e">
        <f t="shared" si="524"/>
        <v>#N/A</v>
      </c>
      <c r="BH1010" s="17" t="e">
        <f>VLOOKUP($E1010,'DATA PENGUKURAN GARDU'!$A:$BS,46,0)</f>
        <v>#N/A</v>
      </c>
      <c r="BI1010" s="17" t="e">
        <f>VLOOKUP($E1010,'DATA PENGUKURAN GARDU'!$A:$BS,53,0)</f>
        <v>#N/A</v>
      </c>
      <c r="BJ1010" s="17" t="e">
        <f>VLOOKUP($E1010,'DATA PENGUKURAN GARDU'!$A:$BS,54,0)</f>
        <v>#N/A</v>
      </c>
      <c r="BK1010" s="20" t="e">
        <f t="shared" si="525"/>
        <v>#N/A</v>
      </c>
      <c r="BL1010" s="20" t="e">
        <f t="shared" si="526"/>
        <v>#N/A</v>
      </c>
      <c r="BM1010" s="20" t="e">
        <f t="shared" si="527"/>
        <v>#N/A</v>
      </c>
      <c r="BN1010" s="25" t="e">
        <f t="shared" si="528"/>
        <v>#N/A</v>
      </c>
      <c r="BO1010" s="26" t="str">
        <f t="shared" si="529"/>
        <v>0</v>
      </c>
      <c r="BP1010" s="21" t="e">
        <f t="shared" si="530"/>
        <v>#VALUE!</v>
      </c>
      <c r="BQ1010" s="20" t="e">
        <f t="shared" si="531"/>
        <v>#N/A</v>
      </c>
      <c r="BR1010" s="20" t="e">
        <v>#N/A</v>
      </c>
      <c r="BS1010" s="9" t="e">
        <v>#N/A</v>
      </c>
      <c r="BT1010" s="2" t="e">
        <f t="shared" si="532"/>
        <v>#VALUE!</v>
      </c>
      <c r="BU1010" s="2" t="e">
        <f t="shared" si="500"/>
        <v>#N/A</v>
      </c>
      <c r="BV1010" s="2" t="e">
        <f t="shared" si="501"/>
        <v>#N/A</v>
      </c>
    </row>
    <row r="1011" s="2" customFormat="1" ht="22.95" customHeight="1" spans="1:74">
      <c r="A1011" s="9" t="str">
        <f t="shared" si="502"/>
        <v>BB 170Induk</v>
      </c>
      <c r="B1011" s="9" t="str">
        <f t="shared" si="503"/>
        <v>BB 170jurusan 1</v>
      </c>
      <c r="C1011" s="9" t="str">
        <f t="shared" si="504"/>
        <v>BB 170jurusan 2</v>
      </c>
      <c r="D1011" s="9" t="str">
        <f t="shared" si="505"/>
        <v>BB 170jurusan 3</v>
      </c>
      <c r="E1011" s="9" t="str">
        <f t="shared" si="506"/>
        <v>BB 170jurusan 4</v>
      </c>
      <c r="F1011" s="10" t="s">
        <v>1234</v>
      </c>
      <c r="G1011" s="10" t="s">
        <v>4</v>
      </c>
      <c r="H1011" s="10" t="s">
        <v>1235</v>
      </c>
      <c r="I1011" s="10">
        <v>0.9009</v>
      </c>
      <c r="J1011" s="10">
        <v>123.1733</v>
      </c>
      <c r="K1011" s="10" t="s">
        <v>7465</v>
      </c>
      <c r="L1011" s="10" t="s">
        <v>7465</v>
      </c>
      <c r="M1011" s="10" t="s">
        <v>7465</v>
      </c>
      <c r="N1011" s="14">
        <f t="shared" si="507"/>
        <v>0</v>
      </c>
      <c r="O1011" s="15" t="e">
        <f t="shared" si="508"/>
        <v>#VALUE!</v>
      </c>
      <c r="P1011" s="15" t="e">
        <f t="shared" si="509"/>
        <v>#VALUE!</v>
      </c>
      <c r="Q1011" s="17" t="e">
        <f>VLOOKUP($A1011,'DATA PENGUKURAN GARDU'!$A:$BS,42,0)</f>
        <v>#N/A</v>
      </c>
      <c r="R1011" s="18" t="e">
        <f t="shared" si="510"/>
        <v>#N/A</v>
      </c>
      <c r="S1011" s="17" t="e">
        <f>VLOOKUP($A1011,'DATA PENGUKURAN GARDU'!$A:$BS,44,0)</f>
        <v>#N/A</v>
      </c>
      <c r="T1011" s="18" t="e">
        <f t="shared" si="511"/>
        <v>#N/A</v>
      </c>
      <c r="U1011" s="17" t="e">
        <f>VLOOKUP($A1011,'DATA PENGUKURAN GARDU'!$A:$BS,46,0)</f>
        <v>#N/A</v>
      </c>
      <c r="V1011" s="18" t="e">
        <f t="shared" si="512"/>
        <v>#N/A</v>
      </c>
      <c r="W1011" s="17" t="e">
        <f>VLOOKUP($A1011,'DATA PENGUKURAN GARDU'!$A:$BS,48,0)</f>
        <v>#N/A</v>
      </c>
      <c r="X1011" s="17" t="e">
        <f>VLOOKUP($A1011,'DATA PENGUKURAN GARDU'!$A:$BS,53,0)</f>
        <v>#N/A</v>
      </c>
      <c r="Y1011" s="17" t="e">
        <f>VLOOKUP($A1011,'DATA PENGUKURAN GARDU'!$A:$BS,54,0)</f>
        <v>#N/A</v>
      </c>
      <c r="Z1011" s="17" t="e">
        <f>VLOOKUP($A1011,'DATA PENGUKURAN GARDU'!$A:$BS,55,0)</f>
        <v>#N/A</v>
      </c>
      <c r="AA1011" s="20" t="e">
        <f>VLOOKUP($B1011,'DATA PENGUKURAN GARDU'!$A:$BS,42,0)</f>
        <v>#N/A</v>
      </c>
      <c r="AB1011" s="21" t="e">
        <f t="shared" si="513"/>
        <v>#N/A</v>
      </c>
      <c r="AC1011" s="20" t="e">
        <f>VLOOKUP($B1011,'DATA PENGUKURAN GARDU'!$A:$BS,44,0)</f>
        <v>#N/A</v>
      </c>
      <c r="AD1011" s="21" t="e">
        <f t="shared" si="514"/>
        <v>#N/A</v>
      </c>
      <c r="AE1011" s="20" t="e">
        <f>VLOOKUP($B1011,'DATA PENGUKURAN GARDU'!$A:$BS,46,0)</f>
        <v>#N/A</v>
      </c>
      <c r="AF1011" s="21" t="e">
        <f t="shared" si="515"/>
        <v>#N/A</v>
      </c>
      <c r="AG1011" s="20" t="e">
        <f>VLOOKUP($B1011,'DATA PENGUKURAN GARDU'!$A:$BS,46,0)</f>
        <v>#N/A</v>
      </c>
      <c r="AH1011" s="20" t="e">
        <f>VLOOKUP($B1011,'DATA PENGUKURAN GARDU'!$A:$BS,53,0)</f>
        <v>#N/A</v>
      </c>
      <c r="AI1011" s="20" t="e">
        <f>VLOOKUP($B1011,'DATA PENGUKURAN GARDU'!$A:$BS,54,0)</f>
        <v>#N/A</v>
      </c>
      <c r="AJ1011" s="17" t="e">
        <f>VLOOKUP($C1011,'DATA PENGUKURAN GARDU'!$A:$BS,42,0)</f>
        <v>#N/A</v>
      </c>
      <c r="AK1011" s="23" t="e">
        <f t="shared" si="516"/>
        <v>#N/A</v>
      </c>
      <c r="AL1011" s="17" t="e">
        <f>VLOOKUP($C1011,'DATA PENGUKURAN GARDU'!$A:$BS,44,0)</f>
        <v>#N/A</v>
      </c>
      <c r="AM1011" s="23" t="e">
        <f t="shared" si="517"/>
        <v>#N/A</v>
      </c>
      <c r="AN1011" s="17" t="e">
        <f>VLOOKUP($C1011,'DATA PENGUKURAN GARDU'!$A:$BS,46,0)</f>
        <v>#N/A</v>
      </c>
      <c r="AO1011" s="23" t="e">
        <f t="shared" si="518"/>
        <v>#N/A</v>
      </c>
      <c r="AP1011" s="17" t="e">
        <f>VLOOKUP($C1011,'DATA PENGUKURAN GARDU'!$A:$BS,46,0)</f>
        <v>#N/A</v>
      </c>
      <c r="AQ1011" s="17" t="e">
        <f>VLOOKUP($C1011,'DATA PENGUKURAN GARDU'!$A:$BS,53,0)</f>
        <v>#N/A</v>
      </c>
      <c r="AR1011" s="17" t="e">
        <f>VLOOKUP($C1011,'DATA PENGUKURAN GARDU'!$A:$BS,54,0)</f>
        <v>#N/A</v>
      </c>
      <c r="AS1011" s="20" t="e">
        <f>VLOOKUP($D1011,'DATA PENGUKURAN GARDU'!$A:$BS,42,0)</f>
        <v>#N/A</v>
      </c>
      <c r="AT1011" s="21" t="e">
        <f t="shared" si="519"/>
        <v>#N/A</v>
      </c>
      <c r="AU1011" s="20" t="e">
        <f>VLOOKUP($D1011,'DATA PENGUKURAN GARDU'!$A:$BS,44,0)</f>
        <v>#N/A</v>
      </c>
      <c r="AV1011" s="21" t="e">
        <f t="shared" si="520"/>
        <v>#N/A</v>
      </c>
      <c r="AW1011" s="20" t="e">
        <f>VLOOKUP($D1011,'DATA PENGUKURAN GARDU'!$A:$BS,46,0)</f>
        <v>#N/A</v>
      </c>
      <c r="AX1011" s="21" t="e">
        <f t="shared" si="521"/>
        <v>#N/A</v>
      </c>
      <c r="AY1011" s="20" t="e">
        <f>VLOOKUP($D1011,'DATA PENGUKURAN GARDU'!$A:$BS,46,0)</f>
        <v>#N/A</v>
      </c>
      <c r="AZ1011" s="20" t="e">
        <f>VLOOKUP($D1011,'DATA PENGUKURAN GARDU'!$A:$BS,53,0)</f>
        <v>#N/A</v>
      </c>
      <c r="BA1011" s="20" t="e">
        <f>VLOOKUP($D1011,'DATA PENGUKURAN GARDU'!$A:$BS,54,0)</f>
        <v>#N/A</v>
      </c>
      <c r="BB1011" s="17" t="e">
        <f>VLOOKUP($E1011,'DATA PENGUKURAN GARDU'!$A:$BS,42,0)</f>
        <v>#N/A</v>
      </c>
      <c r="BC1011" s="23" t="e">
        <f t="shared" si="522"/>
        <v>#N/A</v>
      </c>
      <c r="BD1011" s="17" t="e">
        <f>VLOOKUP($E1011,'DATA PENGUKURAN GARDU'!$A:$BS,44,0)</f>
        <v>#N/A</v>
      </c>
      <c r="BE1011" s="23" t="e">
        <f t="shared" si="523"/>
        <v>#N/A</v>
      </c>
      <c r="BF1011" s="17" t="e">
        <f>VLOOKUP($E1011,'DATA PENGUKURAN GARDU'!$A:$BS,46,0)</f>
        <v>#N/A</v>
      </c>
      <c r="BG1011" s="23" t="e">
        <f t="shared" si="524"/>
        <v>#N/A</v>
      </c>
      <c r="BH1011" s="17" t="e">
        <f>VLOOKUP($E1011,'DATA PENGUKURAN GARDU'!$A:$BS,46,0)</f>
        <v>#N/A</v>
      </c>
      <c r="BI1011" s="17" t="e">
        <f>VLOOKUP($E1011,'DATA PENGUKURAN GARDU'!$A:$BS,53,0)</f>
        <v>#N/A</v>
      </c>
      <c r="BJ1011" s="17" t="e">
        <f>VLOOKUP($E1011,'DATA PENGUKURAN GARDU'!$A:$BS,54,0)</f>
        <v>#N/A</v>
      </c>
      <c r="BK1011" s="20" t="e">
        <f t="shared" si="525"/>
        <v>#N/A</v>
      </c>
      <c r="BL1011" s="20" t="e">
        <f t="shared" si="526"/>
        <v>#N/A</v>
      </c>
      <c r="BM1011" s="20" t="e">
        <f t="shared" si="527"/>
        <v>#N/A</v>
      </c>
      <c r="BN1011" s="25" t="e">
        <f t="shared" si="528"/>
        <v>#N/A</v>
      </c>
      <c r="BO1011" s="26" t="str">
        <f t="shared" si="529"/>
        <v>0</v>
      </c>
      <c r="BP1011" s="21" t="e">
        <f t="shared" si="530"/>
        <v>#VALUE!</v>
      </c>
      <c r="BQ1011" s="20" t="e">
        <f t="shared" si="531"/>
        <v>#N/A</v>
      </c>
      <c r="BR1011" s="20" t="e">
        <v>#N/A</v>
      </c>
      <c r="BS1011" s="9" t="e">
        <v>#N/A</v>
      </c>
      <c r="BT1011" s="2" t="e">
        <f t="shared" si="532"/>
        <v>#VALUE!</v>
      </c>
      <c r="BU1011" s="2" t="e">
        <f t="shared" si="500"/>
        <v>#N/A</v>
      </c>
      <c r="BV1011" s="2" t="e">
        <f t="shared" si="501"/>
        <v>#N/A</v>
      </c>
    </row>
    <row r="1012" s="2" customFormat="1" ht="22.95" customHeight="1" spans="1:74">
      <c r="A1012" s="9" t="str">
        <f t="shared" si="502"/>
        <v>BB 172Induk</v>
      </c>
      <c r="B1012" s="9" t="str">
        <f t="shared" si="503"/>
        <v>BB 172jurusan 1</v>
      </c>
      <c r="C1012" s="9" t="str">
        <f t="shared" si="504"/>
        <v>BB 172jurusan 2</v>
      </c>
      <c r="D1012" s="9" t="str">
        <f t="shared" si="505"/>
        <v>BB 172jurusan 3</v>
      </c>
      <c r="E1012" s="9" t="str">
        <f t="shared" si="506"/>
        <v>BB 172jurusan 4</v>
      </c>
      <c r="F1012" s="10" t="s">
        <v>1236</v>
      </c>
      <c r="G1012" s="10" t="s">
        <v>4</v>
      </c>
      <c r="H1012" s="10" t="s">
        <v>1237</v>
      </c>
      <c r="I1012" s="10">
        <v>0.90163</v>
      </c>
      <c r="J1012" s="10">
        <v>123.16353</v>
      </c>
      <c r="K1012" s="10" t="s">
        <v>7465</v>
      </c>
      <c r="L1012" s="10" t="s">
        <v>7465</v>
      </c>
      <c r="M1012" s="10" t="s">
        <v>7465</v>
      </c>
      <c r="N1012" s="14">
        <f t="shared" si="507"/>
        <v>0</v>
      </c>
      <c r="O1012" s="15" t="e">
        <f t="shared" si="508"/>
        <v>#VALUE!</v>
      </c>
      <c r="P1012" s="15" t="e">
        <f t="shared" si="509"/>
        <v>#VALUE!</v>
      </c>
      <c r="Q1012" s="17" t="e">
        <f>VLOOKUP($A1012,'DATA PENGUKURAN GARDU'!$A:$BS,42,0)</f>
        <v>#N/A</v>
      </c>
      <c r="R1012" s="18" t="e">
        <f t="shared" si="510"/>
        <v>#N/A</v>
      </c>
      <c r="S1012" s="17" t="e">
        <f>VLOOKUP($A1012,'DATA PENGUKURAN GARDU'!$A:$BS,44,0)</f>
        <v>#N/A</v>
      </c>
      <c r="T1012" s="18" t="e">
        <f t="shared" si="511"/>
        <v>#N/A</v>
      </c>
      <c r="U1012" s="17" t="e">
        <f>VLOOKUP($A1012,'DATA PENGUKURAN GARDU'!$A:$BS,46,0)</f>
        <v>#N/A</v>
      </c>
      <c r="V1012" s="18" t="e">
        <f t="shared" si="512"/>
        <v>#N/A</v>
      </c>
      <c r="W1012" s="17" t="e">
        <f>VLOOKUP($A1012,'DATA PENGUKURAN GARDU'!$A:$BS,48,0)</f>
        <v>#N/A</v>
      </c>
      <c r="X1012" s="17" t="e">
        <f>VLOOKUP($A1012,'DATA PENGUKURAN GARDU'!$A:$BS,53,0)</f>
        <v>#N/A</v>
      </c>
      <c r="Y1012" s="17" t="e">
        <f>VLOOKUP($A1012,'DATA PENGUKURAN GARDU'!$A:$BS,54,0)</f>
        <v>#N/A</v>
      </c>
      <c r="Z1012" s="17" t="e">
        <f>VLOOKUP($A1012,'DATA PENGUKURAN GARDU'!$A:$BS,55,0)</f>
        <v>#N/A</v>
      </c>
      <c r="AA1012" s="20" t="e">
        <f>VLOOKUP($B1012,'DATA PENGUKURAN GARDU'!$A:$BS,42,0)</f>
        <v>#N/A</v>
      </c>
      <c r="AB1012" s="21" t="e">
        <f t="shared" si="513"/>
        <v>#N/A</v>
      </c>
      <c r="AC1012" s="20" t="e">
        <f>VLOOKUP($B1012,'DATA PENGUKURAN GARDU'!$A:$BS,44,0)</f>
        <v>#N/A</v>
      </c>
      <c r="AD1012" s="21" t="e">
        <f t="shared" si="514"/>
        <v>#N/A</v>
      </c>
      <c r="AE1012" s="20" t="e">
        <f>VLOOKUP($B1012,'DATA PENGUKURAN GARDU'!$A:$BS,46,0)</f>
        <v>#N/A</v>
      </c>
      <c r="AF1012" s="21" t="e">
        <f t="shared" si="515"/>
        <v>#N/A</v>
      </c>
      <c r="AG1012" s="20" t="e">
        <f>VLOOKUP($B1012,'DATA PENGUKURAN GARDU'!$A:$BS,46,0)</f>
        <v>#N/A</v>
      </c>
      <c r="AH1012" s="20" t="e">
        <f>VLOOKUP($B1012,'DATA PENGUKURAN GARDU'!$A:$BS,53,0)</f>
        <v>#N/A</v>
      </c>
      <c r="AI1012" s="20" t="e">
        <f>VLOOKUP($B1012,'DATA PENGUKURAN GARDU'!$A:$BS,54,0)</f>
        <v>#N/A</v>
      </c>
      <c r="AJ1012" s="17" t="e">
        <f>VLOOKUP($C1012,'DATA PENGUKURAN GARDU'!$A:$BS,42,0)</f>
        <v>#N/A</v>
      </c>
      <c r="AK1012" s="23" t="e">
        <f t="shared" si="516"/>
        <v>#N/A</v>
      </c>
      <c r="AL1012" s="17" t="e">
        <f>VLOOKUP($C1012,'DATA PENGUKURAN GARDU'!$A:$BS,44,0)</f>
        <v>#N/A</v>
      </c>
      <c r="AM1012" s="23" t="e">
        <f t="shared" si="517"/>
        <v>#N/A</v>
      </c>
      <c r="AN1012" s="17" t="e">
        <f>VLOOKUP($C1012,'DATA PENGUKURAN GARDU'!$A:$BS,46,0)</f>
        <v>#N/A</v>
      </c>
      <c r="AO1012" s="23" t="e">
        <f t="shared" si="518"/>
        <v>#N/A</v>
      </c>
      <c r="AP1012" s="17" t="e">
        <f>VLOOKUP($C1012,'DATA PENGUKURAN GARDU'!$A:$BS,46,0)</f>
        <v>#N/A</v>
      </c>
      <c r="AQ1012" s="17" t="e">
        <f>VLOOKUP($C1012,'DATA PENGUKURAN GARDU'!$A:$BS,53,0)</f>
        <v>#N/A</v>
      </c>
      <c r="AR1012" s="17" t="e">
        <f>VLOOKUP($C1012,'DATA PENGUKURAN GARDU'!$A:$BS,54,0)</f>
        <v>#N/A</v>
      </c>
      <c r="AS1012" s="20" t="e">
        <f>VLOOKUP($D1012,'DATA PENGUKURAN GARDU'!$A:$BS,42,0)</f>
        <v>#N/A</v>
      </c>
      <c r="AT1012" s="21" t="e">
        <f t="shared" si="519"/>
        <v>#N/A</v>
      </c>
      <c r="AU1012" s="20" t="e">
        <f>VLOOKUP($D1012,'DATA PENGUKURAN GARDU'!$A:$BS,44,0)</f>
        <v>#N/A</v>
      </c>
      <c r="AV1012" s="21" t="e">
        <f t="shared" si="520"/>
        <v>#N/A</v>
      </c>
      <c r="AW1012" s="20" t="e">
        <f>VLOOKUP($D1012,'DATA PENGUKURAN GARDU'!$A:$BS,46,0)</f>
        <v>#N/A</v>
      </c>
      <c r="AX1012" s="21" t="e">
        <f t="shared" si="521"/>
        <v>#N/A</v>
      </c>
      <c r="AY1012" s="20" t="e">
        <f>VLOOKUP($D1012,'DATA PENGUKURAN GARDU'!$A:$BS,46,0)</f>
        <v>#N/A</v>
      </c>
      <c r="AZ1012" s="20" t="e">
        <f>VLOOKUP($D1012,'DATA PENGUKURAN GARDU'!$A:$BS,53,0)</f>
        <v>#N/A</v>
      </c>
      <c r="BA1012" s="20" t="e">
        <f>VLOOKUP($D1012,'DATA PENGUKURAN GARDU'!$A:$BS,54,0)</f>
        <v>#N/A</v>
      </c>
      <c r="BB1012" s="17" t="e">
        <f>VLOOKUP($E1012,'DATA PENGUKURAN GARDU'!$A:$BS,42,0)</f>
        <v>#N/A</v>
      </c>
      <c r="BC1012" s="23" t="e">
        <f t="shared" si="522"/>
        <v>#N/A</v>
      </c>
      <c r="BD1012" s="17" t="e">
        <f>VLOOKUP($E1012,'DATA PENGUKURAN GARDU'!$A:$BS,44,0)</f>
        <v>#N/A</v>
      </c>
      <c r="BE1012" s="23" t="e">
        <f t="shared" si="523"/>
        <v>#N/A</v>
      </c>
      <c r="BF1012" s="17" t="e">
        <f>VLOOKUP($E1012,'DATA PENGUKURAN GARDU'!$A:$BS,46,0)</f>
        <v>#N/A</v>
      </c>
      <c r="BG1012" s="23" t="e">
        <f t="shared" si="524"/>
        <v>#N/A</v>
      </c>
      <c r="BH1012" s="17" t="e">
        <f>VLOOKUP($E1012,'DATA PENGUKURAN GARDU'!$A:$BS,46,0)</f>
        <v>#N/A</v>
      </c>
      <c r="BI1012" s="17" t="e">
        <f>VLOOKUP($E1012,'DATA PENGUKURAN GARDU'!$A:$BS,53,0)</f>
        <v>#N/A</v>
      </c>
      <c r="BJ1012" s="17" t="e">
        <f>VLOOKUP($E1012,'DATA PENGUKURAN GARDU'!$A:$BS,54,0)</f>
        <v>#N/A</v>
      </c>
      <c r="BK1012" s="20" t="e">
        <f t="shared" si="525"/>
        <v>#N/A</v>
      </c>
      <c r="BL1012" s="20" t="e">
        <f t="shared" si="526"/>
        <v>#N/A</v>
      </c>
      <c r="BM1012" s="20" t="e">
        <f t="shared" si="527"/>
        <v>#N/A</v>
      </c>
      <c r="BN1012" s="25" t="e">
        <f t="shared" si="528"/>
        <v>#N/A</v>
      </c>
      <c r="BO1012" s="26" t="str">
        <f t="shared" si="529"/>
        <v>0</v>
      </c>
      <c r="BP1012" s="21" t="e">
        <f t="shared" si="530"/>
        <v>#VALUE!</v>
      </c>
      <c r="BQ1012" s="20" t="e">
        <f t="shared" si="531"/>
        <v>#N/A</v>
      </c>
      <c r="BR1012" s="20" t="e">
        <v>#N/A</v>
      </c>
      <c r="BS1012" s="9" t="e">
        <v>#N/A</v>
      </c>
      <c r="BT1012" s="2" t="e">
        <f t="shared" si="532"/>
        <v>#VALUE!</v>
      </c>
      <c r="BU1012" s="2" t="e">
        <f t="shared" si="500"/>
        <v>#N/A</v>
      </c>
      <c r="BV1012" s="2" t="e">
        <f t="shared" si="501"/>
        <v>#N/A</v>
      </c>
    </row>
    <row r="1013" s="2" customFormat="1" ht="22.95" customHeight="1" spans="1:74">
      <c r="A1013" s="9" t="str">
        <f t="shared" si="502"/>
        <v>K-156Induk</v>
      </c>
      <c r="B1013" s="9" t="str">
        <f t="shared" si="503"/>
        <v>K-156jurusan 1</v>
      </c>
      <c r="C1013" s="9" t="str">
        <f t="shared" si="504"/>
        <v>K-156jurusan 2</v>
      </c>
      <c r="D1013" s="9" t="str">
        <f t="shared" si="505"/>
        <v>K-156jurusan 3</v>
      </c>
      <c r="E1013" s="9" t="str">
        <f t="shared" si="506"/>
        <v>K-156jurusan 4</v>
      </c>
      <c r="F1013" s="10" t="s">
        <v>446</v>
      </c>
      <c r="G1013" s="10" t="s">
        <v>132</v>
      </c>
      <c r="H1013" s="10" t="s">
        <v>1238</v>
      </c>
      <c r="I1013" s="10">
        <v>0.748791</v>
      </c>
      <c r="J1013" s="10">
        <v>124.317102</v>
      </c>
      <c r="K1013" s="10" t="s">
        <v>7465</v>
      </c>
      <c r="L1013" s="10" t="s">
        <v>7465</v>
      </c>
      <c r="M1013" s="10" t="s">
        <v>7465</v>
      </c>
      <c r="N1013" s="14">
        <f t="shared" si="507"/>
        <v>0</v>
      </c>
      <c r="O1013" s="15" t="e">
        <f t="shared" si="508"/>
        <v>#VALUE!</v>
      </c>
      <c r="P1013" s="15" t="e">
        <f t="shared" si="509"/>
        <v>#VALUE!</v>
      </c>
      <c r="Q1013" s="17" t="e">
        <f>VLOOKUP($A1013,'DATA PENGUKURAN GARDU'!$A:$BS,42,0)</f>
        <v>#N/A</v>
      </c>
      <c r="R1013" s="18" t="e">
        <f t="shared" si="510"/>
        <v>#N/A</v>
      </c>
      <c r="S1013" s="17" t="e">
        <f>VLOOKUP($A1013,'DATA PENGUKURAN GARDU'!$A:$BS,44,0)</f>
        <v>#N/A</v>
      </c>
      <c r="T1013" s="18" t="e">
        <f t="shared" si="511"/>
        <v>#N/A</v>
      </c>
      <c r="U1013" s="17" t="e">
        <f>VLOOKUP($A1013,'DATA PENGUKURAN GARDU'!$A:$BS,46,0)</f>
        <v>#N/A</v>
      </c>
      <c r="V1013" s="18" t="e">
        <f t="shared" si="512"/>
        <v>#N/A</v>
      </c>
      <c r="W1013" s="17" t="e">
        <f>VLOOKUP($A1013,'DATA PENGUKURAN GARDU'!$A:$BS,48,0)</f>
        <v>#N/A</v>
      </c>
      <c r="X1013" s="17" t="e">
        <f>VLOOKUP($A1013,'DATA PENGUKURAN GARDU'!$A:$BS,53,0)</f>
        <v>#N/A</v>
      </c>
      <c r="Y1013" s="17" t="e">
        <f>VLOOKUP($A1013,'DATA PENGUKURAN GARDU'!$A:$BS,54,0)</f>
        <v>#N/A</v>
      </c>
      <c r="Z1013" s="17" t="e">
        <f>VLOOKUP($A1013,'DATA PENGUKURAN GARDU'!$A:$BS,55,0)</f>
        <v>#N/A</v>
      </c>
      <c r="AA1013" s="20" t="e">
        <f>VLOOKUP($B1013,'DATA PENGUKURAN GARDU'!$A:$BS,42,0)</f>
        <v>#N/A</v>
      </c>
      <c r="AB1013" s="21" t="e">
        <f t="shared" si="513"/>
        <v>#N/A</v>
      </c>
      <c r="AC1013" s="20" t="e">
        <f>VLOOKUP($B1013,'DATA PENGUKURAN GARDU'!$A:$BS,44,0)</f>
        <v>#N/A</v>
      </c>
      <c r="AD1013" s="21" t="e">
        <f t="shared" si="514"/>
        <v>#N/A</v>
      </c>
      <c r="AE1013" s="20" t="e">
        <f>VLOOKUP($B1013,'DATA PENGUKURAN GARDU'!$A:$BS,46,0)</f>
        <v>#N/A</v>
      </c>
      <c r="AF1013" s="21" t="e">
        <f t="shared" si="515"/>
        <v>#N/A</v>
      </c>
      <c r="AG1013" s="20" t="e">
        <f>VLOOKUP($B1013,'DATA PENGUKURAN GARDU'!$A:$BS,46,0)</f>
        <v>#N/A</v>
      </c>
      <c r="AH1013" s="20" t="e">
        <f>VLOOKUP($B1013,'DATA PENGUKURAN GARDU'!$A:$BS,53,0)</f>
        <v>#N/A</v>
      </c>
      <c r="AI1013" s="20" t="e">
        <f>VLOOKUP($B1013,'DATA PENGUKURAN GARDU'!$A:$BS,54,0)</f>
        <v>#N/A</v>
      </c>
      <c r="AJ1013" s="17" t="e">
        <f>VLOOKUP($C1013,'DATA PENGUKURAN GARDU'!$A:$BS,42,0)</f>
        <v>#N/A</v>
      </c>
      <c r="AK1013" s="23" t="e">
        <f t="shared" si="516"/>
        <v>#N/A</v>
      </c>
      <c r="AL1013" s="17" t="e">
        <f>VLOOKUP($C1013,'DATA PENGUKURAN GARDU'!$A:$BS,44,0)</f>
        <v>#N/A</v>
      </c>
      <c r="AM1013" s="23" t="e">
        <f t="shared" si="517"/>
        <v>#N/A</v>
      </c>
      <c r="AN1013" s="17" t="e">
        <f>VLOOKUP($C1013,'DATA PENGUKURAN GARDU'!$A:$BS,46,0)</f>
        <v>#N/A</v>
      </c>
      <c r="AO1013" s="23" t="e">
        <f t="shared" si="518"/>
        <v>#N/A</v>
      </c>
      <c r="AP1013" s="17" t="e">
        <f>VLOOKUP($C1013,'DATA PENGUKURAN GARDU'!$A:$BS,46,0)</f>
        <v>#N/A</v>
      </c>
      <c r="AQ1013" s="17" t="e">
        <f>VLOOKUP($C1013,'DATA PENGUKURAN GARDU'!$A:$BS,53,0)</f>
        <v>#N/A</v>
      </c>
      <c r="AR1013" s="17" t="e">
        <f>VLOOKUP($C1013,'DATA PENGUKURAN GARDU'!$A:$BS,54,0)</f>
        <v>#N/A</v>
      </c>
      <c r="AS1013" s="20" t="e">
        <f>VLOOKUP($D1013,'DATA PENGUKURAN GARDU'!$A:$BS,42,0)</f>
        <v>#N/A</v>
      </c>
      <c r="AT1013" s="21" t="e">
        <f t="shared" si="519"/>
        <v>#N/A</v>
      </c>
      <c r="AU1013" s="20" t="e">
        <f>VLOOKUP($D1013,'DATA PENGUKURAN GARDU'!$A:$BS,44,0)</f>
        <v>#N/A</v>
      </c>
      <c r="AV1013" s="21" t="e">
        <f t="shared" si="520"/>
        <v>#N/A</v>
      </c>
      <c r="AW1013" s="20" t="e">
        <f>VLOOKUP($D1013,'DATA PENGUKURAN GARDU'!$A:$BS,46,0)</f>
        <v>#N/A</v>
      </c>
      <c r="AX1013" s="21" t="e">
        <f t="shared" si="521"/>
        <v>#N/A</v>
      </c>
      <c r="AY1013" s="20" t="e">
        <f>VLOOKUP($D1013,'DATA PENGUKURAN GARDU'!$A:$BS,46,0)</f>
        <v>#N/A</v>
      </c>
      <c r="AZ1013" s="20" t="e">
        <f>VLOOKUP($D1013,'DATA PENGUKURAN GARDU'!$A:$BS,53,0)</f>
        <v>#N/A</v>
      </c>
      <c r="BA1013" s="20" t="e">
        <f>VLOOKUP($D1013,'DATA PENGUKURAN GARDU'!$A:$BS,54,0)</f>
        <v>#N/A</v>
      </c>
      <c r="BB1013" s="17" t="e">
        <f>VLOOKUP($E1013,'DATA PENGUKURAN GARDU'!$A:$BS,42,0)</f>
        <v>#N/A</v>
      </c>
      <c r="BC1013" s="23" t="e">
        <f t="shared" si="522"/>
        <v>#N/A</v>
      </c>
      <c r="BD1013" s="17" t="e">
        <f>VLOOKUP($E1013,'DATA PENGUKURAN GARDU'!$A:$BS,44,0)</f>
        <v>#N/A</v>
      </c>
      <c r="BE1013" s="23" t="e">
        <f t="shared" si="523"/>
        <v>#N/A</v>
      </c>
      <c r="BF1013" s="17" t="e">
        <f>VLOOKUP($E1013,'DATA PENGUKURAN GARDU'!$A:$BS,46,0)</f>
        <v>#N/A</v>
      </c>
      <c r="BG1013" s="23" t="e">
        <f t="shared" si="524"/>
        <v>#N/A</v>
      </c>
      <c r="BH1013" s="17" t="e">
        <f>VLOOKUP($E1013,'DATA PENGUKURAN GARDU'!$A:$BS,46,0)</f>
        <v>#N/A</v>
      </c>
      <c r="BI1013" s="17" t="e">
        <f>VLOOKUP($E1013,'DATA PENGUKURAN GARDU'!$A:$BS,53,0)</f>
        <v>#N/A</v>
      </c>
      <c r="BJ1013" s="17" t="e">
        <f>VLOOKUP($E1013,'DATA PENGUKURAN GARDU'!$A:$BS,54,0)</f>
        <v>#N/A</v>
      </c>
      <c r="BK1013" s="20" t="e">
        <f t="shared" si="525"/>
        <v>#N/A</v>
      </c>
      <c r="BL1013" s="20" t="e">
        <f t="shared" si="526"/>
        <v>#N/A</v>
      </c>
      <c r="BM1013" s="20" t="e">
        <f t="shared" si="527"/>
        <v>#N/A</v>
      </c>
      <c r="BN1013" s="25" t="e">
        <f t="shared" si="528"/>
        <v>#N/A</v>
      </c>
      <c r="BO1013" s="26" t="str">
        <f t="shared" si="529"/>
        <v>0</v>
      </c>
      <c r="BP1013" s="21" t="e">
        <f t="shared" si="530"/>
        <v>#VALUE!</v>
      </c>
      <c r="BQ1013" s="20" t="e">
        <f t="shared" si="531"/>
        <v>#N/A</v>
      </c>
      <c r="BR1013" s="20" t="e">
        <v>#N/A</v>
      </c>
      <c r="BS1013" s="9" t="e">
        <v>#N/A</v>
      </c>
      <c r="BT1013" s="2" t="e">
        <f t="shared" si="532"/>
        <v>#VALUE!</v>
      </c>
      <c r="BU1013" s="2" t="e">
        <f t="shared" si="500"/>
        <v>#N/A</v>
      </c>
      <c r="BV1013" s="2" t="e">
        <f t="shared" si="501"/>
        <v>#N/A</v>
      </c>
    </row>
    <row r="1014" s="2" customFormat="1" ht="22.95" customHeight="1" spans="1:74">
      <c r="A1014" s="9" t="str">
        <f t="shared" si="502"/>
        <v>K-161Induk</v>
      </c>
      <c r="B1014" s="9" t="str">
        <f t="shared" si="503"/>
        <v>K-161jurusan 1</v>
      </c>
      <c r="C1014" s="9" t="str">
        <f t="shared" si="504"/>
        <v>K-161jurusan 2</v>
      </c>
      <c r="D1014" s="9" t="str">
        <f t="shared" si="505"/>
        <v>K-161jurusan 3</v>
      </c>
      <c r="E1014" s="9" t="str">
        <f t="shared" si="506"/>
        <v>K-161jurusan 4</v>
      </c>
      <c r="F1014" s="10" t="s">
        <v>448</v>
      </c>
      <c r="G1014" s="10" t="s">
        <v>132</v>
      </c>
      <c r="H1014" s="10" t="s">
        <v>1239</v>
      </c>
      <c r="I1014" s="10">
        <v>0.742653</v>
      </c>
      <c r="J1014" s="10">
        <v>124.312464</v>
      </c>
      <c r="K1014" s="10" t="s">
        <v>7465</v>
      </c>
      <c r="L1014" s="10" t="s">
        <v>7465</v>
      </c>
      <c r="M1014" s="10" t="s">
        <v>7465</v>
      </c>
      <c r="N1014" s="14">
        <f t="shared" si="507"/>
        <v>0</v>
      </c>
      <c r="O1014" s="15" t="e">
        <f t="shared" si="508"/>
        <v>#VALUE!</v>
      </c>
      <c r="P1014" s="15" t="e">
        <f t="shared" si="509"/>
        <v>#VALUE!</v>
      </c>
      <c r="Q1014" s="17" t="e">
        <f>VLOOKUP($A1014,'DATA PENGUKURAN GARDU'!$A:$BS,42,0)</f>
        <v>#N/A</v>
      </c>
      <c r="R1014" s="18" t="e">
        <f t="shared" si="510"/>
        <v>#N/A</v>
      </c>
      <c r="S1014" s="17" t="e">
        <f>VLOOKUP($A1014,'DATA PENGUKURAN GARDU'!$A:$BS,44,0)</f>
        <v>#N/A</v>
      </c>
      <c r="T1014" s="18" t="e">
        <f t="shared" si="511"/>
        <v>#N/A</v>
      </c>
      <c r="U1014" s="17" t="e">
        <f>VLOOKUP($A1014,'DATA PENGUKURAN GARDU'!$A:$BS,46,0)</f>
        <v>#N/A</v>
      </c>
      <c r="V1014" s="18" t="e">
        <f t="shared" si="512"/>
        <v>#N/A</v>
      </c>
      <c r="W1014" s="17" t="e">
        <f>VLOOKUP($A1014,'DATA PENGUKURAN GARDU'!$A:$BS,48,0)</f>
        <v>#N/A</v>
      </c>
      <c r="X1014" s="17" t="e">
        <f>VLOOKUP($A1014,'DATA PENGUKURAN GARDU'!$A:$BS,53,0)</f>
        <v>#N/A</v>
      </c>
      <c r="Y1014" s="17" t="e">
        <f>VLOOKUP($A1014,'DATA PENGUKURAN GARDU'!$A:$BS,54,0)</f>
        <v>#N/A</v>
      </c>
      <c r="Z1014" s="17" t="e">
        <f>VLOOKUP($A1014,'DATA PENGUKURAN GARDU'!$A:$BS,55,0)</f>
        <v>#N/A</v>
      </c>
      <c r="AA1014" s="20" t="e">
        <f>VLOOKUP($B1014,'DATA PENGUKURAN GARDU'!$A:$BS,42,0)</f>
        <v>#N/A</v>
      </c>
      <c r="AB1014" s="21" t="e">
        <f t="shared" si="513"/>
        <v>#N/A</v>
      </c>
      <c r="AC1014" s="20" t="e">
        <f>VLOOKUP($B1014,'DATA PENGUKURAN GARDU'!$A:$BS,44,0)</f>
        <v>#N/A</v>
      </c>
      <c r="AD1014" s="21" t="e">
        <f t="shared" si="514"/>
        <v>#N/A</v>
      </c>
      <c r="AE1014" s="20" t="e">
        <f>VLOOKUP($B1014,'DATA PENGUKURAN GARDU'!$A:$BS,46,0)</f>
        <v>#N/A</v>
      </c>
      <c r="AF1014" s="21" t="e">
        <f t="shared" si="515"/>
        <v>#N/A</v>
      </c>
      <c r="AG1014" s="20" t="e">
        <f>VLOOKUP($B1014,'DATA PENGUKURAN GARDU'!$A:$BS,46,0)</f>
        <v>#N/A</v>
      </c>
      <c r="AH1014" s="20" t="e">
        <f>VLOOKUP($B1014,'DATA PENGUKURAN GARDU'!$A:$BS,53,0)</f>
        <v>#N/A</v>
      </c>
      <c r="AI1014" s="20" t="e">
        <f>VLOOKUP($B1014,'DATA PENGUKURAN GARDU'!$A:$BS,54,0)</f>
        <v>#N/A</v>
      </c>
      <c r="AJ1014" s="17" t="e">
        <f>VLOOKUP($C1014,'DATA PENGUKURAN GARDU'!$A:$BS,42,0)</f>
        <v>#N/A</v>
      </c>
      <c r="AK1014" s="23" t="e">
        <f t="shared" si="516"/>
        <v>#N/A</v>
      </c>
      <c r="AL1014" s="17" t="e">
        <f>VLOOKUP($C1014,'DATA PENGUKURAN GARDU'!$A:$BS,44,0)</f>
        <v>#N/A</v>
      </c>
      <c r="AM1014" s="23" t="e">
        <f t="shared" si="517"/>
        <v>#N/A</v>
      </c>
      <c r="AN1014" s="17" t="e">
        <f>VLOOKUP($C1014,'DATA PENGUKURAN GARDU'!$A:$BS,46,0)</f>
        <v>#N/A</v>
      </c>
      <c r="AO1014" s="23" t="e">
        <f t="shared" si="518"/>
        <v>#N/A</v>
      </c>
      <c r="AP1014" s="17" t="e">
        <f>VLOOKUP($C1014,'DATA PENGUKURAN GARDU'!$A:$BS,46,0)</f>
        <v>#N/A</v>
      </c>
      <c r="AQ1014" s="17" t="e">
        <f>VLOOKUP($C1014,'DATA PENGUKURAN GARDU'!$A:$BS,53,0)</f>
        <v>#N/A</v>
      </c>
      <c r="AR1014" s="17" t="e">
        <f>VLOOKUP($C1014,'DATA PENGUKURAN GARDU'!$A:$BS,54,0)</f>
        <v>#N/A</v>
      </c>
      <c r="AS1014" s="20" t="e">
        <f>VLOOKUP($D1014,'DATA PENGUKURAN GARDU'!$A:$BS,42,0)</f>
        <v>#N/A</v>
      </c>
      <c r="AT1014" s="21" t="e">
        <f t="shared" si="519"/>
        <v>#N/A</v>
      </c>
      <c r="AU1014" s="20" t="e">
        <f>VLOOKUP($D1014,'DATA PENGUKURAN GARDU'!$A:$BS,44,0)</f>
        <v>#N/A</v>
      </c>
      <c r="AV1014" s="21" t="e">
        <f t="shared" si="520"/>
        <v>#N/A</v>
      </c>
      <c r="AW1014" s="20" t="e">
        <f>VLOOKUP($D1014,'DATA PENGUKURAN GARDU'!$A:$BS,46,0)</f>
        <v>#N/A</v>
      </c>
      <c r="AX1014" s="21" t="e">
        <f t="shared" si="521"/>
        <v>#N/A</v>
      </c>
      <c r="AY1014" s="20" t="e">
        <f>VLOOKUP($D1014,'DATA PENGUKURAN GARDU'!$A:$BS,46,0)</f>
        <v>#N/A</v>
      </c>
      <c r="AZ1014" s="20" t="e">
        <f>VLOOKUP($D1014,'DATA PENGUKURAN GARDU'!$A:$BS,53,0)</f>
        <v>#N/A</v>
      </c>
      <c r="BA1014" s="20" t="e">
        <f>VLOOKUP($D1014,'DATA PENGUKURAN GARDU'!$A:$BS,54,0)</f>
        <v>#N/A</v>
      </c>
      <c r="BB1014" s="17" t="e">
        <f>VLOOKUP($E1014,'DATA PENGUKURAN GARDU'!$A:$BS,42,0)</f>
        <v>#N/A</v>
      </c>
      <c r="BC1014" s="23" t="e">
        <f t="shared" si="522"/>
        <v>#N/A</v>
      </c>
      <c r="BD1014" s="17" t="e">
        <f>VLOOKUP($E1014,'DATA PENGUKURAN GARDU'!$A:$BS,44,0)</f>
        <v>#N/A</v>
      </c>
      <c r="BE1014" s="23" t="e">
        <f t="shared" si="523"/>
        <v>#N/A</v>
      </c>
      <c r="BF1014" s="17" t="e">
        <f>VLOOKUP($E1014,'DATA PENGUKURAN GARDU'!$A:$BS,46,0)</f>
        <v>#N/A</v>
      </c>
      <c r="BG1014" s="23" t="e">
        <f t="shared" si="524"/>
        <v>#N/A</v>
      </c>
      <c r="BH1014" s="17" t="e">
        <f>VLOOKUP($E1014,'DATA PENGUKURAN GARDU'!$A:$BS,46,0)</f>
        <v>#N/A</v>
      </c>
      <c r="BI1014" s="17" t="e">
        <f>VLOOKUP($E1014,'DATA PENGUKURAN GARDU'!$A:$BS,53,0)</f>
        <v>#N/A</v>
      </c>
      <c r="BJ1014" s="17" t="e">
        <f>VLOOKUP($E1014,'DATA PENGUKURAN GARDU'!$A:$BS,54,0)</f>
        <v>#N/A</v>
      </c>
      <c r="BK1014" s="20" t="e">
        <f t="shared" si="525"/>
        <v>#N/A</v>
      </c>
      <c r="BL1014" s="20" t="e">
        <f t="shared" si="526"/>
        <v>#N/A</v>
      </c>
      <c r="BM1014" s="20" t="e">
        <f t="shared" si="527"/>
        <v>#N/A</v>
      </c>
      <c r="BN1014" s="25" t="e">
        <f t="shared" si="528"/>
        <v>#N/A</v>
      </c>
      <c r="BO1014" s="26" t="str">
        <f t="shared" si="529"/>
        <v>0</v>
      </c>
      <c r="BP1014" s="21" t="e">
        <f t="shared" si="530"/>
        <v>#VALUE!</v>
      </c>
      <c r="BQ1014" s="20" t="e">
        <f t="shared" si="531"/>
        <v>#N/A</v>
      </c>
      <c r="BR1014" s="20" t="e">
        <v>#N/A</v>
      </c>
      <c r="BS1014" s="9" t="e">
        <v>#N/A</v>
      </c>
      <c r="BT1014" s="2" t="e">
        <f t="shared" si="532"/>
        <v>#VALUE!</v>
      </c>
      <c r="BU1014" s="2" t="e">
        <f t="shared" si="500"/>
        <v>#N/A</v>
      </c>
      <c r="BV1014" s="2" t="e">
        <f t="shared" si="501"/>
        <v>#N/A</v>
      </c>
    </row>
    <row r="1015" s="2" customFormat="1" ht="22.95" customHeight="1" spans="1:74">
      <c r="A1015" s="9" t="str">
        <f t="shared" si="502"/>
        <v>K-162.1Induk</v>
      </c>
      <c r="B1015" s="9" t="str">
        <f t="shared" si="503"/>
        <v>K-162.1jurusan 1</v>
      </c>
      <c r="C1015" s="9" t="str">
        <f t="shared" si="504"/>
        <v>K-162.1jurusan 2</v>
      </c>
      <c r="D1015" s="9" t="str">
        <f t="shared" si="505"/>
        <v>K-162.1jurusan 3</v>
      </c>
      <c r="E1015" s="9" t="str">
        <f t="shared" si="506"/>
        <v>K-162.1jurusan 4</v>
      </c>
      <c r="F1015" s="10" t="s">
        <v>446</v>
      </c>
      <c r="G1015" s="10" t="s">
        <v>132</v>
      </c>
      <c r="H1015" s="10" t="s">
        <v>1240</v>
      </c>
      <c r="I1015" s="10">
        <v>0.750748</v>
      </c>
      <c r="J1015" s="10">
        <v>124.318674</v>
      </c>
      <c r="K1015" s="10" t="s">
        <v>7465</v>
      </c>
      <c r="L1015" s="10" t="s">
        <v>7465</v>
      </c>
      <c r="M1015" s="10" t="s">
        <v>7465</v>
      </c>
      <c r="N1015" s="14">
        <f t="shared" si="507"/>
        <v>0</v>
      </c>
      <c r="O1015" s="15" t="e">
        <f t="shared" si="508"/>
        <v>#VALUE!</v>
      </c>
      <c r="P1015" s="15" t="e">
        <f t="shared" si="509"/>
        <v>#VALUE!</v>
      </c>
      <c r="Q1015" s="17" t="e">
        <f>VLOOKUP($A1015,'DATA PENGUKURAN GARDU'!$A:$BS,42,0)</f>
        <v>#N/A</v>
      </c>
      <c r="R1015" s="18" t="e">
        <f t="shared" si="510"/>
        <v>#N/A</v>
      </c>
      <c r="S1015" s="17" t="e">
        <f>VLOOKUP($A1015,'DATA PENGUKURAN GARDU'!$A:$BS,44,0)</f>
        <v>#N/A</v>
      </c>
      <c r="T1015" s="18" t="e">
        <f t="shared" si="511"/>
        <v>#N/A</v>
      </c>
      <c r="U1015" s="17" t="e">
        <f>VLOOKUP($A1015,'DATA PENGUKURAN GARDU'!$A:$BS,46,0)</f>
        <v>#N/A</v>
      </c>
      <c r="V1015" s="18" t="e">
        <f t="shared" si="512"/>
        <v>#N/A</v>
      </c>
      <c r="W1015" s="17" t="e">
        <f>VLOOKUP($A1015,'DATA PENGUKURAN GARDU'!$A:$BS,48,0)</f>
        <v>#N/A</v>
      </c>
      <c r="X1015" s="17" t="e">
        <f>VLOOKUP($A1015,'DATA PENGUKURAN GARDU'!$A:$BS,53,0)</f>
        <v>#N/A</v>
      </c>
      <c r="Y1015" s="17" t="e">
        <f>VLOOKUP($A1015,'DATA PENGUKURAN GARDU'!$A:$BS,54,0)</f>
        <v>#N/A</v>
      </c>
      <c r="Z1015" s="17" t="e">
        <f>VLOOKUP($A1015,'DATA PENGUKURAN GARDU'!$A:$BS,55,0)</f>
        <v>#N/A</v>
      </c>
      <c r="AA1015" s="20" t="e">
        <f>VLOOKUP($B1015,'DATA PENGUKURAN GARDU'!$A:$BS,42,0)</f>
        <v>#N/A</v>
      </c>
      <c r="AB1015" s="21" t="e">
        <f t="shared" si="513"/>
        <v>#N/A</v>
      </c>
      <c r="AC1015" s="20" t="e">
        <f>VLOOKUP($B1015,'DATA PENGUKURAN GARDU'!$A:$BS,44,0)</f>
        <v>#N/A</v>
      </c>
      <c r="AD1015" s="21" t="e">
        <f t="shared" si="514"/>
        <v>#N/A</v>
      </c>
      <c r="AE1015" s="20" t="e">
        <f>VLOOKUP($B1015,'DATA PENGUKURAN GARDU'!$A:$BS,46,0)</f>
        <v>#N/A</v>
      </c>
      <c r="AF1015" s="21" t="e">
        <f t="shared" si="515"/>
        <v>#N/A</v>
      </c>
      <c r="AG1015" s="20" t="e">
        <f>VLOOKUP($B1015,'DATA PENGUKURAN GARDU'!$A:$BS,46,0)</f>
        <v>#N/A</v>
      </c>
      <c r="AH1015" s="20" t="e">
        <f>VLOOKUP($B1015,'DATA PENGUKURAN GARDU'!$A:$BS,53,0)</f>
        <v>#N/A</v>
      </c>
      <c r="AI1015" s="20" t="e">
        <f>VLOOKUP($B1015,'DATA PENGUKURAN GARDU'!$A:$BS,54,0)</f>
        <v>#N/A</v>
      </c>
      <c r="AJ1015" s="17" t="e">
        <f>VLOOKUP($C1015,'DATA PENGUKURAN GARDU'!$A:$BS,42,0)</f>
        <v>#N/A</v>
      </c>
      <c r="AK1015" s="23" t="e">
        <f t="shared" si="516"/>
        <v>#N/A</v>
      </c>
      <c r="AL1015" s="17" t="e">
        <f>VLOOKUP($C1015,'DATA PENGUKURAN GARDU'!$A:$BS,44,0)</f>
        <v>#N/A</v>
      </c>
      <c r="AM1015" s="23" t="e">
        <f t="shared" si="517"/>
        <v>#N/A</v>
      </c>
      <c r="AN1015" s="17" t="e">
        <f>VLOOKUP($C1015,'DATA PENGUKURAN GARDU'!$A:$BS,46,0)</f>
        <v>#N/A</v>
      </c>
      <c r="AO1015" s="23" t="e">
        <f t="shared" si="518"/>
        <v>#N/A</v>
      </c>
      <c r="AP1015" s="17" t="e">
        <f>VLOOKUP($C1015,'DATA PENGUKURAN GARDU'!$A:$BS,46,0)</f>
        <v>#N/A</v>
      </c>
      <c r="AQ1015" s="17" t="e">
        <f>VLOOKUP($C1015,'DATA PENGUKURAN GARDU'!$A:$BS,53,0)</f>
        <v>#N/A</v>
      </c>
      <c r="AR1015" s="17" t="e">
        <f>VLOOKUP($C1015,'DATA PENGUKURAN GARDU'!$A:$BS,54,0)</f>
        <v>#N/A</v>
      </c>
      <c r="AS1015" s="20" t="e">
        <f>VLOOKUP($D1015,'DATA PENGUKURAN GARDU'!$A:$BS,42,0)</f>
        <v>#N/A</v>
      </c>
      <c r="AT1015" s="21" t="e">
        <f t="shared" si="519"/>
        <v>#N/A</v>
      </c>
      <c r="AU1015" s="20" t="e">
        <f>VLOOKUP($D1015,'DATA PENGUKURAN GARDU'!$A:$BS,44,0)</f>
        <v>#N/A</v>
      </c>
      <c r="AV1015" s="21" t="e">
        <f t="shared" si="520"/>
        <v>#N/A</v>
      </c>
      <c r="AW1015" s="20" t="e">
        <f>VLOOKUP($D1015,'DATA PENGUKURAN GARDU'!$A:$BS,46,0)</f>
        <v>#N/A</v>
      </c>
      <c r="AX1015" s="21" t="e">
        <f t="shared" si="521"/>
        <v>#N/A</v>
      </c>
      <c r="AY1015" s="20" t="e">
        <f>VLOOKUP($D1015,'DATA PENGUKURAN GARDU'!$A:$BS,46,0)</f>
        <v>#N/A</v>
      </c>
      <c r="AZ1015" s="20" t="e">
        <f>VLOOKUP($D1015,'DATA PENGUKURAN GARDU'!$A:$BS,53,0)</f>
        <v>#N/A</v>
      </c>
      <c r="BA1015" s="20" t="e">
        <f>VLOOKUP($D1015,'DATA PENGUKURAN GARDU'!$A:$BS,54,0)</f>
        <v>#N/A</v>
      </c>
      <c r="BB1015" s="17" t="e">
        <f>VLOOKUP($E1015,'DATA PENGUKURAN GARDU'!$A:$BS,42,0)</f>
        <v>#N/A</v>
      </c>
      <c r="BC1015" s="23" t="e">
        <f t="shared" si="522"/>
        <v>#N/A</v>
      </c>
      <c r="BD1015" s="17" t="e">
        <f>VLOOKUP($E1015,'DATA PENGUKURAN GARDU'!$A:$BS,44,0)</f>
        <v>#N/A</v>
      </c>
      <c r="BE1015" s="23" t="e">
        <f t="shared" si="523"/>
        <v>#N/A</v>
      </c>
      <c r="BF1015" s="17" t="e">
        <f>VLOOKUP($E1015,'DATA PENGUKURAN GARDU'!$A:$BS,46,0)</f>
        <v>#N/A</v>
      </c>
      <c r="BG1015" s="23" t="e">
        <f t="shared" si="524"/>
        <v>#N/A</v>
      </c>
      <c r="BH1015" s="17" t="e">
        <f>VLOOKUP($E1015,'DATA PENGUKURAN GARDU'!$A:$BS,46,0)</f>
        <v>#N/A</v>
      </c>
      <c r="BI1015" s="17" t="e">
        <f>VLOOKUP($E1015,'DATA PENGUKURAN GARDU'!$A:$BS,53,0)</f>
        <v>#N/A</v>
      </c>
      <c r="BJ1015" s="17" t="e">
        <f>VLOOKUP($E1015,'DATA PENGUKURAN GARDU'!$A:$BS,54,0)</f>
        <v>#N/A</v>
      </c>
      <c r="BK1015" s="20" t="e">
        <f t="shared" si="525"/>
        <v>#N/A</v>
      </c>
      <c r="BL1015" s="20" t="e">
        <f t="shared" si="526"/>
        <v>#N/A</v>
      </c>
      <c r="BM1015" s="20" t="e">
        <f t="shared" si="527"/>
        <v>#N/A</v>
      </c>
      <c r="BN1015" s="25" t="e">
        <f t="shared" si="528"/>
        <v>#N/A</v>
      </c>
      <c r="BO1015" s="26" t="str">
        <f t="shared" si="529"/>
        <v>0</v>
      </c>
      <c r="BP1015" s="21" t="e">
        <f t="shared" si="530"/>
        <v>#VALUE!</v>
      </c>
      <c r="BQ1015" s="20" t="e">
        <f t="shared" si="531"/>
        <v>#N/A</v>
      </c>
      <c r="BR1015" s="20" t="e">
        <v>#N/A</v>
      </c>
      <c r="BS1015" s="9" t="e">
        <v>#N/A</v>
      </c>
      <c r="BT1015" s="2" t="e">
        <f t="shared" si="532"/>
        <v>#VALUE!</v>
      </c>
      <c r="BU1015" s="2" t="e">
        <f t="shared" si="500"/>
        <v>#N/A</v>
      </c>
      <c r="BV1015" s="2" t="e">
        <f t="shared" si="501"/>
        <v>#N/A</v>
      </c>
    </row>
    <row r="1016" s="2" customFormat="1" ht="22.95" customHeight="1" spans="1:74">
      <c r="A1016" s="9" t="str">
        <f t="shared" si="502"/>
        <v>K-181Induk</v>
      </c>
      <c r="B1016" s="9" t="str">
        <f t="shared" si="503"/>
        <v>K-181jurusan 1</v>
      </c>
      <c r="C1016" s="9" t="str">
        <f t="shared" si="504"/>
        <v>K-181jurusan 2</v>
      </c>
      <c r="D1016" s="9" t="str">
        <f t="shared" si="505"/>
        <v>K-181jurusan 3</v>
      </c>
      <c r="E1016" s="9" t="str">
        <f t="shared" si="506"/>
        <v>K-181jurusan 4</v>
      </c>
      <c r="F1016" s="10" t="s">
        <v>446</v>
      </c>
      <c r="G1016" s="10" t="s">
        <v>132</v>
      </c>
      <c r="H1016" s="10" t="s">
        <v>1241</v>
      </c>
      <c r="I1016" s="10">
        <v>0.760796</v>
      </c>
      <c r="J1016" s="10">
        <v>124.311575</v>
      </c>
      <c r="K1016" s="10" t="s">
        <v>7465</v>
      </c>
      <c r="L1016" s="10" t="s">
        <v>7465</v>
      </c>
      <c r="M1016" s="10" t="s">
        <v>7465</v>
      </c>
      <c r="N1016" s="14">
        <f t="shared" si="507"/>
        <v>0</v>
      </c>
      <c r="O1016" s="15" t="e">
        <f t="shared" si="508"/>
        <v>#VALUE!</v>
      </c>
      <c r="P1016" s="15" t="e">
        <f t="shared" si="509"/>
        <v>#VALUE!</v>
      </c>
      <c r="Q1016" s="17" t="e">
        <f>VLOOKUP($A1016,'DATA PENGUKURAN GARDU'!$A:$BS,42,0)</f>
        <v>#N/A</v>
      </c>
      <c r="R1016" s="18" t="e">
        <f t="shared" si="510"/>
        <v>#N/A</v>
      </c>
      <c r="S1016" s="17" t="e">
        <f>VLOOKUP($A1016,'DATA PENGUKURAN GARDU'!$A:$BS,44,0)</f>
        <v>#N/A</v>
      </c>
      <c r="T1016" s="18" t="e">
        <f t="shared" si="511"/>
        <v>#N/A</v>
      </c>
      <c r="U1016" s="17" t="e">
        <f>VLOOKUP($A1016,'DATA PENGUKURAN GARDU'!$A:$BS,46,0)</f>
        <v>#N/A</v>
      </c>
      <c r="V1016" s="18" t="e">
        <f t="shared" si="512"/>
        <v>#N/A</v>
      </c>
      <c r="W1016" s="17" t="e">
        <f>VLOOKUP($A1016,'DATA PENGUKURAN GARDU'!$A:$BS,48,0)</f>
        <v>#N/A</v>
      </c>
      <c r="X1016" s="17" t="e">
        <f>VLOOKUP($A1016,'DATA PENGUKURAN GARDU'!$A:$BS,53,0)</f>
        <v>#N/A</v>
      </c>
      <c r="Y1016" s="17" t="e">
        <f>VLOOKUP($A1016,'DATA PENGUKURAN GARDU'!$A:$BS,54,0)</f>
        <v>#N/A</v>
      </c>
      <c r="Z1016" s="17" t="e">
        <f>VLOOKUP($A1016,'DATA PENGUKURAN GARDU'!$A:$BS,55,0)</f>
        <v>#N/A</v>
      </c>
      <c r="AA1016" s="20" t="e">
        <f>VLOOKUP($B1016,'DATA PENGUKURAN GARDU'!$A:$BS,42,0)</f>
        <v>#N/A</v>
      </c>
      <c r="AB1016" s="21" t="e">
        <f t="shared" si="513"/>
        <v>#N/A</v>
      </c>
      <c r="AC1016" s="20" t="e">
        <f>VLOOKUP($B1016,'DATA PENGUKURAN GARDU'!$A:$BS,44,0)</f>
        <v>#N/A</v>
      </c>
      <c r="AD1016" s="21" t="e">
        <f t="shared" si="514"/>
        <v>#N/A</v>
      </c>
      <c r="AE1016" s="20" t="e">
        <f>VLOOKUP($B1016,'DATA PENGUKURAN GARDU'!$A:$BS,46,0)</f>
        <v>#N/A</v>
      </c>
      <c r="AF1016" s="21" t="e">
        <f t="shared" si="515"/>
        <v>#N/A</v>
      </c>
      <c r="AG1016" s="20" t="e">
        <f>VLOOKUP($B1016,'DATA PENGUKURAN GARDU'!$A:$BS,46,0)</f>
        <v>#N/A</v>
      </c>
      <c r="AH1016" s="20" t="e">
        <f>VLOOKUP($B1016,'DATA PENGUKURAN GARDU'!$A:$BS,53,0)</f>
        <v>#N/A</v>
      </c>
      <c r="AI1016" s="20" t="e">
        <f>VLOOKUP($B1016,'DATA PENGUKURAN GARDU'!$A:$BS,54,0)</f>
        <v>#N/A</v>
      </c>
      <c r="AJ1016" s="17" t="e">
        <f>VLOOKUP($C1016,'DATA PENGUKURAN GARDU'!$A:$BS,42,0)</f>
        <v>#N/A</v>
      </c>
      <c r="AK1016" s="23" t="e">
        <f t="shared" si="516"/>
        <v>#N/A</v>
      </c>
      <c r="AL1016" s="17" t="e">
        <f>VLOOKUP($C1016,'DATA PENGUKURAN GARDU'!$A:$BS,44,0)</f>
        <v>#N/A</v>
      </c>
      <c r="AM1016" s="23" t="e">
        <f t="shared" si="517"/>
        <v>#N/A</v>
      </c>
      <c r="AN1016" s="17" t="e">
        <f>VLOOKUP($C1016,'DATA PENGUKURAN GARDU'!$A:$BS,46,0)</f>
        <v>#N/A</v>
      </c>
      <c r="AO1016" s="23" t="e">
        <f t="shared" si="518"/>
        <v>#N/A</v>
      </c>
      <c r="AP1016" s="17" t="e">
        <f>VLOOKUP($C1016,'DATA PENGUKURAN GARDU'!$A:$BS,46,0)</f>
        <v>#N/A</v>
      </c>
      <c r="AQ1016" s="17" t="e">
        <f>VLOOKUP($C1016,'DATA PENGUKURAN GARDU'!$A:$BS,53,0)</f>
        <v>#N/A</v>
      </c>
      <c r="AR1016" s="17" t="e">
        <f>VLOOKUP($C1016,'DATA PENGUKURAN GARDU'!$A:$BS,54,0)</f>
        <v>#N/A</v>
      </c>
      <c r="AS1016" s="20" t="e">
        <f>VLOOKUP($D1016,'DATA PENGUKURAN GARDU'!$A:$BS,42,0)</f>
        <v>#N/A</v>
      </c>
      <c r="AT1016" s="21" t="e">
        <f t="shared" si="519"/>
        <v>#N/A</v>
      </c>
      <c r="AU1016" s="20" t="e">
        <f>VLOOKUP($D1016,'DATA PENGUKURAN GARDU'!$A:$BS,44,0)</f>
        <v>#N/A</v>
      </c>
      <c r="AV1016" s="21" t="e">
        <f t="shared" si="520"/>
        <v>#N/A</v>
      </c>
      <c r="AW1016" s="20" t="e">
        <f>VLOOKUP($D1016,'DATA PENGUKURAN GARDU'!$A:$BS,46,0)</f>
        <v>#N/A</v>
      </c>
      <c r="AX1016" s="21" t="e">
        <f t="shared" si="521"/>
        <v>#N/A</v>
      </c>
      <c r="AY1016" s="20" t="e">
        <f>VLOOKUP($D1016,'DATA PENGUKURAN GARDU'!$A:$BS,46,0)</f>
        <v>#N/A</v>
      </c>
      <c r="AZ1016" s="20" t="e">
        <f>VLOOKUP($D1016,'DATA PENGUKURAN GARDU'!$A:$BS,53,0)</f>
        <v>#N/A</v>
      </c>
      <c r="BA1016" s="20" t="e">
        <f>VLOOKUP($D1016,'DATA PENGUKURAN GARDU'!$A:$BS,54,0)</f>
        <v>#N/A</v>
      </c>
      <c r="BB1016" s="17" t="e">
        <f>VLOOKUP($E1016,'DATA PENGUKURAN GARDU'!$A:$BS,42,0)</f>
        <v>#N/A</v>
      </c>
      <c r="BC1016" s="23" t="e">
        <f t="shared" si="522"/>
        <v>#N/A</v>
      </c>
      <c r="BD1016" s="17" t="e">
        <f>VLOOKUP($E1016,'DATA PENGUKURAN GARDU'!$A:$BS,44,0)</f>
        <v>#N/A</v>
      </c>
      <c r="BE1016" s="23" t="e">
        <f t="shared" si="523"/>
        <v>#N/A</v>
      </c>
      <c r="BF1016" s="17" t="e">
        <f>VLOOKUP($E1016,'DATA PENGUKURAN GARDU'!$A:$BS,46,0)</f>
        <v>#N/A</v>
      </c>
      <c r="BG1016" s="23" t="e">
        <f t="shared" si="524"/>
        <v>#N/A</v>
      </c>
      <c r="BH1016" s="17" t="e">
        <f>VLOOKUP($E1016,'DATA PENGUKURAN GARDU'!$A:$BS,46,0)</f>
        <v>#N/A</v>
      </c>
      <c r="BI1016" s="17" t="e">
        <f>VLOOKUP($E1016,'DATA PENGUKURAN GARDU'!$A:$BS,53,0)</f>
        <v>#N/A</v>
      </c>
      <c r="BJ1016" s="17" t="e">
        <f>VLOOKUP($E1016,'DATA PENGUKURAN GARDU'!$A:$BS,54,0)</f>
        <v>#N/A</v>
      </c>
      <c r="BK1016" s="20" t="e">
        <f t="shared" si="525"/>
        <v>#N/A</v>
      </c>
      <c r="BL1016" s="20" t="e">
        <f t="shared" si="526"/>
        <v>#N/A</v>
      </c>
      <c r="BM1016" s="20" t="e">
        <f t="shared" si="527"/>
        <v>#N/A</v>
      </c>
      <c r="BN1016" s="25" t="e">
        <f t="shared" si="528"/>
        <v>#N/A</v>
      </c>
      <c r="BO1016" s="26" t="str">
        <f t="shared" si="529"/>
        <v>0</v>
      </c>
      <c r="BP1016" s="21" t="e">
        <f t="shared" si="530"/>
        <v>#VALUE!</v>
      </c>
      <c r="BQ1016" s="20" t="e">
        <f t="shared" si="531"/>
        <v>#N/A</v>
      </c>
      <c r="BR1016" s="20" t="e">
        <v>#N/A</v>
      </c>
      <c r="BS1016" s="9" t="e">
        <v>#N/A</v>
      </c>
      <c r="BT1016" s="2" t="e">
        <f t="shared" si="532"/>
        <v>#VALUE!</v>
      </c>
      <c r="BU1016" s="2" t="e">
        <f t="shared" si="500"/>
        <v>#N/A</v>
      </c>
      <c r="BV1016" s="2" t="e">
        <f t="shared" si="501"/>
        <v>#N/A</v>
      </c>
    </row>
    <row r="1017" s="2" customFormat="1" ht="22.95" customHeight="1" spans="1:74">
      <c r="A1017" s="9" t="str">
        <f t="shared" si="502"/>
        <v>BB 100Induk</v>
      </c>
      <c r="B1017" s="9" t="str">
        <f t="shared" si="503"/>
        <v>BB 100jurusan 1</v>
      </c>
      <c r="C1017" s="9" t="str">
        <f t="shared" si="504"/>
        <v>BB 100jurusan 2</v>
      </c>
      <c r="D1017" s="9" t="str">
        <f t="shared" si="505"/>
        <v>BB 100jurusan 3</v>
      </c>
      <c r="E1017" s="9" t="str">
        <f t="shared" si="506"/>
        <v>BB 100jurusan 4</v>
      </c>
      <c r="F1017" s="10" t="s">
        <v>605</v>
      </c>
      <c r="G1017" s="10" t="s">
        <v>4</v>
      </c>
      <c r="H1017" s="10" t="s">
        <v>1242</v>
      </c>
      <c r="I1017" s="10">
        <v>0.88108</v>
      </c>
      <c r="J1017" s="10">
        <v>123.4636</v>
      </c>
      <c r="K1017" s="10" t="s">
        <v>7465</v>
      </c>
      <c r="L1017" s="10" t="s">
        <v>7465</v>
      </c>
      <c r="M1017" s="10" t="s">
        <v>7465</v>
      </c>
      <c r="N1017" s="14">
        <f t="shared" si="507"/>
        <v>0</v>
      </c>
      <c r="O1017" s="15" t="e">
        <f t="shared" si="508"/>
        <v>#VALUE!</v>
      </c>
      <c r="P1017" s="15" t="e">
        <f t="shared" si="509"/>
        <v>#VALUE!</v>
      </c>
      <c r="Q1017" s="17" t="e">
        <f>VLOOKUP($A1017,'DATA PENGUKURAN GARDU'!$A:$BS,42,0)</f>
        <v>#N/A</v>
      </c>
      <c r="R1017" s="18" t="e">
        <f t="shared" si="510"/>
        <v>#N/A</v>
      </c>
      <c r="S1017" s="17" t="e">
        <f>VLOOKUP($A1017,'DATA PENGUKURAN GARDU'!$A:$BS,44,0)</f>
        <v>#N/A</v>
      </c>
      <c r="T1017" s="18" t="e">
        <f t="shared" si="511"/>
        <v>#N/A</v>
      </c>
      <c r="U1017" s="17" t="e">
        <f>VLOOKUP($A1017,'DATA PENGUKURAN GARDU'!$A:$BS,46,0)</f>
        <v>#N/A</v>
      </c>
      <c r="V1017" s="18" t="e">
        <f t="shared" si="512"/>
        <v>#N/A</v>
      </c>
      <c r="W1017" s="17" t="e">
        <f>VLOOKUP($A1017,'DATA PENGUKURAN GARDU'!$A:$BS,48,0)</f>
        <v>#N/A</v>
      </c>
      <c r="X1017" s="17" t="e">
        <f>VLOOKUP($A1017,'DATA PENGUKURAN GARDU'!$A:$BS,53,0)</f>
        <v>#N/A</v>
      </c>
      <c r="Y1017" s="17" t="e">
        <f>VLOOKUP($A1017,'DATA PENGUKURAN GARDU'!$A:$BS,54,0)</f>
        <v>#N/A</v>
      </c>
      <c r="Z1017" s="17" t="e">
        <f>VLOOKUP($A1017,'DATA PENGUKURAN GARDU'!$A:$BS,55,0)</f>
        <v>#N/A</v>
      </c>
      <c r="AA1017" s="20" t="e">
        <f>VLOOKUP($B1017,'DATA PENGUKURAN GARDU'!$A:$BS,42,0)</f>
        <v>#N/A</v>
      </c>
      <c r="AB1017" s="21" t="e">
        <f t="shared" si="513"/>
        <v>#N/A</v>
      </c>
      <c r="AC1017" s="20" t="e">
        <f>VLOOKUP($B1017,'DATA PENGUKURAN GARDU'!$A:$BS,44,0)</f>
        <v>#N/A</v>
      </c>
      <c r="AD1017" s="21" t="e">
        <f t="shared" si="514"/>
        <v>#N/A</v>
      </c>
      <c r="AE1017" s="20" t="e">
        <f>VLOOKUP($B1017,'DATA PENGUKURAN GARDU'!$A:$BS,46,0)</f>
        <v>#N/A</v>
      </c>
      <c r="AF1017" s="21" t="e">
        <f t="shared" si="515"/>
        <v>#N/A</v>
      </c>
      <c r="AG1017" s="20" t="e">
        <f>VLOOKUP($B1017,'DATA PENGUKURAN GARDU'!$A:$BS,46,0)</f>
        <v>#N/A</v>
      </c>
      <c r="AH1017" s="20" t="e">
        <f>VLOOKUP($B1017,'DATA PENGUKURAN GARDU'!$A:$BS,53,0)</f>
        <v>#N/A</v>
      </c>
      <c r="AI1017" s="20" t="e">
        <f>VLOOKUP($B1017,'DATA PENGUKURAN GARDU'!$A:$BS,54,0)</f>
        <v>#N/A</v>
      </c>
      <c r="AJ1017" s="17" t="e">
        <f>VLOOKUP($C1017,'DATA PENGUKURAN GARDU'!$A:$BS,42,0)</f>
        <v>#N/A</v>
      </c>
      <c r="AK1017" s="23" t="e">
        <f t="shared" si="516"/>
        <v>#N/A</v>
      </c>
      <c r="AL1017" s="17" t="e">
        <f>VLOOKUP($C1017,'DATA PENGUKURAN GARDU'!$A:$BS,44,0)</f>
        <v>#N/A</v>
      </c>
      <c r="AM1017" s="23" t="e">
        <f t="shared" si="517"/>
        <v>#N/A</v>
      </c>
      <c r="AN1017" s="17" t="e">
        <f>VLOOKUP($C1017,'DATA PENGUKURAN GARDU'!$A:$BS,46,0)</f>
        <v>#N/A</v>
      </c>
      <c r="AO1017" s="23" t="e">
        <f t="shared" si="518"/>
        <v>#N/A</v>
      </c>
      <c r="AP1017" s="17" t="e">
        <f>VLOOKUP($C1017,'DATA PENGUKURAN GARDU'!$A:$BS,46,0)</f>
        <v>#N/A</v>
      </c>
      <c r="AQ1017" s="17" t="e">
        <f>VLOOKUP($C1017,'DATA PENGUKURAN GARDU'!$A:$BS,53,0)</f>
        <v>#N/A</v>
      </c>
      <c r="AR1017" s="17" t="e">
        <f>VLOOKUP($C1017,'DATA PENGUKURAN GARDU'!$A:$BS,54,0)</f>
        <v>#N/A</v>
      </c>
      <c r="AS1017" s="20" t="e">
        <f>VLOOKUP($D1017,'DATA PENGUKURAN GARDU'!$A:$BS,42,0)</f>
        <v>#N/A</v>
      </c>
      <c r="AT1017" s="21" t="e">
        <f t="shared" si="519"/>
        <v>#N/A</v>
      </c>
      <c r="AU1017" s="20" t="e">
        <f>VLOOKUP($D1017,'DATA PENGUKURAN GARDU'!$A:$BS,44,0)</f>
        <v>#N/A</v>
      </c>
      <c r="AV1017" s="21" t="e">
        <f t="shared" si="520"/>
        <v>#N/A</v>
      </c>
      <c r="AW1017" s="20" t="e">
        <f>VLOOKUP($D1017,'DATA PENGUKURAN GARDU'!$A:$BS,46,0)</f>
        <v>#N/A</v>
      </c>
      <c r="AX1017" s="21" t="e">
        <f t="shared" si="521"/>
        <v>#N/A</v>
      </c>
      <c r="AY1017" s="20" t="e">
        <f>VLOOKUP($D1017,'DATA PENGUKURAN GARDU'!$A:$BS,46,0)</f>
        <v>#N/A</v>
      </c>
      <c r="AZ1017" s="20" t="e">
        <f>VLOOKUP($D1017,'DATA PENGUKURAN GARDU'!$A:$BS,53,0)</f>
        <v>#N/A</v>
      </c>
      <c r="BA1017" s="20" t="e">
        <f>VLOOKUP($D1017,'DATA PENGUKURAN GARDU'!$A:$BS,54,0)</f>
        <v>#N/A</v>
      </c>
      <c r="BB1017" s="17" t="e">
        <f>VLOOKUP($E1017,'DATA PENGUKURAN GARDU'!$A:$BS,42,0)</f>
        <v>#N/A</v>
      </c>
      <c r="BC1017" s="23" t="e">
        <f t="shared" si="522"/>
        <v>#N/A</v>
      </c>
      <c r="BD1017" s="17" t="e">
        <f>VLOOKUP($E1017,'DATA PENGUKURAN GARDU'!$A:$BS,44,0)</f>
        <v>#N/A</v>
      </c>
      <c r="BE1017" s="23" t="e">
        <f t="shared" si="523"/>
        <v>#N/A</v>
      </c>
      <c r="BF1017" s="17" t="e">
        <f>VLOOKUP($E1017,'DATA PENGUKURAN GARDU'!$A:$BS,46,0)</f>
        <v>#N/A</v>
      </c>
      <c r="BG1017" s="23" t="e">
        <f t="shared" si="524"/>
        <v>#N/A</v>
      </c>
      <c r="BH1017" s="17" t="e">
        <f>VLOOKUP($E1017,'DATA PENGUKURAN GARDU'!$A:$BS,46,0)</f>
        <v>#N/A</v>
      </c>
      <c r="BI1017" s="17" t="e">
        <f>VLOOKUP($E1017,'DATA PENGUKURAN GARDU'!$A:$BS,53,0)</f>
        <v>#N/A</v>
      </c>
      <c r="BJ1017" s="17" t="e">
        <f>VLOOKUP($E1017,'DATA PENGUKURAN GARDU'!$A:$BS,54,0)</f>
        <v>#N/A</v>
      </c>
      <c r="BK1017" s="20" t="e">
        <f t="shared" si="525"/>
        <v>#N/A</v>
      </c>
      <c r="BL1017" s="20" t="e">
        <f t="shared" si="526"/>
        <v>#N/A</v>
      </c>
      <c r="BM1017" s="20" t="e">
        <f t="shared" si="527"/>
        <v>#N/A</v>
      </c>
      <c r="BN1017" s="25" t="e">
        <f t="shared" si="528"/>
        <v>#N/A</v>
      </c>
      <c r="BO1017" s="26" t="str">
        <f t="shared" si="529"/>
        <v>0</v>
      </c>
      <c r="BP1017" s="21" t="e">
        <f t="shared" si="530"/>
        <v>#VALUE!</v>
      </c>
      <c r="BQ1017" s="20" t="e">
        <f t="shared" si="531"/>
        <v>#N/A</v>
      </c>
      <c r="BR1017" s="20" t="e">
        <v>#N/A</v>
      </c>
      <c r="BS1017" s="9" t="e">
        <v>#N/A</v>
      </c>
      <c r="BT1017" s="2" t="e">
        <f t="shared" si="532"/>
        <v>#VALUE!</v>
      </c>
      <c r="BU1017" s="2" t="e">
        <f t="shared" si="500"/>
        <v>#N/A</v>
      </c>
      <c r="BV1017" s="2" t="e">
        <f t="shared" si="501"/>
        <v>#N/A</v>
      </c>
    </row>
    <row r="1018" s="2" customFormat="1" ht="22.95" customHeight="1" spans="1:74">
      <c r="A1018" s="9" t="str">
        <f t="shared" si="502"/>
        <v>K-023Induk</v>
      </c>
      <c r="B1018" s="9" t="str">
        <f t="shared" si="503"/>
        <v>K-023jurusan 1</v>
      </c>
      <c r="C1018" s="9" t="str">
        <f t="shared" si="504"/>
        <v>K-023jurusan 2</v>
      </c>
      <c r="D1018" s="9" t="str">
        <f t="shared" si="505"/>
        <v>K-023jurusan 3</v>
      </c>
      <c r="E1018" s="9" t="str">
        <f t="shared" si="506"/>
        <v>K-023jurusan 4</v>
      </c>
      <c r="F1018" s="10" t="s">
        <v>454</v>
      </c>
      <c r="G1018" s="10" t="s">
        <v>132</v>
      </c>
      <c r="H1018" s="10" t="s">
        <v>1243</v>
      </c>
      <c r="I1018" s="10">
        <v>0.73315</v>
      </c>
      <c r="J1018" s="10">
        <v>124.289767</v>
      </c>
      <c r="K1018" s="10" t="s">
        <v>7465</v>
      </c>
      <c r="L1018" s="10" t="s">
        <v>7465</v>
      </c>
      <c r="M1018" s="10" t="s">
        <v>7465</v>
      </c>
      <c r="N1018" s="14">
        <f t="shared" si="507"/>
        <v>0</v>
      </c>
      <c r="O1018" s="15" t="e">
        <f t="shared" si="508"/>
        <v>#VALUE!</v>
      </c>
      <c r="P1018" s="15" t="e">
        <f t="shared" si="509"/>
        <v>#VALUE!</v>
      </c>
      <c r="Q1018" s="17" t="e">
        <f>VLOOKUP($A1018,'DATA PENGUKURAN GARDU'!$A:$BS,42,0)</f>
        <v>#N/A</v>
      </c>
      <c r="R1018" s="18" t="e">
        <f t="shared" si="510"/>
        <v>#N/A</v>
      </c>
      <c r="S1018" s="17" t="e">
        <f>VLOOKUP($A1018,'DATA PENGUKURAN GARDU'!$A:$BS,44,0)</f>
        <v>#N/A</v>
      </c>
      <c r="T1018" s="18" t="e">
        <f t="shared" si="511"/>
        <v>#N/A</v>
      </c>
      <c r="U1018" s="17" t="e">
        <f>VLOOKUP($A1018,'DATA PENGUKURAN GARDU'!$A:$BS,46,0)</f>
        <v>#N/A</v>
      </c>
      <c r="V1018" s="18" t="e">
        <f t="shared" si="512"/>
        <v>#N/A</v>
      </c>
      <c r="W1018" s="17" t="e">
        <f>VLOOKUP($A1018,'DATA PENGUKURAN GARDU'!$A:$BS,48,0)</f>
        <v>#N/A</v>
      </c>
      <c r="X1018" s="17" t="e">
        <f>VLOOKUP($A1018,'DATA PENGUKURAN GARDU'!$A:$BS,53,0)</f>
        <v>#N/A</v>
      </c>
      <c r="Y1018" s="17" t="e">
        <f>VLOOKUP($A1018,'DATA PENGUKURAN GARDU'!$A:$BS,54,0)</f>
        <v>#N/A</v>
      </c>
      <c r="Z1018" s="17" t="e">
        <f>VLOOKUP($A1018,'DATA PENGUKURAN GARDU'!$A:$BS,55,0)</f>
        <v>#N/A</v>
      </c>
      <c r="AA1018" s="20" t="e">
        <f>VLOOKUP($B1018,'DATA PENGUKURAN GARDU'!$A:$BS,42,0)</f>
        <v>#N/A</v>
      </c>
      <c r="AB1018" s="21" t="e">
        <f t="shared" si="513"/>
        <v>#N/A</v>
      </c>
      <c r="AC1018" s="20" t="e">
        <f>VLOOKUP($B1018,'DATA PENGUKURAN GARDU'!$A:$BS,44,0)</f>
        <v>#N/A</v>
      </c>
      <c r="AD1018" s="21" t="e">
        <f t="shared" si="514"/>
        <v>#N/A</v>
      </c>
      <c r="AE1018" s="20" t="e">
        <f>VLOOKUP($B1018,'DATA PENGUKURAN GARDU'!$A:$BS,46,0)</f>
        <v>#N/A</v>
      </c>
      <c r="AF1018" s="21" t="e">
        <f t="shared" si="515"/>
        <v>#N/A</v>
      </c>
      <c r="AG1018" s="20" t="e">
        <f>VLOOKUP($B1018,'DATA PENGUKURAN GARDU'!$A:$BS,46,0)</f>
        <v>#N/A</v>
      </c>
      <c r="AH1018" s="20" t="e">
        <f>VLOOKUP($B1018,'DATA PENGUKURAN GARDU'!$A:$BS,53,0)</f>
        <v>#N/A</v>
      </c>
      <c r="AI1018" s="20" t="e">
        <f>VLOOKUP($B1018,'DATA PENGUKURAN GARDU'!$A:$BS,54,0)</f>
        <v>#N/A</v>
      </c>
      <c r="AJ1018" s="17" t="e">
        <f>VLOOKUP($C1018,'DATA PENGUKURAN GARDU'!$A:$BS,42,0)</f>
        <v>#N/A</v>
      </c>
      <c r="AK1018" s="23" t="e">
        <f t="shared" si="516"/>
        <v>#N/A</v>
      </c>
      <c r="AL1018" s="17" t="e">
        <f>VLOOKUP($C1018,'DATA PENGUKURAN GARDU'!$A:$BS,44,0)</f>
        <v>#N/A</v>
      </c>
      <c r="AM1018" s="23" t="e">
        <f t="shared" si="517"/>
        <v>#N/A</v>
      </c>
      <c r="AN1018" s="17" t="e">
        <f>VLOOKUP($C1018,'DATA PENGUKURAN GARDU'!$A:$BS,46,0)</f>
        <v>#N/A</v>
      </c>
      <c r="AO1018" s="23" t="e">
        <f t="shared" si="518"/>
        <v>#N/A</v>
      </c>
      <c r="AP1018" s="17" t="e">
        <f>VLOOKUP($C1018,'DATA PENGUKURAN GARDU'!$A:$BS,46,0)</f>
        <v>#N/A</v>
      </c>
      <c r="AQ1018" s="17" t="e">
        <f>VLOOKUP($C1018,'DATA PENGUKURAN GARDU'!$A:$BS,53,0)</f>
        <v>#N/A</v>
      </c>
      <c r="AR1018" s="17" t="e">
        <f>VLOOKUP($C1018,'DATA PENGUKURAN GARDU'!$A:$BS,54,0)</f>
        <v>#N/A</v>
      </c>
      <c r="AS1018" s="20" t="e">
        <f>VLOOKUP($D1018,'DATA PENGUKURAN GARDU'!$A:$BS,42,0)</f>
        <v>#N/A</v>
      </c>
      <c r="AT1018" s="21" t="e">
        <f t="shared" si="519"/>
        <v>#N/A</v>
      </c>
      <c r="AU1018" s="20" t="e">
        <f>VLOOKUP($D1018,'DATA PENGUKURAN GARDU'!$A:$BS,44,0)</f>
        <v>#N/A</v>
      </c>
      <c r="AV1018" s="21" t="e">
        <f t="shared" si="520"/>
        <v>#N/A</v>
      </c>
      <c r="AW1018" s="20" t="e">
        <f>VLOOKUP($D1018,'DATA PENGUKURAN GARDU'!$A:$BS,46,0)</f>
        <v>#N/A</v>
      </c>
      <c r="AX1018" s="21" t="e">
        <f t="shared" si="521"/>
        <v>#N/A</v>
      </c>
      <c r="AY1018" s="20" t="e">
        <f>VLOOKUP($D1018,'DATA PENGUKURAN GARDU'!$A:$BS,46,0)</f>
        <v>#N/A</v>
      </c>
      <c r="AZ1018" s="20" t="e">
        <f>VLOOKUP($D1018,'DATA PENGUKURAN GARDU'!$A:$BS,53,0)</f>
        <v>#N/A</v>
      </c>
      <c r="BA1018" s="20" t="e">
        <f>VLOOKUP($D1018,'DATA PENGUKURAN GARDU'!$A:$BS,54,0)</f>
        <v>#N/A</v>
      </c>
      <c r="BB1018" s="17" t="e">
        <f>VLOOKUP($E1018,'DATA PENGUKURAN GARDU'!$A:$BS,42,0)</f>
        <v>#N/A</v>
      </c>
      <c r="BC1018" s="23" t="e">
        <f t="shared" si="522"/>
        <v>#N/A</v>
      </c>
      <c r="BD1018" s="17" t="e">
        <f>VLOOKUP($E1018,'DATA PENGUKURAN GARDU'!$A:$BS,44,0)</f>
        <v>#N/A</v>
      </c>
      <c r="BE1018" s="23" t="e">
        <f t="shared" si="523"/>
        <v>#N/A</v>
      </c>
      <c r="BF1018" s="17" t="e">
        <f>VLOOKUP($E1018,'DATA PENGUKURAN GARDU'!$A:$BS,46,0)</f>
        <v>#N/A</v>
      </c>
      <c r="BG1018" s="23" t="e">
        <f t="shared" si="524"/>
        <v>#N/A</v>
      </c>
      <c r="BH1018" s="17" t="e">
        <f>VLOOKUP($E1018,'DATA PENGUKURAN GARDU'!$A:$BS,46,0)</f>
        <v>#N/A</v>
      </c>
      <c r="BI1018" s="17" t="e">
        <f>VLOOKUP($E1018,'DATA PENGUKURAN GARDU'!$A:$BS,53,0)</f>
        <v>#N/A</v>
      </c>
      <c r="BJ1018" s="17" t="e">
        <f>VLOOKUP($E1018,'DATA PENGUKURAN GARDU'!$A:$BS,54,0)</f>
        <v>#N/A</v>
      </c>
      <c r="BK1018" s="20" t="e">
        <f t="shared" si="525"/>
        <v>#N/A</v>
      </c>
      <c r="BL1018" s="20" t="e">
        <f t="shared" si="526"/>
        <v>#N/A</v>
      </c>
      <c r="BM1018" s="20" t="e">
        <f t="shared" si="527"/>
        <v>#N/A</v>
      </c>
      <c r="BN1018" s="25" t="e">
        <f t="shared" si="528"/>
        <v>#N/A</v>
      </c>
      <c r="BO1018" s="26" t="str">
        <f t="shared" si="529"/>
        <v>0</v>
      </c>
      <c r="BP1018" s="21" t="e">
        <f t="shared" si="530"/>
        <v>#VALUE!</v>
      </c>
      <c r="BQ1018" s="20" t="e">
        <f t="shared" si="531"/>
        <v>#N/A</v>
      </c>
      <c r="BR1018" s="20" t="e">
        <v>#N/A</v>
      </c>
      <c r="BS1018" s="9" t="e">
        <v>#N/A</v>
      </c>
      <c r="BT1018" s="2" t="e">
        <f t="shared" si="532"/>
        <v>#VALUE!</v>
      </c>
      <c r="BU1018" s="2" t="e">
        <f t="shared" si="500"/>
        <v>#N/A</v>
      </c>
      <c r="BV1018" s="2" t="e">
        <f t="shared" si="501"/>
        <v>#N/A</v>
      </c>
    </row>
    <row r="1019" s="2" customFormat="1" ht="22.95" customHeight="1" spans="1:74">
      <c r="A1019" s="9" t="str">
        <f t="shared" si="502"/>
        <v>K-030Induk</v>
      </c>
      <c r="B1019" s="9" t="str">
        <f t="shared" si="503"/>
        <v>K-030jurusan 1</v>
      </c>
      <c r="C1019" s="9" t="str">
        <f t="shared" si="504"/>
        <v>K-030jurusan 2</v>
      </c>
      <c r="D1019" s="9" t="str">
        <f t="shared" si="505"/>
        <v>K-030jurusan 3</v>
      </c>
      <c r="E1019" s="9" t="str">
        <f t="shared" si="506"/>
        <v>K-030jurusan 4</v>
      </c>
      <c r="F1019" s="10" t="s">
        <v>889</v>
      </c>
      <c r="G1019" s="10" t="s">
        <v>132</v>
      </c>
      <c r="H1019" s="10" t="s">
        <v>1245</v>
      </c>
      <c r="I1019" s="10">
        <v>0.729418</v>
      </c>
      <c r="J1019" s="10">
        <v>124.295601</v>
      </c>
      <c r="K1019" s="10" t="s">
        <v>7465</v>
      </c>
      <c r="L1019" s="10" t="s">
        <v>7465</v>
      </c>
      <c r="M1019" s="10" t="s">
        <v>7465</v>
      </c>
      <c r="N1019" s="14">
        <f t="shared" si="507"/>
        <v>0</v>
      </c>
      <c r="O1019" s="15" t="e">
        <f t="shared" si="508"/>
        <v>#VALUE!</v>
      </c>
      <c r="P1019" s="15" t="e">
        <f t="shared" si="509"/>
        <v>#VALUE!</v>
      </c>
      <c r="Q1019" s="17" t="e">
        <f>VLOOKUP($A1019,'DATA PENGUKURAN GARDU'!$A:$BS,42,0)</f>
        <v>#N/A</v>
      </c>
      <c r="R1019" s="18" t="e">
        <f t="shared" si="510"/>
        <v>#N/A</v>
      </c>
      <c r="S1019" s="17" t="e">
        <f>VLOOKUP($A1019,'DATA PENGUKURAN GARDU'!$A:$BS,44,0)</f>
        <v>#N/A</v>
      </c>
      <c r="T1019" s="18" t="e">
        <f t="shared" si="511"/>
        <v>#N/A</v>
      </c>
      <c r="U1019" s="17" t="e">
        <f>VLOOKUP($A1019,'DATA PENGUKURAN GARDU'!$A:$BS,46,0)</f>
        <v>#N/A</v>
      </c>
      <c r="V1019" s="18" t="e">
        <f t="shared" si="512"/>
        <v>#N/A</v>
      </c>
      <c r="W1019" s="17" t="e">
        <f>VLOOKUP($A1019,'DATA PENGUKURAN GARDU'!$A:$BS,48,0)</f>
        <v>#N/A</v>
      </c>
      <c r="X1019" s="17" t="e">
        <f>VLOOKUP($A1019,'DATA PENGUKURAN GARDU'!$A:$BS,53,0)</f>
        <v>#N/A</v>
      </c>
      <c r="Y1019" s="17" t="e">
        <f>VLOOKUP($A1019,'DATA PENGUKURAN GARDU'!$A:$BS,54,0)</f>
        <v>#N/A</v>
      </c>
      <c r="Z1019" s="17" t="e">
        <f>VLOOKUP($A1019,'DATA PENGUKURAN GARDU'!$A:$BS,55,0)</f>
        <v>#N/A</v>
      </c>
      <c r="AA1019" s="20" t="e">
        <f>VLOOKUP($B1019,'DATA PENGUKURAN GARDU'!$A:$BS,42,0)</f>
        <v>#N/A</v>
      </c>
      <c r="AB1019" s="21" t="e">
        <f t="shared" si="513"/>
        <v>#N/A</v>
      </c>
      <c r="AC1019" s="20" t="e">
        <f>VLOOKUP($B1019,'DATA PENGUKURAN GARDU'!$A:$BS,44,0)</f>
        <v>#N/A</v>
      </c>
      <c r="AD1019" s="21" t="e">
        <f t="shared" si="514"/>
        <v>#N/A</v>
      </c>
      <c r="AE1019" s="20" t="e">
        <f>VLOOKUP($B1019,'DATA PENGUKURAN GARDU'!$A:$BS,46,0)</f>
        <v>#N/A</v>
      </c>
      <c r="AF1019" s="21" t="e">
        <f t="shared" si="515"/>
        <v>#N/A</v>
      </c>
      <c r="AG1019" s="20" t="e">
        <f>VLOOKUP($B1019,'DATA PENGUKURAN GARDU'!$A:$BS,46,0)</f>
        <v>#N/A</v>
      </c>
      <c r="AH1019" s="20" t="e">
        <f>VLOOKUP($B1019,'DATA PENGUKURAN GARDU'!$A:$BS,53,0)</f>
        <v>#N/A</v>
      </c>
      <c r="AI1019" s="20" t="e">
        <f>VLOOKUP($B1019,'DATA PENGUKURAN GARDU'!$A:$BS,54,0)</f>
        <v>#N/A</v>
      </c>
      <c r="AJ1019" s="17" t="e">
        <f>VLOOKUP($C1019,'DATA PENGUKURAN GARDU'!$A:$BS,42,0)</f>
        <v>#N/A</v>
      </c>
      <c r="AK1019" s="23" t="e">
        <f t="shared" si="516"/>
        <v>#N/A</v>
      </c>
      <c r="AL1019" s="17" t="e">
        <f>VLOOKUP($C1019,'DATA PENGUKURAN GARDU'!$A:$BS,44,0)</f>
        <v>#N/A</v>
      </c>
      <c r="AM1019" s="23" t="e">
        <f t="shared" si="517"/>
        <v>#N/A</v>
      </c>
      <c r="AN1019" s="17" t="e">
        <f>VLOOKUP($C1019,'DATA PENGUKURAN GARDU'!$A:$BS,46,0)</f>
        <v>#N/A</v>
      </c>
      <c r="AO1019" s="23" t="e">
        <f t="shared" si="518"/>
        <v>#N/A</v>
      </c>
      <c r="AP1019" s="17" t="e">
        <f>VLOOKUP($C1019,'DATA PENGUKURAN GARDU'!$A:$BS,46,0)</f>
        <v>#N/A</v>
      </c>
      <c r="AQ1019" s="17" t="e">
        <f>VLOOKUP($C1019,'DATA PENGUKURAN GARDU'!$A:$BS,53,0)</f>
        <v>#N/A</v>
      </c>
      <c r="AR1019" s="17" t="e">
        <f>VLOOKUP($C1019,'DATA PENGUKURAN GARDU'!$A:$BS,54,0)</f>
        <v>#N/A</v>
      </c>
      <c r="AS1019" s="20" t="e">
        <f>VLOOKUP($D1019,'DATA PENGUKURAN GARDU'!$A:$BS,42,0)</f>
        <v>#N/A</v>
      </c>
      <c r="AT1019" s="21" t="e">
        <f t="shared" si="519"/>
        <v>#N/A</v>
      </c>
      <c r="AU1019" s="20" t="e">
        <f>VLOOKUP($D1019,'DATA PENGUKURAN GARDU'!$A:$BS,44,0)</f>
        <v>#N/A</v>
      </c>
      <c r="AV1019" s="21" t="e">
        <f t="shared" si="520"/>
        <v>#N/A</v>
      </c>
      <c r="AW1019" s="20" t="e">
        <f>VLOOKUP($D1019,'DATA PENGUKURAN GARDU'!$A:$BS,46,0)</f>
        <v>#N/A</v>
      </c>
      <c r="AX1019" s="21" t="e">
        <f t="shared" si="521"/>
        <v>#N/A</v>
      </c>
      <c r="AY1019" s="20" t="e">
        <f>VLOOKUP($D1019,'DATA PENGUKURAN GARDU'!$A:$BS,46,0)</f>
        <v>#N/A</v>
      </c>
      <c r="AZ1019" s="20" t="e">
        <f>VLOOKUP($D1019,'DATA PENGUKURAN GARDU'!$A:$BS,53,0)</f>
        <v>#N/A</v>
      </c>
      <c r="BA1019" s="20" t="e">
        <f>VLOOKUP($D1019,'DATA PENGUKURAN GARDU'!$A:$BS,54,0)</f>
        <v>#N/A</v>
      </c>
      <c r="BB1019" s="17" t="e">
        <f>VLOOKUP($E1019,'DATA PENGUKURAN GARDU'!$A:$BS,42,0)</f>
        <v>#N/A</v>
      </c>
      <c r="BC1019" s="23" t="e">
        <f t="shared" si="522"/>
        <v>#N/A</v>
      </c>
      <c r="BD1019" s="17" t="e">
        <f>VLOOKUP($E1019,'DATA PENGUKURAN GARDU'!$A:$BS,44,0)</f>
        <v>#N/A</v>
      </c>
      <c r="BE1019" s="23" t="e">
        <f t="shared" si="523"/>
        <v>#N/A</v>
      </c>
      <c r="BF1019" s="17" t="e">
        <f>VLOOKUP($E1019,'DATA PENGUKURAN GARDU'!$A:$BS,46,0)</f>
        <v>#N/A</v>
      </c>
      <c r="BG1019" s="23" t="e">
        <f t="shared" si="524"/>
        <v>#N/A</v>
      </c>
      <c r="BH1019" s="17" t="e">
        <f>VLOOKUP($E1019,'DATA PENGUKURAN GARDU'!$A:$BS,46,0)</f>
        <v>#N/A</v>
      </c>
      <c r="BI1019" s="17" t="e">
        <f>VLOOKUP($E1019,'DATA PENGUKURAN GARDU'!$A:$BS,53,0)</f>
        <v>#N/A</v>
      </c>
      <c r="BJ1019" s="17" t="e">
        <f>VLOOKUP($E1019,'DATA PENGUKURAN GARDU'!$A:$BS,54,0)</f>
        <v>#N/A</v>
      </c>
      <c r="BK1019" s="20" t="e">
        <f t="shared" si="525"/>
        <v>#N/A</v>
      </c>
      <c r="BL1019" s="20" t="e">
        <f t="shared" si="526"/>
        <v>#N/A</v>
      </c>
      <c r="BM1019" s="20" t="e">
        <f t="shared" si="527"/>
        <v>#N/A</v>
      </c>
      <c r="BN1019" s="25" t="e">
        <f t="shared" si="528"/>
        <v>#N/A</v>
      </c>
      <c r="BO1019" s="26" t="str">
        <f t="shared" si="529"/>
        <v>0</v>
      </c>
      <c r="BP1019" s="21" t="e">
        <f t="shared" si="530"/>
        <v>#VALUE!</v>
      </c>
      <c r="BQ1019" s="20" t="e">
        <f t="shared" si="531"/>
        <v>#N/A</v>
      </c>
      <c r="BR1019" s="20" t="e">
        <v>#N/A</v>
      </c>
      <c r="BS1019" s="9" t="e">
        <v>#N/A</v>
      </c>
      <c r="BT1019" s="2" t="e">
        <f t="shared" si="532"/>
        <v>#VALUE!</v>
      </c>
      <c r="BU1019" s="2" t="e">
        <f t="shared" si="500"/>
        <v>#N/A</v>
      </c>
      <c r="BV1019" s="2" t="e">
        <f t="shared" si="501"/>
        <v>#N/A</v>
      </c>
    </row>
    <row r="1020" s="2" customFormat="1" ht="22.95" customHeight="1" spans="1:74">
      <c r="A1020" s="9" t="str">
        <f t="shared" si="502"/>
        <v>K-089Induk</v>
      </c>
      <c r="B1020" s="9" t="str">
        <f t="shared" si="503"/>
        <v>K-089jurusan 1</v>
      </c>
      <c r="C1020" s="9" t="str">
        <f t="shared" si="504"/>
        <v>K-089jurusan 2</v>
      </c>
      <c r="D1020" s="9" t="str">
        <f t="shared" si="505"/>
        <v>K-089jurusan 3</v>
      </c>
      <c r="E1020" s="9" t="str">
        <f t="shared" si="506"/>
        <v>K-089jurusan 4</v>
      </c>
      <c r="F1020" s="10" t="s">
        <v>418</v>
      </c>
      <c r="G1020" s="10" t="s">
        <v>132</v>
      </c>
      <c r="H1020" s="10" t="s">
        <v>1246</v>
      </c>
      <c r="I1020" s="10">
        <v>0.736783</v>
      </c>
      <c r="J1020" s="10">
        <v>124.301233</v>
      </c>
      <c r="K1020" s="10" t="s">
        <v>7465</v>
      </c>
      <c r="L1020" s="10" t="s">
        <v>7465</v>
      </c>
      <c r="M1020" s="10" t="s">
        <v>7465</v>
      </c>
      <c r="N1020" s="14">
        <f t="shared" si="507"/>
        <v>0</v>
      </c>
      <c r="O1020" s="15" t="e">
        <f t="shared" si="508"/>
        <v>#VALUE!</v>
      </c>
      <c r="P1020" s="15" t="e">
        <f t="shared" si="509"/>
        <v>#VALUE!</v>
      </c>
      <c r="Q1020" s="17" t="e">
        <f>VLOOKUP($A1020,'DATA PENGUKURAN GARDU'!$A:$BS,42,0)</f>
        <v>#N/A</v>
      </c>
      <c r="R1020" s="18" t="e">
        <f t="shared" si="510"/>
        <v>#N/A</v>
      </c>
      <c r="S1020" s="17" t="e">
        <f>VLOOKUP($A1020,'DATA PENGUKURAN GARDU'!$A:$BS,44,0)</f>
        <v>#N/A</v>
      </c>
      <c r="T1020" s="18" t="e">
        <f t="shared" si="511"/>
        <v>#N/A</v>
      </c>
      <c r="U1020" s="17" t="e">
        <f>VLOOKUP($A1020,'DATA PENGUKURAN GARDU'!$A:$BS,46,0)</f>
        <v>#N/A</v>
      </c>
      <c r="V1020" s="18" t="e">
        <f t="shared" si="512"/>
        <v>#N/A</v>
      </c>
      <c r="W1020" s="17" t="e">
        <f>VLOOKUP($A1020,'DATA PENGUKURAN GARDU'!$A:$BS,48,0)</f>
        <v>#N/A</v>
      </c>
      <c r="X1020" s="17" t="e">
        <f>VLOOKUP($A1020,'DATA PENGUKURAN GARDU'!$A:$BS,53,0)</f>
        <v>#N/A</v>
      </c>
      <c r="Y1020" s="17" t="e">
        <f>VLOOKUP($A1020,'DATA PENGUKURAN GARDU'!$A:$BS,54,0)</f>
        <v>#N/A</v>
      </c>
      <c r="Z1020" s="17" t="e">
        <f>VLOOKUP($A1020,'DATA PENGUKURAN GARDU'!$A:$BS,55,0)</f>
        <v>#N/A</v>
      </c>
      <c r="AA1020" s="20" t="e">
        <f>VLOOKUP($B1020,'DATA PENGUKURAN GARDU'!$A:$BS,42,0)</f>
        <v>#N/A</v>
      </c>
      <c r="AB1020" s="21" t="e">
        <f t="shared" si="513"/>
        <v>#N/A</v>
      </c>
      <c r="AC1020" s="20" t="e">
        <f>VLOOKUP($B1020,'DATA PENGUKURAN GARDU'!$A:$BS,44,0)</f>
        <v>#N/A</v>
      </c>
      <c r="AD1020" s="21" t="e">
        <f t="shared" si="514"/>
        <v>#N/A</v>
      </c>
      <c r="AE1020" s="20" t="e">
        <f>VLOOKUP($B1020,'DATA PENGUKURAN GARDU'!$A:$BS,46,0)</f>
        <v>#N/A</v>
      </c>
      <c r="AF1020" s="21" t="e">
        <f t="shared" si="515"/>
        <v>#N/A</v>
      </c>
      <c r="AG1020" s="20" t="e">
        <f>VLOOKUP($B1020,'DATA PENGUKURAN GARDU'!$A:$BS,46,0)</f>
        <v>#N/A</v>
      </c>
      <c r="AH1020" s="20" t="e">
        <f>VLOOKUP($B1020,'DATA PENGUKURAN GARDU'!$A:$BS,53,0)</f>
        <v>#N/A</v>
      </c>
      <c r="AI1020" s="20" t="e">
        <f>VLOOKUP($B1020,'DATA PENGUKURAN GARDU'!$A:$BS,54,0)</f>
        <v>#N/A</v>
      </c>
      <c r="AJ1020" s="17" t="e">
        <f>VLOOKUP($C1020,'DATA PENGUKURAN GARDU'!$A:$BS,42,0)</f>
        <v>#N/A</v>
      </c>
      <c r="AK1020" s="23" t="e">
        <f t="shared" si="516"/>
        <v>#N/A</v>
      </c>
      <c r="AL1020" s="17" t="e">
        <f>VLOOKUP($C1020,'DATA PENGUKURAN GARDU'!$A:$BS,44,0)</f>
        <v>#N/A</v>
      </c>
      <c r="AM1020" s="23" t="e">
        <f t="shared" si="517"/>
        <v>#N/A</v>
      </c>
      <c r="AN1020" s="17" t="e">
        <f>VLOOKUP($C1020,'DATA PENGUKURAN GARDU'!$A:$BS,46,0)</f>
        <v>#N/A</v>
      </c>
      <c r="AO1020" s="23" t="e">
        <f t="shared" si="518"/>
        <v>#N/A</v>
      </c>
      <c r="AP1020" s="17" t="e">
        <f>VLOOKUP($C1020,'DATA PENGUKURAN GARDU'!$A:$BS,46,0)</f>
        <v>#N/A</v>
      </c>
      <c r="AQ1020" s="17" t="e">
        <f>VLOOKUP($C1020,'DATA PENGUKURAN GARDU'!$A:$BS,53,0)</f>
        <v>#N/A</v>
      </c>
      <c r="AR1020" s="17" t="e">
        <f>VLOOKUP($C1020,'DATA PENGUKURAN GARDU'!$A:$BS,54,0)</f>
        <v>#N/A</v>
      </c>
      <c r="AS1020" s="20" t="e">
        <f>VLOOKUP($D1020,'DATA PENGUKURAN GARDU'!$A:$BS,42,0)</f>
        <v>#N/A</v>
      </c>
      <c r="AT1020" s="21" t="e">
        <f t="shared" si="519"/>
        <v>#N/A</v>
      </c>
      <c r="AU1020" s="20" t="e">
        <f>VLOOKUP($D1020,'DATA PENGUKURAN GARDU'!$A:$BS,44,0)</f>
        <v>#N/A</v>
      </c>
      <c r="AV1020" s="21" t="e">
        <f t="shared" si="520"/>
        <v>#N/A</v>
      </c>
      <c r="AW1020" s="20" t="e">
        <f>VLOOKUP($D1020,'DATA PENGUKURAN GARDU'!$A:$BS,46,0)</f>
        <v>#N/A</v>
      </c>
      <c r="AX1020" s="21" t="e">
        <f t="shared" si="521"/>
        <v>#N/A</v>
      </c>
      <c r="AY1020" s="20" t="e">
        <f>VLOOKUP($D1020,'DATA PENGUKURAN GARDU'!$A:$BS,46,0)</f>
        <v>#N/A</v>
      </c>
      <c r="AZ1020" s="20" t="e">
        <f>VLOOKUP($D1020,'DATA PENGUKURAN GARDU'!$A:$BS,53,0)</f>
        <v>#N/A</v>
      </c>
      <c r="BA1020" s="20" t="e">
        <f>VLOOKUP($D1020,'DATA PENGUKURAN GARDU'!$A:$BS,54,0)</f>
        <v>#N/A</v>
      </c>
      <c r="BB1020" s="17" t="e">
        <f>VLOOKUP($E1020,'DATA PENGUKURAN GARDU'!$A:$BS,42,0)</f>
        <v>#N/A</v>
      </c>
      <c r="BC1020" s="23" t="e">
        <f t="shared" si="522"/>
        <v>#N/A</v>
      </c>
      <c r="BD1020" s="17" t="e">
        <f>VLOOKUP($E1020,'DATA PENGUKURAN GARDU'!$A:$BS,44,0)</f>
        <v>#N/A</v>
      </c>
      <c r="BE1020" s="23" t="e">
        <f t="shared" si="523"/>
        <v>#N/A</v>
      </c>
      <c r="BF1020" s="17" t="e">
        <f>VLOOKUP($E1020,'DATA PENGUKURAN GARDU'!$A:$BS,46,0)</f>
        <v>#N/A</v>
      </c>
      <c r="BG1020" s="23" t="e">
        <f t="shared" si="524"/>
        <v>#N/A</v>
      </c>
      <c r="BH1020" s="17" t="e">
        <f>VLOOKUP($E1020,'DATA PENGUKURAN GARDU'!$A:$BS,46,0)</f>
        <v>#N/A</v>
      </c>
      <c r="BI1020" s="17" t="e">
        <f>VLOOKUP($E1020,'DATA PENGUKURAN GARDU'!$A:$BS,53,0)</f>
        <v>#N/A</v>
      </c>
      <c r="BJ1020" s="17" t="e">
        <f>VLOOKUP($E1020,'DATA PENGUKURAN GARDU'!$A:$BS,54,0)</f>
        <v>#N/A</v>
      </c>
      <c r="BK1020" s="20" t="e">
        <f t="shared" si="525"/>
        <v>#N/A</v>
      </c>
      <c r="BL1020" s="20" t="e">
        <f t="shared" si="526"/>
        <v>#N/A</v>
      </c>
      <c r="BM1020" s="20" t="e">
        <f t="shared" si="527"/>
        <v>#N/A</v>
      </c>
      <c r="BN1020" s="25" t="e">
        <f t="shared" si="528"/>
        <v>#N/A</v>
      </c>
      <c r="BO1020" s="26" t="str">
        <f t="shared" si="529"/>
        <v>0</v>
      </c>
      <c r="BP1020" s="21" t="e">
        <f t="shared" si="530"/>
        <v>#VALUE!</v>
      </c>
      <c r="BQ1020" s="20" t="e">
        <f t="shared" si="531"/>
        <v>#N/A</v>
      </c>
      <c r="BR1020" s="20" t="e">
        <v>#N/A</v>
      </c>
      <c r="BS1020" s="9" t="e">
        <v>#N/A</v>
      </c>
      <c r="BT1020" s="2" t="e">
        <f t="shared" si="532"/>
        <v>#VALUE!</v>
      </c>
      <c r="BU1020" s="2" t="e">
        <f t="shared" si="500"/>
        <v>#N/A</v>
      </c>
      <c r="BV1020" s="2" t="e">
        <f t="shared" si="501"/>
        <v>#N/A</v>
      </c>
    </row>
    <row r="1021" s="2" customFormat="1" ht="22.95" customHeight="1" spans="1:74">
      <c r="A1021" s="9" t="str">
        <f t="shared" si="502"/>
        <v>K-092Induk</v>
      </c>
      <c r="B1021" s="9" t="str">
        <f t="shared" si="503"/>
        <v>K-092jurusan 1</v>
      </c>
      <c r="C1021" s="9" t="str">
        <f t="shared" si="504"/>
        <v>K-092jurusan 2</v>
      </c>
      <c r="D1021" s="9" t="str">
        <f t="shared" si="505"/>
        <v>K-092jurusan 3</v>
      </c>
      <c r="E1021" s="9" t="str">
        <f t="shared" si="506"/>
        <v>K-092jurusan 4</v>
      </c>
      <c r="F1021" s="10" t="s">
        <v>418</v>
      </c>
      <c r="G1021" s="10" t="s">
        <v>132</v>
      </c>
      <c r="H1021" s="10" t="s">
        <v>1247</v>
      </c>
      <c r="I1021" s="10">
        <v>0.7354</v>
      </c>
      <c r="J1021" s="10">
        <v>124.301567</v>
      </c>
      <c r="K1021" s="10" t="s">
        <v>7465</v>
      </c>
      <c r="L1021" s="10" t="s">
        <v>7465</v>
      </c>
      <c r="M1021" s="10" t="s">
        <v>7465</v>
      </c>
      <c r="N1021" s="14">
        <f t="shared" si="507"/>
        <v>0</v>
      </c>
      <c r="O1021" s="15" t="e">
        <f t="shared" si="508"/>
        <v>#VALUE!</v>
      </c>
      <c r="P1021" s="15" t="e">
        <f t="shared" si="509"/>
        <v>#VALUE!</v>
      </c>
      <c r="Q1021" s="17" t="e">
        <f>VLOOKUP($A1021,'DATA PENGUKURAN GARDU'!$A:$BS,42,0)</f>
        <v>#N/A</v>
      </c>
      <c r="R1021" s="18" t="e">
        <f t="shared" si="510"/>
        <v>#N/A</v>
      </c>
      <c r="S1021" s="17" t="e">
        <f>VLOOKUP($A1021,'DATA PENGUKURAN GARDU'!$A:$BS,44,0)</f>
        <v>#N/A</v>
      </c>
      <c r="T1021" s="18" t="e">
        <f t="shared" si="511"/>
        <v>#N/A</v>
      </c>
      <c r="U1021" s="17" t="e">
        <f>VLOOKUP($A1021,'DATA PENGUKURAN GARDU'!$A:$BS,46,0)</f>
        <v>#N/A</v>
      </c>
      <c r="V1021" s="18" t="e">
        <f t="shared" si="512"/>
        <v>#N/A</v>
      </c>
      <c r="W1021" s="17" t="e">
        <f>VLOOKUP($A1021,'DATA PENGUKURAN GARDU'!$A:$BS,48,0)</f>
        <v>#N/A</v>
      </c>
      <c r="X1021" s="17" t="e">
        <f>VLOOKUP($A1021,'DATA PENGUKURAN GARDU'!$A:$BS,53,0)</f>
        <v>#N/A</v>
      </c>
      <c r="Y1021" s="17" t="e">
        <f>VLOOKUP($A1021,'DATA PENGUKURAN GARDU'!$A:$BS,54,0)</f>
        <v>#N/A</v>
      </c>
      <c r="Z1021" s="17" t="e">
        <f>VLOOKUP($A1021,'DATA PENGUKURAN GARDU'!$A:$BS,55,0)</f>
        <v>#N/A</v>
      </c>
      <c r="AA1021" s="20" t="e">
        <f>VLOOKUP($B1021,'DATA PENGUKURAN GARDU'!$A:$BS,42,0)</f>
        <v>#N/A</v>
      </c>
      <c r="AB1021" s="21" t="e">
        <f t="shared" si="513"/>
        <v>#N/A</v>
      </c>
      <c r="AC1021" s="20" t="e">
        <f>VLOOKUP($B1021,'DATA PENGUKURAN GARDU'!$A:$BS,44,0)</f>
        <v>#N/A</v>
      </c>
      <c r="AD1021" s="21" t="e">
        <f t="shared" si="514"/>
        <v>#N/A</v>
      </c>
      <c r="AE1021" s="20" t="e">
        <f>VLOOKUP($B1021,'DATA PENGUKURAN GARDU'!$A:$BS,46,0)</f>
        <v>#N/A</v>
      </c>
      <c r="AF1021" s="21" t="e">
        <f t="shared" si="515"/>
        <v>#N/A</v>
      </c>
      <c r="AG1021" s="20" t="e">
        <f>VLOOKUP($B1021,'DATA PENGUKURAN GARDU'!$A:$BS,46,0)</f>
        <v>#N/A</v>
      </c>
      <c r="AH1021" s="20" t="e">
        <f>VLOOKUP($B1021,'DATA PENGUKURAN GARDU'!$A:$BS,53,0)</f>
        <v>#N/A</v>
      </c>
      <c r="AI1021" s="20" t="e">
        <f>VLOOKUP($B1021,'DATA PENGUKURAN GARDU'!$A:$BS,54,0)</f>
        <v>#N/A</v>
      </c>
      <c r="AJ1021" s="17" t="e">
        <f>VLOOKUP($C1021,'DATA PENGUKURAN GARDU'!$A:$BS,42,0)</f>
        <v>#N/A</v>
      </c>
      <c r="AK1021" s="23" t="e">
        <f t="shared" si="516"/>
        <v>#N/A</v>
      </c>
      <c r="AL1021" s="17" t="e">
        <f>VLOOKUP($C1021,'DATA PENGUKURAN GARDU'!$A:$BS,44,0)</f>
        <v>#N/A</v>
      </c>
      <c r="AM1021" s="23" t="e">
        <f t="shared" si="517"/>
        <v>#N/A</v>
      </c>
      <c r="AN1021" s="17" t="e">
        <f>VLOOKUP($C1021,'DATA PENGUKURAN GARDU'!$A:$BS,46,0)</f>
        <v>#N/A</v>
      </c>
      <c r="AO1021" s="23" t="e">
        <f t="shared" si="518"/>
        <v>#N/A</v>
      </c>
      <c r="AP1021" s="17" t="e">
        <f>VLOOKUP($C1021,'DATA PENGUKURAN GARDU'!$A:$BS,46,0)</f>
        <v>#N/A</v>
      </c>
      <c r="AQ1021" s="17" t="e">
        <f>VLOOKUP($C1021,'DATA PENGUKURAN GARDU'!$A:$BS,53,0)</f>
        <v>#N/A</v>
      </c>
      <c r="AR1021" s="17" t="e">
        <f>VLOOKUP($C1021,'DATA PENGUKURAN GARDU'!$A:$BS,54,0)</f>
        <v>#N/A</v>
      </c>
      <c r="AS1021" s="20" t="e">
        <f>VLOOKUP($D1021,'DATA PENGUKURAN GARDU'!$A:$BS,42,0)</f>
        <v>#N/A</v>
      </c>
      <c r="AT1021" s="21" t="e">
        <f t="shared" si="519"/>
        <v>#N/A</v>
      </c>
      <c r="AU1021" s="20" t="e">
        <f>VLOOKUP($D1021,'DATA PENGUKURAN GARDU'!$A:$BS,44,0)</f>
        <v>#N/A</v>
      </c>
      <c r="AV1021" s="21" t="e">
        <f t="shared" si="520"/>
        <v>#N/A</v>
      </c>
      <c r="AW1021" s="20" t="e">
        <f>VLOOKUP($D1021,'DATA PENGUKURAN GARDU'!$A:$BS,46,0)</f>
        <v>#N/A</v>
      </c>
      <c r="AX1021" s="21" t="e">
        <f t="shared" si="521"/>
        <v>#N/A</v>
      </c>
      <c r="AY1021" s="20" t="e">
        <f>VLOOKUP($D1021,'DATA PENGUKURAN GARDU'!$A:$BS,46,0)</f>
        <v>#N/A</v>
      </c>
      <c r="AZ1021" s="20" t="e">
        <f>VLOOKUP($D1021,'DATA PENGUKURAN GARDU'!$A:$BS,53,0)</f>
        <v>#N/A</v>
      </c>
      <c r="BA1021" s="20" t="e">
        <f>VLOOKUP($D1021,'DATA PENGUKURAN GARDU'!$A:$BS,54,0)</f>
        <v>#N/A</v>
      </c>
      <c r="BB1021" s="17" t="e">
        <f>VLOOKUP($E1021,'DATA PENGUKURAN GARDU'!$A:$BS,42,0)</f>
        <v>#N/A</v>
      </c>
      <c r="BC1021" s="23" t="e">
        <f t="shared" si="522"/>
        <v>#N/A</v>
      </c>
      <c r="BD1021" s="17" t="e">
        <f>VLOOKUP($E1021,'DATA PENGUKURAN GARDU'!$A:$BS,44,0)</f>
        <v>#N/A</v>
      </c>
      <c r="BE1021" s="23" t="e">
        <f t="shared" si="523"/>
        <v>#N/A</v>
      </c>
      <c r="BF1021" s="17" t="e">
        <f>VLOOKUP($E1021,'DATA PENGUKURAN GARDU'!$A:$BS,46,0)</f>
        <v>#N/A</v>
      </c>
      <c r="BG1021" s="23" t="e">
        <f t="shared" si="524"/>
        <v>#N/A</v>
      </c>
      <c r="BH1021" s="17" t="e">
        <f>VLOOKUP($E1021,'DATA PENGUKURAN GARDU'!$A:$BS,46,0)</f>
        <v>#N/A</v>
      </c>
      <c r="BI1021" s="17" t="e">
        <f>VLOOKUP($E1021,'DATA PENGUKURAN GARDU'!$A:$BS,53,0)</f>
        <v>#N/A</v>
      </c>
      <c r="BJ1021" s="17" t="e">
        <f>VLOOKUP($E1021,'DATA PENGUKURAN GARDU'!$A:$BS,54,0)</f>
        <v>#N/A</v>
      </c>
      <c r="BK1021" s="20" t="e">
        <f t="shared" si="525"/>
        <v>#N/A</v>
      </c>
      <c r="BL1021" s="20" t="e">
        <f t="shared" si="526"/>
        <v>#N/A</v>
      </c>
      <c r="BM1021" s="20" t="e">
        <f t="shared" si="527"/>
        <v>#N/A</v>
      </c>
      <c r="BN1021" s="25" t="e">
        <f t="shared" si="528"/>
        <v>#N/A</v>
      </c>
      <c r="BO1021" s="26" t="str">
        <f t="shared" si="529"/>
        <v>0</v>
      </c>
      <c r="BP1021" s="21" t="e">
        <f t="shared" si="530"/>
        <v>#VALUE!</v>
      </c>
      <c r="BQ1021" s="20" t="e">
        <f t="shared" si="531"/>
        <v>#N/A</v>
      </c>
      <c r="BR1021" s="20" t="e">
        <v>#N/A</v>
      </c>
      <c r="BS1021" s="9" t="e">
        <v>#N/A</v>
      </c>
      <c r="BT1021" s="2" t="e">
        <f t="shared" si="532"/>
        <v>#VALUE!</v>
      </c>
      <c r="BU1021" s="2" t="e">
        <f t="shared" si="500"/>
        <v>#N/A</v>
      </c>
      <c r="BV1021" s="2" t="e">
        <f t="shared" si="501"/>
        <v>#N/A</v>
      </c>
    </row>
    <row r="1022" s="2" customFormat="1" ht="22.95" customHeight="1" spans="1:74">
      <c r="A1022" s="9" t="str">
        <f t="shared" si="502"/>
        <v>K-099Induk</v>
      </c>
      <c r="B1022" s="9" t="str">
        <f t="shared" si="503"/>
        <v>K-099jurusan 1</v>
      </c>
      <c r="C1022" s="9" t="str">
        <f t="shared" si="504"/>
        <v>K-099jurusan 2</v>
      </c>
      <c r="D1022" s="9" t="str">
        <f t="shared" si="505"/>
        <v>K-099jurusan 3</v>
      </c>
      <c r="E1022" s="9" t="str">
        <f t="shared" si="506"/>
        <v>K-099jurusan 4</v>
      </c>
      <c r="F1022" s="10" t="s">
        <v>418</v>
      </c>
      <c r="G1022" s="10" t="s">
        <v>132</v>
      </c>
      <c r="H1022" s="10" t="s">
        <v>1248</v>
      </c>
      <c r="I1022" s="10">
        <v>0.735703</v>
      </c>
      <c r="J1022" s="10">
        <v>124.306262</v>
      </c>
      <c r="K1022" s="10" t="s">
        <v>7465</v>
      </c>
      <c r="L1022" s="10" t="s">
        <v>7465</v>
      </c>
      <c r="M1022" s="10" t="s">
        <v>7465</v>
      </c>
      <c r="N1022" s="14">
        <f t="shared" si="507"/>
        <v>0</v>
      </c>
      <c r="O1022" s="15" t="e">
        <f t="shared" si="508"/>
        <v>#VALUE!</v>
      </c>
      <c r="P1022" s="15" t="e">
        <f t="shared" si="509"/>
        <v>#VALUE!</v>
      </c>
      <c r="Q1022" s="17" t="e">
        <f>VLOOKUP($A1022,'DATA PENGUKURAN GARDU'!$A:$BS,42,0)</f>
        <v>#N/A</v>
      </c>
      <c r="R1022" s="18" t="e">
        <f t="shared" si="510"/>
        <v>#N/A</v>
      </c>
      <c r="S1022" s="17" t="e">
        <f>VLOOKUP($A1022,'DATA PENGUKURAN GARDU'!$A:$BS,44,0)</f>
        <v>#N/A</v>
      </c>
      <c r="T1022" s="18" t="e">
        <f t="shared" si="511"/>
        <v>#N/A</v>
      </c>
      <c r="U1022" s="17" t="e">
        <f>VLOOKUP($A1022,'DATA PENGUKURAN GARDU'!$A:$BS,46,0)</f>
        <v>#N/A</v>
      </c>
      <c r="V1022" s="18" t="e">
        <f t="shared" si="512"/>
        <v>#N/A</v>
      </c>
      <c r="W1022" s="17" t="e">
        <f>VLOOKUP($A1022,'DATA PENGUKURAN GARDU'!$A:$BS,48,0)</f>
        <v>#N/A</v>
      </c>
      <c r="X1022" s="17" t="e">
        <f>VLOOKUP($A1022,'DATA PENGUKURAN GARDU'!$A:$BS,53,0)</f>
        <v>#N/A</v>
      </c>
      <c r="Y1022" s="17" t="e">
        <f>VLOOKUP($A1022,'DATA PENGUKURAN GARDU'!$A:$BS,54,0)</f>
        <v>#N/A</v>
      </c>
      <c r="Z1022" s="17" t="e">
        <f>VLOOKUP($A1022,'DATA PENGUKURAN GARDU'!$A:$BS,55,0)</f>
        <v>#N/A</v>
      </c>
      <c r="AA1022" s="20" t="e">
        <f>VLOOKUP($B1022,'DATA PENGUKURAN GARDU'!$A:$BS,42,0)</f>
        <v>#N/A</v>
      </c>
      <c r="AB1022" s="21" t="e">
        <f t="shared" si="513"/>
        <v>#N/A</v>
      </c>
      <c r="AC1022" s="20" t="e">
        <f>VLOOKUP($B1022,'DATA PENGUKURAN GARDU'!$A:$BS,44,0)</f>
        <v>#N/A</v>
      </c>
      <c r="AD1022" s="21" t="e">
        <f t="shared" si="514"/>
        <v>#N/A</v>
      </c>
      <c r="AE1022" s="20" t="e">
        <f>VLOOKUP($B1022,'DATA PENGUKURAN GARDU'!$A:$BS,46,0)</f>
        <v>#N/A</v>
      </c>
      <c r="AF1022" s="21" t="e">
        <f t="shared" si="515"/>
        <v>#N/A</v>
      </c>
      <c r="AG1022" s="20" t="e">
        <f>VLOOKUP($B1022,'DATA PENGUKURAN GARDU'!$A:$BS,46,0)</f>
        <v>#N/A</v>
      </c>
      <c r="AH1022" s="20" t="e">
        <f>VLOOKUP($B1022,'DATA PENGUKURAN GARDU'!$A:$BS,53,0)</f>
        <v>#N/A</v>
      </c>
      <c r="AI1022" s="20" t="e">
        <f>VLOOKUP($B1022,'DATA PENGUKURAN GARDU'!$A:$BS,54,0)</f>
        <v>#N/A</v>
      </c>
      <c r="AJ1022" s="17" t="e">
        <f>VLOOKUP($C1022,'DATA PENGUKURAN GARDU'!$A:$BS,42,0)</f>
        <v>#N/A</v>
      </c>
      <c r="AK1022" s="23" t="e">
        <f t="shared" si="516"/>
        <v>#N/A</v>
      </c>
      <c r="AL1022" s="17" t="e">
        <f>VLOOKUP($C1022,'DATA PENGUKURAN GARDU'!$A:$BS,44,0)</f>
        <v>#N/A</v>
      </c>
      <c r="AM1022" s="23" t="e">
        <f t="shared" si="517"/>
        <v>#N/A</v>
      </c>
      <c r="AN1022" s="17" t="e">
        <f>VLOOKUP($C1022,'DATA PENGUKURAN GARDU'!$A:$BS,46,0)</f>
        <v>#N/A</v>
      </c>
      <c r="AO1022" s="23" t="e">
        <f t="shared" si="518"/>
        <v>#N/A</v>
      </c>
      <c r="AP1022" s="17" t="e">
        <f>VLOOKUP($C1022,'DATA PENGUKURAN GARDU'!$A:$BS,46,0)</f>
        <v>#N/A</v>
      </c>
      <c r="AQ1022" s="17" t="e">
        <f>VLOOKUP($C1022,'DATA PENGUKURAN GARDU'!$A:$BS,53,0)</f>
        <v>#N/A</v>
      </c>
      <c r="AR1022" s="17" t="e">
        <f>VLOOKUP($C1022,'DATA PENGUKURAN GARDU'!$A:$BS,54,0)</f>
        <v>#N/A</v>
      </c>
      <c r="AS1022" s="20" t="e">
        <f>VLOOKUP($D1022,'DATA PENGUKURAN GARDU'!$A:$BS,42,0)</f>
        <v>#N/A</v>
      </c>
      <c r="AT1022" s="21" t="e">
        <f t="shared" si="519"/>
        <v>#N/A</v>
      </c>
      <c r="AU1022" s="20" t="e">
        <f>VLOOKUP($D1022,'DATA PENGUKURAN GARDU'!$A:$BS,44,0)</f>
        <v>#N/A</v>
      </c>
      <c r="AV1022" s="21" t="e">
        <f t="shared" si="520"/>
        <v>#N/A</v>
      </c>
      <c r="AW1022" s="20" t="e">
        <f>VLOOKUP($D1022,'DATA PENGUKURAN GARDU'!$A:$BS,46,0)</f>
        <v>#N/A</v>
      </c>
      <c r="AX1022" s="21" t="e">
        <f t="shared" si="521"/>
        <v>#N/A</v>
      </c>
      <c r="AY1022" s="20" t="e">
        <f>VLOOKUP($D1022,'DATA PENGUKURAN GARDU'!$A:$BS,46,0)</f>
        <v>#N/A</v>
      </c>
      <c r="AZ1022" s="20" t="e">
        <f>VLOOKUP($D1022,'DATA PENGUKURAN GARDU'!$A:$BS,53,0)</f>
        <v>#N/A</v>
      </c>
      <c r="BA1022" s="20" t="e">
        <f>VLOOKUP($D1022,'DATA PENGUKURAN GARDU'!$A:$BS,54,0)</f>
        <v>#N/A</v>
      </c>
      <c r="BB1022" s="17" t="e">
        <f>VLOOKUP($E1022,'DATA PENGUKURAN GARDU'!$A:$BS,42,0)</f>
        <v>#N/A</v>
      </c>
      <c r="BC1022" s="23" t="e">
        <f t="shared" si="522"/>
        <v>#N/A</v>
      </c>
      <c r="BD1022" s="17" t="e">
        <f>VLOOKUP($E1022,'DATA PENGUKURAN GARDU'!$A:$BS,44,0)</f>
        <v>#N/A</v>
      </c>
      <c r="BE1022" s="23" t="e">
        <f t="shared" si="523"/>
        <v>#N/A</v>
      </c>
      <c r="BF1022" s="17" t="e">
        <f>VLOOKUP($E1022,'DATA PENGUKURAN GARDU'!$A:$BS,46,0)</f>
        <v>#N/A</v>
      </c>
      <c r="BG1022" s="23" t="e">
        <f t="shared" si="524"/>
        <v>#N/A</v>
      </c>
      <c r="BH1022" s="17" t="e">
        <f>VLOOKUP($E1022,'DATA PENGUKURAN GARDU'!$A:$BS,46,0)</f>
        <v>#N/A</v>
      </c>
      <c r="BI1022" s="17" t="e">
        <f>VLOOKUP($E1022,'DATA PENGUKURAN GARDU'!$A:$BS,53,0)</f>
        <v>#N/A</v>
      </c>
      <c r="BJ1022" s="17" t="e">
        <f>VLOOKUP($E1022,'DATA PENGUKURAN GARDU'!$A:$BS,54,0)</f>
        <v>#N/A</v>
      </c>
      <c r="BK1022" s="20" t="e">
        <f t="shared" si="525"/>
        <v>#N/A</v>
      </c>
      <c r="BL1022" s="20" t="e">
        <f t="shared" si="526"/>
        <v>#N/A</v>
      </c>
      <c r="BM1022" s="20" t="e">
        <f t="shared" si="527"/>
        <v>#N/A</v>
      </c>
      <c r="BN1022" s="25" t="e">
        <f t="shared" si="528"/>
        <v>#N/A</v>
      </c>
      <c r="BO1022" s="26" t="str">
        <f t="shared" si="529"/>
        <v>0</v>
      </c>
      <c r="BP1022" s="21" t="e">
        <f t="shared" si="530"/>
        <v>#VALUE!</v>
      </c>
      <c r="BQ1022" s="20" t="e">
        <f t="shared" si="531"/>
        <v>#N/A</v>
      </c>
      <c r="BR1022" s="20" t="e">
        <v>#N/A</v>
      </c>
      <c r="BS1022" s="9" t="e">
        <v>#N/A</v>
      </c>
      <c r="BT1022" s="2" t="e">
        <f t="shared" si="532"/>
        <v>#VALUE!</v>
      </c>
      <c r="BU1022" s="2" t="e">
        <f t="shared" si="500"/>
        <v>#N/A</v>
      </c>
      <c r="BV1022" s="2" t="e">
        <f t="shared" si="501"/>
        <v>#N/A</v>
      </c>
    </row>
    <row r="1023" s="2" customFormat="1" ht="22.95" customHeight="1" spans="1:74">
      <c r="A1023" s="9" t="str">
        <f t="shared" si="502"/>
        <v>K-102Induk</v>
      </c>
      <c r="B1023" s="9" t="str">
        <f t="shared" si="503"/>
        <v>K-102jurusan 1</v>
      </c>
      <c r="C1023" s="9" t="str">
        <f t="shared" si="504"/>
        <v>K-102jurusan 2</v>
      </c>
      <c r="D1023" s="9" t="str">
        <f t="shared" si="505"/>
        <v>K-102jurusan 3</v>
      </c>
      <c r="E1023" s="9" t="str">
        <f t="shared" si="506"/>
        <v>K-102jurusan 4</v>
      </c>
      <c r="F1023" s="10" t="s">
        <v>418</v>
      </c>
      <c r="G1023" s="10" t="s">
        <v>132</v>
      </c>
      <c r="H1023" s="10" t="s">
        <v>1249</v>
      </c>
      <c r="I1023" s="10">
        <v>0.737994</v>
      </c>
      <c r="J1023" s="10">
        <v>124.308613</v>
      </c>
      <c r="K1023" s="10" t="s">
        <v>7465</v>
      </c>
      <c r="L1023" s="10" t="s">
        <v>7465</v>
      </c>
      <c r="M1023" s="10" t="s">
        <v>7465</v>
      </c>
      <c r="N1023" s="14">
        <f t="shared" si="507"/>
        <v>0</v>
      </c>
      <c r="O1023" s="15" t="e">
        <f t="shared" si="508"/>
        <v>#VALUE!</v>
      </c>
      <c r="P1023" s="15" t="e">
        <f t="shared" si="509"/>
        <v>#VALUE!</v>
      </c>
      <c r="Q1023" s="17" t="e">
        <f>VLOOKUP($A1023,'DATA PENGUKURAN GARDU'!$A:$BS,42,0)</f>
        <v>#N/A</v>
      </c>
      <c r="R1023" s="18" t="e">
        <f t="shared" si="510"/>
        <v>#N/A</v>
      </c>
      <c r="S1023" s="17" t="e">
        <f>VLOOKUP($A1023,'DATA PENGUKURAN GARDU'!$A:$BS,44,0)</f>
        <v>#N/A</v>
      </c>
      <c r="T1023" s="18" t="e">
        <f t="shared" si="511"/>
        <v>#N/A</v>
      </c>
      <c r="U1023" s="17" t="e">
        <f>VLOOKUP($A1023,'DATA PENGUKURAN GARDU'!$A:$BS,46,0)</f>
        <v>#N/A</v>
      </c>
      <c r="V1023" s="18" t="e">
        <f t="shared" si="512"/>
        <v>#N/A</v>
      </c>
      <c r="W1023" s="17" t="e">
        <f>VLOOKUP($A1023,'DATA PENGUKURAN GARDU'!$A:$BS,48,0)</f>
        <v>#N/A</v>
      </c>
      <c r="X1023" s="17" t="e">
        <f>VLOOKUP($A1023,'DATA PENGUKURAN GARDU'!$A:$BS,53,0)</f>
        <v>#N/A</v>
      </c>
      <c r="Y1023" s="17" t="e">
        <f>VLOOKUP($A1023,'DATA PENGUKURAN GARDU'!$A:$BS,54,0)</f>
        <v>#N/A</v>
      </c>
      <c r="Z1023" s="17" t="e">
        <f>VLOOKUP($A1023,'DATA PENGUKURAN GARDU'!$A:$BS,55,0)</f>
        <v>#N/A</v>
      </c>
      <c r="AA1023" s="20" t="e">
        <f>VLOOKUP($B1023,'DATA PENGUKURAN GARDU'!$A:$BS,42,0)</f>
        <v>#N/A</v>
      </c>
      <c r="AB1023" s="21" t="e">
        <f t="shared" si="513"/>
        <v>#N/A</v>
      </c>
      <c r="AC1023" s="20" t="e">
        <f>VLOOKUP($B1023,'DATA PENGUKURAN GARDU'!$A:$BS,44,0)</f>
        <v>#N/A</v>
      </c>
      <c r="AD1023" s="21" t="e">
        <f t="shared" si="514"/>
        <v>#N/A</v>
      </c>
      <c r="AE1023" s="20" t="e">
        <f>VLOOKUP($B1023,'DATA PENGUKURAN GARDU'!$A:$BS,46,0)</f>
        <v>#N/A</v>
      </c>
      <c r="AF1023" s="21" t="e">
        <f t="shared" si="515"/>
        <v>#N/A</v>
      </c>
      <c r="AG1023" s="20" t="e">
        <f>VLOOKUP($B1023,'DATA PENGUKURAN GARDU'!$A:$BS,46,0)</f>
        <v>#N/A</v>
      </c>
      <c r="AH1023" s="20" t="e">
        <f>VLOOKUP($B1023,'DATA PENGUKURAN GARDU'!$A:$BS,53,0)</f>
        <v>#N/A</v>
      </c>
      <c r="AI1023" s="20" t="e">
        <f>VLOOKUP($B1023,'DATA PENGUKURAN GARDU'!$A:$BS,54,0)</f>
        <v>#N/A</v>
      </c>
      <c r="AJ1023" s="17" t="e">
        <f>VLOOKUP($C1023,'DATA PENGUKURAN GARDU'!$A:$BS,42,0)</f>
        <v>#N/A</v>
      </c>
      <c r="AK1023" s="23" t="e">
        <f t="shared" si="516"/>
        <v>#N/A</v>
      </c>
      <c r="AL1023" s="17" t="e">
        <f>VLOOKUP($C1023,'DATA PENGUKURAN GARDU'!$A:$BS,44,0)</f>
        <v>#N/A</v>
      </c>
      <c r="AM1023" s="23" t="e">
        <f t="shared" si="517"/>
        <v>#N/A</v>
      </c>
      <c r="AN1023" s="17" t="e">
        <f>VLOOKUP($C1023,'DATA PENGUKURAN GARDU'!$A:$BS,46,0)</f>
        <v>#N/A</v>
      </c>
      <c r="AO1023" s="23" t="e">
        <f t="shared" si="518"/>
        <v>#N/A</v>
      </c>
      <c r="AP1023" s="17" t="e">
        <f>VLOOKUP($C1023,'DATA PENGUKURAN GARDU'!$A:$BS,46,0)</f>
        <v>#N/A</v>
      </c>
      <c r="AQ1023" s="17" t="e">
        <f>VLOOKUP($C1023,'DATA PENGUKURAN GARDU'!$A:$BS,53,0)</f>
        <v>#N/A</v>
      </c>
      <c r="AR1023" s="17" t="e">
        <f>VLOOKUP($C1023,'DATA PENGUKURAN GARDU'!$A:$BS,54,0)</f>
        <v>#N/A</v>
      </c>
      <c r="AS1023" s="20" t="e">
        <f>VLOOKUP($D1023,'DATA PENGUKURAN GARDU'!$A:$BS,42,0)</f>
        <v>#N/A</v>
      </c>
      <c r="AT1023" s="21" t="e">
        <f t="shared" si="519"/>
        <v>#N/A</v>
      </c>
      <c r="AU1023" s="20" t="e">
        <f>VLOOKUP($D1023,'DATA PENGUKURAN GARDU'!$A:$BS,44,0)</f>
        <v>#N/A</v>
      </c>
      <c r="AV1023" s="21" t="e">
        <f t="shared" si="520"/>
        <v>#N/A</v>
      </c>
      <c r="AW1023" s="20" t="e">
        <f>VLOOKUP($D1023,'DATA PENGUKURAN GARDU'!$A:$BS,46,0)</f>
        <v>#N/A</v>
      </c>
      <c r="AX1023" s="21" t="e">
        <f t="shared" si="521"/>
        <v>#N/A</v>
      </c>
      <c r="AY1023" s="20" t="e">
        <f>VLOOKUP($D1023,'DATA PENGUKURAN GARDU'!$A:$BS,46,0)</f>
        <v>#N/A</v>
      </c>
      <c r="AZ1023" s="20" t="e">
        <f>VLOOKUP($D1023,'DATA PENGUKURAN GARDU'!$A:$BS,53,0)</f>
        <v>#N/A</v>
      </c>
      <c r="BA1023" s="20" t="e">
        <f>VLOOKUP($D1023,'DATA PENGUKURAN GARDU'!$A:$BS,54,0)</f>
        <v>#N/A</v>
      </c>
      <c r="BB1023" s="17" t="e">
        <f>VLOOKUP($E1023,'DATA PENGUKURAN GARDU'!$A:$BS,42,0)</f>
        <v>#N/A</v>
      </c>
      <c r="BC1023" s="23" t="e">
        <f t="shared" si="522"/>
        <v>#N/A</v>
      </c>
      <c r="BD1023" s="17" t="e">
        <f>VLOOKUP($E1023,'DATA PENGUKURAN GARDU'!$A:$BS,44,0)</f>
        <v>#N/A</v>
      </c>
      <c r="BE1023" s="23" t="e">
        <f t="shared" si="523"/>
        <v>#N/A</v>
      </c>
      <c r="BF1023" s="17" t="e">
        <f>VLOOKUP($E1023,'DATA PENGUKURAN GARDU'!$A:$BS,46,0)</f>
        <v>#N/A</v>
      </c>
      <c r="BG1023" s="23" t="e">
        <f t="shared" si="524"/>
        <v>#N/A</v>
      </c>
      <c r="BH1023" s="17" t="e">
        <f>VLOOKUP($E1023,'DATA PENGUKURAN GARDU'!$A:$BS,46,0)</f>
        <v>#N/A</v>
      </c>
      <c r="BI1023" s="17" t="e">
        <f>VLOOKUP($E1023,'DATA PENGUKURAN GARDU'!$A:$BS,53,0)</f>
        <v>#N/A</v>
      </c>
      <c r="BJ1023" s="17" t="e">
        <f>VLOOKUP($E1023,'DATA PENGUKURAN GARDU'!$A:$BS,54,0)</f>
        <v>#N/A</v>
      </c>
      <c r="BK1023" s="20" t="e">
        <f t="shared" si="525"/>
        <v>#N/A</v>
      </c>
      <c r="BL1023" s="20" t="e">
        <f t="shared" si="526"/>
        <v>#N/A</v>
      </c>
      <c r="BM1023" s="20" t="e">
        <f t="shared" si="527"/>
        <v>#N/A</v>
      </c>
      <c r="BN1023" s="25" t="e">
        <f t="shared" si="528"/>
        <v>#N/A</v>
      </c>
      <c r="BO1023" s="26" t="str">
        <f t="shared" si="529"/>
        <v>0</v>
      </c>
      <c r="BP1023" s="21" t="e">
        <f t="shared" si="530"/>
        <v>#VALUE!</v>
      </c>
      <c r="BQ1023" s="20" t="e">
        <f t="shared" si="531"/>
        <v>#N/A</v>
      </c>
      <c r="BR1023" s="20" t="e">
        <v>#N/A</v>
      </c>
      <c r="BS1023" s="9" t="e">
        <v>#N/A</v>
      </c>
      <c r="BT1023" s="2" t="e">
        <f t="shared" si="532"/>
        <v>#VALUE!</v>
      </c>
      <c r="BU1023" s="2" t="e">
        <f t="shared" si="500"/>
        <v>#N/A</v>
      </c>
      <c r="BV1023" s="2" t="e">
        <f t="shared" si="501"/>
        <v>#N/A</v>
      </c>
    </row>
    <row r="1024" s="2" customFormat="1" ht="22.95" customHeight="1" spans="1:74">
      <c r="A1024" s="9" t="str">
        <f t="shared" si="502"/>
        <v>K-125.1Induk</v>
      </c>
      <c r="B1024" s="9" t="str">
        <f t="shared" si="503"/>
        <v>K-125.1jurusan 1</v>
      </c>
      <c r="C1024" s="9" t="str">
        <f t="shared" si="504"/>
        <v>K-125.1jurusan 2</v>
      </c>
      <c r="D1024" s="9" t="str">
        <f t="shared" si="505"/>
        <v>K-125.1jurusan 3</v>
      </c>
      <c r="E1024" s="9" t="str">
        <f t="shared" si="506"/>
        <v>K-125.1jurusan 4</v>
      </c>
      <c r="F1024" s="10" t="s">
        <v>448</v>
      </c>
      <c r="G1024" s="10" t="s">
        <v>132</v>
      </c>
      <c r="H1024" s="10" t="s">
        <v>1250</v>
      </c>
      <c r="I1024" s="10">
        <v>0.739497646</v>
      </c>
      <c r="J1024" s="10">
        <v>124.3129965706</v>
      </c>
      <c r="K1024" s="10" t="s">
        <v>7465</v>
      </c>
      <c r="L1024" s="10" t="s">
        <v>7465</v>
      </c>
      <c r="M1024" s="10" t="s">
        <v>7465</v>
      </c>
      <c r="N1024" s="14">
        <f t="shared" si="507"/>
        <v>0</v>
      </c>
      <c r="O1024" s="15" t="e">
        <f t="shared" si="508"/>
        <v>#VALUE!</v>
      </c>
      <c r="P1024" s="15" t="e">
        <f t="shared" si="509"/>
        <v>#VALUE!</v>
      </c>
      <c r="Q1024" s="17" t="e">
        <f>VLOOKUP($A1024,'DATA PENGUKURAN GARDU'!$A:$BS,42,0)</f>
        <v>#N/A</v>
      </c>
      <c r="R1024" s="18" t="e">
        <f t="shared" si="510"/>
        <v>#N/A</v>
      </c>
      <c r="S1024" s="17" t="e">
        <f>VLOOKUP($A1024,'DATA PENGUKURAN GARDU'!$A:$BS,44,0)</f>
        <v>#N/A</v>
      </c>
      <c r="T1024" s="18" t="e">
        <f t="shared" si="511"/>
        <v>#N/A</v>
      </c>
      <c r="U1024" s="17" t="e">
        <f>VLOOKUP($A1024,'DATA PENGUKURAN GARDU'!$A:$BS,46,0)</f>
        <v>#N/A</v>
      </c>
      <c r="V1024" s="18" t="e">
        <f t="shared" si="512"/>
        <v>#N/A</v>
      </c>
      <c r="W1024" s="17" t="e">
        <f>VLOOKUP($A1024,'DATA PENGUKURAN GARDU'!$A:$BS,48,0)</f>
        <v>#N/A</v>
      </c>
      <c r="X1024" s="17" t="e">
        <f>VLOOKUP($A1024,'DATA PENGUKURAN GARDU'!$A:$BS,53,0)</f>
        <v>#N/A</v>
      </c>
      <c r="Y1024" s="17" t="e">
        <f>VLOOKUP($A1024,'DATA PENGUKURAN GARDU'!$A:$BS,54,0)</f>
        <v>#N/A</v>
      </c>
      <c r="Z1024" s="17" t="e">
        <f>VLOOKUP($A1024,'DATA PENGUKURAN GARDU'!$A:$BS,55,0)</f>
        <v>#N/A</v>
      </c>
      <c r="AA1024" s="20" t="e">
        <f>VLOOKUP($B1024,'DATA PENGUKURAN GARDU'!$A:$BS,42,0)</f>
        <v>#N/A</v>
      </c>
      <c r="AB1024" s="21" t="e">
        <f t="shared" si="513"/>
        <v>#N/A</v>
      </c>
      <c r="AC1024" s="20" t="e">
        <f>VLOOKUP($B1024,'DATA PENGUKURAN GARDU'!$A:$BS,44,0)</f>
        <v>#N/A</v>
      </c>
      <c r="AD1024" s="21" t="e">
        <f t="shared" si="514"/>
        <v>#N/A</v>
      </c>
      <c r="AE1024" s="20" t="e">
        <f>VLOOKUP($B1024,'DATA PENGUKURAN GARDU'!$A:$BS,46,0)</f>
        <v>#N/A</v>
      </c>
      <c r="AF1024" s="21" t="e">
        <f t="shared" si="515"/>
        <v>#N/A</v>
      </c>
      <c r="AG1024" s="20" t="e">
        <f>VLOOKUP($B1024,'DATA PENGUKURAN GARDU'!$A:$BS,46,0)</f>
        <v>#N/A</v>
      </c>
      <c r="AH1024" s="20" t="e">
        <f>VLOOKUP($B1024,'DATA PENGUKURAN GARDU'!$A:$BS,53,0)</f>
        <v>#N/A</v>
      </c>
      <c r="AI1024" s="20" t="e">
        <f>VLOOKUP($B1024,'DATA PENGUKURAN GARDU'!$A:$BS,54,0)</f>
        <v>#N/A</v>
      </c>
      <c r="AJ1024" s="17" t="e">
        <f>VLOOKUP($C1024,'DATA PENGUKURAN GARDU'!$A:$BS,42,0)</f>
        <v>#N/A</v>
      </c>
      <c r="AK1024" s="23" t="e">
        <f t="shared" si="516"/>
        <v>#N/A</v>
      </c>
      <c r="AL1024" s="17" t="e">
        <f>VLOOKUP($C1024,'DATA PENGUKURAN GARDU'!$A:$BS,44,0)</f>
        <v>#N/A</v>
      </c>
      <c r="AM1024" s="23" t="e">
        <f t="shared" si="517"/>
        <v>#N/A</v>
      </c>
      <c r="AN1024" s="17" t="e">
        <f>VLOOKUP($C1024,'DATA PENGUKURAN GARDU'!$A:$BS,46,0)</f>
        <v>#N/A</v>
      </c>
      <c r="AO1024" s="23" t="e">
        <f t="shared" si="518"/>
        <v>#N/A</v>
      </c>
      <c r="AP1024" s="17" t="e">
        <f>VLOOKUP($C1024,'DATA PENGUKURAN GARDU'!$A:$BS,46,0)</f>
        <v>#N/A</v>
      </c>
      <c r="AQ1024" s="17" t="e">
        <f>VLOOKUP($C1024,'DATA PENGUKURAN GARDU'!$A:$BS,53,0)</f>
        <v>#N/A</v>
      </c>
      <c r="AR1024" s="17" t="e">
        <f>VLOOKUP($C1024,'DATA PENGUKURAN GARDU'!$A:$BS,54,0)</f>
        <v>#N/A</v>
      </c>
      <c r="AS1024" s="20" t="e">
        <f>VLOOKUP($D1024,'DATA PENGUKURAN GARDU'!$A:$BS,42,0)</f>
        <v>#N/A</v>
      </c>
      <c r="AT1024" s="21" t="e">
        <f t="shared" si="519"/>
        <v>#N/A</v>
      </c>
      <c r="AU1024" s="20" t="e">
        <f>VLOOKUP($D1024,'DATA PENGUKURAN GARDU'!$A:$BS,44,0)</f>
        <v>#N/A</v>
      </c>
      <c r="AV1024" s="21" t="e">
        <f t="shared" si="520"/>
        <v>#N/A</v>
      </c>
      <c r="AW1024" s="20" t="e">
        <f>VLOOKUP($D1024,'DATA PENGUKURAN GARDU'!$A:$BS,46,0)</f>
        <v>#N/A</v>
      </c>
      <c r="AX1024" s="21" t="e">
        <f t="shared" si="521"/>
        <v>#N/A</v>
      </c>
      <c r="AY1024" s="20" t="e">
        <f>VLOOKUP($D1024,'DATA PENGUKURAN GARDU'!$A:$BS,46,0)</f>
        <v>#N/A</v>
      </c>
      <c r="AZ1024" s="20" t="e">
        <f>VLOOKUP($D1024,'DATA PENGUKURAN GARDU'!$A:$BS,53,0)</f>
        <v>#N/A</v>
      </c>
      <c r="BA1024" s="20" t="e">
        <f>VLOOKUP($D1024,'DATA PENGUKURAN GARDU'!$A:$BS,54,0)</f>
        <v>#N/A</v>
      </c>
      <c r="BB1024" s="17" t="e">
        <f>VLOOKUP($E1024,'DATA PENGUKURAN GARDU'!$A:$BS,42,0)</f>
        <v>#N/A</v>
      </c>
      <c r="BC1024" s="23" t="e">
        <f t="shared" si="522"/>
        <v>#N/A</v>
      </c>
      <c r="BD1024" s="17" t="e">
        <f>VLOOKUP($E1024,'DATA PENGUKURAN GARDU'!$A:$BS,44,0)</f>
        <v>#N/A</v>
      </c>
      <c r="BE1024" s="23" t="e">
        <f t="shared" si="523"/>
        <v>#N/A</v>
      </c>
      <c r="BF1024" s="17" t="e">
        <f>VLOOKUP($E1024,'DATA PENGUKURAN GARDU'!$A:$BS,46,0)</f>
        <v>#N/A</v>
      </c>
      <c r="BG1024" s="23" t="e">
        <f t="shared" si="524"/>
        <v>#N/A</v>
      </c>
      <c r="BH1024" s="17" t="e">
        <f>VLOOKUP($E1024,'DATA PENGUKURAN GARDU'!$A:$BS,46,0)</f>
        <v>#N/A</v>
      </c>
      <c r="BI1024" s="17" t="e">
        <f>VLOOKUP($E1024,'DATA PENGUKURAN GARDU'!$A:$BS,53,0)</f>
        <v>#N/A</v>
      </c>
      <c r="BJ1024" s="17" t="e">
        <f>VLOOKUP($E1024,'DATA PENGUKURAN GARDU'!$A:$BS,54,0)</f>
        <v>#N/A</v>
      </c>
      <c r="BK1024" s="20" t="e">
        <f t="shared" si="525"/>
        <v>#N/A</v>
      </c>
      <c r="BL1024" s="20" t="e">
        <f t="shared" si="526"/>
        <v>#N/A</v>
      </c>
      <c r="BM1024" s="20" t="e">
        <f t="shared" si="527"/>
        <v>#N/A</v>
      </c>
      <c r="BN1024" s="25" t="e">
        <f t="shared" si="528"/>
        <v>#N/A</v>
      </c>
      <c r="BO1024" s="26" t="str">
        <f t="shared" si="529"/>
        <v>0</v>
      </c>
      <c r="BP1024" s="21" t="e">
        <f t="shared" si="530"/>
        <v>#VALUE!</v>
      </c>
      <c r="BQ1024" s="20" t="e">
        <f t="shared" si="531"/>
        <v>#N/A</v>
      </c>
      <c r="BR1024" s="20" t="e">
        <v>#N/A</v>
      </c>
      <c r="BS1024" s="9" t="e">
        <v>#N/A</v>
      </c>
      <c r="BT1024" s="2" t="e">
        <f t="shared" si="532"/>
        <v>#VALUE!</v>
      </c>
      <c r="BU1024" s="2" t="e">
        <f t="shared" si="500"/>
        <v>#N/A</v>
      </c>
      <c r="BV1024" s="2" t="e">
        <f t="shared" si="501"/>
        <v>#N/A</v>
      </c>
    </row>
    <row r="1025" s="2" customFormat="1" ht="22.95" customHeight="1" spans="1:74">
      <c r="A1025" s="9" t="str">
        <f t="shared" si="502"/>
        <v>K-126Induk</v>
      </c>
      <c r="B1025" s="9" t="str">
        <f t="shared" si="503"/>
        <v>K-126jurusan 1</v>
      </c>
      <c r="C1025" s="9" t="str">
        <f t="shared" si="504"/>
        <v>K-126jurusan 2</v>
      </c>
      <c r="D1025" s="9" t="str">
        <f t="shared" si="505"/>
        <v>K-126jurusan 3</v>
      </c>
      <c r="E1025" s="9" t="str">
        <f t="shared" si="506"/>
        <v>K-126jurusan 4</v>
      </c>
      <c r="F1025" s="10" t="s">
        <v>418</v>
      </c>
      <c r="G1025" s="10" t="s">
        <v>132</v>
      </c>
      <c r="H1025" s="10" t="s">
        <v>1251</v>
      </c>
      <c r="I1025" s="10">
        <v>0.737078086</v>
      </c>
      <c r="J1025" s="10">
        <v>124.3120015757</v>
      </c>
      <c r="K1025" s="10" t="s">
        <v>7465</v>
      </c>
      <c r="L1025" s="10" t="s">
        <v>7465</v>
      </c>
      <c r="M1025" s="10" t="s">
        <v>7465</v>
      </c>
      <c r="N1025" s="14">
        <f t="shared" si="507"/>
        <v>0</v>
      </c>
      <c r="O1025" s="15" t="e">
        <f t="shared" si="508"/>
        <v>#VALUE!</v>
      </c>
      <c r="P1025" s="15" t="e">
        <f t="shared" si="509"/>
        <v>#VALUE!</v>
      </c>
      <c r="Q1025" s="17" t="e">
        <f>VLOOKUP($A1025,'DATA PENGUKURAN GARDU'!$A:$BS,42,0)</f>
        <v>#N/A</v>
      </c>
      <c r="R1025" s="18" t="e">
        <f t="shared" si="510"/>
        <v>#N/A</v>
      </c>
      <c r="S1025" s="17" t="e">
        <f>VLOOKUP($A1025,'DATA PENGUKURAN GARDU'!$A:$BS,44,0)</f>
        <v>#N/A</v>
      </c>
      <c r="T1025" s="18" t="e">
        <f t="shared" si="511"/>
        <v>#N/A</v>
      </c>
      <c r="U1025" s="17" t="e">
        <f>VLOOKUP($A1025,'DATA PENGUKURAN GARDU'!$A:$BS,46,0)</f>
        <v>#N/A</v>
      </c>
      <c r="V1025" s="18" t="e">
        <f t="shared" si="512"/>
        <v>#N/A</v>
      </c>
      <c r="W1025" s="17" t="e">
        <f>VLOOKUP($A1025,'DATA PENGUKURAN GARDU'!$A:$BS,48,0)</f>
        <v>#N/A</v>
      </c>
      <c r="X1025" s="17" t="e">
        <f>VLOOKUP($A1025,'DATA PENGUKURAN GARDU'!$A:$BS,53,0)</f>
        <v>#N/A</v>
      </c>
      <c r="Y1025" s="17" t="e">
        <f>VLOOKUP($A1025,'DATA PENGUKURAN GARDU'!$A:$BS,54,0)</f>
        <v>#N/A</v>
      </c>
      <c r="Z1025" s="17" t="e">
        <f>VLOOKUP($A1025,'DATA PENGUKURAN GARDU'!$A:$BS,55,0)</f>
        <v>#N/A</v>
      </c>
      <c r="AA1025" s="20" t="e">
        <f>VLOOKUP($B1025,'DATA PENGUKURAN GARDU'!$A:$BS,42,0)</f>
        <v>#N/A</v>
      </c>
      <c r="AB1025" s="21" t="e">
        <f t="shared" si="513"/>
        <v>#N/A</v>
      </c>
      <c r="AC1025" s="20" t="e">
        <f>VLOOKUP($B1025,'DATA PENGUKURAN GARDU'!$A:$BS,44,0)</f>
        <v>#N/A</v>
      </c>
      <c r="AD1025" s="21" t="e">
        <f t="shared" si="514"/>
        <v>#N/A</v>
      </c>
      <c r="AE1025" s="20" t="e">
        <f>VLOOKUP($B1025,'DATA PENGUKURAN GARDU'!$A:$BS,46,0)</f>
        <v>#N/A</v>
      </c>
      <c r="AF1025" s="21" t="e">
        <f t="shared" si="515"/>
        <v>#N/A</v>
      </c>
      <c r="AG1025" s="20" t="e">
        <f>VLOOKUP($B1025,'DATA PENGUKURAN GARDU'!$A:$BS,46,0)</f>
        <v>#N/A</v>
      </c>
      <c r="AH1025" s="20" t="e">
        <f>VLOOKUP($B1025,'DATA PENGUKURAN GARDU'!$A:$BS,53,0)</f>
        <v>#N/A</v>
      </c>
      <c r="AI1025" s="20" t="e">
        <f>VLOOKUP($B1025,'DATA PENGUKURAN GARDU'!$A:$BS,54,0)</f>
        <v>#N/A</v>
      </c>
      <c r="AJ1025" s="17" t="e">
        <f>VLOOKUP($C1025,'DATA PENGUKURAN GARDU'!$A:$BS,42,0)</f>
        <v>#N/A</v>
      </c>
      <c r="AK1025" s="23" t="e">
        <f t="shared" si="516"/>
        <v>#N/A</v>
      </c>
      <c r="AL1025" s="17" t="e">
        <f>VLOOKUP($C1025,'DATA PENGUKURAN GARDU'!$A:$BS,44,0)</f>
        <v>#N/A</v>
      </c>
      <c r="AM1025" s="23" t="e">
        <f t="shared" si="517"/>
        <v>#N/A</v>
      </c>
      <c r="AN1025" s="17" t="e">
        <f>VLOOKUP($C1025,'DATA PENGUKURAN GARDU'!$A:$BS,46,0)</f>
        <v>#N/A</v>
      </c>
      <c r="AO1025" s="23" t="e">
        <f t="shared" si="518"/>
        <v>#N/A</v>
      </c>
      <c r="AP1025" s="17" t="e">
        <f>VLOOKUP($C1025,'DATA PENGUKURAN GARDU'!$A:$BS,46,0)</f>
        <v>#N/A</v>
      </c>
      <c r="AQ1025" s="17" t="e">
        <f>VLOOKUP($C1025,'DATA PENGUKURAN GARDU'!$A:$BS,53,0)</f>
        <v>#N/A</v>
      </c>
      <c r="AR1025" s="17" t="e">
        <f>VLOOKUP($C1025,'DATA PENGUKURAN GARDU'!$A:$BS,54,0)</f>
        <v>#N/A</v>
      </c>
      <c r="AS1025" s="20" t="e">
        <f>VLOOKUP($D1025,'DATA PENGUKURAN GARDU'!$A:$BS,42,0)</f>
        <v>#N/A</v>
      </c>
      <c r="AT1025" s="21" t="e">
        <f t="shared" si="519"/>
        <v>#N/A</v>
      </c>
      <c r="AU1025" s="20" t="e">
        <f>VLOOKUP($D1025,'DATA PENGUKURAN GARDU'!$A:$BS,44,0)</f>
        <v>#N/A</v>
      </c>
      <c r="AV1025" s="21" t="e">
        <f t="shared" si="520"/>
        <v>#N/A</v>
      </c>
      <c r="AW1025" s="20" t="e">
        <f>VLOOKUP($D1025,'DATA PENGUKURAN GARDU'!$A:$BS,46,0)</f>
        <v>#N/A</v>
      </c>
      <c r="AX1025" s="21" t="e">
        <f t="shared" si="521"/>
        <v>#N/A</v>
      </c>
      <c r="AY1025" s="20" t="e">
        <f>VLOOKUP($D1025,'DATA PENGUKURAN GARDU'!$A:$BS,46,0)</f>
        <v>#N/A</v>
      </c>
      <c r="AZ1025" s="20" t="e">
        <f>VLOOKUP($D1025,'DATA PENGUKURAN GARDU'!$A:$BS,53,0)</f>
        <v>#N/A</v>
      </c>
      <c r="BA1025" s="20" t="e">
        <f>VLOOKUP($D1025,'DATA PENGUKURAN GARDU'!$A:$BS,54,0)</f>
        <v>#N/A</v>
      </c>
      <c r="BB1025" s="17" t="e">
        <f>VLOOKUP($E1025,'DATA PENGUKURAN GARDU'!$A:$BS,42,0)</f>
        <v>#N/A</v>
      </c>
      <c r="BC1025" s="23" t="e">
        <f t="shared" si="522"/>
        <v>#N/A</v>
      </c>
      <c r="BD1025" s="17" t="e">
        <f>VLOOKUP($E1025,'DATA PENGUKURAN GARDU'!$A:$BS,44,0)</f>
        <v>#N/A</v>
      </c>
      <c r="BE1025" s="23" t="e">
        <f t="shared" si="523"/>
        <v>#N/A</v>
      </c>
      <c r="BF1025" s="17" t="e">
        <f>VLOOKUP($E1025,'DATA PENGUKURAN GARDU'!$A:$BS,46,0)</f>
        <v>#N/A</v>
      </c>
      <c r="BG1025" s="23" t="e">
        <f t="shared" si="524"/>
        <v>#N/A</v>
      </c>
      <c r="BH1025" s="17" t="e">
        <f>VLOOKUP($E1025,'DATA PENGUKURAN GARDU'!$A:$BS,46,0)</f>
        <v>#N/A</v>
      </c>
      <c r="BI1025" s="17" t="e">
        <f>VLOOKUP($E1025,'DATA PENGUKURAN GARDU'!$A:$BS,53,0)</f>
        <v>#N/A</v>
      </c>
      <c r="BJ1025" s="17" t="e">
        <f>VLOOKUP($E1025,'DATA PENGUKURAN GARDU'!$A:$BS,54,0)</f>
        <v>#N/A</v>
      </c>
      <c r="BK1025" s="20" t="e">
        <f t="shared" si="525"/>
        <v>#N/A</v>
      </c>
      <c r="BL1025" s="20" t="e">
        <f t="shared" si="526"/>
        <v>#N/A</v>
      </c>
      <c r="BM1025" s="20" t="e">
        <f t="shared" si="527"/>
        <v>#N/A</v>
      </c>
      <c r="BN1025" s="25" t="e">
        <f t="shared" si="528"/>
        <v>#N/A</v>
      </c>
      <c r="BO1025" s="26" t="str">
        <f t="shared" si="529"/>
        <v>0</v>
      </c>
      <c r="BP1025" s="21" t="e">
        <f t="shared" si="530"/>
        <v>#VALUE!</v>
      </c>
      <c r="BQ1025" s="20" t="e">
        <f t="shared" si="531"/>
        <v>#N/A</v>
      </c>
      <c r="BR1025" s="20" t="e">
        <v>#N/A</v>
      </c>
      <c r="BS1025" s="9" t="e">
        <v>#N/A</v>
      </c>
      <c r="BT1025" s="2" t="e">
        <f t="shared" si="532"/>
        <v>#VALUE!</v>
      </c>
      <c r="BU1025" s="2" t="e">
        <f t="shared" si="500"/>
        <v>#N/A</v>
      </c>
      <c r="BV1025" s="2" t="e">
        <f t="shared" si="501"/>
        <v>#N/A</v>
      </c>
    </row>
    <row r="1026" s="2" customFormat="1" ht="22.95" customHeight="1" spans="1:74">
      <c r="A1026" s="9" t="str">
        <f t="shared" si="502"/>
        <v>M 113Induk</v>
      </c>
      <c r="B1026" s="9" t="str">
        <f t="shared" si="503"/>
        <v>M 113jurusan 1</v>
      </c>
      <c r="C1026" s="9" t="str">
        <f t="shared" si="504"/>
        <v>M 113jurusan 2</v>
      </c>
      <c r="D1026" s="9" t="str">
        <f t="shared" si="505"/>
        <v>M 113jurusan 3</v>
      </c>
      <c r="E1026" s="9" t="str">
        <f t="shared" si="506"/>
        <v>M 113jurusan 4</v>
      </c>
      <c r="F1026" s="10" t="s">
        <v>131</v>
      </c>
      <c r="G1026" s="10" t="s">
        <v>131</v>
      </c>
      <c r="H1026" s="10" t="s">
        <v>1252</v>
      </c>
      <c r="I1026" s="10">
        <v>0.57582</v>
      </c>
      <c r="J1026" s="10">
        <v>124.08895</v>
      </c>
      <c r="K1026" s="10" t="s">
        <v>7465</v>
      </c>
      <c r="L1026" s="10" t="s">
        <v>7465</v>
      </c>
      <c r="M1026" s="10" t="s">
        <v>7465</v>
      </c>
      <c r="N1026" s="14">
        <f t="shared" si="507"/>
        <v>0</v>
      </c>
      <c r="O1026" s="15" t="e">
        <f t="shared" si="508"/>
        <v>#VALUE!</v>
      </c>
      <c r="P1026" s="15" t="e">
        <f t="shared" si="509"/>
        <v>#VALUE!</v>
      </c>
      <c r="Q1026" s="17" t="e">
        <f>VLOOKUP($A1026,'DATA PENGUKURAN GARDU'!$A:$BS,42,0)</f>
        <v>#N/A</v>
      </c>
      <c r="R1026" s="18" t="e">
        <f t="shared" si="510"/>
        <v>#N/A</v>
      </c>
      <c r="S1026" s="17" t="e">
        <f>VLOOKUP($A1026,'DATA PENGUKURAN GARDU'!$A:$BS,44,0)</f>
        <v>#N/A</v>
      </c>
      <c r="T1026" s="18" t="e">
        <f t="shared" si="511"/>
        <v>#N/A</v>
      </c>
      <c r="U1026" s="17" t="e">
        <f>VLOOKUP($A1026,'DATA PENGUKURAN GARDU'!$A:$BS,46,0)</f>
        <v>#N/A</v>
      </c>
      <c r="V1026" s="18" t="e">
        <f t="shared" si="512"/>
        <v>#N/A</v>
      </c>
      <c r="W1026" s="17" t="e">
        <f>VLOOKUP($A1026,'DATA PENGUKURAN GARDU'!$A:$BS,48,0)</f>
        <v>#N/A</v>
      </c>
      <c r="X1026" s="17" t="e">
        <f>VLOOKUP($A1026,'DATA PENGUKURAN GARDU'!$A:$BS,53,0)</f>
        <v>#N/A</v>
      </c>
      <c r="Y1026" s="17" t="e">
        <f>VLOOKUP($A1026,'DATA PENGUKURAN GARDU'!$A:$BS,54,0)</f>
        <v>#N/A</v>
      </c>
      <c r="Z1026" s="17" t="e">
        <f>VLOOKUP($A1026,'DATA PENGUKURAN GARDU'!$A:$BS,55,0)</f>
        <v>#N/A</v>
      </c>
      <c r="AA1026" s="20" t="e">
        <f>VLOOKUP($B1026,'DATA PENGUKURAN GARDU'!$A:$BS,42,0)</f>
        <v>#N/A</v>
      </c>
      <c r="AB1026" s="21" t="e">
        <f t="shared" si="513"/>
        <v>#N/A</v>
      </c>
      <c r="AC1026" s="20" t="e">
        <f>VLOOKUP($B1026,'DATA PENGUKURAN GARDU'!$A:$BS,44,0)</f>
        <v>#N/A</v>
      </c>
      <c r="AD1026" s="21" t="e">
        <f t="shared" si="514"/>
        <v>#N/A</v>
      </c>
      <c r="AE1026" s="20" t="e">
        <f>VLOOKUP($B1026,'DATA PENGUKURAN GARDU'!$A:$BS,46,0)</f>
        <v>#N/A</v>
      </c>
      <c r="AF1026" s="21" t="e">
        <f t="shared" si="515"/>
        <v>#N/A</v>
      </c>
      <c r="AG1026" s="20" t="e">
        <f>VLOOKUP($B1026,'DATA PENGUKURAN GARDU'!$A:$BS,46,0)</f>
        <v>#N/A</v>
      </c>
      <c r="AH1026" s="20" t="e">
        <f>VLOOKUP($B1026,'DATA PENGUKURAN GARDU'!$A:$BS,53,0)</f>
        <v>#N/A</v>
      </c>
      <c r="AI1026" s="20" t="e">
        <f>VLOOKUP($B1026,'DATA PENGUKURAN GARDU'!$A:$BS,54,0)</f>
        <v>#N/A</v>
      </c>
      <c r="AJ1026" s="17" t="e">
        <f>VLOOKUP($C1026,'DATA PENGUKURAN GARDU'!$A:$BS,42,0)</f>
        <v>#N/A</v>
      </c>
      <c r="AK1026" s="23" t="e">
        <f t="shared" si="516"/>
        <v>#N/A</v>
      </c>
      <c r="AL1026" s="17" t="e">
        <f>VLOOKUP($C1026,'DATA PENGUKURAN GARDU'!$A:$BS,44,0)</f>
        <v>#N/A</v>
      </c>
      <c r="AM1026" s="23" t="e">
        <f t="shared" si="517"/>
        <v>#N/A</v>
      </c>
      <c r="AN1026" s="17" t="e">
        <f>VLOOKUP($C1026,'DATA PENGUKURAN GARDU'!$A:$BS,46,0)</f>
        <v>#N/A</v>
      </c>
      <c r="AO1026" s="23" t="e">
        <f t="shared" si="518"/>
        <v>#N/A</v>
      </c>
      <c r="AP1026" s="17" t="e">
        <f>VLOOKUP($C1026,'DATA PENGUKURAN GARDU'!$A:$BS,46,0)</f>
        <v>#N/A</v>
      </c>
      <c r="AQ1026" s="17" t="e">
        <f>VLOOKUP($C1026,'DATA PENGUKURAN GARDU'!$A:$BS,53,0)</f>
        <v>#N/A</v>
      </c>
      <c r="AR1026" s="17" t="e">
        <f>VLOOKUP($C1026,'DATA PENGUKURAN GARDU'!$A:$BS,54,0)</f>
        <v>#N/A</v>
      </c>
      <c r="AS1026" s="20" t="e">
        <f>VLOOKUP($D1026,'DATA PENGUKURAN GARDU'!$A:$BS,42,0)</f>
        <v>#N/A</v>
      </c>
      <c r="AT1026" s="21" t="e">
        <f t="shared" si="519"/>
        <v>#N/A</v>
      </c>
      <c r="AU1026" s="20" t="e">
        <f>VLOOKUP($D1026,'DATA PENGUKURAN GARDU'!$A:$BS,44,0)</f>
        <v>#N/A</v>
      </c>
      <c r="AV1026" s="21" t="e">
        <f t="shared" si="520"/>
        <v>#N/A</v>
      </c>
      <c r="AW1026" s="20" t="e">
        <f>VLOOKUP($D1026,'DATA PENGUKURAN GARDU'!$A:$BS,46,0)</f>
        <v>#N/A</v>
      </c>
      <c r="AX1026" s="21" t="e">
        <f t="shared" si="521"/>
        <v>#N/A</v>
      </c>
      <c r="AY1026" s="20" t="e">
        <f>VLOOKUP($D1026,'DATA PENGUKURAN GARDU'!$A:$BS,46,0)</f>
        <v>#N/A</v>
      </c>
      <c r="AZ1026" s="20" t="e">
        <f>VLOOKUP($D1026,'DATA PENGUKURAN GARDU'!$A:$BS,53,0)</f>
        <v>#N/A</v>
      </c>
      <c r="BA1026" s="20" t="e">
        <f>VLOOKUP($D1026,'DATA PENGUKURAN GARDU'!$A:$BS,54,0)</f>
        <v>#N/A</v>
      </c>
      <c r="BB1026" s="17" t="e">
        <f>VLOOKUP($E1026,'DATA PENGUKURAN GARDU'!$A:$BS,42,0)</f>
        <v>#N/A</v>
      </c>
      <c r="BC1026" s="23" t="e">
        <f t="shared" si="522"/>
        <v>#N/A</v>
      </c>
      <c r="BD1026" s="17" t="e">
        <f>VLOOKUP($E1026,'DATA PENGUKURAN GARDU'!$A:$BS,44,0)</f>
        <v>#N/A</v>
      </c>
      <c r="BE1026" s="23" t="e">
        <f t="shared" si="523"/>
        <v>#N/A</v>
      </c>
      <c r="BF1026" s="17" t="e">
        <f>VLOOKUP($E1026,'DATA PENGUKURAN GARDU'!$A:$BS,46,0)</f>
        <v>#N/A</v>
      </c>
      <c r="BG1026" s="23" t="e">
        <f t="shared" si="524"/>
        <v>#N/A</v>
      </c>
      <c r="BH1026" s="17" t="e">
        <f>VLOOKUP($E1026,'DATA PENGUKURAN GARDU'!$A:$BS,46,0)</f>
        <v>#N/A</v>
      </c>
      <c r="BI1026" s="17" t="e">
        <f>VLOOKUP($E1026,'DATA PENGUKURAN GARDU'!$A:$BS,53,0)</f>
        <v>#N/A</v>
      </c>
      <c r="BJ1026" s="17" t="e">
        <f>VLOOKUP($E1026,'DATA PENGUKURAN GARDU'!$A:$BS,54,0)</f>
        <v>#N/A</v>
      </c>
      <c r="BK1026" s="20" t="e">
        <f t="shared" si="525"/>
        <v>#N/A</v>
      </c>
      <c r="BL1026" s="20" t="e">
        <f t="shared" si="526"/>
        <v>#N/A</v>
      </c>
      <c r="BM1026" s="20" t="e">
        <f t="shared" si="527"/>
        <v>#N/A</v>
      </c>
      <c r="BN1026" s="25" t="e">
        <f t="shared" si="528"/>
        <v>#N/A</v>
      </c>
      <c r="BO1026" s="26" t="str">
        <f t="shared" si="529"/>
        <v>0</v>
      </c>
      <c r="BP1026" s="21" t="e">
        <f t="shared" si="530"/>
        <v>#VALUE!</v>
      </c>
      <c r="BQ1026" s="20" t="e">
        <f t="shared" si="531"/>
        <v>#N/A</v>
      </c>
      <c r="BR1026" s="20" t="e">
        <v>#N/A</v>
      </c>
      <c r="BS1026" s="9" t="e">
        <v>#N/A</v>
      </c>
      <c r="BT1026" s="2" t="e">
        <f t="shared" si="532"/>
        <v>#VALUE!</v>
      </c>
      <c r="BU1026" s="2" t="e">
        <f t="shared" si="500"/>
        <v>#N/A</v>
      </c>
      <c r="BV1026" s="2" t="e">
        <f t="shared" si="501"/>
        <v>#N/A</v>
      </c>
    </row>
    <row r="1027" s="2" customFormat="1" ht="22.95" customHeight="1" spans="1:74">
      <c r="A1027" s="9" t="str">
        <f t="shared" si="502"/>
        <v>M 120Induk</v>
      </c>
      <c r="B1027" s="9" t="str">
        <f t="shared" si="503"/>
        <v>M 120jurusan 1</v>
      </c>
      <c r="C1027" s="9" t="str">
        <f t="shared" si="504"/>
        <v>M 120jurusan 2</v>
      </c>
      <c r="D1027" s="9" t="str">
        <f t="shared" si="505"/>
        <v>M 120jurusan 3</v>
      </c>
      <c r="E1027" s="9" t="str">
        <f t="shared" si="506"/>
        <v>M 120jurusan 4</v>
      </c>
      <c r="F1027" s="10" t="s">
        <v>131</v>
      </c>
      <c r="G1027" s="10" t="s">
        <v>131</v>
      </c>
      <c r="H1027" s="10" t="s">
        <v>1253</v>
      </c>
      <c r="I1027" s="10">
        <v>0.574149</v>
      </c>
      <c r="J1027" s="10">
        <v>124.053069</v>
      </c>
      <c r="K1027" s="10" t="s">
        <v>7465</v>
      </c>
      <c r="L1027" s="10" t="s">
        <v>7465</v>
      </c>
      <c r="M1027" s="10" t="s">
        <v>7465</v>
      </c>
      <c r="N1027" s="14">
        <f t="shared" si="507"/>
        <v>0</v>
      </c>
      <c r="O1027" s="15" t="e">
        <f t="shared" si="508"/>
        <v>#VALUE!</v>
      </c>
      <c r="P1027" s="15" t="e">
        <f t="shared" si="509"/>
        <v>#VALUE!</v>
      </c>
      <c r="Q1027" s="17" t="e">
        <f>VLOOKUP($A1027,'DATA PENGUKURAN GARDU'!$A:$BS,42,0)</f>
        <v>#N/A</v>
      </c>
      <c r="R1027" s="18" t="e">
        <f t="shared" si="510"/>
        <v>#N/A</v>
      </c>
      <c r="S1027" s="17" t="e">
        <f>VLOOKUP($A1027,'DATA PENGUKURAN GARDU'!$A:$BS,44,0)</f>
        <v>#N/A</v>
      </c>
      <c r="T1027" s="18" t="e">
        <f t="shared" si="511"/>
        <v>#N/A</v>
      </c>
      <c r="U1027" s="17" t="e">
        <f>VLOOKUP($A1027,'DATA PENGUKURAN GARDU'!$A:$BS,46,0)</f>
        <v>#N/A</v>
      </c>
      <c r="V1027" s="18" t="e">
        <f t="shared" si="512"/>
        <v>#N/A</v>
      </c>
      <c r="W1027" s="17" t="e">
        <f>VLOOKUP($A1027,'DATA PENGUKURAN GARDU'!$A:$BS,48,0)</f>
        <v>#N/A</v>
      </c>
      <c r="X1027" s="17" t="e">
        <f>VLOOKUP($A1027,'DATA PENGUKURAN GARDU'!$A:$BS,53,0)</f>
        <v>#N/A</v>
      </c>
      <c r="Y1027" s="17" t="e">
        <f>VLOOKUP($A1027,'DATA PENGUKURAN GARDU'!$A:$BS,54,0)</f>
        <v>#N/A</v>
      </c>
      <c r="Z1027" s="17" t="e">
        <f>VLOOKUP($A1027,'DATA PENGUKURAN GARDU'!$A:$BS,55,0)</f>
        <v>#N/A</v>
      </c>
      <c r="AA1027" s="20" t="e">
        <f>VLOOKUP($B1027,'DATA PENGUKURAN GARDU'!$A:$BS,42,0)</f>
        <v>#N/A</v>
      </c>
      <c r="AB1027" s="21" t="e">
        <f t="shared" si="513"/>
        <v>#N/A</v>
      </c>
      <c r="AC1027" s="20" t="e">
        <f>VLOOKUP($B1027,'DATA PENGUKURAN GARDU'!$A:$BS,44,0)</f>
        <v>#N/A</v>
      </c>
      <c r="AD1027" s="21" t="e">
        <f t="shared" si="514"/>
        <v>#N/A</v>
      </c>
      <c r="AE1027" s="20" t="e">
        <f>VLOOKUP($B1027,'DATA PENGUKURAN GARDU'!$A:$BS,46,0)</f>
        <v>#N/A</v>
      </c>
      <c r="AF1027" s="21" t="e">
        <f t="shared" si="515"/>
        <v>#N/A</v>
      </c>
      <c r="AG1027" s="20" t="e">
        <f>VLOOKUP($B1027,'DATA PENGUKURAN GARDU'!$A:$BS,46,0)</f>
        <v>#N/A</v>
      </c>
      <c r="AH1027" s="20" t="e">
        <f>VLOOKUP($B1027,'DATA PENGUKURAN GARDU'!$A:$BS,53,0)</f>
        <v>#N/A</v>
      </c>
      <c r="AI1027" s="20" t="e">
        <f>VLOOKUP($B1027,'DATA PENGUKURAN GARDU'!$A:$BS,54,0)</f>
        <v>#N/A</v>
      </c>
      <c r="AJ1027" s="17" t="e">
        <f>VLOOKUP($C1027,'DATA PENGUKURAN GARDU'!$A:$BS,42,0)</f>
        <v>#N/A</v>
      </c>
      <c r="AK1027" s="23" t="e">
        <f t="shared" si="516"/>
        <v>#N/A</v>
      </c>
      <c r="AL1027" s="17" t="e">
        <f>VLOOKUP($C1027,'DATA PENGUKURAN GARDU'!$A:$BS,44,0)</f>
        <v>#N/A</v>
      </c>
      <c r="AM1027" s="23" t="e">
        <f t="shared" si="517"/>
        <v>#N/A</v>
      </c>
      <c r="AN1027" s="17" t="e">
        <f>VLOOKUP($C1027,'DATA PENGUKURAN GARDU'!$A:$BS,46,0)</f>
        <v>#N/A</v>
      </c>
      <c r="AO1027" s="23" t="e">
        <f t="shared" si="518"/>
        <v>#N/A</v>
      </c>
      <c r="AP1027" s="17" t="e">
        <f>VLOOKUP($C1027,'DATA PENGUKURAN GARDU'!$A:$BS,46,0)</f>
        <v>#N/A</v>
      </c>
      <c r="AQ1027" s="17" t="e">
        <f>VLOOKUP($C1027,'DATA PENGUKURAN GARDU'!$A:$BS,53,0)</f>
        <v>#N/A</v>
      </c>
      <c r="AR1027" s="17" t="e">
        <f>VLOOKUP($C1027,'DATA PENGUKURAN GARDU'!$A:$BS,54,0)</f>
        <v>#N/A</v>
      </c>
      <c r="AS1027" s="20" t="e">
        <f>VLOOKUP($D1027,'DATA PENGUKURAN GARDU'!$A:$BS,42,0)</f>
        <v>#N/A</v>
      </c>
      <c r="AT1027" s="21" t="e">
        <f t="shared" si="519"/>
        <v>#N/A</v>
      </c>
      <c r="AU1027" s="20" t="e">
        <f>VLOOKUP($D1027,'DATA PENGUKURAN GARDU'!$A:$BS,44,0)</f>
        <v>#N/A</v>
      </c>
      <c r="AV1027" s="21" t="e">
        <f t="shared" si="520"/>
        <v>#N/A</v>
      </c>
      <c r="AW1027" s="20" t="e">
        <f>VLOOKUP($D1027,'DATA PENGUKURAN GARDU'!$A:$BS,46,0)</f>
        <v>#N/A</v>
      </c>
      <c r="AX1027" s="21" t="e">
        <f t="shared" si="521"/>
        <v>#N/A</v>
      </c>
      <c r="AY1027" s="20" t="e">
        <f>VLOOKUP($D1027,'DATA PENGUKURAN GARDU'!$A:$BS,46,0)</f>
        <v>#N/A</v>
      </c>
      <c r="AZ1027" s="20" t="e">
        <f>VLOOKUP($D1027,'DATA PENGUKURAN GARDU'!$A:$BS,53,0)</f>
        <v>#N/A</v>
      </c>
      <c r="BA1027" s="20" t="e">
        <f>VLOOKUP($D1027,'DATA PENGUKURAN GARDU'!$A:$BS,54,0)</f>
        <v>#N/A</v>
      </c>
      <c r="BB1027" s="17" t="e">
        <f>VLOOKUP($E1027,'DATA PENGUKURAN GARDU'!$A:$BS,42,0)</f>
        <v>#N/A</v>
      </c>
      <c r="BC1027" s="23" t="e">
        <f t="shared" si="522"/>
        <v>#N/A</v>
      </c>
      <c r="BD1027" s="17" t="e">
        <f>VLOOKUP($E1027,'DATA PENGUKURAN GARDU'!$A:$BS,44,0)</f>
        <v>#N/A</v>
      </c>
      <c r="BE1027" s="23" t="e">
        <f t="shared" si="523"/>
        <v>#N/A</v>
      </c>
      <c r="BF1027" s="17" t="e">
        <f>VLOOKUP($E1027,'DATA PENGUKURAN GARDU'!$A:$BS,46,0)</f>
        <v>#N/A</v>
      </c>
      <c r="BG1027" s="23" t="e">
        <f t="shared" si="524"/>
        <v>#N/A</v>
      </c>
      <c r="BH1027" s="17" t="e">
        <f>VLOOKUP($E1027,'DATA PENGUKURAN GARDU'!$A:$BS,46,0)</f>
        <v>#N/A</v>
      </c>
      <c r="BI1027" s="17" t="e">
        <f>VLOOKUP($E1027,'DATA PENGUKURAN GARDU'!$A:$BS,53,0)</f>
        <v>#N/A</v>
      </c>
      <c r="BJ1027" s="17" t="e">
        <f>VLOOKUP($E1027,'DATA PENGUKURAN GARDU'!$A:$BS,54,0)</f>
        <v>#N/A</v>
      </c>
      <c r="BK1027" s="20" t="e">
        <f t="shared" si="525"/>
        <v>#N/A</v>
      </c>
      <c r="BL1027" s="20" t="e">
        <f t="shared" si="526"/>
        <v>#N/A</v>
      </c>
      <c r="BM1027" s="20" t="e">
        <f t="shared" si="527"/>
        <v>#N/A</v>
      </c>
      <c r="BN1027" s="25" t="e">
        <f t="shared" si="528"/>
        <v>#N/A</v>
      </c>
      <c r="BO1027" s="26" t="str">
        <f t="shared" si="529"/>
        <v>0</v>
      </c>
      <c r="BP1027" s="21" t="e">
        <f t="shared" si="530"/>
        <v>#VALUE!</v>
      </c>
      <c r="BQ1027" s="20" t="e">
        <f t="shared" si="531"/>
        <v>#N/A</v>
      </c>
      <c r="BR1027" s="20" t="e">
        <v>#N/A</v>
      </c>
      <c r="BS1027" s="9" t="e">
        <v>#N/A</v>
      </c>
      <c r="BT1027" s="2" t="e">
        <f t="shared" si="532"/>
        <v>#VALUE!</v>
      </c>
      <c r="BU1027" s="2" t="e">
        <f t="shared" ref="BU1027:BU1090" si="533">IF(L1027=3,IF(BQ1027&gt;0.2,"TDK SEIMBANG","SEIMBANG"),IF(BM1027="OL PHASA","TDK SEIMBANG","SEIMBANG"))</f>
        <v>#N/A</v>
      </c>
      <c r="BV1027" s="2" t="e">
        <f t="shared" ref="BV1027:BV1090" si="534">IF(L1027=3,IF(SUM(X1027:Y1027)&gt;600,"NORMAL","DROP"),IF(BD1032&gt;198,"NORMAL","DROP"))</f>
        <v>#N/A</v>
      </c>
    </row>
    <row r="1028" s="2" customFormat="1" ht="22.95" customHeight="1" spans="1:74">
      <c r="A1028" s="9" t="str">
        <f t="shared" ref="A1028:A1091" si="535">H1028&amp;"Induk"</f>
        <v>M 122Induk</v>
      </c>
      <c r="B1028" s="9" t="str">
        <f t="shared" ref="B1028:B1091" si="536">H1028&amp;"jurusan 1"</f>
        <v>M 122jurusan 1</v>
      </c>
      <c r="C1028" s="9" t="str">
        <f t="shared" ref="C1028:C1091" si="537">H1028&amp;"jurusan 2"</f>
        <v>M 122jurusan 2</v>
      </c>
      <c r="D1028" s="9" t="str">
        <f t="shared" ref="D1028:D1091" si="538">H1028&amp;"jurusan 3"</f>
        <v>M 122jurusan 3</v>
      </c>
      <c r="E1028" s="9" t="str">
        <f t="shared" ref="E1028:E1091" si="539">H1028&amp;"jurusan 4"</f>
        <v>M 122jurusan 4</v>
      </c>
      <c r="F1028" s="10" t="s">
        <v>131</v>
      </c>
      <c r="G1028" s="10" t="s">
        <v>131</v>
      </c>
      <c r="H1028" s="10" t="s">
        <v>1254</v>
      </c>
      <c r="I1028" s="10">
        <v>0.573287</v>
      </c>
      <c r="J1028" s="10">
        <v>124.048158</v>
      </c>
      <c r="K1028" s="10" t="s">
        <v>7465</v>
      </c>
      <c r="L1028" s="10" t="s">
        <v>7465</v>
      </c>
      <c r="M1028" s="10" t="s">
        <v>7465</v>
      </c>
      <c r="N1028" s="14">
        <f t="shared" ref="N1028:N1091" si="540">+IF(L1028=3,400,IF(L1028=1,230,0))</f>
        <v>0</v>
      </c>
      <c r="O1028" s="15" t="e">
        <f t="shared" ref="O1028:O1091" si="541">(K1028*1000)/((M1028*1000)*1.73)</f>
        <v>#VALUE!</v>
      </c>
      <c r="P1028" s="15" t="e">
        <f t="shared" ref="P1028:P1091" si="542">IF(L1028=3,(K1028*1000)/(N1028*1.73),(K1028*1000)/(N1028))</f>
        <v>#VALUE!</v>
      </c>
      <c r="Q1028" s="17" t="e">
        <f>VLOOKUP($A1028,'DATA PENGUKURAN GARDU'!$A:$BS,42,0)</f>
        <v>#N/A</v>
      </c>
      <c r="R1028" s="18" t="e">
        <f t="shared" ref="R1028:R1091" si="543">Q1028/$P1028*100</f>
        <v>#N/A</v>
      </c>
      <c r="S1028" s="17" t="e">
        <f>VLOOKUP($A1028,'DATA PENGUKURAN GARDU'!$A:$BS,44,0)</f>
        <v>#N/A</v>
      </c>
      <c r="T1028" s="18" t="e">
        <f t="shared" ref="T1028:T1091" si="544">S1028/$P1028*100</f>
        <v>#N/A</v>
      </c>
      <c r="U1028" s="17" t="e">
        <f>VLOOKUP($A1028,'DATA PENGUKURAN GARDU'!$A:$BS,46,0)</f>
        <v>#N/A</v>
      </c>
      <c r="V1028" s="18" t="e">
        <f t="shared" ref="V1028:V1091" si="545">U1028/$P1028*100</f>
        <v>#N/A</v>
      </c>
      <c r="W1028" s="17" t="e">
        <f>VLOOKUP($A1028,'DATA PENGUKURAN GARDU'!$A:$BS,48,0)</f>
        <v>#N/A</v>
      </c>
      <c r="X1028" s="17" t="e">
        <f>VLOOKUP($A1028,'DATA PENGUKURAN GARDU'!$A:$BS,53,0)</f>
        <v>#N/A</v>
      </c>
      <c r="Y1028" s="17" t="e">
        <f>VLOOKUP($A1028,'DATA PENGUKURAN GARDU'!$A:$BS,54,0)</f>
        <v>#N/A</v>
      </c>
      <c r="Z1028" s="17" t="e">
        <f>VLOOKUP($A1028,'DATA PENGUKURAN GARDU'!$A:$BS,55,0)</f>
        <v>#N/A</v>
      </c>
      <c r="AA1028" s="20" t="e">
        <f>VLOOKUP($B1028,'DATA PENGUKURAN GARDU'!$A:$BS,42,0)</f>
        <v>#N/A</v>
      </c>
      <c r="AB1028" s="21" t="e">
        <f t="shared" ref="AB1028:AB1091" si="546">AA1028/$P1028*100</f>
        <v>#N/A</v>
      </c>
      <c r="AC1028" s="20" t="e">
        <f>VLOOKUP($B1028,'DATA PENGUKURAN GARDU'!$A:$BS,44,0)</f>
        <v>#N/A</v>
      </c>
      <c r="AD1028" s="21" t="e">
        <f t="shared" ref="AD1028:AD1091" si="547">AC1028/$P1028*100</f>
        <v>#N/A</v>
      </c>
      <c r="AE1028" s="20" t="e">
        <f>VLOOKUP($B1028,'DATA PENGUKURAN GARDU'!$A:$BS,46,0)</f>
        <v>#N/A</v>
      </c>
      <c r="AF1028" s="21" t="e">
        <f t="shared" ref="AF1028:AF1091" si="548">AE1028/$P1028*100</f>
        <v>#N/A</v>
      </c>
      <c r="AG1028" s="20" t="e">
        <f>VLOOKUP($B1028,'DATA PENGUKURAN GARDU'!$A:$BS,46,0)</f>
        <v>#N/A</v>
      </c>
      <c r="AH1028" s="20" t="e">
        <f>VLOOKUP($B1028,'DATA PENGUKURAN GARDU'!$A:$BS,53,0)</f>
        <v>#N/A</v>
      </c>
      <c r="AI1028" s="20" t="e">
        <f>VLOOKUP($B1028,'DATA PENGUKURAN GARDU'!$A:$BS,54,0)</f>
        <v>#N/A</v>
      </c>
      <c r="AJ1028" s="17" t="e">
        <f>VLOOKUP($C1028,'DATA PENGUKURAN GARDU'!$A:$BS,42,0)</f>
        <v>#N/A</v>
      </c>
      <c r="AK1028" s="23" t="e">
        <f t="shared" ref="AK1028:AK1091" si="549">AJ1028/$P1028*100</f>
        <v>#N/A</v>
      </c>
      <c r="AL1028" s="17" t="e">
        <f>VLOOKUP($C1028,'DATA PENGUKURAN GARDU'!$A:$BS,44,0)</f>
        <v>#N/A</v>
      </c>
      <c r="AM1028" s="23" t="e">
        <f t="shared" ref="AM1028:AM1091" si="550">AL1028/$P1028*100</f>
        <v>#N/A</v>
      </c>
      <c r="AN1028" s="17" t="e">
        <f>VLOOKUP($C1028,'DATA PENGUKURAN GARDU'!$A:$BS,46,0)</f>
        <v>#N/A</v>
      </c>
      <c r="AO1028" s="23" t="e">
        <f t="shared" ref="AO1028:AO1091" si="551">AN1028/$P1028*100</f>
        <v>#N/A</v>
      </c>
      <c r="AP1028" s="17" t="e">
        <f>VLOOKUP($C1028,'DATA PENGUKURAN GARDU'!$A:$BS,46,0)</f>
        <v>#N/A</v>
      </c>
      <c r="AQ1028" s="17" t="e">
        <f>VLOOKUP($C1028,'DATA PENGUKURAN GARDU'!$A:$BS,53,0)</f>
        <v>#N/A</v>
      </c>
      <c r="AR1028" s="17" t="e">
        <f>VLOOKUP($C1028,'DATA PENGUKURAN GARDU'!$A:$BS,54,0)</f>
        <v>#N/A</v>
      </c>
      <c r="AS1028" s="20" t="e">
        <f>VLOOKUP($D1028,'DATA PENGUKURAN GARDU'!$A:$BS,42,0)</f>
        <v>#N/A</v>
      </c>
      <c r="AT1028" s="21" t="e">
        <f t="shared" ref="AT1028:AT1091" si="552">AS1028/$P1028*100</f>
        <v>#N/A</v>
      </c>
      <c r="AU1028" s="20" t="e">
        <f>VLOOKUP($D1028,'DATA PENGUKURAN GARDU'!$A:$BS,44,0)</f>
        <v>#N/A</v>
      </c>
      <c r="AV1028" s="21" t="e">
        <f t="shared" ref="AV1028:AV1091" si="553">AU1028/$P1028*100</f>
        <v>#N/A</v>
      </c>
      <c r="AW1028" s="20" t="e">
        <f>VLOOKUP($D1028,'DATA PENGUKURAN GARDU'!$A:$BS,46,0)</f>
        <v>#N/A</v>
      </c>
      <c r="AX1028" s="21" t="e">
        <f t="shared" ref="AX1028:AX1091" si="554">AW1028/$P1028*100</f>
        <v>#N/A</v>
      </c>
      <c r="AY1028" s="20" t="e">
        <f>VLOOKUP($D1028,'DATA PENGUKURAN GARDU'!$A:$BS,46,0)</f>
        <v>#N/A</v>
      </c>
      <c r="AZ1028" s="20" t="e">
        <f>VLOOKUP($D1028,'DATA PENGUKURAN GARDU'!$A:$BS,53,0)</f>
        <v>#N/A</v>
      </c>
      <c r="BA1028" s="20" t="e">
        <f>VLOOKUP($D1028,'DATA PENGUKURAN GARDU'!$A:$BS,54,0)</f>
        <v>#N/A</v>
      </c>
      <c r="BB1028" s="17" t="e">
        <f>VLOOKUP($E1028,'DATA PENGUKURAN GARDU'!$A:$BS,42,0)</f>
        <v>#N/A</v>
      </c>
      <c r="BC1028" s="23" t="e">
        <f t="shared" ref="BC1028:BC1091" si="555">BB1028/$P1028*100</f>
        <v>#N/A</v>
      </c>
      <c r="BD1028" s="17" t="e">
        <f>VLOOKUP($E1028,'DATA PENGUKURAN GARDU'!$A:$BS,44,0)</f>
        <v>#N/A</v>
      </c>
      <c r="BE1028" s="23" t="e">
        <f t="shared" ref="BE1028:BE1091" si="556">BD1028/$P1028*100</f>
        <v>#N/A</v>
      </c>
      <c r="BF1028" s="17" t="e">
        <f>VLOOKUP($E1028,'DATA PENGUKURAN GARDU'!$A:$BS,46,0)</f>
        <v>#N/A</v>
      </c>
      <c r="BG1028" s="23" t="e">
        <f t="shared" ref="BG1028:BG1091" si="557">BF1028/$P1028*100</f>
        <v>#N/A</v>
      </c>
      <c r="BH1028" s="17" t="e">
        <f>VLOOKUP($E1028,'DATA PENGUKURAN GARDU'!$A:$BS,46,0)</f>
        <v>#N/A</v>
      </c>
      <c r="BI1028" s="17" t="e">
        <f>VLOOKUP($E1028,'DATA PENGUKURAN GARDU'!$A:$BS,53,0)</f>
        <v>#N/A</v>
      </c>
      <c r="BJ1028" s="17" t="e">
        <f>VLOOKUP($E1028,'DATA PENGUKURAN GARDU'!$A:$BS,54,0)</f>
        <v>#N/A</v>
      </c>
      <c r="BK1028" s="20" t="e">
        <f t="shared" ref="BK1028:BK1091" si="558">IF(Q1028&gt;P1028,"OL PHASA","Normal")</f>
        <v>#N/A</v>
      </c>
      <c r="BL1028" s="20" t="e">
        <f t="shared" ref="BL1028:BL1091" si="559">IF(S1028&gt;P1028,"OL PHASA","Normal")</f>
        <v>#N/A</v>
      </c>
      <c r="BM1028" s="20" t="e">
        <f t="shared" ref="BM1028:BM1091" si="560">IF(U1028&gt;P1028,"OL PHASA","Normal")</f>
        <v>#N/A</v>
      </c>
      <c r="BN1028" s="25" t="e">
        <f t="shared" ref="BN1028:BN1091" si="561">IF((L1028=3),(AVERAGE(Q1028,S1028,U1028)),MAX(Q1028,S1028,U1028))</f>
        <v>#N/A</v>
      </c>
      <c r="BO1028" s="26" t="str">
        <f t="shared" ref="BO1028:BO1091" si="562">IFERROR(IF((L1028=1),(BN1028*AH1028)/1000,(BN1028*AI1028*1.73)/1000),"0")</f>
        <v>0</v>
      </c>
      <c r="BP1028" s="21" t="e">
        <f t="shared" ref="BP1028:BP1091" si="563">BO1028/K1028*100</f>
        <v>#VALUE!</v>
      </c>
      <c r="BQ1028" s="20" t="e">
        <f t="shared" ref="BQ1028:BQ1091" si="564">IF($L1028=1,"1 Phase",ABS(((Q1028/BN1028)-1)+ABS((S1028/BN1028)-1)+ABS((U1028/BN1028)-1))/3)</f>
        <v>#N/A</v>
      </c>
      <c r="BR1028" s="20" t="e">
        <v>#N/A</v>
      </c>
      <c r="BS1028" s="9" t="e">
        <v>#N/A</v>
      </c>
      <c r="BT1028" s="2" t="e">
        <f t="shared" ref="BT1028:BT1091" si="565">IF(BP1028&lt;30,"Underload",IF(BP1028&lt;=80,"Baik",IF(BP1028&gt;80,"Overload")))</f>
        <v>#VALUE!</v>
      </c>
      <c r="BU1028" s="2" t="e">
        <f t="shared" si="533"/>
        <v>#N/A</v>
      </c>
      <c r="BV1028" s="2" t="e">
        <f t="shared" si="534"/>
        <v>#N/A</v>
      </c>
    </row>
    <row r="1029" s="2" customFormat="1" ht="22.95" customHeight="1" spans="1:74">
      <c r="A1029" s="9" t="str">
        <f t="shared" si="535"/>
        <v>M 71Induk</v>
      </c>
      <c r="B1029" s="9" t="str">
        <f t="shared" si="536"/>
        <v>M 71jurusan 1</v>
      </c>
      <c r="C1029" s="9" t="str">
        <f t="shared" si="537"/>
        <v>M 71jurusan 2</v>
      </c>
      <c r="D1029" s="9" t="str">
        <f t="shared" si="538"/>
        <v>M 71jurusan 3</v>
      </c>
      <c r="E1029" s="9" t="str">
        <f t="shared" si="539"/>
        <v>M 71jurusan 4</v>
      </c>
      <c r="F1029" s="10" t="s">
        <v>131</v>
      </c>
      <c r="G1029" s="10" t="s">
        <v>131</v>
      </c>
      <c r="H1029" s="10" t="s">
        <v>1255</v>
      </c>
      <c r="I1029" s="10">
        <v>0.53948</v>
      </c>
      <c r="J1029" s="10">
        <v>124.00435</v>
      </c>
      <c r="K1029" s="10" t="s">
        <v>7465</v>
      </c>
      <c r="L1029" s="10" t="s">
        <v>7465</v>
      </c>
      <c r="M1029" s="10" t="s">
        <v>7465</v>
      </c>
      <c r="N1029" s="14">
        <f t="shared" si="540"/>
        <v>0</v>
      </c>
      <c r="O1029" s="15" t="e">
        <f t="shared" si="541"/>
        <v>#VALUE!</v>
      </c>
      <c r="P1029" s="15" t="e">
        <f t="shared" si="542"/>
        <v>#VALUE!</v>
      </c>
      <c r="Q1029" s="17" t="e">
        <f>VLOOKUP($A1029,'DATA PENGUKURAN GARDU'!$A:$BS,42,0)</f>
        <v>#N/A</v>
      </c>
      <c r="R1029" s="18" t="e">
        <f t="shared" si="543"/>
        <v>#N/A</v>
      </c>
      <c r="S1029" s="17" t="e">
        <f>VLOOKUP($A1029,'DATA PENGUKURAN GARDU'!$A:$BS,44,0)</f>
        <v>#N/A</v>
      </c>
      <c r="T1029" s="18" t="e">
        <f t="shared" si="544"/>
        <v>#N/A</v>
      </c>
      <c r="U1029" s="17" t="e">
        <f>VLOOKUP($A1029,'DATA PENGUKURAN GARDU'!$A:$BS,46,0)</f>
        <v>#N/A</v>
      </c>
      <c r="V1029" s="18" t="e">
        <f t="shared" si="545"/>
        <v>#N/A</v>
      </c>
      <c r="W1029" s="17" t="e">
        <f>VLOOKUP($A1029,'DATA PENGUKURAN GARDU'!$A:$BS,48,0)</f>
        <v>#N/A</v>
      </c>
      <c r="X1029" s="17" t="e">
        <f>VLOOKUP($A1029,'DATA PENGUKURAN GARDU'!$A:$BS,53,0)</f>
        <v>#N/A</v>
      </c>
      <c r="Y1029" s="17" t="e">
        <f>VLOOKUP($A1029,'DATA PENGUKURAN GARDU'!$A:$BS,54,0)</f>
        <v>#N/A</v>
      </c>
      <c r="Z1029" s="17" t="e">
        <f>VLOOKUP($A1029,'DATA PENGUKURAN GARDU'!$A:$BS,55,0)</f>
        <v>#N/A</v>
      </c>
      <c r="AA1029" s="20" t="e">
        <f>VLOOKUP($B1029,'DATA PENGUKURAN GARDU'!$A:$BS,42,0)</f>
        <v>#N/A</v>
      </c>
      <c r="AB1029" s="21" t="e">
        <f t="shared" si="546"/>
        <v>#N/A</v>
      </c>
      <c r="AC1029" s="20" t="e">
        <f>VLOOKUP($B1029,'DATA PENGUKURAN GARDU'!$A:$BS,44,0)</f>
        <v>#N/A</v>
      </c>
      <c r="AD1029" s="21" t="e">
        <f t="shared" si="547"/>
        <v>#N/A</v>
      </c>
      <c r="AE1029" s="20" t="e">
        <f>VLOOKUP($B1029,'DATA PENGUKURAN GARDU'!$A:$BS,46,0)</f>
        <v>#N/A</v>
      </c>
      <c r="AF1029" s="21" t="e">
        <f t="shared" si="548"/>
        <v>#N/A</v>
      </c>
      <c r="AG1029" s="20" t="e">
        <f>VLOOKUP($B1029,'DATA PENGUKURAN GARDU'!$A:$BS,46,0)</f>
        <v>#N/A</v>
      </c>
      <c r="AH1029" s="20" t="e">
        <f>VLOOKUP($B1029,'DATA PENGUKURAN GARDU'!$A:$BS,53,0)</f>
        <v>#N/A</v>
      </c>
      <c r="AI1029" s="20" t="e">
        <f>VLOOKUP($B1029,'DATA PENGUKURAN GARDU'!$A:$BS,54,0)</f>
        <v>#N/A</v>
      </c>
      <c r="AJ1029" s="17" t="e">
        <f>VLOOKUP($C1029,'DATA PENGUKURAN GARDU'!$A:$BS,42,0)</f>
        <v>#N/A</v>
      </c>
      <c r="AK1029" s="23" t="e">
        <f t="shared" si="549"/>
        <v>#N/A</v>
      </c>
      <c r="AL1029" s="17" t="e">
        <f>VLOOKUP($C1029,'DATA PENGUKURAN GARDU'!$A:$BS,44,0)</f>
        <v>#N/A</v>
      </c>
      <c r="AM1029" s="23" t="e">
        <f t="shared" si="550"/>
        <v>#N/A</v>
      </c>
      <c r="AN1029" s="17" t="e">
        <f>VLOOKUP($C1029,'DATA PENGUKURAN GARDU'!$A:$BS,46,0)</f>
        <v>#N/A</v>
      </c>
      <c r="AO1029" s="23" t="e">
        <f t="shared" si="551"/>
        <v>#N/A</v>
      </c>
      <c r="AP1029" s="17" t="e">
        <f>VLOOKUP($C1029,'DATA PENGUKURAN GARDU'!$A:$BS,46,0)</f>
        <v>#N/A</v>
      </c>
      <c r="AQ1029" s="17" t="e">
        <f>VLOOKUP($C1029,'DATA PENGUKURAN GARDU'!$A:$BS,53,0)</f>
        <v>#N/A</v>
      </c>
      <c r="AR1029" s="17" t="e">
        <f>VLOOKUP($C1029,'DATA PENGUKURAN GARDU'!$A:$BS,54,0)</f>
        <v>#N/A</v>
      </c>
      <c r="AS1029" s="20" t="e">
        <f>VLOOKUP($D1029,'DATA PENGUKURAN GARDU'!$A:$BS,42,0)</f>
        <v>#N/A</v>
      </c>
      <c r="AT1029" s="21" t="e">
        <f t="shared" si="552"/>
        <v>#N/A</v>
      </c>
      <c r="AU1029" s="20" t="e">
        <f>VLOOKUP($D1029,'DATA PENGUKURAN GARDU'!$A:$BS,44,0)</f>
        <v>#N/A</v>
      </c>
      <c r="AV1029" s="21" t="e">
        <f t="shared" si="553"/>
        <v>#N/A</v>
      </c>
      <c r="AW1029" s="20" t="e">
        <f>VLOOKUP($D1029,'DATA PENGUKURAN GARDU'!$A:$BS,46,0)</f>
        <v>#N/A</v>
      </c>
      <c r="AX1029" s="21" t="e">
        <f t="shared" si="554"/>
        <v>#N/A</v>
      </c>
      <c r="AY1029" s="20" t="e">
        <f>VLOOKUP($D1029,'DATA PENGUKURAN GARDU'!$A:$BS,46,0)</f>
        <v>#N/A</v>
      </c>
      <c r="AZ1029" s="20" t="e">
        <f>VLOOKUP($D1029,'DATA PENGUKURAN GARDU'!$A:$BS,53,0)</f>
        <v>#N/A</v>
      </c>
      <c r="BA1029" s="20" t="e">
        <f>VLOOKUP($D1029,'DATA PENGUKURAN GARDU'!$A:$BS,54,0)</f>
        <v>#N/A</v>
      </c>
      <c r="BB1029" s="17" t="e">
        <f>VLOOKUP($E1029,'DATA PENGUKURAN GARDU'!$A:$BS,42,0)</f>
        <v>#N/A</v>
      </c>
      <c r="BC1029" s="23" t="e">
        <f t="shared" si="555"/>
        <v>#N/A</v>
      </c>
      <c r="BD1029" s="17" t="e">
        <f>VLOOKUP($E1029,'DATA PENGUKURAN GARDU'!$A:$BS,44,0)</f>
        <v>#N/A</v>
      </c>
      <c r="BE1029" s="23" t="e">
        <f t="shared" si="556"/>
        <v>#N/A</v>
      </c>
      <c r="BF1029" s="17" t="e">
        <f>VLOOKUP($E1029,'DATA PENGUKURAN GARDU'!$A:$BS,46,0)</f>
        <v>#N/A</v>
      </c>
      <c r="BG1029" s="23" t="e">
        <f t="shared" si="557"/>
        <v>#N/A</v>
      </c>
      <c r="BH1029" s="17" t="e">
        <f>VLOOKUP($E1029,'DATA PENGUKURAN GARDU'!$A:$BS,46,0)</f>
        <v>#N/A</v>
      </c>
      <c r="BI1029" s="17" t="e">
        <f>VLOOKUP($E1029,'DATA PENGUKURAN GARDU'!$A:$BS,53,0)</f>
        <v>#N/A</v>
      </c>
      <c r="BJ1029" s="17" t="e">
        <f>VLOOKUP($E1029,'DATA PENGUKURAN GARDU'!$A:$BS,54,0)</f>
        <v>#N/A</v>
      </c>
      <c r="BK1029" s="20" t="e">
        <f t="shared" si="558"/>
        <v>#N/A</v>
      </c>
      <c r="BL1029" s="20" t="e">
        <f t="shared" si="559"/>
        <v>#N/A</v>
      </c>
      <c r="BM1029" s="20" t="e">
        <f t="shared" si="560"/>
        <v>#N/A</v>
      </c>
      <c r="BN1029" s="25" t="e">
        <f t="shared" si="561"/>
        <v>#N/A</v>
      </c>
      <c r="BO1029" s="26" t="str">
        <f t="shared" si="562"/>
        <v>0</v>
      </c>
      <c r="BP1029" s="21" t="e">
        <f t="shared" si="563"/>
        <v>#VALUE!</v>
      </c>
      <c r="BQ1029" s="20" t="e">
        <f t="shared" si="564"/>
        <v>#N/A</v>
      </c>
      <c r="BR1029" s="20" t="e">
        <v>#N/A</v>
      </c>
      <c r="BS1029" s="9" t="e">
        <v>#N/A</v>
      </c>
      <c r="BT1029" s="2" t="e">
        <f t="shared" si="565"/>
        <v>#VALUE!</v>
      </c>
      <c r="BU1029" s="2" t="e">
        <f t="shared" si="533"/>
        <v>#N/A</v>
      </c>
      <c r="BV1029" s="2" t="e">
        <f t="shared" si="534"/>
        <v>#N/A</v>
      </c>
    </row>
    <row r="1030" s="2" customFormat="1" ht="22.95" customHeight="1" spans="1:74">
      <c r="A1030" s="9" t="str">
        <f t="shared" si="535"/>
        <v>M 73Induk</v>
      </c>
      <c r="B1030" s="9" t="str">
        <f t="shared" si="536"/>
        <v>M 73jurusan 1</v>
      </c>
      <c r="C1030" s="9" t="str">
        <f t="shared" si="537"/>
        <v>M 73jurusan 2</v>
      </c>
      <c r="D1030" s="9" t="str">
        <f t="shared" si="538"/>
        <v>M 73jurusan 3</v>
      </c>
      <c r="E1030" s="9" t="str">
        <f t="shared" si="539"/>
        <v>M 73jurusan 4</v>
      </c>
      <c r="F1030" s="10" t="s">
        <v>131</v>
      </c>
      <c r="G1030" s="10" t="s">
        <v>131</v>
      </c>
      <c r="H1030" s="10" t="s">
        <v>1256</v>
      </c>
      <c r="I1030" s="10">
        <v>0.57462</v>
      </c>
      <c r="J1030" s="10">
        <v>123.98258</v>
      </c>
      <c r="K1030" s="10" t="s">
        <v>7465</v>
      </c>
      <c r="L1030" s="10" t="s">
        <v>7465</v>
      </c>
      <c r="M1030" s="10" t="s">
        <v>7465</v>
      </c>
      <c r="N1030" s="14">
        <f t="shared" si="540"/>
        <v>0</v>
      </c>
      <c r="O1030" s="15" t="e">
        <f t="shared" si="541"/>
        <v>#VALUE!</v>
      </c>
      <c r="P1030" s="15" t="e">
        <f t="shared" si="542"/>
        <v>#VALUE!</v>
      </c>
      <c r="Q1030" s="17" t="e">
        <f>VLOOKUP($A1030,'DATA PENGUKURAN GARDU'!$A:$BS,42,0)</f>
        <v>#N/A</v>
      </c>
      <c r="R1030" s="18" t="e">
        <f t="shared" si="543"/>
        <v>#N/A</v>
      </c>
      <c r="S1030" s="17" t="e">
        <f>VLOOKUP($A1030,'DATA PENGUKURAN GARDU'!$A:$BS,44,0)</f>
        <v>#N/A</v>
      </c>
      <c r="T1030" s="18" t="e">
        <f t="shared" si="544"/>
        <v>#N/A</v>
      </c>
      <c r="U1030" s="17" t="e">
        <f>VLOOKUP($A1030,'DATA PENGUKURAN GARDU'!$A:$BS,46,0)</f>
        <v>#N/A</v>
      </c>
      <c r="V1030" s="18" t="e">
        <f t="shared" si="545"/>
        <v>#N/A</v>
      </c>
      <c r="W1030" s="17" t="e">
        <f>VLOOKUP($A1030,'DATA PENGUKURAN GARDU'!$A:$BS,48,0)</f>
        <v>#N/A</v>
      </c>
      <c r="X1030" s="17" t="e">
        <f>VLOOKUP($A1030,'DATA PENGUKURAN GARDU'!$A:$BS,53,0)</f>
        <v>#N/A</v>
      </c>
      <c r="Y1030" s="17" t="e">
        <f>VLOOKUP($A1030,'DATA PENGUKURAN GARDU'!$A:$BS,54,0)</f>
        <v>#N/A</v>
      </c>
      <c r="Z1030" s="17" t="e">
        <f>VLOOKUP($A1030,'DATA PENGUKURAN GARDU'!$A:$BS,55,0)</f>
        <v>#N/A</v>
      </c>
      <c r="AA1030" s="20" t="e">
        <f>VLOOKUP($B1030,'DATA PENGUKURAN GARDU'!$A:$BS,42,0)</f>
        <v>#N/A</v>
      </c>
      <c r="AB1030" s="21" t="e">
        <f t="shared" si="546"/>
        <v>#N/A</v>
      </c>
      <c r="AC1030" s="20" t="e">
        <f>VLOOKUP($B1030,'DATA PENGUKURAN GARDU'!$A:$BS,44,0)</f>
        <v>#N/A</v>
      </c>
      <c r="AD1030" s="21" t="e">
        <f t="shared" si="547"/>
        <v>#N/A</v>
      </c>
      <c r="AE1030" s="20" t="e">
        <f>VLOOKUP($B1030,'DATA PENGUKURAN GARDU'!$A:$BS,46,0)</f>
        <v>#N/A</v>
      </c>
      <c r="AF1030" s="21" t="e">
        <f t="shared" si="548"/>
        <v>#N/A</v>
      </c>
      <c r="AG1030" s="20" t="e">
        <f>VLOOKUP($B1030,'DATA PENGUKURAN GARDU'!$A:$BS,46,0)</f>
        <v>#N/A</v>
      </c>
      <c r="AH1030" s="20" t="e">
        <f>VLOOKUP($B1030,'DATA PENGUKURAN GARDU'!$A:$BS,53,0)</f>
        <v>#N/A</v>
      </c>
      <c r="AI1030" s="20" t="e">
        <f>VLOOKUP($B1030,'DATA PENGUKURAN GARDU'!$A:$BS,54,0)</f>
        <v>#N/A</v>
      </c>
      <c r="AJ1030" s="17" t="e">
        <f>VLOOKUP($C1030,'DATA PENGUKURAN GARDU'!$A:$BS,42,0)</f>
        <v>#N/A</v>
      </c>
      <c r="AK1030" s="23" t="e">
        <f t="shared" si="549"/>
        <v>#N/A</v>
      </c>
      <c r="AL1030" s="17" t="e">
        <f>VLOOKUP($C1030,'DATA PENGUKURAN GARDU'!$A:$BS,44,0)</f>
        <v>#N/A</v>
      </c>
      <c r="AM1030" s="23" t="e">
        <f t="shared" si="550"/>
        <v>#N/A</v>
      </c>
      <c r="AN1030" s="17" t="e">
        <f>VLOOKUP($C1030,'DATA PENGUKURAN GARDU'!$A:$BS,46,0)</f>
        <v>#N/A</v>
      </c>
      <c r="AO1030" s="23" t="e">
        <f t="shared" si="551"/>
        <v>#N/A</v>
      </c>
      <c r="AP1030" s="17" t="e">
        <f>VLOOKUP($C1030,'DATA PENGUKURAN GARDU'!$A:$BS,46,0)</f>
        <v>#N/A</v>
      </c>
      <c r="AQ1030" s="17" t="e">
        <f>VLOOKUP($C1030,'DATA PENGUKURAN GARDU'!$A:$BS,53,0)</f>
        <v>#N/A</v>
      </c>
      <c r="AR1030" s="17" t="e">
        <f>VLOOKUP($C1030,'DATA PENGUKURAN GARDU'!$A:$BS,54,0)</f>
        <v>#N/A</v>
      </c>
      <c r="AS1030" s="20" t="e">
        <f>VLOOKUP($D1030,'DATA PENGUKURAN GARDU'!$A:$BS,42,0)</f>
        <v>#N/A</v>
      </c>
      <c r="AT1030" s="21" t="e">
        <f t="shared" si="552"/>
        <v>#N/A</v>
      </c>
      <c r="AU1030" s="20" t="e">
        <f>VLOOKUP($D1030,'DATA PENGUKURAN GARDU'!$A:$BS,44,0)</f>
        <v>#N/A</v>
      </c>
      <c r="AV1030" s="21" t="e">
        <f t="shared" si="553"/>
        <v>#N/A</v>
      </c>
      <c r="AW1030" s="20" t="e">
        <f>VLOOKUP($D1030,'DATA PENGUKURAN GARDU'!$A:$BS,46,0)</f>
        <v>#N/A</v>
      </c>
      <c r="AX1030" s="21" t="e">
        <f t="shared" si="554"/>
        <v>#N/A</v>
      </c>
      <c r="AY1030" s="20" t="e">
        <f>VLOOKUP($D1030,'DATA PENGUKURAN GARDU'!$A:$BS,46,0)</f>
        <v>#N/A</v>
      </c>
      <c r="AZ1030" s="20" t="e">
        <f>VLOOKUP($D1030,'DATA PENGUKURAN GARDU'!$A:$BS,53,0)</f>
        <v>#N/A</v>
      </c>
      <c r="BA1030" s="20" t="e">
        <f>VLOOKUP($D1030,'DATA PENGUKURAN GARDU'!$A:$BS,54,0)</f>
        <v>#N/A</v>
      </c>
      <c r="BB1030" s="17" t="e">
        <f>VLOOKUP($E1030,'DATA PENGUKURAN GARDU'!$A:$BS,42,0)</f>
        <v>#N/A</v>
      </c>
      <c r="BC1030" s="23" t="e">
        <f t="shared" si="555"/>
        <v>#N/A</v>
      </c>
      <c r="BD1030" s="17" t="e">
        <f>VLOOKUP($E1030,'DATA PENGUKURAN GARDU'!$A:$BS,44,0)</f>
        <v>#N/A</v>
      </c>
      <c r="BE1030" s="23" t="e">
        <f t="shared" si="556"/>
        <v>#N/A</v>
      </c>
      <c r="BF1030" s="17" t="e">
        <f>VLOOKUP($E1030,'DATA PENGUKURAN GARDU'!$A:$BS,46,0)</f>
        <v>#N/A</v>
      </c>
      <c r="BG1030" s="23" t="e">
        <f t="shared" si="557"/>
        <v>#N/A</v>
      </c>
      <c r="BH1030" s="17" t="e">
        <f>VLOOKUP($E1030,'DATA PENGUKURAN GARDU'!$A:$BS,46,0)</f>
        <v>#N/A</v>
      </c>
      <c r="BI1030" s="17" t="e">
        <f>VLOOKUP($E1030,'DATA PENGUKURAN GARDU'!$A:$BS,53,0)</f>
        <v>#N/A</v>
      </c>
      <c r="BJ1030" s="17" t="e">
        <f>VLOOKUP($E1030,'DATA PENGUKURAN GARDU'!$A:$BS,54,0)</f>
        <v>#N/A</v>
      </c>
      <c r="BK1030" s="20" t="e">
        <f t="shared" si="558"/>
        <v>#N/A</v>
      </c>
      <c r="BL1030" s="20" t="e">
        <f t="shared" si="559"/>
        <v>#N/A</v>
      </c>
      <c r="BM1030" s="20" t="e">
        <f t="shared" si="560"/>
        <v>#N/A</v>
      </c>
      <c r="BN1030" s="25" t="e">
        <f t="shared" si="561"/>
        <v>#N/A</v>
      </c>
      <c r="BO1030" s="26" t="str">
        <f t="shared" si="562"/>
        <v>0</v>
      </c>
      <c r="BP1030" s="21" t="e">
        <f t="shared" si="563"/>
        <v>#VALUE!</v>
      </c>
      <c r="BQ1030" s="20" t="e">
        <f t="shared" si="564"/>
        <v>#N/A</v>
      </c>
      <c r="BR1030" s="20" t="e">
        <v>#N/A</v>
      </c>
      <c r="BS1030" s="9" t="e">
        <v>#N/A</v>
      </c>
      <c r="BT1030" s="2" t="e">
        <f t="shared" si="565"/>
        <v>#VALUE!</v>
      </c>
      <c r="BU1030" s="2" t="e">
        <f t="shared" si="533"/>
        <v>#N/A</v>
      </c>
      <c r="BV1030" s="2" t="e">
        <f t="shared" si="534"/>
        <v>#N/A</v>
      </c>
    </row>
    <row r="1031" s="2" customFormat="1" ht="22.95" customHeight="1" spans="1:74">
      <c r="A1031" s="9" t="str">
        <f t="shared" si="535"/>
        <v>M 107Induk</v>
      </c>
      <c r="B1031" s="9" t="str">
        <f t="shared" si="536"/>
        <v>M 107jurusan 1</v>
      </c>
      <c r="C1031" s="9" t="str">
        <f t="shared" si="537"/>
        <v>M 107jurusan 2</v>
      </c>
      <c r="D1031" s="9" t="str">
        <f t="shared" si="538"/>
        <v>M 107jurusan 3</v>
      </c>
      <c r="E1031" s="9" t="str">
        <f t="shared" si="539"/>
        <v>M 107jurusan 4</v>
      </c>
      <c r="F1031" s="10" t="s">
        <v>131</v>
      </c>
      <c r="G1031" s="10" t="s">
        <v>131</v>
      </c>
      <c r="H1031" s="10" t="s">
        <v>1257</v>
      </c>
      <c r="I1031" s="10">
        <v>0.57577</v>
      </c>
      <c r="J1031" s="10">
        <v>124.0751</v>
      </c>
      <c r="K1031" s="10" t="s">
        <v>7465</v>
      </c>
      <c r="L1031" s="10" t="s">
        <v>7465</v>
      </c>
      <c r="M1031" s="10" t="s">
        <v>7465</v>
      </c>
      <c r="N1031" s="14">
        <f t="shared" si="540"/>
        <v>0</v>
      </c>
      <c r="O1031" s="15" t="e">
        <f t="shared" si="541"/>
        <v>#VALUE!</v>
      </c>
      <c r="P1031" s="15" t="e">
        <f t="shared" si="542"/>
        <v>#VALUE!</v>
      </c>
      <c r="Q1031" s="17" t="e">
        <f>VLOOKUP($A1031,'DATA PENGUKURAN GARDU'!$A:$BS,42,0)</f>
        <v>#N/A</v>
      </c>
      <c r="R1031" s="18" t="e">
        <f t="shared" si="543"/>
        <v>#N/A</v>
      </c>
      <c r="S1031" s="17" t="e">
        <f>VLOOKUP($A1031,'DATA PENGUKURAN GARDU'!$A:$BS,44,0)</f>
        <v>#N/A</v>
      </c>
      <c r="T1031" s="18" t="e">
        <f t="shared" si="544"/>
        <v>#N/A</v>
      </c>
      <c r="U1031" s="17" t="e">
        <f>VLOOKUP($A1031,'DATA PENGUKURAN GARDU'!$A:$BS,46,0)</f>
        <v>#N/A</v>
      </c>
      <c r="V1031" s="18" t="e">
        <f t="shared" si="545"/>
        <v>#N/A</v>
      </c>
      <c r="W1031" s="17" t="e">
        <f>VLOOKUP($A1031,'DATA PENGUKURAN GARDU'!$A:$BS,48,0)</f>
        <v>#N/A</v>
      </c>
      <c r="X1031" s="17" t="e">
        <f>VLOOKUP($A1031,'DATA PENGUKURAN GARDU'!$A:$BS,53,0)</f>
        <v>#N/A</v>
      </c>
      <c r="Y1031" s="17" t="e">
        <f>VLOOKUP($A1031,'DATA PENGUKURAN GARDU'!$A:$BS,54,0)</f>
        <v>#N/A</v>
      </c>
      <c r="Z1031" s="17" t="e">
        <f>VLOOKUP($A1031,'DATA PENGUKURAN GARDU'!$A:$BS,55,0)</f>
        <v>#N/A</v>
      </c>
      <c r="AA1031" s="20" t="e">
        <f>VLOOKUP($B1031,'DATA PENGUKURAN GARDU'!$A:$BS,42,0)</f>
        <v>#N/A</v>
      </c>
      <c r="AB1031" s="21" t="e">
        <f t="shared" si="546"/>
        <v>#N/A</v>
      </c>
      <c r="AC1031" s="20" t="e">
        <f>VLOOKUP($B1031,'DATA PENGUKURAN GARDU'!$A:$BS,44,0)</f>
        <v>#N/A</v>
      </c>
      <c r="AD1031" s="21" t="e">
        <f t="shared" si="547"/>
        <v>#N/A</v>
      </c>
      <c r="AE1031" s="20" t="e">
        <f>VLOOKUP($B1031,'DATA PENGUKURAN GARDU'!$A:$BS,46,0)</f>
        <v>#N/A</v>
      </c>
      <c r="AF1031" s="21" t="e">
        <f t="shared" si="548"/>
        <v>#N/A</v>
      </c>
      <c r="AG1031" s="20" t="e">
        <f>VLOOKUP($B1031,'DATA PENGUKURAN GARDU'!$A:$BS,46,0)</f>
        <v>#N/A</v>
      </c>
      <c r="AH1031" s="20" t="e">
        <f>VLOOKUP($B1031,'DATA PENGUKURAN GARDU'!$A:$BS,53,0)</f>
        <v>#N/A</v>
      </c>
      <c r="AI1031" s="20" t="e">
        <f>VLOOKUP($B1031,'DATA PENGUKURAN GARDU'!$A:$BS,54,0)</f>
        <v>#N/A</v>
      </c>
      <c r="AJ1031" s="17" t="e">
        <f>VLOOKUP($C1031,'DATA PENGUKURAN GARDU'!$A:$BS,42,0)</f>
        <v>#N/A</v>
      </c>
      <c r="AK1031" s="23" t="e">
        <f t="shared" si="549"/>
        <v>#N/A</v>
      </c>
      <c r="AL1031" s="17" t="e">
        <f>VLOOKUP($C1031,'DATA PENGUKURAN GARDU'!$A:$BS,44,0)</f>
        <v>#N/A</v>
      </c>
      <c r="AM1031" s="23" t="e">
        <f t="shared" si="550"/>
        <v>#N/A</v>
      </c>
      <c r="AN1031" s="17" t="e">
        <f>VLOOKUP($C1031,'DATA PENGUKURAN GARDU'!$A:$BS,46,0)</f>
        <v>#N/A</v>
      </c>
      <c r="AO1031" s="23" t="e">
        <f t="shared" si="551"/>
        <v>#N/A</v>
      </c>
      <c r="AP1031" s="17" t="e">
        <f>VLOOKUP($C1031,'DATA PENGUKURAN GARDU'!$A:$BS,46,0)</f>
        <v>#N/A</v>
      </c>
      <c r="AQ1031" s="17" t="e">
        <f>VLOOKUP($C1031,'DATA PENGUKURAN GARDU'!$A:$BS,53,0)</f>
        <v>#N/A</v>
      </c>
      <c r="AR1031" s="17" t="e">
        <f>VLOOKUP($C1031,'DATA PENGUKURAN GARDU'!$A:$BS,54,0)</f>
        <v>#N/A</v>
      </c>
      <c r="AS1031" s="20" t="e">
        <f>VLOOKUP($D1031,'DATA PENGUKURAN GARDU'!$A:$BS,42,0)</f>
        <v>#N/A</v>
      </c>
      <c r="AT1031" s="21" t="e">
        <f t="shared" si="552"/>
        <v>#N/A</v>
      </c>
      <c r="AU1031" s="20" t="e">
        <f>VLOOKUP($D1031,'DATA PENGUKURAN GARDU'!$A:$BS,44,0)</f>
        <v>#N/A</v>
      </c>
      <c r="AV1031" s="21" t="e">
        <f t="shared" si="553"/>
        <v>#N/A</v>
      </c>
      <c r="AW1031" s="20" t="e">
        <f>VLOOKUP($D1031,'DATA PENGUKURAN GARDU'!$A:$BS,46,0)</f>
        <v>#N/A</v>
      </c>
      <c r="AX1031" s="21" t="e">
        <f t="shared" si="554"/>
        <v>#N/A</v>
      </c>
      <c r="AY1031" s="20" t="e">
        <f>VLOOKUP($D1031,'DATA PENGUKURAN GARDU'!$A:$BS,46,0)</f>
        <v>#N/A</v>
      </c>
      <c r="AZ1031" s="20" t="e">
        <f>VLOOKUP($D1031,'DATA PENGUKURAN GARDU'!$A:$BS,53,0)</f>
        <v>#N/A</v>
      </c>
      <c r="BA1031" s="20" t="e">
        <f>VLOOKUP($D1031,'DATA PENGUKURAN GARDU'!$A:$BS,54,0)</f>
        <v>#N/A</v>
      </c>
      <c r="BB1031" s="17" t="e">
        <f>VLOOKUP($E1031,'DATA PENGUKURAN GARDU'!$A:$BS,42,0)</f>
        <v>#N/A</v>
      </c>
      <c r="BC1031" s="23" t="e">
        <f t="shared" si="555"/>
        <v>#N/A</v>
      </c>
      <c r="BD1031" s="17" t="e">
        <f>VLOOKUP($E1031,'DATA PENGUKURAN GARDU'!$A:$BS,44,0)</f>
        <v>#N/A</v>
      </c>
      <c r="BE1031" s="23" t="e">
        <f t="shared" si="556"/>
        <v>#N/A</v>
      </c>
      <c r="BF1031" s="17" t="e">
        <f>VLOOKUP($E1031,'DATA PENGUKURAN GARDU'!$A:$BS,46,0)</f>
        <v>#N/A</v>
      </c>
      <c r="BG1031" s="23" t="e">
        <f t="shared" si="557"/>
        <v>#N/A</v>
      </c>
      <c r="BH1031" s="17" t="e">
        <f>VLOOKUP($E1031,'DATA PENGUKURAN GARDU'!$A:$BS,46,0)</f>
        <v>#N/A</v>
      </c>
      <c r="BI1031" s="17" t="e">
        <f>VLOOKUP($E1031,'DATA PENGUKURAN GARDU'!$A:$BS,53,0)</f>
        <v>#N/A</v>
      </c>
      <c r="BJ1031" s="17" t="e">
        <f>VLOOKUP($E1031,'DATA PENGUKURAN GARDU'!$A:$BS,54,0)</f>
        <v>#N/A</v>
      </c>
      <c r="BK1031" s="20" t="e">
        <f t="shared" si="558"/>
        <v>#N/A</v>
      </c>
      <c r="BL1031" s="20" t="e">
        <f t="shared" si="559"/>
        <v>#N/A</v>
      </c>
      <c r="BM1031" s="20" t="e">
        <f t="shared" si="560"/>
        <v>#N/A</v>
      </c>
      <c r="BN1031" s="25" t="e">
        <f t="shared" si="561"/>
        <v>#N/A</v>
      </c>
      <c r="BO1031" s="26" t="str">
        <f t="shared" si="562"/>
        <v>0</v>
      </c>
      <c r="BP1031" s="21" t="e">
        <f t="shared" si="563"/>
        <v>#VALUE!</v>
      </c>
      <c r="BQ1031" s="20" t="e">
        <f t="shared" si="564"/>
        <v>#N/A</v>
      </c>
      <c r="BR1031" s="20" t="e">
        <v>#N/A</v>
      </c>
      <c r="BS1031" s="9" t="e">
        <v>#N/A</v>
      </c>
      <c r="BT1031" s="2" t="e">
        <f t="shared" si="565"/>
        <v>#VALUE!</v>
      </c>
      <c r="BU1031" s="2" t="e">
        <f t="shared" si="533"/>
        <v>#N/A</v>
      </c>
      <c r="BV1031" s="2" t="e">
        <f t="shared" si="534"/>
        <v>#N/A</v>
      </c>
    </row>
    <row r="1032" s="2" customFormat="1" ht="22.95" customHeight="1" spans="1:74">
      <c r="A1032" s="9" t="str">
        <f t="shared" si="535"/>
        <v>M 108Induk</v>
      </c>
      <c r="B1032" s="9" t="str">
        <f t="shared" si="536"/>
        <v>M 108jurusan 1</v>
      </c>
      <c r="C1032" s="9" t="str">
        <f t="shared" si="537"/>
        <v>M 108jurusan 2</v>
      </c>
      <c r="D1032" s="9" t="str">
        <f t="shared" si="538"/>
        <v>M 108jurusan 3</v>
      </c>
      <c r="E1032" s="9" t="str">
        <f t="shared" si="539"/>
        <v>M 108jurusan 4</v>
      </c>
      <c r="F1032" s="10" t="s">
        <v>131</v>
      </c>
      <c r="G1032" s="10" t="s">
        <v>131</v>
      </c>
      <c r="H1032" s="10" t="s">
        <v>1258</v>
      </c>
      <c r="I1032" s="10">
        <v>0.57793</v>
      </c>
      <c r="J1032" s="10">
        <v>124.07767</v>
      </c>
      <c r="K1032" s="10" t="s">
        <v>7465</v>
      </c>
      <c r="L1032" s="10" t="s">
        <v>7465</v>
      </c>
      <c r="M1032" s="10" t="s">
        <v>7465</v>
      </c>
      <c r="N1032" s="14">
        <f t="shared" si="540"/>
        <v>0</v>
      </c>
      <c r="O1032" s="15" t="e">
        <f t="shared" si="541"/>
        <v>#VALUE!</v>
      </c>
      <c r="P1032" s="15" t="e">
        <f t="shared" si="542"/>
        <v>#VALUE!</v>
      </c>
      <c r="Q1032" s="17" t="e">
        <f>VLOOKUP($A1032,'DATA PENGUKURAN GARDU'!$A:$BS,42,0)</f>
        <v>#N/A</v>
      </c>
      <c r="R1032" s="18" t="e">
        <f t="shared" si="543"/>
        <v>#N/A</v>
      </c>
      <c r="S1032" s="17" t="e">
        <f>VLOOKUP($A1032,'DATA PENGUKURAN GARDU'!$A:$BS,44,0)</f>
        <v>#N/A</v>
      </c>
      <c r="T1032" s="18" t="e">
        <f t="shared" si="544"/>
        <v>#N/A</v>
      </c>
      <c r="U1032" s="17" t="e">
        <f>VLOOKUP($A1032,'DATA PENGUKURAN GARDU'!$A:$BS,46,0)</f>
        <v>#N/A</v>
      </c>
      <c r="V1032" s="18" t="e">
        <f t="shared" si="545"/>
        <v>#N/A</v>
      </c>
      <c r="W1032" s="17" t="e">
        <f>VLOOKUP($A1032,'DATA PENGUKURAN GARDU'!$A:$BS,48,0)</f>
        <v>#N/A</v>
      </c>
      <c r="X1032" s="17" t="e">
        <f>VLOOKUP($A1032,'DATA PENGUKURAN GARDU'!$A:$BS,53,0)</f>
        <v>#N/A</v>
      </c>
      <c r="Y1032" s="17" t="e">
        <f>VLOOKUP($A1032,'DATA PENGUKURAN GARDU'!$A:$BS,54,0)</f>
        <v>#N/A</v>
      </c>
      <c r="Z1032" s="17" t="e">
        <f>VLOOKUP($A1032,'DATA PENGUKURAN GARDU'!$A:$BS,55,0)</f>
        <v>#N/A</v>
      </c>
      <c r="AA1032" s="20" t="e">
        <f>VLOOKUP($B1032,'DATA PENGUKURAN GARDU'!$A:$BS,42,0)</f>
        <v>#N/A</v>
      </c>
      <c r="AB1032" s="21" t="e">
        <f t="shared" si="546"/>
        <v>#N/A</v>
      </c>
      <c r="AC1032" s="20" t="e">
        <f>VLOOKUP($B1032,'DATA PENGUKURAN GARDU'!$A:$BS,44,0)</f>
        <v>#N/A</v>
      </c>
      <c r="AD1032" s="21" t="e">
        <f t="shared" si="547"/>
        <v>#N/A</v>
      </c>
      <c r="AE1032" s="20" t="e">
        <f>VLOOKUP($B1032,'DATA PENGUKURAN GARDU'!$A:$BS,46,0)</f>
        <v>#N/A</v>
      </c>
      <c r="AF1032" s="21" t="e">
        <f t="shared" si="548"/>
        <v>#N/A</v>
      </c>
      <c r="AG1032" s="20" t="e">
        <f>VLOOKUP($B1032,'DATA PENGUKURAN GARDU'!$A:$BS,46,0)</f>
        <v>#N/A</v>
      </c>
      <c r="AH1032" s="20" t="e">
        <f>VLOOKUP($B1032,'DATA PENGUKURAN GARDU'!$A:$BS,53,0)</f>
        <v>#N/A</v>
      </c>
      <c r="AI1032" s="20" t="e">
        <f>VLOOKUP($B1032,'DATA PENGUKURAN GARDU'!$A:$BS,54,0)</f>
        <v>#N/A</v>
      </c>
      <c r="AJ1032" s="17" t="e">
        <f>VLOOKUP($C1032,'DATA PENGUKURAN GARDU'!$A:$BS,42,0)</f>
        <v>#N/A</v>
      </c>
      <c r="AK1032" s="23" t="e">
        <f t="shared" si="549"/>
        <v>#N/A</v>
      </c>
      <c r="AL1032" s="17" t="e">
        <f>VLOOKUP($C1032,'DATA PENGUKURAN GARDU'!$A:$BS,44,0)</f>
        <v>#N/A</v>
      </c>
      <c r="AM1032" s="23" t="e">
        <f t="shared" si="550"/>
        <v>#N/A</v>
      </c>
      <c r="AN1032" s="17" t="e">
        <f>VLOOKUP($C1032,'DATA PENGUKURAN GARDU'!$A:$BS,46,0)</f>
        <v>#N/A</v>
      </c>
      <c r="AO1032" s="23" t="e">
        <f t="shared" si="551"/>
        <v>#N/A</v>
      </c>
      <c r="AP1032" s="17" t="e">
        <f>VLOOKUP($C1032,'DATA PENGUKURAN GARDU'!$A:$BS,46,0)</f>
        <v>#N/A</v>
      </c>
      <c r="AQ1032" s="17" t="e">
        <f>VLOOKUP($C1032,'DATA PENGUKURAN GARDU'!$A:$BS,53,0)</f>
        <v>#N/A</v>
      </c>
      <c r="AR1032" s="17" t="e">
        <f>VLOOKUP($C1032,'DATA PENGUKURAN GARDU'!$A:$BS,54,0)</f>
        <v>#N/A</v>
      </c>
      <c r="AS1032" s="20" t="e">
        <f>VLOOKUP($D1032,'DATA PENGUKURAN GARDU'!$A:$BS,42,0)</f>
        <v>#N/A</v>
      </c>
      <c r="AT1032" s="21" t="e">
        <f t="shared" si="552"/>
        <v>#N/A</v>
      </c>
      <c r="AU1032" s="20" t="e">
        <f>VLOOKUP($D1032,'DATA PENGUKURAN GARDU'!$A:$BS,44,0)</f>
        <v>#N/A</v>
      </c>
      <c r="AV1032" s="21" t="e">
        <f t="shared" si="553"/>
        <v>#N/A</v>
      </c>
      <c r="AW1032" s="20" t="e">
        <f>VLOOKUP($D1032,'DATA PENGUKURAN GARDU'!$A:$BS,46,0)</f>
        <v>#N/A</v>
      </c>
      <c r="AX1032" s="21" t="e">
        <f t="shared" si="554"/>
        <v>#N/A</v>
      </c>
      <c r="AY1032" s="20" t="e">
        <f>VLOOKUP($D1032,'DATA PENGUKURAN GARDU'!$A:$BS,46,0)</f>
        <v>#N/A</v>
      </c>
      <c r="AZ1032" s="20" t="e">
        <f>VLOOKUP($D1032,'DATA PENGUKURAN GARDU'!$A:$BS,53,0)</f>
        <v>#N/A</v>
      </c>
      <c r="BA1032" s="20" t="e">
        <f>VLOOKUP($D1032,'DATA PENGUKURAN GARDU'!$A:$BS,54,0)</f>
        <v>#N/A</v>
      </c>
      <c r="BB1032" s="17" t="e">
        <f>VLOOKUP($E1032,'DATA PENGUKURAN GARDU'!$A:$BS,42,0)</f>
        <v>#N/A</v>
      </c>
      <c r="BC1032" s="23" t="e">
        <f t="shared" si="555"/>
        <v>#N/A</v>
      </c>
      <c r="BD1032" s="17" t="e">
        <f>VLOOKUP($E1032,'DATA PENGUKURAN GARDU'!$A:$BS,44,0)</f>
        <v>#N/A</v>
      </c>
      <c r="BE1032" s="23" t="e">
        <f t="shared" si="556"/>
        <v>#N/A</v>
      </c>
      <c r="BF1032" s="17" t="e">
        <f>VLOOKUP($E1032,'DATA PENGUKURAN GARDU'!$A:$BS,46,0)</f>
        <v>#N/A</v>
      </c>
      <c r="BG1032" s="23" t="e">
        <f t="shared" si="557"/>
        <v>#N/A</v>
      </c>
      <c r="BH1032" s="17" t="e">
        <f>VLOOKUP($E1032,'DATA PENGUKURAN GARDU'!$A:$BS,46,0)</f>
        <v>#N/A</v>
      </c>
      <c r="BI1032" s="17" t="e">
        <f>VLOOKUP($E1032,'DATA PENGUKURAN GARDU'!$A:$BS,53,0)</f>
        <v>#N/A</v>
      </c>
      <c r="BJ1032" s="17" t="e">
        <f>VLOOKUP($E1032,'DATA PENGUKURAN GARDU'!$A:$BS,54,0)</f>
        <v>#N/A</v>
      </c>
      <c r="BK1032" s="20" t="e">
        <f t="shared" si="558"/>
        <v>#N/A</v>
      </c>
      <c r="BL1032" s="20" t="e">
        <f t="shared" si="559"/>
        <v>#N/A</v>
      </c>
      <c r="BM1032" s="20" t="e">
        <f t="shared" si="560"/>
        <v>#N/A</v>
      </c>
      <c r="BN1032" s="25" t="e">
        <f t="shared" si="561"/>
        <v>#N/A</v>
      </c>
      <c r="BO1032" s="26" t="str">
        <f t="shared" si="562"/>
        <v>0</v>
      </c>
      <c r="BP1032" s="21" t="e">
        <f t="shared" si="563"/>
        <v>#VALUE!</v>
      </c>
      <c r="BQ1032" s="20" t="e">
        <f t="shared" si="564"/>
        <v>#N/A</v>
      </c>
      <c r="BR1032" s="20" t="e">
        <v>#N/A</v>
      </c>
      <c r="BS1032" s="9" t="e">
        <v>#N/A</v>
      </c>
      <c r="BT1032" s="2" t="e">
        <f t="shared" si="565"/>
        <v>#VALUE!</v>
      </c>
      <c r="BU1032" s="2" t="e">
        <f t="shared" si="533"/>
        <v>#N/A</v>
      </c>
      <c r="BV1032" s="2" t="e">
        <f t="shared" si="534"/>
        <v>#N/A</v>
      </c>
    </row>
    <row r="1033" s="2" customFormat="1" ht="22.95" customHeight="1" spans="1:74">
      <c r="A1033" s="9" t="str">
        <f t="shared" si="535"/>
        <v>K-290.1Induk</v>
      </c>
      <c r="B1033" s="9" t="str">
        <f t="shared" si="536"/>
        <v>K-290.1jurusan 1</v>
      </c>
      <c r="C1033" s="9" t="str">
        <f t="shared" si="537"/>
        <v>K-290.1jurusan 2</v>
      </c>
      <c r="D1033" s="9" t="str">
        <f t="shared" si="538"/>
        <v>K-290.1jurusan 3</v>
      </c>
      <c r="E1033" s="9" t="str">
        <f t="shared" si="539"/>
        <v>K-290.1jurusan 4</v>
      </c>
      <c r="F1033" s="10" t="s">
        <v>136</v>
      </c>
      <c r="G1033" s="10" t="s">
        <v>132</v>
      </c>
      <c r="H1033" s="10" t="s">
        <v>1259</v>
      </c>
      <c r="I1033" s="10">
        <v>0.644999</v>
      </c>
      <c r="J1033" s="10">
        <v>124.307381</v>
      </c>
      <c r="K1033" s="10" t="s">
        <v>7465</v>
      </c>
      <c r="L1033" s="10" t="s">
        <v>7465</v>
      </c>
      <c r="M1033" s="10" t="s">
        <v>7465</v>
      </c>
      <c r="N1033" s="14">
        <f t="shared" si="540"/>
        <v>0</v>
      </c>
      <c r="O1033" s="15" t="e">
        <f t="shared" si="541"/>
        <v>#VALUE!</v>
      </c>
      <c r="P1033" s="15" t="e">
        <f t="shared" si="542"/>
        <v>#VALUE!</v>
      </c>
      <c r="Q1033" s="17" t="e">
        <f>VLOOKUP($A1033,'DATA PENGUKURAN GARDU'!$A:$BS,42,0)</f>
        <v>#N/A</v>
      </c>
      <c r="R1033" s="18" t="e">
        <f t="shared" si="543"/>
        <v>#N/A</v>
      </c>
      <c r="S1033" s="17" t="e">
        <f>VLOOKUP($A1033,'DATA PENGUKURAN GARDU'!$A:$BS,44,0)</f>
        <v>#N/A</v>
      </c>
      <c r="T1033" s="18" t="e">
        <f t="shared" si="544"/>
        <v>#N/A</v>
      </c>
      <c r="U1033" s="17" t="e">
        <f>VLOOKUP($A1033,'DATA PENGUKURAN GARDU'!$A:$BS,46,0)</f>
        <v>#N/A</v>
      </c>
      <c r="V1033" s="18" t="e">
        <f t="shared" si="545"/>
        <v>#N/A</v>
      </c>
      <c r="W1033" s="17" t="e">
        <f>VLOOKUP($A1033,'DATA PENGUKURAN GARDU'!$A:$BS,48,0)</f>
        <v>#N/A</v>
      </c>
      <c r="X1033" s="17" t="e">
        <f>VLOOKUP($A1033,'DATA PENGUKURAN GARDU'!$A:$BS,53,0)</f>
        <v>#N/A</v>
      </c>
      <c r="Y1033" s="17" t="e">
        <f>VLOOKUP($A1033,'DATA PENGUKURAN GARDU'!$A:$BS,54,0)</f>
        <v>#N/A</v>
      </c>
      <c r="Z1033" s="17" t="e">
        <f>VLOOKUP($A1033,'DATA PENGUKURAN GARDU'!$A:$BS,55,0)</f>
        <v>#N/A</v>
      </c>
      <c r="AA1033" s="20" t="e">
        <f>VLOOKUP($B1033,'DATA PENGUKURAN GARDU'!$A:$BS,42,0)</f>
        <v>#N/A</v>
      </c>
      <c r="AB1033" s="21" t="e">
        <f t="shared" si="546"/>
        <v>#N/A</v>
      </c>
      <c r="AC1033" s="20" t="e">
        <f>VLOOKUP($B1033,'DATA PENGUKURAN GARDU'!$A:$BS,44,0)</f>
        <v>#N/A</v>
      </c>
      <c r="AD1033" s="21" t="e">
        <f t="shared" si="547"/>
        <v>#N/A</v>
      </c>
      <c r="AE1033" s="20" t="e">
        <f>VLOOKUP($B1033,'DATA PENGUKURAN GARDU'!$A:$BS,46,0)</f>
        <v>#N/A</v>
      </c>
      <c r="AF1033" s="21" t="e">
        <f t="shared" si="548"/>
        <v>#N/A</v>
      </c>
      <c r="AG1033" s="20" t="e">
        <f>VLOOKUP($B1033,'DATA PENGUKURAN GARDU'!$A:$BS,46,0)</f>
        <v>#N/A</v>
      </c>
      <c r="AH1033" s="20" t="e">
        <f>VLOOKUP($B1033,'DATA PENGUKURAN GARDU'!$A:$BS,53,0)</f>
        <v>#N/A</v>
      </c>
      <c r="AI1033" s="20" t="e">
        <f>VLOOKUP($B1033,'DATA PENGUKURAN GARDU'!$A:$BS,54,0)</f>
        <v>#N/A</v>
      </c>
      <c r="AJ1033" s="17" t="e">
        <f>VLOOKUP($C1033,'DATA PENGUKURAN GARDU'!$A:$BS,42,0)</f>
        <v>#N/A</v>
      </c>
      <c r="AK1033" s="23" t="e">
        <f t="shared" si="549"/>
        <v>#N/A</v>
      </c>
      <c r="AL1033" s="17" t="e">
        <f>VLOOKUP($C1033,'DATA PENGUKURAN GARDU'!$A:$BS,44,0)</f>
        <v>#N/A</v>
      </c>
      <c r="AM1033" s="23" t="e">
        <f t="shared" si="550"/>
        <v>#N/A</v>
      </c>
      <c r="AN1033" s="17" t="e">
        <f>VLOOKUP($C1033,'DATA PENGUKURAN GARDU'!$A:$BS,46,0)</f>
        <v>#N/A</v>
      </c>
      <c r="AO1033" s="23" t="e">
        <f t="shared" si="551"/>
        <v>#N/A</v>
      </c>
      <c r="AP1033" s="17" t="e">
        <f>VLOOKUP($C1033,'DATA PENGUKURAN GARDU'!$A:$BS,46,0)</f>
        <v>#N/A</v>
      </c>
      <c r="AQ1033" s="17" t="e">
        <f>VLOOKUP($C1033,'DATA PENGUKURAN GARDU'!$A:$BS,53,0)</f>
        <v>#N/A</v>
      </c>
      <c r="AR1033" s="17" t="e">
        <f>VLOOKUP($C1033,'DATA PENGUKURAN GARDU'!$A:$BS,54,0)</f>
        <v>#N/A</v>
      </c>
      <c r="AS1033" s="20" t="e">
        <f>VLOOKUP($D1033,'DATA PENGUKURAN GARDU'!$A:$BS,42,0)</f>
        <v>#N/A</v>
      </c>
      <c r="AT1033" s="21" t="e">
        <f t="shared" si="552"/>
        <v>#N/A</v>
      </c>
      <c r="AU1033" s="20" t="e">
        <f>VLOOKUP($D1033,'DATA PENGUKURAN GARDU'!$A:$BS,44,0)</f>
        <v>#N/A</v>
      </c>
      <c r="AV1033" s="21" t="e">
        <f t="shared" si="553"/>
        <v>#N/A</v>
      </c>
      <c r="AW1033" s="20" t="e">
        <f>VLOOKUP($D1033,'DATA PENGUKURAN GARDU'!$A:$BS,46,0)</f>
        <v>#N/A</v>
      </c>
      <c r="AX1033" s="21" t="e">
        <f t="shared" si="554"/>
        <v>#N/A</v>
      </c>
      <c r="AY1033" s="20" t="e">
        <f>VLOOKUP($D1033,'DATA PENGUKURAN GARDU'!$A:$BS,46,0)</f>
        <v>#N/A</v>
      </c>
      <c r="AZ1033" s="20" t="e">
        <f>VLOOKUP($D1033,'DATA PENGUKURAN GARDU'!$A:$BS,53,0)</f>
        <v>#N/A</v>
      </c>
      <c r="BA1033" s="20" t="e">
        <f>VLOOKUP($D1033,'DATA PENGUKURAN GARDU'!$A:$BS,54,0)</f>
        <v>#N/A</v>
      </c>
      <c r="BB1033" s="17" t="e">
        <f>VLOOKUP($E1033,'DATA PENGUKURAN GARDU'!$A:$BS,42,0)</f>
        <v>#N/A</v>
      </c>
      <c r="BC1033" s="23" t="e">
        <f t="shared" si="555"/>
        <v>#N/A</v>
      </c>
      <c r="BD1033" s="17" t="e">
        <f>VLOOKUP($E1033,'DATA PENGUKURAN GARDU'!$A:$BS,44,0)</f>
        <v>#N/A</v>
      </c>
      <c r="BE1033" s="23" t="e">
        <f t="shared" si="556"/>
        <v>#N/A</v>
      </c>
      <c r="BF1033" s="17" t="e">
        <f>VLOOKUP($E1033,'DATA PENGUKURAN GARDU'!$A:$BS,46,0)</f>
        <v>#N/A</v>
      </c>
      <c r="BG1033" s="23" t="e">
        <f t="shared" si="557"/>
        <v>#N/A</v>
      </c>
      <c r="BH1033" s="17" t="e">
        <f>VLOOKUP($E1033,'DATA PENGUKURAN GARDU'!$A:$BS,46,0)</f>
        <v>#N/A</v>
      </c>
      <c r="BI1033" s="17" t="e">
        <f>VLOOKUP($E1033,'DATA PENGUKURAN GARDU'!$A:$BS,53,0)</f>
        <v>#N/A</v>
      </c>
      <c r="BJ1033" s="17" t="e">
        <f>VLOOKUP($E1033,'DATA PENGUKURAN GARDU'!$A:$BS,54,0)</f>
        <v>#N/A</v>
      </c>
      <c r="BK1033" s="20" t="e">
        <f t="shared" si="558"/>
        <v>#N/A</v>
      </c>
      <c r="BL1033" s="20" t="e">
        <f t="shared" si="559"/>
        <v>#N/A</v>
      </c>
      <c r="BM1033" s="20" t="e">
        <f t="shared" si="560"/>
        <v>#N/A</v>
      </c>
      <c r="BN1033" s="25" t="e">
        <f t="shared" si="561"/>
        <v>#N/A</v>
      </c>
      <c r="BO1033" s="26" t="str">
        <f t="shared" si="562"/>
        <v>0</v>
      </c>
      <c r="BP1033" s="21" t="e">
        <f t="shared" si="563"/>
        <v>#VALUE!</v>
      </c>
      <c r="BQ1033" s="20" t="e">
        <f t="shared" si="564"/>
        <v>#N/A</v>
      </c>
      <c r="BR1033" s="20" t="e">
        <v>#N/A</v>
      </c>
      <c r="BS1033" s="9" t="e">
        <v>#N/A</v>
      </c>
      <c r="BT1033" s="2" t="e">
        <f t="shared" si="565"/>
        <v>#VALUE!</v>
      </c>
      <c r="BU1033" s="2" t="e">
        <f t="shared" si="533"/>
        <v>#N/A</v>
      </c>
      <c r="BV1033" s="2" t="e">
        <f t="shared" si="534"/>
        <v>#N/A</v>
      </c>
    </row>
    <row r="1034" s="2" customFormat="1" ht="22.95" customHeight="1" spans="1:74">
      <c r="A1034" s="9" t="str">
        <f t="shared" si="535"/>
        <v>K-296Induk</v>
      </c>
      <c r="B1034" s="9" t="str">
        <f t="shared" si="536"/>
        <v>K-296jurusan 1</v>
      </c>
      <c r="C1034" s="9" t="str">
        <f t="shared" si="537"/>
        <v>K-296jurusan 2</v>
      </c>
      <c r="D1034" s="9" t="str">
        <f t="shared" si="538"/>
        <v>K-296jurusan 3</v>
      </c>
      <c r="E1034" s="9" t="str">
        <f t="shared" si="539"/>
        <v>K-296jurusan 4</v>
      </c>
      <c r="F1034" s="10" t="s">
        <v>131</v>
      </c>
      <c r="G1034" s="10" t="s">
        <v>132</v>
      </c>
      <c r="H1034" s="10" t="s">
        <v>1260</v>
      </c>
      <c r="I1034" s="10">
        <v>0.58716</v>
      </c>
      <c r="J1034" s="10">
        <v>124.29531</v>
      </c>
      <c r="K1034" s="10" t="s">
        <v>7465</v>
      </c>
      <c r="L1034" s="10" t="s">
        <v>7465</v>
      </c>
      <c r="M1034" s="10" t="s">
        <v>7465</v>
      </c>
      <c r="N1034" s="14">
        <f t="shared" si="540"/>
        <v>0</v>
      </c>
      <c r="O1034" s="15" t="e">
        <f t="shared" si="541"/>
        <v>#VALUE!</v>
      </c>
      <c r="P1034" s="15" t="e">
        <f t="shared" si="542"/>
        <v>#VALUE!</v>
      </c>
      <c r="Q1034" s="17" t="e">
        <f>VLOOKUP($A1034,'DATA PENGUKURAN GARDU'!$A:$BS,42,0)</f>
        <v>#N/A</v>
      </c>
      <c r="R1034" s="18" t="e">
        <f t="shared" si="543"/>
        <v>#N/A</v>
      </c>
      <c r="S1034" s="17" t="e">
        <f>VLOOKUP($A1034,'DATA PENGUKURAN GARDU'!$A:$BS,44,0)</f>
        <v>#N/A</v>
      </c>
      <c r="T1034" s="18" t="e">
        <f t="shared" si="544"/>
        <v>#N/A</v>
      </c>
      <c r="U1034" s="17" t="e">
        <f>VLOOKUP($A1034,'DATA PENGUKURAN GARDU'!$A:$BS,46,0)</f>
        <v>#N/A</v>
      </c>
      <c r="V1034" s="18" t="e">
        <f t="shared" si="545"/>
        <v>#N/A</v>
      </c>
      <c r="W1034" s="17" t="e">
        <f>VLOOKUP($A1034,'DATA PENGUKURAN GARDU'!$A:$BS,48,0)</f>
        <v>#N/A</v>
      </c>
      <c r="X1034" s="17" t="e">
        <f>VLOOKUP($A1034,'DATA PENGUKURAN GARDU'!$A:$BS,53,0)</f>
        <v>#N/A</v>
      </c>
      <c r="Y1034" s="17" t="e">
        <f>VLOOKUP($A1034,'DATA PENGUKURAN GARDU'!$A:$BS,54,0)</f>
        <v>#N/A</v>
      </c>
      <c r="Z1034" s="17" t="e">
        <f>VLOOKUP($A1034,'DATA PENGUKURAN GARDU'!$A:$BS,55,0)</f>
        <v>#N/A</v>
      </c>
      <c r="AA1034" s="20" t="e">
        <f>VLOOKUP($B1034,'DATA PENGUKURAN GARDU'!$A:$BS,42,0)</f>
        <v>#N/A</v>
      </c>
      <c r="AB1034" s="21" t="e">
        <f t="shared" si="546"/>
        <v>#N/A</v>
      </c>
      <c r="AC1034" s="20" t="e">
        <f>VLOOKUP($B1034,'DATA PENGUKURAN GARDU'!$A:$BS,44,0)</f>
        <v>#N/A</v>
      </c>
      <c r="AD1034" s="21" t="e">
        <f t="shared" si="547"/>
        <v>#N/A</v>
      </c>
      <c r="AE1034" s="20" t="e">
        <f>VLOOKUP($B1034,'DATA PENGUKURAN GARDU'!$A:$BS,46,0)</f>
        <v>#N/A</v>
      </c>
      <c r="AF1034" s="21" t="e">
        <f t="shared" si="548"/>
        <v>#N/A</v>
      </c>
      <c r="AG1034" s="20" t="e">
        <f>VLOOKUP($B1034,'DATA PENGUKURAN GARDU'!$A:$BS,46,0)</f>
        <v>#N/A</v>
      </c>
      <c r="AH1034" s="20" t="e">
        <f>VLOOKUP($B1034,'DATA PENGUKURAN GARDU'!$A:$BS,53,0)</f>
        <v>#N/A</v>
      </c>
      <c r="AI1034" s="20" t="e">
        <f>VLOOKUP($B1034,'DATA PENGUKURAN GARDU'!$A:$BS,54,0)</f>
        <v>#N/A</v>
      </c>
      <c r="AJ1034" s="17" t="e">
        <f>VLOOKUP($C1034,'DATA PENGUKURAN GARDU'!$A:$BS,42,0)</f>
        <v>#N/A</v>
      </c>
      <c r="AK1034" s="23" t="e">
        <f t="shared" si="549"/>
        <v>#N/A</v>
      </c>
      <c r="AL1034" s="17" t="e">
        <f>VLOOKUP($C1034,'DATA PENGUKURAN GARDU'!$A:$BS,44,0)</f>
        <v>#N/A</v>
      </c>
      <c r="AM1034" s="23" t="e">
        <f t="shared" si="550"/>
        <v>#N/A</v>
      </c>
      <c r="AN1034" s="17" t="e">
        <f>VLOOKUP($C1034,'DATA PENGUKURAN GARDU'!$A:$BS,46,0)</f>
        <v>#N/A</v>
      </c>
      <c r="AO1034" s="23" t="e">
        <f t="shared" si="551"/>
        <v>#N/A</v>
      </c>
      <c r="AP1034" s="17" t="e">
        <f>VLOOKUP($C1034,'DATA PENGUKURAN GARDU'!$A:$BS,46,0)</f>
        <v>#N/A</v>
      </c>
      <c r="AQ1034" s="17" t="e">
        <f>VLOOKUP($C1034,'DATA PENGUKURAN GARDU'!$A:$BS,53,0)</f>
        <v>#N/A</v>
      </c>
      <c r="AR1034" s="17" t="e">
        <f>VLOOKUP($C1034,'DATA PENGUKURAN GARDU'!$A:$BS,54,0)</f>
        <v>#N/A</v>
      </c>
      <c r="AS1034" s="20" t="e">
        <f>VLOOKUP($D1034,'DATA PENGUKURAN GARDU'!$A:$BS,42,0)</f>
        <v>#N/A</v>
      </c>
      <c r="AT1034" s="21" t="e">
        <f t="shared" si="552"/>
        <v>#N/A</v>
      </c>
      <c r="AU1034" s="20" t="e">
        <f>VLOOKUP($D1034,'DATA PENGUKURAN GARDU'!$A:$BS,44,0)</f>
        <v>#N/A</v>
      </c>
      <c r="AV1034" s="21" t="e">
        <f t="shared" si="553"/>
        <v>#N/A</v>
      </c>
      <c r="AW1034" s="20" t="e">
        <f>VLOOKUP($D1034,'DATA PENGUKURAN GARDU'!$A:$BS,46,0)</f>
        <v>#N/A</v>
      </c>
      <c r="AX1034" s="21" t="e">
        <f t="shared" si="554"/>
        <v>#N/A</v>
      </c>
      <c r="AY1034" s="20" t="e">
        <f>VLOOKUP($D1034,'DATA PENGUKURAN GARDU'!$A:$BS,46,0)</f>
        <v>#N/A</v>
      </c>
      <c r="AZ1034" s="20" t="e">
        <f>VLOOKUP($D1034,'DATA PENGUKURAN GARDU'!$A:$BS,53,0)</f>
        <v>#N/A</v>
      </c>
      <c r="BA1034" s="20" t="e">
        <f>VLOOKUP($D1034,'DATA PENGUKURAN GARDU'!$A:$BS,54,0)</f>
        <v>#N/A</v>
      </c>
      <c r="BB1034" s="17" t="e">
        <f>VLOOKUP($E1034,'DATA PENGUKURAN GARDU'!$A:$BS,42,0)</f>
        <v>#N/A</v>
      </c>
      <c r="BC1034" s="23" t="e">
        <f t="shared" si="555"/>
        <v>#N/A</v>
      </c>
      <c r="BD1034" s="17" t="e">
        <f>VLOOKUP($E1034,'DATA PENGUKURAN GARDU'!$A:$BS,44,0)</f>
        <v>#N/A</v>
      </c>
      <c r="BE1034" s="23" t="e">
        <f t="shared" si="556"/>
        <v>#N/A</v>
      </c>
      <c r="BF1034" s="17" t="e">
        <f>VLOOKUP($E1034,'DATA PENGUKURAN GARDU'!$A:$BS,46,0)</f>
        <v>#N/A</v>
      </c>
      <c r="BG1034" s="23" t="e">
        <f t="shared" si="557"/>
        <v>#N/A</v>
      </c>
      <c r="BH1034" s="17" t="e">
        <f>VLOOKUP($E1034,'DATA PENGUKURAN GARDU'!$A:$BS,46,0)</f>
        <v>#N/A</v>
      </c>
      <c r="BI1034" s="17" t="e">
        <f>VLOOKUP($E1034,'DATA PENGUKURAN GARDU'!$A:$BS,53,0)</f>
        <v>#N/A</v>
      </c>
      <c r="BJ1034" s="17" t="e">
        <f>VLOOKUP($E1034,'DATA PENGUKURAN GARDU'!$A:$BS,54,0)</f>
        <v>#N/A</v>
      </c>
      <c r="BK1034" s="20" t="e">
        <f t="shared" si="558"/>
        <v>#N/A</v>
      </c>
      <c r="BL1034" s="20" t="e">
        <f t="shared" si="559"/>
        <v>#N/A</v>
      </c>
      <c r="BM1034" s="20" t="e">
        <f t="shared" si="560"/>
        <v>#N/A</v>
      </c>
      <c r="BN1034" s="25" t="e">
        <f t="shared" si="561"/>
        <v>#N/A</v>
      </c>
      <c r="BO1034" s="26" t="str">
        <f t="shared" si="562"/>
        <v>0</v>
      </c>
      <c r="BP1034" s="21" t="e">
        <f t="shared" si="563"/>
        <v>#VALUE!</v>
      </c>
      <c r="BQ1034" s="20" t="e">
        <f t="shared" si="564"/>
        <v>#N/A</v>
      </c>
      <c r="BR1034" s="20" t="e">
        <v>#N/A</v>
      </c>
      <c r="BS1034" s="9" t="e">
        <v>#N/A</v>
      </c>
      <c r="BT1034" s="2" t="e">
        <f t="shared" si="565"/>
        <v>#VALUE!</v>
      </c>
      <c r="BU1034" s="2" t="e">
        <f t="shared" si="533"/>
        <v>#N/A</v>
      </c>
      <c r="BV1034" s="2" t="e">
        <f t="shared" si="534"/>
        <v>#N/A</v>
      </c>
    </row>
    <row r="1035" s="2" customFormat="1" ht="22.95" customHeight="1" spans="1:74">
      <c r="A1035" s="9" t="str">
        <f t="shared" si="535"/>
        <v>K-298Induk</v>
      </c>
      <c r="B1035" s="9" t="str">
        <f t="shared" si="536"/>
        <v>K-298jurusan 1</v>
      </c>
      <c r="C1035" s="9" t="str">
        <f t="shared" si="537"/>
        <v>K-298jurusan 2</v>
      </c>
      <c r="D1035" s="9" t="str">
        <f t="shared" si="538"/>
        <v>K-298jurusan 3</v>
      </c>
      <c r="E1035" s="9" t="str">
        <f t="shared" si="539"/>
        <v>K-298jurusan 4</v>
      </c>
      <c r="F1035" s="10" t="s">
        <v>131</v>
      </c>
      <c r="G1035" s="10" t="s">
        <v>132</v>
      </c>
      <c r="H1035" s="10" t="s">
        <v>1261</v>
      </c>
      <c r="I1035" s="10">
        <v>0.604351</v>
      </c>
      <c r="J1035" s="10">
        <v>124.261299</v>
      </c>
      <c r="K1035" s="10" t="s">
        <v>7465</v>
      </c>
      <c r="L1035" s="10" t="s">
        <v>7465</v>
      </c>
      <c r="M1035" s="10" t="s">
        <v>7465</v>
      </c>
      <c r="N1035" s="14">
        <f t="shared" si="540"/>
        <v>0</v>
      </c>
      <c r="O1035" s="15" t="e">
        <f t="shared" si="541"/>
        <v>#VALUE!</v>
      </c>
      <c r="P1035" s="15" t="e">
        <f t="shared" si="542"/>
        <v>#VALUE!</v>
      </c>
      <c r="Q1035" s="17" t="e">
        <f>VLOOKUP($A1035,'DATA PENGUKURAN GARDU'!$A:$BS,42,0)</f>
        <v>#N/A</v>
      </c>
      <c r="R1035" s="18" t="e">
        <f t="shared" si="543"/>
        <v>#N/A</v>
      </c>
      <c r="S1035" s="17" t="e">
        <f>VLOOKUP($A1035,'DATA PENGUKURAN GARDU'!$A:$BS,44,0)</f>
        <v>#N/A</v>
      </c>
      <c r="T1035" s="18" t="e">
        <f t="shared" si="544"/>
        <v>#N/A</v>
      </c>
      <c r="U1035" s="17" t="e">
        <f>VLOOKUP($A1035,'DATA PENGUKURAN GARDU'!$A:$BS,46,0)</f>
        <v>#N/A</v>
      </c>
      <c r="V1035" s="18" t="e">
        <f t="shared" si="545"/>
        <v>#N/A</v>
      </c>
      <c r="W1035" s="17" t="e">
        <f>VLOOKUP($A1035,'DATA PENGUKURAN GARDU'!$A:$BS,48,0)</f>
        <v>#N/A</v>
      </c>
      <c r="X1035" s="17" t="e">
        <f>VLOOKUP($A1035,'DATA PENGUKURAN GARDU'!$A:$BS,53,0)</f>
        <v>#N/A</v>
      </c>
      <c r="Y1035" s="17" t="e">
        <f>VLOOKUP($A1035,'DATA PENGUKURAN GARDU'!$A:$BS,54,0)</f>
        <v>#N/A</v>
      </c>
      <c r="Z1035" s="17" t="e">
        <f>VLOOKUP($A1035,'DATA PENGUKURAN GARDU'!$A:$BS,55,0)</f>
        <v>#N/A</v>
      </c>
      <c r="AA1035" s="20" t="e">
        <f>VLOOKUP($B1035,'DATA PENGUKURAN GARDU'!$A:$BS,42,0)</f>
        <v>#N/A</v>
      </c>
      <c r="AB1035" s="21" t="e">
        <f t="shared" si="546"/>
        <v>#N/A</v>
      </c>
      <c r="AC1035" s="20" t="e">
        <f>VLOOKUP($B1035,'DATA PENGUKURAN GARDU'!$A:$BS,44,0)</f>
        <v>#N/A</v>
      </c>
      <c r="AD1035" s="21" t="e">
        <f t="shared" si="547"/>
        <v>#N/A</v>
      </c>
      <c r="AE1035" s="20" t="e">
        <f>VLOOKUP($B1035,'DATA PENGUKURAN GARDU'!$A:$BS,46,0)</f>
        <v>#N/A</v>
      </c>
      <c r="AF1035" s="21" t="e">
        <f t="shared" si="548"/>
        <v>#N/A</v>
      </c>
      <c r="AG1035" s="20" t="e">
        <f>VLOOKUP($B1035,'DATA PENGUKURAN GARDU'!$A:$BS,46,0)</f>
        <v>#N/A</v>
      </c>
      <c r="AH1035" s="20" t="e">
        <f>VLOOKUP($B1035,'DATA PENGUKURAN GARDU'!$A:$BS,53,0)</f>
        <v>#N/A</v>
      </c>
      <c r="AI1035" s="20" t="e">
        <f>VLOOKUP($B1035,'DATA PENGUKURAN GARDU'!$A:$BS,54,0)</f>
        <v>#N/A</v>
      </c>
      <c r="AJ1035" s="17" t="e">
        <f>VLOOKUP($C1035,'DATA PENGUKURAN GARDU'!$A:$BS,42,0)</f>
        <v>#N/A</v>
      </c>
      <c r="AK1035" s="23" t="e">
        <f t="shared" si="549"/>
        <v>#N/A</v>
      </c>
      <c r="AL1035" s="17" t="e">
        <f>VLOOKUP($C1035,'DATA PENGUKURAN GARDU'!$A:$BS,44,0)</f>
        <v>#N/A</v>
      </c>
      <c r="AM1035" s="23" t="e">
        <f t="shared" si="550"/>
        <v>#N/A</v>
      </c>
      <c r="AN1035" s="17" t="e">
        <f>VLOOKUP($C1035,'DATA PENGUKURAN GARDU'!$A:$BS,46,0)</f>
        <v>#N/A</v>
      </c>
      <c r="AO1035" s="23" t="e">
        <f t="shared" si="551"/>
        <v>#N/A</v>
      </c>
      <c r="AP1035" s="17" t="e">
        <f>VLOOKUP($C1035,'DATA PENGUKURAN GARDU'!$A:$BS,46,0)</f>
        <v>#N/A</v>
      </c>
      <c r="AQ1035" s="17" t="e">
        <f>VLOOKUP($C1035,'DATA PENGUKURAN GARDU'!$A:$BS,53,0)</f>
        <v>#N/A</v>
      </c>
      <c r="AR1035" s="17" t="e">
        <f>VLOOKUP($C1035,'DATA PENGUKURAN GARDU'!$A:$BS,54,0)</f>
        <v>#N/A</v>
      </c>
      <c r="AS1035" s="20" t="e">
        <f>VLOOKUP($D1035,'DATA PENGUKURAN GARDU'!$A:$BS,42,0)</f>
        <v>#N/A</v>
      </c>
      <c r="AT1035" s="21" t="e">
        <f t="shared" si="552"/>
        <v>#N/A</v>
      </c>
      <c r="AU1035" s="20" t="e">
        <f>VLOOKUP($D1035,'DATA PENGUKURAN GARDU'!$A:$BS,44,0)</f>
        <v>#N/A</v>
      </c>
      <c r="AV1035" s="21" t="e">
        <f t="shared" si="553"/>
        <v>#N/A</v>
      </c>
      <c r="AW1035" s="20" t="e">
        <f>VLOOKUP($D1035,'DATA PENGUKURAN GARDU'!$A:$BS,46,0)</f>
        <v>#N/A</v>
      </c>
      <c r="AX1035" s="21" t="e">
        <f t="shared" si="554"/>
        <v>#N/A</v>
      </c>
      <c r="AY1035" s="20" t="e">
        <f>VLOOKUP($D1035,'DATA PENGUKURAN GARDU'!$A:$BS,46,0)</f>
        <v>#N/A</v>
      </c>
      <c r="AZ1035" s="20" t="e">
        <f>VLOOKUP($D1035,'DATA PENGUKURAN GARDU'!$A:$BS,53,0)</f>
        <v>#N/A</v>
      </c>
      <c r="BA1035" s="20" t="e">
        <f>VLOOKUP($D1035,'DATA PENGUKURAN GARDU'!$A:$BS,54,0)</f>
        <v>#N/A</v>
      </c>
      <c r="BB1035" s="17" t="e">
        <f>VLOOKUP($E1035,'DATA PENGUKURAN GARDU'!$A:$BS,42,0)</f>
        <v>#N/A</v>
      </c>
      <c r="BC1035" s="23" t="e">
        <f t="shared" si="555"/>
        <v>#N/A</v>
      </c>
      <c r="BD1035" s="17" t="e">
        <f>VLOOKUP($E1035,'DATA PENGUKURAN GARDU'!$A:$BS,44,0)</f>
        <v>#N/A</v>
      </c>
      <c r="BE1035" s="23" t="e">
        <f t="shared" si="556"/>
        <v>#N/A</v>
      </c>
      <c r="BF1035" s="17" t="e">
        <f>VLOOKUP($E1035,'DATA PENGUKURAN GARDU'!$A:$BS,46,0)</f>
        <v>#N/A</v>
      </c>
      <c r="BG1035" s="23" t="e">
        <f t="shared" si="557"/>
        <v>#N/A</v>
      </c>
      <c r="BH1035" s="17" t="e">
        <f>VLOOKUP($E1035,'DATA PENGUKURAN GARDU'!$A:$BS,46,0)</f>
        <v>#N/A</v>
      </c>
      <c r="BI1035" s="17" t="e">
        <f>VLOOKUP($E1035,'DATA PENGUKURAN GARDU'!$A:$BS,53,0)</f>
        <v>#N/A</v>
      </c>
      <c r="BJ1035" s="17" t="e">
        <f>VLOOKUP($E1035,'DATA PENGUKURAN GARDU'!$A:$BS,54,0)</f>
        <v>#N/A</v>
      </c>
      <c r="BK1035" s="20" t="e">
        <f t="shared" si="558"/>
        <v>#N/A</v>
      </c>
      <c r="BL1035" s="20" t="e">
        <f t="shared" si="559"/>
        <v>#N/A</v>
      </c>
      <c r="BM1035" s="20" t="e">
        <f t="shared" si="560"/>
        <v>#N/A</v>
      </c>
      <c r="BN1035" s="25" t="e">
        <f t="shared" si="561"/>
        <v>#N/A</v>
      </c>
      <c r="BO1035" s="26" t="str">
        <f t="shared" si="562"/>
        <v>0</v>
      </c>
      <c r="BP1035" s="21" t="e">
        <f t="shared" si="563"/>
        <v>#VALUE!</v>
      </c>
      <c r="BQ1035" s="20" t="e">
        <f t="shared" si="564"/>
        <v>#N/A</v>
      </c>
      <c r="BR1035" s="20" t="e">
        <v>#N/A</v>
      </c>
      <c r="BS1035" s="9" t="e">
        <v>#N/A</v>
      </c>
      <c r="BT1035" s="2" t="e">
        <f t="shared" si="565"/>
        <v>#VALUE!</v>
      </c>
      <c r="BU1035" s="2" t="e">
        <f t="shared" si="533"/>
        <v>#N/A</v>
      </c>
      <c r="BV1035" s="2" t="e">
        <f t="shared" si="534"/>
        <v>#N/A</v>
      </c>
    </row>
    <row r="1036" s="2" customFormat="1" ht="22.95" customHeight="1" spans="1:74">
      <c r="A1036" s="9" t="str">
        <f t="shared" si="535"/>
        <v>M 52Induk</v>
      </c>
      <c r="B1036" s="9" t="str">
        <f t="shared" si="536"/>
        <v>M 52jurusan 1</v>
      </c>
      <c r="C1036" s="9" t="str">
        <f t="shared" si="537"/>
        <v>M 52jurusan 2</v>
      </c>
      <c r="D1036" s="9" t="str">
        <f t="shared" si="538"/>
        <v>M 52jurusan 3</v>
      </c>
      <c r="E1036" s="9" t="str">
        <f t="shared" si="539"/>
        <v>M 52jurusan 4</v>
      </c>
      <c r="F1036" s="10" t="s">
        <v>131</v>
      </c>
      <c r="G1036" s="10" t="s">
        <v>131</v>
      </c>
      <c r="H1036" s="10" t="s">
        <v>1262</v>
      </c>
      <c r="I1036" s="10">
        <v>0.57281</v>
      </c>
      <c r="J1036" s="10">
        <v>124.00093</v>
      </c>
      <c r="K1036" s="10" t="s">
        <v>7465</v>
      </c>
      <c r="L1036" s="10" t="s">
        <v>7465</v>
      </c>
      <c r="M1036" s="10" t="s">
        <v>7465</v>
      </c>
      <c r="N1036" s="14">
        <f t="shared" si="540"/>
        <v>0</v>
      </c>
      <c r="O1036" s="15" t="e">
        <f t="shared" si="541"/>
        <v>#VALUE!</v>
      </c>
      <c r="P1036" s="15" t="e">
        <f t="shared" si="542"/>
        <v>#VALUE!</v>
      </c>
      <c r="Q1036" s="17" t="e">
        <f>VLOOKUP($A1036,'DATA PENGUKURAN GARDU'!$A:$BS,42,0)</f>
        <v>#N/A</v>
      </c>
      <c r="R1036" s="18" t="e">
        <f t="shared" si="543"/>
        <v>#N/A</v>
      </c>
      <c r="S1036" s="17" t="e">
        <f>VLOOKUP($A1036,'DATA PENGUKURAN GARDU'!$A:$BS,44,0)</f>
        <v>#N/A</v>
      </c>
      <c r="T1036" s="18" t="e">
        <f t="shared" si="544"/>
        <v>#N/A</v>
      </c>
      <c r="U1036" s="17" t="e">
        <f>VLOOKUP($A1036,'DATA PENGUKURAN GARDU'!$A:$BS,46,0)</f>
        <v>#N/A</v>
      </c>
      <c r="V1036" s="18" t="e">
        <f t="shared" si="545"/>
        <v>#N/A</v>
      </c>
      <c r="W1036" s="17" t="e">
        <f>VLOOKUP($A1036,'DATA PENGUKURAN GARDU'!$A:$BS,48,0)</f>
        <v>#N/A</v>
      </c>
      <c r="X1036" s="17" t="e">
        <f>VLOOKUP($A1036,'DATA PENGUKURAN GARDU'!$A:$BS,53,0)</f>
        <v>#N/A</v>
      </c>
      <c r="Y1036" s="17" t="e">
        <f>VLOOKUP($A1036,'DATA PENGUKURAN GARDU'!$A:$BS,54,0)</f>
        <v>#N/A</v>
      </c>
      <c r="Z1036" s="17" t="e">
        <f>VLOOKUP($A1036,'DATA PENGUKURAN GARDU'!$A:$BS,55,0)</f>
        <v>#N/A</v>
      </c>
      <c r="AA1036" s="20" t="e">
        <f>VLOOKUP($B1036,'DATA PENGUKURAN GARDU'!$A:$BS,42,0)</f>
        <v>#N/A</v>
      </c>
      <c r="AB1036" s="21" t="e">
        <f t="shared" si="546"/>
        <v>#N/A</v>
      </c>
      <c r="AC1036" s="20" t="e">
        <f>VLOOKUP($B1036,'DATA PENGUKURAN GARDU'!$A:$BS,44,0)</f>
        <v>#N/A</v>
      </c>
      <c r="AD1036" s="21" t="e">
        <f t="shared" si="547"/>
        <v>#N/A</v>
      </c>
      <c r="AE1036" s="20" t="e">
        <f>VLOOKUP($B1036,'DATA PENGUKURAN GARDU'!$A:$BS,46,0)</f>
        <v>#N/A</v>
      </c>
      <c r="AF1036" s="21" t="e">
        <f t="shared" si="548"/>
        <v>#N/A</v>
      </c>
      <c r="AG1036" s="20" t="e">
        <f>VLOOKUP($B1036,'DATA PENGUKURAN GARDU'!$A:$BS,46,0)</f>
        <v>#N/A</v>
      </c>
      <c r="AH1036" s="20" t="e">
        <f>VLOOKUP($B1036,'DATA PENGUKURAN GARDU'!$A:$BS,53,0)</f>
        <v>#N/A</v>
      </c>
      <c r="AI1036" s="20" t="e">
        <f>VLOOKUP($B1036,'DATA PENGUKURAN GARDU'!$A:$BS,54,0)</f>
        <v>#N/A</v>
      </c>
      <c r="AJ1036" s="17" t="e">
        <f>VLOOKUP($C1036,'DATA PENGUKURAN GARDU'!$A:$BS,42,0)</f>
        <v>#N/A</v>
      </c>
      <c r="AK1036" s="23" t="e">
        <f t="shared" si="549"/>
        <v>#N/A</v>
      </c>
      <c r="AL1036" s="17" t="e">
        <f>VLOOKUP($C1036,'DATA PENGUKURAN GARDU'!$A:$BS,44,0)</f>
        <v>#N/A</v>
      </c>
      <c r="AM1036" s="23" t="e">
        <f t="shared" si="550"/>
        <v>#N/A</v>
      </c>
      <c r="AN1036" s="17" t="e">
        <f>VLOOKUP($C1036,'DATA PENGUKURAN GARDU'!$A:$BS,46,0)</f>
        <v>#N/A</v>
      </c>
      <c r="AO1036" s="23" t="e">
        <f t="shared" si="551"/>
        <v>#N/A</v>
      </c>
      <c r="AP1036" s="17" t="e">
        <f>VLOOKUP($C1036,'DATA PENGUKURAN GARDU'!$A:$BS,46,0)</f>
        <v>#N/A</v>
      </c>
      <c r="AQ1036" s="17" t="e">
        <f>VLOOKUP($C1036,'DATA PENGUKURAN GARDU'!$A:$BS,53,0)</f>
        <v>#N/A</v>
      </c>
      <c r="AR1036" s="17" t="e">
        <f>VLOOKUP($C1036,'DATA PENGUKURAN GARDU'!$A:$BS,54,0)</f>
        <v>#N/A</v>
      </c>
      <c r="AS1036" s="20" t="e">
        <f>VLOOKUP($D1036,'DATA PENGUKURAN GARDU'!$A:$BS,42,0)</f>
        <v>#N/A</v>
      </c>
      <c r="AT1036" s="21" t="e">
        <f t="shared" si="552"/>
        <v>#N/A</v>
      </c>
      <c r="AU1036" s="20" t="e">
        <f>VLOOKUP($D1036,'DATA PENGUKURAN GARDU'!$A:$BS,44,0)</f>
        <v>#N/A</v>
      </c>
      <c r="AV1036" s="21" t="e">
        <f t="shared" si="553"/>
        <v>#N/A</v>
      </c>
      <c r="AW1036" s="20" t="e">
        <f>VLOOKUP($D1036,'DATA PENGUKURAN GARDU'!$A:$BS,46,0)</f>
        <v>#N/A</v>
      </c>
      <c r="AX1036" s="21" t="e">
        <f t="shared" si="554"/>
        <v>#N/A</v>
      </c>
      <c r="AY1036" s="20" t="e">
        <f>VLOOKUP($D1036,'DATA PENGUKURAN GARDU'!$A:$BS,46,0)</f>
        <v>#N/A</v>
      </c>
      <c r="AZ1036" s="20" t="e">
        <f>VLOOKUP($D1036,'DATA PENGUKURAN GARDU'!$A:$BS,53,0)</f>
        <v>#N/A</v>
      </c>
      <c r="BA1036" s="20" t="e">
        <f>VLOOKUP($D1036,'DATA PENGUKURAN GARDU'!$A:$BS,54,0)</f>
        <v>#N/A</v>
      </c>
      <c r="BB1036" s="17" t="e">
        <f>VLOOKUP($E1036,'DATA PENGUKURAN GARDU'!$A:$BS,42,0)</f>
        <v>#N/A</v>
      </c>
      <c r="BC1036" s="23" t="e">
        <f t="shared" si="555"/>
        <v>#N/A</v>
      </c>
      <c r="BD1036" s="17" t="e">
        <f>VLOOKUP($E1036,'DATA PENGUKURAN GARDU'!$A:$BS,44,0)</f>
        <v>#N/A</v>
      </c>
      <c r="BE1036" s="23" t="e">
        <f t="shared" si="556"/>
        <v>#N/A</v>
      </c>
      <c r="BF1036" s="17" t="e">
        <f>VLOOKUP($E1036,'DATA PENGUKURAN GARDU'!$A:$BS,46,0)</f>
        <v>#N/A</v>
      </c>
      <c r="BG1036" s="23" t="e">
        <f t="shared" si="557"/>
        <v>#N/A</v>
      </c>
      <c r="BH1036" s="17" t="e">
        <f>VLOOKUP($E1036,'DATA PENGUKURAN GARDU'!$A:$BS,46,0)</f>
        <v>#N/A</v>
      </c>
      <c r="BI1036" s="17" t="e">
        <f>VLOOKUP($E1036,'DATA PENGUKURAN GARDU'!$A:$BS,53,0)</f>
        <v>#N/A</v>
      </c>
      <c r="BJ1036" s="17" t="e">
        <f>VLOOKUP($E1036,'DATA PENGUKURAN GARDU'!$A:$BS,54,0)</f>
        <v>#N/A</v>
      </c>
      <c r="BK1036" s="20" t="e">
        <f t="shared" si="558"/>
        <v>#N/A</v>
      </c>
      <c r="BL1036" s="20" t="e">
        <f t="shared" si="559"/>
        <v>#N/A</v>
      </c>
      <c r="BM1036" s="20" t="e">
        <f t="shared" si="560"/>
        <v>#N/A</v>
      </c>
      <c r="BN1036" s="25" t="e">
        <f t="shared" si="561"/>
        <v>#N/A</v>
      </c>
      <c r="BO1036" s="26" t="str">
        <f t="shared" si="562"/>
        <v>0</v>
      </c>
      <c r="BP1036" s="21" t="e">
        <f t="shared" si="563"/>
        <v>#VALUE!</v>
      </c>
      <c r="BQ1036" s="20" t="e">
        <f t="shared" si="564"/>
        <v>#N/A</v>
      </c>
      <c r="BR1036" s="20" t="e">
        <v>#N/A</v>
      </c>
      <c r="BS1036" s="9" t="e">
        <v>#N/A</v>
      </c>
      <c r="BT1036" s="2" t="e">
        <f t="shared" si="565"/>
        <v>#VALUE!</v>
      </c>
      <c r="BU1036" s="2" t="e">
        <f t="shared" si="533"/>
        <v>#N/A</v>
      </c>
      <c r="BV1036" s="2" t="e">
        <f t="shared" si="534"/>
        <v>#N/A</v>
      </c>
    </row>
    <row r="1037" s="2" customFormat="1" ht="22.95" customHeight="1" spans="1:74">
      <c r="A1037" s="9" t="str">
        <f t="shared" si="535"/>
        <v>M 53Induk</v>
      </c>
      <c r="B1037" s="9" t="str">
        <f t="shared" si="536"/>
        <v>M 53jurusan 1</v>
      </c>
      <c r="C1037" s="9" t="str">
        <f t="shared" si="537"/>
        <v>M 53jurusan 2</v>
      </c>
      <c r="D1037" s="9" t="str">
        <f t="shared" si="538"/>
        <v>M 53jurusan 3</v>
      </c>
      <c r="E1037" s="9" t="str">
        <f t="shared" si="539"/>
        <v>M 53jurusan 4</v>
      </c>
      <c r="F1037" s="10" t="s">
        <v>131</v>
      </c>
      <c r="G1037" s="10" t="s">
        <v>131</v>
      </c>
      <c r="H1037" s="10" t="s">
        <v>1263</v>
      </c>
      <c r="I1037" s="10">
        <v>0.58228</v>
      </c>
      <c r="J1037" s="10">
        <v>123.99692</v>
      </c>
      <c r="K1037" s="10" t="s">
        <v>7465</v>
      </c>
      <c r="L1037" s="10" t="s">
        <v>7465</v>
      </c>
      <c r="M1037" s="10" t="s">
        <v>7465</v>
      </c>
      <c r="N1037" s="14">
        <f t="shared" si="540"/>
        <v>0</v>
      </c>
      <c r="O1037" s="15" t="e">
        <f t="shared" si="541"/>
        <v>#VALUE!</v>
      </c>
      <c r="P1037" s="15" t="e">
        <f t="shared" si="542"/>
        <v>#VALUE!</v>
      </c>
      <c r="Q1037" s="17" t="e">
        <f>VLOOKUP($A1037,'DATA PENGUKURAN GARDU'!$A:$BS,42,0)</f>
        <v>#N/A</v>
      </c>
      <c r="R1037" s="18" t="e">
        <f t="shared" si="543"/>
        <v>#N/A</v>
      </c>
      <c r="S1037" s="17" t="e">
        <f>VLOOKUP($A1037,'DATA PENGUKURAN GARDU'!$A:$BS,44,0)</f>
        <v>#N/A</v>
      </c>
      <c r="T1037" s="18" t="e">
        <f t="shared" si="544"/>
        <v>#N/A</v>
      </c>
      <c r="U1037" s="17" t="e">
        <f>VLOOKUP($A1037,'DATA PENGUKURAN GARDU'!$A:$BS,46,0)</f>
        <v>#N/A</v>
      </c>
      <c r="V1037" s="18" t="e">
        <f t="shared" si="545"/>
        <v>#N/A</v>
      </c>
      <c r="W1037" s="17" t="e">
        <f>VLOOKUP($A1037,'DATA PENGUKURAN GARDU'!$A:$BS,48,0)</f>
        <v>#N/A</v>
      </c>
      <c r="X1037" s="17" t="e">
        <f>VLOOKUP($A1037,'DATA PENGUKURAN GARDU'!$A:$BS,53,0)</f>
        <v>#N/A</v>
      </c>
      <c r="Y1037" s="17" t="e">
        <f>VLOOKUP($A1037,'DATA PENGUKURAN GARDU'!$A:$BS,54,0)</f>
        <v>#N/A</v>
      </c>
      <c r="Z1037" s="17" t="e">
        <f>VLOOKUP($A1037,'DATA PENGUKURAN GARDU'!$A:$BS,55,0)</f>
        <v>#N/A</v>
      </c>
      <c r="AA1037" s="20" t="e">
        <f>VLOOKUP($B1037,'DATA PENGUKURAN GARDU'!$A:$BS,42,0)</f>
        <v>#N/A</v>
      </c>
      <c r="AB1037" s="21" t="e">
        <f t="shared" si="546"/>
        <v>#N/A</v>
      </c>
      <c r="AC1037" s="20" t="e">
        <f>VLOOKUP($B1037,'DATA PENGUKURAN GARDU'!$A:$BS,44,0)</f>
        <v>#N/A</v>
      </c>
      <c r="AD1037" s="21" t="e">
        <f t="shared" si="547"/>
        <v>#N/A</v>
      </c>
      <c r="AE1037" s="20" t="e">
        <f>VLOOKUP($B1037,'DATA PENGUKURAN GARDU'!$A:$BS,46,0)</f>
        <v>#N/A</v>
      </c>
      <c r="AF1037" s="21" t="e">
        <f t="shared" si="548"/>
        <v>#N/A</v>
      </c>
      <c r="AG1037" s="20" t="e">
        <f>VLOOKUP($B1037,'DATA PENGUKURAN GARDU'!$A:$BS,46,0)</f>
        <v>#N/A</v>
      </c>
      <c r="AH1037" s="20" t="e">
        <f>VLOOKUP($B1037,'DATA PENGUKURAN GARDU'!$A:$BS,53,0)</f>
        <v>#N/A</v>
      </c>
      <c r="AI1037" s="20" t="e">
        <f>VLOOKUP($B1037,'DATA PENGUKURAN GARDU'!$A:$BS,54,0)</f>
        <v>#N/A</v>
      </c>
      <c r="AJ1037" s="17" t="e">
        <f>VLOOKUP($C1037,'DATA PENGUKURAN GARDU'!$A:$BS,42,0)</f>
        <v>#N/A</v>
      </c>
      <c r="AK1037" s="23" t="e">
        <f t="shared" si="549"/>
        <v>#N/A</v>
      </c>
      <c r="AL1037" s="17" t="e">
        <f>VLOOKUP($C1037,'DATA PENGUKURAN GARDU'!$A:$BS,44,0)</f>
        <v>#N/A</v>
      </c>
      <c r="AM1037" s="23" t="e">
        <f t="shared" si="550"/>
        <v>#N/A</v>
      </c>
      <c r="AN1037" s="17" t="e">
        <f>VLOOKUP($C1037,'DATA PENGUKURAN GARDU'!$A:$BS,46,0)</f>
        <v>#N/A</v>
      </c>
      <c r="AO1037" s="23" t="e">
        <f t="shared" si="551"/>
        <v>#N/A</v>
      </c>
      <c r="AP1037" s="17" t="e">
        <f>VLOOKUP($C1037,'DATA PENGUKURAN GARDU'!$A:$BS,46,0)</f>
        <v>#N/A</v>
      </c>
      <c r="AQ1037" s="17" t="e">
        <f>VLOOKUP($C1037,'DATA PENGUKURAN GARDU'!$A:$BS,53,0)</f>
        <v>#N/A</v>
      </c>
      <c r="AR1037" s="17" t="e">
        <f>VLOOKUP($C1037,'DATA PENGUKURAN GARDU'!$A:$BS,54,0)</f>
        <v>#N/A</v>
      </c>
      <c r="AS1037" s="20" t="e">
        <f>VLOOKUP($D1037,'DATA PENGUKURAN GARDU'!$A:$BS,42,0)</f>
        <v>#N/A</v>
      </c>
      <c r="AT1037" s="21" t="e">
        <f t="shared" si="552"/>
        <v>#N/A</v>
      </c>
      <c r="AU1037" s="20" t="e">
        <f>VLOOKUP($D1037,'DATA PENGUKURAN GARDU'!$A:$BS,44,0)</f>
        <v>#N/A</v>
      </c>
      <c r="AV1037" s="21" t="e">
        <f t="shared" si="553"/>
        <v>#N/A</v>
      </c>
      <c r="AW1037" s="20" t="e">
        <f>VLOOKUP($D1037,'DATA PENGUKURAN GARDU'!$A:$BS,46,0)</f>
        <v>#N/A</v>
      </c>
      <c r="AX1037" s="21" t="e">
        <f t="shared" si="554"/>
        <v>#N/A</v>
      </c>
      <c r="AY1037" s="20" t="e">
        <f>VLOOKUP($D1037,'DATA PENGUKURAN GARDU'!$A:$BS,46,0)</f>
        <v>#N/A</v>
      </c>
      <c r="AZ1037" s="20" t="e">
        <f>VLOOKUP($D1037,'DATA PENGUKURAN GARDU'!$A:$BS,53,0)</f>
        <v>#N/A</v>
      </c>
      <c r="BA1037" s="20" t="e">
        <f>VLOOKUP($D1037,'DATA PENGUKURAN GARDU'!$A:$BS,54,0)</f>
        <v>#N/A</v>
      </c>
      <c r="BB1037" s="17" t="e">
        <f>VLOOKUP($E1037,'DATA PENGUKURAN GARDU'!$A:$BS,42,0)</f>
        <v>#N/A</v>
      </c>
      <c r="BC1037" s="23" t="e">
        <f t="shared" si="555"/>
        <v>#N/A</v>
      </c>
      <c r="BD1037" s="17" t="e">
        <f>VLOOKUP($E1037,'DATA PENGUKURAN GARDU'!$A:$BS,44,0)</f>
        <v>#N/A</v>
      </c>
      <c r="BE1037" s="23" t="e">
        <f t="shared" si="556"/>
        <v>#N/A</v>
      </c>
      <c r="BF1037" s="17" t="e">
        <f>VLOOKUP($E1037,'DATA PENGUKURAN GARDU'!$A:$BS,46,0)</f>
        <v>#N/A</v>
      </c>
      <c r="BG1037" s="23" t="e">
        <f t="shared" si="557"/>
        <v>#N/A</v>
      </c>
      <c r="BH1037" s="17" t="e">
        <f>VLOOKUP($E1037,'DATA PENGUKURAN GARDU'!$A:$BS,46,0)</f>
        <v>#N/A</v>
      </c>
      <c r="BI1037" s="17" t="e">
        <f>VLOOKUP($E1037,'DATA PENGUKURAN GARDU'!$A:$BS,53,0)</f>
        <v>#N/A</v>
      </c>
      <c r="BJ1037" s="17" t="e">
        <f>VLOOKUP($E1037,'DATA PENGUKURAN GARDU'!$A:$BS,54,0)</f>
        <v>#N/A</v>
      </c>
      <c r="BK1037" s="20" t="e">
        <f t="shared" si="558"/>
        <v>#N/A</v>
      </c>
      <c r="BL1037" s="20" t="e">
        <f t="shared" si="559"/>
        <v>#N/A</v>
      </c>
      <c r="BM1037" s="20" t="e">
        <f t="shared" si="560"/>
        <v>#N/A</v>
      </c>
      <c r="BN1037" s="25" t="e">
        <f t="shared" si="561"/>
        <v>#N/A</v>
      </c>
      <c r="BO1037" s="26" t="str">
        <f t="shared" si="562"/>
        <v>0</v>
      </c>
      <c r="BP1037" s="21" t="e">
        <f t="shared" si="563"/>
        <v>#VALUE!</v>
      </c>
      <c r="BQ1037" s="20" t="e">
        <f t="shared" si="564"/>
        <v>#N/A</v>
      </c>
      <c r="BR1037" s="20" t="e">
        <v>#N/A</v>
      </c>
      <c r="BS1037" s="9" t="e">
        <v>#N/A</v>
      </c>
      <c r="BT1037" s="2" t="e">
        <f t="shared" si="565"/>
        <v>#VALUE!</v>
      </c>
      <c r="BU1037" s="2" t="e">
        <f t="shared" si="533"/>
        <v>#N/A</v>
      </c>
      <c r="BV1037" s="2" t="e">
        <f t="shared" si="534"/>
        <v>#N/A</v>
      </c>
    </row>
    <row r="1038" s="2" customFormat="1" ht="22.95" customHeight="1" spans="1:74">
      <c r="A1038" s="9" t="str">
        <f t="shared" si="535"/>
        <v>L-042Induk</v>
      </c>
      <c r="B1038" s="9" t="str">
        <f t="shared" si="536"/>
        <v>L-042jurusan 1</v>
      </c>
      <c r="C1038" s="9" t="str">
        <f t="shared" si="537"/>
        <v>L-042jurusan 2</v>
      </c>
      <c r="D1038" s="9" t="str">
        <f t="shared" si="538"/>
        <v>L-042jurusan 3</v>
      </c>
      <c r="E1038" s="9" t="str">
        <f t="shared" si="539"/>
        <v>L-042jurusan 4</v>
      </c>
      <c r="F1038" s="10" t="s">
        <v>472</v>
      </c>
      <c r="G1038" s="10" t="s">
        <v>22</v>
      </c>
      <c r="H1038" s="10" t="s">
        <v>1264</v>
      </c>
      <c r="I1038" s="10">
        <v>0.33378</v>
      </c>
      <c r="J1038" s="10">
        <v>123.80418</v>
      </c>
      <c r="K1038" s="10" t="s">
        <v>7465</v>
      </c>
      <c r="L1038" s="10" t="s">
        <v>7465</v>
      </c>
      <c r="M1038" s="10" t="s">
        <v>7465</v>
      </c>
      <c r="N1038" s="14">
        <f t="shared" si="540"/>
        <v>0</v>
      </c>
      <c r="O1038" s="15" t="e">
        <f t="shared" si="541"/>
        <v>#VALUE!</v>
      </c>
      <c r="P1038" s="15" t="e">
        <f t="shared" si="542"/>
        <v>#VALUE!</v>
      </c>
      <c r="Q1038" s="17" t="e">
        <f>VLOOKUP($A1038,'DATA PENGUKURAN GARDU'!$A:$BS,42,0)</f>
        <v>#N/A</v>
      </c>
      <c r="R1038" s="18" t="e">
        <f t="shared" si="543"/>
        <v>#N/A</v>
      </c>
      <c r="S1038" s="17" t="e">
        <f>VLOOKUP($A1038,'DATA PENGUKURAN GARDU'!$A:$BS,44,0)</f>
        <v>#N/A</v>
      </c>
      <c r="T1038" s="18" t="e">
        <f t="shared" si="544"/>
        <v>#N/A</v>
      </c>
      <c r="U1038" s="17" t="e">
        <f>VLOOKUP($A1038,'DATA PENGUKURAN GARDU'!$A:$BS,46,0)</f>
        <v>#N/A</v>
      </c>
      <c r="V1038" s="18" t="e">
        <f t="shared" si="545"/>
        <v>#N/A</v>
      </c>
      <c r="W1038" s="17" t="e">
        <f>VLOOKUP($A1038,'DATA PENGUKURAN GARDU'!$A:$BS,48,0)</f>
        <v>#N/A</v>
      </c>
      <c r="X1038" s="17" t="e">
        <f>VLOOKUP($A1038,'DATA PENGUKURAN GARDU'!$A:$BS,53,0)</f>
        <v>#N/A</v>
      </c>
      <c r="Y1038" s="17" t="e">
        <f>VLOOKUP($A1038,'DATA PENGUKURAN GARDU'!$A:$BS,54,0)</f>
        <v>#N/A</v>
      </c>
      <c r="Z1038" s="17" t="e">
        <f>VLOOKUP($A1038,'DATA PENGUKURAN GARDU'!$A:$BS,55,0)</f>
        <v>#N/A</v>
      </c>
      <c r="AA1038" s="20" t="e">
        <f>VLOOKUP($B1038,'DATA PENGUKURAN GARDU'!$A:$BS,42,0)</f>
        <v>#N/A</v>
      </c>
      <c r="AB1038" s="21" t="e">
        <f t="shared" si="546"/>
        <v>#N/A</v>
      </c>
      <c r="AC1038" s="20" t="e">
        <f>VLOOKUP($B1038,'DATA PENGUKURAN GARDU'!$A:$BS,44,0)</f>
        <v>#N/A</v>
      </c>
      <c r="AD1038" s="21" t="e">
        <f t="shared" si="547"/>
        <v>#N/A</v>
      </c>
      <c r="AE1038" s="20" t="e">
        <f>VLOOKUP($B1038,'DATA PENGUKURAN GARDU'!$A:$BS,46,0)</f>
        <v>#N/A</v>
      </c>
      <c r="AF1038" s="21" t="e">
        <f t="shared" si="548"/>
        <v>#N/A</v>
      </c>
      <c r="AG1038" s="20" t="e">
        <f>VLOOKUP($B1038,'DATA PENGUKURAN GARDU'!$A:$BS,46,0)</f>
        <v>#N/A</v>
      </c>
      <c r="AH1038" s="20" t="e">
        <f>VLOOKUP($B1038,'DATA PENGUKURAN GARDU'!$A:$BS,53,0)</f>
        <v>#N/A</v>
      </c>
      <c r="AI1038" s="20" t="e">
        <f>VLOOKUP($B1038,'DATA PENGUKURAN GARDU'!$A:$BS,54,0)</f>
        <v>#N/A</v>
      </c>
      <c r="AJ1038" s="17" t="e">
        <f>VLOOKUP($C1038,'DATA PENGUKURAN GARDU'!$A:$BS,42,0)</f>
        <v>#N/A</v>
      </c>
      <c r="AK1038" s="23" t="e">
        <f t="shared" si="549"/>
        <v>#N/A</v>
      </c>
      <c r="AL1038" s="17" t="e">
        <f>VLOOKUP($C1038,'DATA PENGUKURAN GARDU'!$A:$BS,44,0)</f>
        <v>#N/A</v>
      </c>
      <c r="AM1038" s="23" t="e">
        <f t="shared" si="550"/>
        <v>#N/A</v>
      </c>
      <c r="AN1038" s="17" t="e">
        <f>VLOOKUP($C1038,'DATA PENGUKURAN GARDU'!$A:$BS,46,0)</f>
        <v>#N/A</v>
      </c>
      <c r="AO1038" s="23" t="e">
        <f t="shared" si="551"/>
        <v>#N/A</v>
      </c>
      <c r="AP1038" s="17" t="e">
        <f>VLOOKUP($C1038,'DATA PENGUKURAN GARDU'!$A:$BS,46,0)</f>
        <v>#N/A</v>
      </c>
      <c r="AQ1038" s="17" t="e">
        <f>VLOOKUP($C1038,'DATA PENGUKURAN GARDU'!$A:$BS,53,0)</f>
        <v>#N/A</v>
      </c>
      <c r="AR1038" s="17" t="e">
        <f>VLOOKUP($C1038,'DATA PENGUKURAN GARDU'!$A:$BS,54,0)</f>
        <v>#N/A</v>
      </c>
      <c r="AS1038" s="20" t="e">
        <f>VLOOKUP($D1038,'DATA PENGUKURAN GARDU'!$A:$BS,42,0)</f>
        <v>#N/A</v>
      </c>
      <c r="AT1038" s="21" t="e">
        <f t="shared" si="552"/>
        <v>#N/A</v>
      </c>
      <c r="AU1038" s="20" t="e">
        <f>VLOOKUP($D1038,'DATA PENGUKURAN GARDU'!$A:$BS,44,0)</f>
        <v>#N/A</v>
      </c>
      <c r="AV1038" s="21" t="e">
        <f t="shared" si="553"/>
        <v>#N/A</v>
      </c>
      <c r="AW1038" s="20" t="e">
        <f>VLOOKUP($D1038,'DATA PENGUKURAN GARDU'!$A:$BS,46,0)</f>
        <v>#N/A</v>
      </c>
      <c r="AX1038" s="21" t="e">
        <f t="shared" si="554"/>
        <v>#N/A</v>
      </c>
      <c r="AY1038" s="20" t="e">
        <f>VLOOKUP($D1038,'DATA PENGUKURAN GARDU'!$A:$BS,46,0)</f>
        <v>#N/A</v>
      </c>
      <c r="AZ1038" s="20" t="e">
        <f>VLOOKUP($D1038,'DATA PENGUKURAN GARDU'!$A:$BS,53,0)</f>
        <v>#N/A</v>
      </c>
      <c r="BA1038" s="20" t="e">
        <f>VLOOKUP($D1038,'DATA PENGUKURAN GARDU'!$A:$BS,54,0)</f>
        <v>#N/A</v>
      </c>
      <c r="BB1038" s="17" t="e">
        <f>VLOOKUP($E1038,'DATA PENGUKURAN GARDU'!$A:$BS,42,0)</f>
        <v>#N/A</v>
      </c>
      <c r="BC1038" s="23" t="e">
        <f t="shared" si="555"/>
        <v>#N/A</v>
      </c>
      <c r="BD1038" s="17" t="e">
        <f>VLOOKUP($E1038,'DATA PENGUKURAN GARDU'!$A:$BS,44,0)</f>
        <v>#N/A</v>
      </c>
      <c r="BE1038" s="23" t="e">
        <f t="shared" si="556"/>
        <v>#N/A</v>
      </c>
      <c r="BF1038" s="17" t="e">
        <f>VLOOKUP($E1038,'DATA PENGUKURAN GARDU'!$A:$BS,46,0)</f>
        <v>#N/A</v>
      </c>
      <c r="BG1038" s="23" t="e">
        <f t="shared" si="557"/>
        <v>#N/A</v>
      </c>
      <c r="BH1038" s="17" t="e">
        <f>VLOOKUP($E1038,'DATA PENGUKURAN GARDU'!$A:$BS,46,0)</f>
        <v>#N/A</v>
      </c>
      <c r="BI1038" s="17" t="e">
        <f>VLOOKUP($E1038,'DATA PENGUKURAN GARDU'!$A:$BS,53,0)</f>
        <v>#N/A</v>
      </c>
      <c r="BJ1038" s="17" t="e">
        <f>VLOOKUP($E1038,'DATA PENGUKURAN GARDU'!$A:$BS,54,0)</f>
        <v>#N/A</v>
      </c>
      <c r="BK1038" s="20" t="e">
        <f t="shared" si="558"/>
        <v>#N/A</v>
      </c>
      <c r="BL1038" s="20" t="e">
        <f t="shared" si="559"/>
        <v>#N/A</v>
      </c>
      <c r="BM1038" s="20" t="e">
        <f t="shared" si="560"/>
        <v>#N/A</v>
      </c>
      <c r="BN1038" s="25" t="e">
        <f t="shared" si="561"/>
        <v>#N/A</v>
      </c>
      <c r="BO1038" s="26" t="str">
        <f t="shared" si="562"/>
        <v>0</v>
      </c>
      <c r="BP1038" s="21" t="e">
        <f t="shared" si="563"/>
        <v>#VALUE!</v>
      </c>
      <c r="BQ1038" s="20" t="e">
        <f t="shared" si="564"/>
        <v>#N/A</v>
      </c>
      <c r="BR1038" s="20" t="e">
        <v>#N/A</v>
      </c>
      <c r="BS1038" s="9" t="e">
        <v>#N/A</v>
      </c>
      <c r="BT1038" s="2" t="e">
        <f t="shared" si="565"/>
        <v>#VALUE!</v>
      </c>
      <c r="BU1038" s="2" t="e">
        <f t="shared" si="533"/>
        <v>#N/A</v>
      </c>
      <c r="BV1038" s="2" t="e">
        <f t="shared" si="534"/>
        <v>#N/A</v>
      </c>
    </row>
    <row r="1039" s="2" customFormat="1" ht="22.95" customHeight="1" spans="1:74">
      <c r="A1039" s="9" t="str">
        <f t="shared" si="535"/>
        <v>NL 022Induk</v>
      </c>
      <c r="B1039" s="9" t="str">
        <f t="shared" si="536"/>
        <v>NL 022jurusan 1</v>
      </c>
      <c r="C1039" s="9" t="str">
        <f t="shared" si="537"/>
        <v>NL 022jurusan 2</v>
      </c>
      <c r="D1039" s="9" t="str">
        <f t="shared" si="538"/>
        <v>NL 022jurusan 3</v>
      </c>
      <c r="E1039" s="9" t="str">
        <f t="shared" si="539"/>
        <v>NL 022jurusan 4</v>
      </c>
      <c r="F1039" s="10" t="s">
        <v>324</v>
      </c>
      <c r="G1039" s="10" t="s">
        <v>101</v>
      </c>
      <c r="H1039" s="10" t="s">
        <v>1265</v>
      </c>
      <c r="I1039" s="10">
        <v>0.8796</v>
      </c>
      <c r="J1039" s="10">
        <v>124.03388</v>
      </c>
      <c r="K1039" s="10" t="s">
        <v>7465</v>
      </c>
      <c r="L1039" s="10" t="s">
        <v>7465</v>
      </c>
      <c r="M1039" s="10" t="s">
        <v>7465</v>
      </c>
      <c r="N1039" s="14">
        <f t="shared" si="540"/>
        <v>0</v>
      </c>
      <c r="O1039" s="15" t="e">
        <f t="shared" si="541"/>
        <v>#VALUE!</v>
      </c>
      <c r="P1039" s="15" t="e">
        <f t="shared" si="542"/>
        <v>#VALUE!</v>
      </c>
      <c r="Q1039" s="17" t="e">
        <f>VLOOKUP($A1039,'DATA PENGUKURAN GARDU'!$A:$BS,42,0)</f>
        <v>#N/A</v>
      </c>
      <c r="R1039" s="18" t="e">
        <f t="shared" si="543"/>
        <v>#N/A</v>
      </c>
      <c r="S1039" s="17" t="e">
        <f>VLOOKUP($A1039,'DATA PENGUKURAN GARDU'!$A:$BS,44,0)</f>
        <v>#N/A</v>
      </c>
      <c r="T1039" s="18" t="e">
        <f t="shared" si="544"/>
        <v>#N/A</v>
      </c>
      <c r="U1039" s="17" t="e">
        <f>VLOOKUP($A1039,'DATA PENGUKURAN GARDU'!$A:$BS,46,0)</f>
        <v>#N/A</v>
      </c>
      <c r="V1039" s="18" t="e">
        <f t="shared" si="545"/>
        <v>#N/A</v>
      </c>
      <c r="W1039" s="17" t="e">
        <f>VLOOKUP($A1039,'DATA PENGUKURAN GARDU'!$A:$BS,48,0)</f>
        <v>#N/A</v>
      </c>
      <c r="X1039" s="17" t="e">
        <f>VLOOKUP($A1039,'DATA PENGUKURAN GARDU'!$A:$BS,53,0)</f>
        <v>#N/A</v>
      </c>
      <c r="Y1039" s="17" t="e">
        <f>VLOOKUP($A1039,'DATA PENGUKURAN GARDU'!$A:$BS,54,0)</f>
        <v>#N/A</v>
      </c>
      <c r="Z1039" s="17" t="e">
        <f>VLOOKUP($A1039,'DATA PENGUKURAN GARDU'!$A:$BS,55,0)</f>
        <v>#N/A</v>
      </c>
      <c r="AA1039" s="20" t="e">
        <f>VLOOKUP($B1039,'DATA PENGUKURAN GARDU'!$A:$BS,42,0)</f>
        <v>#N/A</v>
      </c>
      <c r="AB1039" s="21" t="e">
        <f t="shared" si="546"/>
        <v>#N/A</v>
      </c>
      <c r="AC1039" s="20" t="e">
        <f>VLOOKUP($B1039,'DATA PENGUKURAN GARDU'!$A:$BS,44,0)</f>
        <v>#N/A</v>
      </c>
      <c r="AD1039" s="21" t="e">
        <f t="shared" si="547"/>
        <v>#N/A</v>
      </c>
      <c r="AE1039" s="20" t="e">
        <f>VLOOKUP($B1039,'DATA PENGUKURAN GARDU'!$A:$BS,46,0)</f>
        <v>#N/A</v>
      </c>
      <c r="AF1039" s="21" t="e">
        <f t="shared" si="548"/>
        <v>#N/A</v>
      </c>
      <c r="AG1039" s="20" t="e">
        <f>VLOOKUP($B1039,'DATA PENGUKURAN GARDU'!$A:$BS,46,0)</f>
        <v>#N/A</v>
      </c>
      <c r="AH1039" s="20" t="e">
        <f>VLOOKUP($B1039,'DATA PENGUKURAN GARDU'!$A:$BS,53,0)</f>
        <v>#N/A</v>
      </c>
      <c r="AI1039" s="20" t="e">
        <f>VLOOKUP($B1039,'DATA PENGUKURAN GARDU'!$A:$BS,54,0)</f>
        <v>#N/A</v>
      </c>
      <c r="AJ1039" s="17" t="e">
        <f>VLOOKUP($C1039,'DATA PENGUKURAN GARDU'!$A:$BS,42,0)</f>
        <v>#N/A</v>
      </c>
      <c r="AK1039" s="23" t="e">
        <f t="shared" si="549"/>
        <v>#N/A</v>
      </c>
      <c r="AL1039" s="17" t="e">
        <f>VLOOKUP($C1039,'DATA PENGUKURAN GARDU'!$A:$BS,44,0)</f>
        <v>#N/A</v>
      </c>
      <c r="AM1039" s="23" t="e">
        <f t="shared" si="550"/>
        <v>#N/A</v>
      </c>
      <c r="AN1039" s="17" t="e">
        <f>VLOOKUP($C1039,'DATA PENGUKURAN GARDU'!$A:$BS,46,0)</f>
        <v>#N/A</v>
      </c>
      <c r="AO1039" s="23" t="e">
        <f t="shared" si="551"/>
        <v>#N/A</v>
      </c>
      <c r="AP1039" s="17" t="e">
        <f>VLOOKUP($C1039,'DATA PENGUKURAN GARDU'!$A:$BS,46,0)</f>
        <v>#N/A</v>
      </c>
      <c r="AQ1039" s="17" t="e">
        <f>VLOOKUP($C1039,'DATA PENGUKURAN GARDU'!$A:$BS,53,0)</f>
        <v>#N/A</v>
      </c>
      <c r="AR1039" s="17" t="e">
        <f>VLOOKUP($C1039,'DATA PENGUKURAN GARDU'!$A:$BS,54,0)</f>
        <v>#N/A</v>
      </c>
      <c r="AS1039" s="20" t="e">
        <f>VLOOKUP($D1039,'DATA PENGUKURAN GARDU'!$A:$BS,42,0)</f>
        <v>#N/A</v>
      </c>
      <c r="AT1039" s="21" t="e">
        <f t="shared" si="552"/>
        <v>#N/A</v>
      </c>
      <c r="AU1039" s="20" t="e">
        <f>VLOOKUP($D1039,'DATA PENGUKURAN GARDU'!$A:$BS,44,0)</f>
        <v>#N/A</v>
      </c>
      <c r="AV1039" s="21" t="e">
        <f t="shared" si="553"/>
        <v>#N/A</v>
      </c>
      <c r="AW1039" s="20" t="e">
        <f>VLOOKUP($D1039,'DATA PENGUKURAN GARDU'!$A:$BS,46,0)</f>
        <v>#N/A</v>
      </c>
      <c r="AX1039" s="21" t="e">
        <f t="shared" si="554"/>
        <v>#N/A</v>
      </c>
      <c r="AY1039" s="20" t="e">
        <f>VLOOKUP($D1039,'DATA PENGUKURAN GARDU'!$A:$BS,46,0)</f>
        <v>#N/A</v>
      </c>
      <c r="AZ1039" s="20" t="e">
        <f>VLOOKUP($D1039,'DATA PENGUKURAN GARDU'!$A:$BS,53,0)</f>
        <v>#N/A</v>
      </c>
      <c r="BA1039" s="20" t="e">
        <f>VLOOKUP($D1039,'DATA PENGUKURAN GARDU'!$A:$BS,54,0)</f>
        <v>#N/A</v>
      </c>
      <c r="BB1039" s="17" t="e">
        <f>VLOOKUP($E1039,'DATA PENGUKURAN GARDU'!$A:$BS,42,0)</f>
        <v>#N/A</v>
      </c>
      <c r="BC1039" s="23" t="e">
        <f t="shared" si="555"/>
        <v>#N/A</v>
      </c>
      <c r="BD1039" s="17" t="e">
        <f>VLOOKUP($E1039,'DATA PENGUKURAN GARDU'!$A:$BS,44,0)</f>
        <v>#N/A</v>
      </c>
      <c r="BE1039" s="23" t="e">
        <f t="shared" si="556"/>
        <v>#N/A</v>
      </c>
      <c r="BF1039" s="17" t="e">
        <f>VLOOKUP($E1039,'DATA PENGUKURAN GARDU'!$A:$BS,46,0)</f>
        <v>#N/A</v>
      </c>
      <c r="BG1039" s="23" t="e">
        <f t="shared" si="557"/>
        <v>#N/A</v>
      </c>
      <c r="BH1039" s="17" t="e">
        <f>VLOOKUP($E1039,'DATA PENGUKURAN GARDU'!$A:$BS,46,0)</f>
        <v>#N/A</v>
      </c>
      <c r="BI1039" s="17" t="e">
        <f>VLOOKUP($E1039,'DATA PENGUKURAN GARDU'!$A:$BS,53,0)</f>
        <v>#N/A</v>
      </c>
      <c r="BJ1039" s="17" t="e">
        <f>VLOOKUP($E1039,'DATA PENGUKURAN GARDU'!$A:$BS,54,0)</f>
        <v>#N/A</v>
      </c>
      <c r="BK1039" s="20" t="e">
        <f t="shared" si="558"/>
        <v>#N/A</v>
      </c>
      <c r="BL1039" s="20" t="e">
        <f t="shared" si="559"/>
        <v>#N/A</v>
      </c>
      <c r="BM1039" s="20" t="e">
        <f t="shared" si="560"/>
        <v>#N/A</v>
      </c>
      <c r="BN1039" s="25" t="e">
        <f t="shared" si="561"/>
        <v>#N/A</v>
      </c>
      <c r="BO1039" s="26" t="str">
        <f t="shared" si="562"/>
        <v>0</v>
      </c>
      <c r="BP1039" s="21" t="e">
        <f t="shared" si="563"/>
        <v>#VALUE!</v>
      </c>
      <c r="BQ1039" s="20" t="e">
        <f t="shared" si="564"/>
        <v>#N/A</v>
      </c>
      <c r="BR1039" s="20" t="e">
        <v>#N/A</v>
      </c>
      <c r="BS1039" s="9" t="e">
        <v>#N/A</v>
      </c>
      <c r="BT1039" s="2" t="e">
        <f t="shared" si="565"/>
        <v>#VALUE!</v>
      </c>
      <c r="BU1039" s="2" t="e">
        <f t="shared" si="533"/>
        <v>#N/A</v>
      </c>
      <c r="BV1039" s="2" t="e">
        <f t="shared" si="534"/>
        <v>#N/A</v>
      </c>
    </row>
    <row r="1040" s="2" customFormat="1" ht="22.95" customHeight="1" spans="1:74">
      <c r="A1040" s="9" t="str">
        <f t="shared" si="535"/>
        <v>NL 027Induk</v>
      </c>
      <c r="B1040" s="9" t="str">
        <f t="shared" si="536"/>
        <v>NL 027jurusan 1</v>
      </c>
      <c r="C1040" s="9" t="str">
        <f t="shared" si="537"/>
        <v>NL 027jurusan 2</v>
      </c>
      <c r="D1040" s="9" t="str">
        <f t="shared" si="538"/>
        <v>NL 027jurusan 3</v>
      </c>
      <c r="E1040" s="9" t="str">
        <f t="shared" si="539"/>
        <v>NL 027jurusan 4</v>
      </c>
      <c r="F1040" s="10" t="s">
        <v>324</v>
      </c>
      <c r="G1040" s="10" t="s">
        <v>101</v>
      </c>
      <c r="H1040" s="10" t="s">
        <v>1266</v>
      </c>
      <c r="I1040" s="10">
        <v>0.87785</v>
      </c>
      <c r="J1040" s="10">
        <v>124.04055</v>
      </c>
      <c r="K1040" s="10" t="s">
        <v>7465</v>
      </c>
      <c r="L1040" s="10" t="s">
        <v>7465</v>
      </c>
      <c r="M1040" s="10" t="s">
        <v>7465</v>
      </c>
      <c r="N1040" s="14">
        <f t="shared" si="540"/>
        <v>0</v>
      </c>
      <c r="O1040" s="15" t="e">
        <f t="shared" si="541"/>
        <v>#VALUE!</v>
      </c>
      <c r="P1040" s="15" t="e">
        <f t="shared" si="542"/>
        <v>#VALUE!</v>
      </c>
      <c r="Q1040" s="17" t="e">
        <f>VLOOKUP($A1040,'DATA PENGUKURAN GARDU'!$A:$BS,42,0)</f>
        <v>#N/A</v>
      </c>
      <c r="R1040" s="18" t="e">
        <f t="shared" si="543"/>
        <v>#N/A</v>
      </c>
      <c r="S1040" s="17" t="e">
        <f>VLOOKUP($A1040,'DATA PENGUKURAN GARDU'!$A:$BS,44,0)</f>
        <v>#N/A</v>
      </c>
      <c r="T1040" s="18" t="e">
        <f t="shared" si="544"/>
        <v>#N/A</v>
      </c>
      <c r="U1040" s="17" t="e">
        <f>VLOOKUP($A1040,'DATA PENGUKURAN GARDU'!$A:$BS,46,0)</f>
        <v>#N/A</v>
      </c>
      <c r="V1040" s="18" t="e">
        <f t="shared" si="545"/>
        <v>#N/A</v>
      </c>
      <c r="W1040" s="17" t="e">
        <f>VLOOKUP($A1040,'DATA PENGUKURAN GARDU'!$A:$BS,48,0)</f>
        <v>#N/A</v>
      </c>
      <c r="X1040" s="17" t="e">
        <f>VLOOKUP($A1040,'DATA PENGUKURAN GARDU'!$A:$BS,53,0)</f>
        <v>#N/A</v>
      </c>
      <c r="Y1040" s="17" t="e">
        <f>VLOOKUP($A1040,'DATA PENGUKURAN GARDU'!$A:$BS,54,0)</f>
        <v>#N/A</v>
      </c>
      <c r="Z1040" s="17" t="e">
        <f>VLOOKUP($A1040,'DATA PENGUKURAN GARDU'!$A:$BS,55,0)</f>
        <v>#N/A</v>
      </c>
      <c r="AA1040" s="20" t="e">
        <f>VLOOKUP($B1040,'DATA PENGUKURAN GARDU'!$A:$BS,42,0)</f>
        <v>#N/A</v>
      </c>
      <c r="AB1040" s="21" t="e">
        <f t="shared" si="546"/>
        <v>#N/A</v>
      </c>
      <c r="AC1040" s="20" t="e">
        <f>VLOOKUP($B1040,'DATA PENGUKURAN GARDU'!$A:$BS,44,0)</f>
        <v>#N/A</v>
      </c>
      <c r="AD1040" s="21" t="e">
        <f t="shared" si="547"/>
        <v>#N/A</v>
      </c>
      <c r="AE1040" s="20" t="e">
        <f>VLOOKUP($B1040,'DATA PENGUKURAN GARDU'!$A:$BS,46,0)</f>
        <v>#N/A</v>
      </c>
      <c r="AF1040" s="21" t="e">
        <f t="shared" si="548"/>
        <v>#N/A</v>
      </c>
      <c r="AG1040" s="20" t="e">
        <f>VLOOKUP($B1040,'DATA PENGUKURAN GARDU'!$A:$BS,46,0)</f>
        <v>#N/A</v>
      </c>
      <c r="AH1040" s="20" t="e">
        <f>VLOOKUP($B1040,'DATA PENGUKURAN GARDU'!$A:$BS,53,0)</f>
        <v>#N/A</v>
      </c>
      <c r="AI1040" s="20" t="e">
        <f>VLOOKUP($B1040,'DATA PENGUKURAN GARDU'!$A:$BS,54,0)</f>
        <v>#N/A</v>
      </c>
      <c r="AJ1040" s="17" t="e">
        <f>VLOOKUP($C1040,'DATA PENGUKURAN GARDU'!$A:$BS,42,0)</f>
        <v>#N/A</v>
      </c>
      <c r="AK1040" s="23" t="e">
        <f t="shared" si="549"/>
        <v>#N/A</v>
      </c>
      <c r="AL1040" s="17" t="e">
        <f>VLOOKUP($C1040,'DATA PENGUKURAN GARDU'!$A:$BS,44,0)</f>
        <v>#N/A</v>
      </c>
      <c r="AM1040" s="23" t="e">
        <f t="shared" si="550"/>
        <v>#N/A</v>
      </c>
      <c r="AN1040" s="17" t="e">
        <f>VLOOKUP($C1040,'DATA PENGUKURAN GARDU'!$A:$BS,46,0)</f>
        <v>#N/A</v>
      </c>
      <c r="AO1040" s="23" t="e">
        <f t="shared" si="551"/>
        <v>#N/A</v>
      </c>
      <c r="AP1040" s="17" t="e">
        <f>VLOOKUP($C1040,'DATA PENGUKURAN GARDU'!$A:$BS,46,0)</f>
        <v>#N/A</v>
      </c>
      <c r="AQ1040" s="17" t="e">
        <f>VLOOKUP($C1040,'DATA PENGUKURAN GARDU'!$A:$BS,53,0)</f>
        <v>#N/A</v>
      </c>
      <c r="AR1040" s="17" t="e">
        <f>VLOOKUP($C1040,'DATA PENGUKURAN GARDU'!$A:$BS,54,0)</f>
        <v>#N/A</v>
      </c>
      <c r="AS1040" s="20" t="e">
        <f>VLOOKUP($D1040,'DATA PENGUKURAN GARDU'!$A:$BS,42,0)</f>
        <v>#N/A</v>
      </c>
      <c r="AT1040" s="21" t="e">
        <f t="shared" si="552"/>
        <v>#N/A</v>
      </c>
      <c r="AU1040" s="20" t="e">
        <f>VLOOKUP($D1040,'DATA PENGUKURAN GARDU'!$A:$BS,44,0)</f>
        <v>#N/A</v>
      </c>
      <c r="AV1040" s="21" t="e">
        <f t="shared" si="553"/>
        <v>#N/A</v>
      </c>
      <c r="AW1040" s="20" t="e">
        <f>VLOOKUP($D1040,'DATA PENGUKURAN GARDU'!$A:$BS,46,0)</f>
        <v>#N/A</v>
      </c>
      <c r="AX1040" s="21" t="e">
        <f t="shared" si="554"/>
        <v>#N/A</v>
      </c>
      <c r="AY1040" s="20" t="e">
        <f>VLOOKUP($D1040,'DATA PENGUKURAN GARDU'!$A:$BS,46,0)</f>
        <v>#N/A</v>
      </c>
      <c r="AZ1040" s="20" t="e">
        <f>VLOOKUP($D1040,'DATA PENGUKURAN GARDU'!$A:$BS,53,0)</f>
        <v>#N/A</v>
      </c>
      <c r="BA1040" s="20" t="e">
        <f>VLOOKUP($D1040,'DATA PENGUKURAN GARDU'!$A:$BS,54,0)</f>
        <v>#N/A</v>
      </c>
      <c r="BB1040" s="17" t="e">
        <f>VLOOKUP($E1040,'DATA PENGUKURAN GARDU'!$A:$BS,42,0)</f>
        <v>#N/A</v>
      </c>
      <c r="BC1040" s="23" t="e">
        <f t="shared" si="555"/>
        <v>#N/A</v>
      </c>
      <c r="BD1040" s="17" t="e">
        <f>VLOOKUP($E1040,'DATA PENGUKURAN GARDU'!$A:$BS,44,0)</f>
        <v>#N/A</v>
      </c>
      <c r="BE1040" s="23" t="e">
        <f t="shared" si="556"/>
        <v>#N/A</v>
      </c>
      <c r="BF1040" s="17" t="e">
        <f>VLOOKUP($E1040,'DATA PENGUKURAN GARDU'!$A:$BS,46,0)</f>
        <v>#N/A</v>
      </c>
      <c r="BG1040" s="23" t="e">
        <f t="shared" si="557"/>
        <v>#N/A</v>
      </c>
      <c r="BH1040" s="17" t="e">
        <f>VLOOKUP($E1040,'DATA PENGUKURAN GARDU'!$A:$BS,46,0)</f>
        <v>#N/A</v>
      </c>
      <c r="BI1040" s="17" t="e">
        <f>VLOOKUP($E1040,'DATA PENGUKURAN GARDU'!$A:$BS,53,0)</f>
        <v>#N/A</v>
      </c>
      <c r="BJ1040" s="17" t="e">
        <f>VLOOKUP($E1040,'DATA PENGUKURAN GARDU'!$A:$BS,54,0)</f>
        <v>#N/A</v>
      </c>
      <c r="BK1040" s="20" t="e">
        <f t="shared" si="558"/>
        <v>#N/A</v>
      </c>
      <c r="BL1040" s="20" t="e">
        <f t="shared" si="559"/>
        <v>#N/A</v>
      </c>
      <c r="BM1040" s="20" t="e">
        <f t="shared" si="560"/>
        <v>#N/A</v>
      </c>
      <c r="BN1040" s="25" t="e">
        <f t="shared" si="561"/>
        <v>#N/A</v>
      </c>
      <c r="BO1040" s="26" t="str">
        <f t="shared" si="562"/>
        <v>0</v>
      </c>
      <c r="BP1040" s="21" t="e">
        <f t="shared" si="563"/>
        <v>#VALUE!</v>
      </c>
      <c r="BQ1040" s="20" t="e">
        <f t="shared" si="564"/>
        <v>#N/A</v>
      </c>
      <c r="BR1040" s="20" t="e">
        <v>#N/A</v>
      </c>
      <c r="BS1040" s="9" t="e">
        <v>#N/A</v>
      </c>
      <c r="BT1040" s="2" t="e">
        <f t="shared" si="565"/>
        <v>#VALUE!</v>
      </c>
      <c r="BU1040" s="2" t="e">
        <f t="shared" si="533"/>
        <v>#N/A</v>
      </c>
      <c r="BV1040" s="2" t="e">
        <f t="shared" si="534"/>
        <v>#N/A</v>
      </c>
    </row>
    <row r="1041" s="2" customFormat="1" ht="22.95" customHeight="1" spans="1:74">
      <c r="A1041" s="9" t="str">
        <f t="shared" si="535"/>
        <v>NL 029Induk</v>
      </c>
      <c r="B1041" s="9" t="str">
        <f t="shared" si="536"/>
        <v>NL 029jurusan 1</v>
      </c>
      <c r="C1041" s="9" t="str">
        <f t="shared" si="537"/>
        <v>NL 029jurusan 2</v>
      </c>
      <c r="D1041" s="9" t="str">
        <f t="shared" si="538"/>
        <v>NL 029jurusan 3</v>
      </c>
      <c r="E1041" s="9" t="str">
        <f t="shared" si="539"/>
        <v>NL 029jurusan 4</v>
      </c>
      <c r="F1041" s="10" t="s">
        <v>324</v>
      </c>
      <c r="G1041" s="10" t="s">
        <v>101</v>
      </c>
      <c r="H1041" s="10" t="s">
        <v>1267</v>
      </c>
      <c r="I1041" s="10">
        <v>0.85998</v>
      </c>
      <c r="J1041" s="10">
        <v>123.98951</v>
      </c>
      <c r="K1041" s="10" t="s">
        <v>7465</v>
      </c>
      <c r="L1041" s="10" t="s">
        <v>7465</v>
      </c>
      <c r="M1041" s="10" t="s">
        <v>7465</v>
      </c>
      <c r="N1041" s="14">
        <f t="shared" si="540"/>
        <v>0</v>
      </c>
      <c r="O1041" s="15" t="e">
        <f t="shared" si="541"/>
        <v>#VALUE!</v>
      </c>
      <c r="P1041" s="15" t="e">
        <f t="shared" si="542"/>
        <v>#VALUE!</v>
      </c>
      <c r="Q1041" s="17" t="e">
        <f>VLOOKUP($A1041,'DATA PENGUKURAN GARDU'!$A:$BS,42,0)</f>
        <v>#N/A</v>
      </c>
      <c r="R1041" s="18" t="e">
        <f t="shared" si="543"/>
        <v>#N/A</v>
      </c>
      <c r="S1041" s="17" t="e">
        <f>VLOOKUP($A1041,'DATA PENGUKURAN GARDU'!$A:$BS,44,0)</f>
        <v>#N/A</v>
      </c>
      <c r="T1041" s="18" t="e">
        <f t="shared" si="544"/>
        <v>#N/A</v>
      </c>
      <c r="U1041" s="17" t="e">
        <f>VLOOKUP($A1041,'DATA PENGUKURAN GARDU'!$A:$BS,46,0)</f>
        <v>#N/A</v>
      </c>
      <c r="V1041" s="18" t="e">
        <f t="shared" si="545"/>
        <v>#N/A</v>
      </c>
      <c r="W1041" s="17" t="e">
        <f>VLOOKUP($A1041,'DATA PENGUKURAN GARDU'!$A:$BS,48,0)</f>
        <v>#N/A</v>
      </c>
      <c r="X1041" s="17" t="e">
        <f>VLOOKUP($A1041,'DATA PENGUKURAN GARDU'!$A:$BS,53,0)</f>
        <v>#N/A</v>
      </c>
      <c r="Y1041" s="17" t="e">
        <f>VLOOKUP($A1041,'DATA PENGUKURAN GARDU'!$A:$BS,54,0)</f>
        <v>#N/A</v>
      </c>
      <c r="Z1041" s="17" t="e">
        <f>VLOOKUP($A1041,'DATA PENGUKURAN GARDU'!$A:$BS,55,0)</f>
        <v>#N/A</v>
      </c>
      <c r="AA1041" s="20" t="e">
        <f>VLOOKUP($B1041,'DATA PENGUKURAN GARDU'!$A:$BS,42,0)</f>
        <v>#N/A</v>
      </c>
      <c r="AB1041" s="21" t="e">
        <f t="shared" si="546"/>
        <v>#N/A</v>
      </c>
      <c r="AC1041" s="20" t="e">
        <f>VLOOKUP($B1041,'DATA PENGUKURAN GARDU'!$A:$BS,44,0)</f>
        <v>#N/A</v>
      </c>
      <c r="AD1041" s="21" t="e">
        <f t="shared" si="547"/>
        <v>#N/A</v>
      </c>
      <c r="AE1041" s="20" t="e">
        <f>VLOOKUP($B1041,'DATA PENGUKURAN GARDU'!$A:$BS,46,0)</f>
        <v>#N/A</v>
      </c>
      <c r="AF1041" s="21" t="e">
        <f t="shared" si="548"/>
        <v>#N/A</v>
      </c>
      <c r="AG1041" s="20" t="e">
        <f>VLOOKUP($B1041,'DATA PENGUKURAN GARDU'!$A:$BS,46,0)</f>
        <v>#N/A</v>
      </c>
      <c r="AH1041" s="20" t="e">
        <f>VLOOKUP($B1041,'DATA PENGUKURAN GARDU'!$A:$BS,53,0)</f>
        <v>#N/A</v>
      </c>
      <c r="AI1041" s="20" t="e">
        <f>VLOOKUP($B1041,'DATA PENGUKURAN GARDU'!$A:$BS,54,0)</f>
        <v>#N/A</v>
      </c>
      <c r="AJ1041" s="17" t="e">
        <f>VLOOKUP($C1041,'DATA PENGUKURAN GARDU'!$A:$BS,42,0)</f>
        <v>#N/A</v>
      </c>
      <c r="AK1041" s="23" t="e">
        <f t="shared" si="549"/>
        <v>#N/A</v>
      </c>
      <c r="AL1041" s="17" t="e">
        <f>VLOOKUP($C1041,'DATA PENGUKURAN GARDU'!$A:$BS,44,0)</f>
        <v>#N/A</v>
      </c>
      <c r="AM1041" s="23" t="e">
        <f t="shared" si="550"/>
        <v>#N/A</v>
      </c>
      <c r="AN1041" s="17" t="e">
        <f>VLOOKUP($C1041,'DATA PENGUKURAN GARDU'!$A:$BS,46,0)</f>
        <v>#N/A</v>
      </c>
      <c r="AO1041" s="23" t="e">
        <f t="shared" si="551"/>
        <v>#N/A</v>
      </c>
      <c r="AP1041" s="17" t="e">
        <f>VLOOKUP($C1041,'DATA PENGUKURAN GARDU'!$A:$BS,46,0)</f>
        <v>#N/A</v>
      </c>
      <c r="AQ1041" s="17" t="e">
        <f>VLOOKUP($C1041,'DATA PENGUKURAN GARDU'!$A:$BS,53,0)</f>
        <v>#N/A</v>
      </c>
      <c r="AR1041" s="17" t="e">
        <f>VLOOKUP($C1041,'DATA PENGUKURAN GARDU'!$A:$BS,54,0)</f>
        <v>#N/A</v>
      </c>
      <c r="AS1041" s="20" t="e">
        <f>VLOOKUP($D1041,'DATA PENGUKURAN GARDU'!$A:$BS,42,0)</f>
        <v>#N/A</v>
      </c>
      <c r="AT1041" s="21" t="e">
        <f t="shared" si="552"/>
        <v>#N/A</v>
      </c>
      <c r="AU1041" s="20" t="e">
        <f>VLOOKUP($D1041,'DATA PENGUKURAN GARDU'!$A:$BS,44,0)</f>
        <v>#N/A</v>
      </c>
      <c r="AV1041" s="21" t="e">
        <f t="shared" si="553"/>
        <v>#N/A</v>
      </c>
      <c r="AW1041" s="20" t="e">
        <f>VLOOKUP($D1041,'DATA PENGUKURAN GARDU'!$A:$BS,46,0)</f>
        <v>#N/A</v>
      </c>
      <c r="AX1041" s="21" t="e">
        <f t="shared" si="554"/>
        <v>#N/A</v>
      </c>
      <c r="AY1041" s="20" t="e">
        <f>VLOOKUP($D1041,'DATA PENGUKURAN GARDU'!$A:$BS,46,0)</f>
        <v>#N/A</v>
      </c>
      <c r="AZ1041" s="20" t="e">
        <f>VLOOKUP($D1041,'DATA PENGUKURAN GARDU'!$A:$BS,53,0)</f>
        <v>#N/A</v>
      </c>
      <c r="BA1041" s="20" t="e">
        <f>VLOOKUP($D1041,'DATA PENGUKURAN GARDU'!$A:$BS,54,0)</f>
        <v>#N/A</v>
      </c>
      <c r="BB1041" s="17" t="e">
        <f>VLOOKUP($E1041,'DATA PENGUKURAN GARDU'!$A:$BS,42,0)</f>
        <v>#N/A</v>
      </c>
      <c r="BC1041" s="23" t="e">
        <f t="shared" si="555"/>
        <v>#N/A</v>
      </c>
      <c r="BD1041" s="17" t="e">
        <f>VLOOKUP($E1041,'DATA PENGUKURAN GARDU'!$A:$BS,44,0)</f>
        <v>#N/A</v>
      </c>
      <c r="BE1041" s="23" t="e">
        <f t="shared" si="556"/>
        <v>#N/A</v>
      </c>
      <c r="BF1041" s="17" t="e">
        <f>VLOOKUP($E1041,'DATA PENGUKURAN GARDU'!$A:$BS,46,0)</f>
        <v>#N/A</v>
      </c>
      <c r="BG1041" s="23" t="e">
        <f t="shared" si="557"/>
        <v>#N/A</v>
      </c>
      <c r="BH1041" s="17" t="e">
        <f>VLOOKUP($E1041,'DATA PENGUKURAN GARDU'!$A:$BS,46,0)</f>
        <v>#N/A</v>
      </c>
      <c r="BI1041" s="17" t="e">
        <f>VLOOKUP($E1041,'DATA PENGUKURAN GARDU'!$A:$BS,53,0)</f>
        <v>#N/A</v>
      </c>
      <c r="BJ1041" s="17" t="e">
        <f>VLOOKUP($E1041,'DATA PENGUKURAN GARDU'!$A:$BS,54,0)</f>
        <v>#N/A</v>
      </c>
      <c r="BK1041" s="20" t="e">
        <f t="shared" si="558"/>
        <v>#N/A</v>
      </c>
      <c r="BL1041" s="20" t="e">
        <f t="shared" si="559"/>
        <v>#N/A</v>
      </c>
      <c r="BM1041" s="20" t="e">
        <f t="shared" si="560"/>
        <v>#N/A</v>
      </c>
      <c r="BN1041" s="25" t="e">
        <f t="shared" si="561"/>
        <v>#N/A</v>
      </c>
      <c r="BO1041" s="26" t="str">
        <f t="shared" si="562"/>
        <v>0</v>
      </c>
      <c r="BP1041" s="21" t="e">
        <f t="shared" si="563"/>
        <v>#VALUE!</v>
      </c>
      <c r="BQ1041" s="20" t="e">
        <f t="shared" si="564"/>
        <v>#N/A</v>
      </c>
      <c r="BR1041" s="20" t="e">
        <v>#N/A</v>
      </c>
      <c r="BS1041" s="9" t="e">
        <v>#N/A</v>
      </c>
      <c r="BT1041" s="2" t="e">
        <f t="shared" si="565"/>
        <v>#VALUE!</v>
      </c>
      <c r="BU1041" s="2" t="e">
        <f t="shared" si="533"/>
        <v>#N/A</v>
      </c>
      <c r="BV1041" s="2" t="e">
        <f t="shared" si="534"/>
        <v>#N/A</v>
      </c>
    </row>
    <row r="1042" s="2" customFormat="1" ht="22.95" customHeight="1" spans="1:74">
      <c r="A1042" s="9" t="str">
        <f t="shared" si="535"/>
        <v>NL 032Induk</v>
      </c>
      <c r="B1042" s="9" t="str">
        <f t="shared" si="536"/>
        <v>NL 032jurusan 1</v>
      </c>
      <c r="C1042" s="9" t="str">
        <f t="shared" si="537"/>
        <v>NL 032jurusan 2</v>
      </c>
      <c r="D1042" s="9" t="str">
        <f t="shared" si="538"/>
        <v>NL 032jurusan 3</v>
      </c>
      <c r="E1042" s="9" t="str">
        <f t="shared" si="539"/>
        <v>NL 032jurusan 4</v>
      </c>
      <c r="F1042" s="10" t="s">
        <v>324</v>
      </c>
      <c r="G1042" s="10" t="s">
        <v>101</v>
      </c>
      <c r="H1042" s="10" t="s">
        <v>1268</v>
      </c>
      <c r="I1042" s="10">
        <v>0.87197</v>
      </c>
      <c r="J1042" s="10">
        <v>124.00243</v>
      </c>
      <c r="K1042" s="10" t="s">
        <v>7465</v>
      </c>
      <c r="L1042" s="10" t="s">
        <v>7465</v>
      </c>
      <c r="M1042" s="10" t="s">
        <v>7465</v>
      </c>
      <c r="N1042" s="14">
        <f t="shared" si="540"/>
        <v>0</v>
      </c>
      <c r="O1042" s="15" t="e">
        <f t="shared" si="541"/>
        <v>#VALUE!</v>
      </c>
      <c r="P1042" s="15" t="e">
        <f t="shared" si="542"/>
        <v>#VALUE!</v>
      </c>
      <c r="Q1042" s="17" t="e">
        <f>VLOOKUP($A1042,'DATA PENGUKURAN GARDU'!$A:$BS,42,0)</f>
        <v>#N/A</v>
      </c>
      <c r="R1042" s="18" t="e">
        <f t="shared" si="543"/>
        <v>#N/A</v>
      </c>
      <c r="S1042" s="17" t="e">
        <f>VLOOKUP($A1042,'DATA PENGUKURAN GARDU'!$A:$BS,44,0)</f>
        <v>#N/A</v>
      </c>
      <c r="T1042" s="18" t="e">
        <f t="shared" si="544"/>
        <v>#N/A</v>
      </c>
      <c r="U1042" s="17" t="e">
        <f>VLOOKUP($A1042,'DATA PENGUKURAN GARDU'!$A:$BS,46,0)</f>
        <v>#N/A</v>
      </c>
      <c r="V1042" s="18" t="e">
        <f t="shared" si="545"/>
        <v>#N/A</v>
      </c>
      <c r="W1042" s="17" t="e">
        <f>VLOOKUP($A1042,'DATA PENGUKURAN GARDU'!$A:$BS,48,0)</f>
        <v>#N/A</v>
      </c>
      <c r="X1042" s="17" t="e">
        <f>VLOOKUP($A1042,'DATA PENGUKURAN GARDU'!$A:$BS,53,0)</f>
        <v>#N/A</v>
      </c>
      <c r="Y1042" s="17" t="e">
        <f>VLOOKUP($A1042,'DATA PENGUKURAN GARDU'!$A:$BS,54,0)</f>
        <v>#N/A</v>
      </c>
      <c r="Z1042" s="17" t="e">
        <f>VLOOKUP($A1042,'DATA PENGUKURAN GARDU'!$A:$BS,55,0)</f>
        <v>#N/A</v>
      </c>
      <c r="AA1042" s="20" t="e">
        <f>VLOOKUP($B1042,'DATA PENGUKURAN GARDU'!$A:$BS,42,0)</f>
        <v>#N/A</v>
      </c>
      <c r="AB1042" s="21" t="e">
        <f t="shared" si="546"/>
        <v>#N/A</v>
      </c>
      <c r="AC1042" s="20" t="e">
        <f>VLOOKUP($B1042,'DATA PENGUKURAN GARDU'!$A:$BS,44,0)</f>
        <v>#N/A</v>
      </c>
      <c r="AD1042" s="21" t="e">
        <f t="shared" si="547"/>
        <v>#N/A</v>
      </c>
      <c r="AE1042" s="20" t="e">
        <f>VLOOKUP($B1042,'DATA PENGUKURAN GARDU'!$A:$BS,46,0)</f>
        <v>#N/A</v>
      </c>
      <c r="AF1042" s="21" t="e">
        <f t="shared" si="548"/>
        <v>#N/A</v>
      </c>
      <c r="AG1042" s="20" t="e">
        <f>VLOOKUP($B1042,'DATA PENGUKURAN GARDU'!$A:$BS,46,0)</f>
        <v>#N/A</v>
      </c>
      <c r="AH1042" s="20" t="e">
        <f>VLOOKUP($B1042,'DATA PENGUKURAN GARDU'!$A:$BS,53,0)</f>
        <v>#N/A</v>
      </c>
      <c r="AI1042" s="20" t="e">
        <f>VLOOKUP($B1042,'DATA PENGUKURAN GARDU'!$A:$BS,54,0)</f>
        <v>#N/A</v>
      </c>
      <c r="AJ1042" s="17" t="e">
        <f>VLOOKUP($C1042,'DATA PENGUKURAN GARDU'!$A:$BS,42,0)</f>
        <v>#N/A</v>
      </c>
      <c r="AK1042" s="23" t="e">
        <f t="shared" si="549"/>
        <v>#N/A</v>
      </c>
      <c r="AL1042" s="17" t="e">
        <f>VLOOKUP($C1042,'DATA PENGUKURAN GARDU'!$A:$BS,44,0)</f>
        <v>#N/A</v>
      </c>
      <c r="AM1042" s="23" t="e">
        <f t="shared" si="550"/>
        <v>#N/A</v>
      </c>
      <c r="AN1042" s="17" t="e">
        <f>VLOOKUP($C1042,'DATA PENGUKURAN GARDU'!$A:$BS,46,0)</f>
        <v>#N/A</v>
      </c>
      <c r="AO1042" s="23" t="e">
        <f t="shared" si="551"/>
        <v>#N/A</v>
      </c>
      <c r="AP1042" s="17" t="e">
        <f>VLOOKUP($C1042,'DATA PENGUKURAN GARDU'!$A:$BS,46,0)</f>
        <v>#N/A</v>
      </c>
      <c r="AQ1042" s="17" t="e">
        <f>VLOOKUP($C1042,'DATA PENGUKURAN GARDU'!$A:$BS,53,0)</f>
        <v>#N/A</v>
      </c>
      <c r="AR1042" s="17" t="e">
        <f>VLOOKUP($C1042,'DATA PENGUKURAN GARDU'!$A:$BS,54,0)</f>
        <v>#N/A</v>
      </c>
      <c r="AS1042" s="20" t="e">
        <f>VLOOKUP($D1042,'DATA PENGUKURAN GARDU'!$A:$BS,42,0)</f>
        <v>#N/A</v>
      </c>
      <c r="AT1042" s="21" t="e">
        <f t="shared" si="552"/>
        <v>#N/A</v>
      </c>
      <c r="AU1042" s="20" t="e">
        <f>VLOOKUP($D1042,'DATA PENGUKURAN GARDU'!$A:$BS,44,0)</f>
        <v>#N/A</v>
      </c>
      <c r="AV1042" s="21" t="e">
        <f t="shared" si="553"/>
        <v>#N/A</v>
      </c>
      <c r="AW1042" s="20" t="e">
        <f>VLOOKUP($D1042,'DATA PENGUKURAN GARDU'!$A:$BS,46,0)</f>
        <v>#N/A</v>
      </c>
      <c r="AX1042" s="21" t="e">
        <f t="shared" si="554"/>
        <v>#N/A</v>
      </c>
      <c r="AY1042" s="20" t="e">
        <f>VLOOKUP($D1042,'DATA PENGUKURAN GARDU'!$A:$BS,46,0)</f>
        <v>#N/A</v>
      </c>
      <c r="AZ1042" s="20" t="e">
        <f>VLOOKUP($D1042,'DATA PENGUKURAN GARDU'!$A:$BS,53,0)</f>
        <v>#N/A</v>
      </c>
      <c r="BA1042" s="20" t="e">
        <f>VLOOKUP($D1042,'DATA PENGUKURAN GARDU'!$A:$BS,54,0)</f>
        <v>#N/A</v>
      </c>
      <c r="BB1042" s="17" t="e">
        <f>VLOOKUP($E1042,'DATA PENGUKURAN GARDU'!$A:$BS,42,0)</f>
        <v>#N/A</v>
      </c>
      <c r="BC1042" s="23" t="e">
        <f t="shared" si="555"/>
        <v>#N/A</v>
      </c>
      <c r="BD1042" s="17" t="e">
        <f>VLOOKUP($E1042,'DATA PENGUKURAN GARDU'!$A:$BS,44,0)</f>
        <v>#N/A</v>
      </c>
      <c r="BE1042" s="23" t="e">
        <f t="shared" si="556"/>
        <v>#N/A</v>
      </c>
      <c r="BF1042" s="17" t="e">
        <f>VLOOKUP($E1042,'DATA PENGUKURAN GARDU'!$A:$BS,46,0)</f>
        <v>#N/A</v>
      </c>
      <c r="BG1042" s="23" t="e">
        <f t="shared" si="557"/>
        <v>#N/A</v>
      </c>
      <c r="BH1042" s="17" t="e">
        <f>VLOOKUP($E1042,'DATA PENGUKURAN GARDU'!$A:$BS,46,0)</f>
        <v>#N/A</v>
      </c>
      <c r="BI1042" s="17" t="e">
        <f>VLOOKUP($E1042,'DATA PENGUKURAN GARDU'!$A:$BS,53,0)</f>
        <v>#N/A</v>
      </c>
      <c r="BJ1042" s="17" t="e">
        <f>VLOOKUP($E1042,'DATA PENGUKURAN GARDU'!$A:$BS,54,0)</f>
        <v>#N/A</v>
      </c>
      <c r="BK1042" s="20" t="e">
        <f t="shared" si="558"/>
        <v>#N/A</v>
      </c>
      <c r="BL1042" s="20" t="e">
        <f t="shared" si="559"/>
        <v>#N/A</v>
      </c>
      <c r="BM1042" s="20" t="e">
        <f t="shared" si="560"/>
        <v>#N/A</v>
      </c>
      <c r="BN1042" s="25" t="e">
        <f t="shared" si="561"/>
        <v>#N/A</v>
      </c>
      <c r="BO1042" s="26" t="str">
        <f t="shared" si="562"/>
        <v>0</v>
      </c>
      <c r="BP1042" s="21" t="e">
        <f t="shared" si="563"/>
        <v>#VALUE!</v>
      </c>
      <c r="BQ1042" s="20" t="e">
        <f t="shared" si="564"/>
        <v>#N/A</v>
      </c>
      <c r="BR1042" s="20" t="e">
        <v>#N/A</v>
      </c>
      <c r="BS1042" s="9" t="e">
        <v>#N/A</v>
      </c>
      <c r="BT1042" s="2" t="e">
        <f t="shared" si="565"/>
        <v>#VALUE!</v>
      </c>
      <c r="BU1042" s="2" t="e">
        <f t="shared" si="533"/>
        <v>#N/A</v>
      </c>
      <c r="BV1042" s="2" t="e">
        <f t="shared" si="534"/>
        <v>#N/A</v>
      </c>
    </row>
    <row r="1043" s="2" customFormat="1" ht="22.95" customHeight="1" spans="1:74">
      <c r="A1043" s="9" t="str">
        <f t="shared" si="535"/>
        <v>NL 036Induk</v>
      </c>
      <c r="B1043" s="9" t="str">
        <f t="shared" si="536"/>
        <v>NL 036jurusan 1</v>
      </c>
      <c r="C1043" s="9" t="str">
        <f t="shared" si="537"/>
        <v>NL 036jurusan 2</v>
      </c>
      <c r="D1043" s="9" t="str">
        <f t="shared" si="538"/>
        <v>NL 036jurusan 3</v>
      </c>
      <c r="E1043" s="9" t="str">
        <f t="shared" si="539"/>
        <v>NL 036jurusan 4</v>
      </c>
      <c r="F1043" s="10" t="s">
        <v>324</v>
      </c>
      <c r="G1043" s="10" t="s">
        <v>101</v>
      </c>
      <c r="H1043" s="10" t="s">
        <v>1269</v>
      </c>
      <c r="I1043" s="10">
        <v>0.87748</v>
      </c>
      <c r="J1043" s="10">
        <v>124.00329</v>
      </c>
      <c r="K1043" s="10" t="s">
        <v>7465</v>
      </c>
      <c r="L1043" s="10" t="s">
        <v>7465</v>
      </c>
      <c r="M1043" s="10" t="s">
        <v>7465</v>
      </c>
      <c r="N1043" s="14">
        <f t="shared" si="540"/>
        <v>0</v>
      </c>
      <c r="O1043" s="15" t="e">
        <f t="shared" si="541"/>
        <v>#VALUE!</v>
      </c>
      <c r="P1043" s="15" t="e">
        <f t="shared" si="542"/>
        <v>#VALUE!</v>
      </c>
      <c r="Q1043" s="17" t="e">
        <f>VLOOKUP($A1043,'DATA PENGUKURAN GARDU'!$A:$BS,42,0)</f>
        <v>#N/A</v>
      </c>
      <c r="R1043" s="18" t="e">
        <f t="shared" si="543"/>
        <v>#N/A</v>
      </c>
      <c r="S1043" s="17" t="e">
        <f>VLOOKUP($A1043,'DATA PENGUKURAN GARDU'!$A:$BS,44,0)</f>
        <v>#N/A</v>
      </c>
      <c r="T1043" s="18" t="e">
        <f t="shared" si="544"/>
        <v>#N/A</v>
      </c>
      <c r="U1043" s="17" t="e">
        <f>VLOOKUP($A1043,'DATA PENGUKURAN GARDU'!$A:$BS,46,0)</f>
        <v>#N/A</v>
      </c>
      <c r="V1043" s="18" t="e">
        <f t="shared" si="545"/>
        <v>#N/A</v>
      </c>
      <c r="W1043" s="17" t="e">
        <f>VLOOKUP($A1043,'DATA PENGUKURAN GARDU'!$A:$BS,48,0)</f>
        <v>#N/A</v>
      </c>
      <c r="X1043" s="17" t="e">
        <f>VLOOKUP($A1043,'DATA PENGUKURAN GARDU'!$A:$BS,53,0)</f>
        <v>#N/A</v>
      </c>
      <c r="Y1043" s="17" t="e">
        <f>VLOOKUP($A1043,'DATA PENGUKURAN GARDU'!$A:$BS,54,0)</f>
        <v>#N/A</v>
      </c>
      <c r="Z1043" s="17" t="e">
        <f>VLOOKUP($A1043,'DATA PENGUKURAN GARDU'!$A:$BS,55,0)</f>
        <v>#N/A</v>
      </c>
      <c r="AA1043" s="20" t="e">
        <f>VLOOKUP($B1043,'DATA PENGUKURAN GARDU'!$A:$BS,42,0)</f>
        <v>#N/A</v>
      </c>
      <c r="AB1043" s="21" t="e">
        <f t="shared" si="546"/>
        <v>#N/A</v>
      </c>
      <c r="AC1043" s="20" t="e">
        <f>VLOOKUP($B1043,'DATA PENGUKURAN GARDU'!$A:$BS,44,0)</f>
        <v>#N/A</v>
      </c>
      <c r="AD1043" s="21" t="e">
        <f t="shared" si="547"/>
        <v>#N/A</v>
      </c>
      <c r="AE1043" s="20" t="e">
        <f>VLOOKUP($B1043,'DATA PENGUKURAN GARDU'!$A:$BS,46,0)</f>
        <v>#N/A</v>
      </c>
      <c r="AF1043" s="21" t="e">
        <f t="shared" si="548"/>
        <v>#N/A</v>
      </c>
      <c r="AG1043" s="20" t="e">
        <f>VLOOKUP($B1043,'DATA PENGUKURAN GARDU'!$A:$BS,46,0)</f>
        <v>#N/A</v>
      </c>
      <c r="AH1043" s="20" t="e">
        <f>VLOOKUP($B1043,'DATA PENGUKURAN GARDU'!$A:$BS,53,0)</f>
        <v>#N/A</v>
      </c>
      <c r="AI1043" s="20" t="e">
        <f>VLOOKUP($B1043,'DATA PENGUKURAN GARDU'!$A:$BS,54,0)</f>
        <v>#N/A</v>
      </c>
      <c r="AJ1043" s="17" t="e">
        <f>VLOOKUP($C1043,'DATA PENGUKURAN GARDU'!$A:$BS,42,0)</f>
        <v>#N/A</v>
      </c>
      <c r="AK1043" s="23" t="e">
        <f t="shared" si="549"/>
        <v>#N/A</v>
      </c>
      <c r="AL1043" s="17" t="e">
        <f>VLOOKUP($C1043,'DATA PENGUKURAN GARDU'!$A:$BS,44,0)</f>
        <v>#N/A</v>
      </c>
      <c r="AM1043" s="23" t="e">
        <f t="shared" si="550"/>
        <v>#N/A</v>
      </c>
      <c r="AN1043" s="17" t="e">
        <f>VLOOKUP($C1043,'DATA PENGUKURAN GARDU'!$A:$BS,46,0)</f>
        <v>#N/A</v>
      </c>
      <c r="AO1043" s="23" t="e">
        <f t="shared" si="551"/>
        <v>#N/A</v>
      </c>
      <c r="AP1043" s="17" t="e">
        <f>VLOOKUP($C1043,'DATA PENGUKURAN GARDU'!$A:$BS,46,0)</f>
        <v>#N/A</v>
      </c>
      <c r="AQ1043" s="17" t="e">
        <f>VLOOKUP($C1043,'DATA PENGUKURAN GARDU'!$A:$BS,53,0)</f>
        <v>#N/A</v>
      </c>
      <c r="AR1043" s="17" t="e">
        <f>VLOOKUP($C1043,'DATA PENGUKURAN GARDU'!$A:$BS,54,0)</f>
        <v>#N/A</v>
      </c>
      <c r="AS1043" s="20" t="e">
        <f>VLOOKUP($D1043,'DATA PENGUKURAN GARDU'!$A:$BS,42,0)</f>
        <v>#N/A</v>
      </c>
      <c r="AT1043" s="21" t="e">
        <f t="shared" si="552"/>
        <v>#N/A</v>
      </c>
      <c r="AU1043" s="20" t="e">
        <f>VLOOKUP($D1043,'DATA PENGUKURAN GARDU'!$A:$BS,44,0)</f>
        <v>#N/A</v>
      </c>
      <c r="AV1043" s="21" t="e">
        <f t="shared" si="553"/>
        <v>#N/A</v>
      </c>
      <c r="AW1043" s="20" t="e">
        <f>VLOOKUP($D1043,'DATA PENGUKURAN GARDU'!$A:$BS,46,0)</f>
        <v>#N/A</v>
      </c>
      <c r="AX1043" s="21" t="e">
        <f t="shared" si="554"/>
        <v>#N/A</v>
      </c>
      <c r="AY1043" s="20" t="e">
        <f>VLOOKUP($D1043,'DATA PENGUKURAN GARDU'!$A:$BS,46,0)</f>
        <v>#N/A</v>
      </c>
      <c r="AZ1043" s="20" t="e">
        <f>VLOOKUP($D1043,'DATA PENGUKURAN GARDU'!$A:$BS,53,0)</f>
        <v>#N/A</v>
      </c>
      <c r="BA1043" s="20" t="e">
        <f>VLOOKUP($D1043,'DATA PENGUKURAN GARDU'!$A:$BS,54,0)</f>
        <v>#N/A</v>
      </c>
      <c r="BB1043" s="17" t="e">
        <f>VLOOKUP($E1043,'DATA PENGUKURAN GARDU'!$A:$BS,42,0)</f>
        <v>#N/A</v>
      </c>
      <c r="BC1043" s="23" t="e">
        <f t="shared" si="555"/>
        <v>#N/A</v>
      </c>
      <c r="BD1043" s="17" t="e">
        <f>VLOOKUP($E1043,'DATA PENGUKURAN GARDU'!$A:$BS,44,0)</f>
        <v>#N/A</v>
      </c>
      <c r="BE1043" s="23" t="e">
        <f t="shared" si="556"/>
        <v>#N/A</v>
      </c>
      <c r="BF1043" s="17" t="e">
        <f>VLOOKUP($E1043,'DATA PENGUKURAN GARDU'!$A:$BS,46,0)</f>
        <v>#N/A</v>
      </c>
      <c r="BG1043" s="23" t="e">
        <f t="shared" si="557"/>
        <v>#N/A</v>
      </c>
      <c r="BH1043" s="17" t="e">
        <f>VLOOKUP($E1043,'DATA PENGUKURAN GARDU'!$A:$BS,46,0)</f>
        <v>#N/A</v>
      </c>
      <c r="BI1043" s="17" t="e">
        <f>VLOOKUP($E1043,'DATA PENGUKURAN GARDU'!$A:$BS,53,0)</f>
        <v>#N/A</v>
      </c>
      <c r="BJ1043" s="17" t="e">
        <f>VLOOKUP($E1043,'DATA PENGUKURAN GARDU'!$A:$BS,54,0)</f>
        <v>#N/A</v>
      </c>
      <c r="BK1043" s="20" t="e">
        <f t="shared" si="558"/>
        <v>#N/A</v>
      </c>
      <c r="BL1043" s="20" t="e">
        <f t="shared" si="559"/>
        <v>#N/A</v>
      </c>
      <c r="BM1043" s="20" t="e">
        <f t="shared" si="560"/>
        <v>#N/A</v>
      </c>
      <c r="BN1043" s="25" t="e">
        <f t="shared" si="561"/>
        <v>#N/A</v>
      </c>
      <c r="BO1043" s="26" t="str">
        <f t="shared" si="562"/>
        <v>0</v>
      </c>
      <c r="BP1043" s="21" t="e">
        <f t="shared" si="563"/>
        <v>#VALUE!</v>
      </c>
      <c r="BQ1043" s="20" t="e">
        <f t="shared" si="564"/>
        <v>#N/A</v>
      </c>
      <c r="BR1043" s="20" t="e">
        <v>#N/A</v>
      </c>
      <c r="BS1043" s="9" t="e">
        <v>#N/A</v>
      </c>
      <c r="BT1043" s="2" t="e">
        <f t="shared" si="565"/>
        <v>#VALUE!</v>
      </c>
      <c r="BU1043" s="2" t="e">
        <f t="shared" si="533"/>
        <v>#N/A</v>
      </c>
      <c r="BV1043" s="2" t="e">
        <f t="shared" si="534"/>
        <v>#N/A</v>
      </c>
    </row>
    <row r="1044" s="2" customFormat="1" ht="22.95" customHeight="1" spans="1:74">
      <c r="A1044" s="9" t="str">
        <f t="shared" si="535"/>
        <v>NL 038Induk</v>
      </c>
      <c r="B1044" s="9" t="str">
        <f t="shared" si="536"/>
        <v>NL 038jurusan 1</v>
      </c>
      <c r="C1044" s="9" t="str">
        <f t="shared" si="537"/>
        <v>NL 038jurusan 2</v>
      </c>
      <c r="D1044" s="9" t="str">
        <f t="shared" si="538"/>
        <v>NL 038jurusan 3</v>
      </c>
      <c r="E1044" s="9" t="str">
        <f t="shared" si="539"/>
        <v>NL 038jurusan 4</v>
      </c>
      <c r="F1044" s="10" t="s">
        <v>324</v>
      </c>
      <c r="G1044" s="10" t="s">
        <v>101</v>
      </c>
      <c r="H1044" s="10" t="s">
        <v>1270</v>
      </c>
      <c r="I1044" s="10">
        <v>0.87125</v>
      </c>
      <c r="J1044" s="10">
        <v>124.00643</v>
      </c>
      <c r="K1044" s="10" t="s">
        <v>7465</v>
      </c>
      <c r="L1044" s="10" t="s">
        <v>7465</v>
      </c>
      <c r="M1044" s="10" t="s">
        <v>7465</v>
      </c>
      <c r="N1044" s="14">
        <f t="shared" si="540"/>
        <v>0</v>
      </c>
      <c r="O1044" s="15" t="e">
        <f t="shared" si="541"/>
        <v>#VALUE!</v>
      </c>
      <c r="P1044" s="15" t="e">
        <f t="shared" si="542"/>
        <v>#VALUE!</v>
      </c>
      <c r="Q1044" s="17" t="e">
        <f>VLOOKUP($A1044,'DATA PENGUKURAN GARDU'!$A:$BS,42,0)</f>
        <v>#N/A</v>
      </c>
      <c r="R1044" s="18" t="e">
        <f t="shared" si="543"/>
        <v>#N/A</v>
      </c>
      <c r="S1044" s="17" t="e">
        <f>VLOOKUP($A1044,'DATA PENGUKURAN GARDU'!$A:$BS,44,0)</f>
        <v>#N/A</v>
      </c>
      <c r="T1044" s="18" t="e">
        <f t="shared" si="544"/>
        <v>#N/A</v>
      </c>
      <c r="U1044" s="17" t="e">
        <f>VLOOKUP($A1044,'DATA PENGUKURAN GARDU'!$A:$BS,46,0)</f>
        <v>#N/A</v>
      </c>
      <c r="V1044" s="18" t="e">
        <f t="shared" si="545"/>
        <v>#N/A</v>
      </c>
      <c r="W1044" s="17" t="e">
        <f>VLOOKUP($A1044,'DATA PENGUKURAN GARDU'!$A:$BS,48,0)</f>
        <v>#N/A</v>
      </c>
      <c r="X1044" s="17" t="e">
        <f>VLOOKUP($A1044,'DATA PENGUKURAN GARDU'!$A:$BS,53,0)</f>
        <v>#N/A</v>
      </c>
      <c r="Y1044" s="17" t="e">
        <f>VLOOKUP($A1044,'DATA PENGUKURAN GARDU'!$A:$BS,54,0)</f>
        <v>#N/A</v>
      </c>
      <c r="Z1044" s="17" t="e">
        <f>VLOOKUP($A1044,'DATA PENGUKURAN GARDU'!$A:$BS,55,0)</f>
        <v>#N/A</v>
      </c>
      <c r="AA1044" s="20" t="e">
        <f>VLOOKUP($B1044,'DATA PENGUKURAN GARDU'!$A:$BS,42,0)</f>
        <v>#N/A</v>
      </c>
      <c r="AB1044" s="21" t="e">
        <f t="shared" si="546"/>
        <v>#N/A</v>
      </c>
      <c r="AC1044" s="20" t="e">
        <f>VLOOKUP($B1044,'DATA PENGUKURAN GARDU'!$A:$BS,44,0)</f>
        <v>#N/A</v>
      </c>
      <c r="AD1044" s="21" t="e">
        <f t="shared" si="547"/>
        <v>#N/A</v>
      </c>
      <c r="AE1044" s="20" t="e">
        <f>VLOOKUP($B1044,'DATA PENGUKURAN GARDU'!$A:$BS,46,0)</f>
        <v>#N/A</v>
      </c>
      <c r="AF1044" s="21" t="e">
        <f t="shared" si="548"/>
        <v>#N/A</v>
      </c>
      <c r="AG1044" s="20" t="e">
        <f>VLOOKUP($B1044,'DATA PENGUKURAN GARDU'!$A:$BS,46,0)</f>
        <v>#N/A</v>
      </c>
      <c r="AH1044" s="20" t="e">
        <f>VLOOKUP($B1044,'DATA PENGUKURAN GARDU'!$A:$BS,53,0)</f>
        <v>#N/A</v>
      </c>
      <c r="AI1044" s="20" t="e">
        <f>VLOOKUP($B1044,'DATA PENGUKURAN GARDU'!$A:$BS,54,0)</f>
        <v>#N/A</v>
      </c>
      <c r="AJ1044" s="17" t="e">
        <f>VLOOKUP($C1044,'DATA PENGUKURAN GARDU'!$A:$BS,42,0)</f>
        <v>#N/A</v>
      </c>
      <c r="AK1044" s="23" t="e">
        <f t="shared" si="549"/>
        <v>#N/A</v>
      </c>
      <c r="AL1044" s="17" t="e">
        <f>VLOOKUP($C1044,'DATA PENGUKURAN GARDU'!$A:$BS,44,0)</f>
        <v>#N/A</v>
      </c>
      <c r="AM1044" s="23" t="e">
        <f t="shared" si="550"/>
        <v>#N/A</v>
      </c>
      <c r="AN1044" s="17" t="e">
        <f>VLOOKUP($C1044,'DATA PENGUKURAN GARDU'!$A:$BS,46,0)</f>
        <v>#N/A</v>
      </c>
      <c r="AO1044" s="23" t="e">
        <f t="shared" si="551"/>
        <v>#N/A</v>
      </c>
      <c r="AP1044" s="17" t="e">
        <f>VLOOKUP($C1044,'DATA PENGUKURAN GARDU'!$A:$BS,46,0)</f>
        <v>#N/A</v>
      </c>
      <c r="AQ1044" s="17" t="e">
        <f>VLOOKUP($C1044,'DATA PENGUKURAN GARDU'!$A:$BS,53,0)</f>
        <v>#N/A</v>
      </c>
      <c r="AR1044" s="17" t="e">
        <f>VLOOKUP($C1044,'DATA PENGUKURAN GARDU'!$A:$BS,54,0)</f>
        <v>#N/A</v>
      </c>
      <c r="AS1044" s="20" t="e">
        <f>VLOOKUP($D1044,'DATA PENGUKURAN GARDU'!$A:$BS,42,0)</f>
        <v>#N/A</v>
      </c>
      <c r="AT1044" s="21" t="e">
        <f t="shared" si="552"/>
        <v>#N/A</v>
      </c>
      <c r="AU1044" s="20" t="e">
        <f>VLOOKUP($D1044,'DATA PENGUKURAN GARDU'!$A:$BS,44,0)</f>
        <v>#N/A</v>
      </c>
      <c r="AV1044" s="21" t="e">
        <f t="shared" si="553"/>
        <v>#N/A</v>
      </c>
      <c r="AW1044" s="20" t="e">
        <f>VLOOKUP($D1044,'DATA PENGUKURAN GARDU'!$A:$BS,46,0)</f>
        <v>#N/A</v>
      </c>
      <c r="AX1044" s="21" t="e">
        <f t="shared" si="554"/>
        <v>#N/A</v>
      </c>
      <c r="AY1044" s="20" t="e">
        <f>VLOOKUP($D1044,'DATA PENGUKURAN GARDU'!$A:$BS,46,0)</f>
        <v>#N/A</v>
      </c>
      <c r="AZ1044" s="20" t="e">
        <f>VLOOKUP($D1044,'DATA PENGUKURAN GARDU'!$A:$BS,53,0)</f>
        <v>#N/A</v>
      </c>
      <c r="BA1044" s="20" t="e">
        <f>VLOOKUP($D1044,'DATA PENGUKURAN GARDU'!$A:$BS,54,0)</f>
        <v>#N/A</v>
      </c>
      <c r="BB1044" s="17" t="e">
        <f>VLOOKUP($E1044,'DATA PENGUKURAN GARDU'!$A:$BS,42,0)</f>
        <v>#N/A</v>
      </c>
      <c r="BC1044" s="23" t="e">
        <f t="shared" si="555"/>
        <v>#N/A</v>
      </c>
      <c r="BD1044" s="17" t="e">
        <f>VLOOKUP($E1044,'DATA PENGUKURAN GARDU'!$A:$BS,44,0)</f>
        <v>#N/A</v>
      </c>
      <c r="BE1044" s="23" t="e">
        <f t="shared" si="556"/>
        <v>#N/A</v>
      </c>
      <c r="BF1044" s="17" t="e">
        <f>VLOOKUP($E1044,'DATA PENGUKURAN GARDU'!$A:$BS,46,0)</f>
        <v>#N/A</v>
      </c>
      <c r="BG1044" s="23" t="e">
        <f t="shared" si="557"/>
        <v>#N/A</v>
      </c>
      <c r="BH1044" s="17" t="e">
        <f>VLOOKUP($E1044,'DATA PENGUKURAN GARDU'!$A:$BS,46,0)</f>
        <v>#N/A</v>
      </c>
      <c r="BI1044" s="17" t="e">
        <f>VLOOKUP($E1044,'DATA PENGUKURAN GARDU'!$A:$BS,53,0)</f>
        <v>#N/A</v>
      </c>
      <c r="BJ1044" s="17" t="e">
        <f>VLOOKUP($E1044,'DATA PENGUKURAN GARDU'!$A:$BS,54,0)</f>
        <v>#N/A</v>
      </c>
      <c r="BK1044" s="20" t="e">
        <f t="shared" si="558"/>
        <v>#N/A</v>
      </c>
      <c r="BL1044" s="20" t="e">
        <f t="shared" si="559"/>
        <v>#N/A</v>
      </c>
      <c r="BM1044" s="20" t="e">
        <f t="shared" si="560"/>
        <v>#N/A</v>
      </c>
      <c r="BN1044" s="25" t="e">
        <f t="shared" si="561"/>
        <v>#N/A</v>
      </c>
      <c r="BO1044" s="26" t="str">
        <f t="shared" si="562"/>
        <v>0</v>
      </c>
      <c r="BP1044" s="21" t="e">
        <f t="shared" si="563"/>
        <v>#VALUE!</v>
      </c>
      <c r="BQ1044" s="20" t="e">
        <f t="shared" si="564"/>
        <v>#N/A</v>
      </c>
      <c r="BR1044" s="20" t="e">
        <v>#N/A</v>
      </c>
      <c r="BS1044" s="9" t="e">
        <v>#N/A</v>
      </c>
      <c r="BT1044" s="2" t="e">
        <f t="shared" si="565"/>
        <v>#VALUE!</v>
      </c>
      <c r="BU1044" s="2" t="e">
        <f t="shared" si="533"/>
        <v>#N/A</v>
      </c>
      <c r="BV1044" s="2" t="e">
        <f t="shared" si="534"/>
        <v>#N/A</v>
      </c>
    </row>
    <row r="1045" s="2" customFormat="1" ht="22.95" customHeight="1" spans="1:74">
      <c r="A1045" s="9" t="str">
        <f t="shared" si="535"/>
        <v>K-221Induk</v>
      </c>
      <c r="B1045" s="9" t="str">
        <f t="shared" si="536"/>
        <v>K-221jurusan 1</v>
      </c>
      <c r="C1045" s="9" t="str">
        <f t="shared" si="537"/>
        <v>K-221jurusan 2</v>
      </c>
      <c r="D1045" s="9" t="str">
        <f t="shared" si="538"/>
        <v>K-221jurusan 3</v>
      </c>
      <c r="E1045" s="9" t="str">
        <f t="shared" si="539"/>
        <v>K-221jurusan 4</v>
      </c>
      <c r="F1045" s="10" t="s">
        <v>131</v>
      </c>
      <c r="G1045" s="10" t="s">
        <v>132</v>
      </c>
      <c r="H1045" s="10" t="s">
        <v>1271</v>
      </c>
      <c r="I1045" s="10">
        <v>0.686513</v>
      </c>
      <c r="J1045" s="10">
        <v>124.269485</v>
      </c>
      <c r="K1045" s="10" t="s">
        <v>7465</v>
      </c>
      <c r="L1045" s="10" t="s">
        <v>7465</v>
      </c>
      <c r="M1045" s="10" t="s">
        <v>7465</v>
      </c>
      <c r="N1045" s="14">
        <f t="shared" si="540"/>
        <v>0</v>
      </c>
      <c r="O1045" s="15" t="e">
        <f t="shared" si="541"/>
        <v>#VALUE!</v>
      </c>
      <c r="P1045" s="15" t="e">
        <f t="shared" si="542"/>
        <v>#VALUE!</v>
      </c>
      <c r="Q1045" s="17" t="e">
        <f>VLOOKUP($A1045,'DATA PENGUKURAN GARDU'!$A:$BS,42,0)</f>
        <v>#N/A</v>
      </c>
      <c r="R1045" s="18" t="e">
        <f t="shared" si="543"/>
        <v>#N/A</v>
      </c>
      <c r="S1045" s="17" t="e">
        <f>VLOOKUP($A1045,'DATA PENGUKURAN GARDU'!$A:$BS,44,0)</f>
        <v>#N/A</v>
      </c>
      <c r="T1045" s="18" t="e">
        <f t="shared" si="544"/>
        <v>#N/A</v>
      </c>
      <c r="U1045" s="17" t="e">
        <f>VLOOKUP($A1045,'DATA PENGUKURAN GARDU'!$A:$BS,46,0)</f>
        <v>#N/A</v>
      </c>
      <c r="V1045" s="18" t="e">
        <f t="shared" si="545"/>
        <v>#N/A</v>
      </c>
      <c r="W1045" s="17" t="e">
        <f>VLOOKUP($A1045,'DATA PENGUKURAN GARDU'!$A:$BS,48,0)</f>
        <v>#N/A</v>
      </c>
      <c r="X1045" s="17" t="e">
        <f>VLOOKUP($A1045,'DATA PENGUKURAN GARDU'!$A:$BS,53,0)</f>
        <v>#N/A</v>
      </c>
      <c r="Y1045" s="17" t="e">
        <f>VLOOKUP($A1045,'DATA PENGUKURAN GARDU'!$A:$BS,54,0)</f>
        <v>#N/A</v>
      </c>
      <c r="Z1045" s="17" t="e">
        <f>VLOOKUP($A1045,'DATA PENGUKURAN GARDU'!$A:$BS,55,0)</f>
        <v>#N/A</v>
      </c>
      <c r="AA1045" s="20" t="e">
        <f>VLOOKUP($B1045,'DATA PENGUKURAN GARDU'!$A:$BS,42,0)</f>
        <v>#N/A</v>
      </c>
      <c r="AB1045" s="21" t="e">
        <f t="shared" si="546"/>
        <v>#N/A</v>
      </c>
      <c r="AC1045" s="20" t="e">
        <f>VLOOKUP($B1045,'DATA PENGUKURAN GARDU'!$A:$BS,44,0)</f>
        <v>#N/A</v>
      </c>
      <c r="AD1045" s="21" t="e">
        <f t="shared" si="547"/>
        <v>#N/A</v>
      </c>
      <c r="AE1045" s="20" t="e">
        <f>VLOOKUP($B1045,'DATA PENGUKURAN GARDU'!$A:$BS,46,0)</f>
        <v>#N/A</v>
      </c>
      <c r="AF1045" s="21" t="e">
        <f t="shared" si="548"/>
        <v>#N/A</v>
      </c>
      <c r="AG1045" s="20" t="e">
        <f>VLOOKUP($B1045,'DATA PENGUKURAN GARDU'!$A:$BS,46,0)</f>
        <v>#N/A</v>
      </c>
      <c r="AH1045" s="20" t="e">
        <f>VLOOKUP($B1045,'DATA PENGUKURAN GARDU'!$A:$BS,53,0)</f>
        <v>#N/A</v>
      </c>
      <c r="AI1045" s="20" t="e">
        <f>VLOOKUP($B1045,'DATA PENGUKURAN GARDU'!$A:$BS,54,0)</f>
        <v>#N/A</v>
      </c>
      <c r="AJ1045" s="17" t="e">
        <f>VLOOKUP($C1045,'DATA PENGUKURAN GARDU'!$A:$BS,42,0)</f>
        <v>#N/A</v>
      </c>
      <c r="AK1045" s="23" t="e">
        <f t="shared" si="549"/>
        <v>#N/A</v>
      </c>
      <c r="AL1045" s="17" t="e">
        <f>VLOOKUP($C1045,'DATA PENGUKURAN GARDU'!$A:$BS,44,0)</f>
        <v>#N/A</v>
      </c>
      <c r="AM1045" s="23" t="e">
        <f t="shared" si="550"/>
        <v>#N/A</v>
      </c>
      <c r="AN1045" s="17" t="e">
        <f>VLOOKUP($C1045,'DATA PENGUKURAN GARDU'!$A:$BS,46,0)</f>
        <v>#N/A</v>
      </c>
      <c r="AO1045" s="23" t="e">
        <f t="shared" si="551"/>
        <v>#N/A</v>
      </c>
      <c r="AP1045" s="17" t="e">
        <f>VLOOKUP($C1045,'DATA PENGUKURAN GARDU'!$A:$BS,46,0)</f>
        <v>#N/A</v>
      </c>
      <c r="AQ1045" s="17" t="e">
        <f>VLOOKUP($C1045,'DATA PENGUKURAN GARDU'!$A:$BS,53,0)</f>
        <v>#N/A</v>
      </c>
      <c r="AR1045" s="17" t="e">
        <f>VLOOKUP($C1045,'DATA PENGUKURAN GARDU'!$A:$BS,54,0)</f>
        <v>#N/A</v>
      </c>
      <c r="AS1045" s="20" t="e">
        <f>VLOOKUP($D1045,'DATA PENGUKURAN GARDU'!$A:$BS,42,0)</f>
        <v>#N/A</v>
      </c>
      <c r="AT1045" s="21" t="e">
        <f t="shared" si="552"/>
        <v>#N/A</v>
      </c>
      <c r="AU1045" s="20" t="e">
        <f>VLOOKUP($D1045,'DATA PENGUKURAN GARDU'!$A:$BS,44,0)</f>
        <v>#N/A</v>
      </c>
      <c r="AV1045" s="21" t="e">
        <f t="shared" si="553"/>
        <v>#N/A</v>
      </c>
      <c r="AW1045" s="20" t="e">
        <f>VLOOKUP($D1045,'DATA PENGUKURAN GARDU'!$A:$BS,46,0)</f>
        <v>#N/A</v>
      </c>
      <c r="AX1045" s="21" t="e">
        <f t="shared" si="554"/>
        <v>#N/A</v>
      </c>
      <c r="AY1045" s="20" t="e">
        <f>VLOOKUP($D1045,'DATA PENGUKURAN GARDU'!$A:$BS,46,0)</f>
        <v>#N/A</v>
      </c>
      <c r="AZ1045" s="20" t="e">
        <f>VLOOKUP($D1045,'DATA PENGUKURAN GARDU'!$A:$BS,53,0)</f>
        <v>#N/A</v>
      </c>
      <c r="BA1045" s="20" t="e">
        <f>VLOOKUP($D1045,'DATA PENGUKURAN GARDU'!$A:$BS,54,0)</f>
        <v>#N/A</v>
      </c>
      <c r="BB1045" s="17" t="e">
        <f>VLOOKUP($E1045,'DATA PENGUKURAN GARDU'!$A:$BS,42,0)</f>
        <v>#N/A</v>
      </c>
      <c r="BC1045" s="23" t="e">
        <f t="shared" si="555"/>
        <v>#N/A</v>
      </c>
      <c r="BD1045" s="17" t="e">
        <f>VLOOKUP($E1045,'DATA PENGUKURAN GARDU'!$A:$BS,44,0)</f>
        <v>#N/A</v>
      </c>
      <c r="BE1045" s="23" t="e">
        <f t="shared" si="556"/>
        <v>#N/A</v>
      </c>
      <c r="BF1045" s="17" t="e">
        <f>VLOOKUP($E1045,'DATA PENGUKURAN GARDU'!$A:$BS,46,0)</f>
        <v>#N/A</v>
      </c>
      <c r="BG1045" s="23" t="e">
        <f t="shared" si="557"/>
        <v>#N/A</v>
      </c>
      <c r="BH1045" s="17" t="e">
        <f>VLOOKUP($E1045,'DATA PENGUKURAN GARDU'!$A:$BS,46,0)</f>
        <v>#N/A</v>
      </c>
      <c r="BI1045" s="17" t="e">
        <f>VLOOKUP($E1045,'DATA PENGUKURAN GARDU'!$A:$BS,53,0)</f>
        <v>#N/A</v>
      </c>
      <c r="BJ1045" s="17" t="e">
        <f>VLOOKUP($E1045,'DATA PENGUKURAN GARDU'!$A:$BS,54,0)</f>
        <v>#N/A</v>
      </c>
      <c r="BK1045" s="20" t="e">
        <f t="shared" si="558"/>
        <v>#N/A</v>
      </c>
      <c r="BL1045" s="20" t="e">
        <f t="shared" si="559"/>
        <v>#N/A</v>
      </c>
      <c r="BM1045" s="20" t="e">
        <f t="shared" si="560"/>
        <v>#N/A</v>
      </c>
      <c r="BN1045" s="25" t="e">
        <f t="shared" si="561"/>
        <v>#N/A</v>
      </c>
      <c r="BO1045" s="26" t="str">
        <f t="shared" si="562"/>
        <v>0</v>
      </c>
      <c r="BP1045" s="21" t="e">
        <f t="shared" si="563"/>
        <v>#VALUE!</v>
      </c>
      <c r="BQ1045" s="20" t="e">
        <f t="shared" si="564"/>
        <v>#N/A</v>
      </c>
      <c r="BR1045" s="20" t="e">
        <v>#N/A</v>
      </c>
      <c r="BS1045" s="9" t="e">
        <v>#N/A</v>
      </c>
      <c r="BT1045" s="2" t="e">
        <f t="shared" si="565"/>
        <v>#VALUE!</v>
      </c>
      <c r="BU1045" s="2" t="e">
        <f t="shared" si="533"/>
        <v>#N/A</v>
      </c>
      <c r="BV1045" s="2" t="e">
        <f t="shared" si="534"/>
        <v>#N/A</v>
      </c>
    </row>
    <row r="1046" s="2" customFormat="1" ht="22.95" customHeight="1" spans="1:74">
      <c r="A1046" s="9" t="str">
        <f t="shared" si="535"/>
        <v>K-228Induk</v>
      </c>
      <c r="B1046" s="9" t="str">
        <f t="shared" si="536"/>
        <v>K-228jurusan 1</v>
      </c>
      <c r="C1046" s="9" t="str">
        <f t="shared" si="537"/>
        <v>K-228jurusan 2</v>
      </c>
      <c r="D1046" s="9" t="str">
        <f t="shared" si="538"/>
        <v>K-228jurusan 3</v>
      </c>
      <c r="E1046" s="9" t="str">
        <f t="shared" si="539"/>
        <v>K-228jurusan 4</v>
      </c>
      <c r="F1046" s="10" t="s">
        <v>136</v>
      </c>
      <c r="G1046" s="10" t="s">
        <v>132</v>
      </c>
      <c r="H1046" s="10" t="s">
        <v>1272</v>
      </c>
      <c r="I1046" s="10">
        <v>0.725696952</v>
      </c>
      <c r="J1046" s="10">
        <v>124.2952242255</v>
      </c>
      <c r="K1046" s="10" t="s">
        <v>7465</v>
      </c>
      <c r="L1046" s="10" t="s">
        <v>7465</v>
      </c>
      <c r="M1046" s="10" t="s">
        <v>7465</v>
      </c>
      <c r="N1046" s="14">
        <f t="shared" si="540"/>
        <v>0</v>
      </c>
      <c r="O1046" s="15" t="e">
        <f t="shared" si="541"/>
        <v>#VALUE!</v>
      </c>
      <c r="P1046" s="15" t="e">
        <f t="shared" si="542"/>
        <v>#VALUE!</v>
      </c>
      <c r="Q1046" s="17" t="e">
        <f>VLOOKUP($A1046,'DATA PENGUKURAN GARDU'!$A:$BS,42,0)</f>
        <v>#N/A</v>
      </c>
      <c r="R1046" s="18" t="e">
        <f t="shared" si="543"/>
        <v>#N/A</v>
      </c>
      <c r="S1046" s="17" t="e">
        <f>VLOOKUP($A1046,'DATA PENGUKURAN GARDU'!$A:$BS,44,0)</f>
        <v>#N/A</v>
      </c>
      <c r="T1046" s="18" t="e">
        <f t="shared" si="544"/>
        <v>#N/A</v>
      </c>
      <c r="U1046" s="17" t="e">
        <f>VLOOKUP($A1046,'DATA PENGUKURAN GARDU'!$A:$BS,46,0)</f>
        <v>#N/A</v>
      </c>
      <c r="V1046" s="18" t="e">
        <f t="shared" si="545"/>
        <v>#N/A</v>
      </c>
      <c r="W1046" s="17" t="e">
        <f>VLOOKUP($A1046,'DATA PENGUKURAN GARDU'!$A:$BS,48,0)</f>
        <v>#N/A</v>
      </c>
      <c r="X1046" s="17" t="e">
        <f>VLOOKUP($A1046,'DATA PENGUKURAN GARDU'!$A:$BS,53,0)</f>
        <v>#N/A</v>
      </c>
      <c r="Y1046" s="17" t="e">
        <f>VLOOKUP($A1046,'DATA PENGUKURAN GARDU'!$A:$BS,54,0)</f>
        <v>#N/A</v>
      </c>
      <c r="Z1046" s="17" t="e">
        <f>VLOOKUP($A1046,'DATA PENGUKURAN GARDU'!$A:$BS,55,0)</f>
        <v>#N/A</v>
      </c>
      <c r="AA1046" s="20" t="e">
        <f>VLOOKUP($B1046,'DATA PENGUKURAN GARDU'!$A:$BS,42,0)</f>
        <v>#N/A</v>
      </c>
      <c r="AB1046" s="21" t="e">
        <f t="shared" si="546"/>
        <v>#N/A</v>
      </c>
      <c r="AC1046" s="20" t="e">
        <f>VLOOKUP($B1046,'DATA PENGUKURAN GARDU'!$A:$BS,44,0)</f>
        <v>#N/A</v>
      </c>
      <c r="AD1046" s="21" t="e">
        <f t="shared" si="547"/>
        <v>#N/A</v>
      </c>
      <c r="AE1046" s="20" t="e">
        <f>VLOOKUP($B1046,'DATA PENGUKURAN GARDU'!$A:$BS,46,0)</f>
        <v>#N/A</v>
      </c>
      <c r="AF1046" s="21" t="e">
        <f t="shared" si="548"/>
        <v>#N/A</v>
      </c>
      <c r="AG1046" s="20" t="e">
        <f>VLOOKUP($B1046,'DATA PENGUKURAN GARDU'!$A:$BS,46,0)</f>
        <v>#N/A</v>
      </c>
      <c r="AH1046" s="20" t="e">
        <f>VLOOKUP($B1046,'DATA PENGUKURAN GARDU'!$A:$BS,53,0)</f>
        <v>#N/A</v>
      </c>
      <c r="AI1046" s="20" t="e">
        <f>VLOOKUP($B1046,'DATA PENGUKURAN GARDU'!$A:$BS,54,0)</f>
        <v>#N/A</v>
      </c>
      <c r="AJ1046" s="17" t="e">
        <f>VLOOKUP($C1046,'DATA PENGUKURAN GARDU'!$A:$BS,42,0)</f>
        <v>#N/A</v>
      </c>
      <c r="AK1046" s="23" t="e">
        <f t="shared" si="549"/>
        <v>#N/A</v>
      </c>
      <c r="AL1046" s="17" t="e">
        <f>VLOOKUP($C1046,'DATA PENGUKURAN GARDU'!$A:$BS,44,0)</f>
        <v>#N/A</v>
      </c>
      <c r="AM1046" s="23" t="e">
        <f t="shared" si="550"/>
        <v>#N/A</v>
      </c>
      <c r="AN1046" s="17" t="e">
        <f>VLOOKUP($C1046,'DATA PENGUKURAN GARDU'!$A:$BS,46,0)</f>
        <v>#N/A</v>
      </c>
      <c r="AO1046" s="23" t="e">
        <f t="shared" si="551"/>
        <v>#N/A</v>
      </c>
      <c r="AP1046" s="17" t="e">
        <f>VLOOKUP($C1046,'DATA PENGUKURAN GARDU'!$A:$BS,46,0)</f>
        <v>#N/A</v>
      </c>
      <c r="AQ1046" s="17" t="e">
        <f>VLOOKUP($C1046,'DATA PENGUKURAN GARDU'!$A:$BS,53,0)</f>
        <v>#N/A</v>
      </c>
      <c r="AR1046" s="17" t="e">
        <f>VLOOKUP($C1046,'DATA PENGUKURAN GARDU'!$A:$BS,54,0)</f>
        <v>#N/A</v>
      </c>
      <c r="AS1046" s="20" t="e">
        <f>VLOOKUP($D1046,'DATA PENGUKURAN GARDU'!$A:$BS,42,0)</f>
        <v>#N/A</v>
      </c>
      <c r="AT1046" s="21" t="e">
        <f t="shared" si="552"/>
        <v>#N/A</v>
      </c>
      <c r="AU1046" s="20" t="e">
        <f>VLOOKUP($D1046,'DATA PENGUKURAN GARDU'!$A:$BS,44,0)</f>
        <v>#N/A</v>
      </c>
      <c r="AV1046" s="21" t="e">
        <f t="shared" si="553"/>
        <v>#N/A</v>
      </c>
      <c r="AW1046" s="20" t="e">
        <f>VLOOKUP($D1046,'DATA PENGUKURAN GARDU'!$A:$BS,46,0)</f>
        <v>#N/A</v>
      </c>
      <c r="AX1046" s="21" t="e">
        <f t="shared" si="554"/>
        <v>#N/A</v>
      </c>
      <c r="AY1046" s="20" t="e">
        <f>VLOOKUP($D1046,'DATA PENGUKURAN GARDU'!$A:$BS,46,0)</f>
        <v>#N/A</v>
      </c>
      <c r="AZ1046" s="20" t="e">
        <f>VLOOKUP($D1046,'DATA PENGUKURAN GARDU'!$A:$BS,53,0)</f>
        <v>#N/A</v>
      </c>
      <c r="BA1046" s="20" t="e">
        <f>VLOOKUP($D1046,'DATA PENGUKURAN GARDU'!$A:$BS,54,0)</f>
        <v>#N/A</v>
      </c>
      <c r="BB1046" s="17" t="e">
        <f>VLOOKUP($E1046,'DATA PENGUKURAN GARDU'!$A:$BS,42,0)</f>
        <v>#N/A</v>
      </c>
      <c r="BC1046" s="23" t="e">
        <f t="shared" si="555"/>
        <v>#N/A</v>
      </c>
      <c r="BD1046" s="17" t="e">
        <f>VLOOKUP($E1046,'DATA PENGUKURAN GARDU'!$A:$BS,44,0)</f>
        <v>#N/A</v>
      </c>
      <c r="BE1046" s="23" t="e">
        <f t="shared" si="556"/>
        <v>#N/A</v>
      </c>
      <c r="BF1046" s="17" t="e">
        <f>VLOOKUP($E1046,'DATA PENGUKURAN GARDU'!$A:$BS,46,0)</f>
        <v>#N/A</v>
      </c>
      <c r="BG1046" s="23" t="e">
        <f t="shared" si="557"/>
        <v>#N/A</v>
      </c>
      <c r="BH1046" s="17" t="e">
        <f>VLOOKUP($E1046,'DATA PENGUKURAN GARDU'!$A:$BS,46,0)</f>
        <v>#N/A</v>
      </c>
      <c r="BI1046" s="17" t="e">
        <f>VLOOKUP($E1046,'DATA PENGUKURAN GARDU'!$A:$BS,53,0)</f>
        <v>#N/A</v>
      </c>
      <c r="BJ1046" s="17" t="e">
        <f>VLOOKUP($E1046,'DATA PENGUKURAN GARDU'!$A:$BS,54,0)</f>
        <v>#N/A</v>
      </c>
      <c r="BK1046" s="20" t="e">
        <f t="shared" si="558"/>
        <v>#N/A</v>
      </c>
      <c r="BL1046" s="20" t="e">
        <f t="shared" si="559"/>
        <v>#N/A</v>
      </c>
      <c r="BM1046" s="20" t="e">
        <f t="shared" si="560"/>
        <v>#N/A</v>
      </c>
      <c r="BN1046" s="25" t="e">
        <f t="shared" si="561"/>
        <v>#N/A</v>
      </c>
      <c r="BO1046" s="26" t="str">
        <f t="shared" si="562"/>
        <v>0</v>
      </c>
      <c r="BP1046" s="21" t="e">
        <f t="shared" si="563"/>
        <v>#VALUE!</v>
      </c>
      <c r="BQ1046" s="20" t="e">
        <f t="shared" si="564"/>
        <v>#N/A</v>
      </c>
      <c r="BR1046" s="20" t="e">
        <v>#N/A</v>
      </c>
      <c r="BS1046" s="9" t="e">
        <v>#N/A</v>
      </c>
      <c r="BT1046" s="2" t="e">
        <f t="shared" si="565"/>
        <v>#VALUE!</v>
      </c>
      <c r="BU1046" s="2" t="e">
        <f t="shared" si="533"/>
        <v>#N/A</v>
      </c>
      <c r="BV1046" s="2" t="e">
        <f t="shared" si="534"/>
        <v>#N/A</v>
      </c>
    </row>
    <row r="1047" s="2" customFormat="1" ht="22.95" customHeight="1" spans="1:74">
      <c r="A1047" s="9" t="str">
        <f t="shared" si="535"/>
        <v>K-229Induk</v>
      </c>
      <c r="B1047" s="9" t="str">
        <f t="shared" si="536"/>
        <v>K-229jurusan 1</v>
      </c>
      <c r="C1047" s="9" t="str">
        <f t="shared" si="537"/>
        <v>K-229jurusan 2</v>
      </c>
      <c r="D1047" s="9" t="str">
        <f t="shared" si="538"/>
        <v>K-229jurusan 3</v>
      </c>
      <c r="E1047" s="9" t="str">
        <f t="shared" si="539"/>
        <v>K-229jurusan 4</v>
      </c>
      <c r="F1047" s="10" t="s">
        <v>136</v>
      </c>
      <c r="G1047" s="10" t="s">
        <v>132</v>
      </c>
      <c r="H1047" s="10" t="s">
        <v>1273</v>
      </c>
      <c r="I1047" s="10">
        <v>0.719317</v>
      </c>
      <c r="J1047" s="10">
        <v>124.29625</v>
      </c>
      <c r="K1047" s="10" t="s">
        <v>7465</v>
      </c>
      <c r="L1047" s="10" t="s">
        <v>7465</v>
      </c>
      <c r="M1047" s="10" t="s">
        <v>7465</v>
      </c>
      <c r="N1047" s="14">
        <f t="shared" si="540"/>
        <v>0</v>
      </c>
      <c r="O1047" s="15" t="e">
        <f t="shared" si="541"/>
        <v>#VALUE!</v>
      </c>
      <c r="P1047" s="15" t="e">
        <f t="shared" si="542"/>
        <v>#VALUE!</v>
      </c>
      <c r="Q1047" s="17" t="e">
        <f>VLOOKUP($A1047,'DATA PENGUKURAN GARDU'!$A:$BS,42,0)</f>
        <v>#N/A</v>
      </c>
      <c r="R1047" s="18" t="e">
        <f t="shared" si="543"/>
        <v>#N/A</v>
      </c>
      <c r="S1047" s="17" t="e">
        <f>VLOOKUP($A1047,'DATA PENGUKURAN GARDU'!$A:$BS,44,0)</f>
        <v>#N/A</v>
      </c>
      <c r="T1047" s="18" t="e">
        <f t="shared" si="544"/>
        <v>#N/A</v>
      </c>
      <c r="U1047" s="17" t="e">
        <f>VLOOKUP($A1047,'DATA PENGUKURAN GARDU'!$A:$BS,46,0)</f>
        <v>#N/A</v>
      </c>
      <c r="V1047" s="18" t="e">
        <f t="shared" si="545"/>
        <v>#N/A</v>
      </c>
      <c r="W1047" s="17" t="e">
        <f>VLOOKUP($A1047,'DATA PENGUKURAN GARDU'!$A:$BS,48,0)</f>
        <v>#N/A</v>
      </c>
      <c r="X1047" s="17" t="e">
        <f>VLOOKUP($A1047,'DATA PENGUKURAN GARDU'!$A:$BS,53,0)</f>
        <v>#N/A</v>
      </c>
      <c r="Y1047" s="17" t="e">
        <f>VLOOKUP($A1047,'DATA PENGUKURAN GARDU'!$A:$BS,54,0)</f>
        <v>#N/A</v>
      </c>
      <c r="Z1047" s="17" t="e">
        <f>VLOOKUP($A1047,'DATA PENGUKURAN GARDU'!$A:$BS,55,0)</f>
        <v>#N/A</v>
      </c>
      <c r="AA1047" s="20" t="e">
        <f>VLOOKUP($B1047,'DATA PENGUKURAN GARDU'!$A:$BS,42,0)</f>
        <v>#N/A</v>
      </c>
      <c r="AB1047" s="21" t="e">
        <f t="shared" si="546"/>
        <v>#N/A</v>
      </c>
      <c r="AC1047" s="20" t="e">
        <f>VLOOKUP($B1047,'DATA PENGUKURAN GARDU'!$A:$BS,44,0)</f>
        <v>#N/A</v>
      </c>
      <c r="AD1047" s="21" t="e">
        <f t="shared" si="547"/>
        <v>#N/A</v>
      </c>
      <c r="AE1047" s="20" t="e">
        <f>VLOOKUP($B1047,'DATA PENGUKURAN GARDU'!$A:$BS,46,0)</f>
        <v>#N/A</v>
      </c>
      <c r="AF1047" s="21" t="e">
        <f t="shared" si="548"/>
        <v>#N/A</v>
      </c>
      <c r="AG1047" s="20" t="e">
        <f>VLOOKUP($B1047,'DATA PENGUKURAN GARDU'!$A:$BS,46,0)</f>
        <v>#N/A</v>
      </c>
      <c r="AH1047" s="20" t="e">
        <f>VLOOKUP($B1047,'DATA PENGUKURAN GARDU'!$A:$BS,53,0)</f>
        <v>#N/A</v>
      </c>
      <c r="AI1047" s="20" t="e">
        <f>VLOOKUP($B1047,'DATA PENGUKURAN GARDU'!$A:$BS,54,0)</f>
        <v>#N/A</v>
      </c>
      <c r="AJ1047" s="17" t="e">
        <f>VLOOKUP($C1047,'DATA PENGUKURAN GARDU'!$A:$BS,42,0)</f>
        <v>#N/A</v>
      </c>
      <c r="AK1047" s="23" t="e">
        <f t="shared" si="549"/>
        <v>#N/A</v>
      </c>
      <c r="AL1047" s="17" t="e">
        <f>VLOOKUP($C1047,'DATA PENGUKURAN GARDU'!$A:$BS,44,0)</f>
        <v>#N/A</v>
      </c>
      <c r="AM1047" s="23" t="e">
        <f t="shared" si="550"/>
        <v>#N/A</v>
      </c>
      <c r="AN1047" s="17" t="e">
        <f>VLOOKUP($C1047,'DATA PENGUKURAN GARDU'!$A:$BS,46,0)</f>
        <v>#N/A</v>
      </c>
      <c r="AO1047" s="23" t="e">
        <f t="shared" si="551"/>
        <v>#N/A</v>
      </c>
      <c r="AP1047" s="17" t="e">
        <f>VLOOKUP($C1047,'DATA PENGUKURAN GARDU'!$A:$BS,46,0)</f>
        <v>#N/A</v>
      </c>
      <c r="AQ1047" s="17" t="e">
        <f>VLOOKUP($C1047,'DATA PENGUKURAN GARDU'!$A:$BS,53,0)</f>
        <v>#N/A</v>
      </c>
      <c r="AR1047" s="17" t="e">
        <f>VLOOKUP($C1047,'DATA PENGUKURAN GARDU'!$A:$BS,54,0)</f>
        <v>#N/A</v>
      </c>
      <c r="AS1047" s="20" t="e">
        <f>VLOOKUP($D1047,'DATA PENGUKURAN GARDU'!$A:$BS,42,0)</f>
        <v>#N/A</v>
      </c>
      <c r="AT1047" s="21" t="e">
        <f t="shared" si="552"/>
        <v>#N/A</v>
      </c>
      <c r="AU1047" s="20" t="e">
        <f>VLOOKUP($D1047,'DATA PENGUKURAN GARDU'!$A:$BS,44,0)</f>
        <v>#N/A</v>
      </c>
      <c r="AV1047" s="21" t="e">
        <f t="shared" si="553"/>
        <v>#N/A</v>
      </c>
      <c r="AW1047" s="20" t="e">
        <f>VLOOKUP($D1047,'DATA PENGUKURAN GARDU'!$A:$BS,46,0)</f>
        <v>#N/A</v>
      </c>
      <c r="AX1047" s="21" t="e">
        <f t="shared" si="554"/>
        <v>#N/A</v>
      </c>
      <c r="AY1047" s="20" t="e">
        <f>VLOOKUP($D1047,'DATA PENGUKURAN GARDU'!$A:$BS,46,0)</f>
        <v>#N/A</v>
      </c>
      <c r="AZ1047" s="20" t="e">
        <f>VLOOKUP($D1047,'DATA PENGUKURAN GARDU'!$A:$BS,53,0)</f>
        <v>#N/A</v>
      </c>
      <c r="BA1047" s="20" t="e">
        <f>VLOOKUP($D1047,'DATA PENGUKURAN GARDU'!$A:$BS,54,0)</f>
        <v>#N/A</v>
      </c>
      <c r="BB1047" s="17" t="e">
        <f>VLOOKUP($E1047,'DATA PENGUKURAN GARDU'!$A:$BS,42,0)</f>
        <v>#N/A</v>
      </c>
      <c r="BC1047" s="23" t="e">
        <f t="shared" si="555"/>
        <v>#N/A</v>
      </c>
      <c r="BD1047" s="17" t="e">
        <f>VLOOKUP($E1047,'DATA PENGUKURAN GARDU'!$A:$BS,44,0)</f>
        <v>#N/A</v>
      </c>
      <c r="BE1047" s="23" t="e">
        <f t="shared" si="556"/>
        <v>#N/A</v>
      </c>
      <c r="BF1047" s="17" t="e">
        <f>VLOOKUP($E1047,'DATA PENGUKURAN GARDU'!$A:$BS,46,0)</f>
        <v>#N/A</v>
      </c>
      <c r="BG1047" s="23" t="e">
        <f t="shared" si="557"/>
        <v>#N/A</v>
      </c>
      <c r="BH1047" s="17" t="e">
        <f>VLOOKUP($E1047,'DATA PENGUKURAN GARDU'!$A:$BS,46,0)</f>
        <v>#N/A</v>
      </c>
      <c r="BI1047" s="17" t="e">
        <f>VLOOKUP($E1047,'DATA PENGUKURAN GARDU'!$A:$BS,53,0)</f>
        <v>#N/A</v>
      </c>
      <c r="BJ1047" s="17" t="e">
        <f>VLOOKUP($E1047,'DATA PENGUKURAN GARDU'!$A:$BS,54,0)</f>
        <v>#N/A</v>
      </c>
      <c r="BK1047" s="20" t="e">
        <f t="shared" si="558"/>
        <v>#N/A</v>
      </c>
      <c r="BL1047" s="20" t="e">
        <f t="shared" si="559"/>
        <v>#N/A</v>
      </c>
      <c r="BM1047" s="20" t="e">
        <f t="shared" si="560"/>
        <v>#N/A</v>
      </c>
      <c r="BN1047" s="25" t="e">
        <f t="shared" si="561"/>
        <v>#N/A</v>
      </c>
      <c r="BO1047" s="26" t="str">
        <f t="shared" si="562"/>
        <v>0</v>
      </c>
      <c r="BP1047" s="21" t="e">
        <f t="shared" si="563"/>
        <v>#VALUE!</v>
      </c>
      <c r="BQ1047" s="20" t="e">
        <f t="shared" si="564"/>
        <v>#N/A</v>
      </c>
      <c r="BR1047" s="20" t="e">
        <v>#N/A</v>
      </c>
      <c r="BS1047" s="9" t="e">
        <v>#N/A</v>
      </c>
      <c r="BT1047" s="2" t="e">
        <f t="shared" si="565"/>
        <v>#VALUE!</v>
      </c>
      <c r="BU1047" s="2" t="e">
        <f t="shared" si="533"/>
        <v>#N/A</v>
      </c>
      <c r="BV1047" s="2" t="e">
        <f t="shared" si="534"/>
        <v>#N/A</v>
      </c>
    </row>
    <row r="1048" s="2" customFormat="1" ht="22.95" customHeight="1" spans="1:74">
      <c r="A1048" s="9" t="str">
        <f t="shared" si="535"/>
        <v>K-278.3Induk</v>
      </c>
      <c r="B1048" s="9" t="str">
        <f t="shared" si="536"/>
        <v>K-278.3jurusan 1</v>
      </c>
      <c r="C1048" s="9" t="str">
        <f t="shared" si="537"/>
        <v>K-278.3jurusan 2</v>
      </c>
      <c r="D1048" s="9" t="str">
        <f t="shared" si="538"/>
        <v>K-278.3jurusan 3</v>
      </c>
      <c r="E1048" s="9" t="str">
        <f t="shared" si="539"/>
        <v>K-278.3jurusan 4</v>
      </c>
      <c r="F1048" s="10" t="s">
        <v>131</v>
      </c>
      <c r="G1048" s="10" t="s">
        <v>132</v>
      </c>
      <c r="H1048" s="10" t="s">
        <v>1275</v>
      </c>
      <c r="I1048" s="10">
        <v>0.594021</v>
      </c>
      <c r="J1048" s="10">
        <v>124.253935</v>
      </c>
      <c r="K1048" s="10" t="s">
        <v>7465</v>
      </c>
      <c r="L1048" s="10" t="s">
        <v>7465</v>
      </c>
      <c r="M1048" s="10" t="s">
        <v>7465</v>
      </c>
      <c r="N1048" s="14">
        <f t="shared" si="540"/>
        <v>0</v>
      </c>
      <c r="O1048" s="15" t="e">
        <f t="shared" si="541"/>
        <v>#VALUE!</v>
      </c>
      <c r="P1048" s="15" t="e">
        <f t="shared" si="542"/>
        <v>#VALUE!</v>
      </c>
      <c r="Q1048" s="17" t="e">
        <f>VLOOKUP($A1048,'DATA PENGUKURAN GARDU'!$A:$BS,42,0)</f>
        <v>#N/A</v>
      </c>
      <c r="R1048" s="18" t="e">
        <f t="shared" si="543"/>
        <v>#N/A</v>
      </c>
      <c r="S1048" s="17" t="e">
        <f>VLOOKUP($A1048,'DATA PENGUKURAN GARDU'!$A:$BS,44,0)</f>
        <v>#N/A</v>
      </c>
      <c r="T1048" s="18" t="e">
        <f t="shared" si="544"/>
        <v>#N/A</v>
      </c>
      <c r="U1048" s="17" t="e">
        <f>VLOOKUP($A1048,'DATA PENGUKURAN GARDU'!$A:$BS,46,0)</f>
        <v>#N/A</v>
      </c>
      <c r="V1048" s="18" t="e">
        <f t="shared" si="545"/>
        <v>#N/A</v>
      </c>
      <c r="W1048" s="17" t="e">
        <f>VLOOKUP($A1048,'DATA PENGUKURAN GARDU'!$A:$BS,48,0)</f>
        <v>#N/A</v>
      </c>
      <c r="X1048" s="17" t="e">
        <f>VLOOKUP($A1048,'DATA PENGUKURAN GARDU'!$A:$BS,53,0)</f>
        <v>#N/A</v>
      </c>
      <c r="Y1048" s="17" t="e">
        <f>VLOOKUP($A1048,'DATA PENGUKURAN GARDU'!$A:$BS,54,0)</f>
        <v>#N/A</v>
      </c>
      <c r="Z1048" s="17" t="e">
        <f>VLOOKUP($A1048,'DATA PENGUKURAN GARDU'!$A:$BS,55,0)</f>
        <v>#N/A</v>
      </c>
      <c r="AA1048" s="20" t="e">
        <f>VLOOKUP($B1048,'DATA PENGUKURAN GARDU'!$A:$BS,42,0)</f>
        <v>#N/A</v>
      </c>
      <c r="AB1048" s="21" t="e">
        <f t="shared" si="546"/>
        <v>#N/A</v>
      </c>
      <c r="AC1048" s="20" t="e">
        <f>VLOOKUP($B1048,'DATA PENGUKURAN GARDU'!$A:$BS,44,0)</f>
        <v>#N/A</v>
      </c>
      <c r="AD1048" s="21" t="e">
        <f t="shared" si="547"/>
        <v>#N/A</v>
      </c>
      <c r="AE1048" s="20" t="e">
        <f>VLOOKUP($B1048,'DATA PENGUKURAN GARDU'!$A:$BS,46,0)</f>
        <v>#N/A</v>
      </c>
      <c r="AF1048" s="21" t="e">
        <f t="shared" si="548"/>
        <v>#N/A</v>
      </c>
      <c r="AG1048" s="20" t="e">
        <f>VLOOKUP($B1048,'DATA PENGUKURAN GARDU'!$A:$BS,46,0)</f>
        <v>#N/A</v>
      </c>
      <c r="AH1048" s="20" t="e">
        <f>VLOOKUP($B1048,'DATA PENGUKURAN GARDU'!$A:$BS,53,0)</f>
        <v>#N/A</v>
      </c>
      <c r="AI1048" s="20" t="e">
        <f>VLOOKUP($B1048,'DATA PENGUKURAN GARDU'!$A:$BS,54,0)</f>
        <v>#N/A</v>
      </c>
      <c r="AJ1048" s="17" t="e">
        <f>VLOOKUP($C1048,'DATA PENGUKURAN GARDU'!$A:$BS,42,0)</f>
        <v>#N/A</v>
      </c>
      <c r="AK1048" s="23" t="e">
        <f t="shared" si="549"/>
        <v>#N/A</v>
      </c>
      <c r="AL1048" s="17" t="e">
        <f>VLOOKUP($C1048,'DATA PENGUKURAN GARDU'!$A:$BS,44,0)</f>
        <v>#N/A</v>
      </c>
      <c r="AM1048" s="23" t="e">
        <f t="shared" si="550"/>
        <v>#N/A</v>
      </c>
      <c r="AN1048" s="17" t="e">
        <f>VLOOKUP($C1048,'DATA PENGUKURAN GARDU'!$A:$BS,46,0)</f>
        <v>#N/A</v>
      </c>
      <c r="AO1048" s="23" t="e">
        <f t="shared" si="551"/>
        <v>#N/A</v>
      </c>
      <c r="AP1048" s="17" t="e">
        <f>VLOOKUP($C1048,'DATA PENGUKURAN GARDU'!$A:$BS,46,0)</f>
        <v>#N/A</v>
      </c>
      <c r="AQ1048" s="17" t="e">
        <f>VLOOKUP($C1048,'DATA PENGUKURAN GARDU'!$A:$BS,53,0)</f>
        <v>#N/A</v>
      </c>
      <c r="AR1048" s="17" t="e">
        <f>VLOOKUP($C1048,'DATA PENGUKURAN GARDU'!$A:$BS,54,0)</f>
        <v>#N/A</v>
      </c>
      <c r="AS1048" s="20" t="e">
        <f>VLOOKUP($D1048,'DATA PENGUKURAN GARDU'!$A:$BS,42,0)</f>
        <v>#N/A</v>
      </c>
      <c r="AT1048" s="21" t="e">
        <f t="shared" si="552"/>
        <v>#N/A</v>
      </c>
      <c r="AU1048" s="20" t="e">
        <f>VLOOKUP($D1048,'DATA PENGUKURAN GARDU'!$A:$BS,44,0)</f>
        <v>#N/A</v>
      </c>
      <c r="AV1048" s="21" t="e">
        <f t="shared" si="553"/>
        <v>#N/A</v>
      </c>
      <c r="AW1048" s="20" t="e">
        <f>VLOOKUP($D1048,'DATA PENGUKURAN GARDU'!$A:$BS,46,0)</f>
        <v>#N/A</v>
      </c>
      <c r="AX1048" s="21" t="e">
        <f t="shared" si="554"/>
        <v>#N/A</v>
      </c>
      <c r="AY1048" s="20" t="e">
        <f>VLOOKUP($D1048,'DATA PENGUKURAN GARDU'!$A:$BS,46,0)</f>
        <v>#N/A</v>
      </c>
      <c r="AZ1048" s="20" t="e">
        <f>VLOOKUP($D1048,'DATA PENGUKURAN GARDU'!$A:$BS,53,0)</f>
        <v>#N/A</v>
      </c>
      <c r="BA1048" s="20" t="e">
        <f>VLOOKUP($D1048,'DATA PENGUKURAN GARDU'!$A:$BS,54,0)</f>
        <v>#N/A</v>
      </c>
      <c r="BB1048" s="17" t="e">
        <f>VLOOKUP($E1048,'DATA PENGUKURAN GARDU'!$A:$BS,42,0)</f>
        <v>#N/A</v>
      </c>
      <c r="BC1048" s="23" t="e">
        <f t="shared" si="555"/>
        <v>#N/A</v>
      </c>
      <c r="BD1048" s="17" t="e">
        <f>VLOOKUP($E1048,'DATA PENGUKURAN GARDU'!$A:$BS,44,0)</f>
        <v>#N/A</v>
      </c>
      <c r="BE1048" s="23" t="e">
        <f t="shared" si="556"/>
        <v>#N/A</v>
      </c>
      <c r="BF1048" s="17" t="e">
        <f>VLOOKUP($E1048,'DATA PENGUKURAN GARDU'!$A:$BS,46,0)</f>
        <v>#N/A</v>
      </c>
      <c r="BG1048" s="23" t="e">
        <f t="shared" si="557"/>
        <v>#N/A</v>
      </c>
      <c r="BH1048" s="17" t="e">
        <f>VLOOKUP($E1048,'DATA PENGUKURAN GARDU'!$A:$BS,46,0)</f>
        <v>#N/A</v>
      </c>
      <c r="BI1048" s="17" t="e">
        <f>VLOOKUP($E1048,'DATA PENGUKURAN GARDU'!$A:$BS,53,0)</f>
        <v>#N/A</v>
      </c>
      <c r="BJ1048" s="17" t="e">
        <f>VLOOKUP($E1048,'DATA PENGUKURAN GARDU'!$A:$BS,54,0)</f>
        <v>#N/A</v>
      </c>
      <c r="BK1048" s="20" t="e">
        <f t="shared" si="558"/>
        <v>#N/A</v>
      </c>
      <c r="BL1048" s="20" t="e">
        <f t="shared" si="559"/>
        <v>#N/A</v>
      </c>
      <c r="BM1048" s="20" t="e">
        <f t="shared" si="560"/>
        <v>#N/A</v>
      </c>
      <c r="BN1048" s="25" t="e">
        <f t="shared" si="561"/>
        <v>#N/A</v>
      </c>
      <c r="BO1048" s="26" t="str">
        <f t="shared" si="562"/>
        <v>0</v>
      </c>
      <c r="BP1048" s="21" t="e">
        <f t="shared" si="563"/>
        <v>#VALUE!</v>
      </c>
      <c r="BQ1048" s="20" t="e">
        <f t="shared" si="564"/>
        <v>#N/A</v>
      </c>
      <c r="BR1048" s="20" t="e">
        <v>#N/A</v>
      </c>
      <c r="BS1048" s="9" t="e">
        <v>#N/A</v>
      </c>
      <c r="BT1048" s="2" t="e">
        <f t="shared" si="565"/>
        <v>#VALUE!</v>
      </c>
      <c r="BU1048" s="2" t="e">
        <f t="shared" si="533"/>
        <v>#N/A</v>
      </c>
      <c r="BV1048" s="2" t="e">
        <f t="shared" si="534"/>
        <v>#N/A</v>
      </c>
    </row>
    <row r="1049" s="2" customFormat="1" ht="22.95" customHeight="1" spans="1:74">
      <c r="A1049" s="9" t="str">
        <f t="shared" si="535"/>
        <v>K-283.2Induk</v>
      </c>
      <c r="B1049" s="9" t="str">
        <f t="shared" si="536"/>
        <v>K-283.2jurusan 1</v>
      </c>
      <c r="C1049" s="9" t="str">
        <f t="shared" si="537"/>
        <v>K-283.2jurusan 2</v>
      </c>
      <c r="D1049" s="9" t="str">
        <f t="shared" si="538"/>
        <v>K-283.2jurusan 3</v>
      </c>
      <c r="E1049" s="9" t="str">
        <f t="shared" si="539"/>
        <v>K-283.2jurusan 4</v>
      </c>
      <c r="F1049" s="10" t="s">
        <v>131</v>
      </c>
      <c r="G1049" s="10" t="s">
        <v>132</v>
      </c>
      <c r="H1049" s="10" t="s">
        <v>1276</v>
      </c>
      <c r="I1049" s="10">
        <v>0.606282</v>
      </c>
      <c r="J1049" s="10">
        <v>124.277911</v>
      </c>
      <c r="K1049" s="10" t="s">
        <v>7465</v>
      </c>
      <c r="L1049" s="10" t="s">
        <v>7465</v>
      </c>
      <c r="M1049" s="10" t="s">
        <v>7465</v>
      </c>
      <c r="N1049" s="14">
        <f t="shared" si="540"/>
        <v>0</v>
      </c>
      <c r="O1049" s="15" t="e">
        <f t="shared" si="541"/>
        <v>#VALUE!</v>
      </c>
      <c r="P1049" s="15" t="e">
        <f t="shared" si="542"/>
        <v>#VALUE!</v>
      </c>
      <c r="Q1049" s="17" t="e">
        <f>VLOOKUP($A1049,'DATA PENGUKURAN GARDU'!$A:$BS,42,0)</f>
        <v>#N/A</v>
      </c>
      <c r="R1049" s="18" t="e">
        <f t="shared" si="543"/>
        <v>#N/A</v>
      </c>
      <c r="S1049" s="17" t="e">
        <f>VLOOKUP($A1049,'DATA PENGUKURAN GARDU'!$A:$BS,44,0)</f>
        <v>#N/A</v>
      </c>
      <c r="T1049" s="18" t="e">
        <f t="shared" si="544"/>
        <v>#N/A</v>
      </c>
      <c r="U1049" s="17" t="e">
        <f>VLOOKUP($A1049,'DATA PENGUKURAN GARDU'!$A:$BS,46,0)</f>
        <v>#N/A</v>
      </c>
      <c r="V1049" s="18" t="e">
        <f t="shared" si="545"/>
        <v>#N/A</v>
      </c>
      <c r="W1049" s="17" t="e">
        <f>VLOOKUP($A1049,'DATA PENGUKURAN GARDU'!$A:$BS,48,0)</f>
        <v>#N/A</v>
      </c>
      <c r="X1049" s="17" t="e">
        <f>VLOOKUP($A1049,'DATA PENGUKURAN GARDU'!$A:$BS,53,0)</f>
        <v>#N/A</v>
      </c>
      <c r="Y1049" s="17" t="e">
        <f>VLOOKUP($A1049,'DATA PENGUKURAN GARDU'!$A:$BS,54,0)</f>
        <v>#N/A</v>
      </c>
      <c r="Z1049" s="17" t="e">
        <f>VLOOKUP($A1049,'DATA PENGUKURAN GARDU'!$A:$BS,55,0)</f>
        <v>#N/A</v>
      </c>
      <c r="AA1049" s="20" t="e">
        <f>VLOOKUP($B1049,'DATA PENGUKURAN GARDU'!$A:$BS,42,0)</f>
        <v>#N/A</v>
      </c>
      <c r="AB1049" s="21" t="e">
        <f t="shared" si="546"/>
        <v>#N/A</v>
      </c>
      <c r="AC1049" s="20" t="e">
        <f>VLOOKUP($B1049,'DATA PENGUKURAN GARDU'!$A:$BS,44,0)</f>
        <v>#N/A</v>
      </c>
      <c r="AD1049" s="21" t="e">
        <f t="shared" si="547"/>
        <v>#N/A</v>
      </c>
      <c r="AE1049" s="20" t="e">
        <f>VLOOKUP($B1049,'DATA PENGUKURAN GARDU'!$A:$BS,46,0)</f>
        <v>#N/A</v>
      </c>
      <c r="AF1049" s="21" t="e">
        <f t="shared" si="548"/>
        <v>#N/A</v>
      </c>
      <c r="AG1049" s="20" t="e">
        <f>VLOOKUP($B1049,'DATA PENGUKURAN GARDU'!$A:$BS,46,0)</f>
        <v>#N/A</v>
      </c>
      <c r="AH1049" s="20" t="e">
        <f>VLOOKUP($B1049,'DATA PENGUKURAN GARDU'!$A:$BS,53,0)</f>
        <v>#N/A</v>
      </c>
      <c r="AI1049" s="20" t="e">
        <f>VLOOKUP($B1049,'DATA PENGUKURAN GARDU'!$A:$BS,54,0)</f>
        <v>#N/A</v>
      </c>
      <c r="AJ1049" s="17" t="e">
        <f>VLOOKUP($C1049,'DATA PENGUKURAN GARDU'!$A:$BS,42,0)</f>
        <v>#N/A</v>
      </c>
      <c r="AK1049" s="23" t="e">
        <f t="shared" si="549"/>
        <v>#N/A</v>
      </c>
      <c r="AL1049" s="17" t="e">
        <f>VLOOKUP($C1049,'DATA PENGUKURAN GARDU'!$A:$BS,44,0)</f>
        <v>#N/A</v>
      </c>
      <c r="AM1049" s="23" t="e">
        <f t="shared" si="550"/>
        <v>#N/A</v>
      </c>
      <c r="AN1049" s="17" t="e">
        <f>VLOOKUP($C1049,'DATA PENGUKURAN GARDU'!$A:$BS,46,0)</f>
        <v>#N/A</v>
      </c>
      <c r="AO1049" s="23" t="e">
        <f t="shared" si="551"/>
        <v>#N/A</v>
      </c>
      <c r="AP1049" s="17" t="e">
        <f>VLOOKUP($C1049,'DATA PENGUKURAN GARDU'!$A:$BS,46,0)</f>
        <v>#N/A</v>
      </c>
      <c r="AQ1049" s="17" t="e">
        <f>VLOOKUP($C1049,'DATA PENGUKURAN GARDU'!$A:$BS,53,0)</f>
        <v>#N/A</v>
      </c>
      <c r="AR1049" s="17" t="e">
        <f>VLOOKUP($C1049,'DATA PENGUKURAN GARDU'!$A:$BS,54,0)</f>
        <v>#N/A</v>
      </c>
      <c r="AS1049" s="20" t="e">
        <f>VLOOKUP($D1049,'DATA PENGUKURAN GARDU'!$A:$BS,42,0)</f>
        <v>#N/A</v>
      </c>
      <c r="AT1049" s="21" t="e">
        <f t="shared" si="552"/>
        <v>#N/A</v>
      </c>
      <c r="AU1049" s="20" t="e">
        <f>VLOOKUP($D1049,'DATA PENGUKURAN GARDU'!$A:$BS,44,0)</f>
        <v>#N/A</v>
      </c>
      <c r="AV1049" s="21" t="e">
        <f t="shared" si="553"/>
        <v>#N/A</v>
      </c>
      <c r="AW1049" s="20" t="e">
        <f>VLOOKUP($D1049,'DATA PENGUKURAN GARDU'!$A:$BS,46,0)</f>
        <v>#N/A</v>
      </c>
      <c r="AX1049" s="21" t="e">
        <f t="shared" si="554"/>
        <v>#N/A</v>
      </c>
      <c r="AY1049" s="20" t="e">
        <f>VLOOKUP($D1049,'DATA PENGUKURAN GARDU'!$A:$BS,46,0)</f>
        <v>#N/A</v>
      </c>
      <c r="AZ1049" s="20" t="e">
        <f>VLOOKUP($D1049,'DATA PENGUKURAN GARDU'!$A:$BS,53,0)</f>
        <v>#N/A</v>
      </c>
      <c r="BA1049" s="20" t="e">
        <f>VLOOKUP($D1049,'DATA PENGUKURAN GARDU'!$A:$BS,54,0)</f>
        <v>#N/A</v>
      </c>
      <c r="BB1049" s="17" t="e">
        <f>VLOOKUP($E1049,'DATA PENGUKURAN GARDU'!$A:$BS,42,0)</f>
        <v>#N/A</v>
      </c>
      <c r="BC1049" s="23" t="e">
        <f t="shared" si="555"/>
        <v>#N/A</v>
      </c>
      <c r="BD1049" s="17" t="e">
        <f>VLOOKUP($E1049,'DATA PENGUKURAN GARDU'!$A:$BS,44,0)</f>
        <v>#N/A</v>
      </c>
      <c r="BE1049" s="23" t="e">
        <f t="shared" si="556"/>
        <v>#N/A</v>
      </c>
      <c r="BF1049" s="17" t="e">
        <f>VLOOKUP($E1049,'DATA PENGUKURAN GARDU'!$A:$BS,46,0)</f>
        <v>#N/A</v>
      </c>
      <c r="BG1049" s="23" t="e">
        <f t="shared" si="557"/>
        <v>#N/A</v>
      </c>
      <c r="BH1049" s="17" t="e">
        <f>VLOOKUP($E1049,'DATA PENGUKURAN GARDU'!$A:$BS,46,0)</f>
        <v>#N/A</v>
      </c>
      <c r="BI1049" s="17" t="e">
        <f>VLOOKUP($E1049,'DATA PENGUKURAN GARDU'!$A:$BS,53,0)</f>
        <v>#N/A</v>
      </c>
      <c r="BJ1049" s="17" t="e">
        <f>VLOOKUP($E1049,'DATA PENGUKURAN GARDU'!$A:$BS,54,0)</f>
        <v>#N/A</v>
      </c>
      <c r="BK1049" s="20" t="e">
        <f t="shared" si="558"/>
        <v>#N/A</v>
      </c>
      <c r="BL1049" s="20" t="e">
        <f t="shared" si="559"/>
        <v>#N/A</v>
      </c>
      <c r="BM1049" s="20" t="e">
        <f t="shared" si="560"/>
        <v>#N/A</v>
      </c>
      <c r="BN1049" s="25" t="e">
        <f t="shared" si="561"/>
        <v>#N/A</v>
      </c>
      <c r="BO1049" s="26" t="str">
        <f t="shared" si="562"/>
        <v>0</v>
      </c>
      <c r="BP1049" s="21" t="e">
        <f t="shared" si="563"/>
        <v>#VALUE!</v>
      </c>
      <c r="BQ1049" s="20" t="e">
        <f t="shared" si="564"/>
        <v>#N/A</v>
      </c>
      <c r="BR1049" s="20" t="e">
        <v>#N/A</v>
      </c>
      <c r="BS1049" s="9" t="e">
        <v>#N/A</v>
      </c>
      <c r="BT1049" s="2" t="e">
        <f t="shared" si="565"/>
        <v>#VALUE!</v>
      </c>
      <c r="BU1049" s="2" t="e">
        <f t="shared" si="533"/>
        <v>#N/A</v>
      </c>
      <c r="BV1049" s="2" t="e">
        <f t="shared" si="534"/>
        <v>#N/A</v>
      </c>
    </row>
    <row r="1050" s="2" customFormat="1" ht="22.95" customHeight="1" spans="1:74">
      <c r="A1050" s="9" t="str">
        <f t="shared" si="535"/>
        <v>K-212Induk</v>
      </c>
      <c r="B1050" s="9" t="str">
        <f t="shared" si="536"/>
        <v>K-212jurusan 1</v>
      </c>
      <c r="C1050" s="9" t="str">
        <f t="shared" si="537"/>
        <v>K-212jurusan 2</v>
      </c>
      <c r="D1050" s="9" t="str">
        <f t="shared" si="538"/>
        <v>K-212jurusan 3</v>
      </c>
      <c r="E1050" s="9" t="str">
        <f t="shared" si="539"/>
        <v>K-212jurusan 4</v>
      </c>
      <c r="F1050" s="10" t="s">
        <v>462</v>
      </c>
      <c r="G1050" s="10" t="s">
        <v>132</v>
      </c>
      <c r="H1050" s="10" t="s">
        <v>1278</v>
      </c>
      <c r="I1050" s="10">
        <v>0.734606345</v>
      </c>
      <c r="J1050" s="10">
        <v>124.3445929594</v>
      </c>
      <c r="K1050" s="10" t="s">
        <v>7465</v>
      </c>
      <c r="L1050" s="10" t="s">
        <v>7465</v>
      </c>
      <c r="M1050" s="10" t="s">
        <v>7465</v>
      </c>
      <c r="N1050" s="14">
        <f t="shared" si="540"/>
        <v>0</v>
      </c>
      <c r="O1050" s="15" t="e">
        <f t="shared" si="541"/>
        <v>#VALUE!</v>
      </c>
      <c r="P1050" s="15" t="e">
        <f t="shared" si="542"/>
        <v>#VALUE!</v>
      </c>
      <c r="Q1050" s="17" t="e">
        <f>VLOOKUP($A1050,'DATA PENGUKURAN GARDU'!$A:$BS,42,0)</f>
        <v>#N/A</v>
      </c>
      <c r="R1050" s="18" t="e">
        <f t="shared" si="543"/>
        <v>#N/A</v>
      </c>
      <c r="S1050" s="17" t="e">
        <f>VLOOKUP($A1050,'DATA PENGUKURAN GARDU'!$A:$BS,44,0)</f>
        <v>#N/A</v>
      </c>
      <c r="T1050" s="18" t="e">
        <f t="shared" si="544"/>
        <v>#N/A</v>
      </c>
      <c r="U1050" s="17" t="e">
        <f>VLOOKUP($A1050,'DATA PENGUKURAN GARDU'!$A:$BS,46,0)</f>
        <v>#N/A</v>
      </c>
      <c r="V1050" s="18" t="e">
        <f t="shared" si="545"/>
        <v>#N/A</v>
      </c>
      <c r="W1050" s="17" t="e">
        <f>VLOOKUP($A1050,'DATA PENGUKURAN GARDU'!$A:$BS,48,0)</f>
        <v>#N/A</v>
      </c>
      <c r="X1050" s="17" t="e">
        <f>VLOOKUP($A1050,'DATA PENGUKURAN GARDU'!$A:$BS,53,0)</f>
        <v>#N/A</v>
      </c>
      <c r="Y1050" s="17" t="e">
        <f>VLOOKUP($A1050,'DATA PENGUKURAN GARDU'!$A:$BS,54,0)</f>
        <v>#N/A</v>
      </c>
      <c r="Z1050" s="17" t="e">
        <f>VLOOKUP($A1050,'DATA PENGUKURAN GARDU'!$A:$BS,55,0)</f>
        <v>#N/A</v>
      </c>
      <c r="AA1050" s="20" t="e">
        <f>VLOOKUP($B1050,'DATA PENGUKURAN GARDU'!$A:$BS,42,0)</f>
        <v>#N/A</v>
      </c>
      <c r="AB1050" s="21" t="e">
        <f t="shared" si="546"/>
        <v>#N/A</v>
      </c>
      <c r="AC1050" s="20" t="e">
        <f>VLOOKUP($B1050,'DATA PENGUKURAN GARDU'!$A:$BS,44,0)</f>
        <v>#N/A</v>
      </c>
      <c r="AD1050" s="21" t="e">
        <f t="shared" si="547"/>
        <v>#N/A</v>
      </c>
      <c r="AE1050" s="20" t="e">
        <f>VLOOKUP($B1050,'DATA PENGUKURAN GARDU'!$A:$BS,46,0)</f>
        <v>#N/A</v>
      </c>
      <c r="AF1050" s="21" t="e">
        <f t="shared" si="548"/>
        <v>#N/A</v>
      </c>
      <c r="AG1050" s="20" t="e">
        <f>VLOOKUP($B1050,'DATA PENGUKURAN GARDU'!$A:$BS,46,0)</f>
        <v>#N/A</v>
      </c>
      <c r="AH1050" s="20" t="e">
        <f>VLOOKUP($B1050,'DATA PENGUKURAN GARDU'!$A:$BS,53,0)</f>
        <v>#N/A</v>
      </c>
      <c r="AI1050" s="20" t="e">
        <f>VLOOKUP($B1050,'DATA PENGUKURAN GARDU'!$A:$BS,54,0)</f>
        <v>#N/A</v>
      </c>
      <c r="AJ1050" s="17" t="e">
        <f>VLOOKUP($C1050,'DATA PENGUKURAN GARDU'!$A:$BS,42,0)</f>
        <v>#N/A</v>
      </c>
      <c r="AK1050" s="23" t="e">
        <f t="shared" si="549"/>
        <v>#N/A</v>
      </c>
      <c r="AL1050" s="17" t="e">
        <f>VLOOKUP($C1050,'DATA PENGUKURAN GARDU'!$A:$BS,44,0)</f>
        <v>#N/A</v>
      </c>
      <c r="AM1050" s="23" t="e">
        <f t="shared" si="550"/>
        <v>#N/A</v>
      </c>
      <c r="AN1050" s="17" t="e">
        <f>VLOOKUP($C1050,'DATA PENGUKURAN GARDU'!$A:$BS,46,0)</f>
        <v>#N/A</v>
      </c>
      <c r="AO1050" s="23" t="e">
        <f t="shared" si="551"/>
        <v>#N/A</v>
      </c>
      <c r="AP1050" s="17" t="e">
        <f>VLOOKUP($C1050,'DATA PENGUKURAN GARDU'!$A:$BS,46,0)</f>
        <v>#N/A</v>
      </c>
      <c r="AQ1050" s="17" t="e">
        <f>VLOOKUP($C1050,'DATA PENGUKURAN GARDU'!$A:$BS,53,0)</f>
        <v>#N/A</v>
      </c>
      <c r="AR1050" s="17" t="e">
        <f>VLOOKUP($C1050,'DATA PENGUKURAN GARDU'!$A:$BS,54,0)</f>
        <v>#N/A</v>
      </c>
      <c r="AS1050" s="20" t="e">
        <f>VLOOKUP($D1050,'DATA PENGUKURAN GARDU'!$A:$BS,42,0)</f>
        <v>#N/A</v>
      </c>
      <c r="AT1050" s="21" t="e">
        <f t="shared" si="552"/>
        <v>#N/A</v>
      </c>
      <c r="AU1050" s="20" t="e">
        <f>VLOOKUP($D1050,'DATA PENGUKURAN GARDU'!$A:$BS,44,0)</f>
        <v>#N/A</v>
      </c>
      <c r="AV1050" s="21" t="e">
        <f t="shared" si="553"/>
        <v>#N/A</v>
      </c>
      <c r="AW1050" s="20" t="e">
        <f>VLOOKUP($D1050,'DATA PENGUKURAN GARDU'!$A:$BS,46,0)</f>
        <v>#N/A</v>
      </c>
      <c r="AX1050" s="21" t="e">
        <f t="shared" si="554"/>
        <v>#N/A</v>
      </c>
      <c r="AY1050" s="20" t="e">
        <f>VLOOKUP($D1050,'DATA PENGUKURAN GARDU'!$A:$BS,46,0)</f>
        <v>#N/A</v>
      </c>
      <c r="AZ1050" s="20" t="e">
        <f>VLOOKUP($D1050,'DATA PENGUKURAN GARDU'!$A:$BS,53,0)</f>
        <v>#N/A</v>
      </c>
      <c r="BA1050" s="20" t="e">
        <f>VLOOKUP($D1050,'DATA PENGUKURAN GARDU'!$A:$BS,54,0)</f>
        <v>#N/A</v>
      </c>
      <c r="BB1050" s="17" t="e">
        <f>VLOOKUP($E1050,'DATA PENGUKURAN GARDU'!$A:$BS,42,0)</f>
        <v>#N/A</v>
      </c>
      <c r="BC1050" s="23" t="e">
        <f t="shared" si="555"/>
        <v>#N/A</v>
      </c>
      <c r="BD1050" s="17" t="e">
        <f>VLOOKUP($E1050,'DATA PENGUKURAN GARDU'!$A:$BS,44,0)</f>
        <v>#N/A</v>
      </c>
      <c r="BE1050" s="23" t="e">
        <f t="shared" si="556"/>
        <v>#N/A</v>
      </c>
      <c r="BF1050" s="17" t="e">
        <f>VLOOKUP($E1050,'DATA PENGUKURAN GARDU'!$A:$BS,46,0)</f>
        <v>#N/A</v>
      </c>
      <c r="BG1050" s="23" t="e">
        <f t="shared" si="557"/>
        <v>#N/A</v>
      </c>
      <c r="BH1050" s="17" t="e">
        <f>VLOOKUP($E1050,'DATA PENGUKURAN GARDU'!$A:$BS,46,0)</f>
        <v>#N/A</v>
      </c>
      <c r="BI1050" s="17" t="e">
        <f>VLOOKUP($E1050,'DATA PENGUKURAN GARDU'!$A:$BS,53,0)</f>
        <v>#N/A</v>
      </c>
      <c r="BJ1050" s="17" t="e">
        <f>VLOOKUP($E1050,'DATA PENGUKURAN GARDU'!$A:$BS,54,0)</f>
        <v>#N/A</v>
      </c>
      <c r="BK1050" s="20" t="e">
        <f t="shared" si="558"/>
        <v>#N/A</v>
      </c>
      <c r="BL1050" s="20" t="e">
        <f t="shared" si="559"/>
        <v>#N/A</v>
      </c>
      <c r="BM1050" s="20" t="e">
        <f t="shared" si="560"/>
        <v>#N/A</v>
      </c>
      <c r="BN1050" s="25" t="e">
        <f t="shared" si="561"/>
        <v>#N/A</v>
      </c>
      <c r="BO1050" s="26" t="str">
        <f t="shared" si="562"/>
        <v>0</v>
      </c>
      <c r="BP1050" s="21" t="e">
        <f t="shared" si="563"/>
        <v>#VALUE!</v>
      </c>
      <c r="BQ1050" s="20" t="e">
        <f t="shared" si="564"/>
        <v>#N/A</v>
      </c>
      <c r="BR1050" s="20" t="e">
        <v>#N/A</v>
      </c>
      <c r="BS1050" s="9" t="e">
        <v>#N/A</v>
      </c>
      <c r="BT1050" s="2" t="e">
        <f t="shared" si="565"/>
        <v>#VALUE!</v>
      </c>
      <c r="BU1050" s="2" t="e">
        <f t="shared" si="533"/>
        <v>#N/A</v>
      </c>
      <c r="BV1050" s="2" t="e">
        <f t="shared" si="534"/>
        <v>#N/A</v>
      </c>
    </row>
    <row r="1051" s="2" customFormat="1" ht="22.95" customHeight="1" spans="1:74">
      <c r="A1051" s="9" t="str">
        <f t="shared" si="535"/>
        <v>L-058Induk</v>
      </c>
      <c r="B1051" s="9" t="str">
        <f t="shared" si="536"/>
        <v>L-058jurusan 1</v>
      </c>
      <c r="C1051" s="9" t="str">
        <f t="shared" si="537"/>
        <v>L-058jurusan 2</v>
      </c>
      <c r="D1051" s="9" t="str">
        <f t="shared" si="538"/>
        <v>L-058jurusan 3</v>
      </c>
      <c r="E1051" s="9" t="str">
        <f t="shared" si="539"/>
        <v>L-058jurusan 4</v>
      </c>
      <c r="F1051" s="10" t="s">
        <v>493</v>
      </c>
      <c r="G1051" s="10" t="s">
        <v>22</v>
      </c>
      <c r="H1051" s="10" t="s">
        <v>1279</v>
      </c>
      <c r="I1051" s="10">
        <v>0.30106</v>
      </c>
      <c r="J1051" s="10">
        <v>123.67887</v>
      </c>
      <c r="K1051" s="10" t="s">
        <v>7465</v>
      </c>
      <c r="L1051" s="10" t="s">
        <v>7465</v>
      </c>
      <c r="M1051" s="10" t="s">
        <v>7465</v>
      </c>
      <c r="N1051" s="14">
        <f t="shared" si="540"/>
        <v>0</v>
      </c>
      <c r="O1051" s="15" t="e">
        <f t="shared" si="541"/>
        <v>#VALUE!</v>
      </c>
      <c r="P1051" s="15" t="e">
        <f t="shared" si="542"/>
        <v>#VALUE!</v>
      </c>
      <c r="Q1051" s="17" t="e">
        <f>VLOOKUP($A1051,'DATA PENGUKURAN GARDU'!$A:$BS,42,0)</f>
        <v>#N/A</v>
      </c>
      <c r="R1051" s="18" t="e">
        <f t="shared" si="543"/>
        <v>#N/A</v>
      </c>
      <c r="S1051" s="17" t="e">
        <f>VLOOKUP($A1051,'DATA PENGUKURAN GARDU'!$A:$BS,44,0)</f>
        <v>#N/A</v>
      </c>
      <c r="T1051" s="18" t="e">
        <f t="shared" si="544"/>
        <v>#N/A</v>
      </c>
      <c r="U1051" s="17" t="e">
        <f>VLOOKUP($A1051,'DATA PENGUKURAN GARDU'!$A:$BS,46,0)</f>
        <v>#N/A</v>
      </c>
      <c r="V1051" s="18" t="e">
        <f t="shared" si="545"/>
        <v>#N/A</v>
      </c>
      <c r="W1051" s="17" t="e">
        <f>VLOOKUP($A1051,'DATA PENGUKURAN GARDU'!$A:$BS,48,0)</f>
        <v>#N/A</v>
      </c>
      <c r="X1051" s="17" t="e">
        <f>VLOOKUP($A1051,'DATA PENGUKURAN GARDU'!$A:$BS,53,0)</f>
        <v>#N/A</v>
      </c>
      <c r="Y1051" s="17" t="e">
        <f>VLOOKUP($A1051,'DATA PENGUKURAN GARDU'!$A:$BS,54,0)</f>
        <v>#N/A</v>
      </c>
      <c r="Z1051" s="17" t="e">
        <f>VLOOKUP($A1051,'DATA PENGUKURAN GARDU'!$A:$BS,55,0)</f>
        <v>#N/A</v>
      </c>
      <c r="AA1051" s="20" t="e">
        <f>VLOOKUP($B1051,'DATA PENGUKURAN GARDU'!$A:$BS,42,0)</f>
        <v>#N/A</v>
      </c>
      <c r="AB1051" s="21" t="e">
        <f t="shared" si="546"/>
        <v>#N/A</v>
      </c>
      <c r="AC1051" s="20" t="e">
        <f>VLOOKUP($B1051,'DATA PENGUKURAN GARDU'!$A:$BS,44,0)</f>
        <v>#N/A</v>
      </c>
      <c r="AD1051" s="21" t="e">
        <f t="shared" si="547"/>
        <v>#N/A</v>
      </c>
      <c r="AE1051" s="20" t="e">
        <f>VLOOKUP($B1051,'DATA PENGUKURAN GARDU'!$A:$BS,46,0)</f>
        <v>#N/A</v>
      </c>
      <c r="AF1051" s="21" t="e">
        <f t="shared" si="548"/>
        <v>#N/A</v>
      </c>
      <c r="AG1051" s="20" t="e">
        <f>VLOOKUP($B1051,'DATA PENGUKURAN GARDU'!$A:$BS,46,0)</f>
        <v>#N/A</v>
      </c>
      <c r="AH1051" s="20" t="e">
        <f>VLOOKUP($B1051,'DATA PENGUKURAN GARDU'!$A:$BS,53,0)</f>
        <v>#N/A</v>
      </c>
      <c r="AI1051" s="20" t="e">
        <f>VLOOKUP($B1051,'DATA PENGUKURAN GARDU'!$A:$BS,54,0)</f>
        <v>#N/A</v>
      </c>
      <c r="AJ1051" s="17" t="e">
        <f>VLOOKUP($C1051,'DATA PENGUKURAN GARDU'!$A:$BS,42,0)</f>
        <v>#N/A</v>
      </c>
      <c r="AK1051" s="23" t="e">
        <f t="shared" si="549"/>
        <v>#N/A</v>
      </c>
      <c r="AL1051" s="17" t="e">
        <f>VLOOKUP($C1051,'DATA PENGUKURAN GARDU'!$A:$BS,44,0)</f>
        <v>#N/A</v>
      </c>
      <c r="AM1051" s="23" t="e">
        <f t="shared" si="550"/>
        <v>#N/A</v>
      </c>
      <c r="AN1051" s="17" t="e">
        <f>VLOOKUP($C1051,'DATA PENGUKURAN GARDU'!$A:$BS,46,0)</f>
        <v>#N/A</v>
      </c>
      <c r="AO1051" s="23" t="e">
        <f t="shared" si="551"/>
        <v>#N/A</v>
      </c>
      <c r="AP1051" s="17" t="e">
        <f>VLOOKUP($C1051,'DATA PENGUKURAN GARDU'!$A:$BS,46,0)</f>
        <v>#N/A</v>
      </c>
      <c r="AQ1051" s="17" t="e">
        <f>VLOOKUP($C1051,'DATA PENGUKURAN GARDU'!$A:$BS,53,0)</f>
        <v>#N/A</v>
      </c>
      <c r="AR1051" s="17" t="e">
        <f>VLOOKUP($C1051,'DATA PENGUKURAN GARDU'!$A:$BS,54,0)</f>
        <v>#N/A</v>
      </c>
      <c r="AS1051" s="20" t="e">
        <f>VLOOKUP($D1051,'DATA PENGUKURAN GARDU'!$A:$BS,42,0)</f>
        <v>#N/A</v>
      </c>
      <c r="AT1051" s="21" t="e">
        <f t="shared" si="552"/>
        <v>#N/A</v>
      </c>
      <c r="AU1051" s="20" t="e">
        <f>VLOOKUP($D1051,'DATA PENGUKURAN GARDU'!$A:$BS,44,0)</f>
        <v>#N/A</v>
      </c>
      <c r="AV1051" s="21" t="e">
        <f t="shared" si="553"/>
        <v>#N/A</v>
      </c>
      <c r="AW1051" s="20" t="e">
        <f>VLOOKUP($D1051,'DATA PENGUKURAN GARDU'!$A:$BS,46,0)</f>
        <v>#N/A</v>
      </c>
      <c r="AX1051" s="21" t="e">
        <f t="shared" si="554"/>
        <v>#N/A</v>
      </c>
      <c r="AY1051" s="20" t="e">
        <f>VLOOKUP($D1051,'DATA PENGUKURAN GARDU'!$A:$BS,46,0)</f>
        <v>#N/A</v>
      </c>
      <c r="AZ1051" s="20" t="e">
        <f>VLOOKUP($D1051,'DATA PENGUKURAN GARDU'!$A:$BS,53,0)</f>
        <v>#N/A</v>
      </c>
      <c r="BA1051" s="20" t="e">
        <f>VLOOKUP($D1051,'DATA PENGUKURAN GARDU'!$A:$BS,54,0)</f>
        <v>#N/A</v>
      </c>
      <c r="BB1051" s="17" t="e">
        <f>VLOOKUP($E1051,'DATA PENGUKURAN GARDU'!$A:$BS,42,0)</f>
        <v>#N/A</v>
      </c>
      <c r="BC1051" s="23" t="e">
        <f t="shared" si="555"/>
        <v>#N/A</v>
      </c>
      <c r="BD1051" s="17" t="e">
        <f>VLOOKUP($E1051,'DATA PENGUKURAN GARDU'!$A:$BS,44,0)</f>
        <v>#N/A</v>
      </c>
      <c r="BE1051" s="23" t="e">
        <f t="shared" si="556"/>
        <v>#N/A</v>
      </c>
      <c r="BF1051" s="17" t="e">
        <f>VLOOKUP($E1051,'DATA PENGUKURAN GARDU'!$A:$BS,46,0)</f>
        <v>#N/A</v>
      </c>
      <c r="BG1051" s="23" t="e">
        <f t="shared" si="557"/>
        <v>#N/A</v>
      </c>
      <c r="BH1051" s="17" t="e">
        <f>VLOOKUP($E1051,'DATA PENGUKURAN GARDU'!$A:$BS,46,0)</f>
        <v>#N/A</v>
      </c>
      <c r="BI1051" s="17" t="e">
        <f>VLOOKUP($E1051,'DATA PENGUKURAN GARDU'!$A:$BS,53,0)</f>
        <v>#N/A</v>
      </c>
      <c r="BJ1051" s="17" t="e">
        <f>VLOOKUP($E1051,'DATA PENGUKURAN GARDU'!$A:$BS,54,0)</f>
        <v>#N/A</v>
      </c>
      <c r="BK1051" s="20" t="e">
        <f t="shared" si="558"/>
        <v>#N/A</v>
      </c>
      <c r="BL1051" s="20" t="e">
        <f t="shared" si="559"/>
        <v>#N/A</v>
      </c>
      <c r="BM1051" s="20" t="e">
        <f t="shared" si="560"/>
        <v>#N/A</v>
      </c>
      <c r="BN1051" s="25" t="e">
        <f t="shared" si="561"/>
        <v>#N/A</v>
      </c>
      <c r="BO1051" s="26" t="str">
        <f t="shared" si="562"/>
        <v>0</v>
      </c>
      <c r="BP1051" s="21" t="e">
        <f t="shared" si="563"/>
        <v>#VALUE!</v>
      </c>
      <c r="BQ1051" s="20" t="e">
        <f t="shared" si="564"/>
        <v>#N/A</v>
      </c>
      <c r="BR1051" s="20" t="e">
        <v>#N/A</v>
      </c>
      <c r="BS1051" s="9" t="e">
        <v>#N/A</v>
      </c>
      <c r="BT1051" s="2" t="e">
        <f t="shared" si="565"/>
        <v>#VALUE!</v>
      </c>
      <c r="BU1051" s="2" t="e">
        <f t="shared" si="533"/>
        <v>#N/A</v>
      </c>
      <c r="BV1051" s="2" t="e">
        <f t="shared" si="534"/>
        <v>#N/A</v>
      </c>
    </row>
    <row r="1052" s="2" customFormat="1" ht="22.95" customHeight="1" spans="1:74">
      <c r="A1052" s="9" t="str">
        <f t="shared" si="535"/>
        <v>L-060Induk</v>
      </c>
      <c r="B1052" s="9" t="str">
        <f t="shared" si="536"/>
        <v>L-060jurusan 1</v>
      </c>
      <c r="C1052" s="9" t="str">
        <f t="shared" si="537"/>
        <v>L-060jurusan 2</v>
      </c>
      <c r="D1052" s="9" t="str">
        <f t="shared" si="538"/>
        <v>L-060jurusan 3</v>
      </c>
      <c r="E1052" s="9" t="str">
        <f t="shared" si="539"/>
        <v>L-060jurusan 4</v>
      </c>
      <c r="F1052" s="10" t="s">
        <v>493</v>
      </c>
      <c r="G1052" s="10" t="s">
        <v>22</v>
      </c>
      <c r="H1052" s="10" t="s">
        <v>1280</v>
      </c>
      <c r="I1052" s="10">
        <v>0.30524</v>
      </c>
      <c r="J1052" s="10">
        <v>123.66301</v>
      </c>
      <c r="K1052" s="10" t="s">
        <v>7465</v>
      </c>
      <c r="L1052" s="10" t="s">
        <v>7465</v>
      </c>
      <c r="M1052" s="10" t="s">
        <v>7465</v>
      </c>
      <c r="N1052" s="14">
        <f t="shared" si="540"/>
        <v>0</v>
      </c>
      <c r="O1052" s="15" t="e">
        <f t="shared" si="541"/>
        <v>#VALUE!</v>
      </c>
      <c r="P1052" s="15" t="e">
        <f t="shared" si="542"/>
        <v>#VALUE!</v>
      </c>
      <c r="Q1052" s="17" t="e">
        <f>VLOOKUP($A1052,'DATA PENGUKURAN GARDU'!$A:$BS,42,0)</f>
        <v>#N/A</v>
      </c>
      <c r="R1052" s="18" t="e">
        <f t="shared" si="543"/>
        <v>#N/A</v>
      </c>
      <c r="S1052" s="17" t="e">
        <f>VLOOKUP($A1052,'DATA PENGUKURAN GARDU'!$A:$BS,44,0)</f>
        <v>#N/A</v>
      </c>
      <c r="T1052" s="18" t="e">
        <f t="shared" si="544"/>
        <v>#N/A</v>
      </c>
      <c r="U1052" s="17" t="e">
        <f>VLOOKUP($A1052,'DATA PENGUKURAN GARDU'!$A:$BS,46,0)</f>
        <v>#N/A</v>
      </c>
      <c r="V1052" s="18" t="e">
        <f t="shared" si="545"/>
        <v>#N/A</v>
      </c>
      <c r="W1052" s="17" t="e">
        <f>VLOOKUP($A1052,'DATA PENGUKURAN GARDU'!$A:$BS,48,0)</f>
        <v>#N/A</v>
      </c>
      <c r="X1052" s="17" t="e">
        <f>VLOOKUP($A1052,'DATA PENGUKURAN GARDU'!$A:$BS,53,0)</f>
        <v>#N/A</v>
      </c>
      <c r="Y1052" s="17" t="e">
        <f>VLOOKUP($A1052,'DATA PENGUKURAN GARDU'!$A:$BS,54,0)</f>
        <v>#N/A</v>
      </c>
      <c r="Z1052" s="17" t="e">
        <f>VLOOKUP($A1052,'DATA PENGUKURAN GARDU'!$A:$BS,55,0)</f>
        <v>#N/A</v>
      </c>
      <c r="AA1052" s="20" t="e">
        <f>VLOOKUP($B1052,'DATA PENGUKURAN GARDU'!$A:$BS,42,0)</f>
        <v>#N/A</v>
      </c>
      <c r="AB1052" s="21" t="e">
        <f t="shared" si="546"/>
        <v>#N/A</v>
      </c>
      <c r="AC1052" s="20" t="e">
        <f>VLOOKUP($B1052,'DATA PENGUKURAN GARDU'!$A:$BS,44,0)</f>
        <v>#N/A</v>
      </c>
      <c r="AD1052" s="21" t="e">
        <f t="shared" si="547"/>
        <v>#N/A</v>
      </c>
      <c r="AE1052" s="20" t="e">
        <f>VLOOKUP($B1052,'DATA PENGUKURAN GARDU'!$A:$BS,46,0)</f>
        <v>#N/A</v>
      </c>
      <c r="AF1052" s="21" t="e">
        <f t="shared" si="548"/>
        <v>#N/A</v>
      </c>
      <c r="AG1052" s="20" t="e">
        <f>VLOOKUP($B1052,'DATA PENGUKURAN GARDU'!$A:$BS,46,0)</f>
        <v>#N/A</v>
      </c>
      <c r="AH1052" s="20" t="e">
        <f>VLOOKUP($B1052,'DATA PENGUKURAN GARDU'!$A:$BS,53,0)</f>
        <v>#N/A</v>
      </c>
      <c r="AI1052" s="20" t="e">
        <f>VLOOKUP($B1052,'DATA PENGUKURAN GARDU'!$A:$BS,54,0)</f>
        <v>#N/A</v>
      </c>
      <c r="AJ1052" s="17" t="e">
        <f>VLOOKUP($C1052,'DATA PENGUKURAN GARDU'!$A:$BS,42,0)</f>
        <v>#N/A</v>
      </c>
      <c r="AK1052" s="23" t="e">
        <f t="shared" si="549"/>
        <v>#N/A</v>
      </c>
      <c r="AL1052" s="17" t="e">
        <f>VLOOKUP($C1052,'DATA PENGUKURAN GARDU'!$A:$BS,44,0)</f>
        <v>#N/A</v>
      </c>
      <c r="AM1052" s="23" t="e">
        <f t="shared" si="550"/>
        <v>#N/A</v>
      </c>
      <c r="AN1052" s="17" t="e">
        <f>VLOOKUP($C1052,'DATA PENGUKURAN GARDU'!$A:$BS,46,0)</f>
        <v>#N/A</v>
      </c>
      <c r="AO1052" s="23" t="e">
        <f t="shared" si="551"/>
        <v>#N/A</v>
      </c>
      <c r="AP1052" s="17" t="e">
        <f>VLOOKUP($C1052,'DATA PENGUKURAN GARDU'!$A:$BS,46,0)</f>
        <v>#N/A</v>
      </c>
      <c r="AQ1052" s="17" t="e">
        <f>VLOOKUP($C1052,'DATA PENGUKURAN GARDU'!$A:$BS,53,0)</f>
        <v>#N/A</v>
      </c>
      <c r="AR1052" s="17" t="e">
        <f>VLOOKUP($C1052,'DATA PENGUKURAN GARDU'!$A:$BS,54,0)</f>
        <v>#N/A</v>
      </c>
      <c r="AS1052" s="20" t="e">
        <f>VLOOKUP($D1052,'DATA PENGUKURAN GARDU'!$A:$BS,42,0)</f>
        <v>#N/A</v>
      </c>
      <c r="AT1052" s="21" t="e">
        <f t="shared" si="552"/>
        <v>#N/A</v>
      </c>
      <c r="AU1052" s="20" t="e">
        <f>VLOOKUP($D1052,'DATA PENGUKURAN GARDU'!$A:$BS,44,0)</f>
        <v>#N/A</v>
      </c>
      <c r="AV1052" s="21" t="e">
        <f t="shared" si="553"/>
        <v>#N/A</v>
      </c>
      <c r="AW1052" s="20" t="e">
        <f>VLOOKUP($D1052,'DATA PENGUKURAN GARDU'!$A:$BS,46,0)</f>
        <v>#N/A</v>
      </c>
      <c r="AX1052" s="21" t="e">
        <f t="shared" si="554"/>
        <v>#N/A</v>
      </c>
      <c r="AY1052" s="20" t="e">
        <f>VLOOKUP($D1052,'DATA PENGUKURAN GARDU'!$A:$BS,46,0)</f>
        <v>#N/A</v>
      </c>
      <c r="AZ1052" s="20" t="e">
        <f>VLOOKUP($D1052,'DATA PENGUKURAN GARDU'!$A:$BS,53,0)</f>
        <v>#N/A</v>
      </c>
      <c r="BA1052" s="20" t="e">
        <f>VLOOKUP($D1052,'DATA PENGUKURAN GARDU'!$A:$BS,54,0)</f>
        <v>#N/A</v>
      </c>
      <c r="BB1052" s="17" t="e">
        <f>VLOOKUP($E1052,'DATA PENGUKURAN GARDU'!$A:$BS,42,0)</f>
        <v>#N/A</v>
      </c>
      <c r="BC1052" s="23" t="e">
        <f t="shared" si="555"/>
        <v>#N/A</v>
      </c>
      <c r="BD1052" s="17" t="e">
        <f>VLOOKUP($E1052,'DATA PENGUKURAN GARDU'!$A:$BS,44,0)</f>
        <v>#N/A</v>
      </c>
      <c r="BE1052" s="23" t="e">
        <f t="shared" si="556"/>
        <v>#N/A</v>
      </c>
      <c r="BF1052" s="17" t="e">
        <f>VLOOKUP($E1052,'DATA PENGUKURAN GARDU'!$A:$BS,46,0)</f>
        <v>#N/A</v>
      </c>
      <c r="BG1052" s="23" t="e">
        <f t="shared" si="557"/>
        <v>#N/A</v>
      </c>
      <c r="BH1052" s="17" t="e">
        <f>VLOOKUP($E1052,'DATA PENGUKURAN GARDU'!$A:$BS,46,0)</f>
        <v>#N/A</v>
      </c>
      <c r="BI1052" s="17" t="e">
        <f>VLOOKUP($E1052,'DATA PENGUKURAN GARDU'!$A:$BS,53,0)</f>
        <v>#N/A</v>
      </c>
      <c r="BJ1052" s="17" t="e">
        <f>VLOOKUP($E1052,'DATA PENGUKURAN GARDU'!$A:$BS,54,0)</f>
        <v>#N/A</v>
      </c>
      <c r="BK1052" s="20" t="e">
        <f t="shared" si="558"/>
        <v>#N/A</v>
      </c>
      <c r="BL1052" s="20" t="e">
        <f t="shared" si="559"/>
        <v>#N/A</v>
      </c>
      <c r="BM1052" s="20" t="e">
        <f t="shared" si="560"/>
        <v>#N/A</v>
      </c>
      <c r="BN1052" s="25" t="e">
        <f t="shared" si="561"/>
        <v>#N/A</v>
      </c>
      <c r="BO1052" s="26" t="str">
        <f t="shared" si="562"/>
        <v>0</v>
      </c>
      <c r="BP1052" s="21" t="e">
        <f t="shared" si="563"/>
        <v>#VALUE!</v>
      </c>
      <c r="BQ1052" s="20" t="e">
        <f t="shared" si="564"/>
        <v>#N/A</v>
      </c>
      <c r="BR1052" s="20" t="e">
        <v>#N/A</v>
      </c>
      <c r="BS1052" s="9" t="e">
        <v>#N/A</v>
      </c>
      <c r="BT1052" s="2" t="e">
        <f t="shared" si="565"/>
        <v>#VALUE!</v>
      </c>
      <c r="BU1052" s="2" t="e">
        <f t="shared" si="533"/>
        <v>#N/A</v>
      </c>
      <c r="BV1052" s="2" t="e">
        <f t="shared" si="534"/>
        <v>#N/A</v>
      </c>
    </row>
    <row r="1053" s="2" customFormat="1" ht="22.95" customHeight="1" spans="1:74">
      <c r="A1053" s="9" t="str">
        <f t="shared" si="535"/>
        <v>BB 062Induk</v>
      </c>
      <c r="B1053" s="9" t="str">
        <f t="shared" si="536"/>
        <v>BB 062jurusan 1</v>
      </c>
      <c r="C1053" s="9" t="str">
        <f t="shared" si="537"/>
        <v>BB 062jurusan 2</v>
      </c>
      <c r="D1053" s="9" t="str">
        <f t="shared" si="538"/>
        <v>BB 062jurusan 3</v>
      </c>
      <c r="E1053" s="9" t="str">
        <f t="shared" si="539"/>
        <v>BB 062jurusan 4</v>
      </c>
      <c r="F1053" s="10" t="s">
        <v>1281</v>
      </c>
      <c r="G1053" s="10" t="s">
        <v>4</v>
      </c>
      <c r="H1053" s="10" t="s">
        <v>1282</v>
      </c>
      <c r="I1053" s="10">
        <v>0.9125</v>
      </c>
      <c r="J1053" s="10">
        <v>123.27762</v>
      </c>
      <c r="K1053" s="10" t="s">
        <v>7465</v>
      </c>
      <c r="L1053" s="10" t="s">
        <v>7465</v>
      </c>
      <c r="M1053" s="10" t="s">
        <v>7465</v>
      </c>
      <c r="N1053" s="14">
        <f t="shared" si="540"/>
        <v>0</v>
      </c>
      <c r="O1053" s="15" t="e">
        <f t="shared" si="541"/>
        <v>#VALUE!</v>
      </c>
      <c r="P1053" s="15" t="e">
        <f t="shared" si="542"/>
        <v>#VALUE!</v>
      </c>
      <c r="Q1053" s="17" t="e">
        <f>VLOOKUP($A1053,'DATA PENGUKURAN GARDU'!$A:$BS,42,0)</f>
        <v>#N/A</v>
      </c>
      <c r="R1053" s="18" t="e">
        <f t="shared" si="543"/>
        <v>#N/A</v>
      </c>
      <c r="S1053" s="17" t="e">
        <f>VLOOKUP($A1053,'DATA PENGUKURAN GARDU'!$A:$BS,44,0)</f>
        <v>#N/A</v>
      </c>
      <c r="T1053" s="18" t="e">
        <f t="shared" si="544"/>
        <v>#N/A</v>
      </c>
      <c r="U1053" s="17" t="e">
        <f>VLOOKUP($A1053,'DATA PENGUKURAN GARDU'!$A:$BS,46,0)</f>
        <v>#N/A</v>
      </c>
      <c r="V1053" s="18" t="e">
        <f t="shared" si="545"/>
        <v>#N/A</v>
      </c>
      <c r="W1053" s="17" t="e">
        <f>VLOOKUP($A1053,'DATA PENGUKURAN GARDU'!$A:$BS,48,0)</f>
        <v>#N/A</v>
      </c>
      <c r="X1053" s="17" t="e">
        <f>VLOOKUP($A1053,'DATA PENGUKURAN GARDU'!$A:$BS,53,0)</f>
        <v>#N/A</v>
      </c>
      <c r="Y1053" s="17" t="e">
        <f>VLOOKUP($A1053,'DATA PENGUKURAN GARDU'!$A:$BS,54,0)</f>
        <v>#N/A</v>
      </c>
      <c r="Z1053" s="17" t="e">
        <f>VLOOKUP($A1053,'DATA PENGUKURAN GARDU'!$A:$BS,55,0)</f>
        <v>#N/A</v>
      </c>
      <c r="AA1053" s="20" t="e">
        <f>VLOOKUP($B1053,'DATA PENGUKURAN GARDU'!$A:$BS,42,0)</f>
        <v>#N/A</v>
      </c>
      <c r="AB1053" s="21" t="e">
        <f t="shared" si="546"/>
        <v>#N/A</v>
      </c>
      <c r="AC1053" s="20" t="e">
        <f>VLOOKUP($B1053,'DATA PENGUKURAN GARDU'!$A:$BS,44,0)</f>
        <v>#N/A</v>
      </c>
      <c r="AD1053" s="21" t="e">
        <f t="shared" si="547"/>
        <v>#N/A</v>
      </c>
      <c r="AE1053" s="20" t="e">
        <f>VLOOKUP($B1053,'DATA PENGUKURAN GARDU'!$A:$BS,46,0)</f>
        <v>#N/A</v>
      </c>
      <c r="AF1053" s="21" t="e">
        <f t="shared" si="548"/>
        <v>#N/A</v>
      </c>
      <c r="AG1053" s="20" t="e">
        <f>VLOOKUP($B1053,'DATA PENGUKURAN GARDU'!$A:$BS,46,0)</f>
        <v>#N/A</v>
      </c>
      <c r="AH1053" s="20" t="e">
        <f>VLOOKUP($B1053,'DATA PENGUKURAN GARDU'!$A:$BS,53,0)</f>
        <v>#N/A</v>
      </c>
      <c r="AI1053" s="20" t="e">
        <f>VLOOKUP($B1053,'DATA PENGUKURAN GARDU'!$A:$BS,54,0)</f>
        <v>#N/A</v>
      </c>
      <c r="AJ1053" s="17" t="e">
        <f>VLOOKUP($C1053,'DATA PENGUKURAN GARDU'!$A:$BS,42,0)</f>
        <v>#N/A</v>
      </c>
      <c r="AK1053" s="23" t="e">
        <f t="shared" si="549"/>
        <v>#N/A</v>
      </c>
      <c r="AL1053" s="17" t="e">
        <f>VLOOKUP($C1053,'DATA PENGUKURAN GARDU'!$A:$BS,44,0)</f>
        <v>#N/A</v>
      </c>
      <c r="AM1053" s="23" t="e">
        <f t="shared" si="550"/>
        <v>#N/A</v>
      </c>
      <c r="AN1053" s="17" t="e">
        <f>VLOOKUP($C1053,'DATA PENGUKURAN GARDU'!$A:$BS,46,0)</f>
        <v>#N/A</v>
      </c>
      <c r="AO1053" s="23" t="e">
        <f t="shared" si="551"/>
        <v>#N/A</v>
      </c>
      <c r="AP1053" s="17" t="e">
        <f>VLOOKUP($C1053,'DATA PENGUKURAN GARDU'!$A:$BS,46,0)</f>
        <v>#N/A</v>
      </c>
      <c r="AQ1053" s="17" t="e">
        <f>VLOOKUP($C1053,'DATA PENGUKURAN GARDU'!$A:$BS,53,0)</f>
        <v>#N/A</v>
      </c>
      <c r="AR1053" s="17" t="e">
        <f>VLOOKUP($C1053,'DATA PENGUKURAN GARDU'!$A:$BS,54,0)</f>
        <v>#N/A</v>
      </c>
      <c r="AS1053" s="20" t="e">
        <f>VLOOKUP($D1053,'DATA PENGUKURAN GARDU'!$A:$BS,42,0)</f>
        <v>#N/A</v>
      </c>
      <c r="AT1053" s="21" t="e">
        <f t="shared" si="552"/>
        <v>#N/A</v>
      </c>
      <c r="AU1053" s="20" t="e">
        <f>VLOOKUP($D1053,'DATA PENGUKURAN GARDU'!$A:$BS,44,0)</f>
        <v>#N/A</v>
      </c>
      <c r="AV1053" s="21" t="e">
        <f t="shared" si="553"/>
        <v>#N/A</v>
      </c>
      <c r="AW1053" s="20" t="e">
        <f>VLOOKUP($D1053,'DATA PENGUKURAN GARDU'!$A:$BS,46,0)</f>
        <v>#N/A</v>
      </c>
      <c r="AX1053" s="21" t="e">
        <f t="shared" si="554"/>
        <v>#N/A</v>
      </c>
      <c r="AY1053" s="20" t="e">
        <f>VLOOKUP($D1053,'DATA PENGUKURAN GARDU'!$A:$BS,46,0)</f>
        <v>#N/A</v>
      </c>
      <c r="AZ1053" s="20" t="e">
        <f>VLOOKUP($D1053,'DATA PENGUKURAN GARDU'!$A:$BS,53,0)</f>
        <v>#N/A</v>
      </c>
      <c r="BA1053" s="20" t="e">
        <f>VLOOKUP($D1053,'DATA PENGUKURAN GARDU'!$A:$BS,54,0)</f>
        <v>#N/A</v>
      </c>
      <c r="BB1053" s="17" t="e">
        <f>VLOOKUP($E1053,'DATA PENGUKURAN GARDU'!$A:$BS,42,0)</f>
        <v>#N/A</v>
      </c>
      <c r="BC1053" s="23" t="e">
        <f t="shared" si="555"/>
        <v>#N/A</v>
      </c>
      <c r="BD1053" s="17" t="e">
        <f>VLOOKUP($E1053,'DATA PENGUKURAN GARDU'!$A:$BS,44,0)</f>
        <v>#N/A</v>
      </c>
      <c r="BE1053" s="23" t="e">
        <f t="shared" si="556"/>
        <v>#N/A</v>
      </c>
      <c r="BF1053" s="17" t="e">
        <f>VLOOKUP($E1053,'DATA PENGUKURAN GARDU'!$A:$BS,46,0)</f>
        <v>#N/A</v>
      </c>
      <c r="BG1053" s="23" t="e">
        <f t="shared" si="557"/>
        <v>#N/A</v>
      </c>
      <c r="BH1053" s="17" t="e">
        <f>VLOOKUP($E1053,'DATA PENGUKURAN GARDU'!$A:$BS,46,0)</f>
        <v>#N/A</v>
      </c>
      <c r="BI1053" s="17" t="e">
        <f>VLOOKUP($E1053,'DATA PENGUKURAN GARDU'!$A:$BS,53,0)</f>
        <v>#N/A</v>
      </c>
      <c r="BJ1053" s="17" t="e">
        <f>VLOOKUP($E1053,'DATA PENGUKURAN GARDU'!$A:$BS,54,0)</f>
        <v>#N/A</v>
      </c>
      <c r="BK1053" s="20" t="e">
        <f t="shared" si="558"/>
        <v>#N/A</v>
      </c>
      <c r="BL1053" s="20" t="e">
        <f t="shared" si="559"/>
        <v>#N/A</v>
      </c>
      <c r="BM1053" s="20" t="e">
        <f t="shared" si="560"/>
        <v>#N/A</v>
      </c>
      <c r="BN1053" s="25" t="e">
        <f t="shared" si="561"/>
        <v>#N/A</v>
      </c>
      <c r="BO1053" s="26" t="str">
        <f t="shared" si="562"/>
        <v>0</v>
      </c>
      <c r="BP1053" s="21" t="e">
        <f t="shared" si="563"/>
        <v>#VALUE!</v>
      </c>
      <c r="BQ1053" s="20" t="e">
        <f t="shared" si="564"/>
        <v>#N/A</v>
      </c>
      <c r="BR1053" s="20" t="e">
        <v>#N/A</v>
      </c>
      <c r="BS1053" s="9" t="e">
        <v>#N/A</v>
      </c>
      <c r="BT1053" s="2" t="e">
        <f t="shared" si="565"/>
        <v>#VALUE!</v>
      </c>
      <c r="BU1053" s="2" t="e">
        <f t="shared" si="533"/>
        <v>#N/A</v>
      </c>
      <c r="BV1053" s="2" t="e">
        <f t="shared" si="534"/>
        <v>#N/A</v>
      </c>
    </row>
    <row r="1054" s="2" customFormat="1" ht="22.95" customHeight="1" spans="1:74">
      <c r="A1054" s="9" t="str">
        <f t="shared" si="535"/>
        <v>BB 069Induk</v>
      </c>
      <c r="B1054" s="9" t="str">
        <f t="shared" si="536"/>
        <v>BB 069jurusan 1</v>
      </c>
      <c r="C1054" s="9" t="str">
        <f t="shared" si="537"/>
        <v>BB 069jurusan 2</v>
      </c>
      <c r="D1054" s="9" t="str">
        <f t="shared" si="538"/>
        <v>BB 069jurusan 3</v>
      </c>
      <c r="E1054" s="9" t="str">
        <f t="shared" si="539"/>
        <v>BB 069jurusan 4</v>
      </c>
      <c r="F1054" s="10" t="s">
        <v>1283</v>
      </c>
      <c r="G1054" s="10" t="s">
        <v>4</v>
      </c>
      <c r="H1054" s="10" t="s">
        <v>1284</v>
      </c>
      <c r="I1054" s="10">
        <v>0.90938</v>
      </c>
      <c r="J1054" s="10">
        <v>123.30965</v>
      </c>
      <c r="K1054" s="10" t="s">
        <v>7465</v>
      </c>
      <c r="L1054" s="10" t="s">
        <v>7465</v>
      </c>
      <c r="M1054" s="10" t="s">
        <v>7465</v>
      </c>
      <c r="N1054" s="14">
        <f t="shared" si="540"/>
        <v>0</v>
      </c>
      <c r="O1054" s="15" t="e">
        <f t="shared" si="541"/>
        <v>#VALUE!</v>
      </c>
      <c r="P1054" s="15" t="e">
        <f t="shared" si="542"/>
        <v>#VALUE!</v>
      </c>
      <c r="Q1054" s="17" t="e">
        <f>VLOOKUP($A1054,'DATA PENGUKURAN GARDU'!$A:$BS,42,0)</f>
        <v>#N/A</v>
      </c>
      <c r="R1054" s="18" t="e">
        <f t="shared" si="543"/>
        <v>#N/A</v>
      </c>
      <c r="S1054" s="17" t="e">
        <f>VLOOKUP($A1054,'DATA PENGUKURAN GARDU'!$A:$BS,44,0)</f>
        <v>#N/A</v>
      </c>
      <c r="T1054" s="18" t="e">
        <f t="shared" si="544"/>
        <v>#N/A</v>
      </c>
      <c r="U1054" s="17" t="e">
        <f>VLOOKUP($A1054,'DATA PENGUKURAN GARDU'!$A:$BS,46,0)</f>
        <v>#N/A</v>
      </c>
      <c r="V1054" s="18" t="e">
        <f t="shared" si="545"/>
        <v>#N/A</v>
      </c>
      <c r="W1054" s="17" t="e">
        <f>VLOOKUP($A1054,'DATA PENGUKURAN GARDU'!$A:$BS,48,0)</f>
        <v>#N/A</v>
      </c>
      <c r="X1054" s="17" t="e">
        <f>VLOOKUP($A1054,'DATA PENGUKURAN GARDU'!$A:$BS,53,0)</f>
        <v>#N/A</v>
      </c>
      <c r="Y1054" s="17" t="e">
        <f>VLOOKUP($A1054,'DATA PENGUKURAN GARDU'!$A:$BS,54,0)</f>
        <v>#N/A</v>
      </c>
      <c r="Z1054" s="17" t="e">
        <f>VLOOKUP($A1054,'DATA PENGUKURAN GARDU'!$A:$BS,55,0)</f>
        <v>#N/A</v>
      </c>
      <c r="AA1054" s="20" t="e">
        <f>VLOOKUP($B1054,'DATA PENGUKURAN GARDU'!$A:$BS,42,0)</f>
        <v>#N/A</v>
      </c>
      <c r="AB1054" s="21" t="e">
        <f t="shared" si="546"/>
        <v>#N/A</v>
      </c>
      <c r="AC1054" s="20" t="e">
        <f>VLOOKUP($B1054,'DATA PENGUKURAN GARDU'!$A:$BS,44,0)</f>
        <v>#N/A</v>
      </c>
      <c r="AD1054" s="21" t="e">
        <f t="shared" si="547"/>
        <v>#N/A</v>
      </c>
      <c r="AE1054" s="20" t="e">
        <f>VLOOKUP($B1054,'DATA PENGUKURAN GARDU'!$A:$BS,46,0)</f>
        <v>#N/A</v>
      </c>
      <c r="AF1054" s="21" t="e">
        <f t="shared" si="548"/>
        <v>#N/A</v>
      </c>
      <c r="AG1054" s="20" t="e">
        <f>VLOOKUP($B1054,'DATA PENGUKURAN GARDU'!$A:$BS,46,0)</f>
        <v>#N/A</v>
      </c>
      <c r="AH1054" s="20" t="e">
        <f>VLOOKUP($B1054,'DATA PENGUKURAN GARDU'!$A:$BS,53,0)</f>
        <v>#N/A</v>
      </c>
      <c r="AI1054" s="20" t="e">
        <f>VLOOKUP($B1054,'DATA PENGUKURAN GARDU'!$A:$BS,54,0)</f>
        <v>#N/A</v>
      </c>
      <c r="AJ1054" s="17" t="e">
        <f>VLOOKUP($C1054,'DATA PENGUKURAN GARDU'!$A:$BS,42,0)</f>
        <v>#N/A</v>
      </c>
      <c r="AK1054" s="23" t="e">
        <f t="shared" si="549"/>
        <v>#N/A</v>
      </c>
      <c r="AL1054" s="17" t="e">
        <f>VLOOKUP($C1054,'DATA PENGUKURAN GARDU'!$A:$BS,44,0)</f>
        <v>#N/A</v>
      </c>
      <c r="AM1054" s="23" t="e">
        <f t="shared" si="550"/>
        <v>#N/A</v>
      </c>
      <c r="AN1054" s="17" t="e">
        <f>VLOOKUP($C1054,'DATA PENGUKURAN GARDU'!$A:$BS,46,0)</f>
        <v>#N/A</v>
      </c>
      <c r="AO1054" s="23" t="e">
        <f t="shared" si="551"/>
        <v>#N/A</v>
      </c>
      <c r="AP1054" s="17" t="e">
        <f>VLOOKUP($C1054,'DATA PENGUKURAN GARDU'!$A:$BS,46,0)</f>
        <v>#N/A</v>
      </c>
      <c r="AQ1054" s="17" t="e">
        <f>VLOOKUP($C1054,'DATA PENGUKURAN GARDU'!$A:$BS,53,0)</f>
        <v>#N/A</v>
      </c>
      <c r="AR1054" s="17" t="e">
        <f>VLOOKUP($C1054,'DATA PENGUKURAN GARDU'!$A:$BS,54,0)</f>
        <v>#N/A</v>
      </c>
      <c r="AS1054" s="20" t="e">
        <f>VLOOKUP($D1054,'DATA PENGUKURAN GARDU'!$A:$BS,42,0)</f>
        <v>#N/A</v>
      </c>
      <c r="AT1054" s="21" t="e">
        <f t="shared" si="552"/>
        <v>#N/A</v>
      </c>
      <c r="AU1054" s="20" t="e">
        <f>VLOOKUP($D1054,'DATA PENGUKURAN GARDU'!$A:$BS,44,0)</f>
        <v>#N/A</v>
      </c>
      <c r="AV1054" s="21" t="e">
        <f t="shared" si="553"/>
        <v>#N/A</v>
      </c>
      <c r="AW1054" s="20" t="e">
        <f>VLOOKUP($D1054,'DATA PENGUKURAN GARDU'!$A:$BS,46,0)</f>
        <v>#N/A</v>
      </c>
      <c r="AX1054" s="21" t="e">
        <f t="shared" si="554"/>
        <v>#N/A</v>
      </c>
      <c r="AY1054" s="20" t="e">
        <f>VLOOKUP($D1054,'DATA PENGUKURAN GARDU'!$A:$BS,46,0)</f>
        <v>#N/A</v>
      </c>
      <c r="AZ1054" s="20" t="e">
        <f>VLOOKUP($D1054,'DATA PENGUKURAN GARDU'!$A:$BS,53,0)</f>
        <v>#N/A</v>
      </c>
      <c r="BA1054" s="20" t="e">
        <f>VLOOKUP($D1054,'DATA PENGUKURAN GARDU'!$A:$BS,54,0)</f>
        <v>#N/A</v>
      </c>
      <c r="BB1054" s="17" t="e">
        <f>VLOOKUP($E1054,'DATA PENGUKURAN GARDU'!$A:$BS,42,0)</f>
        <v>#N/A</v>
      </c>
      <c r="BC1054" s="23" t="e">
        <f t="shared" si="555"/>
        <v>#N/A</v>
      </c>
      <c r="BD1054" s="17" t="e">
        <f>VLOOKUP($E1054,'DATA PENGUKURAN GARDU'!$A:$BS,44,0)</f>
        <v>#N/A</v>
      </c>
      <c r="BE1054" s="23" t="e">
        <f t="shared" si="556"/>
        <v>#N/A</v>
      </c>
      <c r="BF1054" s="17" t="e">
        <f>VLOOKUP($E1054,'DATA PENGUKURAN GARDU'!$A:$BS,46,0)</f>
        <v>#N/A</v>
      </c>
      <c r="BG1054" s="23" t="e">
        <f t="shared" si="557"/>
        <v>#N/A</v>
      </c>
      <c r="BH1054" s="17" t="e">
        <f>VLOOKUP($E1054,'DATA PENGUKURAN GARDU'!$A:$BS,46,0)</f>
        <v>#N/A</v>
      </c>
      <c r="BI1054" s="17" t="e">
        <f>VLOOKUP($E1054,'DATA PENGUKURAN GARDU'!$A:$BS,53,0)</f>
        <v>#N/A</v>
      </c>
      <c r="BJ1054" s="17" t="e">
        <f>VLOOKUP($E1054,'DATA PENGUKURAN GARDU'!$A:$BS,54,0)</f>
        <v>#N/A</v>
      </c>
      <c r="BK1054" s="20" t="e">
        <f t="shared" si="558"/>
        <v>#N/A</v>
      </c>
      <c r="BL1054" s="20" t="e">
        <f t="shared" si="559"/>
        <v>#N/A</v>
      </c>
      <c r="BM1054" s="20" t="e">
        <f t="shared" si="560"/>
        <v>#N/A</v>
      </c>
      <c r="BN1054" s="25" t="e">
        <f t="shared" si="561"/>
        <v>#N/A</v>
      </c>
      <c r="BO1054" s="26" t="str">
        <f t="shared" si="562"/>
        <v>0</v>
      </c>
      <c r="BP1054" s="21" t="e">
        <f t="shared" si="563"/>
        <v>#VALUE!</v>
      </c>
      <c r="BQ1054" s="20" t="e">
        <f t="shared" si="564"/>
        <v>#N/A</v>
      </c>
      <c r="BR1054" s="20" t="e">
        <v>#N/A</v>
      </c>
      <c r="BS1054" s="9" t="e">
        <v>#N/A</v>
      </c>
      <c r="BT1054" s="2" t="e">
        <f t="shared" si="565"/>
        <v>#VALUE!</v>
      </c>
      <c r="BU1054" s="2" t="e">
        <f t="shared" si="533"/>
        <v>#N/A</v>
      </c>
      <c r="BV1054" s="2" t="e">
        <f t="shared" si="534"/>
        <v>#N/A</v>
      </c>
    </row>
    <row r="1055" s="2" customFormat="1" ht="22.95" customHeight="1" spans="1:74">
      <c r="A1055" s="9" t="str">
        <f t="shared" si="535"/>
        <v>BB 071Induk</v>
      </c>
      <c r="B1055" s="9" t="str">
        <f t="shared" si="536"/>
        <v>BB 071jurusan 1</v>
      </c>
      <c r="C1055" s="9" t="str">
        <f t="shared" si="537"/>
        <v>BB 071jurusan 2</v>
      </c>
      <c r="D1055" s="9" t="str">
        <f t="shared" si="538"/>
        <v>BB 071jurusan 3</v>
      </c>
      <c r="E1055" s="9" t="str">
        <f t="shared" si="539"/>
        <v>BB 071jurusan 4</v>
      </c>
      <c r="F1055" s="10" t="s">
        <v>1228</v>
      </c>
      <c r="G1055" s="10" t="s">
        <v>4</v>
      </c>
      <c r="H1055" s="10" t="s">
        <v>1285</v>
      </c>
      <c r="I1055" s="10">
        <v>0.90072</v>
      </c>
      <c r="J1055" s="10">
        <v>123.3082</v>
      </c>
      <c r="K1055" s="10" t="s">
        <v>7465</v>
      </c>
      <c r="L1055" s="10" t="s">
        <v>7465</v>
      </c>
      <c r="M1055" s="10" t="s">
        <v>7465</v>
      </c>
      <c r="N1055" s="14">
        <f t="shared" si="540"/>
        <v>0</v>
      </c>
      <c r="O1055" s="15" t="e">
        <f t="shared" si="541"/>
        <v>#VALUE!</v>
      </c>
      <c r="P1055" s="15" t="e">
        <f t="shared" si="542"/>
        <v>#VALUE!</v>
      </c>
      <c r="Q1055" s="17" t="e">
        <f>VLOOKUP($A1055,'DATA PENGUKURAN GARDU'!$A:$BS,42,0)</f>
        <v>#N/A</v>
      </c>
      <c r="R1055" s="18" t="e">
        <f t="shared" si="543"/>
        <v>#N/A</v>
      </c>
      <c r="S1055" s="17" t="e">
        <f>VLOOKUP($A1055,'DATA PENGUKURAN GARDU'!$A:$BS,44,0)</f>
        <v>#N/A</v>
      </c>
      <c r="T1055" s="18" t="e">
        <f t="shared" si="544"/>
        <v>#N/A</v>
      </c>
      <c r="U1055" s="17" t="e">
        <f>VLOOKUP($A1055,'DATA PENGUKURAN GARDU'!$A:$BS,46,0)</f>
        <v>#N/A</v>
      </c>
      <c r="V1055" s="18" t="e">
        <f t="shared" si="545"/>
        <v>#N/A</v>
      </c>
      <c r="W1055" s="17" t="e">
        <f>VLOOKUP($A1055,'DATA PENGUKURAN GARDU'!$A:$BS,48,0)</f>
        <v>#N/A</v>
      </c>
      <c r="X1055" s="17" t="e">
        <f>VLOOKUP($A1055,'DATA PENGUKURAN GARDU'!$A:$BS,53,0)</f>
        <v>#N/A</v>
      </c>
      <c r="Y1055" s="17" t="e">
        <f>VLOOKUP($A1055,'DATA PENGUKURAN GARDU'!$A:$BS,54,0)</f>
        <v>#N/A</v>
      </c>
      <c r="Z1055" s="17" t="e">
        <f>VLOOKUP($A1055,'DATA PENGUKURAN GARDU'!$A:$BS,55,0)</f>
        <v>#N/A</v>
      </c>
      <c r="AA1055" s="20" t="e">
        <f>VLOOKUP($B1055,'DATA PENGUKURAN GARDU'!$A:$BS,42,0)</f>
        <v>#N/A</v>
      </c>
      <c r="AB1055" s="21" t="e">
        <f t="shared" si="546"/>
        <v>#N/A</v>
      </c>
      <c r="AC1055" s="20" t="e">
        <f>VLOOKUP($B1055,'DATA PENGUKURAN GARDU'!$A:$BS,44,0)</f>
        <v>#N/A</v>
      </c>
      <c r="AD1055" s="21" t="e">
        <f t="shared" si="547"/>
        <v>#N/A</v>
      </c>
      <c r="AE1055" s="20" t="e">
        <f>VLOOKUP($B1055,'DATA PENGUKURAN GARDU'!$A:$BS,46,0)</f>
        <v>#N/A</v>
      </c>
      <c r="AF1055" s="21" t="e">
        <f t="shared" si="548"/>
        <v>#N/A</v>
      </c>
      <c r="AG1055" s="20" t="e">
        <f>VLOOKUP($B1055,'DATA PENGUKURAN GARDU'!$A:$BS,46,0)</f>
        <v>#N/A</v>
      </c>
      <c r="AH1055" s="20" t="e">
        <f>VLOOKUP($B1055,'DATA PENGUKURAN GARDU'!$A:$BS,53,0)</f>
        <v>#N/A</v>
      </c>
      <c r="AI1055" s="20" t="e">
        <f>VLOOKUP($B1055,'DATA PENGUKURAN GARDU'!$A:$BS,54,0)</f>
        <v>#N/A</v>
      </c>
      <c r="AJ1055" s="17" t="e">
        <f>VLOOKUP($C1055,'DATA PENGUKURAN GARDU'!$A:$BS,42,0)</f>
        <v>#N/A</v>
      </c>
      <c r="AK1055" s="23" t="e">
        <f t="shared" si="549"/>
        <v>#N/A</v>
      </c>
      <c r="AL1055" s="17" t="e">
        <f>VLOOKUP($C1055,'DATA PENGUKURAN GARDU'!$A:$BS,44,0)</f>
        <v>#N/A</v>
      </c>
      <c r="AM1055" s="23" t="e">
        <f t="shared" si="550"/>
        <v>#N/A</v>
      </c>
      <c r="AN1055" s="17" t="e">
        <f>VLOOKUP($C1055,'DATA PENGUKURAN GARDU'!$A:$BS,46,0)</f>
        <v>#N/A</v>
      </c>
      <c r="AO1055" s="23" t="e">
        <f t="shared" si="551"/>
        <v>#N/A</v>
      </c>
      <c r="AP1055" s="17" t="e">
        <f>VLOOKUP($C1055,'DATA PENGUKURAN GARDU'!$A:$BS,46,0)</f>
        <v>#N/A</v>
      </c>
      <c r="AQ1055" s="17" t="e">
        <f>VLOOKUP($C1055,'DATA PENGUKURAN GARDU'!$A:$BS,53,0)</f>
        <v>#N/A</v>
      </c>
      <c r="AR1055" s="17" t="e">
        <f>VLOOKUP($C1055,'DATA PENGUKURAN GARDU'!$A:$BS,54,0)</f>
        <v>#N/A</v>
      </c>
      <c r="AS1055" s="20" t="e">
        <f>VLOOKUP($D1055,'DATA PENGUKURAN GARDU'!$A:$BS,42,0)</f>
        <v>#N/A</v>
      </c>
      <c r="AT1055" s="21" t="e">
        <f t="shared" si="552"/>
        <v>#N/A</v>
      </c>
      <c r="AU1055" s="20" t="e">
        <f>VLOOKUP($D1055,'DATA PENGUKURAN GARDU'!$A:$BS,44,0)</f>
        <v>#N/A</v>
      </c>
      <c r="AV1055" s="21" t="e">
        <f t="shared" si="553"/>
        <v>#N/A</v>
      </c>
      <c r="AW1055" s="20" t="e">
        <f>VLOOKUP($D1055,'DATA PENGUKURAN GARDU'!$A:$BS,46,0)</f>
        <v>#N/A</v>
      </c>
      <c r="AX1055" s="21" t="e">
        <f t="shared" si="554"/>
        <v>#N/A</v>
      </c>
      <c r="AY1055" s="20" t="e">
        <f>VLOOKUP($D1055,'DATA PENGUKURAN GARDU'!$A:$BS,46,0)</f>
        <v>#N/A</v>
      </c>
      <c r="AZ1055" s="20" t="e">
        <f>VLOOKUP($D1055,'DATA PENGUKURAN GARDU'!$A:$BS,53,0)</f>
        <v>#N/A</v>
      </c>
      <c r="BA1055" s="20" t="e">
        <f>VLOOKUP($D1055,'DATA PENGUKURAN GARDU'!$A:$BS,54,0)</f>
        <v>#N/A</v>
      </c>
      <c r="BB1055" s="17" t="e">
        <f>VLOOKUP($E1055,'DATA PENGUKURAN GARDU'!$A:$BS,42,0)</f>
        <v>#N/A</v>
      </c>
      <c r="BC1055" s="23" t="e">
        <f t="shared" si="555"/>
        <v>#N/A</v>
      </c>
      <c r="BD1055" s="17" t="e">
        <f>VLOOKUP($E1055,'DATA PENGUKURAN GARDU'!$A:$BS,44,0)</f>
        <v>#N/A</v>
      </c>
      <c r="BE1055" s="23" t="e">
        <f t="shared" si="556"/>
        <v>#N/A</v>
      </c>
      <c r="BF1055" s="17" t="e">
        <f>VLOOKUP($E1055,'DATA PENGUKURAN GARDU'!$A:$BS,46,0)</f>
        <v>#N/A</v>
      </c>
      <c r="BG1055" s="23" t="e">
        <f t="shared" si="557"/>
        <v>#N/A</v>
      </c>
      <c r="BH1055" s="17" t="e">
        <f>VLOOKUP($E1055,'DATA PENGUKURAN GARDU'!$A:$BS,46,0)</f>
        <v>#N/A</v>
      </c>
      <c r="BI1055" s="17" t="e">
        <f>VLOOKUP($E1055,'DATA PENGUKURAN GARDU'!$A:$BS,53,0)</f>
        <v>#N/A</v>
      </c>
      <c r="BJ1055" s="17" t="e">
        <f>VLOOKUP($E1055,'DATA PENGUKURAN GARDU'!$A:$BS,54,0)</f>
        <v>#N/A</v>
      </c>
      <c r="BK1055" s="20" t="e">
        <f t="shared" si="558"/>
        <v>#N/A</v>
      </c>
      <c r="BL1055" s="20" t="e">
        <f t="shared" si="559"/>
        <v>#N/A</v>
      </c>
      <c r="BM1055" s="20" t="e">
        <f t="shared" si="560"/>
        <v>#N/A</v>
      </c>
      <c r="BN1055" s="25" t="e">
        <f t="shared" si="561"/>
        <v>#N/A</v>
      </c>
      <c r="BO1055" s="26" t="str">
        <f t="shared" si="562"/>
        <v>0</v>
      </c>
      <c r="BP1055" s="21" t="e">
        <f t="shared" si="563"/>
        <v>#VALUE!</v>
      </c>
      <c r="BQ1055" s="20" t="e">
        <f t="shared" si="564"/>
        <v>#N/A</v>
      </c>
      <c r="BR1055" s="20" t="e">
        <v>#N/A</v>
      </c>
      <c r="BS1055" s="9" t="e">
        <v>#N/A</v>
      </c>
      <c r="BT1055" s="2" t="e">
        <f t="shared" si="565"/>
        <v>#VALUE!</v>
      </c>
      <c r="BU1055" s="2" t="e">
        <f t="shared" si="533"/>
        <v>#N/A</v>
      </c>
      <c r="BV1055" s="2" t="e">
        <f t="shared" si="534"/>
        <v>#N/A</v>
      </c>
    </row>
    <row r="1056" s="2" customFormat="1" ht="22.95" customHeight="1" spans="1:74">
      <c r="A1056" s="9" t="str">
        <f t="shared" si="535"/>
        <v>BB 078Induk</v>
      </c>
      <c r="B1056" s="9" t="str">
        <f t="shared" si="536"/>
        <v>BB 078jurusan 1</v>
      </c>
      <c r="C1056" s="9" t="str">
        <f t="shared" si="537"/>
        <v>BB 078jurusan 2</v>
      </c>
      <c r="D1056" s="9" t="str">
        <f t="shared" si="538"/>
        <v>BB 078jurusan 3</v>
      </c>
      <c r="E1056" s="9" t="str">
        <f t="shared" si="539"/>
        <v>BB 078jurusan 4</v>
      </c>
      <c r="F1056" s="10" t="s">
        <v>1286</v>
      </c>
      <c r="G1056" s="10" t="s">
        <v>4</v>
      </c>
      <c r="H1056" s="10" t="s">
        <v>1287</v>
      </c>
      <c r="I1056" s="10">
        <v>0.80162</v>
      </c>
      <c r="J1056" s="10">
        <v>123.37083</v>
      </c>
      <c r="K1056" s="10" t="s">
        <v>7465</v>
      </c>
      <c r="L1056" s="10" t="s">
        <v>7465</v>
      </c>
      <c r="M1056" s="10" t="s">
        <v>7465</v>
      </c>
      <c r="N1056" s="14">
        <f t="shared" si="540"/>
        <v>0</v>
      </c>
      <c r="O1056" s="15" t="e">
        <f t="shared" si="541"/>
        <v>#VALUE!</v>
      </c>
      <c r="P1056" s="15" t="e">
        <f t="shared" si="542"/>
        <v>#VALUE!</v>
      </c>
      <c r="Q1056" s="17" t="e">
        <f>VLOOKUP($A1056,'DATA PENGUKURAN GARDU'!$A:$BS,42,0)</f>
        <v>#N/A</v>
      </c>
      <c r="R1056" s="18" t="e">
        <f t="shared" si="543"/>
        <v>#N/A</v>
      </c>
      <c r="S1056" s="17" t="e">
        <f>VLOOKUP($A1056,'DATA PENGUKURAN GARDU'!$A:$BS,44,0)</f>
        <v>#N/A</v>
      </c>
      <c r="T1056" s="18" t="e">
        <f t="shared" si="544"/>
        <v>#N/A</v>
      </c>
      <c r="U1056" s="17" t="e">
        <f>VLOOKUP($A1056,'DATA PENGUKURAN GARDU'!$A:$BS,46,0)</f>
        <v>#N/A</v>
      </c>
      <c r="V1056" s="18" t="e">
        <f t="shared" si="545"/>
        <v>#N/A</v>
      </c>
      <c r="W1056" s="17" t="e">
        <f>VLOOKUP($A1056,'DATA PENGUKURAN GARDU'!$A:$BS,48,0)</f>
        <v>#N/A</v>
      </c>
      <c r="X1056" s="17" t="e">
        <f>VLOOKUP($A1056,'DATA PENGUKURAN GARDU'!$A:$BS,53,0)</f>
        <v>#N/A</v>
      </c>
      <c r="Y1056" s="17" t="e">
        <f>VLOOKUP($A1056,'DATA PENGUKURAN GARDU'!$A:$BS,54,0)</f>
        <v>#N/A</v>
      </c>
      <c r="Z1056" s="17" t="e">
        <f>VLOOKUP($A1056,'DATA PENGUKURAN GARDU'!$A:$BS,55,0)</f>
        <v>#N/A</v>
      </c>
      <c r="AA1056" s="20" t="e">
        <f>VLOOKUP($B1056,'DATA PENGUKURAN GARDU'!$A:$BS,42,0)</f>
        <v>#N/A</v>
      </c>
      <c r="AB1056" s="21" t="e">
        <f t="shared" si="546"/>
        <v>#N/A</v>
      </c>
      <c r="AC1056" s="20" t="e">
        <f>VLOOKUP($B1056,'DATA PENGUKURAN GARDU'!$A:$BS,44,0)</f>
        <v>#N/A</v>
      </c>
      <c r="AD1056" s="21" t="e">
        <f t="shared" si="547"/>
        <v>#N/A</v>
      </c>
      <c r="AE1056" s="20" t="e">
        <f>VLOOKUP($B1056,'DATA PENGUKURAN GARDU'!$A:$BS,46,0)</f>
        <v>#N/A</v>
      </c>
      <c r="AF1056" s="21" t="e">
        <f t="shared" si="548"/>
        <v>#N/A</v>
      </c>
      <c r="AG1056" s="20" t="e">
        <f>VLOOKUP($B1056,'DATA PENGUKURAN GARDU'!$A:$BS,46,0)</f>
        <v>#N/A</v>
      </c>
      <c r="AH1056" s="20" t="e">
        <f>VLOOKUP($B1056,'DATA PENGUKURAN GARDU'!$A:$BS,53,0)</f>
        <v>#N/A</v>
      </c>
      <c r="AI1056" s="20" t="e">
        <f>VLOOKUP($B1056,'DATA PENGUKURAN GARDU'!$A:$BS,54,0)</f>
        <v>#N/A</v>
      </c>
      <c r="AJ1056" s="17" t="e">
        <f>VLOOKUP($C1056,'DATA PENGUKURAN GARDU'!$A:$BS,42,0)</f>
        <v>#N/A</v>
      </c>
      <c r="AK1056" s="23" t="e">
        <f t="shared" si="549"/>
        <v>#N/A</v>
      </c>
      <c r="AL1056" s="17" t="e">
        <f>VLOOKUP($C1056,'DATA PENGUKURAN GARDU'!$A:$BS,44,0)</f>
        <v>#N/A</v>
      </c>
      <c r="AM1056" s="23" t="e">
        <f t="shared" si="550"/>
        <v>#N/A</v>
      </c>
      <c r="AN1056" s="17" t="e">
        <f>VLOOKUP($C1056,'DATA PENGUKURAN GARDU'!$A:$BS,46,0)</f>
        <v>#N/A</v>
      </c>
      <c r="AO1056" s="23" t="e">
        <f t="shared" si="551"/>
        <v>#N/A</v>
      </c>
      <c r="AP1056" s="17" t="e">
        <f>VLOOKUP($C1056,'DATA PENGUKURAN GARDU'!$A:$BS,46,0)</f>
        <v>#N/A</v>
      </c>
      <c r="AQ1056" s="17" t="e">
        <f>VLOOKUP($C1056,'DATA PENGUKURAN GARDU'!$A:$BS,53,0)</f>
        <v>#N/A</v>
      </c>
      <c r="AR1056" s="17" t="e">
        <f>VLOOKUP($C1056,'DATA PENGUKURAN GARDU'!$A:$BS,54,0)</f>
        <v>#N/A</v>
      </c>
      <c r="AS1056" s="20" t="e">
        <f>VLOOKUP($D1056,'DATA PENGUKURAN GARDU'!$A:$BS,42,0)</f>
        <v>#N/A</v>
      </c>
      <c r="AT1056" s="21" t="e">
        <f t="shared" si="552"/>
        <v>#N/A</v>
      </c>
      <c r="AU1056" s="20" t="e">
        <f>VLOOKUP($D1056,'DATA PENGUKURAN GARDU'!$A:$BS,44,0)</f>
        <v>#N/A</v>
      </c>
      <c r="AV1056" s="21" t="e">
        <f t="shared" si="553"/>
        <v>#N/A</v>
      </c>
      <c r="AW1056" s="20" t="e">
        <f>VLOOKUP($D1056,'DATA PENGUKURAN GARDU'!$A:$BS,46,0)</f>
        <v>#N/A</v>
      </c>
      <c r="AX1056" s="21" t="e">
        <f t="shared" si="554"/>
        <v>#N/A</v>
      </c>
      <c r="AY1056" s="20" t="e">
        <f>VLOOKUP($D1056,'DATA PENGUKURAN GARDU'!$A:$BS,46,0)</f>
        <v>#N/A</v>
      </c>
      <c r="AZ1056" s="20" t="e">
        <f>VLOOKUP($D1056,'DATA PENGUKURAN GARDU'!$A:$BS,53,0)</f>
        <v>#N/A</v>
      </c>
      <c r="BA1056" s="20" t="e">
        <f>VLOOKUP($D1056,'DATA PENGUKURAN GARDU'!$A:$BS,54,0)</f>
        <v>#N/A</v>
      </c>
      <c r="BB1056" s="17" t="e">
        <f>VLOOKUP($E1056,'DATA PENGUKURAN GARDU'!$A:$BS,42,0)</f>
        <v>#N/A</v>
      </c>
      <c r="BC1056" s="23" t="e">
        <f t="shared" si="555"/>
        <v>#N/A</v>
      </c>
      <c r="BD1056" s="17" t="e">
        <f>VLOOKUP($E1056,'DATA PENGUKURAN GARDU'!$A:$BS,44,0)</f>
        <v>#N/A</v>
      </c>
      <c r="BE1056" s="23" t="e">
        <f t="shared" si="556"/>
        <v>#N/A</v>
      </c>
      <c r="BF1056" s="17" t="e">
        <f>VLOOKUP($E1056,'DATA PENGUKURAN GARDU'!$A:$BS,46,0)</f>
        <v>#N/A</v>
      </c>
      <c r="BG1056" s="23" t="e">
        <f t="shared" si="557"/>
        <v>#N/A</v>
      </c>
      <c r="BH1056" s="17" t="e">
        <f>VLOOKUP($E1056,'DATA PENGUKURAN GARDU'!$A:$BS,46,0)</f>
        <v>#N/A</v>
      </c>
      <c r="BI1056" s="17" t="e">
        <f>VLOOKUP($E1056,'DATA PENGUKURAN GARDU'!$A:$BS,53,0)</f>
        <v>#N/A</v>
      </c>
      <c r="BJ1056" s="17" t="e">
        <f>VLOOKUP($E1056,'DATA PENGUKURAN GARDU'!$A:$BS,54,0)</f>
        <v>#N/A</v>
      </c>
      <c r="BK1056" s="20" t="e">
        <f t="shared" si="558"/>
        <v>#N/A</v>
      </c>
      <c r="BL1056" s="20" t="e">
        <f t="shared" si="559"/>
        <v>#N/A</v>
      </c>
      <c r="BM1056" s="20" t="e">
        <f t="shared" si="560"/>
        <v>#N/A</v>
      </c>
      <c r="BN1056" s="25" t="e">
        <f t="shared" si="561"/>
        <v>#N/A</v>
      </c>
      <c r="BO1056" s="26" t="str">
        <f t="shared" si="562"/>
        <v>0</v>
      </c>
      <c r="BP1056" s="21" t="e">
        <f t="shared" si="563"/>
        <v>#VALUE!</v>
      </c>
      <c r="BQ1056" s="20" t="e">
        <f t="shared" si="564"/>
        <v>#N/A</v>
      </c>
      <c r="BR1056" s="20" t="e">
        <v>#N/A</v>
      </c>
      <c r="BS1056" s="9" t="e">
        <v>#N/A</v>
      </c>
      <c r="BT1056" s="2" t="e">
        <f t="shared" si="565"/>
        <v>#VALUE!</v>
      </c>
      <c r="BU1056" s="2" t="e">
        <f t="shared" si="533"/>
        <v>#N/A</v>
      </c>
      <c r="BV1056" s="2" t="e">
        <f t="shared" si="534"/>
        <v>#N/A</v>
      </c>
    </row>
    <row r="1057" s="2" customFormat="1" ht="22.95" customHeight="1" spans="1:74">
      <c r="A1057" s="9" t="str">
        <f t="shared" si="535"/>
        <v>BB 080Induk</v>
      </c>
      <c r="B1057" s="9" t="str">
        <f t="shared" si="536"/>
        <v>BB 080jurusan 1</v>
      </c>
      <c r="C1057" s="9" t="str">
        <f t="shared" si="537"/>
        <v>BB 080jurusan 2</v>
      </c>
      <c r="D1057" s="9" t="str">
        <f t="shared" si="538"/>
        <v>BB 080jurusan 3</v>
      </c>
      <c r="E1057" s="9" t="str">
        <f t="shared" si="539"/>
        <v>BB 080jurusan 4</v>
      </c>
      <c r="F1057" s="10" t="s">
        <v>1288</v>
      </c>
      <c r="G1057" s="10" t="s">
        <v>4</v>
      </c>
      <c r="H1057" s="10" t="s">
        <v>1289</v>
      </c>
      <c r="I1057" s="10">
        <v>0.85313</v>
      </c>
      <c r="J1057" s="10">
        <v>123.33138</v>
      </c>
      <c r="K1057" s="10" t="s">
        <v>7465</v>
      </c>
      <c r="L1057" s="10" t="s">
        <v>7465</v>
      </c>
      <c r="M1057" s="10" t="s">
        <v>7465</v>
      </c>
      <c r="N1057" s="14">
        <f t="shared" si="540"/>
        <v>0</v>
      </c>
      <c r="O1057" s="15" t="e">
        <f t="shared" si="541"/>
        <v>#VALUE!</v>
      </c>
      <c r="P1057" s="15" t="e">
        <f t="shared" si="542"/>
        <v>#VALUE!</v>
      </c>
      <c r="Q1057" s="17" t="e">
        <f>VLOOKUP($A1057,'DATA PENGUKURAN GARDU'!$A:$BS,42,0)</f>
        <v>#N/A</v>
      </c>
      <c r="R1057" s="18" t="e">
        <f t="shared" si="543"/>
        <v>#N/A</v>
      </c>
      <c r="S1057" s="17" t="e">
        <f>VLOOKUP($A1057,'DATA PENGUKURAN GARDU'!$A:$BS,44,0)</f>
        <v>#N/A</v>
      </c>
      <c r="T1057" s="18" t="e">
        <f t="shared" si="544"/>
        <v>#N/A</v>
      </c>
      <c r="U1057" s="17" t="e">
        <f>VLOOKUP($A1057,'DATA PENGUKURAN GARDU'!$A:$BS,46,0)</f>
        <v>#N/A</v>
      </c>
      <c r="V1057" s="18" t="e">
        <f t="shared" si="545"/>
        <v>#N/A</v>
      </c>
      <c r="W1057" s="17" t="e">
        <f>VLOOKUP($A1057,'DATA PENGUKURAN GARDU'!$A:$BS,48,0)</f>
        <v>#N/A</v>
      </c>
      <c r="X1057" s="17" t="e">
        <f>VLOOKUP($A1057,'DATA PENGUKURAN GARDU'!$A:$BS,53,0)</f>
        <v>#N/A</v>
      </c>
      <c r="Y1057" s="17" t="e">
        <f>VLOOKUP($A1057,'DATA PENGUKURAN GARDU'!$A:$BS,54,0)</f>
        <v>#N/A</v>
      </c>
      <c r="Z1057" s="17" t="e">
        <f>VLOOKUP($A1057,'DATA PENGUKURAN GARDU'!$A:$BS,55,0)</f>
        <v>#N/A</v>
      </c>
      <c r="AA1057" s="20" t="e">
        <f>VLOOKUP($B1057,'DATA PENGUKURAN GARDU'!$A:$BS,42,0)</f>
        <v>#N/A</v>
      </c>
      <c r="AB1057" s="21" t="e">
        <f t="shared" si="546"/>
        <v>#N/A</v>
      </c>
      <c r="AC1057" s="20" t="e">
        <f>VLOOKUP($B1057,'DATA PENGUKURAN GARDU'!$A:$BS,44,0)</f>
        <v>#N/A</v>
      </c>
      <c r="AD1057" s="21" t="e">
        <f t="shared" si="547"/>
        <v>#N/A</v>
      </c>
      <c r="AE1057" s="20" t="e">
        <f>VLOOKUP($B1057,'DATA PENGUKURAN GARDU'!$A:$BS,46,0)</f>
        <v>#N/A</v>
      </c>
      <c r="AF1057" s="21" t="e">
        <f t="shared" si="548"/>
        <v>#N/A</v>
      </c>
      <c r="AG1057" s="20" t="e">
        <f>VLOOKUP($B1057,'DATA PENGUKURAN GARDU'!$A:$BS,46,0)</f>
        <v>#N/A</v>
      </c>
      <c r="AH1057" s="20" t="e">
        <f>VLOOKUP($B1057,'DATA PENGUKURAN GARDU'!$A:$BS,53,0)</f>
        <v>#N/A</v>
      </c>
      <c r="AI1057" s="20" t="e">
        <f>VLOOKUP($B1057,'DATA PENGUKURAN GARDU'!$A:$BS,54,0)</f>
        <v>#N/A</v>
      </c>
      <c r="AJ1057" s="17" t="e">
        <f>VLOOKUP($C1057,'DATA PENGUKURAN GARDU'!$A:$BS,42,0)</f>
        <v>#N/A</v>
      </c>
      <c r="AK1057" s="23" t="e">
        <f t="shared" si="549"/>
        <v>#N/A</v>
      </c>
      <c r="AL1057" s="17" t="e">
        <f>VLOOKUP($C1057,'DATA PENGUKURAN GARDU'!$A:$BS,44,0)</f>
        <v>#N/A</v>
      </c>
      <c r="AM1057" s="23" t="e">
        <f t="shared" si="550"/>
        <v>#N/A</v>
      </c>
      <c r="AN1057" s="17" t="e">
        <f>VLOOKUP($C1057,'DATA PENGUKURAN GARDU'!$A:$BS,46,0)</f>
        <v>#N/A</v>
      </c>
      <c r="AO1057" s="23" t="e">
        <f t="shared" si="551"/>
        <v>#N/A</v>
      </c>
      <c r="AP1057" s="17" t="e">
        <f>VLOOKUP($C1057,'DATA PENGUKURAN GARDU'!$A:$BS,46,0)</f>
        <v>#N/A</v>
      </c>
      <c r="AQ1057" s="17" t="e">
        <f>VLOOKUP($C1057,'DATA PENGUKURAN GARDU'!$A:$BS,53,0)</f>
        <v>#N/A</v>
      </c>
      <c r="AR1057" s="17" t="e">
        <f>VLOOKUP($C1057,'DATA PENGUKURAN GARDU'!$A:$BS,54,0)</f>
        <v>#N/A</v>
      </c>
      <c r="AS1057" s="20" t="e">
        <f>VLOOKUP($D1057,'DATA PENGUKURAN GARDU'!$A:$BS,42,0)</f>
        <v>#N/A</v>
      </c>
      <c r="AT1057" s="21" t="e">
        <f t="shared" si="552"/>
        <v>#N/A</v>
      </c>
      <c r="AU1057" s="20" t="e">
        <f>VLOOKUP($D1057,'DATA PENGUKURAN GARDU'!$A:$BS,44,0)</f>
        <v>#N/A</v>
      </c>
      <c r="AV1057" s="21" t="e">
        <f t="shared" si="553"/>
        <v>#N/A</v>
      </c>
      <c r="AW1057" s="20" t="e">
        <f>VLOOKUP($D1057,'DATA PENGUKURAN GARDU'!$A:$BS,46,0)</f>
        <v>#N/A</v>
      </c>
      <c r="AX1057" s="21" t="e">
        <f t="shared" si="554"/>
        <v>#N/A</v>
      </c>
      <c r="AY1057" s="20" t="e">
        <f>VLOOKUP($D1057,'DATA PENGUKURAN GARDU'!$A:$BS,46,0)</f>
        <v>#N/A</v>
      </c>
      <c r="AZ1057" s="20" t="e">
        <f>VLOOKUP($D1057,'DATA PENGUKURAN GARDU'!$A:$BS,53,0)</f>
        <v>#N/A</v>
      </c>
      <c r="BA1057" s="20" t="e">
        <f>VLOOKUP($D1057,'DATA PENGUKURAN GARDU'!$A:$BS,54,0)</f>
        <v>#N/A</v>
      </c>
      <c r="BB1057" s="17" t="e">
        <f>VLOOKUP($E1057,'DATA PENGUKURAN GARDU'!$A:$BS,42,0)</f>
        <v>#N/A</v>
      </c>
      <c r="BC1057" s="23" t="e">
        <f t="shared" si="555"/>
        <v>#N/A</v>
      </c>
      <c r="BD1057" s="17" t="e">
        <f>VLOOKUP($E1057,'DATA PENGUKURAN GARDU'!$A:$BS,44,0)</f>
        <v>#N/A</v>
      </c>
      <c r="BE1057" s="23" t="e">
        <f t="shared" si="556"/>
        <v>#N/A</v>
      </c>
      <c r="BF1057" s="17" t="e">
        <f>VLOOKUP($E1057,'DATA PENGUKURAN GARDU'!$A:$BS,46,0)</f>
        <v>#N/A</v>
      </c>
      <c r="BG1057" s="23" t="e">
        <f t="shared" si="557"/>
        <v>#N/A</v>
      </c>
      <c r="BH1057" s="17" t="e">
        <f>VLOOKUP($E1057,'DATA PENGUKURAN GARDU'!$A:$BS,46,0)</f>
        <v>#N/A</v>
      </c>
      <c r="BI1057" s="17" t="e">
        <f>VLOOKUP($E1057,'DATA PENGUKURAN GARDU'!$A:$BS,53,0)</f>
        <v>#N/A</v>
      </c>
      <c r="BJ1057" s="17" t="e">
        <f>VLOOKUP($E1057,'DATA PENGUKURAN GARDU'!$A:$BS,54,0)</f>
        <v>#N/A</v>
      </c>
      <c r="BK1057" s="20" t="e">
        <f t="shared" si="558"/>
        <v>#N/A</v>
      </c>
      <c r="BL1057" s="20" t="e">
        <f t="shared" si="559"/>
        <v>#N/A</v>
      </c>
      <c r="BM1057" s="20" t="e">
        <f t="shared" si="560"/>
        <v>#N/A</v>
      </c>
      <c r="BN1057" s="25" t="e">
        <f t="shared" si="561"/>
        <v>#N/A</v>
      </c>
      <c r="BO1057" s="26" t="str">
        <f t="shared" si="562"/>
        <v>0</v>
      </c>
      <c r="BP1057" s="21" t="e">
        <f t="shared" si="563"/>
        <v>#VALUE!</v>
      </c>
      <c r="BQ1057" s="20" t="e">
        <f t="shared" si="564"/>
        <v>#N/A</v>
      </c>
      <c r="BR1057" s="20" t="e">
        <v>#N/A</v>
      </c>
      <c r="BS1057" s="9" t="e">
        <v>#N/A</v>
      </c>
      <c r="BT1057" s="2" t="e">
        <f t="shared" si="565"/>
        <v>#VALUE!</v>
      </c>
      <c r="BU1057" s="2" t="e">
        <f t="shared" si="533"/>
        <v>#N/A</v>
      </c>
      <c r="BV1057" s="2" t="e">
        <f t="shared" si="534"/>
        <v>#N/A</v>
      </c>
    </row>
    <row r="1058" s="2" customFormat="1" ht="22.95" customHeight="1" spans="1:74">
      <c r="A1058" s="9" t="str">
        <f t="shared" si="535"/>
        <v>NW 002Induk</v>
      </c>
      <c r="B1058" s="9" t="str">
        <f t="shared" si="536"/>
        <v>NW 002jurusan 1</v>
      </c>
      <c r="C1058" s="9" t="str">
        <f t="shared" si="537"/>
        <v>NW 002jurusan 2</v>
      </c>
      <c r="D1058" s="9" t="str">
        <f t="shared" si="538"/>
        <v>NW 002jurusan 3</v>
      </c>
      <c r="E1058" s="9" t="str">
        <f t="shared" si="539"/>
        <v>NW 002jurusan 4</v>
      </c>
      <c r="F1058" s="10" t="s">
        <v>342</v>
      </c>
      <c r="G1058" s="10" t="s">
        <v>39</v>
      </c>
      <c r="H1058" s="10" t="s">
        <v>1290</v>
      </c>
      <c r="I1058" s="10">
        <v>1.08129</v>
      </c>
      <c r="J1058" s="10">
        <v>124.33389</v>
      </c>
      <c r="K1058" s="10" t="s">
        <v>7465</v>
      </c>
      <c r="L1058" s="10" t="s">
        <v>7465</v>
      </c>
      <c r="M1058" s="10" t="s">
        <v>7465</v>
      </c>
      <c r="N1058" s="14">
        <f t="shared" si="540"/>
        <v>0</v>
      </c>
      <c r="O1058" s="15" t="e">
        <f t="shared" si="541"/>
        <v>#VALUE!</v>
      </c>
      <c r="P1058" s="15" t="e">
        <f t="shared" si="542"/>
        <v>#VALUE!</v>
      </c>
      <c r="Q1058" s="17" t="e">
        <f>VLOOKUP($A1058,'DATA PENGUKURAN GARDU'!$A:$BS,42,0)</f>
        <v>#N/A</v>
      </c>
      <c r="R1058" s="18" t="e">
        <f t="shared" si="543"/>
        <v>#N/A</v>
      </c>
      <c r="S1058" s="17" t="e">
        <f>VLOOKUP($A1058,'DATA PENGUKURAN GARDU'!$A:$BS,44,0)</f>
        <v>#N/A</v>
      </c>
      <c r="T1058" s="18" t="e">
        <f t="shared" si="544"/>
        <v>#N/A</v>
      </c>
      <c r="U1058" s="17" t="e">
        <f>VLOOKUP($A1058,'DATA PENGUKURAN GARDU'!$A:$BS,46,0)</f>
        <v>#N/A</v>
      </c>
      <c r="V1058" s="18" t="e">
        <f t="shared" si="545"/>
        <v>#N/A</v>
      </c>
      <c r="W1058" s="17" t="e">
        <f>VLOOKUP($A1058,'DATA PENGUKURAN GARDU'!$A:$BS,48,0)</f>
        <v>#N/A</v>
      </c>
      <c r="X1058" s="17" t="e">
        <f>VLOOKUP($A1058,'DATA PENGUKURAN GARDU'!$A:$BS,53,0)</f>
        <v>#N/A</v>
      </c>
      <c r="Y1058" s="17" t="e">
        <f>VLOOKUP($A1058,'DATA PENGUKURAN GARDU'!$A:$BS,54,0)</f>
        <v>#N/A</v>
      </c>
      <c r="Z1058" s="17" t="e">
        <f>VLOOKUP($A1058,'DATA PENGUKURAN GARDU'!$A:$BS,55,0)</f>
        <v>#N/A</v>
      </c>
      <c r="AA1058" s="20" t="e">
        <f>VLOOKUP($B1058,'DATA PENGUKURAN GARDU'!$A:$BS,42,0)</f>
        <v>#N/A</v>
      </c>
      <c r="AB1058" s="21" t="e">
        <f t="shared" si="546"/>
        <v>#N/A</v>
      </c>
      <c r="AC1058" s="20" t="e">
        <f>VLOOKUP($B1058,'DATA PENGUKURAN GARDU'!$A:$BS,44,0)</f>
        <v>#N/A</v>
      </c>
      <c r="AD1058" s="21" t="e">
        <f t="shared" si="547"/>
        <v>#N/A</v>
      </c>
      <c r="AE1058" s="20" t="e">
        <f>VLOOKUP($B1058,'DATA PENGUKURAN GARDU'!$A:$BS,46,0)</f>
        <v>#N/A</v>
      </c>
      <c r="AF1058" s="21" t="e">
        <f t="shared" si="548"/>
        <v>#N/A</v>
      </c>
      <c r="AG1058" s="20" t="e">
        <f>VLOOKUP($B1058,'DATA PENGUKURAN GARDU'!$A:$BS,46,0)</f>
        <v>#N/A</v>
      </c>
      <c r="AH1058" s="20" t="e">
        <f>VLOOKUP($B1058,'DATA PENGUKURAN GARDU'!$A:$BS,53,0)</f>
        <v>#N/A</v>
      </c>
      <c r="AI1058" s="20" t="e">
        <f>VLOOKUP($B1058,'DATA PENGUKURAN GARDU'!$A:$BS,54,0)</f>
        <v>#N/A</v>
      </c>
      <c r="AJ1058" s="17" t="e">
        <f>VLOOKUP($C1058,'DATA PENGUKURAN GARDU'!$A:$BS,42,0)</f>
        <v>#N/A</v>
      </c>
      <c r="AK1058" s="23" t="e">
        <f t="shared" si="549"/>
        <v>#N/A</v>
      </c>
      <c r="AL1058" s="17" t="e">
        <f>VLOOKUP($C1058,'DATA PENGUKURAN GARDU'!$A:$BS,44,0)</f>
        <v>#N/A</v>
      </c>
      <c r="AM1058" s="23" t="e">
        <f t="shared" si="550"/>
        <v>#N/A</v>
      </c>
      <c r="AN1058" s="17" t="e">
        <f>VLOOKUP($C1058,'DATA PENGUKURAN GARDU'!$A:$BS,46,0)</f>
        <v>#N/A</v>
      </c>
      <c r="AO1058" s="23" t="e">
        <f t="shared" si="551"/>
        <v>#N/A</v>
      </c>
      <c r="AP1058" s="17" t="e">
        <f>VLOOKUP($C1058,'DATA PENGUKURAN GARDU'!$A:$BS,46,0)</f>
        <v>#N/A</v>
      </c>
      <c r="AQ1058" s="17" t="e">
        <f>VLOOKUP($C1058,'DATA PENGUKURAN GARDU'!$A:$BS,53,0)</f>
        <v>#N/A</v>
      </c>
      <c r="AR1058" s="17" t="e">
        <f>VLOOKUP($C1058,'DATA PENGUKURAN GARDU'!$A:$BS,54,0)</f>
        <v>#N/A</v>
      </c>
      <c r="AS1058" s="20" t="e">
        <f>VLOOKUP($D1058,'DATA PENGUKURAN GARDU'!$A:$BS,42,0)</f>
        <v>#N/A</v>
      </c>
      <c r="AT1058" s="21" t="e">
        <f t="shared" si="552"/>
        <v>#N/A</v>
      </c>
      <c r="AU1058" s="20" t="e">
        <f>VLOOKUP($D1058,'DATA PENGUKURAN GARDU'!$A:$BS,44,0)</f>
        <v>#N/A</v>
      </c>
      <c r="AV1058" s="21" t="e">
        <f t="shared" si="553"/>
        <v>#N/A</v>
      </c>
      <c r="AW1058" s="20" t="e">
        <f>VLOOKUP($D1058,'DATA PENGUKURAN GARDU'!$A:$BS,46,0)</f>
        <v>#N/A</v>
      </c>
      <c r="AX1058" s="21" t="e">
        <f t="shared" si="554"/>
        <v>#N/A</v>
      </c>
      <c r="AY1058" s="20" t="e">
        <f>VLOOKUP($D1058,'DATA PENGUKURAN GARDU'!$A:$BS,46,0)</f>
        <v>#N/A</v>
      </c>
      <c r="AZ1058" s="20" t="e">
        <f>VLOOKUP($D1058,'DATA PENGUKURAN GARDU'!$A:$BS,53,0)</f>
        <v>#N/A</v>
      </c>
      <c r="BA1058" s="20" t="e">
        <f>VLOOKUP($D1058,'DATA PENGUKURAN GARDU'!$A:$BS,54,0)</f>
        <v>#N/A</v>
      </c>
      <c r="BB1058" s="17" t="e">
        <f>VLOOKUP($E1058,'DATA PENGUKURAN GARDU'!$A:$BS,42,0)</f>
        <v>#N/A</v>
      </c>
      <c r="BC1058" s="23" t="e">
        <f t="shared" si="555"/>
        <v>#N/A</v>
      </c>
      <c r="BD1058" s="17" t="e">
        <f>VLOOKUP($E1058,'DATA PENGUKURAN GARDU'!$A:$BS,44,0)</f>
        <v>#N/A</v>
      </c>
      <c r="BE1058" s="23" t="e">
        <f t="shared" si="556"/>
        <v>#N/A</v>
      </c>
      <c r="BF1058" s="17" t="e">
        <f>VLOOKUP($E1058,'DATA PENGUKURAN GARDU'!$A:$BS,46,0)</f>
        <v>#N/A</v>
      </c>
      <c r="BG1058" s="23" t="e">
        <f t="shared" si="557"/>
        <v>#N/A</v>
      </c>
      <c r="BH1058" s="17" t="e">
        <f>VLOOKUP($E1058,'DATA PENGUKURAN GARDU'!$A:$BS,46,0)</f>
        <v>#N/A</v>
      </c>
      <c r="BI1058" s="17" t="e">
        <f>VLOOKUP($E1058,'DATA PENGUKURAN GARDU'!$A:$BS,53,0)</f>
        <v>#N/A</v>
      </c>
      <c r="BJ1058" s="17" t="e">
        <f>VLOOKUP($E1058,'DATA PENGUKURAN GARDU'!$A:$BS,54,0)</f>
        <v>#N/A</v>
      </c>
      <c r="BK1058" s="20" t="e">
        <f t="shared" si="558"/>
        <v>#N/A</v>
      </c>
      <c r="BL1058" s="20" t="e">
        <f t="shared" si="559"/>
        <v>#N/A</v>
      </c>
      <c r="BM1058" s="20" t="e">
        <f t="shared" si="560"/>
        <v>#N/A</v>
      </c>
      <c r="BN1058" s="25" t="e">
        <f t="shared" si="561"/>
        <v>#N/A</v>
      </c>
      <c r="BO1058" s="26" t="str">
        <f t="shared" si="562"/>
        <v>0</v>
      </c>
      <c r="BP1058" s="21" t="e">
        <f t="shared" si="563"/>
        <v>#VALUE!</v>
      </c>
      <c r="BQ1058" s="20" t="e">
        <f t="shared" si="564"/>
        <v>#N/A</v>
      </c>
      <c r="BR1058" s="20" t="e">
        <v>#N/A</v>
      </c>
      <c r="BS1058" s="9" t="e">
        <v>#N/A</v>
      </c>
      <c r="BT1058" s="2" t="e">
        <f t="shared" si="565"/>
        <v>#VALUE!</v>
      </c>
      <c r="BU1058" s="2" t="e">
        <f t="shared" si="533"/>
        <v>#N/A</v>
      </c>
      <c r="BV1058" s="2" t="e">
        <f t="shared" si="534"/>
        <v>#N/A</v>
      </c>
    </row>
    <row r="1059" s="2" customFormat="1" ht="22.95" customHeight="1" spans="1:74">
      <c r="A1059" s="9" t="str">
        <f t="shared" si="535"/>
        <v>L-048Induk</v>
      </c>
      <c r="B1059" s="9" t="str">
        <f t="shared" si="536"/>
        <v>L-048jurusan 1</v>
      </c>
      <c r="C1059" s="9" t="str">
        <f t="shared" si="537"/>
        <v>L-048jurusan 2</v>
      </c>
      <c r="D1059" s="9" t="str">
        <f t="shared" si="538"/>
        <v>L-048jurusan 3</v>
      </c>
      <c r="E1059" s="9" t="str">
        <f t="shared" si="539"/>
        <v>L-048jurusan 4</v>
      </c>
      <c r="F1059" s="10" t="s">
        <v>489</v>
      </c>
      <c r="G1059" s="10" t="s">
        <v>22</v>
      </c>
      <c r="H1059" s="10" t="s">
        <v>1291</v>
      </c>
      <c r="I1059" s="10">
        <v>0.32518</v>
      </c>
      <c r="J1059" s="10">
        <v>123.73699</v>
      </c>
      <c r="K1059" s="10" t="s">
        <v>7465</v>
      </c>
      <c r="L1059" s="10" t="s">
        <v>7465</v>
      </c>
      <c r="M1059" s="10" t="s">
        <v>7465</v>
      </c>
      <c r="N1059" s="14">
        <f t="shared" si="540"/>
        <v>0</v>
      </c>
      <c r="O1059" s="15" t="e">
        <f t="shared" si="541"/>
        <v>#VALUE!</v>
      </c>
      <c r="P1059" s="15" t="e">
        <f t="shared" si="542"/>
        <v>#VALUE!</v>
      </c>
      <c r="Q1059" s="17" t="e">
        <f>VLOOKUP($A1059,'DATA PENGUKURAN GARDU'!$A:$BS,42,0)</f>
        <v>#N/A</v>
      </c>
      <c r="R1059" s="18" t="e">
        <f t="shared" si="543"/>
        <v>#N/A</v>
      </c>
      <c r="S1059" s="17" t="e">
        <f>VLOOKUP($A1059,'DATA PENGUKURAN GARDU'!$A:$BS,44,0)</f>
        <v>#N/A</v>
      </c>
      <c r="T1059" s="18" t="e">
        <f t="shared" si="544"/>
        <v>#N/A</v>
      </c>
      <c r="U1059" s="17" t="e">
        <f>VLOOKUP($A1059,'DATA PENGUKURAN GARDU'!$A:$BS,46,0)</f>
        <v>#N/A</v>
      </c>
      <c r="V1059" s="18" t="e">
        <f t="shared" si="545"/>
        <v>#N/A</v>
      </c>
      <c r="W1059" s="17" t="e">
        <f>VLOOKUP($A1059,'DATA PENGUKURAN GARDU'!$A:$BS,48,0)</f>
        <v>#N/A</v>
      </c>
      <c r="X1059" s="17" t="e">
        <f>VLOOKUP($A1059,'DATA PENGUKURAN GARDU'!$A:$BS,53,0)</f>
        <v>#N/A</v>
      </c>
      <c r="Y1059" s="17" t="e">
        <f>VLOOKUP($A1059,'DATA PENGUKURAN GARDU'!$A:$BS,54,0)</f>
        <v>#N/A</v>
      </c>
      <c r="Z1059" s="17" t="e">
        <f>VLOOKUP($A1059,'DATA PENGUKURAN GARDU'!$A:$BS,55,0)</f>
        <v>#N/A</v>
      </c>
      <c r="AA1059" s="20" t="e">
        <f>VLOOKUP($B1059,'DATA PENGUKURAN GARDU'!$A:$BS,42,0)</f>
        <v>#N/A</v>
      </c>
      <c r="AB1059" s="21" t="e">
        <f t="shared" si="546"/>
        <v>#N/A</v>
      </c>
      <c r="AC1059" s="20" t="e">
        <f>VLOOKUP($B1059,'DATA PENGUKURAN GARDU'!$A:$BS,44,0)</f>
        <v>#N/A</v>
      </c>
      <c r="AD1059" s="21" t="e">
        <f t="shared" si="547"/>
        <v>#N/A</v>
      </c>
      <c r="AE1059" s="20" t="e">
        <f>VLOOKUP($B1059,'DATA PENGUKURAN GARDU'!$A:$BS,46,0)</f>
        <v>#N/A</v>
      </c>
      <c r="AF1059" s="21" t="e">
        <f t="shared" si="548"/>
        <v>#N/A</v>
      </c>
      <c r="AG1059" s="20" t="e">
        <f>VLOOKUP($B1059,'DATA PENGUKURAN GARDU'!$A:$BS,46,0)</f>
        <v>#N/A</v>
      </c>
      <c r="AH1059" s="20" t="e">
        <f>VLOOKUP($B1059,'DATA PENGUKURAN GARDU'!$A:$BS,53,0)</f>
        <v>#N/A</v>
      </c>
      <c r="AI1059" s="20" t="e">
        <f>VLOOKUP($B1059,'DATA PENGUKURAN GARDU'!$A:$BS,54,0)</f>
        <v>#N/A</v>
      </c>
      <c r="AJ1059" s="17" t="e">
        <f>VLOOKUP($C1059,'DATA PENGUKURAN GARDU'!$A:$BS,42,0)</f>
        <v>#N/A</v>
      </c>
      <c r="AK1059" s="23" t="e">
        <f t="shared" si="549"/>
        <v>#N/A</v>
      </c>
      <c r="AL1059" s="17" t="e">
        <f>VLOOKUP($C1059,'DATA PENGUKURAN GARDU'!$A:$BS,44,0)</f>
        <v>#N/A</v>
      </c>
      <c r="AM1059" s="23" t="e">
        <f t="shared" si="550"/>
        <v>#N/A</v>
      </c>
      <c r="AN1059" s="17" t="e">
        <f>VLOOKUP($C1059,'DATA PENGUKURAN GARDU'!$A:$BS,46,0)</f>
        <v>#N/A</v>
      </c>
      <c r="AO1059" s="23" t="e">
        <f t="shared" si="551"/>
        <v>#N/A</v>
      </c>
      <c r="AP1059" s="17" t="e">
        <f>VLOOKUP($C1059,'DATA PENGUKURAN GARDU'!$A:$BS,46,0)</f>
        <v>#N/A</v>
      </c>
      <c r="AQ1059" s="17" t="e">
        <f>VLOOKUP($C1059,'DATA PENGUKURAN GARDU'!$A:$BS,53,0)</f>
        <v>#N/A</v>
      </c>
      <c r="AR1059" s="17" t="e">
        <f>VLOOKUP($C1059,'DATA PENGUKURAN GARDU'!$A:$BS,54,0)</f>
        <v>#N/A</v>
      </c>
      <c r="AS1059" s="20" t="e">
        <f>VLOOKUP($D1059,'DATA PENGUKURAN GARDU'!$A:$BS,42,0)</f>
        <v>#N/A</v>
      </c>
      <c r="AT1059" s="21" t="e">
        <f t="shared" si="552"/>
        <v>#N/A</v>
      </c>
      <c r="AU1059" s="20" t="e">
        <f>VLOOKUP($D1059,'DATA PENGUKURAN GARDU'!$A:$BS,44,0)</f>
        <v>#N/A</v>
      </c>
      <c r="AV1059" s="21" t="e">
        <f t="shared" si="553"/>
        <v>#N/A</v>
      </c>
      <c r="AW1059" s="20" t="e">
        <f>VLOOKUP($D1059,'DATA PENGUKURAN GARDU'!$A:$BS,46,0)</f>
        <v>#N/A</v>
      </c>
      <c r="AX1059" s="21" t="e">
        <f t="shared" si="554"/>
        <v>#N/A</v>
      </c>
      <c r="AY1059" s="20" t="e">
        <f>VLOOKUP($D1059,'DATA PENGUKURAN GARDU'!$A:$BS,46,0)</f>
        <v>#N/A</v>
      </c>
      <c r="AZ1059" s="20" t="e">
        <f>VLOOKUP($D1059,'DATA PENGUKURAN GARDU'!$A:$BS,53,0)</f>
        <v>#N/A</v>
      </c>
      <c r="BA1059" s="20" t="e">
        <f>VLOOKUP($D1059,'DATA PENGUKURAN GARDU'!$A:$BS,54,0)</f>
        <v>#N/A</v>
      </c>
      <c r="BB1059" s="17" t="e">
        <f>VLOOKUP($E1059,'DATA PENGUKURAN GARDU'!$A:$BS,42,0)</f>
        <v>#N/A</v>
      </c>
      <c r="BC1059" s="23" t="e">
        <f t="shared" si="555"/>
        <v>#N/A</v>
      </c>
      <c r="BD1059" s="17" t="e">
        <f>VLOOKUP($E1059,'DATA PENGUKURAN GARDU'!$A:$BS,44,0)</f>
        <v>#N/A</v>
      </c>
      <c r="BE1059" s="23" t="e">
        <f t="shared" si="556"/>
        <v>#N/A</v>
      </c>
      <c r="BF1059" s="17" t="e">
        <f>VLOOKUP($E1059,'DATA PENGUKURAN GARDU'!$A:$BS,46,0)</f>
        <v>#N/A</v>
      </c>
      <c r="BG1059" s="23" t="e">
        <f t="shared" si="557"/>
        <v>#N/A</v>
      </c>
      <c r="BH1059" s="17" t="e">
        <f>VLOOKUP($E1059,'DATA PENGUKURAN GARDU'!$A:$BS,46,0)</f>
        <v>#N/A</v>
      </c>
      <c r="BI1059" s="17" t="e">
        <f>VLOOKUP($E1059,'DATA PENGUKURAN GARDU'!$A:$BS,53,0)</f>
        <v>#N/A</v>
      </c>
      <c r="BJ1059" s="17" t="e">
        <f>VLOOKUP($E1059,'DATA PENGUKURAN GARDU'!$A:$BS,54,0)</f>
        <v>#N/A</v>
      </c>
      <c r="BK1059" s="20" t="e">
        <f t="shared" si="558"/>
        <v>#N/A</v>
      </c>
      <c r="BL1059" s="20" t="e">
        <f t="shared" si="559"/>
        <v>#N/A</v>
      </c>
      <c r="BM1059" s="20" t="e">
        <f t="shared" si="560"/>
        <v>#N/A</v>
      </c>
      <c r="BN1059" s="25" t="e">
        <f t="shared" si="561"/>
        <v>#N/A</v>
      </c>
      <c r="BO1059" s="26" t="str">
        <f t="shared" si="562"/>
        <v>0</v>
      </c>
      <c r="BP1059" s="21" t="e">
        <f t="shared" si="563"/>
        <v>#VALUE!</v>
      </c>
      <c r="BQ1059" s="20" t="e">
        <f t="shared" si="564"/>
        <v>#N/A</v>
      </c>
      <c r="BR1059" s="20" t="e">
        <v>#N/A</v>
      </c>
      <c r="BS1059" s="9" t="e">
        <v>#N/A</v>
      </c>
      <c r="BT1059" s="2" t="e">
        <f t="shared" si="565"/>
        <v>#VALUE!</v>
      </c>
      <c r="BU1059" s="2" t="e">
        <f t="shared" si="533"/>
        <v>#N/A</v>
      </c>
      <c r="BV1059" s="2" t="e">
        <f t="shared" si="534"/>
        <v>#N/A</v>
      </c>
    </row>
    <row r="1060" s="2" customFormat="1" ht="22.95" customHeight="1" spans="1:74">
      <c r="A1060" s="9" t="str">
        <f t="shared" si="535"/>
        <v>L-050Induk</v>
      </c>
      <c r="B1060" s="9" t="str">
        <f t="shared" si="536"/>
        <v>L-050jurusan 1</v>
      </c>
      <c r="C1060" s="9" t="str">
        <f t="shared" si="537"/>
        <v>L-050jurusan 2</v>
      </c>
      <c r="D1060" s="9" t="str">
        <f t="shared" si="538"/>
        <v>L-050jurusan 3</v>
      </c>
      <c r="E1060" s="9" t="str">
        <f t="shared" si="539"/>
        <v>L-050jurusan 4</v>
      </c>
      <c r="F1060" s="10" t="s">
        <v>489</v>
      </c>
      <c r="G1060" s="10" t="s">
        <v>22</v>
      </c>
      <c r="H1060" s="10" t="s">
        <v>1292</v>
      </c>
      <c r="I1060" s="10">
        <v>0.32353</v>
      </c>
      <c r="J1060" s="10">
        <v>123.73085</v>
      </c>
      <c r="K1060" s="10" t="s">
        <v>7465</v>
      </c>
      <c r="L1060" s="10" t="s">
        <v>7465</v>
      </c>
      <c r="M1060" s="10" t="s">
        <v>7465</v>
      </c>
      <c r="N1060" s="14">
        <f t="shared" si="540"/>
        <v>0</v>
      </c>
      <c r="O1060" s="15" t="e">
        <f t="shared" si="541"/>
        <v>#VALUE!</v>
      </c>
      <c r="P1060" s="15" t="e">
        <f t="shared" si="542"/>
        <v>#VALUE!</v>
      </c>
      <c r="Q1060" s="17" t="e">
        <f>VLOOKUP($A1060,'DATA PENGUKURAN GARDU'!$A:$BS,42,0)</f>
        <v>#N/A</v>
      </c>
      <c r="R1060" s="18" t="e">
        <f t="shared" si="543"/>
        <v>#N/A</v>
      </c>
      <c r="S1060" s="17" t="e">
        <f>VLOOKUP($A1060,'DATA PENGUKURAN GARDU'!$A:$BS,44,0)</f>
        <v>#N/A</v>
      </c>
      <c r="T1060" s="18" t="e">
        <f t="shared" si="544"/>
        <v>#N/A</v>
      </c>
      <c r="U1060" s="17" t="e">
        <f>VLOOKUP($A1060,'DATA PENGUKURAN GARDU'!$A:$BS,46,0)</f>
        <v>#N/A</v>
      </c>
      <c r="V1060" s="18" t="e">
        <f t="shared" si="545"/>
        <v>#N/A</v>
      </c>
      <c r="W1060" s="17" t="e">
        <f>VLOOKUP($A1060,'DATA PENGUKURAN GARDU'!$A:$BS,48,0)</f>
        <v>#N/A</v>
      </c>
      <c r="X1060" s="17" t="e">
        <f>VLOOKUP($A1060,'DATA PENGUKURAN GARDU'!$A:$BS,53,0)</f>
        <v>#N/A</v>
      </c>
      <c r="Y1060" s="17" t="e">
        <f>VLOOKUP($A1060,'DATA PENGUKURAN GARDU'!$A:$BS,54,0)</f>
        <v>#N/A</v>
      </c>
      <c r="Z1060" s="17" t="e">
        <f>VLOOKUP($A1060,'DATA PENGUKURAN GARDU'!$A:$BS,55,0)</f>
        <v>#N/A</v>
      </c>
      <c r="AA1060" s="20" t="e">
        <f>VLOOKUP($B1060,'DATA PENGUKURAN GARDU'!$A:$BS,42,0)</f>
        <v>#N/A</v>
      </c>
      <c r="AB1060" s="21" t="e">
        <f t="shared" si="546"/>
        <v>#N/A</v>
      </c>
      <c r="AC1060" s="20" t="e">
        <f>VLOOKUP($B1060,'DATA PENGUKURAN GARDU'!$A:$BS,44,0)</f>
        <v>#N/A</v>
      </c>
      <c r="AD1060" s="21" t="e">
        <f t="shared" si="547"/>
        <v>#N/A</v>
      </c>
      <c r="AE1060" s="20" t="e">
        <f>VLOOKUP($B1060,'DATA PENGUKURAN GARDU'!$A:$BS,46,0)</f>
        <v>#N/A</v>
      </c>
      <c r="AF1060" s="21" t="e">
        <f t="shared" si="548"/>
        <v>#N/A</v>
      </c>
      <c r="AG1060" s="20" t="e">
        <f>VLOOKUP($B1060,'DATA PENGUKURAN GARDU'!$A:$BS,46,0)</f>
        <v>#N/A</v>
      </c>
      <c r="AH1060" s="20" t="e">
        <f>VLOOKUP($B1060,'DATA PENGUKURAN GARDU'!$A:$BS,53,0)</f>
        <v>#N/A</v>
      </c>
      <c r="AI1060" s="20" t="e">
        <f>VLOOKUP($B1060,'DATA PENGUKURAN GARDU'!$A:$BS,54,0)</f>
        <v>#N/A</v>
      </c>
      <c r="AJ1060" s="17" t="e">
        <f>VLOOKUP($C1060,'DATA PENGUKURAN GARDU'!$A:$BS,42,0)</f>
        <v>#N/A</v>
      </c>
      <c r="AK1060" s="23" t="e">
        <f t="shared" si="549"/>
        <v>#N/A</v>
      </c>
      <c r="AL1060" s="17" t="e">
        <f>VLOOKUP($C1060,'DATA PENGUKURAN GARDU'!$A:$BS,44,0)</f>
        <v>#N/A</v>
      </c>
      <c r="AM1060" s="23" t="e">
        <f t="shared" si="550"/>
        <v>#N/A</v>
      </c>
      <c r="AN1060" s="17" t="e">
        <f>VLOOKUP($C1060,'DATA PENGUKURAN GARDU'!$A:$BS,46,0)</f>
        <v>#N/A</v>
      </c>
      <c r="AO1060" s="23" t="e">
        <f t="shared" si="551"/>
        <v>#N/A</v>
      </c>
      <c r="AP1060" s="17" t="e">
        <f>VLOOKUP($C1060,'DATA PENGUKURAN GARDU'!$A:$BS,46,0)</f>
        <v>#N/A</v>
      </c>
      <c r="AQ1060" s="17" t="e">
        <f>VLOOKUP($C1060,'DATA PENGUKURAN GARDU'!$A:$BS,53,0)</f>
        <v>#N/A</v>
      </c>
      <c r="AR1060" s="17" t="e">
        <f>VLOOKUP($C1060,'DATA PENGUKURAN GARDU'!$A:$BS,54,0)</f>
        <v>#N/A</v>
      </c>
      <c r="AS1060" s="20" t="e">
        <f>VLOOKUP($D1060,'DATA PENGUKURAN GARDU'!$A:$BS,42,0)</f>
        <v>#N/A</v>
      </c>
      <c r="AT1060" s="21" t="e">
        <f t="shared" si="552"/>
        <v>#N/A</v>
      </c>
      <c r="AU1060" s="20" t="e">
        <f>VLOOKUP($D1060,'DATA PENGUKURAN GARDU'!$A:$BS,44,0)</f>
        <v>#N/A</v>
      </c>
      <c r="AV1060" s="21" t="e">
        <f t="shared" si="553"/>
        <v>#N/A</v>
      </c>
      <c r="AW1060" s="20" t="e">
        <f>VLOOKUP($D1060,'DATA PENGUKURAN GARDU'!$A:$BS,46,0)</f>
        <v>#N/A</v>
      </c>
      <c r="AX1060" s="21" t="e">
        <f t="shared" si="554"/>
        <v>#N/A</v>
      </c>
      <c r="AY1060" s="20" t="e">
        <f>VLOOKUP($D1060,'DATA PENGUKURAN GARDU'!$A:$BS,46,0)</f>
        <v>#N/A</v>
      </c>
      <c r="AZ1060" s="20" t="e">
        <f>VLOOKUP($D1060,'DATA PENGUKURAN GARDU'!$A:$BS,53,0)</f>
        <v>#N/A</v>
      </c>
      <c r="BA1060" s="20" t="e">
        <f>VLOOKUP($D1060,'DATA PENGUKURAN GARDU'!$A:$BS,54,0)</f>
        <v>#N/A</v>
      </c>
      <c r="BB1060" s="17" t="e">
        <f>VLOOKUP($E1060,'DATA PENGUKURAN GARDU'!$A:$BS,42,0)</f>
        <v>#N/A</v>
      </c>
      <c r="BC1060" s="23" t="e">
        <f t="shared" si="555"/>
        <v>#N/A</v>
      </c>
      <c r="BD1060" s="17" t="e">
        <f>VLOOKUP($E1060,'DATA PENGUKURAN GARDU'!$A:$BS,44,0)</f>
        <v>#N/A</v>
      </c>
      <c r="BE1060" s="23" t="e">
        <f t="shared" si="556"/>
        <v>#N/A</v>
      </c>
      <c r="BF1060" s="17" t="e">
        <f>VLOOKUP($E1060,'DATA PENGUKURAN GARDU'!$A:$BS,46,0)</f>
        <v>#N/A</v>
      </c>
      <c r="BG1060" s="23" t="e">
        <f t="shared" si="557"/>
        <v>#N/A</v>
      </c>
      <c r="BH1060" s="17" t="e">
        <f>VLOOKUP($E1060,'DATA PENGUKURAN GARDU'!$A:$BS,46,0)</f>
        <v>#N/A</v>
      </c>
      <c r="BI1060" s="17" t="e">
        <f>VLOOKUP($E1060,'DATA PENGUKURAN GARDU'!$A:$BS,53,0)</f>
        <v>#N/A</v>
      </c>
      <c r="BJ1060" s="17" t="e">
        <f>VLOOKUP($E1060,'DATA PENGUKURAN GARDU'!$A:$BS,54,0)</f>
        <v>#N/A</v>
      </c>
      <c r="BK1060" s="20" t="e">
        <f t="shared" si="558"/>
        <v>#N/A</v>
      </c>
      <c r="BL1060" s="20" t="e">
        <f t="shared" si="559"/>
        <v>#N/A</v>
      </c>
      <c r="BM1060" s="20" t="e">
        <f t="shared" si="560"/>
        <v>#N/A</v>
      </c>
      <c r="BN1060" s="25" t="e">
        <f t="shared" si="561"/>
        <v>#N/A</v>
      </c>
      <c r="BO1060" s="26" t="str">
        <f t="shared" si="562"/>
        <v>0</v>
      </c>
      <c r="BP1060" s="21" t="e">
        <f t="shared" si="563"/>
        <v>#VALUE!</v>
      </c>
      <c r="BQ1060" s="20" t="e">
        <f t="shared" si="564"/>
        <v>#N/A</v>
      </c>
      <c r="BR1060" s="20" t="e">
        <v>#N/A</v>
      </c>
      <c r="BS1060" s="9" t="e">
        <v>#N/A</v>
      </c>
      <c r="BT1060" s="2" t="e">
        <f t="shared" si="565"/>
        <v>#VALUE!</v>
      </c>
      <c r="BU1060" s="2" t="e">
        <f t="shared" si="533"/>
        <v>#N/A</v>
      </c>
      <c r="BV1060" s="2" t="e">
        <f t="shared" si="534"/>
        <v>#N/A</v>
      </c>
    </row>
    <row r="1061" s="2" customFormat="1" ht="22.95" customHeight="1" spans="1:74">
      <c r="A1061" s="9" t="str">
        <f t="shared" si="535"/>
        <v>NP 015Induk</v>
      </c>
      <c r="B1061" s="9" t="str">
        <f t="shared" si="536"/>
        <v>NP 015jurusan 1</v>
      </c>
      <c r="C1061" s="9" t="str">
        <f t="shared" si="537"/>
        <v>NP 015jurusan 2</v>
      </c>
      <c r="D1061" s="9" t="str">
        <f t="shared" si="538"/>
        <v>NP 015jurusan 3</v>
      </c>
      <c r="E1061" s="9" t="str">
        <f t="shared" si="539"/>
        <v>NP 015jurusan 4</v>
      </c>
      <c r="F1061" s="10" t="s">
        <v>497</v>
      </c>
      <c r="G1061" s="10" t="s">
        <v>101</v>
      </c>
      <c r="H1061" s="10" t="s">
        <v>1293</v>
      </c>
      <c r="I1061" s="10">
        <v>0.99896</v>
      </c>
      <c r="J1061" s="10">
        <v>124.28758</v>
      </c>
      <c r="K1061" s="10" t="s">
        <v>7465</v>
      </c>
      <c r="L1061" s="10" t="s">
        <v>7465</v>
      </c>
      <c r="M1061" s="10" t="s">
        <v>7465</v>
      </c>
      <c r="N1061" s="14">
        <f t="shared" si="540"/>
        <v>0</v>
      </c>
      <c r="O1061" s="15" t="e">
        <f t="shared" si="541"/>
        <v>#VALUE!</v>
      </c>
      <c r="P1061" s="15" t="e">
        <f t="shared" si="542"/>
        <v>#VALUE!</v>
      </c>
      <c r="Q1061" s="17" t="e">
        <f>VLOOKUP($A1061,'DATA PENGUKURAN GARDU'!$A:$BS,42,0)</f>
        <v>#N/A</v>
      </c>
      <c r="R1061" s="18" t="e">
        <f t="shared" si="543"/>
        <v>#N/A</v>
      </c>
      <c r="S1061" s="17" t="e">
        <f>VLOOKUP($A1061,'DATA PENGUKURAN GARDU'!$A:$BS,44,0)</f>
        <v>#N/A</v>
      </c>
      <c r="T1061" s="18" t="e">
        <f t="shared" si="544"/>
        <v>#N/A</v>
      </c>
      <c r="U1061" s="17" t="e">
        <f>VLOOKUP($A1061,'DATA PENGUKURAN GARDU'!$A:$BS,46,0)</f>
        <v>#N/A</v>
      </c>
      <c r="V1061" s="18" t="e">
        <f t="shared" si="545"/>
        <v>#N/A</v>
      </c>
      <c r="W1061" s="17" t="e">
        <f>VLOOKUP($A1061,'DATA PENGUKURAN GARDU'!$A:$BS,48,0)</f>
        <v>#N/A</v>
      </c>
      <c r="X1061" s="17" t="e">
        <f>VLOOKUP($A1061,'DATA PENGUKURAN GARDU'!$A:$BS,53,0)</f>
        <v>#N/A</v>
      </c>
      <c r="Y1061" s="17" t="e">
        <f>VLOOKUP($A1061,'DATA PENGUKURAN GARDU'!$A:$BS,54,0)</f>
        <v>#N/A</v>
      </c>
      <c r="Z1061" s="17" t="e">
        <f>VLOOKUP($A1061,'DATA PENGUKURAN GARDU'!$A:$BS,55,0)</f>
        <v>#N/A</v>
      </c>
      <c r="AA1061" s="20" t="e">
        <f>VLOOKUP($B1061,'DATA PENGUKURAN GARDU'!$A:$BS,42,0)</f>
        <v>#N/A</v>
      </c>
      <c r="AB1061" s="21" t="e">
        <f t="shared" si="546"/>
        <v>#N/A</v>
      </c>
      <c r="AC1061" s="20" t="e">
        <f>VLOOKUP($B1061,'DATA PENGUKURAN GARDU'!$A:$BS,44,0)</f>
        <v>#N/A</v>
      </c>
      <c r="AD1061" s="21" t="e">
        <f t="shared" si="547"/>
        <v>#N/A</v>
      </c>
      <c r="AE1061" s="20" t="e">
        <f>VLOOKUP($B1061,'DATA PENGUKURAN GARDU'!$A:$BS,46,0)</f>
        <v>#N/A</v>
      </c>
      <c r="AF1061" s="21" t="e">
        <f t="shared" si="548"/>
        <v>#N/A</v>
      </c>
      <c r="AG1061" s="20" t="e">
        <f>VLOOKUP($B1061,'DATA PENGUKURAN GARDU'!$A:$BS,46,0)</f>
        <v>#N/A</v>
      </c>
      <c r="AH1061" s="20" t="e">
        <f>VLOOKUP($B1061,'DATA PENGUKURAN GARDU'!$A:$BS,53,0)</f>
        <v>#N/A</v>
      </c>
      <c r="AI1061" s="20" t="e">
        <f>VLOOKUP($B1061,'DATA PENGUKURAN GARDU'!$A:$BS,54,0)</f>
        <v>#N/A</v>
      </c>
      <c r="AJ1061" s="17" t="e">
        <f>VLOOKUP($C1061,'DATA PENGUKURAN GARDU'!$A:$BS,42,0)</f>
        <v>#N/A</v>
      </c>
      <c r="AK1061" s="23" t="e">
        <f t="shared" si="549"/>
        <v>#N/A</v>
      </c>
      <c r="AL1061" s="17" t="e">
        <f>VLOOKUP($C1061,'DATA PENGUKURAN GARDU'!$A:$BS,44,0)</f>
        <v>#N/A</v>
      </c>
      <c r="AM1061" s="23" t="e">
        <f t="shared" si="550"/>
        <v>#N/A</v>
      </c>
      <c r="AN1061" s="17" t="e">
        <f>VLOOKUP($C1061,'DATA PENGUKURAN GARDU'!$A:$BS,46,0)</f>
        <v>#N/A</v>
      </c>
      <c r="AO1061" s="23" t="e">
        <f t="shared" si="551"/>
        <v>#N/A</v>
      </c>
      <c r="AP1061" s="17" t="e">
        <f>VLOOKUP($C1061,'DATA PENGUKURAN GARDU'!$A:$BS,46,0)</f>
        <v>#N/A</v>
      </c>
      <c r="AQ1061" s="17" t="e">
        <f>VLOOKUP($C1061,'DATA PENGUKURAN GARDU'!$A:$BS,53,0)</f>
        <v>#N/A</v>
      </c>
      <c r="AR1061" s="17" t="e">
        <f>VLOOKUP($C1061,'DATA PENGUKURAN GARDU'!$A:$BS,54,0)</f>
        <v>#N/A</v>
      </c>
      <c r="AS1061" s="20" t="e">
        <f>VLOOKUP($D1061,'DATA PENGUKURAN GARDU'!$A:$BS,42,0)</f>
        <v>#N/A</v>
      </c>
      <c r="AT1061" s="21" t="e">
        <f t="shared" si="552"/>
        <v>#N/A</v>
      </c>
      <c r="AU1061" s="20" t="e">
        <f>VLOOKUP($D1061,'DATA PENGUKURAN GARDU'!$A:$BS,44,0)</f>
        <v>#N/A</v>
      </c>
      <c r="AV1061" s="21" t="e">
        <f t="shared" si="553"/>
        <v>#N/A</v>
      </c>
      <c r="AW1061" s="20" t="e">
        <f>VLOOKUP($D1061,'DATA PENGUKURAN GARDU'!$A:$BS,46,0)</f>
        <v>#N/A</v>
      </c>
      <c r="AX1061" s="21" t="e">
        <f t="shared" si="554"/>
        <v>#N/A</v>
      </c>
      <c r="AY1061" s="20" t="e">
        <f>VLOOKUP($D1061,'DATA PENGUKURAN GARDU'!$A:$BS,46,0)</f>
        <v>#N/A</v>
      </c>
      <c r="AZ1061" s="20" t="e">
        <f>VLOOKUP($D1061,'DATA PENGUKURAN GARDU'!$A:$BS,53,0)</f>
        <v>#N/A</v>
      </c>
      <c r="BA1061" s="20" t="e">
        <f>VLOOKUP($D1061,'DATA PENGUKURAN GARDU'!$A:$BS,54,0)</f>
        <v>#N/A</v>
      </c>
      <c r="BB1061" s="17" t="e">
        <f>VLOOKUP($E1061,'DATA PENGUKURAN GARDU'!$A:$BS,42,0)</f>
        <v>#N/A</v>
      </c>
      <c r="BC1061" s="23" t="e">
        <f t="shared" si="555"/>
        <v>#N/A</v>
      </c>
      <c r="BD1061" s="17" t="e">
        <f>VLOOKUP($E1061,'DATA PENGUKURAN GARDU'!$A:$BS,44,0)</f>
        <v>#N/A</v>
      </c>
      <c r="BE1061" s="23" t="e">
        <f t="shared" si="556"/>
        <v>#N/A</v>
      </c>
      <c r="BF1061" s="17" t="e">
        <f>VLOOKUP($E1061,'DATA PENGUKURAN GARDU'!$A:$BS,46,0)</f>
        <v>#N/A</v>
      </c>
      <c r="BG1061" s="23" t="e">
        <f t="shared" si="557"/>
        <v>#N/A</v>
      </c>
      <c r="BH1061" s="17" t="e">
        <f>VLOOKUP($E1061,'DATA PENGUKURAN GARDU'!$A:$BS,46,0)</f>
        <v>#N/A</v>
      </c>
      <c r="BI1061" s="17" t="e">
        <f>VLOOKUP($E1061,'DATA PENGUKURAN GARDU'!$A:$BS,53,0)</f>
        <v>#N/A</v>
      </c>
      <c r="BJ1061" s="17" t="e">
        <f>VLOOKUP($E1061,'DATA PENGUKURAN GARDU'!$A:$BS,54,0)</f>
        <v>#N/A</v>
      </c>
      <c r="BK1061" s="20" t="e">
        <f t="shared" si="558"/>
        <v>#N/A</v>
      </c>
      <c r="BL1061" s="20" t="e">
        <f t="shared" si="559"/>
        <v>#N/A</v>
      </c>
      <c r="BM1061" s="20" t="e">
        <f t="shared" si="560"/>
        <v>#N/A</v>
      </c>
      <c r="BN1061" s="25" t="e">
        <f t="shared" si="561"/>
        <v>#N/A</v>
      </c>
      <c r="BO1061" s="26" t="str">
        <f t="shared" si="562"/>
        <v>0</v>
      </c>
      <c r="BP1061" s="21" t="e">
        <f t="shared" si="563"/>
        <v>#VALUE!</v>
      </c>
      <c r="BQ1061" s="20" t="e">
        <f t="shared" si="564"/>
        <v>#N/A</v>
      </c>
      <c r="BR1061" s="20" t="e">
        <v>#N/A</v>
      </c>
      <c r="BS1061" s="9" t="e">
        <v>#N/A</v>
      </c>
      <c r="BT1061" s="2" t="e">
        <f t="shared" si="565"/>
        <v>#VALUE!</v>
      </c>
      <c r="BU1061" s="2" t="e">
        <f t="shared" si="533"/>
        <v>#N/A</v>
      </c>
      <c r="BV1061" s="2" t="e">
        <f t="shared" si="534"/>
        <v>#N/A</v>
      </c>
    </row>
    <row r="1062" s="2" customFormat="1" ht="22.95" customHeight="1" spans="1:74">
      <c r="A1062" s="9" t="str">
        <f t="shared" si="535"/>
        <v>NP 016Induk</v>
      </c>
      <c r="B1062" s="9" t="str">
        <f t="shared" si="536"/>
        <v>NP 016jurusan 1</v>
      </c>
      <c r="C1062" s="9" t="str">
        <f t="shared" si="537"/>
        <v>NP 016jurusan 2</v>
      </c>
      <c r="D1062" s="9" t="str">
        <f t="shared" si="538"/>
        <v>NP 016jurusan 3</v>
      </c>
      <c r="E1062" s="9" t="str">
        <f t="shared" si="539"/>
        <v>NP 016jurusan 4</v>
      </c>
      <c r="F1062" s="10" t="s">
        <v>497</v>
      </c>
      <c r="G1062" s="10" t="s">
        <v>101</v>
      </c>
      <c r="H1062" s="10" t="s">
        <v>1294</v>
      </c>
      <c r="I1062" s="10">
        <v>1</v>
      </c>
      <c r="J1062" s="10">
        <v>124.28952</v>
      </c>
      <c r="K1062" s="10" t="s">
        <v>7465</v>
      </c>
      <c r="L1062" s="10" t="s">
        <v>7465</v>
      </c>
      <c r="M1062" s="10" t="s">
        <v>7465</v>
      </c>
      <c r="N1062" s="14">
        <f t="shared" si="540"/>
        <v>0</v>
      </c>
      <c r="O1062" s="15" t="e">
        <f t="shared" si="541"/>
        <v>#VALUE!</v>
      </c>
      <c r="P1062" s="15" t="e">
        <f t="shared" si="542"/>
        <v>#VALUE!</v>
      </c>
      <c r="Q1062" s="17" t="e">
        <f>VLOOKUP($A1062,'DATA PENGUKURAN GARDU'!$A:$BS,42,0)</f>
        <v>#N/A</v>
      </c>
      <c r="R1062" s="18" t="e">
        <f t="shared" si="543"/>
        <v>#N/A</v>
      </c>
      <c r="S1062" s="17" t="e">
        <f>VLOOKUP($A1062,'DATA PENGUKURAN GARDU'!$A:$BS,44,0)</f>
        <v>#N/A</v>
      </c>
      <c r="T1062" s="18" t="e">
        <f t="shared" si="544"/>
        <v>#N/A</v>
      </c>
      <c r="U1062" s="17" t="e">
        <f>VLOOKUP($A1062,'DATA PENGUKURAN GARDU'!$A:$BS,46,0)</f>
        <v>#N/A</v>
      </c>
      <c r="V1062" s="18" t="e">
        <f t="shared" si="545"/>
        <v>#N/A</v>
      </c>
      <c r="W1062" s="17" t="e">
        <f>VLOOKUP($A1062,'DATA PENGUKURAN GARDU'!$A:$BS,48,0)</f>
        <v>#N/A</v>
      </c>
      <c r="X1062" s="17" t="e">
        <f>VLOOKUP($A1062,'DATA PENGUKURAN GARDU'!$A:$BS,53,0)</f>
        <v>#N/A</v>
      </c>
      <c r="Y1062" s="17" t="e">
        <f>VLOOKUP($A1062,'DATA PENGUKURAN GARDU'!$A:$BS,54,0)</f>
        <v>#N/A</v>
      </c>
      <c r="Z1062" s="17" t="e">
        <f>VLOOKUP($A1062,'DATA PENGUKURAN GARDU'!$A:$BS,55,0)</f>
        <v>#N/A</v>
      </c>
      <c r="AA1062" s="20" t="e">
        <f>VLOOKUP($B1062,'DATA PENGUKURAN GARDU'!$A:$BS,42,0)</f>
        <v>#N/A</v>
      </c>
      <c r="AB1062" s="21" t="e">
        <f t="shared" si="546"/>
        <v>#N/A</v>
      </c>
      <c r="AC1062" s="20" t="e">
        <f>VLOOKUP($B1062,'DATA PENGUKURAN GARDU'!$A:$BS,44,0)</f>
        <v>#N/A</v>
      </c>
      <c r="AD1062" s="21" t="e">
        <f t="shared" si="547"/>
        <v>#N/A</v>
      </c>
      <c r="AE1062" s="20" t="e">
        <f>VLOOKUP($B1062,'DATA PENGUKURAN GARDU'!$A:$BS,46,0)</f>
        <v>#N/A</v>
      </c>
      <c r="AF1062" s="21" t="e">
        <f t="shared" si="548"/>
        <v>#N/A</v>
      </c>
      <c r="AG1062" s="20" t="e">
        <f>VLOOKUP($B1062,'DATA PENGUKURAN GARDU'!$A:$BS,46,0)</f>
        <v>#N/A</v>
      </c>
      <c r="AH1062" s="20" t="e">
        <f>VLOOKUP($B1062,'DATA PENGUKURAN GARDU'!$A:$BS,53,0)</f>
        <v>#N/A</v>
      </c>
      <c r="AI1062" s="20" t="e">
        <f>VLOOKUP($B1062,'DATA PENGUKURAN GARDU'!$A:$BS,54,0)</f>
        <v>#N/A</v>
      </c>
      <c r="AJ1062" s="17" t="e">
        <f>VLOOKUP($C1062,'DATA PENGUKURAN GARDU'!$A:$BS,42,0)</f>
        <v>#N/A</v>
      </c>
      <c r="AK1062" s="23" t="e">
        <f t="shared" si="549"/>
        <v>#N/A</v>
      </c>
      <c r="AL1062" s="17" t="e">
        <f>VLOOKUP($C1062,'DATA PENGUKURAN GARDU'!$A:$BS,44,0)</f>
        <v>#N/A</v>
      </c>
      <c r="AM1062" s="23" t="e">
        <f t="shared" si="550"/>
        <v>#N/A</v>
      </c>
      <c r="AN1062" s="17" t="e">
        <f>VLOOKUP($C1062,'DATA PENGUKURAN GARDU'!$A:$BS,46,0)</f>
        <v>#N/A</v>
      </c>
      <c r="AO1062" s="23" t="e">
        <f t="shared" si="551"/>
        <v>#N/A</v>
      </c>
      <c r="AP1062" s="17" t="e">
        <f>VLOOKUP($C1062,'DATA PENGUKURAN GARDU'!$A:$BS,46,0)</f>
        <v>#N/A</v>
      </c>
      <c r="AQ1062" s="17" t="e">
        <f>VLOOKUP($C1062,'DATA PENGUKURAN GARDU'!$A:$BS,53,0)</f>
        <v>#N/A</v>
      </c>
      <c r="AR1062" s="17" t="e">
        <f>VLOOKUP($C1062,'DATA PENGUKURAN GARDU'!$A:$BS,54,0)</f>
        <v>#N/A</v>
      </c>
      <c r="AS1062" s="20" t="e">
        <f>VLOOKUP($D1062,'DATA PENGUKURAN GARDU'!$A:$BS,42,0)</f>
        <v>#N/A</v>
      </c>
      <c r="AT1062" s="21" t="e">
        <f t="shared" si="552"/>
        <v>#N/A</v>
      </c>
      <c r="AU1062" s="20" t="e">
        <f>VLOOKUP($D1062,'DATA PENGUKURAN GARDU'!$A:$BS,44,0)</f>
        <v>#N/A</v>
      </c>
      <c r="AV1062" s="21" t="e">
        <f t="shared" si="553"/>
        <v>#N/A</v>
      </c>
      <c r="AW1062" s="20" t="e">
        <f>VLOOKUP($D1062,'DATA PENGUKURAN GARDU'!$A:$BS,46,0)</f>
        <v>#N/A</v>
      </c>
      <c r="AX1062" s="21" t="e">
        <f t="shared" si="554"/>
        <v>#N/A</v>
      </c>
      <c r="AY1062" s="20" t="e">
        <f>VLOOKUP($D1062,'DATA PENGUKURAN GARDU'!$A:$BS,46,0)</f>
        <v>#N/A</v>
      </c>
      <c r="AZ1062" s="20" t="e">
        <f>VLOOKUP($D1062,'DATA PENGUKURAN GARDU'!$A:$BS,53,0)</f>
        <v>#N/A</v>
      </c>
      <c r="BA1062" s="20" t="e">
        <f>VLOOKUP($D1062,'DATA PENGUKURAN GARDU'!$A:$BS,54,0)</f>
        <v>#N/A</v>
      </c>
      <c r="BB1062" s="17" t="e">
        <f>VLOOKUP($E1062,'DATA PENGUKURAN GARDU'!$A:$BS,42,0)</f>
        <v>#N/A</v>
      </c>
      <c r="BC1062" s="23" t="e">
        <f t="shared" si="555"/>
        <v>#N/A</v>
      </c>
      <c r="BD1062" s="17" t="e">
        <f>VLOOKUP($E1062,'DATA PENGUKURAN GARDU'!$A:$BS,44,0)</f>
        <v>#N/A</v>
      </c>
      <c r="BE1062" s="23" t="e">
        <f t="shared" si="556"/>
        <v>#N/A</v>
      </c>
      <c r="BF1062" s="17" t="e">
        <f>VLOOKUP($E1062,'DATA PENGUKURAN GARDU'!$A:$BS,46,0)</f>
        <v>#N/A</v>
      </c>
      <c r="BG1062" s="23" t="e">
        <f t="shared" si="557"/>
        <v>#N/A</v>
      </c>
      <c r="BH1062" s="17" t="e">
        <f>VLOOKUP($E1062,'DATA PENGUKURAN GARDU'!$A:$BS,46,0)</f>
        <v>#N/A</v>
      </c>
      <c r="BI1062" s="17" t="e">
        <f>VLOOKUP($E1062,'DATA PENGUKURAN GARDU'!$A:$BS,53,0)</f>
        <v>#N/A</v>
      </c>
      <c r="BJ1062" s="17" t="e">
        <f>VLOOKUP($E1062,'DATA PENGUKURAN GARDU'!$A:$BS,54,0)</f>
        <v>#N/A</v>
      </c>
      <c r="BK1062" s="20" t="e">
        <f t="shared" si="558"/>
        <v>#N/A</v>
      </c>
      <c r="BL1062" s="20" t="e">
        <f t="shared" si="559"/>
        <v>#N/A</v>
      </c>
      <c r="BM1062" s="20" t="e">
        <f t="shared" si="560"/>
        <v>#N/A</v>
      </c>
      <c r="BN1062" s="25" t="e">
        <f t="shared" si="561"/>
        <v>#N/A</v>
      </c>
      <c r="BO1062" s="26" t="str">
        <f t="shared" si="562"/>
        <v>0</v>
      </c>
      <c r="BP1062" s="21" t="e">
        <f t="shared" si="563"/>
        <v>#VALUE!</v>
      </c>
      <c r="BQ1062" s="20" t="e">
        <f t="shared" si="564"/>
        <v>#N/A</v>
      </c>
      <c r="BR1062" s="20" t="e">
        <v>#N/A</v>
      </c>
      <c r="BS1062" s="9" t="e">
        <v>#N/A</v>
      </c>
      <c r="BT1062" s="2" t="e">
        <f t="shared" si="565"/>
        <v>#VALUE!</v>
      </c>
      <c r="BU1062" s="2" t="e">
        <f t="shared" si="533"/>
        <v>#N/A</v>
      </c>
      <c r="BV1062" s="2" t="e">
        <f t="shared" si="534"/>
        <v>#N/A</v>
      </c>
    </row>
    <row r="1063" s="2" customFormat="1" ht="22.95" customHeight="1" spans="1:74">
      <c r="A1063" s="9" t="str">
        <f t="shared" si="535"/>
        <v>N 028Induk</v>
      </c>
      <c r="B1063" s="9" t="str">
        <f t="shared" si="536"/>
        <v>N 028jurusan 1</v>
      </c>
      <c r="C1063" s="9" t="str">
        <f t="shared" si="537"/>
        <v>N 028jurusan 2</v>
      </c>
      <c r="D1063" s="9" t="str">
        <f t="shared" si="538"/>
        <v>N 028jurusan 3</v>
      </c>
      <c r="E1063" s="9" t="str">
        <f t="shared" si="539"/>
        <v>N 028jurusan 4</v>
      </c>
      <c r="F1063" s="10" t="s">
        <v>342</v>
      </c>
      <c r="G1063" s="10" t="s">
        <v>39</v>
      </c>
      <c r="H1063" s="10" t="s">
        <v>1295</v>
      </c>
      <c r="I1063" s="10">
        <v>0.91645</v>
      </c>
      <c r="J1063" s="10">
        <v>124.10613</v>
      </c>
      <c r="K1063" s="10" t="s">
        <v>7465</v>
      </c>
      <c r="L1063" s="10" t="s">
        <v>7465</v>
      </c>
      <c r="M1063" s="10" t="s">
        <v>7465</v>
      </c>
      <c r="N1063" s="14">
        <f t="shared" si="540"/>
        <v>0</v>
      </c>
      <c r="O1063" s="15" t="e">
        <f t="shared" si="541"/>
        <v>#VALUE!</v>
      </c>
      <c r="P1063" s="15" t="e">
        <f t="shared" si="542"/>
        <v>#VALUE!</v>
      </c>
      <c r="Q1063" s="17" t="e">
        <f>VLOOKUP($A1063,'DATA PENGUKURAN GARDU'!$A:$BS,42,0)</f>
        <v>#N/A</v>
      </c>
      <c r="R1063" s="18" t="e">
        <f t="shared" si="543"/>
        <v>#N/A</v>
      </c>
      <c r="S1063" s="17" t="e">
        <f>VLOOKUP($A1063,'DATA PENGUKURAN GARDU'!$A:$BS,44,0)</f>
        <v>#N/A</v>
      </c>
      <c r="T1063" s="18" t="e">
        <f t="shared" si="544"/>
        <v>#N/A</v>
      </c>
      <c r="U1063" s="17" t="e">
        <f>VLOOKUP($A1063,'DATA PENGUKURAN GARDU'!$A:$BS,46,0)</f>
        <v>#N/A</v>
      </c>
      <c r="V1063" s="18" t="e">
        <f t="shared" si="545"/>
        <v>#N/A</v>
      </c>
      <c r="W1063" s="17" t="e">
        <f>VLOOKUP($A1063,'DATA PENGUKURAN GARDU'!$A:$BS,48,0)</f>
        <v>#N/A</v>
      </c>
      <c r="X1063" s="17" t="e">
        <f>VLOOKUP($A1063,'DATA PENGUKURAN GARDU'!$A:$BS,53,0)</f>
        <v>#N/A</v>
      </c>
      <c r="Y1063" s="17" t="e">
        <f>VLOOKUP($A1063,'DATA PENGUKURAN GARDU'!$A:$BS,54,0)</f>
        <v>#N/A</v>
      </c>
      <c r="Z1063" s="17" t="e">
        <f>VLOOKUP($A1063,'DATA PENGUKURAN GARDU'!$A:$BS,55,0)</f>
        <v>#N/A</v>
      </c>
      <c r="AA1063" s="20" t="e">
        <f>VLOOKUP($B1063,'DATA PENGUKURAN GARDU'!$A:$BS,42,0)</f>
        <v>#N/A</v>
      </c>
      <c r="AB1063" s="21" t="e">
        <f t="shared" si="546"/>
        <v>#N/A</v>
      </c>
      <c r="AC1063" s="20" t="e">
        <f>VLOOKUP($B1063,'DATA PENGUKURAN GARDU'!$A:$BS,44,0)</f>
        <v>#N/A</v>
      </c>
      <c r="AD1063" s="21" t="e">
        <f t="shared" si="547"/>
        <v>#N/A</v>
      </c>
      <c r="AE1063" s="20" t="e">
        <f>VLOOKUP($B1063,'DATA PENGUKURAN GARDU'!$A:$BS,46,0)</f>
        <v>#N/A</v>
      </c>
      <c r="AF1063" s="21" t="e">
        <f t="shared" si="548"/>
        <v>#N/A</v>
      </c>
      <c r="AG1063" s="20" t="e">
        <f>VLOOKUP($B1063,'DATA PENGUKURAN GARDU'!$A:$BS,46,0)</f>
        <v>#N/A</v>
      </c>
      <c r="AH1063" s="20" t="e">
        <f>VLOOKUP($B1063,'DATA PENGUKURAN GARDU'!$A:$BS,53,0)</f>
        <v>#N/A</v>
      </c>
      <c r="AI1063" s="20" t="e">
        <f>VLOOKUP($B1063,'DATA PENGUKURAN GARDU'!$A:$BS,54,0)</f>
        <v>#N/A</v>
      </c>
      <c r="AJ1063" s="17" t="e">
        <f>VLOOKUP($C1063,'DATA PENGUKURAN GARDU'!$A:$BS,42,0)</f>
        <v>#N/A</v>
      </c>
      <c r="AK1063" s="23" t="e">
        <f t="shared" si="549"/>
        <v>#N/A</v>
      </c>
      <c r="AL1063" s="17" t="e">
        <f>VLOOKUP($C1063,'DATA PENGUKURAN GARDU'!$A:$BS,44,0)</f>
        <v>#N/A</v>
      </c>
      <c r="AM1063" s="23" t="e">
        <f t="shared" si="550"/>
        <v>#N/A</v>
      </c>
      <c r="AN1063" s="17" t="e">
        <f>VLOOKUP($C1063,'DATA PENGUKURAN GARDU'!$A:$BS,46,0)</f>
        <v>#N/A</v>
      </c>
      <c r="AO1063" s="23" t="e">
        <f t="shared" si="551"/>
        <v>#N/A</v>
      </c>
      <c r="AP1063" s="17" t="e">
        <f>VLOOKUP($C1063,'DATA PENGUKURAN GARDU'!$A:$BS,46,0)</f>
        <v>#N/A</v>
      </c>
      <c r="AQ1063" s="17" t="e">
        <f>VLOOKUP($C1063,'DATA PENGUKURAN GARDU'!$A:$BS,53,0)</f>
        <v>#N/A</v>
      </c>
      <c r="AR1063" s="17" t="e">
        <f>VLOOKUP($C1063,'DATA PENGUKURAN GARDU'!$A:$BS,54,0)</f>
        <v>#N/A</v>
      </c>
      <c r="AS1063" s="20" t="e">
        <f>VLOOKUP($D1063,'DATA PENGUKURAN GARDU'!$A:$BS,42,0)</f>
        <v>#N/A</v>
      </c>
      <c r="AT1063" s="21" t="e">
        <f t="shared" si="552"/>
        <v>#N/A</v>
      </c>
      <c r="AU1063" s="20" t="e">
        <f>VLOOKUP($D1063,'DATA PENGUKURAN GARDU'!$A:$BS,44,0)</f>
        <v>#N/A</v>
      </c>
      <c r="AV1063" s="21" t="e">
        <f t="shared" si="553"/>
        <v>#N/A</v>
      </c>
      <c r="AW1063" s="20" t="e">
        <f>VLOOKUP($D1063,'DATA PENGUKURAN GARDU'!$A:$BS,46,0)</f>
        <v>#N/A</v>
      </c>
      <c r="AX1063" s="21" t="e">
        <f t="shared" si="554"/>
        <v>#N/A</v>
      </c>
      <c r="AY1063" s="20" t="e">
        <f>VLOOKUP($D1063,'DATA PENGUKURAN GARDU'!$A:$BS,46,0)</f>
        <v>#N/A</v>
      </c>
      <c r="AZ1063" s="20" t="e">
        <f>VLOOKUP($D1063,'DATA PENGUKURAN GARDU'!$A:$BS,53,0)</f>
        <v>#N/A</v>
      </c>
      <c r="BA1063" s="20" t="e">
        <f>VLOOKUP($D1063,'DATA PENGUKURAN GARDU'!$A:$BS,54,0)</f>
        <v>#N/A</v>
      </c>
      <c r="BB1063" s="17" t="e">
        <f>VLOOKUP($E1063,'DATA PENGUKURAN GARDU'!$A:$BS,42,0)</f>
        <v>#N/A</v>
      </c>
      <c r="BC1063" s="23" t="e">
        <f t="shared" si="555"/>
        <v>#N/A</v>
      </c>
      <c r="BD1063" s="17" t="e">
        <f>VLOOKUP($E1063,'DATA PENGUKURAN GARDU'!$A:$BS,44,0)</f>
        <v>#N/A</v>
      </c>
      <c r="BE1063" s="23" t="e">
        <f t="shared" si="556"/>
        <v>#N/A</v>
      </c>
      <c r="BF1063" s="17" t="e">
        <f>VLOOKUP($E1063,'DATA PENGUKURAN GARDU'!$A:$BS,46,0)</f>
        <v>#N/A</v>
      </c>
      <c r="BG1063" s="23" t="e">
        <f t="shared" si="557"/>
        <v>#N/A</v>
      </c>
      <c r="BH1063" s="17" t="e">
        <f>VLOOKUP($E1063,'DATA PENGUKURAN GARDU'!$A:$BS,46,0)</f>
        <v>#N/A</v>
      </c>
      <c r="BI1063" s="17" t="e">
        <f>VLOOKUP($E1063,'DATA PENGUKURAN GARDU'!$A:$BS,53,0)</f>
        <v>#N/A</v>
      </c>
      <c r="BJ1063" s="17" t="e">
        <f>VLOOKUP($E1063,'DATA PENGUKURAN GARDU'!$A:$BS,54,0)</f>
        <v>#N/A</v>
      </c>
      <c r="BK1063" s="20" t="e">
        <f t="shared" si="558"/>
        <v>#N/A</v>
      </c>
      <c r="BL1063" s="20" t="e">
        <f t="shared" si="559"/>
        <v>#N/A</v>
      </c>
      <c r="BM1063" s="20" t="e">
        <f t="shared" si="560"/>
        <v>#N/A</v>
      </c>
      <c r="BN1063" s="25" t="e">
        <f t="shared" si="561"/>
        <v>#N/A</v>
      </c>
      <c r="BO1063" s="26" t="str">
        <f t="shared" si="562"/>
        <v>0</v>
      </c>
      <c r="BP1063" s="21" t="e">
        <f t="shared" si="563"/>
        <v>#VALUE!</v>
      </c>
      <c r="BQ1063" s="20" t="e">
        <f t="shared" si="564"/>
        <v>#N/A</v>
      </c>
      <c r="BR1063" s="20" t="e">
        <v>#N/A</v>
      </c>
      <c r="BS1063" s="9" t="e">
        <v>#N/A</v>
      </c>
      <c r="BT1063" s="2" t="e">
        <f t="shared" si="565"/>
        <v>#VALUE!</v>
      </c>
      <c r="BU1063" s="2" t="e">
        <f t="shared" si="533"/>
        <v>#N/A</v>
      </c>
      <c r="BV1063" s="2" t="e">
        <f t="shared" si="534"/>
        <v>#N/A</v>
      </c>
    </row>
    <row r="1064" s="2" customFormat="1" ht="22.95" customHeight="1" spans="1:74">
      <c r="A1064" s="9" t="str">
        <f t="shared" si="535"/>
        <v>N 033Induk</v>
      </c>
      <c r="B1064" s="9" t="str">
        <f t="shared" si="536"/>
        <v>N 033jurusan 1</v>
      </c>
      <c r="C1064" s="9" t="str">
        <f t="shared" si="537"/>
        <v>N 033jurusan 2</v>
      </c>
      <c r="D1064" s="9" t="str">
        <f t="shared" si="538"/>
        <v>N 033jurusan 3</v>
      </c>
      <c r="E1064" s="9" t="str">
        <f t="shared" si="539"/>
        <v>N 033jurusan 4</v>
      </c>
      <c r="F1064" s="10" t="s">
        <v>226</v>
      </c>
      <c r="G1064" s="10" t="s">
        <v>101</v>
      </c>
      <c r="H1064" s="10" t="s">
        <v>1296</v>
      </c>
      <c r="I1064" s="10">
        <v>0.92122</v>
      </c>
      <c r="J1064" s="10">
        <v>124.09366</v>
      </c>
      <c r="K1064" s="10" t="s">
        <v>7465</v>
      </c>
      <c r="L1064" s="10" t="s">
        <v>7465</v>
      </c>
      <c r="M1064" s="10" t="s">
        <v>7465</v>
      </c>
      <c r="N1064" s="14">
        <f t="shared" si="540"/>
        <v>0</v>
      </c>
      <c r="O1064" s="15" t="e">
        <f t="shared" si="541"/>
        <v>#VALUE!</v>
      </c>
      <c r="P1064" s="15" t="e">
        <f t="shared" si="542"/>
        <v>#VALUE!</v>
      </c>
      <c r="Q1064" s="17" t="e">
        <f>VLOOKUP($A1064,'DATA PENGUKURAN GARDU'!$A:$BS,42,0)</f>
        <v>#N/A</v>
      </c>
      <c r="R1064" s="18" t="e">
        <f t="shared" si="543"/>
        <v>#N/A</v>
      </c>
      <c r="S1064" s="17" t="e">
        <f>VLOOKUP($A1064,'DATA PENGUKURAN GARDU'!$A:$BS,44,0)</f>
        <v>#N/A</v>
      </c>
      <c r="T1064" s="18" t="e">
        <f t="shared" si="544"/>
        <v>#N/A</v>
      </c>
      <c r="U1064" s="17" t="e">
        <f>VLOOKUP($A1064,'DATA PENGUKURAN GARDU'!$A:$BS,46,0)</f>
        <v>#N/A</v>
      </c>
      <c r="V1064" s="18" t="e">
        <f t="shared" si="545"/>
        <v>#N/A</v>
      </c>
      <c r="W1064" s="17" t="e">
        <f>VLOOKUP($A1064,'DATA PENGUKURAN GARDU'!$A:$BS,48,0)</f>
        <v>#N/A</v>
      </c>
      <c r="X1064" s="17" t="e">
        <f>VLOOKUP($A1064,'DATA PENGUKURAN GARDU'!$A:$BS,53,0)</f>
        <v>#N/A</v>
      </c>
      <c r="Y1064" s="17" t="e">
        <f>VLOOKUP($A1064,'DATA PENGUKURAN GARDU'!$A:$BS,54,0)</f>
        <v>#N/A</v>
      </c>
      <c r="Z1064" s="17" t="e">
        <f>VLOOKUP($A1064,'DATA PENGUKURAN GARDU'!$A:$BS,55,0)</f>
        <v>#N/A</v>
      </c>
      <c r="AA1064" s="20" t="e">
        <f>VLOOKUP($B1064,'DATA PENGUKURAN GARDU'!$A:$BS,42,0)</f>
        <v>#N/A</v>
      </c>
      <c r="AB1064" s="21" t="e">
        <f t="shared" si="546"/>
        <v>#N/A</v>
      </c>
      <c r="AC1064" s="20" t="e">
        <f>VLOOKUP($B1064,'DATA PENGUKURAN GARDU'!$A:$BS,44,0)</f>
        <v>#N/A</v>
      </c>
      <c r="AD1064" s="21" t="e">
        <f t="shared" si="547"/>
        <v>#N/A</v>
      </c>
      <c r="AE1064" s="20" t="e">
        <f>VLOOKUP($B1064,'DATA PENGUKURAN GARDU'!$A:$BS,46,0)</f>
        <v>#N/A</v>
      </c>
      <c r="AF1064" s="21" t="e">
        <f t="shared" si="548"/>
        <v>#N/A</v>
      </c>
      <c r="AG1064" s="20" t="e">
        <f>VLOOKUP($B1064,'DATA PENGUKURAN GARDU'!$A:$BS,46,0)</f>
        <v>#N/A</v>
      </c>
      <c r="AH1064" s="20" t="e">
        <f>VLOOKUP($B1064,'DATA PENGUKURAN GARDU'!$A:$BS,53,0)</f>
        <v>#N/A</v>
      </c>
      <c r="AI1064" s="20" t="e">
        <f>VLOOKUP($B1064,'DATA PENGUKURAN GARDU'!$A:$BS,54,0)</f>
        <v>#N/A</v>
      </c>
      <c r="AJ1064" s="17" t="e">
        <f>VLOOKUP($C1064,'DATA PENGUKURAN GARDU'!$A:$BS,42,0)</f>
        <v>#N/A</v>
      </c>
      <c r="AK1064" s="23" t="e">
        <f t="shared" si="549"/>
        <v>#N/A</v>
      </c>
      <c r="AL1064" s="17" t="e">
        <f>VLOOKUP($C1064,'DATA PENGUKURAN GARDU'!$A:$BS,44,0)</f>
        <v>#N/A</v>
      </c>
      <c r="AM1064" s="23" t="e">
        <f t="shared" si="550"/>
        <v>#N/A</v>
      </c>
      <c r="AN1064" s="17" t="e">
        <f>VLOOKUP($C1064,'DATA PENGUKURAN GARDU'!$A:$BS,46,0)</f>
        <v>#N/A</v>
      </c>
      <c r="AO1064" s="23" t="e">
        <f t="shared" si="551"/>
        <v>#N/A</v>
      </c>
      <c r="AP1064" s="17" t="e">
        <f>VLOOKUP($C1064,'DATA PENGUKURAN GARDU'!$A:$BS,46,0)</f>
        <v>#N/A</v>
      </c>
      <c r="AQ1064" s="17" t="e">
        <f>VLOOKUP($C1064,'DATA PENGUKURAN GARDU'!$A:$BS,53,0)</f>
        <v>#N/A</v>
      </c>
      <c r="AR1064" s="17" t="e">
        <f>VLOOKUP($C1064,'DATA PENGUKURAN GARDU'!$A:$BS,54,0)</f>
        <v>#N/A</v>
      </c>
      <c r="AS1064" s="20" t="e">
        <f>VLOOKUP($D1064,'DATA PENGUKURAN GARDU'!$A:$BS,42,0)</f>
        <v>#N/A</v>
      </c>
      <c r="AT1064" s="21" t="e">
        <f t="shared" si="552"/>
        <v>#N/A</v>
      </c>
      <c r="AU1064" s="20" t="e">
        <f>VLOOKUP($D1064,'DATA PENGUKURAN GARDU'!$A:$BS,44,0)</f>
        <v>#N/A</v>
      </c>
      <c r="AV1064" s="21" t="e">
        <f t="shared" si="553"/>
        <v>#N/A</v>
      </c>
      <c r="AW1064" s="20" t="e">
        <f>VLOOKUP($D1064,'DATA PENGUKURAN GARDU'!$A:$BS,46,0)</f>
        <v>#N/A</v>
      </c>
      <c r="AX1064" s="21" t="e">
        <f t="shared" si="554"/>
        <v>#N/A</v>
      </c>
      <c r="AY1064" s="20" t="e">
        <f>VLOOKUP($D1064,'DATA PENGUKURAN GARDU'!$A:$BS,46,0)</f>
        <v>#N/A</v>
      </c>
      <c r="AZ1064" s="20" t="e">
        <f>VLOOKUP($D1064,'DATA PENGUKURAN GARDU'!$A:$BS,53,0)</f>
        <v>#N/A</v>
      </c>
      <c r="BA1064" s="20" t="e">
        <f>VLOOKUP($D1064,'DATA PENGUKURAN GARDU'!$A:$BS,54,0)</f>
        <v>#N/A</v>
      </c>
      <c r="BB1064" s="17" t="e">
        <f>VLOOKUP($E1064,'DATA PENGUKURAN GARDU'!$A:$BS,42,0)</f>
        <v>#N/A</v>
      </c>
      <c r="BC1064" s="23" t="e">
        <f t="shared" si="555"/>
        <v>#N/A</v>
      </c>
      <c r="BD1064" s="17" t="e">
        <f>VLOOKUP($E1064,'DATA PENGUKURAN GARDU'!$A:$BS,44,0)</f>
        <v>#N/A</v>
      </c>
      <c r="BE1064" s="23" t="e">
        <f t="shared" si="556"/>
        <v>#N/A</v>
      </c>
      <c r="BF1064" s="17" t="e">
        <f>VLOOKUP($E1064,'DATA PENGUKURAN GARDU'!$A:$BS,46,0)</f>
        <v>#N/A</v>
      </c>
      <c r="BG1064" s="23" t="e">
        <f t="shared" si="557"/>
        <v>#N/A</v>
      </c>
      <c r="BH1064" s="17" t="e">
        <f>VLOOKUP($E1064,'DATA PENGUKURAN GARDU'!$A:$BS,46,0)</f>
        <v>#N/A</v>
      </c>
      <c r="BI1064" s="17" t="e">
        <f>VLOOKUP($E1064,'DATA PENGUKURAN GARDU'!$A:$BS,53,0)</f>
        <v>#N/A</v>
      </c>
      <c r="BJ1064" s="17" t="e">
        <f>VLOOKUP($E1064,'DATA PENGUKURAN GARDU'!$A:$BS,54,0)</f>
        <v>#N/A</v>
      </c>
      <c r="BK1064" s="20" t="e">
        <f t="shared" si="558"/>
        <v>#N/A</v>
      </c>
      <c r="BL1064" s="20" t="e">
        <f t="shared" si="559"/>
        <v>#N/A</v>
      </c>
      <c r="BM1064" s="20" t="e">
        <f t="shared" si="560"/>
        <v>#N/A</v>
      </c>
      <c r="BN1064" s="25" t="e">
        <f t="shared" si="561"/>
        <v>#N/A</v>
      </c>
      <c r="BO1064" s="26" t="str">
        <f t="shared" si="562"/>
        <v>0</v>
      </c>
      <c r="BP1064" s="21" t="e">
        <f t="shared" si="563"/>
        <v>#VALUE!</v>
      </c>
      <c r="BQ1064" s="20" t="e">
        <f t="shared" si="564"/>
        <v>#N/A</v>
      </c>
      <c r="BR1064" s="20" t="e">
        <v>#N/A</v>
      </c>
      <c r="BS1064" s="9" t="e">
        <v>#N/A</v>
      </c>
      <c r="BT1064" s="2" t="e">
        <f t="shared" si="565"/>
        <v>#VALUE!</v>
      </c>
      <c r="BU1064" s="2" t="e">
        <f t="shared" si="533"/>
        <v>#N/A</v>
      </c>
      <c r="BV1064" s="2" t="e">
        <f t="shared" si="534"/>
        <v>#N/A</v>
      </c>
    </row>
    <row r="1065" s="2" customFormat="1" ht="22.95" customHeight="1" spans="1:74">
      <c r="A1065" s="9" t="str">
        <f t="shared" si="535"/>
        <v>NL 053Induk</v>
      </c>
      <c r="B1065" s="9" t="str">
        <f t="shared" si="536"/>
        <v>NL 053jurusan 1</v>
      </c>
      <c r="C1065" s="9" t="str">
        <f t="shared" si="537"/>
        <v>NL 053jurusan 2</v>
      </c>
      <c r="D1065" s="9" t="str">
        <f t="shared" si="538"/>
        <v>NL 053jurusan 3</v>
      </c>
      <c r="E1065" s="9" t="str">
        <f t="shared" si="539"/>
        <v>NL 053jurusan 4</v>
      </c>
      <c r="F1065" s="10" t="s">
        <v>324</v>
      </c>
      <c r="G1065" s="10" t="s">
        <v>101</v>
      </c>
      <c r="H1065" s="10" t="s">
        <v>1297</v>
      </c>
      <c r="I1065" s="10">
        <v>0.85696</v>
      </c>
      <c r="J1065" s="10">
        <v>123.93995</v>
      </c>
      <c r="K1065" s="10" t="s">
        <v>7465</v>
      </c>
      <c r="L1065" s="10" t="s">
        <v>7465</v>
      </c>
      <c r="M1065" s="10" t="s">
        <v>7465</v>
      </c>
      <c r="N1065" s="14">
        <f t="shared" si="540"/>
        <v>0</v>
      </c>
      <c r="O1065" s="15" t="e">
        <f t="shared" si="541"/>
        <v>#VALUE!</v>
      </c>
      <c r="P1065" s="15" t="e">
        <f t="shared" si="542"/>
        <v>#VALUE!</v>
      </c>
      <c r="Q1065" s="17" t="e">
        <f>VLOOKUP($A1065,'DATA PENGUKURAN GARDU'!$A:$BS,42,0)</f>
        <v>#N/A</v>
      </c>
      <c r="R1065" s="18" t="e">
        <f t="shared" si="543"/>
        <v>#N/A</v>
      </c>
      <c r="S1065" s="17" t="e">
        <f>VLOOKUP($A1065,'DATA PENGUKURAN GARDU'!$A:$BS,44,0)</f>
        <v>#N/A</v>
      </c>
      <c r="T1065" s="18" t="e">
        <f t="shared" si="544"/>
        <v>#N/A</v>
      </c>
      <c r="U1065" s="17" t="e">
        <f>VLOOKUP($A1065,'DATA PENGUKURAN GARDU'!$A:$BS,46,0)</f>
        <v>#N/A</v>
      </c>
      <c r="V1065" s="18" t="e">
        <f t="shared" si="545"/>
        <v>#N/A</v>
      </c>
      <c r="W1065" s="17" t="e">
        <f>VLOOKUP($A1065,'DATA PENGUKURAN GARDU'!$A:$BS,48,0)</f>
        <v>#N/A</v>
      </c>
      <c r="X1065" s="17" t="e">
        <f>VLOOKUP($A1065,'DATA PENGUKURAN GARDU'!$A:$BS,53,0)</f>
        <v>#N/A</v>
      </c>
      <c r="Y1065" s="17" t="e">
        <f>VLOOKUP($A1065,'DATA PENGUKURAN GARDU'!$A:$BS,54,0)</f>
        <v>#N/A</v>
      </c>
      <c r="Z1065" s="17" t="e">
        <f>VLOOKUP($A1065,'DATA PENGUKURAN GARDU'!$A:$BS,55,0)</f>
        <v>#N/A</v>
      </c>
      <c r="AA1065" s="20" t="e">
        <f>VLOOKUP($B1065,'DATA PENGUKURAN GARDU'!$A:$BS,42,0)</f>
        <v>#N/A</v>
      </c>
      <c r="AB1065" s="21" t="e">
        <f t="shared" si="546"/>
        <v>#N/A</v>
      </c>
      <c r="AC1065" s="20" t="e">
        <f>VLOOKUP($B1065,'DATA PENGUKURAN GARDU'!$A:$BS,44,0)</f>
        <v>#N/A</v>
      </c>
      <c r="AD1065" s="21" t="e">
        <f t="shared" si="547"/>
        <v>#N/A</v>
      </c>
      <c r="AE1065" s="20" t="e">
        <f>VLOOKUP($B1065,'DATA PENGUKURAN GARDU'!$A:$BS,46,0)</f>
        <v>#N/A</v>
      </c>
      <c r="AF1065" s="21" t="e">
        <f t="shared" si="548"/>
        <v>#N/A</v>
      </c>
      <c r="AG1065" s="20" t="e">
        <f>VLOOKUP($B1065,'DATA PENGUKURAN GARDU'!$A:$BS,46,0)</f>
        <v>#N/A</v>
      </c>
      <c r="AH1065" s="20" t="e">
        <f>VLOOKUP($B1065,'DATA PENGUKURAN GARDU'!$A:$BS,53,0)</f>
        <v>#N/A</v>
      </c>
      <c r="AI1065" s="20" t="e">
        <f>VLOOKUP($B1065,'DATA PENGUKURAN GARDU'!$A:$BS,54,0)</f>
        <v>#N/A</v>
      </c>
      <c r="AJ1065" s="17" t="e">
        <f>VLOOKUP($C1065,'DATA PENGUKURAN GARDU'!$A:$BS,42,0)</f>
        <v>#N/A</v>
      </c>
      <c r="AK1065" s="23" t="e">
        <f t="shared" si="549"/>
        <v>#N/A</v>
      </c>
      <c r="AL1065" s="17" t="e">
        <f>VLOOKUP($C1065,'DATA PENGUKURAN GARDU'!$A:$BS,44,0)</f>
        <v>#N/A</v>
      </c>
      <c r="AM1065" s="23" t="e">
        <f t="shared" si="550"/>
        <v>#N/A</v>
      </c>
      <c r="AN1065" s="17" t="e">
        <f>VLOOKUP($C1065,'DATA PENGUKURAN GARDU'!$A:$BS,46,0)</f>
        <v>#N/A</v>
      </c>
      <c r="AO1065" s="23" t="e">
        <f t="shared" si="551"/>
        <v>#N/A</v>
      </c>
      <c r="AP1065" s="17" t="e">
        <f>VLOOKUP($C1065,'DATA PENGUKURAN GARDU'!$A:$BS,46,0)</f>
        <v>#N/A</v>
      </c>
      <c r="AQ1065" s="17" t="e">
        <f>VLOOKUP($C1065,'DATA PENGUKURAN GARDU'!$A:$BS,53,0)</f>
        <v>#N/A</v>
      </c>
      <c r="AR1065" s="17" t="e">
        <f>VLOOKUP($C1065,'DATA PENGUKURAN GARDU'!$A:$BS,54,0)</f>
        <v>#N/A</v>
      </c>
      <c r="AS1065" s="20" t="e">
        <f>VLOOKUP($D1065,'DATA PENGUKURAN GARDU'!$A:$BS,42,0)</f>
        <v>#N/A</v>
      </c>
      <c r="AT1065" s="21" t="e">
        <f t="shared" si="552"/>
        <v>#N/A</v>
      </c>
      <c r="AU1065" s="20" t="e">
        <f>VLOOKUP($D1065,'DATA PENGUKURAN GARDU'!$A:$BS,44,0)</f>
        <v>#N/A</v>
      </c>
      <c r="AV1065" s="21" t="e">
        <f t="shared" si="553"/>
        <v>#N/A</v>
      </c>
      <c r="AW1065" s="20" t="e">
        <f>VLOOKUP($D1065,'DATA PENGUKURAN GARDU'!$A:$BS,46,0)</f>
        <v>#N/A</v>
      </c>
      <c r="AX1065" s="21" t="e">
        <f t="shared" si="554"/>
        <v>#N/A</v>
      </c>
      <c r="AY1065" s="20" t="e">
        <f>VLOOKUP($D1065,'DATA PENGUKURAN GARDU'!$A:$BS,46,0)</f>
        <v>#N/A</v>
      </c>
      <c r="AZ1065" s="20" t="e">
        <f>VLOOKUP($D1065,'DATA PENGUKURAN GARDU'!$A:$BS,53,0)</f>
        <v>#N/A</v>
      </c>
      <c r="BA1065" s="20" t="e">
        <f>VLOOKUP($D1065,'DATA PENGUKURAN GARDU'!$A:$BS,54,0)</f>
        <v>#N/A</v>
      </c>
      <c r="BB1065" s="17" t="e">
        <f>VLOOKUP($E1065,'DATA PENGUKURAN GARDU'!$A:$BS,42,0)</f>
        <v>#N/A</v>
      </c>
      <c r="BC1065" s="23" t="e">
        <f t="shared" si="555"/>
        <v>#N/A</v>
      </c>
      <c r="BD1065" s="17" t="e">
        <f>VLOOKUP($E1065,'DATA PENGUKURAN GARDU'!$A:$BS,44,0)</f>
        <v>#N/A</v>
      </c>
      <c r="BE1065" s="23" t="e">
        <f t="shared" si="556"/>
        <v>#N/A</v>
      </c>
      <c r="BF1065" s="17" t="e">
        <f>VLOOKUP($E1065,'DATA PENGUKURAN GARDU'!$A:$BS,46,0)</f>
        <v>#N/A</v>
      </c>
      <c r="BG1065" s="23" t="e">
        <f t="shared" si="557"/>
        <v>#N/A</v>
      </c>
      <c r="BH1065" s="17" t="e">
        <f>VLOOKUP($E1065,'DATA PENGUKURAN GARDU'!$A:$BS,46,0)</f>
        <v>#N/A</v>
      </c>
      <c r="BI1065" s="17" t="e">
        <f>VLOOKUP($E1065,'DATA PENGUKURAN GARDU'!$A:$BS,53,0)</f>
        <v>#N/A</v>
      </c>
      <c r="BJ1065" s="17" t="e">
        <f>VLOOKUP($E1065,'DATA PENGUKURAN GARDU'!$A:$BS,54,0)</f>
        <v>#N/A</v>
      </c>
      <c r="BK1065" s="20" t="e">
        <f t="shared" si="558"/>
        <v>#N/A</v>
      </c>
      <c r="BL1065" s="20" t="e">
        <f t="shared" si="559"/>
        <v>#N/A</v>
      </c>
      <c r="BM1065" s="20" t="e">
        <f t="shared" si="560"/>
        <v>#N/A</v>
      </c>
      <c r="BN1065" s="25" t="e">
        <f t="shared" si="561"/>
        <v>#N/A</v>
      </c>
      <c r="BO1065" s="26" t="str">
        <f t="shared" si="562"/>
        <v>0</v>
      </c>
      <c r="BP1065" s="21" t="e">
        <f t="shared" si="563"/>
        <v>#VALUE!</v>
      </c>
      <c r="BQ1065" s="20" t="e">
        <f t="shared" si="564"/>
        <v>#N/A</v>
      </c>
      <c r="BR1065" s="20" t="e">
        <v>#N/A</v>
      </c>
      <c r="BS1065" s="9" t="e">
        <v>#N/A</v>
      </c>
      <c r="BT1065" s="2" t="e">
        <f t="shared" si="565"/>
        <v>#VALUE!</v>
      </c>
      <c r="BU1065" s="2" t="e">
        <f t="shared" si="533"/>
        <v>#N/A</v>
      </c>
      <c r="BV1065" s="2" t="e">
        <f t="shared" si="534"/>
        <v>#N/A</v>
      </c>
    </row>
    <row r="1066" s="2" customFormat="1" ht="22.95" customHeight="1" spans="1:74">
      <c r="A1066" s="9" t="str">
        <f t="shared" si="535"/>
        <v>L-032Induk</v>
      </c>
      <c r="B1066" s="9" t="str">
        <f t="shared" si="536"/>
        <v>L-032jurusan 1</v>
      </c>
      <c r="C1066" s="9" t="str">
        <f t="shared" si="537"/>
        <v>L-032jurusan 2</v>
      </c>
      <c r="D1066" s="9" t="str">
        <f t="shared" si="538"/>
        <v>L-032jurusan 3</v>
      </c>
      <c r="E1066" s="9" t="str">
        <f t="shared" si="539"/>
        <v>L-032jurusan 4</v>
      </c>
      <c r="F1066" s="10" t="s">
        <v>46</v>
      </c>
      <c r="G1066" s="10" t="s">
        <v>22</v>
      </c>
      <c r="H1066" s="10" t="s">
        <v>1298</v>
      </c>
      <c r="I1066" s="10">
        <v>0.35181</v>
      </c>
      <c r="J1066" s="10">
        <v>123.9025</v>
      </c>
      <c r="K1066" s="10" t="s">
        <v>7465</v>
      </c>
      <c r="L1066" s="10" t="s">
        <v>7465</v>
      </c>
      <c r="M1066" s="10" t="s">
        <v>7465</v>
      </c>
      <c r="N1066" s="14">
        <f t="shared" si="540"/>
        <v>0</v>
      </c>
      <c r="O1066" s="15" t="e">
        <f t="shared" si="541"/>
        <v>#VALUE!</v>
      </c>
      <c r="P1066" s="15" t="e">
        <f t="shared" si="542"/>
        <v>#VALUE!</v>
      </c>
      <c r="Q1066" s="17" t="e">
        <f>VLOOKUP($A1066,'DATA PENGUKURAN GARDU'!$A:$BS,42,0)</f>
        <v>#N/A</v>
      </c>
      <c r="R1066" s="18" t="e">
        <f t="shared" si="543"/>
        <v>#N/A</v>
      </c>
      <c r="S1066" s="17" t="e">
        <f>VLOOKUP($A1066,'DATA PENGUKURAN GARDU'!$A:$BS,44,0)</f>
        <v>#N/A</v>
      </c>
      <c r="T1066" s="18" t="e">
        <f t="shared" si="544"/>
        <v>#N/A</v>
      </c>
      <c r="U1066" s="17" t="e">
        <f>VLOOKUP($A1066,'DATA PENGUKURAN GARDU'!$A:$BS,46,0)</f>
        <v>#N/A</v>
      </c>
      <c r="V1066" s="18" t="e">
        <f t="shared" si="545"/>
        <v>#N/A</v>
      </c>
      <c r="W1066" s="17" t="e">
        <f>VLOOKUP($A1066,'DATA PENGUKURAN GARDU'!$A:$BS,48,0)</f>
        <v>#N/A</v>
      </c>
      <c r="X1066" s="17" t="e">
        <f>VLOOKUP($A1066,'DATA PENGUKURAN GARDU'!$A:$BS,53,0)</f>
        <v>#N/A</v>
      </c>
      <c r="Y1066" s="17" t="e">
        <f>VLOOKUP($A1066,'DATA PENGUKURAN GARDU'!$A:$BS,54,0)</f>
        <v>#N/A</v>
      </c>
      <c r="Z1066" s="17" t="e">
        <f>VLOOKUP($A1066,'DATA PENGUKURAN GARDU'!$A:$BS,55,0)</f>
        <v>#N/A</v>
      </c>
      <c r="AA1066" s="20" t="e">
        <f>VLOOKUP($B1066,'DATA PENGUKURAN GARDU'!$A:$BS,42,0)</f>
        <v>#N/A</v>
      </c>
      <c r="AB1066" s="21" t="e">
        <f t="shared" si="546"/>
        <v>#N/A</v>
      </c>
      <c r="AC1066" s="20" t="e">
        <f>VLOOKUP($B1066,'DATA PENGUKURAN GARDU'!$A:$BS,44,0)</f>
        <v>#N/A</v>
      </c>
      <c r="AD1066" s="21" t="e">
        <f t="shared" si="547"/>
        <v>#N/A</v>
      </c>
      <c r="AE1066" s="20" t="e">
        <f>VLOOKUP($B1066,'DATA PENGUKURAN GARDU'!$A:$BS,46,0)</f>
        <v>#N/A</v>
      </c>
      <c r="AF1066" s="21" t="e">
        <f t="shared" si="548"/>
        <v>#N/A</v>
      </c>
      <c r="AG1066" s="20" t="e">
        <f>VLOOKUP($B1066,'DATA PENGUKURAN GARDU'!$A:$BS,46,0)</f>
        <v>#N/A</v>
      </c>
      <c r="AH1066" s="20" t="e">
        <f>VLOOKUP($B1066,'DATA PENGUKURAN GARDU'!$A:$BS,53,0)</f>
        <v>#N/A</v>
      </c>
      <c r="AI1066" s="20" t="e">
        <f>VLOOKUP($B1066,'DATA PENGUKURAN GARDU'!$A:$BS,54,0)</f>
        <v>#N/A</v>
      </c>
      <c r="AJ1066" s="17" t="e">
        <f>VLOOKUP($C1066,'DATA PENGUKURAN GARDU'!$A:$BS,42,0)</f>
        <v>#N/A</v>
      </c>
      <c r="AK1066" s="23" t="e">
        <f t="shared" si="549"/>
        <v>#N/A</v>
      </c>
      <c r="AL1066" s="17" t="e">
        <f>VLOOKUP($C1066,'DATA PENGUKURAN GARDU'!$A:$BS,44,0)</f>
        <v>#N/A</v>
      </c>
      <c r="AM1066" s="23" t="e">
        <f t="shared" si="550"/>
        <v>#N/A</v>
      </c>
      <c r="AN1066" s="17" t="e">
        <f>VLOOKUP($C1066,'DATA PENGUKURAN GARDU'!$A:$BS,46,0)</f>
        <v>#N/A</v>
      </c>
      <c r="AO1066" s="23" t="e">
        <f t="shared" si="551"/>
        <v>#N/A</v>
      </c>
      <c r="AP1066" s="17" t="e">
        <f>VLOOKUP($C1066,'DATA PENGUKURAN GARDU'!$A:$BS,46,0)</f>
        <v>#N/A</v>
      </c>
      <c r="AQ1066" s="17" t="e">
        <f>VLOOKUP($C1066,'DATA PENGUKURAN GARDU'!$A:$BS,53,0)</f>
        <v>#N/A</v>
      </c>
      <c r="AR1066" s="17" t="e">
        <f>VLOOKUP($C1066,'DATA PENGUKURAN GARDU'!$A:$BS,54,0)</f>
        <v>#N/A</v>
      </c>
      <c r="AS1066" s="20" t="e">
        <f>VLOOKUP($D1066,'DATA PENGUKURAN GARDU'!$A:$BS,42,0)</f>
        <v>#N/A</v>
      </c>
      <c r="AT1066" s="21" t="e">
        <f t="shared" si="552"/>
        <v>#N/A</v>
      </c>
      <c r="AU1066" s="20" t="e">
        <f>VLOOKUP($D1066,'DATA PENGUKURAN GARDU'!$A:$BS,44,0)</f>
        <v>#N/A</v>
      </c>
      <c r="AV1066" s="21" t="e">
        <f t="shared" si="553"/>
        <v>#N/A</v>
      </c>
      <c r="AW1066" s="20" t="e">
        <f>VLOOKUP($D1066,'DATA PENGUKURAN GARDU'!$A:$BS,46,0)</f>
        <v>#N/A</v>
      </c>
      <c r="AX1066" s="21" t="e">
        <f t="shared" si="554"/>
        <v>#N/A</v>
      </c>
      <c r="AY1066" s="20" t="e">
        <f>VLOOKUP($D1066,'DATA PENGUKURAN GARDU'!$A:$BS,46,0)</f>
        <v>#N/A</v>
      </c>
      <c r="AZ1066" s="20" t="e">
        <f>VLOOKUP($D1066,'DATA PENGUKURAN GARDU'!$A:$BS,53,0)</f>
        <v>#N/A</v>
      </c>
      <c r="BA1066" s="20" t="e">
        <f>VLOOKUP($D1066,'DATA PENGUKURAN GARDU'!$A:$BS,54,0)</f>
        <v>#N/A</v>
      </c>
      <c r="BB1066" s="17" t="e">
        <f>VLOOKUP($E1066,'DATA PENGUKURAN GARDU'!$A:$BS,42,0)</f>
        <v>#N/A</v>
      </c>
      <c r="BC1066" s="23" t="e">
        <f t="shared" si="555"/>
        <v>#N/A</v>
      </c>
      <c r="BD1066" s="17" t="e">
        <f>VLOOKUP($E1066,'DATA PENGUKURAN GARDU'!$A:$BS,44,0)</f>
        <v>#N/A</v>
      </c>
      <c r="BE1066" s="23" t="e">
        <f t="shared" si="556"/>
        <v>#N/A</v>
      </c>
      <c r="BF1066" s="17" t="e">
        <f>VLOOKUP($E1066,'DATA PENGUKURAN GARDU'!$A:$BS,46,0)</f>
        <v>#N/A</v>
      </c>
      <c r="BG1066" s="23" t="e">
        <f t="shared" si="557"/>
        <v>#N/A</v>
      </c>
      <c r="BH1066" s="17" t="e">
        <f>VLOOKUP($E1066,'DATA PENGUKURAN GARDU'!$A:$BS,46,0)</f>
        <v>#N/A</v>
      </c>
      <c r="BI1066" s="17" t="e">
        <f>VLOOKUP($E1066,'DATA PENGUKURAN GARDU'!$A:$BS,53,0)</f>
        <v>#N/A</v>
      </c>
      <c r="BJ1066" s="17" t="e">
        <f>VLOOKUP($E1066,'DATA PENGUKURAN GARDU'!$A:$BS,54,0)</f>
        <v>#N/A</v>
      </c>
      <c r="BK1066" s="20" t="e">
        <f t="shared" si="558"/>
        <v>#N/A</v>
      </c>
      <c r="BL1066" s="20" t="e">
        <f t="shared" si="559"/>
        <v>#N/A</v>
      </c>
      <c r="BM1066" s="20" t="e">
        <f t="shared" si="560"/>
        <v>#N/A</v>
      </c>
      <c r="BN1066" s="25" t="e">
        <f t="shared" si="561"/>
        <v>#N/A</v>
      </c>
      <c r="BO1066" s="26" t="str">
        <f t="shared" si="562"/>
        <v>0</v>
      </c>
      <c r="BP1066" s="21" t="e">
        <f t="shared" si="563"/>
        <v>#VALUE!</v>
      </c>
      <c r="BQ1066" s="20" t="e">
        <f t="shared" si="564"/>
        <v>#N/A</v>
      </c>
      <c r="BR1066" s="20" t="e">
        <v>#N/A</v>
      </c>
      <c r="BS1066" s="9" t="e">
        <v>#N/A</v>
      </c>
      <c r="BT1066" s="2" t="e">
        <f t="shared" si="565"/>
        <v>#VALUE!</v>
      </c>
      <c r="BU1066" s="2" t="e">
        <f t="shared" si="533"/>
        <v>#N/A</v>
      </c>
      <c r="BV1066" s="2" t="e">
        <f t="shared" si="534"/>
        <v>#N/A</v>
      </c>
    </row>
    <row r="1067" s="2" customFormat="1" ht="22.95" customHeight="1" spans="1:74">
      <c r="A1067" s="9" t="str">
        <f t="shared" si="535"/>
        <v>L-033Induk</v>
      </c>
      <c r="B1067" s="9" t="str">
        <f t="shared" si="536"/>
        <v>L-033jurusan 1</v>
      </c>
      <c r="C1067" s="9" t="str">
        <f t="shared" si="537"/>
        <v>L-033jurusan 2</v>
      </c>
      <c r="D1067" s="9" t="str">
        <f t="shared" si="538"/>
        <v>L-033jurusan 3</v>
      </c>
      <c r="E1067" s="9" t="str">
        <f t="shared" si="539"/>
        <v>L-033jurusan 4</v>
      </c>
      <c r="F1067" s="10" t="s">
        <v>46</v>
      </c>
      <c r="G1067" s="10" t="s">
        <v>22</v>
      </c>
      <c r="H1067" s="10" t="s">
        <v>1299</v>
      </c>
      <c r="I1067" s="10">
        <v>0.34917</v>
      </c>
      <c r="J1067" s="10">
        <v>123.89724</v>
      </c>
      <c r="K1067" s="10" t="s">
        <v>7465</v>
      </c>
      <c r="L1067" s="10" t="s">
        <v>7465</v>
      </c>
      <c r="M1067" s="10" t="s">
        <v>7465</v>
      </c>
      <c r="N1067" s="14">
        <f t="shared" si="540"/>
        <v>0</v>
      </c>
      <c r="O1067" s="15" t="e">
        <f t="shared" si="541"/>
        <v>#VALUE!</v>
      </c>
      <c r="P1067" s="15" t="e">
        <f t="shared" si="542"/>
        <v>#VALUE!</v>
      </c>
      <c r="Q1067" s="17" t="e">
        <f>VLOOKUP($A1067,'DATA PENGUKURAN GARDU'!$A:$BS,42,0)</f>
        <v>#N/A</v>
      </c>
      <c r="R1067" s="18" t="e">
        <f t="shared" si="543"/>
        <v>#N/A</v>
      </c>
      <c r="S1067" s="17" t="e">
        <f>VLOOKUP($A1067,'DATA PENGUKURAN GARDU'!$A:$BS,44,0)</f>
        <v>#N/A</v>
      </c>
      <c r="T1067" s="18" t="e">
        <f t="shared" si="544"/>
        <v>#N/A</v>
      </c>
      <c r="U1067" s="17" t="e">
        <f>VLOOKUP($A1067,'DATA PENGUKURAN GARDU'!$A:$BS,46,0)</f>
        <v>#N/A</v>
      </c>
      <c r="V1067" s="18" t="e">
        <f t="shared" si="545"/>
        <v>#N/A</v>
      </c>
      <c r="W1067" s="17" t="e">
        <f>VLOOKUP($A1067,'DATA PENGUKURAN GARDU'!$A:$BS,48,0)</f>
        <v>#N/A</v>
      </c>
      <c r="X1067" s="17" t="e">
        <f>VLOOKUP($A1067,'DATA PENGUKURAN GARDU'!$A:$BS,53,0)</f>
        <v>#N/A</v>
      </c>
      <c r="Y1067" s="17" t="e">
        <f>VLOOKUP($A1067,'DATA PENGUKURAN GARDU'!$A:$BS,54,0)</f>
        <v>#N/A</v>
      </c>
      <c r="Z1067" s="17" t="e">
        <f>VLOOKUP($A1067,'DATA PENGUKURAN GARDU'!$A:$BS,55,0)</f>
        <v>#N/A</v>
      </c>
      <c r="AA1067" s="20" t="e">
        <f>VLOOKUP($B1067,'DATA PENGUKURAN GARDU'!$A:$BS,42,0)</f>
        <v>#N/A</v>
      </c>
      <c r="AB1067" s="21" t="e">
        <f t="shared" si="546"/>
        <v>#N/A</v>
      </c>
      <c r="AC1067" s="20" t="e">
        <f>VLOOKUP($B1067,'DATA PENGUKURAN GARDU'!$A:$BS,44,0)</f>
        <v>#N/A</v>
      </c>
      <c r="AD1067" s="21" t="e">
        <f t="shared" si="547"/>
        <v>#N/A</v>
      </c>
      <c r="AE1067" s="20" t="e">
        <f>VLOOKUP($B1067,'DATA PENGUKURAN GARDU'!$A:$BS,46,0)</f>
        <v>#N/A</v>
      </c>
      <c r="AF1067" s="21" t="e">
        <f t="shared" si="548"/>
        <v>#N/A</v>
      </c>
      <c r="AG1067" s="20" t="e">
        <f>VLOOKUP($B1067,'DATA PENGUKURAN GARDU'!$A:$BS,46,0)</f>
        <v>#N/A</v>
      </c>
      <c r="AH1067" s="20" t="e">
        <f>VLOOKUP($B1067,'DATA PENGUKURAN GARDU'!$A:$BS,53,0)</f>
        <v>#N/A</v>
      </c>
      <c r="AI1067" s="20" t="e">
        <f>VLOOKUP($B1067,'DATA PENGUKURAN GARDU'!$A:$BS,54,0)</f>
        <v>#N/A</v>
      </c>
      <c r="AJ1067" s="17" t="e">
        <f>VLOOKUP($C1067,'DATA PENGUKURAN GARDU'!$A:$BS,42,0)</f>
        <v>#N/A</v>
      </c>
      <c r="AK1067" s="23" t="e">
        <f t="shared" si="549"/>
        <v>#N/A</v>
      </c>
      <c r="AL1067" s="17" t="e">
        <f>VLOOKUP($C1067,'DATA PENGUKURAN GARDU'!$A:$BS,44,0)</f>
        <v>#N/A</v>
      </c>
      <c r="AM1067" s="23" t="e">
        <f t="shared" si="550"/>
        <v>#N/A</v>
      </c>
      <c r="AN1067" s="17" t="e">
        <f>VLOOKUP($C1067,'DATA PENGUKURAN GARDU'!$A:$BS,46,0)</f>
        <v>#N/A</v>
      </c>
      <c r="AO1067" s="23" t="e">
        <f t="shared" si="551"/>
        <v>#N/A</v>
      </c>
      <c r="AP1067" s="17" t="e">
        <f>VLOOKUP($C1067,'DATA PENGUKURAN GARDU'!$A:$BS,46,0)</f>
        <v>#N/A</v>
      </c>
      <c r="AQ1067" s="17" t="e">
        <f>VLOOKUP($C1067,'DATA PENGUKURAN GARDU'!$A:$BS,53,0)</f>
        <v>#N/A</v>
      </c>
      <c r="AR1067" s="17" t="e">
        <f>VLOOKUP($C1067,'DATA PENGUKURAN GARDU'!$A:$BS,54,0)</f>
        <v>#N/A</v>
      </c>
      <c r="AS1067" s="20" t="e">
        <f>VLOOKUP($D1067,'DATA PENGUKURAN GARDU'!$A:$BS,42,0)</f>
        <v>#N/A</v>
      </c>
      <c r="AT1067" s="21" t="e">
        <f t="shared" si="552"/>
        <v>#N/A</v>
      </c>
      <c r="AU1067" s="20" t="e">
        <f>VLOOKUP($D1067,'DATA PENGUKURAN GARDU'!$A:$BS,44,0)</f>
        <v>#N/A</v>
      </c>
      <c r="AV1067" s="21" t="e">
        <f t="shared" si="553"/>
        <v>#N/A</v>
      </c>
      <c r="AW1067" s="20" t="e">
        <f>VLOOKUP($D1067,'DATA PENGUKURAN GARDU'!$A:$BS,46,0)</f>
        <v>#N/A</v>
      </c>
      <c r="AX1067" s="21" t="e">
        <f t="shared" si="554"/>
        <v>#N/A</v>
      </c>
      <c r="AY1067" s="20" t="e">
        <f>VLOOKUP($D1067,'DATA PENGUKURAN GARDU'!$A:$BS,46,0)</f>
        <v>#N/A</v>
      </c>
      <c r="AZ1067" s="20" t="e">
        <f>VLOOKUP($D1067,'DATA PENGUKURAN GARDU'!$A:$BS,53,0)</f>
        <v>#N/A</v>
      </c>
      <c r="BA1067" s="20" t="e">
        <f>VLOOKUP($D1067,'DATA PENGUKURAN GARDU'!$A:$BS,54,0)</f>
        <v>#N/A</v>
      </c>
      <c r="BB1067" s="17" t="e">
        <f>VLOOKUP($E1067,'DATA PENGUKURAN GARDU'!$A:$BS,42,0)</f>
        <v>#N/A</v>
      </c>
      <c r="BC1067" s="23" t="e">
        <f t="shared" si="555"/>
        <v>#N/A</v>
      </c>
      <c r="BD1067" s="17" t="e">
        <f>VLOOKUP($E1067,'DATA PENGUKURAN GARDU'!$A:$BS,44,0)</f>
        <v>#N/A</v>
      </c>
      <c r="BE1067" s="23" t="e">
        <f t="shared" si="556"/>
        <v>#N/A</v>
      </c>
      <c r="BF1067" s="17" t="e">
        <f>VLOOKUP($E1067,'DATA PENGUKURAN GARDU'!$A:$BS,46,0)</f>
        <v>#N/A</v>
      </c>
      <c r="BG1067" s="23" t="e">
        <f t="shared" si="557"/>
        <v>#N/A</v>
      </c>
      <c r="BH1067" s="17" t="e">
        <f>VLOOKUP($E1067,'DATA PENGUKURAN GARDU'!$A:$BS,46,0)</f>
        <v>#N/A</v>
      </c>
      <c r="BI1067" s="17" t="e">
        <f>VLOOKUP($E1067,'DATA PENGUKURAN GARDU'!$A:$BS,53,0)</f>
        <v>#N/A</v>
      </c>
      <c r="BJ1067" s="17" t="e">
        <f>VLOOKUP($E1067,'DATA PENGUKURAN GARDU'!$A:$BS,54,0)</f>
        <v>#N/A</v>
      </c>
      <c r="BK1067" s="20" t="e">
        <f t="shared" si="558"/>
        <v>#N/A</v>
      </c>
      <c r="BL1067" s="20" t="e">
        <f t="shared" si="559"/>
        <v>#N/A</v>
      </c>
      <c r="BM1067" s="20" t="e">
        <f t="shared" si="560"/>
        <v>#N/A</v>
      </c>
      <c r="BN1067" s="25" t="e">
        <f t="shared" si="561"/>
        <v>#N/A</v>
      </c>
      <c r="BO1067" s="26" t="str">
        <f t="shared" si="562"/>
        <v>0</v>
      </c>
      <c r="BP1067" s="21" t="e">
        <f t="shared" si="563"/>
        <v>#VALUE!</v>
      </c>
      <c r="BQ1067" s="20" t="e">
        <f t="shared" si="564"/>
        <v>#N/A</v>
      </c>
      <c r="BR1067" s="20" t="e">
        <v>#N/A</v>
      </c>
      <c r="BS1067" s="9" t="e">
        <v>#N/A</v>
      </c>
      <c r="BT1067" s="2" t="e">
        <f t="shared" si="565"/>
        <v>#VALUE!</v>
      </c>
      <c r="BU1067" s="2" t="e">
        <f t="shared" si="533"/>
        <v>#N/A</v>
      </c>
      <c r="BV1067" s="2" t="e">
        <f t="shared" si="534"/>
        <v>#N/A</v>
      </c>
    </row>
    <row r="1068" s="2" customFormat="1" ht="22.95" customHeight="1" spans="1:74">
      <c r="A1068" s="9" t="str">
        <f t="shared" si="535"/>
        <v>L-041Induk</v>
      </c>
      <c r="B1068" s="9" t="str">
        <f t="shared" si="536"/>
        <v>L-041jurusan 1</v>
      </c>
      <c r="C1068" s="9" t="str">
        <f t="shared" si="537"/>
        <v>L-041jurusan 2</v>
      </c>
      <c r="D1068" s="9" t="str">
        <f t="shared" si="538"/>
        <v>L-041jurusan 3</v>
      </c>
      <c r="E1068" s="9" t="str">
        <f t="shared" si="539"/>
        <v>L-041jurusan 4</v>
      </c>
      <c r="F1068" s="10" t="s">
        <v>472</v>
      </c>
      <c r="G1068" s="10" t="s">
        <v>22</v>
      </c>
      <c r="H1068" s="10" t="s">
        <v>1300</v>
      </c>
      <c r="I1068" s="10">
        <v>0.33952</v>
      </c>
      <c r="J1068" s="10">
        <v>123.81145</v>
      </c>
      <c r="K1068" s="10" t="s">
        <v>7465</v>
      </c>
      <c r="L1068" s="10" t="s">
        <v>7465</v>
      </c>
      <c r="M1068" s="10" t="s">
        <v>7465</v>
      </c>
      <c r="N1068" s="14">
        <f t="shared" si="540"/>
        <v>0</v>
      </c>
      <c r="O1068" s="15" t="e">
        <f t="shared" si="541"/>
        <v>#VALUE!</v>
      </c>
      <c r="P1068" s="15" t="e">
        <f t="shared" si="542"/>
        <v>#VALUE!</v>
      </c>
      <c r="Q1068" s="17" t="e">
        <f>VLOOKUP($A1068,'DATA PENGUKURAN GARDU'!$A:$BS,42,0)</f>
        <v>#N/A</v>
      </c>
      <c r="R1068" s="18" t="e">
        <f t="shared" si="543"/>
        <v>#N/A</v>
      </c>
      <c r="S1068" s="17" t="e">
        <f>VLOOKUP($A1068,'DATA PENGUKURAN GARDU'!$A:$BS,44,0)</f>
        <v>#N/A</v>
      </c>
      <c r="T1068" s="18" t="e">
        <f t="shared" si="544"/>
        <v>#N/A</v>
      </c>
      <c r="U1068" s="17" t="e">
        <f>VLOOKUP($A1068,'DATA PENGUKURAN GARDU'!$A:$BS,46,0)</f>
        <v>#N/A</v>
      </c>
      <c r="V1068" s="18" t="e">
        <f t="shared" si="545"/>
        <v>#N/A</v>
      </c>
      <c r="W1068" s="17" t="e">
        <f>VLOOKUP($A1068,'DATA PENGUKURAN GARDU'!$A:$BS,48,0)</f>
        <v>#N/A</v>
      </c>
      <c r="X1068" s="17" t="e">
        <f>VLOOKUP($A1068,'DATA PENGUKURAN GARDU'!$A:$BS,53,0)</f>
        <v>#N/A</v>
      </c>
      <c r="Y1068" s="17" t="e">
        <f>VLOOKUP($A1068,'DATA PENGUKURAN GARDU'!$A:$BS,54,0)</f>
        <v>#N/A</v>
      </c>
      <c r="Z1068" s="17" t="e">
        <f>VLOOKUP($A1068,'DATA PENGUKURAN GARDU'!$A:$BS,55,0)</f>
        <v>#N/A</v>
      </c>
      <c r="AA1068" s="20" t="e">
        <f>VLOOKUP($B1068,'DATA PENGUKURAN GARDU'!$A:$BS,42,0)</f>
        <v>#N/A</v>
      </c>
      <c r="AB1068" s="21" t="e">
        <f t="shared" si="546"/>
        <v>#N/A</v>
      </c>
      <c r="AC1068" s="20" t="e">
        <f>VLOOKUP($B1068,'DATA PENGUKURAN GARDU'!$A:$BS,44,0)</f>
        <v>#N/A</v>
      </c>
      <c r="AD1068" s="21" t="e">
        <f t="shared" si="547"/>
        <v>#N/A</v>
      </c>
      <c r="AE1068" s="20" t="e">
        <f>VLOOKUP($B1068,'DATA PENGUKURAN GARDU'!$A:$BS,46,0)</f>
        <v>#N/A</v>
      </c>
      <c r="AF1068" s="21" t="e">
        <f t="shared" si="548"/>
        <v>#N/A</v>
      </c>
      <c r="AG1068" s="20" t="e">
        <f>VLOOKUP($B1068,'DATA PENGUKURAN GARDU'!$A:$BS,46,0)</f>
        <v>#N/A</v>
      </c>
      <c r="AH1068" s="20" t="e">
        <f>VLOOKUP($B1068,'DATA PENGUKURAN GARDU'!$A:$BS,53,0)</f>
        <v>#N/A</v>
      </c>
      <c r="AI1068" s="20" t="e">
        <f>VLOOKUP($B1068,'DATA PENGUKURAN GARDU'!$A:$BS,54,0)</f>
        <v>#N/A</v>
      </c>
      <c r="AJ1068" s="17" t="e">
        <f>VLOOKUP($C1068,'DATA PENGUKURAN GARDU'!$A:$BS,42,0)</f>
        <v>#N/A</v>
      </c>
      <c r="AK1068" s="23" t="e">
        <f t="shared" si="549"/>
        <v>#N/A</v>
      </c>
      <c r="AL1068" s="17" t="e">
        <f>VLOOKUP($C1068,'DATA PENGUKURAN GARDU'!$A:$BS,44,0)</f>
        <v>#N/A</v>
      </c>
      <c r="AM1068" s="23" t="e">
        <f t="shared" si="550"/>
        <v>#N/A</v>
      </c>
      <c r="AN1068" s="17" t="e">
        <f>VLOOKUP($C1068,'DATA PENGUKURAN GARDU'!$A:$BS,46,0)</f>
        <v>#N/A</v>
      </c>
      <c r="AO1068" s="23" t="e">
        <f t="shared" si="551"/>
        <v>#N/A</v>
      </c>
      <c r="AP1068" s="17" t="e">
        <f>VLOOKUP($C1068,'DATA PENGUKURAN GARDU'!$A:$BS,46,0)</f>
        <v>#N/A</v>
      </c>
      <c r="AQ1068" s="17" t="e">
        <f>VLOOKUP($C1068,'DATA PENGUKURAN GARDU'!$A:$BS,53,0)</f>
        <v>#N/A</v>
      </c>
      <c r="AR1068" s="17" t="e">
        <f>VLOOKUP($C1068,'DATA PENGUKURAN GARDU'!$A:$BS,54,0)</f>
        <v>#N/A</v>
      </c>
      <c r="AS1068" s="20" t="e">
        <f>VLOOKUP($D1068,'DATA PENGUKURAN GARDU'!$A:$BS,42,0)</f>
        <v>#N/A</v>
      </c>
      <c r="AT1068" s="21" t="e">
        <f t="shared" si="552"/>
        <v>#N/A</v>
      </c>
      <c r="AU1068" s="20" t="e">
        <f>VLOOKUP($D1068,'DATA PENGUKURAN GARDU'!$A:$BS,44,0)</f>
        <v>#N/A</v>
      </c>
      <c r="AV1068" s="21" t="e">
        <f t="shared" si="553"/>
        <v>#N/A</v>
      </c>
      <c r="AW1068" s="20" t="e">
        <f>VLOOKUP($D1068,'DATA PENGUKURAN GARDU'!$A:$BS,46,0)</f>
        <v>#N/A</v>
      </c>
      <c r="AX1068" s="21" t="e">
        <f t="shared" si="554"/>
        <v>#N/A</v>
      </c>
      <c r="AY1068" s="20" t="e">
        <f>VLOOKUP($D1068,'DATA PENGUKURAN GARDU'!$A:$BS,46,0)</f>
        <v>#N/A</v>
      </c>
      <c r="AZ1068" s="20" t="e">
        <f>VLOOKUP($D1068,'DATA PENGUKURAN GARDU'!$A:$BS,53,0)</f>
        <v>#N/A</v>
      </c>
      <c r="BA1068" s="20" t="e">
        <f>VLOOKUP($D1068,'DATA PENGUKURAN GARDU'!$A:$BS,54,0)</f>
        <v>#N/A</v>
      </c>
      <c r="BB1068" s="17" t="e">
        <f>VLOOKUP($E1068,'DATA PENGUKURAN GARDU'!$A:$BS,42,0)</f>
        <v>#N/A</v>
      </c>
      <c r="BC1068" s="23" t="e">
        <f t="shared" si="555"/>
        <v>#N/A</v>
      </c>
      <c r="BD1068" s="17" t="e">
        <f>VLOOKUP($E1068,'DATA PENGUKURAN GARDU'!$A:$BS,44,0)</f>
        <v>#N/A</v>
      </c>
      <c r="BE1068" s="23" t="e">
        <f t="shared" si="556"/>
        <v>#N/A</v>
      </c>
      <c r="BF1068" s="17" t="e">
        <f>VLOOKUP($E1068,'DATA PENGUKURAN GARDU'!$A:$BS,46,0)</f>
        <v>#N/A</v>
      </c>
      <c r="BG1068" s="23" t="e">
        <f t="shared" si="557"/>
        <v>#N/A</v>
      </c>
      <c r="BH1068" s="17" t="e">
        <f>VLOOKUP($E1068,'DATA PENGUKURAN GARDU'!$A:$BS,46,0)</f>
        <v>#N/A</v>
      </c>
      <c r="BI1068" s="17" t="e">
        <f>VLOOKUP($E1068,'DATA PENGUKURAN GARDU'!$A:$BS,53,0)</f>
        <v>#N/A</v>
      </c>
      <c r="BJ1068" s="17" t="e">
        <f>VLOOKUP($E1068,'DATA PENGUKURAN GARDU'!$A:$BS,54,0)</f>
        <v>#N/A</v>
      </c>
      <c r="BK1068" s="20" t="e">
        <f t="shared" si="558"/>
        <v>#N/A</v>
      </c>
      <c r="BL1068" s="20" t="e">
        <f t="shared" si="559"/>
        <v>#N/A</v>
      </c>
      <c r="BM1068" s="20" t="e">
        <f t="shared" si="560"/>
        <v>#N/A</v>
      </c>
      <c r="BN1068" s="25" t="e">
        <f t="shared" si="561"/>
        <v>#N/A</v>
      </c>
      <c r="BO1068" s="26" t="str">
        <f t="shared" si="562"/>
        <v>0</v>
      </c>
      <c r="BP1068" s="21" t="e">
        <f t="shared" si="563"/>
        <v>#VALUE!</v>
      </c>
      <c r="BQ1068" s="20" t="e">
        <f t="shared" si="564"/>
        <v>#N/A</v>
      </c>
      <c r="BR1068" s="20" t="e">
        <v>#N/A</v>
      </c>
      <c r="BS1068" s="9" t="e">
        <v>#N/A</v>
      </c>
      <c r="BT1068" s="2" t="e">
        <f t="shared" si="565"/>
        <v>#VALUE!</v>
      </c>
      <c r="BU1068" s="2" t="e">
        <f t="shared" si="533"/>
        <v>#N/A</v>
      </c>
      <c r="BV1068" s="2" t="e">
        <f t="shared" si="534"/>
        <v>#N/A</v>
      </c>
    </row>
    <row r="1069" s="2" customFormat="1" ht="22.95" customHeight="1" spans="1:74">
      <c r="A1069" s="9" t="str">
        <f t="shared" si="535"/>
        <v>NP 008Induk</v>
      </c>
      <c r="B1069" s="9" t="str">
        <f t="shared" si="536"/>
        <v>NP 008jurusan 1</v>
      </c>
      <c r="C1069" s="9" t="str">
        <f t="shared" si="537"/>
        <v>NP 008jurusan 2</v>
      </c>
      <c r="D1069" s="9" t="str">
        <f t="shared" si="538"/>
        <v>NP 008jurusan 3</v>
      </c>
      <c r="E1069" s="9" t="str">
        <f t="shared" si="539"/>
        <v>NP 008jurusan 4</v>
      </c>
      <c r="F1069" s="10" t="s">
        <v>497</v>
      </c>
      <c r="G1069" s="10" t="s">
        <v>101</v>
      </c>
      <c r="H1069" s="10" t="s">
        <v>1301</v>
      </c>
      <c r="I1069" s="10">
        <v>0.9871</v>
      </c>
      <c r="J1069" s="10">
        <v>124.25405</v>
      </c>
      <c r="K1069" s="10" t="s">
        <v>7465</v>
      </c>
      <c r="L1069" s="10" t="s">
        <v>7465</v>
      </c>
      <c r="M1069" s="10" t="s">
        <v>7465</v>
      </c>
      <c r="N1069" s="14">
        <f t="shared" si="540"/>
        <v>0</v>
      </c>
      <c r="O1069" s="15" t="e">
        <f t="shared" si="541"/>
        <v>#VALUE!</v>
      </c>
      <c r="P1069" s="15" t="e">
        <f t="shared" si="542"/>
        <v>#VALUE!</v>
      </c>
      <c r="Q1069" s="17" t="e">
        <f>VLOOKUP($A1069,'DATA PENGUKURAN GARDU'!$A:$BS,42,0)</f>
        <v>#N/A</v>
      </c>
      <c r="R1069" s="18" t="e">
        <f t="shared" si="543"/>
        <v>#N/A</v>
      </c>
      <c r="S1069" s="17" t="e">
        <f>VLOOKUP($A1069,'DATA PENGUKURAN GARDU'!$A:$BS,44,0)</f>
        <v>#N/A</v>
      </c>
      <c r="T1069" s="18" t="e">
        <f t="shared" si="544"/>
        <v>#N/A</v>
      </c>
      <c r="U1069" s="17" t="e">
        <f>VLOOKUP($A1069,'DATA PENGUKURAN GARDU'!$A:$BS,46,0)</f>
        <v>#N/A</v>
      </c>
      <c r="V1069" s="18" t="e">
        <f t="shared" si="545"/>
        <v>#N/A</v>
      </c>
      <c r="W1069" s="17" t="e">
        <f>VLOOKUP($A1069,'DATA PENGUKURAN GARDU'!$A:$BS,48,0)</f>
        <v>#N/A</v>
      </c>
      <c r="X1069" s="17" t="e">
        <f>VLOOKUP($A1069,'DATA PENGUKURAN GARDU'!$A:$BS,53,0)</f>
        <v>#N/A</v>
      </c>
      <c r="Y1069" s="17" t="e">
        <f>VLOOKUP($A1069,'DATA PENGUKURAN GARDU'!$A:$BS,54,0)</f>
        <v>#N/A</v>
      </c>
      <c r="Z1069" s="17" t="e">
        <f>VLOOKUP($A1069,'DATA PENGUKURAN GARDU'!$A:$BS,55,0)</f>
        <v>#N/A</v>
      </c>
      <c r="AA1069" s="20" t="e">
        <f>VLOOKUP($B1069,'DATA PENGUKURAN GARDU'!$A:$BS,42,0)</f>
        <v>#N/A</v>
      </c>
      <c r="AB1069" s="21" t="e">
        <f t="shared" si="546"/>
        <v>#N/A</v>
      </c>
      <c r="AC1069" s="20" t="e">
        <f>VLOOKUP($B1069,'DATA PENGUKURAN GARDU'!$A:$BS,44,0)</f>
        <v>#N/A</v>
      </c>
      <c r="AD1069" s="21" t="e">
        <f t="shared" si="547"/>
        <v>#N/A</v>
      </c>
      <c r="AE1069" s="20" t="e">
        <f>VLOOKUP($B1069,'DATA PENGUKURAN GARDU'!$A:$BS,46,0)</f>
        <v>#N/A</v>
      </c>
      <c r="AF1069" s="21" t="e">
        <f t="shared" si="548"/>
        <v>#N/A</v>
      </c>
      <c r="AG1069" s="20" t="e">
        <f>VLOOKUP($B1069,'DATA PENGUKURAN GARDU'!$A:$BS,46,0)</f>
        <v>#N/A</v>
      </c>
      <c r="AH1069" s="20" t="e">
        <f>VLOOKUP($B1069,'DATA PENGUKURAN GARDU'!$A:$BS,53,0)</f>
        <v>#N/A</v>
      </c>
      <c r="AI1069" s="20" t="e">
        <f>VLOOKUP($B1069,'DATA PENGUKURAN GARDU'!$A:$BS,54,0)</f>
        <v>#N/A</v>
      </c>
      <c r="AJ1069" s="17" t="e">
        <f>VLOOKUP($C1069,'DATA PENGUKURAN GARDU'!$A:$BS,42,0)</f>
        <v>#N/A</v>
      </c>
      <c r="AK1069" s="23" t="e">
        <f t="shared" si="549"/>
        <v>#N/A</v>
      </c>
      <c r="AL1069" s="17" t="e">
        <f>VLOOKUP($C1069,'DATA PENGUKURAN GARDU'!$A:$BS,44,0)</f>
        <v>#N/A</v>
      </c>
      <c r="AM1069" s="23" t="e">
        <f t="shared" si="550"/>
        <v>#N/A</v>
      </c>
      <c r="AN1069" s="17" t="e">
        <f>VLOOKUP($C1069,'DATA PENGUKURAN GARDU'!$A:$BS,46,0)</f>
        <v>#N/A</v>
      </c>
      <c r="AO1069" s="23" t="e">
        <f t="shared" si="551"/>
        <v>#N/A</v>
      </c>
      <c r="AP1069" s="17" t="e">
        <f>VLOOKUP($C1069,'DATA PENGUKURAN GARDU'!$A:$BS,46,0)</f>
        <v>#N/A</v>
      </c>
      <c r="AQ1069" s="17" t="e">
        <f>VLOOKUP($C1069,'DATA PENGUKURAN GARDU'!$A:$BS,53,0)</f>
        <v>#N/A</v>
      </c>
      <c r="AR1069" s="17" t="e">
        <f>VLOOKUP($C1069,'DATA PENGUKURAN GARDU'!$A:$BS,54,0)</f>
        <v>#N/A</v>
      </c>
      <c r="AS1069" s="20" t="e">
        <f>VLOOKUP($D1069,'DATA PENGUKURAN GARDU'!$A:$BS,42,0)</f>
        <v>#N/A</v>
      </c>
      <c r="AT1069" s="21" t="e">
        <f t="shared" si="552"/>
        <v>#N/A</v>
      </c>
      <c r="AU1069" s="20" t="e">
        <f>VLOOKUP($D1069,'DATA PENGUKURAN GARDU'!$A:$BS,44,0)</f>
        <v>#N/A</v>
      </c>
      <c r="AV1069" s="21" t="e">
        <f t="shared" si="553"/>
        <v>#N/A</v>
      </c>
      <c r="AW1069" s="20" t="e">
        <f>VLOOKUP($D1069,'DATA PENGUKURAN GARDU'!$A:$BS,46,0)</f>
        <v>#N/A</v>
      </c>
      <c r="AX1069" s="21" t="e">
        <f t="shared" si="554"/>
        <v>#N/A</v>
      </c>
      <c r="AY1069" s="20" t="e">
        <f>VLOOKUP($D1069,'DATA PENGUKURAN GARDU'!$A:$BS,46,0)</f>
        <v>#N/A</v>
      </c>
      <c r="AZ1069" s="20" t="e">
        <f>VLOOKUP($D1069,'DATA PENGUKURAN GARDU'!$A:$BS,53,0)</f>
        <v>#N/A</v>
      </c>
      <c r="BA1069" s="20" t="e">
        <f>VLOOKUP($D1069,'DATA PENGUKURAN GARDU'!$A:$BS,54,0)</f>
        <v>#N/A</v>
      </c>
      <c r="BB1069" s="17" t="e">
        <f>VLOOKUP($E1069,'DATA PENGUKURAN GARDU'!$A:$BS,42,0)</f>
        <v>#N/A</v>
      </c>
      <c r="BC1069" s="23" t="e">
        <f t="shared" si="555"/>
        <v>#N/A</v>
      </c>
      <c r="BD1069" s="17" t="e">
        <f>VLOOKUP($E1069,'DATA PENGUKURAN GARDU'!$A:$BS,44,0)</f>
        <v>#N/A</v>
      </c>
      <c r="BE1069" s="23" t="e">
        <f t="shared" si="556"/>
        <v>#N/A</v>
      </c>
      <c r="BF1069" s="17" t="e">
        <f>VLOOKUP($E1069,'DATA PENGUKURAN GARDU'!$A:$BS,46,0)</f>
        <v>#N/A</v>
      </c>
      <c r="BG1069" s="23" t="e">
        <f t="shared" si="557"/>
        <v>#N/A</v>
      </c>
      <c r="BH1069" s="17" t="e">
        <f>VLOOKUP($E1069,'DATA PENGUKURAN GARDU'!$A:$BS,46,0)</f>
        <v>#N/A</v>
      </c>
      <c r="BI1069" s="17" t="e">
        <f>VLOOKUP($E1069,'DATA PENGUKURAN GARDU'!$A:$BS,53,0)</f>
        <v>#N/A</v>
      </c>
      <c r="BJ1069" s="17" t="e">
        <f>VLOOKUP($E1069,'DATA PENGUKURAN GARDU'!$A:$BS,54,0)</f>
        <v>#N/A</v>
      </c>
      <c r="BK1069" s="20" t="e">
        <f t="shared" si="558"/>
        <v>#N/A</v>
      </c>
      <c r="BL1069" s="20" t="e">
        <f t="shared" si="559"/>
        <v>#N/A</v>
      </c>
      <c r="BM1069" s="20" t="e">
        <f t="shared" si="560"/>
        <v>#N/A</v>
      </c>
      <c r="BN1069" s="25" t="e">
        <f t="shared" si="561"/>
        <v>#N/A</v>
      </c>
      <c r="BO1069" s="26" t="str">
        <f t="shared" si="562"/>
        <v>0</v>
      </c>
      <c r="BP1069" s="21" t="e">
        <f t="shared" si="563"/>
        <v>#VALUE!</v>
      </c>
      <c r="BQ1069" s="20" t="e">
        <f t="shared" si="564"/>
        <v>#N/A</v>
      </c>
      <c r="BR1069" s="20" t="e">
        <v>#N/A</v>
      </c>
      <c r="BS1069" s="9" t="e">
        <v>#N/A</v>
      </c>
      <c r="BT1069" s="2" t="e">
        <f t="shared" si="565"/>
        <v>#VALUE!</v>
      </c>
      <c r="BU1069" s="2" t="e">
        <f t="shared" si="533"/>
        <v>#N/A</v>
      </c>
      <c r="BV1069" s="2" t="e">
        <f t="shared" si="534"/>
        <v>#N/A</v>
      </c>
    </row>
    <row r="1070" s="2" customFormat="1" ht="22.95" customHeight="1" spans="1:74">
      <c r="A1070" s="9" t="str">
        <f t="shared" si="535"/>
        <v>L-079Induk</v>
      </c>
      <c r="B1070" s="9" t="str">
        <f t="shared" si="536"/>
        <v>L-079jurusan 1</v>
      </c>
      <c r="C1070" s="9" t="str">
        <f t="shared" si="537"/>
        <v>L-079jurusan 2</v>
      </c>
      <c r="D1070" s="9" t="str">
        <f t="shared" si="538"/>
        <v>L-079jurusan 3</v>
      </c>
      <c r="E1070" s="9" t="str">
        <f t="shared" si="539"/>
        <v>L-079jurusan 4</v>
      </c>
      <c r="F1070" s="10" t="s">
        <v>493</v>
      </c>
      <c r="G1070" s="10" t="s">
        <v>22</v>
      </c>
      <c r="H1070" s="10" t="s">
        <v>1302</v>
      </c>
      <c r="I1070" s="10">
        <v>0.32022</v>
      </c>
      <c r="J1070" s="10">
        <v>123.51757</v>
      </c>
      <c r="K1070" s="10" t="s">
        <v>7465</v>
      </c>
      <c r="L1070" s="10" t="s">
        <v>7465</v>
      </c>
      <c r="M1070" s="10" t="s">
        <v>7465</v>
      </c>
      <c r="N1070" s="14">
        <f t="shared" si="540"/>
        <v>0</v>
      </c>
      <c r="O1070" s="15" t="e">
        <f t="shared" si="541"/>
        <v>#VALUE!</v>
      </c>
      <c r="P1070" s="15" t="e">
        <f t="shared" si="542"/>
        <v>#VALUE!</v>
      </c>
      <c r="Q1070" s="17" t="e">
        <f>VLOOKUP($A1070,'DATA PENGUKURAN GARDU'!$A:$BS,42,0)</f>
        <v>#N/A</v>
      </c>
      <c r="R1070" s="18" t="e">
        <f t="shared" si="543"/>
        <v>#N/A</v>
      </c>
      <c r="S1070" s="17" t="e">
        <f>VLOOKUP($A1070,'DATA PENGUKURAN GARDU'!$A:$BS,44,0)</f>
        <v>#N/A</v>
      </c>
      <c r="T1070" s="18" t="e">
        <f t="shared" si="544"/>
        <v>#N/A</v>
      </c>
      <c r="U1070" s="17" t="e">
        <f>VLOOKUP($A1070,'DATA PENGUKURAN GARDU'!$A:$BS,46,0)</f>
        <v>#N/A</v>
      </c>
      <c r="V1070" s="18" t="e">
        <f t="shared" si="545"/>
        <v>#N/A</v>
      </c>
      <c r="W1070" s="17" t="e">
        <f>VLOOKUP($A1070,'DATA PENGUKURAN GARDU'!$A:$BS,48,0)</f>
        <v>#N/A</v>
      </c>
      <c r="X1070" s="17" t="e">
        <f>VLOOKUP($A1070,'DATA PENGUKURAN GARDU'!$A:$BS,53,0)</f>
        <v>#N/A</v>
      </c>
      <c r="Y1070" s="17" t="e">
        <f>VLOOKUP($A1070,'DATA PENGUKURAN GARDU'!$A:$BS,54,0)</f>
        <v>#N/A</v>
      </c>
      <c r="Z1070" s="17" t="e">
        <f>VLOOKUP($A1070,'DATA PENGUKURAN GARDU'!$A:$BS,55,0)</f>
        <v>#N/A</v>
      </c>
      <c r="AA1070" s="20" t="e">
        <f>VLOOKUP($B1070,'DATA PENGUKURAN GARDU'!$A:$BS,42,0)</f>
        <v>#N/A</v>
      </c>
      <c r="AB1070" s="21" t="e">
        <f t="shared" si="546"/>
        <v>#N/A</v>
      </c>
      <c r="AC1070" s="20" t="e">
        <f>VLOOKUP($B1070,'DATA PENGUKURAN GARDU'!$A:$BS,44,0)</f>
        <v>#N/A</v>
      </c>
      <c r="AD1070" s="21" t="e">
        <f t="shared" si="547"/>
        <v>#N/A</v>
      </c>
      <c r="AE1070" s="20" t="e">
        <f>VLOOKUP($B1070,'DATA PENGUKURAN GARDU'!$A:$BS,46,0)</f>
        <v>#N/A</v>
      </c>
      <c r="AF1070" s="21" t="e">
        <f t="shared" si="548"/>
        <v>#N/A</v>
      </c>
      <c r="AG1070" s="20" t="e">
        <f>VLOOKUP($B1070,'DATA PENGUKURAN GARDU'!$A:$BS,46,0)</f>
        <v>#N/A</v>
      </c>
      <c r="AH1070" s="20" t="e">
        <f>VLOOKUP($B1070,'DATA PENGUKURAN GARDU'!$A:$BS,53,0)</f>
        <v>#N/A</v>
      </c>
      <c r="AI1070" s="20" t="e">
        <f>VLOOKUP($B1070,'DATA PENGUKURAN GARDU'!$A:$BS,54,0)</f>
        <v>#N/A</v>
      </c>
      <c r="AJ1070" s="17" t="e">
        <f>VLOOKUP($C1070,'DATA PENGUKURAN GARDU'!$A:$BS,42,0)</f>
        <v>#N/A</v>
      </c>
      <c r="AK1070" s="23" t="e">
        <f t="shared" si="549"/>
        <v>#N/A</v>
      </c>
      <c r="AL1070" s="17" t="e">
        <f>VLOOKUP($C1070,'DATA PENGUKURAN GARDU'!$A:$BS,44,0)</f>
        <v>#N/A</v>
      </c>
      <c r="AM1070" s="23" t="e">
        <f t="shared" si="550"/>
        <v>#N/A</v>
      </c>
      <c r="AN1070" s="17" t="e">
        <f>VLOOKUP($C1070,'DATA PENGUKURAN GARDU'!$A:$BS,46,0)</f>
        <v>#N/A</v>
      </c>
      <c r="AO1070" s="23" t="e">
        <f t="shared" si="551"/>
        <v>#N/A</v>
      </c>
      <c r="AP1070" s="17" t="e">
        <f>VLOOKUP($C1070,'DATA PENGUKURAN GARDU'!$A:$BS,46,0)</f>
        <v>#N/A</v>
      </c>
      <c r="AQ1070" s="17" t="e">
        <f>VLOOKUP($C1070,'DATA PENGUKURAN GARDU'!$A:$BS,53,0)</f>
        <v>#N/A</v>
      </c>
      <c r="AR1070" s="17" t="e">
        <f>VLOOKUP($C1070,'DATA PENGUKURAN GARDU'!$A:$BS,54,0)</f>
        <v>#N/A</v>
      </c>
      <c r="AS1070" s="20" t="e">
        <f>VLOOKUP($D1070,'DATA PENGUKURAN GARDU'!$A:$BS,42,0)</f>
        <v>#N/A</v>
      </c>
      <c r="AT1070" s="21" t="e">
        <f t="shared" si="552"/>
        <v>#N/A</v>
      </c>
      <c r="AU1070" s="20" t="e">
        <f>VLOOKUP($D1070,'DATA PENGUKURAN GARDU'!$A:$BS,44,0)</f>
        <v>#N/A</v>
      </c>
      <c r="AV1070" s="21" t="e">
        <f t="shared" si="553"/>
        <v>#N/A</v>
      </c>
      <c r="AW1070" s="20" t="e">
        <f>VLOOKUP($D1070,'DATA PENGUKURAN GARDU'!$A:$BS,46,0)</f>
        <v>#N/A</v>
      </c>
      <c r="AX1070" s="21" t="e">
        <f t="shared" si="554"/>
        <v>#N/A</v>
      </c>
      <c r="AY1070" s="20" t="e">
        <f>VLOOKUP($D1070,'DATA PENGUKURAN GARDU'!$A:$BS,46,0)</f>
        <v>#N/A</v>
      </c>
      <c r="AZ1070" s="20" t="e">
        <f>VLOOKUP($D1070,'DATA PENGUKURAN GARDU'!$A:$BS,53,0)</f>
        <v>#N/A</v>
      </c>
      <c r="BA1070" s="20" t="e">
        <f>VLOOKUP($D1070,'DATA PENGUKURAN GARDU'!$A:$BS,54,0)</f>
        <v>#N/A</v>
      </c>
      <c r="BB1070" s="17" t="e">
        <f>VLOOKUP($E1070,'DATA PENGUKURAN GARDU'!$A:$BS,42,0)</f>
        <v>#N/A</v>
      </c>
      <c r="BC1070" s="23" t="e">
        <f t="shared" si="555"/>
        <v>#N/A</v>
      </c>
      <c r="BD1070" s="17" t="e">
        <f>VLOOKUP($E1070,'DATA PENGUKURAN GARDU'!$A:$BS,44,0)</f>
        <v>#N/A</v>
      </c>
      <c r="BE1070" s="23" t="e">
        <f t="shared" si="556"/>
        <v>#N/A</v>
      </c>
      <c r="BF1070" s="17" t="e">
        <f>VLOOKUP($E1070,'DATA PENGUKURAN GARDU'!$A:$BS,46,0)</f>
        <v>#N/A</v>
      </c>
      <c r="BG1070" s="23" t="e">
        <f t="shared" si="557"/>
        <v>#N/A</v>
      </c>
      <c r="BH1070" s="17" t="e">
        <f>VLOOKUP($E1070,'DATA PENGUKURAN GARDU'!$A:$BS,46,0)</f>
        <v>#N/A</v>
      </c>
      <c r="BI1070" s="17" t="e">
        <f>VLOOKUP($E1070,'DATA PENGUKURAN GARDU'!$A:$BS,53,0)</f>
        <v>#N/A</v>
      </c>
      <c r="BJ1070" s="17" t="e">
        <f>VLOOKUP($E1070,'DATA PENGUKURAN GARDU'!$A:$BS,54,0)</f>
        <v>#N/A</v>
      </c>
      <c r="BK1070" s="20" t="e">
        <f t="shared" si="558"/>
        <v>#N/A</v>
      </c>
      <c r="BL1070" s="20" t="e">
        <f t="shared" si="559"/>
        <v>#N/A</v>
      </c>
      <c r="BM1070" s="20" t="e">
        <f t="shared" si="560"/>
        <v>#N/A</v>
      </c>
      <c r="BN1070" s="25" t="e">
        <f t="shared" si="561"/>
        <v>#N/A</v>
      </c>
      <c r="BO1070" s="26" t="str">
        <f t="shared" si="562"/>
        <v>0</v>
      </c>
      <c r="BP1070" s="21" t="e">
        <f t="shared" si="563"/>
        <v>#VALUE!</v>
      </c>
      <c r="BQ1070" s="20" t="e">
        <f t="shared" si="564"/>
        <v>#N/A</v>
      </c>
      <c r="BR1070" s="20" t="e">
        <v>#N/A</v>
      </c>
      <c r="BS1070" s="9" t="e">
        <v>#N/A</v>
      </c>
      <c r="BT1070" s="2" t="e">
        <f t="shared" si="565"/>
        <v>#VALUE!</v>
      </c>
      <c r="BU1070" s="2" t="e">
        <f t="shared" si="533"/>
        <v>#N/A</v>
      </c>
      <c r="BV1070" s="2" t="e">
        <f t="shared" si="534"/>
        <v>#N/A</v>
      </c>
    </row>
    <row r="1071" s="2" customFormat="1" ht="22.95" customHeight="1" spans="1:74">
      <c r="A1071" s="9" t="str">
        <f t="shared" si="535"/>
        <v>K-122Induk</v>
      </c>
      <c r="B1071" s="9" t="str">
        <f t="shared" si="536"/>
        <v>K-122jurusan 1</v>
      </c>
      <c r="C1071" s="9" t="str">
        <f t="shared" si="537"/>
        <v>K-122jurusan 2</v>
      </c>
      <c r="D1071" s="9" t="str">
        <f t="shared" si="538"/>
        <v>K-122jurusan 3</v>
      </c>
      <c r="E1071" s="9" t="str">
        <f t="shared" si="539"/>
        <v>K-122jurusan 4</v>
      </c>
      <c r="F1071" s="10" t="s">
        <v>462</v>
      </c>
      <c r="G1071" s="10" t="s">
        <v>132</v>
      </c>
      <c r="H1071" s="10" t="s">
        <v>1303</v>
      </c>
      <c r="I1071" s="10">
        <v>0.739588</v>
      </c>
      <c r="J1071" s="10">
        <v>124.322481</v>
      </c>
      <c r="K1071" s="10" t="s">
        <v>7465</v>
      </c>
      <c r="L1071" s="10" t="s">
        <v>7465</v>
      </c>
      <c r="M1071" s="10" t="s">
        <v>7465</v>
      </c>
      <c r="N1071" s="14">
        <f t="shared" si="540"/>
        <v>0</v>
      </c>
      <c r="O1071" s="15" t="e">
        <f t="shared" si="541"/>
        <v>#VALUE!</v>
      </c>
      <c r="P1071" s="15" t="e">
        <f t="shared" si="542"/>
        <v>#VALUE!</v>
      </c>
      <c r="Q1071" s="17" t="e">
        <f>VLOOKUP($A1071,'DATA PENGUKURAN GARDU'!$A:$BS,42,0)</f>
        <v>#N/A</v>
      </c>
      <c r="R1071" s="18" t="e">
        <f t="shared" si="543"/>
        <v>#N/A</v>
      </c>
      <c r="S1071" s="17" t="e">
        <f>VLOOKUP($A1071,'DATA PENGUKURAN GARDU'!$A:$BS,44,0)</f>
        <v>#N/A</v>
      </c>
      <c r="T1071" s="18" t="e">
        <f t="shared" si="544"/>
        <v>#N/A</v>
      </c>
      <c r="U1071" s="17" t="e">
        <f>VLOOKUP($A1071,'DATA PENGUKURAN GARDU'!$A:$BS,46,0)</f>
        <v>#N/A</v>
      </c>
      <c r="V1071" s="18" t="e">
        <f t="shared" si="545"/>
        <v>#N/A</v>
      </c>
      <c r="W1071" s="17" t="e">
        <f>VLOOKUP($A1071,'DATA PENGUKURAN GARDU'!$A:$BS,48,0)</f>
        <v>#N/A</v>
      </c>
      <c r="X1071" s="17" t="e">
        <f>VLOOKUP($A1071,'DATA PENGUKURAN GARDU'!$A:$BS,53,0)</f>
        <v>#N/A</v>
      </c>
      <c r="Y1071" s="17" t="e">
        <f>VLOOKUP($A1071,'DATA PENGUKURAN GARDU'!$A:$BS,54,0)</f>
        <v>#N/A</v>
      </c>
      <c r="Z1071" s="17" t="e">
        <f>VLOOKUP($A1071,'DATA PENGUKURAN GARDU'!$A:$BS,55,0)</f>
        <v>#N/A</v>
      </c>
      <c r="AA1071" s="20" t="e">
        <f>VLOOKUP($B1071,'DATA PENGUKURAN GARDU'!$A:$BS,42,0)</f>
        <v>#N/A</v>
      </c>
      <c r="AB1071" s="21" t="e">
        <f t="shared" si="546"/>
        <v>#N/A</v>
      </c>
      <c r="AC1071" s="20" t="e">
        <f>VLOOKUP($B1071,'DATA PENGUKURAN GARDU'!$A:$BS,44,0)</f>
        <v>#N/A</v>
      </c>
      <c r="AD1071" s="21" t="e">
        <f t="shared" si="547"/>
        <v>#N/A</v>
      </c>
      <c r="AE1071" s="20" t="e">
        <f>VLOOKUP($B1071,'DATA PENGUKURAN GARDU'!$A:$BS,46,0)</f>
        <v>#N/A</v>
      </c>
      <c r="AF1071" s="21" t="e">
        <f t="shared" si="548"/>
        <v>#N/A</v>
      </c>
      <c r="AG1071" s="20" t="e">
        <f>VLOOKUP($B1071,'DATA PENGUKURAN GARDU'!$A:$BS,46,0)</f>
        <v>#N/A</v>
      </c>
      <c r="AH1071" s="20" t="e">
        <f>VLOOKUP($B1071,'DATA PENGUKURAN GARDU'!$A:$BS,53,0)</f>
        <v>#N/A</v>
      </c>
      <c r="AI1071" s="20" t="e">
        <f>VLOOKUP($B1071,'DATA PENGUKURAN GARDU'!$A:$BS,54,0)</f>
        <v>#N/A</v>
      </c>
      <c r="AJ1071" s="17" t="e">
        <f>VLOOKUP($C1071,'DATA PENGUKURAN GARDU'!$A:$BS,42,0)</f>
        <v>#N/A</v>
      </c>
      <c r="AK1071" s="23" t="e">
        <f t="shared" si="549"/>
        <v>#N/A</v>
      </c>
      <c r="AL1071" s="17" t="e">
        <f>VLOOKUP($C1071,'DATA PENGUKURAN GARDU'!$A:$BS,44,0)</f>
        <v>#N/A</v>
      </c>
      <c r="AM1071" s="23" t="e">
        <f t="shared" si="550"/>
        <v>#N/A</v>
      </c>
      <c r="AN1071" s="17" t="e">
        <f>VLOOKUP($C1071,'DATA PENGUKURAN GARDU'!$A:$BS,46,0)</f>
        <v>#N/A</v>
      </c>
      <c r="AO1071" s="23" t="e">
        <f t="shared" si="551"/>
        <v>#N/A</v>
      </c>
      <c r="AP1071" s="17" t="e">
        <f>VLOOKUP($C1071,'DATA PENGUKURAN GARDU'!$A:$BS,46,0)</f>
        <v>#N/A</v>
      </c>
      <c r="AQ1071" s="17" t="e">
        <f>VLOOKUP($C1071,'DATA PENGUKURAN GARDU'!$A:$BS,53,0)</f>
        <v>#N/A</v>
      </c>
      <c r="AR1071" s="17" t="e">
        <f>VLOOKUP($C1071,'DATA PENGUKURAN GARDU'!$A:$BS,54,0)</f>
        <v>#N/A</v>
      </c>
      <c r="AS1071" s="20" t="e">
        <f>VLOOKUP($D1071,'DATA PENGUKURAN GARDU'!$A:$BS,42,0)</f>
        <v>#N/A</v>
      </c>
      <c r="AT1071" s="21" t="e">
        <f t="shared" si="552"/>
        <v>#N/A</v>
      </c>
      <c r="AU1071" s="20" t="e">
        <f>VLOOKUP($D1071,'DATA PENGUKURAN GARDU'!$A:$BS,44,0)</f>
        <v>#N/A</v>
      </c>
      <c r="AV1071" s="21" t="e">
        <f t="shared" si="553"/>
        <v>#N/A</v>
      </c>
      <c r="AW1071" s="20" t="e">
        <f>VLOOKUP($D1071,'DATA PENGUKURAN GARDU'!$A:$BS,46,0)</f>
        <v>#N/A</v>
      </c>
      <c r="AX1071" s="21" t="e">
        <f t="shared" si="554"/>
        <v>#N/A</v>
      </c>
      <c r="AY1071" s="20" t="e">
        <f>VLOOKUP($D1071,'DATA PENGUKURAN GARDU'!$A:$BS,46,0)</f>
        <v>#N/A</v>
      </c>
      <c r="AZ1071" s="20" t="e">
        <f>VLOOKUP($D1071,'DATA PENGUKURAN GARDU'!$A:$BS,53,0)</f>
        <v>#N/A</v>
      </c>
      <c r="BA1071" s="20" t="e">
        <f>VLOOKUP($D1071,'DATA PENGUKURAN GARDU'!$A:$BS,54,0)</f>
        <v>#N/A</v>
      </c>
      <c r="BB1071" s="17" t="e">
        <f>VLOOKUP($E1071,'DATA PENGUKURAN GARDU'!$A:$BS,42,0)</f>
        <v>#N/A</v>
      </c>
      <c r="BC1071" s="23" t="e">
        <f t="shared" si="555"/>
        <v>#N/A</v>
      </c>
      <c r="BD1071" s="17" t="e">
        <f>VLOOKUP($E1071,'DATA PENGUKURAN GARDU'!$A:$BS,44,0)</f>
        <v>#N/A</v>
      </c>
      <c r="BE1071" s="23" t="e">
        <f t="shared" si="556"/>
        <v>#N/A</v>
      </c>
      <c r="BF1071" s="17" t="e">
        <f>VLOOKUP($E1071,'DATA PENGUKURAN GARDU'!$A:$BS,46,0)</f>
        <v>#N/A</v>
      </c>
      <c r="BG1071" s="23" t="e">
        <f t="shared" si="557"/>
        <v>#N/A</v>
      </c>
      <c r="BH1071" s="17" t="e">
        <f>VLOOKUP($E1071,'DATA PENGUKURAN GARDU'!$A:$BS,46,0)</f>
        <v>#N/A</v>
      </c>
      <c r="BI1071" s="17" t="e">
        <f>VLOOKUP($E1071,'DATA PENGUKURAN GARDU'!$A:$BS,53,0)</f>
        <v>#N/A</v>
      </c>
      <c r="BJ1071" s="17" t="e">
        <f>VLOOKUP($E1071,'DATA PENGUKURAN GARDU'!$A:$BS,54,0)</f>
        <v>#N/A</v>
      </c>
      <c r="BK1071" s="20" t="e">
        <f t="shared" si="558"/>
        <v>#N/A</v>
      </c>
      <c r="BL1071" s="20" t="e">
        <f t="shared" si="559"/>
        <v>#N/A</v>
      </c>
      <c r="BM1071" s="20" t="e">
        <f t="shared" si="560"/>
        <v>#N/A</v>
      </c>
      <c r="BN1071" s="25" t="e">
        <f t="shared" si="561"/>
        <v>#N/A</v>
      </c>
      <c r="BO1071" s="26" t="str">
        <f t="shared" si="562"/>
        <v>0</v>
      </c>
      <c r="BP1071" s="21" t="e">
        <f t="shared" si="563"/>
        <v>#VALUE!</v>
      </c>
      <c r="BQ1071" s="20" t="e">
        <f t="shared" si="564"/>
        <v>#N/A</v>
      </c>
      <c r="BR1071" s="20" t="e">
        <v>#N/A</v>
      </c>
      <c r="BS1071" s="9" t="e">
        <v>#N/A</v>
      </c>
      <c r="BT1071" s="2" t="e">
        <f t="shared" si="565"/>
        <v>#VALUE!</v>
      </c>
      <c r="BU1071" s="2" t="e">
        <f t="shared" si="533"/>
        <v>#N/A</v>
      </c>
      <c r="BV1071" s="2" t="e">
        <f t="shared" si="534"/>
        <v>#N/A</v>
      </c>
    </row>
    <row r="1072" s="2" customFormat="1" ht="22.95" customHeight="1" spans="1:74">
      <c r="A1072" s="9" t="str">
        <f t="shared" si="535"/>
        <v>M 01Induk</v>
      </c>
      <c r="B1072" s="9" t="str">
        <f t="shared" si="536"/>
        <v>M 01jurusan 1</v>
      </c>
      <c r="C1072" s="9" t="str">
        <f t="shared" si="537"/>
        <v>M 01jurusan 2</v>
      </c>
      <c r="D1072" s="9" t="str">
        <f t="shared" si="538"/>
        <v>M 01jurusan 3</v>
      </c>
      <c r="E1072" s="9" t="str">
        <f t="shared" si="539"/>
        <v>M 01jurusan 4</v>
      </c>
      <c r="F1072" s="10" t="s">
        <v>131</v>
      </c>
      <c r="G1072" s="10" t="s">
        <v>131</v>
      </c>
      <c r="H1072" s="10" t="s">
        <v>1304</v>
      </c>
      <c r="I1072" s="10">
        <v>0.651949</v>
      </c>
      <c r="J1072" s="10">
        <v>124.229325</v>
      </c>
      <c r="K1072" s="10" t="s">
        <v>7465</v>
      </c>
      <c r="L1072" s="10" t="s">
        <v>7465</v>
      </c>
      <c r="M1072" s="10" t="s">
        <v>7465</v>
      </c>
      <c r="N1072" s="14">
        <f t="shared" si="540"/>
        <v>0</v>
      </c>
      <c r="O1072" s="15" t="e">
        <f t="shared" si="541"/>
        <v>#VALUE!</v>
      </c>
      <c r="P1072" s="15" t="e">
        <f t="shared" si="542"/>
        <v>#VALUE!</v>
      </c>
      <c r="Q1072" s="17" t="e">
        <f>VLOOKUP($A1072,'DATA PENGUKURAN GARDU'!$A:$BS,42,0)</f>
        <v>#N/A</v>
      </c>
      <c r="R1072" s="18" t="e">
        <f t="shared" si="543"/>
        <v>#N/A</v>
      </c>
      <c r="S1072" s="17" t="e">
        <f>VLOOKUP($A1072,'DATA PENGUKURAN GARDU'!$A:$BS,44,0)</f>
        <v>#N/A</v>
      </c>
      <c r="T1072" s="18" t="e">
        <f t="shared" si="544"/>
        <v>#N/A</v>
      </c>
      <c r="U1072" s="17" t="e">
        <f>VLOOKUP($A1072,'DATA PENGUKURAN GARDU'!$A:$BS,46,0)</f>
        <v>#N/A</v>
      </c>
      <c r="V1072" s="18" t="e">
        <f t="shared" si="545"/>
        <v>#N/A</v>
      </c>
      <c r="W1072" s="17" t="e">
        <f>VLOOKUP($A1072,'DATA PENGUKURAN GARDU'!$A:$BS,48,0)</f>
        <v>#N/A</v>
      </c>
      <c r="X1072" s="17" t="e">
        <f>VLOOKUP($A1072,'DATA PENGUKURAN GARDU'!$A:$BS,53,0)</f>
        <v>#N/A</v>
      </c>
      <c r="Y1072" s="17" t="e">
        <f>VLOOKUP($A1072,'DATA PENGUKURAN GARDU'!$A:$BS,54,0)</f>
        <v>#N/A</v>
      </c>
      <c r="Z1072" s="17" t="e">
        <f>VLOOKUP($A1072,'DATA PENGUKURAN GARDU'!$A:$BS,55,0)</f>
        <v>#N/A</v>
      </c>
      <c r="AA1072" s="20" t="e">
        <f>VLOOKUP($B1072,'DATA PENGUKURAN GARDU'!$A:$BS,42,0)</f>
        <v>#N/A</v>
      </c>
      <c r="AB1072" s="21" t="e">
        <f t="shared" si="546"/>
        <v>#N/A</v>
      </c>
      <c r="AC1072" s="20" t="e">
        <f>VLOOKUP($B1072,'DATA PENGUKURAN GARDU'!$A:$BS,44,0)</f>
        <v>#N/A</v>
      </c>
      <c r="AD1072" s="21" t="e">
        <f t="shared" si="547"/>
        <v>#N/A</v>
      </c>
      <c r="AE1072" s="20" t="e">
        <f>VLOOKUP($B1072,'DATA PENGUKURAN GARDU'!$A:$BS,46,0)</f>
        <v>#N/A</v>
      </c>
      <c r="AF1072" s="21" t="e">
        <f t="shared" si="548"/>
        <v>#N/A</v>
      </c>
      <c r="AG1072" s="20" t="e">
        <f>VLOOKUP($B1072,'DATA PENGUKURAN GARDU'!$A:$BS,46,0)</f>
        <v>#N/A</v>
      </c>
      <c r="AH1072" s="20" t="e">
        <f>VLOOKUP($B1072,'DATA PENGUKURAN GARDU'!$A:$BS,53,0)</f>
        <v>#N/A</v>
      </c>
      <c r="AI1072" s="20" t="e">
        <f>VLOOKUP($B1072,'DATA PENGUKURAN GARDU'!$A:$BS,54,0)</f>
        <v>#N/A</v>
      </c>
      <c r="AJ1072" s="17" t="e">
        <f>VLOOKUP($C1072,'DATA PENGUKURAN GARDU'!$A:$BS,42,0)</f>
        <v>#N/A</v>
      </c>
      <c r="AK1072" s="23" t="e">
        <f t="shared" si="549"/>
        <v>#N/A</v>
      </c>
      <c r="AL1072" s="17" t="e">
        <f>VLOOKUP($C1072,'DATA PENGUKURAN GARDU'!$A:$BS,44,0)</f>
        <v>#N/A</v>
      </c>
      <c r="AM1072" s="23" t="e">
        <f t="shared" si="550"/>
        <v>#N/A</v>
      </c>
      <c r="AN1072" s="17" t="e">
        <f>VLOOKUP($C1072,'DATA PENGUKURAN GARDU'!$A:$BS,46,0)</f>
        <v>#N/A</v>
      </c>
      <c r="AO1072" s="23" t="e">
        <f t="shared" si="551"/>
        <v>#N/A</v>
      </c>
      <c r="AP1072" s="17" t="e">
        <f>VLOOKUP($C1072,'DATA PENGUKURAN GARDU'!$A:$BS,46,0)</f>
        <v>#N/A</v>
      </c>
      <c r="AQ1072" s="17" t="e">
        <f>VLOOKUP($C1072,'DATA PENGUKURAN GARDU'!$A:$BS,53,0)</f>
        <v>#N/A</v>
      </c>
      <c r="AR1072" s="17" t="e">
        <f>VLOOKUP($C1072,'DATA PENGUKURAN GARDU'!$A:$BS,54,0)</f>
        <v>#N/A</v>
      </c>
      <c r="AS1072" s="20" t="e">
        <f>VLOOKUP($D1072,'DATA PENGUKURAN GARDU'!$A:$BS,42,0)</f>
        <v>#N/A</v>
      </c>
      <c r="AT1072" s="21" t="e">
        <f t="shared" si="552"/>
        <v>#N/A</v>
      </c>
      <c r="AU1072" s="20" t="e">
        <f>VLOOKUP($D1072,'DATA PENGUKURAN GARDU'!$A:$BS,44,0)</f>
        <v>#N/A</v>
      </c>
      <c r="AV1072" s="21" t="e">
        <f t="shared" si="553"/>
        <v>#N/A</v>
      </c>
      <c r="AW1072" s="20" t="e">
        <f>VLOOKUP($D1072,'DATA PENGUKURAN GARDU'!$A:$BS,46,0)</f>
        <v>#N/A</v>
      </c>
      <c r="AX1072" s="21" t="e">
        <f t="shared" si="554"/>
        <v>#N/A</v>
      </c>
      <c r="AY1072" s="20" t="e">
        <f>VLOOKUP($D1072,'DATA PENGUKURAN GARDU'!$A:$BS,46,0)</f>
        <v>#N/A</v>
      </c>
      <c r="AZ1072" s="20" t="e">
        <f>VLOOKUP($D1072,'DATA PENGUKURAN GARDU'!$A:$BS,53,0)</f>
        <v>#N/A</v>
      </c>
      <c r="BA1072" s="20" t="e">
        <f>VLOOKUP($D1072,'DATA PENGUKURAN GARDU'!$A:$BS,54,0)</f>
        <v>#N/A</v>
      </c>
      <c r="BB1072" s="17" t="e">
        <f>VLOOKUP($E1072,'DATA PENGUKURAN GARDU'!$A:$BS,42,0)</f>
        <v>#N/A</v>
      </c>
      <c r="BC1072" s="23" t="e">
        <f t="shared" si="555"/>
        <v>#N/A</v>
      </c>
      <c r="BD1072" s="17" t="e">
        <f>VLOOKUP($E1072,'DATA PENGUKURAN GARDU'!$A:$BS,44,0)</f>
        <v>#N/A</v>
      </c>
      <c r="BE1072" s="23" t="e">
        <f t="shared" si="556"/>
        <v>#N/A</v>
      </c>
      <c r="BF1072" s="17" t="e">
        <f>VLOOKUP($E1072,'DATA PENGUKURAN GARDU'!$A:$BS,46,0)</f>
        <v>#N/A</v>
      </c>
      <c r="BG1072" s="23" t="e">
        <f t="shared" si="557"/>
        <v>#N/A</v>
      </c>
      <c r="BH1072" s="17" t="e">
        <f>VLOOKUP($E1072,'DATA PENGUKURAN GARDU'!$A:$BS,46,0)</f>
        <v>#N/A</v>
      </c>
      <c r="BI1072" s="17" t="e">
        <f>VLOOKUP($E1072,'DATA PENGUKURAN GARDU'!$A:$BS,53,0)</f>
        <v>#N/A</v>
      </c>
      <c r="BJ1072" s="17" t="e">
        <f>VLOOKUP($E1072,'DATA PENGUKURAN GARDU'!$A:$BS,54,0)</f>
        <v>#N/A</v>
      </c>
      <c r="BK1072" s="20" t="e">
        <f t="shared" si="558"/>
        <v>#N/A</v>
      </c>
      <c r="BL1072" s="20" t="e">
        <f t="shared" si="559"/>
        <v>#N/A</v>
      </c>
      <c r="BM1072" s="20" t="e">
        <f t="shared" si="560"/>
        <v>#N/A</v>
      </c>
      <c r="BN1072" s="25" t="e">
        <f t="shared" si="561"/>
        <v>#N/A</v>
      </c>
      <c r="BO1072" s="26" t="str">
        <f t="shared" si="562"/>
        <v>0</v>
      </c>
      <c r="BP1072" s="21" t="e">
        <f t="shared" si="563"/>
        <v>#VALUE!</v>
      </c>
      <c r="BQ1072" s="20" t="e">
        <f t="shared" si="564"/>
        <v>#N/A</v>
      </c>
      <c r="BR1072" s="20" t="e">
        <v>#N/A</v>
      </c>
      <c r="BS1072" s="9" t="e">
        <v>#N/A</v>
      </c>
      <c r="BT1072" s="2" t="e">
        <f t="shared" si="565"/>
        <v>#VALUE!</v>
      </c>
      <c r="BU1072" s="2" t="e">
        <f t="shared" si="533"/>
        <v>#N/A</v>
      </c>
      <c r="BV1072" s="2" t="e">
        <f t="shared" si="534"/>
        <v>#N/A</v>
      </c>
    </row>
    <row r="1073" s="2" customFormat="1" ht="22.95" customHeight="1" spans="1:74">
      <c r="A1073" s="9" t="str">
        <f t="shared" si="535"/>
        <v>M 04Induk</v>
      </c>
      <c r="B1073" s="9" t="str">
        <f t="shared" si="536"/>
        <v>M 04jurusan 1</v>
      </c>
      <c r="C1073" s="9" t="str">
        <f t="shared" si="537"/>
        <v>M 04jurusan 2</v>
      </c>
      <c r="D1073" s="9" t="str">
        <f t="shared" si="538"/>
        <v>M 04jurusan 3</v>
      </c>
      <c r="E1073" s="9" t="str">
        <f t="shared" si="539"/>
        <v>M 04jurusan 4</v>
      </c>
      <c r="F1073" s="10" t="s">
        <v>131</v>
      </c>
      <c r="G1073" s="10" t="s">
        <v>131</v>
      </c>
      <c r="H1073" s="10" t="s">
        <v>1305</v>
      </c>
      <c r="I1073" s="10">
        <v>0.646651</v>
      </c>
      <c r="J1073" s="10">
        <v>124.210685</v>
      </c>
      <c r="K1073" s="10" t="s">
        <v>7465</v>
      </c>
      <c r="L1073" s="10" t="s">
        <v>7465</v>
      </c>
      <c r="M1073" s="10" t="s">
        <v>7465</v>
      </c>
      <c r="N1073" s="14">
        <f t="shared" si="540"/>
        <v>0</v>
      </c>
      <c r="O1073" s="15" t="e">
        <f t="shared" si="541"/>
        <v>#VALUE!</v>
      </c>
      <c r="P1073" s="15" t="e">
        <f t="shared" si="542"/>
        <v>#VALUE!</v>
      </c>
      <c r="Q1073" s="17" t="e">
        <f>VLOOKUP($A1073,'DATA PENGUKURAN GARDU'!$A:$BS,42,0)</f>
        <v>#N/A</v>
      </c>
      <c r="R1073" s="18" t="e">
        <f t="shared" si="543"/>
        <v>#N/A</v>
      </c>
      <c r="S1073" s="17" t="e">
        <f>VLOOKUP($A1073,'DATA PENGUKURAN GARDU'!$A:$BS,44,0)</f>
        <v>#N/A</v>
      </c>
      <c r="T1073" s="18" t="e">
        <f t="shared" si="544"/>
        <v>#N/A</v>
      </c>
      <c r="U1073" s="17" t="e">
        <f>VLOOKUP($A1073,'DATA PENGUKURAN GARDU'!$A:$BS,46,0)</f>
        <v>#N/A</v>
      </c>
      <c r="V1073" s="18" t="e">
        <f t="shared" si="545"/>
        <v>#N/A</v>
      </c>
      <c r="W1073" s="17" t="e">
        <f>VLOOKUP($A1073,'DATA PENGUKURAN GARDU'!$A:$BS,48,0)</f>
        <v>#N/A</v>
      </c>
      <c r="X1073" s="17" t="e">
        <f>VLOOKUP($A1073,'DATA PENGUKURAN GARDU'!$A:$BS,53,0)</f>
        <v>#N/A</v>
      </c>
      <c r="Y1073" s="17" t="e">
        <f>VLOOKUP($A1073,'DATA PENGUKURAN GARDU'!$A:$BS,54,0)</f>
        <v>#N/A</v>
      </c>
      <c r="Z1073" s="17" t="e">
        <f>VLOOKUP($A1073,'DATA PENGUKURAN GARDU'!$A:$BS,55,0)</f>
        <v>#N/A</v>
      </c>
      <c r="AA1073" s="20" t="e">
        <f>VLOOKUP($B1073,'DATA PENGUKURAN GARDU'!$A:$BS,42,0)</f>
        <v>#N/A</v>
      </c>
      <c r="AB1073" s="21" t="e">
        <f t="shared" si="546"/>
        <v>#N/A</v>
      </c>
      <c r="AC1073" s="20" t="e">
        <f>VLOOKUP($B1073,'DATA PENGUKURAN GARDU'!$A:$BS,44,0)</f>
        <v>#N/A</v>
      </c>
      <c r="AD1073" s="21" t="e">
        <f t="shared" si="547"/>
        <v>#N/A</v>
      </c>
      <c r="AE1073" s="20" t="e">
        <f>VLOOKUP($B1073,'DATA PENGUKURAN GARDU'!$A:$BS,46,0)</f>
        <v>#N/A</v>
      </c>
      <c r="AF1073" s="21" t="e">
        <f t="shared" si="548"/>
        <v>#N/A</v>
      </c>
      <c r="AG1073" s="20" t="e">
        <f>VLOOKUP($B1073,'DATA PENGUKURAN GARDU'!$A:$BS,46,0)</f>
        <v>#N/A</v>
      </c>
      <c r="AH1073" s="20" t="e">
        <f>VLOOKUP($B1073,'DATA PENGUKURAN GARDU'!$A:$BS,53,0)</f>
        <v>#N/A</v>
      </c>
      <c r="AI1073" s="20" t="e">
        <f>VLOOKUP($B1073,'DATA PENGUKURAN GARDU'!$A:$BS,54,0)</f>
        <v>#N/A</v>
      </c>
      <c r="AJ1073" s="17" t="e">
        <f>VLOOKUP($C1073,'DATA PENGUKURAN GARDU'!$A:$BS,42,0)</f>
        <v>#N/A</v>
      </c>
      <c r="AK1073" s="23" t="e">
        <f t="shared" si="549"/>
        <v>#N/A</v>
      </c>
      <c r="AL1073" s="17" t="e">
        <f>VLOOKUP($C1073,'DATA PENGUKURAN GARDU'!$A:$BS,44,0)</f>
        <v>#N/A</v>
      </c>
      <c r="AM1073" s="23" t="e">
        <f t="shared" si="550"/>
        <v>#N/A</v>
      </c>
      <c r="AN1073" s="17" t="e">
        <f>VLOOKUP($C1073,'DATA PENGUKURAN GARDU'!$A:$BS,46,0)</f>
        <v>#N/A</v>
      </c>
      <c r="AO1073" s="23" t="e">
        <f t="shared" si="551"/>
        <v>#N/A</v>
      </c>
      <c r="AP1073" s="17" t="e">
        <f>VLOOKUP($C1073,'DATA PENGUKURAN GARDU'!$A:$BS,46,0)</f>
        <v>#N/A</v>
      </c>
      <c r="AQ1073" s="17" t="e">
        <f>VLOOKUP($C1073,'DATA PENGUKURAN GARDU'!$A:$BS,53,0)</f>
        <v>#N/A</v>
      </c>
      <c r="AR1073" s="17" t="e">
        <f>VLOOKUP($C1073,'DATA PENGUKURAN GARDU'!$A:$BS,54,0)</f>
        <v>#N/A</v>
      </c>
      <c r="AS1073" s="20" t="e">
        <f>VLOOKUP($D1073,'DATA PENGUKURAN GARDU'!$A:$BS,42,0)</f>
        <v>#N/A</v>
      </c>
      <c r="AT1073" s="21" t="e">
        <f t="shared" si="552"/>
        <v>#N/A</v>
      </c>
      <c r="AU1073" s="20" t="e">
        <f>VLOOKUP($D1073,'DATA PENGUKURAN GARDU'!$A:$BS,44,0)</f>
        <v>#N/A</v>
      </c>
      <c r="AV1073" s="21" t="e">
        <f t="shared" si="553"/>
        <v>#N/A</v>
      </c>
      <c r="AW1073" s="20" t="e">
        <f>VLOOKUP($D1073,'DATA PENGUKURAN GARDU'!$A:$BS,46,0)</f>
        <v>#N/A</v>
      </c>
      <c r="AX1073" s="21" t="e">
        <f t="shared" si="554"/>
        <v>#N/A</v>
      </c>
      <c r="AY1073" s="20" t="e">
        <f>VLOOKUP($D1073,'DATA PENGUKURAN GARDU'!$A:$BS,46,0)</f>
        <v>#N/A</v>
      </c>
      <c r="AZ1073" s="20" t="e">
        <f>VLOOKUP($D1073,'DATA PENGUKURAN GARDU'!$A:$BS,53,0)</f>
        <v>#N/A</v>
      </c>
      <c r="BA1073" s="20" t="e">
        <f>VLOOKUP($D1073,'DATA PENGUKURAN GARDU'!$A:$BS,54,0)</f>
        <v>#N/A</v>
      </c>
      <c r="BB1073" s="17" t="e">
        <f>VLOOKUP($E1073,'DATA PENGUKURAN GARDU'!$A:$BS,42,0)</f>
        <v>#N/A</v>
      </c>
      <c r="BC1073" s="23" t="e">
        <f t="shared" si="555"/>
        <v>#N/A</v>
      </c>
      <c r="BD1073" s="17" t="e">
        <f>VLOOKUP($E1073,'DATA PENGUKURAN GARDU'!$A:$BS,44,0)</f>
        <v>#N/A</v>
      </c>
      <c r="BE1073" s="23" t="e">
        <f t="shared" si="556"/>
        <v>#N/A</v>
      </c>
      <c r="BF1073" s="17" t="e">
        <f>VLOOKUP($E1073,'DATA PENGUKURAN GARDU'!$A:$BS,46,0)</f>
        <v>#N/A</v>
      </c>
      <c r="BG1073" s="23" t="e">
        <f t="shared" si="557"/>
        <v>#N/A</v>
      </c>
      <c r="BH1073" s="17" t="e">
        <f>VLOOKUP($E1073,'DATA PENGUKURAN GARDU'!$A:$BS,46,0)</f>
        <v>#N/A</v>
      </c>
      <c r="BI1073" s="17" t="e">
        <f>VLOOKUP($E1073,'DATA PENGUKURAN GARDU'!$A:$BS,53,0)</f>
        <v>#N/A</v>
      </c>
      <c r="BJ1073" s="17" t="e">
        <f>VLOOKUP($E1073,'DATA PENGUKURAN GARDU'!$A:$BS,54,0)</f>
        <v>#N/A</v>
      </c>
      <c r="BK1073" s="20" t="e">
        <f t="shared" si="558"/>
        <v>#N/A</v>
      </c>
      <c r="BL1073" s="20" t="e">
        <f t="shared" si="559"/>
        <v>#N/A</v>
      </c>
      <c r="BM1073" s="20" t="e">
        <f t="shared" si="560"/>
        <v>#N/A</v>
      </c>
      <c r="BN1073" s="25" t="e">
        <f t="shared" si="561"/>
        <v>#N/A</v>
      </c>
      <c r="BO1073" s="26" t="str">
        <f t="shared" si="562"/>
        <v>0</v>
      </c>
      <c r="BP1073" s="21" t="e">
        <f t="shared" si="563"/>
        <v>#VALUE!</v>
      </c>
      <c r="BQ1073" s="20" t="e">
        <f t="shared" si="564"/>
        <v>#N/A</v>
      </c>
      <c r="BR1073" s="20" t="e">
        <v>#N/A</v>
      </c>
      <c r="BS1073" s="9" t="e">
        <v>#N/A</v>
      </c>
      <c r="BT1073" s="2" t="e">
        <f t="shared" si="565"/>
        <v>#VALUE!</v>
      </c>
      <c r="BU1073" s="2" t="e">
        <f t="shared" si="533"/>
        <v>#N/A</v>
      </c>
      <c r="BV1073" s="2" t="e">
        <f t="shared" si="534"/>
        <v>#N/A</v>
      </c>
    </row>
    <row r="1074" s="2" customFormat="1" ht="22.95" customHeight="1" spans="1:74">
      <c r="A1074" s="9" t="str">
        <f t="shared" si="535"/>
        <v>M 139Induk</v>
      </c>
      <c r="B1074" s="9" t="str">
        <f t="shared" si="536"/>
        <v>M 139jurusan 1</v>
      </c>
      <c r="C1074" s="9" t="str">
        <f t="shared" si="537"/>
        <v>M 139jurusan 2</v>
      </c>
      <c r="D1074" s="9" t="str">
        <f t="shared" si="538"/>
        <v>M 139jurusan 3</v>
      </c>
      <c r="E1074" s="9" t="str">
        <f t="shared" si="539"/>
        <v>M 139jurusan 4</v>
      </c>
      <c r="F1074" s="10" t="s">
        <v>131</v>
      </c>
      <c r="G1074" s="10" t="s">
        <v>131</v>
      </c>
      <c r="H1074" s="10" t="s">
        <v>1306</v>
      </c>
      <c r="I1074" s="10">
        <v>0.54832</v>
      </c>
      <c r="J1074" s="10">
        <v>124.04263</v>
      </c>
      <c r="K1074" s="10" t="s">
        <v>7465</v>
      </c>
      <c r="L1074" s="10" t="s">
        <v>7465</v>
      </c>
      <c r="M1074" s="10" t="s">
        <v>7465</v>
      </c>
      <c r="N1074" s="14">
        <f t="shared" si="540"/>
        <v>0</v>
      </c>
      <c r="O1074" s="15" t="e">
        <f t="shared" si="541"/>
        <v>#VALUE!</v>
      </c>
      <c r="P1074" s="15" t="e">
        <f t="shared" si="542"/>
        <v>#VALUE!</v>
      </c>
      <c r="Q1074" s="17" t="e">
        <f>VLOOKUP($A1074,'DATA PENGUKURAN GARDU'!$A:$BS,42,0)</f>
        <v>#N/A</v>
      </c>
      <c r="R1074" s="18" t="e">
        <f t="shared" si="543"/>
        <v>#N/A</v>
      </c>
      <c r="S1074" s="17" t="e">
        <f>VLOOKUP($A1074,'DATA PENGUKURAN GARDU'!$A:$BS,44,0)</f>
        <v>#N/A</v>
      </c>
      <c r="T1074" s="18" t="e">
        <f t="shared" si="544"/>
        <v>#N/A</v>
      </c>
      <c r="U1074" s="17" t="e">
        <f>VLOOKUP($A1074,'DATA PENGUKURAN GARDU'!$A:$BS,46,0)</f>
        <v>#N/A</v>
      </c>
      <c r="V1074" s="18" t="e">
        <f t="shared" si="545"/>
        <v>#N/A</v>
      </c>
      <c r="W1074" s="17" t="e">
        <f>VLOOKUP($A1074,'DATA PENGUKURAN GARDU'!$A:$BS,48,0)</f>
        <v>#N/A</v>
      </c>
      <c r="X1074" s="17" t="e">
        <f>VLOOKUP($A1074,'DATA PENGUKURAN GARDU'!$A:$BS,53,0)</f>
        <v>#N/A</v>
      </c>
      <c r="Y1074" s="17" t="e">
        <f>VLOOKUP($A1074,'DATA PENGUKURAN GARDU'!$A:$BS,54,0)</f>
        <v>#N/A</v>
      </c>
      <c r="Z1074" s="17" t="e">
        <f>VLOOKUP($A1074,'DATA PENGUKURAN GARDU'!$A:$BS,55,0)</f>
        <v>#N/A</v>
      </c>
      <c r="AA1074" s="20" t="e">
        <f>VLOOKUP($B1074,'DATA PENGUKURAN GARDU'!$A:$BS,42,0)</f>
        <v>#N/A</v>
      </c>
      <c r="AB1074" s="21" t="e">
        <f t="shared" si="546"/>
        <v>#N/A</v>
      </c>
      <c r="AC1074" s="20" t="e">
        <f>VLOOKUP($B1074,'DATA PENGUKURAN GARDU'!$A:$BS,44,0)</f>
        <v>#N/A</v>
      </c>
      <c r="AD1074" s="21" t="e">
        <f t="shared" si="547"/>
        <v>#N/A</v>
      </c>
      <c r="AE1074" s="20" t="e">
        <f>VLOOKUP($B1074,'DATA PENGUKURAN GARDU'!$A:$BS,46,0)</f>
        <v>#N/A</v>
      </c>
      <c r="AF1074" s="21" t="e">
        <f t="shared" si="548"/>
        <v>#N/A</v>
      </c>
      <c r="AG1074" s="20" t="e">
        <f>VLOOKUP($B1074,'DATA PENGUKURAN GARDU'!$A:$BS,46,0)</f>
        <v>#N/A</v>
      </c>
      <c r="AH1074" s="20" t="e">
        <f>VLOOKUP($B1074,'DATA PENGUKURAN GARDU'!$A:$BS,53,0)</f>
        <v>#N/A</v>
      </c>
      <c r="AI1074" s="20" t="e">
        <f>VLOOKUP($B1074,'DATA PENGUKURAN GARDU'!$A:$BS,54,0)</f>
        <v>#N/A</v>
      </c>
      <c r="AJ1074" s="17" t="e">
        <f>VLOOKUP($C1074,'DATA PENGUKURAN GARDU'!$A:$BS,42,0)</f>
        <v>#N/A</v>
      </c>
      <c r="AK1074" s="23" t="e">
        <f t="shared" si="549"/>
        <v>#N/A</v>
      </c>
      <c r="AL1074" s="17" t="e">
        <f>VLOOKUP($C1074,'DATA PENGUKURAN GARDU'!$A:$BS,44,0)</f>
        <v>#N/A</v>
      </c>
      <c r="AM1074" s="23" t="e">
        <f t="shared" si="550"/>
        <v>#N/A</v>
      </c>
      <c r="AN1074" s="17" t="e">
        <f>VLOOKUP($C1074,'DATA PENGUKURAN GARDU'!$A:$BS,46,0)</f>
        <v>#N/A</v>
      </c>
      <c r="AO1074" s="23" t="e">
        <f t="shared" si="551"/>
        <v>#N/A</v>
      </c>
      <c r="AP1074" s="17" t="e">
        <f>VLOOKUP($C1074,'DATA PENGUKURAN GARDU'!$A:$BS,46,0)</f>
        <v>#N/A</v>
      </c>
      <c r="AQ1074" s="17" t="e">
        <f>VLOOKUP($C1074,'DATA PENGUKURAN GARDU'!$A:$BS,53,0)</f>
        <v>#N/A</v>
      </c>
      <c r="AR1074" s="17" t="e">
        <f>VLOOKUP($C1074,'DATA PENGUKURAN GARDU'!$A:$BS,54,0)</f>
        <v>#N/A</v>
      </c>
      <c r="AS1074" s="20" t="e">
        <f>VLOOKUP($D1074,'DATA PENGUKURAN GARDU'!$A:$BS,42,0)</f>
        <v>#N/A</v>
      </c>
      <c r="AT1074" s="21" t="e">
        <f t="shared" si="552"/>
        <v>#N/A</v>
      </c>
      <c r="AU1074" s="20" t="e">
        <f>VLOOKUP($D1074,'DATA PENGUKURAN GARDU'!$A:$BS,44,0)</f>
        <v>#N/A</v>
      </c>
      <c r="AV1074" s="21" t="e">
        <f t="shared" si="553"/>
        <v>#N/A</v>
      </c>
      <c r="AW1074" s="20" t="e">
        <f>VLOOKUP($D1074,'DATA PENGUKURAN GARDU'!$A:$BS,46,0)</f>
        <v>#N/A</v>
      </c>
      <c r="AX1074" s="21" t="e">
        <f t="shared" si="554"/>
        <v>#N/A</v>
      </c>
      <c r="AY1074" s="20" t="e">
        <f>VLOOKUP($D1074,'DATA PENGUKURAN GARDU'!$A:$BS,46,0)</f>
        <v>#N/A</v>
      </c>
      <c r="AZ1074" s="20" t="e">
        <f>VLOOKUP($D1074,'DATA PENGUKURAN GARDU'!$A:$BS,53,0)</f>
        <v>#N/A</v>
      </c>
      <c r="BA1074" s="20" t="e">
        <f>VLOOKUP($D1074,'DATA PENGUKURAN GARDU'!$A:$BS,54,0)</f>
        <v>#N/A</v>
      </c>
      <c r="BB1074" s="17" t="e">
        <f>VLOOKUP($E1074,'DATA PENGUKURAN GARDU'!$A:$BS,42,0)</f>
        <v>#N/A</v>
      </c>
      <c r="BC1074" s="23" t="e">
        <f t="shared" si="555"/>
        <v>#N/A</v>
      </c>
      <c r="BD1074" s="17" t="e">
        <f>VLOOKUP($E1074,'DATA PENGUKURAN GARDU'!$A:$BS,44,0)</f>
        <v>#N/A</v>
      </c>
      <c r="BE1074" s="23" t="e">
        <f t="shared" si="556"/>
        <v>#N/A</v>
      </c>
      <c r="BF1074" s="17" t="e">
        <f>VLOOKUP($E1074,'DATA PENGUKURAN GARDU'!$A:$BS,46,0)</f>
        <v>#N/A</v>
      </c>
      <c r="BG1074" s="23" t="e">
        <f t="shared" si="557"/>
        <v>#N/A</v>
      </c>
      <c r="BH1074" s="17" t="e">
        <f>VLOOKUP($E1074,'DATA PENGUKURAN GARDU'!$A:$BS,46,0)</f>
        <v>#N/A</v>
      </c>
      <c r="BI1074" s="17" t="e">
        <f>VLOOKUP($E1074,'DATA PENGUKURAN GARDU'!$A:$BS,53,0)</f>
        <v>#N/A</v>
      </c>
      <c r="BJ1074" s="17" t="e">
        <f>VLOOKUP($E1074,'DATA PENGUKURAN GARDU'!$A:$BS,54,0)</f>
        <v>#N/A</v>
      </c>
      <c r="BK1074" s="20" t="e">
        <f t="shared" si="558"/>
        <v>#N/A</v>
      </c>
      <c r="BL1074" s="20" t="e">
        <f t="shared" si="559"/>
        <v>#N/A</v>
      </c>
      <c r="BM1074" s="20" t="e">
        <f t="shared" si="560"/>
        <v>#N/A</v>
      </c>
      <c r="BN1074" s="25" t="e">
        <f t="shared" si="561"/>
        <v>#N/A</v>
      </c>
      <c r="BO1074" s="26" t="str">
        <f t="shared" si="562"/>
        <v>0</v>
      </c>
      <c r="BP1074" s="21" t="e">
        <f t="shared" si="563"/>
        <v>#VALUE!</v>
      </c>
      <c r="BQ1074" s="20" t="e">
        <f t="shared" si="564"/>
        <v>#N/A</v>
      </c>
      <c r="BR1074" s="20" t="e">
        <v>#N/A</v>
      </c>
      <c r="BS1074" s="9" t="e">
        <v>#N/A</v>
      </c>
      <c r="BT1074" s="2" t="e">
        <f t="shared" si="565"/>
        <v>#VALUE!</v>
      </c>
      <c r="BU1074" s="2" t="e">
        <f t="shared" si="533"/>
        <v>#N/A</v>
      </c>
      <c r="BV1074" s="2" t="e">
        <f t="shared" si="534"/>
        <v>#N/A</v>
      </c>
    </row>
    <row r="1075" s="2" customFormat="1" ht="22.95" customHeight="1" spans="1:74">
      <c r="A1075" s="9" t="str">
        <f t="shared" si="535"/>
        <v>M 144Induk</v>
      </c>
      <c r="B1075" s="9" t="str">
        <f t="shared" si="536"/>
        <v>M 144jurusan 1</v>
      </c>
      <c r="C1075" s="9" t="str">
        <f t="shared" si="537"/>
        <v>M 144jurusan 2</v>
      </c>
      <c r="D1075" s="9" t="str">
        <f t="shared" si="538"/>
        <v>M 144jurusan 3</v>
      </c>
      <c r="E1075" s="9" t="str">
        <f t="shared" si="539"/>
        <v>M 144jurusan 4</v>
      </c>
      <c r="F1075" s="10" t="s">
        <v>131</v>
      </c>
      <c r="G1075" s="10" t="s">
        <v>131</v>
      </c>
      <c r="H1075" s="10" t="s">
        <v>1307</v>
      </c>
      <c r="I1075" s="10">
        <v>0.54548</v>
      </c>
      <c r="J1075" s="10">
        <v>124.02697</v>
      </c>
      <c r="K1075" s="10" t="s">
        <v>7465</v>
      </c>
      <c r="L1075" s="10" t="s">
        <v>7465</v>
      </c>
      <c r="M1075" s="10" t="s">
        <v>7465</v>
      </c>
      <c r="N1075" s="14">
        <f t="shared" si="540"/>
        <v>0</v>
      </c>
      <c r="O1075" s="15" t="e">
        <f t="shared" si="541"/>
        <v>#VALUE!</v>
      </c>
      <c r="P1075" s="15" t="e">
        <f t="shared" si="542"/>
        <v>#VALUE!</v>
      </c>
      <c r="Q1075" s="17" t="e">
        <f>VLOOKUP($A1075,'DATA PENGUKURAN GARDU'!$A:$BS,42,0)</f>
        <v>#N/A</v>
      </c>
      <c r="R1075" s="18" t="e">
        <f t="shared" si="543"/>
        <v>#N/A</v>
      </c>
      <c r="S1075" s="17" t="e">
        <f>VLOOKUP($A1075,'DATA PENGUKURAN GARDU'!$A:$BS,44,0)</f>
        <v>#N/A</v>
      </c>
      <c r="T1075" s="18" t="e">
        <f t="shared" si="544"/>
        <v>#N/A</v>
      </c>
      <c r="U1075" s="17" t="e">
        <f>VLOOKUP($A1075,'DATA PENGUKURAN GARDU'!$A:$BS,46,0)</f>
        <v>#N/A</v>
      </c>
      <c r="V1075" s="18" t="e">
        <f t="shared" si="545"/>
        <v>#N/A</v>
      </c>
      <c r="W1075" s="17" t="e">
        <f>VLOOKUP($A1075,'DATA PENGUKURAN GARDU'!$A:$BS,48,0)</f>
        <v>#N/A</v>
      </c>
      <c r="X1075" s="17" t="e">
        <f>VLOOKUP($A1075,'DATA PENGUKURAN GARDU'!$A:$BS,53,0)</f>
        <v>#N/A</v>
      </c>
      <c r="Y1075" s="17" t="e">
        <f>VLOOKUP($A1075,'DATA PENGUKURAN GARDU'!$A:$BS,54,0)</f>
        <v>#N/A</v>
      </c>
      <c r="Z1075" s="17" t="e">
        <f>VLOOKUP($A1075,'DATA PENGUKURAN GARDU'!$A:$BS,55,0)</f>
        <v>#N/A</v>
      </c>
      <c r="AA1075" s="20" t="e">
        <f>VLOOKUP($B1075,'DATA PENGUKURAN GARDU'!$A:$BS,42,0)</f>
        <v>#N/A</v>
      </c>
      <c r="AB1075" s="21" t="e">
        <f t="shared" si="546"/>
        <v>#N/A</v>
      </c>
      <c r="AC1075" s="20" t="e">
        <f>VLOOKUP($B1075,'DATA PENGUKURAN GARDU'!$A:$BS,44,0)</f>
        <v>#N/A</v>
      </c>
      <c r="AD1075" s="21" t="e">
        <f t="shared" si="547"/>
        <v>#N/A</v>
      </c>
      <c r="AE1075" s="20" t="e">
        <f>VLOOKUP($B1075,'DATA PENGUKURAN GARDU'!$A:$BS,46,0)</f>
        <v>#N/A</v>
      </c>
      <c r="AF1075" s="21" t="e">
        <f t="shared" si="548"/>
        <v>#N/A</v>
      </c>
      <c r="AG1075" s="20" t="e">
        <f>VLOOKUP($B1075,'DATA PENGUKURAN GARDU'!$A:$BS,46,0)</f>
        <v>#N/A</v>
      </c>
      <c r="AH1075" s="20" t="e">
        <f>VLOOKUP($B1075,'DATA PENGUKURAN GARDU'!$A:$BS,53,0)</f>
        <v>#N/A</v>
      </c>
      <c r="AI1075" s="20" t="e">
        <f>VLOOKUP($B1075,'DATA PENGUKURAN GARDU'!$A:$BS,54,0)</f>
        <v>#N/A</v>
      </c>
      <c r="AJ1075" s="17" t="e">
        <f>VLOOKUP($C1075,'DATA PENGUKURAN GARDU'!$A:$BS,42,0)</f>
        <v>#N/A</v>
      </c>
      <c r="AK1075" s="23" t="e">
        <f t="shared" si="549"/>
        <v>#N/A</v>
      </c>
      <c r="AL1075" s="17" t="e">
        <f>VLOOKUP($C1075,'DATA PENGUKURAN GARDU'!$A:$BS,44,0)</f>
        <v>#N/A</v>
      </c>
      <c r="AM1075" s="23" t="e">
        <f t="shared" si="550"/>
        <v>#N/A</v>
      </c>
      <c r="AN1075" s="17" t="e">
        <f>VLOOKUP($C1075,'DATA PENGUKURAN GARDU'!$A:$BS,46,0)</f>
        <v>#N/A</v>
      </c>
      <c r="AO1075" s="23" t="e">
        <f t="shared" si="551"/>
        <v>#N/A</v>
      </c>
      <c r="AP1075" s="17" t="e">
        <f>VLOOKUP($C1075,'DATA PENGUKURAN GARDU'!$A:$BS,46,0)</f>
        <v>#N/A</v>
      </c>
      <c r="AQ1075" s="17" t="e">
        <f>VLOOKUP($C1075,'DATA PENGUKURAN GARDU'!$A:$BS,53,0)</f>
        <v>#N/A</v>
      </c>
      <c r="AR1075" s="17" t="e">
        <f>VLOOKUP($C1075,'DATA PENGUKURAN GARDU'!$A:$BS,54,0)</f>
        <v>#N/A</v>
      </c>
      <c r="AS1075" s="20" t="e">
        <f>VLOOKUP($D1075,'DATA PENGUKURAN GARDU'!$A:$BS,42,0)</f>
        <v>#N/A</v>
      </c>
      <c r="AT1075" s="21" t="e">
        <f t="shared" si="552"/>
        <v>#N/A</v>
      </c>
      <c r="AU1075" s="20" t="e">
        <f>VLOOKUP($D1075,'DATA PENGUKURAN GARDU'!$A:$BS,44,0)</f>
        <v>#N/A</v>
      </c>
      <c r="AV1075" s="21" t="e">
        <f t="shared" si="553"/>
        <v>#N/A</v>
      </c>
      <c r="AW1075" s="20" t="e">
        <f>VLOOKUP($D1075,'DATA PENGUKURAN GARDU'!$A:$BS,46,0)</f>
        <v>#N/A</v>
      </c>
      <c r="AX1075" s="21" t="e">
        <f t="shared" si="554"/>
        <v>#N/A</v>
      </c>
      <c r="AY1075" s="20" t="e">
        <f>VLOOKUP($D1075,'DATA PENGUKURAN GARDU'!$A:$BS,46,0)</f>
        <v>#N/A</v>
      </c>
      <c r="AZ1075" s="20" t="e">
        <f>VLOOKUP($D1075,'DATA PENGUKURAN GARDU'!$A:$BS,53,0)</f>
        <v>#N/A</v>
      </c>
      <c r="BA1075" s="20" t="e">
        <f>VLOOKUP($D1075,'DATA PENGUKURAN GARDU'!$A:$BS,54,0)</f>
        <v>#N/A</v>
      </c>
      <c r="BB1075" s="17" t="e">
        <f>VLOOKUP($E1075,'DATA PENGUKURAN GARDU'!$A:$BS,42,0)</f>
        <v>#N/A</v>
      </c>
      <c r="BC1075" s="23" t="e">
        <f t="shared" si="555"/>
        <v>#N/A</v>
      </c>
      <c r="BD1075" s="17" t="e">
        <f>VLOOKUP($E1075,'DATA PENGUKURAN GARDU'!$A:$BS,44,0)</f>
        <v>#N/A</v>
      </c>
      <c r="BE1075" s="23" t="e">
        <f t="shared" si="556"/>
        <v>#N/A</v>
      </c>
      <c r="BF1075" s="17" t="e">
        <f>VLOOKUP($E1075,'DATA PENGUKURAN GARDU'!$A:$BS,46,0)</f>
        <v>#N/A</v>
      </c>
      <c r="BG1075" s="23" t="e">
        <f t="shared" si="557"/>
        <v>#N/A</v>
      </c>
      <c r="BH1075" s="17" t="e">
        <f>VLOOKUP($E1075,'DATA PENGUKURAN GARDU'!$A:$BS,46,0)</f>
        <v>#N/A</v>
      </c>
      <c r="BI1075" s="17" t="e">
        <f>VLOOKUP($E1075,'DATA PENGUKURAN GARDU'!$A:$BS,53,0)</f>
        <v>#N/A</v>
      </c>
      <c r="BJ1075" s="17" t="e">
        <f>VLOOKUP($E1075,'DATA PENGUKURAN GARDU'!$A:$BS,54,0)</f>
        <v>#N/A</v>
      </c>
      <c r="BK1075" s="20" t="e">
        <f t="shared" si="558"/>
        <v>#N/A</v>
      </c>
      <c r="BL1075" s="20" t="e">
        <f t="shared" si="559"/>
        <v>#N/A</v>
      </c>
      <c r="BM1075" s="20" t="e">
        <f t="shared" si="560"/>
        <v>#N/A</v>
      </c>
      <c r="BN1075" s="25" t="e">
        <f t="shared" si="561"/>
        <v>#N/A</v>
      </c>
      <c r="BO1075" s="26" t="str">
        <f t="shared" si="562"/>
        <v>0</v>
      </c>
      <c r="BP1075" s="21" t="e">
        <f t="shared" si="563"/>
        <v>#VALUE!</v>
      </c>
      <c r="BQ1075" s="20" t="e">
        <f t="shared" si="564"/>
        <v>#N/A</v>
      </c>
      <c r="BR1075" s="20" t="e">
        <v>#N/A</v>
      </c>
      <c r="BS1075" s="9" t="e">
        <v>#N/A</v>
      </c>
      <c r="BT1075" s="2" t="e">
        <f t="shared" si="565"/>
        <v>#VALUE!</v>
      </c>
      <c r="BU1075" s="2" t="e">
        <f t="shared" si="533"/>
        <v>#N/A</v>
      </c>
      <c r="BV1075" s="2" t="e">
        <f t="shared" si="534"/>
        <v>#N/A</v>
      </c>
    </row>
    <row r="1076" s="2" customFormat="1" ht="22.95" customHeight="1" spans="1:74">
      <c r="A1076" s="9" t="str">
        <f t="shared" si="535"/>
        <v>M 146Induk</v>
      </c>
      <c r="B1076" s="9" t="str">
        <f t="shared" si="536"/>
        <v>M 146jurusan 1</v>
      </c>
      <c r="C1076" s="9" t="str">
        <f t="shared" si="537"/>
        <v>M 146jurusan 2</v>
      </c>
      <c r="D1076" s="9" t="str">
        <f t="shared" si="538"/>
        <v>M 146jurusan 3</v>
      </c>
      <c r="E1076" s="9" t="str">
        <f t="shared" si="539"/>
        <v>M 146jurusan 4</v>
      </c>
      <c r="F1076" s="10" t="s">
        <v>131</v>
      </c>
      <c r="G1076" s="10" t="s">
        <v>131</v>
      </c>
      <c r="H1076" s="10" t="s">
        <v>1308</v>
      </c>
      <c r="I1076" s="10">
        <v>0.54082</v>
      </c>
      <c r="J1076" s="10">
        <v>124.0321</v>
      </c>
      <c r="K1076" s="10" t="s">
        <v>7465</v>
      </c>
      <c r="L1076" s="10" t="s">
        <v>7465</v>
      </c>
      <c r="M1076" s="10" t="s">
        <v>7465</v>
      </c>
      <c r="N1076" s="14">
        <f t="shared" si="540"/>
        <v>0</v>
      </c>
      <c r="O1076" s="15" t="e">
        <f t="shared" si="541"/>
        <v>#VALUE!</v>
      </c>
      <c r="P1076" s="15" t="e">
        <f t="shared" si="542"/>
        <v>#VALUE!</v>
      </c>
      <c r="Q1076" s="17" t="e">
        <f>VLOOKUP($A1076,'DATA PENGUKURAN GARDU'!$A:$BS,42,0)</f>
        <v>#N/A</v>
      </c>
      <c r="R1076" s="18" t="e">
        <f t="shared" si="543"/>
        <v>#N/A</v>
      </c>
      <c r="S1076" s="17" t="e">
        <f>VLOOKUP($A1076,'DATA PENGUKURAN GARDU'!$A:$BS,44,0)</f>
        <v>#N/A</v>
      </c>
      <c r="T1076" s="18" t="e">
        <f t="shared" si="544"/>
        <v>#N/A</v>
      </c>
      <c r="U1076" s="17" t="e">
        <f>VLOOKUP($A1076,'DATA PENGUKURAN GARDU'!$A:$BS,46,0)</f>
        <v>#N/A</v>
      </c>
      <c r="V1076" s="18" t="e">
        <f t="shared" si="545"/>
        <v>#N/A</v>
      </c>
      <c r="W1076" s="17" t="e">
        <f>VLOOKUP($A1076,'DATA PENGUKURAN GARDU'!$A:$BS,48,0)</f>
        <v>#N/A</v>
      </c>
      <c r="X1076" s="17" t="e">
        <f>VLOOKUP($A1076,'DATA PENGUKURAN GARDU'!$A:$BS,53,0)</f>
        <v>#N/A</v>
      </c>
      <c r="Y1076" s="17" t="e">
        <f>VLOOKUP($A1076,'DATA PENGUKURAN GARDU'!$A:$BS,54,0)</f>
        <v>#N/A</v>
      </c>
      <c r="Z1076" s="17" t="e">
        <f>VLOOKUP($A1076,'DATA PENGUKURAN GARDU'!$A:$BS,55,0)</f>
        <v>#N/A</v>
      </c>
      <c r="AA1076" s="20" t="e">
        <f>VLOOKUP($B1076,'DATA PENGUKURAN GARDU'!$A:$BS,42,0)</f>
        <v>#N/A</v>
      </c>
      <c r="AB1076" s="21" t="e">
        <f t="shared" si="546"/>
        <v>#N/A</v>
      </c>
      <c r="AC1076" s="20" t="e">
        <f>VLOOKUP($B1076,'DATA PENGUKURAN GARDU'!$A:$BS,44,0)</f>
        <v>#N/A</v>
      </c>
      <c r="AD1076" s="21" t="e">
        <f t="shared" si="547"/>
        <v>#N/A</v>
      </c>
      <c r="AE1076" s="20" t="e">
        <f>VLOOKUP($B1076,'DATA PENGUKURAN GARDU'!$A:$BS,46,0)</f>
        <v>#N/A</v>
      </c>
      <c r="AF1076" s="21" t="e">
        <f t="shared" si="548"/>
        <v>#N/A</v>
      </c>
      <c r="AG1076" s="20" t="e">
        <f>VLOOKUP($B1076,'DATA PENGUKURAN GARDU'!$A:$BS,46,0)</f>
        <v>#N/A</v>
      </c>
      <c r="AH1076" s="20" t="e">
        <f>VLOOKUP($B1076,'DATA PENGUKURAN GARDU'!$A:$BS,53,0)</f>
        <v>#N/A</v>
      </c>
      <c r="AI1076" s="20" t="e">
        <f>VLOOKUP($B1076,'DATA PENGUKURAN GARDU'!$A:$BS,54,0)</f>
        <v>#N/A</v>
      </c>
      <c r="AJ1076" s="17" t="e">
        <f>VLOOKUP($C1076,'DATA PENGUKURAN GARDU'!$A:$BS,42,0)</f>
        <v>#N/A</v>
      </c>
      <c r="AK1076" s="23" t="e">
        <f t="shared" si="549"/>
        <v>#N/A</v>
      </c>
      <c r="AL1076" s="17" t="e">
        <f>VLOOKUP($C1076,'DATA PENGUKURAN GARDU'!$A:$BS,44,0)</f>
        <v>#N/A</v>
      </c>
      <c r="AM1076" s="23" t="e">
        <f t="shared" si="550"/>
        <v>#N/A</v>
      </c>
      <c r="AN1076" s="17" t="e">
        <f>VLOOKUP($C1076,'DATA PENGUKURAN GARDU'!$A:$BS,46,0)</f>
        <v>#N/A</v>
      </c>
      <c r="AO1076" s="23" t="e">
        <f t="shared" si="551"/>
        <v>#N/A</v>
      </c>
      <c r="AP1076" s="17" t="e">
        <f>VLOOKUP($C1076,'DATA PENGUKURAN GARDU'!$A:$BS,46,0)</f>
        <v>#N/A</v>
      </c>
      <c r="AQ1076" s="17" t="e">
        <f>VLOOKUP($C1076,'DATA PENGUKURAN GARDU'!$A:$BS,53,0)</f>
        <v>#N/A</v>
      </c>
      <c r="AR1076" s="17" t="e">
        <f>VLOOKUP($C1076,'DATA PENGUKURAN GARDU'!$A:$BS,54,0)</f>
        <v>#N/A</v>
      </c>
      <c r="AS1076" s="20" t="e">
        <f>VLOOKUP($D1076,'DATA PENGUKURAN GARDU'!$A:$BS,42,0)</f>
        <v>#N/A</v>
      </c>
      <c r="AT1076" s="21" t="e">
        <f t="shared" si="552"/>
        <v>#N/A</v>
      </c>
      <c r="AU1076" s="20" t="e">
        <f>VLOOKUP($D1076,'DATA PENGUKURAN GARDU'!$A:$BS,44,0)</f>
        <v>#N/A</v>
      </c>
      <c r="AV1076" s="21" t="e">
        <f t="shared" si="553"/>
        <v>#N/A</v>
      </c>
      <c r="AW1076" s="20" t="e">
        <f>VLOOKUP($D1076,'DATA PENGUKURAN GARDU'!$A:$BS,46,0)</f>
        <v>#N/A</v>
      </c>
      <c r="AX1076" s="21" t="e">
        <f t="shared" si="554"/>
        <v>#N/A</v>
      </c>
      <c r="AY1076" s="20" t="e">
        <f>VLOOKUP($D1076,'DATA PENGUKURAN GARDU'!$A:$BS,46,0)</f>
        <v>#N/A</v>
      </c>
      <c r="AZ1076" s="20" t="e">
        <f>VLOOKUP($D1076,'DATA PENGUKURAN GARDU'!$A:$BS,53,0)</f>
        <v>#N/A</v>
      </c>
      <c r="BA1076" s="20" t="e">
        <f>VLOOKUP($D1076,'DATA PENGUKURAN GARDU'!$A:$BS,54,0)</f>
        <v>#N/A</v>
      </c>
      <c r="BB1076" s="17" t="e">
        <f>VLOOKUP($E1076,'DATA PENGUKURAN GARDU'!$A:$BS,42,0)</f>
        <v>#N/A</v>
      </c>
      <c r="BC1076" s="23" t="e">
        <f t="shared" si="555"/>
        <v>#N/A</v>
      </c>
      <c r="BD1076" s="17" t="e">
        <f>VLOOKUP($E1076,'DATA PENGUKURAN GARDU'!$A:$BS,44,0)</f>
        <v>#N/A</v>
      </c>
      <c r="BE1076" s="23" t="e">
        <f t="shared" si="556"/>
        <v>#N/A</v>
      </c>
      <c r="BF1076" s="17" t="e">
        <f>VLOOKUP($E1076,'DATA PENGUKURAN GARDU'!$A:$BS,46,0)</f>
        <v>#N/A</v>
      </c>
      <c r="BG1076" s="23" t="e">
        <f t="shared" si="557"/>
        <v>#N/A</v>
      </c>
      <c r="BH1076" s="17" t="e">
        <f>VLOOKUP($E1076,'DATA PENGUKURAN GARDU'!$A:$BS,46,0)</f>
        <v>#N/A</v>
      </c>
      <c r="BI1076" s="17" t="e">
        <f>VLOOKUP($E1076,'DATA PENGUKURAN GARDU'!$A:$BS,53,0)</f>
        <v>#N/A</v>
      </c>
      <c r="BJ1076" s="17" t="e">
        <f>VLOOKUP($E1076,'DATA PENGUKURAN GARDU'!$A:$BS,54,0)</f>
        <v>#N/A</v>
      </c>
      <c r="BK1076" s="20" t="e">
        <f t="shared" si="558"/>
        <v>#N/A</v>
      </c>
      <c r="BL1076" s="20" t="e">
        <f t="shared" si="559"/>
        <v>#N/A</v>
      </c>
      <c r="BM1076" s="20" t="e">
        <f t="shared" si="560"/>
        <v>#N/A</v>
      </c>
      <c r="BN1076" s="25" t="e">
        <f t="shared" si="561"/>
        <v>#N/A</v>
      </c>
      <c r="BO1076" s="26" t="str">
        <f t="shared" si="562"/>
        <v>0</v>
      </c>
      <c r="BP1076" s="21" t="e">
        <f t="shared" si="563"/>
        <v>#VALUE!</v>
      </c>
      <c r="BQ1076" s="20" t="e">
        <f t="shared" si="564"/>
        <v>#N/A</v>
      </c>
      <c r="BR1076" s="20" t="e">
        <v>#N/A</v>
      </c>
      <c r="BS1076" s="9" t="e">
        <v>#N/A</v>
      </c>
      <c r="BT1076" s="2" t="e">
        <f t="shared" si="565"/>
        <v>#VALUE!</v>
      </c>
      <c r="BU1076" s="2" t="e">
        <f t="shared" si="533"/>
        <v>#N/A</v>
      </c>
      <c r="BV1076" s="2" t="e">
        <f t="shared" si="534"/>
        <v>#N/A</v>
      </c>
    </row>
    <row r="1077" s="2" customFormat="1" ht="22.95" customHeight="1" spans="1:74">
      <c r="A1077" s="9" t="str">
        <f t="shared" si="535"/>
        <v>BB 054Induk</v>
      </c>
      <c r="B1077" s="9" t="str">
        <f t="shared" si="536"/>
        <v>BB 054jurusan 1</v>
      </c>
      <c r="C1077" s="9" t="str">
        <f t="shared" si="537"/>
        <v>BB 054jurusan 2</v>
      </c>
      <c r="D1077" s="9" t="str">
        <f t="shared" si="538"/>
        <v>BB 054jurusan 3</v>
      </c>
      <c r="E1077" s="9" t="str">
        <f t="shared" si="539"/>
        <v>BB 054jurusan 4</v>
      </c>
      <c r="F1077" s="10" t="s">
        <v>1204</v>
      </c>
      <c r="G1077" s="10" t="s">
        <v>4</v>
      </c>
      <c r="H1077" s="10" t="s">
        <v>1309</v>
      </c>
      <c r="I1077" s="10">
        <v>0.8764</v>
      </c>
      <c r="J1077" s="10">
        <v>123.57642</v>
      </c>
      <c r="K1077" s="10" t="s">
        <v>7465</v>
      </c>
      <c r="L1077" s="10" t="s">
        <v>7465</v>
      </c>
      <c r="M1077" s="10" t="s">
        <v>7465</v>
      </c>
      <c r="N1077" s="14">
        <f t="shared" si="540"/>
        <v>0</v>
      </c>
      <c r="O1077" s="15" t="e">
        <f t="shared" si="541"/>
        <v>#VALUE!</v>
      </c>
      <c r="P1077" s="15" t="e">
        <f t="shared" si="542"/>
        <v>#VALUE!</v>
      </c>
      <c r="Q1077" s="17" t="e">
        <f>VLOOKUP($A1077,'DATA PENGUKURAN GARDU'!$A:$BS,42,0)</f>
        <v>#N/A</v>
      </c>
      <c r="R1077" s="18" t="e">
        <f t="shared" si="543"/>
        <v>#N/A</v>
      </c>
      <c r="S1077" s="17" t="e">
        <f>VLOOKUP($A1077,'DATA PENGUKURAN GARDU'!$A:$BS,44,0)</f>
        <v>#N/A</v>
      </c>
      <c r="T1077" s="18" t="e">
        <f t="shared" si="544"/>
        <v>#N/A</v>
      </c>
      <c r="U1077" s="17" t="e">
        <f>VLOOKUP($A1077,'DATA PENGUKURAN GARDU'!$A:$BS,46,0)</f>
        <v>#N/A</v>
      </c>
      <c r="V1077" s="18" t="e">
        <f t="shared" si="545"/>
        <v>#N/A</v>
      </c>
      <c r="W1077" s="17" t="e">
        <f>VLOOKUP($A1077,'DATA PENGUKURAN GARDU'!$A:$BS,48,0)</f>
        <v>#N/A</v>
      </c>
      <c r="X1077" s="17" t="e">
        <f>VLOOKUP($A1077,'DATA PENGUKURAN GARDU'!$A:$BS,53,0)</f>
        <v>#N/A</v>
      </c>
      <c r="Y1077" s="17" t="e">
        <f>VLOOKUP($A1077,'DATA PENGUKURAN GARDU'!$A:$BS,54,0)</f>
        <v>#N/A</v>
      </c>
      <c r="Z1077" s="17" t="e">
        <f>VLOOKUP($A1077,'DATA PENGUKURAN GARDU'!$A:$BS,55,0)</f>
        <v>#N/A</v>
      </c>
      <c r="AA1077" s="20" t="e">
        <f>VLOOKUP($B1077,'DATA PENGUKURAN GARDU'!$A:$BS,42,0)</f>
        <v>#N/A</v>
      </c>
      <c r="AB1077" s="21" t="e">
        <f t="shared" si="546"/>
        <v>#N/A</v>
      </c>
      <c r="AC1077" s="20" t="e">
        <f>VLOOKUP($B1077,'DATA PENGUKURAN GARDU'!$A:$BS,44,0)</f>
        <v>#N/A</v>
      </c>
      <c r="AD1077" s="21" t="e">
        <f t="shared" si="547"/>
        <v>#N/A</v>
      </c>
      <c r="AE1077" s="20" t="e">
        <f>VLOOKUP($B1077,'DATA PENGUKURAN GARDU'!$A:$BS,46,0)</f>
        <v>#N/A</v>
      </c>
      <c r="AF1077" s="21" t="e">
        <f t="shared" si="548"/>
        <v>#N/A</v>
      </c>
      <c r="AG1077" s="20" t="e">
        <f>VLOOKUP($B1077,'DATA PENGUKURAN GARDU'!$A:$BS,46,0)</f>
        <v>#N/A</v>
      </c>
      <c r="AH1077" s="20" t="e">
        <f>VLOOKUP($B1077,'DATA PENGUKURAN GARDU'!$A:$BS,53,0)</f>
        <v>#N/A</v>
      </c>
      <c r="AI1077" s="20" t="e">
        <f>VLOOKUP($B1077,'DATA PENGUKURAN GARDU'!$A:$BS,54,0)</f>
        <v>#N/A</v>
      </c>
      <c r="AJ1077" s="17" t="e">
        <f>VLOOKUP($C1077,'DATA PENGUKURAN GARDU'!$A:$BS,42,0)</f>
        <v>#N/A</v>
      </c>
      <c r="AK1077" s="23" t="e">
        <f t="shared" si="549"/>
        <v>#N/A</v>
      </c>
      <c r="AL1077" s="17" t="e">
        <f>VLOOKUP($C1077,'DATA PENGUKURAN GARDU'!$A:$BS,44,0)</f>
        <v>#N/A</v>
      </c>
      <c r="AM1077" s="23" t="e">
        <f t="shared" si="550"/>
        <v>#N/A</v>
      </c>
      <c r="AN1077" s="17" t="e">
        <f>VLOOKUP($C1077,'DATA PENGUKURAN GARDU'!$A:$BS,46,0)</f>
        <v>#N/A</v>
      </c>
      <c r="AO1077" s="23" t="e">
        <f t="shared" si="551"/>
        <v>#N/A</v>
      </c>
      <c r="AP1077" s="17" t="e">
        <f>VLOOKUP($C1077,'DATA PENGUKURAN GARDU'!$A:$BS,46,0)</f>
        <v>#N/A</v>
      </c>
      <c r="AQ1077" s="17" t="e">
        <f>VLOOKUP($C1077,'DATA PENGUKURAN GARDU'!$A:$BS,53,0)</f>
        <v>#N/A</v>
      </c>
      <c r="AR1077" s="17" t="e">
        <f>VLOOKUP($C1077,'DATA PENGUKURAN GARDU'!$A:$BS,54,0)</f>
        <v>#N/A</v>
      </c>
      <c r="AS1077" s="20" t="e">
        <f>VLOOKUP($D1077,'DATA PENGUKURAN GARDU'!$A:$BS,42,0)</f>
        <v>#N/A</v>
      </c>
      <c r="AT1077" s="21" t="e">
        <f t="shared" si="552"/>
        <v>#N/A</v>
      </c>
      <c r="AU1077" s="20" t="e">
        <f>VLOOKUP($D1077,'DATA PENGUKURAN GARDU'!$A:$BS,44,0)</f>
        <v>#N/A</v>
      </c>
      <c r="AV1077" s="21" t="e">
        <f t="shared" si="553"/>
        <v>#N/A</v>
      </c>
      <c r="AW1077" s="20" t="e">
        <f>VLOOKUP($D1077,'DATA PENGUKURAN GARDU'!$A:$BS,46,0)</f>
        <v>#N/A</v>
      </c>
      <c r="AX1077" s="21" t="e">
        <f t="shared" si="554"/>
        <v>#N/A</v>
      </c>
      <c r="AY1077" s="20" t="e">
        <f>VLOOKUP($D1077,'DATA PENGUKURAN GARDU'!$A:$BS,46,0)</f>
        <v>#N/A</v>
      </c>
      <c r="AZ1077" s="20" t="e">
        <f>VLOOKUP($D1077,'DATA PENGUKURAN GARDU'!$A:$BS,53,0)</f>
        <v>#N/A</v>
      </c>
      <c r="BA1077" s="20" t="e">
        <f>VLOOKUP($D1077,'DATA PENGUKURAN GARDU'!$A:$BS,54,0)</f>
        <v>#N/A</v>
      </c>
      <c r="BB1077" s="17" t="e">
        <f>VLOOKUP($E1077,'DATA PENGUKURAN GARDU'!$A:$BS,42,0)</f>
        <v>#N/A</v>
      </c>
      <c r="BC1077" s="23" t="e">
        <f t="shared" si="555"/>
        <v>#N/A</v>
      </c>
      <c r="BD1077" s="17" t="e">
        <f>VLOOKUP($E1077,'DATA PENGUKURAN GARDU'!$A:$BS,44,0)</f>
        <v>#N/A</v>
      </c>
      <c r="BE1077" s="23" t="e">
        <f t="shared" si="556"/>
        <v>#N/A</v>
      </c>
      <c r="BF1077" s="17" t="e">
        <f>VLOOKUP($E1077,'DATA PENGUKURAN GARDU'!$A:$BS,46,0)</f>
        <v>#N/A</v>
      </c>
      <c r="BG1077" s="23" t="e">
        <f t="shared" si="557"/>
        <v>#N/A</v>
      </c>
      <c r="BH1077" s="17" t="e">
        <f>VLOOKUP($E1077,'DATA PENGUKURAN GARDU'!$A:$BS,46,0)</f>
        <v>#N/A</v>
      </c>
      <c r="BI1077" s="17" t="e">
        <f>VLOOKUP($E1077,'DATA PENGUKURAN GARDU'!$A:$BS,53,0)</f>
        <v>#N/A</v>
      </c>
      <c r="BJ1077" s="17" t="e">
        <f>VLOOKUP($E1077,'DATA PENGUKURAN GARDU'!$A:$BS,54,0)</f>
        <v>#N/A</v>
      </c>
      <c r="BK1077" s="20" t="e">
        <f t="shared" si="558"/>
        <v>#N/A</v>
      </c>
      <c r="BL1077" s="20" t="e">
        <f t="shared" si="559"/>
        <v>#N/A</v>
      </c>
      <c r="BM1077" s="20" t="e">
        <f t="shared" si="560"/>
        <v>#N/A</v>
      </c>
      <c r="BN1077" s="25" t="e">
        <f t="shared" si="561"/>
        <v>#N/A</v>
      </c>
      <c r="BO1077" s="26" t="str">
        <f t="shared" si="562"/>
        <v>0</v>
      </c>
      <c r="BP1077" s="21" t="e">
        <f t="shared" si="563"/>
        <v>#VALUE!</v>
      </c>
      <c r="BQ1077" s="20" t="e">
        <f t="shared" si="564"/>
        <v>#N/A</v>
      </c>
      <c r="BR1077" s="20" t="e">
        <v>#N/A</v>
      </c>
      <c r="BS1077" s="9" t="e">
        <v>#N/A</v>
      </c>
      <c r="BT1077" s="2" t="e">
        <f t="shared" si="565"/>
        <v>#VALUE!</v>
      </c>
      <c r="BU1077" s="2" t="e">
        <f t="shared" si="533"/>
        <v>#N/A</v>
      </c>
      <c r="BV1077" s="2" t="e">
        <f t="shared" si="534"/>
        <v>#N/A</v>
      </c>
    </row>
    <row r="1078" s="2" customFormat="1" ht="22.95" customHeight="1" spans="1:74">
      <c r="A1078" s="9" t="str">
        <f t="shared" si="535"/>
        <v>BB 057Induk</v>
      </c>
      <c r="B1078" s="9" t="str">
        <f t="shared" si="536"/>
        <v>BB 057jurusan 1</v>
      </c>
      <c r="C1078" s="9" t="str">
        <f t="shared" si="537"/>
        <v>BB 057jurusan 2</v>
      </c>
      <c r="D1078" s="9" t="str">
        <f t="shared" si="538"/>
        <v>BB 057jurusan 3</v>
      </c>
      <c r="E1078" s="9" t="str">
        <f t="shared" si="539"/>
        <v>BB 057jurusan 4</v>
      </c>
      <c r="F1078" s="10" t="s">
        <v>1206</v>
      </c>
      <c r="G1078" s="10" t="s">
        <v>4</v>
      </c>
      <c r="H1078" s="10" t="s">
        <v>1310</v>
      </c>
      <c r="I1078" s="10">
        <v>0.87907</v>
      </c>
      <c r="J1078" s="10">
        <v>123.55653</v>
      </c>
      <c r="K1078" s="10" t="s">
        <v>7465</v>
      </c>
      <c r="L1078" s="10" t="s">
        <v>7465</v>
      </c>
      <c r="M1078" s="10" t="s">
        <v>7465</v>
      </c>
      <c r="N1078" s="14">
        <f t="shared" si="540"/>
        <v>0</v>
      </c>
      <c r="O1078" s="15" t="e">
        <f t="shared" si="541"/>
        <v>#VALUE!</v>
      </c>
      <c r="P1078" s="15" t="e">
        <f t="shared" si="542"/>
        <v>#VALUE!</v>
      </c>
      <c r="Q1078" s="17" t="e">
        <f>VLOOKUP($A1078,'DATA PENGUKURAN GARDU'!$A:$BS,42,0)</f>
        <v>#N/A</v>
      </c>
      <c r="R1078" s="18" t="e">
        <f t="shared" si="543"/>
        <v>#N/A</v>
      </c>
      <c r="S1078" s="17" t="e">
        <f>VLOOKUP($A1078,'DATA PENGUKURAN GARDU'!$A:$BS,44,0)</f>
        <v>#N/A</v>
      </c>
      <c r="T1078" s="18" t="e">
        <f t="shared" si="544"/>
        <v>#N/A</v>
      </c>
      <c r="U1078" s="17" t="e">
        <f>VLOOKUP($A1078,'DATA PENGUKURAN GARDU'!$A:$BS,46,0)</f>
        <v>#N/A</v>
      </c>
      <c r="V1078" s="18" t="e">
        <f t="shared" si="545"/>
        <v>#N/A</v>
      </c>
      <c r="W1078" s="17" t="e">
        <f>VLOOKUP($A1078,'DATA PENGUKURAN GARDU'!$A:$BS,48,0)</f>
        <v>#N/A</v>
      </c>
      <c r="X1078" s="17" t="e">
        <f>VLOOKUP($A1078,'DATA PENGUKURAN GARDU'!$A:$BS,53,0)</f>
        <v>#N/A</v>
      </c>
      <c r="Y1078" s="17" t="e">
        <f>VLOOKUP($A1078,'DATA PENGUKURAN GARDU'!$A:$BS,54,0)</f>
        <v>#N/A</v>
      </c>
      <c r="Z1078" s="17" t="e">
        <f>VLOOKUP($A1078,'DATA PENGUKURAN GARDU'!$A:$BS,55,0)</f>
        <v>#N/A</v>
      </c>
      <c r="AA1078" s="20" t="e">
        <f>VLOOKUP($B1078,'DATA PENGUKURAN GARDU'!$A:$BS,42,0)</f>
        <v>#N/A</v>
      </c>
      <c r="AB1078" s="21" t="e">
        <f t="shared" si="546"/>
        <v>#N/A</v>
      </c>
      <c r="AC1078" s="20" t="e">
        <f>VLOOKUP($B1078,'DATA PENGUKURAN GARDU'!$A:$BS,44,0)</f>
        <v>#N/A</v>
      </c>
      <c r="AD1078" s="21" t="e">
        <f t="shared" si="547"/>
        <v>#N/A</v>
      </c>
      <c r="AE1078" s="20" t="e">
        <f>VLOOKUP($B1078,'DATA PENGUKURAN GARDU'!$A:$BS,46,0)</f>
        <v>#N/A</v>
      </c>
      <c r="AF1078" s="21" t="e">
        <f t="shared" si="548"/>
        <v>#N/A</v>
      </c>
      <c r="AG1078" s="20" t="e">
        <f>VLOOKUP($B1078,'DATA PENGUKURAN GARDU'!$A:$BS,46,0)</f>
        <v>#N/A</v>
      </c>
      <c r="AH1078" s="20" t="e">
        <f>VLOOKUP($B1078,'DATA PENGUKURAN GARDU'!$A:$BS,53,0)</f>
        <v>#N/A</v>
      </c>
      <c r="AI1078" s="20" t="e">
        <f>VLOOKUP($B1078,'DATA PENGUKURAN GARDU'!$A:$BS,54,0)</f>
        <v>#N/A</v>
      </c>
      <c r="AJ1078" s="17" t="e">
        <f>VLOOKUP($C1078,'DATA PENGUKURAN GARDU'!$A:$BS,42,0)</f>
        <v>#N/A</v>
      </c>
      <c r="AK1078" s="23" t="e">
        <f t="shared" si="549"/>
        <v>#N/A</v>
      </c>
      <c r="AL1078" s="17" t="e">
        <f>VLOOKUP($C1078,'DATA PENGUKURAN GARDU'!$A:$BS,44,0)</f>
        <v>#N/A</v>
      </c>
      <c r="AM1078" s="23" t="e">
        <f t="shared" si="550"/>
        <v>#N/A</v>
      </c>
      <c r="AN1078" s="17" t="e">
        <f>VLOOKUP($C1078,'DATA PENGUKURAN GARDU'!$A:$BS,46,0)</f>
        <v>#N/A</v>
      </c>
      <c r="AO1078" s="23" t="e">
        <f t="shared" si="551"/>
        <v>#N/A</v>
      </c>
      <c r="AP1078" s="17" t="e">
        <f>VLOOKUP($C1078,'DATA PENGUKURAN GARDU'!$A:$BS,46,0)</f>
        <v>#N/A</v>
      </c>
      <c r="AQ1078" s="17" t="e">
        <f>VLOOKUP($C1078,'DATA PENGUKURAN GARDU'!$A:$BS,53,0)</f>
        <v>#N/A</v>
      </c>
      <c r="AR1078" s="17" t="e">
        <f>VLOOKUP($C1078,'DATA PENGUKURAN GARDU'!$A:$BS,54,0)</f>
        <v>#N/A</v>
      </c>
      <c r="AS1078" s="20" t="e">
        <f>VLOOKUP($D1078,'DATA PENGUKURAN GARDU'!$A:$BS,42,0)</f>
        <v>#N/A</v>
      </c>
      <c r="AT1078" s="21" t="e">
        <f t="shared" si="552"/>
        <v>#N/A</v>
      </c>
      <c r="AU1078" s="20" t="e">
        <f>VLOOKUP($D1078,'DATA PENGUKURAN GARDU'!$A:$BS,44,0)</f>
        <v>#N/A</v>
      </c>
      <c r="AV1078" s="21" t="e">
        <f t="shared" si="553"/>
        <v>#N/A</v>
      </c>
      <c r="AW1078" s="20" t="e">
        <f>VLOOKUP($D1078,'DATA PENGUKURAN GARDU'!$A:$BS,46,0)</f>
        <v>#N/A</v>
      </c>
      <c r="AX1078" s="21" t="e">
        <f t="shared" si="554"/>
        <v>#N/A</v>
      </c>
      <c r="AY1078" s="20" t="e">
        <f>VLOOKUP($D1078,'DATA PENGUKURAN GARDU'!$A:$BS,46,0)</f>
        <v>#N/A</v>
      </c>
      <c r="AZ1078" s="20" t="e">
        <f>VLOOKUP($D1078,'DATA PENGUKURAN GARDU'!$A:$BS,53,0)</f>
        <v>#N/A</v>
      </c>
      <c r="BA1078" s="20" t="e">
        <f>VLOOKUP($D1078,'DATA PENGUKURAN GARDU'!$A:$BS,54,0)</f>
        <v>#N/A</v>
      </c>
      <c r="BB1078" s="17" t="e">
        <f>VLOOKUP($E1078,'DATA PENGUKURAN GARDU'!$A:$BS,42,0)</f>
        <v>#N/A</v>
      </c>
      <c r="BC1078" s="23" t="e">
        <f t="shared" si="555"/>
        <v>#N/A</v>
      </c>
      <c r="BD1078" s="17" t="e">
        <f>VLOOKUP($E1078,'DATA PENGUKURAN GARDU'!$A:$BS,44,0)</f>
        <v>#N/A</v>
      </c>
      <c r="BE1078" s="23" t="e">
        <f t="shared" si="556"/>
        <v>#N/A</v>
      </c>
      <c r="BF1078" s="17" t="e">
        <f>VLOOKUP($E1078,'DATA PENGUKURAN GARDU'!$A:$BS,46,0)</f>
        <v>#N/A</v>
      </c>
      <c r="BG1078" s="23" t="e">
        <f t="shared" si="557"/>
        <v>#N/A</v>
      </c>
      <c r="BH1078" s="17" t="e">
        <f>VLOOKUP($E1078,'DATA PENGUKURAN GARDU'!$A:$BS,46,0)</f>
        <v>#N/A</v>
      </c>
      <c r="BI1078" s="17" t="e">
        <f>VLOOKUP($E1078,'DATA PENGUKURAN GARDU'!$A:$BS,53,0)</f>
        <v>#N/A</v>
      </c>
      <c r="BJ1078" s="17" t="e">
        <f>VLOOKUP($E1078,'DATA PENGUKURAN GARDU'!$A:$BS,54,0)</f>
        <v>#N/A</v>
      </c>
      <c r="BK1078" s="20" t="e">
        <f t="shared" si="558"/>
        <v>#N/A</v>
      </c>
      <c r="BL1078" s="20" t="e">
        <f t="shared" si="559"/>
        <v>#N/A</v>
      </c>
      <c r="BM1078" s="20" t="e">
        <f t="shared" si="560"/>
        <v>#N/A</v>
      </c>
      <c r="BN1078" s="25" t="e">
        <f t="shared" si="561"/>
        <v>#N/A</v>
      </c>
      <c r="BO1078" s="26" t="str">
        <f t="shared" si="562"/>
        <v>0</v>
      </c>
      <c r="BP1078" s="21" t="e">
        <f t="shared" si="563"/>
        <v>#VALUE!</v>
      </c>
      <c r="BQ1078" s="20" t="e">
        <f t="shared" si="564"/>
        <v>#N/A</v>
      </c>
      <c r="BR1078" s="20" t="e">
        <v>#N/A</v>
      </c>
      <c r="BS1078" s="9" t="e">
        <v>#N/A</v>
      </c>
      <c r="BT1078" s="2" t="e">
        <f t="shared" si="565"/>
        <v>#VALUE!</v>
      </c>
      <c r="BU1078" s="2" t="e">
        <f t="shared" si="533"/>
        <v>#N/A</v>
      </c>
      <c r="BV1078" s="2" t="e">
        <f t="shared" si="534"/>
        <v>#N/A</v>
      </c>
    </row>
    <row r="1079" s="2" customFormat="1" ht="22.95" customHeight="1" spans="1:74">
      <c r="A1079" s="9" t="str">
        <f t="shared" si="535"/>
        <v>BB 082Induk</v>
      </c>
      <c r="B1079" s="9" t="str">
        <f t="shared" si="536"/>
        <v>BB 082jurusan 1</v>
      </c>
      <c r="C1079" s="9" t="str">
        <f t="shared" si="537"/>
        <v>BB 082jurusan 2</v>
      </c>
      <c r="D1079" s="9" t="str">
        <f t="shared" si="538"/>
        <v>BB 082jurusan 3</v>
      </c>
      <c r="E1079" s="9" t="str">
        <f t="shared" si="539"/>
        <v>BB 082jurusan 4</v>
      </c>
      <c r="F1079" s="10" t="s">
        <v>953</v>
      </c>
      <c r="G1079" s="10" t="s">
        <v>4</v>
      </c>
      <c r="H1079" s="10" t="s">
        <v>1311</v>
      </c>
      <c r="I1079" s="10">
        <v>0.89715</v>
      </c>
      <c r="J1079" s="10">
        <v>123.31968</v>
      </c>
      <c r="K1079" s="10" t="s">
        <v>7465</v>
      </c>
      <c r="L1079" s="10" t="s">
        <v>7465</v>
      </c>
      <c r="M1079" s="10" t="s">
        <v>7465</v>
      </c>
      <c r="N1079" s="14">
        <f t="shared" si="540"/>
        <v>0</v>
      </c>
      <c r="O1079" s="15" t="e">
        <f t="shared" si="541"/>
        <v>#VALUE!</v>
      </c>
      <c r="P1079" s="15" t="e">
        <f t="shared" si="542"/>
        <v>#VALUE!</v>
      </c>
      <c r="Q1079" s="17" t="e">
        <f>VLOOKUP($A1079,'DATA PENGUKURAN GARDU'!$A:$BS,42,0)</f>
        <v>#N/A</v>
      </c>
      <c r="R1079" s="18" t="e">
        <f t="shared" si="543"/>
        <v>#N/A</v>
      </c>
      <c r="S1079" s="17" t="e">
        <f>VLOOKUP($A1079,'DATA PENGUKURAN GARDU'!$A:$BS,44,0)</f>
        <v>#N/A</v>
      </c>
      <c r="T1079" s="18" t="e">
        <f t="shared" si="544"/>
        <v>#N/A</v>
      </c>
      <c r="U1079" s="17" t="e">
        <f>VLOOKUP($A1079,'DATA PENGUKURAN GARDU'!$A:$BS,46,0)</f>
        <v>#N/A</v>
      </c>
      <c r="V1079" s="18" t="e">
        <f t="shared" si="545"/>
        <v>#N/A</v>
      </c>
      <c r="W1079" s="17" t="e">
        <f>VLOOKUP($A1079,'DATA PENGUKURAN GARDU'!$A:$BS,48,0)</f>
        <v>#N/A</v>
      </c>
      <c r="X1079" s="17" t="e">
        <f>VLOOKUP($A1079,'DATA PENGUKURAN GARDU'!$A:$BS,53,0)</f>
        <v>#N/A</v>
      </c>
      <c r="Y1079" s="17" t="e">
        <f>VLOOKUP($A1079,'DATA PENGUKURAN GARDU'!$A:$BS,54,0)</f>
        <v>#N/A</v>
      </c>
      <c r="Z1079" s="17" t="e">
        <f>VLOOKUP($A1079,'DATA PENGUKURAN GARDU'!$A:$BS,55,0)</f>
        <v>#N/A</v>
      </c>
      <c r="AA1079" s="20" t="e">
        <f>VLOOKUP($B1079,'DATA PENGUKURAN GARDU'!$A:$BS,42,0)</f>
        <v>#N/A</v>
      </c>
      <c r="AB1079" s="21" t="e">
        <f t="shared" si="546"/>
        <v>#N/A</v>
      </c>
      <c r="AC1079" s="20" t="e">
        <f>VLOOKUP($B1079,'DATA PENGUKURAN GARDU'!$A:$BS,44,0)</f>
        <v>#N/A</v>
      </c>
      <c r="AD1079" s="21" t="e">
        <f t="shared" si="547"/>
        <v>#N/A</v>
      </c>
      <c r="AE1079" s="20" t="e">
        <f>VLOOKUP($B1079,'DATA PENGUKURAN GARDU'!$A:$BS,46,0)</f>
        <v>#N/A</v>
      </c>
      <c r="AF1079" s="21" t="e">
        <f t="shared" si="548"/>
        <v>#N/A</v>
      </c>
      <c r="AG1079" s="20" t="e">
        <f>VLOOKUP($B1079,'DATA PENGUKURAN GARDU'!$A:$BS,46,0)</f>
        <v>#N/A</v>
      </c>
      <c r="AH1079" s="20" t="e">
        <f>VLOOKUP($B1079,'DATA PENGUKURAN GARDU'!$A:$BS,53,0)</f>
        <v>#N/A</v>
      </c>
      <c r="AI1079" s="20" t="e">
        <f>VLOOKUP($B1079,'DATA PENGUKURAN GARDU'!$A:$BS,54,0)</f>
        <v>#N/A</v>
      </c>
      <c r="AJ1079" s="17" t="e">
        <f>VLOOKUP($C1079,'DATA PENGUKURAN GARDU'!$A:$BS,42,0)</f>
        <v>#N/A</v>
      </c>
      <c r="AK1079" s="23" t="e">
        <f t="shared" si="549"/>
        <v>#N/A</v>
      </c>
      <c r="AL1079" s="17" t="e">
        <f>VLOOKUP($C1079,'DATA PENGUKURAN GARDU'!$A:$BS,44,0)</f>
        <v>#N/A</v>
      </c>
      <c r="AM1079" s="23" t="e">
        <f t="shared" si="550"/>
        <v>#N/A</v>
      </c>
      <c r="AN1079" s="17" t="e">
        <f>VLOOKUP($C1079,'DATA PENGUKURAN GARDU'!$A:$BS,46,0)</f>
        <v>#N/A</v>
      </c>
      <c r="AO1079" s="23" t="e">
        <f t="shared" si="551"/>
        <v>#N/A</v>
      </c>
      <c r="AP1079" s="17" t="e">
        <f>VLOOKUP($C1079,'DATA PENGUKURAN GARDU'!$A:$BS,46,0)</f>
        <v>#N/A</v>
      </c>
      <c r="AQ1079" s="17" t="e">
        <f>VLOOKUP($C1079,'DATA PENGUKURAN GARDU'!$A:$BS,53,0)</f>
        <v>#N/A</v>
      </c>
      <c r="AR1079" s="17" t="e">
        <f>VLOOKUP($C1079,'DATA PENGUKURAN GARDU'!$A:$BS,54,0)</f>
        <v>#N/A</v>
      </c>
      <c r="AS1079" s="20" t="e">
        <f>VLOOKUP($D1079,'DATA PENGUKURAN GARDU'!$A:$BS,42,0)</f>
        <v>#N/A</v>
      </c>
      <c r="AT1079" s="21" t="e">
        <f t="shared" si="552"/>
        <v>#N/A</v>
      </c>
      <c r="AU1079" s="20" t="e">
        <f>VLOOKUP($D1079,'DATA PENGUKURAN GARDU'!$A:$BS,44,0)</f>
        <v>#N/A</v>
      </c>
      <c r="AV1079" s="21" t="e">
        <f t="shared" si="553"/>
        <v>#N/A</v>
      </c>
      <c r="AW1079" s="20" t="e">
        <f>VLOOKUP($D1079,'DATA PENGUKURAN GARDU'!$A:$BS,46,0)</f>
        <v>#N/A</v>
      </c>
      <c r="AX1079" s="21" t="e">
        <f t="shared" si="554"/>
        <v>#N/A</v>
      </c>
      <c r="AY1079" s="20" t="e">
        <f>VLOOKUP($D1079,'DATA PENGUKURAN GARDU'!$A:$BS,46,0)</f>
        <v>#N/A</v>
      </c>
      <c r="AZ1079" s="20" t="e">
        <f>VLOOKUP($D1079,'DATA PENGUKURAN GARDU'!$A:$BS,53,0)</f>
        <v>#N/A</v>
      </c>
      <c r="BA1079" s="20" t="e">
        <f>VLOOKUP($D1079,'DATA PENGUKURAN GARDU'!$A:$BS,54,0)</f>
        <v>#N/A</v>
      </c>
      <c r="BB1079" s="17" t="e">
        <f>VLOOKUP($E1079,'DATA PENGUKURAN GARDU'!$A:$BS,42,0)</f>
        <v>#N/A</v>
      </c>
      <c r="BC1079" s="23" t="e">
        <f t="shared" si="555"/>
        <v>#N/A</v>
      </c>
      <c r="BD1079" s="17" t="e">
        <f>VLOOKUP($E1079,'DATA PENGUKURAN GARDU'!$A:$BS,44,0)</f>
        <v>#N/A</v>
      </c>
      <c r="BE1079" s="23" t="e">
        <f t="shared" si="556"/>
        <v>#N/A</v>
      </c>
      <c r="BF1079" s="17" t="e">
        <f>VLOOKUP($E1079,'DATA PENGUKURAN GARDU'!$A:$BS,46,0)</f>
        <v>#N/A</v>
      </c>
      <c r="BG1079" s="23" t="e">
        <f t="shared" si="557"/>
        <v>#N/A</v>
      </c>
      <c r="BH1079" s="17" t="e">
        <f>VLOOKUP($E1079,'DATA PENGUKURAN GARDU'!$A:$BS,46,0)</f>
        <v>#N/A</v>
      </c>
      <c r="BI1079" s="17" t="e">
        <f>VLOOKUP($E1079,'DATA PENGUKURAN GARDU'!$A:$BS,53,0)</f>
        <v>#N/A</v>
      </c>
      <c r="BJ1079" s="17" t="e">
        <f>VLOOKUP($E1079,'DATA PENGUKURAN GARDU'!$A:$BS,54,0)</f>
        <v>#N/A</v>
      </c>
      <c r="BK1079" s="20" t="e">
        <f t="shared" si="558"/>
        <v>#N/A</v>
      </c>
      <c r="BL1079" s="20" t="e">
        <f t="shared" si="559"/>
        <v>#N/A</v>
      </c>
      <c r="BM1079" s="20" t="e">
        <f t="shared" si="560"/>
        <v>#N/A</v>
      </c>
      <c r="BN1079" s="25" t="e">
        <f t="shared" si="561"/>
        <v>#N/A</v>
      </c>
      <c r="BO1079" s="26" t="str">
        <f t="shared" si="562"/>
        <v>0</v>
      </c>
      <c r="BP1079" s="21" t="e">
        <f t="shared" si="563"/>
        <v>#VALUE!</v>
      </c>
      <c r="BQ1079" s="20" t="e">
        <f t="shared" si="564"/>
        <v>#N/A</v>
      </c>
      <c r="BR1079" s="20" t="e">
        <v>#N/A</v>
      </c>
      <c r="BS1079" s="9" t="e">
        <v>#N/A</v>
      </c>
      <c r="BT1079" s="2" t="e">
        <f t="shared" si="565"/>
        <v>#VALUE!</v>
      </c>
      <c r="BU1079" s="2" t="e">
        <f t="shared" si="533"/>
        <v>#N/A</v>
      </c>
      <c r="BV1079" s="2" t="e">
        <f t="shared" si="534"/>
        <v>#N/A</v>
      </c>
    </row>
    <row r="1080" s="2" customFormat="1" ht="22.95" customHeight="1" spans="1:74">
      <c r="A1080" s="9" t="str">
        <f t="shared" si="535"/>
        <v>BB 110Induk</v>
      </c>
      <c r="B1080" s="9" t="str">
        <f t="shared" si="536"/>
        <v>BB 110jurusan 1</v>
      </c>
      <c r="C1080" s="9" t="str">
        <f t="shared" si="537"/>
        <v>BB 110jurusan 2</v>
      </c>
      <c r="D1080" s="9" t="str">
        <f t="shared" si="538"/>
        <v>BB 110jurusan 3</v>
      </c>
      <c r="E1080" s="9" t="str">
        <f t="shared" si="539"/>
        <v>BB 110jurusan 4</v>
      </c>
      <c r="F1080" s="10" t="s">
        <v>683</v>
      </c>
      <c r="G1080" s="10" t="s">
        <v>4</v>
      </c>
      <c r="H1080" s="10" t="s">
        <v>1312</v>
      </c>
      <c r="I1080" s="10">
        <v>0.88143</v>
      </c>
      <c r="J1080" s="10">
        <v>123.50497</v>
      </c>
      <c r="K1080" s="10" t="s">
        <v>7465</v>
      </c>
      <c r="L1080" s="10" t="s">
        <v>7465</v>
      </c>
      <c r="M1080" s="10" t="s">
        <v>7465</v>
      </c>
      <c r="N1080" s="14">
        <f t="shared" si="540"/>
        <v>0</v>
      </c>
      <c r="O1080" s="15" t="e">
        <f t="shared" si="541"/>
        <v>#VALUE!</v>
      </c>
      <c r="P1080" s="15" t="e">
        <f t="shared" si="542"/>
        <v>#VALUE!</v>
      </c>
      <c r="Q1080" s="17" t="e">
        <f>VLOOKUP($A1080,'DATA PENGUKURAN GARDU'!$A:$BS,42,0)</f>
        <v>#N/A</v>
      </c>
      <c r="R1080" s="18" t="e">
        <f t="shared" si="543"/>
        <v>#N/A</v>
      </c>
      <c r="S1080" s="17" t="e">
        <f>VLOOKUP($A1080,'DATA PENGUKURAN GARDU'!$A:$BS,44,0)</f>
        <v>#N/A</v>
      </c>
      <c r="T1080" s="18" t="e">
        <f t="shared" si="544"/>
        <v>#N/A</v>
      </c>
      <c r="U1080" s="17" t="e">
        <f>VLOOKUP($A1080,'DATA PENGUKURAN GARDU'!$A:$BS,46,0)</f>
        <v>#N/A</v>
      </c>
      <c r="V1080" s="18" t="e">
        <f t="shared" si="545"/>
        <v>#N/A</v>
      </c>
      <c r="W1080" s="17" t="e">
        <f>VLOOKUP($A1080,'DATA PENGUKURAN GARDU'!$A:$BS,48,0)</f>
        <v>#N/A</v>
      </c>
      <c r="X1080" s="17" t="e">
        <f>VLOOKUP($A1080,'DATA PENGUKURAN GARDU'!$A:$BS,53,0)</f>
        <v>#N/A</v>
      </c>
      <c r="Y1080" s="17" t="e">
        <f>VLOOKUP($A1080,'DATA PENGUKURAN GARDU'!$A:$BS,54,0)</f>
        <v>#N/A</v>
      </c>
      <c r="Z1080" s="17" t="e">
        <f>VLOOKUP($A1080,'DATA PENGUKURAN GARDU'!$A:$BS,55,0)</f>
        <v>#N/A</v>
      </c>
      <c r="AA1080" s="20" t="e">
        <f>VLOOKUP($B1080,'DATA PENGUKURAN GARDU'!$A:$BS,42,0)</f>
        <v>#N/A</v>
      </c>
      <c r="AB1080" s="21" t="e">
        <f t="shared" si="546"/>
        <v>#N/A</v>
      </c>
      <c r="AC1080" s="20" t="e">
        <f>VLOOKUP($B1080,'DATA PENGUKURAN GARDU'!$A:$BS,44,0)</f>
        <v>#N/A</v>
      </c>
      <c r="AD1080" s="21" t="e">
        <f t="shared" si="547"/>
        <v>#N/A</v>
      </c>
      <c r="AE1080" s="20" t="e">
        <f>VLOOKUP($B1080,'DATA PENGUKURAN GARDU'!$A:$BS,46,0)</f>
        <v>#N/A</v>
      </c>
      <c r="AF1080" s="21" t="e">
        <f t="shared" si="548"/>
        <v>#N/A</v>
      </c>
      <c r="AG1080" s="20" t="e">
        <f>VLOOKUP($B1080,'DATA PENGUKURAN GARDU'!$A:$BS,46,0)</f>
        <v>#N/A</v>
      </c>
      <c r="AH1080" s="20" t="e">
        <f>VLOOKUP($B1080,'DATA PENGUKURAN GARDU'!$A:$BS,53,0)</f>
        <v>#N/A</v>
      </c>
      <c r="AI1080" s="20" t="e">
        <f>VLOOKUP($B1080,'DATA PENGUKURAN GARDU'!$A:$BS,54,0)</f>
        <v>#N/A</v>
      </c>
      <c r="AJ1080" s="17" t="e">
        <f>VLOOKUP($C1080,'DATA PENGUKURAN GARDU'!$A:$BS,42,0)</f>
        <v>#N/A</v>
      </c>
      <c r="AK1080" s="23" t="e">
        <f t="shared" si="549"/>
        <v>#N/A</v>
      </c>
      <c r="AL1080" s="17" t="e">
        <f>VLOOKUP($C1080,'DATA PENGUKURAN GARDU'!$A:$BS,44,0)</f>
        <v>#N/A</v>
      </c>
      <c r="AM1080" s="23" t="e">
        <f t="shared" si="550"/>
        <v>#N/A</v>
      </c>
      <c r="AN1080" s="17" t="e">
        <f>VLOOKUP($C1080,'DATA PENGUKURAN GARDU'!$A:$BS,46,0)</f>
        <v>#N/A</v>
      </c>
      <c r="AO1080" s="23" t="e">
        <f t="shared" si="551"/>
        <v>#N/A</v>
      </c>
      <c r="AP1080" s="17" t="e">
        <f>VLOOKUP($C1080,'DATA PENGUKURAN GARDU'!$A:$BS,46,0)</f>
        <v>#N/A</v>
      </c>
      <c r="AQ1080" s="17" t="e">
        <f>VLOOKUP($C1080,'DATA PENGUKURAN GARDU'!$A:$BS,53,0)</f>
        <v>#N/A</v>
      </c>
      <c r="AR1080" s="17" t="e">
        <f>VLOOKUP($C1080,'DATA PENGUKURAN GARDU'!$A:$BS,54,0)</f>
        <v>#N/A</v>
      </c>
      <c r="AS1080" s="20" t="e">
        <f>VLOOKUP($D1080,'DATA PENGUKURAN GARDU'!$A:$BS,42,0)</f>
        <v>#N/A</v>
      </c>
      <c r="AT1080" s="21" t="e">
        <f t="shared" si="552"/>
        <v>#N/A</v>
      </c>
      <c r="AU1080" s="20" t="e">
        <f>VLOOKUP($D1080,'DATA PENGUKURAN GARDU'!$A:$BS,44,0)</f>
        <v>#N/A</v>
      </c>
      <c r="AV1080" s="21" t="e">
        <f t="shared" si="553"/>
        <v>#N/A</v>
      </c>
      <c r="AW1080" s="20" t="e">
        <f>VLOOKUP($D1080,'DATA PENGUKURAN GARDU'!$A:$BS,46,0)</f>
        <v>#N/A</v>
      </c>
      <c r="AX1080" s="21" t="e">
        <f t="shared" si="554"/>
        <v>#N/A</v>
      </c>
      <c r="AY1080" s="20" t="e">
        <f>VLOOKUP($D1080,'DATA PENGUKURAN GARDU'!$A:$BS,46,0)</f>
        <v>#N/A</v>
      </c>
      <c r="AZ1080" s="20" t="e">
        <f>VLOOKUP($D1080,'DATA PENGUKURAN GARDU'!$A:$BS,53,0)</f>
        <v>#N/A</v>
      </c>
      <c r="BA1080" s="20" t="e">
        <f>VLOOKUP($D1080,'DATA PENGUKURAN GARDU'!$A:$BS,54,0)</f>
        <v>#N/A</v>
      </c>
      <c r="BB1080" s="17" t="e">
        <f>VLOOKUP($E1080,'DATA PENGUKURAN GARDU'!$A:$BS,42,0)</f>
        <v>#N/A</v>
      </c>
      <c r="BC1080" s="23" t="e">
        <f t="shared" si="555"/>
        <v>#N/A</v>
      </c>
      <c r="BD1080" s="17" t="e">
        <f>VLOOKUP($E1080,'DATA PENGUKURAN GARDU'!$A:$BS,44,0)</f>
        <v>#N/A</v>
      </c>
      <c r="BE1080" s="23" t="e">
        <f t="shared" si="556"/>
        <v>#N/A</v>
      </c>
      <c r="BF1080" s="17" t="e">
        <f>VLOOKUP($E1080,'DATA PENGUKURAN GARDU'!$A:$BS,46,0)</f>
        <v>#N/A</v>
      </c>
      <c r="BG1080" s="23" t="e">
        <f t="shared" si="557"/>
        <v>#N/A</v>
      </c>
      <c r="BH1080" s="17" t="e">
        <f>VLOOKUP($E1080,'DATA PENGUKURAN GARDU'!$A:$BS,46,0)</f>
        <v>#N/A</v>
      </c>
      <c r="BI1080" s="17" t="e">
        <f>VLOOKUP($E1080,'DATA PENGUKURAN GARDU'!$A:$BS,53,0)</f>
        <v>#N/A</v>
      </c>
      <c r="BJ1080" s="17" t="e">
        <f>VLOOKUP($E1080,'DATA PENGUKURAN GARDU'!$A:$BS,54,0)</f>
        <v>#N/A</v>
      </c>
      <c r="BK1080" s="20" t="e">
        <f t="shared" si="558"/>
        <v>#N/A</v>
      </c>
      <c r="BL1080" s="20" t="e">
        <f t="shared" si="559"/>
        <v>#N/A</v>
      </c>
      <c r="BM1080" s="20" t="e">
        <f t="shared" si="560"/>
        <v>#N/A</v>
      </c>
      <c r="BN1080" s="25" t="e">
        <f t="shared" si="561"/>
        <v>#N/A</v>
      </c>
      <c r="BO1080" s="26" t="str">
        <f t="shared" si="562"/>
        <v>0</v>
      </c>
      <c r="BP1080" s="21" t="e">
        <f t="shared" si="563"/>
        <v>#VALUE!</v>
      </c>
      <c r="BQ1080" s="20" t="e">
        <f t="shared" si="564"/>
        <v>#N/A</v>
      </c>
      <c r="BR1080" s="20" t="e">
        <v>#N/A</v>
      </c>
      <c r="BS1080" s="9" t="e">
        <v>#N/A</v>
      </c>
      <c r="BT1080" s="2" t="e">
        <f t="shared" si="565"/>
        <v>#VALUE!</v>
      </c>
      <c r="BU1080" s="2" t="e">
        <f t="shared" si="533"/>
        <v>#N/A</v>
      </c>
      <c r="BV1080" s="2" t="e">
        <f t="shared" si="534"/>
        <v>#N/A</v>
      </c>
    </row>
    <row r="1081" s="2" customFormat="1" ht="22.95" customHeight="1" spans="1:74">
      <c r="A1081" s="9" t="str">
        <f t="shared" si="535"/>
        <v>BB 146Induk</v>
      </c>
      <c r="B1081" s="9" t="str">
        <f t="shared" si="536"/>
        <v>BB 146jurusan 1</v>
      </c>
      <c r="C1081" s="9" t="str">
        <f t="shared" si="537"/>
        <v>BB 146jurusan 2</v>
      </c>
      <c r="D1081" s="9" t="str">
        <f t="shared" si="538"/>
        <v>BB 146jurusan 3</v>
      </c>
      <c r="E1081" s="9" t="str">
        <f t="shared" si="539"/>
        <v>BB 146jurusan 4</v>
      </c>
      <c r="F1081" s="10" t="s">
        <v>437</v>
      </c>
      <c r="G1081" s="10" t="s">
        <v>4</v>
      </c>
      <c r="H1081" s="10" t="s">
        <v>1313</v>
      </c>
      <c r="I1081" s="10">
        <v>0.91255</v>
      </c>
      <c r="J1081" s="10">
        <v>123.26658</v>
      </c>
      <c r="K1081" s="10" t="s">
        <v>7465</v>
      </c>
      <c r="L1081" s="10" t="s">
        <v>7465</v>
      </c>
      <c r="M1081" s="10" t="s">
        <v>7465</v>
      </c>
      <c r="N1081" s="14">
        <f t="shared" si="540"/>
        <v>0</v>
      </c>
      <c r="O1081" s="15" t="e">
        <f t="shared" si="541"/>
        <v>#VALUE!</v>
      </c>
      <c r="P1081" s="15" t="e">
        <f t="shared" si="542"/>
        <v>#VALUE!</v>
      </c>
      <c r="Q1081" s="17" t="e">
        <f>VLOOKUP($A1081,'DATA PENGUKURAN GARDU'!$A:$BS,42,0)</f>
        <v>#N/A</v>
      </c>
      <c r="R1081" s="18" t="e">
        <f t="shared" si="543"/>
        <v>#N/A</v>
      </c>
      <c r="S1081" s="17" t="e">
        <f>VLOOKUP($A1081,'DATA PENGUKURAN GARDU'!$A:$BS,44,0)</f>
        <v>#N/A</v>
      </c>
      <c r="T1081" s="18" t="e">
        <f t="shared" si="544"/>
        <v>#N/A</v>
      </c>
      <c r="U1081" s="17" t="e">
        <f>VLOOKUP($A1081,'DATA PENGUKURAN GARDU'!$A:$BS,46,0)</f>
        <v>#N/A</v>
      </c>
      <c r="V1081" s="18" t="e">
        <f t="shared" si="545"/>
        <v>#N/A</v>
      </c>
      <c r="W1081" s="17" t="e">
        <f>VLOOKUP($A1081,'DATA PENGUKURAN GARDU'!$A:$BS,48,0)</f>
        <v>#N/A</v>
      </c>
      <c r="X1081" s="17" t="e">
        <f>VLOOKUP($A1081,'DATA PENGUKURAN GARDU'!$A:$BS,53,0)</f>
        <v>#N/A</v>
      </c>
      <c r="Y1081" s="17" t="e">
        <f>VLOOKUP($A1081,'DATA PENGUKURAN GARDU'!$A:$BS,54,0)</f>
        <v>#N/A</v>
      </c>
      <c r="Z1081" s="17" t="e">
        <f>VLOOKUP($A1081,'DATA PENGUKURAN GARDU'!$A:$BS,55,0)</f>
        <v>#N/A</v>
      </c>
      <c r="AA1081" s="20" t="e">
        <f>VLOOKUP($B1081,'DATA PENGUKURAN GARDU'!$A:$BS,42,0)</f>
        <v>#N/A</v>
      </c>
      <c r="AB1081" s="21" t="e">
        <f t="shared" si="546"/>
        <v>#N/A</v>
      </c>
      <c r="AC1081" s="20" t="e">
        <f>VLOOKUP($B1081,'DATA PENGUKURAN GARDU'!$A:$BS,44,0)</f>
        <v>#N/A</v>
      </c>
      <c r="AD1081" s="21" t="e">
        <f t="shared" si="547"/>
        <v>#N/A</v>
      </c>
      <c r="AE1081" s="20" t="e">
        <f>VLOOKUP($B1081,'DATA PENGUKURAN GARDU'!$A:$BS,46,0)</f>
        <v>#N/A</v>
      </c>
      <c r="AF1081" s="21" t="e">
        <f t="shared" si="548"/>
        <v>#N/A</v>
      </c>
      <c r="AG1081" s="20" t="e">
        <f>VLOOKUP($B1081,'DATA PENGUKURAN GARDU'!$A:$BS,46,0)</f>
        <v>#N/A</v>
      </c>
      <c r="AH1081" s="20" t="e">
        <f>VLOOKUP($B1081,'DATA PENGUKURAN GARDU'!$A:$BS,53,0)</f>
        <v>#N/A</v>
      </c>
      <c r="AI1081" s="20" t="e">
        <f>VLOOKUP($B1081,'DATA PENGUKURAN GARDU'!$A:$BS,54,0)</f>
        <v>#N/A</v>
      </c>
      <c r="AJ1081" s="17" t="e">
        <f>VLOOKUP($C1081,'DATA PENGUKURAN GARDU'!$A:$BS,42,0)</f>
        <v>#N/A</v>
      </c>
      <c r="AK1081" s="23" t="e">
        <f t="shared" si="549"/>
        <v>#N/A</v>
      </c>
      <c r="AL1081" s="17" t="e">
        <f>VLOOKUP($C1081,'DATA PENGUKURAN GARDU'!$A:$BS,44,0)</f>
        <v>#N/A</v>
      </c>
      <c r="AM1081" s="23" t="e">
        <f t="shared" si="550"/>
        <v>#N/A</v>
      </c>
      <c r="AN1081" s="17" t="e">
        <f>VLOOKUP($C1081,'DATA PENGUKURAN GARDU'!$A:$BS,46,0)</f>
        <v>#N/A</v>
      </c>
      <c r="AO1081" s="23" t="e">
        <f t="shared" si="551"/>
        <v>#N/A</v>
      </c>
      <c r="AP1081" s="17" t="e">
        <f>VLOOKUP($C1081,'DATA PENGUKURAN GARDU'!$A:$BS,46,0)</f>
        <v>#N/A</v>
      </c>
      <c r="AQ1081" s="17" t="e">
        <f>VLOOKUP($C1081,'DATA PENGUKURAN GARDU'!$A:$BS,53,0)</f>
        <v>#N/A</v>
      </c>
      <c r="AR1081" s="17" t="e">
        <f>VLOOKUP($C1081,'DATA PENGUKURAN GARDU'!$A:$BS,54,0)</f>
        <v>#N/A</v>
      </c>
      <c r="AS1081" s="20" t="e">
        <f>VLOOKUP($D1081,'DATA PENGUKURAN GARDU'!$A:$BS,42,0)</f>
        <v>#N/A</v>
      </c>
      <c r="AT1081" s="21" t="e">
        <f t="shared" si="552"/>
        <v>#N/A</v>
      </c>
      <c r="AU1081" s="20" t="e">
        <f>VLOOKUP($D1081,'DATA PENGUKURAN GARDU'!$A:$BS,44,0)</f>
        <v>#N/A</v>
      </c>
      <c r="AV1081" s="21" t="e">
        <f t="shared" si="553"/>
        <v>#N/A</v>
      </c>
      <c r="AW1081" s="20" t="e">
        <f>VLOOKUP($D1081,'DATA PENGUKURAN GARDU'!$A:$BS,46,0)</f>
        <v>#N/A</v>
      </c>
      <c r="AX1081" s="21" t="e">
        <f t="shared" si="554"/>
        <v>#N/A</v>
      </c>
      <c r="AY1081" s="20" t="e">
        <f>VLOOKUP($D1081,'DATA PENGUKURAN GARDU'!$A:$BS,46,0)</f>
        <v>#N/A</v>
      </c>
      <c r="AZ1081" s="20" t="e">
        <f>VLOOKUP($D1081,'DATA PENGUKURAN GARDU'!$A:$BS,53,0)</f>
        <v>#N/A</v>
      </c>
      <c r="BA1081" s="20" t="e">
        <f>VLOOKUP($D1081,'DATA PENGUKURAN GARDU'!$A:$BS,54,0)</f>
        <v>#N/A</v>
      </c>
      <c r="BB1081" s="17" t="e">
        <f>VLOOKUP($E1081,'DATA PENGUKURAN GARDU'!$A:$BS,42,0)</f>
        <v>#N/A</v>
      </c>
      <c r="BC1081" s="23" t="e">
        <f t="shared" si="555"/>
        <v>#N/A</v>
      </c>
      <c r="BD1081" s="17" t="e">
        <f>VLOOKUP($E1081,'DATA PENGUKURAN GARDU'!$A:$BS,44,0)</f>
        <v>#N/A</v>
      </c>
      <c r="BE1081" s="23" t="e">
        <f t="shared" si="556"/>
        <v>#N/A</v>
      </c>
      <c r="BF1081" s="17" t="e">
        <f>VLOOKUP($E1081,'DATA PENGUKURAN GARDU'!$A:$BS,46,0)</f>
        <v>#N/A</v>
      </c>
      <c r="BG1081" s="23" t="e">
        <f t="shared" si="557"/>
        <v>#N/A</v>
      </c>
      <c r="BH1081" s="17" t="e">
        <f>VLOOKUP($E1081,'DATA PENGUKURAN GARDU'!$A:$BS,46,0)</f>
        <v>#N/A</v>
      </c>
      <c r="BI1081" s="17" t="e">
        <f>VLOOKUP($E1081,'DATA PENGUKURAN GARDU'!$A:$BS,53,0)</f>
        <v>#N/A</v>
      </c>
      <c r="BJ1081" s="17" t="e">
        <f>VLOOKUP($E1081,'DATA PENGUKURAN GARDU'!$A:$BS,54,0)</f>
        <v>#N/A</v>
      </c>
      <c r="BK1081" s="20" t="e">
        <f t="shared" si="558"/>
        <v>#N/A</v>
      </c>
      <c r="BL1081" s="20" t="e">
        <f t="shared" si="559"/>
        <v>#N/A</v>
      </c>
      <c r="BM1081" s="20" t="e">
        <f t="shared" si="560"/>
        <v>#N/A</v>
      </c>
      <c r="BN1081" s="25" t="e">
        <f t="shared" si="561"/>
        <v>#N/A</v>
      </c>
      <c r="BO1081" s="26" t="str">
        <f t="shared" si="562"/>
        <v>0</v>
      </c>
      <c r="BP1081" s="21" t="e">
        <f t="shared" si="563"/>
        <v>#VALUE!</v>
      </c>
      <c r="BQ1081" s="20" t="e">
        <f t="shared" si="564"/>
        <v>#N/A</v>
      </c>
      <c r="BR1081" s="20" t="e">
        <v>#N/A</v>
      </c>
      <c r="BS1081" s="9" t="e">
        <v>#N/A</v>
      </c>
      <c r="BT1081" s="2" t="e">
        <f t="shared" si="565"/>
        <v>#VALUE!</v>
      </c>
      <c r="BU1081" s="2" t="e">
        <f t="shared" si="533"/>
        <v>#N/A</v>
      </c>
      <c r="BV1081" s="2" t="e">
        <f t="shared" si="534"/>
        <v>#N/A</v>
      </c>
    </row>
    <row r="1082" s="2" customFormat="1" ht="22.95" customHeight="1" spans="1:74">
      <c r="A1082" s="9" t="str">
        <f t="shared" si="535"/>
        <v>BB 151Induk</v>
      </c>
      <c r="B1082" s="9" t="str">
        <f t="shared" si="536"/>
        <v>BB 151jurusan 1</v>
      </c>
      <c r="C1082" s="9" t="str">
        <f t="shared" si="537"/>
        <v>BB 151jurusan 2</v>
      </c>
      <c r="D1082" s="9" t="str">
        <f t="shared" si="538"/>
        <v>BB 151jurusan 3</v>
      </c>
      <c r="E1082" s="9" t="str">
        <f t="shared" si="539"/>
        <v>BB 151jurusan 4</v>
      </c>
      <c r="F1082" s="10" t="s">
        <v>1314</v>
      </c>
      <c r="G1082" s="10" t="s">
        <v>4</v>
      </c>
      <c r="H1082" s="10" t="s">
        <v>1315</v>
      </c>
      <c r="I1082" s="10">
        <v>0.88507</v>
      </c>
      <c r="J1082" s="10">
        <v>123.27528</v>
      </c>
      <c r="K1082" s="10" t="s">
        <v>7465</v>
      </c>
      <c r="L1082" s="10" t="s">
        <v>7465</v>
      </c>
      <c r="M1082" s="10" t="s">
        <v>7465</v>
      </c>
      <c r="N1082" s="14">
        <f t="shared" si="540"/>
        <v>0</v>
      </c>
      <c r="O1082" s="15" t="e">
        <f t="shared" si="541"/>
        <v>#VALUE!</v>
      </c>
      <c r="P1082" s="15" t="e">
        <f t="shared" si="542"/>
        <v>#VALUE!</v>
      </c>
      <c r="Q1082" s="17" t="e">
        <f>VLOOKUP($A1082,'DATA PENGUKURAN GARDU'!$A:$BS,42,0)</f>
        <v>#N/A</v>
      </c>
      <c r="R1082" s="18" t="e">
        <f t="shared" si="543"/>
        <v>#N/A</v>
      </c>
      <c r="S1082" s="17" t="e">
        <f>VLOOKUP($A1082,'DATA PENGUKURAN GARDU'!$A:$BS,44,0)</f>
        <v>#N/A</v>
      </c>
      <c r="T1082" s="18" t="e">
        <f t="shared" si="544"/>
        <v>#N/A</v>
      </c>
      <c r="U1082" s="17" t="e">
        <f>VLOOKUP($A1082,'DATA PENGUKURAN GARDU'!$A:$BS,46,0)</f>
        <v>#N/A</v>
      </c>
      <c r="V1082" s="18" t="e">
        <f t="shared" si="545"/>
        <v>#N/A</v>
      </c>
      <c r="W1082" s="17" t="e">
        <f>VLOOKUP($A1082,'DATA PENGUKURAN GARDU'!$A:$BS,48,0)</f>
        <v>#N/A</v>
      </c>
      <c r="X1082" s="17" t="e">
        <f>VLOOKUP($A1082,'DATA PENGUKURAN GARDU'!$A:$BS,53,0)</f>
        <v>#N/A</v>
      </c>
      <c r="Y1082" s="17" t="e">
        <f>VLOOKUP($A1082,'DATA PENGUKURAN GARDU'!$A:$BS,54,0)</f>
        <v>#N/A</v>
      </c>
      <c r="Z1082" s="17" t="e">
        <f>VLOOKUP($A1082,'DATA PENGUKURAN GARDU'!$A:$BS,55,0)</f>
        <v>#N/A</v>
      </c>
      <c r="AA1082" s="20" t="e">
        <f>VLOOKUP($B1082,'DATA PENGUKURAN GARDU'!$A:$BS,42,0)</f>
        <v>#N/A</v>
      </c>
      <c r="AB1082" s="21" t="e">
        <f t="shared" si="546"/>
        <v>#N/A</v>
      </c>
      <c r="AC1082" s="20" t="e">
        <f>VLOOKUP($B1082,'DATA PENGUKURAN GARDU'!$A:$BS,44,0)</f>
        <v>#N/A</v>
      </c>
      <c r="AD1082" s="21" t="e">
        <f t="shared" si="547"/>
        <v>#N/A</v>
      </c>
      <c r="AE1082" s="20" t="e">
        <f>VLOOKUP($B1082,'DATA PENGUKURAN GARDU'!$A:$BS,46,0)</f>
        <v>#N/A</v>
      </c>
      <c r="AF1082" s="21" t="e">
        <f t="shared" si="548"/>
        <v>#N/A</v>
      </c>
      <c r="AG1082" s="20" t="e">
        <f>VLOOKUP($B1082,'DATA PENGUKURAN GARDU'!$A:$BS,46,0)</f>
        <v>#N/A</v>
      </c>
      <c r="AH1082" s="20" t="e">
        <f>VLOOKUP($B1082,'DATA PENGUKURAN GARDU'!$A:$BS,53,0)</f>
        <v>#N/A</v>
      </c>
      <c r="AI1082" s="20" t="e">
        <f>VLOOKUP($B1082,'DATA PENGUKURAN GARDU'!$A:$BS,54,0)</f>
        <v>#N/A</v>
      </c>
      <c r="AJ1082" s="17" t="e">
        <f>VLOOKUP($C1082,'DATA PENGUKURAN GARDU'!$A:$BS,42,0)</f>
        <v>#N/A</v>
      </c>
      <c r="AK1082" s="23" t="e">
        <f t="shared" si="549"/>
        <v>#N/A</v>
      </c>
      <c r="AL1082" s="17" t="e">
        <f>VLOOKUP($C1082,'DATA PENGUKURAN GARDU'!$A:$BS,44,0)</f>
        <v>#N/A</v>
      </c>
      <c r="AM1082" s="23" t="e">
        <f t="shared" si="550"/>
        <v>#N/A</v>
      </c>
      <c r="AN1082" s="17" t="e">
        <f>VLOOKUP($C1082,'DATA PENGUKURAN GARDU'!$A:$BS,46,0)</f>
        <v>#N/A</v>
      </c>
      <c r="AO1082" s="23" t="e">
        <f t="shared" si="551"/>
        <v>#N/A</v>
      </c>
      <c r="AP1082" s="17" t="e">
        <f>VLOOKUP($C1082,'DATA PENGUKURAN GARDU'!$A:$BS,46,0)</f>
        <v>#N/A</v>
      </c>
      <c r="AQ1082" s="17" t="e">
        <f>VLOOKUP($C1082,'DATA PENGUKURAN GARDU'!$A:$BS,53,0)</f>
        <v>#N/A</v>
      </c>
      <c r="AR1082" s="17" t="e">
        <f>VLOOKUP($C1082,'DATA PENGUKURAN GARDU'!$A:$BS,54,0)</f>
        <v>#N/A</v>
      </c>
      <c r="AS1082" s="20" t="e">
        <f>VLOOKUP($D1082,'DATA PENGUKURAN GARDU'!$A:$BS,42,0)</f>
        <v>#N/A</v>
      </c>
      <c r="AT1082" s="21" t="e">
        <f t="shared" si="552"/>
        <v>#N/A</v>
      </c>
      <c r="AU1082" s="20" t="e">
        <f>VLOOKUP($D1082,'DATA PENGUKURAN GARDU'!$A:$BS,44,0)</f>
        <v>#N/A</v>
      </c>
      <c r="AV1082" s="21" t="e">
        <f t="shared" si="553"/>
        <v>#N/A</v>
      </c>
      <c r="AW1082" s="20" t="e">
        <f>VLOOKUP($D1082,'DATA PENGUKURAN GARDU'!$A:$BS,46,0)</f>
        <v>#N/A</v>
      </c>
      <c r="AX1082" s="21" t="e">
        <f t="shared" si="554"/>
        <v>#N/A</v>
      </c>
      <c r="AY1082" s="20" t="e">
        <f>VLOOKUP($D1082,'DATA PENGUKURAN GARDU'!$A:$BS,46,0)</f>
        <v>#N/A</v>
      </c>
      <c r="AZ1082" s="20" t="e">
        <f>VLOOKUP($D1082,'DATA PENGUKURAN GARDU'!$A:$BS,53,0)</f>
        <v>#N/A</v>
      </c>
      <c r="BA1082" s="20" t="e">
        <f>VLOOKUP($D1082,'DATA PENGUKURAN GARDU'!$A:$BS,54,0)</f>
        <v>#N/A</v>
      </c>
      <c r="BB1082" s="17" t="e">
        <f>VLOOKUP($E1082,'DATA PENGUKURAN GARDU'!$A:$BS,42,0)</f>
        <v>#N/A</v>
      </c>
      <c r="BC1082" s="23" t="e">
        <f t="shared" si="555"/>
        <v>#N/A</v>
      </c>
      <c r="BD1082" s="17" t="e">
        <f>VLOOKUP($E1082,'DATA PENGUKURAN GARDU'!$A:$BS,44,0)</f>
        <v>#N/A</v>
      </c>
      <c r="BE1082" s="23" t="e">
        <f t="shared" si="556"/>
        <v>#N/A</v>
      </c>
      <c r="BF1082" s="17" t="e">
        <f>VLOOKUP($E1082,'DATA PENGUKURAN GARDU'!$A:$BS,46,0)</f>
        <v>#N/A</v>
      </c>
      <c r="BG1082" s="23" t="e">
        <f t="shared" si="557"/>
        <v>#N/A</v>
      </c>
      <c r="BH1082" s="17" t="e">
        <f>VLOOKUP($E1082,'DATA PENGUKURAN GARDU'!$A:$BS,46,0)</f>
        <v>#N/A</v>
      </c>
      <c r="BI1082" s="17" t="e">
        <f>VLOOKUP($E1082,'DATA PENGUKURAN GARDU'!$A:$BS,53,0)</f>
        <v>#N/A</v>
      </c>
      <c r="BJ1082" s="17" t="e">
        <f>VLOOKUP($E1082,'DATA PENGUKURAN GARDU'!$A:$BS,54,0)</f>
        <v>#N/A</v>
      </c>
      <c r="BK1082" s="20" t="e">
        <f t="shared" si="558"/>
        <v>#N/A</v>
      </c>
      <c r="BL1082" s="20" t="e">
        <f t="shared" si="559"/>
        <v>#N/A</v>
      </c>
      <c r="BM1082" s="20" t="e">
        <f t="shared" si="560"/>
        <v>#N/A</v>
      </c>
      <c r="BN1082" s="25" t="e">
        <f t="shared" si="561"/>
        <v>#N/A</v>
      </c>
      <c r="BO1082" s="26" t="str">
        <f t="shared" si="562"/>
        <v>0</v>
      </c>
      <c r="BP1082" s="21" t="e">
        <f t="shared" si="563"/>
        <v>#VALUE!</v>
      </c>
      <c r="BQ1082" s="20" t="e">
        <f t="shared" si="564"/>
        <v>#N/A</v>
      </c>
      <c r="BR1082" s="20" t="e">
        <v>#N/A</v>
      </c>
      <c r="BS1082" s="9" t="e">
        <v>#N/A</v>
      </c>
      <c r="BT1082" s="2" t="e">
        <f t="shared" si="565"/>
        <v>#VALUE!</v>
      </c>
      <c r="BU1082" s="2" t="e">
        <f t="shared" si="533"/>
        <v>#N/A</v>
      </c>
      <c r="BV1082" s="2" t="e">
        <f t="shared" si="534"/>
        <v>#N/A</v>
      </c>
    </row>
    <row r="1083" s="2" customFormat="1" ht="22.95" customHeight="1" spans="1:74">
      <c r="A1083" s="9" t="str">
        <f t="shared" si="535"/>
        <v>BB 153Induk</v>
      </c>
      <c r="B1083" s="9" t="str">
        <f t="shared" si="536"/>
        <v>BB 153jurusan 1</v>
      </c>
      <c r="C1083" s="9" t="str">
        <f t="shared" si="537"/>
        <v>BB 153jurusan 2</v>
      </c>
      <c r="D1083" s="9" t="str">
        <f t="shared" si="538"/>
        <v>BB 153jurusan 3</v>
      </c>
      <c r="E1083" s="9" t="str">
        <f t="shared" si="539"/>
        <v>BB 153jurusan 4</v>
      </c>
      <c r="F1083" s="10" t="s">
        <v>575</v>
      </c>
      <c r="G1083" s="10" t="s">
        <v>4</v>
      </c>
      <c r="H1083" s="10" t="s">
        <v>1316</v>
      </c>
      <c r="I1083" s="10">
        <v>0.91677</v>
      </c>
      <c r="J1083" s="10">
        <v>123.2455</v>
      </c>
      <c r="K1083" s="10" t="s">
        <v>7465</v>
      </c>
      <c r="L1083" s="10" t="s">
        <v>7465</v>
      </c>
      <c r="M1083" s="10" t="s">
        <v>7465</v>
      </c>
      <c r="N1083" s="14">
        <f t="shared" si="540"/>
        <v>0</v>
      </c>
      <c r="O1083" s="15" t="e">
        <f t="shared" si="541"/>
        <v>#VALUE!</v>
      </c>
      <c r="P1083" s="15" t="e">
        <f t="shared" si="542"/>
        <v>#VALUE!</v>
      </c>
      <c r="Q1083" s="17" t="e">
        <f>VLOOKUP($A1083,'DATA PENGUKURAN GARDU'!$A:$BS,42,0)</f>
        <v>#N/A</v>
      </c>
      <c r="R1083" s="18" t="e">
        <f t="shared" si="543"/>
        <v>#N/A</v>
      </c>
      <c r="S1083" s="17" t="e">
        <f>VLOOKUP($A1083,'DATA PENGUKURAN GARDU'!$A:$BS,44,0)</f>
        <v>#N/A</v>
      </c>
      <c r="T1083" s="18" t="e">
        <f t="shared" si="544"/>
        <v>#N/A</v>
      </c>
      <c r="U1083" s="17" t="e">
        <f>VLOOKUP($A1083,'DATA PENGUKURAN GARDU'!$A:$BS,46,0)</f>
        <v>#N/A</v>
      </c>
      <c r="V1083" s="18" t="e">
        <f t="shared" si="545"/>
        <v>#N/A</v>
      </c>
      <c r="W1083" s="17" t="e">
        <f>VLOOKUP($A1083,'DATA PENGUKURAN GARDU'!$A:$BS,48,0)</f>
        <v>#N/A</v>
      </c>
      <c r="X1083" s="17" t="e">
        <f>VLOOKUP($A1083,'DATA PENGUKURAN GARDU'!$A:$BS,53,0)</f>
        <v>#N/A</v>
      </c>
      <c r="Y1083" s="17" t="e">
        <f>VLOOKUP($A1083,'DATA PENGUKURAN GARDU'!$A:$BS,54,0)</f>
        <v>#N/A</v>
      </c>
      <c r="Z1083" s="17" t="e">
        <f>VLOOKUP($A1083,'DATA PENGUKURAN GARDU'!$A:$BS,55,0)</f>
        <v>#N/A</v>
      </c>
      <c r="AA1083" s="20" t="e">
        <f>VLOOKUP($B1083,'DATA PENGUKURAN GARDU'!$A:$BS,42,0)</f>
        <v>#N/A</v>
      </c>
      <c r="AB1083" s="21" t="e">
        <f t="shared" si="546"/>
        <v>#N/A</v>
      </c>
      <c r="AC1083" s="20" t="e">
        <f>VLOOKUP($B1083,'DATA PENGUKURAN GARDU'!$A:$BS,44,0)</f>
        <v>#N/A</v>
      </c>
      <c r="AD1083" s="21" t="e">
        <f t="shared" si="547"/>
        <v>#N/A</v>
      </c>
      <c r="AE1083" s="20" t="e">
        <f>VLOOKUP($B1083,'DATA PENGUKURAN GARDU'!$A:$BS,46,0)</f>
        <v>#N/A</v>
      </c>
      <c r="AF1083" s="21" t="e">
        <f t="shared" si="548"/>
        <v>#N/A</v>
      </c>
      <c r="AG1083" s="20" t="e">
        <f>VLOOKUP($B1083,'DATA PENGUKURAN GARDU'!$A:$BS,46,0)</f>
        <v>#N/A</v>
      </c>
      <c r="AH1083" s="20" t="e">
        <f>VLOOKUP($B1083,'DATA PENGUKURAN GARDU'!$A:$BS,53,0)</f>
        <v>#N/A</v>
      </c>
      <c r="AI1083" s="20" t="e">
        <f>VLOOKUP($B1083,'DATA PENGUKURAN GARDU'!$A:$BS,54,0)</f>
        <v>#N/A</v>
      </c>
      <c r="AJ1083" s="17" t="e">
        <f>VLOOKUP($C1083,'DATA PENGUKURAN GARDU'!$A:$BS,42,0)</f>
        <v>#N/A</v>
      </c>
      <c r="AK1083" s="23" t="e">
        <f t="shared" si="549"/>
        <v>#N/A</v>
      </c>
      <c r="AL1083" s="17" t="e">
        <f>VLOOKUP($C1083,'DATA PENGUKURAN GARDU'!$A:$BS,44,0)</f>
        <v>#N/A</v>
      </c>
      <c r="AM1083" s="23" t="e">
        <f t="shared" si="550"/>
        <v>#N/A</v>
      </c>
      <c r="AN1083" s="17" t="e">
        <f>VLOOKUP($C1083,'DATA PENGUKURAN GARDU'!$A:$BS,46,0)</f>
        <v>#N/A</v>
      </c>
      <c r="AO1083" s="23" t="e">
        <f t="shared" si="551"/>
        <v>#N/A</v>
      </c>
      <c r="AP1083" s="17" t="e">
        <f>VLOOKUP($C1083,'DATA PENGUKURAN GARDU'!$A:$BS,46,0)</f>
        <v>#N/A</v>
      </c>
      <c r="AQ1083" s="17" t="e">
        <f>VLOOKUP($C1083,'DATA PENGUKURAN GARDU'!$A:$BS,53,0)</f>
        <v>#N/A</v>
      </c>
      <c r="AR1083" s="17" t="e">
        <f>VLOOKUP($C1083,'DATA PENGUKURAN GARDU'!$A:$BS,54,0)</f>
        <v>#N/A</v>
      </c>
      <c r="AS1083" s="20" t="e">
        <f>VLOOKUP($D1083,'DATA PENGUKURAN GARDU'!$A:$BS,42,0)</f>
        <v>#N/A</v>
      </c>
      <c r="AT1083" s="21" t="e">
        <f t="shared" si="552"/>
        <v>#N/A</v>
      </c>
      <c r="AU1083" s="20" t="e">
        <f>VLOOKUP($D1083,'DATA PENGUKURAN GARDU'!$A:$BS,44,0)</f>
        <v>#N/A</v>
      </c>
      <c r="AV1083" s="21" t="e">
        <f t="shared" si="553"/>
        <v>#N/A</v>
      </c>
      <c r="AW1083" s="20" t="e">
        <f>VLOOKUP($D1083,'DATA PENGUKURAN GARDU'!$A:$BS,46,0)</f>
        <v>#N/A</v>
      </c>
      <c r="AX1083" s="21" t="e">
        <f t="shared" si="554"/>
        <v>#N/A</v>
      </c>
      <c r="AY1083" s="20" t="e">
        <f>VLOOKUP($D1083,'DATA PENGUKURAN GARDU'!$A:$BS,46,0)</f>
        <v>#N/A</v>
      </c>
      <c r="AZ1083" s="20" t="e">
        <f>VLOOKUP($D1083,'DATA PENGUKURAN GARDU'!$A:$BS,53,0)</f>
        <v>#N/A</v>
      </c>
      <c r="BA1083" s="20" t="e">
        <f>VLOOKUP($D1083,'DATA PENGUKURAN GARDU'!$A:$BS,54,0)</f>
        <v>#N/A</v>
      </c>
      <c r="BB1083" s="17" t="e">
        <f>VLOOKUP($E1083,'DATA PENGUKURAN GARDU'!$A:$BS,42,0)</f>
        <v>#N/A</v>
      </c>
      <c r="BC1083" s="23" t="e">
        <f t="shared" si="555"/>
        <v>#N/A</v>
      </c>
      <c r="BD1083" s="17" t="e">
        <f>VLOOKUP($E1083,'DATA PENGUKURAN GARDU'!$A:$BS,44,0)</f>
        <v>#N/A</v>
      </c>
      <c r="BE1083" s="23" t="e">
        <f t="shared" si="556"/>
        <v>#N/A</v>
      </c>
      <c r="BF1083" s="17" t="e">
        <f>VLOOKUP($E1083,'DATA PENGUKURAN GARDU'!$A:$BS,46,0)</f>
        <v>#N/A</v>
      </c>
      <c r="BG1083" s="23" t="e">
        <f t="shared" si="557"/>
        <v>#N/A</v>
      </c>
      <c r="BH1083" s="17" t="e">
        <f>VLOOKUP($E1083,'DATA PENGUKURAN GARDU'!$A:$BS,46,0)</f>
        <v>#N/A</v>
      </c>
      <c r="BI1083" s="17" t="e">
        <f>VLOOKUP($E1083,'DATA PENGUKURAN GARDU'!$A:$BS,53,0)</f>
        <v>#N/A</v>
      </c>
      <c r="BJ1083" s="17" t="e">
        <f>VLOOKUP($E1083,'DATA PENGUKURAN GARDU'!$A:$BS,54,0)</f>
        <v>#N/A</v>
      </c>
      <c r="BK1083" s="20" t="e">
        <f t="shared" si="558"/>
        <v>#N/A</v>
      </c>
      <c r="BL1083" s="20" t="e">
        <f t="shared" si="559"/>
        <v>#N/A</v>
      </c>
      <c r="BM1083" s="20" t="e">
        <f t="shared" si="560"/>
        <v>#N/A</v>
      </c>
      <c r="BN1083" s="25" t="e">
        <f t="shared" si="561"/>
        <v>#N/A</v>
      </c>
      <c r="BO1083" s="26" t="str">
        <f t="shared" si="562"/>
        <v>0</v>
      </c>
      <c r="BP1083" s="21" t="e">
        <f t="shared" si="563"/>
        <v>#VALUE!</v>
      </c>
      <c r="BQ1083" s="20" t="e">
        <f t="shared" si="564"/>
        <v>#N/A</v>
      </c>
      <c r="BR1083" s="20" t="e">
        <v>#N/A</v>
      </c>
      <c r="BS1083" s="9" t="e">
        <v>#N/A</v>
      </c>
      <c r="BT1083" s="2" t="e">
        <f t="shared" si="565"/>
        <v>#VALUE!</v>
      </c>
      <c r="BU1083" s="2" t="e">
        <f t="shared" si="533"/>
        <v>#N/A</v>
      </c>
      <c r="BV1083" s="2" t="e">
        <f t="shared" si="534"/>
        <v>#N/A</v>
      </c>
    </row>
    <row r="1084" s="2" customFormat="1" ht="22.95" customHeight="1" spans="1:74">
      <c r="A1084" s="9" t="str">
        <f t="shared" si="535"/>
        <v>BB 157Induk</v>
      </c>
      <c r="B1084" s="9" t="str">
        <f t="shared" si="536"/>
        <v>BB 157jurusan 1</v>
      </c>
      <c r="C1084" s="9" t="str">
        <f t="shared" si="537"/>
        <v>BB 157jurusan 2</v>
      </c>
      <c r="D1084" s="9" t="str">
        <f t="shared" si="538"/>
        <v>BB 157jurusan 3</v>
      </c>
      <c r="E1084" s="9" t="str">
        <f t="shared" si="539"/>
        <v>BB 157jurusan 4</v>
      </c>
      <c r="F1084" s="10" t="s">
        <v>575</v>
      </c>
      <c r="G1084" s="10" t="s">
        <v>4</v>
      </c>
      <c r="H1084" s="10" t="s">
        <v>1317</v>
      </c>
      <c r="I1084" s="10">
        <v>0.90952</v>
      </c>
      <c r="J1084" s="10">
        <v>123.24097</v>
      </c>
      <c r="K1084" s="10" t="s">
        <v>7465</v>
      </c>
      <c r="L1084" s="10" t="s">
        <v>7465</v>
      </c>
      <c r="M1084" s="10" t="s">
        <v>7465</v>
      </c>
      <c r="N1084" s="14">
        <f t="shared" si="540"/>
        <v>0</v>
      </c>
      <c r="O1084" s="15" t="e">
        <f t="shared" si="541"/>
        <v>#VALUE!</v>
      </c>
      <c r="P1084" s="15" t="e">
        <f t="shared" si="542"/>
        <v>#VALUE!</v>
      </c>
      <c r="Q1084" s="17" t="e">
        <f>VLOOKUP($A1084,'DATA PENGUKURAN GARDU'!$A:$BS,42,0)</f>
        <v>#N/A</v>
      </c>
      <c r="R1084" s="18" t="e">
        <f t="shared" si="543"/>
        <v>#N/A</v>
      </c>
      <c r="S1084" s="17" t="e">
        <f>VLOOKUP($A1084,'DATA PENGUKURAN GARDU'!$A:$BS,44,0)</f>
        <v>#N/A</v>
      </c>
      <c r="T1084" s="18" t="e">
        <f t="shared" si="544"/>
        <v>#N/A</v>
      </c>
      <c r="U1084" s="17" t="e">
        <f>VLOOKUP($A1084,'DATA PENGUKURAN GARDU'!$A:$BS,46,0)</f>
        <v>#N/A</v>
      </c>
      <c r="V1084" s="18" t="e">
        <f t="shared" si="545"/>
        <v>#N/A</v>
      </c>
      <c r="W1084" s="17" t="e">
        <f>VLOOKUP($A1084,'DATA PENGUKURAN GARDU'!$A:$BS,48,0)</f>
        <v>#N/A</v>
      </c>
      <c r="X1084" s="17" t="e">
        <f>VLOOKUP($A1084,'DATA PENGUKURAN GARDU'!$A:$BS,53,0)</f>
        <v>#N/A</v>
      </c>
      <c r="Y1084" s="17" t="e">
        <f>VLOOKUP($A1084,'DATA PENGUKURAN GARDU'!$A:$BS,54,0)</f>
        <v>#N/A</v>
      </c>
      <c r="Z1084" s="17" t="e">
        <f>VLOOKUP($A1084,'DATA PENGUKURAN GARDU'!$A:$BS,55,0)</f>
        <v>#N/A</v>
      </c>
      <c r="AA1084" s="20" t="e">
        <f>VLOOKUP($B1084,'DATA PENGUKURAN GARDU'!$A:$BS,42,0)</f>
        <v>#N/A</v>
      </c>
      <c r="AB1084" s="21" t="e">
        <f t="shared" si="546"/>
        <v>#N/A</v>
      </c>
      <c r="AC1084" s="20" t="e">
        <f>VLOOKUP($B1084,'DATA PENGUKURAN GARDU'!$A:$BS,44,0)</f>
        <v>#N/A</v>
      </c>
      <c r="AD1084" s="21" t="e">
        <f t="shared" si="547"/>
        <v>#N/A</v>
      </c>
      <c r="AE1084" s="20" t="e">
        <f>VLOOKUP($B1084,'DATA PENGUKURAN GARDU'!$A:$BS,46,0)</f>
        <v>#N/A</v>
      </c>
      <c r="AF1084" s="21" t="e">
        <f t="shared" si="548"/>
        <v>#N/A</v>
      </c>
      <c r="AG1084" s="20" t="e">
        <f>VLOOKUP($B1084,'DATA PENGUKURAN GARDU'!$A:$BS,46,0)</f>
        <v>#N/A</v>
      </c>
      <c r="AH1084" s="20" t="e">
        <f>VLOOKUP($B1084,'DATA PENGUKURAN GARDU'!$A:$BS,53,0)</f>
        <v>#N/A</v>
      </c>
      <c r="AI1084" s="20" t="e">
        <f>VLOOKUP($B1084,'DATA PENGUKURAN GARDU'!$A:$BS,54,0)</f>
        <v>#N/A</v>
      </c>
      <c r="AJ1084" s="17" t="e">
        <f>VLOOKUP($C1084,'DATA PENGUKURAN GARDU'!$A:$BS,42,0)</f>
        <v>#N/A</v>
      </c>
      <c r="AK1084" s="23" t="e">
        <f t="shared" si="549"/>
        <v>#N/A</v>
      </c>
      <c r="AL1084" s="17" t="e">
        <f>VLOOKUP($C1084,'DATA PENGUKURAN GARDU'!$A:$BS,44,0)</f>
        <v>#N/A</v>
      </c>
      <c r="AM1084" s="23" t="e">
        <f t="shared" si="550"/>
        <v>#N/A</v>
      </c>
      <c r="AN1084" s="17" t="e">
        <f>VLOOKUP($C1084,'DATA PENGUKURAN GARDU'!$A:$BS,46,0)</f>
        <v>#N/A</v>
      </c>
      <c r="AO1084" s="23" t="e">
        <f t="shared" si="551"/>
        <v>#N/A</v>
      </c>
      <c r="AP1084" s="17" t="e">
        <f>VLOOKUP($C1084,'DATA PENGUKURAN GARDU'!$A:$BS,46,0)</f>
        <v>#N/A</v>
      </c>
      <c r="AQ1084" s="17" t="e">
        <f>VLOOKUP($C1084,'DATA PENGUKURAN GARDU'!$A:$BS,53,0)</f>
        <v>#N/A</v>
      </c>
      <c r="AR1084" s="17" t="e">
        <f>VLOOKUP($C1084,'DATA PENGUKURAN GARDU'!$A:$BS,54,0)</f>
        <v>#N/A</v>
      </c>
      <c r="AS1084" s="20" t="e">
        <f>VLOOKUP($D1084,'DATA PENGUKURAN GARDU'!$A:$BS,42,0)</f>
        <v>#N/A</v>
      </c>
      <c r="AT1084" s="21" t="e">
        <f t="shared" si="552"/>
        <v>#N/A</v>
      </c>
      <c r="AU1084" s="20" t="e">
        <f>VLOOKUP($D1084,'DATA PENGUKURAN GARDU'!$A:$BS,44,0)</f>
        <v>#N/A</v>
      </c>
      <c r="AV1084" s="21" t="e">
        <f t="shared" si="553"/>
        <v>#N/A</v>
      </c>
      <c r="AW1084" s="20" t="e">
        <f>VLOOKUP($D1084,'DATA PENGUKURAN GARDU'!$A:$BS,46,0)</f>
        <v>#N/A</v>
      </c>
      <c r="AX1084" s="21" t="e">
        <f t="shared" si="554"/>
        <v>#N/A</v>
      </c>
      <c r="AY1084" s="20" t="e">
        <f>VLOOKUP($D1084,'DATA PENGUKURAN GARDU'!$A:$BS,46,0)</f>
        <v>#N/A</v>
      </c>
      <c r="AZ1084" s="20" t="e">
        <f>VLOOKUP($D1084,'DATA PENGUKURAN GARDU'!$A:$BS,53,0)</f>
        <v>#N/A</v>
      </c>
      <c r="BA1084" s="20" t="e">
        <f>VLOOKUP($D1084,'DATA PENGUKURAN GARDU'!$A:$BS,54,0)</f>
        <v>#N/A</v>
      </c>
      <c r="BB1084" s="17" t="e">
        <f>VLOOKUP($E1084,'DATA PENGUKURAN GARDU'!$A:$BS,42,0)</f>
        <v>#N/A</v>
      </c>
      <c r="BC1084" s="23" t="e">
        <f t="shared" si="555"/>
        <v>#N/A</v>
      </c>
      <c r="BD1084" s="17" t="e">
        <f>VLOOKUP($E1084,'DATA PENGUKURAN GARDU'!$A:$BS,44,0)</f>
        <v>#N/A</v>
      </c>
      <c r="BE1084" s="23" t="e">
        <f t="shared" si="556"/>
        <v>#N/A</v>
      </c>
      <c r="BF1084" s="17" t="e">
        <f>VLOOKUP($E1084,'DATA PENGUKURAN GARDU'!$A:$BS,46,0)</f>
        <v>#N/A</v>
      </c>
      <c r="BG1084" s="23" t="e">
        <f t="shared" si="557"/>
        <v>#N/A</v>
      </c>
      <c r="BH1084" s="17" t="e">
        <f>VLOOKUP($E1084,'DATA PENGUKURAN GARDU'!$A:$BS,46,0)</f>
        <v>#N/A</v>
      </c>
      <c r="BI1084" s="17" t="e">
        <f>VLOOKUP($E1084,'DATA PENGUKURAN GARDU'!$A:$BS,53,0)</f>
        <v>#N/A</v>
      </c>
      <c r="BJ1084" s="17" t="e">
        <f>VLOOKUP($E1084,'DATA PENGUKURAN GARDU'!$A:$BS,54,0)</f>
        <v>#N/A</v>
      </c>
      <c r="BK1084" s="20" t="e">
        <f t="shared" si="558"/>
        <v>#N/A</v>
      </c>
      <c r="BL1084" s="20" t="e">
        <f t="shared" si="559"/>
        <v>#N/A</v>
      </c>
      <c r="BM1084" s="20" t="e">
        <f t="shared" si="560"/>
        <v>#N/A</v>
      </c>
      <c r="BN1084" s="25" t="e">
        <f t="shared" si="561"/>
        <v>#N/A</v>
      </c>
      <c r="BO1084" s="26" t="str">
        <f t="shared" si="562"/>
        <v>0</v>
      </c>
      <c r="BP1084" s="21" t="e">
        <f t="shared" si="563"/>
        <v>#VALUE!</v>
      </c>
      <c r="BQ1084" s="20" t="e">
        <f t="shared" si="564"/>
        <v>#N/A</v>
      </c>
      <c r="BR1084" s="20" t="e">
        <v>#N/A</v>
      </c>
      <c r="BS1084" s="9" t="e">
        <v>#N/A</v>
      </c>
      <c r="BT1084" s="2" t="e">
        <f t="shared" si="565"/>
        <v>#VALUE!</v>
      </c>
      <c r="BU1084" s="2" t="e">
        <f t="shared" si="533"/>
        <v>#N/A</v>
      </c>
      <c r="BV1084" s="2" t="e">
        <f t="shared" si="534"/>
        <v>#N/A</v>
      </c>
    </row>
    <row r="1085" s="2" customFormat="1" ht="22.95" customHeight="1" spans="1:74">
      <c r="A1085" s="9" t="str">
        <f t="shared" si="535"/>
        <v>BB 160Induk</v>
      </c>
      <c r="B1085" s="9" t="str">
        <f t="shared" si="536"/>
        <v>BB 160jurusan 1</v>
      </c>
      <c r="C1085" s="9" t="str">
        <f t="shared" si="537"/>
        <v>BB 160jurusan 2</v>
      </c>
      <c r="D1085" s="9" t="str">
        <f t="shared" si="538"/>
        <v>BB 160jurusan 3</v>
      </c>
      <c r="E1085" s="9" t="str">
        <f t="shared" si="539"/>
        <v>BB 160jurusan 4</v>
      </c>
      <c r="F1085" s="10" t="s">
        <v>514</v>
      </c>
      <c r="G1085" s="10" t="s">
        <v>4</v>
      </c>
      <c r="H1085" s="10" t="s">
        <v>1318</v>
      </c>
      <c r="I1085" s="10">
        <v>0.89742</v>
      </c>
      <c r="J1085" s="10">
        <v>123.22733</v>
      </c>
      <c r="K1085" s="10" t="s">
        <v>7465</v>
      </c>
      <c r="L1085" s="10" t="s">
        <v>7465</v>
      </c>
      <c r="M1085" s="10" t="s">
        <v>7465</v>
      </c>
      <c r="N1085" s="14">
        <f t="shared" si="540"/>
        <v>0</v>
      </c>
      <c r="O1085" s="15" t="e">
        <f t="shared" si="541"/>
        <v>#VALUE!</v>
      </c>
      <c r="P1085" s="15" t="e">
        <f t="shared" si="542"/>
        <v>#VALUE!</v>
      </c>
      <c r="Q1085" s="17" t="e">
        <f>VLOOKUP($A1085,'DATA PENGUKURAN GARDU'!$A:$BS,42,0)</f>
        <v>#N/A</v>
      </c>
      <c r="R1085" s="18" t="e">
        <f t="shared" si="543"/>
        <v>#N/A</v>
      </c>
      <c r="S1085" s="17" t="e">
        <f>VLOOKUP($A1085,'DATA PENGUKURAN GARDU'!$A:$BS,44,0)</f>
        <v>#N/A</v>
      </c>
      <c r="T1085" s="18" t="e">
        <f t="shared" si="544"/>
        <v>#N/A</v>
      </c>
      <c r="U1085" s="17" t="e">
        <f>VLOOKUP($A1085,'DATA PENGUKURAN GARDU'!$A:$BS,46,0)</f>
        <v>#N/A</v>
      </c>
      <c r="V1085" s="18" t="e">
        <f t="shared" si="545"/>
        <v>#N/A</v>
      </c>
      <c r="W1085" s="17" t="e">
        <f>VLOOKUP($A1085,'DATA PENGUKURAN GARDU'!$A:$BS,48,0)</f>
        <v>#N/A</v>
      </c>
      <c r="X1085" s="17" t="e">
        <f>VLOOKUP($A1085,'DATA PENGUKURAN GARDU'!$A:$BS,53,0)</f>
        <v>#N/A</v>
      </c>
      <c r="Y1085" s="17" t="e">
        <f>VLOOKUP($A1085,'DATA PENGUKURAN GARDU'!$A:$BS,54,0)</f>
        <v>#N/A</v>
      </c>
      <c r="Z1085" s="17" t="e">
        <f>VLOOKUP($A1085,'DATA PENGUKURAN GARDU'!$A:$BS,55,0)</f>
        <v>#N/A</v>
      </c>
      <c r="AA1085" s="20" t="e">
        <f>VLOOKUP($B1085,'DATA PENGUKURAN GARDU'!$A:$BS,42,0)</f>
        <v>#N/A</v>
      </c>
      <c r="AB1085" s="21" t="e">
        <f t="shared" si="546"/>
        <v>#N/A</v>
      </c>
      <c r="AC1085" s="20" t="e">
        <f>VLOOKUP($B1085,'DATA PENGUKURAN GARDU'!$A:$BS,44,0)</f>
        <v>#N/A</v>
      </c>
      <c r="AD1085" s="21" t="e">
        <f t="shared" si="547"/>
        <v>#N/A</v>
      </c>
      <c r="AE1085" s="20" t="e">
        <f>VLOOKUP($B1085,'DATA PENGUKURAN GARDU'!$A:$BS,46,0)</f>
        <v>#N/A</v>
      </c>
      <c r="AF1085" s="21" t="e">
        <f t="shared" si="548"/>
        <v>#N/A</v>
      </c>
      <c r="AG1085" s="20" t="e">
        <f>VLOOKUP($B1085,'DATA PENGUKURAN GARDU'!$A:$BS,46,0)</f>
        <v>#N/A</v>
      </c>
      <c r="AH1085" s="20" t="e">
        <f>VLOOKUP($B1085,'DATA PENGUKURAN GARDU'!$A:$BS,53,0)</f>
        <v>#N/A</v>
      </c>
      <c r="AI1085" s="20" t="e">
        <f>VLOOKUP($B1085,'DATA PENGUKURAN GARDU'!$A:$BS,54,0)</f>
        <v>#N/A</v>
      </c>
      <c r="AJ1085" s="17" t="e">
        <f>VLOOKUP($C1085,'DATA PENGUKURAN GARDU'!$A:$BS,42,0)</f>
        <v>#N/A</v>
      </c>
      <c r="AK1085" s="23" t="e">
        <f t="shared" si="549"/>
        <v>#N/A</v>
      </c>
      <c r="AL1085" s="17" t="e">
        <f>VLOOKUP($C1085,'DATA PENGUKURAN GARDU'!$A:$BS,44,0)</f>
        <v>#N/A</v>
      </c>
      <c r="AM1085" s="23" t="e">
        <f t="shared" si="550"/>
        <v>#N/A</v>
      </c>
      <c r="AN1085" s="17" t="e">
        <f>VLOOKUP($C1085,'DATA PENGUKURAN GARDU'!$A:$BS,46,0)</f>
        <v>#N/A</v>
      </c>
      <c r="AO1085" s="23" t="e">
        <f t="shared" si="551"/>
        <v>#N/A</v>
      </c>
      <c r="AP1085" s="17" t="e">
        <f>VLOOKUP($C1085,'DATA PENGUKURAN GARDU'!$A:$BS,46,0)</f>
        <v>#N/A</v>
      </c>
      <c r="AQ1085" s="17" t="e">
        <f>VLOOKUP($C1085,'DATA PENGUKURAN GARDU'!$A:$BS,53,0)</f>
        <v>#N/A</v>
      </c>
      <c r="AR1085" s="17" t="e">
        <f>VLOOKUP($C1085,'DATA PENGUKURAN GARDU'!$A:$BS,54,0)</f>
        <v>#N/A</v>
      </c>
      <c r="AS1085" s="20" t="e">
        <f>VLOOKUP($D1085,'DATA PENGUKURAN GARDU'!$A:$BS,42,0)</f>
        <v>#N/A</v>
      </c>
      <c r="AT1085" s="21" t="e">
        <f t="shared" si="552"/>
        <v>#N/A</v>
      </c>
      <c r="AU1085" s="20" t="e">
        <f>VLOOKUP($D1085,'DATA PENGUKURAN GARDU'!$A:$BS,44,0)</f>
        <v>#N/A</v>
      </c>
      <c r="AV1085" s="21" t="e">
        <f t="shared" si="553"/>
        <v>#N/A</v>
      </c>
      <c r="AW1085" s="20" t="e">
        <f>VLOOKUP($D1085,'DATA PENGUKURAN GARDU'!$A:$BS,46,0)</f>
        <v>#N/A</v>
      </c>
      <c r="AX1085" s="21" t="e">
        <f t="shared" si="554"/>
        <v>#N/A</v>
      </c>
      <c r="AY1085" s="20" t="e">
        <f>VLOOKUP($D1085,'DATA PENGUKURAN GARDU'!$A:$BS,46,0)</f>
        <v>#N/A</v>
      </c>
      <c r="AZ1085" s="20" t="e">
        <f>VLOOKUP($D1085,'DATA PENGUKURAN GARDU'!$A:$BS,53,0)</f>
        <v>#N/A</v>
      </c>
      <c r="BA1085" s="20" t="e">
        <f>VLOOKUP($D1085,'DATA PENGUKURAN GARDU'!$A:$BS,54,0)</f>
        <v>#N/A</v>
      </c>
      <c r="BB1085" s="17" t="e">
        <f>VLOOKUP($E1085,'DATA PENGUKURAN GARDU'!$A:$BS,42,0)</f>
        <v>#N/A</v>
      </c>
      <c r="BC1085" s="23" t="e">
        <f t="shared" si="555"/>
        <v>#N/A</v>
      </c>
      <c r="BD1085" s="17" t="e">
        <f>VLOOKUP($E1085,'DATA PENGUKURAN GARDU'!$A:$BS,44,0)</f>
        <v>#N/A</v>
      </c>
      <c r="BE1085" s="23" t="e">
        <f t="shared" si="556"/>
        <v>#N/A</v>
      </c>
      <c r="BF1085" s="17" t="e">
        <f>VLOOKUP($E1085,'DATA PENGUKURAN GARDU'!$A:$BS,46,0)</f>
        <v>#N/A</v>
      </c>
      <c r="BG1085" s="23" t="e">
        <f t="shared" si="557"/>
        <v>#N/A</v>
      </c>
      <c r="BH1085" s="17" t="e">
        <f>VLOOKUP($E1085,'DATA PENGUKURAN GARDU'!$A:$BS,46,0)</f>
        <v>#N/A</v>
      </c>
      <c r="BI1085" s="17" t="e">
        <f>VLOOKUP($E1085,'DATA PENGUKURAN GARDU'!$A:$BS,53,0)</f>
        <v>#N/A</v>
      </c>
      <c r="BJ1085" s="17" t="e">
        <f>VLOOKUP($E1085,'DATA PENGUKURAN GARDU'!$A:$BS,54,0)</f>
        <v>#N/A</v>
      </c>
      <c r="BK1085" s="20" t="e">
        <f t="shared" si="558"/>
        <v>#N/A</v>
      </c>
      <c r="BL1085" s="20" t="e">
        <f t="shared" si="559"/>
        <v>#N/A</v>
      </c>
      <c r="BM1085" s="20" t="e">
        <f t="shared" si="560"/>
        <v>#N/A</v>
      </c>
      <c r="BN1085" s="25" t="e">
        <f t="shared" si="561"/>
        <v>#N/A</v>
      </c>
      <c r="BO1085" s="26" t="str">
        <f t="shared" si="562"/>
        <v>0</v>
      </c>
      <c r="BP1085" s="21" t="e">
        <f t="shared" si="563"/>
        <v>#VALUE!</v>
      </c>
      <c r="BQ1085" s="20" t="e">
        <f t="shared" si="564"/>
        <v>#N/A</v>
      </c>
      <c r="BR1085" s="20" t="e">
        <v>#N/A</v>
      </c>
      <c r="BS1085" s="9" t="e">
        <v>#N/A</v>
      </c>
      <c r="BT1085" s="2" t="e">
        <f t="shared" si="565"/>
        <v>#VALUE!</v>
      </c>
      <c r="BU1085" s="2" t="e">
        <f t="shared" si="533"/>
        <v>#N/A</v>
      </c>
      <c r="BV1085" s="2" t="e">
        <f t="shared" si="534"/>
        <v>#N/A</v>
      </c>
    </row>
    <row r="1086" s="2" customFormat="1" ht="22.95" customHeight="1" spans="1:74">
      <c r="A1086" s="9" t="str">
        <f t="shared" si="535"/>
        <v>K-165Induk</v>
      </c>
      <c r="B1086" s="9" t="str">
        <f t="shared" si="536"/>
        <v>K-165jurusan 1</v>
      </c>
      <c r="C1086" s="9" t="str">
        <f t="shared" si="537"/>
        <v>K-165jurusan 2</v>
      </c>
      <c r="D1086" s="9" t="str">
        <f t="shared" si="538"/>
        <v>K-165jurusan 3</v>
      </c>
      <c r="E1086" s="9" t="str">
        <f t="shared" si="539"/>
        <v>K-165jurusan 4</v>
      </c>
      <c r="F1086" s="10" t="s">
        <v>446</v>
      </c>
      <c r="G1086" s="10" t="s">
        <v>132</v>
      </c>
      <c r="H1086" s="10" t="s">
        <v>1319</v>
      </c>
      <c r="I1086" s="10">
        <v>0.759011</v>
      </c>
      <c r="J1086" s="10">
        <v>124.318142</v>
      </c>
      <c r="K1086" s="10" t="s">
        <v>7465</v>
      </c>
      <c r="L1086" s="10" t="s">
        <v>7465</v>
      </c>
      <c r="M1086" s="10" t="s">
        <v>7465</v>
      </c>
      <c r="N1086" s="14">
        <f t="shared" si="540"/>
        <v>0</v>
      </c>
      <c r="O1086" s="15" t="e">
        <f t="shared" si="541"/>
        <v>#VALUE!</v>
      </c>
      <c r="P1086" s="15" t="e">
        <f t="shared" si="542"/>
        <v>#VALUE!</v>
      </c>
      <c r="Q1086" s="17" t="e">
        <f>VLOOKUP($A1086,'DATA PENGUKURAN GARDU'!$A:$BS,42,0)</f>
        <v>#N/A</v>
      </c>
      <c r="R1086" s="18" t="e">
        <f t="shared" si="543"/>
        <v>#N/A</v>
      </c>
      <c r="S1086" s="17" t="e">
        <f>VLOOKUP($A1086,'DATA PENGUKURAN GARDU'!$A:$BS,44,0)</f>
        <v>#N/A</v>
      </c>
      <c r="T1086" s="18" t="e">
        <f t="shared" si="544"/>
        <v>#N/A</v>
      </c>
      <c r="U1086" s="17" t="e">
        <f>VLOOKUP($A1086,'DATA PENGUKURAN GARDU'!$A:$BS,46,0)</f>
        <v>#N/A</v>
      </c>
      <c r="V1086" s="18" t="e">
        <f t="shared" si="545"/>
        <v>#N/A</v>
      </c>
      <c r="W1086" s="17" t="e">
        <f>VLOOKUP($A1086,'DATA PENGUKURAN GARDU'!$A:$BS,48,0)</f>
        <v>#N/A</v>
      </c>
      <c r="X1086" s="17" t="e">
        <f>VLOOKUP($A1086,'DATA PENGUKURAN GARDU'!$A:$BS,53,0)</f>
        <v>#N/A</v>
      </c>
      <c r="Y1086" s="17" t="e">
        <f>VLOOKUP($A1086,'DATA PENGUKURAN GARDU'!$A:$BS,54,0)</f>
        <v>#N/A</v>
      </c>
      <c r="Z1086" s="17" t="e">
        <f>VLOOKUP($A1086,'DATA PENGUKURAN GARDU'!$A:$BS,55,0)</f>
        <v>#N/A</v>
      </c>
      <c r="AA1086" s="20" t="e">
        <f>VLOOKUP($B1086,'DATA PENGUKURAN GARDU'!$A:$BS,42,0)</f>
        <v>#N/A</v>
      </c>
      <c r="AB1086" s="21" t="e">
        <f t="shared" si="546"/>
        <v>#N/A</v>
      </c>
      <c r="AC1086" s="20" t="e">
        <f>VLOOKUP($B1086,'DATA PENGUKURAN GARDU'!$A:$BS,44,0)</f>
        <v>#N/A</v>
      </c>
      <c r="AD1086" s="21" t="e">
        <f t="shared" si="547"/>
        <v>#N/A</v>
      </c>
      <c r="AE1086" s="20" t="e">
        <f>VLOOKUP($B1086,'DATA PENGUKURAN GARDU'!$A:$BS,46,0)</f>
        <v>#N/A</v>
      </c>
      <c r="AF1086" s="21" t="e">
        <f t="shared" si="548"/>
        <v>#N/A</v>
      </c>
      <c r="AG1086" s="20" t="e">
        <f>VLOOKUP($B1086,'DATA PENGUKURAN GARDU'!$A:$BS,46,0)</f>
        <v>#N/A</v>
      </c>
      <c r="AH1086" s="20" t="e">
        <f>VLOOKUP($B1086,'DATA PENGUKURAN GARDU'!$A:$BS,53,0)</f>
        <v>#N/A</v>
      </c>
      <c r="AI1086" s="20" t="e">
        <f>VLOOKUP($B1086,'DATA PENGUKURAN GARDU'!$A:$BS,54,0)</f>
        <v>#N/A</v>
      </c>
      <c r="AJ1086" s="17" t="e">
        <f>VLOOKUP($C1086,'DATA PENGUKURAN GARDU'!$A:$BS,42,0)</f>
        <v>#N/A</v>
      </c>
      <c r="AK1086" s="23" t="e">
        <f t="shared" si="549"/>
        <v>#N/A</v>
      </c>
      <c r="AL1086" s="17" t="e">
        <f>VLOOKUP($C1086,'DATA PENGUKURAN GARDU'!$A:$BS,44,0)</f>
        <v>#N/A</v>
      </c>
      <c r="AM1086" s="23" t="e">
        <f t="shared" si="550"/>
        <v>#N/A</v>
      </c>
      <c r="AN1086" s="17" t="e">
        <f>VLOOKUP($C1086,'DATA PENGUKURAN GARDU'!$A:$BS,46,0)</f>
        <v>#N/A</v>
      </c>
      <c r="AO1086" s="23" t="e">
        <f t="shared" si="551"/>
        <v>#N/A</v>
      </c>
      <c r="AP1086" s="17" t="e">
        <f>VLOOKUP($C1086,'DATA PENGUKURAN GARDU'!$A:$BS,46,0)</f>
        <v>#N/A</v>
      </c>
      <c r="AQ1086" s="17" t="e">
        <f>VLOOKUP($C1086,'DATA PENGUKURAN GARDU'!$A:$BS,53,0)</f>
        <v>#N/A</v>
      </c>
      <c r="AR1086" s="17" t="e">
        <f>VLOOKUP($C1086,'DATA PENGUKURAN GARDU'!$A:$BS,54,0)</f>
        <v>#N/A</v>
      </c>
      <c r="AS1086" s="20" t="e">
        <f>VLOOKUP($D1086,'DATA PENGUKURAN GARDU'!$A:$BS,42,0)</f>
        <v>#N/A</v>
      </c>
      <c r="AT1086" s="21" t="e">
        <f t="shared" si="552"/>
        <v>#N/A</v>
      </c>
      <c r="AU1086" s="20" t="e">
        <f>VLOOKUP($D1086,'DATA PENGUKURAN GARDU'!$A:$BS,44,0)</f>
        <v>#N/A</v>
      </c>
      <c r="AV1086" s="21" t="e">
        <f t="shared" si="553"/>
        <v>#N/A</v>
      </c>
      <c r="AW1086" s="20" t="e">
        <f>VLOOKUP($D1086,'DATA PENGUKURAN GARDU'!$A:$BS,46,0)</f>
        <v>#N/A</v>
      </c>
      <c r="AX1086" s="21" t="e">
        <f t="shared" si="554"/>
        <v>#N/A</v>
      </c>
      <c r="AY1086" s="20" t="e">
        <f>VLOOKUP($D1086,'DATA PENGUKURAN GARDU'!$A:$BS,46,0)</f>
        <v>#N/A</v>
      </c>
      <c r="AZ1086" s="20" t="e">
        <f>VLOOKUP($D1086,'DATA PENGUKURAN GARDU'!$A:$BS,53,0)</f>
        <v>#N/A</v>
      </c>
      <c r="BA1086" s="20" t="e">
        <f>VLOOKUP($D1086,'DATA PENGUKURAN GARDU'!$A:$BS,54,0)</f>
        <v>#N/A</v>
      </c>
      <c r="BB1086" s="17" t="e">
        <f>VLOOKUP($E1086,'DATA PENGUKURAN GARDU'!$A:$BS,42,0)</f>
        <v>#N/A</v>
      </c>
      <c r="BC1086" s="23" t="e">
        <f t="shared" si="555"/>
        <v>#N/A</v>
      </c>
      <c r="BD1086" s="17" t="e">
        <f>VLOOKUP($E1086,'DATA PENGUKURAN GARDU'!$A:$BS,44,0)</f>
        <v>#N/A</v>
      </c>
      <c r="BE1086" s="23" t="e">
        <f t="shared" si="556"/>
        <v>#N/A</v>
      </c>
      <c r="BF1086" s="17" t="e">
        <f>VLOOKUP($E1086,'DATA PENGUKURAN GARDU'!$A:$BS,46,0)</f>
        <v>#N/A</v>
      </c>
      <c r="BG1086" s="23" t="e">
        <f t="shared" si="557"/>
        <v>#N/A</v>
      </c>
      <c r="BH1086" s="17" t="e">
        <f>VLOOKUP($E1086,'DATA PENGUKURAN GARDU'!$A:$BS,46,0)</f>
        <v>#N/A</v>
      </c>
      <c r="BI1086" s="17" t="e">
        <f>VLOOKUP($E1086,'DATA PENGUKURAN GARDU'!$A:$BS,53,0)</f>
        <v>#N/A</v>
      </c>
      <c r="BJ1086" s="17" t="e">
        <f>VLOOKUP($E1086,'DATA PENGUKURAN GARDU'!$A:$BS,54,0)</f>
        <v>#N/A</v>
      </c>
      <c r="BK1086" s="20" t="e">
        <f t="shared" si="558"/>
        <v>#N/A</v>
      </c>
      <c r="BL1086" s="20" t="e">
        <f t="shared" si="559"/>
        <v>#N/A</v>
      </c>
      <c r="BM1086" s="20" t="e">
        <f t="shared" si="560"/>
        <v>#N/A</v>
      </c>
      <c r="BN1086" s="25" t="e">
        <f t="shared" si="561"/>
        <v>#N/A</v>
      </c>
      <c r="BO1086" s="26" t="str">
        <f t="shared" si="562"/>
        <v>0</v>
      </c>
      <c r="BP1086" s="21" t="e">
        <f t="shared" si="563"/>
        <v>#VALUE!</v>
      </c>
      <c r="BQ1086" s="20" t="e">
        <f t="shared" si="564"/>
        <v>#N/A</v>
      </c>
      <c r="BR1086" s="20" t="e">
        <v>#N/A</v>
      </c>
      <c r="BS1086" s="9" t="e">
        <v>#N/A</v>
      </c>
      <c r="BT1086" s="2" t="e">
        <f t="shared" si="565"/>
        <v>#VALUE!</v>
      </c>
      <c r="BU1086" s="2" t="e">
        <f t="shared" si="533"/>
        <v>#N/A</v>
      </c>
      <c r="BV1086" s="2" t="e">
        <f t="shared" si="534"/>
        <v>#N/A</v>
      </c>
    </row>
    <row r="1087" s="2" customFormat="1" ht="22.95" customHeight="1" spans="1:74">
      <c r="A1087" s="9" t="str">
        <f t="shared" si="535"/>
        <v>K-166Induk</v>
      </c>
      <c r="B1087" s="9" t="str">
        <f t="shared" si="536"/>
        <v>K-166jurusan 1</v>
      </c>
      <c r="C1087" s="9" t="str">
        <f t="shared" si="537"/>
        <v>K-166jurusan 2</v>
      </c>
      <c r="D1087" s="9" t="str">
        <f t="shared" si="538"/>
        <v>K-166jurusan 3</v>
      </c>
      <c r="E1087" s="9" t="str">
        <f t="shared" si="539"/>
        <v>K-166jurusan 4</v>
      </c>
      <c r="F1087" s="10" t="s">
        <v>446</v>
      </c>
      <c r="G1087" s="10" t="s">
        <v>132</v>
      </c>
      <c r="H1087" s="10" t="s">
        <v>1320</v>
      </c>
      <c r="I1087" s="10">
        <v>0.7602</v>
      </c>
      <c r="J1087" s="10">
        <v>124.320683</v>
      </c>
      <c r="K1087" s="10" t="s">
        <v>7465</v>
      </c>
      <c r="L1087" s="10" t="s">
        <v>7465</v>
      </c>
      <c r="M1087" s="10" t="s">
        <v>7465</v>
      </c>
      <c r="N1087" s="14">
        <f t="shared" si="540"/>
        <v>0</v>
      </c>
      <c r="O1087" s="15" t="e">
        <f t="shared" si="541"/>
        <v>#VALUE!</v>
      </c>
      <c r="P1087" s="15" t="e">
        <f t="shared" si="542"/>
        <v>#VALUE!</v>
      </c>
      <c r="Q1087" s="17" t="e">
        <f>VLOOKUP($A1087,'DATA PENGUKURAN GARDU'!$A:$BS,42,0)</f>
        <v>#N/A</v>
      </c>
      <c r="R1087" s="18" t="e">
        <f t="shared" si="543"/>
        <v>#N/A</v>
      </c>
      <c r="S1087" s="17" t="e">
        <f>VLOOKUP($A1087,'DATA PENGUKURAN GARDU'!$A:$BS,44,0)</f>
        <v>#N/A</v>
      </c>
      <c r="T1087" s="18" t="e">
        <f t="shared" si="544"/>
        <v>#N/A</v>
      </c>
      <c r="U1087" s="17" t="e">
        <f>VLOOKUP($A1087,'DATA PENGUKURAN GARDU'!$A:$BS,46,0)</f>
        <v>#N/A</v>
      </c>
      <c r="V1087" s="18" t="e">
        <f t="shared" si="545"/>
        <v>#N/A</v>
      </c>
      <c r="W1087" s="17" t="e">
        <f>VLOOKUP($A1087,'DATA PENGUKURAN GARDU'!$A:$BS,48,0)</f>
        <v>#N/A</v>
      </c>
      <c r="X1087" s="17" t="e">
        <f>VLOOKUP($A1087,'DATA PENGUKURAN GARDU'!$A:$BS,53,0)</f>
        <v>#N/A</v>
      </c>
      <c r="Y1087" s="17" t="e">
        <f>VLOOKUP($A1087,'DATA PENGUKURAN GARDU'!$A:$BS,54,0)</f>
        <v>#N/A</v>
      </c>
      <c r="Z1087" s="17" t="e">
        <f>VLOOKUP($A1087,'DATA PENGUKURAN GARDU'!$A:$BS,55,0)</f>
        <v>#N/A</v>
      </c>
      <c r="AA1087" s="20" t="e">
        <f>VLOOKUP($B1087,'DATA PENGUKURAN GARDU'!$A:$BS,42,0)</f>
        <v>#N/A</v>
      </c>
      <c r="AB1087" s="21" t="e">
        <f t="shared" si="546"/>
        <v>#N/A</v>
      </c>
      <c r="AC1087" s="20" t="e">
        <f>VLOOKUP($B1087,'DATA PENGUKURAN GARDU'!$A:$BS,44,0)</f>
        <v>#N/A</v>
      </c>
      <c r="AD1087" s="21" t="e">
        <f t="shared" si="547"/>
        <v>#N/A</v>
      </c>
      <c r="AE1087" s="20" t="e">
        <f>VLOOKUP($B1087,'DATA PENGUKURAN GARDU'!$A:$BS,46,0)</f>
        <v>#N/A</v>
      </c>
      <c r="AF1087" s="21" t="e">
        <f t="shared" si="548"/>
        <v>#N/A</v>
      </c>
      <c r="AG1087" s="20" t="e">
        <f>VLOOKUP($B1087,'DATA PENGUKURAN GARDU'!$A:$BS,46,0)</f>
        <v>#N/A</v>
      </c>
      <c r="AH1087" s="20" t="e">
        <f>VLOOKUP($B1087,'DATA PENGUKURAN GARDU'!$A:$BS,53,0)</f>
        <v>#N/A</v>
      </c>
      <c r="AI1087" s="20" t="e">
        <f>VLOOKUP($B1087,'DATA PENGUKURAN GARDU'!$A:$BS,54,0)</f>
        <v>#N/A</v>
      </c>
      <c r="AJ1087" s="17" t="e">
        <f>VLOOKUP($C1087,'DATA PENGUKURAN GARDU'!$A:$BS,42,0)</f>
        <v>#N/A</v>
      </c>
      <c r="AK1087" s="23" t="e">
        <f t="shared" si="549"/>
        <v>#N/A</v>
      </c>
      <c r="AL1087" s="17" t="e">
        <f>VLOOKUP($C1087,'DATA PENGUKURAN GARDU'!$A:$BS,44,0)</f>
        <v>#N/A</v>
      </c>
      <c r="AM1087" s="23" t="e">
        <f t="shared" si="550"/>
        <v>#N/A</v>
      </c>
      <c r="AN1087" s="17" t="e">
        <f>VLOOKUP($C1087,'DATA PENGUKURAN GARDU'!$A:$BS,46,0)</f>
        <v>#N/A</v>
      </c>
      <c r="AO1087" s="23" t="e">
        <f t="shared" si="551"/>
        <v>#N/A</v>
      </c>
      <c r="AP1087" s="17" t="e">
        <f>VLOOKUP($C1087,'DATA PENGUKURAN GARDU'!$A:$BS,46,0)</f>
        <v>#N/A</v>
      </c>
      <c r="AQ1087" s="17" t="e">
        <f>VLOOKUP($C1087,'DATA PENGUKURAN GARDU'!$A:$BS,53,0)</f>
        <v>#N/A</v>
      </c>
      <c r="AR1087" s="17" t="e">
        <f>VLOOKUP($C1087,'DATA PENGUKURAN GARDU'!$A:$BS,54,0)</f>
        <v>#N/A</v>
      </c>
      <c r="AS1087" s="20" t="e">
        <f>VLOOKUP($D1087,'DATA PENGUKURAN GARDU'!$A:$BS,42,0)</f>
        <v>#N/A</v>
      </c>
      <c r="AT1087" s="21" t="e">
        <f t="shared" si="552"/>
        <v>#N/A</v>
      </c>
      <c r="AU1087" s="20" t="e">
        <f>VLOOKUP($D1087,'DATA PENGUKURAN GARDU'!$A:$BS,44,0)</f>
        <v>#N/A</v>
      </c>
      <c r="AV1087" s="21" t="e">
        <f t="shared" si="553"/>
        <v>#N/A</v>
      </c>
      <c r="AW1087" s="20" t="e">
        <f>VLOOKUP($D1087,'DATA PENGUKURAN GARDU'!$A:$BS,46,0)</f>
        <v>#N/A</v>
      </c>
      <c r="AX1087" s="21" t="e">
        <f t="shared" si="554"/>
        <v>#N/A</v>
      </c>
      <c r="AY1087" s="20" t="e">
        <f>VLOOKUP($D1087,'DATA PENGUKURAN GARDU'!$A:$BS,46,0)</f>
        <v>#N/A</v>
      </c>
      <c r="AZ1087" s="20" t="e">
        <f>VLOOKUP($D1087,'DATA PENGUKURAN GARDU'!$A:$BS,53,0)</f>
        <v>#N/A</v>
      </c>
      <c r="BA1087" s="20" t="e">
        <f>VLOOKUP($D1087,'DATA PENGUKURAN GARDU'!$A:$BS,54,0)</f>
        <v>#N/A</v>
      </c>
      <c r="BB1087" s="17" t="e">
        <f>VLOOKUP($E1087,'DATA PENGUKURAN GARDU'!$A:$BS,42,0)</f>
        <v>#N/A</v>
      </c>
      <c r="BC1087" s="23" t="e">
        <f t="shared" si="555"/>
        <v>#N/A</v>
      </c>
      <c r="BD1087" s="17" t="e">
        <f>VLOOKUP($E1087,'DATA PENGUKURAN GARDU'!$A:$BS,44,0)</f>
        <v>#N/A</v>
      </c>
      <c r="BE1087" s="23" t="e">
        <f t="shared" si="556"/>
        <v>#N/A</v>
      </c>
      <c r="BF1087" s="17" t="e">
        <f>VLOOKUP($E1087,'DATA PENGUKURAN GARDU'!$A:$BS,46,0)</f>
        <v>#N/A</v>
      </c>
      <c r="BG1087" s="23" t="e">
        <f t="shared" si="557"/>
        <v>#N/A</v>
      </c>
      <c r="BH1087" s="17" t="e">
        <f>VLOOKUP($E1087,'DATA PENGUKURAN GARDU'!$A:$BS,46,0)</f>
        <v>#N/A</v>
      </c>
      <c r="BI1087" s="17" t="e">
        <f>VLOOKUP($E1087,'DATA PENGUKURAN GARDU'!$A:$BS,53,0)</f>
        <v>#N/A</v>
      </c>
      <c r="BJ1087" s="17" t="e">
        <f>VLOOKUP($E1087,'DATA PENGUKURAN GARDU'!$A:$BS,54,0)</f>
        <v>#N/A</v>
      </c>
      <c r="BK1087" s="20" t="e">
        <f t="shared" si="558"/>
        <v>#N/A</v>
      </c>
      <c r="BL1087" s="20" t="e">
        <f t="shared" si="559"/>
        <v>#N/A</v>
      </c>
      <c r="BM1087" s="20" t="e">
        <f t="shared" si="560"/>
        <v>#N/A</v>
      </c>
      <c r="BN1087" s="25" t="e">
        <f t="shared" si="561"/>
        <v>#N/A</v>
      </c>
      <c r="BO1087" s="26" t="str">
        <f t="shared" si="562"/>
        <v>0</v>
      </c>
      <c r="BP1087" s="21" t="e">
        <f t="shared" si="563"/>
        <v>#VALUE!</v>
      </c>
      <c r="BQ1087" s="20" t="e">
        <f t="shared" si="564"/>
        <v>#N/A</v>
      </c>
      <c r="BR1087" s="20" t="e">
        <v>#N/A</v>
      </c>
      <c r="BS1087" s="9" t="e">
        <v>#N/A</v>
      </c>
      <c r="BT1087" s="2" t="e">
        <f t="shared" si="565"/>
        <v>#VALUE!</v>
      </c>
      <c r="BU1087" s="2" t="e">
        <f t="shared" si="533"/>
        <v>#N/A</v>
      </c>
      <c r="BV1087" s="2" t="e">
        <f t="shared" si="534"/>
        <v>#N/A</v>
      </c>
    </row>
    <row r="1088" s="2" customFormat="1" ht="22.95" customHeight="1" spans="1:74">
      <c r="A1088" s="9" t="str">
        <f t="shared" si="535"/>
        <v>K-171.1Induk</v>
      </c>
      <c r="B1088" s="9" t="str">
        <f t="shared" si="536"/>
        <v>K-171.1jurusan 1</v>
      </c>
      <c r="C1088" s="9" t="str">
        <f t="shared" si="537"/>
        <v>K-171.1jurusan 2</v>
      </c>
      <c r="D1088" s="9" t="str">
        <f t="shared" si="538"/>
        <v>K-171.1jurusan 3</v>
      </c>
      <c r="E1088" s="9" t="str">
        <f t="shared" si="539"/>
        <v>K-171.1jurusan 4</v>
      </c>
      <c r="F1088" s="10" t="s">
        <v>131</v>
      </c>
      <c r="G1088" s="10" t="s">
        <v>132</v>
      </c>
      <c r="H1088" s="10" t="s">
        <v>1321</v>
      </c>
      <c r="I1088" s="10">
        <v>0.77399</v>
      </c>
      <c r="J1088" s="10">
        <v>124.336134</v>
      </c>
      <c r="K1088" s="10" t="s">
        <v>7465</v>
      </c>
      <c r="L1088" s="10" t="s">
        <v>7465</v>
      </c>
      <c r="M1088" s="10" t="s">
        <v>7465</v>
      </c>
      <c r="N1088" s="14">
        <f t="shared" si="540"/>
        <v>0</v>
      </c>
      <c r="O1088" s="15" t="e">
        <f t="shared" si="541"/>
        <v>#VALUE!</v>
      </c>
      <c r="P1088" s="15" t="e">
        <f t="shared" si="542"/>
        <v>#VALUE!</v>
      </c>
      <c r="Q1088" s="17" t="e">
        <f>VLOOKUP($A1088,'DATA PENGUKURAN GARDU'!$A:$BS,42,0)</f>
        <v>#N/A</v>
      </c>
      <c r="R1088" s="18" t="e">
        <f t="shared" si="543"/>
        <v>#N/A</v>
      </c>
      <c r="S1088" s="17" t="e">
        <f>VLOOKUP($A1088,'DATA PENGUKURAN GARDU'!$A:$BS,44,0)</f>
        <v>#N/A</v>
      </c>
      <c r="T1088" s="18" t="e">
        <f t="shared" si="544"/>
        <v>#N/A</v>
      </c>
      <c r="U1088" s="17" t="e">
        <f>VLOOKUP($A1088,'DATA PENGUKURAN GARDU'!$A:$BS,46,0)</f>
        <v>#N/A</v>
      </c>
      <c r="V1088" s="18" t="e">
        <f t="shared" si="545"/>
        <v>#N/A</v>
      </c>
      <c r="W1088" s="17" t="e">
        <f>VLOOKUP($A1088,'DATA PENGUKURAN GARDU'!$A:$BS,48,0)</f>
        <v>#N/A</v>
      </c>
      <c r="X1088" s="17" t="e">
        <f>VLOOKUP($A1088,'DATA PENGUKURAN GARDU'!$A:$BS,53,0)</f>
        <v>#N/A</v>
      </c>
      <c r="Y1088" s="17" t="e">
        <f>VLOOKUP($A1088,'DATA PENGUKURAN GARDU'!$A:$BS,54,0)</f>
        <v>#N/A</v>
      </c>
      <c r="Z1088" s="17" t="e">
        <f>VLOOKUP($A1088,'DATA PENGUKURAN GARDU'!$A:$BS,55,0)</f>
        <v>#N/A</v>
      </c>
      <c r="AA1088" s="20" t="e">
        <f>VLOOKUP($B1088,'DATA PENGUKURAN GARDU'!$A:$BS,42,0)</f>
        <v>#N/A</v>
      </c>
      <c r="AB1088" s="21" t="e">
        <f t="shared" si="546"/>
        <v>#N/A</v>
      </c>
      <c r="AC1088" s="20" t="e">
        <f>VLOOKUP($B1088,'DATA PENGUKURAN GARDU'!$A:$BS,44,0)</f>
        <v>#N/A</v>
      </c>
      <c r="AD1088" s="21" t="e">
        <f t="shared" si="547"/>
        <v>#N/A</v>
      </c>
      <c r="AE1088" s="20" t="e">
        <f>VLOOKUP($B1088,'DATA PENGUKURAN GARDU'!$A:$BS,46,0)</f>
        <v>#N/A</v>
      </c>
      <c r="AF1088" s="21" t="e">
        <f t="shared" si="548"/>
        <v>#N/A</v>
      </c>
      <c r="AG1088" s="20" t="e">
        <f>VLOOKUP($B1088,'DATA PENGUKURAN GARDU'!$A:$BS,46,0)</f>
        <v>#N/A</v>
      </c>
      <c r="AH1088" s="20" t="e">
        <f>VLOOKUP($B1088,'DATA PENGUKURAN GARDU'!$A:$BS,53,0)</f>
        <v>#N/A</v>
      </c>
      <c r="AI1088" s="20" t="e">
        <f>VLOOKUP($B1088,'DATA PENGUKURAN GARDU'!$A:$BS,54,0)</f>
        <v>#N/A</v>
      </c>
      <c r="AJ1088" s="17" t="e">
        <f>VLOOKUP($C1088,'DATA PENGUKURAN GARDU'!$A:$BS,42,0)</f>
        <v>#N/A</v>
      </c>
      <c r="AK1088" s="23" t="e">
        <f t="shared" si="549"/>
        <v>#N/A</v>
      </c>
      <c r="AL1088" s="17" t="e">
        <f>VLOOKUP($C1088,'DATA PENGUKURAN GARDU'!$A:$BS,44,0)</f>
        <v>#N/A</v>
      </c>
      <c r="AM1088" s="23" t="e">
        <f t="shared" si="550"/>
        <v>#N/A</v>
      </c>
      <c r="AN1088" s="17" t="e">
        <f>VLOOKUP($C1088,'DATA PENGUKURAN GARDU'!$A:$BS,46,0)</f>
        <v>#N/A</v>
      </c>
      <c r="AO1088" s="23" t="e">
        <f t="shared" si="551"/>
        <v>#N/A</v>
      </c>
      <c r="AP1088" s="17" t="e">
        <f>VLOOKUP($C1088,'DATA PENGUKURAN GARDU'!$A:$BS,46,0)</f>
        <v>#N/A</v>
      </c>
      <c r="AQ1088" s="17" t="e">
        <f>VLOOKUP($C1088,'DATA PENGUKURAN GARDU'!$A:$BS,53,0)</f>
        <v>#N/A</v>
      </c>
      <c r="AR1088" s="17" t="e">
        <f>VLOOKUP($C1088,'DATA PENGUKURAN GARDU'!$A:$BS,54,0)</f>
        <v>#N/A</v>
      </c>
      <c r="AS1088" s="20" t="e">
        <f>VLOOKUP($D1088,'DATA PENGUKURAN GARDU'!$A:$BS,42,0)</f>
        <v>#N/A</v>
      </c>
      <c r="AT1088" s="21" t="e">
        <f t="shared" si="552"/>
        <v>#N/A</v>
      </c>
      <c r="AU1088" s="20" t="e">
        <f>VLOOKUP($D1088,'DATA PENGUKURAN GARDU'!$A:$BS,44,0)</f>
        <v>#N/A</v>
      </c>
      <c r="AV1088" s="21" t="e">
        <f t="shared" si="553"/>
        <v>#N/A</v>
      </c>
      <c r="AW1088" s="20" t="e">
        <f>VLOOKUP($D1088,'DATA PENGUKURAN GARDU'!$A:$BS,46,0)</f>
        <v>#N/A</v>
      </c>
      <c r="AX1088" s="21" t="e">
        <f t="shared" si="554"/>
        <v>#N/A</v>
      </c>
      <c r="AY1088" s="20" t="e">
        <f>VLOOKUP($D1088,'DATA PENGUKURAN GARDU'!$A:$BS,46,0)</f>
        <v>#N/A</v>
      </c>
      <c r="AZ1088" s="20" t="e">
        <f>VLOOKUP($D1088,'DATA PENGUKURAN GARDU'!$A:$BS,53,0)</f>
        <v>#N/A</v>
      </c>
      <c r="BA1088" s="20" t="e">
        <f>VLOOKUP($D1088,'DATA PENGUKURAN GARDU'!$A:$BS,54,0)</f>
        <v>#N/A</v>
      </c>
      <c r="BB1088" s="17" t="e">
        <f>VLOOKUP($E1088,'DATA PENGUKURAN GARDU'!$A:$BS,42,0)</f>
        <v>#N/A</v>
      </c>
      <c r="BC1088" s="23" t="e">
        <f t="shared" si="555"/>
        <v>#N/A</v>
      </c>
      <c r="BD1088" s="17" t="e">
        <f>VLOOKUP($E1088,'DATA PENGUKURAN GARDU'!$A:$BS,44,0)</f>
        <v>#N/A</v>
      </c>
      <c r="BE1088" s="23" t="e">
        <f t="shared" si="556"/>
        <v>#N/A</v>
      </c>
      <c r="BF1088" s="17" t="e">
        <f>VLOOKUP($E1088,'DATA PENGUKURAN GARDU'!$A:$BS,46,0)</f>
        <v>#N/A</v>
      </c>
      <c r="BG1088" s="23" t="e">
        <f t="shared" si="557"/>
        <v>#N/A</v>
      </c>
      <c r="BH1088" s="17" t="e">
        <f>VLOOKUP($E1088,'DATA PENGUKURAN GARDU'!$A:$BS,46,0)</f>
        <v>#N/A</v>
      </c>
      <c r="BI1088" s="17" t="e">
        <f>VLOOKUP($E1088,'DATA PENGUKURAN GARDU'!$A:$BS,53,0)</f>
        <v>#N/A</v>
      </c>
      <c r="BJ1088" s="17" t="e">
        <f>VLOOKUP($E1088,'DATA PENGUKURAN GARDU'!$A:$BS,54,0)</f>
        <v>#N/A</v>
      </c>
      <c r="BK1088" s="20" t="e">
        <f t="shared" si="558"/>
        <v>#N/A</v>
      </c>
      <c r="BL1088" s="20" t="e">
        <f t="shared" si="559"/>
        <v>#N/A</v>
      </c>
      <c r="BM1088" s="20" t="e">
        <f t="shared" si="560"/>
        <v>#N/A</v>
      </c>
      <c r="BN1088" s="25" t="e">
        <f t="shared" si="561"/>
        <v>#N/A</v>
      </c>
      <c r="BO1088" s="26" t="str">
        <f t="shared" si="562"/>
        <v>0</v>
      </c>
      <c r="BP1088" s="21" t="e">
        <f t="shared" si="563"/>
        <v>#VALUE!</v>
      </c>
      <c r="BQ1088" s="20" t="e">
        <f t="shared" si="564"/>
        <v>#N/A</v>
      </c>
      <c r="BR1088" s="20" t="e">
        <v>#N/A</v>
      </c>
      <c r="BS1088" s="9" t="e">
        <v>#N/A</v>
      </c>
      <c r="BT1088" s="2" t="e">
        <f t="shared" si="565"/>
        <v>#VALUE!</v>
      </c>
      <c r="BU1088" s="2" t="e">
        <f t="shared" si="533"/>
        <v>#N/A</v>
      </c>
      <c r="BV1088" s="2" t="e">
        <f t="shared" si="534"/>
        <v>#N/A</v>
      </c>
    </row>
    <row r="1089" s="2" customFormat="1" ht="22.95" customHeight="1" spans="1:74">
      <c r="A1089" s="9" t="str">
        <f t="shared" si="535"/>
        <v>K-178Induk</v>
      </c>
      <c r="B1089" s="9" t="str">
        <f t="shared" si="536"/>
        <v>K-178jurusan 1</v>
      </c>
      <c r="C1089" s="9" t="str">
        <f t="shared" si="537"/>
        <v>K-178jurusan 2</v>
      </c>
      <c r="D1089" s="9" t="str">
        <f t="shared" si="538"/>
        <v>K-178jurusan 3</v>
      </c>
      <c r="E1089" s="9" t="str">
        <f t="shared" si="539"/>
        <v>K-178jurusan 4</v>
      </c>
      <c r="F1089" s="10" t="s">
        <v>131</v>
      </c>
      <c r="G1089" s="10" t="s">
        <v>132</v>
      </c>
      <c r="H1089" s="10" t="s">
        <v>1322</v>
      </c>
      <c r="I1089" s="10">
        <v>0.775859</v>
      </c>
      <c r="J1089" s="10">
        <v>124.348877</v>
      </c>
      <c r="K1089" s="10" t="s">
        <v>7465</v>
      </c>
      <c r="L1089" s="10" t="s">
        <v>7465</v>
      </c>
      <c r="M1089" s="10" t="s">
        <v>7465</v>
      </c>
      <c r="N1089" s="14">
        <f t="shared" si="540"/>
        <v>0</v>
      </c>
      <c r="O1089" s="15" t="e">
        <f t="shared" si="541"/>
        <v>#VALUE!</v>
      </c>
      <c r="P1089" s="15" t="e">
        <f t="shared" si="542"/>
        <v>#VALUE!</v>
      </c>
      <c r="Q1089" s="17" t="e">
        <f>VLOOKUP($A1089,'DATA PENGUKURAN GARDU'!$A:$BS,42,0)</f>
        <v>#N/A</v>
      </c>
      <c r="R1089" s="18" t="e">
        <f t="shared" si="543"/>
        <v>#N/A</v>
      </c>
      <c r="S1089" s="17" t="e">
        <f>VLOOKUP($A1089,'DATA PENGUKURAN GARDU'!$A:$BS,44,0)</f>
        <v>#N/A</v>
      </c>
      <c r="T1089" s="18" t="e">
        <f t="shared" si="544"/>
        <v>#N/A</v>
      </c>
      <c r="U1089" s="17" t="e">
        <f>VLOOKUP($A1089,'DATA PENGUKURAN GARDU'!$A:$BS,46,0)</f>
        <v>#N/A</v>
      </c>
      <c r="V1089" s="18" t="e">
        <f t="shared" si="545"/>
        <v>#N/A</v>
      </c>
      <c r="W1089" s="17" t="e">
        <f>VLOOKUP($A1089,'DATA PENGUKURAN GARDU'!$A:$BS,48,0)</f>
        <v>#N/A</v>
      </c>
      <c r="X1089" s="17" t="e">
        <f>VLOOKUP($A1089,'DATA PENGUKURAN GARDU'!$A:$BS,53,0)</f>
        <v>#N/A</v>
      </c>
      <c r="Y1089" s="17" t="e">
        <f>VLOOKUP($A1089,'DATA PENGUKURAN GARDU'!$A:$BS,54,0)</f>
        <v>#N/A</v>
      </c>
      <c r="Z1089" s="17" t="e">
        <f>VLOOKUP($A1089,'DATA PENGUKURAN GARDU'!$A:$BS,55,0)</f>
        <v>#N/A</v>
      </c>
      <c r="AA1089" s="20" t="e">
        <f>VLOOKUP($B1089,'DATA PENGUKURAN GARDU'!$A:$BS,42,0)</f>
        <v>#N/A</v>
      </c>
      <c r="AB1089" s="21" t="e">
        <f t="shared" si="546"/>
        <v>#N/A</v>
      </c>
      <c r="AC1089" s="20" t="e">
        <f>VLOOKUP($B1089,'DATA PENGUKURAN GARDU'!$A:$BS,44,0)</f>
        <v>#N/A</v>
      </c>
      <c r="AD1089" s="21" t="e">
        <f t="shared" si="547"/>
        <v>#N/A</v>
      </c>
      <c r="AE1089" s="20" t="e">
        <f>VLOOKUP($B1089,'DATA PENGUKURAN GARDU'!$A:$BS,46,0)</f>
        <v>#N/A</v>
      </c>
      <c r="AF1089" s="21" t="e">
        <f t="shared" si="548"/>
        <v>#N/A</v>
      </c>
      <c r="AG1089" s="20" t="e">
        <f>VLOOKUP($B1089,'DATA PENGUKURAN GARDU'!$A:$BS,46,0)</f>
        <v>#N/A</v>
      </c>
      <c r="AH1089" s="20" t="e">
        <f>VLOOKUP($B1089,'DATA PENGUKURAN GARDU'!$A:$BS,53,0)</f>
        <v>#N/A</v>
      </c>
      <c r="AI1089" s="20" t="e">
        <f>VLOOKUP($B1089,'DATA PENGUKURAN GARDU'!$A:$BS,54,0)</f>
        <v>#N/A</v>
      </c>
      <c r="AJ1089" s="17" t="e">
        <f>VLOOKUP($C1089,'DATA PENGUKURAN GARDU'!$A:$BS,42,0)</f>
        <v>#N/A</v>
      </c>
      <c r="AK1089" s="23" t="e">
        <f t="shared" si="549"/>
        <v>#N/A</v>
      </c>
      <c r="AL1089" s="17" t="e">
        <f>VLOOKUP($C1089,'DATA PENGUKURAN GARDU'!$A:$BS,44,0)</f>
        <v>#N/A</v>
      </c>
      <c r="AM1089" s="23" t="e">
        <f t="shared" si="550"/>
        <v>#N/A</v>
      </c>
      <c r="AN1089" s="17" t="e">
        <f>VLOOKUP($C1089,'DATA PENGUKURAN GARDU'!$A:$BS,46,0)</f>
        <v>#N/A</v>
      </c>
      <c r="AO1089" s="23" t="e">
        <f t="shared" si="551"/>
        <v>#N/A</v>
      </c>
      <c r="AP1089" s="17" t="e">
        <f>VLOOKUP($C1089,'DATA PENGUKURAN GARDU'!$A:$BS,46,0)</f>
        <v>#N/A</v>
      </c>
      <c r="AQ1089" s="17" t="e">
        <f>VLOOKUP($C1089,'DATA PENGUKURAN GARDU'!$A:$BS,53,0)</f>
        <v>#N/A</v>
      </c>
      <c r="AR1089" s="17" t="e">
        <f>VLOOKUP($C1089,'DATA PENGUKURAN GARDU'!$A:$BS,54,0)</f>
        <v>#N/A</v>
      </c>
      <c r="AS1089" s="20" t="e">
        <f>VLOOKUP($D1089,'DATA PENGUKURAN GARDU'!$A:$BS,42,0)</f>
        <v>#N/A</v>
      </c>
      <c r="AT1089" s="21" t="e">
        <f t="shared" si="552"/>
        <v>#N/A</v>
      </c>
      <c r="AU1089" s="20" t="e">
        <f>VLOOKUP($D1089,'DATA PENGUKURAN GARDU'!$A:$BS,44,0)</f>
        <v>#N/A</v>
      </c>
      <c r="AV1089" s="21" t="e">
        <f t="shared" si="553"/>
        <v>#N/A</v>
      </c>
      <c r="AW1089" s="20" t="e">
        <f>VLOOKUP($D1089,'DATA PENGUKURAN GARDU'!$A:$BS,46,0)</f>
        <v>#N/A</v>
      </c>
      <c r="AX1089" s="21" t="e">
        <f t="shared" si="554"/>
        <v>#N/A</v>
      </c>
      <c r="AY1089" s="20" t="e">
        <f>VLOOKUP($D1089,'DATA PENGUKURAN GARDU'!$A:$BS,46,0)</f>
        <v>#N/A</v>
      </c>
      <c r="AZ1089" s="20" t="e">
        <f>VLOOKUP($D1089,'DATA PENGUKURAN GARDU'!$A:$BS,53,0)</f>
        <v>#N/A</v>
      </c>
      <c r="BA1089" s="20" t="e">
        <f>VLOOKUP($D1089,'DATA PENGUKURAN GARDU'!$A:$BS,54,0)</f>
        <v>#N/A</v>
      </c>
      <c r="BB1089" s="17" t="e">
        <f>VLOOKUP($E1089,'DATA PENGUKURAN GARDU'!$A:$BS,42,0)</f>
        <v>#N/A</v>
      </c>
      <c r="BC1089" s="23" t="e">
        <f t="shared" si="555"/>
        <v>#N/A</v>
      </c>
      <c r="BD1089" s="17" t="e">
        <f>VLOOKUP($E1089,'DATA PENGUKURAN GARDU'!$A:$BS,44,0)</f>
        <v>#N/A</v>
      </c>
      <c r="BE1089" s="23" t="e">
        <f t="shared" si="556"/>
        <v>#N/A</v>
      </c>
      <c r="BF1089" s="17" t="e">
        <f>VLOOKUP($E1089,'DATA PENGUKURAN GARDU'!$A:$BS,46,0)</f>
        <v>#N/A</v>
      </c>
      <c r="BG1089" s="23" t="e">
        <f t="shared" si="557"/>
        <v>#N/A</v>
      </c>
      <c r="BH1089" s="17" t="e">
        <f>VLOOKUP($E1089,'DATA PENGUKURAN GARDU'!$A:$BS,46,0)</f>
        <v>#N/A</v>
      </c>
      <c r="BI1089" s="17" t="e">
        <f>VLOOKUP($E1089,'DATA PENGUKURAN GARDU'!$A:$BS,53,0)</f>
        <v>#N/A</v>
      </c>
      <c r="BJ1089" s="17" t="e">
        <f>VLOOKUP($E1089,'DATA PENGUKURAN GARDU'!$A:$BS,54,0)</f>
        <v>#N/A</v>
      </c>
      <c r="BK1089" s="20" t="e">
        <f t="shared" si="558"/>
        <v>#N/A</v>
      </c>
      <c r="BL1089" s="20" t="e">
        <f t="shared" si="559"/>
        <v>#N/A</v>
      </c>
      <c r="BM1089" s="20" t="e">
        <f t="shared" si="560"/>
        <v>#N/A</v>
      </c>
      <c r="BN1089" s="25" t="e">
        <f t="shared" si="561"/>
        <v>#N/A</v>
      </c>
      <c r="BO1089" s="26" t="str">
        <f t="shared" si="562"/>
        <v>0</v>
      </c>
      <c r="BP1089" s="21" t="e">
        <f t="shared" si="563"/>
        <v>#VALUE!</v>
      </c>
      <c r="BQ1089" s="20" t="e">
        <f t="shared" si="564"/>
        <v>#N/A</v>
      </c>
      <c r="BR1089" s="20" t="e">
        <v>#N/A</v>
      </c>
      <c r="BS1089" s="9" t="e">
        <v>#N/A</v>
      </c>
      <c r="BT1089" s="2" t="e">
        <f t="shared" si="565"/>
        <v>#VALUE!</v>
      </c>
      <c r="BU1089" s="2" t="e">
        <f t="shared" si="533"/>
        <v>#N/A</v>
      </c>
      <c r="BV1089" s="2" t="e">
        <f t="shared" si="534"/>
        <v>#N/A</v>
      </c>
    </row>
    <row r="1090" s="2" customFormat="1" ht="22.95" customHeight="1" spans="1:74">
      <c r="A1090" s="9" t="str">
        <f t="shared" si="535"/>
        <v>K-179Induk</v>
      </c>
      <c r="B1090" s="9" t="str">
        <f t="shared" si="536"/>
        <v>K-179jurusan 1</v>
      </c>
      <c r="C1090" s="9" t="str">
        <f t="shared" si="537"/>
        <v>K-179jurusan 2</v>
      </c>
      <c r="D1090" s="9" t="str">
        <f t="shared" si="538"/>
        <v>K-179jurusan 3</v>
      </c>
      <c r="E1090" s="9" t="str">
        <f t="shared" si="539"/>
        <v>K-179jurusan 4</v>
      </c>
      <c r="F1090" s="10" t="s">
        <v>446</v>
      </c>
      <c r="G1090" s="10" t="s">
        <v>132</v>
      </c>
      <c r="H1090" s="10" t="s">
        <v>1323</v>
      </c>
      <c r="I1090" s="10">
        <v>0.765114</v>
      </c>
      <c r="J1090" s="10">
        <v>124.342946</v>
      </c>
      <c r="K1090" s="10" t="s">
        <v>7465</v>
      </c>
      <c r="L1090" s="10" t="s">
        <v>7465</v>
      </c>
      <c r="M1090" s="10" t="s">
        <v>7465</v>
      </c>
      <c r="N1090" s="14">
        <f t="shared" si="540"/>
        <v>0</v>
      </c>
      <c r="O1090" s="15" t="e">
        <f t="shared" si="541"/>
        <v>#VALUE!</v>
      </c>
      <c r="P1090" s="15" t="e">
        <f t="shared" si="542"/>
        <v>#VALUE!</v>
      </c>
      <c r="Q1090" s="17" t="e">
        <f>VLOOKUP($A1090,'DATA PENGUKURAN GARDU'!$A:$BS,42,0)</f>
        <v>#N/A</v>
      </c>
      <c r="R1090" s="18" t="e">
        <f t="shared" si="543"/>
        <v>#N/A</v>
      </c>
      <c r="S1090" s="17" t="e">
        <f>VLOOKUP($A1090,'DATA PENGUKURAN GARDU'!$A:$BS,44,0)</f>
        <v>#N/A</v>
      </c>
      <c r="T1090" s="18" t="e">
        <f t="shared" si="544"/>
        <v>#N/A</v>
      </c>
      <c r="U1090" s="17" t="e">
        <f>VLOOKUP($A1090,'DATA PENGUKURAN GARDU'!$A:$BS,46,0)</f>
        <v>#N/A</v>
      </c>
      <c r="V1090" s="18" t="e">
        <f t="shared" si="545"/>
        <v>#N/A</v>
      </c>
      <c r="W1090" s="17" t="e">
        <f>VLOOKUP($A1090,'DATA PENGUKURAN GARDU'!$A:$BS,48,0)</f>
        <v>#N/A</v>
      </c>
      <c r="X1090" s="17" t="e">
        <f>VLOOKUP($A1090,'DATA PENGUKURAN GARDU'!$A:$BS,53,0)</f>
        <v>#N/A</v>
      </c>
      <c r="Y1090" s="17" t="e">
        <f>VLOOKUP($A1090,'DATA PENGUKURAN GARDU'!$A:$BS,54,0)</f>
        <v>#N/A</v>
      </c>
      <c r="Z1090" s="17" t="e">
        <f>VLOOKUP($A1090,'DATA PENGUKURAN GARDU'!$A:$BS,55,0)</f>
        <v>#N/A</v>
      </c>
      <c r="AA1090" s="20" t="e">
        <f>VLOOKUP($B1090,'DATA PENGUKURAN GARDU'!$A:$BS,42,0)</f>
        <v>#N/A</v>
      </c>
      <c r="AB1090" s="21" t="e">
        <f t="shared" si="546"/>
        <v>#N/A</v>
      </c>
      <c r="AC1090" s="20" t="e">
        <f>VLOOKUP($B1090,'DATA PENGUKURAN GARDU'!$A:$BS,44,0)</f>
        <v>#N/A</v>
      </c>
      <c r="AD1090" s="21" t="e">
        <f t="shared" si="547"/>
        <v>#N/A</v>
      </c>
      <c r="AE1090" s="20" t="e">
        <f>VLOOKUP($B1090,'DATA PENGUKURAN GARDU'!$A:$BS,46,0)</f>
        <v>#N/A</v>
      </c>
      <c r="AF1090" s="21" t="e">
        <f t="shared" si="548"/>
        <v>#N/A</v>
      </c>
      <c r="AG1090" s="20" t="e">
        <f>VLOOKUP($B1090,'DATA PENGUKURAN GARDU'!$A:$BS,46,0)</f>
        <v>#N/A</v>
      </c>
      <c r="AH1090" s="20" t="e">
        <f>VLOOKUP($B1090,'DATA PENGUKURAN GARDU'!$A:$BS,53,0)</f>
        <v>#N/A</v>
      </c>
      <c r="AI1090" s="20" t="e">
        <f>VLOOKUP($B1090,'DATA PENGUKURAN GARDU'!$A:$BS,54,0)</f>
        <v>#N/A</v>
      </c>
      <c r="AJ1090" s="17" t="e">
        <f>VLOOKUP($C1090,'DATA PENGUKURAN GARDU'!$A:$BS,42,0)</f>
        <v>#N/A</v>
      </c>
      <c r="AK1090" s="23" t="e">
        <f t="shared" si="549"/>
        <v>#N/A</v>
      </c>
      <c r="AL1090" s="17" t="e">
        <f>VLOOKUP($C1090,'DATA PENGUKURAN GARDU'!$A:$BS,44,0)</f>
        <v>#N/A</v>
      </c>
      <c r="AM1090" s="23" t="e">
        <f t="shared" si="550"/>
        <v>#N/A</v>
      </c>
      <c r="AN1090" s="17" t="e">
        <f>VLOOKUP($C1090,'DATA PENGUKURAN GARDU'!$A:$BS,46,0)</f>
        <v>#N/A</v>
      </c>
      <c r="AO1090" s="23" t="e">
        <f t="shared" si="551"/>
        <v>#N/A</v>
      </c>
      <c r="AP1090" s="17" t="e">
        <f>VLOOKUP($C1090,'DATA PENGUKURAN GARDU'!$A:$BS,46,0)</f>
        <v>#N/A</v>
      </c>
      <c r="AQ1090" s="17" t="e">
        <f>VLOOKUP($C1090,'DATA PENGUKURAN GARDU'!$A:$BS,53,0)</f>
        <v>#N/A</v>
      </c>
      <c r="AR1090" s="17" t="e">
        <f>VLOOKUP($C1090,'DATA PENGUKURAN GARDU'!$A:$BS,54,0)</f>
        <v>#N/A</v>
      </c>
      <c r="AS1090" s="20" t="e">
        <f>VLOOKUP($D1090,'DATA PENGUKURAN GARDU'!$A:$BS,42,0)</f>
        <v>#N/A</v>
      </c>
      <c r="AT1090" s="21" t="e">
        <f t="shared" si="552"/>
        <v>#N/A</v>
      </c>
      <c r="AU1090" s="20" t="e">
        <f>VLOOKUP($D1090,'DATA PENGUKURAN GARDU'!$A:$BS,44,0)</f>
        <v>#N/A</v>
      </c>
      <c r="AV1090" s="21" t="e">
        <f t="shared" si="553"/>
        <v>#N/A</v>
      </c>
      <c r="AW1090" s="20" t="e">
        <f>VLOOKUP($D1090,'DATA PENGUKURAN GARDU'!$A:$BS,46,0)</f>
        <v>#N/A</v>
      </c>
      <c r="AX1090" s="21" t="e">
        <f t="shared" si="554"/>
        <v>#N/A</v>
      </c>
      <c r="AY1090" s="20" t="e">
        <f>VLOOKUP($D1090,'DATA PENGUKURAN GARDU'!$A:$BS,46,0)</f>
        <v>#N/A</v>
      </c>
      <c r="AZ1090" s="20" t="e">
        <f>VLOOKUP($D1090,'DATA PENGUKURAN GARDU'!$A:$BS,53,0)</f>
        <v>#N/A</v>
      </c>
      <c r="BA1090" s="20" t="e">
        <f>VLOOKUP($D1090,'DATA PENGUKURAN GARDU'!$A:$BS,54,0)</f>
        <v>#N/A</v>
      </c>
      <c r="BB1090" s="17" t="e">
        <f>VLOOKUP($E1090,'DATA PENGUKURAN GARDU'!$A:$BS,42,0)</f>
        <v>#N/A</v>
      </c>
      <c r="BC1090" s="23" t="e">
        <f t="shared" si="555"/>
        <v>#N/A</v>
      </c>
      <c r="BD1090" s="17" t="e">
        <f>VLOOKUP($E1090,'DATA PENGUKURAN GARDU'!$A:$BS,44,0)</f>
        <v>#N/A</v>
      </c>
      <c r="BE1090" s="23" t="e">
        <f t="shared" si="556"/>
        <v>#N/A</v>
      </c>
      <c r="BF1090" s="17" t="e">
        <f>VLOOKUP($E1090,'DATA PENGUKURAN GARDU'!$A:$BS,46,0)</f>
        <v>#N/A</v>
      </c>
      <c r="BG1090" s="23" t="e">
        <f t="shared" si="557"/>
        <v>#N/A</v>
      </c>
      <c r="BH1090" s="17" t="e">
        <f>VLOOKUP($E1090,'DATA PENGUKURAN GARDU'!$A:$BS,46,0)</f>
        <v>#N/A</v>
      </c>
      <c r="BI1090" s="17" t="e">
        <f>VLOOKUP($E1090,'DATA PENGUKURAN GARDU'!$A:$BS,53,0)</f>
        <v>#N/A</v>
      </c>
      <c r="BJ1090" s="17" t="e">
        <f>VLOOKUP($E1090,'DATA PENGUKURAN GARDU'!$A:$BS,54,0)</f>
        <v>#N/A</v>
      </c>
      <c r="BK1090" s="20" t="e">
        <f t="shared" si="558"/>
        <v>#N/A</v>
      </c>
      <c r="BL1090" s="20" t="e">
        <f t="shared" si="559"/>
        <v>#N/A</v>
      </c>
      <c r="BM1090" s="20" t="e">
        <f t="shared" si="560"/>
        <v>#N/A</v>
      </c>
      <c r="BN1090" s="25" t="e">
        <f t="shared" si="561"/>
        <v>#N/A</v>
      </c>
      <c r="BO1090" s="26" t="str">
        <f t="shared" si="562"/>
        <v>0</v>
      </c>
      <c r="BP1090" s="21" t="e">
        <f t="shared" si="563"/>
        <v>#VALUE!</v>
      </c>
      <c r="BQ1090" s="20" t="e">
        <f t="shared" si="564"/>
        <v>#N/A</v>
      </c>
      <c r="BR1090" s="20" t="e">
        <v>#N/A</v>
      </c>
      <c r="BS1090" s="9" t="e">
        <v>#N/A</v>
      </c>
      <c r="BT1090" s="2" t="e">
        <f t="shared" si="565"/>
        <v>#VALUE!</v>
      </c>
      <c r="BU1090" s="2" t="e">
        <f t="shared" si="533"/>
        <v>#N/A</v>
      </c>
      <c r="BV1090" s="2" t="e">
        <f t="shared" si="534"/>
        <v>#N/A</v>
      </c>
    </row>
    <row r="1091" s="2" customFormat="1" ht="22.95" customHeight="1" spans="1:74">
      <c r="A1091" s="9" t="str">
        <f t="shared" si="535"/>
        <v>K-035Induk</v>
      </c>
      <c r="B1091" s="9" t="str">
        <f t="shared" si="536"/>
        <v>K-035jurusan 1</v>
      </c>
      <c r="C1091" s="9" t="str">
        <f t="shared" si="537"/>
        <v>K-035jurusan 2</v>
      </c>
      <c r="D1091" s="9" t="str">
        <f t="shared" si="538"/>
        <v>K-035jurusan 3</v>
      </c>
      <c r="E1091" s="9" t="str">
        <f t="shared" si="539"/>
        <v>K-035jurusan 4</v>
      </c>
      <c r="F1091" s="10" t="s">
        <v>418</v>
      </c>
      <c r="G1091" s="10" t="s">
        <v>132</v>
      </c>
      <c r="H1091" s="10" t="s">
        <v>1325</v>
      </c>
      <c r="I1091" s="10">
        <v>0.732519</v>
      </c>
      <c r="J1091" s="10">
        <v>124.30331</v>
      </c>
      <c r="K1091" s="10" t="s">
        <v>7465</v>
      </c>
      <c r="L1091" s="10" t="s">
        <v>7465</v>
      </c>
      <c r="M1091" s="10" t="s">
        <v>7465</v>
      </c>
      <c r="N1091" s="14">
        <f t="shared" si="540"/>
        <v>0</v>
      </c>
      <c r="O1091" s="15" t="e">
        <f t="shared" si="541"/>
        <v>#VALUE!</v>
      </c>
      <c r="P1091" s="15" t="e">
        <f t="shared" si="542"/>
        <v>#VALUE!</v>
      </c>
      <c r="Q1091" s="17" t="e">
        <f>VLOOKUP($A1091,'DATA PENGUKURAN GARDU'!$A:$BS,42,0)</f>
        <v>#N/A</v>
      </c>
      <c r="R1091" s="18" t="e">
        <f t="shared" si="543"/>
        <v>#N/A</v>
      </c>
      <c r="S1091" s="17" t="e">
        <f>VLOOKUP($A1091,'DATA PENGUKURAN GARDU'!$A:$BS,44,0)</f>
        <v>#N/A</v>
      </c>
      <c r="T1091" s="18" t="e">
        <f t="shared" si="544"/>
        <v>#N/A</v>
      </c>
      <c r="U1091" s="17" t="e">
        <f>VLOOKUP($A1091,'DATA PENGUKURAN GARDU'!$A:$BS,46,0)</f>
        <v>#N/A</v>
      </c>
      <c r="V1091" s="18" t="e">
        <f t="shared" si="545"/>
        <v>#N/A</v>
      </c>
      <c r="W1091" s="17" t="e">
        <f>VLOOKUP($A1091,'DATA PENGUKURAN GARDU'!$A:$BS,48,0)</f>
        <v>#N/A</v>
      </c>
      <c r="X1091" s="17" t="e">
        <f>VLOOKUP($A1091,'DATA PENGUKURAN GARDU'!$A:$BS,53,0)</f>
        <v>#N/A</v>
      </c>
      <c r="Y1091" s="17" t="e">
        <f>VLOOKUP($A1091,'DATA PENGUKURAN GARDU'!$A:$BS,54,0)</f>
        <v>#N/A</v>
      </c>
      <c r="Z1091" s="17" t="e">
        <f>VLOOKUP($A1091,'DATA PENGUKURAN GARDU'!$A:$BS,55,0)</f>
        <v>#N/A</v>
      </c>
      <c r="AA1091" s="20" t="e">
        <f>VLOOKUP($B1091,'DATA PENGUKURAN GARDU'!$A:$BS,42,0)</f>
        <v>#N/A</v>
      </c>
      <c r="AB1091" s="21" t="e">
        <f t="shared" si="546"/>
        <v>#N/A</v>
      </c>
      <c r="AC1091" s="20" t="e">
        <f>VLOOKUP($B1091,'DATA PENGUKURAN GARDU'!$A:$BS,44,0)</f>
        <v>#N/A</v>
      </c>
      <c r="AD1091" s="21" t="e">
        <f t="shared" si="547"/>
        <v>#N/A</v>
      </c>
      <c r="AE1091" s="20" t="e">
        <f>VLOOKUP($B1091,'DATA PENGUKURAN GARDU'!$A:$BS,46,0)</f>
        <v>#N/A</v>
      </c>
      <c r="AF1091" s="21" t="e">
        <f t="shared" si="548"/>
        <v>#N/A</v>
      </c>
      <c r="AG1091" s="20" t="e">
        <f>VLOOKUP($B1091,'DATA PENGUKURAN GARDU'!$A:$BS,46,0)</f>
        <v>#N/A</v>
      </c>
      <c r="AH1091" s="20" t="e">
        <f>VLOOKUP($B1091,'DATA PENGUKURAN GARDU'!$A:$BS,53,0)</f>
        <v>#N/A</v>
      </c>
      <c r="AI1091" s="20" t="e">
        <f>VLOOKUP($B1091,'DATA PENGUKURAN GARDU'!$A:$BS,54,0)</f>
        <v>#N/A</v>
      </c>
      <c r="AJ1091" s="17" t="e">
        <f>VLOOKUP($C1091,'DATA PENGUKURAN GARDU'!$A:$BS,42,0)</f>
        <v>#N/A</v>
      </c>
      <c r="AK1091" s="23" t="e">
        <f t="shared" si="549"/>
        <v>#N/A</v>
      </c>
      <c r="AL1091" s="17" t="e">
        <f>VLOOKUP($C1091,'DATA PENGUKURAN GARDU'!$A:$BS,44,0)</f>
        <v>#N/A</v>
      </c>
      <c r="AM1091" s="23" t="e">
        <f t="shared" si="550"/>
        <v>#N/A</v>
      </c>
      <c r="AN1091" s="17" t="e">
        <f>VLOOKUP($C1091,'DATA PENGUKURAN GARDU'!$A:$BS,46,0)</f>
        <v>#N/A</v>
      </c>
      <c r="AO1091" s="23" t="e">
        <f t="shared" si="551"/>
        <v>#N/A</v>
      </c>
      <c r="AP1091" s="17" t="e">
        <f>VLOOKUP($C1091,'DATA PENGUKURAN GARDU'!$A:$BS,46,0)</f>
        <v>#N/A</v>
      </c>
      <c r="AQ1091" s="17" t="e">
        <f>VLOOKUP($C1091,'DATA PENGUKURAN GARDU'!$A:$BS,53,0)</f>
        <v>#N/A</v>
      </c>
      <c r="AR1091" s="17" t="e">
        <f>VLOOKUP($C1091,'DATA PENGUKURAN GARDU'!$A:$BS,54,0)</f>
        <v>#N/A</v>
      </c>
      <c r="AS1091" s="20" t="e">
        <f>VLOOKUP($D1091,'DATA PENGUKURAN GARDU'!$A:$BS,42,0)</f>
        <v>#N/A</v>
      </c>
      <c r="AT1091" s="21" t="e">
        <f t="shared" si="552"/>
        <v>#N/A</v>
      </c>
      <c r="AU1091" s="20" t="e">
        <f>VLOOKUP($D1091,'DATA PENGUKURAN GARDU'!$A:$BS,44,0)</f>
        <v>#N/A</v>
      </c>
      <c r="AV1091" s="21" t="e">
        <f t="shared" si="553"/>
        <v>#N/A</v>
      </c>
      <c r="AW1091" s="20" t="e">
        <f>VLOOKUP($D1091,'DATA PENGUKURAN GARDU'!$A:$BS,46,0)</f>
        <v>#N/A</v>
      </c>
      <c r="AX1091" s="21" t="e">
        <f t="shared" si="554"/>
        <v>#N/A</v>
      </c>
      <c r="AY1091" s="20" t="e">
        <f>VLOOKUP($D1091,'DATA PENGUKURAN GARDU'!$A:$BS,46,0)</f>
        <v>#N/A</v>
      </c>
      <c r="AZ1091" s="20" t="e">
        <f>VLOOKUP($D1091,'DATA PENGUKURAN GARDU'!$A:$BS,53,0)</f>
        <v>#N/A</v>
      </c>
      <c r="BA1091" s="20" t="e">
        <f>VLOOKUP($D1091,'DATA PENGUKURAN GARDU'!$A:$BS,54,0)</f>
        <v>#N/A</v>
      </c>
      <c r="BB1091" s="17" t="e">
        <f>VLOOKUP($E1091,'DATA PENGUKURAN GARDU'!$A:$BS,42,0)</f>
        <v>#N/A</v>
      </c>
      <c r="BC1091" s="23" t="e">
        <f t="shared" si="555"/>
        <v>#N/A</v>
      </c>
      <c r="BD1091" s="17" t="e">
        <f>VLOOKUP($E1091,'DATA PENGUKURAN GARDU'!$A:$BS,44,0)</f>
        <v>#N/A</v>
      </c>
      <c r="BE1091" s="23" t="e">
        <f t="shared" si="556"/>
        <v>#N/A</v>
      </c>
      <c r="BF1091" s="17" t="e">
        <f>VLOOKUP($E1091,'DATA PENGUKURAN GARDU'!$A:$BS,46,0)</f>
        <v>#N/A</v>
      </c>
      <c r="BG1091" s="23" t="e">
        <f t="shared" si="557"/>
        <v>#N/A</v>
      </c>
      <c r="BH1091" s="17" t="e">
        <f>VLOOKUP($E1091,'DATA PENGUKURAN GARDU'!$A:$BS,46,0)</f>
        <v>#N/A</v>
      </c>
      <c r="BI1091" s="17" t="e">
        <f>VLOOKUP($E1091,'DATA PENGUKURAN GARDU'!$A:$BS,53,0)</f>
        <v>#N/A</v>
      </c>
      <c r="BJ1091" s="17" t="e">
        <f>VLOOKUP($E1091,'DATA PENGUKURAN GARDU'!$A:$BS,54,0)</f>
        <v>#N/A</v>
      </c>
      <c r="BK1091" s="20" t="e">
        <f t="shared" si="558"/>
        <v>#N/A</v>
      </c>
      <c r="BL1091" s="20" t="e">
        <f t="shared" si="559"/>
        <v>#N/A</v>
      </c>
      <c r="BM1091" s="20" t="e">
        <f t="shared" si="560"/>
        <v>#N/A</v>
      </c>
      <c r="BN1091" s="25" t="e">
        <f t="shared" si="561"/>
        <v>#N/A</v>
      </c>
      <c r="BO1091" s="26" t="str">
        <f t="shared" si="562"/>
        <v>0</v>
      </c>
      <c r="BP1091" s="21" t="e">
        <f t="shared" si="563"/>
        <v>#VALUE!</v>
      </c>
      <c r="BQ1091" s="20" t="e">
        <f t="shared" si="564"/>
        <v>#N/A</v>
      </c>
      <c r="BR1091" s="20" t="e">
        <v>#N/A</v>
      </c>
      <c r="BS1091" s="9" t="e">
        <v>#N/A</v>
      </c>
      <c r="BT1091" s="2" t="e">
        <f t="shared" si="565"/>
        <v>#VALUE!</v>
      </c>
      <c r="BU1091" s="2" t="e">
        <f t="shared" ref="BU1091:BU1154" si="566">IF(L1091=3,IF(BQ1091&gt;0.2,"TDK SEIMBANG","SEIMBANG"),IF(BM1091="OL PHASA","TDK SEIMBANG","SEIMBANG"))</f>
        <v>#N/A</v>
      </c>
      <c r="BV1091" s="2" t="e">
        <f t="shared" ref="BV1091:BV1154" si="567">IF(L1091=3,IF(SUM(X1091:Y1091)&gt;600,"NORMAL","DROP"),IF(BD1096&gt;198,"NORMAL","DROP"))</f>
        <v>#N/A</v>
      </c>
    </row>
    <row r="1092" s="2" customFormat="1" ht="22.95" customHeight="1" spans="1:74">
      <c r="A1092" s="9" t="str">
        <f t="shared" ref="A1092:A1155" si="568">H1092&amp;"Induk"</f>
        <v>K-078Induk</v>
      </c>
      <c r="B1092" s="9" t="str">
        <f t="shared" ref="B1092:B1155" si="569">H1092&amp;"jurusan 1"</f>
        <v>K-078jurusan 1</v>
      </c>
      <c r="C1092" s="9" t="str">
        <f t="shared" ref="C1092:C1155" si="570">H1092&amp;"jurusan 2"</f>
        <v>K-078jurusan 2</v>
      </c>
      <c r="D1092" s="9" t="str">
        <f t="shared" ref="D1092:D1155" si="571">H1092&amp;"jurusan 3"</f>
        <v>K-078jurusan 3</v>
      </c>
      <c r="E1092" s="9" t="str">
        <f t="shared" ref="E1092:E1155" si="572">H1092&amp;"jurusan 4"</f>
        <v>K-078jurusan 4</v>
      </c>
      <c r="F1092" s="10" t="s">
        <v>410</v>
      </c>
      <c r="G1092" s="10" t="s">
        <v>132</v>
      </c>
      <c r="H1092" s="10" t="s">
        <v>1326</v>
      </c>
      <c r="I1092" s="10">
        <v>0.744349</v>
      </c>
      <c r="J1092" s="10">
        <v>124.305678</v>
      </c>
      <c r="K1092" s="10" t="s">
        <v>7465</v>
      </c>
      <c r="L1092" s="10" t="s">
        <v>7465</v>
      </c>
      <c r="M1092" s="10" t="s">
        <v>7465</v>
      </c>
      <c r="N1092" s="14">
        <f t="shared" ref="N1092:N1155" si="573">+IF(L1092=3,400,IF(L1092=1,230,0))</f>
        <v>0</v>
      </c>
      <c r="O1092" s="15" t="e">
        <f t="shared" ref="O1092:O1155" si="574">(K1092*1000)/((M1092*1000)*1.73)</f>
        <v>#VALUE!</v>
      </c>
      <c r="P1092" s="15" t="e">
        <f t="shared" ref="P1092:P1155" si="575">IF(L1092=3,(K1092*1000)/(N1092*1.73),(K1092*1000)/(N1092))</f>
        <v>#VALUE!</v>
      </c>
      <c r="Q1092" s="17" t="e">
        <f>VLOOKUP($A1092,'DATA PENGUKURAN GARDU'!$A:$BS,42,0)</f>
        <v>#N/A</v>
      </c>
      <c r="R1092" s="18" t="e">
        <f t="shared" ref="R1092:R1155" si="576">Q1092/$P1092*100</f>
        <v>#N/A</v>
      </c>
      <c r="S1092" s="17" t="e">
        <f>VLOOKUP($A1092,'DATA PENGUKURAN GARDU'!$A:$BS,44,0)</f>
        <v>#N/A</v>
      </c>
      <c r="T1092" s="18" t="e">
        <f t="shared" ref="T1092:T1155" si="577">S1092/$P1092*100</f>
        <v>#N/A</v>
      </c>
      <c r="U1092" s="17" t="e">
        <f>VLOOKUP($A1092,'DATA PENGUKURAN GARDU'!$A:$BS,46,0)</f>
        <v>#N/A</v>
      </c>
      <c r="V1092" s="18" t="e">
        <f t="shared" ref="V1092:V1155" si="578">U1092/$P1092*100</f>
        <v>#N/A</v>
      </c>
      <c r="W1092" s="17" t="e">
        <f>VLOOKUP($A1092,'DATA PENGUKURAN GARDU'!$A:$BS,48,0)</f>
        <v>#N/A</v>
      </c>
      <c r="X1092" s="17" t="e">
        <f>VLOOKUP($A1092,'DATA PENGUKURAN GARDU'!$A:$BS,53,0)</f>
        <v>#N/A</v>
      </c>
      <c r="Y1092" s="17" t="e">
        <f>VLOOKUP($A1092,'DATA PENGUKURAN GARDU'!$A:$BS,54,0)</f>
        <v>#N/A</v>
      </c>
      <c r="Z1092" s="17" t="e">
        <f>VLOOKUP($A1092,'DATA PENGUKURAN GARDU'!$A:$BS,55,0)</f>
        <v>#N/A</v>
      </c>
      <c r="AA1092" s="20" t="e">
        <f>VLOOKUP($B1092,'DATA PENGUKURAN GARDU'!$A:$BS,42,0)</f>
        <v>#N/A</v>
      </c>
      <c r="AB1092" s="21" t="e">
        <f t="shared" ref="AB1092:AB1155" si="579">AA1092/$P1092*100</f>
        <v>#N/A</v>
      </c>
      <c r="AC1092" s="20" t="e">
        <f>VLOOKUP($B1092,'DATA PENGUKURAN GARDU'!$A:$BS,44,0)</f>
        <v>#N/A</v>
      </c>
      <c r="AD1092" s="21" t="e">
        <f t="shared" ref="AD1092:AD1155" si="580">AC1092/$P1092*100</f>
        <v>#N/A</v>
      </c>
      <c r="AE1092" s="20" t="e">
        <f>VLOOKUP($B1092,'DATA PENGUKURAN GARDU'!$A:$BS,46,0)</f>
        <v>#N/A</v>
      </c>
      <c r="AF1092" s="21" t="e">
        <f t="shared" ref="AF1092:AF1155" si="581">AE1092/$P1092*100</f>
        <v>#N/A</v>
      </c>
      <c r="AG1092" s="20" t="e">
        <f>VLOOKUP($B1092,'DATA PENGUKURAN GARDU'!$A:$BS,46,0)</f>
        <v>#N/A</v>
      </c>
      <c r="AH1092" s="20" t="e">
        <f>VLOOKUP($B1092,'DATA PENGUKURAN GARDU'!$A:$BS,53,0)</f>
        <v>#N/A</v>
      </c>
      <c r="AI1092" s="20" t="e">
        <f>VLOOKUP($B1092,'DATA PENGUKURAN GARDU'!$A:$BS,54,0)</f>
        <v>#N/A</v>
      </c>
      <c r="AJ1092" s="17" t="e">
        <f>VLOOKUP($C1092,'DATA PENGUKURAN GARDU'!$A:$BS,42,0)</f>
        <v>#N/A</v>
      </c>
      <c r="AK1092" s="23" t="e">
        <f t="shared" ref="AK1092:AK1155" si="582">AJ1092/$P1092*100</f>
        <v>#N/A</v>
      </c>
      <c r="AL1092" s="17" t="e">
        <f>VLOOKUP($C1092,'DATA PENGUKURAN GARDU'!$A:$BS,44,0)</f>
        <v>#N/A</v>
      </c>
      <c r="AM1092" s="23" t="e">
        <f t="shared" ref="AM1092:AM1155" si="583">AL1092/$P1092*100</f>
        <v>#N/A</v>
      </c>
      <c r="AN1092" s="17" t="e">
        <f>VLOOKUP($C1092,'DATA PENGUKURAN GARDU'!$A:$BS,46,0)</f>
        <v>#N/A</v>
      </c>
      <c r="AO1092" s="23" t="e">
        <f t="shared" ref="AO1092:AO1155" si="584">AN1092/$P1092*100</f>
        <v>#N/A</v>
      </c>
      <c r="AP1092" s="17" t="e">
        <f>VLOOKUP($C1092,'DATA PENGUKURAN GARDU'!$A:$BS,46,0)</f>
        <v>#N/A</v>
      </c>
      <c r="AQ1092" s="17" t="e">
        <f>VLOOKUP($C1092,'DATA PENGUKURAN GARDU'!$A:$BS,53,0)</f>
        <v>#N/A</v>
      </c>
      <c r="AR1092" s="17" t="e">
        <f>VLOOKUP($C1092,'DATA PENGUKURAN GARDU'!$A:$BS,54,0)</f>
        <v>#N/A</v>
      </c>
      <c r="AS1092" s="20" t="e">
        <f>VLOOKUP($D1092,'DATA PENGUKURAN GARDU'!$A:$BS,42,0)</f>
        <v>#N/A</v>
      </c>
      <c r="AT1092" s="21" t="e">
        <f t="shared" ref="AT1092:AT1155" si="585">AS1092/$P1092*100</f>
        <v>#N/A</v>
      </c>
      <c r="AU1092" s="20" t="e">
        <f>VLOOKUP($D1092,'DATA PENGUKURAN GARDU'!$A:$BS,44,0)</f>
        <v>#N/A</v>
      </c>
      <c r="AV1092" s="21" t="e">
        <f t="shared" ref="AV1092:AV1155" si="586">AU1092/$P1092*100</f>
        <v>#N/A</v>
      </c>
      <c r="AW1092" s="20" t="e">
        <f>VLOOKUP($D1092,'DATA PENGUKURAN GARDU'!$A:$BS,46,0)</f>
        <v>#N/A</v>
      </c>
      <c r="AX1092" s="21" t="e">
        <f t="shared" ref="AX1092:AX1155" si="587">AW1092/$P1092*100</f>
        <v>#N/A</v>
      </c>
      <c r="AY1092" s="20" t="e">
        <f>VLOOKUP($D1092,'DATA PENGUKURAN GARDU'!$A:$BS,46,0)</f>
        <v>#N/A</v>
      </c>
      <c r="AZ1092" s="20" t="e">
        <f>VLOOKUP($D1092,'DATA PENGUKURAN GARDU'!$A:$BS,53,0)</f>
        <v>#N/A</v>
      </c>
      <c r="BA1092" s="20" t="e">
        <f>VLOOKUP($D1092,'DATA PENGUKURAN GARDU'!$A:$BS,54,0)</f>
        <v>#N/A</v>
      </c>
      <c r="BB1092" s="17" t="e">
        <f>VLOOKUP($E1092,'DATA PENGUKURAN GARDU'!$A:$BS,42,0)</f>
        <v>#N/A</v>
      </c>
      <c r="BC1092" s="23" t="e">
        <f t="shared" ref="BC1092:BC1155" si="588">BB1092/$P1092*100</f>
        <v>#N/A</v>
      </c>
      <c r="BD1092" s="17" t="e">
        <f>VLOOKUP($E1092,'DATA PENGUKURAN GARDU'!$A:$BS,44,0)</f>
        <v>#N/A</v>
      </c>
      <c r="BE1092" s="23" t="e">
        <f t="shared" ref="BE1092:BE1155" si="589">BD1092/$P1092*100</f>
        <v>#N/A</v>
      </c>
      <c r="BF1092" s="17" t="e">
        <f>VLOOKUP($E1092,'DATA PENGUKURAN GARDU'!$A:$BS,46,0)</f>
        <v>#N/A</v>
      </c>
      <c r="BG1092" s="23" t="e">
        <f t="shared" ref="BG1092:BG1155" si="590">BF1092/$P1092*100</f>
        <v>#N/A</v>
      </c>
      <c r="BH1092" s="17" t="e">
        <f>VLOOKUP($E1092,'DATA PENGUKURAN GARDU'!$A:$BS,46,0)</f>
        <v>#N/A</v>
      </c>
      <c r="BI1092" s="17" t="e">
        <f>VLOOKUP($E1092,'DATA PENGUKURAN GARDU'!$A:$BS,53,0)</f>
        <v>#N/A</v>
      </c>
      <c r="BJ1092" s="17" t="e">
        <f>VLOOKUP($E1092,'DATA PENGUKURAN GARDU'!$A:$BS,54,0)</f>
        <v>#N/A</v>
      </c>
      <c r="BK1092" s="20" t="e">
        <f t="shared" ref="BK1092:BK1155" si="591">IF(Q1092&gt;P1092,"OL PHASA","Normal")</f>
        <v>#N/A</v>
      </c>
      <c r="BL1092" s="20" t="e">
        <f t="shared" ref="BL1092:BL1155" si="592">IF(S1092&gt;P1092,"OL PHASA","Normal")</f>
        <v>#N/A</v>
      </c>
      <c r="BM1092" s="20" t="e">
        <f t="shared" ref="BM1092:BM1155" si="593">IF(U1092&gt;P1092,"OL PHASA","Normal")</f>
        <v>#N/A</v>
      </c>
      <c r="BN1092" s="25" t="e">
        <f t="shared" ref="BN1092:BN1155" si="594">IF((L1092=3),(AVERAGE(Q1092,S1092,U1092)),MAX(Q1092,S1092,U1092))</f>
        <v>#N/A</v>
      </c>
      <c r="BO1092" s="26" t="str">
        <f t="shared" ref="BO1092:BO1155" si="595">IFERROR(IF((L1092=1),(BN1092*AH1092)/1000,(BN1092*AI1092*1.73)/1000),"0")</f>
        <v>0</v>
      </c>
      <c r="BP1092" s="21" t="e">
        <f t="shared" ref="BP1092:BP1155" si="596">BO1092/K1092*100</f>
        <v>#VALUE!</v>
      </c>
      <c r="BQ1092" s="20" t="e">
        <f t="shared" ref="BQ1092:BQ1155" si="597">IF($L1092=1,"1 Phase",ABS(((Q1092/BN1092)-1)+ABS((S1092/BN1092)-1)+ABS((U1092/BN1092)-1))/3)</f>
        <v>#N/A</v>
      </c>
      <c r="BR1092" s="20" t="e">
        <v>#N/A</v>
      </c>
      <c r="BS1092" s="9" t="e">
        <v>#N/A</v>
      </c>
      <c r="BT1092" s="2" t="e">
        <f t="shared" ref="BT1092:BT1155" si="598">IF(BP1092&lt;30,"Underload",IF(BP1092&lt;=80,"Baik",IF(BP1092&gt;80,"Overload")))</f>
        <v>#VALUE!</v>
      </c>
      <c r="BU1092" s="2" t="e">
        <f t="shared" si="566"/>
        <v>#N/A</v>
      </c>
      <c r="BV1092" s="2" t="e">
        <f t="shared" si="567"/>
        <v>#N/A</v>
      </c>
    </row>
    <row r="1093" s="2" customFormat="1" ht="22.95" customHeight="1" spans="1:74">
      <c r="A1093" s="9" t="str">
        <f t="shared" si="568"/>
        <v>K-085Induk</v>
      </c>
      <c r="B1093" s="9" t="str">
        <f t="shared" si="569"/>
        <v>K-085jurusan 1</v>
      </c>
      <c r="C1093" s="9" t="str">
        <f t="shared" si="570"/>
        <v>K-085jurusan 2</v>
      </c>
      <c r="D1093" s="9" t="str">
        <f t="shared" si="571"/>
        <v>K-085jurusan 3</v>
      </c>
      <c r="E1093" s="9" t="str">
        <f t="shared" si="572"/>
        <v>K-085jurusan 4</v>
      </c>
      <c r="F1093" s="10" t="s">
        <v>410</v>
      </c>
      <c r="G1093" s="10" t="s">
        <v>132</v>
      </c>
      <c r="H1093" s="10" t="s">
        <v>1327</v>
      </c>
      <c r="I1093" s="10">
        <v>0.740695</v>
      </c>
      <c r="J1093" s="10">
        <v>124.304324</v>
      </c>
      <c r="K1093" s="10" t="s">
        <v>7465</v>
      </c>
      <c r="L1093" s="10" t="s">
        <v>7465</v>
      </c>
      <c r="M1093" s="10" t="s">
        <v>7465</v>
      </c>
      <c r="N1093" s="14">
        <f t="shared" si="573"/>
        <v>0</v>
      </c>
      <c r="O1093" s="15" t="e">
        <f t="shared" si="574"/>
        <v>#VALUE!</v>
      </c>
      <c r="P1093" s="15" t="e">
        <f t="shared" si="575"/>
        <v>#VALUE!</v>
      </c>
      <c r="Q1093" s="17" t="e">
        <f>VLOOKUP($A1093,'DATA PENGUKURAN GARDU'!$A:$BS,42,0)</f>
        <v>#N/A</v>
      </c>
      <c r="R1093" s="18" t="e">
        <f t="shared" si="576"/>
        <v>#N/A</v>
      </c>
      <c r="S1093" s="17" t="e">
        <f>VLOOKUP($A1093,'DATA PENGUKURAN GARDU'!$A:$BS,44,0)</f>
        <v>#N/A</v>
      </c>
      <c r="T1093" s="18" t="e">
        <f t="shared" si="577"/>
        <v>#N/A</v>
      </c>
      <c r="U1093" s="17" t="e">
        <f>VLOOKUP($A1093,'DATA PENGUKURAN GARDU'!$A:$BS,46,0)</f>
        <v>#N/A</v>
      </c>
      <c r="V1093" s="18" t="e">
        <f t="shared" si="578"/>
        <v>#N/A</v>
      </c>
      <c r="W1093" s="17" t="e">
        <f>VLOOKUP($A1093,'DATA PENGUKURAN GARDU'!$A:$BS,48,0)</f>
        <v>#N/A</v>
      </c>
      <c r="X1093" s="17" t="e">
        <f>VLOOKUP($A1093,'DATA PENGUKURAN GARDU'!$A:$BS,53,0)</f>
        <v>#N/A</v>
      </c>
      <c r="Y1093" s="17" t="e">
        <f>VLOOKUP($A1093,'DATA PENGUKURAN GARDU'!$A:$BS,54,0)</f>
        <v>#N/A</v>
      </c>
      <c r="Z1093" s="17" t="e">
        <f>VLOOKUP($A1093,'DATA PENGUKURAN GARDU'!$A:$BS,55,0)</f>
        <v>#N/A</v>
      </c>
      <c r="AA1093" s="20" t="e">
        <f>VLOOKUP($B1093,'DATA PENGUKURAN GARDU'!$A:$BS,42,0)</f>
        <v>#N/A</v>
      </c>
      <c r="AB1093" s="21" t="e">
        <f t="shared" si="579"/>
        <v>#N/A</v>
      </c>
      <c r="AC1093" s="20" t="e">
        <f>VLOOKUP($B1093,'DATA PENGUKURAN GARDU'!$A:$BS,44,0)</f>
        <v>#N/A</v>
      </c>
      <c r="AD1093" s="21" t="e">
        <f t="shared" si="580"/>
        <v>#N/A</v>
      </c>
      <c r="AE1093" s="20" t="e">
        <f>VLOOKUP($B1093,'DATA PENGUKURAN GARDU'!$A:$BS,46,0)</f>
        <v>#N/A</v>
      </c>
      <c r="AF1093" s="21" t="e">
        <f t="shared" si="581"/>
        <v>#N/A</v>
      </c>
      <c r="AG1093" s="20" t="e">
        <f>VLOOKUP($B1093,'DATA PENGUKURAN GARDU'!$A:$BS,46,0)</f>
        <v>#N/A</v>
      </c>
      <c r="AH1093" s="20" t="e">
        <f>VLOOKUP($B1093,'DATA PENGUKURAN GARDU'!$A:$BS,53,0)</f>
        <v>#N/A</v>
      </c>
      <c r="AI1093" s="20" t="e">
        <f>VLOOKUP($B1093,'DATA PENGUKURAN GARDU'!$A:$BS,54,0)</f>
        <v>#N/A</v>
      </c>
      <c r="AJ1093" s="17" t="e">
        <f>VLOOKUP($C1093,'DATA PENGUKURAN GARDU'!$A:$BS,42,0)</f>
        <v>#N/A</v>
      </c>
      <c r="AK1093" s="23" t="e">
        <f t="shared" si="582"/>
        <v>#N/A</v>
      </c>
      <c r="AL1093" s="17" t="e">
        <f>VLOOKUP($C1093,'DATA PENGUKURAN GARDU'!$A:$BS,44,0)</f>
        <v>#N/A</v>
      </c>
      <c r="AM1093" s="23" t="e">
        <f t="shared" si="583"/>
        <v>#N/A</v>
      </c>
      <c r="AN1093" s="17" t="e">
        <f>VLOOKUP($C1093,'DATA PENGUKURAN GARDU'!$A:$BS,46,0)</f>
        <v>#N/A</v>
      </c>
      <c r="AO1093" s="23" t="e">
        <f t="shared" si="584"/>
        <v>#N/A</v>
      </c>
      <c r="AP1093" s="17" t="e">
        <f>VLOOKUP($C1093,'DATA PENGUKURAN GARDU'!$A:$BS,46,0)</f>
        <v>#N/A</v>
      </c>
      <c r="AQ1093" s="17" t="e">
        <f>VLOOKUP($C1093,'DATA PENGUKURAN GARDU'!$A:$BS,53,0)</f>
        <v>#N/A</v>
      </c>
      <c r="AR1093" s="17" t="e">
        <f>VLOOKUP($C1093,'DATA PENGUKURAN GARDU'!$A:$BS,54,0)</f>
        <v>#N/A</v>
      </c>
      <c r="AS1093" s="20" t="e">
        <f>VLOOKUP($D1093,'DATA PENGUKURAN GARDU'!$A:$BS,42,0)</f>
        <v>#N/A</v>
      </c>
      <c r="AT1093" s="21" t="e">
        <f t="shared" si="585"/>
        <v>#N/A</v>
      </c>
      <c r="AU1093" s="20" t="e">
        <f>VLOOKUP($D1093,'DATA PENGUKURAN GARDU'!$A:$BS,44,0)</f>
        <v>#N/A</v>
      </c>
      <c r="AV1093" s="21" t="e">
        <f t="shared" si="586"/>
        <v>#N/A</v>
      </c>
      <c r="AW1093" s="20" t="e">
        <f>VLOOKUP($D1093,'DATA PENGUKURAN GARDU'!$A:$BS,46,0)</f>
        <v>#N/A</v>
      </c>
      <c r="AX1093" s="21" t="e">
        <f t="shared" si="587"/>
        <v>#N/A</v>
      </c>
      <c r="AY1093" s="20" t="e">
        <f>VLOOKUP($D1093,'DATA PENGUKURAN GARDU'!$A:$BS,46,0)</f>
        <v>#N/A</v>
      </c>
      <c r="AZ1093" s="20" t="e">
        <f>VLOOKUP($D1093,'DATA PENGUKURAN GARDU'!$A:$BS,53,0)</f>
        <v>#N/A</v>
      </c>
      <c r="BA1093" s="20" t="e">
        <f>VLOOKUP($D1093,'DATA PENGUKURAN GARDU'!$A:$BS,54,0)</f>
        <v>#N/A</v>
      </c>
      <c r="BB1093" s="17" t="e">
        <f>VLOOKUP($E1093,'DATA PENGUKURAN GARDU'!$A:$BS,42,0)</f>
        <v>#N/A</v>
      </c>
      <c r="BC1093" s="23" t="e">
        <f t="shared" si="588"/>
        <v>#N/A</v>
      </c>
      <c r="BD1093" s="17" t="e">
        <f>VLOOKUP($E1093,'DATA PENGUKURAN GARDU'!$A:$BS,44,0)</f>
        <v>#N/A</v>
      </c>
      <c r="BE1093" s="23" t="e">
        <f t="shared" si="589"/>
        <v>#N/A</v>
      </c>
      <c r="BF1093" s="17" t="e">
        <f>VLOOKUP($E1093,'DATA PENGUKURAN GARDU'!$A:$BS,46,0)</f>
        <v>#N/A</v>
      </c>
      <c r="BG1093" s="23" t="e">
        <f t="shared" si="590"/>
        <v>#N/A</v>
      </c>
      <c r="BH1093" s="17" t="e">
        <f>VLOOKUP($E1093,'DATA PENGUKURAN GARDU'!$A:$BS,46,0)</f>
        <v>#N/A</v>
      </c>
      <c r="BI1093" s="17" t="e">
        <f>VLOOKUP($E1093,'DATA PENGUKURAN GARDU'!$A:$BS,53,0)</f>
        <v>#N/A</v>
      </c>
      <c r="BJ1093" s="17" t="e">
        <f>VLOOKUP($E1093,'DATA PENGUKURAN GARDU'!$A:$BS,54,0)</f>
        <v>#N/A</v>
      </c>
      <c r="BK1093" s="20" t="e">
        <f t="shared" si="591"/>
        <v>#N/A</v>
      </c>
      <c r="BL1093" s="20" t="e">
        <f t="shared" si="592"/>
        <v>#N/A</v>
      </c>
      <c r="BM1093" s="20" t="e">
        <f t="shared" si="593"/>
        <v>#N/A</v>
      </c>
      <c r="BN1093" s="25" t="e">
        <f t="shared" si="594"/>
        <v>#N/A</v>
      </c>
      <c r="BO1093" s="26" t="str">
        <f t="shared" si="595"/>
        <v>0</v>
      </c>
      <c r="BP1093" s="21" t="e">
        <f t="shared" si="596"/>
        <v>#VALUE!</v>
      </c>
      <c r="BQ1093" s="20" t="e">
        <f t="shared" si="597"/>
        <v>#N/A</v>
      </c>
      <c r="BR1093" s="20" t="e">
        <v>#N/A</v>
      </c>
      <c r="BS1093" s="9" t="e">
        <v>#N/A</v>
      </c>
      <c r="BT1093" s="2" t="e">
        <f t="shared" si="598"/>
        <v>#VALUE!</v>
      </c>
      <c r="BU1093" s="2" t="e">
        <f t="shared" si="566"/>
        <v>#N/A</v>
      </c>
      <c r="BV1093" s="2" t="e">
        <f t="shared" si="567"/>
        <v>#N/A</v>
      </c>
    </row>
    <row r="1094" s="2" customFormat="1" ht="22.95" customHeight="1" spans="1:74">
      <c r="A1094" s="9" t="str">
        <f t="shared" si="568"/>
        <v>K-087Induk</v>
      </c>
      <c r="B1094" s="9" t="str">
        <f t="shared" si="569"/>
        <v>K-087jurusan 1</v>
      </c>
      <c r="C1094" s="9" t="str">
        <f t="shared" si="570"/>
        <v>K-087jurusan 2</v>
      </c>
      <c r="D1094" s="9" t="str">
        <f t="shared" si="571"/>
        <v>K-087jurusan 3</v>
      </c>
      <c r="E1094" s="9" t="str">
        <f t="shared" si="572"/>
        <v>K-087jurusan 4</v>
      </c>
      <c r="F1094" s="10" t="s">
        <v>410</v>
      </c>
      <c r="G1094" s="10" t="s">
        <v>132</v>
      </c>
      <c r="H1094" s="10" t="s">
        <v>1328</v>
      </c>
      <c r="I1094" s="10">
        <v>0.74175</v>
      </c>
      <c r="J1094" s="10">
        <v>124.302683</v>
      </c>
      <c r="K1094" s="10" t="s">
        <v>7465</v>
      </c>
      <c r="L1094" s="10" t="s">
        <v>7465</v>
      </c>
      <c r="M1094" s="10" t="s">
        <v>7465</v>
      </c>
      <c r="N1094" s="14">
        <f t="shared" si="573"/>
        <v>0</v>
      </c>
      <c r="O1094" s="15" t="e">
        <f t="shared" si="574"/>
        <v>#VALUE!</v>
      </c>
      <c r="P1094" s="15" t="e">
        <f t="shared" si="575"/>
        <v>#VALUE!</v>
      </c>
      <c r="Q1094" s="17" t="e">
        <f>VLOOKUP($A1094,'DATA PENGUKURAN GARDU'!$A:$BS,42,0)</f>
        <v>#N/A</v>
      </c>
      <c r="R1094" s="18" t="e">
        <f t="shared" si="576"/>
        <v>#N/A</v>
      </c>
      <c r="S1094" s="17" t="e">
        <f>VLOOKUP($A1094,'DATA PENGUKURAN GARDU'!$A:$BS,44,0)</f>
        <v>#N/A</v>
      </c>
      <c r="T1094" s="18" t="e">
        <f t="shared" si="577"/>
        <v>#N/A</v>
      </c>
      <c r="U1094" s="17" t="e">
        <f>VLOOKUP($A1094,'DATA PENGUKURAN GARDU'!$A:$BS,46,0)</f>
        <v>#N/A</v>
      </c>
      <c r="V1094" s="18" t="e">
        <f t="shared" si="578"/>
        <v>#N/A</v>
      </c>
      <c r="W1094" s="17" t="e">
        <f>VLOOKUP($A1094,'DATA PENGUKURAN GARDU'!$A:$BS,48,0)</f>
        <v>#N/A</v>
      </c>
      <c r="X1094" s="17" t="e">
        <f>VLOOKUP($A1094,'DATA PENGUKURAN GARDU'!$A:$BS,53,0)</f>
        <v>#N/A</v>
      </c>
      <c r="Y1094" s="17" t="e">
        <f>VLOOKUP($A1094,'DATA PENGUKURAN GARDU'!$A:$BS,54,0)</f>
        <v>#N/A</v>
      </c>
      <c r="Z1094" s="17" t="e">
        <f>VLOOKUP($A1094,'DATA PENGUKURAN GARDU'!$A:$BS,55,0)</f>
        <v>#N/A</v>
      </c>
      <c r="AA1094" s="20" t="e">
        <f>VLOOKUP($B1094,'DATA PENGUKURAN GARDU'!$A:$BS,42,0)</f>
        <v>#N/A</v>
      </c>
      <c r="AB1094" s="21" t="e">
        <f t="shared" si="579"/>
        <v>#N/A</v>
      </c>
      <c r="AC1094" s="20" t="e">
        <f>VLOOKUP($B1094,'DATA PENGUKURAN GARDU'!$A:$BS,44,0)</f>
        <v>#N/A</v>
      </c>
      <c r="AD1094" s="21" t="e">
        <f t="shared" si="580"/>
        <v>#N/A</v>
      </c>
      <c r="AE1094" s="20" t="e">
        <f>VLOOKUP($B1094,'DATA PENGUKURAN GARDU'!$A:$BS,46,0)</f>
        <v>#N/A</v>
      </c>
      <c r="AF1094" s="21" t="e">
        <f t="shared" si="581"/>
        <v>#N/A</v>
      </c>
      <c r="AG1094" s="20" t="e">
        <f>VLOOKUP($B1094,'DATA PENGUKURAN GARDU'!$A:$BS,46,0)</f>
        <v>#N/A</v>
      </c>
      <c r="AH1094" s="20" t="e">
        <f>VLOOKUP($B1094,'DATA PENGUKURAN GARDU'!$A:$BS,53,0)</f>
        <v>#N/A</v>
      </c>
      <c r="AI1094" s="20" t="e">
        <f>VLOOKUP($B1094,'DATA PENGUKURAN GARDU'!$A:$BS,54,0)</f>
        <v>#N/A</v>
      </c>
      <c r="AJ1094" s="17" t="e">
        <f>VLOOKUP($C1094,'DATA PENGUKURAN GARDU'!$A:$BS,42,0)</f>
        <v>#N/A</v>
      </c>
      <c r="AK1094" s="23" t="e">
        <f t="shared" si="582"/>
        <v>#N/A</v>
      </c>
      <c r="AL1094" s="17" t="e">
        <f>VLOOKUP($C1094,'DATA PENGUKURAN GARDU'!$A:$BS,44,0)</f>
        <v>#N/A</v>
      </c>
      <c r="AM1094" s="23" t="e">
        <f t="shared" si="583"/>
        <v>#N/A</v>
      </c>
      <c r="AN1094" s="17" t="e">
        <f>VLOOKUP($C1094,'DATA PENGUKURAN GARDU'!$A:$BS,46,0)</f>
        <v>#N/A</v>
      </c>
      <c r="AO1094" s="23" t="e">
        <f t="shared" si="584"/>
        <v>#N/A</v>
      </c>
      <c r="AP1094" s="17" t="e">
        <f>VLOOKUP($C1094,'DATA PENGUKURAN GARDU'!$A:$BS,46,0)</f>
        <v>#N/A</v>
      </c>
      <c r="AQ1094" s="17" t="e">
        <f>VLOOKUP($C1094,'DATA PENGUKURAN GARDU'!$A:$BS,53,0)</f>
        <v>#N/A</v>
      </c>
      <c r="AR1094" s="17" t="e">
        <f>VLOOKUP($C1094,'DATA PENGUKURAN GARDU'!$A:$BS,54,0)</f>
        <v>#N/A</v>
      </c>
      <c r="AS1094" s="20" t="e">
        <f>VLOOKUP($D1094,'DATA PENGUKURAN GARDU'!$A:$BS,42,0)</f>
        <v>#N/A</v>
      </c>
      <c r="AT1094" s="21" t="e">
        <f t="shared" si="585"/>
        <v>#N/A</v>
      </c>
      <c r="AU1094" s="20" t="e">
        <f>VLOOKUP($D1094,'DATA PENGUKURAN GARDU'!$A:$BS,44,0)</f>
        <v>#N/A</v>
      </c>
      <c r="AV1094" s="21" t="e">
        <f t="shared" si="586"/>
        <v>#N/A</v>
      </c>
      <c r="AW1094" s="20" t="e">
        <f>VLOOKUP($D1094,'DATA PENGUKURAN GARDU'!$A:$BS,46,0)</f>
        <v>#N/A</v>
      </c>
      <c r="AX1094" s="21" t="e">
        <f t="shared" si="587"/>
        <v>#N/A</v>
      </c>
      <c r="AY1094" s="20" t="e">
        <f>VLOOKUP($D1094,'DATA PENGUKURAN GARDU'!$A:$BS,46,0)</f>
        <v>#N/A</v>
      </c>
      <c r="AZ1094" s="20" t="e">
        <f>VLOOKUP($D1094,'DATA PENGUKURAN GARDU'!$A:$BS,53,0)</f>
        <v>#N/A</v>
      </c>
      <c r="BA1094" s="20" t="e">
        <f>VLOOKUP($D1094,'DATA PENGUKURAN GARDU'!$A:$BS,54,0)</f>
        <v>#N/A</v>
      </c>
      <c r="BB1094" s="17" t="e">
        <f>VLOOKUP($E1094,'DATA PENGUKURAN GARDU'!$A:$BS,42,0)</f>
        <v>#N/A</v>
      </c>
      <c r="BC1094" s="23" t="e">
        <f t="shared" si="588"/>
        <v>#N/A</v>
      </c>
      <c r="BD1094" s="17" t="e">
        <f>VLOOKUP($E1094,'DATA PENGUKURAN GARDU'!$A:$BS,44,0)</f>
        <v>#N/A</v>
      </c>
      <c r="BE1094" s="23" t="e">
        <f t="shared" si="589"/>
        <v>#N/A</v>
      </c>
      <c r="BF1094" s="17" t="e">
        <f>VLOOKUP($E1094,'DATA PENGUKURAN GARDU'!$A:$BS,46,0)</f>
        <v>#N/A</v>
      </c>
      <c r="BG1094" s="23" t="e">
        <f t="shared" si="590"/>
        <v>#N/A</v>
      </c>
      <c r="BH1094" s="17" t="e">
        <f>VLOOKUP($E1094,'DATA PENGUKURAN GARDU'!$A:$BS,46,0)</f>
        <v>#N/A</v>
      </c>
      <c r="BI1094" s="17" t="e">
        <f>VLOOKUP($E1094,'DATA PENGUKURAN GARDU'!$A:$BS,53,0)</f>
        <v>#N/A</v>
      </c>
      <c r="BJ1094" s="17" t="e">
        <f>VLOOKUP($E1094,'DATA PENGUKURAN GARDU'!$A:$BS,54,0)</f>
        <v>#N/A</v>
      </c>
      <c r="BK1094" s="20" t="e">
        <f t="shared" si="591"/>
        <v>#N/A</v>
      </c>
      <c r="BL1094" s="20" t="e">
        <f t="shared" si="592"/>
        <v>#N/A</v>
      </c>
      <c r="BM1094" s="20" t="e">
        <f t="shared" si="593"/>
        <v>#N/A</v>
      </c>
      <c r="BN1094" s="25" t="e">
        <f t="shared" si="594"/>
        <v>#N/A</v>
      </c>
      <c r="BO1094" s="26" t="str">
        <f t="shared" si="595"/>
        <v>0</v>
      </c>
      <c r="BP1094" s="21" t="e">
        <f t="shared" si="596"/>
        <v>#VALUE!</v>
      </c>
      <c r="BQ1094" s="20" t="e">
        <f t="shared" si="597"/>
        <v>#N/A</v>
      </c>
      <c r="BR1094" s="20" t="e">
        <v>#N/A</v>
      </c>
      <c r="BS1094" s="9" t="e">
        <v>#N/A</v>
      </c>
      <c r="BT1094" s="2" t="e">
        <f t="shared" si="598"/>
        <v>#VALUE!</v>
      </c>
      <c r="BU1094" s="2" t="e">
        <f t="shared" si="566"/>
        <v>#N/A</v>
      </c>
      <c r="BV1094" s="2" t="e">
        <f t="shared" si="567"/>
        <v>#N/A</v>
      </c>
    </row>
    <row r="1095" s="2" customFormat="1" ht="22.95" customHeight="1" spans="1:74">
      <c r="A1095" s="9" t="str">
        <f t="shared" si="568"/>
        <v>K-105Induk</v>
      </c>
      <c r="B1095" s="9" t="str">
        <f t="shared" si="569"/>
        <v>K-105jurusan 1</v>
      </c>
      <c r="C1095" s="9" t="str">
        <f t="shared" si="570"/>
        <v>K-105jurusan 2</v>
      </c>
      <c r="D1095" s="9" t="str">
        <f t="shared" si="571"/>
        <v>K-105jurusan 3</v>
      </c>
      <c r="E1095" s="9" t="str">
        <f t="shared" si="572"/>
        <v>K-105jurusan 4</v>
      </c>
      <c r="F1095" s="10" t="s">
        <v>410</v>
      </c>
      <c r="G1095" s="10" t="s">
        <v>132</v>
      </c>
      <c r="H1095" s="10" t="s">
        <v>1329</v>
      </c>
      <c r="I1095" s="10">
        <v>0.739065</v>
      </c>
      <c r="J1095" s="10">
        <v>124.308497</v>
      </c>
      <c r="K1095" s="10" t="s">
        <v>7465</v>
      </c>
      <c r="L1095" s="10" t="s">
        <v>7465</v>
      </c>
      <c r="M1095" s="10" t="s">
        <v>7465</v>
      </c>
      <c r="N1095" s="14">
        <f t="shared" si="573"/>
        <v>0</v>
      </c>
      <c r="O1095" s="15" t="e">
        <f t="shared" si="574"/>
        <v>#VALUE!</v>
      </c>
      <c r="P1095" s="15" t="e">
        <f t="shared" si="575"/>
        <v>#VALUE!</v>
      </c>
      <c r="Q1095" s="17" t="e">
        <f>VLOOKUP($A1095,'DATA PENGUKURAN GARDU'!$A:$BS,42,0)</f>
        <v>#N/A</v>
      </c>
      <c r="R1095" s="18" t="e">
        <f t="shared" si="576"/>
        <v>#N/A</v>
      </c>
      <c r="S1095" s="17" t="e">
        <f>VLOOKUP($A1095,'DATA PENGUKURAN GARDU'!$A:$BS,44,0)</f>
        <v>#N/A</v>
      </c>
      <c r="T1095" s="18" t="e">
        <f t="shared" si="577"/>
        <v>#N/A</v>
      </c>
      <c r="U1095" s="17" t="e">
        <f>VLOOKUP($A1095,'DATA PENGUKURAN GARDU'!$A:$BS,46,0)</f>
        <v>#N/A</v>
      </c>
      <c r="V1095" s="18" t="e">
        <f t="shared" si="578"/>
        <v>#N/A</v>
      </c>
      <c r="W1095" s="17" t="e">
        <f>VLOOKUP($A1095,'DATA PENGUKURAN GARDU'!$A:$BS,48,0)</f>
        <v>#N/A</v>
      </c>
      <c r="X1095" s="17" t="e">
        <f>VLOOKUP($A1095,'DATA PENGUKURAN GARDU'!$A:$BS,53,0)</f>
        <v>#N/A</v>
      </c>
      <c r="Y1095" s="17" t="e">
        <f>VLOOKUP($A1095,'DATA PENGUKURAN GARDU'!$A:$BS,54,0)</f>
        <v>#N/A</v>
      </c>
      <c r="Z1095" s="17" t="e">
        <f>VLOOKUP($A1095,'DATA PENGUKURAN GARDU'!$A:$BS,55,0)</f>
        <v>#N/A</v>
      </c>
      <c r="AA1095" s="20" t="e">
        <f>VLOOKUP($B1095,'DATA PENGUKURAN GARDU'!$A:$BS,42,0)</f>
        <v>#N/A</v>
      </c>
      <c r="AB1095" s="21" t="e">
        <f t="shared" si="579"/>
        <v>#N/A</v>
      </c>
      <c r="AC1095" s="20" t="e">
        <f>VLOOKUP($B1095,'DATA PENGUKURAN GARDU'!$A:$BS,44,0)</f>
        <v>#N/A</v>
      </c>
      <c r="AD1095" s="21" t="e">
        <f t="shared" si="580"/>
        <v>#N/A</v>
      </c>
      <c r="AE1095" s="20" t="e">
        <f>VLOOKUP($B1095,'DATA PENGUKURAN GARDU'!$A:$BS,46,0)</f>
        <v>#N/A</v>
      </c>
      <c r="AF1095" s="21" t="e">
        <f t="shared" si="581"/>
        <v>#N/A</v>
      </c>
      <c r="AG1095" s="20" t="e">
        <f>VLOOKUP($B1095,'DATA PENGUKURAN GARDU'!$A:$BS,46,0)</f>
        <v>#N/A</v>
      </c>
      <c r="AH1095" s="20" t="e">
        <f>VLOOKUP($B1095,'DATA PENGUKURAN GARDU'!$A:$BS,53,0)</f>
        <v>#N/A</v>
      </c>
      <c r="AI1095" s="20" t="e">
        <f>VLOOKUP($B1095,'DATA PENGUKURAN GARDU'!$A:$BS,54,0)</f>
        <v>#N/A</v>
      </c>
      <c r="AJ1095" s="17" t="e">
        <f>VLOOKUP($C1095,'DATA PENGUKURAN GARDU'!$A:$BS,42,0)</f>
        <v>#N/A</v>
      </c>
      <c r="AK1095" s="23" t="e">
        <f t="shared" si="582"/>
        <v>#N/A</v>
      </c>
      <c r="AL1095" s="17" t="e">
        <f>VLOOKUP($C1095,'DATA PENGUKURAN GARDU'!$A:$BS,44,0)</f>
        <v>#N/A</v>
      </c>
      <c r="AM1095" s="23" t="e">
        <f t="shared" si="583"/>
        <v>#N/A</v>
      </c>
      <c r="AN1095" s="17" t="e">
        <f>VLOOKUP($C1095,'DATA PENGUKURAN GARDU'!$A:$BS,46,0)</f>
        <v>#N/A</v>
      </c>
      <c r="AO1095" s="23" t="e">
        <f t="shared" si="584"/>
        <v>#N/A</v>
      </c>
      <c r="AP1095" s="17" t="e">
        <f>VLOOKUP($C1095,'DATA PENGUKURAN GARDU'!$A:$BS,46,0)</f>
        <v>#N/A</v>
      </c>
      <c r="AQ1095" s="17" t="e">
        <f>VLOOKUP($C1095,'DATA PENGUKURAN GARDU'!$A:$BS,53,0)</f>
        <v>#N/A</v>
      </c>
      <c r="AR1095" s="17" t="e">
        <f>VLOOKUP($C1095,'DATA PENGUKURAN GARDU'!$A:$BS,54,0)</f>
        <v>#N/A</v>
      </c>
      <c r="AS1095" s="20" t="e">
        <f>VLOOKUP($D1095,'DATA PENGUKURAN GARDU'!$A:$BS,42,0)</f>
        <v>#N/A</v>
      </c>
      <c r="AT1095" s="21" t="e">
        <f t="shared" si="585"/>
        <v>#N/A</v>
      </c>
      <c r="AU1095" s="20" t="e">
        <f>VLOOKUP($D1095,'DATA PENGUKURAN GARDU'!$A:$BS,44,0)</f>
        <v>#N/A</v>
      </c>
      <c r="AV1095" s="21" t="e">
        <f t="shared" si="586"/>
        <v>#N/A</v>
      </c>
      <c r="AW1095" s="20" t="e">
        <f>VLOOKUP($D1095,'DATA PENGUKURAN GARDU'!$A:$BS,46,0)</f>
        <v>#N/A</v>
      </c>
      <c r="AX1095" s="21" t="e">
        <f t="shared" si="587"/>
        <v>#N/A</v>
      </c>
      <c r="AY1095" s="20" t="e">
        <f>VLOOKUP($D1095,'DATA PENGUKURAN GARDU'!$A:$BS,46,0)</f>
        <v>#N/A</v>
      </c>
      <c r="AZ1095" s="20" t="e">
        <f>VLOOKUP($D1095,'DATA PENGUKURAN GARDU'!$A:$BS,53,0)</f>
        <v>#N/A</v>
      </c>
      <c r="BA1095" s="20" t="e">
        <f>VLOOKUP($D1095,'DATA PENGUKURAN GARDU'!$A:$BS,54,0)</f>
        <v>#N/A</v>
      </c>
      <c r="BB1095" s="17" t="e">
        <f>VLOOKUP($E1095,'DATA PENGUKURAN GARDU'!$A:$BS,42,0)</f>
        <v>#N/A</v>
      </c>
      <c r="BC1095" s="23" t="e">
        <f t="shared" si="588"/>
        <v>#N/A</v>
      </c>
      <c r="BD1095" s="17" t="e">
        <f>VLOOKUP($E1095,'DATA PENGUKURAN GARDU'!$A:$BS,44,0)</f>
        <v>#N/A</v>
      </c>
      <c r="BE1095" s="23" t="e">
        <f t="shared" si="589"/>
        <v>#N/A</v>
      </c>
      <c r="BF1095" s="17" t="e">
        <f>VLOOKUP($E1095,'DATA PENGUKURAN GARDU'!$A:$BS,46,0)</f>
        <v>#N/A</v>
      </c>
      <c r="BG1095" s="23" t="e">
        <f t="shared" si="590"/>
        <v>#N/A</v>
      </c>
      <c r="BH1095" s="17" t="e">
        <f>VLOOKUP($E1095,'DATA PENGUKURAN GARDU'!$A:$BS,46,0)</f>
        <v>#N/A</v>
      </c>
      <c r="BI1095" s="17" t="e">
        <f>VLOOKUP($E1095,'DATA PENGUKURAN GARDU'!$A:$BS,53,0)</f>
        <v>#N/A</v>
      </c>
      <c r="BJ1095" s="17" t="e">
        <f>VLOOKUP($E1095,'DATA PENGUKURAN GARDU'!$A:$BS,54,0)</f>
        <v>#N/A</v>
      </c>
      <c r="BK1095" s="20" t="e">
        <f t="shared" si="591"/>
        <v>#N/A</v>
      </c>
      <c r="BL1095" s="20" t="e">
        <f t="shared" si="592"/>
        <v>#N/A</v>
      </c>
      <c r="BM1095" s="20" t="e">
        <f t="shared" si="593"/>
        <v>#N/A</v>
      </c>
      <c r="BN1095" s="25" t="e">
        <f t="shared" si="594"/>
        <v>#N/A</v>
      </c>
      <c r="BO1095" s="26" t="str">
        <f t="shared" si="595"/>
        <v>0</v>
      </c>
      <c r="BP1095" s="21" t="e">
        <f t="shared" si="596"/>
        <v>#VALUE!</v>
      </c>
      <c r="BQ1095" s="20" t="e">
        <f t="shared" si="597"/>
        <v>#N/A</v>
      </c>
      <c r="BR1095" s="20" t="e">
        <v>#N/A</v>
      </c>
      <c r="BS1095" s="9" t="e">
        <v>#N/A</v>
      </c>
      <c r="BT1095" s="2" t="e">
        <f t="shared" si="598"/>
        <v>#VALUE!</v>
      </c>
      <c r="BU1095" s="2" t="e">
        <f t="shared" si="566"/>
        <v>#N/A</v>
      </c>
      <c r="BV1095" s="2" t="e">
        <f t="shared" si="567"/>
        <v>#N/A</v>
      </c>
    </row>
    <row r="1096" s="2" customFormat="1" ht="22.95" customHeight="1" spans="1:74">
      <c r="A1096" s="9" t="str">
        <f t="shared" si="568"/>
        <v>K-112Induk</v>
      </c>
      <c r="B1096" s="9" t="str">
        <f t="shared" si="569"/>
        <v>K-112jurusan 1</v>
      </c>
      <c r="C1096" s="9" t="str">
        <f t="shared" si="570"/>
        <v>K-112jurusan 2</v>
      </c>
      <c r="D1096" s="9" t="str">
        <f t="shared" si="571"/>
        <v>K-112jurusan 3</v>
      </c>
      <c r="E1096" s="9" t="str">
        <f t="shared" si="572"/>
        <v>K-112jurusan 4</v>
      </c>
      <c r="F1096" s="10" t="s">
        <v>410</v>
      </c>
      <c r="G1096" s="10" t="s">
        <v>132</v>
      </c>
      <c r="H1096" s="10" t="s">
        <v>1330</v>
      </c>
      <c r="I1096" s="10">
        <v>0.740918</v>
      </c>
      <c r="J1096" s="10">
        <v>124.31111</v>
      </c>
      <c r="K1096" s="10" t="s">
        <v>7465</v>
      </c>
      <c r="L1096" s="10" t="s">
        <v>7465</v>
      </c>
      <c r="M1096" s="10" t="s">
        <v>7465</v>
      </c>
      <c r="N1096" s="14">
        <f t="shared" si="573"/>
        <v>0</v>
      </c>
      <c r="O1096" s="15" t="e">
        <f t="shared" si="574"/>
        <v>#VALUE!</v>
      </c>
      <c r="P1096" s="15" t="e">
        <f t="shared" si="575"/>
        <v>#VALUE!</v>
      </c>
      <c r="Q1096" s="17" t="e">
        <f>VLOOKUP($A1096,'DATA PENGUKURAN GARDU'!$A:$BS,42,0)</f>
        <v>#N/A</v>
      </c>
      <c r="R1096" s="18" t="e">
        <f t="shared" si="576"/>
        <v>#N/A</v>
      </c>
      <c r="S1096" s="17" t="e">
        <f>VLOOKUP($A1096,'DATA PENGUKURAN GARDU'!$A:$BS,44,0)</f>
        <v>#N/A</v>
      </c>
      <c r="T1096" s="18" t="e">
        <f t="shared" si="577"/>
        <v>#N/A</v>
      </c>
      <c r="U1096" s="17" t="e">
        <f>VLOOKUP($A1096,'DATA PENGUKURAN GARDU'!$A:$BS,46,0)</f>
        <v>#N/A</v>
      </c>
      <c r="V1096" s="18" t="e">
        <f t="shared" si="578"/>
        <v>#N/A</v>
      </c>
      <c r="W1096" s="17" t="e">
        <f>VLOOKUP($A1096,'DATA PENGUKURAN GARDU'!$A:$BS,48,0)</f>
        <v>#N/A</v>
      </c>
      <c r="X1096" s="17" t="e">
        <f>VLOOKUP($A1096,'DATA PENGUKURAN GARDU'!$A:$BS,53,0)</f>
        <v>#N/A</v>
      </c>
      <c r="Y1096" s="17" t="e">
        <f>VLOOKUP($A1096,'DATA PENGUKURAN GARDU'!$A:$BS,54,0)</f>
        <v>#N/A</v>
      </c>
      <c r="Z1096" s="17" t="e">
        <f>VLOOKUP($A1096,'DATA PENGUKURAN GARDU'!$A:$BS,55,0)</f>
        <v>#N/A</v>
      </c>
      <c r="AA1096" s="20" t="e">
        <f>VLOOKUP($B1096,'DATA PENGUKURAN GARDU'!$A:$BS,42,0)</f>
        <v>#N/A</v>
      </c>
      <c r="AB1096" s="21" t="e">
        <f t="shared" si="579"/>
        <v>#N/A</v>
      </c>
      <c r="AC1096" s="20" t="e">
        <f>VLOOKUP($B1096,'DATA PENGUKURAN GARDU'!$A:$BS,44,0)</f>
        <v>#N/A</v>
      </c>
      <c r="AD1096" s="21" t="e">
        <f t="shared" si="580"/>
        <v>#N/A</v>
      </c>
      <c r="AE1096" s="20" t="e">
        <f>VLOOKUP($B1096,'DATA PENGUKURAN GARDU'!$A:$BS,46,0)</f>
        <v>#N/A</v>
      </c>
      <c r="AF1096" s="21" t="e">
        <f t="shared" si="581"/>
        <v>#N/A</v>
      </c>
      <c r="AG1096" s="20" t="e">
        <f>VLOOKUP($B1096,'DATA PENGUKURAN GARDU'!$A:$BS,46,0)</f>
        <v>#N/A</v>
      </c>
      <c r="AH1096" s="20" t="e">
        <f>VLOOKUP($B1096,'DATA PENGUKURAN GARDU'!$A:$BS,53,0)</f>
        <v>#N/A</v>
      </c>
      <c r="AI1096" s="20" t="e">
        <f>VLOOKUP($B1096,'DATA PENGUKURAN GARDU'!$A:$BS,54,0)</f>
        <v>#N/A</v>
      </c>
      <c r="AJ1096" s="17" t="e">
        <f>VLOOKUP($C1096,'DATA PENGUKURAN GARDU'!$A:$BS,42,0)</f>
        <v>#N/A</v>
      </c>
      <c r="AK1096" s="23" t="e">
        <f t="shared" si="582"/>
        <v>#N/A</v>
      </c>
      <c r="AL1096" s="17" t="e">
        <f>VLOOKUP($C1096,'DATA PENGUKURAN GARDU'!$A:$BS,44,0)</f>
        <v>#N/A</v>
      </c>
      <c r="AM1096" s="23" t="e">
        <f t="shared" si="583"/>
        <v>#N/A</v>
      </c>
      <c r="AN1096" s="17" t="e">
        <f>VLOOKUP($C1096,'DATA PENGUKURAN GARDU'!$A:$BS,46,0)</f>
        <v>#N/A</v>
      </c>
      <c r="AO1096" s="23" t="e">
        <f t="shared" si="584"/>
        <v>#N/A</v>
      </c>
      <c r="AP1096" s="17" t="e">
        <f>VLOOKUP($C1096,'DATA PENGUKURAN GARDU'!$A:$BS,46,0)</f>
        <v>#N/A</v>
      </c>
      <c r="AQ1096" s="17" t="e">
        <f>VLOOKUP($C1096,'DATA PENGUKURAN GARDU'!$A:$BS,53,0)</f>
        <v>#N/A</v>
      </c>
      <c r="AR1096" s="17" t="e">
        <f>VLOOKUP($C1096,'DATA PENGUKURAN GARDU'!$A:$BS,54,0)</f>
        <v>#N/A</v>
      </c>
      <c r="AS1096" s="20" t="e">
        <f>VLOOKUP($D1096,'DATA PENGUKURAN GARDU'!$A:$BS,42,0)</f>
        <v>#N/A</v>
      </c>
      <c r="AT1096" s="21" t="e">
        <f t="shared" si="585"/>
        <v>#N/A</v>
      </c>
      <c r="AU1096" s="20" t="e">
        <f>VLOOKUP($D1096,'DATA PENGUKURAN GARDU'!$A:$BS,44,0)</f>
        <v>#N/A</v>
      </c>
      <c r="AV1096" s="21" t="e">
        <f t="shared" si="586"/>
        <v>#N/A</v>
      </c>
      <c r="AW1096" s="20" t="e">
        <f>VLOOKUP($D1096,'DATA PENGUKURAN GARDU'!$A:$BS,46,0)</f>
        <v>#N/A</v>
      </c>
      <c r="AX1096" s="21" t="e">
        <f t="shared" si="587"/>
        <v>#N/A</v>
      </c>
      <c r="AY1096" s="20" t="e">
        <f>VLOOKUP($D1096,'DATA PENGUKURAN GARDU'!$A:$BS,46,0)</f>
        <v>#N/A</v>
      </c>
      <c r="AZ1096" s="20" t="e">
        <f>VLOOKUP($D1096,'DATA PENGUKURAN GARDU'!$A:$BS,53,0)</f>
        <v>#N/A</v>
      </c>
      <c r="BA1096" s="20" t="e">
        <f>VLOOKUP($D1096,'DATA PENGUKURAN GARDU'!$A:$BS,54,0)</f>
        <v>#N/A</v>
      </c>
      <c r="BB1096" s="17" t="e">
        <f>VLOOKUP($E1096,'DATA PENGUKURAN GARDU'!$A:$BS,42,0)</f>
        <v>#N/A</v>
      </c>
      <c r="BC1096" s="23" t="e">
        <f t="shared" si="588"/>
        <v>#N/A</v>
      </c>
      <c r="BD1096" s="17" t="e">
        <f>VLOOKUP($E1096,'DATA PENGUKURAN GARDU'!$A:$BS,44,0)</f>
        <v>#N/A</v>
      </c>
      <c r="BE1096" s="23" t="e">
        <f t="shared" si="589"/>
        <v>#N/A</v>
      </c>
      <c r="BF1096" s="17" t="e">
        <f>VLOOKUP($E1096,'DATA PENGUKURAN GARDU'!$A:$BS,46,0)</f>
        <v>#N/A</v>
      </c>
      <c r="BG1096" s="23" t="e">
        <f t="shared" si="590"/>
        <v>#N/A</v>
      </c>
      <c r="BH1096" s="17" t="e">
        <f>VLOOKUP($E1096,'DATA PENGUKURAN GARDU'!$A:$BS,46,0)</f>
        <v>#N/A</v>
      </c>
      <c r="BI1096" s="17" t="e">
        <f>VLOOKUP($E1096,'DATA PENGUKURAN GARDU'!$A:$BS,53,0)</f>
        <v>#N/A</v>
      </c>
      <c r="BJ1096" s="17" t="e">
        <f>VLOOKUP($E1096,'DATA PENGUKURAN GARDU'!$A:$BS,54,0)</f>
        <v>#N/A</v>
      </c>
      <c r="BK1096" s="20" t="e">
        <f t="shared" si="591"/>
        <v>#N/A</v>
      </c>
      <c r="BL1096" s="20" t="e">
        <f t="shared" si="592"/>
        <v>#N/A</v>
      </c>
      <c r="BM1096" s="20" t="e">
        <f t="shared" si="593"/>
        <v>#N/A</v>
      </c>
      <c r="BN1096" s="25" t="e">
        <f t="shared" si="594"/>
        <v>#N/A</v>
      </c>
      <c r="BO1096" s="26" t="str">
        <f t="shared" si="595"/>
        <v>0</v>
      </c>
      <c r="BP1096" s="21" t="e">
        <f t="shared" si="596"/>
        <v>#VALUE!</v>
      </c>
      <c r="BQ1096" s="20" t="e">
        <f t="shared" si="597"/>
        <v>#N/A</v>
      </c>
      <c r="BR1096" s="20" t="e">
        <v>#N/A</v>
      </c>
      <c r="BS1096" s="9" t="e">
        <v>#N/A</v>
      </c>
      <c r="BT1096" s="2" t="e">
        <f t="shared" si="598"/>
        <v>#VALUE!</v>
      </c>
      <c r="BU1096" s="2" t="e">
        <f t="shared" si="566"/>
        <v>#N/A</v>
      </c>
      <c r="BV1096" s="2" t="e">
        <f t="shared" si="567"/>
        <v>#N/A</v>
      </c>
    </row>
    <row r="1097" s="2" customFormat="1" ht="22.95" customHeight="1" spans="1:74">
      <c r="A1097" s="9" t="str">
        <f t="shared" si="568"/>
        <v>K-114Induk</v>
      </c>
      <c r="B1097" s="9" t="str">
        <f t="shared" si="569"/>
        <v>K-114jurusan 1</v>
      </c>
      <c r="C1097" s="9" t="str">
        <f t="shared" si="570"/>
        <v>K-114jurusan 2</v>
      </c>
      <c r="D1097" s="9" t="str">
        <f t="shared" si="571"/>
        <v>K-114jurusan 3</v>
      </c>
      <c r="E1097" s="9" t="str">
        <f t="shared" si="572"/>
        <v>K-114jurusan 4</v>
      </c>
      <c r="F1097" s="10" t="s">
        <v>528</v>
      </c>
      <c r="G1097" s="10" t="s">
        <v>132</v>
      </c>
      <c r="H1097" s="10" t="s">
        <v>1331</v>
      </c>
      <c r="I1097" s="10">
        <v>0.747000042</v>
      </c>
      <c r="J1097" s="10">
        <v>124.3196244312</v>
      </c>
      <c r="K1097" s="10" t="s">
        <v>7465</v>
      </c>
      <c r="L1097" s="10" t="s">
        <v>7465</v>
      </c>
      <c r="M1097" s="10" t="s">
        <v>7465</v>
      </c>
      <c r="N1097" s="14">
        <f t="shared" si="573"/>
        <v>0</v>
      </c>
      <c r="O1097" s="15" t="e">
        <f t="shared" si="574"/>
        <v>#VALUE!</v>
      </c>
      <c r="P1097" s="15" t="e">
        <f t="shared" si="575"/>
        <v>#VALUE!</v>
      </c>
      <c r="Q1097" s="17" t="e">
        <f>VLOOKUP($A1097,'DATA PENGUKURAN GARDU'!$A:$BS,42,0)</f>
        <v>#N/A</v>
      </c>
      <c r="R1097" s="18" t="e">
        <f t="shared" si="576"/>
        <v>#N/A</v>
      </c>
      <c r="S1097" s="17" t="e">
        <f>VLOOKUP($A1097,'DATA PENGUKURAN GARDU'!$A:$BS,44,0)</f>
        <v>#N/A</v>
      </c>
      <c r="T1097" s="18" t="e">
        <f t="shared" si="577"/>
        <v>#N/A</v>
      </c>
      <c r="U1097" s="17" t="e">
        <f>VLOOKUP($A1097,'DATA PENGUKURAN GARDU'!$A:$BS,46,0)</f>
        <v>#N/A</v>
      </c>
      <c r="V1097" s="18" t="e">
        <f t="shared" si="578"/>
        <v>#N/A</v>
      </c>
      <c r="W1097" s="17" t="e">
        <f>VLOOKUP($A1097,'DATA PENGUKURAN GARDU'!$A:$BS,48,0)</f>
        <v>#N/A</v>
      </c>
      <c r="X1097" s="17" t="e">
        <f>VLOOKUP($A1097,'DATA PENGUKURAN GARDU'!$A:$BS,53,0)</f>
        <v>#N/A</v>
      </c>
      <c r="Y1097" s="17" t="e">
        <f>VLOOKUP($A1097,'DATA PENGUKURAN GARDU'!$A:$BS,54,0)</f>
        <v>#N/A</v>
      </c>
      <c r="Z1097" s="17" t="e">
        <f>VLOOKUP($A1097,'DATA PENGUKURAN GARDU'!$A:$BS,55,0)</f>
        <v>#N/A</v>
      </c>
      <c r="AA1097" s="20" t="e">
        <f>VLOOKUP($B1097,'DATA PENGUKURAN GARDU'!$A:$BS,42,0)</f>
        <v>#N/A</v>
      </c>
      <c r="AB1097" s="21" t="e">
        <f t="shared" si="579"/>
        <v>#N/A</v>
      </c>
      <c r="AC1097" s="20" t="e">
        <f>VLOOKUP($B1097,'DATA PENGUKURAN GARDU'!$A:$BS,44,0)</f>
        <v>#N/A</v>
      </c>
      <c r="AD1097" s="21" t="e">
        <f t="shared" si="580"/>
        <v>#N/A</v>
      </c>
      <c r="AE1097" s="20" t="e">
        <f>VLOOKUP($B1097,'DATA PENGUKURAN GARDU'!$A:$BS,46,0)</f>
        <v>#N/A</v>
      </c>
      <c r="AF1097" s="21" t="e">
        <f t="shared" si="581"/>
        <v>#N/A</v>
      </c>
      <c r="AG1097" s="20" t="e">
        <f>VLOOKUP($B1097,'DATA PENGUKURAN GARDU'!$A:$BS,46,0)</f>
        <v>#N/A</v>
      </c>
      <c r="AH1097" s="20" t="e">
        <f>VLOOKUP($B1097,'DATA PENGUKURAN GARDU'!$A:$BS,53,0)</f>
        <v>#N/A</v>
      </c>
      <c r="AI1097" s="20" t="e">
        <f>VLOOKUP($B1097,'DATA PENGUKURAN GARDU'!$A:$BS,54,0)</f>
        <v>#N/A</v>
      </c>
      <c r="AJ1097" s="17" t="e">
        <f>VLOOKUP($C1097,'DATA PENGUKURAN GARDU'!$A:$BS,42,0)</f>
        <v>#N/A</v>
      </c>
      <c r="AK1097" s="23" t="e">
        <f t="shared" si="582"/>
        <v>#N/A</v>
      </c>
      <c r="AL1097" s="17" t="e">
        <f>VLOOKUP($C1097,'DATA PENGUKURAN GARDU'!$A:$BS,44,0)</f>
        <v>#N/A</v>
      </c>
      <c r="AM1097" s="23" t="e">
        <f t="shared" si="583"/>
        <v>#N/A</v>
      </c>
      <c r="AN1097" s="17" t="e">
        <f>VLOOKUP($C1097,'DATA PENGUKURAN GARDU'!$A:$BS,46,0)</f>
        <v>#N/A</v>
      </c>
      <c r="AO1097" s="23" t="e">
        <f t="shared" si="584"/>
        <v>#N/A</v>
      </c>
      <c r="AP1097" s="17" t="e">
        <f>VLOOKUP($C1097,'DATA PENGUKURAN GARDU'!$A:$BS,46,0)</f>
        <v>#N/A</v>
      </c>
      <c r="AQ1097" s="17" t="e">
        <f>VLOOKUP($C1097,'DATA PENGUKURAN GARDU'!$A:$BS,53,0)</f>
        <v>#N/A</v>
      </c>
      <c r="AR1097" s="17" t="e">
        <f>VLOOKUP($C1097,'DATA PENGUKURAN GARDU'!$A:$BS,54,0)</f>
        <v>#N/A</v>
      </c>
      <c r="AS1097" s="20" t="e">
        <f>VLOOKUP($D1097,'DATA PENGUKURAN GARDU'!$A:$BS,42,0)</f>
        <v>#N/A</v>
      </c>
      <c r="AT1097" s="21" t="e">
        <f t="shared" si="585"/>
        <v>#N/A</v>
      </c>
      <c r="AU1097" s="20" t="e">
        <f>VLOOKUP($D1097,'DATA PENGUKURAN GARDU'!$A:$BS,44,0)</f>
        <v>#N/A</v>
      </c>
      <c r="AV1097" s="21" t="e">
        <f t="shared" si="586"/>
        <v>#N/A</v>
      </c>
      <c r="AW1097" s="20" t="e">
        <f>VLOOKUP($D1097,'DATA PENGUKURAN GARDU'!$A:$BS,46,0)</f>
        <v>#N/A</v>
      </c>
      <c r="AX1097" s="21" t="e">
        <f t="shared" si="587"/>
        <v>#N/A</v>
      </c>
      <c r="AY1097" s="20" t="e">
        <f>VLOOKUP($D1097,'DATA PENGUKURAN GARDU'!$A:$BS,46,0)</f>
        <v>#N/A</v>
      </c>
      <c r="AZ1097" s="20" t="e">
        <f>VLOOKUP($D1097,'DATA PENGUKURAN GARDU'!$A:$BS,53,0)</f>
        <v>#N/A</v>
      </c>
      <c r="BA1097" s="20" t="e">
        <f>VLOOKUP($D1097,'DATA PENGUKURAN GARDU'!$A:$BS,54,0)</f>
        <v>#N/A</v>
      </c>
      <c r="BB1097" s="17" t="e">
        <f>VLOOKUP($E1097,'DATA PENGUKURAN GARDU'!$A:$BS,42,0)</f>
        <v>#N/A</v>
      </c>
      <c r="BC1097" s="23" t="e">
        <f t="shared" si="588"/>
        <v>#N/A</v>
      </c>
      <c r="BD1097" s="17" t="e">
        <f>VLOOKUP($E1097,'DATA PENGUKURAN GARDU'!$A:$BS,44,0)</f>
        <v>#N/A</v>
      </c>
      <c r="BE1097" s="23" t="e">
        <f t="shared" si="589"/>
        <v>#N/A</v>
      </c>
      <c r="BF1097" s="17" t="e">
        <f>VLOOKUP($E1097,'DATA PENGUKURAN GARDU'!$A:$BS,46,0)</f>
        <v>#N/A</v>
      </c>
      <c r="BG1097" s="23" t="e">
        <f t="shared" si="590"/>
        <v>#N/A</v>
      </c>
      <c r="BH1097" s="17" t="e">
        <f>VLOOKUP($E1097,'DATA PENGUKURAN GARDU'!$A:$BS,46,0)</f>
        <v>#N/A</v>
      </c>
      <c r="BI1097" s="17" t="e">
        <f>VLOOKUP($E1097,'DATA PENGUKURAN GARDU'!$A:$BS,53,0)</f>
        <v>#N/A</v>
      </c>
      <c r="BJ1097" s="17" t="e">
        <f>VLOOKUP($E1097,'DATA PENGUKURAN GARDU'!$A:$BS,54,0)</f>
        <v>#N/A</v>
      </c>
      <c r="BK1097" s="20" t="e">
        <f t="shared" si="591"/>
        <v>#N/A</v>
      </c>
      <c r="BL1097" s="20" t="e">
        <f t="shared" si="592"/>
        <v>#N/A</v>
      </c>
      <c r="BM1097" s="20" t="e">
        <f t="shared" si="593"/>
        <v>#N/A</v>
      </c>
      <c r="BN1097" s="25" t="e">
        <f t="shared" si="594"/>
        <v>#N/A</v>
      </c>
      <c r="BO1097" s="26" t="str">
        <f t="shared" si="595"/>
        <v>0</v>
      </c>
      <c r="BP1097" s="21" t="e">
        <f t="shared" si="596"/>
        <v>#VALUE!</v>
      </c>
      <c r="BQ1097" s="20" t="e">
        <f t="shared" si="597"/>
        <v>#N/A</v>
      </c>
      <c r="BR1097" s="20" t="e">
        <v>#N/A</v>
      </c>
      <c r="BS1097" s="9" t="e">
        <v>#N/A</v>
      </c>
      <c r="BT1097" s="2" t="e">
        <f t="shared" si="598"/>
        <v>#VALUE!</v>
      </c>
      <c r="BU1097" s="2" t="e">
        <f t="shared" si="566"/>
        <v>#N/A</v>
      </c>
      <c r="BV1097" s="2" t="e">
        <f t="shared" si="567"/>
        <v>#N/A</v>
      </c>
    </row>
    <row r="1098" s="2" customFormat="1" ht="22.95" customHeight="1" spans="1:74">
      <c r="A1098" s="9" t="str">
        <f t="shared" si="568"/>
        <v>K-115.1Induk</v>
      </c>
      <c r="B1098" s="9" t="str">
        <f t="shared" si="569"/>
        <v>K-115.1jurusan 1</v>
      </c>
      <c r="C1098" s="9" t="str">
        <f t="shared" si="570"/>
        <v>K-115.1jurusan 2</v>
      </c>
      <c r="D1098" s="9" t="str">
        <f t="shared" si="571"/>
        <v>K-115.1jurusan 3</v>
      </c>
      <c r="E1098" s="9" t="str">
        <f t="shared" si="572"/>
        <v>K-115.1jurusan 4</v>
      </c>
      <c r="F1098" s="10" t="s">
        <v>448</v>
      </c>
      <c r="G1098" s="10" t="s">
        <v>132</v>
      </c>
      <c r="H1098" s="10" t="s">
        <v>1332</v>
      </c>
      <c r="I1098" s="10">
        <v>0.743381</v>
      </c>
      <c r="J1098" s="10">
        <v>124.315712</v>
      </c>
      <c r="K1098" s="10" t="s">
        <v>7465</v>
      </c>
      <c r="L1098" s="10" t="s">
        <v>7465</v>
      </c>
      <c r="M1098" s="10" t="s">
        <v>7465</v>
      </c>
      <c r="N1098" s="14">
        <f t="shared" si="573"/>
        <v>0</v>
      </c>
      <c r="O1098" s="15" t="e">
        <f t="shared" si="574"/>
        <v>#VALUE!</v>
      </c>
      <c r="P1098" s="15" t="e">
        <f t="shared" si="575"/>
        <v>#VALUE!</v>
      </c>
      <c r="Q1098" s="17" t="e">
        <f>VLOOKUP($A1098,'DATA PENGUKURAN GARDU'!$A:$BS,42,0)</f>
        <v>#N/A</v>
      </c>
      <c r="R1098" s="18" t="e">
        <f t="shared" si="576"/>
        <v>#N/A</v>
      </c>
      <c r="S1098" s="17" t="e">
        <f>VLOOKUP($A1098,'DATA PENGUKURAN GARDU'!$A:$BS,44,0)</f>
        <v>#N/A</v>
      </c>
      <c r="T1098" s="18" t="e">
        <f t="shared" si="577"/>
        <v>#N/A</v>
      </c>
      <c r="U1098" s="17" t="e">
        <f>VLOOKUP($A1098,'DATA PENGUKURAN GARDU'!$A:$BS,46,0)</f>
        <v>#N/A</v>
      </c>
      <c r="V1098" s="18" t="e">
        <f t="shared" si="578"/>
        <v>#N/A</v>
      </c>
      <c r="W1098" s="17" t="e">
        <f>VLOOKUP($A1098,'DATA PENGUKURAN GARDU'!$A:$BS,48,0)</f>
        <v>#N/A</v>
      </c>
      <c r="X1098" s="17" t="e">
        <f>VLOOKUP($A1098,'DATA PENGUKURAN GARDU'!$A:$BS,53,0)</f>
        <v>#N/A</v>
      </c>
      <c r="Y1098" s="17" t="e">
        <f>VLOOKUP($A1098,'DATA PENGUKURAN GARDU'!$A:$BS,54,0)</f>
        <v>#N/A</v>
      </c>
      <c r="Z1098" s="17" t="e">
        <f>VLOOKUP($A1098,'DATA PENGUKURAN GARDU'!$A:$BS,55,0)</f>
        <v>#N/A</v>
      </c>
      <c r="AA1098" s="20" t="e">
        <f>VLOOKUP($B1098,'DATA PENGUKURAN GARDU'!$A:$BS,42,0)</f>
        <v>#N/A</v>
      </c>
      <c r="AB1098" s="21" t="e">
        <f t="shared" si="579"/>
        <v>#N/A</v>
      </c>
      <c r="AC1098" s="20" t="e">
        <f>VLOOKUP($B1098,'DATA PENGUKURAN GARDU'!$A:$BS,44,0)</f>
        <v>#N/A</v>
      </c>
      <c r="AD1098" s="21" t="e">
        <f t="shared" si="580"/>
        <v>#N/A</v>
      </c>
      <c r="AE1098" s="20" t="e">
        <f>VLOOKUP($B1098,'DATA PENGUKURAN GARDU'!$A:$BS,46,0)</f>
        <v>#N/A</v>
      </c>
      <c r="AF1098" s="21" t="e">
        <f t="shared" si="581"/>
        <v>#N/A</v>
      </c>
      <c r="AG1098" s="20" t="e">
        <f>VLOOKUP($B1098,'DATA PENGUKURAN GARDU'!$A:$BS,46,0)</f>
        <v>#N/A</v>
      </c>
      <c r="AH1098" s="20" t="e">
        <f>VLOOKUP($B1098,'DATA PENGUKURAN GARDU'!$A:$BS,53,0)</f>
        <v>#N/A</v>
      </c>
      <c r="AI1098" s="20" t="e">
        <f>VLOOKUP($B1098,'DATA PENGUKURAN GARDU'!$A:$BS,54,0)</f>
        <v>#N/A</v>
      </c>
      <c r="AJ1098" s="17" t="e">
        <f>VLOOKUP($C1098,'DATA PENGUKURAN GARDU'!$A:$BS,42,0)</f>
        <v>#N/A</v>
      </c>
      <c r="AK1098" s="23" t="e">
        <f t="shared" si="582"/>
        <v>#N/A</v>
      </c>
      <c r="AL1098" s="17" t="e">
        <f>VLOOKUP($C1098,'DATA PENGUKURAN GARDU'!$A:$BS,44,0)</f>
        <v>#N/A</v>
      </c>
      <c r="AM1098" s="23" t="e">
        <f t="shared" si="583"/>
        <v>#N/A</v>
      </c>
      <c r="AN1098" s="17" t="e">
        <f>VLOOKUP($C1098,'DATA PENGUKURAN GARDU'!$A:$BS,46,0)</f>
        <v>#N/A</v>
      </c>
      <c r="AO1098" s="23" t="e">
        <f t="shared" si="584"/>
        <v>#N/A</v>
      </c>
      <c r="AP1098" s="17" t="e">
        <f>VLOOKUP($C1098,'DATA PENGUKURAN GARDU'!$A:$BS,46,0)</f>
        <v>#N/A</v>
      </c>
      <c r="AQ1098" s="17" t="e">
        <f>VLOOKUP($C1098,'DATA PENGUKURAN GARDU'!$A:$BS,53,0)</f>
        <v>#N/A</v>
      </c>
      <c r="AR1098" s="17" t="e">
        <f>VLOOKUP($C1098,'DATA PENGUKURAN GARDU'!$A:$BS,54,0)</f>
        <v>#N/A</v>
      </c>
      <c r="AS1098" s="20" t="e">
        <f>VLOOKUP($D1098,'DATA PENGUKURAN GARDU'!$A:$BS,42,0)</f>
        <v>#N/A</v>
      </c>
      <c r="AT1098" s="21" t="e">
        <f t="shared" si="585"/>
        <v>#N/A</v>
      </c>
      <c r="AU1098" s="20" t="e">
        <f>VLOOKUP($D1098,'DATA PENGUKURAN GARDU'!$A:$BS,44,0)</f>
        <v>#N/A</v>
      </c>
      <c r="AV1098" s="21" t="e">
        <f t="shared" si="586"/>
        <v>#N/A</v>
      </c>
      <c r="AW1098" s="20" t="e">
        <f>VLOOKUP($D1098,'DATA PENGUKURAN GARDU'!$A:$BS,46,0)</f>
        <v>#N/A</v>
      </c>
      <c r="AX1098" s="21" t="e">
        <f t="shared" si="587"/>
        <v>#N/A</v>
      </c>
      <c r="AY1098" s="20" t="e">
        <f>VLOOKUP($D1098,'DATA PENGUKURAN GARDU'!$A:$BS,46,0)</f>
        <v>#N/A</v>
      </c>
      <c r="AZ1098" s="20" t="e">
        <f>VLOOKUP($D1098,'DATA PENGUKURAN GARDU'!$A:$BS,53,0)</f>
        <v>#N/A</v>
      </c>
      <c r="BA1098" s="20" t="e">
        <f>VLOOKUP($D1098,'DATA PENGUKURAN GARDU'!$A:$BS,54,0)</f>
        <v>#N/A</v>
      </c>
      <c r="BB1098" s="17" t="e">
        <f>VLOOKUP($E1098,'DATA PENGUKURAN GARDU'!$A:$BS,42,0)</f>
        <v>#N/A</v>
      </c>
      <c r="BC1098" s="23" t="e">
        <f t="shared" si="588"/>
        <v>#N/A</v>
      </c>
      <c r="BD1098" s="17" t="e">
        <f>VLOOKUP($E1098,'DATA PENGUKURAN GARDU'!$A:$BS,44,0)</f>
        <v>#N/A</v>
      </c>
      <c r="BE1098" s="23" t="e">
        <f t="shared" si="589"/>
        <v>#N/A</v>
      </c>
      <c r="BF1098" s="17" t="e">
        <f>VLOOKUP($E1098,'DATA PENGUKURAN GARDU'!$A:$BS,46,0)</f>
        <v>#N/A</v>
      </c>
      <c r="BG1098" s="23" t="e">
        <f t="shared" si="590"/>
        <v>#N/A</v>
      </c>
      <c r="BH1098" s="17" t="e">
        <f>VLOOKUP($E1098,'DATA PENGUKURAN GARDU'!$A:$BS,46,0)</f>
        <v>#N/A</v>
      </c>
      <c r="BI1098" s="17" t="e">
        <f>VLOOKUP($E1098,'DATA PENGUKURAN GARDU'!$A:$BS,53,0)</f>
        <v>#N/A</v>
      </c>
      <c r="BJ1098" s="17" t="e">
        <f>VLOOKUP($E1098,'DATA PENGUKURAN GARDU'!$A:$BS,54,0)</f>
        <v>#N/A</v>
      </c>
      <c r="BK1098" s="20" t="e">
        <f t="shared" si="591"/>
        <v>#N/A</v>
      </c>
      <c r="BL1098" s="20" t="e">
        <f t="shared" si="592"/>
        <v>#N/A</v>
      </c>
      <c r="BM1098" s="20" t="e">
        <f t="shared" si="593"/>
        <v>#N/A</v>
      </c>
      <c r="BN1098" s="25" t="e">
        <f t="shared" si="594"/>
        <v>#N/A</v>
      </c>
      <c r="BO1098" s="26" t="str">
        <f t="shared" si="595"/>
        <v>0</v>
      </c>
      <c r="BP1098" s="21" t="e">
        <f t="shared" si="596"/>
        <v>#VALUE!</v>
      </c>
      <c r="BQ1098" s="20" t="e">
        <f t="shared" si="597"/>
        <v>#N/A</v>
      </c>
      <c r="BR1098" s="20" t="e">
        <v>#N/A</v>
      </c>
      <c r="BS1098" s="9" t="e">
        <v>#N/A</v>
      </c>
      <c r="BT1098" s="2" t="e">
        <f t="shared" si="598"/>
        <v>#VALUE!</v>
      </c>
      <c r="BU1098" s="2" t="e">
        <f t="shared" si="566"/>
        <v>#N/A</v>
      </c>
      <c r="BV1098" s="2" t="e">
        <f t="shared" si="567"/>
        <v>#N/A</v>
      </c>
    </row>
    <row r="1099" s="2" customFormat="1" ht="22.95" customHeight="1" spans="1:74">
      <c r="A1099" s="9" t="str">
        <f t="shared" si="568"/>
        <v>K-120Induk</v>
      </c>
      <c r="B1099" s="9" t="str">
        <f t="shared" si="569"/>
        <v>K-120jurusan 1</v>
      </c>
      <c r="C1099" s="9" t="str">
        <f t="shared" si="570"/>
        <v>K-120jurusan 2</v>
      </c>
      <c r="D1099" s="9" t="str">
        <f t="shared" si="571"/>
        <v>K-120jurusan 3</v>
      </c>
      <c r="E1099" s="9" t="str">
        <f t="shared" si="572"/>
        <v>K-120jurusan 4</v>
      </c>
      <c r="F1099" s="10" t="s">
        <v>462</v>
      </c>
      <c r="G1099" s="10" t="s">
        <v>132</v>
      </c>
      <c r="H1099" s="10" t="s">
        <v>1333</v>
      </c>
      <c r="I1099" s="10">
        <v>0.739793</v>
      </c>
      <c r="J1099" s="10">
        <v>124.320792</v>
      </c>
      <c r="K1099" s="10" t="s">
        <v>7465</v>
      </c>
      <c r="L1099" s="10" t="s">
        <v>7465</v>
      </c>
      <c r="M1099" s="10" t="s">
        <v>7465</v>
      </c>
      <c r="N1099" s="14">
        <f t="shared" si="573"/>
        <v>0</v>
      </c>
      <c r="O1099" s="15" t="e">
        <f t="shared" si="574"/>
        <v>#VALUE!</v>
      </c>
      <c r="P1099" s="15" t="e">
        <f t="shared" si="575"/>
        <v>#VALUE!</v>
      </c>
      <c r="Q1099" s="17" t="e">
        <f>VLOOKUP($A1099,'DATA PENGUKURAN GARDU'!$A:$BS,42,0)</f>
        <v>#N/A</v>
      </c>
      <c r="R1099" s="18" t="e">
        <f t="shared" si="576"/>
        <v>#N/A</v>
      </c>
      <c r="S1099" s="17" t="e">
        <f>VLOOKUP($A1099,'DATA PENGUKURAN GARDU'!$A:$BS,44,0)</f>
        <v>#N/A</v>
      </c>
      <c r="T1099" s="18" t="e">
        <f t="shared" si="577"/>
        <v>#N/A</v>
      </c>
      <c r="U1099" s="17" t="e">
        <f>VLOOKUP($A1099,'DATA PENGUKURAN GARDU'!$A:$BS,46,0)</f>
        <v>#N/A</v>
      </c>
      <c r="V1099" s="18" t="e">
        <f t="shared" si="578"/>
        <v>#N/A</v>
      </c>
      <c r="W1099" s="17" t="e">
        <f>VLOOKUP($A1099,'DATA PENGUKURAN GARDU'!$A:$BS,48,0)</f>
        <v>#N/A</v>
      </c>
      <c r="X1099" s="17" t="e">
        <f>VLOOKUP($A1099,'DATA PENGUKURAN GARDU'!$A:$BS,53,0)</f>
        <v>#N/A</v>
      </c>
      <c r="Y1099" s="17" t="e">
        <f>VLOOKUP($A1099,'DATA PENGUKURAN GARDU'!$A:$BS,54,0)</f>
        <v>#N/A</v>
      </c>
      <c r="Z1099" s="17" t="e">
        <f>VLOOKUP($A1099,'DATA PENGUKURAN GARDU'!$A:$BS,55,0)</f>
        <v>#N/A</v>
      </c>
      <c r="AA1099" s="20" t="e">
        <f>VLOOKUP($B1099,'DATA PENGUKURAN GARDU'!$A:$BS,42,0)</f>
        <v>#N/A</v>
      </c>
      <c r="AB1099" s="21" t="e">
        <f t="shared" si="579"/>
        <v>#N/A</v>
      </c>
      <c r="AC1099" s="20" t="e">
        <f>VLOOKUP($B1099,'DATA PENGUKURAN GARDU'!$A:$BS,44,0)</f>
        <v>#N/A</v>
      </c>
      <c r="AD1099" s="21" t="e">
        <f t="shared" si="580"/>
        <v>#N/A</v>
      </c>
      <c r="AE1099" s="20" t="e">
        <f>VLOOKUP($B1099,'DATA PENGUKURAN GARDU'!$A:$BS,46,0)</f>
        <v>#N/A</v>
      </c>
      <c r="AF1099" s="21" t="e">
        <f t="shared" si="581"/>
        <v>#N/A</v>
      </c>
      <c r="AG1099" s="20" t="e">
        <f>VLOOKUP($B1099,'DATA PENGUKURAN GARDU'!$A:$BS,46,0)</f>
        <v>#N/A</v>
      </c>
      <c r="AH1099" s="20" t="e">
        <f>VLOOKUP($B1099,'DATA PENGUKURAN GARDU'!$A:$BS,53,0)</f>
        <v>#N/A</v>
      </c>
      <c r="AI1099" s="20" t="e">
        <f>VLOOKUP($B1099,'DATA PENGUKURAN GARDU'!$A:$BS,54,0)</f>
        <v>#N/A</v>
      </c>
      <c r="AJ1099" s="17" t="e">
        <f>VLOOKUP($C1099,'DATA PENGUKURAN GARDU'!$A:$BS,42,0)</f>
        <v>#N/A</v>
      </c>
      <c r="AK1099" s="23" t="e">
        <f t="shared" si="582"/>
        <v>#N/A</v>
      </c>
      <c r="AL1099" s="17" t="e">
        <f>VLOOKUP($C1099,'DATA PENGUKURAN GARDU'!$A:$BS,44,0)</f>
        <v>#N/A</v>
      </c>
      <c r="AM1099" s="23" t="e">
        <f t="shared" si="583"/>
        <v>#N/A</v>
      </c>
      <c r="AN1099" s="17" t="e">
        <f>VLOOKUP($C1099,'DATA PENGUKURAN GARDU'!$A:$BS,46,0)</f>
        <v>#N/A</v>
      </c>
      <c r="AO1099" s="23" t="e">
        <f t="shared" si="584"/>
        <v>#N/A</v>
      </c>
      <c r="AP1099" s="17" t="e">
        <f>VLOOKUP($C1099,'DATA PENGUKURAN GARDU'!$A:$BS,46,0)</f>
        <v>#N/A</v>
      </c>
      <c r="AQ1099" s="17" t="e">
        <f>VLOOKUP($C1099,'DATA PENGUKURAN GARDU'!$A:$BS,53,0)</f>
        <v>#N/A</v>
      </c>
      <c r="AR1099" s="17" t="e">
        <f>VLOOKUP($C1099,'DATA PENGUKURAN GARDU'!$A:$BS,54,0)</f>
        <v>#N/A</v>
      </c>
      <c r="AS1099" s="20" t="e">
        <f>VLOOKUP($D1099,'DATA PENGUKURAN GARDU'!$A:$BS,42,0)</f>
        <v>#N/A</v>
      </c>
      <c r="AT1099" s="21" t="e">
        <f t="shared" si="585"/>
        <v>#N/A</v>
      </c>
      <c r="AU1099" s="20" t="e">
        <f>VLOOKUP($D1099,'DATA PENGUKURAN GARDU'!$A:$BS,44,0)</f>
        <v>#N/A</v>
      </c>
      <c r="AV1099" s="21" t="e">
        <f t="shared" si="586"/>
        <v>#N/A</v>
      </c>
      <c r="AW1099" s="20" t="e">
        <f>VLOOKUP($D1099,'DATA PENGUKURAN GARDU'!$A:$BS,46,0)</f>
        <v>#N/A</v>
      </c>
      <c r="AX1099" s="21" t="e">
        <f t="shared" si="587"/>
        <v>#N/A</v>
      </c>
      <c r="AY1099" s="20" t="e">
        <f>VLOOKUP($D1099,'DATA PENGUKURAN GARDU'!$A:$BS,46,0)</f>
        <v>#N/A</v>
      </c>
      <c r="AZ1099" s="20" t="e">
        <f>VLOOKUP($D1099,'DATA PENGUKURAN GARDU'!$A:$BS,53,0)</f>
        <v>#N/A</v>
      </c>
      <c r="BA1099" s="20" t="e">
        <f>VLOOKUP($D1099,'DATA PENGUKURAN GARDU'!$A:$BS,54,0)</f>
        <v>#N/A</v>
      </c>
      <c r="BB1099" s="17" t="e">
        <f>VLOOKUP($E1099,'DATA PENGUKURAN GARDU'!$A:$BS,42,0)</f>
        <v>#N/A</v>
      </c>
      <c r="BC1099" s="23" t="e">
        <f t="shared" si="588"/>
        <v>#N/A</v>
      </c>
      <c r="BD1099" s="17" t="e">
        <f>VLOOKUP($E1099,'DATA PENGUKURAN GARDU'!$A:$BS,44,0)</f>
        <v>#N/A</v>
      </c>
      <c r="BE1099" s="23" t="e">
        <f t="shared" si="589"/>
        <v>#N/A</v>
      </c>
      <c r="BF1099" s="17" t="e">
        <f>VLOOKUP($E1099,'DATA PENGUKURAN GARDU'!$A:$BS,46,0)</f>
        <v>#N/A</v>
      </c>
      <c r="BG1099" s="23" t="e">
        <f t="shared" si="590"/>
        <v>#N/A</v>
      </c>
      <c r="BH1099" s="17" t="e">
        <f>VLOOKUP($E1099,'DATA PENGUKURAN GARDU'!$A:$BS,46,0)</f>
        <v>#N/A</v>
      </c>
      <c r="BI1099" s="17" t="e">
        <f>VLOOKUP($E1099,'DATA PENGUKURAN GARDU'!$A:$BS,53,0)</f>
        <v>#N/A</v>
      </c>
      <c r="BJ1099" s="17" t="e">
        <f>VLOOKUP($E1099,'DATA PENGUKURAN GARDU'!$A:$BS,54,0)</f>
        <v>#N/A</v>
      </c>
      <c r="BK1099" s="20" t="e">
        <f t="shared" si="591"/>
        <v>#N/A</v>
      </c>
      <c r="BL1099" s="20" t="e">
        <f t="shared" si="592"/>
        <v>#N/A</v>
      </c>
      <c r="BM1099" s="20" t="e">
        <f t="shared" si="593"/>
        <v>#N/A</v>
      </c>
      <c r="BN1099" s="25" t="e">
        <f t="shared" si="594"/>
        <v>#N/A</v>
      </c>
      <c r="BO1099" s="26" t="str">
        <f t="shared" si="595"/>
        <v>0</v>
      </c>
      <c r="BP1099" s="21" t="e">
        <f t="shared" si="596"/>
        <v>#VALUE!</v>
      </c>
      <c r="BQ1099" s="20" t="e">
        <f t="shared" si="597"/>
        <v>#N/A</v>
      </c>
      <c r="BR1099" s="20" t="e">
        <v>#N/A</v>
      </c>
      <c r="BS1099" s="9" t="e">
        <v>#N/A</v>
      </c>
      <c r="BT1099" s="2" t="e">
        <f t="shared" si="598"/>
        <v>#VALUE!</v>
      </c>
      <c r="BU1099" s="2" t="e">
        <f t="shared" si="566"/>
        <v>#N/A</v>
      </c>
      <c r="BV1099" s="2" t="e">
        <f t="shared" si="567"/>
        <v>#N/A</v>
      </c>
    </row>
    <row r="1100" s="2" customFormat="1" ht="22.95" customHeight="1" spans="1:74">
      <c r="A1100" s="9" t="str">
        <f t="shared" si="568"/>
        <v>M 125Induk</v>
      </c>
      <c r="B1100" s="9" t="str">
        <f t="shared" si="569"/>
        <v>M 125jurusan 1</v>
      </c>
      <c r="C1100" s="9" t="str">
        <f t="shared" si="570"/>
        <v>M 125jurusan 2</v>
      </c>
      <c r="D1100" s="9" t="str">
        <f t="shared" si="571"/>
        <v>M 125jurusan 3</v>
      </c>
      <c r="E1100" s="9" t="str">
        <f t="shared" si="572"/>
        <v>M 125jurusan 4</v>
      </c>
      <c r="F1100" s="10" t="s">
        <v>131</v>
      </c>
      <c r="G1100" s="10" t="s">
        <v>131</v>
      </c>
      <c r="H1100" s="10" t="s">
        <v>1334</v>
      </c>
      <c r="I1100" s="10">
        <v>0.572616</v>
      </c>
      <c r="J1100" s="10">
        <v>124.043708</v>
      </c>
      <c r="K1100" s="10" t="s">
        <v>7465</v>
      </c>
      <c r="L1100" s="10" t="s">
        <v>7465</v>
      </c>
      <c r="M1100" s="10" t="s">
        <v>7465</v>
      </c>
      <c r="N1100" s="14">
        <f t="shared" si="573"/>
        <v>0</v>
      </c>
      <c r="O1100" s="15" t="e">
        <f t="shared" si="574"/>
        <v>#VALUE!</v>
      </c>
      <c r="P1100" s="15" t="e">
        <f t="shared" si="575"/>
        <v>#VALUE!</v>
      </c>
      <c r="Q1100" s="17" t="e">
        <f>VLOOKUP($A1100,'DATA PENGUKURAN GARDU'!$A:$BS,42,0)</f>
        <v>#N/A</v>
      </c>
      <c r="R1100" s="18" t="e">
        <f t="shared" si="576"/>
        <v>#N/A</v>
      </c>
      <c r="S1100" s="17" t="e">
        <f>VLOOKUP($A1100,'DATA PENGUKURAN GARDU'!$A:$BS,44,0)</f>
        <v>#N/A</v>
      </c>
      <c r="T1100" s="18" t="e">
        <f t="shared" si="577"/>
        <v>#N/A</v>
      </c>
      <c r="U1100" s="17" t="e">
        <f>VLOOKUP($A1100,'DATA PENGUKURAN GARDU'!$A:$BS,46,0)</f>
        <v>#N/A</v>
      </c>
      <c r="V1100" s="18" t="e">
        <f t="shared" si="578"/>
        <v>#N/A</v>
      </c>
      <c r="W1100" s="17" t="e">
        <f>VLOOKUP($A1100,'DATA PENGUKURAN GARDU'!$A:$BS,48,0)</f>
        <v>#N/A</v>
      </c>
      <c r="X1100" s="17" t="e">
        <f>VLOOKUP($A1100,'DATA PENGUKURAN GARDU'!$A:$BS,53,0)</f>
        <v>#N/A</v>
      </c>
      <c r="Y1100" s="17" t="e">
        <f>VLOOKUP($A1100,'DATA PENGUKURAN GARDU'!$A:$BS,54,0)</f>
        <v>#N/A</v>
      </c>
      <c r="Z1100" s="17" t="e">
        <f>VLOOKUP($A1100,'DATA PENGUKURAN GARDU'!$A:$BS,55,0)</f>
        <v>#N/A</v>
      </c>
      <c r="AA1100" s="20" t="e">
        <f>VLOOKUP($B1100,'DATA PENGUKURAN GARDU'!$A:$BS,42,0)</f>
        <v>#N/A</v>
      </c>
      <c r="AB1100" s="21" t="e">
        <f t="shared" si="579"/>
        <v>#N/A</v>
      </c>
      <c r="AC1100" s="20" t="e">
        <f>VLOOKUP($B1100,'DATA PENGUKURAN GARDU'!$A:$BS,44,0)</f>
        <v>#N/A</v>
      </c>
      <c r="AD1100" s="21" t="e">
        <f t="shared" si="580"/>
        <v>#N/A</v>
      </c>
      <c r="AE1100" s="20" t="e">
        <f>VLOOKUP($B1100,'DATA PENGUKURAN GARDU'!$A:$BS,46,0)</f>
        <v>#N/A</v>
      </c>
      <c r="AF1100" s="21" t="e">
        <f t="shared" si="581"/>
        <v>#N/A</v>
      </c>
      <c r="AG1100" s="20" t="e">
        <f>VLOOKUP($B1100,'DATA PENGUKURAN GARDU'!$A:$BS,46,0)</f>
        <v>#N/A</v>
      </c>
      <c r="AH1100" s="20" t="e">
        <f>VLOOKUP($B1100,'DATA PENGUKURAN GARDU'!$A:$BS,53,0)</f>
        <v>#N/A</v>
      </c>
      <c r="AI1100" s="20" t="e">
        <f>VLOOKUP($B1100,'DATA PENGUKURAN GARDU'!$A:$BS,54,0)</f>
        <v>#N/A</v>
      </c>
      <c r="AJ1100" s="17" t="e">
        <f>VLOOKUP($C1100,'DATA PENGUKURAN GARDU'!$A:$BS,42,0)</f>
        <v>#N/A</v>
      </c>
      <c r="AK1100" s="23" t="e">
        <f t="shared" si="582"/>
        <v>#N/A</v>
      </c>
      <c r="AL1100" s="17" t="e">
        <f>VLOOKUP($C1100,'DATA PENGUKURAN GARDU'!$A:$BS,44,0)</f>
        <v>#N/A</v>
      </c>
      <c r="AM1100" s="23" t="e">
        <f t="shared" si="583"/>
        <v>#N/A</v>
      </c>
      <c r="AN1100" s="17" t="e">
        <f>VLOOKUP($C1100,'DATA PENGUKURAN GARDU'!$A:$BS,46,0)</f>
        <v>#N/A</v>
      </c>
      <c r="AO1100" s="23" t="e">
        <f t="shared" si="584"/>
        <v>#N/A</v>
      </c>
      <c r="AP1100" s="17" t="e">
        <f>VLOOKUP($C1100,'DATA PENGUKURAN GARDU'!$A:$BS,46,0)</f>
        <v>#N/A</v>
      </c>
      <c r="AQ1100" s="17" t="e">
        <f>VLOOKUP($C1100,'DATA PENGUKURAN GARDU'!$A:$BS,53,0)</f>
        <v>#N/A</v>
      </c>
      <c r="AR1100" s="17" t="e">
        <f>VLOOKUP($C1100,'DATA PENGUKURAN GARDU'!$A:$BS,54,0)</f>
        <v>#N/A</v>
      </c>
      <c r="AS1100" s="20" t="e">
        <f>VLOOKUP($D1100,'DATA PENGUKURAN GARDU'!$A:$BS,42,0)</f>
        <v>#N/A</v>
      </c>
      <c r="AT1100" s="21" t="e">
        <f t="shared" si="585"/>
        <v>#N/A</v>
      </c>
      <c r="AU1100" s="20" t="e">
        <f>VLOOKUP($D1100,'DATA PENGUKURAN GARDU'!$A:$BS,44,0)</f>
        <v>#N/A</v>
      </c>
      <c r="AV1100" s="21" t="e">
        <f t="shared" si="586"/>
        <v>#N/A</v>
      </c>
      <c r="AW1100" s="20" t="e">
        <f>VLOOKUP($D1100,'DATA PENGUKURAN GARDU'!$A:$BS,46,0)</f>
        <v>#N/A</v>
      </c>
      <c r="AX1100" s="21" t="e">
        <f t="shared" si="587"/>
        <v>#N/A</v>
      </c>
      <c r="AY1100" s="20" t="e">
        <f>VLOOKUP($D1100,'DATA PENGUKURAN GARDU'!$A:$BS,46,0)</f>
        <v>#N/A</v>
      </c>
      <c r="AZ1100" s="20" t="e">
        <f>VLOOKUP($D1100,'DATA PENGUKURAN GARDU'!$A:$BS,53,0)</f>
        <v>#N/A</v>
      </c>
      <c r="BA1100" s="20" t="e">
        <f>VLOOKUP($D1100,'DATA PENGUKURAN GARDU'!$A:$BS,54,0)</f>
        <v>#N/A</v>
      </c>
      <c r="BB1100" s="17" t="e">
        <f>VLOOKUP($E1100,'DATA PENGUKURAN GARDU'!$A:$BS,42,0)</f>
        <v>#N/A</v>
      </c>
      <c r="BC1100" s="23" t="e">
        <f t="shared" si="588"/>
        <v>#N/A</v>
      </c>
      <c r="BD1100" s="17" t="e">
        <f>VLOOKUP($E1100,'DATA PENGUKURAN GARDU'!$A:$BS,44,0)</f>
        <v>#N/A</v>
      </c>
      <c r="BE1100" s="23" t="e">
        <f t="shared" si="589"/>
        <v>#N/A</v>
      </c>
      <c r="BF1100" s="17" t="e">
        <f>VLOOKUP($E1100,'DATA PENGUKURAN GARDU'!$A:$BS,46,0)</f>
        <v>#N/A</v>
      </c>
      <c r="BG1100" s="23" t="e">
        <f t="shared" si="590"/>
        <v>#N/A</v>
      </c>
      <c r="BH1100" s="17" t="e">
        <f>VLOOKUP($E1100,'DATA PENGUKURAN GARDU'!$A:$BS,46,0)</f>
        <v>#N/A</v>
      </c>
      <c r="BI1100" s="17" t="e">
        <f>VLOOKUP($E1100,'DATA PENGUKURAN GARDU'!$A:$BS,53,0)</f>
        <v>#N/A</v>
      </c>
      <c r="BJ1100" s="17" t="e">
        <f>VLOOKUP($E1100,'DATA PENGUKURAN GARDU'!$A:$BS,54,0)</f>
        <v>#N/A</v>
      </c>
      <c r="BK1100" s="20" t="e">
        <f t="shared" si="591"/>
        <v>#N/A</v>
      </c>
      <c r="BL1100" s="20" t="e">
        <f t="shared" si="592"/>
        <v>#N/A</v>
      </c>
      <c r="BM1100" s="20" t="e">
        <f t="shared" si="593"/>
        <v>#N/A</v>
      </c>
      <c r="BN1100" s="25" t="e">
        <f t="shared" si="594"/>
        <v>#N/A</v>
      </c>
      <c r="BO1100" s="26" t="str">
        <f t="shared" si="595"/>
        <v>0</v>
      </c>
      <c r="BP1100" s="21" t="e">
        <f t="shared" si="596"/>
        <v>#VALUE!</v>
      </c>
      <c r="BQ1100" s="20" t="e">
        <f t="shared" si="597"/>
        <v>#N/A</v>
      </c>
      <c r="BR1100" s="20" t="e">
        <v>#N/A</v>
      </c>
      <c r="BS1100" s="9" t="e">
        <v>#N/A</v>
      </c>
      <c r="BT1100" s="2" t="e">
        <f t="shared" si="598"/>
        <v>#VALUE!</v>
      </c>
      <c r="BU1100" s="2" t="e">
        <f t="shared" si="566"/>
        <v>#N/A</v>
      </c>
      <c r="BV1100" s="2" t="e">
        <f t="shared" si="567"/>
        <v>#N/A</v>
      </c>
    </row>
    <row r="1101" s="2" customFormat="1" ht="22.95" customHeight="1" spans="1:74">
      <c r="A1101" s="9" t="str">
        <f t="shared" si="568"/>
        <v>M 128Induk</v>
      </c>
      <c r="B1101" s="9" t="str">
        <f t="shared" si="569"/>
        <v>M 128jurusan 1</v>
      </c>
      <c r="C1101" s="9" t="str">
        <f t="shared" si="570"/>
        <v>M 128jurusan 2</v>
      </c>
      <c r="D1101" s="9" t="str">
        <f t="shared" si="571"/>
        <v>M 128jurusan 3</v>
      </c>
      <c r="E1101" s="9" t="str">
        <f t="shared" si="572"/>
        <v>M 128jurusan 4</v>
      </c>
      <c r="F1101" s="10" t="s">
        <v>131</v>
      </c>
      <c r="G1101" s="10" t="s">
        <v>131</v>
      </c>
      <c r="H1101" s="10" t="s">
        <v>1335</v>
      </c>
      <c r="I1101" s="10">
        <v>0.56857</v>
      </c>
      <c r="J1101" s="10">
        <v>124.0321</v>
      </c>
      <c r="K1101" s="10" t="s">
        <v>7465</v>
      </c>
      <c r="L1101" s="10" t="s">
        <v>7465</v>
      </c>
      <c r="M1101" s="10" t="s">
        <v>7465</v>
      </c>
      <c r="N1101" s="14">
        <f t="shared" si="573"/>
        <v>0</v>
      </c>
      <c r="O1101" s="15" t="e">
        <f t="shared" si="574"/>
        <v>#VALUE!</v>
      </c>
      <c r="P1101" s="15" t="e">
        <f t="shared" si="575"/>
        <v>#VALUE!</v>
      </c>
      <c r="Q1101" s="17" t="e">
        <f>VLOOKUP($A1101,'DATA PENGUKURAN GARDU'!$A:$BS,42,0)</f>
        <v>#N/A</v>
      </c>
      <c r="R1101" s="18" t="e">
        <f t="shared" si="576"/>
        <v>#N/A</v>
      </c>
      <c r="S1101" s="17" t="e">
        <f>VLOOKUP($A1101,'DATA PENGUKURAN GARDU'!$A:$BS,44,0)</f>
        <v>#N/A</v>
      </c>
      <c r="T1101" s="18" t="e">
        <f t="shared" si="577"/>
        <v>#N/A</v>
      </c>
      <c r="U1101" s="17" t="e">
        <f>VLOOKUP($A1101,'DATA PENGUKURAN GARDU'!$A:$BS,46,0)</f>
        <v>#N/A</v>
      </c>
      <c r="V1101" s="18" t="e">
        <f t="shared" si="578"/>
        <v>#N/A</v>
      </c>
      <c r="W1101" s="17" t="e">
        <f>VLOOKUP($A1101,'DATA PENGUKURAN GARDU'!$A:$BS,48,0)</f>
        <v>#N/A</v>
      </c>
      <c r="X1101" s="17" t="e">
        <f>VLOOKUP($A1101,'DATA PENGUKURAN GARDU'!$A:$BS,53,0)</f>
        <v>#N/A</v>
      </c>
      <c r="Y1101" s="17" t="e">
        <f>VLOOKUP($A1101,'DATA PENGUKURAN GARDU'!$A:$BS,54,0)</f>
        <v>#N/A</v>
      </c>
      <c r="Z1101" s="17" t="e">
        <f>VLOOKUP($A1101,'DATA PENGUKURAN GARDU'!$A:$BS,55,0)</f>
        <v>#N/A</v>
      </c>
      <c r="AA1101" s="20" t="e">
        <f>VLOOKUP($B1101,'DATA PENGUKURAN GARDU'!$A:$BS,42,0)</f>
        <v>#N/A</v>
      </c>
      <c r="AB1101" s="21" t="e">
        <f t="shared" si="579"/>
        <v>#N/A</v>
      </c>
      <c r="AC1101" s="20" t="e">
        <f>VLOOKUP($B1101,'DATA PENGUKURAN GARDU'!$A:$BS,44,0)</f>
        <v>#N/A</v>
      </c>
      <c r="AD1101" s="21" t="e">
        <f t="shared" si="580"/>
        <v>#N/A</v>
      </c>
      <c r="AE1101" s="20" t="e">
        <f>VLOOKUP($B1101,'DATA PENGUKURAN GARDU'!$A:$BS,46,0)</f>
        <v>#N/A</v>
      </c>
      <c r="AF1101" s="21" t="e">
        <f t="shared" si="581"/>
        <v>#N/A</v>
      </c>
      <c r="AG1101" s="20" t="e">
        <f>VLOOKUP($B1101,'DATA PENGUKURAN GARDU'!$A:$BS,46,0)</f>
        <v>#N/A</v>
      </c>
      <c r="AH1101" s="20" t="e">
        <f>VLOOKUP($B1101,'DATA PENGUKURAN GARDU'!$A:$BS,53,0)</f>
        <v>#N/A</v>
      </c>
      <c r="AI1101" s="20" t="e">
        <f>VLOOKUP($B1101,'DATA PENGUKURAN GARDU'!$A:$BS,54,0)</f>
        <v>#N/A</v>
      </c>
      <c r="AJ1101" s="17" t="e">
        <f>VLOOKUP($C1101,'DATA PENGUKURAN GARDU'!$A:$BS,42,0)</f>
        <v>#N/A</v>
      </c>
      <c r="AK1101" s="23" t="e">
        <f t="shared" si="582"/>
        <v>#N/A</v>
      </c>
      <c r="AL1101" s="17" t="e">
        <f>VLOOKUP($C1101,'DATA PENGUKURAN GARDU'!$A:$BS,44,0)</f>
        <v>#N/A</v>
      </c>
      <c r="AM1101" s="23" t="e">
        <f t="shared" si="583"/>
        <v>#N/A</v>
      </c>
      <c r="AN1101" s="17" t="e">
        <f>VLOOKUP($C1101,'DATA PENGUKURAN GARDU'!$A:$BS,46,0)</f>
        <v>#N/A</v>
      </c>
      <c r="AO1101" s="23" t="e">
        <f t="shared" si="584"/>
        <v>#N/A</v>
      </c>
      <c r="AP1101" s="17" t="e">
        <f>VLOOKUP($C1101,'DATA PENGUKURAN GARDU'!$A:$BS,46,0)</f>
        <v>#N/A</v>
      </c>
      <c r="AQ1101" s="17" t="e">
        <f>VLOOKUP($C1101,'DATA PENGUKURAN GARDU'!$A:$BS,53,0)</f>
        <v>#N/A</v>
      </c>
      <c r="AR1101" s="17" t="e">
        <f>VLOOKUP($C1101,'DATA PENGUKURAN GARDU'!$A:$BS,54,0)</f>
        <v>#N/A</v>
      </c>
      <c r="AS1101" s="20" t="e">
        <f>VLOOKUP($D1101,'DATA PENGUKURAN GARDU'!$A:$BS,42,0)</f>
        <v>#N/A</v>
      </c>
      <c r="AT1101" s="21" t="e">
        <f t="shared" si="585"/>
        <v>#N/A</v>
      </c>
      <c r="AU1101" s="20" t="e">
        <f>VLOOKUP($D1101,'DATA PENGUKURAN GARDU'!$A:$BS,44,0)</f>
        <v>#N/A</v>
      </c>
      <c r="AV1101" s="21" t="e">
        <f t="shared" si="586"/>
        <v>#N/A</v>
      </c>
      <c r="AW1101" s="20" t="e">
        <f>VLOOKUP($D1101,'DATA PENGUKURAN GARDU'!$A:$BS,46,0)</f>
        <v>#N/A</v>
      </c>
      <c r="AX1101" s="21" t="e">
        <f t="shared" si="587"/>
        <v>#N/A</v>
      </c>
      <c r="AY1101" s="20" t="e">
        <f>VLOOKUP($D1101,'DATA PENGUKURAN GARDU'!$A:$BS,46,0)</f>
        <v>#N/A</v>
      </c>
      <c r="AZ1101" s="20" t="e">
        <f>VLOOKUP($D1101,'DATA PENGUKURAN GARDU'!$A:$BS,53,0)</f>
        <v>#N/A</v>
      </c>
      <c r="BA1101" s="20" t="e">
        <f>VLOOKUP($D1101,'DATA PENGUKURAN GARDU'!$A:$BS,54,0)</f>
        <v>#N/A</v>
      </c>
      <c r="BB1101" s="17" t="e">
        <f>VLOOKUP($E1101,'DATA PENGUKURAN GARDU'!$A:$BS,42,0)</f>
        <v>#N/A</v>
      </c>
      <c r="BC1101" s="23" t="e">
        <f t="shared" si="588"/>
        <v>#N/A</v>
      </c>
      <c r="BD1101" s="17" t="e">
        <f>VLOOKUP($E1101,'DATA PENGUKURAN GARDU'!$A:$BS,44,0)</f>
        <v>#N/A</v>
      </c>
      <c r="BE1101" s="23" t="e">
        <f t="shared" si="589"/>
        <v>#N/A</v>
      </c>
      <c r="BF1101" s="17" t="e">
        <f>VLOOKUP($E1101,'DATA PENGUKURAN GARDU'!$A:$BS,46,0)</f>
        <v>#N/A</v>
      </c>
      <c r="BG1101" s="23" t="e">
        <f t="shared" si="590"/>
        <v>#N/A</v>
      </c>
      <c r="BH1101" s="17" t="e">
        <f>VLOOKUP($E1101,'DATA PENGUKURAN GARDU'!$A:$BS,46,0)</f>
        <v>#N/A</v>
      </c>
      <c r="BI1101" s="17" t="e">
        <f>VLOOKUP($E1101,'DATA PENGUKURAN GARDU'!$A:$BS,53,0)</f>
        <v>#N/A</v>
      </c>
      <c r="BJ1101" s="17" t="e">
        <f>VLOOKUP($E1101,'DATA PENGUKURAN GARDU'!$A:$BS,54,0)</f>
        <v>#N/A</v>
      </c>
      <c r="BK1101" s="20" t="e">
        <f t="shared" si="591"/>
        <v>#N/A</v>
      </c>
      <c r="BL1101" s="20" t="e">
        <f t="shared" si="592"/>
        <v>#N/A</v>
      </c>
      <c r="BM1101" s="20" t="e">
        <f t="shared" si="593"/>
        <v>#N/A</v>
      </c>
      <c r="BN1101" s="25" t="e">
        <f t="shared" si="594"/>
        <v>#N/A</v>
      </c>
      <c r="BO1101" s="26" t="str">
        <f t="shared" si="595"/>
        <v>0</v>
      </c>
      <c r="BP1101" s="21" t="e">
        <f t="shared" si="596"/>
        <v>#VALUE!</v>
      </c>
      <c r="BQ1101" s="20" t="e">
        <f t="shared" si="597"/>
        <v>#N/A</v>
      </c>
      <c r="BR1101" s="20" t="e">
        <v>#N/A</v>
      </c>
      <c r="BS1101" s="9" t="e">
        <v>#N/A</v>
      </c>
      <c r="BT1101" s="2" t="e">
        <f t="shared" si="598"/>
        <v>#VALUE!</v>
      </c>
      <c r="BU1101" s="2" t="e">
        <f t="shared" si="566"/>
        <v>#N/A</v>
      </c>
      <c r="BV1101" s="2" t="e">
        <f t="shared" si="567"/>
        <v>#N/A</v>
      </c>
    </row>
    <row r="1102" s="2" customFormat="1" ht="22.95" customHeight="1" spans="1:74">
      <c r="A1102" s="9" t="str">
        <f t="shared" si="568"/>
        <v>M 56Induk</v>
      </c>
      <c r="B1102" s="9" t="str">
        <f t="shared" si="569"/>
        <v>M 56jurusan 1</v>
      </c>
      <c r="C1102" s="9" t="str">
        <f t="shared" si="570"/>
        <v>M 56jurusan 2</v>
      </c>
      <c r="D1102" s="9" t="str">
        <f t="shared" si="571"/>
        <v>M 56jurusan 3</v>
      </c>
      <c r="E1102" s="9" t="str">
        <f t="shared" si="572"/>
        <v>M 56jurusan 4</v>
      </c>
      <c r="F1102" s="10" t="s">
        <v>131</v>
      </c>
      <c r="G1102" s="10" t="s">
        <v>131</v>
      </c>
      <c r="H1102" s="10" t="s">
        <v>1336</v>
      </c>
      <c r="I1102" s="10">
        <v>0.57418</v>
      </c>
      <c r="J1102" s="10">
        <v>123.99319</v>
      </c>
      <c r="K1102" s="10" t="s">
        <v>7465</v>
      </c>
      <c r="L1102" s="10" t="s">
        <v>7465</v>
      </c>
      <c r="M1102" s="10" t="s">
        <v>7465</v>
      </c>
      <c r="N1102" s="14">
        <f t="shared" si="573"/>
        <v>0</v>
      </c>
      <c r="O1102" s="15" t="e">
        <f t="shared" si="574"/>
        <v>#VALUE!</v>
      </c>
      <c r="P1102" s="15" t="e">
        <f t="shared" si="575"/>
        <v>#VALUE!</v>
      </c>
      <c r="Q1102" s="17" t="e">
        <f>VLOOKUP($A1102,'DATA PENGUKURAN GARDU'!$A:$BS,42,0)</f>
        <v>#N/A</v>
      </c>
      <c r="R1102" s="18" t="e">
        <f t="shared" si="576"/>
        <v>#N/A</v>
      </c>
      <c r="S1102" s="17" t="e">
        <f>VLOOKUP($A1102,'DATA PENGUKURAN GARDU'!$A:$BS,44,0)</f>
        <v>#N/A</v>
      </c>
      <c r="T1102" s="18" t="e">
        <f t="shared" si="577"/>
        <v>#N/A</v>
      </c>
      <c r="U1102" s="17" t="e">
        <f>VLOOKUP($A1102,'DATA PENGUKURAN GARDU'!$A:$BS,46,0)</f>
        <v>#N/A</v>
      </c>
      <c r="V1102" s="18" t="e">
        <f t="shared" si="578"/>
        <v>#N/A</v>
      </c>
      <c r="W1102" s="17" t="e">
        <f>VLOOKUP($A1102,'DATA PENGUKURAN GARDU'!$A:$BS,48,0)</f>
        <v>#N/A</v>
      </c>
      <c r="X1102" s="17" t="e">
        <f>VLOOKUP($A1102,'DATA PENGUKURAN GARDU'!$A:$BS,53,0)</f>
        <v>#N/A</v>
      </c>
      <c r="Y1102" s="17" t="e">
        <f>VLOOKUP($A1102,'DATA PENGUKURAN GARDU'!$A:$BS,54,0)</f>
        <v>#N/A</v>
      </c>
      <c r="Z1102" s="17" t="e">
        <f>VLOOKUP($A1102,'DATA PENGUKURAN GARDU'!$A:$BS,55,0)</f>
        <v>#N/A</v>
      </c>
      <c r="AA1102" s="20" t="e">
        <f>VLOOKUP($B1102,'DATA PENGUKURAN GARDU'!$A:$BS,42,0)</f>
        <v>#N/A</v>
      </c>
      <c r="AB1102" s="21" t="e">
        <f t="shared" si="579"/>
        <v>#N/A</v>
      </c>
      <c r="AC1102" s="20" t="e">
        <f>VLOOKUP($B1102,'DATA PENGUKURAN GARDU'!$A:$BS,44,0)</f>
        <v>#N/A</v>
      </c>
      <c r="AD1102" s="21" t="e">
        <f t="shared" si="580"/>
        <v>#N/A</v>
      </c>
      <c r="AE1102" s="20" t="e">
        <f>VLOOKUP($B1102,'DATA PENGUKURAN GARDU'!$A:$BS,46,0)</f>
        <v>#N/A</v>
      </c>
      <c r="AF1102" s="21" t="e">
        <f t="shared" si="581"/>
        <v>#N/A</v>
      </c>
      <c r="AG1102" s="20" t="e">
        <f>VLOOKUP($B1102,'DATA PENGUKURAN GARDU'!$A:$BS,46,0)</f>
        <v>#N/A</v>
      </c>
      <c r="AH1102" s="20" t="e">
        <f>VLOOKUP($B1102,'DATA PENGUKURAN GARDU'!$A:$BS,53,0)</f>
        <v>#N/A</v>
      </c>
      <c r="AI1102" s="20" t="e">
        <f>VLOOKUP($B1102,'DATA PENGUKURAN GARDU'!$A:$BS,54,0)</f>
        <v>#N/A</v>
      </c>
      <c r="AJ1102" s="17" t="e">
        <f>VLOOKUP($C1102,'DATA PENGUKURAN GARDU'!$A:$BS,42,0)</f>
        <v>#N/A</v>
      </c>
      <c r="AK1102" s="23" t="e">
        <f t="shared" si="582"/>
        <v>#N/A</v>
      </c>
      <c r="AL1102" s="17" t="e">
        <f>VLOOKUP($C1102,'DATA PENGUKURAN GARDU'!$A:$BS,44,0)</f>
        <v>#N/A</v>
      </c>
      <c r="AM1102" s="23" t="e">
        <f t="shared" si="583"/>
        <v>#N/A</v>
      </c>
      <c r="AN1102" s="17" t="e">
        <f>VLOOKUP($C1102,'DATA PENGUKURAN GARDU'!$A:$BS,46,0)</f>
        <v>#N/A</v>
      </c>
      <c r="AO1102" s="23" t="e">
        <f t="shared" si="584"/>
        <v>#N/A</v>
      </c>
      <c r="AP1102" s="17" t="e">
        <f>VLOOKUP($C1102,'DATA PENGUKURAN GARDU'!$A:$BS,46,0)</f>
        <v>#N/A</v>
      </c>
      <c r="AQ1102" s="17" t="e">
        <f>VLOOKUP($C1102,'DATA PENGUKURAN GARDU'!$A:$BS,53,0)</f>
        <v>#N/A</v>
      </c>
      <c r="AR1102" s="17" t="e">
        <f>VLOOKUP($C1102,'DATA PENGUKURAN GARDU'!$A:$BS,54,0)</f>
        <v>#N/A</v>
      </c>
      <c r="AS1102" s="20" t="e">
        <f>VLOOKUP($D1102,'DATA PENGUKURAN GARDU'!$A:$BS,42,0)</f>
        <v>#N/A</v>
      </c>
      <c r="AT1102" s="21" t="e">
        <f t="shared" si="585"/>
        <v>#N/A</v>
      </c>
      <c r="AU1102" s="20" t="e">
        <f>VLOOKUP($D1102,'DATA PENGUKURAN GARDU'!$A:$BS,44,0)</f>
        <v>#N/A</v>
      </c>
      <c r="AV1102" s="21" t="e">
        <f t="shared" si="586"/>
        <v>#N/A</v>
      </c>
      <c r="AW1102" s="20" t="e">
        <f>VLOOKUP($D1102,'DATA PENGUKURAN GARDU'!$A:$BS,46,0)</f>
        <v>#N/A</v>
      </c>
      <c r="AX1102" s="21" t="e">
        <f t="shared" si="587"/>
        <v>#N/A</v>
      </c>
      <c r="AY1102" s="20" t="e">
        <f>VLOOKUP($D1102,'DATA PENGUKURAN GARDU'!$A:$BS,46,0)</f>
        <v>#N/A</v>
      </c>
      <c r="AZ1102" s="20" t="e">
        <f>VLOOKUP($D1102,'DATA PENGUKURAN GARDU'!$A:$BS,53,0)</f>
        <v>#N/A</v>
      </c>
      <c r="BA1102" s="20" t="e">
        <f>VLOOKUP($D1102,'DATA PENGUKURAN GARDU'!$A:$BS,54,0)</f>
        <v>#N/A</v>
      </c>
      <c r="BB1102" s="17" t="e">
        <f>VLOOKUP($E1102,'DATA PENGUKURAN GARDU'!$A:$BS,42,0)</f>
        <v>#N/A</v>
      </c>
      <c r="BC1102" s="23" t="e">
        <f t="shared" si="588"/>
        <v>#N/A</v>
      </c>
      <c r="BD1102" s="17" t="e">
        <f>VLOOKUP($E1102,'DATA PENGUKURAN GARDU'!$A:$BS,44,0)</f>
        <v>#N/A</v>
      </c>
      <c r="BE1102" s="23" t="e">
        <f t="shared" si="589"/>
        <v>#N/A</v>
      </c>
      <c r="BF1102" s="17" t="e">
        <f>VLOOKUP($E1102,'DATA PENGUKURAN GARDU'!$A:$BS,46,0)</f>
        <v>#N/A</v>
      </c>
      <c r="BG1102" s="23" t="e">
        <f t="shared" si="590"/>
        <v>#N/A</v>
      </c>
      <c r="BH1102" s="17" t="e">
        <f>VLOOKUP($E1102,'DATA PENGUKURAN GARDU'!$A:$BS,46,0)</f>
        <v>#N/A</v>
      </c>
      <c r="BI1102" s="17" t="e">
        <f>VLOOKUP($E1102,'DATA PENGUKURAN GARDU'!$A:$BS,53,0)</f>
        <v>#N/A</v>
      </c>
      <c r="BJ1102" s="17" t="e">
        <f>VLOOKUP($E1102,'DATA PENGUKURAN GARDU'!$A:$BS,54,0)</f>
        <v>#N/A</v>
      </c>
      <c r="BK1102" s="20" t="e">
        <f t="shared" si="591"/>
        <v>#N/A</v>
      </c>
      <c r="BL1102" s="20" t="e">
        <f t="shared" si="592"/>
        <v>#N/A</v>
      </c>
      <c r="BM1102" s="20" t="e">
        <f t="shared" si="593"/>
        <v>#N/A</v>
      </c>
      <c r="BN1102" s="25" t="e">
        <f t="shared" si="594"/>
        <v>#N/A</v>
      </c>
      <c r="BO1102" s="26" t="str">
        <f t="shared" si="595"/>
        <v>0</v>
      </c>
      <c r="BP1102" s="21" t="e">
        <f t="shared" si="596"/>
        <v>#VALUE!</v>
      </c>
      <c r="BQ1102" s="20" t="e">
        <f t="shared" si="597"/>
        <v>#N/A</v>
      </c>
      <c r="BR1102" s="20" t="e">
        <v>#N/A</v>
      </c>
      <c r="BS1102" s="9" t="e">
        <v>#N/A</v>
      </c>
      <c r="BT1102" s="2" t="e">
        <f t="shared" si="598"/>
        <v>#VALUE!</v>
      </c>
      <c r="BU1102" s="2" t="e">
        <f t="shared" si="566"/>
        <v>#N/A</v>
      </c>
      <c r="BV1102" s="2" t="e">
        <f t="shared" si="567"/>
        <v>#N/A</v>
      </c>
    </row>
    <row r="1103" s="2" customFormat="1" ht="22.95" customHeight="1" spans="1:74">
      <c r="A1103" s="9" t="str">
        <f t="shared" si="568"/>
        <v>M 59Induk</v>
      </c>
      <c r="B1103" s="9" t="str">
        <f t="shared" si="569"/>
        <v>M 59jurusan 1</v>
      </c>
      <c r="C1103" s="9" t="str">
        <f t="shared" si="570"/>
        <v>M 59jurusan 2</v>
      </c>
      <c r="D1103" s="9" t="str">
        <f t="shared" si="571"/>
        <v>M 59jurusan 3</v>
      </c>
      <c r="E1103" s="9" t="str">
        <f t="shared" si="572"/>
        <v>M 59jurusan 4</v>
      </c>
      <c r="F1103" s="10" t="s">
        <v>131</v>
      </c>
      <c r="G1103" s="10" t="s">
        <v>131</v>
      </c>
      <c r="H1103" s="10" t="s">
        <v>1337</v>
      </c>
      <c r="I1103" s="10">
        <v>0.56869</v>
      </c>
      <c r="J1103" s="10">
        <v>123.98707</v>
      </c>
      <c r="K1103" s="10" t="s">
        <v>7465</v>
      </c>
      <c r="L1103" s="10" t="s">
        <v>7465</v>
      </c>
      <c r="M1103" s="10" t="s">
        <v>7465</v>
      </c>
      <c r="N1103" s="14">
        <f t="shared" si="573"/>
        <v>0</v>
      </c>
      <c r="O1103" s="15" t="e">
        <f t="shared" si="574"/>
        <v>#VALUE!</v>
      </c>
      <c r="P1103" s="15" t="e">
        <f t="shared" si="575"/>
        <v>#VALUE!</v>
      </c>
      <c r="Q1103" s="17" t="e">
        <f>VLOOKUP($A1103,'DATA PENGUKURAN GARDU'!$A:$BS,42,0)</f>
        <v>#N/A</v>
      </c>
      <c r="R1103" s="18" t="e">
        <f t="shared" si="576"/>
        <v>#N/A</v>
      </c>
      <c r="S1103" s="17" t="e">
        <f>VLOOKUP($A1103,'DATA PENGUKURAN GARDU'!$A:$BS,44,0)</f>
        <v>#N/A</v>
      </c>
      <c r="T1103" s="18" t="e">
        <f t="shared" si="577"/>
        <v>#N/A</v>
      </c>
      <c r="U1103" s="17" t="e">
        <f>VLOOKUP($A1103,'DATA PENGUKURAN GARDU'!$A:$BS,46,0)</f>
        <v>#N/A</v>
      </c>
      <c r="V1103" s="18" t="e">
        <f t="shared" si="578"/>
        <v>#N/A</v>
      </c>
      <c r="W1103" s="17" t="e">
        <f>VLOOKUP($A1103,'DATA PENGUKURAN GARDU'!$A:$BS,48,0)</f>
        <v>#N/A</v>
      </c>
      <c r="X1103" s="17" t="e">
        <f>VLOOKUP($A1103,'DATA PENGUKURAN GARDU'!$A:$BS,53,0)</f>
        <v>#N/A</v>
      </c>
      <c r="Y1103" s="17" t="e">
        <f>VLOOKUP($A1103,'DATA PENGUKURAN GARDU'!$A:$BS,54,0)</f>
        <v>#N/A</v>
      </c>
      <c r="Z1103" s="17" t="e">
        <f>VLOOKUP($A1103,'DATA PENGUKURAN GARDU'!$A:$BS,55,0)</f>
        <v>#N/A</v>
      </c>
      <c r="AA1103" s="20" t="e">
        <f>VLOOKUP($B1103,'DATA PENGUKURAN GARDU'!$A:$BS,42,0)</f>
        <v>#N/A</v>
      </c>
      <c r="AB1103" s="21" t="e">
        <f t="shared" si="579"/>
        <v>#N/A</v>
      </c>
      <c r="AC1103" s="20" t="e">
        <f>VLOOKUP($B1103,'DATA PENGUKURAN GARDU'!$A:$BS,44,0)</f>
        <v>#N/A</v>
      </c>
      <c r="AD1103" s="21" t="e">
        <f t="shared" si="580"/>
        <v>#N/A</v>
      </c>
      <c r="AE1103" s="20" t="e">
        <f>VLOOKUP($B1103,'DATA PENGUKURAN GARDU'!$A:$BS,46,0)</f>
        <v>#N/A</v>
      </c>
      <c r="AF1103" s="21" t="e">
        <f t="shared" si="581"/>
        <v>#N/A</v>
      </c>
      <c r="AG1103" s="20" t="e">
        <f>VLOOKUP($B1103,'DATA PENGUKURAN GARDU'!$A:$BS,46,0)</f>
        <v>#N/A</v>
      </c>
      <c r="AH1103" s="20" t="e">
        <f>VLOOKUP($B1103,'DATA PENGUKURAN GARDU'!$A:$BS,53,0)</f>
        <v>#N/A</v>
      </c>
      <c r="AI1103" s="20" t="e">
        <f>VLOOKUP($B1103,'DATA PENGUKURAN GARDU'!$A:$BS,54,0)</f>
        <v>#N/A</v>
      </c>
      <c r="AJ1103" s="17" t="e">
        <f>VLOOKUP($C1103,'DATA PENGUKURAN GARDU'!$A:$BS,42,0)</f>
        <v>#N/A</v>
      </c>
      <c r="AK1103" s="23" t="e">
        <f t="shared" si="582"/>
        <v>#N/A</v>
      </c>
      <c r="AL1103" s="17" t="e">
        <f>VLOOKUP($C1103,'DATA PENGUKURAN GARDU'!$A:$BS,44,0)</f>
        <v>#N/A</v>
      </c>
      <c r="AM1103" s="23" t="e">
        <f t="shared" si="583"/>
        <v>#N/A</v>
      </c>
      <c r="AN1103" s="17" t="e">
        <f>VLOOKUP($C1103,'DATA PENGUKURAN GARDU'!$A:$BS,46,0)</f>
        <v>#N/A</v>
      </c>
      <c r="AO1103" s="23" t="e">
        <f t="shared" si="584"/>
        <v>#N/A</v>
      </c>
      <c r="AP1103" s="17" t="e">
        <f>VLOOKUP($C1103,'DATA PENGUKURAN GARDU'!$A:$BS,46,0)</f>
        <v>#N/A</v>
      </c>
      <c r="AQ1103" s="17" t="e">
        <f>VLOOKUP($C1103,'DATA PENGUKURAN GARDU'!$A:$BS,53,0)</f>
        <v>#N/A</v>
      </c>
      <c r="AR1103" s="17" t="e">
        <f>VLOOKUP($C1103,'DATA PENGUKURAN GARDU'!$A:$BS,54,0)</f>
        <v>#N/A</v>
      </c>
      <c r="AS1103" s="20" t="e">
        <f>VLOOKUP($D1103,'DATA PENGUKURAN GARDU'!$A:$BS,42,0)</f>
        <v>#N/A</v>
      </c>
      <c r="AT1103" s="21" t="e">
        <f t="shared" si="585"/>
        <v>#N/A</v>
      </c>
      <c r="AU1103" s="20" t="e">
        <f>VLOOKUP($D1103,'DATA PENGUKURAN GARDU'!$A:$BS,44,0)</f>
        <v>#N/A</v>
      </c>
      <c r="AV1103" s="21" t="e">
        <f t="shared" si="586"/>
        <v>#N/A</v>
      </c>
      <c r="AW1103" s="20" t="e">
        <f>VLOOKUP($D1103,'DATA PENGUKURAN GARDU'!$A:$BS,46,0)</f>
        <v>#N/A</v>
      </c>
      <c r="AX1103" s="21" t="e">
        <f t="shared" si="587"/>
        <v>#N/A</v>
      </c>
      <c r="AY1103" s="20" t="e">
        <f>VLOOKUP($D1103,'DATA PENGUKURAN GARDU'!$A:$BS,46,0)</f>
        <v>#N/A</v>
      </c>
      <c r="AZ1103" s="20" t="e">
        <f>VLOOKUP($D1103,'DATA PENGUKURAN GARDU'!$A:$BS,53,0)</f>
        <v>#N/A</v>
      </c>
      <c r="BA1103" s="20" t="e">
        <f>VLOOKUP($D1103,'DATA PENGUKURAN GARDU'!$A:$BS,54,0)</f>
        <v>#N/A</v>
      </c>
      <c r="BB1103" s="17" t="e">
        <f>VLOOKUP($E1103,'DATA PENGUKURAN GARDU'!$A:$BS,42,0)</f>
        <v>#N/A</v>
      </c>
      <c r="BC1103" s="23" t="e">
        <f t="shared" si="588"/>
        <v>#N/A</v>
      </c>
      <c r="BD1103" s="17" t="e">
        <f>VLOOKUP($E1103,'DATA PENGUKURAN GARDU'!$A:$BS,44,0)</f>
        <v>#N/A</v>
      </c>
      <c r="BE1103" s="23" t="e">
        <f t="shared" si="589"/>
        <v>#N/A</v>
      </c>
      <c r="BF1103" s="17" t="e">
        <f>VLOOKUP($E1103,'DATA PENGUKURAN GARDU'!$A:$BS,46,0)</f>
        <v>#N/A</v>
      </c>
      <c r="BG1103" s="23" t="e">
        <f t="shared" si="590"/>
        <v>#N/A</v>
      </c>
      <c r="BH1103" s="17" t="e">
        <f>VLOOKUP($E1103,'DATA PENGUKURAN GARDU'!$A:$BS,46,0)</f>
        <v>#N/A</v>
      </c>
      <c r="BI1103" s="17" t="e">
        <f>VLOOKUP($E1103,'DATA PENGUKURAN GARDU'!$A:$BS,53,0)</f>
        <v>#N/A</v>
      </c>
      <c r="BJ1103" s="17" t="e">
        <f>VLOOKUP($E1103,'DATA PENGUKURAN GARDU'!$A:$BS,54,0)</f>
        <v>#N/A</v>
      </c>
      <c r="BK1103" s="20" t="e">
        <f t="shared" si="591"/>
        <v>#N/A</v>
      </c>
      <c r="BL1103" s="20" t="e">
        <f t="shared" si="592"/>
        <v>#N/A</v>
      </c>
      <c r="BM1103" s="20" t="e">
        <f t="shared" si="593"/>
        <v>#N/A</v>
      </c>
      <c r="BN1103" s="25" t="e">
        <f t="shared" si="594"/>
        <v>#N/A</v>
      </c>
      <c r="BO1103" s="26" t="str">
        <f t="shared" si="595"/>
        <v>0</v>
      </c>
      <c r="BP1103" s="21" t="e">
        <f t="shared" si="596"/>
        <v>#VALUE!</v>
      </c>
      <c r="BQ1103" s="20" t="e">
        <f t="shared" si="597"/>
        <v>#N/A</v>
      </c>
      <c r="BR1103" s="20" t="e">
        <v>#N/A</v>
      </c>
      <c r="BS1103" s="9" t="e">
        <v>#N/A</v>
      </c>
      <c r="BT1103" s="2" t="e">
        <f t="shared" si="598"/>
        <v>#VALUE!</v>
      </c>
      <c r="BU1103" s="2" t="e">
        <f t="shared" si="566"/>
        <v>#N/A</v>
      </c>
      <c r="BV1103" s="2" t="e">
        <f t="shared" si="567"/>
        <v>#N/A</v>
      </c>
    </row>
    <row r="1104" s="2" customFormat="1" ht="22.95" customHeight="1" spans="1:74">
      <c r="A1104" s="9" t="str">
        <f t="shared" si="568"/>
        <v>M 95Induk</v>
      </c>
      <c r="B1104" s="9" t="str">
        <f t="shared" si="569"/>
        <v>M 95jurusan 1</v>
      </c>
      <c r="C1104" s="9" t="str">
        <f t="shared" si="570"/>
        <v>M 95jurusan 2</v>
      </c>
      <c r="D1104" s="9" t="str">
        <f t="shared" si="571"/>
        <v>M 95jurusan 3</v>
      </c>
      <c r="E1104" s="9" t="str">
        <f t="shared" si="572"/>
        <v>M 95jurusan 4</v>
      </c>
      <c r="F1104" s="10" t="s">
        <v>131</v>
      </c>
      <c r="G1104" s="10" t="s">
        <v>131</v>
      </c>
      <c r="H1104" s="10" t="s">
        <v>1338</v>
      </c>
      <c r="I1104" s="10">
        <v>0.60404</v>
      </c>
      <c r="J1104" s="10">
        <v>124.08877</v>
      </c>
      <c r="K1104" s="10" t="s">
        <v>7465</v>
      </c>
      <c r="L1104" s="10" t="s">
        <v>7465</v>
      </c>
      <c r="M1104" s="10" t="s">
        <v>7465</v>
      </c>
      <c r="N1104" s="14">
        <f t="shared" si="573"/>
        <v>0</v>
      </c>
      <c r="O1104" s="15" t="e">
        <f t="shared" si="574"/>
        <v>#VALUE!</v>
      </c>
      <c r="P1104" s="15" t="e">
        <f t="shared" si="575"/>
        <v>#VALUE!</v>
      </c>
      <c r="Q1104" s="17" t="e">
        <f>VLOOKUP($A1104,'DATA PENGUKURAN GARDU'!$A:$BS,42,0)</f>
        <v>#N/A</v>
      </c>
      <c r="R1104" s="18" t="e">
        <f t="shared" si="576"/>
        <v>#N/A</v>
      </c>
      <c r="S1104" s="17" t="e">
        <f>VLOOKUP($A1104,'DATA PENGUKURAN GARDU'!$A:$BS,44,0)</f>
        <v>#N/A</v>
      </c>
      <c r="T1104" s="18" t="e">
        <f t="shared" si="577"/>
        <v>#N/A</v>
      </c>
      <c r="U1104" s="17" t="e">
        <f>VLOOKUP($A1104,'DATA PENGUKURAN GARDU'!$A:$BS,46,0)</f>
        <v>#N/A</v>
      </c>
      <c r="V1104" s="18" t="e">
        <f t="shared" si="578"/>
        <v>#N/A</v>
      </c>
      <c r="W1104" s="17" t="e">
        <f>VLOOKUP($A1104,'DATA PENGUKURAN GARDU'!$A:$BS,48,0)</f>
        <v>#N/A</v>
      </c>
      <c r="X1104" s="17" t="e">
        <f>VLOOKUP($A1104,'DATA PENGUKURAN GARDU'!$A:$BS,53,0)</f>
        <v>#N/A</v>
      </c>
      <c r="Y1104" s="17" t="e">
        <f>VLOOKUP($A1104,'DATA PENGUKURAN GARDU'!$A:$BS,54,0)</f>
        <v>#N/A</v>
      </c>
      <c r="Z1104" s="17" t="e">
        <f>VLOOKUP($A1104,'DATA PENGUKURAN GARDU'!$A:$BS,55,0)</f>
        <v>#N/A</v>
      </c>
      <c r="AA1104" s="20" t="e">
        <f>VLOOKUP($B1104,'DATA PENGUKURAN GARDU'!$A:$BS,42,0)</f>
        <v>#N/A</v>
      </c>
      <c r="AB1104" s="21" t="e">
        <f t="shared" si="579"/>
        <v>#N/A</v>
      </c>
      <c r="AC1104" s="20" t="e">
        <f>VLOOKUP($B1104,'DATA PENGUKURAN GARDU'!$A:$BS,44,0)</f>
        <v>#N/A</v>
      </c>
      <c r="AD1104" s="21" t="e">
        <f t="shared" si="580"/>
        <v>#N/A</v>
      </c>
      <c r="AE1104" s="20" t="e">
        <f>VLOOKUP($B1104,'DATA PENGUKURAN GARDU'!$A:$BS,46,0)</f>
        <v>#N/A</v>
      </c>
      <c r="AF1104" s="21" t="e">
        <f t="shared" si="581"/>
        <v>#N/A</v>
      </c>
      <c r="AG1104" s="20" t="e">
        <f>VLOOKUP($B1104,'DATA PENGUKURAN GARDU'!$A:$BS,46,0)</f>
        <v>#N/A</v>
      </c>
      <c r="AH1104" s="20" t="e">
        <f>VLOOKUP($B1104,'DATA PENGUKURAN GARDU'!$A:$BS,53,0)</f>
        <v>#N/A</v>
      </c>
      <c r="AI1104" s="20" t="e">
        <f>VLOOKUP($B1104,'DATA PENGUKURAN GARDU'!$A:$BS,54,0)</f>
        <v>#N/A</v>
      </c>
      <c r="AJ1104" s="17" t="e">
        <f>VLOOKUP($C1104,'DATA PENGUKURAN GARDU'!$A:$BS,42,0)</f>
        <v>#N/A</v>
      </c>
      <c r="AK1104" s="23" t="e">
        <f t="shared" si="582"/>
        <v>#N/A</v>
      </c>
      <c r="AL1104" s="17" t="e">
        <f>VLOOKUP($C1104,'DATA PENGUKURAN GARDU'!$A:$BS,44,0)</f>
        <v>#N/A</v>
      </c>
      <c r="AM1104" s="23" t="e">
        <f t="shared" si="583"/>
        <v>#N/A</v>
      </c>
      <c r="AN1104" s="17" t="e">
        <f>VLOOKUP($C1104,'DATA PENGUKURAN GARDU'!$A:$BS,46,0)</f>
        <v>#N/A</v>
      </c>
      <c r="AO1104" s="23" t="e">
        <f t="shared" si="584"/>
        <v>#N/A</v>
      </c>
      <c r="AP1104" s="17" t="e">
        <f>VLOOKUP($C1104,'DATA PENGUKURAN GARDU'!$A:$BS,46,0)</f>
        <v>#N/A</v>
      </c>
      <c r="AQ1104" s="17" t="e">
        <f>VLOOKUP($C1104,'DATA PENGUKURAN GARDU'!$A:$BS,53,0)</f>
        <v>#N/A</v>
      </c>
      <c r="AR1104" s="17" t="e">
        <f>VLOOKUP($C1104,'DATA PENGUKURAN GARDU'!$A:$BS,54,0)</f>
        <v>#N/A</v>
      </c>
      <c r="AS1104" s="20" t="e">
        <f>VLOOKUP($D1104,'DATA PENGUKURAN GARDU'!$A:$BS,42,0)</f>
        <v>#N/A</v>
      </c>
      <c r="AT1104" s="21" t="e">
        <f t="shared" si="585"/>
        <v>#N/A</v>
      </c>
      <c r="AU1104" s="20" t="e">
        <f>VLOOKUP($D1104,'DATA PENGUKURAN GARDU'!$A:$BS,44,0)</f>
        <v>#N/A</v>
      </c>
      <c r="AV1104" s="21" t="e">
        <f t="shared" si="586"/>
        <v>#N/A</v>
      </c>
      <c r="AW1104" s="20" t="e">
        <f>VLOOKUP($D1104,'DATA PENGUKURAN GARDU'!$A:$BS,46,0)</f>
        <v>#N/A</v>
      </c>
      <c r="AX1104" s="21" t="e">
        <f t="shared" si="587"/>
        <v>#N/A</v>
      </c>
      <c r="AY1104" s="20" t="e">
        <f>VLOOKUP($D1104,'DATA PENGUKURAN GARDU'!$A:$BS,46,0)</f>
        <v>#N/A</v>
      </c>
      <c r="AZ1104" s="20" t="e">
        <f>VLOOKUP($D1104,'DATA PENGUKURAN GARDU'!$A:$BS,53,0)</f>
        <v>#N/A</v>
      </c>
      <c r="BA1104" s="20" t="e">
        <f>VLOOKUP($D1104,'DATA PENGUKURAN GARDU'!$A:$BS,54,0)</f>
        <v>#N/A</v>
      </c>
      <c r="BB1104" s="17" t="e">
        <f>VLOOKUP($E1104,'DATA PENGUKURAN GARDU'!$A:$BS,42,0)</f>
        <v>#N/A</v>
      </c>
      <c r="BC1104" s="23" t="e">
        <f t="shared" si="588"/>
        <v>#N/A</v>
      </c>
      <c r="BD1104" s="17" t="e">
        <f>VLOOKUP($E1104,'DATA PENGUKURAN GARDU'!$A:$BS,44,0)</f>
        <v>#N/A</v>
      </c>
      <c r="BE1104" s="23" t="e">
        <f t="shared" si="589"/>
        <v>#N/A</v>
      </c>
      <c r="BF1104" s="17" t="e">
        <f>VLOOKUP($E1104,'DATA PENGUKURAN GARDU'!$A:$BS,46,0)</f>
        <v>#N/A</v>
      </c>
      <c r="BG1104" s="23" t="e">
        <f t="shared" si="590"/>
        <v>#N/A</v>
      </c>
      <c r="BH1104" s="17" t="e">
        <f>VLOOKUP($E1104,'DATA PENGUKURAN GARDU'!$A:$BS,46,0)</f>
        <v>#N/A</v>
      </c>
      <c r="BI1104" s="17" t="e">
        <f>VLOOKUP($E1104,'DATA PENGUKURAN GARDU'!$A:$BS,53,0)</f>
        <v>#N/A</v>
      </c>
      <c r="BJ1104" s="17" t="e">
        <f>VLOOKUP($E1104,'DATA PENGUKURAN GARDU'!$A:$BS,54,0)</f>
        <v>#N/A</v>
      </c>
      <c r="BK1104" s="20" t="e">
        <f t="shared" si="591"/>
        <v>#N/A</v>
      </c>
      <c r="BL1104" s="20" t="e">
        <f t="shared" si="592"/>
        <v>#N/A</v>
      </c>
      <c r="BM1104" s="20" t="e">
        <f t="shared" si="593"/>
        <v>#N/A</v>
      </c>
      <c r="BN1104" s="25" t="e">
        <f t="shared" si="594"/>
        <v>#N/A</v>
      </c>
      <c r="BO1104" s="26" t="str">
        <f t="shared" si="595"/>
        <v>0</v>
      </c>
      <c r="BP1104" s="21" t="e">
        <f t="shared" si="596"/>
        <v>#VALUE!</v>
      </c>
      <c r="BQ1104" s="20" t="e">
        <f t="shared" si="597"/>
        <v>#N/A</v>
      </c>
      <c r="BR1104" s="20" t="e">
        <v>#N/A</v>
      </c>
      <c r="BS1104" s="9" t="e">
        <v>#N/A</v>
      </c>
      <c r="BT1104" s="2" t="e">
        <f t="shared" si="598"/>
        <v>#VALUE!</v>
      </c>
      <c r="BU1104" s="2" t="e">
        <f t="shared" si="566"/>
        <v>#N/A</v>
      </c>
      <c r="BV1104" s="2" t="e">
        <f t="shared" si="567"/>
        <v>#N/A</v>
      </c>
    </row>
    <row r="1105" s="2" customFormat="1" ht="22.95" customHeight="1" spans="1:74">
      <c r="A1105" s="9" t="str">
        <f t="shared" si="568"/>
        <v>M 100Induk</v>
      </c>
      <c r="B1105" s="9" t="str">
        <f t="shared" si="569"/>
        <v>M 100jurusan 1</v>
      </c>
      <c r="C1105" s="9" t="str">
        <f t="shared" si="570"/>
        <v>M 100jurusan 2</v>
      </c>
      <c r="D1105" s="9" t="str">
        <f t="shared" si="571"/>
        <v>M 100jurusan 3</v>
      </c>
      <c r="E1105" s="9" t="str">
        <f t="shared" si="572"/>
        <v>M 100jurusan 4</v>
      </c>
      <c r="F1105" s="10" t="s">
        <v>131</v>
      </c>
      <c r="G1105" s="10" t="s">
        <v>131</v>
      </c>
      <c r="H1105" s="10" t="s">
        <v>1339</v>
      </c>
      <c r="I1105" s="10">
        <v>0.60284</v>
      </c>
      <c r="J1105" s="10">
        <v>124.08195</v>
      </c>
      <c r="K1105" s="10" t="s">
        <v>7465</v>
      </c>
      <c r="L1105" s="10" t="s">
        <v>7465</v>
      </c>
      <c r="M1105" s="10" t="s">
        <v>7465</v>
      </c>
      <c r="N1105" s="14">
        <f t="shared" si="573"/>
        <v>0</v>
      </c>
      <c r="O1105" s="15" t="e">
        <f t="shared" si="574"/>
        <v>#VALUE!</v>
      </c>
      <c r="P1105" s="15" t="e">
        <f t="shared" si="575"/>
        <v>#VALUE!</v>
      </c>
      <c r="Q1105" s="17" t="e">
        <f>VLOOKUP($A1105,'DATA PENGUKURAN GARDU'!$A:$BS,42,0)</f>
        <v>#N/A</v>
      </c>
      <c r="R1105" s="18" t="e">
        <f t="shared" si="576"/>
        <v>#N/A</v>
      </c>
      <c r="S1105" s="17" t="e">
        <f>VLOOKUP($A1105,'DATA PENGUKURAN GARDU'!$A:$BS,44,0)</f>
        <v>#N/A</v>
      </c>
      <c r="T1105" s="18" t="e">
        <f t="shared" si="577"/>
        <v>#N/A</v>
      </c>
      <c r="U1105" s="17" t="e">
        <f>VLOOKUP($A1105,'DATA PENGUKURAN GARDU'!$A:$BS,46,0)</f>
        <v>#N/A</v>
      </c>
      <c r="V1105" s="18" t="e">
        <f t="shared" si="578"/>
        <v>#N/A</v>
      </c>
      <c r="W1105" s="17" t="e">
        <f>VLOOKUP($A1105,'DATA PENGUKURAN GARDU'!$A:$BS,48,0)</f>
        <v>#N/A</v>
      </c>
      <c r="X1105" s="17" t="e">
        <f>VLOOKUP($A1105,'DATA PENGUKURAN GARDU'!$A:$BS,53,0)</f>
        <v>#N/A</v>
      </c>
      <c r="Y1105" s="17" t="e">
        <f>VLOOKUP($A1105,'DATA PENGUKURAN GARDU'!$A:$BS,54,0)</f>
        <v>#N/A</v>
      </c>
      <c r="Z1105" s="17" t="e">
        <f>VLOOKUP($A1105,'DATA PENGUKURAN GARDU'!$A:$BS,55,0)</f>
        <v>#N/A</v>
      </c>
      <c r="AA1105" s="20" t="e">
        <f>VLOOKUP($B1105,'DATA PENGUKURAN GARDU'!$A:$BS,42,0)</f>
        <v>#N/A</v>
      </c>
      <c r="AB1105" s="21" t="e">
        <f t="shared" si="579"/>
        <v>#N/A</v>
      </c>
      <c r="AC1105" s="20" t="e">
        <f>VLOOKUP($B1105,'DATA PENGUKURAN GARDU'!$A:$BS,44,0)</f>
        <v>#N/A</v>
      </c>
      <c r="AD1105" s="21" t="e">
        <f t="shared" si="580"/>
        <v>#N/A</v>
      </c>
      <c r="AE1105" s="20" t="e">
        <f>VLOOKUP($B1105,'DATA PENGUKURAN GARDU'!$A:$BS,46,0)</f>
        <v>#N/A</v>
      </c>
      <c r="AF1105" s="21" t="e">
        <f t="shared" si="581"/>
        <v>#N/A</v>
      </c>
      <c r="AG1105" s="20" t="e">
        <f>VLOOKUP($B1105,'DATA PENGUKURAN GARDU'!$A:$BS,46,0)</f>
        <v>#N/A</v>
      </c>
      <c r="AH1105" s="20" t="e">
        <f>VLOOKUP($B1105,'DATA PENGUKURAN GARDU'!$A:$BS,53,0)</f>
        <v>#N/A</v>
      </c>
      <c r="AI1105" s="20" t="e">
        <f>VLOOKUP($B1105,'DATA PENGUKURAN GARDU'!$A:$BS,54,0)</f>
        <v>#N/A</v>
      </c>
      <c r="AJ1105" s="17" t="e">
        <f>VLOOKUP($C1105,'DATA PENGUKURAN GARDU'!$A:$BS,42,0)</f>
        <v>#N/A</v>
      </c>
      <c r="AK1105" s="23" t="e">
        <f t="shared" si="582"/>
        <v>#N/A</v>
      </c>
      <c r="AL1105" s="17" t="e">
        <f>VLOOKUP($C1105,'DATA PENGUKURAN GARDU'!$A:$BS,44,0)</f>
        <v>#N/A</v>
      </c>
      <c r="AM1105" s="23" t="e">
        <f t="shared" si="583"/>
        <v>#N/A</v>
      </c>
      <c r="AN1105" s="17" t="e">
        <f>VLOOKUP($C1105,'DATA PENGUKURAN GARDU'!$A:$BS,46,0)</f>
        <v>#N/A</v>
      </c>
      <c r="AO1105" s="23" t="e">
        <f t="shared" si="584"/>
        <v>#N/A</v>
      </c>
      <c r="AP1105" s="17" t="e">
        <f>VLOOKUP($C1105,'DATA PENGUKURAN GARDU'!$A:$BS,46,0)</f>
        <v>#N/A</v>
      </c>
      <c r="AQ1105" s="17" t="e">
        <f>VLOOKUP($C1105,'DATA PENGUKURAN GARDU'!$A:$BS,53,0)</f>
        <v>#N/A</v>
      </c>
      <c r="AR1105" s="17" t="e">
        <f>VLOOKUP($C1105,'DATA PENGUKURAN GARDU'!$A:$BS,54,0)</f>
        <v>#N/A</v>
      </c>
      <c r="AS1105" s="20" t="e">
        <f>VLOOKUP($D1105,'DATA PENGUKURAN GARDU'!$A:$BS,42,0)</f>
        <v>#N/A</v>
      </c>
      <c r="AT1105" s="21" t="e">
        <f t="shared" si="585"/>
        <v>#N/A</v>
      </c>
      <c r="AU1105" s="20" t="e">
        <f>VLOOKUP($D1105,'DATA PENGUKURAN GARDU'!$A:$BS,44,0)</f>
        <v>#N/A</v>
      </c>
      <c r="AV1105" s="21" t="e">
        <f t="shared" si="586"/>
        <v>#N/A</v>
      </c>
      <c r="AW1105" s="20" t="e">
        <f>VLOOKUP($D1105,'DATA PENGUKURAN GARDU'!$A:$BS,46,0)</f>
        <v>#N/A</v>
      </c>
      <c r="AX1105" s="21" t="e">
        <f t="shared" si="587"/>
        <v>#N/A</v>
      </c>
      <c r="AY1105" s="20" t="e">
        <f>VLOOKUP($D1105,'DATA PENGUKURAN GARDU'!$A:$BS,46,0)</f>
        <v>#N/A</v>
      </c>
      <c r="AZ1105" s="20" t="e">
        <f>VLOOKUP($D1105,'DATA PENGUKURAN GARDU'!$A:$BS,53,0)</f>
        <v>#N/A</v>
      </c>
      <c r="BA1105" s="20" t="e">
        <f>VLOOKUP($D1105,'DATA PENGUKURAN GARDU'!$A:$BS,54,0)</f>
        <v>#N/A</v>
      </c>
      <c r="BB1105" s="17" t="e">
        <f>VLOOKUP($E1105,'DATA PENGUKURAN GARDU'!$A:$BS,42,0)</f>
        <v>#N/A</v>
      </c>
      <c r="BC1105" s="23" t="e">
        <f t="shared" si="588"/>
        <v>#N/A</v>
      </c>
      <c r="BD1105" s="17" t="e">
        <f>VLOOKUP($E1105,'DATA PENGUKURAN GARDU'!$A:$BS,44,0)</f>
        <v>#N/A</v>
      </c>
      <c r="BE1105" s="23" t="e">
        <f t="shared" si="589"/>
        <v>#N/A</v>
      </c>
      <c r="BF1105" s="17" t="e">
        <f>VLOOKUP($E1105,'DATA PENGUKURAN GARDU'!$A:$BS,46,0)</f>
        <v>#N/A</v>
      </c>
      <c r="BG1105" s="23" t="e">
        <f t="shared" si="590"/>
        <v>#N/A</v>
      </c>
      <c r="BH1105" s="17" t="e">
        <f>VLOOKUP($E1105,'DATA PENGUKURAN GARDU'!$A:$BS,46,0)</f>
        <v>#N/A</v>
      </c>
      <c r="BI1105" s="17" t="e">
        <f>VLOOKUP($E1105,'DATA PENGUKURAN GARDU'!$A:$BS,53,0)</f>
        <v>#N/A</v>
      </c>
      <c r="BJ1105" s="17" t="e">
        <f>VLOOKUP($E1105,'DATA PENGUKURAN GARDU'!$A:$BS,54,0)</f>
        <v>#N/A</v>
      </c>
      <c r="BK1105" s="20" t="e">
        <f t="shared" si="591"/>
        <v>#N/A</v>
      </c>
      <c r="BL1105" s="20" t="e">
        <f t="shared" si="592"/>
        <v>#N/A</v>
      </c>
      <c r="BM1105" s="20" t="e">
        <f t="shared" si="593"/>
        <v>#N/A</v>
      </c>
      <c r="BN1105" s="25" t="e">
        <f t="shared" si="594"/>
        <v>#N/A</v>
      </c>
      <c r="BO1105" s="26" t="str">
        <f t="shared" si="595"/>
        <v>0</v>
      </c>
      <c r="BP1105" s="21" t="e">
        <f t="shared" si="596"/>
        <v>#VALUE!</v>
      </c>
      <c r="BQ1105" s="20" t="e">
        <f t="shared" si="597"/>
        <v>#N/A</v>
      </c>
      <c r="BR1105" s="20" t="e">
        <v>#N/A</v>
      </c>
      <c r="BS1105" s="9" t="e">
        <v>#N/A</v>
      </c>
      <c r="BT1105" s="2" t="e">
        <f t="shared" si="598"/>
        <v>#VALUE!</v>
      </c>
      <c r="BU1105" s="2" t="e">
        <f t="shared" si="566"/>
        <v>#N/A</v>
      </c>
      <c r="BV1105" s="2" t="e">
        <f t="shared" si="567"/>
        <v>#N/A</v>
      </c>
    </row>
    <row r="1106" s="2" customFormat="1" ht="22.95" customHeight="1" spans="1:74">
      <c r="A1106" s="9" t="str">
        <f t="shared" si="568"/>
        <v>M 102Induk</v>
      </c>
      <c r="B1106" s="9" t="str">
        <f t="shared" si="569"/>
        <v>M 102jurusan 1</v>
      </c>
      <c r="C1106" s="9" t="str">
        <f t="shared" si="570"/>
        <v>M 102jurusan 2</v>
      </c>
      <c r="D1106" s="9" t="str">
        <f t="shared" si="571"/>
        <v>M 102jurusan 3</v>
      </c>
      <c r="E1106" s="9" t="str">
        <f t="shared" si="572"/>
        <v>M 102jurusan 4</v>
      </c>
      <c r="F1106" s="10" t="s">
        <v>131</v>
      </c>
      <c r="G1106" s="10" t="s">
        <v>131</v>
      </c>
      <c r="H1106" s="10" t="s">
        <v>1340</v>
      </c>
      <c r="I1106" s="10">
        <v>0.593609</v>
      </c>
      <c r="J1106" s="10">
        <v>124.079149</v>
      </c>
      <c r="K1106" s="10" t="s">
        <v>7465</v>
      </c>
      <c r="L1106" s="10" t="s">
        <v>7465</v>
      </c>
      <c r="M1106" s="10" t="s">
        <v>7465</v>
      </c>
      <c r="N1106" s="14">
        <f t="shared" si="573"/>
        <v>0</v>
      </c>
      <c r="O1106" s="15" t="e">
        <f t="shared" si="574"/>
        <v>#VALUE!</v>
      </c>
      <c r="P1106" s="15" t="e">
        <f t="shared" si="575"/>
        <v>#VALUE!</v>
      </c>
      <c r="Q1106" s="17" t="e">
        <f>VLOOKUP($A1106,'DATA PENGUKURAN GARDU'!$A:$BS,42,0)</f>
        <v>#N/A</v>
      </c>
      <c r="R1106" s="18" t="e">
        <f t="shared" si="576"/>
        <v>#N/A</v>
      </c>
      <c r="S1106" s="17" t="e">
        <f>VLOOKUP($A1106,'DATA PENGUKURAN GARDU'!$A:$BS,44,0)</f>
        <v>#N/A</v>
      </c>
      <c r="T1106" s="18" t="e">
        <f t="shared" si="577"/>
        <v>#N/A</v>
      </c>
      <c r="U1106" s="17" t="e">
        <f>VLOOKUP($A1106,'DATA PENGUKURAN GARDU'!$A:$BS,46,0)</f>
        <v>#N/A</v>
      </c>
      <c r="V1106" s="18" t="e">
        <f t="shared" si="578"/>
        <v>#N/A</v>
      </c>
      <c r="W1106" s="17" t="e">
        <f>VLOOKUP($A1106,'DATA PENGUKURAN GARDU'!$A:$BS,48,0)</f>
        <v>#N/A</v>
      </c>
      <c r="X1106" s="17" t="e">
        <f>VLOOKUP($A1106,'DATA PENGUKURAN GARDU'!$A:$BS,53,0)</f>
        <v>#N/A</v>
      </c>
      <c r="Y1106" s="17" t="e">
        <f>VLOOKUP($A1106,'DATA PENGUKURAN GARDU'!$A:$BS,54,0)</f>
        <v>#N/A</v>
      </c>
      <c r="Z1106" s="17" t="e">
        <f>VLOOKUP($A1106,'DATA PENGUKURAN GARDU'!$A:$BS,55,0)</f>
        <v>#N/A</v>
      </c>
      <c r="AA1106" s="20" t="e">
        <f>VLOOKUP($B1106,'DATA PENGUKURAN GARDU'!$A:$BS,42,0)</f>
        <v>#N/A</v>
      </c>
      <c r="AB1106" s="21" t="e">
        <f t="shared" si="579"/>
        <v>#N/A</v>
      </c>
      <c r="AC1106" s="20" t="e">
        <f>VLOOKUP($B1106,'DATA PENGUKURAN GARDU'!$A:$BS,44,0)</f>
        <v>#N/A</v>
      </c>
      <c r="AD1106" s="21" t="e">
        <f t="shared" si="580"/>
        <v>#N/A</v>
      </c>
      <c r="AE1106" s="20" t="e">
        <f>VLOOKUP($B1106,'DATA PENGUKURAN GARDU'!$A:$BS,46,0)</f>
        <v>#N/A</v>
      </c>
      <c r="AF1106" s="21" t="e">
        <f t="shared" si="581"/>
        <v>#N/A</v>
      </c>
      <c r="AG1106" s="20" t="e">
        <f>VLOOKUP($B1106,'DATA PENGUKURAN GARDU'!$A:$BS,46,0)</f>
        <v>#N/A</v>
      </c>
      <c r="AH1106" s="20" t="e">
        <f>VLOOKUP($B1106,'DATA PENGUKURAN GARDU'!$A:$BS,53,0)</f>
        <v>#N/A</v>
      </c>
      <c r="AI1106" s="20" t="e">
        <f>VLOOKUP($B1106,'DATA PENGUKURAN GARDU'!$A:$BS,54,0)</f>
        <v>#N/A</v>
      </c>
      <c r="AJ1106" s="17" t="e">
        <f>VLOOKUP($C1106,'DATA PENGUKURAN GARDU'!$A:$BS,42,0)</f>
        <v>#N/A</v>
      </c>
      <c r="AK1106" s="23" t="e">
        <f t="shared" si="582"/>
        <v>#N/A</v>
      </c>
      <c r="AL1106" s="17" t="e">
        <f>VLOOKUP($C1106,'DATA PENGUKURAN GARDU'!$A:$BS,44,0)</f>
        <v>#N/A</v>
      </c>
      <c r="AM1106" s="23" t="e">
        <f t="shared" si="583"/>
        <v>#N/A</v>
      </c>
      <c r="AN1106" s="17" t="e">
        <f>VLOOKUP($C1106,'DATA PENGUKURAN GARDU'!$A:$BS,46,0)</f>
        <v>#N/A</v>
      </c>
      <c r="AO1106" s="23" t="e">
        <f t="shared" si="584"/>
        <v>#N/A</v>
      </c>
      <c r="AP1106" s="17" t="e">
        <f>VLOOKUP($C1106,'DATA PENGUKURAN GARDU'!$A:$BS,46,0)</f>
        <v>#N/A</v>
      </c>
      <c r="AQ1106" s="17" t="e">
        <f>VLOOKUP($C1106,'DATA PENGUKURAN GARDU'!$A:$BS,53,0)</f>
        <v>#N/A</v>
      </c>
      <c r="AR1106" s="17" t="e">
        <f>VLOOKUP($C1106,'DATA PENGUKURAN GARDU'!$A:$BS,54,0)</f>
        <v>#N/A</v>
      </c>
      <c r="AS1106" s="20" t="e">
        <f>VLOOKUP($D1106,'DATA PENGUKURAN GARDU'!$A:$BS,42,0)</f>
        <v>#N/A</v>
      </c>
      <c r="AT1106" s="21" t="e">
        <f t="shared" si="585"/>
        <v>#N/A</v>
      </c>
      <c r="AU1106" s="20" t="e">
        <f>VLOOKUP($D1106,'DATA PENGUKURAN GARDU'!$A:$BS,44,0)</f>
        <v>#N/A</v>
      </c>
      <c r="AV1106" s="21" t="e">
        <f t="shared" si="586"/>
        <v>#N/A</v>
      </c>
      <c r="AW1106" s="20" t="e">
        <f>VLOOKUP($D1106,'DATA PENGUKURAN GARDU'!$A:$BS,46,0)</f>
        <v>#N/A</v>
      </c>
      <c r="AX1106" s="21" t="e">
        <f t="shared" si="587"/>
        <v>#N/A</v>
      </c>
      <c r="AY1106" s="20" t="e">
        <f>VLOOKUP($D1106,'DATA PENGUKURAN GARDU'!$A:$BS,46,0)</f>
        <v>#N/A</v>
      </c>
      <c r="AZ1106" s="20" t="e">
        <f>VLOOKUP($D1106,'DATA PENGUKURAN GARDU'!$A:$BS,53,0)</f>
        <v>#N/A</v>
      </c>
      <c r="BA1106" s="20" t="e">
        <f>VLOOKUP($D1106,'DATA PENGUKURAN GARDU'!$A:$BS,54,0)</f>
        <v>#N/A</v>
      </c>
      <c r="BB1106" s="17" t="e">
        <f>VLOOKUP($E1106,'DATA PENGUKURAN GARDU'!$A:$BS,42,0)</f>
        <v>#N/A</v>
      </c>
      <c r="BC1106" s="23" t="e">
        <f t="shared" si="588"/>
        <v>#N/A</v>
      </c>
      <c r="BD1106" s="17" t="e">
        <f>VLOOKUP($E1106,'DATA PENGUKURAN GARDU'!$A:$BS,44,0)</f>
        <v>#N/A</v>
      </c>
      <c r="BE1106" s="23" t="e">
        <f t="shared" si="589"/>
        <v>#N/A</v>
      </c>
      <c r="BF1106" s="17" t="e">
        <f>VLOOKUP($E1106,'DATA PENGUKURAN GARDU'!$A:$BS,46,0)</f>
        <v>#N/A</v>
      </c>
      <c r="BG1106" s="23" t="e">
        <f t="shared" si="590"/>
        <v>#N/A</v>
      </c>
      <c r="BH1106" s="17" t="e">
        <f>VLOOKUP($E1106,'DATA PENGUKURAN GARDU'!$A:$BS,46,0)</f>
        <v>#N/A</v>
      </c>
      <c r="BI1106" s="17" t="e">
        <f>VLOOKUP($E1106,'DATA PENGUKURAN GARDU'!$A:$BS,53,0)</f>
        <v>#N/A</v>
      </c>
      <c r="BJ1106" s="17" t="e">
        <f>VLOOKUP($E1106,'DATA PENGUKURAN GARDU'!$A:$BS,54,0)</f>
        <v>#N/A</v>
      </c>
      <c r="BK1106" s="20" t="e">
        <f t="shared" si="591"/>
        <v>#N/A</v>
      </c>
      <c r="BL1106" s="20" t="e">
        <f t="shared" si="592"/>
        <v>#N/A</v>
      </c>
      <c r="BM1106" s="20" t="e">
        <f t="shared" si="593"/>
        <v>#N/A</v>
      </c>
      <c r="BN1106" s="25" t="e">
        <f t="shared" si="594"/>
        <v>#N/A</v>
      </c>
      <c r="BO1106" s="26" t="str">
        <f t="shared" si="595"/>
        <v>0</v>
      </c>
      <c r="BP1106" s="21" t="e">
        <f t="shared" si="596"/>
        <v>#VALUE!</v>
      </c>
      <c r="BQ1106" s="20" t="e">
        <f t="shared" si="597"/>
        <v>#N/A</v>
      </c>
      <c r="BR1106" s="20" t="e">
        <v>#N/A</v>
      </c>
      <c r="BS1106" s="9" t="e">
        <v>#N/A</v>
      </c>
      <c r="BT1106" s="2" t="e">
        <f t="shared" si="598"/>
        <v>#VALUE!</v>
      </c>
      <c r="BU1106" s="2" t="e">
        <f t="shared" si="566"/>
        <v>#N/A</v>
      </c>
      <c r="BV1106" s="2" t="e">
        <f t="shared" si="567"/>
        <v>#N/A</v>
      </c>
    </row>
    <row r="1107" s="2" customFormat="1" ht="22.95" customHeight="1" spans="1:74">
      <c r="A1107" s="9" t="str">
        <f t="shared" si="568"/>
        <v>L-025Induk</v>
      </c>
      <c r="B1107" s="9" t="str">
        <f t="shared" si="569"/>
        <v>L-025jurusan 1</v>
      </c>
      <c r="C1107" s="9" t="str">
        <f t="shared" si="570"/>
        <v>L-025jurusan 2</v>
      </c>
      <c r="D1107" s="9" t="str">
        <f t="shared" si="571"/>
        <v>L-025jurusan 3</v>
      </c>
      <c r="E1107" s="9" t="str">
        <f t="shared" si="572"/>
        <v>L-025jurusan 4</v>
      </c>
      <c r="F1107" s="10" t="s">
        <v>46</v>
      </c>
      <c r="G1107" s="10" t="s">
        <v>22</v>
      </c>
      <c r="H1107" s="10" t="s">
        <v>1341</v>
      </c>
      <c r="I1107" s="10">
        <v>0.36551</v>
      </c>
      <c r="J1107" s="10">
        <v>123.94671</v>
      </c>
      <c r="K1107" s="10" t="s">
        <v>7465</v>
      </c>
      <c r="L1107" s="10" t="s">
        <v>7465</v>
      </c>
      <c r="M1107" s="10" t="s">
        <v>7465</v>
      </c>
      <c r="N1107" s="14">
        <f t="shared" si="573"/>
        <v>0</v>
      </c>
      <c r="O1107" s="15" t="e">
        <f t="shared" si="574"/>
        <v>#VALUE!</v>
      </c>
      <c r="P1107" s="15" t="e">
        <f t="shared" si="575"/>
        <v>#VALUE!</v>
      </c>
      <c r="Q1107" s="17" t="e">
        <f>VLOOKUP($A1107,'DATA PENGUKURAN GARDU'!$A:$BS,42,0)</f>
        <v>#N/A</v>
      </c>
      <c r="R1107" s="18" t="e">
        <f t="shared" si="576"/>
        <v>#N/A</v>
      </c>
      <c r="S1107" s="17" t="e">
        <f>VLOOKUP($A1107,'DATA PENGUKURAN GARDU'!$A:$BS,44,0)</f>
        <v>#N/A</v>
      </c>
      <c r="T1107" s="18" t="e">
        <f t="shared" si="577"/>
        <v>#N/A</v>
      </c>
      <c r="U1107" s="17" t="e">
        <f>VLOOKUP($A1107,'DATA PENGUKURAN GARDU'!$A:$BS,46,0)</f>
        <v>#N/A</v>
      </c>
      <c r="V1107" s="18" t="e">
        <f t="shared" si="578"/>
        <v>#N/A</v>
      </c>
      <c r="W1107" s="17" t="e">
        <f>VLOOKUP($A1107,'DATA PENGUKURAN GARDU'!$A:$BS,48,0)</f>
        <v>#N/A</v>
      </c>
      <c r="X1107" s="17" t="e">
        <f>VLOOKUP($A1107,'DATA PENGUKURAN GARDU'!$A:$BS,53,0)</f>
        <v>#N/A</v>
      </c>
      <c r="Y1107" s="17" t="e">
        <f>VLOOKUP($A1107,'DATA PENGUKURAN GARDU'!$A:$BS,54,0)</f>
        <v>#N/A</v>
      </c>
      <c r="Z1107" s="17" t="e">
        <f>VLOOKUP($A1107,'DATA PENGUKURAN GARDU'!$A:$BS,55,0)</f>
        <v>#N/A</v>
      </c>
      <c r="AA1107" s="20" t="e">
        <f>VLOOKUP($B1107,'DATA PENGUKURAN GARDU'!$A:$BS,42,0)</f>
        <v>#N/A</v>
      </c>
      <c r="AB1107" s="21" t="e">
        <f t="shared" si="579"/>
        <v>#N/A</v>
      </c>
      <c r="AC1107" s="20" t="e">
        <f>VLOOKUP($B1107,'DATA PENGUKURAN GARDU'!$A:$BS,44,0)</f>
        <v>#N/A</v>
      </c>
      <c r="AD1107" s="21" t="e">
        <f t="shared" si="580"/>
        <v>#N/A</v>
      </c>
      <c r="AE1107" s="20" t="e">
        <f>VLOOKUP($B1107,'DATA PENGUKURAN GARDU'!$A:$BS,46,0)</f>
        <v>#N/A</v>
      </c>
      <c r="AF1107" s="21" t="e">
        <f t="shared" si="581"/>
        <v>#N/A</v>
      </c>
      <c r="AG1107" s="20" t="e">
        <f>VLOOKUP($B1107,'DATA PENGUKURAN GARDU'!$A:$BS,46,0)</f>
        <v>#N/A</v>
      </c>
      <c r="AH1107" s="20" t="e">
        <f>VLOOKUP($B1107,'DATA PENGUKURAN GARDU'!$A:$BS,53,0)</f>
        <v>#N/A</v>
      </c>
      <c r="AI1107" s="20" t="e">
        <f>VLOOKUP($B1107,'DATA PENGUKURAN GARDU'!$A:$BS,54,0)</f>
        <v>#N/A</v>
      </c>
      <c r="AJ1107" s="17" t="e">
        <f>VLOOKUP($C1107,'DATA PENGUKURAN GARDU'!$A:$BS,42,0)</f>
        <v>#N/A</v>
      </c>
      <c r="AK1107" s="23" t="e">
        <f t="shared" si="582"/>
        <v>#N/A</v>
      </c>
      <c r="AL1107" s="17" t="e">
        <f>VLOOKUP($C1107,'DATA PENGUKURAN GARDU'!$A:$BS,44,0)</f>
        <v>#N/A</v>
      </c>
      <c r="AM1107" s="23" t="e">
        <f t="shared" si="583"/>
        <v>#N/A</v>
      </c>
      <c r="AN1107" s="17" t="e">
        <f>VLOOKUP($C1107,'DATA PENGUKURAN GARDU'!$A:$BS,46,0)</f>
        <v>#N/A</v>
      </c>
      <c r="AO1107" s="23" t="e">
        <f t="shared" si="584"/>
        <v>#N/A</v>
      </c>
      <c r="AP1107" s="17" t="e">
        <f>VLOOKUP($C1107,'DATA PENGUKURAN GARDU'!$A:$BS,46,0)</f>
        <v>#N/A</v>
      </c>
      <c r="AQ1107" s="17" t="e">
        <f>VLOOKUP($C1107,'DATA PENGUKURAN GARDU'!$A:$BS,53,0)</f>
        <v>#N/A</v>
      </c>
      <c r="AR1107" s="17" t="e">
        <f>VLOOKUP($C1107,'DATA PENGUKURAN GARDU'!$A:$BS,54,0)</f>
        <v>#N/A</v>
      </c>
      <c r="AS1107" s="20" t="e">
        <f>VLOOKUP($D1107,'DATA PENGUKURAN GARDU'!$A:$BS,42,0)</f>
        <v>#N/A</v>
      </c>
      <c r="AT1107" s="21" t="e">
        <f t="shared" si="585"/>
        <v>#N/A</v>
      </c>
      <c r="AU1107" s="20" t="e">
        <f>VLOOKUP($D1107,'DATA PENGUKURAN GARDU'!$A:$BS,44,0)</f>
        <v>#N/A</v>
      </c>
      <c r="AV1107" s="21" t="e">
        <f t="shared" si="586"/>
        <v>#N/A</v>
      </c>
      <c r="AW1107" s="20" t="e">
        <f>VLOOKUP($D1107,'DATA PENGUKURAN GARDU'!$A:$BS,46,0)</f>
        <v>#N/A</v>
      </c>
      <c r="AX1107" s="21" t="e">
        <f t="shared" si="587"/>
        <v>#N/A</v>
      </c>
      <c r="AY1107" s="20" t="e">
        <f>VLOOKUP($D1107,'DATA PENGUKURAN GARDU'!$A:$BS,46,0)</f>
        <v>#N/A</v>
      </c>
      <c r="AZ1107" s="20" t="e">
        <f>VLOOKUP($D1107,'DATA PENGUKURAN GARDU'!$A:$BS,53,0)</f>
        <v>#N/A</v>
      </c>
      <c r="BA1107" s="20" t="e">
        <f>VLOOKUP($D1107,'DATA PENGUKURAN GARDU'!$A:$BS,54,0)</f>
        <v>#N/A</v>
      </c>
      <c r="BB1107" s="17" t="e">
        <f>VLOOKUP($E1107,'DATA PENGUKURAN GARDU'!$A:$BS,42,0)</f>
        <v>#N/A</v>
      </c>
      <c r="BC1107" s="23" t="e">
        <f t="shared" si="588"/>
        <v>#N/A</v>
      </c>
      <c r="BD1107" s="17" t="e">
        <f>VLOOKUP($E1107,'DATA PENGUKURAN GARDU'!$A:$BS,44,0)</f>
        <v>#N/A</v>
      </c>
      <c r="BE1107" s="23" t="e">
        <f t="shared" si="589"/>
        <v>#N/A</v>
      </c>
      <c r="BF1107" s="17" t="e">
        <f>VLOOKUP($E1107,'DATA PENGUKURAN GARDU'!$A:$BS,46,0)</f>
        <v>#N/A</v>
      </c>
      <c r="BG1107" s="23" t="e">
        <f t="shared" si="590"/>
        <v>#N/A</v>
      </c>
      <c r="BH1107" s="17" t="e">
        <f>VLOOKUP($E1107,'DATA PENGUKURAN GARDU'!$A:$BS,46,0)</f>
        <v>#N/A</v>
      </c>
      <c r="BI1107" s="17" t="e">
        <f>VLOOKUP($E1107,'DATA PENGUKURAN GARDU'!$A:$BS,53,0)</f>
        <v>#N/A</v>
      </c>
      <c r="BJ1107" s="17" t="e">
        <f>VLOOKUP($E1107,'DATA PENGUKURAN GARDU'!$A:$BS,54,0)</f>
        <v>#N/A</v>
      </c>
      <c r="BK1107" s="20" t="e">
        <f t="shared" si="591"/>
        <v>#N/A</v>
      </c>
      <c r="BL1107" s="20" t="e">
        <f t="shared" si="592"/>
        <v>#N/A</v>
      </c>
      <c r="BM1107" s="20" t="e">
        <f t="shared" si="593"/>
        <v>#N/A</v>
      </c>
      <c r="BN1107" s="25" t="e">
        <f t="shared" si="594"/>
        <v>#N/A</v>
      </c>
      <c r="BO1107" s="26" t="str">
        <f t="shared" si="595"/>
        <v>0</v>
      </c>
      <c r="BP1107" s="21" t="e">
        <f t="shared" si="596"/>
        <v>#VALUE!</v>
      </c>
      <c r="BQ1107" s="20" t="e">
        <f t="shared" si="597"/>
        <v>#N/A</v>
      </c>
      <c r="BR1107" s="20" t="e">
        <v>#N/A</v>
      </c>
      <c r="BS1107" s="9" t="e">
        <v>#N/A</v>
      </c>
      <c r="BT1107" s="2" t="e">
        <f t="shared" si="598"/>
        <v>#VALUE!</v>
      </c>
      <c r="BU1107" s="2" t="e">
        <f t="shared" si="566"/>
        <v>#N/A</v>
      </c>
      <c r="BV1107" s="2" t="e">
        <f t="shared" si="567"/>
        <v>#N/A</v>
      </c>
    </row>
    <row r="1108" s="2" customFormat="1" ht="22.95" customHeight="1" spans="1:74">
      <c r="A1108" s="9" t="str">
        <f t="shared" si="568"/>
        <v>L-027Induk</v>
      </c>
      <c r="B1108" s="9" t="str">
        <f t="shared" si="569"/>
        <v>L-027jurusan 1</v>
      </c>
      <c r="C1108" s="9" t="str">
        <f t="shared" si="570"/>
        <v>L-027jurusan 2</v>
      </c>
      <c r="D1108" s="9" t="str">
        <f t="shared" si="571"/>
        <v>L-027jurusan 3</v>
      </c>
      <c r="E1108" s="9" t="str">
        <f t="shared" si="572"/>
        <v>L-027jurusan 4</v>
      </c>
      <c r="F1108" s="10" t="s">
        <v>46</v>
      </c>
      <c r="G1108" s="10" t="s">
        <v>22</v>
      </c>
      <c r="H1108" s="10" t="s">
        <v>1342</v>
      </c>
      <c r="I1108" s="10">
        <v>0.35028</v>
      </c>
      <c r="J1108" s="10">
        <v>123.91934</v>
      </c>
      <c r="K1108" s="10" t="s">
        <v>7465</v>
      </c>
      <c r="L1108" s="10" t="s">
        <v>7465</v>
      </c>
      <c r="M1108" s="10" t="s">
        <v>7465</v>
      </c>
      <c r="N1108" s="14">
        <f t="shared" si="573"/>
        <v>0</v>
      </c>
      <c r="O1108" s="15" t="e">
        <f t="shared" si="574"/>
        <v>#VALUE!</v>
      </c>
      <c r="P1108" s="15" t="e">
        <f t="shared" si="575"/>
        <v>#VALUE!</v>
      </c>
      <c r="Q1108" s="17" t="e">
        <f>VLOOKUP($A1108,'DATA PENGUKURAN GARDU'!$A:$BS,42,0)</f>
        <v>#N/A</v>
      </c>
      <c r="R1108" s="18" t="e">
        <f t="shared" si="576"/>
        <v>#N/A</v>
      </c>
      <c r="S1108" s="17" t="e">
        <f>VLOOKUP($A1108,'DATA PENGUKURAN GARDU'!$A:$BS,44,0)</f>
        <v>#N/A</v>
      </c>
      <c r="T1108" s="18" t="e">
        <f t="shared" si="577"/>
        <v>#N/A</v>
      </c>
      <c r="U1108" s="17" t="e">
        <f>VLOOKUP($A1108,'DATA PENGUKURAN GARDU'!$A:$BS,46,0)</f>
        <v>#N/A</v>
      </c>
      <c r="V1108" s="18" t="e">
        <f t="shared" si="578"/>
        <v>#N/A</v>
      </c>
      <c r="W1108" s="17" t="e">
        <f>VLOOKUP($A1108,'DATA PENGUKURAN GARDU'!$A:$BS,48,0)</f>
        <v>#N/A</v>
      </c>
      <c r="X1108" s="17" t="e">
        <f>VLOOKUP($A1108,'DATA PENGUKURAN GARDU'!$A:$BS,53,0)</f>
        <v>#N/A</v>
      </c>
      <c r="Y1108" s="17" t="e">
        <f>VLOOKUP($A1108,'DATA PENGUKURAN GARDU'!$A:$BS,54,0)</f>
        <v>#N/A</v>
      </c>
      <c r="Z1108" s="17" t="e">
        <f>VLOOKUP($A1108,'DATA PENGUKURAN GARDU'!$A:$BS,55,0)</f>
        <v>#N/A</v>
      </c>
      <c r="AA1108" s="20" t="e">
        <f>VLOOKUP($B1108,'DATA PENGUKURAN GARDU'!$A:$BS,42,0)</f>
        <v>#N/A</v>
      </c>
      <c r="AB1108" s="21" t="e">
        <f t="shared" si="579"/>
        <v>#N/A</v>
      </c>
      <c r="AC1108" s="20" t="e">
        <f>VLOOKUP($B1108,'DATA PENGUKURAN GARDU'!$A:$BS,44,0)</f>
        <v>#N/A</v>
      </c>
      <c r="AD1108" s="21" t="e">
        <f t="shared" si="580"/>
        <v>#N/A</v>
      </c>
      <c r="AE1108" s="20" t="e">
        <f>VLOOKUP($B1108,'DATA PENGUKURAN GARDU'!$A:$BS,46,0)</f>
        <v>#N/A</v>
      </c>
      <c r="AF1108" s="21" t="e">
        <f t="shared" si="581"/>
        <v>#N/A</v>
      </c>
      <c r="AG1108" s="20" t="e">
        <f>VLOOKUP($B1108,'DATA PENGUKURAN GARDU'!$A:$BS,46,0)</f>
        <v>#N/A</v>
      </c>
      <c r="AH1108" s="20" t="e">
        <f>VLOOKUP($B1108,'DATA PENGUKURAN GARDU'!$A:$BS,53,0)</f>
        <v>#N/A</v>
      </c>
      <c r="AI1108" s="20" t="e">
        <f>VLOOKUP($B1108,'DATA PENGUKURAN GARDU'!$A:$BS,54,0)</f>
        <v>#N/A</v>
      </c>
      <c r="AJ1108" s="17" t="e">
        <f>VLOOKUP($C1108,'DATA PENGUKURAN GARDU'!$A:$BS,42,0)</f>
        <v>#N/A</v>
      </c>
      <c r="AK1108" s="23" t="e">
        <f t="shared" si="582"/>
        <v>#N/A</v>
      </c>
      <c r="AL1108" s="17" t="e">
        <f>VLOOKUP($C1108,'DATA PENGUKURAN GARDU'!$A:$BS,44,0)</f>
        <v>#N/A</v>
      </c>
      <c r="AM1108" s="23" t="e">
        <f t="shared" si="583"/>
        <v>#N/A</v>
      </c>
      <c r="AN1108" s="17" t="e">
        <f>VLOOKUP($C1108,'DATA PENGUKURAN GARDU'!$A:$BS,46,0)</f>
        <v>#N/A</v>
      </c>
      <c r="AO1108" s="23" t="e">
        <f t="shared" si="584"/>
        <v>#N/A</v>
      </c>
      <c r="AP1108" s="17" t="e">
        <f>VLOOKUP($C1108,'DATA PENGUKURAN GARDU'!$A:$BS,46,0)</f>
        <v>#N/A</v>
      </c>
      <c r="AQ1108" s="17" t="e">
        <f>VLOOKUP($C1108,'DATA PENGUKURAN GARDU'!$A:$BS,53,0)</f>
        <v>#N/A</v>
      </c>
      <c r="AR1108" s="17" t="e">
        <f>VLOOKUP($C1108,'DATA PENGUKURAN GARDU'!$A:$BS,54,0)</f>
        <v>#N/A</v>
      </c>
      <c r="AS1108" s="20" t="e">
        <f>VLOOKUP($D1108,'DATA PENGUKURAN GARDU'!$A:$BS,42,0)</f>
        <v>#N/A</v>
      </c>
      <c r="AT1108" s="21" t="e">
        <f t="shared" si="585"/>
        <v>#N/A</v>
      </c>
      <c r="AU1108" s="20" t="e">
        <f>VLOOKUP($D1108,'DATA PENGUKURAN GARDU'!$A:$BS,44,0)</f>
        <v>#N/A</v>
      </c>
      <c r="AV1108" s="21" t="e">
        <f t="shared" si="586"/>
        <v>#N/A</v>
      </c>
      <c r="AW1108" s="20" t="e">
        <f>VLOOKUP($D1108,'DATA PENGUKURAN GARDU'!$A:$BS,46,0)</f>
        <v>#N/A</v>
      </c>
      <c r="AX1108" s="21" t="e">
        <f t="shared" si="587"/>
        <v>#N/A</v>
      </c>
      <c r="AY1108" s="20" t="e">
        <f>VLOOKUP($D1108,'DATA PENGUKURAN GARDU'!$A:$BS,46,0)</f>
        <v>#N/A</v>
      </c>
      <c r="AZ1108" s="20" t="e">
        <f>VLOOKUP($D1108,'DATA PENGUKURAN GARDU'!$A:$BS,53,0)</f>
        <v>#N/A</v>
      </c>
      <c r="BA1108" s="20" t="e">
        <f>VLOOKUP($D1108,'DATA PENGUKURAN GARDU'!$A:$BS,54,0)</f>
        <v>#N/A</v>
      </c>
      <c r="BB1108" s="17" t="e">
        <f>VLOOKUP($E1108,'DATA PENGUKURAN GARDU'!$A:$BS,42,0)</f>
        <v>#N/A</v>
      </c>
      <c r="BC1108" s="23" t="e">
        <f t="shared" si="588"/>
        <v>#N/A</v>
      </c>
      <c r="BD1108" s="17" t="e">
        <f>VLOOKUP($E1108,'DATA PENGUKURAN GARDU'!$A:$BS,44,0)</f>
        <v>#N/A</v>
      </c>
      <c r="BE1108" s="23" t="e">
        <f t="shared" si="589"/>
        <v>#N/A</v>
      </c>
      <c r="BF1108" s="17" t="e">
        <f>VLOOKUP($E1108,'DATA PENGUKURAN GARDU'!$A:$BS,46,0)</f>
        <v>#N/A</v>
      </c>
      <c r="BG1108" s="23" t="e">
        <f t="shared" si="590"/>
        <v>#N/A</v>
      </c>
      <c r="BH1108" s="17" t="e">
        <f>VLOOKUP($E1108,'DATA PENGUKURAN GARDU'!$A:$BS,46,0)</f>
        <v>#N/A</v>
      </c>
      <c r="BI1108" s="17" t="e">
        <f>VLOOKUP($E1108,'DATA PENGUKURAN GARDU'!$A:$BS,53,0)</f>
        <v>#N/A</v>
      </c>
      <c r="BJ1108" s="17" t="e">
        <f>VLOOKUP($E1108,'DATA PENGUKURAN GARDU'!$A:$BS,54,0)</f>
        <v>#N/A</v>
      </c>
      <c r="BK1108" s="20" t="e">
        <f t="shared" si="591"/>
        <v>#N/A</v>
      </c>
      <c r="BL1108" s="20" t="e">
        <f t="shared" si="592"/>
        <v>#N/A</v>
      </c>
      <c r="BM1108" s="20" t="e">
        <f t="shared" si="593"/>
        <v>#N/A</v>
      </c>
      <c r="BN1108" s="25" t="e">
        <f t="shared" si="594"/>
        <v>#N/A</v>
      </c>
      <c r="BO1108" s="26" t="str">
        <f t="shared" si="595"/>
        <v>0</v>
      </c>
      <c r="BP1108" s="21" t="e">
        <f t="shared" si="596"/>
        <v>#VALUE!</v>
      </c>
      <c r="BQ1108" s="20" t="e">
        <f t="shared" si="597"/>
        <v>#N/A</v>
      </c>
      <c r="BR1108" s="20" t="e">
        <v>#N/A</v>
      </c>
      <c r="BS1108" s="9" t="e">
        <v>#N/A</v>
      </c>
      <c r="BT1108" s="2" t="e">
        <f t="shared" si="598"/>
        <v>#VALUE!</v>
      </c>
      <c r="BU1108" s="2" t="e">
        <f t="shared" si="566"/>
        <v>#N/A</v>
      </c>
      <c r="BV1108" s="2" t="e">
        <f t="shared" si="567"/>
        <v>#N/A</v>
      </c>
    </row>
    <row r="1109" s="2" customFormat="1" ht="22.95" customHeight="1" spans="1:74">
      <c r="A1109" s="9" t="str">
        <f t="shared" si="568"/>
        <v>NL 015Induk</v>
      </c>
      <c r="B1109" s="9" t="str">
        <f t="shared" si="569"/>
        <v>NL 015jurusan 1</v>
      </c>
      <c r="C1109" s="9" t="str">
        <f t="shared" si="570"/>
        <v>NL 015jurusan 2</v>
      </c>
      <c r="D1109" s="9" t="str">
        <f t="shared" si="571"/>
        <v>NL 015jurusan 3</v>
      </c>
      <c r="E1109" s="9" t="str">
        <f t="shared" si="572"/>
        <v>NL 015jurusan 4</v>
      </c>
      <c r="F1109" s="10" t="s">
        <v>324</v>
      </c>
      <c r="G1109" s="10" t="s">
        <v>101</v>
      </c>
      <c r="H1109" s="10" t="s">
        <v>1343</v>
      </c>
      <c r="I1109" s="10">
        <v>0.8809</v>
      </c>
      <c r="J1109" s="10">
        <v>124.02643</v>
      </c>
      <c r="K1109" s="10" t="s">
        <v>7465</v>
      </c>
      <c r="L1109" s="10" t="s">
        <v>7465</v>
      </c>
      <c r="M1109" s="10" t="s">
        <v>7465</v>
      </c>
      <c r="N1109" s="14">
        <f t="shared" si="573"/>
        <v>0</v>
      </c>
      <c r="O1109" s="15" t="e">
        <f t="shared" si="574"/>
        <v>#VALUE!</v>
      </c>
      <c r="P1109" s="15" t="e">
        <f t="shared" si="575"/>
        <v>#VALUE!</v>
      </c>
      <c r="Q1109" s="17" t="e">
        <f>VLOOKUP($A1109,'DATA PENGUKURAN GARDU'!$A:$BS,42,0)</f>
        <v>#N/A</v>
      </c>
      <c r="R1109" s="18" t="e">
        <f t="shared" si="576"/>
        <v>#N/A</v>
      </c>
      <c r="S1109" s="17" t="e">
        <f>VLOOKUP($A1109,'DATA PENGUKURAN GARDU'!$A:$BS,44,0)</f>
        <v>#N/A</v>
      </c>
      <c r="T1109" s="18" t="e">
        <f t="shared" si="577"/>
        <v>#N/A</v>
      </c>
      <c r="U1109" s="17" t="e">
        <f>VLOOKUP($A1109,'DATA PENGUKURAN GARDU'!$A:$BS,46,0)</f>
        <v>#N/A</v>
      </c>
      <c r="V1109" s="18" t="e">
        <f t="shared" si="578"/>
        <v>#N/A</v>
      </c>
      <c r="W1109" s="17" t="e">
        <f>VLOOKUP($A1109,'DATA PENGUKURAN GARDU'!$A:$BS,48,0)</f>
        <v>#N/A</v>
      </c>
      <c r="X1109" s="17" t="e">
        <f>VLOOKUP($A1109,'DATA PENGUKURAN GARDU'!$A:$BS,53,0)</f>
        <v>#N/A</v>
      </c>
      <c r="Y1109" s="17" t="e">
        <f>VLOOKUP($A1109,'DATA PENGUKURAN GARDU'!$A:$BS,54,0)</f>
        <v>#N/A</v>
      </c>
      <c r="Z1109" s="17" t="e">
        <f>VLOOKUP($A1109,'DATA PENGUKURAN GARDU'!$A:$BS,55,0)</f>
        <v>#N/A</v>
      </c>
      <c r="AA1109" s="20" t="e">
        <f>VLOOKUP($B1109,'DATA PENGUKURAN GARDU'!$A:$BS,42,0)</f>
        <v>#N/A</v>
      </c>
      <c r="AB1109" s="21" t="e">
        <f t="shared" si="579"/>
        <v>#N/A</v>
      </c>
      <c r="AC1109" s="20" t="e">
        <f>VLOOKUP($B1109,'DATA PENGUKURAN GARDU'!$A:$BS,44,0)</f>
        <v>#N/A</v>
      </c>
      <c r="AD1109" s="21" t="e">
        <f t="shared" si="580"/>
        <v>#N/A</v>
      </c>
      <c r="AE1109" s="20" t="e">
        <f>VLOOKUP($B1109,'DATA PENGUKURAN GARDU'!$A:$BS,46,0)</f>
        <v>#N/A</v>
      </c>
      <c r="AF1109" s="21" t="e">
        <f t="shared" si="581"/>
        <v>#N/A</v>
      </c>
      <c r="AG1109" s="20" t="e">
        <f>VLOOKUP($B1109,'DATA PENGUKURAN GARDU'!$A:$BS,46,0)</f>
        <v>#N/A</v>
      </c>
      <c r="AH1109" s="20" t="e">
        <f>VLOOKUP($B1109,'DATA PENGUKURAN GARDU'!$A:$BS,53,0)</f>
        <v>#N/A</v>
      </c>
      <c r="AI1109" s="20" t="e">
        <f>VLOOKUP($B1109,'DATA PENGUKURAN GARDU'!$A:$BS,54,0)</f>
        <v>#N/A</v>
      </c>
      <c r="AJ1109" s="17" t="e">
        <f>VLOOKUP($C1109,'DATA PENGUKURAN GARDU'!$A:$BS,42,0)</f>
        <v>#N/A</v>
      </c>
      <c r="AK1109" s="23" t="e">
        <f t="shared" si="582"/>
        <v>#N/A</v>
      </c>
      <c r="AL1109" s="17" t="e">
        <f>VLOOKUP($C1109,'DATA PENGUKURAN GARDU'!$A:$BS,44,0)</f>
        <v>#N/A</v>
      </c>
      <c r="AM1109" s="23" t="e">
        <f t="shared" si="583"/>
        <v>#N/A</v>
      </c>
      <c r="AN1109" s="17" t="e">
        <f>VLOOKUP($C1109,'DATA PENGUKURAN GARDU'!$A:$BS,46,0)</f>
        <v>#N/A</v>
      </c>
      <c r="AO1109" s="23" t="e">
        <f t="shared" si="584"/>
        <v>#N/A</v>
      </c>
      <c r="AP1109" s="17" t="e">
        <f>VLOOKUP($C1109,'DATA PENGUKURAN GARDU'!$A:$BS,46,0)</f>
        <v>#N/A</v>
      </c>
      <c r="AQ1109" s="17" t="e">
        <f>VLOOKUP($C1109,'DATA PENGUKURAN GARDU'!$A:$BS,53,0)</f>
        <v>#N/A</v>
      </c>
      <c r="AR1109" s="17" t="e">
        <f>VLOOKUP($C1109,'DATA PENGUKURAN GARDU'!$A:$BS,54,0)</f>
        <v>#N/A</v>
      </c>
      <c r="AS1109" s="20" t="e">
        <f>VLOOKUP($D1109,'DATA PENGUKURAN GARDU'!$A:$BS,42,0)</f>
        <v>#N/A</v>
      </c>
      <c r="AT1109" s="21" t="e">
        <f t="shared" si="585"/>
        <v>#N/A</v>
      </c>
      <c r="AU1109" s="20" t="e">
        <f>VLOOKUP($D1109,'DATA PENGUKURAN GARDU'!$A:$BS,44,0)</f>
        <v>#N/A</v>
      </c>
      <c r="AV1109" s="21" t="e">
        <f t="shared" si="586"/>
        <v>#N/A</v>
      </c>
      <c r="AW1109" s="20" t="e">
        <f>VLOOKUP($D1109,'DATA PENGUKURAN GARDU'!$A:$BS,46,0)</f>
        <v>#N/A</v>
      </c>
      <c r="AX1109" s="21" t="e">
        <f t="shared" si="587"/>
        <v>#N/A</v>
      </c>
      <c r="AY1109" s="20" t="e">
        <f>VLOOKUP($D1109,'DATA PENGUKURAN GARDU'!$A:$BS,46,0)</f>
        <v>#N/A</v>
      </c>
      <c r="AZ1109" s="20" t="e">
        <f>VLOOKUP($D1109,'DATA PENGUKURAN GARDU'!$A:$BS,53,0)</f>
        <v>#N/A</v>
      </c>
      <c r="BA1109" s="20" t="e">
        <f>VLOOKUP($D1109,'DATA PENGUKURAN GARDU'!$A:$BS,54,0)</f>
        <v>#N/A</v>
      </c>
      <c r="BB1109" s="17" t="e">
        <f>VLOOKUP($E1109,'DATA PENGUKURAN GARDU'!$A:$BS,42,0)</f>
        <v>#N/A</v>
      </c>
      <c r="BC1109" s="23" t="e">
        <f t="shared" si="588"/>
        <v>#N/A</v>
      </c>
      <c r="BD1109" s="17" t="e">
        <f>VLOOKUP($E1109,'DATA PENGUKURAN GARDU'!$A:$BS,44,0)</f>
        <v>#N/A</v>
      </c>
      <c r="BE1109" s="23" t="e">
        <f t="shared" si="589"/>
        <v>#N/A</v>
      </c>
      <c r="BF1109" s="17" t="e">
        <f>VLOOKUP($E1109,'DATA PENGUKURAN GARDU'!$A:$BS,46,0)</f>
        <v>#N/A</v>
      </c>
      <c r="BG1109" s="23" t="e">
        <f t="shared" si="590"/>
        <v>#N/A</v>
      </c>
      <c r="BH1109" s="17" t="e">
        <f>VLOOKUP($E1109,'DATA PENGUKURAN GARDU'!$A:$BS,46,0)</f>
        <v>#N/A</v>
      </c>
      <c r="BI1109" s="17" t="e">
        <f>VLOOKUP($E1109,'DATA PENGUKURAN GARDU'!$A:$BS,53,0)</f>
        <v>#N/A</v>
      </c>
      <c r="BJ1109" s="17" t="e">
        <f>VLOOKUP($E1109,'DATA PENGUKURAN GARDU'!$A:$BS,54,0)</f>
        <v>#N/A</v>
      </c>
      <c r="BK1109" s="20" t="e">
        <f t="shared" si="591"/>
        <v>#N/A</v>
      </c>
      <c r="BL1109" s="20" t="e">
        <f t="shared" si="592"/>
        <v>#N/A</v>
      </c>
      <c r="BM1109" s="20" t="e">
        <f t="shared" si="593"/>
        <v>#N/A</v>
      </c>
      <c r="BN1109" s="25" t="e">
        <f t="shared" si="594"/>
        <v>#N/A</v>
      </c>
      <c r="BO1109" s="26" t="str">
        <f t="shared" si="595"/>
        <v>0</v>
      </c>
      <c r="BP1109" s="21" t="e">
        <f t="shared" si="596"/>
        <v>#VALUE!</v>
      </c>
      <c r="BQ1109" s="20" t="e">
        <f t="shared" si="597"/>
        <v>#N/A</v>
      </c>
      <c r="BR1109" s="20" t="e">
        <v>#N/A</v>
      </c>
      <c r="BS1109" s="9" t="e">
        <v>#N/A</v>
      </c>
      <c r="BT1109" s="2" t="e">
        <f t="shared" si="598"/>
        <v>#VALUE!</v>
      </c>
      <c r="BU1109" s="2" t="e">
        <f t="shared" si="566"/>
        <v>#N/A</v>
      </c>
      <c r="BV1109" s="2" t="e">
        <f t="shared" si="567"/>
        <v>#N/A</v>
      </c>
    </row>
    <row r="1110" s="2" customFormat="1" ht="22.95" customHeight="1" spans="1:74">
      <c r="A1110" s="9" t="str">
        <f t="shared" si="568"/>
        <v>NL 016Induk</v>
      </c>
      <c r="B1110" s="9" t="str">
        <f t="shared" si="569"/>
        <v>NL 016jurusan 1</v>
      </c>
      <c r="C1110" s="9" t="str">
        <f t="shared" si="570"/>
        <v>NL 016jurusan 2</v>
      </c>
      <c r="D1110" s="9" t="str">
        <f t="shared" si="571"/>
        <v>NL 016jurusan 3</v>
      </c>
      <c r="E1110" s="9" t="str">
        <f t="shared" si="572"/>
        <v>NL 016jurusan 4</v>
      </c>
      <c r="F1110" s="10" t="s">
        <v>324</v>
      </c>
      <c r="G1110" s="10" t="s">
        <v>101</v>
      </c>
      <c r="H1110" s="10" t="s">
        <v>1344</v>
      </c>
      <c r="I1110" s="10">
        <v>0.87869</v>
      </c>
      <c r="J1110" s="10">
        <v>124.02491</v>
      </c>
      <c r="K1110" s="10" t="s">
        <v>7465</v>
      </c>
      <c r="L1110" s="10" t="s">
        <v>7465</v>
      </c>
      <c r="M1110" s="10" t="s">
        <v>7465</v>
      </c>
      <c r="N1110" s="14">
        <f t="shared" si="573"/>
        <v>0</v>
      </c>
      <c r="O1110" s="15" t="e">
        <f t="shared" si="574"/>
        <v>#VALUE!</v>
      </c>
      <c r="P1110" s="15" t="e">
        <f t="shared" si="575"/>
        <v>#VALUE!</v>
      </c>
      <c r="Q1110" s="17" t="e">
        <f>VLOOKUP($A1110,'DATA PENGUKURAN GARDU'!$A:$BS,42,0)</f>
        <v>#N/A</v>
      </c>
      <c r="R1110" s="18" t="e">
        <f t="shared" si="576"/>
        <v>#N/A</v>
      </c>
      <c r="S1110" s="17" t="e">
        <f>VLOOKUP($A1110,'DATA PENGUKURAN GARDU'!$A:$BS,44,0)</f>
        <v>#N/A</v>
      </c>
      <c r="T1110" s="18" t="e">
        <f t="shared" si="577"/>
        <v>#N/A</v>
      </c>
      <c r="U1110" s="17" t="e">
        <f>VLOOKUP($A1110,'DATA PENGUKURAN GARDU'!$A:$BS,46,0)</f>
        <v>#N/A</v>
      </c>
      <c r="V1110" s="18" t="e">
        <f t="shared" si="578"/>
        <v>#N/A</v>
      </c>
      <c r="W1110" s="17" t="e">
        <f>VLOOKUP($A1110,'DATA PENGUKURAN GARDU'!$A:$BS,48,0)</f>
        <v>#N/A</v>
      </c>
      <c r="X1110" s="17" t="e">
        <f>VLOOKUP($A1110,'DATA PENGUKURAN GARDU'!$A:$BS,53,0)</f>
        <v>#N/A</v>
      </c>
      <c r="Y1110" s="17" t="e">
        <f>VLOOKUP($A1110,'DATA PENGUKURAN GARDU'!$A:$BS,54,0)</f>
        <v>#N/A</v>
      </c>
      <c r="Z1110" s="17" t="e">
        <f>VLOOKUP($A1110,'DATA PENGUKURAN GARDU'!$A:$BS,55,0)</f>
        <v>#N/A</v>
      </c>
      <c r="AA1110" s="20" t="e">
        <f>VLOOKUP($B1110,'DATA PENGUKURAN GARDU'!$A:$BS,42,0)</f>
        <v>#N/A</v>
      </c>
      <c r="AB1110" s="21" t="e">
        <f t="shared" si="579"/>
        <v>#N/A</v>
      </c>
      <c r="AC1110" s="20" t="e">
        <f>VLOOKUP($B1110,'DATA PENGUKURAN GARDU'!$A:$BS,44,0)</f>
        <v>#N/A</v>
      </c>
      <c r="AD1110" s="21" t="e">
        <f t="shared" si="580"/>
        <v>#N/A</v>
      </c>
      <c r="AE1110" s="20" t="e">
        <f>VLOOKUP($B1110,'DATA PENGUKURAN GARDU'!$A:$BS,46,0)</f>
        <v>#N/A</v>
      </c>
      <c r="AF1110" s="21" t="e">
        <f t="shared" si="581"/>
        <v>#N/A</v>
      </c>
      <c r="AG1110" s="20" t="e">
        <f>VLOOKUP($B1110,'DATA PENGUKURAN GARDU'!$A:$BS,46,0)</f>
        <v>#N/A</v>
      </c>
      <c r="AH1110" s="20" t="e">
        <f>VLOOKUP($B1110,'DATA PENGUKURAN GARDU'!$A:$BS,53,0)</f>
        <v>#N/A</v>
      </c>
      <c r="AI1110" s="20" t="e">
        <f>VLOOKUP($B1110,'DATA PENGUKURAN GARDU'!$A:$BS,54,0)</f>
        <v>#N/A</v>
      </c>
      <c r="AJ1110" s="17" t="e">
        <f>VLOOKUP($C1110,'DATA PENGUKURAN GARDU'!$A:$BS,42,0)</f>
        <v>#N/A</v>
      </c>
      <c r="AK1110" s="23" t="e">
        <f t="shared" si="582"/>
        <v>#N/A</v>
      </c>
      <c r="AL1110" s="17" t="e">
        <f>VLOOKUP($C1110,'DATA PENGUKURAN GARDU'!$A:$BS,44,0)</f>
        <v>#N/A</v>
      </c>
      <c r="AM1110" s="23" t="e">
        <f t="shared" si="583"/>
        <v>#N/A</v>
      </c>
      <c r="AN1110" s="17" t="e">
        <f>VLOOKUP($C1110,'DATA PENGUKURAN GARDU'!$A:$BS,46,0)</f>
        <v>#N/A</v>
      </c>
      <c r="AO1110" s="23" t="e">
        <f t="shared" si="584"/>
        <v>#N/A</v>
      </c>
      <c r="AP1110" s="17" t="e">
        <f>VLOOKUP($C1110,'DATA PENGUKURAN GARDU'!$A:$BS,46,0)</f>
        <v>#N/A</v>
      </c>
      <c r="AQ1110" s="17" t="e">
        <f>VLOOKUP($C1110,'DATA PENGUKURAN GARDU'!$A:$BS,53,0)</f>
        <v>#N/A</v>
      </c>
      <c r="AR1110" s="17" t="e">
        <f>VLOOKUP($C1110,'DATA PENGUKURAN GARDU'!$A:$BS,54,0)</f>
        <v>#N/A</v>
      </c>
      <c r="AS1110" s="20" t="e">
        <f>VLOOKUP($D1110,'DATA PENGUKURAN GARDU'!$A:$BS,42,0)</f>
        <v>#N/A</v>
      </c>
      <c r="AT1110" s="21" t="e">
        <f t="shared" si="585"/>
        <v>#N/A</v>
      </c>
      <c r="AU1110" s="20" t="e">
        <f>VLOOKUP($D1110,'DATA PENGUKURAN GARDU'!$A:$BS,44,0)</f>
        <v>#N/A</v>
      </c>
      <c r="AV1110" s="21" t="e">
        <f t="shared" si="586"/>
        <v>#N/A</v>
      </c>
      <c r="AW1110" s="20" t="e">
        <f>VLOOKUP($D1110,'DATA PENGUKURAN GARDU'!$A:$BS,46,0)</f>
        <v>#N/A</v>
      </c>
      <c r="AX1110" s="21" t="e">
        <f t="shared" si="587"/>
        <v>#N/A</v>
      </c>
      <c r="AY1110" s="20" t="e">
        <f>VLOOKUP($D1110,'DATA PENGUKURAN GARDU'!$A:$BS,46,0)</f>
        <v>#N/A</v>
      </c>
      <c r="AZ1110" s="20" t="e">
        <f>VLOOKUP($D1110,'DATA PENGUKURAN GARDU'!$A:$BS,53,0)</f>
        <v>#N/A</v>
      </c>
      <c r="BA1110" s="20" t="e">
        <f>VLOOKUP($D1110,'DATA PENGUKURAN GARDU'!$A:$BS,54,0)</f>
        <v>#N/A</v>
      </c>
      <c r="BB1110" s="17" t="e">
        <f>VLOOKUP($E1110,'DATA PENGUKURAN GARDU'!$A:$BS,42,0)</f>
        <v>#N/A</v>
      </c>
      <c r="BC1110" s="23" t="e">
        <f t="shared" si="588"/>
        <v>#N/A</v>
      </c>
      <c r="BD1110" s="17" t="e">
        <f>VLOOKUP($E1110,'DATA PENGUKURAN GARDU'!$A:$BS,44,0)</f>
        <v>#N/A</v>
      </c>
      <c r="BE1110" s="23" t="e">
        <f t="shared" si="589"/>
        <v>#N/A</v>
      </c>
      <c r="BF1110" s="17" t="e">
        <f>VLOOKUP($E1110,'DATA PENGUKURAN GARDU'!$A:$BS,46,0)</f>
        <v>#N/A</v>
      </c>
      <c r="BG1110" s="23" t="e">
        <f t="shared" si="590"/>
        <v>#N/A</v>
      </c>
      <c r="BH1110" s="17" t="e">
        <f>VLOOKUP($E1110,'DATA PENGUKURAN GARDU'!$A:$BS,46,0)</f>
        <v>#N/A</v>
      </c>
      <c r="BI1110" s="17" t="e">
        <f>VLOOKUP($E1110,'DATA PENGUKURAN GARDU'!$A:$BS,53,0)</f>
        <v>#N/A</v>
      </c>
      <c r="BJ1110" s="17" t="e">
        <f>VLOOKUP($E1110,'DATA PENGUKURAN GARDU'!$A:$BS,54,0)</f>
        <v>#N/A</v>
      </c>
      <c r="BK1110" s="20" t="e">
        <f t="shared" si="591"/>
        <v>#N/A</v>
      </c>
      <c r="BL1110" s="20" t="e">
        <f t="shared" si="592"/>
        <v>#N/A</v>
      </c>
      <c r="BM1110" s="20" t="e">
        <f t="shared" si="593"/>
        <v>#N/A</v>
      </c>
      <c r="BN1110" s="25" t="e">
        <f t="shared" si="594"/>
        <v>#N/A</v>
      </c>
      <c r="BO1110" s="26" t="str">
        <f t="shared" si="595"/>
        <v>0</v>
      </c>
      <c r="BP1110" s="21" t="e">
        <f t="shared" si="596"/>
        <v>#VALUE!</v>
      </c>
      <c r="BQ1110" s="20" t="e">
        <f t="shared" si="597"/>
        <v>#N/A</v>
      </c>
      <c r="BR1110" s="20" t="e">
        <v>#N/A</v>
      </c>
      <c r="BS1110" s="9" t="e">
        <v>#N/A</v>
      </c>
      <c r="BT1110" s="2" t="e">
        <f t="shared" si="598"/>
        <v>#VALUE!</v>
      </c>
      <c r="BU1110" s="2" t="e">
        <f t="shared" si="566"/>
        <v>#N/A</v>
      </c>
      <c r="BV1110" s="2" t="e">
        <f t="shared" si="567"/>
        <v>#N/A</v>
      </c>
    </row>
    <row r="1111" s="2" customFormat="1" ht="22.95" customHeight="1" spans="1:74">
      <c r="A1111" s="9" t="str">
        <f t="shared" si="568"/>
        <v>K-214Induk</v>
      </c>
      <c r="B1111" s="9" t="str">
        <f t="shared" si="569"/>
        <v>K-214jurusan 1</v>
      </c>
      <c r="C1111" s="9" t="str">
        <f t="shared" si="570"/>
        <v>K-214jurusan 2</v>
      </c>
      <c r="D1111" s="9" t="str">
        <f t="shared" si="571"/>
        <v>K-214jurusan 3</v>
      </c>
      <c r="E1111" s="9" t="str">
        <f t="shared" si="572"/>
        <v>K-214jurusan 4</v>
      </c>
      <c r="F1111" s="10" t="s">
        <v>462</v>
      </c>
      <c r="G1111" s="10" t="s">
        <v>132</v>
      </c>
      <c r="H1111" s="10" t="s">
        <v>1345</v>
      </c>
      <c r="I1111" s="10">
        <v>0.735742975</v>
      </c>
      <c r="J1111" s="10">
        <v>124.3420425676</v>
      </c>
      <c r="K1111" s="10" t="s">
        <v>7465</v>
      </c>
      <c r="L1111" s="10" t="s">
        <v>7465</v>
      </c>
      <c r="M1111" s="10" t="s">
        <v>7465</v>
      </c>
      <c r="N1111" s="14">
        <f t="shared" si="573"/>
        <v>0</v>
      </c>
      <c r="O1111" s="15" t="e">
        <f t="shared" si="574"/>
        <v>#VALUE!</v>
      </c>
      <c r="P1111" s="15" t="e">
        <f t="shared" si="575"/>
        <v>#VALUE!</v>
      </c>
      <c r="Q1111" s="17" t="e">
        <f>VLOOKUP($A1111,'DATA PENGUKURAN GARDU'!$A:$BS,42,0)</f>
        <v>#N/A</v>
      </c>
      <c r="R1111" s="18" t="e">
        <f t="shared" si="576"/>
        <v>#N/A</v>
      </c>
      <c r="S1111" s="17" t="e">
        <f>VLOOKUP($A1111,'DATA PENGUKURAN GARDU'!$A:$BS,44,0)</f>
        <v>#N/A</v>
      </c>
      <c r="T1111" s="18" t="e">
        <f t="shared" si="577"/>
        <v>#N/A</v>
      </c>
      <c r="U1111" s="17" t="e">
        <f>VLOOKUP($A1111,'DATA PENGUKURAN GARDU'!$A:$BS,46,0)</f>
        <v>#N/A</v>
      </c>
      <c r="V1111" s="18" t="e">
        <f t="shared" si="578"/>
        <v>#N/A</v>
      </c>
      <c r="W1111" s="17" t="e">
        <f>VLOOKUP($A1111,'DATA PENGUKURAN GARDU'!$A:$BS,48,0)</f>
        <v>#N/A</v>
      </c>
      <c r="X1111" s="17" t="e">
        <f>VLOOKUP($A1111,'DATA PENGUKURAN GARDU'!$A:$BS,53,0)</f>
        <v>#N/A</v>
      </c>
      <c r="Y1111" s="17" t="e">
        <f>VLOOKUP($A1111,'DATA PENGUKURAN GARDU'!$A:$BS,54,0)</f>
        <v>#N/A</v>
      </c>
      <c r="Z1111" s="17" t="e">
        <f>VLOOKUP($A1111,'DATA PENGUKURAN GARDU'!$A:$BS,55,0)</f>
        <v>#N/A</v>
      </c>
      <c r="AA1111" s="20" t="e">
        <f>VLOOKUP($B1111,'DATA PENGUKURAN GARDU'!$A:$BS,42,0)</f>
        <v>#N/A</v>
      </c>
      <c r="AB1111" s="21" t="e">
        <f t="shared" si="579"/>
        <v>#N/A</v>
      </c>
      <c r="AC1111" s="20" t="e">
        <f>VLOOKUP($B1111,'DATA PENGUKURAN GARDU'!$A:$BS,44,0)</f>
        <v>#N/A</v>
      </c>
      <c r="AD1111" s="21" t="e">
        <f t="shared" si="580"/>
        <v>#N/A</v>
      </c>
      <c r="AE1111" s="20" t="e">
        <f>VLOOKUP($B1111,'DATA PENGUKURAN GARDU'!$A:$BS,46,0)</f>
        <v>#N/A</v>
      </c>
      <c r="AF1111" s="21" t="e">
        <f t="shared" si="581"/>
        <v>#N/A</v>
      </c>
      <c r="AG1111" s="20" t="e">
        <f>VLOOKUP($B1111,'DATA PENGUKURAN GARDU'!$A:$BS,46,0)</f>
        <v>#N/A</v>
      </c>
      <c r="AH1111" s="20" t="e">
        <f>VLOOKUP($B1111,'DATA PENGUKURAN GARDU'!$A:$BS,53,0)</f>
        <v>#N/A</v>
      </c>
      <c r="AI1111" s="20" t="e">
        <f>VLOOKUP($B1111,'DATA PENGUKURAN GARDU'!$A:$BS,54,0)</f>
        <v>#N/A</v>
      </c>
      <c r="AJ1111" s="17" t="e">
        <f>VLOOKUP($C1111,'DATA PENGUKURAN GARDU'!$A:$BS,42,0)</f>
        <v>#N/A</v>
      </c>
      <c r="AK1111" s="23" t="e">
        <f t="shared" si="582"/>
        <v>#N/A</v>
      </c>
      <c r="AL1111" s="17" t="e">
        <f>VLOOKUP($C1111,'DATA PENGUKURAN GARDU'!$A:$BS,44,0)</f>
        <v>#N/A</v>
      </c>
      <c r="AM1111" s="23" t="e">
        <f t="shared" si="583"/>
        <v>#N/A</v>
      </c>
      <c r="AN1111" s="17" t="e">
        <f>VLOOKUP($C1111,'DATA PENGUKURAN GARDU'!$A:$BS,46,0)</f>
        <v>#N/A</v>
      </c>
      <c r="AO1111" s="23" t="e">
        <f t="shared" si="584"/>
        <v>#N/A</v>
      </c>
      <c r="AP1111" s="17" t="e">
        <f>VLOOKUP($C1111,'DATA PENGUKURAN GARDU'!$A:$BS,46,0)</f>
        <v>#N/A</v>
      </c>
      <c r="AQ1111" s="17" t="e">
        <f>VLOOKUP($C1111,'DATA PENGUKURAN GARDU'!$A:$BS,53,0)</f>
        <v>#N/A</v>
      </c>
      <c r="AR1111" s="17" t="e">
        <f>VLOOKUP($C1111,'DATA PENGUKURAN GARDU'!$A:$BS,54,0)</f>
        <v>#N/A</v>
      </c>
      <c r="AS1111" s="20" t="e">
        <f>VLOOKUP($D1111,'DATA PENGUKURAN GARDU'!$A:$BS,42,0)</f>
        <v>#N/A</v>
      </c>
      <c r="AT1111" s="21" t="e">
        <f t="shared" si="585"/>
        <v>#N/A</v>
      </c>
      <c r="AU1111" s="20" t="e">
        <f>VLOOKUP($D1111,'DATA PENGUKURAN GARDU'!$A:$BS,44,0)</f>
        <v>#N/A</v>
      </c>
      <c r="AV1111" s="21" t="e">
        <f t="shared" si="586"/>
        <v>#N/A</v>
      </c>
      <c r="AW1111" s="20" t="e">
        <f>VLOOKUP($D1111,'DATA PENGUKURAN GARDU'!$A:$BS,46,0)</f>
        <v>#N/A</v>
      </c>
      <c r="AX1111" s="21" t="e">
        <f t="shared" si="587"/>
        <v>#N/A</v>
      </c>
      <c r="AY1111" s="20" t="e">
        <f>VLOOKUP($D1111,'DATA PENGUKURAN GARDU'!$A:$BS,46,0)</f>
        <v>#N/A</v>
      </c>
      <c r="AZ1111" s="20" t="e">
        <f>VLOOKUP($D1111,'DATA PENGUKURAN GARDU'!$A:$BS,53,0)</f>
        <v>#N/A</v>
      </c>
      <c r="BA1111" s="20" t="e">
        <f>VLOOKUP($D1111,'DATA PENGUKURAN GARDU'!$A:$BS,54,0)</f>
        <v>#N/A</v>
      </c>
      <c r="BB1111" s="17" t="e">
        <f>VLOOKUP($E1111,'DATA PENGUKURAN GARDU'!$A:$BS,42,0)</f>
        <v>#N/A</v>
      </c>
      <c r="BC1111" s="23" t="e">
        <f t="shared" si="588"/>
        <v>#N/A</v>
      </c>
      <c r="BD1111" s="17" t="e">
        <f>VLOOKUP($E1111,'DATA PENGUKURAN GARDU'!$A:$BS,44,0)</f>
        <v>#N/A</v>
      </c>
      <c r="BE1111" s="23" t="e">
        <f t="shared" si="589"/>
        <v>#N/A</v>
      </c>
      <c r="BF1111" s="17" t="e">
        <f>VLOOKUP($E1111,'DATA PENGUKURAN GARDU'!$A:$BS,46,0)</f>
        <v>#N/A</v>
      </c>
      <c r="BG1111" s="23" t="e">
        <f t="shared" si="590"/>
        <v>#N/A</v>
      </c>
      <c r="BH1111" s="17" t="e">
        <f>VLOOKUP($E1111,'DATA PENGUKURAN GARDU'!$A:$BS,46,0)</f>
        <v>#N/A</v>
      </c>
      <c r="BI1111" s="17" t="e">
        <f>VLOOKUP($E1111,'DATA PENGUKURAN GARDU'!$A:$BS,53,0)</f>
        <v>#N/A</v>
      </c>
      <c r="BJ1111" s="17" t="e">
        <f>VLOOKUP($E1111,'DATA PENGUKURAN GARDU'!$A:$BS,54,0)</f>
        <v>#N/A</v>
      </c>
      <c r="BK1111" s="20" t="e">
        <f t="shared" si="591"/>
        <v>#N/A</v>
      </c>
      <c r="BL1111" s="20" t="e">
        <f t="shared" si="592"/>
        <v>#N/A</v>
      </c>
      <c r="BM1111" s="20" t="e">
        <f t="shared" si="593"/>
        <v>#N/A</v>
      </c>
      <c r="BN1111" s="25" t="e">
        <f t="shared" si="594"/>
        <v>#N/A</v>
      </c>
      <c r="BO1111" s="26" t="str">
        <f t="shared" si="595"/>
        <v>0</v>
      </c>
      <c r="BP1111" s="21" t="e">
        <f t="shared" si="596"/>
        <v>#VALUE!</v>
      </c>
      <c r="BQ1111" s="20" t="e">
        <f t="shared" si="597"/>
        <v>#N/A</v>
      </c>
      <c r="BR1111" s="20" t="e">
        <v>#N/A</v>
      </c>
      <c r="BS1111" s="9" t="e">
        <v>#N/A</v>
      </c>
      <c r="BT1111" s="2" t="e">
        <f t="shared" si="598"/>
        <v>#VALUE!</v>
      </c>
      <c r="BU1111" s="2" t="e">
        <f t="shared" si="566"/>
        <v>#N/A</v>
      </c>
      <c r="BV1111" s="2" t="e">
        <f t="shared" si="567"/>
        <v>#N/A</v>
      </c>
    </row>
    <row r="1112" s="2" customFormat="1" ht="22.95" customHeight="1" spans="1:74">
      <c r="A1112" s="9" t="str">
        <f t="shared" si="568"/>
        <v>K-215Induk</v>
      </c>
      <c r="B1112" s="9" t="str">
        <f t="shared" si="569"/>
        <v>K-215jurusan 1</v>
      </c>
      <c r="C1112" s="9" t="str">
        <f t="shared" si="570"/>
        <v>K-215jurusan 2</v>
      </c>
      <c r="D1112" s="9" t="str">
        <f t="shared" si="571"/>
        <v>K-215jurusan 3</v>
      </c>
      <c r="E1112" s="9" t="str">
        <f t="shared" si="572"/>
        <v>K-215jurusan 4</v>
      </c>
      <c r="F1112" s="10" t="s">
        <v>136</v>
      </c>
      <c r="G1112" s="10" t="s">
        <v>132</v>
      </c>
      <c r="H1112" s="10" t="s">
        <v>1346</v>
      </c>
      <c r="I1112" s="10">
        <v>0.713019</v>
      </c>
      <c r="J1112" s="10">
        <v>124.290506</v>
      </c>
      <c r="K1112" s="10" t="s">
        <v>7465</v>
      </c>
      <c r="L1112" s="10" t="s">
        <v>7465</v>
      </c>
      <c r="M1112" s="10" t="s">
        <v>7465</v>
      </c>
      <c r="N1112" s="14">
        <f t="shared" si="573"/>
        <v>0</v>
      </c>
      <c r="O1112" s="15" t="e">
        <f t="shared" si="574"/>
        <v>#VALUE!</v>
      </c>
      <c r="P1112" s="15" t="e">
        <f t="shared" si="575"/>
        <v>#VALUE!</v>
      </c>
      <c r="Q1112" s="17" t="e">
        <f>VLOOKUP($A1112,'DATA PENGUKURAN GARDU'!$A:$BS,42,0)</f>
        <v>#N/A</v>
      </c>
      <c r="R1112" s="18" t="e">
        <f t="shared" si="576"/>
        <v>#N/A</v>
      </c>
      <c r="S1112" s="17" t="e">
        <f>VLOOKUP($A1112,'DATA PENGUKURAN GARDU'!$A:$BS,44,0)</f>
        <v>#N/A</v>
      </c>
      <c r="T1112" s="18" t="e">
        <f t="shared" si="577"/>
        <v>#N/A</v>
      </c>
      <c r="U1112" s="17" t="e">
        <f>VLOOKUP($A1112,'DATA PENGUKURAN GARDU'!$A:$BS,46,0)</f>
        <v>#N/A</v>
      </c>
      <c r="V1112" s="18" t="e">
        <f t="shared" si="578"/>
        <v>#N/A</v>
      </c>
      <c r="W1112" s="17" t="e">
        <f>VLOOKUP($A1112,'DATA PENGUKURAN GARDU'!$A:$BS,48,0)</f>
        <v>#N/A</v>
      </c>
      <c r="X1112" s="17" t="e">
        <f>VLOOKUP($A1112,'DATA PENGUKURAN GARDU'!$A:$BS,53,0)</f>
        <v>#N/A</v>
      </c>
      <c r="Y1112" s="17" t="e">
        <f>VLOOKUP($A1112,'DATA PENGUKURAN GARDU'!$A:$BS,54,0)</f>
        <v>#N/A</v>
      </c>
      <c r="Z1112" s="17" t="e">
        <f>VLOOKUP($A1112,'DATA PENGUKURAN GARDU'!$A:$BS,55,0)</f>
        <v>#N/A</v>
      </c>
      <c r="AA1112" s="20" t="e">
        <f>VLOOKUP($B1112,'DATA PENGUKURAN GARDU'!$A:$BS,42,0)</f>
        <v>#N/A</v>
      </c>
      <c r="AB1112" s="21" t="e">
        <f t="shared" si="579"/>
        <v>#N/A</v>
      </c>
      <c r="AC1112" s="20" t="e">
        <f>VLOOKUP($B1112,'DATA PENGUKURAN GARDU'!$A:$BS,44,0)</f>
        <v>#N/A</v>
      </c>
      <c r="AD1112" s="21" t="e">
        <f t="shared" si="580"/>
        <v>#N/A</v>
      </c>
      <c r="AE1112" s="20" t="e">
        <f>VLOOKUP($B1112,'DATA PENGUKURAN GARDU'!$A:$BS,46,0)</f>
        <v>#N/A</v>
      </c>
      <c r="AF1112" s="21" t="e">
        <f t="shared" si="581"/>
        <v>#N/A</v>
      </c>
      <c r="AG1112" s="20" t="e">
        <f>VLOOKUP($B1112,'DATA PENGUKURAN GARDU'!$A:$BS,46,0)</f>
        <v>#N/A</v>
      </c>
      <c r="AH1112" s="20" t="e">
        <f>VLOOKUP($B1112,'DATA PENGUKURAN GARDU'!$A:$BS,53,0)</f>
        <v>#N/A</v>
      </c>
      <c r="AI1112" s="20" t="e">
        <f>VLOOKUP($B1112,'DATA PENGUKURAN GARDU'!$A:$BS,54,0)</f>
        <v>#N/A</v>
      </c>
      <c r="AJ1112" s="17" t="e">
        <f>VLOOKUP($C1112,'DATA PENGUKURAN GARDU'!$A:$BS,42,0)</f>
        <v>#N/A</v>
      </c>
      <c r="AK1112" s="23" t="e">
        <f t="shared" si="582"/>
        <v>#N/A</v>
      </c>
      <c r="AL1112" s="17" t="e">
        <f>VLOOKUP($C1112,'DATA PENGUKURAN GARDU'!$A:$BS,44,0)</f>
        <v>#N/A</v>
      </c>
      <c r="AM1112" s="23" t="e">
        <f t="shared" si="583"/>
        <v>#N/A</v>
      </c>
      <c r="AN1112" s="17" t="e">
        <f>VLOOKUP($C1112,'DATA PENGUKURAN GARDU'!$A:$BS,46,0)</f>
        <v>#N/A</v>
      </c>
      <c r="AO1112" s="23" t="e">
        <f t="shared" si="584"/>
        <v>#N/A</v>
      </c>
      <c r="AP1112" s="17" t="e">
        <f>VLOOKUP($C1112,'DATA PENGUKURAN GARDU'!$A:$BS,46,0)</f>
        <v>#N/A</v>
      </c>
      <c r="AQ1112" s="17" t="e">
        <f>VLOOKUP($C1112,'DATA PENGUKURAN GARDU'!$A:$BS,53,0)</f>
        <v>#N/A</v>
      </c>
      <c r="AR1112" s="17" t="e">
        <f>VLOOKUP($C1112,'DATA PENGUKURAN GARDU'!$A:$BS,54,0)</f>
        <v>#N/A</v>
      </c>
      <c r="AS1112" s="20" t="e">
        <f>VLOOKUP($D1112,'DATA PENGUKURAN GARDU'!$A:$BS,42,0)</f>
        <v>#N/A</v>
      </c>
      <c r="AT1112" s="21" t="e">
        <f t="shared" si="585"/>
        <v>#N/A</v>
      </c>
      <c r="AU1112" s="20" t="e">
        <f>VLOOKUP($D1112,'DATA PENGUKURAN GARDU'!$A:$BS,44,0)</f>
        <v>#N/A</v>
      </c>
      <c r="AV1112" s="21" t="e">
        <f t="shared" si="586"/>
        <v>#N/A</v>
      </c>
      <c r="AW1112" s="20" t="e">
        <f>VLOOKUP($D1112,'DATA PENGUKURAN GARDU'!$A:$BS,46,0)</f>
        <v>#N/A</v>
      </c>
      <c r="AX1112" s="21" t="e">
        <f t="shared" si="587"/>
        <v>#N/A</v>
      </c>
      <c r="AY1112" s="20" t="e">
        <f>VLOOKUP($D1112,'DATA PENGUKURAN GARDU'!$A:$BS,46,0)</f>
        <v>#N/A</v>
      </c>
      <c r="AZ1112" s="20" t="e">
        <f>VLOOKUP($D1112,'DATA PENGUKURAN GARDU'!$A:$BS,53,0)</f>
        <v>#N/A</v>
      </c>
      <c r="BA1112" s="20" t="e">
        <f>VLOOKUP($D1112,'DATA PENGUKURAN GARDU'!$A:$BS,54,0)</f>
        <v>#N/A</v>
      </c>
      <c r="BB1112" s="17" t="e">
        <f>VLOOKUP($E1112,'DATA PENGUKURAN GARDU'!$A:$BS,42,0)</f>
        <v>#N/A</v>
      </c>
      <c r="BC1112" s="23" t="e">
        <f t="shared" si="588"/>
        <v>#N/A</v>
      </c>
      <c r="BD1112" s="17" t="e">
        <f>VLOOKUP($E1112,'DATA PENGUKURAN GARDU'!$A:$BS,44,0)</f>
        <v>#N/A</v>
      </c>
      <c r="BE1112" s="23" t="e">
        <f t="shared" si="589"/>
        <v>#N/A</v>
      </c>
      <c r="BF1112" s="17" t="e">
        <f>VLOOKUP($E1112,'DATA PENGUKURAN GARDU'!$A:$BS,46,0)</f>
        <v>#N/A</v>
      </c>
      <c r="BG1112" s="23" t="e">
        <f t="shared" si="590"/>
        <v>#N/A</v>
      </c>
      <c r="BH1112" s="17" t="e">
        <f>VLOOKUP($E1112,'DATA PENGUKURAN GARDU'!$A:$BS,46,0)</f>
        <v>#N/A</v>
      </c>
      <c r="BI1112" s="17" t="e">
        <f>VLOOKUP($E1112,'DATA PENGUKURAN GARDU'!$A:$BS,53,0)</f>
        <v>#N/A</v>
      </c>
      <c r="BJ1112" s="17" t="e">
        <f>VLOOKUP($E1112,'DATA PENGUKURAN GARDU'!$A:$BS,54,0)</f>
        <v>#N/A</v>
      </c>
      <c r="BK1112" s="20" t="e">
        <f t="shared" si="591"/>
        <v>#N/A</v>
      </c>
      <c r="BL1112" s="20" t="e">
        <f t="shared" si="592"/>
        <v>#N/A</v>
      </c>
      <c r="BM1112" s="20" t="e">
        <f t="shared" si="593"/>
        <v>#N/A</v>
      </c>
      <c r="BN1112" s="25" t="e">
        <f t="shared" si="594"/>
        <v>#N/A</v>
      </c>
      <c r="BO1112" s="26" t="str">
        <f t="shared" si="595"/>
        <v>0</v>
      </c>
      <c r="BP1112" s="21" t="e">
        <f t="shared" si="596"/>
        <v>#VALUE!</v>
      </c>
      <c r="BQ1112" s="20" t="e">
        <f t="shared" si="597"/>
        <v>#N/A</v>
      </c>
      <c r="BR1112" s="20" t="e">
        <v>#N/A</v>
      </c>
      <c r="BS1112" s="9" t="e">
        <v>#N/A</v>
      </c>
      <c r="BT1112" s="2" t="e">
        <f t="shared" si="598"/>
        <v>#VALUE!</v>
      </c>
      <c r="BU1112" s="2" t="e">
        <f t="shared" si="566"/>
        <v>#N/A</v>
      </c>
      <c r="BV1112" s="2" t="e">
        <f t="shared" si="567"/>
        <v>#N/A</v>
      </c>
    </row>
    <row r="1113" s="2" customFormat="1" ht="22.95" customHeight="1" spans="1:74">
      <c r="A1113" s="9" t="str">
        <f t="shared" si="568"/>
        <v>K-231Induk</v>
      </c>
      <c r="B1113" s="9" t="str">
        <f t="shared" si="569"/>
        <v>K-231jurusan 1</v>
      </c>
      <c r="C1113" s="9" t="str">
        <f t="shared" si="570"/>
        <v>K-231jurusan 2</v>
      </c>
      <c r="D1113" s="9" t="str">
        <f t="shared" si="571"/>
        <v>K-231jurusan 3</v>
      </c>
      <c r="E1113" s="9" t="str">
        <f t="shared" si="572"/>
        <v>K-231jurusan 4</v>
      </c>
      <c r="F1113" s="10" t="s">
        <v>136</v>
      </c>
      <c r="G1113" s="10" t="s">
        <v>132</v>
      </c>
      <c r="H1113" s="10" t="s">
        <v>1347</v>
      </c>
      <c r="I1113" s="10">
        <v>0.721483</v>
      </c>
      <c r="J1113" s="10">
        <v>124.30125</v>
      </c>
      <c r="K1113" s="10" t="s">
        <v>7465</v>
      </c>
      <c r="L1113" s="10" t="s">
        <v>7465</v>
      </c>
      <c r="M1113" s="10" t="s">
        <v>7465</v>
      </c>
      <c r="N1113" s="14">
        <f t="shared" si="573"/>
        <v>0</v>
      </c>
      <c r="O1113" s="15" t="e">
        <f t="shared" si="574"/>
        <v>#VALUE!</v>
      </c>
      <c r="P1113" s="15" t="e">
        <f t="shared" si="575"/>
        <v>#VALUE!</v>
      </c>
      <c r="Q1113" s="17" t="e">
        <f>VLOOKUP($A1113,'DATA PENGUKURAN GARDU'!$A:$BS,42,0)</f>
        <v>#N/A</v>
      </c>
      <c r="R1113" s="18" t="e">
        <f t="shared" si="576"/>
        <v>#N/A</v>
      </c>
      <c r="S1113" s="17" t="e">
        <f>VLOOKUP($A1113,'DATA PENGUKURAN GARDU'!$A:$BS,44,0)</f>
        <v>#N/A</v>
      </c>
      <c r="T1113" s="18" t="e">
        <f t="shared" si="577"/>
        <v>#N/A</v>
      </c>
      <c r="U1113" s="17" t="e">
        <f>VLOOKUP($A1113,'DATA PENGUKURAN GARDU'!$A:$BS,46,0)</f>
        <v>#N/A</v>
      </c>
      <c r="V1113" s="18" t="e">
        <f t="shared" si="578"/>
        <v>#N/A</v>
      </c>
      <c r="W1113" s="17" t="e">
        <f>VLOOKUP($A1113,'DATA PENGUKURAN GARDU'!$A:$BS,48,0)</f>
        <v>#N/A</v>
      </c>
      <c r="X1113" s="17" t="e">
        <f>VLOOKUP($A1113,'DATA PENGUKURAN GARDU'!$A:$BS,53,0)</f>
        <v>#N/A</v>
      </c>
      <c r="Y1113" s="17" t="e">
        <f>VLOOKUP($A1113,'DATA PENGUKURAN GARDU'!$A:$BS,54,0)</f>
        <v>#N/A</v>
      </c>
      <c r="Z1113" s="17" t="e">
        <f>VLOOKUP($A1113,'DATA PENGUKURAN GARDU'!$A:$BS,55,0)</f>
        <v>#N/A</v>
      </c>
      <c r="AA1113" s="20" t="e">
        <f>VLOOKUP($B1113,'DATA PENGUKURAN GARDU'!$A:$BS,42,0)</f>
        <v>#N/A</v>
      </c>
      <c r="AB1113" s="21" t="e">
        <f t="shared" si="579"/>
        <v>#N/A</v>
      </c>
      <c r="AC1113" s="20" t="e">
        <f>VLOOKUP($B1113,'DATA PENGUKURAN GARDU'!$A:$BS,44,0)</f>
        <v>#N/A</v>
      </c>
      <c r="AD1113" s="21" t="e">
        <f t="shared" si="580"/>
        <v>#N/A</v>
      </c>
      <c r="AE1113" s="20" t="e">
        <f>VLOOKUP($B1113,'DATA PENGUKURAN GARDU'!$A:$BS,46,0)</f>
        <v>#N/A</v>
      </c>
      <c r="AF1113" s="21" t="e">
        <f t="shared" si="581"/>
        <v>#N/A</v>
      </c>
      <c r="AG1113" s="20" t="e">
        <f>VLOOKUP($B1113,'DATA PENGUKURAN GARDU'!$A:$BS,46,0)</f>
        <v>#N/A</v>
      </c>
      <c r="AH1113" s="20" t="e">
        <f>VLOOKUP($B1113,'DATA PENGUKURAN GARDU'!$A:$BS,53,0)</f>
        <v>#N/A</v>
      </c>
      <c r="AI1113" s="20" t="e">
        <f>VLOOKUP($B1113,'DATA PENGUKURAN GARDU'!$A:$BS,54,0)</f>
        <v>#N/A</v>
      </c>
      <c r="AJ1113" s="17" t="e">
        <f>VLOOKUP($C1113,'DATA PENGUKURAN GARDU'!$A:$BS,42,0)</f>
        <v>#N/A</v>
      </c>
      <c r="AK1113" s="23" t="e">
        <f t="shared" si="582"/>
        <v>#N/A</v>
      </c>
      <c r="AL1113" s="17" t="e">
        <f>VLOOKUP($C1113,'DATA PENGUKURAN GARDU'!$A:$BS,44,0)</f>
        <v>#N/A</v>
      </c>
      <c r="AM1113" s="23" t="e">
        <f t="shared" si="583"/>
        <v>#N/A</v>
      </c>
      <c r="AN1113" s="17" t="e">
        <f>VLOOKUP($C1113,'DATA PENGUKURAN GARDU'!$A:$BS,46,0)</f>
        <v>#N/A</v>
      </c>
      <c r="AO1113" s="23" t="e">
        <f t="shared" si="584"/>
        <v>#N/A</v>
      </c>
      <c r="AP1113" s="17" t="e">
        <f>VLOOKUP($C1113,'DATA PENGUKURAN GARDU'!$A:$BS,46,0)</f>
        <v>#N/A</v>
      </c>
      <c r="AQ1113" s="17" t="e">
        <f>VLOOKUP($C1113,'DATA PENGUKURAN GARDU'!$A:$BS,53,0)</f>
        <v>#N/A</v>
      </c>
      <c r="AR1113" s="17" t="e">
        <f>VLOOKUP($C1113,'DATA PENGUKURAN GARDU'!$A:$BS,54,0)</f>
        <v>#N/A</v>
      </c>
      <c r="AS1113" s="20" t="e">
        <f>VLOOKUP($D1113,'DATA PENGUKURAN GARDU'!$A:$BS,42,0)</f>
        <v>#N/A</v>
      </c>
      <c r="AT1113" s="21" t="e">
        <f t="shared" si="585"/>
        <v>#N/A</v>
      </c>
      <c r="AU1113" s="20" t="e">
        <f>VLOOKUP($D1113,'DATA PENGUKURAN GARDU'!$A:$BS,44,0)</f>
        <v>#N/A</v>
      </c>
      <c r="AV1113" s="21" t="e">
        <f t="shared" si="586"/>
        <v>#N/A</v>
      </c>
      <c r="AW1113" s="20" t="e">
        <f>VLOOKUP($D1113,'DATA PENGUKURAN GARDU'!$A:$BS,46,0)</f>
        <v>#N/A</v>
      </c>
      <c r="AX1113" s="21" t="e">
        <f t="shared" si="587"/>
        <v>#N/A</v>
      </c>
      <c r="AY1113" s="20" t="e">
        <f>VLOOKUP($D1113,'DATA PENGUKURAN GARDU'!$A:$BS,46,0)</f>
        <v>#N/A</v>
      </c>
      <c r="AZ1113" s="20" t="e">
        <f>VLOOKUP($D1113,'DATA PENGUKURAN GARDU'!$A:$BS,53,0)</f>
        <v>#N/A</v>
      </c>
      <c r="BA1113" s="20" t="e">
        <f>VLOOKUP($D1113,'DATA PENGUKURAN GARDU'!$A:$BS,54,0)</f>
        <v>#N/A</v>
      </c>
      <c r="BB1113" s="17" t="e">
        <f>VLOOKUP($E1113,'DATA PENGUKURAN GARDU'!$A:$BS,42,0)</f>
        <v>#N/A</v>
      </c>
      <c r="BC1113" s="23" t="e">
        <f t="shared" si="588"/>
        <v>#N/A</v>
      </c>
      <c r="BD1113" s="17" t="e">
        <f>VLOOKUP($E1113,'DATA PENGUKURAN GARDU'!$A:$BS,44,0)</f>
        <v>#N/A</v>
      </c>
      <c r="BE1113" s="23" t="e">
        <f t="shared" si="589"/>
        <v>#N/A</v>
      </c>
      <c r="BF1113" s="17" t="e">
        <f>VLOOKUP($E1113,'DATA PENGUKURAN GARDU'!$A:$BS,46,0)</f>
        <v>#N/A</v>
      </c>
      <c r="BG1113" s="23" t="e">
        <f t="shared" si="590"/>
        <v>#N/A</v>
      </c>
      <c r="BH1113" s="17" t="e">
        <f>VLOOKUP($E1113,'DATA PENGUKURAN GARDU'!$A:$BS,46,0)</f>
        <v>#N/A</v>
      </c>
      <c r="BI1113" s="17" t="e">
        <f>VLOOKUP($E1113,'DATA PENGUKURAN GARDU'!$A:$BS,53,0)</f>
        <v>#N/A</v>
      </c>
      <c r="BJ1113" s="17" t="e">
        <f>VLOOKUP($E1113,'DATA PENGUKURAN GARDU'!$A:$BS,54,0)</f>
        <v>#N/A</v>
      </c>
      <c r="BK1113" s="20" t="e">
        <f t="shared" si="591"/>
        <v>#N/A</v>
      </c>
      <c r="BL1113" s="20" t="e">
        <f t="shared" si="592"/>
        <v>#N/A</v>
      </c>
      <c r="BM1113" s="20" t="e">
        <f t="shared" si="593"/>
        <v>#N/A</v>
      </c>
      <c r="BN1113" s="25" t="e">
        <f t="shared" si="594"/>
        <v>#N/A</v>
      </c>
      <c r="BO1113" s="26" t="str">
        <f t="shared" si="595"/>
        <v>0</v>
      </c>
      <c r="BP1113" s="21" t="e">
        <f t="shared" si="596"/>
        <v>#VALUE!</v>
      </c>
      <c r="BQ1113" s="20" t="e">
        <f t="shared" si="597"/>
        <v>#N/A</v>
      </c>
      <c r="BR1113" s="20" t="e">
        <v>#N/A</v>
      </c>
      <c r="BS1113" s="9" t="e">
        <v>#N/A</v>
      </c>
      <c r="BT1113" s="2" t="e">
        <f t="shared" si="598"/>
        <v>#VALUE!</v>
      </c>
      <c r="BU1113" s="2" t="e">
        <f t="shared" si="566"/>
        <v>#N/A</v>
      </c>
      <c r="BV1113" s="2" t="e">
        <f t="shared" si="567"/>
        <v>#N/A</v>
      </c>
    </row>
    <row r="1114" s="2" customFormat="1" ht="22.95" customHeight="1" spans="1:74">
      <c r="A1114" s="9" t="str">
        <f t="shared" si="568"/>
        <v>K-234Induk</v>
      </c>
      <c r="B1114" s="9" t="str">
        <f t="shared" si="569"/>
        <v>K-234jurusan 1</v>
      </c>
      <c r="C1114" s="9" t="str">
        <f t="shared" si="570"/>
        <v>K-234jurusan 2</v>
      </c>
      <c r="D1114" s="9" t="str">
        <f t="shared" si="571"/>
        <v>K-234jurusan 3</v>
      </c>
      <c r="E1114" s="9" t="str">
        <f t="shared" si="572"/>
        <v>K-234jurusan 4</v>
      </c>
      <c r="F1114" s="10" t="s">
        <v>136</v>
      </c>
      <c r="G1114" s="10" t="s">
        <v>132</v>
      </c>
      <c r="H1114" s="10" t="s">
        <v>1348</v>
      </c>
      <c r="I1114" s="10">
        <v>0.717167</v>
      </c>
      <c r="J1114" s="10">
        <v>124.306867</v>
      </c>
      <c r="K1114" s="10" t="s">
        <v>7465</v>
      </c>
      <c r="L1114" s="10" t="s">
        <v>7465</v>
      </c>
      <c r="M1114" s="10" t="s">
        <v>7465</v>
      </c>
      <c r="N1114" s="14">
        <f t="shared" si="573"/>
        <v>0</v>
      </c>
      <c r="O1114" s="15" t="e">
        <f t="shared" si="574"/>
        <v>#VALUE!</v>
      </c>
      <c r="P1114" s="15" t="e">
        <f t="shared" si="575"/>
        <v>#VALUE!</v>
      </c>
      <c r="Q1114" s="17" t="e">
        <f>VLOOKUP($A1114,'DATA PENGUKURAN GARDU'!$A:$BS,42,0)</f>
        <v>#N/A</v>
      </c>
      <c r="R1114" s="18" t="e">
        <f t="shared" si="576"/>
        <v>#N/A</v>
      </c>
      <c r="S1114" s="17" t="e">
        <f>VLOOKUP($A1114,'DATA PENGUKURAN GARDU'!$A:$BS,44,0)</f>
        <v>#N/A</v>
      </c>
      <c r="T1114" s="18" t="e">
        <f t="shared" si="577"/>
        <v>#N/A</v>
      </c>
      <c r="U1114" s="17" t="e">
        <f>VLOOKUP($A1114,'DATA PENGUKURAN GARDU'!$A:$BS,46,0)</f>
        <v>#N/A</v>
      </c>
      <c r="V1114" s="18" t="e">
        <f t="shared" si="578"/>
        <v>#N/A</v>
      </c>
      <c r="W1114" s="17" t="e">
        <f>VLOOKUP($A1114,'DATA PENGUKURAN GARDU'!$A:$BS,48,0)</f>
        <v>#N/A</v>
      </c>
      <c r="X1114" s="17" t="e">
        <f>VLOOKUP($A1114,'DATA PENGUKURAN GARDU'!$A:$BS,53,0)</f>
        <v>#N/A</v>
      </c>
      <c r="Y1114" s="17" t="e">
        <f>VLOOKUP($A1114,'DATA PENGUKURAN GARDU'!$A:$BS,54,0)</f>
        <v>#N/A</v>
      </c>
      <c r="Z1114" s="17" t="e">
        <f>VLOOKUP($A1114,'DATA PENGUKURAN GARDU'!$A:$BS,55,0)</f>
        <v>#N/A</v>
      </c>
      <c r="AA1114" s="20" t="e">
        <f>VLOOKUP($B1114,'DATA PENGUKURAN GARDU'!$A:$BS,42,0)</f>
        <v>#N/A</v>
      </c>
      <c r="AB1114" s="21" t="e">
        <f t="shared" si="579"/>
        <v>#N/A</v>
      </c>
      <c r="AC1114" s="20" t="e">
        <f>VLOOKUP($B1114,'DATA PENGUKURAN GARDU'!$A:$BS,44,0)</f>
        <v>#N/A</v>
      </c>
      <c r="AD1114" s="21" t="e">
        <f t="shared" si="580"/>
        <v>#N/A</v>
      </c>
      <c r="AE1114" s="20" t="e">
        <f>VLOOKUP($B1114,'DATA PENGUKURAN GARDU'!$A:$BS,46,0)</f>
        <v>#N/A</v>
      </c>
      <c r="AF1114" s="21" t="e">
        <f t="shared" si="581"/>
        <v>#N/A</v>
      </c>
      <c r="AG1114" s="20" t="e">
        <f>VLOOKUP($B1114,'DATA PENGUKURAN GARDU'!$A:$BS,46,0)</f>
        <v>#N/A</v>
      </c>
      <c r="AH1114" s="20" t="e">
        <f>VLOOKUP($B1114,'DATA PENGUKURAN GARDU'!$A:$BS,53,0)</f>
        <v>#N/A</v>
      </c>
      <c r="AI1114" s="20" t="e">
        <f>VLOOKUP($B1114,'DATA PENGUKURAN GARDU'!$A:$BS,54,0)</f>
        <v>#N/A</v>
      </c>
      <c r="AJ1114" s="17" t="e">
        <f>VLOOKUP($C1114,'DATA PENGUKURAN GARDU'!$A:$BS,42,0)</f>
        <v>#N/A</v>
      </c>
      <c r="AK1114" s="23" t="e">
        <f t="shared" si="582"/>
        <v>#N/A</v>
      </c>
      <c r="AL1114" s="17" t="e">
        <f>VLOOKUP($C1114,'DATA PENGUKURAN GARDU'!$A:$BS,44,0)</f>
        <v>#N/A</v>
      </c>
      <c r="AM1114" s="23" t="e">
        <f t="shared" si="583"/>
        <v>#N/A</v>
      </c>
      <c r="AN1114" s="17" t="e">
        <f>VLOOKUP($C1114,'DATA PENGUKURAN GARDU'!$A:$BS,46,0)</f>
        <v>#N/A</v>
      </c>
      <c r="AO1114" s="23" t="e">
        <f t="shared" si="584"/>
        <v>#N/A</v>
      </c>
      <c r="AP1114" s="17" t="e">
        <f>VLOOKUP($C1114,'DATA PENGUKURAN GARDU'!$A:$BS,46,0)</f>
        <v>#N/A</v>
      </c>
      <c r="AQ1114" s="17" t="e">
        <f>VLOOKUP($C1114,'DATA PENGUKURAN GARDU'!$A:$BS,53,0)</f>
        <v>#N/A</v>
      </c>
      <c r="AR1114" s="17" t="e">
        <f>VLOOKUP($C1114,'DATA PENGUKURAN GARDU'!$A:$BS,54,0)</f>
        <v>#N/A</v>
      </c>
      <c r="AS1114" s="20" t="e">
        <f>VLOOKUP($D1114,'DATA PENGUKURAN GARDU'!$A:$BS,42,0)</f>
        <v>#N/A</v>
      </c>
      <c r="AT1114" s="21" t="e">
        <f t="shared" si="585"/>
        <v>#N/A</v>
      </c>
      <c r="AU1114" s="20" t="e">
        <f>VLOOKUP($D1114,'DATA PENGUKURAN GARDU'!$A:$BS,44,0)</f>
        <v>#N/A</v>
      </c>
      <c r="AV1114" s="21" t="e">
        <f t="shared" si="586"/>
        <v>#N/A</v>
      </c>
      <c r="AW1114" s="20" t="e">
        <f>VLOOKUP($D1114,'DATA PENGUKURAN GARDU'!$A:$BS,46,0)</f>
        <v>#N/A</v>
      </c>
      <c r="AX1114" s="21" t="e">
        <f t="shared" si="587"/>
        <v>#N/A</v>
      </c>
      <c r="AY1114" s="20" t="e">
        <f>VLOOKUP($D1114,'DATA PENGUKURAN GARDU'!$A:$BS,46,0)</f>
        <v>#N/A</v>
      </c>
      <c r="AZ1114" s="20" t="e">
        <f>VLOOKUP($D1114,'DATA PENGUKURAN GARDU'!$A:$BS,53,0)</f>
        <v>#N/A</v>
      </c>
      <c r="BA1114" s="20" t="e">
        <f>VLOOKUP($D1114,'DATA PENGUKURAN GARDU'!$A:$BS,54,0)</f>
        <v>#N/A</v>
      </c>
      <c r="BB1114" s="17" t="e">
        <f>VLOOKUP($E1114,'DATA PENGUKURAN GARDU'!$A:$BS,42,0)</f>
        <v>#N/A</v>
      </c>
      <c r="BC1114" s="23" t="e">
        <f t="shared" si="588"/>
        <v>#N/A</v>
      </c>
      <c r="BD1114" s="17" t="e">
        <f>VLOOKUP($E1114,'DATA PENGUKURAN GARDU'!$A:$BS,44,0)</f>
        <v>#N/A</v>
      </c>
      <c r="BE1114" s="23" t="e">
        <f t="shared" si="589"/>
        <v>#N/A</v>
      </c>
      <c r="BF1114" s="17" t="e">
        <f>VLOOKUP($E1114,'DATA PENGUKURAN GARDU'!$A:$BS,46,0)</f>
        <v>#N/A</v>
      </c>
      <c r="BG1114" s="23" t="e">
        <f t="shared" si="590"/>
        <v>#N/A</v>
      </c>
      <c r="BH1114" s="17" t="e">
        <f>VLOOKUP($E1114,'DATA PENGUKURAN GARDU'!$A:$BS,46,0)</f>
        <v>#N/A</v>
      </c>
      <c r="BI1114" s="17" t="e">
        <f>VLOOKUP($E1114,'DATA PENGUKURAN GARDU'!$A:$BS,53,0)</f>
        <v>#N/A</v>
      </c>
      <c r="BJ1114" s="17" t="e">
        <f>VLOOKUP($E1114,'DATA PENGUKURAN GARDU'!$A:$BS,54,0)</f>
        <v>#N/A</v>
      </c>
      <c r="BK1114" s="20" t="e">
        <f t="shared" si="591"/>
        <v>#N/A</v>
      </c>
      <c r="BL1114" s="20" t="e">
        <f t="shared" si="592"/>
        <v>#N/A</v>
      </c>
      <c r="BM1114" s="20" t="e">
        <f t="shared" si="593"/>
        <v>#N/A</v>
      </c>
      <c r="BN1114" s="25" t="e">
        <f t="shared" si="594"/>
        <v>#N/A</v>
      </c>
      <c r="BO1114" s="26" t="str">
        <f t="shared" si="595"/>
        <v>0</v>
      </c>
      <c r="BP1114" s="21" t="e">
        <f t="shared" si="596"/>
        <v>#VALUE!</v>
      </c>
      <c r="BQ1114" s="20" t="e">
        <f t="shared" si="597"/>
        <v>#N/A</v>
      </c>
      <c r="BR1114" s="20" t="e">
        <v>#N/A</v>
      </c>
      <c r="BS1114" s="9" t="e">
        <v>#N/A</v>
      </c>
      <c r="BT1114" s="2" t="e">
        <f t="shared" si="598"/>
        <v>#VALUE!</v>
      </c>
      <c r="BU1114" s="2" t="e">
        <f t="shared" si="566"/>
        <v>#N/A</v>
      </c>
      <c r="BV1114" s="2" t="e">
        <f t="shared" si="567"/>
        <v>#N/A</v>
      </c>
    </row>
    <row r="1115" s="2" customFormat="1" ht="22.95" customHeight="1" spans="1:74">
      <c r="A1115" s="9" t="str">
        <f t="shared" si="568"/>
        <v>K-271.1Induk</v>
      </c>
      <c r="B1115" s="9" t="str">
        <f t="shared" si="569"/>
        <v>K-271.1jurusan 1</v>
      </c>
      <c r="C1115" s="9" t="str">
        <f t="shared" si="570"/>
        <v>K-271.1jurusan 2</v>
      </c>
      <c r="D1115" s="9" t="str">
        <f t="shared" si="571"/>
        <v>K-271.1jurusan 3</v>
      </c>
      <c r="E1115" s="9" t="str">
        <f t="shared" si="572"/>
        <v>K-271.1jurusan 4</v>
      </c>
      <c r="F1115" s="10" t="s">
        <v>131</v>
      </c>
      <c r="G1115" s="10" t="s">
        <v>132</v>
      </c>
      <c r="H1115" s="10" t="s">
        <v>1349</v>
      </c>
      <c r="I1115" s="10">
        <v>0.623775</v>
      </c>
      <c r="J1115" s="10">
        <v>124.280329</v>
      </c>
      <c r="K1115" s="10" t="s">
        <v>7465</v>
      </c>
      <c r="L1115" s="10" t="s">
        <v>7465</v>
      </c>
      <c r="M1115" s="10" t="s">
        <v>7465</v>
      </c>
      <c r="N1115" s="14">
        <f t="shared" si="573"/>
        <v>0</v>
      </c>
      <c r="O1115" s="15" t="e">
        <f t="shared" si="574"/>
        <v>#VALUE!</v>
      </c>
      <c r="P1115" s="15" t="e">
        <f t="shared" si="575"/>
        <v>#VALUE!</v>
      </c>
      <c r="Q1115" s="17" t="e">
        <f>VLOOKUP($A1115,'DATA PENGUKURAN GARDU'!$A:$BS,42,0)</f>
        <v>#N/A</v>
      </c>
      <c r="R1115" s="18" t="e">
        <f t="shared" si="576"/>
        <v>#N/A</v>
      </c>
      <c r="S1115" s="17" t="e">
        <f>VLOOKUP($A1115,'DATA PENGUKURAN GARDU'!$A:$BS,44,0)</f>
        <v>#N/A</v>
      </c>
      <c r="T1115" s="18" t="e">
        <f t="shared" si="577"/>
        <v>#N/A</v>
      </c>
      <c r="U1115" s="17" t="e">
        <f>VLOOKUP($A1115,'DATA PENGUKURAN GARDU'!$A:$BS,46,0)</f>
        <v>#N/A</v>
      </c>
      <c r="V1115" s="18" t="e">
        <f t="shared" si="578"/>
        <v>#N/A</v>
      </c>
      <c r="W1115" s="17" t="e">
        <f>VLOOKUP($A1115,'DATA PENGUKURAN GARDU'!$A:$BS,48,0)</f>
        <v>#N/A</v>
      </c>
      <c r="X1115" s="17" t="e">
        <f>VLOOKUP($A1115,'DATA PENGUKURAN GARDU'!$A:$BS,53,0)</f>
        <v>#N/A</v>
      </c>
      <c r="Y1115" s="17" t="e">
        <f>VLOOKUP($A1115,'DATA PENGUKURAN GARDU'!$A:$BS,54,0)</f>
        <v>#N/A</v>
      </c>
      <c r="Z1115" s="17" t="e">
        <f>VLOOKUP($A1115,'DATA PENGUKURAN GARDU'!$A:$BS,55,0)</f>
        <v>#N/A</v>
      </c>
      <c r="AA1115" s="20" t="e">
        <f>VLOOKUP($B1115,'DATA PENGUKURAN GARDU'!$A:$BS,42,0)</f>
        <v>#N/A</v>
      </c>
      <c r="AB1115" s="21" t="e">
        <f t="shared" si="579"/>
        <v>#N/A</v>
      </c>
      <c r="AC1115" s="20" t="e">
        <f>VLOOKUP($B1115,'DATA PENGUKURAN GARDU'!$A:$BS,44,0)</f>
        <v>#N/A</v>
      </c>
      <c r="AD1115" s="21" t="e">
        <f t="shared" si="580"/>
        <v>#N/A</v>
      </c>
      <c r="AE1115" s="20" t="e">
        <f>VLOOKUP($B1115,'DATA PENGUKURAN GARDU'!$A:$BS,46,0)</f>
        <v>#N/A</v>
      </c>
      <c r="AF1115" s="21" t="e">
        <f t="shared" si="581"/>
        <v>#N/A</v>
      </c>
      <c r="AG1115" s="20" t="e">
        <f>VLOOKUP($B1115,'DATA PENGUKURAN GARDU'!$A:$BS,46,0)</f>
        <v>#N/A</v>
      </c>
      <c r="AH1115" s="20" t="e">
        <f>VLOOKUP($B1115,'DATA PENGUKURAN GARDU'!$A:$BS,53,0)</f>
        <v>#N/A</v>
      </c>
      <c r="AI1115" s="20" t="e">
        <f>VLOOKUP($B1115,'DATA PENGUKURAN GARDU'!$A:$BS,54,0)</f>
        <v>#N/A</v>
      </c>
      <c r="AJ1115" s="17" t="e">
        <f>VLOOKUP($C1115,'DATA PENGUKURAN GARDU'!$A:$BS,42,0)</f>
        <v>#N/A</v>
      </c>
      <c r="AK1115" s="23" t="e">
        <f t="shared" si="582"/>
        <v>#N/A</v>
      </c>
      <c r="AL1115" s="17" t="e">
        <f>VLOOKUP($C1115,'DATA PENGUKURAN GARDU'!$A:$BS,44,0)</f>
        <v>#N/A</v>
      </c>
      <c r="AM1115" s="23" t="e">
        <f t="shared" si="583"/>
        <v>#N/A</v>
      </c>
      <c r="AN1115" s="17" t="e">
        <f>VLOOKUP($C1115,'DATA PENGUKURAN GARDU'!$A:$BS,46,0)</f>
        <v>#N/A</v>
      </c>
      <c r="AO1115" s="23" t="e">
        <f t="shared" si="584"/>
        <v>#N/A</v>
      </c>
      <c r="AP1115" s="17" t="e">
        <f>VLOOKUP($C1115,'DATA PENGUKURAN GARDU'!$A:$BS,46,0)</f>
        <v>#N/A</v>
      </c>
      <c r="AQ1115" s="17" t="e">
        <f>VLOOKUP($C1115,'DATA PENGUKURAN GARDU'!$A:$BS,53,0)</f>
        <v>#N/A</v>
      </c>
      <c r="AR1115" s="17" t="e">
        <f>VLOOKUP($C1115,'DATA PENGUKURAN GARDU'!$A:$BS,54,0)</f>
        <v>#N/A</v>
      </c>
      <c r="AS1115" s="20" t="e">
        <f>VLOOKUP($D1115,'DATA PENGUKURAN GARDU'!$A:$BS,42,0)</f>
        <v>#N/A</v>
      </c>
      <c r="AT1115" s="21" t="e">
        <f t="shared" si="585"/>
        <v>#N/A</v>
      </c>
      <c r="AU1115" s="20" t="e">
        <f>VLOOKUP($D1115,'DATA PENGUKURAN GARDU'!$A:$BS,44,0)</f>
        <v>#N/A</v>
      </c>
      <c r="AV1115" s="21" t="e">
        <f t="shared" si="586"/>
        <v>#N/A</v>
      </c>
      <c r="AW1115" s="20" t="e">
        <f>VLOOKUP($D1115,'DATA PENGUKURAN GARDU'!$A:$BS,46,0)</f>
        <v>#N/A</v>
      </c>
      <c r="AX1115" s="21" t="e">
        <f t="shared" si="587"/>
        <v>#N/A</v>
      </c>
      <c r="AY1115" s="20" t="e">
        <f>VLOOKUP($D1115,'DATA PENGUKURAN GARDU'!$A:$BS,46,0)</f>
        <v>#N/A</v>
      </c>
      <c r="AZ1115" s="20" t="e">
        <f>VLOOKUP($D1115,'DATA PENGUKURAN GARDU'!$A:$BS,53,0)</f>
        <v>#N/A</v>
      </c>
      <c r="BA1115" s="20" t="e">
        <f>VLOOKUP($D1115,'DATA PENGUKURAN GARDU'!$A:$BS,54,0)</f>
        <v>#N/A</v>
      </c>
      <c r="BB1115" s="17" t="e">
        <f>VLOOKUP($E1115,'DATA PENGUKURAN GARDU'!$A:$BS,42,0)</f>
        <v>#N/A</v>
      </c>
      <c r="BC1115" s="23" t="e">
        <f t="shared" si="588"/>
        <v>#N/A</v>
      </c>
      <c r="BD1115" s="17" t="e">
        <f>VLOOKUP($E1115,'DATA PENGUKURAN GARDU'!$A:$BS,44,0)</f>
        <v>#N/A</v>
      </c>
      <c r="BE1115" s="23" t="e">
        <f t="shared" si="589"/>
        <v>#N/A</v>
      </c>
      <c r="BF1115" s="17" t="e">
        <f>VLOOKUP($E1115,'DATA PENGUKURAN GARDU'!$A:$BS,46,0)</f>
        <v>#N/A</v>
      </c>
      <c r="BG1115" s="23" t="e">
        <f t="shared" si="590"/>
        <v>#N/A</v>
      </c>
      <c r="BH1115" s="17" t="e">
        <f>VLOOKUP($E1115,'DATA PENGUKURAN GARDU'!$A:$BS,46,0)</f>
        <v>#N/A</v>
      </c>
      <c r="BI1115" s="17" t="e">
        <f>VLOOKUP($E1115,'DATA PENGUKURAN GARDU'!$A:$BS,53,0)</f>
        <v>#N/A</v>
      </c>
      <c r="BJ1115" s="17" t="e">
        <f>VLOOKUP($E1115,'DATA PENGUKURAN GARDU'!$A:$BS,54,0)</f>
        <v>#N/A</v>
      </c>
      <c r="BK1115" s="20" t="e">
        <f t="shared" si="591"/>
        <v>#N/A</v>
      </c>
      <c r="BL1115" s="20" t="e">
        <f t="shared" si="592"/>
        <v>#N/A</v>
      </c>
      <c r="BM1115" s="20" t="e">
        <f t="shared" si="593"/>
        <v>#N/A</v>
      </c>
      <c r="BN1115" s="25" t="e">
        <f t="shared" si="594"/>
        <v>#N/A</v>
      </c>
      <c r="BO1115" s="26" t="str">
        <f t="shared" si="595"/>
        <v>0</v>
      </c>
      <c r="BP1115" s="21" t="e">
        <f t="shared" si="596"/>
        <v>#VALUE!</v>
      </c>
      <c r="BQ1115" s="20" t="e">
        <f t="shared" si="597"/>
        <v>#N/A</v>
      </c>
      <c r="BR1115" s="20" t="e">
        <v>#N/A</v>
      </c>
      <c r="BS1115" s="9" t="e">
        <v>#N/A</v>
      </c>
      <c r="BT1115" s="2" t="e">
        <f t="shared" si="598"/>
        <v>#VALUE!</v>
      </c>
      <c r="BU1115" s="2" t="e">
        <f t="shared" si="566"/>
        <v>#N/A</v>
      </c>
      <c r="BV1115" s="2" t="e">
        <f t="shared" si="567"/>
        <v>#N/A</v>
      </c>
    </row>
    <row r="1116" s="2" customFormat="1" ht="22.95" customHeight="1" spans="1:74">
      <c r="A1116" s="9" t="str">
        <f t="shared" si="568"/>
        <v>K-274.1Induk</v>
      </c>
      <c r="B1116" s="9" t="str">
        <f t="shared" si="569"/>
        <v>K-274.1jurusan 1</v>
      </c>
      <c r="C1116" s="9" t="str">
        <f t="shared" si="570"/>
        <v>K-274.1jurusan 2</v>
      </c>
      <c r="D1116" s="9" t="str">
        <f t="shared" si="571"/>
        <v>K-274.1jurusan 3</v>
      </c>
      <c r="E1116" s="9" t="str">
        <f t="shared" si="572"/>
        <v>K-274.1jurusan 4</v>
      </c>
      <c r="F1116" s="10" t="s">
        <v>131</v>
      </c>
      <c r="G1116" s="10" t="s">
        <v>132</v>
      </c>
      <c r="H1116" s="10" t="s">
        <v>1350</v>
      </c>
      <c r="I1116" s="10">
        <v>0.603419</v>
      </c>
      <c r="J1116" s="10">
        <v>124.273753</v>
      </c>
      <c r="K1116" s="10" t="s">
        <v>7465</v>
      </c>
      <c r="L1116" s="10" t="s">
        <v>7465</v>
      </c>
      <c r="M1116" s="10" t="s">
        <v>7465</v>
      </c>
      <c r="N1116" s="14">
        <f t="shared" si="573"/>
        <v>0</v>
      </c>
      <c r="O1116" s="15" t="e">
        <f t="shared" si="574"/>
        <v>#VALUE!</v>
      </c>
      <c r="P1116" s="15" t="e">
        <f t="shared" si="575"/>
        <v>#VALUE!</v>
      </c>
      <c r="Q1116" s="17" t="e">
        <f>VLOOKUP($A1116,'DATA PENGUKURAN GARDU'!$A:$BS,42,0)</f>
        <v>#N/A</v>
      </c>
      <c r="R1116" s="18" t="e">
        <f t="shared" si="576"/>
        <v>#N/A</v>
      </c>
      <c r="S1116" s="17" t="e">
        <f>VLOOKUP($A1116,'DATA PENGUKURAN GARDU'!$A:$BS,44,0)</f>
        <v>#N/A</v>
      </c>
      <c r="T1116" s="18" t="e">
        <f t="shared" si="577"/>
        <v>#N/A</v>
      </c>
      <c r="U1116" s="17" t="e">
        <f>VLOOKUP($A1116,'DATA PENGUKURAN GARDU'!$A:$BS,46,0)</f>
        <v>#N/A</v>
      </c>
      <c r="V1116" s="18" t="e">
        <f t="shared" si="578"/>
        <v>#N/A</v>
      </c>
      <c r="W1116" s="17" t="e">
        <f>VLOOKUP($A1116,'DATA PENGUKURAN GARDU'!$A:$BS,48,0)</f>
        <v>#N/A</v>
      </c>
      <c r="X1116" s="17" t="e">
        <f>VLOOKUP($A1116,'DATA PENGUKURAN GARDU'!$A:$BS,53,0)</f>
        <v>#N/A</v>
      </c>
      <c r="Y1116" s="17" t="e">
        <f>VLOOKUP($A1116,'DATA PENGUKURAN GARDU'!$A:$BS,54,0)</f>
        <v>#N/A</v>
      </c>
      <c r="Z1116" s="17" t="e">
        <f>VLOOKUP($A1116,'DATA PENGUKURAN GARDU'!$A:$BS,55,0)</f>
        <v>#N/A</v>
      </c>
      <c r="AA1116" s="20" t="e">
        <f>VLOOKUP($B1116,'DATA PENGUKURAN GARDU'!$A:$BS,42,0)</f>
        <v>#N/A</v>
      </c>
      <c r="AB1116" s="21" t="e">
        <f t="shared" si="579"/>
        <v>#N/A</v>
      </c>
      <c r="AC1116" s="20" t="e">
        <f>VLOOKUP($B1116,'DATA PENGUKURAN GARDU'!$A:$BS,44,0)</f>
        <v>#N/A</v>
      </c>
      <c r="AD1116" s="21" t="e">
        <f t="shared" si="580"/>
        <v>#N/A</v>
      </c>
      <c r="AE1116" s="20" t="e">
        <f>VLOOKUP($B1116,'DATA PENGUKURAN GARDU'!$A:$BS,46,0)</f>
        <v>#N/A</v>
      </c>
      <c r="AF1116" s="21" t="e">
        <f t="shared" si="581"/>
        <v>#N/A</v>
      </c>
      <c r="AG1116" s="20" t="e">
        <f>VLOOKUP($B1116,'DATA PENGUKURAN GARDU'!$A:$BS,46,0)</f>
        <v>#N/A</v>
      </c>
      <c r="AH1116" s="20" t="e">
        <f>VLOOKUP($B1116,'DATA PENGUKURAN GARDU'!$A:$BS,53,0)</f>
        <v>#N/A</v>
      </c>
      <c r="AI1116" s="20" t="e">
        <f>VLOOKUP($B1116,'DATA PENGUKURAN GARDU'!$A:$BS,54,0)</f>
        <v>#N/A</v>
      </c>
      <c r="AJ1116" s="17" t="e">
        <f>VLOOKUP($C1116,'DATA PENGUKURAN GARDU'!$A:$BS,42,0)</f>
        <v>#N/A</v>
      </c>
      <c r="AK1116" s="23" t="e">
        <f t="shared" si="582"/>
        <v>#N/A</v>
      </c>
      <c r="AL1116" s="17" t="e">
        <f>VLOOKUP($C1116,'DATA PENGUKURAN GARDU'!$A:$BS,44,0)</f>
        <v>#N/A</v>
      </c>
      <c r="AM1116" s="23" t="e">
        <f t="shared" si="583"/>
        <v>#N/A</v>
      </c>
      <c r="AN1116" s="17" t="e">
        <f>VLOOKUP($C1116,'DATA PENGUKURAN GARDU'!$A:$BS,46,0)</f>
        <v>#N/A</v>
      </c>
      <c r="AO1116" s="23" t="e">
        <f t="shared" si="584"/>
        <v>#N/A</v>
      </c>
      <c r="AP1116" s="17" t="e">
        <f>VLOOKUP($C1116,'DATA PENGUKURAN GARDU'!$A:$BS,46,0)</f>
        <v>#N/A</v>
      </c>
      <c r="AQ1116" s="17" t="e">
        <f>VLOOKUP($C1116,'DATA PENGUKURAN GARDU'!$A:$BS,53,0)</f>
        <v>#N/A</v>
      </c>
      <c r="AR1116" s="17" t="e">
        <f>VLOOKUP($C1116,'DATA PENGUKURAN GARDU'!$A:$BS,54,0)</f>
        <v>#N/A</v>
      </c>
      <c r="AS1116" s="20" t="e">
        <f>VLOOKUP($D1116,'DATA PENGUKURAN GARDU'!$A:$BS,42,0)</f>
        <v>#N/A</v>
      </c>
      <c r="AT1116" s="21" t="e">
        <f t="shared" si="585"/>
        <v>#N/A</v>
      </c>
      <c r="AU1116" s="20" t="e">
        <f>VLOOKUP($D1116,'DATA PENGUKURAN GARDU'!$A:$BS,44,0)</f>
        <v>#N/A</v>
      </c>
      <c r="AV1116" s="21" t="e">
        <f t="shared" si="586"/>
        <v>#N/A</v>
      </c>
      <c r="AW1116" s="20" t="e">
        <f>VLOOKUP($D1116,'DATA PENGUKURAN GARDU'!$A:$BS,46,0)</f>
        <v>#N/A</v>
      </c>
      <c r="AX1116" s="21" t="e">
        <f t="shared" si="587"/>
        <v>#N/A</v>
      </c>
      <c r="AY1116" s="20" t="e">
        <f>VLOOKUP($D1116,'DATA PENGUKURAN GARDU'!$A:$BS,46,0)</f>
        <v>#N/A</v>
      </c>
      <c r="AZ1116" s="20" t="e">
        <f>VLOOKUP($D1116,'DATA PENGUKURAN GARDU'!$A:$BS,53,0)</f>
        <v>#N/A</v>
      </c>
      <c r="BA1116" s="20" t="e">
        <f>VLOOKUP($D1116,'DATA PENGUKURAN GARDU'!$A:$BS,54,0)</f>
        <v>#N/A</v>
      </c>
      <c r="BB1116" s="17" t="e">
        <f>VLOOKUP($E1116,'DATA PENGUKURAN GARDU'!$A:$BS,42,0)</f>
        <v>#N/A</v>
      </c>
      <c r="BC1116" s="23" t="e">
        <f t="shared" si="588"/>
        <v>#N/A</v>
      </c>
      <c r="BD1116" s="17" t="e">
        <f>VLOOKUP($E1116,'DATA PENGUKURAN GARDU'!$A:$BS,44,0)</f>
        <v>#N/A</v>
      </c>
      <c r="BE1116" s="23" t="e">
        <f t="shared" si="589"/>
        <v>#N/A</v>
      </c>
      <c r="BF1116" s="17" t="e">
        <f>VLOOKUP($E1116,'DATA PENGUKURAN GARDU'!$A:$BS,46,0)</f>
        <v>#N/A</v>
      </c>
      <c r="BG1116" s="23" t="e">
        <f t="shared" si="590"/>
        <v>#N/A</v>
      </c>
      <c r="BH1116" s="17" t="e">
        <f>VLOOKUP($E1116,'DATA PENGUKURAN GARDU'!$A:$BS,46,0)</f>
        <v>#N/A</v>
      </c>
      <c r="BI1116" s="17" t="e">
        <f>VLOOKUP($E1116,'DATA PENGUKURAN GARDU'!$A:$BS,53,0)</f>
        <v>#N/A</v>
      </c>
      <c r="BJ1116" s="17" t="e">
        <f>VLOOKUP($E1116,'DATA PENGUKURAN GARDU'!$A:$BS,54,0)</f>
        <v>#N/A</v>
      </c>
      <c r="BK1116" s="20" t="e">
        <f t="shared" si="591"/>
        <v>#N/A</v>
      </c>
      <c r="BL1116" s="20" t="e">
        <f t="shared" si="592"/>
        <v>#N/A</v>
      </c>
      <c r="BM1116" s="20" t="e">
        <f t="shared" si="593"/>
        <v>#N/A</v>
      </c>
      <c r="BN1116" s="25" t="e">
        <f t="shared" si="594"/>
        <v>#N/A</v>
      </c>
      <c r="BO1116" s="26" t="str">
        <f t="shared" si="595"/>
        <v>0</v>
      </c>
      <c r="BP1116" s="21" t="e">
        <f t="shared" si="596"/>
        <v>#VALUE!</v>
      </c>
      <c r="BQ1116" s="20" t="e">
        <f t="shared" si="597"/>
        <v>#N/A</v>
      </c>
      <c r="BR1116" s="20" t="e">
        <v>#N/A</v>
      </c>
      <c r="BS1116" s="9" t="e">
        <v>#N/A</v>
      </c>
      <c r="BT1116" s="2" t="e">
        <f t="shared" si="598"/>
        <v>#VALUE!</v>
      </c>
      <c r="BU1116" s="2" t="e">
        <f t="shared" si="566"/>
        <v>#N/A</v>
      </c>
      <c r="BV1116" s="2" t="e">
        <f t="shared" si="567"/>
        <v>#N/A</v>
      </c>
    </row>
    <row r="1117" s="2" customFormat="1" ht="22.95" customHeight="1" spans="1:74">
      <c r="A1117" s="9" t="str">
        <f t="shared" si="568"/>
        <v>K-276Induk</v>
      </c>
      <c r="B1117" s="9" t="str">
        <f t="shared" si="569"/>
        <v>K-276jurusan 1</v>
      </c>
      <c r="C1117" s="9" t="str">
        <f t="shared" si="570"/>
        <v>K-276jurusan 2</v>
      </c>
      <c r="D1117" s="9" t="str">
        <f t="shared" si="571"/>
        <v>K-276jurusan 3</v>
      </c>
      <c r="E1117" s="9" t="str">
        <f t="shared" si="572"/>
        <v>K-276jurusan 4</v>
      </c>
      <c r="F1117" s="10" t="s">
        <v>131</v>
      </c>
      <c r="G1117" s="10" t="s">
        <v>132</v>
      </c>
      <c r="H1117" s="10" t="s">
        <v>1351</v>
      </c>
      <c r="I1117" s="10">
        <v>0.608921</v>
      </c>
      <c r="J1117" s="10">
        <v>124.269333</v>
      </c>
      <c r="K1117" s="10" t="s">
        <v>7465</v>
      </c>
      <c r="L1117" s="10" t="s">
        <v>7465</v>
      </c>
      <c r="M1117" s="10" t="s">
        <v>7465</v>
      </c>
      <c r="N1117" s="14">
        <f t="shared" si="573"/>
        <v>0</v>
      </c>
      <c r="O1117" s="15" t="e">
        <f t="shared" si="574"/>
        <v>#VALUE!</v>
      </c>
      <c r="P1117" s="15" t="e">
        <f t="shared" si="575"/>
        <v>#VALUE!</v>
      </c>
      <c r="Q1117" s="17" t="e">
        <f>VLOOKUP($A1117,'DATA PENGUKURAN GARDU'!$A:$BS,42,0)</f>
        <v>#N/A</v>
      </c>
      <c r="R1117" s="18" t="e">
        <f t="shared" si="576"/>
        <v>#N/A</v>
      </c>
      <c r="S1117" s="17" t="e">
        <f>VLOOKUP($A1117,'DATA PENGUKURAN GARDU'!$A:$BS,44,0)</f>
        <v>#N/A</v>
      </c>
      <c r="T1117" s="18" t="e">
        <f t="shared" si="577"/>
        <v>#N/A</v>
      </c>
      <c r="U1117" s="17" t="e">
        <f>VLOOKUP($A1117,'DATA PENGUKURAN GARDU'!$A:$BS,46,0)</f>
        <v>#N/A</v>
      </c>
      <c r="V1117" s="18" t="e">
        <f t="shared" si="578"/>
        <v>#N/A</v>
      </c>
      <c r="W1117" s="17" t="e">
        <f>VLOOKUP($A1117,'DATA PENGUKURAN GARDU'!$A:$BS,48,0)</f>
        <v>#N/A</v>
      </c>
      <c r="X1117" s="17" t="e">
        <f>VLOOKUP($A1117,'DATA PENGUKURAN GARDU'!$A:$BS,53,0)</f>
        <v>#N/A</v>
      </c>
      <c r="Y1117" s="17" t="e">
        <f>VLOOKUP($A1117,'DATA PENGUKURAN GARDU'!$A:$BS,54,0)</f>
        <v>#N/A</v>
      </c>
      <c r="Z1117" s="17" t="e">
        <f>VLOOKUP($A1117,'DATA PENGUKURAN GARDU'!$A:$BS,55,0)</f>
        <v>#N/A</v>
      </c>
      <c r="AA1117" s="20" t="e">
        <f>VLOOKUP($B1117,'DATA PENGUKURAN GARDU'!$A:$BS,42,0)</f>
        <v>#N/A</v>
      </c>
      <c r="AB1117" s="21" t="e">
        <f t="shared" si="579"/>
        <v>#N/A</v>
      </c>
      <c r="AC1117" s="20" t="e">
        <f>VLOOKUP($B1117,'DATA PENGUKURAN GARDU'!$A:$BS,44,0)</f>
        <v>#N/A</v>
      </c>
      <c r="AD1117" s="21" t="e">
        <f t="shared" si="580"/>
        <v>#N/A</v>
      </c>
      <c r="AE1117" s="20" t="e">
        <f>VLOOKUP($B1117,'DATA PENGUKURAN GARDU'!$A:$BS,46,0)</f>
        <v>#N/A</v>
      </c>
      <c r="AF1117" s="21" t="e">
        <f t="shared" si="581"/>
        <v>#N/A</v>
      </c>
      <c r="AG1117" s="20" t="e">
        <f>VLOOKUP($B1117,'DATA PENGUKURAN GARDU'!$A:$BS,46,0)</f>
        <v>#N/A</v>
      </c>
      <c r="AH1117" s="20" t="e">
        <f>VLOOKUP($B1117,'DATA PENGUKURAN GARDU'!$A:$BS,53,0)</f>
        <v>#N/A</v>
      </c>
      <c r="AI1117" s="20" t="e">
        <f>VLOOKUP($B1117,'DATA PENGUKURAN GARDU'!$A:$BS,54,0)</f>
        <v>#N/A</v>
      </c>
      <c r="AJ1117" s="17" t="e">
        <f>VLOOKUP($C1117,'DATA PENGUKURAN GARDU'!$A:$BS,42,0)</f>
        <v>#N/A</v>
      </c>
      <c r="AK1117" s="23" t="e">
        <f t="shared" si="582"/>
        <v>#N/A</v>
      </c>
      <c r="AL1117" s="17" t="e">
        <f>VLOOKUP($C1117,'DATA PENGUKURAN GARDU'!$A:$BS,44,0)</f>
        <v>#N/A</v>
      </c>
      <c r="AM1117" s="23" t="e">
        <f t="shared" si="583"/>
        <v>#N/A</v>
      </c>
      <c r="AN1117" s="17" t="e">
        <f>VLOOKUP($C1117,'DATA PENGUKURAN GARDU'!$A:$BS,46,0)</f>
        <v>#N/A</v>
      </c>
      <c r="AO1117" s="23" t="e">
        <f t="shared" si="584"/>
        <v>#N/A</v>
      </c>
      <c r="AP1117" s="17" t="e">
        <f>VLOOKUP($C1117,'DATA PENGUKURAN GARDU'!$A:$BS,46,0)</f>
        <v>#N/A</v>
      </c>
      <c r="AQ1117" s="17" t="e">
        <f>VLOOKUP($C1117,'DATA PENGUKURAN GARDU'!$A:$BS,53,0)</f>
        <v>#N/A</v>
      </c>
      <c r="AR1117" s="17" t="e">
        <f>VLOOKUP($C1117,'DATA PENGUKURAN GARDU'!$A:$BS,54,0)</f>
        <v>#N/A</v>
      </c>
      <c r="AS1117" s="20" t="e">
        <f>VLOOKUP($D1117,'DATA PENGUKURAN GARDU'!$A:$BS,42,0)</f>
        <v>#N/A</v>
      </c>
      <c r="AT1117" s="21" t="e">
        <f t="shared" si="585"/>
        <v>#N/A</v>
      </c>
      <c r="AU1117" s="20" t="e">
        <f>VLOOKUP($D1117,'DATA PENGUKURAN GARDU'!$A:$BS,44,0)</f>
        <v>#N/A</v>
      </c>
      <c r="AV1117" s="21" t="e">
        <f t="shared" si="586"/>
        <v>#N/A</v>
      </c>
      <c r="AW1117" s="20" t="e">
        <f>VLOOKUP($D1117,'DATA PENGUKURAN GARDU'!$A:$BS,46,0)</f>
        <v>#N/A</v>
      </c>
      <c r="AX1117" s="21" t="e">
        <f t="shared" si="587"/>
        <v>#N/A</v>
      </c>
      <c r="AY1117" s="20" t="e">
        <f>VLOOKUP($D1117,'DATA PENGUKURAN GARDU'!$A:$BS,46,0)</f>
        <v>#N/A</v>
      </c>
      <c r="AZ1117" s="20" t="e">
        <f>VLOOKUP($D1117,'DATA PENGUKURAN GARDU'!$A:$BS,53,0)</f>
        <v>#N/A</v>
      </c>
      <c r="BA1117" s="20" t="e">
        <f>VLOOKUP($D1117,'DATA PENGUKURAN GARDU'!$A:$BS,54,0)</f>
        <v>#N/A</v>
      </c>
      <c r="BB1117" s="17" t="e">
        <f>VLOOKUP($E1117,'DATA PENGUKURAN GARDU'!$A:$BS,42,0)</f>
        <v>#N/A</v>
      </c>
      <c r="BC1117" s="23" t="e">
        <f t="shared" si="588"/>
        <v>#N/A</v>
      </c>
      <c r="BD1117" s="17" t="e">
        <f>VLOOKUP($E1117,'DATA PENGUKURAN GARDU'!$A:$BS,44,0)</f>
        <v>#N/A</v>
      </c>
      <c r="BE1117" s="23" t="e">
        <f t="shared" si="589"/>
        <v>#N/A</v>
      </c>
      <c r="BF1117" s="17" t="e">
        <f>VLOOKUP($E1117,'DATA PENGUKURAN GARDU'!$A:$BS,46,0)</f>
        <v>#N/A</v>
      </c>
      <c r="BG1117" s="23" t="e">
        <f t="shared" si="590"/>
        <v>#N/A</v>
      </c>
      <c r="BH1117" s="17" t="e">
        <f>VLOOKUP($E1117,'DATA PENGUKURAN GARDU'!$A:$BS,46,0)</f>
        <v>#N/A</v>
      </c>
      <c r="BI1117" s="17" t="e">
        <f>VLOOKUP($E1117,'DATA PENGUKURAN GARDU'!$A:$BS,53,0)</f>
        <v>#N/A</v>
      </c>
      <c r="BJ1117" s="17" t="e">
        <f>VLOOKUP($E1117,'DATA PENGUKURAN GARDU'!$A:$BS,54,0)</f>
        <v>#N/A</v>
      </c>
      <c r="BK1117" s="20" t="e">
        <f t="shared" si="591"/>
        <v>#N/A</v>
      </c>
      <c r="BL1117" s="20" t="e">
        <f t="shared" si="592"/>
        <v>#N/A</v>
      </c>
      <c r="BM1117" s="20" t="e">
        <f t="shared" si="593"/>
        <v>#N/A</v>
      </c>
      <c r="BN1117" s="25" t="e">
        <f t="shared" si="594"/>
        <v>#N/A</v>
      </c>
      <c r="BO1117" s="26" t="str">
        <f t="shared" si="595"/>
        <v>0</v>
      </c>
      <c r="BP1117" s="21" t="e">
        <f t="shared" si="596"/>
        <v>#VALUE!</v>
      </c>
      <c r="BQ1117" s="20" t="e">
        <f t="shared" si="597"/>
        <v>#N/A</v>
      </c>
      <c r="BR1117" s="20" t="e">
        <v>#N/A</v>
      </c>
      <c r="BS1117" s="9" t="e">
        <v>#N/A</v>
      </c>
      <c r="BT1117" s="2" t="e">
        <f t="shared" si="598"/>
        <v>#VALUE!</v>
      </c>
      <c r="BU1117" s="2" t="e">
        <f t="shared" si="566"/>
        <v>#N/A</v>
      </c>
      <c r="BV1117" s="2" t="e">
        <f t="shared" si="567"/>
        <v>#N/A</v>
      </c>
    </row>
    <row r="1118" s="2" customFormat="1" ht="22.95" customHeight="1" spans="1:74">
      <c r="A1118" s="9" t="str">
        <f t="shared" si="568"/>
        <v>K-187Induk</v>
      </c>
      <c r="B1118" s="9" t="str">
        <f t="shared" si="569"/>
        <v>K-187jurusan 1</v>
      </c>
      <c r="C1118" s="9" t="str">
        <f t="shared" si="570"/>
        <v>K-187jurusan 2</v>
      </c>
      <c r="D1118" s="9" t="str">
        <f t="shared" si="571"/>
        <v>K-187jurusan 3</v>
      </c>
      <c r="E1118" s="9" t="str">
        <f t="shared" si="572"/>
        <v>K-187jurusan 4</v>
      </c>
      <c r="F1118" s="10" t="s">
        <v>131</v>
      </c>
      <c r="G1118" s="10" t="s">
        <v>132</v>
      </c>
      <c r="H1118" s="10" t="s">
        <v>1352</v>
      </c>
      <c r="I1118" s="10">
        <v>0.782467</v>
      </c>
      <c r="J1118" s="10">
        <v>124.310733</v>
      </c>
      <c r="K1118" s="10" t="s">
        <v>7465</v>
      </c>
      <c r="L1118" s="10" t="s">
        <v>7465</v>
      </c>
      <c r="M1118" s="10" t="s">
        <v>7465</v>
      </c>
      <c r="N1118" s="14">
        <f t="shared" si="573"/>
        <v>0</v>
      </c>
      <c r="O1118" s="15" t="e">
        <f t="shared" si="574"/>
        <v>#VALUE!</v>
      </c>
      <c r="P1118" s="15" t="e">
        <f t="shared" si="575"/>
        <v>#VALUE!</v>
      </c>
      <c r="Q1118" s="17" t="e">
        <f>VLOOKUP($A1118,'DATA PENGUKURAN GARDU'!$A:$BS,42,0)</f>
        <v>#N/A</v>
      </c>
      <c r="R1118" s="18" t="e">
        <f t="shared" si="576"/>
        <v>#N/A</v>
      </c>
      <c r="S1118" s="17" t="e">
        <f>VLOOKUP($A1118,'DATA PENGUKURAN GARDU'!$A:$BS,44,0)</f>
        <v>#N/A</v>
      </c>
      <c r="T1118" s="18" t="e">
        <f t="shared" si="577"/>
        <v>#N/A</v>
      </c>
      <c r="U1118" s="17" t="e">
        <f>VLOOKUP($A1118,'DATA PENGUKURAN GARDU'!$A:$BS,46,0)</f>
        <v>#N/A</v>
      </c>
      <c r="V1118" s="18" t="e">
        <f t="shared" si="578"/>
        <v>#N/A</v>
      </c>
      <c r="W1118" s="17" t="e">
        <f>VLOOKUP($A1118,'DATA PENGUKURAN GARDU'!$A:$BS,48,0)</f>
        <v>#N/A</v>
      </c>
      <c r="X1118" s="17" t="e">
        <f>VLOOKUP($A1118,'DATA PENGUKURAN GARDU'!$A:$BS,53,0)</f>
        <v>#N/A</v>
      </c>
      <c r="Y1118" s="17" t="e">
        <f>VLOOKUP($A1118,'DATA PENGUKURAN GARDU'!$A:$BS,54,0)</f>
        <v>#N/A</v>
      </c>
      <c r="Z1118" s="17" t="e">
        <f>VLOOKUP($A1118,'DATA PENGUKURAN GARDU'!$A:$BS,55,0)</f>
        <v>#N/A</v>
      </c>
      <c r="AA1118" s="20" t="e">
        <f>VLOOKUP($B1118,'DATA PENGUKURAN GARDU'!$A:$BS,42,0)</f>
        <v>#N/A</v>
      </c>
      <c r="AB1118" s="21" t="e">
        <f t="shared" si="579"/>
        <v>#N/A</v>
      </c>
      <c r="AC1118" s="20" t="e">
        <f>VLOOKUP($B1118,'DATA PENGUKURAN GARDU'!$A:$BS,44,0)</f>
        <v>#N/A</v>
      </c>
      <c r="AD1118" s="21" t="e">
        <f t="shared" si="580"/>
        <v>#N/A</v>
      </c>
      <c r="AE1118" s="20" t="e">
        <f>VLOOKUP($B1118,'DATA PENGUKURAN GARDU'!$A:$BS,46,0)</f>
        <v>#N/A</v>
      </c>
      <c r="AF1118" s="21" t="e">
        <f t="shared" si="581"/>
        <v>#N/A</v>
      </c>
      <c r="AG1118" s="20" t="e">
        <f>VLOOKUP($B1118,'DATA PENGUKURAN GARDU'!$A:$BS,46,0)</f>
        <v>#N/A</v>
      </c>
      <c r="AH1118" s="20" t="e">
        <f>VLOOKUP($B1118,'DATA PENGUKURAN GARDU'!$A:$BS,53,0)</f>
        <v>#N/A</v>
      </c>
      <c r="AI1118" s="20" t="e">
        <f>VLOOKUP($B1118,'DATA PENGUKURAN GARDU'!$A:$BS,54,0)</f>
        <v>#N/A</v>
      </c>
      <c r="AJ1118" s="17" t="e">
        <f>VLOOKUP($C1118,'DATA PENGUKURAN GARDU'!$A:$BS,42,0)</f>
        <v>#N/A</v>
      </c>
      <c r="AK1118" s="23" t="e">
        <f t="shared" si="582"/>
        <v>#N/A</v>
      </c>
      <c r="AL1118" s="17" t="e">
        <f>VLOOKUP($C1118,'DATA PENGUKURAN GARDU'!$A:$BS,44,0)</f>
        <v>#N/A</v>
      </c>
      <c r="AM1118" s="23" t="e">
        <f t="shared" si="583"/>
        <v>#N/A</v>
      </c>
      <c r="AN1118" s="17" t="e">
        <f>VLOOKUP($C1118,'DATA PENGUKURAN GARDU'!$A:$BS,46,0)</f>
        <v>#N/A</v>
      </c>
      <c r="AO1118" s="23" t="e">
        <f t="shared" si="584"/>
        <v>#N/A</v>
      </c>
      <c r="AP1118" s="17" t="e">
        <f>VLOOKUP($C1118,'DATA PENGUKURAN GARDU'!$A:$BS,46,0)</f>
        <v>#N/A</v>
      </c>
      <c r="AQ1118" s="17" t="e">
        <f>VLOOKUP($C1118,'DATA PENGUKURAN GARDU'!$A:$BS,53,0)</f>
        <v>#N/A</v>
      </c>
      <c r="AR1118" s="17" t="e">
        <f>VLOOKUP($C1118,'DATA PENGUKURAN GARDU'!$A:$BS,54,0)</f>
        <v>#N/A</v>
      </c>
      <c r="AS1118" s="20" t="e">
        <f>VLOOKUP($D1118,'DATA PENGUKURAN GARDU'!$A:$BS,42,0)</f>
        <v>#N/A</v>
      </c>
      <c r="AT1118" s="21" t="e">
        <f t="shared" si="585"/>
        <v>#N/A</v>
      </c>
      <c r="AU1118" s="20" t="e">
        <f>VLOOKUP($D1118,'DATA PENGUKURAN GARDU'!$A:$BS,44,0)</f>
        <v>#N/A</v>
      </c>
      <c r="AV1118" s="21" t="e">
        <f t="shared" si="586"/>
        <v>#N/A</v>
      </c>
      <c r="AW1118" s="20" t="e">
        <f>VLOOKUP($D1118,'DATA PENGUKURAN GARDU'!$A:$BS,46,0)</f>
        <v>#N/A</v>
      </c>
      <c r="AX1118" s="21" t="e">
        <f t="shared" si="587"/>
        <v>#N/A</v>
      </c>
      <c r="AY1118" s="20" t="e">
        <f>VLOOKUP($D1118,'DATA PENGUKURAN GARDU'!$A:$BS,46,0)</f>
        <v>#N/A</v>
      </c>
      <c r="AZ1118" s="20" t="e">
        <f>VLOOKUP($D1118,'DATA PENGUKURAN GARDU'!$A:$BS,53,0)</f>
        <v>#N/A</v>
      </c>
      <c r="BA1118" s="20" t="e">
        <f>VLOOKUP($D1118,'DATA PENGUKURAN GARDU'!$A:$BS,54,0)</f>
        <v>#N/A</v>
      </c>
      <c r="BB1118" s="17" t="e">
        <f>VLOOKUP($E1118,'DATA PENGUKURAN GARDU'!$A:$BS,42,0)</f>
        <v>#N/A</v>
      </c>
      <c r="BC1118" s="23" t="e">
        <f t="shared" si="588"/>
        <v>#N/A</v>
      </c>
      <c r="BD1118" s="17" t="e">
        <f>VLOOKUP($E1118,'DATA PENGUKURAN GARDU'!$A:$BS,44,0)</f>
        <v>#N/A</v>
      </c>
      <c r="BE1118" s="23" t="e">
        <f t="shared" si="589"/>
        <v>#N/A</v>
      </c>
      <c r="BF1118" s="17" t="e">
        <f>VLOOKUP($E1118,'DATA PENGUKURAN GARDU'!$A:$BS,46,0)</f>
        <v>#N/A</v>
      </c>
      <c r="BG1118" s="23" t="e">
        <f t="shared" si="590"/>
        <v>#N/A</v>
      </c>
      <c r="BH1118" s="17" t="e">
        <f>VLOOKUP($E1118,'DATA PENGUKURAN GARDU'!$A:$BS,46,0)</f>
        <v>#N/A</v>
      </c>
      <c r="BI1118" s="17" t="e">
        <f>VLOOKUP($E1118,'DATA PENGUKURAN GARDU'!$A:$BS,53,0)</f>
        <v>#N/A</v>
      </c>
      <c r="BJ1118" s="17" t="e">
        <f>VLOOKUP($E1118,'DATA PENGUKURAN GARDU'!$A:$BS,54,0)</f>
        <v>#N/A</v>
      </c>
      <c r="BK1118" s="20" t="e">
        <f t="shared" si="591"/>
        <v>#N/A</v>
      </c>
      <c r="BL1118" s="20" t="e">
        <f t="shared" si="592"/>
        <v>#N/A</v>
      </c>
      <c r="BM1118" s="20" t="e">
        <f t="shared" si="593"/>
        <v>#N/A</v>
      </c>
      <c r="BN1118" s="25" t="e">
        <f t="shared" si="594"/>
        <v>#N/A</v>
      </c>
      <c r="BO1118" s="26" t="str">
        <f t="shared" si="595"/>
        <v>0</v>
      </c>
      <c r="BP1118" s="21" t="e">
        <f t="shared" si="596"/>
        <v>#VALUE!</v>
      </c>
      <c r="BQ1118" s="20" t="e">
        <f t="shared" si="597"/>
        <v>#N/A</v>
      </c>
      <c r="BR1118" s="20" t="e">
        <v>#N/A</v>
      </c>
      <c r="BS1118" s="9" t="e">
        <v>#N/A</v>
      </c>
      <c r="BT1118" s="2" t="e">
        <f t="shared" si="598"/>
        <v>#VALUE!</v>
      </c>
      <c r="BU1118" s="2" t="e">
        <f t="shared" si="566"/>
        <v>#N/A</v>
      </c>
      <c r="BV1118" s="2" t="e">
        <f t="shared" si="567"/>
        <v>#N/A</v>
      </c>
    </row>
    <row r="1119" s="2" customFormat="1" ht="22.95" customHeight="1" spans="1:74">
      <c r="A1119" s="9" t="str">
        <f t="shared" si="568"/>
        <v>K-190Induk</v>
      </c>
      <c r="B1119" s="9" t="str">
        <f t="shared" si="569"/>
        <v>K-190jurusan 1</v>
      </c>
      <c r="C1119" s="9" t="str">
        <f t="shared" si="570"/>
        <v>K-190jurusan 2</v>
      </c>
      <c r="D1119" s="9" t="str">
        <f t="shared" si="571"/>
        <v>K-190jurusan 3</v>
      </c>
      <c r="E1119" s="9" t="str">
        <f t="shared" si="572"/>
        <v>K-190jurusan 4</v>
      </c>
      <c r="F1119" s="10" t="s">
        <v>131</v>
      </c>
      <c r="G1119" s="10" t="s">
        <v>132</v>
      </c>
      <c r="H1119" s="10" t="s">
        <v>1353</v>
      </c>
      <c r="I1119" s="10">
        <v>0.79935</v>
      </c>
      <c r="J1119" s="10">
        <v>124.3299</v>
      </c>
      <c r="K1119" s="10" t="s">
        <v>7465</v>
      </c>
      <c r="L1119" s="10" t="s">
        <v>7465</v>
      </c>
      <c r="M1119" s="10" t="s">
        <v>7465</v>
      </c>
      <c r="N1119" s="14">
        <f t="shared" si="573"/>
        <v>0</v>
      </c>
      <c r="O1119" s="15" t="e">
        <f t="shared" si="574"/>
        <v>#VALUE!</v>
      </c>
      <c r="P1119" s="15" t="e">
        <f t="shared" si="575"/>
        <v>#VALUE!</v>
      </c>
      <c r="Q1119" s="17" t="e">
        <f>VLOOKUP($A1119,'DATA PENGUKURAN GARDU'!$A:$BS,42,0)</f>
        <v>#N/A</v>
      </c>
      <c r="R1119" s="18" t="e">
        <f t="shared" si="576"/>
        <v>#N/A</v>
      </c>
      <c r="S1119" s="17" t="e">
        <f>VLOOKUP($A1119,'DATA PENGUKURAN GARDU'!$A:$BS,44,0)</f>
        <v>#N/A</v>
      </c>
      <c r="T1119" s="18" t="e">
        <f t="shared" si="577"/>
        <v>#N/A</v>
      </c>
      <c r="U1119" s="17" t="e">
        <f>VLOOKUP($A1119,'DATA PENGUKURAN GARDU'!$A:$BS,46,0)</f>
        <v>#N/A</v>
      </c>
      <c r="V1119" s="18" t="e">
        <f t="shared" si="578"/>
        <v>#N/A</v>
      </c>
      <c r="W1119" s="17" t="e">
        <f>VLOOKUP($A1119,'DATA PENGUKURAN GARDU'!$A:$BS,48,0)</f>
        <v>#N/A</v>
      </c>
      <c r="X1119" s="17" t="e">
        <f>VLOOKUP($A1119,'DATA PENGUKURAN GARDU'!$A:$BS,53,0)</f>
        <v>#N/A</v>
      </c>
      <c r="Y1119" s="17" t="e">
        <f>VLOOKUP($A1119,'DATA PENGUKURAN GARDU'!$A:$BS,54,0)</f>
        <v>#N/A</v>
      </c>
      <c r="Z1119" s="17" t="e">
        <f>VLOOKUP($A1119,'DATA PENGUKURAN GARDU'!$A:$BS,55,0)</f>
        <v>#N/A</v>
      </c>
      <c r="AA1119" s="20" t="e">
        <f>VLOOKUP($B1119,'DATA PENGUKURAN GARDU'!$A:$BS,42,0)</f>
        <v>#N/A</v>
      </c>
      <c r="AB1119" s="21" t="e">
        <f t="shared" si="579"/>
        <v>#N/A</v>
      </c>
      <c r="AC1119" s="20" t="e">
        <f>VLOOKUP($B1119,'DATA PENGUKURAN GARDU'!$A:$BS,44,0)</f>
        <v>#N/A</v>
      </c>
      <c r="AD1119" s="21" t="e">
        <f t="shared" si="580"/>
        <v>#N/A</v>
      </c>
      <c r="AE1119" s="20" t="e">
        <f>VLOOKUP($B1119,'DATA PENGUKURAN GARDU'!$A:$BS,46,0)</f>
        <v>#N/A</v>
      </c>
      <c r="AF1119" s="21" t="e">
        <f t="shared" si="581"/>
        <v>#N/A</v>
      </c>
      <c r="AG1119" s="20" t="e">
        <f>VLOOKUP($B1119,'DATA PENGUKURAN GARDU'!$A:$BS,46,0)</f>
        <v>#N/A</v>
      </c>
      <c r="AH1119" s="20" t="e">
        <f>VLOOKUP($B1119,'DATA PENGUKURAN GARDU'!$A:$BS,53,0)</f>
        <v>#N/A</v>
      </c>
      <c r="AI1119" s="20" t="e">
        <f>VLOOKUP($B1119,'DATA PENGUKURAN GARDU'!$A:$BS,54,0)</f>
        <v>#N/A</v>
      </c>
      <c r="AJ1119" s="17" t="e">
        <f>VLOOKUP($C1119,'DATA PENGUKURAN GARDU'!$A:$BS,42,0)</f>
        <v>#N/A</v>
      </c>
      <c r="AK1119" s="23" t="e">
        <f t="shared" si="582"/>
        <v>#N/A</v>
      </c>
      <c r="AL1119" s="17" t="e">
        <f>VLOOKUP($C1119,'DATA PENGUKURAN GARDU'!$A:$BS,44,0)</f>
        <v>#N/A</v>
      </c>
      <c r="AM1119" s="23" t="e">
        <f t="shared" si="583"/>
        <v>#N/A</v>
      </c>
      <c r="AN1119" s="17" t="e">
        <f>VLOOKUP($C1119,'DATA PENGUKURAN GARDU'!$A:$BS,46,0)</f>
        <v>#N/A</v>
      </c>
      <c r="AO1119" s="23" t="e">
        <f t="shared" si="584"/>
        <v>#N/A</v>
      </c>
      <c r="AP1119" s="17" t="e">
        <f>VLOOKUP($C1119,'DATA PENGUKURAN GARDU'!$A:$BS,46,0)</f>
        <v>#N/A</v>
      </c>
      <c r="AQ1119" s="17" t="e">
        <f>VLOOKUP($C1119,'DATA PENGUKURAN GARDU'!$A:$BS,53,0)</f>
        <v>#N/A</v>
      </c>
      <c r="AR1119" s="17" t="e">
        <f>VLOOKUP($C1119,'DATA PENGUKURAN GARDU'!$A:$BS,54,0)</f>
        <v>#N/A</v>
      </c>
      <c r="AS1119" s="20" t="e">
        <f>VLOOKUP($D1119,'DATA PENGUKURAN GARDU'!$A:$BS,42,0)</f>
        <v>#N/A</v>
      </c>
      <c r="AT1119" s="21" t="e">
        <f t="shared" si="585"/>
        <v>#N/A</v>
      </c>
      <c r="AU1119" s="20" t="e">
        <f>VLOOKUP($D1119,'DATA PENGUKURAN GARDU'!$A:$BS,44,0)</f>
        <v>#N/A</v>
      </c>
      <c r="AV1119" s="21" t="e">
        <f t="shared" si="586"/>
        <v>#N/A</v>
      </c>
      <c r="AW1119" s="20" t="e">
        <f>VLOOKUP($D1119,'DATA PENGUKURAN GARDU'!$A:$BS,46,0)</f>
        <v>#N/A</v>
      </c>
      <c r="AX1119" s="21" t="e">
        <f t="shared" si="587"/>
        <v>#N/A</v>
      </c>
      <c r="AY1119" s="20" t="e">
        <f>VLOOKUP($D1119,'DATA PENGUKURAN GARDU'!$A:$BS,46,0)</f>
        <v>#N/A</v>
      </c>
      <c r="AZ1119" s="20" t="e">
        <f>VLOOKUP($D1119,'DATA PENGUKURAN GARDU'!$A:$BS,53,0)</f>
        <v>#N/A</v>
      </c>
      <c r="BA1119" s="20" t="e">
        <f>VLOOKUP($D1119,'DATA PENGUKURAN GARDU'!$A:$BS,54,0)</f>
        <v>#N/A</v>
      </c>
      <c r="BB1119" s="17" t="e">
        <f>VLOOKUP($E1119,'DATA PENGUKURAN GARDU'!$A:$BS,42,0)</f>
        <v>#N/A</v>
      </c>
      <c r="BC1119" s="23" t="e">
        <f t="shared" si="588"/>
        <v>#N/A</v>
      </c>
      <c r="BD1119" s="17" t="e">
        <f>VLOOKUP($E1119,'DATA PENGUKURAN GARDU'!$A:$BS,44,0)</f>
        <v>#N/A</v>
      </c>
      <c r="BE1119" s="23" t="e">
        <f t="shared" si="589"/>
        <v>#N/A</v>
      </c>
      <c r="BF1119" s="17" t="e">
        <f>VLOOKUP($E1119,'DATA PENGUKURAN GARDU'!$A:$BS,46,0)</f>
        <v>#N/A</v>
      </c>
      <c r="BG1119" s="23" t="e">
        <f t="shared" si="590"/>
        <v>#N/A</v>
      </c>
      <c r="BH1119" s="17" t="e">
        <f>VLOOKUP($E1119,'DATA PENGUKURAN GARDU'!$A:$BS,46,0)</f>
        <v>#N/A</v>
      </c>
      <c r="BI1119" s="17" t="e">
        <f>VLOOKUP($E1119,'DATA PENGUKURAN GARDU'!$A:$BS,53,0)</f>
        <v>#N/A</v>
      </c>
      <c r="BJ1119" s="17" t="e">
        <f>VLOOKUP($E1119,'DATA PENGUKURAN GARDU'!$A:$BS,54,0)</f>
        <v>#N/A</v>
      </c>
      <c r="BK1119" s="20" t="e">
        <f t="shared" si="591"/>
        <v>#N/A</v>
      </c>
      <c r="BL1119" s="20" t="e">
        <f t="shared" si="592"/>
        <v>#N/A</v>
      </c>
      <c r="BM1119" s="20" t="e">
        <f t="shared" si="593"/>
        <v>#N/A</v>
      </c>
      <c r="BN1119" s="25" t="e">
        <f t="shared" si="594"/>
        <v>#N/A</v>
      </c>
      <c r="BO1119" s="26" t="str">
        <f t="shared" si="595"/>
        <v>0</v>
      </c>
      <c r="BP1119" s="21" t="e">
        <f t="shared" si="596"/>
        <v>#VALUE!</v>
      </c>
      <c r="BQ1119" s="20" t="e">
        <f t="shared" si="597"/>
        <v>#N/A</v>
      </c>
      <c r="BR1119" s="20" t="e">
        <v>#N/A</v>
      </c>
      <c r="BS1119" s="9" t="e">
        <v>#N/A</v>
      </c>
      <c r="BT1119" s="2" t="e">
        <f t="shared" si="598"/>
        <v>#VALUE!</v>
      </c>
      <c r="BU1119" s="2" t="e">
        <f t="shared" si="566"/>
        <v>#N/A</v>
      </c>
      <c r="BV1119" s="2" t="e">
        <f t="shared" si="567"/>
        <v>#N/A</v>
      </c>
    </row>
    <row r="1120" s="2" customFormat="1" ht="22.95" customHeight="1" spans="1:74">
      <c r="A1120" s="9" t="str">
        <f t="shared" si="568"/>
        <v>K-192Induk</v>
      </c>
      <c r="B1120" s="9" t="str">
        <f t="shared" si="569"/>
        <v>K-192jurusan 1</v>
      </c>
      <c r="C1120" s="9" t="str">
        <f t="shared" si="570"/>
        <v>K-192jurusan 2</v>
      </c>
      <c r="D1120" s="9" t="str">
        <f t="shared" si="571"/>
        <v>K-192jurusan 3</v>
      </c>
      <c r="E1120" s="9" t="str">
        <f t="shared" si="572"/>
        <v>K-192jurusan 4</v>
      </c>
      <c r="F1120" s="10" t="s">
        <v>462</v>
      </c>
      <c r="G1120" s="10" t="s">
        <v>132</v>
      </c>
      <c r="H1120" s="10" t="s">
        <v>1354</v>
      </c>
      <c r="I1120" s="10">
        <v>0.735078122</v>
      </c>
      <c r="J1120" s="10">
        <v>124.3226185312</v>
      </c>
      <c r="K1120" s="10" t="s">
        <v>7465</v>
      </c>
      <c r="L1120" s="10" t="s">
        <v>7465</v>
      </c>
      <c r="M1120" s="10" t="s">
        <v>7465</v>
      </c>
      <c r="N1120" s="14">
        <f t="shared" si="573"/>
        <v>0</v>
      </c>
      <c r="O1120" s="15" t="e">
        <f t="shared" si="574"/>
        <v>#VALUE!</v>
      </c>
      <c r="P1120" s="15" t="e">
        <f t="shared" si="575"/>
        <v>#VALUE!</v>
      </c>
      <c r="Q1120" s="17" t="e">
        <f>VLOOKUP($A1120,'DATA PENGUKURAN GARDU'!$A:$BS,42,0)</f>
        <v>#N/A</v>
      </c>
      <c r="R1120" s="18" t="e">
        <f t="shared" si="576"/>
        <v>#N/A</v>
      </c>
      <c r="S1120" s="17" t="e">
        <f>VLOOKUP($A1120,'DATA PENGUKURAN GARDU'!$A:$BS,44,0)</f>
        <v>#N/A</v>
      </c>
      <c r="T1120" s="18" t="e">
        <f t="shared" si="577"/>
        <v>#N/A</v>
      </c>
      <c r="U1120" s="17" t="e">
        <f>VLOOKUP($A1120,'DATA PENGUKURAN GARDU'!$A:$BS,46,0)</f>
        <v>#N/A</v>
      </c>
      <c r="V1120" s="18" t="e">
        <f t="shared" si="578"/>
        <v>#N/A</v>
      </c>
      <c r="W1120" s="17" t="e">
        <f>VLOOKUP($A1120,'DATA PENGUKURAN GARDU'!$A:$BS,48,0)</f>
        <v>#N/A</v>
      </c>
      <c r="X1120" s="17" t="e">
        <f>VLOOKUP($A1120,'DATA PENGUKURAN GARDU'!$A:$BS,53,0)</f>
        <v>#N/A</v>
      </c>
      <c r="Y1120" s="17" t="e">
        <f>VLOOKUP($A1120,'DATA PENGUKURAN GARDU'!$A:$BS,54,0)</f>
        <v>#N/A</v>
      </c>
      <c r="Z1120" s="17" t="e">
        <f>VLOOKUP($A1120,'DATA PENGUKURAN GARDU'!$A:$BS,55,0)</f>
        <v>#N/A</v>
      </c>
      <c r="AA1120" s="20" t="e">
        <f>VLOOKUP($B1120,'DATA PENGUKURAN GARDU'!$A:$BS,42,0)</f>
        <v>#N/A</v>
      </c>
      <c r="AB1120" s="21" t="e">
        <f t="shared" si="579"/>
        <v>#N/A</v>
      </c>
      <c r="AC1120" s="20" t="e">
        <f>VLOOKUP($B1120,'DATA PENGUKURAN GARDU'!$A:$BS,44,0)</f>
        <v>#N/A</v>
      </c>
      <c r="AD1120" s="21" t="e">
        <f t="shared" si="580"/>
        <v>#N/A</v>
      </c>
      <c r="AE1120" s="20" t="e">
        <f>VLOOKUP($B1120,'DATA PENGUKURAN GARDU'!$A:$BS,46,0)</f>
        <v>#N/A</v>
      </c>
      <c r="AF1120" s="21" t="e">
        <f t="shared" si="581"/>
        <v>#N/A</v>
      </c>
      <c r="AG1120" s="20" t="e">
        <f>VLOOKUP($B1120,'DATA PENGUKURAN GARDU'!$A:$BS,46,0)</f>
        <v>#N/A</v>
      </c>
      <c r="AH1120" s="20" t="e">
        <f>VLOOKUP($B1120,'DATA PENGUKURAN GARDU'!$A:$BS,53,0)</f>
        <v>#N/A</v>
      </c>
      <c r="AI1120" s="20" t="e">
        <f>VLOOKUP($B1120,'DATA PENGUKURAN GARDU'!$A:$BS,54,0)</f>
        <v>#N/A</v>
      </c>
      <c r="AJ1120" s="17" t="e">
        <f>VLOOKUP($C1120,'DATA PENGUKURAN GARDU'!$A:$BS,42,0)</f>
        <v>#N/A</v>
      </c>
      <c r="AK1120" s="23" t="e">
        <f t="shared" si="582"/>
        <v>#N/A</v>
      </c>
      <c r="AL1120" s="17" t="e">
        <f>VLOOKUP($C1120,'DATA PENGUKURAN GARDU'!$A:$BS,44,0)</f>
        <v>#N/A</v>
      </c>
      <c r="AM1120" s="23" t="e">
        <f t="shared" si="583"/>
        <v>#N/A</v>
      </c>
      <c r="AN1120" s="17" t="e">
        <f>VLOOKUP($C1120,'DATA PENGUKURAN GARDU'!$A:$BS,46,0)</f>
        <v>#N/A</v>
      </c>
      <c r="AO1120" s="23" t="e">
        <f t="shared" si="584"/>
        <v>#N/A</v>
      </c>
      <c r="AP1120" s="17" t="e">
        <f>VLOOKUP($C1120,'DATA PENGUKURAN GARDU'!$A:$BS,46,0)</f>
        <v>#N/A</v>
      </c>
      <c r="AQ1120" s="17" t="e">
        <f>VLOOKUP($C1120,'DATA PENGUKURAN GARDU'!$A:$BS,53,0)</f>
        <v>#N/A</v>
      </c>
      <c r="AR1120" s="17" t="e">
        <f>VLOOKUP($C1120,'DATA PENGUKURAN GARDU'!$A:$BS,54,0)</f>
        <v>#N/A</v>
      </c>
      <c r="AS1120" s="20" t="e">
        <f>VLOOKUP($D1120,'DATA PENGUKURAN GARDU'!$A:$BS,42,0)</f>
        <v>#N/A</v>
      </c>
      <c r="AT1120" s="21" t="e">
        <f t="shared" si="585"/>
        <v>#N/A</v>
      </c>
      <c r="AU1120" s="20" t="e">
        <f>VLOOKUP($D1120,'DATA PENGUKURAN GARDU'!$A:$BS,44,0)</f>
        <v>#N/A</v>
      </c>
      <c r="AV1120" s="21" t="e">
        <f t="shared" si="586"/>
        <v>#N/A</v>
      </c>
      <c r="AW1120" s="20" t="e">
        <f>VLOOKUP($D1120,'DATA PENGUKURAN GARDU'!$A:$BS,46,0)</f>
        <v>#N/A</v>
      </c>
      <c r="AX1120" s="21" t="e">
        <f t="shared" si="587"/>
        <v>#N/A</v>
      </c>
      <c r="AY1120" s="20" t="e">
        <f>VLOOKUP($D1120,'DATA PENGUKURAN GARDU'!$A:$BS,46,0)</f>
        <v>#N/A</v>
      </c>
      <c r="AZ1120" s="20" t="e">
        <f>VLOOKUP($D1120,'DATA PENGUKURAN GARDU'!$A:$BS,53,0)</f>
        <v>#N/A</v>
      </c>
      <c r="BA1120" s="20" t="e">
        <f>VLOOKUP($D1120,'DATA PENGUKURAN GARDU'!$A:$BS,54,0)</f>
        <v>#N/A</v>
      </c>
      <c r="BB1120" s="17" t="e">
        <f>VLOOKUP($E1120,'DATA PENGUKURAN GARDU'!$A:$BS,42,0)</f>
        <v>#N/A</v>
      </c>
      <c r="BC1120" s="23" t="e">
        <f t="shared" si="588"/>
        <v>#N/A</v>
      </c>
      <c r="BD1120" s="17" t="e">
        <f>VLOOKUP($E1120,'DATA PENGUKURAN GARDU'!$A:$BS,44,0)</f>
        <v>#N/A</v>
      </c>
      <c r="BE1120" s="23" t="e">
        <f t="shared" si="589"/>
        <v>#N/A</v>
      </c>
      <c r="BF1120" s="17" t="e">
        <f>VLOOKUP($E1120,'DATA PENGUKURAN GARDU'!$A:$BS,46,0)</f>
        <v>#N/A</v>
      </c>
      <c r="BG1120" s="23" t="e">
        <f t="shared" si="590"/>
        <v>#N/A</v>
      </c>
      <c r="BH1120" s="17" t="e">
        <f>VLOOKUP($E1120,'DATA PENGUKURAN GARDU'!$A:$BS,46,0)</f>
        <v>#N/A</v>
      </c>
      <c r="BI1120" s="17" t="e">
        <f>VLOOKUP($E1120,'DATA PENGUKURAN GARDU'!$A:$BS,53,0)</f>
        <v>#N/A</v>
      </c>
      <c r="BJ1120" s="17" t="e">
        <f>VLOOKUP($E1120,'DATA PENGUKURAN GARDU'!$A:$BS,54,0)</f>
        <v>#N/A</v>
      </c>
      <c r="BK1120" s="20" t="e">
        <f t="shared" si="591"/>
        <v>#N/A</v>
      </c>
      <c r="BL1120" s="20" t="e">
        <f t="shared" si="592"/>
        <v>#N/A</v>
      </c>
      <c r="BM1120" s="20" t="e">
        <f t="shared" si="593"/>
        <v>#N/A</v>
      </c>
      <c r="BN1120" s="25" t="e">
        <f t="shared" si="594"/>
        <v>#N/A</v>
      </c>
      <c r="BO1120" s="26" t="str">
        <f t="shared" si="595"/>
        <v>0</v>
      </c>
      <c r="BP1120" s="21" t="e">
        <f t="shared" si="596"/>
        <v>#VALUE!</v>
      </c>
      <c r="BQ1120" s="20" t="e">
        <f t="shared" si="597"/>
        <v>#N/A</v>
      </c>
      <c r="BR1120" s="20" t="e">
        <v>#N/A</v>
      </c>
      <c r="BS1120" s="9" t="e">
        <v>#N/A</v>
      </c>
      <c r="BT1120" s="2" t="e">
        <f t="shared" si="598"/>
        <v>#VALUE!</v>
      </c>
      <c r="BU1120" s="2" t="e">
        <f t="shared" si="566"/>
        <v>#N/A</v>
      </c>
      <c r="BV1120" s="2" t="e">
        <f t="shared" si="567"/>
        <v>#N/A</v>
      </c>
    </row>
    <row r="1121" s="2" customFormat="1" ht="22.95" customHeight="1" spans="1:74">
      <c r="A1121" s="9" t="str">
        <f t="shared" si="568"/>
        <v>L-063Induk</v>
      </c>
      <c r="B1121" s="9" t="str">
        <f t="shared" si="569"/>
        <v>L-063jurusan 1</v>
      </c>
      <c r="C1121" s="9" t="str">
        <f t="shared" si="570"/>
        <v>L-063jurusan 2</v>
      </c>
      <c r="D1121" s="9" t="str">
        <f t="shared" si="571"/>
        <v>L-063jurusan 3</v>
      </c>
      <c r="E1121" s="9" t="str">
        <f t="shared" si="572"/>
        <v>L-063jurusan 4</v>
      </c>
      <c r="F1121" s="10" t="s">
        <v>493</v>
      </c>
      <c r="G1121" s="10" t="s">
        <v>22</v>
      </c>
      <c r="H1121" s="10" t="s">
        <v>1355</v>
      </c>
      <c r="I1121" s="10">
        <v>0.30364</v>
      </c>
      <c r="J1121" s="10">
        <v>123.63443</v>
      </c>
      <c r="K1121" s="10" t="s">
        <v>7465</v>
      </c>
      <c r="L1121" s="10" t="s">
        <v>7465</v>
      </c>
      <c r="M1121" s="10" t="s">
        <v>7465</v>
      </c>
      <c r="N1121" s="14">
        <f t="shared" si="573"/>
        <v>0</v>
      </c>
      <c r="O1121" s="15" t="e">
        <f t="shared" si="574"/>
        <v>#VALUE!</v>
      </c>
      <c r="P1121" s="15" t="e">
        <f t="shared" si="575"/>
        <v>#VALUE!</v>
      </c>
      <c r="Q1121" s="17" t="e">
        <f>VLOOKUP($A1121,'DATA PENGUKURAN GARDU'!$A:$BS,42,0)</f>
        <v>#N/A</v>
      </c>
      <c r="R1121" s="18" t="e">
        <f t="shared" si="576"/>
        <v>#N/A</v>
      </c>
      <c r="S1121" s="17" t="e">
        <f>VLOOKUP($A1121,'DATA PENGUKURAN GARDU'!$A:$BS,44,0)</f>
        <v>#N/A</v>
      </c>
      <c r="T1121" s="18" t="e">
        <f t="shared" si="577"/>
        <v>#N/A</v>
      </c>
      <c r="U1121" s="17" t="e">
        <f>VLOOKUP($A1121,'DATA PENGUKURAN GARDU'!$A:$BS,46,0)</f>
        <v>#N/A</v>
      </c>
      <c r="V1121" s="18" t="e">
        <f t="shared" si="578"/>
        <v>#N/A</v>
      </c>
      <c r="W1121" s="17" t="e">
        <f>VLOOKUP($A1121,'DATA PENGUKURAN GARDU'!$A:$BS,48,0)</f>
        <v>#N/A</v>
      </c>
      <c r="X1121" s="17" t="e">
        <f>VLOOKUP($A1121,'DATA PENGUKURAN GARDU'!$A:$BS,53,0)</f>
        <v>#N/A</v>
      </c>
      <c r="Y1121" s="17" t="e">
        <f>VLOOKUP($A1121,'DATA PENGUKURAN GARDU'!$A:$BS,54,0)</f>
        <v>#N/A</v>
      </c>
      <c r="Z1121" s="17" t="e">
        <f>VLOOKUP($A1121,'DATA PENGUKURAN GARDU'!$A:$BS,55,0)</f>
        <v>#N/A</v>
      </c>
      <c r="AA1121" s="20" t="e">
        <f>VLOOKUP($B1121,'DATA PENGUKURAN GARDU'!$A:$BS,42,0)</f>
        <v>#N/A</v>
      </c>
      <c r="AB1121" s="21" t="e">
        <f t="shared" si="579"/>
        <v>#N/A</v>
      </c>
      <c r="AC1121" s="20" t="e">
        <f>VLOOKUP($B1121,'DATA PENGUKURAN GARDU'!$A:$BS,44,0)</f>
        <v>#N/A</v>
      </c>
      <c r="AD1121" s="21" t="e">
        <f t="shared" si="580"/>
        <v>#N/A</v>
      </c>
      <c r="AE1121" s="20" t="e">
        <f>VLOOKUP($B1121,'DATA PENGUKURAN GARDU'!$A:$BS,46,0)</f>
        <v>#N/A</v>
      </c>
      <c r="AF1121" s="21" t="e">
        <f t="shared" si="581"/>
        <v>#N/A</v>
      </c>
      <c r="AG1121" s="20" t="e">
        <f>VLOOKUP($B1121,'DATA PENGUKURAN GARDU'!$A:$BS,46,0)</f>
        <v>#N/A</v>
      </c>
      <c r="AH1121" s="20" t="e">
        <f>VLOOKUP($B1121,'DATA PENGUKURAN GARDU'!$A:$BS,53,0)</f>
        <v>#N/A</v>
      </c>
      <c r="AI1121" s="20" t="e">
        <f>VLOOKUP($B1121,'DATA PENGUKURAN GARDU'!$A:$BS,54,0)</f>
        <v>#N/A</v>
      </c>
      <c r="AJ1121" s="17" t="e">
        <f>VLOOKUP($C1121,'DATA PENGUKURAN GARDU'!$A:$BS,42,0)</f>
        <v>#N/A</v>
      </c>
      <c r="AK1121" s="23" t="e">
        <f t="shared" si="582"/>
        <v>#N/A</v>
      </c>
      <c r="AL1121" s="17" t="e">
        <f>VLOOKUP($C1121,'DATA PENGUKURAN GARDU'!$A:$BS,44,0)</f>
        <v>#N/A</v>
      </c>
      <c r="AM1121" s="23" t="e">
        <f t="shared" si="583"/>
        <v>#N/A</v>
      </c>
      <c r="AN1121" s="17" t="e">
        <f>VLOOKUP($C1121,'DATA PENGUKURAN GARDU'!$A:$BS,46,0)</f>
        <v>#N/A</v>
      </c>
      <c r="AO1121" s="23" t="e">
        <f t="shared" si="584"/>
        <v>#N/A</v>
      </c>
      <c r="AP1121" s="17" t="e">
        <f>VLOOKUP($C1121,'DATA PENGUKURAN GARDU'!$A:$BS,46,0)</f>
        <v>#N/A</v>
      </c>
      <c r="AQ1121" s="17" t="e">
        <f>VLOOKUP($C1121,'DATA PENGUKURAN GARDU'!$A:$BS,53,0)</f>
        <v>#N/A</v>
      </c>
      <c r="AR1121" s="17" t="e">
        <f>VLOOKUP($C1121,'DATA PENGUKURAN GARDU'!$A:$BS,54,0)</f>
        <v>#N/A</v>
      </c>
      <c r="AS1121" s="20" t="e">
        <f>VLOOKUP($D1121,'DATA PENGUKURAN GARDU'!$A:$BS,42,0)</f>
        <v>#N/A</v>
      </c>
      <c r="AT1121" s="21" t="e">
        <f t="shared" si="585"/>
        <v>#N/A</v>
      </c>
      <c r="AU1121" s="20" t="e">
        <f>VLOOKUP($D1121,'DATA PENGUKURAN GARDU'!$A:$BS,44,0)</f>
        <v>#N/A</v>
      </c>
      <c r="AV1121" s="21" t="e">
        <f t="shared" si="586"/>
        <v>#N/A</v>
      </c>
      <c r="AW1121" s="20" t="e">
        <f>VLOOKUP($D1121,'DATA PENGUKURAN GARDU'!$A:$BS,46,0)</f>
        <v>#N/A</v>
      </c>
      <c r="AX1121" s="21" t="e">
        <f t="shared" si="587"/>
        <v>#N/A</v>
      </c>
      <c r="AY1121" s="20" t="e">
        <f>VLOOKUP($D1121,'DATA PENGUKURAN GARDU'!$A:$BS,46,0)</f>
        <v>#N/A</v>
      </c>
      <c r="AZ1121" s="20" t="e">
        <f>VLOOKUP($D1121,'DATA PENGUKURAN GARDU'!$A:$BS,53,0)</f>
        <v>#N/A</v>
      </c>
      <c r="BA1121" s="20" t="e">
        <f>VLOOKUP($D1121,'DATA PENGUKURAN GARDU'!$A:$BS,54,0)</f>
        <v>#N/A</v>
      </c>
      <c r="BB1121" s="17" t="e">
        <f>VLOOKUP($E1121,'DATA PENGUKURAN GARDU'!$A:$BS,42,0)</f>
        <v>#N/A</v>
      </c>
      <c r="BC1121" s="23" t="e">
        <f t="shared" si="588"/>
        <v>#N/A</v>
      </c>
      <c r="BD1121" s="17" t="e">
        <f>VLOOKUP($E1121,'DATA PENGUKURAN GARDU'!$A:$BS,44,0)</f>
        <v>#N/A</v>
      </c>
      <c r="BE1121" s="23" t="e">
        <f t="shared" si="589"/>
        <v>#N/A</v>
      </c>
      <c r="BF1121" s="17" t="e">
        <f>VLOOKUP($E1121,'DATA PENGUKURAN GARDU'!$A:$BS,46,0)</f>
        <v>#N/A</v>
      </c>
      <c r="BG1121" s="23" t="e">
        <f t="shared" si="590"/>
        <v>#N/A</v>
      </c>
      <c r="BH1121" s="17" t="e">
        <f>VLOOKUP($E1121,'DATA PENGUKURAN GARDU'!$A:$BS,46,0)</f>
        <v>#N/A</v>
      </c>
      <c r="BI1121" s="17" t="e">
        <f>VLOOKUP($E1121,'DATA PENGUKURAN GARDU'!$A:$BS,53,0)</f>
        <v>#N/A</v>
      </c>
      <c r="BJ1121" s="17" t="e">
        <f>VLOOKUP($E1121,'DATA PENGUKURAN GARDU'!$A:$BS,54,0)</f>
        <v>#N/A</v>
      </c>
      <c r="BK1121" s="20" t="e">
        <f t="shared" si="591"/>
        <v>#N/A</v>
      </c>
      <c r="BL1121" s="20" t="e">
        <f t="shared" si="592"/>
        <v>#N/A</v>
      </c>
      <c r="BM1121" s="20" t="e">
        <f t="shared" si="593"/>
        <v>#N/A</v>
      </c>
      <c r="BN1121" s="25" t="e">
        <f t="shared" si="594"/>
        <v>#N/A</v>
      </c>
      <c r="BO1121" s="26" t="str">
        <f t="shared" si="595"/>
        <v>0</v>
      </c>
      <c r="BP1121" s="21" t="e">
        <f t="shared" si="596"/>
        <v>#VALUE!</v>
      </c>
      <c r="BQ1121" s="20" t="e">
        <f t="shared" si="597"/>
        <v>#N/A</v>
      </c>
      <c r="BR1121" s="20" t="e">
        <v>#N/A</v>
      </c>
      <c r="BS1121" s="9" t="e">
        <v>#N/A</v>
      </c>
      <c r="BT1121" s="2" t="e">
        <f t="shared" si="598"/>
        <v>#VALUE!</v>
      </c>
      <c r="BU1121" s="2" t="e">
        <f t="shared" si="566"/>
        <v>#N/A</v>
      </c>
      <c r="BV1121" s="2" t="e">
        <f t="shared" si="567"/>
        <v>#N/A</v>
      </c>
    </row>
    <row r="1122" s="2" customFormat="1" ht="22.95" customHeight="1" spans="1:74">
      <c r="A1122" s="9" t="str">
        <f t="shared" si="568"/>
        <v>L-066Induk</v>
      </c>
      <c r="B1122" s="9" t="str">
        <f t="shared" si="569"/>
        <v>L-066jurusan 1</v>
      </c>
      <c r="C1122" s="9" t="str">
        <f t="shared" si="570"/>
        <v>L-066jurusan 2</v>
      </c>
      <c r="D1122" s="9" t="str">
        <f t="shared" si="571"/>
        <v>L-066jurusan 3</v>
      </c>
      <c r="E1122" s="9" t="str">
        <f t="shared" si="572"/>
        <v>L-066jurusan 4</v>
      </c>
      <c r="F1122" s="10" t="s">
        <v>493</v>
      </c>
      <c r="G1122" s="10" t="s">
        <v>22</v>
      </c>
      <c r="H1122" s="10" t="s">
        <v>1356</v>
      </c>
      <c r="I1122" s="10">
        <v>0.30918</v>
      </c>
      <c r="J1122" s="10">
        <v>123.60911</v>
      </c>
      <c r="K1122" s="10" t="s">
        <v>7465</v>
      </c>
      <c r="L1122" s="10" t="s">
        <v>7465</v>
      </c>
      <c r="M1122" s="10" t="s">
        <v>7465</v>
      </c>
      <c r="N1122" s="14">
        <f t="shared" si="573"/>
        <v>0</v>
      </c>
      <c r="O1122" s="15" t="e">
        <f t="shared" si="574"/>
        <v>#VALUE!</v>
      </c>
      <c r="P1122" s="15" t="e">
        <f t="shared" si="575"/>
        <v>#VALUE!</v>
      </c>
      <c r="Q1122" s="17" t="e">
        <f>VLOOKUP($A1122,'DATA PENGUKURAN GARDU'!$A:$BS,42,0)</f>
        <v>#N/A</v>
      </c>
      <c r="R1122" s="18" t="e">
        <f t="shared" si="576"/>
        <v>#N/A</v>
      </c>
      <c r="S1122" s="17" t="e">
        <f>VLOOKUP($A1122,'DATA PENGUKURAN GARDU'!$A:$BS,44,0)</f>
        <v>#N/A</v>
      </c>
      <c r="T1122" s="18" t="e">
        <f t="shared" si="577"/>
        <v>#N/A</v>
      </c>
      <c r="U1122" s="17" t="e">
        <f>VLOOKUP($A1122,'DATA PENGUKURAN GARDU'!$A:$BS,46,0)</f>
        <v>#N/A</v>
      </c>
      <c r="V1122" s="18" t="e">
        <f t="shared" si="578"/>
        <v>#N/A</v>
      </c>
      <c r="W1122" s="17" t="e">
        <f>VLOOKUP($A1122,'DATA PENGUKURAN GARDU'!$A:$BS,48,0)</f>
        <v>#N/A</v>
      </c>
      <c r="X1122" s="17" t="e">
        <f>VLOOKUP($A1122,'DATA PENGUKURAN GARDU'!$A:$BS,53,0)</f>
        <v>#N/A</v>
      </c>
      <c r="Y1122" s="17" t="e">
        <f>VLOOKUP($A1122,'DATA PENGUKURAN GARDU'!$A:$BS,54,0)</f>
        <v>#N/A</v>
      </c>
      <c r="Z1122" s="17" t="e">
        <f>VLOOKUP($A1122,'DATA PENGUKURAN GARDU'!$A:$BS,55,0)</f>
        <v>#N/A</v>
      </c>
      <c r="AA1122" s="20" t="e">
        <f>VLOOKUP($B1122,'DATA PENGUKURAN GARDU'!$A:$BS,42,0)</f>
        <v>#N/A</v>
      </c>
      <c r="AB1122" s="21" t="e">
        <f t="shared" si="579"/>
        <v>#N/A</v>
      </c>
      <c r="AC1122" s="20" t="e">
        <f>VLOOKUP($B1122,'DATA PENGUKURAN GARDU'!$A:$BS,44,0)</f>
        <v>#N/A</v>
      </c>
      <c r="AD1122" s="21" t="e">
        <f t="shared" si="580"/>
        <v>#N/A</v>
      </c>
      <c r="AE1122" s="20" t="e">
        <f>VLOOKUP($B1122,'DATA PENGUKURAN GARDU'!$A:$BS,46,0)</f>
        <v>#N/A</v>
      </c>
      <c r="AF1122" s="21" t="e">
        <f t="shared" si="581"/>
        <v>#N/A</v>
      </c>
      <c r="AG1122" s="20" t="e">
        <f>VLOOKUP($B1122,'DATA PENGUKURAN GARDU'!$A:$BS,46,0)</f>
        <v>#N/A</v>
      </c>
      <c r="AH1122" s="20" t="e">
        <f>VLOOKUP($B1122,'DATA PENGUKURAN GARDU'!$A:$BS,53,0)</f>
        <v>#N/A</v>
      </c>
      <c r="AI1122" s="20" t="e">
        <f>VLOOKUP($B1122,'DATA PENGUKURAN GARDU'!$A:$BS,54,0)</f>
        <v>#N/A</v>
      </c>
      <c r="AJ1122" s="17" t="e">
        <f>VLOOKUP($C1122,'DATA PENGUKURAN GARDU'!$A:$BS,42,0)</f>
        <v>#N/A</v>
      </c>
      <c r="AK1122" s="23" t="e">
        <f t="shared" si="582"/>
        <v>#N/A</v>
      </c>
      <c r="AL1122" s="17" t="e">
        <f>VLOOKUP($C1122,'DATA PENGUKURAN GARDU'!$A:$BS,44,0)</f>
        <v>#N/A</v>
      </c>
      <c r="AM1122" s="23" t="e">
        <f t="shared" si="583"/>
        <v>#N/A</v>
      </c>
      <c r="AN1122" s="17" t="e">
        <f>VLOOKUP($C1122,'DATA PENGUKURAN GARDU'!$A:$BS,46,0)</f>
        <v>#N/A</v>
      </c>
      <c r="AO1122" s="23" t="e">
        <f t="shared" si="584"/>
        <v>#N/A</v>
      </c>
      <c r="AP1122" s="17" t="e">
        <f>VLOOKUP($C1122,'DATA PENGUKURAN GARDU'!$A:$BS,46,0)</f>
        <v>#N/A</v>
      </c>
      <c r="AQ1122" s="17" t="e">
        <f>VLOOKUP($C1122,'DATA PENGUKURAN GARDU'!$A:$BS,53,0)</f>
        <v>#N/A</v>
      </c>
      <c r="AR1122" s="17" t="e">
        <f>VLOOKUP($C1122,'DATA PENGUKURAN GARDU'!$A:$BS,54,0)</f>
        <v>#N/A</v>
      </c>
      <c r="AS1122" s="20" t="e">
        <f>VLOOKUP($D1122,'DATA PENGUKURAN GARDU'!$A:$BS,42,0)</f>
        <v>#N/A</v>
      </c>
      <c r="AT1122" s="21" t="e">
        <f t="shared" si="585"/>
        <v>#N/A</v>
      </c>
      <c r="AU1122" s="20" t="e">
        <f>VLOOKUP($D1122,'DATA PENGUKURAN GARDU'!$A:$BS,44,0)</f>
        <v>#N/A</v>
      </c>
      <c r="AV1122" s="21" t="e">
        <f t="shared" si="586"/>
        <v>#N/A</v>
      </c>
      <c r="AW1122" s="20" t="e">
        <f>VLOOKUP($D1122,'DATA PENGUKURAN GARDU'!$A:$BS,46,0)</f>
        <v>#N/A</v>
      </c>
      <c r="AX1122" s="21" t="e">
        <f t="shared" si="587"/>
        <v>#N/A</v>
      </c>
      <c r="AY1122" s="20" t="e">
        <f>VLOOKUP($D1122,'DATA PENGUKURAN GARDU'!$A:$BS,46,0)</f>
        <v>#N/A</v>
      </c>
      <c r="AZ1122" s="20" t="e">
        <f>VLOOKUP($D1122,'DATA PENGUKURAN GARDU'!$A:$BS,53,0)</f>
        <v>#N/A</v>
      </c>
      <c r="BA1122" s="20" t="e">
        <f>VLOOKUP($D1122,'DATA PENGUKURAN GARDU'!$A:$BS,54,0)</f>
        <v>#N/A</v>
      </c>
      <c r="BB1122" s="17" t="e">
        <f>VLOOKUP($E1122,'DATA PENGUKURAN GARDU'!$A:$BS,42,0)</f>
        <v>#N/A</v>
      </c>
      <c r="BC1122" s="23" t="e">
        <f t="shared" si="588"/>
        <v>#N/A</v>
      </c>
      <c r="BD1122" s="17" t="e">
        <f>VLOOKUP($E1122,'DATA PENGUKURAN GARDU'!$A:$BS,44,0)</f>
        <v>#N/A</v>
      </c>
      <c r="BE1122" s="23" t="e">
        <f t="shared" si="589"/>
        <v>#N/A</v>
      </c>
      <c r="BF1122" s="17" t="e">
        <f>VLOOKUP($E1122,'DATA PENGUKURAN GARDU'!$A:$BS,46,0)</f>
        <v>#N/A</v>
      </c>
      <c r="BG1122" s="23" t="e">
        <f t="shared" si="590"/>
        <v>#N/A</v>
      </c>
      <c r="BH1122" s="17" t="e">
        <f>VLOOKUP($E1122,'DATA PENGUKURAN GARDU'!$A:$BS,46,0)</f>
        <v>#N/A</v>
      </c>
      <c r="BI1122" s="17" t="e">
        <f>VLOOKUP($E1122,'DATA PENGUKURAN GARDU'!$A:$BS,53,0)</f>
        <v>#N/A</v>
      </c>
      <c r="BJ1122" s="17" t="e">
        <f>VLOOKUP($E1122,'DATA PENGUKURAN GARDU'!$A:$BS,54,0)</f>
        <v>#N/A</v>
      </c>
      <c r="BK1122" s="20" t="e">
        <f t="shared" si="591"/>
        <v>#N/A</v>
      </c>
      <c r="BL1122" s="20" t="e">
        <f t="shared" si="592"/>
        <v>#N/A</v>
      </c>
      <c r="BM1122" s="20" t="e">
        <f t="shared" si="593"/>
        <v>#N/A</v>
      </c>
      <c r="BN1122" s="25" t="e">
        <f t="shared" si="594"/>
        <v>#N/A</v>
      </c>
      <c r="BO1122" s="26" t="str">
        <f t="shared" si="595"/>
        <v>0</v>
      </c>
      <c r="BP1122" s="21" t="e">
        <f t="shared" si="596"/>
        <v>#VALUE!</v>
      </c>
      <c r="BQ1122" s="20" t="e">
        <f t="shared" si="597"/>
        <v>#N/A</v>
      </c>
      <c r="BR1122" s="20" t="e">
        <v>#N/A</v>
      </c>
      <c r="BS1122" s="9" t="e">
        <v>#N/A</v>
      </c>
      <c r="BT1122" s="2" t="e">
        <f t="shared" si="598"/>
        <v>#VALUE!</v>
      </c>
      <c r="BU1122" s="2" t="e">
        <f t="shared" si="566"/>
        <v>#N/A</v>
      </c>
      <c r="BV1122" s="2" t="e">
        <f t="shared" si="567"/>
        <v>#N/A</v>
      </c>
    </row>
    <row r="1123" s="2" customFormat="1" ht="22.95" customHeight="1" spans="1:74">
      <c r="A1123" s="9" t="str">
        <f t="shared" si="568"/>
        <v>L-072Induk</v>
      </c>
      <c r="B1123" s="9" t="str">
        <f t="shared" si="569"/>
        <v>L-072jurusan 1</v>
      </c>
      <c r="C1123" s="9" t="str">
        <f t="shared" si="570"/>
        <v>L-072jurusan 2</v>
      </c>
      <c r="D1123" s="9" t="str">
        <f t="shared" si="571"/>
        <v>L-072jurusan 3</v>
      </c>
      <c r="E1123" s="9" t="str">
        <f t="shared" si="572"/>
        <v>L-072jurusan 4</v>
      </c>
      <c r="F1123" s="10" t="s">
        <v>493</v>
      </c>
      <c r="G1123" s="10" t="s">
        <v>22</v>
      </c>
      <c r="H1123" s="10" t="s">
        <v>1357</v>
      </c>
      <c r="I1123" s="10">
        <v>0.32176</v>
      </c>
      <c r="J1123" s="10">
        <v>123.56702</v>
      </c>
      <c r="K1123" s="10" t="s">
        <v>7465</v>
      </c>
      <c r="L1123" s="10" t="s">
        <v>7465</v>
      </c>
      <c r="M1123" s="10" t="s">
        <v>7465</v>
      </c>
      <c r="N1123" s="14">
        <f t="shared" si="573"/>
        <v>0</v>
      </c>
      <c r="O1123" s="15" t="e">
        <f t="shared" si="574"/>
        <v>#VALUE!</v>
      </c>
      <c r="P1123" s="15" t="e">
        <f t="shared" si="575"/>
        <v>#VALUE!</v>
      </c>
      <c r="Q1123" s="17" t="e">
        <f>VLOOKUP($A1123,'DATA PENGUKURAN GARDU'!$A:$BS,42,0)</f>
        <v>#N/A</v>
      </c>
      <c r="R1123" s="18" t="e">
        <f t="shared" si="576"/>
        <v>#N/A</v>
      </c>
      <c r="S1123" s="17" t="e">
        <f>VLOOKUP($A1123,'DATA PENGUKURAN GARDU'!$A:$BS,44,0)</f>
        <v>#N/A</v>
      </c>
      <c r="T1123" s="18" t="e">
        <f t="shared" si="577"/>
        <v>#N/A</v>
      </c>
      <c r="U1123" s="17" t="e">
        <f>VLOOKUP($A1123,'DATA PENGUKURAN GARDU'!$A:$BS,46,0)</f>
        <v>#N/A</v>
      </c>
      <c r="V1123" s="18" t="e">
        <f t="shared" si="578"/>
        <v>#N/A</v>
      </c>
      <c r="W1123" s="17" t="e">
        <f>VLOOKUP($A1123,'DATA PENGUKURAN GARDU'!$A:$BS,48,0)</f>
        <v>#N/A</v>
      </c>
      <c r="X1123" s="17" t="e">
        <f>VLOOKUP($A1123,'DATA PENGUKURAN GARDU'!$A:$BS,53,0)</f>
        <v>#N/A</v>
      </c>
      <c r="Y1123" s="17" t="e">
        <f>VLOOKUP($A1123,'DATA PENGUKURAN GARDU'!$A:$BS,54,0)</f>
        <v>#N/A</v>
      </c>
      <c r="Z1123" s="17" t="e">
        <f>VLOOKUP($A1123,'DATA PENGUKURAN GARDU'!$A:$BS,55,0)</f>
        <v>#N/A</v>
      </c>
      <c r="AA1123" s="20" t="e">
        <f>VLOOKUP($B1123,'DATA PENGUKURAN GARDU'!$A:$BS,42,0)</f>
        <v>#N/A</v>
      </c>
      <c r="AB1123" s="21" t="e">
        <f t="shared" si="579"/>
        <v>#N/A</v>
      </c>
      <c r="AC1123" s="20" t="e">
        <f>VLOOKUP($B1123,'DATA PENGUKURAN GARDU'!$A:$BS,44,0)</f>
        <v>#N/A</v>
      </c>
      <c r="AD1123" s="21" t="e">
        <f t="shared" si="580"/>
        <v>#N/A</v>
      </c>
      <c r="AE1123" s="20" t="e">
        <f>VLOOKUP($B1123,'DATA PENGUKURAN GARDU'!$A:$BS,46,0)</f>
        <v>#N/A</v>
      </c>
      <c r="AF1123" s="21" t="e">
        <f t="shared" si="581"/>
        <v>#N/A</v>
      </c>
      <c r="AG1123" s="20" t="e">
        <f>VLOOKUP($B1123,'DATA PENGUKURAN GARDU'!$A:$BS,46,0)</f>
        <v>#N/A</v>
      </c>
      <c r="AH1123" s="20" t="e">
        <f>VLOOKUP($B1123,'DATA PENGUKURAN GARDU'!$A:$BS,53,0)</f>
        <v>#N/A</v>
      </c>
      <c r="AI1123" s="20" t="e">
        <f>VLOOKUP($B1123,'DATA PENGUKURAN GARDU'!$A:$BS,54,0)</f>
        <v>#N/A</v>
      </c>
      <c r="AJ1123" s="17" t="e">
        <f>VLOOKUP($C1123,'DATA PENGUKURAN GARDU'!$A:$BS,42,0)</f>
        <v>#N/A</v>
      </c>
      <c r="AK1123" s="23" t="e">
        <f t="shared" si="582"/>
        <v>#N/A</v>
      </c>
      <c r="AL1123" s="17" t="e">
        <f>VLOOKUP($C1123,'DATA PENGUKURAN GARDU'!$A:$BS,44,0)</f>
        <v>#N/A</v>
      </c>
      <c r="AM1123" s="23" t="e">
        <f t="shared" si="583"/>
        <v>#N/A</v>
      </c>
      <c r="AN1123" s="17" t="e">
        <f>VLOOKUP($C1123,'DATA PENGUKURAN GARDU'!$A:$BS,46,0)</f>
        <v>#N/A</v>
      </c>
      <c r="AO1123" s="23" t="e">
        <f t="shared" si="584"/>
        <v>#N/A</v>
      </c>
      <c r="AP1123" s="17" t="e">
        <f>VLOOKUP($C1123,'DATA PENGUKURAN GARDU'!$A:$BS,46,0)</f>
        <v>#N/A</v>
      </c>
      <c r="AQ1123" s="17" t="e">
        <f>VLOOKUP($C1123,'DATA PENGUKURAN GARDU'!$A:$BS,53,0)</f>
        <v>#N/A</v>
      </c>
      <c r="AR1123" s="17" t="e">
        <f>VLOOKUP($C1123,'DATA PENGUKURAN GARDU'!$A:$BS,54,0)</f>
        <v>#N/A</v>
      </c>
      <c r="AS1123" s="20" t="e">
        <f>VLOOKUP($D1123,'DATA PENGUKURAN GARDU'!$A:$BS,42,0)</f>
        <v>#N/A</v>
      </c>
      <c r="AT1123" s="21" t="e">
        <f t="shared" si="585"/>
        <v>#N/A</v>
      </c>
      <c r="AU1123" s="20" t="e">
        <f>VLOOKUP($D1123,'DATA PENGUKURAN GARDU'!$A:$BS,44,0)</f>
        <v>#N/A</v>
      </c>
      <c r="AV1123" s="21" t="e">
        <f t="shared" si="586"/>
        <v>#N/A</v>
      </c>
      <c r="AW1123" s="20" t="e">
        <f>VLOOKUP($D1123,'DATA PENGUKURAN GARDU'!$A:$BS,46,0)</f>
        <v>#N/A</v>
      </c>
      <c r="AX1123" s="21" t="e">
        <f t="shared" si="587"/>
        <v>#N/A</v>
      </c>
      <c r="AY1123" s="20" t="e">
        <f>VLOOKUP($D1123,'DATA PENGUKURAN GARDU'!$A:$BS,46,0)</f>
        <v>#N/A</v>
      </c>
      <c r="AZ1123" s="20" t="e">
        <f>VLOOKUP($D1123,'DATA PENGUKURAN GARDU'!$A:$BS,53,0)</f>
        <v>#N/A</v>
      </c>
      <c r="BA1123" s="20" t="e">
        <f>VLOOKUP($D1123,'DATA PENGUKURAN GARDU'!$A:$BS,54,0)</f>
        <v>#N/A</v>
      </c>
      <c r="BB1123" s="17" t="e">
        <f>VLOOKUP($E1123,'DATA PENGUKURAN GARDU'!$A:$BS,42,0)</f>
        <v>#N/A</v>
      </c>
      <c r="BC1123" s="23" t="e">
        <f t="shared" si="588"/>
        <v>#N/A</v>
      </c>
      <c r="BD1123" s="17" t="e">
        <f>VLOOKUP($E1123,'DATA PENGUKURAN GARDU'!$A:$BS,44,0)</f>
        <v>#N/A</v>
      </c>
      <c r="BE1123" s="23" t="e">
        <f t="shared" si="589"/>
        <v>#N/A</v>
      </c>
      <c r="BF1123" s="17" t="e">
        <f>VLOOKUP($E1123,'DATA PENGUKURAN GARDU'!$A:$BS,46,0)</f>
        <v>#N/A</v>
      </c>
      <c r="BG1123" s="23" t="e">
        <f t="shared" si="590"/>
        <v>#N/A</v>
      </c>
      <c r="BH1123" s="17" t="e">
        <f>VLOOKUP($E1123,'DATA PENGUKURAN GARDU'!$A:$BS,46,0)</f>
        <v>#N/A</v>
      </c>
      <c r="BI1123" s="17" t="e">
        <f>VLOOKUP($E1123,'DATA PENGUKURAN GARDU'!$A:$BS,53,0)</f>
        <v>#N/A</v>
      </c>
      <c r="BJ1123" s="17" t="e">
        <f>VLOOKUP($E1123,'DATA PENGUKURAN GARDU'!$A:$BS,54,0)</f>
        <v>#N/A</v>
      </c>
      <c r="BK1123" s="20" t="e">
        <f t="shared" si="591"/>
        <v>#N/A</v>
      </c>
      <c r="BL1123" s="20" t="e">
        <f t="shared" si="592"/>
        <v>#N/A</v>
      </c>
      <c r="BM1123" s="20" t="e">
        <f t="shared" si="593"/>
        <v>#N/A</v>
      </c>
      <c r="BN1123" s="25" t="e">
        <f t="shared" si="594"/>
        <v>#N/A</v>
      </c>
      <c r="BO1123" s="26" t="str">
        <f t="shared" si="595"/>
        <v>0</v>
      </c>
      <c r="BP1123" s="21" t="e">
        <f t="shared" si="596"/>
        <v>#VALUE!</v>
      </c>
      <c r="BQ1123" s="20" t="e">
        <f t="shared" si="597"/>
        <v>#N/A</v>
      </c>
      <c r="BR1123" s="20" t="e">
        <v>#N/A</v>
      </c>
      <c r="BS1123" s="9" t="e">
        <v>#N/A</v>
      </c>
      <c r="BT1123" s="2" t="e">
        <f t="shared" si="598"/>
        <v>#VALUE!</v>
      </c>
      <c r="BU1123" s="2" t="e">
        <f t="shared" si="566"/>
        <v>#N/A</v>
      </c>
      <c r="BV1123" s="2" t="e">
        <f t="shared" si="567"/>
        <v>#N/A</v>
      </c>
    </row>
    <row r="1124" s="2" customFormat="1" ht="22.95" customHeight="1" spans="1:74">
      <c r="A1124" s="9" t="str">
        <f t="shared" si="568"/>
        <v>L-077Induk</v>
      </c>
      <c r="B1124" s="9" t="str">
        <f t="shared" si="569"/>
        <v>L-077jurusan 1</v>
      </c>
      <c r="C1124" s="9" t="str">
        <f t="shared" si="570"/>
        <v>L-077jurusan 2</v>
      </c>
      <c r="D1124" s="9" t="str">
        <f t="shared" si="571"/>
        <v>L-077jurusan 3</v>
      </c>
      <c r="E1124" s="9" t="str">
        <f t="shared" si="572"/>
        <v>L-077jurusan 4</v>
      </c>
      <c r="F1124" s="10" t="s">
        <v>493</v>
      </c>
      <c r="G1124" s="10" t="s">
        <v>22</v>
      </c>
      <c r="H1124" s="10" t="s">
        <v>1358</v>
      </c>
      <c r="I1124" s="10">
        <v>0.32416</v>
      </c>
      <c r="J1124" s="10">
        <v>123.53765</v>
      </c>
      <c r="K1124" s="10" t="s">
        <v>7465</v>
      </c>
      <c r="L1124" s="10" t="s">
        <v>7465</v>
      </c>
      <c r="M1124" s="10" t="s">
        <v>7465</v>
      </c>
      <c r="N1124" s="14">
        <f t="shared" si="573"/>
        <v>0</v>
      </c>
      <c r="O1124" s="15" t="e">
        <f t="shared" si="574"/>
        <v>#VALUE!</v>
      </c>
      <c r="P1124" s="15" t="e">
        <f t="shared" si="575"/>
        <v>#VALUE!</v>
      </c>
      <c r="Q1124" s="17" t="e">
        <f>VLOOKUP($A1124,'DATA PENGUKURAN GARDU'!$A:$BS,42,0)</f>
        <v>#N/A</v>
      </c>
      <c r="R1124" s="18" t="e">
        <f t="shared" si="576"/>
        <v>#N/A</v>
      </c>
      <c r="S1124" s="17" t="e">
        <f>VLOOKUP($A1124,'DATA PENGUKURAN GARDU'!$A:$BS,44,0)</f>
        <v>#N/A</v>
      </c>
      <c r="T1124" s="18" t="e">
        <f t="shared" si="577"/>
        <v>#N/A</v>
      </c>
      <c r="U1124" s="17" t="e">
        <f>VLOOKUP($A1124,'DATA PENGUKURAN GARDU'!$A:$BS,46,0)</f>
        <v>#N/A</v>
      </c>
      <c r="V1124" s="18" t="e">
        <f t="shared" si="578"/>
        <v>#N/A</v>
      </c>
      <c r="W1124" s="17" t="e">
        <f>VLOOKUP($A1124,'DATA PENGUKURAN GARDU'!$A:$BS,48,0)</f>
        <v>#N/A</v>
      </c>
      <c r="X1124" s="17" t="e">
        <f>VLOOKUP($A1124,'DATA PENGUKURAN GARDU'!$A:$BS,53,0)</f>
        <v>#N/A</v>
      </c>
      <c r="Y1124" s="17" t="e">
        <f>VLOOKUP($A1124,'DATA PENGUKURAN GARDU'!$A:$BS,54,0)</f>
        <v>#N/A</v>
      </c>
      <c r="Z1124" s="17" t="e">
        <f>VLOOKUP($A1124,'DATA PENGUKURAN GARDU'!$A:$BS,55,0)</f>
        <v>#N/A</v>
      </c>
      <c r="AA1124" s="20" t="e">
        <f>VLOOKUP($B1124,'DATA PENGUKURAN GARDU'!$A:$BS,42,0)</f>
        <v>#N/A</v>
      </c>
      <c r="AB1124" s="21" t="e">
        <f t="shared" si="579"/>
        <v>#N/A</v>
      </c>
      <c r="AC1124" s="20" t="e">
        <f>VLOOKUP($B1124,'DATA PENGUKURAN GARDU'!$A:$BS,44,0)</f>
        <v>#N/A</v>
      </c>
      <c r="AD1124" s="21" t="e">
        <f t="shared" si="580"/>
        <v>#N/A</v>
      </c>
      <c r="AE1124" s="20" t="e">
        <f>VLOOKUP($B1124,'DATA PENGUKURAN GARDU'!$A:$BS,46,0)</f>
        <v>#N/A</v>
      </c>
      <c r="AF1124" s="21" t="e">
        <f t="shared" si="581"/>
        <v>#N/A</v>
      </c>
      <c r="AG1124" s="20" t="e">
        <f>VLOOKUP($B1124,'DATA PENGUKURAN GARDU'!$A:$BS,46,0)</f>
        <v>#N/A</v>
      </c>
      <c r="AH1124" s="20" t="e">
        <f>VLOOKUP($B1124,'DATA PENGUKURAN GARDU'!$A:$BS,53,0)</f>
        <v>#N/A</v>
      </c>
      <c r="AI1124" s="20" t="e">
        <f>VLOOKUP($B1124,'DATA PENGUKURAN GARDU'!$A:$BS,54,0)</f>
        <v>#N/A</v>
      </c>
      <c r="AJ1124" s="17" t="e">
        <f>VLOOKUP($C1124,'DATA PENGUKURAN GARDU'!$A:$BS,42,0)</f>
        <v>#N/A</v>
      </c>
      <c r="AK1124" s="23" t="e">
        <f t="shared" si="582"/>
        <v>#N/A</v>
      </c>
      <c r="AL1124" s="17" t="e">
        <f>VLOOKUP($C1124,'DATA PENGUKURAN GARDU'!$A:$BS,44,0)</f>
        <v>#N/A</v>
      </c>
      <c r="AM1124" s="23" t="e">
        <f t="shared" si="583"/>
        <v>#N/A</v>
      </c>
      <c r="AN1124" s="17" t="e">
        <f>VLOOKUP($C1124,'DATA PENGUKURAN GARDU'!$A:$BS,46,0)</f>
        <v>#N/A</v>
      </c>
      <c r="AO1124" s="23" t="e">
        <f t="shared" si="584"/>
        <v>#N/A</v>
      </c>
      <c r="AP1124" s="17" t="e">
        <f>VLOOKUP($C1124,'DATA PENGUKURAN GARDU'!$A:$BS,46,0)</f>
        <v>#N/A</v>
      </c>
      <c r="AQ1124" s="17" t="e">
        <f>VLOOKUP($C1124,'DATA PENGUKURAN GARDU'!$A:$BS,53,0)</f>
        <v>#N/A</v>
      </c>
      <c r="AR1124" s="17" t="e">
        <f>VLOOKUP($C1124,'DATA PENGUKURAN GARDU'!$A:$BS,54,0)</f>
        <v>#N/A</v>
      </c>
      <c r="AS1124" s="20" t="e">
        <f>VLOOKUP($D1124,'DATA PENGUKURAN GARDU'!$A:$BS,42,0)</f>
        <v>#N/A</v>
      </c>
      <c r="AT1124" s="21" t="e">
        <f t="shared" si="585"/>
        <v>#N/A</v>
      </c>
      <c r="AU1124" s="20" t="e">
        <f>VLOOKUP($D1124,'DATA PENGUKURAN GARDU'!$A:$BS,44,0)</f>
        <v>#N/A</v>
      </c>
      <c r="AV1124" s="21" t="e">
        <f t="shared" si="586"/>
        <v>#N/A</v>
      </c>
      <c r="AW1124" s="20" t="e">
        <f>VLOOKUP($D1124,'DATA PENGUKURAN GARDU'!$A:$BS,46,0)</f>
        <v>#N/A</v>
      </c>
      <c r="AX1124" s="21" t="e">
        <f t="shared" si="587"/>
        <v>#N/A</v>
      </c>
      <c r="AY1124" s="20" t="e">
        <f>VLOOKUP($D1124,'DATA PENGUKURAN GARDU'!$A:$BS,46,0)</f>
        <v>#N/A</v>
      </c>
      <c r="AZ1124" s="20" t="e">
        <f>VLOOKUP($D1124,'DATA PENGUKURAN GARDU'!$A:$BS,53,0)</f>
        <v>#N/A</v>
      </c>
      <c r="BA1124" s="20" t="e">
        <f>VLOOKUP($D1124,'DATA PENGUKURAN GARDU'!$A:$BS,54,0)</f>
        <v>#N/A</v>
      </c>
      <c r="BB1124" s="17" t="e">
        <f>VLOOKUP($E1124,'DATA PENGUKURAN GARDU'!$A:$BS,42,0)</f>
        <v>#N/A</v>
      </c>
      <c r="BC1124" s="23" t="e">
        <f t="shared" si="588"/>
        <v>#N/A</v>
      </c>
      <c r="BD1124" s="17" t="e">
        <f>VLOOKUP($E1124,'DATA PENGUKURAN GARDU'!$A:$BS,44,0)</f>
        <v>#N/A</v>
      </c>
      <c r="BE1124" s="23" t="e">
        <f t="shared" si="589"/>
        <v>#N/A</v>
      </c>
      <c r="BF1124" s="17" t="e">
        <f>VLOOKUP($E1124,'DATA PENGUKURAN GARDU'!$A:$BS,46,0)</f>
        <v>#N/A</v>
      </c>
      <c r="BG1124" s="23" t="e">
        <f t="shared" si="590"/>
        <v>#N/A</v>
      </c>
      <c r="BH1124" s="17" t="e">
        <f>VLOOKUP($E1124,'DATA PENGUKURAN GARDU'!$A:$BS,46,0)</f>
        <v>#N/A</v>
      </c>
      <c r="BI1124" s="17" t="e">
        <f>VLOOKUP($E1124,'DATA PENGUKURAN GARDU'!$A:$BS,53,0)</f>
        <v>#N/A</v>
      </c>
      <c r="BJ1124" s="17" t="e">
        <f>VLOOKUP($E1124,'DATA PENGUKURAN GARDU'!$A:$BS,54,0)</f>
        <v>#N/A</v>
      </c>
      <c r="BK1124" s="20" t="e">
        <f t="shared" si="591"/>
        <v>#N/A</v>
      </c>
      <c r="BL1124" s="20" t="e">
        <f t="shared" si="592"/>
        <v>#N/A</v>
      </c>
      <c r="BM1124" s="20" t="e">
        <f t="shared" si="593"/>
        <v>#N/A</v>
      </c>
      <c r="BN1124" s="25" t="e">
        <f t="shared" si="594"/>
        <v>#N/A</v>
      </c>
      <c r="BO1124" s="26" t="str">
        <f t="shared" si="595"/>
        <v>0</v>
      </c>
      <c r="BP1124" s="21" t="e">
        <f t="shared" si="596"/>
        <v>#VALUE!</v>
      </c>
      <c r="BQ1124" s="20" t="e">
        <f t="shared" si="597"/>
        <v>#N/A</v>
      </c>
      <c r="BR1124" s="20" t="e">
        <v>#N/A</v>
      </c>
      <c r="BS1124" s="9" t="e">
        <v>#N/A</v>
      </c>
      <c r="BT1124" s="2" t="e">
        <f t="shared" si="598"/>
        <v>#VALUE!</v>
      </c>
      <c r="BU1124" s="2" t="e">
        <f t="shared" si="566"/>
        <v>#N/A</v>
      </c>
      <c r="BV1124" s="2" t="e">
        <f t="shared" si="567"/>
        <v>#N/A</v>
      </c>
    </row>
    <row r="1125" s="2" customFormat="1" ht="22.95" customHeight="1" spans="1:74">
      <c r="A1125" s="9" t="str">
        <f t="shared" si="568"/>
        <v>BB 004Induk</v>
      </c>
      <c r="B1125" s="9" t="str">
        <f t="shared" si="569"/>
        <v>BB 004jurusan 1</v>
      </c>
      <c r="C1125" s="9" t="str">
        <f t="shared" si="570"/>
        <v>BB 004jurusan 2</v>
      </c>
      <c r="D1125" s="9" t="str">
        <f t="shared" si="571"/>
        <v>BB 004jurusan 3</v>
      </c>
      <c r="E1125" s="9" t="str">
        <f t="shared" si="572"/>
        <v>BB 004jurusan 4</v>
      </c>
      <c r="F1125" s="10" t="s">
        <v>427</v>
      </c>
      <c r="G1125" s="10" t="s">
        <v>131</v>
      </c>
      <c r="H1125" s="10" t="s">
        <v>1359</v>
      </c>
      <c r="I1125" s="10">
        <v>0.82195</v>
      </c>
      <c r="J1125" s="10">
        <v>123.90228</v>
      </c>
      <c r="K1125" s="10" t="s">
        <v>7465</v>
      </c>
      <c r="L1125" s="10" t="s">
        <v>7465</v>
      </c>
      <c r="M1125" s="10" t="s">
        <v>7465</v>
      </c>
      <c r="N1125" s="14">
        <f t="shared" si="573"/>
        <v>0</v>
      </c>
      <c r="O1125" s="15" t="e">
        <f t="shared" si="574"/>
        <v>#VALUE!</v>
      </c>
      <c r="P1125" s="15" t="e">
        <f t="shared" si="575"/>
        <v>#VALUE!</v>
      </c>
      <c r="Q1125" s="17" t="e">
        <f>VLOOKUP($A1125,'DATA PENGUKURAN GARDU'!$A:$BS,42,0)</f>
        <v>#N/A</v>
      </c>
      <c r="R1125" s="18" t="e">
        <f t="shared" si="576"/>
        <v>#N/A</v>
      </c>
      <c r="S1125" s="17" t="e">
        <f>VLOOKUP($A1125,'DATA PENGUKURAN GARDU'!$A:$BS,44,0)</f>
        <v>#N/A</v>
      </c>
      <c r="T1125" s="18" t="e">
        <f t="shared" si="577"/>
        <v>#N/A</v>
      </c>
      <c r="U1125" s="17" t="e">
        <f>VLOOKUP($A1125,'DATA PENGUKURAN GARDU'!$A:$BS,46,0)</f>
        <v>#N/A</v>
      </c>
      <c r="V1125" s="18" t="e">
        <f t="shared" si="578"/>
        <v>#N/A</v>
      </c>
      <c r="W1125" s="17" t="e">
        <f>VLOOKUP($A1125,'DATA PENGUKURAN GARDU'!$A:$BS,48,0)</f>
        <v>#N/A</v>
      </c>
      <c r="X1125" s="17" t="e">
        <f>VLOOKUP($A1125,'DATA PENGUKURAN GARDU'!$A:$BS,53,0)</f>
        <v>#N/A</v>
      </c>
      <c r="Y1125" s="17" t="e">
        <f>VLOOKUP($A1125,'DATA PENGUKURAN GARDU'!$A:$BS,54,0)</f>
        <v>#N/A</v>
      </c>
      <c r="Z1125" s="17" t="e">
        <f>VLOOKUP($A1125,'DATA PENGUKURAN GARDU'!$A:$BS,55,0)</f>
        <v>#N/A</v>
      </c>
      <c r="AA1125" s="20" t="e">
        <f>VLOOKUP($B1125,'DATA PENGUKURAN GARDU'!$A:$BS,42,0)</f>
        <v>#N/A</v>
      </c>
      <c r="AB1125" s="21" t="e">
        <f t="shared" si="579"/>
        <v>#N/A</v>
      </c>
      <c r="AC1125" s="20" t="e">
        <f>VLOOKUP($B1125,'DATA PENGUKURAN GARDU'!$A:$BS,44,0)</f>
        <v>#N/A</v>
      </c>
      <c r="AD1125" s="21" t="e">
        <f t="shared" si="580"/>
        <v>#N/A</v>
      </c>
      <c r="AE1125" s="20" t="e">
        <f>VLOOKUP($B1125,'DATA PENGUKURAN GARDU'!$A:$BS,46,0)</f>
        <v>#N/A</v>
      </c>
      <c r="AF1125" s="21" t="e">
        <f t="shared" si="581"/>
        <v>#N/A</v>
      </c>
      <c r="AG1125" s="20" t="e">
        <f>VLOOKUP($B1125,'DATA PENGUKURAN GARDU'!$A:$BS,46,0)</f>
        <v>#N/A</v>
      </c>
      <c r="AH1125" s="20" t="e">
        <f>VLOOKUP($B1125,'DATA PENGUKURAN GARDU'!$A:$BS,53,0)</f>
        <v>#N/A</v>
      </c>
      <c r="AI1125" s="20" t="e">
        <f>VLOOKUP($B1125,'DATA PENGUKURAN GARDU'!$A:$BS,54,0)</f>
        <v>#N/A</v>
      </c>
      <c r="AJ1125" s="17" t="e">
        <f>VLOOKUP($C1125,'DATA PENGUKURAN GARDU'!$A:$BS,42,0)</f>
        <v>#N/A</v>
      </c>
      <c r="AK1125" s="23" t="e">
        <f t="shared" si="582"/>
        <v>#N/A</v>
      </c>
      <c r="AL1125" s="17" t="e">
        <f>VLOOKUP($C1125,'DATA PENGUKURAN GARDU'!$A:$BS,44,0)</f>
        <v>#N/A</v>
      </c>
      <c r="AM1125" s="23" t="e">
        <f t="shared" si="583"/>
        <v>#N/A</v>
      </c>
      <c r="AN1125" s="17" t="e">
        <f>VLOOKUP($C1125,'DATA PENGUKURAN GARDU'!$A:$BS,46,0)</f>
        <v>#N/A</v>
      </c>
      <c r="AO1125" s="23" t="e">
        <f t="shared" si="584"/>
        <v>#N/A</v>
      </c>
      <c r="AP1125" s="17" t="e">
        <f>VLOOKUP($C1125,'DATA PENGUKURAN GARDU'!$A:$BS,46,0)</f>
        <v>#N/A</v>
      </c>
      <c r="AQ1125" s="17" t="e">
        <f>VLOOKUP($C1125,'DATA PENGUKURAN GARDU'!$A:$BS,53,0)</f>
        <v>#N/A</v>
      </c>
      <c r="AR1125" s="17" t="e">
        <f>VLOOKUP($C1125,'DATA PENGUKURAN GARDU'!$A:$BS,54,0)</f>
        <v>#N/A</v>
      </c>
      <c r="AS1125" s="20" t="e">
        <f>VLOOKUP($D1125,'DATA PENGUKURAN GARDU'!$A:$BS,42,0)</f>
        <v>#N/A</v>
      </c>
      <c r="AT1125" s="21" t="e">
        <f t="shared" si="585"/>
        <v>#N/A</v>
      </c>
      <c r="AU1125" s="20" t="e">
        <f>VLOOKUP($D1125,'DATA PENGUKURAN GARDU'!$A:$BS,44,0)</f>
        <v>#N/A</v>
      </c>
      <c r="AV1125" s="21" t="e">
        <f t="shared" si="586"/>
        <v>#N/A</v>
      </c>
      <c r="AW1125" s="20" t="e">
        <f>VLOOKUP($D1125,'DATA PENGUKURAN GARDU'!$A:$BS,46,0)</f>
        <v>#N/A</v>
      </c>
      <c r="AX1125" s="21" t="e">
        <f t="shared" si="587"/>
        <v>#N/A</v>
      </c>
      <c r="AY1125" s="20" t="e">
        <f>VLOOKUP($D1125,'DATA PENGUKURAN GARDU'!$A:$BS,46,0)</f>
        <v>#N/A</v>
      </c>
      <c r="AZ1125" s="20" t="e">
        <f>VLOOKUP($D1125,'DATA PENGUKURAN GARDU'!$A:$BS,53,0)</f>
        <v>#N/A</v>
      </c>
      <c r="BA1125" s="20" t="e">
        <f>VLOOKUP($D1125,'DATA PENGUKURAN GARDU'!$A:$BS,54,0)</f>
        <v>#N/A</v>
      </c>
      <c r="BB1125" s="17" t="e">
        <f>VLOOKUP($E1125,'DATA PENGUKURAN GARDU'!$A:$BS,42,0)</f>
        <v>#N/A</v>
      </c>
      <c r="BC1125" s="23" t="e">
        <f t="shared" si="588"/>
        <v>#N/A</v>
      </c>
      <c r="BD1125" s="17" t="e">
        <f>VLOOKUP($E1125,'DATA PENGUKURAN GARDU'!$A:$BS,44,0)</f>
        <v>#N/A</v>
      </c>
      <c r="BE1125" s="23" t="e">
        <f t="shared" si="589"/>
        <v>#N/A</v>
      </c>
      <c r="BF1125" s="17" t="e">
        <f>VLOOKUP($E1125,'DATA PENGUKURAN GARDU'!$A:$BS,46,0)</f>
        <v>#N/A</v>
      </c>
      <c r="BG1125" s="23" t="e">
        <f t="shared" si="590"/>
        <v>#N/A</v>
      </c>
      <c r="BH1125" s="17" t="e">
        <f>VLOOKUP($E1125,'DATA PENGUKURAN GARDU'!$A:$BS,46,0)</f>
        <v>#N/A</v>
      </c>
      <c r="BI1125" s="17" t="e">
        <f>VLOOKUP($E1125,'DATA PENGUKURAN GARDU'!$A:$BS,53,0)</f>
        <v>#N/A</v>
      </c>
      <c r="BJ1125" s="17" t="e">
        <f>VLOOKUP($E1125,'DATA PENGUKURAN GARDU'!$A:$BS,54,0)</f>
        <v>#N/A</v>
      </c>
      <c r="BK1125" s="20" t="e">
        <f t="shared" si="591"/>
        <v>#N/A</v>
      </c>
      <c r="BL1125" s="20" t="e">
        <f t="shared" si="592"/>
        <v>#N/A</v>
      </c>
      <c r="BM1125" s="20" t="e">
        <f t="shared" si="593"/>
        <v>#N/A</v>
      </c>
      <c r="BN1125" s="25" t="e">
        <f t="shared" si="594"/>
        <v>#N/A</v>
      </c>
      <c r="BO1125" s="26" t="str">
        <f t="shared" si="595"/>
        <v>0</v>
      </c>
      <c r="BP1125" s="21" t="e">
        <f t="shared" si="596"/>
        <v>#VALUE!</v>
      </c>
      <c r="BQ1125" s="20" t="e">
        <f t="shared" si="597"/>
        <v>#N/A</v>
      </c>
      <c r="BR1125" s="20" t="e">
        <v>#N/A</v>
      </c>
      <c r="BS1125" s="9" t="e">
        <v>#N/A</v>
      </c>
      <c r="BT1125" s="2" t="e">
        <f t="shared" si="598"/>
        <v>#VALUE!</v>
      </c>
      <c r="BU1125" s="2" t="e">
        <f t="shared" si="566"/>
        <v>#N/A</v>
      </c>
      <c r="BV1125" s="2" t="e">
        <f t="shared" si="567"/>
        <v>#N/A</v>
      </c>
    </row>
    <row r="1126" s="2" customFormat="1" ht="22.95" customHeight="1" spans="1:74">
      <c r="A1126" s="9" t="str">
        <f t="shared" si="568"/>
        <v>BB 008Induk</v>
      </c>
      <c r="B1126" s="9" t="str">
        <f t="shared" si="569"/>
        <v>BB 008jurusan 1</v>
      </c>
      <c r="C1126" s="9" t="str">
        <f t="shared" si="570"/>
        <v>BB 008jurusan 2</v>
      </c>
      <c r="D1126" s="9" t="str">
        <f t="shared" si="571"/>
        <v>BB 008jurusan 3</v>
      </c>
      <c r="E1126" s="9" t="str">
        <f t="shared" si="572"/>
        <v>BB 008jurusan 4</v>
      </c>
      <c r="F1126" s="10" t="s">
        <v>560</v>
      </c>
      <c r="G1126" s="10" t="s">
        <v>131</v>
      </c>
      <c r="H1126" s="10" t="s">
        <v>1360</v>
      </c>
      <c r="I1126" s="10">
        <v>0.83648</v>
      </c>
      <c r="J1126" s="10">
        <v>123.89237</v>
      </c>
      <c r="K1126" s="10" t="s">
        <v>7465</v>
      </c>
      <c r="L1126" s="10" t="s">
        <v>7465</v>
      </c>
      <c r="M1126" s="10" t="s">
        <v>7465</v>
      </c>
      <c r="N1126" s="14">
        <f t="shared" si="573"/>
        <v>0</v>
      </c>
      <c r="O1126" s="15" t="e">
        <f t="shared" si="574"/>
        <v>#VALUE!</v>
      </c>
      <c r="P1126" s="15" t="e">
        <f t="shared" si="575"/>
        <v>#VALUE!</v>
      </c>
      <c r="Q1126" s="17" t="e">
        <f>VLOOKUP($A1126,'DATA PENGUKURAN GARDU'!$A:$BS,42,0)</f>
        <v>#N/A</v>
      </c>
      <c r="R1126" s="18" t="e">
        <f t="shared" si="576"/>
        <v>#N/A</v>
      </c>
      <c r="S1126" s="17" t="e">
        <f>VLOOKUP($A1126,'DATA PENGUKURAN GARDU'!$A:$BS,44,0)</f>
        <v>#N/A</v>
      </c>
      <c r="T1126" s="18" t="e">
        <f t="shared" si="577"/>
        <v>#N/A</v>
      </c>
      <c r="U1126" s="17" t="e">
        <f>VLOOKUP($A1126,'DATA PENGUKURAN GARDU'!$A:$BS,46,0)</f>
        <v>#N/A</v>
      </c>
      <c r="V1126" s="18" t="e">
        <f t="shared" si="578"/>
        <v>#N/A</v>
      </c>
      <c r="W1126" s="17" t="e">
        <f>VLOOKUP($A1126,'DATA PENGUKURAN GARDU'!$A:$BS,48,0)</f>
        <v>#N/A</v>
      </c>
      <c r="X1126" s="17" t="e">
        <f>VLOOKUP($A1126,'DATA PENGUKURAN GARDU'!$A:$BS,53,0)</f>
        <v>#N/A</v>
      </c>
      <c r="Y1126" s="17" t="e">
        <f>VLOOKUP($A1126,'DATA PENGUKURAN GARDU'!$A:$BS,54,0)</f>
        <v>#N/A</v>
      </c>
      <c r="Z1126" s="17" t="e">
        <f>VLOOKUP($A1126,'DATA PENGUKURAN GARDU'!$A:$BS,55,0)</f>
        <v>#N/A</v>
      </c>
      <c r="AA1126" s="20" t="e">
        <f>VLOOKUP($B1126,'DATA PENGUKURAN GARDU'!$A:$BS,42,0)</f>
        <v>#N/A</v>
      </c>
      <c r="AB1126" s="21" t="e">
        <f t="shared" si="579"/>
        <v>#N/A</v>
      </c>
      <c r="AC1126" s="20" t="e">
        <f>VLOOKUP($B1126,'DATA PENGUKURAN GARDU'!$A:$BS,44,0)</f>
        <v>#N/A</v>
      </c>
      <c r="AD1126" s="21" t="e">
        <f t="shared" si="580"/>
        <v>#N/A</v>
      </c>
      <c r="AE1126" s="20" t="e">
        <f>VLOOKUP($B1126,'DATA PENGUKURAN GARDU'!$A:$BS,46,0)</f>
        <v>#N/A</v>
      </c>
      <c r="AF1126" s="21" t="e">
        <f t="shared" si="581"/>
        <v>#N/A</v>
      </c>
      <c r="AG1126" s="20" t="e">
        <f>VLOOKUP($B1126,'DATA PENGUKURAN GARDU'!$A:$BS,46,0)</f>
        <v>#N/A</v>
      </c>
      <c r="AH1126" s="20" t="e">
        <f>VLOOKUP($B1126,'DATA PENGUKURAN GARDU'!$A:$BS,53,0)</f>
        <v>#N/A</v>
      </c>
      <c r="AI1126" s="20" t="e">
        <f>VLOOKUP($B1126,'DATA PENGUKURAN GARDU'!$A:$BS,54,0)</f>
        <v>#N/A</v>
      </c>
      <c r="AJ1126" s="17" t="e">
        <f>VLOOKUP($C1126,'DATA PENGUKURAN GARDU'!$A:$BS,42,0)</f>
        <v>#N/A</v>
      </c>
      <c r="AK1126" s="23" t="e">
        <f t="shared" si="582"/>
        <v>#N/A</v>
      </c>
      <c r="AL1126" s="17" t="e">
        <f>VLOOKUP($C1126,'DATA PENGUKURAN GARDU'!$A:$BS,44,0)</f>
        <v>#N/A</v>
      </c>
      <c r="AM1126" s="23" t="e">
        <f t="shared" si="583"/>
        <v>#N/A</v>
      </c>
      <c r="AN1126" s="17" t="e">
        <f>VLOOKUP($C1126,'DATA PENGUKURAN GARDU'!$A:$BS,46,0)</f>
        <v>#N/A</v>
      </c>
      <c r="AO1126" s="23" t="e">
        <f t="shared" si="584"/>
        <v>#N/A</v>
      </c>
      <c r="AP1126" s="17" t="e">
        <f>VLOOKUP($C1126,'DATA PENGUKURAN GARDU'!$A:$BS,46,0)</f>
        <v>#N/A</v>
      </c>
      <c r="AQ1126" s="17" t="e">
        <f>VLOOKUP($C1126,'DATA PENGUKURAN GARDU'!$A:$BS,53,0)</f>
        <v>#N/A</v>
      </c>
      <c r="AR1126" s="17" t="e">
        <f>VLOOKUP($C1126,'DATA PENGUKURAN GARDU'!$A:$BS,54,0)</f>
        <v>#N/A</v>
      </c>
      <c r="AS1126" s="20" t="e">
        <f>VLOOKUP($D1126,'DATA PENGUKURAN GARDU'!$A:$BS,42,0)</f>
        <v>#N/A</v>
      </c>
      <c r="AT1126" s="21" t="e">
        <f t="shared" si="585"/>
        <v>#N/A</v>
      </c>
      <c r="AU1126" s="20" t="e">
        <f>VLOOKUP($D1126,'DATA PENGUKURAN GARDU'!$A:$BS,44,0)</f>
        <v>#N/A</v>
      </c>
      <c r="AV1126" s="21" t="e">
        <f t="shared" si="586"/>
        <v>#N/A</v>
      </c>
      <c r="AW1126" s="20" t="e">
        <f>VLOOKUP($D1126,'DATA PENGUKURAN GARDU'!$A:$BS,46,0)</f>
        <v>#N/A</v>
      </c>
      <c r="AX1126" s="21" t="e">
        <f t="shared" si="587"/>
        <v>#N/A</v>
      </c>
      <c r="AY1126" s="20" t="e">
        <f>VLOOKUP($D1126,'DATA PENGUKURAN GARDU'!$A:$BS,46,0)</f>
        <v>#N/A</v>
      </c>
      <c r="AZ1126" s="20" t="e">
        <f>VLOOKUP($D1126,'DATA PENGUKURAN GARDU'!$A:$BS,53,0)</f>
        <v>#N/A</v>
      </c>
      <c r="BA1126" s="20" t="e">
        <f>VLOOKUP($D1126,'DATA PENGUKURAN GARDU'!$A:$BS,54,0)</f>
        <v>#N/A</v>
      </c>
      <c r="BB1126" s="17" t="e">
        <f>VLOOKUP($E1126,'DATA PENGUKURAN GARDU'!$A:$BS,42,0)</f>
        <v>#N/A</v>
      </c>
      <c r="BC1126" s="23" t="e">
        <f t="shared" si="588"/>
        <v>#N/A</v>
      </c>
      <c r="BD1126" s="17" t="e">
        <f>VLOOKUP($E1126,'DATA PENGUKURAN GARDU'!$A:$BS,44,0)</f>
        <v>#N/A</v>
      </c>
      <c r="BE1126" s="23" t="e">
        <f t="shared" si="589"/>
        <v>#N/A</v>
      </c>
      <c r="BF1126" s="17" t="e">
        <f>VLOOKUP($E1126,'DATA PENGUKURAN GARDU'!$A:$BS,46,0)</f>
        <v>#N/A</v>
      </c>
      <c r="BG1126" s="23" t="e">
        <f t="shared" si="590"/>
        <v>#N/A</v>
      </c>
      <c r="BH1126" s="17" t="e">
        <f>VLOOKUP($E1126,'DATA PENGUKURAN GARDU'!$A:$BS,46,0)</f>
        <v>#N/A</v>
      </c>
      <c r="BI1126" s="17" t="e">
        <f>VLOOKUP($E1126,'DATA PENGUKURAN GARDU'!$A:$BS,53,0)</f>
        <v>#N/A</v>
      </c>
      <c r="BJ1126" s="17" t="e">
        <f>VLOOKUP($E1126,'DATA PENGUKURAN GARDU'!$A:$BS,54,0)</f>
        <v>#N/A</v>
      </c>
      <c r="BK1126" s="20" t="e">
        <f t="shared" si="591"/>
        <v>#N/A</v>
      </c>
      <c r="BL1126" s="20" t="e">
        <f t="shared" si="592"/>
        <v>#N/A</v>
      </c>
      <c r="BM1126" s="20" t="e">
        <f t="shared" si="593"/>
        <v>#N/A</v>
      </c>
      <c r="BN1126" s="25" t="e">
        <f t="shared" si="594"/>
        <v>#N/A</v>
      </c>
      <c r="BO1126" s="26" t="str">
        <f t="shared" si="595"/>
        <v>0</v>
      </c>
      <c r="BP1126" s="21" t="e">
        <f t="shared" si="596"/>
        <v>#VALUE!</v>
      </c>
      <c r="BQ1126" s="20" t="e">
        <f t="shared" si="597"/>
        <v>#N/A</v>
      </c>
      <c r="BR1126" s="20" t="e">
        <v>#N/A</v>
      </c>
      <c r="BS1126" s="9" t="e">
        <v>#N/A</v>
      </c>
      <c r="BT1126" s="2" t="e">
        <f t="shared" si="598"/>
        <v>#VALUE!</v>
      </c>
      <c r="BU1126" s="2" t="e">
        <f t="shared" si="566"/>
        <v>#N/A</v>
      </c>
      <c r="BV1126" s="2" t="e">
        <f t="shared" si="567"/>
        <v>#N/A</v>
      </c>
    </row>
    <row r="1127" s="2" customFormat="1" ht="22.95" customHeight="1" spans="1:74">
      <c r="A1127" s="9" t="str">
        <f t="shared" si="568"/>
        <v>BB 010Induk</v>
      </c>
      <c r="B1127" s="9" t="str">
        <f t="shared" si="569"/>
        <v>BB 010jurusan 1</v>
      </c>
      <c r="C1127" s="9" t="str">
        <f t="shared" si="570"/>
        <v>BB 010jurusan 2</v>
      </c>
      <c r="D1127" s="9" t="str">
        <f t="shared" si="571"/>
        <v>BB 010jurusan 3</v>
      </c>
      <c r="E1127" s="9" t="str">
        <f t="shared" si="572"/>
        <v>BB 010jurusan 4</v>
      </c>
      <c r="F1127" s="10" t="s">
        <v>560</v>
      </c>
      <c r="G1127" s="10" t="s">
        <v>131</v>
      </c>
      <c r="H1127" s="10" t="s">
        <v>1361</v>
      </c>
      <c r="I1127" s="10">
        <v>0.83917</v>
      </c>
      <c r="J1127" s="10">
        <v>123.88562</v>
      </c>
      <c r="K1127" s="10" t="s">
        <v>7465</v>
      </c>
      <c r="L1127" s="10" t="s">
        <v>7465</v>
      </c>
      <c r="M1127" s="10" t="s">
        <v>7465</v>
      </c>
      <c r="N1127" s="14">
        <f t="shared" si="573"/>
        <v>0</v>
      </c>
      <c r="O1127" s="15" t="e">
        <f t="shared" si="574"/>
        <v>#VALUE!</v>
      </c>
      <c r="P1127" s="15" t="e">
        <f t="shared" si="575"/>
        <v>#VALUE!</v>
      </c>
      <c r="Q1127" s="17" t="e">
        <f>VLOOKUP($A1127,'DATA PENGUKURAN GARDU'!$A:$BS,42,0)</f>
        <v>#N/A</v>
      </c>
      <c r="R1127" s="18" t="e">
        <f t="shared" si="576"/>
        <v>#N/A</v>
      </c>
      <c r="S1127" s="17" t="e">
        <f>VLOOKUP($A1127,'DATA PENGUKURAN GARDU'!$A:$BS,44,0)</f>
        <v>#N/A</v>
      </c>
      <c r="T1127" s="18" t="e">
        <f t="shared" si="577"/>
        <v>#N/A</v>
      </c>
      <c r="U1127" s="17" t="e">
        <f>VLOOKUP($A1127,'DATA PENGUKURAN GARDU'!$A:$BS,46,0)</f>
        <v>#N/A</v>
      </c>
      <c r="V1127" s="18" t="e">
        <f t="shared" si="578"/>
        <v>#N/A</v>
      </c>
      <c r="W1127" s="17" t="e">
        <f>VLOOKUP($A1127,'DATA PENGUKURAN GARDU'!$A:$BS,48,0)</f>
        <v>#N/A</v>
      </c>
      <c r="X1127" s="17" t="e">
        <f>VLOOKUP($A1127,'DATA PENGUKURAN GARDU'!$A:$BS,53,0)</f>
        <v>#N/A</v>
      </c>
      <c r="Y1127" s="17" t="e">
        <f>VLOOKUP($A1127,'DATA PENGUKURAN GARDU'!$A:$BS,54,0)</f>
        <v>#N/A</v>
      </c>
      <c r="Z1127" s="17" t="e">
        <f>VLOOKUP($A1127,'DATA PENGUKURAN GARDU'!$A:$BS,55,0)</f>
        <v>#N/A</v>
      </c>
      <c r="AA1127" s="20" t="e">
        <f>VLOOKUP($B1127,'DATA PENGUKURAN GARDU'!$A:$BS,42,0)</f>
        <v>#N/A</v>
      </c>
      <c r="AB1127" s="21" t="e">
        <f t="shared" si="579"/>
        <v>#N/A</v>
      </c>
      <c r="AC1127" s="20" t="e">
        <f>VLOOKUP($B1127,'DATA PENGUKURAN GARDU'!$A:$BS,44,0)</f>
        <v>#N/A</v>
      </c>
      <c r="AD1127" s="21" t="e">
        <f t="shared" si="580"/>
        <v>#N/A</v>
      </c>
      <c r="AE1127" s="20" t="e">
        <f>VLOOKUP($B1127,'DATA PENGUKURAN GARDU'!$A:$BS,46,0)</f>
        <v>#N/A</v>
      </c>
      <c r="AF1127" s="21" t="e">
        <f t="shared" si="581"/>
        <v>#N/A</v>
      </c>
      <c r="AG1127" s="20" t="e">
        <f>VLOOKUP($B1127,'DATA PENGUKURAN GARDU'!$A:$BS,46,0)</f>
        <v>#N/A</v>
      </c>
      <c r="AH1127" s="20" t="e">
        <f>VLOOKUP($B1127,'DATA PENGUKURAN GARDU'!$A:$BS,53,0)</f>
        <v>#N/A</v>
      </c>
      <c r="AI1127" s="20" t="e">
        <f>VLOOKUP($B1127,'DATA PENGUKURAN GARDU'!$A:$BS,54,0)</f>
        <v>#N/A</v>
      </c>
      <c r="AJ1127" s="17" t="e">
        <f>VLOOKUP($C1127,'DATA PENGUKURAN GARDU'!$A:$BS,42,0)</f>
        <v>#N/A</v>
      </c>
      <c r="AK1127" s="23" t="e">
        <f t="shared" si="582"/>
        <v>#N/A</v>
      </c>
      <c r="AL1127" s="17" t="e">
        <f>VLOOKUP($C1127,'DATA PENGUKURAN GARDU'!$A:$BS,44,0)</f>
        <v>#N/A</v>
      </c>
      <c r="AM1127" s="23" t="e">
        <f t="shared" si="583"/>
        <v>#N/A</v>
      </c>
      <c r="AN1127" s="17" t="e">
        <f>VLOOKUP($C1127,'DATA PENGUKURAN GARDU'!$A:$BS,46,0)</f>
        <v>#N/A</v>
      </c>
      <c r="AO1127" s="23" t="e">
        <f t="shared" si="584"/>
        <v>#N/A</v>
      </c>
      <c r="AP1127" s="17" t="e">
        <f>VLOOKUP($C1127,'DATA PENGUKURAN GARDU'!$A:$BS,46,0)</f>
        <v>#N/A</v>
      </c>
      <c r="AQ1127" s="17" t="e">
        <f>VLOOKUP($C1127,'DATA PENGUKURAN GARDU'!$A:$BS,53,0)</f>
        <v>#N/A</v>
      </c>
      <c r="AR1127" s="17" t="e">
        <f>VLOOKUP($C1127,'DATA PENGUKURAN GARDU'!$A:$BS,54,0)</f>
        <v>#N/A</v>
      </c>
      <c r="AS1127" s="20" t="e">
        <f>VLOOKUP($D1127,'DATA PENGUKURAN GARDU'!$A:$BS,42,0)</f>
        <v>#N/A</v>
      </c>
      <c r="AT1127" s="21" t="e">
        <f t="shared" si="585"/>
        <v>#N/A</v>
      </c>
      <c r="AU1127" s="20" t="e">
        <f>VLOOKUP($D1127,'DATA PENGUKURAN GARDU'!$A:$BS,44,0)</f>
        <v>#N/A</v>
      </c>
      <c r="AV1127" s="21" t="e">
        <f t="shared" si="586"/>
        <v>#N/A</v>
      </c>
      <c r="AW1127" s="20" t="e">
        <f>VLOOKUP($D1127,'DATA PENGUKURAN GARDU'!$A:$BS,46,0)</f>
        <v>#N/A</v>
      </c>
      <c r="AX1127" s="21" t="e">
        <f t="shared" si="587"/>
        <v>#N/A</v>
      </c>
      <c r="AY1127" s="20" t="e">
        <f>VLOOKUP($D1127,'DATA PENGUKURAN GARDU'!$A:$BS,46,0)</f>
        <v>#N/A</v>
      </c>
      <c r="AZ1127" s="20" t="e">
        <f>VLOOKUP($D1127,'DATA PENGUKURAN GARDU'!$A:$BS,53,0)</f>
        <v>#N/A</v>
      </c>
      <c r="BA1127" s="20" t="e">
        <f>VLOOKUP($D1127,'DATA PENGUKURAN GARDU'!$A:$BS,54,0)</f>
        <v>#N/A</v>
      </c>
      <c r="BB1127" s="17" t="e">
        <f>VLOOKUP($E1127,'DATA PENGUKURAN GARDU'!$A:$BS,42,0)</f>
        <v>#N/A</v>
      </c>
      <c r="BC1127" s="23" t="e">
        <f t="shared" si="588"/>
        <v>#N/A</v>
      </c>
      <c r="BD1127" s="17" t="e">
        <f>VLOOKUP($E1127,'DATA PENGUKURAN GARDU'!$A:$BS,44,0)</f>
        <v>#N/A</v>
      </c>
      <c r="BE1127" s="23" t="e">
        <f t="shared" si="589"/>
        <v>#N/A</v>
      </c>
      <c r="BF1127" s="17" t="e">
        <f>VLOOKUP($E1127,'DATA PENGUKURAN GARDU'!$A:$BS,46,0)</f>
        <v>#N/A</v>
      </c>
      <c r="BG1127" s="23" t="e">
        <f t="shared" si="590"/>
        <v>#N/A</v>
      </c>
      <c r="BH1127" s="17" t="e">
        <f>VLOOKUP($E1127,'DATA PENGUKURAN GARDU'!$A:$BS,46,0)</f>
        <v>#N/A</v>
      </c>
      <c r="BI1127" s="17" t="e">
        <f>VLOOKUP($E1127,'DATA PENGUKURAN GARDU'!$A:$BS,53,0)</f>
        <v>#N/A</v>
      </c>
      <c r="BJ1127" s="17" t="e">
        <f>VLOOKUP($E1127,'DATA PENGUKURAN GARDU'!$A:$BS,54,0)</f>
        <v>#N/A</v>
      </c>
      <c r="BK1127" s="20" t="e">
        <f t="shared" si="591"/>
        <v>#N/A</v>
      </c>
      <c r="BL1127" s="20" t="e">
        <f t="shared" si="592"/>
        <v>#N/A</v>
      </c>
      <c r="BM1127" s="20" t="e">
        <f t="shared" si="593"/>
        <v>#N/A</v>
      </c>
      <c r="BN1127" s="25" t="e">
        <f t="shared" si="594"/>
        <v>#N/A</v>
      </c>
      <c r="BO1127" s="26" t="str">
        <f t="shared" si="595"/>
        <v>0</v>
      </c>
      <c r="BP1127" s="21" t="e">
        <f t="shared" si="596"/>
        <v>#VALUE!</v>
      </c>
      <c r="BQ1127" s="20" t="e">
        <f t="shared" si="597"/>
        <v>#N/A</v>
      </c>
      <c r="BR1127" s="20" t="e">
        <v>#N/A</v>
      </c>
      <c r="BS1127" s="9" t="e">
        <v>#N/A</v>
      </c>
      <c r="BT1127" s="2" t="e">
        <f t="shared" si="598"/>
        <v>#VALUE!</v>
      </c>
      <c r="BU1127" s="2" t="e">
        <f t="shared" si="566"/>
        <v>#N/A</v>
      </c>
      <c r="BV1127" s="2" t="e">
        <f t="shared" si="567"/>
        <v>#N/A</v>
      </c>
    </row>
    <row r="1128" s="2" customFormat="1" ht="22.95" customHeight="1" spans="1:74">
      <c r="A1128" s="9" t="str">
        <f t="shared" si="568"/>
        <v>L-053Induk</v>
      </c>
      <c r="B1128" s="9" t="str">
        <f t="shared" si="569"/>
        <v>L-053jurusan 1</v>
      </c>
      <c r="C1128" s="9" t="str">
        <f t="shared" si="570"/>
        <v>L-053jurusan 2</v>
      </c>
      <c r="D1128" s="9" t="str">
        <f t="shared" si="571"/>
        <v>L-053jurusan 3</v>
      </c>
      <c r="E1128" s="9" t="str">
        <f t="shared" si="572"/>
        <v>L-053jurusan 4</v>
      </c>
      <c r="F1128" s="10" t="s">
        <v>489</v>
      </c>
      <c r="G1128" s="10" t="s">
        <v>22</v>
      </c>
      <c r="H1128" s="10" t="s">
        <v>1362</v>
      </c>
      <c r="I1128" s="10">
        <v>0.32368</v>
      </c>
      <c r="J1128" s="10">
        <v>123.72179</v>
      </c>
      <c r="K1128" s="10" t="s">
        <v>7465</v>
      </c>
      <c r="L1128" s="10" t="s">
        <v>7465</v>
      </c>
      <c r="M1128" s="10" t="s">
        <v>7465</v>
      </c>
      <c r="N1128" s="14">
        <f t="shared" si="573"/>
        <v>0</v>
      </c>
      <c r="O1128" s="15" t="e">
        <f t="shared" si="574"/>
        <v>#VALUE!</v>
      </c>
      <c r="P1128" s="15" t="e">
        <f t="shared" si="575"/>
        <v>#VALUE!</v>
      </c>
      <c r="Q1128" s="17" t="e">
        <f>VLOOKUP($A1128,'DATA PENGUKURAN GARDU'!$A:$BS,42,0)</f>
        <v>#N/A</v>
      </c>
      <c r="R1128" s="18" t="e">
        <f t="shared" si="576"/>
        <v>#N/A</v>
      </c>
      <c r="S1128" s="17" t="e">
        <f>VLOOKUP($A1128,'DATA PENGUKURAN GARDU'!$A:$BS,44,0)</f>
        <v>#N/A</v>
      </c>
      <c r="T1128" s="18" t="e">
        <f t="shared" si="577"/>
        <v>#N/A</v>
      </c>
      <c r="U1128" s="17" t="e">
        <f>VLOOKUP($A1128,'DATA PENGUKURAN GARDU'!$A:$BS,46,0)</f>
        <v>#N/A</v>
      </c>
      <c r="V1128" s="18" t="e">
        <f t="shared" si="578"/>
        <v>#N/A</v>
      </c>
      <c r="W1128" s="17" t="e">
        <f>VLOOKUP($A1128,'DATA PENGUKURAN GARDU'!$A:$BS,48,0)</f>
        <v>#N/A</v>
      </c>
      <c r="X1128" s="17" t="e">
        <f>VLOOKUP($A1128,'DATA PENGUKURAN GARDU'!$A:$BS,53,0)</f>
        <v>#N/A</v>
      </c>
      <c r="Y1128" s="17" t="e">
        <f>VLOOKUP($A1128,'DATA PENGUKURAN GARDU'!$A:$BS,54,0)</f>
        <v>#N/A</v>
      </c>
      <c r="Z1128" s="17" t="e">
        <f>VLOOKUP($A1128,'DATA PENGUKURAN GARDU'!$A:$BS,55,0)</f>
        <v>#N/A</v>
      </c>
      <c r="AA1128" s="20" t="e">
        <f>VLOOKUP($B1128,'DATA PENGUKURAN GARDU'!$A:$BS,42,0)</f>
        <v>#N/A</v>
      </c>
      <c r="AB1128" s="21" t="e">
        <f t="shared" si="579"/>
        <v>#N/A</v>
      </c>
      <c r="AC1128" s="20" t="e">
        <f>VLOOKUP($B1128,'DATA PENGUKURAN GARDU'!$A:$BS,44,0)</f>
        <v>#N/A</v>
      </c>
      <c r="AD1128" s="21" t="e">
        <f t="shared" si="580"/>
        <v>#N/A</v>
      </c>
      <c r="AE1128" s="20" t="e">
        <f>VLOOKUP($B1128,'DATA PENGUKURAN GARDU'!$A:$BS,46,0)</f>
        <v>#N/A</v>
      </c>
      <c r="AF1128" s="21" t="e">
        <f t="shared" si="581"/>
        <v>#N/A</v>
      </c>
      <c r="AG1128" s="20" t="e">
        <f>VLOOKUP($B1128,'DATA PENGUKURAN GARDU'!$A:$BS,46,0)</f>
        <v>#N/A</v>
      </c>
      <c r="AH1128" s="20" t="e">
        <f>VLOOKUP($B1128,'DATA PENGUKURAN GARDU'!$A:$BS,53,0)</f>
        <v>#N/A</v>
      </c>
      <c r="AI1128" s="20" t="e">
        <f>VLOOKUP($B1128,'DATA PENGUKURAN GARDU'!$A:$BS,54,0)</f>
        <v>#N/A</v>
      </c>
      <c r="AJ1128" s="17" t="e">
        <f>VLOOKUP($C1128,'DATA PENGUKURAN GARDU'!$A:$BS,42,0)</f>
        <v>#N/A</v>
      </c>
      <c r="AK1128" s="23" t="e">
        <f t="shared" si="582"/>
        <v>#N/A</v>
      </c>
      <c r="AL1128" s="17" t="e">
        <f>VLOOKUP($C1128,'DATA PENGUKURAN GARDU'!$A:$BS,44,0)</f>
        <v>#N/A</v>
      </c>
      <c r="AM1128" s="23" t="e">
        <f t="shared" si="583"/>
        <v>#N/A</v>
      </c>
      <c r="AN1128" s="17" t="e">
        <f>VLOOKUP($C1128,'DATA PENGUKURAN GARDU'!$A:$BS,46,0)</f>
        <v>#N/A</v>
      </c>
      <c r="AO1128" s="23" t="e">
        <f t="shared" si="584"/>
        <v>#N/A</v>
      </c>
      <c r="AP1128" s="17" t="e">
        <f>VLOOKUP($C1128,'DATA PENGUKURAN GARDU'!$A:$BS,46,0)</f>
        <v>#N/A</v>
      </c>
      <c r="AQ1128" s="17" t="e">
        <f>VLOOKUP($C1128,'DATA PENGUKURAN GARDU'!$A:$BS,53,0)</f>
        <v>#N/A</v>
      </c>
      <c r="AR1128" s="17" t="e">
        <f>VLOOKUP($C1128,'DATA PENGUKURAN GARDU'!$A:$BS,54,0)</f>
        <v>#N/A</v>
      </c>
      <c r="AS1128" s="20" t="e">
        <f>VLOOKUP($D1128,'DATA PENGUKURAN GARDU'!$A:$BS,42,0)</f>
        <v>#N/A</v>
      </c>
      <c r="AT1128" s="21" t="e">
        <f t="shared" si="585"/>
        <v>#N/A</v>
      </c>
      <c r="AU1128" s="20" t="e">
        <f>VLOOKUP($D1128,'DATA PENGUKURAN GARDU'!$A:$BS,44,0)</f>
        <v>#N/A</v>
      </c>
      <c r="AV1128" s="21" t="e">
        <f t="shared" si="586"/>
        <v>#N/A</v>
      </c>
      <c r="AW1128" s="20" t="e">
        <f>VLOOKUP($D1128,'DATA PENGUKURAN GARDU'!$A:$BS,46,0)</f>
        <v>#N/A</v>
      </c>
      <c r="AX1128" s="21" t="e">
        <f t="shared" si="587"/>
        <v>#N/A</v>
      </c>
      <c r="AY1128" s="20" t="e">
        <f>VLOOKUP($D1128,'DATA PENGUKURAN GARDU'!$A:$BS,46,0)</f>
        <v>#N/A</v>
      </c>
      <c r="AZ1128" s="20" t="e">
        <f>VLOOKUP($D1128,'DATA PENGUKURAN GARDU'!$A:$BS,53,0)</f>
        <v>#N/A</v>
      </c>
      <c r="BA1128" s="20" t="e">
        <f>VLOOKUP($D1128,'DATA PENGUKURAN GARDU'!$A:$BS,54,0)</f>
        <v>#N/A</v>
      </c>
      <c r="BB1128" s="17" t="e">
        <f>VLOOKUP($E1128,'DATA PENGUKURAN GARDU'!$A:$BS,42,0)</f>
        <v>#N/A</v>
      </c>
      <c r="BC1128" s="23" t="e">
        <f t="shared" si="588"/>
        <v>#N/A</v>
      </c>
      <c r="BD1128" s="17" t="e">
        <f>VLOOKUP($E1128,'DATA PENGUKURAN GARDU'!$A:$BS,44,0)</f>
        <v>#N/A</v>
      </c>
      <c r="BE1128" s="23" t="e">
        <f t="shared" si="589"/>
        <v>#N/A</v>
      </c>
      <c r="BF1128" s="17" t="e">
        <f>VLOOKUP($E1128,'DATA PENGUKURAN GARDU'!$A:$BS,46,0)</f>
        <v>#N/A</v>
      </c>
      <c r="BG1128" s="23" t="e">
        <f t="shared" si="590"/>
        <v>#N/A</v>
      </c>
      <c r="BH1128" s="17" t="e">
        <f>VLOOKUP($E1128,'DATA PENGUKURAN GARDU'!$A:$BS,46,0)</f>
        <v>#N/A</v>
      </c>
      <c r="BI1128" s="17" t="e">
        <f>VLOOKUP($E1128,'DATA PENGUKURAN GARDU'!$A:$BS,53,0)</f>
        <v>#N/A</v>
      </c>
      <c r="BJ1128" s="17" t="e">
        <f>VLOOKUP($E1128,'DATA PENGUKURAN GARDU'!$A:$BS,54,0)</f>
        <v>#N/A</v>
      </c>
      <c r="BK1128" s="20" t="e">
        <f t="shared" si="591"/>
        <v>#N/A</v>
      </c>
      <c r="BL1128" s="20" t="e">
        <f t="shared" si="592"/>
        <v>#N/A</v>
      </c>
      <c r="BM1128" s="20" t="e">
        <f t="shared" si="593"/>
        <v>#N/A</v>
      </c>
      <c r="BN1128" s="25" t="e">
        <f t="shared" si="594"/>
        <v>#N/A</v>
      </c>
      <c r="BO1128" s="26" t="str">
        <f t="shared" si="595"/>
        <v>0</v>
      </c>
      <c r="BP1128" s="21" t="e">
        <f t="shared" si="596"/>
        <v>#VALUE!</v>
      </c>
      <c r="BQ1128" s="20" t="e">
        <f t="shared" si="597"/>
        <v>#N/A</v>
      </c>
      <c r="BR1128" s="20" t="e">
        <v>#N/A</v>
      </c>
      <c r="BS1128" s="9" t="e">
        <v>#N/A</v>
      </c>
      <c r="BT1128" s="2" t="e">
        <f t="shared" si="598"/>
        <v>#VALUE!</v>
      </c>
      <c r="BU1128" s="2" t="e">
        <f t="shared" si="566"/>
        <v>#N/A</v>
      </c>
      <c r="BV1128" s="2" t="e">
        <f t="shared" si="567"/>
        <v>#N/A</v>
      </c>
    </row>
    <row r="1129" s="2" customFormat="1" ht="22.95" customHeight="1" spans="1:74">
      <c r="A1129" s="9" t="str">
        <f t="shared" si="568"/>
        <v>NL 060Induk</v>
      </c>
      <c r="B1129" s="9" t="str">
        <f t="shared" si="569"/>
        <v>NL 060jurusan 1</v>
      </c>
      <c r="C1129" s="9" t="str">
        <f t="shared" si="570"/>
        <v>NL 060jurusan 2</v>
      </c>
      <c r="D1129" s="9" t="str">
        <f t="shared" si="571"/>
        <v>NL 060jurusan 3</v>
      </c>
      <c r="E1129" s="9" t="str">
        <f t="shared" si="572"/>
        <v>NL 060jurusan 4</v>
      </c>
      <c r="F1129" s="10" t="s">
        <v>342</v>
      </c>
      <c r="G1129" s="10" t="s">
        <v>101</v>
      </c>
      <c r="H1129" s="10" t="s">
        <v>1363</v>
      </c>
      <c r="I1129" s="10">
        <v>0.83364</v>
      </c>
      <c r="J1129" s="10">
        <v>123.95974</v>
      </c>
      <c r="K1129" s="10" t="s">
        <v>7465</v>
      </c>
      <c r="L1129" s="10" t="s">
        <v>7465</v>
      </c>
      <c r="M1129" s="10" t="s">
        <v>7465</v>
      </c>
      <c r="N1129" s="14">
        <f t="shared" si="573"/>
        <v>0</v>
      </c>
      <c r="O1129" s="15" t="e">
        <f t="shared" si="574"/>
        <v>#VALUE!</v>
      </c>
      <c r="P1129" s="15" t="e">
        <f t="shared" si="575"/>
        <v>#VALUE!</v>
      </c>
      <c r="Q1129" s="17" t="e">
        <f>VLOOKUP($A1129,'DATA PENGUKURAN GARDU'!$A:$BS,42,0)</f>
        <v>#N/A</v>
      </c>
      <c r="R1129" s="18" t="e">
        <f t="shared" si="576"/>
        <v>#N/A</v>
      </c>
      <c r="S1129" s="17" t="e">
        <f>VLOOKUP($A1129,'DATA PENGUKURAN GARDU'!$A:$BS,44,0)</f>
        <v>#N/A</v>
      </c>
      <c r="T1129" s="18" t="e">
        <f t="shared" si="577"/>
        <v>#N/A</v>
      </c>
      <c r="U1129" s="17" t="e">
        <f>VLOOKUP($A1129,'DATA PENGUKURAN GARDU'!$A:$BS,46,0)</f>
        <v>#N/A</v>
      </c>
      <c r="V1129" s="18" t="e">
        <f t="shared" si="578"/>
        <v>#N/A</v>
      </c>
      <c r="W1129" s="17" t="e">
        <f>VLOOKUP($A1129,'DATA PENGUKURAN GARDU'!$A:$BS,48,0)</f>
        <v>#N/A</v>
      </c>
      <c r="X1129" s="17" t="e">
        <f>VLOOKUP($A1129,'DATA PENGUKURAN GARDU'!$A:$BS,53,0)</f>
        <v>#N/A</v>
      </c>
      <c r="Y1129" s="17" t="e">
        <f>VLOOKUP($A1129,'DATA PENGUKURAN GARDU'!$A:$BS,54,0)</f>
        <v>#N/A</v>
      </c>
      <c r="Z1129" s="17" t="e">
        <f>VLOOKUP($A1129,'DATA PENGUKURAN GARDU'!$A:$BS,55,0)</f>
        <v>#N/A</v>
      </c>
      <c r="AA1129" s="20" t="e">
        <f>VLOOKUP($B1129,'DATA PENGUKURAN GARDU'!$A:$BS,42,0)</f>
        <v>#N/A</v>
      </c>
      <c r="AB1129" s="21" t="e">
        <f t="shared" si="579"/>
        <v>#N/A</v>
      </c>
      <c r="AC1129" s="20" t="e">
        <f>VLOOKUP($B1129,'DATA PENGUKURAN GARDU'!$A:$BS,44,0)</f>
        <v>#N/A</v>
      </c>
      <c r="AD1129" s="21" t="e">
        <f t="shared" si="580"/>
        <v>#N/A</v>
      </c>
      <c r="AE1129" s="20" t="e">
        <f>VLOOKUP($B1129,'DATA PENGUKURAN GARDU'!$A:$BS,46,0)</f>
        <v>#N/A</v>
      </c>
      <c r="AF1129" s="21" t="e">
        <f t="shared" si="581"/>
        <v>#N/A</v>
      </c>
      <c r="AG1129" s="20" t="e">
        <f>VLOOKUP($B1129,'DATA PENGUKURAN GARDU'!$A:$BS,46,0)</f>
        <v>#N/A</v>
      </c>
      <c r="AH1129" s="20" t="e">
        <f>VLOOKUP($B1129,'DATA PENGUKURAN GARDU'!$A:$BS,53,0)</f>
        <v>#N/A</v>
      </c>
      <c r="AI1129" s="20" t="e">
        <f>VLOOKUP($B1129,'DATA PENGUKURAN GARDU'!$A:$BS,54,0)</f>
        <v>#N/A</v>
      </c>
      <c r="AJ1129" s="17" t="e">
        <f>VLOOKUP($C1129,'DATA PENGUKURAN GARDU'!$A:$BS,42,0)</f>
        <v>#N/A</v>
      </c>
      <c r="AK1129" s="23" t="e">
        <f t="shared" si="582"/>
        <v>#N/A</v>
      </c>
      <c r="AL1129" s="17" t="e">
        <f>VLOOKUP($C1129,'DATA PENGUKURAN GARDU'!$A:$BS,44,0)</f>
        <v>#N/A</v>
      </c>
      <c r="AM1129" s="23" t="e">
        <f t="shared" si="583"/>
        <v>#N/A</v>
      </c>
      <c r="AN1129" s="17" t="e">
        <f>VLOOKUP($C1129,'DATA PENGUKURAN GARDU'!$A:$BS,46,0)</f>
        <v>#N/A</v>
      </c>
      <c r="AO1129" s="23" t="e">
        <f t="shared" si="584"/>
        <v>#N/A</v>
      </c>
      <c r="AP1129" s="17" t="e">
        <f>VLOOKUP($C1129,'DATA PENGUKURAN GARDU'!$A:$BS,46,0)</f>
        <v>#N/A</v>
      </c>
      <c r="AQ1129" s="17" t="e">
        <f>VLOOKUP($C1129,'DATA PENGUKURAN GARDU'!$A:$BS,53,0)</f>
        <v>#N/A</v>
      </c>
      <c r="AR1129" s="17" t="e">
        <f>VLOOKUP($C1129,'DATA PENGUKURAN GARDU'!$A:$BS,54,0)</f>
        <v>#N/A</v>
      </c>
      <c r="AS1129" s="20" t="e">
        <f>VLOOKUP($D1129,'DATA PENGUKURAN GARDU'!$A:$BS,42,0)</f>
        <v>#N/A</v>
      </c>
      <c r="AT1129" s="21" t="e">
        <f t="shared" si="585"/>
        <v>#N/A</v>
      </c>
      <c r="AU1129" s="20" t="e">
        <f>VLOOKUP($D1129,'DATA PENGUKURAN GARDU'!$A:$BS,44,0)</f>
        <v>#N/A</v>
      </c>
      <c r="AV1129" s="21" t="e">
        <f t="shared" si="586"/>
        <v>#N/A</v>
      </c>
      <c r="AW1129" s="20" t="e">
        <f>VLOOKUP($D1129,'DATA PENGUKURAN GARDU'!$A:$BS,46,0)</f>
        <v>#N/A</v>
      </c>
      <c r="AX1129" s="21" t="e">
        <f t="shared" si="587"/>
        <v>#N/A</v>
      </c>
      <c r="AY1129" s="20" t="e">
        <f>VLOOKUP($D1129,'DATA PENGUKURAN GARDU'!$A:$BS,46,0)</f>
        <v>#N/A</v>
      </c>
      <c r="AZ1129" s="20" t="e">
        <f>VLOOKUP($D1129,'DATA PENGUKURAN GARDU'!$A:$BS,53,0)</f>
        <v>#N/A</v>
      </c>
      <c r="BA1129" s="20" t="e">
        <f>VLOOKUP($D1129,'DATA PENGUKURAN GARDU'!$A:$BS,54,0)</f>
        <v>#N/A</v>
      </c>
      <c r="BB1129" s="17" t="e">
        <f>VLOOKUP($E1129,'DATA PENGUKURAN GARDU'!$A:$BS,42,0)</f>
        <v>#N/A</v>
      </c>
      <c r="BC1129" s="23" t="e">
        <f t="shared" si="588"/>
        <v>#N/A</v>
      </c>
      <c r="BD1129" s="17" t="e">
        <f>VLOOKUP($E1129,'DATA PENGUKURAN GARDU'!$A:$BS,44,0)</f>
        <v>#N/A</v>
      </c>
      <c r="BE1129" s="23" t="e">
        <f t="shared" si="589"/>
        <v>#N/A</v>
      </c>
      <c r="BF1129" s="17" t="e">
        <f>VLOOKUP($E1129,'DATA PENGUKURAN GARDU'!$A:$BS,46,0)</f>
        <v>#N/A</v>
      </c>
      <c r="BG1129" s="23" t="e">
        <f t="shared" si="590"/>
        <v>#N/A</v>
      </c>
      <c r="BH1129" s="17" t="e">
        <f>VLOOKUP($E1129,'DATA PENGUKURAN GARDU'!$A:$BS,46,0)</f>
        <v>#N/A</v>
      </c>
      <c r="BI1129" s="17" t="e">
        <f>VLOOKUP($E1129,'DATA PENGUKURAN GARDU'!$A:$BS,53,0)</f>
        <v>#N/A</v>
      </c>
      <c r="BJ1129" s="17" t="e">
        <f>VLOOKUP($E1129,'DATA PENGUKURAN GARDU'!$A:$BS,54,0)</f>
        <v>#N/A</v>
      </c>
      <c r="BK1129" s="20" t="e">
        <f t="shared" si="591"/>
        <v>#N/A</v>
      </c>
      <c r="BL1129" s="20" t="e">
        <f t="shared" si="592"/>
        <v>#N/A</v>
      </c>
      <c r="BM1129" s="20" t="e">
        <f t="shared" si="593"/>
        <v>#N/A</v>
      </c>
      <c r="BN1129" s="25" t="e">
        <f t="shared" si="594"/>
        <v>#N/A</v>
      </c>
      <c r="BO1129" s="26" t="str">
        <f t="shared" si="595"/>
        <v>0</v>
      </c>
      <c r="BP1129" s="21" t="e">
        <f t="shared" si="596"/>
        <v>#VALUE!</v>
      </c>
      <c r="BQ1129" s="20" t="e">
        <f t="shared" si="597"/>
        <v>#N/A</v>
      </c>
      <c r="BR1129" s="20" t="e">
        <v>#N/A</v>
      </c>
      <c r="BS1129" s="9" t="e">
        <v>#N/A</v>
      </c>
      <c r="BT1129" s="2" t="e">
        <f t="shared" si="598"/>
        <v>#VALUE!</v>
      </c>
      <c r="BU1129" s="2" t="e">
        <f t="shared" si="566"/>
        <v>#N/A</v>
      </c>
      <c r="BV1129" s="2" t="e">
        <f t="shared" si="567"/>
        <v>#N/A</v>
      </c>
    </row>
    <row r="1130" s="2" customFormat="1" ht="22.95" customHeight="1" spans="1:74">
      <c r="A1130" s="9" t="str">
        <f t="shared" si="568"/>
        <v>NP 004Induk</v>
      </c>
      <c r="B1130" s="9" t="str">
        <f t="shared" si="569"/>
        <v>NP 004jurusan 1</v>
      </c>
      <c r="C1130" s="9" t="str">
        <f t="shared" si="570"/>
        <v>NP 004jurusan 2</v>
      </c>
      <c r="D1130" s="9" t="str">
        <f t="shared" si="571"/>
        <v>NP 004jurusan 3</v>
      </c>
      <c r="E1130" s="9" t="str">
        <f t="shared" si="572"/>
        <v>NP 004jurusan 4</v>
      </c>
      <c r="F1130" s="10" t="s">
        <v>497</v>
      </c>
      <c r="G1130" s="10" t="s">
        <v>101</v>
      </c>
      <c r="H1130" s="10" t="s">
        <v>1364</v>
      </c>
      <c r="I1130" s="10">
        <v>0.98832</v>
      </c>
      <c r="J1130" s="10">
        <v>124.2341</v>
      </c>
      <c r="K1130" s="10" t="s">
        <v>7465</v>
      </c>
      <c r="L1130" s="10" t="s">
        <v>7465</v>
      </c>
      <c r="M1130" s="10" t="s">
        <v>7465</v>
      </c>
      <c r="N1130" s="14">
        <f t="shared" si="573"/>
        <v>0</v>
      </c>
      <c r="O1130" s="15" t="e">
        <f t="shared" si="574"/>
        <v>#VALUE!</v>
      </c>
      <c r="P1130" s="15" t="e">
        <f t="shared" si="575"/>
        <v>#VALUE!</v>
      </c>
      <c r="Q1130" s="17" t="e">
        <f>VLOOKUP($A1130,'DATA PENGUKURAN GARDU'!$A:$BS,42,0)</f>
        <v>#N/A</v>
      </c>
      <c r="R1130" s="18" t="e">
        <f t="shared" si="576"/>
        <v>#N/A</v>
      </c>
      <c r="S1130" s="17" t="e">
        <f>VLOOKUP($A1130,'DATA PENGUKURAN GARDU'!$A:$BS,44,0)</f>
        <v>#N/A</v>
      </c>
      <c r="T1130" s="18" t="e">
        <f t="shared" si="577"/>
        <v>#N/A</v>
      </c>
      <c r="U1130" s="17" t="e">
        <f>VLOOKUP($A1130,'DATA PENGUKURAN GARDU'!$A:$BS,46,0)</f>
        <v>#N/A</v>
      </c>
      <c r="V1130" s="18" t="e">
        <f t="shared" si="578"/>
        <v>#N/A</v>
      </c>
      <c r="W1130" s="17" t="e">
        <f>VLOOKUP($A1130,'DATA PENGUKURAN GARDU'!$A:$BS,48,0)</f>
        <v>#N/A</v>
      </c>
      <c r="X1130" s="17" t="e">
        <f>VLOOKUP($A1130,'DATA PENGUKURAN GARDU'!$A:$BS,53,0)</f>
        <v>#N/A</v>
      </c>
      <c r="Y1130" s="17" t="e">
        <f>VLOOKUP($A1130,'DATA PENGUKURAN GARDU'!$A:$BS,54,0)</f>
        <v>#N/A</v>
      </c>
      <c r="Z1130" s="17" t="e">
        <f>VLOOKUP($A1130,'DATA PENGUKURAN GARDU'!$A:$BS,55,0)</f>
        <v>#N/A</v>
      </c>
      <c r="AA1130" s="20" t="e">
        <f>VLOOKUP($B1130,'DATA PENGUKURAN GARDU'!$A:$BS,42,0)</f>
        <v>#N/A</v>
      </c>
      <c r="AB1130" s="21" t="e">
        <f t="shared" si="579"/>
        <v>#N/A</v>
      </c>
      <c r="AC1130" s="20" t="e">
        <f>VLOOKUP($B1130,'DATA PENGUKURAN GARDU'!$A:$BS,44,0)</f>
        <v>#N/A</v>
      </c>
      <c r="AD1130" s="21" t="e">
        <f t="shared" si="580"/>
        <v>#N/A</v>
      </c>
      <c r="AE1130" s="20" t="e">
        <f>VLOOKUP($B1130,'DATA PENGUKURAN GARDU'!$A:$BS,46,0)</f>
        <v>#N/A</v>
      </c>
      <c r="AF1130" s="21" t="e">
        <f t="shared" si="581"/>
        <v>#N/A</v>
      </c>
      <c r="AG1130" s="20" t="e">
        <f>VLOOKUP($B1130,'DATA PENGUKURAN GARDU'!$A:$BS,46,0)</f>
        <v>#N/A</v>
      </c>
      <c r="AH1130" s="20" t="e">
        <f>VLOOKUP($B1130,'DATA PENGUKURAN GARDU'!$A:$BS,53,0)</f>
        <v>#N/A</v>
      </c>
      <c r="AI1130" s="20" t="e">
        <f>VLOOKUP($B1130,'DATA PENGUKURAN GARDU'!$A:$BS,54,0)</f>
        <v>#N/A</v>
      </c>
      <c r="AJ1130" s="17" t="e">
        <f>VLOOKUP($C1130,'DATA PENGUKURAN GARDU'!$A:$BS,42,0)</f>
        <v>#N/A</v>
      </c>
      <c r="AK1130" s="23" t="e">
        <f t="shared" si="582"/>
        <v>#N/A</v>
      </c>
      <c r="AL1130" s="17" t="e">
        <f>VLOOKUP($C1130,'DATA PENGUKURAN GARDU'!$A:$BS,44,0)</f>
        <v>#N/A</v>
      </c>
      <c r="AM1130" s="23" t="e">
        <f t="shared" si="583"/>
        <v>#N/A</v>
      </c>
      <c r="AN1130" s="17" t="e">
        <f>VLOOKUP($C1130,'DATA PENGUKURAN GARDU'!$A:$BS,46,0)</f>
        <v>#N/A</v>
      </c>
      <c r="AO1130" s="23" t="e">
        <f t="shared" si="584"/>
        <v>#N/A</v>
      </c>
      <c r="AP1130" s="17" t="e">
        <f>VLOOKUP($C1130,'DATA PENGUKURAN GARDU'!$A:$BS,46,0)</f>
        <v>#N/A</v>
      </c>
      <c r="AQ1130" s="17" t="e">
        <f>VLOOKUP($C1130,'DATA PENGUKURAN GARDU'!$A:$BS,53,0)</f>
        <v>#N/A</v>
      </c>
      <c r="AR1130" s="17" t="e">
        <f>VLOOKUP($C1130,'DATA PENGUKURAN GARDU'!$A:$BS,54,0)</f>
        <v>#N/A</v>
      </c>
      <c r="AS1130" s="20" t="e">
        <f>VLOOKUP($D1130,'DATA PENGUKURAN GARDU'!$A:$BS,42,0)</f>
        <v>#N/A</v>
      </c>
      <c r="AT1130" s="21" t="e">
        <f t="shared" si="585"/>
        <v>#N/A</v>
      </c>
      <c r="AU1130" s="20" t="e">
        <f>VLOOKUP($D1130,'DATA PENGUKURAN GARDU'!$A:$BS,44,0)</f>
        <v>#N/A</v>
      </c>
      <c r="AV1130" s="21" t="e">
        <f t="shared" si="586"/>
        <v>#N/A</v>
      </c>
      <c r="AW1130" s="20" t="e">
        <f>VLOOKUP($D1130,'DATA PENGUKURAN GARDU'!$A:$BS,46,0)</f>
        <v>#N/A</v>
      </c>
      <c r="AX1130" s="21" t="e">
        <f t="shared" si="587"/>
        <v>#N/A</v>
      </c>
      <c r="AY1130" s="20" t="e">
        <f>VLOOKUP($D1130,'DATA PENGUKURAN GARDU'!$A:$BS,46,0)</f>
        <v>#N/A</v>
      </c>
      <c r="AZ1130" s="20" t="e">
        <f>VLOOKUP($D1130,'DATA PENGUKURAN GARDU'!$A:$BS,53,0)</f>
        <v>#N/A</v>
      </c>
      <c r="BA1130" s="20" t="e">
        <f>VLOOKUP($D1130,'DATA PENGUKURAN GARDU'!$A:$BS,54,0)</f>
        <v>#N/A</v>
      </c>
      <c r="BB1130" s="17" t="e">
        <f>VLOOKUP($E1130,'DATA PENGUKURAN GARDU'!$A:$BS,42,0)</f>
        <v>#N/A</v>
      </c>
      <c r="BC1130" s="23" t="e">
        <f t="shared" si="588"/>
        <v>#N/A</v>
      </c>
      <c r="BD1130" s="17" t="e">
        <f>VLOOKUP($E1130,'DATA PENGUKURAN GARDU'!$A:$BS,44,0)</f>
        <v>#N/A</v>
      </c>
      <c r="BE1130" s="23" t="e">
        <f t="shared" si="589"/>
        <v>#N/A</v>
      </c>
      <c r="BF1130" s="17" t="e">
        <f>VLOOKUP($E1130,'DATA PENGUKURAN GARDU'!$A:$BS,46,0)</f>
        <v>#N/A</v>
      </c>
      <c r="BG1130" s="23" t="e">
        <f t="shared" si="590"/>
        <v>#N/A</v>
      </c>
      <c r="BH1130" s="17" t="e">
        <f>VLOOKUP($E1130,'DATA PENGUKURAN GARDU'!$A:$BS,46,0)</f>
        <v>#N/A</v>
      </c>
      <c r="BI1130" s="17" t="e">
        <f>VLOOKUP($E1130,'DATA PENGUKURAN GARDU'!$A:$BS,53,0)</f>
        <v>#N/A</v>
      </c>
      <c r="BJ1130" s="17" t="e">
        <f>VLOOKUP($E1130,'DATA PENGUKURAN GARDU'!$A:$BS,54,0)</f>
        <v>#N/A</v>
      </c>
      <c r="BK1130" s="20" t="e">
        <f t="shared" si="591"/>
        <v>#N/A</v>
      </c>
      <c r="BL1130" s="20" t="e">
        <f t="shared" si="592"/>
        <v>#N/A</v>
      </c>
      <c r="BM1130" s="20" t="e">
        <f t="shared" si="593"/>
        <v>#N/A</v>
      </c>
      <c r="BN1130" s="25" t="e">
        <f t="shared" si="594"/>
        <v>#N/A</v>
      </c>
      <c r="BO1130" s="26" t="str">
        <f t="shared" si="595"/>
        <v>0</v>
      </c>
      <c r="BP1130" s="21" t="e">
        <f t="shared" si="596"/>
        <v>#VALUE!</v>
      </c>
      <c r="BQ1130" s="20" t="e">
        <f t="shared" si="597"/>
        <v>#N/A</v>
      </c>
      <c r="BR1130" s="20" t="e">
        <v>#N/A</v>
      </c>
      <c r="BS1130" s="9" t="e">
        <v>#N/A</v>
      </c>
      <c r="BT1130" s="2" t="e">
        <f t="shared" si="598"/>
        <v>#VALUE!</v>
      </c>
      <c r="BU1130" s="2" t="e">
        <f t="shared" si="566"/>
        <v>#N/A</v>
      </c>
      <c r="BV1130" s="2" t="e">
        <f t="shared" si="567"/>
        <v>#N/A</v>
      </c>
    </row>
    <row r="1131" s="2" customFormat="1" ht="22.95" customHeight="1" spans="1:74">
      <c r="A1131" s="9" t="str">
        <f t="shared" si="568"/>
        <v>NP 010Induk</v>
      </c>
      <c r="B1131" s="9" t="str">
        <f t="shared" si="569"/>
        <v>NP 010jurusan 1</v>
      </c>
      <c r="C1131" s="9" t="str">
        <f t="shared" si="570"/>
        <v>NP 010jurusan 2</v>
      </c>
      <c r="D1131" s="9" t="str">
        <f t="shared" si="571"/>
        <v>NP 010jurusan 3</v>
      </c>
      <c r="E1131" s="9" t="str">
        <f t="shared" si="572"/>
        <v>NP 010jurusan 4</v>
      </c>
      <c r="F1131" s="10" t="s">
        <v>497</v>
      </c>
      <c r="G1131" s="10" t="s">
        <v>101</v>
      </c>
      <c r="H1131" s="10" t="s">
        <v>1365</v>
      </c>
      <c r="I1131" s="10">
        <v>0.98872</v>
      </c>
      <c r="J1131" s="10">
        <v>124.26219</v>
      </c>
      <c r="K1131" s="10" t="s">
        <v>7465</v>
      </c>
      <c r="L1131" s="10" t="s">
        <v>7465</v>
      </c>
      <c r="M1131" s="10" t="s">
        <v>7465</v>
      </c>
      <c r="N1131" s="14">
        <f t="shared" si="573"/>
        <v>0</v>
      </c>
      <c r="O1131" s="15" t="e">
        <f t="shared" si="574"/>
        <v>#VALUE!</v>
      </c>
      <c r="P1131" s="15" t="e">
        <f t="shared" si="575"/>
        <v>#VALUE!</v>
      </c>
      <c r="Q1131" s="17" t="e">
        <f>VLOOKUP($A1131,'DATA PENGUKURAN GARDU'!$A:$BS,42,0)</f>
        <v>#N/A</v>
      </c>
      <c r="R1131" s="18" t="e">
        <f t="shared" si="576"/>
        <v>#N/A</v>
      </c>
      <c r="S1131" s="17" t="e">
        <f>VLOOKUP($A1131,'DATA PENGUKURAN GARDU'!$A:$BS,44,0)</f>
        <v>#N/A</v>
      </c>
      <c r="T1131" s="18" t="e">
        <f t="shared" si="577"/>
        <v>#N/A</v>
      </c>
      <c r="U1131" s="17" t="e">
        <f>VLOOKUP($A1131,'DATA PENGUKURAN GARDU'!$A:$BS,46,0)</f>
        <v>#N/A</v>
      </c>
      <c r="V1131" s="18" t="e">
        <f t="shared" si="578"/>
        <v>#N/A</v>
      </c>
      <c r="W1131" s="17" t="e">
        <f>VLOOKUP($A1131,'DATA PENGUKURAN GARDU'!$A:$BS,48,0)</f>
        <v>#N/A</v>
      </c>
      <c r="X1131" s="17" t="e">
        <f>VLOOKUP($A1131,'DATA PENGUKURAN GARDU'!$A:$BS,53,0)</f>
        <v>#N/A</v>
      </c>
      <c r="Y1131" s="17" t="e">
        <f>VLOOKUP($A1131,'DATA PENGUKURAN GARDU'!$A:$BS,54,0)</f>
        <v>#N/A</v>
      </c>
      <c r="Z1131" s="17" t="e">
        <f>VLOOKUP($A1131,'DATA PENGUKURAN GARDU'!$A:$BS,55,0)</f>
        <v>#N/A</v>
      </c>
      <c r="AA1131" s="20" t="e">
        <f>VLOOKUP($B1131,'DATA PENGUKURAN GARDU'!$A:$BS,42,0)</f>
        <v>#N/A</v>
      </c>
      <c r="AB1131" s="21" t="e">
        <f t="shared" si="579"/>
        <v>#N/A</v>
      </c>
      <c r="AC1131" s="20" t="e">
        <f>VLOOKUP($B1131,'DATA PENGUKURAN GARDU'!$A:$BS,44,0)</f>
        <v>#N/A</v>
      </c>
      <c r="AD1131" s="21" t="e">
        <f t="shared" si="580"/>
        <v>#N/A</v>
      </c>
      <c r="AE1131" s="20" t="e">
        <f>VLOOKUP($B1131,'DATA PENGUKURAN GARDU'!$A:$BS,46,0)</f>
        <v>#N/A</v>
      </c>
      <c r="AF1131" s="21" t="e">
        <f t="shared" si="581"/>
        <v>#N/A</v>
      </c>
      <c r="AG1131" s="20" t="e">
        <f>VLOOKUP($B1131,'DATA PENGUKURAN GARDU'!$A:$BS,46,0)</f>
        <v>#N/A</v>
      </c>
      <c r="AH1131" s="20" t="e">
        <f>VLOOKUP($B1131,'DATA PENGUKURAN GARDU'!$A:$BS,53,0)</f>
        <v>#N/A</v>
      </c>
      <c r="AI1131" s="20" t="e">
        <f>VLOOKUP($B1131,'DATA PENGUKURAN GARDU'!$A:$BS,54,0)</f>
        <v>#N/A</v>
      </c>
      <c r="AJ1131" s="17" t="e">
        <f>VLOOKUP($C1131,'DATA PENGUKURAN GARDU'!$A:$BS,42,0)</f>
        <v>#N/A</v>
      </c>
      <c r="AK1131" s="23" t="e">
        <f t="shared" si="582"/>
        <v>#N/A</v>
      </c>
      <c r="AL1131" s="17" t="e">
        <f>VLOOKUP($C1131,'DATA PENGUKURAN GARDU'!$A:$BS,44,0)</f>
        <v>#N/A</v>
      </c>
      <c r="AM1131" s="23" t="e">
        <f t="shared" si="583"/>
        <v>#N/A</v>
      </c>
      <c r="AN1131" s="17" t="e">
        <f>VLOOKUP($C1131,'DATA PENGUKURAN GARDU'!$A:$BS,46,0)</f>
        <v>#N/A</v>
      </c>
      <c r="AO1131" s="23" t="e">
        <f t="shared" si="584"/>
        <v>#N/A</v>
      </c>
      <c r="AP1131" s="17" t="e">
        <f>VLOOKUP($C1131,'DATA PENGUKURAN GARDU'!$A:$BS,46,0)</f>
        <v>#N/A</v>
      </c>
      <c r="AQ1131" s="17" t="e">
        <f>VLOOKUP($C1131,'DATA PENGUKURAN GARDU'!$A:$BS,53,0)</f>
        <v>#N/A</v>
      </c>
      <c r="AR1131" s="17" t="e">
        <f>VLOOKUP($C1131,'DATA PENGUKURAN GARDU'!$A:$BS,54,0)</f>
        <v>#N/A</v>
      </c>
      <c r="AS1131" s="20" t="e">
        <f>VLOOKUP($D1131,'DATA PENGUKURAN GARDU'!$A:$BS,42,0)</f>
        <v>#N/A</v>
      </c>
      <c r="AT1131" s="21" t="e">
        <f t="shared" si="585"/>
        <v>#N/A</v>
      </c>
      <c r="AU1131" s="20" t="e">
        <f>VLOOKUP($D1131,'DATA PENGUKURAN GARDU'!$A:$BS,44,0)</f>
        <v>#N/A</v>
      </c>
      <c r="AV1131" s="21" t="e">
        <f t="shared" si="586"/>
        <v>#N/A</v>
      </c>
      <c r="AW1131" s="20" t="e">
        <f>VLOOKUP($D1131,'DATA PENGUKURAN GARDU'!$A:$BS,46,0)</f>
        <v>#N/A</v>
      </c>
      <c r="AX1131" s="21" t="e">
        <f t="shared" si="587"/>
        <v>#N/A</v>
      </c>
      <c r="AY1131" s="20" t="e">
        <f>VLOOKUP($D1131,'DATA PENGUKURAN GARDU'!$A:$BS,46,0)</f>
        <v>#N/A</v>
      </c>
      <c r="AZ1131" s="20" t="e">
        <f>VLOOKUP($D1131,'DATA PENGUKURAN GARDU'!$A:$BS,53,0)</f>
        <v>#N/A</v>
      </c>
      <c r="BA1131" s="20" t="e">
        <f>VLOOKUP($D1131,'DATA PENGUKURAN GARDU'!$A:$BS,54,0)</f>
        <v>#N/A</v>
      </c>
      <c r="BB1131" s="17" t="e">
        <f>VLOOKUP($E1131,'DATA PENGUKURAN GARDU'!$A:$BS,42,0)</f>
        <v>#N/A</v>
      </c>
      <c r="BC1131" s="23" t="e">
        <f t="shared" si="588"/>
        <v>#N/A</v>
      </c>
      <c r="BD1131" s="17" t="e">
        <f>VLOOKUP($E1131,'DATA PENGUKURAN GARDU'!$A:$BS,44,0)</f>
        <v>#N/A</v>
      </c>
      <c r="BE1131" s="23" t="e">
        <f t="shared" si="589"/>
        <v>#N/A</v>
      </c>
      <c r="BF1131" s="17" t="e">
        <f>VLOOKUP($E1131,'DATA PENGUKURAN GARDU'!$A:$BS,46,0)</f>
        <v>#N/A</v>
      </c>
      <c r="BG1131" s="23" t="e">
        <f t="shared" si="590"/>
        <v>#N/A</v>
      </c>
      <c r="BH1131" s="17" t="e">
        <f>VLOOKUP($E1131,'DATA PENGUKURAN GARDU'!$A:$BS,46,0)</f>
        <v>#N/A</v>
      </c>
      <c r="BI1131" s="17" t="e">
        <f>VLOOKUP($E1131,'DATA PENGUKURAN GARDU'!$A:$BS,53,0)</f>
        <v>#N/A</v>
      </c>
      <c r="BJ1131" s="17" t="e">
        <f>VLOOKUP($E1131,'DATA PENGUKURAN GARDU'!$A:$BS,54,0)</f>
        <v>#N/A</v>
      </c>
      <c r="BK1131" s="20" t="e">
        <f t="shared" si="591"/>
        <v>#N/A</v>
      </c>
      <c r="BL1131" s="20" t="e">
        <f t="shared" si="592"/>
        <v>#N/A</v>
      </c>
      <c r="BM1131" s="20" t="e">
        <f t="shared" si="593"/>
        <v>#N/A</v>
      </c>
      <c r="BN1131" s="25" t="e">
        <f t="shared" si="594"/>
        <v>#N/A</v>
      </c>
      <c r="BO1131" s="26" t="str">
        <f t="shared" si="595"/>
        <v>0</v>
      </c>
      <c r="BP1131" s="21" t="e">
        <f t="shared" si="596"/>
        <v>#VALUE!</v>
      </c>
      <c r="BQ1131" s="20" t="e">
        <f t="shared" si="597"/>
        <v>#N/A</v>
      </c>
      <c r="BR1131" s="20" t="e">
        <v>#N/A</v>
      </c>
      <c r="BS1131" s="9" t="e">
        <v>#N/A</v>
      </c>
      <c r="BT1131" s="2" t="e">
        <f t="shared" si="598"/>
        <v>#VALUE!</v>
      </c>
      <c r="BU1131" s="2" t="e">
        <f t="shared" si="566"/>
        <v>#N/A</v>
      </c>
      <c r="BV1131" s="2" t="e">
        <f t="shared" si="567"/>
        <v>#N/A</v>
      </c>
    </row>
    <row r="1132" s="2" customFormat="1" ht="22.95" customHeight="1" spans="1:74">
      <c r="A1132" s="9" t="str">
        <f t="shared" si="568"/>
        <v>NL 056Induk</v>
      </c>
      <c r="B1132" s="9" t="str">
        <f t="shared" si="569"/>
        <v>NL 056jurusan 1</v>
      </c>
      <c r="C1132" s="9" t="str">
        <f t="shared" si="570"/>
        <v>NL 056jurusan 2</v>
      </c>
      <c r="D1132" s="9" t="str">
        <f t="shared" si="571"/>
        <v>NL 056jurusan 3</v>
      </c>
      <c r="E1132" s="9" t="str">
        <f t="shared" si="572"/>
        <v>NL 056jurusan 4</v>
      </c>
      <c r="F1132" s="10" t="s">
        <v>324</v>
      </c>
      <c r="G1132" s="10" t="s">
        <v>101</v>
      </c>
      <c r="H1132" s="10" t="s">
        <v>1366</v>
      </c>
      <c r="I1132" s="10">
        <v>0.85564</v>
      </c>
      <c r="J1132" s="10">
        <v>123.93571</v>
      </c>
      <c r="K1132" s="10" t="s">
        <v>7465</v>
      </c>
      <c r="L1132" s="10" t="s">
        <v>7465</v>
      </c>
      <c r="M1132" s="10" t="s">
        <v>7465</v>
      </c>
      <c r="N1132" s="14">
        <f t="shared" si="573"/>
        <v>0</v>
      </c>
      <c r="O1132" s="15" t="e">
        <f t="shared" si="574"/>
        <v>#VALUE!</v>
      </c>
      <c r="P1132" s="15" t="e">
        <f t="shared" si="575"/>
        <v>#VALUE!</v>
      </c>
      <c r="Q1132" s="17" t="e">
        <f>VLOOKUP($A1132,'DATA PENGUKURAN GARDU'!$A:$BS,42,0)</f>
        <v>#N/A</v>
      </c>
      <c r="R1132" s="18" t="e">
        <f t="shared" si="576"/>
        <v>#N/A</v>
      </c>
      <c r="S1132" s="17" t="e">
        <f>VLOOKUP($A1132,'DATA PENGUKURAN GARDU'!$A:$BS,44,0)</f>
        <v>#N/A</v>
      </c>
      <c r="T1132" s="18" t="e">
        <f t="shared" si="577"/>
        <v>#N/A</v>
      </c>
      <c r="U1132" s="17" t="e">
        <f>VLOOKUP($A1132,'DATA PENGUKURAN GARDU'!$A:$BS,46,0)</f>
        <v>#N/A</v>
      </c>
      <c r="V1132" s="18" t="e">
        <f t="shared" si="578"/>
        <v>#N/A</v>
      </c>
      <c r="W1132" s="17" t="e">
        <f>VLOOKUP($A1132,'DATA PENGUKURAN GARDU'!$A:$BS,48,0)</f>
        <v>#N/A</v>
      </c>
      <c r="X1132" s="17" t="e">
        <f>VLOOKUP($A1132,'DATA PENGUKURAN GARDU'!$A:$BS,53,0)</f>
        <v>#N/A</v>
      </c>
      <c r="Y1132" s="17" t="e">
        <f>VLOOKUP($A1132,'DATA PENGUKURAN GARDU'!$A:$BS,54,0)</f>
        <v>#N/A</v>
      </c>
      <c r="Z1132" s="17" t="e">
        <f>VLOOKUP($A1132,'DATA PENGUKURAN GARDU'!$A:$BS,55,0)</f>
        <v>#N/A</v>
      </c>
      <c r="AA1132" s="20" t="e">
        <f>VLOOKUP($B1132,'DATA PENGUKURAN GARDU'!$A:$BS,42,0)</f>
        <v>#N/A</v>
      </c>
      <c r="AB1132" s="21" t="e">
        <f t="shared" si="579"/>
        <v>#N/A</v>
      </c>
      <c r="AC1132" s="20" t="e">
        <f>VLOOKUP($B1132,'DATA PENGUKURAN GARDU'!$A:$BS,44,0)</f>
        <v>#N/A</v>
      </c>
      <c r="AD1132" s="21" t="e">
        <f t="shared" si="580"/>
        <v>#N/A</v>
      </c>
      <c r="AE1132" s="20" t="e">
        <f>VLOOKUP($B1132,'DATA PENGUKURAN GARDU'!$A:$BS,46,0)</f>
        <v>#N/A</v>
      </c>
      <c r="AF1132" s="21" t="e">
        <f t="shared" si="581"/>
        <v>#N/A</v>
      </c>
      <c r="AG1132" s="20" t="e">
        <f>VLOOKUP($B1132,'DATA PENGUKURAN GARDU'!$A:$BS,46,0)</f>
        <v>#N/A</v>
      </c>
      <c r="AH1132" s="20" t="e">
        <f>VLOOKUP($B1132,'DATA PENGUKURAN GARDU'!$A:$BS,53,0)</f>
        <v>#N/A</v>
      </c>
      <c r="AI1132" s="20" t="e">
        <f>VLOOKUP($B1132,'DATA PENGUKURAN GARDU'!$A:$BS,54,0)</f>
        <v>#N/A</v>
      </c>
      <c r="AJ1132" s="17" t="e">
        <f>VLOOKUP($C1132,'DATA PENGUKURAN GARDU'!$A:$BS,42,0)</f>
        <v>#N/A</v>
      </c>
      <c r="AK1132" s="23" t="e">
        <f t="shared" si="582"/>
        <v>#N/A</v>
      </c>
      <c r="AL1132" s="17" t="e">
        <f>VLOOKUP($C1132,'DATA PENGUKURAN GARDU'!$A:$BS,44,0)</f>
        <v>#N/A</v>
      </c>
      <c r="AM1132" s="23" t="e">
        <f t="shared" si="583"/>
        <v>#N/A</v>
      </c>
      <c r="AN1132" s="17" t="e">
        <f>VLOOKUP($C1132,'DATA PENGUKURAN GARDU'!$A:$BS,46,0)</f>
        <v>#N/A</v>
      </c>
      <c r="AO1132" s="23" t="e">
        <f t="shared" si="584"/>
        <v>#N/A</v>
      </c>
      <c r="AP1132" s="17" t="e">
        <f>VLOOKUP($C1132,'DATA PENGUKURAN GARDU'!$A:$BS,46,0)</f>
        <v>#N/A</v>
      </c>
      <c r="AQ1132" s="17" t="e">
        <f>VLOOKUP($C1132,'DATA PENGUKURAN GARDU'!$A:$BS,53,0)</f>
        <v>#N/A</v>
      </c>
      <c r="AR1132" s="17" t="e">
        <f>VLOOKUP($C1132,'DATA PENGUKURAN GARDU'!$A:$BS,54,0)</f>
        <v>#N/A</v>
      </c>
      <c r="AS1132" s="20" t="e">
        <f>VLOOKUP($D1132,'DATA PENGUKURAN GARDU'!$A:$BS,42,0)</f>
        <v>#N/A</v>
      </c>
      <c r="AT1132" s="21" t="e">
        <f t="shared" si="585"/>
        <v>#N/A</v>
      </c>
      <c r="AU1132" s="20" t="e">
        <f>VLOOKUP($D1132,'DATA PENGUKURAN GARDU'!$A:$BS,44,0)</f>
        <v>#N/A</v>
      </c>
      <c r="AV1132" s="21" t="e">
        <f t="shared" si="586"/>
        <v>#N/A</v>
      </c>
      <c r="AW1132" s="20" t="e">
        <f>VLOOKUP($D1132,'DATA PENGUKURAN GARDU'!$A:$BS,46,0)</f>
        <v>#N/A</v>
      </c>
      <c r="AX1132" s="21" t="e">
        <f t="shared" si="587"/>
        <v>#N/A</v>
      </c>
      <c r="AY1132" s="20" t="e">
        <f>VLOOKUP($D1132,'DATA PENGUKURAN GARDU'!$A:$BS,46,0)</f>
        <v>#N/A</v>
      </c>
      <c r="AZ1132" s="20" t="e">
        <f>VLOOKUP($D1132,'DATA PENGUKURAN GARDU'!$A:$BS,53,0)</f>
        <v>#N/A</v>
      </c>
      <c r="BA1132" s="20" t="e">
        <f>VLOOKUP($D1132,'DATA PENGUKURAN GARDU'!$A:$BS,54,0)</f>
        <v>#N/A</v>
      </c>
      <c r="BB1132" s="17" t="e">
        <f>VLOOKUP($E1132,'DATA PENGUKURAN GARDU'!$A:$BS,42,0)</f>
        <v>#N/A</v>
      </c>
      <c r="BC1132" s="23" t="e">
        <f t="shared" si="588"/>
        <v>#N/A</v>
      </c>
      <c r="BD1132" s="17" t="e">
        <f>VLOOKUP($E1132,'DATA PENGUKURAN GARDU'!$A:$BS,44,0)</f>
        <v>#N/A</v>
      </c>
      <c r="BE1132" s="23" t="e">
        <f t="shared" si="589"/>
        <v>#N/A</v>
      </c>
      <c r="BF1132" s="17" t="e">
        <f>VLOOKUP($E1132,'DATA PENGUKURAN GARDU'!$A:$BS,46,0)</f>
        <v>#N/A</v>
      </c>
      <c r="BG1132" s="23" t="e">
        <f t="shared" si="590"/>
        <v>#N/A</v>
      </c>
      <c r="BH1132" s="17" t="e">
        <f>VLOOKUP($E1132,'DATA PENGUKURAN GARDU'!$A:$BS,46,0)</f>
        <v>#N/A</v>
      </c>
      <c r="BI1132" s="17" t="e">
        <f>VLOOKUP($E1132,'DATA PENGUKURAN GARDU'!$A:$BS,53,0)</f>
        <v>#N/A</v>
      </c>
      <c r="BJ1132" s="17" t="e">
        <f>VLOOKUP($E1132,'DATA PENGUKURAN GARDU'!$A:$BS,54,0)</f>
        <v>#N/A</v>
      </c>
      <c r="BK1132" s="20" t="e">
        <f t="shared" si="591"/>
        <v>#N/A</v>
      </c>
      <c r="BL1132" s="20" t="e">
        <f t="shared" si="592"/>
        <v>#N/A</v>
      </c>
      <c r="BM1132" s="20" t="e">
        <f t="shared" si="593"/>
        <v>#N/A</v>
      </c>
      <c r="BN1132" s="25" t="e">
        <f t="shared" si="594"/>
        <v>#N/A</v>
      </c>
      <c r="BO1132" s="26" t="str">
        <f t="shared" si="595"/>
        <v>0</v>
      </c>
      <c r="BP1132" s="21" t="e">
        <f t="shared" si="596"/>
        <v>#VALUE!</v>
      </c>
      <c r="BQ1132" s="20" t="e">
        <f t="shared" si="597"/>
        <v>#N/A</v>
      </c>
      <c r="BR1132" s="20" t="e">
        <v>#N/A</v>
      </c>
      <c r="BS1132" s="9" t="e">
        <v>#N/A</v>
      </c>
      <c r="BT1132" s="2" t="e">
        <f t="shared" si="598"/>
        <v>#VALUE!</v>
      </c>
      <c r="BU1132" s="2" t="e">
        <f t="shared" si="566"/>
        <v>#N/A</v>
      </c>
      <c r="BV1132" s="2" t="e">
        <f t="shared" si="567"/>
        <v>#N/A</v>
      </c>
    </row>
    <row r="1133" s="2" customFormat="1" ht="22.95" customHeight="1" spans="1:74">
      <c r="A1133" s="9" t="str">
        <f t="shared" si="568"/>
        <v>NL 059Induk</v>
      </c>
      <c r="B1133" s="9" t="str">
        <f t="shared" si="569"/>
        <v>NL 059jurusan 1</v>
      </c>
      <c r="C1133" s="9" t="str">
        <f t="shared" si="570"/>
        <v>NL 059jurusan 2</v>
      </c>
      <c r="D1133" s="9" t="str">
        <f t="shared" si="571"/>
        <v>NL 059jurusan 3</v>
      </c>
      <c r="E1133" s="9" t="str">
        <f t="shared" si="572"/>
        <v>NL 059jurusan 4</v>
      </c>
      <c r="F1133" s="10" t="s">
        <v>342</v>
      </c>
      <c r="G1133" s="10" t="s">
        <v>101</v>
      </c>
      <c r="H1133" s="10" t="s">
        <v>1367</v>
      </c>
      <c r="I1133" s="10">
        <v>0.8332</v>
      </c>
      <c r="J1133" s="10">
        <v>123.97096</v>
      </c>
      <c r="K1133" s="10" t="s">
        <v>7465</v>
      </c>
      <c r="L1133" s="10" t="s">
        <v>7465</v>
      </c>
      <c r="M1133" s="10" t="s">
        <v>7465</v>
      </c>
      <c r="N1133" s="14">
        <f t="shared" si="573"/>
        <v>0</v>
      </c>
      <c r="O1133" s="15" t="e">
        <f t="shared" si="574"/>
        <v>#VALUE!</v>
      </c>
      <c r="P1133" s="15" t="e">
        <f t="shared" si="575"/>
        <v>#VALUE!</v>
      </c>
      <c r="Q1133" s="17" t="e">
        <f>VLOOKUP($A1133,'DATA PENGUKURAN GARDU'!$A:$BS,42,0)</f>
        <v>#N/A</v>
      </c>
      <c r="R1133" s="18" t="e">
        <f t="shared" si="576"/>
        <v>#N/A</v>
      </c>
      <c r="S1133" s="17" t="e">
        <f>VLOOKUP($A1133,'DATA PENGUKURAN GARDU'!$A:$BS,44,0)</f>
        <v>#N/A</v>
      </c>
      <c r="T1133" s="18" t="e">
        <f t="shared" si="577"/>
        <v>#N/A</v>
      </c>
      <c r="U1133" s="17" t="e">
        <f>VLOOKUP($A1133,'DATA PENGUKURAN GARDU'!$A:$BS,46,0)</f>
        <v>#N/A</v>
      </c>
      <c r="V1133" s="18" t="e">
        <f t="shared" si="578"/>
        <v>#N/A</v>
      </c>
      <c r="W1133" s="17" t="e">
        <f>VLOOKUP($A1133,'DATA PENGUKURAN GARDU'!$A:$BS,48,0)</f>
        <v>#N/A</v>
      </c>
      <c r="X1133" s="17" t="e">
        <f>VLOOKUP($A1133,'DATA PENGUKURAN GARDU'!$A:$BS,53,0)</f>
        <v>#N/A</v>
      </c>
      <c r="Y1133" s="17" t="e">
        <f>VLOOKUP($A1133,'DATA PENGUKURAN GARDU'!$A:$BS,54,0)</f>
        <v>#N/A</v>
      </c>
      <c r="Z1133" s="17" t="e">
        <f>VLOOKUP($A1133,'DATA PENGUKURAN GARDU'!$A:$BS,55,0)</f>
        <v>#N/A</v>
      </c>
      <c r="AA1133" s="20" t="e">
        <f>VLOOKUP($B1133,'DATA PENGUKURAN GARDU'!$A:$BS,42,0)</f>
        <v>#N/A</v>
      </c>
      <c r="AB1133" s="21" t="e">
        <f t="shared" si="579"/>
        <v>#N/A</v>
      </c>
      <c r="AC1133" s="20" t="e">
        <f>VLOOKUP($B1133,'DATA PENGUKURAN GARDU'!$A:$BS,44,0)</f>
        <v>#N/A</v>
      </c>
      <c r="AD1133" s="21" t="e">
        <f t="shared" si="580"/>
        <v>#N/A</v>
      </c>
      <c r="AE1133" s="20" t="e">
        <f>VLOOKUP($B1133,'DATA PENGUKURAN GARDU'!$A:$BS,46,0)</f>
        <v>#N/A</v>
      </c>
      <c r="AF1133" s="21" t="e">
        <f t="shared" si="581"/>
        <v>#N/A</v>
      </c>
      <c r="AG1133" s="20" t="e">
        <f>VLOOKUP($B1133,'DATA PENGUKURAN GARDU'!$A:$BS,46,0)</f>
        <v>#N/A</v>
      </c>
      <c r="AH1133" s="20" t="e">
        <f>VLOOKUP($B1133,'DATA PENGUKURAN GARDU'!$A:$BS,53,0)</f>
        <v>#N/A</v>
      </c>
      <c r="AI1133" s="20" t="e">
        <f>VLOOKUP($B1133,'DATA PENGUKURAN GARDU'!$A:$BS,54,0)</f>
        <v>#N/A</v>
      </c>
      <c r="AJ1133" s="17" t="e">
        <f>VLOOKUP($C1133,'DATA PENGUKURAN GARDU'!$A:$BS,42,0)</f>
        <v>#N/A</v>
      </c>
      <c r="AK1133" s="23" t="e">
        <f t="shared" si="582"/>
        <v>#N/A</v>
      </c>
      <c r="AL1133" s="17" t="e">
        <f>VLOOKUP($C1133,'DATA PENGUKURAN GARDU'!$A:$BS,44,0)</f>
        <v>#N/A</v>
      </c>
      <c r="AM1133" s="23" t="e">
        <f t="shared" si="583"/>
        <v>#N/A</v>
      </c>
      <c r="AN1133" s="17" t="e">
        <f>VLOOKUP($C1133,'DATA PENGUKURAN GARDU'!$A:$BS,46,0)</f>
        <v>#N/A</v>
      </c>
      <c r="AO1133" s="23" t="e">
        <f t="shared" si="584"/>
        <v>#N/A</v>
      </c>
      <c r="AP1133" s="17" t="e">
        <f>VLOOKUP($C1133,'DATA PENGUKURAN GARDU'!$A:$BS,46,0)</f>
        <v>#N/A</v>
      </c>
      <c r="AQ1133" s="17" t="e">
        <f>VLOOKUP($C1133,'DATA PENGUKURAN GARDU'!$A:$BS,53,0)</f>
        <v>#N/A</v>
      </c>
      <c r="AR1133" s="17" t="e">
        <f>VLOOKUP($C1133,'DATA PENGUKURAN GARDU'!$A:$BS,54,0)</f>
        <v>#N/A</v>
      </c>
      <c r="AS1133" s="20" t="e">
        <f>VLOOKUP($D1133,'DATA PENGUKURAN GARDU'!$A:$BS,42,0)</f>
        <v>#N/A</v>
      </c>
      <c r="AT1133" s="21" t="e">
        <f t="shared" si="585"/>
        <v>#N/A</v>
      </c>
      <c r="AU1133" s="20" t="e">
        <f>VLOOKUP($D1133,'DATA PENGUKURAN GARDU'!$A:$BS,44,0)</f>
        <v>#N/A</v>
      </c>
      <c r="AV1133" s="21" t="e">
        <f t="shared" si="586"/>
        <v>#N/A</v>
      </c>
      <c r="AW1133" s="20" t="e">
        <f>VLOOKUP($D1133,'DATA PENGUKURAN GARDU'!$A:$BS,46,0)</f>
        <v>#N/A</v>
      </c>
      <c r="AX1133" s="21" t="e">
        <f t="shared" si="587"/>
        <v>#N/A</v>
      </c>
      <c r="AY1133" s="20" t="e">
        <f>VLOOKUP($D1133,'DATA PENGUKURAN GARDU'!$A:$BS,46,0)</f>
        <v>#N/A</v>
      </c>
      <c r="AZ1133" s="20" t="e">
        <f>VLOOKUP($D1133,'DATA PENGUKURAN GARDU'!$A:$BS,53,0)</f>
        <v>#N/A</v>
      </c>
      <c r="BA1133" s="20" t="e">
        <f>VLOOKUP($D1133,'DATA PENGUKURAN GARDU'!$A:$BS,54,0)</f>
        <v>#N/A</v>
      </c>
      <c r="BB1133" s="17" t="e">
        <f>VLOOKUP($E1133,'DATA PENGUKURAN GARDU'!$A:$BS,42,0)</f>
        <v>#N/A</v>
      </c>
      <c r="BC1133" s="23" t="e">
        <f t="shared" si="588"/>
        <v>#N/A</v>
      </c>
      <c r="BD1133" s="17" t="e">
        <f>VLOOKUP($E1133,'DATA PENGUKURAN GARDU'!$A:$BS,44,0)</f>
        <v>#N/A</v>
      </c>
      <c r="BE1133" s="23" t="e">
        <f t="shared" si="589"/>
        <v>#N/A</v>
      </c>
      <c r="BF1133" s="17" t="e">
        <f>VLOOKUP($E1133,'DATA PENGUKURAN GARDU'!$A:$BS,46,0)</f>
        <v>#N/A</v>
      </c>
      <c r="BG1133" s="23" t="e">
        <f t="shared" si="590"/>
        <v>#N/A</v>
      </c>
      <c r="BH1133" s="17" t="e">
        <f>VLOOKUP($E1133,'DATA PENGUKURAN GARDU'!$A:$BS,46,0)</f>
        <v>#N/A</v>
      </c>
      <c r="BI1133" s="17" t="e">
        <f>VLOOKUP($E1133,'DATA PENGUKURAN GARDU'!$A:$BS,53,0)</f>
        <v>#N/A</v>
      </c>
      <c r="BJ1133" s="17" t="e">
        <f>VLOOKUP($E1133,'DATA PENGUKURAN GARDU'!$A:$BS,54,0)</f>
        <v>#N/A</v>
      </c>
      <c r="BK1133" s="20" t="e">
        <f t="shared" si="591"/>
        <v>#N/A</v>
      </c>
      <c r="BL1133" s="20" t="e">
        <f t="shared" si="592"/>
        <v>#N/A</v>
      </c>
      <c r="BM1133" s="20" t="e">
        <f t="shared" si="593"/>
        <v>#N/A</v>
      </c>
      <c r="BN1133" s="25" t="e">
        <f t="shared" si="594"/>
        <v>#N/A</v>
      </c>
      <c r="BO1133" s="26" t="str">
        <f t="shared" si="595"/>
        <v>0</v>
      </c>
      <c r="BP1133" s="21" t="e">
        <f t="shared" si="596"/>
        <v>#VALUE!</v>
      </c>
      <c r="BQ1133" s="20" t="e">
        <f t="shared" si="597"/>
        <v>#N/A</v>
      </c>
      <c r="BR1133" s="20" t="e">
        <v>#N/A</v>
      </c>
      <c r="BS1133" s="9" t="e">
        <v>#N/A</v>
      </c>
      <c r="BT1133" s="2" t="e">
        <f t="shared" si="598"/>
        <v>#VALUE!</v>
      </c>
      <c r="BU1133" s="2" t="e">
        <f t="shared" si="566"/>
        <v>#N/A</v>
      </c>
      <c r="BV1133" s="2" t="e">
        <f t="shared" si="567"/>
        <v>#N/A</v>
      </c>
    </row>
    <row r="1134" s="2" customFormat="1" ht="22.95" customHeight="1" spans="1:74">
      <c r="A1134" s="9" t="str">
        <f t="shared" si="568"/>
        <v>L-020Induk</v>
      </c>
      <c r="B1134" s="9" t="str">
        <f t="shared" si="569"/>
        <v>L-020jurusan 1</v>
      </c>
      <c r="C1134" s="9" t="str">
        <f t="shared" si="570"/>
        <v>L-020jurusan 2</v>
      </c>
      <c r="D1134" s="9" t="str">
        <f t="shared" si="571"/>
        <v>L-020jurusan 3</v>
      </c>
      <c r="E1134" s="9" t="str">
        <f t="shared" si="572"/>
        <v>L-020jurusan 4</v>
      </c>
      <c r="F1134" s="10" t="s">
        <v>46</v>
      </c>
      <c r="G1134" s="10" t="s">
        <v>22</v>
      </c>
      <c r="H1134" s="10" t="s">
        <v>1368</v>
      </c>
      <c r="I1134" s="10">
        <v>0.39274</v>
      </c>
      <c r="J1134" s="10">
        <v>123.98264</v>
      </c>
      <c r="K1134" s="10" t="s">
        <v>7465</v>
      </c>
      <c r="L1134" s="10" t="s">
        <v>7465</v>
      </c>
      <c r="M1134" s="10" t="s">
        <v>7465</v>
      </c>
      <c r="N1134" s="14">
        <f t="shared" si="573"/>
        <v>0</v>
      </c>
      <c r="O1134" s="15" t="e">
        <f t="shared" si="574"/>
        <v>#VALUE!</v>
      </c>
      <c r="P1134" s="15" t="e">
        <f t="shared" si="575"/>
        <v>#VALUE!</v>
      </c>
      <c r="Q1134" s="17" t="e">
        <f>VLOOKUP($A1134,'DATA PENGUKURAN GARDU'!$A:$BS,42,0)</f>
        <v>#N/A</v>
      </c>
      <c r="R1134" s="18" t="e">
        <f t="shared" si="576"/>
        <v>#N/A</v>
      </c>
      <c r="S1134" s="17" t="e">
        <f>VLOOKUP($A1134,'DATA PENGUKURAN GARDU'!$A:$BS,44,0)</f>
        <v>#N/A</v>
      </c>
      <c r="T1134" s="18" t="e">
        <f t="shared" si="577"/>
        <v>#N/A</v>
      </c>
      <c r="U1134" s="17" t="e">
        <f>VLOOKUP($A1134,'DATA PENGUKURAN GARDU'!$A:$BS,46,0)</f>
        <v>#N/A</v>
      </c>
      <c r="V1134" s="18" t="e">
        <f t="shared" si="578"/>
        <v>#N/A</v>
      </c>
      <c r="W1134" s="17" t="e">
        <f>VLOOKUP($A1134,'DATA PENGUKURAN GARDU'!$A:$BS,48,0)</f>
        <v>#N/A</v>
      </c>
      <c r="X1134" s="17" t="e">
        <f>VLOOKUP($A1134,'DATA PENGUKURAN GARDU'!$A:$BS,53,0)</f>
        <v>#N/A</v>
      </c>
      <c r="Y1134" s="17" t="e">
        <f>VLOOKUP($A1134,'DATA PENGUKURAN GARDU'!$A:$BS,54,0)</f>
        <v>#N/A</v>
      </c>
      <c r="Z1134" s="17" t="e">
        <f>VLOOKUP($A1134,'DATA PENGUKURAN GARDU'!$A:$BS,55,0)</f>
        <v>#N/A</v>
      </c>
      <c r="AA1134" s="20" t="e">
        <f>VLOOKUP($B1134,'DATA PENGUKURAN GARDU'!$A:$BS,42,0)</f>
        <v>#N/A</v>
      </c>
      <c r="AB1134" s="21" t="e">
        <f t="shared" si="579"/>
        <v>#N/A</v>
      </c>
      <c r="AC1134" s="20" t="e">
        <f>VLOOKUP($B1134,'DATA PENGUKURAN GARDU'!$A:$BS,44,0)</f>
        <v>#N/A</v>
      </c>
      <c r="AD1134" s="21" t="e">
        <f t="shared" si="580"/>
        <v>#N/A</v>
      </c>
      <c r="AE1134" s="20" t="e">
        <f>VLOOKUP($B1134,'DATA PENGUKURAN GARDU'!$A:$BS,46,0)</f>
        <v>#N/A</v>
      </c>
      <c r="AF1134" s="21" t="e">
        <f t="shared" si="581"/>
        <v>#N/A</v>
      </c>
      <c r="AG1134" s="20" t="e">
        <f>VLOOKUP($B1134,'DATA PENGUKURAN GARDU'!$A:$BS,46,0)</f>
        <v>#N/A</v>
      </c>
      <c r="AH1134" s="20" t="e">
        <f>VLOOKUP($B1134,'DATA PENGUKURAN GARDU'!$A:$BS,53,0)</f>
        <v>#N/A</v>
      </c>
      <c r="AI1134" s="20" t="e">
        <f>VLOOKUP($B1134,'DATA PENGUKURAN GARDU'!$A:$BS,54,0)</f>
        <v>#N/A</v>
      </c>
      <c r="AJ1134" s="17" t="e">
        <f>VLOOKUP($C1134,'DATA PENGUKURAN GARDU'!$A:$BS,42,0)</f>
        <v>#N/A</v>
      </c>
      <c r="AK1134" s="23" t="e">
        <f t="shared" si="582"/>
        <v>#N/A</v>
      </c>
      <c r="AL1134" s="17" t="e">
        <f>VLOOKUP($C1134,'DATA PENGUKURAN GARDU'!$A:$BS,44,0)</f>
        <v>#N/A</v>
      </c>
      <c r="AM1134" s="23" t="e">
        <f t="shared" si="583"/>
        <v>#N/A</v>
      </c>
      <c r="AN1134" s="17" t="e">
        <f>VLOOKUP($C1134,'DATA PENGUKURAN GARDU'!$A:$BS,46,0)</f>
        <v>#N/A</v>
      </c>
      <c r="AO1134" s="23" t="e">
        <f t="shared" si="584"/>
        <v>#N/A</v>
      </c>
      <c r="AP1134" s="17" t="e">
        <f>VLOOKUP($C1134,'DATA PENGUKURAN GARDU'!$A:$BS,46,0)</f>
        <v>#N/A</v>
      </c>
      <c r="AQ1134" s="17" t="e">
        <f>VLOOKUP($C1134,'DATA PENGUKURAN GARDU'!$A:$BS,53,0)</f>
        <v>#N/A</v>
      </c>
      <c r="AR1134" s="17" t="e">
        <f>VLOOKUP($C1134,'DATA PENGUKURAN GARDU'!$A:$BS,54,0)</f>
        <v>#N/A</v>
      </c>
      <c r="AS1134" s="20" t="e">
        <f>VLOOKUP($D1134,'DATA PENGUKURAN GARDU'!$A:$BS,42,0)</f>
        <v>#N/A</v>
      </c>
      <c r="AT1134" s="21" t="e">
        <f t="shared" si="585"/>
        <v>#N/A</v>
      </c>
      <c r="AU1134" s="20" t="e">
        <f>VLOOKUP($D1134,'DATA PENGUKURAN GARDU'!$A:$BS,44,0)</f>
        <v>#N/A</v>
      </c>
      <c r="AV1134" s="21" t="e">
        <f t="shared" si="586"/>
        <v>#N/A</v>
      </c>
      <c r="AW1134" s="20" t="e">
        <f>VLOOKUP($D1134,'DATA PENGUKURAN GARDU'!$A:$BS,46,0)</f>
        <v>#N/A</v>
      </c>
      <c r="AX1134" s="21" t="e">
        <f t="shared" si="587"/>
        <v>#N/A</v>
      </c>
      <c r="AY1134" s="20" t="e">
        <f>VLOOKUP($D1134,'DATA PENGUKURAN GARDU'!$A:$BS,46,0)</f>
        <v>#N/A</v>
      </c>
      <c r="AZ1134" s="20" t="e">
        <f>VLOOKUP($D1134,'DATA PENGUKURAN GARDU'!$A:$BS,53,0)</f>
        <v>#N/A</v>
      </c>
      <c r="BA1134" s="20" t="e">
        <f>VLOOKUP($D1134,'DATA PENGUKURAN GARDU'!$A:$BS,54,0)</f>
        <v>#N/A</v>
      </c>
      <c r="BB1134" s="17" t="e">
        <f>VLOOKUP($E1134,'DATA PENGUKURAN GARDU'!$A:$BS,42,0)</f>
        <v>#N/A</v>
      </c>
      <c r="BC1134" s="23" t="e">
        <f t="shared" si="588"/>
        <v>#N/A</v>
      </c>
      <c r="BD1134" s="17" t="e">
        <f>VLOOKUP($E1134,'DATA PENGUKURAN GARDU'!$A:$BS,44,0)</f>
        <v>#N/A</v>
      </c>
      <c r="BE1134" s="23" t="e">
        <f t="shared" si="589"/>
        <v>#N/A</v>
      </c>
      <c r="BF1134" s="17" t="e">
        <f>VLOOKUP($E1134,'DATA PENGUKURAN GARDU'!$A:$BS,46,0)</f>
        <v>#N/A</v>
      </c>
      <c r="BG1134" s="23" t="e">
        <f t="shared" si="590"/>
        <v>#N/A</v>
      </c>
      <c r="BH1134" s="17" t="e">
        <f>VLOOKUP($E1134,'DATA PENGUKURAN GARDU'!$A:$BS,46,0)</f>
        <v>#N/A</v>
      </c>
      <c r="BI1134" s="17" t="e">
        <f>VLOOKUP($E1134,'DATA PENGUKURAN GARDU'!$A:$BS,53,0)</f>
        <v>#N/A</v>
      </c>
      <c r="BJ1134" s="17" t="e">
        <f>VLOOKUP($E1134,'DATA PENGUKURAN GARDU'!$A:$BS,54,0)</f>
        <v>#N/A</v>
      </c>
      <c r="BK1134" s="20" t="e">
        <f t="shared" si="591"/>
        <v>#N/A</v>
      </c>
      <c r="BL1134" s="20" t="e">
        <f t="shared" si="592"/>
        <v>#N/A</v>
      </c>
      <c r="BM1134" s="20" t="e">
        <f t="shared" si="593"/>
        <v>#N/A</v>
      </c>
      <c r="BN1134" s="25" t="e">
        <f t="shared" si="594"/>
        <v>#N/A</v>
      </c>
      <c r="BO1134" s="26" t="str">
        <f t="shared" si="595"/>
        <v>0</v>
      </c>
      <c r="BP1134" s="21" t="e">
        <f t="shared" si="596"/>
        <v>#VALUE!</v>
      </c>
      <c r="BQ1134" s="20" t="e">
        <f t="shared" si="597"/>
        <v>#N/A</v>
      </c>
      <c r="BR1134" s="20" t="e">
        <v>#N/A</v>
      </c>
      <c r="BS1134" s="9" t="e">
        <v>#N/A</v>
      </c>
      <c r="BT1134" s="2" t="e">
        <f t="shared" si="598"/>
        <v>#VALUE!</v>
      </c>
      <c r="BU1134" s="2" t="e">
        <f t="shared" si="566"/>
        <v>#N/A</v>
      </c>
      <c r="BV1134" s="2" t="e">
        <f t="shared" si="567"/>
        <v>#N/A</v>
      </c>
    </row>
    <row r="1135" s="2" customFormat="1" ht="22.95" customHeight="1" spans="1:74">
      <c r="A1135" s="9" t="str">
        <f t="shared" si="568"/>
        <v>K-263.1Induk</v>
      </c>
      <c r="B1135" s="9" t="str">
        <f t="shared" si="569"/>
        <v>K-263.1jurusan 1</v>
      </c>
      <c r="C1135" s="9" t="str">
        <f t="shared" si="570"/>
        <v>K-263.1jurusan 2</v>
      </c>
      <c r="D1135" s="9" t="str">
        <f t="shared" si="571"/>
        <v>K-263.1jurusan 3</v>
      </c>
      <c r="E1135" s="9" t="str">
        <f t="shared" si="572"/>
        <v>K-263.1jurusan 4</v>
      </c>
      <c r="F1135" s="10" t="s">
        <v>1369</v>
      </c>
      <c r="G1135" s="10" t="s">
        <v>173</v>
      </c>
      <c r="H1135" s="10" t="s">
        <v>1370</v>
      </c>
      <c r="I1135" s="10">
        <v>0.684132</v>
      </c>
      <c r="J1135" s="10">
        <v>124.275528</v>
      </c>
      <c r="K1135" s="10" t="s">
        <v>7465</v>
      </c>
      <c r="L1135" s="10" t="s">
        <v>7465</v>
      </c>
      <c r="M1135" s="10" t="s">
        <v>7465</v>
      </c>
      <c r="N1135" s="14">
        <f t="shared" si="573"/>
        <v>0</v>
      </c>
      <c r="O1135" s="15" t="e">
        <f t="shared" si="574"/>
        <v>#VALUE!</v>
      </c>
      <c r="P1135" s="15" t="e">
        <f t="shared" si="575"/>
        <v>#VALUE!</v>
      </c>
      <c r="Q1135" s="17" t="e">
        <f>VLOOKUP($A1135,'DATA PENGUKURAN GARDU'!$A:$BS,42,0)</f>
        <v>#N/A</v>
      </c>
      <c r="R1135" s="18" t="e">
        <f t="shared" si="576"/>
        <v>#N/A</v>
      </c>
      <c r="S1135" s="17" t="e">
        <f>VLOOKUP($A1135,'DATA PENGUKURAN GARDU'!$A:$BS,44,0)</f>
        <v>#N/A</v>
      </c>
      <c r="T1135" s="18" t="e">
        <f t="shared" si="577"/>
        <v>#N/A</v>
      </c>
      <c r="U1135" s="17" t="e">
        <f>VLOOKUP($A1135,'DATA PENGUKURAN GARDU'!$A:$BS,46,0)</f>
        <v>#N/A</v>
      </c>
      <c r="V1135" s="18" t="e">
        <f t="shared" si="578"/>
        <v>#N/A</v>
      </c>
      <c r="W1135" s="17" t="e">
        <f>VLOOKUP($A1135,'DATA PENGUKURAN GARDU'!$A:$BS,48,0)</f>
        <v>#N/A</v>
      </c>
      <c r="X1135" s="17" t="e">
        <f>VLOOKUP($A1135,'DATA PENGUKURAN GARDU'!$A:$BS,53,0)</f>
        <v>#N/A</v>
      </c>
      <c r="Y1135" s="17" t="e">
        <f>VLOOKUP($A1135,'DATA PENGUKURAN GARDU'!$A:$BS,54,0)</f>
        <v>#N/A</v>
      </c>
      <c r="Z1135" s="17" t="e">
        <f>VLOOKUP($A1135,'DATA PENGUKURAN GARDU'!$A:$BS,55,0)</f>
        <v>#N/A</v>
      </c>
      <c r="AA1135" s="20" t="e">
        <f>VLOOKUP($B1135,'DATA PENGUKURAN GARDU'!$A:$BS,42,0)</f>
        <v>#N/A</v>
      </c>
      <c r="AB1135" s="21" t="e">
        <f t="shared" si="579"/>
        <v>#N/A</v>
      </c>
      <c r="AC1135" s="20" t="e">
        <f>VLOOKUP($B1135,'DATA PENGUKURAN GARDU'!$A:$BS,44,0)</f>
        <v>#N/A</v>
      </c>
      <c r="AD1135" s="21" t="e">
        <f t="shared" si="580"/>
        <v>#N/A</v>
      </c>
      <c r="AE1135" s="20" t="e">
        <f>VLOOKUP($B1135,'DATA PENGUKURAN GARDU'!$A:$BS,46,0)</f>
        <v>#N/A</v>
      </c>
      <c r="AF1135" s="21" t="e">
        <f t="shared" si="581"/>
        <v>#N/A</v>
      </c>
      <c r="AG1135" s="20" t="e">
        <f>VLOOKUP($B1135,'DATA PENGUKURAN GARDU'!$A:$BS,46,0)</f>
        <v>#N/A</v>
      </c>
      <c r="AH1135" s="20" t="e">
        <f>VLOOKUP($B1135,'DATA PENGUKURAN GARDU'!$A:$BS,53,0)</f>
        <v>#N/A</v>
      </c>
      <c r="AI1135" s="20" t="e">
        <f>VLOOKUP($B1135,'DATA PENGUKURAN GARDU'!$A:$BS,54,0)</f>
        <v>#N/A</v>
      </c>
      <c r="AJ1135" s="17" t="e">
        <f>VLOOKUP($C1135,'DATA PENGUKURAN GARDU'!$A:$BS,42,0)</f>
        <v>#N/A</v>
      </c>
      <c r="AK1135" s="23" t="e">
        <f t="shared" si="582"/>
        <v>#N/A</v>
      </c>
      <c r="AL1135" s="17" t="e">
        <f>VLOOKUP($C1135,'DATA PENGUKURAN GARDU'!$A:$BS,44,0)</f>
        <v>#N/A</v>
      </c>
      <c r="AM1135" s="23" t="e">
        <f t="shared" si="583"/>
        <v>#N/A</v>
      </c>
      <c r="AN1135" s="17" t="e">
        <f>VLOOKUP($C1135,'DATA PENGUKURAN GARDU'!$A:$BS,46,0)</f>
        <v>#N/A</v>
      </c>
      <c r="AO1135" s="23" t="e">
        <f t="shared" si="584"/>
        <v>#N/A</v>
      </c>
      <c r="AP1135" s="17" t="e">
        <f>VLOOKUP($C1135,'DATA PENGUKURAN GARDU'!$A:$BS,46,0)</f>
        <v>#N/A</v>
      </c>
      <c r="AQ1135" s="17" t="e">
        <f>VLOOKUP($C1135,'DATA PENGUKURAN GARDU'!$A:$BS,53,0)</f>
        <v>#N/A</v>
      </c>
      <c r="AR1135" s="17" t="e">
        <f>VLOOKUP($C1135,'DATA PENGUKURAN GARDU'!$A:$BS,54,0)</f>
        <v>#N/A</v>
      </c>
      <c r="AS1135" s="20" t="e">
        <f>VLOOKUP($D1135,'DATA PENGUKURAN GARDU'!$A:$BS,42,0)</f>
        <v>#N/A</v>
      </c>
      <c r="AT1135" s="21" t="e">
        <f t="shared" si="585"/>
        <v>#N/A</v>
      </c>
      <c r="AU1135" s="20" t="e">
        <f>VLOOKUP($D1135,'DATA PENGUKURAN GARDU'!$A:$BS,44,0)</f>
        <v>#N/A</v>
      </c>
      <c r="AV1135" s="21" t="e">
        <f t="shared" si="586"/>
        <v>#N/A</v>
      </c>
      <c r="AW1135" s="20" t="e">
        <f>VLOOKUP($D1135,'DATA PENGUKURAN GARDU'!$A:$BS,46,0)</f>
        <v>#N/A</v>
      </c>
      <c r="AX1135" s="21" t="e">
        <f t="shared" si="587"/>
        <v>#N/A</v>
      </c>
      <c r="AY1135" s="20" t="e">
        <f>VLOOKUP($D1135,'DATA PENGUKURAN GARDU'!$A:$BS,46,0)</f>
        <v>#N/A</v>
      </c>
      <c r="AZ1135" s="20" t="e">
        <f>VLOOKUP($D1135,'DATA PENGUKURAN GARDU'!$A:$BS,53,0)</f>
        <v>#N/A</v>
      </c>
      <c r="BA1135" s="20" t="e">
        <f>VLOOKUP($D1135,'DATA PENGUKURAN GARDU'!$A:$BS,54,0)</f>
        <v>#N/A</v>
      </c>
      <c r="BB1135" s="17" t="e">
        <f>VLOOKUP($E1135,'DATA PENGUKURAN GARDU'!$A:$BS,42,0)</f>
        <v>#N/A</v>
      </c>
      <c r="BC1135" s="23" t="e">
        <f t="shared" si="588"/>
        <v>#N/A</v>
      </c>
      <c r="BD1135" s="17" t="e">
        <f>VLOOKUP($E1135,'DATA PENGUKURAN GARDU'!$A:$BS,44,0)</f>
        <v>#N/A</v>
      </c>
      <c r="BE1135" s="23" t="e">
        <f t="shared" si="589"/>
        <v>#N/A</v>
      </c>
      <c r="BF1135" s="17" t="e">
        <f>VLOOKUP($E1135,'DATA PENGUKURAN GARDU'!$A:$BS,46,0)</f>
        <v>#N/A</v>
      </c>
      <c r="BG1135" s="23" t="e">
        <f t="shared" si="590"/>
        <v>#N/A</v>
      </c>
      <c r="BH1135" s="17" t="e">
        <f>VLOOKUP($E1135,'DATA PENGUKURAN GARDU'!$A:$BS,46,0)</f>
        <v>#N/A</v>
      </c>
      <c r="BI1135" s="17" t="e">
        <f>VLOOKUP($E1135,'DATA PENGUKURAN GARDU'!$A:$BS,53,0)</f>
        <v>#N/A</v>
      </c>
      <c r="BJ1135" s="17" t="e">
        <f>VLOOKUP($E1135,'DATA PENGUKURAN GARDU'!$A:$BS,54,0)</f>
        <v>#N/A</v>
      </c>
      <c r="BK1135" s="20" t="e">
        <f t="shared" si="591"/>
        <v>#N/A</v>
      </c>
      <c r="BL1135" s="20" t="e">
        <f t="shared" si="592"/>
        <v>#N/A</v>
      </c>
      <c r="BM1135" s="20" t="e">
        <f t="shared" si="593"/>
        <v>#N/A</v>
      </c>
      <c r="BN1135" s="25" t="e">
        <f t="shared" si="594"/>
        <v>#N/A</v>
      </c>
      <c r="BO1135" s="26" t="str">
        <f t="shared" si="595"/>
        <v>0</v>
      </c>
      <c r="BP1135" s="21" t="e">
        <f t="shared" si="596"/>
        <v>#VALUE!</v>
      </c>
      <c r="BQ1135" s="20" t="e">
        <f t="shared" si="597"/>
        <v>#N/A</v>
      </c>
      <c r="BR1135" s="20" t="e">
        <v>#N/A</v>
      </c>
      <c r="BS1135" s="9" t="e">
        <v>#N/A</v>
      </c>
      <c r="BT1135" s="2" t="e">
        <f t="shared" si="598"/>
        <v>#VALUE!</v>
      </c>
      <c r="BU1135" s="2" t="e">
        <f t="shared" si="566"/>
        <v>#N/A</v>
      </c>
      <c r="BV1135" s="2" t="e">
        <f t="shared" si="567"/>
        <v>#N/A</v>
      </c>
    </row>
    <row r="1136" s="2" customFormat="1" ht="22.95" customHeight="1" spans="1:74">
      <c r="A1136" s="9" t="str">
        <f t="shared" si="568"/>
        <v>K-292.1Induk</v>
      </c>
      <c r="B1136" s="9" t="str">
        <f t="shared" si="569"/>
        <v>K-292.1jurusan 1</v>
      </c>
      <c r="C1136" s="9" t="str">
        <f t="shared" si="570"/>
        <v>K-292.1jurusan 2</v>
      </c>
      <c r="D1136" s="9" t="str">
        <f t="shared" si="571"/>
        <v>K-292.1jurusan 3</v>
      </c>
      <c r="E1136" s="9" t="str">
        <f t="shared" si="572"/>
        <v>K-292.1jurusan 4</v>
      </c>
      <c r="F1136" s="10" t="s">
        <v>1371</v>
      </c>
      <c r="G1136" s="10" t="s">
        <v>173</v>
      </c>
      <c r="H1136" s="10" t="s">
        <v>1372</v>
      </c>
      <c r="I1136" s="10">
        <v>0.656553</v>
      </c>
      <c r="J1136" s="10">
        <v>124.314391</v>
      </c>
      <c r="K1136" s="10" t="s">
        <v>7465</v>
      </c>
      <c r="L1136" s="10" t="s">
        <v>7465</v>
      </c>
      <c r="M1136" s="10" t="s">
        <v>7465</v>
      </c>
      <c r="N1136" s="14">
        <f t="shared" si="573"/>
        <v>0</v>
      </c>
      <c r="O1136" s="15" t="e">
        <f t="shared" si="574"/>
        <v>#VALUE!</v>
      </c>
      <c r="P1136" s="15" t="e">
        <f t="shared" si="575"/>
        <v>#VALUE!</v>
      </c>
      <c r="Q1136" s="17" t="e">
        <f>VLOOKUP($A1136,'DATA PENGUKURAN GARDU'!$A:$BS,42,0)</f>
        <v>#N/A</v>
      </c>
      <c r="R1136" s="18" t="e">
        <f t="shared" si="576"/>
        <v>#N/A</v>
      </c>
      <c r="S1136" s="17" t="e">
        <f>VLOOKUP($A1136,'DATA PENGUKURAN GARDU'!$A:$BS,44,0)</f>
        <v>#N/A</v>
      </c>
      <c r="T1136" s="18" t="e">
        <f t="shared" si="577"/>
        <v>#N/A</v>
      </c>
      <c r="U1136" s="17" t="e">
        <f>VLOOKUP($A1136,'DATA PENGUKURAN GARDU'!$A:$BS,46,0)</f>
        <v>#N/A</v>
      </c>
      <c r="V1136" s="18" t="e">
        <f t="shared" si="578"/>
        <v>#N/A</v>
      </c>
      <c r="W1136" s="17" t="e">
        <f>VLOOKUP($A1136,'DATA PENGUKURAN GARDU'!$A:$BS,48,0)</f>
        <v>#N/A</v>
      </c>
      <c r="X1136" s="17" t="e">
        <f>VLOOKUP($A1136,'DATA PENGUKURAN GARDU'!$A:$BS,53,0)</f>
        <v>#N/A</v>
      </c>
      <c r="Y1136" s="17" t="e">
        <f>VLOOKUP($A1136,'DATA PENGUKURAN GARDU'!$A:$BS,54,0)</f>
        <v>#N/A</v>
      </c>
      <c r="Z1136" s="17" t="e">
        <f>VLOOKUP($A1136,'DATA PENGUKURAN GARDU'!$A:$BS,55,0)</f>
        <v>#N/A</v>
      </c>
      <c r="AA1136" s="20" t="e">
        <f>VLOOKUP($B1136,'DATA PENGUKURAN GARDU'!$A:$BS,42,0)</f>
        <v>#N/A</v>
      </c>
      <c r="AB1136" s="21" t="e">
        <f t="shared" si="579"/>
        <v>#N/A</v>
      </c>
      <c r="AC1136" s="20" t="e">
        <f>VLOOKUP($B1136,'DATA PENGUKURAN GARDU'!$A:$BS,44,0)</f>
        <v>#N/A</v>
      </c>
      <c r="AD1136" s="21" t="e">
        <f t="shared" si="580"/>
        <v>#N/A</v>
      </c>
      <c r="AE1136" s="20" t="e">
        <f>VLOOKUP($B1136,'DATA PENGUKURAN GARDU'!$A:$BS,46,0)</f>
        <v>#N/A</v>
      </c>
      <c r="AF1136" s="21" t="e">
        <f t="shared" si="581"/>
        <v>#N/A</v>
      </c>
      <c r="AG1136" s="20" t="e">
        <f>VLOOKUP($B1136,'DATA PENGUKURAN GARDU'!$A:$BS,46,0)</f>
        <v>#N/A</v>
      </c>
      <c r="AH1136" s="20" t="e">
        <f>VLOOKUP($B1136,'DATA PENGUKURAN GARDU'!$A:$BS,53,0)</f>
        <v>#N/A</v>
      </c>
      <c r="AI1136" s="20" t="e">
        <f>VLOOKUP($B1136,'DATA PENGUKURAN GARDU'!$A:$BS,54,0)</f>
        <v>#N/A</v>
      </c>
      <c r="AJ1136" s="17" t="e">
        <f>VLOOKUP($C1136,'DATA PENGUKURAN GARDU'!$A:$BS,42,0)</f>
        <v>#N/A</v>
      </c>
      <c r="AK1136" s="23" t="e">
        <f t="shared" si="582"/>
        <v>#N/A</v>
      </c>
      <c r="AL1136" s="17" t="e">
        <f>VLOOKUP($C1136,'DATA PENGUKURAN GARDU'!$A:$BS,44,0)</f>
        <v>#N/A</v>
      </c>
      <c r="AM1136" s="23" t="e">
        <f t="shared" si="583"/>
        <v>#N/A</v>
      </c>
      <c r="AN1136" s="17" t="e">
        <f>VLOOKUP($C1136,'DATA PENGUKURAN GARDU'!$A:$BS,46,0)</f>
        <v>#N/A</v>
      </c>
      <c r="AO1136" s="23" t="e">
        <f t="shared" si="584"/>
        <v>#N/A</v>
      </c>
      <c r="AP1136" s="17" t="e">
        <f>VLOOKUP($C1136,'DATA PENGUKURAN GARDU'!$A:$BS,46,0)</f>
        <v>#N/A</v>
      </c>
      <c r="AQ1136" s="17" t="e">
        <f>VLOOKUP($C1136,'DATA PENGUKURAN GARDU'!$A:$BS,53,0)</f>
        <v>#N/A</v>
      </c>
      <c r="AR1136" s="17" t="e">
        <f>VLOOKUP($C1136,'DATA PENGUKURAN GARDU'!$A:$BS,54,0)</f>
        <v>#N/A</v>
      </c>
      <c r="AS1136" s="20" t="e">
        <f>VLOOKUP($D1136,'DATA PENGUKURAN GARDU'!$A:$BS,42,0)</f>
        <v>#N/A</v>
      </c>
      <c r="AT1136" s="21" t="e">
        <f t="shared" si="585"/>
        <v>#N/A</v>
      </c>
      <c r="AU1136" s="20" t="e">
        <f>VLOOKUP($D1136,'DATA PENGUKURAN GARDU'!$A:$BS,44,0)</f>
        <v>#N/A</v>
      </c>
      <c r="AV1136" s="21" t="e">
        <f t="shared" si="586"/>
        <v>#N/A</v>
      </c>
      <c r="AW1136" s="20" t="e">
        <f>VLOOKUP($D1136,'DATA PENGUKURAN GARDU'!$A:$BS,46,0)</f>
        <v>#N/A</v>
      </c>
      <c r="AX1136" s="21" t="e">
        <f t="shared" si="587"/>
        <v>#N/A</v>
      </c>
      <c r="AY1136" s="20" t="e">
        <f>VLOOKUP($D1136,'DATA PENGUKURAN GARDU'!$A:$BS,46,0)</f>
        <v>#N/A</v>
      </c>
      <c r="AZ1136" s="20" t="e">
        <f>VLOOKUP($D1136,'DATA PENGUKURAN GARDU'!$A:$BS,53,0)</f>
        <v>#N/A</v>
      </c>
      <c r="BA1136" s="20" t="e">
        <f>VLOOKUP($D1136,'DATA PENGUKURAN GARDU'!$A:$BS,54,0)</f>
        <v>#N/A</v>
      </c>
      <c r="BB1136" s="17" t="e">
        <f>VLOOKUP($E1136,'DATA PENGUKURAN GARDU'!$A:$BS,42,0)</f>
        <v>#N/A</v>
      </c>
      <c r="BC1136" s="23" t="e">
        <f t="shared" si="588"/>
        <v>#N/A</v>
      </c>
      <c r="BD1136" s="17" t="e">
        <f>VLOOKUP($E1136,'DATA PENGUKURAN GARDU'!$A:$BS,44,0)</f>
        <v>#N/A</v>
      </c>
      <c r="BE1136" s="23" t="e">
        <f t="shared" si="589"/>
        <v>#N/A</v>
      </c>
      <c r="BF1136" s="17" t="e">
        <f>VLOOKUP($E1136,'DATA PENGUKURAN GARDU'!$A:$BS,46,0)</f>
        <v>#N/A</v>
      </c>
      <c r="BG1136" s="23" t="e">
        <f t="shared" si="590"/>
        <v>#N/A</v>
      </c>
      <c r="BH1136" s="17" t="e">
        <f>VLOOKUP($E1136,'DATA PENGUKURAN GARDU'!$A:$BS,46,0)</f>
        <v>#N/A</v>
      </c>
      <c r="BI1136" s="17" t="e">
        <f>VLOOKUP($E1136,'DATA PENGUKURAN GARDU'!$A:$BS,53,0)</f>
        <v>#N/A</v>
      </c>
      <c r="BJ1136" s="17" t="e">
        <f>VLOOKUP($E1136,'DATA PENGUKURAN GARDU'!$A:$BS,54,0)</f>
        <v>#N/A</v>
      </c>
      <c r="BK1136" s="20" t="e">
        <f t="shared" si="591"/>
        <v>#N/A</v>
      </c>
      <c r="BL1136" s="20" t="e">
        <f t="shared" si="592"/>
        <v>#N/A</v>
      </c>
      <c r="BM1136" s="20" t="e">
        <f t="shared" si="593"/>
        <v>#N/A</v>
      </c>
      <c r="BN1136" s="25" t="e">
        <f t="shared" si="594"/>
        <v>#N/A</v>
      </c>
      <c r="BO1136" s="26" t="str">
        <f t="shared" si="595"/>
        <v>0</v>
      </c>
      <c r="BP1136" s="21" t="e">
        <f t="shared" si="596"/>
        <v>#VALUE!</v>
      </c>
      <c r="BQ1136" s="20" t="e">
        <f t="shared" si="597"/>
        <v>#N/A</v>
      </c>
      <c r="BR1136" s="20" t="e">
        <v>#N/A</v>
      </c>
      <c r="BS1136" s="9" t="e">
        <v>#N/A</v>
      </c>
      <c r="BT1136" s="2" t="e">
        <f t="shared" si="598"/>
        <v>#VALUE!</v>
      </c>
      <c r="BU1136" s="2" t="e">
        <f t="shared" si="566"/>
        <v>#N/A</v>
      </c>
      <c r="BV1136" s="2" t="e">
        <f t="shared" si="567"/>
        <v>#N/A</v>
      </c>
    </row>
    <row r="1137" s="2" customFormat="1" ht="22.95" customHeight="1" spans="1:74">
      <c r="A1137" s="9" t="str">
        <f t="shared" si="568"/>
        <v>NP 026.1Induk</v>
      </c>
      <c r="B1137" s="9" t="str">
        <f t="shared" si="569"/>
        <v>NP 026.1jurusan 1</v>
      </c>
      <c r="C1137" s="9" t="str">
        <f t="shared" si="570"/>
        <v>NP 026.1jurusan 2</v>
      </c>
      <c r="D1137" s="9" t="str">
        <f t="shared" si="571"/>
        <v>NP 026.1jurusan 3</v>
      </c>
      <c r="E1137" s="9" t="str">
        <f t="shared" si="572"/>
        <v>NP 026.1jurusan 4</v>
      </c>
      <c r="F1137" s="10" t="s">
        <v>497</v>
      </c>
      <c r="G1137" s="10" t="s">
        <v>101</v>
      </c>
      <c r="H1137" s="10" t="s">
        <v>1373</v>
      </c>
      <c r="I1137" s="10">
        <v>0.98663</v>
      </c>
      <c r="J1137" s="10">
        <v>124.33704</v>
      </c>
      <c r="K1137" s="10" t="s">
        <v>7465</v>
      </c>
      <c r="L1137" s="10" t="s">
        <v>7465</v>
      </c>
      <c r="M1137" s="10" t="s">
        <v>7465</v>
      </c>
      <c r="N1137" s="14">
        <f t="shared" si="573"/>
        <v>0</v>
      </c>
      <c r="O1137" s="15" t="e">
        <f t="shared" si="574"/>
        <v>#VALUE!</v>
      </c>
      <c r="P1137" s="15" t="e">
        <f t="shared" si="575"/>
        <v>#VALUE!</v>
      </c>
      <c r="Q1137" s="17" t="e">
        <f>VLOOKUP($A1137,'DATA PENGUKURAN GARDU'!$A:$BS,42,0)</f>
        <v>#N/A</v>
      </c>
      <c r="R1137" s="18" t="e">
        <f t="shared" si="576"/>
        <v>#N/A</v>
      </c>
      <c r="S1137" s="17" t="e">
        <f>VLOOKUP($A1137,'DATA PENGUKURAN GARDU'!$A:$BS,44,0)</f>
        <v>#N/A</v>
      </c>
      <c r="T1137" s="18" t="e">
        <f t="shared" si="577"/>
        <v>#N/A</v>
      </c>
      <c r="U1137" s="17" t="e">
        <f>VLOOKUP($A1137,'DATA PENGUKURAN GARDU'!$A:$BS,46,0)</f>
        <v>#N/A</v>
      </c>
      <c r="V1137" s="18" t="e">
        <f t="shared" si="578"/>
        <v>#N/A</v>
      </c>
      <c r="W1137" s="17" t="e">
        <f>VLOOKUP($A1137,'DATA PENGUKURAN GARDU'!$A:$BS,48,0)</f>
        <v>#N/A</v>
      </c>
      <c r="X1137" s="17" t="e">
        <f>VLOOKUP($A1137,'DATA PENGUKURAN GARDU'!$A:$BS,53,0)</f>
        <v>#N/A</v>
      </c>
      <c r="Y1137" s="17" t="e">
        <f>VLOOKUP($A1137,'DATA PENGUKURAN GARDU'!$A:$BS,54,0)</f>
        <v>#N/A</v>
      </c>
      <c r="Z1137" s="17" t="e">
        <f>VLOOKUP($A1137,'DATA PENGUKURAN GARDU'!$A:$BS,55,0)</f>
        <v>#N/A</v>
      </c>
      <c r="AA1137" s="20" t="e">
        <f>VLOOKUP($B1137,'DATA PENGUKURAN GARDU'!$A:$BS,42,0)</f>
        <v>#N/A</v>
      </c>
      <c r="AB1137" s="21" t="e">
        <f t="shared" si="579"/>
        <v>#N/A</v>
      </c>
      <c r="AC1137" s="20" t="e">
        <f>VLOOKUP($B1137,'DATA PENGUKURAN GARDU'!$A:$BS,44,0)</f>
        <v>#N/A</v>
      </c>
      <c r="AD1137" s="21" t="e">
        <f t="shared" si="580"/>
        <v>#N/A</v>
      </c>
      <c r="AE1137" s="20" t="e">
        <f>VLOOKUP($B1137,'DATA PENGUKURAN GARDU'!$A:$BS,46,0)</f>
        <v>#N/A</v>
      </c>
      <c r="AF1137" s="21" t="e">
        <f t="shared" si="581"/>
        <v>#N/A</v>
      </c>
      <c r="AG1137" s="20" t="e">
        <f>VLOOKUP($B1137,'DATA PENGUKURAN GARDU'!$A:$BS,46,0)</f>
        <v>#N/A</v>
      </c>
      <c r="AH1137" s="20" t="e">
        <f>VLOOKUP($B1137,'DATA PENGUKURAN GARDU'!$A:$BS,53,0)</f>
        <v>#N/A</v>
      </c>
      <c r="AI1137" s="20" t="e">
        <f>VLOOKUP($B1137,'DATA PENGUKURAN GARDU'!$A:$BS,54,0)</f>
        <v>#N/A</v>
      </c>
      <c r="AJ1137" s="17" t="e">
        <f>VLOOKUP($C1137,'DATA PENGUKURAN GARDU'!$A:$BS,42,0)</f>
        <v>#N/A</v>
      </c>
      <c r="AK1137" s="23" t="e">
        <f t="shared" si="582"/>
        <v>#N/A</v>
      </c>
      <c r="AL1137" s="17" t="e">
        <f>VLOOKUP($C1137,'DATA PENGUKURAN GARDU'!$A:$BS,44,0)</f>
        <v>#N/A</v>
      </c>
      <c r="AM1137" s="23" t="e">
        <f t="shared" si="583"/>
        <v>#N/A</v>
      </c>
      <c r="AN1137" s="17" t="e">
        <f>VLOOKUP($C1137,'DATA PENGUKURAN GARDU'!$A:$BS,46,0)</f>
        <v>#N/A</v>
      </c>
      <c r="AO1137" s="23" t="e">
        <f t="shared" si="584"/>
        <v>#N/A</v>
      </c>
      <c r="AP1137" s="17" t="e">
        <f>VLOOKUP($C1137,'DATA PENGUKURAN GARDU'!$A:$BS,46,0)</f>
        <v>#N/A</v>
      </c>
      <c r="AQ1137" s="17" t="e">
        <f>VLOOKUP($C1137,'DATA PENGUKURAN GARDU'!$A:$BS,53,0)</f>
        <v>#N/A</v>
      </c>
      <c r="AR1137" s="17" t="e">
        <f>VLOOKUP($C1137,'DATA PENGUKURAN GARDU'!$A:$BS,54,0)</f>
        <v>#N/A</v>
      </c>
      <c r="AS1137" s="20" t="e">
        <f>VLOOKUP($D1137,'DATA PENGUKURAN GARDU'!$A:$BS,42,0)</f>
        <v>#N/A</v>
      </c>
      <c r="AT1137" s="21" t="e">
        <f t="shared" si="585"/>
        <v>#N/A</v>
      </c>
      <c r="AU1137" s="20" t="e">
        <f>VLOOKUP($D1137,'DATA PENGUKURAN GARDU'!$A:$BS,44,0)</f>
        <v>#N/A</v>
      </c>
      <c r="AV1137" s="21" t="e">
        <f t="shared" si="586"/>
        <v>#N/A</v>
      </c>
      <c r="AW1137" s="20" t="e">
        <f>VLOOKUP($D1137,'DATA PENGUKURAN GARDU'!$A:$BS,46,0)</f>
        <v>#N/A</v>
      </c>
      <c r="AX1137" s="21" t="e">
        <f t="shared" si="587"/>
        <v>#N/A</v>
      </c>
      <c r="AY1137" s="20" t="e">
        <f>VLOOKUP($D1137,'DATA PENGUKURAN GARDU'!$A:$BS,46,0)</f>
        <v>#N/A</v>
      </c>
      <c r="AZ1137" s="20" t="e">
        <f>VLOOKUP($D1137,'DATA PENGUKURAN GARDU'!$A:$BS,53,0)</f>
        <v>#N/A</v>
      </c>
      <c r="BA1137" s="20" t="e">
        <f>VLOOKUP($D1137,'DATA PENGUKURAN GARDU'!$A:$BS,54,0)</f>
        <v>#N/A</v>
      </c>
      <c r="BB1137" s="17" t="e">
        <f>VLOOKUP($E1137,'DATA PENGUKURAN GARDU'!$A:$BS,42,0)</f>
        <v>#N/A</v>
      </c>
      <c r="BC1137" s="23" t="e">
        <f t="shared" si="588"/>
        <v>#N/A</v>
      </c>
      <c r="BD1137" s="17" t="e">
        <f>VLOOKUP($E1137,'DATA PENGUKURAN GARDU'!$A:$BS,44,0)</f>
        <v>#N/A</v>
      </c>
      <c r="BE1137" s="23" t="e">
        <f t="shared" si="589"/>
        <v>#N/A</v>
      </c>
      <c r="BF1137" s="17" t="e">
        <f>VLOOKUP($E1137,'DATA PENGUKURAN GARDU'!$A:$BS,46,0)</f>
        <v>#N/A</v>
      </c>
      <c r="BG1137" s="23" t="e">
        <f t="shared" si="590"/>
        <v>#N/A</v>
      </c>
      <c r="BH1137" s="17" t="e">
        <f>VLOOKUP($E1137,'DATA PENGUKURAN GARDU'!$A:$BS,46,0)</f>
        <v>#N/A</v>
      </c>
      <c r="BI1137" s="17" t="e">
        <f>VLOOKUP($E1137,'DATA PENGUKURAN GARDU'!$A:$BS,53,0)</f>
        <v>#N/A</v>
      </c>
      <c r="BJ1137" s="17" t="e">
        <f>VLOOKUP($E1137,'DATA PENGUKURAN GARDU'!$A:$BS,54,0)</f>
        <v>#N/A</v>
      </c>
      <c r="BK1137" s="20" t="e">
        <f t="shared" si="591"/>
        <v>#N/A</v>
      </c>
      <c r="BL1137" s="20" t="e">
        <f t="shared" si="592"/>
        <v>#N/A</v>
      </c>
      <c r="BM1137" s="20" t="e">
        <f t="shared" si="593"/>
        <v>#N/A</v>
      </c>
      <c r="BN1137" s="25" t="e">
        <f t="shared" si="594"/>
        <v>#N/A</v>
      </c>
      <c r="BO1137" s="26" t="str">
        <f t="shared" si="595"/>
        <v>0</v>
      </c>
      <c r="BP1137" s="21" t="e">
        <f t="shared" si="596"/>
        <v>#VALUE!</v>
      </c>
      <c r="BQ1137" s="20" t="e">
        <f t="shared" si="597"/>
        <v>#N/A</v>
      </c>
      <c r="BR1137" s="20" t="e">
        <v>#N/A</v>
      </c>
      <c r="BS1137" s="9" t="e">
        <v>#N/A</v>
      </c>
      <c r="BT1137" s="2" t="e">
        <f t="shared" si="598"/>
        <v>#VALUE!</v>
      </c>
      <c r="BU1137" s="2" t="e">
        <f t="shared" si="566"/>
        <v>#N/A</v>
      </c>
      <c r="BV1137" s="2" t="e">
        <f t="shared" si="567"/>
        <v>#N/A</v>
      </c>
    </row>
    <row r="1138" s="2" customFormat="1" ht="22.95" customHeight="1" spans="1:74">
      <c r="A1138" s="9" t="str">
        <f t="shared" si="568"/>
        <v>M 137Induk</v>
      </c>
      <c r="B1138" s="9" t="str">
        <f t="shared" si="569"/>
        <v>M 137jurusan 1</v>
      </c>
      <c r="C1138" s="9" t="str">
        <f t="shared" si="570"/>
        <v>M 137jurusan 2</v>
      </c>
      <c r="D1138" s="9" t="str">
        <f t="shared" si="571"/>
        <v>M 137jurusan 3</v>
      </c>
      <c r="E1138" s="9" t="str">
        <f t="shared" si="572"/>
        <v>M 137jurusan 4</v>
      </c>
      <c r="F1138" s="10" t="s">
        <v>131</v>
      </c>
      <c r="G1138" s="10" t="s">
        <v>131</v>
      </c>
      <c r="H1138" s="10" t="s">
        <v>1374</v>
      </c>
      <c r="I1138" s="10">
        <v>0.55129</v>
      </c>
      <c r="J1138" s="10">
        <v>124.02944</v>
      </c>
      <c r="K1138" s="10" t="s">
        <v>7465</v>
      </c>
      <c r="L1138" s="10" t="s">
        <v>7465</v>
      </c>
      <c r="M1138" s="10" t="s">
        <v>7465</v>
      </c>
      <c r="N1138" s="14">
        <f t="shared" si="573"/>
        <v>0</v>
      </c>
      <c r="O1138" s="15" t="e">
        <f t="shared" si="574"/>
        <v>#VALUE!</v>
      </c>
      <c r="P1138" s="15" t="e">
        <f t="shared" si="575"/>
        <v>#VALUE!</v>
      </c>
      <c r="Q1138" s="17" t="e">
        <f>VLOOKUP($A1138,'DATA PENGUKURAN GARDU'!$A:$BS,42,0)</f>
        <v>#N/A</v>
      </c>
      <c r="R1138" s="18" t="e">
        <f t="shared" si="576"/>
        <v>#N/A</v>
      </c>
      <c r="S1138" s="17" t="e">
        <f>VLOOKUP($A1138,'DATA PENGUKURAN GARDU'!$A:$BS,44,0)</f>
        <v>#N/A</v>
      </c>
      <c r="T1138" s="18" t="e">
        <f t="shared" si="577"/>
        <v>#N/A</v>
      </c>
      <c r="U1138" s="17" t="e">
        <f>VLOOKUP($A1138,'DATA PENGUKURAN GARDU'!$A:$BS,46,0)</f>
        <v>#N/A</v>
      </c>
      <c r="V1138" s="18" t="e">
        <f t="shared" si="578"/>
        <v>#N/A</v>
      </c>
      <c r="W1138" s="17" t="e">
        <f>VLOOKUP($A1138,'DATA PENGUKURAN GARDU'!$A:$BS,48,0)</f>
        <v>#N/A</v>
      </c>
      <c r="X1138" s="17" t="e">
        <f>VLOOKUP($A1138,'DATA PENGUKURAN GARDU'!$A:$BS,53,0)</f>
        <v>#N/A</v>
      </c>
      <c r="Y1138" s="17" t="e">
        <f>VLOOKUP($A1138,'DATA PENGUKURAN GARDU'!$A:$BS,54,0)</f>
        <v>#N/A</v>
      </c>
      <c r="Z1138" s="17" t="e">
        <f>VLOOKUP($A1138,'DATA PENGUKURAN GARDU'!$A:$BS,55,0)</f>
        <v>#N/A</v>
      </c>
      <c r="AA1138" s="20" t="e">
        <f>VLOOKUP($B1138,'DATA PENGUKURAN GARDU'!$A:$BS,42,0)</f>
        <v>#N/A</v>
      </c>
      <c r="AB1138" s="21" t="e">
        <f t="shared" si="579"/>
        <v>#N/A</v>
      </c>
      <c r="AC1138" s="20" t="e">
        <f>VLOOKUP($B1138,'DATA PENGUKURAN GARDU'!$A:$BS,44,0)</f>
        <v>#N/A</v>
      </c>
      <c r="AD1138" s="21" t="e">
        <f t="shared" si="580"/>
        <v>#N/A</v>
      </c>
      <c r="AE1138" s="20" t="e">
        <f>VLOOKUP($B1138,'DATA PENGUKURAN GARDU'!$A:$BS,46,0)</f>
        <v>#N/A</v>
      </c>
      <c r="AF1138" s="21" t="e">
        <f t="shared" si="581"/>
        <v>#N/A</v>
      </c>
      <c r="AG1138" s="20" t="e">
        <f>VLOOKUP($B1138,'DATA PENGUKURAN GARDU'!$A:$BS,46,0)</f>
        <v>#N/A</v>
      </c>
      <c r="AH1138" s="20" t="e">
        <f>VLOOKUP($B1138,'DATA PENGUKURAN GARDU'!$A:$BS,53,0)</f>
        <v>#N/A</v>
      </c>
      <c r="AI1138" s="20" t="e">
        <f>VLOOKUP($B1138,'DATA PENGUKURAN GARDU'!$A:$BS,54,0)</f>
        <v>#N/A</v>
      </c>
      <c r="AJ1138" s="17" t="e">
        <f>VLOOKUP($C1138,'DATA PENGUKURAN GARDU'!$A:$BS,42,0)</f>
        <v>#N/A</v>
      </c>
      <c r="AK1138" s="23" t="e">
        <f t="shared" si="582"/>
        <v>#N/A</v>
      </c>
      <c r="AL1138" s="17" t="e">
        <f>VLOOKUP($C1138,'DATA PENGUKURAN GARDU'!$A:$BS,44,0)</f>
        <v>#N/A</v>
      </c>
      <c r="AM1138" s="23" t="e">
        <f t="shared" si="583"/>
        <v>#N/A</v>
      </c>
      <c r="AN1138" s="17" t="e">
        <f>VLOOKUP($C1138,'DATA PENGUKURAN GARDU'!$A:$BS,46,0)</f>
        <v>#N/A</v>
      </c>
      <c r="AO1138" s="23" t="e">
        <f t="shared" si="584"/>
        <v>#N/A</v>
      </c>
      <c r="AP1138" s="17" t="e">
        <f>VLOOKUP($C1138,'DATA PENGUKURAN GARDU'!$A:$BS,46,0)</f>
        <v>#N/A</v>
      </c>
      <c r="AQ1138" s="17" t="e">
        <f>VLOOKUP($C1138,'DATA PENGUKURAN GARDU'!$A:$BS,53,0)</f>
        <v>#N/A</v>
      </c>
      <c r="AR1138" s="17" t="e">
        <f>VLOOKUP($C1138,'DATA PENGUKURAN GARDU'!$A:$BS,54,0)</f>
        <v>#N/A</v>
      </c>
      <c r="AS1138" s="20" t="e">
        <f>VLOOKUP($D1138,'DATA PENGUKURAN GARDU'!$A:$BS,42,0)</f>
        <v>#N/A</v>
      </c>
      <c r="AT1138" s="21" t="e">
        <f t="shared" si="585"/>
        <v>#N/A</v>
      </c>
      <c r="AU1138" s="20" t="e">
        <f>VLOOKUP($D1138,'DATA PENGUKURAN GARDU'!$A:$BS,44,0)</f>
        <v>#N/A</v>
      </c>
      <c r="AV1138" s="21" t="e">
        <f t="shared" si="586"/>
        <v>#N/A</v>
      </c>
      <c r="AW1138" s="20" t="e">
        <f>VLOOKUP($D1138,'DATA PENGUKURAN GARDU'!$A:$BS,46,0)</f>
        <v>#N/A</v>
      </c>
      <c r="AX1138" s="21" t="e">
        <f t="shared" si="587"/>
        <v>#N/A</v>
      </c>
      <c r="AY1138" s="20" t="e">
        <f>VLOOKUP($D1138,'DATA PENGUKURAN GARDU'!$A:$BS,46,0)</f>
        <v>#N/A</v>
      </c>
      <c r="AZ1138" s="20" t="e">
        <f>VLOOKUP($D1138,'DATA PENGUKURAN GARDU'!$A:$BS,53,0)</f>
        <v>#N/A</v>
      </c>
      <c r="BA1138" s="20" t="e">
        <f>VLOOKUP($D1138,'DATA PENGUKURAN GARDU'!$A:$BS,54,0)</f>
        <v>#N/A</v>
      </c>
      <c r="BB1138" s="17" t="e">
        <f>VLOOKUP($E1138,'DATA PENGUKURAN GARDU'!$A:$BS,42,0)</f>
        <v>#N/A</v>
      </c>
      <c r="BC1138" s="23" t="e">
        <f t="shared" si="588"/>
        <v>#N/A</v>
      </c>
      <c r="BD1138" s="17" t="e">
        <f>VLOOKUP($E1138,'DATA PENGUKURAN GARDU'!$A:$BS,44,0)</f>
        <v>#N/A</v>
      </c>
      <c r="BE1138" s="23" t="e">
        <f t="shared" si="589"/>
        <v>#N/A</v>
      </c>
      <c r="BF1138" s="17" t="e">
        <f>VLOOKUP($E1138,'DATA PENGUKURAN GARDU'!$A:$BS,46,0)</f>
        <v>#N/A</v>
      </c>
      <c r="BG1138" s="23" t="e">
        <f t="shared" si="590"/>
        <v>#N/A</v>
      </c>
      <c r="BH1138" s="17" t="e">
        <f>VLOOKUP($E1138,'DATA PENGUKURAN GARDU'!$A:$BS,46,0)</f>
        <v>#N/A</v>
      </c>
      <c r="BI1138" s="17" t="e">
        <f>VLOOKUP($E1138,'DATA PENGUKURAN GARDU'!$A:$BS,53,0)</f>
        <v>#N/A</v>
      </c>
      <c r="BJ1138" s="17" t="e">
        <f>VLOOKUP($E1138,'DATA PENGUKURAN GARDU'!$A:$BS,54,0)</f>
        <v>#N/A</v>
      </c>
      <c r="BK1138" s="20" t="e">
        <f t="shared" si="591"/>
        <v>#N/A</v>
      </c>
      <c r="BL1138" s="20" t="e">
        <f t="shared" si="592"/>
        <v>#N/A</v>
      </c>
      <c r="BM1138" s="20" t="e">
        <f t="shared" si="593"/>
        <v>#N/A</v>
      </c>
      <c r="BN1138" s="25" t="e">
        <f t="shared" si="594"/>
        <v>#N/A</v>
      </c>
      <c r="BO1138" s="26" t="str">
        <f t="shared" si="595"/>
        <v>0</v>
      </c>
      <c r="BP1138" s="21" t="e">
        <f t="shared" si="596"/>
        <v>#VALUE!</v>
      </c>
      <c r="BQ1138" s="20" t="e">
        <f t="shared" si="597"/>
        <v>#N/A</v>
      </c>
      <c r="BR1138" s="20" t="e">
        <v>#N/A</v>
      </c>
      <c r="BS1138" s="9" t="e">
        <v>#N/A</v>
      </c>
      <c r="BT1138" s="2" t="e">
        <f t="shared" si="598"/>
        <v>#VALUE!</v>
      </c>
      <c r="BU1138" s="2" t="e">
        <f t="shared" si="566"/>
        <v>#N/A</v>
      </c>
      <c r="BV1138" s="2" t="e">
        <f t="shared" si="567"/>
        <v>#N/A</v>
      </c>
    </row>
    <row r="1139" s="2" customFormat="1" ht="22.95" customHeight="1" spans="1:74">
      <c r="A1139" s="9" t="str">
        <f t="shared" si="568"/>
        <v>NW 006Induk</v>
      </c>
      <c r="B1139" s="9" t="str">
        <f t="shared" si="569"/>
        <v>NW 006jurusan 1</v>
      </c>
      <c r="C1139" s="9" t="str">
        <f t="shared" si="570"/>
        <v>NW 006jurusan 2</v>
      </c>
      <c r="D1139" s="9" t="str">
        <f t="shared" si="571"/>
        <v>NW 006jurusan 3</v>
      </c>
      <c r="E1139" s="9" t="str">
        <f t="shared" si="572"/>
        <v>NW 006jurusan 4</v>
      </c>
      <c r="F1139" s="10" t="s">
        <v>342</v>
      </c>
      <c r="G1139" s="10" t="s">
        <v>39</v>
      </c>
      <c r="H1139" s="10" t="s">
        <v>1375</v>
      </c>
      <c r="I1139" s="10">
        <v>1.09752</v>
      </c>
      <c r="J1139" s="10">
        <v>124.34564</v>
      </c>
      <c r="K1139" s="10" t="s">
        <v>7465</v>
      </c>
      <c r="L1139" s="10" t="s">
        <v>7465</v>
      </c>
      <c r="M1139" s="10" t="s">
        <v>7465</v>
      </c>
      <c r="N1139" s="14">
        <f t="shared" si="573"/>
        <v>0</v>
      </c>
      <c r="O1139" s="15" t="e">
        <f t="shared" si="574"/>
        <v>#VALUE!</v>
      </c>
      <c r="P1139" s="15" t="e">
        <f t="shared" si="575"/>
        <v>#VALUE!</v>
      </c>
      <c r="Q1139" s="17" t="e">
        <f>VLOOKUP($A1139,'DATA PENGUKURAN GARDU'!$A:$BS,42,0)</f>
        <v>#N/A</v>
      </c>
      <c r="R1139" s="18" t="e">
        <f t="shared" si="576"/>
        <v>#N/A</v>
      </c>
      <c r="S1139" s="17" t="e">
        <f>VLOOKUP($A1139,'DATA PENGUKURAN GARDU'!$A:$BS,44,0)</f>
        <v>#N/A</v>
      </c>
      <c r="T1139" s="18" t="e">
        <f t="shared" si="577"/>
        <v>#N/A</v>
      </c>
      <c r="U1139" s="17" t="e">
        <f>VLOOKUP($A1139,'DATA PENGUKURAN GARDU'!$A:$BS,46,0)</f>
        <v>#N/A</v>
      </c>
      <c r="V1139" s="18" t="e">
        <f t="shared" si="578"/>
        <v>#N/A</v>
      </c>
      <c r="W1139" s="17" t="e">
        <f>VLOOKUP($A1139,'DATA PENGUKURAN GARDU'!$A:$BS,48,0)</f>
        <v>#N/A</v>
      </c>
      <c r="X1139" s="17" t="e">
        <f>VLOOKUP($A1139,'DATA PENGUKURAN GARDU'!$A:$BS,53,0)</f>
        <v>#N/A</v>
      </c>
      <c r="Y1139" s="17" t="e">
        <f>VLOOKUP($A1139,'DATA PENGUKURAN GARDU'!$A:$BS,54,0)</f>
        <v>#N/A</v>
      </c>
      <c r="Z1139" s="17" t="e">
        <f>VLOOKUP($A1139,'DATA PENGUKURAN GARDU'!$A:$BS,55,0)</f>
        <v>#N/A</v>
      </c>
      <c r="AA1139" s="20" t="e">
        <f>VLOOKUP($B1139,'DATA PENGUKURAN GARDU'!$A:$BS,42,0)</f>
        <v>#N/A</v>
      </c>
      <c r="AB1139" s="21" t="e">
        <f t="shared" si="579"/>
        <v>#N/A</v>
      </c>
      <c r="AC1139" s="20" t="e">
        <f>VLOOKUP($B1139,'DATA PENGUKURAN GARDU'!$A:$BS,44,0)</f>
        <v>#N/A</v>
      </c>
      <c r="AD1139" s="21" t="e">
        <f t="shared" si="580"/>
        <v>#N/A</v>
      </c>
      <c r="AE1139" s="20" t="e">
        <f>VLOOKUP($B1139,'DATA PENGUKURAN GARDU'!$A:$BS,46,0)</f>
        <v>#N/A</v>
      </c>
      <c r="AF1139" s="21" t="e">
        <f t="shared" si="581"/>
        <v>#N/A</v>
      </c>
      <c r="AG1139" s="20" t="e">
        <f>VLOOKUP($B1139,'DATA PENGUKURAN GARDU'!$A:$BS,46,0)</f>
        <v>#N/A</v>
      </c>
      <c r="AH1139" s="20" t="e">
        <f>VLOOKUP($B1139,'DATA PENGUKURAN GARDU'!$A:$BS,53,0)</f>
        <v>#N/A</v>
      </c>
      <c r="AI1139" s="20" t="e">
        <f>VLOOKUP($B1139,'DATA PENGUKURAN GARDU'!$A:$BS,54,0)</f>
        <v>#N/A</v>
      </c>
      <c r="AJ1139" s="17" t="e">
        <f>VLOOKUP($C1139,'DATA PENGUKURAN GARDU'!$A:$BS,42,0)</f>
        <v>#N/A</v>
      </c>
      <c r="AK1139" s="23" t="e">
        <f t="shared" si="582"/>
        <v>#N/A</v>
      </c>
      <c r="AL1139" s="17" t="e">
        <f>VLOOKUP($C1139,'DATA PENGUKURAN GARDU'!$A:$BS,44,0)</f>
        <v>#N/A</v>
      </c>
      <c r="AM1139" s="23" t="e">
        <f t="shared" si="583"/>
        <v>#N/A</v>
      </c>
      <c r="AN1139" s="17" t="e">
        <f>VLOOKUP($C1139,'DATA PENGUKURAN GARDU'!$A:$BS,46,0)</f>
        <v>#N/A</v>
      </c>
      <c r="AO1139" s="23" t="e">
        <f t="shared" si="584"/>
        <v>#N/A</v>
      </c>
      <c r="AP1139" s="17" t="e">
        <f>VLOOKUP($C1139,'DATA PENGUKURAN GARDU'!$A:$BS,46,0)</f>
        <v>#N/A</v>
      </c>
      <c r="AQ1139" s="17" t="e">
        <f>VLOOKUP($C1139,'DATA PENGUKURAN GARDU'!$A:$BS,53,0)</f>
        <v>#N/A</v>
      </c>
      <c r="AR1139" s="17" t="e">
        <f>VLOOKUP($C1139,'DATA PENGUKURAN GARDU'!$A:$BS,54,0)</f>
        <v>#N/A</v>
      </c>
      <c r="AS1139" s="20" t="e">
        <f>VLOOKUP($D1139,'DATA PENGUKURAN GARDU'!$A:$BS,42,0)</f>
        <v>#N/A</v>
      </c>
      <c r="AT1139" s="21" t="e">
        <f t="shared" si="585"/>
        <v>#N/A</v>
      </c>
      <c r="AU1139" s="20" t="e">
        <f>VLOOKUP($D1139,'DATA PENGUKURAN GARDU'!$A:$BS,44,0)</f>
        <v>#N/A</v>
      </c>
      <c r="AV1139" s="21" t="e">
        <f t="shared" si="586"/>
        <v>#N/A</v>
      </c>
      <c r="AW1139" s="20" t="e">
        <f>VLOOKUP($D1139,'DATA PENGUKURAN GARDU'!$A:$BS,46,0)</f>
        <v>#N/A</v>
      </c>
      <c r="AX1139" s="21" t="e">
        <f t="shared" si="587"/>
        <v>#N/A</v>
      </c>
      <c r="AY1139" s="20" t="e">
        <f>VLOOKUP($D1139,'DATA PENGUKURAN GARDU'!$A:$BS,46,0)</f>
        <v>#N/A</v>
      </c>
      <c r="AZ1139" s="20" t="e">
        <f>VLOOKUP($D1139,'DATA PENGUKURAN GARDU'!$A:$BS,53,0)</f>
        <v>#N/A</v>
      </c>
      <c r="BA1139" s="20" t="e">
        <f>VLOOKUP($D1139,'DATA PENGUKURAN GARDU'!$A:$BS,54,0)</f>
        <v>#N/A</v>
      </c>
      <c r="BB1139" s="17" t="e">
        <f>VLOOKUP($E1139,'DATA PENGUKURAN GARDU'!$A:$BS,42,0)</f>
        <v>#N/A</v>
      </c>
      <c r="BC1139" s="23" t="e">
        <f t="shared" si="588"/>
        <v>#N/A</v>
      </c>
      <c r="BD1139" s="17" t="e">
        <f>VLOOKUP($E1139,'DATA PENGUKURAN GARDU'!$A:$BS,44,0)</f>
        <v>#N/A</v>
      </c>
      <c r="BE1139" s="23" t="e">
        <f t="shared" si="589"/>
        <v>#N/A</v>
      </c>
      <c r="BF1139" s="17" t="e">
        <f>VLOOKUP($E1139,'DATA PENGUKURAN GARDU'!$A:$BS,46,0)</f>
        <v>#N/A</v>
      </c>
      <c r="BG1139" s="23" t="e">
        <f t="shared" si="590"/>
        <v>#N/A</v>
      </c>
      <c r="BH1139" s="17" t="e">
        <f>VLOOKUP($E1139,'DATA PENGUKURAN GARDU'!$A:$BS,46,0)</f>
        <v>#N/A</v>
      </c>
      <c r="BI1139" s="17" t="e">
        <f>VLOOKUP($E1139,'DATA PENGUKURAN GARDU'!$A:$BS,53,0)</f>
        <v>#N/A</v>
      </c>
      <c r="BJ1139" s="17" t="e">
        <f>VLOOKUP($E1139,'DATA PENGUKURAN GARDU'!$A:$BS,54,0)</f>
        <v>#N/A</v>
      </c>
      <c r="BK1139" s="20" t="e">
        <f t="shared" si="591"/>
        <v>#N/A</v>
      </c>
      <c r="BL1139" s="20" t="e">
        <f t="shared" si="592"/>
        <v>#N/A</v>
      </c>
      <c r="BM1139" s="20" t="e">
        <f t="shared" si="593"/>
        <v>#N/A</v>
      </c>
      <c r="BN1139" s="25" t="e">
        <f t="shared" si="594"/>
        <v>#N/A</v>
      </c>
      <c r="BO1139" s="26" t="str">
        <f t="shared" si="595"/>
        <v>0</v>
      </c>
      <c r="BP1139" s="21" t="e">
        <f t="shared" si="596"/>
        <v>#VALUE!</v>
      </c>
      <c r="BQ1139" s="20" t="e">
        <f t="shared" si="597"/>
        <v>#N/A</v>
      </c>
      <c r="BR1139" s="20" t="e">
        <v>#N/A</v>
      </c>
      <c r="BS1139" s="9" t="e">
        <v>#N/A</v>
      </c>
      <c r="BT1139" s="2" t="e">
        <f t="shared" si="598"/>
        <v>#VALUE!</v>
      </c>
      <c r="BU1139" s="2" t="e">
        <f t="shared" si="566"/>
        <v>#N/A</v>
      </c>
      <c r="BV1139" s="2" t="e">
        <f t="shared" si="567"/>
        <v>#N/A</v>
      </c>
    </row>
    <row r="1140" s="2" customFormat="1" ht="22.95" customHeight="1" spans="1:74">
      <c r="A1140" s="9" t="str">
        <f t="shared" si="568"/>
        <v>K-157Induk</v>
      </c>
      <c r="B1140" s="9" t="str">
        <f t="shared" si="569"/>
        <v>K-157jurusan 1</v>
      </c>
      <c r="C1140" s="9" t="str">
        <f t="shared" si="570"/>
        <v>K-157jurusan 2</v>
      </c>
      <c r="D1140" s="9" t="str">
        <f t="shared" si="571"/>
        <v>K-157jurusan 3</v>
      </c>
      <c r="E1140" s="9" t="str">
        <f t="shared" si="572"/>
        <v>K-157jurusan 4</v>
      </c>
      <c r="F1140" s="10" t="s">
        <v>1376</v>
      </c>
      <c r="G1140" s="10" t="s">
        <v>132</v>
      </c>
      <c r="H1140" s="10" t="s">
        <v>1377</v>
      </c>
      <c r="I1140" s="10">
        <v>0.747281</v>
      </c>
      <c r="J1140" s="10">
        <v>124.313623</v>
      </c>
      <c r="K1140" s="10" t="s">
        <v>7465</v>
      </c>
      <c r="L1140" s="10" t="s">
        <v>7465</v>
      </c>
      <c r="M1140" s="10" t="s">
        <v>7465</v>
      </c>
      <c r="N1140" s="14">
        <f t="shared" si="573"/>
        <v>0</v>
      </c>
      <c r="O1140" s="15" t="e">
        <f t="shared" si="574"/>
        <v>#VALUE!</v>
      </c>
      <c r="P1140" s="15" t="e">
        <f t="shared" si="575"/>
        <v>#VALUE!</v>
      </c>
      <c r="Q1140" s="17" t="e">
        <f>VLOOKUP($A1140,'DATA PENGUKURAN GARDU'!$A:$BS,42,0)</f>
        <v>#N/A</v>
      </c>
      <c r="R1140" s="18" t="e">
        <f t="shared" si="576"/>
        <v>#N/A</v>
      </c>
      <c r="S1140" s="17" t="e">
        <f>VLOOKUP($A1140,'DATA PENGUKURAN GARDU'!$A:$BS,44,0)</f>
        <v>#N/A</v>
      </c>
      <c r="T1140" s="18" t="e">
        <f t="shared" si="577"/>
        <v>#N/A</v>
      </c>
      <c r="U1140" s="17" t="e">
        <f>VLOOKUP($A1140,'DATA PENGUKURAN GARDU'!$A:$BS,46,0)</f>
        <v>#N/A</v>
      </c>
      <c r="V1140" s="18" t="e">
        <f t="shared" si="578"/>
        <v>#N/A</v>
      </c>
      <c r="W1140" s="17" t="e">
        <f>VLOOKUP($A1140,'DATA PENGUKURAN GARDU'!$A:$BS,48,0)</f>
        <v>#N/A</v>
      </c>
      <c r="X1140" s="17" t="e">
        <f>VLOOKUP($A1140,'DATA PENGUKURAN GARDU'!$A:$BS,53,0)</f>
        <v>#N/A</v>
      </c>
      <c r="Y1140" s="17" t="e">
        <f>VLOOKUP($A1140,'DATA PENGUKURAN GARDU'!$A:$BS,54,0)</f>
        <v>#N/A</v>
      </c>
      <c r="Z1140" s="17" t="e">
        <f>VLOOKUP($A1140,'DATA PENGUKURAN GARDU'!$A:$BS,55,0)</f>
        <v>#N/A</v>
      </c>
      <c r="AA1140" s="20" t="e">
        <f>VLOOKUP($B1140,'DATA PENGUKURAN GARDU'!$A:$BS,42,0)</f>
        <v>#N/A</v>
      </c>
      <c r="AB1140" s="21" t="e">
        <f t="shared" si="579"/>
        <v>#N/A</v>
      </c>
      <c r="AC1140" s="20" t="e">
        <f>VLOOKUP($B1140,'DATA PENGUKURAN GARDU'!$A:$BS,44,0)</f>
        <v>#N/A</v>
      </c>
      <c r="AD1140" s="21" t="e">
        <f t="shared" si="580"/>
        <v>#N/A</v>
      </c>
      <c r="AE1140" s="20" t="e">
        <f>VLOOKUP($B1140,'DATA PENGUKURAN GARDU'!$A:$BS,46,0)</f>
        <v>#N/A</v>
      </c>
      <c r="AF1140" s="21" t="e">
        <f t="shared" si="581"/>
        <v>#N/A</v>
      </c>
      <c r="AG1140" s="20" t="e">
        <f>VLOOKUP($B1140,'DATA PENGUKURAN GARDU'!$A:$BS,46,0)</f>
        <v>#N/A</v>
      </c>
      <c r="AH1140" s="20" t="e">
        <f>VLOOKUP($B1140,'DATA PENGUKURAN GARDU'!$A:$BS,53,0)</f>
        <v>#N/A</v>
      </c>
      <c r="AI1140" s="20" t="e">
        <f>VLOOKUP($B1140,'DATA PENGUKURAN GARDU'!$A:$BS,54,0)</f>
        <v>#N/A</v>
      </c>
      <c r="AJ1140" s="17" t="e">
        <f>VLOOKUP($C1140,'DATA PENGUKURAN GARDU'!$A:$BS,42,0)</f>
        <v>#N/A</v>
      </c>
      <c r="AK1140" s="23" t="e">
        <f t="shared" si="582"/>
        <v>#N/A</v>
      </c>
      <c r="AL1140" s="17" t="e">
        <f>VLOOKUP($C1140,'DATA PENGUKURAN GARDU'!$A:$BS,44,0)</f>
        <v>#N/A</v>
      </c>
      <c r="AM1140" s="23" t="e">
        <f t="shared" si="583"/>
        <v>#N/A</v>
      </c>
      <c r="AN1140" s="17" t="e">
        <f>VLOOKUP($C1140,'DATA PENGUKURAN GARDU'!$A:$BS,46,0)</f>
        <v>#N/A</v>
      </c>
      <c r="AO1140" s="23" t="e">
        <f t="shared" si="584"/>
        <v>#N/A</v>
      </c>
      <c r="AP1140" s="17" t="e">
        <f>VLOOKUP($C1140,'DATA PENGUKURAN GARDU'!$A:$BS,46,0)</f>
        <v>#N/A</v>
      </c>
      <c r="AQ1140" s="17" t="e">
        <f>VLOOKUP($C1140,'DATA PENGUKURAN GARDU'!$A:$BS,53,0)</f>
        <v>#N/A</v>
      </c>
      <c r="AR1140" s="17" t="e">
        <f>VLOOKUP($C1140,'DATA PENGUKURAN GARDU'!$A:$BS,54,0)</f>
        <v>#N/A</v>
      </c>
      <c r="AS1140" s="20" t="e">
        <f>VLOOKUP($D1140,'DATA PENGUKURAN GARDU'!$A:$BS,42,0)</f>
        <v>#N/A</v>
      </c>
      <c r="AT1140" s="21" t="e">
        <f t="shared" si="585"/>
        <v>#N/A</v>
      </c>
      <c r="AU1140" s="20" t="e">
        <f>VLOOKUP($D1140,'DATA PENGUKURAN GARDU'!$A:$BS,44,0)</f>
        <v>#N/A</v>
      </c>
      <c r="AV1140" s="21" t="e">
        <f t="shared" si="586"/>
        <v>#N/A</v>
      </c>
      <c r="AW1140" s="20" t="e">
        <f>VLOOKUP($D1140,'DATA PENGUKURAN GARDU'!$A:$BS,46,0)</f>
        <v>#N/A</v>
      </c>
      <c r="AX1140" s="21" t="e">
        <f t="shared" si="587"/>
        <v>#N/A</v>
      </c>
      <c r="AY1140" s="20" t="e">
        <f>VLOOKUP($D1140,'DATA PENGUKURAN GARDU'!$A:$BS,46,0)</f>
        <v>#N/A</v>
      </c>
      <c r="AZ1140" s="20" t="e">
        <f>VLOOKUP($D1140,'DATA PENGUKURAN GARDU'!$A:$BS,53,0)</f>
        <v>#N/A</v>
      </c>
      <c r="BA1140" s="20" t="e">
        <f>VLOOKUP($D1140,'DATA PENGUKURAN GARDU'!$A:$BS,54,0)</f>
        <v>#N/A</v>
      </c>
      <c r="BB1140" s="17" t="e">
        <f>VLOOKUP($E1140,'DATA PENGUKURAN GARDU'!$A:$BS,42,0)</f>
        <v>#N/A</v>
      </c>
      <c r="BC1140" s="23" t="e">
        <f t="shared" si="588"/>
        <v>#N/A</v>
      </c>
      <c r="BD1140" s="17" t="e">
        <f>VLOOKUP($E1140,'DATA PENGUKURAN GARDU'!$A:$BS,44,0)</f>
        <v>#N/A</v>
      </c>
      <c r="BE1140" s="23" t="e">
        <f t="shared" si="589"/>
        <v>#N/A</v>
      </c>
      <c r="BF1140" s="17" t="e">
        <f>VLOOKUP($E1140,'DATA PENGUKURAN GARDU'!$A:$BS,46,0)</f>
        <v>#N/A</v>
      </c>
      <c r="BG1140" s="23" t="e">
        <f t="shared" si="590"/>
        <v>#N/A</v>
      </c>
      <c r="BH1140" s="17" t="e">
        <f>VLOOKUP($E1140,'DATA PENGUKURAN GARDU'!$A:$BS,46,0)</f>
        <v>#N/A</v>
      </c>
      <c r="BI1140" s="17" t="e">
        <f>VLOOKUP($E1140,'DATA PENGUKURAN GARDU'!$A:$BS,53,0)</f>
        <v>#N/A</v>
      </c>
      <c r="BJ1140" s="17" t="e">
        <f>VLOOKUP($E1140,'DATA PENGUKURAN GARDU'!$A:$BS,54,0)</f>
        <v>#N/A</v>
      </c>
      <c r="BK1140" s="20" t="e">
        <f t="shared" si="591"/>
        <v>#N/A</v>
      </c>
      <c r="BL1140" s="20" t="e">
        <f t="shared" si="592"/>
        <v>#N/A</v>
      </c>
      <c r="BM1140" s="20" t="e">
        <f t="shared" si="593"/>
        <v>#N/A</v>
      </c>
      <c r="BN1140" s="25" t="e">
        <f t="shared" si="594"/>
        <v>#N/A</v>
      </c>
      <c r="BO1140" s="26" t="str">
        <f t="shared" si="595"/>
        <v>0</v>
      </c>
      <c r="BP1140" s="21" t="e">
        <f t="shared" si="596"/>
        <v>#VALUE!</v>
      </c>
      <c r="BQ1140" s="20" t="e">
        <f t="shared" si="597"/>
        <v>#N/A</v>
      </c>
      <c r="BR1140" s="20" t="e">
        <v>#N/A</v>
      </c>
      <c r="BS1140" s="9" t="e">
        <v>#N/A</v>
      </c>
      <c r="BT1140" s="2" t="e">
        <f t="shared" si="598"/>
        <v>#VALUE!</v>
      </c>
      <c r="BU1140" s="2" t="e">
        <f t="shared" si="566"/>
        <v>#N/A</v>
      </c>
      <c r="BV1140" s="2" t="e">
        <f t="shared" si="567"/>
        <v>#N/A</v>
      </c>
    </row>
    <row r="1141" s="2" customFormat="1" ht="22.95" customHeight="1" spans="1:74">
      <c r="A1141" s="9" t="str">
        <f t="shared" si="568"/>
        <v>K-158Induk</v>
      </c>
      <c r="B1141" s="9" t="str">
        <f t="shared" si="569"/>
        <v>K-158jurusan 1</v>
      </c>
      <c r="C1141" s="9" t="str">
        <f t="shared" si="570"/>
        <v>K-158jurusan 2</v>
      </c>
      <c r="D1141" s="9" t="str">
        <f t="shared" si="571"/>
        <v>K-158jurusan 3</v>
      </c>
      <c r="E1141" s="9" t="str">
        <f t="shared" si="572"/>
        <v>K-158jurusan 4</v>
      </c>
      <c r="F1141" s="10" t="s">
        <v>1376</v>
      </c>
      <c r="G1141" s="10" t="s">
        <v>132</v>
      </c>
      <c r="H1141" s="10" t="s">
        <v>1378</v>
      </c>
      <c r="I1141" s="10">
        <v>0.744221</v>
      </c>
      <c r="J1141" s="10">
        <v>124.313524</v>
      </c>
      <c r="K1141" s="10" t="s">
        <v>7465</v>
      </c>
      <c r="L1141" s="10" t="s">
        <v>7465</v>
      </c>
      <c r="M1141" s="10" t="s">
        <v>7465</v>
      </c>
      <c r="N1141" s="14">
        <f t="shared" si="573"/>
        <v>0</v>
      </c>
      <c r="O1141" s="15" t="e">
        <f t="shared" si="574"/>
        <v>#VALUE!</v>
      </c>
      <c r="P1141" s="15" t="e">
        <f t="shared" si="575"/>
        <v>#VALUE!</v>
      </c>
      <c r="Q1141" s="17" t="e">
        <f>VLOOKUP($A1141,'DATA PENGUKURAN GARDU'!$A:$BS,42,0)</f>
        <v>#N/A</v>
      </c>
      <c r="R1141" s="18" t="e">
        <f t="shared" si="576"/>
        <v>#N/A</v>
      </c>
      <c r="S1141" s="17" t="e">
        <f>VLOOKUP($A1141,'DATA PENGUKURAN GARDU'!$A:$BS,44,0)</f>
        <v>#N/A</v>
      </c>
      <c r="T1141" s="18" t="e">
        <f t="shared" si="577"/>
        <v>#N/A</v>
      </c>
      <c r="U1141" s="17" t="e">
        <f>VLOOKUP($A1141,'DATA PENGUKURAN GARDU'!$A:$BS,46,0)</f>
        <v>#N/A</v>
      </c>
      <c r="V1141" s="18" t="e">
        <f t="shared" si="578"/>
        <v>#N/A</v>
      </c>
      <c r="W1141" s="17" t="e">
        <f>VLOOKUP($A1141,'DATA PENGUKURAN GARDU'!$A:$BS,48,0)</f>
        <v>#N/A</v>
      </c>
      <c r="X1141" s="17" t="e">
        <f>VLOOKUP($A1141,'DATA PENGUKURAN GARDU'!$A:$BS,53,0)</f>
        <v>#N/A</v>
      </c>
      <c r="Y1141" s="17" t="e">
        <f>VLOOKUP($A1141,'DATA PENGUKURAN GARDU'!$A:$BS,54,0)</f>
        <v>#N/A</v>
      </c>
      <c r="Z1141" s="17" t="e">
        <f>VLOOKUP($A1141,'DATA PENGUKURAN GARDU'!$A:$BS,55,0)</f>
        <v>#N/A</v>
      </c>
      <c r="AA1141" s="20" t="e">
        <f>VLOOKUP($B1141,'DATA PENGUKURAN GARDU'!$A:$BS,42,0)</f>
        <v>#N/A</v>
      </c>
      <c r="AB1141" s="21" t="e">
        <f t="shared" si="579"/>
        <v>#N/A</v>
      </c>
      <c r="AC1141" s="20" t="e">
        <f>VLOOKUP($B1141,'DATA PENGUKURAN GARDU'!$A:$BS,44,0)</f>
        <v>#N/A</v>
      </c>
      <c r="AD1141" s="21" t="e">
        <f t="shared" si="580"/>
        <v>#N/A</v>
      </c>
      <c r="AE1141" s="20" t="e">
        <f>VLOOKUP($B1141,'DATA PENGUKURAN GARDU'!$A:$BS,46,0)</f>
        <v>#N/A</v>
      </c>
      <c r="AF1141" s="21" t="e">
        <f t="shared" si="581"/>
        <v>#N/A</v>
      </c>
      <c r="AG1141" s="20" t="e">
        <f>VLOOKUP($B1141,'DATA PENGUKURAN GARDU'!$A:$BS,46,0)</f>
        <v>#N/A</v>
      </c>
      <c r="AH1141" s="20" t="e">
        <f>VLOOKUP($B1141,'DATA PENGUKURAN GARDU'!$A:$BS,53,0)</f>
        <v>#N/A</v>
      </c>
      <c r="AI1141" s="20" t="e">
        <f>VLOOKUP($B1141,'DATA PENGUKURAN GARDU'!$A:$BS,54,0)</f>
        <v>#N/A</v>
      </c>
      <c r="AJ1141" s="17" t="e">
        <f>VLOOKUP($C1141,'DATA PENGUKURAN GARDU'!$A:$BS,42,0)</f>
        <v>#N/A</v>
      </c>
      <c r="AK1141" s="23" t="e">
        <f t="shared" si="582"/>
        <v>#N/A</v>
      </c>
      <c r="AL1141" s="17" t="e">
        <f>VLOOKUP($C1141,'DATA PENGUKURAN GARDU'!$A:$BS,44,0)</f>
        <v>#N/A</v>
      </c>
      <c r="AM1141" s="23" t="e">
        <f t="shared" si="583"/>
        <v>#N/A</v>
      </c>
      <c r="AN1141" s="17" t="e">
        <f>VLOOKUP($C1141,'DATA PENGUKURAN GARDU'!$A:$BS,46,0)</f>
        <v>#N/A</v>
      </c>
      <c r="AO1141" s="23" t="e">
        <f t="shared" si="584"/>
        <v>#N/A</v>
      </c>
      <c r="AP1141" s="17" t="e">
        <f>VLOOKUP($C1141,'DATA PENGUKURAN GARDU'!$A:$BS,46,0)</f>
        <v>#N/A</v>
      </c>
      <c r="AQ1141" s="17" t="e">
        <f>VLOOKUP($C1141,'DATA PENGUKURAN GARDU'!$A:$BS,53,0)</f>
        <v>#N/A</v>
      </c>
      <c r="AR1141" s="17" t="e">
        <f>VLOOKUP($C1141,'DATA PENGUKURAN GARDU'!$A:$BS,54,0)</f>
        <v>#N/A</v>
      </c>
      <c r="AS1141" s="20" t="e">
        <f>VLOOKUP($D1141,'DATA PENGUKURAN GARDU'!$A:$BS,42,0)</f>
        <v>#N/A</v>
      </c>
      <c r="AT1141" s="21" t="e">
        <f t="shared" si="585"/>
        <v>#N/A</v>
      </c>
      <c r="AU1141" s="20" t="e">
        <f>VLOOKUP($D1141,'DATA PENGUKURAN GARDU'!$A:$BS,44,0)</f>
        <v>#N/A</v>
      </c>
      <c r="AV1141" s="21" t="e">
        <f t="shared" si="586"/>
        <v>#N/A</v>
      </c>
      <c r="AW1141" s="20" t="e">
        <f>VLOOKUP($D1141,'DATA PENGUKURAN GARDU'!$A:$BS,46,0)</f>
        <v>#N/A</v>
      </c>
      <c r="AX1141" s="21" t="e">
        <f t="shared" si="587"/>
        <v>#N/A</v>
      </c>
      <c r="AY1141" s="20" t="e">
        <f>VLOOKUP($D1141,'DATA PENGUKURAN GARDU'!$A:$BS,46,0)</f>
        <v>#N/A</v>
      </c>
      <c r="AZ1141" s="20" t="e">
        <f>VLOOKUP($D1141,'DATA PENGUKURAN GARDU'!$A:$BS,53,0)</f>
        <v>#N/A</v>
      </c>
      <c r="BA1141" s="20" t="e">
        <f>VLOOKUP($D1141,'DATA PENGUKURAN GARDU'!$A:$BS,54,0)</f>
        <v>#N/A</v>
      </c>
      <c r="BB1141" s="17" t="e">
        <f>VLOOKUP($E1141,'DATA PENGUKURAN GARDU'!$A:$BS,42,0)</f>
        <v>#N/A</v>
      </c>
      <c r="BC1141" s="23" t="e">
        <f t="shared" si="588"/>
        <v>#N/A</v>
      </c>
      <c r="BD1141" s="17" t="e">
        <f>VLOOKUP($E1141,'DATA PENGUKURAN GARDU'!$A:$BS,44,0)</f>
        <v>#N/A</v>
      </c>
      <c r="BE1141" s="23" t="e">
        <f t="shared" si="589"/>
        <v>#N/A</v>
      </c>
      <c r="BF1141" s="17" t="e">
        <f>VLOOKUP($E1141,'DATA PENGUKURAN GARDU'!$A:$BS,46,0)</f>
        <v>#N/A</v>
      </c>
      <c r="BG1141" s="23" t="e">
        <f t="shared" si="590"/>
        <v>#N/A</v>
      </c>
      <c r="BH1141" s="17" t="e">
        <f>VLOOKUP($E1141,'DATA PENGUKURAN GARDU'!$A:$BS,46,0)</f>
        <v>#N/A</v>
      </c>
      <c r="BI1141" s="17" t="e">
        <f>VLOOKUP($E1141,'DATA PENGUKURAN GARDU'!$A:$BS,53,0)</f>
        <v>#N/A</v>
      </c>
      <c r="BJ1141" s="17" t="e">
        <f>VLOOKUP($E1141,'DATA PENGUKURAN GARDU'!$A:$BS,54,0)</f>
        <v>#N/A</v>
      </c>
      <c r="BK1141" s="20" t="e">
        <f t="shared" si="591"/>
        <v>#N/A</v>
      </c>
      <c r="BL1141" s="20" t="e">
        <f t="shared" si="592"/>
        <v>#N/A</v>
      </c>
      <c r="BM1141" s="20" t="e">
        <f t="shared" si="593"/>
        <v>#N/A</v>
      </c>
      <c r="BN1141" s="25" t="e">
        <f t="shared" si="594"/>
        <v>#N/A</v>
      </c>
      <c r="BO1141" s="26" t="str">
        <f t="shared" si="595"/>
        <v>0</v>
      </c>
      <c r="BP1141" s="21" t="e">
        <f t="shared" si="596"/>
        <v>#VALUE!</v>
      </c>
      <c r="BQ1141" s="20" t="e">
        <f t="shared" si="597"/>
        <v>#N/A</v>
      </c>
      <c r="BR1141" s="20" t="e">
        <v>#N/A</v>
      </c>
      <c r="BS1141" s="9" t="e">
        <v>#N/A</v>
      </c>
      <c r="BT1141" s="2" t="e">
        <f t="shared" si="598"/>
        <v>#VALUE!</v>
      </c>
      <c r="BU1141" s="2" t="e">
        <f t="shared" si="566"/>
        <v>#N/A</v>
      </c>
      <c r="BV1141" s="2" t="e">
        <f t="shared" si="567"/>
        <v>#N/A</v>
      </c>
    </row>
    <row r="1142" s="2" customFormat="1" ht="22.95" customHeight="1" spans="1:74">
      <c r="A1142" s="9" t="str">
        <f t="shared" si="568"/>
        <v>K-294Induk</v>
      </c>
      <c r="B1142" s="9" t="str">
        <f t="shared" si="569"/>
        <v>K-294jurusan 1</v>
      </c>
      <c r="C1142" s="9" t="str">
        <f t="shared" si="570"/>
        <v>K-294jurusan 2</v>
      </c>
      <c r="D1142" s="9" t="str">
        <f t="shared" si="571"/>
        <v>K-294jurusan 3</v>
      </c>
      <c r="E1142" s="9" t="str">
        <f t="shared" si="572"/>
        <v>K-294jurusan 4</v>
      </c>
      <c r="F1142" s="10" t="s">
        <v>136</v>
      </c>
      <c r="G1142" s="10" t="s">
        <v>132</v>
      </c>
      <c r="H1142" s="10" t="s">
        <v>1380</v>
      </c>
      <c r="I1142" s="10">
        <v>0.688091</v>
      </c>
      <c r="J1142" s="10">
        <v>124.300973</v>
      </c>
      <c r="K1142" s="10" t="s">
        <v>7465</v>
      </c>
      <c r="L1142" s="10" t="s">
        <v>7465</v>
      </c>
      <c r="M1142" s="10" t="s">
        <v>7465</v>
      </c>
      <c r="N1142" s="14">
        <f t="shared" si="573"/>
        <v>0</v>
      </c>
      <c r="O1142" s="15" t="e">
        <f t="shared" si="574"/>
        <v>#VALUE!</v>
      </c>
      <c r="P1142" s="15" t="e">
        <f t="shared" si="575"/>
        <v>#VALUE!</v>
      </c>
      <c r="Q1142" s="17" t="e">
        <f>VLOOKUP($A1142,'DATA PENGUKURAN GARDU'!$A:$BS,42,0)</f>
        <v>#N/A</v>
      </c>
      <c r="R1142" s="18" t="e">
        <f t="shared" si="576"/>
        <v>#N/A</v>
      </c>
      <c r="S1142" s="17" t="e">
        <f>VLOOKUP($A1142,'DATA PENGUKURAN GARDU'!$A:$BS,44,0)</f>
        <v>#N/A</v>
      </c>
      <c r="T1142" s="18" t="e">
        <f t="shared" si="577"/>
        <v>#N/A</v>
      </c>
      <c r="U1142" s="17" t="e">
        <f>VLOOKUP($A1142,'DATA PENGUKURAN GARDU'!$A:$BS,46,0)</f>
        <v>#N/A</v>
      </c>
      <c r="V1142" s="18" t="e">
        <f t="shared" si="578"/>
        <v>#N/A</v>
      </c>
      <c r="W1142" s="17" t="e">
        <f>VLOOKUP($A1142,'DATA PENGUKURAN GARDU'!$A:$BS,48,0)</f>
        <v>#N/A</v>
      </c>
      <c r="X1142" s="17" t="e">
        <f>VLOOKUP($A1142,'DATA PENGUKURAN GARDU'!$A:$BS,53,0)</f>
        <v>#N/A</v>
      </c>
      <c r="Y1142" s="17" t="e">
        <f>VLOOKUP($A1142,'DATA PENGUKURAN GARDU'!$A:$BS,54,0)</f>
        <v>#N/A</v>
      </c>
      <c r="Z1142" s="17" t="e">
        <f>VLOOKUP($A1142,'DATA PENGUKURAN GARDU'!$A:$BS,55,0)</f>
        <v>#N/A</v>
      </c>
      <c r="AA1142" s="20" t="e">
        <f>VLOOKUP($B1142,'DATA PENGUKURAN GARDU'!$A:$BS,42,0)</f>
        <v>#N/A</v>
      </c>
      <c r="AB1142" s="21" t="e">
        <f t="shared" si="579"/>
        <v>#N/A</v>
      </c>
      <c r="AC1142" s="20" t="e">
        <f>VLOOKUP($B1142,'DATA PENGUKURAN GARDU'!$A:$BS,44,0)</f>
        <v>#N/A</v>
      </c>
      <c r="AD1142" s="21" t="e">
        <f t="shared" si="580"/>
        <v>#N/A</v>
      </c>
      <c r="AE1142" s="20" t="e">
        <f>VLOOKUP($B1142,'DATA PENGUKURAN GARDU'!$A:$BS,46,0)</f>
        <v>#N/A</v>
      </c>
      <c r="AF1142" s="21" t="e">
        <f t="shared" si="581"/>
        <v>#N/A</v>
      </c>
      <c r="AG1142" s="20" t="e">
        <f>VLOOKUP($B1142,'DATA PENGUKURAN GARDU'!$A:$BS,46,0)</f>
        <v>#N/A</v>
      </c>
      <c r="AH1142" s="20" t="e">
        <f>VLOOKUP($B1142,'DATA PENGUKURAN GARDU'!$A:$BS,53,0)</f>
        <v>#N/A</v>
      </c>
      <c r="AI1142" s="20" t="e">
        <f>VLOOKUP($B1142,'DATA PENGUKURAN GARDU'!$A:$BS,54,0)</f>
        <v>#N/A</v>
      </c>
      <c r="AJ1142" s="17" t="e">
        <f>VLOOKUP($C1142,'DATA PENGUKURAN GARDU'!$A:$BS,42,0)</f>
        <v>#N/A</v>
      </c>
      <c r="AK1142" s="23" t="e">
        <f t="shared" si="582"/>
        <v>#N/A</v>
      </c>
      <c r="AL1142" s="17" t="e">
        <f>VLOOKUP($C1142,'DATA PENGUKURAN GARDU'!$A:$BS,44,0)</f>
        <v>#N/A</v>
      </c>
      <c r="AM1142" s="23" t="e">
        <f t="shared" si="583"/>
        <v>#N/A</v>
      </c>
      <c r="AN1142" s="17" t="e">
        <f>VLOOKUP($C1142,'DATA PENGUKURAN GARDU'!$A:$BS,46,0)</f>
        <v>#N/A</v>
      </c>
      <c r="AO1142" s="23" t="e">
        <f t="shared" si="584"/>
        <v>#N/A</v>
      </c>
      <c r="AP1142" s="17" t="e">
        <f>VLOOKUP($C1142,'DATA PENGUKURAN GARDU'!$A:$BS,46,0)</f>
        <v>#N/A</v>
      </c>
      <c r="AQ1142" s="17" t="e">
        <f>VLOOKUP($C1142,'DATA PENGUKURAN GARDU'!$A:$BS,53,0)</f>
        <v>#N/A</v>
      </c>
      <c r="AR1142" s="17" t="e">
        <f>VLOOKUP($C1142,'DATA PENGUKURAN GARDU'!$A:$BS,54,0)</f>
        <v>#N/A</v>
      </c>
      <c r="AS1142" s="20" t="e">
        <f>VLOOKUP($D1142,'DATA PENGUKURAN GARDU'!$A:$BS,42,0)</f>
        <v>#N/A</v>
      </c>
      <c r="AT1142" s="21" t="e">
        <f t="shared" si="585"/>
        <v>#N/A</v>
      </c>
      <c r="AU1142" s="20" t="e">
        <f>VLOOKUP($D1142,'DATA PENGUKURAN GARDU'!$A:$BS,44,0)</f>
        <v>#N/A</v>
      </c>
      <c r="AV1142" s="21" t="e">
        <f t="shared" si="586"/>
        <v>#N/A</v>
      </c>
      <c r="AW1142" s="20" t="e">
        <f>VLOOKUP($D1142,'DATA PENGUKURAN GARDU'!$A:$BS,46,0)</f>
        <v>#N/A</v>
      </c>
      <c r="AX1142" s="21" t="e">
        <f t="shared" si="587"/>
        <v>#N/A</v>
      </c>
      <c r="AY1142" s="20" t="e">
        <f>VLOOKUP($D1142,'DATA PENGUKURAN GARDU'!$A:$BS,46,0)</f>
        <v>#N/A</v>
      </c>
      <c r="AZ1142" s="20" t="e">
        <f>VLOOKUP($D1142,'DATA PENGUKURAN GARDU'!$A:$BS,53,0)</f>
        <v>#N/A</v>
      </c>
      <c r="BA1142" s="20" t="e">
        <f>VLOOKUP($D1142,'DATA PENGUKURAN GARDU'!$A:$BS,54,0)</f>
        <v>#N/A</v>
      </c>
      <c r="BB1142" s="17" t="e">
        <f>VLOOKUP($E1142,'DATA PENGUKURAN GARDU'!$A:$BS,42,0)</f>
        <v>#N/A</v>
      </c>
      <c r="BC1142" s="23" t="e">
        <f t="shared" si="588"/>
        <v>#N/A</v>
      </c>
      <c r="BD1142" s="17" t="e">
        <f>VLOOKUP($E1142,'DATA PENGUKURAN GARDU'!$A:$BS,44,0)</f>
        <v>#N/A</v>
      </c>
      <c r="BE1142" s="23" t="e">
        <f t="shared" si="589"/>
        <v>#N/A</v>
      </c>
      <c r="BF1142" s="17" t="e">
        <f>VLOOKUP($E1142,'DATA PENGUKURAN GARDU'!$A:$BS,46,0)</f>
        <v>#N/A</v>
      </c>
      <c r="BG1142" s="23" t="e">
        <f t="shared" si="590"/>
        <v>#N/A</v>
      </c>
      <c r="BH1142" s="17" t="e">
        <f>VLOOKUP($E1142,'DATA PENGUKURAN GARDU'!$A:$BS,46,0)</f>
        <v>#N/A</v>
      </c>
      <c r="BI1142" s="17" t="e">
        <f>VLOOKUP($E1142,'DATA PENGUKURAN GARDU'!$A:$BS,53,0)</f>
        <v>#N/A</v>
      </c>
      <c r="BJ1142" s="17" t="e">
        <f>VLOOKUP($E1142,'DATA PENGUKURAN GARDU'!$A:$BS,54,0)</f>
        <v>#N/A</v>
      </c>
      <c r="BK1142" s="20" t="e">
        <f t="shared" si="591"/>
        <v>#N/A</v>
      </c>
      <c r="BL1142" s="20" t="e">
        <f t="shared" si="592"/>
        <v>#N/A</v>
      </c>
      <c r="BM1142" s="20" t="e">
        <f t="shared" si="593"/>
        <v>#N/A</v>
      </c>
      <c r="BN1142" s="25" t="e">
        <f t="shared" si="594"/>
        <v>#N/A</v>
      </c>
      <c r="BO1142" s="26" t="str">
        <f t="shared" si="595"/>
        <v>0</v>
      </c>
      <c r="BP1142" s="21" t="e">
        <f t="shared" si="596"/>
        <v>#VALUE!</v>
      </c>
      <c r="BQ1142" s="20" t="e">
        <f t="shared" si="597"/>
        <v>#N/A</v>
      </c>
      <c r="BR1142" s="20" t="e">
        <v>#N/A</v>
      </c>
      <c r="BS1142" s="9" t="e">
        <v>#N/A</v>
      </c>
      <c r="BT1142" s="2" t="e">
        <f t="shared" si="598"/>
        <v>#VALUE!</v>
      </c>
      <c r="BU1142" s="2" t="e">
        <f t="shared" si="566"/>
        <v>#N/A</v>
      </c>
      <c r="BV1142" s="2" t="e">
        <f t="shared" si="567"/>
        <v>#N/A</v>
      </c>
    </row>
    <row r="1143" s="2" customFormat="1" ht="22.95" customHeight="1" spans="1:74">
      <c r="A1143" s="9" t="str">
        <f t="shared" si="568"/>
        <v>M 49Induk</v>
      </c>
      <c r="B1143" s="9" t="str">
        <f t="shared" si="569"/>
        <v>M 49jurusan 1</v>
      </c>
      <c r="C1143" s="9" t="str">
        <f t="shared" si="570"/>
        <v>M 49jurusan 2</v>
      </c>
      <c r="D1143" s="9" t="str">
        <f t="shared" si="571"/>
        <v>M 49jurusan 3</v>
      </c>
      <c r="E1143" s="9" t="str">
        <f t="shared" si="572"/>
        <v>M 49jurusan 4</v>
      </c>
      <c r="F1143" s="10" t="s">
        <v>131</v>
      </c>
      <c r="G1143" s="10" t="s">
        <v>131</v>
      </c>
      <c r="H1143" s="10" t="s">
        <v>1381</v>
      </c>
      <c r="I1143" s="10">
        <v>0.58553</v>
      </c>
      <c r="J1143" s="10">
        <v>124.01259</v>
      </c>
      <c r="K1143" s="10" t="s">
        <v>7465</v>
      </c>
      <c r="L1143" s="10" t="s">
        <v>7465</v>
      </c>
      <c r="M1143" s="10" t="s">
        <v>7465</v>
      </c>
      <c r="N1143" s="14">
        <f t="shared" si="573"/>
        <v>0</v>
      </c>
      <c r="O1143" s="15" t="e">
        <f t="shared" si="574"/>
        <v>#VALUE!</v>
      </c>
      <c r="P1143" s="15" t="e">
        <f t="shared" si="575"/>
        <v>#VALUE!</v>
      </c>
      <c r="Q1143" s="17" t="e">
        <f>VLOOKUP($A1143,'DATA PENGUKURAN GARDU'!$A:$BS,42,0)</f>
        <v>#N/A</v>
      </c>
      <c r="R1143" s="18" t="e">
        <f t="shared" si="576"/>
        <v>#N/A</v>
      </c>
      <c r="S1143" s="17" t="e">
        <f>VLOOKUP($A1143,'DATA PENGUKURAN GARDU'!$A:$BS,44,0)</f>
        <v>#N/A</v>
      </c>
      <c r="T1143" s="18" t="e">
        <f t="shared" si="577"/>
        <v>#N/A</v>
      </c>
      <c r="U1143" s="17" t="e">
        <f>VLOOKUP($A1143,'DATA PENGUKURAN GARDU'!$A:$BS,46,0)</f>
        <v>#N/A</v>
      </c>
      <c r="V1143" s="18" t="e">
        <f t="shared" si="578"/>
        <v>#N/A</v>
      </c>
      <c r="W1143" s="17" t="e">
        <f>VLOOKUP($A1143,'DATA PENGUKURAN GARDU'!$A:$BS,48,0)</f>
        <v>#N/A</v>
      </c>
      <c r="X1143" s="17" t="e">
        <f>VLOOKUP($A1143,'DATA PENGUKURAN GARDU'!$A:$BS,53,0)</f>
        <v>#N/A</v>
      </c>
      <c r="Y1143" s="17" t="e">
        <f>VLOOKUP($A1143,'DATA PENGUKURAN GARDU'!$A:$BS,54,0)</f>
        <v>#N/A</v>
      </c>
      <c r="Z1143" s="17" t="e">
        <f>VLOOKUP($A1143,'DATA PENGUKURAN GARDU'!$A:$BS,55,0)</f>
        <v>#N/A</v>
      </c>
      <c r="AA1143" s="20" t="e">
        <f>VLOOKUP($B1143,'DATA PENGUKURAN GARDU'!$A:$BS,42,0)</f>
        <v>#N/A</v>
      </c>
      <c r="AB1143" s="21" t="e">
        <f t="shared" si="579"/>
        <v>#N/A</v>
      </c>
      <c r="AC1143" s="20" t="e">
        <f>VLOOKUP($B1143,'DATA PENGUKURAN GARDU'!$A:$BS,44,0)</f>
        <v>#N/A</v>
      </c>
      <c r="AD1143" s="21" t="e">
        <f t="shared" si="580"/>
        <v>#N/A</v>
      </c>
      <c r="AE1143" s="20" t="e">
        <f>VLOOKUP($B1143,'DATA PENGUKURAN GARDU'!$A:$BS,46,0)</f>
        <v>#N/A</v>
      </c>
      <c r="AF1143" s="21" t="e">
        <f t="shared" si="581"/>
        <v>#N/A</v>
      </c>
      <c r="AG1143" s="20" t="e">
        <f>VLOOKUP($B1143,'DATA PENGUKURAN GARDU'!$A:$BS,46,0)</f>
        <v>#N/A</v>
      </c>
      <c r="AH1143" s="20" t="e">
        <f>VLOOKUP($B1143,'DATA PENGUKURAN GARDU'!$A:$BS,53,0)</f>
        <v>#N/A</v>
      </c>
      <c r="AI1143" s="20" t="e">
        <f>VLOOKUP($B1143,'DATA PENGUKURAN GARDU'!$A:$BS,54,0)</f>
        <v>#N/A</v>
      </c>
      <c r="AJ1143" s="17" t="e">
        <f>VLOOKUP($C1143,'DATA PENGUKURAN GARDU'!$A:$BS,42,0)</f>
        <v>#N/A</v>
      </c>
      <c r="AK1143" s="23" t="e">
        <f t="shared" si="582"/>
        <v>#N/A</v>
      </c>
      <c r="AL1143" s="17" t="e">
        <f>VLOOKUP($C1143,'DATA PENGUKURAN GARDU'!$A:$BS,44,0)</f>
        <v>#N/A</v>
      </c>
      <c r="AM1143" s="23" t="e">
        <f t="shared" si="583"/>
        <v>#N/A</v>
      </c>
      <c r="AN1143" s="17" t="e">
        <f>VLOOKUP($C1143,'DATA PENGUKURAN GARDU'!$A:$BS,46,0)</f>
        <v>#N/A</v>
      </c>
      <c r="AO1143" s="23" t="e">
        <f t="shared" si="584"/>
        <v>#N/A</v>
      </c>
      <c r="AP1143" s="17" t="e">
        <f>VLOOKUP($C1143,'DATA PENGUKURAN GARDU'!$A:$BS,46,0)</f>
        <v>#N/A</v>
      </c>
      <c r="AQ1143" s="17" t="e">
        <f>VLOOKUP($C1143,'DATA PENGUKURAN GARDU'!$A:$BS,53,0)</f>
        <v>#N/A</v>
      </c>
      <c r="AR1143" s="17" t="e">
        <f>VLOOKUP($C1143,'DATA PENGUKURAN GARDU'!$A:$BS,54,0)</f>
        <v>#N/A</v>
      </c>
      <c r="AS1143" s="20" t="e">
        <f>VLOOKUP($D1143,'DATA PENGUKURAN GARDU'!$A:$BS,42,0)</f>
        <v>#N/A</v>
      </c>
      <c r="AT1143" s="21" t="e">
        <f t="shared" si="585"/>
        <v>#N/A</v>
      </c>
      <c r="AU1143" s="20" t="e">
        <f>VLOOKUP($D1143,'DATA PENGUKURAN GARDU'!$A:$BS,44,0)</f>
        <v>#N/A</v>
      </c>
      <c r="AV1143" s="21" t="e">
        <f t="shared" si="586"/>
        <v>#N/A</v>
      </c>
      <c r="AW1143" s="20" t="e">
        <f>VLOOKUP($D1143,'DATA PENGUKURAN GARDU'!$A:$BS,46,0)</f>
        <v>#N/A</v>
      </c>
      <c r="AX1143" s="21" t="e">
        <f t="shared" si="587"/>
        <v>#N/A</v>
      </c>
      <c r="AY1143" s="20" t="e">
        <f>VLOOKUP($D1143,'DATA PENGUKURAN GARDU'!$A:$BS,46,0)</f>
        <v>#N/A</v>
      </c>
      <c r="AZ1143" s="20" t="e">
        <f>VLOOKUP($D1143,'DATA PENGUKURAN GARDU'!$A:$BS,53,0)</f>
        <v>#N/A</v>
      </c>
      <c r="BA1143" s="20" t="e">
        <f>VLOOKUP($D1143,'DATA PENGUKURAN GARDU'!$A:$BS,54,0)</f>
        <v>#N/A</v>
      </c>
      <c r="BB1143" s="17" t="e">
        <f>VLOOKUP($E1143,'DATA PENGUKURAN GARDU'!$A:$BS,42,0)</f>
        <v>#N/A</v>
      </c>
      <c r="BC1143" s="23" t="e">
        <f t="shared" si="588"/>
        <v>#N/A</v>
      </c>
      <c r="BD1143" s="17" t="e">
        <f>VLOOKUP($E1143,'DATA PENGUKURAN GARDU'!$A:$BS,44,0)</f>
        <v>#N/A</v>
      </c>
      <c r="BE1143" s="23" t="e">
        <f t="shared" si="589"/>
        <v>#N/A</v>
      </c>
      <c r="BF1143" s="17" t="e">
        <f>VLOOKUP($E1143,'DATA PENGUKURAN GARDU'!$A:$BS,46,0)</f>
        <v>#N/A</v>
      </c>
      <c r="BG1143" s="23" t="e">
        <f t="shared" si="590"/>
        <v>#N/A</v>
      </c>
      <c r="BH1143" s="17" t="e">
        <f>VLOOKUP($E1143,'DATA PENGUKURAN GARDU'!$A:$BS,46,0)</f>
        <v>#N/A</v>
      </c>
      <c r="BI1143" s="17" t="e">
        <f>VLOOKUP($E1143,'DATA PENGUKURAN GARDU'!$A:$BS,53,0)</f>
        <v>#N/A</v>
      </c>
      <c r="BJ1143" s="17" t="e">
        <f>VLOOKUP($E1143,'DATA PENGUKURAN GARDU'!$A:$BS,54,0)</f>
        <v>#N/A</v>
      </c>
      <c r="BK1143" s="20" t="e">
        <f t="shared" si="591"/>
        <v>#N/A</v>
      </c>
      <c r="BL1143" s="20" t="e">
        <f t="shared" si="592"/>
        <v>#N/A</v>
      </c>
      <c r="BM1143" s="20" t="e">
        <f t="shared" si="593"/>
        <v>#N/A</v>
      </c>
      <c r="BN1143" s="25" t="e">
        <f t="shared" si="594"/>
        <v>#N/A</v>
      </c>
      <c r="BO1143" s="26" t="str">
        <f t="shared" si="595"/>
        <v>0</v>
      </c>
      <c r="BP1143" s="21" t="e">
        <f t="shared" si="596"/>
        <v>#VALUE!</v>
      </c>
      <c r="BQ1143" s="20" t="e">
        <f t="shared" si="597"/>
        <v>#N/A</v>
      </c>
      <c r="BR1143" s="20" t="e">
        <v>#N/A</v>
      </c>
      <c r="BS1143" s="9" t="e">
        <v>#N/A</v>
      </c>
      <c r="BT1143" s="2" t="e">
        <f t="shared" si="598"/>
        <v>#VALUE!</v>
      </c>
      <c r="BU1143" s="2" t="e">
        <f t="shared" si="566"/>
        <v>#N/A</v>
      </c>
      <c r="BV1143" s="2" t="e">
        <f t="shared" si="567"/>
        <v>#N/A</v>
      </c>
    </row>
    <row r="1144" s="2" customFormat="1" ht="22.95" customHeight="1" spans="1:74">
      <c r="A1144" s="9" t="str">
        <f t="shared" si="568"/>
        <v>M 135Induk</v>
      </c>
      <c r="B1144" s="9" t="str">
        <f t="shared" si="569"/>
        <v>M 135jurusan 1</v>
      </c>
      <c r="C1144" s="9" t="str">
        <f t="shared" si="570"/>
        <v>M 135jurusan 2</v>
      </c>
      <c r="D1144" s="9" t="str">
        <f t="shared" si="571"/>
        <v>M 135jurusan 3</v>
      </c>
      <c r="E1144" s="9" t="str">
        <f t="shared" si="572"/>
        <v>M 135jurusan 4</v>
      </c>
      <c r="F1144" s="10" t="s">
        <v>131</v>
      </c>
      <c r="G1144" s="10" t="s">
        <v>131</v>
      </c>
      <c r="H1144" s="10" t="s">
        <v>1382</v>
      </c>
      <c r="I1144" s="10">
        <v>0.55384</v>
      </c>
      <c r="J1144" s="10">
        <v>124.02678</v>
      </c>
      <c r="K1144" s="10" t="s">
        <v>7465</v>
      </c>
      <c r="L1144" s="10" t="s">
        <v>7465</v>
      </c>
      <c r="M1144" s="10" t="s">
        <v>7465</v>
      </c>
      <c r="N1144" s="14">
        <f t="shared" si="573"/>
        <v>0</v>
      </c>
      <c r="O1144" s="15" t="e">
        <f t="shared" si="574"/>
        <v>#VALUE!</v>
      </c>
      <c r="P1144" s="15" t="e">
        <f t="shared" si="575"/>
        <v>#VALUE!</v>
      </c>
      <c r="Q1144" s="17" t="e">
        <f>VLOOKUP($A1144,'DATA PENGUKURAN GARDU'!$A:$BS,42,0)</f>
        <v>#N/A</v>
      </c>
      <c r="R1144" s="18" t="e">
        <f t="shared" si="576"/>
        <v>#N/A</v>
      </c>
      <c r="S1144" s="17" t="e">
        <f>VLOOKUP($A1144,'DATA PENGUKURAN GARDU'!$A:$BS,44,0)</f>
        <v>#N/A</v>
      </c>
      <c r="T1144" s="18" t="e">
        <f t="shared" si="577"/>
        <v>#N/A</v>
      </c>
      <c r="U1144" s="17" t="e">
        <f>VLOOKUP($A1144,'DATA PENGUKURAN GARDU'!$A:$BS,46,0)</f>
        <v>#N/A</v>
      </c>
      <c r="V1144" s="18" t="e">
        <f t="shared" si="578"/>
        <v>#N/A</v>
      </c>
      <c r="W1144" s="17" t="e">
        <f>VLOOKUP($A1144,'DATA PENGUKURAN GARDU'!$A:$BS,48,0)</f>
        <v>#N/A</v>
      </c>
      <c r="X1144" s="17" t="e">
        <f>VLOOKUP($A1144,'DATA PENGUKURAN GARDU'!$A:$BS,53,0)</f>
        <v>#N/A</v>
      </c>
      <c r="Y1144" s="17" t="e">
        <f>VLOOKUP($A1144,'DATA PENGUKURAN GARDU'!$A:$BS,54,0)</f>
        <v>#N/A</v>
      </c>
      <c r="Z1144" s="17" t="e">
        <f>VLOOKUP($A1144,'DATA PENGUKURAN GARDU'!$A:$BS,55,0)</f>
        <v>#N/A</v>
      </c>
      <c r="AA1144" s="20" t="e">
        <f>VLOOKUP($B1144,'DATA PENGUKURAN GARDU'!$A:$BS,42,0)</f>
        <v>#N/A</v>
      </c>
      <c r="AB1144" s="21" t="e">
        <f t="shared" si="579"/>
        <v>#N/A</v>
      </c>
      <c r="AC1144" s="20" t="e">
        <f>VLOOKUP($B1144,'DATA PENGUKURAN GARDU'!$A:$BS,44,0)</f>
        <v>#N/A</v>
      </c>
      <c r="AD1144" s="21" t="e">
        <f t="shared" si="580"/>
        <v>#N/A</v>
      </c>
      <c r="AE1144" s="20" t="e">
        <f>VLOOKUP($B1144,'DATA PENGUKURAN GARDU'!$A:$BS,46,0)</f>
        <v>#N/A</v>
      </c>
      <c r="AF1144" s="21" t="e">
        <f t="shared" si="581"/>
        <v>#N/A</v>
      </c>
      <c r="AG1144" s="20" t="e">
        <f>VLOOKUP($B1144,'DATA PENGUKURAN GARDU'!$A:$BS,46,0)</f>
        <v>#N/A</v>
      </c>
      <c r="AH1144" s="20" t="e">
        <f>VLOOKUP($B1144,'DATA PENGUKURAN GARDU'!$A:$BS,53,0)</f>
        <v>#N/A</v>
      </c>
      <c r="AI1144" s="20" t="e">
        <f>VLOOKUP($B1144,'DATA PENGUKURAN GARDU'!$A:$BS,54,0)</f>
        <v>#N/A</v>
      </c>
      <c r="AJ1144" s="17" t="e">
        <f>VLOOKUP($C1144,'DATA PENGUKURAN GARDU'!$A:$BS,42,0)</f>
        <v>#N/A</v>
      </c>
      <c r="AK1144" s="23" t="e">
        <f t="shared" si="582"/>
        <v>#N/A</v>
      </c>
      <c r="AL1144" s="17" t="e">
        <f>VLOOKUP($C1144,'DATA PENGUKURAN GARDU'!$A:$BS,44,0)</f>
        <v>#N/A</v>
      </c>
      <c r="AM1144" s="23" t="e">
        <f t="shared" si="583"/>
        <v>#N/A</v>
      </c>
      <c r="AN1144" s="17" t="e">
        <f>VLOOKUP($C1144,'DATA PENGUKURAN GARDU'!$A:$BS,46,0)</f>
        <v>#N/A</v>
      </c>
      <c r="AO1144" s="23" t="e">
        <f t="shared" si="584"/>
        <v>#N/A</v>
      </c>
      <c r="AP1144" s="17" t="e">
        <f>VLOOKUP($C1144,'DATA PENGUKURAN GARDU'!$A:$BS,46,0)</f>
        <v>#N/A</v>
      </c>
      <c r="AQ1144" s="17" t="e">
        <f>VLOOKUP($C1144,'DATA PENGUKURAN GARDU'!$A:$BS,53,0)</f>
        <v>#N/A</v>
      </c>
      <c r="AR1144" s="17" t="e">
        <f>VLOOKUP($C1144,'DATA PENGUKURAN GARDU'!$A:$BS,54,0)</f>
        <v>#N/A</v>
      </c>
      <c r="AS1144" s="20" t="e">
        <f>VLOOKUP($D1144,'DATA PENGUKURAN GARDU'!$A:$BS,42,0)</f>
        <v>#N/A</v>
      </c>
      <c r="AT1144" s="21" t="e">
        <f t="shared" si="585"/>
        <v>#N/A</v>
      </c>
      <c r="AU1144" s="20" t="e">
        <f>VLOOKUP($D1144,'DATA PENGUKURAN GARDU'!$A:$BS,44,0)</f>
        <v>#N/A</v>
      </c>
      <c r="AV1144" s="21" t="e">
        <f t="shared" si="586"/>
        <v>#N/A</v>
      </c>
      <c r="AW1144" s="20" t="e">
        <f>VLOOKUP($D1144,'DATA PENGUKURAN GARDU'!$A:$BS,46,0)</f>
        <v>#N/A</v>
      </c>
      <c r="AX1144" s="21" t="e">
        <f t="shared" si="587"/>
        <v>#N/A</v>
      </c>
      <c r="AY1144" s="20" t="e">
        <f>VLOOKUP($D1144,'DATA PENGUKURAN GARDU'!$A:$BS,46,0)</f>
        <v>#N/A</v>
      </c>
      <c r="AZ1144" s="20" t="e">
        <f>VLOOKUP($D1144,'DATA PENGUKURAN GARDU'!$A:$BS,53,0)</f>
        <v>#N/A</v>
      </c>
      <c r="BA1144" s="20" t="e">
        <f>VLOOKUP($D1144,'DATA PENGUKURAN GARDU'!$A:$BS,54,0)</f>
        <v>#N/A</v>
      </c>
      <c r="BB1144" s="17" t="e">
        <f>VLOOKUP($E1144,'DATA PENGUKURAN GARDU'!$A:$BS,42,0)</f>
        <v>#N/A</v>
      </c>
      <c r="BC1144" s="23" t="e">
        <f t="shared" si="588"/>
        <v>#N/A</v>
      </c>
      <c r="BD1144" s="17" t="e">
        <f>VLOOKUP($E1144,'DATA PENGUKURAN GARDU'!$A:$BS,44,0)</f>
        <v>#N/A</v>
      </c>
      <c r="BE1144" s="23" t="e">
        <f t="shared" si="589"/>
        <v>#N/A</v>
      </c>
      <c r="BF1144" s="17" t="e">
        <f>VLOOKUP($E1144,'DATA PENGUKURAN GARDU'!$A:$BS,46,0)</f>
        <v>#N/A</v>
      </c>
      <c r="BG1144" s="23" t="e">
        <f t="shared" si="590"/>
        <v>#N/A</v>
      </c>
      <c r="BH1144" s="17" t="e">
        <f>VLOOKUP($E1144,'DATA PENGUKURAN GARDU'!$A:$BS,46,0)</f>
        <v>#N/A</v>
      </c>
      <c r="BI1144" s="17" t="e">
        <f>VLOOKUP($E1144,'DATA PENGUKURAN GARDU'!$A:$BS,53,0)</f>
        <v>#N/A</v>
      </c>
      <c r="BJ1144" s="17" t="e">
        <f>VLOOKUP($E1144,'DATA PENGUKURAN GARDU'!$A:$BS,54,0)</f>
        <v>#N/A</v>
      </c>
      <c r="BK1144" s="20" t="e">
        <f t="shared" si="591"/>
        <v>#N/A</v>
      </c>
      <c r="BL1144" s="20" t="e">
        <f t="shared" si="592"/>
        <v>#N/A</v>
      </c>
      <c r="BM1144" s="20" t="e">
        <f t="shared" si="593"/>
        <v>#N/A</v>
      </c>
      <c r="BN1144" s="25" t="e">
        <f t="shared" si="594"/>
        <v>#N/A</v>
      </c>
      <c r="BO1144" s="26" t="str">
        <f t="shared" si="595"/>
        <v>0</v>
      </c>
      <c r="BP1144" s="21" t="e">
        <f t="shared" si="596"/>
        <v>#VALUE!</v>
      </c>
      <c r="BQ1144" s="20" t="e">
        <f t="shared" si="597"/>
        <v>#N/A</v>
      </c>
      <c r="BR1144" s="20" t="e">
        <v>#N/A</v>
      </c>
      <c r="BS1144" s="9" t="e">
        <v>#N/A</v>
      </c>
      <c r="BT1144" s="2" t="e">
        <f t="shared" si="598"/>
        <v>#VALUE!</v>
      </c>
      <c r="BU1144" s="2" t="e">
        <f t="shared" si="566"/>
        <v>#N/A</v>
      </c>
      <c r="BV1144" s="2" t="e">
        <f t="shared" si="567"/>
        <v>#N/A</v>
      </c>
    </row>
    <row r="1145" s="2" customFormat="1" ht="22.95" customHeight="1" spans="1:74">
      <c r="A1145" s="9" t="str">
        <f t="shared" si="568"/>
        <v>L-045Induk</v>
      </c>
      <c r="B1145" s="9" t="str">
        <f t="shared" si="569"/>
        <v>L-045jurusan 1</v>
      </c>
      <c r="C1145" s="9" t="str">
        <f t="shared" si="570"/>
        <v>L-045jurusan 2</v>
      </c>
      <c r="D1145" s="9" t="str">
        <f t="shared" si="571"/>
        <v>L-045jurusan 3</v>
      </c>
      <c r="E1145" s="9" t="str">
        <f t="shared" si="572"/>
        <v>L-045jurusan 4</v>
      </c>
      <c r="F1145" s="10" t="s">
        <v>472</v>
      </c>
      <c r="G1145" s="10" t="s">
        <v>22</v>
      </c>
      <c r="H1145" s="10" t="s">
        <v>1383</v>
      </c>
      <c r="I1145" s="10">
        <v>0.31401</v>
      </c>
      <c r="J1145" s="10">
        <v>123.78533</v>
      </c>
      <c r="K1145" s="10" t="s">
        <v>7465</v>
      </c>
      <c r="L1145" s="10" t="s">
        <v>7465</v>
      </c>
      <c r="M1145" s="10" t="s">
        <v>7465</v>
      </c>
      <c r="N1145" s="14">
        <f t="shared" si="573"/>
        <v>0</v>
      </c>
      <c r="O1145" s="15" t="e">
        <f t="shared" si="574"/>
        <v>#VALUE!</v>
      </c>
      <c r="P1145" s="15" t="e">
        <f t="shared" si="575"/>
        <v>#VALUE!</v>
      </c>
      <c r="Q1145" s="17" t="e">
        <f>VLOOKUP($A1145,'DATA PENGUKURAN GARDU'!$A:$BS,42,0)</f>
        <v>#N/A</v>
      </c>
      <c r="R1145" s="18" t="e">
        <f t="shared" si="576"/>
        <v>#N/A</v>
      </c>
      <c r="S1145" s="17" t="e">
        <f>VLOOKUP($A1145,'DATA PENGUKURAN GARDU'!$A:$BS,44,0)</f>
        <v>#N/A</v>
      </c>
      <c r="T1145" s="18" t="e">
        <f t="shared" si="577"/>
        <v>#N/A</v>
      </c>
      <c r="U1145" s="17" t="e">
        <f>VLOOKUP($A1145,'DATA PENGUKURAN GARDU'!$A:$BS,46,0)</f>
        <v>#N/A</v>
      </c>
      <c r="V1145" s="18" t="e">
        <f t="shared" si="578"/>
        <v>#N/A</v>
      </c>
      <c r="W1145" s="17" t="e">
        <f>VLOOKUP($A1145,'DATA PENGUKURAN GARDU'!$A:$BS,48,0)</f>
        <v>#N/A</v>
      </c>
      <c r="X1145" s="17" t="e">
        <f>VLOOKUP($A1145,'DATA PENGUKURAN GARDU'!$A:$BS,53,0)</f>
        <v>#N/A</v>
      </c>
      <c r="Y1145" s="17" t="e">
        <f>VLOOKUP($A1145,'DATA PENGUKURAN GARDU'!$A:$BS,54,0)</f>
        <v>#N/A</v>
      </c>
      <c r="Z1145" s="17" t="e">
        <f>VLOOKUP($A1145,'DATA PENGUKURAN GARDU'!$A:$BS,55,0)</f>
        <v>#N/A</v>
      </c>
      <c r="AA1145" s="20" t="e">
        <f>VLOOKUP($B1145,'DATA PENGUKURAN GARDU'!$A:$BS,42,0)</f>
        <v>#N/A</v>
      </c>
      <c r="AB1145" s="21" t="e">
        <f t="shared" si="579"/>
        <v>#N/A</v>
      </c>
      <c r="AC1145" s="20" t="e">
        <f>VLOOKUP($B1145,'DATA PENGUKURAN GARDU'!$A:$BS,44,0)</f>
        <v>#N/A</v>
      </c>
      <c r="AD1145" s="21" t="e">
        <f t="shared" si="580"/>
        <v>#N/A</v>
      </c>
      <c r="AE1145" s="20" t="e">
        <f>VLOOKUP($B1145,'DATA PENGUKURAN GARDU'!$A:$BS,46,0)</f>
        <v>#N/A</v>
      </c>
      <c r="AF1145" s="21" t="e">
        <f t="shared" si="581"/>
        <v>#N/A</v>
      </c>
      <c r="AG1145" s="20" t="e">
        <f>VLOOKUP($B1145,'DATA PENGUKURAN GARDU'!$A:$BS,46,0)</f>
        <v>#N/A</v>
      </c>
      <c r="AH1145" s="20" t="e">
        <f>VLOOKUP($B1145,'DATA PENGUKURAN GARDU'!$A:$BS,53,0)</f>
        <v>#N/A</v>
      </c>
      <c r="AI1145" s="20" t="e">
        <f>VLOOKUP($B1145,'DATA PENGUKURAN GARDU'!$A:$BS,54,0)</f>
        <v>#N/A</v>
      </c>
      <c r="AJ1145" s="17" t="e">
        <f>VLOOKUP($C1145,'DATA PENGUKURAN GARDU'!$A:$BS,42,0)</f>
        <v>#N/A</v>
      </c>
      <c r="AK1145" s="23" t="e">
        <f t="shared" si="582"/>
        <v>#N/A</v>
      </c>
      <c r="AL1145" s="17" t="e">
        <f>VLOOKUP($C1145,'DATA PENGUKURAN GARDU'!$A:$BS,44,0)</f>
        <v>#N/A</v>
      </c>
      <c r="AM1145" s="23" t="e">
        <f t="shared" si="583"/>
        <v>#N/A</v>
      </c>
      <c r="AN1145" s="17" t="e">
        <f>VLOOKUP($C1145,'DATA PENGUKURAN GARDU'!$A:$BS,46,0)</f>
        <v>#N/A</v>
      </c>
      <c r="AO1145" s="23" t="e">
        <f t="shared" si="584"/>
        <v>#N/A</v>
      </c>
      <c r="AP1145" s="17" t="e">
        <f>VLOOKUP($C1145,'DATA PENGUKURAN GARDU'!$A:$BS,46,0)</f>
        <v>#N/A</v>
      </c>
      <c r="AQ1145" s="17" t="e">
        <f>VLOOKUP($C1145,'DATA PENGUKURAN GARDU'!$A:$BS,53,0)</f>
        <v>#N/A</v>
      </c>
      <c r="AR1145" s="17" t="e">
        <f>VLOOKUP($C1145,'DATA PENGUKURAN GARDU'!$A:$BS,54,0)</f>
        <v>#N/A</v>
      </c>
      <c r="AS1145" s="20" t="e">
        <f>VLOOKUP($D1145,'DATA PENGUKURAN GARDU'!$A:$BS,42,0)</f>
        <v>#N/A</v>
      </c>
      <c r="AT1145" s="21" t="e">
        <f t="shared" si="585"/>
        <v>#N/A</v>
      </c>
      <c r="AU1145" s="20" t="e">
        <f>VLOOKUP($D1145,'DATA PENGUKURAN GARDU'!$A:$BS,44,0)</f>
        <v>#N/A</v>
      </c>
      <c r="AV1145" s="21" t="e">
        <f t="shared" si="586"/>
        <v>#N/A</v>
      </c>
      <c r="AW1145" s="20" t="e">
        <f>VLOOKUP($D1145,'DATA PENGUKURAN GARDU'!$A:$BS,46,0)</f>
        <v>#N/A</v>
      </c>
      <c r="AX1145" s="21" t="e">
        <f t="shared" si="587"/>
        <v>#N/A</v>
      </c>
      <c r="AY1145" s="20" t="e">
        <f>VLOOKUP($D1145,'DATA PENGUKURAN GARDU'!$A:$BS,46,0)</f>
        <v>#N/A</v>
      </c>
      <c r="AZ1145" s="20" t="e">
        <f>VLOOKUP($D1145,'DATA PENGUKURAN GARDU'!$A:$BS,53,0)</f>
        <v>#N/A</v>
      </c>
      <c r="BA1145" s="20" t="e">
        <f>VLOOKUP($D1145,'DATA PENGUKURAN GARDU'!$A:$BS,54,0)</f>
        <v>#N/A</v>
      </c>
      <c r="BB1145" s="17" t="e">
        <f>VLOOKUP($E1145,'DATA PENGUKURAN GARDU'!$A:$BS,42,0)</f>
        <v>#N/A</v>
      </c>
      <c r="BC1145" s="23" t="e">
        <f t="shared" si="588"/>
        <v>#N/A</v>
      </c>
      <c r="BD1145" s="17" t="e">
        <f>VLOOKUP($E1145,'DATA PENGUKURAN GARDU'!$A:$BS,44,0)</f>
        <v>#N/A</v>
      </c>
      <c r="BE1145" s="23" t="e">
        <f t="shared" si="589"/>
        <v>#N/A</v>
      </c>
      <c r="BF1145" s="17" t="e">
        <f>VLOOKUP($E1145,'DATA PENGUKURAN GARDU'!$A:$BS,46,0)</f>
        <v>#N/A</v>
      </c>
      <c r="BG1145" s="23" t="e">
        <f t="shared" si="590"/>
        <v>#N/A</v>
      </c>
      <c r="BH1145" s="17" t="e">
        <f>VLOOKUP($E1145,'DATA PENGUKURAN GARDU'!$A:$BS,46,0)</f>
        <v>#N/A</v>
      </c>
      <c r="BI1145" s="17" t="e">
        <f>VLOOKUP($E1145,'DATA PENGUKURAN GARDU'!$A:$BS,53,0)</f>
        <v>#N/A</v>
      </c>
      <c r="BJ1145" s="17" t="e">
        <f>VLOOKUP($E1145,'DATA PENGUKURAN GARDU'!$A:$BS,54,0)</f>
        <v>#N/A</v>
      </c>
      <c r="BK1145" s="20" t="e">
        <f t="shared" si="591"/>
        <v>#N/A</v>
      </c>
      <c r="BL1145" s="20" t="e">
        <f t="shared" si="592"/>
        <v>#N/A</v>
      </c>
      <c r="BM1145" s="20" t="e">
        <f t="shared" si="593"/>
        <v>#N/A</v>
      </c>
      <c r="BN1145" s="25" t="e">
        <f t="shared" si="594"/>
        <v>#N/A</v>
      </c>
      <c r="BO1145" s="26" t="str">
        <f t="shared" si="595"/>
        <v>0</v>
      </c>
      <c r="BP1145" s="21" t="e">
        <f t="shared" si="596"/>
        <v>#VALUE!</v>
      </c>
      <c r="BQ1145" s="20" t="e">
        <f t="shared" si="597"/>
        <v>#N/A</v>
      </c>
      <c r="BR1145" s="20" t="e">
        <v>#N/A</v>
      </c>
      <c r="BS1145" s="9" t="e">
        <v>#N/A</v>
      </c>
      <c r="BT1145" s="2" t="e">
        <f t="shared" si="598"/>
        <v>#VALUE!</v>
      </c>
      <c r="BU1145" s="2" t="e">
        <f t="shared" si="566"/>
        <v>#N/A</v>
      </c>
      <c r="BV1145" s="2" t="e">
        <f t="shared" si="567"/>
        <v>#N/A</v>
      </c>
    </row>
    <row r="1146" s="2" customFormat="1" ht="22.95" customHeight="1" spans="1:74">
      <c r="A1146" s="9" t="str">
        <f t="shared" si="568"/>
        <v>BB 065Induk</v>
      </c>
      <c r="B1146" s="9" t="str">
        <f t="shared" si="569"/>
        <v>BB 065jurusan 1</v>
      </c>
      <c r="C1146" s="9" t="str">
        <f t="shared" si="570"/>
        <v>BB 065jurusan 2</v>
      </c>
      <c r="D1146" s="9" t="str">
        <f t="shared" si="571"/>
        <v>BB 065jurusan 3</v>
      </c>
      <c r="E1146" s="9" t="str">
        <f t="shared" si="572"/>
        <v>BB 065jurusan 4</v>
      </c>
      <c r="F1146" s="10" t="s">
        <v>431</v>
      </c>
      <c r="G1146" s="10" t="s">
        <v>4</v>
      </c>
      <c r="H1146" s="10" t="s">
        <v>1384</v>
      </c>
      <c r="I1146" s="10">
        <v>0.90513</v>
      </c>
      <c r="J1146" s="10">
        <v>123.3008</v>
      </c>
      <c r="K1146" s="10" t="s">
        <v>7465</v>
      </c>
      <c r="L1146" s="10" t="s">
        <v>7465</v>
      </c>
      <c r="M1146" s="10" t="s">
        <v>7465</v>
      </c>
      <c r="N1146" s="14">
        <f t="shared" si="573"/>
        <v>0</v>
      </c>
      <c r="O1146" s="15" t="e">
        <f t="shared" si="574"/>
        <v>#VALUE!</v>
      </c>
      <c r="P1146" s="15" t="e">
        <f t="shared" si="575"/>
        <v>#VALUE!</v>
      </c>
      <c r="Q1146" s="17" t="e">
        <f>VLOOKUP($A1146,'DATA PENGUKURAN GARDU'!$A:$BS,42,0)</f>
        <v>#N/A</v>
      </c>
      <c r="R1146" s="18" t="e">
        <f t="shared" si="576"/>
        <v>#N/A</v>
      </c>
      <c r="S1146" s="17" t="e">
        <f>VLOOKUP($A1146,'DATA PENGUKURAN GARDU'!$A:$BS,44,0)</f>
        <v>#N/A</v>
      </c>
      <c r="T1146" s="18" t="e">
        <f t="shared" si="577"/>
        <v>#N/A</v>
      </c>
      <c r="U1146" s="17" t="e">
        <f>VLOOKUP($A1146,'DATA PENGUKURAN GARDU'!$A:$BS,46,0)</f>
        <v>#N/A</v>
      </c>
      <c r="V1146" s="18" t="e">
        <f t="shared" si="578"/>
        <v>#N/A</v>
      </c>
      <c r="W1146" s="17" t="e">
        <f>VLOOKUP($A1146,'DATA PENGUKURAN GARDU'!$A:$BS,48,0)</f>
        <v>#N/A</v>
      </c>
      <c r="X1146" s="17" t="e">
        <f>VLOOKUP($A1146,'DATA PENGUKURAN GARDU'!$A:$BS,53,0)</f>
        <v>#N/A</v>
      </c>
      <c r="Y1146" s="17" t="e">
        <f>VLOOKUP($A1146,'DATA PENGUKURAN GARDU'!$A:$BS,54,0)</f>
        <v>#N/A</v>
      </c>
      <c r="Z1146" s="17" t="e">
        <f>VLOOKUP($A1146,'DATA PENGUKURAN GARDU'!$A:$BS,55,0)</f>
        <v>#N/A</v>
      </c>
      <c r="AA1146" s="20" t="e">
        <f>VLOOKUP($B1146,'DATA PENGUKURAN GARDU'!$A:$BS,42,0)</f>
        <v>#N/A</v>
      </c>
      <c r="AB1146" s="21" t="e">
        <f t="shared" si="579"/>
        <v>#N/A</v>
      </c>
      <c r="AC1146" s="20" t="e">
        <f>VLOOKUP($B1146,'DATA PENGUKURAN GARDU'!$A:$BS,44,0)</f>
        <v>#N/A</v>
      </c>
      <c r="AD1146" s="21" t="e">
        <f t="shared" si="580"/>
        <v>#N/A</v>
      </c>
      <c r="AE1146" s="20" t="e">
        <f>VLOOKUP($B1146,'DATA PENGUKURAN GARDU'!$A:$BS,46,0)</f>
        <v>#N/A</v>
      </c>
      <c r="AF1146" s="21" t="e">
        <f t="shared" si="581"/>
        <v>#N/A</v>
      </c>
      <c r="AG1146" s="20" t="e">
        <f>VLOOKUP($B1146,'DATA PENGUKURAN GARDU'!$A:$BS,46,0)</f>
        <v>#N/A</v>
      </c>
      <c r="AH1146" s="20" t="e">
        <f>VLOOKUP($B1146,'DATA PENGUKURAN GARDU'!$A:$BS,53,0)</f>
        <v>#N/A</v>
      </c>
      <c r="AI1146" s="20" t="e">
        <f>VLOOKUP($B1146,'DATA PENGUKURAN GARDU'!$A:$BS,54,0)</f>
        <v>#N/A</v>
      </c>
      <c r="AJ1146" s="17" t="e">
        <f>VLOOKUP($C1146,'DATA PENGUKURAN GARDU'!$A:$BS,42,0)</f>
        <v>#N/A</v>
      </c>
      <c r="AK1146" s="23" t="e">
        <f t="shared" si="582"/>
        <v>#N/A</v>
      </c>
      <c r="AL1146" s="17" t="e">
        <f>VLOOKUP($C1146,'DATA PENGUKURAN GARDU'!$A:$BS,44,0)</f>
        <v>#N/A</v>
      </c>
      <c r="AM1146" s="23" t="e">
        <f t="shared" si="583"/>
        <v>#N/A</v>
      </c>
      <c r="AN1146" s="17" t="e">
        <f>VLOOKUP($C1146,'DATA PENGUKURAN GARDU'!$A:$BS,46,0)</f>
        <v>#N/A</v>
      </c>
      <c r="AO1146" s="23" t="e">
        <f t="shared" si="584"/>
        <v>#N/A</v>
      </c>
      <c r="AP1146" s="17" t="e">
        <f>VLOOKUP($C1146,'DATA PENGUKURAN GARDU'!$A:$BS,46,0)</f>
        <v>#N/A</v>
      </c>
      <c r="AQ1146" s="17" t="e">
        <f>VLOOKUP($C1146,'DATA PENGUKURAN GARDU'!$A:$BS,53,0)</f>
        <v>#N/A</v>
      </c>
      <c r="AR1146" s="17" t="e">
        <f>VLOOKUP($C1146,'DATA PENGUKURAN GARDU'!$A:$BS,54,0)</f>
        <v>#N/A</v>
      </c>
      <c r="AS1146" s="20" t="e">
        <f>VLOOKUP($D1146,'DATA PENGUKURAN GARDU'!$A:$BS,42,0)</f>
        <v>#N/A</v>
      </c>
      <c r="AT1146" s="21" t="e">
        <f t="shared" si="585"/>
        <v>#N/A</v>
      </c>
      <c r="AU1146" s="20" t="e">
        <f>VLOOKUP($D1146,'DATA PENGUKURAN GARDU'!$A:$BS,44,0)</f>
        <v>#N/A</v>
      </c>
      <c r="AV1146" s="21" t="e">
        <f t="shared" si="586"/>
        <v>#N/A</v>
      </c>
      <c r="AW1146" s="20" t="e">
        <f>VLOOKUP($D1146,'DATA PENGUKURAN GARDU'!$A:$BS,46,0)</f>
        <v>#N/A</v>
      </c>
      <c r="AX1146" s="21" t="e">
        <f t="shared" si="587"/>
        <v>#N/A</v>
      </c>
      <c r="AY1146" s="20" t="e">
        <f>VLOOKUP($D1146,'DATA PENGUKURAN GARDU'!$A:$BS,46,0)</f>
        <v>#N/A</v>
      </c>
      <c r="AZ1146" s="20" t="e">
        <f>VLOOKUP($D1146,'DATA PENGUKURAN GARDU'!$A:$BS,53,0)</f>
        <v>#N/A</v>
      </c>
      <c r="BA1146" s="20" t="e">
        <f>VLOOKUP($D1146,'DATA PENGUKURAN GARDU'!$A:$BS,54,0)</f>
        <v>#N/A</v>
      </c>
      <c r="BB1146" s="17" t="e">
        <f>VLOOKUP($E1146,'DATA PENGUKURAN GARDU'!$A:$BS,42,0)</f>
        <v>#N/A</v>
      </c>
      <c r="BC1146" s="23" t="e">
        <f t="shared" si="588"/>
        <v>#N/A</v>
      </c>
      <c r="BD1146" s="17" t="e">
        <f>VLOOKUP($E1146,'DATA PENGUKURAN GARDU'!$A:$BS,44,0)</f>
        <v>#N/A</v>
      </c>
      <c r="BE1146" s="23" t="e">
        <f t="shared" si="589"/>
        <v>#N/A</v>
      </c>
      <c r="BF1146" s="17" t="e">
        <f>VLOOKUP($E1146,'DATA PENGUKURAN GARDU'!$A:$BS,46,0)</f>
        <v>#N/A</v>
      </c>
      <c r="BG1146" s="23" t="e">
        <f t="shared" si="590"/>
        <v>#N/A</v>
      </c>
      <c r="BH1146" s="17" t="e">
        <f>VLOOKUP($E1146,'DATA PENGUKURAN GARDU'!$A:$BS,46,0)</f>
        <v>#N/A</v>
      </c>
      <c r="BI1146" s="17" t="e">
        <f>VLOOKUP($E1146,'DATA PENGUKURAN GARDU'!$A:$BS,53,0)</f>
        <v>#N/A</v>
      </c>
      <c r="BJ1146" s="17" t="e">
        <f>VLOOKUP($E1146,'DATA PENGUKURAN GARDU'!$A:$BS,54,0)</f>
        <v>#N/A</v>
      </c>
      <c r="BK1146" s="20" t="e">
        <f t="shared" si="591"/>
        <v>#N/A</v>
      </c>
      <c r="BL1146" s="20" t="e">
        <f t="shared" si="592"/>
        <v>#N/A</v>
      </c>
      <c r="BM1146" s="20" t="e">
        <f t="shared" si="593"/>
        <v>#N/A</v>
      </c>
      <c r="BN1146" s="25" t="e">
        <f t="shared" si="594"/>
        <v>#N/A</v>
      </c>
      <c r="BO1146" s="26" t="str">
        <f t="shared" si="595"/>
        <v>0</v>
      </c>
      <c r="BP1146" s="21" t="e">
        <f t="shared" si="596"/>
        <v>#VALUE!</v>
      </c>
      <c r="BQ1146" s="20" t="e">
        <f t="shared" si="597"/>
        <v>#N/A</v>
      </c>
      <c r="BR1146" s="20" t="e">
        <v>#N/A</v>
      </c>
      <c r="BS1146" s="9" t="e">
        <v>#N/A</v>
      </c>
      <c r="BT1146" s="2" t="e">
        <f t="shared" si="598"/>
        <v>#VALUE!</v>
      </c>
      <c r="BU1146" s="2" t="e">
        <f t="shared" si="566"/>
        <v>#N/A</v>
      </c>
      <c r="BV1146" s="2" t="e">
        <f t="shared" si="567"/>
        <v>#N/A</v>
      </c>
    </row>
    <row r="1147" s="2" customFormat="1" ht="22.95" customHeight="1" spans="1:74">
      <c r="A1147" s="9" t="str">
        <f t="shared" si="568"/>
        <v>BB 066Induk</v>
      </c>
      <c r="B1147" s="9" t="str">
        <f t="shared" si="569"/>
        <v>BB 066jurusan 1</v>
      </c>
      <c r="C1147" s="9" t="str">
        <f t="shared" si="570"/>
        <v>BB 066jurusan 2</v>
      </c>
      <c r="D1147" s="9" t="str">
        <f t="shared" si="571"/>
        <v>BB 066jurusan 3</v>
      </c>
      <c r="E1147" s="9" t="str">
        <f t="shared" si="572"/>
        <v>BB 066jurusan 4</v>
      </c>
      <c r="F1147" s="10" t="s">
        <v>1385</v>
      </c>
      <c r="G1147" s="10" t="s">
        <v>4</v>
      </c>
      <c r="H1147" s="10" t="s">
        <v>1386</v>
      </c>
      <c r="I1147" s="10">
        <v>0.90068</v>
      </c>
      <c r="J1147" s="10">
        <v>123.29997</v>
      </c>
      <c r="K1147" s="10" t="s">
        <v>7465</v>
      </c>
      <c r="L1147" s="10" t="s">
        <v>7465</v>
      </c>
      <c r="M1147" s="10" t="s">
        <v>7465</v>
      </c>
      <c r="N1147" s="14">
        <f t="shared" si="573"/>
        <v>0</v>
      </c>
      <c r="O1147" s="15" t="e">
        <f t="shared" si="574"/>
        <v>#VALUE!</v>
      </c>
      <c r="P1147" s="15" t="e">
        <f t="shared" si="575"/>
        <v>#VALUE!</v>
      </c>
      <c r="Q1147" s="17" t="e">
        <f>VLOOKUP($A1147,'DATA PENGUKURAN GARDU'!$A:$BS,42,0)</f>
        <v>#N/A</v>
      </c>
      <c r="R1147" s="18" t="e">
        <f t="shared" si="576"/>
        <v>#N/A</v>
      </c>
      <c r="S1147" s="17" t="e">
        <f>VLOOKUP($A1147,'DATA PENGUKURAN GARDU'!$A:$BS,44,0)</f>
        <v>#N/A</v>
      </c>
      <c r="T1147" s="18" t="e">
        <f t="shared" si="577"/>
        <v>#N/A</v>
      </c>
      <c r="U1147" s="17" t="e">
        <f>VLOOKUP($A1147,'DATA PENGUKURAN GARDU'!$A:$BS,46,0)</f>
        <v>#N/A</v>
      </c>
      <c r="V1147" s="18" t="e">
        <f t="shared" si="578"/>
        <v>#N/A</v>
      </c>
      <c r="W1147" s="17" t="e">
        <f>VLOOKUP($A1147,'DATA PENGUKURAN GARDU'!$A:$BS,48,0)</f>
        <v>#N/A</v>
      </c>
      <c r="X1147" s="17" t="e">
        <f>VLOOKUP($A1147,'DATA PENGUKURAN GARDU'!$A:$BS,53,0)</f>
        <v>#N/A</v>
      </c>
      <c r="Y1147" s="17" t="e">
        <f>VLOOKUP($A1147,'DATA PENGUKURAN GARDU'!$A:$BS,54,0)</f>
        <v>#N/A</v>
      </c>
      <c r="Z1147" s="17" t="e">
        <f>VLOOKUP($A1147,'DATA PENGUKURAN GARDU'!$A:$BS,55,0)</f>
        <v>#N/A</v>
      </c>
      <c r="AA1147" s="20" t="e">
        <f>VLOOKUP($B1147,'DATA PENGUKURAN GARDU'!$A:$BS,42,0)</f>
        <v>#N/A</v>
      </c>
      <c r="AB1147" s="21" t="e">
        <f t="shared" si="579"/>
        <v>#N/A</v>
      </c>
      <c r="AC1147" s="20" t="e">
        <f>VLOOKUP($B1147,'DATA PENGUKURAN GARDU'!$A:$BS,44,0)</f>
        <v>#N/A</v>
      </c>
      <c r="AD1147" s="21" t="e">
        <f t="shared" si="580"/>
        <v>#N/A</v>
      </c>
      <c r="AE1147" s="20" t="e">
        <f>VLOOKUP($B1147,'DATA PENGUKURAN GARDU'!$A:$BS,46,0)</f>
        <v>#N/A</v>
      </c>
      <c r="AF1147" s="21" t="e">
        <f t="shared" si="581"/>
        <v>#N/A</v>
      </c>
      <c r="AG1147" s="20" t="e">
        <f>VLOOKUP($B1147,'DATA PENGUKURAN GARDU'!$A:$BS,46,0)</f>
        <v>#N/A</v>
      </c>
      <c r="AH1147" s="20" t="e">
        <f>VLOOKUP($B1147,'DATA PENGUKURAN GARDU'!$A:$BS,53,0)</f>
        <v>#N/A</v>
      </c>
      <c r="AI1147" s="20" t="e">
        <f>VLOOKUP($B1147,'DATA PENGUKURAN GARDU'!$A:$BS,54,0)</f>
        <v>#N/A</v>
      </c>
      <c r="AJ1147" s="17" t="e">
        <f>VLOOKUP($C1147,'DATA PENGUKURAN GARDU'!$A:$BS,42,0)</f>
        <v>#N/A</v>
      </c>
      <c r="AK1147" s="23" t="e">
        <f t="shared" si="582"/>
        <v>#N/A</v>
      </c>
      <c r="AL1147" s="17" t="e">
        <f>VLOOKUP($C1147,'DATA PENGUKURAN GARDU'!$A:$BS,44,0)</f>
        <v>#N/A</v>
      </c>
      <c r="AM1147" s="23" t="e">
        <f t="shared" si="583"/>
        <v>#N/A</v>
      </c>
      <c r="AN1147" s="17" t="e">
        <f>VLOOKUP($C1147,'DATA PENGUKURAN GARDU'!$A:$BS,46,0)</f>
        <v>#N/A</v>
      </c>
      <c r="AO1147" s="23" t="e">
        <f t="shared" si="584"/>
        <v>#N/A</v>
      </c>
      <c r="AP1147" s="17" t="e">
        <f>VLOOKUP($C1147,'DATA PENGUKURAN GARDU'!$A:$BS,46,0)</f>
        <v>#N/A</v>
      </c>
      <c r="AQ1147" s="17" t="e">
        <f>VLOOKUP($C1147,'DATA PENGUKURAN GARDU'!$A:$BS,53,0)</f>
        <v>#N/A</v>
      </c>
      <c r="AR1147" s="17" t="e">
        <f>VLOOKUP($C1147,'DATA PENGUKURAN GARDU'!$A:$BS,54,0)</f>
        <v>#N/A</v>
      </c>
      <c r="AS1147" s="20" t="e">
        <f>VLOOKUP($D1147,'DATA PENGUKURAN GARDU'!$A:$BS,42,0)</f>
        <v>#N/A</v>
      </c>
      <c r="AT1147" s="21" t="e">
        <f t="shared" si="585"/>
        <v>#N/A</v>
      </c>
      <c r="AU1147" s="20" t="e">
        <f>VLOOKUP($D1147,'DATA PENGUKURAN GARDU'!$A:$BS,44,0)</f>
        <v>#N/A</v>
      </c>
      <c r="AV1147" s="21" t="e">
        <f t="shared" si="586"/>
        <v>#N/A</v>
      </c>
      <c r="AW1147" s="20" t="e">
        <f>VLOOKUP($D1147,'DATA PENGUKURAN GARDU'!$A:$BS,46,0)</f>
        <v>#N/A</v>
      </c>
      <c r="AX1147" s="21" t="e">
        <f t="shared" si="587"/>
        <v>#N/A</v>
      </c>
      <c r="AY1147" s="20" t="e">
        <f>VLOOKUP($D1147,'DATA PENGUKURAN GARDU'!$A:$BS,46,0)</f>
        <v>#N/A</v>
      </c>
      <c r="AZ1147" s="20" t="e">
        <f>VLOOKUP($D1147,'DATA PENGUKURAN GARDU'!$A:$BS,53,0)</f>
        <v>#N/A</v>
      </c>
      <c r="BA1147" s="20" t="e">
        <f>VLOOKUP($D1147,'DATA PENGUKURAN GARDU'!$A:$BS,54,0)</f>
        <v>#N/A</v>
      </c>
      <c r="BB1147" s="17" t="e">
        <f>VLOOKUP($E1147,'DATA PENGUKURAN GARDU'!$A:$BS,42,0)</f>
        <v>#N/A</v>
      </c>
      <c r="BC1147" s="23" t="e">
        <f t="shared" si="588"/>
        <v>#N/A</v>
      </c>
      <c r="BD1147" s="17" t="e">
        <f>VLOOKUP($E1147,'DATA PENGUKURAN GARDU'!$A:$BS,44,0)</f>
        <v>#N/A</v>
      </c>
      <c r="BE1147" s="23" t="e">
        <f t="shared" si="589"/>
        <v>#N/A</v>
      </c>
      <c r="BF1147" s="17" t="e">
        <f>VLOOKUP($E1147,'DATA PENGUKURAN GARDU'!$A:$BS,46,0)</f>
        <v>#N/A</v>
      </c>
      <c r="BG1147" s="23" t="e">
        <f t="shared" si="590"/>
        <v>#N/A</v>
      </c>
      <c r="BH1147" s="17" t="e">
        <f>VLOOKUP($E1147,'DATA PENGUKURAN GARDU'!$A:$BS,46,0)</f>
        <v>#N/A</v>
      </c>
      <c r="BI1147" s="17" t="e">
        <f>VLOOKUP($E1147,'DATA PENGUKURAN GARDU'!$A:$BS,53,0)</f>
        <v>#N/A</v>
      </c>
      <c r="BJ1147" s="17" t="e">
        <f>VLOOKUP($E1147,'DATA PENGUKURAN GARDU'!$A:$BS,54,0)</f>
        <v>#N/A</v>
      </c>
      <c r="BK1147" s="20" t="e">
        <f t="shared" si="591"/>
        <v>#N/A</v>
      </c>
      <c r="BL1147" s="20" t="e">
        <f t="shared" si="592"/>
        <v>#N/A</v>
      </c>
      <c r="BM1147" s="20" t="e">
        <f t="shared" si="593"/>
        <v>#N/A</v>
      </c>
      <c r="BN1147" s="25" t="e">
        <f t="shared" si="594"/>
        <v>#N/A</v>
      </c>
      <c r="BO1147" s="26" t="str">
        <f t="shared" si="595"/>
        <v>0</v>
      </c>
      <c r="BP1147" s="21" t="e">
        <f t="shared" si="596"/>
        <v>#VALUE!</v>
      </c>
      <c r="BQ1147" s="20" t="e">
        <f t="shared" si="597"/>
        <v>#N/A</v>
      </c>
      <c r="BR1147" s="20" t="e">
        <v>#N/A</v>
      </c>
      <c r="BS1147" s="9" t="e">
        <v>#N/A</v>
      </c>
      <c r="BT1147" s="2" t="e">
        <f t="shared" si="598"/>
        <v>#VALUE!</v>
      </c>
      <c r="BU1147" s="2" t="e">
        <f t="shared" si="566"/>
        <v>#N/A</v>
      </c>
      <c r="BV1147" s="2" t="e">
        <f t="shared" si="567"/>
        <v>#N/A</v>
      </c>
    </row>
    <row r="1148" s="2" customFormat="1" ht="22.95" customHeight="1" spans="1:74">
      <c r="A1148" s="9" t="str">
        <f t="shared" si="568"/>
        <v>BB 074Induk</v>
      </c>
      <c r="B1148" s="9" t="str">
        <f t="shared" si="569"/>
        <v>BB 074jurusan 1</v>
      </c>
      <c r="C1148" s="9" t="str">
        <f t="shared" si="570"/>
        <v>BB 074jurusan 2</v>
      </c>
      <c r="D1148" s="9" t="str">
        <f t="shared" si="571"/>
        <v>BB 074jurusan 3</v>
      </c>
      <c r="E1148" s="9" t="str">
        <f t="shared" si="572"/>
        <v>BB 074jurusan 4</v>
      </c>
      <c r="F1148" s="10" t="s">
        <v>433</v>
      </c>
      <c r="G1148" s="10" t="s">
        <v>4</v>
      </c>
      <c r="H1148" s="10" t="s">
        <v>1387</v>
      </c>
      <c r="I1148" s="10">
        <v>0.89097</v>
      </c>
      <c r="J1148" s="10">
        <v>123.31375</v>
      </c>
      <c r="K1148" s="10" t="s">
        <v>7465</v>
      </c>
      <c r="L1148" s="10" t="s">
        <v>7465</v>
      </c>
      <c r="M1148" s="10" t="s">
        <v>7465</v>
      </c>
      <c r="N1148" s="14">
        <f t="shared" si="573"/>
        <v>0</v>
      </c>
      <c r="O1148" s="15" t="e">
        <f t="shared" si="574"/>
        <v>#VALUE!</v>
      </c>
      <c r="P1148" s="15" t="e">
        <f t="shared" si="575"/>
        <v>#VALUE!</v>
      </c>
      <c r="Q1148" s="17" t="e">
        <f>VLOOKUP($A1148,'DATA PENGUKURAN GARDU'!$A:$BS,42,0)</f>
        <v>#N/A</v>
      </c>
      <c r="R1148" s="18" t="e">
        <f t="shared" si="576"/>
        <v>#N/A</v>
      </c>
      <c r="S1148" s="17" t="e">
        <f>VLOOKUP($A1148,'DATA PENGUKURAN GARDU'!$A:$BS,44,0)</f>
        <v>#N/A</v>
      </c>
      <c r="T1148" s="18" t="e">
        <f t="shared" si="577"/>
        <v>#N/A</v>
      </c>
      <c r="U1148" s="17" t="e">
        <f>VLOOKUP($A1148,'DATA PENGUKURAN GARDU'!$A:$BS,46,0)</f>
        <v>#N/A</v>
      </c>
      <c r="V1148" s="18" t="e">
        <f t="shared" si="578"/>
        <v>#N/A</v>
      </c>
      <c r="W1148" s="17" t="e">
        <f>VLOOKUP($A1148,'DATA PENGUKURAN GARDU'!$A:$BS,48,0)</f>
        <v>#N/A</v>
      </c>
      <c r="X1148" s="17" t="e">
        <f>VLOOKUP($A1148,'DATA PENGUKURAN GARDU'!$A:$BS,53,0)</f>
        <v>#N/A</v>
      </c>
      <c r="Y1148" s="17" t="e">
        <f>VLOOKUP($A1148,'DATA PENGUKURAN GARDU'!$A:$BS,54,0)</f>
        <v>#N/A</v>
      </c>
      <c r="Z1148" s="17" t="e">
        <f>VLOOKUP($A1148,'DATA PENGUKURAN GARDU'!$A:$BS,55,0)</f>
        <v>#N/A</v>
      </c>
      <c r="AA1148" s="20" t="e">
        <f>VLOOKUP($B1148,'DATA PENGUKURAN GARDU'!$A:$BS,42,0)</f>
        <v>#N/A</v>
      </c>
      <c r="AB1148" s="21" t="e">
        <f t="shared" si="579"/>
        <v>#N/A</v>
      </c>
      <c r="AC1148" s="20" t="e">
        <f>VLOOKUP($B1148,'DATA PENGUKURAN GARDU'!$A:$BS,44,0)</f>
        <v>#N/A</v>
      </c>
      <c r="AD1148" s="21" t="e">
        <f t="shared" si="580"/>
        <v>#N/A</v>
      </c>
      <c r="AE1148" s="20" t="e">
        <f>VLOOKUP($B1148,'DATA PENGUKURAN GARDU'!$A:$BS,46,0)</f>
        <v>#N/A</v>
      </c>
      <c r="AF1148" s="21" t="e">
        <f t="shared" si="581"/>
        <v>#N/A</v>
      </c>
      <c r="AG1148" s="20" t="e">
        <f>VLOOKUP($B1148,'DATA PENGUKURAN GARDU'!$A:$BS,46,0)</f>
        <v>#N/A</v>
      </c>
      <c r="AH1148" s="20" t="e">
        <f>VLOOKUP($B1148,'DATA PENGUKURAN GARDU'!$A:$BS,53,0)</f>
        <v>#N/A</v>
      </c>
      <c r="AI1148" s="20" t="e">
        <f>VLOOKUP($B1148,'DATA PENGUKURAN GARDU'!$A:$BS,54,0)</f>
        <v>#N/A</v>
      </c>
      <c r="AJ1148" s="17" t="e">
        <f>VLOOKUP($C1148,'DATA PENGUKURAN GARDU'!$A:$BS,42,0)</f>
        <v>#N/A</v>
      </c>
      <c r="AK1148" s="23" t="e">
        <f t="shared" si="582"/>
        <v>#N/A</v>
      </c>
      <c r="AL1148" s="17" t="e">
        <f>VLOOKUP($C1148,'DATA PENGUKURAN GARDU'!$A:$BS,44,0)</f>
        <v>#N/A</v>
      </c>
      <c r="AM1148" s="23" t="e">
        <f t="shared" si="583"/>
        <v>#N/A</v>
      </c>
      <c r="AN1148" s="17" t="e">
        <f>VLOOKUP($C1148,'DATA PENGUKURAN GARDU'!$A:$BS,46,0)</f>
        <v>#N/A</v>
      </c>
      <c r="AO1148" s="23" t="e">
        <f t="shared" si="584"/>
        <v>#N/A</v>
      </c>
      <c r="AP1148" s="17" t="e">
        <f>VLOOKUP($C1148,'DATA PENGUKURAN GARDU'!$A:$BS,46,0)</f>
        <v>#N/A</v>
      </c>
      <c r="AQ1148" s="17" t="e">
        <f>VLOOKUP($C1148,'DATA PENGUKURAN GARDU'!$A:$BS,53,0)</f>
        <v>#N/A</v>
      </c>
      <c r="AR1148" s="17" t="e">
        <f>VLOOKUP($C1148,'DATA PENGUKURAN GARDU'!$A:$BS,54,0)</f>
        <v>#N/A</v>
      </c>
      <c r="AS1148" s="20" t="e">
        <f>VLOOKUP($D1148,'DATA PENGUKURAN GARDU'!$A:$BS,42,0)</f>
        <v>#N/A</v>
      </c>
      <c r="AT1148" s="21" t="e">
        <f t="shared" si="585"/>
        <v>#N/A</v>
      </c>
      <c r="AU1148" s="20" t="e">
        <f>VLOOKUP($D1148,'DATA PENGUKURAN GARDU'!$A:$BS,44,0)</f>
        <v>#N/A</v>
      </c>
      <c r="AV1148" s="21" t="e">
        <f t="shared" si="586"/>
        <v>#N/A</v>
      </c>
      <c r="AW1148" s="20" t="e">
        <f>VLOOKUP($D1148,'DATA PENGUKURAN GARDU'!$A:$BS,46,0)</f>
        <v>#N/A</v>
      </c>
      <c r="AX1148" s="21" t="e">
        <f t="shared" si="587"/>
        <v>#N/A</v>
      </c>
      <c r="AY1148" s="20" t="e">
        <f>VLOOKUP($D1148,'DATA PENGUKURAN GARDU'!$A:$BS,46,0)</f>
        <v>#N/A</v>
      </c>
      <c r="AZ1148" s="20" t="e">
        <f>VLOOKUP($D1148,'DATA PENGUKURAN GARDU'!$A:$BS,53,0)</f>
        <v>#N/A</v>
      </c>
      <c r="BA1148" s="20" t="e">
        <f>VLOOKUP($D1148,'DATA PENGUKURAN GARDU'!$A:$BS,54,0)</f>
        <v>#N/A</v>
      </c>
      <c r="BB1148" s="17" t="e">
        <f>VLOOKUP($E1148,'DATA PENGUKURAN GARDU'!$A:$BS,42,0)</f>
        <v>#N/A</v>
      </c>
      <c r="BC1148" s="23" t="e">
        <f t="shared" si="588"/>
        <v>#N/A</v>
      </c>
      <c r="BD1148" s="17" t="e">
        <f>VLOOKUP($E1148,'DATA PENGUKURAN GARDU'!$A:$BS,44,0)</f>
        <v>#N/A</v>
      </c>
      <c r="BE1148" s="23" t="e">
        <f t="shared" si="589"/>
        <v>#N/A</v>
      </c>
      <c r="BF1148" s="17" t="e">
        <f>VLOOKUP($E1148,'DATA PENGUKURAN GARDU'!$A:$BS,46,0)</f>
        <v>#N/A</v>
      </c>
      <c r="BG1148" s="23" t="e">
        <f t="shared" si="590"/>
        <v>#N/A</v>
      </c>
      <c r="BH1148" s="17" t="e">
        <f>VLOOKUP($E1148,'DATA PENGUKURAN GARDU'!$A:$BS,46,0)</f>
        <v>#N/A</v>
      </c>
      <c r="BI1148" s="17" t="e">
        <f>VLOOKUP($E1148,'DATA PENGUKURAN GARDU'!$A:$BS,53,0)</f>
        <v>#N/A</v>
      </c>
      <c r="BJ1148" s="17" t="e">
        <f>VLOOKUP($E1148,'DATA PENGUKURAN GARDU'!$A:$BS,54,0)</f>
        <v>#N/A</v>
      </c>
      <c r="BK1148" s="20" t="e">
        <f t="shared" si="591"/>
        <v>#N/A</v>
      </c>
      <c r="BL1148" s="20" t="e">
        <f t="shared" si="592"/>
        <v>#N/A</v>
      </c>
      <c r="BM1148" s="20" t="e">
        <f t="shared" si="593"/>
        <v>#N/A</v>
      </c>
      <c r="BN1148" s="25" t="e">
        <f t="shared" si="594"/>
        <v>#N/A</v>
      </c>
      <c r="BO1148" s="26" t="str">
        <f t="shared" si="595"/>
        <v>0</v>
      </c>
      <c r="BP1148" s="21" t="e">
        <f t="shared" si="596"/>
        <v>#VALUE!</v>
      </c>
      <c r="BQ1148" s="20" t="e">
        <f t="shared" si="597"/>
        <v>#N/A</v>
      </c>
      <c r="BR1148" s="20" t="e">
        <v>#N/A</v>
      </c>
      <c r="BS1148" s="9" t="e">
        <v>#N/A</v>
      </c>
      <c r="BT1148" s="2" t="e">
        <f t="shared" si="598"/>
        <v>#VALUE!</v>
      </c>
      <c r="BU1148" s="2" t="e">
        <f t="shared" si="566"/>
        <v>#N/A</v>
      </c>
      <c r="BV1148" s="2" t="e">
        <f t="shared" si="567"/>
        <v>#N/A</v>
      </c>
    </row>
    <row r="1149" s="2" customFormat="1" ht="22.95" customHeight="1" spans="1:74">
      <c r="A1149" s="9" t="str">
        <f t="shared" si="568"/>
        <v>BB 075Induk</v>
      </c>
      <c r="B1149" s="9" t="str">
        <f t="shared" si="569"/>
        <v>BB 075jurusan 1</v>
      </c>
      <c r="C1149" s="9" t="str">
        <f t="shared" si="570"/>
        <v>BB 075jurusan 2</v>
      </c>
      <c r="D1149" s="9" t="str">
        <f t="shared" si="571"/>
        <v>BB 075jurusan 3</v>
      </c>
      <c r="E1149" s="9" t="str">
        <f t="shared" si="572"/>
        <v>BB 075jurusan 4</v>
      </c>
      <c r="F1149" s="10" t="s">
        <v>433</v>
      </c>
      <c r="G1149" s="10" t="s">
        <v>4</v>
      </c>
      <c r="H1149" s="10" t="s">
        <v>1388</v>
      </c>
      <c r="I1149" s="10">
        <v>0.88598</v>
      </c>
      <c r="J1149" s="10">
        <v>123.317</v>
      </c>
      <c r="K1149" s="10" t="s">
        <v>7465</v>
      </c>
      <c r="L1149" s="10" t="s">
        <v>7465</v>
      </c>
      <c r="M1149" s="10" t="s">
        <v>7465</v>
      </c>
      <c r="N1149" s="14">
        <f t="shared" si="573"/>
        <v>0</v>
      </c>
      <c r="O1149" s="15" t="e">
        <f t="shared" si="574"/>
        <v>#VALUE!</v>
      </c>
      <c r="P1149" s="15" t="e">
        <f t="shared" si="575"/>
        <v>#VALUE!</v>
      </c>
      <c r="Q1149" s="17" t="e">
        <f>VLOOKUP($A1149,'DATA PENGUKURAN GARDU'!$A:$BS,42,0)</f>
        <v>#N/A</v>
      </c>
      <c r="R1149" s="18" t="e">
        <f t="shared" si="576"/>
        <v>#N/A</v>
      </c>
      <c r="S1149" s="17" t="e">
        <f>VLOOKUP($A1149,'DATA PENGUKURAN GARDU'!$A:$BS,44,0)</f>
        <v>#N/A</v>
      </c>
      <c r="T1149" s="18" t="e">
        <f t="shared" si="577"/>
        <v>#N/A</v>
      </c>
      <c r="U1149" s="17" t="e">
        <f>VLOOKUP($A1149,'DATA PENGUKURAN GARDU'!$A:$BS,46,0)</f>
        <v>#N/A</v>
      </c>
      <c r="V1149" s="18" t="e">
        <f t="shared" si="578"/>
        <v>#N/A</v>
      </c>
      <c r="W1149" s="17" t="e">
        <f>VLOOKUP($A1149,'DATA PENGUKURAN GARDU'!$A:$BS,48,0)</f>
        <v>#N/A</v>
      </c>
      <c r="X1149" s="17" t="e">
        <f>VLOOKUP($A1149,'DATA PENGUKURAN GARDU'!$A:$BS,53,0)</f>
        <v>#N/A</v>
      </c>
      <c r="Y1149" s="17" t="e">
        <f>VLOOKUP($A1149,'DATA PENGUKURAN GARDU'!$A:$BS,54,0)</f>
        <v>#N/A</v>
      </c>
      <c r="Z1149" s="17" t="e">
        <f>VLOOKUP($A1149,'DATA PENGUKURAN GARDU'!$A:$BS,55,0)</f>
        <v>#N/A</v>
      </c>
      <c r="AA1149" s="20" t="e">
        <f>VLOOKUP($B1149,'DATA PENGUKURAN GARDU'!$A:$BS,42,0)</f>
        <v>#N/A</v>
      </c>
      <c r="AB1149" s="21" t="e">
        <f t="shared" si="579"/>
        <v>#N/A</v>
      </c>
      <c r="AC1149" s="20" t="e">
        <f>VLOOKUP($B1149,'DATA PENGUKURAN GARDU'!$A:$BS,44,0)</f>
        <v>#N/A</v>
      </c>
      <c r="AD1149" s="21" t="e">
        <f t="shared" si="580"/>
        <v>#N/A</v>
      </c>
      <c r="AE1149" s="20" t="e">
        <f>VLOOKUP($B1149,'DATA PENGUKURAN GARDU'!$A:$BS,46,0)</f>
        <v>#N/A</v>
      </c>
      <c r="AF1149" s="21" t="e">
        <f t="shared" si="581"/>
        <v>#N/A</v>
      </c>
      <c r="AG1149" s="20" t="e">
        <f>VLOOKUP($B1149,'DATA PENGUKURAN GARDU'!$A:$BS,46,0)</f>
        <v>#N/A</v>
      </c>
      <c r="AH1149" s="20" t="e">
        <f>VLOOKUP($B1149,'DATA PENGUKURAN GARDU'!$A:$BS,53,0)</f>
        <v>#N/A</v>
      </c>
      <c r="AI1149" s="20" t="e">
        <f>VLOOKUP($B1149,'DATA PENGUKURAN GARDU'!$A:$BS,54,0)</f>
        <v>#N/A</v>
      </c>
      <c r="AJ1149" s="17" t="e">
        <f>VLOOKUP($C1149,'DATA PENGUKURAN GARDU'!$A:$BS,42,0)</f>
        <v>#N/A</v>
      </c>
      <c r="AK1149" s="23" t="e">
        <f t="shared" si="582"/>
        <v>#N/A</v>
      </c>
      <c r="AL1149" s="17" t="e">
        <f>VLOOKUP($C1149,'DATA PENGUKURAN GARDU'!$A:$BS,44,0)</f>
        <v>#N/A</v>
      </c>
      <c r="AM1149" s="23" t="e">
        <f t="shared" si="583"/>
        <v>#N/A</v>
      </c>
      <c r="AN1149" s="17" t="e">
        <f>VLOOKUP($C1149,'DATA PENGUKURAN GARDU'!$A:$BS,46,0)</f>
        <v>#N/A</v>
      </c>
      <c r="AO1149" s="23" t="e">
        <f t="shared" si="584"/>
        <v>#N/A</v>
      </c>
      <c r="AP1149" s="17" t="e">
        <f>VLOOKUP($C1149,'DATA PENGUKURAN GARDU'!$A:$BS,46,0)</f>
        <v>#N/A</v>
      </c>
      <c r="AQ1149" s="17" t="e">
        <f>VLOOKUP($C1149,'DATA PENGUKURAN GARDU'!$A:$BS,53,0)</f>
        <v>#N/A</v>
      </c>
      <c r="AR1149" s="17" t="e">
        <f>VLOOKUP($C1149,'DATA PENGUKURAN GARDU'!$A:$BS,54,0)</f>
        <v>#N/A</v>
      </c>
      <c r="AS1149" s="20" t="e">
        <f>VLOOKUP($D1149,'DATA PENGUKURAN GARDU'!$A:$BS,42,0)</f>
        <v>#N/A</v>
      </c>
      <c r="AT1149" s="21" t="e">
        <f t="shared" si="585"/>
        <v>#N/A</v>
      </c>
      <c r="AU1149" s="20" t="e">
        <f>VLOOKUP($D1149,'DATA PENGUKURAN GARDU'!$A:$BS,44,0)</f>
        <v>#N/A</v>
      </c>
      <c r="AV1149" s="21" t="e">
        <f t="shared" si="586"/>
        <v>#N/A</v>
      </c>
      <c r="AW1149" s="20" t="e">
        <f>VLOOKUP($D1149,'DATA PENGUKURAN GARDU'!$A:$BS,46,0)</f>
        <v>#N/A</v>
      </c>
      <c r="AX1149" s="21" t="e">
        <f t="shared" si="587"/>
        <v>#N/A</v>
      </c>
      <c r="AY1149" s="20" t="e">
        <f>VLOOKUP($D1149,'DATA PENGUKURAN GARDU'!$A:$BS,46,0)</f>
        <v>#N/A</v>
      </c>
      <c r="AZ1149" s="20" t="e">
        <f>VLOOKUP($D1149,'DATA PENGUKURAN GARDU'!$A:$BS,53,0)</f>
        <v>#N/A</v>
      </c>
      <c r="BA1149" s="20" t="e">
        <f>VLOOKUP($D1149,'DATA PENGUKURAN GARDU'!$A:$BS,54,0)</f>
        <v>#N/A</v>
      </c>
      <c r="BB1149" s="17" t="e">
        <f>VLOOKUP($E1149,'DATA PENGUKURAN GARDU'!$A:$BS,42,0)</f>
        <v>#N/A</v>
      </c>
      <c r="BC1149" s="23" t="e">
        <f t="shared" si="588"/>
        <v>#N/A</v>
      </c>
      <c r="BD1149" s="17" t="e">
        <f>VLOOKUP($E1149,'DATA PENGUKURAN GARDU'!$A:$BS,44,0)</f>
        <v>#N/A</v>
      </c>
      <c r="BE1149" s="23" t="e">
        <f t="shared" si="589"/>
        <v>#N/A</v>
      </c>
      <c r="BF1149" s="17" t="e">
        <f>VLOOKUP($E1149,'DATA PENGUKURAN GARDU'!$A:$BS,46,0)</f>
        <v>#N/A</v>
      </c>
      <c r="BG1149" s="23" t="e">
        <f t="shared" si="590"/>
        <v>#N/A</v>
      </c>
      <c r="BH1149" s="17" t="e">
        <f>VLOOKUP($E1149,'DATA PENGUKURAN GARDU'!$A:$BS,46,0)</f>
        <v>#N/A</v>
      </c>
      <c r="BI1149" s="17" t="e">
        <f>VLOOKUP($E1149,'DATA PENGUKURAN GARDU'!$A:$BS,53,0)</f>
        <v>#N/A</v>
      </c>
      <c r="BJ1149" s="17" t="e">
        <f>VLOOKUP($E1149,'DATA PENGUKURAN GARDU'!$A:$BS,54,0)</f>
        <v>#N/A</v>
      </c>
      <c r="BK1149" s="20" t="e">
        <f t="shared" si="591"/>
        <v>#N/A</v>
      </c>
      <c r="BL1149" s="20" t="e">
        <f t="shared" si="592"/>
        <v>#N/A</v>
      </c>
      <c r="BM1149" s="20" t="e">
        <f t="shared" si="593"/>
        <v>#N/A</v>
      </c>
      <c r="BN1149" s="25" t="e">
        <f t="shared" si="594"/>
        <v>#N/A</v>
      </c>
      <c r="BO1149" s="26" t="str">
        <f t="shared" si="595"/>
        <v>0</v>
      </c>
      <c r="BP1149" s="21" t="e">
        <f t="shared" si="596"/>
        <v>#VALUE!</v>
      </c>
      <c r="BQ1149" s="20" t="e">
        <f t="shared" si="597"/>
        <v>#N/A</v>
      </c>
      <c r="BR1149" s="20" t="e">
        <v>#N/A</v>
      </c>
      <c r="BS1149" s="9" t="e">
        <v>#N/A</v>
      </c>
      <c r="BT1149" s="2" t="e">
        <f t="shared" si="598"/>
        <v>#VALUE!</v>
      </c>
      <c r="BU1149" s="2" t="e">
        <f t="shared" si="566"/>
        <v>#N/A</v>
      </c>
      <c r="BV1149" s="2" t="e">
        <f t="shared" si="567"/>
        <v>#N/A</v>
      </c>
    </row>
    <row r="1150" s="2" customFormat="1" ht="22.95" customHeight="1" spans="1:74">
      <c r="A1150" s="9" t="str">
        <f t="shared" si="568"/>
        <v>BB 135Induk</v>
      </c>
      <c r="B1150" s="9" t="str">
        <f t="shared" si="569"/>
        <v>BB 135jurusan 1</v>
      </c>
      <c r="C1150" s="9" t="str">
        <f t="shared" si="570"/>
        <v>BB 135jurusan 2</v>
      </c>
      <c r="D1150" s="9" t="str">
        <f t="shared" si="571"/>
        <v>BB 135jurusan 3</v>
      </c>
      <c r="E1150" s="9" t="str">
        <f t="shared" si="572"/>
        <v>BB 135jurusan 4</v>
      </c>
      <c r="F1150" s="10" t="s">
        <v>437</v>
      </c>
      <c r="G1150" s="10" t="s">
        <v>4</v>
      </c>
      <c r="H1150" s="10" t="s">
        <v>1389</v>
      </c>
      <c r="I1150" s="10">
        <v>0.90562</v>
      </c>
      <c r="J1150" s="10">
        <v>123.26047</v>
      </c>
      <c r="K1150" s="10" t="s">
        <v>7465</v>
      </c>
      <c r="L1150" s="10" t="s">
        <v>7465</v>
      </c>
      <c r="M1150" s="10" t="s">
        <v>7465</v>
      </c>
      <c r="N1150" s="14">
        <f t="shared" si="573"/>
        <v>0</v>
      </c>
      <c r="O1150" s="15" t="e">
        <f t="shared" si="574"/>
        <v>#VALUE!</v>
      </c>
      <c r="P1150" s="15" t="e">
        <f t="shared" si="575"/>
        <v>#VALUE!</v>
      </c>
      <c r="Q1150" s="17" t="e">
        <f>VLOOKUP($A1150,'DATA PENGUKURAN GARDU'!$A:$BS,42,0)</f>
        <v>#N/A</v>
      </c>
      <c r="R1150" s="18" t="e">
        <f t="shared" si="576"/>
        <v>#N/A</v>
      </c>
      <c r="S1150" s="17" t="e">
        <f>VLOOKUP($A1150,'DATA PENGUKURAN GARDU'!$A:$BS,44,0)</f>
        <v>#N/A</v>
      </c>
      <c r="T1150" s="18" t="e">
        <f t="shared" si="577"/>
        <v>#N/A</v>
      </c>
      <c r="U1150" s="17" t="e">
        <f>VLOOKUP($A1150,'DATA PENGUKURAN GARDU'!$A:$BS,46,0)</f>
        <v>#N/A</v>
      </c>
      <c r="V1150" s="18" t="e">
        <f t="shared" si="578"/>
        <v>#N/A</v>
      </c>
      <c r="W1150" s="17" t="e">
        <f>VLOOKUP($A1150,'DATA PENGUKURAN GARDU'!$A:$BS,48,0)</f>
        <v>#N/A</v>
      </c>
      <c r="X1150" s="17" t="e">
        <f>VLOOKUP($A1150,'DATA PENGUKURAN GARDU'!$A:$BS,53,0)</f>
        <v>#N/A</v>
      </c>
      <c r="Y1150" s="17" t="e">
        <f>VLOOKUP($A1150,'DATA PENGUKURAN GARDU'!$A:$BS,54,0)</f>
        <v>#N/A</v>
      </c>
      <c r="Z1150" s="17" t="e">
        <f>VLOOKUP($A1150,'DATA PENGUKURAN GARDU'!$A:$BS,55,0)</f>
        <v>#N/A</v>
      </c>
      <c r="AA1150" s="20" t="e">
        <f>VLOOKUP($B1150,'DATA PENGUKURAN GARDU'!$A:$BS,42,0)</f>
        <v>#N/A</v>
      </c>
      <c r="AB1150" s="21" t="e">
        <f t="shared" si="579"/>
        <v>#N/A</v>
      </c>
      <c r="AC1150" s="20" t="e">
        <f>VLOOKUP($B1150,'DATA PENGUKURAN GARDU'!$A:$BS,44,0)</f>
        <v>#N/A</v>
      </c>
      <c r="AD1150" s="21" t="e">
        <f t="shared" si="580"/>
        <v>#N/A</v>
      </c>
      <c r="AE1150" s="20" t="e">
        <f>VLOOKUP($B1150,'DATA PENGUKURAN GARDU'!$A:$BS,46,0)</f>
        <v>#N/A</v>
      </c>
      <c r="AF1150" s="21" t="e">
        <f t="shared" si="581"/>
        <v>#N/A</v>
      </c>
      <c r="AG1150" s="20" t="e">
        <f>VLOOKUP($B1150,'DATA PENGUKURAN GARDU'!$A:$BS,46,0)</f>
        <v>#N/A</v>
      </c>
      <c r="AH1150" s="20" t="e">
        <f>VLOOKUP($B1150,'DATA PENGUKURAN GARDU'!$A:$BS,53,0)</f>
        <v>#N/A</v>
      </c>
      <c r="AI1150" s="20" t="e">
        <f>VLOOKUP($B1150,'DATA PENGUKURAN GARDU'!$A:$BS,54,0)</f>
        <v>#N/A</v>
      </c>
      <c r="AJ1150" s="17" t="e">
        <f>VLOOKUP($C1150,'DATA PENGUKURAN GARDU'!$A:$BS,42,0)</f>
        <v>#N/A</v>
      </c>
      <c r="AK1150" s="23" t="e">
        <f t="shared" si="582"/>
        <v>#N/A</v>
      </c>
      <c r="AL1150" s="17" t="e">
        <f>VLOOKUP($C1150,'DATA PENGUKURAN GARDU'!$A:$BS,44,0)</f>
        <v>#N/A</v>
      </c>
      <c r="AM1150" s="23" t="e">
        <f t="shared" si="583"/>
        <v>#N/A</v>
      </c>
      <c r="AN1150" s="17" t="e">
        <f>VLOOKUP($C1150,'DATA PENGUKURAN GARDU'!$A:$BS,46,0)</f>
        <v>#N/A</v>
      </c>
      <c r="AO1150" s="23" t="e">
        <f t="shared" si="584"/>
        <v>#N/A</v>
      </c>
      <c r="AP1150" s="17" t="e">
        <f>VLOOKUP($C1150,'DATA PENGUKURAN GARDU'!$A:$BS,46,0)</f>
        <v>#N/A</v>
      </c>
      <c r="AQ1150" s="17" t="e">
        <f>VLOOKUP($C1150,'DATA PENGUKURAN GARDU'!$A:$BS,53,0)</f>
        <v>#N/A</v>
      </c>
      <c r="AR1150" s="17" t="e">
        <f>VLOOKUP($C1150,'DATA PENGUKURAN GARDU'!$A:$BS,54,0)</f>
        <v>#N/A</v>
      </c>
      <c r="AS1150" s="20" t="e">
        <f>VLOOKUP($D1150,'DATA PENGUKURAN GARDU'!$A:$BS,42,0)</f>
        <v>#N/A</v>
      </c>
      <c r="AT1150" s="21" t="e">
        <f t="shared" si="585"/>
        <v>#N/A</v>
      </c>
      <c r="AU1150" s="20" t="e">
        <f>VLOOKUP($D1150,'DATA PENGUKURAN GARDU'!$A:$BS,44,0)</f>
        <v>#N/A</v>
      </c>
      <c r="AV1150" s="21" t="e">
        <f t="shared" si="586"/>
        <v>#N/A</v>
      </c>
      <c r="AW1150" s="20" t="e">
        <f>VLOOKUP($D1150,'DATA PENGUKURAN GARDU'!$A:$BS,46,0)</f>
        <v>#N/A</v>
      </c>
      <c r="AX1150" s="21" t="e">
        <f t="shared" si="587"/>
        <v>#N/A</v>
      </c>
      <c r="AY1150" s="20" t="e">
        <f>VLOOKUP($D1150,'DATA PENGUKURAN GARDU'!$A:$BS,46,0)</f>
        <v>#N/A</v>
      </c>
      <c r="AZ1150" s="20" t="e">
        <f>VLOOKUP($D1150,'DATA PENGUKURAN GARDU'!$A:$BS,53,0)</f>
        <v>#N/A</v>
      </c>
      <c r="BA1150" s="20" t="e">
        <f>VLOOKUP($D1150,'DATA PENGUKURAN GARDU'!$A:$BS,54,0)</f>
        <v>#N/A</v>
      </c>
      <c r="BB1150" s="17" t="e">
        <f>VLOOKUP($E1150,'DATA PENGUKURAN GARDU'!$A:$BS,42,0)</f>
        <v>#N/A</v>
      </c>
      <c r="BC1150" s="23" t="e">
        <f t="shared" si="588"/>
        <v>#N/A</v>
      </c>
      <c r="BD1150" s="17" t="e">
        <f>VLOOKUP($E1150,'DATA PENGUKURAN GARDU'!$A:$BS,44,0)</f>
        <v>#N/A</v>
      </c>
      <c r="BE1150" s="23" t="e">
        <f t="shared" si="589"/>
        <v>#N/A</v>
      </c>
      <c r="BF1150" s="17" t="e">
        <f>VLOOKUP($E1150,'DATA PENGUKURAN GARDU'!$A:$BS,46,0)</f>
        <v>#N/A</v>
      </c>
      <c r="BG1150" s="23" t="e">
        <f t="shared" si="590"/>
        <v>#N/A</v>
      </c>
      <c r="BH1150" s="17" t="e">
        <f>VLOOKUP($E1150,'DATA PENGUKURAN GARDU'!$A:$BS,46,0)</f>
        <v>#N/A</v>
      </c>
      <c r="BI1150" s="17" t="e">
        <f>VLOOKUP($E1150,'DATA PENGUKURAN GARDU'!$A:$BS,53,0)</f>
        <v>#N/A</v>
      </c>
      <c r="BJ1150" s="17" t="e">
        <f>VLOOKUP($E1150,'DATA PENGUKURAN GARDU'!$A:$BS,54,0)</f>
        <v>#N/A</v>
      </c>
      <c r="BK1150" s="20" t="e">
        <f t="shared" si="591"/>
        <v>#N/A</v>
      </c>
      <c r="BL1150" s="20" t="e">
        <f t="shared" si="592"/>
        <v>#N/A</v>
      </c>
      <c r="BM1150" s="20" t="e">
        <f t="shared" si="593"/>
        <v>#N/A</v>
      </c>
      <c r="BN1150" s="25" t="e">
        <f t="shared" si="594"/>
        <v>#N/A</v>
      </c>
      <c r="BO1150" s="26" t="str">
        <f t="shared" si="595"/>
        <v>0</v>
      </c>
      <c r="BP1150" s="21" t="e">
        <f t="shared" si="596"/>
        <v>#VALUE!</v>
      </c>
      <c r="BQ1150" s="20" t="e">
        <f t="shared" si="597"/>
        <v>#N/A</v>
      </c>
      <c r="BR1150" s="20" t="e">
        <v>#N/A</v>
      </c>
      <c r="BS1150" s="9" t="e">
        <v>#N/A</v>
      </c>
      <c r="BT1150" s="2" t="e">
        <f t="shared" si="598"/>
        <v>#VALUE!</v>
      </c>
      <c r="BU1150" s="2" t="e">
        <f t="shared" si="566"/>
        <v>#N/A</v>
      </c>
      <c r="BV1150" s="2" t="e">
        <f t="shared" si="567"/>
        <v>#N/A</v>
      </c>
    </row>
    <row r="1151" s="2" customFormat="1" ht="22.95" customHeight="1" spans="1:74">
      <c r="A1151" s="9" t="str">
        <f t="shared" si="568"/>
        <v>BB 142Induk</v>
      </c>
      <c r="B1151" s="9" t="str">
        <f t="shared" si="569"/>
        <v>BB 142jurusan 1</v>
      </c>
      <c r="C1151" s="9" t="str">
        <f t="shared" si="570"/>
        <v>BB 142jurusan 2</v>
      </c>
      <c r="D1151" s="9" t="str">
        <f t="shared" si="571"/>
        <v>BB 142jurusan 3</v>
      </c>
      <c r="E1151" s="9" t="str">
        <f t="shared" si="572"/>
        <v>BB 142jurusan 4</v>
      </c>
      <c r="F1151" s="10" t="s">
        <v>440</v>
      </c>
      <c r="G1151" s="10" t="s">
        <v>4</v>
      </c>
      <c r="H1151" s="10" t="s">
        <v>1390</v>
      </c>
      <c r="I1151" s="10">
        <v>0.90448</v>
      </c>
      <c r="J1151" s="10">
        <v>123.26687</v>
      </c>
      <c r="K1151" s="10" t="s">
        <v>7465</v>
      </c>
      <c r="L1151" s="10" t="s">
        <v>7465</v>
      </c>
      <c r="M1151" s="10" t="s">
        <v>7465</v>
      </c>
      <c r="N1151" s="14">
        <f t="shared" si="573"/>
        <v>0</v>
      </c>
      <c r="O1151" s="15" t="e">
        <f t="shared" si="574"/>
        <v>#VALUE!</v>
      </c>
      <c r="P1151" s="15" t="e">
        <f t="shared" si="575"/>
        <v>#VALUE!</v>
      </c>
      <c r="Q1151" s="17" t="e">
        <f>VLOOKUP($A1151,'DATA PENGUKURAN GARDU'!$A:$BS,42,0)</f>
        <v>#N/A</v>
      </c>
      <c r="R1151" s="18" t="e">
        <f t="shared" si="576"/>
        <v>#N/A</v>
      </c>
      <c r="S1151" s="17" t="e">
        <f>VLOOKUP($A1151,'DATA PENGUKURAN GARDU'!$A:$BS,44,0)</f>
        <v>#N/A</v>
      </c>
      <c r="T1151" s="18" t="e">
        <f t="shared" si="577"/>
        <v>#N/A</v>
      </c>
      <c r="U1151" s="17" t="e">
        <f>VLOOKUP($A1151,'DATA PENGUKURAN GARDU'!$A:$BS,46,0)</f>
        <v>#N/A</v>
      </c>
      <c r="V1151" s="18" t="e">
        <f t="shared" si="578"/>
        <v>#N/A</v>
      </c>
      <c r="W1151" s="17" t="e">
        <f>VLOOKUP($A1151,'DATA PENGUKURAN GARDU'!$A:$BS,48,0)</f>
        <v>#N/A</v>
      </c>
      <c r="X1151" s="17" t="e">
        <f>VLOOKUP($A1151,'DATA PENGUKURAN GARDU'!$A:$BS,53,0)</f>
        <v>#N/A</v>
      </c>
      <c r="Y1151" s="17" t="e">
        <f>VLOOKUP($A1151,'DATA PENGUKURAN GARDU'!$A:$BS,54,0)</f>
        <v>#N/A</v>
      </c>
      <c r="Z1151" s="17" t="e">
        <f>VLOOKUP($A1151,'DATA PENGUKURAN GARDU'!$A:$BS,55,0)</f>
        <v>#N/A</v>
      </c>
      <c r="AA1151" s="20" t="e">
        <f>VLOOKUP($B1151,'DATA PENGUKURAN GARDU'!$A:$BS,42,0)</f>
        <v>#N/A</v>
      </c>
      <c r="AB1151" s="21" t="e">
        <f t="shared" si="579"/>
        <v>#N/A</v>
      </c>
      <c r="AC1151" s="20" t="e">
        <f>VLOOKUP($B1151,'DATA PENGUKURAN GARDU'!$A:$BS,44,0)</f>
        <v>#N/A</v>
      </c>
      <c r="AD1151" s="21" t="e">
        <f t="shared" si="580"/>
        <v>#N/A</v>
      </c>
      <c r="AE1151" s="20" t="e">
        <f>VLOOKUP($B1151,'DATA PENGUKURAN GARDU'!$A:$BS,46,0)</f>
        <v>#N/A</v>
      </c>
      <c r="AF1151" s="21" t="e">
        <f t="shared" si="581"/>
        <v>#N/A</v>
      </c>
      <c r="AG1151" s="20" t="e">
        <f>VLOOKUP($B1151,'DATA PENGUKURAN GARDU'!$A:$BS,46,0)</f>
        <v>#N/A</v>
      </c>
      <c r="AH1151" s="20" t="e">
        <f>VLOOKUP($B1151,'DATA PENGUKURAN GARDU'!$A:$BS,53,0)</f>
        <v>#N/A</v>
      </c>
      <c r="AI1151" s="20" t="e">
        <f>VLOOKUP($B1151,'DATA PENGUKURAN GARDU'!$A:$BS,54,0)</f>
        <v>#N/A</v>
      </c>
      <c r="AJ1151" s="17" t="e">
        <f>VLOOKUP($C1151,'DATA PENGUKURAN GARDU'!$A:$BS,42,0)</f>
        <v>#N/A</v>
      </c>
      <c r="AK1151" s="23" t="e">
        <f t="shared" si="582"/>
        <v>#N/A</v>
      </c>
      <c r="AL1151" s="17" t="e">
        <f>VLOOKUP($C1151,'DATA PENGUKURAN GARDU'!$A:$BS,44,0)</f>
        <v>#N/A</v>
      </c>
      <c r="AM1151" s="23" t="e">
        <f t="shared" si="583"/>
        <v>#N/A</v>
      </c>
      <c r="AN1151" s="17" t="e">
        <f>VLOOKUP($C1151,'DATA PENGUKURAN GARDU'!$A:$BS,46,0)</f>
        <v>#N/A</v>
      </c>
      <c r="AO1151" s="23" t="e">
        <f t="shared" si="584"/>
        <v>#N/A</v>
      </c>
      <c r="AP1151" s="17" t="e">
        <f>VLOOKUP($C1151,'DATA PENGUKURAN GARDU'!$A:$BS,46,0)</f>
        <v>#N/A</v>
      </c>
      <c r="AQ1151" s="17" t="e">
        <f>VLOOKUP($C1151,'DATA PENGUKURAN GARDU'!$A:$BS,53,0)</f>
        <v>#N/A</v>
      </c>
      <c r="AR1151" s="17" t="e">
        <f>VLOOKUP($C1151,'DATA PENGUKURAN GARDU'!$A:$BS,54,0)</f>
        <v>#N/A</v>
      </c>
      <c r="AS1151" s="20" t="e">
        <f>VLOOKUP($D1151,'DATA PENGUKURAN GARDU'!$A:$BS,42,0)</f>
        <v>#N/A</v>
      </c>
      <c r="AT1151" s="21" t="e">
        <f t="shared" si="585"/>
        <v>#N/A</v>
      </c>
      <c r="AU1151" s="20" t="e">
        <f>VLOOKUP($D1151,'DATA PENGUKURAN GARDU'!$A:$BS,44,0)</f>
        <v>#N/A</v>
      </c>
      <c r="AV1151" s="21" t="e">
        <f t="shared" si="586"/>
        <v>#N/A</v>
      </c>
      <c r="AW1151" s="20" t="e">
        <f>VLOOKUP($D1151,'DATA PENGUKURAN GARDU'!$A:$BS,46,0)</f>
        <v>#N/A</v>
      </c>
      <c r="AX1151" s="21" t="e">
        <f t="shared" si="587"/>
        <v>#N/A</v>
      </c>
      <c r="AY1151" s="20" t="e">
        <f>VLOOKUP($D1151,'DATA PENGUKURAN GARDU'!$A:$BS,46,0)</f>
        <v>#N/A</v>
      </c>
      <c r="AZ1151" s="20" t="e">
        <f>VLOOKUP($D1151,'DATA PENGUKURAN GARDU'!$A:$BS,53,0)</f>
        <v>#N/A</v>
      </c>
      <c r="BA1151" s="20" t="e">
        <f>VLOOKUP($D1151,'DATA PENGUKURAN GARDU'!$A:$BS,54,0)</f>
        <v>#N/A</v>
      </c>
      <c r="BB1151" s="17" t="e">
        <f>VLOOKUP($E1151,'DATA PENGUKURAN GARDU'!$A:$BS,42,0)</f>
        <v>#N/A</v>
      </c>
      <c r="BC1151" s="23" t="e">
        <f t="shared" si="588"/>
        <v>#N/A</v>
      </c>
      <c r="BD1151" s="17" t="e">
        <f>VLOOKUP($E1151,'DATA PENGUKURAN GARDU'!$A:$BS,44,0)</f>
        <v>#N/A</v>
      </c>
      <c r="BE1151" s="23" t="e">
        <f t="shared" si="589"/>
        <v>#N/A</v>
      </c>
      <c r="BF1151" s="17" t="e">
        <f>VLOOKUP($E1151,'DATA PENGUKURAN GARDU'!$A:$BS,46,0)</f>
        <v>#N/A</v>
      </c>
      <c r="BG1151" s="23" t="e">
        <f t="shared" si="590"/>
        <v>#N/A</v>
      </c>
      <c r="BH1151" s="17" t="e">
        <f>VLOOKUP($E1151,'DATA PENGUKURAN GARDU'!$A:$BS,46,0)</f>
        <v>#N/A</v>
      </c>
      <c r="BI1151" s="17" t="e">
        <f>VLOOKUP($E1151,'DATA PENGUKURAN GARDU'!$A:$BS,53,0)</f>
        <v>#N/A</v>
      </c>
      <c r="BJ1151" s="17" t="e">
        <f>VLOOKUP($E1151,'DATA PENGUKURAN GARDU'!$A:$BS,54,0)</f>
        <v>#N/A</v>
      </c>
      <c r="BK1151" s="20" t="e">
        <f t="shared" si="591"/>
        <v>#N/A</v>
      </c>
      <c r="BL1151" s="20" t="e">
        <f t="shared" si="592"/>
        <v>#N/A</v>
      </c>
      <c r="BM1151" s="20" t="e">
        <f t="shared" si="593"/>
        <v>#N/A</v>
      </c>
      <c r="BN1151" s="25" t="e">
        <f t="shared" si="594"/>
        <v>#N/A</v>
      </c>
      <c r="BO1151" s="26" t="str">
        <f t="shared" si="595"/>
        <v>0</v>
      </c>
      <c r="BP1151" s="21" t="e">
        <f t="shared" si="596"/>
        <v>#VALUE!</v>
      </c>
      <c r="BQ1151" s="20" t="e">
        <f t="shared" si="597"/>
        <v>#N/A</v>
      </c>
      <c r="BR1151" s="20" t="e">
        <v>#N/A</v>
      </c>
      <c r="BS1151" s="9" t="e">
        <v>#N/A</v>
      </c>
      <c r="BT1151" s="2" t="e">
        <f t="shared" si="598"/>
        <v>#VALUE!</v>
      </c>
      <c r="BU1151" s="2" t="e">
        <f t="shared" si="566"/>
        <v>#N/A</v>
      </c>
      <c r="BV1151" s="2" t="e">
        <f t="shared" si="567"/>
        <v>#N/A</v>
      </c>
    </row>
    <row r="1152" s="2" customFormat="1" ht="22.95" customHeight="1" spans="1:74">
      <c r="A1152" s="9" t="str">
        <f t="shared" si="568"/>
        <v>BB 144Induk</v>
      </c>
      <c r="B1152" s="9" t="str">
        <f t="shared" si="569"/>
        <v>BB 144jurusan 1</v>
      </c>
      <c r="C1152" s="9" t="str">
        <f t="shared" si="570"/>
        <v>BB 144jurusan 2</v>
      </c>
      <c r="D1152" s="9" t="str">
        <f t="shared" si="571"/>
        <v>BB 144jurusan 3</v>
      </c>
      <c r="E1152" s="9" t="str">
        <f t="shared" si="572"/>
        <v>BB 144jurusan 4</v>
      </c>
      <c r="F1152" s="10" t="s">
        <v>437</v>
      </c>
      <c r="G1152" s="10" t="s">
        <v>4</v>
      </c>
      <c r="H1152" s="10" t="s">
        <v>1391</v>
      </c>
      <c r="I1152" s="10">
        <v>0.90713</v>
      </c>
      <c r="J1152" s="10">
        <v>123.26975</v>
      </c>
      <c r="K1152" s="10" t="s">
        <v>7465</v>
      </c>
      <c r="L1152" s="10" t="s">
        <v>7465</v>
      </c>
      <c r="M1152" s="10" t="s">
        <v>7465</v>
      </c>
      <c r="N1152" s="14">
        <f t="shared" si="573"/>
        <v>0</v>
      </c>
      <c r="O1152" s="15" t="e">
        <f t="shared" si="574"/>
        <v>#VALUE!</v>
      </c>
      <c r="P1152" s="15" t="e">
        <f t="shared" si="575"/>
        <v>#VALUE!</v>
      </c>
      <c r="Q1152" s="17" t="e">
        <f>VLOOKUP($A1152,'DATA PENGUKURAN GARDU'!$A:$BS,42,0)</f>
        <v>#N/A</v>
      </c>
      <c r="R1152" s="18" t="e">
        <f t="shared" si="576"/>
        <v>#N/A</v>
      </c>
      <c r="S1152" s="17" t="e">
        <f>VLOOKUP($A1152,'DATA PENGUKURAN GARDU'!$A:$BS,44,0)</f>
        <v>#N/A</v>
      </c>
      <c r="T1152" s="18" t="e">
        <f t="shared" si="577"/>
        <v>#N/A</v>
      </c>
      <c r="U1152" s="17" t="e">
        <f>VLOOKUP($A1152,'DATA PENGUKURAN GARDU'!$A:$BS,46,0)</f>
        <v>#N/A</v>
      </c>
      <c r="V1152" s="18" t="e">
        <f t="shared" si="578"/>
        <v>#N/A</v>
      </c>
      <c r="W1152" s="17" t="e">
        <f>VLOOKUP($A1152,'DATA PENGUKURAN GARDU'!$A:$BS,48,0)</f>
        <v>#N/A</v>
      </c>
      <c r="X1152" s="17" t="e">
        <f>VLOOKUP($A1152,'DATA PENGUKURAN GARDU'!$A:$BS,53,0)</f>
        <v>#N/A</v>
      </c>
      <c r="Y1152" s="17" t="e">
        <f>VLOOKUP($A1152,'DATA PENGUKURAN GARDU'!$A:$BS,54,0)</f>
        <v>#N/A</v>
      </c>
      <c r="Z1152" s="17" t="e">
        <f>VLOOKUP($A1152,'DATA PENGUKURAN GARDU'!$A:$BS,55,0)</f>
        <v>#N/A</v>
      </c>
      <c r="AA1152" s="20" t="e">
        <f>VLOOKUP($B1152,'DATA PENGUKURAN GARDU'!$A:$BS,42,0)</f>
        <v>#N/A</v>
      </c>
      <c r="AB1152" s="21" t="e">
        <f t="shared" si="579"/>
        <v>#N/A</v>
      </c>
      <c r="AC1152" s="20" t="e">
        <f>VLOOKUP($B1152,'DATA PENGUKURAN GARDU'!$A:$BS,44,0)</f>
        <v>#N/A</v>
      </c>
      <c r="AD1152" s="21" t="e">
        <f t="shared" si="580"/>
        <v>#N/A</v>
      </c>
      <c r="AE1152" s="20" t="e">
        <f>VLOOKUP($B1152,'DATA PENGUKURAN GARDU'!$A:$BS,46,0)</f>
        <v>#N/A</v>
      </c>
      <c r="AF1152" s="21" t="e">
        <f t="shared" si="581"/>
        <v>#N/A</v>
      </c>
      <c r="AG1152" s="20" t="e">
        <f>VLOOKUP($B1152,'DATA PENGUKURAN GARDU'!$A:$BS,46,0)</f>
        <v>#N/A</v>
      </c>
      <c r="AH1152" s="20" t="e">
        <f>VLOOKUP($B1152,'DATA PENGUKURAN GARDU'!$A:$BS,53,0)</f>
        <v>#N/A</v>
      </c>
      <c r="AI1152" s="20" t="e">
        <f>VLOOKUP($B1152,'DATA PENGUKURAN GARDU'!$A:$BS,54,0)</f>
        <v>#N/A</v>
      </c>
      <c r="AJ1152" s="17" t="e">
        <f>VLOOKUP($C1152,'DATA PENGUKURAN GARDU'!$A:$BS,42,0)</f>
        <v>#N/A</v>
      </c>
      <c r="AK1152" s="23" t="e">
        <f t="shared" si="582"/>
        <v>#N/A</v>
      </c>
      <c r="AL1152" s="17" t="e">
        <f>VLOOKUP($C1152,'DATA PENGUKURAN GARDU'!$A:$BS,44,0)</f>
        <v>#N/A</v>
      </c>
      <c r="AM1152" s="23" t="e">
        <f t="shared" si="583"/>
        <v>#N/A</v>
      </c>
      <c r="AN1152" s="17" t="e">
        <f>VLOOKUP($C1152,'DATA PENGUKURAN GARDU'!$A:$BS,46,0)</f>
        <v>#N/A</v>
      </c>
      <c r="AO1152" s="23" t="e">
        <f t="shared" si="584"/>
        <v>#N/A</v>
      </c>
      <c r="AP1152" s="17" t="e">
        <f>VLOOKUP($C1152,'DATA PENGUKURAN GARDU'!$A:$BS,46,0)</f>
        <v>#N/A</v>
      </c>
      <c r="AQ1152" s="17" t="e">
        <f>VLOOKUP($C1152,'DATA PENGUKURAN GARDU'!$A:$BS,53,0)</f>
        <v>#N/A</v>
      </c>
      <c r="AR1152" s="17" t="e">
        <f>VLOOKUP($C1152,'DATA PENGUKURAN GARDU'!$A:$BS,54,0)</f>
        <v>#N/A</v>
      </c>
      <c r="AS1152" s="20" t="e">
        <f>VLOOKUP($D1152,'DATA PENGUKURAN GARDU'!$A:$BS,42,0)</f>
        <v>#N/A</v>
      </c>
      <c r="AT1152" s="21" t="e">
        <f t="shared" si="585"/>
        <v>#N/A</v>
      </c>
      <c r="AU1152" s="20" t="e">
        <f>VLOOKUP($D1152,'DATA PENGUKURAN GARDU'!$A:$BS,44,0)</f>
        <v>#N/A</v>
      </c>
      <c r="AV1152" s="21" t="e">
        <f t="shared" si="586"/>
        <v>#N/A</v>
      </c>
      <c r="AW1152" s="20" t="e">
        <f>VLOOKUP($D1152,'DATA PENGUKURAN GARDU'!$A:$BS,46,0)</f>
        <v>#N/A</v>
      </c>
      <c r="AX1152" s="21" t="e">
        <f t="shared" si="587"/>
        <v>#N/A</v>
      </c>
      <c r="AY1152" s="20" t="e">
        <f>VLOOKUP($D1152,'DATA PENGUKURAN GARDU'!$A:$BS,46,0)</f>
        <v>#N/A</v>
      </c>
      <c r="AZ1152" s="20" t="e">
        <f>VLOOKUP($D1152,'DATA PENGUKURAN GARDU'!$A:$BS,53,0)</f>
        <v>#N/A</v>
      </c>
      <c r="BA1152" s="20" t="e">
        <f>VLOOKUP($D1152,'DATA PENGUKURAN GARDU'!$A:$BS,54,0)</f>
        <v>#N/A</v>
      </c>
      <c r="BB1152" s="17" t="e">
        <f>VLOOKUP($E1152,'DATA PENGUKURAN GARDU'!$A:$BS,42,0)</f>
        <v>#N/A</v>
      </c>
      <c r="BC1152" s="23" t="e">
        <f t="shared" si="588"/>
        <v>#N/A</v>
      </c>
      <c r="BD1152" s="17" t="e">
        <f>VLOOKUP($E1152,'DATA PENGUKURAN GARDU'!$A:$BS,44,0)</f>
        <v>#N/A</v>
      </c>
      <c r="BE1152" s="23" t="e">
        <f t="shared" si="589"/>
        <v>#N/A</v>
      </c>
      <c r="BF1152" s="17" t="e">
        <f>VLOOKUP($E1152,'DATA PENGUKURAN GARDU'!$A:$BS,46,0)</f>
        <v>#N/A</v>
      </c>
      <c r="BG1152" s="23" t="e">
        <f t="shared" si="590"/>
        <v>#N/A</v>
      </c>
      <c r="BH1152" s="17" t="e">
        <f>VLOOKUP($E1152,'DATA PENGUKURAN GARDU'!$A:$BS,46,0)</f>
        <v>#N/A</v>
      </c>
      <c r="BI1152" s="17" t="e">
        <f>VLOOKUP($E1152,'DATA PENGUKURAN GARDU'!$A:$BS,53,0)</f>
        <v>#N/A</v>
      </c>
      <c r="BJ1152" s="17" t="e">
        <f>VLOOKUP($E1152,'DATA PENGUKURAN GARDU'!$A:$BS,54,0)</f>
        <v>#N/A</v>
      </c>
      <c r="BK1152" s="20" t="e">
        <f t="shared" si="591"/>
        <v>#N/A</v>
      </c>
      <c r="BL1152" s="20" t="e">
        <f t="shared" si="592"/>
        <v>#N/A</v>
      </c>
      <c r="BM1152" s="20" t="e">
        <f t="shared" si="593"/>
        <v>#N/A</v>
      </c>
      <c r="BN1152" s="25" t="e">
        <f t="shared" si="594"/>
        <v>#N/A</v>
      </c>
      <c r="BO1152" s="26" t="str">
        <f t="shared" si="595"/>
        <v>0</v>
      </c>
      <c r="BP1152" s="21" t="e">
        <f t="shared" si="596"/>
        <v>#VALUE!</v>
      </c>
      <c r="BQ1152" s="20" t="e">
        <f t="shared" si="597"/>
        <v>#N/A</v>
      </c>
      <c r="BR1152" s="20" t="e">
        <v>#N/A</v>
      </c>
      <c r="BS1152" s="9" t="e">
        <v>#N/A</v>
      </c>
      <c r="BT1152" s="2" t="e">
        <f t="shared" si="598"/>
        <v>#VALUE!</v>
      </c>
      <c r="BU1152" s="2" t="e">
        <f t="shared" si="566"/>
        <v>#N/A</v>
      </c>
      <c r="BV1152" s="2" t="e">
        <f t="shared" si="567"/>
        <v>#N/A</v>
      </c>
    </row>
    <row r="1153" s="2" customFormat="1" ht="22.95" customHeight="1" spans="1:74">
      <c r="A1153" s="9" t="str">
        <f t="shared" si="568"/>
        <v>BB 167Induk</v>
      </c>
      <c r="B1153" s="9" t="str">
        <f t="shared" si="569"/>
        <v>BB 167jurusan 1</v>
      </c>
      <c r="C1153" s="9" t="str">
        <f t="shared" si="570"/>
        <v>BB 167jurusan 2</v>
      </c>
      <c r="D1153" s="9" t="str">
        <f t="shared" si="571"/>
        <v>BB 167jurusan 3</v>
      </c>
      <c r="E1153" s="9" t="str">
        <f t="shared" si="572"/>
        <v>BB 167jurusan 4</v>
      </c>
      <c r="F1153" s="10" t="s">
        <v>444</v>
      </c>
      <c r="G1153" s="10" t="s">
        <v>4</v>
      </c>
      <c r="H1153" s="10" t="s">
        <v>1392</v>
      </c>
      <c r="I1153" s="10">
        <v>0.9106</v>
      </c>
      <c r="J1153" s="10">
        <v>123.19238</v>
      </c>
      <c r="K1153" s="10" t="s">
        <v>7465</v>
      </c>
      <c r="L1153" s="10" t="s">
        <v>7465</v>
      </c>
      <c r="M1153" s="10" t="s">
        <v>7465</v>
      </c>
      <c r="N1153" s="14">
        <f t="shared" si="573"/>
        <v>0</v>
      </c>
      <c r="O1153" s="15" t="e">
        <f t="shared" si="574"/>
        <v>#VALUE!</v>
      </c>
      <c r="P1153" s="15" t="e">
        <f t="shared" si="575"/>
        <v>#VALUE!</v>
      </c>
      <c r="Q1153" s="17" t="e">
        <f>VLOOKUP($A1153,'DATA PENGUKURAN GARDU'!$A:$BS,42,0)</f>
        <v>#N/A</v>
      </c>
      <c r="R1153" s="18" t="e">
        <f t="shared" si="576"/>
        <v>#N/A</v>
      </c>
      <c r="S1153" s="17" t="e">
        <f>VLOOKUP($A1153,'DATA PENGUKURAN GARDU'!$A:$BS,44,0)</f>
        <v>#N/A</v>
      </c>
      <c r="T1153" s="18" t="e">
        <f t="shared" si="577"/>
        <v>#N/A</v>
      </c>
      <c r="U1153" s="17" t="e">
        <f>VLOOKUP($A1153,'DATA PENGUKURAN GARDU'!$A:$BS,46,0)</f>
        <v>#N/A</v>
      </c>
      <c r="V1153" s="18" t="e">
        <f t="shared" si="578"/>
        <v>#N/A</v>
      </c>
      <c r="W1153" s="17" t="e">
        <f>VLOOKUP($A1153,'DATA PENGUKURAN GARDU'!$A:$BS,48,0)</f>
        <v>#N/A</v>
      </c>
      <c r="X1153" s="17" t="e">
        <f>VLOOKUP($A1153,'DATA PENGUKURAN GARDU'!$A:$BS,53,0)</f>
        <v>#N/A</v>
      </c>
      <c r="Y1153" s="17" t="e">
        <f>VLOOKUP($A1153,'DATA PENGUKURAN GARDU'!$A:$BS,54,0)</f>
        <v>#N/A</v>
      </c>
      <c r="Z1153" s="17" t="e">
        <f>VLOOKUP($A1153,'DATA PENGUKURAN GARDU'!$A:$BS,55,0)</f>
        <v>#N/A</v>
      </c>
      <c r="AA1153" s="20" t="e">
        <f>VLOOKUP($B1153,'DATA PENGUKURAN GARDU'!$A:$BS,42,0)</f>
        <v>#N/A</v>
      </c>
      <c r="AB1153" s="21" t="e">
        <f t="shared" si="579"/>
        <v>#N/A</v>
      </c>
      <c r="AC1153" s="20" t="e">
        <f>VLOOKUP($B1153,'DATA PENGUKURAN GARDU'!$A:$BS,44,0)</f>
        <v>#N/A</v>
      </c>
      <c r="AD1153" s="21" t="e">
        <f t="shared" si="580"/>
        <v>#N/A</v>
      </c>
      <c r="AE1153" s="20" t="e">
        <f>VLOOKUP($B1153,'DATA PENGUKURAN GARDU'!$A:$BS,46,0)</f>
        <v>#N/A</v>
      </c>
      <c r="AF1153" s="21" t="e">
        <f t="shared" si="581"/>
        <v>#N/A</v>
      </c>
      <c r="AG1153" s="20" t="e">
        <f>VLOOKUP($B1153,'DATA PENGUKURAN GARDU'!$A:$BS,46,0)</f>
        <v>#N/A</v>
      </c>
      <c r="AH1153" s="20" t="e">
        <f>VLOOKUP($B1153,'DATA PENGUKURAN GARDU'!$A:$BS,53,0)</f>
        <v>#N/A</v>
      </c>
      <c r="AI1153" s="20" t="e">
        <f>VLOOKUP($B1153,'DATA PENGUKURAN GARDU'!$A:$BS,54,0)</f>
        <v>#N/A</v>
      </c>
      <c r="AJ1153" s="17" t="e">
        <f>VLOOKUP($C1153,'DATA PENGUKURAN GARDU'!$A:$BS,42,0)</f>
        <v>#N/A</v>
      </c>
      <c r="AK1153" s="23" t="e">
        <f t="shared" si="582"/>
        <v>#N/A</v>
      </c>
      <c r="AL1153" s="17" t="e">
        <f>VLOOKUP($C1153,'DATA PENGUKURAN GARDU'!$A:$BS,44,0)</f>
        <v>#N/A</v>
      </c>
      <c r="AM1153" s="23" t="e">
        <f t="shared" si="583"/>
        <v>#N/A</v>
      </c>
      <c r="AN1153" s="17" t="e">
        <f>VLOOKUP($C1153,'DATA PENGUKURAN GARDU'!$A:$BS,46,0)</f>
        <v>#N/A</v>
      </c>
      <c r="AO1153" s="23" t="e">
        <f t="shared" si="584"/>
        <v>#N/A</v>
      </c>
      <c r="AP1153" s="17" t="e">
        <f>VLOOKUP($C1153,'DATA PENGUKURAN GARDU'!$A:$BS,46,0)</f>
        <v>#N/A</v>
      </c>
      <c r="AQ1153" s="17" t="e">
        <f>VLOOKUP($C1153,'DATA PENGUKURAN GARDU'!$A:$BS,53,0)</f>
        <v>#N/A</v>
      </c>
      <c r="AR1153" s="17" t="e">
        <f>VLOOKUP($C1153,'DATA PENGUKURAN GARDU'!$A:$BS,54,0)</f>
        <v>#N/A</v>
      </c>
      <c r="AS1153" s="20" t="e">
        <f>VLOOKUP($D1153,'DATA PENGUKURAN GARDU'!$A:$BS,42,0)</f>
        <v>#N/A</v>
      </c>
      <c r="AT1153" s="21" t="e">
        <f t="shared" si="585"/>
        <v>#N/A</v>
      </c>
      <c r="AU1153" s="20" t="e">
        <f>VLOOKUP($D1153,'DATA PENGUKURAN GARDU'!$A:$BS,44,0)</f>
        <v>#N/A</v>
      </c>
      <c r="AV1153" s="21" t="e">
        <f t="shared" si="586"/>
        <v>#N/A</v>
      </c>
      <c r="AW1153" s="20" t="e">
        <f>VLOOKUP($D1153,'DATA PENGUKURAN GARDU'!$A:$BS,46,0)</f>
        <v>#N/A</v>
      </c>
      <c r="AX1153" s="21" t="e">
        <f t="shared" si="587"/>
        <v>#N/A</v>
      </c>
      <c r="AY1153" s="20" t="e">
        <f>VLOOKUP($D1153,'DATA PENGUKURAN GARDU'!$A:$BS,46,0)</f>
        <v>#N/A</v>
      </c>
      <c r="AZ1153" s="20" t="e">
        <f>VLOOKUP($D1153,'DATA PENGUKURAN GARDU'!$A:$BS,53,0)</f>
        <v>#N/A</v>
      </c>
      <c r="BA1153" s="20" t="e">
        <f>VLOOKUP($D1153,'DATA PENGUKURAN GARDU'!$A:$BS,54,0)</f>
        <v>#N/A</v>
      </c>
      <c r="BB1153" s="17" t="e">
        <f>VLOOKUP($E1153,'DATA PENGUKURAN GARDU'!$A:$BS,42,0)</f>
        <v>#N/A</v>
      </c>
      <c r="BC1153" s="23" t="e">
        <f t="shared" si="588"/>
        <v>#N/A</v>
      </c>
      <c r="BD1153" s="17" t="e">
        <f>VLOOKUP($E1153,'DATA PENGUKURAN GARDU'!$A:$BS,44,0)</f>
        <v>#N/A</v>
      </c>
      <c r="BE1153" s="23" t="e">
        <f t="shared" si="589"/>
        <v>#N/A</v>
      </c>
      <c r="BF1153" s="17" t="e">
        <f>VLOOKUP($E1153,'DATA PENGUKURAN GARDU'!$A:$BS,46,0)</f>
        <v>#N/A</v>
      </c>
      <c r="BG1153" s="23" t="e">
        <f t="shared" si="590"/>
        <v>#N/A</v>
      </c>
      <c r="BH1153" s="17" t="e">
        <f>VLOOKUP($E1153,'DATA PENGUKURAN GARDU'!$A:$BS,46,0)</f>
        <v>#N/A</v>
      </c>
      <c r="BI1153" s="17" t="e">
        <f>VLOOKUP($E1153,'DATA PENGUKURAN GARDU'!$A:$BS,53,0)</f>
        <v>#N/A</v>
      </c>
      <c r="BJ1153" s="17" t="e">
        <f>VLOOKUP($E1153,'DATA PENGUKURAN GARDU'!$A:$BS,54,0)</f>
        <v>#N/A</v>
      </c>
      <c r="BK1153" s="20" t="e">
        <f t="shared" si="591"/>
        <v>#N/A</v>
      </c>
      <c r="BL1153" s="20" t="e">
        <f t="shared" si="592"/>
        <v>#N/A</v>
      </c>
      <c r="BM1153" s="20" t="e">
        <f t="shared" si="593"/>
        <v>#N/A</v>
      </c>
      <c r="BN1153" s="25" t="e">
        <f t="shared" si="594"/>
        <v>#N/A</v>
      </c>
      <c r="BO1153" s="26" t="str">
        <f t="shared" si="595"/>
        <v>0</v>
      </c>
      <c r="BP1153" s="21" t="e">
        <f t="shared" si="596"/>
        <v>#VALUE!</v>
      </c>
      <c r="BQ1153" s="20" t="e">
        <f t="shared" si="597"/>
        <v>#N/A</v>
      </c>
      <c r="BR1153" s="20" t="e">
        <v>#N/A</v>
      </c>
      <c r="BS1153" s="9" t="e">
        <v>#N/A</v>
      </c>
      <c r="BT1153" s="2" t="e">
        <f t="shared" si="598"/>
        <v>#VALUE!</v>
      </c>
      <c r="BU1153" s="2" t="e">
        <f t="shared" si="566"/>
        <v>#N/A</v>
      </c>
      <c r="BV1153" s="2" t="e">
        <f t="shared" si="567"/>
        <v>#N/A</v>
      </c>
    </row>
    <row r="1154" s="2" customFormat="1" ht="22.95" customHeight="1" spans="1:74">
      <c r="A1154" s="9" t="str">
        <f t="shared" si="568"/>
        <v>BB 167.1Induk</v>
      </c>
      <c r="B1154" s="9" t="str">
        <f t="shared" si="569"/>
        <v>BB 167.1jurusan 1</v>
      </c>
      <c r="C1154" s="9" t="str">
        <f t="shared" si="570"/>
        <v>BB 167.1jurusan 2</v>
      </c>
      <c r="D1154" s="9" t="str">
        <f t="shared" si="571"/>
        <v>BB 167.1jurusan 3</v>
      </c>
      <c r="E1154" s="9" t="str">
        <f t="shared" si="572"/>
        <v>BB 167.1jurusan 4</v>
      </c>
      <c r="F1154" s="10" t="s">
        <v>444</v>
      </c>
      <c r="G1154" s="10" t="s">
        <v>4</v>
      </c>
      <c r="H1154" s="10" t="s">
        <v>1393</v>
      </c>
      <c r="I1154" s="10">
        <v>0.90583</v>
      </c>
      <c r="J1154" s="10">
        <v>123.18743</v>
      </c>
      <c r="K1154" s="10" t="s">
        <v>7465</v>
      </c>
      <c r="L1154" s="10" t="s">
        <v>7465</v>
      </c>
      <c r="M1154" s="10" t="s">
        <v>7465</v>
      </c>
      <c r="N1154" s="14">
        <f t="shared" si="573"/>
        <v>0</v>
      </c>
      <c r="O1154" s="15" t="e">
        <f t="shared" si="574"/>
        <v>#VALUE!</v>
      </c>
      <c r="P1154" s="15" t="e">
        <f t="shared" si="575"/>
        <v>#VALUE!</v>
      </c>
      <c r="Q1154" s="17" t="e">
        <f>VLOOKUP($A1154,'DATA PENGUKURAN GARDU'!$A:$BS,42,0)</f>
        <v>#N/A</v>
      </c>
      <c r="R1154" s="18" t="e">
        <f t="shared" si="576"/>
        <v>#N/A</v>
      </c>
      <c r="S1154" s="17" t="e">
        <f>VLOOKUP($A1154,'DATA PENGUKURAN GARDU'!$A:$BS,44,0)</f>
        <v>#N/A</v>
      </c>
      <c r="T1154" s="18" t="e">
        <f t="shared" si="577"/>
        <v>#N/A</v>
      </c>
      <c r="U1154" s="17" t="e">
        <f>VLOOKUP($A1154,'DATA PENGUKURAN GARDU'!$A:$BS,46,0)</f>
        <v>#N/A</v>
      </c>
      <c r="V1154" s="18" t="e">
        <f t="shared" si="578"/>
        <v>#N/A</v>
      </c>
      <c r="W1154" s="17" t="e">
        <f>VLOOKUP($A1154,'DATA PENGUKURAN GARDU'!$A:$BS,48,0)</f>
        <v>#N/A</v>
      </c>
      <c r="X1154" s="17" t="e">
        <f>VLOOKUP($A1154,'DATA PENGUKURAN GARDU'!$A:$BS,53,0)</f>
        <v>#N/A</v>
      </c>
      <c r="Y1154" s="17" t="e">
        <f>VLOOKUP($A1154,'DATA PENGUKURAN GARDU'!$A:$BS,54,0)</f>
        <v>#N/A</v>
      </c>
      <c r="Z1154" s="17" t="e">
        <f>VLOOKUP($A1154,'DATA PENGUKURAN GARDU'!$A:$BS,55,0)</f>
        <v>#N/A</v>
      </c>
      <c r="AA1154" s="20" t="e">
        <f>VLOOKUP($B1154,'DATA PENGUKURAN GARDU'!$A:$BS,42,0)</f>
        <v>#N/A</v>
      </c>
      <c r="AB1154" s="21" t="e">
        <f t="shared" si="579"/>
        <v>#N/A</v>
      </c>
      <c r="AC1154" s="20" t="e">
        <f>VLOOKUP($B1154,'DATA PENGUKURAN GARDU'!$A:$BS,44,0)</f>
        <v>#N/A</v>
      </c>
      <c r="AD1154" s="21" t="e">
        <f t="shared" si="580"/>
        <v>#N/A</v>
      </c>
      <c r="AE1154" s="20" t="e">
        <f>VLOOKUP($B1154,'DATA PENGUKURAN GARDU'!$A:$BS,46,0)</f>
        <v>#N/A</v>
      </c>
      <c r="AF1154" s="21" t="e">
        <f t="shared" si="581"/>
        <v>#N/A</v>
      </c>
      <c r="AG1154" s="20" t="e">
        <f>VLOOKUP($B1154,'DATA PENGUKURAN GARDU'!$A:$BS,46,0)</f>
        <v>#N/A</v>
      </c>
      <c r="AH1154" s="20" t="e">
        <f>VLOOKUP($B1154,'DATA PENGUKURAN GARDU'!$A:$BS,53,0)</f>
        <v>#N/A</v>
      </c>
      <c r="AI1154" s="20" t="e">
        <f>VLOOKUP($B1154,'DATA PENGUKURAN GARDU'!$A:$BS,54,0)</f>
        <v>#N/A</v>
      </c>
      <c r="AJ1154" s="17" t="e">
        <f>VLOOKUP($C1154,'DATA PENGUKURAN GARDU'!$A:$BS,42,0)</f>
        <v>#N/A</v>
      </c>
      <c r="AK1154" s="23" t="e">
        <f t="shared" si="582"/>
        <v>#N/A</v>
      </c>
      <c r="AL1154" s="17" t="e">
        <f>VLOOKUP($C1154,'DATA PENGUKURAN GARDU'!$A:$BS,44,0)</f>
        <v>#N/A</v>
      </c>
      <c r="AM1154" s="23" t="e">
        <f t="shared" si="583"/>
        <v>#N/A</v>
      </c>
      <c r="AN1154" s="17" t="e">
        <f>VLOOKUP($C1154,'DATA PENGUKURAN GARDU'!$A:$BS,46,0)</f>
        <v>#N/A</v>
      </c>
      <c r="AO1154" s="23" t="e">
        <f t="shared" si="584"/>
        <v>#N/A</v>
      </c>
      <c r="AP1154" s="17" t="e">
        <f>VLOOKUP($C1154,'DATA PENGUKURAN GARDU'!$A:$BS,46,0)</f>
        <v>#N/A</v>
      </c>
      <c r="AQ1154" s="17" t="e">
        <f>VLOOKUP($C1154,'DATA PENGUKURAN GARDU'!$A:$BS,53,0)</f>
        <v>#N/A</v>
      </c>
      <c r="AR1154" s="17" t="e">
        <f>VLOOKUP($C1154,'DATA PENGUKURAN GARDU'!$A:$BS,54,0)</f>
        <v>#N/A</v>
      </c>
      <c r="AS1154" s="20" t="e">
        <f>VLOOKUP($D1154,'DATA PENGUKURAN GARDU'!$A:$BS,42,0)</f>
        <v>#N/A</v>
      </c>
      <c r="AT1154" s="21" t="e">
        <f t="shared" si="585"/>
        <v>#N/A</v>
      </c>
      <c r="AU1154" s="20" t="e">
        <f>VLOOKUP($D1154,'DATA PENGUKURAN GARDU'!$A:$BS,44,0)</f>
        <v>#N/A</v>
      </c>
      <c r="AV1154" s="21" t="e">
        <f t="shared" si="586"/>
        <v>#N/A</v>
      </c>
      <c r="AW1154" s="20" t="e">
        <f>VLOOKUP($D1154,'DATA PENGUKURAN GARDU'!$A:$BS,46,0)</f>
        <v>#N/A</v>
      </c>
      <c r="AX1154" s="21" t="e">
        <f t="shared" si="587"/>
        <v>#N/A</v>
      </c>
      <c r="AY1154" s="20" t="e">
        <f>VLOOKUP($D1154,'DATA PENGUKURAN GARDU'!$A:$BS,46,0)</f>
        <v>#N/A</v>
      </c>
      <c r="AZ1154" s="20" t="e">
        <f>VLOOKUP($D1154,'DATA PENGUKURAN GARDU'!$A:$BS,53,0)</f>
        <v>#N/A</v>
      </c>
      <c r="BA1154" s="20" t="e">
        <f>VLOOKUP($D1154,'DATA PENGUKURAN GARDU'!$A:$BS,54,0)</f>
        <v>#N/A</v>
      </c>
      <c r="BB1154" s="17" t="e">
        <f>VLOOKUP($E1154,'DATA PENGUKURAN GARDU'!$A:$BS,42,0)</f>
        <v>#N/A</v>
      </c>
      <c r="BC1154" s="23" t="e">
        <f t="shared" si="588"/>
        <v>#N/A</v>
      </c>
      <c r="BD1154" s="17" t="e">
        <f>VLOOKUP($E1154,'DATA PENGUKURAN GARDU'!$A:$BS,44,0)</f>
        <v>#N/A</v>
      </c>
      <c r="BE1154" s="23" t="e">
        <f t="shared" si="589"/>
        <v>#N/A</v>
      </c>
      <c r="BF1154" s="17" t="e">
        <f>VLOOKUP($E1154,'DATA PENGUKURAN GARDU'!$A:$BS,46,0)</f>
        <v>#N/A</v>
      </c>
      <c r="BG1154" s="23" t="e">
        <f t="shared" si="590"/>
        <v>#N/A</v>
      </c>
      <c r="BH1154" s="17" t="e">
        <f>VLOOKUP($E1154,'DATA PENGUKURAN GARDU'!$A:$BS,46,0)</f>
        <v>#N/A</v>
      </c>
      <c r="BI1154" s="17" t="e">
        <f>VLOOKUP($E1154,'DATA PENGUKURAN GARDU'!$A:$BS,53,0)</f>
        <v>#N/A</v>
      </c>
      <c r="BJ1154" s="17" t="e">
        <f>VLOOKUP($E1154,'DATA PENGUKURAN GARDU'!$A:$BS,54,0)</f>
        <v>#N/A</v>
      </c>
      <c r="BK1154" s="20" t="e">
        <f t="shared" si="591"/>
        <v>#N/A</v>
      </c>
      <c r="BL1154" s="20" t="e">
        <f t="shared" si="592"/>
        <v>#N/A</v>
      </c>
      <c r="BM1154" s="20" t="e">
        <f t="shared" si="593"/>
        <v>#N/A</v>
      </c>
      <c r="BN1154" s="25" t="e">
        <f t="shared" si="594"/>
        <v>#N/A</v>
      </c>
      <c r="BO1154" s="26" t="str">
        <f t="shared" si="595"/>
        <v>0</v>
      </c>
      <c r="BP1154" s="21" t="e">
        <f t="shared" si="596"/>
        <v>#VALUE!</v>
      </c>
      <c r="BQ1154" s="20" t="e">
        <f t="shared" si="597"/>
        <v>#N/A</v>
      </c>
      <c r="BR1154" s="20" t="e">
        <v>#N/A</v>
      </c>
      <c r="BS1154" s="9" t="e">
        <v>#N/A</v>
      </c>
      <c r="BT1154" s="2" t="e">
        <f t="shared" si="598"/>
        <v>#VALUE!</v>
      </c>
      <c r="BU1154" s="2" t="e">
        <f t="shared" si="566"/>
        <v>#N/A</v>
      </c>
      <c r="BV1154" s="2" t="e">
        <f t="shared" si="567"/>
        <v>#N/A</v>
      </c>
    </row>
    <row r="1155" s="2" customFormat="1" ht="22.95" customHeight="1" spans="1:74">
      <c r="A1155" s="9" t="str">
        <f t="shared" si="568"/>
        <v>K-180.1Induk</v>
      </c>
      <c r="B1155" s="9" t="str">
        <f t="shared" si="569"/>
        <v>K-180.1jurusan 1</v>
      </c>
      <c r="C1155" s="9" t="str">
        <f t="shared" si="570"/>
        <v>K-180.1jurusan 2</v>
      </c>
      <c r="D1155" s="9" t="str">
        <f t="shared" si="571"/>
        <v>K-180.1jurusan 3</v>
      </c>
      <c r="E1155" s="9" t="str">
        <f t="shared" si="572"/>
        <v>K-180.1jurusan 4</v>
      </c>
      <c r="F1155" s="10" t="s">
        <v>446</v>
      </c>
      <c r="G1155" s="10" t="s">
        <v>132</v>
      </c>
      <c r="H1155" s="10" t="s">
        <v>1395</v>
      </c>
      <c r="I1155" s="10">
        <v>0.759084</v>
      </c>
      <c r="J1155" s="10">
        <v>124.313433</v>
      </c>
      <c r="K1155" s="10" t="s">
        <v>7465</v>
      </c>
      <c r="L1155" s="10" t="s">
        <v>7465</v>
      </c>
      <c r="M1155" s="10" t="s">
        <v>7465</v>
      </c>
      <c r="N1155" s="14">
        <f t="shared" si="573"/>
        <v>0</v>
      </c>
      <c r="O1155" s="15" t="e">
        <f t="shared" si="574"/>
        <v>#VALUE!</v>
      </c>
      <c r="P1155" s="15" t="e">
        <f t="shared" si="575"/>
        <v>#VALUE!</v>
      </c>
      <c r="Q1155" s="17" t="e">
        <f>VLOOKUP($A1155,'DATA PENGUKURAN GARDU'!$A:$BS,42,0)</f>
        <v>#N/A</v>
      </c>
      <c r="R1155" s="18" t="e">
        <f t="shared" si="576"/>
        <v>#N/A</v>
      </c>
      <c r="S1155" s="17" t="e">
        <f>VLOOKUP($A1155,'DATA PENGUKURAN GARDU'!$A:$BS,44,0)</f>
        <v>#N/A</v>
      </c>
      <c r="T1155" s="18" t="e">
        <f t="shared" si="577"/>
        <v>#N/A</v>
      </c>
      <c r="U1155" s="17" t="e">
        <f>VLOOKUP($A1155,'DATA PENGUKURAN GARDU'!$A:$BS,46,0)</f>
        <v>#N/A</v>
      </c>
      <c r="V1155" s="18" t="e">
        <f t="shared" si="578"/>
        <v>#N/A</v>
      </c>
      <c r="W1155" s="17" t="e">
        <f>VLOOKUP($A1155,'DATA PENGUKURAN GARDU'!$A:$BS,48,0)</f>
        <v>#N/A</v>
      </c>
      <c r="X1155" s="17" t="e">
        <f>VLOOKUP($A1155,'DATA PENGUKURAN GARDU'!$A:$BS,53,0)</f>
        <v>#N/A</v>
      </c>
      <c r="Y1155" s="17" t="e">
        <f>VLOOKUP($A1155,'DATA PENGUKURAN GARDU'!$A:$BS,54,0)</f>
        <v>#N/A</v>
      </c>
      <c r="Z1155" s="17" t="e">
        <f>VLOOKUP($A1155,'DATA PENGUKURAN GARDU'!$A:$BS,55,0)</f>
        <v>#N/A</v>
      </c>
      <c r="AA1155" s="20" t="e">
        <f>VLOOKUP($B1155,'DATA PENGUKURAN GARDU'!$A:$BS,42,0)</f>
        <v>#N/A</v>
      </c>
      <c r="AB1155" s="21" t="e">
        <f t="shared" si="579"/>
        <v>#N/A</v>
      </c>
      <c r="AC1155" s="20" t="e">
        <f>VLOOKUP($B1155,'DATA PENGUKURAN GARDU'!$A:$BS,44,0)</f>
        <v>#N/A</v>
      </c>
      <c r="AD1155" s="21" t="e">
        <f t="shared" si="580"/>
        <v>#N/A</v>
      </c>
      <c r="AE1155" s="20" t="e">
        <f>VLOOKUP($B1155,'DATA PENGUKURAN GARDU'!$A:$BS,46,0)</f>
        <v>#N/A</v>
      </c>
      <c r="AF1155" s="21" t="e">
        <f t="shared" si="581"/>
        <v>#N/A</v>
      </c>
      <c r="AG1155" s="20" t="e">
        <f>VLOOKUP($B1155,'DATA PENGUKURAN GARDU'!$A:$BS,46,0)</f>
        <v>#N/A</v>
      </c>
      <c r="AH1155" s="20" t="e">
        <f>VLOOKUP($B1155,'DATA PENGUKURAN GARDU'!$A:$BS,53,0)</f>
        <v>#N/A</v>
      </c>
      <c r="AI1155" s="20" t="e">
        <f>VLOOKUP($B1155,'DATA PENGUKURAN GARDU'!$A:$BS,54,0)</f>
        <v>#N/A</v>
      </c>
      <c r="AJ1155" s="17" t="e">
        <f>VLOOKUP($C1155,'DATA PENGUKURAN GARDU'!$A:$BS,42,0)</f>
        <v>#N/A</v>
      </c>
      <c r="AK1155" s="23" t="e">
        <f t="shared" si="582"/>
        <v>#N/A</v>
      </c>
      <c r="AL1155" s="17" t="e">
        <f>VLOOKUP($C1155,'DATA PENGUKURAN GARDU'!$A:$BS,44,0)</f>
        <v>#N/A</v>
      </c>
      <c r="AM1155" s="23" t="e">
        <f t="shared" si="583"/>
        <v>#N/A</v>
      </c>
      <c r="AN1155" s="17" t="e">
        <f>VLOOKUP($C1155,'DATA PENGUKURAN GARDU'!$A:$BS,46,0)</f>
        <v>#N/A</v>
      </c>
      <c r="AO1155" s="23" t="e">
        <f t="shared" si="584"/>
        <v>#N/A</v>
      </c>
      <c r="AP1155" s="17" t="e">
        <f>VLOOKUP($C1155,'DATA PENGUKURAN GARDU'!$A:$BS,46,0)</f>
        <v>#N/A</v>
      </c>
      <c r="AQ1155" s="17" t="e">
        <f>VLOOKUP($C1155,'DATA PENGUKURAN GARDU'!$A:$BS,53,0)</f>
        <v>#N/A</v>
      </c>
      <c r="AR1155" s="17" t="e">
        <f>VLOOKUP($C1155,'DATA PENGUKURAN GARDU'!$A:$BS,54,0)</f>
        <v>#N/A</v>
      </c>
      <c r="AS1155" s="20" t="e">
        <f>VLOOKUP($D1155,'DATA PENGUKURAN GARDU'!$A:$BS,42,0)</f>
        <v>#N/A</v>
      </c>
      <c r="AT1155" s="21" t="e">
        <f t="shared" si="585"/>
        <v>#N/A</v>
      </c>
      <c r="AU1155" s="20" t="e">
        <f>VLOOKUP($D1155,'DATA PENGUKURAN GARDU'!$A:$BS,44,0)</f>
        <v>#N/A</v>
      </c>
      <c r="AV1155" s="21" t="e">
        <f t="shared" si="586"/>
        <v>#N/A</v>
      </c>
      <c r="AW1155" s="20" t="e">
        <f>VLOOKUP($D1155,'DATA PENGUKURAN GARDU'!$A:$BS,46,0)</f>
        <v>#N/A</v>
      </c>
      <c r="AX1155" s="21" t="e">
        <f t="shared" si="587"/>
        <v>#N/A</v>
      </c>
      <c r="AY1155" s="20" t="e">
        <f>VLOOKUP($D1155,'DATA PENGUKURAN GARDU'!$A:$BS,46,0)</f>
        <v>#N/A</v>
      </c>
      <c r="AZ1155" s="20" t="e">
        <f>VLOOKUP($D1155,'DATA PENGUKURAN GARDU'!$A:$BS,53,0)</f>
        <v>#N/A</v>
      </c>
      <c r="BA1155" s="20" t="e">
        <f>VLOOKUP($D1155,'DATA PENGUKURAN GARDU'!$A:$BS,54,0)</f>
        <v>#N/A</v>
      </c>
      <c r="BB1155" s="17" t="e">
        <f>VLOOKUP($E1155,'DATA PENGUKURAN GARDU'!$A:$BS,42,0)</f>
        <v>#N/A</v>
      </c>
      <c r="BC1155" s="23" t="e">
        <f t="shared" si="588"/>
        <v>#N/A</v>
      </c>
      <c r="BD1155" s="17" t="e">
        <f>VLOOKUP($E1155,'DATA PENGUKURAN GARDU'!$A:$BS,44,0)</f>
        <v>#N/A</v>
      </c>
      <c r="BE1155" s="23" t="e">
        <f t="shared" si="589"/>
        <v>#N/A</v>
      </c>
      <c r="BF1155" s="17" t="e">
        <f>VLOOKUP($E1155,'DATA PENGUKURAN GARDU'!$A:$BS,46,0)</f>
        <v>#N/A</v>
      </c>
      <c r="BG1155" s="23" t="e">
        <f t="shared" si="590"/>
        <v>#N/A</v>
      </c>
      <c r="BH1155" s="17" t="e">
        <f>VLOOKUP($E1155,'DATA PENGUKURAN GARDU'!$A:$BS,46,0)</f>
        <v>#N/A</v>
      </c>
      <c r="BI1155" s="17" t="e">
        <f>VLOOKUP($E1155,'DATA PENGUKURAN GARDU'!$A:$BS,53,0)</f>
        <v>#N/A</v>
      </c>
      <c r="BJ1155" s="17" t="e">
        <f>VLOOKUP($E1155,'DATA PENGUKURAN GARDU'!$A:$BS,54,0)</f>
        <v>#N/A</v>
      </c>
      <c r="BK1155" s="20" t="e">
        <f t="shared" si="591"/>
        <v>#N/A</v>
      </c>
      <c r="BL1155" s="20" t="e">
        <f t="shared" si="592"/>
        <v>#N/A</v>
      </c>
      <c r="BM1155" s="20" t="e">
        <f t="shared" si="593"/>
        <v>#N/A</v>
      </c>
      <c r="BN1155" s="25" t="e">
        <f t="shared" si="594"/>
        <v>#N/A</v>
      </c>
      <c r="BO1155" s="26" t="str">
        <f t="shared" si="595"/>
        <v>0</v>
      </c>
      <c r="BP1155" s="21" t="e">
        <f t="shared" si="596"/>
        <v>#VALUE!</v>
      </c>
      <c r="BQ1155" s="20" t="e">
        <f t="shared" si="597"/>
        <v>#N/A</v>
      </c>
      <c r="BR1155" s="20" t="e">
        <v>#N/A</v>
      </c>
      <c r="BS1155" s="9" t="e">
        <v>#N/A</v>
      </c>
      <c r="BT1155" s="2" t="e">
        <f t="shared" si="598"/>
        <v>#VALUE!</v>
      </c>
      <c r="BU1155" s="2" t="e">
        <f t="shared" ref="BU1155:BU1218" si="599">IF(L1155=3,IF(BQ1155&gt;0.2,"TDK SEIMBANG","SEIMBANG"),IF(BM1155="OL PHASA","TDK SEIMBANG","SEIMBANG"))</f>
        <v>#N/A</v>
      </c>
      <c r="BV1155" s="2" t="e">
        <f t="shared" ref="BV1155:BV1218" si="600">IF(L1155=3,IF(SUM(X1155:Y1155)&gt;600,"NORMAL","DROP"),IF(BD1160&gt;198,"NORMAL","DROP"))</f>
        <v>#N/A</v>
      </c>
    </row>
    <row r="1156" s="2" customFormat="1" ht="22.95" customHeight="1" spans="1:74">
      <c r="A1156" s="9" t="str">
        <f t="shared" ref="A1156:A1219" si="601">H1156&amp;"Induk"</f>
        <v>BB 101Induk</v>
      </c>
      <c r="B1156" s="9" t="str">
        <f t="shared" ref="B1156:B1219" si="602">H1156&amp;"jurusan 1"</f>
        <v>BB 101jurusan 1</v>
      </c>
      <c r="C1156" s="9" t="str">
        <f t="shared" ref="C1156:C1219" si="603">H1156&amp;"jurusan 2"</f>
        <v>BB 101jurusan 2</v>
      </c>
      <c r="D1156" s="9" t="str">
        <f t="shared" ref="D1156:D1219" si="604">H1156&amp;"jurusan 3"</f>
        <v>BB 101jurusan 3</v>
      </c>
      <c r="E1156" s="9" t="str">
        <f t="shared" ref="E1156:E1219" si="605">H1156&amp;"jurusan 4"</f>
        <v>BB 101jurusan 4</v>
      </c>
      <c r="F1156" s="10" t="s">
        <v>451</v>
      </c>
      <c r="G1156" s="10" t="s">
        <v>4</v>
      </c>
      <c r="H1156" s="10" t="s">
        <v>1396</v>
      </c>
      <c r="I1156" s="10">
        <v>0.87937</v>
      </c>
      <c r="J1156" s="10">
        <v>123.47593</v>
      </c>
      <c r="K1156" s="10" t="s">
        <v>7465</v>
      </c>
      <c r="L1156" s="10" t="s">
        <v>7465</v>
      </c>
      <c r="M1156" s="10" t="s">
        <v>7465</v>
      </c>
      <c r="N1156" s="14">
        <f t="shared" ref="N1156:N1219" si="606">+IF(L1156=3,400,IF(L1156=1,230,0))</f>
        <v>0</v>
      </c>
      <c r="O1156" s="15" t="e">
        <f t="shared" ref="O1156:O1219" si="607">(K1156*1000)/((M1156*1000)*1.73)</f>
        <v>#VALUE!</v>
      </c>
      <c r="P1156" s="15" t="e">
        <f t="shared" ref="P1156:P1219" si="608">IF(L1156=3,(K1156*1000)/(N1156*1.73),(K1156*1000)/(N1156))</f>
        <v>#VALUE!</v>
      </c>
      <c r="Q1156" s="17" t="e">
        <f>VLOOKUP($A1156,'DATA PENGUKURAN GARDU'!$A:$BS,42,0)</f>
        <v>#N/A</v>
      </c>
      <c r="R1156" s="18" t="e">
        <f t="shared" ref="R1156:R1219" si="609">Q1156/$P1156*100</f>
        <v>#N/A</v>
      </c>
      <c r="S1156" s="17" t="e">
        <f>VLOOKUP($A1156,'DATA PENGUKURAN GARDU'!$A:$BS,44,0)</f>
        <v>#N/A</v>
      </c>
      <c r="T1156" s="18" t="e">
        <f t="shared" ref="T1156:T1219" si="610">S1156/$P1156*100</f>
        <v>#N/A</v>
      </c>
      <c r="U1156" s="17" t="e">
        <f>VLOOKUP($A1156,'DATA PENGUKURAN GARDU'!$A:$BS,46,0)</f>
        <v>#N/A</v>
      </c>
      <c r="V1156" s="18" t="e">
        <f t="shared" ref="V1156:V1219" si="611">U1156/$P1156*100</f>
        <v>#N/A</v>
      </c>
      <c r="W1156" s="17" t="e">
        <f>VLOOKUP($A1156,'DATA PENGUKURAN GARDU'!$A:$BS,48,0)</f>
        <v>#N/A</v>
      </c>
      <c r="X1156" s="17" t="e">
        <f>VLOOKUP($A1156,'DATA PENGUKURAN GARDU'!$A:$BS,53,0)</f>
        <v>#N/A</v>
      </c>
      <c r="Y1156" s="17" t="e">
        <f>VLOOKUP($A1156,'DATA PENGUKURAN GARDU'!$A:$BS,54,0)</f>
        <v>#N/A</v>
      </c>
      <c r="Z1156" s="17" t="e">
        <f>VLOOKUP($A1156,'DATA PENGUKURAN GARDU'!$A:$BS,55,0)</f>
        <v>#N/A</v>
      </c>
      <c r="AA1156" s="20" t="e">
        <f>VLOOKUP($B1156,'DATA PENGUKURAN GARDU'!$A:$BS,42,0)</f>
        <v>#N/A</v>
      </c>
      <c r="AB1156" s="21" t="e">
        <f t="shared" ref="AB1156:AB1219" si="612">AA1156/$P1156*100</f>
        <v>#N/A</v>
      </c>
      <c r="AC1156" s="20" t="e">
        <f>VLOOKUP($B1156,'DATA PENGUKURAN GARDU'!$A:$BS,44,0)</f>
        <v>#N/A</v>
      </c>
      <c r="AD1156" s="21" t="e">
        <f t="shared" ref="AD1156:AD1219" si="613">AC1156/$P1156*100</f>
        <v>#N/A</v>
      </c>
      <c r="AE1156" s="20" t="e">
        <f>VLOOKUP($B1156,'DATA PENGUKURAN GARDU'!$A:$BS,46,0)</f>
        <v>#N/A</v>
      </c>
      <c r="AF1156" s="21" t="e">
        <f t="shared" ref="AF1156:AF1219" si="614">AE1156/$P1156*100</f>
        <v>#N/A</v>
      </c>
      <c r="AG1156" s="20" t="e">
        <f>VLOOKUP($B1156,'DATA PENGUKURAN GARDU'!$A:$BS,46,0)</f>
        <v>#N/A</v>
      </c>
      <c r="AH1156" s="20" t="e">
        <f>VLOOKUP($B1156,'DATA PENGUKURAN GARDU'!$A:$BS,53,0)</f>
        <v>#N/A</v>
      </c>
      <c r="AI1156" s="20" t="e">
        <f>VLOOKUP($B1156,'DATA PENGUKURAN GARDU'!$A:$BS,54,0)</f>
        <v>#N/A</v>
      </c>
      <c r="AJ1156" s="17" t="e">
        <f>VLOOKUP($C1156,'DATA PENGUKURAN GARDU'!$A:$BS,42,0)</f>
        <v>#N/A</v>
      </c>
      <c r="AK1156" s="23" t="e">
        <f t="shared" ref="AK1156:AK1219" si="615">AJ1156/$P1156*100</f>
        <v>#N/A</v>
      </c>
      <c r="AL1156" s="17" t="e">
        <f>VLOOKUP($C1156,'DATA PENGUKURAN GARDU'!$A:$BS,44,0)</f>
        <v>#N/A</v>
      </c>
      <c r="AM1156" s="23" t="e">
        <f t="shared" ref="AM1156:AM1219" si="616">AL1156/$P1156*100</f>
        <v>#N/A</v>
      </c>
      <c r="AN1156" s="17" t="e">
        <f>VLOOKUP($C1156,'DATA PENGUKURAN GARDU'!$A:$BS,46,0)</f>
        <v>#N/A</v>
      </c>
      <c r="AO1156" s="23" t="e">
        <f t="shared" ref="AO1156:AO1219" si="617">AN1156/$P1156*100</f>
        <v>#N/A</v>
      </c>
      <c r="AP1156" s="17" t="e">
        <f>VLOOKUP($C1156,'DATA PENGUKURAN GARDU'!$A:$BS,46,0)</f>
        <v>#N/A</v>
      </c>
      <c r="AQ1156" s="17" t="e">
        <f>VLOOKUP($C1156,'DATA PENGUKURAN GARDU'!$A:$BS,53,0)</f>
        <v>#N/A</v>
      </c>
      <c r="AR1156" s="17" t="e">
        <f>VLOOKUP($C1156,'DATA PENGUKURAN GARDU'!$A:$BS,54,0)</f>
        <v>#N/A</v>
      </c>
      <c r="AS1156" s="20" t="e">
        <f>VLOOKUP($D1156,'DATA PENGUKURAN GARDU'!$A:$BS,42,0)</f>
        <v>#N/A</v>
      </c>
      <c r="AT1156" s="21" t="e">
        <f t="shared" ref="AT1156:AT1219" si="618">AS1156/$P1156*100</f>
        <v>#N/A</v>
      </c>
      <c r="AU1156" s="20" t="e">
        <f>VLOOKUP($D1156,'DATA PENGUKURAN GARDU'!$A:$BS,44,0)</f>
        <v>#N/A</v>
      </c>
      <c r="AV1156" s="21" t="e">
        <f t="shared" ref="AV1156:AV1219" si="619">AU1156/$P1156*100</f>
        <v>#N/A</v>
      </c>
      <c r="AW1156" s="20" t="e">
        <f>VLOOKUP($D1156,'DATA PENGUKURAN GARDU'!$A:$BS,46,0)</f>
        <v>#N/A</v>
      </c>
      <c r="AX1156" s="21" t="e">
        <f t="shared" ref="AX1156:AX1219" si="620">AW1156/$P1156*100</f>
        <v>#N/A</v>
      </c>
      <c r="AY1156" s="20" t="e">
        <f>VLOOKUP($D1156,'DATA PENGUKURAN GARDU'!$A:$BS,46,0)</f>
        <v>#N/A</v>
      </c>
      <c r="AZ1156" s="20" t="e">
        <f>VLOOKUP($D1156,'DATA PENGUKURAN GARDU'!$A:$BS,53,0)</f>
        <v>#N/A</v>
      </c>
      <c r="BA1156" s="20" t="e">
        <f>VLOOKUP($D1156,'DATA PENGUKURAN GARDU'!$A:$BS,54,0)</f>
        <v>#N/A</v>
      </c>
      <c r="BB1156" s="17" t="e">
        <f>VLOOKUP($E1156,'DATA PENGUKURAN GARDU'!$A:$BS,42,0)</f>
        <v>#N/A</v>
      </c>
      <c r="BC1156" s="23" t="e">
        <f t="shared" ref="BC1156:BC1219" si="621">BB1156/$P1156*100</f>
        <v>#N/A</v>
      </c>
      <c r="BD1156" s="17" t="e">
        <f>VLOOKUP($E1156,'DATA PENGUKURAN GARDU'!$A:$BS,44,0)</f>
        <v>#N/A</v>
      </c>
      <c r="BE1156" s="23" t="e">
        <f t="shared" ref="BE1156:BE1219" si="622">BD1156/$P1156*100</f>
        <v>#N/A</v>
      </c>
      <c r="BF1156" s="17" t="e">
        <f>VLOOKUP($E1156,'DATA PENGUKURAN GARDU'!$A:$BS,46,0)</f>
        <v>#N/A</v>
      </c>
      <c r="BG1156" s="23" t="e">
        <f t="shared" ref="BG1156:BG1219" si="623">BF1156/$P1156*100</f>
        <v>#N/A</v>
      </c>
      <c r="BH1156" s="17" t="e">
        <f>VLOOKUP($E1156,'DATA PENGUKURAN GARDU'!$A:$BS,46,0)</f>
        <v>#N/A</v>
      </c>
      <c r="BI1156" s="17" t="e">
        <f>VLOOKUP($E1156,'DATA PENGUKURAN GARDU'!$A:$BS,53,0)</f>
        <v>#N/A</v>
      </c>
      <c r="BJ1156" s="17" t="e">
        <f>VLOOKUP($E1156,'DATA PENGUKURAN GARDU'!$A:$BS,54,0)</f>
        <v>#N/A</v>
      </c>
      <c r="BK1156" s="20" t="e">
        <f t="shared" ref="BK1156:BK1219" si="624">IF(Q1156&gt;P1156,"OL PHASA","Normal")</f>
        <v>#N/A</v>
      </c>
      <c r="BL1156" s="20" t="e">
        <f t="shared" ref="BL1156:BL1219" si="625">IF(S1156&gt;P1156,"OL PHASA","Normal")</f>
        <v>#N/A</v>
      </c>
      <c r="BM1156" s="20" t="e">
        <f t="shared" ref="BM1156:BM1219" si="626">IF(U1156&gt;P1156,"OL PHASA","Normal")</f>
        <v>#N/A</v>
      </c>
      <c r="BN1156" s="25" t="e">
        <f t="shared" ref="BN1156:BN1219" si="627">IF((L1156=3),(AVERAGE(Q1156,S1156,U1156)),MAX(Q1156,S1156,U1156))</f>
        <v>#N/A</v>
      </c>
      <c r="BO1156" s="26" t="str">
        <f t="shared" ref="BO1156:BO1219" si="628">IFERROR(IF((L1156=1),(BN1156*AH1156)/1000,(BN1156*AI1156*1.73)/1000),"0")</f>
        <v>0</v>
      </c>
      <c r="BP1156" s="21" t="e">
        <f t="shared" ref="BP1156:BP1219" si="629">BO1156/K1156*100</f>
        <v>#VALUE!</v>
      </c>
      <c r="BQ1156" s="20" t="e">
        <f t="shared" ref="BQ1156:BQ1219" si="630">IF($L1156=1,"1 Phase",ABS(((Q1156/BN1156)-1)+ABS((S1156/BN1156)-1)+ABS((U1156/BN1156)-1))/3)</f>
        <v>#N/A</v>
      </c>
      <c r="BR1156" s="20" t="e">
        <v>#N/A</v>
      </c>
      <c r="BS1156" s="9" t="e">
        <v>#N/A</v>
      </c>
      <c r="BT1156" s="2" t="e">
        <f t="shared" ref="BT1156:BT1219" si="631">IF(BP1156&lt;30,"Underload",IF(BP1156&lt;=80,"Baik",IF(BP1156&gt;80,"Overload")))</f>
        <v>#VALUE!</v>
      </c>
      <c r="BU1156" s="2" t="e">
        <f t="shared" si="599"/>
        <v>#N/A</v>
      </c>
      <c r="BV1156" s="2" t="e">
        <f t="shared" si="600"/>
        <v>#N/A</v>
      </c>
    </row>
    <row r="1157" s="2" customFormat="1" ht="22.95" customHeight="1" spans="1:74">
      <c r="A1157" s="9" t="str">
        <f t="shared" si="601"/>
        <v>BB 103Induk</v>
      </c>
      <c r="B1157" s="9" t="str">
        <f t="shared" si="602"/>
        <v>BB 103jurusan 1</v>
      </c>
      <c r="C1157" s="9" t="str">
        <f t="shared" si="603"/>
        <v>BB 103jurusan 2</v>
      </c>
      <c r="D1157" s="9" t="str">
        <f t="shared" si="604"/>
        <v>BB 103jurusan 3</v>
      </c>
      <c r="E1157" s="9" t="str">
        <f t="shared" si="605"/>
        <v>BB 103jurusan 4</v>
      </c>
      <c r="F1157" s="10" t="s">
        <v>451</v>
      </c>
      <c r="G1157" s="10" t="s">
        <v>4</v>
      </c>
      <c r="H1157" s="10" t="s">
        <v>1397</v>
      </c>
      <c r="I1157" s="10">
        <v>0.88847</v>
      </c>
      <c r="J1157" s="10">
        <v>123.47342</v>
      </c>
      <c r="K1157" s="10" t="s">
        <v>7465</v>
      </c>
      <c r="L1157" s="10" t="s">
        <v>7465</v>
      </c>
      <c r="M1157" s="10" t="s">
        <v>7465</v>
      </c>
      <c r="N1157" s="14">
        <f t="shared" si="606"/>
        <v>0</v>
      </c>
      <c r="O1157" s="15" t="e">
        <f t="shared" si="607"/>
        <v>#VALUE!</v>
      </c>
      <c r="P1157" s="15" t="e">
        <f t="shared" si="608"/>
        <v>#VALUE!</v>
      </c>
      <c r="Q1157" s="17" t="e">
        <f>VLOOKUP($A1157,'DATA PENGUKURAN GARDU'!$A:$BS,42,0)</f>
        <v>#N/A</v>
      </c>
      <c r="R1157" s="18" t="e">
        <f t="shared" si="609"/>
        <v>#N/A</v>
      </c>
      <c r="S1157" s="17" t="e">
        <f>VLOOKUP($A1157,'DATA PENGUKURAN GARDU'!$A:$BS,44,0)</f>
        <v>#N/A</v>
      </c>
      <c r="T1157" s="18" t="e">
        <f t="shared" si="610"/>
        <v>#N/A</v>
      </c>
      <c r="U1157" s="17" t="e">
        <f>VLOOKUP($A1157,'DATA PENGUKURAN GARDU'!$A:$BS,46,0)</f>
        <v>#N/A</v>
      </c>
      <c r="V1157" s="18" t="e">
        <f t="shared" si="611"/>
        <v>#N/A</v>
      </c>
      <c r="W1157" s="17" t="e">
        <f>VLOOKUP($A1157,'DATA PENGUKURAN GARDU'!$A:$BS,48,0)</f>
        <v>#N/A</v>
      </c>
      <c r="X1157" s="17" t="e">
        <f>VLOOKUP($A1157,'DATA PENGUKURAN GARDU'!$A:$BS,53,0)</f>
        <v>#N/A</v>
      </c>
      <c r="Y1157" s="17" t="e">
        <f>VLOOKUP($A1157,'DATA PENGUKURAN GARDU'!$A:$BS,54,0)</f>
        <v>#N/A</v>
      </c>
      <c r="Z1157" s="17" t="e">
        <f>VLOOKUP($A1157,'DATA PENGUKURAN GARDU'!$A:$BS,55,0)</f>
        <v>#N/A</v>
      </c>
      <c r="AA1157" s="20" t="e">
        <f>VLOOKUP($B1157,'DATA PENGUKURAN GARDU'!$A:$BS,42,0)</f>
        <v>#N/A</v>
      </c>
      <c r="AB1157" s="21" t="e">
        <f t="shared" si="612"/>
        <v>#N/A</v>
      </c>
      <c r="AC1157" s="20" t="e">
        <f>VLOOKUP($B1157,'DATA PENGUKURAN GARDU'!$A:$BS,44,0)</f>
        <v>#N/A</v>
      </c>
      <c r="AD1157" s="21" t="e">
        <f t="shared" si="613"/>
        <v>#N/A</v>
      </c>
      <c r="AE1157" s="20" t="e">
        <f>VLOOKUP($B1157,'DATA PENGUKURAN GARDU'!$A:$BS,46,0)</f>
        <v>#N/A</v>
      </c>
      <c r="AF1157" s="21" t="e">
        <f t="shared" si="614"/>
        <v>#N/A</v>
      </c>
      <c r="AG1157" s="20" t="e">
        <f>VLOOKUP($B1157,'DATA PENGUKURAN GARDU'!$A:$BS,46,0)</f>
        <v>#N/A</v>
      </c>
      <c r="AH1157" s="20" t="e">
        <f>VLOOKUP($B1157,'DATA PENGUKURAN GARDU'!$A:$BS,53,0)</f>
        <v>#N/A</v>
      </c>
      <c r="AI1157" s="20" t="e">
        <f>VLOOKUP($B1157,'DATA PENGUKURAN GARDU'!$A:$BS,54,0)</f>
        <v>#N/A</v>
      </c>
      <c r="AJ1157" s="17" t="e">
        <f>VLOOKUP($C1157,'DATA PENGUKURAN GARDU'!$A:$BS,42,0)</f>
        <v>#N/A</v>
      </c>
      <c r="AK1157" s="23" t="e">
        <f t="shared" si="615"/>
        <v>#N/A</v>
      </c>
      <c r="AL1157" s="17" t="e">
        <f>VLOOKUP($C1157,'DATA PENGUKURAN GARDU'!$A:$BS,44,0)</f>
        <v>#N/A</v>
      </c>
      <c r="AM1157" s="23" t="e">
        <f t="shared" si="616"/>
        <v>#N/A</v>
      </c>
      <c r="AN1157" s="17" t="e">
        <f>VLOOKUP($C1157,'DATA PENGUKURAN GARDU'!$A:$BS,46,0)</f>
        <v>#N/A</v>
      </c>
      <c r="AO1157" s="23" t="e">
        <f t="shared" si="617"/>
        <v>#N/A</v>
      </c>
      <c r="AP1157" s="17" t="e">
        <f>VLOOKUP($C1157,'DATA PENGUKURAN GARDU'!$A:$BS,46,0)</f>
        <v>#N/A</v>
      </c>
      <c r="AQ1157" s="17" t="e">
        <f>VLOOKUP($C1157,'DATA PENGUKURAN GARDU'!$A:$BS,53,0)</f>
        <v>#N/A</v>
      </c>
      <c r="AR1157" s="17" t="e">
        <f>VLOOKUP($C1157,'DATA PENGUKURAN GARDU'!$A:$BS,54,0)</f>
        <v>#N/A</v>
      </c>
      <c r="AS1157" s="20" t="e">
        <f>VLOOKUP($D1157,'DATA PENGUKURAN GARDU'!$A:$BS,42,0)</f>
        <v>#N/A</v>
      </c>
      <c r="AT1157" s="21" t="e">
        <f t="shared" si="618"/>
        <v>#N/A</v>
      </c>
      <c r="AU1157" s="20" t="e">
        <f>VLOOKUP($D1157,'DATA PENGUKURAN GARDU'!$A:$BS,44,0)</f>
        <v>#N/A</v>
      </c>
      <c r="AV1157" s="21" t="e">
        <f t="shared" si="619"/>
        <v>#N/A</v>
      </c>
      <c r="AW1157" s="20" t="e">
        <f>VLOOKUP($D1157,'DATA PENGUKURAN GARDU'!$A:$BS,46,0)</f>
        <v>#N/A</v>
      </c>
      <c r="AX1157" s="21" t="e">
        <f t="shared" si="620"/>
        <v>#N/A</v>
      </c>
      <c r="AY1157" s="20" t="e">
        <f>VLOOKUP($D1157,'DATA PENGUKURAN GARDU'!$A:$BS,46,0)</f>
        <v>#N/A</v>
      </c>
      <c r="AZ1157" s="20" t="e">
        <f>VLOOKUP($D1157,'DATA PENGUKURAN GARDU'!$A:$BS,53,0)</f>
        <v>#N/A</v>
      </c>
      <c r="BA1157" s="20" t="e">
        <f>VLOOKUP($D1157,'DATA PENGUKURAN GARDU'!$A:$BS,54,0)</f>
        <v>#N/A</v>
      </c>
      <c r="BB1157" s="17" t="e">
        <f>VLOOKUP($E1157,'DATA PENGUKURAN GARDU'!$A:$BS,42,0)</f>
        <v>#N/A</v>
      </c>
      <c r="BC1157" s="23" t="e">
        <f t="shared" si="621"/>
        <v>#N/A</v>
      </c>
      <c r="BD1157" s="17" t="e">
        <f>VLOOKUP($E1157,'DATA PENGUKURAN GARDU'!$A:$BS,44,0)</f>
        <v>#N/A</v>
      </c>
      <c r="BE1157" s="23" t="e">
        <f t="shared" si="622"/>
        <v>#N/A</v>
      </c>
      <c r="BF1157" s="17" t="e">
        <f>VLOOKUP($E1157,'DATA PENGUKURAN GARDU'!$A:$BS,46,0)</f>
        <v>#N/A</v>
      </c>
      <c r="BG1157" s="23" t="e">
        <f t="shared" si="623"/>
        <v>#N/A</v>
      </c>
      <c r="BH1157" s="17" t="e">
        <f>VLOOKUP($E1157,'DATA PENGUKURAN GARDU'!$A:$BS,46,0)</f>
        <v>#N/A</v>
      </c>
      <c r="BI1157" s="17" t="e">
        <f>VLOOKUP($E1157,'DATA PENGUKURAN GARDU'!$A:$BS,53,0)</f>
        <v>#N/A</v>
      </c>
      <c r="BJ1157" s="17" t="e">
        <f>VLOOKUP($E1157,'DATA PENGUKURAN GARDU'!$A:$BS,54,0)</f>
        <v>#N/A</v>
      </c>
      <c r="BK1157" s="20" t="e">
        <f t="shared" si="624"/>
        <v>#N/A</v>
      </c>
      <c r="BL1157" s="20" t="e">
        <f t="shared" si="625"/>
        <v>#N/A</v>
      </c>
      <c r="BM1157" s="20" t="e">
        <f t="shared" si="626"/>
        <v>#N/A</v>
      </c>
      <c r="BN1157" s="25" t="e">
        <f t="shared" si="627"/>
        <v>#N/A</v>
      </c>
      <c r="BO1157" s="26" t="str">
        <f t="shared" si="628"/>
        <v>0</v>
      </c>
      <c r="BP1157" s="21" t="e">
        <f t="shared" si="629"/>
        <v>#VALUE!</v>
      </c>
      <c r="BQ1157" s="20" t="e">
        <f t="shared" si="630"/>
        <v>#N/A</v>
      </c>
      <c r="BR1157" s="20" t="e">
        <v>#N/A</v>
      </c>
      <c r="BS1157" s="9" t="e">
        <v>#N/A</v>
      </c>
      <c r="BT1157" s="2" t="e">
        <f t="shared" si="631"/>
        <v>#VALUE!</v>
      </c>
      <c r="BU1157" s="2" t="e">
        <f t="shared" si="599"/>
        <v>#N/A</v>
      </c>
      <c r="BV1157" s="2" t="e">
        <f t="shared" si="600"/>
        <v>#N/A</v>
      </c>
    </row>
    <row r="1158" s="2" customFormat="1" ht="22.95" customHeight="1" spans="1:74">
      <c r="A1158" s="9" t="str">
        <f t="shared" si="601"/>
        <v>K-024Induk</v>
      </c>
      <c r="B1158" s="9" t="str">
        <f t="shared" si="602"/>
        <v>K-024jurusan 1</v>
      </c>
      <c r="C1158" s="9" t="str">
        <f t="shared" si="603"/>
        <v>K-024jurusan 2</v>
      </c>
      <c r="D1158" s="9" t="str">
        <f t="shared" si="604"/>
        <v>K-024jurusan 3</v>
      </c>
      <c r="E1158" s="9" t="str">
        <f t="shared" si="605"/>
        <v>K-024jurusan 4</v>
      </c>
      <c r="F1158" s="10" t="s">
        <v>454</v>
      </c>
      <c r="G1158" s="10" t="s">
        <v>132</v>
      </c>
      <c r="H1158" s="10" t="s">
        <v>1398</v>
      </c>
      <c r="I1158" s="10">
        <v>0.729433</v>
      </c>
      <c r="J1158" s="10">
        <v>124.288918</v>
      </c>
      <c r="K1158" s="10" t="s">
        <v>7465</v>
      </c>
      <c r="L1158" s="10" t="s">
        <v>7465</v>
      </c>
      <c r="M1158" s="10" t="s">
        <v>7465</v>
      </c>
      <c r="N1158" s="14">
        <f t="shared" si="606"/>
        <v>0</v>
      </c>
      <c r="O1158" s="15" t="e">
        <f t="shared" si="607"/>
        <v>#VALUE!</v>
      </c>
      <c r="P1158" s="15" t="e">
        <f t="shared" si="608"/>
        <v>#VALUE!</v>
      </c>
      <c r="Q1158" s="17" t="e">
        <f>VLOOKUP($A1158,'DATA PENGUKURAN GARDU'!$A:$BS,42,0)</f>
        <v>#N/A</v>
      </c>
      <c r="R1158" s="18" t="e">
        <f t="shared" si="609"/>
        <v>#N/A</v>
      </c>
      <c r="S1158" s="17" t="e">
        <f>VLOOKUP($A1158,'DATA PENGUKURAN GARDU'!$A:$BS,44,0)</f>
        <v>#N/A</v>
      </c>
      <c r="T1158" s="18" t="e">
        <f t="shared" si="610"/>
        <v>#N/A</v>
      </c>
      <c r="U1158" s="17" t="e">
        <f>VLOOKUP($A1158,'DATA PENGUKURAN GARDU'!$A:$BS,46,0)</f>
        <v>#N/A</v>
      </c>
      <c r="V1158" s="18" t="e">
        <f t="shared" si="611"/>
        <v>#N/A</v>
      </c>
      <c r="W1158" s="17" t="e">
        <f>VLOOKUP($A1158,'DATA PENGUKURAN GARDU'!$A:$BS,48,0)</f>
        <v>#N/A</v>
      </c>
      <c r="X1158" s="17" t="e">
        <f>VLOOKUP($A1158,'DATA PENGUKURAN GARDU'!$A:$BS,53,0)</f>
        <v>#N/A</v>
      </c>
      <c r="Y1158" s="17" t="e">
        <f>VLOOKUP($A1158,'DATA PENGUKURAN GARDU'!$A:$BS,54,0)</f>
        <v>#N/A</v>
      </c>
      <c r="Z1158" s="17" t="e">
        <f>VLOOKUP($A1158,'DATA PENGUKURAN GARDU'!$A:$BS,55,0)</f>
        <v>#N/A</v>
      </c>
      <c r="AA1158" s="20" t="e">
        <f>VLOOKUP($B1158,'DATA PENGUKURAN GARDU'!$A:$BS,42,0)</f>
        <v>#N/A</v>
      </c>
      <c r="AB1158" s="21" t="e">
        <f t="shared" si="612"/>
        <v>#N/A</v>
      </c>
      <c r="AC1158" s="20" t="e">
        <f>VLOOKUP($B1158,'DATA PENGUKURAN GARDU'!$A:$BS,44,0)</f>
        <v>#N/A</v>
      </c>
      <c r="AD1158" s="21" t="e">
        <f t="shared" si="613"/>
        <v>#N/A</v>
      </c>
      <c r="AE1158" s="20" t="e">
        <f>VLOOKUP($B1158,'DATA PENGUKURAN GARDU'!$A:$BS,46,0)</f>
        <v>#N/A</v>
      </c>
      <c r="AF1158" s="21" t="e">
        <f t="shared" si="614"/>
        <v>#N/A</v>
      </c>
      <c r="AG1158" s="20" t="e">
        <f>VLOOKUP($B1158,'DATA PENGUKURAN GARDU'!$A:$BS,46,0)</f>
        <v>#N/A</v>
      </c>
      <c r="AH1158" s="20" t="e">
        <f>VLOOKUP($B1158,'DATA PENGUKURAN GARDU'!$A:$BS,53,0)</f>
        <v>#N/A</v>
      </c>
      <c r="AI1158" s="20" t="e">
        <f>VLOOKUP($B1158,'DATA PENGUKURAN GARDU'!$A:$BS,54,0)</f>
        <v>#N/A</v>
      </c>
      <c r="AJ1158" s="17" t="e">
        <f>VLOOKUP($C1158,'DATA PENGUKURAN GARDU'!$A:$BS,42,0)</f>
        <v>#N/A</v>
      </c>
      <c r="AK1158" s="23" t="e">
        <f t="shared" si="615"/>
        <v>#N/A</v>
      </c>
      <c r="AL1158" s="17" t="e">
        <f>VLOOKUP($C1158,'DATA PENGUKURAN GARDU'!$A:$BS,44,0)</f>
        <v>#N/A</v>
      </c>
      <c r="AM1158" s="23" t="e">
        <f t="shared" si="616"/>
        <v>#N/A</v>
      </c>
      <c r="AN1158" s="17" t="e">
        <f>VLOOKUP($C1158,'DATA PENGUKURAN GARDU'!$A:$BS,46,0)</f>
        <v>#N/A</v>
      </c>
      <c r="AO1158" s="23" t="e">
        <f t="shared" si="617"/>
        <v>#N/A</v>
      </c>
      <c r="AP1158" s="17" t="e">
        <f>VLOOKUP($C1158,'DATA PENGUKURAN GARDU'!$A:$BS,46,0)</f>
        <v>#N/A</v>
      </c>
      <c r="AQ1158" s="17" t="e">
        <f>VLOOKUP($C1158,'DATA PENGUKURAN GARDU'!$A:$BS,53,0)</f>
        <v>#N/A</v>
      </c>
      <c r="AR1158" s="17" t="e">
        <f>VLOOKUP($C1158,'DATA PENGUKURAN GARDU'!$A:$BS,54,0)</f>
        <v>#N/A</v>
      </c>
      <c r="AS1158" s="20" t="e">
        <f>VLOOKUP($D1158,'DATA PENGUKURAN GARDU'!$A:$BS,42,0)</f>
        <v>#N/A</v>
      </c>
      <c r="AT1158" s="21" t="e">
        <f t="shared" si="618"/>
        <v>#N/A</v>
      </c>
      <c r="AU1158" s="20" t="e">
        <f>VLOOKUP($D1158,'DATA PENGUKURAN GARDU'!$A:$BS,44,0)</f>
        <v>#N/A</v>
      </c>
      <c r="AV1158" s="21" t="e">
        <f t="shared" si="619"/>
        <v>#N/A</v>
      </c>
      <c r="AW1158" s="20" t="e">
        <f>VLOOKUP($D1158,'DATA PENGUKURAN GARDU'!$A:$BS,46,0)</f>
        <v>#N/A</v>
      </c>
      <c r="AX1158" s="21" t="e">
        <f t="shared" si="620"/>
        <v>#N/A</v>
      </c>
      <c r="AY1158" s="20" t="e">
        <f>VLOOKUP($D1158,'DATA PENGUKURAN GARDU'!$A:$BS,46,0)</f>
        <v>#N/A</v>
      </c>
      <c r="AZ1158" s="20" t="e">
        <f>VLOOKUP($D1158,'DATA PENGUKURAN GARDU'!$A:$BS,53,0)</f>
        <v>#N/A</v>
      </c>
      <c r="BA1158" s="20" t="e">
        <f>VLOOKUP($D1158,'DATA PENGUKURAN GARDU'!$A:$BS,54,0)</f>
        <v>#N/A</v>
      </c>
      <c r="BB1158" s="17" t="e">
        <f>VLOOKUP($E1158,'DATA PENGUKURAN GARDU'!$A:$BS,42,0)</f>
        <v>#N/A</v>
      </c>
      <c r="BC1158" s="23" t="e">
        <f t="shared" si="621"/>
        <v>#N/A</v>
      </c>
      <c r="BD1158" s="17" t="e">
        <f>VLOOKUP($E1158,'DATA PENGUKURAN GARDU'!$A:$BS,44,0)</f>
        <v>#N/A</v>
      </c>
      <c r="BE1158" s="23" t="e">
        <f t="shared" si="622"/>
        <v>#N/A</v>
      </c>
      <c r="BF1158" s="17" t="e">
        <f>VLOOKUP($E1158,'DATA PENGUKURAN GARDU'!$A:$BS,46,0)</f>
        <v>#N/A</v>
      </c>
      <c r="BG1158" s="23" t="e">
        <f t="shared" si="623"/>
        <v>#N/A</v>
      </c>
      <c r="BH1158" s="17" t="e">
        <f>VLOOKUP($E1158,'DATA PENGUKURAN GARDU'!$A:$BS,46,0)</f>
        <v>#N/A</v>
      </c>
      <c r="BI1158" s="17" t="e">
        <f>VLOOKUP($E1158,'DATA PENGUKURAN GARDU'!$A:$BS,53,0)</f>
        <v>#N/A</v>
      </c>
      <c r="BJ1158" s="17" t="e">
        <f>VLOOKUP($E1158,'DATA PENGUKURAN GARDU'!$A:$BS,54,0)</f>
        <v>#N/A</v>
      </c>
      <c r="BK1158" s="20" t="e">
        <f t="shared" si="624"/>
        <v>#N/A</v>
      </c>
      <c r="BL1158" s="20" t="e">
        <f t="shared" si="625"/>
        <v>#N/A</v>
      </c>
      <c r="BM1158" s="20" t="e">
        <f t="shared" si="626"/>
        <v>#N/A</v>
      </c>
      <c r="BN1158" s="25" t="e">
        <f t="shared" si="627"/>
        <v>#N/A</v>
      </c>
      <c r="BO1158" s="26" t="str">
        <f t="shared" si="628"/>
        <v>0</v>
      </c>
      <c r="BP1158" s="21" t="e">
        <f t="shared" si="629"/>
        <v>#VALUE!</v>
      </c>
      <c r="BQ1158" s="20" t="e">
        <f t="shared" si="630"/>
        <v>#N/A</v>
      </c>
      <c r="BR1158" s="20" t="e">
        <v>#N/A</v>
      </c>
      <c r="BS1158" s="9" t="e">
        <v>#N/A</v>
      </c>
      <c r="BT1158" s="2" t="e">
        <f t="shared" si="631"/>
        <v>#VALUE!</v>
      </c>
      <c r="BU1158" s="2" t="e">
        <f t="shared" si="599"/>
        <v>#N/A</v>
      </c>
      <c r="BV1158" s="2" t="e">
        <f t="shared" si="600"/>
        <v>#N/A</v>
      </c>
    </row>
    <row r="1159" s="2" customFormat="1" ht="22.95" customHeight="1" spans="1:74">
      <c r="A1159" s="9" t="str">
        <f t="shared" si="601"/>
        <v>K-088.1Induk</v>
      </c>
      <c r="B1159" s="9" t="str">
        <f t="shared" si="602"/>
        <v>K-088.1jurusan 1</v>
      </c>
      <c r="C1159" s="9" t="str">
        <f t="shared" si="603"/>
        <v>K-088.1jurusan 2</v>
      </c>
      <c r="D1159" s="9" t="str">
        <f t="shared" si="604"/>
        <v>K-088.1jurusan 3</v>
      </c>
      <c r="E1159" s="9" t="str">
        <f t="shared" si="605"/>
        <v>K-088.1jurusan 4</v>
      </c>
      <c r="F1159" s="10" t="s">
        <v>410</v>
      </c>
      <c r="G1159" s="10" t="s">
        <v>132</v>
      </c>
      <c r="H1159" s="10" t="s">
        <v>1399</v>
      </c>
      <c r="I1159" s="10">
        <v>0.74001</v>
      </c>
      <c r="J1159" s="10">
        <v>124.30627</v>
      </c>
      <c r="K1159" s="10" t="s">
        <v>7465</v>
      </c>
      <c r="L1159" s="10" t="s">
        <v>7465</v>
      </c>
      <c r="M1159" s="10" t="s">
        <v>7465</v>
      </c>
      <c r="N1159" s="14">
        <f t="shared" si="606"/>
        <v>0</v>
      </c>
      <c r="O1159" s="15" t="e">
        <f t="shared" si="607"/>
        <v>#VALUE!</v>
      </c>
      <c r="P1159" s="15" t="e">
        <f t="shared" si="608"/>
        <v>#VALUE!</v>
      </c>
      <c r="Q1159" s="17" t="e">
        <f>VLOOKUP($A1159,'DATA PENGUKURAN GARDU'!$A:$BS,42,0)</f>
        <v>#N/A</v>
      </c>
      <c r="R1159" s="18" t="e">
        <f t="shared" si="609"/>
        <v>#N/A</v>
      </c>
      <c r="S1159" s="17" t="e">
        <f>VLOOKUP($A1159,'DATA PENGUKURAN GARDU'!$A:$BS,44,0)</f>
        <v>#N/A</v>
      </c>
      <c r="T1159" s="18" t="e">
        <f t="shared" si="610"/>
        <v>#N/A</v>
      </c>
      <c r="U1159" s="17" t="e">
        <f>VLOOKUP($A1159,'DATA PENGUKURAN GARDU'!$A:$BS,46,0)</f>
        <v>#N/A</v>
      </c>
      <c r="V1159" s="18" t="e">
        <f t="shared" si="611"/>
        <v>#N/A</v>
      </c>
      <c r="W1159" s="17" t="e">
        <f>VLOOKUP($A1159,'DATA PENGUKURAN GARDU'!$A:$BS,48,0)</f>
        <v>#N/A</v>
      </c>
      <c r="X1159" s="17" t="e">
        <f>VLOOKUP($A1159,'DATA PENGUKURAN GARDU'!$A:$BS,53,0)</f>
        <v>#N/A</v>
      </c>
      <c r="Y1159" s="17" t="e">
        <f>VLOOKUP($A1159,'DATA PENGUKURAN GARDU'!$A:$BS,54,0)</f>
        <v>#N/A</v>
      </c>
      <c r="Z1159" s="17" t="e">
        <f>VLOOKUP($A1159,'DATA PENGUKURAN GARDU'!$A:$BS,55,0)</f>
        <v>#N/A</v>
      </c>
      <c r="AA1159" s="20" t="e">
        <f>VLOOKUP($B1159,'DATA PENGUKURAN GARDU'!$A:$BS,42,0)</f>
        <v>#N/A</v>
      </c>
      <c r="AB1159" s="21" t="e">
        <f t="shared" si="612"/>
        <v>#N/A</v>
      </c>
      <c r="AC1159" s="20" t="e">
        <f>VLOOKUP($B1159,'DATA PENGUKURAN GARDU'!$A:$BS,44,0)</f>
        <v>#N/A</v>
      </c>
      <c r="AD1159" s="21" t="e">
        <f t="shared" si="613"/>
        <v>#N/A</v>
      </c>
      <c r="AE1159" s="20" t="e">
        <f>VLOOKUP($B1159,'DATA PENGUKURAN GARDU'!$A:$BS,46,0)</f>
        <v>#N/A</v>
      </c>
      <c r="AF1159" s="21" t="e">
        <f t="shared" si="614"/>
        <v>#N/A</v>
      </c>
      <c r="AG1159" s="20" t="e">
        <f>VLOOKUP($B1159,'DATA PENGUKURAN GARDU'!$A:$BS,46,0)</f>
        <v>#N/A</v>
      </c>
      <c r="AH1159" s="20" t="e">
        <f>VLOOKUP($B1159,'DATA PENGUKURAN GARDU'!$A:$BS,53,0)</f>
        <v>#N/A</v>
      </c>
      <c r="AI1159" s="20" t="e">
        <f>VLOOKUP($B1159,'DATA PENGUKURAN GARDU'!$A:$BS,54,0)</f>
        <v>#N/A</v>
      </c>
      <c r="AJ1159" s="17" t="e">
        <f>VLOOKUP($C1159,'DATA PENGUKURAN GARDU'!$A:$BS,42,0)</f>
        <v>#N/A</v>
      </c>
      <c r="AK1159" s="23" t="e">
        <f t="shared" si="615"/>
        <v>#N/A</v>
      </c>
      <c r="AL1159" s="17" t="e">
        <f>VLOOKUP($C1159,'DATA PENGUKURAN GARDU'!$A:$BS,44,0)</f>
        <v>#N/A</v>
      </c>
      <c r="AM1159" s="23" t="e">
        <f t="shared" si="616"/>
        <v>#N/A</v>
      </c>
      <c r="AN1159" s="17" t="e">
        <f>VLOOKUP($C1159,'DATA PENGUKURAN GARDU'!$A:$BS,46,0)</f>
        <v>#N/A</v>
      </c>
      <c r="AO1159" s="23" t="e">
        <f t="shared" si="617"/>
        <v>#N/A</v>
      </c>
      <c r="AP1159" s="17" t="e">
        <f>VLOOKUP($C1159,'DATA PENGUKURAN GARDU'!$A:$BS,46,0)</f>
        <v>#N/A</v>
      </c>
      <c r="AQ1159" s="17" t="e">
        <f>VLOOKUP($C1159,'DATA PENGUKURAN GARDU'!$A:$BS,53,0)</f>
        <v>#N/A</v>
      </c>
      <c r="AR1159" s="17" t="e">
        <f>VLOOKUP($C1159,'DATA PENGUKURAN GARDU'!$A:$BS,54,0)</f>
        <v>#N/A</v>
      </c>
      <c r="AS1159" s="20" t="e">
        <f>VLOOKUP($D1159,'DATA PENGUKURAN GARDU'!$A:$BS,42,0)</f>
        <v>#N/A</v>
      </c>
      <c r="AT1159" s="21" t="e">
        <f t="shared" si="618"/>
        <v>#N/A</v>
      </c>
      <c r="AU1159" s="20" t="e">
        <f>VLOOKUP($D1159,'DATA PENGUKURAN GARDU'!$A:$BS,44,0)</f>
        <v>#N/A</v>
      </c>
      <c r="AV1159" s="21" t="e">
        <f t="shared" si="619"/>
        <v>#N/A</v>
      </c>
      <c r="AW1159" s="20" t="e">
        <f>VLOOKUP($D1159,'DATA PENGUKURAN GARDU'!$A:$BS,46,0)</f>
        <v>#N/A</v>
      </c>
      <c r="AX1159" s="21" t="e">
        <f t="shared" si="620"/>
        <v>#N/A</v>
      </c>
      <c r="AY1159" s="20" t="e">
        <f>VLOOKUP($D1159,'DATA PENGUKURAN GARDU'!$A:$BS,46,0)</f>
        <v>#N/A</v>
      </c>
      <c r="AZ1159" s="20" t="e">
        <f>VLOOKUP($D1159,'DATA PENGUKURAN GARDU'!$A:$BS,53,0)</f>
        <v>#N/A</v>
      </c>
      <c r="BA1159" s="20" t="e">
        <f>VLOOKUP($D1159,'DATA PENGUKURAN GARDU'!$A:$BS,54,0)</f>
        <v>#N/A</v>
      </c>
      <c r="BB1159" s="17" t="e">
        <f>VLOOKUP($E1159,'DATA PENGUKURAN GARDU'!$A:$BS,42,0)</f>
        <v>#N/A</v>
      </c>
      <c r="BC1159" s="23" t="e">
        <f t="shared" si="621"/>
        <v>#N/A</v>
      </c>
      <c r="BD1159" s="17" t="e">
        <f>VLOOKUP($E1159,'DATA PENGUKURAN GARDU'!$A:$BS,44,0)</f>
        <v>#N/A</v>
      </c>
      <c r="BE1159" s="23" t="e">
        <f t="shared" si="622"/>
        <v>#N/A</v>
      </c>
      <c r="BF1159" s="17" t="e">
        <f>VLOOKUP($E1159,'DATA PENGUKURAN GARDU'!$A:$BS,46,0)</f>
        <v>#N/A</v>
      </c>
      <c r="BG1159" s="23" t="e">
        <f t="shared" si="623"/>
        <v>#N/A</v>
      </c>
      <c r="BH1159" s="17" t="e">
        <f>VLOOKUP($E1159,'DATA PENGUKURAN GARDU'!$A:$BS,46,0)</f>
        <v>#N/A</v>
      </c>
      <c r="BI1159" s="17" t="e">
        <f>VLOOKUP($E1159,'DATA PENGUKURAN GARDU'!$A:$BS,53,0)</f>
        <v>#N/A</v>
      </c>
      <c r="BJ1159" s="17" t="e">
        <f>VLOOKUP($E1159,'DATA PENGUKURAN GARDU'!$A:$BS,54,0)</f>
        <v>#N/A</v>
      </c>
      <c r="BK1159" s="20" t="e">
        <f t="shared" si="624"/>
        <v>#N/A</v>
      </c>
      <c r="BL1159" s="20" t="e">
        <f t="shared" si="625"/>
        <v>#N/A</v>
      </c>
      <c r="BM1159" s="20" t="e">
        <f t="shared" si="626"/>
        <v>#N/A</v>
      </c>
      <c r="BN1159" s="25" t="e">
        <f t="shared" si="627"/>
        <v>#N/A</v>
      </c>
      <c r="BO1159" s="26" t="str">
        <f t="shared" si="628"/>
        <v>0</v>
      </c>
      <c r="BP1159" s="21" t="e">
        <f t="shared" si="629"/>
        <v>#VALUE!</v>
      </c>
      <c r="BQ1159" s="20" t="e">
        <f t="shared" si="630"/>
        <v>#N/A</v>
      </c>
      <c r="BR1159" s="20" t="e">
        <v>#N/A</v>
      </c>
      <c r="BS1159" s="9" t="e">
        <v>#N/A</v>
      </c>
      <c r="BT1159" s="2" t="e">
        <f t="shared" si="631"/>
        <v>#VALUE!</v>
      </c>
      <c r="BU1159" s="2" t="e">
        <f t="shared" si="599"/>
        <v>#N/A</v>
      </c>
      <c r="BV1159" s="2" t="e">
        <f t="shared" si="600"/>
        <v>#N/A</v>
      </c>
    </row>
    <row r="1160" s="2" customFormat="1" ht="22.95" customHeight="1" spans="1:74">
      <c r="A1160" s="9" t="str">
        <f t="shared" si="601"/>
        <v>K-093Induk</v>
      </c>
      <c r="B1160" s="9" t="str">
        <f t="shared" si="602"/>
        <v>K-093jurusan 1</v>
      </c>
      <c r="C1160" s="9" t="str">
        <f t="shared" si="603"/>
        <v>K-093jurusan 2</v>
      </c>
      <c r="D1160" s="9" t="str">
        <f t="shared" si="604"/>
        <v>K-093jurusan 3</v>
      </c>
      <c r="E1160" s="9" t="str">
        <f t="shared" si="605"/>
        <v>K-093jurusan 4</v>
      </c>
      <c r="F1160" s="10" t="s">
        <v>418</v>
      </c>
      <c r="G1160" s="10" t="s">
        <v>132</v>
      </c>
      <c r="H1160" s="10" t="s">
        <v>1400</v>
      </c>
      <c r="I1160" s="10">
        <v>0.734356</v>
      </c>
      <c r="J1160" s="10">
        <v>124.301865</v>
      </c>
      <c r="K1160" s="10" t="s">
        <v>7465</v>
      </c>
      <c r="L1160" s="10" t="s">
        <v>7465</v>
      </c>
      <c r="M1160" s="10" t="s">
        <v>7465</v>
      </c>
      <c r="N1160" s="14">
        <f t="shared" si="606"/>
        <v>0</v>
      </c>
      <c r="O1160" s="15" t="e">
        <f t="shared" si="607"/>
        <v>#VALUE!</v>
      </c>
      <c r="P1160" s="15" t="e">
        <f t="shared" si="608"/>
        <v>#VALUE!</v>
      </c>
      <c r="Q1160" s="17" t="e">
        <f>VLOOKUP($A1160,'DATA PENGUKURAN GARDU'!$A:$BS,42,0)</f>
        <v>#N/A</v>
      </c>
      <c r="R1160" s="18" t="e">
        <f t="shared" si="609"/>
        <v>#N/A</v>
      </c>
      <c r="S1160" s="17" t="e">
        <f>VLOOKUP($A1160,'DATA PENGUKURAN GARDU'!$A:$BS,44,0)</f>
        <v>#N/A</v>
      </c>
      <c r="T1160" s="18" t="e">
        <f t="shared" si="610"/>
        <v>#N/A</v>
      </c>
      <c r="U1160" s="17" t="e">
        <f>VLOOKUP($A1160,'DATA PENGUKURAN GARDU'!$A:$BS,46,0)</f>
        <v>#N/A</v>
      </c>
      <c r="V1160" s="18" t="e">
        <f t="shared" si="611"/>
        <v>#N/A</v>
      </c>
      <c r="W1160" s="17" t="e">
        <f>VLOOKUP($A1160,'DATA PENGUKURAN GARDU'!$A:$BS,48,0)</f>
        <v>#N/A</v>
      </c>
      <c r="X1160" s="17" t="e">
        <f>VLOOKUP($A1160,'DATA PENGUKURAN GARDU'!$A:$BS,53,0)</f>
        <v>#N/A</v>
      </c>
      <c r="Y1160" s="17" t="e">
        <f>VLOOKUP($A1160,'DATA PENGUKURAN GARDU'!$A:$BS,54,0)</f>
        <v>#N/A</v>
      </c>
      <c r="Z1160" s="17" t="e">
        <f>VLOOKUP($A1160,'DATA PENGUKURAN GARDU'!$A:$BS,55,0)</f>
        <v>#N/A</v>
      </c>
      <c r="AA1160" s="20" t="e">
        <f>VLOOKUP($B1160,'DATA PENGUKURAN GARDU'!$A:$BS,42,0)</f>
        <v>#N/A</v>
      </c>
      <c r="AB1160" s="21" t="e">
        <f t="shared" si="612"/>
        <v>#N/A</v>
      </c>
      <c r="AC1160" s="20" t="e">
        <f>VLOOKUP($B1160,'DATA PENGUKURAN GARDU'!$A:$BS,44,0)</f>
        <v>#N/A</v>
      </c>
      <c r="AD1160" s="21" t="e">
        <f t="shared" si="613"/>
        <v>#N/A</v>
      </c>
      <c r="AE1160" s="20" t="e">
        <f>VLOOKUP($B1160,'DATA PENGUKURAN GARDU'!$A:$BS,46,0)</f>
        <v>#N/A</v>
      </c>
      <c r="AF1160" s="21" t="e">
        <f t="shared" si="614"/>
        <v>#N/A</v>
      </c>
      <c r="AG1160" s="20" t="e">
        <f>VLOOKUP($B1160,'DATA PENGUKURAN GARDU'!$A:$BS,46,0)</f>
        <v>#N/A</v>
      </c>
      <c r="AH1160" s="20" t="e">
        <f>VLOOKUP($B1160,'DATA PENGUKURAN GARDU'!$A:$BS,53,0)</f>
        <v>#N/A</v>
      </c>
      <c r="AI1160" s="20" t="e">
        <f>VLOOKUP($B1160,'DATA PENGUKURAN GARDU'!$A:$BS,54,0)</f>
        <v>#N/A</v>
      </c>
      <c r="AJ1160" s="17" t="e">
        <f>VLOOKUP($C1160,'DATA PENGUKURAN GARDU'!$A:$BS,42,0)</f>
        <v>#N/A</v>
      </c>
      <c r="AK1160" s="23" t="e">
        <f t="shared" si="615"/>
        <v>#N/A</v>
      </c>
      <c r="AL1160" s="17" t="e">
        <f>VLOOKUP($C1160,'DATA PENGUKURAN GARDU'!$A:$BS,44,0)</f>
        <v>#N/A</v>
      </c>
      <c r="AM1160" s="23" t="e">
        <f t="shared" si="616"/>
        <v>#N/A</v>
      </c>
      <c r="AN1160" s="17" t="e">
        <f>VLOOKUP($C1160,'DATA PENGUKURAN GARDU'!$A:$BS,46,0)</f>
        <v>#N/A</v>
      </c>
      <c r="AO1160" s="23" t="e">
        <f t="shared" si="617"/>
        <v>#N/A</v>
      </c>
      <c r="AP1160" s="17" t="e">
        <f>VLOOKUP($C1160,'DATA PENGUKURAN GARDU'!$A:$BS,46,0)</f>
        <v>#N/A</v>
      </c>
      <c r="AQ1160" s="17" t="e">
        <f>VLOOKUP($C1160,'DATA PENGUKURAN GARDU'!$A:$BS,53,0)</f>
        <v>#N/A</v>
      </c>
      <c r="AR1160" s="17" t="e">
        <f>VLOOKUP($C1160,'DATA PENGUKURAN GARDU'!$A:$BS,54,0)</f>
        <v>#N/A</v>
      </c>
      <c r="AS1160" s="20" t="e">
        <f>VLOOKUP($D1160,'DATA PENGUKURAN GARDU'!$A:$BS,42,0)</f>
        <v>#N/A</v>
      </c>
      <c r="AT1160" s="21" t="e">
        <f t="shared" si="618"/>
        <v>#N/A</v>
      </c>
      <c r="AU1160" s="20" t="e">
        <f>VLOOKUP($D1160,'DATA PENGUKURAN GARDU'!$A:$BS,44,0)</f>
        <v>#N/A</v>
      </c>
      <c r="AV1160" s="21" t="e">
        <f t="shared" si="619"/>
        <v>#N/A</v>
      </c>
      <c r="AW1160" s="20" t="e">
        <f>VLOOKUP($D1160,'DATA PENGUKURAN GARDU'!$A:$BS,46,0)</f>
        <v>#N/A</v>
      </c>
      <c r="AX1160" s="21" t="e">
        <f t="shared" si="620"/>
        <v>#N/A</v>
      </c>
      <c r="AY1160" s="20" t="e">
        <f>VLOOKUP($D1160,'DATA PENGUKURAN GARDU'!$A:$BS,46,0)</f>
        <v>#N/A</v>
      </c>
      <c r="AZ1160" s="20" t="e">
        <f>VLOOKUP($D1160,'DATA PENGUKURAN GARDU'!$A:$BS,53,0)</f>
        <v>#N/A</v>
      </c>
      <c r="BA1160" s="20" t="e">
        <f>VLOOKUP($D1160,'DATA PENGUKURAN GARDU'!$A:$BS,54,0)</f>
        <v>#N/A</v>
      </c>
      <c r="BB1160" s="17" t="e">
        <f>VLOOKUP($E1160,'DATA PENGUKURAN GARDU'!$A:$BS,42,0)</f>
        <v>#N/A</v>
      </c>
      <c r="BC1160" s="23" t="e">
        <f t="shared" si="621"/>
        <v>#N/A</v>
      </c>
      <c r="BD1160" s="17" t="e">
        <f>VLOOKUP($E1160,'DATA PENGUKURAN GARDU'!$A:$BS,44,0)</f>
        <v>#N/A</v>
      </c>
      <c r="BE1160" s="23" t="e">
        <f t="shared" si="622"/>
        <v>#N/A</v>
      </c>
      <c r="BF1160" s="17" t="e">
        <f>VLOOKUP($E1160,'DATA PENGUKURAN GARDU'!$A:$BS,46,0)</f>
        <v>#N/A</v>
      </c>
      <c r="BG1160" s="23" t="e">
        <f t="shared" si="623"/>
        <v>#N/A</v>
      </c>
      <c r="BH1160" s="17" t="e">
        <f>VLOOKUP($E1160,'DATA PENGUKURAN GARDU'!$A:$BS,46,0)</f>
        <v>#N/A</v>
      </c>
      <c r="BI1160" s="17" t="e">
        <f>VLOOKUP($E1160,'DATA PENGUKURAN GARDU'!$A:$BS,53,0)</f>
        <v>#N/A</v>
      </c>
      <c r="BJ1160" s="17" t="e">
        <f>VLOOKUP($E1160,'DATA PENGUKURAN GARDU'!$A:$BS,54,0)</f>
        <v>#N/A</v>
      </c>
      <c r="BK1160" s="20" t="e">
        <f t="shared" si="624"/>
        <v>#N/A</v>
      </c>
      <c r="BL1160" s="20" t="e">
        <f t="shared" si="625"/>
        <v>#N/A</v>
      </c>
      <c r="BM1160" s="20" t="e">
        <f t="shared" si="626"/>
        <v>#N/A</v>
      </c>
      <c r="BN1160" s="25" t="e">
        <f t="shared" si="627"/>
        <v>#N/A</v>
      </c>
      <c r="BO1160" s="26" t="str">
        <f t="shared" si="628"/>
        <v>0</v>
      </c>
      <c r="BP1160" s="21" t="e">
        <f t="shared" si="629"/>
        <v>#VALUE!</v>
      </c>
      <c r="BQ1160" s="20" t="e">
        <f t="shared" si="630"/>
        <v>#N/A</v>
      </c>
      <c r="BR1160" s="20" t="e">
        <v>#N/A</v>
      </c>
      <c r="BS1160" s="9" t="e">
        <v>#N/A</v>
      </c>
      <c r="BT1160" s="2" t="e">
        <f t="shared" si="631"/>
        <v>#VALUE!</v>
      </c>
      <c r="BU1160" s="2" t="e">
        <f t="shared" si="599"/>
        <v>#N/A</v>
      </c>
      <c r="BV1160" s="2" t="e">
        <f t="shared" si="600"/>
        <v>#N/A</v>
      </c>
    </row>
    <row r="1161" s="2" customFormat="1" ht="22.95" customHeight="1" spans="1:74">
      <c r="A1161" s="9" t="str">
        <f t="shared" si="601"/>
        <v>K-095Induk</v>
      </c>
      <c r="B1161" s="9" t="str">
        <f t="shared" si="602"/>
        <v>K-095jurusan 1</v>
      </c>
      <c r="C1161" s="9" t="str">
        <f t="shared" si="603"/>
        <v>K-095jurusan 2</v>
      </c>
      <c r="D1161" s="9" t="str">
        <f t="shared" si="604"/>
        <v>K-095jurusan 3</v>
      </c>
      <c r="E1161" s="9" t="str">
        <f t="shared" si="605"/>
        <v>K-095jurusan 4</v>
      </c>
      <c r="F1161" s="10" t="s">
        <v>418</v>
      </c>
      <c r="G1161" s="10" t="s">
        <v>132</v>
      </c>
      <c r="H1161" s="10" t="s">
        <v>1401</v>
      </c>
      <c r="I1161" s="10">
        <v>0.734163</v>
      </c>
      <c r="J1161" s="10">
        <v>124.305612</v>
      </c>
      <c r="K1161" s="10" t="s">
        <v>7465</v>
      </c>
      <c r="L1161" s="10" t="s">
        <v>7465</v>
      </c>
      <c r="M1161" s="10" t="s">
        <v>7465</v>
      </c>
      <c r="N1161" s="14">
        <f t="shared" si="606"/>
        <v>0</v>
      </c>
      <c r="O1161" s="15" t="e">
        <f t="shared" si="607"/>
        <v>#VALUE!</v>
      </c>
      <c r="P1161" s="15" t="e">
        <f t="shared" si="608"/>
        <v>#VALUE!</v>
      </c>
      <c r="Q1161" s="17" t="e">
        <f>VLOOKUP($A1161,'DATA PENGUKURAN GARDU'!$A:$BS,42,0)</f>
        <v>#N/A</v>
      </c>
      <c r="R1161" s="18" t="e">
        <f t="shared" si="609"/>
        <v>#N/A</v>
      </c>
      <c r="S1161" s="17" t="e">
        <f>VLOOKUP($A1161,'DATA PENGUKURAN GARDU'!$A:$BS,44,0)</f>
        <v>#N/A</v>
      </c>
      <c r="T1161" s="18" t="e">
        <f t="shared" si="610"/>
        <v>#N/A</v>
      </c>
      <c r="U1161" s="17" t="e">
        <f>VLOOKUP($A1161,'DATA PENGUKURAN GARDU'!$A:$BS,46,0)</f>
        <v>#N/A</v>
      </c>
      <c r="V1161" s="18" t="e">
        <f t="shared" si="611"/>
        <v>#N/A</v>
      </c>
      <c r="W1161" s="17" t="e">
        <f>VLOOKUP($A1161,'DATA PENGUKURAN GARDU'!$A:$BS,48,0)</f>
        <v>#N/A</v>
      </c>
      <c r="X1161" s="17" t="e">
        <f>VLOOKUP($A1161,'DATA PENGUKURAN GARDU'!$A:$BS,53,0)</f>
        <v>#N/A</v>
      </c>
      <c r="Y1161" s="17" t="e">
        <f>VLOOKUP($A1161,'DATA PENGUKURAN GARDU'!$A:$BS,54,0)</f>
        <v>#N/A</v>
      </c>
      <c r="Z1161" s="17" t="e">
        <f>VLOOKUP($A1161,'DATA PENGUKURAN GARDU'!$A:$BS,55,0)</f>
        <v>#N/A</v>
      </c>
      <c r="AA1161" s="20" t="e">
        <f>VLOOKUP($B1161,'DATA PENGUKURAN GARDU'!$A:$BS,42,0)</f>
        <v>#N/A</v>
      </c>
      <c r="AB1161" s="21" t="e">
        <f t="shared" si="612"/>
        <v>#N/A</v>
      </c>
      <c r="AC1161" s="20" t="e">
        <f>VLOOKUP($B1161,'DATA PENGUKURAN GARDU'!$A:$BS,44,0)</f>
        <v>#N/A</v>
      </c>
      <c r="AD1161" s="21" t="e">
        <f t="shared" si="613"/>
        <v>#N/A</v>
      </c>
      <c r="AE1161" s="20" t="e">
        <f>VLOOKUP($B1161,'DATA PENGUKURAN GARDU'!$A:$BS,46,0)</f>
        <v>#N/A</v>
      </c>
      <c r="AF1161" s="21" t="e">
        <f t="shared" si="614"/>
        <v>#N/A</v>
      </c>
      <c r="AG1161" s="20" t="e">
        <f>VLOOKUP($B1161,'DATA PENGUKURAN GARDU'!$A:$BS,46,0)</f>
        <v>#N/A</v>
      </c>
      <c r="AH1161" s="20" t="e">
        <f>VLOOKUP($B1161,'DATA PENGUKURAN GARDU'!$A:$BS,53,0)</f>
        <v>#N/A</v>
      </c>
      <c r="AI1161" s="20" t="e">
        <f>VLOOKUP($B1161,'DATA PENGUKURAN GARDU'!$A:$BS,54,0)</f>
        <v>#N/A</v>
      </c>
      <c r="AJ1161" s="17" t="e">
        <f>VLOOKUP($C1161,'DATA PENGUKURAN GARDU'!$A:$BS,42,0)</f>
        <v>#N/A</v>
      </c>
      <c r="AK1161" s="23" t="e">
        <f t="shared" si="615"/>
        <v>#N/A</v>
      </c>
      <c r="AL1161" s="17" t="e">
        <f>VLOOKUP($C1161,'DATA PENGUKURAN GARDU'!$A:$BS,44,0)</f>
        <v>#N/A</v>
      </c>
      <c r="AM1161" s="23" t="e">
        <f t="shared" si="616"/>
        <v>#N/A</v>
      </c>
      <c r="AN1161" s="17" t="e">
        <f>VLOOKUP($C1161,'DATA PENGUKURAN GARDU'!$A:$BS,46,0)</f>
        <v>#N/A</v>
      </c>
      <c r="AO1161" s="23" t="e">
        <f t="shared" si="617"/>
        <v>#N/A</v>
      </c>
      <c r="AP1161" s="17" t="e">
        <f>VLOOKUP($C1161,'DATA PENGUKURAN GARDU'!$A:$BS,46,0)</f>
        <v>#N/A</v>
      </c>
      <c r="AQ1161" s="17" t="e">
        <f>VLOOKUP($C1161,'DATA PENGUKURAN GARDU'!$A:$BS,53,0)</f>
        <v>#N/A</v>
      </c>
      <c r="AR1161" s="17" t="e">
        <f>VLOOKUP($C1161,'DATA PENGUKURAN GARDU'!$A:$BS,54,0)</f>
        <v>#N/A</v>
      </c>
      <c r="AS1161" s="20" t="e">
        <f>VLOOKUP($D1161,'DATA PENGUKURAN GARDU'!$A:$BS,42,0)</f>
        <v>#N/A</v>
      </c>
      <c r="AT1161" s="21" t="e">
        <f t="shared" si="618"/>
        <v>#N/A</v>
      </c>
      <c r="AU1161" s="20" t="e">
        <f>VLOOKUP($D1161,'DATA PENGUKURAN GARDU'!$A:$BS,44,0)</f>
        <v>#N/A</v>
      </c>
      <c r="AV1161" s="21" t="e">
        <f t="shared" si="619"/>
        <v>#N/A</v>
      </c>
      <c r="AW1161" s="20" t="e">
        <f>VLOOKUP($D1161,'DATA PENGUKURAN GARDU'!$A:$BS,46,0)</f>
        <v>#N/A</v>
      </c>
      <c r="AX1161" s="21" t="e">
        <f t="shared" si="620"/>
        <v>#N/A</v>
      </c>
      <c r="AY1161" s="20" t="e">
        <f>VLOOKUP($D1161,'DATA PENGUKURAN GARDU'!$A:$BS,46,0)</f>
        <v>#N/A</v>
      </c>
      <c r="AZ1161" s="20" t="e">
        <f>VLOOKUP($D1161,'DATA PENGUKURAN GARDU'!$A:$BS,53,0)</f>
        <v>#N/A</v>
      </c>
      <c r="BA1161" s="20" t="e">
        <f>VLOOKUP($D1161,'DATA PENGUKURAN GARDU'!$A:$BS,54,0)</f>
        <v>#N/A</v>
      </c>
      <c r="BB1161" s="17" t="e">
        <f>VLOOKUP($E1161,'DATA PENGUKURAN GARDU'!$A:$BS,42,0)</f>
        <v>#N/A</v>
      </c>
      <c r="BC1161" s="23" t="e">
        <f t="shared" si="621"/>
        <v>#N/A</v>
      </c>
      <c r="BD1161" s="17" t="e">
        <f>VLOOKUP($E1161,'DATA PENGUKURAN GARDU'!$A:$BS,44,0)</f>
        <v>#N/A</v>
      </c>
      <c r="BE1161" s="23" t="e">
        <f t="shared" si="622"/>
        <v>#N/A</v>
      </c>
      <c r="BF1161" s="17" t="e">
        <f>VLOOKUP($E1161,'DATA PENGUKURAN GARDU'!$A:$BS,46,0)</f>
        <v>#N/A</v>
      </c>
      <c r="BG1161" s="23" t="e">
        <f t="shared" si="623"/>
        <v>#N/A</v>
      </c>
      <c r="BH1161" s="17" t="e">
        <f>VLOOKUP($E1161,'DATA PENGUKURAN GARDU'!$A:$BS,46,0)</f>
        <v>#N/A</v>
      </c>
      <c r="BI1161" s="17" t="e">
        <f>VLOOKUP($E1161,'DATA PENGUKURAN GARDU'!$A:$BS,53,0)</f>
        <v>#N/A</v>
      </c>
      <c r="BJ1161" s="17" t="e">
        <f>VLOOKUP($E1161,'DATA PENGUKURAN GARDU'!$A:$BS,54,0)</f>
        <v>#N/A</v>
      </c>
      <c r="BK1161" s="20" t="e">
        <f t="shared" si="624"/>
        <v>#N/A</v>
      </c>
      <c r="BL1161" s="20" t="e">
        <f t="shared" si="625"/>
        <v>#N/A</v>
      </c>
      <c r="BM1161" s="20" t="e">
        <f t="shared" si="626"/>
        <v>#N/A</v>
      </c>
      <c r="BN1161" s="25" t="e">
        <f t="shared" si="627"/>
        <v>#N/A</v>
      </c>
      <c r="BO1161" s="26" t="str">
        <f t="shared" si="628"/>
        <v>0</v>
      </c>
      <c r="BP1161" s="21" t="e">
        <f t="shared" si="629"/>
        <v>#VALUE!</v>
      </c>
      <c r="BQ1161" s="20" t="e">
        <f t="shared" si="630"/>
        <v>#N/A</v>
      </c>
      <c r="BR1161" s="20" t="e">
        <v>#N/A</v>
      </c>
      <c r="BS1161" s="9" t="e">
        <v>#N/A</v>
      </c>
      <c r="BT1161" s="2" t="e">
        <f t="shared" si="631"/>
        <v>#VALUE!</v>
      </c>
      <c r="BU1161" s="2" t="e">
        <f t="shared" si="599"/>
        <v>#N/A</v>
      </c>
      <c r="BV1161" s="2" t="e">
        <f t="shared" si="600"/>
        <v>#N/A</v>
      </c>
    </row>
    <row r="1162" s="2" customFormat="1" ht="22.95" customHeight="1" spans="1:74">
      <c r="A1162" s="9" t="str">
        <f t="shared" si="601"/>
        <v>K-098Induk</v>
      </c>
      <c r="B1162" s="9" t="str">
        <f t="shared" si="602"/>
        <v>K-098jurusan 1</v>
      </c>
      <c r="C1162" s="9" t="str">
        <f t="shared" si="603"/>
        <v>K-098jurusan 2</v>
      </c>
      <c r="D1162" s="9" t="str">
        <f t="shared" si="604"/>
        <v>K-098jurusan 3</v>
      </c>
      <c r="E1162" s="9" t="str">
        <f t="shared" si="605"/>
        <v>K-098jurusan 4</v>
      </c>
      <c r="F1162" s="10" t="s">
        <v>418</v>
      </c>
      <c r="G1162" s="10" t="s">
        <v>132</v>
      </c>
      <c r="H1162" s="10" t="s">
        <v>1402</v>
      </c>
      <c r="I1162" s="10">
        <v>0.73792</v>
      </c>
      <c r="J1162" s="10">
        <v>124.304353</v>
      </c>
      <c r="K1162" s="10" t="s">
        <v>7465</v>
      </c>
      <c r="L1162" s="10" t="s">
        <v>7465</v>
      </c>
      <c r="M1162" s="10" t="s">
        <v>7465</v>
      </c>
      <c r="N1162" s="14">
        <f t="shared" si="606"/>
        <v>0</v>
      </c>
      <c r="O1162" s="15" t="e">
        <f t="shared" si="607"/>
        <v>#VALUE!</v>
      </c>
      <c r="P1162" s="15" t="e">
        <f t="shared" si="608"/>
        <v>#VALUE!</v>
      </c>
      <c r="Q1162" s="17" t="e">
        <f>VLOOKUP($A1162,'DATA PENGUKURAN GARDU'!$A:$BS,42,0)</f>
        <v>#N/A</v>
      </c>
      <c r="R1162" s="18" t="e">
        <f t="shared" si="609"/>
        <v>#N/A</v>
      </c>
      <c r="S1162" s="17" t="e">
        <f>VLOOKUP($A1162,'DATA PENGUKURAN GARDU'!$A:$BS,44,0)</f>
        <v>#N/A</v>
      </c>
      <c r="T1162" s="18" t="e">
        <f t="shared" si="610"/>
        <v>#N/A</v>
      </c>
      <c r="U1162" s="17" t="e">
        <f>VLOOKUP($A1162,'DATA PENGUKURAN GARDU'!$A:$BS,46,0)</f>
        <v>#N/A</v>
      </c>
      <c r="V1162" s="18" t="e">
        <f t="shared" si="611"/>
        <v>#N/A</v>
      </c>
      <c r="W1162" s="17" t="e">
        <f>VLOOKUP($A1162,'DATA PENGUKURAN GARDU'!$A:$BS,48,0)</f>
        <v>#N/A</v>
      </c>
      <c r="X1162" s="17" t="e">
        <f>VLOOKUP($A1162,'DATA PENGUKURAN GARDU'!$A:$BS,53,0)</f>
        <v>#N/A</v>
      </c>
      <c r="Y1162" s="17" t="e">
        <f>VLOOKUP($A1162,'DATA PENGUKURAN GARDU'!$A:$BS,54,0)</f>
        <v>#N/A</v>
      </c>
      <c r="Z1162" s="17" t="e">
        <f>VLOOKUP($A1162,'DATA PENGUKURAN GARDU'!$A:$BS,55,0)</f>
        <v>#N/A</v>
      </c>
      <c r="AA1162" s="20" t="e">
        <f>VLOOKUP($B1162,'DATA PENGUKURAN GARDU'!$A:$BS,42,0)</f>
        <v>#N/A</v>
      </c>
      <c r="AB1162" s="21" t="e">
        <f t="shared" si="612"/>
        <v>#N/A</v>
      </c>
      <c r="AC1162" s="20" t="e">
        <f>VLOOKUP($B1162,'DATA PENGUKURAN GARDU'!$A:$BS,44,0)</f>
        <v>#N/A</v>
      </c>
      <c r="AD1162" s="21" t="e">
        <f t="shared" si="613"/>
        <v>#N/A</v>
      </c>
      <c r="AE1162" s="20" t="e">
        <f>VLOOKUP($B1162,'DATA PENGUKURAN GARDU'!$A:$BS,46,0)</f>
        <v>#N/A</v>
      </c>
      <c r="AF1162" s="21" t="e">
        <f t="shared" si="614"/>
        <v>#N/A</v>
      </c>
      <c r="AG1162" s="20" t="e">
        <f>VLOOKUP($B1162,'DATA PENGUKURAN GARDU'!$A:$BS,46,0)</f>
        <v>#N/A</v>
      </c>
      <c r="AH1162" s="20" t="e">
        <f>VLOOKUP($B1162,'DATA PENGUKURAN GARDU'!$A:$BS,53,0)</f>
        <v>#N/A</v>
      </c>
      <c r="AI1162" s="20" t="e">
        <f>VLOOKUP($B1162,'DATA PENGUKURAN GARDU'!$A:$BS,54,0)</f>
        <v>#N/A</v>
      </c>
      <c r="AJ1162" s="17" t="e">
        <f>VLOOKUP($C1162,'DATA PENGUKURAN GARDU'!$A:$BS,42,0)</f>
        <v>#N/A</v>
      </c>
      <c r="AK1162" s="23" t="e">
        <f t="shared" si="615"/>
        <v>#N/A</v>
      </c>
      <c r="AL1162" s="17" t="e">
        <f>VLOOKUP($C1162,'DATA PENGUKURAN GARDU'!$A:$BS,44,0)</f>
        <v>#N/A</v>
      </c>
      <c r="AM1162" s="23" t="e">
        <f t="shared" si="616"/>
        <v>#N/A</v>
      </c>
      <c r="AN1162" s="17" t="e">
        <f>VLOOKUP($C1162,'DATA PENGUKURAN GARDU'!$A:$BS,46,0)</f>
        <v>#N/A</v>
      </c>
      <c r="AO1162" s="23" t="e">
        <f t="shared" si="617"/>
        <v>#N/A</v>
      </c>
      <c r="AP1162" s="17" t="e">
        <f>VLOOKUP($C1162,'DATA PENGUKURAN GARDU'!$A:$BS,46,0)</f>
        <v>#N/A</v>
      </c>
      <c r="AQ1162" s="17" t="e">
        <f>VLOOKUP($C1162,'DATA PENGUKURAN GARDU'!$A:$BS,53,0)</f>
        <v>#N/A</v>
      </c>
      <c r="AR1162" s="17" t="e">
        <f>VLOOKUP($C1162,'DATA PENGUKURAN GARDU'!$A:$BS,54,0)</f>
        <v>#N/A</v>
      </c>
      <c r="AS1162" s="20" t="e">
        <f>VLOOKUP($D1162,'DATA PENGUKURAN GARDU'!$A:$BS,42,0)</f>
        <v>#N/A</v>
      </c>
      <c r="AT1162" s="21" t="e">
        <f t="shared" si="618"/>
        <v>#N/A</v>
      </c>
      <c r="AU1162" s="20" t="e">
        <f>VLOOKUP($D1162,'DATA PENGUKURAN GARDU'!$A:$BS,44,0)</f>
        <v>#N/A</v>
      </c>
      <c r="AV1162" s="21" t="e">
        <f t="shared" si="619"/>
        <v>#N/A</v>
      </c>
      <c r="AW1162" s="20" t="e">
        <f>VLOOKUP($D1162,'DATA PENGUKURAN GARDU'!$A:$BS,46,0)</f>
        <v>#N/A</v>
      </c>
      <c r="AX1162" s="21" t="e">
        <f t="shared" si="620"/>
        <v>#N/A</v>
      </c>
      <c r="AY1162" s="20" t="e">
        <f>VLOOKUP($D1162,'DATA PENGUKURAN GARDU'!$A:$BS,46,0)</f>
        <v>#N/A</v>
      </c>
      <c r="AZ1162" s="20" t="e">
        <f>VLOOKUP($D1162,'DATA PENGUKURAN GARDU'!$A:$BS,53,0)</f>
        <v>#N/A</v>
      </c>
      <c r="BA1162" s="20" t="e">
        <f>VLOOKUP($D1162,'DATA PENGUKURAN GARDU'!$A:$BS,54,0)</f>
        <v>#N/A</v>
      </c>
      <c r="BB1162" s="17" t="e">
        <f>VLOOKUP($E1162,'DATA PENGUKURAN GARDU'!$A:$BS,42,0)</f>
        <v>#N/A</v>
      </c>
      <c r="BC1162" s="23" t="e">
        <f t="shared" si="621"/>
        <v>#N/A</v>
      </c>
      <c r="BD1162" s="17" t="e">
        <f>VLOOKUP($E1162,'DATA PENGUKURAN GARDU'!$A:$BS,44,0)</f>
        <v>#N/A</v>
      </c>
      <c r="BE1162" s="23" t="e">
        <f t="shared" si="622"/>
        <v>#N/A</v>
      </c>
      <c r="BF1162" s="17" t="e">
        <f>VLOOKUP($E1162,'DATA PENGUKURAN GARDU'!$A:$BS,46,0)</f>
        <v>#N/A</v>
      </c>
      <c r="BG1162" s="23" t="e">
        <f t="shared" si="623"/>
        <v>#N/A</v>
      </c>
      <c r="BH1162" s="17" t="e">
        <f>VLOOKUP($E1162,'DATA PENGUKURAN GARDU'!$A:$BS,46,0)</f>
        <v>#N/A</v>
      </c>
      <c r="BI1162" s="17" t="e">
        <f>VLOOKUP($E1162,'DATA PENGUKURAN GARDU'!$A:$BS,53,0)</f>
        <v>#N/A</v>
      </c>
      <c r="BJ1162" s="17" t="e">
        <f>VLOOKUP($E1162,'DATA PENGUKURAN GARDU'!$A:$BS,54,0)</f>
        <v>#N/A</v>
      </c>
      <c r="BK1162" s="20" t="e">
        <f t="shared" si="624"/>
        <v>#N/A</v>
      </c>
      <c r="BL1162" s="20" t="e">
        <f t="shared" si="625"/>
        <v>#N/A</v>
      </c>
      <c r="BM1162" s="20" t="e">
        <f t="shared" si="626"/>
        <v>#N/A</v>
      </c>
      <c r="BN1162" s="25" t="e">
        <f t="shared" si="627"/>
        <v>#N/A</v>
      </c>
      <c r="BO1162" s="26" t="str">
        <f t="shared" si="628"/>
        <v>0</v>
      </c>
      <c r="BP1162" s="21" t="e">
        <f t="shared" si="629"/>
        <v>#VALUE!</v>
      </c>
      <c r="BQ1162" s="20" t="e">
        <f t="shared" si="630"/>
        <v>#N/A</v>
      </c>
      <c r="BR1162" s="20" t="e">
        <v>#N/A</v>
      </c>
      <c r="BS1162" s="9" t="e">
        <v>#N/A</v>
      </c>
      <c r="BT1162" s="2" t="e">
        <f t="shared" si="631"/>
        <v>#VALUE!</v>
      </c>
      <c r="BU1162" s="2" t="e">
        <f t="shared" si="599"/>
        <v>#N/A</v>
      </c>
      <c r="BV1162" s="2" t="e">
        <f t="shared" si="600"/>
        <v>#N/A</v>
      </c>
    </row>
    <row r="1163" s="2" customFormat="1" ht="22.95" customHeight="1" spans="1:74">
      <c r="A1163" s="9" t="str">
        <f t="shared" si="601"/>
        <v>K-103Induk</v>
      </c>
      <c r="B1163" s="9" t="str">
        <f t="shared" si="602"/>
        <v>K-103jurusan 1</v>
      </c>
      <c r="C1163" s="9" t="str">
        <f t="shared" si="603"/>
        <v>K-103jurusan 2</v>
      </c>
      <c r="D1163" s="9" t="str">
        <f t="shared" si="604"/>
        <v>K-103jurusan 3</v>
      </c>
      <c r="E1163" s="9" t="str">
        <f t="shared" si="605"/>
        <v>K-103jurusan 4</v>
      </c>
      <c r="F1163" s="10" t="s">
        <v>410</v>
      </c>
      <c r="G1163" s="10" t="s">
        <v>132</v>
      </c>
      <c r="H1163" s="10" t="s">
        <v>1403</v>
      </c>
      <c r="I1163" s="10">
        <v>0.738177</v>
      </c>
      <c r="J1163" s="10">
        <v>124.308644</v>
      </c>
      <c r="K1163" s="10" t="s">
        <v>7465</v>
      </c>
      <c r="L1163" s="10" t="s">
        <v>7465</v>
      </c>
      <c r="M1163" s="10" t="s">
        <v>7465</v>
      </c>
      <c r="N1163" s="14">
        <f t="shared" si="606"/>
        <v>0</v>
      </c>
      <c r="O1163" s="15" t="e">
        <f t="shared" si="607"/>
        <v>#VALUE!</v>
      </c>
      <c r="P1163" s="15" t="e">
        <f t="shared" si="608"/>
        <v>#VALUE!</v>
      </c>
      <c r="Q1163" s="17" t="e">
        <f>VLOOKUP($A1163,'DATA PENGUKURAN GARDU'!$A:$BS,42,0)</f>
        <v>#N/A</v>
      </c>
      <c r="R1163" s="18" t="e">
        <f t="shared" si="609"/>
        <v>#N/A</v>
      </c>
      <c r="S1163" s="17" t="e">
        <f>VLOOKUP($A1163,'DATA PENGUKURAN GARDU'!$A:$BS,44,0)</f>
        <v>#N/A</v>
      </c>
      <c r="T1163" s="18" t="e">
        <f t="shared" si="610"/>
        <v>#N/A</v>
      </c>
      <c r="U1163" s="17" t="e">
        <f>VLOOKUP($A1163,'DATA PENGUKURAN GARDU'!$A:$BS,46,0)</f>
        <v>#N/A</v>
      </c>
      <c r="V1163" s="18" t="e">
        <f t="shared" si="611"/>
        <v>#N/A</v>
      </c>
      <c r="W1163" s="17" t="e">
        <f>VLOOKUP($A1163,'DATA PENGUKURAN GARDU'!$A:$BS,48,0)</f>
        <v>#N/A</v>
      </c>
      <c r="X1163" s="17" t="e">
        <f>VLOOKUP($A1163,'DATA PENGUKURAN GARDU'!$A:$BS,53,0)</f>
        <v>#N/A</v>
      </c>
      <c r="Y1163" s="17" t="e">
        <f>VLOOKUP($A1163,'DATA PENGUKURAN GARDU'!$A:$BS,54,0)</f>
        <v>#N/A</v>
      </c>
      <c r="Z1163" s="17" t="e">
        <f>VLOOKUP($A1163,'DATA PENGUKURAN GARDU'!$A:$BS,55,0)</f>
        <v>#N/A</v>
      </c>
      <c r="AA1163" s="20" t="e">
        <f>VLOOKUP($B1163,'DATA PENGUKURAN GARDU'!$A:$BS,42,0)</f>
        <v>#N/A</v>
      </c>
      <c r="AB1163" s="21" t="e">
        <f t="shared" si="612"/>
        <v>#N/A</v>
      </c>
      <c r="AC1163" s="20" t="e">
        <f>VLOOKUP($B1163,'DATA PENGUKURAN GARDU'!$A:$BS,44,0)</f>
        <v>#N/A</v>
      </c>
      <c r="AD1163" s="21" t="e">
        <f t="shared" si="613"/>
        <v>#N/A</v>
      </c>
      <c r="AE1163" s="20" t="e">
        <f>VLOOKUP($B1163,'DATA PENGUKURAN GARDU'!$A:$BS,46,0)</f>
        <v>#N/A</v>
      </c>
      <c r="AF1163" s="21" t="e">
        <f t="shared" si="614"/>
        <v>#N/A</v>
      </c>
      <c r="AG1163" s="20" t="e">
        <f>VLOOKUP($B1163,'DATA PENGUKURAN GARDU'!$A:$BS,46,0)</f>
        <v>#N/A</v>
      </c>
      <c r="AH1163" s="20" t="e">
        <f>VLOOKUP($B1163,'DATA PENGUKURAN GARDU'!$A:$BS,53,0)</f>
        <v>#N/A</v>
      </c>
      <c r="AI1163" s="20" t="e">
        <f>VLOOKUP($B1163,'DATA PENGUKURAN GARDU'!$A:$BS,54,0)</f>
        <v>#N/A</v>
      </c>
      <c r="AJ1163" s="17" t="e">
        <f>VLOOKUP($C1163,'DATA PENGUKURAN GARDU'!$A:$BS,42,0)</f>
        <v>#N/A</v>
      </c>
      <c r="AK1163" s="23" t="e">
        <f t="shared" si="615"/>
        <v>#N/A</v>
      </c>
      <c r="AL1163" s="17" t="e">
        <f>VLOOKUP($C1163,'DATA PENGUKURAN GARDU'!$A:$BS,44,0)</f>
        <v>#N/A</v>
      </c>
      <c r="AM1163" s="23" t="e">
        <f t="shared" si="616"/>
        <v>#N/A</v>
      </c>
      <c r="AN1163" s="17" t="e">
        <f>VLOOKUP($C1163,'DATA PENGUKURAN GARDU'!$A:$BS,46,0)</f>
        <v>#N/A</v>
      </c>
      <c r="AO1163" s="23" t="e">
        <f t="shared" si="617"/>
        <v>#N/A</v>
      </c>
      <c r="AP1163" s="17" t="e">
        <f>VLOOKUP($C1163,'DATA PENGUKURAN GARDU'!$A:$BS,46,0)</f>
        <v>#N/A</v>
      </c>
      <c r="AQ1163" s="17" t="e">
        <f>VLOOKUP($C1163,'DATA PENGUKURAN GARDU'!$A:$BS,53,0)</f>
        <v>#N/A</v>
      </c>
      <c r="AR1163" s="17" t="e">
        <f>VLOOKUP($C1163,'DATA PENGUKURAN GARDU'!$A:$BS,54,0)</f>
        <v>#N/A</v>
      </c>
      <c r="AS1163" s="20" t="e">
        <f>VLOOKUP($D1163,'DATA PENGUKURAN GARDU'!$A:$BS,42,0)</f>
        <v>#N/A</v>
      </c>
      <c r="AT1163" s="21" t="e">
        <f t="shared" si="618"/>
        <v>#N/A</v>
      </c>
      <c r="AU1163" s="20" t="e">
        <f>VLOOKUP($D1163,'DATA PENGUKURAN GARDU'!$A:$BS,44,0)</f>
        <v>#N/A</v>
      </c>
      <c r="AV1163" s="21" t="e">
        <f t="shared" si="619"/>
        <v>#N/A</v>
      </c>
      <c r="AW1163" s="20" t="e">
        <f>VLOOKUP($D1163,'DATA PENGUKURAN GARDU'!$A:$BS,46,0)</f>
        <v>#N/A</v>
      </c>
      <c r="AX1163" s="21" t="e">
        <f t="shared" si="620"/>
        <v>#N/A</v>
      </c>
      <c r="AY1163" s="20" t="e">
        <f>VLOOKUP($D1163,'DATA PENGUKURAN GARDU'!$A:$BS,46,0)</f>
        <v>#N/A</v>
      </c>
      <c r="AZ1163" s="20" t="e">
        <f>VLOOKUP($D1163,'DATA PENGUKURAN GARDU'!$A:$BS,53,0)</f>
        <v>#N/A</v>
      </c>
      <c r="BA1163" s="20" t="e">
        <f>VLOOKUP($D1163,'DATA PENGUKURAN GARDU'!$A:$BS,54,0)</f>
        <v>#N/A</v>
      </c>
      <c r="BB1163" s="17" t="e">
        <f>VLOOKUP($E1163,'DATA PENGUKURAN GARDU'!$A:$BS,42,0)</f>
        <v>#N/A</v>
      </c>
      <c r="BC1163" s="23" t="e">
        <f t="shared" si="621"/>
        <v>#N/A</v>
      </c>
      <c r="BD1163" s="17" t="e">
        <f>VLOOKUP($E1163,'DATA PENGUKURAN GARDU'!$A:$BS,44,0)</f>
        <v>#N/A</v>
      </c>
      <c r="BE1163" s="23" t="e">
        <f t="shared" si="622"/>
        <v>#N/A</v>
      </c>
      <c r="BF1163" s="17" t="e">
        <f>VLOOKUP($E1163,'DATA PENGUKURAN GARDU'!$A:$BS,46,0)</f>
        <v>#N/A</v>
      </c>
      <c r="BG1163" s="23" t="e">
        <f t="shared" si="623"/>
        <v>#N/A</v>
      </c>
      <c r="BH1163" s="17" t="e">
        <f>VLOOKUP($E1163,'DATA PENGUKURAN GARDU'!$A:$BS,46,0)</f>
        <v>#N/A</v>
      </c>
      <c r="BI1163" s="17" t="e">
        <f>VLOOKUP($E1163,'DATA PENGUKURAN GARDU'!$A:$BS,53,0)</f>
        <v>#N/A</v>
      </c>
      <c r="BJ1163" s="17" t="e">
        <f>VLOOKUP($E1163,'DATA PENGUKURAN GARDU'!$A:$BS,54,0)</f>
        <v>#N/A</v>
      </c>
      <c r="BK1163" s="20" t="e">
        <f t="shared" si="624"/>
        <v>#N/A</v>
      </c>
      <c r="BL1163" s="20" t="e">
        <f t="shared" si="625"/>
        <v>#N/A</v>
      </c>
      <c r="BM1163" s="20" t="e">
        <f t="shared" si="626"/>
        <v>#N/A</v>
      </c>
      <c r="BN1163" s="25" t="e">
        <f t="shared" si="627"/>
        <v>#N/A</v>
      </c>
      <c r="BO1163" s="26" t="str">
        <f t="shared" si="628"/>
        <v>0</v>
      </c>
      <c r="BP1163" s="21" t="e">
        <f t="shared" si="629"/>
        <v>#VALUE!</v>
      </c>
      <c r="BQ1163" s="20" t="e">
        <f t="shared" si="630"/>
        <v>#N/A</v>
      </c>
      <c r="BR1163" s="20" t="e">
        <v>#N/A</v>
      </c>
      <c r="BS1163" s="9" t="e">
        <v>#N/A</v>
      </c>
      <c r="BT1163" s="2" t="e">
        <f t="shared" si="631"/>
        <v>#VALUE!</v>
      </c>
      <c r="BU1163" s="2" t="e">
        <f t="shared" si="599"/>
        <v>#N/A</v>
      </c>
      <c r="BV1163" s="2" t="e">
        <f t="shared" si="600"/>
        <v>#N/A</v>
      </c>
    </row>
    <row r="1164" s="2" customFormat="1" ht="22.95" customHeight="1" spans="1:74">
      <c r="A1164" s="9" t="str">
        <f t="shared" si="601"/>
        <v>K-104.1Induk</v>
      </c>
      <c r="B1164" s="9" t="str">
        <f t="shared" si="602"/>
        <v>K-104.1jurusan 1</v>
      </c>
      <c r="C1164" s="9" t="str">
        <f t="shared" si="603"/>
        <v>K-104.1jurusan 2</v>
      </c>
      <c r="D1164" s="9" t="str">
        <f t="shared" si="604"/>
        <v>K-104.1jurusan 3</v>
      </c>
      <c r="E1164" s="9" t="str">
        <f t="shared" si="605"/>
        <v>K-104.1jurusan 4</v>
      </c>
      <c r="F1164" s="10" t="s">
        <v>410</v>
      </c>
      <c r="G1164" s="10" t="s">
        <v>132</v>
      </c>
      <c r="H1164" s="10" t="s">
        <v>1404</v>
      </c>
      <c r="I1164" s="10">
        <v>0.738316667</v>
      </c>
      <c r="J1164" s="10">
        <v>124.308725</v>
      </c>
      <c r="K1164" s="10" t="s">
        <v>7465</v>
      </c>
      <c r="L1164" s="10" t="s">
        <v>7465</v>
      </c>
      <c r="M1164" s="10" t="s">
        <v>7465</v>
      </c>
      <c r="N1164" s="14">
        <f t="shared" si="606"/>
        <v>0</v>
      </c>
      <c r="O1164" s="15" t="e">
        <f t="shared" si="607"/>
        <v>#VALUE!</v>
      </c>
      <c r="P1164" s="15" t="e">
        <f t="shared" si="608"/>
        <v>#VALUE!</v>
      </c>
      <c r="Q1164" s="17" t="e">
        <f>VLOOKUP($A1164,'DATA PENGUKURAN GARDU'!$A:$BS,42,0)</f>
        <v>#N/A</v>
      </c>
      <c r="R1164" s="18" t="e">
        <f t="shared" si="609"/>
        <v>#N/A</v>
      </c>
      <c r="S1164" s="17" t="e">
        <f>VLOOKUP($A1164,'DATA PENGUKURAN GARDU'!$A:$BS,44,0)</f>
        <v>#N/A</v>
      </c>
      <c r="T1164" s="18" t="e">
        <f t="shared" si="610"/>
        <v>#N/A</v>
      </c>
      <c r="U1164" s="17" t="e">
        <f>VLOOKUP($A1164,'DATA PENGUKURAN GARDU'!$A:$BS,46,0)</f>
        <v>#N/A</v>
      </c>
      <c r="V1164" s="18" t="e">
        <f t="shared" si="611"/>
        <v>#N/A</v>
      </c>
      <c r="W1164" s="17" t="e">
        <f>VLOOKUP($A1164,'DATA PENGUKURAN GARDU'!$A:$BS,48,0)</f>
        <v>#N/A</v>
      </c>
      <c r="X1164" s="17" t="e">
        <f>VLOOKUP($A1164,'DATA PENGUKURAN GARDU'!$A:$BS,53,0)</f>
        <v>#N/A</v>
      </c>
      <c r="Y1164" s="17" t="e">
        <f>VLOOKUP($A1164,'DATA PENGUKURAN GARDU'!$A:$BS,54,0)</f>
        <v>#N/A</v>
      </c>
      <c r="Z1164" s="17" t="e">
        <f>VLOOKUP($A1164,'DATA PENGUKURAN GARDU'!$A:$BS,55,0)</f>
        <v>#N/A</v>
      </c>
      <c r="AA1164" s="20" t="e">
        <f>VLOOKUP($B1164,'DATA PENGUKURAN GARDU'!$A:$BS,42,0)</f>
        <v>#N/A</v>
      </c>
      <c r="AB1164" s="21" t="e">
        <f t="shared" si="612"/>
        <v>#N/A</v>
      </c>
      <c r="AC1164" s="20" t="e">
        <f>VLOOKUP($B1164,'DATA PENGUKURAN GARDU'!$A:$BS,44,0)</f>
        <v>#N/A</v>
      </c>
      <c r="AD1164" s="21" t="e">
        <f t="shared" si="613"/>
        <v>#N/A</v>
      </c>
      <c r="AE1164" s="20" t="e">
        <f>VLOOKUP($B1164,'DATA PENGUKURAN GARDU'!$A:$BS,46,0)</f>
        <v>#N/A</v>
      </c>
      <c r="AF1164" s="21" t="e">
        <f t="shared" si="614"/>
        <v>#N/A</v>
      </c>
      <c r="AG1164" s="20" t="e">
        <f>VLOOKUP($B1164,'DATA PENGUKURAN GARDU'!$A:$BS,46,0)</f>
        <v>#N/A</v>
      </c>
      <c r="AH1164" s="20" t="e">
        <f>VLOOKUP($B1164,'DATA PENGUKURAN GARDU'!$A:$BS,53,0)</f>
        <v>#N/A</v>
      </c>
      <c r="AI1164" s="20" t="e">
        <f>VLOOKUP($B1164,'DATA PENGUKURAN GARDU'!$A:$BS,54,0)</f>
        <v>#N/A</v>
      </c>
      <c r="AJ1164" s="17" t="e">
        <f>VLOOKUP($C1164,'DATA PENGUKURAN GARDU'!$A:$BS,42,0)</f>
        <v>#N/A</v>
      </c>
      <c r="AK1164" s="23" t="e">
        <f t="shared" si="615"/>
        <v>#N/A</v>
      </c>
      <c r="AL1164" s="17" t="e">
        <f>VLOOKUP($C1164,'DATA PENGUKURAN GARDU'!$A:$BS,44,0)</f>
        <v>#N/A</v>
      </c>
      <c r="AM1164" s="23" t="e">
        <f t="shared" si="616"/>
        <v>#N/A</v>
      </c>
      <c r="AN1164" s="17" t="e">
        <f>VLOOKUP($C1164,'DATA PENGUKURAN GARDU'!$A:$BS,46,0)</f>
        <v>#N/A</v>
      </c>
      <c r="AO1164" s="23" t="e">
        <f t="shared" si="617"/>
        <v>#N/A</v>
      </c>
      <c r="AP1164" s="17" t="e">
        <f>VLOOKUP($C1164,'DATA PENGUKURAN GARDU'!$A:$BS,46,0)</f>
        <v>#N/A</v>
      </c>
      <c r="AQ1164" s="17" t="e">
        <f>VLOOKUP($C1164,'DATA PENGUKURAN GARDU'!$A:$BS,53,0)</f>
        <v>#N/A</v>
      </c>
      <c r="AR1164" s="17" t="e">
        <f>VLOOKUP($C1164,'DATA PENGUKURAN GARDU'!$A:$BS,54,0)</f>
        <v>#N/A</v>
      </c>
      <c r="AS1164" s="20" t="e">
        <f>VLOOKUP($D1164,'DATA PENGUKURAN GARDU'!$A:$BS,42,0)</f>
        <v>#N/A</v>
      </c>
      <c r="AT1164" s="21" t="e">
        <f t="shared" si="618"/>
        <v>#N/A</v>
      </c>
      <c r="AU1164" s="20" t="e">
        <f>VLOOKUP($D1164,'DATA PENGUKURAN GARDU'!$A:$BS,44,0)</f>
        <v>#N/A</v>
      </c>
      <c r="AV1164" s="21" t="e">
        <f t="shared" si="619"/>
        <v>#N/A</v>
      </c>
      <c r="AW1164" s="20" t="e">
        <f>VLOOKUP($D1164,'DATA PENGUKURAN GARDU'!$A:$BS,46,0)</f>
        <v>#N/A</v>
      </c>
      <c r="AX1164" s="21" t="e">
        <f t="shared" si="620"/>
        <v>#N/A</v>
      </c>
      <c r="AY1164" s="20" t="e">
        <f>VLOOKUP($D1164,'DATA PENGUKURAN GARDU'!$A:$BS,46,0)</f>
        <v>#N/A</v>
      </c>
      <c r="AZ1164" s="20" t="e">
        <f>VLOOKUP($D1164,'DATA PENGUKURAN GARDU'!$A:$BS,53,0)</f>
        <v>#N/A</v>
      </c>
      <c r="BA1164" s="20" t="e">
        <f>VLOOKUP($D1164,'DATA PENGUKURAN GARDU'!$A:$BS,54,0)</f>
        <v>#N/A</v>
      </c>
      <c r="BB1164" s="17" t="e">
        <f>VLOOKUP($E1164,'DATA PENGUKURAN GARDU'!$A:$BS,42,0)</f>
        <v>#N/A</v>
      </c>
      <c r="BC1164" s="23" t="e">
        <f t="shared" si="621"/>
        <v>#N/A</v>
      </c>
      <c r="BD1164" s="17" t="e">
        <f>VLOOKUP($E1164,'DATA PENGUKURAN GARDU'!$A:$BS,44,0)</f>
        <v>#N/A</v>
      </c>
      <c r="BE1164" s="23" t="e">
        <f t="shared" si="622"/>
        <v>#N/A</v>
      </c>
      <c r="BF1164" s="17" t="e">
        <f>VLOOKUP($E1164,'DATA PENGUKURAN GARDU'!$A:$BS,46,0)</f>
        <v>#N/A</v>
      </c>
      <c r="BG1164" s="23" t="e">
        <f t="shared" si="623"/>
        <v>#N/A</v>
      </c>
      <c r="BH1164" s="17" t="e">
        <f>VLOOKUP($E1164,'DATA PENGUKURAN GARDU'!$A:$BS,46,0)</f>
        <v>#N/A</v>
      </c>
      <c r="BI1164" s="17" t="e">
        <f>VLOOKUP($E1164,'DATA PENGUKURAN GARDU'!$A:$BS,53,0)</f>
        <v>#N/A</v>
      </c>
      <c r="BJ1164" s="17" t="e">
        <f>VLOOKUP($E1164,'DATA PENGUKURAN GARDU'!$A:$BS,54,0)</f>
        <v>#N/A</v>
      </c>
      <c r="BK1164" s="20" t="e">
        <f t="shared" si="624"/>
        <v>#N/A</v>
      </c>
      <c r="BL1164" s="20" t="e">
        <f t="shared" si="625"/>
        <v>#N/A</v>
      </c>
      <c r="BM1164" s="20" t="e">
        <f t="shared" si="626"/>
        <v>#N/A</v>
      </c>
      <c r="BN1164" s="25" t="e">
        <f t="shared" si="627"/>
        <v>#N/A</v>
      </c>
      <c r="BO1164" s="26" t="str">
        <f t="shared" si="628"/>
        <v>0</v>
      </c>
      <c r="BP1164" s="21" t="e">
        <f t="shared" si="629"/>
        <v>#VALUE!</v>
      </c>
      <c r="BQ1164" s="20" t="e">
        <f t="shared" si="630"/>
        <v>#N/A</v>
      </c>
      <c r="BR1164" s="20" t="e">
        <v>#N/A</v>
      </c>
      <c r="BS1164" s="9" t="e">
        <v>#N/A</v>
      </c>
      <c r="BT1164" s="2" t="e">
        <f t="shared" si="631"/>
        <v>#VALUE!</v>
      </c>
      <c r="BU1164" s="2" t="e">
        <f t="shared" si="599"/>
        <v>#N/A</v>
      </c>
      <c r="BV1164" s="2" t="e">
        <f t="shared" si="600"/>
        <v>#N/A</v>
      </c>
    </row>
    <row r="1165" s="2" customFormat="1" ht="22.95" customHeight="1" spans="1:74">
      <c r="A1165" s="9" t="str">
        <f t="shared" si="601"/>
        <v>K-124Induk</v>
      </c>
      <c r="B1165" s="9" t="str">
        <f t="shared" si="602"/>
        <v>K-124jurusan 1</v>
      </c>
      <c r="C1165" s="9" t="str">
        <f t="shared" si="603"/>
        <v>K-124jurusan 2</v>
      </c>
      <c r="D1165" s="9" t="str">
        <f t="shared" si="604"/>
        <v>K-124jurusan 3</v>
      </c>
      <c r="E1165" s="9" t="str">
        <f t="shared" si="605"/>
        <v>K-124jurusan 4</v>
      </c>
      <c r="F1165" s="10" t="s">
        <v>462</v>
      </c>
      <c r="G1165" s="10" t="s">
        <v>132</v>
      </c>
      <c r="H1165" s="10" t="s">
        <v>1405</v>
      </c>
      <c r="I1165" s="10">
        <v>0.737558</v>
      </c>
      <c r="J1165" s="10">
        <v>124.316597</v>
      </c>
      <c r="K1165" s="10" t="s">
        <v>7465</v>
      </c>
      <c r="L1165" s="10" t="s">
        <v>7465</v>
      </c>
      <c r="M1165" s="10" t="s">
        <v>7465</v>
      </c>
      <c r="N1165" s="14">
        <f t="shared" si="606"/>
        <v>0</v>
      </c>
      <c r="O1165" s="15" t="e">
        <f t="shared" si="607"/>
        <v>#VALUE!</v>
      </c>
      <c r="P1165" s="15" t="e">
        <f t="shared" si="608"/>
        <v>#VALUE!</v>
      </c>
      <c r="Q1165" s="17" t="e">
        <f>VLOOKUP($A1165,'DATA PENGUKURAN GARDU'!$A:$BS,42,0)</f>
        <v>#N/A</v>
      </c>
      <c r="R1165" s="18" t="e">
        <f t="shared" si="609"/>
        <v>#N/A</v>
      </c>
      <c r="S1165" s="17" t="e">
        <f>VLOOKUP($A1165,'DATA PENGUKURAN GARDU'!$A:$BS,44,0)</f>
        <v>#N/A</v>
      </c>
      <c r="T1165" s="18" t="e">
        <f t="shared" si="610"/>
        <v>#N/A</v>
      </c>
      <c r="U1165" s="17" t="e">
        <f>VLOOKUP($A1165,'DATA PENGUKURAN GARDU'!$A:$BS,46,0)</f>
        <v>#N/A</v>
      </c>
      <c r="V1165" s="18" t="e">
        <f t="shared" si="611"/>
        <v>#N/A</v>
      </c>
      <c r="W1165" s="17" t="e">
        <f>VLOOKUP($A1165,'DATA PENGUKURAN GARDU'!$A:$BS,48,0)</f>
        <v>#N/A</v>
      </c>
      <c r="X1165" s="17" t="e">
        <f>VLOOKUP($A1165,'DATA PENGUKURAN GARDU'!$A:$BS,53,0)</f>
        <v>#N/A</v>
      </c>
      <c r="Y1165" s="17" t="e">
        <f>VLOOKUP($A1165,'DATA PENGUKURAN GARDU'!$A:$BS,54,0)</f>
        <v>#N/A</v>
      </c>
      <c r="Z1165" s="17" t="e">
        <f>VLOOKUP($A1165,'DATA PENGUKURAN GARDU'!$A:$BS,55,0)</f>
        <v>#N/A</v>
      </c>
      <c r="AA1165" s="20" t="e">
        <f>VLOOKUP($B1165,'DATA PENGUKURAN GARDU'!$A:$BS,42,0)</f>
        <v>#N/A</v>
      </c>
      <c r="AB1165" s="21" t="e">
        <f t="shared" si="612"/>
        <v>#N/A</v>
      </c>
      <c r="AC1165" s="20" t="e">
        <f>VLOOKUP($B1165,'DATA PENGUKURAN GARDU'!$A:$BS,44,0)</f>
        <v>#N/A</v>
      </c>
      <c r="AD1165" s="21" t="e">
        <f t="shared" si="613"/>
        <v>#N/A</v>
      </c>
      <c r="AE1165" s="20" t="e">
        <f>VLOOKUP($B1165,'DATA PENGUKURAN GARDU'!$A:$BS,46,0)</f>
        <v>#N/A</v>
      </c>
      <c r="AF1165" s="21" t="e">
        <f t="shared" si="614"/>
        <v>#N/A</v>
      </c>
      <c r="AG1165" s="20" t="e">
        <f>VLOOKUP($B1165,'DATA PENGUKURAN GARDU'!$A:$BS,46,0)</f>
        <v>#N/A</v>
      </c>
      <c r="AH1165" s="20" t="e">
        <f>VLOOKUP($B1165,'DATA PENGUKURAN GARDU'!$A:$BS,53,0)</f>
        <v>#N/A</v>
      </c>
      <c r="AI1165" s="20" t="e">
        <f>VLOOKUP($B1165,'DATA PENGUKURAN GARDU'!$A:$BS,54,0)</f>
        <v>#N/A</v>
      </c>
      <c r="AJ1165" s="17" t="e">
        <f>VLOOKUP($C1165,'DATA PENGUKURAN GARDU'!$A:$BS,42,0)</f>
        <v>#N/A</v>
      </c>
      <c r="AK1165" s="23" t="e">
        <f t="shared" si="615"/>
        <v>#N/A</v>
      </c>
      <c r="AL1165" s="17" t="e">
        <f>VLOOKUP($C1165,'DATA PENGUKURAN GARDU'!$A:$BS,44,0)</f>
        <v>#N/A</v>
      </c>
      <c r="AM1165" s="23" t="e">
        <f t="shared" si="616"/>
        <v>#N/A</v>
      </c>
      <c r="AN1165" s="17" t="e">
        <f>VLOOKUP($C1165,'DATA PENGUKURAN GARDU'!$A:$BS,46,0)</f>
        <v>#N/A</v>
      </c>
      <c r="AO1165" s="23" t="e">
        <f t="shared" si="617"/>
        <v>#N/A</v>
      </c>
      <c r="AP1165" s="17" t="e">
        <f>VLOOKUP($C1165,'DATA PENGUKURAN GARDU'!$A:$BS,46,0)</f>
        <v>#N/A</v>
      </c>
      <c r="AQ1165" s="17" t="e">
        <f>VLOOKUP($C1165,'DATA PENGUKURAN GARDU'!$A:$BS,53,0)</f>
        <v>#N/A</v>
      </c>
      <c r="AR1165" s="17" t="e">
        <f>VLOOKUP($C1165,'DATA PENGUKURAN GARDU'!$A:$BS,54,0)</f>
        <v>#N/A</v>
      </c>
      <c r="AS1165" s="20" t="e">
        <f>VLOOKUP($D1165,'DATA PENGUKURAN GARDU'!$A:$BS,42,0)</f>
        <v>#N/A</v>
      </c>
      <c r="AT1165" s="21" t="e">
        <f t="shared" si="618"/>
        <v>#N/A</v>
      </c>
      <c r="AU1165" s="20" t="e">
        <f>VLOOKUP($D1165,'DATA PENGUKURAN GARDU'!$A:$BS,44,0)</f>
        <v>#N/A</v>
      </c>
      <c r="AV1165" s="21" t="e">
        <f t="shared" si="619"/>
        <v>#N/A</v>
      </c>
      <c r="AW1165" s="20" t="e">
        <f>VLOOKUP($D1165,'DATA PENGUKURAN GARDU'!$A:$BS,46,0)</f>
        <v>#N/A</v>
      </c>
      <c r="AX1165" s="21" t="e">
        <f t="shared" si="620"/>
        <v>#N/A</v>
      </c>
      <c r="AY1165" s="20" t="e">
        <f>VLOOKUP($D1165,'DATA PENGUKURAN GARDU'!$A:$BS,46,0)</f>
        <v>#N/A</v>
      </c>
      <c r="AZ1165" s="20" t="e">
        <f>VLOOKUP($D1165,'DATA PENGUKURAN GARDU'!$A:$BS,53,0)</f>
        <v>#N/A</v>
      </c>
      <c r="BA1165" s="20" t="e">
        <f>VLOOKUP($D1165,'DATA PENGUKURAN GARDU'!$A:$BS,54,0)</f>
        <v>#N/A</v>
      </c>
      <c r="BB1165" s="17" t="e">
        <f>VLOOKUP($E1165,'DATA PENGUKURAN GARDU'!$A:$BS,42,0)</f>
        <v>#N/A</v>
      </c>
      <c r="BC1165" s="23" t="e">
        <f t="shared" si="621"/>
        <v>#N/A</v>
      </c>
      <c r="BD1165" s="17" t="e">
        <f>VLOOKUP($E1165,'DATA PENGUKURAN GARDU'!$A:$BS,44,0)</f>
        <v>#N/A</v>
      </c>
      <c r="BE1165" s="23" t="e">
        <f t="shared" si="622"/>
        <v>#N/A</v>
      </c>
      <c r="BF1165" s="17" t="e">
        <f>VLOOKUP($E1165,'DATA PENGUKURAN GARDU'!$A:$BS,46,0)</f>
        <v>#N/A</v>
      </c>
      <c r="BG1165" s="23" t="e">
        <f t="shared" si="623"/>
        <v>#N/A</v>
      </c>
      <c r="BH1165" s="17" t="e">
        <f>VLOOKUP($E1165,'DATA PENGUKURAN GARDU'!$A:$BS,46,0)</f>
        <v>#N/A</v>
      </c>
      <c r="BI1165" s="17" t="e">
        <f>VLOOKUP($E1165,'DATA PENGUKURAN GARDU'!$A:$BS,53,0)</f>
        <v>#N/A</v>
      </c>
      <c r="BJ1165" s="17" t="e">
        <f>VLOOKUP($E1165,'DATA PENGUKURAN GARDU'!$A:$BS,54,0)</f>
        <v>#N/A</v>
      </c>
      <c r="BK1165" s="20" t="e">
        <f t="shared" si="624"/>
        <v>#N/A</v>
      </c>
      <c r="BL1165" s="20" t="e">
        <f t="shared" si="625"/>
        <v>#N/A</v>
      </c>
      <c r="BM1165" s="20" t="e">
        <f t="shared" si="626"/>
        <v>#N/A</v>
      </c>
      <c r="BN1165" s="25" t="e">
        <f t="shared" si="627"/>
        <v>#N/A</v>
      </c>
      <c r="BO1165" s="26" t="str">
        <f t="shared" si="628"/>
        <v>0</v>
      </c>
      <c r="BP1165" s="21" t="e">
        <f t="shared" si="629"/>
        <v>#VALUE!</v>
      </c>
      <c r="BQ1165" s="20" t="e">
        <f t="shared" si="630"/>
        <v>#N/A</v>
      </c>
      <c r="BR1165" s="20" t="e">
        <v>#N/A</v>
      </c>
      <c r="BS1165" s="9" t="e">
        <v>#N/A</v>
      </c>
      <c r="BT1165" s="2" t="e">
        <f t="shared" si="631"/>
        <v>#VALUE!</v>
      </c>
      <c r="BU1165" s="2" t="e">
        <f t="shared" si="599"/>
        <v>#N/A</v>
      </c>
      <c r="BV1165" s="2" t="e">
        <f t="shared" si="600"/>
        <v>#N/A</v>
      </c>
    </row>
    <row r="1166" s="2" customFormat="1" ht="22.95" customHeight="1" spans="1:74">
      <c r="A1166" s="9" t="str">
        <f t="shared" si="601"/>
        <v>K-127.1Induk</v>
      </c>
      <c r="B1166" s="9" t="str">
        <f t="shared" si="602"/>
        <v>K-127.1jurusan 1</v>
      </c>
      <c r="C1166" s="9" t="str">
        <f t="shared" si="603"/>
        <v>K-127.1jurusan 2</v>
      </c>
      <c r="D1166" s="9" t="str">
        <f t="shared" si="604"/>
        <v>K-127.1jurusan 3</v>
      </c>
      <c r="E1166" s="9" t="str">
        <f t="shared" si="605"/>
        <v>K-127.1jurusan 4</v>
      </c>
      <c r="F1166" s="10" t="s">
        <v>448</v>
      </c>
      <c r="G1166" s="10" t="s">
        <v>132</v>
      </c>
      <c r="H1166" s="10" t="s">
        <v>1406</v>
      </c>
      <c r="I1166" s="10">
        <v>0.73652</v>
      </c>
      <c r="J1166" s="10">
        <v>124.31392</v>
      </c>
      <c r="K1166" s="10" t="s">
        <v>7465</v>
      </c>
      <c r="L1166" s="10" t="s">
        <v>7465</v>
      </c>
      <c r="M1166" s="10" t="s">
        <v>7465</v>
      </c>
      <c r="N1166" s="14">
        <f t="shared" si="606"/>
        <v>0</v>
      </c>
      <c r="O1166" s="15" t="e">
        <f t="shared" si="607"/>
        <v>#VALUE!</v>
      </c>
      <c r="P1166" s="15" t="e">
        <f t="shared" si="608"/>
        <v>#VALUE!</v>
      </c>
      <c r="Q1166" s="17" t="e">
        <f>VLOOKUP($A1166,'DATA PENGUKURAN GARDU'!$A:$BS,42,0)</f>
        <v>#N/A</v>
      </c>
      <c r="R1166" s="18" t="e">
        <f t="shared" si="609"/>
        <v>#N/A</v>
      </c>
      <c r="S1166" s="17" t="e">
        <f>VLOOKUP($A1166,'DATA PENGUKURAN GARDU'!$A:$BS,44,0)</f>
        <v>#N/A</v>
      </c>
      <c r="T1166" s="18" t="e">
        <f t="shared" si="610"/>
        <v>#N/A</v>
      </c>
      <c r="U1166" s="17" t="e">
        <f>VLOOKUP($A1166,'DATA PENGUKURAN GARDU'!$A:$BS,46,0)</f>
        <v>#N/A</v>
      </c>
      <c r="V1166" s="18" t="e">
        <f t="shared" si="611"/>
        <v>#N/A</v>
      </c>
      <c r="W1166" s="17" t="e">
        <f>VLOOKUP($A1166,'DATA PENGUKURAN GARDU'!$A:$BS,48,0)</f>
        <v>#N/A</v>
      </c>
      <c r="X1166" s="17" t="e">
        <f>VLOOKUP($A1166,'DATA PENGUKURAN GARDU'!$A:$BS,53,0)</f>
        <v>#N/A</v>
      </c>
      <c r="Y1166" s="17" t="e">
        <f>VLOOKUP($A1166,'DATA PENGUKURAN GARDU'!$A:$BS,54,0)</f>
        <v>#N/A</v>
      </c>
      <c r="Z1166" s="17" t="e">
        <f>VLOOKUP($A1166,'DATA PENGUKURAN GARDU'!$A:$BS,55,0)</f>
        <v>#N/A</v>
      </c>
      <c r="AA1166" s="20" t="e">
        <f>VLOOKUP($B1166,'DATA PENGUKURAN GARDU'!$A:$BS,42,0)</f>
        <v>#N/A</v>
      </c>
      <c r="AB1166" s="21" t="e">
        <f t="shared" si="612"/>
        <v>#N/A</v>
      </c>
      <c r="AC1166" s="20" t="e">
        <f>VLOOKUP($B1166,'DATA PENGUKURAN GARDU'!$A:$BS,44,0)</f>
        <v>#N/A</v>
      </c>
      <c r="AD1166" s="21" t="e">
        <f t="shared" si="613"/>
        <v>#N/A</v>
      </c>
      <c r="AE1166" s="20" t="e">
        <f>VLOOKUP($B1166,'DATA PENGUKURAN GARDU'!$A:$BS,46,0)</f>
        <v>#N/A</v>
      </c>
      <c r="AF1166" s="21" t="e">
        <f t="shared" si="614"/>
        <v>#N/A</v>
      </c>
      <c r="AG1166" s="20" t="e">
        <f>VLOOKUP($B1166,'DATA PENGUKURAN GARDU'!$A:$BS,46,0)</f>
        <v>#N/A</v>
      </c>
      <c r="AH1166" s="20" t="e">
        <f>VLOOKUP($B1166,'DATA PENGUKURAN GARDU'!$A:$BS,53,0)</f>
        <v>#N/A</v>
      </c>
      <c r="AI1166" s="20" t="e">
        <f>VLOOKUP($B1166,'DATA PENGUKURAN GARDU'!$A:$BS,54,0)</f>
        <v>#N/A</v>
      </c>
      <c r="AJ1166" s="17" t="e">
        <f>VLOOKUP($C1166,'DATA PENGUKURAN GARDU'!$A:$BS,42,0)</f>
        <v>#N/A</v>
      </c>
      <c r="AK1166" s="23" t="e">
        <f t="shared" si="615"/>
        <v>#N/A</v>
      </c>
      <c r="AL1166" s="17" t="e">
        <f>VLOOKUP($C1166,'DATA PENGUKURAN GARDU'!$A:$BS,44,0)</f>
        <v>#N/A</v>
      </c>
      <c r="AM1166" s="23" t="e">
        <f t="shared" si="616"/>
        <v>#N/A</v>
      </c>
      <c r="AN1166" s="17" t="e">
        <f>VLOOKUP($C1166,'DATA PENGUKURAN GARDU'!$A:$BS,46,0)</f>
        <v>#N/A</v>
      </c>
      <c r="AO1166" s="23" t="e">
        <f t="shared" si="617"/>
        <v>#N/A</v>
      </c>
      <c r="AP1166" s="17" t="e">
        <f>VLOOKUP($C1166,'DATA PENGUKURAN GARDU'!$A:$BS,46,0)</f>
        <v>#N/A</v>
      </c>
      <c r="AQ1166" s="17" t="e">
        <f>VLOOKUP($C1166,'DATA PENGUKURAN GARDU'!$A:$BS,53,0)</f>
        <v>#N/A</v>
      </c>
      <c r="AR1166" s="17" t="e">
        <f>VLOOKUP($C1166,'DATA PENGUKURAN GARDU'!$A:$BS,54,0)</f>
        <v>#N/A</v>
      </c>
      <c r="AS1166" s="20" t="e">
        <f>VLOOKUP($D1166,'DATA PENGUKURAN GARDU'!$A:$BS,42,0)</f>
        <v>#N/A</v>
      </c>
      <c r="AT1166" s="21" t="e">
        <f t="shared" si="618"/>
        <v>#N/A</v>
      </c>
      <c r="AU1166" s="20" t="e">
        <f>VLOOKUP($D1166,'DATA PENGUKURAN GARDU'!$A:$BS,44,0)</f>
        <v>#N/A</v>
      </c>
      <c r="AV1166" s="21" t="e">
        <f t="shared" si="619"/>
        <v>#N/A</v>
      </c>
      <c r="AW1166" s="20" t="e">
        <f>VLOOKUP($D1166,'DATA PENGUKURAN GARDU'!$A:$BS,46,0)</f>
        <v>#N/A</v>
      </c>
      <c r="AX1166" s="21" t="e">
        <f t="shared" si="620"/>
        <v>#N/A</v>
      </c>
      <c r="AY1166" s="20" t="e">
        <f>VLOOKUP($D1166,'DATA PENGUKURAN GARDU'!$A:$BS,46,0)</f>
        <v>#N/A</v>
      </c>
      <c r="AZ1166" s="20" t="e">
        <f>VLOOKUP($D1166,'DATA PENGUKURAN GARDU'!$A:$BS,53,0)</f>
        <v>#N/A</v>
      </c>
      <c r="BA1166" s="20" t="e">
        <f>VLOOKUP($D1166,'DATA PENGUKURAN GARDU'!$A:$BS,54,0)</f>
        <v>#N/A</v>
      </c>
      <c r="BB1166" s="17" t="e">
        <f>VLOOKUP($E1166,'DATA PENGUKURAN GARDU'!$A:$BS,42,0)</f>
        <v>#N/A</v>
      </c>
      <c r="BC1166" s="23" t="e">
        <f t="shared" si="621"/>
        <v>#N/A</v>
      </c>
      <c r="BD1166" s="17" t="e">
        <f>VLOOKUP($E1166,'DATA PENGUKURAN GARDU'!$A:$BS,44,0)</f>
        <v>#N/A</v>
      </c>
      <c r="BE1166" s="23" t="e">
        <f t="shared" si="622"/>
        <v>#N/A</v>
      </c>
      <c r="BF1166" s="17" t="e">
        <f>VLOOKUP($E1166,'DATA PENGUKURAN GARDU'!$A:$BS,46,0)</f>
        <v>#N/A</v>
      </c>
      <c r="BG1166" s="23" t="e">
        <f t="shared" si="623"/>
        <v>#N/A</v>
      </c>
      <c r="BH1166" s="17" t="e">
        <f>VLOOKUP($E1166,'DATA PENGUKURAN GARDU'!$A:$BS,46,0)</f>
        <v>#N/A</v>
      </c>
      <c r="BI1166" s="17" t="e">
        <f>VLOOKUP($E1166,'DATA PENGUKURAN GARDU'!$A:$BS,53,0)</f>
        <v>#N/A</v>
      </c>
      <c r="BJ1166" s="17" t="e">
        <f>VLOOKUP($E1166,'DATA PENGUKURAN GARDU'!$A:$BS,54,0)</f>
        <v>#N/A</v>
      </c>
      <c r="BK1166" s="20" t="e">
        <f t="shared" si="624"/>
        <v>#N/A</v>
      </c>
      <c r="BL1166" s="20" t="e">
        <f t="shared" si="625"/>
        <v>#N/A</v>
      </c>
      <c r="BM1166" s="20" t="e">
        <f t="shared" si="626"/>
        <v>#N/A</v>
      </c>
      <c r="BN1166" s="25" t="e">
        <f t="shared" si="627"/>
        <v>#N/A</v>
      </c>
      <c r="BO1166" s="26" t="str">
        <f t="shared" si="628"/>
        <v>0</v>
      </c>
      <c r="BP1166" s="21" t="e">
        <f t="shared" si="629"/>
        <v>#VALUE!</v>
      </c>
      <c r="BQ1166" s="20" t="e">
        <f t="shared" si="630"/>
        <v>#N/A</v>
      </c>
      <c r="BR1166" s="20" t="e">
        <v>#N/A</v>
      </c>
      <c r="BS1166" s="9" t="e">
        <v>#N/A</v>
      </c>
      <c r="BT1166" s="2" t="e">
        <f t="shared" si="631"/>
        <v>#VALUE!</v>
      </c>
      <c r="BU1166" s="2" t="e">
        <f t="shared" si="599"/>
        <v>#N/A</v>
      </c>
      <c r="BV1166" s="2" t="e">
        <f t="shared" si="600"/>
        <v>#N/A</v>
      </c>
    </row>
    <row r="1167" s="2" customFormat="1" ht="22.95" customHeight="1" spans="1:74">
      <c r="A1167" s="9" t="str">
        <f t="shared" si="601"/>
        <v>K-129Induk</v>
      </c>
      <c r="B1167" s="9" t="str">
        <f t="shared" si="602"/>
        <v>K-129jurusan 1</v>
      </c>
      <c r="C1167" s="9" t="str">
        <f t="shared" si="603"/>
        <v>K-129jurusan 2</v>
      </c>
      <c r="D1167" s="9" t="str">
        <f t="shared" si="604"/>
        <v>K-129jurusan 3</v>
      </c>
      <c r="E1167" s="9" t="str">
        <f t="shared" si="605"/>
        <v>K-129jurusan 4</v>
      </c>
      <c r="F1167" s="10" t="s">
        <v>418</v>
      </c>
      <c r="G1167" s="10" t="s">
        <v>132</v>
      </c>
      <c r="H1167" s="10" t="s">
        <v>1407</v>
      </c>
      <c r="I1167" s="10">
        <v>0.739133</v>
      </c>
      <c r="J1167" s="10">
        <v>124.311467</v>
      </c>
      <c r="K1167" s="10" t="s">
        <v>7465</v>
      </c>
      <c r="L1167" s="10" t="s">
        <v>7465</v>
      </c>
      <c r="M1167" s="10" t="s">
        <v>7465</v>
      </c>
      <c r="N1167" s="14">
        <f t="shared" si="606"/>
        <v>0</v>
      </c>
      <c r="O1167" s="15" t="e">
        <f t="shared" si="607"/>
        <v>#VALUE!</v>
      </c>
      <c r="P1167" s="15" t="e">
        <f t="shared" si="608"/>
        <v>#VALUE!</v>
      </c>
      <c r="Q1167" s="17" t="e">
        <f>VLOOKUP($A1167,'DATA PENGUKURAN GARDU'!$A:$BS,42,0)</f>
        <v>#N/A</v>
      </c>
      <c r="R1167" s="18" t="e">
        <f t="shared" si="609"/>
        <v>#N/A</v>
      </c>
      <c r="S1167" s="17" t="e">
        <f>VLOOKUP($A1167,'DATA PENGUKURAN GARDU'!$A:$BS,44,0)</f>
        <v>#N/A</v>
      </c>
      <c r="T1167" s="18" t="e">
        <f t="shared" si="610"/>
        <v>#N/A</v>
      </c>
      <c r="U1167" s="17" t="e">
        <f>VLOOKUP($A1167,'DATA PENGUKURAN GARDU'!$A:$BS,46,0)</f>
        <v>#N/A</v>
      </c>
      <c r="V1167" s="18" t="e">
        <f t="shared" si="611"/>
        <v>#N/A</v>
      </c>
      <c r="W1167" s="17" t="e">
        <f>VLOOKUP($A1167,'DATA PENGUKURAN GARDU'!$A:$BS,48,0)</f>
        <v>#N/A</v>
      </c>
      <c r="X1167" s="17" t="e">
        <f>VLOOKUP($A1167,'DATA PENGUKURAN GARDU'!$A:$BS,53,0)</f>
        <v>#N/A</v>
      </c>
      <c r="Y1167" s="17" t="e">
        <f>VLOOKUP($A1167,'DATA PENGUKURAN GARDU'!$A:$BS,54,0)</f>
        <v>#N/A</v>
      </c>
      <c r="Z1167" s="17" t="e">
        <f>VLOOKUP($A1167,'DATA PENGUKURAN GARDU'!$A:$BS,55,0)</f>
        <v>#N/A</v>
      </c>
      <c r="AA1167" s="20" t="e">
        <f>VLOOKUP($B1167,'DATA PENGUKURAN GARDU'!$A:$BS,42,0)</f>
        <v>#N/A</v>
      </c>
      <c r="AB1167" s="21" t="e">
        <f t="shared" si="612"/>
        <v>#N/A</v>
      </c>
      <c r="AC1167" s="20" t="e">
        <f>VLOOKUP($B1167,'DATA PENGUKURAN GARDU'!$A:$BS,44,0)</f>
        <v>#N/A</v>
      </c>
      <c r="AD1167" s="21" t="e">
        <f t="shared" si="613"/>
        <v>#N/A</v>
      </c>
      <c r="AE1167" s="20" t="e">
        <f>VLOOKUP($B1167,'DATA PENGUKURAN GARDU'!$A:$BS,46,0)</f>
        <v>#N/A</v>
      </c>
      <c r="AF1167" s="21" t="e">
        <f t="shared" si="614"/>
        <v>#N/A</v>
      </c>
      <c r="AG1167" s="20" t="e">
        <f>VLOOKUP($B1167,'DATA PENGUKURAN GARDU'!$A:$BS,46,0)</f>
        <v>#N/A</v>
      </c>
      <c r="AH1167" s="20" t="e">
        <f>VLOOKUP($B1167,'DATA PENGUKURAN GARDU'!$A:$BS,53,0)</f>
        <v>#N/A</v>
      </c>
      <c r="AI1167" s="20" t="e">
        <f>VLOOKUP($B1167,'DATA PENGUKURAN GARDU'!$A:$BS,54,0)</f>
        <v>#N/A</v>
      </c>
      <c r="AJ1167" s="17" t="e">
        <f>VLOOKUP($C1167,'DATA PENGUKURAN GARDU'!$A:$BS,42,0)</f>
        <v>#N/A</v>
      </c>
      <c r="AK1167" s="23" t="e">
        <f t="shared" si="615"/>
        <v>#N/A</v>
      </c>
      <c r="AL1167" s="17" t="e">
        <f>VLOOKUP($C1167,'DATA PENGUKURAN GARDU'!$A:$BS,44,0)</f>
        <v>#N/A</v>
      </c>
      <c r="AM1167" s="23" t="e">
        <f t="shared" si="616"/>
        <v>#N/A</v>
      </c>
      <c r="AN1167" s="17" t="e">
        <f>VLOOKUP($C1167,'DATA PENGUKURAN GARDU'!$A:$BS,46,0)</f>
        <v>#N/A</v>
      </c>
      <c r="AO1167" s="23" t="e">
        <f t="shared" si="617"/>
        <v>#N/A</v>
      </c>
      <c r="AP1167" s="17" t="e">
        <f>VLOOKUP($C1167,'DATA PENGUKURAN GARDU'!$A:$BS,46,0)</f>
        <v>#N/A</v>
      </c>
      <c r="AQ1167" s="17" t="e">
        <f>VLOOKUP($C1167,'DATA PENGUKURAN GARDU'!$A:$BS,53,0)</f>
        <v>#N/A</v>
      </c>
      <c r="AR1167" s="17" t="e">
        <f>VLOOKUP($C1167,'DATA PENGUKURAN GARDU'!$A:$BS,54,0)</f>
        <v>#N/A</v>
      </c>
      <c r="AS1167" s="20" t="e">
        <f>VLOOKUP($D1167,'DATA PENGUKURAN GARDU'!$A:$BS,42,0)</f>
        <v>#N/A</v>
      </c>
      <c r="AT1167" s="21" t="e">
        <f t="shared" si="618"/>
        <v>#N/A</v>
      </c>
      <c r="AU1167" s="20" t="e">
        <f>VLOOKUP($D1167,'DATA PENGUKURAN GARDU'!$A:$BS,44,0)</f>
        <v>#N/A</v>
      </c>
      <c r="AV1167" s="21" t="e">
        <f t="shared" si="619"/>
        <v>#N/A</v>
      </c>
      <c r="AW1167" s="20" t="e">
        <f>VLOOKUP($D1167,'DATA PENGUKURAN GARDU'!$A:$BS,46,0)</f>
        <v>#N/A</v>
      </c>
      <c r="AX1167" s="21" t="e">
        <f t="shared" si="620"/>
        <v>#N/A</v>
      </c>
      <c r="AY1167" s="20" t="e">
        <f>VLOOKUP($D1167,'DATA PENGUKURAN GARDU'!$A:$BS,46,0)</f>
        <v>#N/A</v>
      </c>
      <c r="AZ1167" s="20" t="e">
        <f>VLOOKUP($D1167,'DATA PENGUKURAN GARDU'!$A:$BS,53,0)</f>
        <v>#N/A</v>
      </c>
      <c r="BA1167" s="20" t="e">
        <f>VLOOKUP($D1167,'DATA PENGUKURAN GARDU'!$A:$BS,54,0)</f>
        <v>#N/A</v>
      </c>
      <c r="BB1167" s="17" t="e">
        <f>VLOOKUP($E1167,'DATA PENGUKURAN GARDU'!$A:$BS,42,0)</f>
        <v>#N/A</v>
      </c>
      <c r="BC1167" s="23" t="e">
        <f t="shared" si="621"/>
        <v>#N/A</v>
      </c>
      <c r="BD1167" s="17" t="e">
        <f>VLOOKUP($E1167,'DATA PENGUKURAN GARDU'!$A:$BS,44,0)</f>
        <v>#N/A</v>
      </c>
      <c r="BE1167" s="23" t="e">
        <f t="shared" si="622"/>
        <v>#N/A</v>
      </c>
      <c r="BF1167" s="17" t="e">
        <f>VLOOKUP($E1167,'DATA PENGUKURAN GARDU'!$A:$BS,46,0)</f>
        <v>#N/A</v>
      </c>
      <c r="BG1167" s="23" t="e">
        <f t="shared" si="623"/>
        <v>#N/A</v>
      </c>
      <c r="BH1167" s="17" t="e">
        <f>VLOOKUP($E1167,'DATA PENGUKURAN GARDU'!$A:$BS,46,0)</f>
        <v>#N/A</v>
      </c>
      <c r="BI1167" s="17" t="e">
        <f>VLOOKUP($E1167,'DATA PENGUKURAN GARDU'!$A:$BS,53,0)</f>
        <v>#N/A</v>
      </c>
      <c r="BJ1167" s="17" t="e">
        <f>VLOOKUP($E1167,'DATA PENGUKURAN GARDU'!$A:$BS,54,0)</f>
        <v>#N/A</v>
      </c>
      <c r="BK1167" s="20" t="e">
        <f t="shared" si="624"/>
        <v>#N/A</v>
      </c>
      <c r="BL1167" s="20" t="e">
        <f t="shared" si="625"/>
        <v>#N/A</v>
      </c>
      <c r="BM1167" s="20" t="e">
        <f t="shared" si="626"/>
        <v>#N/A</v>
      </c>
      <c r="BN1167" s="25" t="e">
        <f t="shared" si="627"/>
        <v>#N/A</v>
      </c>
      <c r="BO1167" s="26" t="str">
        <f t="shared" si="628"/>
        <v>0</v>
      </c>
      <c r="BP1167" s="21" t="e">
        <f t="shared" si="629"/>
        <v>#VALUE!</v>
      </c>
      <c r="BQ1167" s="20" t="e">
        <f t="shared" si="630"/>
        <v>#N/A</v>
      </c>
      <c r="BR1167" s="20" t="e">
        <v>#N/A</v>
      </c>
      <c r="BS1167" s="9" t="e">
        <v>#N/A</v>
      </c>
      <c r="BT1167" s="2" t="e">
        <f t="shared" si="631"/>
        <v>#VALUE!</v>
      </c>
      <c r="BU1167" s="2" t="e">
        <f t="shared" si="599"/>
        <v>#N/A</v>
      </c>
      <c r="BV1167" s="2" t="e">
        <f t="shared" si="600"/>
        <v>#N/A</v>
      </c>
    </row>
    <row r="1168" s="2" customFormat="1" ht="22.95" customHeight="1" spans="1:74">
      <c r="A1168" s="9" t="str">
        <f t="shared" si="601"/>
        <v>M 116Induk</v>
      </c>
      <c r="B1168" s="9" t="str">
        <f t="shared" si="602"/>
        <v>M 116jurusan 1</v>
      </c>
      <c r="C1168" s="9" t="str">
        <f t="shared" si="603"/>
        <v>M 116jurusan 2</v>
      </c>
      <c r="D1168" s="9" t="str">
        <f t="shared" si="604"/>
        <v>M 116jurusan 3</v>
      </c>
      <c r="E1168" s="9" t="str">
        <f t="shared" si="605"/>
        <v>M 116jurusan 4</v>
      </c>
      <c r="F1168" s="10" t="s">
        <v>131</v>
      </c>
      <c r="G1168" s="10" t="s">
        <v>131</v>
      </c>
      <c r="H1168" s="10" t="s">
        <v>1408</v>
      </c>
      <c r="I1168" s="10">
        <v>0.578589</v>
      </c>
      <c r="J1168" s="10">
        <v>124.069082</v>
      </c>
      <c r="K1168" s="10" t="s">
        <v>7465</v>
      </c>
      <c r="L1168" s="10" t="s">
        <v>7465</v>
      </c>
      <c r="M1168" s="10" t="s">
        <v>7465</v>
      </c>
      <c r="N1168" s="14">
        <f t="shared" si="606"/>
        <v>0</v>
      </c>
      <c r="O1168" s="15" t="e">
        <f t="shared" si="607"/>
        <v>#VALUE!</v>
      </c>
      <c r="P1168" s="15" t="e">
        <f t="shared" si="608"/>
        <v>#VALUE!</v>
      </c>
      <c r="Q1168" s="17" t="e">
        <f>VLOOKUP($A1168,'DATA PENGUKURAN GARDU'!$A:$BS,42,0)</f>
        <v>#N/A</v>
      </c>
      <c r="R1168" s="18" t="e">
        <f t="shared" si="609"/>
        <v>#N/A</v>
      </c>
      <c r="S1168" s="17" t="e">
        <f>VLOOKUP($A1168,'DATA PENGUKURAN GARDU'!$A:$BS,44,0)</f>
        <v>#N/A</v>
      </c>
      <c r="T1168" s="18" t="e">
        <f t="shared" si="610"/>
        <v>#N/A</v>
      </c>
      <c r="U1168" s="17" t="e">
        <f>VLOOKUP($A1168,'DATA PENGUKURAN GARDU'!$A:$BS,46,0)</f>
        <v>#N/A</v>
      </c>
      <c r="V1168" s="18" t="e">
        <f t="shared" si="611"/>
        <v>#N/A</v>
      </c>
      <c r="W1168" s="17" t="e">
        <f>VLOOKUP($A1168,'DATA PENGUKURAN GARDU'!$A:$BS,48,0)</f>
        <v>#N/A</v>
      </c>
      <c r="X1168" s="17" t="e">
        <f>VLOOKUP($A1168,'DATA PENGUKURAN GARDU'!$A:$BS,53,0)</f>
        <v>#N/A</v>
      </c>
      <c r="Y1168" s="17" t="e">
        <f>VLOOKUP($A1168,'DATA PENGUKURAN GARDU'!$A:$BS,54,0)</f>
        <v>#N/A</v>
      </c>
      <c r="Z1168" s="17" t="e">
        <f>VLOOKUP($A1168,'DATA PENGUKURAN GARDU'!$A:$BS,55,0)</f>
        <v>#N/A</v>
      </c>
      <c r="AA1168" s="20" t="e">
        <f>VLOOKUP($B1168,'DATA PENGUKURAN GARDU'!$A:$BS,42,0)</f>
        <v>#N/A</v>
      </c>
      <c r="AB1168" s="21" t="e">
        <f t="shared" si="612"/>
        <v>#N/A</v>
      </c>
      <c r="AC1168" s="20" t="e">
        <f>VLOOKUP($B1168,'DATA PENGUKURAN GARDU'!$A:$BS,44,0)</f>
        <v>#N/A</v>
      </c>
      <c r="AD1168" s="21" t="e">
        <f t="shared" si="613"/>
        <v>#N/A</v>
      </c>
      <c r="AE1168" s="20" t="e">
        <f>VLOOKUP($B1168,'DATA PENGUKURAN GARDU'!$A:$BS,46,0)</f>
        <v>#N/A</v>
      </c>
      <c r="AF1168" s="21" t="e">
        <f t="shared" si="614"/>
        <v>#N/A</v>
      </c>
      <c r="AG1168" s="20" t="e">
        <f>VLOOKUP($B1168,'DATA PENGUKURAN GARDU'!$A:$BS,46,0)</f>
        <v>#N/A</v>
      </c>
      <c r="AH1168" s="20" t="e">
        <f>VLOOKUP($B1168,'DATA PENGUKURAN GARDU'!$A:$BS,53,0)</f>
        <v>#N/A</v>
      </c>
      <c r="AI1168" s="20" t="e">
        <f>VLOOKUP($B1168,'DATA PENGUKURAN GARDU'!$A:$BS,54,0)</f>
        <v>#N/A</v>
      </c>
      <c r="AJ1168" s="17" t="e">
        <f>VLOOKUP($C1168,'DATA PENGUKURAN GARDU'!$A:$BS,42,0)</f>
        <v>#N/A</v>
      </c>
      <c r="AK1168" s="23" t="e">
        <f t="shared" si="615"/>
        <v>#N/A</v>
      </c>
      <c r="AL1168" s="17" t="e">
        <f>VLOOKUP($C1168,'DATA PENGUKURAN GARDU'!$A:$BS,44,0)</f>
        <v>#N/A</v>
      </c>
      <c r="AM1168" s="23" t="e">
        <f t="shared" si="616"/>
        <v>#N/A</v>
      </c>
      <c r="AN1168" s="17" t="e">
        <f>VLOOKUP($C1168,'DATA PENGUKURAN GARDU'!$A:$BS,46,0)</f>
        <v>#N/A</v>
      </c>
      <c r="AO1168" s="23" t="e">
        <f t="shared" si="617"/>
        <v>#N/A</v>
      </c>
      <c r="AP1168" s="17" t="e">
        <f>VLOOKUP($C1168,'DATA PENGUKURAN GARDU'!$A:$BS,46,0)</f>
        <v>#N/A</v>
      </c>
      <c r="AQ1168" s="17" t="e">
        <f>VLOOKUP($C1168,'DATA PENGUKURAN GARDU'!$A:$BS,53,0)</f>
        <v>#N/A</v>
      </c>
      <c r="AR1168" s="17" t="e">
        <f>VLOOKUP($C1168,'DATA PENGUKURAN GARDU'!$A:$BS,54,0)</f>
        <v>#N/A</v>
      </c>
      <c r="AS1168" s="20" t="e">
        <f>VLOOKUP($D1168,'DATA PENGUKURAN GARDU'!$A:$BS,42,0)</f>
        <v>#N/A</v>
      </c>
      <c r="AT1168" s="21" t="e">
        <f t="shared" si="618"/>
        <v>#N/A</v>
      </c>
      <c r="AU1168" s="20" t="e">
        <f>VLOOKUP($D1168,'DATA PENGUKURAN GARDU'!$A:$BS,44,0)</f>
        <v>#N/A</v>
      </c>
      <c r="AV1168" s="21" t="e">
        <f t="shared" si="619"/>
        <v>#N/A</v>
      </c>
      <c r="AW1168" s="20" t="e">
        <f>VLOOKUP($D1168,'DATA PENGUKURAN GARDU'!$A:$BS,46,0)</f>
        <v>#N/A</v>
      </c>
      <c r="AX1168" s="21" t="e">
        <f t="shared" si="620"/>
        <v>#N/A</v>
      </c>
      <c r="AY1168" s="20" t="e">
        <f>VLOOKUP($D1168,'DATA PENGUKURAN GARDU'!$A:$BS,46,0)</f>
        <v>#N/A</v>
      </c>
      <c r="AZ1168" s="20" t="e">
        <f>VLOOKUP($D1168,'DATA PENGUKURAN GARDU'!$A:$BS,53,0)</f>
        <v>#N/A</v>
      </c>
      <c r="BA1168" s="20" t="e">
        <f>VLOOKUP($D1168,'DATA PENGUKURAN GARDU'!$A:$BS,54,0)</f>
        <v>#N/A</v>
      </c>
      <c r="BB1168" s="17" t="e">
        <f>VLOOKUP($E1168,'DATA PENGUKURAN GARDU'!$A:$BS,42,0)</f>
        <v>#N/A</v>
      </c>
      <c r="BC1168" s="23" t="e">
        <f t="shared" si="621"/>
        <v>#N/A</v>
      </c>
      <c r="BD1168" s="17" t="e">
        <f>VLOOKUP($E1168,'DATA PENGUKURAN GARDU'!$A:$BS,44,0)</f>
        <v>#N/A</v>
      </c>
      <c r="BE1168" s="23" t="e">
        <f t="shared" si="622"/>
        <v>#N/A</v>
      </c>
      <c r="BF1168" s="17" t="e">
        <f>VLOOKUP($E1168,'DATA PENGUKURAN GARDU'!$A:$BS,46,0)</f>
        <v>#N/A</v>
      </c>
      <c r="BG1168" s="23" t="e">
        <f t="shared" si="623"/>
        <v>#N/A</v>
      </c>
      <c r="BH1168" s="17" t="e">
        <f>VLOOKUP($E1168,'DATA PENGUKURAN GARDU'!$A:$BS,46,0)</f>
        <v>#N/A</v>
      </c>
      <c r="BI1168" s="17" t="e">
        <f>VLOOKUP($E1168,'DATA PENGUKURAN GARDU'!$A:$BS,53,0)</f>
        <v>#N/A</v>
      </c>
      <c r="BJ1168" s="17" t="e">
        <f>VLOOKUP($E1168,'DATA PENGUKURAN GARDU'!$A:$BS,54,0)</f>
        <v>#N/A</v>
      </c>
      <c r="BK1168" s="20" t="e">
        <f t="shared" si="624"/>
        <v>#N/A</v>
      </c>
      <c r="BL1168" s="20" t="e">
        <f t="shared" si="625"/>
        <v>#N/A</v>
      </c>
      <c r="BM1168" s="20" t="e">
        <f t="shared" si="626"/>
        <v>#N/A</v>
      </c>
      <c r="BN1168" s="25" t="e">
        <f t="shared" si="627"/>
        <v>#N/A</v>
      </c>
      <c r="BO1168" s="26" t="str">
        <f t="shared" si="628"/>
        <v>0</v>
      </c>
      <c r="BP1168" s="21" t="e">
        <f t="shared" si="629"/>
        <v>#VALUE!</v>
      </c>
      <c r="BQ1168" s="20" t="e">
        <f t="shared" si="630"/>
        <v>#N/A</v>
      </c>
      <c r="BR1168" s="20" t="e">
        <v>#N/A</v>
      </c>
      <c r="BS1168" s="9" t="e">
        <v>#N/A</v>
      </c>
      <c r="BT1168" s="2" t="e">
        <f t="shared" si="631"/>
        <v>#VALUE!</v>
      </c>
      <c r="BU1168" s="2" t="e">
        <f t="shared" si="599"/>
        <v>#N/A</v>
      </c>
      <c r="BV1168" s="2" t="e">
        <f t="shared" si="600"/>
        <v>#N/A</v>
      </c>
    </row>
    <row r="1169" s="2" customFormat="1" ht="22.95" customHeight="1" spans="1:74">
      <c r="A1169" s="9" t="str">
        <f t="shared" si="601"/>
        <v>M 117Induk</v>
      </c>
      <c r="B1169" s="9" t="str">
        <f t="shared" si="602"/>
        <v>M 117jurusan 1</v>
      </c>
      <c r="C1169" s="9" t="str">
        <f t="shared" si="603"/>
        <v>M 117jurusan 2</v>
      </c>
      <c r="D1169" s="9" t="str">
        <f t="shared" si="604"/>
        <v>M 117jurusan 3</v>
      </c>
      <c r="E1169" s="9" t="str">
        <f t="shared" si="605"/>
        <v>M 117jurusan 4</v>
      </c>
      <c r="F1169" s="10" t="s">
        <v>131</v>
      </c>
      <c r="G1169" s="10" t="s">
        <v>131</v>
      </c>
      <c r="H1169" s="10" t="s">
        <v>1409</v>
      </c>
      <c r="I1169" s="10">
        <v>0.57495</v>
      </c>
      <c r="J1169" s="10">
        <v>124.06897</v>
      </c>
      <c r="K1169" s="10" t="s">
        <v>7465</v>
      </c>
      <c r="L1169" s="10" t="s">
        <v>7465</v>
      </c>
      <c r="M1169" s="10" t="s">
        <v>7465</v>
      </c>
      <c r="N1169" s="14">
        <f t="shared" si="606"/>
        <v>0</v>
      </c>
      <c r="O1169" s="15" t="e">
        <f t="shared" si="607"/>
        <v>#VALUE!</v>
      </c>
      <c r="P1169" s="15" t="e">
        <f t="shared" si="608"/>
        <v>#VALUE!</v>
      </c>
      <c r="Q1169" s="17" t="e">
        <f>VLOOKUP($A1169,'DATA PENGUKURAN GARDU'!$A:$BS,42,0)</f>
        <v>#N/A</v>
      </c>
      <c r="R1169" s="18" t="e">
        <f t="shared" si="609"/>
        <v>#N/A</v>
      </c>
      <c r="S1169" s="17" t="e">
        <f>VLOOKUP($A1169,'DATA PENGUKURAN GARDU'!$A:$BS,44,0)</f>
        <v>#N/A</v>
      </c>
      <c r="T1169" s="18" t="e">
        <f t="shared" si="610"/>
        <v>#N/A</v>
      </c>
      <c r="U1169" s="17" t="e">
        <f>VLOOKUP($A1169,'DATA PENGUKURAN GARDU'!$A:$BS,46,0)</f>
        <v>#N/A</v>
      </c>
      <c r="V1169" s="18" t="e">
        <f t="shared" si="611"/>
        <v>#N/A</v>
      </c>
      <c r="W1169" s="17" t="e">
        <f>VLOOKUP($A1169,'DATA PENGUKURAN GARDU'!$A:$BS,48,0)</f>
        <v>#N/A</v>
      </c>
      <c r="X1169" s="17" t="e">
        <f>VLOOKUP($A1169,'DATA PENGUKURAN GARDU'!$A:$BS,53,0)</f>
        <v>#N/A</v>
      </c>
      <c r="Y1169" s="17" t="e">
        <f>VLOOKUP($A1169,'DATA PENGUKURAN GARDU'!$A:$BS,54,0)</f>
        <v>#N/A</v>
      </c>
      <c r="Z1169" s="17" t="e">
        <f>VLOOKUP($A1169,'DATA PENGUKURAN GARDU'!$A:$BS,55,0)</f>
        <v>#N/A</v>
      </c>
      <c r="AA1169" s="20" t="e">
        <f>VLOOKUP($B1169,'DATA PENGUKURAN GARDU'!$A:$BS,42,0)</f>
        <v>#N/A</v>
      </c>
      <c r="AB1169" s="21" t="e">
        <f t="shared" si="612"/>
        <v>#N/A</v>
      </c>
      <c r="AC1169" s="20" t="e">
        <f>VLOOKUP($B1169,'DATA PENGUKURAN GARDU'!$A:$BS,44,0)</f>
        <v>#N/A</v>
      </c>
      <c r="AD1169" s="21" t="e">
        <f t="shared" si="613"/>
        <v>#N/A</v>
      </c>
      <c r="AE1169" s="20" t="e">
        <f>VLOOKUP($B1169,'DATA PENGUKURAN GARDU'!$A:$BS,46,0)</f>
        <v>#N/A</v>
      </c>
      <c r="AF1169" s="21" t="e">
        <f t="shared" si="614"/>
        <v>#N/A</v>
      </c>
      <c r="AG1169" s="20" t="e">
        <f>VLOOKUP($B1169,'DATA PENGUKURAN GARDU'!$A:$BS,46,0)</f>
        <v>#N/A</v>
      </c>
      <c r="AH1169" s="20" t="e">
        <f>VLOOKUP($B1169,'DATA PENGUKURAN GARDU'!$A:$BS,53,0)</f>
        <v>#N/A</v>
      </c>
      <c r="AI1169" s="20" t="e">
        <f>VLOOKUP($B1169,'DATA PENGUKURAN GARDU'!$A:$BS,54,0)</f>
        <v>#N/A</v>
      </c>
      <c r="AJ1169" s="17" t="e">
        <f>VLOOKUP($C1169,'DATA PENGUKURAN GARDU'!$A:$BS,42,0)</f>
        <v>#N/A</v>
      </c>
      <c r="AK1169" s="23" t="e">
        <f t="shared" si="615"/>
        <v>#N/A</v>
      </c>
      <c r="AL1169" s="17" t="e">
        <f>VLOOKUP($C1169,'DATA PENGUKURAN GARDU'!$A:$BS,44,0)</f>
        <v>#N/A</v>
      </c>
      <c r="AM1169" s="23" t="e">
        <f t="shared" si="616"/>
        <v>#N/A</v>
      </c>
      <c r="AN1169" s="17" t="e">
        <f>VLOOKUP($C1169,'DATA PENGUKURAN GARDU'!$A:$BS,46,0)</f>
        <v>#N/A</v>
      </c>
      <c r="AO1169" s="23" t="e">
        <f t="shared" si="617"/>
        <v>#N/A</v>
      </c>
      <c r="AP1169" s="17" t="e">
        <f>VLOOKUP($C1169,'DATA PENGUKURAN GARDU'!$A:$BS,46,0)</f>
        <v>#N/A</v>
      </c>
      <c r="AQ1169" s="17" t="e">
        <f>VLOOKUP($C1169,'DATA PENGUKURAN GARDU'!$A:$BS,53,0)</f>
        <v>#N/A</v>
      </c>
      <c r="AR1169" s="17" t="e">
        <f>VLOOKUP($C1169,'DATA PENGUKURAN GARDU'!$A:$BS,54,0)</f>
        <v>#N/A</v>
      </c>
      <c r="AS1169" s="20" t="e">
        <f>VLOOKUP($D1169,'DATA PENGUKURAN GARDU'!$A:$BS,42,0)</f>
        <v>#N/A</v>
      </c>
      <c r="AT1169" s="21" t="e">
        <f t="shared" si="618"/>
        <v>#N/A</v>
      </c>
      <c r="AU1169" s="20" t="e">
        <f>VLOOKUP($D1169,'DATA PENGUKURAN GARDU'!$A:$BS,44,0)</f>
        <v>#N/A</v>
      </c>
      <c r="AV1169" s="21" t="e">
        <f t="shared" si="619"/>
        <v>#N/A</v>
      </c>
      <c r="AW1169" s="20" t="e">
        <f>VLOOKUP($D1169,'DATA PENGUKURAN GARDU'!$A:$BS,46,0)</f>
        <v>#N/A</v>
      </c>
      <c r="AX1169" s="21" t="e">
        <f t="shared" si="620"/>
        <v>#N/A</v>
      </c>
      <c r="AY1169" s="20" t="e">
        <f>VLOOKUP($D1169,'DATA PENGUKURAN GARDU'!$A:$BS,46,0)</f>
        <v>#N/A</v>
      </c>
      <c r="AZ1169" s="20" t="e">
        <f>VLOOKUP($D1169,'DATA PENGUKURAN GARDU'!$A:$BS,53,0)</f>
        <v>#N/A</v>
      </c>
      <c r="BA1169" s="20" t="e">
        <f>VLOOKUP($D1169,'DATA PENGUKURAN GARDU'!$A:$BS,54,0)</f>
        <v>#N/A</v>
      </c>
      <c r="BB1169" s="17" t="e">
        <f>VLOOKUP($E1169,'DATA PENGUKURAN GARDU'!$A:$BS,42,0)</f>
        <v>#N/A</v>
      </c>
      <c r="BC1169" s="23" t="e">
        <f t="shared" si="621"/>
        <v>#N/A</v>
      </c>
      <c r="BD1169" s="17" t="e">
        <f>VLOOKUP($E1169,'DATA PENGUKURAN GARDU'!$A:$BS,44,0)</f>
        <v>#N/A</v>
      </c>
      <c r="BE1169" s="23" t="e">
        <f t="shared" si="622"/>
        <v>#N/A</v>
      </c>
      <c r="BF1169" s="17" t="e">
        <f>VLOOKUP($E1169,'DATA PENGUKURAN GARDU'!$A:$BS,46,0)</f>
        <v>#N/A</v>
      </c>
      <c r="BG1169" s="23" t="e">
        <f t="shared" si="623"/>
        <v>#N/A</v>
      </c>
      <c r="BH1169" s="17" t="e">
        <f>VLOOKUP($E1169,'DATA PENGUKURAN GARDU'!$A:$BS,46,0)</f>
        <v>#N/A</v>
      </c>
      <c r="BI1169" s="17" t="e">
        <f>VLOOKUP($E1169,'DATA PENGUKURAN GARDU'!$A:$BS,53,0)</f>
        <v>#N/A</v>
      </c>
      <c r="BJ1169" s="17" t="e">
        <f>VLOOKUP($E1169,'DATA PENGUKURAN GARDU'!$A:$BS,54,0)</f>
        <v>#N/A</v>
      </c>
      <c r="BK1169" s="20" t="e">
        <f t="shared" si="624"/>
        <v>#N/A</v>
      </c>
      <c r="BL1169" s="20" t="e">
        <f t="shared" si="625"/>
        <v>#N/A</v>
      </c>
      <c r="BM1169" s="20" t="e">
        <f t="shared" si="626"/>
        <v>#N/A</v>
      </c>
      <c r="BN1169" s="25" t="e">
        <f t="shared" si="627"/>
        <v>#N/A</v>
      </c>
      <c r="BO1169" s="26" t="str">
        <f t="shared" si="628"/>
        <v>0</v>
      </c>
      <c r="BP1169" s="21" t="e">
        <f t="shared" si="629"/>
        <v>#VALUE!</v>
      </c>
      <c r="BQ1169" s="20" t="e">
        <f t="shared" si="630"/>
        <v>#N/A</v>
      </c>
      <c r="BR1169" s="20" t="e">
        <v>#N/A</v>
      </c>
      <c r="BS1169" s="9" t="e">
        <v>#N/A</v>
      </c>
      <c r="BT1169" s="2" t="e">
        <f t="shared" si="631"/>
        <v>#VALUE!</v>
      </c>
      <c r="BU1169" s="2" t="e">
        <f t="shared" si="599"/>
        <v>#N/A</v>
      </c>
      <c r="BV1169" s="2" t="e">
        <f t="shared" si="600"/>
        <v>#N/A</v>
      </c>
    </row>
    <row r="1170" s="2" customFormat="1" ht="22.95" customHeight="1" spans="1:74">
      <c r="A1170" s="9" t="str">
        <f t="shared" si="601"/>
        <v>M 67Induk</v>
      </c>
      <c r="B1170" s="9" t="str">
        <f t="shared" si="602"/>
        <v>M 67jurusan 1</v>
      </c>
      <c r="C1170" s="9" t="str">
        <f t="shared" si="603"/>
        <v>M 67jurusan 2</v>
      </c>
      <c r="D1170" s="9" t="str">
        <f t="shared" si="604"/>
        <v>M 67jurusan 3</v>
      </c>
      <c r="E1170" s="9" t="str">
        <f t="shared" si="605"/>
        <v>M 67jurusan 4</v>
      </c>
      <c r="F1170" s="10" t="s">
        <v>131</v>
      </c>
      <c r="G1170" s="10" t="s">
        <v>131</v>
      </c>
      <c r="H1170" s="10" t="s">
        <v>1410</v>
      </c>
      <c r="I1170" s="10">
        <v>0.55382</v>
      </c>
      <c r="J1170" s="10">
        <v>123.99528</v>
      </c>
      <c r="K1170" s="10" t="s">
        <v>7465</v>
      </c>
      <c r="L1170" s="10" t="s">
        <v>7465</v>
      </c>
      <c r="M1170" s="10" t="s">
        <v>7465</v>
      </c>
      <c r="N1170" s="14">
        <f t="shared" si="606"/>
        <v>0</v>
      </c>
      <c r="O1170" s="15" t="e">
        <f t="shared" si="607"/>
        <v>#VALUE!</v>
      </c>
      <c r="P1170" s="15" t="e">
        <f t="shared" si="608"/>
        <v>#VALUE!</v>
      </c>
      <c r="Q1170" s="17" t="e">
        <f>VLOOKUP($A1170,'DATA PENGUKURAN GARDU'!$A:$BS,42,0)</f>
        <v>#N/A</v>
      </c>
      <c r="R1170" s="18" t="e">
        <f t="shared" si="609"/>
        <v>#N/A</v>
      </c>
      <c r="S1170" s="17" t="e">
        <f>VLOOKUP($A1170,'DATA PENGUKURAN GARDU'!$A:$BS,44,0)</f>
        <v>#N/A</v>
      </c>
      <c r="T1170" s="18" t="e">
        <f t="shared" si="610"/>
        <v>#N/A</v>
      </c>
      <c r="U1170" s="17" t="e">
        <f>VLOOKUP($A1170,'DATA PENGUKURAN GARDU'!$A:$BS,46,0)</f>
        <v>#N/A</v>
      </c>
      <c r="V1170" s="18" t="e">
        <f t="shared" si="611"/>
        <v>#N/A</v>
      </c>
      <c r="W1170" s="17" t="e">
        <f>VLOOKUP($A1170,'DATA PENGUKURAN GARDU'!$A:$BS,48,0)</f>
        <v>#N/A</v>
      </c>
      <c r="X1170" s="17" t="e">
        <f>VLOOKUP($A1170,'DATA PENGUKURAN GARDU'!$A:$BS,53,0)</f>
        <v>#N/A</v>
      </c>
      <c r="Y1170" s="17" t="e">
        <f>VLOOKUP($A1170,'DATA PENGUKURAN GARDU'!$A:$BS,54,0)</f>
        <v>#N/A</v>
      </c>
      <c r="Z1170" s="17" t="e">
        <f>VLOOKUP($A1170,'DATA PENGUKURAN GARDU'!$A:$BS,55,0)</f>
        <v>#N/A</v>
      </c>
      <c r="AA1170" s="20" t="e">
        <f>VLOOKUP($B1170,'DATA PENGUKURAN GARDU'!$A:$BS,42,0)</f>
        <v>#N/A</v>
      </c>
      <c r="AB1170" s="21" t="e">
        <f t="shared" si="612"/>
        <v>#N/A</v>
      </c>
      <c r="AC1170" s="20" t="e">
        <f>VLOOKUP($B1170,'DATA PENGUKURAN GARDU'!$A:$BS,44,0)</f>
        <v>#N/A</v>
      </c>
      <c r="AD1170" s="21" t="e">
        <f t="shared" si="613"/>
        <v>#N/A</v>
      </c>
      <c r="AE1170" s="20" t="e">
        <f>VLOOKUP($B1170,'DATA PENGUKURAN GARDU'!$A:$BS,46,0)</f>
        <v>#N/A</v>
      </c>
      <c r="AF1170" s="21" t="e">
        <f t="shared" si="614"/>
        <v>#N/A</v>
      </c>
      <c r="AG1170" s="20" t="e">
        <f>VLOOKUP($B1170,'DATA PENGUKURAN GARDU'!$A:$BS,46,0)</f>
        <v>#N/A</v>
      </c>
      <c r="AH1170" s="20" t="e">
        <f>VLOOKUP($B1170,'DATA PENGUKURAN GARDU'!$A:$BS,53,0)</f>
        <v>#N/A</v>
      </c>
      <c r="AI1170" s="20" t="e">
        <f>VLOOKUP($B1170,'DATA PENGUKURAN GARDU'!$A:$BS,54,0)</f>
        <v>#N/A</v>
      </c>
      <c r="AJ1170" s="17" t="e">
        <f>VLOOKUP($C1170,'DATA PENGUKURAN GARDU'!$A:$BS,42,0)</f>
        <v>#N/A</v>
      </c>
      <c r="AK1170" s="23" t="e">
        <f t="shared" si="615"/>
        <v>#N/A</v>
      </c>
      <c r="AL1170" s="17" t="e">
        <f>VLOOKUP($C1170,'DATA PENGUKURAN GARDU'!$A:$BS,44,0)</f>
        <v>#N/A</v>
      </c>
      <c r="AM1170" s="23" t="e">
        <f t="shared" si="616"/>
        <v>#N/A</v>
      </c>
      <c r="AN1170" s="17" t="e">
        <f>VLOOKUP($C1170,'DATA PENGUKURAN GARDU'!$A:$BS,46,0)</f>
        <v>#N/A</v>
      </c>
      <c r="AO1170" s="23" t="e">
        <f t="shared" si="617"/>
        <v>#N/A</v>
      </c>
      <c r="AP1170" s="17" t="e">
        <f>VLOOKUP($C1170,'DATA PENGUKURAN GARDU'!$A:$BS,46,0)</f>
        <v>#N/A</v>
      </c>
      <c r="AQ1170" s="17" t="e">
        <f>VLOOKUP($C1170,'DATA PENGUKURAN GARDU'!$A:$BS,53,0)</f>
        <v>#N/A</v>
      </c>
      <c r="AR1170" s="17" t="e">
        <f>VLOOKUP($C1170,'DATA PENGUKURAN GARDU'!$A:$BS,54,0)</f>
        <v>#N/A</v>
      </c>
      <c r="AS1170" s="20" t="e">
        <f>VLOOKUP($D1170,'DATA PENGUKURAN GARDU'!$A:$BS,42,0)</f>
        <v>#N/A</v>
      </c>
      <c r="AT1170" s="21" t="e">
        <f t="shared" si="618"/>
        <v>#N/A</v>
      </c>
      <c r="AU1170" s="20" t="e">
        <f>VLOOKUP($D1170,'DATA PENGUKURAN GARDU'!$A:$BS,44,0)</f>
        <v>#N/A</v>
      </c>
      <c r="AV1170" s="21" t="e">
        <f t="shared" si="619"/>
        <v>#N/A</v>
      </c>
      <c r="AW1170" s="20" t="e">
        <f>VLOOKUP($D1170,'DATA PENGUKURAN GARDU'!$A:$BS,46,0)</f>
        <v>#N/A</v>
      </c>
      <c r="AX1170" s="21" t="e">
        <f t="shared" si="620"/>
        <v>#N/A</v>
      </c>
      <c r="AY1170" s="20" t="e">
        <f>VLOOKUP($D1170,'DATA PENGUKURAN GARDU'!$A:$BS,46,0)</f>
        <v>#N/A</v>
      </c>
      <c r="AZ1170" s="20" t="e">
        <f>VLOOKUP($D1170,'DATA PENGUKURAN GARDU'!$A:$BS,53,0)</f>
        <v>#N/A</v>
      </c>
      <c r="BA1170" s="20" t="e">
        <f>VLOOKUP($D1170,'DATA PENGUKURAN GARDU'!$A:$BS,54,0)</f>
        <v>#N/A</v>
      </c>
      <c r="BB1170" s="17" t="e">
        <f>VLOOKUP($E1170,'DATA PENGUKURAN GARDU'!$A:$BS,42,0)</f>
        <v>#N/A</v>
      </c>
      <c r="BC1170" s="23" t="e">
        <f t="shared" si="621"/>
        <v>#N/A</v>
      </c>
      <c r="BD1170" s="17" t="e">
        <f>VLOOKUP($E1170,'DATA PENGUKURAN GARDU'!$A:$BS,44,0)</f>
        <v>#N/A</v>
      </c>
      <c r="BE1170" s="23" t="e">
        <f t="shared" si="622"/>
        <v>#N/A</v>
      </c>
      <c r="BF1170" s="17" t="e">
        <f>VLOOKUP($E1170,'DATA PENGUKURAN GARDU'!$A:$BS,46,0)</f>
        <v>#N/A</v>
      </c>
      <c r="BG1170" s="23" t="e">
        <f t="shared" si="623"/>
        <v>#N/A</v>
      </c>
      <c r="BH1170" s="17" t="e">
        <f>VLOOKUP($E1170,'DATA PENGUKURAN GARDU'!$A:$BS,46,0)</f>
        <v>#N/A</v>
      </c>
      <c r="BI1170" s="17" t="e">
        <f>VLOOKUP($E1170,'DATA PENGUKURAN GARDU'!$A:$BS,53,0)</f>
        <v>#N/A</v>
      </c>
      <c r="BJ1170" s="17" t="e">
        <f>VLOOKUP($E1170,'DATA PENGUKURAN GARDU'!$A:$BS,54,0)</f>
        <v>#N/A</v>
      </c>
      <c r="BK1170" s="20" t="e">
        <f t="shared" si="624"/>
        <v>#N/A</v>
      </c>
      <c r="BL1170" s="20" t="e">
        <f t="shared" si="625"/>
        <v>#N/A</v>
      </c>
      <c r="BM1170" s="20" t="e">
        <f t="shared" si="626"/>
        <v>#N/A</v>
      </c>
      <c r="BN1170" s="25" t="e">
        <f t="shared" si="627"/>
        <v>#N/A</v>
      </c>
      <c r="BO1170" s="26" t="str">
        <f t="shared" si="628"/>
        <v>0</v>
      </c>
      <c r="BP1170" s="21" t="e">
        <f t="shared" si="629"/>
        <v>#VALUE!</v>
      </c>
      <c r="BQ1170" s="20" t="e">
        <f t="shared" si="630"/>
        <v>#N/A</v>
      </c>
      <c r="BR1170" s="20" t="e">
        <v>#N/A</v>
      </c>
      <c r="BS1170" s="9" t="e">
        <v>#N/A</v>
      </c>
      <c r="BT1170" s="2" t="e">
        <f t="shared" si="631"/>
        <v>#VALUE!</v>
      </c>
      <c r="BU1170" s="2" t="e">
        <f t="shared" si="599"/>
        <v>#N/A</v>
      </c>
      <c r="BV1170" s="2" t="e">
        <f t="shared" si="600"/>
        <v>#N/A</v>
      </c>
    </row>
    <row r="1171" s="2" customFormat="1" ht="22.95" customHeight="1" spans="1:74">
      <c r="A1171" s="9" t="str">
        <f t="shared" si="601"/>
        <v>M 68Induk</v>
      </c>
      <c r="B1171" s="9" t="str">
        <f t="shared" si="602"/>
        <v>M 68jurusan 1</v>
      </c>
      <c r="C1171" s="9" t="str">
        <f t="shared" si="603"/>
        <v>M 68jurusan 2</v>
      </c>
      <c r="D1171" s="9" t="str">
        <f t="shared" si="604"/>
        <v>M 68jurusan 3</v>
      </c>
      <c r="E1171" s="9" t="str">
        <f t="shared" si="605"/>
        <v>M 68jurusan 4</v>
      </c>
      <c r="F1171" s="10" t="s">
        <v>131</v>
      </c>
      <c r="G1171" s="10" t="s">
        <v>131</v>
      </c>
      <c r="H1171" s="10" t="s">
        <v>1411</v>
      </c>
      <c r="I1171" s="10">
        <v>0.549767</v>
      </c>
      <c r="J1171" s="10">
        <v>123.997528</v>
      </c>
      <c r="K1171" s="10" t="s">
        <v>7465</v>
      </c>
      <c r="L1171" s="10" t="s">
        <v>7465</v>
      </c>
      <c r="M1171" s="10" t="s">
        <v>7465</v>
      </c>
      <c r="N1171" s="14">
        <f t="shared" si="606"/>
        <v>0</v>
      </c>
      <c r="O1171" s="15" t="e">
        <f t="shared" si="607"/>
        <v>#VALUE!</v>
      </c>
      <c r="P1171" s="15" t="e">
        <f t="shared" si="608"/>
        <v>#VALUE!</v>
      </c>
      <c r="Q1171" s="17" t="e">
        <f>VLOOKUP($A1171,'DATA PENGUKURAN GARDU'!$A:$BS,42,0)</f>
        <v>#N/A</v>
      </c>
      <c r="R1171" s="18" t="e">
        <f t="shared" si="609"/>
        <v>#N/A</v>
      </c>
      <c r="S1171" s="17" t="e">
        <f>VLOOKUP($A1171,'DATA PENGUKURAN GARDU'!$A:$BS,44,0)</f>
        <v>#N/A</v>
      </c>
      <c r="T1171" s="18" t="e">
        <f t="shared" si="610"/>
        <v>#N/A</v>
      </c>
      <c r="U1171" s="17" t="e">
        <f>VLOOKUP($A1171,'DATA PENGUKURAN GARDU'!$A:$BS,46,0)</f>
        <v>#N/A</v>
      </c>
      <c r="V1171" s="18" t="e">
        <f t="shared" si="611"/>
        <v>#N/A</v>
      </c>
      <c r="W1171" s="17" t="e">
        <f>VLOOKUP($A1171,'DATA PENGUKURAN GARDU'!$A:$BS,48,0)</f>
        <v>#N/A</v>
      </c>
      <c r="X1171" s="17" t="e">
        <f>VLOOKUP($A1171,'DATA PENGUKURAN GARDU'!$A:$BS,53,0)</f>
        <v>#N/A</v>
      </c>
      <c r="Y1171" s="17" t="e">
        <f>VLOOKUP($A1171,'DATA PENGUKURAN GARDU'!$A:$BS,54,0)</f>
        <v>#N/A</v>
      </c>
      <c r="Z1171" s="17" t="e">
        <f>VLOOKUP($A1171,'DATA PENGUKURAN GARDU'!$A:$BS,55,0)</f>
        <v>#N/A</v>
      </c>
      <c r="AA1171" s="20" t="e">
        <f>VLOOKUP($B1171,'DATA PENGUKURAN GARDU'!$A:$BS,42,0)</f>
        <v>#N/A</v>
      </c>
      <c r="AB1171" s="21" t="e">
        <f t="shared" si="612"/>
        <v>#N/A</v>
      </c>
      <c r="AC1171" s="20" t="e">
        <f>VLOOKUP($B1171,'DATA PENGUKURAN GARDU'!$A:$BS,44,0)</f>
        <v>#N/A</v>
      </c>
      <c r="AD1171" s="21" t="e">
        <f t="shared" si="613"/>
        <v>#N/A</v>
      </c>
      <c r="AE1171" s="20" t="e">
        <f>VLOOKUP($B1171,'DATA PENGUKURAN GARDU'!$A:$BS,46,0)</f>
        <v>#N/A</v>
      </c>
      <c r="AF1171" s="21" t="e">
        <f t="shared" si="614"/>
        <v>#N/A</v>
      </c>
      <c r="AG1171" s="20" t="e">
        <f>VLOOKUP($B1171,'DATA PENGUKURAN GARDU'!$A:$BS,46,0)</f>
        <v>#N/A</v>
      </c>
      <c r="AH1171" s="20" t="e">
        <f>VLOOKUP($B1171,'DATA PENGUKURAN GARDU'!$A:$BS,53,0)</f>
        <v>#N/A</v>
      </c>
      <c r="AI1171" s="20" t="e">
        <f>VLOOKUP($B1171,'DATA PENGUKURAN GARDU'!$A:$BS,54,0)</f>
        <v>#N/A</v>
      </c>
      <c r="AJ1171" s="17" t="e">
        <f>VLOOKUP($C1171,'DATA PENGUKURAN GARDU'!$A:$BS,42,0)</f>
        <v>#N/A</v>
      </c>
      <c r="AK1171" s="23" t="e">
        <f t="shared" si="615"/>
        <v>#N/A</v>
      </c>
      <c r="AL1171" s="17" t="e">
        <f>VLOOKUP($C1171,'DATA PENGUKURAN GARDU'!$A:$BS,44,0)</f>
        <v>#N/A</v>
      </c>
      <c r="AM1171" s="23" t="e">
        <f t="shared" si="616"/>
        <v>#N/A</v>
      </c>
      <c r="AN1171" s="17" t="e">
        <f>VLOOKUP($C1171,'DATA PENGUKURAN GARDU'!$A:$BS,46,0)</f>
        <v>#N/A</v>
      </c>
      <c r="AO1171" s="23" t="e">
        <f t="shared" si="617"/>
        <v>#N/A</v>
      </c>
      <c r="AP1171" s="17" t="e">
        <f>VLOOKUP($C1171,'DATA PENGUKURAN GARDU'!$A:$BS,46,0)</f>
        <v>#N/A</v>
      </c>
      <c r="AQ1171" s="17" t="e">
        <f>VLOOKUP($C1171,'DATA PENGUKURAN GARDU'!$A:$BS,53,0)</f>
        <v>#N/A</v>
      </c>
      <c r="AR1171" s="17" t="e">
        <f>VLOOKUP($C1171,'DATA PENGUKURAN GARDU'!$A:$BS,54,0)</f>
        <v>#N/A</v>
      </c>
      <c r="AS1171" s="20" t="e">
        <f>VLOOKUP($D1171,'DATA PENGUKURAN GARDU'!$A:$BS,42,0)</f>
        <v>#N/A</v>
      </c>
      <c r="AT1171" s="21" t="e">
        <f t="shared" si="618"/>
        <v>#N/A</v>
      </c>
      <c r="AU1171" s="20" t="e">
        <f>VLOOKUP($D1171,'DATA PENGUKURAN GARDU'!$A:$BS,44,0)</f>
        <v>#N/A</v>
      </c>
      <c r="AV1171" s="21" t="e">
        <f t="shared" si="619"/>
        <v>#N/A</v>
      </c>
      <c r="AW1171" s="20" t="e">
        <f>VLOOKUP($D1171,'DATA PENGUKURAN GARDU'!$A:$BS,46,0)</f>
        <v>#N/A</v>
      </c>
      <c r="AX1171" s="21" t="e">
        <f t="shared" si="620"/>
        <v>#N/A</v>
      </c>
      <c r="AY1171" s="20" t="e">
        <f>VLOOKUP($D1171,'DATA PENGUKURAN GARDU'!$A:$BS,46,0)</f>
        <v>#N/A</v>
      </c>
      <c r="AZ1171" s="20" t="e">
        <f>VLOOKUP($D1171,'DATA PENGUKURAN GARDU'!$A:$BS,53,0)</f>
        <v>#N/A</v>
      </c>
      <c r="BA1171" s="20" t="e">
        <f>VLOOKUP($D1171,'DATA PENGUKURAN GARDU'!$A:$BS,54,0)</f>
        <v>#N/A</v>
      </c>
      <c r="BB1171" s="17" t="e">
        <f>VLOOKUP($E1171,'DATA PENGUKURAN GARDU'!$A:$BS,42,0)</f>
        <v>#N/A</v>
      </c>
      <c r="BC1171" s="23" t="e">
        <f t="shared" si="621"/>
        <v>#N/A</v>
      </c>
      <c r="BD1171" s="17" t="e">
        <f>VLOOKUP($E1171,'DATA PENGUKURAN GARDU'!$A:$BS,44,0)</f>
        <v>#N/A</v>
      </c>
      <c r="BE1171" s="23" t="e">
        <f t="shared" si="622"/>
        <v>#N/A</v>
      </c>
      <c r="BF1171" s="17" t="e">
        <f>VLOOKUP($E1171,'DATA PENGUKURAN GARDU'!$A:$BS,46,0)</f>
        <v>#N/A</v>
      </c>
      <c r="BG1171" s="23" t="e">
        <f t="shared" si="623"/>
        <v>#N/A</v>
      </c>
      <c r="BH1171" s="17" t="e">
        <f>VLOOKUP($E1171,'DATA PENGUKURAN GARDU'!$A:$BS,46,0)</f>
        <v>#N/A</v>
      </c>
      <c r="BI1171" s="17" t="e">
        <f>VLOOKUP($E1171,'DATA PENGUKURAN GARDU'!$A:$BS,53,0)</f>
        <v>#N/A</v>
      </c>
      <c r="BJ1171" s="17" t="e">
        <f>VLOOKUP($E1171,'DATA PENGUKURAN GARDU'!$A:$BS,54,0)</f>
        <v>#N/A</v>
      </c>
      <c r="BK1171" s="20" t="e">
        <f t="shared" si="624"/>
        <v>#N/A</v>
      </c>
      <c r="BL1171" s="20" t="e">
        <f t="shared" si="625"/>
        <v>#N/A</v>
      </c>
      <c r="BM1171" s="20" t="e">
        <f t="shared" si="626"/>
        <v>#N/A</v>
      </c>
      <c r="BN1171" s="25" t="e">
        <f t="shared" si="627"/>
        <v>#N/A</v>
      </c>
      <c r="BO1171" s="26" t="str">
        <f t="shared" si="628"/>
        <v>0</v>
      </c>
      <c r="BP1171" s="21" t="e">
        <f t="shared" si="629"/>
        <v>#VALUE!</v>
      </c>
      <c r="BQ1171" s="20" t="e">
        <f t="shared" si="630"/>
        <v>#N/A</v>
      </c>
      <c r="BR1171" s="20" t="e">
        <v>#N/A</v>
      </c>
      <c r="BS1171" s="9" t="e">
        <v>#N/A</v>
      </c>
      <c r="BT1171" s="2" t="e">
        <f t="shared" si="631"/>
        <v>#VALUE!</v>
      </c>
      <c r="BU1171" s="2" t="e">
        <f t="shared" si="599"/>
        <v>#N/A</v>
      </c>
      <c r="BV1171" s="2" t="e">
        <f t="shared" si="600"/>
        <v>#N/A</v>
      </c>
    </row>
    <row r="1172" s="2" customFormat="1" ht="22.95" customHeight="1" spans="1:74">
      <c r="A1172" s="9" t="str">
        <f t="shared" si="601"/>
        <v>M 104Induk</v>
      </c>
      <c r="B1172" s="9" t="str">
        <f t="shared" si="602"/>
        <v>M 104jurusan 1</v>
      </c>
      <c r="C1172" s="9" t="str">
        <f t="shared" si="603"/>
        <v>M 104jurusan 2</v>
      </c>
      <c r="D1172" s="9" t="str">
        <f t="shared" si="604"/>
        <v>M 104jurusan 3</v>
      </c>
      <c r="E1172" s="9" t="str">
        <f t="shared" si="605"/>
        <v>M 104jurusan 4</v>
      </c>
      <c r="F1172" s="10" t="s">
        <v>131</v>
      </c>
      <c r="G1172" s="10" t="s">
        <v>131</v>
      </c>
      <c r="H1172" s="10" t="s">
        <v>1412</v>
      </c>
      <c r="I1172" s="10">
        <v>0.583079</v>
      </c>
      <c r="J1172" s="10">
        <v>124.072108</v>
      </c>
      <c r="K1172" s="10" t="s">
        <v>7465</v>
      </c>
      <c r="L1172" s="10" t="s">
        <v>7465</v>
      </c>
      <c r="M1172" s="10" t="s">
        <v>7465</v>
      </c>
      <c r="N1172" s="14">
        <f t="shared" si="606"/>
        <v>0</v>
      </c>
      <c r="O1172" s="15" t="e">
        <f t="shared" si="607"/>
        <v>#VALUE!</v>
      </c>
      <c r="P1172" s="15" t="e">
        <f t="shared" si="608"/>
        <v>#VALUE!</v>
      </c>
      <c r="Q1172" s="17" t="e">
        <f>VLOOKUP($A1172,'DATA PENGUKURAN GARDU'!$A:$BS,42,0)</f>
        <v>#N/A</v>
      </c>
      <c r="R1172" s="18" t="e">
        <f t="shared" si="609"/>
        <v>#N/A</v>
      </c>
      <c r="S1172" s="17" t="e">
        <f>VLOOKUP($A1172,'DATA PENGUKURAN GARDU'!$A:$BS,44,0)</f>
        <v>#N/A</v>
      </c>
      <c r="T1172" s="18" t="e">
        <f t="shared" si="610"/>
        <v>#N/A</v>
      </c>
      <c r="U1172" s="17" t="e">
        <f>VLOOKUP($A1172,'DATA PENGUKURAN GARDU'!$A:$BS,46,0)</f>
        <v>#N/A</v>
      </c>
      <c r="V1172" s="18" t="e">
        <f t="shared" si="611"/>
        <v>#N/A</v>
      </c>
      <c r="W1172" s="17" t="e">
        <f>VLOOKUP($A1172,'DATA PENGUKURAN GARDU'!$A:$BS,48,0)</f>
        <v>#N/A</v>
      </c>
      <c r="X1172" s="17" t="e">
        <f>VLOOKUP($A1172,'DATA PENGUKURAN GARDU'!$A:$BS,53,0)</f>
        <v>#N/A</v>
      </c>
      <c r="Y1172" s="17" t="e">
        <f>VLOOKUP($A1172,'DATA PENGUKURAN GARDU'!$A:$BS,54,0)</f>
        <v>#N/A</v>
      </c>
      <c r="Z1172" s="17" t="e">
        <f>VLOOKUP($A1172,'DATA PENGUKURAN GARDU'!$A:$BS,55,0)</f>
        <v>#N/A</v>
      </c>
      <c r="AA1172" s="20" t="e">
        <f>VLOOKUP($B1172,'DATA PENGUKURAN GARDU'!$A:$BS,42,0)</f>
        <v>#N/A</v>
      </c>
      <c r="AB1172" s="21" t="e">
        <f t="shared" si="612"/>
        <v>#N/A</v>
      </c>
      <c r="AC1172" s="20" t="e">
        <f>VLOOKUP($B1172,'DATA PENGUKURAN GARDU'!$A:$BS,44,0)</f>
        <v>#N/A</v>
      </c>
      <c r="AD1172" s="21" t="e">
        <f t="shared" si="613"/>
        <v>#N/A</v>
      </c>
      <c r="AE1172" s="20" t="e">
        <f>VLOOKUP($B1172,'DATA PENGUKURAN GARDU'!$A:$BS,46,0)</f>
        <v>#N/A</v>
      </c>
      <c r="AF1172" s="21" t="e">
        <f t="shared" si="614"/>
        <v>#N/A</v>
      </c>
      <c r="AG1172" s="20" t="e">
        <f>VLOOKUP($B1172,'DATA PENGUKURAN GARDU'!$A:$BS,46,0)</f>
        <v>#N/A</v>
      </c>
      <c r="AH1172" s="20" t="e">
        <f>VLOOKUP($B1172,'DATA PENGUKURAN GARDU'!$A:$BS,53,0)</f>
        <v>#N/A</v>
      </c>
      <c r="AI1172" s="20" t="e">
        <f>VLOOKUP($B1172,'DATA PENGUKURAN GARDU'!$A:$BS,54,0)</f>
        <v>#N/A</v>
      </c>
      <c r="AJ1172" s="17" t="e">
        <f>VLOOKUP($C1172,'DATA PENGUKURAN GARDU'!$A:$BS,42,0)</f>
        <v>#N/A</v>
      </c>
      <c r="AK1172" s="23" t="e">
        <f t="shared" si="615"/>
        <v>#N/A</v>
      </c>
      <c r="AL1172" s="17" t="e">
        <f>VLOOKUP($C1172,'DATA PENGUKURAN GARDU'!$A:$BS,44,0)</f>
        <v>#N/A</v>
      </c>
      <c r="AM1172" s="23" t="e">
        <f t="shared" si="616"/>
        <v>#N/A</v>
      </c>
      <c r="AN1172" s="17" t="e">
        <f>VLOOKUP($C1172,'DATA PENGUKURAN GARDU'!$A:$BS,46,0)</f>
        <v>#N/A</v>
      </c>
      <c r="AO1172" s="23" t="e">
        <f t="shared" si="617"/>
        <v>#N/A</v>
      </c>
      <c r="AP1172" s="17" t="e">
        <f>VLOOKUP($C1172,'DATA PENGUKURAN GARDU'!$A:$BS,46,0)</f>
        <v>#N/A</v>
      </c>
      <c r="AQ1172" s="17" t="e">
        <f>VLOOKUP($C1172,'DATA PENGUKURAN GARDU'!$A:$BS,53,0)</f>
        <v>#N/A</v>
      </c>
      <c r="AR1172" s="17" t="e">
        <f>VLOOKUP($C1172,'DATA PENGUKURAN GARDU'!$A:$BS,54,0)</f>
        <v>#N/A</v>
      </c>
      <c r="AS1172" s="20" t="e">
        <f>VLOOKUP($D1172,'DATA PENGUKURAN GARDU'!$A:$BS,42,0)</f>
        <v>#N/A</v>
      </c>
      <c r="AT1172" s="21" t="e">
        <f t="shared" si="618"/>
        <v>#N/A</v>
      </c>
      <c r="AU1172" s="20" t="e">
        <f>VLOOKUP($D1172,'DATA PENGUKURAN GARDU'!$A:$BS,44,0)</f>
        <v>#N/A</v>
      </c>
      <c r="AV1172" s="21" t="e">
        <f t="shared" si="619"/>
        <v>#N/A</v>
      </c>
      <c r="AW1172" s="20" t="e">
        <f>VLOOKUP($D1172,'DATA PENGUKURAN GARDU'!$A:$BS,46,0)</f>
        <v>#N/A</v>
      </c>
      <c r="AX1172" s="21" t="e">
        <f t="shared" si="620"/>
        <v>#N/A</v>
      </c>
      <c r="AY1172" s="20" t="e">
        <f>VLOOKUP($D1172,'DATA PENGUKURAN GARDU'!$A:$BS,46,0)</f>
        <v>#N/A</v>
      </c>
      <c r="AZ1172" s="20" t="e">
        <f>VLOOKUP($D1172,'DATA PENGUKURAN GARDU'!$A:$BS,53,0)</f>
        <v>#N/A</v>
      </c>
      <c r="BA1172" s="20" t="e">
        <f>VLOOKUP($D1172,'DATA PENGUKURAN GARDU'!$A:$BS,54,0)</f>
        <v>#N/A</v>
      </c>
      <c r="BB1172" s="17" t="e">
        <f>VLOOKUP($E1172,'DATA PENGUKURAN GARDU'!$A:$BS,42,0)</f>
        <v>#N/A</v>
      </c>
      <c r="BC1172" s="23" t="e">
        <f t="shared" si="621"/>
        <v>#N/A</v>
      </c>
      <c r="BD1172" s="17" t="e">
        <f>VLOOKUP($E1172,'DATA PENGUKURAN GARDU'!$A:$BS,44,0)</f>
        <v>#N/A</v>
      </c>
      <c r="BE1172" s="23" t="e">
        <f t="shared" si="622"/>
        <v>#N/A</v>
      </c>
      <c r="BF1172" s="17" t="e">
        <f>VLOOKUP($E1172,'DATA PENGUKURAN GARDU'!$A:$BS,46,0)</f>
        <v>#N/A</v>
      </c>
      <c r="BG1172" s="23" t="e">
        <f t="shared" si="623"/>
        <v>#N/A</v>
      </c>
      <c r="BH1172" s="17" t="e">
        <f>VLOOKUP($E1172,'DATA PENGUKURAN GARDU'!$A:$BS,46,0)</f>
        <v>#N/A</v>
      </c>
      <c r="BI1172" s="17" t="e">
        <f>VLOOKUP($E1172,'DATA PENGUKURAN GARDU'!$A:$BS,53,0)</f>
        <v>#N/A</v>
      </c>
      <c r="BJ1172" s="17" t="e">
        <f>VLOOKUP($E1172,'DATA PENGUKURAN GARDU'!$A:$BS,54,0)</f>
        <v>#N/A</v>
      </c>
      <c r="BK1172" s="20" t="e">
        <f t="shared" si="624"/>
        <v>#N/A</v>
      </c>
      <c r="BL1172" s="20" t="e">
        <f t="shared" si="625"/>
        <v>#N/A</v>
      </c>
      <c r="BM1172" s="20" t="e">
        <f t="shared" si="626"/>
        <v>#N/A</v>
      </c>
      <c r="BN1172" s="25" t="e">
        <f t="shared" si="627"/>
        <v>#N/A</v>
      </c>
      <c r="BO1172" s="26" t="str">
        <f t="shared" si="628"/>
        <v>0</v>
      </c>
      <c r="BP1172" s="21" t="e">
        <f t="shared" si="629"/>
        <v>#VALUE!</v>
      </c>
      <c r="BQ1172" s="20" t="e">
        <f t="shared" si="630"/>
        <v>#N/A</v>
      </c>
      <c r="BR1172" s="20" t="e">
        <v>#N/A</v>
      </c>
      <c r="BS1172" s="9" t="e">
        <v>#N/A</v>
      </c>
      <c r="BT1172" s="2" t="e">
        <f t="shared" si="631"/>
        <v>#VALUE!</v>
      </c>
      <c r="BU1172" s="2" t="e">
        <f t="shared" si="599"/>
        <v>#N/A</v>
      </c>
      <c r="BV1172" s="2" t="e">
        <f t="shared" si="600"/>
        <v>#N/A</v>
      </c>
    </row>
    <row r="1173" s="2" customFormat="1" ht="22.95" customHeight="1" spans="1:74">
      <c r="A1173" s="9" t="str">
        <f t="shared" si="601"/>
        <v>K-288Induk</v>
      </c>
      <c r="B1173" s="9" t="str">
        <f t="shared" si="602"/>
        <v>K-288jurusan 1</v>
      </c>
      <c r="C1173" s="9" t="str">
        <f t="shared" si="603"/>
        <v>K-288jurusan 2</v>
      </c>
      <c r="D1173" s="9" t="str">
        <f t="shared" si="604"/>
        <v>K-288jurusan 3</v>
      </c>
      <c r="E1173" s="9" t="str">
        <f t="shared" si="605"/>
        <v>K-288jurusan 4</v>
      </c>
      <c r="F1173" s="10" t="s">
        <v>136</v>
      </c>
      <c r="G1173" s="10" t="s">
        <v>132</v>
      </c>
      <c r="H1173" s="10" t="s">
        <v>1413</v>
      </c>
      <c r="I1173" s="10">
        <v>0.603417</v>
      </c>
      <c r="J1173" s="10">
        <v>124.2875</v>
      </c>
      <c r="K1173" s="10" t="s">
        <v>7465</v>
      </c>
      <c r="L1173" s="10" t="s">
        <v>7465</v>
      </c>
      <c r="M1173" s="10" t="s">
        <v>7465</v>
      </c>
      <c r="N1173" s="14">
        <f t="shared" si="606"/>
        <v>0</v>
      </c>
      <c r="O1173" s="15" t="e">
        <f t="shared" si="607"/>
        <v>#VALUE!</v>
      </c>
      <c r="P1173" s="15" t="e">
        <f t="shared" si="608"/>
        <v>#VALUE!</v>
      </c>
      <c r="Q1173" s="17" t="e">
        <f>VLOOKUP($A1173,'DATA PENGUKURAN GARDU'!$A:$BS,42,0)</f>
        <v>#N/A</v>
      </c>
      <c r="R1173" s="18" t="e">
        <f t="shared" si="609"/>
        <v>#N/A</v>
      </c>
      <c r="S1173" s="17" t="e">
        <f>VLOOKUP($A1173,'DATA PENGUKURAN GARDU'!$A:$BS,44,0)</f>
        <v>#N/A</v>
      </c>
      <c r="T1173" s="18" t="e">
        <f t="shared" si="610"/>
        <v>#N/A</v>
      </c>
      <c r="U1173" s="17" t="e">
        <f>VLOOKUP($A1173,'DATA PENGUKURAN GARDU'!$A:$BS,46,0)</f>
        <v>#N/A</v>
      </c>
      <c r="V1173" s="18" t="e">
        <f t="shared" si="611"/>
        <v>#N/A</v>
      </c>
      <c r="W1173" s="17" t="e">
        <f>VLOOKUP($A1173,'DATA PENGUKURAN GARDU'!$A:$BS,48,0)</f>
        <v>#N/A</v>
      </c>
      <c r="X1173" s="17" t="e">
        <f>VLOOKUP($A1173,'DATA PENGUKURAN GARDU'!$A:$BS,53,0)</f>
        <v>#N/A</v>
      </c>
      <c r="Y1173" s="17" t="e">
        <f>VLOOKUP($A1173,'DATA PENGUKURAN GARDU'!$A:$BS,54,0)</f>
        <v>#N/A</v>
      </c>
      <c r="Z1173" s="17" t="e">
        <f>VLOOKUP($A1173,'DATA PENGUKURAN GARDU'!$A:$BS,55,0)</f>
        <v>#N/A</v>
      </c>
      <c r="AA1173" s="20" t="e">
        <f>VLOOKUP($B1173,'DATA PENGUKURAN GARDU'!$A:$BS,42,0)</f>
        <v>#N/A</v>
      </c>
      <c r="AB1173" s="21" t="e">
        <f t="shared" si="612"/>
        <v>#N/A</v>
      </c>
      <c r="AC1173" s="20" t="e">
        <f>VLOOKUP($B1173,'DATA PENGUKURAN GARDU'!$A:$BS,44,0)</f>
        <v>#N/A</v>
      </c>
      <c r="AD1173" s="21" t="e">
        <f t="shared" si="613"/>
        <v>#N/A</v>
      </c>
      <c r="AE1173" s="20" t="e">
        <f>VLOOKUP($B1173,'DATA PENGUKURAN GARDU'!$A:$BS,46,0)</f>
        <v>#N/A</v>
      </c>
      <c r="AF1173" s="21" t="e">
        <f t="shared" si="614"/>
        <v>#N/A</v>
      </c>
      <c r="AG1173" s="20" t="e">
        <f>VLOOKUP($B1173,'DATA PENGUKURAN GARDU'!$A:$BS,46,0)</f>
        <v>#N/A</v>
      </c>
      <c r="AH1173" s="20" t="e">
        <f>VLOOKUP($B1173,'DATA PENGUKURAN GARDU'!$A:$BS,53,0)</f>
        <v>#N/A</v>
      </c>
      <c r="AI1173" s="20" t="e">
        <f>VLOOKUP($B1173,'DATA PENGUKURAN GARDU'!$A:$BS,54,0)</f>
        <v>#N/A</v>
      </c>
      <c r="AJ1173" s="17" t="e">
        <f>VLOOKUP($C1173,'DATA PENGUKURAN GARDU'!$A:$BS,42,0)</f>
        <v>#N/A</v>
      </c>
      <c r="AK1173" s="23" t="e">
        <f t="shared" si="615"/>
        <v>#N/A</v>
      </c>
      <c r="AL1173" s="17" t="e">
        <f>VLOOKUP($C1173,'DATA PENGUKURAN GARDU'!$A:$BS,44,0)</f>
        <v>#N/A</v>
      </c>
      <c r="AM1173" s="23" t="e">
        <f t="shared" si="616"/>
        <v>#N/A</v>
      </c>
      <c r="AN1173" s="17" t="e">
        <f>VLOOKUP($C1173,'DATA PENGUKURAN GARDU'!$A:$BS,46,0)</f>
        <v>#N/A</v>
      </c>
      <c r="AO1173" s="23" t="e">
        <f t="shared" si="617"/>
        <v>#N/A</v>
      </c>
      <c r="AP1173" s="17" t="e">
        <f>VLOOKUP($C1173,'DATA PENGUKURAN GARDU'!$A:$BS,46,0)</f>
        <v>#N/A</v>
      </c>
      <c r="AQ1173" s="17" t="e">
        <f>VLOOKUP($C1173,'DATA PENGUKURAN GARDU'!$A:$BS,53,0)</f>
        <v>#N/A</v>
      </c>
      <c r="AR1173" s="17" t="e">
        <f>VLOOKUP($C1173,'DATA PENGUKURAN GARDU'!$A:$BS,54,0)</f>
        <v>#N/A</v>
      </c>
      <c r="AS1173" s="20" t="e">
        <f>VLOOKUP($D1173,'DATA PENGUKURAN GARDU'!$A:$BS,42,0)</f>
        <v>#N/A</v>
      </c>
      <c r="AT1173" s="21" t="e">
        <f t="shared" si="618"/>
        <v>#N/A</v>
      </c>
      <c r="AU1173" s="20" t="e">
        <f>VLOOKUP($D1173,'DATA PENGUKURAN GARDU'!$A:$BS,44,0)</f>
        <v>#N/A</v>
      </c>
      <c r="AV1173" s="21" t="e">
        <f t="shared" si="619"/>
        <v>#N/A</v>
      </c>
      <c r="AW1173" s="20" t="e">
        <f>VLOOKUP($D1173,'DATA PENGUKURAN GARDU'!$A:$BS,46,0)</f>
        <v>#N/A</v>
      </c>
      <c r="AX1173" s="21" t="e">
        <f t="shared" si="620"/>
        <v>#N/A</v>
      </c>
      <c r="AY1173" s="20" t="e">
        <f>VLOOKUP($D1173,'DATA PENGUKURAN GARDU'!$A:$BS,46,0)</f>
        <v>#N/A</v>
      </c>
      <c r="AZ1173" s="20" t="e">
        <f>VLOOKUP($D1173,'DATA PENGUKURAN GARDU'!$A:$BS,53,0)</f>
        <v>#N/A</v>
      </c>
      <c r="BA1173" s="20" t="e">
        <f>VLOOKUP($D1173,'DATA PENGUKURAN GARDU'!$A:$BS,54,0)</f>
        <v>#N/A</v>
      </c>
      <c r="BB1173" s="17" t="e">
        <f>VLOOKUP($E1173,'DATA PENGUKURAN GARDU'!$A:$BS,42,0)</f>
        <v>#N/A</v>
      </c>
      <c r="BC1173" s="23" t="e">
        <f t="shared" si="621"/>
        <v>#N/A</v>
      </c>
      <c r="BD1173" s="17" t="e">
        <f>VLOOKUP($E1173,'DATA PENGUKURAN GARDU'!$A:$BS,44,0)</f>
        <v>#N/A</v>
      </c>
      <c r="BE1173" s="23" t="e">
        <f t="shared" si="622"/>
        <v>#N/A</v>
      </c>
      <c r="BF1173" s="17" t="e">
        <f>VLOOKUP($E1173,'DATA PENGUKURAN GARDU'!$A:$BS,46,0)</f>
        <v>#N/A</v>
      </c>
      <c r="BG1173" s="23" t="e">
        <f t="shared" si="623"/>
        <v>#N/A</v>
      </c>
      <c r="BH1173" s="17" t="e">
        <f>VLOOKUP($E1173,'DATA PENGUKURAN GARDU'!$A:$BS,46,0)</f>
        <v>#N/A</v>
      </c>
      <c r="BI1173" s="17" t="e">
        <f>VLOOKUP($E1173,'DATA PENGUKURAN GARDU'!$A:$BS,53,0)</f>
        <v>#N/A</v>
      </c>
      <c r="BJ1173" s="17" t="e">
        <f>VLOOKUP($E1173,'DATA PENGUKURAN GARDU'!$A:$BS,54,0)</f>
        <v>#N/A</v>
      </c>
      <c r="BK1173" s="20" t="e">
        <f t="shared" si="624"/>
        <v>#N/A</v>
      </c>
      <c r="BL1173" s="20" t="e">
        <f t="shared" si="625"/>
        <v>#N/A</v>
      </c>
      <c r="BM1173" s="20" t="e">
        <f t="shared" si="626"/>
        <v>#N/A</v>
      </c>
      <c r="BN1173" s="25" t="e">
        <f t="shared" si="627"/>
        <v>#N/A</v>
      </c>
      <c r="BO1173" s="26" t="str">
        <f t="shared" si="628"/>
        <v>0</v>
      </c>
      <c r="BP1173" s="21" t="e">
        <f t="shared" si="629"/>
        <v>#VALUE!</v>
      </c>
      <c r="BQ1173" s="20" t="e">
        <f t="shared" si="630"/>
        <v>#N/A</v>
      </c>
      <c r="BR1173" s="20" t="e">
        <v>#N/A</v>
      </c>
      <c r="BS1173" s="9" t="e">
        <v>#N/A</v>
      </c>
      <c r="BT1173" s="2" t="e">
        <f t="shared" si="631"/>
        <v>#VALUE!</v>
      </c>
      <c r="BU1173" s="2" t="e">
        <f t="shared" si="599"/>
        <v>#N/A</v>
      </c>
      <c r="BV1173" s="2" t="e">
        <f t="shared" si="600"/>
        <v>#N/A</v>
      </c>
    </row>
    <row r="1174" s="2" customFormat="1" ht="22.95" customHeight="1" spans="1:74">
      <c r="A1174" s="9" t="str">
        <f t="shared" si="601"/>
        <v>K-290Induk</v>
      </c>
      <c r="B1174" s="9" t="str">
        <f t="shared" si="602"/>
        <v>K-290jurusan 1</v>
      </c>
      <c r="C1174" s="9" t="str">
        <f t="shared" si="603"/>
        <v>K-290jurusan 2</v>
      </c>
      <c r="D1174" s="9" t="str">
        <f t="shared" si="604"/>
        <v>K-290jurusan 3</v>
      </c>
      <c r="E1174" s="9" t="str">
        <f t="shared" si="605"/>
        <v>K-290jurusan 4</v>
      </c>
      <c r="F1174" s="10" t="s">
        <v>136</v>
      </c>
      <c r="G1174" s="10" t="s">
        <v>132</v>
      </c>
      <c r="H1174" s="10" t="s">
        <v>1414</v>
      </c>
      <c r="I1174" s="10">
        <v>0.631628</v>
      </c>
      <c r="J1174" s="10">
        <v>124.301798</v>
      </c>
      <c r="K1174" s="10" t="s">
        <v>7465</v>
      </c>
      <c r="L1174" s="10" t="s">
        <v>7465</v>
      </c>
      <c r="M1174" s="10" t="s">
        <v>7465</v>
      </c>
      <c r="N1174" s="14">
        <f t="shared" si="606"/>
        <v>0</v>
      </c>
      <c r="O1174" s="15" t="e">
        <f t="shared" si="607"/>
        <v>#VALUE!</v>
      </c>
      <c r="P1174" s="15" t="e">
        <f t="shared" si="608"/>
        <v>#VALUE!</v>
      </c>
      <c r="Q1174" s="17" t="e">
        <f>VLOOKUP($A1174,'DATA PENGUKURAN GARDU'!$A:$BS,42,0)</f>
        <v>#N/A</v>
      </c>
      <c r="R1174" s="18" t="e">
        <f t="shared" si="609"/>
        <v>#N/A</v>
      </c>
      <c r="S1174" s="17" t="e">
        <f>VLOOKUP($A1174,'DATA PENGUKURAN GARDU'!$A:$BS,44,0)</f>
        <v>#N/A</v>
      </c>
      <c r="T1174" s="18" t="e">
        <f t="shared" si="610"/>
        <v>#N/A</v>
      </c>
      <c r="U1174" s="17" t="e">
        <f>VLOOKUP($A1174,'DATA PENGUKURAN GARDU'!$A:$BS,46,0)</f>
        <v>#N/A</v>
      </c>
      <c r="V1174" s="18" t="e">
        <f t="shared" si="611"/>
        <v>#N/A</v>
      </c>
      <c r="W1174" s="17" t="e">
        <f>VLOOKUP($A1174,'DATA PENGUKURAN GARDU'!$A:$BS,48,0)</f>
        <v>#N/A</v>
      </c>
      <c r="X1174" s="17" t="e">
        <f>VLOOKUP($A1174,'DATA PENGUKURAN GARDU'!$A:$BS,53,0)</f>
        <v>#N/A</v>
      </c>
      <c r="Y1174" s="17" t="e">
        <f>VLOOKUP($A1174,'DATA PENGUKURAN GARDU'!$A:$BS,54,0)</f>
        <v>#N/A</v>
      </c>
      <c r="Z1174" s="17" t="e">
        <f>VLOOKUP($A1174,'DATA PENGUKURAN GARDU'!$A:$BS,55,0)</f>
        <v>#N/A</v>
      </c>
      <c r="AA1174" s="20" t="e">
        <f>VLOOKUP($B1174,'DATA PENGUKURAN GARDU'!$A:$BS,42,0)</f>
        <v>#N/A</v>
      </c>
      <c r="AB1174" s="21" t="e">
        <f t="shared" si="612"/>
        <v>#N/A</v>
      </c>
      <c r="AC1174" s="20" t="e">
        <f>VLOOKUP($B1174,'DATA PENGUKURAN GARDU'!$A:$BS,44,0)</f>
        <v>#N/A</v>
      </c>
      <c r="AD1174" s="21" t="e">
        <f t="shared" si="613"/>
        <v>#N/A</v>
      </c>
      <c r="AE1174" s="20" t="e">
        <f>VLOOKUP($B1174,'DATA PENGUKURAN GARDU'!$A:$BS,46,0)</f>
        <v>#N/A</v>
      </c>
      <c r="AF1174" s="21" t="e">
        <f t="shared" si="614"/>
        <v>#N/A</v>
      </c>
      <c r="AG1174" s="20" t="e">
        <f>VLOOKUP($B1174,'DATA PENGUKURAN GARDU'!$A:$BS,46,0)</f>
        <v>#N/A</v>
      </c>
      <c r="AH1174" s="20" t="e">
        <f>VLOOKUP($B1174,'DATA PENGUKURAN GARDU'!$A:$BS,53,0)</f>
        <v>#N/A</v>
      </c>
      <c r="AI1174" s="20" t="e">
        <f>VLOOKUP($B1174,'DATA PENGUKURAN GARDU'!$A:$BS,54,0)</f>
        <v>#N/A</v>
      </c>
      <c r="AJ1174" s="17" t="e">
        <f>VLOOKUP($C1174,'DATA PENGUKURAN GARDU'!$A:$BS,42,0)</f>
        <v>#N/A</v>
      </c>
      <c r="AK1174" s="23" t="e">
        <f t="shared" si="615"/>
        <v>#N/A</v>
      </c>
      <c r="AL1174" s="17" t="e">
        <f>VLOOKUP($C1174,'DATA PENGUKURAN GARDU'!$A:$BS,44,0)</f>
        <v>#N/A</v>
      </c>
      <c r="AM1174" s="23" t="e">
        <f t="shared" si="616"/>
        <v>#N/A</v>
      </c>
      <c r="AN1174" s="17" t="e">
        <f>VLOOKUP($C1174,'DATA PENGUKURAN GARDU'!$A:$BS,46,0)</f>
        <v>#N/A</v>
      </c>
      <c r="AO1174" s="23" t="e">
        <f t="shared" si="617"/>
        <v>#N/A</v>
      </c>
      <c r="AP1174" s="17" t="e">
        <f>VLOOKUP($C1174,'DATA PENGUKURAN GARDU'!$A:$BS,46,0)</f>
        <v>#N/A</v>
      </c>
      <c r="AQ1174" s="17" t="e">
        <f>VLOOKUP($C1174,'DATA PENGUKURAN GARDU'!$A:$BS,53,0)</f>
        <v>#N/A</v>
      </c>
      <c r="AR1174" s="17" t="e">
        <f>VLOOKUP($C1174,'DATA PENGUKURAN GARDU'!$A:$BS,54,0)</f>
        <v>#N/A</v>
      </c>
      <c r="AS1174" s="20" t="e">
        <f>VLOOKUP($D1174,'DATA PENGUKURAN GARDU'!$A:$BS,42,0)</f>
        <v>#N/A</v>
      </c>
      <c r="AT1174" s="21" t="e">
        <f t="shared" si="618"/>
        <v>#N/A</v>
      </c>
      <c r="AU1174" s="20" t="e">
        <f>VLOOKUP($D1174,'DATA PENGUKURAN GARDU'!$A:$BS,44,0)</f>
        <v>#N/A</v>
      </c>
      <c r="AV1174" s="21" t="e">
        <f t="shared" si="619"/>
        <v>#N/A</v>
      </c>
      <c r="AW1174" s="20" t="e">
        <f>VLOOKUP($D1174,'DATA PENGUKURAN GARDU'!$A:$BS,46,0)</f>
        <v>#N/A</v>
      </c>
      <c r="AX1174" s="21" t="e">
        <f t="shared" si="620"/>
        <v>#N/A</v>
      </c>
      <c r="AY1174" s="20" t="e">
        <f>VLOOKUP($D1174,'DATA PENGUKURAN GARDU'!$A:$BS,46,0)</f>
        <v>#N/A</v>
      </c>
      <c r="AZ1174" s="20" t="e">
        <f>VLOOKUP($D1174,'DATA PENGUKURAN GARDU'!$A:$BS,53,0)</f>
        <v>#N/A</v>
      </c>
      <c r="BA1174" s="20" t="e">
        <f>VLOOKUP($D1174,'DATA PENGUKURAN GARDU'!$A:$BS,54,0)</f>
        <v>#N/A</v>
      </c>
      <c r="BB1174" s="17" t="e">
        <f>VLOOKUP($E1174,'DATA PENGUKURAN GARDU'!$A:$BS,42,0)</f>
        <v>#N/A</v>
      </c>
      <c r="BC1174" s="23" t="e">
        <f t="shared" si="621"/>
        <v>#N/A</v>
      </c>
      <c r="BD1174" s="17" t="e">
        <f>VLOOKUP($E1174,'DATA PENGUKURAN GARDU'!$A:$BS,44,0)</f>
        <v>#N/A</v>
      </c>
      <c r="BE1174" s="23" t="e">
        <f t="shared" si="622"/>
        <v>#N/A</v>
      </c>
      <c r="BF1174" s="17" t="e">
        <f>VLOOKUP($E1174,'DATA PENGUKURAN GARDU'!$A:$BS,46,0)</f>
        <v>#N/A</v>
      </c>
      <c r="BG1174" s="23" t="e">
        <f t="shared" si="623"/>
        <v>#N/A</v>
      </c>
      <c r="BH1174" s="17" t="e">
        <f>VLOOKUP($E1174,'DATA PENGUKURAN GARDU'!$A:$BS,46,0)</f>
        <v>#N/A</v>
      </c>
      <c r="BI1174" s="17" t="e">
        <f>VLOOKUP($E1174,'DATA PENGUKURAN GARDU'!$A:$BS,53,0)</f>
        <v>#N/A</v>
      </c>
      <c r="BJ1174" s="17" t="e">
        <f>VLOOKUP($E1174,'DATA PENGUKURAN GARDU'!$A:$BS,54,0)</f>
        <v>#N/A</v>
      </c>
      <c r="BK1174" s="20" t="e">
        <f t="shared" si="624"/>
        <v>#N/A</v>
      </c>
      <c r="BL1174" s="20" t="e">
        <f t="shared" si="625"/>
        <v>#N/A</v>
      </c>
      <c r="BM1174" s="20" t="e">
        <f t="shared" si="626"/>
        <v>#N/A</v>
      </c>
      <c r="BN1174" s="25" t="e">
        <f t="shared" si="627"/>
        <v>#N/A</v>
      </c>
      <c r="BO1174" s="26" t="str">
        <f t="shared" si="628"/>
        <v>0</v>
      </c>
      <c r="BP1174" s="21" t="e">
        <f t="shared" si="629"/>
        <v>#VALUE!</v>
      </c>
      <c r="BQ1174" s="20" t="e">
        <f t="shared" si="630"/>
        <v>#N/A</v>
      </c>
      <c r="BR1174" s="20" t="e">
        <v>#N/A</v>
      </c>
      <c r="BS1174" s="9" t="e">
        <v>#N/A</v>
      </c>
      <c r="BT1174" s="2" t="e">
        <f t="shared" si="631"/>
        <v>#VALUE!</v>
      </c>
      <c r="BU1174" s="2" t="e">
        <f t="shared" si="599"/>
        <v>#N/A</v>
      </c>
      <c r="BV1174" s="2" t="e">
        <f t="shared" si="600"/>
        <v>#N/A</v>
      </c>
    </row>
    <row r="1175" s="2" customFormat="1" ht="22.95" customHeight="1" spans="1:74">
      <c r="A1175" s="9" t="str">
        <f t="shared" si="601"/>
        <v>K-293Induk</v>
      </c>
      <c r="B1175" s="9" t="str">
        <f t="shared" si="602"/>
        <v>K-293jurusan 1</v>
      </c>
      <c r="C1175" s="9" t="str">
        <f t="shared" si="603"/>
        <v>K-293jurusan 2</v>
      </c>
      <c r="D1175" s="9" t="str">
        <f t="shared" si="604"/>
        <v>K-293jurusan 3</v>
      </c>
      <c r="E1175" s="9" t="str">
        <f t="shared" si="605"/>
        <v>K-293jurusan 4</v>
      </c>
      <c r="F1175" s="10" t="s">
        <v>136</v>
      </c>
      <c r="G1175" s="10" t="s">
        <v>132</v>
      </c>
      <c r="H1175" s="10" t="s">
        <v>1415</v>
      </c>
      <c r="I1175" s="10">
        <v>0.675745</v>
      </c>
      <c r="J1175" s="10">
        <v>124.307612</v>
      </c>
      <c r="K1175" s="10" t="s">
        <v>7465</v>
      </c>
      <c r="L1175" s="10" t="s">
        <v>7465</v>
      </c>
      <c r="M1175" s="10" t="s">
        <v>7465</v>
      </c>
      <c r="N1175" s="14">
        <f t="shared" si="606"/>
        <v>0</v>
      </c>
      <c r="O1175" s="15" t="e">
        <f t="shared" si="607"/>
        <v>#VALUE!</v>
      </c>
      <c r="P1175" s="15" t="e">
        <f t="shared" si="608"/>
        <v>#VALUE!</v>
      </c>
      <c r="Q1175" s="17" t="e">
        <f>VLOOKUP($A1175,'DATA PENGUKURAN GARDU'!$A:$BS,42,0)</f>
        <v>#N/A</v>
      </c>
      <c r="R1175" s="18" t="e">
        <f t="shared" si="609"/>
        <v>#N/A</v>
      </c>
      <c r="S1175" s="17" t="e">
        <f>VLOOKUP($A1175,'DATA PENGUKURAN GARDU'!$A:$BS,44,0)</f>
        <v>#N/A</v>
      </c>
      <c r="T1175" s="18" t="e">
        <f t="shared" si="610"/>
        <v>#N/A</v>
      </c>
      <c r="U1175" s="17" t="e">
        <f>VLOOKUP($A1175,'DATA PENGUKURAN GARDU'!$A:$BS,46,0)</f>
        <v>#N/A</v>
      </c>
      <c r="V1175" s="18" t="e">
        <f t="shared" si="611"/>
        <v>#N/A</v>
      </c>
      <c r="W1175" s="17" t="e">
        <f>VLOOKUP($A1175,'DATA PENGUKURAN GARDU'!$A:$BS,48,0)</f>
        <v>#N/A</v>
      </c>
      <c r="X1175" s="17" t="e">
        <f>VLOOKUP($A1175,'DATA PENGUKURAN GARDU'!$A:$BS,53,0)</f>
        <v>#N/A</v>
      </c>
      <c r="Y1175" s="17" t="e">
        <f>VLOOKUP($A1175,'DATA PENGUKURAN GARDU'!$A:$BS,54,0)</f>
        <v>#N/A</v>
      </c>
      <c r="Z1175" s="17" t="e">
        <f>VLOOKUP($A1175,'DATA PENGUKURAN GARDU'!$A:$BS,55,0)</f>
        <v>#N/A</v>
      </c>
      <c r="AA1175" s="20" t="e">
        <f>VLOOKUP($B1175,'DATA PENGUKURAN GARDU'!$A:$BS,42,0)</f>
        <v>#N/A</v>
      </c>
      <c r="AB1175" s="21" t="e">
        <f t="shared" si="612"/>
        <v>#N/A</v>
      </c>
      <c r="AC1175" s="20" t="e">
        <f>VLOOKUP($B1175,'DATA PENGUKURAN GARDU'!$A:$BS,44,0)</f>
        <v>#N/A</v>
      </c>
      <c r="AD1175" s="21" t="e">
        <f t="shared" si="613"/>
        <v>#N/A</v>
      </c>
      <c r="AE1175" s="20" t="e">
        <f>VLOOKUP($B1175,'DATA PENGUKURAN GARDU'!$A:$BS,46,0)</f>
        <v>#N/A</v>
      </c>
      <c r="AF1175" s="21" t="e">
        <f t="shared" si="614"/>
        <v>#N/A</v>
      </c>
      <c r="AG1175" s="20" t="e">
        <f>VLOOKUP($B1175,'DATA PENGUKURAN GARDU'!$A:$BS,46,0)</f>
        <v>#N/A</v>
      </c>
      <c r="AH1175" s="20" t="e">
        <f>VLOOKUP($B1175,'DATA PENGUKURAN GARDU'!$A:$BS,53,0)</f>
        <v>#N/A</v>
      </c>
      <c r="AI1175" s="20" t="e">
        <f>VLOOKUP($B1175,'DATA PENGUKURAN GARDU'!$A:$BS,54,0)</f>
        <v>#N/A</v>
      </c>
      <c r="AJ1175" s="17" t="e">
        <f>VLOOKUP($C1175,'DATA PENGUKURAN GARDU'!$A:$BS,42,0)</f>
        <v>#N/A</v>
      </c>
      <c r="AK1175" s="23" t="e">
        <f t="shared" si="615"/>
        <v>#N/A</v>
      </c>
      <c r="AL1175" s="17" t="e">
        <f>VLOOKUP($C1175,'DATA PENGUKURAN GARDU'!$A:$BS,44,0)</f>
        <v>#N/A</v>
      </c>
      <c r="AM1175" s="23" t="e">
        <f t="shared" si="616"/>
        <v>#N/A</v>
      </c>
      <c r="AN1175" s="17" t="e">
        <f>VLOOKUP($C1175,'DATA PENGUKURAN GARDU'!$A:$BS,46,0)</f>
        <v>#N/A</v>
      </c>
      <c r="AO1175" s="23" t="e">
        <f t="shared" si="617"/>
        <v>#N/A</v>
      </c>
      <c r="AP1175" s="17" t="e">
        <f>VLOOKUP($C1175,'DATA PENGUKURAN GARDU'!$A:$BS,46,0)</f>
        <v>#N/A</v>
      </c>
      <c r="AQ1175" s="17" t="e">
        <f>VLOOKUP($C1175,'DATA PENGUKURAN GARDU'!$A:$BS,53,0)</f>
        <v>#N/A</v>
      </c>
      <c r="AR1175" s="17" t="e">
        <f>VLOOKUP($C1175,'DATA PENGUKURAN GARDU'!$A:$BS,54,0)</f>
        <v>#N/A</v>
      </c>
      <c r="AS1175" s="20" t="e">
        <f>VLOOKUP($D1175,'DATA PENGUKURAN GARDU'!$A:$BS,42,0)</f>
        <v>#N/A</v>
      </c>
      <c r="AT1175" s="21" t="e">
        <f t="shared" si="618"/>
        <v>#N/A</v>
      </c>
      <c r="AU1175" s="20" t="e">
        <f>VLOOKUP($D1175,'DATA PENGUKURAN GARDU'!$A:$BS,44,0)</f>
        <v>#N/A</v>
      </c>
      <c r="AV1175" s="21" t="e">
        <f t="shared" si="619"/>
        <v>#N/A</v>
      </c>
      <c r="AW1175" s="20" t="e">
        <f>VLOOKUP($D1175,'DATA PENGUKURAN GARDU'!$A:$BS,46,0)</f>
        <v>#N/A</v>
      </c>
      <c r="AX1175" s="21" t="e">
        <f t="shared" si="620"/>
        <v>#N/A</v>
      </c>
      <c r="AY1175" s="20" t="e">
        <f>VLOOKUP($D1175,'DATA PENGUKURAN GARDU'!$A:$BS,46,0)</f>
        <v>#N/A</v>
      </c>
      <c r="AZ1175" s="20" t="e">
        <f>VLOOKUP($D1175,'DATA PENGUKURAN GARDU'!$A:$BS,53,0)</f>
        <v>#N/A</v>
      </c>
      <c r="BA1175" s="20" t="e">
        <f>VLOOKUP($D1175,'DATA PENGUKURAN GARDU'!$A:$BS,54,0)</f>
        <v>#N/A</v>
      </c>
      <c r="BB1175" s="17" t="e">
        <f>VLOOKUP($E1175,'DATA PENGUKURAN GARDU'!$A:$BS,42,0)</f>
        <v>#N/A</v>
      </c>
      <c r="BC1175" s="23" t="e">
        <f t="shared" si="621"/>
        <v>#N/A</v>
      </c>
      <c r="BD1175" s="17" t="e">
        <f>VLOOKUP($E1175,'DATA PENGUKURAN GARDU'!$A:$BS,44,0)</f>
        <v>#N/A</v>
      </c>
      <c r="BE1175" s="23" t="e">
        <f t="shared" si="622"/>
        <v>#N/A</v>
      </c>
      <c r="BF1175" s="17" t="e">
        <f>VLOOKUP($E1175,'DATA PENGUKURAN GARDU'!$A:$BS,46,0)</f>
        <v>#N/A</v>
      </c>
      <c r="BG1175" s="23" t="e">
        <f t="shared" si="623"/>
        <v>#N/A</v>
      </c>
      <c r="BH1175" s="17" t="e">
        <f>VLOOKUP($E1175,'DATA PENGUKURAN GARDU'!$A:$BS,46,0)</f>
        <v>#N/A</v>
      </c>
      <c r="BI1175" s="17" t="e">
        <f>VLOOKUP($E1175,'DATA PENGUKURAN GARDU'!$A:$BS,53,0)</f>
        <v>#N/A</v>
      </c>
      <c r="BJ1175" s="17" t="e">
        <f>VLOOKUP($E1175,'DATA PENGUKURAN GARDU'!$A:$BS,54,0)</f>
        <v>#N/A</v>
      </c>
      <c r="BK1175" s="20" t="e">
        <f t="shared" si="624"/>
        <v>#N/A</v>
      </c>
      <c r="BL1175" s="20" t="e">
        <f t="shared" si="625"/>
        <v>#N/A</v>
      </c>
      <c r="BM1175" s="20" t="e">
        <f t="shared" si="626"/>
        <v>#N/A</v>
      </c>
      <c r="BN1175" s="25" t="e">
        <f t="shared" si="627"/>
        <v>#N/A</v>
      </c>
      <c r="BO1175" s="26" t="str">
        <f t="shared" si="628"/>
        <v>0</v>
      </c>
      <c r="BP1175" s="21" t="e">
        <f t="shared" si="629"/>
        <v>#VALUE!</v>
      </c>
      <c r="BQ1175" s="20" t="e">
        <f t="shared" si="630"/>
        <v>#N/A</v>
      </c>
      <c r="BR1175" s="20" t="e">
        <v>#N/A</v>
      </c>
      <c r="BS1175" s="9" t="e">
        <v>#N/A</v>
      </c>
      <c r="BT1175" s="2" t="e">
        <f t="shared" si="631"/>
        <v>#VALUE!</v>
      </c>
      <c r="BU1175" s="2" t="e">
        <f t="shared" si="599"/>
        <v>#N/A</v>
      </c>
      <c r="BV1175" s="2" t="e">
        <f t="shared" si="600"/>
        <v>#N/A</v>
      </c>
    </row>
    <row r="1176" s="2" customFormat="1" ht="22.95" customHeight="1" spans="1:74">
      <c r="A1176" s="9" t="str">
        <f t="shared" si="601"/>
        <v>L-035Induk</v>
      </c>
      <c r="B1176" s="9" t="str">
        <f t="shared" si="602"/>
        <v>L-035jurusan 1</v>
      </c>
      <c r="C1176" s="9" t="str">
        <f t="shared" si="603"/>
        <v>L-035jurusan 2</v>
      </c>
      <c r="D1176" s="9" t="str">
        <f t="shared" si="604"/>
        <v>L-035jurusan 3</v>
      </c>
      <c r="E1176" s="9" t="str">
        <f t="shared" si="605"/>
        <v>L-035jurusan 4</v>
      </c>
      <c r="F1176" s="10" t="s">
        <v>472</v>
      </c>
      <c r="G1176" s="10" t="s">
        <v>22</v>
      </c>
      <c r="H1176" s="10" t="s">
        <v>1416</v>
      </c>
      <c r="I1176" s="10">
        <v>0.35159</v>
      </c>
      <c r="J1176" s="10">
        <v>123.87548</v>
      </c>
      <c r="K1176" s="10" t="s">
        <v>7465</v>
      </c>
      <c r="L1176" s="10" t="s">
        <v>7465</v>
      </c>
      <c r="M1176" s="10" t="s">
        <v>7465</v>
      </c>
      <c r="N1176" s="14">
        <f t="shared" si="606"/>
        <v>0</v>
      </c>
      <c r="O1176" s="15" t="e">
        <f t="shared" si="607"/>
        <v>#VALUE!</v>
      </c>
      <c r="P1176" s="15" t="e">
        <f t="shared" si="608"/>
        <v>#VALUE!</v>
      </c>
      <c r="Q1176" s="17" t="e">
        <f>VLOOKUP($A1176,'DATA PENGUKURAN GARDU'!$A:$BS,42,0)</f>
        <v>#N/A</v>
      </c>
      <c r="R1176" s="18" t="e">
        <f t="shared" si="609"/>
        <v>#N/A</v>
      </c>
      <c r="S1176" s="17" t="e">
        <f>VLOOKUP($A1176,'DATA PENGUKURAN GARDU'!$A:$BS,44,0)</f>
        <v>#N/A</v>
      </c>
      <c r="T1176" s="18" t="e">
        <f t="shared" si="610"/>
        <v>#N/A</v>
      </c>
      <c r="U1176" s="17" t="e">
        <f>VLOOKUP($A1176,'DATA PENGUKURAN GARDU'!$A:$BS,46,0)</f>
        <v>#N/A</v>
      </c>
      <c r="V1176" s="18" t="e">
        <f t="shared" si="611"/>
        <v>#N/A</v>
      </c>
      <c r="W1176" s="17" t="e">
        <f>VLOOKUP($A1176,'DATA PENGUKURAN GARDU'!$A:$BS,48,0)</f>
        <v>#N/A</v>
      </c>
      <c r="X1176" s="17" t="e">
        <f>VLOOKUP($A1176,'DATA PENGUKURAN GARDU'!$A:$BS,53,0)</f>
        <v>#N/A</v>
      </c>
      <c r="Y1176" s="17" t="e">
        <f>VLOOKUP($A1176,'DATA PENGUKURAN GARDU'!$A:$BS,54,0)</f>
        <v>#N/A</v>
      </c>
      <c r="Z1176" s="17" t="e">
        <f>VLOOKUP($A1176,'DATA PENGUKURAN GARDU'!$A:$BS,55,0)</f>
        <v>#N/A</v>
      </c>
      <c r="AA1176" s="20" t="e">
        <f>VLOOKUP($B1176,'DATA PENGUKURAN GARDU'!$A:$BS,42,0)</f>
        <v>#N/A</v>
      </c>
      <c r="AB1176" s="21" t="e">
        <f t="shared" si="612"/>
        <v>#N/A</v>
      </c>
      <c r="AC1176" s="20" t="e">
        <f>VLOOKUP($B1176,'DATA PENGUKURAN GARDU'!$A:$BS,44,0)</f>
        <v>#N/A</v>
      </c>
      <c r="AD1176" s="21" t="e">
        <f t="shared" si="613"/>
        <v>#N/A</v>
      </c>
      <c r="AE1176" s="20" t="e">
        <f>VLOOKUP($B1176,'DATA PENGUKURAN GARDU'!$A:$BS,46,0)</f>
        <v>#N/A</v>
      </c>
      <c r="AF1176" s="21" t="e">
        <f t="shared" si="614"/>
        <v>#N/A</v>
      </c>
      <c r="AG1176" s="20" t="e">
        <f>VLOOKUP($B1176,'DATA PENGUKURAN GARDU'!$A:$BS,46,0)</f>
        <v>#N/A</v>
      </c>
      <c r="AH1176" s="20" t="e">
        <f>VLOOKUP($B1176,'DATA PENGUKURAN GARDU'!$A:$BS,53,0)</f>
        <v>#N/A</v>
      </c>
      <c r="AI1176" s="20" t="e">
        <f>VLOOKUP($B1176,'DATA PENGUKURAN GARDU'!$A:$BS,54,0)</f>
        <v>#N/A</v>
      </c>
      <c r="AJ1176" s="17" t="e">
        <f>VLOOKUP($C1176,'DATA PENGUKURAN GARDU'!$A:$BS,42,0)</f>
        <v>#N/A</v>
      </c>
      <c r="AK1176" s="23" t="e">
        <f t="shared" si="615"/>
        <v>#N/A</v>
      </c>
      <c r="AL1176" s="17" t="e">
        <f>VLOOKUP($C1176,'DATA PENGUKURAN GARDU'!$A:$BS,44,0)</f>
        <v>#N/A</v>
      </c>
      <c r="AM1176" s="23" t="e">
        <f t="shared" si="616"/>
        <v>#N/A</v>
      </c>
      <c r="AN1176" s="17" t="e">
        <f>VLOOKUP($C1176,'DATA PENGUKURAN GARDU'!$A:$BS,46,0)</f>
        <v>#N/A</v>
      </c>
      <c r="AO1176" s="23" t="e">
        <f t="shared" si="617"/>
        <v>#N/A</v>
      </c>
      <c r="AP1176" s="17" t="e">
        <f>VLOOKUP($C1176,'DATA PENGUKURAN GARDU'!$A:$BS,46,0)</f>
        <v>#N/A</v>
      </c>
      <c r="AQ1176" s="17" t="e">
        <f>VLOOKUP($C1176,'DATA PENGUKURAN GARDU'!$A:$BS,53,0)</f>
        <v>#N/A</v>
      </c>
      <c r="AR1176" s="17" t="e">
        <f>VLOOKUP($C1176,'DATA PENGUKURAN GARDU'!$A:$BS,54,0)</f>
        <v>#N/A</v>
      </c>
      <c r="AS1176" s="20" t="e">
        <f>VLOOKUP($D1176,'DATA PENGUKURAN GARDU'!$A:$BS,42,0)</f>
        <v>#N/A</v>
      </c>
      <c r="AT1176" s="21" t="e">
        <f t="shared" si="618"/>
        <v>#N/A</v>
      </c>
      <c r="AU1176" s="20" t="e">
        <f>VLOOKUP($D1176,'DATA PENGUKURAN GARDU'!$A:$BS,44,0)</f>
        <v>#N/A</v>
      </c>
      <c r="AV1176" s="21" t="e">
        <f t="shared" si="619"/>
        <v>#N/A</v>
      </c>
      <c r="AW1176" s="20" t="e">
        <f>VLOOKUP($D1176,'DATA PENGUKURAN GARDU'!$A:$BS,46,0)</f>
        <v>#N/A</v>
      </c>
      <c r="AX1176" s="21" t="e">
        <f t="shared" si="620"/>
        <v>#N/A</v>
      </c>
      <c r="AY1176" s="20" t="e">
        <f>VLOOKUP($D1176,'DATA PENGUKURAN GARDU'!$A:$BS,46,0)</f>
        <v>#N/A</v>
      </c>
      <c r="AZ1176" s="20" t="e">
        <f>VLOOKUP($D1176,'DATA PENGUKURAN GARDU'!$A:$BS,53,0)</f>
        <v>#N/A</v>
      </c>
      <c r="BA1176" s="20" t="e">
        <f>VLOOKUP($D1176,'DATA PENGUKURAN GARDU'!$A:$BS,54,0)</f>
        <v>#N/A</v>
      </c>
      <c r="BB1176" s="17" t="e">
        <f>VLOOKUP($E1176,'DATA PENGUKURAN GARDU'!$A:$BS,42,0)</f>
        <v>#N/A</v>
      </c>
      <c r="BC1176" s="23" t="e">
        <f t="shared" si="621"/>
        <v>#N/A</v>
      </c>
      <c r="BD1176" s="17" t="e">
        <f>VLOOKUP($E1176,'DATA PENGUKURAN GARDU'!$A:$BS,44,0)</f>
        <v>#N/A</v>
      </c>
      <c r="BE1176" s="23" t="e">
        <f t="shared" si="622"/>
        <v>#N/A</v>
      </c>
      <c r="BF1176" s="17" t="e">
        <f>VLOOKUP($E1176,'DATA PENGUKURAN GARDU'!$A:$BS,46,0)</f>
        <v>#N/A</v>
      </c>
      <c r="BG1176" s="23" t="e">
        <f t="shared" si="623"/>
        <v>#N/A</v>
      </c>
      <c r="BH1176" s="17" t="e">
        <f>VLOOKUP($E1176,'DATA PENGUKURAN GARDU'!$A:$BS,46,0)</f>
        <v>#N/A</v>
      </c>
      <c r="BI1176" s="17" t="e">
        <f>VLOOKUP($E1176,'DATA PENGUKURAN GARDU'!$A:$BS,53,0)</f>
        <v>#N/A</v>
      </c>
      <c r="BJ1176" s="17" t="e">
        <f>VLOOKUP($E1176,'DATA PENGUKURAN GARDU'!$A:$BS,54,0)</f>
        <v>#N/A</v>
      </c>
      <c r="BK1176" s="20" t="e">
        <f t="shared" si="624"/>
        <v>#N/A</v>
      </c>
      <c r="BL1176" s="20" t="e">
        <f t="shared" si="625"/>
        <v>#N/A</v>
      </c>
      <c r="BM1176" s="20" t="e">
        <f t="shared" si="626"/>
        <v>#N/A</v>
      </c>
      <c r="BN1176" s="25" t="e">
        <f t="shared" si="627"/>
        <v>#N/A</v>
      </c>
      <c r="BO1176" s="26" t="str">
        <f t="shared" si="628"/>
        <v>0</v>
      </c>
      <c r="BP1176" s="21" t="e">
        <f t="shared" si="629"/>
        <v>#VALUE!</v>
      </c>
      <c r="BQ1176" s="20" t="e">
        <f t="shared" si="630"/>
        <v>#N/A</v>
      </c>
      <c r="BR1176" s="20" t="e">
        <v>#N/A</v>
      </c>
      <c r="BS1176" s="9" t="e">
        <v>#N/A</v>
      </c>
      <c r="BT1176" s="2" t="e">
        <f t="shared" si="631"/>
        <v>#VALUE!</v>
      </c>
      <c r="BU1176" s="2" t="e">
        <f t="shared" si="599"/>
        <v>#N/A</v>
      </c>
      <c r="BV1176" s="2" t="e">
        <f t="shared" si="600"/>
        <v>#N/A</v>
      </c>
    </row>
    <row r="1177" s="2" customFormat="1" ht="22.95" customHeight="1" spans="1:74">
      <c r="A1177" s="9" t="str">
        <f t="shared" si="601"/>
        <v>L-037Induk</v>
      </c>
      <c r="B1177" s="9" t="str">
        <f t="shared" si="602"/>
        <v>L-037jurusan 1</v>
      </c>
      <c r="C1177" s="9" t="str">
        <f t="shared" si="603"/>
        <v>L-037jurusan 2</v>
      </c>
      <c r="D1177" s="9" t="str">
        <f t="shared" si="604"/>
        <v>L-037jurusan 3</v>
      </c>
      <c r="E1177" s="9" t="str">
        <f t="shared" si="605"/>
        <v>L-037jurusan 4</v>
      </c>
      <c r="F1177" s="10" t="s">
        <v>472</v>
      </c>
      <c r="G1177" s="10" t="s">
        <v>22</v>
      </c>
      <c r="H1177" s="10" t="s">
        <v>1417</v>
      </c>
      <c r="I1177" s="10">
        <v>0.34206</v>
      </c>
      <c r="J1177" s="10">
        <v>123.86891</v>
      </c>
      <c r="K1177" s="10" t="s">
        <v>7465</v>
      </c>
      <c r="L1177" s="10" t="s">
        <v>7465</v>
      </c>
      <c r="M1177" s="10" t="s">
        <v>7465</v>
      </c>
      <c r="N1177" s="14">
        <f t="shared" si="606"/>
        <v>0</v>
      </c>
      <c r="O1177" s="15" t="e">
        <f t="shared" si="607"/>
        <v>#VALUE!</v>
      </c>
      <c r="P1177" s="15" t="e">
        <f t="shared" si="608"/>
        <v>#VALUE!</v>
      </c>
      <c r="Q1177" s="17" t="e">
        <f>VLOOKUP($A1177,'DATA PENGUKURAN GARDU'!$A:$BS,42,0)</f>
        <v>#N/A</v>
      </c>
      <c r="R1177" s="18" t="e">
        <f t="shared" si="609"/>
        <v>#N/A</v>
      </c>
      <c r="S1177" s="17" t="e">
        <f>VLOOKUP($A1177,'DATA PENGUKURAN GARDU'!$A:$BS,44,0)</f>
        <v>#N/A</v>
      </c>
      <c r="T1177" s="18" t="e">
        <f t="shared" si="610"/>
        <v>#N/A</v>
      </c>
      <c r="U1177" s="17" t="e">
        <f>VLOOKUP($A1177,'DATA PENGUKURAN GARDU'!$A:$BS,46,0)</f>
        <v>#N/A</v>
      </c>
      <c r="V1177" s="18" t="e">
        <f t="shared" si="611"/>
        <v>#N/A</v>
      </c>
      <c r="W1177" s="17" t="e">
        <f>VLOOKUP($A1177,'DATA PENGUKURAN GARDU'!$A:$BS,48,0)</f>
        <v>#N/A</v>
      </c>
      <c r="X1177" s="17" t="e">
        <f>VLOOKUP($A1177,'DATA PENGUKURAN GARDU'!$A:$BS,53,0)</f>
        <v>#N/A</v>
      </c>
      <c r="Y1177" s="17" t="e">
        <f>VLOOKUP($A1177,'DATA PENGUKURAN GARDU'!$A:$BS,54,0)</f>
        <v>#N/A</v>
      </c>
      <c r="Z1177" s="17" t="e">
        <f>VLOOKUP($A1177,'DATA PENGUKURAN GARDU'!$A:$BS,55,0)</f>
        <v>#N/A</v>
      </c>
      <c r="AA1177" s="20" t="e">
        <f>VLOOKUP($B1177,'DATA PENGUKURAN GARDU'!$A:$BS,42,0)</f>
        <v>#N/A</v>
      </c>
      <c r="AB1177" s="21" t="e">
        <f t="shared" si="612"/>
        <v>#N/A</v>
      </c>
      <c r="AC1177" s="20" t="e">
        <f>VLOOKUP($B1177,'DATA PENGUKURAN GARDU'!$A:$BS,44,0)</f>
        <v>#N/A</v>
      </c>
      <c r="AD1177" s="21" t="e">
        <f t="shared" si="613"/>
        <v>#N/A</v>
      </c>
      <c r="AE1177" s="20" t="e">
        <f>VLOOKUP($B1177,'DATA PENGUKURAN GARDU'!$A:$BS,46,0)</f>
        <v>#N/A</v>
      </c>
      <c r="AF1177" s="21" t="e">
        <f t="shared" si="614"/>
        <v>#N/A</v>
      </c>
      <c r="AG1177" s="20" t="e">
        <f>VLOOKUP($B1177,'DATA PENGUKURAN GARDU'!$A:$BS,46,0)</f>
        <v>#N/A</v>
      </c>
      <c r="AH1177" s="20" t="e">
        <f>VLOOKUP($B1177,'DATA PENGUKURAN GARDU'!$A:$BS,53,0)</f>
        <v>#N/A</v>
      </c>
      <c r="AI1177" s="20" t="e">
        <f>VLOOKUP($B1177,'DATA PENGUKURAN GARDU'!$A:$BS,54,0)</f>
        <v>#N/A</v>
      </c>
      <c r="AJ1177" s="17" t="e">
        <f>VLOOKUP($C1177,'DATA PENGUKURAN GARDU'!$A:$BS,42,0)</f>
        <v>#N/A</v>
      </c>
      <c r="AK1177" s="23" t="e">
        <f t="shared" si="615"/>
        <v>#N/A</v>
      </c>
      <c r="AL1177" s="17" t="e">
        <f>VLOOKUP($C1177,'DATA PENGUKURAN GARDU'!$A:$BS,44,0)</f>
        <v>#N/A</v>
      </c>
      <c r="AM1177" s="23" t="e">
        <f t="shared" si="616"/>
        <v>#N/A</v>
      </c>
      <c r="AN1177" s="17" t="e">
        <f>VLOOKUP($C1177,'DATA PENGUKURAN GARDU'!$A:$BS,46,0)</f>
        <v>#N/A</v>
      </c>
      <c r="AO1177" s="23" t="e">
        <f t="shared" si="617"/>
        <v>#N/A</v>
      </c>
      <c r="AP1177" s="17" t="e">
        <f>VLOOKUP($C1177,'DATA PENGUKURAN GARDU'!$A:$BS,46,0)</f>
        <v>#N/A</v>
      </c>
      <c r="AQ1177" s="17" t="e">
        <f>VLOOKUP($C1177,'DATA PENGUKURAN GARDU'!$A:$BS,53,0)</f>
        <v>#N/A</v>
      </c>
      <c r="AR1177" s="17" t="e">
        <f>VLOOKUP($C1177,'DATA PENGUKURAN GARDU'!$A:$BS,54,0)</f>
        <v>#N/A</v>
      </c>
      <c r="AS1177" s="20" t="e">
        <f>VLOOKUP($D1177,'DATA PENGUKURAN GARDU'!$A:$BS,42,0)</f>
        <v>#N/A</v>
      </c>
      <c r="AT1177" s="21" t="e">
        <f t="shared" si="618"/>
        <v>#N/A</v>
      </c>
      <c r="AU1177" s="20" t="e">
        <f>VLOOKUP($D1177,'DATA PENGUKURAN GARDU'!$A:$BS,44,0)</f>
        <v>#N/A</v>
      </c>
      <c r="AV1177" s="21" t="e">
        <f t="shared" si="619"/>
        <v>#N/A</v>
      </c>
      <c r="AW1177" s="20" t="e">
        <f>VLOOKUP($D1177,'DATA PENGUKURAN GARDU'!$A:$BS,46,0)</f>
        <v>#N/A</v>
      </c>
      <c r="AX1177" s="21" t="e">
        <f t="shared" si="620"/>
        <v>#N/A</v>
      </c>
      <c r="AY1177" s="20" t="e">
        <f>VLOOKUP($D1177,'DATA PENGUKURAN GARDU'!$A:$BS,46,0)</f>
        <v>#N/A</v>
      </c>
      <c r="AZ1177" s="20" t="e">
        <f>VLOOKUP($D1177,'DATA PENGUKURAN GARDU'!$A:$BS,53,0)</f>
        <v>#N/A</v>
      </c>
      <c r="BA1177" s="20" t="e">
        <f>VLOOKUP($D1177,'DATA PENGUKURAN GARDU'!$A:$BS,54,0)</f>
        <v>#N/A</v>
      </c>
      <c r="BB1177" s="17" t="e">
        <f>VLOOKUP($E1177,'DATA PENGUKURAN GARDU'!$A:$BS,42,0)</f>
        <v>#N/A</v>
      </c>
      <c r="BC1177" s="23" t="e">
        <f t="shared" si="621"/>
        <v>#N/A</v>
      </c>
      <c r="BD1177" s="17" t="e">
        <f>VLOOKUP($E1177,'DATA PENGUKURAN GARDU'!$A:$BS,44,0)</f>
        <v>#N/A</v>
      </c>
      <c r="BE1177" s="23" t="e">
        <f t="shared" si="622"/>
        <v>#N/A</v>
      </c>
      <c r="BF1177" s="17" t="e">
        <f>VLOOKUP($E1177,'DATA PENGUKURAN GARDU'!$A:$BS,46,0)</f>
        <v>#N/A</v>
      </c>
      <c r="BG1177" s="23" t="e">
        <f t="shared" si="623"/>
        <v>#N/A</v>
      </c>
      <c r="BH1177" s="17" t="e">
        <f>VLOOKUP($E1177,'DATA PENGUKURAN GARDU'!$A:$BS,46,0)</f>
        <v>#N/A</v>
      </c>
      <c r="BI1177" s="17" t="e">
        <f>VLOOKUP($E1177,'DATA PENGUKURAN GARDU'!$A:$BS,53,0)</f>
        <v>#N/A</v>
      </c>
      <c r="BJ1177" s="17" t="e">
        <f>VLOOKUP($E1177,'DATA PENGUKURAN GARDU'!$A:$BS,54,0)</f>
        <v>#N/A</v>
      </c>
      <c r="BK1177" s="20" t="e">
        <f t="shared" si="624"/>
        <v>#N/A</v>
      </c>
      <c r="BL1177" s="20" t="e">
        <f t="shared" si="625"/>
        <v>#N/A</v>
      </c>
      <c r="BM1177" s="20" t="e">
        <f t="shared" si="626"/>
        <v>#N/A</v>
      </c>
      <c r="BN1177" s="25" t="e">
        <f t="shared" si="627"/>
        <v>#N/A</v>
      </c>
      <c r="BO1177" s="26" t="str">
        <f t="shared" si="628"/>
        <v>0</v>
      </c>
      <c r="BP1177" s="21" t="e">
        <f t="shared" si="629"/>
        <v>#VALUE!</v>
      </c>
      <c r="BQ1177" s="20" t="e">
        <f t="shared" si="630"/>
        <v>#N/A</v>
      </c>
      <c r="BR1177" s="20" t="e">
        <v>#N/A</v>
      </c>
      <c r="BS1177" s="9" t="e">
        <v>#N/A</v>
      </c>
      <c r="BT1177" s="2" t="e">
        <f t="shared" si="631"/>
        <v>#VALUE!</v>
      </c>
      <c r="BU1177" s="2" t="e">
        <f t="shared" si="599"/>
        <v>#N/A</v>
      </c>
      <c r="BV1177" s="2" t="e">
        <f t="shared" si="600"/>
        <v>#N/A</v>
      </c>
    </row>
    <row r="1178" s="2" customFormat="1" ht="22.95" customHeight="1" spans="1:74">
      <c r="A1178" s="9" t="str">
        <f t="shared" si="601"/>
        <v>L-038Induk</v>
      </c>
      <c r="B1178" s="9" t="str">
        <f t="shared" si="602"/>
        <v>L-038jurusan 1</v>
      </c>
      <c r="C1178" s="9" t="str">
        <f t="shared" si="603"/>
        <v>L-038jurusan 2</v>
      </c>
      <c r="D1178" s="9" t="str">
        <f t="shared" si="604"/>
        <v>L-038jurusan 3</v>
      </c>
      <c r="E1178" s="9" t="str">
        <f t="shared" si="605"/>
        <v>L-038jurusan 4</v>
      </c>
      <c r="F1178" s="10" t="s">
        <v>472</v>
      </c>
      <c r="G1178" s="10" t="s">
        <v>22</v>
      </c>
      <c r="H1178" s="10" t="s">
        <v>1418</v>
      </c>
      <c r="I1178" s="10">
        <v>0.34039</v>
      </c>
      <c r="J1178" s="10">
        <v>123.8686</v>
      </c>
      <c r="K1178" s="10" t="s">
        <v>7465</v>
      </c>
      <c r="L1178" s="10" t="s">
        <v>7465</v>
      </c>
      <c r="M1178" s="10" t="s">
        <v>7465</v>
      </c>
      <c r="N1178" s="14">
        <f t="shared" si="606"/>
        <v>0</v>
      </c>
      <c r="O1178" s="15" t="e">
        <f t="shared" si="607"/>
        <v>#VALUE!</v>
      </c>
      <c r="P1178" s="15" t="e">
        <f t="shared" si="608"/>
        <v>#VALUE!</v>
      </c>
      <c r="Q1178" s="17" t="e">
        <f>VLOOKUP($A1178,'DATA PENGUKURAN GARDU'!$A:$BS,42,0)</f>
        <v>#N/A</v>
      </c>
      <c r="R1178" s="18" t="e">
        <f t="shared" si="609"/>
        <v>#N/A</v>
      </c>
      <c r="S1178" s="17" t="e">
        <f>VLOOKUP($A1178,'DATA PENGUKURAN GARDU'!$A:$BS,44,0)</f>
        <v>#N/A</v>
      </c>
      <c r="T1178" s="18" t="e">
        <f t="shared" si="610"/>
        <v>#N/A</v>
      </c>
      <c r="U1178" s="17" t="e">
        <f>VLOOKUP($A1178,'DATA PENGUKURAN GARDU'!$A:$BS,46,0)</f>
        <v>#N/A</v>
      </c>
      <c r="V1178" s="18" t="e">
        <f t="shared" si="611"/>
        <v>#N/A</v>
      </c>
      <c r="W1178" s="17" t="e">
        <f>VLOOKUP($A1178,'DATA PENGUKURAN GARDU'!$A:$BS,48,0)</f>
        <v>#N/A</v>
      </c>
      <c r="X1178" s="17" t="e">
        <f>VLOOKUP($A1178,'DATA PENGUKURAN GARDU'!$A:$BS,53,0)</f>
        <v>#N/A</v>
      </c>
      <c r="Y1178" s="17" t="e">
        <f>VLOOKUP($A1178,'DATA PENGUKURAN GARDU'!$A:$BS,54,0)</f>
        <v>#N/A</v>
      </c>
      <c r="Z1178" s="17" t="e">
        <f>VLOOKUP($A1178,'DATA PENGUKURAN GARDU'!$A:$BS,55,0)</f>
        <v>#N/A</v>
      </c>
      <c r="AA1178" s="20" t="e">
        <f>VLOOKUP($B1178,'DATA PENGUKURAN GARDU'!$A:$BS,42,0)</f>
        <v>#N/A</v>
      </c>
      <c r="AB1178" s="21" t="e">
        <f t="shared" si="612"/>
        <v>#N/A</v>
      </c>
      <c r="AC1178" s="20" t="e">
        <f>VLOOKUP($B1178,'DATA PENGUKURAN GARDU'!$A:$BS,44,0)</f>
        <v>#N/A</v>
      </c>
      <c r="AD1178" s="21" t="e">
        <f t="shared" si="613"/>
        <v>#N/A</v>
      </c>
      <c r="AE1178" s="20" t="e">
        <f>VLOOKUP($B1178,'DATA PENGUKURAN GARDU'!$A:$BS,46,0)</f>
        <v>#N/A</v>
      </c>
      <c r="AF1178" s="21" t="e">
        <f t="shared" si="614"/>
        <v>#N/A</v>
      </c>
      <c r="AG1178" s="20" t="e">
        <f>VLOOKUP($B1178,'DATA PENGUKURAN GARDU'!$A:$BS,46,0)</f>
        <v>#N/A</v>
      </c>
      <c r="AH1178" s="20" t="e">
        <f>VLOOKUP($B1178,'DATA PENGUKURAN GARDU'!$A:$BS,53,0)</f>
        <v>#N/A</v>
      </c>
      <c r="AI1178" s="20" t="e">
        <f>VLOOKUP($B1178,'DATA PENGUKURAN GARDU'!$A:$BS,54,0)</f>
        <v>#N/A</v>
      </c>
      <c r="AJ1178" s="17" t="e">
        <f>VLOOKUP($C1178,'DATA PENGUKURAN GARDU'!$A:$BS,42,0)</f>
        <v>#N/A</v>
      </c>
      <c r="AK1178" s="23" t="e">
        <f t="shared" si="615"/>
        <v>#N/A</v>
      </c>
      <c r="AL1178" s="17" t="e">
        <f>VLOOKUP($C1178,'DATA PENGUKURAN GARDU'!$A:$BS,44,0)</f>
        <v>#N/A</v>
      </c>
      <c r="AM1178" s="23" t="e">
        <f t="shared" si="616"/>
        <v>#N/A</v>
      </c>
      <c r="AN1178" s="17" t="e">
        <f>VLOOKUP($C1178,'DATA PENGUKURAN GARDU'!$A:$BS,46,0)</f>
        <v>#N/A</v>
      </c>
      <c r="AO1178" s="23" t="e">
        <f t="shared" si="617"/>
        <v>#N/A</v>
      </c>
      <c r="AP1178" s="17" t="e">
        <f>VLOOKUP($C1178,'DATA PENGUKURAN GARDU'!$A:$BS,46,0)</f>
        <v>#N/A</v>
      </c>
      <c r="AQ1178" s="17" t="e">
        <f>VLOOKUP($C1178,'DATA PENGUKURAN GARDU'!$A:$BS,53,0)</f>
        <v>#N/A</v>
      </c>
      <c r="AR1178" s="17" t="e">
        <f>VLOOKUP($C1178,'DATA PENGUKURAN GARDU'!$A:$BS,54,0)</f>
        <v>#N/A</v>
      </c>
      <c r="AS1178" s="20" t="e">
        <f>VLOOKUP($D1178,'DATA PENGUKURAN GARDU'!$A:$BS,42,0)</f>
        <v>#N/A</v>
      </c>
      <c r="AT1178" s="21" t="e">
        <f t="shared" si="618"/>
        <v>#N/A</v>
      </c>
      <c r="AU1178" s="20" t="e">
        <f>VLOOKUP($D1178,'DATA PENGUKURAN GARDU'!$A:$BS,44,0)</f>
        <v>#N/A</v>
      </c>
      <c r="AV1178" s="21" t="e">
        <f t="shared" si="619"/>
        <v>#N/A</v>
      </c>
      <c r="AW1178" s="20" t="e">
        <f>VLOOKUP($D1178,'DATA PENGUKURAN GARDU'!$A:$BS,46,0)</f>
        <v>#N/A</v>
      </c>
      <c r="AX1178" s="21" t="e">
        <f t="shared" si="620"/>
        <v>#N/A</v>
      </c>
      <c r="AY1178" s="20" t="e">
        <f>VLOOKUP($D1178,'DATA PENGUKURAN GARDU'!$A:$BS,46,0)</f>
        <v>#N/A</v>
      </c>
      <c r="AZ1178" s="20" t="e">
        <f>VLOOKUP($D1178,'DATA PENGUKURAN GARDU'!$A:$BS,53,0)</f>
        <v>#N/A</v>
      </c>
      <c r="BA1178" s="20" t="e">
        <f>VLOOKUP($D1178,'DATA PENGUKURAN GARDU'!$A:$BS,54,0)</f>
        <v>#N/A</v>
      </c>
      <c r="BB1178" s="17" t="e">
        <f>VLOOKUP($E1178,'DATA PENGUKURAN GARDU'!$A:$BS,42,0)</f>
        <v>#N/A</v>
      </c>
      <c r="BC1178" s="23" t="e">
        <f t="shared" si="621"/>
        <v>#N/A</v>
      </c>
      <c r="BD1178" s="17" t="e">
        <f>VLOOKUP($E1178,'DATA PENGUKURAN GARDU'!$A:$BS,44,0)</f>
        <v>#N/A</v>
      </c>
      <c r="BE1178" s="23" t="e">
        <f t="shared" si="622"/>
        <v>#N/A</v>
      </c>
      <c r="BF1178" s="17" t="e">
        <f>VLOOKUP($E1178,'DATA PENGUKURAN GARDU'!$A:$BS,46,0)</f>
        <v>#N/A</v>
      </c>
      <c r="BG1178" s="23" t="e">
        <f t="shared" si="623"/>
        <v>#N/A</v>
      </c>
      <c r="BH1178" s="17" t="e">
        <f>VLOOKUP($E1178,'DATA PENGUKURAN GARDU'!$A:$BS,46,0)</f>
        <v>#N/A</v>
      </c>
      <c r="BI1178" s="17" t="e">
        <f>VLOOKUP($E1178,'DATA PENGUKURAN GARDU'!$A:$BS,53,0)</f>
        <v>#N/A</v>
      </c>
      <c r="BJ1178" s="17" t="e">
        <f>VLOOKUP($E1178,'DATA PENGUKURAN GARDU'!$A:$BS,54,0)</f>
        <v>#N/A</v>
      </c>
      <c r="BK1178" s="20" t="e">
        <f t="shared" si="624"/>
        <v>#N/A</v>
      </c>
      <c r="BL1178" s="20" t="e">
        <f t="shared" si="625"/>
        <v>#N/A</v>
      </c>
      <c r="BM1178" s="20" t="e">
        <f t="shared" si="626"/>
        <v>#N/A</v>
      </c>
      <c r="BN1178" s="25" t="e">
        <f t="shared" si="627"/>
        <v>#N/A</v>
      </c>
      <c r="BO1178" s="26" t="str">
        <f t="shared" si="628"/>
        <v>0</v>
      </c>
      <c r="BP1178" s="21" t="e">
        <f t="shared" si="629"/>
        <v>#VALUE!</v>
      </c>
      <c r="BQ1178" s="20" t="e">
        <f t="shared" si="630"/>
        <v>#N/A</v>
      </c>
      <c r="BR1178" s="20" t="e">
        <v>#N/A</v>
      </c>
      <c r="BS1178" s="9" t="e">
        <v>#N/A</v>
      </c>
      <c r="BT1178" s="2" t="e">
        <f t="shared" si="631"/>
        <v>#VALUE!</v>
      </c>
      <c r="BU1178" s="2" t="e">
        <f t="shared" si="599"/>
        <v>#N/A</v>
      </c>
      <c r="BV1178" s="2" t="e">
        <f t="shared" si="600"/>
        <v>#N/A</v>
      </c>
    </row>
    <row r="1179" s="2" customFormat="1" ht="22.95" customHeight="1" spans="1:74">
      <c r="A1179" s="9" t="str">
        <f t="shared" si="601"/>
        <v>NL 023Induk</v>
      </c>
      <c r="B1179" s="9" t="str">
        <f t="shared" si="602"/>
        <v>NL 023jurusan 1</v>
      </c>
      <c r="C1179" s="9" t="str">
        <f t="shared" si="603"/>
        <v>NL 023jurusan 2</v>
      </c>
      <c r="D1179" s="9" t="str">
        <f t="shared" si="604"/>
        <v>NL 023jurusan 3</v>
      </c>
      <c r="E1179" s="9" t="str">
        <f t="shared" si="605"/>
        <v>NL 023jurusan 4</v>
      </c>
      <c r="F1179" s="10" t="s">
        <v>324</v>
      </c>
      <c r="G1179" s="10" t="s">
        <v>101</v>
      </c>
      <c r="H1179" s="10" t="s">
        <v>1419</v>
      </c>
      <c r="I1179" s="10">
        <v>0.88213</v>
      </c>
      <c r="J1179" s="10">
        <v>124.03502</v>
      </c>
      <c r="K1179" s="10" t="s">
        <v>7465</v>
      </c>
      <c r="L1179" s="10" t="s">
        <v>7465</v>
      </c>
      <c r="M1179" s="10" t="s">
        <v>7465</v>
      </c>
      <c r="N1179" s="14">
        <f t="shared" si="606"/>
        <v>0</v>
      </c>
      <c r="O1179" s="15" t="e">
        <f t="shared" si="607"/>
        <v>#VALUE!</v>
      </c>
      <c r="P1179" s="15" t="e">
        <f t="shared" si="608"/>
        <v>#VALUE!</v>
      </c>
      <c r="Q1179" s="17" t="e">
        <f>VLOOKUP($A1179,'DATA PENGUKURAN GARDU'!$A:$BS,42,0)</f>
        <v>#N/A</v>
      </c>
      <c r="R1179" s="18" t="e">
        <f t="shared" si="609"/>
        <v>#N/A</v>
      </c>
      <c r="S1179" s="17" t="e">
        <f>VLOOKUP($A1179,'DATA PENGUKURAN GARDU'!$A:$BS,44,0)</f>
        <v>#N/A</v>
      </c>
      <c r="T1179" s="18" t="e">
        <f t="shared" si="610"/>
        <v>#N/A</v>
      </c>
      <c r="U1179" s="17" t="e">
        <f>VLOOKUP($A1179,'DATA PENGUKURAN GARDU'!$A:$BS,46,0)</f>
        <v>#N/A</v>
      </c>
      <c r="V1179" s="18" t="e">
        <f t="shared" si="611"/>
        <v>#N/A</v>
      </c>
      <c r="W1179" s="17" t="e">
        <f>VLOOKUP($A1179,'DATA PENGUKURAN GARDU'!$A:$BS,48,0)</f>
        <v>#N/A</v>
      </c>
      <c r="X1179" s="17" t="e">
        <f>VLOOKUP($A1179,'DATA PENGUKURAN GARDU'!$A:$BS,53,0)</f>
        <v>#N/A</v>
      </c>
      <c r="Y1179" s="17" t="e">
        <f>VLOOKUP($A1179,'DATA PENGUKURAN GARDU'!$A:$BS,54,0)</f>
        <v>#N/A</v>
      </c>
      <c r="Z1179" s="17" t="e">
        <f>VLOOKUP($A1179,'DATA PENGUKURAN GARDU'!$A:$BS,55,0)</f>
        <v>#N/A</v>
      </c>
      <c r="AA1179" s="20" t="e">
        <f>VLOOKUP($B1179,'DATA PENGUKURAN GARDU'!$A:$BS,42,0)</f>
        <v>#N/A</v>
      </c>
      <c r="AB1179" s="21" t="e">
        <f t="shared" si="612"/>
        <v>#N/A</v>
      </c>
      <c r="AC1179" s="20" t="e">
        <f>VLOOKUP($B1179,'DATA PENGUKURAN GARDU'!$A:$BS,44,0)</f>
        <v>#N/A</v>
      </c>
      <c r="AD1179" s="21" t="e">
        <f t="shared" si="613"/>
        <v>#N/A</v>
      </c>
      <c r="AE1179" s="20" t="e">
        <f>VLOOKUP($B1179,'DATA PENGUKURAN GARDU'!$A:$BS,46,0)</f>
        <v>#N/A</v>
      </c>
      <c r="AF1179" s="21" t="e">
        <f t="shared" si="614"/>
        <v>#N/A</v>
      </c>
      <c r="AG1179" s="20" t="e">
        <f>VLOOKUP($B1179,'DATA PENGUKURAN GARDU'!$A:$BS,46,0)</f>
        <v>#N/A</v>
      </c>
      <c r="AH1179" s="20" t="e">
        <f>VLOOKUP($B1179,'DATA PENGUKURAN GARDU'!$A:$BS,53,0)</f>
        <v>#N/A</v>
      </c>
      <c r="AI1179" s="20" t="e">
        <f>VLOOKUP($B1179,'DATA PENGUKURAN GARDU'!$A:$BS,54,0)</f>
        <v>#N/A</v>
      </c>
      <c r="AJ1179" s="17" t="e">
        <f>VLOOKUP($C1179,'DATA PENGUKURAN GARDU'!$A:$BS,42,0)</f>
        <v>#N/A</v>
      </c>
      <c r="AK1179" s="23" t="e">
        <f t="shared" si="615"/>
        <v>#N/A</v>
      </c>
      <c r="AL1179" s="17" t="e">
        <f>VLOOKUP($C1179,'DATA PENGUKURAN GARDU'!$A:$BS,44,0)</f>
        <v>#N/A</v>
      </c>
      <c r="AM1179" s="23" t="e">
        <f t="shared" si="616"/>
        <v>#N/A</v>
      </c>
      <c r="AN1179" s="17" t="e">
        <f>VLOOKUP($C1179,'DATA PENGUKURAN GARDU'!$A:$BS,46,0)</f>
        <v>#N/A</v>
      </c>
      <c r="AO1179" s="23" t="e">
        <f t="shared" si="617"/>
        <v>#N/A</v>
      </c>
      <c r="AP1179" s="17" t="e">
        <f>VLOOKUP($C1179,'DATA PENGUKURAN GARDU'!$A:$BS,46,0)</f>
        <v>#N/A</v>
      </c>
      <c r="AQ1179" s="17" t="e">
        <f>VLOOKUP($C1179,'DATA PENGUKURAN GARDU'!$A:$BS,53,0)</f>
        <v>#N/A</v>
      </c>
      <c r="AR1179" s="17" t="e">
        <f>VLOOKUP($C1179,'DATA PENGUKURAN GARDU'!$A:$BS,54,0)</f>
        <v>#N/A</v>
      </c>
      <c r="AS1179" s="20" t="e">
        <f>VLOOKUP($D1179,'DATA PENGUKURAN GARDU'!$A:$BS,42,0)</f>
        <v>#N/A</v>
      </c>
      <c r="AT1179" s="21" t="e">
        <f t="shared" si="618"/>
        <v>#N/A</v>
      </c>
      <c r="AU1179" s="20" t="e">
        <f>VLOOKUP($D1179,'DATA PENGUKURAN GARDU'!$A:$BS,44,0)</f>
        <v>#N/A</v>
      </c>
      <c r="AV1179" s="21" t="e">
        <f t="shared" si="619"/>
        <v>#N/A</v>
      </c>
      <c r="AW1179" s="20" t="e">
        <f>VLOOKUP($D1179,'DATA PENGUKURAN GARDU'!$A:$BS,46,0)</f>
        <v>#N/A</v>
      </c>
      <c r="AX1179" s="21" t="e">
        <f t="shared" si="620"/>
        <v>#N/A</v>
      </c>
      <c r="AY1179" s="20" t="e">
        <f>VLOOKUP($D1179,'DATA PENGUKURAN GARDU'!$A:$BS,46,0)</f>
        <v>#N/A</v>
      </c>
      <c r="AZ1179" s="20" t="e">
        <f>VLOOKUP($D1179,'DATA PENGUKURAN GARDU'!$A:$BS,53,0)</f>
        <v>#N/A</v>
      </c>
      <c r="BA1179" s="20" t="e">
        <f>VLOOKUP($D1179,'DATA PENGUKURAN GARDU'!$A:$BS,54,0)</f>
        <v>#N/A</v>
      </c>
      <c r="BB1179" s="17" t="e">
        <f>VLOOKUP($E1179,'DATA PENGUKURAN GARDU'!$A:$BS,42,0)</f>
        <v>#N/A</v>
      </c>
      <c r="BC1179" s="23" t="e">
        <f t="shared" si="621"/>
        <v>#N/A</v>
      </c>
      <c r="BD1179" s="17" t="e">
        <f>VLOOKUP($E1179,'DATA PENGUKURAN GARDU'!$A:$BS,44,0)</f>
        <v>#N/A</v>
      </c>
      <c r="BE1179" s="23" t="e">
        <f t="shared" si="622"/>
        <v>#N/A</v>
      </c>
      <c r="BF1179" s="17" t="e">
        <f>VLOOKUP($E1179,'DATA PENGUKURAN GARDU'!$A:$BS,46,0)</f>
        <v>#N/A</v>
      </c>
      <c r="BG1179" s="23" t="e">
        <f t="shared" si="623"/>
        <v>#N/A</v>
      </c>
      <c r="BH1179" s="17" t="e">
        <f>VLOOKUP($E1179,'DATA PENGUKURAN GARDU'!$A:$BS,46,0)</f>
        <v>#N/A</v>
      </c>
      <c r="BI1179" s="17" t="e">
        <f>VLOOKUP($E1179,'DATA PENGUKURAN GARDU'!$A:$BS,53,0)</f>
        <v>#N/A</v>
      </c>
      <c r="BJ1179" s="17" t="e">
        <f>VLOOKUP($E1179,'DATA PENGUKURAN GARDU'!$A:$BS,54,0)</f>
        <v>#N/A</v>
      </c>
      <c r="BK1179" s="20" t="e">
        <f t="shared" si="624"/>
        <v>#N/A</v>
      </c>
      <c r="BL1179" s="20" t="e">
        <f t="shared" si="625"/>
        <v>#N/A</v>
      </c>
      <c r="BM1179" s="20" t="e">
        <f t="shared" si="626"/>
        <v>#N/A</v>
      </c>
      <c r="BN1179" s="25" t="e">
        <f t="shared" si="627"/>
        <v>#N/A</v>
      </c>
      <c r="BO1179" s="26" t="str">
        <f t="shared" si="628"/>
        <v>0</v>
      </c>
      <c r="BP1179" s="21" t="e">
        <f t="shared" si="629"/>
        <v>#VALUE!</v>
      </c>
      <c r="BQ1179" s="20" t="e">
        <f t="shared" si="630"/>
        <v>#N/A</v>
      </c>
      <c r="BR1179" s="20" t="e">
        <v>#N/A</v>
      </c>
      <c r="BS1179" s="9" t="e">
        <v>#N/A</v>
      </c>
      <c r="BT1179" s="2" t="e">
        <f t="shared" si="631"/>
        <v>#VALUE!</v>
      </c>
      <c r="BU1179" s="2" t="e">
        <f t="shared" si="599"/>
        <v>#N/A</v>
      </c>
      <c r="BV1179" s="2" t="e">
        <f t="shared" si="600"/>
        <v>#N/A</v>
      </c>
    </row>
    <row r="1180" s="2" customFormat="1" ht="22.95" customHeight="1" spans="1:74">
      <c r="A1180" s="9" t="str">
        <f t="shared" si="601"/>
        <v>NL 026Induk</v>
      </c>
      <c r="B1180" s="9" t="str">
        <f t="shared" si="602"/>
        <v>NL 026jurusan 1</v>
      </c>
      <c r="C1180" s="9" t="str">
        <f t="shared" si="603"/>
        <v>NL 026jurusan 2</v>
      </c>
      <c r="D1180" s="9" t="str">
        <f t="shared" si="604"/>
        <v>NL 026jurusan 3</v>
      </c>
      <c r="E1180" s="9" t="str">
        <f t="shared" si="605"/>
        <v>NL 026jurusan 4</v>
      </c>
      <c r="F1180" s="10" t="s">
        <v>324</v>
      </c>
      <c r="G1180" s="10" t="s">
        <v>101</v>
      </c>
      <c r="H1180" s="10" t="s">
        <v>1420</v>
      </c>
      <c r="I1180" s="10">
        <v>0.89967</v>
      </c>
      <c r="J1180" s="10">
        <v>124.04639</v>
      </c>
      <c r="K1180" s="10" t="s">
        <v>7465</v>
      </c>
      <c r="L1180" s="10" t="s">
        <v>7465</v>
      </c>
      <c r="M1180" s="10" t="s">
        <v>7465</v>
      </c>
      <c r="N1180" s="14">
        <f t="shared" si="606"/>
        <v>0</v>
      </c>
      <c r="O1180" s="15" t="e">
        <f t="shared" si="607"/>
        <v>#VALUE!</v>
      </c>
      <c r="P1180" s="15" t="e">
        <f t="shared" si="608"/>
        <v>#VALUE!</v>
      </c>
      <c r="Q1180" s="17" t="e">
        <f>VLOOKUP($A1180,'DATA PENGUKURAN GARDU'!$A:$BS,42,0)</f>
        <v>#N/A</v>
      </c>
      <c r="R1180" s="18" t="e">
        <f t="shared" si="609"/>
        <v>#N/A</v>
      </c>
      <c r="S1180" s="17" t="e">
        <f>VLOOKUP($A1180,'DATA PENGUKURAN GARDU'!$A:$BS,44,0)</f>
        <v>#N/A</v>
      </c>
      <c r="T1180" s="18" t="e">
        <f t="shared" si="610"/>
        <v>#N/A</v>
      </c>
      <c r="U1180" s="17" t="e">
        <f>VLOOKUP($A1180,'DATA PENGUKURAN GARDU'!$A:$BS,46,0)</f>
        <v>#N/A</v>
      </c>
      <c r="V1180" s="18" t="e">
        <f t="shared" si="611"/>
        <v>#N/A</v>
      </c>
      <c r="W1180" s="17" t="e">
        <f>VLOOKUP($A1180,'DATA PENGUKURAN GARDU'!$A:$BS,48,0)</f>
        <v>#N/A</v>
      </c>
      <c r="X1180" s="17" t="e">
        <f>VLOOKUP($A1180,'DATA PENGUKURAN GARDU'!$A:$BS,53,0)</f>
        <v>#N/A</v>
      </c>
      <c r="Y1180" s="17" t="e">
        <f>VLOOKUP($A1180,'DATA PENGUKURAN GARDU'!$A:$BS,54,0)</f>
        <v>#N/A</v>
      </c>
      <c r="Z1180" s="17" t="e">
        <f>VLOOKUP($A1180,'DATA PENGUKURAN GARDU'!$A:$BS,55,0)</f>
        <v>#N/A</v>
      </c>
      <c r="AA1180" s="20" t="e">
        <f>VLOOKUP($B1180,'DATA PENGUKURAN GARDU'!$A:$BS,42,0)</f>
        <v>#N/A</v>
      </c>
      <c r="AB1180" s="21" t="e">
        <f t="shared" si="612"/>
        <v>#N/A</v>
      </c>
      <c r="AC1180" s="20" t="e">
        <f>VLOOKUP($B1180,'DATA PENGUKURAN GARDU'!$A:$BS,44,0)</f>
        <v>#N/A</v>
      </c>
      <c r="AD1180" s="21" t="e">
        <f t="shared" si="613"/>
        <v>#N/A</v>
      </c>
      <c r="AE1180" s="20" t="e">
        <f>VLOOKUP($B1180,'DATA PENGUKURAN GARDU'!$A:$BS,46,0)</f>
        <v>#N/A</v>
      </c>
      <c r="AF1180" s="21" t="e">
        <f t="shared" si="614"/>
        <v>#N/A</v>
      </c>
      <c r="AG1180" s="20" t="e">
        <f>VLOOKUP($B1180,'DATA PENGUKURAN GARDU'!$A:$BS,46,0)</f>
        <v>#N/A</v>
      </c>
      <c r="AH1180" s="20" t="e">
        <f>VLOOKUP($B1180,'DATA PENGUKURAN GARDU'!$A:$BS,53,0)</f>
        <v>#N/A</v>
      </c>
      <c r="AI1180" s="20" t="e">
        <f>VLOOKUP($B1180,'DATA PENGUKURAN GARDU'!$A:$BS,54,0)</f>
        <v>#N/A</v>
      </c>
      <c r="AJ1180" s="17" t="e">
        <f>VLOOKUP($C1180,'DATA PENGUKURAN GARDU'!$A:$BS,42,0)</f>
        <v>#N/A</v>
      </c>
      <c r="AK1180" s="23" t="e">
        <f t="shared" si="615"/>
        <v>#N/A</v>
      </c>
      <c r="AL1180" s="17" t="e">
        <f>VLOOKUP($C1180,'DATA PENGUKURAN GARDU'!$A:$BS,44,0)</f>
        <v>#N/A</v>
      </c>
      <c r="AM1180" s="23" t="e">
        <f t="shared" si="616"/>
        <v>#N/A</v>
      </c>
      <c r="AN1180" s="17" t="e">
        <f>VLOOKUP($C1180,'DATA PENGUKURAN GARDU'!$A:$BS,46,0)</f>
        <v>#N/A</v>
      </c>
      <c r="AO1180" s="23" t="e">
        <f t="shared" si="617"/>
        <v>#N/A</v>
      </c>
      <c r="AP1180" s="17" t="e">
        <f>VLOOKUP($C1180,'DATA PENGUKURAN GARDU'!$A:$BS,46,0)</f>
        <v>#N/A</v>
      </c>
      <c r="AQ1180" s="17" t="e">
        <f>VLOOKUP($C1180,'DATA PENGUKURAN GARDU'!$A:$BS,53,0)</f>
        <v>#N/A</v>
      </c>
      <c r="AR1180" s="17" t="e">
        <f>VLOOKUP($C1180,'DATA PENGUKURAN GARDU'!$A:$BS,54,0)</f>
        <v>#N/A</v>
      </c>
      <c r="AS1180" s="20" t="e">
        <f>VLOOKUP($D1180,'DATA PENGUKURAN GARDU'!$A:$BS,42,0)</f>
        <v>#N/A</v>
      </c>
      <c r="AT1180" s="21" t="e">
        <f t="shared" si="618"/>
        <v>#N/A</v>
      </c>
      <c r="AU1180" s="20" t="e">
        <f>VLOOKUP($D1180,'DATA PENGUKURAN GARDU'!$A:$BS,44,0)</f>
        <v>#N/A</v>
      </c>
      <c r="AV1180" s="21" t="e">
        <f t="shared" si="619"/>
        <v>#N/A</v>
      </c>
      <c r="AW1180" s="20" t="e">
        <f>VLOOKUP($D1180,'DATA PENGUKURAN GARDU'!$A:$BS,46,0)</f>
        <v>#N/A</v>
      </c>
      <c r="AX1180" s="21" t="e">
        <f t="shared" si="620"/>
        <v>#N/A</v>
      </c>
      <c r="AY1180" s="20" t="e">
        <f>VLOOKUP($D1180,'DATA PENGUKURAN GARDU'!$A:$BS,46,0)</f>
        <v>#N/A</v>
      </c>
      <c r="AZ1180" s="20" t="e">
        <f>VLOOKUP($D1180,'DATA PENGUKURAN GARDU'!$A:$BS,53,0)</f>
        <v>#N/A</v>
      </c>
      <c r="BA1180" s="20" t="e">
        <f>VLOOKUP($D1180,'DATA PENGUKURAN GARDU'!$A:$BS,54,0)</f>
        <v>#N/A</v>
      </c>
      <c r="BB1180" s="17" t="e">
        <f>VLOOKUP($E1180,'DATA PENGUKURAN GARDU'!$A:$BS,42,0)</f>
        <v>#N/A</v>
      </c>
      <c r="BC1180" s="23" t="e">
        <f t="shared" si="621"/>
        <v>#N/A</v>
      </c>
      <c r="BD1180" s="17" t="e">
        <f>VLOOKUP($E1180,'DATA PENGUKURAN GARDU'!$A:$BS,44,0)</f>
        <v>#N/A</v>
      </c>
      <c r="BE1180" s="23" t="e">
        <f t="shared" si="622"/>
        <v>#N/A</v>
      </c>
      <c r="BF1180" s="17" t="e">
        <f>VLOOKUP($E1180,'DATA PENGUKURAN GARDU'!$A:$BS,46,0)</f>
        <v>#N/A</v>
      </c>
      <c r="BG1180" s="23" t="e">
        <f t="shared" si="623"/>
        <v>#N/A</v>
      </c>
      <c r="BH1180" s="17" t="e">
        <f>VLOOKUP($E1180,'DATA PENGUKURAN GARDU'!$A:$BS,46,0)</f>
        <v>#N/A</v>
      </c>
      <c r="BI1180" s="17" t="e">
        <f>VLOOKUP($E1180,'DATA PENGUKURAN GARDU'!$A:$BS,53,0)</f>
        <v>#N/A</v>
      </c>
      <c r="BJ1180" s="17" t="e">
        <f>VLOOKUP($E1180,'DATA PENGUKURAN GARDU'!$A:$BS,54,0)</f>
        <v>#N/A</v>
      </c>
      <c r="BK1180" s="20" t="e">
        <f t="shared" si="624"/>
        <v>#N/A</v>
      </c>
      <c r="BL1180" s="20" t="e">
        <f t="shared" si="625"/>
        <v>#N/A</v>
      </c>
      <c r="BM1180" s="20" t="e">
        <f t="shared" si="626"/>
        <v>#N/A</v>
      </c>
      <c r="BN1180" s="25" t="e">
        <f t="shared" si="627"/>
        <v>#N/A</v>
      </c>
      <c r="BO1180" s="26" t="str">
        <f t="shared" si="628"/>
        <v>0</v>
      </c>
      <c r="BP1180" s="21" t="e">
        <f t="shared" si="629"/>
        <v>#VALUE!</v>
      </c>
      <c r="BQ1180" s="20" t="e">
        <f t="shared" si="630"/>
        <v>#N/A</v>
      </c>
      <c r="BR1180" s="20" t="e">
        <v>#N/A</v>
      </c>
      <c r="BS1180" s="9" t="e">
        <v>#N/A</v>
      </c>
      <c r="BT1180" s="2" t="e">
        <f t="shared" si="631"/>
        <v>#VALUE!</v>
      </c>
      <c r="BU1180" s="2" t="e">
        <f t="shared" si="599"/>
        <v>#N/A</v>
      </c>
      <c r="BV1180" s="2" t="e">
        <f t="shared" si="600"/>
        <v>#N/A</v>
      </c>
    </row>
    <row r="1181" s="2" customFormat="1" ht="22.95" customHeight="1" spans="1:74">
      <c r="A1181" s="9" t="str">
        <f t="shared" si="601"/>
        <v>NL 033Induk</v>
      </c>
      <c r="B1181" s="9" t="str">
        <f t="shared" si="602"/>
        <v>NL 033jurusan 1</v>
      </c>
      <c r="C1181" s="9" t="str">
        <f t="shared" si="603"/>
        <v>NL 033jurusan 2</v>
      </c>
      <c r="D1181" s="9" t="str">
        <f t="shared" si="604"/>
        <v>NL 033jurusan 3</v>
      </c>
      <c r="E1181" s="9" t="str">
        <f t="shared" si="605"/>
        <v>NL 033jurusan 4</v>
      </c>
      <c r="F1181" s="10" t="s">
        <v>324</v>
      </c>
      <c r="G1181" s="10" t="s">
        <v>101</v>
      </c>
      <c r="H1181" s="10" t="s">
        <v>1421</v>
      </c>
      <c r="I1181" s="10">
        <v>0.87216</v>
      </c>
      <c r="J1181" s="10">
        <v>124.00286</v>
      </c>
      <c r="K1181" s="10" t="s">
        <v>7465</v>
      </c>
      <c r="L1181" s="10" t="s">
        <v>7465</v>
      </c>
      <c r="M1181" s="10" t="s">
        <v>7465</v>
      </c>
      <c r="N1181" s="14">
        <f t="shared" si="606"/>
        <v>0</v>
      </c>
      <c r="O1181" s="15" t="e">
        <f t="shared" si="607"/>
        <v>#VALUE!</v>
      </c>
      <c r="P1181" s="15" t="e">
        <f t="shared" si="608"/>
        <v>#VALUE!</v>
      </c>
      <c r="Q1181" s="17" t="e">
        <f>VLOOKUP($A1181,'DATA PENGUKURAN GARDU'!$A:$BS,42,0)</f>
        <v>#N/A</v>
      </c>
      <c r="R1181" s="18" t="e">
        <f t="shared" si="609"/>
        <v>#N/A</v>
      </c>
      <c r="S1181" s="17" t="e">
        <f>VLOOKUP($A1181,'DATA PENGUKURAN GARDU'!$A:$BS,44,0)</f>
        <v>#N/A</v>
      </c>
      <c r="T1181" s="18" t="e">
        <f t="shared" si="610"/>
        <v>#N/A</v>
      </c>
      <c r="U1181" s="17" t="e">
        <f>VLOOKUP($A1181,'DATA PENGUKURAN GARDU'!$A:$BS,46,0)</f>
        <v>#N/A</v>
      </c>
      <c r="V1181" s="18" t="e">
        <f t="shared" si="611"/>
        <v>#N/A</v>
      </c>
      <c r="W1181" s="17" t="e">
        <f>VLOOKUP($A1181,'DATA PENGUKURAN GARDU'!$A:$BS,48,0)</f>
        <v>#N/A</v>
      </c>
      <c r="X1181" s="17" t="e">
        <f>VLOOKUP($A1181,'DATA PENGUKURAN GARDU'!$A:$BS,53,0)</f>
        <v>#N/A</v>
      </c>
      <c r="Y1181" s="17" t="e">
        <f>VLOOKUP($A1181,'DATA PENGUKURAN GARDU'!$A:$BS,54,0)</f>
        <v>#N/A</v>
      </c>
      <c r="Z1181" s="17" t="e">
        <f>VLOOKUP($A1181,'DATA PENGUKURAN GARDU'!$A:$BS,55,0)</f>
        <v>#N/A</v>
      </c>
      <c r="AA1181" s="20" t="e">
        <f>VLOOKUP($B1181,'DATA PENGUKURAN GARDU'!$A:$BS,42,0)</f>
        <v>#N/A</v>
      </c>
      <c r="AB1181" s="21" t="e">
        <f t="shared" si="612"/>
        <v>#N/A</v>
      </c>
      <c r="AC1181" s="20" t="e">
        <f>VLOOKUP($B1181,'DATA PENGUKURAN GARDU'!$A:$BS,44,0)</f>
        <v>#N/A</v>
      </c>
      <c r="AD1181" s="21" t="e">
        <f t="shared" si="613"/>
        <v>#N/A</v>
      </c>
      <c r="AE1181" s="20" t="e">
        <f>VLOOKUP($B1181,'DATA PENGUKURAN GARDU'!$A:$BS,46,0)</f>
        <v>#N/A</v>
      </c>
      <c r="AF1181" s="21" t="e">
        <f t="shared" si="614"/>
        <v>#N/A</v>
      </c>
      <c r="AG1181" s="20" t="e">
        <f>VLOOKUP($B1181,'DATA PENGUKURAN GARDU'!$A:$BS,46,0)</f>
        <v>#N/A</v>
      </c>
      <c r="AH1181" s="20" t="e">
        <f>VLOOKUP($B1181,'DATA PENGUKURAN GARDU'!$A:$BS,53,0)</f>
        <v>#N/A</v>
      </c>
      <c r="AI1181" s="20" t="e">
        <f>VLOOKUP($B1181,'DATA PENGUKURAN GARDU'!$A:$BS,54,0)</f>
        <v>#N/A</v>
      </c>
      <c r="AJ1181" s="17" t="e">
        <f>VLOOKUP($C1181,'DATA PENGUKURAN GARDU'!$A:$BS,42,0)</f>
        <v>#N/A</v>
      </c>
      <c r="AK1181" s="23" t="e">
        <f t="shared" si="615"/>
        <v>#N/A</v>
      </c>
      <c r="AL1181" s="17" t="e">
        <f>VLOOKUP($C1181,'DATA PENGUKURAN GARDU'!$A:$BS,44,0)</f>
        <v>#N/A</v>
      </c>
      <c r="AM1181" s="23" t="e">
        <f t="shared" si="616"/>
        <v>#N/A</v>
      </c>
      <c r="AN1181" s="17" t="e">
        <f>VLOOKUP($C1181,'DATA PENGUKURAN GARDU'!$A:$BS,46,0)</f>
        <v>#N/A</v>
      </c>
      <c r="AO1181" s="23" t="e">
        <f t="shared" si="617"/>
        <v>#N/A</v>
      </c>
      <c r="AP1181" s="17" t="e">
        <f>VLOOKUP($C1181,'DATA PENGUKURAN GARDU'!$A:$BS,46,0)</f>
        <v>#N/A</v>
      </c>
      <c r="AQ1181" s="17" t="e">
        <f>VLOOKUP($C1181,'DATA PENGUKURAN GARDU'!$A:$BS,53,0)</f>
        <v>#N/A</v>
      </c>
      <c r="AR1181" s="17" t="e">
        <f>VLOOKUP($C1181,'DATA PENGUKURAN GARDU'!$A:$BS,54,0)</f>
        <v>#N/A</v>
      </c>
      <c r="AS1181" s="20" t="e">
        <f>VLOOKUP($D1181,'DATA PENGUKURAN GARDU'!$A:$BS,42,0)</f>
        <v>#N/A</v>
      </c>
      <c r="AT1181" s="21" t="e">
        <f t="shared" si="618"/>
        <v>#N/A</v>
      </c>
      <c r="AU1181" s="20" t="e">
        <f>VLOOKUP($D1181,'DATA PENGUKURAN GARDU'!$A:$BS,44,0)</f>
        <v>#N/A</v>
      </c>
      <c r="AV1181" s="21" t="e">
        <f t="shared" si="619"/>
        <v>#N/A</v>
      </c>
      <c r="AW1181" s="20" t="e">
        <f>VLOOKUP($D1181,'DATA PENGUKURAN GARDU'!$A:$BS,46,0)</f>
        <v>#N/A</v>
      </c>
      <c r="AX1181" s="21" t="e">
        <f t="shared" si="620"/>
        <v>#N/A</v>
      </c>
      <c r="AY1181" s="20" t="e">
        <f>VLOOKUP($D1181,'DATA PENGUKURAN GARDU'!$A:$BS,46,0)</f>
        <v>#N/A</v>
      </c>
      <c r="AZ1181" s="20" t="e">
        <f>VLOOKUP($D1181,'DATA PENGUKURAN GARDU'!$A:$BS,53,0)</f>
        <v>#N/A</v>
      </c>
      <c r="BA1181" s="20" t="e">
        <f>VLOOKUP($D1181,'DATA PENGUKURAN GARDU'!$A:$BS,54,0)</f>
        <v>#N/A</v>
      </c>
      <c r="BB1181" s="17" t="e">
        <f>VLOOKUP($E1181,'DATA PENGUKURAN GARDU'!$A:$BS,42,0)</f>
        <v>#N/A</v>
      </c>
      <c r="BC1181" s="23" t="e">
        <f t="shared" si="621"/>
        <v>#N/A</v>
      </c>
      <c r="BD1181" s="17" t="e">
        <f>VLOOKUP($E1181,'DATA PENGUKURAN GARDU'!$A:$BS,44,0)</f>
        <v>#N/A</v>
      </c>
      <c r="BE1181" s="23" t="e">
        <f t="shared" si="622"/>
        <v>#N/A</v>
      </c>
      <c r="BF1181" s="17" t="e">
        <f>VLOOKUP($E1181,'DATA PENGUKURAN GARDU'!$A:$BS,46,0)</f>
        <v>#N/A</v>
      </c>
      <c r="BG1181" s="23" t="e">
        <f t="shared" si="623"/>
        <v>#N/A</v>
      </c>
      <c r="BH1181" s="17" t="e">
        <f>VLOOKUP($E1181,'DATA PENGUKURAN GARDU'!$A:$BS,46,0)</f>
        <v>#N/A</v>
      </c>
      <c r="BI1181" s="17" t="e">
        <f>VLOOKUP($E1181,'DATA PENGUKURAN GARDU'!$A:$BS,53,0)</f>
        <v>#N/A</v>
      </c>
      <c r="BJ1181" s="17" t="e">
        <f>VLOOKUP($E1181,'DATA PENGUKURAN GARDU'!$A:$BS,54,0)</f>
        <v>#N/A</v>
      </c>
      <c r="BK1181" s="20" t="e">
        <f t="shared" si="624"/>
        <v>#N/A</v>
      </c>
      <c r="BL1181" s="20" t="e">
        <f t="shared" si="625"/>
        <v>#N/A</v>
      </c>
      <c r="BM1181" s="20" t="e">
        <f t="shared" si="626"/>
        <v>#N/A</v>
      </c>
      <c r="BN1181" s="25" t="e">
        <f t="shared" si="627"/>
        <v>#N/A</v>
      </c>
      <c r="BO1181" s="26" t="str">
        <f t="shared" si="628"/>
        <v>0</v>
      </c>
      <c r="BP1181" s="21" t="e">
        <f t="shared" si="629"/>
        <v>#VALUE!</v>
      </c>
      <c r="BQ1181" s="20" t="e">
        <f t="shared" si="630"/>
        <v>#N/A</v>
      </c>
      <c r="BR1181" s="20" t="e">
        <v>#N/A</v>
      </c>
      <c r="BS1181" s="9" t="e">
        <v>#N/A</v>
      </c>
      <c r="BT1181" s="2" t="e">
        <f t="shared" si="631"/>
        <v>#VALUE!</v>
      </c>
      <c r="BU1181" s="2" t="e">
        <f t="shared" si="599"/>
        <v>#N/A</v>
      </c>
      <c r="BV1181" s="2" t="e">
        <f t="shared" si="600"/>
        <v>#N/A</v>
      </c>
    </row>
    <row r="1182" s="2" customFormat="1" ht="22.95" customHeight="1" spans="1:74">
      <c r="A1182" s="9" t="str">
        <f t="shared" si="601"/>
        <v>NL 035.1Induk</v>
      </c>
      <c r="B1182" s="9" t="str">
        <f t="shared" si="602"/>
        <v>NL 035.1jurusan 1</v>
      </c>
      <c r="C1182" s="9" t="str">
        <f t="shared" si="603"/>
        <v>NL 035.1jurusan 2</v>
      </c>
      <c r="D1182" s="9" t="str">
        <f t="shared" si="604"/>
        <v>NL 035.1jurusan 3</v>
      </c>
      <c r="E1182" s="9" t="str">
        <f t="shared" si="605"/>
        <v>NL 035.1jurusan 4</v>
      </c>
      <c r="F1182" s="10" t="s">
        <v>324</v>
      </c>
      <c r="G1182" s="10" t="s">
        <v>101</v>
      </c>
      <c r="H1182" s="10" t="s">
        <v>1422</v>
      </c>
      <c r="I1182" s="10">
        <v>0.88285</v>
      </c>
      <c r="J1182" s="10">
        <v>124.00084</v>
      </c>
      <c r="K1182" s="10" t="s">
        <v>7465</v>
      </c>
      <c r="L1182" s="10" t="s">
        <v>7465</v>
      </c>
      <c r="M1182" s="10" t="s">
        <v>7465</v>
      </c>
      <c r="N1182" s="14">
        <f t="shared" si="606"/>
        <v>0</v>
      </c>
      <c r="O1182" s="15" t="e">
        <f t="shared" si="607"/>
        <v>#VALUE!</v>
      </c>
      <c r="P1182" s="15" t="e">
        <f t="shared" si="608"/>
        <v>#VALUE!</v>
      </c>
      <c r="Q1182" s="17" t="e">
        <f>VLOOKUP($A1182,'DATA PENGUKURAN GARDU'!$A:$BS,42,0)</f>
        <v>#N/A</v>
      </c>
      <c r="R1182" s="18" t="e">
        <f t="shared" si="609"/>
        <v>#N/A</v>
      </c>
      <c r="S1182" s="17" t="e">
        <f>VLOOKUP($A1182,'DATA PENGUKURAN GARDU'!$A:$BS,44,0)</f>
        <v>#N/A</v>
      </c>
      <c r="T1182" s="18" t="e">
        <f t="shared" si="610"/>
        <v>#N/A</v>
      </c>
      <c r="U1182" s="17" t="e">
        <f>VLOOKUP($A1182,'DATA PENGUKURAN GARDU'!$A:$BS,46,0)</f>
        <v>#N/A</v>
      </c>
      <c r="V1182" s="18" t="e">
        <f t="shared" si="611"/>
        <v>#N/A</v>
      </c>
      <c r="W1182" s="17" t="e">
        <f>VLOOKUP($A1182,'DATA PENGUKURAN GARDU'!$A:$BS,48,0)</f>
        <v>#N/A</v>
      </c>
      <c r="X1182" s="17" t="e">
        <f>VLOOKUP($A1182,'DATA PENGUKURAN GARDU'!$A:$BS,53,0)</f>
        <v>#N/A</v>
      </c>
      <c r="Y1182" s="17" t="e">
        <f>VLOOKUP($A1182,'DATA PENGUKURAN GARDU'!$A:$BS,54,0)</f>
        <v>#N/A</v>
      </c>
      <c r="Z1182" s="17" t="e">
        <f>VLOOKUP($A1182,'DATA PENGUKURAN GARDU'!$A:$BS,55,0)</f>
        <v>#N/A</v>
      </c>
      <c r="AA1182" s="20" t="e">
        <f>VLOOKUP($B1182,'DATA PENGUKURAN GARDU'!$A:$BS,42,0)</f>
        <v>#N/A</v>
      </c>
      <c r="AB1182" s="21" t="e">
        <f t="shared" si="612"/>
        <v>#N/A</v>
      </c>
      <c r="AC1182" s="20" t="e">
        <f>VLOOKUP($B1182,'DATA PENGUKURAN GARDU'!$A:$BS,44,0)</f>
        <v>#N/A</v>
      </c>
      <c r="AD1182" s="21" t="e">
        <f t="shared" si="613"/>
        <v>#N/A</v>
      </c>
      <c r="AE1182" s="20" t="e">
        <f>VLOOKUP($B1182,'DATA PENGUKURAN GARDU'!$A:$BS,46,0)</f>
        <v>#N/A</v>
      </c>
      <c r="AF1182" s="21" t="e">
        <f t="shared" si="614"/>
        <v>#N/A</v>
      </c>
      <c r="AG1182" s="20" t="e">
        <f>VLOOKUP($B1182,'DATA PENGUKURAN GARDU'!$A:$BS,46,0)</f>
        <v>#N/A</v>
      </c>
      <c r="AH1182" s="20" t="e">
        <f>VLOOKUP($B1182,'DATA PENGUKURAN GARDU'!$A:$BS,53,0)</f>
        <v>#N/A</v>
      </c>
      <c r="AI1182" s="20" t="e">
        <f>VLOOKUP($B1182,'DATA PENGUKURAN GARDU'!$A:$BS,54,0)</f>
        <v>#N/A</v>
      </c>
      <c r="AJ1182" s="17" t="e">
        <f>VLOOKUP($C1182,'DATA PENGUKURAN GARDU'!$A:$BS,42,0)</f>
        <v>#N/A</v>
      </c>
      <c r="AK1182" s="23" t="e">
        <f t="shared" si="615"/>
        <v>#N/A</v>
      </c>
      <c r="AL1182" s="17" t="e">
        <f>VLOOKUP($C1182,'DATA PENGUKURAN GARDU'!$A:$BS,44,0)</f>
        <v>#N/A</v>
      </c>
      <c r="AM1182" s="23" t="e">
        <f t="shared" si="616"/>
        <v>#N/A</v>
      </c>
      <c r="AN1182" s="17" t="e">
        <f>VLOOKUP($C1182,'DATA PENGUKURAN GARDU'!$A:$BS,46,0)</f>
        <v>#N/A</v>
      </c>
      <c r="AO1182" s="23" t="e">
        <f t="shared" si="617"/>
        <v>#N/A</v>
      </c>
      <c r="AP1182" s="17" t="e">
        <f>VLOOKUP($C1182,'DATA PENGUKURAN GARDU'!$A:$BS,46,0)</f>
        <v>#N/A</v>
      </c>
      <c r="AQ1182" s="17" t="e">
        <f>VLOOKUP($C1182,'DATA PENGUKURAN GARDU'!$A:$BS,53,0)</f>
        <v>#N/A</v>
      </c>
      <c r="AR1182" s="17" t="e">
        <f>VLOOKUP($C1182,'DATA PENGUKURAN GARDU'!$A:$BS,54,0)</f>
        <v>#N/A</v>
      </c>
      <c r="AS1182" s="20" t="e">
        <f>VLOOKUP($D1182,'DATA PENGUKURAN GARDU'!$A:$BS,42,0)</f>
        <v>#N/A</v>
      </c>
      <c r="AT1182" s="21" t="e">
        <f t="shared" si="618"/>
        <v>#N/A</v>
      </c>
      <c r="AU1182" s="20" t="e">
        <f>VLOOKUP($D1182,'DATA PENGUKURAN GARDU'!$A:$BS,44,0)</f>
        <v>#N/A</v>
      </c>
      <c r="AV1182" s="21" t="e">
        <f t="shared" si="619"/>
        <v>#N/A</v>
      </c>
      <c r="AW1182" s="20" t="e">
        <f>VLOOKUP($D1182,'DATA PENGUKURAN GARDU'!$A:$BS,46,0)</f>
        <v>#N/A</v>
      </c>
      <c r="AX1182" s="21" t="e">
        <f t="shared" si="620"/>
        <v>#N/A</v>
      </c>
      <c r="AY1182" s="20" t="e">
        <f>VLOOKUP($D1182,'DATA PENGUKURAN GARDU'!$A:$BS,46,0)</f>
        <v>#N/A</v>
      </c>
      <c r="AZ1182" s="20" t="e">
        <f>VLOOKUP($D1182,'DATA PENGUKURAN GARDU'!$A:$BS,53,0)</f>
        <v>#N/A</v>
      </c>
      <c r="BA1182" s="20" t="e">
        <f>VLOOKUP($D1182,'DATA PENGUKURAN GARDU'!$A:$BS,54,0)</f>
        <v>#N/A</v>
      </c>
      <c r="BB1182" s="17" t="e">
        <f>VLOOKUP($E1182,'DATA PENGUKURAN GARDU'!$A:$BS,42,0)</f>
        <v>#N/A</v>
      </c>
      <c r="BC1182" s="23" t="e">
        <f t="shared" si="621"/>
        <v>#N/A</v>
      </c>
      <c r="BD1182" s="17" t="e">
        <f>VLOOKUP($E1182,'DATA PENGUKURAN GARDU'!$A:$BS,44,0)</f>
        <v>#N/A</v>
      </c>
      <c r="BE1182" s="23" t="e">
        <f t="shared" si="622"/>
        <v>#N/A</v>
      </c>
      <c r="BF1182" s="17" t="e">
        <f>VLOOKUP($E1182,'DATA PENGUKURAN GARDU'!$A:$BS,46,0)</f>
        <v>#N/A</v>
      </c>
      <c r="BG1182" s="23" t="e">
        <f t="shared" si="623"/>
        <v>#N/A</v>
      </c>
      <c r="BH1182" s="17" t="e">
        <f>VLOOKUP($E1182,'DATA PENGUKURAN GARDU'!$A:$BS,46,0)</f>
        <v>#N/A</v>
      </c>
      <c r="BI1182" s="17" t="e">
        <f>VLOOKUP($E1182,'DATA PENGUKURAN GARDU'!$A:$BS,53,0)</f>
        <v>#N/A</v>
      </c>
      <c r="BJ1182" s="17" t="e">
        <f>VLOOKUP($E1182,'DATA PENGUKURAN GARDU'!$A:$BS,54,0)</f>
        <v>#N/A</v>
      </c>
      <c r="BK1182" s="20" t="e">
        <f t="shared" si="624"/>
        <v>#N/A</v>
      </c>
      <c r="BL1182" s="20" t="e">
        <f t="shared" si="625"/>
        <v>#N/A</v>
      </c>
      <c r="BM1182" s="20" t="e">
        <f t="shared" si="626"/>
        <v>#N/A</v>
      </c>
      <c r="BN1182" s="25" t="e">
        <f t="shared" si="627"/>
        <v>#N/A</v>
      </c>
      <c r="BO1182" s="26" t="str">
        <f t="shared" si="628"/>
        <v>0</v>
      </c>
      <c r="BP1182" s="21" t="e">
        <f t="shared" si="629"/>
        <v>#VALUE!</v>
      </c>
      <c r="BQ1182" s="20" t="e">
        <f t="shared" si="630"/>
        <v>#N/A</v>
      </c>
      <c r="BR1182" s="20" t="e">
        <v>#N/A</v>
      </c>
      <c r="BS1182" s="9" t="e">
        <v>#N/A</v>
      </c>
      <c r="BT1182" s="2" t="e">
        <f t="shared" si="631"/>
        <v>#VALUE!</v>
      </c>
      <c r="BU1182" s="2" t="e">
        <f t="shared" si="599"/>
        <v>#N/A</v>
      </c>
      <c r="BV1182" s="2" t="e">
        <f t="shared" si="600"/>
        <v>#N/A</v>
      </c>
    </row>
    <row r="1183" s="2" customFormat="1" ht="22.95" customHeight="1" spans="1:74">
      <c r="A1183" s="9" t="str">
        <f t="shared" si="601"/>
        <v>K-224Induk</v>
      </c>
      <c r="B1183" s="9" t="str">
        <f t="shared" si="602"/>
        <v>K-224jurusan 1</v>
      </c>
      <c r="C1183" s="9" t="str">
        <f t="shared" si="603"/>
        <v>K-224jurusan 2</v>
      </c>
      <c r="D1183" s="9" t="str">
        <f t="shared" si="604"/>
        <v>K-224jurusan 3</v>
      </c>
      <c r="E1183" s="9" t="str">
        <f t="shared" si="605"/>
        <v>K-224jurusan 4</v>
      </c>
      <c r="F1183" s="10" t="s">
        <v>131</v>
      </c>
      <c r="G1183" s="10" t="s">
        <v>132</v>
      </c>
      <c r="H1183" s="10" t="s">
        <v>1423</v>
      </c>
      <c r="I1183" s="10">
        <v>0.671123</v>
      </c>
      <c r="J1183" s="10">
        <v>124.269874</v>
      </c>
      <c r="K1183" s="10" t="s">
        <v>7465</v>
      </c>
      <c r="L1183" s="10" t="s">
        <v>7465</v>
      </c>
      <c r="M1183" s="10" t="s">
        <v>7465</v>
      </c>
      <c r="N1183" s="14">
        <f t="shared" si="606"/>
        <v>0</v>
      </c>
      <c r="O1183" s="15" t="e">
        <f t="shared" si="607"/>
        <v>#VALUE!</v>
      </c>
      <c r="P1183" s="15" t="e">
        <f t="shared" si="608"/>
        <v>#VALUE!</v>
      </c>
      <c r="Q1183" s="17" t="e">
        <f>VLOOKUP($A1183,'DATA PENGUKURAN GARDU'!$A:$BS,42,0)</f>
        <v>#N/A</v>
      </c>
      <c r="R1183" s="18" t="e">
        <f t="shared" si="609"/>
        <v>#N/A</v>
      </c>
      <c r="S1183" s="17" t="e">
        <f>VLOOKUP($A1183,'DATA PENGUKURAN GARDU'!$A:$BS,44,0)</f>
        <v>#N/A</v>
      </c>
      <c r="T1183" s="18" t="e">
        <f t="shared" si="610"/>
        <v>#N/A</v>
      </c>
      <c r="U1183" s="17" t="e">
        <f>VLOOKUP($A1183,'DATA PENGUKURAN GARDU'!$A:$BS,46,0)</f>
        <v>#N/A</v>
      </c>
      <c r="V1183" s="18" t="e">
        <f t="shared" si="611"/>
        <v>#N/A</v>
      </c>
      <c r="W1183" s="17" t="e">
        <f>VLOOKUP($A1183,'DATA PENGUKURAN GARDU'!$A:$BS,48,0)</f>
        <v>#N/A</v>
      </c>
      <c r="X1183" s="17" t="e">
        <f>VLOOKUP($A1183,'DATA PENGUKURAN GARDU'!$A:$BS,53,0)</f>
        <v>#N/A</v>
      </c>
      <c r="Y1183" s="17" t="e">
        <f>VLOOKUP($A1183,'DATA PENGUKURAN GARDU'!$A:$BS,54,0)</f>
        <v>#N/A</v>
      </c>
      <c r="Z1183" s="17" t="e">
        <f>VLOOKUP($A1183,'DATA PENGUKURAN GARDU'!$A:$BS,55,0)</f>
        <v>#N/A</v>
      </c>
      <c r="AA1183" s="20" t="e">
        <f>VLOOKUP($B1183,'DATA PENGUKURAN GARDU'!$A:$BS,42,0)</f>
        <v>#N/A</v>
      </c>
      <c r="AB1183" s="21" t="e">
        <f t="shared" si="612"/>
        <v>#N/A</v>
      </c>
      <c r="AC1183" s="20" t="e">
        <f>VLOOKUP($B1183,'DATA PENGUKURAN GARDU'!$A:$BS,44,0)</f>
        <v>#N/A</v>
      </c>
      <c r="AD1183" s="21" t="e">
        <f t="shared" si="613"/>
        <v>#N/A</v>
      </c>
      <c r="AE1183" s="20" t="e">
        <f>VLOOKUP($B1183,'DATA PENGUKURAN GARDU'!$A:$BS,46,0)</f>
        <v>#N/A</v>
      </c>
      <c r="AF1183" s="21" t="e">
        <f t="shared" si="614"/>
        <v>#N/A</v>
      </c>
      <c r="AG1183" s="20" t="e">
        <f>VLOOKUP($B1183,'DATA PENGUKURAN GARDU'!$A:$BS,46,0)</f>
        <v>#N/A</v>
      </c>
      <c r="AH1183" s="20" t="e">
        <f>VLOOKUP($B1183,'DATA PENGUKURAN GARDU'!$A:$BS,53,0)</f>
        <v>#N/A</v>
      </c>
      <c r="AI1183" s="20" t="e">
        <f>VLOOKUP($B1183,'DATA PENGUKURAN GARDU'!$A:$BS,54,0)</f>
        <v>#N/A</v>
      </c>
      <c r="AJ1183" s="17" t="e">
        <f>VLOOKUP($C1183,'DATA PENGUKURAN GARDU'!$A:$BS,42,0)</f>
        <v>#N/A</v>
      </c>
      <c r="AK1183" s="23" t="e">
        <f t="shared" si="615"/>
        <v>#N/A</v>
      </c>
      <c r="AL1183" s="17" t="e">
        <f>VLOOKUP($C1183,'DATA PENGUKURAN GARDU'!$A:$BS,44,0)</f>
        <v>#N/A</v>
      </c>
      <c r="AM1183" s="23" t="e">
        <f t="shared" si="616"/>
        <v>#N/A</v>
      </c>
      <c r="AN1183" s="17" t="e">
        <f>VLOOKUP($C1183,'DATA PENGUKURAN GARDU'!$A:$BS,46,0)</f>
        <v>#N/A</v>
      </c>
      <c r="AO1183" s="23" t="e">
        <f t="shared" si="617"/>
        <v>#N/A</v>
      </c>
      <c r="AP1183" s="17" t="e">
        <f>VLOOKUP($C1183,'DATA PENGUKURAN GARDU'!$A:$BS,46,0)</f>
        <v>#N/A</v>
      </c>
      <c r="AQ1183" s="17" t="e">
        <f>VLOOKUP($C1183,'DATA PENGUKURAN GARDU'!$A:$BS,53,0)</f>
        <v>#N/A</v>
      </c>
      <c r="AR1183" s="17" t="e">
        <f>VLOOKUP($C1183,'DATA PENGUKURAN GARDU'!$A:$BS,54,0)</f>
        <v>#N/A</v>
      </c>
      <c r="AS1183" s="20" t="e">
        <f>VLOOKUP($D1183,'DATA PENGUKURAN GARDU'!$A:$BS,42,0)</f>
        <v>#N/A</v>
      </c>
      <c r="AT1183" s="21" t="e">
        <f t="shared" si="618"/>
        <v>#N/A</v>
      </c>
      <c r="AU1183" s="20" t="e">
        <f>VLOOKUP($D1183,'DATA PENGUKURAN GARDU'!$A:$BS,44,0)</f>
        <v>#N/A</v>
      </c>
      <c r="AV1183" s="21" t="e">
        <f t="shared" si="619"/>
        <v>#N/A</v>
      </c>
      <c r="AW1183" s="20" t="e">
        <f>VLOOKUP($D1183,'DATA PENGUKURAN GARDU'!$A:$BS,46,0)</f>
        <v>#N/A</v>
      </c>
      <c r="AX1183" s="21" t="e">
        <f t="shared" si="620"/>
        <v>#N/A</v>
      </c>
      <c r="AY1183" s="20" t="e">
        <f>VLOOKUP($D1183,'DATA PENGUKURAN GARDU'!$A:$BS,46,0)</f>
        <v>#N/A</v>
      </c>
      <c r="AZ1183" s="20" t="e">
        <f>VLOOKUP($D1183,'DATA PENGUKURAN GARDU'!$A:$BS,53,0)</f>
        <v>#N/A</v>
      </c>
      <c r="BA1183" s="20" t="e">
        <f>VLOOKUP($D1183,'DATA PENGUKURAN GARDU'!$A:$BS,54,0)</f>
        <v>#N/A</v>
      </c>
      <c r="BB1183" s="17" t="e">
        <f>VLOOKUP($E1183,'DATA PENGUKURAN GARDU'!$A:$BS,42,0)</f>
        <v>#N/A</v>
      </c>
      <c r="BC1183" s="23" t="e">
        <f t="shared" si="621"/>
        <v>#N/A</v>
      </c>
      <c r="BD1183" s="17" t="e">
        <f>VLOOKUP($E1183,'DATA PENGUKURAN GARDU'!$A:$BS,44,0)</f>
        <v>#N/A</v>
      </c>
      <c r="BE1183" s="23" t="e">
        <f t="shared" si="622"/>
        <v>#N/A</v>
      </c>
      <c r="BF1183" s="17" t="e">
        <f>VLOOKUP($E1183,'DATA PENGUKURAN GARDU'!$A:$BS,46,0)</f>
        <v>#N/A</v>
      </c>
      <c r="BG1183" s="23" t="e">
        <f t="shared" si="623"/>
        <v>#N/A</v>
      </c>
      <c r="BH1183" s="17" t="e">
        <f>VLOOKUP($E1183,'DATA PENGUKURAN GARDU'!$A:$BS,46,0)</f>
        <v>#N/A</v>
      </c>
      <c r="BI1183" s="17" t="e">
        <f>VLOOKUP($E1183,'DATA PENGUKURAN GARDU'!$A:$BS,53,0)</f>
        <v>#N/A</v>
      </c>
      <c r="BJ1183" s="17" t="e">
        <f>VLOOKUP($E1183,'DATA PENGUKURAN GARDU'!$A:$BS,54,0)</f>
        <v>#N/A</v>
      </c>
      <c r="BK1183" s="20" t="e">
        <f t="shared" si="624"/>
        <v>#N/A</v>
      </c>
      <c r="BL1183" s="20" t="e">
        <f t="shared" si="625"/>
        <v>#N/A</v>
      </c>
      <c r="BM1183" s="20" t="e">
        <f t="shared" si="626"/>
        <v>#N/A</v>
      </c>
      <c r="BN1183" s="25" t="e">
        <f t="shared" si="627"/>
        <v>#N/A</v>
      </c>
      <c r="BO1183" s="26" t="str">
        <f t="shared" si="628"/>
        <v>0</v>
      </c>
      <c r="BP1183" s="21" t="e">
        <f t="shared" si="629"/>
        <v>#VALUE!</v>
      </c>
      <c r="BQ1183" s="20" t="e">
        <f t="shared" si="630"/>
        <v>#N/A</v>
      </c>
      <c r="BR1183" s="20" t="e">
        <v>#N/A</v>
      </c>
      <c r="BS1183" s="9" t="e">
        <v>#N/A</v>
      </c>
      <c r="BT1183" s="2" t="e">
        <f t="shared" si="631"/>
        <v>#VALUE!</v>
      </c>
      <c r="BU1183" s="2" t="e">
        <f t="shared" si="599"/>
        <v>#N/A</v>
      </c>
      <c r="BV1183" s="2" t="e">
        <f t="shared" si="600"/>
        <v>#N/A</v>
      </c>
    </row>
    <row r="1184" s="2" customFormat="1" ht="22.95" customHeight="1" spans="1:74">
      <c r="A1184" s="9" t="str">
        <f t="shared" si="601"/>
        <v>K-225Induk</v>
      </c>
      <c r="B1184" s="9" t="str">
        <f t="shared" si="602"/>
        <v>K-225jurusan 1</v>
      </c>
      <c r="C1184" s="9" t="str">
        <f t="shared" si="603"/>
        <v>K-225jurusan 2</v>
      </c>
      <c r="D1184" s="9" t="str">
        <f t="shared" si="604"/>
        <v>K-225jurusan 3</v>
      </c>
      <c r="E1184" s="9" t="str">
        <f t="shared" si="605"/>
        <v>K-225jurusan 4</v>
      </c>
      <c r="F1184" s="10" t="s">
        <v>131</v>
      </c>
      <c r="G1184" s="10" t="s">
        <v>132</v>
      </c>
      <c r="H1184" s="10" t="s">
        <v>1424</v>
      </c>
      <c r="I1184" s="10">
        <v>0.65856</v>
      </c>
      <c r="J1184" s="10">
        <v>124.25509</v>
      </c>
      <c r="K1184" s="10" t="s">
        <v>7465</v>
      </c>
      <c r="L1184" s="10" t="s">
        <v>7465</v>
      </c>
      <c r="M1184" s="10" t="s">
        <v>7465</v>
      </c>
      <c r="N1184" s="14">
        <f t="shared" si="606"/>
        <v>0</v>
      </c>
      <c r="O1184" s="15" t="e">
        <f t="shared" si="607"/>
        <v>#VALUE!</v>
      </c>
      <c r="P1184" s="15" t="e">
        <f t="shared" si="608"/>
        <v>#VALUE!</v>
      </c>
      <c r="Q1184" s="17" t="e">
        <f>VLOOKUP($A1184,'DATA PENGUKURAN GARDU'!$A:$BS,42,0)</f>
        <v>#N/A</v>
      </c>
      <c r="R1184" s="18" t="e">
        <f t="shared" si="609"/>
        <v>#N/A</v>
      </c>
      <c r="S1184" s="17" t="e">
        <f>VLOOKUP($A1184,'DATA PENGUKURAN GARDU'!$A:$BS,44,0)</f>
        <v>#N/A</v>
      </c>
      <c r="T1184" s="18" t="e">
        <f t="shared" si="610"/>
        <v>#N/A</v>
      </c>
      <c r="U1184" s="17" t="e">
        <f>VLOOKUP($A1184,'DATA PENGUKURAN GARDU'!$A:$BS,46,0)</f>
        <v>#N/A</v>
      </c>
      <c r="V1184" s="18" t="e">
        <f t="shared" si="611"/>
        <v>#N/A</v>
      </c>
      <c r="W1184" s="17" t="e">
        <f>VLOOKUP($A1184,'DATA PENGUKURAN GARDU'!$A:$BS,48,0)</f>
        <v>#N/A</v>
      </c>
      <c r="X1184" s="17" t="e">
        <f>VLOOKUP($A1184,'DATA PENGUKURAN GARDU'!$A:$BS,53,0)</f>
        <v>#N/A</v>
      </c>
      <c r="Y1184" s="17" t="e">
        <f>VLOOKUP($A1184,'DATA PENGUKURAN GARDU'!$A:$BS,54,0)</f>
        <v>#N/A</v>
      </c>
      <c r="Z1184" s="17" t="e">
        <f>VLOOKUP($A1184,'DATA PENGUKURAN GARDU'!$A:$BS,55,0)</f>
        <v>#N/A</v>
      </c>
      <c r="AA1184" s="20" t="e">
        <f>VLOOKUP($B1184,'DATA PENGUKURAN GARDU'!$A:$BS,42,0)</f>
        <v>#N/A</v>
      </c>
      <c r="AB1184" s="21" t="e">
        <f t="shared" si="612"/>
        <v>#N/A</v>
      </c>
      <c r="AC1184" s="20" t="e">
        <f>VLOOKUP($B1184,'DATA PENGUKURAN GARDU'!$A:$BS,44,0)</f>
        <v>#N/A</v>
      </c>
      <c r="AD1184" s="21" t="e">
        <f t="shared" si="613"/>
        <v>#N/A</v>
      </c>
      <c r="AE1184" s="20" t="e">
        <f>VLOOKUP($B1184,'DATA PENGUKURAN GARDU'!$A:$BS,46,0)</f>
        <v>#N/A</v>
      </c>
      <c r="AF1184" s="21" t="e">
        <f t="shared" si="614"/>
        <v>#N/A</v>
      </c>
      <c r="AG1184" s="20" t="e">
        <f>VLOOKUP($B1184,'DATA PENGUKURAN GARDU'!$A:$BS,46,0)</f>
        <v>#N/A</v>
      </c>
      <c r="AH1184" s="20" t="e">
        <f>VLOOKUP($B1184,'DATA PENGUKURAN GARDU'!$A:$BS,53,0)</f>
        <v>#N/A</v>
      </c>
      <c r="AI1184" s="20" t="e">
        <f>VLOOKUP($B1184,'DATA PENGUKURAN GARDU'!$A:$BS,54,0)</f>
        <v>#N/A</v>
      </c>
      <c r="AJ1184" s="17" t="e">
        <f>VLOOKUP($C1184,'DATA PENGUKURAN GARDU'!$A:$BS,42,0)</f>
        <v>#N/A</v>
      </c>
      <c r="AK1184" s="23" t="e">
        <f t="shared" si="615"/>
        <v>#N/A</v>
      </c>
      <c r="AL1184" s="17" t="e">
        <f>VLOOKUP($C1184,'DATA PENGUKURAN GARDU'!$A:$BS,44,0)</f>
        <v>#N/A</v>
      </c>
      <c r="AM1184" s="23" t="e">
        <f t="shared" si="616"/>
        <v>#N/A</v>
      </c>
      <c r="AN1184" s="17" t="e">
        <f>VLOOKUP($C1184,'DATA PENGUKURAN GARDU'!$A:$BS,46,0)</f>
        <v>#N/A</v>
      </c>
      <c r="AO1184" s="23" t="e">
        <f t="shared" si="617"/>
        <v>#N/A</v>
      </c>
      <c r="AP1184" s="17" t="e">
        <f>VLOOKUP($C1184,'DATA PENGUKURAN GARDU'!$A:$BS,46,0)</f>
        <v>#N/A</v>
      </c>
      <c r="AQ1184" s="17" t="e">
        <f>VLOOKUP($C1184,'DATA PENGUKURAN GARDU'!$A:$BS,53,0)</f>
        <v>#N/A</v>
      </c>
      <c r="AR1184" s="17" t="e">
        <f>VLOOKUP($C1184,'DATA PENGUKURAN GARDU'!$A:$BS,54,0)</f>
        <v>#N/A</v>
      </c>
      <c r="AS1184" s="20" t="e">
        <f>VLOOKUP($D1184,'DATA PENGUKURAN GARDU'!$A:$BS,42,0)</f>
        <v>#N/A</v>
      </c>
      <c r="AT1184" s="21" t="e">
        <f t="shared" si="618"/>
        <v>#N/A</v>
      </c>
      <c r="AU1184" s="20" t="e">
        <f>VLOOKUP($D1184,'DATA PENGUKURAN GARDU'!$A:$BS,44,0)</f>
        <v>#N/A</v>
      </c>
      <c r="AV1184" s="21" t="e">
        <f t="shared" si="619"/>
        <v>#N/A</v>
      </c>
      <c r="AW1184" s="20" t="e">
        <f>VLOOKUP($D1184,'DATA PENGUKURAN GARDU'!$A:$BS,46,0)</f>
        <v>#N/A</v>
      </c>
      <c r="AX1184" s="21" t="e">
        <f t="shared" si="620"/>
        <v>#N/A</v>
      </c>
      <c r="AY1184" s="20" t="e">
        <f>VLOOKUP($D1184,'DATA PENGUKURAN GARDU'!$A:$BS,46,0)</f>
        <v>#N/A</v>
      </c>
      <c r="AZ1184" s="20" t="e">
        <f>VLOOKUP($D1184,'DATA PENGUKURAN GARDU'!$A:$BS,53,0)</f>
        <v>#N/A</v>
      </c>
      <c r="BA1184" s="20" t="e">
        <f>VLOOKUP($D1184,'DATA PENGUKURAN GARDU'!$A:$BS,54,0)</f>
        <v>#N/A</v>
      </c>
      <c r="BB1184" s="17" t="e">
        <f>VLOOKUP($E1184,'DATA PENGUKURAN GARDU'!$A:$BS,42,0)</f>
        <v>#N/A</v>
      </c>
      <c r="BC1184" s="23" t="e">
        <f t="shared" si="621"/>
        <v>#N/A</v>
      </c>
      <c r="BD1184" s="17" t="e">
        <f>VLOOKUP($E1184,'DATA PENGUKURAN GARDU'!$A:$BS,44,0)</f>
        <v>#N/A</v>
      </c>
      <c r="BE1184" s="23" t="e">
        <f t="shared" si="622"/>
        <v>#N/A</v>
      </c>
      <c r="BF1184" s="17" t="e">
        <f>VLOOKUP($E1184,'DATA PENGUKURAN GARDU'!$A:$BS,46,0)</f>
        <v>#N/A</v>
      </c>
      <c r="BG1184" s="23" t="e">
        <f t="shared" si="623"/>
        <v>#N/A</v>
      </c>
      <c r="BH1184" s="17" t="e">
        <f>VLOOKUP($E1184,'DATA PENGUKURAN GARDU'!$A:$BS,46,0)</f>
        <v>#N/A</v>
      </c>
      <c r="BI1184" s="17" t="e">
        <f>VLOOKUP($E1184,'DATA PENGUKURAN GARDU'!$A:$BS,53,0)</f>
        <v>#N/A</v>
      </c>
      <c r="BJ1184" s="17" t="e">
        <f>VLOOKUP($E1184,'DATA PENGUKURAN GARDU'!$A:$BS,54,0)</f>
        <v>#N/A</v>
      </c>
      <c r="BK1184" s="20" t="e">
        <f t="shared" si="624"/>
        <v>#N/A</v>
      </c>
      <c r="BL1184" s="20" t="e">
        <f t="shared" si="625"/>
        <v>#N/A</v>
      </c>
      <c r="BM1184" s="20" t="e">
        <f t="shared" si="626"/>
        <v>#N/A</v>
      </c>
      <c r="BN1184" s="25" t="e">
        <f t="shared" si="627"/>
        <v>#N/A</v>
      </c>
      <c r="BO1184" s="26" t="str">
        <f t="shared" si="628"/>
        <v>0</v>
      </c>
      <c r="BP1184" s="21" t="e">
        <f t="shared" si="629"/>
        <v>#VALUE!</v>
      </c>
      <c r="BQ1184" s="20" t="e">
        <f t="shared" si="630"/>
        <v>#N/A</v>
      </c>
      <c r="BR1184" s="20" t="e">
        <v>#N/A</v>
      </c>
      <c r="BS1184" s="9" t="e">
        <v>#N/A</v>
      </c>
      <c r="BT1184" s="2" t="e">
        <f t="shared" si="631"/>
        <v>#VALUE!</v>
      </c>
      <c r="BU1184" s="2" t="e">
        <f t="shared" si="599"/>
        <v>#N/A</v>
      </c>
      <c r="BV1184" s="2" t="e">
        <f t="shared" si="600"/>
        <v>#N/A</v>
      </c>
    </row>
    <row r="1185" s="2" customFormat="1" ht="22.95" customHeight="1" spans="1:74">
      <c r="A1185" s="9" t="str">
        <f t="shared" si="601"/>
        <v>K-277.1Induk</v>
      </c>
      <c r="B1185" s="9" t="str">
        <f t="shared" si="602"/>
        <v>K-277.1jurusan 1</v>
      </c>
      <c r="C1185" s="9" t="str">
        <f t="shared" si="603"/>
        <v>K-277.1jurusan 2</v>
      </c>
      <c r="D1185" s="9" t="str">
        <f t="shared" si="604"/>
        <v>K-277.1jurusan 3</v>
      </c>
      <c r="E1185" s="9" t="str">
        <f t="shared" si="605"/>
        <v>K-277.1jurusan 4</v>
      </c>
      <c r="F1185" s="10" t="s">
        <v>131</v>
      </c>
      <c r="G1185" s="10" t="s">
        <v>132</v>
      </c>
      <c r="H1185" s="10" t="s">
        <v>1425</v>
      </c>
      <c r="I1185" s="10">
        <v>0.616481</v>
      </c>
      <c r="J1185" s="10">
        <v>124.259279</v>
      </c>
      <c r="K1185" s="10" t="s">
        <v>7465</v>
      </c>
      <c r="L1185" s="10" t="s">
        <v>7465</v>
      </c>
      <c r="M1185" s="10" t="s">
        <v>7465</v>
      </c>
      <c r="N1185" s="14">
        <f t="shared" si="606"/>
        <v>0</v>
      </c>
      <c r="O1185" s="15" t="e">
        <f t="shared" si="607"/>
        <v>#VALUE!</v>
      </c>
      <c r="P1185" s="15" t="e">
        <f t="shared" si="608"/>
        <v>#VALUE!</v>
      </c>
      <c r="Q1185" s="17" t="e">
        <f>VLOOKUP($A1185,'DATA PENGUKURAN GARDU'!$A:$BS,42,0)</f>
        <v>#N/A</v>
      </c>
      <c r="R1185" s="18" t="e">
        <f t="shared" si="609"/>
        <v>#N/A</v>
      </c>
      <c r="S1185" s="17" t="e">
        <f>VLOOKUP($A1185,'DATA PENGUKURAN GARDU'!$A:$BS,44,0)</f>
        <v>#N/A</v>
      </c>
      <c r="T1185" s="18" t="e">
        <f t="shared" si="610"/>
        <v>#N/A</v>
      </c>
      <c r="U1185" s="17" t="e">
        <f>VLOOKUP($A1185,'DATA PENGUKURAN GARDU'!$A:$BS,46,0)</f>
        <v>#N/A</v>
      </c>
      <c r="V1185" s="18" t="e">
        <f t="shared" si="611"/>
        <v>#N/A</v>
      </c>
      <c r="W1185" s="17" t="e">
        <f>VLOOKUP($A1185,'DATA PENGUKURAN GARDU'!$A:$BS,48,0)</f>
        <v>#N/A</v>
      </c>
      <c r="X1185" s="17" t="e">
        <f>VLOOKUP($A1185,'DATA PENGUKURAN GARDU'!$A:$BS,53,0)</f>
        <v>#N/A</v>
      </c>
      <c r="Y1185" s="17" t="e">
        <f>VLOOKUP($A1185,'DATA PENGUKURAN GARDU'!$A:$BS,54,0)</f>
        <v>#N/A</v>
      </c>
      <c r="Z1185" s="17" t="e">
        <f>VLOOKUP($A1185,'DATA PENGUKURAN GARDU'!$A:$BS,55,0)</f>
        <v>#N/A</v>
      </c>
      <c r="AA1185" s="20" t="e">
        <f>VLOOKUP($B1185,'DATA PENGUKURAN GARDU'!$A:$BS,42,0)</f>
        <v>#N/A</v>
      </c>
      <c r="AB1185" s="21" t="e">
        <f t="shared" si="612"/>
        <v>#N/A</v>
      </c>
      <c r="AC1185" s="20" t="e">
        <f>VLOOKUP($B1185,'DATA PENGUKURAN GARDU'!$A:$BS,44,0)</f>
        <v>#N/A</v>
      </c>
      <c r="AD1185" s="21" t="e">
        <f t="shared" si="613"/>
        <v>#N/A</v>
      </c>
      <c r="AE1185" s="20" t="e">
        <f>VLOOKUP($B1185,'DATA PENGUKURAN GARDU'!$A:$BS,46,0)</f>
        <v>#N/A</v>
      </c>
      <c r="AF1185" s="21" t="e">
        <f t="shared" si="614"/>
        <v>#N/A</v>
      </c>
      <c r="AG1185" s="20" t="e">
        <f>VLOOKUP($B1185,'DATA PENGUKURAN GARDU'!$A:$BS,46,0)</f>
        <v>#N/A</v>
      </c>
      <c r="AH1185" s="20" t="e">
        <f>VLOOKUP($B1185,'DATA PENGUKURAN GARDU'!$A:$BS,53,0)</f>
        <v>#N/A</v>
      </c>
      <c r="AI1185" s="20" t="e">
        <f>VLOOKUP($B1185,'DATA PENGUKURAN GARDU'!$A:$BS,54,0)</f>
        <v>#N/A</v>
      </c>
      <c r="AJ1185" s="17" t="e">
        <f>VLOOKUP($C1185,'DATA PENGUKURAN GARDU'!$A:$BS,42,0)</f>
        <v>#N/A</v>
      </c>
      <c r="AK1185" s="23" t="e">
        <f t="shared" si="615"/>
        <v>#N/A</v>
      </c>
      <c r="AL1185" s="17" t="e">
        <f>VLOOKUP($C1185,'DATA PENGUKURAN GARDU'!$A:$BS,44,0)</f>
        <v>#N/A</v>
      </c>
      <c r="AM1185" s="23" t="e">
        <f t="shared" si="616"/>
        <v>#N/A</v>
      </c>
      <c r="AN1185" s="17" t="e">
        <f>VLOOKUP($C1185,'DATA PENGUKURAN GARDU'!$A:$BS,46,0)</f>
        <v>#N/A</v>
      </c>
      <c r="AO1185" s="23" t="e">
        <f t="shared" si="617"/>
        <v>#N/A</v>
      </c>
      <c r="AP1185" s="17" t="e">
        <f>VLOOKUP($C1185,'DATA PENGUKURAN GARDU'!$A:$BS,46,0)</f>
        <v>#N/A</v>
      </c>
      <c r="AQ1185" s="17" t="e">
        <f>VLOOKUP($C1185,'DATA PENGUKURAN GARDU'!$A:$BS,53,0)</f>
        <v>#N/A</v>
      </c>
      <c r="AR1185" s="17" t="e">
        <f>VLOOKUP($C1185,'DATA PENGUKURAN GARDU'!$A:$BS,54,0)</f>
        <v>#N/A</v>
      </c>
      <c r="AS1185" s="20" t="e">
        <f>VLOOKUP($D1185,'DATA PENGUKURAN GARDU'!$A:$BS,42,0)</f>
        <v>#N/A</v>
      </c>
      <c r="AT1185" s="21" t="e">
        <f t="shared" si="618"/>
        <v>#N/A</v>
      </c>
      <c r="AU1185" s="20" t="e">
        <f>VLOOKUP($D1185,'DATA PENGUKURAN GARDU'!$A:$BS,44,0)</f>
        <v>#N/A</v>
      </c>
      <c r="AV1185" s="21" t="e">
        <f t="shared" si="619"/>
        <v>#N/A</v>
      </c>
      <c r="AW1185" s="20" t="e">
        <f>VLOOKUP($D1185,'DATA PENGUKURAN GARDU'!$A:$BS,46,0)</f>
        <v>#N/A</v>
      </c>
      <c r="AX1185" s="21" t="e">
        <f t="shared" si="620"/>
        <v>#N/A</v>
      </c>
      <c r="AY1185" s="20" t="e">
        <f>VLOOKUP($D1185,'DATA PENGUKURAN GARDU'!$A:$BS,46,0)</f>
        <v>#N/A</v>
      </c>
      <c r="AZ1185" s="20" t="e">
        <f>VLOOKUP($D1185,'DATA PENGUKURAN GARDU'!$A:$BS,53,0)</f>
        <v>#N/A</v>
      </c>
      <c r="BA1185" s="20" t="e">
        <f>VLOOKUP($D1185,'DATA PENGUKURAN GARDU'!$A:$BS,54,0)</f>
        <v>#N/A</v>
      </c>
      <c r="BB1185" s="17" t="e">
        <f>VLOOKUP($E1185,'DATA PENGUKURAN GARDU'!$A:$BS,42,0)</f>
        <v>#N/A</v>
      </c>
      <c r="BC1185" s="23" t="e">
        <f t="shared" si="621"/>
        <v>#N/A</v>
      </c>
      <c r="BD1185" s="17" t="e">
        <f>VLOOKUP($E1185,'DATA PENGUKURAN GARDU'!$A:$BS,44,0)</f>
        <v>#N/A</v>
      </c>
      <c r="BE1185" s="23" t="e">
        <f t="shared" si="622"/>
        <v>#N/A</v>
      </c>
      <c r="BF1185" s="17" t="e">
        <f>VLOOKUP($E1185,'DATA PENGUKURAN GARDU'!$A:$BS,46,0)</f>
        <v>#N/A</v>
      </c>
      <c r="BG1185" s="23" t="e">
        <f t="shared" si="623"/>
        <v>#N/A</v>
      </c>
      <c r="BH1185" s="17" t="e">
        <f>VLOOKUP($E1185,'DATA PENGUKURAN GARDU'!$A:$BS,46,0)</f>
        <v>#N/A</v>
      </c>
      <c r="BI1185" s="17" t="e">
        <f>VLOOKUP($E1185,'DATA PENGUKURAN GARDU'!$A:$BS,53,0)</f>
        <v>#N/A</v>
      </c>
      <c r="BJ1185" s="17" t="e">
        <f>VLOOKUP($E1185,'DATA PENGUKURAN GARDU'!$A:$BS,54,0)</f>
        <v>#N/A</v>
      </c>
      <c r="BK1185" s="20" t="e">
        <f t="shared" si="624"/>
        <v>#N/A</v>
      </c>
      <c r="BL1185" s="20" t="e">
        <f t="shared" si="625"/>
        <v>#N/A</v>
      </c>
      <c r="BM1185" s="20" t="e">
        <f t="shared" si="626"/>
        <v>#N/A</v>
      </c>
      <c r="BN1185" s="25" t="e">
        <f t="shared" si="627"/>
        <v>#N/A</v>
      </c>
      <c r="BO1185" s="26" t="str">
        <f t="shared" si="628"/>
        <v>0</v>
      </c>
      <c r="BP1185" s="21" t="e">
        <f t="shared" si="629"/>
        <v>#VALUE!</v>
      </c>
      <c r="BQ1185" s="20" t="e">
        <f t="shared" si="630"/>
        <v>#N/A</v>
      </c>
      <c r="BR1185" s="20" t="e">
        <v>#N/A</v>
      </c>
      <c r="BS1185" s="9" t="e">
        <v>#N/A</v>
      </c>
      <c r="BT1185" s="2" t="e">
        <f t="shared" si="631"/>
        <v>#VALUE!</v>
      </c>
      <c r="BU1185" s="2" t="e">
        <f t="shared" si="599"/>
        <v>#N/A</v>
      </c>
      <c r="BV1185" s="2" t="e">
        <f t="shared" si="600"/>
        <v>#N/A</v>
      </c>
    </row>
    <row r="1186" s="2" customFormat="1" ht="22.95" customHeight="1" spans="1:74">
      <c r="A1186" s="9" t="str">
        <f t="shared" si="601"/>
        <v>K-280.1Induk</v>
      </c>
      <c r="B1186" s="9" t="str">
        <f t="shared" si="602"/>
        <v>K-280.1jurusan 1</v>
      </c>
      <c r="C1186" s="9" t="str">
        <f t="shared" si="603"/>
        <v>K-280.1jurusan 2</v>
      </c>
      <c r="D1186" s="9" t="str">
        <f t="shared" si="604"/>
        <v>K-280.1jurusan 3</v>
      </c>
      <c r="E1186" s="9" t="str">
        <f t="shared" si="605"/>
        <v>K-280.1jurusan 4</v>
      </c>
      <c r="F1186" s="10" t="s">
        <v>131</v>
      </c>
      <c r="G1186" s="10" t="s">
        <v>132</v>
      </c>
      <c r="H1186" s="10" t="s">
        <v>1426</v>
      </c>
      <c r="I1186" s="10">
        <v>0.58024</v>
      </c>
      <c r="J1186" s="10">
        <v>124.258258</v>
      </c>
      <c r="K1186" s="10" t="s">
        <v>7465</v>
      </c>
      <c r="L1186" s="10" t="s">
        <v>7465</v>
      </c>
      <c r="M1186" s="10" t="s">
        <v>7465</v>
      </c>
      <c r="N1186" s="14">
        <f t="shared" si="606"/>
        <v>0</v>
      </c>
      <c r="O1186" s="15" t="e">
        <f t="shared" si="607"/>
        <v>#VALUE!</v>
      </c>
      <c r="P1186" s="15" t="e">
        <f t="shared" si="608"/>
        <v>#VALUE!</v>
      </c>
      <c r="Q1186" s="17" t="e">
        <f>VLOOKUP($A1186,'DATA PENGUKURAN GARDU'!$A:$BS,42,0)</f>
        <v>#N/A</v>
      </c>
      <c r="R1186" s="18" t="e">
        <f t="shared" si="609"/>
        <v>#N/A</v>
      </c>
      <c r="S1186" s="17" t="e">
        <f>VLOOKUP($A1186,'DATA PENGUKURAN GARDU'!$A:$BS,44,0)</f>
        <v>#N/A</v>
      </c>
      <c r="T1186" s="18" t="e">
        <f t="shared" si="610"/>
        <v>#N/A</v>
      </c>
      <c r="U1186" s="17" t="e">
        <f>VLOOKUP($A1186,'DATA PENGUKURAN GARDU'!$A:$BS,46,0)</f>
        <v>#N/A</v>
      </c>
      <c r="V1186" s="18" t="e">
        <f t="shared" si="611"/>
        <v>#N/A</v>
      </c>
      <c r="W1186" s="17" t="e">
        <f>VLOOKUP($A1186,'DATA PENGUKURAN GARDU'!$A:$BS,48,0)</f>
        <v>#N/A</v>
      </c>
      <c r="X1186" s="17" t="e">
        <f>VLOOKUP($A1186,'DATA PENGUKURAN GARDU'!$A:$BS,53,0)</f>
        <v>#N/A</v>
      </c>
      <c r="Y1186" s="17" t="e">
        <f>VLOOKUP($A1186,'DATA PENGUKURAN GARDU'!$A:$BS,54,0)</f>
        <v>#N/A</v>
      </c>
      <c r="Z1186" s="17" t="e">
        <f>VLOOKUP($A1186,'DATA PENGUKURAN GARDU'!$A:$BS,55,0)</f>
        <v>#N/A</v>
      </c>
      <c r="AA1186" s="20" t="e">
        <f>VLOOKUP($B1186,'DATA PENGUKURAN GARDU'!$A:$BS,42,0)</f>
        <v>#N/A</v>
      </c>
      <c r="AB1186" s="21" t="e">
        <f t="shared" si="612"/>
        <v>#N/A</v>
      </c>
      <c r="AC1186" s="20" t="e">
        <f>VLOOKUP($B1186,'DATA PENGUKURAN GARDU'!$A:$BS,44,0)</f>
        <v>#N/A</v>
      </c>
      <c r="AD1186" s="21" t="e">
        <f t="shared" si="613"/>
        <v>#N/A</v>
      </c>
      <c r="AE1186" s="20" t="e">
        <f>VLOOKUP($B1186,'DATA PENGUKURAN GARDU'!$A:$BS,46,0)</f>
        <v>#N/A</v>
      </c>
      <c r="AF1186" s="21" t="e">
        <f t="shared" si="614"/>
        <v>#N/A</v>
      </c>
      <c r="AG1186" s="20" t="e">
        <f>VLOOKUP($B1186,'DATA PENGUKURAN GARDU'!$A:$BS,46,0)</f>
        <v>#N/A</v>
      </c>
      <c r="AH1186" s="20" t="e">
        <f>VLOOKUP($B1186,'DATA PENGUKURAN GARDU'!$A:$BS,53,0)</f>
        <v>#N/A</v>
      </c>
      <c r="AI1186" s="20" t="e">
        <f>VLOOKUP($B1186,'DATA PENGUKURAN GARDU'!$A:$BS,54,0)</f>
        <v>#N/A</v>
      </c>
      <c r="AJ1186" s="17" t="e">
        <f>VLOOKUP($C1186,'DATA PENGUKURAN GARDU'!$A:$BS,42,0)</f>
        <v>#N/A</v>
      </c>
      <c r="AK1186" s="23" t="e">
        <f t="shared" si="615"/>
        <v>#N/A</v>
      </c>
      <c r="AL1186" s="17" t="e">
        <f>VLOOKUP($C1186,'DATA PENGUKURAN GARDU'!$A:$BS,44,0)</f>
        <v>#N/A</v>
      </c>
      <c r="AM1186" s="23" t="e">
        <f t="shared" si="616"/>
        <v>#N/A</v>
      </c>
      <c r="AN1186" s="17" t="e">
        <f>VLOOKUP($C1186,'DATA PENGUKURAN GARDU'!$A:$BS,46,0)</f>
        <v>#N/A</v>
      </c>
      <c r="AO1186" s="23" t="e">
        <f t="shared" si="617"/>
        <v>#N/A</v>
      </c>
      <c r="AP1186" s="17" t="e">
        <f>VLOOKUP($C1186,'DATA PENGUKURAN GARDU'!$A:$BS,46,0)</f>
        <v>#N/A</v>
      </c>
      <c r="AQ1186" s="17" t="e">
        <f>VLOOKUP($C1186,'DATA PENGUKURAN GARDU'!$A:$BS,53,0)</f>
        <v>#N/A</v>
      </c>
      <c r="AR1186" s="17" t="e">
        <f>VLOOKUP($C1186,'DATA PENGUKURAN GARDU'!$A:$BS,54,0)</f>
        <v>#N/A</v>
      </c>
      <c r="AS1186" s="20" t="e">
        <f>VLOOKUP($D1186,'DATA PENGUKURAN GARDU'!$A:$BS,42,0)</f>
        <v>#N/A</v>
      </c>
      <c r="AT1186" s="21" t="e">
        <f t="shared" si="618"/>
        <v>#N/A</v>
      </c>
      <c r="AU1186" s="20" t="e">
        <f>VLOOKUP($D1186,'DATA PENGUKURAN GARDU'!$A:$BS,44,0)</f>
        <v>#N/A</v>
      </c>
      <c r="AV1186" s="21" t="e">
        <f t="shared" si="619"/>
        <v>#N/A</v>
      </c>
      <c r="AW1186" s="20" t="e">
        <f>VLOOKUP($D1186,'DATA PENGUKURAN GARDU'!$A:$BS,46,0)</f>
        <v>#N/A</v>
      </c>
      <c r="AX1186" s="21" t="e">
        <f t="shared" si="620"/>
        <v>#N/A</v>
      </c>
      <c r="AY1186" s="20" t="e">
        <f>VLOOKUP($D1186,'DATA PENGUKURAN GARDU'!$A:$BS,46,0)</f>
        <v>#N/A</v>
      </c>
      <c r="AZ1186" s="20" t="e">
        <f>VLOOKUP($D1186,'DATA PENGUKURAN GARDU'!$A:$BS,53,0)</f>
        <v>#N/A</v>
      </c>
      <c r="BA1186" s="20" t="e">
        <f>VLOOKUP($D1186,'DATA PENGUKURAN GARDU'!$A:$BS,54,0)</f>
        <v>#N/A</v>
      </c>
      <c r="BB1186" s="17" t="e">
        <f>VLOOKUP($E1186,'DATA PENGUKURAN GARDU'!$A:$BS,42,0)</f>
        <v>#N/A</v>
      </c>
      <c r="BC1186" s="23" t="e">
        <f t="shared" si="621"/>
        <v>#N/A</v>
      </c>
      <c r="BD1186" s="17" t="e">
        <f>VLOOKUP($E1186,'DATA PENGUKURAN GARDU'!$A:$BS,44,0)</f>
        <v>#N/A</v>
      </c>
      <c r="BE1186" s="23" t="e">
        <f t="shared" si="622"/>
        <v>#N/A</v>
      </c>
      <c r="BF1186" s="17" t="e">
        <f>VLOOKUP($E1186,'DATA PENGUKURAN GARDU'!$A:$BS,46,0)</f>
        <v>#N/A</v>
      </c>
      <c r="BG1186" s="23" t="e">
        <f t="shared" si="623"/>
        <v>#N/A</v>
      </c>
      <c r="BH1186" s="17" t="e">
        <f>VLOOKUP($E1186,'DATA PENGUKURAN GARDU'!$A:$BS,46,0)</f>
        <v>#N/A</v>
      </c>
      <c r="BI1186" s="17" t="e">
        <f>VLOOKUP($E1186,'DATA PENGUKURAN GARDU'!$A:$BS,53,0)</f>
        <v>#N/A</v>
      </c>
      <c r="BJ1186" s="17" t="e">
        <f>VLOOKUP($E1186,'DATA PENGUKURAN GARDU'!$A:$BS,54,0)</f>
        <v>#N/A</v>
      </c>
      <c r="BK1186" s="20" t="e">
        <f t="shared" si="624"/>
        <v>#N/A</v>
      </c>
      <c r="BL1186" s="20" t="e">
        <f t="shared" si="625"/>
        <v>#N/A</v>
      </c>
      <c r="BM1186" s="20" t="e">
        <f t="shared" si="626"/>
        <v>#N/A</v>
      </c>
      <c r="BN1186" s="25" t="e">
        <f t="shared" si="627"/>
        <v>#N/A</v>
      </c>
      <c r="BO1186" s="26" t="str">
        <f t="shared" si="628"/>
        <v>0</v>
      </c>
      <c r="BP1186" s="21" t="e">
        <f t="shared" si="629"/>
        <v>#VALUE!</v>
      </c>
      <c r="BQ1186" s="20" t="e">
        <f t="shared" si="630"/>
        <v>#N/A</v>
      </c>
      <c r="BR1186" s="20" t="e">
        <v>#N/A</v>
      </c>
      <c r="BS1186" s="9" t="e">
        <v>#N/A</v>
      </c>
      <c r="BT1186" s="2" t="e">
        <f t="shared" si="631"/>
        <v>#VALUE!</v>
      </c>
      <c r="BU1186" s="2" t="e">
        <f t="shared" si="599"/>
        <v>#N/A</v>
      </c>
      <c r="BV1186" s="2" t="e">
        <f t="shared" si="600"/>
        <v>#N/A</v>
      </c>
    </row>
    <row r="1187" s="2" customFormat="1" ht="22.95" customHeight="1" spans="1:74">
      <c r="A1187" s="9" t="str">
        <f t="shared" si="601"/>
        <v>K-281Induk</v>
      </c>
      <c r="B1187" s="9" t="str">
        <f t="shared" si="602"/>
        <v>K-281jurusan 1</v>
      </c>
      <c r="C1187" s="9" t="str">
        <f t="shared" si="603"/>
        <v>K-281jurusan 2</v>
      </c>
      <c r="D1187" s="9" t="str">
        <f t="shared" si="604"/>
        <v>K-281jurusan 3</v>
      </c>
      <c r="E1187" s="9" t="str">
        <f t="shared" si="605"/>
        <v>K-281jurusan 4</v>
      </c>
      <c r="F1187" s="10" t="s">
        <v>131</v>
      </c>
      <c r="G1187" s="10" t="s">
        <v>132</v>
      </c>
      <c r="H1187" s="10" t="s">
        <v>1427</v>
      </c>
      <c r="I1187" s="10">
        <v>0.581883</v>
      </c>
      <c r="J1187" s="10">
        <v>124.268033</v>
      </c>
      <c r="K1187" s="10" t="s">
        <v>7465</v>
      </c>
      <c r="L1187" s="10" t="s">
        <v>7465</v>
      </c>
      <c r="M1187" s="10" t="s">
        <v>7465</v>
      </c>
      <c r="N1187" s="14">
        <f t="shared" si="606"/>
        <v>0</v>
      </c>
      <c r="O1187" s="15" t="e">
        <f t="shared" si="607"/>
        <v>#VALUE!</v>
      </c>
      <c r="P1187" s="15" t="e">
        <f t="shared" si="608"/>
        <v>#VALUE!</v>
      </c>
      <c r="Q1187" s="17" t="e">
        <f>VLOOKUP($A1187,'DATA PENGUKURAN GARDU'!$A:$BS,42,0)</f>
        <v>#N/A</v>
      </c>
      <c r="R1187" s="18" t="e">
        <f t="shared" si="609"/>
        <v>#N/A</v>
      </c>
      <c r="S1187" s="17" t="e">
        <f>VLOOKUP($A1187,'DATA PENGUKURAN GARDU'!$A:$BS,44,0)</f>
        <v>#N/A</v>
      </c>
      <c r="T1187" s="18" t="e">
        <f t="shared" si="610"/>
        <v>#N/A</v>
      </c>
      <c r="U1187" s="17" t="e">
        <f>VLOOKUP($A1187,'DATA PENGUKURAN GARDU'!$A:$BS,46,0)</f>
        <v>#N/A</v>
      </c>
      <c r="V1187" s="18" t="e">
        <f t="shared" si="611"/>
        <v>#N/A</v>
      </c>
      <c r="W1187" s="17" t="e">
        <f>VLOOKUP($A1187,'DATA PENGUKURAN GARDU'!$A:$BS,48,0)</f>
        <v>#N/A</v>
      </c>
      <c r="X1187" s="17" t="e">
        <f>VLOOKUP($A1187,'DATA PENGUKURAN GARDU'!$A:$BS,53,0)</f>
        <v>#N/A</v>
      </c>
      <c r="Y1187" s="17" t="e">
        <f>VLOOKUP($A1187,'DATA PENGUKURAN GARDU'!$A:$BS,54,0)</f>
        <v>#N/A</v>
      </c>
      <c r="Z1187" s="17" t="e">
        <f>VLOOKUP($A1187,'DATA PENGUKURAN GARDU'!$A:$BS,55,0)</f>
        <v>#N/A</v>
      </c>
      <c r="AA1187" s="20" t="e">
        <f>VLOOKUP($B1187,'DATA PENGUKURAN GARDU'!$A:$BS,42,0)</f>
        <v>#N/A</v>
      </c>
      <c r="AB1187" s="21" t="e">
        <f t="shared" si="612"/>
        <v>#N/A</v>
      </c>
      <c r="AC1187" s="20" t="e">
        <f>VLOOKUP($B1187,'DATA PENGUKURAN GARDU'!$A:$BS,44,0)</f>
        <v>#N/A</v>
      </c>
      <c r="AD1187" s="21" t="e">
        <f t="shared" si="613"/>
        <v>#N/A</v>
      </c>
      <c r="AE1187" s="20" t="e">
        <f>VLOOKUP($B1187,'DATA PENGUKURAN GARDU'!$A:$BS,46,0)</f>
        <v>#N/A</v>
      </c>
      <c r="AF1187" s="21" t="e">
        <f t="shared" si="614"/>
        <v>#N/A</v>
      </c>
      <c r="AG1187" s="20" t="e">
        <f>VLOOKUP($B1187,'DATA PENGUKURAN GARDU'!$A:$BS,46,0)</f>
        <v>#N/A</v>
      </c>
      <c r="AH1187" s="20" t="e">
        <f>VLOOKUP($B1187,'DATA PENGUKURAN GARDU'!$A:$BS,53,0)</f>
        <v>#N/A</v>
      </c>
      <c r="AI1187" s="20" t="e">
        <f>VLOOKUP($B1187,'DATA PENGUKURAN GARDU'!$A:$BS,54,0)</f>
        <v>#N/A</v>
      </c>
      <c r="AJ1187" s="17" t="e">
        <f>VLOOKUP($C1187,'DATA PENGUKURAN GARDU'!$A:$BS,42,0)</f>
        <v>#N/A</v>
      </c>
      <c r="AK1187" s="23" t="e">
        <f t="shared" si="615"/>
        <v>#N/A</v>
      </c>
      <c r="AL1187" s="17" t="e">
        <f>VLOOKUP($C1187,'DATA PENGUKURAN GARDU'!$A:$BS,44,0)</f>
        <v>#N/A</v>
      </c>
      <c r="AM1187" s="23" t="e">
        <f t="shared" si="616"/>
        <v>#N/A</v>
      </c>
      <c r="AN1187" s="17" t="e">
        <f>VLOOKUP($C1187,'DATA PENGUKURAN GARDU'!$A:$BS,46,0)</f>
        <v>#N/A</v>
      </c>
      <c r="AO1187" s="23" t="e">
        <f t="shared" si="617"/>
        <v>#N/A</v>
      </c>
      <c r="AP1187" s="17" t="e">
        <f>VLOOKUP($C1187,'DATA PENGUKURAN GARDU'!$A:$BS,46,0)</f>
        <v>#N/A</v>
      </c>
      <c r="AQ1187" s="17" t="e">
        <f>VLOOKUP($C1187,'DATA PENGUKURAN GARDU'!$A:$BS,53,0)</f>
        <v>#N/A</v>
      </c>
      <c r="AR1187" s="17" t="e">
        <f>VLOOKUP($C1187,'DATA PENGUKURAN GARDU'!$A:$BS,54,0)</f>
        <v>#N/A</v>
      </c>
      <c r="AS1187" s="20" t="e">
        <f>VLOOKUP($D1187,'DATA PENGUKURAN GARDU'!$A:$BS,42,0)</f>
        <v>#N/A</v>
      </c>
      <c r="AT1187" s="21" t="e">
        <f t="shared" si="618"/>
        <v>#N/A</v>
      </c>
      <c r="AU1187" s="20" t="e">
        <f>VLOOKUP($D1187,'DATA PENGUKURAN GARDU'!$A:$BS,44,0)</f>
        <v>#N/A</v>
      </c>
      <c r="AV1187" s="21" t="e">
        <f t="shared" si="619"/>
        <v>#N/A</v>
      </c>
      <c r="AW1187" s="20" t="e">
        <f>VLOOKUP($D1187,'DATA PENGUKURAN GARDU'!$A:$BS,46,0)</f>
        <v>#N/A</v>
      </c>
      <c r="AX1187" s="21" t="e">
        <f t="shared" si="620"/>
        <v>#N/A</v>
      </c>
      <c r="AY1187" s="20" t="e">
        <f>VLOOKUP($D1187,'DATA PENGUKURAN GARDU'!$A:$BS,46,0)</f>
        <v>#N/A</v>
      </c>
      <c r="AZ1187" s="20" t="e">
        <f>VLOOKUP($D1187,'DATA PENGUKURAN GARDU'!$A:$BS,53,0)</f>
        <v>#N/A</v>
      </c>
      <c r="BA1187" s="20" t="e">
        <f>VLOOKUP($D1187,'DATA PENGUKURAN GARDU'!$A:$BS,54,0)</f>
        <v>#N/A</v>
      </c>
      <c r="BB1187" s="17" t="e">
        <f>VLOOKUP($E1187,'DATA PENGUKURAN GARDU'!$A:$BS,42,0)</f>
        <v>#N/A</v>
      </c>
      <c r="BC1187" s="23" t="e">
        <f t="shared" si="621"/>
        <v>#N/A</v>
      </c>
      <c r="BD1187" s="17" t="e">
        <f>VLOOKUP($E1187,'DATA PENGUKURAN GARDU'!$A:$BS,44,0)</f>
        <v>#N/A</v>
      </c>
      <c r="BE1187" s="23" t="e">
        <f t="shared" si="622"/>
        <v>#N/A</v>
      </c>
      <c r="BF1187" s="17" t="e">
        <f>VLOOKUP($E1187,'DATA PENGUKURAN GARDU'!$A:$BS,46,0)</f>
        <v>#N/A</v>
      </c>
      <c r="BG1187" s="23" t="e">
        <f t="shared" si="623"/>
        <v>#N/A</v>
      </c>
      <c r="BH1187" s="17" t="e">
        <f>VLOOKUP($E1187,'DATA PENGUKURAN GARDU'!$A:$BS,46,0)</f>
        <v>#N/A</v>
      </c>
      <c r="BI1187" s="17" t="e">
        <f>VLOOKUP($E1187,'DATA PENGUKURAN GARDU'!$A:$BS,53,0)</f>
        <v>#N/A</v>
      </c>
      <c r="BJ1187" s="17" t="e">
        <f>VLOOKUP($E1187,'DATA PENGUKURAN GARDU'!$A:$BS,54,0)</f>
        <v>#N/A</v>
      </c>
      <c r="BK1187" s="20" t="e">
        <f t="shared" si="624"/>
        <v>#N/A</v>
      </c>
      <c r="BL1187" s="20" t="e">
        <f t="shared" si="625"/>
        <v>#N/A</v>
      </c>
      <c r="BM1187" s="20" t="e">
        <f t="shared" si="626"/>
        <v>#N/A</v>
      </c>
      <c r="BN1187" s="25" t="e">
        <f t="shared" si="627"/>
        <v>#N/A</v>
      </c>
      <c r="BO1187" s="26" t="str">
        <f t="shared" si="628"/>
        <v>0</v>
      </c>
      <c r="BP1187" s="21" t="e">
        <f t="shared" si="629"/>
        <v>#VALUE!</v>
      </c>
      <c r="BQ1187" s="20" t="e">
        <f t="shared" si="630"/>
        <v>#N/A</v>
      </c>
      <c r="BR1187" s="20" t="e">
        <v>#N/A</v>
      </c>
      <c r="BS1187" s="9" t="e">
        <v>#N/A</v>
      </c>
      <c r="BT1187" s="2" t="e">
        <f t="shared" si="631"/>
        <v>#VALUE!</v>
      </c>
      <c r="BU1187" s="2" t="e">
        <f t="shared" si="599"/>
        <v>#N/A</v>
      </c>
      <c r="BV1187" s="2" t="e">
        <f t="shared" si="600"/>
        <v>#N/A</v>
      </c>
    </row>
    <row r="1188" s="2" customFormat="1" ht="22.95" customHeight="1" spans="1:74">
      <c r="A1188" s="9" t="str">
        <f t="shared" si="601"/>
        <v>K-282Induk</v>
      </c>
      <c r="B1188" s="9" t="str">
        <f t="shared" si="602"/>
        <v>K-282jurusan 1</v>
      </c>
      <c r="C1188" s="9" t="str">
        <f t="shared" si="603"/>
        <v>K-282jurusan 2</v>
      </c>
      <c r="D1188" s="9" t="str">
        <f t="shared" si="604"/>
        <v>K-282jurusan 3</v>
      </c>
      <c r="E1188" s="9" t="str">
        <f t="shared" si="605"/>
        <v>K-282jurusan 4</v>
      </c>
      <c r="F1188" s="10" t="s">
        <v>131</v>
      </c>
      <c r="G1188" s="10" t="s">
        <v>132</v>
      </c>
      <c r="H1188" s="10" t="s">
        <v>1428</v>
      </c>
      <c r="I1188" s="10">
        <v>0.580516</v>
      </c>
      <c r="J1188" s="10">
        <v>124.270763</v>
      </c>
      <c r="K1188" s="10" t="s">
        <v>7465</v>
      </c>
      <c r="L1188" s="10" t="s">
        <v>7465</v>
      </c>
      <c r="M1188" s="10" t="s">
        <v>7465</v>
      </c>
      <c r="N1188" s="14">
        <f t="shared" si="606"/>
        <v>0</v>
      </c>
      <c r="O1188" s="15" t="e">
        <f t="shared" si="607"/>
        <v>#VALUE!</v>
      </c>
      <c r="P1188" s="15" t="e">
        <f t="shared" si="608"/>
        <v>#VALUE!</v>
      </c>
      <c r="Q1188" s="17" t="e">
        <f>VLOOKUP($A1188,'DATA PENGUKURAN GARDU'!$A:$BS,42,0)</f>
        <v>#N/A</v>
      </c>
      <c r="R1188" s="18" t="e">
        <f t="shared" si="609"/>
        <v>#N/A</v>
      </c>
      <c r="S1188" s="17" t="e">
        <f>VLOOKUP($A1188,'DATA PENGUKURAN GARDU'!$A:$BS,44,0)</f>
        <v>#N/A</v>
      </c>
      <c r="T1188" s="18" t="e">
        <f t="shared" si="610"/>
        <v>#N/A</v>
      </c>
      <c r="U1188" s="17" t="e">
        <f>VLOOKUP($A1188,'DATA PENGUKURAN GARDU'!$A:$BS,46,0)</f>
        <v>#N/A</v>
      </c>
      <c r="V1188" s="18" t="e">
        <f t="shared" si="611"/>
        <v>#N/A</v>
      </c>
      <c r="W1188" s="17" t="e">
        <f>VLOOKUP($A1188,'DATA PENGUKURAN GARDU'!$A:$BS,48,0)</f>
        <v>#N/A</v>
      </c>
      <c r="X1188" s="17" t="e">
        <f>VLOOKUP($A1188,'DATA PENGUKURAN GARDU'!$A:$BS,53,0)</f>
        <v>#N/A</v>
      </c>
      <c r="Y1188" s="17" t="e">
        <f>VLOOKUP($A1188,'DATA PENGUKURAN GARDU'!$A:$BS,54,0)</f>
        <v>#N/A</v>
      </c>
      <c r="Z1188" s="17" t="e">
        <f>VLOOKUP($A1188,'DATA PENGUKURAN GARDU'!$A:$BS,55,0)</f>
        <v>#N/A</v>
      </c>
      <c r="AA1188" s="20" t="e">
        <f>VLOOKUP($B1188,'DATA PENGUKURAN GARDU'!$A:$BS,42,0)</f>
        <v>#N/A</v>
      </c>
      <c r="AB1188" s="21" t="e">
        <f t="shared" si="612"/>
        <v>#N/A</v>
      </c>
      <c r="AC1188" s="20" t="e">
        <f>VLOOKUP($B1188,'DATA PENGUKURAN GARDU'!$A:$BS,44,0)</f>
        <v>#N/A</v>
      </c>
      <c r="AD1188" s="21" t="e">
        <f t="shared" si="613"/>
        <v>#N/A</v>
      </c>
      <c r="AE1188" s="20" t="e">
        <f>VLOOKUP($B1188,'DATA PENGUKURAN GARDU'!$A:$BS,46,0)</f>
        <v>#N/A</v>
      </c>
      <c r="AF1188" s="21" t="e">
        <f t="shared" si="614"/>
        <v>#N/A</v>
      </c>
      <c r="AG1188" s="20" t="e">
        <f>VLOOKUP($B1188,'DATA PENGUKURAN GARDU'!$A:$BS,46,0)</f>
        <v>#N/A</v>
      </c>
      <c r="AH1188" s="20" t="e">
        <f>VLOOKUP($B1188,'DATA PENGUKURAN GARDU'!$A:$BS,53,0)</f>
        <v>#N/A</v>
      </c>
      <c r="AI1188" s="20" t="e">
        <f>VLOOKUP($B1188,'DATA PENGUKURAN GARDU'!$A:$BS,54,0)</f>
        <v>#N/A</v>
      </c>
      <c r="AJ1188" s="17" t="e">
        <f>VLOOKUP($C1188,'DATA PENGUKURAN GARDU'!$A:$BS,42,0)</f>
        <v>#N/A</v>
      </c>
      <c r="AK1188" s="23" t="e">
        <f t="shared" si="615"/>
        <v>#N/A</v>
      </c>
      <c r="AL1188" s="17" t="e">
        <f>VLOOKUP($C1188,'DATA PENGUKURAN GARDU'!$A:$BS,44,0)</f>
        <v>#N/A</v>
      </c>
      <c r="AM1188" s="23" t="e">
        <f t="shared" si="616"/>
        <v>#N/A</v>
      </c>
      <c r="AN1188" s="17" t="e">
        <f>VLOOKUP($C1188,'DATA PENGUKURAN GARDU'!$A:$BS,46,0)</f>
        <v>#N/A</v>
      </c>
      <c r="AO1188" s="23" t="e">
        <f t="shared" si="617"/>
        <v>#N/A</v>
      </c>
      <c r="AP1188" s="17" t="e">
        <f>VLOOKUP($C1188,'DATA PENGUKURAN GARDU'!$A:$BS,46,0)</f>
        <v>#N/A</v>
      </c>
      <c r="AQ1188" s="17" t="e">
        <f>VLOOKUP($C1188,'DATA PENGUKURAN GARDU'!$A:$BS,53,0)</f>
        <v>#N/A</v>
      </c>
      <c r="AR1188" s="17" t="e">
        <f>VLOOKUP($C1188,'DATA PENGUKURAN GARDU'!$A:$BS,54,0)</f>
        <v>#N/A</v>
      </c>
      <c r="AS1188" s="20" t="e">
        <f>VLOOKUP($D1188,'DATA PENGUKURAN GARDU'!$A:$BS,42,0)</f>
        <v>#N/A</v>
      </c>
      <c r="AT1188" s="21" t="e">
        <f t="shared" si="618"/>
        <v>#N/A</v>
      </c>
      <c r="AU1188" s="20" t="e">
        <f>VLOOKUP($D1188,'DATA PENGUKURAN GARDU'!$A:$BS,44,0)</f>
        <v>#N/A</v>
      </c>
      <c r="AV1188" s="21" t="e">
        <f t="shared" si="619"/>
        <v>#N/A</v>
      </c>
      <c r="AW1188" s="20" t="e">
        <f>VLOOKUP($D1188,'DATA PENGUKURAN GARDU'!$A:$BS,46,0)</f>
        <v>#N/A</v>
      </c>
      <c r="AX1188" s="21" t="e">
        <f t="shared" si="620"/>
        <v>#N/A</v>
      </c>
      <c r="AY1188" s="20" t="e">
        <f>VLOOKUP($D1188,'DATA PENGUKURAN GARDU'!$A:$BS,46,0)</f>
        <v>#N/A</v>
      </c>
      <c r="AZ1188" s="20" t="e">
        <f>VLOOKUP($D1188,'DATA PENGUKURAN GARDU'!$A:$BS,53,0)</f>
        <v>#N/A</v>
      </c>
      <c r="BA1188" s="20" t="e">
        <f>VLOOKUP($D1188,'DATA PENGUKURAN GARDU'!$A:$BS,54,0)</f>
        <v>#N/A</v>
      </c>
      <c r="BB1188" s="17" t="e">
        <f>VLOOKUP($E1188,'DATA PENGUKURAN GARDU'!$A:$BS,42,0)</f>
        <v>#N/A</v>
      </c>
      <c r="BC1188" s="23" t="e">
        <f t="shared" si="621"/>
        <v>#N/A</v>
      </c>
      <c r="BD1188" s="17" t="e">
        <f>VLOOKUP($E1188,'DATA PENGUKURAN GARDU'!$A:$BS,44,0)</f>
        <v>#N/A</v>
      </c>
      <c r="BE1188" s="23" t="e">
        <f t="shared" si="622"/>
        <v>#N/A</v>
      </c>
      <c r="BF1188" s="17" t="e">
        <f>VLOOKUP($E1188,'DATA PENGUKURAN GARDU'!$A:$BS,46,0)</f>
        <v>#N/A</v>
      </c>
      <c r="BG1188" s="23" t="e">
        <f t="shared" si="623"/>
        <v>#N/A</v>
      </c>
      <c r="BH1188" s="17" t="e">
        <f>VLOOKUP($E1188,'DATA PENGUKURAN GARDU'!$A:$BS,46,0)</f>
        <v>#N/A</v>
      </c>
      <c r="BI1188" s="17" t="e">
        <f>VLOOKUP($E1188,'DATA PENGUKURAN GARDU'!$A:$BS,53,0)</f>
        <v>#N/A</v>
      </c>
      <c r="BJ1188" s="17" t="e">
        <f>VLOOKUP($E1188,'DATA PENGUKURAN GARDU'!$A:$BS,54,0)</f>
        <v>#N/A</v>
      </c>
      <c r="BK1188" s="20" t="e">
        <f t="shared" si="624"/>
        <v>#N/A</v>
      </c>
      <c r="BL1188" s="20" t="e">
        <f t="shared" si="625"/>
        <v>#N/A</v>
      </c>
      <c r="BM1188" s="20" t="e">
        <f t="shared" si="626"/>
        <v>#N/A</v>
      </c>
      <c r="BN1188" s="25" t="e">
        <f t="shared" si="627"/>
        <v>#N/A</v>
      </c>
      <c r="BO1188" s="26" t="str">
        <f t="shared" si="628"/>
        <v>0</v>
      </c>
      <c r="BP1188" s="21" t="e">
        <f t="shared" si="629"/>
        <v>#VALUE!</v>
      </c>
      <c r="BQ1188" s="20" t="e">
        <f t="shared" si="630"/>
        <v>#N/A</v>
      </c>
      <c r="BR1188" s="20" t="e">
        <v>#N/A</v>
      </c>
      <c r="BS1188" s="9" t="e">
        <v>#N/A</v>
      </c>
      <c r="BT1188" s="2" t="e">
        <f t="shared" si="631"/>
        <v>#VALUE!</v>
      </c>
      <c r="BU1188" s="2" t="e">
        <f t="shared" si="599"/>
        <v>#N/A</v>
      </c>
      <c r="BV1188" s="2" t="e">
        <f t="shared" si="600"/>
        <v>#N/A</v>
      </c>
    </row>
    <row r="1189" s="2" customFormat="1" ht="22.95" customHeight="1" spans="1:74">
      <c r="A1189" s="9" t="str">
        <f t="shared" si="601"/>
        <v>K-183.1Induk</v>
      </c>
      <c r="B1189" s="9" t="str">
        <f t="shared" si="602"/>
        <v>K-183.1jurusan 1</v>
      </c>
      <c r="C1189" s="9" t="str">
        <f t="shared" si="603"/>
        <v>K-183.1jurusan 2</v>
      </c>
      <c r="D1189" s="9" t="str">
        <f t="shared" si="604"/>
        <v>K-183.1jurusan 3</v>
      </c>
      <c r="E1189" s="9" t="str">
        <f t="shared" si="605"/>
        <v>K-183.1jurusan 4</v>
      </c>
      <c r="F1189" s="10" t="s">
        <v>486</v>
      </c>
      <c r="G1189" s="10" t="s">
        <v>132</v>
      </c>
      <c r="H1189" s="10" t="s">
        <v>1429</v>
      </c>
      <c r="I1189" s="10">
        <v>0.763147222</v>
      </c>
      <c r="J1189" s="10">
        <v>124.3126777778</v>
      </c>
      <c r="K1189" s="10" t="s">
        <v>7465</v>
      </c>
      <c r="L1189" s="10" t="s">
        <v>7465</v>
      </c>
      <c r="M1189" s="10" t="s">
        <v>7465</v>
      </c>
      <c r="N1189" s="14">
        <f t="shared" si="606"/>
        <v>0</v>
      </c>
      <c r="O1189" s="15" t="e">
        <f t="shared" si="607"/>
        <v>#VALUE!</v>
      </c>
      <c r="P1189" s="15" t="e">
        <f t="shared" si="608"/>
        <v>#VALUE!</v>
      </c>
      <c r="Q1189" s="17" t="e">
        <f>VLOOKUP($A1189,'DATA PENGUKURAN GARDU'!$A:$BS,42,0)</f>
        <v>#N/A</v>
      </c>
      <c r="R1189" s="18" t="e">
        <f t="shared" si="609"/>
        <v>#N/A</v>
      </c>
      <c r="S1189" s="17" t="e">
        <f>VLOOKUP($A1189,'DATA PENGUKURAN GARDU'!$A:$BS,44,0)</f>
        <v>#N/A</v>
      </c>
      <c r="T1189" s="18" t="e">
        <f t="shared" si="610"/>
        <v>#N/A</v>
      </c>
      <c r="U1189" s="17" t="e">
        <f>VLOOKUP($A1189,'DATA PENGUKURAN GARDU'!$A:$BS,46,0)</f>
        <v>#N/A</v>
      </c>
      <c r="V1189" s="18" t="e">
        <f t="shared" si="611"/>
        <v>#N/A</v>
      </c>
      <c r="W1189" s="17" t="e">
        <f>VLOOKUP($A1189,'DATA PENGUKURAN GARDU'!$A:$BS,48,0)</f>
        <v>#N/A</v>
      </c>
      <c r="X1189" s="17" t="e">
        <f>VLOOKUP($A1189,'DATA PENGUKURAN GARDU'!$A:$BS,53,0)</f>
        <v>#N/A</v>
      </c>
      <c r="Y1189" s="17" t="e">
        <f>VLOOKUP($A1189,'DATA PENGUKURAN GARDU'!$A:$BS,54,0)</f>
        <v>#N/A</v>
      </c>
      <c r="Z1189" s="17" t="e">
        <f>VLOOKUP($A1189,'DATA PENGUKURAN GARDU'!$A:$BS,55,0)</f>
        <v>#N/A</v>
      </c>
      <c r="AA1189" s="20" t="e">
        <f>VLOOKUP($B1189,'DATA PENGUKURAN GARDU'!$A:$BS,42,0)</f>
        <v>#N/A</v>
      </c>
      <c r="AB1189" s="21" t="e">
        <f t="shared" si="612"/>
        <v>#N/A</v>
      </c>
      <c r="AC1189" s="20" t="e">
        <f>VLOOKUP($B1189,'DATA PENGUKURAN GARDU'!$A:$BS,44,0)</f>
        <v>#N/A</v>
      </c>
      <c r="AD1189" s="21" t="e">
        <f t="shared" si="613"/>
        <v>#N/A</v>
      </c>
      <c r="AE1189" s="20" t="e">
        <f>VLOOKUP($B1189,'DATA PENGUKURAN GARDU'!$A:$BS,46,0)</f>
        <v>#N/A</v>
      </c>
      <c r="AF1189" s="21" t="e">
        <f t="shared" si="614"/>
        <v>#N/A</v>
      </c>
      <c r="AG1189" s="20" t="e">
        <f>VLOOKUP($B1189,'DATA PENGUKURAN GARDU'!$A:$BS,46,0)</f>
        <v>#N/A</v>
      </c>
      <c r="AH1189" s="20" t="e">
        <f>VLOOKUP($B1189,'DATA PENGUKURAN GARDU'!$A:$BS,53,0)</f>
        <v>#N/A</v>
      </c>
      <c r="AI1189" s="20" t="e">
        <f>VLOOKUP($B1189,'DATA PENGUKURAN GARDU'!$A:$BS,54,0)</f>
        <v>#N/A</v>
      </c>
      <c r="AJ1189" s="17" t="e">
        <f>VLOOKUP($C1189,'DATA PENGUKURAN GARDU'!$A:$BS,42,0)</f>
        <v>#N/A</v>
      </c>
      <c r="AK1189" s="23" t="e">
        <f t="shared" si="615"/>
        <v>#N/A</v>
      </c>
      <c r="AL1189" s="17" t="e">
        <f>VLOOKUP($C1189,'DATA PENGUKURAN GARDU'!$A:$BS,44,0)</f>
        <v>#N/A</v>
      </c>
      <c r="AM1189" s="23" t="e">
        <f t="shared" si="616"/>
        <v>#N/A</v>
      </c>
      <c r="AN1189" s="17" t="e">
        <f>VLOOKUP($C1189,'DATA PENGUKURAN GARDU'!$A:$BS,46,0)</f>
        <v>#N/A</v>
      </c>
      <c r="AO1189" s="23" t="e">
        <f t="shared" si="617"/>
        <v>#N/A</v>
      </c>
      <c r="AP1189" s="17" t="e">
        <f>VLOOKUP($C1189,'DATA PENGUKURAN GARDU'!$A:$BS,46,0)</f>
        <v>#N/A</v>
      </c>
      <c r="AQ1189" s="17" t="e">
        <f>VLOOKUP($C1189,'DATA PENGUKURAN GARDU'!$A:$BS,53,0)</f>
        <v>#N/A</v>
      </c>
      <c r="AR1189" s="17" t="e">
        <f>VLOOKUP($C1189,'DATA PENGUKURAN GARDU'!$A:$BS,54,0)</f>
        <v>#N/A</v>
      </c>
      <c r="AS1189" s="20" t="e">
        <f>VLOOKUP($D1189,'DATA PENGUKURAN GARDU'!$A:$BS,42,0)</f>
        <v>#N/A</v>
      </c>
      <c r="AT1189" s="21" t="e">
        <f t="shared" si="618"/>
        <v>#N/A</v>
      </c>
      <c r="AU1189" s="20" t="e">
        <f>VLOOKUP($D1189,'DATA PENGUKURAN GARDU'!$A:$BS,44,0)</f>
        <v>#N/A</v>
      </c>
      <c r="AV1189" s="21" t="e">
        <f t="shared" si="619"/>
        <v>#N/A</v>
      </c>
      <c r="AW1189" s="20" t="e">
        <f>VLOOKUP($D1189,'DATA PENGUKURAN GARDU'!$A:$BS,46,0)</f>
        <v>#N/A</v>
      </c>
      <c r="AX1189" s="21" t="e">
        <f t="shared" si="620"/>
        <v>#N/A</v>
      </c>
      <c r="AY1189" s="20" t="e">
        <f>VLOOKUP($D1189,'DATA PENGUKURAN GARDU'!$A:$BS,46,0)</f>
        <v>#N/A</v>
      </c>
      <c r="AZ1189" s="20" t="e">
        <f>VLOOKUP($D1189,'DATA PENGUKURAN GARDU'!$A:$BS,53,0)</f>
        <v>#N/A</v>
      </c>
      <c r="BA1189" s="20" t="e">
        <f>VLOOKUP($D1189,'DATA PENGUKURAN GARDU'!$A:$BS,54,0)</f>
        <v>#N/A</v>
      </c>
      <c r="BB1189" s="17" t="e">
        <f>VLOOKUP($E1189,'DATA PENGUKURAN GARDU'!$A:$BS,42,0)</f>
        <v>#N/A</v>
      </c>
      <c r="BC1189" s="23" t="e">
        <f t="shared" si="621"/>
        <v>#N/A</v>
      </c>
      <c r="BD1189" s="17" t="e">
        <f>VLOOKUP($E1189,'DATA PENGUKURAN GARDU'!$A:$BS,44,0)</f>
        <v>#N/A</v>
      </c>
      <c r="BE1189" s="23" t="e">
        <f t="shared" si="622"/>
        <v>#N/A</v>
      </c>
      <c r="BF1189" s="17" t="e">
        <f>VLOOKUP($E1189,'DATA PENGUKURAN GARDU'!$A:$BS,46,0)</f>
        <v>#N/A</v>
      </c>
      <c r="BG1189" s="23" t="e">
        <f t="shared" si="623"/>
        <v>#N/A</v>
      </c>
      <c r="BH1189" s="17" t="e">
        <f>VLOOKUP($E1189,'DATA PENGUKURAN GARDU'!$A:$BS,46,0)</f>
        <v>#N/A</v>
      </c>
      <c r="BI1189" s="17" t="e">
        <f>VLOOKUP($E1189,'DATA PENGUKURAN GARDU'!$A:$BS,53,0)</f>
        <v>#N/A</v>
      </c>
      <c r="BJ1189" s="17" t="e">
        <f>VLOOKUP($E1189,'DATA PENGUKURAN GARDU'!$A:$BS,54,0)</f>
        <v>#N/A</v>
      </c>
      <c r="BK1189" s="20" t="e">
        <f t="shared" si="624"/>
        <v>#N/A</v>
      </c>
      <c r="BL1189" s="20" t="e">
        <f t="shared" si="625"/>
        <v>#N/A</v>
      </c>
      <c r="BM1189" s="20" t="e">
        <f t="shared" si="626"/>
        <v>#N/A</v>
      </c>
      <c r="BN1189" s="25" t="e">
        <f t="shared" si="627"/>
        <v>#N/A</v>
      </c>
      <c r="BO1189" s="26" t="str">
        <f t="shared" si="628"/>
        <v>0</v>
      </c>
      <c r="BP1189" s="21" t="e">
        <f t="shared" si="629"/>
        <v>#VALUE!</v>
      </c>
      <c r="BQ1189" s="20" t="e">
        <f t="shared" si="630"/>
        <v>#N/A</v>
      </c>
      <c r="BR1189" s="20" t="e">
        <v>#N/A</v>
      </c>
      <c r="BS1189" s="9" t="e">
        <v>#N/A</v>
      </c>
      <c r="BT1189" s="2" t="e">
        <f t="shared" si="631"/>
        <v>#VALUE!</v>
      </c>
      <c r="BU1189" s="2" t="e">
        <f t="shared" si="599"/>
        <v>#N/A</v>
      </c>
      <c r="BV1189" s="2" t="e">
        <f t="shared" si="600"/>
        <v>#N/A</v>
      </c>
    </row>
    <row r="1190" s="2" customFormat="1" ht="22.95" customHeight="1" spans="1:74">
      <c r="A1190" s="9" t="str">
        <f t="shared" si="601"/>
        <v>L-081Induk</v>
      </c>
      <c r="B1190" s="9" t="str">
        <f t="shared" si="602"/>
        <v>L-081jurusan 1</v>
      </c>
      <c r="C1190" s="9" t="str">
        <f t="shared" si="603"/>
        <v>L-081jurusan 2</v>
      </c>
      <c r="D1190" s="9" t="str">
        <f t="shared" si="604"/>
        <v>L-081jurusan 3</v>
      </c>
      <c r="E1190" s="9" t="str">
        <f t="shared" si="605"/>
        <v>L-081jurusan 4</v>
      </c>
      <c r="F1190" s="10" t="s">
        <v>493</v>
      </c>
      <c r="G1190" s="10" t="s">
        <v>22</v>
      </c>
      <c r="H1190" s="10" t="s">
        <v>1431</v>
      </c>
      <c r="I1190" s="10">
        <v>0.31299</v>
      </c>
      <c r="J1190" s="10">
        <v>123.4908</v>
      </c>
      <c r="K1190" s="10" t="s">
        <v>7465</v>
      </c>
      <c r="L1190" s="10" t="s">
        <v>7465</v>
      </c>
      <c r="M1190" s="10" t="s">
        <v>7465</v>
      </c>
      <c r="N1190" s="14">
        <f t="shared" si="606"/>
        <v>0</v>
      </c>
      <c r="O1190" s="15" t="e">
        <f t="shared" si="607"/>
        <v>#VALUE!</v>
      </c>
      <c r="P1190" s="15" t="e">
        <f t="shared" si="608"/>
        <v>#VALUE!</v>
      </c>
      <c r="Q1190" s="17" t="e">
        <f>VLOOKUP($A1190,'DATA PENGUKURAN GARDU'!$A:$BS,42,0)</f>
        <v>#N/A</v>
      </c>
      <c r="R1190" s="18" t="e">
        <f t="shared" si="609"/>
        <v>#N/A</v>
      </c>
      <c r="S1190" s="17" t="e">
        <f>VLOOKUP($A1190,'DATA PENGUKURAN GARDU'!$A:$BS,44,0)</f>
        <v>#N/A</v>
      </c>
      <c r="T1190" s="18" t="e">
        <f t="shared" si="610"/>
        <v>#N/A</v>
      </c>
      <c r="U1190" s="17" t="e">
        <f>VLOOKUP($A1190,'DATA PENGUKURAN GARDU'!$A:$BS,46,0)</f>
        <v>#N/A</v>
      </c>
      <c r="V1190" s="18" t="e">
        <f t="shared" si="611"/>
        <v>#N/A</v>
      </c>
      <c r="W1190" s="17" t="e">
        <f>VLOOKUP($A1190,'DATA PENGUKURAN GARDU'!$A:$BS,48,0)</f>
        <v>#N/A</v>
      </c>
      <c r="X1190" s="17" t="e">
        <f>VLOOKUP($A1190,'DATA PENGUKURAN GARDU'!$A:$BS,53,0)</f>
        <v>#N/A</v>
      </c>
      <c r="Y1190" s="17" t="e">
        <f>VLOOKUP($A1190,'DATA PENGUKURAN GARDU'!$A:$BS,54,0)</f>
        <v>#N/A</v>
      </c>
      <c r="Z1190" s="17" t="e">
        <f>VLOOKUP($A1190,'DATA PENGUKURAN GARDU'!$A:$BS,55,0)</f>
        <v>#N/A</v>
      </c>
      <c r="AA1190" s="20" t="e">
        <f>VLOOKUP($B1190,'DATA PENGUKURAN GARDU'!$A:$BS,42,0)</f>
        <v>#N/A</v>
      </c>
      <c r="AB1190" s="21" t="e">
        <f t="shared" si="612"/>
        <v>#N/A</v>
      </c>
      <c r="AC1190" s="20" t="e">
        <f>VLOOKUP($B1190,'DATA PENGUKURAN GARDU'!$A:$BS,44,0)</f>
        <v>#N/A</v>
      </c>
      <c r="AD1190" s="21" t="e">
        <f t="shared" si="613"/>
        <v>#N/A</v>
      </c>
      <c r="AE1190" s="20" t="e">
        <f>VLOOKUP($B1190,'DATA PENGUKURAN GARDU'!$A:$BS,46,0)</f>
        <v>#N/A</v>
      </c>
      <c r="AF1190" s="21" t="e">
        <f t="shared" si="614"/>
        <v>#N/A</v>
      </c>
      <c r="AG1190" s="20" t="e">
        <f>VLOOKUP($B1190,'DATA PENGUKURAN GARDU'!$A:$BS,46,0)</f>
        <v>#N/A</v>
      </c>
      <c r="AH1190" s="20" t="e">
        <f>VLOOKUP($B1190,'DATA PENGUKURAN GARDU'!$A:$BS,53,0)</f>
        <v>#N/A</v>
      </c>
      <c r="AI1190" s="20" t="e">
        <f>VLOOKUP($B1190,'DATA PENGUKURAN GARDU'!$A:$BS,54,0)</f>
        <v>#N/A</v>
      </c>
      <c r="AJ1190" s="17" t="e">
        <f>VLOOKUP($C1190,'DATA PENGUKURAN GARDU'!$A:$BS,42,0)</f>
        <v>#N/A</v>
      </c>
      <c r="AK1190" s="23" t="e">
        <f t="shared" si="615"/>
        <v>#N/A</v>
      </c>
      <c r="AL1190" s="17" t="e">
        <f>VLOOKUP($C1190,'DATA PENGUKURAN GARDU'!$A:$BS,44,0)</f>
        <v>#N/A</v>
      </c>
      <c r="AM1190" s="23" t="e">
        <f t="shared" si="616"/>
        <v>#N/A</v>
      </c>
      <c r="AN1190" s="17" t="e">
        <f>VLOOKUP($C1190,'DATA PENGUKURAN GARDU'!$A:$BS,46,0)</f>
        <v>#N/A</v>
      </c>
      <c r="AO1190" s="23" t="e">
        <f t="shared" si="617"/>
        <v>#N/A</v>
      </c>
      <c r="AP1190" s="17" t="e">
        <f>VLOOKUP($C1190,'DATA PENGUKURAN GARDU'!$A:$BS,46,0)</f>
        <v>#N/A</v>
      </c>
      <c r="AQ1190" s="17" t="e">
        <f>VLOOKUP($C1190,'DATA PENGUKURAN GARDU'!$A:$BS,53,0)</f>
        <v>#N/A</v>
      </c>
      <c r="AR1190" s="17" t="e">
        <f>VLOOKUP($C1190,'DATA PENGUKURAN GARDU'!$A:$BS,54,0)</f>
        <v>#N/A</v>
      </c>
      <c r="AS1190" s="20" t="e">
        <f>VLOOKUP($D1190,'DATA PENGUKURAN GARDU'!$A:$BS,42,0)</f>
        <v>#N/A</v>
      </c>
      <c r="AT1190" s="21" t="e">
        <f t="shared" si="618"/>
        <v>#N/A</v>
      </c>
      <c r="AU1190" s="20" t="e">
        <f>VLOOKUP($D1190,'DATA PENGUKURAN GARDU'!$A:$BS,44,0)</f>
        <v>#N/A</v>
      </c>
      <c r="AV1190" s="21" t="e">
        <f t="shared" si="619"/>
        <v>#N/A</v>
      </c>
      <c r="AW1190" s="20" t="e">
        <f>VLOOKUP($D1190,'DATA PENGUKURAN GARDU'!$A:$BS,46,0)</f>
        <v>#N/A</v>
      </c>
      <c r="AX1190" s="21" t="e">
        <f t="shared" si="620"/>
        <v>#N/A</v>
      </c>
      <c r="AY1190" s="20" t="e">
        <f>VLOOKUP($D1190,'DATA PENGUKURAN GARDU'!$A:$BS,46,0)</f>
        <v>#N/A</v>
      </c>
      <c r="AZ1190" s="20" t="e">
        <f>VLOOKUP($D1190,'DATA PENGUKURAN GARDU'!$A:$BS,53,0)</f>
        <v>#N/A</v>
      </c>
      <c r="BA1190" s="20" t="e">
        <f>VLOOKUP($D1190,'DATA PENGUKURAN GARDU'!$A:$BS,54,0)</f>
        <v>#N/A</v>
      </c>
      <c r="BB1190" s="17" t="e">
        <f>VLOOKUP($E1190,'DATA PENGUKURAN GARDU'!$A:$BS,42,0)</f>
        <v>#N/A</v>
      </c>
      <c r="BC1190" s="23" t="e">
        <f t="shared" si="621"/>
        <v>#N/A</v>
      </c>
      <c r="BD1190" s="17" t="e">
        <f>VLOOKUP($E1190,'DATA PENGUKURAN GARDU'!$A:$BS,44,0)</f>
        <v>#N/A</v>
      </c>
      <c r="BE1190" s="23" t="e">
        <f t="shared" si="622"/>
        <v>#N/A</v>
      </c>
      <c r="BF1190" s="17" t="e">
        <f>VLOOKUP($E1190,'DATA PENGUKURAN GARDU'!$A:$BS,46,0)</f>
        <v>#N/A</v>
      </c>
      <c r="BG1190" s="23" t="e">
        <f t="shared" si="623"/>
        <v>#N/A</v>
      </c>
      <c r="BH1190" s="17" t="e">
        <f>VLOOKUP($E1190,'DATA PENGUKURAN GARDU'!$A:$BS,46,0)</f>
        <v>#N/A</v>
      </c>
      <c r="BI1190" s="17" t="e">
        <f>VLOOKUP($E1190,'DATA PENGUKURAN GARDU'!$A:$BS,53,0)</f>
        <v>#N/A</v>
      </c>
      <c r="BJ1190" s="17" t="e">
        <f>VLOOKUP($E1190,'DATA PENGUKURAN GARDU'!$A:$BS,54,0)</f>
        <v>#N/A</v>
      </c>
      <c r="BK1190" s="20" t="e">
        <f t="shared" si="624"/>
        <v>#N/A</v>
      </c>
      <c r="BL1190" s="20" t="e">
        <f t="shared" si="625"/>
        <v>#N/A</v>
      </c>
      <c r="BM1190" s="20" t="e">
        <f t="shared" si="626"/>
        <v>#N/A</v>
      </c>
      <c r="BN1190" s="25" t="e">
        <f t="shared" si="627"/>
        <v>#N/A</v>
      </c>
      <c r="BO1190" s="26" t="str">
        <f t="shared" si="628"/>
        <v>0</v>
      </c>
      <c r="BP1190" s="21" t="e">
        <f t="shared" si="629"/>
        <v>#VALUE!</v>
      </c>
      <c r="BQ1190" s="20" t="e">
        <f t="shared" si="630"/>
        <v>#N/A</v>
      </c>
      <c r="BR1190" s="20" t="e">
        <v>#N/A</v>
      </c>
      <c r="BS1190" s="9" t="e">
        <v>#N/A</v>
      </c>
      <c r="BT1190" s="2" t="e">
        <f t="shared" si="631"/>
        <v>#VALUE!</v>
      </c>
      <c r="BU1190" s="2" t="e">
        <f t="shared" si="599"/>
        <v>#N/A</v>
      </c>
      <c r="BV1190" s="2" t="e">
        <f t="shared" si="600"/>
        <v>#N/A</v>
      </c>
    </row>
    <row r="1191" s="2" customFormat="1" ht="22.95" customHeight="1" spans="1:74">
      <c r="A1191" s="9" t="str">
        <f t="shared" si="601"/>
        <v>BB 002Induk</v>
      </c>
      <c r="B1191" s="9" t="str">
        <f t="shared" si="602"/>
        <v>BB 002jurusan 1</v>
      </c>
      <c r="C1191" s="9" t="str">
        <f t="shared" si="603"/>
        <v>BB 002jurusan 2</v>
      </c>
      <c r="D1191" s="9" t="str">
        <f t="shared" si="604"/>
        <v>BB 002jurusan 3</v>
      </c>
      <c r="E1191" s="9" t="str">
        <f t="shared" si="605"/>
        <v>BB 002jurusan 4</v>
      </c>
      <c r="F1191" s="10" t="s">
        <v>427</v>
      </c>
      <c r="G1191" s="10" t="s">
        <v>131</v>
      </c>
      <c r="H1191" s="10" t="s">
        <v>1432</v>
      </c>
      <c r="I1191" s="10">
        <v>0.82648</v>
      </c>
      <c r="J1191" s="10">
        <v>123.90488</v>
      </c>
      <c r="K1191" s="10" t="s">
        <v>7465</v>
      </c>
      <c r="L1191" s="10" t="s">
        <v>7465</v>
      </c>
      <c r="M1191" s="10" t="s">
        <v>7465</v>
      </c>
      <c r="N1191" s="14">
        <f t="shared" si="606"/>
        <v>0</v>
      </c>
      <c r="O1191" s="15" t="e">
        <f t="shared" si="607"/>
        <v>#VALUE!</v>
      </c>
      <c r="P1191" s="15" t="e">
        <f t="shared" si="608"/>
        <v>#VALUE!</v>
      </c>
      <c r="Q1191" s="17" t="e">
        <f>VLOOKUP($A1191,'DATA PENGUKURAN GARDU'!$A:$BS,42,0)</f>
        <v>#N/A</v>
      </c>
      <c r="R1191" s="18" t="e">
        <f t="shared" si="609"/>
        <v>#N/A</v>
      </c>
      <c r="S1191" s="17" t="e">
        <f>VLOOKUP($A1191,'DATA PENGUKURAN GARDU'!$A:$BS,44,0)</f>
        <v>#N/A</v>
      </c>
      <c r="T1191" s="18" t="e">
        <f t="shared" si="610"/>
        <v>#N/A</v>
      </c>
      <c r="U1191" s="17" t="e">
        <f>VLOOKUP($A1191,'DATA PENGUKURAN GARDU'!$A:$BS,46,0)</f>
        <v>#N/A</v>
      </c>
      <c r="V1191" s="18" t="e">
        <f t="shared" si="611"/>
        <v>#N/A</v>
      </c>
      <c r="W1191" s="17" t="e">
        <f>VLOOKUP($A1191,'DATA PENGUKURAN GARDU'!$A:$BS,48,0)</f>
        <v>#N/A</v>
      </c>
      <c r="X1191" s="17" t="e">
        <f>VLOOKUP($A1191,'DATA PENGUKURAN GARDU'!$A:$BS,53,0)</f>
        <v>#N/A</v>
      </c>
      <c r="Y1191" s="17" t="e">
        <f>VLOOKUP($A1191,'DATA PENGUKURAN GARDU'!$A:$BS,54,0)</f>
        <v>#N/A</v>
      </c>
      <c r="Z1191" s="17" t="e">
        <f>VLOOKUP($A1191,'DATA PENGUKURAN GARDU'!$A:$BS,55,0)</f>
        <v>#N/A</v>
      </c>
      <c r="AA1191" s="20" t="e">
        <f>VLOOKUP($B1191,'DATA PENGUKURAN GARDU'!$A:$BS,42,0)</f>
        <v>#N/A</v>
      </c>
      <c r="AB1191" s="21" t="e">
        <f t="shared" si="612"/>
        <v>#N/A</v>
      </c>
      <c r="AC1191" s="20" t="e">
        <f>VLOOKUP($B1191,'DATA PENGUKURAN GARDU'!$A:$BS,44,0)</f>
        <v>#N/A</v>
      </c>
      <c r="AD1191" s="21" t="e">
        <f t="shared" si="613"/>
        <v>#N/A</v>
      </c>
      <c r="AE1191" s="20" t="e">
        <f>VLOOKUP($B1191,'DATA PENGUKURAN GARDU'!$A:$BS,46,0)</f>
        <v>#N/A</v>
      </c>
      <c r="AF1191" s="21" t="e">
        <f t="shared" si="614"/>
        <v>#N/A</v>
      </c>
      <c r="AG1191" s="20" t="e">
        <f>VLOOKUP($B1191,'DATA PENGUKURAN GARDU'!$A:$BS,46,0)</f>
        <v>#N/A</v>
      </c>
      <c r="AH1191" s="20" t="e">
        <f>VLOOKUP($B1191,'DATA PENGUKURAN GARDU'!$A:$BS,53,0)</f>
        <v>#N/A</v>
      </c>
      <c r="AI1191" s="20" t="e">
        <f>VLOOKUP($B1191,'DATA PENGUKURAN GARDU'!$A:$BS,54,0)</f>
        <v>#N/A</v>
      </c>
      <c r="AJ1191" s="17" t="e">
        <f>VLOOKUP($C1191,'DATA PENGUKURAN GARDU'!$A:$BS,42,0)</f>
        <v>#N/A</v>
      </c>
      <c r="AK1191" s="23" t="e">
        <f t="shared" si="615"/>
        <v>#N/A</v>
      </c>
      <c r="AL1191" s="17" t="e">
        <f>VLOOKUP($C1191,'DATA PENGUKURAN GARDU'!$A:$BS,44,0)</f>
        <v>#N/A</v>
      </c>
      <c r="AM1191" s="23" t="e">
        <f t="shared" si="616"/>
        <v>#N/A</v>
      </c>
      <c r="AN1191" s="17" t="e">
        <f>VLOOKUP($C1191,'DATA PENGUKURAN GARDU'!$A:$BS,46,0)</f>
        <v>#N/A</v>
      </c>
      <c r="AO1191" s="23" t="e">
        <f t="shared" si="617"/>
        <v>#N/A</v>
      </c>
      <c r="AP1191" s="17" t="e">
        <f>VLOOKUP($C1191,'DATA PENGUKURAN GARDU'!$A:$BS,46,0)</f>
        <v>#N/A</v>
      </c>
      <c r="AQ1191" s="17" t="e">
        <f>VLOOKUP($C1191,'DATA PENGUKURAN GARDU'!$A:$BS,53,0)</f>
        <v>#N/A</v>
      </c>
      <c r="AR1191" s="17" t="e">
        <f>VLOOKUP($C1191,'DATA PENGUKURAN GARDU'!$A:$BS,54,0)</f>
        <v>#N/A</v>
      </c>
      <c r="AS1191" s="20" t="e">
        <f>VLOOKUP($D1191,'DATA PENGUKURAN GARDU'!$A:$BS,42,0)</f>
        <v>#N/A</v>
      </c>
      <c r="AT1191" s="21" t="e">
        <f t="shared" si="618"/>
        <v>#N/A</v>
      </c>
      <c r="AU1191" s="20" t="e">
        <f>VLOOKUP($D1191,'DATA PENGUKURAN GARDU'!$A:$BS,44,0)</f>
        <v>#N/A</v>
      </c>
      <c r="AV1191" s="21" t="e">
        <f t="shared" si="619"/>
        <v>#N/A</v>
      </c>
      <c r="AW1191" s="20" t="e">
        <f>VLOOKUP($D1191,'DATA PENGUKURAN GARDU'!$A:$BS,46,0)</f>
        <v>#N/A</v>
      </c>
      <c r="AX1191" s="21" t="e">
        <f t="shared" si="620"/>
        <v>#N/A</v>
      </c>
      <c r="AY1191" s="20" t="e">
        <f>VLOOKUP($D1191,'DATA PENGUKURAN GARDU'!$A:$BS,46,0)</f>
        <v>#N/A</v>
      </c>
      <c r="AZ1191" s="20" t="e">
        <f>VLOOKUP($D1191,'DATA PENGUKURAN GARDU'!$A:$BS,53,0)</f>
        <v>#N/A</v>
      </c>
      <c r="BA1191" s="20" t="e">
        <f>VLOOKUP($D1191,'DATA PENGUKURAN GARDU'!$A:$BS,54,0)</f>
        <v>#N/A</v>
      </c>
      <c r="BB1191" s="17" t="e">
        <f>VLOOKUP($E1191,'DATA PENGUKURAN GARDU'!$A:$BS,42,0)</f>
        <v>#N/A</v>
      </c>
      <c r="BC1191" s="23" t="e">
        <f t="shared" si="621"/>
        <v>#N/A</v>
      </c>
      <c r="BD1191" s="17" t="e">
        <f>VLOOKUP($E1191,'DATA PENGUKURAN GARDU'!$A:$BS,44,0)</f>
        <v>#N/A</v>
      </c>
      <c r="BE1191" s="23" t="e">
        <f t="shared" si="622"/>
        <v>#N/A</v>
      </c>
      <c r="BF1191" s="17" t="e">
        <f>VLOOKUP($E1191,'DATA PENGUKURAN GARDU'!$A:$BS,46,0)</f>
        <v>#N/A</v>
      </c>
      <c r="BG1191" s="23" t="e">
        <f t="shared" si="623"/>
        <v>#N/A</v>
      </c>
      <c r="BH1191" s="17" t="e">
        <f>VLOOKUP($E1191,'DATA PENGUKURAN GARDU'!$A:$BS,46,0)</f>
        <v>#N/A</v>
      </c>
      <c r="BI1191" s="17" t="e">
        <f>VLOOKUP($E1191,'DATA PENGUKURAN GARDU'!$A:$BS,53,0)</f>
        <v>#N/A</v>
      </c>
      <c r="BJ1191" s="17" t="e">
        <f>VLOOKUP($E1191,'DATA PENGUKURAN GARDU'!$A:$BS,54,0)</f>
        <v>#N/A</v>
      </c>
      <c r="BK1191" s="20" t="e">
        <f t="shared" si="624"/>
        <v>#N/A</v>
      </c>
      <c r="BL1191" s="20" t="e">
        <f t="shared" si="625"/>
        <v>#N/A</v>
      </c>
      <c r="BM1191" s="20" t="e">
        <f t="shared" si="626"/>
        <v>#N/A</v>
      </c>
      <c r="BN1191" s="25" t="e">
        <f t="shared" si="627"/>
        <v>#N/A</v>
      </c>
      <c r="BO1191" s="26" t="str">
        <f t="shared" si="628"/>
        <v>0</v>
      </c>
      <c r="BP1191" s="21" t="e">
        <f t="shared" si="629"/>
        <v>#VALUE!</v>
      </c>
      <c r="BQ1191" s="20" t="e">
        <f t="shared" si="630"/>
        <v>#N/A</v>
      </c>
      <c r="BR1191" s="20" t="e">
        <v>#N/A</v>
      </c>
      <c r="BS1191" s="9" t="e">
        <v>#N/A</v>
      </c>
      <c r="BT1191" s="2" t="e">
        <f t="shared" si="631"/>
        <v>#VALUE!</v>
      </c>
      <c r="BU1191" s="2" t="e">
        <f t="shared" si="599"/>
        <v>#N/A</v>
      </c>
      <c r="BV1191" s="2" t="e">
        <f t="shared" si="600"/>
        <v>#N/A</v>
      </c>
    </row>
    <row r="1192" s="2" customFormat="1" ht="22.95" customHeight="1" spans="1:74">
      <c r="A1192" s="9" t="str">
        <f t="shared" si="601"/>
        <v>NW 005Induk</v>
      </c>
      <c r="B1192" s="9" t="str">
        <f t="shared" si="602"/>
        <v>NW 005jurusan 1</v>
      </c>
      <c r="C1192" s="9" t="str">
        <f t="shared" si="603"/>
        <v>NW 005jurusan 2</v>
      </c>
      <c r="D1192" s="9" t="str">
        <f t="shared" si="604"/>
        <v>NW 005jurusan 3</v>
      </c>
      <c r="E1192" s="9" t="str">
        <f t="shared" si="605"/>
        <v>NW 005jurusan 4</v>
      </c>
      <c r="F1192" s="10" t="s">
        <v>342</v>
      </c>
      <c r="G1192" s="10" t="s">
        <v>39</v>
      </c>
      <c r="H1192" s="10" t="s">
        <v>1433</v>
      </c>
      <c r="I1192" s="10">
        <v>1.09548</v>
      </c>
      <c r="J1192" s="10">
        <v>124.34142</v>
      </c>
      <c r="K1192" s="10" t="s">
        <v>7465</v>
      </c>
      <c r="L1192" s="10" t="s">
        <v>7465</v>
      </c>
      <c r="M1192" s="10" t="s">
        <v>7465</v>
      </c>
      <c r="N1192" s="14">
        <f t="shared" si="606"/>
        <v>0</v>
      </c>
      <c r="O1192" s="15" t="e">
        <f t="shared" si="607"/>
        <v>#VALUE!</v>
      </c>
      <c r="P1192" s="15" t="e">
        <f t="shared" si="608"/>
        <v>#VALUE!</v>
      </c>
      <c r="Q1192" s="17" t="e">
        <f>VLOOKUP($A1192,'DATA PENGUKURAN GARDU'!$A:$BS,42,0)</f>
        <v>#N/A</v>
      </c>
      <c r="R1192" s="18" t="e">
        <f t="shared" si="609"/>
        <v>#N/A</v>
      </c>
      <c r="S1192" s="17" t="e">
        <f>VLOOKUP($A1192,'DATA PENGUKURAN GARDU'!$A:$BS,44,0)</f>
        <v>#N/A</v>
      </c>
      <c r="T1192" s="18" t="e">
        <f t="shared" si="610"/>
        <v>#N/A</v>
      </c>
      <c r="U1192" s="17" t="e">
        <f>VLOOKUP($A1192,'DATA PENGUKURAN GARDU'!$A:$BS,46,0)</f>
        <v>#N/A</v>
      </c>
      <c r="V1192" s="18" t="e">
        <f t="shared" si="611"/>
        <v>#N/A</v>
      </c>
      <c r="W1192" s="17" t="e">
        <f>VLOOKUP($A1192,'DATA PENGUKURAN GARDU'!$A:$BS,48,0)</f>
        <v>#N/A</v>
      </c>
      <c r="X1192" s="17" t="e">
        <f>VLOOKUP($A1192,'DATA PENGUKURAN GARDU'!$A:$BS,53,0)</f>
        <v>#N/A</v>
      </c>
      <c r="Y1192" s="17" t="e">
        <f>VLOOKUP($A1192,'DATA PENGUKURAN GARDU'!$A:$BS,54,0)</f>
        <v>#N/A</v>
      </c>
      <c r="Z1192" s="17" t="e">
        <f>VLOOKUP($A1192,'DATA PENGUKURAN GARDU'!$A:$BS,55,0)</f>
        <v>#N/A</v>
      </c>
      <c r="AA1192" s="20" t="e">
        <f>VLOOKUP($B1192,'DATA PENGUKURAN GARDU'!$A:$BS,42,0)</f>
        <v>#N/A</v>
      </c>
      <c r="AB1192" s="21" t="e">
        <f t="shared" si="612"/>
        <v>#N/A</v>
      </c>
      <c r="AC1192" s="20" t="e">
        <f>VLOOKUP($B1192,'DATA PENGUKURAN GARDU'!$A:$BS,44,0)</f>
        <v>#N/A</v>
      </c>
      <c r="AD1192" s="21" t="e">
        <f t="shared" si="613"/>
        <v>#N/A</v>
      </c>
      <c r="AE1192" s="20" t="e">
        <f>VLOOKUP($B1192,'DATA PENGUKURAN GARDU'!$A:$BS,46,0)</f>
        <v>#N/A</v>
      </c>
      <c r="AF1192" s="21" t="e">
        <f t="shared" si="614"/>
        <v>#N/A</v>
      </c>
      <c r="AG1192" s="20" t="e">
        <f>VLOOKUP($B1192,'DATA PENGUKURAN GARDU'!$A:$BS,46,0)</f>
        <v>#N/A</v>
      </c>
      <c r="AH1192" s="20" t="e">
        <f>VLOOKUP($B1192,'DATA PENGUKURAN GARDU'!$A:$BS,53,0)</f>
        <v>#N/A</v>
      </c>
      <c r="AI1192" s="20" t="e">
        <f>VLOOKUP($B1192,'DATA PENGUKURAN GARDU'!$A:$BS,54,0)</f>
        <v>#N/A</v>
      </c>
      <c r="AJ1192" s="17" t="e">
        <f>VLOOKUP($C1192,'DATA PENGUKURAN GARDU'!$A:$BS,42,0)</f>
        <v>#N/A</v>
      </c>
      <c r="AK1192" s="23" t="e">
        <f t="shared" si="615"/>
        <v>#N/A</v>
      </c>
      <c r="AL1192" s="17" t="e">
        <f>VLOOKUP($C1192,'DATA PENGUKURAN GARDU'!$A:$BS,44,0)</f>
        <v>#N/A</v>
      </c>
      <c r="AM1192" s="23" t="e">
        <f t="shared" si="616"/>
        <v>#N/A</v>
      </c>
      <c r="AN1192" s="17" t="e">
        <f>VLOOKUP($C1192,'DATA PENGUKURAN GARDU'!$A:$BS,46,0)</f>
        <v>#N/A</v>
      </c>
      <c r="AO1192" s="23" t="e">
        <f t="shared" si="617"/>
        <v>#N/A</v>
      </c>
      <c r="AP1192" s="17" t="e">
        <f>VLOOKUP($C1192,'DATA PENGUKURAN GARDU'!$A:$BS,46,0)</f>
        <v>#N/A</v>
      </c>
      <c r="AQ1192" s="17" t="e">
        <f>VLOOKUP($C1192,'DATA PENGUKURAN GARDU'!$A:$BS,53,0)</f>
        <v>#N/A</v>
      </c>
      <c r="AR1192" s="17" t="e">
        <f>VLOOKUP($C1192,'DATA PENGUKURAN GARDU'!$A:$BS,54,0)</f>
        <v>#N/A</v>
      </c>
      <c r="AS1192" s="20" t="e">
        <f>VLOOKUP($D1192,'DATA PENGUKURAN GARDU'!$A:$BS,42,0)</f>
        <v>#N/A</v>
      </c>
      <c r="AT1192" s="21" t="e">
        <f t="shared" si="618"/>
        <v>#N/A</v>
      </c>
      <c r="AU1192" s="20" t="e">
        <f>VLOOKUP($D1192,'DATA PENGUKURAN GARDU'!$A:$BS,44,0)</f>
        <v>#N/A</v>
      </c>
      <c r="AV1192" s="21" t="e">
        <f t="shared" si="619"/>
        <v>#N/A</v>
      </c>
      <c r="AW1192" s="20" t="e">
        <f>VLOOKUP($D1192,'DATA PENGUKURAN GARDU'!$A:$BS,46,0)</f>
        <v>#N/A</v>
      </c>
      <c r="AX1192" s="21" t="e">
        <f t="shared" si="620"/>
        <v>#N/A</v>
      </c>
      <c r="AY1192" s="20" t="e">
        <f>VLOOKUP($D1192,'DATA PENGUKURAN GARDU'!$A:$BS,46,0)</f>
        <v>#N/A</v>
      </c>
      <c r="AZ1192" s="20" t="e">
        <f>VLOOKUP($D1192,'DATA PENGUKURAN GARDU'!$A:$BS,53,0)</f>
        <v>#N/A</v>
      </c>
      <c r="BA1192" s="20" t="e">
        <f>VLOOKUP($D1192,'DATA PENGUKURAN GARDU'!$A:$BS,54,0)</f>
        <v>#N/A</v>
      </c>
      <c r="BB1192" s="17" t="e">
        <f>VLOOKUP($E1192,'DATA PENGUKURAN GARDU'!$A:$BS,42,0)</f>
        <v>#N/A</v>
      </c>
      <c r="BC1192" s="23" t="e">
        <f t="shared" si="621"/>
        <v>#N/A</v>
      </c>
      <c r="BD1192" s="17" t="e">
        <f>VLOOKUP($E1192,'DATA PENGUKURAN GARDU'!$A:$BS,44,0)</f>
        <v>#N/A</v>
      </c>
      <c r="BE1192" s="23" t="e">
        <f t="shared" si="622"/>
        <v>#N/A</v>
      </c>
      <c r="BF1192" s="17" t="e">
        <f>VLOOKUP($E1192,'DATA PENGUKURAN GARDU'!$A:$BS,46,0)</f>
        <v>#N/A</v>
      </c>
      <c r="BG1192" s="23" t="e">
        <f t="shared" si="623"/>
        <v>#N/A</v>
      </c>
      <c r="BH1192" s="17" t="e">
        <f>VLOOKUP($E1192,'DATA PENGUKURAN GARDU'!$A:$BS,46,0)</f>
        <v>#N/A</v>
      </c>
      <c r="BI1192" s="17" t="e">
        <f>VLOOKUP($E1192,'DATA PENGUKURAN GARDU'!$A:$BS,53,0)</f>
        <v>#N/A</v>
      </c>
      <c r="BJ1192" s="17" t="e">
        <f>VLOOKUP($E1192,'DATA PENGUKURAN GARDU'!$A:$BS,54,0)</f>
        <v>#N/A</v>
      </c>
      <c r="BK1192" s="20" t="e">
        <f t="shared" si="624"/>
        <v>#N/A</v>
      </c>
      <c r="BL1192" s="20" t="e">
        <f t="shared" si="625"/>
        <v>#N/A</v>
      </c>
      <c r="BM1192" s="20" t="e">
        <f t="shared" si="626"/>
        <v>#N/A</v>
      </c>
      <c r="BN1192" s="25" t="e">
        <f t="shared" si="627"/>
        <v>#N/A</v>
      </c>
      <c r="BO1192" s="26" t="str">
        <f t="shared" si="628"/>
        <v>0</v>
      </c>
      <c r="BP1192" s="21" t="e">
        <f t="shared" si="629"/>
        <v>#VALUE!</v>
      </c>
      <c r="BQ1192" s="20" t="e">
        <f t="shared" si="630"/>
        <v>#N/A</v>
      </c>
      <c r="BR1192" s="20" t="e">
        <v>#N/A</v>
      </c>
      <c r="BS1192" s="9" t="e">
        <v>#N/A</v>
      </c>
      <c r="BT1192" s="2" t="e">
        <f t="shared" si="631"/>
        <v>#VALUE!</v>
      </c>
      <c r="BU1192" s="2" t="e">
        <f t="shared" si="599"/>
        <v>#N/A</v>
      </c>
      <c r="BV1192" s="2" t="e">
        <f t="shared" si="600"/>
        <v>#N/A</v>
      </c>
    </row>
    <row r="1193" s="2" customFormat="1" ht="22.95" customHeight="1" spans="1:74">
      <c r="A1193" s="9" t="str">
        <f t="shared" si="601"/>
        <v>NP 012Induk</v>
      </c>
      <c r="B1193" s="9" t="str">
        <f t="shared" si="602"/>
        <v>NP 012jurusan 1</v>
      </c>
      <c r="C1193" s="9" t="str">
        <f t="shared" si="603"/>
        <v>NP 012jurusan 2</v>
      </c>
      <c r="D1193" s="9" t="str">
        <f t="shared" si="604"/>
        <v>NP 012jurusan 3</v>
      </c>
      <c r="E1193" s="9" t="str">
        <f t="shared" si="605"/>
        <v>NP 012jurusan 4</v>
      </c>
      <c r="F1193" s="10" t="s">
        <v>497</v>
      </c>
      <c r="G1193" s="10" t="s">
        <v>101</v>
      </c>
      <c r="H1193" s="10" t="s">
        <v>1434</v>
      </c>
      <c r="I1193" s="10">
        <v>0.99897</v>
      </c>
      <c r="J1193" s="10">
        <v>124.27804</v>
      </c>
      <c r="K1193" s="10" t="s">
        <v>7465</v>
      </c>
      <c r="L1193" s="10" t="s">
        <v>7465</v>
      </c>
      <c r="M1193" s="10" t="s">
        <v>7465</v>
      </c>
      <c r="N1193" s="14">
        <f t="shared" si="606"/>
        <v>0</v>
      </c>
      <c r="O1193" s="15" t="e">
        <f t="shared" si="607"/>
        <v>#VALUE!</v>
      </c>
      <c r="P1193" s="15" t="e">
        <f t="shared" si="608"/>
        <v>#VALUE!</v>
      </c>
      <c r="Q1193" s="17" t="e">
        <f>VLOOKUP($A1193,'DATA PENGUKURAN GARDU'!$A:$BS,42,0)</f>
        <v>#N/A</v>
      </c>
      <c r="R1193" s="18" t="e">
        <f t="shared" si="609"/>
        <v>#N/A</v>
      </c>
      <c r="S1193" s="17" t="e">
        <f>VLOOKUP($A1193,'DATA PENGUKURAN GARDU'!$A:$BS,44,0)</f>
        <v>#N/A</v>
      </c>
      <c r="T1193" s="18" t="e">
        <f t="shared" si="610"/>
        <v>#N/A</v>
      </c>
      <c r="U1193" s="17" t="e">
        <f>VLOOKUP($A1193,'DATA PENGUKURAN GARDU'!$A:$BS,46,0)</f>
        <v>#N/A</v>
      </c>
      <c r="V1193" s="18" t="e">
        <f t="shared" si="611"/>
        <v>#N/A</v>
      </c>
      <c r="W1193" s="17" t="e">
        <f>VLOOKUP($A1193,'DATA PENGUKURAN GARDU'!$A:$BS,48,0)</f>
        <v>#N/A</v>
      </c>
      <c r="X1193" s="17" t="e">
        <f>VLOOKUP($A1193,'DATA PENGUKURAN GARDU'!$A:$BS,53,0)</f>
        <v>#N/A</v>
      </c>
      <c r="Y1193" s="17" t="e">
        <f>VLOOKUP($A1193,'DATA PENGUKURAN GARDU'!$A:$BS,54,0)</f>
        <v>#N/A</v>
      </c>
      <c r="Z1193" s="17" t="e">
        <f>VLOOKUP($A1193,'DATA PENGUKURAN GARDU'!$A:$BS,55,0)</f>
        <v>#N/A</v>
      </c>
      <c r="AA1193" s="20" t="e">
        <f>VLOOKUP($B1193,'DATA PENGUKURAN GARDU'!$A:$BS,42,0)</f>
        <v>#N/A</v>
      </c>
      <c r="AB1193" s="21" t="e">
        <f t="shared" si="612"/>
        <v>#N/A</v>
      </c>
      <c r="AC1193" s="20" t="e">
        <f>VLOOKUP($B1193,'DATA PENGUKURAN GARDU'!$A:$BS,44,0)</f>
        <v>#N/A</v>
      </c>
      <c r="AD1193" s="21" t="e">
        <f t="shared" si="613"/>
        <v>#N/A</v>
      </c>
      <c r="AE1193" s="20" t="e">
        <f>VLOOKUP($B1193,'DATA PENGUKURAN GARDU'!$A:$BS,46,0)</f>
        <v>#N/A</v>
      </c>
      <c r="AF1193" s="21" t="e">
        <f t="shared" si="614"/>
        <v>#N/A</v>
      </c>
      <c r="AG1193" s="20" t="e">
        <f>VLOOKUP($B1193,'DATA PENGUKURAN GARDU'!$A:$BS,46,0)</f>
        <v>#N/A</v>
      </c>
      <c r="AH1193" s="20" t="e">
        <f>VLOOKUP($B1193,'DATA PENGUKURAN GARDU'!$A:$BS,53,0)</f>
        <v>#N/A</v>
      </c>
      <c r="AI1193" s="20" t="e">
        <f>VLOOKUP($B1193,'DATA PENGUKURAN GARDU'!$A:$BS,54,0)</f>
        <v>#N/A</v>
      </c>
      <c r="AJ1193" s="17" t="e">
        <f>VLOOKUP($C1193,'DATA PENGUKURAN GARDU'!$A:$BS,42,0)</f>
        <v>#N/A</v>
      </c>
      <c r="AK1193" s="23" t="e">
        <f t="shared" si="615"/>
        <v>#N/A</v>
      </c>
      <c r="AL1193" s="17" t="e">
        <f>VLOOKUP($C1193,'DATA PENGUKURAN GARDU'!$A:$BS,44,0)</f>
        <v>#N/A</v>
      </c>
      <c r="AM1193" s="23" t="e">
        <f t="shared" si="616"/>
        <v>#N/A</v>
      </c>
      <c r="AN1193" s="17" t="e">
        <f>VLOOKUP($C1193,'DATA PENGUKURAN GARDU'!$A:$BS,46,0)</f>
        <v>#N/A</v>
      </c>
      <c r="AO1193" s="23" t="e">
        <f t="shared" si="617"/>
        <v>#N/A</v>
      </c>
      <c r="AP1193" s="17" t="e">
        <f>VLOOKUP($C1193,'DATA PENGUKURAN GARDU'!$A:$BS,46,0)</f>
        <v>#N/A</v>
      </c>
      <c r="AQ1193" s="17" t="e">
        <f>VLOOKUP($C1193,'DATA PENGUKURAN GARDU'!$A:$BS,53,0)</f>
        <v>#N/A</v>
      </c>
      <c r="AR1193" s="17" t="e">
        <f>VLOOKUP($C1193,'DATA PENGUKURAN GARDU'!$A:$BS,54,0)</f>
        <v>#N/A</v>
      </c>
      <c r="AS1193" s="20" t="e">
        <f>VLOOKUP($D1193,'DATA PENGUKURAN GARDU'!$A:$BS,42,0)</f>
        <v>#N/A</v>
      </c>
      <c r="AT1193" s="21" t="e">
        <f t="shared" si="618"/>
        <v>#N/A</v>
      </c>
      <c r="AU1193" s="20" t="e">
        <f>VLOOKUP($D1193,'DATA PENGUKURAN GARDU'!$A:$BS,44,0)</f>
        <v>#N/A</v>
      </c>
      <c r="AV1193" s="21" t="e">
        <f t="shared" si="619"/>
        <v>#N/A</v>
      </c>
      <c r="AW1193" s="20" t="e">
        <f>VLOOKUP($D1193,'DATA PENGUKURAN GARDU'!$A:$BS,46,0)</f>
        <v>#N/A</v>
      </c>
      <c r="AX1193" s="21" t="e">
        <f t="shared" si="620"/>
        <v>#N/A</v>
      </c>
      <c r="AY1193" s="20" t="e">
        <f>VLOOKUP($D1193,'DATA PENGUKURAN GARDU'!$A:$BS,46,0)</f>
        <v>#N/A</v>
      </c>
      <c r="AZ1193" s="20" t="e">
        <f>VLOOKUP($D1193,'DATA PENGUKURAN GARDU'!$A:$BS,53,0)</f>
        <v>#N/A</v>
      </c>
      <c r="BA1193" s="20" t="e">
        <f>VLOOKUP($D1193,'DATA PENGUKURAN GARDU'!$A:$BS,54,0)</f>
        <v>#N/A</v>
      </c>
      <c r="BB1193" s="17" t="e">
        <f>VLOOKUP($E1193,'DATA PENGUKURAN GARDU'!$A:$BS,42,0)</f>
        <v>#N/A</v>
      </c>
      <c r="BC1193" s="23" t="e">
        <f t="shared" si="621"/>
        <v>#N/A</v>
      </c>
      <c r="BD1193" s="17" t="e">
        <f>VLOOKUP($E1193,'DATA PENGUKURAN GARDU'!$A:$BS,44,0)</f>
        <v>#N/A</v>
      </c>
      <c r="BE1193" s="23" t="e">
        <f t="shared" si="622"/>
        <v>#N/A</v>
      </c>
      <c r="BF1193" s="17" t="e">
        <f>VLOOKUP($E1193,'DATA PENGUKURAN GARDU'!$A:$BS,46,0)</f>
        <v>#N/A</v>
      </c>
      <c r="BG1193" s="23" t="e">
        <f t="shared" si="623"/>
        <v>#N/A</v>
      </c>
      <c r="BH1193" s="17" t="e">
        <f>VLOOKUP($E1193,'DATA PENGUKURAN GARDU'!$A:$BS,46,0)</f>
        <v>#N/A</v>
      </c>
      <c r="BI1193" s="17" t="e">
        <f>VLOOKUP($E1193,'DATA PENGUKURAN GARDU'!$A:$BS,53,0)</f>
        <v>#N/A</v>
      </c>
      <c r="BJ1193" s="17" t="e">
        <f>VLOOKUP($E1193,'DATA PENGUKURAN GARDU'!$A:$BS,54,0)</f>
        <v>#N/A</v>
      </c>
      <c r="BK1193" s="20" t="e">
        <f t="shared" si="624"/>
        <v>#N/A</v>
      </c>
      <c r="BL1193" s="20" t="e">
        <f t="shared" si="625"/>
        <v>#N/A</v>
      </c>
      <c r="BM1193" s="20" t="e">
        <f t="shared" si="626"/>
        <v>#N/A</v>
      </c>
      <c r="BN1193" s="25" t="e">
        <f t="shared" si="627"/>
        <v>#N/A</v>
      </c>
      <c r="BO1193" s="26" t="str">
        <f t="shared" si="628"/>
        <v>0</v>
      </c>
      <c r="BP1193" s="21" t="e">
        <f t="shared" si="629"/>
        <v>#VALUE!</v>
      </c>
      <c r="BQ1193" s="20" t="e">
        <f t="shared" si="630"/>
        <v>#N/A</v>
      </c>
      <c r="BR1193" s="20" t="e">
        <v>#N/A</v>
      </c>
      <c r="BS1193" s="9" t="e">
        <v>#N/A</v>
      </c>
      <c r="BT1193" s="2" t="e">
        <f t="shared" si="631"/>
        <v>#VALUE!</v>
      </c>
      <c r="BU1193" s="2" t="e">
        <f t="shared" si="599"/>
        <v>#N/A</v>
      </c>
      <c r="BV1193" s="2" t="e">
        <f t="shared" si="600"/>
        <v>#N/A</v>
      </c>
    </row>
    <row r="1194" s="2" customFormat="1" ht="22.95" customHeight="1" spans="1:74">
      <c r="A1194" s="9" t="str">
        <f t="shared" si="601"/>
        <v>NP 019Induk</v>
      </c>
      <c r="B1194" s="9" t="str">
        <f t="shared" si="602"/>
        <v>NP 019jurusan 1</v>
      </c>
      <c r="C1194" s="9" t="str">
        <f t="shared" si="603"/>
        <v>NP 019jurusan 2</v>
      </c>
      <c r="D1194" s="9" t="str">
        <f t="shared" si="604"/>
        <v>NP 019jurusan 3</v>
      </c>
      <c r="E1194" s="9" t="str">
        <f t="shared" si="605"/>
        <v>NP 019jurusan 4</v>
      </c>
      <c r="F1194" s="10" t="s">
        <v>497</v>
      </c>
      <c r="G1194" s="10" t="s">
        <v>101</v>
      </c>
      <c r="H1194" s="10" t="s">
        <v>1435</v>
      </c>
      <c r="I1194" s="10">
        <v>1.00041</v>
      </c>
      <c r="J1194" s="10">
        <v>124.29346</v>
      </c>
      <c r="K1194" s="10" t="s">
        <v>7465</v>
      </c>
      <c r="L1194" s="10" t="s">
        <v>7465</v>
      </c>
      <c r="M1194" s="10" t="s">
        <v>7465</v>
      </c>
      <c r="N1194" s="14">
        <f t="shared" si="606"/>
        <v>0</v>
      </c>
      <c r="O1194" s="15" t="e">
        <f t="shared" si="607"/>
        <v>#VALUE!</v>
      </c>
      <c r="P1194" s="15" t="e">
        <f t="shared" si="608"/>
        <v>#VALUE!</v>
      </c>
      <c r="Q1194" s="17" t="e">
        <f>VLOOKUP($A1194,'DATA PENGUKURAN GARDU'!$A:$BS,42,0)</f>
        <v>#N/A</v>
      </c>
      <c r="R1194" s="18" t="e">
        <f t="shared" si="609"/>
        <v>#N/A</v>
      </c>
      <c r="S1194" s="17" t="e">
        <f>VLOOKUP($A1194,'DATA PENGUKURAN GARDU'!$A:$BS,44,0)</f>
        <v>#N/A</v>
      </c>
      <c r="T1194" s="18" t="e">
        <f t="shared" si="610"/>
        <v>#N/A</v>
      </c>
      <c r="U1194" s="17" t="e">
        <f>VLOOKUP($A1194,'DATA PENGUKURAN GARDU'!$A:$BS,46,0)</f>
        <v>#N/A</v>
      </c>
      <c r="V1194" s="18" t="e">
        <f t="shared" si="611"/>
        <v>#N/A</v>
      </c>
      <c r="W1194" s="17" t="e">
        <f>VLOOKUP($A1194,'DATA PENGUKURAN GARDU'!$A:$BS,48,0)</f>
        <v>#N/A</v>
      </c>
      <c r="X1194" s="17" t="e">
        <f>VLOOKUP($A1194,'DATA PENGUKURAN GARDU'!$A:$BS,53,0)</f>
        <v>#N/A</v>
      </c>
      <c r="Y1194" s="17" t="e">
        <f>VLOOKUP($A1194,'DATA PENGUKURAN GARDU'!$A:$BS,54,0)</f>
        <v>#N/A</v>
      </c>
      <c r="Z1194" s="17" t="e">
        <f>VLOOKUP($A1194,'DATA PENGUKURAN GARDU'!$A:$BS,55,0)</f>
        <v>#N/A</v>
      </c>
      <c r="AA1194" s="20" t="e">
        <f>VLOOKUP($B1194,'DATA PENGUKURAN GARDU'!$A:$BS,42,0)</f>
        <v>#N/A</v>
      </c>
      <c r="AB1194" s="21" t="e">
        <f t="shared" si="612"/>
        <v>#N/A</v>
      </c>
      <c r="AC1194" s="20" t="e">
        <f>VLOOKUP($B1194,'DATA PENGUKURAN GARDU'!$A:$BS,44,0)</f>
        <v>#N/A</v>
      </c>
      <c r="AD1194" s="21" t="e">
        <f t="shared" si="613"/>
        <v>#N/A</v>
      </c>
      <c r="AE1194" s="20" t="e">
        <f>VLOOKUP($B1194,'DATA PENGUKURAN GARDU'!$A:$BS,46,0)</f>
        <v>#N/A</v>
      </c>
      <c r="AF1194" s="21" t="e">
        <f t="shared" si="614"/>
        <v>#N/A</v>
      </c>
      <c r="AG1194" s="20" t="e">
        <f>VLOOKUP($B1194,'DATA PENGUKURAN GARDU'!$A:$BS,46,0)</f>
        <v>#N/A</v>
      </c>
      <c r="AH1194" s="20" t="e">
        <f>VLOOKUP($B1194,'DATA PENGUKURAN GARDU'!$A:$BS,53,0)</f>
        <v>#N/A</v>
      </c>
      <c r="AI1194" s="20" t="e">
        <f>VLOOKUP($B1194,'DATA PENGUKURAN GARDU'!$A:$BS,54,0)</f>
        <v>#N/A</v>
      </c>
      <c r="AJ1194" s="17" t="e">
        <f>VLOOKUP($C1194,'DATA PENGUKURAN GARDU'!$A:$BS,42,0)</f>
        <v>#N/A</v>
      </c>
      <c r="AK1194" s="23" t="e">
        <f t="shared" si="615"/>
        <v>#N/A</v>
      </c>
      <c r="AL1194" s="17" t="e">
        <f>VLOOKUP($C1194,'DATA PENGUKURAN GARDU'!$A:$BS,44,0)</f>
        <v>#N/A</v>
      </c>
      <c r="AM1194" s="23" t="e">
        <f t="shared" si="616"/>
        <v>#N/A</v>
      </c>
      <c r="AN1194" s="17" t="e">
        <f>VLOOKUP($C1194,'DATA PENGUKURAN GARDU'!$A:$BS,46,0)</f>
        <v>#N/A</v>
      </c>
      <c r="AO1194" s="23" t="e">
        <f t="shared" si="617"/>
        <v>#N/A</v>
      </c>
      <c r="AP1194" s="17" t="e">
        <f>VLOOKUP($C1194,'DATA PENGUKURAN GARDU'!$A:$BS,46,0)</f>
        <v>#N/A</v>
      </c>
      <c r="AQ1194" s="17" t="e">
        <f>VLOOKUP($C1194,'DATA PENGUKURAN GARDU'!$A:$BS,53,0)</f>
        <v>#N/A</v>
      </c>
      <c r="AR1194" s="17" t="e">
        <f>VLOOKUP($C1194,'DATA PENGUKURAN GARDU'!$A:$BS,54,0)</f>
        <v>#N/A</v>
      </c>
      <c r="AS1194" s="20" t="e">
        <f>VLOOKUP($D1194,'DATA PENGUKURAN GARDU'!$A:$BS,42,0)</f>
        <v>#N/A</v>
      </c>
      <c r="AT1194" s="21" t="e">
        <f t="shared" si="618"/>
        <v>#N/A</v>
      </c>
      <c r="AU1194" s="20" t="e">
        <f>VLOOKUP($D1194,'DATA PENGUKURAN GARDU'!$A:$BS,44,0)</f>
        <v>#N/A</v>
      </c>
      <c r="AV1194" s="21" t="e">
        <f t="shared" si="619"/>
        <v>#N/A</v>
      </c>
      <c r="AW1194" s="20" t="e">
        <f>VLOOKUP($D1194,'DATA PENGUKURAN GARDU'!$A:$BS,46,0)</f>
        <v>#N/A</v>
      </c>
      <c r="AX1194" s="21" t="e">
        <f t="shared" si="620"/>
        <v>#N/A</v>
      </c>
      <c r="AY1194" s="20" t="e">
        <f>VLOOKUP($D1194,'DATA PENGUKURAN GARDU'!$A:$BS,46,0)</f>
        <v>#N/A</v>
      </c>
      <c r="AZ1194" s="20" t="e">
        <f>VLOOKUP($D1194,'DATA PENGUKURAN GARDU'!$A:$BS,53,0)</f>
        <v>#N/A</v>
      </c>
      <c r="BA1194" s="20" t="e">
        <f>VLOOKUP($D1194,'DATA PENGUKURAN GARDU'!$A:$BS,54,0)</f>
        <v>#N/A</v>
      </c>
      <c r="BB1194" s="17" t="e">
        <f>VLOOKUP($E1194,'DATA PENGUKURAN GARDU'!$A:$BS,42,0)</f>
        <v>#N/A</v>
      </c>
      <c r="BC1194" s="23" t="e">
        <f t="shared" si="621"/>
        <v>#N/A</v>
      </c>
      <c r="BD1194" s="17" t="e">
        <f>VLOOKUP($E1194,'DATA PENGUKURAN GARDU'!$A:$BS,44,0)</f>
        <v>#N/A</v>
      </c>
      <c r="BE1194" s="23" t="e">
        <f t="shared" si="622"/>
        <v>#N/A</v>
      </c>
      <c r="BF1194" s="17" t="e">
        <f>VLOOKUP($E1194,'DATA PENGUKURAN GARDU'!$A:$BS,46,0)</f>
        <v>#N/A</v>
      </c>
      <c r="BG1194" s="23" t="e">
        <f t="shared" si="623"/>
        <v>#N/A</v>
      </c>
      <c r="BH1194" s="17" t="e">
        <f>VLOOKUP($E1194,'DATA PENGUKURAN GARDU'!$A:$BS,46,0)</f>
        <v>#N/A</v>
      </c>
      <c r="BI1194" s="17" t="e">
        <f>VLOOKUP($E1194,'DATA PENGUKURAN GARDU'!$A:$BS,53,0)</f>
        <v>#N/A</v>
      </c>
      <c r="BJ1194" s="17" t="e">
        <f>VLOOKUP($E1194,'DATA PENGUKURAN GARDU'!$A:$BS,54,0)</f>
        <v>#N/A</v>
      </c>
      <c r="BK1194" s="20" t="e">
        <f t="shared" si="624"/>
        <v>#N/A</v>
      </c>
      <c r="BL1194" s="20" t="e">
        <f t="shared" si="625"/>
        <v>#N/A</v>
      </c>
      <c r="BM1194" s="20" t="e">
        <f t="shared" si="626"/>
        <v>#N/A</v>
      </c>
      <c r="BN1194" s="25" t="e">
        <f t="shared" si="627"/>
        <v>#N/A</v>
      </c>
      <c r="BO1194" s="26" t="str">
        <f t="shared" si="628"/>
        <v>0</v>
      </c>
      <c r="BP1194" s="21" t="e">
        <f t="shared" si="629"/>
        <v>#VALUE!</v>
      </c>
      <c r="BQ1194" s="20" t="e">
        <f t="shared" si="630"/>
        <v>#N/A</v>
      </c>
      <c r="BR1194" s="20" t="e">
        <v>#N/A</v>
      </c>
      <c r="BS1194" s="9" t="e">
        <v>#N/A</v>
      </c>
      <c r="BT1194" s="2" t="e">
        <f t="shared" si="631"/>
        <v>#VALUE!</v>
      </c>
      <c r="BU1194" s="2" t="e">
        <f t="shared" si="599"/>
        <v>#N/A</v>
      </c>
      <c r="BV1194" s="2" t="e">
        <f t="shared" si="600"/>
        <v>#N/A</v>
      </c>
    </row>
    <row r="1195" s="2" customFormat="1" ht="22.95" customHeight="1" spans="1:74">
      <c r="A1195" s="9" t="str">
        <f t="shared" si="601"/>
        <v>NL 041Induk</v>
      </c>
      <c r="B1195" s="9" t="str">
        <f t="shared" si="602"/>
        <v>NL 041jurusan 1</v>
      </c>
      <c r="C1195" s="9" t="str">
        <f t="shared" si="603"/>
        <v>NL 041jurusan 2</v>
      </c>
      <c r="D1195" s="9" t="str">
        <f t="shared" si="604"/>
        <v>NL 041jurusan 3</v>
      </c>
      <c r="E1195" s="9" t="str">
        <f t="shared" si="605"/>
        <v>NL 041jurusan 4</v>
      </c>
      <c r="F1195" s="10" t="s">
        <v>324</v>
      </c>
      <c r="G1195" s="10" t="s">
        <v>101</v>
      </c>
      <c r="H1195" s="10" t="s">
        <v>1436</v>
      </c>
      <c r="I1195" s="10">
        <v>0.8402</v>
      </c>
      <c r="J1195" s="10">
        <v>123.98728</v>
      </c>
      <c r="K1195" s="10" t="s">
        <v>7465</v>
      </c>
      <c r="L1195" s="10" t="s">
        <v>7465</v>
      </c>
      <c r="M1195" s="10" t="s">
        <v>7465</v>
      </c>
      <c r="N1195" s="14">
        <f t="shared" si="606"/>
        <v>0</v>
      </c>
      <c r="O1195" s="15" t="e">
        <f t="shared" si="607"/>
        <v>#VALUE!</v>
      </c>
      <c r="P1195" s="15" t="e">
        <f t="shared" si="608"/>
        <v>#VALUE!</v>
      </c>
      <c r="Q1195" s="17" t="e">
        <f>VLOOKUP($A1195,'DATA PENGUKURAN GARDU'!$A:$BS,42,0)</f>
        <v>#N/A</v>
      </c>
      <c r="R1195" s="18" t="e">
        <f t="shared" si="609"/>
        <v>#N/A</v>
      </c>
      <c r="S1195" s="17" t="e">
        <f>VLOOKUP($A1195,'DATA PENGUKURAN GARDU'!$A:$BS,44,0)</f>
        <v>#N/A</v>
      </c>
      <c r="T1195" s="18" t="e">
        <f t="shared" si="610"/>
        <v>#N/A</v>
      </c>
      <c r="U1195" s="17" t="e">
        <f>VLOOKUP($A1195,'DATA PENGUKURAN GARDU'!$A:$BS,46,0)</f>
        <v>#N/A</v>
      </c>
      <c r="V1195" s="18" t="e">
        <f t="shared" si="611"/>
        <v>#N/A</v>
      </c>
      <c r="W1195" s="17" t="e">
        <f>VLOOKUP($A1195,'DATA PENGUKURAN GARDU'!$A:$BS,48,0)</f>
        <v>#N/A</v>
      </c>
      <c r="X1195" s="17" t="e">
        <f>VLOOKUP($A1195,'DATA PENGUKURAN GARDU'!$A:$BS,53,0)</f>
        <v>#N/A</v>
      </c>
      <c r="Y1195" s="17" t="e">
        <f>VLOOKUP($A1195,'DATA PENGUKURAN GARDU'!$A:$BS,54,0)</f>
        <v>#N/A</v>
      </c>
      <c r="Z1195" s="17" t="e">
        <f>VLOOKUP($A1195,'DATA PENGUKURAN GARDU'!$A:$BS,55,0)</f>
        <v>#N/A</v>
      </c>
      <c r="AA1195" s="20" t="e">
        <f>VLOOKUP($B1195,'DATA PENGUKURAN GARDU'!$A:$BS,42,0)</f>
        <v>#N/A</v>
      </c>
      <c r="AB1195" s="21" t="e">
        <f t="shared" si="612"/>
        <v>#N/A</v>
      </c>
      <c r="AC1195" s="20" t="e">
        <f>VLOOKUP($B1195,'DATA PENGUKURAN GARDU'!$A:$BS,44,0)</f>
        <v>#N/A</v>
      </c>
      <c r="AD1195" s="21" t="e">
        <f t="shared" si="613"/>
        <v>#N/A</v>
      </c>
      <c r="AE1195" s="20" t="e">
        <f>VLOOKUP($B1195,'DATA PENGUKURAN GARDU'!$A:$BS,46,0)</f>
        <v>#N/A</v>
      </c>
      <c r="AF1195" s="21" t="e">
        <f t="shared" si="614"/>
        <v>#N/A</v>
      </c>
      <c r="AG1195" s="20" t="e">
        <f>VLOOKUP($B1195,'DATA PENGUKURAN GARDU'!$A:$BS,46,0)</f>
        <v>#N/A</v>
      </c>
      <c r="AH1195" s="20" t="e">
        <f>VLOOKUP($B1195,'DATA PENGUKURAN GARDU'!$A:$BS,53,0)</f>
        <v>#N/A</v>
      </c>
      <c r="AI1195" s="20" t="e">
        <f>VLOOKUP($B1195,'DATA PENGUKURAN GARDU'!$A:$BS,54,0)</f>
        <v>#N/A</v>
      </c>
      <c r="AJ1195" s="17" t="e">
        <f>VLOOKUP($C1195,'DATA PENGUKURAN GARDU'!$A:$BS,42,0)</f>
        <v>#N/A</v>
      </c>
      <c r="AK1195" s="23" t="e">
        <f t="shared" si="615"/>
        <v>#N/A</v>
      </c>
      <c r="AL1195" s="17" t="e">
        <f>VLOOKUP($C1195,'DATA PENGUKURAN GARDU'!$A:$BS,44,0)</f>
        <v>#N/A</v>
      </c>
      <c r="AM1195" s="23" t="e">
        <f t="shared" si="616"/>
        <v>#N/A</v>
      </c>
      <c r="AN1195" s="17" t="e">
        <f>VLOOKUP($C1195,'DATA PENGUKURAN GARDU'!$A:$BS,46,0)</f>
        <v>#N/A</v>
      </c>
      <c r="AO1195" s="23" t="e">
        <f t="shared" si="617"/>
        <v>#N/A</v>
      </c>
      <c r="AP1195" s="17" t="e">
        <f>VLOOKUP($C1195,'DATA PENGUKURAN GARDU'!$A:$BS,46,0)</f>
        <v>#N/A</v>
      </c>
      <c r="AQ1195" s="17" t="e">
        <f>VLOOKUP($C1195,'DATA PENGUKURAN GARDU'!$A:$BS,53,0)</f>
        <v>#N/A</v>
      </c>
      <c r="AR1195" s="17" t="e">
        <f>VLOOKUP($C1195,'DATA PENGUKURAN GARDU'!$A:$BS,54,0)</f>
        <v>#N/A</v>
      </c>
      <c r="AS1195" s="20" t="e">
        <f>VLOOKUP($D1195,'DATA PENGUKURAN GARDU'!$A:$BS,42,0)</f>
        <v>#N/A</v>
      </c>
      <c r="AT1195" s="21" t="e">
        <f t="shared" si="618"/>
        <v>#N/A</v>
      </c>
      <c r="AU1195" s="20" t="e">
        <f>VLOOKUP($D1195,'DATA PENGUKURAN GARDU'!$A:$BS,44,0)</f>
        <v>#N/A</v>
      </c>
      <c r="AV1195" s="21" t="e">
        <f t="shared" si="619"/>
        <v>#N/A</v>
      </c>
      <c r="AW1195" s="20" t="e">
        <f>VLOOKUP($D1195,'DATA PENGUKURAN GARDU'!$A:$BS,46,0)</f>
        <v>#N/A</v>
      </c>
      <c r="AX1195" s="21" t="e">
        <f t="shared" si="620"/>
        <v>#N/A</v>
      </c>
      <c r="AY1195" s="20" t="e">
        <f>VLOOKUP($D1195,'DATA PENGUKURAN GARDU'!$A:$BS,46,0)</f>
        <v>#N/A</v>
      </c>
      <c r="AZ1195" s="20" t="e">
        <f>VLOOKUP($D1195,'DATA PENGUKURAN GARDU'!$A:$BS,53,0)</f>
        <v>#N/A</v>
      </c>
      <c r="BA1195" s="20" t="e">
        <f>VLOOKUP($D1195,'DATA PENGUKURAN GARDU'!$A:$BS,54,0)</f>
        <v>#N/A</v>
      </c>
      <c r="BB1195" s="17" t="e">
        <f>VLOOKUP($E1195,'DATA PENGUKURAN GARDU'!$A:$BS,42,0)</f>
        <v>#N/A</v>
      </c>
      <c r="BC1195" s="23" t="e">
        <f t="shared" si="621"/>
        <v>#N/A</v>
      </c>
      <c r="BD1195" s="17" t="e">
        <f>VLOOKUP($E1195,'DATA PENGUKURAN GARDU'!$A:$BS,44,0)</f>
        <v>#N/A</v>
      </c>
      <c r="BE1195" s="23" t="e">
        <f t="shared" si="622"/>
        <v>#N/A</v>
      </c>
      <c r="BF1195" s="17" t="e">
        <f>VLOOKUP($E1195,'DATA PENGUKURAN GARDU'!$A:$BS,46,0)</f>
        <v>#N/A</v>
      </c>
      <c r="BG1195" s="23" t="e">
        <f t="shared" si="623"/>
        <v>#N/A</v>
      </c>
      <c r="BH1195" s="17" t="e">
        <f>VLOOKUP($E1195,'DATA PENGUKURAN GARDU'!$A:$BS,46,0)</f>
        <v>#N/A</v>
      </c>
      <c r="BI1195" s="17" t="e">
        <f>VLOOKUP($E1195,'DATA PENGUKURAN GARDU'!$A:$BS,53,0)</f>
        <v>#N/A</v>
      </c>
      <c r="BJ1195" s="17" t="e">
        <f>VLOOKUP($E1195,'DATA PENGUKURAN GARDU'!$A:$BS,54,0)</f>
        <v>#N/A</v>
      </c>
      <c r="BK1195" s="20" t="e">
        <f t="shared" si="624"/>
        <v>#N/A</v>
      </c>
      <c r="BL1195" s="20" t="e">
        <f t="shared" si="625"/>
        <v>#N/A</v>
      </c>
      <c r="BM1195" s="20" t="e">
        <f t="shared" si="626"/>
        <v>#N/A</v>
      </c>
      <c r="BN1195" s="25" t="e">
        <f t="shared" si="627"/>
        <v>#N/A</v>
      </c>
      <c r="BO1195" s="26" t="str">
        <f t="shared" si="628"/>
        <v>0</v>
      </c>
      <c r="BP1195" s="21" t="e">
        <f t="shared" si="629"/>
        <v>#VALUE!</v>
      </c>
      <c r="BQ1195" s="20" t="e">
        <f t="shared" si="630"/>
        <v>#N/A</v>
      </c>
      <c r="BR1195" s="20" t="e">
        <v>#N/A</v>
      </c>
      <c r="BS1195" s="9" t="e">
        <v>#N/A</v>
      </c>
      <c r="BT1195" s="2" t="e">
        <f t="shared" si="631"/>
        <v>#VALUE!</v>
      </c>
      <c r="BU1195" s="2" t="e">
        <f t="shared" si="599"/>
        <v>#N/A</v>
      </c>
      <c r="BV1195" s="2" t="e">
        <f t="shared" si="600"/>
        <v>#N/A</v>
      </c>
    </row>
    <row r="1196" s="2" customFormat="1" ht="22.95" customHeight="1" spans="1:74">
      <c r="A1196" s="9" t="str">
        <f t="shared" si="601"/>
        <v>N 030.1Induk</v>
      </c>
      <c r="B1196" s="9" t="str">
        <f t="shared" si="602"/>
        <v>N 030.1jurusan 1</v>
      </c>
      <c r="C1196" s="9" t="str">
        <f t="shared" si="603"/>
        <v>N 030.1jurusan 2</v>
      </c>
      <c r="D1196" s="9" t="str">
        <f t="shared" si="604"/>
        <v>N 030.1jurusan 3</v>
      </c>
      <c r="E1196" s="9" t="str">
        <f t="shared" si="605"/>
        <v>N 030.1jurusan 4</v>
      </c>
      <c r="F1196" s="10" t="s">
        <v>342</v>
      </c>
      <c r="G1196" s="10" t="s">
        <v>39</v>
      </c>
      <c r="H1196" s="10" t="s">
        <v>1437</v>
      </c>
      <c r="I1196" s="10">
        <v>0.91728</v>
      </c>
      <c r="J1196" s="10">
        <v>124.1084</v>
      </c>
      <c r="K1196" s="10" t="s">
        <v>7465</v>
      </c>
      <c r="L1196" s="10" t="s">
        <v>7465</v>
      </c>
      <c r="M1196" s="10" t="s">
        <v>7465</v>
      </c>
      <c r="N1196" s="14">
        <f t="shared" si="606"/>
        <v>0</v>
      </c>
      <c r="O1196" s="15" t="e">
        <f t="shared" si="607"/>
        <v>#VALUE!</v>
      </c>
      <c r="P1196" s="15" t="e">
        <f t="shared" si="608"/>
        <v>#VALUE!</v>
      </c>
      <c r="Q1196" s="17" t="e">
        <f>VLOOKUP($A1196,'DATA PENGUKURAN GARDU'!$A:$BS,42,0)</f>
        <v>#N/A</v>
      </c>
      <c r="R1196" s="18" t="e">
        <f t="shared" si="609"/>
        <v>#N/A</v>
      </c>
      <c r="S1196" s="17" t="e">
        <f>VLOOKUP($A1196,'DATA PENGUKURAN GARDU'!$A:$BS,44,0)</f>
        <v>#N/A</v>
      </c>
      <c r="T1196" s="18" t="e">
        <f t="shared" si="610"/>
        <v>#N/A</v>
      </c>
      <c r="U1196" s="17" t="e">
        <f>VLOOKUP($A1196,'DATA PENGUKURAN GARDU'!$A:$BS,46,0)</f>
        <v>#N/A</v>
      </c>
      <c r="V1196" s="18" t="e">
        <f t="shared" si="611"/>
        <v>#N/A</v>
      </c>
      <c r="W1196" s="17" t="e">
        <f>VLOOKUP($A1196,'DATA PENGUKURAN GARDU'!$A:$BS,48,0)</f>
        <v>#N/A</v>
      </c>
      <c r="X1196" s="17" t="e">
        <f>VLOOKUP($A1196,'DATA PENGUKURAN GARDU'!$A:$BS,53,0)</f>
        <v>#N/A</v>
      </c>
      <c r="Y1196" s="17" t="e">
        <f>VLOOKUP($A1196,'DATA PENGUKURAN GARDU'!$A:$BS,54,0)</f>
        <v>#N/A</v>
      </c>
      <c r="Z1196" s="17" t="e">
        <f>VLOOKUP($A1196,'DATA PENGUKURAN GARDU'!$A:$BS,55,0)</f>
        <v>#N/A</v>
      </c>
      <c r="AA1196" s="20" t="e">
        <f>VLOOKUP($B1196,'DATA PENGUKURAN GARDU'!$A:$BS,42,0)</f>
        <v>#N/A</v>
      </c>
      <c r="AB1196" s="21" t="e">
        <f t="shared" si="612"/>
        <v>#N/A</v>
      </c>
      <c r="AC1196" s="20" t="e">
        <f>VLOOKUP($B1196,'DATA PENGUKURAN GARDU'!$A:$BS,44,0)</f>
        <v>#N/A</v>
      </c>
      <c r="AD1196" s="21" t="e">
        <f t="shared" si="613"/>
        <v>#N/A</v>
      </c>
      <c r="AE1196" s="20" t="e">
        <f>VLOOKUP($B1196,'DATA PENGUKURAN GARDU'!$A:$BS,46,0)</f>
        <v>#N/A</v>
      </c>
      <c r="AF1196" s="21" t="e">
        <f t="shared" si="614"/>
        <v>#N/A</v>
      </c>
      <c r="AG1196" s="20" t="e">
        <f>VLOOKUP($B1196,'DATA PENGUKURAN GARDU'!$A:$BS,46,0)</f>
        <v>#N/A</v>
      </c>
      <c r="AH1196" s="20" t="e">
        <f>VLOOKUP($B1196,'DATA PENGUKURAN GARDU'!$A:$BS,53,0)</f>
        <v>#N/A</v>
      </c>
      <c r="AI1196" s="20" t="e">
        <f>VLOOKUP($B1196,'DATA PENGUKURAN GARDU'!$A:$BS,54,0)</f>
        <v>#N/A</v>
      </c>
      <c r="AJ1196" s="17" t="e">
        <f>VLOOKUP($C1196,'DATA PENGUKURAN GARDU'!$A:$BS,42,0)</f>
        <v>#N/A</v>
      </c>
      <c r="AK1196" s="23" t="e">
        <f t="shared" si="615"/>
        <v>#N/A</v>
      </c>
      <c r="AL1196" s="17" t="e">
        <f>VLOOKUP($C1196,'DATA PENGUKURAN GARDU'!$A:$BS,44,0)</f>
        <v>#N/A</v>
      </c>
      <c r="AM1196" s="23" t="e">
        <f t="shared" si="616"/>
        <v>#N/A</v>
      </c>
      <c r="AN1196" s="17" t="e">
        <f>VLOOKUP($C1196,'DATA PENGUKURAN GARDU'!$A:$BS,46,0)</f>
        <v>#N/A</v>
      </c>
      <c r="AO1196" s="23" t="e">
        <f t="shared" si="617"/>
        <v>#N/A</v>
      </c>
      <c r="AP1196" s="17" t="e">
        <f>VLOOKUP($C1196,'DATA PENGUKURAN GARDU'!$A:$BS,46,0)</f>
        <v>#N/A</v>
      </c>
      <c r="AQ1196" s="17" t="e">
        <f>VLOOKUP($C1196,'DATA PENGUKURAN GARDU'!$A:$BS,53,0)</f>
        <v>#N/A</v>
      </c>
      <c r="AR1196" s="17" t="e">
        <f>VLOOKUP($C1196,'DATA PENGUKURAN GARDU'!$A:$BS,54,0)</f>
        <v>#N/A</v>
      </c>
      <c r="AS1196" s="20" t="e">
        <f>VLOOKUP($D1196,'DATA PENGUKURAN GARDU'!$A:$BS,42,0)</f>
        <v>#N/A</v>
      </c>
      <c r="AT1196" s="21" t="e">
        <f t="shared" si="618"/>
        <v>#N/A</v>
      </c>
      <c r="AU1196" s="20" t="e">
        <f>VLOOKUP($D1196,'DATA PENGUKURAN GARDU'!$A:$BS,44,0)</f>
        <v>#N/A</v>
      </c>
      <c r="AV1196" s="21" t="e">
        <f t="shared" si="619"/>
        <v>#N/A</v>
      </c>
      <c r="AW1196" s="20" t="e">
        <f>VLOOKUP($D1196,'DATA PENGUKURAN GARDU'!$A:$BS,46,0)</f>
        <v>#N/A</v>
      </c>
      <c r="AX1196" s="21" t="e">
        <f t="shared" si="620"/>
        <v>#N/A</v>
      </c>
      <c r="AY1196" s="20" t="e">
        <f>VLOOKUP($D1196,'DATA PENGUKURAN GARDU'!$A:$BS,46,0)</f>
        <v>#N/A</v>
      </c>
      <c r="AZ1196" s="20" t="e">
        <f>VLOOKUP($D1196,'DATA PENGUKURAN GARDU'!$A:$BS,53,0)</f>
        <v>#N/A</v>
      </c>
      <c r="BA1196" s="20" t="e">
        <f>VLOOKUP($D1196,'DATA PENGUKURAN GARDU'!$A:$BS,54,0)</f>
        <v>#N/A</v>
      </c>
      <c r="BB1196" s="17" t="e">
        <f>VLOOKUP($E1196,'DATA PENGUKURAN GARDU'!$A:$BS,42,0)</f>
        <v>#N/A</v>
      </c>
      <c r="BC1196" s="23" t="e">
        <f t="shared" si="621"/>
        <v>#N/A</v>
      </c>
      <c r="BD1196" s="17" t="e">
        <f>VLOOKUP($E1196,'DATA PENGUKURAN GARDU'!$A:$BS,44,0)</f>
        <v>#N/A</v>
      </c>
      <c r="BE1196" s="23" t="e">
        <f t="shared" si="622"/>
        <v>#N/A</v>
      </c>
      <c r="BF1196" s="17" t="e">
        <f>VLOOKUP($E1196,'DATA PENGUKURAN GARDU'!$A:$BS,46,0)</f>
        <v>#N/A</v>
      </c>
      <c r="BG1196" s="23" t="e">
        <f t="shared" si="623"/>
        <v>#N/A</v>
      </c>
      <c r="BH1196" s="17" t="e">
        <f>VLOOKUP($E1196,'DATA PENGUKURAN GARDU'!$A:$BS,46,0)</f>
        <v>#N/A</v>
      </c>
      <c r="BI1196" s="17" t="e">
        <f>VLOOKUP($E1196,'DATA PENGUKURAN GARDU'!$A:$BS,53,0)</f>
        <v>#N/A</v>
      </c>
      <c r="BJ1196" s="17" t="e">
        <f>VLOOKUP($E1196,'DATA PENGUKURAN GARDU'!$A:$BS,54,0)</f>
        <v>#N/A</v>
      </c>
      <c r="BK1196" s="20" t="e">
        <f t="shared" si="624"/>
        <v>#N/A</v>
      </c>
      <c r="BL1196" s="20" t="e">
        <f t="shared" si="625"/>
        <v>#N/A</v>
      </c>
      <c r="BM1196" s="20" t="e">
        <f t="shared" si="626"/>
        <v>#N/A</v>
      </c>
      <c r="BN1196" s="25" t="e">
        <f t="shared" si="627"/>
        <v>#N/A</v>
      </c>
      <c r="BO1196" s="26" t="str">
        <f t="shared" si="628"/>
        <v>0</v>
      </c>
      <c r="BP1196" s="21" t="e">
        <f t="shared" si="629"/>
        <v>#VALUE!</v>
      </c>
      <c r="BQ1196" s="20" t="e">
        <f t="shared" si="630"/>
        <v>#N/A</v>
      </c>
      <c r="BR1196" s="20" t="e">
        <v>#N/A</v>
      </c>
      <c r="BS1196" s="9" t="e">
        <v>#N/A</v>
      </c>
      <c r="BT1196" s="2" t="e">
        <f t="shared" si="631"/>
        <v>#VALUE!</v>
      </c>
      <c r="BU1196" s="2" t="e">
        <f t="shared" si="599"/>
        <v>#N/A</v>
      </c>
      <c r="BV1196" s="2" t="e">
        <f t="shared" si="600"/>
        <v>#N/A</v>
      </c>
    </row>
    <row r="1197" s="2" customFormat="1" ht="22.95" customHeight="1" spans="1:74">
      <c r="A1197" s="9" t="str">
        <f t="shared" si="601"/>
        <v>N 027Induk</v>
      </c>
      <c r="B1197" s="9" t="str">
        <f t="shared" si="602"/>
        <v>N 027jurusan 1</v>
      </c>
      <c r="C1197" s="9" t="str">
        <f t="shared" si="603"/>
        <v>N 027jurusan 2</v>
      </c>
      <c r="D1197" s="9" t="str">
        <f t="shared" si="604"/>
        <v>N 027jurusan 3</v>
      </c>
      <c r="E1197" s="9" t="str">
        <f t="shared" si="605"/>
        <v>N 027jurusan 4</v>
      </c>
      <c r="F1197" s="10" t="s">
        <v>342</v>
      </c>
      <c r="G1197" s="10" t="s">
        <v>39</v>
      </c>
      <c r="H1197" s="10" t="s">
        <v>1438</v>
      </c>
      <c r="I1197" s="10">
        <v>0.91679</v>
      </c>
      <c r="J1197" s="10">
        <v>124.10663</v>
      </c>
      <c r="K1197" s="10" t="s">
        <v>7465</v>
      </c>
      <c r="L1197" s="10" t="s">
        <v>7465</v>
      </c>
      <c r="M1197" s="10" t="s">
        <v>7465</v>
      </c>
      <c r="N1197" s="14">
        <f t="shared" si="606"/>
        <v>0</v>
      </c>
      <c r="O1197" s="15" t="e">
        <f t="shared" si="607"/>
        <v>#VALUE!</v>
      </c>
      <c r="P1197" s="15" t="e">
        <f t="shared" si="608"/>
        <v>#VALUE!</v>
      </c>
      <c r="Q1197" s="17" t="e">
        <f>VLOOKUP($A1197,'DATA PENGUKURAN GARDU'!$A:$BS,42,0)</f>
        <v>#N/A</v>
      </c>
      <c r="R1197" s="18" t="e">
        <f t="shared" si="609"/>
        <v>#N/A</v>
      </c>
      <c r="S1197" s="17" t="e">
        <f>VLOOKUP($A1197,'DATA PENGUKURAN GARDU'!$A:$BS,44,0)</f>
        <v>#N/A</v>
      </c>
      <c r="T1197" s="18" t="e">
        <f t="shared" si="610"/>
        <v>#N/A</v>
      </c>
      <c r="U1197" s="17" t="e">
        <f>VLOOKUP($A1197,'DATA PENGUKURAN GARDU'!$A:$BS,46,0)</f>
        <v>#N/A</v>
      </c>
      <c r="V1197" s="18" t="e">
        <f t="shared" si="611"/>
        <v>#N/A</v>
      </c>
      <c r="W1197" s="17" t="e">
        <f>VLOOKUP($A1197,'DATA PENGUKURAN GARDU'!$A:$BS,48,0)</f>
        <v>#N/A</v>
      </c>
      <c r="X1197" s="17" t="e">
        <f>VLOOKUP($A1197,'DATA PENGUKURAN GARDU'!$A:$BS,53,0)</f>
        <v>#N/A</v>
      </c>
      <c r="Y1197" s="17" t="e">
        <f>VLOOKUP($A1197,'DATA PENGUKURAN GARDU'!$A:$BS,54,0)</f>
        <v>#N/A</v>
      </c>
      <c r="Z1197" s="17" t="e">
        <f>VLOOKUP($A1197,'DATA PENGUKURAN GARDU'!$A:$BS,55,0)</f>
        <v>#N/A</v>
      </c>
      <c r="AA1197" s="20" t="e">
        <f>VLOOKUP($B1197,'DATA PENGUKURAN GARDU'!$A:$BS,42,0)</f>
        <v>#N/A</v>
      </c>
      <c r="AB1197" s="21" t="e">
        <f t="shared" si="612"/>
        <v>#N/A</v>
      </c>
      <c r="AC1197" s="20" t="e">
        <f>VLOOKUP($B1197,'DATA PENGUKURAN GARDU'!$A:$BS,44,0)</f>
        <v>#N/A</v>
      </c>
      <c r="AD1197" s="21" t="e">
        <f t="shared" si="613"/>
        <v>#N/A</v>
      </c>
      <c r="AE1197" s="20" t="e">
        <f>VLOOKUP($B1197,'DATA PENGUKURAN GARDU'!$A:$BS,46,0)</f>
        <v>#N/A</v>
      </c>
      <c r="AF1197" s="21" t="e">
        <f t="shared" si="614"/>
        <v>#N/A</v>
      </c>
      <c r="AG1197" s="20" t="e">
        <f>VLOOKUP($B1197,'DATA PENGUKURAN GARDU'!$A:$BS,46,0)</f>
        <v>#N/A</v>
      </c>
      <c r="AH1197" s="20" t="e">
        <f>VLOOKUP($B1197,'DATA PENGUKURAN GARDU'!$A:$BS,53,0)</f>
        <v>#N/A</v>
      </c>
      <c r="AI1197" s="20" t="e">
        <f>VLOOKUP($B1197,'DATA PENGUKURAN GARDU'!$A:$BS,54,0)</f>
        <v>#N/A</v>
      </c>
      <c r="AJ1197" s="17" t="e">
        <f>VLOOKUP($C1197,'DATA PENGUKURAN GARDU'!$A:$BS,42,0)</f>
        <v>#N/A</v>
      </c>
      <c r="AK1197" s="23" t="e">
        <f t="shared" si="615"/>
        <v>#N/A</v>
      </c>
      <c r="AL1197" s="17" t="e">
        <f>VLOOKUP($C1197,'DATA PENGUKURAN GARDU'!$A:$BS,44,0)</f>
        <v>#N/A</v>
      </c>
      <c r="AM1197" s="23" t="e">
        <f t="shared" si="616"/>
        <v>#N/A</v>
      </c>
      <c r="AN1197" s="17" t="e">
        <f>VLOOKUP($C1197,'DATA PENGUKURAN GARDU'!$A:$BS,46,0)</f>
        <v>#N/A</v>
      </c>
      <c r="AO1197" s="23" t="e">
        <f t="shared" si="617"/>
        <v>#N/A</v>
      </c>
      <c r="AP1197" s="17" t="e">
        <f>VLOOKUP($C1197,'DATA PENGUKURAN GARDU'!$A:$BS,46,0)</f>
        <v>#N/A</v>
      </c>
      <c r="AQ1197" s="17" t="e">
        <f>VLOOKUP($C1197,'DATA PENGUKURAN GARDU'!$A:$BS,53,0)</f>
        <v>#N/A</v>
      </c>
      <c r="AR1197" s="17" t="e">
        <f>VLOOKUP($C1197,'DATA PENGUKURAN GARDU'!$A:$BS,54,0)</f>
        <v>#N/A</v>
      </c>
      <c r="AS1197" s="20" t="e">
        <f>VLOOKUP($D1197,'DATA PENGUKURAN GARDU'!$A:$BS,42,0)</f>
        <v>#N/A</v>
      </c>
      <c r="AT1197" s="21" t="e">
        <f t="shared" si="618"/>
        <v>#N/A</v>
      </c>
      <c r="AU1197" s="20" t="e">
        <f>VLOOKUP($D1197,'DATA PENGUKURAN GARDU'!$A:$BS,44,0)</f>
        <v>#N/A</v>
      </c>
      <c r="AV1197" s="21" t="e">
        <f t="shared" si="619"/>
        <v>#N/A</v>
      </c>
      <c r="AW1197" s="20" t="e">
        <f>VLOOKUP($D1197,'DATA PENGUKURAN GARDU'!$A:$BS,46,0)</f>
        <v>#N/A</v>
      </c>
      <c r="AX1197" s="21" t="e">
        <f t="shared" si="620"/>
        <v>#N/A</v>
      </c>
      <c r="AY1197" s="20" t="e">
        <f>VLOOKUP($D1197,'DATA PENGUKURAN GARDU'!$A:$BS,46,0)</f>
        <v>#N/A</v>
      </c>
      <c r="AZ1197" s="20" t="e">
        <f>VLOOKUP($D1197,'DATA PENGUKURAN GARDU'!$A:$BS,53,0)</f>
        <v>#N/A</v>
      </c>
      <c r="BA1197" s="20" t="e">
        <f>VLOOKUP($D1197,'DATA PENGUKURAN GARDU'!$A:$BS,54,0)</f>
        <v>#N/A</v>
      </c>
      <c r="BB1197" s="17" t="e">
        <f>VLOOKUP($E1197,'DATA PENGUKURAN GARDU'!$A:$BS,42,0)</f>
        <v>#N/A</v>
      </c>
      <c r="BC1197" s="23" t="e">
        <f t="shared" si="621"/>
        <v>#N/A</v>
      </c>
      <c r="BD1197" s="17" t="e">
        <f>VLOOKUP($E1197,'DATA PENGUKURAN GARDU'!$A:$BS,44,0)</f>
        <v>#N/A</v>
      </c>
      <c r="BE1197" s="23" t="e">
        <f t="shared" si="622"/>
        <v>#N/A</v>
      </c>
      <c r="BF1197" s="17" t="e">
        <f>VLOOKUP($E1197,'DATA PENGUKURAN GARDU'!$A:$BS,46,0)</f>
        <v>#N/A</v>
      </c>
      <c r="BG1197" s="23" t="e">
        <f t="shared" si="623"/>
        <v>#N/A</v>
      </c>
      <c r="BH1197" s="17" t="e">
        <f>VLOOKUP($E1197,'DATA PENGUKURAN GARDU'!$A:$BS,46,0)</f>
        <v>#N/A</v>
      </c>
      <c r="BI1197" s="17" t="e">
        <f>VLOOKUP($E1197,'DATA PENGUKURAN GARDU'!$A:$BS,53,0)</f>
        <v>#N/A</v>
      </c>
      <c r="BJ1197" s="17" t="e">
        <f>VLOOKUP($E1197,'DATA PENGUKURAN GARDU'!$A:$BS,54,0)</f>
        <v>#N/A</v>
      </c>
      <c r="BK1197" s="20" t="e">
        <f t="shared" si="624"/>
        <v>#N/A</v>
      </c>
      <c r="BL1197" s="20" t="e">
        <f t="shared" si="625"/>
        <v>#N/A</v>
      </c>
      <c r="BM1197" s="20" t="e">
        <f t="shared" si="626"/>
        <v>#N/A</v>
      </c>
      <c r="BN1197" s="25" t="e">
        <f t="shared" si="627"/>
        <v>#N/A</v>
      </c>
      <c r="BO1197" s="26" t="str">
        <f t="shared" si="628"/>
        <v>0</v>
      </c>
      <c r="BP1197" s="21" t="e">
        <f t="shared" si="629"/>
        <v>#VALUE!</v>
      </c>
      <c r="BQ1197" s="20" t="e">
        <f t="shared" si="630"/>
        <v>#N/A</v>
      </c>
      <c r="BR1197" s="20" t="e">
        <v>#N/A</v>
      </c>
      <c r="BS1197" s="9" t="e">
        <v>#N/A</v>
      </c>
      <c r="BT1197" s="2" t="e">
        <f t="shared" si="631"/>
        <v>#VALUE!</v>
      </c>
      <c r="BU1197" s="2" t="e">
        <f t="shared" si="599"/>
        <v>#N/A</v>
      </c>
      <c r="BV1197" s="2" t="e">
        <f t="shared" si="600"/>
        <v>#N/A</v>
      </c>
    </row>
    <row r="1198" s="2" customFormat="1" ht="22.95" customHeight="1" spans="1:74">
      <c r="A1198" s="9" t="str">
        <f t="shared" si="601"/>
        <v>L-029Induk</v>
      </c>
      <c r="B1198" s="9" t="str">
        <f t="shared" si="602"/>
        <v>L-029jurusan 1</v>
      </c>
      <c r="C1198" s="9" t="str">
        <f t="shared" si="603"/>
        <v>L-029jurusan 2</v>
      </c>
      <c r="D1198" s="9" t="str">
        <f t="shared" si="604"/>
        <v>L-029jurusan 3</v>
      </c>
      <c r="E1198" s="9" t="str">
        <f t="shared" si="605"/>
        <v>L-029jurusan 4</v>
      </c>
      <c r="F1198" s="10" t="s">
        <v>46</v>
      </c>
      <c r="G1198" s="10" t="s">
        <v>22</v>
      </c>
      <c r="H1198" s="10" t="s">
        <v>1439</v>
      </c>
      <c r="I1198" s="10">
        <v>0.35151</v>
      </c>
      <c r="J1198" s="10">
        <v>123.91515</v>
      </c>
      <c r="K1198" s="10" t="s">
        <v>7465</v>
      </c>
      <c r="L1198" s="10" t="s">
        <v>7465</v>
      </c>
      <c r="M1198" s="10" t="s">
        <v>7465</v>
      </c>
      <c r="N1198" s="14">
        <f t="shared" si="606"/>
        <v>0</v>
      </c>
      <c r="O1198" s="15" t="e">
        <f t="shared" si="607"/>
        <v>#VALUE!</v>
      </c>
      <c r="P1198" s="15" t="e">
        <f t="shared" si="608"/>
        <v>#VALUE!</v>
      </c>
      <c r="Q1198" s="17" t="e">
        <f>VLOOKUP($A1198,'DATA PENGUKURAN GARDU'!$A:$BS,42,0)</f>
        <v>#N/A</v>
      </c>
      <c r="R1198" s="18" t="e">
        <f t="shared" si="609"/>
        <v>#N/A</v>
      </c>
      <c r="S1198" s="17" t="e">
        <f>VLOOKUP($A1198,'DATA PENGUKURAN GARDU'!$A:$BS,44,0)</f>
        <v>#N/A</v>
      </c>
      <c r="T1198" s="18" t="e">
        <f t="shared" si="610"/>
        <v>#N/A</v>
      </c>
      <c r="U1198" s="17" t="e">
        <f>VLOOKUP($A1198,'DATA PENGUKURAN GARDU'!$A:$BS,46,0)</f>
        <v>#N/A</v>
      </c>
      <c r="V1198" s="18" t="e">
        <f t="shared" si="611"/>
        <v>#N/A</v>
      </c>
      <c r="W1198" s="17" t="e">
        <f>VLOOKUP($A1198,'DATA PENGUKURAN GARDU'!$A:$BS,48,0)</f>
        <v>#N/A</v>
      </c>
      <c r="X1198" s="17" t="e">
        <f>VLOOKUP($A1198,'DATA PENGUKURAN GARDU'!$A:$BS,53,0)</f>
        <v>#N/A</v>
      </c>
      <c r="Y1198" s="17" t="e">
        <f>VLOOKUP($A1198,'DATA PENGUKURAN GARDU'!$A:$BS,54,0)</f>
        <v>#N/A</v>
      </c>
      <c r="Z1198" s="17" t="e">
        <f>VLOOKUP($A1198,'DATA PENGUKURAN GARDU'!$A:$BS,55,0)</f>
        <v>#N/A</v>
      </c>
      <c r="AA1198" s="20" t="e">
        <f>VLOOKUP($B1198,'DATA PENGUKURAN GARDU'!$A:$BS,42,0)</f>
        <v>#N/A</v>
      </c>
      <c r="AB1198" s="21" t="e">
        <f t="shared" si="612"/>
        <v>#N/A</v>
      </c>
      <c r="AC1198" s="20" t="e">
        <f>VLOOKUP($B1198,'DATA PENGUKURAN GARDU'!$A:$BS,44,0)</f>
        <v>#N/A</v>
      </c>
      <c r="AD1198" s="21" t="e">
        <f t="shared" si="613"/>
        <v>#N/A</v>
      </c>
      <c r="AE1198" s="20" t="e">
        <f>VLOOKUP($B1198,'DATA PENGUKURAN GARDU'!$A:$BS,46,0)</f>
        <v>#N/A</v>
      </c>
      <c r="AF1198" s="21" t="e">
        <f t="shared" si="614"/>
        <v>#N/A</v>
      </c>
      <c r="AG1198" s="20" t="e">
        <f>VLOOKUP($B1198,'DATA PENGUKURAN GARDU'!$A:$BS,46,0)</f>
        <v>#N/A</v>
      </c>
      <c r="AH1198" s="20" t="e">
        <f>VLOOKUP($B1198,'DATA PENGUKURAN GARDU'!$A:$BS,53,0)</f>
        <v>#N/A</v>
      </c>
      <c r="AI1198" s="20" t="e">
        <f>VLOOKUP($B1198,'DATA PENGUKURAN GARDU'!$A:$BS,54,0)</f>
        <v>#N/A</v>
      </c>
      <c r="AJ1198" s="17" t="e">
        <f>VLOOKUP($C1198,'DATA PENGUKURAN GARDU'!$A:$BS,42,0)</f>
        <v>#N/A</v>
      </c>
      <c r="AK1198" s="23" t="e">
        <f t="shared" si="615"/>
        <v>#N/A</v>
      </c>
      <c r="AL1198" s="17" t="e">
        <f>VLOOKUP($C1198,'DATA PENGUKURAN GARDU'!$A:$BS,44,0)</f>
        <v>#N/A</v>
      </c>
      <c r="AM1198" s="23" t="e">
        <f t="shared" si="616"/>
        <v>#N/A</v>
      </c>
      <c r="AN1198" s="17" t="e">
        <f>VLOOKUP($C1198,'DATA PENGUKURAN GARDU'!$A:$BS,46,0)</f>
        <v>#N/A</v>
      </c>
      <c r="AO1198" s="23" t="e">
        <f t="shared" si="617"/>
        <v>#N/A</v>
      </c>
      <c r="AP1198" s="17" t="e">
        <f>VLOOKUP($C1198,'DATA PENGUKURAN GARDU'!$A:$BS,46,0)</f>
        <v>#N/A</v>
      </c>
      <c r="AQ1198" s="17" t="e">
        <f>VLOOKUP($C1198,'DATA PENGUKURAN GARDU'!$A:$BS,53,0)</f>
        <v>#N/A</v>
      </c>
      <c r="AR1198" s="17" t="e">
        <f>VLOOKUP($C1198,'DATA PENGUKURAN GARDU'!$A:$BS,54,0)</f>
        <v>#N/A</v>
      </c>
      <c r="AS1198" s="20" t="e">
        <f>VLOOKUP($D1198,'DATA PENGUKURAN GARDU'!$A:$BS,42,0)</f>
        <v>#N/A</v>
      </c>
      <c r="AT1198" s="21" t="e">
        <f t="shared" si="618"/>
        <v>#N/A</v>
      </c>
      <c r="AU1198" s="20" t="e">
        <f>VLOOKUP($D1198,'DATA PENGUKURAN GARDU'!$A:$BS,44,0)</f>
        <v>#N/A</v>
      </c>
      <c r="AV1198" s="21" t="e">
        <f t="shared" si="619"/>
        <v>#N/A</v>
      </c>
      <c r="AW1198" s="20" t="e">
        <f>VLOOKUP($D1198,'DATA PENGUKURAN GARDU'!$A:$BS,46,0)</f>
        <v>#N/A</v>
      </c>
      <c r="AX1198" s="21" t="e">
        <f t="shared" si="620"/>
        <v>#N/A</v>
      </c>
      <c r="AY1198" s="20" t="e">
        <f>VLOOKUP($D1198,'DATA PENGUKURAN GARDU'!$A:$BS,46,0)</f>
        <v>#N/A</v>
      </c>
      <c r="AZ1198" s="20" t="e">
        <f>VLOOKUP($D1198,'DATA PENGUKURAN GARDU'!$A:$BS,53,0)</f>
        <v>#N/A</v>
      </c>
      <c r="BA1198" s="20" t="e">
        <f>VLOOKUP($D1198,'DATA PENGUKURAN GARDU'!$A:$BS,54,0)</f>
        <v>#N/A</v>
      </c>
      <c r="BB1198" s="17" t="e">
        <f>VLOOKUP($E1198,'DATA PENGUKURAN GARDU'!$A:$BS,42,0)</f>
        <v>#N/A</v>
      </c>
      <c r="BC1198" s="23" t="e">
        <f t="shared" si="621"/>
        <v>#N/A</v>
      </c>
      <c r="BD1198" s="17" t="e">
        <f>VLOOKUP($E1198,'DATA PENGUKURAN GARDU'!$A:$BS,44,0)</f>
        <v>#N/A</v>
      </c>
      <c r="BE1198" s="23" t="e">
        <f t="shared" si="622"/>
        <v>#N/A</v>
      </c>
      <c r="BF1198" s="17" t="e">
        <f>VLOOKUP($E1198,'DATA PENGUKURAN GARDU'!$A:$BS,46,0)</f>
        <v>#N/A</v>
      </c>
      <c r="BG1198" s="23" t="e">
        <f t="shared" si="623"/>
        <v>#N/A</v>
      </c>
      <c r="BH1198" s="17" t="e">
        <f>VLOOKUP($E1198,'DATA PENGUKURAN GARDU'!$A:$BS,46,0)</f>
        <v>#N/A</v>
      </c>
      <c r="BI1198" s="17" t="e">
        <f>VLOOKUP($E1198,'DATA PENGUKURAN GARDU'!$A:$BS,53,0)</f>
        <v>#N/A</v>
      </c>
      <c r="BJ1198" s="17" t="e">
        <f>VLOOKUP($E1198,'DATA PENGUKURAN GARDU'!$A:$BS,54,0)</f>
        <v>#N/A</v>
      </c>
      <c r="BK1198" s="20" t="e">
        <f t="shared" si="624"/>
        <v>#N/A</v>
      </c>
      <c r="BL1198" s="20" t="e">
        <f t="shared" si="625"/>
        <v>#N/A</v>
      </c>
      <c r="BM1198" s="20" t="e">
        <f t="shared" si="626"/>
        <v>#N/A</v>
      </c>
      <c r="BN1198" s="25" t="e">
        <f t="shared" si="627"/>
        <v>#N/A</v>
      </c>
      <c r="BO1198" s="26" t="str">
        <f t="shared" si="628"/>
        <v>0</v>
      </c>
      <c r="BP1198" s="21" t="e">
        <f t="shared" si="629"/>
        <v>#VALUE!</v>
      </c>
      <c r="BQ1198" s="20" t="e">
        <f t="shared" si="630"/>
        <v>#N/A</v>
      </c>
      <c r="BR1198" s="20" t="e">
        <v>#N/A</v>
      </c>
      <c r="BS1198" s="9" t="e">
        <v>#N/A</v>
      </c>
      <c r="BT1198" s="2" t="e">
        <f t="shared" si="631"/>
        <v>#VALUE!</v>
      </c>
      <c r="BU1198" s="2" t="e">
        <f t="shared" si="599"/>
        <v>#N/A</v>
      </c>
      <c r="BV1198" s="2" t="e">
        <f t="shared" si="600"/>
        <v>#N/A</v>
      </c>
    </row>
    <row r="1199" s="2" customFormat="1" ht="22.95" customHeight="1" spans="1:74">
      <c r="A1199" s="9" t="str">
        <f t="shared" si="601"/>
        <v>GH.BINTAUNAInduk</v>
      </c>
      <c r="B1199" s="9" t="str">
        <f t="shared" si="602"/>
        <v>GH.BINTAUNAjurusan 1</v>
      </c>
      <c r="C1199" s="9" t="str">
        <f t="shared" si="603"/>
        <v>GH.BINTAUNAjurusan 2</v>
      </c>
      <c r="D1199" s="9" t="str">
        <f t="shared" si="604"/>
        <v>GH.BINTAUNAjurusan 3</v>
      </c>
      <c r="E1199" s="9" t="str">
        <f t="shared" si="605"/>
        <v>GH.BINTAUNAjurusan 4</v>
      </c>
      <c r="F1199" s="10" t="s">
        <v>1440</v>
      </c>
      <c r="G1199" s="10" t="s">
        <v>1440</v>
      </c>
      <c r="H1199" s="10" t="s">
        <v>1441</v>
      </c>
      <c r="I1199" s="10">
        <v>0.8801</v>
      </c>
      <c r="J1199" s="10">
        <v>123.54995</v>
      </c>
      <c r="K1199" s="10" t="s">
        <v>7465</v>
      </c>
      <c r="L1199" s="10" t="s">
        <v>7465</v>
      </c>
      <c r="M1199" s="10" t="s">
        <v>7465</v>
      </c>
      <c r="N1199" s="14">
        <f t="shared" si="606"/>
        <v>0</v>
      </c>
      <c r="O1199" s="15" t="e">
        <f t="shared" si="607"/>
        <v>#VALUE!</v>
      </c>
      <c r="P1199" s="15" t="e">
        <f t="shared" si="608"/>
        <v>#VALUE!</v>
      </c>
      <c r="Q1199" s="17" t="e">
        <f>VLOOKUP($A1199,'DATA PENGUKURAN GARDU'!$A:$BS,42,0)</f>
        <v>#N/A</v>
      </c>
      <c r="R1199" s="18" t="e">
        <f t="shared" si="609"/>
        <v>#N/A</v>
      </c>
      <c r="S1199" s="17" t="e">
        <f>VLOOKUP($A1199,'DATA PENGUKURAN GARDU'!$A:$BS,44,0)</f>
        <v>#N/A</v>
      </c>
      <c r="T1199" s="18" t="e">
        <f t="shared" si="610"/>
        <v>#N/A</v>
      </c>
      <c r="U1199" s="17" t="e">
        <f>VLOOKUP($A1199,'DATA PENGUKURAN GARDU'!$A:$BS,46,0)</f>
        <v>#N/A</v>
      </c>
      <c r="V1199" s="18" t="e">
        <f t="shared" si="611"/>
        <v>#N/A</v>
      </c>
      <c r="W1199" s="17" t="e">
        <f>VLOOKUP($A1199,'DATA PENGUKURAN GARDU'!$A:$BS,48,0)</f>
        <v>#N/A</v>
      </c>
      <c r="X1199" s="17" t="e">
        <f>VLOOKUP($A1199,'DATA PENGUKURAN GARDU'!$A:$BS,53,0)</f>
        <v>#N/A</v>
      </c>
      <c r="Y1199" s="17" t="e">
        <f>VLOOKUP($A1199,'DATA PENGUKURAN GARDU'!$A:$BS,54,0)</f>
        <v>#N/A</v>
      </c>
      <c r="Z1199" s="17" t="e">
        <f>VLOOKUP($A1199,'DATA PENGUKURAN GARDU'!$A:$BS,55,0)</f>
        <v>#N/A</v>
      </c>
      <c r="AA1199" s="20" t="e">
        <f>VLOOKUP($B1199,'DATA PENGUKURAN GARDU'!$A:$BS,42,0)</f>
        <v>#N/A</v>
      </c>
      <c r="AB1199" s="21" t="e">
        <f t="shared" si="612"/>
        <v>#N/A</v>
      </c>
      <c r="AC1199" s="20" t="e">
        <f>VLOOKUP($B1199,'DATA PENGUKURAN GARDU'!$A:$BS,44,0)</f>
        <v>#N/A</v>
      </c>
      <c r="AD1199" s="21" t="e">
        <f t="shared" si="613"/>
        <v>#N/A</v>
      </c>
      <c r="AE1199" s="20" t="e">
        <f>VLOOKUP($B1199,'DATA PENGUKURAN GARDU'!$A:$BS,46,0)</f>
        <v>#N/A</v>
      </c>
      <c r="AF1199" s="21" t="e">
        <f t="shared" si="614"/>
        <v>#N/A</v>
      </c>
      <c r="AG1199" s="20" t="e">
        <f>VLOOKUP($B1199,'DATA PENGUKURAN GARDU'!$A:$BS,46,0)</f>
        <v>#N/A</v>
      </c>
      <c r="AH1199" s="20" t="e">
        <f>VLOOKUP($B1199,'DATA PENGUKURAN GARDU'!$A:$BS,53,0)</f>
        <v>#N/A</v>
      </c>
      <c r="AI1199" s="20" t="e">
        <f>VLOOKUP($B1199,'DATA PENGUKURAN GARDU'!$A:$BS,54,0)</f>
        <v>#N/A</v>
      </c>
      <c r="AJ1199" s="17" t="e">
        <f>VLOOKUP($C1199,'DATA PENGUKURAN GARDU'!$A:$BS,42,0)</f>
        <v>#N/A</v>
      </c>
      <c r="AK1199" s="23" t="e">
        <f t="shared" si="615"/>
        <v>#N/A</v>
      </c>
      <c r="AL1199" s="17" t="e">
        <f>VLOOKUP($C1199,'DATA PENGUKURAN GARDU'!$A:$BS,44,0)</f>
        <v>#N/A</v>
      </c>
      <c r="AM1199" s="23" t="e">
        <f t="shared" si="616"/>
        <v>#N/A</v>
      </c>
      <c r="AN1199" s="17" t="e">
        <f>VLOOKUP($C1199,'DATA PENGUKURAN GARDU'!$A:$BS,46,0)</f>
        <v>#N/A</v>
      </c>
      <c r="AO1199" s="23" t="e">
        <f t="shared" si="617"/>
        <v>#N/A</v>
      </c>
      <c r="AP1199" s="17" t="e">
        <f>VLOOKUP($C1199,'DATA PENGUKURAN GARDU'!$A:$BS,46,0)</f>
        <v>#N/A</v>
      </c>
      <c r="AQ1199" s="17" t="e">
        <f>VLOOKUP($C1199,'DATA PENGUKURAN GARDU'!$A:$BS,53,0)</f>
        <v>#N/A</v>
      </c>
      <c r="AR1199" s="17" t="e">
        <f>VLOOKUP($C1199,'DATA PENGUKURAN GARDU'!$A:$BS,54,0)</f>
        <v>#N/A</v>
      </c>
      <c r="AS1199" s="20" t="e">
        <f>VLOOKUP($D1199,'DATA PENGUKURAN GARDU'!$A:$BS,42,0)</f>
        <v>#N/A</v>
      </c>
      <c r="AT1199" s="21" t="e">
        <f t="shared" si="618"/>
        <v>#N/A</v>
      </c>
      <c r="AU1199" s="20" t="e">
        <f>VLOOKUP($D1199,'DATA PENGUKURAN GARDU'!$A:$BS,44,0)</f>
        <v>#N/A</v>
      </c>
      <c r="AV1199" s="21" t="e">
        <f t="shared" si="619"/>
        <v>#N/A</v>
      </c>
      <c r="AW1199" s="20" t="e">
        <f>VLOOKUP($D1199,'DATA PENGUKURAN GARDU'!$A:$BS,46,0)</f>
        <v>#N/A</v>
      </c>
      <c r="AX1199" s="21" t="e">
        <f t="shared" si="620"/>
        <v>#N/A</v>
      </c>
      <c r="AY1199" s="20" t="e">
        <f>VLOOKUP($D1199,'DATA PENGUKURAN GARDU'!$A:$BS,46,0)</f>
        <v>#N/A</v>
      </c>
      <c r="AZ1199" s="20" t="e">
        <f>VLOOKUP($D1199,'DATA PENGUKURAN GARDU'!$A:$BS,53,0)</f>
        <v>#N/A</v>
      </c>
      <c r="BA1199" s="20" t="e">
        <f>VLOOKUP($D1199,'DATA PENGUKURAN GARDU'!$A:$BS,54,0)</f>
        <v>#N/A</v>
      </c>
      <c r="BB1199" s="17" t="e">
        <f>VLOOKUP($E1199,'DATA PENGUKURAN GARDU'!$A:$BS,42,0)</f>
        <v>#N/A</v>
      </c>
      <c r="BC1199" s="23" t="e">
        <f t="shared" si="621"/>
        <v>#N/A</v>
      </c>
      <c r="BD1199" s="17" t="e">
        <f>VLOOKUP($E1199,'DATA PENGUKURAN GARDU'!$A:$BS,44,0)</f>
        <v>#N/A</v>
      </c>
      <c r="BE1199" s="23" t="e">
        <f t="shared" si="622"/>
        <v>#N/A</v>
      </c>
      <c r="BF1199" s="17" t="e">
        <f>VLOOKUP($E1199,'DATA PENGUKURAN GARDU'!$A:$BS,46,0)</f>
        <v>#N/A</v>
      </c>
      <c r="BG1199" s="23" t="e">
        <f t="shared" si="623"/>
        <v>#N/A</v>
      </c>
      <c r="BH1199" s="17" t="e">
        <f>VLOOKUP($E1199,'DATA PENGUKURAN GARDU'!$A:$BS,46,0)</f>
        <v>#N/A</v>
      </c>
      <c r="BI1199" s="17" t="e">
        <f>VLOOKUP($E1199,'DATA PENGUKURAN GARDU'!$A:$BS,53,0)</f>
        <v>#N/A</v>
      </c>
      <c r="BJ1199" s="17" t="e">
        <f>VLOOKUP($E1199,'DATA PENGUKURAN GARDU'!$A:$BS,54,0)</f>
        <v>#N/A</v>
      </c>
      <c r="BK1199" s="20" t="e">
        <f t="shared" si="624"/>
        <v>#N/A</v>
      </c>
      <c r="BL1199" s="20" t="e">
        <f t="shared" si="625"/>
        <v>#N/A</v>
      </c>
      <c r="BM1199" s="20" t="e">
        <f t="shared" si="626"/>
        <v>#N/A</v>
      </c>
      <c r="BN1199" s="25" t="e">
        <f t="shared" si="627"/>
        <v>#N/A</v>
      </c>
      <c r="BO1199" s="26" t="str">
        <f t="shared" si="628"/>
        <v>0</v>
      </c>
      <c r="BP1199" s="21" t="e">
        <f t="shared" si="629"/>
        <v>#VALUE!</v>
      </c>
      <c r="BQ1199" s="20" t="e">
        <f t="shared" si="630"/>
        <v>#N/A</v>
      </c>
      <c r="BR1199" s="20" t="e">
        <v>#N/A</v>
      </c>
      <c r="BS1199" s="9" t="e">
        <v>#N/A</v>
      </c>
      <c r="BT1199" s="2" t="e">
        <f t="shared" si="631"/>
        <v>#VALUE!</v>
      </c>
      <c r="BU1199" s="2" t="e">
        <f t="shared" si="599"/>
        <v>#N/A</v>
      </c>
      <c r="BV1199" s="2" t="e">
        <f t="shared" si="600"/>
        <v>#N/A</v>
      </c>
    </row>
    <row r="1200" s="2" customFormat="1" ht="22.95" customHeight="1" spans="1:74">
      <c r="A1200" s="9" t="str">
        <f t="shared" si="601"/>
        <v>GARDU PT KEMINDO RESOURCESInduk</v>
      </c>
      <c r="B1200" s="9" t="str">
        <f t="shared" si="602"/>
        <v>GARDU PT KEMINDO RESOURCESjurusan 1</v>
      </c>
      <c r="C1200" s="9" t="str">
        <f t="shared" si="603"/>
        <v>GARDU PT KEMINDO RESOURCESjurusan 2</v>
      </c>
      <c r="D1200" s="9" t="str">
        <f t="shared" si="604"/>
        <v>GARDU PT KEMINDO RESOURCESjurusan 3</v>
      </c>
      <c r="E1200" s="9" t="str">
        <f t="shared" si="605"/>
        <v>GARDU PT KEMINDO RESOURCESjurusan 4</v>
      </c>
      <c r="F1200" s="10" t="s">
        <v>324</v>
      </c>
      <c r="G1200" s="10" t="s">
        <v>131</v>
      </c>
      <c r="H1200" s="10" t="s">
        <v>1442</v>
      </c>
      <c r="I1200" s="10">
        <v>0.86081</v>
      </c>
      <c r="J1200" s="10">
        <v>123.93747</v>
      </c>
      <c r="K1200" s="10" t="s">
        <v>7465</v>
      </c>
      <c r="L1200" s="10" t="s">
        <v>7465</v>
      </c>
      <c r="M1200" s="10" t="s">
        <v>7465</v>
      </c>
      <c r="N1200" s="14">
        <f t="shared" si="606"/>
        <v>0</v>
      </c>
      <c r="O1200" s="15" t="e">
        <f t="shared" si="607"/>
        <v>#VALUE!</v>
      </c>
      <c r="P1200" s="15" t="e">
        <f t="shared" si="608"/>
        <v>#VALUE!</v>
      </c>
      <c r="Q1200" s="17" t="e">
        <f>VLOOKUP($A1200,'DATA PENGUKURAN GARDU'!$A:$BS,42,0)</f>
        <v>#N/A</v>
      </c>
      <c r="R1200" s="18" t="e">
        <f t="shared" si="609"/>
        <v>#N/A</v>
      </c>
      <c r="S1200" s="17" t="e">
        <f>VLOOKUP($A1200,'DATA PENGUKURAN GARDU'!$A:$BS,44,0)</f>
        <v>#N/A</v>
      </c>
      <c r="T1200" s="18" t="e">
        <f t="shared" si="610"/>
        <v>#N/A</v>
      </c>
      <c r="U1200" s="17" t="e">
        <f>VLOOKUP($A1200,'DATA PENGUKURAN GARDU'!$A:$BS,46,0)</f>
        <v>#N/A</v>
      </c>
      <c r="V1200" s="18" t="e">
        <f t="shared" si="611"/>
        <v>#N/A</v>
      </c>
      <c r="W1200" s="17" t="e">
        <f>VLOOKUP($A1200,'DATA PENGUKURAN GARDU'!$A:$BS,48,0)</f>
        <v>#N/A</v>
      </c>
      <c r="X1200" s="17" t="e">
        <f>VLOOKUP($A1200,'DATA PENGUKURAN GARDU'!$A:$BS,53,0)</f>
        <v>#N/A</v>
      </c>
      <c r="Y1200" s="17" t="e">
        <f>VLOOKUP($A1200,'DATA PENGUKURAN GARDU'!$A:$BS,54,0)</f>
        <v>#N/A</v>
      </c>
      <c r="Z1200" s="17" t="e">
        <f>VLOOKUP($A1200,'DATA PENGUKURAN GARDU'!$A:$BS,55,0)</f>
        <v>#N/A</v>
      </c>
      <c r="AA1200" s="20" t="e">
        <f>VLOOKUP($B1200,'DATA PENGUKURAN GARDU'!$A:$BS,42,0)</f>
        <v>#N/A</v>
      </c>
      <c r="AB1200" s="21" t="e">
        <f t="shared" si="612"/>
        <v>#N/A</v>
      </c>
      <c r="AC1200" s="20" t="e">
        <f>VLOOKUP($B1200,'DATA PENGUKURAN GARDU'!$A:$BS,44,0)</f>
        <v>#N/A</v>
      </c>
      <c r="AD1200" s="21" t="e">
        <f t="shared" si="613"/>
        <v>#N/A</v>
      </c>
      <c r="AE1200" s="20" t="e">
        <f>VLOOKUP($B1200,'DATA PENGUKURAN GARDU'!$A:$BS,46,0)</f>
        <v>#N/A</v>
      </c>
      <c r="AF1200" s="21" t="e">
        <f t="shared" si="614"/>
        <v>#N/A</v>
      </c>
      <c r="AG1200" s="20" t="e">
        <f>VLOOKUP($B1200,'DATA PENGUKURAN GARDU'!$A:$BS,46,0)</f>
        <v>#N/A</v>
      </c>
      <c r="AH1200" s="20" t="e">
        <f>VLOOKUP($B1200,'DATA PENGUKURAN GARDU'!$A:$BS,53,0)</f>
        <v>#N/A</v>
      </c>
      <c r="AI1200" s="20" t="e">
        <f>VLOOKUP($B1200,'DATA PENGUKURAN GARDU'!$A:$BS,54,0)</f>
        <v>#N/A</v>
      </c>
      <c r="AJ1200" s="17" t="e">
        <f>VLOOKUP($C1200,'DATA PENGUKURAN GARDU'!$A:$BS,42,0)</f>
        <v>#N/A</v>
      </c>
      <c r="AK1200" s="23" t="e">
        <f t="shared" si="615"/>
        <v>#N/A</v>
      </c>
      <c r="AL1200" s="17" t="e">
        <f>VLOOKUP($C1200,'DATA PENGUKURAN GARDU'!$A:$BS,44,0)</f>
        <v>#N/A</v>
      </c>
      <c r="AM1200" s="23" t="e">
        <f t="shared" si="616"/>
        <v>#N/A</v>
      </c>
      <c r="AN1200" s="17" t="e">
        <f>VLOOKUP($C1200,'DATA PENGUKURAN GARDU'!$A:$BS,46,0)</f>
        <v>#N/A</v>
      </c>
      <c r="AO1200" s="23" t="e">
        <f t="shared" si="617"/>
        <v>#N/A</v>
      </c>
      <c r="AP1200" s="17" t="e">
        <f>VLOOKUP($C1200,'DATA PENGUKURAN GARDU'!$A:$BS,46,0)</f>
        <v>#N/A</v>
      </c>
      <c r="AQ1200" s="17" t="e">
        <f>VLOOKUP($C1200,'DATA PENGUKURAN GARDU'!$A:$BS,53,0)</f>
        <v>#N/A</v>
      </c>
      <c r="AR1200" s="17" t="e">
        <f>VLOOKUP($C1200,'DATA PENGUKURAN GARDU'!$A:$BS,54,0)</f>
        <v>#N/A</v>
      </c>
      <c r="AS1200" s="20" t="e">
        <f>VLOOKUP($D1200,'DATA PENGUKURAN GARDU'!$A:$BS,42,0)</f>
        <v>#N/A</v>
      </c>
      <c r="AT1200" s="21" t="e">
        <f t="shared" si="618"/>
        <v>#N/A</v>
      </c>
      <c r="AU1200" s="20" t="e">
        <f>VLOOKUP($D1200,'DATA PENGUKURAN GARDU'!$A:$BS,44,0)</f>
        <v>#N/A</v>
      </c>
      <c r="AV1200" s="21" t="e">
        <f t="shared" si="619"/>
        <v>#N/A</v>
      </c>
      <c r="AW1200" s="20" t="e">
        <f>VLOOKUP($D1200,'DATA PENGUKURAN GARDU'!$A:$BS,46,0)</f>
        <v>#N/A</v>
      </c>
      <c r="AX1200" s="21" t="e">
        <f t="shared" si="620"/>
        <v>#N/A</v>
      </c>
      <c r="AY1200" s="20" t="e">
        <f>VLOOKUP($D1200,'DATA PENGUKURAN GARDU'!$A:$BS,46,0)</f>
        <v>#N/A</v>
      </c>
      <c r="AZ1200" s="20" t="e">
        <f>VLOOKUP($D1200,'DATA PENGUKURAN GARDU'!$A:$BS,53,0)</f>
        <v>#N/A</v>
      </c>
      <c r="BA1200" s="20" t="e">
        <f>VLOOKUP($D1200,'DATA PENGUKURAN GARDU'!$A:$BS,54,0)</f>
        <v>#N/A</v>
      </c>
      <c r="BB1200" s="17" t="e">
        <f>VLOOKUP($E1200,'DATA PENGUKURAN GARDU'!$A:$BS,42,0)</f>
        <v>#N/A</v>
      </c>
      <c r="BC1200" s="23" t="e">
        <f t="shared" si="621"/>
        <v>#N/A</v>
      </c>
      <c r="BD1200" s="17" t="e">
        <f>VLOOKUP($E1200,'DATA PENGUKURAN GARDU'!$A:$BS,44,0)</f>
        <v>#N/A</v>
      </c>
      <c r="BE1200" s="23" t="e">
        <f t="shared" si="622"/>
        <v>#N/A</v>
      </c>
      <c r="BF1200" s="17" t="e">
        <f>VLOOKUP($E1200,'DATA PENGUKURAN GARDU'!$A:$BS,46,0)</f>
        <v>#N/A</v>
      </c>
      <c r="BG1200" s="23" t="e">
        <f t="shared" si="623"/>
        <v>#N/A</v>
      </c>
      <c r="BH1200" s="17" t="e">
        <f>VLOOKUP($E1200,'DATA PENGUKURAN GARDU'!$A:$BS,46,0)</f>
        <v>#N/A</v>
      </c>
      <c r="BI1200" s="17" t="e">
        <f>VLOOKUP($E1200,'DATA PENGUKURAN GARDU'!$A:$BS,53,0)</f>
        <v>#N/A</v>
      </c>
      <c r="BJ1200" s="17" t="e">
        <f>VLOOKUP($E1200,'DATA PENGUKURAN GARDU'!$A:$BS,54,0)</f>
        <v>#N/A</v>
      </c>
      <c r="BK1200" s="20" t="e">
        <f t="shared" si="624"/>
        <v>#N/A</v>
      </c>
      <c r="BL1200" s="20" t="e">
        <f t="shared" si="625"/>
        <v>#N/A</v>
      </c>
      <c r="BM1200" s="20" t="e">
        <f t="shared" si="626"/>
        <v>#N/A</v>
      </c>
      <c r="BN1200" s="25" t="e">
        <f t="shared" si="627"/>
        <v>#N/A</v>
      </c>
      <c r="BO1200" s="26" t="str">
        <f t="shared" si="628"/>
        <v>0</v>
      </c>
      <c r="BP1200" s="21" t="e">
        <f t="shared" si="629"/>
        <v>#VALUE!</v>
      </c>
      <c r="BQ1200" s="20" t="e">
        <f t="shared" si="630"/>
        <v>#N/A</v>
      </c>
      <c r="BR1200" s="20" t="e">
        <v>#N/A</v>
      </c>
      <c r="BS1200" s="9" t="e">
        <v>#N/A</v>
      </c>
      <c r="BT1200" s="2" t="e">
        <f t="shared" si="631"/>
        <v>#VALUE!</v>
      </c>
      <c r="BU1200" s="2" t="e">
        <f t="shared" si="599"/>
        <v>#N/A</v>
      </c>
      <c r="BV1200" s="2" t="e">
        <f t="shared" si="600"/>
        <v>#N/A</v>
      </c>
    </row>
    <row r="1201" s="2" customFormat="1" ht="22.95" customHeight="1" spans="1:74">
      <c r="A1201" s="9" t="str">
        <f t="shared" si="601"/>
        <v>N 020Induk</v>
      </c>
      <c r="B1201" s="9" t="str">
        <f t="shared" si="602"/>
        <v>N 020jurusan 1</v>
      </c>
      <c r="C1201" s="9" t="str">
        <f t="shared" si="603"/>
        <v>N 020jurusan 2</v>
      </c>
      <c r="D1201" s="9" t="str">
        <f t="shared" si="604"/>
        <v>N 020jurusan 3</v>
      </c>
      <c r="E1201" s="9" t="str">
        <f t="shared" si="605"/>
        <v>N 020jurusan 4</v>
      </c>
      <c r="F1201" s="10" t="s">
        <v>226</v>
      </c>
      <c r="G1201" s="10" t="s">
        <v>101</v>
      </c>
      <c r="H1201" s="10" t="s">
        <v>1443</v>
      </c>
      <c r="I1201" s="10">
        <v>0.96205</v>
      </c>
      <c r="J1201" s="10">
        <v>124.19131</v>
      </c>
      <c r="K1201" s="10" t="s">
        <v>7465</v>
      </c>
      <c r="L1201" s="10" t="s">
        <v>7465</v>
      </c>
      <c r="M1201" s="10" t="s">
        <v>7465</v>
      </c>
      <c r="N1201" s="14">
        <f t="shared" si="606"/>
        <v>0</v>
      </c>
      <c r="O1201" s="15" t="e">
        <f t="shared" si="607"/>
        <v>#VALUE!</v>
      </c>
      <c r="P1201" s="15" t="e">
        <f t="shared" si="608"/>
        <v>#VALUE!</v>
      </c>
      <c r="Q1201" s="17" t="e">
        <f>VLOOKUP($A1201,'DATA PENGUKURAN GARDU'!$A:$BS,42,0)</f>
        <v>#N/A</v>
      </c>
      <c r="R1201" s="18" t="e">
        <f t="shared" si="609"/>
        <v>#N/A</v>
      </c>
      <c r="S1201" s="17" t="e">
        <f>VLOOKUP($A1201,'DATA PENGUKURAN GARDU'!$A:$BS,44,0)</f>
        <v>#N/A</v>
      </c>
      <c r="T1201" s="18" t="e">
        <f t="shared" si="610"/>
        <v>#N/A</v>
      </c>
      <c r="U1201" s="17" t="e">
        <f>VLOOKUP($A1201,'DATA PENGUKURAN GARDU'!$A:$BS,46,0)</f>
        <v>#N/A</v>
      </c>
      <c r="V1201" s="18" t="e">
        <f t="shared" si="611"/>
        <v>#N/A</v>
      </c>
      <c r="W1201" s="17" t="e">
        <f>VLOOKUP($A1201,'DATA PENGUKURAN GARDU'!$A:$BS,48,0)</f>
        <v>#N/A</v>
      </c>
      <c r="X1201" s="17" t="e">
        <f>VLOOKUP($A1201,'DATA PENGUKURAN GARDU'!$A:$BS,53,0)</f>
        <v>#N/A</v>
      </c>
      <c r="Y1201" s="17" t="e">
        <f>VLOOKUP($A1201,'DATA PENGUKURAN GARDU'!$A:$BS,54,0)</f>
        <v>#N/A</v>
      </c>
      <c r="Z1201" s="17" t="e">
        <f>VLOOKUP($A1201,'DATA PENGUKURAN GARDU'!$A:$BS,55,0)</f>
        <v>#N/A</v>
      </c>
      <c r="AA1201" s="20" t="e">
        <f>VLOOKUP($B1201,'DATA PENGUKURAN GARDU'!$A:$BS,42,0)</f>
        <v>#N/A</v>
      </c>
      <c r="AB1201" s="21" t="e">
        <f t="shared" si="612"/>
        <v>#N/A</v>
      </c>
      <c r="AC1201" s="20" t="e">
        <f>VLOOKUP($B1201,'DATA PENGUKURAN GARDU'!$A:$BS,44,0)</f>
        <v>#N/A</v>
      </c>
      <c r="AD1201" s="21" t="e">
        <f t="shared" si="613"/>
        <v>#N/A</v>
      </c>
      <c r="AE1201" s="20" t="e">
        <f>VLOOKUP($B1201,'DATA PENGUKURAN GARDU'!$A:$BS,46,0)</f>
        <v>#N/A</v>
      </c>
      <c r="AF1201" s="21" t="e">
        <f t="shared" si="614"/>
        <v>#N/A</v>
      </c>
      <c r="AG1201" s="20" t="e">
        <f>VLOOKUP($B1201,'DATA PENGUKURAN GARDU'!$A:$BS,46,0)</f>
        <v>#N/A</v>
      </c>
      <c r="AH1201" s="20" t="e">
        <f>VLOOKUP($B1201,'DATA PENGUKURAN GARDU'!$A:$BS,53,0)</f>
        <v>#N/A</v>
      </c>
      <c r="AI1201" s="20" t="e">
        <f>VLOOKUP($B1201,'DATA PENGUKURAN GARDU'!$A:$BS,54,0)</f>
        <v>#N/A</v>
      </c>
      <c r="AJ1201" s="17" t="e">
        <f>VLOOKUP($C1201,'DATA PENGUKURAN GARDU'!$A:$BS,42,0)</f>
        <v>#N/A</v>
      </c>
      <c r="AK1201" s="23" t="e">
        <f t="shared" si="615"/>
        <v>#N/A</v>
      </c>
      <c r="AL1201" s="17" t="e">
        <f>VLOOKUP($C1201,'DATA PENGUKURAN GARDU'!$A:$BS,44,0)</f>
        <v>#N/A</v>
      </c>
      <c r="AM1201" s="23" t="e">
        <f t="shared" si="616"/>
        <v>#N/A</v>
      </c>
      <c r="AN1201" s="17" t="e">
        <f>VLOOKUP($C1201,'DATA PENGUKURAN GARDU'!$A:$BS,46,0)</f>
        <v>#N/A</v>
      </c>
      <c r="AO1201" s="23" t="e">
        <f t="shared" si="617"/>
        <v>#N/A</v>
      </c>
      <c r="AP1201" s="17" t="e">
        <f>VLOOKUP($C1201,'DATA PENGUKURAN GARDU'!$A:$BS,46,0)</f>
        <v>#N/A</v>
      </c>
      <c r="AQ1201" s="17" t="e">
        <f>VLOOKUP($C1201,'DATA PENGUKURAN GARDU'!$A:$BS,53,0)</f>
        <v>#N/A</v>
      </c>
      <c r="AR1201" s="17" t="e">
        <f>VLOOKUP($C1201,'DATA PENGUKURAN GARDU'!$A:$BS,54,0)</f>
        <v>#N/A</v>
      </c>
      <c r="AS1201" s="20" t="e">
        <f>VLOOKUP($D1201,'DATA PENGUKURAN GARDU'!$A:$BS,42,0)</f>
        <v>#N/A</v>
      </c>
      <c r="AT1201" s="21" t="e">
        <f t="shared" si="618"/>
        <v>#N/A</v>
      </c>
      <c r="AU1201" s="20" t="e">
        <f>VLOOKUP($D1201,'DATA PENGUKURAN GARDU'!$A:$BS,44,0)</f>
        <v>#N/A</v>
      </c>
      <c r="AV1201" s="21" t="e">
        <f t="shared" si="619"/>
        <v>#N/A</v>
      </c>
      <c r="AW1201" s="20" t="e">
        <f>VLOOKUP($D1201,'DATA PENGUKURAN GARDU'!$A:$BS,46,0)</f>
        <v>#N/A</v>
      </c>
      <c r="AX1201" s="21" t="e">
        <f t="shared" si="620"/>
        <v>#N/A</v>
      </c>
      <c r="AY1201" s="20" t="e">
        <f>VLOOKUP($D1201,'DATA PENGUKURAN GARDU'!$A:$BS,46,0)</f>
        <v>#N/A</v>
      </c>
      <c r="AZ1201" s="20" t="e">
        <f>VLOOKUP($D1201,'DATA PENGUKURAN GARDU'!$A:$BS,53,0)</f>
        <v>#N/A</v>
      </c>
      <c r="BA1201" s="20" t="e">
        <f>VLOOKUP($D1201,'DATA PENGUKURAN GARDU'!$A:$BS,54,0)</f>
        <v>#N/A</v>
      </c>
      <c r="BB1201" s="17" t="e">
        <f>VLOOKUP($E1201,'DATA PENGUKURAN GARDU'!$A:$BS,42,0)</f>
        <v>#N/A</v>
      </c>
      <c r="BC1201" s="23" t="e">
        <f t="shared" si="621"/>
        <v>#N/A</v>
      </c>
      <c r="BD1201" s="17" t="e">
        <f>VLOOKUP($E1201,'DATA PENGUKURAN GARDU'!$A:$BS,44,0)</f>
        <v>#N/A</v>
      </c>
      <c r="BE1201" s="23" t="e">
        <f t="shared" si="622"/>
        <v>#N/A</v>
      </c>
      <c r="BF1201" s="17" t="e">
        <f>VLOOKUP($E1201,'DATA PENGUKURAN GARDU'!$A:$BS,46,0)</f>
        <v>#N/A</v>
      </c>
      <c r="BG1201" s="23" t="e">
        <f t="shared" si="623"/>
        <v>#N/A</v>
      </c>
      <c r="BH1201" s="17" t="e">
        <f>VLOOKUP($E1201,'DATA PENGUKURAN GARDU'!$A:$BS,46,0)</f>
        <v>#N/A</v>
      </c>
      <c r="BI1201" s="17" t="e">
        <f>VLOOKUP($E1201,'DATA PENGUKURAN GARDU'!$A:$BS,53,0)</f>
        <v>#N/A</v>
      </c>
      <c r="BJ1201" s="17" t="e">
        <f>VLOOKUP($E1201,'DATA PENGUKURAN GARDU'!$A:$BS,54,0)</f>
        <v>#N/A</v>
      </c>
      <c r="BK1201" s="20" t="e">
        <f t="shared" si="624"/>
        <v>#N/A</v>
      </c>
      <c r="BL1201" s="20" t="e">
        <f t="shared" si="625"/>
        <v>#N/A</v>
      </c>
      <c r="BM1201" s="20" t="e">
        <f t="shared" si="626"/>
        <v>#N/A</v>
      </c>
      <c r="BN1201" s="25" t="e">
        <f t="shared" si="627"/>
        <v>#N/A</v>
      </c>
      <c r="BO1201" s="26" t="str">
        <f t="shared" si="628"/>
        <v>0</v>
      </c>
      <c r="BP1201" s="21" t="e">
        <f t="shared" si="629"/>
        <v>#VALUE!</v>
      </c>
      <c r="BQ1201" s="20" t="e">
        <f t="shared" si="630"/>
        <v>#N/A</v>
      </c>
      <c r="BR1201" s="20" t="e">
        <v>#N/A</v>
      </c>
      <c r="BS1201" s="9" t="e">
        <v>#N/A</v>
      </c>
      <c r="BT1201" s="2" t="e">
        <f t="shared" si="631"/>
        <v>#VALUE!</v>
      </c>
      <c r="BU1201" s="2" t="e">
        <f t="shared" si="599"/>
        <v>#N/A</v>
      </c>
      <c r="BV1201" s="2" t="e">
        <f t="shared" si="600"/>
        <v>#N/A</v>
      </c>
    </row>
    <row r="1202" s="2" customFormat="1" ht="22.95" customHeight="1" spans="1:74">
      <c r="A1202" s="9" t="str">
        <f t="shared" si="601"/>
        <v>M 177Induk</v>
      </c>
      <c r="B1202" s="9" t="str">
        <f t="shared" si="602"/>
        <v>M 177jurusan 1</v>
      </c>
      <c r="C1202" s="9" t="str">
        <f t="shared" si="603"/>
        <v>M 177jurusan 2</v>
      </c>
      <c r="D1202" s="9" t="str">
        <f t="shared" si="604"/>
        <v>M 177jurusan 3</v>
      </c>
      <c r="E1202" s="9" t="str">
        <f t="shared" si="605"/>
        <v>M 177jurusan 4</v>
      </c>
      <c r="F1202" s="10" t="s">
        <v>131</v>
      </c>
      <c r="G1202" s="10" t="s">
        <v>131</v>
      </c>
      <c r="H1202" s="10" t="s">
        <v>1444</v>
      </c>
      <c r="I1202" s="10">
        <v>0.51818</v>
      </c>
      <c r="J1202" s="10">
        <v>123.959555</v>
      </c>
      <c r="K1202" s="10" t="s">
        <v>7465</v>
      </c>
      <c r="L1202" s="10" t="s">
        <v>7465</v>
      </c>
      <c r="M1202" s="10" t="s">
        <v>7465</v>
      </c>
      <c r="N1202" s="14">
        <f t="shared" si="606"/>
        <v>0</v>
      </c>
      <c r="O1202" s="15" t="e">
        <f t="shared" si="607"/>
        <v>#VALUE!</v>
      </c>
      <c r="P1202" s="15" t="e">
        <f t="shared" si="608"/>
        <v>#VALUE!</v>
      </c>
      <c r="Q1202" s="17" t="e">
        <f>VLOOKUP($A1202,'DATA PENGUKURAN GARDU'!$A:$BS,42,0)</f>
        <v>#N/A</v>
      </c>
      <c r="R1202" s="18" t="e">
        <f t="shared" si="609"/>
        <v>#N/A</v>
      </c>
      <c r="S1202" s="17" t="e">
        <f>VLOOKUP($A1202,'DATA PENGUKURAN GARDU'!$A:$BS,44,0)</f>
        <v>#N/A</v>
      </c>
      <c r="T1202" s="18" t="e">
        <f t="shared" si="610"/>
        <v>#N/A</v>
      </c>
      <c r="U1202" s="17" t="e">
        <f>VLOOKUP($A1202,'DATA PENGUKURAN GARDU'!$A:$BS,46,0)</f>
        <v>#N/A</v>
      </c>
      <c r="V1202" s="18" t="e">
        <f t="shared" si="611"/>
        <v>#N/A</v>
      </c>
      <c r="W1202" s="17" t="e">
        <f>VLOOKUP($A1202,'DATA PENGUKURAN GARDU'!$A:$BS,48,0)</f>
        <v>#N/A</v>
      </c>
      <c r="X1202" s="17" t="e">
        <f>VLOOKUP($A1202,'DATA PENGUKURAN GARDU'!$A:$BS,53,0)</f>
        <v>#N/A</v>
      </c>
      <c r="Y1202" s="17" t="e">
        <f>VLOOKUP($A1202,'DATA PENGUKURAN GARDU'!$A:$BS,54,0)</f>
        <v>#N/A</v>
      </c>
      <c r="Z1202" s="17" t="e">
        <f>VLOOKUP($A1202,'DATA PENGUKURAN GARDU'!$A:$BS,55,0)</f>
        <v>#N/A</v>
      </c>
      <c r="AA1202" s="20" t="e">
        <f>VLOOKUP($B1202,'DATA PENGUKURAN GARDU'!$A:$BS,42,0)</f>
        <v>#N/A</v>
      </c>
      <c r="AB1202" s="21" t="e">
        <f t="shared" si="612"/>
        <v>#N/A</v>
      </c>
      <c r="AC1202" s="20" t="e">
        <f>VLOOKUP($B1202,'DATA PENGUKURAN GARDU'!$A:$BS,44,0)</f>
        <v>#N/A</v>
      </c>
      <c r="AD1202" s="21" t="e">
        <f t="shared" si="613"/>
        <v>#N/A</v>
      </c>
      <c r="AE1202" s="20" t="e">
        <f>VLOOKUP($B1202,'DATA PENGUKURAN GARDU'!$A:$BS,46,0)</f>
        <v>#N/A</v>
      </c>
      <c r="AF1202" s="21" t="e">
        <f t="shared" si="614"/>
        <v>#N/A</v>
      </c>
      <c r="AG1202" s="20" t="e">
        <f>VLOOKUP($B1202,'DATA PENGUKURAN GARDU'!$A:$BS,46,0)</f>
        <v>#N/A</v>
      </c>
      <c r="AH1202" s="20" t="e">
        <f>VLOOKUP($B1202,'DATA PENGUKURAN GARDU'!$A:$BS,53,0)</f>
        <v>#N/A</v>
      </c>
      <c r="AI1202" s="20" t="e">
        <f>VLOOKUP($B1202,'DATA PENGUKURAN GARDU'!$A:$BS,54,0)</f>
        <v>#N/A</v>
      </c>
      <c r="AJ1202" s="17" t="e">
        <f>VLOOKUP($C1202,'DATA PENGUKURAN GARDU'!$A:$BS,42,0)</f>
        <v>#N/A</v>
      </c>
      <c r="AK1202" s="23" t="e">
        <f t="shared" si="615"/>
        <v>#N/A</v>
      </c>
      <c r="AL1202" s="17" t="e">
        <f>VLOOKUP($C1202,'DATA PENGUKURAN GARDU'!$A:$BS,44,0)</f>
        <v>#N/A</v>
      </c>
      <c r="AM1202" s="23" t="e">
        <f t="shared" si="616"/>
        <v>#N/A</v>
      </c>
      <c r="AN1202" s="17" t="e">
        <f>VLOOKUP($C1202,'DATA PENGUKURAN GARDU'!$A:$BS,46,0)</f>
        <v>#N/A</v>
      </c>
      <c r="AO1202" s="23" t="e">
        <f t="shared" si="617"/>
        <v>#N/A</v>
      </c>
      <c r="AP1202" s="17" t="e">
        <f>VLOOKUP($C1202,'DATA PENGUKURAN GARDU'!$A:$BS,46,0)</f>
        <v>#N/A</v>
      </c>
      <c r="AQ1202" s="17" t="e">
        <f>VLOOKUP($C1202,'DATA PENGUKURAN GARDU'!$A:$BS,53,0)</f>
        <v>#N/A</v>
      </c>
      <c r="AR1202" s="17" t="e">
        <f>VLOOKUP($C1202,'DATA PENGUKURAN GARDU'!$A:$BS,54,0)</f>
        <v>#N/A</v>
      </c>
      <c r="AS1202" s="20" t="e">
        <f>VLOOKUP($D1202,'DATA PENGUKURAN GARDU'!$A:$BS,42,0)</f>
        <v>#N/A</v>
      </c>
      <c r="AT1202" s="21" t="e">
        <f t="shared" si="618"/>
        <v>#N/A</v>
      </c>
      <c r="AU1202" s="20" t="e">
        <f>VLOOKUP($D1202,'DATA PENGUKURAN GARDU'!$A:$BS,44,0)</f>
        <v>#N/A</v>
      </c>
      <c r="AV1202" s="21" t="e">
        <f t="shared" si="619"/>
        <v>#N/A</v>
      </c>
      <c r="AW1202" s="20" t="e">
        <f>VLOOKUP($D1202,'DATA PENGUKURAN GARDU'!$A:$BS,46,0)</f>
        <v>#N/A</v>
      </c>
      <c r="AX1202" s="21" t="e">
        <f t="shared" si="620"/>
        <v>#N/A</v>
      </c>
      <c r="AY1202" s="20" t="e">
        <f>VLOOKUP($D1202,'DATA PENGUKURAN GARDU'!$A:$BS,46,0)</f>
        <v>#N/A</v>
      </c>
      <c r="AZ1202" s="20" t="e">
        <f>VLOOKUP($D1202,'DATA PENGUKURAN GARDU'!$A:$BS,53,0)</f>
        <v>#N/A</v>
      </c>
      <c r="BA1202" s="20" t="e">
        <f>VLOOKUP($D1202,'DATA PENGUKURAN GARDU'!$A:$BS,54,0)</f>
        <v>#N/A</v>
      </c>
      <c r="BB1202" s="17" t="e">
        <f>VLOOKUP($E1202,'DATA PENGUKURAN GARDU'!$A:$BS,42,0)</f>
        <v>#N/A</v>
      </c>
      <c r="BC1202" s="23" t="e">
        <f t="shared" si="621"/>
        <v>#N/A</v>
      </c>
      <c r="BD1202" s="17" t="e">
        <f>VLOOKUP($E1202,'DATA PENGUKURAN GARDU'!$A:$BS,44,0)</f>
        <v>#N/A</v>
      </c>
      <c r="BE1202" s="23" t="e">
        <f t="shared" si="622"/>
        <v>#N/A</v>
      </c>
      <c r="BF1202" s="17" t="e">
        <f>VLOOKUP($E1202,'DATA PENGUKURAN GARDU'!$A:$BS,46,0)</f>
        <v>#N/A</v>
      </c>
      <c r="BG1202" s="23" t="e">
        <f t="shared" si="623"/>
        <v>#N/A</v>
      </c>
      <c r="BH1202" s="17" t="e">
        <f>VLOOKUP($E1202,'DATA PENGUKURAN GARDU'!$A:$BS,46,0)</f>
        <v>#N/A</v>
      </c>
      <c r="BI1202" s="17" t="e">
        <f>VLOOKUP($E1202,'DATA PENGUKURAN GARDU'!$A:$BS,53,0)</f>
        <v>#N/A</v>
      </c>
      <c r="BJ1202" s="17" t="e">
        <f>VLOOKUP($E1202,'DATA PENGUKURAN GARDU'!$A:$BS,54,0)</f>
        <v>#N/A</v>
      </c>
      <c r="BK1202" s="20" t="e">
        <f t="shared" si="624"/>
        <v>#N/A</v>
      </c>
      <c r="BL1202" s="20" t="e">
        <f t="shared" si="625"/>
        <v>#N/A</v>
      </c>
      <c r="BM1202" s="20" t="e">
        <f t="shared" si="626"/>
        <v>#N/A</v>
      </c>
      <c r="BN1202" s="25" t="e">
        <f t="shared" si="627"/>
        <v>#N/A</v>
      </c>
      <c r="BO1202" s="26" t="str">
        <f t="shared" si="628"/>
        <v>0</v>
      </c>
      <c r="BP1202" s="21" t="e">
        <f t="shared" si="629"/>
        <v>#VALUE!</v>
      </c>
      <c r="BQ1202" s="20" t="e">
        <f t="shared" si="630"/>
        <v>#N/A</v>
      </c>
      <c r="BR1202" s="20" t="e">
        <v>#N/A</v>
      </c>
      <c r="BS1202" s="9" t="e">
        <v>#N/A</v>
      </c>
      <c r="BT1202" s="2" t="e">
        <f t="shared" si="631"/>
        <v>#VALUE!</v>
      </c>
      <c r="BU1202" s="2" t="e">
        <f t="shared" si="599"/>
        <v>#N/A</v>
      </c>
      <c r="BV1202" s="2" t="e">
        <f t="shared" si="600"/>
        <v>#N/A</v>
      </c>
    </row>
    <row r="1203" s="2" customFormat="1" ht="22.95" customHeight="1" spans="1:74">
      <c r="A1203" s="9" t="str">
        <f t="shared" si="601"/>
        <v>BB 085.1Induk</v>
      </c>
      <c r="B1203" s="9" t="str">
        <f t="shared" si="602"/>
        <v>BB 085.1jurusan 1</v>
      </c>
      <c r="C1203" s="9" t="str">
        <f t="shared" si="603"/>
        <v>BB 085.1jurusan 2</v>
      </c>
      <c r="D1203" s="9" t="str">
        <f t="shared" si="604"/>
        <v>BB 085.1jurusan 3</v>
      </c>
      <c r="E1203" s="9" t="str">
        <f t="shared" si="605"/>
        <v>BB 085.1jurusan 4</v>
      </c>
      <c r="F1203" s="10" t="s">
        <v>1445</v>
      </c>
      <c r="G1203" s="10" t="s">
        <v>4</v>
      </c>
      <c r="H1203" s="10" t="s">
        <v>1446</v>
      </c>
      <c r="I1203" s="10">
        <v>0.88129</v>
      </c>
      <c r="J1203" s="10">
        <v>123.32084</v>
      </c>
      <c r="K1203" s="10" t="s">
        <v>7465</v>
      </c>
      <c r="L1203" s="10" t="s">
        <v>7465</v>
      </c>
      <c r="M1203" s="10" t="s">
        <v>7465</v>
      </c>
      <c r="N1203" s="14">
        <f t="shared" si="606"/>
        <v>0</v>
      </c>
      <c r="O1203" s="15" t="e">
        <f t="shared" si="607"/>
        <v>#VALUE!</v>
      </c>
      <c r="P1203" s="15" t="e">
        <f t="shared" si="608"/>
        <v>#VALUE!</v>
      </c>
      <c r="Q1203" s="17" t="e">
        <f>VLOOKUP($A1203,'DATA PENGUKURAN GARDU'!$A:$BS,42,0)</f>
        <v>#N/A</v>
      </c>
      <c r="R1203" s="18" t="e">
        <f t="shared" si="609"/>
        <v>#N/A</v>
      </c>
      <c r="S1203" s="17" t="e">
        <f>VLOOKUP($A1203,'DATA PENGUKURAN GARDU'!$A:$BS,44,0)</f>
        <v>#N/A</v>
      </c>
      <c r="T1203" s="18" t="e">
        <f t="shared" si="610"/>
        <v>#N/A</v>
      </c>
      <c r="U1203" s="17" t="e">
        <f>VLOOKUP($A1203,'DATA PENGUKURAN GARDU'!$A:$BS,46,0)</f>
        <v>#N/A</v>
      </c>
      <c r="V1203" s="18" t="e">
        <f t="shared" si="611"/>
        <v>#N/A</v>
      </c>
      <c r="W1203" s="17" t="e">
        <f>VLOOKUP($A1203,'DATA PENGUKURAN GARDU'!$A:$BS,48,0)</f>
        <v>#N/A</v>
      </c>
      <c r="X1203" s="17" t="e">
        <f>VLOOKUP($A1203,'DATA PENGUKURAN GARDU'!$A:$BS,53,0)</f>
        <v>#N/A</v>
      </c>
      <c r="Y1203" s="17" t="e">
        <f>VLOOKUP($A1203,'DATA PENGUKURAN GARDU'!$A:$BS,54,0)</f>
        <v>#N/A</v>
      </c>
      <c r="Z1203" s="17" t="e">
        <f>VLOOKUP($A1203,'DATA PENGUKURAN GARDU'!$A:$BS,55,0)</f>
        <v>#N/A</v>
      </c>
      <c r="AA1203" s="20" t="e">
        <f>VLOOKUP($B1203,'DATA PENGUKURAN GARDU'!$A:$BS,42,0)</f>
        <v>#N/A</v>
      </c>
      <c r="AB1203" s="21" t="e">
        <f t="shared" si="612"/>
        <v>#N/A</v>
      </c>
      <c r="AC1203" s="20" t="e">
        <f>VLOOKUP($B1203,'DATA PENGUKURAN GARDU'!$A:$BS,44,0)</f>
        <v>#N/A</v>
      </c>
      <c r="AD1203" s="21" t="e">
        <f t="shared" si="613"/>
        <v>#N/A</v>
      </c>
      <c r="AE1203" s="20" t="e">
        <f>VLOOKUP($B1203,'DATA PENGUKURAN GARDU'!$A:$BS,46,0)</f>
        <v>#N/A</v>
      </c>
      <c r="AF1203" s="21" t="e">
        <f t="shared" si="614"/>
        <v>#N/A</v>
      </c>
      <c r="AG1203" s="20" t="e">
        <f>VLOOKUP($B1203,'DATA PENGUKURAN GARDU'!$A:$BS,46,0)</f>
        <v>#N/A</v>
      </c>
      <c r="AH1203" s="20" t="e">
        <f>VLOOKUP($B1203,'DATA PENGUKURAN GARDU'!$A:$BS,53,0)</f>
        <v>#N/A</v>
      </c>
      <c r="AI1203" s="20" t="e">
        <f>VLOOKUP($B1203,'DATA PENGUKURAN GARDU'!$A:$BS,54,0)</f>
        <v>#N/A</v>
      </c>
      <c r="AJ1203" s="17" t="e">
        <f>VLOOKUP($C1203,'DATA PENGUKURAN GARDU'!$A:$BS,42,0)</f>
        <v>#N/A</v>
      </c>
      <c r="AK1203" s="23" t="e">
        <f t="shared" si="615"/>
        <v>#N/A</v>
      </c>
      <c r="AL1203" s="17" t="e">
        <f>VLOOKUP($C1203,'DATA PENGUKURAN GARDU'!$A:$BS,44,0)</f>
        <v>#N/A</v>
      </c>
      <c r="AM1203" s="23" t="e">
        <f t="shared" si="616"/>
        <v>#N/A</v>
      </c>
      <c r="AN1203" s="17" t="e">
        <f>VLOOKUP($C1203,'DATA PENGUKURAN GARDU'!$A:$BS,46,0)</f>
        <v>#N/A</v>
      </c>
      <c r="AO1203" s="23" t="e">
        <f t="shared" si="617"/>
        <v>#N/A</v>
      </c>
      <c r="AP1203" s="17" t="e">
        <f>VLOOKUP($C1203,'DATA PENGUKURAN GARDU'!$A:$BS,46,0)</f>
        <v>#N/A</v>
      </c>
      <c r="AQ1203" s="17" t="e">
        <f>VLOOKUP($C1203,'DATA PENGUKURAN GARDU'!$A:$BS,53,0)</f>
        <v>#N/A</v>
      </c>
      <c r="AR1203" s="17" t="e">
        <f>VLOOKUP($C1203,'DATA PENGUKURAN GARDU'!$A:$BS,54,0)</f>
        <v>#N/A</v>
      </c>
      <c r="AS1203" s="20" t="e">
        <f>VLOOKUP($D1203,'DATA PENGUKURAN GARDU'!$A:$BS,42,0)</f>
        <v>#N/A</v>
      </c>
      <c r="AT1203" s="21" t="e">
        <f t="shared" si="618"/>
        <v>#N/A</v>
      </c>
      <c r="AU1203" s="20" t="e">
        <f>VLOOKUP($D1203,'DATA PENGUKURAN GARDU'!$A:$BS,44,0)</f>
        <v>#N/A</v>
      </c>
      <c r="AV1203" s="21" t="e">
        <f t="shared" si="619"/>
        <v>#N/A</v>
      </c>
      <c r="AW1203" s="20" t="e">
        <f>VLOOKUP($D1203,'DATA PENGUKURAN GARDU'!$A:$BS,46,0)</f>
        <v>#N/A</v>
      </c>
      <c r="AX1203" s="21" t="e">
        <f t="shared" si="620"/>
        <v>#N/A</v>
      </c>
      <c r="AY1203" s="20" t="e">
        <f>VLOOKUP($D1203,'DATA PENGUKURAN GARDU'!$A:$BS,46,0)</f>
        <v>#N/A</v>
      </c>
      <c r="AZ1203" s="20" t="e">
        <f>VLOOKUP($D1203,'DATA PENGUKURAN GARDU'!$A:$BS,53,0)</f>
        <v>#N/A</v>
      </c>
      <c r="BA1203" s="20" t="e">
        <f>VLOOKUP($D1203,'DATA PENGUKURAN GARDU'!$A:$BS,54,0)</f>
        <v>#N/A</v>
      </c>
      <c r="BB1203" s="17" t="e">
        <f>VLOOKUP($E1203,'DATA PENGUKURAN GARDU'!$A:$BS,42,0)</f>
        <v>#N/A</v>
      </c>
      <c r="BC1203" s="23" t="e">
        <f t="shared" si="621"/>
        <v>#N/A</v>
      </c>
      <c r="BD1203" s="17" t="e">
        <f>VLOOKUP($E1203,'DATA PENGUKURAN GARDU'!$A:$BS,44,0)</f>
        <v>#N/A</v>
      </c>
      <c r="BE1203" s="23" t="e">
        <f t="shared" si="622"/>
        <v>#N/A</v>
      </c>
      <c r="BF1203" s="17" t="e">
        <f>VLOOKUP($E1203,'DATA PENGUKURAN GARDU'!$A:$BS,46,0)</f>
        <v>#N/A</v>
      </c>
      <c r="BG1203" s="23" t="e">
        <f t="shared" si="623"/>
        <v>#N/A</v>
      </c>
      <c r="BH1203" s="17" t="e">
        <f>VLOOKUP($E1203,'DATA PENGUKURAN GARDU'!$A:$BS,46,0)</f>
        <v>#N/A</v>
      </c>
      <c r="BI1203" s="17" t="e">
        <f>VLOOKUP($E1203,'DATA PENGUKURAN GARDU'!$A:$BS,53,0)</f>
        <v>#N/A</v>
      </c>
      <c r="BJ1203" s="17" t="e">
        <f>VLOOKUP($E1203,'DATA PENGUKURAN GARDU'!$A:$BS,54,0)</f>
        <v>#N/A</v>
      </c>
      <c r="BK1203" s="20" t="e">
        <f t="shared" si="624"/>
        <v>#N/A</v>
      </c>
      <c r="BL1203" s="20" t="e">
        <f t="shared" si="625"/>
        <v>#N/A</v>
      </c>
      <c r="BM1203" s="20" t="e">
        <f t="shared" si="626"/>
        <v>#N/A</v>
      </c>
      <c r="BN1203" s="25" t="e">
        <f t="shared" si="627"/>
        <v>#N/A</v>
      </c>
      <c r="BO1203" s="26" t="str">
        <f t="shared" si="628"/>
        <v>0</v>
      </c>
      <c r="BP1203" s="21" t="e">
        <f t="shared" si="629"/>
        <v>#VALUE!</v>
      </c>
      <c r="BQ1203" s="20" t="e">
        <f t="shared" si="630"/>
        <v>#N/A</v>
      </c>
      <c r="BR1203" s="20" t="e">
        <v>#N/A</v>
      </c>
      <c r="BS1203" s="9" t="e">
        <v>#N/A</v>
      </c>
      <c r="BT1203" s="2" t="e">
        <f t="shared" si="631"/>
        <v>#VALUE!</v>
      </c>
      <c r="BU1203" s="2" t="e">
        <f t="shared" si="599"/>
        <v>#N/A</v>
      </c>
      <c r="BV1203" s="2" t="e">
        <f t="shared" si="600"/>
        <v>#N/A</v>
      </c>
    </row>
    <row r="1204" s="2" customFormat="1" ht="22.95" customHeight="1" spans="1:74">
      <c r="A1204" s="9" t="str">
        <f t="shared" si="601"/>
        <v>BB 087Induk</v>
      </c>
      <c r="B1204" s="9" t="str">
        <f t="shared" si="602"/>
        <v>BB 087jurusan 1</v>
      </c>
      <c r="C1204" s="9" t="str">
        <f t="shared" si="603"/>
        <v>BB 087jurusan 2</v>
      </c>
      <c r="D1204" s="9" t="str">
        <f t="shared" si="604"/>
        <v>BB 087jurusan 3</v>
      </c>
      <c r="E1204" s="9" t="str">
        <f t="shared" si="605"/>
        <v>BB 087jurusan 4</v>
      </c>
      <c r="F1204" s="10" t="s">
        <v>1447</v>
      </c>
      <c r="G1204" s="10" t="s">
        <v>4</v>
      </c>
      <c r="H1204" s="10" t="s">
        <v>1448</v>
      </c>
      <c r="I1204" s="10">
        <v>0.88665</v>
      </c>
      <c r="J1204" s="10">
        <v>123.37743</v>
      </c>
      <c r="K1204" s="10" t="s">
        <v>7465</v>
      </c>
      <c r="L1204" s="10" t="s">
        <v>7465</v>
      </c>
      <c r="M1204" s="10" t="s">
        <v>7465</v>
      </c>
      <c r="N1204" s="14">
        <f t="shared" si="606"/>
        <v>0</v>
      </c>
      <c r="O1204" s="15" t="e">
        <f t="shared" si="607"/>
        <v>#VALUE!</v>
      </c>
      <c r="P1204" s="15" t="e">
        <f t="shared" si="608"/>
        <v>#VALUE!</v>
      </c>
      <c r="Q1204" s="17" t="e">
        <f>VLOOKUP($A1204,'DATA PENGUKURAN GARDU'!$A:$BS,42,0)</f>
        <v>#N/A</v>
      </c>
      <c r="R1204" s="18" t="e">
        <f t="shared" si="609"/>
        <v>#N/A</v>
      </c>
      <c r="S1204" s="17" t="e">
        <f>VLOOKUP($A1204,'DATA PENGUKURAN GARDU'!$A:$BS,44,0)</f>
        <v>#N/A</v>
      </c>
      <c r="T1204" s="18" t="e">
        <f t="shared" si="610"/>
        <v>#N/A</v>
      </c>
      <c r="U1204" s="17" t="e">
        <f>VLOOKUP($A1204,'DATA PENGUKURAN GARDU'!$A:$BS,46,0)</f>
        <v>#N/A</v>
      </c>
      <c r="V1204" s="18" t="e">
        <f t="shared" si="611"/>
        <v>#N/A</v>
      </c>
      <c r="W1204" s="17" t="e">
        <f>VLOOKUP($A1204,'DATA PENGUKURAN GARDU'!$A:$BS,48,0)</f>
        <v>#N/A</v>
      </c>
      <c r="X1204" s="17" t="e">
        <f>VLOOKUP($A1204,'DATA PENGUKURAN GARDU'!$A:$BS,53,0)</f>
        <v>#N/A</v>
      </c>
      <c r="Y1204" s="17" t="e">
        <f>VLOOKUP($A1204,'DATA PENGUKURAN GARDU'!$A:$BS,54,0)</f>
        <v>#N/A</v>
      </c>
      <c r="Z1204" s="17" t="e">
        <f>VLOOKUP($A1204,'DATA PENGUKURAN GARDU'!$A:$BS,55,0)</f>
        <v>#N/A</v>
      </c>
      <c r="AA1204" s="20" t="e">
        <f>VLOOKUP($B1204,'DATA PENGUKURAN GARDU'!$A:$BS,42,0)</f>
        <v>#N/A</v>
      </c>
      <c r="AB1204" s="21" t="e">
        <f t="shared" si="612"/>
        <v>#N/A</v>
      </c>
      <c r="AC1204" s="20" t="e">
        <f>VLOOKUP($B1204,'DATA PENGUKURAN GARDU'!$A:$BS,44,0)</f>
        <v>#N/A</v>
      </c>
      <c r="AD1204" s="21" t="e">
        <f t="shared" si="613"/>
        <v>#N/A</v>
      </c>
      <c r="AE1204" s="20" t="e">
        <f>VLOOKUP($B1204,'DATA PENGUKURAN GARDU'!$A:$BS,46,0)</f>
        <v>#N/A</v>
      </c>
      <c r="AF1204" s="21" t="e">
        <f t="shared" si="614"/>
        <v>#N/A</v>
      </c>
      <c r="AG1204" s="20" t="e">
        <f>VLOOKUP($B1204,'DATA PENGUKURAN GARDU'!$A:$BS,46,0)</f>
        <v>#N/A</v>
      </c>
      <c r="AH1204" s="20" t="e">
        <f>VLOOKUP($B1204,'DATA PENGUKURAN GARDU'!$A:$BS,53,0)</f>
        <v>#N/A</v>
      </c>
      <c r="AI1204" s="20" t="e">
        <f>VLOOKUP($B1204,'DATA PENGUKURAN GARDU'!$A:$BS,54,0)</f>
        <v>#N/A</v>
      </c>
      <c r="AJ1204" s="17" t="e">
        <f>VLOOKUP($C1204,'DATA PENGUKURAN GARDU'!$A:$BS,42,0)</f>
        <v>#N/A</v>
      </c>
      <c r="AK1204" s="23" t="e">
        <f t="shared" si="615"/>
        <v>#N/A</v>
      </c>
      <c r="AL1204" s="17" t="e">
        <f>VLOOKUP($C1204,'DATA PENGUKURAN GARDU'!$A:$BS,44,0)</f>
        <v>#N/A</v>
      </c>
      <c r="AM1204" s="23" t="e">
        <f t="shared" si="616"/>
        <v>#N/A</v>
      </c>
      <c r="AN1204" s="17" t="e">
        <f>VLOOKUP($C1204,'DATA PENGUKURAN GARDU'!$A:$BS,46,0)</f>
        <v>#N/A</v>
      </c>
      <c r="AO1204" s="23" t="e">
        <f t="shared" si="617"/>
        <v>#N/A</v>
      </c>
      <c r="AP1204" s="17" t="e">
        <f>VLOOKUP($C1204,'DATA PENGUKURAN GARDU'!$A:$BS,46,0)</f>
        <v>#N/A</v>
      </c>
      <c r="AQ1204" s="17" t="e">
        <f>VLOOKUP($C1204,'DATA PENGUKURAN GARDU'!$A:$BS,53,0)</f>
        <v>#N/A</v>
      </c>
      <c r="AR1204" s="17" t="e">
        <f>VLOOKUP($C1204,'DATA PENGUKURAN GARDU'!$A:$BS,54,0)</f>
        <v>#N/A</v>
      </c>
      <c r="AS1204" s="20" t="e">
        <f>VLOOKUP($D1204,'DATA PENGUKURAN GARDU'!$A:$BS,42,0)</f>
        <v>#N/A</v>
      </c>
      <c r="AT1204" s="21" t="e">
        <f t="shared" si="618"/>
        <v>#N/A</v>
      </c>
      <c r="AU1204" s="20" t="e">
        <f>VLOOKUP($D1204,'DATA PENGUKURAN GARDU'!$A:$BS,44,0)</f>
        <v>#N/A</v>
      </c>
      <c r="AV1204" s="21" t="e">
        <f t="shared" si="619"/>
        <v>#N/A</v>
      </c>
      <c r="AW1204" s="20" t="e">
        <f>VLOOKUP($D1204,'DATA PENGUKURAN GARDU'!$A:$BS,46,0)</f>
        <v>#N/A</v>
      </c>
      <c r="AX1204" s="21" t="e">
        <f t="shared" si="620"/>
        <v>#N/A</v>
      </c>
      <c r="AY1204" s="20" t="e">
        <f>VLOOKUP($D1204,'DATA PENGUKURAN GARDU'!$A:$BS,46,0)</f>
        <v>#N/A</v>
      </c>
      <c r="AZ1204" s="20" t="e">
        <f>VLOOKUP($D1204,'DATA PENGUKURAN GARDU'!$A:$BS,53,0)</f>
        <v>#N/A</v>
      </c>
      <c r="BA1204" s="20" t="e">
        <f>VLOOKUP($D1204,'DATA PENGUKURAN GARDU'!$A:$BS,54,0)</f>
        <v>#N/A</v>
      </c>
      <c r="BB1204" s="17" t="e">
        <f>VLOOKUP($E1204,'DATA PENGUKURAN GARDU'!$A:$BS,42,0)</f>
        <v>#N/A</v>
      </c>
      <c r="BC1204" s="23" t="e">
        <f t="shared" si="621"/>
        <v>#N/A</v>
      </c>
      <c r="BD1204" s="17" t="e">
        <f>VLOOKUP($E1204,'DATA PENGUKURAN GARDU'!$A:$BS,44,0)</f>
        <v>#N/A</v>
      </c>
      <c r="BE1204" s="23" t="e">
        <f t="shared" si="622"/>
        <v>#N/A</v>
      </c>
      <c r="BF1204" s="17" t="e">
        <f>VLOOKUP($E1204,'DATA PENGUKURAN GARDU'!$A:$BS,46,0)</f>
        <v>#N/A</v>
      </c>
      <c r="BG1204" s="23" t="e">
        <f t="shared" si="623"/>
        <v>#N/A</v>
      </c>
      <c r="BH1204" s="17" t="e">
        <f>VLOOKUP($E1204,'DATA PENGUKURAN GARDU'!$A:$BS,46,0)</f>
        <v>#N/A</v>
      </c>
      <c r="BI1204" s="17" t="e">
        <f>VLOOKUP($E1204,'DATA PENGUKURAN GARDU'!$A:$BS,53,0)</f>
        <v>#N/A</v>
      </c>
      <c r="BJ1204" s="17" t="e">
        <f>VLOOKUP($E1204,'DATA PENGUKURAN GARDU'!$A:$BS,54,0)</f>
        <v>#N/A</v>
      </c>
      <c r="BK1204" s="20" t="e">
        <f t="shared" si="624"/>
        <v>#N/A</v>
      </c>
      <c r="BL1204" s="20" t="e">
        <f t="shared" si="625"/>
        <v>#N/A</v>
      </c>
      <c r="BM1204" s="20" t="e">
        <f t="shared" si="626"/>
        <v>#N/A</v>
      </c>
      <c r="BN1204" s="25" t="e">
        <f t="shared" si="627"/>
        <v>#N/A</v>
      </c>
      <c r="BO1204" s="26" t="str">
        <f t="shared" si="628"/>
        <v>0</v>
      </c>
      <c r="BP1204" s="21" t="e">
        <f t="shared" si="629"/>
        <v>#VALUE!</v>
      </c>
      <c r="BQ1204" s="20" t="e">
        <f t="shared" si="630"/>
        <v>#N/A</v>
      </c>
      <c r="BR1204" s="20" t="e">
        <v>#N/A</v>
      </c>
      <c r="BS1204" s="9" t="e">
        <v>#N/A</v>
      </c>
      <c r="BT1204" s="2" t="e">
        <f t="shared" si="631"/>
        <v>#VALUE!</v>
      </c>
      <c r="BU1204" s="2" t="e">
        <f t="shared" si="599"/>
        <v>#N/A</v>
      </c>
      <c r="BV1204" s="2" t="e">
        <f t="shared" si="600"/>
        <v>#N/A</v>
      </c>
    </row>
    <row r="1205" s="2" customFormat="1" ht="22.95" customHeight="1" spans="1:74">
      <c r="A1205" s="9" t="str">
        <f t="shared" si="601"/>
        <v>K-148Induk</v>
      </c>
      <c r="B1205" s="9" t="str">
        <f t="shared" si="602"/>
        <v>K-148jurusan 1</v>
      </c>
      <c r="C1205" s="9" t="str">
        <f t="shared" si="603"/>
        <v>K-148jurusan 2</v>
      </c>
      <c r="D1205" s="9" t="str">
        <f t="shared" si="604"/>
        <v>K-148jurusan 3</v>
      </c>
      <c r="E1205" s="9" t="str">
        <f t="shared" si="605"/>
        <v>K-148jurusan 4</v>
      </c>
      <c r="F1205" s="10" t="s">
        <v>462</v>
      </c>
      <c r="G1205" s="10" t="s">
        <v>132</v>
      </c>
      <c r="H1205" s="10" t="s">
        <v>1449</v>
      </c>
      <c r="I1205" s="10">
        <v>0.714932</v>
      </c>
      <c r="J1205" s="10">
        <v>124.324618</v>
      </c>
      <c r="K1205" s="10" t="s">
        <v>7465</v>
      </c>
      <c r="L1205" s="10" t="s">
        <v>7465</v>
      </c>
      <c r="M1205" s="10" t="s">
        <v>7465</v>
      </c>
      <c r="N1205" s="14">
        <f t="shared" si="606"/>
        <v>0</v>
      </c>
      <c r="O1205" s="15" t="e">
        <f t="shared" si="607"/>
        <v>#VALUE!</v>
      </c>
      <c r="P1205" s="15" t="e">
        <f t="shared" si="608"/>
        <v>#VALUE!</v>
      </c>
      <c r="Q1205" s="17" t="e">
        <f>VLOOKUP($A1205,'DATA PENGUKURAN GARDU'!$A:$BS,42,0)</f>
        <v>#N/A</v>
      </c>
      <c r="R1205" s="18" t="e">
        <f t="shared" si="609"/>
        <v>#N/A</v>
      </c>
      <c r="S1205" s="17" t="e">
        <f>VLOOKUP($A1205,'DATA PENGUKURAN GARDU'!$A:$BS,44,0)</f>
        <v>#N/A</v>
      </c>
      <c r="T1205" s="18" t="e">
        <f t="shared" si="610"/>
        <v>#N/A</v>
      </c>
      <c r="U1205" s="17" t="e">
        <f>VLOOKUP($A1205,'DATA PENGUKURAN GARDU'!$A:$BS,46,0)</f>
        <v>#N/A</v>
      </c>
      <c r="V1205" s="18" t="e">
        <f t="shared" si="611"/>
        <v>#N/A</v>
      </c>
      <c r="W1205" s="17" t="e">
        <f>VLOOKUP($A1205,'DATA PENGUKURAN GARDU'!$A:$BS,48,0)</f>
        <v>#N/A</v>
      </c>
      <c r="X1205" s="17" t="e">
        <f>VLOOKUP($A1205,'DATA PENGUKURAN GARDU'!$A:$BS,53,0)</f>
        <v>#N/A</v>
      </c>
      <c r="Y1205" s="17" t="e">
        <f>VLOOKUP($A1205,'DATA PENGUKURAN GARDU'!$A:$BS,54,0)</f>
        <v>#N/A</v>
      </c>
      <c r="Z1205" s="17" t="e">
        <f>VLOOKUP($A1205,'DATA PENGUKURAN GARDU'!$A:$BS,55,0)</f>
        <v>#N/A</v>
      </c>
      <c r="AA1205" s="20" t="e">
        <f>VLOOKUP($B1205,'DATA PENGUKURAN GARDU'!$A:$BS,42,0)</f>
        <v>#N/A</v>
      </c>
      <c r="AB1205" s="21" t="e">
        <f t="shared" si="612"/>
        <v>#N/A</v>
      </c>
      <c r="AC1205" s="20" t="e">
        <f>VLOOKUP($B1205,'DATA PENGUKURAN GARDU'!$A:$BS,44,0)</f>
        <v>#N/A</v>
      </c>
      <c r="AD1205" s="21" t="e">
        <f t="shared" si="613"/>
        <v>#N/A</v>
      </c>
      <c r="AE1205" s="20" t="e">
        <f>VLOOKUP($B1205,'DATA PENGUKURAN GARDU'!$A:$BS,46,0)</f>
        <v>#N/A</v>
      </c>
      <c r="AF1205" s="21" t="e">
        <f t="shared" si="614"/>
        <v>#N/A</v>
      </c>
      <c r="AG1205" s="20" t="e">
        <f>VLOOKUP($B1205,'DATA PENGUKURAN GARDU'!$A:$BS,46,0)</f>
        <v>#N/A</v>
      </c>
      <c r="AH1205" s="20" t="e">
        <f>VLOOKUP($B1205,'DATA PENGUKURAN GARDU'!$A:$BS,53,0)</f>
        <v>#N/A</v>
      </c>
      <c r="AI1205" s="20" t="e">
        <f>VLOOKUP($B1205,'DATA PENGUKURAN GARDU'!$A:$BS,54,0)</f>
        <v>#N/A</v>
      </c>
      <c r="AJ1205" s="17" t="e">
        <f>VLOOKUP($C1205,'DATA PENGUKURAN GARDU'!$A:$BS,42,0)</f>
        <v>#N/A</v>
      </c>
      <c r="AK1205" s="23" t="e">
        <f t="shared" si="615"/>
        <v>#N/A</v>
      </c>
      <c r="AL1205" s="17" t="e">
        <f>VLOOKUP($C1205,'DATA PENGUKURAN GARDU'!$A:$BS,44,0)</f>
        <v>#N/A</v>
      </c>
      <c r="AM1205" s="23" t="e">
        <f t="shared" si="616"/>
        <v>#N/A</v>
      </c>
      <c r="AN1205" s="17" t="e">
        <f>VLOOKUP($C1205,'DATA PENGUKURAN GARDU'!$A:$BS,46,0)</f>
        <v>#N/A</v>
      </c>
      <c r="AO1205" s="23" t="e">
        <f t="shared" si="617"/>
        <v>#N/A</v>
      </c>
      <c r="AP1205" s="17" t="e">
        <f>VLOOKUP($C1205,'DATA PENGUKURAN GARDU'!$A:$BS,46,0)</f>
        <v>#N/A</v>
      </c>
      <c r="AQ1205" s="17" t="e">
        <f>VLOOKUP($C1205,'DATA PENGUKURAN GARDU'!$A:$BS,53,0)</f>
        <v>#N/A</v>
      </c>
      <c r="AR1205" s="17" t="e">
        <f>VLOOKUP($C1205,'DATA PENGUKURAN GARDU'!$A:$BS,54,0)</f>
        <v>#N/A</v>
      </c>
      <c r="AS1205" s="20" t="e">
        <f>VLOOKUP($D1205,'DATA PENGUKURAN GARDU'!$A:$BS,42,0)</f>
        <v>#N/A</v>
      </c>
      <c r="AT1205" s="21" t="e">
        <f t="shared" si="618"/>
        <v>#N/A</v>
      </c>
      <c r="AU1205" s="20" t="e">
        <f>VLOOKUP($D1205,'DATA PENGUKURAN GARDU'!$A:$BS,44,0)</f>
        <v>#N/A</v>
      </c>
      <c r="AV1205" s="21" t="e">
        <f t="shared" si="619"/>
        <v>#N/A</v>
      </c>
      <c r="AW1205" s="20" t="e">
        <f>VLOOKUP($D1205,'DATA PENGUKURAN GARDU'!$A:$BS,46,0)</f>
        <v>#N/A</v>
      </c>
      <c r="AX1205" s="21" t="e">
        <f t="shared" si="620"/>
        <v>#N/A</v>
      </c>
      <c r="AY1205" s="20" t="e">
        <f>VLOOKUP($D1205,'DATA PENGUKURAN GARDU'!$A:$BS,46,0)</f>
        <v>#N/A</v>
      </c>
      <c r="AZ1205" s="20" t="e">
        <f>VLOOKUP($D1205,'DATA PENGUKURAN GARDU'!$A:$BS,53,0)</f>
        <v>#N/A</v>
      </c>
      <c r="BA1205" s="20" t="e">
        <f>VLOOKUP($D1205,'DATA PENGUKURAN GARDU'!$A:$BS,54,0)</f>
        <v>#N/A</v>
      </c>
      <c r="BB1205" s="17" t="e">
        <f>VLOOKUP($E1205,'DATA PENGUKURAN GARDU'!$A:$BS,42,0)</f>
        <v>#N/A</v>
      </c>
      <c r="BC1205" s="23" t="e">
        <f t="shared" si="621"/>
        <v>#N/A</v>
      </c>
      <c r="BD1205" s="17" t="e">
        <f>VLOOKUP($E1205,'DATA PENGUKURAN GARDU'!$A:$BS,44,0)</f>
        <v>#N/A</v>
      </c>
      <c r="BE1205" s="23" t="e">
        <f t="shared" si="622"/>
        <v>#N/A</v>
      </c>
      <c r="BF1205" s="17" t="e">
        <f>VLOOKUP($E1205,'DATA PENGUKURAN GARDU'!$A:$BS,46,0)</f>
        <v>#N/A</v>
      </c>
      <c r="BG1205" s="23" t="e">
        <f t="shared" si="623"/>
        <v>#N/A</v>
      </c>
      <c r="BH1205" s="17" t="e">
        <f>VLOOKUP($E1205,'DATA PENGUKURAN GARDU'!$A:$BS,46,0)</f>
        <v>#N/A</v>
      </c>
      <c r="BI1205" s="17" t="e">
        <f>VLOOKUP($E1205,'DATA PENGUKURAN GARDU'!$A:$BS,53,0)</f>
        <v>#N/A</v>
      </c>
      <c r="BJ1205" s="17" t="e">
        <f>VLOOKUP($E1205,'DATA PENGUKURAN GARDU'!$A:$BS,54,0)</f>
        <v>#N/A</v>
      </c>
      <c r="BK1205" s="20" t="e">
        <f t="shared" si="624"/>
        <v>#N/A</v>
      </c>
      <c r="BL1205" s="20" t="e">
        <f t="shared" si="625"/>
        <v>#N/A</v>
      </c>
      <c r="BM1205" s="20" t="e">
        <f t="shared" si="626"/>
        <v>#N/A</v>
      </c>
      <c r="BN1205" s="25" t="e">
        <f t="shared" si="627"/>
        <v>#N/A</v>
      </c>
      <c r="BO1205" s="26" t="str">
        <f t="shared" si="628"/>
        <v>0</v>
      </c>
      <c r="BP1205" s="21" t="e">
        <f t="shared" si="629"/>
        <v>#VALUE!</v>
      </c>
      <c r="BQ1205" s="20" t="e">
        <f t="shared" si="630"/>
        <v>#N/A</v>
      </c>
      <c r="BR1205" s="20" t="e">
        <v>#N/A</v>
      </c>
      <c r="BS1205" s="9" t="e">
        <v>#N/A</v>
      </c>
      <c r="BT1205" s="2" t="e">
        <f t="shared" si="631"/>
        <v>#VALUE!</v>
      </c>
      <c r="BU1205" s="2" t="e">
        <f t="shared" si="599"/>
        <v>#N/A</v>
      </c>
      <c r="BV1205" s="2" t="e">
        <f t="shared" si="600"/>
        <v>#N/A</v>
      </c>
    </row>
    <row r="1206" s="2" customFormat="1" ht="22.95" customHeight="1" spans="1:74">
      <c r="A1206" s="9" t="str">
        <f t="shared" si="601"/>
        <v>K-152Induk</v>
      </c>
      <c r="B1206" s="9" t="str">
        <f t="shared" si="602"/>
        <v>K-152jurusan 1</v>
      </c>
      <c r="C1206" s="9" t="str">
        <f t="shared" si="603"/>
        <v>K-152jurusan 2</v>
      </c>
      <c r="D1206" s="9" t="str">
        <f t="shared" si="604"/>
        <v>K-152jurusan 3</v>
      </c>
      <c r="E1206" s="9" t="str">
        <f t="shared" si="605"/>
        <v>K-152jurusan 4</v>
      </c>
      <c r="F1206" s="10" t="s">
        <v>462</v>
      </c>
      <c r="G1206" s="10" t="s">
        <v>132</v>
      </c>
      <c r="H1206" s="10" t="s">
        <v>1450</v>
      </c>
      <c r="I1206" s="10">
        <v>0.717818</v>
      </c>
      <c r="J1206" s="10">
        <v>124.331136</v>
      </c>
      <c r="K1206" s="10" t="s">
        <v>7465</v>
      </c>
      <c r="L1206" s="10" t="s">
        <v>7465</v>
      </c>
      <c r="M1206" s="10" t="s">
        <v>7465</v>
      </c>
      <c r="N1206" s="14">
        <f t="shared" si="606"/>
        <v>0</v>
      </c>
      <c r="O1206" s="15" t="e">
        <f t="shared" si="607"/>
        <v>#VALUE!</v>
      </c>
      <c r="P1206" s="15" t="e">
        <f t="shared" si="608"/>
        <v>#VALUE!</v>
      </c>
      <c r="Q1206" s="17" t="e">
        <f>VLOOKUP($A1206,'DATA PENGUKURAN GARDU'!$A:$BS,42,0)</f>
        <v>#N/A</v>
      </c>
      <c r="R1206" s="18" t="e">
        <f t="shared" si="609"/>
        <v>#N/A</v>
      </c>
      <c r="S1206" s="17" t="e">
        <f>VLOOKUP($A1206,'DATA PENGUKURAN GARDU'!$A:$BS,44,0)</f>
        <v>#N/A</v>
      </c>
      <c r="T1206" s="18" t="e">
        <f t="shared" si="610"/>
        <v>#N/A</v>
      </c>
      <c r="U1206" s="17" t="e">
        <f>VLOOKUP($A1206,'DATA PENGUKURAN GARDU'!$A:$BS,46,0)</f>
        <v>#N/A</v>
      </c>
      <c r="V1206" s="18" t="e">
        <f t="shared" si="611"/>
        <v>#N/A</v>
      </c>
      <c r="W1206" s="17" t="e">
        <f>VLOOKUP($A1206,'DATA PENGUKURAN GARDU'!$A:$BS,48,0)</f>
        <v>#N/A</v>
      </c>
      <c r="X1206" s="17" t="e">
        <f>VLOOKUP($A1206,'DATA PENGUKURAN GARDU'!$A:$BS,53,0)</f>
        <v>#N/A</v>
      </c>
      <c r="Y1206" s="17" t="e">
        <f>VLOOKUP($A1206,'DATA PENGUKURAN GARDU'!$A:$BS,54,0)</f>
        <v>#N/A</v>
      </c>
      <c r="Z1206" s="17" t="e">
        <f>VLOOKUP($A1206,'DATA PENGUKURAN GARDU'!$A:$BS,55,0)</f>
        <v>#N/A</v>
      </c>
      <c r="AA1206" s="20" t="e">
        <f>VLOOKUP($B1206,'DATA PENGUKURAN GARDU'!$A:$BS,42,0)</f>
        <v>#N/A</v>
      </c>
      <c r="AB1206" s="21" t="e">
        <f t="shared" si="612"/>
        <v>#N/A</v>
      </c>
      <c r="AC1206" s="20" t="e">
        <f>VLOOKUP($B1206,'DATA PENGUKURAN GARDU'!$A:$BS,44,0)</f>
        <v>#N/A</v>
      </c>
      <c r="AD1206" s="21" t="e">
        <f t="shared" si="613"/>
        <v>#N/A</v>
      </c>
      <c r="AE1206" s="20" t="e">
        <f>VLOOKUP($B1206,'DATA PENGUKURAN GARDU'!$A:$BS,46,0)</f>
        <v>#N/A</v>
      </c>
      <c r="AF1206" s="21" t="e">
        <f t="shared" si="614"/>
        <v>#N/A</v>
      </c>
      <c r="AG1206" s="20" t="e">
        <f>VLOOKUP($B1206,'DATA PENGUKURAN GARDU'!$A:$BS,46,0)</f>
        <v>#N/A</v>
      </c>
      <c r="AH1206" s="20" t="e">
        <f>VLOOKUP($B1206,'DATA PENGUKURAN GARDU'!$A:$BS,53,0)</f>
        <v>#N/A</v>
      </c>
      <c r="AI1206" s="20" t="e">
        <f>VLOOKUP($B1206,'DATA PENGUKURAN GARDU'!$A:$BS,54,0)</f>
        <v>#N/A</v>
      </c>
      <c r="AJ1206" s="17" t="e">
        <f>VLOOKUP($C1206,'DATA PENGUKURAN GARDU'!$A:$BS,42,0)</f>
        <v>#N/A</v>
      </c>
      <c r="AK1206" s="23" t="e">
        <f t="shared" si="615"/>
        <v>#N/A</v>
      </c>
      <c r="AL1206" s="17" t="e">
        <f>VLOOKUP($C1206,'DATA PENGUKURAN GARDU'!$A:$BS,44,0)</f>
        <v>#N/A</v>
      </c>
      <c r="AM1206" s="23" t="e">
        <f t="shared" si="616"/>
        <v>#N/A</v>
      </c>
      <c r="AN1206" s="17" t="e">
        <f>VLOOKUP($C1206,'DATA PENGUKURAN GARDU'!$A:$BS,46,0)</f>
        <v>#N/A</v>
      </c>
      <c r="AO1206" s="23" t="e">
        <f t="shared" si="617"/>
        <v>#N/A</v>
      </c>
      <c r="AP1206" s="17" t="e">
        <f>VLOOKUP($C1206,'DATA PENGUKURAN GARDU'!$A:$BS,46,0)</f>
        <v>#N/A</v>
      </c>
      <c r="AQ1206" s="17" t="e">
        <f>VLOOKUP($C1206,'DATA PENGUKURAN GARDU'!$A:$BS,53,0)</f>
        <v>#N/A</v>
      </c>
      <c r="AR1206" s="17" t="e">
        <f>VLOOKUP($C1206,'DATA PENGUKURAN GARDU'!$A:$BS,54,0)</f>
        <v>#N/A</v>
      </c>
      <c r="AS1206" s="20" t="e">
        <f>VLOOKUP($D1206,'DATA PENGUKURAN GARDU'!$A:$BS,42,0)</f>
        <v>#N/A</v>
      </c>
      <c r="AT1206" s="21" t="e">
        <f t="shared" si="618"/>
        <v>#N/A</v>
      </c>
      <c r="AU1206" s="20" t="e">
        <f>VLOOKUP($D1206,'DATA PENGUKURAN GARDU'!$A:$BS,44,0)</f>
        <v>#N/A</v>
      </c>
      <c r="AV1206" s="21" t="e">
        <f t="shared" si="619"/>
        <v>#N/A</v>
      </c>
      <c r="AW1206" s="20" t="e">
        <f>VLOOKUP($D1206,'DATA PENGUKURAN GARDU'!$A:$BS,46,0)</f>
        <v>#N/A</v>
      </c>
      <c r="AX1206" s="21" t="e">
        <f t="shared" si="620"/>
        <v>#N/A</v>
      </c>
      <c r="AY1206" s="20" t="e">
        <f>VLOOKUP($D1206,'DATA PENGUKURAN GARDU'!$A:$BS,46,0)</f>
        <v>#N/A</v>
      </c>
      <c r="AZ1206" s="20" t="e">
        <f>VLOOKUP($D1206,'DATA PENGUKURAN GARDU'!$A:$BS,53,0)</f>
        <v>#N/A</v>
      </c>
      <c r="BA1206" s="20" t="e">
        <f>VLOOKUP($D1206,'DATA PENGUKURAN GARDU'!$A:$BS,54,0)</f>
        <v>#N/A</v>
      </c>
      <c r="BB1206" s="17" t="e">
        <f>VLOOKUP($E1206,'DATA PENGUKURAN GARDU'!$A:$BS,42,0)</f>
        <v>#N/A</v>
      </c>
      <c r="BC1206" s="23" t="e">
        <f t="shared" si="621"/>
        <v>#N/A</v>
      </c>
      <c r="BD1206" s="17" t="e">
        <f>VLOOKUP($E1206,'DATA PENGUKURAN GARDU'!$A:$BS,44,0)</f>
        <v>#N/A</v>
      </c>
      <c r="BE1206" s="23" t="e">
        <f t="shared" si="622"/>
        <v>#N/A</v>
      </c>
      <c r="BF1206" s="17" t="e">
        <f>VLOOKUP($E1206,'DATA PENGUKURAN GARDU'!$A:$BS,46,0)</f>
        <v>#N/A</v>
      </c>
      <c r="BG1206" s="23" t="e">
        <f t="shared" si="623"/>
        <v>#N/A</v>
      </c>
      <c r="BH1206" s="17" t="e">
        <f>VLOOKUP($E1206,'DATA PENGUKURAN GARDU'!$A:$BS,46,0)</f>
        <v>#N/A</v>
      </c>
      <c r="BI1206" s="17" t="e">
        <f>VLOOKUP($E1206,'DATA PENGUKURAN GARDU'!$A:$BS,53,0)</f>
        <v>#N/A</v>
      </c>
      <c r="BJ1206" s="17" t="e">
        <f>VLOOKUP($E1206,'DATA PENGUKURAN GARDU'!$A:$BS,54,0)</f>
        <v>#N/A</v>
      </c>
      <c r="BK1206" s="20" t="e">
        <f t="shared" si="624"/>
        <v>#N/A</v>
      </c>
      <c r="BL1206" s="20" t="e">
        <f t="shared" si="625"/>
        <v>#N/A</v>
      </c>
      <c r="BM1206" s="20" t="e">
        <f t="shared" si="626"/>
        <v>#N/A</v>
      </c>
      <c r="BN1206" s="25" t="e">
        <f t="shared" si="627"/>
        <v>#N/A</v>
      </c>
      <c r="BO1206" s="26" t="str">
        <f t="shared" si="628"/>
        <v>0</v>
      </c>
      <c r="BP1206" s="21" t="e">
        <f t="shared" si="629"/>
        <v>#VALUE!</v>
      </c>
      <c r="BQ1206" s="20" t="e">
        <f t="shared" si="630"/>
        <v>#N/A</v>
      </c>
      <c r="BR1206" s="20" t="e">
        <v>#N/A</v>
      </c>
      <c r="BS1206" s="9" t="e">
        <v>#N/A</v>
      </c>
      <c r="BT1206" s="2" t="e">
        <f t="shared" si="631"/>
        <v>#VALUE!</v>
      </c>
      <c r="BU1206" s="2" t="e">
        <f t="shared" si="599"/>
        <v>#N/A</v>
      </c>
      <c r="BV1206" s="2" t="e">
        <f t="shared" si="600"/>
        <v>#N/A</v>
      </c>
    </row>
    <row r="1207" s="2" customFormat="1" ht="22.95" customHeight="1" spans="1:74">
      <c r="A1207" s="9" t="str">
        <f t="shared" si="601"/>
        <v>K-153.1Induk</v>
      </c>
      <c r="B1207" s="9" t="str">
        <f t="shared" si="602"/>
        <v>K-153.1jurusan 1</v>
      </c>
      <c r="C1207" s="9" t="str">
        <f t="shared" si="603"/>
        <v>K-153.1jurusan 2</v>
      </c>
      <c r="D1207" s="9" t="str">
        <f t="shared" si="604"/>
        <v>K-153.1jurusan 3</v>
      </c>
      <c r="E1207" s="9" t="str">
        <f t="shared" si="605"/>
        <v>K-153.1jurusan 4</v>
      </c>
      <c r="F1207" s="10" t="s">
        <v>462</v>
      </c>
      <c r="G1207" s="10" t="s">
        <v>132</v>
      </c>
      <c r="H1207" s="10" t="s">
        <v>1451</v>
      </c>
      <c r="I1207" s="10">
        <v>0.723697</v>
      </c>
      <c r="J1207" s="10">
        <v>124.32723</v>
      </c>
      <c r="K1207" s="10" t="s">
        <v>7465</v>
      </c>
      <c r="L1207" s="10" t="s">
        <v>7465</v>
      </c>
      <c r="M1207" s="10" t="s">
        <v>7465</v>
      </c>
      <c r="N1207" s="14">
        <f t="shared" si="606"/>
        <v>0</v>
      </c>
      <c r="O1207" s="15" t="e">
        <f t="shared" si="607"/>
        <v>#VALUE!</v>
      </c>
      <c r="P1207" s="15" t="e">
        <f t="shared" si="608"/>
        <v>#VALUE!</v>
      </c>
      <c r="Q1207" s="17" t="e">
        <f>VLOOKUP($A1207,'DATA PENGUKURAN GARDU'!$A:$BS,42,0)</f>
        <v>#N/A</v>
      </c>
      <c r="R1207" s="18" t="e">
        <f t="shared" si="609"/>
        <v>#N/A</v>
      </c>
      <c r="S1207" s="17" t="e">
        <f>VLOOKUP($A1207,'DATA PENGUKURAN GARDU'!$A:$BS,44,0)</f>
        <v>#N/A</v>
      </c>
      <c r="T1207" s="18" t="e">
        <f t="shared" si="610"/>
        <v>#N/A</v>
      </c>
      <c r="U1207" s="17" t="e">
        <f>VLOOKUP($A1207,'DATA PENGUKURAN GARDU'!$A:$BS,46,0)</f>
        <v>#N/A</v>
      </c>
      <c r="V1207" s="18" t="e">
        <f t="shared" si="611"/>
        <v>#N/A</v>
      </c>
      <c r="W1207" s="17" t="e">
        <f>VLOOKUP($A1207,'DATA PENGUKURAN GARDU'!$A:$BS,48,0)</f>
        <v>#N/A</v>
      </c>
      <c r="X1207" s="17" t="e">
        <f>VLOOKUP($A1207,'DATA PENGUKURAN GARDU'!$A:$BS,53,0)</f>
        <v>#N/A</v>
      </c>
      <c r="Y1207" s="17" t="e">
        <f>VLOOKUP($A1207,'DATA PENGUKURAN GARDU'!$A:$BS,54,0)</f>
        <v>#N/A</v>
      </c>
      <c r="Z1207" s="17" t="e">
        <f>VLOOKUP($A1207,'DATA PENGUKURAN GARDU'!$A:$BS,55,0)</f>
        <v>#N/A</v>
      </c>
      <c r="AA1207" s="20" t="e">
        <f>VLOOKUP($B1207,'DATA PENGUKURAN GARDU'!$A:$BS,42,0)</f>
        <v>#N/A</v>
      </c>
      <c r="AB1207" s="21" t="e">
        <f t="shared" si="612"/>
        <v>#N/A</v>
      </c>
      <c r="AC1207" s="20" t="e">
        <f>VLOOKUP($B1207,'DATA PENGUKURAN GARDU'!$A:$BS,44,0)</f>
        <v>#N/A</v>
      </c>
      <c r="AD1207" s="21" t="e">
        <f t="shared" si="613"/>
        <v>#N/A</v>
      </c>
      <c r="AE1207" s="20" t="e">
        <f>VLOOKUP($B1207,'DATA PENGUKURAN GARDU'!$A:$BS,46,0)</f>
        <v>#N/A</v>
      </c>
      <c r="AF1207" s="21" t="e">
        <f t="shared" si="614"/>
        <v>#N/A</v>
      </c>
      <c r="AG1207" s="20" t="e">
        <f>VLOOKUP($B1207,'DATA PENGUKURAN GARDU'!$A:$BS,46,0)</f>
        <v>#N/A</v>
      </c>
      <c r="AH1207" s="20" t="e">
        <f>VLOOKUP($B1207,'DATA PENGUKURAN GARDU'!$A:$BS,53,0)</f>
        <v>#N/A</v>
      </c>
      <c r="AI1207" s="20" t="e">
        <f>VLOOKUP($B1207,'DATA PENGUKURAN GARDU'!$A:$BS,54,0)</f>
        <v>#N/A</v>
      </c>
      <c r="AJ1207" s="17" t="e">
        <f>VLOOKUP($C1207,'DATA PENGUKURAN GARDU'!$A:$BS,42,0)</f>
        <v>#N/A</v>
      </c>
      <c r="AK1207" s="23" t="e">
        <f t="shared" si="615"/>
        <v>#N/A</v>
      </c>
      <c r="AL1207" s="17" t="e">
        <f>VLOOKUP($C1207,'DATA PENGUKURAN GARDU'!$A:$BS,44,0)</f>
        <v>#N/A</v>
      </c>
      <c r="AM1207" s="23" t="e">
        <f t="shared" si="616"/>
        <v>#N/A</v>
      </c>
      <c r="AN1207" s="17" t="e">
        <f>VLOOKUP($C1207,'DATA PENGUKURAN GARDU'!$A:$BS,46,0)</f>
        <v>#N/A</v>
      </c>
      <c r="AO1207" s="23" t="e">
        <f t="shared" si="617"/>
        <v>#N/A</v>
      </c>
      <c r="AP1207" s="17" t="e">
        <f>VLOOKUP($C1207,'DATA PENGUKURAN GARDU'!$A:$BS,46,0)</f>
        <v>#N/A</v>
      </c>
      <c r="AQ1207" s="17" t="e">
        <f>VLOOKUP($C1207,'DATA PENGUKURAN GARDU'!$A:$BS,53,0)</f>
        <v>#N/A</v>
      </c>
      <c r="AR1207" s="17" t="e">
        <f>VLOOKUP($C1207,'DATA PENGUKURAN GARDU'!$A:$BS,54,0)</f>
        <v>#N/A</v>
      </c>
      <c r="AS1207" s="20" t="e">
        <f>VLOOKUP($D1207,'DATA PENGUKURAN GARDU'!$A:$BS,42,0)</f>
        <v>#N/A</v>
      </c>
      <c r="AT1207" s="21" t="e">
        <f t="shared" si="618"/>
        <v>#N/A</v>
      </c>
      <c r="AU1207" s="20" t="e">
        <f>VLOOKUP($D1207,'DATA PENGUKURAN GARDU'!$A:$BS,44,0)</f>
        <v>#N/A</v>
      </c>
      <c r="AV1207" s="21" t="e">
        <f t="shared" si="619"/>
        <v>#N/A</v>
      </c>
      <c r="AW1207" s="20" t="e">
        <f>VLOOKUP($D1207,'DATA PENGUKURAN GARDU'!$A:$BS,46,0)</f>
        <v>#N/A</v>
      </c>
      <c r="AX1207" s="21" t="e">
        <f t="shared" si="620"/>
        <v>#N/A</v>
      </c>
      <c r="AY1207" s="20" t="e">
        <f>VLOOKUP($D1207,'DATA PENGUKURAN GARDU'!$A:$BS,46,0)</f>
        <v>#N/A</v>
      </c>
      <c r="AZ1207" s="20" t="e">
        <f>VLOOKUP($D1207,'DATA PENGUKURAN GARDU'!$A:$BS,53,0)</f>
        <v>#N/A</v>
      </c>
      <c r="BA1207" s="20" t="e">
        <f>VLOOKUP($D1207,'DATA PENGUKURAN GARDU'!$A:$BS,54,0)</f>
        <v>#N/A</v>
      </c>
      <c r="BB1207" s="17" t="e">
        <f>VLOOKUP($E1207,'DATA PENGUKURAN GARDU'!$A:$BS,42,0)</f>
        <v>#N/A</v>
      </c>
      <c r="BC1207" s="23" t="e">
        <f t="shared" si="621"/>
        <v>#N/A</v>
      </c>
      <c r="BD1207" s="17" t="e">
        <f>VLOOKUP($E1207,'DATA PENGUKURAN GARDU'!$A:$BS,44,0)</f>
        <v>#N/A</v>
      </c>
      <c r="BE1207" s="23" t="e">
        <f t="shared" si="622"/>
        <v>#N/A</v>
      </c>
      <c r="BF1207" s="17" t="e">
        <f>VLOOKUP($E1207,'DATA PENGUKURAN GARDU'!$A:$BS,46,0)</f>
        <v>#N/A</v>
      </c>
      <c r="BG1207" s="23" t="e">
        <f t="shared" si="623"/>
        <v>#N/A</v>
      </c>
      <c r="BH1207" s="17" t="e">
        <f>VLOOKUP($E1207,'DATA PENGUKURAN GARDU'!$A:$BS,46,0)</f>
        <v>#N/A</v>
      </c>
      <c r="BI1207" s="17" t="e">
        <f>VLOOKUP($E1207,'DATA PENGUKURAN GARDU'!$A:$BS,53,0)</f>
        <v>#N/A</v>
      </c>
      <c r="BJ1207" s="17" t="e">
        <f>VLOOKUP($E1207,'DATA PENGUKURAN GARDU'!$A:$BS,54,0)</f>
        <v>#N/A</v>
      </c>
      <c r="BK1207" s="20" t="e">
        <f t="shared" si="624"/>
        <v>#N/A</v>
      </c>
      <c r="BL1207" s="20" t="e">
        <f t="shared" si="625"/>
        <v>#N/A</v>
      </c>
      <c r="BM1207" s="20" t="e">
        <f t="shared" si="626"/>
        <v>#N/A</v>
      </c>
      <c r="BN1207" s="25" t="e">
        <f t="shared" si="627"/>
        <v>#N/A</v>
      </c>
      <c r="BO1207" s="26" t="str">
        <f t="shared" si="628"/>
        <v>0</v>
      </c>
      <c r="BP1207" s="21" t="e">
        <f t="shared" si="629"/>
        <v>#VALUE!</v>
      </c>
      <c r="BQ1207" s="20" t="e">
        <f t="shared" si="630"/>
        <v>#N/A</v>
      </c>
      <c r="BR1207" s="20" t="e">
        <v>#N/A</v>
      </c>
      <c r="BS1207" s="9" t="e">
        <v>#N/A</v>
      </c>
      <c r="BT1207" s="2" t="e">
        <f t="shared" si="631"/>
        <v>#VALUE!</v>
      </c>
      <c r="BU1207" s="2" t="e">
        <f t="shared" si="599"/>
        <v>#N/A</v>
      </c>
      <c r="BV1207" s="2" t="e">
        <f t="shared" si="600"/>
        <v>#N/A</v>
      </c>
    </row>
    <row r="1208" s="2" customFormat="1" ht="22.95" customHeight="1" spans="1:74">
      <c r="A1208" s="9" t="str">
        <f t="shared" si="601"/>
        <v>BB 107Induk</v>
      </c>
      <c r="B1208" s="9" t="str">
        <f t="shared" si="602"/>
        <v>BB 107jurusan 1</v>
      </c>
      <c r="C1208" s="9" t="str">
        <f t="shared" si="603"/>
        <v>BB 107jurusan 2</v>
      </c>
      <c r="D1208" s="9" t="str">
        <f t="shared" si="604"/>
        <v>BB 107jurusan 3</v>
      </c>
      <c r="E1208" s="9" t="str">
        <f t="shared" si="605"/>
        <v>BB 107jurusan 4</v>
      </c>
      <c r="F1208" s="10" t="s">
        <v>1452</v>
      </c>
      <c r="G1208" s="10" t="s">
        <v>4</v>
      </c>
      <c r="H1208" s="10" t="s">
        <v>1453</v>
      </c>
      <c r="I1208" s="10">
        <v>0.8829</v>
      </c>
      <c r="J1208" s="10">
        <v>123.48962</v>
      </c>
      <c r="K1208" s="10" t="s">
        <v>7465</v>
      </c>
      <c r="L1208" s="10" t="s">
        <v>7465</v>
      </c>
      <c r="M1208" s="10" t="s">
        <v>7465</v>
      </c>
      <c r="N1208" s="14">
        <f t="shared" si="606"/>
        <v>0</v>
      </c>
      <c r="O1208" s="15" t="e">
        <f t="shared" si="607"/>
        <v>#VALUE!</v>
      </c>
      <c r="P1208" s="15" t="e">
        <f t="shared" si="608"/>
        <v>#VALUE!</v>
      </c>
      <c r="Q1208" s="17" t="e">
        <f>VLOOKUP($A1208,'DATA PENGUKURAN GARDU'!$A:$BS,42,0)</f>
        <v>#N/A</v>
      </c>
      <c r="R1208" s="18" t="e">
        <f t="shared" si="609"/>
        <v>#N/A</v>
      </c>
      <c r="S1208" s="17" t="e">
        <f>VLOOKUP($A1208,'DATA PENGUKURAN GARDU'!$A:$BS,44,0)</f>
        <v>#N/A</v>
      </c>
      <c r="T1208" s="18" t="e">
        <f t="shared" si="610"/>
        <v>#N/A</v>
      </c>
      <c r="U1208" s="17" t="e">
        <f>VLOOKUP($A1208,'DATA PENGUKURAN GARDU'!$A:$BS,46,0)</f>
        <v>#N/A</v>
      </c>
      <c r="V1208" s="18" t="e">
        <f t="shared" si="611"/>
        <v>#N/A</v>
      </c>
      <c r="W1208" s="17" t="e">
        <f>VLOOKUP($A1208,'DATA PENGUKURAN GARDU'!$A:$BS,48,0)</f>
        <v>#N/A</v>
      </c>
      <c r="X1208" s="17" t="e">
        <f>VLOOKUP($A1208,'DATA PENGUKURAN GARDU'!$A:$BS,53,0)</f>
        <v>#N/A</v>
      </c>
      <c r="Y1208" s="17" t="e">
        <f>VLOOKUP($A1208,'DATA PENGUKURAN GARDU'!$A:$BS,54,0)</f>
        <v>#N/A</v>
      </c>
      <c r="Z1208" s="17" t="e">
        <f>VLOOKUP($A1208,'DATA PENGUKURAN GARDU'!$A:$BS,55,0)</f>
        <v>#N/A</v>
      </c>
      <c r="AA1208" s="20" t="e">
        <f>VLOOKUP($B1208,'DATA PENGUKURAN GARDU'!$A:$BS,42,0)</f>
        <v>#N/A</v>
      </c>
      <c r="AB1208" s="21" t="e">
        <f t="shared" si="612"/>
        <v>#N/A</v>
      </c>
      <c r="AC1208" s="20" t="e">
        <f>VLOOKUP($B1208,'DATA PENGUKURAN GARDU'!$A:$BS,44,0)</f>
        <v>#N/A</v>
      </c>
      <c r="AD1208" s="21" t="e">
        <f t="shared" si="613"/>
        <v>#N/A</v>
      </c>
      <c r="AE1208" s="20" t="e">
        <f>VLOOKUP($B1208,'DATA PENGUKURAN GARDU'!$A:$BS,46,0)</f>
        <v>#N/A</v>
      </c>
      <c r="AF1208" s="21" t="e">
        <f t="shared" si="614"/>
        <v>#N/A</v>
      </c>
      <c r="AG1208" s="20" t="e">
        <f>VLOOKUP($B1208,'DATA PENGUKURAN GARDU'!$A:$BS,46,0)</f>
        <v>#N/A</v>
      </c>
      <c r="AH1208" s="20" t="e">
        <f>VLOOKUP($B1208,'DATA PENGUKURAN GARDU'!$A:$BS,53,0)</f>
        <v>#N/A</v>
      </c>
      <c r="AI1208" s="20" t="e">
        <f>VLOOKUP($B1208,'DATA PENGUKURAN GARDU'!$A:$BS,54,0)</f>
        <v>#N/A</v>
      </c>
      <c r="AJ1208" s="17" t="e">
        <f>VLOOKUP($C1208,'DATA PENGUKURAN GARDU'!$A:$BS,42,0)</f>
        <v>#N/A</v>
      </c>
      <c r="AK1208" s="23" t="e">
        <f t="shared" si="615"/>
        <v>#N/A</v>
      </c>
      <c r="AL1208" s="17" t="e">
        <f>VLOOKUP($C1208,'DATA PENGUKURAN GARDU'!$A:$BS,44,0)</f>
        <v>#N/A</v>
      </c>
      <c r="AM1208" s="23" t="e">
        <f t="shared" si="616"/>
        <v>#N/A</v>
      </c>
      <c r="AN1208" s="17" t="e">
        <f>VLOOKUP($C1208,'DATA PENGUKURAN GARDU'!$A:$BS,46,0)</f>
        <v>#N/A</v>
      </c>
      <c r="AO1208" s="23" t="e">
        <f t="shared" si="617"/>
        <v>#N/A</v>
      </c>
      <c r="AP1208" s="17" t="e">
        <f>VLOOKUP($C1208,'DATA PENGUKURAN GARDU'!$A:$BS,46,0)</f>
        <v>#N/A</v>
      </c>
      <c r="AQ1208" s="17" t="e">
        <f>VLOOKUP($C1208,'DATA PENGUKURAN GARDU'!$A:$BS,53,0)</f>
        <v>#N/A</v>
      </c>
      <c r="AR1208" s="17" t="e">
        <f>VLOOKUP($C1208,'DATA PENGUKURAN GARDU'!$A:$BS,54,0)</f>
        <v>#N/A</v>
      </c>
      <c r="AS1208" s="20" t="e">
        <f>VLOOKUP($D1208,'DATA PENGUKURAN GARDU'!$A:$BS,42,0)</f>
        <v>#N/A</v>
      </c>
      <c r="AT1208" s="21" t="e">
        <f t="shared" si="618"/>
        <v>#N/A</v>
      </c>
      <c r="AU1208" s="20" t="e">
        <f>VLOOKUP($D1208,'DATA PENGUKURAN GARDU'!$A:$BS,44,0)</f>
        <v>#N/A</v>
      </c>
      <c r="AV1208" s="21" t="e">
        <f t="shared" si="619"/>
        <v>#N/A</v>
      </c>
      <c r="AW1208" s="20" t="e">
        <f>VLOOKUP($D1208,'DATA PENGUKURAN GARDU'!$A:$BS,46,0)</f>
        <v>#N/A</v>
      </c>
      <c r="AX1208" s="21" t="e">
        <f t="shared" si="620"/>
        <v>#N/A</v>
      </c>
      <c r="AY1208" s="20" t="e">
        <f>VLOOKUP($D1208,'DATA PENGUKURAN GARDU'!$A:$BS,46,0)</f>
        <v>#N/A</v>
      </c>
      <c r="AZ1208" s="20" t="e">
        <f>VLOOKUP($D1208,'DATA PENGUKURAN GARDU'!$A:$BS,53,0)</f>
        <v>#N/A</v>
      </c>
      <c r="BA1208" s="20" t="e">
        <f>VLOOKUP($D1208,'DATA PENGUKURAN GARDU'!$A:$BS,54,0)</f>
        <v>#N/A</v>
      </c>
      <c r="BB1208" s="17" t="e">
        <f>VLOOKUP($E1208,'DATA PENGUKURAN GARDU'!$A:$BS,42,0)</f>
        <v>#N/A</v>
      </c>
      <c r="BC1208" s="23" t="e">
        <f t="shared" si="621"/>
        <v>#N/A</v>
      </c>
      <c r="BD1208" s="17" t="e">
        <f>VLOOKUP($E1208,'DATA PENGUKURAN GARDU'!$A:$BS,44,0)</f>
        <v>#N/A</v>
      </c>
      <c r="BE1208" s="23" t="e">
        <f t="shared" si="622"/>
        <v>#N/A</v>
      </c>
      <c r="BF1208" s="17" t="e">
        <f>VLOOKUP($E1208,'DATA PENGUKURAN GARDU'!$A:$BS,46,0)</f>
        <v>#N/A</v>
      </c>
      <c r="BG1208" s="23" t="e">
        <f t="shared" si="623"/>
        <v>#N/A</v>
      </c>
      <c r="BH1208" s="17" t="e">
        <f>VLOOKUP($E1208,'DATA PENGUKURAN GARDU'!$A:$BS,46,0)</f>
        <v>#N/A</v>
      </c>
      <c r="BI1208" s="17" t="e">
        <f>VLOOKUP($E1208,'DATA PENGUKURAN GARDU'!$A:$BS,53,0)</f>
        <v>#N/A</v>
      </c>
      <c r="BJ1208" s="17" t="e">
        <f>VLOOKUP($E1208,'DATA PENGUKURAN GARDU'!$A:$BS,54,0)</f>
        <v>#N/A</v>
      </c>
      <c r="BK1208" s="20" t="e">
        <f t="shared" si="624"/>
        <v>#N/A</v>
      </c>
      <c r="BL1208" s="20" t="e">
        <f t="shared" si="625"/>
        <v>#N/A</v>
      </c>
      <c r="BM1208" s="20" t="e">
        <f t="shared" si="626"/>
        <v>#N/A</v>
      </c>
      <c r="BN1208" s="25" t="e">
        <f t="shared" si="627"/>
        <v>#N/A</v>
      </c>
      <c r="BO1208" s="26" t="str">
        <f t="shared" si="628"/>
        <v>0</v>
      </c>
      <c r="BP1208" s="21" t="e">
        <f t="shared" si="629"/>
        <v>#VALUE!</v>
      </c>
      <c r="BQ1208" s="20" t="e">
        <f t="shared" si="630"/>
        <v>#N/A</v>
      </c>
      <c r="BR1208" s="20" t="e">
        <v>#N/A</v>
      </c>
      <c r="BS1208" s="9" t="e">
        <v>#N/A</v>
      </c>
      <c r="BT1208" s="2" t="e">
        <f t="shared" si="631"/>
        <v>#VALUE!</v>
      </c>
      <c r="BU1208" s="2" t="e">
        <f t="shared" si="599"/>
        <v>#N/A</v>
      </c>
      <c r="BV1208" s="2" t="e">
        <f t="shared" si="600"/>
        <v>#N/A</v>
      </c>
    </row>
    <row r="1209" s="2" customFormat="1" ht="22.95" customHeight="1" spans="1:74">
      <c r="A1209" s="9" t="str">
        <f t="shared" si="601"/>
        <v>K-182Induk</v>
      </c>
      <c r="B1209" s="9" t="str">
        <f t="shared" si="602"/>
        <v>K-182jurusan 1</v>
      </c>
      <c r="C1209" s="9" t="str">
        <f t="shared" si="603"/>
        <v>K-182jurusan 2</v>
      </c>
      <c r="D1209" s="9" t="str">
        <f t="shared" si="604"/>
        <v>K-182jurusan 3</v>
      </c>
      <c r="E1209" s="9" t="str">
        <f t="shared" si="605"/>
        <v>K-182jurusan 4</v>
      </c>
      <c r="F1209" s="10" t="s">
        <v>486</v>
      </c>
      <c r="G1209" s="10" t="s">
        <v>132</v>
      </c>
      <c r="H1209" s="10" t="s">
        <v>1454</v>
      </c>
      <c r="I1209" s="10">
        <v>0.762633</v>
      </c>
      <c r="J1209" s="10">
        <v>124.316217</v>
      </c>
      <c r="K1209" s="10" t="s">
        <v>7465</v>
      </c>
      <c r="L1209" s="10" t="s">
        <v>7465</v>
      </c>
      <c r="M1209" s="10" t="s">
        <v>7465</v>
      </c>
      <c r="N1209" s="14">
        <f t="shared" si="606"/>
        <v>0</v>
      </c>
      <c r="O1209" s="15" t="e">
        <f t="shared" si="607"/>
        <v>#VALUE!</v>
      </c>
      <c r="P1209" s="15" t="e">
        <f t="shared" si="608"/>
        <v>#VALUE!</v>
      </c>
      <c r="Q1209" s="17" t="e">
        <f>VLOOKUP($A1209,'DATA PENGUKURAN GARDU'!$A:$BS,42,0)</f>
        <v>#N/A</v>
      </c>
      <c r="R1209" s="18" t="e">
        <f t="shared" si="609"/>
        <v>#N/A</v>
      </c>
      <c r="S1209" s="17" t="e">
        <f>VLOOKUP($A1209,'DATA PENGUKURAN GARDU'!$A:$BS,44,0)</f>
        <v>#N/A</v>
      </c>
      <c r="T1209" s="18" t="e">
        <f t="shared" si="610"/>
        <v>#N/A</v>
      </c>
      <c r="U1209" s="17" t="e">
        <f>VLOOKUP($A1209,'DATA PENGUKURAN GARDU'!$A:$BS,46,0)</f>
        <v>#N/A</v>
      </c>
      <c r="V1209" s="18" t="e">
        <f t="shared" si="611"/>
        <v>#N/A</v>
      </c>
      <c r="W1209" s="17" t="e">
        <f>VLOOKUP($A1209,'DATA PENGUKURAN GARDU'!$A:$BS,48,0)</f>
        <v>#N/A</v>
      </c>
      <c r="X1209" s="17" t="e">
        <f>VLOOKUP($A1209,'DATA PENGUKURAN GARDU'!$A:$BS,53,0)</f>
        <v>#N/A</v>
      </c>
      <c r="Y1209" s="17" t="e">
        <f>VLOOKUP($A1209,'DATA PENGUKURAN GARDU'!$A:$BS,54,0)</f>
        <v>#N/A</v>
      </c>
      <c r="Z1209" s="17" t="e">
        <f>VLOOKUP($A1209,'DATA PENGUKURAN GARDU'!$A:$BS,55,0)</f>
        <v>#N/A</v>
      </c>
      <c r="AA1209" s="20" t="e">
        <f>VLOOKUP($B1209,'DATA PENGUKURAN GARDU'!$A:$BS,42,0)</f>
        <v>#N/A</v>
      </c>
      <c r="AB1209" s="21" t="e">
        <f t="shared" si="612"/>
        <v>#N/A</v>
      </c>
      <c r="AC1209" s="20" t="e">
        <f>VLOOKUP($B1209,'DATA PENGUKURAN GARDU'!$A:$BS,44,0)</f>
        <v>#N/A</v>
      </c>
      <c r="AD1209" s="21" t="e">
        <f t="shared" si="613"/>
        <v>#N/A</v>
      </c>
      <c r="AE1209" s="20" t="e">
        <f>VLOOKUP($B1209,'DATA PENGUKURAN GARDU'!$A:$BS,46,0)</f>
        <v>#N/A</v>
      </c>
      <c r="AF1209" s="21" t="e">
        <f t="shared" si="614"/>
        <v>#N/A</v>
      </c>
      <c r="AG1209" s="20" t="e">
        <f>VLOOKUP($B1209,'DATA PENGUKURAN GARDU'!$A:$BS,46,0)</f>
        <v>#N/A</v>
      </c>
      <c r="AH1209" s="20" t="e">
        <f>VLOOKUP($B1209,'DATA PENGUKURAN GARDU'!$A:$BS,53,0)</f>
        <v>#N/A</v>
      </c>
      <c r="AI1209" s="20" t="e">
        <f>VLOOKUP($B1209,'DATA PENGUKURAN GARDU'!$A:$BS,54,0)</f>
        <v>#N/A</v>
      </c>
      <c r="AJ1209" s="17" t="e">
        <f>VLOOKUP($C1209,'DATA PENGUKURAN GARDU'!$A:$BS,42,0)</f>
        <v>#N/A</v>
      </c>
      <c r="AK1209" s="23" t="e">
        <f t="shared" si="615"/>
        <v>#N/A</v>
      </c>
      <c r="AL1209" s="17" t="e">
        <f>VLOOKUP($C1209,'DATA PENGUKURAN GARDU'!$A:$BS,44,0)</f>
        <v>#N/A</v>
      </c>
      <c r="AM1209" s="23" t="e">
        <f t="shared" si="616"/>
        <v>#N/A</v>
      </c>
      <c r="AN1209" s="17" t="e">
        <f>VLOOKUP($C1209,'DATA PENGUKURAN GARDU'!$A:$BS,46,0)</f>
        <v>#N/A</v>
      </c>
      <c r="AO1209" s="23" t="e">
        <f t="shared" si="617"/>
        <v>#N/A</v>
      </c>
      <c r="AP1209" s="17" t="e">
        <f>VLOOKUP($C1209,'DATA PENGUKURAN GARDU'!$A:$BS,46,0)</f>
        <v>#N/A</v>
      </c>
      <c r="AQ1209" s="17" t="e">
        <f>VLOOKUP($C1209,'DATA PENGUKURAN GARDU'!$A:$BS,53,0)</f>
        <v>#N/A</v>
      </c>
      <c r="AR1209" s="17" t="e">
        <f>VLOOKUP($C1209,'DATA PENGUKURAN GARDU'!$A:$BS,54,0)</f>
        <v>#N/A</v>
      </c>
      <c r="AS1209" s="20" t="e">
        <f>VLOOKUP($D1209,'DATA PENGUKURAN GARDU'!$A:$BS,42,0)</f>
        <v>#N/A</v>
      </c>
      <c r="AT1209" s="21" t="e">
        <f t="shared" si="618"/>
        <v>#N/A</v>
      </c>
      <c r="AU1209" s="20" t="e">
        <f>VLOOKUP($D1209,'DATA PENGUKURAN GARDU'!$A:$BS,44,0)</f>
        <v>#N/A</v>
      </c>
      <c r="AV1209" s="21" t="e">
        <f t="shared" si="619"/>
        <v>#N/A</v>
      </c>
      <c r="AW1209" s="20" t="e">
        <f>VLOOKUP($D1209,'DATA PENGUKURAN GARDU'!$A:$BS,46,0)</f>
        <v>#N/A</v>
      </c>
      <c r="AX1209" s="21" t="e">
        <f t="shared" si="620"/>
        <v>#N/A</v>
      </c>
      <c r="AY1209" s="20" t="e">
        <f>VLOOKUP($D1209,'DATA PENGUKURAN GARDU'!$A:$BS,46,0)</f>
        <v>#N/A</v>
      </c>
      <c r="AZ1209" s="20" t="e">
        <f>VLOOKUP($D1209,'DATA PENGUKURAN GARDU'!$A:$BS,53,0)</f>
        <v>#N/A</v>
      </c>
      <c r="BA1209" s="20" t="e">
        <f>VLOOKUP($D1209,'DATA PENGUKURAN GARDU'!$A:$BS,54,0)</f>
        <v>#N/A</v>
      </c>
      <c r="BB1209" s="17" t="e">
        <f>VLOOKUP($E1209,'DATA PENGUKURAN GARDU'!$A:$BS,42,0)</f>
        <v>#N/A</v>
      </c>
      <c r="BC1209" s="23" t="e">
        <f t="shared" si="621"/>
        <v>#N/A</v>
      </c>
      <c r="BD1209" s="17" t="e">
        <f>VLOOKUP($E1209,'DATA PENGUKURAN GARDU'!$A:$BS,44,0)</f>
        <v>#N/A</v>
      </c>
      <c r="BE1209" s="23" t="e">
        <f t="shared" si="622"/>
        <v>#N/A</v>
      </c>
      <c r="BF1209" s="17" t="e">
        <f>VLOOKUP($E1209,'DATA PENGUKURAN GARDU'!$A:$BS,46,0)</f>
        <v>#N/A</v>
      </c>
      <c r="BG1209" s="23" t="e">
        <f t="shared" si="623"/>
        <v>#N/A</v>
      </c>
      <c r="BH1209" s="17" t="e">
        <f>VLOOKUP($E1209,'DATA PENGUKURAN GARDU'!$A:$BS,46,0)</f>
        <v>#N/A</v>
      </c>
      <c r="BI1209" s="17" t="e">
        <f>VLOOKUP($E1209,'DATA PENGUKURAN GARDU'!$A:$BS,53,0)</f>
        <v>#N/A</v>
      </c>
      <c r="BJ1209" s="17" t="e">
        <f>VLOOKUP($E1209,'DATA PENGUKURAN GARDU'!$A:$BS,54,0)</f>
        <v>#N/A</v>
      </c>
      <c r="BK1209" s="20" t="e">
        <f t="shared" si="624"/>
        <v>#N/A</v>
      </c>
      <c r="BL1209" s="20" t="e">
        <f t="shared" si="625"/>
        <v>#N/A</v>
      </c>
      <c r="BM1209" s="20" t="e">
        <f t="shared" si="626"/>
        <v>#N/A</v>
      </c>
      <c r="BN1209" s="25" t="e">
        <f t="shared" si="627"/>
        <v>#N/A</v>
      </c>
      <c r="BO1209" s="26" t="str">
        <f t="shared" si="628"/>
        <v>0</v>
      </c>
      <c r="BP1209" s="21" t="e">
        <f t="shared" si="629"/>
        <v>#VALUE!</v>
      </c>
      <c r="BQ1209" s="20" t="e">
        <f t="shared" si="630"/>
        <v>#N/A</v>
      </c>
      <c r="BR1209" s="20" t="e">
        <v>#N/A</v>
      </c>
      <c r="BS1209" s="9" t="e">
        <v>#N/A</v>
      </c>
      <c r="BT1209" s="2" t="e">
        <f t="shared" si="631"/>
        <v>#VALUE!</v>
      </c>
      <c r="BU1209" s="2" t="e">
        <f t="shared" si="599"/>
        <v>#N/A</v>
      </c>
      <c r="BV1209" s="2" t="e">
        <f t="shared" si="600"/>
        <v>#N/A</v>
      </c>
    </row>
    <row r="1210" s="2" customFormat="1" ht="22.95" customHeight="1" spans="1:74">
      <c r="A1210" s="9" t="str">
        <f t="shared" si="601"/>
        <v>K-014Induk</v>
      </c>
      <c r="B1210" s="9" t="str">
        <f t="shared" si="602"/>
        <v>K-014jurusan 1</v>
      </c>
      <c r="C1210" s="9" t="str">
        <f t="shared" si="603"/>
        <v>K-014jurusan 2</v>
      </c>
      <c r="D1210" s="9" t="str">
        <f t="shared" si="604"/>
        <v>K-014jurusan 3</v>
      </c>
      <c r="E1210" s="9" t="str">
        <f t="shared" si="605"/>
        <v>K-014jurusan 4</v>
      </c>
      <c r="F1210" s="10" t="s">
        <v>886</v>
      </c>
      <c r="G1210" s="10" t="s">
        <v>132</v>
      </c>
      <c r="H1210" s="10" t="s">
        <v>1455</v>
      </c>
      <c r="I1210" s="10">
        <v>0.732667</v>
      </c>
      <c r="J1210" s="10">
        <v>124.28395</v>
      </c>
      <c r="K1210" s="10" t="s">
        <v>7465</v>
      </c>
      <c r="L1210" s="10" t="s">
        <v>7465</v>
      </c>
      <c r="M1210" s="10" t="s">
        <v>7465</v>
      </c>
      <c r="N1210" s="14">
        <f t="shared" si="606"/>
        <v>0</v>
      </c>
      <c r="O1210" s="15" t="e">
        <f t="shared" si="607"/>
        <v>#VALUE!</v>
      </c>
      <c r="P1210" s="15" t="e">
        <f t="shared" si="608"/>
        <v>#VALUE!</v>
      </c>
      <c r="Q1210" s="17" t="e">
        <f>VLOOKUP($A1210,'DATA PENGUKURAN GARDU'!$A:$BS,42,0)</f>
        <v>#N/A</v>
      </c>
      <c r="R1210" s="18" t="e">
        <f t="shared" si="609"/>
        <v>#N/A</v>
      </c>
      <c r="S1210" s="17" t="e">
        <f>VLOOKUP($A1210,'DATA PENGUKURAN GARDU'!$A:$BS,44,0)</f>
        <v>#N/A</v>
      </c>
      <c r="T1210" s="18" t="e">
        <f t="shared" si="610"/>
        <v>#N/A</v>
      </c>
      <c r="U1210" s="17" t="e">
        <f>VLOOKUP($A1210,'DATA PENGUKURAN GARDU'!$A:$BS,46,0)</f>
        <v>#N/A</v>
      </c>
      <c r="V1210" s="18" t="e">
        <f t="shared" si="611"/>
        <v>#N/A</v>
      </c>
      <c r="W1210" s="17" t="e">
        <f>VLOOKUP($A1210,'DATA PENGUKURAN GARDU'!$A:$BS,48,0)</f>
        <v>#N/A</v>
      </c>
      <c r="X1210" s="17" t="e">
        <f>VLOOKUP($A1210,'DATA PENGUKURAN GARDU'!$A:$BS,53,0)</f>
        <v>#N/A</v>
      </c>
      <c r="Y1210" s="17" t="e">
        <f>VLOOKUP($A1210,'DATA PENGUKURAN GARDU'!$A:$BS,54,0)</f>
        <v>#N/A</v>
      </c>
      <c r="Z1210" s="17" t="e">
        <f>VLOOKUP($A1210,'DATA PENGUKURAN GARDU'!$A:$BS,55,0)</f>
        <v>#N/A</v>
      </c>
      <c r="AA1210" s="20" t="e">
        <f>VLOOKUP($B1210,'DATA PENGUKURAN GARDU'!$A:$BS,42,0)</f>
        <v>#N/A</v>
      </c>
      <c r="AB1210" s="21" t="e">
        <f t="shared" si="612"/>
        <v>#N/A</v>
      </c>
      <c r="AC1210" s="20" t="e">
        <f>VLOOKUP($B1210,'DATA PENGUKURAN GARDU'!$A:$BS,44,0)</f>
        <v>#N/A</v>
      </c>
      <c r="AD1210" s="21" t="e">
        <f t="shared" si="613"/>
        <v>#N/A</v>
      </c>
      <c r="AE1210" s="20" t="e">
        <f>VLOOKUP($B1210,'DATA PENGUKURAN GARDU'!$A:$BS,46,0)</f>
        <v>#N/A</v>
      </c>
      <c r="AF1210" s="21" t="e">
        <f t="shared" si="614"/>
        <v>#N/A</v>
      </c>
      <c r="AG1210" s="20" t="e">
        <f>VLOOKUP($B1210,'DATA PENGUKURAN GARDU'!$A:$BS,46,0)</f>
        <v>#N/A</v>
      </c>
      <c r="AH1210" s="20" t="e">
        <f>VLOOKUP($B1210,'DATA PENGUKURAN GARDU'!$A:$BS,53,0)</f>
        <v>#N/A</v>
      </c>
      <c r="AI1210" s="20" t="e">
        <f>VLOOKUP($B1210,'DATA PENGUKURAN GARDU'!$A:$BS,54,0)</f>
        <v>#N/A</v>
      </c>
      <c r="AJ1210" s="17" t="e">
        <f>VLOOKUP($C1210,'DATA PENGUKURAN GARDU'!$A:$BS,42,0)</f>
        <v>#N/A</v>
      </c>
      <c r="AK1210" s="23" t="e">
        <f t="shared" si="615"/>
        <v>#N/A</v>
      </c>
      <c r="AL1210" s="17" t="e">
        <f>VLOOKUP($C1210,'DATA PENGUKURAN GARDU'!$A:$BS,44,0)</f>
        <v>#N/A</v>
      </c>
      <c r="AM1210" s="23" t="e">
        <f t="shared" si="616"/>
        <v>#N/A</v>
      </c>
      <c r="AN1210" s="17" t="e">
        <f>VLOOKUP($C1210,'DATA PENGUKURAN GARDU'!$A:$BS,46,0)</f>
        <v>#N/A</v>
      </c>
      <c r="AO1210" s="23" t="e">
        <f t="shared" si="617"/>
        <v>#N/A</v>
      </c>
      <c r="AP1210" s="17" t="e">
        <f>VLOOKUP($C1210,'DATA PENGUKURAN GARDU'!$A:$BS,46,0)</f>
        <v>#N/A</v>
      </c>
      <c r="AQ1210" s="17" t="e">
        <f>VLOOKUP($C1210,'DATA PENGUKURAN GARDU'!$A:$BS,53,0)</f>
        <v>#N/A</v>
      </c>
      <c r="AR1210" s="17" t="e">
        <f>VLOOKUP($C1210,'DATA PENGUKURAN GARDU'!$A:$BS,54,0)</f>
        <v>#N/A</v>
      </c>
      <c r="AS1210" s="20" t="e">
        <f>VLOOKUP($D1210,'DATA PENGUKURAN GARDU'!$A:$BS,42,0)</f>
        <v>#N/A</v>
      </c>
      <c r="AT1210" s="21" t="e">
        <f t="shared" si="618"/>
        <v>#N/A</v>
      </c>
      <c r="AU1210" s="20" t="e">
        <f>VLOOKUP($D1210,'DATA PENGUKURAN GARDU'!$A:$BS,44,0)</f>
        <v>#N/A</v>
      </c>
      <c r="AV1210" s="21" t="e">
        <f t="shared" si="619"/>
        <v>#N/A</v>
      </c>
      <c r="AW1210" s="20" t="e">
        <f>VLOOKUP($D1210,'DATA PENGUKURAN GARDU'!$A:$BS,46,0)</f>
        <v>#N/A</v>
      </c>
      <c r="AX1210" s="21" t="e">
        <f t="shared" si="620"/>
        <v>#N/A</v>
      </c>
      <c r="AY1210" s="20" t="e">
        <f>VLOOKUP($D1210,'DATA PENGUKURAN GARDU'!$A:$BS,46,0)</f>
        <v>#N/A</v>
      </c>
      <c r="AZ1210" s="20" t="e">
        <f>VLOOKUP($D1210,'DATA PENGUKURAN GARDU'!$A:$BS,53,0)</f>
        <v>#N/A</v>
      </c>
      <c r="BA1210" s="20" t="e">
        <f>VLOOKUP($D1210,'DATA PENGUKURAN GARDU'!$A:$BS,54,0)</f>
        <v>#N/A</v>
      </c>
      <c r="BB1210" s="17" t="e">
        <f>VLOOKUP($E1210,'DATA PENGUKURAN GARDU'!$A:$BS,42,0)</f>
        <v>#N/A</v>
      </c>
      <c r="BC1210" s="23" t="e">
        <f t="shared" si="621"/>
        <v>#N/A</v>
      </c>
      <c r="BD1210" s="17" t="e">
        <f>VLOOKUP($E1210,'DATA PENGUKURAN GARDU'!$A:$BS,44,0)</f>
        <v>#N/A</v>
      </c>
      <c r="BE1210" s="23" t="e">
        <f t="shared" si="622"/>
        <v>#N/A</v>
      </c>
      <c r="BF1210" s="17" t="e">
        <f>VLOOKUP($E1210,'DATA PENGUKURAN GARDU'!$A:$BS,46,0)</f>
        <v>#N/A</v>
      </c>
      <c r="BG1210" s="23" t="e">
        <f t="shared" si="623"/>
        <v>#N/A</v>
      </c>
      <c r="BH1210" s="17" t="e">
        <f>VLOOKUP($E1210,'DATA PENGUKURAN GARDU'!$A:$BS,46,0)</f>
        <v>#N/A</v>
      </c>
      <c r="BI1210" s="17" t="e">
        <f>VLOOKUP($E1210,'DATA PENGUKURAN GARDU'!$A:$BS,53,0)</f>
        <v>#N/A</v>
      </c>
      <c r="BJ1210" s="17" t="e">
        <f>VLOOKUP($E1210,'DATA PENGUKURAN GARDU'!$A:$BS,54,0)</f>
        <v>#N/A</v>
      </c>
      <c r="BK1210" s="20" t="e">
        <f t="shared" si="624"/>
        <v>#N/A</v>
      </c>
      <c r="BL1210" s="20" t="e">
        <f t="shared" si="625"/>
        <v>#N/A</v>
      </c>
      <c r="BM1210" s="20" t="e">
        <f t="shared" si="626"/>
        <v>#N/A</v>
      </c>
      <c r="BN1210" s="25" t="e">
        <f t="shared" si="627"/>
        <v>#N/A</v>
      </c>
      <c r="BO1210" s="26" t="str">
        <f t="shared" si="628"/>
        <v>0</v>
      </c>
      <c r="BP1210" s="21" t="e">
        <f t="shared" si="629"/>
        <v>#VALUE!</v>
      </c>
      <c r="BQ1210" s="20" t="e">
        <f t="shared" si="630"/>
        <v>#N/A</v>
      </c>
      <c r="BR1210" s="20" t="e">
        <v>#N/A</v>
      </c>
      <c r="BS1210" s="9" t="e">
        <v>#N/A</v>
      </c>
      <c r="BT1210" s="2" t="e">
        <f t="shared" si="631"/>
        <v>#VALUE!</v>
      </c>
      <c r="BU1210" s="2" t="e">
        <f t="shared" si="599"/>
        <v>#N/A</v>
      </c>
      <c r="BV1210" s="2" t="e">
        <f t="shared" si="600"/>
        <v>#N/A</v>
      </c>
    </row>
    <row r="1211" s="2" customFormat="1" ht="22.95" customHeight="1" spans="1:74">
      <c r="A1211" s="9" t="str">
        <f t="shared" si="601"/>
        <v>K-017Induk</v>
      </c>
      <c r="B1211" s="9" t="str">
        <f t="shared" si="602"/>
        <v>K-017jurusan 1</v>
      </c>
      <c r="C1211" s="9" t="str">
        <f t="shared" si="603"/>
        <v>K-017jurusan 2</v>
      </c>
      <c r="D1211" s="9" t="str">
        <f t="shared" si="604"/>
        <v>K-017jurusan 3</v>
      </c>
      <c r="E1211" s="9" t="str">
        <f t="shared" si="605"/>
        <v>K-017jurusan 4</v>
      </c>
      <c r="F1211" s="10" t="s">
        <v>1053</v>
      </c>
      <c r="G1211" s="10" t="s">
        <v>132</v>
      </c>
      <c r="H1211" s="10" t="s">
        <v>1456</v>
      </c>
      <c r="I1211" s="10">
        <v>0.716491</v>
      </c>
      <c r="J1211" s="10">
        <v>124.278283</v>
      </c>
      <c r="K1211" s="10" t="s">
        <v>7465</v>
      </c>
      <c r="L1211" s="10" t="s">
        <v>7465</v>
      </c>
      <c r="M1211" s="10" t="s">
        <v>7465</v>
      </c>
      <c r="N1211" s="14">
        <f t="shared" si="606"/>
        <v>0</v>
      </c>
      <c r="O1211" s="15" t="e">
        <f t="shared" si="607"/>
        <v>#VALUE!</v>
      </c>
      <c r="P1211" s="15" t="e">
        <f t="shared" si="608"/>
        <v>#VALUE!</v>
      </c>
      <c r="Q1211" s="17" t="e">
        <f>VLOOKUP($A1211,'DATA PENGUKURAN GARDU'!$A:$BS,42,0)</f>
        <v>#N/A</v>
      </c>
      <c r="R1211" s="18" t="e">
        <f t="shared" si="609"/>
        <v>#N/A</v>
      </c>
      <c r="S1211" s="17" t="e">
        <f>VLOOKUP($A1211,'DATA PENGUKURAN GARDU'!$A:$BS,44,0)</f>
        <v>#N/A</v>
      </c>
      <c r="T1211" s="18" t="e">
        <f t="shared" si="610"/>
        <v>#N/A</v>
      </c>
      <c r="U1211" s="17" t="e">
        <f>VLOOKUP($A1211,'DATA PENGUKURAN GARDU'!$A:$BS,46,0)</f>
        <v>#N/A</v>
      </c>
      <c r="V1211" s="18" t="e">
        <f t="shared" si="611"/>
        <v>#N/A</v>
      </c>
      <c r="W1211" s="17" t="e">
        <f>VLOOKUP($A1211,'DATA PENGUKURAN GARDU'!$A:$BS,48,0)</f>
        <v>#N/A</v>
      </c>
      <c r="X1211" s="17" t="e">
        <f>VLOOKUP($A1211,'DATA PENGUKURAN GARDU'!$A:$BS,53,0)</f>
        <v>#N/A</v>
      </c>
      <c r="Y1211" s="17" t="e">
        <f>VLOOKUP($A1211,'DATA PENGUKURAN GARDU'!$A:$BS,54,0)</f>
        <v>#N/A</v>
      </c>
      <c r="Z1211" s="17" t="e">
        <f>VLOOKUP($A1211,'DATA PENGUKURAN GARDU'!$A:$BS,55,0)</f>
        <v>#N/A</v>
      </c>
      <c r="AA1211" s="20" t="e">
        <f>VLOOKUP($B1211,'DATA PENGUKURAN GARDU'!$A:$BS,42,0)</f>
        <v>#N/A</v>
      </c>
      <c r="AB1211" s="21" t="e">
        <f t="shared" si="612"/>
        <v>#N/A</v>
      </c>
      <c r="AC1211" s="20" t="e">
        <f>VLOOKUP($B1211,'DATA PENGUKURAN GARDU'!$A:$BS,44,0)</f>
        <v>#N/A</v>
      </c>
      <c r="AD1211" s="21" t="e">
        <f t="shared" si="613"/>
        <v>#N/A</v>
      </c>
      <c r="AE1211" s="20" t="e">
        <f>VLOOKUP($B1211,'DATA PENGUKURAN GARDU'!$A:$BS,46,0)</f>
        <v>#N/A</v>
      </c>
      <c r="AF1211" s="21" t="e">
        <f t="shared" si="614"/>
        <v>#N/A</v>
      </c>
      <c r="AG1211" s="20" t="e">
        <f>VLOOKUP($B1211,'DATA PENGUKURAN GARDU'!$A:$BS,46,0)</f>
        <v>#N/A</v>
      </c>
      <c r="AH1211" s="20" t="e">
        <f>VLOOKUP($B1211,'DATA PENGUKURAN GARDU'!$A:$BS,53,0)</f>
        <v>#N/A</v>
      </c>
      <c r="AI1211" s="20" t="e">
        <f>VLOOKUP($B1211,'DATA PENGUKURAN GARDU'!$A:$BS,54,0)</f>
        <v>#N/A</v>
      </c>
      <c r="AJ1211" s="17" t="e">
        <f>VLOOKUP($C1211,'DATA PENGUKURAN GARDU'!$A:$BS,42,0)</f>
        <v>#N/A</v>
      </c>
      <c r="AK1211" s="23" t="e">
        <f t="shared" si="615"/>
        <v>#N/A</v>
      </c>
      <c r="AL1211" s="17" t="e">
        <f>VLOOKUP($C1211,'DATA PENGUKURAN GARDU'!$A:$BS,44,0)</f>
        <v>#N/A</v>
      </c>
      <c r="AM1211" s="23" t="e">
        <f t="shared" si="616"/>
        <v>#N/A</v>
      </c>
      <c r="AN1211" s="17" t="e">
        <f>VLOOKUP($C1211,'DATA PENGUKURAN GARDU'!$A:$BS,46,0)</f>
        <v>#N/A</v>
      </c>
      <c r="AO1211" s="23" t="e">
        <f t="shared" si="617"/>
        <v>#N/A</v>
      </c>
      <c r="AP1211" s="17" t="e">
        <f>VLOOKUP($C1211,'DATA PENGUKURAN GARDU'!$A:$BS,46,0)</f>
        <v>#N/A</v>
      </c>
      <c r="AQ1211" s="17" t="e">
        <f>VLOOKUP($C1211,'DATA PENGUKURAN GARDU'!$A:$BS,53,0)</f>
        <v>#N/A</v>
      </c>
      <c r="AR1211" s="17" t="e">
        <f>VLOOKUP($C1211,'DATA PENGUKURAN GARDU'!$A:$BS,54,0)</f>
        <v>#N/A</v>
      </c>
      <c r="AS1211" s="20" t="e">
        <f>VLOOKUP($D1211,'DATA PENGUKURAN GARDU'!$A:$BS,42,0)</f>
        <v>#N/A</v>
      </c>
      <c r="AT1211" s="21" t="e">
        <f t="shared" si="618"/>
        <v>#N/A</v>
      </c>
      <c r="AU1211" s="20" t="e">
        <f>VLOOKUP($D1211,'DATA PENGUKURAN GARDU'!$A:$BS,44,0)</f>
        <v>#N/A</v>
      </c>
      <c r="AV1211" s="21" t="e">
        <f t="shared" si="619"/>
        <v>#N/A</v>
      </c>
      <c r="AW1211" s="20" t="e">
        <f>VLOOKUP($D1211,'DATA PENGUKURAN GARDU'!$A:$BS,46,0)</f>
        <v>#N/A</v>
      </c>
      <c r="AX1211" s="21" t="e">
        <f t="shared" si="620"/>
        <v>#N/A</v>
      </c>
      <c r="AY1211" s="20" t="e">
        <f>VLOOKUP($D1211,'DATA PENGUKURAN GARDU'!$A:$BS,46,0)</f>
        <v>#N/A</v>
      </c>
      <c r="AZ1211" s="20" t="e">
        <f>VLOOKUP($D1211,'DATA PENGUKURAN GARDU'!$A:$BS,53,0)</f>
        <v>#N/A</v>
      </c>
      <c r="BA1211" s="20" t="e">
        <f>VLOOKUP($D1211,'DATA PENGUKURAN GARDU'!$A:$BS,54,0)</f>
        <v>#N/A</v>
      </c>
      <c r="BB1211" s="17" t="e">
        <f>VLOOKUP($E1211,'DATA PENGUKURAN GARDU'!$A:$BS,42,0)</f>
        <v>#N/A</v>
      </c>
      <c r="BC1211" s="23" t="e">
        <f t="shared" si="621"/>
        <v>#N/A</v>
      </c>
      <c r="BD1211" s="17" t="e">
        <f>VLOOKUP($E1211,'DATA PENGUKURAN GARDU'!$A:$BS,44,0)</f>
        <v>#N/A</v>
      </c>
      <c r="BE1211" s="23" t="e">
        <f t="shared" si="622"/>
        <v>#N/A</v>
      </c>
      <c r="BF1211" s="17" t="e">
        <f>VLOOKUP($E1211,'DATA PENGUKURAN GARDU'!$A:$BS,46,0)</f>
        <v>#N/A</v>
      </c>
      <c r="BG1211" s="23" t="e">
        <f t="shared" si="623"/>
        <v>#N/A</v>
      </c>
      <c r="BH1211" s="17" t="e">
        <f>VLOOKUP($E1211,'DATA PENGUKURAN GARDU'!$A:$BS,46,0)</f>
        <v>#N/A</v>
      </c>
      <c r="BI1211" s="17" t="e">
        <f>VLOOKUP($E1211,'DATA PENGUKURAN GARDU'!$A:$BS,53,0)</f>
        <v>#N/A</v>
      </c>
      <c r="BJ1211" s="17" t="e">
        <f>VLOOKUP($E1211,'DATA PENGUKURAN GARDU'!$A:$BS,54,0)</f>
        <v>#N/A</v>
      </c>
      <c r="BK1211" s="20" t="e">
        <f t="shared" si="624"/>
        <v>#N/A</v>
      </c>
      <c r="BL1211" s="20" t="e">
        <f t="shared" si="625"/>
        <v>#N/A</v>
      </c>
      <c r="BM1211" s="20" t="e">
        <f t="shared" si="626"/>
        <v>#N/A</v>
      </c>
      <c r="BN1211" s="25" t="e">
        <f t="shared" si="627"/>
        <v>#N/A</v>
      </c>
      <c r="BO1211" s="26" t="str">
        <f t="shared" si="628"/>
        <v>0</v>
      </c>
      <c r="BP1211" s="21" t="e">
        <f t="shared" si="629"/>
        <v>#VALUE!</v>
      </c>
      <c r="BQ1211" s="20" t="e">
        <f t="shared" si="630"/>
        <v>#N/A</v>
      </c>
      <c r="BR1211" s="20" t="e">
        <v>#N/A</v>
      </c>
      <c r="BS1211" s="9" t="e">
        <v>#N/A</v>
      </c>
      <c r="BT1211" s="2" t="e">
        <f t="shared" si="631"/>
        <v>#VALUE!</v>
      </c>
      <c r="BU1211" s="2" t="e">
        <f t="shared" si="599"/>
        <v>#N/A</v>
      </c>
      <c r="BV1211" s="2" t="e">
        <f t="shared" si="600"/>
        <v>#N/A</v>
      </c>
    </row>
    <row r="1212" s="2" customFormat="1" ht="22.95" customHeight="1" spans="1:74">
      <c r="A1212" s="9" t="str">
        <f t="shared" si="601"/>
        <v>K-052Induk</v>
      </c>
      <c r="B1212" s="9" t="str">
        <f t="shared" si="602"/>
        <v>K-052jurusan 1</v>
      </c>
      <c r="C1212" s="9" t="str">
        <f t="shared" si="603"/>
        <v>K-052jurusan 2</v>
      </c>
      <c r="D1212" s="9" t="str">
        <f t="shared" si="604"/>
        <v>K-052jurusan 3</v>
      </c>
      <c r="E1212" s="9" t="str">
        <f t="shared" si="605"/>
        <v>K-052jurusan 4</v>
      </c>
      <c r="F1212" s="10" t="s">
        <v>132</v>
      </c>
      <c r="G1212" s="10" t="s">
        <v>132</v>
      </c>
      <c r="H1212" s="10" t="s">
        <v>1457</v>
      </c>
      <c r="I1212" s="10">
        <v>0.81405</v>
      </c>
      <c r="J1212" s="10">
        <v>124.200567</v>
      </c>
      <c r="K1212" s="10" t="s">
        <v>7465</v>
      </c>
      <c r="L1212" s="10" t="s">
        <v>7465</v>
      </c>
      <c r="M1212" s="10" t="s">
        <v>7465</v>
      </c>
      <c r="N1212" s="14">
        <f t="shared" si="606"/>
        <v>0</v>
      </c>
      <c r="O1212" s="15" t="e">
        <f t="shared" si="607"/>
        <v>#VALUE!</v>
      </c>
      <c r="P1212" s="15" t="e">
        <f t="shared" si="608"/>
        <v>#VALUE!</v>
      </c>
      <c r="Q1212" s="17" t="e">
        <f>VLOOKUP($A1212,'DATA PENGUKURAN GARDU'!$A:$BS,42,0)</f>
        <v>#N/A</v>
      </c>
      <c r="R1212" s="18" t="e">
        <f t="shared" si="609"/>
        <v>#N/A</v>
      </c>
      <c r="S1212" s="17" t="e">
        <f>VLOOKUP($A1212,'DATA PENGUKURAN GARDU'!$A:$BS,44,0)</f>
        <v>#N/A</v>
      </c>
      <c r="T1212" s="18" t="e">
        <f t="shared" si="610"/>
        <v>#N/A</v>
      </c>
      <c r="U1212" s="17" t="e">
        <f>VLOOKUP($A1212,'DATA PENGUKURAN GARDU'!$A:$BS,46,0)</f>
        <v>#N/A</v>
      </c>
      <c r="V1212" s="18" t="e">
        <f t="shared" si="611"/>
        <v>#N/A</v>
      </c>
      <c r="W1212" s="17" t="e">
        <f>VLOOKUP($A1212,'DATA PENGUKURAN GARDU'!$A:$BS,48,0)</f>
        <v>#N/A</v>
      </c>
      <c r="X1212" s="17" t="e">
        <f>VLOOKUP($A1212,'DATA PENGUKURAN GARDU'!$A:$BS,53,0)</f>
        <v>#N/A</v>
      </c>
      <c r="Y1212" s="17" t="e">
        <f>VLOOKUP($A1212,'DATA PENGUKURAN GARDU'!$A:$BS,54,0)</f>
        <v>#N/A</v>
      </c>
      <c r="Z1212" s="17" t="e">
        <f>VLOOKUP($A1212,'DATA PENGUKURAN GARDU'!$A:$BS,55,0)</f>
        <v>#N/A</v>
      </c>
      <c r="AA1212" s="20" t="e">
        <f>VLOOKUP($B1212,'DATA PENGUKURAN GARDU'!$A:$BS,42,0)</f>
        <v>#N/A</v>
      </c>
      <c r="AB1212" s="21" t="e">
        <f t="shared" si="612"/>
        <v>#N/A</v>
      </c>
      <c r="AC1212" s="20" t="e">
        <f>VLOOKUP($B1212,'DATA PENGUKURAN GARDU'!$A:$BS,44,0)</f>
        <v>#N/A</v>
      </c>
      <c r="AD1212" s="21" t="e">
        <f t="shared" si="613"/>
        <v>#N/A</v>
      </c>
      <c r="AE1212" s="20" t="e">
        <f>VLOOKUP($B1212,'DATA PENGUKURAN GARDU'!$A:$BS,46,0)</f>
        <v>#N/A</v>
      </c>
      <c r="AF1212" s="21" t="e">
        <f t="shared" si="614"/>
        <v>#N/A</v>
      </c>
      <c r="AG1212" s="20" t="e">
        <f>VLOOKUP($B1212,'DATA PENGUKURAN GARDU'!$A:$BS,46,0)</f>
        <v>#N/A</v>
      </c>
      <c r="AH1212" s="20" t="e">
        <f>VLOOKUP($B1212,'DATA PENGUKURAN GARDU'!$A:$BS,53,0)</f>
        <v>#N/A</v>
      </c>
      <c r="AI1212" s="20" t="e">
        <f>VLOOKUP($B1212,'DATA PENGUKURAN GARDU'!$A:$BS,54,0)</f>
        <v>#N/A</v>
      </c>
      <c r="AJ1212" s="17" t="e">
        <f>VLOOKUP($C1212,'DATA PENGUKURAN GARDU'!$A:$BS,42,0)</f>
        <v>#N/A</v>
      </c>
      <c r="AK1212" s="23" t="e">
        <f t="shared" si="615"/>
        <v>#N/A</v>
      </c>
      <c r="AL1212" s="17" t="e">
        <f>VLOOKUP($C1212,'DATA PENGUKURAN GARDU'!$A:$BS,44,0)</f>
        <v>#N/A</v>
      </c>
      <c r="AM1212" s="23" t="e">
        <f t="shared" si="616"/>
        <v>#N/A</v>
      </c>
      <c r="AN1212" s="17" t="e">
        <f>VLOOKUP($C1212,'DATA PENGUKURAN GARDU'!$A:$BS,46,0)</f>
        <v>#N/A</v>
      </c>
      <c r="AO1212" s="23" t="e">
        <f t="shared" si="617"/>
        <v>#N/A</v>
      </c>
      <c r="AP1212" s="17" t="e">
        <f>VLOOKUP($C1212,'DATA PENGUKURAN GARDU'!$A:$BS,46,0)</f>
        <v>#N/A</v>
      </c>
      <c r="AQ1212" s="17" t="e">
        <f>VLOOKUP($C1212,'DATA PENGUKURAN GARDU'!$A:$BS,53,0)</f>
        <v>#N/A</v>
      </c>
      <c r="AR1212" s="17" t="e">
        <f>VLOOKUP($C1212,'DATA PENGUKURAN GARDU'!$A:$BS,54,0)</f>
        <v>#N/A</v>
      </c>
      <c r="AS1212" s="20" t="e">
        <f>VLOOKUP($D1212,'DATA PENGUKURAN GARDU'!$A:$BS,42,0)</f>
        <v>#N/A</v>
      </c>
      <c r="AT1212" s="21" t="e">
        <f t="shared" si="618"/>
        <v>#N/A</v>
      </c>
      <c r="AU1212" s="20" t="e">
        <f>VLOOKUP($D1212,'DATA PENGUKURAN GARDU'!$A:$BS,44,0)</f>
        <v>#N/A</v>
      </c>
      <c r="AV1212" s="21" t="e">
        <f t="shared" si="619"/>
        <v>#N/A</v>
      </c>
      <c r="AW1212" s="20" t="e">
        <f>VLOOKUP($D1212,'DATA PENGUKURAN GARDU'!$A:$BS,46,0)</f>
        <v>#N/A</v>
      </c>
      <c r="AX1212" s="21" t="e">
        <f t="shared" si="620"/>
        <v>#N/A</v>
      </c>
      <c r="AY1212" s="20" t="e">
        <f>VLOOKUP($D1212,'DATA PENGUKURAN GARDU'!$A:$BS,46,0)</f>
        <v>#N/A</v>
      </c>
      <c r="AZ1212" s="20" t="e">
        <f>VLOOKUP($D1212,'DATA PENGUKURAN GARDU'!$A:$BS,53,0)</f>
        <v>#N/A</v>
      </c>
      <c r="BA1212" s="20" t="e">
        <f>VLOOKUP($D1212,'DATA PENGUKURAN GARDU'!$A:$BS,54,0)</f>
        <v>#N/A</v>
      </c>
      <c r="BB1212" s="17" t="e">
        <f>VLOOKUP($E1212,'DATA PENGUKURAN GARDU'!$A:$BS,42,0)</f>
        <v>#N/A</v>
      </c>
      <c r="BC1212" s="23" t="e">
        <f t="shared" si="621"/>
        <v>#N/A</v>
      </c>
      <c r="BD1212" s="17" t="e">
        <f>VLOOKUP($E1212,'DATA PENGUKURAN GARDU'!$A:$BS,44,0)</f>
        <v>#N/A</v>
      </c>
      <c r="BE1212" s="23" t="e">
        <f t="shared" si="622"/>
        <v>#N/A</v>
      </c>
      <c r="BF1212" s="17" t="e">
        <f>VLOOKUP($E1212,'DATA PENGUKURAN GARDU'!$A:$BS,46,0)</f>
        <v>#N/A</v>
      </c>
      <c r="BG1212" s="23" t="e">
        <f t="shared" si="623"/>
        <v>#N/A</v>
      </c>
      <c r="BH1212" s="17" t="e">
        <f>VLOOKUP($E1212,'DATA PENGUKURAN GARDU'!$A:$BS,46,0)</f>
        <v>#N/A</v>
      </c>
      <c r="BI1212" s="17" t="e">
        <f>VLOOKUP($E1212,'DATA PENGUKURAN GARDU'!$A:$BS,53,0)</f>
        <v>#N/A</v>
      </c>
      <c r="BJ1212" s="17" t="e">
        <f>VLOOKUP($E1212,'DATA PENGUKURAN GARDU'!$A:$BS,54,0)</f>
        <v>#N/A</v>
      </c>
      <c r="BK1212" s="20" t="e">
        <f t="shared" si="624"/>
        <v>#N/A</v>
      </c>
      <c r="BL1212" s="20" t="e">
        <f t="shared" si="625"/>
        <v>#N/A</v>
      </c>
      <c r="BM1212" s="20" t="e">
        <f t="shared" si="626"/>
        <v>#N/A</v>
      </c>
      <c r="BN1212" s="25" t="e">
        <f t="shared" si="627"/>
        <v>#N/A</v>
      </c>
      <c r="BO1212" s="26" t="str">
        <f t="shared" si="628"/>
        <v>0</v>
      </c>
      <c r="BP1212" s="21" t="e">
        <f t="shared" si="629"/>
        <v>#VALUE!</v>
      </c>
      <c r="BQ1212" s="20" t="e">
        <f t="shared" si="630"/>
        <v>#N/A</v>
      </c>
      <c r="BR1212" s="20" t="e">
        <v>#N/A</v>
      </c>
      <c r="BS1212" s="9" t="e">
        <v>#N/A</v>
      </c>
      <c r="BT1212" s="2" t="e">
        <f t="shared" si="631"/>
        <v>#VALUE!</v>
      </c>
      <c r="BU1212" s="2" t="e">
        <f t="shared" si="599"/>
        <v>#N/A</v>
      </c>
      <c r="BV1212" s="2" t="e">
        <f t="shared" si="600"/>
        <v>#N/A</v>
      </c>
    </row>
    <row r="1213" s="2" customFormat="1" ht="22.95" customHeight="1" spans="1:74">
      <c r="A1213" s="9" t="str">
        <f t="shared" si="601"/>
        <v>K-055Induk</v>
      </c>
      <c r="B1213" s="9" t="str">
        <f t="shared" si="602"/>
        <v>K-055jurusan 1</v>
      </c>
      <c r="C1213" s="9" t="str">
        <f t="shared" si="603"/>
        <v>K-055jurusan 2</v>
      </c>
      <c r="D1213" s="9" t="str">
        <f t="shared" si="604"/>
        <v>K-055jurusan 3</v>
      </c>
      <c r="E1213" s="9" t="str">
        <f t="shared" si="605"/>
        <v>K-055jurusan 4</v>
      </c>
      <c r="F1213" s="10" t="s">
        <v>528</v>
      </c>
      <c r="G1213" s="10" t="s">
        <v>132</v>
      </c>
      <c r="H1213" s="10" t="s">
        <v>1458</v>
      </c>
      <c r="I1213" s="10">
        <v>0.776257</v>
      </c>
      <c r="J1213" s="10">
        <v>124.294814</v>
      </c>
      <c r="K1213" s="10" t="s">
        <v>7465</v>
      </c>
      <c r="L1213" s="10" t="s">
        <v>7465</v>
      </c>
      <c r="M1213" s="10" t="s">
        <v>7465</v>
      </c>
      <c r="N1213" s="14">
        <f t="shared" si="606"/>
        <v>0</v>
      </c>
      <c r="O1213" s="15" t="e">
        <f t="shared" si="607"/>
        <v>#VALUE!</v>
      </c>
      <c r="P1213" s="15" t="e">
        <f t="shared" si="608"/>
        <v>#VALUE!</v>
      </c>
      <c r="Q1213" s="17" t="e">
        <f>VLOOKUP($A1213,'DATA PENGUKURAN GARDU'!$A:$BS,42,0)</f>
        <v>#N/A</v>
      </c>
      <c r="R1213" s="18" t="e">
        <f t="shared" si="609"/>
        <v>#N/A</v>
      </c>
      <c r="S1213" s="17" t="e">
        <f>VLOOKUP($A1213,'DATA PENGUKURAN GARDU'!$A:$BS,44,0)</f>
        <v>#N/A</v>
      </c>
      <c r="T1213" s="18" t="e">
        <f t="shared" si="610"/>
        <v>#N/A</v>
      </c>
      <c r="U1213" s="17" t="e">
        <f>VLOOKUP($A1213,'DATA PENGUKURAN GARDU'!$A:$BS,46,0)</f>
        <v>#N/A</v>
      </c>
      <c r="V1213" s="18" t="e">
        <f t="shared" si="611"/>
        <v>#N/A</v>
      </c>
      <c r="W1213" s="17" t="e">
        <f>VLOOKUP($A1213,'DATA PENGUKURAN GARDU'!$A:$BS,48,0)</f>
        <v>#N/A</v>
      </c>
      <c r="X1213" s="17" t="e">
        <f>VLOOKUP($A1213,'DATA PENGUKURAN GARDU'!$A:$BS,53,0)</f>
        <v>#N/A</v>
      </c>
      <c r="Y1213" s="17" t="e">
        <f>VLOOKUP($A1213,'DATA PENGUKURAN GARDU'!$A:$BS,54,0)</f>
        <v>#N/A</v>
      </c>
      <c r="Z1213" s="17" t="e">
        <f>VLOOKUP($A1213,'DATA PENGUKURAN GARDU'!$A:$BS,55,0)</f>
        <v>#N/A</v>
      </c>
      <c r="AA1213" s="20" t="e">
        <f>VLOOKUP($B1213,'DATA PENGUKURAN GARDU'!$A:$BS,42,0)</f>
        <v>#N/A</v>
      </c>
      <c r="AB1213" s="21" t="e">
        <f t="shared" si="612"/>
        <v>#N/A</v>
      </c>
      <c r="AC1213" s="20" t="e">
        <f>VLOOKUP($B1213,'DATA PENGUKURAN GARDU'!$A:$BS,44,0)</f>
        <v>#N/A</v>
      </c>
      <c r="AD1213" s="21" t="e">
        <f t="shared" si="613"/>
        <v>#N/A</v>
      </c>
      <c r="AE1213" s="20" t="e">
        <f>VLOOKUP($B1213,'DATA PENGUKURAN GARDU'!$A:$BS,46,0)</f>
        <v>#N/A</v>
      </c>
      <c r="AF1213" s="21" t="e">
        <f t="shared" si="614"/>
        <v>#N/A</v>
      </c>
      <c r="AG1213" s="20" t="e">
        <f>VLOOKUP($B1213,'DATA PENGUKURAN GARDU'!$A:$BS,46,0)</f>
        <v>#N/A</v>
      </c>
      <c r="AH1213" s="20" t="e">
        <f>VLOOKUP($B1213,'DATA PENGUKURAN GARDU'!$A:$BS,53,0)</f>
        <v>#N/A</v>
      </c>
      <c r="AI1213" s="20" t="e">
        <f>VLOOKUP($B1213,'DATA PENGUKURAN GARDU'!$A:$BS,54,0)</f>
        <v>#N/A</v>
      </c>
      <c r="AJ1213" s="17" t="e">
        <f>VLOOKUP($C1213,'DATA PENGUKURAN GARDU'!$A:$BS,42,0)</f>
        <v>#N/A</v>
      </c>
      <c r="AK1213" s="23" t="e">
        <f t="shared" si="615"/>
        <v>#N/A</v>
      </c>
      <c r="AL1213" s="17" t="e">
        <f>VLOOKUP($C1213,'DATA PENGUKURAN GARDU'!$A:$BS,44,0)</f>
        <v>#N/A</v>
      </c>
      <c r="AM1213" s="23" t="e">
        <f t="shared" si="616"/>
        <v>#N/A</v>
      </c>
      <c r="AN1213" s="17" t="e">
        <f>VLOOKUP($C1213,'DATA PENGUKURAN GARDU'!$A:$BS,46,0)</f>
        <v>#N/A</v>
      </c>
      <c r="AO1213" s="23" t="e">
        <f t="shared" si="617"/>
        <v>#N/A</v>
      </c>
      <c r="AP1213" s="17" t="e">
        <f>VLOOKUP($C1213,'DATA PENGUKURAN GARDU'!$A:$BS,46,0)</f>
        <v>#N/A</v>
      </c>
      <c r="AQ1213" s="17" t="e">
        <f>VLOOKUP($C1213,'DATA PENGUKURAN GARDU'!$A:$BS,53,0)</f>
        <v>#N/A</v>
      </c>
      <c r="AR1213" s="17" t="e">
        <f>VLOOKUP($C1213,'DATA PENGUKURAN GARDU'!$A:$BS,54,0)</f>
        <v>#N/A</v>
      </c>
      <c r="AS1213" s="20" t="e">
        <f>VLOOKUP($D1213,'DATA PENGUKURAN GARDU'!$A:$BS,42,0)</f>
        <v>#N/A</v>
      </c>
      <c r="AT1213" s="21" t="e">
        <f t="shared" si="618"/>
        <v>#N/A</v>
      </c>
      <c r="AU1213" s="20" t="e">
        <f>VLOOKUP($D1213,'DATA PENGUKURAN GARDU'!$A:$BS,44,0)</f>
        <v>#N/A</v>
      </c>
      <c r="AV1213" s="21" t="e">
        <f t="shared" si="619"/>
        <v>#N/A</v>
      </c>
      <c r="AW1213" s="20" t="e">
        <f>VLOOKUP($D1213,'DATA PENGUKURAN GARDU'!$A:$BS,46,0)</f>
        <v>#N/A</v>
      </c>
      <c r="AX1213" s="21" t="e">
        <f t="shared" si="620"/>
        <v>#N/A</v>
      </c>
      <c r="AY1213" s="20" t="e">
        <f>VLOOKUP($D1213,'DATA PENGUKURAN GARDU'!$A:$BS,46,0)</f>
        <v>#N/A</v>
      </c>
      <c r="AZ1213" s="20" t="e">
        <f>VLOOKUP($D1213,'DATA PENGUKURAN GARDU'!$A:$BS,53,0)</f>
        <v>#N/A</v>
      </c>
      <c r="BA1213" s="20" t="e">
        <f>VLOOKUP($D1213,'DATA PENGUKURAN GARDU'!$A:$BS,54,0)</f>
        <v>#N/A</v>
      </c>
      <c r="BB1213" s="17" t="e">
        <f>VLOOKUP($E1213,'DATA PENGUKURAN GARDU'!$A:$BS,42,0)</f>
        <v>#N/A</v>
      </c>
      <c r="BC1213" s="23" t="e">
        <f t="shared" si="621"/>
        <v>#N/A</v>
      </c>
      <c r="BD1213" s="17" t="e">
        <f>VLOOKUP($E1213,'DATA PENGUKURAN GARDU'!$A:$BS,44,0)</f>
        <v>#N/A</v>
      </c>
      <c r="BE1213" s="23" t="e">
        <f t="shared" si="622"/>
        <v>#N/A</v>
      </c>
      <c r="BF1213" s="17" t="e">
        <f>VLOOKUP($E1213,'DATA PENGUKURAN GARDU'!$A:$BS,46,0)</f>
        <v>#N/A</v>
      </c>
      <c r="BG1213" s="23" t="e">
        <f t="shared" si="623"/>
        <v>#N/A</v>
      </c>
      <c r="BH1213" s="17" t="e">
        <f>VLOOKUP($E1213,'DATA PENGUKURAN GARDU'!$A:$BS,46,0)</f>
        <v>#N/A</v>
      </c>
      <c r="BI1213" s="17" t="e">
        <f>VLOOKUP($E1213,'DATA PENGUKURAN GARDU'!$A:$BS,53,0)</f>
        <v>#N/A</v>
      </c>
      <c r="BJ1213" s="17" t="e">
        <f>VLOOKUP($E1213,'DATA PENGUKURAN GARDU'!$A:$BS,54,0)</f>
        <v>#N/A</v>
      </c>
      <c r="BK1213" s="20" t="e">
        <f t="shared" si="624"/>
        <v>#N/A</v>
      </c>
      <c r="BL1213" s="20" t="e">
        <f t="shared" si="625"/>
        <v>#N/A</v>
      </c>
      <c r="BM1213" s="20" t="e">
        <f t="shared" si="626"/>
        <v>#N/A</v>
      </c>
      <c r="BN1213" s="25" t="e">
        <f t="shared" si="627"/>
        <v>#N/A</v>
      </c>
      <c r="BO1213" s="26" t="str">
        <f t="shared" si="628"/>
        <v>0</v>
      </c>
      <c r="BP1213" s="21" t="e">
        <f t="shared" si="629"/>
        <v>#VALUE!</v>
      </c>
      <c r="BQ1213" s="20" t="e">
        <f t="shared" si="630"/>
        <v>#N/A</v>
      </c>
      <c r="BR1213" s="20" t="e">
        <v>#N/A</v>
      </c>
      <c r="BS1213" s="9" t="e">
        <v>#N/A</v>
      </c>
      <c r="BT1213" s="2" t="e">
        <f t="shared" si="631"/>
        <v>#VALUE!</v>
      </c>
      <c r="BU1213" s="2" t="e">
        <f t="shared" si="599"/>
        <v>#N/A</v>
      </c>
      <c r="BV1213" s="2" t="e">
        <f t="shared" si="600"/>
        <v>#N/A</v>
      </c>
    </row>
    <row r="1214" s="2" customFormat="1" ht="22.95" customHeight="1" spans="1:74">
      <c r="A1214" s="9" t="str">
        <f t="shared" si="601"/>
        <v>K-057Induk</v>
      </c>
      <c r="B1214" s="9" t="str">
        <f t="shared" si="602"/>
        <v>K-057jurusan 1</v>
      </c>
      <c r="C1214" s="9" t="str">
        <f t="shared" si="603"/>
        <v>K-057jurusan 2</v>
      </c>
      <c r="D1214" s="9" t="str">
        <f t="shared" si="604"/>
        <v>K-057jurusan 3</v>
      </c>
      <c r="E1214" s="9" t="str">
        <f t="shared" si="605"/>
        <v>K-057jurusan 4</v>
      </c>
      <c r="F1214" s="10" t="s">
        <v>528</v>
      </c>
      <c r="G1214" s="10" t="s">
        <v>132</v>
      </c>
      <c r="H1214" s="10" t="s">
        <v>1459</v>
      </c>
      <c r="I1214" s="10">
        <v>0.772313</v>
      </c>
      <c r="J1214" s="10">
        <v>124.300781</v>
      </c>
      <c r="K1214" s="10" t="s">
        <v>7465</v>
      </c>
      <c r="L1214" s="10" t="s">
        <v>7465</v>
      </c>
      <c r="M1214" s="10" t="s">
        <v>7465</v>
      </c>
      <c r="N1214" s="14">
        <f t="shared" si="606"/>
        <v>0</v>
      </c>
      <c r="O1214" s="15" t="e">
        <f t="shared" si="607"/>
        <v>#VALUE!</v>
      </c>
      <c r="P1214" s="15" t="e">
        <f t="shared" si="608"/>
        <v>#VALUE!</v>
      </c>
      <c r="Q1214" s="17" t="e">
        <f>VLOOKUP($A1214,'DATA PENGUKURAN GARDU'!$A:$BS,42,0)</f>
        <v>#N/A</v>
      </c>
      <c r="R1214" s="18" t="e">
        <f t="shared" si="609"/>
        <v>#N/A</v>
      </c>
      <c r="S1214" s="17" t="e">
        <f>VLOOKUP($A1214,'DATA PENGUKURAN GARDU'!$A:$BS,44,0)</f>
        <v>#N/A</v>
      </c>
      <c r="T1214" s="18" t="e">
        <f t="shared" si="610"/>
        <v>#N/A</v>
      </c>
      <c r="U1214" s="17" t="e">
        <f>VLOOKUP($A1214,'DATA PENGUKURAN GARDU'!$A:$BS,46,0)</f>
        <v>#N/A</v>
      </c>
      <c r="V1214" s="18" t="e">
        <f t="shared" si="611"/>
        <v>#N/A</v>
      </c>
      <c r="W1214" s="17" t="e">
        <f>VLOOKUP($A1214,'DATA PENGUKURAN GARDU'!$A:$BS,48,0)</f>
        <v>#N/A</v>
      </c>
      <c r="X1214" s="17" t="e">
        <f>VLOOKUP($A1214,'DATA PENGUKURAN GARDU'!$A:$BS,53,0)</f>
        <v>#N/A</v>
      </c>
      <c r="Y1214" s="17" t="e">
        <f>VLOOKUP($A1214,'DATA PENGUKURAN GARDU'!$A:$BS,54,0)</f>
        <v>#N/A</v>
      </c>
      <c r="Z1214" s="17" t="e">
        <f>VLOOKUP($A1214,'DATA PENGUKURAN GARDU'!$A:$BS,55,0)</f>
        <v>#N/A</v>
      </c>
      <c r="AA1214" s="20" t="e">
        <f>VLOOKUP($B1214,'DATA PENGUKURAN GARDU'!$A:$BS,42,0)</f>
        <v>#N/A</v>
      </c>
      <c r="AB1214" s="21" t="e">
        <f t="shared" si="612"/>
        <v>#N/A</v>
      </c>
      <c r="AC1214" s="20" t="e">
        <f>VLOOKUP($B1214,'DATA PENGUKURAN GARDU'!$A:$BS,44,0)</f>
        <v>#N/A</v>
      </c>
      <c r="AD1214" s="21" t="e">
        <f t="shared" si="613"/>
        <v>#N/A</v>
      </c>
      <c r="AE1214" s="20" t="e">
        <f>VLOOKUP($B1214,'DATA PENGUKURAN GARDU'!$A:$BS,46,0)</f>
        <v>#N/A</v>
      </c>
      <c r="AF1214" s="21" t="e">
        <f t="shared" si="614"/>
        <v>#N/A</v>
      </c>
      <c r="AG1214" s="20" t="e">
        <f>VLOOKUP($B1214,'DATA PENGUKURAN GARDU'!$A:$BS,46,0)</f>
        <v>#N/A</v>
      </c>
      <c r="AH1214" s="20" t="e">
        <f>VLOOKUP($B1214,'DATA PENGUKURAN GARDU'!$A:$BS,53,0)</f>
        <v>#N/A</v>
      </c>
      <c r="AI1214" s="20" t="e">
        <f>VLOOKUP($B1214,'DATA PENGUKURAN GARDU'!$A:$BS,54,0)</f>
        <v>#N/A</v>
      </c>
      <c r="AJ1214" s="17" t="e">
        <f>VLOOKUP($C1214,'DATA PENGUKURAN GARDU'!$A:$BS,42,0)</f>
        <v>#N/A</v>
      </c>
      <c r="AK1214" s="23" t="e">
        <f t="shared" si="615"/>
        <v>#N/A</v>
      </c>
      <c r="AL1214" s="17" t="e">
        <f>VLOOKUP($C1214,'DATA PENGUKURAN GARDU'!$A:$BS,44,0)</f>
        <v>#N/A</v>
      </c>
      <c r="AM1214" s="23" t="e">
        <f t="shared" si="616"/>
        <v>#N/A</v>
      </c>
      <c r="AN1214" s="17" t="e">
        <f>VLOOKUP($C1214,'DATA PENGUKURAN GARDU'!$A:$BS,46,0)</f>
        <v>#N/A</v>
      </c>
      <c r="AO1214" s="23" t="e">
        <f t="shared" si="617"/>
        <v>#N/A</v>
      </c>
      <c r="AP1214" s="17" t="e">
        <f>VLOOKUP($C1214,'DATA PENGUKURAN GARDU'!$A:$BS,46,0)</f>
        <v>#N/A</v>
      </c>
      <c r="AQ1214" s="17" t="e">
        <f>VLOOKUP($C1214,'DATA PENGUKURAN GARDU'!$A:$BS,53,0)</f>
        <v>#N/A</v>
      </c>
      <c r="AR1214" s="17" t="e">
        <f>VLOOKUP($C1214,'DATA PENGUKURAN GARDU'!$A:$BS,54,0)</f>
        <v>#N/A</v>
      </c>
      <c r="AS1214" s="20" t="e">
        <f>VLOOKUP($D1214,'DATA PENGUKURAN GARDU'!$A:$BS,42,0)</f>
        <v>#N/A</v>
      </c>
      <c r="AT1214" s="21" t="e">
        <f t="shared" si="618"/>
        <v>#N/A</v>
      </c>
      <c r="AU1214" s="20" t="e">
        <f>VLOOKUP($D1214,'DATA PENGUKURAN GARDU'!$A:$BS,44,0)</f>
        <v>#N/A</v>
      </c>
      <c r="AV1214" s="21" t="e">
        <f t="shared" si="619"/>
        <v>#N/A</v>
      </c>
      <c r="AW1214" s="20" t="e">
        <f>VLOOKUP($D1214,'DATA PENGUKURAN GARDU'!$A:$BS,46,0)</f>
        <v>#N/A</v>
      </c>
      <c r="AX1214" s="21" t="e">
        <f t="shared" si="620"/>
        <v>#N/A</v>
      </c>
      <c r="AY1214" s="20" t="e">
        <f>VLOOKUP($D1214,'DATA PENGUKURAN GARDU'!$A:$BS,46,0)</f>
        <v>#N/A</v>
      </c>
      <c r="AZ1214" s="20" t="e">
        <f>VLOOKUP($D1214,'DATA PENGUKURAN GARDU'!$A:$BS,53,0)</f>
        <v>#N/A</v>
      </c>
      <c r="BA1214" s="20" t="e">
        <f>VLOOKUP($D1214,'DATA PENGUKURAN GARDU'!$A:$BS,54,0)</f>
        <v>#N/A</v>
      </c>
      <c r="BB1214" s="17" t="e">
        <f>VLOOKUP($E1214,'DATA PENGUKURAN GARDU'!$A:$BS,42,0)</f>
        <v>#N/A</v>
      </c>
      <c r="BC1214" s="23" t="e">
        <f t="shared" si="621"/>
        <v>#N/A</v>
      </c>
      <c r="BD1214" s="17" t="e">
        <f>VLOOKUP($E1214,'DATA PENGUKURAN GARDU'!$A:$BS,44,0)</f>
        <v>#N/A</v>
      </c>
      <c r="BE1214" s="23" t="e">
        <f t="shared" si="622"/>
        <v>#N/A</v>
      </c>
      <c r="BF1214" s="17" t="e">
        <f>VLOOKUP($E1214,'DATA PENGUKURAN GARDU'!$A:$BS,46,0)</f>
        <v>#N/A</v>
      </c>
      <c r="BG1214" s="23" t="e">
        <f t="shared" si="623"/>
        <v>#N/A</v>
      </c>
      <c r="BH1214" s="17" t="e">
        <f>VLOOKUP($E1214,'DATA PENGUKURAN GARDU'!$A:$BS,46,0)</f>
        <v>#N/A</v>
      </c>
      <c r="BI1214" s="17" t="e">
        <f>VLOOKUP($E1214,'DATA PENGUKURAN GARDU'!$A:$BS,53,0)</f>
        <v>#N/A</v>
      </c>
      <c r="BJ1214" s="17" t="e">
        <f>VLOOKUP($E1214,'DATA PENGUKURAN GARDU'!$A:$BS,54,0)</f>
        <v>#N/A</v>
      </c>
      <c r="BK1214" s="20" t="e">
        <f t="shared" si="624"/>
        <v>#N/A</v>
      </c>
      <c r="BL1214" s="20" t="e">
        <f t="shared" si="625"/>
        <v>#N/A</v>
      </c>
      <c r="BM1214" s="20" t="e">
        <f t="shared" si="626"/>
        <v>#N/A</v>
      </c>
      <c r="BN1214" s="25" t="e">
        <f t="shared" si="627"/>
        <v>#N/A</v>
      </c>
      <c r="BO1214" s="26" t="str">
        <f t="shared" si="628"/>
        <v>0</v>
      </c>
      <c r="BP1214" s="21" t="e">
        <f t="shared" si="629"/>
        <v>#VALUE!</v>
      </c>
      <c r="BQ1214" s="20" t="e">
        <f t="shared" si="630"/>
        <v>#N/A</v>
      </c>
      <c r="BR1214" s="20" t="e">
        <v>#N/A</v>
      </c>
      <c r="BS1214" s="9" t="e">
        <v>#N/A</v>
      </c>
      <c r="BT1214" s="2" t="e">
        <f t="shared" si="631"/>
        <v>#VALUE!</v>
      </c>
      <c r="BU1214" s="2" t="e">
        <f t="shared" si="599"/>
        <v>#N/A</v>
      </c>
      <c r="BV1214" s="2" t="e">
        <f t="shared" si="600"/>
        <v>#N/A</v>
      </c>
    </row>
    <row r="1215" s="2" customFormat="1" ht="22.95" customHeight="1" spans="1:74">
      <c r="A1215" s="9" t="str">
        <f t="shared" si="601"/>
        <v>K-061Induk</v>
      </c>
      <c r="B1215" s="9" t="str">
        <f t="shared" si="602"/>
        <v>K-061jurusan 1</v>
      </c>
      <c r="C1215" s="9" t="str">
        <f t="shared" si="603"/>
        <v>K-061jurusan 2</v>
      </c>
      <c r="D1215" s="9" t="str">
        <f t="shared" si="604"/>
        <v>K-061jurusan 3</v>
      </c>
      <c r="E1215" s="9" t="str">
        <f t="shared" si="605"/>
        <v>K-061jurusan 4</v>
      </c>
      <c r="F1215" s="10" t="s">
        <v>843</v>
      </c>
      <c r="G1215" s="10" t="s">
        <v>132</v>
      </c>
      <c r="H1215" s="10" t="s">
        <v>1460</v>
      </c>
      <c r="I1215" s="10">
        <v>0.762005</v>
      </c>
      <c r="J1215" s="10">
        <v>124.302433</v>
      </c>
      <c r="K1215" s="10" t="s">
        <v>7465</v>
      </c>
      <c r="L1215" s="10" t="s">
        <v>7465</v>
      </c>
      <c r="M1215" s="10" t="s">
        <v>7465</v>
      </c>
      <c r="N1215" s="14">
        <f t="shared" si="606"/>
        <v>0</v>
      </c>
      <c r="O1215" s="15" t="e">
        <f t="shared" si="607"/>
        <v>#VALUE!</v>
      </c>
      <c r="P1215" s="15" t="e">
        <f t="shared" si="608"/>
        <v>#VALUE!</v>
      </c>
      <c r="Q1215" s="17" t="e">
        <f>VLOOKUP($A1215,'DATA PENGUKURAN GARDU'!$A:$BS,42,0)</f>
        <v>#N/A</v>
      </c>
      <c r="R1215" s="18" t="e">
        <f t="shared" si="609"/>
        <v>#N/A</v>
      </c>
      <c r="S1215" s="17" t="e">
        <f>VLOOKUP($A1215,'DATA PENGUKURAN GARDU'!$A:$BS,44,0)</f>
        <v>#N/A</v>
      </c>
      <c r="T1215" s="18" t="e">
        <f t="shared" si="610"/>
        <v>#N/A</v>
      </c>
      <c r="U1215" s="17" t="e">
        <f>VLOOKUP($A1215,'DATA PENGUKURAN GARDU'!$A:$BS,46,0)</f>
        <v>#N/A</v>
      </c>
      <c r="V1215" s="18" t="e">
        <f t="shared" si="611"/>
        <v>#N/A</v>
      </c>
      <c r="W1215" s="17" t="e">
        <f>VLOOKUP($A1215,'DATA PENGUKURAN GARDU'!$A:$BS,48,0)</f>
        <v>#N/A</v>
      </c>
      <c r="X1215" s="17" t="e">
        <f>VLOOKUP($A1215,'DATA PENGUKURAN GARDU'!$A:$BS,53,0)</f>
        <v>#N/A</v>
      </c>
      <c r="Y1215" s="17" t="e">
        <f>VLOOKUP($A1215,'DATA PENGUKURAN GARDU'!$A:$BS,54,0)</f>
        <v>#N/A</v>
      </c>
      <c r="Z1215" s="17" t="e">
        <f>VLOOKUP($A1215,'DATA PENGUKURAN GARDU'!$A:$BS,55,0)</f>
        <v>#N/A</v>
      </c>
      <c r="AA1215" s="20" t="e">
        <f>VLOOKUP($B1215,'DATA PENGUKURAN GARDU'!$A:$BS,42,0)</f>
        <v>#N/A</v>
      </c>
      <c r="AB1215" s="21" t="e">
        <f t="shared" si="612"/>
        <v>#N/A</v>
      </c>
      <c r="AC1215" s="20" t="e">
        <f>VLOOKUP($B1215,'DATA PENGUKURAN GARDU'!$A:$BS,44,0)</f>
        <v>#N/A</v>
      </c>
      <c r="AD1215" s="21" t="e">
        <f t="shared" si="613"/>
        <v>#N/A</v>
      </c>
      <c r="AE1215" s="20" t="e">
        <f>VLOOKUP($B1215,'DATA PENGUKURAN GARDU'!$A:$BS,46,0)</f>
        <v>#N/A</v>
      </c>
      <c r="AF1215" s="21" t="e">
        <f t="shared" si="614"/>
        <v>#N/A</v>
      </c>
      <c r="AG1215" s="20" t="e">
        <f>VLOOKUP($B1215,'DATA PENGUKURAN GARDU'!$A:$BS,46,0)</f>
        <v>#N/A</v>
      </c>
      <c r="AH1215" s="20" t="e">
        <f>VLOOKUP($B1215,'DATA PENGUKURAN GARDU'!$A:$BS,53,0)</f>
        <v>#N/A</v>
      </c>
      <c r="AI1215" s="20" t="e">
        <f>VLOOKUP($B1215,'DATA PENGUKURAN GARDU'!$A:$BS,54,0)</f>
        <v>#N/A</v>
      </c>
      <c r="AJ1215" s="17" t="e">
        <f>VLOOKUP($C1215,'DATA PENGUKURAN GARDU'!$A:$BS,42,0)</f>
        <v>#N/A</v>
      </c>
      <c r="AK1215" s="23" t="e">
        <f t="shared" si="615"/>
        <v>#N/A</v>
      </c>
      <c r="AL1215" s="17" t="e">
        <f>VLOOKUP($C1215,'DATA PENGUKURAN GARDU'!$A:$BS,44,0)</f>
        <v>#N/A</v>
      </c>
      <c r="AM1215" s="23" t="e">
        <f t="shared" si="616"/>
        <v>#N/A</v>
      </c>
      <c r="AN1215" s="17" t="e">
        <f>VLOOKUP($C1215,'DATA PENGUKURAN GARDU'!$A:$BS,46,0)</f>
        <v>#N/A</v>
      </c>
      <c r="AO1215" s="23" t="e">
        <f t="shared" si="617"/>
        <v>#N/A</v>
      </c>
      <c r="AP1215" s="17" t="e">
        <f>VLOOKUP($C1215,'DATA PENGUKURAN GARDU'!$A:$BS,46,0)</f>
        <v>#N/A</v>
      </c>
      <c r="AQ1215" s="17" t="e">
        <f>VLOOKUP($C1215,'DATA PENGUKURAN GARDU'!$A:$BS,53,0)</f>
        <v>#N/A</v>
      </c>
      <c r="AR1215" s="17" t="e">
        <f>VLOOKUP($C1215,'DATA PENGUKURAN GARDU'!$A:$BS,54,0)</f>
        <v>#N/A</v>
      </c>
      <c r="AS1215" s="20" t="e">
        <f>VLOOKUP($D1215,'DATA PENGUKURAN GARDU'!$A:$BS,42,0)</f>
        <v>#N/A</v>
      </c>
      <c r="AT1215" s="21" t="e">
        <f t="shared" si="618"/>
        <v>#N/A</v>
      </c>
      <c r="AU1215" s="20" t="e">
        <f>VLOOKUP($D1215,'DATA PENGUKURAN GARDU'!$A:$BS,44,0)</f>
        <v>#N/A</v>
      </c>
      <c r="AV1215" s="21" t="e">
        <f t="shared" si="619"/>
        <v>#N/A</v>
      </c>
      <c r="AW1215" s="20" t="e">
        <f>VLOOKUP($D1215,'DATA PENGUKURAN GARDU'!$A:$BS,46,0)</f>
        <v>#N/A</v>
      </c>
      <c r="AX1215" s="21" t="e">
        <f t="shared" si="620"/>
        <v>#N/A</v>
      </c>
      <c r="AY1215" s="20" t="e">
        <f>VLOOKUP($D1215,'DATA PENGUKURAN GARDU'!$A:$BS,46,0)</f>
        <v>#N/A</v>
      </c>
      <c r="AZ1215" s="20" t="e">
        <f>VLOOKUP($D1215,'DATA PENGUKURAN GARDU'!$A:$BS,53,0)</f>
        <v>#N/A</v>
      </c>
      <c r="BA1215" s="20" t="e">
        <f>VLOOKUP($D1215,'DATA PENGUKURAN GARDU'!$A:$BS,54,0)</f>
        <v>#N/A</v>
      </c>
      <c r="BB1215" s="17" t="e">
        <f>VLOOKUP($E1215,'DATA PENGUKURAN GARDU'!$A:$BS,42,0)</f>
        <v>#N/A</v>
      </c>
      <c r="BC1215" s="23" t="e">
        <f t="shared" si="621"/>
        <v>#N/A</v>
      </c>
      <c r="BD1215" s="17" t="e">
        <f>VLOOKUP($E1215,'DATA PENGUKURAN GARDU'!$A:$BS,44,0)</f>
        <v>#N/A</v>
      </c>
      <c r="BE1215" s="23" t="e">
        <f t="shared" si="622"/>
        <v>#N/A</v>
      </c>
      <c r="BF1215" s="17" t="e">
        <f>VLOOKUP($E1215,'DATA PENGUKURAN GARDU'!$A:$BS,46,0)</f>
        <v>#N/A</v>
      </c>
      <c r="BG1215" s="23" t="e">
        <f t="shared" si="623"/>
        <v>#N/A</v>
      </c>
      <c r="BH1215" s="17" t="e">
        <f>VLOOKUP($E1215,'DATA PENGUKURAN GARDU'!$A:$BS,46,0)</f>
        <v>#N/A</v>
      </c>
      <c r="BI1215" s="17" t="e">
        <f>VLOOKUP($E1215,'DATA PENGUKURAN GARDU'!$A:$BS,53,0)</f>
        <v>#N/A</v>
      </c>
      <c r="BJ1215" s="17" t="e">
        <f>VLOOKUP($E1215,'DATA PENGUKURAN GARDU'!$A:$BS,54,0)</f>
        <v>#N/A</v>
      </c>
      <c r="BK1215" s="20" t="e">
        <f t="shared" si="624"/>
        <v>#N/A</v>
      </c>
      <c r="BL1215" s="20" t="e">
        <f t="shared" si="625"/>
        <v>#N/A</v>
      </c>
      <c r="BM1215" s="20" t="e">
        <f t="shared" si="626"/>
        <v>#N/A</v>
      </c>
      <c r="BN1215" s="25" t="e">
        <f t="shared" si="627"/>
        <v>#N/A</v>
      </c>
      <c r="BO1215" s="26" t="str">
        <f t="shared" si="628"/>
        <v>0</v>
      </c>
      <c r="BP1215" s="21" t="e">
        <f t="shared" si="629"/>
        <v>#VALUE!</v>
      </c>
      <c r="BQ1215" s="20" t="e">
        <f t="shared" si="630"/>
        <v>#N/A</v>
      </c>
      <c r="BR1215" s="20" t="e">
        <v>#N/A</v>
      </c>
      <c r="BS1215" s="9" t="e">
        <v>#N/A</v>
      </c>
      <c r="BT1215" s="2" t="e">
        <f t="shared" si="631"/>
        <v>#VALUE!</v>
      </c>
      <c r="BU1215" s="2" t="e">
        <f t="shared" si="599"/>
        <v>#N/A</v>
      </c>
      <c r="BV1215" s="2" t="e">
        <f t="shared" si="600"/>
        <v>#N/A</v>
      </c>
    </row>
    <row r="1216" s="2" customFormat="1" ht="22.95" customHeight="1" spans="1:74">
      <c r="A1216" s="9" t="str">
        <f t="shared" si="601"/>
        <v>K-064Induk</v>
      </c>
      <c r="B1216" s="9" t="str">
        <f t="shared" si="602"/>
        <v>K-064jurusan 1</v>
      </c>
      <c r="C1216" s="9" t="str">
        <f t="shared" si="603"/>
        <v>K-064jurusan 2</v>
      </c>
      <c r="D1216" s="9" t="str">
        <f t="shared" si="604"/>
        <v>K-064jurusan 3</v>
      </c>
      <c r="E1216" s="9" t="str">
        <f t="shared" si="605"/>
        <v>K-064jurusan 4</v>
      </c>
      <c r="F1216" s="10" t="s">
        <v>410</v>
      </c>
      <c r="G1216" s="10" t="s">
        <v>132</v>
      </c>
      <c r="H1216" s="10" t="s">
        <v>1461</v>
      </c>
      <c r="I1216" s="10">
        <v>0.756433</v>
      </c>
      <c r="J1216" s="10">
        <v>124.302933</v>
      </c>
      <c r="K1216" s="10" t="s">
        <v>7465</v>
      </c>
      <c r="L1216" s="10" t="s">
        <v>7465</v>
      </c>
      <c r="M1216" s="10" t="s">
        <v>7465</v>
      </c>
      <c r="N1216" s="14">
        <f t="shared" si="606"/>
        <v>0</v>
      </c>
      <c r="O1216" s="15" t="e">
        <f t="shared" si="607"/>
        <v>#VALUE!</v>
      </c>
      <c r="P1216" s="15" t="e">
        <f t="shared" si="608"/>
        <v>#VALUE!</v>
      </c>
      <c r="Q1216" s="17" t="e">
        <f>VLOOKUP($A1216,'DATA PENGUKURAN GARDU'!$A:$BS,42,0)</f>
        <v>#N/A</v>
      </c>
      <c r="R1216" s="18" t="e">
        <f t="shared" si="609"/>
        <v>#N/A</v>
      </c>
      <c r="S1216" s="17" t="e">
        <f>VLOOKUP($A1216,'DATA PENGUKURAN GARDU'!$A:$BS,44,0)</f>
        <v>#N/A</v>
      </c>
      <c r="T1216" s="18" t="e">
        <f t="shared" si="610"/>
        <v>#N/A</v>
      </c>
      <c r="U1216" s="17" t="e">
        <f>VLOOKUP($A1216,'DATA PENGUKURAN GARDU'!$A:$BS,46,0)</f>
        <v>#N/A</v>
      </c>
      <c r="V1216" s="18" t="e">
        <f t="shared" si="611"/>
        <v>#N/A</v>
      </c>
      <c r="W1216" s="17" t="e">
        <f>VLOOKUP($A1216,'DATA PENGUKURAN GARDU'!$A:$BS,48,0)</f>
        <v>#N/A</v>
      </c>
      <c r="X1216" s="17" t="e">
        <f>VLOOKUP($A1216,'DATA PENGUKURAN GARDU'!$A:$BS,53,0)</f>
        <v>#N/A</v>
      </c>
      <c r="Y1216" s="17" t="e">
        <f>VLOOKUP($A1216,'DATA PENGUKURAN GARDU'!$A:$BS,54,0)</f>
        <v>#N/A</v>
      </c>
      <c r="Z1216" s="17" t="e">
        <f>VLOOKUP($A1216,'DATA PENGUKURAN GARDU'!$A:$BS,55,0)</f>
        <v>#N/A</v>
      </c>
      <c r="AA1216" s="20" t="e">
        <f>VLOOKUP($B1216,'DATA PENGUKURAN GARDU'!$A:$BS,42,0)</f>
        <v>#N/A</v>
      </c>
      <c r="AB1216" s="21" t="e">
        <f t="shared" si="612"/>
        <v>#N/A</v>
      </c>
      <c r="AC1216" s="20" t="e">
        <f>VLOOKUP($B1216,'DATA PENGUKURAN GARDU'!$A:$BS,44,0)</f>
        <v>#N/A</v>
      </c>
      <c r="AD1216" s="21" t="e">
        <f t="shared" si="613"/>
        <v>#N/A</v>
      </c>
      <c r="AE1216" s="20" t="e">
        <f>VLOOKUP($B1216,'DATA PENGUKURAN GARDU'!$A:$BS,46,0)</f>
        <v>#N/A</v>
      </c>
      <c r="AF1216" s="21" t="e">
        <f t="shared" si="614"/>
        <v>#N/A</v>
      </c>
      <c r="AG1216" s="20" t="e">
        <f>VLOOKUP($B1216,'DATA PENGUKURAN GARDU'!$A:$BS,46,0)</f>
        <v>#N/A</v>
      </c>
      <c r="AH1216" s="20" t="e">
        <f>VLOOKUP($B1216,'DATA PENGUKURAN GARDU'!$A:$BS,53,0)</f>
        <v>#N/A</v>
      </c>
      <c r="AI1216" s="20" t="e">
        <f>VLOOKUP($B1216,'DATA PENGUKURAN GARDU'!$A:$BS,54,0)</f>
        <v>#N/A</v>
      </c>
      <c r="AJ1216" s="17" t="e">
        <f>VLOOKUP($C1216,'DATA PENGUKURAN GARDU'!$A:$BS,42,0)</f>
        <v>#N/A</v>
      </c>
      <c r="AK1216" s="23" t="e">
        <f t="shared" si="615"/>
        <v>#N/A</v>
      </c>
      <c r="AL1216" s="17" t="e">
        <f>VLOOKUP($C1216,'DATA PENGUKURAN GARDU'!$A:$BS,44,0)</f>
        <v>#N/A</v>
      </c>
      <c r="AM1216" s="23" t="e">
        <f t="shared" si="616"/>
        <v>#N/A</v>
      </c>
      <c r="AN1216" s="17" t="e">
        <f>VLOOKUP($C1216,'DATA PENGUKURAN GARDU'!$A:$BS,46,0)</f>
        <v>#N/A</v>
      </c>
      <c r="AO1216" s="23" t="e">
        <f t="shared" si="617"/>
        <v>#N/A</v>
      </c>
      <c r="AP1216" s="17" t="e">
        <f>VLOOKUP($C1216,'DATA PENGUKURAN GARDU'!$A:$BS,46,0)</f>
        <v>#N/A</v>
      </c>
      <c r="AQ1216" s="17" t="e">
        <f>VLOOKUP($C1216,'DATA PENGUKURAN GARDU'!$A:$BS,53,0)</f>
        <v>#N/A</v>
      </c>
      <c r="AR1216" s="17" t="e">
        <f>VLOOKUP($C1216,'DATA PENGUKURAN GARDU'!$A:$BS,54,0)</f>
        <v>#N/A</v>
      </c>
      <c r="AS1216" s="20" t="e">
        <f>VLOOKUP($D1216,'DATA PENGUKURAN GARDU'!$A:$BS,42,0)</f>
        <v>#N/A</v>
      </c>
      <c r="AT1216" s="21" t="e">
        <f t="shared" si="618"/>
        <v>#N/A</v>
      </c>
      <c r="AU1216" s="20" t="e">
        <f>VLOOKUP($D1216,'DATA PENGUKURAN GARDU'!$A:$BS,44,0)</f>
        <v>#N/A</v>
      </c>
      <c r="AV1216" s="21" t="e">
        <f t="shared" si="619"/>
        <v>#N/A</v>
      </c>
      <c r="AW1216" s="20" t="e">
        <f>VLOOKUP($D1216,'DATA PENGUKURAN GARDU'!$A:$BS,46,0)</f>
        <v>#N/A</v>
      </c>
      <c r="AX1216" s="21" t="e">
        <f t="shared" si="620"/>
        <v>#N/A</v>
      </c>
      <c r="AY1216" s="20" t="e">
        <f>VLOOKUP($D1216,'DATA PENGUKURAN GARDU'!$A:$BS,46,0)</f>
        <v>#N/A</v>
      </c>
      <c r="AZ1216" s="20" t="e">
        <f>VLOOKUP($D1216,'DATA PENGUKURAN GARDU'!$A:$BS,53,0)</f>
        <v>#N/A</v>
      </c>
      <c r="BA1216" s="20" t="e">
        <f>VLOOKUP($D1216,'DATA PENGUKURAN GARDU'!$A:$BS,54,0)</f>
        <v>#N/A</v>
      </c>
      <c r="BB1216" s="17" t="e">
        <f>VLOOKUP($E1216,'DATA PENGUKURAN GARDU'!$A:$BS,42,0)</f>
        <v>#N/A</v>
      </c>
      <c r="BC1216" s="23" t="e">
        <f t="shared" si="621"/>
        <v>#N/A</v>
      </c>
      <c r="BD1216" s="17" t="e">
        <f>VLOOKUP($E1216,'DATA PENGUKURAN GARDU'!$A:$BS,44,0)</f>
        <v>#N/A</v>
      </c>
      <c r="BE1216" s="23" t="e">
        <f t="shared" si="622"/>
        <v>#N/A</v>
      </c>
      <c r="BF1216" s="17" t="e">
        <f>VLOOKUP($E1216,'DATA PENGUKURAN GARDU'!$A:$BS,46,0)</f>
        <v>#N/A</v>
      </c>
      <c r="BG1216" s="23" t="e">
        <f t="shared" si="623"/>
        <v>#N/A</v>
      </c>
      <c r="BH1216" s="17" t="e">
        <f>VLOOKUP($E1216,'DATA PENGUKURAN GARDU'!$A:$BS,46,0)</f>
        <v>#N/A</v>
      </c>
      <c r="BI1216" s="17" t="e">
        <f>VLOOKUP($E1216,'DATA PENGUKURAN GARDU'!$A:$BS,53,0)</f>
        <v>#N/A</v>
      </c>
      <c r="BJ1216" s="17" t="e">
        <f>VLOOKUP($E1216,'DATA PENGUKURAN GARDU'!$A:$BS,54,0)</f>
        <v>#N/A</v>
      </c>
      <c r="BK1216" s="20" t="e">
        <f t="shared" si="624"/>
        <v>#N/A</v>
      </c>
      <c r="BL1216" s="20" t="e">
        <f t="shared" si="625"/>
        <v>#N/A</v>
      </c>
      <c r="BM1216" s="20" t="e">
        <f t="shared" si="626"/>
        <v>#N/A</v>
      </c>
      <c r="BN1216" s="25" t="e">
        <f t="shared" si="627"/>
        <v>#N/A</v>
      </c>
      <c r="BO1216" s="26" t="str">
        <f t="shared" si="628"/>
        <v>0</v>
      </c>
      <c r="BP1216" s="21" t="e">
        <f t="shared" si="629"/>
        <v>#VALUE!</v>
      </c>
      <c r="BQ1216" s="20" t="e">
        <f t="shared" si="630"/>
        <v>#N/A</v>
      </c>
      <c r="BR1216" s="20" t="e">
        <v>#N/A</v>
      </c>
      <c r="BS1216" s="9" t="e">
        <v>#N/A</v>
      </c>
      <c r="BT1216" s="2" t="e">
        <f t="shared" si="631"/>
        <v>#VALUE!</v>
      </c>
      <c r="BU1216" s="2" t="e">
        <f t="shared" si="599"/>
        <v>#N/A</v>
      </c>
      <c r="BV1216" s="2" t="e">
        <f t="shared" si="600"/>
        <v>#N/A</v>
      </c>
    </row>
    <row r="1217" s="2" customFormat="1" ht="22.95" customHeight="1" spans="1:74">
      <c r="A1217" s="9" t="str">
        <f t="shared" si="601"/>
        <v>K-132.1Induk</v>
      </c>
      <c r="B1217" s="9" t="str">
        <f t="shared" si="602"/>
        <v>K-132.1jurusan 1</v>
      </c>
      <c r="C1217" s="9" t="str">
        <f t="shared" si="603"/>
        <v>K-132.1jurusan 2</v>
      </c>
      <c r="D1217" s="9" t="str">
        <f t="shared" si="604"/>
        <v>K-132.1jurusan 3</v>
      </c>
      <c r="E1217" s="9" t="str">
        <f t="shared" si="605"/>
        <v>K-132.1jurusan 4</v>
      </c>
      <c r="F1217" s="10" t="s">
        <v>462</v>
      </c>
      <c r="G1217" s="10" t="s">
        <v>132</v>
      </c>
      <c r="H1217" s="10" t="s">
        <v>1462</v>
      </c>
      <c r="I1217" s="10">
        <v>0.733449</v>
      </c>
      <c r="J1217" s="10">
        <v>124.312954</v>
      </c>
      <c r="K1217" s="10" t="s">
        <v>7465</v>
      </c>
      <c r="L1217" s="10" t="s">
        <v>7465</v>
      </c>
      <c r="M1217" s="10" t="s">
        <v>7465</v>
      </c>
      <c r="N1217" s="14">
        <f t="shared" si="606"/>
        <v>0</v>
      </c>
      <c r="O1217" s="15" t="e">
        <f t="shared" si="607"/>
        <v>#VALUE!</v>
      </c>
      <c r="P1217" s="15" t="e">
        <f t="shared" si="608"/>
        <v>#VALUE!</v>
      </c>
      <c r="Q1217" s="17" t="e">
        <f>VLOOKUP($A1217,'DATA PENGUKURAN GARDU'!$A:$BS,42,0)</f>
        <v>#N/A</v>
      </c>
      <c r="R1217" s="18" t="e">
        <f t="shared" si="609"/>
        <v>#N/A</v>
      </c>
      <c r="S1217" s="17" t="e">
        <f>VLOOKUP($A1217,'DATA PENGUKURAN GARDU'!$A:$BS,44,0)</f>
        <v>#N/A</v>
      </c>
      <c r="T1217" s="18" t="e">
        <f t="shared" si="610"/>
        <v>#N/A</v>
      </c>
      <c r="U1217" s="17" t="e">
        <f>VLOOKUP($A1217,'DATA PENGUKURAN GARDU'!$A:$BS,46,0)</f>
        <v>#N/A</v>
      </c>
      <c r="V1217" s="18" t="e">
        <f t="shared" si="611"/>
        <v>#N/A</v>
      </c>
      <c r="W1217" s="17" t="e">
        <f>VLOOKUP($A1217,'DATA PENGUKURAN GARDU'!$A:$BS,48,0)</f>
        <v>#N/A</v>
      </c>
      <c r="X1217" s="17" t="e">
        <f>VLOOKUP($A1217,'DATA PENGUKURAN GARDU'!$A:$BS,53,0)</f>
        <v>#N/A</v>
      </c>
      <c r="Y1217" s="17" t="e">
        <f>VLOOKUP($A1217,'DATA PENGUKURAN GARDU'!$A:$BS,54,0)</f>
        <v>#N/A</v>
      </c>
      <c r="Z1217" s="17" t="e">
        <f>VLOOKUP($A1217,'DATA PENGUKURAN GARDU'!$A:$BS,55,0)</f>
        <v>#N/A</v>
      </c>
      <c r="AA1217" s="20" t="e">
        <f>VLOOKUP($B1217,'DATA PENGUKURAN GARDU'!$A:$BS,42,0)</f>
        <v>#N/A</v>
      </c>
      <c r="AB1217" s="21" t="e">
        <f t="shared" si="612"/>
        <v>#N/A</v>
      </c>
      <c r="AC1217" s="20" t="e">
        <f>VLOOKUP($B1217,'DATA PENGUKURAN GARDU'!$A:$BS,44,0)</f>
        <v>#N/A</v>
      </c>
      <c r="AD1217" s="21" t="e">
        <f t="shared" si="613"/>
        <v>#N/A</v>
      </c>
      <c r="AE1217" s="20" t="e">
        <f>VLOOKUP($B1217,'DATA PENGUKURAN GARDU'!$A:$BS,46,0)</f>
        <v>#N/A</v>
      </c>
      <c r="AF1217" s="21" t="e">
        <f t="shared" si="614"/>
        <v>#N/A</v>
      </c>
      <c r="AG1217" s="20" t="e">
        <f>VLOOKUP($B1217,'DATA PENGUKURAN GARDU'!$A:$BS,46,0)</f>
        <v>#N/A</v>
      </c>
      <c r="AH1217" s="20" t="e">
        <f>VLOOKUP($B1217,'DATA PENGUKURAN GARDU'!$A:$BS,53,0)</f>
        <v>#N/A</v>
      </c>
      <c r="AI1217" s="20" t="e">
        <f>VLOOKUP($B1217,'DATA PENGUKURAN GARDU'!$A:$BS,54,0)</f>
        <v>#N/A</v>
      </c>
      <c r="AJ1217" s="17" t="e">
        <f>VLOOKUP($C1217,'DATA PENGUKURAN GARDU'!$A:$BS,42,0)</f>
        <v>#N/A</v>
      </c>
      <c r="AK1217" s="23" t="e">
        <f t="shared" si="615"/>
        <v>#N/A</v>
      </c>
      <c r="AL1217" s="17" t="e">
        <f>VLOOKUP($C1217,'DATA PENGUKURAN GARDU'!$A:$BS,44,0)</f>
        <v>#N/A</v>
      </c>
      <c r="AM1217" s="23" t="e">
        <f t="shared" si="616"/>
        <v>#N/A</v>
      </c>
      <c r="AN1217" s="17" t="e">
        <f>VLOOKUP($C1217,'DATA PENGUKURAN GARDU'!$A:$BS,46,0)</f>
        <v>#N/A</v>
      </c>
      <c r="AO1217" s="23" t="e">
        <f t="shared" si="617"/>
        <v>#N/A</v>
      </c>
      <c r="AP1217" s="17" t="e">
        <f>VLOOKUP($C1217,'DATA PENGUKURAN GARDU'!$A:$BS,46,0)</f>
        <v>#N/A</v>
      </c>
      <c r="AQ1217" s="17" t="e">
        <f>VLOOKUP($C1217,'DATA PENGUKURAN GARDU'!$A:$BS,53,0)</f>
        <v>#N/A</v>
      </c>
      <c r="AR1217" s="17" t="e">
        <f>VLOOKUP($C1217,'DATA PENGUKURAN GARDU'!$A:$BS,54,0)</f>
        <v>#N/A</v>
      </c>
      <c r="AS1217" s="20" t="e">
        <f>VLOOKUP($D1217,'DATA PENGUKURAN GARDU'!$A:$BS,42,0)</f>
        <v>#N/A</v>
      </c>
      <c r="AT1217" s="21" t="e">
        <f t="shared" si="618"/>
        <v>#N/A</v>
      </c>
      <c r="AU1217" s="20" t="e">
        <f>VLOOKUP($D1217,'DATA PENGUKURAN GARDU'!$A:$BS,44,0)</f>
        <v>#N/A</v>
      </c>
      <c r="AV1217" s="21" t="e">
        <f t="shared" si="619"/>
        <v>#N/A</v>
      </c>
      <c r="AW1217" s="20" t="e">
        <f>VLOOKUP($D1217,'DATA PENGUKURAN GARDU'!$A:$BS,46,0)</f>
        <v>#N/A</v>
      </c>
      <c r="AX1217" s="21" t="e">
        <f t="shared" si="620"/>
        <v>#N/A</v>
      </c>
      <c r="AY1217" s="20" t="e">
        <f>VLOOKUP($D1217,'DATA PENGUKURAN GARDU'!$A:$BS,46,0)</f>
        <v>#N/A</v>
      </c>
      <c r="AZ1217" s="20" t="e">
        <f>VLOOKUP($D1217,'DATA PENGUKURAN GARDU'!$A:$BS,53,0)</f>
        <v>#N/A</v>
      </c>
      <c r="BA1217" s="20" t="e">
        <f>VLOOKUP($D1217,'DATA PENGUKURAN GARDU'!$A:$BS,54,0)</f>
        <v>#N/A</v>
      </c>
      <c r="BB1217" s="17" t="e">
        <f>VLOOKUP($E1217,'DATA PENGUKURAN GARDU'!$A:$BS,42,0)</f>
        <v>#N/A</v>
      </c>
      <c r="BC1217" s="23" t="e">
        <f t="shared" si="621"/>
        <v>#N/A</v>
      </c>
      <c r="BD1217" s="17" t="e">
        <f>VLOOKUP($E1217,'DATA PENGUKURAN GARDU'!$A:$BS,44,0)</f>
        <v>#N/A</v>
      </c>
      <c r="BE1217" s="23" t="e">
        <f t="shared" si="622"/>
        <v>#N/A</v>
      </c>
      <c r="BF1217" s="17" t="e">
        <f>VLOOKUP($E1217,'DATA PENGUKURAN GARDU'!$A:$BS,46,0)</f>
        <v>#N/A</v>
      </c>
      <c r="BG1217" s="23" t="e">
        <f t="shared" si="623"/>
        <v>#N/A</v>
      </c>
      <c r="BH1217" s="17" t="e">
        <f>VLOOKUP($E1217,'DATA PENGUKURAN GARDU'!$A:$BS,46,0)</f>
        <v>#N/A</v>
      </c>
      <c r="BI1217" s="17" t="e">
        <f>VLOOKUP($E1217,'DATA PENGUKURAN GARDU'!$A:$BS,53,0)</f>
        <v>#N/A</v>
      </c>
      <c r="BJ1217" s="17" t="e">
        <f>VLOOKUP($E1217,'DATA PENGUKURAN GARDU'!$A:$BS,54,0)</f>
        <v>#N/A</v>
      </c>
      <c r="BK1217" s="20" t="e">
        <f t="shared" si="624"/>
        <v>#N/A</v>
      </c>
      <c r="BL1217" s="20" t="e">
        <f t="shared" si="625"/>
        <v>#N/A</v>
      </c>
      <c r="BM1217" s="20" t="e">
        <f t="shared" si="626"/>
        <v>#N/A</v>
      </c>
      <c r="BN1217" s="25" t="e">
        <f t="shared" si="627"/>
        <v>#N/A</v>
      </c>
      <c r="BO1217" s="26" t="str">
        <f t="shared" si="628"/>
        <v>0</v>
      </c>
      <c r="BP1217" s="21" t="e">
        <f t="shared" si="629"/>
        <v>#VALUE!</v>
      </c>
      <c r="BQ1217" s="20" t="e">
        <f t="shared" si="630"/>
        <v>#N/A</v>
      </c>
      <c r="BR1217" s="20" t="e">
        <v>#N/A</v>
      </c>
      <c r="BS1217" s="9" t="e">
        <v>#N/A</v>
      </c>
      <c r="BT1217" s="2" t="e">
        <f t="shared" si="631"/>
        <v>#VALUE!</v>
      </c>
      <c r="BU1217" s="2" t="e">
        <f t="shared" si="599"/>
        <v>#N/A</v>
      </c>
      <c r="BV1217" s="2" t="e">
        <f t="shared" si="600"/>
        <v>#N/A</v>
      </c>
    </row>
    <row r="1218" s="2" customFormat="1" ht="22.95" customHeight="1" spans="1:74">
      <c r="A1218" s="9" t="str">
        <f t="shared" si="601"/>
        <v>K-132.2Induk</v>
      </c>
      <c r="B1218" s="9" t="str">
        <f t="shared" si="602"/>
        <v>K-132.2jurusan 1</v>
      </c>
      <c r="C1218" s="9" t="str">
        <f t="shared" si="603"/>
        <v>K-132.2jurusan 2</v>
      </c>
      <c r="D1218" s="9" t="str">
        <f t="shared" si="604"/>
        <v>K-132.2jurusan 3</v>
      </c>
      <c r="E1218" s="9" t="str">
        <f t="shared" si="605"/>
        <v>K-132.2jurusan 4</v>
      </c>
      <c r="F1218" s="10" t="s">
        <v>462</v>
      </c>
      <c r="G1218" s="10" t="s">
        <v>132</v>
      </c>
      <c r="H1218" s="10" t="s">
        <v>1463</v>
      </c>
      <c r="I1218" s="10">
        <v>0.73089</v>
      </c>
      <c r="J1218" s="10">
        <v>124.31478</v>
      </c>
      <c r="K1218" s="10" t="s">
        <v>7465</v>
      </c>
      <c r="L1218" s="10" t="s">
        <v>7465</v>
      </c>
      <c r="M1218" s="10" t="s">
        <v>7465</v>
      </c>
      <c r="N1218" s="14">
        <f t="shared" si="606"/>
        <v>0</v>
      </c>
      <c r="O1218" s="15" t="e">
        <f t="shared" si="607"/>
        <v>#VALUE!</v>
      </c>
      <c r="P1218" s="15" t="e">
        <f t="shared" si="608"/>
        <v>#VALUE!</v>
      </c>
      <c r="Q1218" s="17" t="e">
        <f>VLOOKUP($A1218,'DATA PENGUKURAN GARDU'!$A:$BS,42,0)</f>
        <v>#N/A</v>
      </c>
      <c r="R1218" s="18" t="e">
        <f t="shared" si="609"/>
        <v>#N/A</v>
      </c>
      <c r="S1218" s="17" t="e">
        <f>VLOOKUP($A1218,'DATA PENGUKURAN GARDU'!$A:$BS,44,0)</f>
        <v>#N/A</v>
      </c>
      <c r="T1218" s="18" t="e">
        <f t="shared" si="610"/>
        <v>#N/A</v>
      </c>
      <c r="U1218" s="17" t="e">
        <f>VLOOKUP($A1218,'DATA PENGUKURAN GARDU'!$A:$BS,46,0)</f>
        <v>#N/A</v>
      </c>
      <c r="V1218" s="18" t="e">
        <f t="shared" si="611"/>
        <v>#N/A</v>
      </c>
      <c r="W1218" s="17" t="e">
        <f>VLOOKUP($A1218,'DATA PENGUKURAN GARDU'!$A:$BS,48,0)</f>
        <v>#N/A</v>
      </c>
      <c r="X1218" s="17" t="e">
        <f>VLOOKUP($A1218,'DATA PENGUKURAN GARDU'!$A:$BS,53,0)</f>
        <v>#N/A</v>
      </c>
      <c r="Y1218" s="17" t="e">
        <f>VLOOKUP($A1218,'DATA PENGUKURAN GARDU'!$A:$BS,54,0)</f>
        <v>#N/A</v>
      </c>
      <c r="Z1218" s="17" t="e">
        <f>VLOOKUP($A1218,'DATA PENGUKURAN GARDU'!$A:$BS,55,0)</f>
        <v>#N/A</v>
      </c>
      <c r="AA1218" s="20" t="e">
        <f>VLOOKUP($B1218,'DATA PENGUKURAN GARDU'!$A:$BS,42,0)</f>
        <v>#N/A</v>
      </c>
      <c r="AB1218" s="21" t="e">
        <f t="shared" si="612"/>
        <v>#N/A</v>
      </c>
      <c r="AC1218" s="20" t="e">
        <f>VLOOKUP($B1218,'DATA PENGUKURAN GARDU'!$A:$BS,44,0)</f>
        <v>#N/A</v>
      </c>
      <c r="AD1218" s="21" t="e">
        <f t="shared" si="613"/>
        <v>#N/A</v>
      </c>
      <c r="AE1218" s="20" t="e">
        <f>VLOOKUP($B1218,'DATA PENGUKURAN GARDU'!$A:$BS,46,0)</f>
        <v>#N/A</v>
      </c>
      <c r="AF1218" s="21" t="e">
        <f t="shared" si="614"/>
        <v>#N/A</v>
      </c>
      <c r="AG1218" s="20" t="e">
        <f>VLOOKUP($B1218,'DATA PENGUKURAN GARDU'!$A:$BS,46,0)</f>
        <v>#N/A</v>
      </c>
      <c r="AH1218" s="20" t="e">
        <f>VLOOKUP($B1218,'DATA PENGUKURAN GARDU'!$A:$BS,53,0)</f>
        <v>#N/A</v>
      </c>
      <c r="AI1218" s="20" t="e">
        <f>VLOOKUP($B1218,'DATA PENGUKURAN GARDU'!$A:$BS,54,0)</f>
        <v>#N/A</v>
      </c>
      <c r="AJ1218" s="17" t="e">
        <f>VLOOKUP($C1218,'DATA PENGUKURAN GARDU'!$A:$BS,42,0)</f>
        <v>#N/A</v>
      </c>
      <c r="AK1218" s="23" t="e">
        <f t="shared" si="615"/>
        <v>#N/A</v>
      </c>
      <c r="AL1218" s="17" t="e">
        <f>VLOOKUP($C1218,'DATA PENGUKURAN GARDU'!$A:$BS,44,0)</f>
        <v>#N/A</v>
      </c>
      <c r="AM1218" s="23" t="e">
        <f t="shared" si="616"/>
        <v>#N/A</v>
      </c>
      <c r="AN1218" s="17" t="e">
        <f>VLOOKUP($C1218,'DATA PENGUKURAN GARDU'!$A:$BS,46,0)</f>
        <v>#N/A</v>
      </c>
      <c r="AO1218" s="23" t="e">
        <f t="shared" si="617"/>
        <v>#N/A</v>
      </c>
      <c r="AP1218" s="17" t="e">
        <f>VLOOKUP($C1218,'DATA PENGUKURAN GARDU'!$A:$BS,46,0)</f>
        <v>#N/A</v>
      </c>
      <c r="AQ1218" s="17" t="e">
        <f>VLOOKUP($C1218,'DATA PENGUKURAN GARDU'!$A:$BS,53,0)</f>
        <v>#N/A</v>
      </c>
      <c r="AR1218" s="17" t="e">
        <f>VLOOKUP($C1218,'DATA PENGUKURAN GARDU'!$A:$BS,54,0)</f>
        <v>#N/A</v>
      </c>
      <c r="AS1218" s="20" t="e">
        <f>VLOOKUP($D1218,'DATA PENGUKURAN GARDU'!$A:$BS,42,0)</f>
        <v>#N/A</v>
      </c>
      <c r="AT1218" s="21" t="e">
        <f t="shared" si="618"/>
        <v>#N/A</v>
      </c>
      <c r="AU1218" s="20" t="e">
        <f>VLOOKUP($D1218,'DATA PENGUKURAN GARDU'!$A:$BS,44,0)</f>
        <v>#N/A</v>
      </c>
      <c r="AV1218" s="21" t="e">
        <f t="shared" si="619"/>
        <v>#N/A</v>
      </c>
      <c r="AW1218" s="20" t="e">
        <f>VLOOKUP($D1218,'DATA PENGUKURAN GARDU'!$A:$BS,46,0)</f>
        <v>#N/A</v>
      </c>
      <c r="AX1218" s="21" t="e">
        <f t="shared" si="620"/>
        <v>#N/A</v>
      </c>
      <c r="AY1218" s="20" t="e">
        <f>VLOOKUP($D1218,'DATA PENGUKURAN GARDU'!$A:$BS,46,0)</f>
        <v>#N/A</v>
      </c>
      <c r="AZ1218" s="20" t="e">
        <f>VLOOKUP($D1218,'DATA PENGUKURAN GARDU'!$A:$BS,53,0)</f>
        <v>#N/A</v>
      </c>
      <c r="BA1218" s="20" t="e">
        <f>VLOOKUP($D1218,'DATA PENGUKURAN GARDU'!$A:$BS,54,0)</f>
        <v>#N/A</v>
      </c>
      <c r="BB1218" s="17" t="e">
        <f>VLOOKUP($E1218,'DATA PENGUKURAN GARDU'!$A:$BS,42,0)</f>
        <v>#N/A</v>
      </c>
      <c r="BC1218" s="23" t="e">
        <f t="shared" si="621"/>
        <v>#N/A</v>
      </c>
      <c r="BD1218" s="17" t="e">
        <f>VLOOKUP($E1218,'DATA PENGUKURAN GARDU'!$A:$BS,44,0)</f>
        <v>#N/A</v>
      </c>
      <c r="BE1218" s="23" t="e">
        <f t="shared" si="622"/>
        <v>#N/A</v>
      </c>
      <c r="BF1218" s="17" t="e">
        <f>VLOOKUP($E1218,'DATA PENGUKURAN GARDU'!$A:$BS,46,0)</f>
        <v>#N/A</v>
      </c>
      <c r="BG1218" s="23" t="e">
        <f t="shared" si="623"/>
        <v>#N/A</v>
      </c>
      <c r="BH1218" s="17" t="e">
        <f>VLOOKUP($E1218,'DATA PENGUKURAN GARDU'!$A:$BS,46,0)</f>
        <v>#N/A</v>
      </c>
      <c r="BI1218" s="17" t="e">
        <f>VLOOKUP($E1218,'DATA PENGUKURAN GARDU'!$A:$BS,53,0)</f>
        <v>#N/A</v>
      </c>
      <c r="BJ1218" s="17" t="e">
        <f>VLOOKUP($E1218,'DATA PENGUKURAN GARDU'!$A:$BS,54,0)</f>
        <v>#N/A</v>
      </c>
      <c r="BK1218" s="20" t="e">
        <f t="shared" si="624"/>
        <v>#N/A</v>
      </c>
      <c r="BL1218" s="20" t="e">
        <f t="shared" si="625"/>
        <v>#N/A</v>
      </c>
      <c r="BM1218" s="20" t="e">
        <f t="shared" si="626"/>
        <v>#N/A</v>
      </c>
      <c r="BN1218" s="25" t="e">
        <f t="shared" si="627"/>
        <v>#N/A</v>
      </c>
      <c r="BO1218" s="26" t="str">
        <f t="shared" si="628"/>
        <v>0</v>
      </c>
      <c r="BP1218" s="21" t="e">
        <f t="shared" si="629"/>
        <v>#VALUE!</v>
      </c>
      <c r="BQ1218" s="20" t="e">
        <f t="shared" si="630"/>
        <v>#N/A</v>
      </c>
      <c r="BR1218" s="20" t="e">
        <v>#N/A</v>
      </c>
      <c r="BS1218" s="9" t="e">
        <v>#N/A</v>
      </c>
      <c r="BT1218" s="2" t="e">
        <f t="shared" si="631"/>
        <v>#VALUE!</v>
      </c>
      <c r="BU1218" s="2" t="e">
        <f t="shared" si="599"/>
        <v>#N/A</v>
      </c>
      <c r="BV1218" s="2" t="e">
        <f t="shared" si="600"/>
        <v>#N/A</v>
      </c>
    </row>
    <row r="1219" s="2" customFormat="1" ht="22.95" customHeight="1" spans="1:74">
      <c r="A1219" s="9" t="str">
        <f t="shared" si="601"/>
        <v>M 110Induk</v>
      </c>
      <c r="B1219" s="9" t="str">
        <f t="shared" si="602"/>
        <v>M 110jurusan 1</v>
      </c>
      <c r="C1219" s="9" t="str">
        <f t="shared" si="603"/>
        <v>M 110jurusan 2</v>
      </c>
      <c r="D1219" s="9" t="str">
        <f t="shared" si="604"/>
        <v>M 110jurusan 3</v>
      </c>
      <c r="E1219" s="9" t="str">
        <f t="shared" si="605"/>
        <v>M 110jurusan 4</v>
      </c>
      <c r="F1219" s="10" t="s">
        <v>131</v>
      </c>
      <c r="G1219" s="10" t="s">
        <v>131</v>
      </c>
      <c r="H1219" s="10" t="s">
        <v>1464</v>
      </c>
      <c r="I1219" s="10">
        <v>0.57557</v>
      </c>
      <c r="J1219" s="10">
        <v>124.08277</v>
      </c>
      <c r="K1219" s="10" t="s">
        <v>7465</v>
      </c>
      <c r="L1219" s="10" t="s">
        <v>7465</v>
      </c>
      <c r="M1219" s="10" t="s">
        <v>7465</v>
      </c>
      <c r="N1219" s="14">
        <f t="shared" si="606"/>
        <v>0</v>
      </c>
      <c r="O1219" s="15" t="e">
        <f t="shared" si="607"/>
        <v>#VALUE!</v>
      </c>
      <c r="P1219" s="15" t="e">
        <f t="shared" si="608"/>
        <v>#VALUE!</v>
      </c>
      <c r="Q1219" s="17" t="e">
        <f>VLOOKUP($A1219,'DATA PENGUKURAN GARDU'!$A:$BS,42,0)</f>
        <v>#N/A</v>
      </c>
      <c r="R1219" s="18" t="e">
        <f t="shared" si="609"/>
        <v>#N/A</v>
      </c>
      <c r="S1219" s="17" t="e">
        <f>VLOOKUP($A1219,'DATA PENGUKURAN GARDU'!$A:$BS,44,0)</f>
        <v>#N/A</v>
      </c>
      <c r="T1219" s="18" t="e">
        <f t="shared" si="610"/>
        <v>#N/A</v>
      </c>
      <c r="U1219" s="17" t="e">
        <f>VLOOKUP($A1219,'DATA PENGUKURAN GARDU'!$A:$BS,46,0)</f>
        <v>#N/A</v>
      </c>
      <c r="V1219" s="18" t="e">
        <f t="shared" si="611"/>
        <v>#N/A</v>
      </c>
      <c r="W1219" s="17" t="e">
        <f>VLOOKUP($A1219,'DATA PENGUKURAN GARDU'!$A:$BS,48,0)</f>
        <v>#N/A</v>
      </c>
      <c r="X1219" s="17" t="e">
        <f>VLOOKUP($A1219,'DATA PENGUKURAN GARDU'!$A:$BS,53,0)</f>
        <v>#N/A</v>
      </c>
      <c r="Y1219" s="17" t="e">
        <f>VLOOKUP($A1219,'DATA PENGUKURAN GARDU'!$A:$BS,54,0)</f>
        <v>#N/A</v>
      </c>
      <c r="Z1219" s="17" t="e">
        <f>VLOOKUP($A1219,'DATA PENGUKURAN GARDU'!$A:$BS,55,0)</f>
        <v>#N/A</v>
      </c>
      <c r="AA1219" s="20" t="e">
        <f>VLOOKUP($B1219,'DATA PENGUKURAN GARDU'!$A:$BS,42,0)</f>
        <v>#N/A</v>
      </c>
      <c r="AB1219" s="21" t="e">
        <f t="shared" si="612"/>
        <v>#N/A</v>
      </c>
      <c r="AC1219" s="20" t="e">
        <f>VLOOKUP($B1219,'DATA PENGUKURAN GARDU'!$A:$BS,44,0)</f>
        <v>#N/A</v>
      </c>
      <c r="AD1219" s="21" t="e">
        <f t="shared" si="613"/>
        <v>#N/A</v>
      </c>
      <c r="AE1219" s="20" t="e">
        <f>VLOOKUP($B1219,'DATA PENGUKURAN GARDU'!$A:$BS,46,0)</f>
        <v>#N/A</v>
      </c>
      <c r="AF1219" s="21" t="e">
        <f t="shared" si="614"/>
        <v>#N/A</v>
      </c>
      <c r="AG1219" s="20" t="e">
        <f>VLOOKUP($B1219,'DATA PENGUKURAN GARDU'!$A:$BS,46,0)</f>
        <v>#N/A</v>
      </c>
      <c r="AH1219" s="20" t="e">
        <f>VLOOKUP($B1219,'DATA PENGUKURAN GARDU'!$A:$BS,53,0)</f>
        <v>#N/A</v>
      </c>
      <c r="AI1219" s="20" t="e">
        <f>VLOOKUP($B1219,'DATA PENGUKURAN GARDU'!$A:$BS,54,0)</f>
        <v>#N/A</v>
      </c>
      <c r="AJ1219" s="17" t="e">
        <f>VLOOKUP($C1219,'DATA PENGUKURAN GARDU'!$A:$BS,42,0)</f>
        <v>#N/A</v>
      </c>
      <c r="AK1219" s="23" t="e">
        <f t="shared" si="615"/>
        <v>#N/A</v>
      </c>
      <c r="AL1219" s="17" t="e">
        <f>VLOOKUP($C1219,'DATA PENGUKURAN GARDU'!$A:$BS,44,0)</f>
        <v>#N/A</v>
      </c>
      <c r="AM1219" s="23" t="e">
        <f t="shared" si="616"/>
        <v>#N/A</v>
      </c>
      <c r="AN1219" s="17" t="e">
        <f>VLOOKUP($C1219,'DATA PENGUKURAN GARDU'!$A:$BS,46,0)</f>
        <v>#N/A</v>
      </c>
      <c r="AO1219" s="23" t="e">
        <f t="shared" si="617"/>
        <v>#N/A</v>
      </c>
      <c r="AP1219" s="17" t="e">
        <f>VLOOKUP($C1219,'DATA PENGUKURAN GARDU'!$A:$BS,46,0)</f>
        <v>#N/A</v>
      </c>
      <c r="AQ1219" s="17" t="e">
        <f>VLOOKUP($C1219,'DATA PENGUKURAN GARDU'!$A:$BS,53,0)</f>
        <v>#N/A</v>
      </c>
      <c r="AR1219" s="17" t="e">
        <f>VLOOKUP($C1219,'DATA PENGUKURAN GARDU'!$A:$BS,54,0)</f>
        <v>#N/A</v>
      </c>
      <c r="AS1219" s="20" t="e">
        <f>VLOOKUP($D1219,'DATA PENGUKURAN GARDU'!$A:$BS,42,0)</f>
        <v>#N/A</v>
      </c>
      <c r="AT1219" s="21" t="e">
        <f t="shared" si="618"/>
        <v>#N/A</v>
      </c>
      <c r="AU1219" s="20" t="e">
        <f>VLOOKUP($D1219,'DATA PENGUKURAN GARDU'!$A:$BS,44,0)</f>
        <v>#N/A</v>
      </c>
      <c r="AV1219" s="21" t="e">
        <f t="shared" si="619"/>
        <v>#N/A</v>
      </c>
      <c r="AW1219" s="20" t="e">
        <f>VLOOKUP($D1219,'DATA PENGUKURAN GARDU'!$A:$BS,46,0)</f>
        <v>#N/A</v>
      </c>
      <c r="AX1219" s="21" t="e">
        <f t="shared" si="620"/>
        <v>#N/A</v>
      </c>
      <c r="AY1219" s="20" t="e">
        <f>VLOOKUP($D1219,'DATA PENGUKURAN GARDU'!$A:$BS,46,0)</f>
        <v>#N/A</v>
      </c>
      <c r="AZ1219" s="20" t="e">
        <f>VLOOKUP($D1219,'DATA PENGUKURAN GARDU'!$A:$BS,53,0)</f>
        <v>#N/A</v>
      </c>
      <c r="BA1219" s="20" t="e">
        <f>VLOOKUP($D1219,'DATA PENGUKURAN GARDU'!$A:$BS,54,0)</f>
        <v>#N/A</v>
      </c>
      <c r="BB1219" s="17" t="e">
        <f>VLOOKUP($E1219,'DATA PENGUKURAN GARDU'!$A:$BS,42,0)</f>
        <v>#N/A</v>
      </c>
      <c r="BC1219" s="23" t="e">
        <f t="shared" si="621"/>
        <v>#N/A</v>
      </c>
      <c r="BD1219" s="17" t="e">
        <f>VLOOKUP($E1219,'DATA PENGUKURAN GARDU'!$A:$BS,44,0)</f>
        <v>#N/A</v>
      </c>
      <c r="BE1219" s="23" t="e">
        <f t="shared" si="622"/>
        <v>#N/A</v>
      </c>
      <c r="BF1219" s="17" t="e">
        <f>VLOOKUP($E1219,'DATA PENGUKURAN GARDU'!$A:$BS,46,0)</f>
        <v>#N/A</v>
      </c>
      <c r="BG1219" s="23" t="e">
        <f t="shared" si="623"/>
        <v>#N/A</v>
      </c>
      <c r="BH1219" s="17" t="e">
        <f>VLOOKUP($E1219,'DATA PENGUKURAN GARDU'!$A:$BS,46,0)</f>
        <v>#N/A</v>
      </c>
      <c r="BI1219" s="17" t="e">
        <f>VLOOKUP($E1219,'DATA PENGUKURAN GARDU'!$A:$BS,53,0)</f>
        <v>#N/A</v>
      </c>
      <c r="BJ1219" s="17" t="e">
        <f>VLOOKUP($E1219,'DATA PENGUKURAN GARDU'!$A:$BS,54,0)</f>
        <v>#N/A</v>
      </c>
      <c r="BK1219" s="20" t="e">
        <f t="shared" si="624"/>
        <v>#N/A</v>
      </c>
      <c r="BL1219" s="20" t="e">
        <f t="shared" si="625"/>
        <v>#N/A</v>
      </c>
      <c r="BM1219" s="20" t="e">
        <f t="shared" si="626"/>
        <v>#N/A</v>
      </c>
      <c r="BN1219" s="25" t="e">
        <f t="shared" si="627"/>
        <v>#N/A</v>
      </c>
      <c r="BO1219" s="26" t="str">
        <f t="shared" si="628"/>
        <v>0</v>
      </c>
      <c r="BP1219" s="21" t="e">
        <f t="shared" si="629"/>
        <v>#VALUE!</v>
      </c>
      <c r="BQ1219" s="20" t="e">
        <f t="shared" si="630"/>
        <v>#N/A</v>
      </c>
      <c r="BR1219" s="20" t="e">
        <v>#N/A</v>
      </c>
      <c r="BS1219" s="9" t="e">
        <v>#N/A</v>
      </c>
      <c r="BT1219" s="2" t="e">
        <f t="shared" si="631"/>
        <v>#VALUE!</v>
      </c>
      <c r="BU1219" s="2" t="e">
        <f t="shared" ref="BU1219:BU1282" si="632">IF(L1219=3,IF(BQ1219&gt;0.2,"TDK SEIMBANG","SEIMBANG"),IF(BM1219="OL PHASA","TDK SEIMBANG","SEIMBANG"))</f>
        <v>#N/A</v>
      </c>
      <c r="BV1219" s="2" t="e">
        <f t="shared" ref="BV1219:BV1282" si="633">IF(L1219=3,IF(SUM(X1219:Y1219)&gt;600,"NORMAL","DROP"),IF(BD1224&gt;198,"NORMAL","DROP"))</f>
        <v>#N/A</v>
      </c>
    </row>
    <row r="1220" s="2" customFormat="1" ht="22.95" customHeight="1" spans="1:74">
      <c r="A1220" s="9" t="str">
        <f t="shared" ref="A1220:A1283" si="634">H1220&amp;"Induk"</f>
        <v>M 112Induk</v>
      </c>
      <c r="B1220" s="9" t="str">
        <f t="shared" ref="B1220:B1283" si="635">H1220&amp;"jurusan 1"</f>
        <v>M 112jurusan 1</v>
      </c>
      <c r="C1220" s="9" t="str">
        <f t="shared" ref="C1220:C1283" si="636">H1220&amp;"jurusan 2"</f>
        <v>M 112jurusan 2</v>
      </c>
      <c r="D1220" s="9" t="str">
        <f t="shared" ref="D1220:D1283" si="637">H1220&amp;"jurusan 3"</f>
        <v>M 112jurusan 3</v>
      </c>
      <c r="E1220" s="9" t="str">
        <f t="shared" ref="E1220:E1283" si="638">H1220&amp;"jurusan 4"</f>
        <v>M 112jurusan 4</v>
      </c>
      <c r="F1220" s="10" t="s">
        <v>131</v>
      </c>
      <c r="G1220" s="10" t="s">
        <v>131</v>
      </c>
      <c r="H1220" s="10" t="s">
        <v>1465</v>
      </c>
      <c r="I1220" s="10">
        <v>0.575339</v>
      </c>
      <c r="J1220" s="10">
        <v>124.088458</v>
      </c>
      <c r="K1220" s="10" t="s">
        <v>7465</v>
      </c>
      <c r="L1220" s="10" t="s">
        <v>7465</v>
      </c>
      <c r="M1220" s="10" t="s">
        <v>7465</v>
      </c>
      <c r="N1220" s="14">
        <f t="shared" ref="N1220:N1283" si="639">+IF(L1220=3,400,IF(L1220=1,230,0))</f>
        <v>0</v>
      </c>
      <c r="O1220" s="15" t="e">
        <f t="shared" ref="O1220:O1283" si="640">(K1220*1000)/((M1220*1000)*1.73)</f>
        <v>#VALUE!</v>
      </c>
      <c r="P1220" s="15" t="e">
        <f t="shared" ref="P1220:P1283" si="641">IF(L1220=3,(K1220*1000)/(N1220*1.73),(K1220*1000)/(N1220))</f>
        <v>#VALUE!</v>
      </c>
      <c r="Q1220" s="17" t="e">
        <f>VLOOKUP($A1220,'DATA PENGUKURAN GARDU'!$A:$BS,42,0)</f>
        <v>#N/A</v>
      </c>
      <c r="R1220" s="18" t="e">
        <f t="shared" ref="R1220:R1283" si="642">Q1220/$P1220*100</f>
        <v>#N/A</v>
      </c>
      <c r="S1220" s="17" t="e">
        <f>VLOOKUP($A1220,'DATA PENGUKURAN GARDU'!$A:$BS,44,0)</f>
        <v>#N/A</v>
      </c>
      <c r="T1220" s="18" t="e">
        <f t="shared" ref="T1220:T1283" si="643">S1220/$P1220*100</f>
        <v>#N/A</v>
      </c>
      <c r="U1220" s="17" t="e">
        <f>VLOOKUP($A1220,'DATA PENGUKURAN GARDU'!$A:$BS,46,0)</f>
        <v>#N/A</v>
      </c>
      <c r="V1220" s="18" t="e">
        <f t="shared" ref="V1220:V1283" si="644">U1220/$P1220*100</f>
        <v>#N/A</v>
      </c>
      <c r="W1220" s="17" t="e">
        <f>VLOOKUP($A1220,'DATA PENGUKURAN GARDU'!$A:$BS,48,0)</f>
        <v>#N/A</v>
      </c>
      <c r="X1220" s="17" t="e">
        <f>VLOOKUP($A1220,'DATA PENGUKURAN GARDU'!$A:$BS,53,0)</f>
        <v>#N/A</v>
      </c>
      <c r="Y1220" s="17" t="e">
        <f>VLOOKUP($A1220,'DATA PENGUKURAN GARDU'!$A:$BS,54,0)</f>
        <v>#N/A</v>
      </c>
      <c r="Z1220" s="17" t="e">
        <f>VLOOKUP($A1220,'DATA PENGUKURAN GARDU'!$A:$BS,55,0)</f>
        <v>#N/A</v>
      </c>
      <c r="AA1220" s="20" t="e">
        <f>VLOOKUP($B1220,'DATA PENGUKURAN GARDU'!$A:$BS,42,0)</f>
        <v>#N/A</v>
      </c>
      <c r="AB1220" s="21" t="e">
        <f t="shared" ref="AB1220:AB1283" si="645">AA1220/$P1220*100</f>
        <v>#N/A</v>
      </c>
      <c r="AC1220" s="20" t="e">
        <f>VLOOKUP($B1220,'DATA PENGUKURAN GARDU'!$A:$BS,44,0)</f>
        <v>#N/A</v>
      </c>
      <c r="AD1220" s="21" t="e">
        <f t="shared" ref="AD1220:AD1283" si="646">AC1220/$P1220*100</f>
        <v>#N/A</v>
      </c>
      <c r="AE1220" s="20" t="e">
        <f>VLOOKUP($B1220,'DATA PENGUKURAN GARDU'!$A:$BS,46,0)</f>
        <v>#N/A</v>
      </c>
      <c r="AF1220" s="21" t="e">
        <f t="shared" ref="AF1220:AF1283" si="647">AE1220/$P1220*100</f>
        <v>#N/A</v>
      </c>
      <c r="AG1220" s="20" t="e">
        <f>VLOOKUP($B1220,'DATA PENGUKURAN GARDU'!$A:$BS,46,0)</f>
        <v>#N/A</v>
      </c>
      <c r="AH1220" s="20" t="e">
        <f>VLOOKUP($B1220,'DATA PENGUKURAN GARDU'!$A:$BS,53,0)</f>
        <v>#N/A</v>
      </c>
      <c r="AI1220" s="20" t="e">
        <f>VLOOKUP($B1220,'DATA PENGUKURAN GARDU'!$A:$BS,54,0)</f>
        <v>#N/A</v>
      </c>
      <c r="AJ1220" s="17" t="e">
        <f>VLOOKUP($C1220,'DATA PENGUKURAN GARDU'!$A:$BS,42,0)</f>
        <v>#N/A</v>
      </c>
      <c r="AK1220" s="23" t="e">
        <f t="shared" ref="AK1220:AK1283" si="648">AJ1220/$P1220*100</f>
        <v>#N/A</v>
      </c>
      <c r="AL1220" s="17" t="e">
        <f>VLOOKUP($C1220,'DATA PENGUKURAN GARDU'!$A:$BS,44,0)</f>
        <v>#N/A</v>
      </c>
      <c r="AM1220" s="23" t="e">
        <f t="shared" ref="AM1220:AM1283" si="649">AL1220/$P1220*100</f>
        <v>#N/A</v>
      </c>
      <c r="AN1220" s="17" t="e">
        <f>VLOOKUP($C1220,'DATA PENGUKURAN GARDU'!$A:$BS,46,0)</f>
        <v>#N/A</v>
      </c>
      <c r="AO1220" s="23" t="e">
        <f t="shared" ref="AO1220:AO1283" si="650">AN1220/$P1220*100</f>
        <v>#N/A</v>
      </c>
      <c r="AP1220" s="17" t="e">
        <f>VLOOKUP($C1220,'DATA PENGUKURAN GARDU'!$A:$BS,46,0)</f>
        <v>#N/A</v>
      </c>
      <c r="AQ1220" s="17" t="e">
        <f>VLOOKUP($C1220,'DATA PENGUKURAN GARDU'!$A:$BS,53,0)</f>
        <v>#N/A</v>
      </c>
      <c r="AR1220" s="17" t="e">
        <f>VLOOKUP($C1220,'DATA PENGUKURAN GARDU'!$A:$BS,54,0)</f>
        <v>#N/A</v>
      </c>
      <c r="AS1220" s="20" t="e">
        <f>VLOOKUP($D1220,'DATA PENGUKURAN GARDU'!$A:$BS,42,0)</f>
        <v>#N/A</v>
      </c>
      <c r="AT1220" s="21" t="e">
        <f t="shared" ref="AT1220:AT1283" si="651">AS1220/$P1220*100</f>
        <v>#N/A</v>
      </c>
      <c r="AU1220" s="20" t="e">
        <f>VLOOKUP($D1220,'DATA PENGUKURAN GARDU'!$A:$BS,44,0)</f>
        <v>#N/A</v>
      </c>
      <c r="AV1220" s="21" t="e">
        <f t="shared" ref="AV1220:AV1283" si="652">AU1220/$P1220*100</f>
        <v>#N/A</v>
      </c>
      <c r="AW1220" s="20" t="e">
        <f>VLOOKUP($D1220,'DATA PENGUKURAN GARDU'!$A:$BS,46,0)</f>
        <v>#N/A</v>
      </c>
      <c r="AX1220" s="21" t="e">
        <f t="shared" ref="AX1220:AX1283" si="653">AW1220/$P1220*100</f>
        <v>#N/A</v>
      </c>
      <c r="AY1220" s="20" t="e">
        <f>VLOOKUP($D1220,'DATA PENGUKURAN GARDU'!$A:$BS,46,0)</f>
        <v>#N/A</v>
      </c>
      <c r="AZ1220" s="20" t="e">
        <f>VLOOKUP($D1220,'DATA PENGUKURAN GARDU'!$A:$BS,53,0)</f>
        <v>#N/A</v>
      </c>
      <c r="BA1220" s="20" t="e">
        <f>VLOOKUP($D1220,'DATA PENGUKURAN GARDU'!$A:$BS,54,0)</f>
        <v>#N/A</v>
      </c>
      <c r="BB1220" s="17" t="e">
        <f>VLOOKUP($E1220,'DATA PENGUKURAN GARDU'!$A:$BS,42,0)</f>
        <v>#N/A</v>
      </c>
      <c r="BC1220" s="23" t="e">
        <f t="shared" ref="BC1220:BC1283" si="654">BB1220/$P1220*100</f>
        <v>#N/A</v>
      </c>
      <c r="BD1220" s="17" t="e">
        <f>VLOOKUP($E1220,'DATA PENGUKURAN GARDU'!$A:$BS,44,0)</f>
        <v>#N/A</v>
      </c>
      <c r="BE1220" s="23" t="e">
        <f t="shared" ref="BE1220:BE1283" si="655">BD1220/$P1220*100</f>
        <v>#N/A</v>
      </c>
      <c r="BF1220" s="17" t="e">
        <f>VLOOKUP($E1220,'DATA PENGUKURAN GARDU'!$A:$BS,46,0)</f>
        <v>#N/A</v>
      </c>
      <c r="BG1220" s="23" t="e">
        <f t="shared" ref="BG1220:BG1283" si="656">BF1220/$P1220*100</f>
        <v>#N/A</v>
      </c>
      <c r="BH1220" s="17" t="e">
        <f>VLOOKUP($E1220,'DATA PENGUKURAN GARDU'!$A:$BS,46,0)</f>
        <v>#N/A</v>
      </c>
      <c r="BI1220" s="17" t="e">
        <f>VLOOKUP($E1220,'DATA PENGUKURAN GARDU'!$A:$BS,53,0)</f>
        <v>#N/A</v>
      </c>
      <c r="BJ1220" s="17" t="e">
        <f>VLOOKUP($E1220,'DATA PENGUKURAN GARDU'!$A:$BS,54,0)</f>
        <v>#N/A</v>
      </c>
      <c r="BK1220" s="20" t="e">
        <f t="shared" ref="BK1220:BK1283" si="657">IF(Q1220&gt;P1220,"OL PHASA","Normal")</f>
        <v>#N/A</v>
      </c>
      <c r="BL1220" s="20" t="e">
        <f t="shared" ref="BL1220:BL1283" si="658">IF(S1220&gt;P1220,"OL PHASA","Normal")</f>
        <v>#N/A</v>
      </c>
      <c r="BM1220" s="20" t="e">
        <f t="shared" ref="BM1220:BM1283" si="659">IF(U1220&gt;P1220,"OL PHASA","Normal")</f>
        <v>#N/A</v>
      </c>
      <c r="BN1220" s="25" t="e">
        <f t="shared" ref="BN1220:BN1283" si="660">IF((L1220=3),(AVERAGE(Q1220,S1220,U1220)),MAX(Q1220,S1220,U1220))</f>
        <v>#N/A</v>
      </c>
      <c r="BO1220" s="26" t="str">
        <f t="shared" ref="BO1220:BO1283" si="661">IFERROR(IF((L1220=1),(BN1220*AH1220)/1000,(BN1220*AI1220*1.73)/1000),"0")</f>
        <v>0</v>
      </c>
      <c r="BP1220" s="21" t="e">
        <f t="shared" ref="BP1220:BP1283" si="662">BO1220/K1220*100</f>
        <v>#VALUE!</v>
      </c>
      <c r="BQ1220" s="20" t="e">
        <f t="shared" ref="BQ1220:BQ1283" si="663">IF($L1220=1,"1 Phase",ABS(((Q1220/BN1220)-1)+ABS((S1220/BN1220)-1)+ABS((U1220/BN1220)-1))/3)</f>
        <v>#N/A</v>
      </c>
      <c r="BR1220" s="20" t="e">
        <v>#N/A</v>
      </c>
      <c r="BS1220" s="9" t="e">
        <v>#N/A</v>
      </c>
      <c r="BT1220" s="2" t="e">
        <f t="shared" ref="BT1220:BT1283" si="664">IF(BP1220&lt;30,"Underload",IF(BP1220&lt;=80,"Baik",IF(BP1220&gt;80,"Overload")))</f>
        <v>#VALUE!</v>
      </c>
      <c r="BU1220" s="2" t="e">
        <f t="shared" si="632"/>
        <v>#N/A</v>
      </c>
      <c r="BV1220" s="2" t="e">
        <f t="shared" si="633"/>
        <v>#N/A</v>
      </c>
    </row>
    <row r="1221" s="2" customFormat="1" ht="22.95" customHeight="1" spans="1:74">
      <c r="A1221" s="9" t="str">
        <f t="shared" si="634"/>
        <v>M 77Induk</v>
      </c>
      <c r="B1221" s="9" t="str">
        <f t="shared" si="635"/>
        <v>M 77jurusan 1</v>
      </c>
      <c r="C1221" s="9" t="str">
        <f t="shared" si="636"/>
        <v>M 77jurusan 2</v>
      </c>
      <c r="D1221" s="9" t="str">
        <f t="shared" si="637"/>
        <v>M 77jurusan 3</v>
      </c>
      <c r="E1221" s="9" t="str">
        <f t="shared" si="638"/>
        <v>M 77jurusan 4</v>
      </c>
      <c r="F1221" s="10" t="s">
        <v>131</v>
      </c>
      <c r="G1221" s="10" t="s">
        <v>131</v>
      </c>
      <c r="H1221" s="10" t="s">
        <v>1466</v>
      </c>
      <c r="I1221" s="10">
        <v>0.56606</v>
      </c>
      <c r="J1221" s="10">
        <v>123.97866</v>
      </c>
      <c r="K1221" s="10" t="s">
        <v>7465</v>
      </c>
      <c r="L1221" s="10" t="s">
        <v>7465</v>
      </c>
      <c r="M1221" s="10" t="s">
        <v>7465</v>
      </c>
      <c r="N1221" s="14">
        <f t="shared" si="639"/>
        <v>0</v>
      </c>
      <c r="O1221" s="15" t="e">
        <f t="shared" si="640"/>
        <v>#VALUE!</v>
      </c>
      <c r="P1221" s="15" t="e">
        <f t="shared" si="641"/>
        <v>#VALUE!</v>
      </c>
      <c r="Q1221" s="17" t="e">
        <f>VLOOKUP($A1221,'DATA PENGUKURAN GARDU'!$A:$BS,42,0)</f>
        <v>#N/A</v>
      </c>
      <c r="R1221" s="18" t="e">
        <f t="shared" si="642"/>
        <v>#N/A</v>
      </c>
      <c r="S1221" s="17" t="e">
        <f>VLOOKUP($A1221,'DATA PENGUKURAN GARDU'!$A:$BS,44,0)</f>
        <v>#N/A</v>
      </c>
      <c r="T1221" s="18" t="e">
        <f t="shared" si="643"/>
        <v>#N/A</v>
      </c>
      <c r="U1221" s="17" t="e">
        <f>VLOOKUP($A1221,'DATA PENGUKURAN GARDU'!$A:$BS,46,0)</f>
        <v>#N/A</v>
      </c>
      <c r="V1221" s="18" t="e">
        <f t="shared" si="644"/>
        <v>#N/A</v>
      </c>
      <c r="W1221" s="17" t="e">
        <f>VLOOKUP($A1221,'DATA PENGUKURAN GARDU'!$A:$BS,48,0)</f>
        <v>#N/A</v>
      </c>
      <c r="X1221" s="17" t="e">
        <f>VLOOKUP($A1221,'DATA PENGUKURAN GARDU'!$A:$BS,53,0)</f>
        <v>#N/A</v>
      </c>
      <c r="Y1221" s="17" t="e">
        <f>VLOOKUP($A1221,'DATA PENGUKURAN GARDU'!$A:$BS,54,0)</f>
        <v>#N/A</v>
      </c>
      <c r="Z1221" s="17" t="e">
        <f>VLOOKUP($A1221,'DATA PENGUKURAN GARDU'!$A:$BS,55,0)</f>
        <v>#N/A</v>
      </c>
      <c r="AA1221" s="20" t="e">
        <f>VLOOKUP($B1221,'DATA PENGUKURAN GARDU'!$A:$BS,42,0)</f>
        <v>#N/A</v>
      </c>
      <c r="AB1221" s="21" t="e">
        <f t="shared" si="645"/>
        <v>#N/A</v>
      </c>
      <c r="AC1221" s="20" t="e">
        <f>VLOOKUP($B1221,'DATA PENGUKURAN GARDU'!$A:$BS,44,0)</f>
        <v>#N/A</v>
      </c>
      <c r="AD1221" s="21" t="e">
        <f t="shared" si="646"/>
        <v>#N/A</v>
      </c>
      <c r="AE1221" s="20" t="e">
        <f>VLOOKUP($B1221,'DATA PENGUKURAN GARDU'!$A:$BS,46,0)</f>
        <v>#N/A</v>
      </c>
      <c r="AF1221" s="21" t="e">
        <f t="shared" si="647"/>
        <v>#N/A</v>
      </c>
      <c r="AG1221" s="20" t="e">
        <f>VLOOKUP($B1221,'DATA PENGUKURAN GARDU'!$A:$BS,46,0)</f>
        <v>#N/A</v>
      </c>
      <c r="AH1221" s="20" t="e">
        <f>VLOOKUP($B1221,'DATA PENGUKURAN GARDU'!$A:$BS,53,0)</f>
        <v>#N/A</v>
      </c>
      <c r="AI1221" s="20" t="e">
        <f>VLOOKUP($B1221,'DATA PENGUKURAN GARDU'!$A:$BS,54,0)</f>
        <v>#N/A</v>
      </c>
      <c r="AJ1221" s="17" t="e">
        <f>VLOOKUP($C1221,'DATA PENGUKURAN GARDU'!$A:$BS,42,0)</f>
        <v>#N/A</v>
      </c>
      <c r="AK1221" s="23" t="e">
        <f t="shared" si="648"/>
        <v>#N/A</v>
      </c>
      <c r="AL1221" s="17" t="e">
        <f>VLOOKUP($C1221,'DATA PENGUKURAN GARDU'!$A:$BS,44,0)</f>
        <v>#N/A</v>
      </c>
      <c r="AM1221" s="23" t="e">
        <f t="shared" si="649"/>
        <v>#N/A</v>
      </c>
      <c r="AN1221" s="17" t="e">
        <f>VLOOKUP($C1221,'DATA PENGUKURAN GARDU'!$A:$BS,46,0)</f>
        <v>#N/A</v>
      </c>
      <c r="AO1221" s="23" t="e">
        <f t="shared" si="650"/>
        <v>#N/A</v>
      </c>
      <c r="AP1221" s="17" t="e">
        <f>VLOOKUP($C1221,'DATA PENGUKURAN GARDU'!$A:$BS,46,0)</f>
        <v>#N/A</v>
      </c>
      <c r="AQ1221" s="17" t="e">
        <f>VLOOKUP($C1221,'DATA PENGUKURAN GARDU'!$A:$BS,53,0)</f>
        <v>#N/A</v>
      </c>
      <c r="AR1221" s="17" t="e">
        <f>VLOOKUP($C1221,'DATA PENGUKURAN GARDU'!$A:$BS,54,0)</f>
        <v>#N/A</v>
      </c>
      <c r="AS1221" s="20" t="e">
        <f>VLOOKUP($D1221,'DATA PENGUKURAN GARDU'!$A:$BS,42,0)</f>
        <v>#N/A</v>
      </c>
      <c r="AT1221" s="21" t="e">
        <f t="shared" si="651"/>
        <v>#N/A</v>
      </c>
      <c r="AU1221" s="20" t="e">
        <f>VLOOKUP($D1221,'DATA PENGUKURAN GARDU'!$A:$BS,44,0)</f>
        <v>#N/A</v>
      </c>
      <c r="AV1221" s="21" t="e">
        <f t="shared" si="652"/>
        <v>#N/A</v>
      </c>
      <c r="AW1221" s="20" t="e">
        <f>VLOOKUP($D1221,'DATA PENGUKURAN GARDU'!$A:$BS,46,0)</f>
        <v>#N/A</v>
      </c>
      <c r="AX1221" s="21" t="e">
        <f t="shared" si="653"/>
        <v>#N/A</v>
      </c>
      <c r="AY1221" s="20" t="e">
        <f>VLOOKUP($D1221,'DATA PENGUKURAN GARDU'!$A:$BS,46,0)</f>
        <v>#N/A</v>
      </c>
      <c r="AZ1221" s="20" t="e">
        <f>VLOOKUP($D1221,'DATA PENGUKURAN GARDU'!$A:$BS,53,0)</f>
        <v>#N/A</v>
      </c>
      <c r="BA1221" s="20" t="e">
        <f>VLOOKUP($D1221,'DATA PENGUKURAN GARDU'!$A:$BS,54,0)</f>
        <v>#N/A</v>
      </c>
      <c r="BB1221" s="17" t="e">
        <f>VLOOKUP($E1221,'DATA PENGUKURAN GARDU'!$A:$BS,42,0)</f>
        <v>#N/A</v>
      </c>
      <c r="BC1221" s="23" t="e">
        <f t="shared" si="654"/>
        <v>#N/A</v>
      </c>
      <c r="BD1221" s="17" t="e">
        <f>VLOOKUP($E1221,'DATA PENGUKURAN GARDU'!$A:$BS,44,0)</f>
        <v>#N/A</v>
      </c>
      <c r="BE1221" s="23" t="e">
        <f t="shared" si="655"/>
        <v>#N/A</v>
      </c>
      <c r="BF1221" s="17" t="e">
        <f>VLOOKUP($E1221,'DATA PENGUKURAN GARDU'!$A:$BS,46,0)</f>
        <v>#N/A</v>
      </c>
      <c r="BG1221" s="23" t="e">
        <f t="shared" si="656"/>
        <v>#N/A</v>
      </c>
      <c r="BH1221" s="17" t="e">
        <f>VLOOKUP($E1221,'DATA PENGUKURAN GARDU'!$A:$BS,46,0)</f>
        <v>#N/A</v>
      </c>
      <c r="BI1221" s="17" t="e">
        <f>VLOOKUP($E1221,'DATA PENGUKURAN GARDU'!$A:$BS,53,0)</f>
        <v>#N/A</v>
      </c>
      <c r="BJ1221" s="17" t="e">
        <f>VLOOKUP($E1221,'DATA PENGUKURAN GARDU'!$A:$BS,54,0)</f>
        <v>#N/A</v>
      </c>
      <c r="BK1221" s="20" t="e">
        <f t="shared" si="657"/>
        <v>#N/A</v>
      </c>
      <c r="BL1221" s="20" t="e">
        <f t="shared" si="658"/>
        <v>#N/A</v>
      </c>
      <c r="BM1221" s="20" t="e">
        <f t="shared" si="659"/>
        <v>#N/A</v>
      </c>
      <c r="BN1221" s="25" t="e">
        <f t="shared" si="660"/>
        <v>#N/A</v>
      </c>
      <c r="BO1221" s="26" t="str">
        <f t="shared" si="661"/>
        <v>0</v>
      </c>
      <c r="BP1221" s="21" t="e">
        <f t="shared" si="662"/>
        <v>#VALUE!</v>
      </c>
      <c r="BQ1221" s="20" t="e">
        <f t="shared" si="663"/>
        <v>#N/A</v>
      </c>
      <c r="BR1221" s="20" t="e">
        <v>#N/A</v>
      </c>
      <c r="BS1221" s="9" t="e">
        <v>#N/A</v>
      </c>
      <c r="BT1221" s="2" t="e">
        <f t="shared" si="664"/>
        <v>#VALUE!</v>
      </c>
      <c r="BU1221" s="2" t="e">
        <f t="shared" si="632"/>
        <v>#N/A</v>
      </c>
      <c r="BV1221" s="2" t="e">
        <f t="shared" si="633"/>
        <v>#N/A</v>
      </c>
    </row>
    <row r="1222" s="2" customFormat="1" ht="22.95" customHeight="1" spans="1:74">
      <c r="A1222" s="9" t="str">
        <f t="shared" si="634"/>
        <v>M 78Induk</v>
      </c>
      <c r="B1222" s="9" t="str">
        <f t="shared" si="635"/>
        <v>M 78jurusan 1</v>
      </c>
      <c r="C1222" s="9" t="str">
        <f t="shared" si="636"/>
        <v>M 78jurusan 2</v>
      </c>
      <c r="D1222" s="9" t="str">
        <f t="shared" si="637"/>
        <v>M 78jurusan 3</v>
      </c>
      <c r="E1222" s="9" t="str">
        <f t="shared" si="638"/>
        <v>M 78jurusan 4</v>
      </c>
      <c r="F1222" s="10" t="s">
        <v>131</v>
      </c>
      <c r="G1222" s="10" t="s">
        <v>131</v>
      </c>
      <c r="H1222" s="10" t="s">
        <v>1467</v>
      </c>
      <c r="I1222" s="10">
        <v>0.56254</v>
      </c>
      <c r="J1222" s="10">
        <v>123.97231</v>
      </c>
      <c r="K1222" s="10" t="s">
        <v>7465</v>
      </c>
      <c r="L1222" s="10" t="s">
        <v>7465</v>
      </c>
      <c r="M1222" s="10" t="s">
        <v>7465</v>
      </c>
      <c r="N1222" s="14">
        <f t="shared" si="639"/>
        <v>0</v>
      </c>
      <c r="O1222" s="15" t="e">
        <f t="shared" si="640"/>
        <v>#VALUE!</v>
      </c>
      <c r="P1222" s="15" t="e">
        <f t="shared" si="641"/>
        <v>#VALUE!</v>
      </c>
      <c r="Q1222" s="17" t="e">
        <f>VLOOKUP($A1222,'DATA PENGUKURAN GARDU'!$A:$BS,42,0)</f>
        <v>#N/A</v>
      </c>
      <c r="R1222" s="18" t="e">
        <f t="shared" si="642"/>
        <v>#N/A</v>
      </c>
      <c r="S1222" s="17" t="e">
        <f>VLOOKUP($A1222,'DATA PENGUKURAN GARDU'!$A:$BS,44,0)</f>
        <v>#N/A</v>
      </c>
      <c r="T1222" s="18" t="e">
        <f t="shared" si="643"/>
        <v>#N/A</v>
      </c>
      <c r="U1222" s="17" t="e">
        <f>VLOOKUP($A1222,'DATA PENGUKURAN GARDU'!$A:$BS,46,0)</f>
        <v>#N/A</v>
      </c>
      <c r="V1222" s="18" t="e">
        <f t="shared" si="644"/>
        <v>#N/A</v>
      </c>
      <c r="W1222" s="17" t="e">
        <f>VLOOKUP($A1222,'DATA PENGUKURAN GARDU'!$A:$BS,48,0)</f>
        <v>#N/A</v>
      </c>
      <c r="X1222" s="17" t="e">
        <f>VLOOKUP($A1222,'DATA PENGUKURAN GARDU'!$A:$BS,53,0)</f>
        <v>#N/A</v>
      </c>
      <c r="Y1222" s="17" t="e">
        <f>VLOOKUP($A1222,'DATA PENGUKURAN GARDU'!$A:$BS,54,0)</f>
        <v>#N/A</v>
      </c>
      <c r="Z1222" s="17" t="e">
        <f>VLOOKUP($A1222,'DATA PENGUKURAN GARDU'!$A:$BS,55,0)</f>
        <v>#N/A</v>
      </c>
      <c r="AA1222" s="20" t="e">
        <f>VLOOKUP($B1222,'DATA PENGUKURAN GARDU'!$A:$BS,42,0)</f>
        <v>#N/A</v>
      </c>
      <c r="AB1222" s="21" t="e">
        <f t="shared" si="645"/>
        <v>#N/A</v>
      </c>
      <c r="AC1222" s="20" t="e">
        <f>VLOOKUP($B1222,'DATA PENGUKURAN GARDU'!$A:$BS,44,0)</f>
        <v>#N/A</v>
      </c>
      <c r="AD1222" s="21" t="e">
        <f t="shared" si="646"/>
        <v>#N/A</v>
      </c>
      <c r="AE1222" s="20" t="e">
        <f>VLOOKUP($B1222,'DATA PENGUKURAN GARDU'!$A:$BS,46,0)</f>
        <v>#N/A</v>
      </c>
      <c r="AF1222" s="21" t="e">
        <f t="shared" si="647"/>
        <v>#N/A</v>
      </c>
      <c r="AG1222" s="20" t="e">
        <f>VLOOKUP($B1222,'DATA PENGUKURAN GARDU'!$A:$BS,46,0)</f>
        <v>#N/A</v>
      </c>
      <c r="AH1222" s="20" t="e">
        <f>VLOOKUP($B1222,'DATA PENGUKURAN GARDU'!$A:$BS,53,0)</f>
        <v>#N/A</v>
      </c>
      <c r="AI1222" s="20" t="e">
        <f>VLOOKUP($B1222,'DATA PENGUKURAN GARDU'!$A:$BS,54,0)</f>
        <v>#N/A</v>
      </c>
      <c r="AJ1222" s="17" t="e">
        <f>VLOOKUP($C1222,'DATA PENGUKURAN GARDU'!$A:$BS,42,0)</f>
        <v>#N/A</v>
      </c>
      <c r="AK1222" s="23" t="e">
        <f t="shared" si="648"/>
        <v>#N/A</v>
      </c>
      <c r="AL1222" s="17" t="e">
        <f>VLOOKUP($C1222,'DATA PENGUKURAN GARDU'!$A:$BS,44,0)</f>
        <v>#N/A</v>
      </c>
      <c r="AM1222" s="23" t="e">
        <f t="shared" si="649"/>
        <v>#N/A</v>
      </c>
      <c r="AN1222" s="17" t="e">
        <f>VLOOKUP($C1222,'DATA PENGUKURAN GARDU'!$A:$BS,46,0)</f>
        <v>#N/A</v>
      </c>
      <c r="AO1222" s="23" t="e">
        <f t="shared" si="650"/>
        <v>#N/A</v>
      </c>
      <c r="AP1222" s="17" t="e">
        <f>VLOOKUP($C1222,'DATA PENGUKURAN GARDU'!$A:$BS,46,0)</f>
        <v>#N/A</v>
      </c>
      <c r="AQ1222" s="17" t="e">
        <f>VLOOKUP($C1222,'DATA PENGUKURAN GARDU'!$A:$BS,53,0)</f>
        <v>#N/A</v>
      </c>
      <c r="AR1222" s="17" t="e">
        <f>VLOOKUP($C1222,'DATA PENGUKURAN GARDU'!$A:$BS,54,0)</f>
        <v>#N/A</v>
      </c>
      <c r="AS1222" s="20" t="e">
        <f>VLOOKUP($D1222,'DATA PENGUKURAN GARDU'!$A:$BS,42,0)</f>
        <v>#N/A</v>
      </c>
      <c r="AT1222" s="21" t="e">
        <f t="shared" si="651"/>
        <v>#N/A</v>
      </c>
      <c r="AU1222" s="20" t="e">
        <f>VLOOKUP($D1222,'DATA PENGUKURAN GARDU'!$A:$BS,44,0)</f>
        <v>#N/A</v>
      </c>
      <c r="AV1222" s="21" t="e">
        <f t="shared" si="652"/>
        <v>#N/A</v>
      </c>
      <c r="AW1222" s="20" t="e">
        <f>VLOOKUP($D1222,'DATA PENGUKURAN GARDU'!$A:$BS,46,0)</f>
        <v>#N/A</v>
      </c>
      <c r="AX1222" s="21" t="e">
        <f t="shared" si="653"/>
        <v>#N/A</v>
      </c>
      <c r="AY1222" s="20" t="e">
        <f>VLOOKUP($D1222,'DATA PENGUKURAN GARDU'!$A:$BS,46,0)</f>
        <v>#N/A</v>
      </c>
      <c r="AZ1222" s="20" t="e">
        <f>VLOOKUP($D1222,'DATA PENGUKURAN GARDU'!$A:$BS,53,0)</f>
        <v>#N/A</v>
      </c>
      <c r="BA1222" s="20" t="e">
        <f>VLOOKUP($D1222,'DATA PENGUKURAN GARDU'!$A:$BS,54,0)</f>
        <v>#N/A</v>
      </c>
      <c r="BB1222" s="17" t="e">
        <f>VLOOKUP($E1222,'DATA PENGUKURAN GARDU'!$A:$BS,42,0)</f>
        <v>#N/A</v>
      </c>
      <c r="BC1222" s="23" t="e">
        <f t="shared" si="654"/>
        <v>#N/A</v>
      </c>
      <c r="BD1222" s="17" t="e">
        <f>VLOOKUP($E1222,'DATA PENGUKURAN GARDU'!$A:$BS,44,0)</f>
        <v>#N/A</v>
      </c>
      <c r="BE1222" s="23" t="e">
        <f t="shared" si="655"/>
        <v>#N/A</v>
      </c>
      <c r="BF1222" s="17" t="e">
        <f>VLOOKUP($E1222,'DATA PENGUKURAN GARDU'!$A:$BS,46,0)</f>
        <v>#N/A</v>
      </c>
      <c r="BG1222" s="23" t="e">
        <f t="shared" si="656"/>
        <v>#N/A</v>
      </c>
      <c r="BH1222" s="17" t="e">
        <f>VLOOKUP($E1222,'DATA PENGUKURAN GARDU'!$A:$BS,46,0)</f>
        <v>#N/A</v>
      </c>
      <c r="BI1222" s="17" t="e">
        <f>VLOOKUP($E1222,'DATA PENGUKURAN GARDU'!$A:$BS,53,0)</f>
        <v>#N/A</v>
      </c>
      <c r="BJ1222" s="17" t="e">
        <f>VLOOKUP($E1222,'DATA PENGUKURAN GARDU'!$A:$BS,54,0)</f>
        <v>#N/A</v>
      </c>
      <c r="BK1222" s="20" t="e">
        <f t="shared" si="657"/>
        <v>#N/A</v>
      </c>
      <c r="BL1222" s="20" t="e">
        <f t="shared" si="658"/>
        <v>#N/A</v>
      </c>
      <c r="BM1222" s="20" t="e">
        <f t="shared" si="659"/>
        <v>#N/A</v>
      </c>
      <c r="BN1222" s="25" t="e">
        <f t="shared" si="660"/>
        <v>#N/A</v>
      </c>
      <c r="BO1222" s="26" t="str">
        <f t="shared" si="661"/>
        <v>0</v>
      </c>
      <c r="BP1222" s="21" t="e">
        <f t="shared" si="662"/>
        <v>#VALUE!</v>
      </c>
      <c r="BQ1222" s="20" t="e">
        <f t="shared" si="663"/>
        <v>#N/A</v>
      </c>
      <c r="BR1222" s="20" t="e">
        <v>#N/A</v>
      </c>
      <c r="BS1222" s="9" t="e">
        <v>#N/A</v>
      </c>
      <c r="BT1222" s="2" t="e">
        <f t="shared" si="664"/>
        <v>#VALUE!</v>
      </c>
      <c r="BU1222" s="2" t="e">
        <f t="shared" si="632"/>
        <v>#N/A</v>
      </c>
      <c r="BV1222" s="2" t="e">
        <f t="shared" si="633"/>
        <v>#N/A</v>
      </c>
    </row>
    <row r="1223" s="2" customFormat="1" ht="22.95" customHeight="1" spans="1:74">
      <c r="A1223" s="9" t="str">
        <f t="shared" si="634"/>
        <v>M 19Induk</v>
      </c>
      <c r="B1223" s="9" t="str">
        <f t="shared" si="635"/>
        <v>M 19jurusan 1</v>
      </c>
      <c r="C1223" s="9" t="str">
        <f t="shared" si="636"/>
        <v>M 19jurusan 2</v>
      </c>
      <c r="D1223" s="9" t="str">
        <f t="shared" si="637"/>
        <v>M 19jurusan 3</v>
      </c>
      <c r="E1223" s="9" t="str">
        <f t="shared" si="638"/>
        <v>M 19jurusan 4</v>
      </c>
      <c r="F1223" s="10" t="s">
        <v>131</v>
      </c>
      <c r="G1223" s="10" t="s">
        <v>131</v>
      </c>
      <c r="H1223" s="10" t="s">
        <v>1468</v>
      </c>
      <c r="I1223" s="10">
        <v>0.72078</v>
      </c>
      <c r="J1223" s="10">
        <v>124.14127</v>
      </c>
      <c r="K1223" s="10" t="s">
        <v>7465</v>
      </c>
      <c r="L1223" s="10" t="s">
        <v>7465</v>
      </c>
      <c r="M1223" s="10" t="s">
        <v>7465</v>
      </c>
      <c r="N1223" s="14">
        <f t="shared" si="639"/>
        <v>0</v>
      </c>
      <c r="O1223" s="15" t="e">
        <f t="shared" si="640"/>
        <v>#VALUE!</v>
      </c>
      <c r="P1223" s="15" t="e">
        <f t="shared" si="641"/>
        <v>#VALUE!</v>
      </c>
      <c r="Q1223" s="17" t="e">
        <f>VLOOKUP($A1223,'DATA PENGUKURAN GARDU'!$A:$BS,42,0)</f>
        <v>#N/A</v>
      </c>
      <c r="R1223" s="18" t="e">
        <f t="shared" si="642"/>
        <v>#N/A</v>
      </c>
      <c r="S1223" s="17" t="e">
        <f>VLOOKUP($A1223,'DATA PENGUKURAN GARDU'!$A:$BS,44,0)</f>
        <v>#N/A</v>
      </c>
      <c r="T1223" s="18" t="e">
        <f t="shared" si="643"/>
        <v>#N/A</v>
      </c>
      <c r="U1223" s="17" t="e">
        <f>VLOOKUP($A1223,'DATA PENGUKURAN GARDU'!$A:$BS,46,0)</f>
        <v>#N/A</v>
      </c>
      <c r="V1223" s="18" t="e">
        <f t="shared" si="644"/>
        <v>#N/A</v>
      </c>
      <c r="W1223" s="17" t="e">
        <f>VLOOKUP($A1223,'DATA PENGUKURAN GARDU'!$A:$BS,48,0)</f>
        <v>#N/A</v>
      </c>
      <c r="X1223" s="17" t="e">
        <f>VLOOKUP($A1223,'DATA PENGUKURAN GARDU'!$A:$BS,53,0)</f>
        <v>#N/A</v>
      </c>
      <c r="Y1223" s="17" t="e">
        <f>VLOOKUP($A1223,'DATA PENGUKURAN GARDU'!$A:$BS,54,0)</f>
        <v>#N/A</v>
      </c>
      <c r="Z1223" s="17" t="e">
        <f>VLOOKUP($A1223,'DATA PENGUKURAN GARDU'!$A:$BS,55,0)</f>
        <v>#N/A</v>
      </c>
      <c r="AA1223" s="20" t="e">
        <f>VLOOKUP($B1223,'DATA PENGUKURAN GARDU'!$A:$BS,42,0)</f>
        <v>#N/A</v>
      </c>
      <c r="AB1223" s="21" t="e">
        <f t="shared" si="645"/>
        <v>#N/A</v>
      </c>
      <c r="AC1223" s="20" t="e">
        <f>VLOOKUP($B1223,'DATA PENGUKURAN GARDU'!$A:$BS,44,0)</f>
        <v>#N/A</v>
      </c>
      <c r="AD1223" s="21" t="e">
        <f t="shared" si="646"/>
        <v>#N/A</v>
      </c>
      <c r="AE1223" s="20" t="e">
        <f>VLOOKUP($B1223,'DATA PENGUKURAN GARDU'!$A:$BS,46,0)</f>
        <v>#N/A</v>
      </c>
      <c r="AF1223" s="21" t="e">
        <f t="shared" si="647"/>
        <v>#N/A</v>
      </c>
      <c r="AG1223" s="20" t="e">
        <f>VLOOKUP($B1223,'DATA PENGUKURAN GARDU'!$A:$BS,46,0)</f>
        <v>#N/A</v>
      </c>
      <c r="AH1223" s="20" t="e">
        <f>VLOOKUP($B1223,'DATA PENGUKURAN GARDU'!$A:$BS,53,0)</f>
        <v>#N/A</v>
      </c>
      <c r="AI1223" s="20" t="e">
        <f>VLOOKUP($B1223,'DATA PENGUKURAN GARDU'!$A:$BS,54,0)</f>
        <v>#N/A</v>
      </c>
      <c r="AJ1223" s="17" t="e">
        <f>VLOOKUP($C1223,'DATA PENGUKURAN GARDU'!$A:$BS,42,0)</f>
        <v>#N/A</v>
      </c>
      <c r="AK1223" s="23" t="e">
        <f t="shared" si="648"/>
        <v>#N/A</v>
      </c>
      <c r="AL1223" s="17" t="e">
        <f>VLOOKUP($C1223,'DATA PENGUKURAN GARDU'!$A:$BS,44,0)</f>
        <v>#N/A</v>
      </c>
      <c r="AM1223" s="23" t="e">
        <f t="shared" si="649"/>
        <v>#N/A</v>
      </c>
      <c r="AN1223" s="17" t="e">
        <f>VLOOKUP($C1223,'DATA PENGUKURAN GARDU'!$A:$BS,46,0)</f>
        <v>#N/A</v>
      </c>
      <c r="AO1223" s="23" t="e">
        <f t="shared" si="650"/>
        <v>#N/A</v>
      </c>
      <c r="AP1223" s="17" t="e">
        <f>VLOOKUP($C1223,'DATA PENGUKURAN GARDU'!$A:$BS,46,0)</f>
        <v>#N/A</v>
      </c>
      <c r="AQ1223" s="17" t="e">
        <f>VLOOKUP($C1223,'DATA PENGUKURAN GARDU'!$A:$BS,53,0)</f>
        <v>#N/A</v>
      </c>
      <c r="AR1223" s="17" t="e">
        <f>VLOOKUP($C1223,'DATA PENGUKURAN GARDU'!$A:$BS,54,0)</f>
        <v>#N/A</v>
      </c>
      <c r="AS1223" s="20" t="e">
        <f>VLOOKUP($D1223,'DATA PENGUKURAN GARDU'!$A:$BS,42,0)</f>
        <v>#N/A</v>
      </c>
      <c r="AT1223" s="21" t="e">
        <f t="shared" si="651"/>
        <v>#N/A</v>
      </c>
      <c r="AU1223" s="20" t="e">
        <f>VLOOKUP($D1223,'DATA PENGUKURAN GARDU'!$A:$BS,44,0)</f>
        <v>#N/A</v>
      </c>
      <c r="AV1223" s="21" t="e">
        <f t="shared" si="652"/>
        <v>#N/A</v>
      </c>
      <c r="AW1223" s="20" t="e">
        <f>VLOOKUP($D1223,'DATA PENGUKURAN GARDU'!$A:$BS,46,0)</f>
        <v>#N/A</v>
      </c>
      <c r="AX1223" s="21" t="e">
        <f t="shared" si="653"/>
        <v>#N/A</v>
      </c>
      <c r="AY1223" s="20" t="e">
        <f>VLOOKUP($D1223,'DATA PENGUKURAN GARDU'!$A:$BS,46,0)</f>
        <v>#N/A</v>
      </c>
      <c r="AZ1223" s="20" t="e">
        <f>VLOOKUP($D1223,'DATA PENGUKURAN GARDU'!$A:$BS,53,0)</f>
        <v>#N/A</v>
      </c>
      <c r="BA1223" s="20" t="e">
        <f>VLOOKUP($D1223,'DATA PENGUKURAN GARDU'!$A:$BS,54,0)</f>
        <v>#N/A</v>
      </c>
      <c r="BB1223" s="17" t="e">
        <f>VLOOKUP($E1223,'DATA PENGUKURAN GARDU'!$A:$BS,42,0)</f>
        <v>#N/A</v>
      </c>
      <c r="BC1223" s="23" t="e">
        <f t="shared" si="654"/>
        <v>#N/A</v>
      </c>
      <c r="BD1223" s="17" t="e">
        <f>VLOOKUP($E1223,'DATA PENGUKURAN GARDU'!$A:$BS,44,0)</f>
        <v>#N/A</v>
      </c>
      <c r="BE1223" s="23" t="e">
        <f t="shared" si="655"/>
        <v>#N/A</v>
      </c>
      <c r="BF1223" s="17" t="e">
        <f>VLOOKUP($E1223,'DATA PENGUKURAN GARDU'!$A:$BS,46,0)</f>
        <v>#N/A</v>
      </c>
      <c r="BG1223" s="23" t="e">
        <f t="shared" si="656"/>
        <v>#N/A</v>
      </c>
      <c r="BH1223" s="17" t="e">
        <f>VLOOKUP($E1223,'DATA PENGUKURAN GARDU'!$A:$BS,46,0)</f>
        <v>#N/A</v>
      </c>
      <c r="BI1223" s="17" t="e">
        <f>VLOOKUP($E1223,'DATA PENGUKURAN GARDU'!$A:$BS,53,0)</f>
        <v>#N/A</v>
      </c>
      <c r="BJ1223" s="17" t="e">
        <f>VLOOKUP($E1223,'DATA PENGUKURAN GARDU'!$A:$BS,54,0)</f>
        <v>#N/A</v>
      </c>
      <c r="BK1223" s="20" t="e">
        <f t="shared" si="657"/>
        <v>#N/A</v>
      </c>
      <c r="BL1223" s="20" t="e">
        <f t="shared" si="658"/>
        <v>#N/A</v>
      </c>
      <c r="BM1223" s="20" t="e">
        <f t="shared" si="659"/>
        <v>#N/A</v>
      </c>
      <c r="BN1223" s="25" t="e">
        <f t="shared" si="660"/>
        <v>#N/A</v>
      </c>
      <c r="BO1223" s="26" t="str">
        <f t="shared" si="661"/>
        <v>0</v>
      </c>
      <c r="BP1223" s="21" t="e">
        <f t="shared" si="662"/>
        <v>#VALUE!</v>
      </c>
      <c r="BQ1223" s="20" t="e">
        <f t="shared" si="663"/>
        <v>#N/A</v>
      </c>
      <c r="BR1223" s="20" t="e">
        <v>#N/A</v>
      </c>
      <c r="BS1223" s="9" t="e">
        <v>#N/A</v>
      </c>
      <c r="BT1223" s="2" t="e">
        <f t="shared" si="664"/>
        <v>#VALUE!</v>
      </c>
      <c r="BU1223" s="2" t="e">
        <f t="shared" si="632"/>
        <v>#N/A</v>
      </c>
      <c r="BV1223" s="2" t="e">
        <f t="shared" si="633"/>
        <v>#N/A</v>
      </c>
    </row>
    <row r="1224" s="2" customFormat="1" ht="22.95" customHeight="1" spans="1:74">
      <c r="A1224" s="9" t="str">
        <f t="shared" si="634"/>
        <v>M 26Induk</v>
      </c>
      <c r="B1224" s="9" t="str">
        <f t="shared" si="635"/>
        <v>M 26jurusan 1</v>
      </c>
      <c r="C1224" s="9" t="str">
        <f t="shared" si="636"/>
        <v>M 26jurusan 2</v>
      </c>
      <c r="D1224" s="9" t="str">
        <f t="shared" si="637"/>
        <v>M 26jurusan 3</v>
      </c>
      <c r="E1224" s="9" t="str">
        <f t="shared" si="638"/>
        <v>M 26jurusan 4</v>
      </c>
      <c r="F1224" s="10" t="s">
        <v>131</v>
      </c>
      <c r="G1224" s="10" t="s">
        <v>131</v>
      </c>
      <c r="H1224" s="10" t="s">
        <v>1469</v>
      </c>
      <c r="I1224" s="10">
        <v>0.663214</v>
      </c>
      <c r="J1224" s="10">
        <v>124.115651</v>
      </c>
      <c r="K1224" s="10" t="s">
        <v>7465</v>
      </c>
      <c r="L1224" s="10" t="s">
        <v>7465</v>
      </c>
      <c r="M1224" s="10" t="s">
        <v>7465</v>
      </c>
      <c r="N1224" s="14">
        <f t="shared" si="639"/>
        <v>0</v>
      </c>
      <c r="O1224" s="15" t="e">
        <f t="shared" si="640"/>
        <v>#VALUE!</v>
      </c>
      <c r="P1224" s="15" t="e">
        <f t="shared" si="641"/>
        <v>#VALUE!</v>
      </c>
      <c r="Q1224" s="17" t="e">
        <f>VLOOKUP($A1224,'DATA PENGUKURAN GARDU'!$A:$BS,42,0)</f>
        <v>#N/A</v>
      </c>
      <c r="R1224" s="18" t="e">
        <f t="shared" si="642"/>
        <v>#N/A</v>
      </c>
      <c r="S1224" s="17" t="e">
        <f>VLOOKUP($A1224,'DATA PENGUKURAN GARDU'!$A:$BS,44,0)</f>
        <v>#N/A</v>
      </c>
      <c r="T1224" s="18" t="e">
        <f t="shared" si="643"/>
        <v>#N/A</v>
      </c>
      <c r="U1224" s="17" t="e">
        <f>VLOOKUP($A1224,'DATA PENGUKURAN GARDU'!$A:$BS,46,0)</f>
        <v>#N/A</v>
      </c>
      <c r="V1224" s="18" t="e">
        <f t="shared" si="644"/>
        <v>#N/A</v>
      </c>
      <c r="W1224" s="17" t="e">
        <f>VLOOKUP($A1224,'DATA PENGUKURAN GARDU'!$A:$BS,48,0)</f>
        <v>#N/A</v>
      </c>
      <c r="X1224" s="17" t="e">
        <f>VLOOKUP($A1224,'DATA PENGUKURAN GARDU'!$A:$BS,53,0)</f>
        <v>#N/A</v>
      </c>
      <c r="Y1224" s="17" t="e">
        <f>VLOOKUP($A1224,'DATA PENGUKURAN GARDU'!$A:$BS,54,0)</f>
        <v>#N/A</v>
      </c>
      <c r="Z1224" s="17" t="e">
        <f>VLOOKUP($A1224,'DATA PENGUKURAN GARDU'!$A:$BS,55,0)</f>
        <v>#N/A</v>
      </c>
      <c r="AA1224" s="20" t="e">
        <f>VLOOKUP($B1224,'DATA PENGUKURAN GARDU'!$A:$BS,42,0)</f>
        <v>#N/A</v>
      </c>
      <c r="AB1224" s="21" t="e">
        <f t="shared" si="645"/>
        <v>#N/A</v>
      </c>
      <c r="AC1224" s="20" t="e">
        <f>VLOOKUP($B1224,'DATA PENGUKURAN GARDU'!$A:$BS,44,0)</f>
        <v>#N/A</v>
      </c>
      <c r="AD1224" s="21" t="e">
        <f t="shared" si="646"/>
        <v>#N/A</v>
      </c>
      <c r="AE1224" s="20" t="e">
        <f>VLOOKUP($B1224,'DATA PENGUKURAN GARDU'!$A:$BS,46,0)</f>
        <v>#N/A</v>
      </c>
      <c r="AF1224" s="21" t="e">
        <f t="shared" si="647"/>
        <v>#N/A</v>
      </c>
      <c r="AG1224" s="20" t="e">
        <f>VLOOKUP($B1224,'DATA PENGUKURAN GARDU'!$A:$BS,46,0)</f>
        <v>#N/A</v>
      </c>
      <c r="AH1224" s="20" t="e">
        <f>VLOOKUP($B1224,'DATA PENGUKURAN GARDU'!$A:$BS,53,0)</f>
        <v>#N/A</v>
      </c>
      <c r="AI1224" s="20" t="e">
        <f>VLOOKUP($B1224,'DATA PENGUKURAN GARDU'!$A:$BS,54,0)</f>
        <v>#N/A</v>
      </c>
      <c r="AJ1224" s="17" t="e">
        <f>VLOOKUP($C1224,'DATA PENGUKURAN GARDU'!$A:$BS,42,0)</f>
        <v>#N/A</v>
      </c>
      <c r="AK1224" s="23" t="e">
        <f t="shared" si="648"/>
        <v>#N/A</v>
      </c>
      <c r="AL1224" s="17" t="e">
        <f>VLOOKUP($C1224,'DATA PENGUKURAN GARDU'!$A:$BS,44,0)</f>
        <v>#N/A</v>
      </c>
      <c r="AM1224" s="23" t="e">
        <f t="shared" si="649"/>
        <v>#N/A</v>
      </c>
      <c r="AN1224" s="17" t="e">
        <f>VLOOKUP($C1224,'DATA PENGUKURAN GARDU'!$A:$BS,46,0)</f>
        <v>#N/A</v>
      </c>
      <c r="AO1224" s="23" t="e">
        <f t="shared" si="650"/>
        <v>#N/A</v>
      </c>
      <c r="AP1224" s="17" t="e">
        <f>VLOOKUP($C1224,'DATA PENGUKURAN GARDU'!$A:$BS,46,0)</f>
        <v>#N/A</v>
      </c>
      <c r="AQ1224" s="17" t="e">
        <f>VLOOKUP($C1224,'DATA PENGUKURAN GARDU'!$A:$BS,53,0)</f>
        <v>#N/A</v>
      </c>
      <c r="AR1224" s="17" t="e">
        <f>VLOOKUP($C1224,'DATA PENGUKURAN GARDU'!$A:$BS,54,0)</f>
        <v>#N/A</v>
      </c>
      <c r="AS1224" s="20" t="e">
        <f>VLOOKUP($D1224,'DATA PENGUKURAN GARDU'!$A:$BS,42,0)</f>
        <v>#N/A</v>
      </c>
      <c r="AT1224" s="21" t="e">
        <f t="shared" si="651"/>
        <v>#N/A</v>
      </c>
      <c r="AU1224" s="20" t="e">
        <f>VLOOKUP($D1224,'DATA PENGUKURAN GARDU'!$A:$BS,44,0)</f>
        <v>#N/A</v>
      </c>
      <c r="AV1224" s="21" t="e">
        <f t="shared" si="652"/>
        <v>#N/A</v>
      </c>
      <c r="AW1224" s="20" t="e">
        <f>VLOOKUP($D1224,'DATA PENGUKURAN GARDU'!$A:$BS,46,0)</f>
        <v>#N/A</v>
      </c>
      <c r="AX1224" s="21" t="e">
        <f t="shared" si="653"/>
        <v>#N/A</v>
      </c>
      <c r="AY1224" s="20" t="e">
        <f>VLOOKUP($D1224,'DATA PENGUKURAN GARDU'!$A:$BS,46,0)</f>
        <v>#N/A</v>
      </c>
      <c r="AZ1224" s="20" t="e">
        <f>VLOOKUP($D1224,'DATA PENGUKURAN GARDU'!$A:$BS,53,0)</f>
        <v>#N/A</v>
      </c>
      <c r="BA1224" s="20" t="e">
        <f>VLOOKUP($D1224,'DATA PENGUKURAN GARDU'!$A:$BS,54,0)</f>
        <v>#N/A</v>
      </c>
      <c r="BB1224" s="17" t="e">
        <f>VLOOKUP($E1224,'DATA PENGUKURAN GARDU'!$A:$BS,42,0)</f>
        <v>#N/A</v>
      </c>
      <c r="BC1224" s="23" t="e">
        <f t="shared" si="654"/>
        <v>#N/A</v>
      </c>
      <c r="BD1224" s="17" t="e">
        <f>VLOOKUP($E1224,'DATA PENGUKURAN GARDU'!$A:$BS,44,0)</f>
        <v>#N/A</v>
      </c>
      <c r="BE1224" s="23" t="e">
        <f t="shared" si="655"/>
        <v>#N/A</v>
      </c>
      <c r="BF1224" s="17" t="e">
        <f>VLOOKUP($E1224,'DATA PENGUKURAN GARDU'!$A:$BS,46,0)</f>
        <v>#N/A</v>
      </c>
      <c r="BG1224" s="23" t="e">
        <f t="shared" si="656"/>
        <v>#N/A</v>
      </c>
      <c r="BH1224" s="17" t="e">
        <f>VLOOKUP($E1224,'DATA PENGUKURAN GARDU'!$A:$BS,46,0)</f>
        <v>#N/A</v>
      </c>
      <c r="BI1224" s="17" t="e">
        <f>VLOOKUP($E1224,'DATA PENGUKURAN GARDU'!$A:$BS,53,0)</f>
        <v>#N/A</v>
      </c>
      <c r="BJ1224" s="17" t="e">
        <f>VLOOKUP($E1224,'DATA PENGUKURAN GARDU'!$A:$BS,54,0)</f>
        <v>#N/A</v>
      </c>
      <c r="BK1224" s="20" t="e">
        <f t="shared" si="657"/>
        <v>#N/A</v>
      </c>
      <c r="BL1224" s="20" t="e">
        <f t="shared" si="658"/>
        <v>#N/A</v>
      </c>
      <c r="BM1224" s="20" t="e">
        <f t="shared" si="659"/>
        <v>#N/A</v>
      </c>
      <c r="BN1224" s="25" t="e">
        <f t="shared" si="660"/>
        <v>#N/A</v>
      </c>
      <c r="BO1224" s="26" t="str">
        <f t="shared" si="661"/>
        <v>0</v>
      </c>
      <c r="BP1224" s="21" t="e">
        <f t="shared" si="662"/>
        <v>#VALUE!</v>
      </c>
      <c r="BQ1224" s="20" t="e">
        <f t="shared" si="663"/>
        <v>#N/A</v>
      </c>
      <c r="BR1224" s="20" t="e">
        <v>#N/A</v>
      </c>
      <c r="BS1224" s="9" t="e">
        <v>#N/A</v>
      </c>
      <c r="BT1224" s="2" t="e">
        <f t="shared" si="664"/>
        <v>#VALUE!</v>
      </c>
      <c r="BU1224" s="2" t="e">
        <f t="shared" si="632"/>
        <v>#N/A</v>
      </c>
      <c r="BV1224" s="2" t="e">
        <f t="shared" si="633"/>
        <v>#N/A</v>
      </c>
    </row>
    <row r="1225" s="2" customFormat="1" ht="22.95" customHeight="1" spans="1:74">
      <c r="A1225" s="9" t="str">
        <f t="shared" si="634"/>
        <v>M 28Induk</v>
      </c>
      <c r="B1225" s="9" t="str">
        <f t="shared" si="635"/>
        <v>M 28jurusan 1</v>
      </c>
      <c r="C1225" s="9" t="str">
        <f t="shared" si="636"/>
        <v>M 28jurusan 2</v>
      </c>
      <c r="D1225" s="9" t="str">
        <f t="shared" si="637"/>
        <v>M 28jurusan 3</v>
      </c>
      <c r="E1225" s="9" t="str">
        <f t="shared" si="638"/>
        <v>M 28jurusan 4</v>
      </c>
      <c r="F1225" s="10" t="s">
        <v>131</v>
      </c>
      <c r="G1225" s="10" t="s">
        <v>131</v>
      </c>
      <c r="H1225" s="10" t="s">
        <v>1470</v>
      </c>
      <c r="I1225" s="10">
        <v>0.660747</v>
      </c>
      <c r="J1225" s="10">
        <v>124.106015</v>
      </c>
      <c r="K1225" s="10" t="s">
        <v>7465</v>
      </c>
      <c r="L1225" s="10" t="s">
        <v>7465</v>
      </c>
      <c r="M1225" s="10" t="s">
        <v>7465</v>
      </c>
      <c r="N1225" s="14">
        <f t="shared" si="639"/>
        <v>0</v>
      </c>
      <c r="O1225" s="15" t="e">
        <f t="shared" si="640"/>
        <v>#VALUE!</v>
      </c>
      <c r="P1225" s="15" t="e">
        <f t="shared" si="641"/>
        <v>#VALUE!</v>
      </c>
      <c r="Q1225" s="17" t="e">
        <f>VLOOKUP($A1225,'DATA PENGUKURAN GARDU'!$A:$BS,42,0)</f>
        <v>#N/A</v>
      </c>
      <c r="R1225" s="18" t="e">
        <f t="shared" si="642"/>
        <v>#N/A</v>
      </c>
      <c r="S1225" s="17" t="e">
        <f>VLOOKUP($A1225,'DATA PENGUKURAN GARDU'!$A:$BS,44,0)</f>
        <v>#N/A</v>
      </c>
      <c r="T1225" s="18" t="e">
        <f t="shared" si="643"/>
        <v>#N/A</v>
      </c>
      <c r="U1225" s="17" t="e">
        <f>VLOOKUP($A1225,'DATA PENGUKURAN GARDU'!$A:$BS,46,0)</f>
        <v>#N/A</v>
      </c>
      <c r="V1225" s="18" t="e">
        <f t="shared" si="644"/>
        <v>#N/A</v>
      </c>
      <c r="W1225" s="17" t="e">
        <f>VLOOKUP($A1225,'DATA PENGUKURAN GARDU'!$A:$BS,48,0)</f>
        <v>#N/A</v>
      </c>
      <c r="X1225" s="17" t="e">
        <f>VLOOKUP($A1225,'DATA PENGUKURAN GARDU'!$A:$BS,53,0)</f>
        <v>#N/A</v>
      </c>
      <c r="Y1225" s="17" t="e">
        <f>VLOOKUP($A1225,'DATA PENGUKURAN GARDU'!$A:$BS,54,0)</f>
        <v>#N/A</v>
      </c>
      <c r="Z1225" s="17" t="e">
        <f>VLOOKUP($A1225,'DATA PENGUKURAN GARDU'!$A:$BS,55,0)</f>
        <v>#N/A</v>
      </c>
      <c r="AA1225" s="20" t="e">
        <f>VLOOKUP($B1225,'DATA PENGUKURAN GARDU'!$A:$BS,42,0)</f>
        <v>#N/A</v>
      </c>
      <c r="AB1225" s="21" t="e">
        <f t="shared" si="645"/>
        <v>#N/A</v>
      </c>
      <c r="AC1225" s="20" t="e">
        <f>VLOOKUP($B1225,'DATA PENGUKURAN GARDU'!$A:$BS,44,0)</f>
        <v>#N/A</v>
      </c>
      <c r="AD1225" s="21" t="e">
        <f t="shared" si="646"/>
        <v>#N/A</v>
      </c>
      <c r="AE1225" s="20" t="e">
        <f>VLOOKUP($B1225,'DATA PENGUKURAN GARDU'!$A:$BS,46,0)</f>
        <v>#N/A</v>
      </c>
      <c r="AF1225" s="21" t="e">
        <f t="shared" si="647"/>
        <v>#N/A</v>
      </c>
      <c r="AG1225" s="20" t="e">
        <f>VLOOKUP($B1225,'DATA PENGUKURAN GARDU'!$A:$BS,46,0)</f>
        <v>#N/A</v>
      </c>
      <c r="AH1225" s="20" t="e">
        <f>VLOOKUP($B1225,'DATA PENGUKURAN GARDU'!$A:$BS,53,0)</f>
        <v>#N/A</v>
      </c>
      <c r="AI1225" s="20" t="e">
        <f>VLOOKUP($B1225,'DATA PENGUKURAN GARDU'!$A:$BS,54,0)</f>
        <v>#N/A</v>
      </c>
      <c r="AJ1225" s="17" t="e">
        <f>VLOOKUP($C1225,'DATA PENGUKURAN GARDU'!$A:$BS,42,0)</f>
        <v>#N/A</v>
      </c>
      <c r="AK1225" s="23" t="e">
        <f t="shared" si="648"/>
        <v>#N/A</v>
      </c>
      <c r="AL1225" s="17" t="e">
        <f>VLOOKUP($C1225,'DATA PENGUKURAN GARDU'!$A:$BS,44,0)</f>
        <v>#N/A</v>
      </c>
      <c r="AM1225" s="23" t="e">
        <f t="shared" si="649"/>
        <v>#N/A</v>
      </c>
      <c r="AN1225" s="17" t="e">
        <f>VLOOKUP($C1225,'DATA PENGUKURAN GARDU'!$A:$BS,46,0)</f>
        <v>#N/A</v>
      </c>
      <c r="AO1225" s="23" t="e">
        <f t="shared" si="650"/>
        <v>#N/A</v>
      </c>
      <c r="AP1225" s="17" t="e">
        <f>VLOOKUP($C1225,'DATA PENGUKURAN GARDU'!$A:$BS,46,0)</f>
        <v>#N/A</v>
      </c>
      <c r="AQ1225" s="17" t="e">
        <f>VLOOKUP($C1225,'DATA PENGUKURAN GARDU'!$A:$BS,53,0)</f>
        <v>#N/A</v>
      </c>
      <c r="AR1225" s="17" t="e">
        <f>VLOOKUP($C1225,'DATA PENGUKURAN GARDU'!$A:$BS,54,0)</f>
        <v>#N/A</v>
      </c>
      <c r="AS1225" s="20" t="e">
        <f>VLOOKUP($D1225,'DATA PENGUKURAN GARDU'!$A:$BS,42,0)</f>
        <v>#N/A</v>
      </c>
      <c r="AT1225" s="21" t="e">
        <f t="shared" si="651"/>
        <v>#N/A</v>
      </c>
      <c r="AU1225" s="20" t="e">
        <f>VLOOKUP($D1225,'DATA PENGUKURAN GARDU'!$A:$BS,44,0)</f>
        <v>#N/A</v>
      </c>
      <c r="AV1225" s="21" t="e">
        <f t="shared" si="652"/>
        <v>#N/A</v>
      </c>
      <c r="AW1225" s="20" t="e">
        <f>VLOOKUP($D1225,'DATA PENGUKURAN GARDU'!$A:$BS,46,0)</f>
        <v>#N/A</v>
      </c>
      <c r="AX1225" s="21" t="e">
        <f t="shared" si="653"/>
        <v>#N/A</v>
      </c>
      <c r="AY1225" s="20" t="e">
        <f>VLOOKUP($D1225,'DATA PENGUKURAN GARDU'!$A:$BS,46,0)</f>
        <v>#N/A</v>
      </c>
      <c r="AZ1225" s="20" t="e">
        <f>VLOOKUP($D1225,'DATA PENGUKURAN GARDU'!$A:$BS,53,0)</f>
        <v>#N/A</v>
      </c>
      <c r="BA1225" s="20" t="e">
        <f>VLOOKUP($D1225,'DATA PENGUKURAN GARDU'!$A:$BS,54,0)</f>
        <v>#N/A</v>
      </c>
      <c r="BB1225" s="17" t="e">
        <f>VLOOKUP($E1225,'DATA PENGUKURAN GARDU'!$A:$BS,42,0)</f>
        <v>#N/A</v>
      </c>
      <c r="BC1225" s="23" t="e">
        <f t="shared" si="654"/>
        <v>#N/A</v>
      </c>
      <c r="BD1225" s="17" t="e">
        <f>VLOOKUP($E1225,'DATA PENGUKURAN GARDU'!$A:$BS,44,0)</f>
        <v>#N/A</v>
      </c>
      <c r="BE1225" s="23" t="e">
        <f t="shared" si="655"/>
        <v>#N/A</v>
      </c>
      <c r="BF1225" s="17" t="e">
        <f>VLOOKUP($E1225,'DATA PENGUKURAN GARDU'!$A:$BS,46,0)</f>
        <v>#N/A</v>
      </c>
      <c r="BG1225" s="23" t="e">
        <f t="shared" si="656"/>
        <v>#N/A</v>
      </c>
      <c r="BH1225" s="17" t="e">
        <f>VLOOKUP($E1225,'DATA PENGUKURAN GARDU'!$A:$BS,46,0)</f>
        <v>#N/A</v>
      </c>
      <c r="BI1225" s="17" t="e">
        <f>VLOOKUP($E1225,'DATA PENGUKURAN GARDU'!$A:$BS,53,0)</f>
        <v>#N/A</v>
      </c>
      <c r="BJ1225" s="17" t="e">
        <f>VLOOKUP($E1225,'DATA PENGUKURAN GARDU'!$A:$BS,54,0)</f>
        <v>#N/A</v>
      </c>
      <c r="BK1225" s="20" t="e">
        <f t="shared" si="657"/>
        <v>#N/A</v>
      </c>
      <c r="BL1225" s="20" t="e">
        <f t="shared" si="658"/>
        <v>#N/A</v>
      </c>
      <c r="BM1225" s="20" t="e">
        <f t="shared" si="659"/>
        <v>#N/A</v>
      </c>
      <c r="BN1225" s="25" t="e">
        <f t="shared" si="660"/>
        <v>#N/A</v>
      </c>
      <c r="BO1225" s="26" t="str">
        <f t="shared" si="661"/>
        <v>0</v>
      </c>
      <c r="BP1225" s="21" t="e">
        <f t="shared" si="662"/>
        <v>#VALUE!</v>
      </c>
      <c r="BQ1225" s="20" t="e">
        <f t="shared" si="663"/>
        <v>#N/A</v>
      </c>
      <c r="BR1225" s="20" t="e">
        <v>#N/A</v>
      </c>
      <c r="BS1225" s="9" t="e">
        <v>#N/A</v>
      </c>
      <c r="BT1225" s="2" t="e">
        <f t="shared" si="664"/>
        <v>#VALUE!</v>
      </c>
      <c r="BU1225" s="2" t="e">
        <f t="shared" si="632"/>
        <v>#N/A</v>
      </c>
      <c r="BV1225" s="2" t="e">
        <f t="shared" si="633"/>
        <v>#N/A</v>
      </c>
    </row>
    <row r="1226" s="2" customFormat="1" ht="22.95" customHeight="1" spans="1:74">
      <c r="A1226" s="9" t="str">
        <f t="shared" si="634"/>
        <v>M 29Induk</v>
      </c>
      <c r="B1226" s="9" t="str">
        <f t="shared" si="635"/>
        <v>M 29jurusan 1</v>
      </c>
      <c r="C1226" s="9" t="str">
        <f t="shared" si="636"/>
        <v>M 29jurusan 2</v>
      </c>
      <c r="D1226" s="9" t="str">
        <f t="shared" si="637"/>
        <v>M 29jurusan 3</v>
      </c>
      <c r="E1226" s="9" t="str">
        <f t="shared" si="638"/>
        <v>M 29jurusan 4</v>
      </c>
      <c r="F1226" s="10" t="s">
        <v>131</v>
      </c>
      <c r="G1226" s="10" t="s">
        <v>131</v>
      </c>
      <c r="H1226" s="10" t="s">
        <v>1471</v>
      </c>
      <c r="I1226" s="10">
        <v>0.656674</v>
      </c>
      <c r="J1226" s="10">
        <v>124.100149</v>
      </c>
      <c r="K1226" s="10" t="s">
        <v>7465</v>
      </c>
      <c r="L1226" s="10" t="s">
        <v>7465</v>
      </c>
      <c r="M1226" s="10" t="s">
        <v>7465</v>
      </c>
      <c r="N1226" s="14">
        <f t="shared" si="639"/>
        <v>0</v>
      </c>
      <c r="O1226" s="15" t="e">
        <f t="shared" si="640"/>
        <v>#VALUE!</v>
      </c>
      <c r="P1226" s="15" t="e">
        <f t="shared" si="641"/>
        <v>#VALUE!</v>
      </c>
      <c r="Q1226" s="17" t="e">
        <f>VLOOKUP($A1226,'DATA PENGUKURAN GARDU'!$A:$BS,42,0)</f>
        <v>#N/A</v>
      </c>
      <c r="R1226" s="18" t="e">
        <f t="shared" si="642"/>
        <v>#N/A</v>
      </c>
      <c r="S1226" s="17" t="e">
        <f>VLOOKUP($A1226,'DATA PENGUKURAN GARDU'!$A:$BS,44,0)</f>
        <v>#N/A</v>
      </c>
      <c r="T1226" s="18" t="e">
        <f t="shared" si="643"/>
        <v>#N/A</v>
      </c>
      <c r="U1226" s="17" t="e">
        <f>VLOOKUP($A1226,'DATA PENGUKURAN GARDU'!$A:$BS,46,0)</f>
        <v>#N/A</v>
      </c>
      <c r="V1226" s="18" t="e">
        <f t="shared" si="644"/>
        <v>#N/A</v>
      </c>
      <c r="W1226" s="17" t="e">
        <f>VLOOKUP($A1226,'DATA PENGUKURAN GARDU'!$A:$BS,48,0)</f>
        <v>#N/A</v>
      </c>
      <c r="X1226" s="17" t="e">
        <f>VLOOKUP($A1226,'DATA PENGUKURAN GARDU'!$A:$BS,53,0)</f>
        <v>#N/A</v>
      </c>
      <c r="Y1226" s="17" t="e">
        <f>VLOOKUP($A1226,'DATA PENGUKURAN GARDU'!$A:$BS,54,0)</f>
        <v>#N/A</v>
      </c>
      <c r="Z1226" s="17" t="e">
        <f>VLOOKUP($A1226,'DATA PENGUKURAN GARDU'!$A:$BS,55,0)</f>
        <v>#N/A</v>
      </c>
      <c r="AA1226" s="20" t="e">
        <f>VLOOKUP($B1226,'DATA PENGUKURAN GARDU'!$A:$BS,42,0)</f>
        <v>#N/A</v>
      </c>
      <c r="AB1226" s="21" t="e">
        <f t="shared" si="645"/>
        <v>#N/A</v>
      </c>
      <c r="AC1226" s="20" t="e">
        <f>VLOOKUP($B1226,'DATA PENGUKURAN GARDU'!$A:$BS,44,0)</f>
        <v>#N/A</v>
      </c>
      <c r="AD1226" s="21" t="e">
        <f t="shared" si="646"/>
        <v>#N/A</v>
      </c>
      <c r="AE1226" s="20" t="e">
        <f>VLOOKUP($B1226,'DATA PENGUKURAN GARDU'!$A:$BS,46,0)</f>
        <v>#N/A</v>
      </c>
      <c r="AF1226" s="21" t="e">
        <f t="shared" si="647"/>
        <v>#N/A</v>
      </c>
      <c r="AG1226" s="20" t="e">
        <f>VLOOKUP($B1226,'DATA PENGUKURAN GARDU'!$A:$BS,46,0)</f>
        <v>#N/A</v>
      </c>
      <c r="AH1226" s="20" t="e">
        <f>VLOOKUP($B1226,'DATA PENGUKURAN GARDU'!$A:$BS,53,0)</f>
        <v>#N/A</v>
      </c>
      <c r="AI1226" s="20" t="e">
        <f>VLOOKUP($B1226,'DATA PENGUKURAN GARDU'!$A:$BS,54,0)</f>
        <v>#N/A</v>
      </c>
      <c r="AJ1226" s="17" t="e">
        <f>VLOOKUP($C1226,'DATA PENGUKURAN GARDU'!$A:$BS,42,0)</f>
        <v>#N/A</v>
      </c>
      <c r="AK1226" s="23" t="e">
        <f t="shared" si="648"/>
        <v>#N/A</v>
      </c>
      <c r="AL1226" s="17" t="e">
        <f>VLOOKUP($C1226,'DATA PENGUKURAN GARDU'!$A:$BS,44,0)</f>
        <v>#N/A</v>
      </c>
      <c r="AM1226" s="23" t="e">
        <f t="shared" si="649"/>
        <v>#N/A</v>
      </c>
      <c r="AN1226" s="17" t="e">
        <f>VLOOKUP($C1226,'DATA PENGUKURAN GARDU'!$A:$BS,46,0)</f>
        <v>#N/A</v>
      </c>
      <c r="AO1226" s="23" t="e">
        <f t="shared" si="650"/>
        <v>#N/A</v>
      </c>
      <c r="AP1226" s="17" t="e">
        <f>VLOOKUP($C1226,'DATA PENGUKURAN GARDU'!$A:$BS,46,0)</f>
        <v>#N/A</v>
      </c>
      <c r="AQ1226" s="17" t="e">
        <f>VLOOKUP($C1226,'DATA PENGUKURAN GARDU'!$A:$BS,53,0)</f>
        <v>#N/A</v>
      </c>
      <c r="AR1226" s="17" t="e">
        <f>VLOOKUP($C1226,'DATA PENGUKURAN GARDU'!$A:$BS,54,0)</f>
        <v>#N/A</v>
      </c>
      <c r="AS1226" s="20" t="e">
        <f>VLOOKUP($D1226,'DATA PENGUKURAN GARDU'!$A:$BS,42,0)</f>
        <v>#N/A</v>
      </c>
      <c r="AT1226" s="21" t="e">
        <f t="shared" si="651"/>
        <v>#N/A</v>
      </c>
      <c r="AU1226" s="20" t="e">
        <f>VLOOKUP($D1226,'DATA PENGUKURAN GARDU'!$A:$BS,44,0)</f>
        <v>#N/A</v>
      </c>
      <c r="AV1226" s="21" t="e">
        <f t="shared" si="652"/>
        <v>#N/A</v>
      </c>
      <c r="AW1226" s="20" t="e">
        <f>VLOOKUP($D1226,'DATA PENGUKURAN GARDU'!$A:$BS,46,0)</f>
        <v>#N/A</v>
      </c>
      <c r="AX1226" s="21" t="e">
        <f t="shared" si="653"/>
        <v>#N/A</v>
      </c>
      <c r="AY1226" s="20" t="e">
        <f>VLOOKUP($D1226,'DATA PENGUKURAN GARDU'!$A:$BS,46,0)</f>
        <v>#N/A</v>
      </c>
      <c r="AZ1226" s="20" t="e">
        <f>VLOOKUP($D1226,'DATA PENGUKURAN GARDU'!$A:$BS,53,0)</f>
        <v>#N/A</v>
      </c>
      <c r="BA1226" s="20" t="e">
        <f>VLOOKUP($D1226,'DATA PENGUKURAN GARDU'!$A:$BS,54,0)</f>
        <v>#N/A</v>
      </c>
      <c r="BB1226" s="17" t="e">
        <f>VLOOKUP($E1226,'DATA PENGUKURAN GARDU'!$A:$BS,42,0)</f>
        <v>#N/A</v>
      </c>
      <c r="BC1226" s="23" t="e">
        <f t="shared" si="654"/>
        <v>#N/A</v>
      </c>
      <c r="BD1226" s="17" t="e">
        <f>VLOOKUP($E1226,'DATA PENGUKURAN GARDU'!$A:$BS,44,0)</f>
        <v>#N/A</v>
      </c>
      <c r="BE1226" s="23" t="e">
        <f t="shared" si="655"/>
        <v>#N/A</v>
      </c>
      <c r="BF1226" s="17" t="e">
        <f>VLOOKUP($E1226,'DATA PENGUKURAN GARDU'!$A:$BS,46,0)</f>
        <v>#N/A</v>
      </c>
      <c r="BG1226" s="23" t="e">
        <f t="shared" si="656"/>
        <v>#N/A</v>
      </c>
      <c r="BH1226" s="17" t="e">
        <f>VLOOKUP($E1226,'DATA PENGUKURAN GARDU'!$A:$BS,46,0)</f>
        <v>#N/A</v>
      </c>
      <c r="BI1226" s="17" t="e">
        <f>VLOOKUP($E1226,'DATA PENGUKURAN GARDU'!$A:$BS,53,0)</f>
        <v>#N/A</v>
      </c>
      <c r="BJ1226" s="17" t="e">
        <f>VLOOKUP($E1226,'DATA PENGUKURAN GARDU'!$A:$BS,54,0)</f>
        <v>#N/A</v>
      </c>
      <c r="BK1226" s="20" t="e">
        <f t="shared" si="657"/>
        <v>#N/A</v>
      </c>
      <c r="BL1226" s="20" t="e">
        <f t="shared" si="658"/>
        <v>#N/A</v>
      </c>
      <c r="BM1226" s="20" t="e">
        <f t="shared" si="659"/>
        <v>#N/A</v>
      </c>
      <c r="BN1226" s="25" t="e">
        <f t="shared" si="660"/>
        <v>#N/A</v>
      </c>
      <c r="BO1226" s="26" t="str">
        <f t="shared" si="661"/>
        <v>0</v>
      </c>
      <c r="BP1226" s="21" t="e">
        <f t="shared" si="662"/>
        <v>#VALUE!</v>
      </c>
      <c r="BQ1226" s="20" t="e">
        <f t="shared" si="663"/>
        <v>#N/A</v>
      </c>
      <c r="BR1226" s="20" t="e">
        <v>#N/A</v>
      </c>
      <c r="BS1226" s="9" t="e">
        <v>#N/A</v>
      </c>
      <c r="BT1226" s="2" t="e">
        <f t="shared" si="664"/>
        <v>#VALUE!</v>
      </c>
      <c r="BU1226" s="2" t="e">
        <f t="shared" si="632"/>
        <v>#N/A</v>
      </c>
      <c r="BV1226" s="2" t="e">
        <f t="shared" si="633"/>
        <v>#N/A</v>
      </c>
    </row>
    <row r="1227" s="2" customFormat="1" ht="22.95" customHeight="1" spans="1:74">
      <c r="A1227" s="9" t="str">
        <f t="shared" si="634"/>
        <v>M 36Induk</v>
      </c>
      <c r="B1227" s="9" t="str">
        <f t="shared" si="635"/>
        <v>M 36jurusan 1</v>
      </c>
      <c r="C1227" s="9" t="str">
        <f t="shared" si="636"/>
        <v>M 36jurusan 2</v>
      </c>
      <c r="D1227" s="9" t="str">
        <f t="shared" si="637"/>
        <v>M 36jurusan 3</v>
      </c>
      <c r="E1227" s="9" t="str">
        <f t="shared" si="638"/>
        <v>M 36jurusan 4</v>
      </c>
      <c r="F1227" s="10" t="s">
        <v>131</v>
      </c>
      <c r="G1227" s="10" t="s">
        <v>131</v>
      </c>
      <c r="H1227" s="10" t="s">
        <v>1472</v>
      </c>
      <c r="I1227" s="10">
        <v>0.608471</v>
      </c>
      <c r="J1227" s="10">
        <v>124.059014</v>
      </c>
      <c r="K1227" s="10" t="s">
        <v>7465</v>
      </c>
      <c r="L1227" s="10" t="s">
        <v>7465</v>
      </c>
      <c r="M1227" s="10" t="s">
        <v>7465</v>
      </c>
      <c r="N1227" s="14">
        <f t="shared" si="639"/>
        <v>0</v>
      </c>
      <c r="O1227" s="15" t="e">
        <f t="shared" si="640"/>
        <v>#VALUE!</v>
      </c>
      <c r="P1227" s="15" t="e">
        <f t="shared" si="641"/>
        <v>#VALUE!</v>
      </c>
      <c r="Q1227" s="17" t="e">
        <f>VLOOKUP($A1227,'DATA PENGUKURAN GARDU'!$A:$BS,42,0)</f>
        <v>#N/A</v>
      </c>
      <c r="R1227" s="18" t="e">
        <f t="shared" si="642"/>
        <v>#N/A</v>
      </c>
      <c r="S1227" s="17" t="e">
        <f>VLOOKUP($A1227,'DATA PENGUKURAN GARDU'!$A:$BS,44,0)</f>
        <v>#N/A</v>
      </c>
      <c r="T1227" s="18" t="e">
        <f t="shared" si="643"/>
        <v>#N/A</v>
      </c>
      <c r="U1227" s="17" t="e">
        <f>VLOOKUP($A1227,'DATA PENGUKURAN GARDU'!$A:$BS,46,0)</f>
        <v>#N/A</v>
      </c>
      <c r="V1227" s="18" t="e">
        <f t="shared" si="644"/>
        <v>#N/A</v>
      </c>
      <c r="W1227" s="17" t="e">
        <f>VLOOKUP($A1227,'DATA PENGUKURAN GARDU'!$A:$BS,48,0)</f>
        <v>#N/A</v>
      </c>
      <c r="X1227" s="17" t="e">
        <f>VLOOKUP($A1227,'DATA PENGUKURAN GARDU'!$A:$BS,53,0)</f>
        <v>#N/A</v>
      </c>
      <c r="Y1227" s="17" t="e">
        <f>VLOOKUP($A1227,'DATA PENGUKURAN GARDU'!$A:$BS,54,0)</f>
        <v>#N/A</v>
      </c>
      <c r="Z1227" s="17" t="e">
        <f>VLOOKUP($A1227,'DATA PENGUKURAN GARDU'!$A:$BS,55,0)</f>
        <v>#N/A</v>
      </c>
      <c r="AA1227" s="20" t="e">
        <f>VLOOKUP($B1227,'DATA PENGUKURAN GARDU'!$A:$BS,42,0)</f>
        <v>#N/A</v>
      </c>
      <c r="AB1227" s="21" t="e">
        <f t="shared" si="645"/>
        <v>#N/A</v>
      </c>
      <c r="AC1227" s="20" t="e">
        <f>VLOOKUP($B1227,'DATA PENGUKURAN GARDU'!$A:$BS,44,0)</f>
        <v>#N/A</v>
      </c>
      <c r="AD1227" s="21" t="e">
        <f t="shared" si="646"/>
        <v>#N/A</v>
      </c>
      <c r="AE1227" s="20" t="e">
        <f>VLOOKUP($B1227,'DATA PENGUKURAN GARDU'!$A:$BS,46,0)</f>
        <v>#N/A</v>
      </c>
      <c r="AF1227" s="21" t="e">
        <f t="shared" si="647"/>
        <v>#N/A</v>
      </c>
      <c r="AG1227" s="20" t="e">
        <f>VLOOKUP($B1227,'DATA PENGUKURAN GARDU'!$A:$BS,46,0)</f>
        <v>#N/A</v>
      </c>
      <c r="AH1227" s="20" t="e">
        <f>VLOOKUP($B1227,'DATA PENGUKURAN GARDU'!$A:$BS,53,0)</f>
        <v>#N/A</v>
      </c>
      <c r="AI1227" s="20" t="e">
        <f>VLOOKUP($B1227,'DATA PENGUKURAN GARDU'!$A:$BS,54,0)</f>
        <v>#N/A</v>
      </c>
      <c r="AJ1227" s="17" t="e">
        <f>VLOOKUP($C1227,'DATA PENGUKURAN GARDU'!$A:$BS,42,0)</f>
        <v>#N/A</v>
      </c>
      <c r="AK1227" s="23" t="e">
        <f t="shared" si="648"/>
        <v>#N/A</v>
      </c>
      <c r="AL1227" s="17" t="e">
        <f>VLOOKUP($C1227,'DATA PENGUKURAN GARDU'!$A:$BS,44,0)</f>
        <v>#N/A</v>
      </c>
      <c r="AM1227" s="23" t="e">
        <f t="shared" si="649"/>
        <v>#N/A</v>
      </c>
      <c r="AN1227" s="17" t="e">
        <f>VLOOKUP($C1227,'DATA PENGUKURAN GARDU'!$A:$BS,46,0)</f>
        <v>#N/A</v>
      </c>
      <c r="AO1227" s="23" t="e">
        <f t="shared" si="650"/>
        <v>#N/A</v>
      </c>
      <c r="AP1227" s="17" t="e">
        <f>VLOOKUP($C1227,'DATA PENGUKURAN GARDU'!$A:$BS,46,0)</f>
        <v>#N/A</v>
      </c>
      <c r="AQ1227" s="17" t="e">
        <f>VLOOKUP($C1227,'DATA PENGUKURAN GARDU'!$A:$BS,53,0)</f>
        <v>#N/A</v>
      </c>
      <c r="AR1227" s="17" t="e">
        <f>VLOOKUP($C1227,'DATA PENGUKURAN GARDU'!$A:$BS,54,0)</f>
        <v>#N/A</v>
      </c>
      <c r="AS1227" s="20" t="e">
        <f>VLOOKUP($D1227,'DATA PENGUKURAN GARDU'!$A:$BS,42,0)</f>
        <v>#N/A</v>
      </c>
      <c r="AT1227" s="21" t="e">
        <f t="shared" si="651"/>
        <v>#N/A</v>
      </c>
      <c r="AU1227" s="20" t="e">
        <f>VLOOKUP($D1227,'DATA PENGUKURAN GARDU'!$A:$BS,44,0)</f>
        <v>#N/A</v>
      </c>
      <c r="AV1227" s="21" t="e">
        <f t="shared" si="652"/>
        <v>#N/A</v>
      </c>
      <c r="AW1227" s="20" t="e">
        <f>VLOOKUP($D1227,'DATA PENGUKURAN GARDU'!$A:$BS,46,0)</f>
        <v>#N/A</v>
      </c>
      <c r="AX1227" s="21" t="e">
        <f t="shared" si="653"/>
        <v>#N/A</v>
      </c>
      <c r="AY1227" s="20" t="e">
        <f>VLOOKUP($D1227,'DATA PENGUKURAN GARDU'!$A:$BS,46,0)</f>
        <v>#N/A</v>
      </c>
      <c r="AZ1227" s="20" t="e">
        <f>VLOOKUP($D1227,'DATA PENGUKURAN GARDU'!$A:$BS,53,0)</f>
        <v>#N/A</v>
      </c>
      <c r="BA1227" s="20" t="e">
        <f>VLOOKUP($D1227,'DATA PENGUKURAN GARDU'!$A:$BS,54,0)</f>
        <v>#N/A</v>
      </c>
      <c r="BB1227" s="17" t="e">
        <f>VLOOKUP($E1227,'DATA PENGUKURAN GARDU'!$A:$BS,42,0)</f>
        <v>#N/A</v>
      </c>
      <c r="BC1227" s="23" t="e">
        <f t="shared" si="654"/>
        <v>#N/A</v>
      </c>
      <c r="BD1227" s="17" t="e">
        <f>VLOOKUP($E1227,'DATA PENGUKURAN GARDU'!$A:$BS,44,0)</f>
        <v>#N/A</v>
      </c>
      <c r="BE1227" s="23" t="e">
        <f t="shared" si="655"/>
        <v>#N/A</v>
      </c>
      <c r="BF1227" s="17" t="e">
        <f>VLOOKUP($E1227,'DATA PENGUKURAN GARDU'!$A:$BS,46,0)</f>
        <v>#N/A</v>
      </c>
      <c r="BG1227" s="23" t="e">
        <f t="shared" si="656"/>
        <v>#N/A</v>
      </c>
      <c r="BH1227" s="17" t="e">
        <f>VLOOKUP($E1227,'DATA PENGUKURAN GARDU'!$A:$BS,46,0)</f>
        <v>#N/A</v>
      </c>
      <c r="BI1227" s="17" t="e">
        <f>VLOOKUP($E1227,'DATA PENGUKURAN GARDU'!$A:$BS,53,0)</f>
        <v>#N/A</v>
      </c>
      <c r="BJ1227" s="17" t="e">
        <f>VLOOKUP($E1227,'DATA PENGUKURAN GARDU'!$A:$BS,54,0)</f>
        <v>#N/A</v>
      </c>
      <c r="BK1227" s="20" t="e">
        <f t="shared" si="657"/>
        <v>#N/A</v>
      </c>
      <c r="BL1227" s="20" t="e">
        <f t="shared" si="658"/>
        <v>#N/A</v>
      </c>
      <c r="BM1227" s="20" t="e">
        <f t="shared" si="659"/>
        <v>#N/A</v>
      </c>
      <c r="BN1227" s="25" t="e">
        <f t="shared" si="660"/>
        <v>#N/A</v>
      </c>
      <c r="BO1227" s="26" t="str">
        <f t="shared" si="661"/>
        <v>0</v>
      </c>
      <c r="BP1227" s="21" t="e">
        <f t="shared" si="662"/>
        <v>#VALUE!</v>
      </c>
      <c r="BQ1227" s="20" t="e">
        <f t="shared" si="663"/>
        <v>#N/A</v>
      </c>
      <c r="BR1227" s="20" t="e">
        <v>#N/A</v>
      </c>
      <c r="BS1227" s="9" t="e">
        <v>#N/A</v>
      </c>
      <c r="BT1227" s="2" t="e">
        <f t="shared" si="664"/>
        <v>#VALUE!</v>
      </c>
      <c r="BU1227" s="2" t="e">
        <f t="shared" si="632"/>
        <v>#N/A</v>
      </c>
      <c r="BV1227" s="2" t="e">
        <f t="shared" si="633"/>
        <v>#N/A</v>
      </c>
    </row>
    <row r="1228" s="2" customFormat="1" ht="22.95" customHeight="1" spans="1:74">
      <c r="A1228" s="9" t="str">
        <f t="shared" si="634"/>
        <v>M 38Induk</v>
      </c>
      <c r="B1228" s="9" t="str">
        <f t="shared" si="635"/>
        <v>M 38jurusan 1</v>
      </c>
      <c r="C1228" s="9" t="str">
        <f t="shared" si="636"/>
        <v>M 38jurusan 2</v>
      </c>
      <c r="D1228" s="9" t="str">
        <f t="shared" si="637"/>
        <v>M 38jurusan 3</v>
      </c>
      <c r="E1228" s="9" t="str">
        <f t="shared" si="638"/>
        <v>M 38jurusan 4</v>
      </c>
      <c r="F1228" s="10" t="s">
        <v>131</v>
      </c>
      <c r="G1228" s="10" t="s">
        <v>131</v>
      </c>
      <c r="H1228" s="10" t="s">
        <v>1473</v>
      </c>
      <c r="I1228" s="10">
        <v>0.595222</v>
      </c>
      <c r="J1228" s="10">
        <v>124.048946</v>
      </c>
      <c r="K1228" s="10" t="s">
        <v>7465</v>
      </c>
      <c r="L1228" s="10" t="s">
        <v>7465</v>
      </c>
      <c r="M1228" s="10" t="s">
        <v>7465</v>
      </c>
      <c r="N1228" s="14">
        <f t="shared" si="639"/>
        <v>0</v>
      </c>
      <c r="O1228" s="15" t="e">
        <f t="shared" si="640"/>
        <v>#VALUE!</v>
      </c>
      <c r="P1228" s="15" t="e">
        <f t="shared" si="641"/>
        <v>#VALUE!</v>
      </c>
      <c r="Q1228" s="17" t="e">
        <f>VLOOKUP($A1228,'DATA PENGUKURAN GARDU'!$A:$BS,42,0)</f>
        <v>#N/A</v>
      </c>
      <c r="R1228" s="18" t="e">
        <f t="shared" si="642"/>
        <v>#N/A</v>
      </c>
      <c r="S1228" s="17" t="e">
        <f>VLOOKUP($A1228,'DATA PENGUKURAN GARDU'!$A:$BS,44,0)</f>
        <v>#N/A</v>
      </c>
      <c r="T1228" s="18" t="e">
        <f t="shared" si="643"/>
        <v>#N/A</v>
      </c>
      <c r="U1228" s="17" t="e">
        <f>VLOOKUP($A1228,'DATA PENGUKURAN GARDU'!$A:$BS,46,0)</f>
        <v>#N/A</v>
      </c>
      <c r="V1228" s="18" t="e">
        <f t="shared" si="644"/>
        <v>#N/A</v>
      </c>
      <c r="W1228" s="17" t="e">
        <f>VLOOKUP($A1228,'DATA PENGUKURAN GARDU'!$A:$BS,48,0)</f>
        <v>#N/A</v>
      </c>
      <c r="X1228" s="17" t="e">
        <f>VLOOKUP($A1228,'DATA PENGUKURAN GARDU'!$A:$BS,53,0)</f>
        <v>#N/A</v>
      </c>
      <c r="Y1228" s="17" t="e">
        <f>VLOOKUP($A1228,'DATA PENGUKURAN GARDU'!$A:$BS,54,0)</f>
        <v>#N/A</v>
      </c>
      <c r="Z1228" s="17" t="e">
        <f>VLOOKUP($A1228,'DATA PENGUKURAN GARDU'!$A:$BS,55,0)</f>
        <v>#N/A</v>
      </c>
      <c r="AA1228" s="20" t="e">
        <f>VLOOKUP($B1228,'DATA PENGUKURAN GARDU'!$A:$BS,42,0)</f>
        <v>#N/A</v>
      </c>
      <c r="AB1228" s="21" t="e">
        <f t="shared" si="645"/>
        <v>#N/A</v>
      </c>
      <c r="AC1228" s="20" t="e">
        <f>VLOOKUP($B1228,'DATA PENGUKURAN GARDU'!$A:$BS,44,0)</f>
        <v>#N/A</v>
      </c>
      <c r="AD1228" s="21" t="e">
        <f t="shared" si="646"/>
        <v>#N/A</v>
      </c>
      <c r="AE1228" s="20" t="e">
        <f>VLOOKUP($B1228,'DATA PENGUKURAN GARDU'!$A:$BS,46,0)</f>
        <v>#N/A</v>
      </c>
      <c r="AF1228" s="21" t="e">
        <f t="shared" si="647"/>
        <v>#N/A</v>
      </c>
      <c r="AG1228" s="20" t="e">
        <f>VLOOKUP($B1228,'DATA PENGUKURAN GARDU'!$A:$BS,46,0)</f>
        <v>#N/A</v>
      </c>
      <c r="AH1228" s="20" t="e">
        <f>VLOOKUP($B1228,'DATA PENGUKURAN GARDU'!$A:$BS,53,0)</f>
        <v>#N/A</v>
      </c>
      <c r="AI1228" s="20" t="e">
        <f>VLOOKUP($B1228,'DATA PENGUKURAN GARDU'!$A:$BS,54,0)</f>
        <v>#N/A</v>
      </c>
      <c r="AJ1228" s="17" t="e">
        <f>VLOOKUP($C1228,'DATA PENGUKURAN GARDU'!$A:$BS,42,0)</f>
        <v>#N/A</v>
      </c>
      <c r="AK1228" s="23" t="e">
        <f t="shared" si="648"/>
        <v>#N/A</v>
      </c>
      <c r="AL1228" s="17" t="e">
        <f>VLOOKUP($C1228,'DATA PENGUKURAN GARDU'!$A:$BS,44,0)</f>
        <v>#N/A</v>
      </c>
      <c r="AM1228" s="23" t="e">
        <f t="shared" si="649"/>
        <v>#N/A</v>
      </c>
      <c r="AN1228" s="17" t="e">
        <f>VLOOKUP($C1228,'DATA PENGUKURAN GARDU'!$A:$BS,46,0)</f>
        <v>#N/A</v>
      </c>
      <c r="AO1228" s="23" t="e">
        <f t="shared" si="650"/>
        <v>#N/A</v>
      </c>
      <c r="AP1228" s="17" t="e">
        <f>VLOOKUP($C1228,'DATA PENGUKURAN GARDU'!$A:$BS,46,0)</f>
        <v>#N/A</v>
      </c>
      <c r="AQ1228" s="17" t="e">
        <f>VLOOKUP($C1228,'DATA PENGUKURAN GARDU'!$A:$BS,53,0)</f>
        <v>#N/A</v>
      </c>
      <c r="AR1228" s="17" t="e">
        <f>VLOOKUP($C1228,'DATA PENGUKURAN GARDU'!$A:$BS,54,0)</f>
        <v>#N/A</v>
      </c>
      <c r="AS1228" s="20" t="e">
        <f>VLOOKUP($D1228,'DATA PENGUKURAN GARDU'!$A:$BS,42,0)</f>
        <v>#N/A</v>
      </c>
      <c r="AT1228" s="21" t="e">
        <f t="shared" si="651"/>
        <v>#N/A</v>
      </c>
      <c r="AU1228" s="20" t="e">
        <f>VLOOKUP($D1228,'DATA PENGUKURAN GARDU'!$A:$BS,44,0)</f>
        <v>#N/A</v>
      </c>
      <c r="AV1228" s="21" t="e">
        <f t="shared" si="652"/>
        <v>#N/A</v>
      </c>
      <c r="AW1228" s="20" t="e">
        <f>VLOOKUP($D1228,'DATA PENGUKURAN GARDU'!$A:$BS,46,0)</f>
        <v>#N/A</v>
      </c>
      <c r="AX1228" s="21" t="e">
        <f t="shared" si="653"/>
        <v>#N/A</v>
      </c>
      <c r="AY1228" s="20" t="e">
        <f>VLOOKUP($D1228,'DATA PENGUKURAN GARDU'!$A:$BS,46,0)</f>
        <v>#N/A</v>
      </c>
      <c r="AZ1228" s="20" t="e">
        <f>VLOOKUP($D1228,'DATA PENGUKURAN GARDU'!$A:$BS,53,0)</f>
        <v>#N/A</v>
      </c>
      <c r="BA1228" s="20" t="e">
        <f>VLOOKUP($D1228,'DATA PENGUKURAN GARDU'!$A:$BS,54,0)</f>
        <v>#N/A</v>
      </c>
      <c r="BB1228" s="17" t="e">
        <f>VLOOKUP($E1228,'DATA PENGUKURAN GARDU'!$A:$BS,42,0)</f>
        <v>#N/A</v>
      </c>
      <c r="BC1228" s="23" t="e">
        <f t="shared" si="654"/>
        <v>#N/A</v>
      </c>
      <c r="BD1228" s="17" t="e">
        <f>VLOOKUP($E1228,'DATA PENGUKURAN GARDU'!$A:$BS,44,0)</f>
        <v>#N/A</v>
      </c>
      <c r="BE1228" s="23" t="e">
        <f t="shared" si="655"/>
        <v>#N/A</v>
      </c>
      <c r="BF1228" s="17" t="e">
        <f>VLOOKUP($E1228,'DATA PENGUKURAN GARDU'!$A:$BS,46,0)</f>
        <v>#N/A</v>
      </c>
      <c r="BG1228" s="23" t="e">
        <f t="shared" si="656"/>
        <v>#N/A</v>
      </c>
      <c r="BH1228" s="17" t="e">
        <f>VLOOKUP($E1228,'DATA PENGUKURAN GARDU'!$A:$BS,46,0)</f>
        <v>#N/A</v>
      </c>
      <c r="BI1228" s="17" t="e">
        <f>VLOOKUP($E1228,'DATA PENGUKURAN GARDU'!$A:$BS,53,0)</f>
        <v>#N/A</v>
      </c>
      <c r="BJ1228" s="17" t="e">
        <f>VLOOKUP($E1228,'DATA PENGUKURAN GARDU'!$A:$BS,54,0)</f>
        <v>#N/A</v>
      </c>
      <c r="BK1228" s="20" t="e">
        <f t="shared" si="657"/>
        <v>#N/A</v>
      </c>
      <c r="BL1228" s="20" t="e">
        <f t="shared" si="658"/>
        <v>#N/A</v>
      </c>
      <c r="BM1228" s="20" t="e">
        <f t="shared" si="659"/>
        <v>#N/A</v>
      </c>
      <c r="BN1228" s="25" t="e">
        <f t="shared" si="660"/>
        <v>#N/A</v>
      </c>
      <c r="BO1228" s="26" t="str">
        <f t="shared" si="661"/>
        <v>0</v>
      </c>
      <c r="BP1228" s="21" t="e">
        <f t="shared" si="662"/>
        <v>#VALUE!</v>
      </c>
      <c r="BQ1228" s="20" t="e">
        <f t="shared" si="663"/>
        <v>#N/A</v>
      </c>
      <c r="BR1228" s="20" t="e">
        <v>#N/A</v>
      </c>
      <c r="BS1228" s="9" t="e">
        <v>#N/A</v>
      </c>
      <c r="BT1228" s="2" t="e">
        <f t="shared" si="664"/>
        <v>#VALUE!</v>
      </c>
      <c r="BU1228" s="2" t="e">
        <f t="shared" si="632"/>
        <v>#N/A</v>
      </c>
      <c r="BV1228" s="2" t="e">
        <f t="shared" si="633"/>
        <v>#N/A</v>
      </c>
    </row>
    <row r="1229" s="2" customFormat="1" ht="22.95" customHeight="1" spans="1:74">
      <c r="A1229" s="9" t="str">
        <f t="shared" si="634"/>
        <v>M 161Induk</v>
      </c>
      <c r="B1229" s="9" t="str">
        <f t="shared" si="635"/>
        <v>M 161jurusan 1</v>
      </c>
      <c r="C1229" s="9" t="str">
        <f t="shared" si="636"/>
        <v>M 161jurusan 2</v>
      </c>
      <c r="D1229" s="9" t="str">
        <f t="shared" si="637"/>
        <v>M 161jurusan 3</v>
      </c>
      <c r="E1229" s="9" t="str">
        <f t="shared" si="638"/>
        <v>M 161jurusan 4</v>
      </c>
      <c r="F1229" s="10" t="s">
        <v>131</v>
      </c>
      <c r="G1229" s="10" t="s">
        <v>131</v>
      </c>
      <c r="H1229" s="10" t="s">
        <v>1474</v>
      </c>
      <c r="I1229" s="10">
        <v>0.52278</v>
      </c>
      <c r="J1229" s="10">
        <v>123.9578</v>
      </c>
      <c r="K1229" s="10" t="s">
        <v>7465</v>
      </c>
      <c r="L1229" s="10" t="s">
        <v>7465</v>
      </c>
      <c r="M1229" s="10" t="s">
        <v>7465</v>
      </c>
      <c r="N1229" s="14">
        <f t="shared" si="639"/>
        <v>0</v>
      </c>
      <c r="O1229" s="15" t="e">
        <f t="shared" si="640"/>
        <v>#VALUE!</v>
      </c>
      <c r="P1229" s="15" t="e">
        <f t="shared" si="641"/>
        <v>#VALUE!</v>
      </c>
      <c r="Q1229" s="17" t="e">
        <f>VLOOKUP($A1229,'DATA PENGUKURAN GARDU'!$A:$BS,42,0)</f>
        <v>#N/A</v>
      </c>
      <c r="R1229" s="18" t="e">
        <f t="shared" si="642"/>
        <v>#N/A</v>
      </c>
      <c r="S1229" s="17" t="e">
        <f>VLOOKUP($A1229,'DATA PENGUKURAN GARDU'!$A:$BS,44,0)</f>
        <v>#N/A</v>
      </c>
      <c r="T1229" s="18" t="e">
        <f t="shared" si="643"/>
        <v>#N/A</v>
      </c>
      <c r="U1229" s="17" t="e">
        <f>VLOOKUP($A1229,'DATA PENGUKURAN GARDU'!$A:$BS,46,0)</f>
        <v>#N/A</v>
      </c>
      <c r="V1229" s="18" t="e">
        <f t="shared" si="644"/>
        <v>#N/A</v>
      </c>
      <c r="W1229" s="17" t="e">
        <f>VLOOKUP($A1229,'DATA PENGUKURAN GARDU'!$A:$BS,48,0)</f>
        <v>#N/A</v>
      </c>
      <c r="X1229" s="17" t="e">
        <f>VLOOKUP($A1229,'DATA PENGUKURAN GARDU'!$A:$BS,53,0)</f>
        <v>#N/A</v>
      </c>
      <c r="Y1229" s="17" t="e">
        <f>VLOOKUP($A1229,'DATA PENGUKURAN GARDU'!$A:$BS,54,0)</f>
        <v>#N/A</v>
      </c>
      <c r="Z1229" s="17" t="e">
        <f>VLOOKUP($A1229,'DATA PENGUKURAN GARDU'!$A:$BS,55,0)</f>
        <v>#N/A</v>
      </c>
      <c r="AA1229" s="20" t="e">
        <f>VLOOKUP($B1229,'DATA PENGUKURAN GARDU'!$A:$BS,42,0)</f>
        <v>#N/A</v>
      </c>
      <c r="AB1229" s="21" t="e">
        <f t="shared" si="645"/>
        <v>#N/A</v>
      </c>
      <c r="AC1229" s="20" t="e">
        <f>VLOOKUP($B1229,'DATA PENGUKURAN GARDU'!$A:$BS,44,0)</f>
        <v>#N/A</v>
      </c>
      <c r="AD1229" s="21" t="e">
        <f t="shared" si="646"/>
        <v>#N/A</v>
      </c>
      <c r="AE1229" s="20" t="e">
        <f>VLOOKUP($B1229,'DATA PENGUKURAN GARDU'!$A:$BS,46,0)</f>
        <v>#N/A</v>
      </c>
      <c r="AF1229" s="21" t="e">
        <f t="shared" si="647"/>
        <v>#N/A</v>
      </c>
      <c r="AG1229" s="20" t="e">
        <f>VLOOKUP($B1229,'DATA PENGUKURAN GARDU'!$A:$BS,46,0)</f>
        <v>#N/A</v>
      </c>
      <c r="AH1229" s="20" t="e">
        <f>VLOOKUP($B1229,'DATA PENGUKURAN GARDU'!$A:$BS,53,0)</f>
        <v>#N/A</v>
      </c>
      <c r="AI1229" s="20" t="e">
        <f>VLOOKUP($B1229,'DATA PENGUKURAN GARDU'!$A:$BS,54,0)</f>
        <v>#N/A</v>
      </c>
      <c r="AJ1229" s="17" t="e">
        <f>VLOOKUP($C1229,'DATA PENGUKURAN GARDU'!$A:$BS,42,0)</f>
        <v>#N/A</v>
      </c>
      <c r="AK1229" s="23" t="e">
        <f t="shared" si="648"/>
        <v>#N/A</v>
      </c>
      <c r="AL1229" s="17" t="e">
        <f>VLOOKUP($C1229,'DATA PENGUKURAN GARDU'!$A:$BS,44,0)</f>
        <v>#N/A</v>
      </c>
      <c r="AM1229" s="23" t="e">
        <f t="shared" si="649"/>
        <v>#N/A</v>
      </c>
      <c r="AN1229" s="17" t="e">
        <f>VLOOKUP($C1229,'DATA PENGUKURAN GARDU'!$A:$BS,46,0)</f>
        <v>#N/A</v>
      </c>
      <c r="AO1229" s="23" t="e">
        <f t="shared" si="650"/>
        <v>#N/A</v>
      </c>
      <c r="AP1229" s="17" t="e">
        <f>VLOOKUP($C1229,'DATA PENGUKURAN GARDU'!$A:$BS,46,0)</f>
        <v>#N/A</v>
      </c>
      <c r="AQ1229" s="17" t="e">
        <f>VLOOKUP($C1229,'DATA PENGUKURAN GARDU'!$A:$BS,53,0)</f>
        <v>#N/A</v>
      </c>
      <c r="AR1229" s="17" t="e">
        <f>VLOOKUP($C1229,'DATA PENGUKURAN GARDU'!$A:$BS,54,0)</f>
        <v>#N/A</v>
      </c>
      <c r="AS1229" s="20" t="e">
        <f>VLOOKUP($D1229,'DATA PENGUKURAN GARDU'!$A:$BS,42,0)</f>
        <v>#N/A</v>
      </c>
      <c r="AT1229" s="21" t="e">
        <f t="shared" si="651"/>
        <v>#N/A</v>
      </c>
      <c r="AU1229" s="20" t="e">
        <f>VLOOKUP($D1229,'DATA PENGUKURAN GARDU'!$A:$BS,44,0)</f>
        <v>#N/A</v>
      </c>
      <c r="AV1229" s="21" t="e">
        <f t="shared" si="652"/>
        <v>#N/A</v>
      </c>
      <c r="AW1229" s="20" t="e">
        <f>VLOOKUP($D1229,'DATA PENGUKURAN GARDU'!$A:$BS,46,0)</f>
        <v>#N/A</v>
      </c>
      <c r="AX1229" s="21" t="e">
        <f t="shared" si="653"/>
        <v>#N/A</v>
      </c>
      <c r="AY1229" s="20" t="e">
        <f>VLOOKUP($D1229,'DATA PENGUKURAN GARDU'!$A:$BS,46,0)</f>
        <v>#N/A</v>
      </c>
      <c r="AZ1229" s="20" t="e">
        <f>VLOOKUP($D1229,'DATA PENGUKURAN GARDU'!$A:$BS,53,0)</f>
        <v>#N/A</v>
      </c>
      <c r="BA1229" s="20" t="e">
        <f>VLOOKUP($D1229,'DATA PENGUKURAN GARDU'!$A:$BS,54,0)</f>
        <v>#N/A</v>
      </c>
      <c r="BB1229" s="17" t="e">
        <f>VLOOKUP($E1229,'DATA PENGUKURAN GARDU'!$A:$BS,42,0)</f>
        <v>#N/A</v>
      </c>
      <c r="BC1229" s="23" t="e">
        <f t="shared" si="654"/>
        <v>#N/A</v>
      </c>
      <c r="BD1229" s="17" t="e">
        <f>VLOOKUP($E1229,'DATA PENGUKURAN GARDU'!$A:$BS,44,0)</f>
        <v>#N/A</v>
      </c>
      <c r="BE1229" s="23" t="e">
        <f t="shared" si="655"/>
        <v>#N/A</v>
      </c>
      <c r="BF1229" s="17" t="e">
        <f>VLOOKUP($E1229,'DATA PENGUKURAN GARDU'!$A:$BS,46,0)</f>
        <v>#N/A</v>
      </c>
      <c r="BG1229" s="23" t="e">
        <f t="shared" si="656"/>
        <v>#N/A</v>
      </c>
      <c r="BH1229" s="17" t="e">
        <f>VLOOKUP($E1229,'DATA PENGUKURAN GARDU'!$A:$BS,46,0)</f>
        <v>#N/A</v>
      </c>
      <c r="BI1229" s="17" t="e">
        <f>VLOOKUP($E1229,'DATA PENGUKURAN GARDU'!$A:$BS,53,0)</f>
        <v>#N/A</v>
      </c>
      <c r="BJ1229" s="17" t="e">
        <f>VLOOKUP($E1229,'DATA PENGUKURAN GARDU'!$A:$BS,54,0)</f>
        <v>#N/A</v>
      </c>
      <c r="BK1229" s="20" t="e">
        <f t="shared" si="657"/>
        <v>#N/A</v>
      </c>
      <c r="BL1229" s="20" t="e">
        <f t="shared" si="658"/>
        <v>#N/A</v>
      </c>
      <c r="BM1229" s="20" t="e">
        <f t="shared" si="659"/>
        <v>#N/A</v>
      </c>
      <c r="BN1229" s="25" t="e">
        <f t="shared" si="660"/>
        <v>#N/A</v>
      </c>
      <c r="BO1229" s="26" t="str">
        <f t="shared" si="661"/>
        <v>0</v>
      </c>
      <c r="BP1229" s="21" t="e">
        <f t="shared" si="662"/>
        <v>#VALUE!</v>
      </c>
      <c r="BQ1229" s="20" t="e">
        <f t="shared" si="663"/>
        <v>#N/A</v>
      </c>
      <c r="BR1229" s="20" t="e">
        <v>#N/A</v>
      </c>
      <c r="BS1229" s="9" t="e">
        <v>#N/A</v>
      </c>
      <c r="BT1229" s="2" t="e">
        <f t="shared" si="664"/>
        <v>#VALUE!</v>
      </c>
      <c r="BU1229" s="2" t="e">
        <f t="shared" si="632"/>
        <v>#N/A</v>
      </c>
      <c r="BV1229" s="2" t="e">
        <f t="shared" si="633"/>
        <v>#N/A</v>
      </c>
    </row>
    <row r="1230" s="2" customFormat="1" ht="22.95" customHeight="1" spans="1:74">
      <c r="A1230" s="9" t="str">
        <f t="shared" si="634"/>
        <v>M 162Induk</v>
      </c>
      <c r="B1230" s="9" t="str">
        <f t="shared" si="635"/>
        <v>M 162jurusan 1</v>
      </c>
      <c r="C1230" s="9" t="str">
        <f t="shared" si="636"/>
        <v>M 162jurusan 2</v>
      </c>
      <c r="D1230" s="9" t="str">
        <f t="shared" si="637"/>
        <v>M 162jurusan 3</v>
      </c>
      <c r="E1230" s="9" t="str">
        <f t="shared" si="638"/>
        <v>M 162jurusan 4</v>
      </c>
      <c r="F1230" s="10" t="s">
        <v>131</v>
      </c>
      <c r="G1230" s="10" t="s">
        <v>131</v>
      </c>
      <c r="H1230" s="10" t="s">
        <v>1475</v>
      </c>
      <c r="I1230" s="10">
        <v>0.52153</v>
      </c>
      <c r="J1230" s="10">
        <v>123.95315</v>
      </c>
      <c r="K1230" s="10" t="s">
        <v>7465</v>
      </c>
      <c r="L1230" s="10" t="s">
        <v>7465</v>
      </c>
      <c r="M1230" s="10" t="s">
        <v>7465</v>
      </c>
      <c r="N1230" s="14">
        <f t="shared" si="639"/>
        <v>0</v>
      </c>
      <c r="O1230" s="15" t="e">
        <f t="shared" si="640"/>
        <v>#VALUE!</v>
      </c>
      <c r="P1230" s="15" t="e">
        <f t="shared" si="641"/>
        <v>#VALUE!</v>
      </c>
      <c r="Q1230" s="17" t="e">
        <f>VLOOKUP($A1230,'DATA PENGUKURAN GARDU'!$A:$BS,42,0)</f>
        <v>#N/A</v>
      </c>
      <c r="R1230" s="18" t="e">
        <f t="shared" si="642"/>
        <v>#N/A</v>
      </c>
      <c r="S1230" s="17" t="e">
        <f>VLOOKUP($A1230,'DATA PENGUKURAN GARDU'!$A:$BS,44,0)</f>
        <v>#N/A</v>
      </c>
      <c r="T1230" s="18" t="e">
        <f t="shared" si="643"/>
        <v>#N/A</v>
      </c>
      <c r="U1230" s="17" t="e">
        <f>VLOOKUP($A1230,'DATA PENGUKURAN GARDU'!$A:$BS,46,0)</f>
        <v>#N/A</v>
      </c>
      <c r="V1230" s="18" t="e">
        <f t="shared" si="644"/>
        <v>#N/A</v>
      </c>
      <c r="W1230" s="17" t="e">
        <f>VLOOKUP($A1230,'DATA PENGUKURAN GARDU'!$A:$BS,48,0)</f>
        <v>#N/A</v>
      </c>
      <c r="X1230" s="17" t="e">
        <f>VLOOKUP($A1230,'DATA PENGUKURAN GARDU'!$A:$BS,53,0)</f>
        <v>#N/A</v>
      </c>
      <c r="Y1230" s="17" t="e">
        <f>VLOOKUP($A1230,'DATA PENGUKURAN GARDU'!$A:$BS,54,0)</f>
        <v>#N/A</v>
      </c>
      <c r="Z1230" s="17" t="e">
        <f>VLOOKUP($A1230,'DATA PENGUKURAN GARDU'!$A:$BS,55,0)</f>
        <v>#N/A</v>
      </c>
      <c r="AA1230" s="20" t="e">
        <f>VLOOKUP($B1230,'DATA PENGUKURAN GARDU'!$A:$BS,42,0)</f>
        <v>#N/A</v>
      </c>
      <c r="AB1230" s="21" t="e">
        <f t="shared" si="645"/>
        <v>#N/A</v>
      </c>
      <c r="AC1230" s="20" t="e">
        <f>VLOOKUP($B1230,'DATA PENGUKURAN GARDU'!$A:$BS,44,0)</f>
        <v>#N/A</v>
      </c>
      <c r="AD1230" s="21" t="e">
        <f t="shared" si="646"/>
        <v>#N/A</v>
      </c>
      <c r="AE1230" s="20" t="e">
        <f>VLOOKUP($B1230,'DATA PENGUKURAN GARDU'!$A:$BS,46,0)</f>
        <v>#N/A</v>
      </c>
      <c r="AF1230" s="21" t="e">
        <f t="shared" si="647"/>
        <v>#N/A</v>
      </c>
      <c r="AG1230" s="20" t="e">
        <f>VLOOKUP($B1230,'DATA PENGUKURAN GARDU'!$A:$BS,46,0)</f>
        <v>#N/A</v>
      </c>
      <c r="AH1230" s="20" t="e">
        <f>VLOOKUP($B1230,'DATA PENGUKURAN GARDU'!$A:$BS,53,0)</f>
        <v>#N/A</v>
      </c>
      <c r="AI1230" s="20" t="e">
        <f>VLOOKUP($B1230,'DATA PENGUKURAN GARDU'!$A:$BS,54,0)</f>
        <v>#N/A</v>
      </c>
      <c r="AJ1230" s="17" t="e">
        <f>VLOOKUP($C1230,'DATA PENGUKURAN GARDU'!$A:$BS,42,0)</f>
        <v>#N/A</v>
      </c>
      <c r="AK1230" s="23" t="e">
        <f t="shared" si="648"/>
        <v>#N/A</v>
      </c>
      <c r="AL1230" s="17" t="e">
        <f>VLOOKUP($C1230,'DATA PENGUKURAN GARDU'!$A:$BS,44,0)</f>
        <v>#N/A</v>
      </c>
      <c r="AM1230" s="23" t="e">
        <f t="shared" si="649"/>
        <v>#N/A</v>
      </c>
      <c r="AN1230" s="17" t="e">
        <f>VLOOKUP($C1230,'DATA PENGUKURAN GARDU'!$A:$BS,46,0)</f>
        <v>#N/A</v>
      </c>
      <c r="AO1230" s="23" t="e">
        <f t="shared" si="650"/>
        <v>#N/A</v>
      </c>
      <c r="AP1230" s="17" t="e">
        <f>VLOOKUP($C1230,'DATA PENGUKURAN GARDU'!$A:$BS,46,0)</f>
        <v>#N/A</v>
      </c>
      <c r="AQ1230" s="17" t="e">
        <f>VLOOKUP($C1230,'DATA PENGUKURAN GARDU'!$A:$BS,53,0)</f>
        <v>#N/A</v>
      </c>
      <c r="AR1230" s="17" t="e">
        <f>VLOOKUP($C1230,'DATA PENGUKURAN GARDU'!$A:$BS,54,0)</f>
        <v>#N/A</v>
      </c>
      <c r="AS1230" s="20" t="e">
        <f>VLOOKUP($D1230,'DATA PENGUKURAN GARDU'!$A:$BS,42,0)</f>
        <v>#N/A</v>
      </c>
      <c r="AT1230" s="21" t="e">
        <f t="shared" si="651"/>
        <v>#N/A</v>
      </c>
      <c r="AU1230" s="20" t="e">
        <f>VLOOKUP($D1230,'DATA PENGUKURAN GARDU'!$A:$BS,44,0)</f>
        <v>#N/A</v>
      </c>
      <c r="AV1230" s="21" t="e">
        <f t="shared" si="652"/>
        <v>#N/A</v>
      </c>
      <c r="AW1230" s="20" t="e">
        <f>VLOOKUP($D1230,'DATA PENGUKURAN GARDU'!$A:$BS,46,0)</f>
        <v>#N/A</v>
      </c>
      <c r="AX1230" s="21" t="e">
        <f t="shared" si="653"/>
        <v>#N/A</v>
      </c>
      <c r="AY1230" s="20" t="e">
        <f>VLOOKUP($D1230,'DATA PENGUKURAN GARDU'!$A:$BS,46,0)</f>
        <v>#N/A</v>
      </c>
      <c r="AZ1230" s="20" t="e">
        <f>VLOOKUP($D1230,'DATA PENGUKURAN GARDU'!$A:$BS,53,0)</f>
        <v>#N/A</v>
      </c>
      <c r="BA1230" s="20" t="e">
        <f>VLOOKUP($D1230,'DATA PENGUKURAN GARDU'!$A:$BS,54,0)</f>
        <v>#N/A</v>
      </c>
      <c r="BB1230" s="17" t="e">
        <f>VLOOKUP($E1230,'DATA PENGUKURAN GARDU'!$A:$BS,42,0)</f>
        <v>#N/A</v>
      </c>
      <c r="BC1230" s="23" t="e">
        <f t="shared" si="654"/>
        <v>#N/A</v>
      </c>
      <c r="BD1230" s="17" t="e">
        <f>VLOOKUP($E1230,'DATA PENGUKURAN GARDU'!$A:$BS,44,0)</f>
        <v>#N/A</v>
      </c>
      <c r="BE1230" s="23" t="e">
        <f t="shared" si="655"/>
        <v>#N/A</v>
      </c>
      <c r="BF1230" s="17" t="e">
        <f>VLOOKUP($E1230,'DATA PENGUKURAN GARDU'!$A:$BS,46,0)</f>
        <v>#N/A</v>
      </c>
      <c r="BG1230" s="23" t="e">
        <f t="shared" si="656"/>
        <v>#N/A</v>
      </c>
      <c r="BH1230" s="17" t="e">
        <f>VLOOKUP($E1230,'DATA PENGUKURAN GARDU'!$A:$BS,46,0)</f>
        <v>#N/A</v>
      </c>
      <c r="BI1230" s="17" t="e">
        <f>VLOOKUP($E1230,'DATA PENGUKURAN GARDU'!$A:$BS,53,0)</f>
        <v>#N/A</v>
      </c>
      <c r="BJ1230" s="17" t="e">
        <f>VLOOKUP($E1230,'DATA PENGUKURAN GARDU'!$A:$BS,54,0)</f>
        <v>#N/A</v>
      </c>
      <c r="BK1230" s="20" t="e">
        <f t="shared" si="657"/>
        <v>#N/A</v>
      </c>
      <c r="BL1230" s="20" t="e">
        <f t="shared" si="658"/>
        <v>#N/A</v>
      </c>
      <c r="BM1230" s="20" t="e">
        <f t="shared" si="659"/>
        <v>#N/A</v>
      </c>
      <c r="BN1230" s="25" t="e">
        <f t="shared" si="660"/>
        <v>#N/A</v>
      </c>
      <c r="BO1230" s="26" t="str">
        <f t="shared" si="661"/>
        <v>0</v>
      </c>
      <c r="BP1230" s="21" t="e">
        <f t="shared" si="662"/>
        <v>#VALUE!</v>
      </c>
      <c r="BQ1230" s="20" t="e">
        <f t="shared" si="663"/>
        <v>#N/A</v>
      </c>
      <c r="BR1230" s="20" t="e">
        <v>#N/A</v>
      </c>
      <c r="BS1230" s="9" t="e">
        <v>#N/A</v>
      </c>
      <c r="BT1230" s="2" t="e">
        <f t="shared" si="664"/>
        <v>#VALUE!</v>
      </c>
      <c r="BU1230" s="2" t="e">
        <f t="shared" si="632"/>
        <v>#N/A</v>
      </c>
      <c r="BV1230" s="2" t="e">
        <f t="shared" si="633"/>
        <v>#N/A</v>
      </c>
    </row>
    <row r="1231" s="2" customFormat="1" ht="22.95" customHeight="1" spans="1:74">
      <c r="A1231" s="9" t="str">
        <f t="shared" si="634"/>
        <v>M 168Induk</v>
      </c>
      <c r="B1231" s="9" t="str">
        <f t="shared" si="635"/>
        <v>M 168jurusan 1</v>
      </c>
      <c r="C1231" s="9" t="str">
        <f t="shared" si="636"/>
        <v>M 168jurusan 2</v>
      </c>
      <c r="D1231" s="9" t="str">
        <f t="shared" si="637"/>
        <v>M 168jurusan 3</v>
      </c>
      <c r="E1231" s="9" t="str">
        <f t="shared" si="638"/>
        <v>M 168jurusan 4</v>
      </c>
      <c r="F1231" s="10" t="s">
        <v>131</v>
      </c>
      <c r="G1231" s="10" t="s">
        <v>131</v>
      </c>
      <c r="H1231" s="10" t="s">
        <v>1476</v>
      </c>
      <c r="I1231" s="10">
        <v>0.525634</v>
      </c>
      <c r="J1231" s="10">
        <v>123.919309</v>
      </c>
      <c r="K1231" s="10" t="s">
        <v>7465</v>
      </c>
      <c r="L1231" s="10" t="s">
        <v>7465</v>
      </c>
      <c r="M1231" s="10" t="s">
        <v>7465</v>
      </c>
      <c r="N1231" s="14">
        <f t="shared" si="639"/>
        <v>0</v>
      </c>
      <c r="O1231" s="15" t="e">
        <f t="shared" si="640"/>
        <v>#VALUE!</v>
      </c>
      <c r="P1231" s="15" t="e">
        <f t="shared" si="641"/>
        <v>#VALUE!</v>
      </c>
      <c r="Q1231" s="17" t="e">
        <f>VLOOKUP($A1231,'DATA PENGUKURAN GARDU'!$A:$BS,42,0)</f>
        <v>#N/A</v>
      </c>
      <c r="R1231" s="18" t="e">
        <f t="shared" si="642"/>
        <v>#N/A</v>
      </c>
      <c r="S1231" s="17" t="e">
        <f>VLOOKUP($A1231,'DATA PENGUKURAN GARDU'!$A:$BS,44,0)</f>
        <v>#N/A</v>
      </c>
      <c r="T1231" s="18" t="e">
        <f t="shared" si="643"/>
        <v>#N/A</v>
      </c>
      <c r="U1231" s="17" t="e">
        <f>VLOOKUP($A1231,'DATA PENGUKURAN GARDU'!$A:$BS,46,0)</f>
        <v>#N/A</v>
      </c>
      <c r="V1231" s="18" t="e">
        <f t="shared" si="644"/>
        <v>#N/A</v>
      </c>
      <c r="W1231" s="17" t="e">
        <f>VLOOKUP($A1231,'DATA PENGUKURAN GARDU'!$A:$BS,48,0)</f>
        <v>#N/A</v>
      </c>
      <c r="X1231" s="17" t="e">
        <f>VLOOKUP($A1231,'DATA PENGUKURAN GARDU'!$A:$BS,53,0)</f>
        <v>#N/A</v>
      </c>
      <c r="Y1231" s="17" t="e">
        <f>VLOOKUP($A1231,'DATA PENGUKURAN GARDU'!$A:$BS,54,0)</f>
        <v>#N/A</v>
      </c>
      <c r="Z1231" s="17" t="e">
        <f>VLOOKUP($A1231,'DATA PENGUKURAN GARDU'!$A:$BS,55,0)</f>
        <v>#N/A</v>
      </c>
      <c r="AA1231" s="20" t="e">
        <f>VLOOKUP($B1231,'DATA PENGUKURAN GARDU'!$A:$BS,42,0)</f>
        <v>#N/A</v>
      </c>
      <c r="AB1231" s="21" t="e">
        <f t="shared" si="645"/>
        <v>#N/A</v>
      </c>
      <c r="AC1231" s="20" t="e">
        <f>VLOOKUP($B1231,'DATA PENGUKURAN GARDU'!$A:$BS,44,0)</f>
        <v>#N/A</v>
      </c>
      <c r="AD1231" s="21" t="e">
        <f t="shared" si="646"/>
        <v>#N/A</v>
      </c>
      <c r="AE1231" s="20" t="e">
        <f>VLOOKUP($B1231,'DATA PENGUKURAN GARDU'!$A:$BS,46,0)</f>
        <v>#N/A</v>
      </c>
      <c r="AF1231" s="21" t="e">
        <f t="shared" si="647"/>
        <v>#N/A</v>
      </c>
      <c r="AG1231" s="20" t="e">
        <f>VLOOKUP($B1231,'DATA PENGUKURAN GARDU'!$A:$BS,46,0)</f>
        <v>#N/A</v>
      </c>
      <c r="AH1231" s="20" t="e">
        <f>VLOOKUP($B1231,'DATA PENGUKURAN GARDU'!$A:$BS,53,0)</f>
        <v>#N/A</v>
      </c>
      <c r="AI1231" s="20" t="e">
        <f>VLOOKUP($B1231,'DATA PENGUKURAN GARDU'!$A:$BS,54,0)</f>
        <v>#N/A</v>
      </c>
      <c r="AJ1231" s="17" t="e">
        <f>VLOOKUP($C1231,'DATA PENGUKURAN GARDU'!$A:$BS,42,0)</f>
        <v>#N/A</v>
      </c>
      <c r="AK1231" s="23" t="e">
        <f t="shared" si="648"/>
        <v>#N/A</v>
      </c>
      <c r="AL1231" s="17" t="e">
        <f>VLOOKUP($C1231,'DATA PENGUKURAN GARDU'!$A:$BS,44,0)</f>
        <v>#N/A</v>
      </c>
      <c r="AM1231" s="23" t="e">
        <f t="shared" si="649"/>
        <v>#N/A</v>
      </c>
      <c r="AN1231" s="17" t="e">
        <f>VLOOKUP($C1231,'DATA PENGUKURAN GARDU'!$A:$BS,46,0)</f>
        <v>#N/A</v>
      </c>
      <c r="AO1231" s="23" t="e">
        <f t="shared" si="650"/>
        <v>#N/A</v>
      </c>
      <c r="AP1231" s="17" t="e">
        <f>VLOOKUP($C1231,'DATA PENGUKURAN GARDU'!$A:$BS,46,0)</f>
        <v>#N/A</v>
      </c>
      <c r="AQ1231" s="17" t="e">
        <f>VLOOKUP($C1231,'DATA PENGUKURAN GARDU'!$A:$BS,53,0)</f>
        <v>#N/A</v>
      </c>
      <c r="AR1231" s="17" t="e">
        <f>VLOOKUP($C1231,'DATA PENGUKURAN GARDU'!$A:$BS,54,0)</f>
        <v>#N/A</v>
      </c>
      <c r="AS1231" s="20" t="e">
        <f>VLOOKUP($D1231,'DATA PENGUKURAN GARDU'!$A:$BS,42,0)</f>
        <v>#N/A</v>
      </c>
      <c r="AT1231" s="21" t="e">
        <f t="shared" si="651"/>
        <v>#N/A</v>
      </c>
      <c r="AU1231" s="20" t="e">
        <f>VLOOKUP($D1231,'DATA PENGUKURAN GARDU'!$A:$BS,44,0)</f>
        <v>#N/A</v>
      </c>
      <c r="AV1231" s="21" t="e">
        <f t="shared" si="652"/>
        <v>#N/A</v>
      </c>
      <c r="AW1231" s="20" t="e">
        <f>VLOOKUP($D1231,'DATA PENGUKURAN GARDU'!$A:$BS,46,0)</f>
        <v>#N/A</v>
      </c>
      <c r="AX1231" s="21" t="e">
        <f t="shared" si="653"/>
        <v>#N/A</v>
      </c>
      <c r="AY1231" s="20" t="e">
        <f>VLOOKUP($D1231,'DATA PENGUKURAN GARDU'!$A:$BS,46,0)</f>
        <v>#N/A</v>
      </c>
      <c r="AZ1231" s="20" t="e">
        <f>VLOOKUP($D1231,'DATA PENGUKURAN GARDU'!$A:$BS,53,0)</f>
        <v>#N/A</v>
      </c>
      <c r="BA1231" s="20" t="e">
        <f>VLOOKUP($D1231,'DATA PENGUKURAN GARDU'!$A:$BS,54,0)</f>
        <v>#N/A</v>
      </c>
      <c r="BB1231" s="17" t="e">
        <f>VLOOKUP($E1231,'DATA PENGUKURAN GARDU'!$A:$BS,42,0)</f>
        <v>#N/A</v>
      </c>
      <c r="BC1231" s="23" t="e">
        <f t="shared" si="654"/>
        <v>#N/A</v>
      </c>
      <c r="BD1231" s="17" t="e">
        <f>VLOOKUP($E1231,'DATA PENGUKURAN GARDU'!$A:$BS,44,0)</f>
        <v>#N/A</v>
      </c>
      <c r="BE1231" s="23" t="e">
        <f t="shared" si="655"/>
        <v>#N/A</v>
      </c>
      <c r="BF1231" s="17" t="e">
        <f>VLOOKUP($E1231,'DATA PENGUKURAN GARDU'!$A:$BS,46,0)</f>
        <v>#N/A</v>
      </c>
      <c r="BG1231" s="23" t="e">
        <f t="shared" si="656"/>
        <v>#N/A</v>
      </c>
      <c r="BH1231" s="17" t="e">
        <f>VLOOKUP($E1231,'DATA PENGUKURAN GARDU'!$A:$BS,46,0)</f>
        <v>#N/A</v>
      </c>
      <c r="BI1231" s="17" t="e">
        <f>VLOOKUP($E1231,'DATA PENGUKURAN GARDU'!$A:$BS,53,0)</f>
        <v>#N/A</v>
      </c>
      <c r="BJ1231" s="17" t="e">
        <f>VLOOKUP($E1231,'DATA PENGUKURAN GARDU'!$A:$BS,54,0)</f>
        <v>#N/A</v>
      </c>
      <c r="BK1231" s="20" t="e">
        <f t="shared" si="657"/>
        <v>#N/A</v>
      </c>
      <c r="BL1231" s="20" t="e">
        <f t="shared" si="658"/>
        <v>#N/A</v>
      </c>
      <c r="BM1231" s="20" t="e">
        <f t="shared" si="659"/>
        <v>#N/A</v>
      </c>
      <c r="BN1231" s="25" t="e">
        <f t="shared" si="660"/>
        <v>#N/A</v>
      </c>
      <c r="BO1231" s="26" t="str">
        <f t="shared" si="661"/>
        <v>0</v>
      </c>
      <c r="BP1231" s="21" t="e">
        <f t="shared" si="662"/>
        <v>#VALUE!</v>
      </c>
      <c r="BQ1231" s="20" t="e">
        <f t="shared" si="663"/>
        <v>#N/A</v>
      </c>
      <c r="BR1231" s="20" t="e">
        <v>#N/A</v>
      </c>
      <c r="BS1231" s="9" t="e">
        <v>#N/A</v>
      </c>
      <c r="BT1231" s="2" t="e">
        <f t="shared" si="664"/>
        <v>#VALUE!</v>
      </c>
      <c r="BU1231" s="2" t="e">
        <f t="shared" si="632"/>
        <v>#N/A</v>
      </c>
      <c r="BV1231" s="2" t="e">
        <f t="shared" si="633"/>
        <v>#N/A</v>
      </c>
    </row>
    <row r="1232" s="2" customFormat="1" ht="22.95" customHeight="1" spans="1:74">
      <c r="A1232" s="9" t="str">
        <f t="shared" si="634"/>
        <v>M 175Induk</v>
      </c>
      <c r="B1232" s="9" t="str">
        <f t="shared" si="635"/>
        <v>M 175jurusan 1</v>
      </c>
      <c r="C1232" s="9" t="str">
        <f t="shared" si="636"/>
        <v>M 175jurusan 2</v>
      </c>
      <c r="D1232" s="9" t="str">
        <f t="shared" si="637"/>
        <v>M 175jurusan 3</v>
      </c>
      <c r="E1232" s="9" t="str">
        <f t="shared" si="638"/>
        <v>M 175jurusan 4</v>
      </c>
      <c r="F1232" s="10" t="s">
        <v>131</v>
      </c>
      <c r="G1232" s="10" t="s">
        <v>131</v>
      </c>
      <c r="H1232" s="10" t="s">
        <v>1477</v>
      </c>
      <c r="I1232" s="10">
        <v>0.546167</v>
      </c>
      <c r="J1232" s="10">
        <v>123.921972</v>
      </c>
      <c r="K1232" s="10" t="s">
        <v>7465</v>
      </c>
      <c r="L1232" s="10" t="s">
        <v>7465</v>
      </c>
      <c r="M1232" s="10" t="s">
        <v>7465</v>
      </c>
      <c r="N1232" s="14">
        <f t="shared" si="639"/>
        <v>0</v>
      </c>
      <c r="O1232" s="15" t="e">
        <f t="shared" si="640"/>
        <v>#VALUE!</v>
      </c>
      <c r="P1232" s="15" t="e">
        <f t="shared" si="641"/>
        <v>#VALUE!</v>
      </c>
      <c r="Q1232" s="17" t="e">
        <f>VLOOKUP($A1232,'DATA PENGUKURAN GARDU'!$A:$BS,42,0)</f>
        <v>#N/A</v>
      </c>
      <c r="R1232" s="18" t="e">
        <f t="shared" si="642"/>
        <v>#N/A</v>
      </c>
      <c r="S1232" s="17" t="e">
        <f>VLOOKUP($A1232,'DATA PENGUKURAN GARDU'!$A:$BS,44,0)</f>
        <v>#N/A</v>
      </c>
      <c r="T1232" s="18" t="e">
        <f t="shared" si="643"/>
        <v>#N/A</v>
      </c>
      <c r="U1232" s="17" t="e">
        <f>VLOOKUP($A1232,'DATA PENGUKURAN GARDU'!$A:$BS,46,0)</f>
        <v>#N/A</v>
      </c>
      <c r="V1232" s="18" t="e">
        <f t="shared" si="644"/>
        <v>#N/A</v>
      </c>
      <c r="W1232" s="17" t="e">
        <f>VLOOKUP($A1232,'DATA PENGUKURAN GARDU'!$A:$BS,48,0)</f>
        <v>#N/A</v>
      </c>
      <c r="X1232" s="17" t="e">
        <f>VLOOKUP($A1232,'DATA PENGUKURAN GARDU'!$A:$BS,53,0)</f>
        <v>#N/A</v>
      </c>
      <c r="Y1232" s="17" t="e">
        <f>VLOOKUP($A1232,'DATA PENGUKURAN GARDU'!$A:$BS,54,0)</f>
        <v>#N/A</v>
      </c>
      <c r="Z1232" s="17" t="e">
        <f>VLOOKUP($A1232,'DATA PENGUKURAN GARDU'!$A:$BS,55,0)</f>
        <v>#N/A</v>
      </c>
      <c r="AA1232" s="20" t="e">
        <f>VLOOKUP($B1232,'DATA PENGUKURAN GARDU'!$A:$BS,42,0)</f>
        <v>#N/A</v>
      </c>
      <c r="AB1232" s="21" t="e">
        <f t="shared" si="645"/>
        <v>#N/A</v>
      </c>
      <c r="AC1232" s="20" t="e">
        <f>VLOOKUP($B1232,'DATA PENGUKURAN GARDU'!$A:$BS,44,0)</f>
        <v>#N/A</v>
      </c>
      <c r="AD1232" s="21" t="e">
        <f t="shared" si="646"/>
        <v>#N/A</v>
      </c>
      <c r="AE1232" s="20" t="e">
        <f>VLOOKUP($B1232,'DATA PENGUKURAN GARDU'!$A:$BS,46,0)</f>
        <v>#N/A</v>
      </c>
      <c r="AF1232" s="21" t="e">
        <f t="shared" si="647"/>
        <v>#N/A</v>
      </c>
      <c r="AG1232" s="20" t="e">
        <f>VLOOKUP($B1232,'DATA PENGUKURAN GARDU'!$A:$BS,46,0)</f>
        <v>#N/A</v>
      </c>
      <c r="AH1232" s="20" t="e">
        <f>VLOOKUP($B1232,'DATA PENGUKURAN GARDU'!$A:$BS,53,0)</f>
        <v>#N/A</v>
      </c>
      <c r="AI1232" s="20" t="e">
        <f>VLOOKUP($B1232,'DATA PENGUKURAN GARDU'!$A:$BS,54,0)</f>
        <v>#N/A</v>
      </c>
      <c r="AJ1232" s="17" t="e">
        <f>VLOOKUP($C1232,'DATA PENGUKURAN GARDU'!$A:$BS,42,0)</f>
        <v>#N/A</v>
      </c>
      <c r="AK1232" s="23" t="e">
        <f t="shared" si="648"/>
        <v>#N/A</v>
      </c>
      <c r="AL1232" s="17" t="e">
        <f>VLOOKUP($C1232,'DATA PENGUKURAN GARDU'!$A:$BS,44,0)</f>
        <v>#N/A</v>
      </c>
      <c r="AM1232" s="23" t="e">
        <f t="shared" si="649"/>
        <v>#N/A</v>
      </c>
      <c r="AN1232" s="17" t="e">
        <f>VLOOKUP($C1232,'DATA PENGUKURAN GARDU'!$A:$BS,46,0)</f>
        <v>#N/A</v>
      </c>
      <c r="AO1232" s="23" t="e">
        <f t="shared" si="650"/>
        <v>#N/A</v>
      </c>
      <c r="AP1232" s="17" t="e">
        <f>VLOOKUP($C1232,'DATA PENGUKURAN GARDU'!$A:$BS,46,0)</f>
        <v>#N/A</v>
      </c>
      <c r="AQ1232" s="17" t="e">
        <f>VLOOKUP($C1232,'DATA PENGUKURAN GARDU'!$A:$BS,53,0)</f>
        <v>#N/A</v>
      </c>
      <c r="AR1232" s="17" t="e">
        <f>VLOOKUP($C1232,'DATA PENGUKURAN GARDU'!$A:$BS,54,0)</f>
        <v>#N/A</v>
      </c>
      <c r="AS1232" s="20" t="e">
        <f>VLOOKUP($D1232,'DATA PENGUKURAN GARDU'!$A:$BS,42,0)</f>
        <v>#N/A</v>
      </c>
      <c r="AT1232" s="21" t="e">
        <f t="shared" si="651"/>
        <v>#N/A</v>
      </c>
      <c r="AU1232" s="20" t="e">
        <f>VLOOKUP($D1232,'DATA PENGUKURAN GARDU'!$A:$BS,44,0)</f>
        <v>#N/A</v>
      </c>
      <c r="AV1232" s="21" t="e">
        <f t="shared" si="652"/>
        <v>#N/A</v>
      </c>
      <c r="AW1232" s="20" t="e">
        <f>VLOOKUP($D1232,'DATA PENGUKURAN GARDU'!$A:$BS,46,0)</f>
        <v>#N/A</v>
      </c>
      <c r="AX1232" s="21" t="e">
        <f t="shared" si="653"/>
        <v>#N/A</v>
      </c>
      <c r="AY1232" s="20" t="e">
        <f>VLOOKUP($D1232,'DATA PENGUKURAN GARDU'!$A:$BS,46,0)</f>
        <v>#N/A</v>
      </c>
      <c r="AZ1232" s="20" t="e">
        <f>VLOOKUP($D1232,'DATA PENGUKURAN GARDU'!$A:$BS,53,0)</f>
        <v>#N/A</v>
      </c>
      <c r="BA1232" s="20" t="e">
        <f>VLOOKUP($D1232,'DATA PENGUKURAN GARDU'!$A:$BS,54,0)</f>
        <v>#N/A</v>
      </c>
      <c r="BB1232" s="17" t="e">
        <f>VLOOKUP($E1232,'DATA PENGUKURAN GARDU'!$A:$BS,42,0)</f>
        <v>#N/A</v>
      </c>
      <c r="BC1232" s="23" t="e">
        <f t="shared" si="654"/>
        <v>#N/A</v>
      </c>
      <c r="BD1232" s="17" t="e">
        <f>VLOOKUP($E1232,'DATA PENGUKURAN GARDU'!$A:$BS,44,0)</f>
        <v>#N/A</v>
      </c>
      <c r="BE1232" s="23" t="e">
        <f t="shared" si="655"/>
        <v>#N/A</v>
      </c>
      <c r="BF1232" s="17" t="e">
        <f>VLOOKUP($E1232,'DATA PENGUKURAN GARDU'!$A:$BS,46,0)</f>
        <v>#N/A</v>
      </c>
      <c r="BG1232" s="23" t="e">
        <f t="shared" si="656"/>
        <v>#N/A</v>
      </c>
      <c r="BH1232" s="17" t="e">
        <f>VLOOKUP($E1232,'DATA PENGUKURAN GARDU'!$A:$BS,46,0)</f>
        <v>#N/A</v>
      </c>
      <c r="BI1232" s="17" t="e">
        <f>VLOOKUP($E1232,'DATA PENGUKURAN GARDU'!$A:$BS,53,0)</f>
        <v>#N/A</v>
      </c>
      <c r="BJ1232" s="17" t="e">
        <f>VLOOKUP($E1232,'DATA PENGUKURAN GARDU'!$A:$BS,54,0)</f>
        <v>#N/A</v>
      </c>
      <c r="BK1232" s="20" t="e">
        <f t="shared" si="657"/>
        <v>#N/A</v>
      </c>
      <c r="BL1232" s="20" t="e">
        <f t="shared" si="658"/>
        <v>#N/A</v>
      </c>
      <c r="BM1232" s="20" t="e">
        <f t="shared" si="659"/>
        <v>#N/A</v>
      </c>
      <c r="BN1232" s="25" t="e">
        <f t="shared" si="660"/>
        <v>#N/A</v>
      </c>
      <c r="BO1232" s="26" t="str">
        <f t="shared" si="661"/>
        <v>0</v>
      </c>
      <c r="BP1232" s="21" t="e">
        <f t="shared" si="662"/>
        <v>#VALUE!</v>
      </c>
      <c r="BQ1232" s="20" t="e">
        <f t="shared" si="663"/>
        <v>#N/A</v>
      </c>
      <c r="BR1232" s="20" t="e">
        <v>#N/A</v>
      </c>
      <c r="BS1232" s="9" t="e">
        <v>#N/A</v>
      </c>
      <c r="BT1232" s="2" t="e">
        <f t="shared" si="664"/>
        <v>#VALUE!</v>
      </c>
      <c r="BU1232" s="2" t="e">
        <f t="shared" si="632"/>
        <v>#N/A</v>
      </c>
      <c r="BV1232" s="2" t="e">
        <f t="shared" si="633"/>
        <v>#N/A</v>
      </c>
    </row>
    <row r="1233" s="2" customFormat="1" ht="22.95" customHeight="1" spans="1:74">
      <c r="A1233" s="9" t="str">
        <f t="shared" si="634"/>
        <v>N 051Induk</v>
      </c>
      <c r="B1233" s="9" t="str">
        <f t="shared" si="635"/>
        <v>N 051jurusan 1</v>
      </c>
      <c r="C1233" s="9" t="str">
        <f t="shared" si="636"/>
        <v>N 051jurusan 2</v>
      </c>
      <c r="D1233" s="9" t="str">
        <f t="shared" si="637"/>
        <v>N 051jurusan 3</v>
      </c>
      <c r="E1233" s="9" t="str">
        <f t="shared" si="638"/>
        <v>N 051jurusan 4</v>
      </c>
      <c r="F1233" s="10" t="s">
        <v>226</v>
      </c>
      <c r="G1233" s="10" t="s">
        <v>101</v>
      </c>
      <c r="H1233" s="10" t="s">
        <v>1478</v>
      </c>
      <c r="I1233" s="10">
        <v>0.85305</v>
      </c>
      <c r="J1233" s="10">
        <v>124.14516</v>
      </c>
      <c r="K1233" s="10" t="s">
        <v>7465</v>
      </c>
      <c r="L1233" s="10" t="s">
        <v>7465</v>
      </c>
      <c r="M1233" s="10" t="s">
        <v>7465</v>
      </c>
      <c r="N1233" s="14">
        <f t="shared" si="639"/>
        <v>0</v>
      </c>
      <c r="O1233" s="15" t="e">
        <f t="shared" si="640"/>
        <v>#VALUE!</v>
      </c>
      <c r="P1233" s="15" t="e">
        <f t="shared" si="641"/>
        <v>#VALUE!</v>
      </c>
      <c r="Q1233" s="17" t="e">
        <f>VLOOKUP($A1233,'DATA PENGUKURAN GARDU'!$A:$BS,42,0)</f>
        <v>#N/A</v>
      </c>
      <c r="R1233" s="18" t="e">
        <f t="shared" si="642"/>
        <v>#N/A</v>
      </c>
      <c r="S1233" s="17" t="e">
        <f>VLOOKUP($A1233,'DATA PENGUKURAN GARDU'!$A:$BS,44,0)</f>
        <v>#N/A</v>
      </c>
      <c r="T1233" s="18" t="e">
        <f t="shared" si="643"/>
        <v>#N/A</v>
      </c>
      <c r="U1233" s="17" t="e">
        <f>VLOOKUP($A1233,'DATA PENGUKURAN GARDU'!$A:$BS,46,0)</f>
        <v>#N/A</v>
      </c>
      <c r="V1233" s="18" t="e">
        <f t="shared" si="644"/>
        <v>#N/A</v>
      </c>
      <c r="W1233" s="17" t="e">
        <f>VLOOKUP($A1233,'DATA PENGUKURAN GARDU'!$A:$BS,48,0)</f>
        <v>#N/A</v>
      </c>
      <c r="X1233" s="17" t="e">
        <f>VLOOKUP($A1233,'DATA PENGUKURAN GARDU'!$A:$BS,53,0)</f>
        <v>#N/A</v>
      </c>
      <c r="Y1233" s="17" t="e">
        <f>VLOOKUP($A1233,'DATA PENGUKURAN GARDU'!$A:$BS,54,0)</f>
        <v>#N/A</v>
      </c>
      <c r="Z1233" s="17" t="e">
        <f>VLOOKUP($A1233,'DATA PENGUKURAN GARDU'!$A:$BS,55,0)</f>
        <v>#N/A</v>
      </c>
      <c r="AA1233" s="20" t="e">
        <f>VLOOKUP($B1233,'DATA PENGUKURAN GARDU'!$A:$BS,42,0)</f>
        <v>#N/A</v>
      </c>
      <c r="AB1233" s="21" t="e">
        <f t="shared" si="645"/>
        <v>#N/A</v>
      </c>
      <c r="AC1233" s="20" t="e">
        <f>VLOOKUP($B1233,'DATA PENGUKURAN GARDU'!$A:$BS,44,0)</f>
        <v>#N/A</v>
      </c>
      <c r="AD1233" s="21" t="e">
        <f t="shared" si="646"/>
        <v>#N/A</v>
      </c>
      <c r="AE1233" s="20" t="e">
        <f>VLOOKUP($B1233,'DATA PENGUKURAN GARDU'!$A:$BS,46,0)</f>
        <v>#N/A</v>
      </c>
      <c r="AF1233" s="21" t="e">
        <f t="shared" si="647"/>
        <v>#N/A</v>
      </c>
      <c r="AG1233" s="20" t="e">
        <f>VLOOKUP($B1233,'DATA PENGUKURAN GARDU'!$A:$BS,46,0)</f>
        <v>#N/A</v>
      </c>
      <c r="AH1233" s="20" t="e">
        <f>VLOOKUP($B1233,'DATA PENGUKURAN GARDU'!$A:$BS,53,0)</f>
        <v>#N/A</v>
      </c>
      <c r="AI1233" s="20" t="e">
        <f>VLOOKUP($B1233,'DATA PENGUKURAN GARDU'!$A:$BS,54,0)</f>
        <v>#N/A</v>
      </c>
      <c r="AJ1233" s="17" t="e">
        <f>VLOOKUP($C1233,'DATA PENGUKURAN GARDU'!$A:$BS,42,0)</f>
        <v>#N/A</v>
      </c>
      <c r="AK1233" s="23" t="e">
        <f t="shared" si="648"/>
        <v>#N/A</v>
      </c>
      <c r="AL1233" s="17" t="e">
        <f>VLOOKUP($C1233,'DATA PENGUKURAN GARDU'!$A:$BS,44,0)</f>
        <v>#N/A</v>
      </c>
      <c r="AM1233" s="23" t="e">
        <f t="shared" si="649"/>
        <v>#N/A</v>
      </c>
      <c r="AN1233" s="17" t="e">
        <f>VLOOKUP($C1233,'DATA PENGUKURAN GARDU'!$A:$BS,46,0)</f>
        <v>#N/A</v>
      </c>
      <c r="AO1233" s="23" t="e">
        <f t="shared" si="650"/>
        <v>#N/A</v>
      </c>
      <c r="AP1233" s="17" t="e">
        <f>VLOOKUP($C1233,'DATA PENGUKURAN GARDU'!$A:$BS,46,0)</f>
        <v>#N/A</v>
      </c>
      <c r="AQ1233" s="17" t="e">
        <f>VLOOKUP($C1233,'DATA PENGUKURAN GARDU'!$A:$BS,53,0)</f>
        <v>#N/A</v>
      </c>
      <c r="AR1233" s="17" t="e">
        <f>VLOOKUP($C1233,'DATA PENGUKURAN GARDU'!$A:$BS,54,0)</f>
        <v>#N/A</v>
      </c>
      <c r="AS1233" s="20" t="e">
        <f>VLOOKUP($D1233,'DATA PENGUKURAN GARDU'!$A:$BS,42,0)</f>
        <v>#N/A</v>
      </c>
      <c r="AT1233" s="21" t="e">
        <f t="shared" si="651"/>
        <v>#N/A</v>
      </c>
      <c r="AU1233" s="20" t="e">
        <f>VLOOKUP($D1233,'DATA PENGUKURAN GARDU'!$A:$BS,44,0)</f>
        <v>#N/A</v>
      </c>
      <c r="AV1233" s="21" t="e">
        <f t="shared" si="652"/>
        <v>#N/A</v>
      </c>
      <c r="AW1233" s="20" t="e">
        <f>VLOOKUP($D1233,'DATA PENGUKURAN GARDU'!$A:$BS,46,0)</f>
        <v>#N/A</v>
      </c>
      <c r="AX1233" s="21" t="e">
        <f t="shared" si="653"/>
        <v>#N/A</v>
      </c>
      <c r="AY1233" s="20" t="e">
        <f>VLOOKUP($D1233,'DATA PENGUKURAN GARDU'!$A:$BS,46,0)</f>
        <v>#N/A</v>
      </c>
      <c r="AZ1233" s="20" t="e">
        <f>VLOOKUP($D1233,'DATA PENGUKURAN GARDU'!$A:$BS,53,0)</f>
        <v>#N/A</v>
      </c>
      <c r="BA1233" s="20" t="e">
        <f>VLOOKUP($D1233,'DATA PENGUKURAN GARDU'!$A:$BS,54,0)</f>
        <v>#N/A</v>
      </c>
      <c r="BB1233" s="17" t="e">
        <f>VLOOKUP($E1233,'DATA PENGUKURAN GARDU'!$A:$BS,42,0)</f>
        <v>#N/A</v>
      </c>
      <c r="BC1233" s="23" t="e">
        <f t="shared" si="654"/>
        <v>#N/A</v>
      </c>
      <c r="BD1233" s="17" t="e">
        <f>VLOOKUP($E1233,'DATA PENGUKURAN GARDU'!$A:$BS,44,0)</f>
        <v>#N/A</v>
      </c>
      <c r="BE1233" s="23" t="e">
        <f t="shared" si="655"/>
        <v>#N/A</v>
      </c>
      <c r="BF1233" s="17" t="e">
        <f>VLOOKUP($E1233,'DATA PENGUKURAN GARDU'!$A:$BS,46,0)</f>
        <v>#N/A</v>
      </c>
      <c r="BG1233" s="23" t="e">
        <f t="shared" si="656"/>
        <v>#N/A</v>
      </c>
      <c r="BH1233" s="17" t="e">
        <f>VLOOKUP($E1233,'DATA PENGUKURAN GARDU'!$A:$BS,46,0)</f>
        <v>#N/A</v>
      </c>
      <c r="BI1233" s="17" t="e">
        <f>VLOOKUP($E1233,'DATA PENGUKURAN GARDU'!$A:$BS,53,0)</f>
        <v>#N/A</v>
      </c>
      <c r="BJ1233" s="17" t="e">
        <f>VLOOKUP($E1233,'DATA PENGUKURAN GARDU'!$A:$BS,54,0)</f>
        <v>#N/A</v>
      </c>
      <c r="BK1233" s="20" t="e">
        <f t="shared" si="657"/>
        <v>#N/A</v>
      </c>
      <c r="BL1233" s="20" t="e">
        <f t="shared" si="658"/>
        <v>#N/A</v>
      </c>
      <c r="BM1233" s="20" t="e">
        <f t="shared" si="659"/>
        <v>#N/A</v>
      </c>
      <c r="BN1233" s="25" t="e">
        <f t="shared" si="660"/>
        <v>#N/A</v>
      </c>
      <c r="BO1233" s="26" t="str">
        <f t="shared" si="661"/>
        <v>0</v>
      </c>
      <c r="BP1233" s="21" t="e">
        <f t="shared" si="662"/>
        <v>#VALUE!</v>
      </c>
      <c r="BQ1233" s="20" t="e">
        <f t="shared" si="663"/>
        <v>#N/A</v>
      </c>
      <c r="BR1233" s="20" t="e">
        <v>#N/A</v>
      </c>
      <c r="BS1233" s="9" t="e">
        <v>#N/A</v>
      </c>
      <c r="BT1233" s="2" t="e">
        <f t="shared" si="664"/>
        <v>#VALUE!</v>
      </c>
      <c r="BU1233" s="2" t="e">
        <f t="shared" si="632"/>
        <v>#N/A</v>
      </c>
      <c r="BV1233" s="2" t="e">
        <f t="shared" si="633"/>
        <v>#N/A</v>
      </c>
    </row>
    <row r="1234" s="2" customFormat="1" ht="22.95" customHeight="1" spans="1:74">
      <c r="A1234" s="9" t="str">
        <f t="shared" si="634"/>
        <v>N 056Induk</v>
      </c>
      <c r="B1234" s="9" t="str">
        <f t="shared" si="635"/>
        <v>N 056jurusan 1</v>
      </c>
      <c r="C1234" s="9" t="str">
        <f t="shared" si="636"/>
        <v>N 056jurusan 2</v>
      </c>
      <c r="D1234" s="9" t="str">
        <f t="shared" si="637"/>
        <v>N 056jurusan 3</v>
      </c>
      <c r="E1234" s="9" t="str">
        <f t="shared" si="638"/>
        <v>N 056jurusan 4</v>
      </c>
      <c r="F1234" s="10" t="s">
        <v>226</v>
      </c>
      <c r="G1234" s="10" t="s">
        <v>101</v>
      </c>
      <c r="H1234" s="10" t="s">
        <v>1479</v>
      </c>
      <c r="I1234" s="10">
        <v>0.83463</v>
      </c>
      <c r="J1234" s="10">
        <v>124.17016</v>
      </c>
      <c r="K1234" s="10" t="s">
        <v>7465</v>
      </c>
      <c r="L1234" s="10" t="s">
        <v>7465</v>
      </c>
      <c r="M1234" s="10" t="s">
        <v>7465</v>
      </c>
      <c r="N1234" s="14">
        <f t="shared" si="639"/>
        <v>0</v>
      </c>
      <c r="O1234" s="15" t="e">
        <f t="shared" si="640"/>
        <v>#VALUE!</v>
      </c>
      <c r="P1234" s="15" t="e">
        <f t="shared" si="641"/>
        <v>#VALUE!</v>
      </c>
      <c r="Q1234" s="17" t="e">
        <f>VLOOKUP($A1234,'DATA PENGUKURAN GARDU'!$A:$BS,42,0)</f>
        <v>#N/A</v>
      </c>
      <c r="R1234" s="18" t="e">
        <f t="shared" si="642"/>
        <v>#N/A</v>
      </c>
      <c r="S1234" s="17" t="e">
        <f>VLOOKUP($A1234,'DATA PENGUKURAN GARDU'!$A:$BS,44,0)</f>
        <v>#N/A</v>
      </c>
      <c r="T1234" s="18" t="e">
        <f t="shared" si="643"/>
        <v>#N/A</v>
      </c>
      <c r="U1234" s="17" t="e">
        <f>VLOOKUP($A1234,'DATA PENGUKURAN GARDU'!$A:$BS,46,0)</f>
        <v>#N/A</v>
      </c>
      <c r="V1234" s="18" t="e">
        <f t="shared" si="644"/>
        <v>#N/A</v>
      </c>
      <c r="W1234" s="17" t="e">
        <f>VLOOKUP($A1234,'DATA PENGUKURAN GARDU'!$A:$BS,48,0)</f>
        <v>#N/A</v>
      </c>
      <c r="X1234" s="17" t="e">
        <f>VLOOKUP($A1234,'DATA PENGUKURAN GARDU'!$A:$BS,53,0)</f>
        <v>#N/A</v>
      </c>
      <c r="Y1234" s="17" t="e">
        <f>VLOOKUP($A1234,'DATA PENGUKURAN GARDU'!$A:$BS,54,0)</f>
        <v>#N/A</v>
      </c>
      <c r="Z1234" s="17" t="e">
        <f>VLOOKUP($A1234,'DATA PENGUKURAN GARDU'!$A:$BS,55,0)</f>
        <v>#N/A</v>
      </c>
      <c r="AA1234" s="20" t="e">
        <f>VLOOKUP($B1234,'DATA PENGUKURAN GARDU'!$A:$BS,42,0)</f>
        <v>#N/A</v>
      </c>
      <c r="AB1234" s="21" t="e">
        <f t="shared" si="645"/>
        <v>#N/A</v>
      </c>
      <c r="AC1234" s="20" t="e">
        <f>VLOOKUP($B1234,'DATA PENGUKURAN GARDU'!$A:$BS,44,0)</f>
        <v>#N/A</v>
      </c>
      <c r="AD1234" s="21" t="e">
        <f t="shared" si="646"/>
        <v>#N/A</v>
      </c>
      <c r="AE1234" s="20" t="e">
        <f>VLOOKUP($B1234,'DATA PENGUKURAN GARDU'!$A:$BS,46,0)</f>
        <v>#N/A</v>
      </c>
      <c r="AF1234" s="21" t="e">
        <f t="shared" si="647"/>
        <v>#N/A</v>
      </c>
      <c r="AG1234" s="20" t="e">
        <f>VLOOKUP($B1234,'DATA PENGUKURAN GARDU'!$A:$BS,46,0)</f>
        <v>#N/A</v>
      </c>
      <c r="AH1234" s="20" t="e">
        <f>VLOOKUP($B1234,'DATA PENGUKURAN GARDU'!$A:$BS,53,0)</f>
        <v>#N/A</v>
      </c>
      <c r="AI1234" s="20" t="e">
        <f>VLOOKUP($B1234,'DATA PENGUKURAN GARDU'!$A:$BS,54,0)</f>
        <v>#N/A</v>
      </c>
      <c r="AJ1234" s="17" t="e">
        <f>VLOOKUP($C1234,'DATA PENGUKURAN GARDU'!$A:$BS,42,0)</f>
        <v>#N/A</v>
      </c>
      <c r="AK1234" s="23" t="e">
        <f t="shared" si="648"/>
        <v>#N/A</v>
      </c>
      <c r="AL1234" s="17" t="e">
        <f>VLOOKUP($C1234,'DATA PENGUKURAN GARDU'!$A:$BS,44,0)</f>
        <v>#N/A</v>
      </c>
      <c r="AM1234" s="23" t="e">
        <f t="shared" si="649"/>
        <v>#N/A</v>
      </c>
      <c r="AN1234" s="17" t="e">
        <f>VLOOKUP($C1234,'DATA PENGUKURAN GARDU'!$A:$BS,46,0)</f>
        <v>#N/A</v>
      </c>
      <c r="AO1234" s="23" t="e">
        <f t="shared" si="650"/>
        <v>#N/A</v>
      </c>
      <c r="AP1234" s="17" t="e">
        <f>VLOOKUP($C1234,'DATA PENGUKURAN GARDU'!$A:$BS,46,0)</f>
        <v>#N/A</v>
      </c>
      <c r="AQ1234" s="17" t="e">
        <f>VLOOKUP($C1234,'DATA PENGUKURAN GARDU'!$A:$BS,53,0)</f>
        <v>#N/A</v>
      </c>
      <c r="AR1234" s="17" t="e">
        <f>VLOOKUP($C1234,'DATA PENGUKURAN GARDU'!$A:$BS,54,0)</f>
        <v>#N/A</v>
      </c>
      <c r="AS1234" s="20" t="e">
        <f>VLOOKUP($D1234,'DATA PENGUKURAN GARDU'!$A:$BS,42,0)</f>
        <v>#N/A</v>
      </c>
      <c r="AT1234" s="21" t="e">
        <f t="shared" si="651"/>
        <v>#N/A</v>
      </c>
      <c r="AU1234" s="20" t="e">
        <f>VLOOKUP($D1234,'DATA PENGUKURAN GARDU'!$A:$BS,44,0)</f>
        <v>#N/A</v>
      </c>
      <c r="AV1234" s="21" t="e">
        <f t="shared" si="652"/>
        <v>#N/A</v>
      </c>
      <c r="AW1234" s="20" t="e">
        <f>VLOOKUP($D1234,'DATA PENGUKURAN GARDU'!$A:$BS,46,0)</f>
        <v>#N/A</v>
      </c>
      <c r="AX1234" s="21" t="e">
        <f t="shared" si="653"/>
        <v>#N/A</v>
      </c>
      <c r="AY1234" s="20" t="e">
        <f>VLOOKUP($D1234,'DATA PENGUKURAN GARDU'!$A:$BS,46,0)</f>
        <v>#N/A</v>
      </c>
      <c r="AZ1234" s="20" t="e">
        <f>VLOOKUP($D1234,'DATA PENGUKURAN GARDU'!$A:$BS,53,0)</f>
        <v>#N/A</v>
      </c>
      <c r="BA1234" s="20" t="e">
        <f>VLOOKUP($D1234,'DATA PENGUKURAN GARDU'!$A:$BS,54,0)</f>
        <v>#N/A</v>
      </c>
      <c r="BB1234" s="17" t="e">
        <f>VLOOKUP($E1234,'DATA PENGUKURAN GARDU'!$A:$BS,42,0)</f>
        <v>#N/A</v>
      </c>
      <c r="BC1234" s="23" t="e">
        <f t="shared" si="654"/>
        <v>#N/A</v>
      </c>
      <c r="BD1234" s="17" t="e">
        <f>VLOOKUP($E1234,'DATA PENGUKURAN GARDU'!$A:$BS,44,0)</f>
        <v>#N/A</v>
      </c>
      <c r="BE1234" s="23" t="e">
        <f t="shared" si="655"/>
        <v>#N/A</v>
      </c>
      <c r="BF1234" s="17" t="e">
        <f>VLOOKUP($E1234,'DATA PENGUKURAN GARDU'!$A:$BS,46,0)</f>
        <v>#N/A</v>
      </c>
      <c r="BG1234" s="23" t="e">
        <f t="shared" si="656"/>
        <v>#N/A</v>
      </c>
      <c r="BH1234" s="17" t="e">
        <f>VLOOKUP($E1234,'DATA PENGUKURAN GARDU'!$A:$BS,46,0)</f>
        <v>#N/A</v>
      </c>
      <c r="BI1234" s="17" t="e">
        <f>VLOOKUP($E1234,'DATA PENGUKURAN GARDU'!$A:$BS,53,0)</f>
        <v>#N/A</v>
      </c>
      <c r="BJ1234" s="17" t="e">
        <f>VLOOKUP($E1234,'DATA PENGUKURAN GARDU'!$A:$BS,54,0)</f>
        <v>#N/A</v>
      </c>
      <c r="BK1234" s="20" t="e">
        <f t="shared" si="657"/>
        <v>#N/A</v>
      </c>
      <c r="BL1234" s="20" t="e">
        <f t="shared" si="658"/>
        <v>#N/A</v>
      </c>
      <c r="BM1234" s="20" t="e">
        <f t="shared" si="659"/>
        <v>#N/A</v>
      </c>
      <c r="BN1234" s="25" t="e">
        <f t="shared" si="660"/>
        <v>#N/A</v>
      </c>
      <c r="BO1234" s="26" t="str">
        <f t="shared" si="661"/>
        <v>0</v>
      </c>
      <c r="BP1234" s="21" t="e">
        <f t="shared" si="662"/>
        <v>#VALUE!</v>
      </c>
      <c r="BQ1234" s="20" t="e">
        <f t="shared" si="663"/>
        <v>#N/A</v>
      </c>
      <c r="BR1234" s="20" t="e">
        <v>#N/A</v>
      </c>
      <c r="BS1234" s="9" t="e">
        <v>#N/A</v>
      </c>
      <c r="BT1234" s="2" t="e">
        <f t="shared" si="664"/>
        <v>#VALUE!</v>
      </c>
      <c r="BU1234" s="2" t="e">
        <f t="shared" si="632"/>
        <v>#N/A</v>
      </c>
      <c r="BV1234" s="2" t="e">
        <f t="shared" si="633"/>
        <v>#N/A</v>
      </c>
    </row>
    <row r="1235" s="2" customFormat="1" ht="22.95" customHeight="1" spans="1:74">
      <c r="A1235" s="9" t="str">
        <f t="shared" si="634"/>
        <v>NL 001.1Induk</v>
      </c>
      <c r="B1235" s="9" t="str">
        <f t="shared" si="635"/>
        <v>NL 001.1jurusan 1</v>
      </c>
      <c r="C1235" s="9" t="str">
        <f t="shared" si="636"/>
        <v>NL 001.1jurusan 2</v>
      </c>
      <c r="D1235" s="9" t="str">
        <f t="shared" si="637"/>
        <v>NL 001.1jurusan 3</v>
      </c>
      <c r="E1235" s="9" t="str">
        <f t="shared" si="638"/>
        <v>NL 001.1jurusan 4</v>
      </c>
      <c r="F1235" s="10" t="s">
        <v>226</v>
      </c>
      <c r="G1235" s="10" t="s">
        <v>101</v>
      </c>
      <c r="H1235" s="10" t="s">
        <v>1480</v>
      </c>
      <c r="I1235" s="10">
        <v>0.87026</v>
      </c>
      <c r="J1235" s="10">
        <v>123.99807</v>
      </c>
      <c r="K1235" s="10" t="s">
        <v>7465</v>
      </c>
      <c r="L1235" s="10" t="s">
        <v>7465</v>
      </c>
      <c r="M1235" s="10" t="s">
        <v>7465</v>
      </c>
      <c r="N1235" s="14">
        <f t="shared" si="639"/>
        <v>0</v>
      </c>
      <c r="O1235" s="15" t="e">
        <f t="shared" si="640"/>
        <v>#VALUE!</v>
      </c>
      <c r="P1235" s="15" t="e">
        <f t="shared" si="641"/>
        <v>#VALUE!</v>
      </c>
      <c r="Q1235" s="17" t="e">
        <f>VLOOKUP($A1235,'DATA PENGUKURAN GARDU'!$A:$BS,42,0)</f>
        <v>#N/A</v>
      </c>
      <c r="R1235" s="18" t="e">
        <f t="shared" si="642"/>
        <v>#N/A</v>
      </c>
      <c r="S1235" s="17" t="e">
        <f>VLOOKUP($A1235,'DATA PENGUKURAN GARDU'!$A:$BS,44,0)</f>
        <v>#N/A</v>
      </c>
      <c r="T1235" s="18" t="e">
        <f t="shared" si="643"/>
        <v>#N/A</v>
      </c>
      <c r="U1235" s="17" t="e">
        <f>VLOOKUP($A1235,'DATA PENGUKURAN GARDU'!$A:$BS,46,0)</f>
        <v>#N/A</v>
      </c>
      <c r="V1235" s="18" t="e">
        <f t="shared" si="644"/>
        <v>#N/A</v>
      </c>
      <c r="W1235" s="17" t="e">
        <f>VLOOKUP($A1235,'DATA PENGUKURAN GARDU'!$A:$BS,48,0)</f>
        <v>#N/A</v>
      </c>
      <c r="X1235" s="17" t="e">
        <f>VLOOKUP($A1235,'DATA PENGUKURAN GARDU'!$A:$BS,53,0)</f>
        <v>#N/A</v>
      </c>
      <c r="Y1235" s="17" t="e">
        <f>VLOOKUP($A1235,'DATA PENGUKURAN GARDU'!$A:$BS,54,0)</f>
        <v>#N/A</v>
      </c>
      <c r="Z1235" s="17" t="e">
        <f>VLOOKUP($A1235,'DATA PENGUKURAN GARDU'!$A:$BS,55,0)</f>
        <v>#N/A</v>
      </c>
      <c r="AA1235" s="20" t="e">
        <f>VLOOKUP($B1235,'DATA PENGUKURAN GARDU'!$A:$BS,42,0)</f>
        <v>#N/A</v>
      </c>
      <c r="AB1235" s="21" t="e">
        <f t="shared" si="645"/>
        <v>#N/A</v>
      </c>
      <c r="AC1235" s="20" t="e">
        <f>VLOOKUP($B1235,'DATA PENGUKURAN GARDU'!$A:$BS,44,0)</f>
        <v>#N/A</v>
      </c>
      <c r="AD1235" s="21" t="e">
        <f t="shared" si="646"/>
        <v>#N/A</v>
      </c>
      <c r="AE1235" s="20" t="e">
        <f>VLOOKUP($B1235,'DATA PENGUKURAN GARDU'!$A:$BS,46,0)</f>
        <v>#N/A</v>
      </c>
      <c r="AF1235" s="21" t="e">
        <f t="shared" si="647"/>
        <v>#N/A</v>
      </c>
      <c r="AG1235" s="20" t="e">
        <f>VLOOKUP($B1235,'DATA PENGUKURAN GARDU'!$A:$BS,46,0)</f>
        <v>#N/A</v>
      </c>
      <c r="AH1235" s="20" t="e">
        <f>VLOOKUP($B1235,'DATA PENGUKURAN GARDU'!$A:$BS,53,0)</f>
        <v>#N/A</v>
      </c>
      <c r="AI1235" s="20" t="e">
        <f>VLOOKUP($B1235,'DATA PENGUKURAN GARDU'!$A:$BS,54,0)</f>
        <v>#N/A</v>
      </c>
      <c r="AJ1235" s="17" t="e">
        <f>VLOOKUP($C1235,'DATA PENGUKURAN GARDU'!$A:$BS,42,0)</f>
        <v>#N/A</v>
      </c>
      <c r="AK1235" s="23" t="e">
        <f t="shared" si="648"/>
        <v>#N/A</v>
      </c>
      <c r="AL1235" s="17" t="e">
        <f>VLOOKUP($C1235,'DATA PENGUKURAN GARDU'!$A:$BS,44,0)</f>
        <v>#N/A</v>
      </c>
      <c r="AM1235" s="23" t="e">
        <f t="shared" si="649"/>
        <v>#N/A</v>
      </c>
      <c r="AN1235" s="17" t="e">
        <f>VLOOKUP($C1235,'DATA PENGUKURAN GARDU'!$A:$BS,46,0)</f>
        <v>#N/A</v>
      </c>
      <c r="AO1235" s="23" t="e">
        <f t="shared" si="650"/>
        <v>#N/A</v>
      </c>
      <c r="AP1235" s="17" t="e">
        <f>VLOOKUP($C1235,'DATA PENGUKURAN GARDU'!$A:$BS,46,0)</f>
        <v>#N/A</v>
      </c>
      <c r="AQ1235" s="17" t="e">
        <f>VLOOKUP($C1235,'DATA PENGUKURAN GARDU'!$A:$BS,53,0)</f>
        <v>#N/A</v>
      </c>
      <c r="AR1235" s="17" t="e">
        <f>VLOOKUP($C1235,'DATA PENGUKURAN GARDU'!$A:$BS,54,0)</f>
        <v>#N/A</v>
      </c>
      <c r="AS1235" s="20" t="e">
        <f>VLOOKUP($D1235,'DATA PENGUKURAN GARDU'!$A:$BS,42,0)</f>
        <v>#N/A</v>
      </c>
      <c r="AT1235" s="21" t="e">
        <f t="shared" si="651"/>
        <v>#N/A</v>
      </c>
      <c r="AU1235" s="20" t="e">
        <f>VLOOKUP($D1235,'DATA PENGUKURAN GARDU'!$A:$BS,44,0)</f>
        <v>#N/A</v>
      </c>
      <c r="AV1235" s="21" t="e">
        <f t="shared" si="652"/>
        <v>#N/A</v>
      </c>
      <c r="AW1235" s="20" t="e">
        <f>VLOOKUP($D1235,'DATA PENGUKURAN GARDU'!$A:$BS,46,0)</f>
        <v>#N/A</v>
      </c>
      <c r="AX1235" s="21" t="e">
        <f t="shared" si="653"/>
        <v>#N/A</v>
      </c>
      <c r="AY1235" s="20" t="e">
        <f>VLOOKUP($D1235,'DATA PENGUKURAN GARDU'!$A:$BS,46,0)</f>
        <v>#N/A</v>
      </c>
      <c r="AZ1235" s="20" t="e">
        <f>VLOOKUP($D1235,'DATA PENGUKURAN GARDU'!$A:$BS,53,0)</f>
        <v>#N/A</v>
      </c>
      <c r="BA1235" s="20" t="e">
        <f>VLOOKUP($D1235,'DATA PENGUKURAN GARDU'!$A:$BS,54,0)</f>
        <v>#N/A</v>
      </c>
      <c r="BB1235" s="17" t="e">
        <f>VLOOKUP($E1235,'DATA PENGUKURAN GARDU'!$A:$BS,42,0)</f>
        <v>#N/A</v>
      </c>
      <c r="BC1235" s="23" t="e">
        <f t="shared" si="654"/>
        <v>#N/A</v>
      </c>
      <c r="BD1235" s="17" t="e">
        <f>VLOOKUP($E1235,'DATA PENGUKURAN GARDU'!$A:$BS,44,0)</f>
        <v>#N/A</v>
      </c>
      <c r="BE1235" s="23" t="e">
        <f t="shared" si="655"/>
        <v>#N/A</v>
      </c>
      <c r="BF1235" s="17" t="e">
        <f>VLOOKUP($E1235,'DATA PENGUKURAN GARDU'!$A:$BS,46,0)</f>
        <v>#N/A</v>
      </c>
      <c r="BG1235" s="23" t="e">
        <f t="shared" si="656"/>
        <v>#N/A</v>
      </c>
      <c r="BH1235" s="17" t="e">
        <f>VLOOKUP($E1235,'DATA PENGUKURAN GARDU'!$A:$BS,46,0)</f>
        <v>#N/A</v>
      </c>
      <c r="BI1235" s="17" t="e">
        <f>VLOOKUP($E1235,'DATA PENGUKURAN GARDU'!$A:$BS,53,0)</f>
        <v>#N/A</v>
      </c>
      <c r="BJ1235" s="17" t="e">
        <f>VLOOKUP($E1235,'DATA PENGUKURAN GARDU'!$A:$BS,54,0)</f>
        <v>#N/A</v>
      </c>
      <c r="BK1235" s="20" t="e">
        <f t="shared" si="657"/>
        <v>#N/A</v>
      </c>
      <c r="BL1235" s="20" t="e">
        <f t="shared" si="658"/>
        <v>#N/A</v>
      </c>
      <c r="BM1235" s="20" t="e">
        <f t="shared" si="659"/>
        <v>#N/A</v>
      </c>
      <c r="BN1235" s="25" t="e">
        <f t="shared" si="660"/>
        <v>#N/A</v>
      </c>
      <c r="BO1235" s="26" t="str">
        <f t="shared" si="661"/>
        <v>0</v>
      </c>
      <c r="BP1235" s="21" t="e">
        <f t="shared" si="662"/>
        <v>#VALUE!</v>
      </c>
      <c r="BQ1235" s="20" t="e">
        <f t="shared" si="663"/>
        <v>#N/A</v>
      </c>
      <c r="BR1235" s="20" t="e">
        <v>#N/A</v>
      </c>
      <c r="BS1235" s="9" t="e">
        <v>#N/A</v>
      </c>
      <c r="BT1235" s="2" t="e">
        <f t="shared" si="664"/>
        <v>#VALUE!</v>
      </c>
      <c r="BU1235" s="2" t="e">
        <f t="shared" si="632"/>
        <v>#N/A</v>
      </c>
      <c r="BV1235" s="2" t="e">
        <f t="shared" si="633"/>
        <v>#N/A</v>
      </c>
    </row>
    <row r="1236" s="2" customFormat="1" ht="22.95" customHeight="1" spans="1:74">
      <c r="A1236" s="9" t="str">
        <f t="shared" si="634"/>
        <v>NL 002Induk</v>
      </c>
      <c r="B1236" s="9" t="str">
        <f t="shared" si="635"/>
        <v>NL 002jurusan 1</v>
      </c>
      <c r="C1236" s="9" t="str">
        <f t="shared" si="636"/>
        <v>NL 002jurusan 2</v>
      </c>
      <c r="D1236" s="9" t="str">
        <f t="shared" si="637"/>
        <v>NL 002jurusan 3</v>
      </c>
      <c r="E1236" s="9" t="str">
        <f t="shared" si="638"/>
        <v>NL 002jurusan 4</v>
      </c>
      <c r="F1236" s="10" t="s">
        <v>226</v>
      </c>
      <c r="G1236" s="10" t="s">
        <v>101</v>
      </c>
      <c r="H1236" s="10" t="s">
        <v>1481</v>
      </c>
      <c r="I1236" s="10">
        <v>0.87568</v>
      </c>
      <c r="J1236" s="10">
        <v>124.05265</v>
      </c>
      <c r="K1236" s="10" t="s">
        <v>7465</v>
      </c>
      <c r="L1236" s="10" t="s">
        <v>7465</v>
      </c>
      <c r="M1236" s="10" t="s">
        <v>7465</v>
      </c>
      <c r="N1236" s="14">
        <f t="shared" si="639"/>
        <v>0</v>
      </c>
      <c r="O1236" s="15" t="e">
        <f t="shared" si="640"/>
        <v>#VALUE!</v>
      </c>
      <c r="P1236" s="15" t="e">
        <f t="shared" si="641"/>
        <v>#VALUE!</v>
      </c>
      <c r="Q1236" s="17" t="e">
        <f>VLOOKUP($A1236,'DATA PENGUKURAN GARDU'!$A:$BS,42,0)</f>
        <v>#N/A</v>
      </c>
      <c r="R1236" s="18" t="e">
        <f t="shared" si="642"/>
        <v>#N/A</v>
      </c>
      <c r="S1236" s="17" t="e">
        <f>VLOOKUP($A1236,'DATA PENGUKURAN GARDU'!$A:$BS,44,0)</f>
        <v>#N/A</v>
      </c>
      <c r="T1236" s="18" t="e">
        <f t="shared" si="643"/>
        <v>#N/A</v>
      </c>
      <c r="U1236" s="17" t="e">
        <f>VLOOKUP($A1236,'DATA PENGUKURAN GARDU'!$A:$BS,46,0)</f>
        <v>#N/A</v>
      </c>
      <c r="V1236" s="18" t="e">
        <f t="shared" si="644"/>
        <v>#N/A</v>
      </c>
      <c r="W1236" s="17" t="e">
        <f>VLOOKUP($A1236,'DATA PENGUKURAN GARDU'!$A:$BS,48,0)</f>
        <v>#N/A</v>
      </c>
      <c r="X1236" s="17" t="e">
        <f>VLOOKUP($A1236,'DATA PENGUKURAN GARDU'!$A:$BS,53,0)</f>
        <v>#N/A</v>
      </c>
      <c r="Y1236" s="17" t="e">
        <f>VLOOKUP($A1236,'DATA PENGUKURAN GARDU'!$A:$BS,54,0)</f>
        <v>#N/A</v>
      </c>
      <c r="Z1236" s="17" t="e">
        <f>VLOOKUP($A1236,'DATA PENGUKURAN GARDU'!$A:$BS,55,0)</f>
        <v>#N/A</v>
      </c>
      <c r="AA1236" s="20" t="e">
        <f>VLOOKUP($B1236,'DATA PENGUKURAN GARDU'!$A:$BS,42,0)</f>
        <v>#N/A</v>
      </c>
      <c r="AB1236" s="21" t="e">
        <f t="shared" si="645"/>
        <v>#N/A</v>
      </c>
      <c r="AC1236" s="20" t="e">
        <f>VLOOKUP($B1236,'DATA PENGUKURAN GARDU'!$A:$BS,44,0)</f>
        <v>#N/A</v>
      </c>
      <c r="AD1236" s="21" t="e">
        <f t="shared" si="646"/>
        <v>#N/A</v>
      </c>
      <c r="AE1236" s="20" t="e">
        <f>VLOOKUP($B1236,'DATA PENGUKURAN GARDU'!$A:$BS,46,0)</f>
        <v>#N/A</v>
      </c>
      <c r="AF1236" s="21" t="e">
        <f t="shared" si="647"/>
        <v>#N/A</v>
      </c>
      <c r="AG1236" s="20" t="e">
        <f>VLOOKUP($B1236,'DATA PENGUKURAN GARDU'!$A:$BS,46,0)</f>
        <v>#N/A</v>
      </c>
      <c r="AH1236" s="20" t="e">
        <f>VLOOKUP($B1236,'DATA PENGUKURAN GARDU'!$A:$BS,53,0)</f>
        <v>#N/A</v>
      </c>
      <c r="AI1236" s="20" t="e">
        <f>VLOOKUP($B1236,'DATA PENGUKURAN GARDU'!$A:$BS,54,0)</f>
        <v>#N/A</v>
      </c>
      <c r="AJ1236" s="17" t="e">
        <f>VLOOKUP($C1236,'DATA PENGUKURAN GARDU'!$A:$BS,42,0)</f>
        <v>#N/A</v>
      </c>
      <c r="AK1236" s="23" t="e">
        <f t="shared" si="648"/>
        <v>#N/A</v>
      </c>
      <c r="AL1236" s="17" t="e">
        <f>VLOOKUP($C1236,'DATA PENGUKURAN GARDU'!$A:$BS,44,0)</f>
        <v>#N/A</v>
      </c>
      <c r="AM1236" s="23" t="e">
        <f t="shared" si="649"/>
        <v>#N/A</v>
      </c>
      <c r="AN1236" s="17" t="e">
        <f>VLOOKUP($C1236,'DATA PENGUKURAN GARDU'!$A:$BS,46,0)</f>
        <v>#N/A</v>
      </c>
      <c r="AO1236" s="23" t="e">
        <f t="shared" si="650"/>
        <v>#N/A</v>
      </c>
      <c r="AP1236" s="17" t="e">
        <f>VLOOKUP($C1236,'DATA PENGUKURAN GARDU'!$A:$BS,46,0)</f>
        <v>#N/A</v>
      </c>
      <c r="AQ1236" s="17" t="e">
        <f>VLOOKUP($C1236,'DATA PENGUKURAN GARDU'!$A:$BS,53,0)</f>
        <v>#N/A</v>
      </c>
      <c r="AR1236" s="17" t="e">
        <f>VLOOKUP($C1236,'DATA PENGUKURAN GARDU'!$A:$BS,54,0)</f>
        <v>#N/A</v>
      </c>
      <c r="AS1236" s="20" t="e">
        <f>VLOOKUP($D1236,'DATA PENGUKURAN GARDU'!$A:$BS,42,0)</f>
        <v>#N/A</v>
      </c>
      <c r="AT1236" s="21" t="e">
        <f t="shared" si="651"/>
        <v>#N/A</v>
      </c>
      <c r="AU1236" s="20" t="e">
        <f>VLOOKUP($D1236,'DATA PENGUKURAN GARDU'!$A:$BS,44,0)</f>
        <v>#N/A</v>
      </c>
      <c r="AV1236" s="21" t="e">
        <f t="shared" si="652"/>
        <v>#N/A</v>
      </c>
      <c r="AW1236" s="20" t="e">
        <f>VLOOKUP($D1236,'DATA PENGUKURAN GARDU'!$A:$BS,46,0)</f>
        <v>#N/A</v>
      </c>
      <c r="AX1236" s="21" t="e">
        <f t="shared" si="653"/>
        <v>#N/A</v>
      </c>
      <c r="AY1236" s="20" t="e">
        <f>VLOOKUP($D1236,'DATA PENGUKURAN GARDU'!$A:$BS,46,0)</f>
        <v>#N/A</v>
      </c>
      <c r="AZ1236" s="20" t="e">
        <f>VLOOKUP($D1236,'DATA PENGUKURAN GARDU'!$A:$BS,53,0)</f>
        <v>#N/A</v>
      </c>
      <c r="BA1236" s="20" t="e">
        <f>VLOOKUP($D1236,'DATA PENGUKURAN GARDU'!$A:$BS,54,0)</f>
        <v>#N/A</v>
      </c>
      <c r="BB1236" s="17" t="e">
        <f>VLOOKUP($E1236,'DATA PENGUKURAN GARDU'!$A:$BS,42,0)</f>
        <v>#N/A</v>
      </c>
      <c r="BC1236" s="23" t="e">
        <f t="shared" si="654"/>
        <v>#N/A</v>
      </c>
      <c r="BD1236" s="17" t="e">
        <f>VLOOKUP($E1236,'DATA PENGUKURAN GARDU'!$A:$BS,44,0)</f>
        <v>#N/A</v>
      </c>
      <c r="BE1236" s="23" t="e">
        <f t="shared" si="655"/>
        <v>#N/A</v>
      </c>
      <c r="BF1236" s="17" t="e">
        <f>VLOOKUP($E1236,'DATA PENGUKURAN GARDU'!$A:$BS,46,0)</f>
        <v>#N/A</v>
      </c>
      <c r="BG1236" s="23" t="e">
        <f t="shared" si="656"/>
        <v>#N/A</v>
      </c>
      <c r="BH1236" s="17" t="e">
        <f>VLOOKUP($E1236,'DATA PENGUKURAN GARDU'!$A:$BS,46,0)</f>
        <v>#N/A</v>
      </c>
      <c r="BI1236" s="17" t="e">
        <f>VLOOKUP($E1236,'DATA PENGUKURAN GARDU'!$A:$BS,53,0)</f>
        <v>#N/A</v>
      </c>
      <c r="BJ1236" s="17" t="e">
        <f>VLOOKUP($E1236,'DATA PENGUKURAN GARDU'!$A:$BS,54,0)</f>
        <v>#N/A</v>
      </c>
      <c r="BK1236" s="20" t="e">
        <f t="shared" si="657"/>
        <v>#N/A</v>
      </c>
      <c r="BL1236" s="20" t="e">
        <f t="shared" si="658"/>
        <v>#N/A</v>
      </c>
      <c r="BM1236" s="20" t="e">
        <f t="shared" si="659"/>
        <v>#N/A</v>
      </c>
      <c r="BN1236" s="25" t="e">
        <f t="shared" si="660"/>
        <v>#N/A</v>
      </c>
      <c r="BO1236" s="26" t="str">
        <f t="shared" si="661"/>
        <v>0</v>
      </c>
      <c r="BP1236" s="21" t="e">
        <f t="shared" si="662"/>
        <v>#VALUE!</v>
      </c>
      <c r="BQ1236" s="20" t="e">
        <f t="shared" si="663"/>
        <v>#N/A</v>
      </c>
      <c r="BR1236" s="20" t="e">
        <v>#N/A</v>
      </c>
      <c r="BS1236" s="9" t="e">
        <v>#N/A</v>
      </c>
      <c r="BT1236" s="2" t="e">
        <f t="shared" si="664"/>
        <v>#VALUE!</v>
      </c>
      <c r="BU1236" s="2" t="e">
        <f t="shared" si="632"/>
        <v>#N/A</v>
      </c>
      <c r="BV1236" s="2" t="e">
        <f t="shared" si="633"/>
        <v>#N/A</v>
      </c>
    </row>
    <row r="1237" s="2" customFormat="1" ht="22.95" customHeight="1" spans="1:74">
      <c r="A1237" s="9" t="str">
        <f t="shared" si="634"/>
        <v>K-246Induk</v>
      </c>
      <c r="B1237" s="9" t="str">
        <f t="shared" si="635"/>
        <v>K-246jurusan 1</v>
      </c>
      <c r="C1237" s="9" t="str">
        <f t="shared" si="636"/>
        <v>K-246jurusan 2</v>
      </c>
      <c r="D1237" s="9" t="str">
        <f t="shared" si="637"/>
        <v>K-246jurusan 3</v>
      </c>
      <c r="E1237" s="9" t="str">
        <f t="shared" si="638"/>
        <v>K-246jurusan 4</v>
      </c>
      <c r="F1237" s="10" t="s">
        <v>136</v>
      </c>
      <c r="G1237" s="10" t="s">
        <v>132</v>
      </c>
      <c r="H1237" s="10" t="s">
        <v>1482</v>
      </c>
      <c r="I1237" s="10">
        <v>0.703833</v>
      </c>
      <c r="J1237" s="10">
        <v>124.317533</v>
      </c>
      <c r="K1237" s="10" t="s">
        <v>7465</v>
      </c>
      <c r="L1237" s="10" t="s">
        <v>7465</v>
      </c>
      <c r="M1237" s="10" t="s">
        <v>7465</v>
      </c>
      <c r="N1237" s="14">
        <f t="shared" si="639"/>
        <v>0</v>
      </c>
      <c r="O1237" s="15" t="e">
        <f t="shared" si="640"/>
        <v>#VALUE!</v>
      </c>
      <c r="P1237" s="15" t="e">
        <f t="shared" si="641"/>
        <v>#VALUE!</v>
      </c>
      <c r="Q1237" s="17" t="e">
        <f>VLOOKUP($A1237,'DATA PENGUKURAN GARDU'!$A:$BS,42,0)</f>
        <v>#N/A</v>
      </c>
      <c r="R1237" s="18" t="e">
        <f t="shared" si="642"/>
        <v>#N/A</v>
      </c>
      <c r="S1237" s="17" t="e">
        <f>VLOOKUP($A1237,'DATA PENGUKURAN GARDU'!$A:$BS,44,0)</f>
        <v>#N/A</v>
      </c>
      <c r="T1237" s="18" t="e">
        <f t="shared" si="643"/>
        <v>#N/A</v>
      </c>
      <c r="U1237" s="17" t="e">
        <f>VLOOKUP($A1237,'DATA PENGUKURAN GARDU'!$A:$BS,46,0)</f>
        <v>#N/A</v>
      </c>
      <c r="V1237" s="18" t="e">
        <f t="shared" si="644"/>
        <v>#N/A</v>
      </c>
      <c r="W1237" s="17" t="e">
        <f>VLOOKUP($A1237,'DATA PENGUKURAN GARDU'!$A:$BS,48,0)</f>
        <v>#N/A</v>
      </c>
      <c r="X1237" s="17" t="e">
        <f>VLOOKUP($A1237,'DATA PENGUKURAN GARDU'!$A:$BS,53,0)</f>
        <v>#N/A</v>
      </c>
      <c r="Y1237" s="17" t="e">
        <f>VLOOKUP($A1237,'DATA PENGUKURAN GARDU'!$A:$BS,54,0)</f>
        <v>#N/A</v>
      </c>
      <c r="Z1237" s="17" t="e">
        <f>VLOOKUP($A1237,'DATA PENGUKURAN GARDU'!$A:$BS,55,0)</f>
        <v>#N/A</v>
      </c>
      <c r="AA1237" s="20" t="e">
        <f>VLOOKUP($B1237,'DATA PENGUKURAN GARDU'!$A:$BS,42,0)</f>
        <v>#N/A</v>
      </c>
      <c r="AB1237" s="21" t="e">
        <f t="shared" si="645"/>
        <v>#N/A</v>
      </c>
      <c r="AC1237" s="20" t="e">
        <f>VLOOKUP($B1237,'DATA PENGUKURAN GARDU'!$A:$BS,44,0)</f>
        <v>#N/A</v>
      </c>
      <c r="AD1237" s="21" t="e">
        <f t="shared" si="646"/>
        <v>#N/A</v>
      </c>
      <c r="AE1237" s="20" t="e">
        <f>VLOOKUP($B1237,'DATA PENGUKURAN GARDU'!$A:$BS,46,0)</f>
        <v>#N/A</v>
      </c>
      <c r="AF1237" s="21" t="e">
        <f t="shared" si="647"/>
        <v>#N/A</v>
      </c>
      <c r="AG1237" s="20" t="e">
        <f>VLOOKUP($B1237,'DATA PENGUKURAN GARDU'!$A:$BS,46,0)</f>
        <v>#N/A</v>
      </c>
      <c r="AH1237" s="20" t="e">
        <f>VLOOKUP($B1237,'DATA PENGUKURAN GARDU'!$A:$BS,53,0)</f>
        <v>#N/A</v>
      </c>
      <c r="AI1237" s="20" t="e">
        <f>VLOOKUP($B1237,'DATA PENGUKURAN GARDU'!$A:$BS,54,0)</f>
        <v>#N/A</v>
      </c>
      <c r="AJ1237" s="17" t="e">
        <f>VLOOKUP($C1237,'DATA PENGUKURAN GARDU'!$A:$BS,42,0)</f>
        <v>#N/A</v>
      </c>
      <c r="AK1237" s="23" t="e">
        <f t="shared" si="648"/>
        <v>#N/A</v>
      </c>
      <c r="AL1237" s="17" t="e">
        <f>VLOOKUP($C1237,'DATA PENGUKURAN GARDU'!$A:$BS,44,0)</f>
        <v>#N/A</v>
      </c>
      <c r="AM1237" s="23" t="e">
        <f t="shared" si="649"/>
        <v>#N/A</v>
      </c>
      <c r="AN1237" s="17" t="e">
        <f>VLOOKUP($C1237,'DATA PENGUKURAN GARDU'!$A:$BS,46,0)</f>
        <v>#N/A</v>
      </c>
      <c r="AO1237" s="23" t="e">
        <f t="shared" si="650"/>
        <v>#N/A</v>
      </c>
      <c r="AP1237" s="17" t="e">
        <f>VLOOKUP($C1237,'DATA PENGUKURAN GARDU'!$A:$BS,46,0)</f>
        <v>#N/A</v>
      </c>
      <c r="AQ1237" s="17" t="e">
        <f>VLOOKUP($C1237,'DATA PENGUKURAN GARDU'!$A:$BS,53,0)</f>
        <v>#N/A</v>
      </c>
      <c r="AR1237" s="17" t="e">
        <f>VLOOKUP($C1237,'DATA PENGUKURAN GARDU'!$A:$BS,54,0)</f>
        <v>#N/A</v>
      </c>
      <c r="AS1237" s="20" t="e">
        <f>VLOOKUP($D1237,'DATA PENGUKURAN GARDU'!$A:$BS,42,0)</f>
        <v>#N/A</v>
      </c>
      <c r="AT1237" s="21" t="e">
        <f t="shared" si="651"/>
        <v>#N/A</v>
      </c>
      <c r="AU1237" s="20" t="e">
        <f>VLOOKUP($D1237,'DATA PENGUKURAN GARDU'!$A:$BS,44,0)</f>
        <v>#N/A</v>
      </c>
      <c r="AV1237" s="21" t="e">
        <f t="shared" si="652"/>
        <v>#N/A</v>
      </c>
      <c r="AW1237" s="20" t="e">
        <f>VLOOKUP($D1237,'DATA PENGUKURAN GARDU'!$A:$BS,46,0)</f>
        <v>#N/A</v>
      </c>
      <c r="AX1237" s="21" t="e">
        <f t="shared" si="653"/>
        <v>#N/A</v>
      </c>
      <c r="AY1237" s="20" t="e">
        <f>VLOOKUP($D1237,'DATA PENGUKURAN GARDU'!$A:$BS,46,0)</f>
        <v>#N/A</v>
      </c>
      <c r="AZ1237" s="20" t="e">
        <f>VLOOKUP($D1237,'DATA PENGUKURAN GARDU'!$A:$BS,53,0)</f>
        <v>#N/A</v>
      </c>
      <c r="BA1237" s="20" t="e">
        <f>VLOOKUP($D1237,'DATA PENGUKURAN GARDU'!$A:$BS,54,0)</f>
        <v>#N/A</v>
      </c>
      <c r="BB1237" s="17" t="e">
        <f>VLOOKUP($E1237,'DATA PENGUKURAN GARDU'!$A:$BS,42,0)</f>
        <v>#N/A</v>
      </c>
      <c r="BC1237" s="23" t="e">
        <f t="shared" si="654"/>
        <v>#N/A</v>
      </c>
      <c r="BD1237" s="17" t="e">
        <f>VLOOKUP($E1237,'DATA PENGUKURAN GARDU'!$A:$BS,44,0)</f>
        <v>#N/A</v>
      </c>
      <c r="BE1237" s="23" t="e">
        <f t="shared" si="655"/>
        <v>#N/A</v>
      </c>
      <c r="BF1237" s="17" t="e">
        <f>VLOOKUP($E1237,'DATA PENGUKURAN GARDU'!$A:$BS,46,0)</f>
        <v>#N/A</v>
      </c>
      <c r="BG1237" s="23" t="e">
        <f t="shared" si="656"/>
        <v>#N/A</v>
      </c>
      <c r="BH1237" s="17" t="e">
        <f>VLOOKUP($E1237,'DATA PENGUKURAN GARDU'!$A:$BS,46,0)</f>
        <v>#N/A</v>
      </c>
      <c r="BI1237" s="17" t="e">
        <f>VLOOKUP($E1237,'DATA PENGUKURAN GARDU'!$A:$BS,53,0)</f>
        <v>#N/A</v>
      </c>
      <c r="BJ1237" s="17" t="e">
        <f>VLOOKUP($E1237,'DATA PENGUKURAN GARDU'!$A:$BS,54,0)</f>
        <v>#N/A</v>
      </c>
      <c r="BK1237" s="20" t="e">
        <f t="shared" si="657"/>
        <v>#N/A</v>
      </c>
      <c r="BL1237" s="20" t="e">
        <f t="shared" si="658"/>
        <v>#N/A</v>
      </c>
      <c r="BM1237" s="20" t="e">
        <f t="shared" si="659"/>
        <v>#N/A</v>
      </c>
      <c r="BN1237" s="25" t="e">
        <f t="shared" si="660"/>
        <v>#N/A</v>
      </c>
      <c r="BO1237" s="26" t="str">
        <f t="shared" si="661"/>
        <v>0</v>
      </c>
      <c r="BP1237" s="21" t="e">
        <f t="shared" si="662"/>
        <v>#VALUE!</v>
      </c>
      <c r="BQ1237" s="20" t="e">
        <f t="shared" si="663"/>
        <v>#N/A</v>
      </c>
      <c r="BR1237" s="20" t="e">
        <v>#N/A</v>
      </c>
      <c r="BS1237" s="9" t="e">
        <v>#N/A</v>
      </c>
      <c r="BT1237" s="2" t="e">
        <f t="shared" si="664"/>
        <v>#VALUE!</v>
      </c>
      <c r="BU1237" s="2" t="e">
        <f t="shared" si="632"/>
        <v>#N/A</v>
      </c>
      <c r="BV1237" s="2" t="e">
        <f t="shared" si="633"/>
        <v>#N/A</v>
      </c>
    </row>
    <row r="1238" s="2" customFormat="1" ht="22.95" customHeight="1" spans="1:74">
      <c r="A1238" s="9" t="str">
        <f t="shared" si="634"/>
        <v>K-250Induk</v>
      </c>
      <c r="B1238" s="9" t="str">
        <f t="shared" si="635"/>
        <v>K-250jurusan 1</v>
      </c>
      <c r="C1238" s="9" t="str">
        <f t="shared" si="636"/>
        <v>K-250jurusan 2</v>
      </c>
      <c r="D1238" s="9" t="str">
        <f t="shared" si="637"/>
        <v>K-250jurusan 3</v>
      </c>
      <c r="E1238" s="9" t="str">
        <f t="shared" si="638"/>
        <v>K-250jurusan 4</v>
      </c>
      <c r="F1238" s="10" t="s">
        <v>136</v>
      </c>
      <c r="G1238" s="10" t="s">
        <v>132</v>
      </c>
      <c r="H1238" s="10" t="s">
        <v>1483</v>
      </c>
      <c r="I1238" s="10">
        <v>0.701817</v>
      </c>
      <c r="J1238" s="10">
        <v>124.32545</v>
      </c>
      <c r="K1238" s="10" t="s">
        <v>7465</v>
      </c>
      <c r="L1238" s="10" t="s">
        <v>7465</v>
      </c>
      <c r="M1238" s="10" t="s">
        <v>7465</v>
      </c>
      <c r="N1238" s="14">
        <f t="shared" si="639"/>
        <v>0</v>
      </c>
      <c r="O1238" s="15" t="e">
        <f t="shared" si="640"/>
        <v>#VALUE!</v>
      </c>
      <c r="P1238" s="15" t="e">
        <f t="shared" si="641"/>
        <v>#VALUE!</v>
      </c>
      <c r="Q1238" s="17" t="e">
        <f>VLOOKUP($A1238,'DATA PENGUKURAN GARDU'!$A:$BS,42,0)</f>
        <v>#N/A</v>
      </c>
      <c r="R1238" s="18" t="e">
        <f t="shared" si="642"/>
        <v>#N/A</v>
      </c>
      <c r="S1238" s="17" t="e">
        <f>VLOOKUP($A1238,'DATA PENGUKURAN GARDU'!$A:$BS,44,0)</f>
        <v>#N/A</v>
      </c>
      <c r="T1238" s="18" t="e">
        <f t="shared" si="643"/>
        <v>#N/A</v>
      </c>
      <c r="U1238" s="17" t="e">
        <f>VLOOKUP($A1238,'DATA PENGUKURAN GARDU'!$A:$BS,46,0)</f>
        <v>#N/A</v>
      </c>
      <c r="V1238" s="18" t="e">
        <f t="shared" si="644"/>
        <v>#N/A</v>
      </c>
      <c r="W1238" s="17" t="e">
        <f>VLOOKUP($A1238,'DATA PENGUKURAN GARDU'!$A:$BS,48,0)</f>
        <v>#N/A</v>
      </c>
      <c r="X1238" s="17" t="e">
        <f>VLOOKUP($A1238,'DATA PENGUKURAN GARDU'!$A:$BS,53,0)</f>
        <v>#N/A</v>
      </c>
      <c r="Y1238" s="17" t="e">
        <f>VLOOKUP($A1238,'DATA PENGUKURAN GARDU'!$A:$BS,54,0)</f>
        <v>#N/A</v>
      </c>
      <c r="Z1238" s="17" t="e">
        <f>VLOOKUP($A1238,'DATA PENGUKURAN GARDU'!$A:$BS,55,0)</f>
        <v>#N/A</v>
      </c>
      <c r="AA1238" s="20" t="e">
        <f>VLOOKUP($B1238,'DATA PENGUKURAN GARDU'!$A:$BS,42,0)</f>
        <v>#N/A</v>
      </c>
      <c r="AB1238" s="21" t="e">
        <f t="shared" si="645"/>
        <v>#N/A</v>
      </c>
      <c r="AC1238" s="20" t="e">
        <f>VLOOKUP($B1238,'DATA PENGUKURAN GARDU'!$A:$BS,44,0)</f>
        <v>#N/A</v>
      </c>
      <c r="AD1238" s="21" t="e">
        <f t="shared" si="646"/>
        <v>#N/A</v>
      </c>
      <c r="AE1238" s="20" t="e">
        <f>VLOOKUP($B1238,'DATA PENGUKURAN GARDU'!$A:$BS,46,0)</f>
        <v>#N/A</v>
      </c>
      <c r="AF1238" s="21" t="e">
        <f t="shared" si="647"/>
        <v>#N/A</v>
      </c>
      <c r="AG1238" s="20" t="e">
        <f>VLOOKUP($B1238,'DATA PENGUKURAN GARDU'!$A:$BS,46,0)</f>
        <v>#N/A</v>
      </c>
      <c r="AH1238" s="20" t="e">
        <f>VLOOKUP($B1238,'DATA PENGUKURAN GARDU'!$A:$BS,53,0)</f>
        <v>#N/A</v>
      </c>
      <c r="AI1238" s="20" t="e">
        <f>VLOOKUP($B1238,'DATA PENGUKURAN GARDU'!$A:$BS,54,0)</f>
        <v>#N/A</v>
      </c>
      <c r="AJ1238" s="17" t="e">
        <f>VLOOKUP($C1238,'DATA PENGUKURAN GARDU'!$A:$BS,42,0)</f>
        <v>#N/A</v>
      </c>
      <c r="AK1238" s="23" t="e">
        <f t="shared" si="648"/>
        <v>#N/A</v>
      </c>
      <c r="AL1238" s="17" t="e">
        <f>VLOOKUP($C1238,'DATA PENGUKURAN GARDU'!$A:$BS,44,0)</f>
        <v>#N/A</v>
      </c>
      <c r="AM1238" s="23" t="e">
        <f t="shared" si="649"/>
        <v>#N/A</v>
      </c>
      <c r="AN1238" s="17" t="e">
        <f>VLOOKUP($C1238,'DATA PENGUKURAN GARDU'!$A:$BS,46,0)</f>
        <v>#N/A</v>
      </c>
      <c r="AO1238" s="23" t="e">
        <f t="shared" si="650"/>
        <v>#N/A</v>
      </c>
      <c r="AP1238" s="17" t="e">
        <f>VLOOKUP($C1238,'DATA PENGUKURAN GARDU'!$A:$BS,46,0)</f>
        <v>#N/A</v>
      </c>
      <c r="AQ1238" s="17" t="e">
        <f>VLOOKUP($C1238,'DATA PENGUKURAN GARDU'!$A:$BS,53,0)</f>
        <v>#N/A</v>
      </c>
      <c r="AR1238" s="17" t="e">
        <f>VLOOKUP($C1238,'DATA PENGUKURAN GARDU'!$A:$BS,54,0)</f>
        <v>#N/A</v>
      </c>
      <c r="AS1238" s="20" t="e">
        <f>VLOOKUP($D1238,'DATA PENGUKURAN GARDU'!$A:$BS,42,0)</f>
        <v>#N/A</v>
      </c>
      <c r="AT1238" s="21" t="e">
        <f t="shared" si="651"/>
        <v>#N/A</v>
      </c>
      <c r="AU1238" s="20" t="e">
        <f>VLOOKUP($D1238,'DATA PENGUKURAN GARDU'!$A:$BS,44,0)</f>
        <v>#N/A</v>
      </c>
      <c r="AV1238" s="21" t="e">
        <f t="shared" si="652"/>
        <v>#N/A</v>
      </c>
      <c r="AW1238" s="20" t="e">
        <f>VLOOKUP($D1238,'DATA PENGUKURAN GARDU'!$A:$BS,46,0)</f>
        <v>#N/A</v>
      </c>
      <c r="AX1238" s="21" t="e">
        <f t="shared" si="653"/>
        <v>#N/A</v>
      </c>
      <c r="AY1238" s="20" t="e">
        <f>VLOOKUP($D1238,'DATA PENGUKURAN GARDU'!$A:$BS,46,0)</f>
        <v>#N/A</v>
      </c>
      <c r="AZ1238" s="20" t="e">
        <f>VLOOKUP($D1238,'DATA PENGUKURAN GARDU'!$A:$BS,53,0)</f>
        <v>#N/A</v>
      </c>
      <c r="BA1238" s="20" t="e">
        <f>VLOOKUP($D1238,'DATA PENGUKURAN GARDU'!$A:$BS,54,0)</f>
        <v>#N/A</v>
      </c>
      <c r="BB1238" s="17" t="e">
        <f>VLOOKUP($E1238,'DATA PENGUKURAN GARDU'!$A:$BS,42,0)</f>
        <v>#N/A</v>
      </c>
      <c r="BC1238" s="23" t="e">
        <f t="shared" si="654"/>
        <v>#N/A</v>
      </c>
      <c r="BD1238" s="17" t="e">
        <f>VLOOKUP($E1238,'DATA PENGUKURAN GARDU'!$A:$BS,44,0)</f>
        <v>#N/A</v>
      </c>
      <c r="BE1238" s="23" t="e">
        <f t="shared" si="655"/>
        <v>#N/A</v>
      </c>
      <c r="BF1238" s="17" t="e">
        <f>VLOOKUP($E1238,'DATA PENGUKURAN GARDU'!$A:$BS,46,0)</f>
        <v>#N/A</v>
      </c>
      <c r="BG1238" s="23" t="e">
        <f t="shared" si="656"/>
        <v>#N/A</v>
      </c>
      <c r="BH1238" s="17" t="e">
        <f>VLOOKUP($E1238,'DATA PENGUKURAN GARDU'!$A:$BS,46,0)</f>
        <v>#N/A</v>
      </c>
      <c r="BI1238" s="17" t="e">
        <f>VLOOKUP($E1238,'DATA PENGUKURAN GARDU'!$A:$BS,53,0)</f>
        <v>#N/A</v>
      </c>
      <c r="BJ1238" s="17" t="e">
        <f>VLOOKUP($E1238,'DATA PENGUKURAN GARDU'!$A:$BS,54,0)</f>
        <v>#N/A</v>
      </c>
      <c r="BK1238" s="20" t="e">
        <f t="shared" si="657"/>
        <v>#N/A</v>
      </c>
      <c r="BL1238" s="20" t="e">
        <f t="shared" si="658"/>
        <v>#N/A</v>
      </c>
      <c r="BM1238" s="20" t="e">
        <f t="shared" si="659"/>
        <v>#N/A</v>
      </c>
      <c r="BN1238" s="25" t="e">
        <f t="shared" si="660"/>
        <v>#N/A</v>
      </c>
      <c r="BO1238" s="26" t="str">
        <f t="shared" si="661"/>
        <v>0</v>
      </c>
      <c r="BP1238" s="21" t="e">
        <f t="shared" si="662"/>
        <v>#VALUE!</v>
      </c>
      <c r="BQ1238" s="20" t="e">
        <f t="shared" si="663"/>
        <v>#N/A</v>
      </c>
      <c r="BR1238" s="20" t="e">
        <v>#N/A</v>
      </c>
      <c r="BS1238" s="9" t="e">
        <v>#N/A</v>
      </c>
      <c r="BT1238" s="2" t="e">
        <f t="shared" si="664"/>
        <v>#VALUE!</v>
      </c>
      <c r="BU1238" s="2" t="e">
        <f t="shared" si="632"/>
        <v>#N/A</v>
      </c>
      <c r="BV1238" s="2" t="e">
        <f t="shared" si="633"/>
        <v>#N/A</v>
      </c>
    </row>
    <row r="1239" s="2" customFormat="1" ht="22.95" customHeight="1" spans="1:74">
      <c r="A1239" s="9" t="str">
        <f t="shared" si="634"/>
        <v>K-252Induk</v>
      </c>
      <c r="B1239" s="9" t="str">
        <f t="shared" si="635"/>
        <v>K-252jurusan 1</v>
      </c>
      <c r="C1239" s="9" t="str">
        <f t="shared" si="636"/>
        <v>K-252jurusan 2</v>
      </c>
      <c r="D1239" s="9" t="str">
        <f t="shared" si="637"/>
        <v>K-252jurusan 3</v>
      </c>
      <c r="E1239" s="9" t="str">
        <f t="shared" si="638"/>
        <v>K-252jurusan 4</v>
      </c>
      <c r="F1239" s="10" t="s">
        <v>136</v>
      </c>
      <c r="G1239" s="10" t="s">
        <v>132</v>
      </c>
      <c r="H1239" s="10" t="s">
        <v>1484</v>
      </c>
      <c r="I1239" s="10">
        <v>0.703433</v>
      </c>
      <c r="J1239" s="10">
        <v>124.3006</v>
      </c>
      <c r="K1239" s="10" t="s">
        <v>7465</v>
      </c>
      <c r="L1239" s="10" t="s">
        <v>7465</v>
      </c>
      <c r="M1239" s="10" t="s">
        <v>7465</v>
      </c>
      <c r="N1239" s="14">
        <f t="shared" si="639"/>
        <v>0</v>
      </c>
      <c r="O1239" s="15" t="e">
        <f t="shared" si="640"/>
        <v>#VALUE!</v>
      </c>
      <c r="P1239" s="15" t="e">
        <f t="shared" si="641"/>
        <v>#VALUE!</v>
      </c>
      <c r="Q1239" s="17" t="e">
        <f>VLOOKUP($A1239,'DATA PENGUKURAN GARDU'!$A:$BS,42,0)</f>
        <v>#N/A</v>
      </c>
      <c r="R1239" s="18" t="e">
        <f t="shared" si="642"/>
        <v>#N/A</v>
      </c>
      <c r="S1239" s="17" t="e">
        <f>VLOOKUP($A1239,'DATA PENGUKURAN GARDU'!$A:$BS,44,0)</f>
        <v>#N/A</v>
      </c>
      <c r="T1239" s="18" t="e">
        <f t="shared" si="643"/>
        <v>#N/A</v>
      </c>
      <c r="U1239" s="17" t="e">
        <f>VLOOKUP($A1239,'DATA PENGUKURAN GARDU'!$A:$BS,46,0)</f>
        <v>#N/A</v>
      </c>
      <c r="V1239" s="18" t="e">
        <f t="shared" si="644"/>
        <v>#N/A</v>
      </c>
      <c r="W1239" s="17" t="e">
        <f>VLOOKUP($A1239,'DATA PENGUKURAN GARDU'!$A:$BS,48,0)</f>
        <v>#N/A</v>
      </c>
      <c r="X1239" s="17" t="e">
        <f>VLOOKUP($A1239,'DATA PENGUKURAN GARDU'!$A:$BS,53,0)</f>
        <v>#N/A</v>
      </c>
      <c r="Y1239" s="17" t="e">
        <f>VLOOKUP($A1239,'DATA PENGUKURAN GARDU'!$A:$BS,54,0)</f>
        <v>#N/A</v>
      </c>
      <c r="Z1239" s="17" t="e">
        <f>VLOOKUP($A1239,'DATA PENGUKURAN GARDU'!$A:$BS,55,0)</f>
        <v>#N/A</v>
      </c>
      <c r="AA1239" s="20" t="e">
        <f>VLOOKUP($B1239,'DATA PENGUKURAN GARDU'!$A:$BS,42,0)</f>
        <v>#N/A</v>
      </c>
      <c r="AB1239" s="21" t="e">
        <f t="shared" si="645"/>
        <v>#N/A</v>
      </c>
      <c r="AC1239" s="20" t="e">
        <f>VLOOKUP($B1239,'DATA PENGUKURAN GARDU'!$A:$BS,44,0)</f>
        <v>#N/A</v>
      </c>
      <c r="AD1239" s="21" t="e">
        <f t="shared" si="646"/>
        <v>#N/A</v>
      </c>
      <c r="AE1239" s="20" t="e">
        <f>VLOOKUP($B1239,'DATA PENGUKURAN GARDU'!$A:$BS,46,0)</f>
        <v>#N/A</v>
      </c>
      <c r="AF1239" s="21" t="e">
        <f t="shared" si="647"/>
        <v>#N/A</v>
      </c>
      <c r="AG1239" s="20" t="e">
        <f>VLOOKUP($B1239,'DATA PENGUKURAN GARDU'!$A:$BS,46,0)</f>
        <v>#N/A</v>
      </c>
      <c r="AH1239" s="20" t="e">
        <f>VLOOKUP($B1239,'DATA PENGUKURAN GARDU'!$A:$BS,53,0)</f>
        <v>#N/A</v>
      </c>
      <c r="AI1239" s="20" t="e">
        <f>VLOOKUP($B1239,'DATA PENGUKURAN GARDU'!$A:$BS,54,0)</f>
        <v>#N/A</v>
      </c>
      <c r="AJ1239" s="17" t="e">
        <f>VLOOKUP($C1239,'DATA PENGUKURAN GARDU'!$A:$BS,42,0)</f>
        <v>#N/A</v>
      </c>
      <c r="AK1239" s="23" t="e">
        <f t="shared" si="648"/>
        <v>#N/A</v>
      </c>
      <c r="AL1239" s="17" t="e">
        <f>VLOOKUP($C1239,'DATA PENGUKURAN GARDU'!$A:$BS,44,0)</f>
        <v>#N/A</v>
      </c>
      <c r="AM1239" s="23" t="e">
        <f t="shared" si="649"/>
        <v>#N/A</v>
      </c>
      <c r="AN1239" s="17" t="e">
        <f>VLOOKUP($C1239,'DATA PENGUKURAN GARDU'!$A:$BS,46,0)</f>
        <v>#N/A</v>
      </c>
      <c r="AO1239" s="23" t="e">
        <f t="shared" si="650"/>
        <v>#N/A</v>
      </c>
      <c r="AP1239" s="17" t="e">
        <f>VLOOKUP($C1239,'DATA PENGUKURAN GARDU'!$A:$BS,46,0)</f>
        <v>#N/A</v>
      </c>
      <c r="AQ1239" s="17" t="e">
        <f>VLOOKUP($C1239,'DATA PENGUKURAN GARDU'!$A:$BS,53,0)</f>
        <v>#N/A</v>
      </c>
      <c r="AR1239" s="17" t="e">
        <f>VLOOKUP($C1239,'DATA PENGUKURAN GARDU'!$A:$BS,54,0)</f>
        <v>#N/A</v>
      </c>
      <c r="AS1239" s="20" t="e">
        <f>VLOOKUP($D1239,'DATA PENGUKURAN GARDU'!$A:$BS,42,0)</f>
        <v>#N/A</v>
      </c>
      <c r="AT1239" s="21" t="e">
        <f t="shared" si="651"/>
        <v>#N/A</v>
      </c>
      <c r="AU1239" s="20" t="e">
        <f>VLOOKUP($D1239,'DATA PENGUKURAN GARDU'!$A:$BS,44,0)</f>
        <v>#N/A</v>
      </c>
      <c r="AV1239" s="21" t="e">
        <f t="shared" si="652"/>
        <v>#N/A</v>
      </c>
      <c r="AW1239" s="20" t="e">
        <f>VLOOKUP($D1239,'DATA PENGUKURAN GARDU'!$A:$BS,46,0)</f>
        <v>#N/A</v>
      </c>
      <c r="AX1239" s="21" t="e">
        <f t="shared" si="653"/>
        <v>#N/A</v>
      </c>
      <c r="AY1239" s="20" t="e">
        <f>VLOOKUP($D1239,'DATA PENGUKURAN GARDU'!$A:$BS,46,0)</f>
        <v>#N/A</v>
      </c>
      <c r="AZ1239" s="20" t="e">
        <f>VLOOKUP($D1239,'DATA PENGUKURAN GARDU'!$A:$BS,53,0)</f>
        <v>#N/A</v>
      </c>
      <c r="BA1239" s="20" t="e">
        <f>VLOOKUP($D1239,'DATA PENGUKURAN GARDU'!$A:$BS,54,0)</f>
        <v>#N/A</v>
      </c>
      <c r="BB1239" s="17" t="e">
        <f>VLOOKUP($E1239,'DATA PENGUKURAN GARDU'!$A:$BS,42,0)</f>
        <v>#N/A</v>
      </c>
      <c r="BC1239" s="23" t="e">
        <f t="shared" si="654"/>
        <v>#N/A</v>
      </c>
      <c r="BD1239" s="17" t="e">
        <f>VLOOKUP($E1239,'DATA PENGUKURAN GARDU'!$A:$BS,44,0)</f>
        <v>#N/A</v>
      </c>
      <c r="BE1239" s="23" t="e">
        <f t="shared" si="655"/>
        <v>#N/A</v>
      </c>
      <c r="BF1239" s="17" t="e">
        <f>VLOOKUP($E1239,'DATA PENGUKURAN GARDU'!$A:$BS,46,0)</f>
        <v>#N/A</v>
      </c>
      <c r="BG1239" s="23" t="e">
        <f t="shared" si="656"/>
        <v>#N/A</v>
      </c>
      <c r="BH1239" s="17" t="e">
        <f>VLOOKUP($E1239,'DATA PENGUKURAN GARDU'!$A:$BS,46,0)</f>
        <v>#N/A</v>
      </c>
      <c r="BI1239" s="17" t="e">
        <f>VLOOKUP($E1239,'DATA PENGUKURAN GARDU'!$A:$BS,53,0)</f>
        <v>#N/A</v>
      </c>
      <c r="BJ1239" s="17" t="e">
        <f>VLOOKUP($E1239,'DATA PENGUKURAN GARDU'!$A:$BS,54,0)</f>
        <v>#N/A</v>
      </c>
      <c r="BK1239" s="20" t="e">
        <f t="shared" si="657"/>
        <v>#N/A</v>
      </c>
      <c r="BL1239" s="20" t="e">
        <f t="shared" si="658"/>
        <v>#N/A</v>
      </c>
      <c r="BM1239" s="20" t="e">
        <f t="shared" si="659"/>
        <v>#N/A</v>
      </c>
      <c r="BN1239" s="25" t="e">
        <f t="shared" si="660"/>
        <v>#N/A</v>
      </c>
      <c r="BO1239" s="26" t="str">
        <f t="shared" si="661"/>
        <v>0</v>
      </c>
      <c r="BP1239" s="21" t="e">
        <f t="shared" si="662"/>
        <v>#VALUE!</v>
      </c>
      <c r="BQ1239" s="20" t="e">
        <f t="shared" si="663"/>
        <v>#N/A</v>
      </c>
      <c r="BR1239" s="20" t="e">
        <v>#N/A</v>
      </c>
      <c r="BS1239" s="9" t="e">
        <v>#N/A</v>
      </c>
      <c r="BT1239" s="2" t="e">
        <f t="shared" si="664"/>
        <v>#VALUE!</v>
      </c>
      <c r="BU1239" s="2" t="e">
        <f t="shared" si="632"/>
        <v>#N/A</v>
      </c>
      <c r="BV1239" s="2" t="e">
        <f t="shared" si="633"/>
        <v>#N/A</v>
      </c>
    </row>
    <row r="1240" s="2" customFormat="1" ht="22.95" customHeight="1" spans="1:74">
      <c r="A1240" s="9" t="str">
        <f t="shared" si="634"/>
        <v>K-255Induk</v>
      </c>
      <c r="B1240" s="9" t="str">
        <f t="shared" si="635"/>
        <v>K-255jurusan 1</v>
      </c>
      <c r="C1240" s="9" t="str">
        <f t="shared" si="636"/>
        <v>K-255jurusan 2</v>
      </c>
      <c r="D1240" s="9" t="str">
        <f t="shared" si="637"/>
        <v>K-255jurusan 3</v>
      </c>
      <c r="E1240" s="9" t="str">
        <f t="shared" si="638"/>
        <v>K-255jurusan 4</v>
      </c>
      <c r="F1240" s="10" t="s">
        <v>136</v>
      </c>
      <c r="G1240" s="10" t="s">
        <v>132</v>
      </c>
      <c r="H1240" s="10" t="s">
        <v>1485</v>
      </c>
      <c r="I1240" s="10">
        <v>0.705498</v>
      </c>
      <c r="J1240" s="10">
        <v>124.293699</v>
      </c>
      <c r="K1240" s="10" t="s">
        <v>7465</v>
      </c>
      <c r="L1240" s="10" t="s">
        <v>7465</v>
      </c>
      <c r="M1240" s="10" t="s">
        <v>7465</v>
      </c>
      <c r="N1240" s="14">
        <f t="shared" si="639"/>
        <v>0</v>
      </c>
      <c r="O1240" s="15" t="e">
        <f t="shared" si="640"/>
        <v>#VALUE!</v>
      </c>
      <c r="P1240" s="15" t="e">
        <f t="shared" si="641"/>
        <v>#VALUE!</v>
      </c>
      <c r="Q1240" s="17" t="e">
        <f>VLOOKUP($A1240,'DATA PENGUKURAN GARDU'!$A:$BS,42,0)</f>
        <v>#N/A</v>
      </c>
      <c r="R1240" s="18" t="e">
        <f t="shared" si="642"/>
        <v>#N/A</v>
      </c>
      <c r="S1240" s="17" t="e">
        <f>VLOOKUP($A1240,'DATA PENGUKURAN GARDU'!$A:$BS,44,0)</f>
        <v>#N/A</v>
      </c>
      <c r="T1240" s="18" t="e">
        <f t="shared" si="643"/>
        <v>#N/A</v>
      </c>
      <c r="U1240" s="17" t="e">
        <f>VLOOKUP($A1240,'DATA PENGUKURAN GARDU'!$A:$BS,46,0)</f>
        <v>#N/A</v>
      </c>
      <c r="V1240" s="18" t="e">
        <f t="shared" si="644"/>
        <v>#N/A</v>
      </c>
      <c r="W1240" s="17" t="e">
        <f>VLOOKUP($A1240,'DATA PENGUKURAN GARDU'!$A:$BS,48,0)</f>
        <v>#N/A</v>
      </c>
      <c r="X1240" s="17" t="e">
        <f>VLOOKUP($A1240,'DATA PENGUKURAN GARDU'!$A:$BS,53,0)</f>
        <v>#N/A</v>
      </c>
      <c r="Y1240" s="17" t="e">
        <f>VLOOKUP($A1240,'DATA PENGUKURAN GARDU'!$A:$BS,54,0)</f>
        <v>#N/A</v>
      </c>
      <c r="Z1240" s="17" t="e">
        <f>VLOOKUP($A1240,'DATA PENGUKURAN GARDU'!$A:$BS,55,0)</f>
        <v>#N/A</v>
      </c>
      <c r="AA1240" s="20" t="e">
        <f>VLOOKUP($B1240,'DATA PENGUKURAN GARDU'!$A:$BS,42,0)</f>
        <v>#N/A</v>
      </c>
      <c r="AB1240" s="21" t="e">
        <f t="shared" si="645"/>
        <v>#N/A</v>
      </c>
      <c r="AC1240" s="20" t="e">
        <f>VLOOKUP($B1240,'DATA PENGUKURAN GARDU'!$A:$BS,44,0)</f>
        <v>#N/A</v>
      </c>
      <c r="AD1240" s="21" t="e">
        <f t="shared" si="646"/>
        <v>#N/A</v>
      </c>
      <c r="AE1240" s="20" t="e">
        <f>VLOOKUP($B1240,'DATA PENGUKURAN GARDU'!$A:$BS,46,0)</f>
        <v>#N/A</v>
      </c>
      <c r="AF1240" s="21" t="e">
        <f t="shared" si="647"/>
        <v>#N/A</v>
      </c>
      <c r="AG1240" s="20" t="e">
        <f>VLOOKUP($B1240,'DATA PENGUKURAN GARDU'!$A:$BS,46,0)</f>
        <v>#N/A</v>
      </c>
      <c r="AH1240" s="20" t="e">
        <f>VLOOKUP($B1240,'DATA PENGUKURAN GARDU'!$A:$BS,53,0)</f>
        <v>#N/A</v>
      </c>
      <c r="AI1240" s="20" t="e">
        <f>VLOOKUP($B1240,'DATA PENGUKURAN GARDU'!$A:$BS,54,0)</f>
        <v>#N/A</v>
      </c>
      <c r="AJ1240" s="17" t="e">
        <f>VLOOKUP($C1240,'DATA PENGUKURAN GARDU'!$A:$BS,42,0)</f>
        <v>#N/A</v>
      </c>
      <c r="AK1240" s="23" t="e">
        <f t="shared" si="648"/>
        <v>#N/A</v>
      </c>
      <c r="AL1240" s="17" t="e">
        <f>VLOOKUP($C1240,'DATA PENGUKURAN GARDU'!$A:$BS,44,0)</f>
        <v>#N/A</v>
      </c>
      <c r="AM1240" s="23" t="e">
        <f t="shared" si="649"/>
        <v>#N/A</v>
      </c>
      <c r="AN1240" s="17" t="e">
        <f>VLOOKUP($C1240,'DATA PENGUKURAN GARDU'!$A:$BS,46,0)</f>
        <v>#N/A</v>
      </c>
      <c r="AO1240" s="23" t="e">
        <f t="shared" si="650"/>
        <v>#N/A</v>
      </c>
      <c r="AP1240" s="17" t="e">
        <f>VLOOKUP($C1240,'DATA PENGUKURAN GARDU'!$A:$BS,46,0)</f>
        <v>#N/A</v>
      </c>
      <c r="AQ1240" s="17" t="e">
        <f>VLOOKUP($C1240,'DATA PENGUKURAN GARDU'!$A:$BS,53,0)</f>
        <v>#N/A</v>
      </c>
      <c r="AR1240" s="17" t="e">
        <f>VLOOKUP($C1240,'DATA PENGUKURAN GARDU'!$A:$BS,54,0)</f>
        <v>#N/A</v>
      </c>
      <c r="AS1240" s="20" t="e">
        <f>VLOOKUP($D1240,'DATA PENGUKURAN GARDU'!$A:$BS,42,0)</f>
        <v>#N/A</v>
      </c>
      <c r="AT1240" s="21" t="e">
        <f t="shared" si="651"/>
        <v>#N/A</v>
      </c>
      <c r="AU1240" s="20" t="e">
        <f>VLOOKUP($D1240,'DATA PENGUKURAN GARDU'!$A:$BS,44,0)</f>
        <v>#N/A</v>
      </c>
      <c r="AV1240" s="21" t="e">
        <f t="shared" si="652"/>
        <v>#N/A</v>
      </c>
      <c r="AW1240" s="20" t="e">
        <f>VLOOKUP($D1240,'DATA PENGUKURAN GARDU'!$A:$BS,46,0)</f>
        <v>#N/A</v>
      </c>
      <c r="AX1240" s="21" t="e">
        <f t="shared" si="653"/>
        <v>#N/A</v>
      </c>
      <c r="AY1240" s="20" t="e">
        <f>VLOOKUP($D1240,'DATA PENGUKURAN GARDU'!$A:$BS,46,0)</f>
        <v>#N/A</v>
      </c>
      <c r="AZ1240" s="20" t="e">
        <f>VLOOKUP($D1240,'DATA PENGUKURAN GARDU'!$A:$BS,53,0)</f>
        <v>#N/A</v>
      </c>
      <c r="BA1240" s="20" t="e">
        <f>VLOOKUP($D1240,'DATA PENGUKURAN GARDU'!$A:$BS,54,0)</f>
        <v>#N/A</v>
      </c>
      <c r="BB1240" s="17" t="e">
        <f>VLOOKUP($E1240,'DATA PENGUKURAN GARDU'!$A:$BS,42,0)</f>
        <v>#N/A</v>
      </c>
      <c r="BC1240" s="23" t="e">
        <f t="shared" si="654"/>
        <v>#N/A</v>
      </c>
      <c r="BD1240" s="17" t="e">
        <f>VLOOKUP($E1240,'DATA PENGUKURAN GARDU'!$A:$BS,44,0)</f>
        <v>#N/A</v>
      </c>
      <c r="BE1240" s="23" t="e">
        <f t="shared" si="655"/>
        <v>#N/A</v>
      </c>
      <c r="BF1240" s="17" t="e">
        <f>VLOOKUP($E1240,'DATA PENGUKURAN GARDU'!$A:$BS,46,0)</f>
        <v>#N/A</v>
      </c>
      <c r="BG1240" s="23" t="e">
        <f t="shared" si="656"/>
        <v>#N/A</v>
      </c>
      <c r="BH1240" s="17" t="e">
        <f>VLOOKUP($E1240,'DATA PENGUKURAN GARDU'!$A:$BS,46,0)</f>
        <v>#N/A</v>
      </c>
      <c r="BI1240" s="17" t="e">
        <f>VLOOKUP($E1240,'DATA PENGUKURAN GARDU'!$A:$BS,53,0)</f>
        <v>#N/A</v>
      </c>
      <c r="BJ1240" s="17" t="e">
        <f>VLOOKUP($E1240,'DATA PENGUKURAN GARDU'!$A:$BS,54,0)</f>
        <v>#N/A</v>
      </c>
      <c r="BK1240" s="20" t="e">
        <f t="shared" si="657"/>
        <v>#N/A</v>
      </c>
      <c r="BL1240" s="20" t="e">
        <f t="shared" si="658"/>
        <v>#N/A</v>
      </c>
      <c r="BM1240" s="20" t="e">
        <f t="shared" si="659"/>
        <v>#N/A</v>
      </c>
      <c r="BN1240" s="25" t="e">
        <f t="shared" si="660"/>
        <v>#N/A</v>
      </c>
      <c r="BO1240" s="26" t="str">
        <f t="shared" si="661"/>
        <v>0</v>
      </c>
      <c r="BP1240" s="21" t="e">
        <f t="shared" si="662"/>
        <v>#VALUE!</v>
      </c>
      <c r="BQ1240" s="20" t="e">
        <f t="shared" si="663"/>
        <v>#N/A</v>
      </c>
      <c r="BR1240" s="20" t="e">
        <v>#N/A</v>
      </c>
      <c r="BS1240" s="9" t="e">
        <v>#N/A</v>
      </c>
      <c r="BT1240" s="2" t="e">
        <f t="shared" si="664"/>
        <v>#VALUE!</v>
      </c>
      <c r="BU1240" s="2" t="e">
        <f t="shared" si="632"/>
        <v>#N/A</v>
      </c>
      <c r="BV1240" s="2" t="e">
        <f t="shared" si="633"/>
        <v>#N/A</v>
      </c>
    </row>
    <row r="1241" s="2" customFormat="1" ht="22.95" customHeight="1" spans="1:74">
      <c r="A1241" s="9" t="str">
        <f t="shared" si="634"/>
        <v>K-256Induk</v>
      </c>
      <c r="B1241" s="9" t="str">
        <f t="shared" si="635"/>
        <v>K-256jurusan 1</v>
      </c>
      <c r="C1241" s="9" t="str">
        <f t="shared" si="636"/>
        <v>K-256jurusan 2</v>
      </c>
      <c r="D1241" s="9" t="str">
        <f t="shared" si="637"/>
        <v>K-256jurusan 3</v>
      </c>
      <c r="E1241" s="9" t="str">
        <f t="shared" si="638"/>
        <v>K-256jurusan 4</v>
      </c>
      <c r="F1241" s="10" t="s">
        <v>136</v>
      </c>
      <c r="G1241" s="10" t="s">
        <v>132</v>
      </c>
      <c r="H1241" s="10" t="s">
        <v>1486</v>
      </c>
      <c r="I1241" s="10">
        <v>0.709399</v>
      </c>
      <c r="J1241" s="10">
        <v>124.287256</v>
      </c>
      <c r="K1241" s="10" t="s">
        <v>7465</v>
      </c>
      <c r="L1241" s="10" t="s">
        <v>7465</v>
      </c>
      <c r="M1241" s="10" t="s">
        <v>7465</v>
      </c>
      <c r="N1241" s="14">
        <f t="shared" si="639"/>
        <v>0</v>
      </c>
      <c r="O1241" s="15" t="e">
        <f t="shared" si="640"/>
        <v>#VALUE!</v>
      </c>
      <c r="P1241" s="15" t="e">
        <f t="shared" si="641"/>
        <v>#VALUE!</v>
      </c>
      <c r="Q1241" s="17" t="e">
        <f>VLOOKUP($A1241,'DATA PENGUKURAN GARDU'!$A:$BS,42,0)</f>
        <v>#N/A</v>
      </c>
      <c r="R1241" s="18" t="e">
        <f t="shared" si="642"/>
        <v>#N/A</v>
      </c>
      <c r="S1241" s="17" t="e">
        <f>VLOOKUP($A1241,'DATA PENGUKURAN GARDU'!$A:$BS,44,0)</f>
        <v>#N/A</v>
      </c>
      <c r="T1241" s="18" t="e">
        <f t="shared" si="643"/>
        <v>#N/A</v>
      </c>
      <c r="U1241" s="17" t="e">
        <f>VLOOKUP($A1241,'DATA PENGUKURAN GARDU'!$A:$BS,46,0)</f>
        <v>#N/A</v>
      </c>
      <c r="V1241" s="18" t="e">
        <f t="shared" si="644"/>
        <v>#N/A</v>
      </c>
      <c r="W1241" s="17" t="e">
        <f>VLOOKUP($A1241,'DATA PENGUKURAN GARDU'!$A:$BS,48,0)</f>
        <v>#N/A</v>
      </c>
      <c r="X1241" s="17" t="e">
        <f>VLOOKUP($A1241,'DATA PENGUKURAN GARDU'!$A:$BS,53,0)</f>
        <v>#N/A</v>
      </c>
      <c r="Y1241" s="17" t="e">
        <f>VLOOKUP($A1241,'DATA PENGUKURAN GARDU'!$A:$BS,54,0)</f>
        <v>#N/A</v>
      </c>
      <c r="Z1241" s="17" t="e">
        <f>VLOOKUP($A1241,'DATA PENGUKURAN GARDU'!$A:$BS,55,0)</f>
        <v>#N/A</v>
      </c>
      <c r="AA1241" s="20" t="e">
        <f>VLOOKUP($B1241,'DATA PENGUKURAN GARDU'!$A:$BS,42,0)</f>
        <v>#N/A</v>
      </c>
      <c r="AB1241" s="21" t="e">
        <f t="shared" si="645"/>
        <v>#N/A</v>
      </c>
      <c r="AC1241" s="20" t="e">
        <f>VLOOKUP($B1241,'DATA PENGUKURAN GARDU'!$A:$BS,44,0)</f>
        <v>#N/A</v>
      </c>
      <c r="AD1241" s="21" t="e">
        <f t="shared" si="646"/>
        <v>#N/A</v>
      </c>
      <c r="AE1241" s="20" t="e">
        <f>VLOOKUP($B1241,'DATA PENGUKURAN GARDU'!$A:$BS,46,0)</f>
        <v>#N/A</v>
      </c>
      <c r="AF1241" s="21" t="e">
        <f t="shared" si="647"/>
        <v>#N/A</v>
      </c>
      <c r="AG1241" s="20" t="e">
        <f>VLOOKUP($B1241,'DATA PENGUKURAN GARDU'!$A:$BS,46,0)</f>
        <v>#N/A</v>
      </c>
      <c r="AH1241" s="20" t="e">
        <f>VLOOKUP($B1241,'DATA PENGUKURAN GARDU'!$A:$BS,53,0)</f>
        <v>#N/A</v>
      </c>
      <c r="AI1241" s="20" t="e">
        <f>VLOOKUP($B1241,'DATA PENGUKURAN GARDU'!$A:$BS,54,0)</f>
        <v>#N/A</v>
      </c>
      <c r="AJ1241" s="17" t="e">
        <f>VLOOKUP($C1241,'DATA PENGUKURAN GARDU'!$A:$BS,42,0)</f>
        <v>#N/A</v>
      </c>
      <c r="AK1241" s="23" t="e">
        <f t="shared" si="648"/>
        <v>#N/A</v>
      </c>
      <c r="AL1241" s="17" t="e">
        <f>VLOOKUP($C1241,'DATA PENGUKURAN GARDU'!$A:$BS,44,0)</f>
        <v>#N/A</v>
      </c>
      <c r="AM1241" s="23" t="e">
        <f t="shared" si="649"/>
        <v>#N/A</v>
      </c>
      <c r="AN1241" s="17" t="e">
        <f>VLOOKUP($C1241,'DATA PENGUKURAN GARDU'!$A:$BS,46,0)</f>
        <v>#N/A</v>
      </c>
      <c r="AO1241" s="23" t="e">
        <f t="shared" si="650"/>
        <v>#N/A</v>
      </c>
      <c r="AP1241" s="17" t="e">
        <f>VLOOKUP($C1241,'DATA PENGUKURAN GARDU'!$A:$BS,46,0)</f>
        <v>#N/A</v>
      </c>
      <c r="AQ1241" s="17" t="e">
        <f>VLOOKUP($C1241,'DATA PENGUKURAN GARDU'!$A:$BS,53,0)</f>
        <v>#N/A</v>
      </c>
      <c r="AR1241" s="17" t="e">
        <f>VLOOKUP($C1241,'DATA PENGUKURAN GARDU'!$A:$BS,54,0)</f>
        <v>#N/A</v>
      </c>
      <c r="AS1241" s="20" t="e">
        <f>VLOOKUP($D1241,'DATA PENGUKURAN GARDU'!$A:$BS,42,0)</f>
        <v>#N/A</v>
      </c>
      <c r="AT1241" s="21" t="e">
        <f t="shared" si="651"/>
        <v>#N/A</v>
      </c>
      <c r="AU1241" s="20" t="e">
        <f>VLOOKUP($D1241,'DATA PENGUKURAN GARDU'!$A:$BS,44,0)</f>
        <v>#N/A</v>
      </c>
      <c r="AV1241" s="21" t="e">
        <f t="shared" si="652"/>
        <v>#N/A</v>
      </c>
      <c r="AW1241" s="20" t="e">
        <f>VLOOKUP($D1241,'DATA PENGUKURAN GARDU'!$A:$BS,46,0)</f>
        <v>#N/A</v>
      </c>
      <c r="AX1241" s="21" t="e">
        <f t="shared" si="653"/>
        <v>#N/A</v>
      </c>
      <c r="AY1241" s="20" t="e">
        <f>VLOOKUP($D1241,'DATA PENGUKURAN GARDU'!$A:$BS,46,0)</f>
        <v>#N/A</v>
      </c>
      <c r="AZ1241" s="20" t="e">
        <f>VLOOKUP($D1241,'DATA PENGUKURAN GARDU'!$A:$BS,53,0)</f>
        <v>#N/A</v>
      </c>
      <c r="BA1241" s="20" t="e">
        <f>VLOOKUP($D1241,'DATA PENGUKURAN GARDU'!$A:$BS,54,0)</f>
        <v>#N/A</v>
      </c>
      <c r="BB1241" s="17" t="e">
        <f>VLOOKUP($E1241,'DATA PENGUKURAN GARDU'!$A:$BS,42,0)</f>
        <v>#N/A</v>
      </c>
      <c r="BC1241" s="23" t="e">
        <f t="shared" si="654"/>
        <v>#N/A</v>
      </c>
      <c r="BD1241" s="17" t="e">
        <f>VLOOKUP($E1241,'DATA PENGUKURAN GARDU'!$A:$BS,44,0)</f>
        <v>#N/A</v>
      </c>
      <c r="BE1241" s="23" t="e">
        <f t="shared" si="655"/>
        <v>#N/A</v>
      </c>
      <c r="BF1241" s="17" t="e">
        <f>VLOOKUP($E1241,'DATA PENGUKURAN GARDU'!$A:$BS,46,0)</f>
        <v>#N/A</v>
      </c>
      <c r="BG1241" s="23" t="e">
        <f t="shared" si="656"/>
        <v>#N/A</v>
      </c>
      <c r="BH1241" s="17" t="e">
        <f>VLOOKUP($E1241,'DATA PENGUKURAN GARDU'!$A:$BS,46,0)</f>
        <v>#N/A</v>
      </c>
      <c r="BI1241" s="17" t="e">
        <f>VLOOKUP($E1241,'DATA PENGUKURAN GARDU'!$A:$BS,53,0)</f>
        <v>#N/A</v>
      </c>
      <c r="BJ1241" s="17" t="e">
        <f>VLOOKUP($E1241,'DATA PENGUKURAN GARDU'!$A:$BS,54,0)</f>
        <v>#N/A</v>
      </c>
      <c r="BK1241" s="20" t="e">
        <f t="shared" si="657"/>
        <v>#N/A</v>
      </c>
      <c r="BL1241" s="20" t="e">
        <f t="shared" si="658"/>
        <v>#N/A</v>
      </c>
      <c r="BM1241" s="20" t="e">
        <f t="shared" si="659"/>
        <v>#N/A</v>
      </c>
      <c r="BN1241" s="25" t="e">
        <f t="shared" si="660"/>
        <v>#N/A</v>
      </c>
      <c r="BO1241" s="26" t="str">
        <f t="shared" si="661"/>
        <v>0</v>
      </c>
      <c r="BP1241" s="21" t="e">
        <f t="shared" si="662"/>
        <v>#VALUE!</v>
      </c>
      <c r="BQ1241" s="20" t="e">
        <f t="shared" si="663"/>
        <v>#N/A</v>
      </c>
      <c r="BR1241" s="20" t="e">
        <v>#N/A</v>
      </c>
      <c r="BS1241" s="9" t="e">
        <v>#N/A</v>
      </c>
      <c r="BT1241" s="2" t="e">
        <f t="shared" si="664"/>
        <v>#VALUE!</v>
      </c>
      <c r="BU1241" s="2" t="e">
        <f t="shared" si="632"/>
        <v>#N/A</v>
      </c>
      <c r="BV1241" s="2" t="e">
        <f t="shared" si="633"/>
        <v>#N/A</v>
      </c>
    </row>
    <row r="1242" s="2" customFormat="1" ht="22.95" customHeight="1" spans="1:74">
      <c r="A1242" s="9" t="str">
        <f t="shared" si="634"/>
        <v>K-203Induk</v>
      </c>
      <c r="B1242" s="9" t="str">
        <f t="shared" si="635"/>
        <v>K-203jurusan 1</v>
      </c>
      <c r="C1242" s="9" t="str">
        <f t="shared" si="636"/>
        <v>K-203jurusan 2</v>
      </c>
      <c r="D1242" s="9" t="str">
        <f t="shared" si="637"/>
        <v>K-203jurusan 3</v>
      </c>
      <c r="E1242" s="9" t="str">
        <f t="shared" si="638"/>
        <v>K-203jurusan 4</v>
      </c>
      <c r="F1242" s="10" t="s">
        <v>136</v>
      </c>
      <c r="G1242" s="10" t="s">
        <v>132</v>
      </c>
      <c r="H1242" s="10" t="s">
        <v>1487</v>
      </c>
      <c r="I1242" s="10">
        <v>0.725547</v>
      </c>
      <c r="J1242" s="10">
        <v>124.303328</v>
      </c>
      <c r="K1242" s="10" t="s">
        <v>7465</v>
      </c>
      <c r="L1242" s="10" t="s">
        <v>7465</v>
      </c>
      <c r="M1242" s="10" t="s">
        <v>7465</v>
      </c>
      <c r="N1242" s="14">
        <f t="shared" si="639"/>
        <v>0</v>
      </c>
      <c r="O1242" s="15" t="e">
        <f t="shared" si="640"/>
        <v>#VALUE!</v>
      </c>
      <c r="P1242" s="15" t="e">
        <f t="shared" si="641"/>
        <v>#VALUE!</v>
      </c>
      <c r="Q1242" s="17" t="e">
        <f>VLOOKUP($A1242,'DATA PENGUKURAN GARDU'!$A:$BS,42,0)</f>
        <v>#N/A</v>
      </c>
      <c r="R1242" s="18" t="e">
        <f t="shared" si="642"/>
        <v>#N/A</v>
      </c>
      <c r="S1242" s="17" t="e">
        <f>VLOOKUP($A1242,'DATA PENGUKURAN GARDU'!$A:$BS,44,0)</f>
        <v>#N/A</v>
      </c>
      <c r="T1242" s="18" t="e">
        <f t="shared" si="643"/>
        <v>#N/A</v>
      </c>
      <c r="U1242" s="17" t="e">
        <f>VLOOKUP($A1242,'DATA PENGUKURAN GARDU'!$A:$BS,46,0)</f>
        <v>#N/A</v>
      </c>
      <c r="V1242" s="18" t="e">
        <f t="shared" si="644"/>
        <v>#N/A</v>
      </c>
      <c r="W1242" s="17" t="e">
        <f>VLOOKUP($A1242,'DATA PENGUKURAN GARDU'!$A:$BS,48,0)</f>
        <v>#N/A</v>
      </c>
      <c r="X1242" s="17" t="e">
        <f>VLOOKUP($A1242,'DATA PENGUKURAN GARDU'!$A:$BS,53,0)</f>
        <v>#N/A</v>
      </c>
      <c r="Y1242" s="17" t="e">
        <f>VLOOKUP($A1242,'DATA PENGUKURAN GARDU'!$A:$BS,54,0)</f>
        <v>#N/A</v>
      </c>
      <c r="Z1242" s="17" t="e">
        <f>VLOOKUP($A1242,'DATA PENGUKURAN GARDU'!$A:$BS,55,0)</f>
        <v>#N/A</v>
      </c>
      <c r="AA1242" s="20" t="e">
        <f>VLOOKUP($B1242,'DATA PENGUKURAN GARDU'!$A:$BS,42,0)</f>
        <v>#N/A</v>
      </c>
      <c r="AB1242" s="21" t="e">
        <f t="shared" si="645"/>
        <v>#N/A</v>
      </c>
      <c r="AC1242" s="20" t="e">
        <f>VLOOKUP($B1242,'DATA PENGUKURAN GARDU'!$A:$BS,44,0)</f>
        <v>#N/A</v>
      </c>
      <c r="AD1242" s="21" t="e">
        <f t="shared" si="646"/>
        <v>#N/A</v>
      </c>
      <c r="AE1242" s="20" t="e">
        <f>VLOOKUP($B1242,'DATA PENGUKURAN GARDU'!$A:$BS,46,0)</f>
        <v>#N/A</v>
      </c>
      <c r="AF1242" s="21" t="e">
        <f t="shared" si="647"/>
        <v>#N/A</v>
      </c>
      <c r="AG1242" s="20" t="e">
        <f>VLOOKUP($B1242,'DATA PENGUKURAN GARDU'!$A:$BS,46,0)</f>
        <v>#N/A</v>
      </c>
      <c r="AH1242" s="20" t="e">
        <f>VLOOKUP($B1242,'DATA PENGUKURAN GARDU'!$A:$BS,53,0)</f>
        <v>#N/A</v>
      </c>
      <c r="AI1242" s="20" t="e">
        <f>VLOOKUP($B1242,'DATA PENGUKURAN GARDU'!$A:$BS,54,0)</f>
        <v>#N/A</v>
      </c>
      <c r="AJ1242" s="17" t="e">
        <f>VLOOKUP($C1242,'DATA PENGUKURAN GARDU'!$A:$BS,42,0)</f>
        <v>#N/A</v>
      </c>
      <c r="AK1242" s="23" t="e">
        <f t="shared" si="648"/>
        <v>#N/A</v>
      </c>
      <c r="AL1242" s="17" t="e">
        <f>VLOOKUP($C1242,'DATA PENGUKURAN GARDU'!$A:$BS,44,0)</f>
        <v>#N/A</v>
      </c>
      <c r="AM1242" s="23" t="e">
        <f t="shared" si="649"/>
        <v>#N/A</v>
      </c>
      <c r="AN1242" s="17" t="e">
        <f>VLOOKUP($C1242,'DATA PENGUKURAN GARDU'!$A:$BS,46,0)</f>
        <v>#N/A</v>
      </c>
      <c r="AO1242" s="23" t="e">
        <f t="shared" si="650"/>
        <v>#N/A</v>
      </c>
      <c r="AP1242" s="17" t="e">
        <f>VLOOKUP($C1242,'DATA PENGUKURAN GARDU'!$A:$BS,46,0)</f>
        <v>#N/A</v>
      </c>
      <c r="AQ1242" s="17" t="e">
        <f>VLOOKUP($C1242,'DATA PENGUKURAN GARDU'!$A:$BS,53,0)</f>
        <v>#N/A</v>
      </c>
      <c r="AR1242" s="17" t="e">
        <f>VLOOKUP($C1242,'DATA PENGUKURAN GARDU'!$A:$BS,54,0)</f>
        <v>#N/A</v>
      </c>
      <c r="AS1242" s="20" t="e">
        <f>VLOOKUP($D1242,'DATA PENGUKURAN GARDU'!$A:$BS,42,0)</f>
        <v>#N/A</v>
      </c>
      <c r="AT1242" s="21" t="e">
        <f t="shared" si="651"/>
        <v>#N/A</v>
      </c>
      <c r="AU1242" s="20" t="e">
        <f>VLOOKUP($D1242,'DATA PENGUKURAN GARDU'!$A:$BS,44,0)</f>
        <v>#N/A</v>
      </c>
      <c r="AV1242" s="21" t="e">
        <f t="shared" si="652"/>
        <v>#N/A</v>
      </c>
      <c r="AW1242" s="20" t="e">
        <f>VLOOKUP($D1242,'DATA PENGUKURAN GARDU'!$A:$BS,46,0)</f>
        <v>#N/A</v>
      </c>
      <c r="AX1242" s="21" t="e">
        <f t="shared" si="653"/>
        <v>#N/A</v>
      </c>
      <c r="AY1242" s="20" t="e">
        <f>VLOOKUP($D1242,'DATA PENGUKURAN GARDU'!$A:$BS,46,0)</f>
        <v>#N/A</v>
      </c>
      <c r="AZ1242" s="20" t="e">
        <f>VLOOKUP($D1242,'DATA PENGUKURAN GARDU'!$A:$BS,53,0)</f>
        <v>#N/A</v>
      </c>
      <c r="BA1242" s="20" t="e">
        <f>VLOOKUP($D1242,'DATA PENGUKURAN GARDU'!$A:$BS,54,0)</f>
        <v>#N/A</v>
      </c>
      <c r="BB1242" s="17" t="e">
        <f>VLOOKUP($E1242,'DATA PENGUKURAN GARDU'!$A:$BS,42,0)</f>
        <v>#N/A</v>
      </c>
      <c r="BC1242" s="23" t="e">
        <f t="shared" si="654"/>
        <v>#N/A</v>
      </c>
      <c r="BD1242" s="17" t="e">
        <f>VLOOKUP($E1242,'DATA PENGUKURAN GARDU'!$A:$BS,44,0)</f>
        <v>#N/A</v>
      </c>
      <c r="BE1242" s="23" t="e">
        <f t="shared" si="655"/>
        <v>#N/A</v>
      </c>
      <c r="BF1242" s="17" t="e">
        <f>VLOOKUP($E1242,'DATA PENGUKURAN GARDU'!$A:$BS,46,0)</f>
        <v>#N/A</v>
      </c>
      <c r="BG1242" s="23" t="e">
        <f t="shared" si="656"/>
        <v>#N/A</v>
      </c>
      <c r="BH1242" s="17" t="e">
        <f>VLOOKUP($E1242,'DATA PENGUKURAN GARDU'!$A:$BS,46,0)</f>
        <v>#N/A</v>
      </c>
      <c r="BI1242" s="17" t="e">
        <f>VLOOKUP($E1242,'DATA PENGUKURAN GARDU'!$A:$BS,53,0)</f>
        <v>#N/A</v>
      </c>
      <c r="BJ1242" s="17" t="e">
        <f>VLOOKUP($E1242,'DATA PENGUKURAN GARDU'!$A:$BS,54,0)</f>
        <v>#N/A</v>
      </c>
      <c r="BK1242" s="20" t="e">
        <f t="shared" si="657"/>
        <v>#N/A</v>
      </c>
      <c r="BL1242" s="20" t="e">
        <f t="shared" si="658"/>
        <v>#N/A</v>
      </c>
      <c r="BM1242" s="20" t="e">
        <f t="shared" si="659"/>
        <v>#N/A</v>
      </c>
      <c r="BN1242" s="25" t="e">
        <f t="shared" si="660"/>
        <v>#N/A</v>
      </c>
      <c r="BO1242" s="26" t="str">
        <f t="shared" si="661"/>
        <v>0</v>
      </c>
      <c r="BP1242" s="21" t="e">
        <f t="shared" si="662"/>
        <v>#VALUE!</v>
      </c>
      <c r="BQ1242" s="20" t="e">
        <f t="shared" si="663"/>
        <v>#N/A</v>
      </c>
      <c r="BR1242" s="20" t="e">
        <v>#N/A</v>
      </c>
      <c r="BS1242" s="9" t="e">
        <v>#N/A</v>
      </c>
      <c r="BT1242" s="2" t="e">
        <f t="shared" si="664"/>
        <v>#VALUE!</v>
      </c>
      <c r="BU1242" s="2" t="e">
        <f t="shared" si="632"/>
        <v>#N/A</v>
      </c>
      <c r="BV1242" s="2" t="e">
        <f t="shared" si="633"/>
        <v>#N/A</v>
      </c>
    </row>
    <row r="1243" s="2" customFormat="1" ht="22.95" customHeight="1" spans="1:74">
      <c r="A1243" s="9" t="str">
        <f t="shared" si="634"/>
        <v>K-209Induk</v>
      </c>
      <c r="B1243" s="9" t="str">
        <f t="shared" si="635"/>
        <v>K-209jurusan 1</v>
      </c>
      <c r="C1243" s="9" t="str">
        <f t="shared" si="636"/>
        <v>K-209jurusan 2</v>
      </c>
      <c r="D1243" s="9" t="str">
        <f t="shared" si="637"/>
        <v>K-209jurusan 3</v>
      </c>
      <c r="E1243" s="9" t="str">
        <f t="shared" si="638"/>
        <v>K-209jurusan 4</v>
      </c>
      <c r="F1243" s="10" t="s">
        <v>462</v>
      </c>
      <c r="G1243" s="10" t="s">
        <v>132</v>
      </c>
      <c r="H1243" s="10" t="s">
        <v>1488</v>
      </c>
      <c r="I1243" s="10">
        <v>0.736841232</v>
      </c>
      <c r="J1243" s="10">
        <v>124.3373404868</v>
      </c>
      <c r="K1243" s="10" t="s">
        <v>7465</v>
      </c>
      <c r="L1243" s="10" t="s">
        <v>7465</v>
      </c>
      <c r="M1243" s="10" t="s">
        <v>7465</v>
      </c>
      <c r="N1243" s="14">
        <f t="shared" si="639"/>
        <v>0</v>
      </c>
      <c r="O1243" s="15" t="e">
        <f t="shared" si="640"/>
        <v>#VALUE!</v>
      </c>
      <c r="P1243" s="15" t="e">
        <f t="shared" si="641"/>
        <v>#VALUE!</v>
      </c>
      <c r="Q1243" s="17" t="e">
        <f>VLOOKUP($A1243,'DATA PENGUKURAN GARDU'!$A:$BS,42,0)</f>
        <v>#N/A</v>
      </c>
      <c r="R1243" s="18" t="e">
        <f t="shared" si="642"/>
        <v>#N/A</v>
      </c>
      <c r="S1243" s="17" t="e">
        <f>VLOOKUP($A1243,'DATA PENGUKURAN GARDU'!$A:$BS,44,0)</f>
        <v>#N/A</v>
      </c>
      <c r="T1243" s="18" t="e">
        <f t="shared" si="643"/>
        <v>#N/A</v>
      </c>
      <c r="U1243" s="17" t="e">
        <f>VLOOKUP($A1243,'DATA PENGUKURAN GARDU'!$A:$BS,46,0)</f>
        <v>#N/A</v>
      </c>
      <c r="V1243" s="18" t="e">
        <f t="shared" si="644"/>
        <v>#N/A</v>
      </c>
      <c r="W1243" s="17" t="e">
        <f>VLOOKUP($A1243,'DATA PENGUKURAN GARDU'!$A:$BS,48,0)</f>
        <v>#N/A</v>
      </c>
      <c r="X1243" s="17" t="e">
        <f>VLOOKUP($A1243,'DATA PENGUKURAN GARDU'!$A:$BS,53,0)</f>
        <v>#N/A</v>
      </c>
      <c r="Y1243" s="17" t="e">
        <f>VLOOKUP($A1243,'DATA PENGUKURAN GARDU'!$A:$BS,54,0)</f>
        <v>#N/A</v>
      </c>
      <c r="Z1243" s="17" t="e">
        <f>VLOOKUP($A1243,'DATA PENGUKURAN GARDU'!$A:$BS,55,0)</f>
        <v>#N/A</v>
      </c>
      <c r="AA1243" s="20" t="e">
        <f>VLOOKUP($B1243,'DATA PENGUKURAN GARDU'!$A:$BS,42,0)</f>
        <v>#N/A</v>
      </c>
      <c r="AB1243" s="21" t="e">
        <f t="shared" si="645"/>
        <v>#N/A</v>
      </c>
      <c r="AC1243" s="20" t="e">
        <f>VLOOKUP($B1243,'DATA PENGUKURAN GARDU'!$A:$BS,44,0)</f>
        <v>#N/A</v>
      </c>
      <c r="AD1243" s="21" t="e">
        <f t="shared" si="646"/>
        <v>#N/A</v>
      </c>
      <c r="AE1243" s="20" t="e">
        <f>VLOOKUP($B1243,'DATA PENGUKURAN GARDU'!$A:$BS,46,0)</f>
        <v>#N/A</v>
      </c>
      <c r="AF1243" s="21" t="e">
        <f t="shared" si="647"/>
        <v>#N/A</v>
      </c>
      <c r="AG1243" s="20" t="e">
        <f>VLOOKUP($B1243,'DATA PENGUKURAN GARDU'!$A:$BS,46,0)</f>
        <v>#N/A</v>
      </c>
      <c r="AH1243" s="20" t="e">
        <f>VLOOKUP($B1243,'DATA PENGUKURAN GARDU'!$A:$BS,53,0)</f>
        <v>#N/A</v>
      </c>
      <c r="AI1243" s="20" t="e">
        <f>VLOOKUP($B1243,'DATA PENGUKURAN GARDU'!$A:$BS,54,0)</f>
        <v>#N/A</v>
      </c>
      <c r="AJ1243" s="17" t="e">
        <f>VLOOKUP($C1243,'DATA PENGUKURAN GARDU'!$A:$BS,42,0)</f>
        <v>#N/A</v>
      </c>
      <c r="AK1243" s="23" t="e">
        <f t="shared" si="648"/>
        <v>#N/A</v>
      </c>
      <c r="AL1243" s="17" t="e">
        <f>VLOOKUP($C1243,'DATA PENGUKURAN GARDU'!$A:$BS,44,0)</f>
        <v>#N/A</v>
      </c>
      <c r="AM1243" s="23" t="e">
        <f t="shared" si="649"/>
        <v>#N/A</v>
      </c>
      <c r="AN1243" s="17" t="e">
        <f>VLOOKUP($C1243,'DATA PENGUKURAN GARDU'!$A:$BS,46,0)</f>
        <v>#N/A</v>
      </c>
      <c r="AO1243" s="23" t="e">
        <f t="shared" si="650"/>
        <v>#N/A</v>
      </c>
      <c r="AP1243" s="17" t="e">
        <f>VLOOKUP($C1243,'DATA PENGUKURAN GARDU'!$A:$BS,46,0)</f>
        <v>#N/A</v>
      </c>
      <c r="AQ1243" s="17" t="e">
        <f>VLOOKUP($C1243,'DATA PENGUKURAN GARDU'!$A:$BS,53,0)</f>
        <v>#N/A</v>
      </c>
      <c r="AR1243" s="17" t="e">
        <f>VLOOKUP($C1243,'DATA PENGUKURAN GARDU'!$A:$BS,54,0)</f>
        <v>#N/A</v>
      </c>
      <c r="AS1243" s="20" t="e">
        <f>VLOOKUP($D1243,'DATA PENGUKURAN GARDU'!$A:$BS,42,0)</f>
        <v>#N/A</v>
      </c>
      <c r="AT1243" s="21" t="e">
        <f t="shared" si="651"/>
        <v>#N/A</v>
      </c>
      <c r="AU1243" s="20" t="e">
        <f>VLOOKUP($D1243,'DATA PENGUKURAN GARDU'!$A:$BS,44,0)</f>
        <v>#N/A</v>
      </c>
      <c r="AV1243" s="21" t="e">
        <f t="shared" si="652"/>
        <v>#N/A</v>
      </c>
      <c r="AW1243" s="20" t="e">
        <f>VLOOKUP($D1243,'DATA PENGUKURAN GARDU'!$A:$BS,46,0)</f>
        <v>#N/A</v>
      </c>
      <c r="AX1243" s="21" t="e">
        <f t="shared" si="653"/>
        <v>#N/A</v>
      </c>
      <c r="AY1243" s="20" t="e">
        <f>VLOOKUP($D1243,'DATA PENGUKURAN GARDU'!$A:$BS,46,0)</f>
        <v>#N/A</v>
      </c>
      <c r="AZ1243" s="20" t="e">
        <f>VLOOKUP($D1243,'DATA PENGUKURAN GARDU'!$A:$BS,53,0)</f>
        <v>#N/A</v>
      </c>
      <c r="BA1243" s="20" t="e">
        <f>VLOOKUP($D1243,'DATA PENGUKURAN GARDU'!$A:$BS,54,0)</f>
        <v>#N/A</v>
      </c>
      <c r="BB1243" s="17" t="e">
        <f>VLOOKUP($E1243,'DATA PENGUKURAN GARDU'!$A:$BS,42,0)</f>
        <v>#N/A</v>
      </c>
      <c r="BC1243" s="23" t="e">
        <f t="shared" si="654"/>
        <v>#N/A</v>
      </c>
      <c r="BD1243" s="17" t="e">
        <f>VLOOKUP($E1243,'DATA PENGUKURAN GARDU'!$A:$BS,44,0)</f>
        <v>#N/A</v>
      </c>
      <c r="BE1243" s="23" t="e">
        <f t="shared" si="655"/>
        <v>#N/A</v>
      </c>
      <c r="BF1243" s="17" t="e">
        <f>VLOOKUP($E1243,'DATA PENGUKURAN GARDU'!$A:$BS,46,0)</f>
        <v>#N/A</v>
      </c>
      <c r="BG1243" s="23" t="e">
        <f t="shared" si="656"/>
        <v>#N/A</v>
      </c>
      <c r="BH1243" s="17" t="e">
        <f>VLOOKUP($E1243,'DATA PENGUKURAN GARDU'!$A:$BS,46,0)</f>
        <v>#N/A</v>
      </c>
      <c r="BI1243" s="17" t="e">
        <f>VLOOKUP($E1243,'DATA PENGUKURAN GARDU'!$A:$BS,53,0)</f>
        <v>#N/A</v>
      </c>
      <c r="BJ1243" s="17" t="e">
        <f>VLOOKUP($E1243,'DATA PENGUKURAN GARDU'!$A:$BS,54,0)</f>
        <v>#N/A</v>
      </c>
      <c r="BK1243" s="20" t="e">
        <f t="shared" si="657"/>
        <v>#N/A</v>
      </c>
      <c r="BL1243" s="20" t="e">
        <f t="shared" si="658"/>
        <v>#N/A</v>
      </c>
      <c r="BM1243" s="20" t="e">
        <f t="shared" si="659"/>
        <v>#N/A</v>
      </c>
      <c r="BN1243" s="25" t="e">
        <f t="shared" si="660"/>
        <v>#N/A</v>
      </c>
      <c r="BO1243" s="26" t="str">
        <f t="shared" si="661"/>
        <v>0</v>
      </c>
      <c r="BP1243" s="21" t="e">
        <f t="shared" si="662"/>
        <v>#VALUE!</v>
      </c>
      <c r="BQ1243" s="20" t="e">
        <f t="shared" si="663"/>
        <v>#N/A</v>
      </c>
      <c r="BR1243" s="20" t="e">
        <v>#N/A</v>
      </c>
      <c r="BS1243" s="9" t="e">
        <v>#N/A</v>
      </c>
      <c r="BT1243" s="2" t="e">
        <f t="shared" si="664"/>
        <v>#VALUE!</v>
      </c>
      <c r="BU1243" s="2" t="e">
        <f t="shared" si="632"/>
        <v>#N/A</v>
      </c>
      <c r="BV1243" s="2" t="e">
        <f t="shared" si="633"/>
        <v>#N/A</v>
      </c>
    </row>
    <row r="1244" s="2" customFormat="1" ht="22.95" customHeight="1" spans="1:74">
      <c r="A1244" s="9" t="str">
        <f t="shared" si="634"/>
        <v>BB 024Induk</v>
      </c>
      <c r="B1244" s="9" t="str">
        <f t="shared" si="635"/>
        <v>BB 024jurusan 1</v>
      </c>
      <c r="C1244" s="9" t="str">
        <f t="shared" si="636"/>
        <v>BB 024jurusan 2</v>
      </c>
      <c r="D1244" s="9" t="str">
        <f t="shared" si="637"/>
        <v>BB 024jurusan 3</v>
      </c>
      <c r="E1244" s="9" t="str">
        <f t="shared" si="638"/>
        <v>BB 024jurusan 4</v>
      </c>
      <c r="F1244" s="10" t="s">
        <v>1490</v>
      </c>
      <c r="G1244" s="10" t="s">
        <v>131</v>
      </c>
      <c r="H1244" s="10" t="s">
        <v>1491</v>
      </c>
      <c r="I1244" s="10">
        <v>0.8288</v>
      </c>
      <c r="J1244" s="10">
        <v>123.78448</v>
      </c>
      <c r="K1244" s="10" t="s">
        <v>7465</v>
      </c>
      <c r="L1244" s="10" t="s">
        <v>7465</v>
      </c>
      <c r="M1244" s="10" t="s">
        <v>7465</v>
      </c>
      <c r="N1244" s="14">
        <f t="shared" si="639"/>
        <v>0</v>
      </c>
      <c r="O1244" s="15" t="e">
        <f t="shared" si="640"/>
        <v>#VALUE!</v>
      </c>
      <c r="P1244" s="15" t="e">
        <f t="shared" si="641"/>
        <v>#VALUE!</v>
      </c>
      <c r="Q1244" s="17" t="e">
        <f>VLOOKUP($A1244,'DATA PENGUKURAN GARDU'!$A:$BS,42,0)</f>
        <v>#N/A</v>
      </c>
      <c r="R1244" s="18" t="e">
        <f t="shared" si="642"/>
        <v>#N/A</v>
      </c>
      <c r="S1244" s="17" t="e">
        <f>VLOOKUP($A1244,'DATA PENGUKURAN GARDU'!$A:$BS,44,0)</f>
        <v>#N/A</v>
      </c>
      <c r="T1244" s="18" t="e">
        <f t="shared" si="643"/>
        <v>#N/A</v>
      </c>
      <c r="U1244" s="17" t="e">
        <f>VLOOKUP($A1244,'DATA PENGUKURAN GARDU'!$A:$BS,46,0)</f>
        <v>#N/A</v>
      </c>
      <c r="V1244" s="18" t="e">
        <f t="shared" si="644"/>
        <v>#N/A</v>
      </c>
      <c r="W1244" s="17" t="e">
        <f>VLOOKUP($A1244,'DATA PENGUKURAN GARDU'!$A:$BS,48,0)</f>
        <v>#N/A</v>
      </c>
      <c r="X1244" s="17" t="e">
        <f>VLOOKUP($A1244,'DATA PENGUKURAN GARDU'!$A:$BS,53,0)</f>
        <v>#N/A</v>
      </c>
      <c r="Y1244" s="17" t="e">
        <f>VLOOKUP($A1244,'DATA PENGUKURAN GARDU'!$A:$BS,54,0)</f>
        <v>#N/A</v>
      </c>
      <c r="Z1244" s="17" t="e">
        <f>VLOOKUP($A1244,'DATA PENGUKURAN GARDU'!$A:$BS,55,0)</f>
        <v>#N/A</v>
      </c>
      <c r="AA1244" s="20" t="e">
        <f>VLOOKUP($B1244,'DATA PENGUKURAN GARDU'!$A:$BS,42,0)</f>
        <v>#N/A</v>
      </c>
      <c r="AB1244" s="21" t="e">
        <f t="shared" si="645"/>
        <v>#N/A</v>
      </c>
      <c r="AC1244" s="20" t="e">
        <f>VLOOKUP($B1244,'DATA PENGUKURAN GARDU'!$A:$BS,44,0)</f>
        <v>#N/A</v>
      </c>
      <c r="AD1244" s="21" t="e">
        <f t="shared" si="646"/>
        <v>#N/A</v>
      </c>
      <c r="AE1244" s="20" t="e">
        <f>VLOOKUP($B1244,'DATA PENGUKURAN GARDU'!$A:$BS,46,0)</f>
        <v>#N/A</v>
      </c>
      <c r="AF1244" s="21" t="e">
        <f t="shared" si="647"/>
        <v>#N/A</v>
      </c>
      <c r="AG1244" s="20" t="e">
        <f>VLOOKUP($B1244,'DATA PENGUKURAN GARDU'!$A:$BS,46,0)</f>
        <v>#N/A</v>
      </c>
      <c r="AH1244" s="20" t="e">
        <f>VLOOKUP($B1244,'DATA PENGUKURAN GARDU'!$A:$BS,53,0)</f>
        <v>#N/A</v>
      </c>
      <c r="AI1244" s="20" t="e">
        <f>VLOOKUP($B1244,'DATA PENGUKURAN GARDU'!$A:$BS,54,0)</f>
        <v>#N/A</v>
      </c>
      <c r="AJ1244" s="17" t="e">
        <f>VLOOKUP($C1244,'DATA PENGUKURAN GARDU'!$A:$BS,42,0)</f>
        <v>#N/A</v>
      </c>
      <c r="AK1244" s="23" t="e">
        <f t="shared" si="648"/>
        <v>#N/A</v>
      </c>
      <c r="AL1244" s="17" t="e">
        <f>VLOOKUP($C1244,'DATA PENGUKURAN GARDU'!$A:$BS,44,0)</f>
        <v>#N/A</v>
      </c>
      <c r="AM1244" s="23" t="e">
        <f t="shared" si="649"/>
        <v>#N/A</v>
      </c>
      <c r="AN1244" s="17" t="e">
        <f>VLOOKUP($C1244,'DATA PENGUKURAN GARDU'!$A:$BS,46,0)</f>
        <v>#N/A</v>
      </c>
      <c r="AO1244" s="23" t="e">
        <f t="shared" si="650"/>
        <v>#N/A</v>
      </c>
      <c r="AP1244" s="17" t="e">
        <f>VLOOKUP($C1244,'DATA PENGUKURAN GARDU'!$A:$BS,46,0)</f>
        <v>#N/A</v>
      </c>
      <c r="AQ1244" s="17" t="e">
        <f>VLOOKUP($C1244,'DATA PENGUKURAN GARDU'!$A:$BS,53,0)</f>
        <v>#N/A</v>
      </c>
      <c r="AR1244" s="17" t="e">
        <f>VLOOKUP($C1244,'DATA PENGUKURAN GARDU'!$A:$BS,54,0)</f>
        <v>#N/A</v>
      </c>
      <c r="AS1244" s="20" t="e">
        <f>VLOOKUP($D1244,'DATA PENGUKURAN GARDU'!$A:$BS,42,0)</f>
        <v>#N/A</v>
      </c>
      <c r="AT1244" s="21" t="e">
        <f t="shared" si="651"/>
        <v>#N/A</v>
      </c>
      <c r="AU1244" s="20" t="e">
        <f>VLOOKUP($D1244,'DATA PENGUKURAN GARDU'!$A:$BS,44,0)</f>
        <v>#N/A</v>
      </c>
      <c r="AV1244" s="21" t="e">
        <f t="shared" si="652"/>
        <v>#N/A</v>
      </c>
      <c r="AW1244" s="20" t="e">
        <f>VLOOKUP($D1244,'DATA PENGUKURAN GARDU'!$A:$BS,46,0)</f>
        <v>#N/A</v>
      </c>
      <c r="AX1244" s="21" t="e">
        <f t="shared" si="653"/>
        <v>#N/A</v>
      </c>
      <c r="AY1244" s="20" t="e">
        <f>VLOOKUP($D1244,'DATA PENGUKURAN GARDU'!$A:$BS,46,0)</f>
        <v>#N/A</v>
      </c>
      <c r="AZ1244" s="20" t="e">
        <f>VLOOKUP($D1244,'DATA PENGUKURAN GARDU'!$A:$BS,53,0)</f>
        <v>#N/A</v>
      </c>
      <c r="BA1244" s="20" t="e">
        <f>VLOOKUP($D1244,'DATA PENGUKURAN GARDU'!$A:$BS,54,0)</f>
        <v>#N/A</v>
      </c>
      <c r="BB1244" s="17" t="e">
        <f>VLOOKUP($E1244,'DATA PENGUKURAN GARDU'!$A:$BS,42,0)</f>
        <v>#N/A</v>
      </c>
      <c r="BC1244" s="23" t="e">
        <f t="shared" si="654"/>
        <v>#N/A</v>
      </c>
      <c r="BD1244" s="17" t="e">
        <f>VLOOKUP($E1244,'DATA PENGUKURAN GARDU'!$A:$BS,44,0)</f>
        <v>#N/A</v>
      </c>
      <c r="BE1244" s="23" t="e">
        <f t="shared" si="655"/>
        <v>#N/A</v>
      </c>
      <c r="BF1244" s="17" t="e">
        <f>VLOOKUP($E1244,'DATA PENGUKURAN GARDU'!$A:$BS,46,0)</f>
        <v>#N/A</v>
      </c>
      <c r="BG1244" s="23" t="e">
        <f t="shared" si="656"/>
        <v>#N/A</v>
      </c>
      <c r="BH1244" s="17" t="e">
        <f>VLOOKUP($E1244,'DATA PENGUKURAN GARDU'!$A:$BS,46,0)</f>
        <v>#N/A</v>
      </c>
      <c r="BI1244" s="17" t="e">
        <f>VLOOKUP($E1244,'DATA PENGUKURAN GARDU'!$A:$BS,53,0)</f>
        <v>#N/A</v>
      </c>
      <c r="BJ1244" s="17" t="e">
        <f>VLOOKUP($E1244,'DATA PENGUKURAN GARDU'!$A:$BS,54,0)</f>
        <v>#N/A</v>
      </c>
      <c r="BK1244" s="20" t="e">
        <f t="shared" si="657"/>
        <v>#N/A</v>
      </c>
      <c r="BL1244" s="20" t="e">
        <f t="shared" si="658"/>
        <v>#N/A</v>
      </c>
      <c r="BM1244" s="20" t="e">
        <f t="shared" si="659"/>
        <v>#N/A</v>
      </c>
      <c r="BN1244" s="25" t="e">
        <f t="shared" si="660"/>
        <v>#N/A</v>
      </c>
      <c r="BO1244" s="26" t="str">
        <f t="shared" si="661"/>
        <v>0</v>
      </c>
      <c r="BP1244" s="21" t="e">
        <f t="shared" si="662"/>
        <v>#VALUE!</v>
      </c>
      <c r="BQ1244" s="20" t="e">
        <f t="shared" si="663"/>
        <v>#N/A</v>
      </c>
      <c r="BR1244" s="20" t="e">
        <v>#N/A</v>
      </c>
      <c r="BS1244" s="9" t="e">
        <v>#N/A</v>
      </c>
      <c r="BT1244" s="2" t="e">
        <f t="shared" si="664"/>
        <v>#VALUE!</v>
      </c>
      <c r="BU1244" s="2" t="e">
        <f t="shared" si="632"/>
        <v>#N/A</v>
      </c>
      <c r="BV1244" s="2" t="e">
        <f t="shared" si="633"/>
        <v>#N/A</v>
      </c>
    </row>
    <row r="1245" s="2" customFormat="1" ht="22.95" customHeight="1" spans="1:74">
      <c r="A1245" s="9" t="str">
        <f t="shared" si="634"/>
        <v>BB 025Induk</v>
      </c>
      <c r="B1245" s="9" t="str">
        <f t="shared" si="635"/>
        <v>BB 025jurusan 1</v>
      </c>
      <c r="C1245" s="9" t="str">
        <f t="shared" si="636"/>
        <v>BB 025jurusan 2</v>
      </c>
      <c r="D1245" s="9" t="str">
        <f t="shared" si="637"/>
        <v>BB 025jurusan 3</v>
      </c>
      <c r="E1245" s="9" t="str">
        <f t="shared" si="638"/>
        <v>BB 025jurusan 4</v>
      </c>
      <c r="F1245" s="10" t="s">
        <v>720</v>
      </c>
      <c r="G1245" s="10" t="s">
        <v>131</v>
      </c>
      <c r="H1245" s="10" t="s">
        <v>1492</v>
      </c>
      <c r="I1245" s="10">
        <v>0.8289</v>
      </c>
      <c r="J1245" s="10">
        <v>123.77192</v>
      </c>
      <c r="K1245" s="10" t="s">
        <v>7465</v>
      </c>
      <c r="L1245" s="10" t="s">
        <v>7465</v>
      </c>
      <c r="M1245" s="10" t="s">
        <v>7465</v>
      </c>
      <c r="N1245" s="14">
        <f t="shared" si="639"/>
        <v>0</v>
      </c>
      <c r="O1245" s="15" t="e">
        <f t="shared" si="640"/>
        <v>#VALUE!</v>
      </c>
      <c r="P1245" s="15" t="e">
        <f t="shared" si="641"/>
        <v>#VALUE!</v>
      </c>
      <c r="Q1245" s="17" t="e">
        <f>VLOOKUP($A1245,'DATA PENGUKURAN GARDU'!$A:$BS,42,0)</f>
        <v>#N/A</v>
      </c>
      <c r="R1245" s="18" t="e">
        <f t="shared" si="642"/>
        <v>#N/A</v>
      </c>
      <c r="S1245" s="17" t="e">
        <f>VLOOKUP($A1245,'DATA PENGUKURAN GARDU'!$A:$BS,44,0)</f>
        <v>#N/A</v>
      </c>
      <c r="T1245" s="18" t="e">
        <f t="shared" si="643"/>
        <v>#N/A</v>
      </c>
      <c r="U1245" s="17" t="e">
        <f>VLOOKUP($A1245,'DATA PENGUKURAN GARDU'!$A:$BS,46,0)</f>
        <v>#N/A</v>
      </c>
      <c r="V1245" s="18" t="e">
        <f t="shared" si="644"/>
        <v>#N/A</v>
      </c>
      <c r="W1245" s="17" t="e">
        <f>VLOOKUP($A1245,'DATA PENGUKURAN GARDU'!$A:$BS,48,0)</f>
        <v>#N/A</v>
      </c>
      <c r="X1245" s="17" t="e">
        <f>VLOOKUP($A1245,'DATA PENGUKURAN GARDU'!$A:$BS,53,0)</f>
        <v>#N/A</v>
      </c>
      <c r="Y1245" s="17" t="e">
        <f>VLOOKUP($A1245,'DATA PENGUKURAN GARDU'!$A:$BS,54,0)</f>
        <v>#N/A</v>
      </c>
      <c r="Z1245" s="17" t="e">
        <f>VLOOKUP($A1245,'DATA PENGUKURAN GARDU'!$A:$BS,55,0)</f>
        <v>#N/A</v>
      </c>
      <c r="AA1245" s="20" t="e">
        <f>VLOOKUP($B1245,'DATA PENGUKURAN GARDU'!$A:$BS,42,0)</f>
        <v>#N/A</v>
      </c>
      <c r="AB1245" s="21" t="e">
        <f t="shared" si="645"/>
        <v>#N/A</v>
      </c>
      <c r="AC1245" s="20" t="e">
        <f>VLOOKUP($B1245,'DATA PENGUKURAN GARDU'!$A:$BS,44,0)</f>
        <v>#N/A</v>
      </c>
      <c r="AD1245" s="21" t="e">
        <f t="shared" si="646"/>
        <v>#N/A</v>
      </c>
      <c r="AE1245" s="20" t="e">
        <f>VLOOKUP($B1245,'DATA PENGUKURAN GARDU'!$A:$BS,46,0)</f>
        <v>#N/A</v>
      </c>
      <c r="AF1245" s="21" t="e">
        <f t="shared" si="647"/>
        <v>#N/A</v>
      </c>
      <c r="AG1245" s="20" t="e">
        <f>VLOOKUP($B1245,'DATA PENGUKURAN GARDU'!$A:$BS,46,0)</f>
        <v>#N/A</v>
      </c>
      <c r="AH1245" s="20" t="e">
        <f>VLOOKUP($B1245,'DATA PENGUKURAN GARDU'!$A:$BS,53,0)</f>
        <v>#N/A</v>
      </c>
      <c r="AI1245" s="20" t="e">
        <f>VLOOKUP($B1245,'DATA PENGUKURAN GARDU'!$A:$BS,54,0)</f>
        <v>#N/A</v>
      </c>
      <c r="AJ1245" s="17" t="e">
        <f>VLOOKUP($C1245,'DATA PENGUKURAN GARDU'!$A:$BS,42,0)</f>
        <v>#N/A</v>
      </c>
      <c r="AK1245" s="23" t="e">
        <f t="shared" si="648"/>
        <v>#N/A</v>
      </c>
      <c r="AL1245" s="17" t="e">
        <f>VLOOKUP($C1245,'DATA PENGUKURAN GARDU'!$A:$BS,44,0)</f>
        <v>#N/A</v>
      </c>
      <c r="AM1245" s="23" t="e">
        <f t="shared" si="649"/>
        <v>#N/A</v>
      </c>
      <c r="AN1245" s="17" t="e">
        <f>VLOOKUP($C1245,'DATA PENGUKURAN GARDU'!$A:$BS,46,0)</f>
        <v>#N/A</v>
      </c>
      <c r="AO1245" s="23" t="e">
        <f t="shared" si="650"/>
        <v>#N/A</v>
      </c>
      <c r="AP1245" s="17" t="e">
        <f>VLOOKUP($C1245,'DATA PENGUKURAN GARDU'!$A:$BS,46,0)</f>
        <v>#N/A</v>
      </c>
      <c r="AQ1245" s="17" t="e">
        <f>VLOOKUP($C1245,'DATA PENGUKURAN GARDU'!$A:$BS,53,0)</f>
        <v>#N/A</v>
      </c>
      <c r="AR1245" s="17" t="e">
        <f>VLOOKUP($C1245,'DATA PENGUKURAN GARDU'!$A:$BS,54,0)</f>
        <v>#N/A</v>
      </c>
      <c r="AS1245" s="20" t="e">
        <f>VLOOKUP($D1245,'DATA PENGUKURAN GARDU'!$A:$BS,42,0)</f>
        <v>#N/A</v>
      </c>
      <c r="AT1245" s="21" t="e">
        <f t="shared" si="651"/>
        <v>#N/A</v>
      </c>
      <c r="AU1245" s="20" t="e">
        <f>VLOOKUP($D1245,'DATA PENGUKURAN GARDU'!$A:$BS,44,0)</f>
        <v>#N/A</v>
      </c>
      <c r="AV1245" s="21" t="e">
        <f t="shared" si="652"/>
        <v>#N/A</v>
      </c>
      <c r="AW1245" s="20" t="e">
        <f>VLOOKUP($D1245,'DATA PENGUKURAN GARDU'!$A:$BS,46,0)</f>
        <v>#N/A</v>
      </c>
      <c r="AX1245" s="21" t="e">
        <f t="shared" si="653"/>
        <v>#N/A</v>
      </c>
      <c r="AY1245" s="20" t="e">
        <f>VLOOKUP($D1245,'DATA PENGUKURAN GARDU'!$A:$BS,46,0)</f>
        <v>#N/A</v>
      </c>
      <c r="AZ1245" s="20" t="e">
        <f>VLOOKUP($D1245,'DATA PENGUKURAN GARDU'!$A:$BS,53,0)</f>
        <v>#N/A</v>
      </c>
      <c r="BA1245" s="20" t="e">
        <f>VLOOKUP($D1245,'DATA PENGUKURAN GARDU'!$A:$BS,54,0)</f>
        <v>#N/A</v>
      </c>
      <c r="BB1245" s="17" t="e">
        <f>VLOOKUP($E1245,'DATA PENGUKURAN GARDU'!$A:$BS,42,0)</f>
        <v>#N/A</v>
      </c>
      <c r="BC1245" s="23" t="e">
        <f t="shared" si="654"/>
        <v>#N/A</v>
      </c>
      <c r="BD1245" s="17" t="e">
        <f>VLOOKUP($E1245,'DATA PENGUKURAN GARDU'!$A:$BS,44,0)</f>
        <v>#N/A</v>
      </c>
      <c r="BE1245" s="23" t="e">
        <f t="shared" si="655"/>
        <v>#N/A</v>
      </c>
      <c r="BF1245" s="17" t="e">
        <f>VLOOKUP($E1245,'DATA PENGUKURAN GARDU'!$A:$BS,46,0)</f>
        <v>#N/A</v>
      </c>
      <c r="BG1245" s="23" t="e">
        <f t="shared" si="656"/>
        <v>#N/A</v>
      </c>
      <c r="BH1245" s="17" t="e">
        <f>VLOOKUP($E1245,'DATA PENGUKURAN GARDU'!$A:$BS,46,0)</f>
        <v>#N/A</v>
      </c>
      <c r="BI1245" s="17" t="e">
        <f>VLOOKUP($E1245,'DATA PENGUKURAN GARDU'!$A:$BS,53,0)</f>
        <v>#N/A</v>
      </c>
      <c r="BJ1245" s="17" t="e">
        <f>VLOOKUP($E1245,'DATA PENGUKURAN GARDU'!$A:$BS,54,0)</f>
        <v>#N/A</v>
      </c>
      <c r="BK1245" s="20" t="e">
        <f t="shared" si="657"/>
        <v>#N/A</v>
      </c>
      <c r="BL1245" s="20" t="e">
        <f t="shared" si="658"/>
        <v>#N/A</v>
      </c>
      <c r="BM1245" s="20" t="e">
        <f t="shared" si="659"/>
        <v>#N/A</v>
      </c>
      <c r="BN1245" s="25" t="e">
        <f t="shared" si="660"/>
        <v>#N/A</v>
      </c>
      <c r="BO1245" s="26" t="str">
        <f t="shared" si="661"/>
        <v>0</v>
      </c>
      <c r="BP1245" s="21" t="e">
        <f t="shared" si="662"/>
        <v>#VALUE!</v>
      </c>
      <c r="BQ1245" s="20" t="e">
        <f t="shared" si="663"/>
        <v>#N/A</v>
      </c>
      <c r="BR1245" s="20" t="e">
        <v>#N/A</v>
      </c>
      <c r="BS1245" s="9" t="e">
        <v>#N/A</v>
      </c>
      <c r="BT1245" s="2" t="e">
        <f t="shared" si="664"/>
        <v>#VALUE!</v>
      </c>
      <c r="BU1245" s="2" t="e">
        <f t="shared" si="632"/>
        <v>#N/A</v>
      </c>
      <c r="BV1245" s="2" t="e">
        <f t="shared" si="633"/>
        <v>#N/A</v>
      </c>
    </row>
    <row r="1246" s="2" customFormat="1" ht="22.95" customHeight="1" spans="1:74">
      <c r="A1246" s="9" t="str">
        <f t="shared" si="634"/>
        <v>BB 031Induk</v>
      </c>
      <c r="B1246" s="9" t="str">
        <f t="shared" si="635"/>
        <v>BB 031jurusan 1</v>
      </c>
      <c r="C1246" s="9" t="str">
        <f t="shared" si="636"/>
        <v>BB 031jurusan 2</v>
      </c>
      <c r="D1246" s="9" t="str">
        <f t="shared" si="637"/>
        <v>BB 031jurusan 3</v>
      </c>
      <c r="E1246" s="9" t="str">
        <f t="shared" si="638"/>
        <v>BB 031jurusan 4</v>
      </c>
      <c r="F1246" s="10" t="s">
        <v>1493</v>
      </c>
      <c r="G1246" s="10" t="s">
        <v>4</v>
      </c>
      <c r="H1246" s="10" t="s">
        <v>1494</v>
      </c>
      <c r="I1246" s="10">
        <v>0.87527</v>
      </c>
      <c r="J1246" s="10">
        <v>123.68092</v>
      </c>
      <c r="K1246" s="10" t="s">
        <v>7465</v>
      </c>
      <c r="L1246" s="10" t="s">
        <v>7465</v>
      </c>
      <c r="M1246" s="10" t="s">
        <v>7465</v>
      </c>
      <c r="N1246" s="14">
        <f t="shared" si="639"/>
        <v>0</v>
      </c>
      <c r="O1246" s="15" t="e">
        <f t="shared" si="640"/>
        <v>#VALUE!</v>
      </c>
      <c r="P1246" s="15" t="e">
        <f t="shared" si="641"/>
        <v>#VALUE!</v>
      </c>
      <c r="Q1246" s="17" t="e">
        <f>VLOOKUP($A1246,'DATA PENGUKURAN GARDU'!$A:$BS,42,0)</f>
        <v>#N/A</v>
      </c>
      <c r="R1246" s="18" t="e">
        <f t="shared" si="642"/>
        <v>#N/A</v>
      </c>
      <c r="S1246" s="17" t="e">
        <f>VLOOKUP($A1246,'DATA PENGUKURAN GARDU'!$A:$BS,44,0)</f>
        <v>#N/A</v>
      </c>
      <c r="T1246" s="18" t="e">
        <f t="shared" si="643"/>
        <v>#N/A</v>
      </c>
      <c r="U1246" s="17" t="e">
        <f>VLOOKUP($A1246,'DATA PENGUKURAN GARDU'!$A:$BS,46,0)</f>
        <v>#N/A</v>
      </c>
      <c r="V1246" s="18" t="e">
        <f t="shared" si="644"/>
        <v>#N/A</v>
      </c>
      <c r="W1246" s="17" t="e">
        <f>VLOOKUP($A1246,'DATA PENGUKURAN GARDU'!$A:$BS,48,0)</f>
        <v>#N/A</v>
      </c>
      <c r="X1246" s="17" t="e">
        <f>VLOOKUP($A1246,'DATA PENGUKURAN GARDU'!$A:$BS,53,0)</f>
        <v>#N/A</v>
      </c>
      <c r="Y1246" s="17" t="e">
        <f>VLOOKUP($A1246,'DATA PENGUKURAN GARDU'!$A:$BS,54,0)</f>
        <v>#N/A</v>
      </c>
      <c r="Z1246" s="17" t="e">
        <f>VLOOKUP($A1246,'DATA PENGUKURAN GARDU'!$A:$BS,55,0)</f>
        <v>#N/A</v>
      </c>
      <c r="AA1246" s="20" t="e">
        <f>VLOOKUP($B1246,'DATA PENGUKURAN GARDU'!$A:$BS,42,0)</f>
        <v>#N/A</v>
      </c>
      <c r="AB1246" s="21" t="e">
        <f t="shared" si="645"/>
        <v>#N/A</v>
      </c>
      <c r="AC1246" s="20" t="e">
        <f>VLOOKUP($B1246,'DATA PENGUKURAN GARDU'!$A:$BS,44,0)</f>
        <v>#N/A</v>
      </c>
      <c r="AD1246" s="21" t="e">
        <f t="shared" si="646"/>
        <v>#N/A</v>
      </c>
      <c r="AE1246" s="20" t="e">
        <f>VLOOKUP($B1246,'DATA PENGUKURAN GARDU'!$A:$BS,46,0)</f>
        <v>#N/A</v>
      </c>
      <c r="AF1246" s="21" t="e">
        <f t="shared" si="647"/>
        <v>#N/A</v>
      </c>
      <c r="AG1246" s="20" t="e">
        <f>VLOOKUP($B1246,'DATA PENGUKURAN GARDU'!$A:$BS,46,0)</f>
        <v>#N/A</v>
      </c>
      <c r="AH1246" s="20" t="e">
        <f>VLOOKUP($B1246,'DATA PENGUKURAN GARDU'!$A:$BS,53,0)</f>
        <v>#N/A</v>
      </c>
      <c r="AI1246" s="20" t="e">
        <f>VLOOKUP($B1246,'DATA PENGUKURAN GARDU'!$A:$BS,54,0)</f>
        <v>#N/A</v>
      </c>
      <c r="AJ1246" s="17" t="e">
        <f>VLOOKUP($C1246,'DATA PENGUKURAN GARDU'!$A:$BS,42,0)</f>
        <v>#N/A</v>
      </c>
      <c r="AK1246" s="23" t="e">
        <f t="shared" si="648"/>
        <v>#N/A</v>
      </c>
      <c r="AL1246" s="17" t="e">
        <f>VLOOKUP($C1246,'DATA PENGUKURAN GARDU'!$A:$BS,44,0)</f>
        <v>#N/A</v>
      </c>
      <c r="AM1246" s="23" t="e">
        <f t="shared" si="649"/>
        <v>#N/A</v>
      </c>
      <c r="AN1246" s="17" t="e">
        <f>VLOOKUP($C1246,'DATA PENGUKURAN GARDU'!$A:$BS,46,0)</f>
        <v>#N/A</v>
      </c>
      <c r="AO1246" s="23" t="e">
        <f t="shared" si="650"/>
        <v>#N/A</v>
      </c>
      <c r="AP1246" s="17" t="e">
        <f>VLOOKUP($C1246,'DATA PENGUKURAN GARDU'!$A:$BS,46,0)</f>
        <v>#N/A</v>
      </c>
      <c r="AQ1246" s="17" t="e">
        <f>VLOOKUP($C1246,'DATA PENGUKURAN GARDU'!$A:$BS,53,0)</f>
        <v>#N/A</v>
      </c>
      <c r="AR1246" s="17" t="e">
        <f>VLOOKUP($C1246,'DATA PENGUKURAN GARDU'!$A:$BS,54,0)</f>
        <v>#N/A</v>
      </c>
      <c r="AS1246" s="20" t="e">
        <f>VLOOKUP($D1246,'DATA PENGUKURAN GARDU'!$A:$BS,42,0)</f>
        <v>#N/A</v>
      </c>
      <c r="AT1246" s="21" t="e">
        <f t="shared" si="651"/>
        <v>#N/A</v>
      </c>
      <c r="AU1246" s="20" t="e">
        <f>VLOOKUP($D1246,'DATA PENGUKURAN GARDU'!$A:$BS,44,0)</f>
        <v>#N/A</v>
      </c>
      <c r="AV1246" s="21" t="e">
        <f t="shared" si="652"/>
        <v>#N/A</v>
      </c>
      <c r="AW1246" s="20" t="e">
        <f>VLOOKUP($D1246,'DATA PENGUKURAN GARDU'!$A:$BS,46,0)</f>
        <v>#N/A</v>
      </c>
      <c r="AX1246" s="21" t="e">
        <f t="shared" si="653"/>
        <v>#N/A</v>
      </c>
      <c r="AY1246" s="20" t="e">
        <f>VLOOKUP($D1246,'DATA PENGUKURAN GARDU'!$A:$BS,46,0)</f>
        <v>#N/A</v>
      </c>
      <c r="AZ1246" s="20" t="e">
        <f>VLOOKUP($D1246,'DATA PENGUKURAN GARDU'!$A:$BS,53,0)</f>
        <v>#N/A</v>
      </c>
      <c r="BA1246" s="20" t="e">
        <f>VLOOKUP($D1246,'DATA PENGUKURAN GARDU'!$A:$BS,54,0)</f>
        <v>#N/A</v>
      </c>
      <c r="BB1246" s="17" t="e">
        <f>VLOOKUP($E1246,'DATA PENGUKURAN GARDU'!$A:$BS,42,0)</f>
        <v>#N/A</v>
      </c>
      <c r="BC1246" s="23" t="e">
        <f t="shared" si="654"/>
        <v>#N/A</v>
      </c>
      <c r="BD1246" s="17" t="e">
        <f>VLOOKUP($E1246,'DATA PENGUKURAN GARDU'!$A:$BS,44,0)</f>
        <v>#N/A</v>
      </c>
      <c r="BE1246" s="23" t="e">
        <f t="shared" si="655"/>
        <v>#N/A</v>
      </c>
      <c r="BF1246" s="17" t="e">
        <f>VLOOKUP($E1246,'DATA PENGUKURAN GARDU'!$A:$BS,46,0)</f>
        <v>#N/A</v>
      </c>
      <c r="BG1246" s="23" t="e">
        <f t="shared" si="656"/>
        <v>#N/A</v>
      </c>
      <c r="BH1246" s="17" t="e">
        <f>VLOOKUP($E1246,'DATA PENGUKURAN GARDU'!$A:$BS,46,0)</f>
        <v>#N/A</v>
      </c>
      <c r="BI1246" s="17" t="e">
        <f>VLOOKUP($E1246,'DATA PENGUKURAN GARDU'!$A:$BS,53,0)</f>
        <v>#N/A</v>
      </c>
      <c r="BJ1246" s="17" t="e">
        <f>VLOOKUP($E1246,'DATA PENGUKURAN GARDU'!$A:$BS,54,0)</f>
        <v>#N/A</v>
      </c>
      <c r="BK1246" s="20" t="e">
        <f t="shared" si="657"/>
        <v>#N/A</v>
      </c>
      <c r="BL1246" s="20" t="e">
        <f t="shared" si="658"/>
        <v>#N/A</v>
      </c>
      <c r="BM1246" s="20" t="e">
        <f t="shared" si="659"/>
        <v>#N/A</v>
      </c>
      <c r="BN1246" s="25" t="e">
        <f t="shared" si="660"/>
        <v>#N/A</v>
      </c>
      <c r="BO1246" s="26" t="str">
        <f t="shared" si="661"/>
        <v>0</v>
      </c>
      <c r="BP1246" s="21" t="e">
        <f t="shared" si="662"/>
        <v>#VALUE!</v>
      </c>
      <c r="BQ1246" s="20" t="e">
        <f t="shared" si="663"/>
        <v>#N/A</v>
      </c>
      <c r="BR1246" s="20" t="e">
        <v>#N/A</v>
      </c>
      <c r="BS1246" s="9" t="e">
        <v>#N/A</v>
      </c>
      <c r="BT1246" s="2" t="e">
        <f t="shared" si="664"/>
        <v>#VALUE!</v>
      </c>
      <c r="BU1246" s="2" t="e">
        <f t="shared" si="632"/>
        <v>#N/A</v>
      </c>
      <c r="BV1246" s="2" t="e">
        <f t="shared" si="633"/>
        <v>#N/A</v>
      </c>
    </row>
    <row r="1247" s="2" customFormat="1" ht="22.95" customHeight="1" spans="1:74">
      <c r="A1247" s="9" t="str">
        <f t="shared" si="634"/>
        <v>BB 039Induk</v>
      </c>
      <c r="B1247" s="9" t="str">
        <f t="shared" si="635"/>
        <v>BB 039jurusan 1</v>
      </c>
      <c r="C1247" s="9" t="str">
        <f t="shared" si="636"/>
        <v>BB 039jurusan 2</v>
      </c>
      <c r="D1247" s="9" t="str">
        <f t="shared" si="637"/>
        <v>BB 039jurusan 3</v>
      </c>
      <c r="E1247" s="9" t="str">
        <f t="shared" si="638"/>
        <v>BB 039jurusan 4</v>
      </c>
      <c r="F1247" s="10" t="s">
        <v>1495</v>
      </c>
      <c r="G1247" s="10" t="s">
        <v>4</v>
      </c>
      <c r="H1247" s="10" t="s">
        <v>1496</v>
      </c>
      <c r="I1247" s="10">
        <v>0.84272</v>
      </c>
      <c r="J1247" s="10">
        <v>123.66082</v>
      </c>
      <c r="K1247" s="10" t="s">
        <v>7465</v>
      </c>
      <c r="L1247" s="10" t="s">
        <v>7465</v>
      </c>
      <c r="M1247" s="10" t="s">
        <v>7465</v>
      </c>
      <c r="N1247" s="14">
        <f t="shared" si="639"/>
        <v>0</v>
      </c>
      <c r="O1247" s="15" t="e">
        <f t="shared" si="640"/>
        <v>#VALUE!</v>
      </c>
      <c r="P1247" s="15" t="e">
        <f t="shared" si="641"/>
        <v>#VALUE!</v>
      </c>
      <c r="Q1247" s="17" t="e">
        <f>VLOOKUP($A1247,'DATA PENGUKURAN GARDU'!$A:$BS,42,0)</f>
        <v>#N/A</v>
      </c>
      <c r="R1247" s="18" t="e">
        <f t="shared" si="642"/>
        <v>#N/A</v>
      </c>
      <c r="S1247" s="17" t="e">
        <f>VLOOKUP($A1247,'DATA PENGUKURAN GARDU'!$A:$BS,44,0)</f>
        <v>#N/A</v>
      </c>
      <c r="T1247" s="18" t="e">
        <f t="shared" si="643"/>
        <v>#N/A</v>
      </c>
      <c r="U1247" s="17" t="e">
        <f>VLOOKUP($A1247,'DATA PENGUKURAN GARDU'!$A:$BS,46,0)</f>
        <v>#N/A</v>
      </c>
      <c r="V1247" s="18" t="e">
        <f t="shared" si="644"/>
        <v>#N/A</v>
      </c>
      <c r="W1247" s="17" t="e">
        <f>VLOOKUP($A1247,'DATA PENGUKURAN GARDU'!$A:$BS,48,0)</f>
        <v>#N/A</v>
      </c>
      <c r="X1247" s="17" t="e">
        <f>VLOOKUP($A1247,'DATA PENGUKURAN GARDU'!$A:$BS,53,0)</f>
        <v>#N/A</v>
      </c>
      <c r="Y1247" s="17" t="e">
        <f>VLOOKUP($A1247,'DATA PENGUKURAN GARDU'!$A:$BS,54,0)</f>
        <v>#N/A</v>
      </c>
      <c r="Z1247" s="17" t="e">
        <f>VLOOKUP($A1247,'DATA PENGUKURAN GARDU'!$A:$BS,55,0)</f>
        <v>#N/A</v>
      </c>
      <c r="AA1247" s="20" t="e">
        <f>VLOOKUP($B1247,'DATA PENGUKURAN GARDU'!$A:$BS,42,0)</f>
        <v>#N/A</v>
      </c>
      <c r="AB1247" s="21" t="e">
        <f t="shared" si="645"/>
        <v>#N/A</v>
      </c>
      <c r="AC1247" s="20" t="e">
        <f>VLOOKUP($B1247,'DATA PENGUKURAN GARDU'!$A:$BS,44,0)</f>
        <v>#N/A</v>
      </c>
      <c r="AD1247" s="21" t="e">
        <f t="shared" si="646"/>
        <v>#N/A</v>
      </c>
      <c r="AE1247" s="20" t="e">
        <f>VLOOKUP($B1247,'DATA PENGUKURAN GARDU'!$A:$BS,46,0)</f>
        <v>#N/A</v>
      </c>
      <c r="AF1247" s="21" t="e">
        <f t="shared" si="647"/>
        <v>#N/A</v>
      </c>
      <c r="AG1247" s="20" t="e">
        <f>VLOOKUP($B1247,'DATA PENGUKURAN GARDU'!$A:$BS,46,0)</f>
        <v>#N/A</v>
      </c>
      <c r="AH1247" s="20" t="e">
        <f>VLOOKUP($B1247,'DATA PENGUKURAN GARDU'!$A:$BS,53,0)</f>
        <v>#N/A</v>
      </c>
      <c r="AI1247" s="20" t="e">
        <f>VLOOKUP($B1247,'DATA PENGUKURAN GARDU'!$A:$BS,54,0)</f>
        <v>#N/A</v>
      </c>
      <c r="AJ1247" s="17" t="e">
        <f>VLOOKUP($C1247,'DATA PENGUKURAN GARDU'!$A:$BS,42,0)</f>
        <v>#N/A</v>
      </c>
      <c r="AK1247" s="23" t="e">
        <f t="shared" si="648"/>
        <v>#N/A</v>
      </c>
      <c r="AL1247" s="17" t="e">
        <f>VLOOKUP($C1247,'DATA PENGUKURAN GARDU'!$A:$BS,44,0)</f>
        <v>#N/A</v>
      </c>
      <c r="AM1247" s="23" t="e">
        <f t="shared" si="649"/>
        <v>#N/A</v>
      </c>
      <c r="AN1247" s="17" t="e">
        <f>VLOOKUP($C1247,'DATA PENGUKURAN GARDU'!$A:$BS,46,0)</f>
        <v>#N/A</v>
      </c>
      <c r="AO1247" s="23" t="e">
        <f t="shared" si="650"/>
        <v>#N/A</v>
      </c>
      <c r="AP1247" s="17" t="e">
        <f>VLOOKUP($C1247,'DATA PENGUKURAN GARDU'!$A:$BS,46,0)</f>
        <v>#N/A</v>
      </c>
      <c r="AQ1247" s="17" t="e">
        <f>VLOOKUP($C1247,'DATA PENGUKURAN GARDU'!$A:$BS,53,0)</f>
        <v>#N/A</v>
      </c>
      <c r="AR1247" s="17" t="e">
        <f>VLOOKUP($C1247,'DATA PENGUKURAN GARDU'!$A:$BS,54,0)</f>
        <v>#N/A</v>
      </c>
      <c r="AS1247" s="20" t="e">
        <f>VLOOKUP($D1247,'DATA PENGUKURAN GARDU'!$A:$BS,42,0)</f>
        <v>#N/A</v>
      </c>
      <c r="AT1247" s="21" t="e">
        <f t="shared" si="651"/>
        <v>#N/A</v>
      </c>
      <c r="AU1247" s="20" t="e">
        <f>VLOOKUP($D1247,'DATA PENGUKURAN GARDU'!$A:$BS,44,0)</f>
        <v>#N/A</v>
      </c>
      <c r="AV1247" s="21" t="e">
        <f t="shared" si="652"/>
        <v>#N/A</v>
      </c>
      <c r="AW1247" s="20" t="e">
        <f>VLOOKUP($D1247,'DATA PENGUKURAN GARDU'!$A:$BS,46,0)</f>
        <v>#N/A</v>
      </c>
      <c r="AX1247" s="21" t="e">
        <f t="shared" si="653"/>
        <v>#N/A</v>
      </c>
      <c r="AY1247" s="20" t="e">
        <f>VLOOKUP($D1247,'DATA PENGUKURAN GARDU'!$A:$BS,46,0)</f>
        <v>#N/A</v>
      </c>
      <c r="AZ1247" s="20" t="e">
        <f>VLOOKUP($D1247,'DATA PENGUKURAN GARDU'!$A:$BS,53,0)</f>
        <v>#N/A</v>
      </c>
      <c r="BA1247" s="20" t="e">
        <f>VLOOKUP($D1247,'DATA PENGUKURAN GARDU'!$A:$BS,54,0)</f>
        <v>#N/A</v>
      </c>
      <c r="BB1247" s="17" t="e">
        <f>VLOOKUP($E1247,'DATA PENGUKURAN GARDU'!$A:$BS,42,0)</f>
        <v>#N/A</v>
      </c>
      <c r="BC1247" s="23" t="e">
        <f t="shared" si="654"/>
        <v>#N/A</v>
      </c>
      <c r="BD1247" s="17" t="e">
        <f>VLOOKUP($E1247,'DATA PENGUKURAN GARDU'!$A:$BS,44,0)</f>
        <v>#N/A</v>
      </c>
      <c r="BE1247" s="23" t="e">
        <f t="shared" si="655"/>
        <v>#N/A</v>
      </c>
      <c r="BF1247" s="17" t="e">
        <f>VLOOKUP($E1247,'DATA PENGUKURAN GARDU'!$A:$BS,46,0)</f>
        <v>#N/A</v>
      </c>
      <c r="BG1247" s="23" t="e">
        <f t="shared" si="656"/>
        <v>#N/A</v>
      </c>
      <c r="BH1247" s="17" t="e">
        <f>VLOOKUP($E1247,'DATA PENGUKURAN GARDU'!$A:$BS,46,0)</f>
        <v>#N/A</v>
      </c>
      <c r="BI1247" s="17" t="e">
        <f>VLOOKUP($E1247,'DATA PENGUKURAN GARDU'!$A:$BS,53,0)</f>
        <v>#N/A</v>
      </c>
      <c r="BJ1247" s="17" t="e">
        <f>VLOOKUP($E1247,'DATA PENGUKURAN GARDU'!$A:$BS,54,0)</f>
        <v>#N/A</v>
      </c>
      <c r="BK1247" s="20" t="e">
        <f t="shared" si="657"/>
        <v>#N/A</v>
      </c>
      <c r="BL1247" s="20" t="e">
        <f t="shared" si="658"/>
        <v>#N/A</v>
      </c>
      <c r="BM1247" s="20" t="e">
        <f t="shared" si="659"/>
        <v>#N/A</v>
      </c>
      <c r="BN1247" s="25" t="e">
        <f t="shared" si="660"/>
        <v>#N/A</v>
      </c>
      <c r="BO1247" s="26" t="str">
        <f t="shared" si="661"/>
        <v>0</v>
      </c>
      <c r="BP1247" s="21" t="e">
        <f t="shared" si="662"/>
        <v>#VALUE!</v>
      </c>
      <c r="BQ1247" s="20" t="e">
        <f t="shared" si="663"/>
        <v>#N/A</v>
      </c>
      <c r="BR1247" s="20" t="e">
        <v>#N/A</v>
      </c>
      <c r="BS1247" s="9" t="e">
        <v>#N/A</v>
      </c>
      <c r="BT1247" s="2" t="e">
        <f t="shared" si="664"/>
        <v>#VALUE!</v>
      </c>
      <c r="BU1247" s="2" t="e">
        <f t="shared" si="632"/>
        <v>#N/A</v>
      </c>
      <c r="BV1247" s="2" t="e">
        <f t="shared" si="633"/>
        <v>#N/A</v>
      </c>
    </row>
    <row r="1248" s="2" customFormat="1" ht="22.95" customHeight="1" spans="1:74">
      <c r="A1248" s="9" t="str">
        <f t="shared" si="634"/>
        <v>BB 041Induk</v>
      </c>
      <c r="B1248" s="9" t="str">
        <f t="shared" si="635"/>
        <v>BB 041jurusan 1</v>
      </c>
      <c r="C1248" s="9" t="str">
        <f t="shared" si="636"/>
        <v>BB 041jurusan 2</v>
      </c>
      <c r="D1248" s="9" t="str">
        <f t="shared" si="637"/>
        <v>BB 041jurusan 3</v>
      </c>
      <c r="E1248" s="9" t="str">
        <f t="shared" si="638"/>
        <v>BB 041jurusan 4</v>
      </c>
      <c r="F1248" s="10" t="s">
        <v>638</v>
      </c>
      <c r="G1248" s="10" t="s">
        <v>4</v>
      </c>
      <c r="H1248" s="10" t="s">
        <v>1497</v>
      </c>
      <c r="I1248" s="10">
        <v>0.88383</v>
      </c>
      <c r="J1248" s="10">
        <v>123.64057</v>
      </c>
      <c r="K1248" s="10" t="s">
        <v>7465</v>
      </c>
      <c r="L1248" s="10" t="s">
        <v>7465</v>
      </c>
      <c r="M1248" s="10" t="s">
        <v>7465</v>
      </c>
      <c r="N1248" s="14">
        <f t="shared" si="639"/>
        <v>0</v>
      </c>
      <c r="O1248" s="15" t="e">
        <f t="shared" si="640"/>
        <v>#VALUE!</v>
      </c>
      <c r="P1248" s="15" t="e">
        <f t="shared" si="641"/>
        <v>#VALUE!</v>
      </c>
      <c r="Q1248" s="17" t="e">
        <f>VLOOKUP($A1248,'DATA PENGUKURAN GARDU'!$A:$BS,42,0)</f>
        <v>#N/A</v>
      </c>
      <c r="R1248" s="18" t="e">
        <f t="shared" si="642"/>
        <v>#N/A</v>
      </c>
      <c r="S1248" s="17" t="e">
        <f>VLOOKUP($A1248,'DATA PENGUKURAN GARDU'!$A:$BS,44,0)</f>
        <v>#N/A</v>
      </c>
      <c r="T1248" s="18" t="e">
        <f t="shared" si="643"/>
        <v>#N/A</v>
      </c>
      <c r="U1248" s="17" t="e">
        <f>VLOOKUP($A1248,'DATA PENGUKURAN GARDU'!$A:$BS,46,0)</f>
        <v>#N/A</v>
      </c>
      <c r="V1248" s="18" t="e">
        <f t="shared" si="644"/>
        <v>#N/A</v>
      </c>
      <c r="W1248" s="17" t="e">
        <f>VLOOKUP($A1248,'DATA PENGUKURAN GARDU'!$A:$BS,48,0)</f>
        <v>#N/A</v>
      </c>
      <c r="X1248" s="17" t="e">
        <f>VLOOKUP($A1248,'DATA PENGUKURAN GARDU'!$A:$BS,53,0)</f>
        <v>#N/A</v>
      </c>
      <c r="Y1248" s="17" t="e">
        <f>VLOOKUP($A1248,'DATA PENGUKURAN GARDU'!$A:$BS,54,0)</f>
        <v>#N/A</v>
      </c>
      <c r="Z1248" s="17" t="e">
        <f>VLOOKUP($A1248,'DATA PENGUKURAN GARDU'!$A:$BS,55,0)</f>
        <v>#N/A</v>
      </c>
      <c r="AA1248" s="20" t="e">
        <f>VLOOKUP($B1248,'DATA PENGUKURAN GARDU'!$A:$BS,42,0)</f>
        <v>#N/A</v>
      </c>
      <c r="AB1248" s="21" t="e">
        <f t="shared" si="645"/>
        <v>#N/A</v>
      </c>
      <c r="AC1248" s="20" t="e">
        <f>VLOOKUP($B1248,'DATA PENGUKURAN GARDU'!$A:$BS,44,0)</f>
        <v>#N/A</v>
      </c>
      <c r="AD1248" s="21" t="e">
        <f t="shared" si="646"/>
        <v>#N/A</v>
      </c>
      <c r="AE1248" s="20" t="e">
        <f>VLOOKUP($B1248,'DATA PENGUKURAN GARDU'!$A:$BS,46,0)</f>
        <v>#N/A</v>
      </c>
      <c r="AF1248" s="21" t="e">
        <f t="shared" si="647"/>
        <v>#N/A</v>
      </c>
      <c r="AG1248" s="20" t="e">
        <f>VLOOKUP($B1248,'DATA PENGUKURAN GARDU'!$A:$BS,46,0)</f>
        <v>#N/A</v>
      </c>
      <c r="AH1248" s="20" t="e">
        <f>VLOOKUP($B1248,'DATA PENGUKURAN GARDU'!$A:$BS,53,0)</f>
        <v>#N/A</v>
      </c>
      <c r="AI1248" s="20" t="e">
        <f>VLOOKUP($B1248,'DATA PENGUKURAN GARDU'!$A:$BS,54,0)</f>
        <v>#N/A</v>
      </c>
      <c r="AJ1248" s="17" t="e">
        <f>VLOOKUP($C1248,'DATA PENGUKURAN GARDU'!$A:$BS,42,0)</f>
        <v>#N/A</v>
      </c>
      <c r="AK1248" s="23" t="e">
        <f t="shared" si="648"/>
        <v>#N/A</v>
      </c>
      <c r="AL1248" s="17" t="e">
        <f>VLOOKUP($C1248,'DATA PENGUKURAN GARDU'!$A:$BS,44,0)</f>
        <v>#N/A</v>
      </c>
      <c r="AM1248" s="23" t="e">
        <f t="shared" si="649"/>
        <v>#N/A</v>
      </c>
      <c r="AN1248" s="17" t="e">
        <f>VLOOKUP($C1248,'DATA PENGUKURAN GARDU'!$A:$BS,46,0)</f>
        <v>#N/A</v>
      </c>
      <c r="AO1248" s="23" t="e">
        <f t="shared" si="650"/>
        <v>#N/A</v>
      </c>
      <c r="AP1248" s="17" t="e">
        <f>VLOOKUP($C1248,'DATA PENGUKURAN GARDU'!$A:$BS,46,0)</f>
        <v>#N/A</v>
      </c>
      <c r="AQ1248" s="17" t="e">
        <f>VLOOKUP($C1248,'DATA PENGUKURAN GARDU'!$A:$BS,53,0)</f>
        <v>#N/A</v>
      </c>
      <c r="AR1248" s="17" t="e">
        <f>VLOOKUP($C1248,'DATA PENGUKURAN GARDU'!$A:$BS,54,0)</f>
        <v>#N/A</v>
      </c>
      <c r="AS1248" s="20" t="e">
        <f>VLOOKUP($D1248,'DATA PENGUKURAN GARDU'!$A:$BS,42,0)</f>
        <v>#N/A</v>
      </c>
      <c r="AT1248" s="21" t="e">
        <f t="shared" si="651"/>
        <v>#N/A</v>
      </c>
      <c r="AU1248" s="20" t="e">
        <f>VLOOKUP($D1248,'DATA PENGUKURAN GARDU'!$A:$BS,44,0)</f>
        <v>#N/A</v>
      </c>
      <c r="AV1248" s="21" t="e">
        <f t="shared" si="652"/>
        <v>#N/A</v>
      </c>
      <c r="AW1248" s="20" t="e">
        <f>VLOOKUP($D1248,'DATA PENGUKURAN GARDU'!$A:$BS,46,0)</f>
        <v>#N/A</v>
      </c>
      <c r="AX1248" s="21" t="e">
        <f t="shared" si="653"/>
        <v>#N/A</v>
      </c>
      <c r="AY1248" s="20" t="e">
        <f>VLOOKUP($D1248,'DATA PENGUKURAN GARDU'!$A:$BS,46,0)</f>
        <v>#N/A</v>
      </c>
      <c r="AZ1248" s="20" t="e">
        <f>VLOOKUP($D1248,'DATA PENGUKURAN GARDU'!$A:$BS,53,0)</f>
        <v>#N/A</v>
      </c>
      <c r="BA1248" s="20" t="e">
        <f>VLOOKUP($D1248,'DATA PENGUKURAN GARDU'!$A:$BS,54,0)</f>
        <v>#N/A</v>
      </c>
      <c r="BB1248" s="17" t="e">
        <f>VLOOKUP($E1248,'DATA PENGUKURAN GARDU'!$A:$BS,42,0)</f>
        <v>#N/A</v>
      </c>
      <c r="BC1248" s="23" t="e">
        <f t="shared" si="654"/>
        <v>#N/A</v>
      </c>
      <c r="BD1248" s="17" t="e">
        <f>VLOOKUP($E1248,'DATA PENGUKURAN GARDU'!$A:$BS,44,0)</f>
        <v>#N/A</v>
      </c>
      <c r="BE1248" s="23" t="e">
        <f t="shared" si="655"/>
        <v>#N/A</v>
      </c>
      <c r="BF1248" s="17" t="e">
        <f>VLOOKUP($E1248,'DATA PENGUKURAN GARDU'!$A:$BS,46,0)</f>
        <v>#N/A</v>
      </c>
      <c r="BG1248" s="23" t="e">
        <f t="shared" si="656"/>
        <v>#N/A</v>
      </c>
      <c r="BH1248" s="17" t="e">
        <f>VLOOKUP($E1248,'DATA PENGUKURAN GARDU'!$A:$BS,46,0)</f>
        <v>#N/A</v>
      </c>
      <c r="BI1248" s="17" t="e">
        <f>VLOOKUP($E1248,'DATA PENGUKURAN GARDU'!$A:$BS,53,0)</f>
        <v>#N/A</v>
      </c>
      <c r="BJ1248" s="17" t="e">
        <f>VLOOKUP($E1248,'DATA PENGUKURAN GARDU'!$A:$BS,54,0)</f>
        <v>#N/A</v>
      </c>
      <c r="BK1248" s="20" t="e">
        <f t="shared" si="657"/>
        <v>#N/A</v>
      </c>
      <c r="BL1248" s="20" t="e">
        <f t="shared" si="658"/>
        <v>#N/A</v>
      </c>
      <c r="BM1248" s="20" t="e">
        <f t="shared" si="659"/>
        <v>#N/A</v>
      </c>
      <c r="BN1248" s="25" t="e">
        <f t="shared" si="660"/>
        <v>#N/A</v>
      </c>
      <c r="BO1248" s="26" t="str">
        <f t="shared" si="661"/>
        <v>0</v>
      </c>
      <c r="BP1248" s="21" t="e">
        <f t="shared" si="662"/>
        <v>#VALUE!</v>
      </c>
      <c r="BQ1248" s="20" t="e">
        <f t="shared" si="663"/>
        <v>#N/A</v>
      </c>
      <c r="BR1248" s="20" t="e">
        <v>#N/A</v>
      </c>
      <c r="BS1248" s="9" t="e">
        <v>#N/A</v>
      </c>
      <c r="BT1248" s="2" t="e">
        <f t="shared" si="664"/>
        <v>#VALUE!</v>
      </c>
      <c r="BU1248" s="2" t="e">
        <f t="shared" si="632"/>
        <v>#N/A</v>
      </c>
      <c r="BV1248" s="2" t="e">
        <f t="shared" si="633"/>
        <v>#N/A</v>
      </c>
    </row>
    <row r="1249" s="2" customFormat="1" ht="22.95" customHeight="1" spans="1:74">
      <c r="A1249" s="9" t="str">
        <f t="shared" si="634"/>
        <v>BB 128Induk</v>
      </c>
      <c r="B1249" s="9" t="str">
        <f t="shared" si="635"/>
        <v>BB 128jurusan 1</v>
      </c>
      <c r="C1249" s="9" t="str">
        <f t="shared" si="636"/>
        <v>BB 128jurusan 2</v>
      </c>
      <c r="D1249" s="9" t="str">
        <f t="shared" si="637"/>
        <v>BB 128jurusan 3</v>
      </c>
      <c r="E1249" s="9" t="str">
        <f t="shared" si="638"/>
        <v>BB 128jurusan 4</v>
      </c>
      <c r="F1249" s="10" t="s">
        <v>1498</v>
      </c>
      <c r="G1249" s="10" t="s">
        <v>4</v>
      </c>
      <c r="H1249" s="10" t="s">
        <v>1499</v>
      </c>
      <c r="I1249" s="10">
        <v>0.87485</v>
      </c>
      <c r="J1249" s="10">
        <v>123.55367</v>
      </c>
      <c r="K1249" s="10" t="s">
        <v>7465</v>
      </c>
      <c r="L1249" s="10" t="s">
        <v>7465</v>
      </c>
      <c r="M1249" s="10" t="s">
        <v>7465</v>
      </c>
      <c r="N1249" s="14">
        <f t="shared" si="639"/>
        <v>0</v>
      </c>
      <c r="O1249" s="15" t="e">
        <f t="shared" si="640"/>
        <v>#VALUE!</v>
      </c>
      <c r="P1249" s="15" t="e">
        <f t="shared" si="641"/>
        <v>#VALUE!</v>
      </c>
      <c r="Q1249" s="17" t="e">
        <f>VLOOKUP($A1249,'DATA PENGUKURAN GARDU'!$A:$BS,42,0)</f>
        <v>#N/A</v>
      </c>
      <c r="R1249" s="18" t="e">
        <f t="shared" si="642"/>
        <v>#N/A</v>
      </c>
      <c r="S1249" s="17" t="e">
        <f>VLOOKUP($A1249,'DATA PENGUKURAN GARDU'!$A:$BS,44,0)</f>
        <v>#N/A</v>
      </c>
      <c r="T1249" s="18" t="e">
        <f t="shared" si="643"/>
        <v>#N/A</v>
      </c>
      <c r="U1249" s="17" t="e">
        <f>VLOOKUP($A1249,'DATA PENGUKURAN GARDU'!$A:$BS,46,0)</f>
        <v>#N/A</v>
      </c>
      <c r="V1249" s="18" t="e">
        <f t="shared" si="644"/>
        <v>#N/A</v>
      </c>
      <c r="W1249" s="17" t="e">
        <f>VLOOKUP($A1249,'DATA PENGUKURAN GARDU'!$A:$BS,48,0)</f>
        <v>#N/A</v>
      </c>
      <c r="X1249" s="17" t="e">
        <f>VLOOKUP($A1249,'DATA PENGUKURAN GARDU'!$A:$BS,53,0)</f>
        <v>#N/A</v>
      </c>
      <c r="Y1249" s="17" t="e">
        <f>VLOOKUP($A1249,'DATA PENGUKURAN GARDU'!$A:$BS,54,0)</f>
        <v>#N/A</v>
      </c>
      <c r="Z1249" s="17" t="e">
        <f>VLOOKUP($A1249,'DATA PENGUKURAN GARDU'!$A:$BS,55,0)</f>
        <v>#N/A</v>
      </c>
      <c r="AA1249" s="20" t="e">
        <f>VLOOKUP($B1249,'DATA PENGUKURAN GARDU'!$A:$BS,42,0)</f>
        <v>#N/A</v>
      </c>
      <c r="AB1249" s="21" t="e">
        <f t="shared" si="645"/>
        <v>#N/A</v>
      </c>
      <c r="AC1249" s="20" t="e">
        <f>VLOOKUP($B1249,'DATA PENGUKURAN GARDU'!$A:$BS,44,0)</f>
        <v>#N/A</v>
      </c>
      <c r="AD1249" s="21" t="e">
        <f t="shared" si="646"/>
        <v>#N/A</v>
      </c>
      <c r="AE1249" s="20" t="e">
        <f>VLOOKUP($B1249,'DATA PENGUKURAN GARDU'!$A:$BS,46,0)</f>
        <v>#N/A</v>
      </c>
      <c r="AF1249" s="21" t="e">
        <f t="shared" si="647"/>
        <v>#N/A</v>
      </c>
      <c r="AG1249" s="20" t="e">
        <f>VLOOKUP($B1249,'DATA PENGUKURAN GARDU'!$A:$BS,46,0)</f>
        <v>#N/A</v>
      </c>
      <c r="AH1249" s="20" t="e">
        <f>VLOOKUP($B1249,'DATA PENGUKURAN GARDU'!$A:$BS,53,0)</f>
        <v>#N/A</v>
      </c>
      <c r="AI1249" s="20" t="e">
        <f>VLOOKUP($B1249,'DATA PENGUKURAN GARDU'!$A:$BS,54,0)</f>
        <v>#N/A</v>
      </c>
      <c r="AJ1249" s="17" t="e">
        <f>VLOOKUP($C1249,'DATA PENGUKURAN GARDU'!$A:$BS,42,0)</f>
        <v>#N/A</v>
      </c>
      <c r="AK1249" s="23" t="e">
        <f t="shared" si="648"/>
        <v>#N/A</v>
      </c>
      <c r="AL1249" s="17" t="e">
        <f>VLOOKUP($C1249,'DATA PENGUKURAN GARDU'!$A:$BS,44,0)</f>
        <v>#N/A</v>
      </c>
      <c r="AM1249" s="23" t="e">
        <f t="shared" si="649"/>
        <v>#N/A</v>
      </c>
      <c r="AN1249" s="17" t="e">
        <f>VLOOKUP($C1249,'DATA PENGUKURAN GARDU'!$A:$BS,46,0)</f>
        <v>#N/A</v>
      </c>
      <c r="AO1249" s="23" t="e">
        <f t="shared" si="650"/>
        <v>#N/A</v>
      </c>
      <c r="AP1249" s="17" t="e">
        <f>VLOOKUP($C1249,'DATA PENGUKURAN GARDU'!$A:$BS,46,0)</f>
        <v>#N/A</v>
      </c>
      <c r="AQ1249" s="17" t="e">
        <f>VLOOKUP($C1249,'DATA PENGUKURAN GARDU'!$A:$BS,53,0)</f>
        <v>#N/A</v>
      </c>
      <c r="AR1249" s="17" t="e">
        <f>VLOOKUP($C1249,'DATA PENGUKURAN GARDU'!$A:$BS,54,0)</f>
        <v>#N/A</v>
      </c>
      <c r="AS1249" s="20" t="e">
        <f>VLOOKUP($D1249,'DATA PENGUKURAN GARDU'!$A:$BS,42,0)</f>
        <v>#N/A</v>
      </c>
      <c r="AT1249" s="21" t="e">
        <f t="shared" si="651"/>
        <v>#N/A</v>
      </c>
      <c r="AU1249" s="20" t="e">
        <f>VLOOKUP($D1249,'DATA PENGUKURAN GARDU'!$A:$BS,44,0)</f>
        <v>#N/A</v>
      </c>
      <c r="AV1249" s="21" t="e">
        <f t="shared" si="652"/>
        <v>#N/A</v>
      </c>
      <c r="AW1249" s="20" t="e">
        <f>VLOOKUP($D1249,'DATA PENGUKURAN GARDU'!$A:$BS,46,0)</f>
        <v>#N/A</v>
      </c>
      <c r="AX1249" s="21" t="e">
        <f t="shared" si="653"/>
        <v>#N/A</v>
      </c>
      <c r="AY1249" s="20" t="e">
        <f>VLOOKUP($D1249,'DATA PENGUKURAN GARDU'!$A:$BS,46,0)</f>
        <v>#N/A</v>
      </c>
      <c r="AZ1249" s="20" t="e">
        <f>VLOOKUP($D1249,'DATA PENGUKURAN GARDU'!$A:$BS,53,0)</f>
        <v>#N/A</v>
      </c>
      <c r="BA1249" s="20" t="e">
        <f>VLOOKUP($D1249,'DATA PENGUKURAN GARDU'!$A:$BS,54,0)</f>
        <v>#N/A</v>
      </c>
      <c r="BB1249" s="17" t="e">
        <f>VLOOKUP($E1249,'DATA PENGUKURAN GARDU'!$A:$BS,42,0)</f>
        <v>#N/A</v>
      </c>
      <c r="BC1249" s="23" t="e">
        <f t="shared" si="654"/>
        <v>#N/A</v>
      </c>
      <c r="BD1249" s="17" t="e">
        <f>VLOOKUP($E1249,'DATA PENGUKURAN GARDU'!$A:$BS,44,0)</f>
        <v>#N/A</v>
      </c>
      <c r="BE1249" s="23" t="e">
        <f t="shared" si="655"/>
        <v>#N/A</v>
      </c>
      <c r="BF1249" s="17" t="e">
        <f>VLOOKUP($E1249,'DATA PENGUKURAN GARDU'!$A:$BS,46,0)</f>
        <v>#N/A</v>
      </c>
      <c r="BG1249" s="23" t="e">
        <f t="shared" si="656"/>
        <v>#N/A</v>
      </c>
      <c r="BH1249" s="17" t="e">
        <f>VLOOKUP($E1249,'DATA PENGUKURAN GARDU'!$A:$BS,46,0)</f>
        <v>#N/A</v>
      </c>
      <c r="BI1249" s="17" t="e">
        <f>VLOOKUP($E1249,'DATA PENGUKURAN GARDU'!$A:$BS,53,0)</f>
        <v>#N/A</v>
      </c>
      <c r="BJ1249" s="17" t="e">
        <f>VLOOKUP($E1249,'DATA PENGUKURAN GARDU'!$A:$BS,54,0)</f>
        <v>#N/A</v>
      </c>
      <c r="BK1249" s="20" t="e">
        <f t="shared" si="657"/>
        <v>#N/A</v>
      </c>
      <c r="BL1249" s="20" t="e">
        <f t="shared" si="658"/>
        <v>#N/A</v>
      </c>
      <c r="BM1249" s="20" t="e">
        <f t="shared" si="659"/>
        <v>#N/A</v>
      </c>
      <c r="BN1249" s="25" t="e">
        <f t="shared" si="660"/>
        <v>#N/A</v>
      </c>
      <c r="BO1249" s="26" t="str">
        <f t="shared" si="661"/>
        <v>0</v>
      </c>
      <c r="BP1249" s="21" t="e">
        <f t="shared" si="662"/>
        <v>#VALUE!</v>
      </c>
      <c r="BQ1249" s="20" t="e">
        <f t="shared" si="663"/>
        <v>#N/A</v>
      </c>
      <c r="BR1249" s="20" t="e">
        <v>#N/A</v>
      </c>
      <c r="BS1249" s="9" t="e">
        <v>#N/A</v>
      </c>
      <c r="BT1249" s="2" t="e">
        <f t="shared" si="664"/>
        <v>#VALUE!</v>
      </c>
      <c r="BU1249" s="2" t="e">
        <f t="shared" si="632"/>
        <v>#N/A</v>
      </c>
      <c r="BV1249" s="2" t="e">
        <f t="shared" si="633"/>
        <v>#N/A</v>
      </c>
    </row>
    <row r="1250" s="2" customFormat="1" ht="22.95" customHeight="1" spans="1:74">
      <c r="A1250" s="9" t="str">
        <f t="shared" si="634"/>
        <v>BB 129Induk</v>
      </c>
      <c r="B1250" s="9" t="str">
        <f t="shared" si="635"/>
        <v>BB 129jurusan 1</v>
      </c>
      <c r="C1250" s="9" t="str">
        <f t="shared" si="636"/>
        <v>BB 129jurusan 2</v>
      </c>
      <c r="D1250" s="9" t="str">
        <f t="shared" si="637"/>
        <v>BB 129jurusan 3</v>
      </c>
      <c r="E1250" s="9" t="str">
        <f t="shared" si="638"/>
        <v>BB 129jurusan 4</v>
      </c>
      <c r="F1250" s="10" t="s">
        <v>1500</v>
      </c>
      <c r="G1250" s="10" t="s">
        <v>4</v>
      </c>
      <c r="H1250" s="10" t="s">
        <v>1501</v>
      </c>
      <c r="I1250" s="10">
        <v>0.84398</v>
      </c>
      <c r="J1250" s="10">
        <v>123.5587</v>
      </c>
      <c r="K1250" s="10" t="s">
        <v>7465</v>
      </c>
      <c r="L1250" s="10" t="s">
        <v>7465</v>
      </c>
      <c r="M1250" s="10" t="s">
        <v>7465</v>
      </c>
      <c r="N1250" s="14">
        <f t="shared" si="639"/>
        <v>0</v>
      </c>
      <c r="O1250" s="15" t="e">
        <f t="shared" si="640"/>
        <v>#VALUE!</v>
      </c>
      <c r="P1250" s="15" t="e">
        <f t="shared" si="641"/>
        <v>#VALUE!</v>
      </c>
      <c r="Q1250" s="17" t="e">
        <f>VLOOKUP($A1250,'DATA PENGUKURAN GARDU'!$A:$BS,42,0)</f>
        <v>#N/A</v>
      </c>
      <c r="R1250" s="18" t="e">
        <f t="shared" si="642"/>
        <v>#N/A</v>
      </c>
      <c r="S1250" s="17" t="e">
        <f>VLOOKUP($A1250,'DATA PENGUKURAN GARDU'!$A:$BS,44,0)</f>
        <v>#N/A</v>
      </c>
      <c r="T1250" s="18" t="e">
        <f t="shared" si="643"/>
        <v>#N/A</v>
      </c>
      <c r="U1250" s="17" t="e">
        <f>VLOOKUP($A1250,'DATA PENGUKURAN GARDU'!$A:$BS,46,0)</f>
        <v>#N/A</v>
      </c>
      <c r="V1250" s="18" t="e">
        <f t="shared" si="644"/>
        <v>#N/A</v>
      </c>
      <c r="W1250" s="17" t="e">
        <f>VLOOKUP($A1250,'DATA PENGUKURAN GARDU'!$A:$BS,48,0)</f>
        <v>#N/A</v>
      </c>
      <c r="X1250" s="17" t="e">
        <f>VLOOKUP($A1250,'DATA PENGUKURAN GARDU'!$A:$BS,53,0)</f>
        <v>#N/A</v>
      </c>
      <c r="Y1250" s="17" t="e">
        <f>VLOOKUP($A1250,'DATA PENGUKURAN GARDU'!$A:$BS,54,0)</f>
        <v>#N/A</v>
      </c>
      <c r="Z1250" s="17" t="e">
        <f>VLOOKUP($A1250,'DATA PENGUKURAN GARDU'!$A:$BS,55,0)</f>
        <v>#N/A</v>
      </c>
      <c r="AA1250" s="20" t="e">
        <f>VLOOKUP($B1250,'DATA PENGUKURAN GARDU'!$A:$BS,42,0)</f>
        <v>#N/A</v>
      </c>
      <c r="AB1250" s="21" t="e">
        <f t="shared" si="645"/>
        <v>#N/A</v>
      </c>
      <c r="AC1250" s="20" t="e">
        <f>VLOOKUP($B1250,'DATA PENGUKURAN GARDU'!$A:$BS,44,0)</f>
        <v>#N/A</v>
      </c>
      <c r="AD1250" s="21" t="e">
        <f t="shared" si="646"/>
        <v>#N/A</v>
      </c>
      <c r="AE1250" s="20" t="e">
        <f>VLOOKUP($B1250,'DATA PENGUKURAN GARDU'!$A:$BS,46,0)</f>
        <v>#N/A</v>
      </c>
      <c r="AF1250" s="21" t="e">
        <f t="shared" si="647"/>
        <v>#N/A</v>
      </c>
      <c r="AG1250" s="20" t="e">
        <f>VLOOKUP($B1250,'DATA PENGUKURAN GARDU'!$A:$BS,46,0)</f>
        <v>#N/A</v>
      </c>
      <c r="AH1250" s="20" t="e">
        <f>VLOOKUP($B1250,'DATA PENGUKURAN GARDU'!$A:$BS,53,0)</f>
        <v>#N/A</v>
      </c>
      <c r="AI1250" s="20" t="e">
        <f>VLOOKUP($B1250,'DATA PENGUKURAN GARDU'!$A:$BS,54,0)</f>
        <v>#N/A</v>
      </c>
      <c r="AJ1250" s="17" t="e">
        <f>VLOOKUP($C1250,'DATA PENGUKURAN GARDU'!$A:$BS,42,0)</f>
        <v>#N/A</v>
      </c>
      <c r="AK1250" s="23" t="e">
        <f t="shared" si="648"/>
        <v>#N/A</v>
      </c>
      <c r="AL1250" s="17" t="e">
        <f>VLOOKUP($C1250,'DATA PENGUKURAN GARDU'!$A:$BS,44,0)</f>
        <v>#N/A</v>
      </c>
      <c r="AM1250" s="23" t="e">
        <f t="shared" si="649"/>
        <v>#N/A</v>
      </c>
      <c r="AN1250" s="17" t="e">
        <f>VLOOKUP($C1250,'DATA PENGUKURAN GARDU'!$A:$BS,46,0)</f>
        <v>#N/A</v>
      </c>
      <c r="AO1250" s="23" t="e">
        <f t="shared" si="650"/>
        <v>#N/A</v>
      </c>
      <c r="AP1250" s="17" t="e">
        <f>VLOOKUP($C1250,'DATA PENGUKURAN GARDU'!$A:$BS,46,0)</f>
        <v>#N/A</v>
      </c>
      <c r="AQ1250" s="17" t="e">
        <f>VLOOKUP($C1250,'DATA PENGUKURAN GARDU'!$A:$BS,53,0)</f>
        <v>#N/A</v>
      </c>
      <c r="AR1250" s="17" t="e">
        <f>VLOOKUP($C1250,'DATA PENGUKURAN GARDU'!$A:$BS,54,0)</f>
        <v>#N/A</v>
      </c>
      <c r="AS1250" s="20" t="e">
        <f>VLOOKUP($D1250,'DATA PENGUKURAN GARDU'!$A:$BS,42,0)</f>
        <v>#N/A</v>
      </c>
      <c r="AT1250" s="21" t="e">
        <f t="shared" si="651"/>
        <v>#N/A</v>
      </c>
      <c r="AU1250" s="20" t="e">
        <f>VLOOKUP($D1250,'DATA PENGUKURAN GARDU'!$A:$BS,44,0)</f>
        <v>#N/A</v>
      </c>
      <c r="AV1250" s="21" t="e">
        <f t="shared" si="652"/>
        <v>#N/A</v>
      </c>
      <c r="AW1250" s="20" t="e">
        <f>VLOOKUP($D1250,'DATA PENGUKURAN GARDU'!$A:$BS,46,0)</f>
        <v>#N/A</v>
      </c>
      <c r="AX1250" s="21" t="e">
        <f t="shared" si="653"/>
        <v>#N/A</v>
      </c>
      <c r="AY1250" s="20" t="e">
        <f>VLOOKUP($D1250,'DATA PENGUKURAN GARDU'!$A:$BS,46,0)</f>
        <v>#N/A</v>
      </c>
      <c r="AZ1250" s="20" t="e">
        <f>VLOOKUP($D1250,'DATA PENGUKURAN GARDU'!$A:$BS,53,0)</f>
        <v>#N/A</v>
      </c>
      <c r="BA1250" s="20" t="e">
        <f>VLOOKUP($D1250,'DATA PENGUKURAN GARDU'!$A:$BS,54,0)</f>
        <v>#N/A</v>
      </c>
      <c r="BB1250" s="17" t="e">
        <f>VLOOKUP($E1250,'DATA PENGUKURAN GARDU'!$A:$BS,42,0)</f>
        <v>#N/A</v>
      </c>
      <c r="BC1250" s="23" t="e">
        <f t="shared" si="654"/>
        <v>#N/A</v>
      </c>
      <c r="BD1250" s="17" t="e">
        <f>VLOOKUP($E1250,'DATA PENGUKURAN GARDU'!$A:$BS,44,0)</f>
        <v>#N/A</v>
      </c>
      <c r="BE1250" s="23" t="e">
        <f t="shared" si="655"/>
        <v>#N/A</v>
      </c>
      <c r="BF1250" s="17" t="e">
        <f>VLOOKUP($E1250,'DATA PENGUKURAN GARDU'!$A:$BS,46,0)</f>
        <v>#N/A</v>
      </c>
      <c r="BG1250" s="23" t="e">
        <f t="shared" si="656"/>
        <v>#N/A</v>
      </c>
      <c r="BH1250" s="17" t="e">
        <f>VLOOKUP($E1250,'DATA PENGUKURAN GARDU'!$A:$BS,46,0)</f>
        <v>#N/A</v>
      </c>
      <c r="BI1250" s="17" t="e">
        <f>VLOOKUP($E1250,'DATA PENGUKURAN GARDU'!$A:$BS,53,0)</f>
        <v>#N/A</v>
      </c>
      <c r="BJ1250" s="17" t="e">
        <f>VLOOKUP($E1250,'DATA PENGUKURAN GARDU'!$A:$BS,54,0)</f>
        <v>#N/A</v>
      </c>
      <c r="BK1250" s="20" t="e">
        <f t="shared" si="657"/>
        <v>#N/A</v>
      </c>
      <c r="BL1250" s="20" t="e">
        <f t="shared" si="658"/>
        <v>#N/A</v>
      </c>
      <c r="BM1250" s="20" t="e">
        <f t="shared" si="659"/>
        <v>#N/A</v>
      </c>
      <c r="BN1250" s="25" t="e">
        <f t="shared" si="660"/>
        <v>#N/A</v>
      </c>
      <c r="BO1250" s="26" t="str">
        <f t="shared" si="661"/>
        <v>0</v>
      </c>
      <c r="BP1250" s="21" t="e">
        <f t="shared" si="662"/>
        <v>#VALUE!</v>
      </c>
      <c r="BQ1250" s="20" t="e">
        <f t="shared" si="663"/>
        <v>#N/A</v>
      </c>
      <c r="BR1250" s="20" t="e">
        <v>#N/A</v>
      </c>
      <c r="BS1250" s="9" t="e">
        <v>#N/A</v>
      </c>
      <c r="BT1250" s="2" t="e">
        <f t="shared" si="664"/>
        <v>#VALUE!</v>
      </c>
      <c r="BU1250" s="2" t="e">
        <f t="shared" si="632"/>
        <v>#N/A</v>
      </c>
      <c r="BV1250" s="2" t="e">
        <f t="shared" si="633"/>
        <v>#N/A</v>
      </c>
    </row>
    <row r="1251" s="2" customFormat="1" ht="22.95" customHeight="1" spans="1:74">
      <c r="A1251" s="9" t="str">
        <f t="shared" si="634"/>
        <v>BB 173Induk</v>
      </c>
      <c r="B1251" s="9" t="str">
        <f t="shared" si="635"/>
        <v>BB 173jurusan 1</v>
      </c>
      <c r="C1251" s="9" t="str">
        <f t="shared" si="636"/>
        <v>BB 173jurusan 2</v>
      </c>
      <c r="D1251" s="9" t="str">
        <f t="shared" si="637"/>
        <v>BB 173jurusan 3</v>
      </c>
      <c r="E1251" s="9" t="str">
        <f t="shared" si="638"/>
        <v>BB 173jurusan 4</v>
      </c>
      <c r="F1251" s="10" t="s">
        <v>672</v>
      </c>
      <c r="G1251" s="10" t="s">
        <v>4</v>
      </c>
      <c r="H1251" s="10" t="s">
        <v>1502</v>
      </c>
      <c r="I1251" s="10">
        <v>0.90438</v>
      </c>
      <c r="J1251" s="10">
        <v>123.15388</v>
      </c>
      <c r="K1251" s="10" t="s">
        <v>7465</v>
      </c>
      <c r="L1251" s="10" t="s">
        <v>7465</v>
      </c>
      <c r="M1251" s="10" t="s">
        <v>7465</v>
      </c>
      <c r="N1251" s="14">
        <f t="shared" si="639"/>
        <v>0</v>
      </c>
      <c r="O1251" s="15" t="e">
        <f t="shared" si="640"/>
        <v>#VALUE!</v>
      </c>
      <c r="P1251" s="15" t="e">
        <f t="shared" si="641"/>
        <v>#VALUE!</v>
      </c>
      <c r="Q1251" s="17" t="e">
        <f>VLOOKUP($A1251,'DATA PENGUKURAN GARDU'!$A:$BS,42,0)</f>
        <v>#N/A</v>
      </c>
      <c r="R1251" s="18" t="e">
        <f t="shared" si="642"/>
        <v>#N/A</v>
      </c>
      <c r="S1251" s="17" t="e">
        <f>VLOOKUP($A1251,'DATA PENGUKURAN GARDU'!$A:$BS,44,0)</f>
        <v>#N/A</v>
      </c>
      <c r="T1251" s="18" t="e">
        <f t="shared" si="643"/>
        <v>#N/A</v>
      </c>
      <c r="U1251" s="17" t="e">
        <f>VLOOKUP($A1251,'DATA PENGUKURAN GARDU'!$A:$BS,46,0)</f>
        <v>#N/A</v>
      </c>
      <c r="V1251" s="18" t="e">
        <f t="shared" si="644"/>
        <v>#N/A</v>
      </c>
      <c r="W1251" s="17" t="e">
        <f>VLOOKUP($A1251,'DATA PENGUKURAN GARDU'!$A:$BS,48,0)</f>
        <v>#N/A</v>
      </c>
      <c r="X1251" s="17" t="e">
        <f>VLOOKUP($A1251,'DATA PENGUKURAN GARDU'!$A:$BS,53,0)</f>
        <v>#N/A</v>
      </c>
      <c r="Y1251" s="17" t="e">
        <f>VLOOKUP($A1251,'DATA PENGUKURAN GARDU'!$A:$BS,54,0)</f>
        <v>#N/A</v>
      </c>
      <c r="Z1251" s="17" t="e">
        <f>VLOOKUP($A1251,'DATA PENGUKURAN GARDU'!$A:$BS,55,0)</f>
        <v>#N/A</v>
      </c>
      <c r="AA1251" s="20" t="e">
        <f>VLOOKUP($B1251,'DATA PENGUKURAN GARDU'!$A:$BS,42,0)</f>
        <v>#N/A</v>
      </c>
      <c r="AB1251" s="21" t="e">
        <f t="shared" si="645"/>
        <v>#N/A</v>
      </c>
      <c r="AC1251" s="20" t="e">
        <f>VLOOKUP($B1251,'DATA PENGUKURAN GARDU'!$A:$BS,44,0)</f>
        <v>#N/A</v>
      </c>
      <c r="AD1251" s="21" t="e">
        <f t="shared" si="646"/>
        <v>#N/A</v>
      </c>
      <c r="AE1251" s="20" t="e">
        <f>VLOOKUP($B1251,'DATA PENGUKURAN GARDU'!$A:$BS,46,0)</f>
        <v>#N/A</v>
      </c>
      <c r="AF1251" s="21" t="e">
        <f t="shared" si="647"/>
        <v>#N/A</v>
      </c>
      <c r="AG1251" s="20" t="e">
        <f>VLOOKUP($B1251,'DATA PENGUKURAN GARDU'!$A:$BS,46,0)</f>
        <v>#N/A</v>
      </c>
      <c r="AH1251" s="20" t="e">
        <f>VLOOKUP($B1251,'DATA PENGUKURAN GARDU'!$A:$BS,53,0)</f>
        <v>#N/A</v>
      </c>
      <c r="AI1251" s="20" t="e">
        <f>VLOOKUP($B1251,'DATA PENGUKURAN GARDU'!$A:$BS,54,0)</f>
        <v>#N/A</v>
      </c>
      <c r="AJ1251" s="17" t="e">
        <f>VLOOKUP($C1251,'DATA PENGUKURAN GARDU'!$A:$BS,42,0)</f>
        <v>#N/A</v>
      </c>
      <c r="AK1251" s="23" t="e">
        <f t="shared" si="648"/>
        <v>#N/A</v>
      </c>
      <c r="AL1251" s="17" t="e">
        <f>VLOOKUP($C1251,'DATA PENGUKURAN GARDU'!$A:$BS,44,0)</f>
        <v>#N/A</v>
      </c>
      <c r="AM1251" s="23" t="e">
        <f t="shared" si="649"/>
        <v>#N/A</v>
      </c>
      <c r="AN1251" s="17" t="e">
        <f>VLOOKUP($C1251,'DATA PENGUKURAN GARDU'!$A:$BS,46,0)</f>
        <v>#N/A</v>
      </c>
      <c r="AO1251" s="23" t="e">
        <f t="shared" si="650"/>
        <v>#N/A</v>
      </c>
      <c r="AP1251" s="17" t="e">
        <f>VLOOKUP($C1251,'DATA PENGUKURAN GARDU'!$A:$BS,46,0)</f>
        <v>#N/A</v>
      </c>
      <c r="AQ1251" s="17" t="e">
        <f>VLOOKUP($C1251,'DATA PENGUKURAN GARDU'!$A:$BS,53,0)</f>
        <v>#N/A</v>
      </c>
      <c r="AR1251" s="17" t="e">
        <f>VLOOKUP($C1251,'DATA PENGUKURAN GARDU'!$A:$BS,54,0)</f>
        <v>#N/A</v>
      </c>
      <c r="AS1251" s="20" t="e">
        <f>VLOOKUP($D1251,'DATA PENGUKURAN GARDU'!$A:$BS,42,0)</f>
        <v>#N/A</v>
      </c>
      <c r="AT1251" s="21" t="e">
        <f t="shared" si="651"/>
        <v>#N/A</v>
      </c>
      <c r="AU1251" s="20" t="e">
        <f>VLOOKUP($D1251,'DATA PENGUKURAN GARDU'!$A:$BS,44,0)</f>
        <v>#N/A</v>
      </c>
      <c r="AV1251" s="21" t="e">
        <f t="shared" si="652"/>
        <v>#N/A</v>
      </c>
      <c r="AW1251" s="20" t="e">
        <f>VLOOKUP($D1251,'DATA PENGUKURAN GARDU'!$A:$BS,46,0)</f>
        <v>#N/A</v>
      </c>
      <c r="AX1251" s="21" t="e">
        <f t="shared" si="653"/>
        <v>#N/A</v>
      </c>
      <c r="AY1251" s="20" t="e">
        <f>VLOOKUP($D1251,'DATA PENGUKURAN GARDU'!$A:$BS,46,0)</f>
        <v>#N/A</v>
      </c>
      <c r="AZ1251" s="20" t="e">
        <f>VLOOKUP($D1251,'DATA PENGUKURAN GARDU'!$A:$BS,53,0)</f>
        <v>#N/A</v>
      </c>
      <c r="BA1251" s="20" t="e">
        <f>VLOOKUP($D1251,'DATA PENGUKURAN GARDU'!$A:$BS,54,0)</f>
        <v>#N/A</v>
      </c>
      <c r="BB1251" s="17" t="e">
        <f>VLOOKUP($E1251,'DATA PENGUKURAN GARDU'!$A:$BS,42,0)</f>
        <v>#N/A</v>
      </c>
      <c r="BC1251" s="23" t="e">
        <f t="shared" si="654"/>
        <v>#N/A</v>
      </c>
      <c r="BD1251" s="17" t="e">
        <f>VLOOKUP($E1251,'DATA PENGUKURAN GARDU'!$A:$BS,44,0)</f>
        <v>#N/A</v>
      </c>
      <c r="BE1251" s="23" t="e">
        <f t="shared" si="655"/>
        <v>#N/A</v>
      </c>
      <c r="BF1251" s="17" t="e">
        <f>VLOOKUP($E1251,'DATA PENGUKURAN GARDU'!$A:$BS,46,0)</f>
        <v>#N/A</v>
      </c>
      <c r="BG1251" s="23" t="e">
        <f t="shared" si="656"/>
        <v>#N/A</v>
      </c>
      <c r="BH1251" s="17" t="e">
        <f>VLOOKUP($E1251,'DATA PENGUKURAN GARDU'!$A:$BS,46,0)</f>
        <v>#N/A</v>
      </c>
      <c r="BI1251" s="17" t="e">
        <f>VLOOKUP($E1251,'DATA PENGUKURAN GARDU'!$A:$BS,53,0)</f>
        <v>#N/A</v>
      </c>
      <c r="BJ1251" s="17" t="e">
        <f>VLOOKUP($E1251,'DATA PENGUKURAN GARDU'!$A:$BS,54,0)</f>
        <v>#N/A</v>
      </c>
      <c r="BK1251" s="20" t="e">
        <f t="shared" si="657"/>
        <v>#N/A</v>
      </c>
      <c r="BL1251" s="20" t="e">
        <f t="shared" si="658"/>
        <v>#N/A</v>
      </c>
      <c r="BM1251" s="20" t="e">
        <f t="shared" si="659"/>
        <v>#N/A</v>
      </c>
      <c r="BN1251" s="25" t="e">
        <f t="shared" si="660"/>
        <v>#N/A</v>
      </c>
      <c r="BO1251" s="26" t="str">
        <f t="shared" si="661"/>
        <v>0</v>
      </c>
      <c r="BP1251" s="21" t="e">
        <f t="shared" si="662"/>
        <v>#VALUE!</v>
      </c>
      <c r="BQ1251" s="20" t="e">
        <f t="shared" si="663"/>
        <v>#N/A</v>
      </c>
      <c r="BR1251" s="20" t="e">
        <v>#N/A</v>
      </c>
      <c r="BS1251" s="9" t="e">
        <v>#N/A</v>
      </c>
      <c r="BT1251" s="2" t="e">
        <f t="shared" si="664"/>
        <v>#VALUE!</v>
      </c>
      <c r="BU1251" s="2" t="e">
        <f t="shared" si="632"/>
        <v>#N/A</v>
      </c>
      <c r="BV1251" s="2" t="e">
        <f t="shared" si="633"/>
        <v>#N/A</v>
      </c>
    </row>
    <row r="1252" s="2" customFormat="1" ht="22.95" customHeight="1" spans="1:74">
      <c r="A1252" s="9" t="str">
        <f t="shared" si="634"/>
        <v>BB 181Induk</v>
      </c>
      <c r="B1252" s="9" t="str">
        <f t="shared" si="635"/>
        <v>BB 181jurusan 1</v>
      </c>
      <c r="C1252" s="9" t="str">
        <f t="shared" si="636"/>
        <v>BB 181jurusan 2</v>
      </c>
      <c r="D1252" s="9" t="str">
        <f t="shared" si="637"/>
        <v>BB 181jurusan 3</v>
      </c>
      <c r="E1252" s="9" t="str">
        <f t="shared" si="638"/>
        <v>BB 181jurusan 4</v>
      </c>
      <c r="F1252" s="10" t="s">
        <v>663</v>
      </c>
      <c r="G1252" s="10" t="s">
        <v>4</v>
      </c>
      <c r="H1252" s="10" t="s">
        <v>1503</v>
      </c>
      <c r="I1252" s="10">
        <v>0.91773</v>
      </c>
      <c r="J1252" s="10">
        <v>123.134</v>
      </c>
      <c r="K1252" s="10" t="s">
        <v>7465</v>
      </c>
      <c r="L1252" s="10" t="s">
        <v>7465</v>
      </c>
      <c r="M1252" s="10" t="s">
        <v>7465</v>
      </c>
      <c r="N1252" s="14">
        <f t="shared" si="639"/>
        <v>0</v>
      </c>
      <c r="O1252" s="15" t="e">
        <f t="shared" si="640"/>
        <v>#VALUE!</v>
      </c>
      <c r="P1252" s="15" t="e">
        <f t="shared" si="641"/>
        <v>#VALUE!</v>
      </c>
      <c r="Q1252" s="17" t="e">
        <f>VLOOKUP($A1252,'DATA PENGUKURAN GARDU'!$A:$BS,42,0)</f>
        <v>#N/A</v>
      </c>
      <c r="R1252" s="18" t="e">
        <f t="shared" si="642"/>
        <v>#N/A</v>
      </c>
      <c r="S1252" s="17" t="e">
        <f>VLOOKUP($A1252,'DATA PENGUKURAN GARDU'!$A:$BS,44,0)</f>
        <v>#N/A</v>
      </c>
      <c r="T1252" s="18" t="e">
        <f t="shared" si="643"/>
        <v>#N/A</v>
      </c>
      <c r="U1252" s="17" t="e">
        <f>VLOOKUP($A1252,'DATA PENGUKURAN GARDU'!$A:$BS,46,0)</f>
        <v>#N/A</v>
      </c>
      <c r="V1252" s="18" t="e">
        <f t="shared" si="644"/>
        <v>#N/A</v>
      </c>
      <c r="W1252" s="17" t="e">
        <f>VLOOKUP($A1252,'DATA PENGUKURAN GARDU'!$A:$BS,48,0)</f>
        <v>#N/A</v>
      </c>
      <c r="X1252" s="17" t="e">
        <f>VLOOKUP($A1252,'DATA PENGUKURAN GARDU'!$A:$BS,53,0)</f>
        <v>#N/A</v>
      </c>
      <c r="Y1252" s="17" t="e">
        <f>VLOOKUP($A1252,'DATA PENGUKURAN GARDU'!$A:$BS,54,0)</f>
        <v>#N/A</v>
      </c>
      <c r="Z1252" s="17" t="e">
        <f>VLOOKUP($A1252,'DATA PENGUKURAN GARDU'!$A:$BS,55,0)</f>
        <v>#N/A</v>
      </c>
      <c r="AA1252" s="20" t="e">
        <f>VLOOKUP($B1252,'DATA PENGUKURAN GARDU'!$A:$BS,42,0)</f>
        <v>#N/A</v>
      </c>
      <c r="AB1252" s="21" t="e">
        <f t="shared" si="645"/>
        <v>#N/A</v>
      </c>
      <c r="AC1252" s="20" t="e">
        <f>VLOOKUP($B1252,'DATA PENGUKURAN GARDU'!$A:$BS,44,0)</f>
        <v>#N/A</v>
      </c>
      <c r="AD1252" s="21" t="e">
        <f t="shared" si="646"/>
        <v>#N/A</v>
      </c>
      <c r="AE1252" s="20" t="e">
        <f>VLOOKUP($B1252,'DATA PENGUKURAN GARDU'!$A:$BS,46,0)</f>
        <v>#N/A</v>
      </c>
      <c r="AF1252" s="21" t="e">
        <f t="shared" si="647"/>
        <v>#N/A</v>
      </c>
      <c r="AG1252" s="20" t="e">
        <f>VLOOKUP($B1252,'DATA PENGUKURAN GARDU'!$A:$BS,46,0)</f>
        <v>#N/A</v>
      </c>
      <c r="AH1252" s="20" t="e">
        <f>VLOOKUP($B1252,'DATA PENGUKURAN GARDU'!$A:$BS,53,0)</f>
        <v>#N/A</v>
      </c>
      <c r="AI1252" s="20" t="e">
        <f>VLOOKUP($B1252,'DATA PENGUKURAN GARDU'!$A:$BS,54,0)</f>
        <v>#N/A</v>
      </c>
      <c r="AJ1252" s="17" t="e">
        <f>VLOOKUP($C1252,'DATA PENGUKURAN GARDU'!$A:$BS,42,0)</f>
        <v>#N/A</v>
      </c>
      <c r="AK1252" s="23" t="e">
        <f t="shared" si="648"/>
        <v>#N/A</v>
      </c>
      <c r="AL1252" s="17" t="e">
        <f>VLOOKUP($C1252,'DATA PENGUKURAN GARDU'!$A:$BS,44,0)</f>
        <v>#N/A</v>
      </c>
      <c r="AM1252" s="23" t="e">
        <f t="shared" si="649"/>
        <v>#N/A</v>
      </c>
      <c r="AN1252" s="17" t="e">
        <f>VLOOKUP($C1252,'DATA PENGUKURAN GARDU'!$A:$BS,46,0)</f>
        <v>#N/A</v>
      </c>
      <c r="AO1252" s="23" t="e">
        <f t="shared" si="650"/>
        <v>#N/A</v>
      </c>
      <c r="AP1252" s="17" t="e">
        <f>VLOOKUP($C1252,'DATA PENGUKURAN GARDU'!$A:$BS,46,0)</f>
        <v>#N/A</v>
      </c>
      <c r="AQ1252" s="17" t="e">
        <f>VLOOKUP($C1252,'DATA PENGUKURAN GARDU'!$A:$BS,53,0)</f>
        <v>#N/A</v>
      </c>
      <c r="AR1252" s="17" t="e">
        <f>VLOOKUP($C1252,'DATA PENGUKURAN GARDU'!$A:$BS,54,0)</f>
        <v>#N/A</v>
      </c>
      <c r="AS1252" s="20" t="e">
        <f>VLOOKUP($D1252,'DATA PENGUKURAN GARDU'!$A:$BS,42,0)</f>
        <v>#N/A</v>
      </c>
      <c r="AT1252" s="21" t="e">
        <f t="shared" si="651"/>
        <v>#N/A</v>
      </c>
      <c r="AU1252" s="20" t="e">
        <f>VLOOKUP($D1252,'DATA PENGUKURAN GARDU'!$A:$BS,44,0)</f>
        <v>#N/A</v>
      </c>
      <c r="AV1252" s="21" t="e">
        <f t="shared" si="652"/>
        <v>#N/A</v>
      </c>
      <c r="AW1252" s="20" t="e">
        <f>VLOOKUP($D1252,'DATA PENGUKURAN GARDU'!$A:$BS,46,0)</f>
        <v>#N/A</v>
      </c>
      <c r="AX1252" s="21" t="e">
        <f t="shared" si="653"/>
        <v>#N/A</v>
      </c>
      <c r="AY1252" s="20" t="e">
        <f>VLOOKUP($D1252,'DATA PENGUKURAN GARDU'!$A:$BS,46,0)</f>
        <v>#N/A</v>
      </c>
      <c r="AZ1252" s="20" t="e">
        <f>VLOOKUP($D1252,'DATA PENGUKURAN GARDU'!$A:$BS,53,0)</f>
        <v>#N/A</v>
      </c>
      <c r="BA1252" s="20" t="e">
        <f>VLOOKUP($D1252,'DATA PENGUKURAN GARDU'!$A:$BS,54,0)</f>
        <v>#N/A</v>
      </c>
      <c r="BB1252" s="17" t="e">
        <f>VLOOKUP($E1252,'DATA PENGUKURAN GARDU'!$A:$BS,42,0)</f>
        <v>#N/A</v>
      </c>
      <c r="BC1252" s="23" t="e">
        <f t="shared" si="654"/>
        <v>#N/A</v>
      </c>
      <c r="BD1252" s="17" t="e">
        <f>VLOOKUP($E1252,'DATA PENGUKURAN GARDU'!$A:$BS,44,0)</f>
        <v>#N/A</v>
      </c>
      <c r="BE1252" s="23" t="e">
        <f t="shared" si="655"/>
        <v>#N/A</v>
      </c>
      <c r="BF1252" s="17" t="e">
        <f>VLOOKUP($E1252,'DATA PENGUKURAN GARDU'!$A:$BS,46,0)</f>
        <v>#N/A</v>
      </c>
      <c r="BG1252" s="23" t="e">
        <f t="shared" si="656"/>
        <v>#N/A</v>
      </c>
      <c r="BH1252" s="17" t="e">
        <f>VLOOKUP($E1252,'DATA PENGUKURAN GARDU'!$A:$BS,46,0)</f>
        <v>#N/A</v>
      </c>
      <c r="BI1252" s="17" t="e">
        <f>VLOOKUP($E1252,'DATA PENGUKURAN GARDU'!$A:$BS,53,0)</f>
        <v>#N/A</v>
      </c>
      <c r="BJ1252" s="17" t="e">
        <f>VLOOKUP($E1252,'DATA PENGUKURAN GARDU'!$A:$BS,54,0)</f>
        <v>#N/A</v>
      </c>
      <c r="BK1252" s="20" t="e">
        <f t="shared" si="657"/>
        <v>#N/A</v>
      </c>
      <c r="BL1252" s="20" t="e">
        <f t="shared" si="658"/>
        <v>#N/A</v>
      </c>
      <c r="BM1252" s="20" t="e">
        <f t="shared" si="659"/>
        <v>#N/A</v>
      </c>
      <c r="BN1252" s="25" t="e">
        <f t="shared" si="660"/>
        <v>#N/A</v>
      </c>
      <c r="BO1252" s="26" t="str">
        <f t="shared" si="661"/>
        <v>0</v>
      </c>
      <c r="BP1252" s="21" t="e">
        <f t="shared" si="662"/>
        <v>#VALUE!</v>
      </c>
      <c r="BQ1252" s="20" t="e">
        <f t="shared" si="663"/>
        <v>#N/A</v>
      </c>
      <c r="BR1252" s="20" t="e">
        <v>#N/A</v>
      </c>
      <c r="BS1252" s="9" t="e">
        <v>#N/A</v>
      </c>
      <c r="BT1252" s="2" t="e">
        <f t="shared" si="664"/>
        <v>#VALUE!</v>
      </c>
      <c r="BU1252" s="2" t="e">
        <f t="shared" si="632"/>
        <v>#N/A</v>
      </c>
      <c r="BV1252" s="2" t="e">
        <f t="shared" si="633"/>
        <v>#N/A</v>
      </c>
    </row>
    <row r="1253" s="2" customFormat="1" ht="22.95" customHeight="1" spans="1:74">
      <c r="A1253" s="9" t="str">
        <f t="shared" si="634"/>
        <v>BB 182Induk</v>
      </c>
      <c r="B1253" s="9" t="str">
        <f t="shared" si="635"/>
        <v>BB 182jurusan 1</v>
      </c>
      <c r="C1253" s="9" t="str">
        <f t="shared" si="636"/>
        <v>BB 182jurusan 2</v>
      </c>
      <c r="D1253" s="9" t="str">
        <f t="shared" si="637"/>
        <v>BB 182jurusan 3</v>
      </c>
      <c r="E1253" s="9" t="str">
        <f t="shared" si="638"/>
        <v>BB 182jurusan 4</v>
      </c>
      <c r="F1253" s="10" t="s">
        <v>607</v>
      </c>
      <c r="G1253" s="10" t="s">
        <v>4</v>
      </c>
      <c r="H1253" s="10" t="s">
        <v>1504</v>
      </c>
      <c r="I1253" s="10">
        <v>0.9069</v>
      </c>
      <c r="J1253" s="10">
        <v>123.1219</v>
      </c>
      <c r="K1253" s="10" t="s">
        <v>7465</v>
      </c>
      <c r="L1253" s="10" t="s">
        <v>7465</v>
      </c>
      <c r="M1253" s="10" t="s">
        <v>7465</v>
      </c>
      <c r="N1253" s="14">
        <f t="shared" si="639"/>
        <v>0</v>
      </c>
      <c r="O1253" s="15" t="e">
        <f t="shared" si="640"/>
        <v>#VALUE!</v>
      </c>
      <c r="P1253" s="15" t="e">
        <f t="shared" si="641"/>
        <v>#VALUE!</v>
      </c>
      <c r="Q1253" s="17" t="e">
        <f>VLOOKUP($A1253,'DATA PENGUKURAN GARDU'!$A:$BS,42,0)</f>
        <v>#N/A</v>
      </c>
      <c r="R1253" s="18" t="e">
        <f t="shared" si="642"/>
        <v>#N/A</v>
      </c>
      <c r="S1253" s="17" t="e">
        <f>VLOOKUP($A1253,'DATA PENGUKURAN GARDU'!$A:$BS,44,0)</f>
        <v>#N/A</v>
      </c>
      <c r="T1253" s="18" t="e">
        <f t="shared" si="643"/>
        <v>#N/A</v>
      </c>
      <c r="U1253" s="17" t="e">
        <f>VLOOKUP($A1253,'DATA PENGUKURAN GARDU'!$A:$BS,46,0)</f>
        <v>#N/A</v>
      </c>
      <c r="V1253" s="18" t="e">
        <f t="shared" si="644"/>
        <v>#N/A</v>
      </c>
      <c r="W1253" s="17" t="e">
        <f>VLOOKUP($A1253,'DATA PENGUKURAN GARDU'!$A:$BS,48,0)</f>
        <v>#N/A</v>
      </c>
      <c r="X1253" s="17" t="e">
        <f>VLOOKUP($A1253,'DATA PENGUKURAN GARDU'!$A:$BS,53,0)</f>
        <v>#N/A</v>
      </c>
      <c r="Y1253" s="17" t="e">
        <f>VLOOKUP($A1253,'DATA PENGUKURAN GARDU'!$A:$BS,54,0)</f>
        <v>#N/A</v>
      </c>
      <c r="Z1253" s="17" t="e">
        <f>VLOOKUP($A1253,'DATA PENGUKURAN GARDU'!$A:$BS,55,0)</f>
        <v>#N/A</v>
      </c>
      <c r="AA1253" s="20" t="e">
        <f>VLOOKUP($B1253,'DATA PENGUKURAN GARDU'!$A:$BS,42,0)</f>
        <v>#N/A</v>
      </c>
      <c r="AB1253" s="21" t="e">
        <f t="shared" si="645"/>
        <v>#N/A</v>
      </c>
      <c r="AC1253" s="20" t="e">
        <f>VLOOKUP($B1253,'DATA PENGUKURAN GARDU'!$A:$BS,44,0)</f>
        <v>#N/A</v>
      </c>
      <c r="AD1253" s="21" t="e">
        <f t="shared" si="646"/>
        <v>#N/A</v>
      </c>
      <c r="AE1253" s="20" t="e">
        <f>VLOOKUP($B1253,'DATA PENGUKURAN GARDU'!$A:$BS,46,0)</f>
        <v>#N/A</v>
      </c>
      <c r="AF1253" s="21" t="e">
        <f t="shared" si="647"/>
        <v>#N/A</v>
      </c>
      <c r="AG1253" s="20" t="e">
        <f>VLOOKUP($B1253,'DATA PENGUKURAN GARDU'!$A:$BS,46,0)</f>
        <v>#N/A</v>
      </c>
      <c r="AH1253" s="20" t="e">
        <f>VLOOKUP($B1253,'DATA PENGUKURAN GARDU'!$A:$BS,53,0)</f>
        <v>#N/A</v>
      </c>
      <c r="AI1253" s="20" t="e">
        <f>VLOOKUP($B1253,'DATA PENGUKURAN GARDU'!$A:$BS,54,0)</f>
        <v>#N/A</v>
      </c>
      <c r="AJ1253" s="17" t="e">
        <f>VLOOKUP($C1253,'DATA PENGUKURAN GARDU'!$A:$BS,42,0)</f>
        <v>#N/A</v>
      </c>
      <c r="AK1253" s="23" t="e">
        <f t="shared" si="648"/>
        <v>#N/A</v>
      </c>
      <c r="AL1253" s="17" t="e">
        <f>VLOOKUP($C1253,'DATA PENGUKURAN GARDU'!$A:$BS,44,0)</f>
        <v>#N/A</v>
      </c>
      <c r="AM1253" s="23" t="e">
        <f t="shared" si="649"/>
        <v>#N/A</v>
      </c>
      <c r="AN1253" s="17" t="e">
        <f>VLOOKUP($C1253,'DATA PENGUKURAN GARDU'!$A:$BS,46,0)</f>
        <v>#N/A</v>
      </c>
      <c r="AO1253" s="23" t="e">
        <f t="shared" si="650"/>
        <v>#N/A</v>
      </c>
      <c r="AP1253" s="17" t="e">
        <f>VLOOKUP($C1253,'DATA PENGUKURAN GARDU'!$A:$BS,46,0)</f>
        <v>#N/A</v>
      </c>
      <c r="AQ1253" s="17" t="e">
        <f>VLOOKUP($C1253,'DATA PENGUKURAN GARDU'!$A:$BS,53,0)</f>
        <v>#N/A</v>
      </c>
      <c r="AR1253" s="17" t="e">
        <f>VLOOKUP($C1253,'DATA PENGUKURAN GARDU'!$A:$BS,54,0)</f>
        <v>#N/A</v>
      </c>
      <c r="AS1253" s="20" t="e">
        <f>VLOOKUP($D1253,'DATA PENGUKURAN GARDU'!$A:$BS,42,0)</f>
        <v>#N/A</v>
      </c>
      <c r="AT1253" s="21" t="e">
        <f t="shared" si="651"/>
        <v>#N/A</v>
      </c>
      <c r="AU1253" s="20" t="e">
        <f>VLOOKUP($D1253,'DATA PENGUKURAN GARDU'!$A:$BS,44,0)</f>
        <v>#N/A</v>
      </c>
      <c r="AV1253" s="21" t="e">
        <f t="shared" si="652"/>
        <v>#N/A</v>
      </c>
      <c r="AW1253" s="20" t="e">
        <f>VLOOKUP($D1253,'DATA PENGUKURAN GARDU'!$A:$BS,46,0)</f>
        <v>#N/A</v>
      </c>
      <c r="AX1253" s="21" t="e">
        <f t="shared" si="653"/>
        <v>#N/A</v>
      </c>
      <c r="AY1253" s="20" t="e">
        <f>VLOOKUP($D1253,'DATA PENGUKURAN GARDU'!$A:$BS,46,0)</f>
        <v>#N/A</v>
      </c>
      <c r="AZ1253" s="20" t="e">
        <f>VLOOKUP($D1253,'DATA PENGUKURAN GARDU'!$A:$BS,53,0)</f>
        <v>#N/A</v>
      </c>
      <c r="BA1253" s="20" t="e">
        <f>VLOOKUP($D1253,'DATA PENGUKURAN GARDU'!$A:$BS,54,0)</f>
        <v>#N/A</v>
      </c>
      <c r="BB1253" s="17" t="e">
        <f>VLOOKUP($E1253,'DATA PENGUKURAN GARDU'!$A:$BS,42,0)</f>
        <v>#N/A</v>
      </c>
      <c r="BC1253" s="23" t="e">
        <f t="shared" si="654"/>
        <v>#N/A</v>
      </c>
      <c r="BD1253" s="17" t="e">
        <f>VLOOKUP($E1253,'DATA PENGUKURAN GARDU'!$A:$BS,44,0)</f>
        <v>#N/A</v>
      </c>
      <c r="BE1253" s="23" t="e">
        <f t="shared" si="655"/>
        <v>#N/A</v>
      </c>
      <c r="BF1253" s="17" t="e">
        <f>VLOOKUP($E1253,'DATA PENGUKURAN GARDU'!$A:$BS,46,0)</f>
        <v>#N/A</v>
      </c>
      <c r="BG1253" s="23" t="e">
        <f t="shared" si="656"/>
        <v>#N/A</v>
      </c>
      <c r="BH1253" s="17" t="e">
        <f>VLOOKUP($E1253,'DATA PENGUKURAN GARDU'!$A:$BS,46,0)</f>
        <v>#N/A</v>
      </c>
      <c r="BI1253" s="17" t="e">
        <f>VLOOKUP($E1253,'DATA PENGUKURAN GARDU'!$A:$BS,53,0)</f>
        <v>#N/A</v>
      </c>
      <c r="BJ1253" s="17" t="e">
        <f>VLOOKUP($E1253,'DATA PENGUKURAN GARDU'!$A:$BS,54,0)</f>
        <v>#N/A</v>
      </c>
      <c r="BK1253" s="20" t="e">
        <f t="shared" si="657"/>
        <v>#N/A</v>
      </c>
      <c r="BL1253" s="20" t="e">
        <f t="shared" si="658"/>
        <v>#N/A</v>
      </c>
      <c r="BM1253" s="20" t="e">
        <f t="shared" si="659"/>
        <v>#N/A</v>
      </c>
      <c r="BN1253" s="25" t="e">
        <f t="shared" si="660"/>
        <v>#N/A</v>
      </c>
      <c r="BO1253" s="26" t="str">
        <f t="shared" si="661"/>
        <v>0</v>
      </c>
      <c r="BP1253" s="21" t="e">
        <f t="shared" si="662"/>
        <v>#VALUE!</v>
      </c>
      <c r="BQ1253" s="20" t="e">
        <f t="shared" si="663"/>
        <v>#N/A</v>
      </c>
      <c r="BR1253" s="20" t="e">
        <v>#N/A</v>
      </c>
      <c r="BS1253" s="9" t="e">
        <v>#N/A</v>
      </c>
      <c r="BT1253" s="2" t="e">
        <f t="shared" si="664"/>
        <v>#VALUE!</v>
      </c>
      <c r="BU1253" s="2" t="e">
        <f t="shared" si="632"/>
        <v>#N/A</v>
      </c>
      <c r="BV1253" s="2" t="e">
        <f t="shared" si="633"/>
        <v>#N/A</v>
      </c>
    </row>
    <row r="1254" s="2" customFormat="1" ht="22.95" customHeight="1" spans="1:74">
      <c r="A1254" s="9" t="str">
        <f t="shared" si="634"/>
        <v>K-144Induk</v>
      </c>
      <c r="B1254" s="9" t="str">
        <f t="shared" si="635"/>
        <v>K-144jurusan 1</v>
      </c>
      <c r="C1254" s="9" t="str">
        <f t="shared" si="636"/>
        <v>K-144jurusan 2</v>
      </c>
      <c r="D1254" s="9" t="str">
        <f t="shared" si="637"/>
        <v>K-144jurusan 3</v>
      </c>
      <c r="E1254" s="9" t="str">
        <f t="shared" si="638"/>
        <v>K-144jurusan 4</v>
      </c>
      <c r="F1254" s="10" t="s">
        <v>462</v>
      </c>
      <c r="G1254" s="10" t="s">
        <v>132</v>
      </c>
      <c r="H1254" s="10" t="s">
        <v>1505</v>
      </c>
      <c r="I1254" s="10">
        <v>0.718209</v>
      </c>
      <c r="J1254" s="10">
        <v>124.319906</v>
      </c>
      <c r="K1254" s="10" t="s">
        <v>7465</v>
      </c>
      <c r="L1254" s="10" t="s">
        <v>7465</v>
      </c>
      <c r="M1254" s="10" t="s">
        <v>7465</v>
      </c>
      <c r="N1254" s="14">
        <f t="shared" si="639"/>
        <v>0</v>
      </c>
      <c r="O1254" s="15" t="e">
        <f t="shared" si="640"/>
        <v>#VALUE!</v>
      </c>
      <c r="P1254" s="15" t="e">
        <f t="shared" si="641"/>
        <v>#VALUE!</v>
      </c>
      <c r="Q1254" s="17" t="e">
        <f>VLOOKUP($A1254,'DATA PENGUKURAN GARDU'!$A:$BS,42,0)</f>
        <v>#N/A</v>
      </c>
      <c r="R1254" s="18" t="e">
        <f t="shared" si="642"/>
        <v>#N/A</v>
      </c>
      <c r="S1254" s="17" t="e">
        <f>VLOOKUP($A1254,'DATA PENGUKURAN GARDU'!$A:$BS,44,0)</f>
        <v>#N/A</v>
      </c>
      <c r="T1254" s="18" t="e">
        <f t="shared" si="643"/>
        <v>#N/A</v>
      </c>
      <c r="U1254" s="17" t="e">
        <f>VLOOKUP($A1254,'DATA PENGUKURAN GARDU'!$A:$BS,46,0)</f>
        <v>#N/A</v>
      </c>
      <c r="V1254" s="18" t="e">
        <f t="shared" si="644"/>
        <v>#N/A</v>
      </c>
      <c r="W1254" s="17" t="e">
        <f>VLOOKUP($A1254,'DATA PENGUKURAN GARDU'!$A:$BS,48,0)</f>
        <v>#N/A</v>
      </c>
      <c r="X1254" s="17" t="e">
        <f>VLOOKUP($A1254,'DATA PENGUKURAN GARDU'!$A:$BS,53,0)</f>
        <v>#N/A</v>
      </c>
      <c r="Y1254" s="17" t="e">
        <f>VLOOKUP($A1254,'DATA PENGUKURAN GARDU'!$A:$BS,54,0)</f>
        <v>#N/A</v>
      </c>
      <c r="Z1254" s="17" t="e">
        <f>VLOOKUP($A1254,'DATA PENGUKURAN GARDU'!$A:$BS,55,0)</f>
        <v>#N/A</v>
      </c>
      <c r="AA1254" s="20" t="e">
        <f>VLOOKUP($B1254,'DATA PENGUKURAN GARDU'!$A:$BS,42,0)</f>
        <v>#N/A</v>
      </c>
      <c r="AB1254" s="21" t="e">
        <f t="shared" si="645"/>
        <v>#N/A</v>
      </c>
      <c r="AC1254" s="20" t="e">
        <f>VLOOKUP($B1254,'DATA PENGUKURAN GARDU'!$A:$BS,44,0)</f>
        <v>#N/A</v>
      </c>
      <c r="AD1254" s="21" t="e">
        <f t="shared" si="646"/>
        <v>#N/A</v>
      </c>
      <c r="AE1254" s="20" t="e">
        <f>VLOOKUP($B1254,'DATA PENGUKURAN GARDU'!$A:$BS,46,0)</f>
        <v>#N/A</v>
      </c>
      <c r="AF1254" s="21" t="e">
        <f t="shared" si="647"/>
        <v>#N/A</v>
      </c>
      <c r="AG1254" s="20" t="e">
        <f>VLOOKUP($B1254,'DATA PENGUKURAN GARDU'!$A:$BS,46,0)</f>
        <v>#N/A</v>
      </c>
      <c r="AH1254" s="20" t="e">
        <f>VLOOKUP($B1254,'DATA PENGUKURAN GARDU'!$A:$BS,53,0)</f>
        <v>#N/A</v>
      </c>
      <c r="AI1254" s="20" t="e">
        <f>VLOOKUP($B1254,'DATA PENGUKURAN GARDU'!$A:$BS,54,0)</f>
        <v>#N/A</v>
      </c>
      <c r="AJ1254" s="17" t="e">
        <f>VLOOKUP($C1254,'DATA PENGUKURAN GARDU'!$A:$BS,42,0)</f>
        <v>#N/A</v>
      </c>
      <c r="AK1254" s="23" t="e">
        <f t="shared" si="648"/>
        <v>#N/A</v>
      </c>
      <c r="AL1254" s="17" t="e">
        <f>VLOOKUP($C1254,'DATA PENGUKURAN GARDU'!$A:$BS,44,0)</f>
        <v>#N/A</v>
      </c>
      <c r="AM1254" s="23" t="e">
        <f t="shared" si="649"/>
        <v>#N/A</v>
      </c>
      <c r="AN1254" s="17" t="e">
        <f>VLOOKUP($C1254,'DATA PENGUKURAN GARDU'!$A:$BS,46,0)</f>
        <v>#N/A</v>
      </c>
      <c r="AO1254" s="23" t="e">
        <f t="shared" si="650"/>
        <v>#N/A</v>
      </c>
      <c r="AP1254" s="17" t="e">
        <f>VLOOKUP($C1254,'DATA PENGUKURAN GARDU'!$A:$BS,46,0)</f>
        <v>#N/A</v>
      </c>
      <c r="AQ1254" s="17" t="e">
        <f>VLOOKUP($C1254,'DATA PENGUKURAN GARDU'!$A:$BS,53,0)</f>
        <v>#N/A</v>
      </c>
      <c r="AR1254" s="17" t="e">
        <f>VLOOKUP($C1254,'DATA PENGUKURAN GARDU'!$A:$BS,54,0)</f>
        <v>#N/A</v>
      </c>
      <c r="AS1254" s="20" t="e">
        <f>VLOOKUP($D1254,'DATA PENGUKURAN GARDU'!$A:$BS,42,0)</f>
        <v>#N/A</v>
      </c>
      <c r="AT1254" s="21" t="e">
        <f t="shared" si="651"/>
        <v>#N/A</v>
      </c>
      <c r="AU1254" s="20" t="e">
        <f>VLOOKUP($D1254,'DATA PENGUKURAN GARDU'!$A:$BS,44,0)</f>
        <v>#N/A</v>
      </c>
      <c r="AV1254" s="21" t="e">
        <f t="shared" si="652"/>
        <v>#N/A</v>
      </c>
      <c r="AW1254" s="20" t="e">
        <f>VLOOKUP($D1254,'DATA PENGUKURAN GARDU'!$A:$BS,46,0)</f>
        <v>#N/A</v>
      </c>
      <c r="AX1254" s="21" t="e">
        <f t="shared" si="653"/>
        <v>#N/A</v>
      </c>
      <c r="AY1254" s="20" t="e">
        <f>VLOOKUP($D1254,'DATA PENGUKURAN GARDU'!$A:$BS,46,0)</f>
        <v>#N/A</v>
      </c>
      <c r="AZ1254" s="20" t="e">
        <f>VLOOKUP($D1254,'DATA PENGUKURAN GARDU'!$A:$BS,53,0)</f>
        <v>#N/A</v>
      </c>
      <c r="BA1254" s="20" t="e">
        <f>VLOOKUP($D1254,'DATA PENGUKURAN GARDU'!$A:$BS,54,0)</f>
        <v>#N/A</v>
      </c>
      <c r="BB1254" s="17" t="e">
        <f>VLOOKUP($E1254,'DATA PENGUKURAN GARDU'!$A:$BS,42,0)</f>
        <v>#N/A</v>
      </c>
      <c r="BC1254" s="23" t="e">
        <f t="shared" si="654"/>
        <v>#N/A</v>
      </c>
      <c r="BD1254" s="17" t="e">
        <f>VLOOKUP($E1254,'DATA PENGUKURAN GARDU'!$A:$BS,44,0)</f>
        <v>#N/A</v>
      </c>
      <c r="BE1254" s="23" t="e">
        <f t="shared" si="655"/>
        <v>#N/A</v>
      </c>
      <c r="BF1254" s="17" t="e">
        <f>VLOOKUP($E1254,'DATA PENGUKURAN GARDU'!$A:$BS,46,0)</f>
        <v>#N/A</v>
      </c>
      <c r="BG1254" s="23" t="e">
        <f t="shared" si="656"/>
        <v>#N/A</v>
      </c>
      <c r="BH1254" s="17" t="e">
        <f>VLOOKUP($E1254,'DATA PENGUKURAN GARDU'!$A:$BS,46,0)</f>
        <v>#N/A</v>
      </c>
      <c r="BI1254" s="17" t="e">
        <f>VLOOKUP($E1254,'DATA PENGUKURAN GARDU'!$A:$BS,53,0)</f>
        <v>#N/A</v>
      </c>
      <c r="BJ1254" s="17" t="e">
        <f>VLOOKUP($E1254,'DATA PENGUKURAN GARDU'!$A:$BS,54,0)</f>
        <v>#N/A</v>
      </c>
      <c r="BK1254" s="20" t="e">
        <f t="shared" si="657"/>
        <v>#N/A</v>
      </c>
      <c r="BL1254" s="20" t="e">
        <f t="shared" si="658"/>
        <v>#N/A</v>
      </c>
      <c r="BM1254" s="20" t="e">
        <f t="shared" si="659"/>
        <v>#N/A</v>
      </c>
      <c r="BN1254" s="25" t="e">
        <f t="shared" si="660"/>
        <v>#N/A</v>
      </c>
      <c r="BO1254" s="26" t="str">
        <f t="shared" si="661"/>
        <v>0</v>
      </c>
      <c r="BP1254" s="21" t="e">
        <f t="shared" si="662"/>
        <v>#VALUE!</v>
      </c>
      <c r="BQ1254" s="20" t="e">
        <f t="shared" si="663"/>
        <v>#N/A</v>
      </c>
      <c r="BR1254" s="20" t="e">
        <v>#N/A</v>
      </c>
      <c r="BS1254" s="9" t="e">
        <v>#N/A</v>
      </c>
      <c r="BT1254" s="2" t="e">
        <f t="shared" si="664"/>
        <v>#VALUE!</v>
      </c>
      <c r="BU1254" s="2" t="e">
        <f t="shared" si="632"/>
        <v>#N/A</v>
      </c>
      <c r="BV1254" s="2" t="e">
        <f t="shared" si="633"/>
        <v>#N/A</v>
      </c>
    </row>
    <row r="1255" s="2" customFormat="1" ht="22.95" customHeight="1" spans="1:74">
      <c r="A1255" s="9" t="str">
        <f t="shared" si="634"/>
        <v>NP 030Induk</v>
      </c>
      <c r="B1255" s="9" t="str">
        <f t="shared" si="635"/>
        <v>NP 030jurusan 1</v>
      </c>
      <c r="C1255" s="9" t="str">
        <f t="shared" si="636"/>
        <v>NP 030jurusan 2</v>
      </c>
      <c r="D1255" s="9" t="str">
        <f t="shared" si="637"/>
        <v>NP 030jurusan 3</v>
      </c>
      <c r="E1255" s="9" t="str">
        <f t="shared" si="638"/>
        <v>NP 030jurusan 4</v>
      </c>
      <c r="F1255" s="10" t="s">
        <v>497</v>
      </c>
      <c r="G1255" s="10" t="s">
        <v>101</v>
      </c>
      <c r="H1255" s="10" t="s">
        <v>1506</v>
      </c>
      <c r="I1255" s="10">
        <v>1.01668</v>
      </c>
      <c r="J1255" s="10">
        <v>124.3084</v>
      </c>
      <c r="K1255" s="10" t="s">
        <v>7465</v>
      </c>
      <c r="L1255" s="10" t="s">
        <v>7465</v>
      </c>
      <c r="M1255" s="10" t="s">
        <v>7465</v>
      </c>
      <c r="N1255" s="14">
        <f t="shared" si="639"/>
        <v>0</v>
      </c>
      <c r="O1255" s="15" t="e">
        <f t="shared" si="640"/>
        <v>#VALUE!</v>
      </c>
      <c r="P1255" s="15" t="e">
        <f t="shared" si="641"/>
        <v>#VALUE!</v>
      </c>
      <c r="Q1255" s="17" t="e">
        <f>VLOOKUP($A1255,'DATA PENGUKURAN GARDU'!$A:$BS,42,0)</f>
        <v>#N/A</v>
      </c>
      <c r="R1255" s="18" t="e">
        <f t="shared" si="642"/>
        <v>#N/A</v>
      </c>
      <c r="S1255" s="17" t="e">
        <f>VLOOKUP($A1255,'DATA PENGUKURAN GARDU'!$A:$BS,44,0)</f>
        <v>#N/A</v>
      </c>
      <c r="T1255" s="18" t="e">
        <f t="shared" si="643"/>
        <v>#N/A</v>
      </c>
      <c r="U1255" s="17" t="e">
        <f>VLOOKUP($A1255,'DATA PENGUKURAN GARDU'!$A:$BS,46,0)</f>
        <v>#N/A</v>
      </c>
      <c r="V1255" s="18" t="e">
        <f t="shared" si="644"/>
        <v>#N/A</v>
      </c>
      <c r="W1255" s="17" t="e">
        <f>VLOOKUP($A1255,'DATA PENGUKURAN GARDU'!$A:$BS,48,0)</f>
        <v>#N/A</v>
      </c>
      <c r="X1255" s="17" t="e">
        <f>VLOOKUP($A1255,'DATA PENGUKURAN GARDU'!$A:$BS,53,0)</f>
        <v>#N/A</v>
      </c>
      <c r="Y1255" s="17" t="e">
        <f>VLOOKUP($A1255,'DATA PENGUKURAN GARDU'!$A:$BS,54,0)</f>
        <v>#N/A</v>
      </c>
      <c r="Z1255" s="17" t="e">
        <f>VLOOKUP($A1255,'DATA PENGUKURAN GARDU'!$A:$BS,55,0)</f>
        <v>#N/A</v>
      </c>
      <c r="AA1255" s="20" t="e">
        <f>VLOOKUP($B1255,'DATA PENGUKURAN GARDU'!$A:$BS,42,0)</f>
        <v>#N/A</v>
      </c>
      <c r="AB1255" s="21" t="e">
        <f t="shared" si="645"/>
        <v>#N/A</v>
      </c>
      <c r="AC1255" s="20" t="e">
        <f>VLOOKUP($B1255,'DATA PENGUKURAN GARDU'!$A:$BS,44,0)</f>
        <v>#N/A</v>
      </c>
      <c r="AD1255" s="21" t="e">
        <f t="shared" si="646"/>
        <v>#N/A</v>
      </c>
      <c r="AE1255" s="20" t="e">
        <f>VLOOKUP($B1255,'DATA PENGUKURAN GARDU'!$A:$BS,46,0)</f>
        <v>#N/A</v>
      </c>
      <c r="AF1255" s="21" t="e">
        <f t="shared" si="647"/>
        <v>#N/A</v>
      </c>
      <c r="AG1255" s="20" t="e">
        <f>VLOOKUP($B1255,'DATA PENGUKURAN GARDU'!$A:$BS,46,0)</f>
        <v>#N/A</v>
      </c>
      <c r="AH1255" s="20" t="e">
        <f>VLOOKUP($B1255,'DATA PENGUKURAN GARDU'!$A:$BS,53,0)</f>
        <v>#N/A</v>
      </c>
      <c r="AI1255" s="20" t="e">
        <f>VLOOKUP($B1255,'DATA PENGUKURAN GARDU'!$A:$BS,54,0)</f>
        <v>#N/A</v>
      </c>
      <c r="AJ1255" s="17" t="e">
        <f>VLOOKUP($C1255,'DATA PENGUKURAN GARDU'!$A:$BS,42,0)</f>
        <v>#N/A</v>
      </c>
      <c r="AK1255" s="23" t="e">
        <f t="shared" si="648"/>
        <v>#N/A</v>
      </c>
      <c r="AL1255" s="17" t="e">
        <f>VLOOKUP($C1255,'DATA PENGUKURAN GARDU'!$A:$BS,44,0)</f>
        <v>#N/A</v>
      </c>
      <c r="AM1255" s="23" t="e">
        <f t="shared" si="649"/>
        <v>#N/A</v>
      </c>
      <c r="AN1255" s="17" t="e">
        <f>VLOOKUP($C1255,'DATA PENGUKURAN GARDU'!$A:$BS,46,0)</f>
        <v>#N/A</v>
      </c>
      <c r="AO1255" s="23" t="e">
        <f t="shared" si="650"/>
        <v>#N/A</v>
      </c>
      <c r="AP1255" s="17" t="e">
        <f>VLOOKUP($C1255,'DATA PENGUKURAN GARDU'!$A:$BS,46,0)</f>
        <v>#N/A</v>
      </c>
      <c r="AQ1255" s="17" t="e">
        <f>VLOOKUP($C1255,'DATA PENGUKURAN GARDU'!$A:$BS,53,0)</f>
        <v>#N/A</v>
      </c>
      <c r="AR1255" s="17" t="e">
        <f>VLOOKUP($C1255,'DATA PENGUKURAN GARDU'!$A:$BS,54,0)</f>
        <v>#N/A</v>
      </c>
      <c r="AS1255" s="20" t="e">
        <f>VLOOKUP($D1255,'DATA PENGUKURAN GARDU'!$A:$BS,42,0)</f>
        <v>#N/A</v>
      </c>
      <c r="AT1255" s="21" t="e">
        <f t="shared" si="651"/>
        <v>#N/A</v>
      </c>
      <c r="AU1255" s="20" t="e">
        <f>VLOOKUP($D1255,'DATA PENGUKURAN GARDU'!$A:$BS,44,0)</f>
        <v>#N/A</v>
      </c>
      <c r="AV1255" s="21" t="e">
        <f t="shared" si="652"/>
        <v>#N/A</v>
      </c>
      <c r="AW1255" s="20" t="e">
        <f>VLOOKUP($D1255,'DATA PENGUKURAN GARDU'!$A:$BS,46,0)</f>
        <v>#N/A</v>
      </c>
      <c r="AX1255" s="21" t="e">
        <f t="shared" si="653"/>
        <v>#N/A</v>
      </c>
      <c r="AY1255" s="20" t="e">
        <f>VLOOKUP($D1255,'DATA PENGUKURAN GARDU'!$A:$BS,46,0)</f>
        <v>#N/A</v>
      </c>
      <c r="AZ1255" s="20" t="e">
        <f>VLOOKUP($D1255,'DATA PENGUKURAN GARDU'!$A:$BS,53,0)</f>
        <v>#N/A</v>
      </c>
      <c r="BA1255" s="20" t="e">
        <f>VLOOKUP($D1255,'DATA PENGUKURAN GARDU'!$A:$BS,54,0)</f>
        <v>#N/A</v>
      </c>
      <c r="BB1255" s="17" t="e">
        <f>VLOOKUP($E1255,'DATA PENGUKURAN GARDU'!$A:$BS,42,0)</f>
        <v>#N/A</v>
      </c>
      <c r="BC1255" s="23" t="e">
        <f t="shared" si="654"/>
        <v>#N/A</v>
      </c>
      <c r="BD1255" s="17" t="e">
        <f>VLOOKUP($E1255,'DATA PENGUKURAN GARDU'!$A:$BS,44,0)</f>
        <v>#N/A</v>
      </c>
      <c r="BE1255" s="23" t="e">
        <f t="shared" si="655"/>
        <v>#N/A</v>
      </c>
      <c r="BF1255" s="17" t="e">
        <f>VLOOKUP($E1255,'DATA PENGUKURAN GARDU'!$A:$BS,46,0)</f>
        <v>#N/A</v>
      </c>
      <c r="BG1255" s="23" t="e">
        <f t="shared" si="656"/>
        <v>#N/A</v>
      </c>
      <c r="BH1255" s="17" t="e">
        <f>VLOOKUP($E1255,'DATA PENGUKURAN GARDU'!$A:$BS,46,0)</f>
        <v>#N/A</v>
      </c>
      <c r="BI1255" s="17" t="e">
        <f>VLOOKUP($E1255,'DATA PENGUKURAN GARDU'!$A:$BS,53,0)</f>
        <v>#N/A</v>
      </c>
      <c r="BJ1255" s="17" t="e">
        <f>VLOOKUP($E1255,'DATA PENGUKURAN GARDU'!$A:$BS,54,0)</f>
        <v>#N/A</v>
      </c>
      <c r="BK1255" s="20" t="e">
        <f t="shared" si="657"/>
        <v>#N/A</v>
      </c>
      <c r="BL1255" s="20" t="e">
        <f t="shared" si="658"/>
        <v>#N/A</v>
      </c>
      <c r="BM1255" s="20" t="e">
        <f t="shared" si="659"/>
        <v>#N/A</v>
      </c>
      <c r="BN1255" s="25" t="e">
        <f t="shared" si="660"/>
        <v>#N/A</v>
      </c>
      <c r="BO1255" s="26" t="str">
        <f t="shared" si="661"/>
        <v>0</v>
      </c>
      <c r="BP1255" s="21" t="e">
        <f t="shared" si="662"/>
        <v>#VALUE!</v>
      </c>
      <c r="BQ1255" s="20" t="e">
        <f t="shared" si="663"/>
        <v>#N/A</v>
      </c>
      <c r="BR1255" s="20" t="e">
        <v>#N/A</v>
      </c>
      <c r="BS1255" s="9" t="e">
        <v>#N/A</v>
      </c>
      <c r="BT1255" s="2" t="e">
        <f t="shared" si="664"/>
        <v>#VALUE!</v>
      </c>
      <c r="BU1255" s="2" t="e">
        <f t="shared" si="632"/>
        <v>#N/A</v>
      </c>
      <c r="BV1255" s="2" t="e">
        <f t="shared" si="633"/>
        <v>#N/A</v>
      </c>
    </row>
    <row r="1256" s="2" customFormat="1" ht="22.95" customHeight="1" spans="1:74">
      <c r="A1256" s="9" t="str">
        <f t="shared" si="634"/>
        <v>NP 036Induk</v>
      </c>
      <c r="B1256" s="9" t="str">
        <f t="shared" si="635"/>
        <v>NP 036jurusan 1</v>
      </c>
      <c r="C1256" s="9" t="str">
        <f t="shared" si="636"/>
        <v>NP 036jurusan 2</v>
      </c>
      <c r="D1256" s="9" t="str">
        <f t="shared" si="637"/>
        <v>NP 036jurusan 3</v>
      </c>
      <c r="E1256" s="9" t="str">
        <f t="shared" si="638"/>
        <v>NP 036jurusan 4</v>
      </c>
      <c r="F1256" s="10" t="s">
        <v>497</v>
      </c>
      <c r="G1256" s="10" t="s">
        <v>101</v>
      </c>
      <c r="H1256" s="10" t="s">
        <v>1507</v>
      </c>
      <c r="I1256" s="10">
        <v>1.02953</v>
      </c>
      <c r="J1256" s="10">
        <v>124.30875</v>
      </c>
      <c r="K1256" s="10" t="s">
        <v>7465</v>
      </c>
      <c r="L1256" s="10" t="s">
        <v>7465</v>
      </c>
      <c r="M1256" s="10" t="s">
        <v>7465</v>
      </c>
      <c r="N1256" s="14">
        <f t="shared" si="639"/>
        <v>0</v>
      </c>
      <c r="O1256" s="15" t="e">
        <f t="shared" si="640"/>
        <v>#VALUE!</v>
      </c>
      <c r="P1256" s="15" t="e">
        <f t="shared" si="641"/>
        <v>#VALUE!</v>
      </c>
      <c r="Q1256" s="17" t="e">
        <f>VLOOKUP($A1256,'DATA PENGUKURAN GARDU'!$A:$BS,42,0)</f>
        <v>#N/A</v>
      </c>
      <c r="R1256" s="18" t="e">
        <f t="shared" si="642"/>
        <v>#N/A</v>
      </c>
      <c r="S1256" s="17" t="e">
        <f>VLOOKUP($A1256,'DATA PENGUKURAN GARDU'!$A:$BS,44,0)</f>
        <v>#N/A</v>
      </c>
      <c r="T1256" s="18" t="e">
        <f t="shared" si="643"/>
        <v>#N/A</v>
      </c>
      <c r="U1256" s="17" t="e">
        <f>VLOOKUP($A1256,'DATA PENGUKURAN GARDU'!$A:$BS,46,0)</f>
        <v>#N/A</v>
      </c>
      <c r="V1256" s="18" t="e">
        <f t="shared" si="644"/>
        <v>#N/A</v>
      </c>
      <c r="W1256" s="17" t="e">
        <f>VLOOKUP($A1256,'DATA PENGUKURAN GARDU'!$A:$BS,48,0)</f>
        <v>#N/A</v>
      </c>
      <c r="X1256" s="17" t="e">
        <f>VLOOKUP($A1256,'DATA PENGUKURAN GARDU'!$A:$BS,53,0)</f>
        <v>#N/A</v>
      </c>
      <c r="Y1256" s="17" t="e">
        <f>VLOOKUP($A1256,'DATA PENGUKURAN GARDU'!$A:$BS,54,0)</f>
        <v>#N/A</v>
      </c>
      <c r="Z1256" s="17" t="e">
        <f>VLOOKUP($A1256,'DATA PENGUKURAN GARDU'!$A:$BS,55,0)</f>
        <v>#N/A</v>
      </c>
      <c r="AA1256" s="20" t="e">
        <f>VLOOKUP($B1256,'DATA PENGUKURAN GARDU'!$A:$BS,42,0)</f>
        <v>#N/A</v>
      </c>
      <c r="AB1256" s="21" t="e">
        <f t="shared" si="645"/>
        <v>#N/A</v>
      </c>
      <c r="AC1256" s="20" t="e">
        <f>VLOOKUP($B1256,'DATA PENGUKURAN GARDU'!$A:$BS,44,0)</f>
        <v>#N/A</v>
      </c>
      <c r="AD1256" s="21" t="e">
        <f t="shared" si="646"/>
        <v>#N/A</v>
      </c>
      <c r="AE1256" s="20" t="e">
        <f>VLOOKUP($B1256,'DATA PENGUKURAN GARDU'!$A:$BS,46,0)</f>
        <v>#N/A</v>
      </c>
      <c r="AF1256" s="21" t="e">
        <f t="shared" si="647"/>
        <v>#N/A</v>
      </c>
      <c r="AG1256" s="20" t="e">
        <f>VLOOKUP($B1256,'DATA PENGUKURAN GARDU'!$A:$BS,46,0)</f>
        <v>#N/A</v>
      </c>
      <c r="AH1256" s="20" t="e">
        <f>VLOOKUP($B1256,'DATA PENGUKURAN GARDU'!$A:$BS,53,0)</f>
        <v>#N/A</v>
      </c>
      <c r="AI1256" s="20" t="e">
        <f>VLOOKUP($B1256,'DATA PENGUKURAN GARDU'!$A:$BS,54,0)</f>
        <v>#N/A</v>
      </c>
      <c r="AJ1256" s="17" t="e">
        <f>VLOOKUP($C1256,'DATA PENGUKURAN GARDU'!$A:$BS,42,0)</f>
        <v>#N/A</v>
      </c>
      <c r="AK1256" s="23" t="e">
        <f t="shared" si="648"/>
        <v>#N/A</v>
      </c>
      <c r="AL1256" s="17" t="e">
        <f>VLOOKUP($C1256,'DATA PENGUKURAN GARDU'!$A:$BS,44,0)</f>
        <v>#N/A</v>
      </c>
      <c r="AM1256" s="23" t="e">
        <f t="shared" si="649"/>
        <v>#N/A</v>
      </c>
      <c r="AN1256" s="17" t="e">
        <f>VLOOKUP($C1256,'DATA PENGUKURAN GARDU'!$A:$BS,46,0)</f>
        <v>#N/A</v>
      </c>
      <c r="AO1256" s="23" t="e">
        <f t="shared" si="650"/>
        <v>#N/A</v>
      </c>
      <c r="AP1256" s="17" t="e">
        <f>VLOOKUP($C1256,'DATA PENGUKURAN GARDU'!$A:$BS,46,0)</f>
        <v>#N/A</v>
      </c>
      <c r="AQ1256" s="17" t="e">
        <f>VLOOKUP($C1256,'DATA PENGUKURAN GARDU'!$A:$BS,53,0)</f>
        <v>#N/A</v>
      </c>
      <c r="AR1256" s="17" t="e">
        <f>VLOOKUP($C1256,'DATA PENGUKURAN GARDU'!$A:$BS,54,0)</f>
        <v>#N/A</v>
      </c>
      <c r="AS1256" s="20" t="e">
        <f>VLOOKUP($D1256,'DATA PENGUKURAN GARDU'!$A:$BS,42,0)</f>
        <v>#N/A</v>
      </c>
      <c r="AT1256" s="21" t="e">
        <f t="shared" si="651"/>
        <v>#N/A</v>
      </c>
      <c r="AU1256" s="20" t="e">
        <f>VLOOKUP($D1256,'DATA PENGUKURAN GARDU'!$A:$BS,44,0)</f>
        <v>#N/A</v>
      </c>
      <c r="AV1256" s="21" t="e">
        <f t="shared" si="652"/>
        <v>#N/A</v>
      </c>
      <c r="AW1256" s="20" t="e">
        <f>VLOOKUP($D1256,'DATA PENGUKURAN GARDU'!$A:$BS,46,0)</f>
        <v>#N/A</v>
      </c>
      <c r="AX1256" s="21" t="e">
        <f t="shared" si="653"/>
        <v>#N/A</v>
      </c>
      <c r="AY1256" s="20" t="e">
        <f>VLOOKUP($D1256,'DATA PENGUKURAN GARDU'!$A:$BS,46,0)</f>
        <v>#N/A</v>
      </c>
      <c r="AZ1256" s="20" t="e">
        <f>VLOOKUP($D1256,'DATA PENGUKURAN GARDU'!$A:$BS,53,0)</f>
        <v>#N/A</v>
      </c>
      <c r="BA1256" s="20" t="e">
        <f>VLOOKUP($D1256,'DATA PENGUKURAN GARDU'!$A:$BS,54,0)</f>
        <v>#N/A</v>
      </c>
      <c r="BB1256" s="17" t="e">
        <f>VLOOKUP($E1256,'DATA PENGUKURAN GARDU'!$A:$BS,42,0)</f>
        <v>#N/A</v>
      </c>
      <c r="BC1256" s="23" t="e">
        <f t="shared" si="654"/>
        <v>#N/A</v>
      </c>
      <c r="BD1256" s="17" t="e">
        <f>VLOOKUP($E1256,'DATA PENGUKURAN GARDU'!$A:$BS,44,0)</f>
        <v>#N/A</v>
      </c>
      <c r="BE1256" s="23" t="e">
        <f t="shared" si="655"/>
        <v>#N/A</v>
      </c>
      <c r="BF1256" s="17" t="e">
        <f>VLOOKUP($E1256,'DATA PENGUKURAN GARDU'!$A:$BS,46,0)</f>
        <v>#N/A</v>
      </c>
      <c r="BG1256" s="23" t="e">
        <f t="shared" si="656"/>
        <v>#N/A</v>
      </c>
      <c r="BH1256" s="17" t="e">
        <f>VLOOKUP($E1256,'DATA PENGUKURAN GARDU'!$A:$BS,46,0)</f>
        <v>#N/A</v>
      </c>
      <c r="BI1256" s="17" t="e">
        <f>VLOOKUP($E1256,'DATA PENGUKURAN GARDU'!$A:$BS,53,0)</f>
        <v>#N/A</v>
      </c>
      <c r="BJ1256" s="17" t="e">
        <f>VLOOKUP($E1256,'DATA PENGUKURAN GARDU'!$A:$BS,54,0)</f>
        <v>#N/A</v>
      </c>
      <c r="BK1256" s="20" t="e">
        <f t="shared" si="657"/>
        <v>#N/A</v>
      </c>
      <c r="BL1256" s="20" t="e">
        <f t="shared" si="658"/>
        <v>#N/A</v>
      </c>
      <c r="BM1256" s="20" t="e">
        <f t="shared" si="659"/>
        <v>#N/A</v>
      </c>
      <c r="BN1256" s="25" t="e">
        <f t="shared" si="660"/>
        <v>#N/A</v>
      </c>
      <c r="BO1256" s="26" t="str">
        <f t="shared" si="661"/>
        <v>0</v>
      </c>
      <c r="BP1256" s="21" t="e">
        <f t="shared" si="662"/>
        <v>#VALUE!</v>
      </c>
      <c r="BQ1256" s="20" t="e">
        <f t="shared" si="663"/>
        <v>#N/A</v>
      </c>
      <c r="BR1256" s="20" t="e">
        <v>#N/A</v>
      </c>
      <c r="BS1256" s="9" t="e">
        <v>#N/A</v>
      </c>
      <c r="BT1256" s="2" t="e">
        <f t="shared" si="664"/>
        <v>#VALUE!</v>
      </c>
      <c r="BU1256" s="2" t="e">
        <f t="shared" si="632"/>
        <v>#N/A</v>
      </c>
      <c r="BV1256" s="2" t="e">
        <f t="shared" si="633"/>
        <v>#N/A</v>
      </c>
    </row>
    <row r="1257" s="2" customFormat="1" ht="22.95" customHeight="1" spans="1:74">
      <c r="A1257" s="9" t="str">
        <f t="shared" si="634"/>
        <v>NW 001.1Induk</v>
      </c>
      <c r="B1257" s="9" t="str">
        <f t="shared" si="635"/>
        <v>NW 001.1jurusan 1</v>
      </c>
      <c r="C1257" s="9" t="str">
        <f t="shared" si="636"/>
        <v>NW 001.1jurusan 2</v>
      </c>
      <c r="D1257" s="9" t="str">
        <f t="shared" si="637"/>
        <v>NW 001.1jurusan 3</v>
      </c>
      <c r="E1257" s="9" t="str">
        <f t="shared" si="638"/>
        <v>NW 001.1jurusan 4</v>
      </c>
      <c r="F1257" s="10" t="s">
        <v>342</v>
      </c>
      <c r="G1257" s="10" t="s">
        <v>39</v>
      </c>
      <c r="H1257" s="10" t="s">
        <v>1508</v>
      </c>
      <c r="I1257" s="10">
        <v>1.05537</v>
      </c>
      <c r="J1257" s="10">
        <v>124.31561</v>
      </c>
      <c r="K1257" s="10" t="s">
        <v>7465</v>
      </c>
      <c r="L1257" s="10" t="s">
        <v>7465</v>
      </c>
      <c r="M1257" s="10" t="s">
        <v>7465</v>
      </c>
      <c r="N1257" s="14">
        <f t="shared" si="639"/>
        <v>0</v>
      </c>
      <c r="O1257" s="15" t="e">
        <f t="shared" si="640"/>
        <v>#VALUE!</v>
      </c>
      <c r="P1257" s="15" t="e">
        <f t="shared" si="641"/>
        <v>#VALUE!</v>
      </c>
      <c r="Q1257" s="17" t="e">
        <f>VLOOKUP($A1257,'DATA PENGUKURAN GARDU'!$A:$BS,42,0)</f>
        <v>#N/A</v>
      </c>
      <c r="R1257" s="18" t="e">
        <f t="shared" si="642"/>
        <v>#N/A</v>
      </c>
      <c r="S1257" s="17" t="e">
        <f>VLOOKUP($A1257,'DATA PENGUKURAN GARDU'!$A:$BS,44,0)</f>
        <v>#N/A</v>
      </c>
      <c r="T1257" s="18" t="e">
        <f t="shared" si="643"/>
        <v>#N/A</v>
      </c>
      <c r="U1257" s="17" t="e">
        <f>VLOOKUP($A1257,'DATA PENGUKURAN GARDU'!$A:$BS,46,0)</f>
        <v>#N/A</v>
      </c>
      <c r="V1257" s="18" t="e">
        <f t="shared" si="644"/>
        <v>#N/A</v>
      </c>
      <c r="W1257" s="17" t="e">
        <f>VLOOKUP($A1257,'DATA PENGUKURAN GARDU'!$A:$BS,48,0)</f>
        <v>#N/A</v>
      </c>
      <c r="X1257" s="17" t="e">
        <f>VLOOKUP($A1257,'DATA PENGUKURAN GARDU'!$A:$BS,53,0)</f>
        <v>#N/A</v>
      </c>
      <c r="Y1257" s="17" t="e">
        <f>VLOOKUP($A1257,'DATA PENGUKURAN GARDU'!$A:$BS,54,0)</f>
        <v>#N/A</v>
      </c>
      <c r="Z1257" s="17" t="e">
        <f>VLOOKUP($A1257,'DATA PENGUKURAN GARDU'!$A:$BS,55,0)</f>
        <v>#N/A</v>
      </c>
      <c r="AA1257" s="20" t="e">
        <f>VLOOKUP($B1257,'DATA PENGUKURAN GARDU'!$A:$BS,42,0)</f>
        <v>#N/A</v>
      </c>
      <c r="AB1257" s="21" t="e">
        <f t="shared" si="645"/>
        <v>#N/A</v>
      </c>
      <c r="AC1257" s="20" t="e">
        <f>VLOOKUP($B1257,'DATA PENGUKURAN GARDU'!$A:$BS,44,0)</f>
        <v>#N/A</v>
      </c>
      <c r="AD1257" s="21" t="e">
        <f t="shared" si="646"/>
        <v>#N/A</v>
      </c>
      <c r="AE1257" s="20" t="e">
        <f>VLOOKUP($B1257,'DATA PENGUKURAN GARDU'!$A:$BS,46,0)</f>
        <v>#N/A</v>
      </c>
      <c r="AF1257" s="21" t="e">
        <f t="shared" si="647"/>
        <v>#N/A</v>
      </c>
      <c r="AG1257" s="20" t="e">
        <f>VLOOKUP($B1257,'DATA PENGUKURAN GARDU'!$A:$BS,46,0)</f>
        <v>#N/A</v>
      </c>
      <c r="AH1257" s="20" t="e">
        <f>VLOOKUP($B1257,'DATA PENGUKURAN GARDU'!$A:$BS,53,0)</f>
        <v>#N/A</v>
      </c>
      <c r="AI1257" s="20" t="e">
        <f>VLOOKUP($B1257,'DATA PENGUKURAN GARDU'!$A:$BS,54,0)</f>
        <v>#N/A</v>
      </c>
      <c r="AJ1257" s="17" t="e">
        <f>VLOOKUP($C1257,'DATA PENGUKURAN GARDU'!$A:$BS,42,0)</f>
        <v>#N/A</v>
      </c>
      <c r="AK1257" s="23" t="e">
        <f t="shared" si="648"/>
        <v>#N/A</v>
      </c>
      <c r="AL1257" s="17" t="e">
        <f>VLOOKUP($C1257,'DATA PENGUKURAN GARDU'!$A:$BS,44,0)</f>
        <v>#N/A</v>
      </c>
      <c r="AM1257" s="23" t="e">
        <f t="shared" si="649"/>
        <v>#N/A</v>
      </c>
      <c r="AN1257" s="17" t="e">
        <f>VLOOKUP($C1257,'DATA PENGUKURAN GARDU'!$A:$BS,46,0)</f>
        <v>#N/A</v>
      </c>
      <c r="AO1257" s="23" t="e">
        <f t="shared" si="650"/>
        <v>#N/A</v>
      </c>
      <c r="AP1257" s="17" t="e">
        <f>VLOOKUP($C1257,'DATA PENGUKURAN GARDU'!$A:$BS,46,0)</f>
        <v>#N/A</v>
      </c>
      <c r="AQ1257" s="17" t="e">
        <f>VLOOKUP($C1257,'DATA PENGUKURAN GARDU'!$A:$BS,53,0)</f>
        <v>#N/A</v>
      </c>
      <c r="AR1257" s="17" t="e">
        <f>VLOOKUP($C1257,'DATA PENGUKURAN GARDU'!$A:$BS,54,0)</f>
        <v>#N/A</v>
      </c>
      <c r="AS1257" s="20" t="e">
        <f>VLOOKUP($D1257,'DATA PENGUKURAN GARDU'!$A:$BS,42,0)</f>
        <v>#N/A</v>
      </c>
      <c r="AT1257" s="21" t="e">
        <f t="shared" si="651"/>
        <v>#N/A</v>
      </c>
      <c r="AU1257" s="20" t="e">
        <f>VLOOKUP($D1257,'DATA PENGUKURAN GARDU'!$A:$BS,44,0)</f>
        <v>#N/A</v>
      </c>
      <c r="AV1257" s="21" t="e">
        <f t="shared" si="652"/>
        <v>#N/A</v>
      </c>
      <c r="AW1257" s="20" t="e">
        <f>VLOOKUP($D1257,'DATA PENGUKURAN GARDU'!$A:$BS,46,0)</f>
        <v>#N/A</v>
      </c>
      <c r="AX1257" s="21" t="e">
        <f t="shared" si="653"/>
        <v>#N/A</v>
      </c>
      <c r="AY1257" s="20" t="e">
        <f>VLOOKUP($D1257,'DATA PENGUKURAN GARDU'!$A:$BS,46,0)</f>
        <v>#N/A</v>
      </c>
      <c r="AZ1257" s="20" t="e">
        <f>VLOOKUP($D1257,'DATA PENGUKURAN GARDU'!$A:$BS,53,0)</f>
        <v>#N/A</v>
      </c>
      <c r="BA1257" s="20" t="e">
        <f>VLOOKUP($D1257,'DATA PENGUKURAN GARDU'!$A:$BS,54,0)</f>
        <v>#N/A</v>
      </c>
      <c r="BB1257" s="17" t="e">
        <f>VLOOKUP($E1257,'DATA PENGUKURAN GARDU'!$A:$BS,42,0)</f>
        <v>#N/A</v>
      </c>
      <c r="BC1257" s="23" t="e">
        <f t="shared" si="654"/>
        <v>#N/A</v>
      </c>
      <c r="BD1257" s="17" t="e">
        <f>VLOOKUP($E1257,'DATA PENGUKURAN GARDU'!$A:$BS,44,0)</f>
        <v>#N/A</v>
      </c>
      <c r="BE1257" s="23" t="e">
        <f t="shared" si="655"/>
        <v>#N/A</v>
      </c>
      <c r="BF1257" s="17" t="e">
        <f>VLOOKUP($E1257,'DATA PENGUKURAN GARDU'!$A:$BS,46,0)</f>
        <v>#N/A</v>
      </c>
      <c r="BG1257" s="23" t="e">
        <f t="shared" si="656"/>
        <v>#N/A</v>
      </c>
      <c r="BH1257" s="17" t="e">
        <f>VLOOKUP($E1257,'DATA PENGUKURAN GARDU'!$A:$BS,46,0)</f>
        <v>#N/A</v>
      </c>
      <c r="BI1257" s="17" t="e">
        <f>VLOOKUP($E1257,'DATA PENGUKURAN GARDU'!$A:$BS,53,0)</f>
        <v>#N/A</v>
      </c>
      <c r="BJ1257" s="17" t="e">
        <f>VLOOKUP($E1257,'DATA PENGUKURAN GARDU'!$A:$BS,54,0)</f>
        <v>#N/A</v>
      </c>
      <c r="BK1257" s="20" t="e">
        <f t="shared" si="657"/>
        <v>#N/A</v>
      </c>
      <c r="BL1257" s="20" t="e">
        <f t="shared" si="658"/>
        <v>#N/A</v>
      </c>
      <c r="BM1257" s="20" t="e">
        <f t="shared" si="659"/>
        <v>#N/A</v>
      </c>
      <c r="BN1257" s="25" t="e">
        <f t="shared" si="660"/>
        <v>#N/A</v>
      </c>
      <c r="BO1257" s="26" t="str">
        <f t="shared" si="661"/>
        <v>0</v>
      </c>
      <c r="BP1257" s="21" t="e">
        <f t="shared" si="662"/>
        <v>#VALUE!</v>
      </c>
      <c r="BQ1257" s="20" t="e">
        <f t="shared" si="663"/>
        <v>#N/A</v>
      </c>
      <c r="BR1257" s="20" t="e">
        <v>#N/A</v>
      </c>
      <c r="BS1257" s="9" t="e">
        <v>#N/A</v>
      </c>
      <c r="BT1257" s="2" t="e">
        <f t="shared" si="664"/>
        <v>#VALUE!</v>
      </c>
      <c r="BU1257" s="2" t="e">
        <f t="shared" si="632"/>
        <v>#N/A</v>
      </c>
      <c r="BV1257" s="2" t="e">
        <f t="shared" si="633"/>
        <v>#N/A</v>
      </c>
    </row>
    <row r="1258" s="2" customFormat="1" ht="22.95" customHeight="1" spans="1:74">
      <c r="A1258" s="9" t="str">
        <f t="shared" si="634"/>
        <v>NL 043Induk</v>
      </c>
      <c r="B1258" s="9" t="str">
        <f t="shared" si="635"/>
        <v>NL 043jurusan 1</v>
      </c>
      <c r="C1258" s="9" t="str">
        <f t="shared" si="636"/>
        <v>NL 043jurusan 2</v>
      </c>
      <c r="D1258" s="9" t="str">
        <f t="shared" si="637"/>
        <v>NL 043jurusan 3</v>
      </c>
      <c r="E1258" s="9" t="str">
        <f t="shared" si="638"/>
        <v>NL 043jurusan 4</v>
      </c>
      <c r="F1258" s="10" t="s">
        <v>324</v>
      </c>
      <c r="G1258" s="10" t="s">
        <v>101</v>
      </c>
      <c r="H1258" s="10" t="s">
        <v>1509</v>
      </c>
      <c r="I1258" s="10">
        <v>0.83281</v>
      </c>
      <c r="J1258" s="10">
        <v>124.0275</v>
      </c>
      <c r="K1258" s="10" t="s">
        <v>7465</v>
      </c>
      <c r="L1258" s="10" t="s">
        <v>7465</v>
      </c>
      <c r="M1258" s="10" t="s">
        <v>7465</v>
      </c>
      <c r="N1258" s="14">
        <f t="shared" si="639"/>
        <v>0</v>
      </c>
      <c r="O1258" s="15" t="e">
        <f t="shared" si="640"/>
        <v>#VALUE!</v>
      </c>
      <c r="P1258" s="15" t="e">
        <f t="shared" si="641"/>
        <v>#VALUE!</v>
      </c>
      <c r="Q1258" s="17" t="e">
        <f>VLOOKUP($A1258,'DATA PENGUKURAN GARDU'!$A:$BS,42,0)</f>
        <v>#N/A</v>
      </c>
      <c r="R1258" s="18" t="e">
        <f t="shared" si="642"/>
        <v>#N/A</v>
      </c>
      <c r="S1258" s="17" t="e">
        <f>VLOOKUP($A1258,'DATA PENGUKURAN GARDU'!$A:$BS,44,0)</f>
        <v>#N/A</v>
      </c>
      <c r="T1258" s="18" t="e">
        <f t="shared" si="643"/>
        <v>#N/A</v>
      </c>
      <c r="U1258" s="17" t="e">
        <f>VLOOKUP($A1258,'DATA PENGUKURAN GARDU'!$A:$BS,46,0)</f>
        <v>#N/A</v>
      </c>
      <c r="V1258" s="18" t="e">
        <f t="shared" si="644"/>
        <v>#N/A</v>
      </c>
      <c r="W1258" s="17" t="e">
        <f>VLOOKUP($A1258,'DATA PENGUKURAN GARDU'!$A:$BS,48,0)</f>
        <v>#N/A</v>
      </c>
      <c r="X1258" s="17" t="e">
        <f>VLOOKUP($A1258,'DATA PENGUKURAN GARDU'!$A:$BS,53,0)</f>
        <v>#N/A</v>
      </c>
      <c r="Y1258" s="17" t="e">
        <f>VLOOKUP($A1258,'DATA PENGUKURAN GARDU'!$A:$BS,54,0)</f>
        <v>#N/A</v>
      </c>
      <c r="Z1258" s="17" t="e">
        <f>VLOOKUP($A1258,'DATA PENGUKURAN GARDU'!$A:$BS,55,0)</f>
        <v>#N/A</v>
      </c>
      <c r="AA1258" s="20" t="e">
        <f>VLOOKUP($B1258,'DATA PENGUKURAN GARDU'!$A:$BS,42,0)</f>
        <v>#N/A</v>
      </c>
      <c r="AB1258" s="21" t="e">
        <f t="shared" si="645"/>
        <v>#N/A</v>
      </c>
      <c r="AC1258" s="20" t="e">
        <f>VLOOKUP($B1258,'DATA PENGUKURAN GARDU'!$A:$BS,44,0)</f>
        <v>#N/A</v>
      </c>
      <c r="AD1258" s="21" t="e">
        <f t="shared" si="646"/>
        <v>#N/A</v>
      </c>
      <c r="AE1258" s="20" t="e">
        <f>VLOOKUP($B1258,'DATA PENGUKURAN GARDU'!$A:$BS,46,0)</f>
        <v>#N/A</v>
      </c>
      <c r="AF1258" s="21" t="e">
        <f t="shared" si="647"/>
        <v>#N/A</v>
      </c>
      <c r="AG1258" s="20" t="e">
        <f>VLOOKUP($B1258,'DATA PENGUKURAN GARDU'!$A:$BS,46,0)</f>
        <v>#N/A</v>
      </c>
      <c r="AH1258" s="20" t="e">
        <f>VLOOKUP($B1258,'DATA PENGUKURAN GARDU'!$A:$BS,53,0)</f>
        <v>#N/A</v>
      </c>
      <c r="AI1258" s="20" t="e">
        <f>VLOOKUP($B1258,'DATA PENGUKURAN GARDU'!$A:$BS,54,0)</f>
        <v>#N/A</v>
      </c>
      <c r="AJ1258" s="17" t="e">
        <f>VLOOKUP($C1258,'DATA PENGUKURAN GARDU'!$A:$BS,42,0)</f>
        <v>#N/A</v>
      </c>
      <c r="AK1258" s="23" t="e">
        <f t="shared" si="648"/>
        <v>#N/A</v>
      </c>
      <c r="AL1258" s="17" t="e">
        <f>VLOOKUP($C1258,'DATA PENGUKURAN GARDU'!$A:$BS,44,0)</f>
        <v>#N/A</v>
      </c>
      <c r="AM1258" s="23" t="e">
        <f t="shared" si="649"/>
        <v>#N/A</v>
      </c>
      <c r="AN1258" s="17" t="e">
        <f>VLOOKUP($C1258,'DATA PENGUKURAN GARDU'!$A:$BS,46,0)</f>
        <v>#N/A</v>
      </c>
      <c r="AO1258" s="23" t="e">
        <f t="shared" si="650"/>
        <v>#N/A</v>
      </c>
      <c r="AP1258" s="17" t="e">
        <f>VLOOKUP($C1258,'DATA PENGUKURAN GARDU'!$A:$BS,46,0)</f>
        <v>#N/A</v>
      </c>
      <c r="AQ1258" s="17" t="e">
        <f>VLOOKUP($C1258,'DATA PENGUKURAN GARDU'!$A:$BS,53,0)</f>
        <v>#N/A</v>
      </c>
      <c r="AR1258" s="17" t="e">
        <f>VLOOKUP($C1258,'DATA PENGUKURAN GARDU'!$A:$BS,54,0)</f>
        <v>#N/A</v>
      </c>
      <c r="AS1258" s="20" t="e">
        <f>VLOOKUP($D1258,'DATA PENGUKURAN GARDU'!$A:$BS,42,0)</f>
        <v>#N/A</v>
      </c>
      <c r="AT1258" s="21" t="e">
        <f t="shared" si="651"/>
        <v>#N/A</v>
      </c>
      <c r="AU1258" s="20" t="e">
        <f>VLOOKUP($D1258,'DATA PENGUKURAN GARDU'!$A:$BS,44,0)</f>
        <v>#N/A</v>
      </c>
      <c r="AV1258" s="21" t="e">
        <f t="shared" si="652"/>
        <v>#N/A</v>
      </c>
      <c r="AW1258" s="20" t="e">
        <f>VLOOKUP($D1258,'DATA PENGUKURAN GARDU'!$A:$BS,46,0)</f>
        <v>#N/A</v>
      </c>
      <c r="AX1258" s="21" t="e">
        <f t="shared" si="653"/>
        <v>#N/A</v>
      </c>
      <c r="AY1258" s="20" t="e">
        <f>VLOOKUP($D1258,'DATA PENGUKURAN GARDU'!$A:$BS,46,0)</f>
        <v>#N/A</v>
      </c>
      <c r="AZ1258" s="20" t="e">
        <f>VLOOKUP($D1258,'DATA PENGUKURAN GARDU'!$A:$BS,53,0)</f>
        <v>#N/A</v>
      </c>
      <c r="BA1258" s="20" t="e">
        <f>VLOOKUP($D1258,'DATA PENGUKURAN GARDU'!$A:$BS,54,0)</f>
        <v>#N/A</v>
      </c>
      <c r="BB1258" s="17" t="e">
        <f>VLOOKUP($E1258,'DATA PENGUKURAN GARDU'!$A:$BS,42,0)</f>
        <v>#N/A</v>
      </c>
      <c r="BC1258" s="23" t="e">
        <f t="shared" si="654"/>
        <v>#N/A</v>
      </c>
      <c r="BD1258" s="17" t="e">
        <f>VLOOKUP($E1258,'DATA PENGUKURAN GARDU'!$A:$BS,44,0)</f>
        <v>#N/A</v>
      </c>
      <c r="BE1258" s="23" t="e">
        <f t="shared" si="655"/>
        <v>#N/A</v>
      </c>
      <c r="BF1258" s="17" t="e">
        <f>VLOOKUP($E1258,'DATA PENGUKURAN GARDU'!$A:$BS,46,0)</f>
        <v>#N/A</v>
      </c>
      <c r="BG1258" s="23" t="e">
        <f t="shared" si="656"/>
        <v>#N/A</v>
      </c>
      <c r="BH1258" s="17" t="e">
        <f>VLOOKUP($E1258,'DATA PENGUKURAN GARDU'!$A:$BS,46,0)</f>
        <v>#N/A</v>
      </c>
      <c r="BI1258" s="17" t="e">
        <f>VLOOKUP($E1258,'DATA PENGUKURAN GARDU'!$A:$BS,53,0)</f>
        <v>#N/A</v>
      </c>
      <c r="BJ1258" s="17" t="e">
        <f>VLOOKUP($E1258,'DATA PENGUKURAN GARDU'!$A:$BS,54,0)</f>
        <v>#N/A</v>
      </c>
      <c r="BK1258" s="20" t="e">
        <f t="shared" si="657"/>
        <v>#N/A</v>
      </c>
      <c r="BL1258" s="20" t="e">
        <f t="shared" si="658"/>
        <v>#N/A</v>
      </c>
      <c r="BM1258" s="20" t="e">
        <f t="shared" si="659"/>
        <v>#N/A</v>
      </c>
      <c r="BN1258" s="25" t="e">
        <f t="shared" si="660"/>
        <v>#N/A</v>
      </c>
      <c r="BO1258" s="26" t="str">
        <f t="shared" si="661"/>
        <v>0</v>
      </c>
      <c r="BP1258" s="21" t="e">
        <f t="shared" si="662"/>
        <v>#VALUE!</v>
      </c>
      <c r="BQ1258" s="20" t="e">
        <f t="shared" si="663"/>
        <v>#N/A</v>
      </c>
      <c r="BR1258" s="20" t="e">
        <v>#N/A</v>
      </c>
      <c r="BS1258" s="9" t="e">
        <v>#N/A</v>
      </c>
      <c r="BT1258" s="2" t="e">
        <f t="shared" si="664"/>
        <v>#VALUE!</v>
      </c>
      <c r="BU1258" s="2" t="e">
        <f t="shared" si="632"/>
        <v>#N/A</v>
      </c>
      <c r="BV1258" s="2" t="e">
        <f t="shared" si="633"/>
        <v>#N/A</v>
      </c>
    </row>
    <row r="1259" s="2" customFormat="1" ht="22.95" customHeight="1" spans="1:74">
      <c r="A1259" s="9" t="str">
        <f t="shared" si="634"/>
        <v>NL 044Induk</v>
      </c>
      <c r="B1259" s="9" t="str">
        <f t="shared" si="635"/>
        <v>NL 044jurusan 1</v>
      </c>
      <c r="C1259" s="9" t="str">
        <f t="shared" si="636"/>
        <v>NL 044jurusan 2</v>
      </c>
      <c r="D1259" s="9" t="str">
        <f t="shared" si="637"/>
        <v>NL 044jurusan 3</v>
      </c>
      <c r="E1259" s="9" t="str">
        <f t="shared" si="638"/>
        <v>NL 044jurusan 4</v>
      </c>
      <c r="F1259" s="10" t="s">
        <v>324</v>
      </c>
      <c r="G1259" s="10" t="s">
        <v>101</v>
      </c>
      <c r="H1259" s="10" t="s">
        <v>1510</v>
      </c>
      <c r="I1259" s="10">
        <v>0.82565</v>
      </c>
      <c r="J1259" s="10">
        <v>124.03965</v>
      </c>
      <c r="K1259" s="10" t="s">
        <v>7465</v>
      </c>
      <c r="L1259" s="10" t="s">
        <v>7465</v>
      </c>
      <c r="M1259" s="10" t="s">
        <v>7465</v>
      </c>
      <c r="N1259" s="14">
        <f t="shared" si="639"/>
        <v>0</v>
      </c>
      <c r="O1259" s="15" t="e">
        <f t="shared" si="640"/>
        <v>#VALUE!</v>
      </c>
      <c r="P1259" s="15" t="e">
        <f t="shared" si="641"/>
        <v>#VALUE!</v>
      </c>
      <c r="Q1259" s="17" t="e">
        <f>VLOOKUP($A1259,'DATA PENGUKURAN GARDU'!$A:$BS,42,0)</f>
        <v>#N/A</v>
      </c>
      <c r="R1259" s="18" t="e">
        <f t="shared" si="642"/>
        <v>#N/A</v>
      </c>
      <c r="S1259" s="17" t="e">
        <f>VLOOKUP($A1259,'DATA PENGUKURAN GARDU'!$A:$BS,44,0)</f>
        <v>#N/A</v>
      </c>
      <c r="T1259" s="18" t="e">
        <f t="shared" si="643"/>
        <v>#N/A</v>
      </c>
      <c r="U1259" s="17" t="e">
        <f>VLOOKUP($A1259,'DATA PENGUKURAN GARDU'!$A:$BS,46,0)</f>
        <v>#N/A</v>
      </c>
      <c r="V1259" s="18" t="e">
        <f t="shared" si="644"/>
        <v>#N/A</v>
      </c>
      <c r="W1259" s="17" t="e">
        <f>VLOOKUP($A1259,'DATA PENGUKURAN GARDU'!$A:$BS,48,0)</f>
        <v>#N/A</v>
      </c>
      <c r="X1259" s="17" t="e">
        <f>VLOOKUP($A1259,'DATA PENGUKURAN GARDU'!$A:$BS,53,0)</f>
        <v>#N/A</v>
      </c>
      <c r="Y1259" s="17" t="e">
        <f>VLOOKUP($A1259,'DATA PENGUKURAN GARDU'!$A:$BS,54,0)</f>
        <v>#N/A</v>
      </c>
      <c r="Z1259" s="17" t="e">
        <f>VLOOKUP($A1259,'DATA PENGUKURAN GARDU'!$A:$BS,55,0)</f>
        <v>#N/A</v>
      </c>
      <c r="AA1259" s="20" t="e">
        <f>VLOOKUP($B1259,'DATA PENGUKURAN GARDU'!$A:$BS,42,0)</f>
        <v>#N/A</v>
      </c>
      <c r="AB1259" s="21" t="e">
        <f t="shared" si="645"/>
        <v>#N/A</v>
      </c>
      <c r="AC1259" s="20" t="e">
        <f>VLOOKUP($B1259,'DATA PENGUKURAN GARDU'!$A:$BS,44,0)</f>
        <v>#N/A</v>
      </c>
      <c r="AD1259" s="21" t="e">
        <f t="shared" si="646"/>
        <v>#N/A</v>
      </c>
      <c r="AE1259" s="20" t="e">
        <f>VLOOKUP($B1259,'DATA PENGUKURAN GARDU'!$A:$BS,46,0)</f>
        <v>#N/A</v>
      </c>
      <c r="AF1259" s="21" t="e">
        <f t="shared" si="647"/>
        <v>#N/A</v>
      </c>
      <c r="AG1259" s="20" t="e">
        <f>VLOOKUP($B1259,'DATA PENGUKURAN GARDU'!$A:$BS,46,0)</f>
        <v>#N/A</v>
      </c>
      <c r="AH1259" s="20" t="e">
        <f>VLOOKUP($B1259,'DATA PENGUKURAN GARDU'!$A:$BS,53,0)</f>
        <v>#N/A</v>
      </c>
      <c r="AI1259" s="20" t="e">
        <f>VLOOKUP($B1259,'DATA PENGUKURAN GARDU'!$A:$BS,54,0)</f>
        <v>#N/A</v>
      </c>
      <c r="AJ1259" s="17" t="e">
        <f>VLOOKUP($C1259,'DATA PENGUKURAN GARDU'!$A:$BS,42,0)</f>
        <v>#N/A</v>
      </c>
      <c r="AK1259" s="23" t="e">
        <f t="shared" si="648"/>
        <v>#N/A</v>
      </c>
      <c r="AL1259" s="17" t="e">
        <f>VLOOKUP($C1259,'DATA PENGUKURAN GARDU'!$A:$BS,44,0)</f>
        <v>#N/A</v>
      </c>
      <c r="AM1259" s="23" t="e">
        <f t="shared" si="649"/>
        <v>#N/A</v>
      </c>
      <c r="AN1259" s="17" t="e">
        <f>VLOOKUP($C1259,'DATA PENGUKURAN GARDU'!$A:$BS,46,0)</f>
        <v>#N/A</v>
      </c>
      <c r="AO1259" s="23" t="e">
        <f t="shared" si="650"/>
        <v>#N/A</v>
      </c>
      <c r="AP1259" s="17" t="e">
        <f>VLOOKUP($C1259,'DATA PENGUKURAN GARDU'!$A:$BS,46,0)</f>
        <v>#N/A</v>
      </c>
      <c r="AQ1259" s="17" t="e">
        <f>VLOOKUP($C1259,'DATA PENGUKURAN GARDU'!$A:$BS,53,0)</f>
        <v>#N/A</v>
      </c>
      <c r="AR1259" s="17" t="e">
        <f>VLOOKUP($C1259,'DATA PENGUKURAN GARDU'!$A:$BS,54,0)</f>
        <v>#N/A</v>
      </c>
      <c r="AS1259" s="20" t="e">
        <f>VLOOKUP($D1259,'DATA PENGUKURAN GARDU'!$A:$BS,42,0)</f>
        <v>#N/A</v>
      </c>
      <c r="AT1259" s="21" t="e">
        <f t="shared" si="651"/>
        <v>#N/A</v>
      </c>
      <c r="AU1259" s="20" t="e">
        <f>VLOOKUP($D1259,'DATA PENGUKURAN GARDU'!$A:$BS,44,0)</f>
        <v>#N/A</v>
      </c>
      <c r="AV1259" s="21" t="e">
        <f t="shared" si="652"/>
        <v>#N/A</v>
      </c>
      <c r="AW1259" s="20" t="e">
        <f>VLOOKUP($D1259,'DATA PENGUKURAN GARDU'!$A:$BS,46,0)</f>
        <v>#N/A</v>
      </c>
      <c r="AX1259" s="21" t="e">
        <f t="shared" si="653"/>
        <v>#N/A</v>
      </c>
      <c r="AY1259" s="20" t="e">
        <f>VLOOKUP($D1259,'DATA PENGUKURAN GARDU'!$A:$BS,46,0)</f>
        <v>#N/A</v>
      </c>
      <c r="AZ1259" s="20" t="e">
        <f>VLOOKUP($D1259,'DATA PENGUKURAN GARDU'!$A:$BS,53,0)</f>
        <v>#N/A</v>
      </c>
      <c r="BA1259" s="20" t="e">
        <f>VLOOKUP($D1259,'DATA PENGUKURAN GARDU'!$A:$BS,54,0)</f>
        <v>#N/A</v>
      </c>
      <c r="BB1259" s="17" t="e">
        <f>VLOOKUP($E1259,'DATA PENGUKURAN GARDU'!$A:$BS,42,0)</f>
        <v>#N/A</v>
      </c>
      <c r="BC1259" s="23" t="e">
        <f t="shared" si="654"/>
        <v>#N/A</v>
      </c>
      <c r="BD1259" s="17" t="e">
        <f>VLOOKUP($E1259,'DATA PENGUKURAN GARDU'!$A:$BS,44,0)</f>
        <v>#N/A</v>
      </c>
      <c r="BE1259" s="23" t="e">
        <f t="shared" si="655"/>
        <v>#N/A</v>
      </c>
      <c r="BF1259" s="17" t="e">
        <f>VLOOKUP($E1259,'DATA PENGUKURAN GARDU'!$A:$BS,46,0)</f>
        <v>#N/A</v>
      </c>
      <c r="BG1259" s="23" t="e">
        <f t="shared" si="656"/>
        <v>#N/A</v>
      </c>
      <c r="BH1259" s="17" t="e">
        <f>VLOOKUP($E1259,'DATA PENGUKURAN GARDU'!$A:$BS,46,0)</f>
        <v>#N/A</v>
      </c>
      <c r="BI1259" s="17" t="e">
        <f>VLOOKUP($E1259,'DATA PENGUKURAN GARDU'!$A:$BS,53,0)</f>
        <v>#N/A</v>
      </c>
      <c r="BJ1259" s="17" t="e">
        <f>VLOOKUP($E1259,'DATA PENGUKURAN GARDU'!$A:$BS,54,0)</f>
        <v>#N/A</v>
      </c>
      <c r="BK1259" s="20" t="e">
        <f t="shared" si="657"/>
        <v>#N/A</v>
      </c>
      <c r="BL1259" s="20" t="e">
        <f t="shared" si="658"/>
        <v>#N/A</v>
      </c>
      <c r="BM1259" s="20" t="e">
        <f t="shared" si="659"/>
        <v>#N/A</v>
      </c>
      <c r="BN1259" s="25" t="e">
        <f t="shared" si="660"/>
        <v>#N/A</v>
      </c>
      <c r="BO1259" s="26" t="str">
        <f t="shared" si="661"/>
        <v>0</v>
      </c>
      <c r="BP1259" s="21" t="e">
        <f t="shared" si="662"/>
        <v>#VALUE!</v>
      </c>
      <c r="BQ1259" s="20" t="e">
        <f t="shared" si="663"/>
        <v>#N/A</v>
      </c>
      <c r="BR1259" s="20" t="e">
        <v>#N/A</v>
      </c>
      <c r="BS1259" s="9" t="e">
        <v>#N/A</v>
      </c>
      <c r="BT1259" s="2" t="e">
        <f t="shared" si="664"/>
        <v>#VALUE!</v>
      </c>
      <c r="BU1259" s="2" t="e">
        <f t="shared" si="632"/>
        <v>#N/A</v>
      </c>
      <c r="BV1259" s="2" t="e">
        <f t="shared" si="633"/>
        <v>#N/A</v>
      </c>
    </row>
    <row r="1260" s="2" customFormat="1" ht="22.95" customHeight="1" spans="1:74">
      <c r="A1260" s="9" t="str">
        <f t="shared" si="634"/>
        <v>N 021Induk</v>
      </c>
      <c r="B1260" s="9" t="str">
        <f t="shared" si="635"/>
        <v>N 021jurusan 1</v>
      </c>
      <c r="C1260" s="9" t="str">
        <f t="shared" si="636"/>
        <v>N 021jurusan 2</v>
      </c>
      <c r="D1260" s="9" t="str">
        <f t="shared" si="637"/>
        <v>N 021jurusan 3</v>
      </c>
      <c r="E1260" s="9" t="str">
        <f t="shared" si="638"/>
        <v>N 021jurusan 4</v>
      </c>
      <c r="F1260" s="10" t="s">
        <v>226</v>
      </c>
      <c r="G1260" s="10" t="s">
        <v>101</v>
      </c>
      <c r="H1260" s="10" t="s">
        <v>1511</v>
      </c>
      <c r="I1260" s="10">
        <v>0.96681</v>
      </c>
      <c r="J1260" s="10">
        <v>124.19192</v>
      </c>
      <c r="K1260" s="10" t="s">
        <v>7465</v>
      </c>
      <c r="L1260" s="10" t="s">
        <v>7465</v>
      </c>
      <c r="M1260" s="10" t="s">
        <v>7465</v>
      </c>
      <c r="N1260" s="14">
        <f t="shared" si="639"/>
        <v>0</v>
      </c>
      <c r="O1260" s="15" t="e">
        <f t="shared" si="640"/>
        <v>#VALUE!</v>
      </c>
      <c r="P1260" s="15" t="e">
        <f t="shared" si="641"/>
        <v>#VALUE!</v>
      </c>
      <c r="Q1260" s="17" t="e">
        <f>VLOOKUP($A1260,'DATA PENGUKURAN GARDU'!$A:$BS,42,0)</f>
        <v>#N/A</v>
      </c>
      <c r="R1260" s="18" t="e">
        <f t="shared" si="642"/>
        <v>#N/A</v>
      </c>
      <c r="S1260" s="17" t="e">
        <f>VLOOKUP($A1260,'DATA PENGUKURAN GARDU'!$A:$BS,44,0)</f>
        <v>#N/A</v>
      </c>
      <c r="T1260" s="18" t="e">
        <f t="shared" si="643"/>
        <v>#N/A</v>
      </c>
      <c r="U1260" s="17" t="e">
        <f>VLOOKUP($A1260,'DATA PENGUKURAN GARDU'!$A:$BS,46,0)</f>
        <v>#N/A</v>
      </c>
      <c r="V1260" s="18" t="e">
        <f t="shared" si="644"/>
        <v>#N/A</v>
      </c>
      <c r="W1260" s="17" t="e">
        <f>VLOOKUP($A1260,'DATA PENGUKURAN GARDU'!$A:$BS,48,0)</f>
        <v>#N/A</v>
      </c>
      <c r="X1260" s="17" t="e">
        <f>VLOOKUP($A1260,'DATA PENGUKURAN GARDU'!$A:$BS,53,0)</f>
        <v>#N/A</v>
      </c>
      <c r="Y1260" s="17" t="e">
        <f>VLOOKUP($A1260,'DATA PENGUKURAN GARDU'!$A:$BS,54,0)</f>
        <v>#N/A</v>
      </c>
      <c r="Z1260" s="17" t="e">
        <f>VLOOKUP($A1260,'DATA PENGUKURAN GARDU'!$A:$BS,55,0)</f>
        <v>#N/A</v>
      </c>
      <c r="AA1260" s="20" t="e">
        <f>VLOOKUP($B1260,'DATA PENGUKURAN GARDU'!$A:$BS,42,0)</f>
        <v>#N/A</v>
      </c>
      <c r="AB1260" s="21" t="e">
        <f t="shared" si="645"/>
        <v>#N/A</v>
      </c>
      <c r="AC1260" s="20" t="e">
        <f>VLOOKUP($B1260,'DATA PENGUKURAN GARDU'!$A:$BS,44,0)</f>
        <v>#N/A</v>
      </c>
      <c r="AD1260" s="21" t="e">
        <f t="shared" si="646"/>
        <v>#N/A</v>
      </c>
      <c r="AE1260" s="20" t="e">
        <f>VLOOKUP($B1260,'DATA PENGUKURAN GARDU'!$A:$BS,46,0)</f>
        <v>#N/A</v>
      </c>
      <c r="AF1260" s="21" t="e">
        <f t="shared" si="647"/>
        <v>#N/A</v>
      </c>
      <c r="AG1260" s="20" t="e">
        <f>VLOOKUP($B1260,'DATA PENGUKURAN GARDU'!$A:$BS,46,0)</f>
        <v>#N/A</v>
      </c>
      <c r="AH1260" s="20" t="e">
        <f>VLOOKUP($B1260,'DATA PENGUKURAN GARDU'!$A:$BS,53,0)</f>
        <v>#N/A</v>
      </c>
      <c r="AI1260" s="20" t="e">
        <f>VLOOKUP($B1260,'DATA PENGUKURAN GARDU'!$A:$BS,54,0)</f>
        <v>#N/A</v>
      </c>
      <c r="AJ1260" s="17" t="e">
        <f>VLOOKUP($C1260,'DATA PENGUKURAN GARDU'!$A:$BS,42,0)</f>
        <v>#N/A</v>
      </c>
      <c r="AK1260" s="23" t="e">
        <f t="shared" si="648"/>
        <v>#N/A</v>
      </c>
      <c r="AL1260" s="17" t="e">
        <f>VLOOKUP($C1260,'DATA PENGUKURAN GARDU'!$A:$BS,44,0)</f>
        <v>#N/A</v>
      </c>
      <c r="AM1260" s="23" t="e">
        <f t="shared" si="649"/>
        <v>#N/A</v>
      </c>
      <c r="AN1260" s="17" t="e">
        <f>VLOOKUP($C1260,'DATA PENGUKURAN GARDU'!$A:$BS,46,0)</f>
        <v>#N/A</v>
      </c>
      <c r="AO1260" s="23" t="e">
        <f t="shared" si="650"/>
        <v>#N/A</v>
      </c>
      <c r="AP1260" s="17" t="e">
        <f>VLOOKUP($C1260,'DATA PENGUKURAN GARDU'!$A:$BS,46,0)</f>
        <v>#N/A</v>
      </c>
      <c r="AQ1260" s="17" t="e">
        <f>VLOOKUP($C1260,'DATA PENGUKURAN GARDU'!$A:$BS,53,0)</f>
        <v>#N/A</v>
      </c>
      <c r="AR1260" s="17" t="e">
        <f>VLOOKUP($C1260,'DATA PENGUKURAN GARDU'!$A:$BS,54,0)</f>
        <v>#N/A</v>
      </c>
      <c r="AS1260" s="20" t="e">
        <f>VLOOKUP($D1260,'DATA PENGUKURAN GARDU'!$A:$BS,42,0)</f>
        <v>#N/A</v>
      </c>
      <c r="AT1260" s="21" t="e">
        <f t="shared" si="651"/>
        <v>#N/A</v>
      </c>
      <c r="AU1260" s="20" t="e">
        <f>VLOOKUP($D1260,'DATA PENGUKURAN GARDU'!$A:$BS,44,0)</f>
        <v>#N/A</v>
      </c>
      <c r="AV1260" s="21" t="e">
        <f t="shared" si="652"/>
        <v>#N/A</v>
      </c>
      <c r="AW1260" s="20" t="e">
        <f>VLOOKUP($D1260,'DATA PENGUKURAN GARDU'!$A:$BS,46,0)</f>
        <v>#N/A</v>
      </c>
      <c r="AX1260" s="21" t="e">
        <f t="shared" si="653"/>
        <v>#N/A</v>
      </c>
      <c r="AY1260" s="20" t="e">
        <f>VLOOKUP($D1260,'DATA PENGUKURAN GARDU'!$A:$BS,46,0)</f>
        <v>#N/A</v>
      </c>
      <c r="AZ1260" s="20" t="e">
        <f>VLOOKUP($D1260,'DATA PENGUKURAN GARDU'!$A:$BS,53,0)</f>
        <v>#N/A</v>
      </c>
      <c r="BA1260" s="20" t="e">
        <f>VLOOKUP($D1260,'DATA PENGUKURAN GARDU'!$A:$BS,54,0)</f>
        <v>#N/A</v>
      </c>
      <c r="BB1260" s="17" t="e">
        <f>VLOOKUP($E1260,'DATA PENGUKURAN GARDU'!$A:$BS,42,0)</f>
        <v>#N/A</v>
      </c>
      <c r="BC1260" s="23" t="e">
        <f t="shared" si="654"/>
        <v>#N/A</v>
      </c>
      <c r="BD1260" s="17" t="e">
        <f>VLOOKUP($E1260,'DATA PENGUKURAN GARDU'!$A:$BS,44,0)</f>
        <v>#N/A</v>
      </c>
      <c r="BE1260" s="23" t="e">
        <f t="shared" si="655"/>
        <v>#N/A</v>
      </c>
      <c r="BF1260" s="17" t="e">
        <f>VLOOKUP($E1260,'DATA PENGUKURAN GARDU'!$A:$BS,46,0)</f>
        <v>#N/A</v>
      </c>
      <c r="BG1260" s="23" t="e">
        <f t="shared" si="656"/>
        <v>#N/A</v>
      </c>
      <c r="BH1260" s="17" t="e">
        <f>VLOOKUP($E1260,'DATA PENGUKURAN GARDU'!$A:$BS,46,0)</f>
        <v>#N/A</v>
      </c>
      <c r="BI1260" s="17" t="e">
        <f>VLOOKUP($E1260,'DATA PENGUKURAN GARDU'!$A:$BS,53,0)</f>
        <v>#N/A</v>
      </c>
      <c r="BJ1260" s="17" t="e">
        <f>VLOOKUP($E1260,'DATA PENGUKURAN GARDU'!$A:$BS,54,0)</f>
        <v>#N/A</v>
      </c>
      <c r="BK1260" s="20" t="e">
        <f t="shared" si="657"/>
        <v>#N/A</v>
      </c>
      <c r="BL1260" s="20" t="e">
        <f t="shared" si="658"/>
        <v>#N/A</v>
      </c>
      <c r="BM1260" s="20" t="e">
        <f t="shared" si="659"/>
        <v>#N/A</v>
      </c>
      <c r="BN1260" s="25" t="e">
        <f t="shared" si="660"/>
        <v>#N/A</v>
      </c>
      <c r="BO1260" s="26" t="str">
        <f t="shared" si="661"/>
        <v>0</v>
      </c>
      <c r="BP1260" s="21" t="e">
        <f t="shared" si="662"/>
        <v>#VALUE!</v>
      </c>
      <c r="BQ1260" s="20" t="e">
        <f t="shared" si="663"/>
        <v>#N/A</v>
      </c>
      <c r="BR1260" s="20" t="e">
        <v>#N/A</v>
      </c>
      <c r="BS1260" s="9" t="e">
        <v>#N/A</v>
      </c>
      <c r="BT1260" s="2" t="e">
        <f t="shared" si="664"/>
        <v>#VALUE!</v>
      </c>
      <c r="BU1260" s="2" t="e">
        <f t="shared" si="632"/>
        <v>#N/A</v>
      </c>
      <c r="BV1260" s="2" t="e">
        <f t="shared" si="633"/>
        <v>#N/A</v>
      </c>
    </row>
    <row r="1261" s="2" customFormat="1" ht="22.95" customHeight="1" spans="1:74">
      <c r="A1261" s="9" t="str">
        <f t="shared" si="634"/>
        <v>N 049Induk</v>
      </c>
      <c r="B1261" s="9" t="str">
        <f t="shared" si="635"/>
        <v>N 049jurusan 1</v>
      </c>
      <c r="C1261" s="9" t="str">
        <f t="shared" si="636"/>
        <v>N 049jurusan 2</v>
      </c>
      <c r="D1261" s="9" t="str">
        <f t="shared" si="637"/>
        <v>N 049jurusan 3</v>
      </c>
      <c r="E1261" s="9" t="str">
        <f t="shared" si="638"/>
        <v>N 049jurusan 4</v>
      </c>
      <c r="F1261" s="10" t="s">
        <v>226</v>
      </c>
      <c r="G1261" s="10" t="s">
        <v>101</v>
      </c>
      <c r="H1261" s="10" t="s">
        <v>1512</v>
      </c>
      <c r="I1261" s="10">
        <v>0.86007</v>
      </c>
      <c r="J1261" s="10">
        <v>124.13451</v>
      </c>
      <c r="K1261" s="10" t="s">
        <v>7465</v>
      </c>
      <c r="L1261" s="10" t="s">
        <v>7465</v>
      </c>
      <c r="M1261" s="10" t="s">
        <v>7465</v>
      </c>
      <c r="N1261" s="14">
        <f t="shared" si="639"/>
        <v>0</v>
      </c>
      <c r="O1261" s="15" t="e">
        <f t="shared" si="640"/>
        <v>#VALUE!</v>
      </c>
      <c r="P1261" s="15" t="e">
        <f t="shared" si="641"/>
        <v>#VALUE!</v>
      </c>
      <c r="Q1261" s="17" t="e">
        <f>VLOOKUP($A1261,'DATA PENGUKURAN GARDU'!$A:$BS,42,0)</f>
        <v>#N/A</v>
      </c>
      <c r="R1261" s="18" t="e">
        <f t="shared" si="642"/>
        <v>#N/A</v>
      </c>
      <c r="S1261" s="17" t="e">
        <f>VLOOKUP($A1261,'DATA PENGUKURAN GARDU'!$A:$BS,44,0)</f>
        <v>#N/A</v>
      </c>
      <c r="T1261" s="18" t="e">
        <f t="shared" si="643"/>
        <v>#N/A</v>
      </c>
      <c r="U1261" s="17" t="e">
        <f>VLOOKUP($A1261,'DATA PENGUKURAN GARDU'!$A:$BS,46,0)</f>
        <v>#N/A</v>
      </c>
      <c r="V1261" s="18" t="e">
        <f t="shared" si="644"/>
        <v>#N/A</v>
      </c>
      <c r="W1261" s="17" t="e">
        <f>VLOOKUP($A1261,'DATA PENGUKURAN GARDU'!$A:$BS,48,0)</f>
        <v>#N/A</v>
      </c>
      <c r="X1261" s="17" t="e">
        <f>VLOOKUP($A1261,'DATA PENGUKURAN GARDU'!$A:$BS,53,0)</f>
        <v>#N/A</v>
      </c>
      <c r="Y1261" s="17" t="e">
        <f>VLOOKUP($A1261,'DATA PENGUKURAN GARDU'!$A:$BS,54,0)</f>
        <v>#N/A</v>
      </c>
      <c r="Z1261" s="17" t="e">
        <f>VLOOKUP($A1261,'DATA PENGUKURAN GARDU'!$A:$BS,55,0)</f>
        <v>#N/A</v>
      </c>
      <c r="AA1261" s="20" t="e">
        <f>VLOOKUP($B1261,'DATA PENGUKURAN GARDU'!$A:$BS,42,0)</f>
        <v>#N/A</v>
      </c>
      <c r="AB1261" s="21" t="e">
        <f t="shared" si="645"/>
        <v>#N/A</v>
      </c>
      <c r="AC1261" s="20" t="e">
        <f>VLOOKUP($B1261,'DATA PENGUKURAN GARDU'!$A:$BS,44,0)</f>
        <v>#N/A</v>
      </c>
      <c r="AD1261" s="21" t="e">
        <f t="shared" si="646"/>
        <v>#N/A</v>
      </c>
      <c r="AE1261" s="20" t="e">
        <f>VLOOKUP($B1261,'DATA PENGUKURAN GARDU'!$A:$BS,46,0)</f>
        <v>#N/A</v>
      </c>
      <c r="AF1261" s="21" t="e">
        <f t="shared" si="647"/>
        <v>#N/A</v>
      </c>
      <c r="AG1261" s="20" t="e">
        <f>VLOOKUP($B1261,'DATA PENGUKURAN GARDU'!$A:$BS,46,0)</f>
        <v>#N/A</v>
      </c>
      <c r="AH1261" s="20" t="e">
        <f>VLOOKUP($B1261,'DATA PENGUKURAN GARDU'!$A:$BS,53,0)</f>
        <v>#N/A</v>
      </c>
      <c r="AI1261" s="20" t="e">
        <f>VLOOKUP($B1261,'DATA PENGUKURAN GARDU'!$A:$BS,54,0)</f>
        <v>#N/A</v>
      </c>
      <c r="AJ1261" s="17" t="e">
        <f>VLOOKUP($C1261,'DATA PENGUKURAN GARDU'!$A:$BS,42,0)</f>
        <v>#N/A</v>
      </c>
      <c r="AK1261" s="23" t="e">
        <f t="shared" si="648"/>
        <v>#N/A</v>
      </c>
      <c r="AL1261" s="17" t="e">
        <f>VLOOKUP($C1261,'DATA PENGUKURAN GARDU'!$A:$BS,44,0)</f>
        <v>#N/A</v>
      </c>
      <c r="AM1261" s="23" t="e">
        <f t="shared" si="649"/>
        <v>#N/A</v>
      </c>
      <c r="AN1261" s="17" t="e">
        <f>VLOOKUP($C1261,'DATA PENGUKURAN GARDU'!$A:$BS,46,0)</f>
        <v>#N/A</v>
      </c>
      <c r="AO1261" s="23" t="e">
        <f t="shared" si="650"/>
        <v>#N/A</v>
      </c>
      <c r="AP1261" s="17" t="e">
        <f>VLOOKUP($C1261,'DATA PENGUKURAN GARDU'!$A:$BS,46,0)</f>
        <v>#N/A</v>
      </c>
      <c r="AQ1261" s="17" t="e">
        <f>VLOOKUP($C1261,'DATA PENGUKURAN GARDU'!$A:$BS,53,0)</f>
        <v>#N/A</v>
      </c>
      <c r="AR1261" s="17" t="e">
        <f>VLOOKUP($C1261,'DATA PENGUKURAN GARDU'!$A:$BS,54,0)</f>
        <v>#N/A</v>
      </c>
      <c r="AS1261" s="20" t="e">
        <f>VLOOKUP($D1261,'DATA PENGUKURAN GARDU'!$A:$BS,42,0)</f>
        <v>#N/A</v>
      </c>
      <c r="AT1261" s="21" t="e">
        <f t="shared" si="651"/>
        <v>#N/A</v>
      </c>
      <c r="AU1261" s="20" t="e">
        <f>VLOOKUP($D1261,'DATA PENGUKURAN GARDU'!$A:$BS,44,0)</f>
        <v>#N/A</v>
      </c>
      <c r="AV1261" s="21" t="e">
        <f t="shared" si="652"/>
        <v>#N/A</v>
      </c>
      <c r="AW1261" s="20" t="e">
        <f>VLOOKUP($D1261,'DATA PENGUKURAN GARDU'!$A:$BS,46,0)</f>
        <v>#N/A</v>
      </c>
      <c r="AX1261" s="21" t="e">
        <f t="shared" si="653"/>
        <v>#N/A</v>
      </c>
      <c r="AY1261" s="20" t="e">
        <f>VLOOKUP($D1261,'DATA PENGUKURAN GARDU'!$A:$BS,46,0)</f>
        <v>#N/A</v>
      </c>
      <c r="AZ1261" s="20" t="e">
        <f>VLOOKUP($D1261,'DATA PENGUKURAN GARDU'!$A:$BS,53,0)</f>
        <v>#N/A</v>
      </c>
      <c r="BA1261" s="20" t="e">
        <f>VLOOKUP($D1261,'DATA PENGUKURAN GARDU'!$A:$BS,54,0)</f>
        <v>#N/A</v>
      </c>
      <c r="BB1261" s="17" t="e">
        <f>VLOOKUP($E1261,'DATA PENGUKURAN GARDU'!$A:$BS,42,0)</f>
        <v>#N/A</v>
      </c>
      <c r="BC1261" s="23" t="e">
        <f t="shared" si="654"/>
        <v>#N/A</v>
      </c>
      <c r="BD1261" s="17" t="e">
        <f>VLOOKUP($E1261,'DATA PENGUKURAN GARDU'!$A:$BS,44,0)</f>
        <v>#N/A</v>
      </c>
      <c r="BE1261" s="23" t="e">
        <f t="shared" si="655"/>
        <v>#N/A</v>
      </c>
      <c r="BF1261" s="17" t="e">
        <f>VLOOKUP($E1261,'DATA PENGUKURAN GARDU'!$A:$BS,46,0)</f>
        <v>#N/A</v>
      </c>
      <c r="BG1261" s="23" t="e">
        <f t="shared" si="656"/>
        <v>#N/A</v>
      </c>
      <c r="BH1261" s="17" t="e">
        <f>VLOOKUP($E1261,'DATA PENGUKURAN GARDU'!$A:$BS,46,0)</f>
        <v>#N/A</v>
      </c>
      <c r="BI1261" s="17" t="e">
        <f>VLOOKUP($E1261,'DATA PENGUKURAN GARDU'!$A:$BS,53,0)</f>
        <v>#N/A</v>
      </c>
      <c r="BJ1261" s="17" t="e">
        <f>VLOOKUP($E1261,'DATA PENGUKURAN GARDU'!$A:$BS,54,0)</f>
        <v>#N/A</v>
      </c>
      <c r="BK1261" s="20" t="e">
        <f t="shared" si="657"/>
        <v>#N/A</v>
      </c>
      <c r="BL1261" s="20" t="e">
        <f t="shared" si="658"/>
        <v>#N/A</v>
      </c>
      <c r="BM1261" s="20" t="e">
        <f t="shared" si="659"/>
        <v>#N/A</v>
      </c>
      <c r="BN1261" s="25" t="e">
        <f t="shared" si="660"/>
        <v>#N/A</v>
      </c>
      <c r="BO1261" s="26" t="str">
        <f t="shared" si="661"/>
        <v>0</v>
      </c>
      <c r="BP1261" s="21" t="e">
        <f t="shared" si="662"/>
        <v>#VALUE!</v>
      </c>
      <c r="BQ1261" s="20" t="e">
        <f t="shared" si="663"/>
        <v>#N/A</v>
      </c>
      <c r="BR1261" s="20" t="e">
        <v>#N/A</v>
      </c>
      <c r="BS1261" s="9" t="e">
        <v>#N/A</v>
      </c>
      <c r="BT1261" s="2" t="e">
        <f t="shared" si="664"/>
        <v>#VALUE!</v>
      </c>
      <c r="BU1261" s="2" t="e">
        <f t="shared" si="632"/>
        <v>#N/A</v>
      </c>
      <c r="BV1261" s="2" t="e">
        <f t="shared" si="633"/>
        <v>#N/A</v>
      </c>
    </row>
    <row r="1262" s="2" customFormat="1" ht="22.95" customHeight="1" spans="1:74">
      <c r="A1262" s="9" t="str">
        <f t="shared" si="634"/>
        <v>NW 013Induk</v>
      </c>
      <c r="B1262" s="9" t="str">
        <f t="shared" si="635"/>
        <v>NW 013jurusan 1</v>
      </c>
      <c r="C1262" s="9" t="str">
        <f t="shared" si="636"/>
        <v>NW 013jurusan 2</v>
      </c>
      <c r="D1262" s="9" t="str">
        <f t="shared" si="637"/>
        <v>NW 013jurusan 3</v>
      </c>
      <c r="E1262" s="9" t="str">
        <f t="shared" si="638"/>
        <v>NW 013jurusan 4</v>
      </c>
      <c r="F1262" s="10" t="s">
        <v>342</v>
      </c>
      <c r="G1262" s="10" t="s">
        <v>39</v>
      </c>
      <c r="H1262" s="10" t="s">
        <v>1513</v>
      </c>
      <c r="I1262" s="10">
        <v>1.10963</v>
      </c>
      <c r="J1262" s="10">
        <v>124.34384</v>
      </c>
      <c r="K1262" s="10" t="s">
        <v>7465</v>
      </c>
      <c r="L1262" s="10" t="s">
        <v>7465</v>
      </c>
      <c r="M1262" s="10" t="s">
        <v>7465</v>
      </c>
      <c r="N1262" s="14">
        <f t="shared" si="639"/>
        <v>0</v>
      </c>
      <c r="O1262" s="15" t="e">
        <f t="shared" si="640"/>
        <v>#VALUE!</v>
      </c>
      <c r="P1262" s="15" t="e">
        <f t="shared" si="641"/>
        <v>#VALUE!</v>
      </c>
      <c r="Q1262" s="17" t="e">
        <f>VLOOKUP($A1262,'DATA PENGUKURAN GARDU'!$A:$BS,42,0)</f>
        <v>#N/A</v>
      </c>
      <c r="R1262" s="18" t="e">
        <f t="shared" si="642"/>
        <v>#N/A</v>
      </c>
      <c r="S1262" s="17" t="e">
        <f>VLOOKUP($A1262,'DATA PENGUKURAN GARDU'!$A:$BS,44,0)</f>
        <v>#N/A</v>
      </c>
      <c r="T1262" s="18" t="e">
        <f t="shared" si="643"/>
        <v>#N/A</v>
      </c>
      <c r="U1262" s="17" t="e">
        <f>VLOOKUP($A1262,'DATA PENGUKURAN GARDU'!$A:$BS,46,0)</f>
        <v>#N/A</v>
      </c>
      <c r="V1262" s="18" t="e">
        <f t="shared" si="644"/>
        <v>#N/A</v>
      </c>
      <c r="W1262" s="17" t="e">
        <f>VLOOKUP($A1262,'DATA PENGUKURAN GARDU'!$A:$BS,48,0)</f>
        <v>#N/A</v>
      </c>
      <c r="X1262" s="17" t="e">
        <f>VLOOKUP($A1262,'DATA PENGUKURAN GARDU'!$A:$BS,53,0)</f>
        <v>#N/A</v>
      </c>
      <c r="Y1262" s="17" t="e">
        <f>VLOOKUP($A1262,'DATA PENGUKURAN GARDU'!$A:$BS,54,0)</f>
        <v>#N/A</v>
      </c>
      <c r="Z1262" s="17" t="e">
        <f>VLOOKUP($A1262,'DATA PENGUKURAN GARDU'!$A:$BS,55,0)</f>
        <v>#N/A</v>
      </c>
      <c r="AA1262" s="20" t="e">
        <f>VLOOKUP($B1262,'DATA PENGUKURAN GARDU'!$A:$BS,42,0)</f>
        <v>#N/A</v>
      </c>
      <c r="AB1262" s="21" t="e">
        <f t="shared" si="645"/>
        <v>#N/A</v>
      </c>
      <c r="AC1262" s="20" t="e">
        <f>VLOOKUP($B1262,'DATA PENGUKURAN GARDU'!$A:$BS,44,0)</f>
        <v>#N/A</v>
      </c>
      <c r="AD1262" s="21" t="e">
        <f t="shared" si="646"/>
        <v>#N/A</v>
      </c>
      <c r="AE1262" s="20" t="e">
        <f>VLOOKUP($B1262,'DATA PENGUKURAN GARDU'!$A:$BS,46,0)</f>
        <v>#N/A</v>
      </c>
      <c r="AF1262" s="21" t="e">
        <f t="shared" si="647"/>
        <v>#N/A</v>
      </c>
      <c r="AG1262" s="20" t="e">
        <f>VLOOKUP($B1262,'DATA PENGUKURAN GARDU'!$A:$BS,46,0)</f>
        <v>#N/A</v>
      </c>
      <c r="AH1262" s="20" t="e">
        <f>VLOOKUP($B1262,'DATA PENGUKURAN GARDU'!$A:$BS,53,0)</f>
        <v>#N/A</v>
      </c>
      <c r="AI1262" s="20" t="e">
        <f>VLOOKUP($B1262,'DATA PENGUKURAN GARDU'!$A:$BS,54,0)</f>
        <v>#N/A</v>
      </c>
      <c r="AJ1262" s="17" t="e">
        <f>VLOOKUP($C1262,'DATA PENGUKURAN GARDU'!$A:$BS,42,0)</f>
        <v>#N/A</v>
      </c>
      <c r="AK1262" s="23" t="e">
        <f t="shared" si="648"/>
        <v>#N/A</v>
      </c>
      <c r="AL1262" s="17" t="e">
        <f>VLOOKUP($C1262,'DATA PENGUKURAN GARDU'!$A:$BS,44,0)</f>
        <v>#N/A</v>
      </c>
      <c r="AM1262" s="23" t="e">
        <f t="shared" si="649"/>
        <v>#N/A</v>
      </c>
      <c r="AN1262" s="17" t="e">
        <f>VLOOKUP($C1262,'DATA PENGUKURAN GARDU'!$A:$BS,46,0)</f>
        <v>#N/A</v>
      </c>
      <c r="AO1262" s="23" t="e">
        <f t="shared" si="650"/>
        <v>#N/A</v>
      </c>
      <c r="AP1262" s="17" t="e">
        <f>VLOOKUP($C1262,'DATA PENGUKURAN GARDU'!$A:$BS,46,0)</f>
        <v>#N/A</v>
      </c>
      <c r="AQ1262" s="17" t="e">
        <f>VLOOKUP($C1262,'DATA PENGUKURAN GARDU'!$A:$BS,53,0)</f>
        <v>#N/A</v>
      </c>
      <c r="AR1262" s="17" t="e">
        <f>VLOOKUP($C1262,'DATA PENGUKURAN GARDU'!$A:$BS,54,0)</f>
        <v>#N/A</v>
      </c>
      <c r="AS1262" s="20" t="e">
        <f>VLOOKUP($D1262,'DATA PENGUKURAN GARDU'!$A:$BS,42,0)</f>
        <v>#N/A</v>
      </c>
      <c r="AT1262" s="21" t="e">
        <f t="shared" si="651"/>
        <v>#N/A</v>
      </c>
      <c r="AU1262" s="20" t="e">
        <f>VLOOKUP($D1262,'DATA PENGUKURAN GARDU'!$A:$BS,44,0)</f>
        <v>#N/A</v>
      </c>
      <c r="AV1262" s="21" t="e">
        <f t="shared" si="652"/>
        <v>#N/A</v>
      </c>
      <c r="AW1262" s="20" t="e">
        <f>VLOOKUP($D1262,'DATA PENGUKURAN GARDU'!$A:$BS,46,0)</f>
        <v>#N/A</v>
      </c>
      <c r="AX1262" s="21" t="e">
        <f t="shared" si="653"/>
        <v>#N/A</v>
      </c>
      <c r="AY1262" s="20" t="e">
        <f>VLOOKUP($D1262,'DATA PENGUKURAN GARDU'!$A:$BS,46,0)</f>
        <v>#N/A</v>
      </c>
      <c r="AZ1262" s="20" t="e">
        <f>VLOOKUP($D1262,'DATA PENGUKURAN GARDU'!$A:$BS,53,0)</f>
        <v>#N/A</v>
      </c>
      <c r="BA1262" s="20" t="e">
        <f>VLOOKUP($D1262,'DATA PENGUKURAN GARDU'!$A:$BS,54,0)</f>
        <v>#N/A</v>
      </c>
      <c r="BB1262" s="17" t="e">
        <f>VLOOKUP($E1262,'DATA PENGUKURAN GARDU'!$A:$BS,42,0)</f>
        <v>#N/A</v>
      </c>
      <c r="BC1262" s="23" t="e">
        <f t="shared" si="654"/>
        <v>#N/A</v>
      </c>
      <c r="BD1262" s="17" t="e">
        <f>VLOOKUP($E1262,'DATA PENGUKURAN GARDU'!$A:$BS,44,0)</f>
        <v>#N/A</v>
      </c>
      <c r="BE1262" s="23" t="e">
        <f t="shared" si="655"/>
        <v>#N/A</v>
      </c>
      <c r="BF1262" s="17" t="e">
        <f>VLOOKUP($E1262,'DATA PENGUKURAN GARDU'!$A:$BS,46,0)</f>
        <v>#N/A</v>
      </c>
      <c r="BG1262" s="23" t="e">
        <f t="shared" si="656"/>
        <v>#N/A</v>
      </c>
      <c r="BH1262" s="17" t="e">
        <f>VLOOKUP($E1262,'DATA PENGUKURAN GARDU'!$A:$BS,46,0)</f>
        <v>#N/A</v>
      </c>
      <c r="BI1262" s="17" t="e">
        <f>VLOOKUP($E1262,'DATA PENGUKURAN GARDU'!$A:$BS,53,0)</f>
        <v>#N/A</v>
      </c>
      <c r="BJ1262" s="17" t="e">
        <f>VLOOKUP($E1262,'DATA PENGUKURAN GARDU'!$A:$BS,54,0)</f>
        <v>#N/A</v>
      </c>
      <c r="BK1262" s="20" t="e">
        <f t="shared" si="657"/>
        <v>#N/A</v>
      </c>
      <c r="BL1262" s="20" t="e">
        <f t="shared" si="658"/>
        <v>#N/A</v>
      </c>
      <c r="BM1262" s="20" t="e">
        <f t="shared" si="659"/>
        <v>#N/A</v>
      </c>
      <c r="BN1262" s="25" t="e">
        <f t="shared" si="660"/>
        <v>#N/A</v>
      </c>
      <c r="BO1262" s="26" t="str">
        <f t="shared" si="661"/>
        <v>0</v>
      </c>
      <c r="BP1262" s="21" t="e">
        <f t="shared" si="662"/>
        <v>#VALUE!</v>
      </c>
      <c r="BQ1262" s="20" t="e">
        <f t="shared" si="663"/>
        <v>#N/A</v>
      </c>
      <c r="BR1262" s="20" t="e">
        <v>#N/A</v>
      </c>
      <c r="BS1262" s="9" t="e">
        <v>#N/A</v>
      </c>
      <c r="BT1262" s="2" t="e">
        <f t="shared" si="664"/>
        <v>#VALUE!</v>
      </c>
      <c r="BU1262" s="2" t="e">
        <f t="shared" si="632"/>
        <v>#N/A</v>
      </c>
      <c r="BV1262" s="2" t="e">
        <f t="shared" si="633"/>
        <v>#N/A</v>
      </c>
    </row>
    <row r="1263" s="2" customFormat="1" ht="22.95" customHeight="1" spans="1:74">
      <c r="A1263" s="9" t="str">
        <f t="shared" si="634"/>
        <v>NW 015Induk</v>
      </c>
      <c r="B1263" s="9" t="str">
        <f t="shared" si="635"/>
        <v>NW 015jurusan 1</v>
      </c>
      <c r="C1263" s="9" t="str">
        <f t="shared" si="636"/>
        <v>NW 015jurusan 2</v>
      </c>
      <c r="D1263" s="9" t="str">
        <f t="shared" si="637"/>
        <v>NW 015jurusan 3</v>
      </c>
      <c r="E1263" s="9" t="str">
        <f t="shared" si="638"/>
        <v>NW 015jurusan 4</v>
      </c>
      <c r="F1263" s="10" t="s">
        <v>342</v>
      </c>
      <c r="G1263" s="10" t="s">
        <v>39</v>
      </c>
      <c r="H1263" s="10" t="s">
        <v>1514</v>
      </c>
      <c r="I1263" s="10">
        <v>1.11771</v>
      </c>
      <c r="J1263" s="10">
        <v>124.34223</v>
      </c>
      <c r="K1263" s="10" t="s">
        <v>7465</v>
      </c>
      <c r="L1263" s="10" t="s">
        <v>7465</v>
      </c>
      <c r="M1263" s="10" t="s">
        <v>7465</v>
      </c>
      <c r="N1263" s="14">
        <f t="shared" si="639"/>
        <v>0</v>
      </c>
      <c r="O1263" s="15" t="e">
        <f t="shared" si="640"/>
        <v>#VALUE!</v>
      </c>
      <c r="P1263" s="15" t="e">
        <f t="shared" si="641"/>
        <v>#VALUE!</v>
      </c>
      <c r="Q1263" s="17" t="e">
        <f>VLOOKUP($A1263,'DATA PENGUKURAN GARDU'!$A:$BS,42,0)</f>
        <v>#N/A</v>
      </c>
      <c r="R1263" s="18" t="e">
        <f t="shared" si="642"/>
        <v>#N/A</v>
      </c>
      <c r="S1263" s="17" t="e">
        <f>VLOOKUP($A1263,'DATA PENGUKURAN GARDU'!$A:$BS,44,0)</f>
        <v>#N/A</v>
      </c>
      <c r="T1263" s="18" t="e">
        <f t="shared" si="643"/>
        <v>#N/A</v>
      </c>
      <c r="U1263" s="17" t="e">
        <f>VLOOKUP($A1263,'DATA PENGUKURAN GARDU'!$A:$BS,46,0)</f>
        <v>#N/A</v>
      </c>
      <c r="V1263" s="18" t="e">
        <f t="shared" si="644"/>
        <v>#N/A</v>
      </c>
      <c r="W1263" s="17" t="e">
        <f>VLOOKUP($A1263,'DATA PENGUKURAN GARDU'!$A:$BS,48,0)</f>
        <v>#N/A</v>
      </c>
      <c r="X1263" s="17" t="e">
        <f>VLOOKUP($A1263,'DATA PENGUKURAN GARDU'!$A:$BS,53,0)</f>
        <v>#N/A</v>
      </c>
      <c r="Y1263" s="17" t="e">
        <f>VLOOKUP($A1263,'DATA PENGUKURAN GARDU'!$A:$BS,54,0)</f>
        <v>#N/A</v>
      </c>
      <c r="Z1263" s="17" t="e">
        <f>VLOOKUP($A1263,'DATA PENGUKURAN GARDU'!$A:$BS,55,0)</f>
        <v>#N/A</v>
      </c>
      <c r="AA1263" s="20" t="e">
        <f>VLOOKUP($B1263,'DATA PENGUKURAN GARDU'!$A:$BS,42,0)</f>
        <v>#N/A</v>
      </c>
      <c r="AB1263" s="21" t="e">
        <f t="shared" si="645"/>
        <v>#N/A</v>
      </c>
      <c r="AC1263" s="20" t="e">
        <f>VLOOKUP($B1263,'DATA PENGUKURAN GARDU'!$A:$BS,44,0)</f>
        <v>#N/A</v>
      </c>
      <c r="AD1263" s="21" t="e">
        <f t="shared" si="646"/>
        <v>#N/A</v>
      </c>
      <c r="AE1263" s="20" t="e">
        <f>VLOOKUP($B1263,'DATA PENGUKURAN GARDU'!$A:$BS,46,0)</f>
        <v>#N/A</v>
      </c>
      <c r="AF1263" s="21" t="e">
        <f t="shared" si="647"/>
        <v>#N/A</v>
      </c>
      <c r="AG1263" s="20" t="e">
        <f>VLOOKUP($B1263,'DATA PENGUKURAN GARDU'!$A:$BS,46,0)</f>
        <v>#N/A</v>
      </c>
      <c r="AH1263" s="20" t="e">
        <f>VLOOKUP($B1263,'DATA PENGUKURAN GARDU'!$A:$BS,53,0)</f>
        <v>#N/A</v>
      </c>
      <c r="AI1263" s="20" t="e">
        <f>VLOOKUP($B1263,'DATA PENGUKURAN GARDU'!$A:$BS,54,0)</f>
        <v>#N/A</v>
      </c>
      <c r="AJ1263" s="17" t="e">
        <f>VLOOKUP($C1263,'DATA PENGUKURAN GARDU'!$A:$BS,42,0)</f>
        <v>#N/A</v>
      </c>
      <c r="AK1263" s="23" t="e">
        <f t="shared" si="648"/>
        <v>#N/A</v>
      </c>
      <c r="AL1263" s="17" t="e">
        <f>VLOOKUP($C1263,'DATA PENGUKURAN GARDU'!$A:$BS,44,0)</f>
        <v>#N/A</v>
      </c>
      <c r="AM1263" s="23" t="e">
        <f t="shared" si="649"/>
        <v>#N/A</v>
      </c>
      <c r="AN1263" s="17" t="e">
        <f>VLOOKUP($C1263,'DATA PENGUKURAN GARDU'!$A:$BS,46,0)</f>
        <v>#N/A</v>
      </c>
      <c r="AO1263" s="23" t="e">
        <f t="shared" si="650"/>
        <v>#N/A</v>
      </c>
      <c r="AP1263" s="17" t="e">
        <f>VLOOKUP($C1263,'DATA PENGUKURAN GARDU'!$A:$BS,46,0)</f>
        <v>#N/A</v>
      </c>
      <c r="AQ1263" s="17" t="e">
        <f>VLOOKUP($C1263,'DATA PENGUKURAN GARDU'!$A:$BS,53,0)</f>
        <v>#N/A</v>
      </c>
      <c r="AR1263" s="17" t="e">
        <f>VLOOKUP($C1263,'DATA PENGUKURAN GARDU'!$A:$BS,54,0)</f>
        <v>#N/A</v>
      </c>
      <c r="AS1263" s="20" t="e">
        <f>VLOOKUP($D1263,'DATA PENGUKURAN GARDU'!$A:$BS,42,0)</f>
        <v>#N/A</v>
      </c>
      <c r="AT1263" s="21" t="e">
        <f t="shared" si="651"/>
        <v>#N/A</v>
      </c>
      <c r="AU1263" s="20" t="e">
        <f>VLOOKUP($D1263,'DATA PENGUKURAN GARDU'!$A:$BS,44,0)</f>
        <v>#N/A</v>
      </c>
      <c r="AV1263" s="21" t="e">
        <f t="shared" si="652"/>
        <v>#N/A</v>
      </c>
      <c r="AW1263" s="20" t="e">
        <f>VLOOKUP($D1263,'DATA PENGUKURAN GARDU'!$A:$BS,46,0)</f>
        <v>#N/A</v>
      </c>
      <c r="AX1263" s="21" t="e">
        <f t="shared" si="653"/>
        <v>#N/A</v>
      </c>
      <c r="AY1263" s="20" t="e">
        <f>VLOOKUP($D1263,'DATA PENGUKURAN GARDU'!$A:$BS,46,0)</f>
        <v>#N/A</v>
      </c>
      <c r="AZ1263" s="20" t="e">
        <f>VLOOKUP($D1263,'DATA PENGUKURAN GARDU'!$A:$BS,53,0)</f>
        <v>#N/A</v>
      </c>
      <c r="BA1263" s="20" t="e">
        <f>VLOOKUP($D1263,'DATA PENGUKURAN GARDU'!$A:$BS,54,0)</f>
        <v>#N/A</v>
      </c>
      <c r="BB1263" s="17" t="e">
        <f>VLOOKUP($E1263,'DATA PENGUKURAN GARDU'!$A:$BS,42,0)</f>
        <v>#N/A</v>
      </c>
      <c r="BC1263" s="23" t="e">
        <f t="shared" si="654"/>
        <v>#N/A</v>
      </c>
      <c r="BD1263" s="17" t="e">
        <f>VLOOKUP($E1263,'DATA PENGUKURAN GARDU'!$A:$BS,44,0)</f>
        <v>#N/A</v>
      </c>
      <c r="BE1263" s="23" t="e">
        <f t="shared" si="655"/>
        <v>#N/A</v>
      </c>
      <c r="BF1263" s="17" t="e">
        <f>VLOOKUP($E1263,'DATA PENGUKURAN GARDU'!$A:$BS,46,0)</f>
        <v>#N/A</v>
      </c>
      <c r="BG1263" s="23" t="e">
        <f t="shared" si="656"/>
        <v>#N/A</v>
      </c>
      <c r="BH1263" s="17" t="e">
        <f>VLOOKUP($E1263,'DATA PENGUKURAN GARDU'!$A:$BS,46,0)</f>
        <v>#N/A</v>
      </c>
      <c r="BI1263" s="17" t="e">
        <f>VLOOKUP($E1263,'DATA PENGUKURAN GARDU'!$A:$BS,53,0)</f>
        <v>#N/A</v>
      </c>
      <c r="BJ1263" s="17" t="e">
        <f>VLOOKUP($E1263,'DATA PENGUKURAN GARDU'!$A:$BS,54,0)</f>
        <v>#N/A</v>
      </c>
      <c r="BK1263" s="20" t="e">
        <f t="shared" si="657"/>
        <v>#N/A</v>
      </c>
      <c r="BL1263" s="20" t="e">
        <f t="shared" si="658"/>
        <v>#N/A</v>
      </c>
      <c r="BM1263" s="20" t="e">
        <f t="shared" si="659"/>
        <v>#N/A</v>
      </c>
      <c r="BN1263" s="25" t="e">
        <f t="shared" si="660"/>
        <v>#N/A</v>
      </c>
      <c r="BO1263" s="26" t="str">
        <f t="shared" si="661"/>
        <v>0</v>
      </c>
      <c r="BP1263" s="21" t="e">
        <f t="shared" si="662"/>
        <v>#VALUE!</v>
      </c>
      <c r="BQ1263" s="20" t="e">
        <f t="shared" si="663"/>
        <v>#N/A</v>
      </c>
      <c r="BR1263" s="20" t="e">
        <v>#N/A</v>
      </c>
      <c r="BS1263" s="9" t="e">
        <v>#N/A</v>
      </c>
      <c r="BT1263" s="2" t="e">
        <f t="shared" si="664"/>
        <v>#VALUE!</v>
      </c>
      <c r="BU1263" s="2" t="e">
        <f t="shared" si="632"/>
        <v>#N/A</v>
      </c>
      <c r="BV1263" s="2" t="e">
        <f t="shared" si="633"/>
        <v>#N/A</v>
      </c>
    </row>
    <row r="1264" s="2" customFormat="1" ht="22.95" customHeight="1" spans="1:74">
      <c r="A1264" s="9" t="str">
        <f t="shared" si="634"/>
        <v>K-250.1Induk</v>
      </c>
      <c r="B1264" s="9" t="str">
        <f t="shared" si="635"/>
        <v>K-250.1jurusan 1</v>
      </c>
      <c r="C1264" s="9" t="str">
        <f t="shared" si="636"/>
        <v>K-250.1jurusan 2</v>
      </c>
      <c r="D1264" s="9" t="str">
        <f t="shared" si="637"/>
        <v>K-250.1jurusan 3</v>
      </c>
      <c r="E1264" s="9" t="str">
        <f t="shared" si="638"/>
        <v>K-250.1jurusan 4</v>
      </c>
      <c r="F1264" s="10" t="s">
        <v>136</v>
      </c>
      <c r="G1264" s="10" t="s">
        <v>136</v>
      </c>
      <c r="H1264" s="10" t="s">
        <v>1515</v>
      </c>
      <c r="I1264" s="10">
        <v>0.68579</v>
      </c>
      <c r="J1264" s="10">
        <v>124.32825</v>
      </c>
      <c r="K1264" s="10" t="s">
        <v>7465</v>
      </c>
      <c r="L1264" s="10" t="s">
        <v>7465</v>
      </c>
      <c r="M1264" s="10" t="s">
        <v>7465</v>
      </c>
      <c r="N1264" s="14">
        <f t="shared" si="639"/>
        <v>0</v>
      </c>
      <c r="O1264" s="15" t="e">
        <f t="shared" si="640"/>
        <v>#VALUE!</v>
      </c>
      <c r="P1264" s="15" t="e">
        <f t="shared" si="641"/>
        <v>#VALUE!</v>
      </c>
      <c r="Q1264" s="17" t="e">
        <f>VLOOKUP($A1264,'DATA PENGUKURAN GARDU'!$A:$BS,42,0)</f>
        <v>#N/A</v>
      </c>
      <c r="R1264" s="18" t="e">
        <f t="shared" si="642"/>
        <v>#N/A</v>
      </c>
      <c r="S1264" s="17" t="e">
        <f>VLOOKUP($A1264,'DATA PENGUKURAN GARDU'!$A:$BS,44,0)</f>
        <v>#N/A</v>
      </c>
      <c r="T1264" s="18" t="e">
        <f t="shared" si="643"/>
        <v>#N/A</v>
      </c>
      <c r="U1264" s="17" t="e">
        <f>VLOOKUP($A1264,'DATA PENGUKURAN GARDU'!$A:$BS,46,0)</f>
        <v>#N/A</v>
      </c>
      <c r="V1264" s="18" t="e">
        <f t="shared" si="644"/>
        <v>#N/A</v>
      </c>
      <c r="W1264" s="17" t="e">
        <f>VLOOKUP($A1264,'DATA PENGUKURAN GARDU'!$A:$BS,48,0)</f>
        <v>#N/A</v>
      </c>
      <c r="X1264" s="17" t="e">
        <f>VLOOKUP($A1264,'DATA PENGUKURAN GARDU'!$A:$BS,53,0)</f>
        <v>#N/A</v>
      </c>
      <c r="Y1264" s="17" t="e">
        <f>VLOOKUP($A1264,'DATA PENGUKURAN GARDU'!$A:$BS,54,0)</f>
        <v>#N/A</v>
      </c>
      <c r="Z1264" s="17" t="e">
        <f>VLOOKUP($A1264,'DATA PENGUKURAN GARDU'!$A:$BS,55,0)</f>
        <v>#N/A</v>
      </c>
      <c r="AA1264" s="20" t="e">
        <f>VLOOKUP($B1264,'DATA PENGUKURAN GARDU'!$A:$BS,42,0)</f>
        <v>#N/A</v>
      </c>
      <c r="AB1264" s="21" t="e">
        <f t="shared" si="645"/>
        <v>#N/A</v>
      </c>
      <c r="AC1264" s="20" t="e">
        <f>VLOOKUP($B1264,'DATA PENGUKURAN GARDU'!$A:$BS,44,0)</f>
        <v>#N/A</v>
      </c>
      <c r="AD1264" s="21" t="e">
        <f t="shared" si="646"/>
        <v>#N/A</v>
      </c>
      <c r="AE1264" s="20" t="e">
        <f>VLOOKUP($B1264,'DATA PENGUKURAN GARDU'!$A:$BS,46,0)</f>
        <v>#N/A</v>
      </c>
      <c r="AF1264" s="21" t="e">
        <f t="shared" si="647"/>
        <v>#N/A</v>
      </c>
      <c r="AG1264" s="20" t="e">
        <f>VLOOKUP($B1264,'DATA PENGUKURAN GARDU'!$A:$BS,46,0)</f>
        <v>#N/A</v>
      </c>
      <c r="AH1264" s="20" t="e">
        <f>VLOOKUP($B1264,'DATA PENGUKURAN GARDU'!$A:$BS,53,0)</f>
        <v>#N/A</v>
      </c>
      <c r="AI1264" s="20" t="e">
        <f>VLOOKUP($B1264,'DATA PENGUKURAN GARDU'!$A:$BS,54,0)</f>
        <v>#N/A</v>
      </c>
      <c r="AJ1264" s="17" t="e">
        <f>VLOOKUP($C1264,'DATA PENGUKURAN GARDU'!$A:$BS,42,0)</f>
        <v>#N/A</v>
      </c>
      <c r="AK1264" s="23" t="e">
        <f t="shared" si="648"/>
        <v>#N/A</v>
      </c>
      <c r="AL1264" s="17" t="e">
        <f>VLOOKUP($C1264,'DATA PENGUKURAN GARDU'!$A:$BS,44,0)</f>
        <v>#N/A</v>
      </c>
      <c r="AM1264" s="23" t="e">
        <f t="shared" si="649"/>
        <v>#N/A</v>
      </c>
      <c r="AN1264" s="17" t="e">
        <f>VLOOKUP($C1264,'DATA PENGUKURAN GARDU'!$A:$BS,46,0)</f>
        <v>#N/A</v>
      </c>
      <c r="AO1264" s="23" t="e">
        <f t="shared" si="650"/>
        <v>#N/A</v>
      </c>
      <c r="AP1264" s="17" t="e">
        <f>VLOOKUP($C1264,'DATA PENGUKURAN GARDU'!$A:$BS,46,0)</f>
        <v>#N/A</v>
      </c>
      <c r="AQ1264" s="17" t="e">
        <f>VLOOKUP($C1264,'DATA PENGUKURAN GARDU'!$A:$BS,53,0)</f>
        <v>#N/A</v>
      </c>
      <c r="AR1264" s="17" t="e">
        <f>VLOOKUP($C1264,'DATA PENGUKURAN GARDU'!$A:$BS,54,0)</f>
        <v>#N/A</v>
      </c>
      <c r="AS1264" s="20" t="e">
        <f>VLOOKUP($D1264,'DATA PENGUKURAN GARDU'!$A:$BS,42,0)</f>
        <v>#N/A</v>
      </c>
      <c r="AT1264" s="21" t="e">
        <f t="shared" si="651"/>
        <v>#N/A</v>
      </c>
      <c r="AU1264" s="20" t="e">
        <f>VLOOKUP($D1264,'DATA PENGUKURAN GARDU'!$A:$BS,44,0)</f>
        <v>#N/A</v>
      </c>
      <c r="AV1264" s="21" t="e">
        <f t="shared" si="652"/>
        <v>#N/A</v>
      </c>
      <c r="AW1264" s="20" t="e">
        <f>VLOOKUP($D1264,'DATA PENGUKURAN GARDU'!$A:$BS,46,0)</f>
        <v>#N/A</v>
      </c>
      <c r="AX1264" s="21" t="e">
        <f t="shared" si="653"/>
        <v>#N/A</v>
      </c>
      <c r="AY1264" s="20" t="e">
        <f>VLOOKUP($D1264,'DATA PENGUKURAN GARDU'!$A:$BS,46,0)</f>
        <v>#N/A</v>
      </c>
      <c r="AZ1264" s="20" t="e">
        <f>VLOOKUP($D1264,'DATA PENGUKURAN GARDU'!$A:$BS,53,0)</f>
        <v>#N/A</v>
      </c>
      <c r="BA1264" s="20" t="e">
        <f>VLOOKUP($D1264,'DATA PENGUKURAN GARDU'!$A:$BS,54,0)</f>
        <v>#N/A</v>
      </c>
      <c r="BB1264" s="17" t="e">
        <f>VLOOKUP($E1264,'DATA PENGUKURAN GARDU'!$A:$BS,42,0)</f>
        <v>#N/A</v>
      </c>
      <c r="BC1264" s="23" t="e">
        <f t="shared" si="654"/>
        <v>#N/A</v>
      </c>
      <c r="BD1264" s="17" t="e">
        <f>VLOOKUP($E1264,'DATA PENGUKURAN GARDU'!$A:$BS,44,0)</f>
        <v>#N/A</v>
      </c>
      <c r="BE1264" s="23" t="e">
        <f t="shared" si="655"/>
        <v>#N/A</v>
      </c>
      <c r="BF1264" s="17" t="e">
        <f>VLOOKUP($E1264,'DATA PENGUKURAN GARDU'!$A:$BS,46,0)</f>
        <v>#N/A</v>
      </c>
      <c r="BG1264" s="23" t="e">
        <f t="shared" si="656"/>
        <v>#N/A</v>
      </c>
      <c r="BH1264" s="17" t="e">
        <f>VLOOKUP($E1264,'DATA PENGUKURAN GARDU'!$A:$BS,46,0)</f>
        <v>#N/A</v>
      </c>
      <c r="BI1264" s="17" t="e">
        <f>VLOOKUP($E1264,'DATA PENGUKURAN GARDU'!$A:$BS,53,0)</f>
        <v>#N/A</v>
      </c>
      <c r="BJ1264" s="17" t="e">
        <f>VLOOKUP($E1264,'DATA PENGUKURAN GARDU'!$A:$BS,54,0)</f>
        <v>#N/A</v>
      </c>
      <c r="BK1264" s="20" t="e">
        <f t="shared" si="657"/>
        <v>#N/A</v>
      </c>
      <c r="BL1264" s="20" t="e">
        <f t="shared" si="658"/>
        <v>#N/A</v>
      </c>
      <c r="BM1264" s="20" t="e">
        <f t="shared" si="659"/>
        <v>#N/A</v>
      </c>
      <c r="BN1264" s="25" t="e">
        <f t="shared" si="660"/>
        <v>#N/A</v>
      </c>
      <c r="BO1264" s="26" t="str">
        <f t="shared" si="661"/>
        <v>0</v>
      </c>
      <c r="BP1264" s="21" t="e">
        <f t="shared" si="662"/>
        <v>#VALUE!</v>
      </c>
      <c r="BQ1264" s="20" t="e">
        <f t="shared" si="663"/>
        <v>#N/A</v>
      </c>
      <c r="BR1264" s="20" t="e">
        <v>#N/A</v>
      </c>
      <c r="BS1264" s="9" t="e">
        <v>#N/A</v>
      </c>
      <c r="BT1264" s="2" t="e">
        <f t="shared" si="664"/>
        <v>#VALUE!</v>
      </c>
      <c r="BU1264" s="2" t="e">
        <f t="shared" si="632"/>
        <v>#N/A</v>
      </c>
      <c r="BV1264" s="2" t="e">
        <f t="shared" si="633"/>
        <v>#N/A</v>
      </c>
    </row>
    <row r="1265" s="2" customFormat="1" ht="22.95" customHeight="1" spans="1:74">
      <c r="A1265" s="9" t="str">
        <f t="shared" si="634"/>
        <v>L-009.1Induk</v>
      </c>
      <c r="B1265" s="9" t="str">
        <f t="shared" si="635"/>
        <v>L-009.1jurusan 1</v>
      </c>
      <c r="C1265" s="9" t="str">
        <f t="shared" si="636"/>
        <v>L-009.1jurusan 2</v>
      </c>
      <c r="D1265" s="9" t="str">
        <f t="shared" si="637"/>
        <v>L-009.1jurusan 3</v>
      </c>
      <c r="E1265" s="9" t="str">
        <f t="shared" si="638"/>
        <v>L-009.1jurusan 4</v>
      </c>
      <c r="F1265" s="10" t="s">
        <v>46</v>
      </c>
      <c r="G1265" s="10" t="s">
        <v>22</v>
      </c>
      <c r="H1265" s="10" t="s">
        <v>1516</v>
      </c>
      <c r="I1265" s="10">
        <v>0.35997</v>
      </c>
      <c r="J1265" s="10">
        <v>123.953588</v>
      </c>
      <c r="K1265" s="10" t="s">
        <v>7465</v>
      </c>
      <c r="L1265" s="10" t="s">
        <v>7465</v>
      </c>
      <c r="M1265" s="10" t="s">
        <v>7465</v>
      </c>
      <c r="N1265" s="14">
        <f t="shared" si="639"/>
        <v>0</v>
      </c>
      <c r="O1265" s="15" t="e">
        <f t="shared" si="640"/>
        <v>#VALUE!</v>
      </c>
      <c r="P1265" s="15" t="e">
        <f t="shared" si="641"/>
        <v>#VALUE!</v>
      </c>
      <c r="Q1265" s="17" t="e">
        <f>VLOOKUP($A1265,'DATA PENGUKURAN GARDU'!$A:$BS,42,0)</f>
        <v>#N/A</v>
      </c>
      <c r="R1265" s="18" t="e">
        <f t="shared" si="642"/>
        <v>#N/A</v>
      </c>
      <c r="S1265" s="17" t="e">
        <f>VLOOKUP($A1265,'DATA PENGUKURAN GARDU'!$A:$BS,44,0)</f>
        <v>#N/A</v>
      </c>
      <c r="T1265" s="18" t="e">
        <f t="shared" si="643"/>
        <v>#N/A</v>
      </c>
      <c r="U1265" s="17" t="e">
        <f>VLOOKUP($A1265,'DATA PENGUKURAN GARDU'!$A:$BS,46,0)</f>
        <v>#N/A</v>
      </c>
      <c r="V1265" s="18" t="e">
        <f t="shared" si="644"/>
        <v>#N/A</v>
      </c>
      <c r="W1265" s="17" t="e">
        <f>VLOOKUP($A1265,'DATA PENGUKURAN GARDU'!$A:$BS,48,0)</f>
        <v>#N/A</v>
      </c>
      <c r="X1265" s="17" t="e">
        <f>VLOOKUP($A1265,'DATA PENGUKURAN GARDU'!$A:$BS,53,0)</f>
        <v>#N/A</v>
      </c>
      <c r="Y1265" s="17" t="e">
        <f>VLOOKUP($A1265,'DATA PENGUKURAN GARDU'!$A:$BS,54,0)</f>
        <v>#N/A</v>
      </c>
      <c r="Z1265" s="17" t="e">
        <f>VLOOKUP($A1265,'DATA PENGUKURAN GARDU'!$A:$BS,55,0)</f>
        <v>#N/A</v>
      </c>
      <c r="AA1265" s="20" t="e">
        <f>VLOOKUP($B1265,'DATA PENGUKURAN GARDU'!$A:$BS,42,0)</f>
        <v>#N/A</v>
      </c>
      <c r="AB1265" s="21" t="e">
        <f t="shared" si="645"/>
        <v>#N/A</v>
      </c>
      <c r="AC1265" s="20" t="e">
        <f>VLOOKUP($B1265,'DATA PENGUKURAN GARDU'!$A:$BS,44,0)</f>
        <v>#N/A</v>
      </c>
      <c r="AD1265" s="21" t="e">
        <f t="shared" si="646"/>
        <v>#N/A</v>
      </c>
      <c r="AE1265" s="20" t="e">
        <f>VLOOKUP($B1265,'DATA PENGUKURAN GARDU'!$A:$BS,46,0)</f>
        <v>#N/A</v>
      </c>
      <c r="AF1265" s="21" t="e">
        <f t="shared" si="647"/>
        <v>#N/A</v>
      </c>
      <c r="AG1265" s="20" t="e">
        <f>VLOOKUP($B1265,'DATA PENGUKURAN GARDU'!$A:$BS,46,0)</f>
        <v>#N/A</v>
      </c>
      <c r="AH1265" s="20" t="e">
        <f>VLOOKUP($B1265,'DATA PENGUKURAN GARDU'!$A:$BS,53,0)</f>
        <v>#N/A</v>
      </c>
      <c r="AI1265" s="20" t="e">
        <f>VLOOKUP($B1265,'DATA PENGUKURAN GARDU'!$A:$BS,54,0)</f>
        <v>#N/A</v>
      </c>
      <c r="AJ1265" s="17" t="e">
        <f>VLOOKUP($C1265,'DATA PENGUKURAN GARDU'!$A:$BS,42,0)</f>
        <v>#N/A</v>
      </c>
      <c r="AK1265" s="23" t="e">
        <f t="shared" si="648"/>
        <v>#N/A</v>
      </c>
      <c r="AL1265" s="17" t="e">
        <f>VLOOKUP($C1265,'DATA PENGUKURAN GARDU'!$A:$BS,44,0)</f>
        <v>#N/A</v>
      </c>
      <c r="AM1265" s="23" t="e">
        <f t="shared" si="649"/>
        <v>#N/A</v>
      </c>
      <c r="AN1265" s="17" t="e">
        <f>VLOOKUP($C1265,'DATA PENGUKURAN GARDU'!$A:$BS,46,0)</f>
        <v>#N/A</v>
      </c>
      <c r="AO1265" s="23" t="e">
        <f t="shared" si="650"/>
        <v>#N/A</v>
      </c>
      <c r="AP1265" s="17" t="e">
        <f>VLOOKUP($C1265,'DATA PENGUKURAN GARDU'!$A:$BS,46,0)</f>
        <v>#N/A</v>
      </c>
      <c r="AQ1265" s="17" t="e">
        <f>VLOOKUP($C1265,'DATA PENGUKURAN GARDU'!$A:$BS,53,0)</f>
        <v>#N/A</v>
      </c>
      <c r="AR1265" s="17" t="e">
        <f>VLOOKUP($C1265,'DATA PENGUKURAN GARDU'!$A:$BS,54,0)</f>
        <v>#N/A</v>
      </c>
      <c r="AS1265" s="20" t="e">
        <f>VLOOKUP($D1265,'DATA PENGUKURAN GARDU'!$A:$BS,42,0)</f>
        <v>#N/A</v>
      </c>
      <c r="AT1265" s="21" t="e">
        <f t="shared" si="651"/>
        <v>#N/A</v>
      </c>
      <c r="AU1265" s="20" t="e">
        <f>VLOOKUP($D1265,'DATA PENGUKURAN GARDU'!$A:$BS,44,0)</f>
        <v>#N/A</v>
      </c>
      <c r="AV1265" s="21" t="e">
        <f t="shared" si="652"/>
        <v>#N/A</v>
      </c>
      <c r="AW1265" s="20" t="e">
        <f>VLOOKUP($D1265,'DATA PENGUKURAN GARDU'!$A:$BS,46,0)</f>
        <v>#N/A</v>
      </c>
      <c r="AX1265" s="21" t="e">
        <f t="shared" si="653"/>
        <v>#N/A</v>
      </c>
      <c r="AY1265" s="20" t="e">
        <f>VLOOKUP($D1265,'DATA PENGUKURAN GARDU'!$A:$BS,46,0)</f>
        <v>#N/A</v>
      </c>
      <c r="AZ1265" s="20" t="e">
        <f>VLOOKUP($D1265,'DATA PENGUKURAN GARDU'!$A:$BS,53,0)</f>
        <v>#N/A</v>
      </c>
      <c r="BA1265" s="20" t="e">
        <f>VLOOKUP($D1265,'DATA PENGUKURAN GARDU'!$A:$BS,54,0)</f>
        <v>#N/A</v>
      </c>
      <c r="BB1265" s="17" t="e">
        <f>VLOOKUP($E1265,'DATA PENGUKURAN GARDU'!$A:$BS,42,0)</f>
        <v>#N/A</v>
      </c>
      <c r="BC1265" s="23" t="e">
        <f t="shared" si="654"/>
        <v>#N/A</v>
      </c>
      <c r="BD1265" s="17" t="e">
        <f>VLOOKUP($E1265,'DATA PENGUKURAN GARDU'!$A:$BS,44,0)</f>
        <v>#N/A</v>
      </c>
      <c r="BE1265" s="23" t="e">
        <f t="shared" si="655"/>
        <v>#N/A</v>
      </c>
      <c r="BF1265" s="17" t="e">
        <f>VLOOKUP($E1265,'DATA PENGUKURAN GARDU'!$A:$BS,46,0)</f>
        <v>#N/A</v>
      </c>
      <c r="BG1265" s="23" t="e">
        <f t="shared" si="656"/>
        <v>#N/A</v>
      </c>
      <c r="BH1265" s="17" t="e">
        <f>VLOOKUP($E1265,'DATA PENGUKURAN GARDU'!$A:$BS,46,0)</f>
        <v>#N/A</v>
      </c>
      <c r="BI1265" s="17" t="e">
        <f>VLOOKUP($E1265,'DATA PENGUKURAN GARDU'!$A:$BS,53,0)</f>
        <v>#N/A</v>
      </c>
      <c r="BJ1265" s="17" t="e">
        <f>VLOOKUP($E1265,'DATA PENGUKURAN GARDU'!$A:$BS,54,0)</f>
        <v>#N/A</v>
      </c>
      <c r="BK1265" s="20" t="e">
        <f t="shared" si="657"/>
        <v>#N/A</v>
      </c>
      <c r="BL1265" s="20" t="e">
        <f t="shared" si="658"/>
        <v>#N/A</v>
      </c>
      <c r="BM1265" s="20" t="e">
        <f t="shared" si="659"/>
        <v>#N/A</v>
      </c>
      <c r="BN1265" s="25" t="e">
        <f t="shared" si="660"/>
        <v>#N/A</v>
      </c>
      <c r="BO1265" s="26" t="str">
        <f t="shared" si="661"/>
        <v>0</v>
      </c>
      <c r="BP1265" s="21" t="e">
        <f t="shared" si="662"/>
        <v>#VALUE!</v>
      </c>
      <c r="BQ1265" s="20" t="e">
        <f t="shared" si="663"/>
        <v>#N/A</v>
      </c>
      <c r="BR1265" s="20" t="e">
        <v>#N/A</v>
      </c>
      <c r="BS1265" s="9" t="e">
        <v>#N/A</v>
      </c>
      <c r="BT1265" s="2" t="e">
        <f t="shared" si="664"/>
        <v>#VALUE!</v>
      </c>
      <c r="BU1265" s="2" t="e">
        <f t="shared" si="632"/>
        <v>#N/A</v>
      </c>
      <c r="BV1265" s="2" t="e">
        <f t="shared" si="633"/>
        <v>#N/A</v>
      </c>
    </row>
    <row r="1266" s="2" customFormat="1" ht="22.95" customHeight="1" spans="1:74">
      <c r="A1266" s="9" t="str">
        <f t="shared" si="634"/>
        <v>BB 181.2Induk</v>
      </c>
      <c r="B1266" s="9" t="str">
        <f t="shared" si="635"/>
        <v>BB 181.2jurusan 1</v>
      </c>
      <c r="C1266" s="9" t="str">
        <f t="shared" si="636"/>
        <v>BB 181.2jurusan 2</v>
      </c>
      <c r="D1266" s="9" t="str">
        <f t="shared" si="637"/>
        <v>BB 181.2jurusan 3</v>
      </c>
      <c r="E1266" s="9" t="str">
        <f t="shared" si="638"/>
        <v>BB 181.2jurusan 4</v>
      </c>
      <c r="F1266" s="10" t="s">
        <v>1517</v>
      </c>
      <c r="G1266" s="10" t="s">
        <v>4</v>
      </c>
      <c r="H1266" s="10" t="s">
        <v>1518</v>
      </c>
      <c r="I1266" s="10">
        <v>0.91447</v>
      </c>
      <c r="J1266" s="10">
        <v>123.1273</v>
      </c>
      <c r="K1266" s="10" t="s">
        <v>7465</v>
      </c>
      <c r="L1266" s="10" t="s">
        <v>7465</v>
      </c>
      <c r="M1266" s="10" t="s">
        <v>7465</v>
      </c>
      <c r="N1266" s="14">
        <f t="shared" si="639"/>
        <v>0</v>
      </c>
      <c r="O1266" s="15" t="e">
        <f t="shared" si="640"/>
        <v>#VALUE!</v>
      </c>
      <c r="P1266" s="15" t="e">
        <f t="shared" si="641"/>
        <v>#VALUE!</v>
      </c>
      <c r="Q1266" s="17" t="e">
        <f>VLOOKUP($A1266,'DATA PENGUKURAN GARDU'!$A:$BS,42,0)</f>
        <v>#N/A</v>
      </c>
      <c r="R1266" s="18" t="e">
        <f t="shared" si="642"/>
        <v>#N/A</v>
      </c>
      <c r="S1266" s="17" t="e">
        <f>VLOOKUP($A1266,'DATA PENGUKURAN GARDU'!$A:$BS,44,0)</f>
        <v>#N/A</v>
      </c>
      <c r="T1266" s="18" t="e">
        <f t="shared" si="643"/>
        <v>#N/A</v>
      </c>
      <c r="U1266" s="17" t="e">
        <f>VLOOKUP($A1266,'DATA PENGUKURAN GARDU'!$A:$BS,46,0)</f>
        <v>#N/A</v>
      </c>
      <c r="V1266" s="18" t="e">
        <f t="shared" si="644"/>
        <v>#N/A</v>
      </c>
      <c r="W1266" s="17" t="e">
        <f>VLOOKUP($A1266,'DATA PENGUKURAN GARDU'!$A:$BS,48,0)</f>
        <v>#N/A</v>
      </c>
      <c r="X1266" s="17" t="e">
        <f>VLOOKUP($A1266,'DATA PENGUKURAN GARDU'!$A:$BS,53,0)</f>
        <v>#N/A</v>
      </c>
      <c r="Y1266" s="17" t="e">
        <f>VLOOKUP($A1266,'DATA PENGUKURAN GARDU'!$A:$BS,54,0)</f>
        <v>#N/A</v>
      </c>
      <c r="Z1266" s="17" t="e">
        <f>VLOOKUP($A1266,'DATA PENGUKURAN GARDU'!$A:$BS,55,0)</f>
        <v>#N/A</v>
      </c>
      <c r="AA1266" s="20" t="e">
        <f>VLOOKUP($B1266,'DATA PENGUKURAN GARDU'!$A:$BS,42,0)</f>
        <v>#N/A</v>
      </c>
      <c r="AB1266" s="21" t="e">
        <f t="shared" si="645"/>
        <v>#N/A</v>
      </c>
      <c r="AC1266" s="20" t="e">
        <f>VLOOKUP($B1266,'DATA PENGUKURAN GARDU'!$A:$BS,44,0)</f>
        <v>#N/A</v>
      </c>
      <c r="AD1266" s="21" t="e">
        <f t="shared" si="646"/>
        <v>#N/A</v>
      </c>
      <c r="AE1266" s="20" t="e">
        <f>VLOOKUP($B1266,'DATA PENGUKURAN GARDU'!$A:$BS,46,0)</f>
        <v>#N/A</v>
      </c>
      <c r="AF1266" s="21" t="e">
        <f t="shared" si="647"/>
        <v>#N/A</v>
      </c>
      <c r="AG1266" s="20" t="e">
        <f>VLOOKUP($B1266,'DATA PENGUKURAN GARDU'!$A:$BS,46,0)</f>
        <v>#N/A</v>
      </c>
      <c r="AH1266" s="20" t="e">
        <f>VLOOKUP($B1266,'DATA PENGUKURAN GARDU'!$A:$BS,53,0)</f>
        <v>#N/A</v>
      </c>
      <c r="AI1266" s="20" t="e">
        <f>VLOOKUP($B1266,'DATA PENGUKURAN GARDU'!$A:$BS,54,0)</f>
        <v>#N/A</v>
      </c>
      <c r="AJ1266" s="17" t="e">
        <f>VLOOKUP($C1266,'DATA PENGUKURAN GARDU'!$A:$BS,42,0)</f>
        <v>#N/A</v>
      </c>
      <c r="AK1266" s="23" t="e">
        <f t="shared" si="648"/>
        <v>#N/A</v>
      </c>
      <c r="AL1266" s="17" t="e">
        <f>VLOOKUP($C1266,'DATA PENGUKURAN GARDU'!$A:$BS,44,0)</f>
        <v>#N/A</v>
      </c>
      <c r="AM1266" s="23" t="e">
        <f t="shared" si="649"/>
        <v>#N/A</v>
      </c>
      <c r="AN1266" s="17" t="e">
        <f>VLOOKUP($C1266,'DATA PENGUKURAN GARDU'!$A:$BS,46,0)</f>
        <v>#N/A</v>
      </c>
      <c r="AO1266" s="23" t="e">
        <f t="shared" si="650"/>
        <v>#N/A</v>
      </c>
      <c r="AP1266" s="17" t="e">
        <f>VLOOKUP($C1266,'DATA PENGUKURAN GARDU'!$A:$BS,46,0)</f>
        <v>#N/A</v>
      </c>
      <c r="AQ1266" s="17" t="e">
        <f>VLOOKUP($C1266,'DATA PENGUKURAN GARDU'!$A:$BS,53,0)</f>
        <v>#N/A</v>
      </c>
      <c r="AR1266" s="17" t="e">
        <f>VLOOKUP($C1266,'DATA PENGUKURAN GARDU'!$A:$BS,54,0)</f>
        <v>#N/A</v>
      </c>
      <c r="AS1266" s="20" t="e">
        <f>VLOOKUP($D1266,'DATA PENGUKURAN GARDU'!$A:$BS,42,0)</f>
        <v>#N/A</v>
      </c>
      <c r="AT1266" s="21" t="e">
        <f t="shared" si="651"/>
        <v>#N/A</v>
      </c>
      <c r="AU1266" s="20" t="e">
        <f>VLOOKUP($D1266,'DATA PENGUKURAN GARDU'!$A:$BS,44,0)</f>
        <v>#N/A</v>
      </c>
      <c r="AV1266" s="21" t="e">
        <f t="shared" si="652"/>
        <v>#N/A</v>
      </c>
      <c r="AW1266" s="20" t="e">
        <f>VLOOKUP($D1266,'DATA PENGUKURAN GARDU'!$A:$BS,46,0)</f>
        <v>#N/A</v>
      </c>
      <c r="AX1266" s="21" t="e">
        <f t="shared" si="653"/>
        <v>#N/A</v>
      </c>
      <c r="AY1266" s="20" t="e">
        <f>VLOOKUP($D1266,'DATA PENGUKURAN GARDU'!$A:$BS,46,0)</f>
        <v>#N/A</v>
      </c>
      <c r="AZ1266" s="20" t="e">
        <f>VLOOKUP($D1266,'DATA PENGUKURAN GARDU'!$A:$BS,53,0)</f>
        <v>#N/A</v>
      </c>
      <c r="BA1266" s="20" t="e">
        <f>VLOOKUP($D1266,'DATA PENGUKURAN GARDU'!$A:$BS,54,0)</f>
        <v>#N/A</v>
      </c>
      <c r="BB1266" s="17" t="e">
        <f>VLOOKUP($E1266,'DATA PENGUKURAN GARDU'!$A:$BS,42,0)</f>
        <v>#N/A</v>
      </c>
      <c r="BC1266" s="23" t="e">
        <f t="shared" si="654"/>
        <v>#N/A</v>
      </c>
      <c r="BD1266" s="17" t="e">
        <f>VLOOKUP($E1266,'DATA PENGUKURAN GARDU'!$A:$BS,44,0)</f>
        <v>#N/A</v>
      </c>
      <c r="BE1266" s="23" t="e">
        <f t="shared" si="655"/>
        <v>#N/A</v>
      </c>
      <c r="BF1266" s="17" t="e">
        <f>VLOOKUP($E1266,'DATA PENGUKURAN GARDU'!$A:$BS,46,0)</f>
        <v>#N/A</v>
      </c>
      <c r="BG1266" s="23" t="e">
        <f t="shared" si="656"/>
        <v>#N/A</v>
      </c>
      <c r="BH1266" s="17" t="e">
        <f>VLOOKUP($E1266,'DATA PENGUKURAN GARDU'!$A:$BS,46,0)</f>
        <v>#N/A</v>
      </c>
      <c r="BI1266" s="17" t="e">
        <f>VLOOKUP($E1266,'DATA PENGUKURAN GARDU'!$A:$BS,53,0)</f>
        <v>#N/A</v>
      </c>
      <c r="BJ1266" s="17" t="e">
        <f>VLOOKUP($E1266,'DATA PENGUKURAN GARDU'!$A:$BS,54,0)</f>
        <v>#N/A</v>
      </c>
      <c r="BK1266" s="20" t="e">
        <f t="shared" si="657"/>
        <v>#N/A</v>
      </c>
      <c r="BL1266" s="20" t="e">
        <f t="shared" si="658"/>
        <v>#N/A</v>
      </c>
      <c r="BM1266" s="20" t="e">
        <f t="shared" si="659"/>
        <v>#N/A</v>
      </c>
      <c r="BN1266" s="25" t="e">
        <f t="shared" si="660"/>
        <v>#N/A</v>
      </c>
      <c r="BO1266" s="26" t="str">
        <f t="shared" si="661"/>
        <v>0</v>
      </c>
      <c r="BP1266" s="21" t="e">
        <f t="shared" si="662"/>
        <v>#VALUE!</v>
      </c>
      <c r="BQ1266" s="20" t="e">
        <f t="shared" si="663"/>
        <v>#N/A</v>
      </c>
      <c r="BR1266" s="20" t="e">
        <v>#N/A</v>
      </c>
      <c r="BS1266" s="9" t="e">
        <v>#N/A</v>
      </c>
      <c r="BT1266" s="2" t="e">
        <f t="shared" si="664"/>
        <v>#VALUE!</v>
      </c>
      <c r="BU1266" s="2" t="e">
        <f t="shared" si="632"/>
        <v>#N/A</v>
      </c>
      <c r="BV1266" s="2" t="e">
        <f t="shared" si="633"/>
        <v>#N/A</v>
      </c>
    </row>
    <row r="1267" s="2" customFormat="1" ht="22.95" customHeight="1" spans="1:74">
      <c r="A1267" s="9" t="str">
        <f t="shared" si="634"/>
        <v>K-239Induk</v>
      </c>
      <c r="B1267" s="9" t="str">
        <f t="shared" si="635"/>
        <v>K-239jurusan 1</v>
      </c>
      <c r="C1267" s="9" t="str">
        <f t="shared" si="636"/>
        <v>K-239jurusan 2</v>
      </c>
      <c r="D1267" s="9" t="str">
        <f t="shared" si="637"/>
        <v>K-239jurusan 3</v>
      </c>
      <c r="E1267" s="9" t="str">
        <f t="shared" si="638"/>
        <v>K-239jurusan 4</v>
      </c>
      <c r="F1267" s="10" t="s">
        <v>136</v>
      </c>
      <c r="G1267" s="10" t="s">
        <v>132</v>
      </c>
      <c r="H1267" s="10" t="s">
        <v>1519</v>
      </c>
      <c r="I1267" s="10">
        <v>0.710595</v>
      </c>
      <c r="J1267" s="10">
        <v>124.303145</v>
      </c>
      <c r="K1267" s="10" t="s">
        <v>7465</v>
      </c>
      <c r="L1267" s="10" t="s">
        <v>7465</v>
      </c>
      <c r="M1267" s="10" t="s">
        <v>7465</v>
      </c>
      <c r="N1267" s="14">
        <f t="shared" si="639"/>
        <v>0</v>
      </c>
      <c r="O1267" s="15" t="e">
        <f t="shared" si="640"/>
        <v>#VALUE!</v>
      </c>
      <c r="P1267" s="15" t="e">
        <f t="shared" si="641"/>
        <v>#VALUE!</v>
      </c>
      <c r="Q1267" s="17" t="e">
        <f>VLOOKUP($A1267,'DATA PENGUKURAN GARDU'!$A:$BS,42,0)</f>
        <v>#N/A</v>
      </c>
      <c r="R1267" s="18" t="e">
        <f t="shared" si="642"/>
        <v>#N/A</v>
      </c>
      <c r="S1267" s="17" t="e">
        <f>VLOOKUP($A1267,'DATA PENGUKURAN GARDU'!$A:$BS,44,0)</f>
        <v>#N/A</v>
      </c>
      <c r="T1267" s="18" t="e">
        <f t="shared" si="643"/>
        <v>#N/A</v>
      </c>
      <c r="U1267" s="17" t="e">
        <f>VLOOKUP($A1267,'DATA PENGUKURAN GARDU'!$A:$BS,46,0)</f>
        <v>#N/A</v>
      </c>
      <c r="V1267" s="18" t="e">
        <f t="shared" si="644"/>
        <v>#N/A</v>
      </c>
      <c r="W1267" s="17" t="e">
        <f>VLOOKUP($A1267,'DATA PENGUKURAN GARDU'!$A:$BS,48,0)</f>
        <v>#N/A</v>
      </c>
      <c r="X1267" s="17" t="e">
        <f>VLOOKUP($A1267,'DATA PENGUKURAN GARDU'!$A:$BS,53,0)</f>
        <v>#N/A</v>
      </c>
      <c r="Y1267" s="17" t="e">
        <f>VLOOKUP($A1267,'DATA PENGUKURAN GARDU'!$A:$BS,54,0)</f>
        <v>#N/A</v>
      </c>
      <c r="Z1267" s="17" t="e">
        <f>VLOOKUP($A1267,'DATA PENGUKURAN GARDU'!$A:$BS,55,0)</f>
        <v>#N/A</v>
      </c>
      <c r="AA1267" s="20" t="e">
        <f>VLOOKUP($B1267,'DATA PENGUKURAN GARDU'!$A:$BS,42,0)</f>
        <v>#N/A</v>
      </c>
      <c r="AB1267" s="21" t="e">
        <f t="shared" si="645"/>
        <v>#N/A</v>
      </c>
      <c r="AC1267" s="20" t="e">
        <f>VLOOKUP($B1267,'DATA PENGUKURAN GARDU'!$A:$BS,44,0)</f>
        <v>#N/A</v>
      </c>
      <c r="AD1267" s="21" t="e">
        <f t="shared" si="646"/>
        <v>#N/A</v>
      </c>
      <c r="AE1267" s="20" t="e">
        <f>VLOOKUP($B1267,'DATA PENGUKURAN GARDU'!$A:$BS,46,0)</f>
        <v>#N/A</v>
      </c>
      <c r="AF1267" s="21" t="e">
        <f t="shared" si="647"/>
        <v>#N/A</v>
      </c>
      <c r="AG1267" s="20" t="e">
        <f>VLOOKUP($B1267,'DATA PENGUKURAN GARDU'!$A:$BS,46,0)</f>
        <v>#N/A</v>
      </c>
      <c r="AH1267" s="20" t="e">
        <f>VLOOKUP($B1267,'DATA PENGUKURAN GARDU'!$A:$BS,53,0)</f>
        <v>#N/A</v>
      </c>
      <c r="AI1267" s="20" t="e">
        <f>VLOOKUP($B1267,'DATA PENGUKURAN GARDU'!$A:$BS,54,0)</f>
        <v>#N/A</v>
      </c>
      <c r="AJ1267" s="17" t="e">
        <f>VLOOKUP($C1267,'DATA PENGUKURAN GARDU'!$A:$BS,42,0)</f>
        <v>#N/A</v>
      </c>
      <c r="AK1267" s="23" t="e">
        <f t="shared" si="648"/>
        <v>#N/A</v>
      </c>
      <c r="AL1267" s="17" t="e">
        <f>VLOOKUP($C1267,'DATA PENGUKURAN GARDU'!$A:$BS,44,0)</f>
        <v>#N/A</v>
      </c>
      <c r="AM1267" s="23" t="e">
        <f t="shared" si="649"/>
        <v>#N/A</v>
      </c>
      <c r="AN1267" s="17" t="e">
        <f>VLOOKUP($C1267,'DATA PENGUKURAN GARDU'!$A:$BS,46,0)</f>
        <v>#N/A</v>
      </c>
      <c r="AO1267" s="23" t="e">
        <f t="shared" si="650"/>
        <v>#N/A</v>
      </c>
      <c r="AP1267" s="17" t="e">
        <f>VLOOKUP($C1267,'DATA PENGUKURAN GARDU'!$A:$BS,46,0)</f>
        <v>#N/A</v>
      </c>
      <c r="AQ1267" s="17" t="e">
        <f>VLOOKUP($C1267,'DATA PENGUKURAN GARDU'!$A:$BS,53,0)</f>
        <v>#N/A</v>
      </c>
      <c r="AR1267" s="17" t="e">
        <f>VLOOKUP($C1267,'DATA PENGUKURAN GARDU'!$A:$BS,54,0)</f>
        <v>#N/A</v>
      </c>
      <c r="AS1267" s="20" t="e">
        <f>VLOOKUP($D1267,'DATA PENGUKURAN GARDU'!$A:$BS,42,0)</f>
        <v>#N/A</v>
      </c>
      <c r="AT1267" s="21" t="e">
        <f t="shared" si="651"/>
        <v>#N/A</v>
      </c>
      <c r="AU1267" s="20" t="e">
        <f>VLOOKUP($D1267,'DATA PENGUKURAN GARDU'!$A:$BS,44,0)</f>
        <v>#N/A</v>
      </c>
      <c r="AV1267" s="21" t="e">
        <f t="shared" si="652"/>
        <v>#N/A</v>
      </c>
      <c r="AW1267" s="20" t="e">
        <f>VLOOKUP($D1267,'DATA PENGUKURAN GARDU'!$A:$BS,46,0)</f>
        <v>#N/A</v>
      </c>
      <c r="AX1267" s="21" t="e">
        <f t="shared" si="653"/>
        <v>#N/A</v>
      </c>
      <c r="AY1267" s="20" t="e">
        <f>VLOOKUP($D1267,'DATA PENGUKURAN GARDU'!$A:$BS,46,0)</f>
        <v>#N/A</v>
      </c>
      <c r="AZ1267" s="20" t="e">
        <f>VLOOKUP($D1267,'DATA PENGUKURAN GARDU'!$A:$BS,53,0)</f>
        <v>#N/A</v>
      </c>
      <c r="BA1267" s="20" t="e">
        <f>VLOOKUP($D1267,'DATA PENGUKURAN GARDU'!$A:$BS,54,0)</f>
        <v>#N/A</v>
      </c>
      <c r="BB1267" s="17" t="e">
        <f>VLOOKUP($E1267,'DATA PENGUKURAN GARDU'!$A:$BS,42,0)</f>
        <v>#N/A</v>
      </c>
      <c r="BC1267" s="23" t="e">
        <f t="shared" si="654"/>
        <v>#N/A</v>
      </c>
      <c r="BD1267" s="17" t="e">
        <f>VLOOKUP($E1267,'DATA PENGUKURAN GARDU'!$A:$BS,44,0)</f>
        <v>#N/A</v>
      </c>
      <c r="BE1267" s="23" t="e">
        <f t="shared" si="655"/>
        <v>#N/A</v>
      </c>
      <c r="BF1267" s="17" t="e">
        <f>VLOOKUP($E1267,'DATA PENGUKURAN GARDU'!$A:$BS,46,0)</f>
        <v>#N/A</v>
      </c>
      <c r="BG1267" s="23" t="e">
        <f t="shared" si="656"/>
        <v>#N/A</v>
      </c>
      <c r="BH1267" s="17" t="e">
        <f>VLOOKUP($E1267,'DATA PENGUKURAN GARDU'!$A:$BS,46,0)</f>
        <v>#N/A</v>
      </c>
      <c r="BI1267" s="17" t="e">
        <f>VLOOKUP($E1267,'DATA PENGUKURAN GARDU'!$A:$BS,53,0)</f>
        <v>#N/A</v>
      </c>
      <c r="BJ1267" s="17" t="e">
        <f>VLOOKUP($E1267,'DATA PENGUKURAN GARDU'!$A:$BS,54,0)</f>
        <v>#N/A</v>
      </c>
      <c r="BK1267" s="20" t="e">
        <f t="shared" si="657"/>
        <v>#N/A</v>
      </c>
      <c r="BL1267" s="20" t="e">
        <f t="shared" si="658"/>
        <v>#N/A</v>
      </c>
      <c r="BM1267" s="20" t="e">
        <f t="shared" si="659"/>
        <v>#N/A</v>
      </c>
      <c r="BN1267" s="25" t="e">
        <f t="shared" si="660"/>
        <v>#N/A</v>
      </c>
      <c r="BO1267" s="26" t="str">
        <f t="shared" si="661"/>
        <v>0</v>
      </c>
      <c r="BP1267" s="21" t="e">
        <f t="shared" si="662"/>
        <v>#VALUE!</v>
      </c>
      <c r="BQ1267" s="20" t="e">
        <f t="shared" si="663"/>
        <v>#N/A</v>
      </c>
      <c r="BR1267" s="20" t="e">
        <v>#N/A</v>
      </c>
      <c r="BS1267" s="9" t="e">
        <v>#N/A</v>
      </c>
      <c r="BT1267" s="2" t="e">
        <f t="shared" si="664"/>
        <v>#VALUE!</v>
      </c>
      <c r="BU1267" s="2" t="e">
        <f t="shared" si="632"/>
        <v>#N/A</v>
      </c>
      <c r="BV1267" s="2" t="e">
        <f t="shared" si="633"/>
        <v>#N/A</v>
      </c>
    </row>
    <row r="1268" s="2" customFormat="1" ht="22.95" customHeight="1" spans="1:74">
      <c r="A1268" s="9" t="str">
        <f t="shared" si="634"/>
        <v>BB 043Induk</v>
      </c>
      <c r="B1268" s="9" t="str">
        <f t="shared" si="635"/>
        <v>BB 043jurusan 1</v>
      </c>
      <c r="C1268" s="9" t="str">
        <f t="shared" si="636"/>
        <v>BB 043jurusan 2</v>
      </c>
      <c r="D1268" s="9" t="str">
        <f t="shared" si="637"/>
        <v>BB 043jurusan 3</v>
      </c>
      <c r="E1268" s="9" t="str">
        <f t="shared" si="638"/>
        <v>BB 043jurusan 4</v>
      </c>
      <c r="F1268" s="10" t="s">
        <v>638</v>
      </c>
      <c r="G1268" s="10" t="s">
        <v>4</v>
      </c>
      <c r="H1268" s="10" t="s">
        <v>1520</v>
      </c>
      <c r="I1268" s="10">
        <v>0.88287</v>
      </c>
      <c r="J1268" s="10">
        <v>123.63357</v>
      </c>
      <c r="K1268" s="10" t="s">
        <v>7465</v>
      </c>
      <c r="L1268" s="10" t="s">
        <v>7465</v>
      </c>
      <c r="M1268" s="10" t="s">
        <v>7465</v>
      </c>
      <c r="N1268" s="14">
        <f t="shared" si="639"/>
        <v>0</v>
      </c>
      <c r="O1268" s="15" t="e">
        <f t="shared" si="640"/>
        <v>#VALUE!</v>
      </c>
      <c r="P1268" s="15" t="e">
        <f t="shared" si="641"/>
        <v>#VALUE!</v>
      </c>
      <c r="Q1268" s="17" t="e">
        <f>VLOOKUP($A1268,'DATA PENGUKURAN GARDU'!$A:$BS,42,0)</f>
        <v>#N/A</v>
      </c>
      <c r="R1268" s="18" t="e">
        <f t="shared" si="642"/>
        <v>#N/A</v>
      </c>
      <c r="S1268" s="17" t="e">
        <f>VLOOKUP($A1268,'DATA PENGUKURAN GARDU'!$A:$BS,44,0)</f>
        <v>#N/A</v>
      </c>
      <c r="T1268" s="18" t="e">
        <f t="shared" si="643"/>
        <v>#N/A</v>
      </c>
      <c r="U1268" s="17" t="e">
        <f>VLOOKUP($A1268,'DATA PENGUKURAN GARDU'!$A:$BS,46,0)</f>
        <v>#N/A</v>
      </c>
      <c r="V1268" s="18" t="e">
        <f t="shared" si="644"/>
        <v>#N/A</v>
      </c>
      <c r="W1268" s="17" t="e">
        <f>VLOOKUP($A1268,'DATA PENGUKURAN GARDU'!$A:$BS,48,0)</f>
        <v>#N/A</v>
      </c>
      <c r="X1268" s="17" t="e">
        <f>VLOOKUP($A1268,'DATA PENGUKURAN GARDU'!$A:$BS,53,0)</f>
        <v>#N/A</v>
      </c>
      <c r="Y1268" s="17" t="e">
        <f>VLOOKUP($A1268,'DATA PENGUKURAN GARDU'!$A:$BS,54,0)</f>
        <v>#N/A</v>
      </c>
      <c r="Z1268" s="17" t="e">
        <f>VLOOKUP($A1268,'DATA PENGUKURAN GARDU'!$A:$BS,55,0)</f>
        <v>#N/A</v>
      </c>
      <c r="AA1268" s="20" t="e">
        <f>VLOOKUP($B1268,'DATA PENGUKURAN GARDU'!$A:$BS,42,0)</f>
        <v>#N/A</v>
      </c>
      <c r="AB1268" s="21" t="e">
        <f t="shared" si="645"/>
        <v>#N/A</v>
      </c>
      <c r="AC1268" s="20" t="e">
        <f>VLOOKUP($B1268,'DATA PENGUKURAN GARDU'!$A:$BS,44,0)</f>
        <v>#N/A</v>
      </c>
      <c r="AD1268" s="21" t="e">
        <f t="shared" si="646"/>
        <v>#N/A</v>
      </c>
      <c r="AE1268" s="20" t="e">
        <f>VLOOKUP($B1268,'DATA PENGUKURAN GARDU'!$A:$BS,46,0)</f>
        <v>#N/A</v>
      </c>
      <c r="AF1268" s="21" t="e">
        <f t="shared" si="647"/>
        <v>#N/A</v>
      </c>
      <c r="AG1268" s="20" t="e">
        <f>VLOOKUP($B1268,'DATA PENGUKURAN GARDU'!$A:$BS,46,0)</f>
        <v>#N/A</v>
      </c>
      <c r="AH1268" s="20" t="e">
        <f>VLOOKUP($B1268,'DATA PENGUKURAN GARDU'!$A:$BS,53,0)</f>
        <v>#N/A</v>
      </c>
      <c r="AI1268" s="20" t="e">
        <f>VLOOKUP($B1268,'DATA PENGUKURAN GARDU'!$A:$BS,54,0)</f>
        <v>#N/A</v>
      </c>
      <c r="AJ1268" s="17" t="e">
        <f>VLOOKUP($C1268,'DATA PENGUKURAN GARDU'!$A:$BS,42,0)</f>
        <v>#N/A</v>
      </c>
      <c r="AK1268" s="23" t="e">
        <f t="shared" si="648"/>
        <v>#N/A</v>
      </c>
      <c r="AL1268" s="17" t="e">
        <f>VLOOKUP($C1268,'DATA PENGUKURAN GARDU'!$A:$BS,44,0)</f>
        <v>#N/A</v>
      </c>
      <c r="AM1268" s="23" t="e">
        <f t="shared" si="649"/>
        <v>#N/A</v>
      </c>
      <c r="AN1268" s="17" t="e">
        <f>VLOOKUP($C1268,'DATA PENGUKURAN GARDU'!$A:$BS,46,0)</f>
        <v>#N/A</v>
      </c>
      <c r="AO1268" s="23" t="e">
        <f t="shared" si="650"/>
        <v>#N/A</v>
      </c>
      <c r="AP1268" s="17" t="e">
        <f>VLOOKUP($C1268,'DATA PENGUKURAN GARDU'!$A:$BS,46,0)</f>
        <v>#N/A</v>
      </c>
      <c r="AQ1268" s="17" t="e">
        <f>VLOOKUP($C1268,'DATA PENGUKURAN GARDU'!$A:$BS,53,0)</f>
        <v>#N/A</v>
      </c>
      <c r="AR1268" s="17" t="e">
        <f>VLOOKUP($C1268,'DATA PENGUKURAN GARDU'!$A:$BS,54,0)</f>
        <v>#N/A</v>
      </c>
      <c r="AS1268" s="20" t="e">
        <f>VLOOKUP($D1268,'DATA PENGUKURAN GARDU'!$A:$BS,42,0)</f>
        <v>#N/A</v>
      </c>
      <c r="AT1268" s="21" t="e">
        <f t="shared" si="651"/>
        <v>#N/A</v>
      </c>
      <c r="AU1268" s="20" t="e">
        <f>VLOOKUP($D1268,'DATA PENGUKURAN GARDU'!$A:$BS,44,0)</f>
        <v>#N/A</v>
      </c>
      <c r="AV1268" s="21" t="e">
        <f t="shared" si="652"/>
        <v>#N/A</v>
      </c>
      <c r="AW1268" s="20" t="e">
        <f>VLOOKUP($D1268,'DATA PENGUKURAN GARDU'!$A:$BS,46,0)</f>
        <v>#N/A</v>
      </c>
      <c r="AX1268" s="21" t="e">
        <f t="shared" si="653"/>
        <v>#N/A</v>
      </c>
      <c r="AY1268" s="20" t="e">
        <f>VLOOKUP($D1268,'DATA PENGUKURAN GARDU'!$A:$BS,46,0)</f>
        <v>#N/A</v>
      </c>
      <c r="AZ1268" s="20" t="e">
        <f>VLOOKUP($D1268,'DATA PENGUKURAN GARDU'!$A:$BS,53,0)</f>
        <v>#N/A</v>
      </c>
      <c r="BA1268" s="20" t="e">
        <f>VLOOKUP($D1268,'DATA PENGUKURAN GARDU'!$A:$BS,54,0)</f>
        <v>#N/A</v>
      </c>
      <c r="BB1268" s="17" t="e">
        <f>VLOOKUP($E1268,'DATA PENGUKURAN GARDU'!$A:$BS,42,0)</f>
        <v>#N/A</v>
      </c>
      <c r="BC1268" s="23" t="e">
        <f t="shared" si="654"/>
        <v>#N/A</v>
      </c>
      <c r="BD1268" s="17" t="e">
        <f>VLOOKUP($E1268,'DATA PENGUKURAN GARDU'!$A:$BS,44,0)</f>
        <v>#N/A</v>
      </c>
      <c r="BE1268" s="23" t="e">
        <f t="shared" si="655"/>
        <v>#N/A</v>
      </c>
      <c r="BF1268" s="17" t="e">
        <f>VLOOKUP($E1268,'DATA PENGUKURAN GARDU'!$A:$BS,46,0)</f>
        <v>#N/A</v>
      </c>
      <c r="BG1268" s="23" t="e">
        <f t="shared" si="656"/>
        <v>#N/A</v>
      </c>
      <c r="BH1268" s="17" t="e">
        <f>VLOOKUP($E1268,'DATA PENGUKURAN GARDU'!$A:$BS,46,0)</f>
        <v>#N/A</v>
      </c>
      <c r="BI1268" s="17" t="e">
        <f>VLOOKUP($E1268,'DATA PENGUKURAN GARDU'!$A:$BS,53,0)</f>
        <v>#N/A</v>
      </c>
      <c r="BJ1268" s="17" t="e">
        <f>VLOOKUP($E1268,'DATA PENGUKURAN GARDU'!$A:$BS,54,0)</f>
        <v>#N/A</v>
      </c>
      <c r="BK1268" s="20" t="e">
        <f t="shared" si="657"/>
        <v>#N/A</v>
      </c>
      <c r="BL1268" s="20" t="e">
        <f t="shared" si="658"/>
        <v>#N/A</v>
      </c>
      <c r="BM1268" s="20" t="e">
        <f t="shared" si="659"/>
        <v>#N/A</v>
      </c>
      <c r="BN1268" s="25" t="e">
        <f t="shared" si="660"/>
        <v>#N/A</v>
      </c>
      <c r="BO1268" s="26" t="str">
        <f t="shared" si="661"/>
        <v>0</v>
      </c>
      <c r="BP1268" s="21" t="e">
        <f t="shared" si="662"/>
        <v>#VALUE!</v>
      </c>
      <c r="BQ1268" s="20" t="e">
        <f t="shared" si="663"/>
        <v>#N/A</v>
      </c>
      <c r="BR1268" s="20" t="e">
        <v>#N/A</v>
      </c>
      <c r="BS1268" s="9" t="e">
        <v>#N/A</v>
      </c>
      <c r="BT1268" s="2" t="e">
        <f t="shared" si="664"/>
        <v>#VALUE!</v>
      </c>
      <c r="BU1268" s="2" t="e">
        <f t="shared" si="632"/>
        <v>#N/A</v>
      </c>
      <c r="BV1268" s="2" t="e">
        <f t="shared" si="633"/>
        <v>#N/A</v>
      </c>
    </row>
    <row r="1269" s="2" customFormat="1" ht="22.95" customHeight="1" spans="1:74">
      <c r="A1269" s="9" t="str">
        <f t="shared" si="634"/>
        <v>GARDU SMK YADIKAInduk</v>
      </c>
      <c r="B1269" s="9" t="str">
        <f t="shared" si="635"/>
        <v>GARDU SMK YADIKAjurusan 1</v>
      </c>
      <c r="C1269" s="9" t="str">
        <f t="shared" si="636"/>
        <v>GARDU SMK YADIKAjurusan 2</v>
      </c>
      <c r="D1269" s="9" t="str">
        <f t="shared" si="637"/>
        <v>GARDU SMK YADIKAjurusan 3</v>
      </c>
      <c r="E1269" s="9" t="str">
        <f t="shared" si="638"/>
        <v>GARDU SMK YADIKAjurusan 4</v>
      </c>
      <c r="F1269" s="10" t="s">
        <v>136</v>
      </c>
      <c r="G1269" s="10" t="s">
        <v>132</v>
      </c>
      <c r="H1269" s="10" t="s">
        <v>1521</v>
      </c>
      <c r="I1269" s="10">
        <v>0.706441</v>
      </c>
      <c r="J1269" s="10">
        <v>124.273394</v>
      </c>
      <c r="K1269" s="10" t="s">
        <v>7465</v>
      </c>
      <c r="L1269" s="10" t="s">
        <v>7465</v>
      </c>
      <c r="M1269" s="10" t="s">
        <v>7465</v>
      </c>
      <c r="N1269" s="14">
        <f t="shared" si="639"/>
        <v>0</v>
      </c>
      <c r="O1269" s="15" t="e">
        <f t="shared" si="640"/>
        <v>#VALUE!</v>
      </c>
      <c r="P1269" s="15" t="e">
        <f t="shared" si="641"/>
        <v>#VALUE!</v>
      </c>
      <c r="Q1269" s="17" t="e">
        <f>VLOOKUP($A1269,'DATA PENGUKURAN GARDU'!$A:$BS,42,0)</f>
        <v>#N/A</v>
      </c>
      <c r="R1269" s="18" t="e">
        <f t="shared" si="642"/>
        <v>#N/A</v>
      </c>
      <c r="S1269" s="17" t="e">
        <f>VLOOKUP($A1269,'DATA PENGUKURAN GARDU'!$A:$BS,44,0)</f>
        <v>#N/A</v>
      </c>
      <c r="T1269" s="18" t="e">
        <f t="shared" si="643"/>
        <v>#N/A</v>
      </c>
      <c r="U1269" s="17" t="e">
        <f>VLOOKUP($A1269,'DATA PENGUKURAN GARDU'!$A:$BS,46,0)</f>
        <v>#N/A</v>
      </c>
      <c r="V1269" s="18" t="e">
        <f t="shared" si="644"/>
        <v>#N/A</v>
      </c>
      <c r="W1269" s="17" t="e">
        <f>VLOOKUP($A1269,'DATA PENGUKURAN GARDU'!$A:$BS,48,0)</f>
        <v>#N/A</v>
      </c>
      <c r="X1269" s="17" t="e">
        <f>VLOOKUP($A1269,'DATA PENGUKURAN GARDU'!$A:$BS,53,0)</f>
        <v>#N/A</v>
      </c>
      <c r="Y1269" s="17" t="e">
        <f>VLOOKUP($A1269,'DATA PENGUKURAN GARDU'!$A:$BS,54,0)</f>
        <v>#N/A</v>
      </c>
      <c r="Z1269" s="17" t="e">
        <f>VLOOKUP($A1269,'DATA PENGUKURAN GARDU'!$A:$BS,55,0)</f>
        <v>#N/A</v>
      </c>
      <c r="AA1269" s="20" t="e">
        <f>VLOOKUP($B1269,'DATA PENGUKURAN GARDU'!$A:$BS,42,0)</f>
        <v>#N/A</v>
      </c>
      <c r="AB1269" s="21" t="e">
        <f t="shared" si="645"/>
        <v>#N/A</v>
      </c>
      <c r="AC1269" s="20" t="e">
        <f>VLOOKUP($B1269,'DATA PENGUKURAN GARDU'!$A:$BS,44,0)</f>
        <v>#N/A</v>
      </c>
      <c r="AD1269" s="21" t="e">
        <f t="shared" si="646"/>
        <v>#N/A</v>
      </c>
      <c r="AE1269" s="20" t="e">
        <f>VLOOKUP($B1269,'DATA PENGUKURAN GARDU'!$A:$BS,46,0)</f>
        <v>#N/A</v>
      </c>
      <c r="AF1269" s="21" t="e">
        <f t="shared" si="647"/>
        <v>#N/A</v>
      </c>
      <c r="AG1269" s="20" t="e">
        <f>VLOOKUP($B1269,'DATA PENGUKURAN GARDU'!$A:$BS,46,0)</f>
        <v>#N/A</v>
      </c>
      <c r="AH1269" s="20" t="e">
        <f>VLOOKUP($B1269,'DATA PENGUKURAN GARDU'!$A:$BS,53,0)</f>
        <v>#N/A</v>
      </c>
      <c r="AI1269" s="20" t="e">
        <f>VLOOKUP($B1269,'DATA PENGUKURAN GARDU'!$A:$BS,54,0)</f>
        <v>#N/A</v>
      </c>
      <c r="AJ1269" s="17" t="e">
        <f>VLOOKUP($C1269,'DATA PENGUKURAN GARDU'!$A:$BS,42,0)</f>
        <v>#N/A</v>
      </c>
      <c r="AK1269" s="23" t="e">
        <f t="shared" si="648"/>
        <v>#N/A</v>
      </c>
      <c r="AL1269" s="17" t="e">
        <f>VLOOKUP($C1269,'DATA PENGUKURAN GARDU'!$A:$BS,44,0)</f>
        <v>#N/A</v>
      </c>
      <c r="AM1269" s="23" t="e">
        <f t="shared" si="649"/>
        <v>#N/A</v>
      </c>
      <c r="AN1269" s="17" t="e">
        <f>VLOOKUP($C1269,'DATA PENGUKURAN GARDU'!$A:$BS,46,0)</f>
        <v>#N/A</v>
      </c>
      <c r="AO1269" s="23" t="e">
        <f t="shared" si="650"/>
        <v>#N/A</v>
      </c>
      <c r="AP1269" s="17" t="e">
        <f>VLOOKUP($C1269,'DATA PENGUKURAN GARDU'!$A:$BS,46,0)</f>
        <v>#N/A</v>
      </c>
      <c r="AQ1269" s="17" t="e">
        <f>VLOOKUP($C1269,'DATA PENGUKURAN GARDU'!$A:$BS,53,0)</f>
        <v>#N/A</v>
      </c>
      <c r="AR1269" s="17" t="e">
        <f>VLOOKUP($C1269,'DATA PENGUKURAN GARDU'!$A:$BS,54,0)</f>
        <v>#N/A</v>
      </c>
      <c r="AS1269" s="20" t="e">
        <f>VLOOKUP($D1269,'DATA PENGUKURAN GARDU'!$A:$BS,42,0)</f>
        <v>#N/A</v>
      </c>
      <c r="AT1269" s="21" t="e">
        <f t="shared" si="651"/>
        <v>#N/A</v>
      </c>
      <c r="AU1269" s="20" t="e">
        <f>VLOOKUP($D1269,'DATA PENGUKURAN GARDU'!$A:$BS,44,0)</f>
        <v>#N/A</v>
      </c>
      <c r="AV1269" s="21" t="e">
        <f t="shared" si="652"/>
        <v>#N/A</v>
      </c>
      <c r="AW1269" s="20" t="e">
        <f>VLOOKUP($D1269,'DATA PENGUKURAN GARDU'!$A:$BS,46,0)</f>
        <v>#N/A</v>
      </c>
      <c r="AX1269" s="21" t="e">
        <f t="shared" si="653"/>
        <v>#N/A</v>
      </c>
      <c r="AY1269" s="20" t="e">
        <f>VLOOKUP($D1269,'DATA PENGUKURAN GARDU'!$A:$BS,46,0)</f>
        <v>#N/A</v>
      </c>
      <c r="AZ1269" s="20" t="e">
        <f>VLOOKUP($D1269,'DATA PENGUKURAN GARDU'!$A:$BS,53,0)</f>
        <v>#N/A</v>
      </c>
      <c r="BA1269" s="20" t="e">
        <f>VLOOKUP($D1269,'DATA PENGUKURAN GARDU'!$A:$BS,54,0)</f>
        <v>#N/A</v>
      </c>
      <c r="BB1269" s="17" t="e">
        <f>VLOOKUP($E1269,'DATA PENGUKURAN GARDU'!$A:$BS,42,0)</f>
        <v>#N/A</v>
      </c>
      <c r="BC1269" s="23" t="e">
        <f t="shared" si="654"/>
        <v>#N/A</v>
      </c>
      <c r="BD1269" s="17" t="e">
        <f>VLOOKUP($E1269,'DATA PENGUKURAN GARDU'!$A:$BS,44,0)</f>
        <v>#N/A</v>
      </c>
      <c r="BE1269" s="23" t="e">
        <f t="shared" si="655"/>
        <v>#N/A</v>
      </c>
      <c r="BF1269" s="17" t="e">
        <f>VLOOKUP($E1269,'DATA PENGUKURAN GARDU'!$A:$BS,46,0)</f>
        <v>#N/A</v>
      </c>
      <c r="BG1269" s="23" t="e">
        <f t="shared" si="656"/>
        <v>#N/A</v>
      </c>
      <c r="BH1269" s="17" t="e">
        <f>VLOOKUP($E1269,'DATA PENGUKURAN GARDU'!$A:$BS,46,0)</f>
        <v>#N/A</v>
      </c>
      <c r="BI1269" s="17" t="e">
        <f>VLOOKUP($E1269,'DATA PENGUKURAN GARDU'!$A:$BS,53,0)</f>
        <v>#N/A</v>
      </c>
      <c r="BJ1269" s="17" t="e">
        <f>VLOOKUP($E1269,'DATA PENGUKURAN GARDU'!$A:$BS,54,0)</f>
        <v>#N/A</v>
      </c>
      <c r="BK1269" s="20" t="e">
        <f t="shared" si="657"/>
        <v>#N/A</v>
      </c>
      <c r="BL1269" s="20" t="e">
        <f t="shared" si="658"/>
        <v>#N/A</v>
      </c>
      <c r="BM1269" s="20" t="e">
        <f t="shared" si="659"/>
        <v>#N/A</v>
      </c>
      <c r="BN1269" s="25" t="e">
        <f t="shared" si="660"/>
        <v>#N/A</v>
      </c>
      <c r="BO1269" s="26" t="str">
        <f t="shared" si="661"/>
        <v>0</v>
      </c>
      <c r="BP1269" s="21" t="e">
        <f t="shared" si="662"/>
        <v>#VALUE!</v>
      </c>
      <c r="BQ1269" s="20" t="e">
        <f t="shared" si="663"/>
        <v>#N/A</v>
      </c>
      <c r="BR1269" s="20" t="e">
        <v>#N/A</v>
      </c>
      <c r="BS1269" s="9" t="e">
        <v>#N/A</v>
      </c>
      <c r="BT1269" s="2" t="e">
        <f t="shared" si="664"/>
        <v>#VALUE!</v>
      </c>
      <c r="BU1269" s="2" t="e">
        <f t="shared" si="632"/>
        <v>#N/A</v>
      </c>
      <c r="BV1269" s="2" t="e">
        <f t="shared" si="633"/>
        <v>#N/A</v>
      </c>
    </row>
    <row r="1270" s="2" customFormat="1" ht="22.95" customHeight="1" spans="1:74">
      <c r="A1270" s="9" t="str">
        <f t="shared" si="634"/>
        <v>M 89Induk</v>
      </c>
      <c r="B1270" s="9" t="str">
        <f t="shared" si="635"/>
        <v>M 89jurusan 1</v>
      </c>
      <c r="C1270" s="9" t="str">
        <f t="shared" si="636"/>
        <v>M 89jurusan 2</v>
      </c>
      <c r="D1270" s="9" t="str">
        <f t="shared" si="637"/>
        <v>M 89jurusan 3</v>
      </c>
      <c r="E1270" s="9" t="str">
        <f t="shared" si="638"/>
        <v>M 89jurusan 4</v>
      </c>
      <c r="F1270" s="10" t="s">
        <v>131</v>
      </c>
      <c r="G1270" s="10" t="s">
        <v>131</v>
      </c>
      <c r="H1270" s="10" t="s">
        <v>1522</v>
      </c>
      <c r="I1270" s="10">
        <v>0.619537</v>
      </c>
      <c r="J1270" s="10">
        <v>124.082525</v>
      </c>
      <c r="K1270" s="10" t="s">
        <v>7465</v>
      </c>
      <c r="L1270" s="10" t="s">
        <v>7465</v>
      </c>
      <c r="M1270" s="10" t="s">
        <v>7465</v>
      </c>
      <c r="N1270" s="14">
        <f t="shared" si="639"/>
        <v>0</v>
      </c>
      <c r="O1270" s="15" t="e">
        <f t="shared" si="640"/>
        <v>#VALUE!</v>
      </c>
      <c r="P1270" s="15" t="e">
        <f t="shared" si="641"/>
        <v>#VALUE!</v>
      </c>
      <c r="Q1270" s="17" t="e">
        <f>VLOOKUP($A1270,'DATA PENGUKURAN GARDU'!$A:$BS,42,0)</f>
        <v>#N/A</v>
      </c>
      <c r="R1270" s="18" t="e">
        <f t="shared" si="642"/>
        <v>#N/A</v>
      </c>
      <c r="S1270" s="17" t="e">
        <f>VLOOKUP($A1270,'DATA PENGUKURAN GARDU'!$A:$BS,44,0)</f>
        <v>#N/A</v>
      </c>
      <c r="T1270" s="18" t="e">
        <f t="shared" si="643"/>
        <v>#N/A</v>
      </c>
      <c r="U1270" s="17" t="e">
        <f>VLOOKUP($A1270,'DATA PENGUKURAN GARDU'!$A:$BS,46,0)</f>
        <v>#N/A</v>
      </c>
      <c r="V1270" s="18" t="e">
        <f t="shared" si="644"/>
        <v>#N/A</v>
      </c>
      <c r="W1270" s="17" t="e">
        <f>VLOOKUP($A1270,'DATA PENGUKURAN GARDU'!$A:$BS,48,0)</f>
        <v>#N/A</v>
      </c>
      <c r="X1270" s="17" t="e">
        <f>VLOOKUP($A1270,'DATA PENGUKURAN GARDU'!$A:$BS,53,0)</f>
        <v>#N/A</v>
      </c>
      <c r="Y1270" s="17" t="e">
        <f>VLOOKUP($A1270,'DATA PENGUKURAN GARDU'!$A:$BS,54,0)</f>
        <v>#N/A</v>
      </c>
      <c r="Z1270" s="17" t="e">
        <f>VLOOKUP($A1270,'DATA PENGUKURAN GARDU'!$A:$BS,55,0)</f>
        <v>#N/A</v>
      </c>
      <c r="AA1270" s="20" t="e">
        <f>VLOOKUP($B1270,'DATA PENGUKURAN GARDU'!$A:$BS,42,0)</f>
        <v>#N/A</v>
      </c>
      <c r="AB1270" s="21" t="e">
        <f t="shared" si="645"/>
        <v>#N/A</v>
      </c>
      <c r="AC1270" s="20" t="e">
        <f>VLOOKUP($B1270,'DATA PENGUKURAN GARDU'!$A:$BS,44,0)</f>
        <v>#N/A</v>
      </c>
      <c r="AD1270" s="21" t="e">
        <f t="shared" si="646"/>
        <v>#N/A</v>
      </c>
      <c r="AE1270" s="20" t="e">
        <f>VLOOKUP($B1270,'DATA PENGUKURAN GARDU'!$A:$BS,46,0)</f>
        <v>#N/A</v>
      </c>
      <c r="AF1270" s="21" t="e">
        <f t="shared" si="647"/>
        <v>#N/A</v>
      </c>
      <c r="AG1270" s="20" t="e">
        <f>VLOOKUP($B1270,'DATA PENGUKURAN GARDU'!$A:$BS,46,0)</f>
        <v>#N/A</v>
      </c>
      <c r="AH1270" s="20" t="e">
        <f>VLOOKUP($B1270,'DATA PENGUKURAN GARDU'!$A:$BS,53,0)</f>
        <v>#N/A</v>
      </c>
      <c r="AI1270" s="20" t="e">
        <f>VLOOKUP($B1270,'DATA PENGUKURAN GARDU'!$A:$BS,54,0)</f>
        <v>#N/A</v>
      </c>
      <c r="AJ1270" s="17" t="e">
        <f>VLOOKUP($C1270,'DATA PENGUKURAN GARDU'!$A:$BS,42,0)</f>
        <v>#N/A</v>
      </c>
      <c r="AK1270" s="23" t="e">
        <f t="shared" si="648"/>
        <v>#N/A</v>
      </c>
      <c r="AL1270" s="17" t="e">
        <f>VLOOKUP($C1270,'DATA PENGUKURAN GARDU'!$A:$BS,44,0)</f>
        <v>#N/A</v>
      </c>
      <c r="AM1270" s="23" t="e">
        <f t="shared" si="649"/>
        <v>#N/A</v>
      </c>
      <c r="AN1270" s="17" t="e">
        <f>VLOOKUP($C1270,'DATA PENGUKURAN GARDU'!$A:$BS,46,0)</f>
        <v>#N/A</v>
      </c>
      <c r="AO1270" s="23" t="e">
        <f t="shared" si="650"/>
        <v>#N/A</v>
      </c>
      <c r="AP1270" s="17" t="e">
        <f>VLOOKUP($C1270,'DATA PENGUKURAN GARDU'!$A:$BS,46,0)</f>
        <v>#N/A</v>
      </c>
      <c r="AQ1270" s="17" t="e">
        <f>VLOOKUP($C1270,'DATA PENGUKURAN GARDU'!$A:$BS,53,0)</f>
        <v>#N/A</v>
      </c>
      <c r="AR1270" s="17" t="e">
        <f>VLOOKUP($C1270,'DATA PENGUKURAN GARDU'!$A:$BS,54,0)</f>
        <v>#N/A</v>
      </c>
      <c r="AS1270" s="20" t="e">
        <f>VLOOKUP($D1270,'DATA PENGUKURAN GARDU'!$A:$BS,42,0)</f>
        <v>#N/A</v>
      </c>
      <c r="AT1270" s="21" t="e">
        <f t="shared" si="651"/>
        <v>#N/A</v>
      </c>
      <c r="AU1270" s="20" t="e">
        <f>VLOOKUP($D1270,'DATA PENGUKURAN GARDU'!$A:$BS,44,0)</f>
        <v>#N/A</v>
      </c>
      <c r="AV1270" s="21" t="e">
        <f t="shared" si="652"/>
        <v>#N/A</v>
      </c>
      <c r="AW1270" s="20" t="e">
        <f>VLOOKUP($D1270,'DATA PENGUKURAN GARDU'!$A:$BS,46,0)</f>
        <v>#N/A</v>
      </c>
      <c r="AX1270" s="21" t="e">
        <f t="shared" si="653"/>
        <v>#N/A</v>
      </c>
      <c r="AY1270" s="20" t="e">
        <f>VLOOKUP($D1270,'DATA PENGUKURAN GARDU'!$A:$BS,46,0)</f>
        <v>#N/A</v>
      </c>
      <c r="AZ1270" s="20" t="e">
        <f>VLOOKUP($D1270,'DATA PENGUKURAN GARDU'!$A:$BS,53,0)</f>
        <v>#N/A</v>
      </c>
      <c r="BA1270" s="20" t="e">
        <f>VLOOKUP($D1270,'DATA PENGUKURAN GARDU'!$A:$BS,54,0)</f>
        <v>#N/A</v>
      </c>
      <c r="BB1270" s="17" t="e">
        <f>VLOOKUP($E1270,'DATA PENGUKURAN GARDU'!$A:$BS,42,0)</f>
        <v>#N/A</v>
      </c>
      <c r="BC1270" s="23" t="e">
        <f t="shared" si="654"/>
        <v>#N/A</v>
      </c>
      <c r="BD1270" s="17" t="e">
        <f>VLOOKUP($E1270,'DATA PENGUKURAN GARDU'!$A:$BS,44,0)</f>
        <v>#N/A</v>
      </c>
      <c r="BE1270" s="23" t="e">
        <f t="shared" si="655"/>
        <v>#N/A</v>
      </c>
      <c r="BF1270" s="17" t="e">
        <f>VLOOKUP($E1270,'DATA PENGUKURAN GARDU'!$A:$BS,46,0)</f>
        <v>#N/A</v>
      </c>
      <c r="BG1270" s="23" t="e">
        <f t="shared" si="656"/>
        <v>#N/A</v>
      </c>
      <c r="BH1270" s="17" t="e">
        <f>VLOOKUP($E1270,'DATA PENGUKURAN GARDU'!$A:$BS,46,0)</f>
        <v>#N/A</v>
      </c>
      <c r="BI1270" s="17" t="e">
        <f>VLOOKUP($E1270,'DATA PENGUKURAN GARDU'!$A:$BS,53,0)</f>
        <v>#N/A</v>
      </c>
      <c r="BJ1270" s="17" t="e">
        <f>VLOOKUP($E1270,'DATA PENGUKURAN GARDU'!$A:$BS,54,0)</f>
        <v>#N/A</v>
      </c>
      <c r="BK1270" s="20" t="e">
        <f t="shared" si="657"/>
        <v>#N/A</v>
      </c>
      <c r="BL1270" s="20" t="e">
        <f t="shared" si="658"/>
        <v>#N/A</v>
      </c>
      <c r="BM1270" s="20" t="e">
        <f t="shared" si="659"/>
        <v>#N/A</v>
      </c>
      <c r="BN1270" s="25" t="e">
        <f t="shared" si="660"/>
        <v>#N/A</v>
      </c>
      <c r="BO1270" s="26" t="str">
        <f t="shared" si="661"/>
        <v>0</v>
      </c>
      <c r="BP1270" s="21" t="e">
        <f t="shared" si="662"/>
        <v>#VALUE!</v>
      </c>
      <c r="BQ1270" s="20" t="e">
        <f t="shared" si="663"/>
        <v>#N/A</v>
      </c>
      <c r="BR1270" s="20" t="e">
        <v>#N/A</v>
      </c>
      <c r="BS1270" s="9" t="e">
        <v>#N/A</v>
      </c>
      <c r="BT1270" s="2" t="e">
        <f t="shared" si="664"/>
        <v>#VALUE!</v>
      </c>
      <c r="BU1270" s="2" t="e">
        <f t="shared" si="632"/>
        <v>#N/A</v>
      </c>
      <c r="BV1270" s="2" t="e">
        <f t="shared" si="633"/>
        <v>#N/A</v>
      </c>
    </row>
    <row r="1271" s="2" customFormat="1" ht="22.95" customHeight="1" spans="1:74">
      <c r="A1271" s="9" t="str">
        <f t="shared" si="634"/>
        <v>M 10Induk</v>
      </c>
      <c r="B1271" s="9" t="str">
        <f t="shared" si="635"/>
        <v>M 10jurusan 1</v>
      </c>
      <c r="C1271" s="9" t="str">
        <f t="shared" si="636"/>
        <v>M 10jurusan 2</v>
      </c>
      <c r="D1271" s="9" t="str">
        <f t="shared" si="637"/>
        <v>M 10jurusan 3</v>
      </c>
      <c r="E1271" s="9" t="str">
        <f t="shared" si="638"/>
        <v>M 10jurusan 4</v>
      </c>
      <c r="F1271" s="10" t="s">
        <v>131</v>
      </c>
      <c r="G1271" s="10" t="s">
        <v>131</v>
      </c>
      <c r="H1271" s="10" t="s">
        <v>1523</v>
      </c>
      <c r="I1271" s="10">
        <v>0.65487</v>
      </c>
      <c r="J1271" s="10">
        <v>124.16952</v>
      </c>
      <c r="K1271" s="10" t="s">
        <v>7465</v>
      </c>
      <c r="L1271" s="10" t="s">
        <v>7465</v>
      </c>
      <c r="M1271" s="10" t="s">
        <v>7465</v>
      </c>
      <c r="N1271" s="14">
        <f t="shared" si="639"/>
        <v>0</v>
      </c>
      <c r="O1271" s="15" t="e">
        <f t="shared" si="640"/>
        <v>#VALUE!</v>
      </c>
      <c r="P1271" s="15" t="e">
        <f t="shared" si="641"/>
        <v>#VALUE!</v>
      </c>
      <c r="Q1271" s="17" t="e">
        <f>VLOOKUP($A1271,'DATA PENGUKURAN GARDU'!$A:$BS,42,0)</f>
        <v>#N/A</v>
      </c>
      <c r="R1271" s="18" t="e">
        <f t="shared" si="642"/>
        <v>#N/A</v>
      </c>
      <c r="S1271" s="17" t="e">
        <f>VLOOKUP($A1271,'DATA PENGUKURAN GARDU'!$A:$BS,44,0)</f>
        <v>#N/A</v>
      </c>
      <c r="T1271" s="18" t="e">
        <f t="shared" si="643"/>
        <v>#N/A</v>
      </c>
      <c r="U1271" s="17" t="e">
        <f>VLOOKUP($A1271,'DATA PENGUKURAN GARDU'!$A:$BS,46,0)</f>
        <v>#N/A</v>
      </c>
      <c r="V1271" s="18" t="e">
        <f t="shared" si="644"/>
        <v>#N/A</v>
      </c>
      <c r="W1271" s="17" t="e">
        <f>VLOOKUP($A1271,'DATA PENGUKURAN GARDU'!$A:$BS,48,0)</f>
        <v>#N/A</v>
      </c>
      <c r="X1271" s="17" t="e">
        <f>VLOOKUP($A1271,'DATA PENGUKURAN GARDU'!$A:$BS,53,0)</f>
        <v>#N/A</v>
      </c>
      <c r="Y1271" s="17" t="e">
        <f>VLOOKUP($A1271,'DATA PENGUKURAN GARDU'!$A:$BS,54,0)</f>
        <v>#N/A</v>
      </c>
      <c r="Z1271" s="17" t="e">
        <f>VLOOKUP($A1271,'DATA PENGUKURAN GARDU'!$A:$BS,55,0)</f>
        <v>#N/A</v>
      </c>
      <c r="AA1271" s="20" t="e">
        <f>VLOOKUP($B1271,'DATA PENGUKURAN GARDU'!$A:$BS,42,0)</f>
        <v>#N/A</v>
      </c>
      <c r="AB1271" s="21" t="e">
        <f t="shared" si="645"/>
        <v>#N/A</v>
      </c>
      <c r="AC1271" s="20" t="e">
        <f>VLOOKUP($B1271,'DATA PENGUKURAN GARDU'!$A:$BS,44,0)</f>
        <v>#N/A</v>
      </c>
      <c r="AD1271" s="21" t="e">
        <f t="shared" si="646"/>
        <v>#N/A</v>
      </c>
      <c r="AE1271" s="20" t="e">
        <f>VLOOKUP($B1271,'DATA PENGUKURAN GARDU'!$A:$BS,46,0)</f>
        <v>#N/A</v>
      </c>
      <c r="AF1271" s="21" t="e">
        <f t="shared" si="647"/>
        <v>#N/A</v>
      </c>
      <c r="AG1271" s="20" t="e">
        <f>VLOOKUP($B1271,'DATA PENGUKURAN GARDU'!$A:$BS,46,0)</f>
        <v>#N/A</v>
      </c>
      <c r="AH1271" s="20" t="e">
        <f>VLOOKUP($B1271,'DATA PENGUKURAN GARDU'!$A:$BS,53,0)</f>
        <v>#N/A</v>
      </c>
      <c r="AI1271" s="20" t="e">
        <f>VLOOKUP($B1271,'DATA PENGUKURAN GARDU'!$A:$BS,54,0)</f>
        <v>#N/A</v>
      </c>
      <c r="AJ1271" s="17" t="e">
        <f>VLOOKUP($C1271,'DATA PENGUKURAN GARDU'!$A:$BS,42,0)</f>
        <v>#N/A</v>
      </c>
      <c r="AK1271" s="23" t="e">
        <f t="shared" si="648"/>
        <v>#N/A</v>
      </c>
      <c r="AL1271" s="17" t="e">
        <f>VLOOKUP($C1271,'DATA PENGUKURAN GARDU'!$A:$BS,44,0)</f>
        <v>#N/A</v>
      </c>
      <c r="AM1271" s="23" t="e">
        <f t="shared" si="649"/>
        <v>#N/A</v>
      </c>
      <c r="AN1271" s="17" t="e">
        <f>VLOOKUP($C1271,'DATA PENGUKURAN GARDU'!$A:$BS,46,0)</f>
        <v>#N/A</v>
      </c>
      <c r="AO1271" s="23" t="e">
        <f t="shared" si="650"/>
        <v>#N/A</v>
      </c>
      <c r="AP1271" s="17" t="e">
        <f>VLOOKUP($C1271,'DATA PENGUKURAN GARDU'!$A:$BS,46,0)</f>
        <v>#N/A</v>
      </c>
      <c r="AQ1271" s="17" t="e">
        <f>VLOOKUP($C1271,'DATA PENGUKURAN GARDU'!$A:$BS,53,0)</f>
        <v>#N/A</v>
      </c>
      <c r="AR1271" s="17" t="e">
        <f>VLOOKUP($C1271,'DATA PENGUKURAN GARDU'!$A:$BS,54,0)</f>
        <v>#N/A</v>
      </c>
      <c r="AS1271" s="20" t="e">
        <f>VLOOKUP($D1271,'DATA PENGUKURAN GARDU'!$A:$BS,42,0)</f>
        <v>#N/A</v>
      </c>
      <c r="AT1271" s="21" t="e">
        <f t="shared" si="651"/>
        <v>#N/A</v>
      </c>
      <c r="AU1271" s="20" t="e">
        <f>VLOOKUP($D1271,'DATA PENGUKURAN GARDU'!$A:$BS,44,0)</f>
        <v>#N/A</v>
      </c>
      <c r="AV1271" s="21" t="e">
        <f t="shared" si="652"/>
        <v>#N/A</v>
      </c>
      <c r="AW1271" s="20" t="e">
        <f>VLOOKUP($D1271,'DATA PENGUKURAN GARDU'!$A:$BS,46,0)</f>
        <v>#N/A</v>
      </c>
      <c r="AX1271" s="21" t="e">
        <f t="shared" si="653"/>
        <v>#N/A</v>
      </c>
      <c r="AY1271" s="20" t="e">
        <f>VLOOKUP($D1271,'DATA PENGUKURAN GARDU'!$A:$BS,46,0)</f>
        <v>#N/A</v>
      </c>
      <c r="AZ1271" s="20" t="e">
        <f>VLOOKUP($D1271,'DATA PENGUKURAN GARDU'!$A:$BS,53,0)</f>
        <v>#N/A</v>
      </c>
      <c r="BA1271" s="20" t="e">
        <f>VLOOKUP($D1271,'DATA PENGUKURAN GARDU'!$A:$BS,54,0)</f>
        <v>#N/A</v>
      </c>
      <c r="BB1271" s="17" t="e">
        <f>VLOOKUP($E1271,'DATA PENGUKURAN GARDU'!$A:$BS,42,0)</f>
        <v>#N/A</v>
      </c>
      <c r="BC1271" s="23" t="e">
        <f t="shared" si="654"/>
        <v>#N/A</v>
      </c>
      <c r="BD1271" s="17" t="e">
        <f>VLOOKUP($E1271,'DATA PENGUKURAN GARDU'!$A:$BS,44,0)</f>
        <v>#N/A</v>
      </c>
      <c r="BE1271" s="23" t="e">
        <f t="shared" si="655"/>
        <v>#N/A</v>
      </c>
      <c r="BF1271" s="17" t="e">
        <f>VLOOKUP($E1271,'DATA PENGUKURAN GARDU'!$A:$BS,46,0)</f>
        <v>#N/A</v>
      </c>
      <c r="BG1271" s="23" t="e">
        <f t="shared" si="656"/>
        <v>#N/A</v>
      </c>
      <c r="BH1271" s="17" t="e">
        <f>VLOOKUP($E1271,'DATA PENGUKURAN GARDU'!$A:$BS,46,0)</f>
        <v>#N/A</v>
      </c>
      <c r="BI1271" s="17" t="e">
        <f>VLOOKUP($E1271,'DATA PENGUKURAN GARDU'!$A:$BS,53,0)</f>
        <v>#N/A</v>
      </c>
      <c r="BJ1271" s="17" t="e">
        <f>VLOOKUP($E1271,'DATA PENGUKURAN GARDU'!$A:$BS,54,0)</f>
        <v>#N/A</v>
      </c>
      <c r="BK1271" s="20" t="e">
        <f t="shared" si="657"/>
        <v>#N/A</v>
      </c>
      <c r="BL1271" s="20" t="e">
        <f t="shared" si="658"/>
        <v>#N/A</v>
      </c>
      <c r="BM1271" s="20" t="e">
        <f t="shared" si="659"/>
        <v>#N/A</v>
      </c>
      <c r="BN1271" s="25" t="e">
        <f t="shared" si="660"/>
        <v>#N/A</v>
      </c>
      <c r="BO1271" s="26" t="str">
        <f t="shared" si="661"/>
        <v>0</v>
      </c>
      <c r="BP1271" s="21" t="e">
        <f t="shared" si="662"/>
        <v>#VALUE!</v>
      </c>
      <c r="BQ1271" s="20" t="e">
        <f t="shared" si="663"/>
        <v>#N/A</v>
      </c>
      <c r="BR1271" s="20" t="e">
        <v>#N/A</v>
      </c>
      <c r="BS1271" s="9" t="e">
        <v>#N/A</v>
      </c>
      <c r="BT1271" s="2" t="e">
        <f t="shared" si="664"/>
        <v>#VALUE!</v>
      </c>
      <c r="BU1271" s="2" t="e">
        <f t="shared" si="632"/>
        <v>#N/A</v>
      </c>
      <c r="BV1271" s="2" t="e">
        <f t="shared" si="633"/>
        <v>#N/A</v>
      </c>
    </row>
    <row r="1272" s="2" customFormat="1" ht="22.95" customHeight="1" spans="1:74">
      <c r="A1272" s="9" t="str">
        <f t="shared" si="634"/>
        <v>M 15Induk</v>
      </c>
      <c r="B1272" s="9" t="str">
        <f t="shared" si="635"/>
        <v>M 15jurusan 1</v>
      </c>
      <c r="C1272" s="9" t="str">
        <f t="shared" si="636"/>
        <v>M 15jurusan 2</v>
      </c>
      <c r="D1272" s="9" t="str">
        <f t="shared" si="637"/>
        <v>M 15jurusan 3</v>
      </c>
      <c r="E1272" s="9" t="str">
        <f t="shared" si="638"/>
        <v>M 15jurusan 4</v>
      </c>
      <c r="F1272" s="10" t="s">
        <v>131</v>
      </c>
      <c r="G1272" s="10" t="s">
        <v>131</v>
      </c>
      <c r="H1272" s="10" t="s">
        <v>1524</v>
      </c>
      <c r="I1272" s="10">
        <v>0.65696</v>
      </c>
      <c r="J1272" s="10">
        <v>124.16075</v>
      </c>
      <c r="K1272" s="10" t="s">
        <v>7465</v>
      </c>
      <c r="L1272" s="10" t="s">
        <v>7465</v>
      </c>
      <c r="M1272" s="10" t="s">
        <v>7465</v>
      </c>
      <c r="N1272" s="14">
        <f t="shared" si="639"/>
        <v>0</v>
      </c>
      <c r="O1272" s="15" t="e">
        <f t="shared" si="640"/>
        <v>#VALUE!</v>
      </c>
      <c r="P1272" s="15" t="e">
        <f t="shared" si="641"/>
        <v>#VALUE!</v>
      </c>
      <c r="Q1272" s="17" t="e">
        <f>VLOOKUP($A1272,'DATA PENGUKURAN GARDU'!$A:$BS,42,0)</f>
        <v>#N/A</v>
      </c>
      <c r="R1272" s="18" t="e">
        <f t="shared" si="642"/>
        <v>#N/A</v>
      </c>
      <c r="S1272" s="17" t="e">
        <f>VLOOKUP($A1272,'DATA PENGUKURAN GARDU'!$A:$BS,44,0)</f>
        <v>#N/A</v>
      </c>
      <c r="T1272" s="18" t="e">
        <f t="shared" si="643"/>
        <v>#N/A</v>
      </c>
      <c r="U1272" s="17" t="e">
        <f>VLOOKUP($A1272,'DATA PENGUKURAN GARDU'!$A:$BS,46,0)</f>
        <v>#N/A</v>
      </c>
      <c r="V1272" s="18" t="e">
        <f t="shared" si="644"/>
        <v>#N/A</v>
      </c>
      <c r="W1272" s="17" t="e">
        <f>VLOOKUP($A1272,'DATA PENGUKURAN GARDU'!$A:$BS,48,0)</f>
        <v>#N/A</v>
      </c>
      <c r="X1272" s="17" t="e">
        <f>VLOOKUP($A1272,'DATA PENGUKURAN GARDU'!$A:$BS,53,0)</f>
        <v>#N/A</v>
      </c>
      <c r="Y1272" s="17" t="e">
        <f>VLOOKUP($A1272,'DATA PENGUKURAN GARDU'!$A:$BS,54,0)</f>
        <v>#N/A</v>
      </c>
      <c r="Z1272" s="17" t="e">
        <f>VLOOKUP($A1272,'DATA PENGUKURAN GARDU'!$A:$BS,55,0)</f>
        <v>#N/A</v>
      </c>
      <c r="AA1272" s="20" t="e">
        <f>VLOOKUP($B1272,'DATA PENGUKURAN GARDU'!$A:$BS,42,0)</f>
        <v>#N/A</v>
      </c>
      <c r="AB1272" s="21" t="e">
        <f t="shared" si="645"/>
        <v>#N/A</v>
      </c>
      <c r="AC1272" s="20" t="e">
        <f>VLOOKUP($B1272,'DATA PENGUKURAN GARDU'!$A:$BS,44,0)</f>
        <v>#N/A</v>
      </c>
      <c r="AD1272" s="21" t="e">
        <f t="shared" si="646"/>
        <v>#N/A</v>
      </c>
      <c r="AE1272" s="20" t="e">
        <f>VLOOKUP($B1272,'DATA PENGUKURAN GARDU'!$A:$BS,46,0)</f>
        <v>#N/A</v>
      </c>
      <c r="AF1272" s="21" t="e">
        <f t="shared" si="647"/>
        <v>#N/A</v>
      </c>
      <c r="AG1272" s="20" t="e">
        <f>VLOOKUP($B1272,'DATA PENGUKURAN GARDU'!$A:$BS,46,0)</f>
        <v>#N/A</v>
      </c>
      <c r="AH1272" s="20" t="e">
        <f>VLOOKUP($B1272,'DATA PENGUKURAN GARDU'!$A:$BS,53,0)</f>
        <v>#N/A</v>
      </c>
      <c r="AI1272" s="20" t="e">
        <f>VLOOKUP($B1272,'DATA PENGUKURAN GARDU'!$A:$BS,54,0)</f>
        <v>#N/A</v>
      </c>
      <c r="AJ1272" s="17" t="e">
        <f>VLOOKUP($C1272,'DATA PENGUKURAN GARDU'!$A:$BS,42,0)</f>
        <v>#N/A</v>
      </c>
      <c r="AK1272" s="23" t="e">
        <f t="shared" si="648"/>
        <v>#N/A</v>
      </c>
      <c r="AL1272" s="17" t="e">
        <f>VLOOKUP($C1272,'DATA PENGUKURAN GARDU'!$A:$BS,44,0)</f>
        <v>#N/A</v>
      </c>
      <c r="AM1272" s="23" t="e">
        <f t="shared" si="649"/>
        <v>#N/A</v>
      </c>
      <c r="AN1272" s="17" t="e">
        <f>VLOOKUP($C1272,'DATA PENGUKURAN GARDU'!$A:$BS,46,0)</f>
        <v>#N/A</v>
      </c>
      <c r="AO1272" s="23" t="e">
        <f t="shared" si="650"/>
        <v>#N/A</v>
      </c>
      <c r="AP1272" s="17" t="e">
        <f>VLOOKUP($C1272,'DATA PENGUKURAN GARDU'!$A:$BS,46,0)</f>
        <v>#N/A</v>
      </c>
      <c r="AQ1272" s="17" t="e">
        <f>VLOOKUP($C1272,'DATA PENGUKURAN GARDU'!$A:$BS,53,0)</f>
        <v>#N/A</v>
      </c>
      <c r="AR1272" s="17" t="e">
        <f>VLOOKUP($C1272,'DATA PENGUKURAN GARDU'!$A:$BS,54,0)</f>
        <v>#N/A</v>
      </c>
      <c r="AS1272" s="20" t="e">
        <f>VLOOKUP($D1272,'DATA PENGUKURAN GARDU'!$A:$BS,42,0)</f>
        <v>#N/A</v>
      </c>
      <c r="AT1272" s="21" t="e">
        <f t="shared" si="651"/>
        <v>#N/A</v>
      </c>
      <c r="AU1272" s="20" t="e">
        <f>VLOOKUP($D1272,'DATA PENGUKURAN GARDU'!$A:$BS,44,0)</f>
        <v>#N/A</v>
      </c>
      <c r="AV1272" s="21" t="e">
        <f t="shared" si="652"/>
        <v>#N/A</v>
      </c>
      <c r="AW1272" s="20" t="e">
        <f>VLOOKUP($D1272,'DATA PENGUKURAN GARDU'!$A:$BS,46,0)</f>
        <v>#N/A</v>
      </c>
      <c r="AX1272" s="21" t="e">
        <f t="shared" si="653"/>
        <v>#N/A</v>
      </c>
      <c r="AY1272" s="20" t="e">
        <f>VLOOKUP($D1272,'DATA PENGUKURAN GARDU'!$A:$BS,46,0)</f>
        <v>#N/A</v>
      </c>
      <c r="AZ1272" s="20" t="e">
        <f>VLOOKUP($D1272,'DATA PENGUKURAN GARDU'!$A:$BS,53,0)</f>
        <v>#N/A</v>
      </c>
      <c r="BA1272" s="20" t="e">
        <f>VLOOKUP($D1272,'DATA PENGUKURAN GARDU'!$A:$BS,54,0)</f>
        <v>#N/A</v>
      </c>
      <c r="BB1272" s="17" t="e">
        <f>VLOOKUP($E1272,'DATA PENGUKURAN GARDU'!$A:$BS,42,0)</f>
        <v>#N/A</v>
      </c>
      <c r="BC1272" s="23" t="e">
        <f t="shared" si="654"/>
        <v>#N/A</v>
      </c>
      <c r="BD1272" s="17" t="e">
        <f>VLOOKUP($E1272,'DATA PENGUKURAN GARDU'!$A:$BS,44,0)</f>
        <v>#N/A</v>
      </c>
      <c r="BE1272" s="23" t="e">
        <f t="shared" si="655"/>
        <v>#N/A</v>
      </c>
      <c r="BF1272" s="17" t="e">
        <f>VLOOKUP($E1272,'DATA PENGUKURAN GARDU'!$A:$BS,46,0)</f>
        <v>#N/A</v>
      </c>
      <c r="BG1272" s="23" t="e">
        <f t="shared" si="656"/>
        <v>#N/A</v>
      </c>
      <c r="BH1272" s="17" t="e">
        <f>VLOOKUP($E1272,'DATA PENGUKURAN GARDU'!$A:$BS,46,0)</f>
        <v>#N/A</v>
      </c>
      <c r="BI1272" s="17" t="e">
        <f>VLOOKUP($E1272,'DATA PENGUKURAN GARDU'!$A:$BS,53,0)</f>
        <v>#N/A</v>
      </c>
      <c r="BJ1272" s="17" t="e">
        <f>VLOOKUP($E1272,'DATA PENGUKURAN GARDU'!$A:$BS,54,0)</f>
        <v>#N/A</v>
      </c>
      <c r="BK1272" s="20" t="e">
        <f t="shared" si="657"/>
        <v>#N/A</v>
      </c>
      <c r="BL1272" s="20" t="e">
        <f t="shared" si="658"/>
        <v>#N/A</v>
      </c>
      <c r="BM1272" s="20" t="e">
        <f t="shared" si="659"/>
        <v>#N/A</v>
      </c>
      <c r="BN1272" s="25" t="e">
        <f t="shared" si="660"/>
        <v>#N/A</v>
      </c>
      <c r="BO1272" s="26" t="str">
        <f t="shared" si="661"/>
        <v>0</v>
      </c>
      <c r="BP1272" s="21" t="e">
        <f t="shared" si="662"/>
        <v>#VALUE!</v>
      </c>
      <c r="BQ1272" s="20" t="e">
        <f t="shared" si="663"/>
        <v>#N/A</v>
      </c>
      <c r="BR1272" s="20" t="e">
        <v>#N/A</v>
      </c>
      <c r="BS1272" s="9" t="e">
        <v>#N/A</v>
      </c>
      <c r="BT1272" s="2" t="e">
        <f t="shared" si="664"/>
        <v>#VALUE!</v>
      </c>
      <c r="BU1272" s="2" t="e">
        <f t="shared" si="632"/>
        <v>#N/A</v>
      </c>
      <c r="BV1272" s="2" t="e">
        <f t="shared" si="633"/>
        <v>#N/A</v>
      </c>
    </row>
    <row r="1273" s="2" customFormat="1" ht="22.95" customHeight="1" spans="1:74">
      <c r="A1273" s="9" t="str">
        <f t="shared" si="634"/>
        <v>M 17Induk</v>
      </c>
      <c r="B1273" s="9" t="str">
        <f t="shared" si="635"/>
        <v>M 17jurusan 1</v>
      </c>
      <c r="C1273" s="9" t="str">
        <f t="shared" si="636"/>
        <v>M 17jurusan 2</v>
      </c>
      <c r="D1273" s="9" t="str">
        <f t="shared" si="637"/>
        <v>M 17jurusan 3</v>
      </c>
      <c r="E1273" s="9" t="str">
        <f t="shared" si="638"/>
        <v>M 17jurusan 4</v>
      </c>
      <c r="F1273" s="10" t="s">
        <v>131</v>
      </c>
      <c r="G1273" s="10" t="s">
        <v>131</v>
      </c>
      <c r="H1273" s="10" t="s">
        <v>1525</v>
      </c>
      <c r="I1273" s="10">
        <v>0.66693</v>
      </c>
      <c r="J1273" s="10">
        <v>124.14618</v>
      </c>
      <c r="K1273" s="10" t="s">
        <v>7465</v>
      </c>
      <c r="L1273" s="10" t="s">
        <v>7465</v>
      </c>
      <c r="M1273" s="10" t="s">
        <v>7465</v>
      </c>
      <c r="N1273" s="14">
        <f t="shared" si="639"/>
        <v>0</v>
      </c>
      <c r="O1273" s="15" t="e">
        <f t="shared" si="640"/>
        <v>#VALUE!</v>
      </c>
      <c r="P1273" s="15" t="e">
        <f t="shared" si="641"/>
        <v>#VALUE!</v>
      </c>
      <c r="Q1273" s="17" t="e">
        <f>VLOOKUP($A1273,'DATA PENGUKURAN GARDU'!$A:$BS,42,0)</f>
        <v>#N/A</v>
      </c>
      <c r="R1273" s="18" t="e">
        <f t="shared" si="642"/>
        <v>#N/A</v>
      </c>
      <c r="S1273" s="17" t="e">
        <f>VLOOKUP($A1273,'DATA PENGUKURAN GARDU'!$A:$BS,44,0)</f>
        <v>#N/A</v>
      </c>
      <c r="T1273" s="18" t="e">
        <f t="shared" si="643"/>
        <v>#N/A</v>
      </c>
      <c r="U1273" s="17" t="e">
        <f>VLOOKUP($A1273,'DATA PENGUKURAN GARDU'!$A:$BS,46,0)</f>
        <v>#N/A</v>
      </c>
      <c r="V1273" s="18" t="e">
        <f t="shared" si="644"/>
        <v>#N/A</v>
      </c>
      <c r="W1273" s="17" t="e">
        <f>VLOOKUP($A1273,'DATA PENGUKURAN GARDU'!$A:$BS,48,0)</f>
        <v>#N/A</v>
      </c>
      <c r="X1273" s="17" t="e">
        <f>VLOOKUP($A1273,'DATA PENGUKURAN GARDU'!$A:$BS,53,0)</f>
        <v>#N/A</v>
      </c>
      <c r="Y1273" s="17" t="e">
        <f>VLOOKUP($A1273,'DATA PENGUKURAN GARDU'!$A:$BS,54,0)</f>
        <v>#N/A</v>
      </c>
      <c r="Z1273" s="17" t="e">
        <f>VLOOKUP($A1273,'DATA PENGUKURAN GARDU'!$A:$BS,55,0)</f>
        <v>#N/A</v>
      </c>
      <c r="AA1273" s="20" t="e">
        <f>VLOOKUP($B1273,'DATA PENGUKURAN GARDU'!$A:$BS,42,0)</f>
        <v>#N/A</v>
      </c>
      <c r="AB1273" s="21" t="e">
        <f t="shared" si="645"/>
        <v>#N/A</v>
      </c>
      <c r="AC1273" s="20" t="e">
        <f>VLOOKUP($B1273,'DATA PENGUKURAN GARDU'!$A:$BS,44,0)</f>
        <v>#N/A</v>
      </c>
      <c r="AD1273" s="21" t="e">
        <f t="shared" si="646"/>
        <v>#N/A</v>
      </c>
      <c r="AE1273" s="20" t="e">
        <f>VLOOKUP($B1273,'DATA PENGUKURAN GARDU'!$A:$BS,46,0)</f>
        <v>#N/A</v>
      </c>
      <c r="AF1273" s="21" t="e">
        <f t="shared" si="647"/>
        <v>#N/A</v>
      </c>
      <c r="AG1273" s="20" t="e">
        <f>VLOOKUP($B1273,'DATA PENGUKURAN GARDU'!$A:$BS,46,0)</f>
        <v>#N/A</v>
      </c>
      <c r="AH1273" s="20" t="e">
        <f>VLOOKUP($B1273,'DATA PENGUKURAN GARDU'!$A:$BS,53,0)</f>
        <v>#N/A</v>
      </c>
      <c r="AI1273" s="20" t="e">
        <f>VLOOKUP($B1273,'DATA PENGUKURAN GARDU'!$A:$BS,54,0)</f>
        <v>#N/A</v>
      </c>
      <c r="AJ1273" s="17" t="e">
        <f>VLOOKUP($C1273,'DATA PENGUKURAN GARDU'!$A:$BS,42,0)</f>
        <v>#N/A</v>
      </c>
      <c r="AK1273" s="23" t="e">
        <f t="shared" si="648"/>
        <v>#N/A</v>
      </c>
      <c r="AL1273" s="17" t="e">
        <f>VLOOKUP($C1273,'DATA PENGUKURAN GARDU'!$A:$BS,44,0)</f>
        <v>#N/A</v>
      </c>
      <c r="AM1273" s="23" t="e">
        <f t="shared" si="649"/>
        <v>#N/A</v>
      </c>
      <c r="AN1273" s="17" t="e">
        <f>VLOOKUP($C1273,'DATA PENGUKURAN GARDU'!$A:$BS,46,0)</f>
        <v>#N/A</v>
      </c>
      <c r="AO1273" s="23" t="e">
        <f t="shared" si="650"/>
        <v>#N/A</v>
      </c>
      <c r="AP1273" s="17" t="e">
        <f>VLOOKUP($C1273,'DATA PENGUKURAN GARDU'!$A:$BS,46,0)</f>
        <v>#N/A</v>
      </c>
      <c r="AQ1273" s="17" t="e">
        <f>VLOOKUP($C1273,'DATA PENGUKURAN GARDU'!$A:$BS,53,0)</f>
        <v>#N/A</v>
      </c>
      <c r="AR1273" s="17" t="e">
        <f>VLOOKUP($C1273,'DATA PENGUKURAN GARDU'!$A:$BS,54,0)</f>
        <v>#N/A</v>
      </c>
      <c r="AS1273" s="20" t="e">
        <f>VLOOKUP($D1273,'DATA PENGUKURAN GARDU'!$A:$BS,42,0)</f>
        <v>#N/A</v>
      </c>
      <c r="AT1273" s="21" t="e">
        <f t="shared" si="651"/>
        <v>#N/A</v>
      </c>
      <c r="AU1273" s="20" t="e">
        <f>VLOOKUP($D1273,'DATA PENGUKURAN GARDU'!$A:$BS,44,0)</f>
        <v>#N/A</v>
      </c>
      <c r="AV1273" s="21" t="e">
        <f t="shared" si="652"/>
        <v>#N/A</v>
      </c>
      <c r="AW1273" s="20" t="e">
        <f>VLOOKUP($D1273,'DATA PENGUKURAN GARDU'!$A:$BS,46,0)</f>
        <v>#N/A</v>
      </c>
      <c r="AX1273" s="21" t="e">
        <f t="shared" si="653"/>
        <v>#N/A</v>
      </c>
      <c r="AY1273" s="20" t="e">
        <f>VLOOKUP($D1273,'DATA PENGUKURAN GARDU'!$A:$BS,46,0)</f>
        <v>#N/A</v>
      </c>
      <c r="AZ1273" s="20" t="e">
        <f>VLOOKUP($D1273,'DATA PENGUKURAN GARDU'!$A:$BS,53,0)</f>
        <v>#N/A</v>
      </c>
      <c r="BA1273" s="20" t="e">
        <f>VLOOKUP($D1273,'DATA PENGUKURAN GARDU'!$A:$BS,54,0)</f>
        <v>#N/A</v>
      </c>
      <c r="BB1273" s="17" t="e">
        <f>VLOOKUP($E1273,'DATA PENGUKURAN GARDU'!$A:$BS,42,0)</f>
        <v>#N/A</v>
      </c>
      <c r="BC1273" s="23" t="e">
        <f t="shared" si="654"/>
        <v>#N/A</v>
      </c>
      <c r="BD1273" s="17" t="e">
        <f>VLOOKUP($E1273,'DATA PENGUKURAN GARDU'!$A:$BS,44,0)</f>
        <v>#N/A</v>
      </c>
      <c r="BE1273" s="23" t="e">
        <f t="shared" si="655"/>
        <v>#N/A</v>
      </c>
      <c r="BF1273" s="17" t="e">
        <f>VLOOKUP($E1273,'DATA PENGUKURAN GARDU'!$A:$BS,46,0)</f>
        <v>#N/A</v>
      </c>
      <c r="BG1273" s="23" t="e">
        <f t="shared" si="656"/>
        <v>#N/A</v>
      </c>
      <c r="BH1273" s="17" t="e">
        <f>VLOOKUP($E1273,'DATA PENGUKURAN GARDU'!$A:$BS,46,0)</f>
        <v>#N/A</v>
      </c>
      <c r="BI1273" s="17" t="e">
        <f>VLOOKUP($E1273,'DATA PENGUKURAN GARDU'!$A:$BS,53,0)</f>
        <v>#N/A</v>
      </c>
      <c r="BJ1273" s="17" t="e">
        <f>VLOOKUP($E1273,'DATA PENGUKURAN GARDU'!$A:$BS,54,0)</f>
        <v>#N/A</v>
      </c>
      <c r="BK1273" s="20" t="e">
        <f t="shared" si="657"/>
        <v>#N/A</v>
      </c>
      <c r="BL1273" s="20" t="e">
        <f t="shared" si="658"/>
        <v>#N/A</v>
      </c>
      <c r="BM1273" s="20" t="e">
        <f t="shared" si="659"/>
        <v>#N/A</v>
      </c>
      <c r="BN1273" s="25" t="e">
        <f t="shared" si="660"/>
        <v>#N/A</v>
      </c>
      <c r="BO1273" s="26" t="str">
        <f t="shared" si="661"/>
        <v>0</v>
      </c>
      <c r="BP1273" s="21" t="e">
        <f t="shared" si="662"/>
        <v>#VALUE!</v>
      </c>
      <c r="BQ1273" s="20" t="e">
        <f t="shared" si="663"/>
        <v>#N/A</v>
      </c>
      <c r="BR1273" s="20" t="e">
        <v>#N/A</v>
      </c>
      <c r="BS1273" s="9" t="e">
        <v>#N/A</v>
      </c>
      <c r="BT1273" s="2" t="e">
        <f t="shared" si="664"/>
        <v>#VALUE!</v>
      </c>
      <c r="BU1273" s="2" t="e">
        <f t="shared" si="632"/>
        <v>#N/A</v>
      </c>
      <c r="BV1273" s="2" t="e">
        <f t="shared" si="633"/>
        <v>#N/A</v>
      </c>
    </row>
    <row r="1274" s="2" customFormat="1" ht="22.95" customHeight="1" spans="1:74">
      <c r="A1274" s="9" t="str">
        <f t="shared" si="634"/>
        <v>M 40Induk</v>
      </c>
      <c r="B1274" s="9" t="str">
        <f t="shared" si="635"/>
        <v>M 40jurusan 1</v>
      </c>
      <c r="C1274" s="9" t="str">
        <f t="shared" si="636"/>
        <v>M 40jurusan 2</v>
      </c>
      <c r="D1274" s="9" t="str">
        <f t="shared" si="637"/>
        <v>M 40jurusan 3</v>
      </c>
      <c r="E1274" s="9" t="str">
        <f t="shared" si="638"/>
        <v>M 40jurusan 4</v>
      </c>
      <c r="F1274" s="10" t="s">
        <v>131</v>
      </c>
      <c r="G1274" s="10" t="s">
        <v>131</v>
      </c>
      <c r="H1274" s="10" t="s">
        <v>1526</v>
      </c>
      <c r="I1274" s="10">
        <v>0.597919</v>
      </c>
      <c r="J1274" s="10">
        <v>124.04361</v>
      </c>
      <c r="K1274" s="10" t="s">
        <v>7465</v>
      </c>
      <c r="L1274" s="10" t="s">
        <v>7465</v>
      </c>
      <c r="M1274" s="10" t="s">
        <v>7465</v>
      </c>
      <c r="N1274" s="14">
        <f t="shared" si="639"/>
        <v>0</v>
      </c>
      <c r="O1274" s="15" t="e">
        <f t="shared" si="640"/>
        <v>#VALUE!</v>
      </c>
      <c r="P1274" s="15" t="e">
        <f t="shared" si="641"/>
        <v>#VALUE!</v>
      </c>
      <c r="Q1274" s="17" t="e">
        <f>VLOOKUP($A1274,'DATA PENGUKURAN GARDU'!$A:$BS,42,0)</f>
        <v>#N/A</v>
      </c>
      <c r="R1274" s="18" t="e">
        <f t="shared" si="642"/>
        <v>#N/A</v>
      </c>
      <c r="S1274" s="17" t="e">
        <f>VLOOKUP($A1274,'DATA PENGUKURAN GARDU'!$A:$BS,44,0)</f>
        <v>#N/A</v>
      </c>
      <c r="T1274" s="18" t="e">
        <f t="shared" si="643"/>
        <v>#N/A</v>
      </c>
      <c r="U1274" s="17" t="e">
        <f>VLOOKUP($A1274,'DATA PENGUKURAN GARDU'!$A:$BS,46,0)</f>
        <v>#N/A</v>
      </c>
      <c r="V1274" s="18" t="e">
        <f t="shared" si="644"/>
        <v>#N/A</v>
      </c>
      <c r="W1274" s="17" t="e">
        <f>VLOOKUP($A1274,'DATA PENGUKURAN GARDU'!$A:$BS,48,0)</f>
        <v>#N/A</v>
      </c>
      <c r="X1274" s="17" t="e">
        <f>VLOOKUP($A1274,'DATA PENGUKURAN GARDU'!$A:$BS,53,0)</f>
        <v>#N/A</v>
      </c>
      <c r="Y1274" s="17" t="e">
        <f>VLOOKUP($A1274,'DATA PENGUKURAN GARDU'!$A:$BS,54,0)</f>
        <v>#N/A</v>
      </c>
      <c r="Z1274" s="17" t="e">
        <f>VLOOKUP($A1274,'DATA PENGUKURAN GARDU'!$A:$BS,55,0)</f>
        <v>#N/A</v>
      </c>
      <c r="AA1274" s="20" t="e">
        <f>VLOOKUP($B1274,'DATA PENGUKURAN GARDU'!$A:$BS,42,0)</f>
        <v>#N/A</v>
      </c>
      <c r="AB1274" s="21" t="e">
        <f t="shared" si="645"/>
        <v>#N/A</v>
      </c>
      <c r="AC1274" s="20" t="e">
        <f>VLOOKUP($B1274,'DATA PENGUKURAN GARDU'!$A:$BS,44,0)</f>
        <v>#N/A</v>
      </c>
      <c r="AD1274" s="21" t="e">
        <f t="shared" si="646"/>
        <v>#N/A</v>
      </c>
      <c r="AE1274" s="20" t="e">
        <f>VLOOKUP($B1274,'DATA PENGUKURAN GARDU'!$A:$BS,46,0)</f>
        <v>#N/A</v>
      </c>
      <c r="AF1274" s="21" t="e">
        <f t="shared" si="647"/>
        <v>#N/A</v>
      </c>
      <c r="AG1274" s="20" t="e">
        <f>VLOOKUP($B1274,'DATA PENGUKURAN GARDU'!$A:$BS,46,0)</f>
        <v>#N/A</v>
      </c>
      <c r="AH1274" s="20" t="e">
        <f>VLOOKUP($B1274,'DATA PENGUKURAN GARDU'!$A:$BS,53,0)</f>
        <v>#N/A</v>
      </c>
      <c r="AI1274" s="20" t="e">
        <f>VLOOKUP($B1274,'DATA PENGUKURAN GARDU'!$A:$BS,54,0)</f>
        <v>#N/A</v>
      </c>
      <c r="AJ1274" s="17" t="e">
        <f>VLOOKUP($C1274,'DATA PENGUKURAN GARDU'!$A:$BS,42,0)</f>
        <v>#N/A</v>
      </c>
      <c r="AK1274" s="23" t="e">
        <f t="shared" si="648"/>
        <v>#N/A</v>
      </c>
      <c r="AL1274" s="17" t="e">
        <f>VLOOKUP($C1274,'DATA PENGUKURAN GARDU'!$A:$BS,44,0)</f>
        <v>#N/A</v>
      </c>
      <c r="AM1274" s="23" t="e">
        <f t="shared" si="649"/>
        <v>#N/A</v>
      </c>
      <c r="AN1274" s="17" t="e">
        <f>VLOOKUP($C1274,'DATA PENGUKURAN GARDU'!$A:$BS,46,0)</f>
        <v>#N/A</v>
      </c>
      <c r="AO1274" s="23" t="e">
        <f t="shared" si="650"/>
        <v>#N/A</v>
      </c>
      <c r="AP1274" s="17" t="e">
        <f>VLOOKUP($C1274,'DATA PENGUKURAN GARDU'!$A:$BS,46,0)</f>
        <v>#N/A</v>
      </c>
      <c r="AQ1274" s="17" t="e">
        <f>VLOOKUP($C1274,'DATA PENGUKURAN GARDU'!$A:$BS,53,0)</f>
        <v>#N/A</v>
      </c>
      <c r="AR1274" s="17" t="e">
        <f>VLOOKUP($C1274,'DATA PENGUKURAN GARDU'!$A:$BS,54,0)</f>
        <v>#N/A</v>
      </c>
      <c r="AS1274" s="20" t="e">
        <f>VLOOKUP($D1274,'DATA PENGUKURAN GARDU'!$A:$BS,42,0)</f>
        <v>#N/A</v>
      </c>
      <c r="AT1274" s="21" t="e">
        <f t="shared" si="651"/>
        <v>#N/A</v>
      </c>
      <c r="AU1274" s="20" t="e">
        <f>VLOOKUP($D1274,'DATA PENGUKURAN GARDU'!$A:$BS,44,0)</f>
        <v>#N/A</v>
      </c>
      <c r="AV1274" s="21" t="e">
        <f t="shared" si="652"/>
        <v>#N/A</v>
      </c>
      <c r="AW1274" s="20" t="e">
        <f>VLOOKUP($D1274,'DATA PENGUKURAN GARDU'!$A:$BS,46,0)</f>
        <v>#N/A</v>
      </c>
      <c r="AX1274" s="21" t="e">
        <f t="shared" si="653"/>
        <v>#N/A</v>
      </c>
      <c r="AY1274" s="20" t="e">
        <f>VLOOKUP($D1274,'DATA PENGUKURAN GARDU'!$A:$BS,46,0)</f>
        <v>#N/A</v>
      </c>
      <c r="AZ1274" s="20" t="e">
        <f>VLOOKUP($D1274,'DATA PENGUKURAN GARDU'!$A:$BS,53,0)</f>
        <v>#N/A</v>
      </c>
      <c r="BA1274" s="20" t="e">
        <f>VLOOKUP($D1274,'DATA PENGUKURAN GARDU'!$A:$BS,54,0)</f>
        <v>#N/A</v>
      </c>
      <c r="BB1274" s="17" t="e">
        <f>VLOOKUP($E1274,'DATA PENGUKURAN GARDU'!$A:$BS,42,0)</f>
        <v>#N/A</v>
      </c>
      <c r="BC1274" s="23" t="e">
        <f t="shared" si="654"/>
        <v>#N/A</v>
      </c>
      <c r="BD1274" s="17" t="e">
        <f>VLOOKUP($E1274,'DATA PENGUKURAN GARDU'!$A:$BS,44,0)</f>
        <v>#N/A</v>
      </c>
      <c r="BE1274" s="23" t="e">
        <f t="shared" si="655"/>
        <v>#N/A</v>
      </c>
      <c r="BF1274" s="17" t="e">
        <f>VLOOKUP($E1274,'DATA PENGUKURAN GARDU'!$A:$BS,46,0)</f>
        <v>#N/A</v>
      </c>
      <c r="BG1274" s="23" t="e">
        <f t="shared" si="656"/>
        <v>#N/A</v>
      </c>
      <c r="BH1274" s="17" t="e">
        <f>VLOOKUP($E1274,'DATA PENGUKURAN GARDU'!$A:$BS,46,0)</f>
        <v>#N/A</v>
      </c>
      <c r="BI1274" s="17" t="e">
        <f>VLOOKUP($E1274,'DATA PENGUKURAN GARDU'!$A:$BS,53,0)</f>
        <v>#N/A</v>
      </c>
      <c r="BJ1274" s="17" t="e">
        <f>VLOOKUP($E1274,'DATA PENGUKURAN GARDU'!$A:$BS,54,0)</f>
        <v>#N/A</v>
      </c>
      <c r="BK1274" s="20" t="e">
        <f t="shared" si="657"/>
        <v>#N/A</v>
      </c>
      <c r="BL1274" s="20" t="e">
        <f t="shared" si="658"/>
        <v>#N/A</v>
      </c>
      <c r="BM1274" s="20" t="e">
        <f t="shared" si="659"/>
        <v>#N/A</v>
      </c>
      <c r="BN1274" s="25" t="e">
        <f t="shared" si="660"/>
        <v>#N/A</v>
      </c>
      <c r="BO1274" s="26" t="str">
        <f t="shared" si="661"/>
        <v>0</v>
      </c>
      <c r="BP1274" s="21" t="e">
        <f t="shared" si="662"/>
        <v>#VALUE!</v>
      </c>
      <c r="BQ1274" s="20" t="e">
        <f t="shared" si="663"/>
        <v>#N/A</v>
      </c>
      <c r="BR1274" s="20" t="e">
        <v>#N/A</v>
      </c>
      <c r="BS1274" s="9" t="e">
        <v>#N/A</v>
      </c>
      <c r="BT1274" s="2" t="e">
        <f t="shared" si="664"/>
        <v>#VALUE!</v>
      </c>
      <c r="BU1274" s="2" t="e">
        <f t="shared" si="632"/>
        <v>#N/A</v>
      </c>
      <c r="BV1274" s="2" t="e">
        <f t="shared" si="633"/>
        <v>#N/A</v>
      </c>
    </row>
    <row r="1275" s="2" customFormat="1" ht="22.95" customHeight="1" spans="1:74">
      <c r="A1275" s="9" t="str">
        <f t="shared" si="634"/>
        <v>M 45Induk</v>
      </c>
      <c r="B1275" s="9" t="str">
        <f t="shared" si="635"/>
        <v>M 45jurusan 1</v>
      </c>
      <c r="C1275" s="9" t="str">
        <f t="shared" si="636"/>
        <v>M 45jurusan 2</v>
      </c>
      <c r="D1275" s="9" t="str">
        <f t="shared" si="637"/>
        <v>M 45jurusan 3</v>
      </c>
      <c r="E1275" s="9" t="str">
        <f t="shared" si="638"/>
        <v>M 45jurusan 4</v>
      </c>
      <c r="F1275" s="10" t="s">
        <v>131</v>
      </c>
      <c r="G1275" s="10" t="s">
        <v>131</v>
      </c>
      <c r="H1275" s="10" t="s">
        <v>1527</v>
      </c>
      <c r="I1275" s="10">
        <v>0.581785</v>
      </c>
      <c r="J1275" s="10">
        <v>124.038474</v>
      </c>
      <c r="K1275" s="10" t="s">
        <v>7465</v>
      </c>
      <c r="L1275" s="10" t="s">
        <v>7465</v>
      </c>
      <c r="M1275" s="10" t="s">
        <v>7465</v>
      </c>
      <c r="N1275" s="14">
        <f t="shared" si="639"/>
        <v>0</v>
      </c>
      <c r="O1275" s="15" t="e">
        <f t="shared" si="640"/>
        <v>#VALUE!</v>
      </c>
      <c r="P1275" s="15" t="e">
        <f t="shared" si="641"/>
        <v>#VALUE!</v>
      </c>
      <c r="Q1275" s="17" t="e">
        <f>VLOOKUP($A1275,'DATA PENGUKURAN GARDU'!$A:$BS,42,0)</f>
        <v>#N/A</v>
      </c>
      <c r="R1275" s="18" t="e">
        <f t="shared" si="642"/>
        <v>#N/A</v>
      </c>
      <c r="S1275" s="17" t="e">
        <f>VLOOKUP($A1275,'DATA PENGUKURAN GARDU'!$A:$BS,44,0)</f>
        <v>#N/A</v>
      </c>
      <c r="T1275" s="18" t="e">
        <f t="shared" si="643"/>
        <v>#N/A</v>
      </c>
      <c r="U1275" s="17" t="e">
        <f>VLOOKUP($A1275,'DATA PENGUKURAN GARDU'!$A:$BS,46,0)</f>
        <v>#N/A</v>
      </c>
      <c r="V1275" s="18" t="e">
        <f t="shared" si="644"/>
        <v>#N/A</v>
      </c>
      <c r="W1275" s="17" t="e">
        <f>VLOOKUP($A1275,'DATA PENGUKURAN GARDU'!$A:$BS,48,0)</f>
        <v>#N/A</v>
      </c>
      <c r="X1275" s="17" t="e">
        <f>VLOOKUP($A1275,'DATA PENGUKURAN GARDU'!$A:$BS,53,0)</f>
        <v>#N/A</v>
      </c>
      <c r="Y1275" s="17" t="e">
        <f>VLOOKUP($A1275,'DATA PENGUKURAN GARDU'!$A:$BS,54,0)</f>
        <v>#N/A</v>
      </c>
      <c r="Z1275" s="17" t="e">
        <f>VLOOKUP($A1275,'DATA PENGUKURAN GARDU'!$A:$BS,55,0)</f>
        <v>#N/A</v>
      </c>
      <c r="AA1275" s="20" t="e">
        <f>VLOOKUP($B1275,'DATA PENGUKURAN GARDU'!$A:$BS,42,0)</f>
        <v>#N/A</v>
      </c>
      <c r="AB1275" s="21" t="e">
        <f t="shared" si="645"/>
        <v>#N/A</v>
      </c>
      <c r="AC1275" s="20" t="e">
        <f>VLOOKUP($B1275,'DATA PENGUKURAN GARDU'!$A:$BS,44,0)</f>
        <v>#N/A</v>
      </c>
      <c r="AD1275" s="21" t="e">
        <f t="shared" si="646"/>
        <v>#N/A</v>
      </c>
      <c r="AE1275" s="20" t="e">
        <f>VLOOKUP($B1275,'DATA PENGUKURAN GARDU'!$A:$BS,46,0)</f>
        <v>#N/A</v>
      </c>
      <c r="AF1275" s="21" t="e">
        <f t="shared" si="647"/>
        <v>#N/A</v>
      </c>
      <c r="AG1275" s="20" t="e">
        <f>VLOOKUP($B1275,'DATA PENGUKURAN GARDU'!$A:$BS,46,0)</f>
        <v>#N/A</v>
      </c>
      <c r="AH1275" s="20" t="e">
        <f>VLOOKUP($B1275,'DATA PENGUKURAN GARDU'!$A:$BS,53,0)</f>
        <v>#N/A</v>
      </c>
      <c r="AI1275" s="20" t="e">
        <f>VLOOKUP($B1275,'DATA PENGUKURAN GARDU'!$A:$BS,54,0)</f>
        <v>#N/A</v>
      </c>
      <c r="AJ1275" s="17" t="e">
        <f>VLOOKUP($C1275,'DATA PENGUKURAN GARDU'!$A:$BS,42,0)</f>
        <v>#N/A</v>
      </c>
      <c r="AK1275" s="23" t="e">
        <f t="shared" si="648"/>
        <v>#N/A</v>
      </c>
      <c r="AL1275" s="17" t="e">
        <f>VLOOKUP($C1275,'DATA PENGUKURAN GARDU'!$A:$BS,44,0)</f>
        <v>#N/A</v>
      </c>
      <c r="AM1275" s="23" t="e">
        <f t="shared" si="649"/>
        <v>#N/A</v>
      </c>
      <c r="AN1275" s="17" t="e">
        <f>VLOOKUP($C1275,'DATA PENGUKURAN GARDU'!$A:$BS,46,0)</f>
        <v>#N/A</v>
      </c>
      <c r="AO1275" s="23" t="e">
        <f t="shared" si="650"/>
        <v>#N/A</v>
      </c>
      <c r="AP1275" s="17" t="e">
        <f>VLOOKUP($C1275,'DATA PENGUKURAN GARDU'!$A:$BS,46,0)</f>
        <v>#N/A</v>
      </c>
      <c r="AQ1275" s="17" t="e">
        <f>VLOOKUP($C1275,'DATA PENGUKURAN GARDU'!$A:$BS,53,0)</f>
        <v>#N/A</v>
      </c>
      <c r="AR1275" s="17" t="e">
        <f>VLOOKUP($C1275,'DATA PENGUKURAN GARDU'!$A:$BS,54,0)</f>
        <v>#N/A</v>
      </c>
      <c r="AS1275" s="20" t="e">
        <f>VLOOKUP($D1275,'DATA PENGUKURAN GARDU'!$A:$BS,42,0)</f>
        <v>#N/A</v>
      </c>
      <c r="AT1275" s="21" t="e">
        <f t="shared" si="651"/>
        <v>#N/A</v>
      </c>
      <c r="AU1275" s="20" t="e">
        <f>VLOOKUP($D1275,'DATA PENGUKURAN GARDU'!$A:$BS,44,0)</f>
        <v>#N/A</v>
      </c>
      <c r="AV1275" s="21" t="e">
        <f t="shared" si="652"/>
        <v>#N/A</v>
      </c>
      <c r="AW1275" s="20" t="e">
        <f>VLOOKUP($D1275,'DATA PENGUKURAN GARDU'!$A:$BS,46,0)</f>
        <v>#N/A</v>
      </c>
      <c r="AX1275" s="21" t="e">
        <f t="shared" si="653"/>
        <v>#N/A</v>
      </c>
      <c r="AY1275" s="20" t="e">
        <f>VLOOKUP($D1275,'DATA PENGUKURAN GARDU'!$A:$BS,46,0)</f>
        <v>#N/A</v>
      </c>
      <c r="AZ1275" s="20" t="e">
        <f>VLOOKUP($D1275,'DATA PENGUKURAN GARDU'!$A:$BS,53,0)</f>
        <v>#N/A</v>
      </c>
      <c r="BA1275" s="20" t="e">
        <f>VLOOKUP($D1275,'DATA PENGUKURAN GARDU'!$A:$BS,54,0)</f>
        <v>#N/A</v>
      </c>
      <c r="BB1275" s="17" t="e">
        <f>VLOOKUP($E1275,'DATA PENGUKURAN GARDU'!$A:$BS,42,0)</f>
        <v>#N/A</v>
      </c>
      <c r="BC1275" s="23" t="e">
        <f t="shared" si="654"/>
        <v>#N/A</v>
      </c>
      <c r="BD1275" s="17" t="e">
        <f>VLOOKUP($E1275,'DATA PENGUKURAN GARDU'!$A:$BS,44,0)</f>
        <v>#N/A</v>
      </c>
      <c r="BE1275" s="23" t="e">
        <f t="shared" si="655"/>
        <v>#N/A</v>
      </c>
      <c r="BF1275" s="17" t="e">
        <f>VLOOKUP($E1275,'DATA PENGUKURAN GARDU'!$A:$BS,46,0)</f>
        <v>#N/A</v>
      </c>
      <c r="BG1275" s="23" t="e">
        <f t="shared" si="656"/>
        <v>#N/A</v>
      </c>
      <c r="BH1275" s="17" t="e">
        <f>VLOOKUP($E1275,'DATA PENGUKURAN GARDU'!$A:$BS,46,0)</f>
        <v>#N/A</v>
      </c>
      <c r="BI1275" s="17" t="e">
        <f>VLOOKUP($E1275,'DATA PENGUKURAN GARDU'!$A:$BS,53,0)</f>
        <v>#N/A</v>
      </c>
      <c r="BJ1275" s="17" t="e">
        <f>VLOOKUP($E1275,'DATA PENGUKURAN GARDU'!$A:$BS,54,0)</f>
        <v>#N/A</v>
      </c>
      <c r="BK1275" s="20" t="e">
        <f t="shared" si="657"/>
        <v>#N/A</v>
      </c>
      <c r="BL1275" s="20" t="e">
        <f t="shared" si="658"/>
        <v>#N/A</v>
      </c>
      <c r="BM1275" s="20" t="e">
        <f t="shared" si="659"/>
        <v>#N/A</v>
      </c>
      <c r="BN1275" s="25" t="e">
        <f t="shared" si="660"/>
        <v>#N/A</v>
      </c>
      <c r="BO1275" s="26" t="str">
        <f t="shared" si="661"/>
        <v>0</v>
      </c>
      <c r="BP1275" s="21" t="e">
        <f t="shared" si="662"/>
        <v>#VALUE!</v>
      </c>
      <c r="BQ1275" s="20" t="e">
        <f t="shared" si="663"/>
        <v>#N/A</v>
      </c>
      <c r="BR1275" s="20" t="e">
        <v>#N/A</v>
      </c>
      <c r="BS1275" s="9" t="e">
        <v>#N/A</v>
      </c>
      <c r="BT1275" s="2" t="e">
        <f t="shared" si="664"/>
        <v>#VALUE!</v>
      </c>
      <c r="BU1275" s="2" t="e">
        <f t="shared" si="632"/>
        <v>#N/A</v>
      </c>
      <c r="BV1275" s="2" t="e">
        <f t="shared" si="633"/>
        <v>#N/A</v>
      </c>
    </row>
    <row r="1276" s="2" customFormat="1" ht="22.95" customHeight="1" spans="1:74">
      <c r="A1276" s="9" t="str">
        <f t="shared" si="634"/>
        <v>M 47Induk</v>
      </c>
      <c r="B1276" s="9" t="str">
        <f t="shared" si="635"/>
        <v>M 47jurusan 1</v>
      </c>
      <c r="C1276" s="9" t="str">
        <f t="shared" si="636"/>
        <v>M 47jurusan 2</v>
      </c>
      <c r="D1276" s="9" t="str">
        <f t="shared" si="637"/>
        <v>M 47jurusan 3</v>
      </c>
      <c r="E1276" s="9" t="str">
        <f t="shared" si="638"/>
        <v>M 47jurusan 4</v>
      </c>
      <c r="F1276" s="10" t="s">
        <v>131</v>
      </c>
      <c r="G1276" s="10" t="s">
        <v>131</v>
      </c>
      <c r="H1276" s="10" t="s">
        <v>1528</v>
      </c>
      <c r="I1276" s="10">
        <v>0.59971</v>
      </c>
      <c r="J1276" s="10">
        <v>124.02495</v>
      </c>
      <c r="K1276" s="10" t="s">
        <v>7465</v>
      </c>
      <c r="L1276" s="10" t="s">
        <v>7465</v>
      </c>
      <c r="M1276" s="10" t="s">
        <v>7465</v>
      </c>
      <c r="N1276" s="14">
        <f t="shared" si="639"/>
        <v>0</v>
      </c>
      <c r="O1276" s="15" t="e">
        <f t="shared" si="640"/>
        <v>#VALUE!</v>
      </c>
      <c r="P1276" s="15" t="e">
        <f t="shared" si="641"/>
        <v>#VALUE!</v>
      </c>
      <c r="Q1276" s="17" t="e">
        <f>VLOOKUP($A1276,'DATA PENGUKURAN GARDU'!$A:$BS,42,0)</f>
        <v>#N/A</v>
      </c>
      <c r="R1276" s="18" t="e">
        <f t="shared" si="642"/>
        <v>#N/A</v>
      </c>
      <c r="S1276" s="17" t="e">
        <f>VLOOKUP($A1276,'DATA PENGUKURAN GARDU'!$A:$BS,44,0)</f>
        <v>#N/A</v>
      </c>
      <c r="T1276" s="18" t="e">
        <f t="shared" si="643"/>
        <v>#N/A</v>
      </c>
      <c r="U1276" s="17" t="e">
        <f>VLOOKUP($A1276,'DATA PENGUKURAN GARDU'!$A:$BS,46,0)</f>
        <v>#N/A</v>
      </c>
      <c r="V1276" s="18" t="e">
        <f t="shared" si="644"/>
        <v>#N/A</v>
      </c>
      <c r="W1276" s="17" t="e">
        <f>VLOOKUP($A1276,'DATA PENGUKURAN GARDU'!$A:$BS,48,0)</f>
        <v>#N/A</v>
      </c>
      <c r="X1276" s="17" t="e">
        <f>VLOOKUP($A1276,'DATA PENGUKURAN GARDU'!$A:$BS,53,0)</f>
        <v>#N/A</v>
      </c>
      <c r="Y1276" s="17" t="e">
        <f>VLOOKUP($A1276,'DATA PENGUKURAN GARDU'!$A:$BS,54,0)</f>
        <v>#N/A</v>
      </c>
      <c r="Z1276" s="17" t="e">
        <f>VLOOKUP($A1276,'DATA PENGUKURAN GARDU'!$A:$BS,55,0)</f>
        <v>#N/A</v>
      </c>
      <c r="AA1276" s="20" t="e">
        <f>VLOOKUP($B1276,'DATA PENGUKURAN GARDU'!$A:$BS,42,0)</f>
        <v>#N/A</v>
      </c>
      <c r="AB1276" s="21" t="e">
        <f t="shared" si="645"/>
        <v>#N/A</v>
      </c>
      <c r="AC1276" s="20" t="e">
        <f>VLOOKUP($B1276,'DATA PENGUKURAN GARDU'!$A:$BS,44,0)</f>
        <v>#N/A</v>
      </c>
      <c r="AD1276" s="21" t="e">
        <f t="shared" si="646"/>
        <v>#N/A</v>
      </c>
      <c r="AE1276" s="20" t="e">
        <f>VLOOKUP($B1276,'DATA PENGUKURAN GARDU'!$A:$BS,46,0)</f>
        <v>#N/A</v>
      </c>
      <c r="AF1276" s="21" t="e">
        <f t="shared" si="647"/>
        <v>#N/A</v>
      </c>
      <c r="AG1276" s="20" t="e">
        <f>VLOOKUP($B1276,'DATA PENGUKURAN GARDU'!$A:$BS,46,0)</f>
        <v>#N/A</v>
      </c>
      <c r="AH1276" s="20" t="e">
        <f>VLOOKUP($B1276,'DATA PENGUKURAN GARDU'!$A:$BS,53,0)</f>
        <v>#N/A</v>
      </c>
      <c r="AI1276" s="20" t="e">
        <f>VLOOKUP($B1276,'DATA PENGUKURAN GARDU'!$A:$BS,54,0)</f>
        <v>#N/A</v>
      </c>
      <c r="AJ1276" s="17" t="e">
        <f>VLOOKUP($C1276,'DATA PENGUKURAN GARDU'!$A:$BS,42,0)</f>
        <v>#N/A</v>
      </c>
      <c r="AK1276" s="23" t="e">
        <f t="shared" si="648"/>
        <v>#N/A</v>
      </c>
      <c r="AL1276" s="17" t="e">
        <f>VLOOKUP($C1276,'DATA PENGUKURAN GARDU'!$A:$BS,44,0)</f>
        <v>#N/A</v>
      </c>
      <c r="AM1276" s="23" t="e">
        <f t="shared" si="649"/>
        <v>#N/A</v>
      </c>
      <c r="AN1276" s="17" t="e">
        <f>VLOOKUP($C1276,'DATA PENGUKURAN GARDU'!$A:$BS,46,0)</f>
        <v>#N/A</v>
      </c>
      <c r="AO1276" s="23" t="e">
        <f t="shared" si="650"/>
        <v>#N/A</v>
      </c>
      <c r="AP1276" s="17" t="e">
        <f>VLOOKUP($C1276,'DATA PENGUKURAN GARDU'!$A:$BS,46,0)</f>
        <v>#N/A</v>
      </c>
      <c r="AQ1276" s="17" t="e">
        <f>VLOOKUP($C1276,'DATA PENGUKURAN GARDU'!$A:$BS,53,0)</f>
        <v>#N/A</v>
      </c>
      <c r="AR1276" s="17" t="e">
        <f>VLOOKUP($C1276,'DATA PENGUKURAN GARDU'!$A:$BS,54,0)</f>
        <v>#N/A</v>
      </c>
      <c r="AS1276" s="20" t="e">
        <f>VLOOKUP($D1276,'DATA PENGUKURAN GARDU'!$A:$BS,42,0)</f>
        <v>#N/A</v>
      </c>
      <c r="AT1276" s="21" t="e">
        <f t="shared" si="651"/>
        <v>#N/A</v>
      </c>
      <c r="AU1276" s="20" t="e">
        <f>VLOOKUP($D1276,'DATA PENGUKURAN GARDU'!$A:$BS,44,0)</f>
        <v>#N/A</v>
      </c>
      <c r="AV1276" s="21" t="e">
        <f t="shared" si="652"/>
        <v>#N/A</v>
      </c>
      <c r="AW1276" s="20" t="e">
        <f>VLOOKUP($D1276,'DATA PENGUKURAN GARDU'!$A:$BS,46,0)</f>
        <v>#N/A</v>
      </c>
      <c r="AX1276" s="21" t="e">
        <f t="shared" si="653"/>
        <v>#N/A</v>
      </c>
      <c r="AY1276" s="20" t="e">
        <f>VLOOKUP($D1276,'DATA PENGUKURAN GARDU'!$A:$BS,46,0)</f>
        <v>#N/A</v>
      </c>
      <c r="AZ1276" s="20" t="e">
        <f>VLOOKUP($D1276,'DATA PENGUKURAN GARDU'!$A:$BS,53,0)</f>
        <v>#N/A</v>
      </c>
      <c r="BA1276" s="20" t="e">
        <f>VLOOKUP($D1276,'DATA PENGUKURAN GARDU'!$A:$BS,54,0)</f>
        <v>#N/A</v>
      </c>
      <c r="BB1276" s="17" t="e">
        <f>VLOOKUP($E1276,'DATA PENGUKURAN GARDU'!$A:$BS,42,0)</f>
        <v>#N/A</v>
      </c>
      <c r="BC1276" s="23" t="e">
        <f t="shared" si="654"/>
        <v>#N/A</v>
      </c>
      <c r="BD1276" s="17" t="e">
        <f>VLOOKUP($E1276,'DATA PENGUKURAN GARDU'!$A:$BS,44,0)</f>
        <v>#N/A</v>
      </c>
      <c r="BE1276" s="23" t="e">
        <f t="shared" si="655"/>
        <v>#N/A</v>
      </c>
      <c r="BF1276" s="17" t="e">
        <f>VLOOKUP($E1276,'DATA PENGUKURAN GARDU'!$A:$BS,46,0)</f>
        <v>#N/A</v>
      </c>
      <c r="BG1276" s="23" t="e">
        <f t="shared" si="656"/>
        <v>#N/A</v>
      </c>
      <c r="BH1276" s="17" t="e">
        <f>VLOOKUP($E1276,'DATA PENGUKURAN GARDU'!$A:$BS,46,0)</f>
        <v>#N/A</v>
      </c>
      <c r="BI1276" s="17" t="e">
        <f>VLOOKUP($E1276,'DATA PENGUKURAN GARDU'!$A:$BS,53,0)</f>
        <v>#N/A</v>
      </c>
      <c r="BJ1276" s="17" t="e">
        <f>VLOOKUP($E1276,'DATA PENGUKURAN GARDU'!$A:$BS,54,0)</f>
        <v>#N/A</v>
      </c>
      <c r="BK1276" s="20" t="e">
        <f t="shared" si="657"/>
        <v>#N/A</v>
      </c>
      <c r="BL1276" s="20" t="e">
        <f t="shared" si="658"/>
        <v>#N/A</v>
      </c>
      <c r="BM1276" s="20" t="e">
        <f t="shared" si="659"/>
        <v>#N/A</v>
      </c>
      <c r="BN1276" s="25" t="e">
        <f t="shared" si="660"/>
        <v>#N/A</v>
      </c>
      <c r="BO1276" s="26" t="str">
        <f t="shared" si="661"/>
        <v>0</v>
      </c>
      <c r="BP1276" s="21" t="e">
        <f t="shared" si="662"/>
        <v>#VALUE!</v>
      </c>
      <c r="BQ1276" s="20" t="e">
        <f t="shared" si="663"/>
        <v>#N/A</v>
      </c>
      <c r="BR1276" s="20" t="e">
        <v>#N/A</v>
      </c>
      <c r="BS1276" s="9" t="e">
        <v>#N/A</v>
      </c>
      <c r="BT1276" s="2" t="e">
        <f t="shared" si="664"/>
        <v>#VALUE!</v>
      </c>
      <c r="BU1276" s="2" t="e">
        <f t="shared" si="632"/>
        <v>#N/A</v>
      </c>
      <c r="BV1276" s="2" t="e">
        <f t="shared" si="633"/>
        <v>#N/A</v>
      </c>
    </row>
    <row r="1277" s="2" customFormat="1" ht="22.95" customHeight="1" spans="1:74">
      <c r="A1277" s="9" t="str">
        <f t="shared" si="634"/>
        <v>M 150Induk</v>
      </c>
      <c r="B1277" s="9" t="str">
        <f t="shared" si="635"/>
        <v>M 150jurusan 1</v>
      </c>
      <c r="C1277" s="9" t="str">
        <f t="shared" si="636"/>
        <v>M 150jurusan 2</v>
      </c>
      <c r="D1277" s="9" t="str">
        <f t="shared" si="637"/>
        <v>M 150jurusan 3</v>
      </c>
      <c r="E1277" s="9" t="str">
        <f t="shared" si="638"/>
        <v>M 150jurusan 4</v>
      </c>
      <c r="F1277" s="10" t="s">
        <v>131</v>
      </c>
      <c r="G1277" s="10" t="s">
        <v>131</v>
      </c>
      <c r="H1277" s="10" t="s">
        <v>1529</v>
      </c>
      <c r="I1277" s="10">
        <v>0.53466</v>
      </c>
      <c r="J1277" s="10">
        <v>123.99908</v>
      </c>
      <c r="K1277" s="10" t="s">
        <v>7465</v>
      </c>
      <c r="L1277" s="10" t="s">
        <v>7465</v>
      </c>
      <c r="M1277" s="10" t="s">
        <v>7465</v>
      </c>
      <c r="N1277" s="14">
        <f t="shared" si="639"/>
        <v>0</v>
      </c>
      <c r="O1277" s="15" t="e">
        <f t="shared" si="640"/>
        <v>#VALUE!</v>
      </c>
      <c r="P1277" s="15" t="e">
        <f t="shared" si="641"/>
        <v>#VALUE!</v>
      </c>
      <c r="Q1277" s="17" t="e">
        <f>VLOOKUP($A1277,'DATA PENGUKURAN GARDU'!$A:$BS,42,0)</f>
        <v>#N/A</v>
      </c>
      <c r="R1277" s="18" t="e">
        <f t="shared" si="642"/>
        <v>#N/A</v>
      </c>
      <c r="S1277" s="17" t="e">
        <f>VLOOKUP($A1277,'DATA PENGUKURAN GARDU'!$A:$BS,44,0)</f>
        <v>#N/A</v>
      </c>
      <c r="T1277" s="18" t="e">
        <f t="shared" si="643"/>
        <v>#N/A</v>
      </c>
      <c r="U1277" s="17" t="e">
        <f>VLOOKUP($A1277,'DATA PENGUKURAN GARDU'!$A:$BS,46,0)</f>
        <v>#N/A</v>
      </c>
      <c r="V1277" s="18" t="e">
        <f t="shared" si="644"/>
        <v>#N/A</v>
      </c>
      <c r="W1277" s="17" t="e">
        <f>VLOOKUP($A1277,'DATA PENGUKURAN GARDU'!$A:$BS,48,0)</f>
        <v>#N/A</v>
      </c>
      <c r="X1277" s="17" t="e">
        <f>VLOOKUP($A1277,'DATA PENGUKURAN GARDU'!$A:$BS,53,0)</f>
        <v>#N/A</v>
      </c>
      <c r="Y1277" s="17" t="e">
        <f>VLOOKUP($A1277,'DATA PENGUKURAN GARDU'!$A:$BS,54,0)</f>
        <v>#N/A</v>
      </c>
      <c r="Z1277" s="17" t="e">
        <f>VLOOKUP($A1277,'DATA PENGUKURAN GARDU'!$A:$BS,55,0)</f>
        <v>#N/A</v>
      </c>
      <c r="AA1277" s="20" t="e">
        <f>VLOOKUP($B1277,'DATA PENGUKURAN GARDU'!$A:$BS,42,0)</f>
        <v>#N/A</v>
      </c>
      <c r="AB1277" s="21" t="e">
        <f t="shared" si="645"/>
        <v>#N/A</v>
      </c>
      <c r="AC1277" s="20" t="e">
        <f>VLOOKUP($B1277,'DATA PENGUKURAN GARDU'!$A:$BS,44,0)</f>
        <v>#N/A</v>
      </c>
      <c r="AD1277" s="21" t="e">
        <f t="shared" si="646"/>
        <v>#N/A</v>
      </c>
      <c r="AE1277" s="20" t="e">
        <f>VLOOKUP($B1277,'DATA PENGUKURAN GARDU'!$A:$BS,46,0)</f>
        <v>#N/A</v>
      </c>
      <c r="AF1277" s="21" t="e">
        <f t="shared" si="647"/>
        <v>#N/A</v>
      </c>
      <c r="AG1277" s="20" t="e">
        <f>VLOOKUP($B1277,'DATA PENGUKURAN GARDU'!$A:$BS,46,0)</f>
        <v>#N/A</v>
      </c>
      <c r="AH1277" s="20" t="e">
        <f>VLOOKUP($B1277,'DATA PENGUKURAN GARDU'!$A:$BS,53,0)</f>
        <v>#N/A</v>
      </c>
      <c r="AI1277" s="20" t="e">
        <f>VLOOKUP($B1277,'DATA PENGUKURAN GARDU'!$A:$BS,54,0)</f>
        <v>#N/A</v>
      </c>
      <c r="AJ1277" s="17" t="e">
        <f>VLOOKUP($C1277,'DATA PENGUKURAN GARDU'!$A:$BS,42,0)</f>
        <v>#N/A</v>
      </c>
      <c r="AK1277" s="23" t="e">
        <f t="shared" si="648"/>
        <v>#N/A</v>
      </c>
      <c r="AL1277" s="17" t="e">
        <f>VLOOKUP($C1277,'DATA PENGUKURAN GARDU'!$A:$BS,44,0)</f>
        <v>#N/A</v>
      </c>
      <c r="AM1277" s="23" t="e">
        <f t="shared" si="649"/>
        <v>#N/A</v>
      </c>
      <c r="AN1277" s="17" t="e">
        <f>VLOOKUP($C1277,'DATA PENGUKURAN GARDU'!$A:$BS,46,0)</f>
        <v>#N/A</v>
      </c>
      <c r="AO1277" s="23" t="e">
        <f t="shared" si="650"/>
        <v>#N/A</v>
      </c>
      <c r="AP1277" s="17" t="e">
        <f>VLOOKUP($C1277,'DATA PENGUKURAN GARDU'!$A:$BS,46,0)</f>
        <v>#N/A</v>
      </c>
      <c r="AQ1277" s="17" t="e">
        <f>VLOOKUP($C1277,'DATA PENGUKURAN GARDU'!$A:$BS,53,0)</f>
        <v>#N/A</v>
      </c>
      <c r="AR1277" s="17" t="e">
        <f>VLOOKUP($C1277,'DATA PENGUKURAN GARDU'!$A:$BS,54,0)</f>
        <v>#N/A</v>
      </c>
      <c r="AS1277" s="20" t="e">
        <f>VLOOKUP($D1277,'DATA PENGUKURAN GARDU'!$A:$BS,42,0)</f>
        <v>#N/A</v>
      </c>
      <c r="AT1277" s="21" t="e">
        <f t="shared" si="651"/>
        <v>#N/A</v>
      </c>
      <c r="AU1277" s="20" t="e">
        <f>VLOOKUP($D1277,'DATA PENGUKURAN GARDU'!$A:$BS,44,0)</f>
        <v>#N/A</v>
      </c>
      <c r="AV1277" s="21" t="e">
        <f t="shared" si="652"/>
        <v>#N/A</v>
      </c>
      <c r="AW1277" s="20" t="e">
        <f>VLOOKUP($D1277,'DATA PENGUKURAN GARDU'!$A:$BS,46,0)</f>
        <v>#N/A</v>
      </c>
      <c r="AX1277" s="21" t="e">
        <f t="shared" si="653"/>
        <v>#N/A</v>
      </c>
      <c r="AY1277" s="20" t="e">
        <f>VLOOKUP($D1277,'DATA PENGUKURAN GARDU'!$A:$BS,46,0)</f>
        <v>#N/A</v>
      </c>
      <c r="AZ1277" s="20" t="e">
        <f>VLOOKUP($D1277,'DATA PENGUKURAN GARDU'!$A:$BS,53,0)</f>
        <v>#N/A</v>
      </c>
      <c r="BA1277" s="20" t="e">
        <f>VLOOKUP($D1277,'DATA PENGUKURAN GARDU'!$A:$BS,54,0)</f>
        <v>#N/A</v>
      </c>
      <c r="BB1277" s="17" t="e">
        <f>VLOOKUP($E1277,'DATA PENGUKURAN GARDU'!$A:$BS,42,0)</f>
        <v>#N/A</v>
      </c>
      <c r="BC1277" s="23" t="e">
        <f t="shared" si="654"/>
        <v>#N/A</v>
      </c>
      <c r="BD1277" s="17" t="e">
        <f>VLOOKUP($E1277,'DATA PENGUKURAN GARDU'!$A:$BS,44,0)</f>
        <v>#N/A</v>
      </c>
      <c r="BE1277" s="23" t="e">
        <f t="shared" si="655"/>
        <v>#N/A</v>
      </c>
      <c r="BF1277" s="17" t="e">
        <f>VLOOKUP($E1277,'DATA PENGUKURAN GARDU'!$A:$BS,46,0)</f>
        <v>#N/A</v>
      </c>
      <c r="BG1277" s="23" t="e">
        <f t="shared" si="656"/>
        <v>#N/A</v>
      </c>
      <c r="BH1277" s="17" t="e">
        <f>VLOOKUP($E1277,'DATA PENGUKURAN GARDU'!$A:$BS,46,0)</f>
        <v>#N/A</v>
      </c>
      <c r="BI1277" s="17" t="e">
        <f>VLOOKUP($E1277,'DATA PENGUKURAN GARDU'!$A:$BS,53,0)</f>
        <v>#N/A</v>
      </c>
      <c r="BJ1277" s="17" t="e">
        <f>VLOOKUP($E1277,'DATA PENGUKURAN GARDU'!$A:$BS,54,0)</f>
        <v>#N/A</v>
      </c>
      <c r="BK1277" s="20" t="e">
        <f t="shared" si="657"/>
        <v>#N/A</v>
      </c>
      <c r="BL1277" s="20" t="e">
        <f t="shared" si="658"/>
        <v>#N/A</v>
      </c>
      <c r="BM1277" s="20" t="e">
        <f t="shared" si="659"/>
        <v>#N/A</v>
      </c>
      <c r="BN1277" s="25" t="e">
        <f t="shared" si="660"/>
        <v>#N/A</v>
      </c>
      <c r="BO1277" s="26" t="str">
        <f t="shared" si="661"/>
        <v>0</v>
      </c>
      <c r="BP1277" s="21" t="e">
        <f t="shared" si="662"/>
        <v>#VALUE!</v>
      </c>
      <c r="BQ1277" s="20" t="e">
        <f t="shared" si="663"/>
        <v>#N/A</v>
      </c>
      <c r="BR1277" s="20" t="e">
        <v>#N/A</v>
      </c>
      <c r="BS1277" s="9" t="e">
        <v>#N/A</v>
      </c>
      <c r="BT1277" s="2" t="e">
        <f t="shared" si="664"/>
        <v>#VALUE!</v>
      </c>
      <c r="BU1277" s="2" t="e">
        <f t="shared" si="632"/>
        <v>#N/A</v>
      </c>
      <c r="BV1277" s="2" t="e">
        <f t="shared" si="633"/>
        <v>#N/A</v>
      </c>
    </row>
    <row r="1278" s="2" customFormat="1" ht="22.95" customHeight="1" spans="1:74">
      <c r="A1278" s="9" t="str">
        <f t="shared" si="634"/>
        <v>M 153Induk</v>
      </c>
      <c r="B1278" s="9" t="str">
        <f t="shared" si="635"/>
        <v>M 153jurusan 1</v>
      </c>
      <c r="C1278" s="9" t="str">
        <f t="shared" si="636"/>
        <v>M 153jurusan 2</v>
      </c>
      <c r="D1278" s="9" t="str">
        <f t="shared" si="637"/>
        <v>M 153jurusan 3</v>
      </c>
      <c r="E1278" s="9" t="str">
        <f t="shared" si="638"/>
        <v>M 153jurusan 4</v>
      </c>
      <c r="F1278" s="10" t="s">
        <v>131</v>
      </c>
      <c r="G1278" s="10" t="s">
        <v>131</v>
      </c>
      <c r="H1278" s="10" t="s">
        <v>1530</v>
      </c>
      <c r="I1278" s="10">
        <v>0.532532</v>
      </c>
      <c r="J1278" s="10">
        <v>123.993192</v>
      </c>
      <c r="K1278" s="10" t="s">
        <v>7465</v>
      </c>
      <c r="L1278" s="10" t="s">
        <v>7465</v>
      </c>
      <c r="M1278" s="10" t="s">
        <v>7465</v>
      </c>
      <c r="N1278" s="14">
        <f t="shared" si="639"/>
        <v>0</v>
      </c>
      <c r="O1278" s="15" t="e">
        <f t="shared" si="640"/>
        <v>#VALUE!</v>
      </c>
      <c r="P1278" s="15" t="e">
        <f t="shared" si="641"/>
        <v>#VALUE!</v>
      </c>
      <c r="Q1278" s="17" t="e">
        <f>VLOOKUP($A1278,'DATA PENGUKURAN GARDU'!$A:$BS,42,0)</f>
        <v>#N/A</v>
      </c>
      <c r="R1278" s="18" t="e">
        <f t="shared" si="642"/>
        <v>#N/A</v>
      </c>
      <c r="S1278" s="17" t="e">
        <f>VLOOKUP($A1278,'DATA PENGUKURAN GARDU'!$A:$BS,44,0)</f>
        <v>#N/A</v>
      </c>
      <c r="T1278" s="18" t="e">
        <f t="shared" si="643"/>
        <v>#N/A</v>
      </c>
      <c r="U1278" s="17" t="e">
        <f>VLOOKUP($A1278,'DATA PENGUKURAN GARDU'!$A:$BS,46,0)</f>
        <v>#N/A</v>
      </c>
      <c r="V1278" s="18" t="e">
        <f t="shared" si="644"/>
        <v>#N/A</v>
      </c>
      <c r="W1278" s="17" t="e">
        <f>VLOOKUP($A1278,'DATA PENGUKURAN GARDU'!$A:$BS,48,0)</f>
        <v>#N/A</v>
      </c>
      <c r="X1278" s="17" t="e">
        <f>VLOOKUP($A1278,'DATA PENGUKURAN GARDU'!$A:$BS,53,0)</f>
        <v>#N/A</v>
      </c>
      <c r="Y1278" s="17" t="e">
        <f>VLOOKUP($A1278,'DATA PENGUKURAN GARDU'!$A:$BS,54,0)</f>
        <v>#N/A</v>
      </c>
      <c r="Z1278" s="17" t="e">
        <f>VLOOKUP($A1278,'DATA PENGUKURAN GARDU'!$A:$BS,55,0)</f>
        <v>#N/A</v>
      </c>
      <c r="AA1278" s="20" t="e">
        <f>VLOOKUP($B1278,'DATA PENGUKURAN GARDU'!$A:$BS,42,0)</f>
        <v>#N/A</v>
      </c>
      <c r="AB1278" s="21" t="e">
        <f t="shared" si="645"/>
        <v>#N/A</v>
      </c>
      <c r="AC1278" s="20" t="e">
        <f>VLOOKUP($B1278,'DATA PENGUKURAN GARDU'!$A:$BS,44,0)</f>
        <v>#N/A</v>
      </c>
      <c r="AD1278" s="21" t="e">
        <f t="shared" si="646"/>
        <v>#N/A</v>
      </c>
      <c r="AE1278" s="20" t="e">
        <f>VLOOKUP($B1278,'DATA PENGUKURAN GARDU'!$A:$BS,46,0)</f>
        <v>#N/A</v>
      </c>
      <c r="AF1278" s="21" t="e">
        <f t="shared" si="647"/>
        <v>#N/A</v>
      </c>
      <c r="AG1278" s="20" t="e">
        <f>VLOOKUP($B1278,'DATA PENGUKURAN GARDU'!$A:$BS,46,0)</f>
        <v>#N/A</v>
      </c>
      <c r="AH1278" s="20" t="e">
        <f>VLOOKUP($B1278,'DATA PENGUKURAN GARDU'!$A:$BS,53,0)</f>
        <v>#N/A</v>
      </c>
      <c r="AI1278" s="20" t="e">
        <f>VLOOKUP($B1278,'DATA PENGUKURAN GARDU'!$A:$BS,54,0)</f>
        <v>#N/A</v>
      </c>
      <c r="AJ1278" s="17" t="e">
        <f>VLOOKUP($C1278,'DATA PENGUKURAN GARDU'!$A:$BS,42,0)</f>
        <v>#N/A</v>
      </c>
      <c r="AK1278" s="23" t="e">
        <f t="shared" si="648"/>
        <v>#N/A</v>
      </c>
      <c r="AL1278" s="17" t="e">
        <f>VLOOKUP($C1278,'DATA PENGUKURAN GARDU'!$A:$BS,44,0)</f>
        <v>#N/A</v>
      </c>
      <c r="AM1278" s="23" t="e">
        <f t="shared" si="649"/>
        <v>#N/A</v>
      </c>
      <c r="AN1278" s="17" t="e">
        <f>VLOOKUP($C1278,'DATA PENGUKURAN GARDU'!$A:$BS,46,0)</f>
        <v>#N/A</v>
      </c>
      <c r="AO1278" s="23" t="e">
        <f t="shared" si="650"/>
        <v>#N/A</v>
      </c>
      <c r="AP1278" s="17" t="e">
        <f>VLOOKUP($C1278,'DATA PENGUKURAN GARDU'!$A:$BS,46,0)</f>
        <v>#N/A</v>
      </c>
      <c r="AQ1278" s="17" t="e">
        <f>VLOOKUP($C1278,'DATA PENGUKURAN GARDU'!$A:$BS,53,0)</f>
        <v>#N/A</v>
      </c>
      <c r="AR1278" s="17" t="e">
        <f>VLOOKUP($C1278,'DATA PENGUKURAN GARDU'!$A:$BS,54,0)</f>
        <v>#N/A</v>
      </c>
      <c r="AS1278" s="20" t="e">
        <f>VLOOKUP($D1278,'DATA PENGUKURAN GARDU'!$A:$BS,42,0)</f>
        <v>#N/A</v>
      </c>
      <c r="AT1278" s="21" t="e">
        <f t="shared" si="651"/>
        <v>#N/A</v>
      </c>
      <c r="AU1278" s="20" t="e">
        <f>VLOOKUP($D1278,'DATA PENGUKURAN GARDU'!$A:$BS,44,0)</f>
        <v>#N/A</v>
      </c>
      <c r="AV1278" s="21" t="e">
        <f t="shared" si="652"/>
        <v>#N/A</v>
      </c>
      <c r="AW1278" s="20" t="e">
        <f>VLOOKUP($D1278,'DATA PENGUKURAN GARDU'!$A:$BS,46,0)</f>
        <v>#N/A</v>
      </c>
      <c r="AX1278" s="21" t="e">
        <f t="shared" si="653"/>
        <v>#N/A</v>
      </c>
      <c r="AY1278" s="20" t="e">
        <f>VLOOKUP($D1278,'DATA PENGUKURAN GARDU'!$A:$BS,46,0)</f>
        <v>#N/A</v>
      </c>
      <c r="AZ1278" s="20" t="e">
        <f>VLOOKUP($D1278,'DATA PENGUKURAN GARDU'!$A:$BS,53,0)</f>
        <v>#N/A</v>
      </c>
      <c r="BA1278" s="20" t="e">
        <f>VLOOKUP($D1278,'DATA PENGUKURAN GARDU'!$A:$BS,54,0)</f>
        <v>#N/A</v>
      </c>
      <c r="BB1278" s="17" t="e">
        <f>VLOOKUP($E1278,'DATA PENGUKURAN GARDU'!$A:$BS,42,0)</f>
        <v>#N/A</v>
      </c>
      <c r="BC1278" s="23" t="e">
        <f t="shared" si="654"/>
        <v>#N/A</v>
      </c>
      <c r="BD1278" s="17" t="e">
        <f>VLOOKUP($E1278,'DATA PENGUKURAN GARDU'!$A:$BS,44,0)</f>
        <v>#N/A</v>
      </c>
      <c r="BE1278" s="23" t="e">
        <f t="shared" si="655"/>
        <v>#N/A</v>
      </c>
      <c r="BF1278" s="17" t="e">
        <f>VLOOKUP($E1278,'DATA PENGUKURAN GARDU'!$A:$BS,46,0)</f>
        <v>#N/A</v>
      </c>
      <c r="BG1278" s="23" t="e">
        <f t="shared" si="656"/>
        <v>#N/A</v>
      </c>
      <c r="BH1278" s="17" t="e">
        <f>VLOOKUP($E1278,'DATA PENGUKURAN GARDU'!$A:$BS,46,0)</f>
        <v>#N/A</v>
      </c>
      <c r="BI1278" s="17" t="e">
        <f>VLOOKUP($E1278,'DATA PENGUKURAN GARDU'!$A:$BS,53,0)</f>
        <v>#N/A</v>
      </c>
      <c r="BJ1278" s="17" t="e">
        <f>VLOOKUP($E1278,'DATA PENGUKURAN GARDU'!$A:$BS,54,0)</f>
        <v>#N/A</v>
      </c>
      <c r="BK1278" s="20" t="e">
        <f t="shared" si="657"/>
        <v>#N/A</v>
      </c>
      <c r="BL1278" s="20" t="e">
        <f t="shared" si="658"/>
        <v>#N/A</v>
      </c>
      <c r="BM1278" s="20" t="e">
        <f t="shared" si="659"/>
        <v>#N/A</v>
      </c>
      <c r="BN1278" s="25" t="e">
        <f t="shared" si="660"/>
        <v>#N/A</v>
      </c>
      <c r="BO1278" s="26" t="str">
        <f t="shared" si="661"/>
        <v>0</v>
      </c>
      <c r="BP1278" s="21" t="e">
        <f t="shared" si="662"/>
        <v>#VALUE!</v>
      </c>
      <c r="BQ1278" s="20" t="e">
        <f t="shared" si="663"/>
        <v>#N/A</v>
      </c>
      <c r="BR1278" s="20" t="e">
        <v>#N/A</v>
      </c>
      <c r="BS1278" s="9" t="e">
        <v>#N/A</v>
      </c>
      <c r="BT1278" s="2" t="e">
        <f t="shared" si="664"/>
        <v>#VALUE!</v>
      </c>
      <c r="BU1278" s="2" t="e">
        <f t="shared" si="632"/>
        <v>#N/A</v>
      </c>
      <c r="BV1278" s="2" t="e">
        <f t="shared" si="633"/>
        <v>#N/A</v>
      </c>
    </row>
    <row r="1279" s="2" customFormat="1" ht="22.95" customHeight="1" spans="1:74">
      <c r="A1279" s="9" t="str">
        <f t="shared" si="634"/>
        <v>M 179Induk</v>
      </c>
      <c r="B1279" s="9" t="str">
        <f t="shared" si="635"/>
        <v>M 179jurusan 1</v>
      </c>
      <c r="C1279" s="9" t="str">
        <f t="shared" si="636"/>
        <v>M 179jurusan 2</v>
      </c>
      <c r="D1279" s="9" t="str">
        <f t="shared" si="637"/>
        <v>M 179jurusan 3</v>
      </c>
      <c r="E1279" s="9" t="str">
        <f t="shared" si="638"/>
        <v>M 179jurusan 4</v>
      </c>
      <c r="F1279" s="10" t="s">
        <v>131</v>
      </c>
      <c r="G1279" s="10" t="s">
        <v>131</v>
      </c>
      <c r="H1279" s="10" t="s">
        <v>1531</v>
      </c>
      <c r="I1279" s="10">
        <v>0.51345</v>
      </c>
      <c r="J1279" s="10">
        <v>123.96099</v>
      </c>
      <c r="K1279" s="10" t="s">
        <v>7465</v>
      </c>
      <c r="L1279" s="10" t="s">
        <v>7465</v>
      </c>
      <c r="M1279" s="10" t="s">
        <v>7465</v>
      </c>
      <c r="N1279" s="14">
        <f t="shared" si="639"/>
        <v>0</v>
      </c>
      <c r="O1279" s="15" t="e">
        <f t="shared" si="640"/>
        <v>#VALUE!</v>
      </c>
      <c r="P1279" s="15" t="e">
        <f t="shared" si="641"/>
        <v>#VALUE!</v>
      </c>
      <c r="Q1279" s="17" t="e">
        <f>VLOOKUP($A1279,'DATA PENGUKURAN GARDU'!$A:$BS,42,0)</f>
        <v>#N/A</v>
      </c>
      <c r="R1279" s="18" t="e">
        <f t="shared" si="642"/>
        <v>#N/A</v>
      </c>
      <c r="S1279" s="17" t="e">
        <f>VLOOKUP($A1279,'DATA PENGUKURAN GARDU'!$A:$BS,44,0)</f>
        <v>#N/A</v>
      </c>
      <c r="T1279" s="18" t="e">
        <f t="shared" si="643"/>
        <v>#N/A</v>
      </c>
      <c r="U1279" s="17" t="e">
        <f>VLOOKUP($A1279,'DATA PENGUKURAN GARDU'!$A:$BS,46,0)</f>
        <v>#N/A</v>
      </c>
      <c r="V1279" s="18" t="e">
        <f t="shared" si="644"/>
        <v>#N/A</v>
      </c>
      <c r="W1279" s="17" t="e">
        <f>VLOOKUP($A1279,'DATA PENGUKURAN GARDU'!$A:$BS,48,0)</f>
        <v>#N/A</v>
      </c>
      <c r="X1279" s="17" t="e">
        <f>VLOOKUP($A1279,'DATA PENGUKURAN GARDU'!$A:$BS,53,0)</f>
        <v>#N/A</v>
      </c>
      <c r="Y1279" s="17" t="e">
        <f>VLOOKUP($A1279,'DATA PENGUKURAN GARDU'!$A:$BS,54,0)</f>
        <v>#N/A</v>
      </c>
      <c r="Z1279" s="17" t="e">
        <f>VLOOKUP($A1279,'DATA PENGUKURAN GARDU'!$A:$BS,55,0)</f>
        <v>#N/A</v>
      </c>
      <c r="AA1279" s="20" t="e">
        <f>VLOOKUP($B1279,'DATA PENGUKURAN GARDU'!$A:$BS,42,0)</f>
        <v>#N/A</v>
      </c>
      <c r="AB1279" s="21" t="e">
        <f t="shared" si="645"/>
        <v>#N/A</v>
      </c>
      <c r="AC1279" s="20" t="e">
        <f>VLOOKUP($B1279,'DATA PENGUKURAN GARDU'!$A:$BS,44,0)</f>
        <v>#N/A</v>
      </c>
      <c r="AD1279" s="21" t="e">
        <f t="shared" si="646"/>
        <v>#N/A</v>
      </c>
      <c r="AE1279" s="20" t="e">
        <f>VLOOKUP($B1279,'DATA PENGUKURAN GARDU'!$A:$BS,46,0)</f>
        <v>#N/A</v>
      </c>
      <c r="AF1279" s="21" t="e">
        <f t="shared" si="647"/>
        <v>#N/A</v>
      </c>
      <c r="AG1279" s="20" t="e">
        <f>VLOOKUP($B1279,'DATA PENGUKURAN GARDU'!$A:$BS,46,0)</f>
        <v>#N/A</v>
      </c>
      <c r="AH1279" s="20" t="e">
        <f>VLOOKUP($B1279,'DATA PENGUKURAN GARDU'!$A:$BS,53,0)</f>
        <v>#N/A</v>
      </c>
      <c r="AI1279" s="20" t="e">
        <f>VLOOKUP($B1279,'DATA PENGUKURAN GARDU'!$A:$BS,54,0)</f>
        <v>#N/A</v>
      </c>
      <c r="AJ1279" s="17" t="e">
        <f>VLOOKUP($C1279,'DATA PENGUKURAN GARDU'!$A:$BS,42,0)</f>
        <v>#N/A</v>
      </c>
      <c r="AK1279" s="23" t="e">
        <f t="shared" si="648"/>
        <v>#N/A</v>
      </c>
      <c r="AL1279" s="17" t="e">
        <f>VLOOKUP($C1279,'DATA PENGUKURAN GARDU'!$A:$BS,44,0)</f>
        <v>#N/A</v>
      </c>
      <c r="AM1279" s="23" t="e">
        <f t="shared" si="649"/>
        <v>#N/A</v>
      </c>
      <c r="AN1279" s="17" t="e">
        <f>VLOOKUP($C1279,'DATA PENGUKURAN GARDU'!$A:$BS,46,0)</f>
        <v>#N/A</v>
      </c>
      <c r="AO1279" s="23" t="e">
        <f t="shared" si="650"/>
        <v>#N/A</v>
      </c>
      <c r="AP1279" s="17" t="e">
        <f>VLOOKUP($C1279,'DATA PENGUKURAN GARDU'!$A:$BS,46,0)</f>
        <v>#N/A</v>
      </c>
      <c r="AQ1279" s="17" t="e">
        <f>VLOOKUP($C1279,'DATA PENGUKURAN GARDU'!$A:$BS,53,0)</f>
        <v>#N/A</v>
      </c>
      <c r="AR1279" s="17" t="e">
        <f>VLOOKUP($C1279,'DATA PENGUKURAN GARDU'!$A:$BS,54,0)</f>
        <v>#N/A</v>
      </c>
      <c r="AS1279" s="20" t="e">
        <f>VLOOKUP($D1279,'DATA PENGUKURAN GARDU'!$A:$BS,42,0)</f>
        <v>#N/A</v>
      </c>
      <c r="AT1279" s="21" t="e">
        <f t="shared" si="651"/>
        <v>#N/A</v>
      </c>
      <c r="AU1279" s="20" t="e">
        <f>VLOOKUP($D1279,'DATA PENGUKURAN GARDU'!$A:$BS,44,0)</f>
        <v>#N/A</v>
      </c>
      <c r="AV1279" s="21" t="e">
        <f t="shared" si="652"/>
        <v>#N/A</v>
      </c>
      <c r="AW1279" s="20" t="e">
        <f>VLOOKUP($D1279,'DATA PENGUKURAN GARDU'!$A:$BS,46,0)</f>
        <v>#N/A</v>
      </c>
      <c r="AX1279" s="21" t="e">
        <f t="shared" si="653"/>
        <v>#N/A</v>
      </c>
      <c r="AY1279" s="20" t="e">
        <f>VLOOKUP($D1279,'DATA PENGUKURAN GARDU'!$A:$BS,46,0)</f>
        <v>#N/A</v>
      </c>
      <c r="AZ1279" s="20" t="e">
        <f>VLOOKUP($D1279,'DATA PENGUKURAN GARDU'!$A:$BS,53,0)</f>
        <v>#N/A</v>
      </c>
      <c r="BA1279" s="20" t="e">
        <f>VLOOKUP($D1279,'DATA PENGUKURAN GARDU'!$A:$BS,54,0)</f>
        <v>#N/A</v>
      </c>
      <c r="BB1279" s="17" t="e">
        <f>VLOOKUP($E1279,'DATA PENGUKURAN GARDU'!$A:$BS,42,0)</f>
        <v>#N/A</v>
      </c>
      <c r="BC1279" s="23" t="e">
        <f t="shared" si="654"/>
        <v>#N/A</v>
      </c>
      <c r="BD1279" s="17" t="e">
        <f>VLOOKUP($E1279,'DATA PENGUKURAN GARDU'!$A:$BS,44,0)</f>
        <v>#N/A</v>
      </c>
      <c r="BE1279" s="23" t="e">
        <f t="shared" si="655"/>
        <v>#N/A</v>
      </c>
      <c r="BF1279" s="17" t="e">
        <f>VLOOKUP($E1279,'DATA PENGUKURAN GARDU'!$A:$BS,46,0)</f>
        <v>#N/A</v>
      </c>
      <c r="BG1279" s="23" t="e">
        <f t="shared" si="656"/>
        <v>#N/A</v>
      </c>
      <c r="BH1279" s="17" t="e">
        <f>VLOOKUP($E1279,'DATA PENGUKURAN GARDU'!$A:$BS,46,0)</f>
        <v>#N/A</v>
      </c>
      <c r="BI1279" s="17" t="e">
        <f>VLOOKUP($E1279,'DATA PENGUKURAN GARDU'!$A:$BS,53,0)</f>
        <v>#N/A</v>
      </c>
      <c r="BJ1279" s="17" t="e">
        <f>VLOOKUP($E1279,'DATA PENGUKURAN GARDU'!$A:$BS,54,0)</f>
        <v>#N/A</v>
      </c>
      <c r="BK1279" s="20" t="e">
        <f t="shared" si="657"/>
        <v>#N/A</v>
      </c>
      <c r="BL1279" s="20" t="e">
        <f t="shared" si="658"/>
        <v>#N/A</v>
      </c>
      <c r="BM1279" s="20" t="e">
        <f t="shared" si="659"/>
        <v>#N/A</v>
      </c>
      <c r="BN1279" s="25" t="e">
        <f t="shared" si="660"/>
        <v>#N/A</v>
      </c>
      <c r="BO1279" s="26" t="str">
        <f t="shared" si="661"/>
        <v>0</v>
      </c>
      <c r="BP1279" s="21" t="e">
        <f t="shared" si="662"/>
        <v>#VALUE!</v>
      </c>
      <c r="BQ1279" s="20" t="e">
        <f t="shared" si="663"/>
        <v>#N/A</v>
      </c>
      <c r="BR1279" s="20" t="e">
        <v>#N/A</v>
      </c>
      <c r="BS1279" s="9" t="e">
        <v>#N/A</v>
      </c>
      <c r="BT1279" s="2" t="e">
        <f t="shared" si="664"/>
        <v>#VALUE!</v>
      </c>
      <c r="BU1279" s="2" t="e">
        <f t="shared" si="632"/>
        <v>#N/A</v>
      </c>
      <c r="BV1279" s="2" t="e">
        <f t="shared" si="633"/>
        <v>#N/A</v>
      </c>
    </row>
    <row r="1280" s="2" customFormat="1" ht="22.95" customHeight="1" spans="1:74">
      <c r="A1280" s="9" t="str">
        <f t="shared" si="634"/>
        <v>M 184Induk</v>
      </c>
      <c r="B1280" s="9" t="str">
        <f t="shared" si="635"/>
        <v>M 184jurusan 1</v>
      </c>
      <c r="C1280" s="9" t="str">
        <f t="shared" si="636"/>
        <v>M 184jurusan 2</v>
      </c>
      <c r="D1280" s="9" t="str">
        <f t="shared" si="637"/>
        <v>M 184jurusan 3</v>
      </c>
      <c r="E1280" s="9" t="str">
        <f t="shared" si="638"/>
        <v>M 184jurusan 4</v>
      </c>
      <c r="F1280" s="10" t="s">
        <v>131</v>
      </c>
      <c r="G1280" s="10" t="s">
        <v>131</v>
      </c>
      <c r="H1280" s="10" t="s">
        <v>1532</v>
      </c>
      <c r="I1280" s="10">
        <v>0.48739</v>
      </c>
      <c r="J1280" s="10">
        <v>123.97372</v>
      </c>
      <c r="K1280" s="10" t="s">
        <v>7465</v>
      </c>
      <c r="L1280" s="10" t="s">
        <v>7465</v>
      </c>
      <c r="M1280" s="10" t="s">
        <v>7465</v>
      </c>
      <c r="N1280" s="14">
        <f t="shared" si="639"/>
        <v>0</v>
      </c>
      <c r="O1280" s="15" t="e">
        <f t="shared" si="640"/>
        <v>#VALUE!</v>
      </c>
      <c r="P1280" s="15" t="e">
        <f t="shared" si="641"/>
        <v>#VALUE!</v>
      </c>
      <c r="Q1280" s="17" t="e">
        <f>VLOOKUP($A1280,'DATA PENGUKURAN GARDU'!$A:$BS,42,0)</f>
        <v>#N/A</v>
      </c>
      <c r="R1280" s="18" t="e">
        <f t="shared" si="642"/>
        <v>#N/A</v>
      </c>
      <c r="S1280" s="17" t="e">
        <f>VLOOKUP($A1280,'DATA PENGUKURAN GARDU'!$A:$BS,44,0)</f>
        <v>#N/A</v>
      </c>
      <c r="T1280" s="18" t="e">
        <f t="shared" si="643"/>
        <v>#N/A</v>
      </c>
      <c r="U1280" s="17" t="e">
        <f>VLOOKUP($A1280,'DATA PENGUKURAN GARDU'!$A:$BS,46,0)</f>
        <v>#N/A</v>
      </c>
      <c r="V1280" s="18" t="e">
        <f t="shared" si="644"/>
        <v>#N/A</v>
      </c>
      <c r="W1280" s="17" t="e">
        <f>VLOOKUP($A1280,'DATA PENGUKURAN GARDU'!$A:$BS,48,0)</f>
        <v>#N/A</v>
      </c>
      <c r="X1280" s="17" t="e">
        <f>VLOOKUP($A1280,'DATA PENGUKURAN GARDU'!$A:$BS,53,0)</f>
        <v>#N/A</v>
      </c>
      <c r="Y1280" s="17" t="e">
        <f>VLOOKUP($A1280,'DATA PENGUKURAN GARDU'!$A:$BS,54,0)</f>
        <v>#N/A</v>
      </c>
      <c r="Z1280" s="17" t="e">
        <f>VLOOKUP($A1280,'DATA PENGUKURAN GARDU'!$A:$BS,55,0)</f>
        <v>#N/A</v>
      </c>
      <c r="AA1280" s="20" t="e">
        <f>VLOOKUP($B1280,'DATA PENGUKURAN GARDU'!$A:$BS,42,0)</f>
        <v>#N/A</v>
      </c>
      <c r="AB1280" s="21" t="e">
        <f t="shared" si="645"/>
        <v>#N/A</v>
      </c>
      <c r="AC1280" s="20" t="e">
        <f>VLOOKUP($B1280,'DATA PENGUKURAN GARDU'!$A:$BS,44,0)</f>
        <v>#N/A</v>
      </c>
      <c r="AD1280" s="21" t="e">
        <f t="shared" si="646"/>
        <v>#N/A</v>
      </c>
      <c r="AE1280" s="20" t="e">
        <f>VLOOKUP($B1280,'DATA PENGUKURAN GARDU'!$A:$BS,46,0)</f>
        <v>#N/A</v>
      </c>
      <c r="AF1280" s="21" t="e">
        <f t="shared" si="647"/>
        <v>#N/A</v>
      </c>
      <c r="AG1280" s="20" t="e">
        <f>VLOOKUP($B1280,'DATA PENGUKURAN GARDU'!$A:$BS,46,0)</f>
        <v>#N/A</v>
      </c>
      <c r="AH1280" s="20" t="e">
        <f>VLOOKUP($B1280,'DATA PENGUKURAN GARDU'!$A:$BS,53,0)</f>
        <v>#N/A</v>
      </c>
      <c r="AI1280" s="20" t="e">
        <f>VLOOKUP($B1280,'DATA PENGUKURAN GARDU'!$A:$BS,54,0)</f>
        <v>#N/A</v>
      </c>
      <c r="AJ1280" s="17" t="e">
        <f>VLOOKUP($C1280,'DATA PENGUKURAN GARDU'!$A:$BS,42,0)</f>
        <v>#N/A</v>
      </c>
      <c r="AK1280" s="23" t="e">
        <f t="shared" si="648"/>
        <v>#N/A</v>
      </c>
      <c r="AL1280" s="17" t="e">
        <f>VLOOKUP($C1280,'DATA PENGUKURAN GARDU'!$A:$BS,44,0)</f>
        <v>#N/A</v>
      </c>
      <c r="AM1280" s="23" t="e">
        <f t="shared" si="649"/>
        <v>#N/A</v>
      </c>
      <c r="AN1280" s="17" t="e">
        <f>VLOOKUP($C1280,'DATA PENGUKURAN GARDU'!$A:$BS,46,0)</f>
        <v>#N/A</v>
      </c>
      <c r="AO1280" s="23" t="e">
        <f t="shared" si="650"/>
        <v>#N/A</v>
      </c>
      <c r="AP1280" s="17" t="e">
        <f>VLOOKUP($C1280,'DATA PENGUKURAN GARDU'!$A:$BS,46,0)</f>
        <v>#N/A</v>
      </c>
      <c r="AQ1280" s="17" t="e">
        <f>VLOOKUP($C1280,'DATA PENGUKURAN GARDU'!$A:$BS,53,0)</f>
        <v>#N/A</v>
      </c>
      <c r="AR1280" s="17" t="e">
        <f>VLOOKUP($C1280,'DATA PENGUKURAN GARDU'!$A:$BS,54,0)</f>
        <v>#N/A</v>
      </c>
      <c r="AS1280" s="20" t="e">
        <f>VLOOKUP($D1280,'DATA PENGUKURAN GARDU'!$A:$BS,42,0)</f>
        <v>#N/A</v>
      </c>
      <c r="AT1280" s="21" t="e">
        <f t="shared" si="651"/>
        <v>#N/A</v>
      </c>
      <c r="AU1280" s="20" t="e">
        <f>VLOOKUP($D1280,'DATA PENGUKURAN GARDU'!$A:$BS,44,0)</f>
        <v>#N/A</v>
      </c>
      <c r="AV1280" s="21" t="e">
        <f t="shared" si="652"/>
        <v>#N/A</v>
      </c>
      <c r="AW1280" s="20" t="e">
        <f>VLOOKUP($D1280,'DATA PENGUKURAN GARDU'!$A:$BS,46,0)</f>
        <v>#N/A</v>
      </c>
      <c r="AX1280" s="21" t="e">
        <f t="shared" si="653"/>
        <v>#N/A</v>
      </c>
      <c r="AY1280" s="20" t="e">
        <f>VLOOKUP($D1280,'DATA PENGUKURAN GARDU'!$A:$BS,46,0)</f>
        <v>#N/A</v>
      </c>
      <c r="AZ1280" s="20" t="e">
        <f>VLOOKUP($D1280,'DATA PENGUKURAN GARDU'!$A:$BS,53,0)</f>
        <v>#N/A</v>
      </c>
      <c r="BA1280" s="20" t="e">
        <f>VLOOKUP($D1280,'DATA PENGUKURAN GARDU'!$A:$BS,54,0)</f>
        <v>#N/A</v>
      </c>
      <c r="BB1280" s="17" t="e">
        <f>VLOOKUP($E1280,'DATA PENGUKURAN GARDU'!$A:$BS,42,0)</f>
        <v>#N/A</v>
      </c>
      <c r="BC1280" s="23" t="e">
        <f t="shared" si="654"/>
        <v>#N/A</v>
      </c>
      <c r="BD1280" s="17" t="e">
        <f>VLOOKUP($E1280,'DATA PENGUKURAN GARDU'!$A:$BS,44,0)</f>
        <v>#N/A</v>
      </c>
      <c r="BE1280" s="23" t="e">
        <f t="shared" si="655"/>
        <v>#N/A</v>
      </c>
      <c r="BF1280" s="17" t="e">
        <f>VLOOKUP($E1280,'DATA PENGUKURAN GARDU'!$A:$BS,46,0)</f>
        <v>#N/A</v>
      </c>
      <c r="BG1280" s="23" t="e">
        <f t="shared" si="656"/>
        <v>#N/A</v>
      </c>
      <c r="BH1280" s="17" t="e">
        <f>VLOOKUP($E1280,'DATA PENGUKURAN GARDU'!$A:$BS,46,0)</f>
        <v>#N/A</v>
      </c>
      <c r="BI1280" s="17" t="e">
        <f>VLOOKUP($E1280,'DATA PENGUKURAN GARDU'!$A:$BS,53,0)</f>
        <v>#N/A</v>
      </c>
      <c r="BJ1280" s="17" t="e">
        <f>VLOOKUP($E1280,'DATA PENGUKURAN GARDU'!$A:$BS,54,0)</f>
        <v>#N/A</v>
      </c>
      <c r="BK1280" s="20" t="e">
        <f t="shared" si="657"/>
        <v>#N/A</v>
      </c>
      <c r="BL1280" s="20" t="e">
        <f t="shared" si="658"/>
        <v>#N/A</v>
      </c>
      <c r="BM1280" s="20" t="e">
        <f t="shared" si="659"/>
        <v>#N/A</v>
      </c>
      <c r="BN1280" s="25" t="e">
        <f t="shared" si="660"/>
        <v>#N/A</v>
      </c>
      <c r="BO1280" s="26" t="str">
        <f t="shared" si="661"/>
        <v>0</v>
      </c>
      <c r="BP1280" s="21" t="e">
        <f t="shared" si="662"/>
        <v>#VALUE!</v>
      </c>
      <c r="BQ1280" s="20" t="e">
        <f t="shared" si="663"/>
        <v>#N/A</v>
      </c>
      <c r="BR1280" s="20" t="e">
        <v>#N/A</v>
      </c>
      <c r="BS1280" s="9" t="e">
        <v>#N/A</v>
      </c>
      <c r="BT1280" s="2" t="e">
        <f t="shared" si="664"/>
        <v>#VALUE!</v>
      </c>
      <c r="BU1280" s="2" t="e">
        <f t="shared" si="632"/>
        <v>#N/A</v>
      </c>
      <c r="BV1280" s="2" t="e">
        <f t="shared" si="633"/>
        <v>#N/A</v>
      </c>
    </row>
    <row r="1281" s="2" customFormat="1" ht="22.95" customHeight="1" spans="1:74">
      <c r="A1281" s="9" t="str">
        <f t="shared" si="634"/>
        <v>M 186Induk</v>
      </c>
      <c r="B1281" s="9" t="str">
        <f t="shared" si="635"/>
        <v>M 186jurusan 1</v>
      </c>
      <c r="C1281" s="9" t="str">
        <f t="shared" si="636"/>
        <v>M 186jurusan 2</v>
      </c>
      <c r="D1281" s="9" t="str">
        <f t="shared" si="637"/>
        <v>M 186jurusan 3</v>
      </c>
      <c r="E1281" s="9" t="str">
        <f t="shared" si="638"/>
        <v>M 186jurusan 4</v>
      </c>
      <c r="F1281" s="10" t="s">
        <v>131</v>
      </c>
      <c r="G1281" s="10" t="s">
        <v>131</v>
      </c>
      <c r="H1281" s="10" t="s">
        <v>1533</v>
      </c>
      <c r="I1281" s="10">
        <v>0.46632</v>
      </c>
      <c r="J1281" s="10">
        <v>123.96328</v>
      </c>
      <c r="K1281" s="10" t="s">
        <v>7465</v>
      </c>
      <c r="L1281" s="10" t="s">
        <v>7465</v>
      </c>
      <c r="M1281" s="10" t="s">
        <v>7465</v>
      </c>
      <c r="N1281" s="14">
        <f t="shared" si="639"/>
        <v>0</v>
      </c>
      <c r="O1281" s="15" t="e">
        <f t="shared" si="640"/>
        <v>#VALUE!</v>
      </c>
      <c r="P1281" s="15" t="e">
        <f t="shared" si="641"/>
        <v>#VALUE!</v>
      </c>
      <c r="Q1281" s="17" t="e">
        <f>VLOOKUP($A1281,'DATA PENGUKURAN GARDU'!$A:$BS,42,0)</f>
        <v>#N/A</v>
      </c>
      <c r="R1281" s="18" t="e">
        <f t="shared" si="642"/>
        <v>#N/A</v>
      </c>
      <c r="S1281" s="17" t="e">
        <f>VLOOKUP($A1281,'DATA PENGUKURAN GARDU'!$A:$BS,44,0)</f>
        <v>#N/A</v>
      </c>
      <c r="T1281" s="18" t="e">
        <f t="shared" si="643"/>
        <v>#N/A</v>
      </c>
      <c r="U1281" s="17" t="e">
        <f>VLOOKUP($A1281,'DATA PENGUKURAN GARDU'!$A:$BS,46,0)</f>
        <v>#N/A</v>
      </c>
      <c r="V1281" s="18" t="e">
        <f t="shared" si="644"/>
        <v>#N/A</v>
      </c>
      <c r="W1281" s="17" t="e">
        <f>VLOOKUP($A1281,'DATA PENGUKURAN GARDU'!$A:$BS,48,0)</f>
        <v>#N/A</v>
      </c>
      <c r="X1281" s="17" t="e">
        <f>VLOOKUP($A1281,'DATA PENGUKURAN GARDU'!$A:$BS,53,0)</f>
        <v>#N/A</v>
      </c>
      <c r="Y1281" s="17" t="e">
        <f>VLOOKUP($A1281,'DATA PENGUKURAN GARDU'!$A:$BS,54,0)</f>
        <v>#N/A</v>
      </c>
      <c r="Z1281" s="17" t="e">
        <f>VLOOKUP($A1281,'DATA PENGUKURAN GARDU'!$A:$BS,55,0)</f>
        <v>#N/A</v>
      </c>
      <c r="AA1281" s="20" t="e">
        <f>VLOOKUP($B1281,'DATA PENGUKURAN GARDU'!$A:$BS,42,0)</f>
        <v>#N/A</v>
      </c>
      <c r="AB1281" s="21" t="e">
        <f t="shared" si="645"/>
        <v>#N/A</v>
      </c>
      <c r="AC1281" s="20" t="e">
        <f>VLOOKUP($B1281,'DATA PENGUKURAN GARDU'!$A:$BS,44,0)</f>
        <v>#N/A</v>
      </c>
      <c r="AD1281" s="21" t="e">
        <f t="shared" si="646"/>
        <v>#N/A</v>
      </c>
      <c r="AE1281" s="20" t="e">
        <f>VLOOKUP($B1281,'DATA PENGUKURAN GARDU'!$A:$BS,46,0)</f>
        <v>#N/A</v>
      </c>
      <c r="AF1281" s="21" t="e">
        <f t="shared" si="647"/>
        <v>#N/A</v>
      </c>
      <c r="AG1281" s="20" t="e">
        <f>VLOOKUP($B1281,'DATA PENGUKURAN GARDU'!$A:$BS,46,0)</f>
        <v>#N/A</v>
      </c>
      <c r="AH1281" s="20" t="e">
        <f>VLOOKUP($B1281,'DATA PENGUKURAN GARDU'!$A:$BS,53,0)</f>
        <v>#N/A</v>
      </c>
      <c r="AI1281" s="20" t="e">
        <f>VLOOKUP($B1281,'DATA PENGUKURAN GARDU'!$A:$BS,54,0)</f>
        <v>#N/A</v>
      </c>
      <c r="AJ1281" s="17" t="e">
        <f>VLOOKUP($C1281,'DATA PENGUKURAN GARDU'!$A:$BS,42,0)</f>
        <v>#N/A</v>
      </c>
      <c r="AK1281" s="23" t="e">
        <f t="shared" si="648"/>
        <v>#N/A</v>
      </c>
      <c r="AL1281" s="17" t="e">
        <f>VLOOKUP($C1281,'DATA PENGUKURAN GARDU'!$A:$BS,44,0)</f>
        <v>#N/A</v>
      </c>
      <c r="AM1281" s="23" t="e">
        <f t="shared" si="649"/>
        <v>#N/A</v>
      </c>
      <c r="AN1281" s="17" t="e">
        <f>VLOOKUP($C1281,'DATA PENGUKURAN GARDU'!$A:$BS,46,0)</f>
        <v>#N/A</v>
      </c>
      <c r="AO1281" s="23" t="e">
        <f t="shared" si="650"/>
        <v>#N/A</v>
      </c>
      <c r="AP1281" s="17" t="e">
        <f>VLOOKUP($C1281,'DATA PENGUKURAN GARDU'!$A:$BS,46,0)</f>
        <v>#N/A</v>
      </c>
      <c r="AQ1281" s="17" t="e">
        <f>VLOOKUP($C1281,'DATA PENGUKURAN GARDU'!$A:$BS,53,0)</f>
        <v>#N/A</v>
      </c>
      <c r="AR1281" s="17" t="e">
        <f>VLOOKUP($C1281,'DATA PENGUKURAN GARDU'!$A:$BS,54,0)</f>
        <v>#N/A</v>
      </c>
      <c r="AS1281" s="20" t="e">
        <f>VLOOKUP($D1281,'DATA PENGUKURAN GARDU'!$A:$BS,42,0)</f>
        <v>#N/A</v>
      </c>
      <c r="AT1281" s="21" t="e">
        <f t="shared" si="651"/>
        <v>#N/A</v>
      </c>
      <c r="AU1281" s="20" t="e">
        <f>VLOOKUP($D1281,'DATA PENGUKURAN GARDU'!$A:$BS,44,0)</f>
        <v>#N/A</v>
      </c>
      <c r="AV1281" s="21" t="e">
        <f t="shared" si="652"/>
        <v>#N/A</v>
      </c>
      <c r="AW1281" s="20" t="e">
        <f>VLOOKUP($D1281,'DATA PENGUKURAN GARDU'!$A:$BS,46,0)</f>
        <v>#N/A</v>
      </c>
      <c r="AX1281" s="21" t="e">
        <f t="shared" si="653"/>
        <v>#N/A</v>
      </c>
      <c r="AY1281" s="20" t="e">
        <f>VLOOKUP($D1281,'DATA PENGUKURAN GARDU'!$A:$BS,46,0)</f>
        <v>#N/A</v>
      </c>
      <c r="AZ1281" s="20" t="e">
        <f>VLOOKUP($D1281,'DATA PENGUKURAN GARDU'!$A:$BS,53,0)</f>
        <v>#N/A</v>
      </c>
      <c r="BA1281" s="20" t="e">
        <f>VLOOKUP($D1281,'DATA PENGUKURAN GARDU'!$A:$BS,54,0)</f>
        <v>#N/A</v>
      </c>
      <c r="BB1281" s="17" t="e">
        <f>VLOOKUP($E1281,'DATA PENGUKURAN GARDU'!$A:$BS,42,0)</f>
        <v>#N/A</v>
      </c>
      <c r="BC1281" s="23" t="e">
        <f t="shared" si="654"/>
        <v>#N/A</v>
      </c>
      <c r="BD1281" s="17" t="e">
        <f>VLOOKUP($E1281,'DATA PENGUKURAN GARDU'!$A:$BS,44,0)</f>
        <v>#N/A</v>
      </c>
      <c r="BE1281" s="23" t="e">
        <f t="shared" si="655"/>
        <v>#N/A</v>
      </c>
      <c r="BF1281" s="17" t="e">
        <f>VLOOKUP($E1281,'DATA PENGUKURAN GARDU'!$A:$BS,46,0)</f>
        <v>#N/A</v>
      </c>
      <c r="BG1281" s="23" t="e">
        <f t="shared" si="656"/>
        <v>#N/A</v>
      </c>
      <c r="BH1281" s="17" t="e">
        <f>VLOOKUP($E1281,'DATA PENGUKURAN GARDU'!$A:$BS,46,0)</f>
        <v>#N/A</v>
      </c>
      <c r="BI1281" s="17" t="e">
        <f>VLOOKUP($E1281,'DATA PENGUKURAN GARDU'!$A:$BS,53,0)</f>
        <v>#N/A</v>
      </c>
      <c r="BJ1281" s="17" t="e">
        <f>VLOOKUP($E1281,'DATA PENGUKURAN GARDU'!$A:$BS,54,0)</f>
        <v>#N/A</v>
      </c>
      <c r="BK1281" s="20" t="e">
        <f t="shared" si="657"/>
        <v>#N/A</v>
      </c>
      <c r="BL1281" s="20" t="e">
        <f t="shared" si="658"/>
        <v>#N/A</v>
      </c>
      <c r="BM1281" s="20" t="e">
        <f t="shared" si="659"/>
        <v>#N/A</v>
      </c>
      <c r="BN1281" s="25" t="e">
        <f t="shared" si="660"/>
        <v>#N/A</v>
      </c>
      <c r="BO1281" s="26" t="str">
        <f t="shared" si="661"/>
        <v>0</v>
      </c>
      <c r="BP1281" s="21" t="e">
        <f t="shared" si="662"/>
        <v>#VALUE!</v>
      </c>
      <c r="BQ1281" s="20" t="e">
        <f t="shared" si="663"/>
        <v>#N/A</v>
      </c>
      <c r="BR1281" s="20" t="e">
        <v>#N/A</v>
      </c>
      <c r="BS1281" s="9" t="e">
        <v>#N/A</v>
      </c>
      <c r="BT1281" s="2" t="e">
        <f t="shared" si="664"/>
        <v>#VALUE!</v>
      </c>
      <c r="BU1281" s="2" t="e">
        <f t="shared" si="632"/>
        <v>#N/A</v>
      </c>
      <c r="BV1281" s="2" t="e">
        <f t="shared" si="633"/>
        <v>#N/A</v>
      </c>
    </row>
    <row r="1282" s="2" customFormat="1" ht="22.95" customHeight="1" spans="1:74">
      <c r="A1282" s="9" t="str">
        <f t="shared" si="634"/>
        <v>BB 014Induk</v>
      </c>
      <c r="B1282" s="9" t="str">
        <f t="shared" si="635"/>
        <v>BB 014jurusan 1</v>
      </c>
      <c r="C1282" s="9" t="str">
        <f t="shared" si="636"/>
        <v>BB 014jurusan 2</v>
      </c>
      <c r="D1282" s="9" t="str">
        <f t="shared" si="637"/>
        <v>BB 014jurusan 3</v>
      </c>
      <c r="E1282" s="9" t="str">
        <f t="shared" si="638"/>
        <v>BB 014jurusan 4</v>
      </c>
      <c r="F1282" s="10" t="s">
        <v>588</v>
      </c>
      <c r="G1282" s="10" t="s">
        <v>131</v>
      </c>
      <c r="H1282" s="10" t="s">
        <v>1534</v>
      </c>
      <c r="I1282" s="10">
        <v>0.82337</v>
      </c>
      <c r="J1282" s="10">
        <v>123.85492</v>
      </c>
      <c r="K1282" s="10" t="s">
        <v>7465</v>
      </c>
      <c r="L1282" s="10" t="s">
        <v>7465</v>
      </c>
      <c r="M1282" s="10" t="s">
        <v>7465</v>
      </c>
      <c r="N1282" s="14">
        <f t="shared" si="639"/>
        <v>0</v>
      </c>
      <c r="O1282" s="15" t="e">
        <f t="shared" si="640"/>
        <v>#VALUE!</v>
      </c>
      <c r="P1282" s="15" t="e">
        <f t="shared" si="641"/>
        <v>#VALUE!</v>
      </c>
      <c r="Q1282" s="17" t="e">
        <f>VLOOKUP($A1282,'DATA PENGUKURAN GARDU'!$A:$BS,42,0)</f>
        <v>#N/A</v>
      </c>
      <c r="R1282" s="18" t="e">
        <f t="shared" si="642"/>
        <v>#N/A</v>
      </c>
      <c r="S1282" s="17" t="e">
        <f>VLOOKUP($A1282,'DATA PENGUKURAN GARDU'!$A:$BS,44,0)</f>
        <v>#N/A</v>
      </c>
      <c r="T1282" s="18" t="e">
        <f t="shared" si="643"/>
        <v>#N/A</v>
      </c>
      <c r="U1282" s="17" t="e">
        <f>VLOOKUP($A1282,'DATA PENGUKURAN GARDU'!$A:$BS,46,0)</f>
        <v>#N/A</v>
      </c>
      <c r="V1282" s="18" t="e">
        <f t="shared" si="644"/>
        <v>#N/A</v>
      </c>
      <c r="W1282" s="17" t="e">
        <f>VLOOKUP($A1282,'DATA PENGUKURAN GARDU'!$A:$BS,48,0)</f>
        <v>#N/A</v>
      </c>
      <c r="X1282" s="17" t="e">
        <f>VLOOKUP($A1282,'DATA PENGUKURAN GARDU'!$A:$BS,53,0)</f>
        <v>#N/A</v>
      </c>
      <c r="Y1282" s="17" t="e">
        <f>VLOOKUP($A1282,'DATA PENGUKURAN GARDU'!$A:$BS,54,0)</f>
        <v>#N/A</v>
      </c>
      <c r="Z1282" s="17" t="e">
        <f>VLOOKUP($A1282,'DATA PENGUKURAN GARDU'!$A:$BS,55,0)</f>
        <v>#N/A</v>
      </c>
      <c r="AA1282" s="20" t="e">
        <f>VLOOKUP($B1282,'DATA PENGUKURAN GARDU'!$A:$BS,42,0)</f>
        <v>#N/A</v>
      </c>
      <c r="AB1282" s="21" t="e">
        <f t="shared" si="645"/>
        <v>#N/A</v>
      </c>
      <c r="AC1282" s="20" t="e">
        <f>VLOOKUP($B1282,'DATA PENGUKURAN GARDU'!$A:$BS,44,0)</f>
        <v>#N/A</v>
      </c>
      <c r="AD1282" s="21" t="e">
        <f t="shared" si="646"/>
        <v>#N/A</v>
      </c>
      <c r="AE1282" s="20" t="e">
        <f>VLOOKUP($B1282,'DATA PENGUKURAN GARDU'!$A:$BS,46,0)</f>
        <v>#N/A</v>
      </c>
      <c r="AF1282" s="21" t="e">
        <f t="shared" si="647"/>
        <v>#N/A</v>
      </c>
      <c r="AG1282" s="20" t="e">
        <f>VLOOKUP($B1282,'DATA PENGUKURAN GARDU'!$A:$BS,46,0)</f>
        <v>#N/A</v>
      </c>
      <c r="AH1282" s="20" t="e">
        <f>VLOOKUP($B1282,'DATA PENGUKURAN GARDU'!$A:$BS,53,0)</f>
        <v>#N/A</v>
      </c>
      <c r="AI1282" s="20" t="e">
        <f>VLOOKUP($B1282,'DATA PENGUKURAN GARDU'!$A:$BS,54,0)</f>
        <v>#N/A</v>
      </c>
      <c r="AJ1282" s="17" t="e">
        <f>VLOOKUP($C1282,'DATA PENGUKURAN GARDU'!$A:$BS,42,0)</f>
        <v>#N/A</v>
      </c>
      <c r="AK1282" s="23" t="e">
        <f t="shared" si="648"/>
        <v>#N/A</v>
      </c>
      <c r="AL1282" s="17" t="e">
        <f>VLOOKUP($C1282,'DATA PENGUKURAN GARDU'!$A:$BS,44,0)</f>
        <v>#N/A</v>
      </c>
      <c r="AM1282" s="23" t="e">
        <f t="shared" si="649"/>
        <v>#N/A</v>
      </c>
      <c r="AN1282" s="17" t="e">
        <f>VLOOKUP($C1282,'DATA PENGUKURAN GARDU'!$A:$BS,46,0)</f>
        <v>#N/A</v>
      </c>
      <c r="AO1282" s="23" t="e">
        <f t="shared" si="650"/>
        <v>#N/A</v>
      </c>
      <c r="AP1282" s="17" t="e">
        <f>VLOOKUP($C1282,'DATA PENGUKURAN GARDU'!$A:$BS,46,0)</f>
        <v>#N/A</v>
      </c>
      <c r="AQ1282" s="17" t="e">
        <f>VLOOKUP($C1282,'DATA PENGUKURAN GARDU'!$A:$BS,53,0)</f>
        <v>#N/A</v>
      </c>
      <c r="AR1282" s="17" t="e">
        <f>VLOOKUP($C1282,'DATA PENGUKURAN GARDU'!$A:$BS,54,0)</f>
        <v>#N/A</v>
      </c>
      <c r="AS1282" s="20" t="e">
        <f>VLOOKUP($D1282,'DATA PENGUKURAN GARDU'!$A:$BS,42,0)</f>
        <v>#N/A</v>
      </c>
      <c r="AT1282" s="21" t="e">
        <f t="shared" si="651"/>
        <v>#N/A</v>
      </c>
      <c r="AU1282" s="20" t="e">
        <f>VLOOKUP($D1282,'DATA PENGUKURAN GARDU'!$A:$BS,44,0)</f>
        <v>#N/A</v>
      </c>
      <c r="AV1282" s="21" t="e">
        <f t="shared" si="652"/>
        <v>#N/A</v>
      </c>
      <c r="AW1282" s="20" t="e">
        <f>VLOOKUP($D1282,'DATA PENGUKURAN GARDU'!$A:$BS,46,0)</f>
        <v>#N/A</v>
      </c>
      <c r="AX1282" s="21" t="e">
        <f t="shared" si="653"/>
        <v>#N/A</v>
      </c>
      <c r="AY1282" s="20" t="e">
        <f>VLOOKUP($D1282,'DATA PENGUKURAN GARDU'!$A:$BS,46,0)</f>
        <v>#N/A</v>
      </c>
      <c r="AZ1282" s="20" t="e">
        <f>VLOOKUP($D1282,'DATA PENGUKURAN GARDU'!$A:$BS,53,0)</f>
        <v>#N/A</v>
      </c>
      <c r="BA1282" s="20" t="e">
        <f>VLOOKUP($D1282,'DATA PENGUKURAN GARDU'!$A:$BS,54,0)</f>
        <v>#N/A</v>
      </c>
      <c r="BB1282" s="17" t="e">
        <f>VLOOKUP($E1282,'DATA PENGUKURAN GARDU'!$A:$BS,42,0)</f>
        <v>#N/A</v>
      </c>
      <c r="BC1282" s="23" t="e">
        <f t="shared" si="654"/>
        <v>#N/A</v>
      </c>
      <c r="BD1282" s="17" t="e">
        <f>VLOOKUP($E1282,'DATA PENGUKURAN GARDU'!$A:$BS,44,0)</f>
        <v>#N/A</v>
      </c>
      <c r="BE1282" s="23" t="e">
        <f t="shared" si="655"/>
        <v>#N/A</v>
      </c>
      <c r="BF1282" s="17" t="e">
        <f>VLOOKUP($E1282,'DATA PENGUKURAN GARDU'!$A:$BS,46,0)</f>
        <v>#N/A</v>
      </c>
      <c r="BG1282" s="23" t="e">
        <f t="shared" si="656"/>
        <v>#N/A</v>
      </c>
      <c r="BH1282" s="17" t="e">
        <f>VLOOKUP($E1282,'DATA PENGUKURAN GARDU'!$A:$BS,46,0)</f>
        <v>#N/A</v>
      </c>
      <c r="BI1282" s="17" t="e">
        <f>VLOOKUP($E1282,'DATA PENGUKURAN GARDU'!$A:$BS,53,0)</f>
        <v>#N/A</v>
      </c>
      <c r="BJ1282" s="17" t="e">
        <f>VLOOKUP($E1282,'DATA PENGUKURAN GARDU'!$A:$BS,54,0)</f>
        <v>#N/A</v>
      </c>
      <c r="BK1282" s="20" t="e">
        <f t="shared" si="657"/>
        <v>#N/A</v>
      </c>
      <c r="BL1282" s="20" t="e">
        <f t="shared" si="658"/>
        <v>#N/A</v>
      </c>
      <c r="BM1282" s="20" t="e">
        <f t="shared" si="659"/>
        <v>#N/A</v>
      </c>
      <c r="BN1282" s="25" t="e">
        <f t="shared" si="660"/>
        <v>#N/A</v>
      </c>
      <c r="BO1282" s="26" t="str">
        <f t="shared" si="661"/>
        <v>0</v>
      </c>
      <c r="BP1282" s="21" t="e">
        <f t="shared" si="662"/>
        <v>#VALUE!</v>
      </c>
      <c r="BQ1282" s="20" t="e">
        <f t="shared" si="663"/>
        <v>#N/A</v>
      </c>
      <c r="BR1282" s="20" t="e">
        <v>#N/A</v>
      </c>
      <c r="BS1282" s="9" t="e">
        <v>#N/A</v>
      </c>
      <c r="BT1282" s="2" t="e">
        <f t="shared" si="664"/>
        <v>#VALUE!</v>
      </c>
      <c r="BU1282" s="2" t="e">
        <f t="shared" si="632"/>
        <v>#N/A</v>
      </c>
      <c r="BV1282" s="2" t="e">
        <f t="shared" si="633"/>
        <v>#N/A</v>
      </c>
    </row>
    <row r="1283" s="2" customFormat="1" ht="22.95" customHeight="1" spans="1:74">
      <c r="A1283" s="9" t="str">
        <f t="shared" si="634"/>
        <v>BB 017Induk</v>
      </c>
      <c r="B1283" s="9" t="str">
        <f t="shared" si="635"/>
        <v>BB 017jurusan 1</v>
      </c>
      <c r="C1283" s="9" t="str">
        <f t="shared" si="636"/>
        <v>BB 017jurusan 2</v>
      </c>
      <c r="D1283" s="9" t="str">
        <f t="shared" si="637"/>
        <v>BB 017jurusan 3</v>
      </c>
      <c r="E1283" s="9" t="str">
        <f t="shared" si="638"/>
        <v>BB 017jurusan 4</v>
      </c>
      <c r="F1283" s="10" t="s">
        <v>1139</v>
      </c>
      <c r="G1283" s="10" t="s">
        <v>131</v>
      </c>
      <c r="H1283" s="10" t="s">
        <v>1535</v>
      </c>
      <c r="I1283" s="10">
        <v>0.82822</v>
      </c>
      <c r="J1283" s="10">
        <v>123.83845</v>
      </c>
      <c r="K1283" s="10" t="s">
        <v>7465</v>
      </c>
      <c r="L1283" s="10" t="s">
        <v>7465</v>
      </c>
      <c r="M1283" s="10" t="s">
        <v>7465</v>
      </c>
      <c r="N1283" s="14">
        <f t="shared" si="639"/>
        <v>0</v>
      </c>
      <c r="O1283" s="15" t="e">
        <f t="shared" si="640"/>
        <v>#VALUE!</v>
      </c>
      <c r="P1283" s="15" t="e">
        <f t="shared" si="641"/>
        <v>#VALUE!</v>
      </c>
      <c r="Q1283" s="17" t="e">
        <f>VLOOKUP($A1283,'DATA PENGUKURAN GARDU'!$A:$BS,42,0)</f>
        <v>#N/A</v>
      </c>
      <c r="R1283" s="18" t="e">
        <f t="shared" si="642"/>
        <v>#N/A</v>
      </c>
      <c r="S1283" s="17" t="e">
        <f>VLOOKUP($A1283,'DATA PENGUKURAN GARDU'!$A:$BS,44,0)</f>
        <v>#N/A</v>
      </c>
      <c r="T1283" s="18" t="e">
        <f t="shared" si="643"/>
        <v>#N/A</v>
      </c>
      <c r="U1283" s="17" t="e">
        <f>VLOOKUP($A1283,'DATA PENGUKURAN GARDU'!$A:$BS,46,0)</f>
        <v>#N/A</v>
      </c>
      <c r="V1283" s="18" t="e">
        <f t="shared" si="644"/>
        <v>#N/A</v>
      </c>
      <c r="W1283" s="17" t="e">
        <f>VLOOKUP($A1283,'DATA PENGUKURAN GARDU'!$A:$BS,48,0)</f>
        <v>#N/A</v>
      </c>
      <c r="X1283" s="17" t="e">
        <f>VLOOKUP($A1283,'DATA PENGUKURAN GARDU'!$A:$BS,53,0)</f>
        <v>#N/A</v>
      </c>
      <c r="Y1283" s="17" t="e">
        <f>VLOOKUP($A1283,'DATA PENGUKURAN GARDU'!$A:$BS,54,0)</f>
        <v>#N/A</v>
      </c>
      <c r="Z1283" s="17" t="e">
        <f>VLOOKUP($A1283,'DATA PENGUKURAN GARDU'!$A:$BS,55,0)</f>
        <v>#N/A</v>
      </c>
      <c r="AA1283" s="20" t="e">
        <f>VLOOKUP($B1283,'DATA PENGUKURAN GARDU'!$A:$BS,42,0)</f>
        <v>#N/A</v>
      </c>
      <c r="AB1283" s="21" t="e">
        <f t="shared" si="645"/>
        <v>#N/A</v>
      </c>
      <c r="AC1283" s="20" t="e">
        <f>VLOOKUP($B1283,'DATA PENGUKURAN GARDU'!$A:$BS,44,0)</f>
        <v>#N/A</v>
      </c>
      <c r="AD1283" s="21" t="e">
        <f t="shared" si="646"/>
        <v>#N/A</v>
      </c>
      <c r="AE1283" s="20" t="e">
        <f>VLOOKUP($B1283,'DATA PENGUKURAN GARDU'!$A:$BS,46,0)</f>
        <v>#N/A</v>
      </c>
      <c r="AF1283" s="21" t="e">
        <f t="shared" si="647"/>
        <v>#N/A</v>
      </c>
      <c r="AG1283" s="20" t="e">
        <f>VLOOKUP($B1283,'DATA PENGUKURAN GARDU'!$A:$BS,46,0)</f>
        <v>#N/A</v>
      </c>
      <c r="AH1283" s="20" t="e">
        <f>VLOOKUP($B1283,'DATA PENGUKURAN GARDU'!$A:$BS,53,0)</f>
        <v>#N/A</v>
      </c>
      <c r="AI1283" s="20" t="e">
        <f>VLOOKUP($B1283,'DATA PENGUKURAN GARDU'!$A:$BS,54,0)</f>
        <v>#N/A</v>
      </c>
      <c r="AJ1283" s="17" t="e">
        <f>VLOOKUP($C1283,'DATA PENGUKURAN GARDU'!$A:$BS,42,0)</f>
        <v>#N/A</v>
      </c>
      <c r="AK1283" s="23" t="e">
        <f t="shared" si="648"/>
        <v>#N/A</v>
      </c>
      <c r="AL1283" s="17" t="e">
        <f>VLOOKUP($C1283,'DATA PENGUKURAN GARDU'!$A:$BS,44,0)</f>
        <v>#N/A</v>
      </c>
      <c r="AM1283" s="23" t="e">
        <f t="shared" si="649"/>
        <v>#N/A</v>
      </c>
      <c r="AN1283" s="17" t="e">
        <f>VLOOKUP($C1283,'DATA PENGUKURAN GARDU'!$A:$BS,46,0)</f>
        <v>#N/A</v>
      </c>
      <c r="AO1283" s="23" t="e">
        <f t="shared" si="650"/>
        <v>#N/A</v>
      </c>
      <c r="AP1283" s="17" t="e">
        <f>VLOOKUP($C1283,'DATA PENGUKURAN GARDU'!$A:$BS,46,0)</f>
        <v>#N/A</v>
      </c>
      <c r="AQ1283" s="17" t="e">
        <f>VLOOKUP($C1283,'DATA PENGUKURAN GARDU'!$A:$BS,53,0)</f>
        <v>#N/A</v>
      </c>
      <c r="AR1283" s="17" t="e">
        <f>VLOOKUP($C1283,'DATA PENGUKURAN GARDU'!$A:$BS,54,0)</f>
        <v>#N/A</v>
      </c>
      <c r="AS1283" s="20" t="e">
        <f>VLOOKUP($D1283,'DATA PENGUKURAN GARDU'!$A:$BS,42,0)</f>
        <v>#N/A</v>
      </c>
      <c r="AT1283" s="21" t="e">
        <f t="shared" si="651"/>
        <v>#N/A</v>
      </c>
      <c r="AU1283" s="20" t="e">
        <f>VLOOKUP($D1283,'DATA PENGUKURAN GARDU'!$A:$BS,44,0)</f>
        <v>#N/A</v>
      </c>
      <c r="AV1283" s="21" t="e">
        <f t="shared" si="652"/>
        <v>#N/A</v>
      </c>
      <c r="AW1283" s="20" t="e">
        <f>VLOOKUP($D1283,'DATA PENGUKURAN GARDU'!$A:$BS,46,0)</f>
        <v>#N/A</v>
      </c>
      <c r="AX1283" s="21" t="e">
        <f t="shared" si="653"/>
        <v>#N/A</v>
      </c>
      <c r="AY1283" s="20" t="e">
        <f>VLOOKUP($D1283,'DATA PENGUKURAN GARDU'!$A:$BS,46,0)</f>
        <v>#N/A</v>
      </c>
      <c r="AZ1283" s="20" t="e">
        <f>VLOOKUP($D1283,'DATA PENGUKURAN GARDU'!$A:$BS,53,0)</f>
        <v>#N/A</v>
      </c>
      <c r="BA1283" s="20" t="e">
        <f>VLOOKUP($D1283,'DATA PENGUKURAN GARDU'!$A:$BS,54,0)</f>
        <v>#N/A</v>
      </c>
      <c r="BB1283" s="17" t="e">
        <f>VLOOKUP($E1283,'DATA PENGUKURAN GARDU'!$A:$BS,42,0)</f>
        <v>#N/A</v>
      </c>
      <c r="BC1283" s="23" t="e">
        <f t="shared" si="654"/>
        <v>#N/A</v>
      </c>
      <c r="BD1283" s="17" t="e">
        <f>VLOOKUP($E1283,'DATA PENGUKURAN GARDU'!$A:$BS,44,0)</f>
        <v>#N/A</v>
      </c>
      <c r="BE1283" s="23" t="e">
        <f t="shared" si="655"/>
        <v>#N/A</v>
      </c>
      <c r="BF1283" s="17" t="e">
        <f>VLOOKUP($E1283,'DATA PENGUKURAN GARDU'!$A:$BS,46,0)</f>
        <v>#N/A</v>
      </c>
      <c r="BG1283" s="23" t="e">
        <f t="shared" si="656"/>
        <v>#N/A</v>
      </c>
      <c r="BH1283" s="17" t="e">
        <f>VLOOKUP($E1283,'DATA PENGUKURAN GARDU'!$A:$BS,46,0)</f>
        <v>#N/A</v>
      </c>
      <c r="BI1283" s="17" t="e">
        <f>VLOOKUP($E1283,'DATA PENGUKURAN GARDU'!$A:$BS,53,0)</f>
        <v>#N/A</v>
      </c>
      <c r="BJ1283" s="17" t="e">
        <f>VLOOKUP($E1283,'DATA PENGUKURAN GARDU'!$A:$BS,54,0)</f>
        <v>#N/A</v>
      </c>
      <c r="BK1283" s="20" t="e">
        <f t="shared" si="657"/>
        <v>#N/A</v>
      </c>
      <c r="BL1283" s="20" t="e">
        <f t="shared" si="658"/>
        <v>#N/A</v>
      </c>
      <c r="BM1283" s="20" t="e">
        <f t="shared" si="659"/>
        <v>#N/A</v>
      </c>
      <c r="BN1283" s="25" t="e">
        <f t="shared" si="660"/>
        <v>#N/A</v>
      </c>
      <c r="BO1283" s="26" t="str">
        <f t="shared" si="661"/>
        <v>0</v>
      </c>
      <c r="BP1283" s="21" t="e">
        <f t="shared" si="662"/>
        <v>#VALUE!</v>
      </c>
      <c r="BQ1283" s="20" t="e">
        <f t="shared" si="663"/>
        <v>#N/A</v>
      </c>
      <c r="BR1283" s="20" t="e">
        <v>#N/A</v>
      </c>
      <c r="BS1283" s="9" t="e">
        <v>#N/A</v>
      </c>
      <c r="BT1283" s="2" t="e">
        <f t="shared" si="664"/>
        <v>#VALUE!</v>
      </c>
      <c r="BU1283" s="2" t="e">
        <f t="shared" ref="BU1283:BU1346" si="665">IF(L1283=3,IF(BQ1283&gt;0.2,"TDK SEIMBANG","SEIMBANG"),IF(BM1283="OL PHASA","TDK SEIMBANG","SEIMBANG"))</f>
        <v>#N/A</v>
      </c>
      <c r="BV1283" s="2" t="e">
        <f t="shared" ref="BV1283:BV1346" si="666">IF(L1283=3,IF(SUM(X1283:Y1283)&gt;600,"NORMAL","DROP"),IF(BD1288&gt;198,"NORMAL","DROP"))</f>
        <v>#N/A</v>
      </c>
    </row>
    <row r="1284" s="2" customFormat="1" ht="22.95" customHeight="1" spans="1:74">
      <c r="A1284" s="9" t="str">
        <f t="shared" ref="A1284:A1347" si="667">H1284&amp;"Induk"</f>
        <v>BB 048Induk</v>
      </c>
      <c r="B1284" s="9" t="str">
        <f t="shared" ref="B1284:B1347" si="668">H1284&amp;"jurusan 1"</f>
        <v>BB 048jurusan 1</v>
      </c>
      <c r="C1284" s="9" t="str">
        <f t="shared" ref="C1284:C1347" si="669">H1284&amp;"jurusan 2"</f>
        <v>BB 048jurusan 2</v>
      </c>
      <c r="D1284" s="9" t="str">
        <f t="shared" ref="D1284:D1347" si="670">H1284&amp;"jurusan 3"</f>
        <v>BB 048jurusan 3</v>
      </c>
      <c r="E1284" s="9" t="str">
        <f t="shared" ref="E1284:E1347" si="671">H1284&amp;"jurusan 4"</f>
        <v>BB 048jurusan 4</v>
      </c>
      <c r="F1284" s="10" t="s">
        <v>640</v>
      </c>
      <c r="G1284" s="10" t="s">
        <v>4</v>
      </c>
      <c r="H1284" s="10" t="s">
        <v>1536</v>
      </c>
      <c r="I1284" s="10">
        <v>0.89397</v>
      </c>
      <c r="J1284" s="10">
        <v>123.60052</v>
      </c>
      <c r="K1284" s="10" t="s">
        <v>7465</v>
      </c>
      <c r="L1284" s="10" t="s">
        <v>7465</v>
      </c>
      <c r="M1284" s="10" t="s">
        <v>7465</v>
      </c>
      <c r="N1284" s="14">
        <f t="shared" ref="N1284:N1347" si="672">+IF(L1284=3,400,IF(L1284=1,230,0))</f>
        <v>0</v>
      </c>
      <c r="O1284" s="15" t="e">
        <f t="shared" ref="O1284:O1347" si="673">(K1284*1000)/((M1284*1000)*1.73)</f>
        <v>#VALUE!</v>
      </c>
      <c r="P1284" s="15" t="e">
        <f t="shared" ref="P1284:P1347" si="674">IF(L1284=3,(K1284*1000)/(N1284*1.73),(K1284*1000)/(N1284))</f>
        <v>#VALUE!</v>
      </c>
      <c r="Q1284" s="17" t="e">
        <f>VLOOKUP($A1284,'DATA PENGUKURAN GARDU'!$A:$BS,42,0)</f>
        <v>#N/A</v>
      </c>
      <c r="R1284" s="18" t="e">
        <f t="shared" ref="R1284:R1347" si="675">Q1284/$P1284*100</f>
        <v>#N/A</v>
      </c>
      <c r="S1284" s="17" t="e">
        <f>VLOOKUP($A1284,'DATA PENGUKURAN GARDU'!$A:$BS,44,0)</f>
        <v>#N/A</v>
      </c>
      <c r="T1284" s="18" t="e">
        <f t="shared" ref="T1284:T1347" si="676">S1284/$P1284*100</f>
        <v>#N/A</v>
      </c>
      <c r="U1284" s="17" t="e">
        <f>VLOOKUP($A1284,'DATA PENGUKURAN GARDU'!$A:$BS,46,0)</f>
        <v>#N/A</v>
      </c>
      <c r="V1284" s="18" t="e">
        <f t="shared" ref="V1284:V1347" si="677">U1284/$P1284*100</f>
        <v>#N/A</v>
      </c>
      <c r="W1284" s="17" t="e">
        <f>VLOOKUP($A1284,'DATA PENGUKURAN GARDU'!$A:$BS,48,0)</f>
        <v>#N/A</v>
      </c>
      <c r="X1284" s="17" t="e">
        <f>VLOOKUP($A1284,'DATA PENGUKURAN GARDU'!$A:$BS,53,0)</f>
        <v>#N/A</v>
      </c>
      <c r="Y1284" s="17" t="e">
        <f>VLOOKUP($A1284,'DATA PENGUKURAN GARDU'!$A:$BS,54,0)</f>
        <v>#N/A</v>
      </c>
      <c r="Z1284" s="17" t="e">
        <f>VLOOKUP($A1284,'DATA PENGUKURAN GARDU'!$A:$BS,55,0)</f>
        <v>#N/A</v>
      </c>
      <c r="AA1284" s="20" t="e">
        <f>VLOOKUP($B1284,'DATA PENGUKURAN GARDU'!$A:$BS,42,0)</f>
        <v>#N/A</v>
      </c>
      <c r="AB1284" s="21" t="e">
        <f t="shared" ref="AB1284:AB1347" si="678">AA1284/$P1284*100</f>
        <v>#N/A</v>
      </c>
      <c r="AC1284" s="20" t="e">
        <f>VLOOKUP($B1284,'DATA PENGUKURAN GARDU'!$A:$BS,44,0)</f>
        <v>#N/A</v>
      </c>
      <c r="AD1284" s="21" t="e">
        <f t="shared" ref="AD1284:AD1347" si="679">AC1284/$P1284*100</f>
        <v>#N/A</v>
      </c>
      <c r="AE1284" s="20" t="e">
        <f>VLOOKUP($B1284,'DATA PENGUKURAN GARDU'!$A:$BS,46,0)</f>
        <v>#N/A</v>
      </c>
      <c r="AF1284" s="21" t="e">
        <f t="shared" ref="AF1284:AF1347" si="680">AE1284/$P1284*100</f>
        <v>#N/A</v>
      </c>
      <c r="AG1284" s="20" t="e">
        <f>VLOOKUP($B1284,'DATA PENGUKURAN GARDU'!$A:$BS,46,0)</f>
        <v>#N/A</v>
      </c>
      <c r="AH1284" s="20" t="e">
        <f>VLOOKUP($B1284,'DATA PENGUKURAN GARDU'!$A:$BS,53,0)</f>
        <v>#N/A</v>
      </c>
      <c r="AI1284" s="20" t="e">
        <f>VLOOKUP($B1284,'DATA PENGUKURAN GARDU'!$A:$BS,54,0)</f>
        <v>#N/A</v>
      </c>
      <c r="AJ1284" s="17" t="e">
        <f>VLOOKUP($C1284,'DATA PENGUKURAN GARDU'!$A:$BS,42,0)</f>
        <v>#N/A</v>
      </c>
      <c r="AK1284" s="23" t="e">
        <f t="shared" ref="AK1284:AK1347" si="681">AJ1284/$P1284*100</f>
        <v>#N/A</v>
      </c>
      <c r="AL1284" s="17" t="e">
        <f>VLOOKUP($C1284,'DATA PENGUKURAN GARDU'!$A:$BS,44,0)</f>
        <v>#N/A</v>
      </c>
      <c r="AM1284" s="23" t="e">
        <f t="shared" ref="AM1284:AM1347" si="682">AL1284/$P1284*100</f>
        <v>#N/A</v>
      </c>
      <c r="AN1284" s="17" t="e">
        <f>VLOOKUP($C1284,'DATA PENGUKURAN GARDU'!$A:$BS,46,0)</f>
        <v>#N/A</v>
      </c>
      <c r="AO1284" s="23" t="e">
        <f t="shared" ref="AO1284:AO1347" si="683">AN1284/$P1284*100</f>
        <v>#N/A</v>
      </c>
      <c r="AP1284" s="17" t="e">
        <f>VLOOKUP($C1284,'DATA PENGUKURAN GARDU'!$A:$BS,46,0)</f>
        <v>#N/A</v>
      </c>
      <c r="AQ1284" s="17" t="e">
        <f>VLOOKUP($C1284,'DATA PENGUKURAN GARDU'!$A:$BS,53,0)</f>
        <v>#N/A</v>
      </c>
      <c r="AR1284" s="17" t="e">
        <f>VLOOKUP($C1284,'DATA PENGUKURAN GARDU'!$A:$BS,54,0)</f>
        <v>#N/A</v>
      </c>
      <c r="AS1284" s="20" t="e">
        <f>VLOOKUP($D1284,'DATA PENGUKURAN GARDU'!$A:$BS,42,0)</f>
        <v>#N/A</v>
      </c>
      <c r="AT1284" s="21" t="e">
        <f t="shared" ref="AT1284:AT1347" si="684">AS1284/$P1284*100</f>
        <v>#N/A</v>
      </c>
      <c r="AU1284" s="20" t="e">
        <f>VLOOKUP($D1284,'DATA PENGUKURAN GARDU'!$A:$BS,44,0)</f>
        <v>#N/A</v>
      </c>
      <c r="AV1284" s="21" t="e">
        <f t="shared" ref="AV1284:AV1347" si="685">AU1284/$P1284*100</f>
        <v>#N/A</v>
      </c>
      <c r="AW1284" s="20" t="e">
        <f>VLOOKUP($D1284,'DATA PENGUKURAN GARDU'!$A:$BS,46,0)</f>
        <v>#N/A</v>
      </c>
      <c r="AX1284" s="21" t="e">
        <f t="shared" ref="AX1284:AX1347" si="686">AW1284/$P1284*100</f>
        <v>#N/A</v>
      </c>
      <c r="AY1284" s="20" t="e">
        <f>VLOOKUP($D1284,'DATA PENGUKURAN GARDU'!$A:$BS,46,0)</f>
        <v>#N/A</v>
      </c>
      <c r="AZ1284" s="20" t="e">
        <f>VLOOKUP($D1284,'DATA PENGUKURAN GARDU'!$A:$BS,53,0)</f>
        <v>#N/A</v>
      </c>
      <c r="BA1284" s="20" t="e">
        <f>VLOOKUP($D1284,'DATA PENGUKURAN GARDU'!$A:$BS,54,0)</f>
        <v>#N/A</v>
      </c>
      <c r="BB1284" s="17" t="e">
        <f>VLOOKUP($E1284,'DATA PENGUKURAN GARDU'!$A:$BS,42,0)</f>
        <v>#N/A</v>
      </c>
      <c r="BC1284" s="23" t="e">
        <f t="shared" ref="BC1284:BC1347" si="687">BB1284/$P1284*100</f>
        <v>#N/A</v>
      </c>
      <c r="BD1284" s="17" t="e">
        <f>VLOOKUP($E1284,'DATA PENGUKURAN GARDU'!$A:$BS,44,0)</f>
        <v>#N/A</v>
      </c>
      <c r="BE1284" s="23" t="e">
        <f t="shared" ref="BE1284:BE1347" si="688">BD1284/$P1284*100</f>
        <v>#N/A</v>
      </c>
      <c r="BF1284" s="17" t="e">
        <f>VLOOKUP($E1284,'DATA PENGUKURAN GARDU'!$A:$BS,46,0)</f>
        <v>#N/A</v>
      </c>
      <c r="BG1284" s="23" t="e">
        <f t="shared" ref="BG1284:BG1347" si="689">BF1284/$P1284*100</f>
        <v>#N/A</v>
      </c>
      <c r="BH1284" s="17" t="e">
        <f>VLOOKUP($E1284,'DATA PENGUKURAN GARDU'!$A:$BS,46,0)</f>
        <v>#N/A</v>
      </c>
      <c r="BI1284" s="17" t="e">
        <f>VLOOKUP($E1284,'DATA PENGUKURAN GARDU'!$A:$BS,53,0)</f>
        <v>#N/A</v>
      </c>
      <c r="BJ1284" s="17" t="e">
        <f>VLOOKUP($E1284,'DATA PENGUKURAN GARDU'!$A:$BS,54,0)</f>
        <v>#N/A</v>
      </c>
      <c r="BK1284" s="20" t="e">
        <f t="shared" ref="BK1284:BK1347" si="690">IF(Q1284&gt;P1284,"OL PHASA","Normal")</f>
        <v>#N/A</v>
      </c>
      <c r="BL1284" s="20" t="e">
        <f t="shared" ref="BL1284:BL1347" si="691">IF(S1284&gt;P1284,"OL PHASA","Normal")</f>
        <v>#N/A</v>
      </c>
      <c r="BM1284" s="20" t="e">
        <f t="shared" ref="BM1284:BM1347" si="692">IF(U1284&gt;P1284,"OL PHASA","Normal")</f>
        <v>#N/A</v>
      </c>
      <c r="BN1284" s="25" t="e">
        <f t="shared" ref="BN1284:BN1347" si="693">IF((L1284=3),(AVERAGE(Q1284,S1284,U1284)),MAX(Q1284,S1284,U1284))</f>
        <v>#N/A</v>
      </c>
      <c r="BO1284" s="26" t="str">
        <f t="shared" ref="BO1284:BO1347" si="694">IFERROR(IF((L1284=1),(BN1284*AH1284)/1000,(BN1284*AI1284*1.73)/1000),"0")</f>
        <v>0</v>
      </c>
      <c r="BP1284" s="21" t="e">
        <f t="shared" ref="BP1284:BP1347" si="695">BO1284/K1284*100</f>
        <v>#VALUE!</v>
      </c>
      <c r="BQ1284" s="20" t="e">
        <f t="shared" ref="BQ1284:BQ1347" si="696">IF($L1284=1,"1 Phase",ABS(((Q1284/BN1284)-1)+ABS((S1284/BN1284)-1)+ABS((U1284/BN1284)-1))/3)</f>
        <v>#N/A</v>
      </c>
      <c r="BR1284" s="20" t="e">
        <v>#N/A</v>
      </c>
      <c r="BS1284" s="9" t="e">
        <v>#N/A</v>
      </c>
      <c r="BT1284" s="2" t="e">
        <f t="shared" ref="BT1284:BT1347" si="697">IF(BP1284&lt;30,"Underload",IF(BP1284&lt;=80,"Baik",IF(BP1284&gt;80,"Overload")))</f>
        <v>#VALUE!</v>
      </c>
      <c r="BU1284" s="2" t="e">
        <f t="shared" si="665"/>
        <v>#N/A</v>
      </c>
      <c r="BV1284" s="2" t="e">
        <f t="shared" si="666"/>
        <v>#N/A</v>
      </c>
    </row>
    <row r="1285" s="2" customFormat="1" ht="22.95" customHeight="1" spans="1:74">
      <c r="A1285" s="9" t="str">
        <f t="shared" si="667"/>
        <v>BB 050Induk</v>
      </c>
      <c r="B1285" s="9" t="str">
        <f t="shared" si="668"/>
        <v>BB 050jurusan 1</v>
      </c>
      <c r="C1285" s="9" t="str">
        <f t="shared" si="669"/>
        <v>BB 050jurusan 2</v>
      </c>
      <c r="D1285" s="9" t="str">
        <f t="shared" si="670"/>
        <v>BB 050jurusan 3</v>
      </c>
      <c r="E1285" s="9" t="str">
        <f t="shared" si="671"/>
        <v>BB 050jurusan 4</v>
      </c>
      <c r="F1285" s="10" t="s">
        <v>640</v>
      </c>
      <c r="G1285" s="10" t="s">
        <v>4</v>
      </c>
      <c r="H1285" s="10" t="s">
        <v>1537</v>
      </c>
      <c r="I1285" s="10">
        <v>0.90217</v>
      </c>
      <c r="J1285" s="10">
        <v>123.59422</v>
      </c>
      <c r="K1285" s="10" t="s">
        <v>7465</v>
      </c>
      <c r="L1285" s="10" t="s">
        <v>7465</v>
      </c>
      <c r="M1285" s="10" t="s">
        <v>7465</v>
      </c>
      <c r="N1285" s="14">
        <f t="shared" si="672"/>
        <v>0</v>
      </c>
      <c r="O1285" s="15" t="e">
        <f t="shared" si="673"/>
        <v>#VALUE!</v>
      </c>
      <c r="P1285" s="15" t="e">
        <f t="shared" si="674"/>
        <v>#VALUE!</v>
      </c>
      <c r="Q1285" s="17" t="e">
        <f>VLOOKUP($A1285,'DATA PENGUKURAN GARDU'!$A:$BS,42,0)</f>
        <v>#N/A</v>
      </c>
      <c r="R1285" s="18" t="e">
        <f t="shared" si="675"/>
        <v>#N/A</v>
      </c>
      <c r="S1285" s="17" t="e">
        <f>VLOOKUP($A1285,'DATA PENGUKURAN GARDU'!$A:$BS,44,0)</f>
        <v>#N/A</v>
      </c>
      <c r="T1285" s="18" t="e">
        <f t="shared" si="676"/>
        <v>#N/A</v>
      </c>
      <c r="U1285" s="17" t="e">
        <f>VLOOKUP($A1285,'DATA PENGUKURAN GARDU'!$A:$BS,46,0)</f>
        <v>#N/A</v>
      </c>
      <c r="V1285" s="18" t="e">
        <f t="shared" si="677"/>
        <v>#N/A</v>
      </c>
      <c r="W1285" s="17" t="e">
        <f>VLOOKUP($A1285,'DATA PENGUKURAN GARDU'!$A:$BS,48,0)</f>
        <v>#N/A</v>
      </c>
      <c r="X1285" s="17" t="e">
        <f>VLOOKUP($A1285,'DATA PENGUKURAN GARDU'!$A:$BS,53,0)</f>
        <v>#N/A</v>
      </c>
      <c r="Y1285" s="17" t="e">
        <f>VLOOKUP($A1285,'DATA PENGUKURAN GARDU'!$A:$BS,54,0)</f>
        <v>#N/A</v>
      </c>
      <c r="Z1285" s="17" t="e">
        <f>VLOOKUP($A1285,'DATA PENGUKURAN GARDU'!$A:$BS,55,0)</f>
        <v>#N/A</v>
      </c>
      <c r="AA1285" s="20" t="e">
        <f>VLOOKUP($B1285,'DATA PENGUKURAN GARDU'!$A:$BS,42,0)</f>
        <v>#N/A</v>
      </c>
      <c r="AB1285" s="21" t="e">
        <f t="shared" si="678"/>
        <v>#N/A</v>
      </c>
      <c r="AC1285" s="20" t="e">
        <f>VLOOKUP($B1285,'DATA PENGUKURAN GARDU'!$A:$BS,44,0)</f>
        <v>#N/A</v>
      </c>
      <c r="AD1285" s="21" t="e">
        <f t="shared" si="679"/>
        <v>#N/A</v>
      </c>
      <c r="AE1285" s="20" t="e">
        <f>VLOOKUP($B1285,'DATA PENGUKURAN GARDU'!$A:$BS,46,0)</f>
        <v>#N/A</v>
      </c>
      <c r="AF1285" s="21" t="e">
        <f t="shared" si="680"/>
        <v>#N/A</v>
      </c>
      <c r="AG1285" s="20" t="e">
        <f>VLOOKUP($B1285,'DATA PENGUKURAN GARDU'!$A:$BS,46,0)</f>
        <v>#N/A</v>
      </c>
      <c r="AH1285" s="20" t="e">
        <f>VLOOKUP($B1285,'DATA PENGUKURAN GARDU'!$A:$BS,53,0)</f>
        <v>#N/A</v>
      </c>
      <c r="AI1285" s="20" t="e">
        <f>VLOOKUP($B1285,'DATA PENGUKURAN GARDU'!$A:$BS,54,0)</f>
        <v>#N/A</v>
      </c>
      <c r="AJ1285" s="17" t="e">
        <f>VLOOKUP($C1285,'DATA PENGUKURAN GARDU'!$A:$BS,42,0)</f>
        <v>#N/A</v>
      </c>
      <c r="AK1285" s="23" t="e">
        <f t="shared" si="681"/>
        <v>#N/A</v>
      </c>
      <c r="AL1285" s="17" t="e">
        <f>VLOOKUP($C1285,'DATA PENGUKURAN GARDU'!$A:$BS,44,0)</f>
        <v>#N/A</v>
      </c>
      <c r="AM1285" s="23" t="e">
        <f t="shared" si="682"/>
        <v>#N/A</v>
      </c>
      <c r="AN1285" s="17" t="e">
        <f>VLOOKUP($C1285,'DATA PENGUKURAN GARDU'!$A:$BS,46,0)</f>
        <v>#N/A</v>
      </c>
      <c r="AO1285" s="23" t="e">
        <f t="shared" si="683"/>
        <v>#N/A</v>
      </c>
      <c r="AP1285" s="17" t="e">
        <f>VLOOKUP($C1285,'DATA PENGUKURAN GARDU'!$A:$BS,46,0)</f>
        <v>#N/A</v>
      </c>
      <c r="AQ1285" s="17" t="e">
        <f>VLOOKUP($C1285,'DATA PENGUKURAN GARDU'!$A:$BS,53,0)</f>
        <v>#N/A</v>
      </c>
      <c r="AR1285" s="17" t="e">
        <f>VLOOKUP($C1285,'DATA PENGUKURAN GARDU'!$A:$BS,54,0)</f>
        <v>#N/A</v>
      </c>
      <c r="AS1285" s="20" t="e">
        <f>VLOOKUP($D1285,'DATA PENGUKURAN GARDU'!$A:$BS,42,0)</f>
        <v>#N/A</v>
      </c>
      <c r="AT1285" s="21" t="e">
        <f t="shared" si="684"/>
        <v>#N/A</v>
      </c>
      <c r="AU1285" s="20" t="e">
        <f>VLOOKUP($D1285,'DATA PENGUKURAN GARDU'!$A:$BS,44,0)</f>
        <v>#N/A</v>
      </c>
      <c r="AV1285" s="21" t="e">
        <f t="shared" si="685"/>
        <v>#N/A</v>
      </c>
      <c r="AW1285" s="20" t="e">
        <f>VLOOKUP($D1285,'DATA PENGUKURAN GARDU'!$A:$BS,46,0)</f>
        <v>#N/A</v>
      </c>
      <c r="AX1285" s="21" t="e">
        <f t="shared" si="686"/>
        <v>#N/A</v>
      </c>
      <c r="AY1285" s="20" t="e">
        <f>VLOOKUP($D1285,'DATA PENGUKURAN GARDU'!$A:$BS,46,0)</f>
        <v>#N/A</v>
      </c>
      <c r="AZ1285" s="20" t="e">
        <f>VLOOKUP($D1285,'DATA PENGUKURAN GARDU'!$A:$BS,53,0)</f>
        <v>#N/A</v>
      </c>
      <c r="BA1285" s="20" t="e">
        <f>VLOOKUP($D1285,'DATA PENGUKURAN GARDU'!$A:$BS,54,0)</f>
        <v>#N/A</v>
      </c>
      <c r="BB1285" s="17" t="e">
        <f>VLOOKUP($E1285,'DATA PENGUKURAN GARDU'!$A:$BS,42,0)</f>
        <v>#N/A</v>
      </c>
      <c r="BC1285" s="23" t="e">
        <f t="shared" si="687"/>
        <v>#N/A</v>
      </c>
      <c r="BD1285" s="17" t="e">
        <f>VLOOKUP($E1285,'DATA PENGUKURAN GARDU'!$A:$BS,44,0)</f>
        <v>#N/A</v>
      </c>
      <c r="BE1285" s="23" t="e">
        <f t="shared" si="688"/>
        <v>#N/A</v>
      </c>
      <c r="BF1285" s="17" t="e">
        <f>VLOOKUP($E1285,'DATA PENGUKURAN GARDU'!$A:$BS,46,0)</f>
        <v>#N/A</v>
      </c>
      <c r="BG1285" s="23" t="e">
        <f t="shared" si="689"/>
        <v>#N/A</v>
      </c>
      <c r="BH1285" s="17" t="e">
        <f>VLOOKUP($E1285,'DATA PENGUKURAN GARDU'!$A:$BS,46,0)</f>
        <v>#N/A</v>
      </c>
      <c r="BI1285" s="17" t="e">
        <f>VLOOKUP($E1285,'DATA PENGUKURAN GARDU'!$A:$BS,53,0)</f>
        <v>#N/A</v>
      </c>
      <c r="BJ1285" s="17" t="e">
        <f>VLOOKUP($E1285,'DATA PENGUKURAN GARDU'!$A:$BS,54,0)</f>
        <v>#N/A</v>
      </c>
      <c r="BK1285" s="20" t="e">
        <f t="shared" si="690"/>
        <v>#N/A</v>
      </c>
      <c r="BL1285" s="20" t="e">
        <f t="shared" si="691"/>
        <v>#N/A</v>
      </c>
      <c r="BM1285" s="20" t="e">
        <f t="shared" si="692"/>
        <v>#N/A</v>
      </c>
      <c r="BN1285" s="25" t="e">
        <f t="shared" si="693"/>
        <v>#N/A</v>
      </c>
      <c r="BO1285" s="26" t="str">
        <f t="shared" si="694"/>
        <v>0</v>
      </c>
      <c r="BP1285" s="21" t="e">
        <f t="shared" si="695"/>
        <v>#VALUE!</v>
      </c>
      <c r="BQ1285" s="20" t="e">
        <f t="shared" si="696"/>
        <v>#N/A</v>
      </c>
      <c r="BR1285" s="20" t="e">
        <v>#N/A</v>
      </c>
      <c r="BS1285" s="9" t="e">
        <v>#N/A</v>
      </c>
      <c r="BT1285" s="2" t="e">
        <f t="shared" si="697"/>
        <v>#VALUE!</v>
      </c>
      <c r="BU1285" s="2" t="e">
        <f t="shared" si="665"/>
        <v>#N/A</v>
      </c>
      <c r="BV1285" s="2" t="e">
        <f t="shared" si="666"/>
        <v>#N/A</v>
      </c>
    </row>
    <row r="1286" s="2" customFormat="1" ht="22.95" customHeight="1" spans="1:74">
      <c r="A1286" s="9" t="str">
        <f t="shared" si="667"/>
        <v>BB 117Induk</v>
      </c>
      <c r="B1286" s="9" t="str">
        <f t="shared" si="668"/>
        <v>BB 117jurusan 1</v>
      </c>
      <c r="C1286" s="9" t="str">
        <f t="shared" si="669"/>
        <v>BB 117jurusan 2</v>
      </c>
      <c r="D1286" s="9" t="str">
        <f t="shared" si="670"/>
        <v>BB 117jurusan 3</v>
      </c>
      <c r="E1286" s="9" t="str">
        <f t="shared" si="671"/>
        <v>BB 117jurusan 4</v>
      </c>
      <c r="F1286" s="10" t="s">
        <v>1538</v>
      </c>
      <c r="G1286" s="10" t="s">
        <v>4</v>
      </c>
      <c r="H1286" s="10" t="s">
        <v>1539</v>
      </c>
      <c r="I1286" s="10">
        <v>0.86242</v>
      </c>
      <c r="J1286" s="10">
        <v>123.53108</v>
      </c>
      <c r="K1286" s="10" t="s">
        <v>7465</v>
      </c>
      <c r="L1286" s="10" t="s">
        <v>7465</v>
      </c>
      <c r="M1286" s="10" t="s">
        <v>7465</v>
      </c>
      <c r="N1286" s="14">
        <f t="shared" si="672"/>
        <v>0</v>
      </c>
      <c r="O1286" s="15" t="e">
        <f t="shared" si="673"/>
        <v>#VALUE!</v>
      </c>
      <c r="P1286" s="15" t="e">
        <f t="shared" si="674"/>
        <v>#VALUE!</v>
      </c>
      <c r="Q1286" s="17" t="e">
        <f>VLOOKUP($A1286,'DATA PENGUKURAN GARDU'!$A:$BS,42,0)</f>
        <v>#N/A</v>
      </c>
      <c r="R1286" s="18" t="e">
        <f t="shared" si="675"/>
        <v>#N/A</v>
      </c>
      <c r="S1286" s="17" t="e">
        <f>VLOOKUP($A1286,'DATA PENGUKURAN GARDU'!$A:$BS,44,0)</f>
        <v>#N/A</v>
      </c>
      <c r="T1286" s="18" t="e">
        <f t="shared" si="676"/>
        <v>#N/A</v>
      </c>
      <c r="U1286" s="17" t="e">
        <f>VLOOKUP($A1286,'DATA PENGUKURAN GARDU'!$A:$BS,46,0)</f>
        <v>#N/A</v>
      </c>
      <c r="V1286" s="18" t="e">
        <f t="shared" si="677"/>
        <v>#N/A</v>
      </c>
      <c r="W1286" s="17" t="e">
        <f>VLOOKUP($A1286,'DATA PENGUKURAN GARDU'!$A:$BS,48,0)</f>
        <v>#N/A</v>
      </c>
      <c r="X1286" s="17" t="e">
        <f>VLOOKUP($A1286,'DATA PENGUKURAN GARDU'!$A:$BS,53,0)</f>
        <v>#N/A</v>
      </c>
      <c r="Y1286" s="17" t="e">
        <f>VLOOKUP($A1286,'DATA PENGUKURAN GARDU'!$A:$BS,54,0)</f>
        <v>#N/A</v>
      </c>
      <c r="Z1286" s="17" t="e">
        <f>VLOOKUP($A1286,'DATA PENGUKURAN GARDU'!$A:$BS,55,0)</f>
        <v>#N/A</v>
      </c>
      <c r="AA1286" s="20" t="e">
        <f>VLOOKUP($B1286,'DATA PENGUKURAN GARDU'!$A:$BS,42,0)</f>
        <v>#N/A</v>
      </c>
      <c r="AB1286" s="21" t="e">
        <f t="shared" si="678"/>
        <v>#N/A</v>
      </c>
      <c r="AC1286" s="20" t="e">
        <f>VLOOKUP($B1286,'DATA PENGUKURAN GARDU'!$A:$BS,44,0)</f>
        <v>#N/A</v>
      </c>
      <c r="AD1286" s="21" t="e">
        <f t="shared" si="679"/>
        <v>#N/A</v>
      </c>
      <c r="AE1286" s="20" t="e">
        <f>VLOOKUP($B1286,'DATA PENGUKURAN GARDU'!$A:$BS,46,0)</f>
        <v>#N/A</v>
      </c>
      <c r="AF1286" s="21" t="e">
        <f t="shared" si="680"/>
        <v>#N/A</v>
      </c>
      <c r="AG1286" s="20" t="e">
        <f>VLOOKUP($B1286,'DATA PENGUKURAN GARDU'!$A:$BS,46,0)</f>
        <v>#N/A</v>
      </c>
      <c r="AH1286" s="20" t="e">
        <f>VLOOKUP($B1286,'DATA PENGUKURAN GARDU'!$A:$BS,53,0)</f>
        <v>#N/A</v>
      </c>
      <c r="AI1286" s="20" t="e">
        <f>VLOOKUP($B1286,'DATA PENGUKURAN GARDU'!$A:$BS,54,0)</f>
        <v>#N/A</v>
      </c>
      <c r="AJ1286" s="17" t="e">
        <f>VLOOKUP($C1286,'DATA PENGUKURAN GARDU'!$A:$BS,42,0)</f>
        <v>#N/A</v>
      </c>
      <c r="AK1286" s="23" t="e">
        <f t="shared" si="681"/>
        <v>#N/A</v>
      </c>
      <c r="AL1286" s="17" t="e">
        <f>VLOOKUP($C1286,'DATA PENGUKURAN GARDU'!$A:$BS,44,0)</f>
        <v>#N/A</v>
      </c>
      <c r="AM1286" s="23" t="e">
        <f t="shared" si="682"/>
        <v>#N/A</v>
      </c>
      <c r="AN1286" s="17" t="e">
        <f>VLOOKUP($C1286,'DATA PENGUKURAN GARDU'!$A:$BS,46,0)</f>
        <v>#N/A</v>
      </c>
      <c r="AO1286" s="23" t="e">
        <f t="shared" si="683"/>
        <v>#N/A</v>
      </c>
      <c r="AP1286" s="17" t="e">
        <f>VLOOKUP($C1286,'DATA PENGUKURAN GARDU'!$A:$BS,46,0)</f>
        <v>#N/A</v>
      </c>
      <c r="AQ1286" s="17" t="e">
        <f>VLOOKUP($C1286,'DATA PENGUKURAN GARDU'!$A:$BS,53,0)</f>
        <v>#N/A</v>
      </c>
      <c r="AR1286" s="17" t="e">
        <f>VLOOKUP($C1286,'DATA PENGUKURAN GARDU'!$A:$BS,54,0)</f>
        <v>#N/A</v>
      </c>
      <c r="AS1286" s="20" t="e">
        <f>VLOOKUP($D1286,'DATA PENGUKURAN GARDU'!$A:$BS,42,0)</f>
        <v>#N/A</v>
      </c>
      <c r="AT1286" s="21" t="e">
        <f t="shared" si="684"/>
        <v>#N/A</v>
      </c>
      <c r="AU1286" s="20" t="e">
        <f>VLOOKUP($D1286,'DATA PENGUKURAN GARDU'!$A:$BS,44,0)</f>
        <v>#N/A</v>
      </c>
      <c r="AV1286" s="21" t="e">
        <f t="shared" si="685"/>
        <v>#N/A</v>
      </c>
      <c r="AW1286" s="20" t="e">
        <f>VLOOKUP($D1286,'DATA PENGUKURAN GARDU'!$A:$BS,46,0)</f>
        <v>#N/A</v>
      </c>
      <c r="AX1286" s="21" t="e">
        <f t="shared" si="686"/>
        <v>#N/A</v>
      </c>
      <c r="AY1286" s="20" t="e">
        <f>VLOOKUP($D1286,'DATA PENGUKURAN GARDU'!$A:$BS,46,0)</f>
        <v>#N/A</v>
      </c>
      <c r="AZ1286" s="20" t="e">
        <f>VLOOKUP($D1286,'DATA PENGUKURAN GARDU'!$A:$BS,53,0)</f>
        <v>#N/A</v>
      </c>
      <c r="BA1286" s="20" t="e">
        <f>VLOOKUP($D1286,'DATA PENGUKURAN GARDU'!$A:$BS,54,0)</f>
        <v>#N/A</v>
      </c>
      <c r="BB1286" s="17" t="e">
        <f>VLOOKUP($E1286,'DATA PENGUKURAN GARDU'!$A:$BS,42,0)</f>
        <v>#N/A</v>
      </c>
      <c r="BC1286" s="23" t="e">
        <f t="shared" si="687"/>
        <v>#N/A</v>
      </c>
      <c r="BD1286" s="17" t="e">
        <f>VLOOKUP($E1286,'DATA PENGUKURAN GARDU'!$A:$BS,44,0)</f>
        <v>#N/A</v>
      </c>
      <c r="BE1286" s="23" t="e">
        <f t="shared" si="688"/>
        <v>#N/A</v>
      </c>
      <c r="BF1286" s="17" t="e">
        <f>VLOOKUP($E1286,'DATA PENGUKURAN GARDU'!$A:$BS,46,0)</f>
        <v>#N/A</v>
      </c>
      <c r="BG1286" s="23" t="e">
        <f t="shared" si="689"/>
        <v>#N/A</v>
      </c>
      <c r="BH1286" s="17" t="e">
        <f>VLOOKUP($E1286,'DATA PENGUKURAN GARDU'!$A:$BS,46,0)</f>
        <v>#N/A</v>
      </c>
      <c r="BI1286" s="17" t="e">
        <f>VLOOKUP($E1286,'DATA PENGUKURAN GARDU'!$A:$BS,53,0)</f>
        <v>#N/A</v>
      </c>
      <c r="BJ1286" s="17" t="e">
        <f>VLOOKUP($E1286,'DATA PENGUKURAN GARDU'!$A:$BS,54,0)</f>
        <v>#N/A</v>
      </c>
      <c r="BK1286" s="20" t="e">
        <f t="shared" si="690"/>
        <v>#N/A</v>
      </c>
      <c r="BL1286" s="20" t="e">
        <f t="shared" si="691"/>
        <v>#N/A</v>
      </c>
      <c r="BM1286" s="20" t="e">
        <f t="shared" si="692"/>
        <v>#N/A</v>
      </c>
      <c r="BN1286" s="25" t="e">
        <f t="shared" si="693"/>
        <v>#N/A</v>
      </c>
      <c r="BO1286" s="26" t="str">
        <f t="shared" si="694"/>
        <v>0</v>
      </c>
      <c r="BP1286" s="21" t="e">
        <f t="shared" si="695"/>
        <v>#VALUE!</v>
      </c>
      <c r="BQ1286" s="20" t="e">
        <f t="shared" si="696"/>
        <v>#N/A</v>
      </c>
      <c r="BR1286" s="20" t="e">
        <v>#N/A</v>
      </c>
      <c r="BS1286" s="9" t="e">
        <v>#N/A</v>
      </c>
      <c r="BT1286" s="2" t="e">
        <f t="shared" si="697"/>
        <v>#VALUE!</v>
      </c>
      <c r="BU1286" s="2" t="e">
        <f t="shared" si="665"/>
        <v>#N/A</v>
      </c>
      <c r="BV1286" s="2" t="e">
        <f t="shared" si="666"/>
        <v>#N/A</v>
      </c>
    </row>
    <row r="1287" s="2" customFormat="1" ht="22.95" customHeight="1" spans="1:74">
      <c r="A1287" s="9" t="str">
        <f t="shared" si="667"/>
        <v>BB 120Induk</v>
      </c>
      <c r="B1287" s="9" t="str">
        <f t="shared" si="668"/>
        <v>BB 120jurusan 1</v>
      </c>
      <c r="C1287" s="9" t="str">
        <f t="shared" si="669"/>
        <v>BB 120jurusan 2</v>
      </c>
      <c r="D1287" s="9" t="str">
        <f t="shared" si="670"/>
        <v>BB 120jurusan 3</v>
      </c>
      <c r="E1287" s="9" t="str">
        <f t="shared" si="671"/>
        <v>BB 120jurusan 4</v>
      </c>
      <c r="F1287" s="10" t="s">
        <v>1098</v>
      </c>
      <c r="G1287" s="10" t="s">
        <v>4</v>
      </c>
      <c r="H1287" s="10" t="s">
        <v>1540</v>
      </c>
      <c r="I1287" s="10">
        <v>0.88282</v>
      </c>
      <c r="J1287" s="10">
        <v>123.5502</v>
      </c>
      <c r="K1287" s="10" t="s">
        <v>7465</v>
      </c>
      <c r="L1287" s="10" t="s">
        <v>7465</v>
      </c>
      <c r="M1287" s="10" t="s">
        <v>7465</v>
      </c>
      <c r="N1287" s="14">
        <f t="shared" si="672"/>
        <v>0</v>
      </c>
      <c r="O1287" s="15" t="e">
        <f t="shared" si="673"/>
        <v>#VALUE!</v>
      </c>
      <c r="P1287" s="15" t="e">
        <f t="shared" si="674"/>
        <v>#VALUE!</v>
      </c>
      <c r="Q1287" s="17" t="e">
        <f>VLOOKUP($A1287,'DATA PENGUKURAN GARDU'!$A:$BS,42,0)</f>
        <v>#N/A</v>
      </c>
      <c r="R1287" s="18" t="e">
        <f t="shared" si="675"/>
        <v>#N/A</v>
      </c>
      <c r="S1287" s="17" t="e">
        <f>VLOOKUP($A1287,'DATA PENGUKURAN GARDU'!$A:$BS,44,0)</f>
        <v>#N/A</v>
      </c>
      <c r="T1287" s="18" t="e">
        <f t="shared" si="676"/>
        <v>#N/A</v>
      </c>
      <c r="U1287" s="17" t="e">
        <f>VLOOKUP($A1287,'DATA PENGUKURAN GARDU'!$A:$BS,46,0)</f>
        <v>#N/A</v>
      </c>
      <c r="V1287" s="18" t="e">
        <f t="shared" si="677"/>
        <v>#N/A</v>
      </c>
      <c r="W1287" s="17" t="e">
        <f>VLOOKUP($A1287,'DATA PENGUKURAN GARDU'!$A:$BS,48,0)</f>
        <v>#N/A</v>
      </c>
      <c r="X1287" s="17" t="e">
        <f>VLOOKUP($A1287,'DATA PENGUKURAN GARDU'!$A:$BS,53,0)</f>
        <v>#N/A</v>
      </c>
      <c r="Y1287" s="17" t="e">
        <f>VLOOKUP($A1287,'DATA PENGUKURAN GARDU'!$A:$BS,54,0)</f>
        <v>#N/A</v>
      </c>
      <c r="Z1287" s="17" t="e">
        <f>VLOOKUP($A1287,'DATA PENGUKURAN GARDU'!$A:$BS,55,0)</f>
        <v>#N/A</v>
      </c>
      <c r="AA1287" s="20" t="e">
        <f>VLOOKUP($B1287,'DATA PENGUKURAN GARDU'!$A:$BS,42,0)</f>
        <v>#N/A</v>
      </c>
      <c r="AB1287" s="21" t="e">
        <f t="shared" si="678"/>
        <v>#N/A</v>
      </c>
      <c r="AC1287" s="20" t="e">
        <f>VLOOKUP($B1287,'DATA PENGUKURAN GARDU'!$A:$BS,44,0)</f>
        <v>#N/A</v>
      </c>
      <c r="AD1287" s="21" t="e">
        <f t="shared" si="679"/>
        <v>#N/A</v>
      </c>
      <c r="AE1287" s="20" t="e">
        <f>VLOOKUP($B1287,'DATA PENGUKURAN GARDU'!$A:$BS,46,0)</f>
        <v>#N/A</v>
      </c>
      <c r="AF1287" s="21" t="e">
        <f t="shared" si="680"/>
        <v>#N/A</v>
      </c>
      <c r="AG1287" s="20" t="e">
        <f>VLOOKUP($B1287,'DATA PENGUKURAN GARDU'!$A:$BS,46,0)</f>
        <v>#N/A</v>
      </c>
      <c r="AH1287" s="20" t="e">
        <f>VLOOKUP($B1287,'DATA PENGUKURAN GARDU'!$A:$BS,53,0)</f>
        <v>#N/A</v>
      </c>
      <c r="AI1287" s="20" t="e">
        <f>VLOOKUP($B1287,'DATA PENGUKURAN GARDU'!$A:$BS,54,0)</f>
        <v>#N/A</v>
      </c>
      <c r="AJ1287" s="17" t="e">
        <f>VLOOKUP($C1287,'DATA PENGUKURAN GARDU'!$A:$BS,42,0)</f>
        <v>#N/A</v>
      </c>
      <c r="AK1287" s="23" t="e">
        <f t="shared" si="681"/>
        <v>#N/A</v>
      </c>
      <c r="AL1287" s="17" t="e">
        <f>VLOOKUP($C1287,'DATA PENGUKURAN GARDU'!$A:$BS,44,0)</f>
        <v>#N/A</v>
      </c>
      <c r="AM1287" s="23" t="e">
        <f t="shared" si="682"/>
        <v>#N/A</v>
      </c>
      <c r="AN1287" s="17" t="e">
        <f>VLOOKUP($C1287,'DATA PENGUKURAN GARDU'!$A:$BS,46,0)</f>
        <v>#N/A</v>
      </c>
      <c r="AO1287" s="23" t="e">
        <f t="shared" si="683"/>
        <v>#N/A</v>
      </c>
      <c r="AP1287" s="17" t="e">
        <f>VLOOKUP($C1287,'DATA PENGUKURAN GARDU'!$A:$BS,46,0)</f>
        <v>#N/A</v>
      </c>
      <c r="AQ1287" s="17" t="e">
        <f>VLOOKUP($C1287,'DATA PENGUKURAN GARDU'!$A:$BS,53,0)</f>
        <v>#N/A</v>
      </c>
      <c r="AR1287" s="17" t="e">
        <f>VLOOKUP($C1287,'DATA PENGUKURAN GARDU'!$A:$BS,54,0)</f>
        <v>#N/A</v>
      </c>
      <c r="AS1287" s="20" t="e">
        <f>VLOOKUP($D1287,'DATA PENGUKURAN GARDU'!$A:$BS,42,0)</f>
        <v>#N/A</v>
      </c>
      <c r="AT1287" s="21" t="e">
        <f t="shared" si="684"/>
        <v>#N/A</v>
      </c>
      <c r="AU1287" s="20" t="e">
        <f>VLOOKUP($D1287,'DATA PENGUKURAN GARDU'!$A:$BS,44,0)</f>
        <v>#N/A</v>
      </c>
      <c r="AV1287" s="21" t="e">
        <f t="shared" si="685"/>
        <v>#N/A</v>
      </c>
      <c r="AW1287" s="20" t="e">
        <f>VLOOKUP($D1287,'DATA PENGUKURAN GARDU'!$A:$BS,46,0)</f>
        <v>#N/A</v>
      </c>
      <c r="AX1287" s="21" t="e">
        <f t="shared" si="686"/>
        <v>#N/A</v>
      </c>
      <c r="AY1287" s="20" t="e">
        <f>VLOOKUP($D1287,'DATA PENGUKURAN GARDU'!$A:$BS,46,0)</f>
        <v>#N/A</v>
      </c>
      <c r="AZ1287" s="20" t="e">
        <f>VLOOKUP($D1287,'DATA PENGUKURAN GARDU'!$A:$BS,53,0)</f>
        <v>#N/A</v>
      </c>
      <c r="BA1287" s="20" t="e">
        <f>VLOOKUP($D1287,'DATA PENGUKURAN GARDU'!$A:$BS,54,0)</f>
        <v>#N/A</v>
      </c>
      <c r="BB1287" s="17" t="e">
        <f>VLOOKUP($E1287,'DATA PENGUKURAN GARDU'!$A:$BS,42,0)</f>
        <v>#N/A</v>
      </c>
      <c r="BC1287" s="23" t="e">
        <f t="shared" si="687"/>
        <v>#N/A</v>
      </c>
      <c r="BD1287" s="17" t="e">
        <f>VLOOKUP($E1287,'DATA PENGUKURAN GARDU'!$A:$BS,44,0)</f>
        <v>#N/A</v>
      </c>
      <c r="BE1287" s="23" t="e">
        <f t="shared" si="688"/>
        <v>#N/A</v>
      </c>
      <c r="BF1287" s="17" t="e">
        <f>VLOOKUP($E1287,'DATA PENGUKURAN GARDU'!$A:$BS,46,0)</f>
        <v>#N/A</v>
      </c>
      <c r="BG1287" s="23" t="e">
        <f t="shared" si="689"/>
        <v>#N/A</v>
      </c>
      <c r="BH1287" s="17" t="e">
        <f>VLOOKUP($E1287,'DATA PENGUKURAN GARDU'!$A:$BS,46,0)</f>
        <v>#N/A</v>
      </c>
      <c r="BI1287" s="17" t="e">
        <f>VLOOKUP($E1287,'DATA PENGUKURAN GARDU'!$A:$BS,53,0)</f>
        <v>#N/A</v>
      </c>
      <c r="BJ1287" s="17" t="e">
        <f>VLOOKUP($E1287,'DATA PENGUKURAN GARDU'!$A:$BS,54,0)</f>
        <v>#N/A</v>
      </c>
      <c r="BK1287" s="20" t="e">
        <f t="shared" si="690"/>
        <v>#N/A</v>
      </c>
      <c r="BL1287" s="20" t="e">
        <f t="shared" si="691"/>
        <v>#N/A</v>
      </c>
      <c r="BM1287" s="20" t="e">
        <f t="shared" si="692"/>
        <v>#N/A</v>
      </c>
      <c r="BN1287" s="25" t="e">
        <f t="shared" si="693"/>
        <v>#N/A</v>
      </c>
      <c r="BO1287" s="26" t="str">
        <f t="shared" si="694"/>
        <v>0</v>
      </c>
      <c r="BP1287" s="21" t="e">
        <f t="shared" si="695"/>
        <v>#VALUE!</v>
      </c>
      <c r="BQ1287" s="20" t="e">
        <f t="shared" si="696"/>
        <v>#N/A</v>
      </c>
      <c r="BR1287" s="20" t="e">
        <v>#N/A</v>
      </c>
      <c r="BS1287" s="9" t="e">
        <v>#N/A</v>
      </c>
      <c r="BT1287" s="2" t="e">
        <f t="shared" si="697"/>
        <v>#VALUE!</v>
      </c>
      <c r="BU1287" s="2" t="e">
        <f t="shared" si="665"/>
        <v>#N/A</v>
      </c>
      <c r="BV1287" s="2" t="e">
        <f t="shared" si="666"/>
        <v>#N/A</v>
      </c>
    </row>
    <row r="1288" s="2" customFormat="1" ht="22.95" customHeight="1" spans="1:74">
      <c r="A1288" s="9" t="str">
        <f t="shared" si="667"/>
        <v>K-136Induk</v>
      </c>
      <c r="B1288" s="9" t="str">
        <f t="shared" si="668"/>
        <v>K-136jurusan 1</v>
      </c>
      <c r="C1288" s="9" t="str">
        <f t="shared" si="669"/>
        <v>K-136jurusan 2</v>
      </c>
      <c r="D1288" s="9" t="str">
        <f t="shared" si="670"/>
        <v>K-136jurusan 3</v>
      </c>
      <c r="E1288" s="9" t="str">
        <f t="shared" si="671"/>
        <v>K-136jurusan 4</v>
      </c>
      <c r="F1288" s="10" t="s">
        <v>462</v>
      </c>
      <c r="G1288" s="10" t="s">
        <v>132</v>
      </c>
      <c r="H1288" s="10" t="s">
        <v>1541</v>
      </c>
      <c r="I1288" s="10">
        <v>0.72712</v>
      </c>
      <c r="J1288" s="10">
        <v>124.311767</v>
      </c>
      <c r="K1288" s="10" t="s">
        <v>7465</v>
      </c>
      <c r="L1288" s="10" t="s">
        <v>7465</v>
      </c>
      <c r="M1288" s="10" t="s">
        <v>7465</v>
      </c>
      <c r="N1288" s="14">
        <f t="shared" si="672"/>
        <v>0</v>
      </c>
      <c r="O1288" s="15" t="e">
        <f t="shared" si="673"/>
        <v>#VALUE!</v>
      </c>
      <c r="P1288" s="15" t="e">
        <f t="shared" si="674"/>
        <v>#VALUE!</v>
      </c>
      <c r="Q1288" s="17" t="e">
        <f>VLOOKUP($A1288,'DATA PENGUKURAN GARDU'!$A:$BS,42,0)</f>
        <v>#N/A</v>
      </c>
      <c r="R1288" s="18" t="e">
        <f t="shared" si="675"/>
        <v>#N/A</v>
      </c>
      <c r="S1288" s="17" t="e">
        <f>VLOOKUP($A1288,'DATA PENGUKURAN GARDU'!$A:$BS,44,0)</f>
        <v>#N/A</v>
      </c>
      <c r="T1288" s="18" t="e">
        <f t="shared" si="676"/>
        <v>#N/A</v>
      </c>
      <c r="U1288" s="17" t="e">
        <f>VLOOKUP($A1288,'DATA PENGUKURAN GARDU'!$A:$BS,46,0)</f>
        <v>#N/A</v>
      </c>
      <c r="V1288" s="18" t="e">
        <f t="shared" si="677"/>
        <v>#N/A</v>
      </c>
      <c r="W1288" s="17" t="e">
        <f>VLOOKUP($A1288,'DATA PENGUKURAN GARDU'!$A:$BS,48,0)</f>
        <v>#N/A</v>
      </c>
      <c r="X1288" s="17" t="e">
        <f>VLOOKUP($A1288,'DATA PENGUKURAN GARDU'!$A:$BS,53,0)</f>
        <v>#N/A</v>
      </c>
      <c r="Y1288" s="17" t="e">
        <f>VLOOKUP($A1288,'DATA PENGUKURAN GARDU'!$A:$BS,54,0)</f>
        <v>#N/A</v>
      </c>
      <c r="Z1288" s="17" t="e">
        <f>VLOOKUP($A1288,'DATA PENGUKURAN GARDU'!$A:$BS,55,0)</f>
        <v>#N/A</v>
      </c>
      <c r="AA1288" s="20" t="e">
        <f>VLOOKUP($B1288,'DATA PENGUKURAN GARDU'!$A:$BS,42,0)</f>
        <v>#N/A</v>
      </c>
      <c r="AB1288" s="21" t="e">
        <f t="shared" si="678"/>
        <v>#N/A</v>
      </c>
      <c r="AC1288" s="20" t="e">
        <f>VLOOKUP($B1288,'DATA PENGUKURAN GARDU'!$A:$BS,44,0)</f>
        <v>#N/A</v>
      </c>
      <c r="AD1288" s="21" t="e">
        <f t="shared" si="679"/>
        <v>#N/A</v>
      </c>
      <c r="AE1288" s="20" t="e">
        <f>VLOOKUP($B1288,'DATA PENGUKURAN GARDU'!$A:$BS,46,0)</f>
        <v>#N/A</v>
      </c>
      <c r="AF1288" s="21" t="e">
        <f t="shared" si="680"/>
        <v>#N/A</v>
      </c>
      <c r="AG1288" s="20" t="e">
        <f>VLOOKUP($B1288,'DATA PENGUKURAN GARDU'!$A:$BS,46,0)</f>
        <v>#N/A</v>
      </c>
      <c r="AH1288" s="20" t="e">
        <f>VLOOKUP($B1288,'DATA PENGUKURAN GARDU'!$A:$BS,53,0)</f>
        <v>#N/A</v>
      </c>
      <c r="AI1288" s="20" t="e">
        <f>VLOOKUP($B1288,'DATA PENGUKURAN GARDU'!$A:$BS,54,0)</f>
        <v>#N/A</v>
      </c>
      <c r="AJ1288" s="17" t="e">
        <f>VLOOKUP($C1288,'DATA PENGUKURAN GARDU'!$A:$BS,42,0)</f>
        <v>#N/A</v>
      </c>
      <c r="AK1288" s="23" t="e">
        <f t="shared" si="681"/>
        <v>#N/A</v>
      </c>
      <c r="AL1288" s="17" t="e">
        <f>VLOOKUP($C1288,'DATA PENGUKURAN GARDU'!$A:$BS,44,0)</f>
        <v>#N/A</v>
      </c>
      <c r="AM1288" s="23" t="e">
        <f t="shared" si="682"/>
        <v>#N/A</v>
      </c>
      <c r="AN1288" s="17" t="e">
        <f>VLOOKUP($C1288,'DATA PENGUKURAN GARDU'!$A:$BS,46,0)</f>
        <v>#N/A</v>
      </c>
      <c r="AO1288" s="23" t="e">
        <f t="shared" si="683"/>
        <v>#N/A</v>
      </c>
      <c r="AP1288" s="17" t="e">
        <f>VLOOKUP($C1288,'DATA PENGUKURAN GARDU'!$A:$BS,46,0)</f>
        <v>#N/A</v>
      </c>
      <c r="AQ1288" s="17" t="e">
        <f>VLOOKUP($C1288,'DATA PENGUKURAN GARDU'!$A:$BS,53,0)</f>
        <v>#N/A</v>
      </c>
      <c r="AR1288" s="17" t="e">
        <f>VLOOKUP($C1288,'DATA PENGUKURAN GARDU'!$A:$BS,54,0)</f>
        <v>#N/A</v>
      </c>
      <c r="AS1288" s="20" t="e">
        <f>VLOOKUP($D1288,'DATA PENGUKURAN GARDU'!$A:$BS,42,0)</f>
        <v>#N/A</v>
      </c>
      <c r="AT1288" s="21" t="e">
        <f t="shared" si="684"/>
        <v>#N/A</v>
      </c>
      <c r="AU1288" s="20" t="e">
        <f>VLOOKUP($D1288,'DATA PENGUKURAN GARDU'!$A:$BS,44,0)</f>
        <v>#N/A</v>
      </c>
      <c r="AV1288" s="21" t="e">
        <f t="shared" si="685"/>
        <v>#N/A</v>
      </c>
      <c r="AW1288" s="20" t="e">
        <f>VLOOKUP($D1288,'DATA PENGUKURAN GARDU'!$A:$BS,46,0)</f>
        <v>#N/A</v>
      </c>
      <c r="AX1288" s="21" t="e">
        <f t="shared" si="686"/>
        <v>#N/A</v>
      </c>
      <c r="AY1288" s="20" t="e">
        <f>VLOOKUP($D1288,'DATA PENGUKURAN GARDU'!$A:$BS,46,0)</f>
        <v>#N/A</v>
      </c>
      <c r="AZ1288" s="20" t="e">
        <f>VLOOKUP($D1288,'DATA PENGUKURAN GARDU'!$A:$BS,53,0)</f>
        <v>#N/A</v>
      </c>
      <c r="BA1288" s="20" t="e">
        <f>VLOOKUP($D1288,'DATA PENGUKURAN GARDU'!$A:$BS,54,0)</f>
        <v>#N/A</v>
      </c>
      <c r="BB1288" s="17" t="e">
        <f>VLOOKUP($E1288,'DATA PENGUKURAN GARDU'!$A:$BS,42,0)</f>
        <v>#N/A</v>
      </c>
      <c r="BC1288" s="23" t="e">
        <f t="shared" si="687"/>
        <v>#N/A</v>
      </c>
      <c r="BD1288" s="17" t="e">
        <f>VLOOKUP($E1288,'DATA PENGUKURAN GARDU'!$A:$BS,44,0)</f>
        <v>#N/A</v>
      </c>
      <c r="BE1288" s="23" t="e">
        <f t="shared" si="688"/>
        <v>#N/A</v>
      </c>
      <c r="BF1288" s="17" t="e">
        <f>VLOOKUP($E1288,'DATA PENGUKURAN GARDU'!$A:$BS,46,0)</f>
        <v>#N/A</v>
      </c>
      <c r="BG1288" s="23" t="e">
        <f t="shared" si="689"/>
        <v>#N/A</v>
      </c>
      <c r="BH1288" s="17" t="e">
        <f>VLOOKUP($E1288,'DATA PENGUKURAN GARDU'!$A:$BS,46,0)</f>
        <v>#N/A</v>
      </c>
      <c r="BI1288" s="17" t="e">
        <f>VLOOKUP($E1288,'DATA PENGUKURAN GARDU'!$A:$BS,53,0)</f>
        <v>#N/A</v>
      </c>
      <c r="BJ1288" s="17" t="e">
        <f>VLOOKUP($E1288,'DATA PENGUKURAN GARDU'!$A:$BS,54,0)</f>
        <v>#N/A</v>
      </c>
      <c r="BK1288" s="20" t="e">
        <f t="shared" si="690"/>
        <v>#N/A</v>
      </c>
      <c r="BL1288" s="20" t="e">
        <f t="shared" si="691"/>
        <v>#N/A</v>
      </c>
      <c r="BM1288" s="20" t="e">
        <f t="shared" si="692"/>
        <v>#N/A</v>
      </c>
      <c r="BN1288" s="25" t="e">
        <f t="shared" si="693"/>
        <v>#N/A</v>
      </c>
      <c r="BO1288" s="26" t="str">
        <f t="shared" si="694"/>
        <v>0</v>
      </c>
      <c r="BP1288" s="21" t="e">
        <f t="shared" si="695"/>
        <v>#VALUE!</v>
      </c>
      <c r="BQ1288" s="20" t="e">
        <f t="shared" si="696"/>
        <v>#N/A</v>
      </c>
      <c r="BR1288" s="20" t="e">
        <v>#N/A</v>
      </c>
      <c r="BS1288" s="9" t="e">
        <v>#N/A</v>
      </c>
      <c r="BT1288" s="2" t="e">
        <f t="shared" si="697"/>
        <v>#VALUE!</v>
      </c>
      <c r="BU1288" s="2" t="e">
        <f t="shared" si="665"/>
        <v>#N/A</v>
      </c>
      <c r="BV1288" s="2" t="e">
        <f t="shared" si="666"/>
        <v>#N/A</v>
      </c>
    </row>
    <row r="1289" s="2" customFormat="1" ht="22.95" customHeight="1" spans="1:74">
      <c r="A1289" s="9" t="str">
        <f t="shared" si="667"/>
        <v>K-138Induk</v>
      </c>
      <c r="B1289" s="9" t="str">
        <f t="shared" si="668"/>
        <v>K-138jurusan 1</v>
      </c>
      <c r="C1289" s="9" t="str">
        <f t="shared" si="669"/>
        <v>K-138jurusan 2</v>
      </c>
      <c r="D1289" s="9" t="str">
        <f t="shared" si="670"/>
        <v>K-138jurusan 3</v>
      </c>
      <c r="E1289" s="9" t="str">
        <f t="shared" si="671"/>
        <v>K-138jurusan 4</v>
      </c>
      <c r="F1289" s="10" t="s">
        <v>462</v>
      </c>
      <c r="G1289" s="10" t="s">
        <v>132</v>
      </c>
      <c r="H1289" s="10" t="s">
        <v>1542</v>
      </c>
      <c r="I1289" s="10">
        <v>0.728053584</v>
      </c>
      <c r="J1289" s="10">
        <v>124.3092472937</v>
      </c>
      <c r="K1289" s="10" t="s">
        <v>7465</v>
      </c>
      <c r="L1289" s="10" t="s">
        <v>7465</v>
      </c>
      <c r="M1289" s="10" t="s">
        <v>7465</v>
      </c>
      <c r="N1289" s="14">
        <f t="shared" si="672"/>
        <v>0</v>
      </c>
      <c r="O1289" s="15" t="e">
        <f t="shared" si="673"/>
        <v>#VALUE!</v>
      </c>
      <c r="P1289" s="15" t="e">
        <f t="shared" si="674"/>
        <v>#VALUE!</v>
      </c>
      <c r="Q1289" s="17" t="e">
        <f>VLOOKUP($A1289,'DATA PENGUKURAN GARDU'!$A:$BS,42,0)</f>
        <v>#N/A</v>
      </c>
      <c r="R1289" s="18" t="e">
        <f t="shared" si="675"/>
        <v>#N/A</v>
      </c>
      <c r="S1289" s="17" t="e">
        <f>VLOOKUP($A1289,'DATA PENGUKURAN GARDU'!$A:$BS,44,0)</f>
        <v>#N/A</v>
      </c>
      <c r="T1289" s="18" t="e">
        <f t="shared" si="676"/>
        <v>#N/A</v>
      </c>
      <c r="U1289" s="17" t="e">
        <f>VLOOKUP($A1289,'DATA PENGUKURAN GARDU'!$A:$BS,46,0)</f>
        <v>#N/A</v>
      </c>
      <c r="V1289" s="18" t="e">
        <f t="shared" si="677"/>
        <v>#N/A</v>
      </c>
      <c r="W1289" s="17" t="e">
        <f>VLOOKUP($A1289,'DATA PENGUKURAN GARDU'!$A:$BS,48,0)</f>
        <v>#N/A</v>
      </c>
      <c r="X1289" s="17" t="e">
        <f>VLOOKUP($A1289,'DATA PENGUKURAN GARDU'!$A:$BS,53,0)</f>
        <v>#N/A</v>
      </c>
      <c r="Y1289" s="17" t="e">
        <f>VLOOKUP($A1289,'DATA PENGUKURAN GARDU'!$A:$BS,54,0)</f>
        <v>#N/A</v>
      </c>
      <c r="Z1289" s="17" t="e">
        <f>VLOOKUP($A1289,'DATA PENGUKURAN GARDU'!$A:$BS,55,0)</f>
        <v>#N/A</v>
      </c>
      <c r="AA1289" s="20" t="e">
        <f>VLOOKUP($B1289,'DATA PENGUKURAN GARDU'!$A:$BS,42,0)</f>
        <v>#N/A</v>
      </c>
      <c r="AB1289" s="21" t="e">
        <f t="shared" si="678"/>
        <v>#N/A</v>
      </c>
      <c r="AC1289" s="20" t="e">
        <f>VLOOKUP($B1289,'DATA PENGUKURAN GARDU'!$A:$BS,44,0)</f>
        <v>#N/A</v>
      </c>
      <c r="AD1289" s="21" t="e">
        <f t="shared" si="679"/>
        <v>#N/A</v>
      </c>
      <c r="AE1289" s="20" t="e">
        <f>VLOOKUP($B1289,'DATA PENGUKURAN GARDU'!$A:$BS,46,0)</f>
        <v>#N/A</v>
      </c>
      <c r="AF1289" s="21" t="e">
        <f t="shared" si="680"/>
        <v>#N/A</v>
      </c>
      <c r="AG1289" s="20" t="e">
        <f>VLOOKUP($B1289,'DATA PENGUKURAN GARDU'!$A:$BS,46,0)</f>
        <v>#N/A</v>
      </c>
      <c r="AH1289" s="20" t="e">
        <f>VLOOKUP($B1289,'DATA PENGUKURAN GARDU'!$A:$BS,53,0)</f>
        <v>#N/A</v>
      </c>
      <c r="AI1289" s="20" t="e">
        <f>VLOOKUP($B1289,'DATA PENGUKURAN GARDU'!$A:$BS,54,0)</f>
        <v>#N/A</v>
      </c>
      <c r="AJ1289" s="17" t="e">
        <f>VLOOKUP($C1289,'DATA PENGUKURAN GARDU'!$A:$BS,42,0)</f>
        <v>#N/A</v>
      </c>
      <c r="AK1289" s="23" t="e">
        <f t="shared" si="681"/>
        <v>#N/A</v>
      </c>
      <c r="AL1289" s="17" t="e">
        <f>VLOOKUP($C1289,'DATA PENGUKURAN GARDU'!$A:$BS,44,0)</f>
        <v>#N/A</v>
      </c>
      <c r="AM1289" s="23" t="e">
        <f t="shared" si="682"/>
        <v>#N/A</v>
      </c>
      <c r="AN1289" s="17" t="e">
        <f>VLOOKUP($C1289,'DATA PENGUKURAN GARDU'!$A:$BS,46,0)</f>
        <v>#N/A</v>
      </c>
      <c r="AO1289" s="23" t="e">
        <f t="shared" si="683"/>
        <v>#N/A</v>
      </c>
      <c r="AP1289" s="17" t="e">
        <f>VLOOKUP($C1289,'DATA PENGUKURAN GARDU'!$A:$BS,46,0)</f>
        <v>#N/A</v>
      </c>
      <c r="AQ1289" s="17" t="e">
        <f>VLOOKUP($C1289,'DATA PENGUKURAN GARDU'!$A:$BS,53,0)</f>
        <v>#N/A</v>
      </c>
      <c r="AR1289" s="17" t="e">
        <f>VLOOKUP($C1289,'DATA PENGUKURAN GARDU'!$A:$BS,54,0)</f>
        <v>#N/A</v>
      </c>
      <c r="AS1289" s="20" t="e">
        <f>VLOOKUP($D1289,'DATA PENGUKURAN GARDU'!$A:$BS,42,0)</f>
        <v>#N/A</v>
      </c>
      <c r="AT1289" s="21" t="e">
        <f t="shared" si="684"/>
        <v>#N/A</v>
      </c>
      <c r="AU1289" s="20" t="e">
        <f>VLOOKUP($D1289,'DATA PENGUKURAN GARDU'!$A:$BS,44,0)</f>
        <v>#N/A</v>
      </c>
      <c r="AV1289" s="21" t="e">
        <f t="shared" si="685"/>
        <v>#N/A</v>
      </c>
      <c r="AW1289" s="20" t="e">
        <f>VLOOKUP($D1289,'DATA PENGUKURAN GARDU'!$A:$BS,46,0)</f>
        <v>#N/A</v>
      </c>
      <c r="AX1289" s="21" t="e">
        <f t="shared" si="686"/>
        <v>#N/A</v>
      </c>
      <c r="AY1289" s="20" t="e">
        <f>VLOOKUP($D1289,'DATA PENGUKURAN GARDU'!$A:$BS,46,0)</f>
        <v>#N/A</v>
      </c>
      <c r="AZ1289" s="20" t="e">
        <f>VLOOKUP($D1289,'DATA PENGUKURAN GARDU'!$A:$BS,53,0)</f>
        <v>#N/A</v>
      </c>
      <c r="BA1289" s="20" t="e">
        <f>VLOOKUP($D1289,'DATA PENGUKURAN GARDU'!$A:$BS,54,0)</f>
        <v>#N/A</v>
      </c>
      <c r="BB1289" s="17" t="e">
        <f>VLOOKUP($E1289,'DATA PENGUKURAN GARDU'!$A:$BS,42,0)</f>
        <v>#N/A</v>
      </c>
      <c r="BC1289" s="23" t="e">
        <f t="shared" si="687"/>
        <v>#N/A</v>
      </c>
      <c r="BD1289" s="17" t="e">
        <f>VLOOKUP($E1289,'DATA PENGUKURAN GARDU'!$A:$BS,44,0)</f>
        <v>#N/A</v>
      </c>
      <c r="BE1289" s="23" t="e">
        <f t="shared" si="688"/>
        <v>#N/A</v>
      </c>
      <c r="BF1289" s="17" t="e">
        <f>VLOOKUP($E1289,'DATA PENGUKURAN GARDU'!$A:$BS,46,0)</f>
        <v>#N/A</v>
      </c>
      <c r="BG1289" s="23" t="e">
        <f t="shared" si="689"/>
        <v>#N/A</v>
      </c>
      <c r="BH1289" s="17" t="e">
        <f>VLOOKUP($E1289,'DATA PENGUKURAN GARDU'!$A:$BS,46,0)</f>
        <v>#N/A</v>
      </c>
      <c r="BI1289" s="17" t="e">
        <f>VLOOKUP($E1289,'DATA PENGUKURAN GARDU'!$A:$BS,53,0)</f>
        <v>#N/A</v>
      </c>
      <c r="BJ1289" s="17" t="e">
        <f>VLOOKUP($E1289,'DATA PENGUKURAN GARDU'!$A:$BS,54,0)</f>
        <v>#N/A</v>
      </c>
      <c r="BK1289" s="20" t="e">
        <f t="shared" si="690"/>
        <v>#N/A</v>
      </c>
      <c r="BL1289" s="20" t="e">
        <f t="shared" si="691"/>
        <v>#N/A</v>
      </c>
      <c r="BM1289" s="20" t="e">
        <f t="shared" si="692"/>
        <v>#N/A</v>
      </c>
      <c r="BN1289" s="25" t="e">
        <f t="shared" si="693"/>
        <v>#N/A</v>
      </c>
      <c r="BO1289" s="26" t="str">
        <f t="shared" si="694"/>
        <v>0</v>
      </c>
      <c r="BP1289" s="21" t="e">
        <f t="shared" si="695"/>
        <v>#VALUE!</v>
      </c>
      <c r="BQ1289" s="20" t="e">
        <f t="shared" si="696"/>
        <v>#N/A</v>
      </c>
      <c r="BR1289" s="20" t="e">
        <v>#N/A</v>
      </c>
      <c r="BS1289" s="9" t="e">
        <v>#N/A</v>
      </c>
      <c r="BT1289" s="2" t="e">
        <f t="shared" si="697"/>
        <v>#VALUE!</v>
      </c>
      <c r="BU1289" s="2" t="e">
        <f t="shared" si="665"/>
        <v>#N/A</v>
      </c>
      <c r="BV1289" s="2" t="e">
        <f t="shared" si="666"/>
        <v>#N/A</v>
      </c>
    </row>
    <row r="1290" s="2" customFormat="1" ht="22.95" customHeight="1" spans="1:74">
      <c r="A1290" s="9" t="str">
        <f t="shared" si="667"/>
        <v>BB 088Induk</v>
      </c>
      <c r="B1290" s="9" t="str">
        <f t="shared" si="668"/>
        <v>BB 088jurusan 1</v>
      </c>
      <c r="C1290" s="9" t="str">
        <f t="shared" si="669"/>
        <v>BB 088jurusan 2</v>
      </c>
      <c r="D1290" s="9" t="str">
        <f t="shared" si="670"/>
        <v>BB 088jurusan 3</v>
      </c>
      <c r="E1290" s="9" t="str">
        <f t="shared" si="671"/>
        <v>BB 088jurusan 4</v>
      </c>
      <c r="F1290" s="10" t="s">
        <v>1447</v>
      </c>
      <c r="G1290" s="10" t="s">
        <v>4</v>
      </c>
      <c r="H1290" s="10" t="s">
        <v>1545</v>
      </c>
      <c r="I1290" s="10">
        <v>0.88612</v>
      </c>
      <c r="J1290" s="10">
        <v>123.37797</v>
      </c>
      <c r="K1290" s="10" t="s">
        <v>7465</v>
      </c>
      <c r="L1290" s="10" t="s">
        <v>7465</v>
      </c>
      <c r="M1290" s="10" t="s">
        <v>7465</v>
      </c>
      <c r="N1290" s="14">
        <f t="shared" si="672"/>
        <v>0</v>
      </c>
      <c r="O1290" s="15" t="e">
        <f t="shared" si="673"/>
        <v>#VALUE!</v>
      </c>
      <c r="P1290" s="15" t="e">
        <f t="shared" si="674"/>
        <v>#VALUE!</v>
      </c>
      <c r="Q1290" s="17" t="e">
        <f>VLOOKUP($A1290,'DATA PENGUKURAN GARDU'!$A:$BS,42,0)</f>
        <v>#N/A</v>
      </c>
      <c r="R1290" s="18" t="e">
        <f t="shared" si="675"/>
        <v>#N/A</v>
      </c>
      <c r="S1290" s="17" t="e">
        <f>VLOOKUP($A1290,'DATA PENGUKURAN GARDU'!$A:$BS,44,0)</f>
        <v>#N/A</v>
      </c>
      <c r="T1290" s="18" t="e">
        <f t="shared" si="676"/>
        <v>#N/A</v>
      </c>
      <c r="U1290" s="17" t="e">
        <f>VLOOKUP($A1290,'DATA PENGUKURAN GARDU'!$A:$BS,46,0)</f>
        <v>#N/A</v>
      </c>
      <c r="V1290" s="18" t="e">
        <f t="shared" si="677"/>
        <v>#N/A</v>
      </c>
      <c r="W1290" s="17" t="e">
        <f>VLOOKUP($A1290,'DATA PENGUKURAN GARDU'!$A:$BS,48,0)</f>
        <v>#N/A</v>
      </c>
      <c r="X1290" s="17" t="e">
        <f>VLOOKUP($A1290,'DATA PENGUKURAN GARDU'!$A:$BS,53,0)</f>
        <v>#N/A</v>
      </c>
      <c r="Y1290" s="17" t="e">
        <f>VLOOKUP($A1290,'DATA PENGUKURAN GARDU'!$A:$BS,54,0)</f>
        <v>#N/A</v>
      </c>
      <c r="Z1290" s="17" t="e">
        <f>VLOOKUP($A1290,'DATA PENGUKURAN GARDU'!$A:$BS,55,0)</f>
        <v>#N/A</v>
      </c>
      <c r="AA1290" s="20" t="e">
        <f>VLOOKUP($B1290,'DATA PENGUKURAN GARDU'!$A:$BS,42,0)</f>
        <v>#N/A</v>
      </c>
      <c r="AB1290" s="21" t="e">
        <f t="shared" si="678"/>
        <v>#N/A</v>
      </c>
      <c r="AC1290" s="20" t="e">
        <f>VLOOKUP($B1290,'DATA PENGUKURAN GARDU'!$A:$BS,44,0)</f>
        <v>#N/A</v>
      </c>
      <c r="AD1290" s="21" t="e">
        <f t="shared" si="679"/>
        <v>#N/A</v>
      </c>
      <c r="AE1290" s="20" t="e">
        <f>VLOOKUP($B1290,'DATA PENGUKURAN GARDU'!$A:$BS,46,0)</f>
        <v>#N/A</v>
      </c>
      <c r="AF1290" s="21" t="e">
        <f t="shared" si="680"/>
        <v>#N/A</v>
      </c>
      <c r="AG1290" s="20" t="e">
        <f>VLOOKUP($B1290,'DATA PENGUKURAN GARDU'!$A:$BS,46,0)</f>
        <v>#N/A</v>
      </c>
      <c r="AH1290" s="20" t="e">
        <f>VLOOKUP($B1290,'DATA PENGUKURAN GARDU'!$A:$BS,53,0)</f>
        <v>#N/A</v>
      </c>
      <c r="AI1290" s="20" t="e">
        <f>VLOOKUP($B1290,'DATA PENGUKURAN GARDU'!$A:$BS,54,0)</f>
        <v>#N/A</v>
      </c>
      <c r="AJ1290" s="17" t="e">
        <f>VLOOKUP($C1290,'DATA PENGUKURAN GARDU'!$A:$BS,42,0)</f>
        <v>#N/A</v>
      </c>
      <c r="AK1290" s="23" t="e">
        <f t="shared" si="681"/>
        <v>#N/A</v>
      </c>
      <c r="AL1290" s="17" t="e">
        <f>VLOOKUP($C1290,'DATA PENGUKURAN GARDU'!$A:$BS,44,0)</f>
        <v>#N/A</v>
      </c>
      <c r="AM1290" s="23" t="e">
        <f t="shared" si="682"/>
        <v>#N/A</v>
      </c>
      <c r="AN1290" s="17" t="e">
        <f>VLOOKUP($C1290,'DATA PENGUKURAN GARDU'!$A:$BS,46,0)</f>
        <v>#N/A</v>
      </c>
      <c r="AO1290" s="23" t="e">
        <f t="shared" si="683"/>
        <v>#N/A</v>
      </c>
      <c r="AP1290" s="17" t="e">
        <f>VLOOKUP($C1290,'DATA PENGUKURAN GARDU'!$A:$BS,46,0)</f>
        <v>#N/A</v>
      </c>
      <c r="AQ1290" s="17" t="e">
        <f>VLOOKUP($C1290,'DATA PENGUKURAN GARDU'!$A:$BS,53,0)</f>
        <v>#N/A</v>
      </c>
      <c r="AR1290" s="17" t="e">
        <f>VLOOKUP($C1290,'DATA PENGUKURAN GARDU'!$A:$BS,54,0)</f>
        <v>#N/A</v>
      </c>
      <c r="AS1290" s="20" t="e">
        <f>VLOOKUP($D1290,'DATA PENGUKURAN GARDU'!$A:$BS,42,0)</f>
        <v>#N/A</v>
      </c>
      <c r="AT1290" s="21" t="e">
        <f t="shared" si="684"/>
        <v>#N/A</v>
      </c>
      <c r="AU1290" s="20" t="e">
        <f>VLOOKUP($D1290,'DATA PENGUKURAN GARDU'!$A:$BS,44,0)</f>
        <v>#N/A</v>
      </c>
      <c r="AV1290" s="21" t="e">
        <f t="shared" si="685"/>
        <v>#N/A</v>
      </c>
      <c r="AW1290" s="20" t="e">
        <f>VLOOKUP($D1290,'DATA PENGUKURAN GARDU'!$A:$BS,46,0)</f>
        <v>#N/A</v>
      </c>
      <c r="AX1290" s="21" t="e">
        <f t="shared" si="686"/>
        <v>#N/A</v>
      </c>
      <c r="AY1290" s="20" t="e">
        <f>VLOOKUP($D1290,'DATA PENGUKURAN GARDU'!$A:$BS,46,0)</f>
        <v>#N/A</v>
      </c>
      <c r="AZ1290" s="20" t="e">
        <f>VLOOKUP($D1290,'DATA PENGUKURAN GARDU'!$A:$BS,53,0)</f>
        <v>#N/A</v>
      </c>
      <c r="BA1290" s="20" t="e">
        <f>VLOOKUP($D1290,'DATA PENGUKURAN GARDU'!$A:$BS,54,0)</f>
        <v>#N/A</v>
      </c>
      <c r="BB1290" s="17" t="e">
        <f>VLOOKUP($E1290,'DATA PENGUKURAN GARDU'!$A:$BS,42,0)</f>
        <v>#N/A</v>
      </c>
      <c r="BC1290" s="23" t="e">
        <f t="shared" si="687"/>
        <v>#N/A</v>
      </c>
      <c r="BD1290" s="17" t="e">
        <f>VLOOKUP($E1290,'DATA PENGUKURAN GARDU'!$A:$BS,44,0)</f>
        <v>#N/A</v>
      </c>
      <c r="BE1290" s="23" t="e">
        <f t="shared" si="688"/>
        <v>#N/A</v>
      </c>
      <c r="BF1290" s="17" t="e">
        <f>VLOOKUP($E1290,'DATA PENGUKURAN GARDU'!$A:$BS,46,0)</f>
        <v>#N/A</v>
      </c>
      <c r="BG1290" s="23" t="e">
        <f t="shared" si="689"/>
        <v>#N/A</v>
      </c>
      <c r="BH1290" s="17" t="e">
        <f>VLOOKUP($E1290,'DATA PENGUKURAN GARDU'!$A:$BS,46,0)</f>
        <v>#N/A</v>
      </c>
      <c r="BI1290" s="17" t="e">
        <f>VLOOKUP($E1290,'DATA PENGUKURAN GARDU'!$A:$BS,53,0)</f>
        <v>#N/A</v>
      </c>
      <c r="BJ1290" s="17" t="e">
        <f>VLOOKUP($E1290,'DATA PENGUKURAN GARDU'!$A:$BS,54,0)</f>
        <v>#N/A</v>
      </c>
      <c r="BK1290" s="20" t="e">
        <f t="shared" si="690"/>
        <v>#N/A</v>
      </c>
      <c r="BL1290" s="20" t="e">
        <f t="shared" si="691"/>
        <v>#N/A</v>
      </c>
      <c r="BM1290" s="20" t="e">
        <f t="shared" si="692"/>
        <v>#N/A</v>
      </c>
      <c r="BN1290" s="25" t="e">
        <f t="shared" si="693"/>
        <v>#N/A</v>
      </c>
      <c r="BO1290" s="26" t="str">
        <f t="shared" si="694"/>
        <v>0</v>
      </c>
      <c r="BP1290" s="21" t="e">
        <f t="shared" si="695"/>
        <v>#VALUE!</v>
      </c>
      <c r="BQ1290" s="20" t="e">
        <f t="shared" si="696"/>
        <v>#N/A</v>
      </c>
      <c r="BR1290" s="20" t="e">
        <v>#N/A</v>
      </c>
      <c r="BS1290" s="9" t="e">
        <v>#N/A</v>
      </c>
      <c r="BT1290" s="2" t="e">
        <f t="shared" si="697"/>
        <v>#VALUE!</v>
      </c>
      <c r="BU1290" s="2" t="e">
        <f t="shared" si="665"/>
        <v>#N/A</v>
      </c>
      <c r="BV1290" s="2" t="e">
        <f t="shared" si="666"/>
        <v>#N/A</v>
      </c>
    </row>
    <row r="1291" s="2" customFormat="1" ht="22.95" customHeight="1" spans="1:74">
      <c r="A1291" s="9" t="str">
        <f t="shared" si="667"/>
        <v>BB 094Induk</v>
      </c>
      <c r="B1291" s="9" t="str">
        <f t="shared" si="668"/>
        <v>BB 094jurusan 1</v>
      </c>
      <c r="C1291" s="9" t="str">
        <f t="shared" si="669"/>
        <v>BB 094jurusan 2</v>
      </c>
      <c r="D1291" s="9" t="str">
        <f t="shared" si="670"/>
        <v>BB 094jurusan 3</v>
      </c>
      <c r="E1291" s="9" t="str">
        <f t="shared" si="671"/>
        <v>BB 094jurusan 4</v>
      </c>
      <c r="F1291" s="10" t="s">
        <v>605</v>
      </c>
      <c r="G1291" s="10" t="s">
        <v>4</v>
      </c>
      <c r="H1291" s="10" t="s">
        <v>1546</v>
      </c>
      <c r="I1291" s="10">
        <v>0.8809</v>
      </c>
      <c r="J1291" s="10">
        <v>123.44178</v>
      </c>
      <c r="K1291" s="10" t="s">
        <v>7465</v>
      </c>
      <c r="L1291" s="10" t="s">
        <v>7465</v>
      </c>
      <c r="M1291" s="10" t="s">
        <v>7465</v>
      </c>
      <c r="N1291" s="14">
        <f t="shared" si="672"/>
        <v>0</v>
      </c>
      <c r="O1291" s="15" t="e">
        <f t="shared" si="673"/>
        <v>#VALUE!</v>
      </c>
      <c r="P1291" s="15" t="e">
        <f t="shared" si="674"/>
        <v>#VALUE!</v>
      </c>
      <c r="Q1291" s="17" t="e">
        <f>VLOOKUP($A1291,'DATA PENGUKURAN GARDU'!$A:$BS,42,0)</f>
        <v>#N/A</v>
      </c>
      <c r="R1291" s="18" t="e">
        <f t="shared" si="675"/>
        <v>#N/A</v>
      </c>
      <c r="S1291" s="17" t="e">
        <f>VLOOKUP($A1291,'DATA PENGUKURAN GARDU'!$A:$BS,44,0)</f>
        <v>#N/A</v>
      </c>
      <c r="T1291" s="18" t="e">
        <f t="shared" si="676"/>
        <v>#N/A</v>
      </c>
      <c r="U1291" s="17" t="e">
        <f>VLOOKUP($A1291,'DATA PENGUKURAN GARDU'!$A:$BS,46,0)</f>
        <v>#N/A</v>
      </c>
      <c r="V1291" s="18" t="e">
        <f t="shared" si="677"/>
        <v>#N/A</v>
      </c>
      <c r="W1291" s="17" t="e">
        <f>VLOOKUP($A1291,'DATA PENGUKURAN GARDU'!$A:$BS,48,0)</f>
        <v>#N/A</v>
      </c>
      <c r="X1291" s="17" t="e">
        <f>VLOOKUP($A1291,'DATA PENGUKURAN GARDU'!$A:$BS,53,0)</f>
        <v>#N/A</v>
      </c>
      <c r="Y1291" s="17" t="e">
        <f>VLOOKUP($A1291,'DATA PENGUKURAN GARDU'!$A:$BS,54,0)</f>
        <v>#N/A</v>
      </c>
      <c r="Z1291" s="17" t="e">
        <f>VLOOKUP($A1291,'DATA PENGUKURAN GARDU'!$A:$BS,55,0)</f>
        <v>#N/A</v>
      </c>
      <c r="AA1291" s="20" t="e">
        <f>VLOOKUP($B1291,'DATA PENGUKURAN GARDU'!$A:$BS,42,0)</f>
        <v>#N/A</v>
      </c>
      <c r="AB1291" s="21" t="e">
        <f t="shared" si="678"/>
        <v>#N/A</v>
      </c>
      <c r="AC1291" s="20" t="e">
        <f>VLOOKUP($B1291,'DATA PENGUKURAN GARDU'!$A:$BS,44,0)</f>
        <v>#N/A</v>
      </c>
      <c r="AD1291" s="21" t="e">
        <f t="shared" si="679"/>
        <v>#N/A</v>
      </c>
      <c r="AE1291" s="20" t="e">
        <f>VLOOKUP($B1291,'DATA PENGUKURAN GARDU'!$A:$BS,46,0)</f>
        <v>#N/A</v>
      </c>
      <c r="AF1291" s="21" t="e">
        <f t="shared" si="680"/>
        <v>#N/A</v>
      </c>
      <c r="AG1291" s="20" t="e">
        <f>VLOOKUP($B1291,'DATA PENGUKURAN GARDU'!$A:$BS,46,0)</f>
        <v>#N/A</v>
      </c>
      <c r="AH1291" s="20" t="e">
        <f>VLOOKUP($B1291,'DATA PENGUKURAN GARDU'!$A:$BS,53,0)</f>
        <v>#N/A</v>
      </c>
      <c r="AI1291" s="20" t="e">
        <f>VLOOKUP($B1291,'DATA PENGUKURAN GARDU'!$A:$BS,54,0)</f>
        <v>#N/A</v>
      </c>
      <c r="AJ1291" s="17" t="e">
        <f>VLOOKUP($C1291,'DATA PENGUKURAN GARDU'!$A:$BS,42,0)</f>
        <v>#N/A</v>
      </c>
      <c r="AK1291" s="23" t="e">
        <f t="shared" si="681"/>
        <v>#N/A</v>
      </c>
      <c r="AL1291" s="17" t="e">
        <f>VLOOKUP($C1291,'DATA PENGUKURAN GARDU'!$A:$BS,44,0)</f>
        <v>#N/A</v>
      </c>
      <c r="AM1291" s="23" t="e">
        <f t="shared" si="682"/>
        <v>#N/A</v>
      </c>
      <c r="AN1291" s="17" t="e">
        <f>VLOOKUP($C1291,'DATA PENGUKURAN GARDU'!$A:$BS,46,0)</f>
        <v>#N/A</v>
      </c>
      <c r="AO1291" s="23" t="e">
        <f t="shared" si="683"/>
        <v>#N/A</v>
      </c>
      <c r="AP1291" s="17" t="e">
        <f>VLOOKUP($C1291,'DATA PENGUKURAN GARDU'!$A:$BS,46,0)</f>
        <v>#N/A</v>
      </c>
      <c r="AQ1291" s="17" t="e">
        <f>VLOOKUP($C1291,'DATA PENGUKURAN GARDU'!$A:$BS,53,0)</f>
        <v>#N/A</v>
      </c>
      <c r="AR1291" s="17" t="e">
        <f>VLOOKUP($C1291,'DATA PENGUKURAN GARDU'!$A:$BS,54,0)</f>
        <v>#N/A</v>
      </c>
      <c r="AS1291" s="20" t="e">
        <f>VLOOKUP($D1291,'DATA PENGUKURAN GARDU'!$A:$BS,42,0)</f>
        <v>#N/A</v>
      </c>
      <c r="AT1291" s="21" t="e">
        <f t="shared" si="684"/>
        <v>#N/A</v>
      </c>
      <c r="AU1291" s="20" t="e">
        <f>VLOOKUP($D1291,'DATA PENGUKURAN GARDU'!$A:$BS,44,0)</f>
        <v>#N/A</v>
      </c>
      <c r="AV1291" s="21" t="e">
        <f t="shared" si="685"/>
        <v>#N/A</v>
      </c>
      <c r="AW1291" s="20" t="e">
        <f>VLOOKUP($D1291,'DATA PENGUKURAN GARDU'!$A:$BS,46,0)</f>
        <v>#N/A</v>
      </c>
      <c r="AX1291" s="21" t="e">
        <f t="shared" si="686"/>
        <v>#N/A</v>
      </c>
      <c r="AY1291" s="20" t="e">
        <f>VLOOKUP($D1291,'DATA PENGUKURAN GARDU'!$A:$BS,46,0)</f>
        <v>#N/A</v>
      </c>
      <c r="AZ1291" s="20" t="e">
        <f>VLOOKUP($D1291,'DATA PENGUKURAN GARDU'!$A:$BS,53,0)</f>
        <v>#N/A</v>
      </c>
      <c r="BA1291" s="20" t="e">
        <f>VLOOKUP($D1291,'DATA PENGUKURAN GARDU'!$A:$BS,54,0)</f>
        <v>#N/A</v>
      </c>
      <c r="BB1291" s="17" t="e">
        <f>VLOOKUP($E1291,'DATA PENGUKURAN GARDU'!$A:$BS,42,0)</f>
        <v>#N/A</v>
      </c>
      <c r="BC1291" s="23" t="e">
        <f t="shared" si="687"/>
        <v>#N/A</v>
      </c>
      <c r="BD1291" s="17" t="e">
        <f>VLOOKUP($E1291,'DATA PENGUKURAN GARDU'!$A:$BS,44,0)</f>
        <v>#N/A</v>
      </c>
      <c r="BE1291" s="23" t="e">
        <f t="shared" si="688"/>
        <v>#N/A</v>
      </c>
      <c r="BF1291" s="17" t="e">
        <f>VLOOKUP($E1291,'DATA PENGUKURAN GARDU'!$A:$BS,46,0)</f>
        <v>#N/A</v>
      </c>
      <c r="BG1291" s="23" t="e">
        <f t="shared" si="689"/>
        <v>#N/A</v>
      </c>
      <c r="BH1291" s="17" t="e">
        <f>VLOOKUP($E1291,'DATA PENGUKURAN GARDU'!$A:$BS,46,0)</f>
        <v>#N/A</v>
      </c>
      <c r="BI1291" s="17" t="e">
        <f>VLOOKUP($E1291,'DATA PENGUKURAN GARDU'!$A:$BS,53,0)</f>
        <v>#N/A</v>
      </c>
      <c r="BJ1291" s="17" t="e">
        <f>VLOOKUP($E1291,'DATA PENGUKURAN GARDU'!$A:$BS,54,0)</f>
        <v>#N/A</v>
      </c>
      <c r="BK1291" s="20" t="e">
        <f t="shared" si="690"/>
        <v>#N/A</v>
      </c>
      <c r="BL1291" s="20" t="e">
        <f t="shared" si="691"/>
        <v>#N/A</v>
      </c>
      <c r="BM1291" s="20" t="e">
        <f t="shared" si="692"/>
        <v>#N/A</v>
      </c>
      <c r="BN1291" s="25" t="e">
        <f t="shared" si="693"/>
        <v>#N/A</v>
      </c>
      <c r="BO1291" s="26" t="str">
        <f t="shared" si="694"/>
        <v>0</v>
      </c>
      <c r="BP1291" s="21" t="e">
        <f t="shared" si="695"/>
        <v>#VALUE!</v>
      </c>
      <c r="BQ1291" s="20" t="e">
        <f t="shared" si="696"/>
        <v>#N/A</v>
      </c>
      <c r="BR1291" s="20" t="e">
        <v>#N/A</v>
      </c>
      <c r="BS1291" s="9" t="e">
        <v>#N/A</v>
      </c>
      <c r="BT1291" s="2" t="e">
        <f t="shared" si="697"/>
        <v>#VALUE!</v>
      </c>
      <c r="BU1291" s="2" t="e">
        <f t="shared" si="665"/>
        <v>#N/A</v>
      </c>
      <c r="BV1291" s="2" t="e">
        <f t="shared" si="666"/>
        <v>#N/A</v>
      </c>
    </row>
    <row r="1292" s="2" customFormat="1" ht="22.95" customHeight="1" spans="1:74">
      <c r="A1292" s="9" t="str">
        <f t="shared" si="667"/>
        <v>BB 096Induk</v>
      </c>
      <c r="B1292" s="9" t="str">
        <f t="shared" si="668"/>
        <v>BB 096jurusan 1</v>
      </c>
      <c r="C1292" s="9" t="str">
        <f t="shared" si="669"/>
        <v>BB 096jurusan 2</v>
      </c>
      <c r="D1292" s="9" t="str">
        <f t="shared" si="670"/>
        <v>BB 096jurusan 3</v>
      </c>
      <c r="E1292" s="9" t="str">
        <f t="shared" si="671"/>
        <v>BB 096jurusan 4</v>
      </c>
      <c r="F1292" s="10" t="s">
        <v>605</v>
      </c>
      <c r="G1292" s="10" t="s">
        <v>4</v>
      </c>
      <c r="H1292" s="10" t="s">
        <v>1547</v>
      </c>
      <c r="I1292" s="10">
        <v>0.87932</v>
      </c>
      <c r="J1292" s="10">
        <v>123.45058</v>
      </c>
      <c r="K1292" s="10" t="s">
        <v>7465</v>
      </c>
      <c r="L1292" s="10" t="s">
        <v>7465</v>
      </c>
      <c r="M1292" s="10" t="s">
        <v>7465</v>
      </c>
      <c r="N1292" s="14">
        <f t="shared" si="672"/>
        <v>0</v>
      </c>
      <c r="O1292" s="15" t="e">
        <f t="shared" si="673"/>
        <v>#VALUE!</v>
      </c>
      <c r="P1292" s="15" t="e">
        <f t="shared" si="674"/>
        <v>#VALUE!</v>
      </c>
      <c r="Q1292" s="17" t="e">
        <f>VLOOKUP($A1292,'DATA PENGUKURAN GARDU'!$A:$BS,42,0)</f>
        <v>#N/A</v>
      </c>
      <c r="R1292" s="18" t="e">
        <f t="shared" si="675"/>
        <v>#N/A</v>
      </c>
      <c r="S1292" s="17" t="e">
        <f>VLOOKUP($A1292,'DATA PENGUKURAN GARDU'!$A:$BS,44,0)</f>
        <v>#N/A</v>
      </c>
      <c r="T1292" s="18" t="e">
        <f t="shared" si="676"/>
        <v>#N/A</v>
      </c>
      <c r="U1292" s="17" t="e">
        <f>VLOOKUP($A1292,'DATA PENGUKURAN GARDU'!$A:$BS,46,0)</f>
        <v>#N/A</v>
      </c>
      <c r="V1292" s="18" t="e">
        <f t="shared" si="677"/>
        <v>#N/A</v>
      </c>
      <c r="W1292" s="17" t="e">
        <f>VLOOKUP($A1292,'DATA PENGUKURAN GARDU'!$A:$BS,48,0)</f>
        <v>#N/A</v>
      </c>
      <c r="X1292" s="17" t="e">
        <f>VLOOKUP($A1292,'DATA PENGUKURAN GARDU'!$A:$BS,53,0)</f>
        <v>#N/A</v>
      </c>
      <c r="Y1292" s="17" t="e">
        <f>VLOOKUP($A1292,'DATA PENGUKURAN GARDU'!$A:$BS,54,0)</f>
        <v>#N/A</v>
      </c>
      <c r="Z1292" s="17" t="e">
        <f>VLOOKUP($A1292,'DATA PENGUKURAN GARDU'!$A:$BS,55,0)</f>
        <v>#N/A</v>
      </c>
      <c r="AA1292" s="20" t="e">
        <f>VLOOKUP($B1292,'DATA PENGUKURAN GARDU'!$A:$BS,42,0)</f>
        <v>#N/A</v>
      </c>
      <c r="AB1292" s="21" t="e">
        <f t="shared" si="678"/>
        <v>#N/A</v>
      </c>
      <c r="AC1292" s="20" t="e">
        <f>VLOOKUP($B1292,'DATA PENGUKURAN GARDU'!$A:$BS,44,0)</f>
        <v>#N/A</v>
      </c>
      <c r="AD1292" s="21" t="e">
        <f t="shared" si="679"/>
        <v>#N/A</v>
      </c>
      <c r="AE1292" s="20" t="e">
        <f>VLOOKUP($B1292,'DATA PENGUKURAN GARDU'!$A:$BS,46,0)</f>
        <v>#N/A</v>
      </c>
      <c r="AF1292" s="21" t="e">
        <f t="shared" si="680"/>
        <v>#N/A</v>
      </c>
      <c r="AG1292" s="20" t="e">
        <f>VLOOKUP($B1292,'DATA PENGUKURAN GARDU'!$A:$BS,46,0)</f>
        <v>#N/A</v>
      </c>
      <c r="AH1292" s="20" t="e">
        <f>VLOOKUP($B1292,'DATA PENGUKURAN GARDU'!$A:$BS,53,0)</f>
        <v>#N/A</v>
      </c>
      <c r="AI1292" s="20" t="e">
        <f>VLOOKUP($B1292,'DATA PENGUKURAN GARDU'!$A:$BS,54,0)</f>
        <v>#N/A</v>
      </c>
      <c r="AJ1292" s="17" t="e">
        <f>VLOOKUP($C1292,'DATA PENGUKURAN GARDU'!$A:$BS,42,0)</f>
        <v>#N/A</v>
      </c>
      <c r="AK1292" s="23" t="e">
        <f t="shared" si="681"/>
        <v>#N/A</v>
      </c>
      <c r="AL1292" s="17" t="e">
        <f>VLOOKUP($C1292,'DATA PENGUKURAN GARDU'!$A:$BS,44,0)</f>
        <v>#N/A</v>
      </c>
      <c r="AM1292" s="23" t="e">
        <f t="shared" si="682"/>
        <v>#N/A</v>
      </c>
      <c r="AN1292" s="17" t="e">
        <f>VLOOKUP($C1292,'DATA PENGUKURAN GARDU'!$A:$BS,46,0)</f>
        <v>#N/A</v>
      </c>
      <c r="AO1292" s="23" t="e">
        <f t="shared" si="683"/>
        <v>#N/A</v>
      </c>
      <c r="AP1292" s="17" t="e">
        <f>VLOOKUP($C1292,'DATA PENGUKURAN GARDU'!$A:$BS,46,0)</f>
        <v>#N/A</v>
      </c>
      <c r="AQ1292" s="17" t="e">
        <f>VLOOKUP($C1292,'DATA PENGUKURAN GARDU'!$A:$BS,53,0)</f>
        <v>#N/A</v>
      </c>
      <c r="AR1292" s="17" t="e">
        <f>VLOOKUP($C1292,'DATA PENGUKURAN GARDU'!$A:$BS,54,0)</f>
        <v>#N/A</v>
      </c>
      <c r="AS1292" s="20" t="e">
        <f>VLOOKUP($D1292,'DATA PENGUKURAN GARDU'!$A:$BS,42,0)</f>
        <v>#N/A</v>
      </c>
      <c r="AT1292" s="21" t="e">
        <f t="shared" si="684"/>
        <v>#N/A</v>
      </c>
      <c r="AU1292" s="20" t="e">
        <f>VLOOKUP($D1292,'DATA PENGUKURAN GARDU'!$A:$BS,44,0)</f>
        <v>#N/A</v>
      </c>
      <c r="AV1292" s="21" t="e">
        <f t="shared" si="685"/>
        <v>#N/A</v>
      </c>
      <c r="AW1292" s="20" t="e">
        <f>VLOOKUP($D1292,'DATA PENGUKURAN GARDU'!$A:$BS,46,0)</f>
        <v>#N/A</v>
      </c>
      <c r="AX1292" s="21" t="e">
        <f t="shared" si="686"/>
        <v>#N/A</v>
      </c>
      <c r="AY1292" s="20" t="e">
        <f>VLOOKUP($D1292,'DATA PENGUKURAN GARDU'!$A:$BS,46,0)</f>
        <v>#N/A</v>
      </c>
      <c r="AZ1292" s="20" t="e">
        <f>VLOOKUP($D1292,'DATA PENGUKURAN GARDU'!$A:$BS,53,0)</f>
        <v>#N/A</v>
      </c>
      <c r="BA1292" s="20" t="e">
        <f>VLOOKUP($D1292,'DATA PENGUKURAN GARDU'!$A:$BS,54,0)</f>
        <v>#N/A</v>
      </c>
      <c r="BB1292" s="17" t="e">
        <f>VLOOKUP($E1292,'DATA PENGUKURAN GARDU'!$A:$BS,42,0)</f>
        <v>#N/A</v>
      </c>
      <c r="BC1292" s="23" t="e">
        <f t="shared" si="687"/>
        <v>#N/A</v>
      </c>
      <c r="BD1292" s="17" t="e">
        <f>VLOOKUP($E1292,'DATA PENGUKURAN GARDU'!$A:$BS,44,0)</f>
        <v>#N/A</v>
      </c>
      <c r="BE1292" s="23" t="e">
        <f t="shared" si="688"/>
        <v>#N/A</v>
      </c>
      <c r="BF1292" s="17" t="e">
        <f>VLOOKUP($E1292,'DATA PENGUKURAN GARDU'!$A:$BS,46,0)</f>
        <v>#N/A</v>
      </c>
      <c r="BG1292" s="23" t="e">
        <f t="shared" si="689"/>
        <v>#N/A</v>
      </c>
      <c r="BH1292" s="17" t="e">
        <f>VLOOKUP($E1292,'DATA PENGUKURAN GARDU'!$A:$BS,46,0)</f>
        <v>#N/A</v>
      </c>
      <c r="BI1292" s="17" t="e">
        <f>VLOOKUP($E1292,'DATA PENGUKURAN GARDU'!$A:$BS,53,0)</f>
        <v>#N/A</v>
      </c>
      <c r="BJ1292" s="17" t="e">
        <f>VLOOKUP($E1292,'DATA PENGUKURAN GARDU'!$A:$BS,54,0)</f>
        <v>#N/A</v>
      </c>
      <c r="BK1292" s="20" t="e">
        <f t="shared" si="690"/>
        <v>#N/A</v>
      </c>
      <c r="BL1292" s="20" t="e">
        <f t="shared" si="691"/>
        <v>#N/A</v>
      </c>
      <c r="BM1292" s="20" t="e">
        <f t="shared" si="692"/>
        <v>#N/A</v>
      </c>
      <c r="BN1292" s="25" t="e">
        <f t="shared" si="693"/>
        <v>#N/A</v>
      </c>
      <c r="BO1292" s="26" t="str">
        <f t="shared" si="694"/>
        <v>0</v>
      </c>
      <c r="BP1292" s="21" t="e">
        <f t="shared" si="695"/>
        <v>#VALUE!</v>
      </c>
      <c r="BQ1292" s="20" t="e">
        <f t="shared" si="696"/>
        <v>#N/A</v>
      </c>
      <c r="BR1292" s="20" t="e">
        <v>#N/A</v>
      </c>
      <c r="BS1292" s="9" t="e">
        <v>#N/A</v>
      </c>
      <c r="BT1292" s="2" t="e">
        <f t="shared" si="697"/>
        <v>#VALUE!</v>
      </c>
      <c r="BU1292" s="2" t="e">
        <f t="shared" si="665"/>
        <v>#N/A</v>
      </c>
      <c r="BV1292" s="2" t="e">
        <f t="shared" si="666"/>
        <v>#N/A</v>
      </c>
    </row>
    <row r="1293" s="2" customFormat="1" ht="22.95" customHeight="1" spans="1:74">
      <c r="A1293" s="9" t="str">
        <f t="shared" si="667"/>
        <v>GARDU HOTEL SUTAN RAJAInduk</v>
      </c>
      <c r="B1293" s="9" t="str">
        <f t="shared" si="668"/>
        <v>GARDU HOTEL SUTAN RAJAjurusan 1</v>
      </c>
      <c r="C1293" s="9" t="str">
        <f t="shared" si="669"/>
        <v>GARDU HOTEL SUTAN RAJAjurusan 2</v>
      </c>
      <c r="D1293" s="9" t="str">
        <f t="shared" si="670"/>
        <v>GARDU HOTEL SUTAN RAJAjurusan 3</v>
      </c>
      <c r="E1293" s="9" t="str">
        <f t="shared" si="671"/>
        <v>GARDU HOTEL SUTAN RAJAjurusan 4</v>
      </c>
      <c r="F1293" s="10" t="s">
        <v>136</v>
      </c>
      <c r="G1293" s="10" t="s">
        <v>132</v>
      </c>
      <c r="H1293" s="10" t="s">
        <v>1548</v>
      </c>
      <c r="I1293" s="10">
        <v>0.43556</v>
      </c>
      <c r="J1293" s="10">
        <v>124.19471</v>
      </c>
      <c r="K1293" s="10" t="s">
        <v>7465</v>
      </c>
      <c r="L1293" s="10" t="s">
        <v>7465</v>
      </c>
      <c r="M1293" s="10" t="s">
        <v>7465</v>
      </c>
      <c r="N1293" s="14">
        <f t="shared" si="672"/>
        <v>0</v>
      </c>
      <c r="O1293" s="15" t="e">
        <f t="shared" si="673"/>
        <v>#VALUE!</v>
      </c>
      <c r="P1293" s="15" t="e">
        <f t="shared" si="674"/>
        <v>#VALUE!</v>
      </c>
      <c r="Q1293" s="17" t="e">
        <f>VLOOKUP($A1293,'DATA PENGUKURAN GARDU'!$A:$BS,42,0)</f>
        <v>#N/A</v>
      </c>
      <c r="R1293" s="18" t="e">
        <f t="shared" si="675"/>
        <v>#N/A</v>
      </c>
      <c r="S1293" s="17" t="e">
        <f>VLOOKUP($A1293,'DATA PENGUKURAN GARDU'!$A:$BS,44,0)</f>
        <v>#N/A</v>
      </c>
      <c r="T1293" s="18" t="e">
        <f t="shared" si="676"/>
        <v>#N/A</v>
      </c>
      <c r="U1293" s="17" t="e">
        <f>VLOOKUP($A1293,'DATA PENGUKURAN GARDU'!$A:$BS,46,0)</f>
        <v>#N/A</v>
      </c>
      <c r="V1293" s="18" t="e">
        <f t="shared" si="677"/>
        <v>#N/A</v>
      </c>
      <c r="W1293" s="17" t="e">
        <f>VLOOKUP($A1293,'DATA PENGUKURAN GARDU'!$A:$BS,48,0)</f>
        <v>#N/A</v>
      </c>
      <c r="X1293" s="17" t="e">
        <f>VLOOKUP($A1293,'DATA PENGUKURAN GARDU'!$A:$BS,53,0)</f>
        <v>#N/A</v>
      </c>
      <c r="Y1293" s="17" t="e">
        <f>VLOOKUP($A1293,'DATA PENGUKURAN GARDU'!$A:$BS,54,0)</f>
        <v>#N/A</v>
      </c>
      <c r="Z1293" s="17" t="e">
        <f>VLOOKUP($A1293,'DATA PENGUKURAN GARDU'!$A:$BS,55,0)</f>
        <v>#N/A</v>
      </c>
      <c r="AA1293" s="20" t="e">
        <f>VLOOKUP($B1293,'DATA PENGUKURAN GARDU'!$A:$BS,42,0)</f>
        <v>#N/A</v>
      </c>
      <c r="AB1293" s="21" t="e">
        <f t="shared" si="678"/>
        <v>#N/A</v>
      </c>
      <c r="AC1293" s="20" t="e">
        <f>VLOOKUP($B1293,'DATA PENGUKURAN GARDU'!$A:$BS,44,0)</f>
        <v>#N/A</v>
      </c>
      <c r="AD1293" s="21" t="e">
        <f t="shared" si="679"/>
        <v>#N/A</v>
      </c>
      <c r="AE1293" s="20" t="e">
        <f>VLOOKUP($B1293,'DATA PENGUKURAN GARDU'!$A:$BS,46,0)</f>
        <v>#N/A</v>
      </c>
      <c r="AF1293" s="21" t="e">
        <f t="shared" si="680"/>
        <v>#N/A</v>
      </c>
      <c r="AG1293" s="20" t="e">
        <f>VLOOKUP($B1293,'DATA PENGUKURAN GARDU'!$A:$BS,46,0)</f>
        <v>#N/A</v>
      </c>
      <c r="AH1293" s="20" t="e">
        <f>VLOOKUP($B1293,'DATA PENGUKURAN GARDU'!$A:$BS,53,0)</f>
        <v>#N/A</v>
      </c>
      <c r="AI1293" s="20" t="e">
        <f>VLOOKUP($B1293,'DATA PENGUKURAN GARDU'!$A:$BS,54,0)</f>
        <v>#N/A</v>
      </c>
      <c r="AJ1293" s="17" t="e">
        <f>VLOOKUP($C1293,'DATA PENGUKURAN GARDU'!$A:$BS,42,0)</f>
        <v>#N/A</v>
      </c>
      <c r="AK1293" s="23" t="e">
        <f t="shared" si="681"/>
        <v>#N/A</v>
      </c>
      <c r="AL1293" s="17" t="e">
        <f>VLOOKUP($C1293,'DATA PENGUKURAN GARDU'!$A:$BS,44,0)</f>
        <v>#N/A</v>
      </c>
      <c r="AM1293" s="23" t="e">
        <f t="shared" si="682"/>
        <v>#N/A</v>
      </c>
      <c r="AN1293" s="17" t="e">
        <f>VLOOKUP($C1293,'DATA PENGUKURAN GARDU'!$A:$BS,46,0)</f>
        <v>#N/A</v>
      </c>
      <c r="AO1293" s="23" t="e">
        <f t="shared" si="683"/>
        <v>#N/A</v>
      </c>
      <c r="AP1293" s="17" t="e">
        <f>VLOOKUP($C1293,'DATA PENGUKURAN GARDU'!$A:$BS,46,0)</f>
        <v>#N/A</v>
      </c>
      <c r="AQ1293" s="17" t="e">
        <f>VLOOKUP($C1293,'DATA PENGUKURAN GARDU'!$A:$BS,53,0)</f>
        <v>#N/A</v>
      </c>
      <c r="AR1293" s="17" t="e">
        <f>VLOOKUP($C1293,'DATA PENGUKURAN GARDU'!$A:$BS,54,0)</f>
        <v>#N/A</v>
      </c>
      <c r="AS1293" s="20" t="e">
        <f>VLOOKUP($D1293,'DATA PENGUKURAN GARDU'!$A:$BS,42,0)</f>
        <v>#N/A</v>
      </c>
      <c r="AT1293" s="21" t="e">
        <f t="shared" si="684"/>
        <v>#N/A</v>
      </c>
      <c r="AU1293" s="20" t="e">
        <f>VLOOKUP($D1293,'DATA PENGUKURAN GARDU'!$A:$BS,44,0)</f>
        <v>#N/A</v>
      </c>
      <c r="AV1293" s="21" t="e">
        <f t="shared" si="685"/>
        <v>#N/A</v>
      </c>
      <c r="AW1293" s="20" t="e">
        <f>VLOOKUP($D1293,'DATA PENGUKURAN GARDU'!$A:$BS,46,0)</f>
        <v>#N/A</v>
      </c>
      <c r="AX1293" s="21" t="e">
        <f t="shared" si="686"/>
        <v>#N/A</v>
      </c>
      <c r="AY1293" s="20" t="e">
        <f>VLOOKUP($D1293,'DATA PENGUKURAN GARDU'!$A:$BS,46,0)</f>
        <v>#N/A</v>
      </c>
      <c r="AZ1293" s="20" t="e">
        <f>VLOOKUP($D1293,'DATA PENGUKURAN GARDU'!$A:$BS,53,0)</f>
        <v>#N/A</v>
      </c>
      <c r="BA1293" s="20" t="e">
        <f>VLOOKUP($D1293,'DATA PENGUKURAN GARDU'!$A:$BS,54,0)</f>
        <v>#N/A</v>
      </c>
      <c r="BB1293" s="17" t="e">
        <f>VLOOKUP($E1293,'DATA PENGUKURAN GARDU'!$A:$BS,42,0)</f>
        <v>#N/A</v>
      </c>
      <c r="BC1293" s="23" t="e">
        <f t="shared" si="687"/>
        <v>#N/A</v>
      </c>
      <c r="BD1293" s="17" t="e">
        <f>VLOOKUP($E1293,'DATA PENGUKURAN GARDU'!$A:$BS,44,0)</f>
        <v>#N/A</v>
      </c>
      <c r="BE1293" s="23" t="e">
        <f t="shared" si="688"/>
        <v>#N/A</v>
      </c>
      <c r="BF1293" s="17" t="e">
        <f>VLOOKUP($E1293,'DATA PENGUKURAN GARDU'!$A:$BS,46,0)</f>
        <v>#N/A</v>
      </c>
      <c r="BG1293" s="23" t="e">
        <f t="shared" si="689"/>
        <v>#N/A</v>
      </c>
      <c r="BH1293" s="17" t="e">
        <f>VLOOKUP($E1293,'DATA PENGUKURAN GARDU'!$A:$BS,46,0)</f>
        <v>#N/A</v>
      </c>
      <c r="BI1293" s="17" t="e">
        <f>VLOOKUP($E1293,'DATA PENGUKURAN GARDU'!$A:$BS,53,0)</f>
        <v>#N/A</v>
      </c>
      <c r="BJ1293" s="17" t="e">
        <f>VLOOKUP($E1293,'DATA PENGUKURAN GARDU'!$A:$BS,54,0)</f>
        <v>#N/A</v>
      </c>
      <c r="BK1293" s="20" t="e">
        <f t="shared" si="690"/>
        <v>#N/A</v>
      </c>
      <c r="BL1293" s="20" t="e">
        <f t="shared" si="691"/>
        <v>#N/A</v>
      </c>
      <c r="BM1293" s="20" t="e">
        <f t="shared" si="692"/>
        <v>#N/A</v>
      </c>
      <c r="BN1293" s="25" t="e">
        <f t="shared" si="693"/>
        <v>#N/A</v>
      </c>
      <c r="BO1293" s="26" t="str">
        <f t="shared" si="694"/>
        <v>0</v>
      </c>
      <c r="BP1293" s="21" t="e">
        <f t="shared" si="695"/>
        <v>#VALUE!</v>
      </c>
      <c r="BQ1293" s="20" t="e">
        <f t="shared" si="696"/>
        <v>#N/A</v>
      </c>
      <c r="BR1293" s="20" t="e">
        <v>#N/A</v>
      </c>
      <c r="BS1293" s="9" t="e">
        <v>#N/A</v>
      </c>
      <c r="BT1293" s="2" t="e">
        <f t="shared" si="697"/>
        <v>#VALUE!</v>
      </c>
      <c r="BU1293" s="2" t="e">
        <f t="shared" si="665"/>
        <v>#N/A</v>
      </c>
      <c r="BV1293" s="2" t="e">
        <f t="shared" si="666"/>
        <v>#N/A</v>
      </c>
    </row>
    <row r="1294" s="2" customFormat="1" ht="22.95" customHeight="1" spans="1:74">
      <c r="A1294" s="9" t="str">
        <f t="shared" si="667"/>
        <v>K-006Induk</v>
      </c>
      <c r="B1294" s="9" t="str">
        <f t="shared" si="668"/>
        <v>K-006jurusan 1</v>
      </c>
      <c r="C1294" s="9" t="str">
        <f t="shared" si="669"/>
        <v>K-006jurusan 2</v>
      </c>
      <c r="D1294" s="9" t="str">
        <f t="shared" si="670"/>
        <v>K-006jurusan 3</v>
      </c>
      <c r="E1294" s="9" t="str">
        <f t="shared" si="671"/>
        <v>K-006jurusan 4</v>
      </c>
      <c r="F1294" s="10" t="s">
        <v>610</v>
      </c>
      <c r="G1294" s="10" t="s">
        <v>132</v>
      </c>
      <c r="H1294" s="10" t="s">
        <v>1549</v>
      </c>
      <c r="I1294" s="10">
        <v>0.76012</v>
      </c>
      <c r="J1294" s="10">
        <v>124.281538</v>
      </c>
      <c r="K1294" s="10" t="s">
        <v>7465</v>
      </c>
      <c r="L1294" s="10" t="s">
        <v>7465</v>
      </c>
      <c r="M1294" s="10" t="s">
        <v>7465</v>
      </c>
      <c r="N1294" s="14">
        <f t="shared" si="672"/>
        <v>0</v>
      </c>
      <c r="O1294" s="15" t="e">
        <f t="shared" si="673"/>
        <v>#VALUE!</v>
      </c>
      <c r="P1294" s="15" t="e">
        <f t="shared" si="674"/>
        <v>#VALUE!</v>
      </c>
      <c r="Q1294" s="17" t="e">
        <f>VLOOKUP($A1294,'DATA PENGUKURAN GARDU'!$A:$BS,42,0)</f>
        <v>#N/A</v>
      </c>
      <c r="R1294" s="18" t="e">
        <f t="shared" si="675"/>
        <v>#N/A</v>
      </c>
      <c r="S1294" s="17" t="e">
        <f>VLOOKUP($A1294,'DATA PENGUKURAN GARDU'!$A:$BS,44,0)</f>
        <v>#N/A</v>
      </c>
      <c r="T1294" s="18" t="e">
        <f t="shared" si="676"/>
        <v>#N/A</v>
      </c>
      <c r="U1294" s="17" t="e">
        <f>VLOOKUP($A1294,'DATA PENGUKURAN GARDU'!$A:$BS,46,0)</f>
        <v>#N/A</v>
      </c>
      <c r="V1294" s="18" t="e">
        <f t="shared" si="677"/>
        <v>#N/A</v>
      </c>
      <c r="W1294" s="17" t="e">
        <f>VLOOKUP($A1294,'DATA PENGUKURAN GARDU'!$A:$BS,48,0)</f>
        <v>#N/A</v>
      </c>
      <c r="X1294" s="17" t="e">
        <f>VLOOKUP($A1294,'DATA PENGUKURAN GARDU'!$A:$BS,53,0)</f>
        <v>#N/A</v>
      </c>
      <c r="Y1294" s="17" t="e">
        <f>VLOOKUP($A1294,'DATA PENGUKURAN GARDU'!$A:$BS,54,0)</f>
        <v>#N/A</v>
      </c>
      <c r="Z1294" s="17" t="e">
        <f>VLOOKUP($A1294,'DATA PENGUKURAN GARDU'!$A:$BS,55,0)</f>
        <v>#N/A</v>
      </c>
      <c r="AA1294" s="20" t="e">
        <f>VLOOKUP($B1294,'DATA PENGUKURAN GARDU'!$A:$BS,42,0)</f>
        <v>#N/A</v>
      </c>
      <c r="AB1294" s="21" t="e">
        <f t="shared" si="678"/>
        <v>#N/A</v>
      </c>
      <c r="AC1294" s="20" t="e">
        <f>VLOOKUP($B1294,'DATA PENGUKURAN GARDU'!$A:$BS,44,0)</f>
        <v>#N/A</v>
      </c>
      <c r="AD1294" s="21" t="e">
        <f t="shared" si="679"/>
        <v>#N/A</v>
      </c>
      <c r="AE1294" s="20" t="e">
        <f>VLOOKUP($B1294,'DATA PENGUKURAN GARDU'!$A:$BS,46,0)</f>
        <v>#N/A</v>
      </c>
      <c r="AF1294" s="21" t="e">
        <f t="shared" si="680"/>
        <v>#N/A</v>
      </c>
      <c r="AG1294" s="20" t="e">
        <f>VLOOKUP($B1294,'DATA PENGUKURAN GARDU'!$A:$BS,46,0)</f>
        <v>#N/A</v>
      </c>
      <c r="AH1294" s="20" t="e">
        <f>VLOOKUP($B1294,'DATA PENGUKURAN GARDU'!$A:$BS,53,0)</f>
        <v>#N/A</v>
      </c>
      <c r="AI1294" s="20" t="e">
        <f>VLOOKUP($B1294,'DATA PENGUKURAN GARDU'!$A:$BS,54,0)</f>
        <v>#N/A</v>
      </c>
      <c r="AJ1294" s="17" t="e">
        <f>VLOOKUP($C1294,'DATA PENGUKURAN GARDU'!$A:$BS,42,0)</f>
        <v>#N/A</v>
      </c>
      <c r="AK1294" s="23" t="e">
        <f t="shared" si="681"/>
        <v>#N/A</v>
      </c>
      <c r="AL1294" s="17" t="e">
        <f>VLOOKUP($C1294,'DATA PENGUKURAN GARDU'!$A:$BS,44,0)</f>
        <v>#N/A</v>
      </c>
      <c r="AM1294" s="23" t="e">
        <f t="shared" si="682"/>
        <v>#N/A</v>
      </c>
      <c r="AN1294" s="17" t="e">
        <f>VLOOKUP($C1294,'DATA PENGUKURAN GARDU'!$A:$BS,46,0)</f>
        <v>#N/A</v>
      </c>
      <c r="AO1294" s="23" t="e">
        <f t="shared" si="683"/>
        <v>#N/A</v>
      </c>
      <c r="AP1294" s="17" t="e">
        <f>VLOOKUP($C1294,'DATA PENGUKURAN GARDU'!$A:$BS,46,0)</f>
        <v>#N/A</v>
      </c>
      <c r="AQ1294" s="17" t="e">
        <f>VLOOKUP($C1294,'DATA PENGUKURAN GARDU'!$A:$BS,53,0)</f>
        <v>#N/A</v>
      </c>
      <c r="AR1294" s="17" t="e">
        <f>VLOOKUP($C1294,'DATA PENGUKURAN GARDU'!$A:$BS,54,0)</f>
        <v>#N/A</v>
      </c>
      <c r="AS1294" s="20" t="e">
        <f>VLOOKUP($D1294,'DATA PENGUKURAN GARDU'!$A:$BS,42,0)</f>
        <v>#N/A</v>
      </c>
      <c r="AT1294" s="21" t="e">
        <f t="shared" si="684"/>
        <v>#N/A</v>
      </c>
      <c r="AU1294" s="20" t="e">
        <f>VLOOKUP($D1294,'DATA PENGUKURAN GARDU'!$A:$BS,44,0)</f>
        <v>#N/A</v>
      </c>
      <c r="AV1294" s="21" t="e">
        <f t="shared" si="685"/>
        <v>#N/A</v>
      </c>
      <c r="AW1294" s="20" t="e">
        <f>VLOOKUP($D1294,'DATA PENGUKURAN GARDU'!$A:$BS,46,0)</f>
        <v>#N/A</v>
      </c>
      <c r="AX1294" s="21" t="e">
        <f t="shared" si="686"/>
        <v>#N/A</v>
      </c>
      <c r="AY1294" s="20" t="e">
        <f>VLOOKUP($D1294,'DATA PENGUKURAN GARDU'!$A:$BS,46,0)</f>
        <v>#N/A</v>
      </c>
      <c r="AZ1294" s="20" t="e">
        <f>VLOOKUP($D1294,'DATA PENGUKURAN GARDU'!$A:$BS,53,0)</f>
        <v>#N/A</v>
      </c>
      <c r="BA1294" s="20" t="e">
        <f>VLOOKUP($D1294,'DATA PENGUKURAN GARDU'!$A:$BS,54,0)</f>
        <v>#N/A</v>
      </c>
      <c r="BB1294" s="17" t="e">
        <f>VLOOKUP($E1294,'DATA PENGUKURAN GARDU'!$A:$BS,42,0)</f>
        <v>#N/A</v>
      </c>
      <c r="BC1294" s="23" t="e">
        <f t="shared" si="687"/>
        <v>#N/A</v>
      </c>
      <c r="BD1294" s="17" t="e">
        <f>VLOOKUP($E1294,'DATA PENGUKURAN GARDU'!$A:$BS,44,0)</f>
        <v>#N/A</v>
      </c>
      <c r="BE1294" s="23" t="e">
        <f t="shared" si="688"/>
        <v>#N/A</v>
      </c>
      <c r="BF1294" s="17" t="e">
        <f>VLOOKUP($E1294,'DATA PENGUKURAN GARDU'!$A:$BS,46,0)</f>
        <v>#N/A</v>
      </c>
      <c r="BG1294" s="23" t="e">
        <f t="shared" si="689"/>
        <v>#N/A</v>
      </c>
      <c r="BH1294" s="17" t="e">
        <f>VLOOKUP($E1294,'DATA PENGUKURAN GARDU'!$A:$BS,46,0)</f>
        <v>#N/A</v>
      </c>
      <c r="BI1294" s="17" t="e">
        <f>VLOOKUP($E1294,'DATA PENGUKURAN GARDU'!$A:$BS,53,0)</f>
        <v>#N/A</v>
      </c>
      <c r="BJ1294" s="17" t="e">
        <f>VLOOKUP($E1294,'DATA PENGUKURAN GARDU'!$A:$BS,54,0)</f>
        <v>#N/A</v>
      </c>
      <c r="BK1294" s="20" t="e">
        <f t="shared" si="690"/>
        <v>#N/A</v>
      </c>
      <c r="BL1294" s="20" t="e">
        <f t="shared" si="691"/>
        <v>#N/A</v>
      </c>
      <c r="BM1294" s="20" t="e">
        <f t="shared" si="692"/>
        <v>#N/A</v>
      </c>
      <c r="BN1294" s="25" t="e">
        <f t="shared" si="693"/>
        <v>#N/A</v>
      </c>
      <c r="BO1294" s="26" t="str">
        <f t="shared" si="694"/>
        <v>0</v>
      </c>
      <c r="BP1294" s="21" t="e">
        <f t="shared" si="695"/>
        <v>#VALUE!</v>
      </c>
      <c r="BQ1294" s="20" t="e">
        <f t="shared" si="696"/>
        <v>#N/A</v>
      </c>
      <c r="BR1294" s="20" t="e">
        <v>#N/A</v>
      </c>
      <c r="BS1294" s="9" t="e">
        <v>#N/A</v>
      </c>
      <c r="BT1294" s="2" t="e">
        <f t="shared" si="697"/>
        <v>#VALUE!</v>
      </c>
      <c r="BU1294" s="2" t="e">
        <f t="shared" si="665"/>
        <v>#N/A</v>
      </c>
      <c r="BV1294" s="2" t="e">
        <f t="shared" si="666"/>
        <v>#N/A</v>
      </c>
    </row>
    <row r="1295" s="2" customFormat="1" ht="22.95" customHeight="1" spans="1:74">
      <c r="A1295" s="9" t="str">
        <f t="shared" si="667"/>
        <v>K-007Induk</v>
      </c>
      <c r="B1295" s="9" t="str">
        <f t="shared" si="668"/>
        <v>K-007jurusan 1</v>
      </c>
      <c r="C1295" s="9" t="str">
        <f t="shared" si="669"/>
        <v>K-007jurusan 2</v>
      </c>
      <c r="D1295" s="9" t="str">
        <f t="shared" si="670"/>
        <v>K-007jurusan 3</v>
      </c>
      <c r="E1295" s="9" t="str">
        <f t="shared" si="671"/>
        <v>K-007jurusan 4</v>
      </c>
      <c r="F1295" s="10" t="s">
        <v>612</v>
      </c>
      <c r="G1295" s="10" t="s">
        <v>132</v>
      </c>
      <c r="H1295" s="10" t="s">
        <v>1550</v>
      </c>
      <c r="I1295" s="10">
        <v>0.757762</v>
      </c>
      <c r="J1295" s="10">
        <v>124.265779</v>
      </c>
      <c r="K1295" s="10" t="s">
        <v>7465</v>
      </c>
      <c r="L1295" s="10" t="s">
        <v>7465</v>
      </c>
      <c r="M1295" s="10" t="s">
        <v>7465</v>
      </c>
      <c r="N1295" s="14">
        <f t="shared" si="672"/>
        <v>0</v>
      </c>
      <c r="O1295" s="15" t="e">
        <f t="shared" si="673"/>
        <v>#VALUE!</v>
      </c>
      <c r="P1295" s="15" t="e">
        <f t="shared" si="674"/>
        <v>#VALUE!</v>
      </c>
      <c r="Q1295" s="17" t="e">
        <f>VLOOKUP($A1295,'DATA PENGUKURAN GARDU'!$A:$BS,42,0)</f>
        <v>#N/A</v>
      </c>
      <c r="R1295" s="18" t="e">
        <f t="shared" si="675"/>
        <v>#N/A</v>
      </c>
      <c r="S1295" s="17" t="e">
        <f>VLOOKUP($A1295,'DATA PENGUKURAN GARDU'!$A:$BS,44,0)</f>
        <v>#N/A</v>
      </c>
      <c r="T1295" s="18" t="e">
        <f t="shared" si="676"/>
        <v>#N/A</v>
      </c>
      <c r="U1295" s="17" t="e">
        <f>VLOOKUP($A1295,'DATA PENGUKURAN GARDU'!$A:$BS,46,0)</f>
        <v>#N/A</v>
      </c>
      <c r="V1295" s="18" t="e">
        <f t="shared" si="677"/>
        <v>#N/A</v>
      </c>
      <c r="W1295" s="17" t="e">
        <f>VLOOKUP($A1295,'DATA PENGUKURAN GARDU'!$A:$BS,48,0)</f>
        <v>#N/A</v>
      </c>
      <c r="X1295" s="17" t="e">
        <f>VLOOKUP($A1295,'DATA PENGUKURAN GARDU'!$A:$BS,53,0)</f>
        <v>#N/A</v>
      </c>
      <c r="Y1295" s="17" t="e">
        <f>VLOOKUP($A1295,'DATA PENGUKURAN GARDU'!$A:$BS,54,0)</f>
        <v>#N/A</v>
      </c>
      <c r="Z1295" s="17" t="e">
        <f>VLOOKUP($A1295,'DATA PENGUKURAN GARDU'!$A:$BS,55,0)</f>
        <v>#N/A</v>
      </c>
      <c r="AA1295" s="20" t="e">
        <f>VLOOKUP($B1295,'DATA PENGUKURAN GARDU'!$A:$BS,42,0)</f>
        <v>#N/A</v>
      </c>
      <c r="AB1295" s="21" t="e">
        <f t="shared" si="678"/>
        <v>#N/A</v>
      </c>
      <c r="AC1295" s="20" t="e">
        <f>VLOOKUP($B1295,'DATA PENGUKURAN GARDU'!$A:$BS,44,0)</f>
        <v>#N/A</v>
      </c>
      <c r="AD1295" s="21" t="e">
        <f t="shared" si="679"/>
        <v>#N/A</v>
      </c>
      <c r="AE1295" s="20" t="e">
        <f>VLOOKUP($B1295,'DATA PENGUKURAN GARDU'!$A:$BS,46,0)</f>
        <v>#N/A</v>
      </c>
      <c r="AF1295" s="21" t="e">
        <f t="shared" si="680"/>
        <v>#N/A</v>
      </c>
      <c r="AG1295" s="20" t="e">
        <f>VLOOKUP($B1295,'DATA PENGUKURAN GARDU'!$A:$BS,46,0)</f>
        <v>#N/A</v>
      </c>
      <c r="AH1295" s="20" t="e">
        <f>VLOOKUP($B1295,'DATA PENGUKURAN GARDU'!$A:$BS,53,0)</f>
        <v>#N/A</v>
      </c>
      <c r="AI1295" s="20" t="e">
        <f>VLOOKUP($B1295,'DATA PENGUKURAN GARDU'!$A:$BS,54,0)</f>
        <v>#N/A</v>
      </c>
      <c r="AJ1295" s="17" t="e">
        <f>VLOOKUP($C1295,'DATA PENGUKURAN GARDU'!$A:$BS,42,0)</f>
        <v>#N/A</v>
      </c>
      <c r="AK1295" s="23" t="e">
        <f t="shared" si="681"/>
        <v>#N/A</v>
      </c>
      <c r="AL1295" s="17" t="e">
        <f>VLOOKUP($C1295,'DATA PENGUKURAN GARDU'!$A:$BS,44,0)</f>
        <v>#N/A</v>
      </c>
      <c r="AM1295" s="23" t="e">
        <f t="shared" si="682"/>
        <v>#N/A</v>
      </c>
      <c r="AN1295" s="17" t="e">
        <f>VLOOKUP($C1295,'DATA PENGUKURAN GARDU'!$A:$BS,46,0)</f>
        <v>#N/A</v>
      </c>
      <c r="AO1295" s="23" t="e">
        <f t="shared" si="683"/>
        <v>#N/A</v>
      </c>
      <c r="AP1295" s="17" t="e">
        <f>VLOOKUP($C1295,'DATA PENGUKURAN GARDU'!$A:$BS,46,0)</f>
        <v>#N/A</v>
      </c>
      <c r="AQ1295" s="17" t="e">
        <f>VLOOKUP($C1295,'DATA PENGUKURAN GARDU'!$A:$BS,53,0)</f>
        <v>#N/A</v>
      </c>
      <c r="AR1295" s="17" t="e">
        <f>VLOOKUP($C1295,'DATA PENGUKURAN GARDU'!$A:$BS,54,0)</f>
        <v>#N/A</v>
      </c>
      <c r="AS1295" s="20" t="e">
        <f>VLOOKUP($D1295,'DATA PENGUKURAN GARDU'!$A:$BS,42,0)</f>
        <v>#N/A</v>
      </c>
      <c r="AT1295" s="21" t="e">
        <f t="shared" si="684"/>
        <v>#N/A</v>
      </c>
      <c r="AU1295" s="20" t="e">
        <f>VLOOKUP($D1295,'DATA PENGUKURAN GARDU'!$A:$BS,44,0)</f>
        <v>#N/A</v>
      </c>
      <c r="AV1295" s="21" t="e">
        <f t="shared" si="685"/>
        <v>#N/A</v>
      </c>
      <c r="AW1295" s="20" t="e">
        <f>VLOOKUP($D1295,'DATA PENGUKURAN GARDU'!$A:$BS,46,0)</f>
        <v>#N/A</v>
      </c>
      <c r="AX1295" s="21" t="e">
        <f t="shared" si="686"/>
        <v>#N/A</v>
      </c>
      <c r="AY1295" s="20" t="e">
        <f>VLOOKUP($D1295,'DATA PENGUKURAN GARDU'!$A:$BS,46,0)</f>
        <v>#N/A</v>
      </c>
      <c r="AZ1295" s="20" t="e">
        <f>VLOOKUP($D1295,'DATA PENGUKURAN GARDU'!$A:$BS,53,0)</f>
        <v>#N/A</v>
      </c>
      <c r="BA1295" s="20" t="e">
        <f>VLOOKUP($D1295,'DATA PENGUKURAN GARDU'!$A:$BS,54,0)</f>
        <v>#N/A</v>
      </c>
      <c r="BB1295" s="17" t="e">
        <f>VLOOKUP($E1295,'DATA PENGUKURAN GARDU'!$A:$BS,42,0)</f>
        <v>#N/A</v>
      </c>
      <c r="BC1295" s="23" t="e">
        <f t="shared" si="687"/>
        <v>#N/A</v>
      </c>
      <c r="BD1295" s="17" t="e">
        <f>VLOOKUP($E1295,'DATA PENGUKURAN GARDU'!$A:$BS,44,0)</f>
        <v>#N/A</v>
      </c>
      <c r="BE1295" s="23" t="e">
        <f t="shared" si="688"/>
        <v>#N/A</v>
      </c>
      <c r="BF1295" s="17" t="e">
        <f>VLOOKUP($E1295,'DATA PENGUKURAN GARDU'!$A:$BS,46,0)</f>
        <v>#N/A</v>
      </c>
      <c r="BG1295" s="23" t="e">
        <f t="shared" si="689"/>
        <v>#N/A</v>
      </c>
      <c r="BH1295" s="17" t="e">
        <f>VLOOKUP($E1295,'DATA PENGUKURAN GARDU'!$A:$BS,46,0)</f>
        <v>#N/A</v>
      </c>
      <c r="BI1295" s="17" t="e">
        <f>VLOOKUP($E1295,'DATA PENGUKURAN GARDU'!$A:$BS,53,0)</f>
        <v>#N/A</v>
      </c>
      <c r="BJ1295" s="17" t="e">
        <f>VLOOKUP($E1295,'DATA PENGUKURAN GARDU'!$A:$BS,54,0)</f>
        <v>#N/A</v>
      </c>
      <c r="BK1295" s="20" t="e">
        <f t="shared" si="690"/>
        <v>#N/A</v>
      </c>
      <c r="BL1295" s="20" t="e">
        <f t="shared" si="691"/>
        <v>#N/A</v>
      </c>
      <c r="BM1295" s="20" t="e">
        <f t="shared" si="692"/>
        <v>#N/A</v>
      </c>
      <c r="BN1295" s="25" t="e">
        <f t="shared" si="693"/>
        <v>#N/A</v>
      </c>
      <c r="BO1295" s="26" t="str">
        <f t="shared" si="694"/>
        <v>0</v>
      </c>
      <c r="BP1295" s="21" t="e">
        <f t="shared" si="695"/>
        <v>#VALUE!</v>
      </c>
      <c r="BQ1295" s="20" t="e">
        <f t="shared" si="696"/>
        <v>#N/A</v>
      </c>
      <c r="BR1295" s="20" t="e">
        <v>#N/A</v>
      </c>
      <c r="BS1295" s="9" t="e">
        <v>#N/A</v>
      </c>
      <c r="BT1295" s="2" t="e">
        <f t="shared" si="697"/>
        <v>#VALUE!</v>
      </c>
      <c r="BU1295" s="2" t="e">
        <f t="shared" si="665"/>
        <v>#N/A</v>
      </c>
      <c r="BV1295" s="2" t="e">
        <f t="shared" si="666"/>
        <v>#N/A</v>
      </c>
    </row>
    <row r="1296" s="2" customFormat="1" ht="22.95" customHeight="1" spans="1:74">
      <c r="A1296" s="9" t="str">
        <f t="shared" si="667"/>
        <v>K-041Induk</v>
      </c>
      <c r="B1296" s="9" t="str">
        <f t="shared" si="668"/>
        <v>K-041jurusan 1</v>
      </c>
      <c r="C1296" s="9" t="str">
        <f t="shared" si="669"/>
        <v>K-041jurusan 2</v>
      </c>
      <c r="D1296" s="9" t="str">
        <f t="shared" si="670"/>
        <v>K-041jurusan 3</v>
      </c>
      <c r="E1296" s="9" t="str">
        <f t="shared" si="671"/>
        <v>K-041jurusan 4</v>
      </c>
      <c r="F1296" s="10" t="s">
        <v>132</v>
      </c>
      <c r="G1296" s="10" t="s">
        <v>132</v>
      </c>
      <c r="H1296" s="10" t="s">
        <v>1551</v>
      </c>
      <c r="I1296" s="10">
        <v>0.772836</v>
      </c>
      <c r="J1296" s="10">
        <v>124.247122</v>
      </c>
      <c r="K1296" s="10" t="s">
        <v>7465</v>
      </c>
      <c r="L1296" s="10" t="s">
        <v>7465</v>
      </c>
      <c r="M1296" s="10" t="s">
        <v>7465</v>
      </c>
      <c r="N1296" s="14">
        <f t="shared" si="672"/>
        <v>0</v>
      </c>
      <c r="O1296" s="15" t="e">
        <f t="shared" si="673"/>
        <v>#VALUE!</v>
      </c>
      <c r="P1296" s="15" t="e">
        <f t="shared" si="674"/>
        <v>#VALUE!</v>
      </c>
      <c r="Q1296" s="17" t="e">
        <f>VLOOKUP($A1296,'DATA PENGUKURAN GARDU'!$A:$BS,42,0)</f>
        <v>#N/A</v>
      </c>
      <c r="R1296" s="18" t="e">
        <f t="shared" si="675"/>
        <v>#N/A</v>
      </c>
      <c r="S1296" s="17" t="e">
        <f>VLOOKUP($A1296,'DATA PENGUKURAN GARDU'!$A:$BS,44,0)</f>
        <v>#N/A</v>
      </c>
      <c r="T1296" s="18" t="e">
        <f t="shared" si="676"/>
        <v>#N/A</v>
      </c>
      <c r="U1296" s="17" t="e">
        <f>VLOOKUP($A1296,'DATA PENGUKURAN GARDU'!$A:$BS,46,0)</f>
        <v>#N/A</v>
      </c>
      <c r="V1296" s="18" t="e">
        <f t="shared" si="677"/>
        <v>#N/A</v>
      </c>
      <c r="W1296" s="17" t="e">
        <f>VLOOKUP($A1296,'DATA PENGUKURAN GARDU'!$A:$BS,48,0)</f>
        <v>#N/A</v>
      </c>
      <c r="X1296" s="17" t="e">
        <f>VLOOKUP($A1296,'DATA PENGUKURAN GARDU'!$A:$BS,53,0)</f>
        <v>#N/A</v>
      </c>
      <c r="Y1296" s="17" t="e">
        <f>VLOOKUP($A1296,'DATA PENGUKURAN GARDU'!$A:$BS,54,0)</f>
        <v>#N/A</v>
      </c>
      <c r="Z1296" s="17" t="e">
        <f>VLOOKUP($A1296,'DATA PENGUKURAN GARDU'!$A:$BS,55,0)</f>
        <v>#N/A</v>
      </c>
      <c r="AA1296" s="20" t="e">
        <f>VLOOKUP($B1296,'DATA PENGUKURAN GARDU'!$A:$BS,42,0)</f>
        <v>#N/A</v>
      </c>
      <c r="AB1296" s="21" t="e">
        <f t="shared" si="678"/>
        <v>#N/A</v>
      </c>
      <c r="AC1296" s="20" t="e">
        <f>VLOOKUP($B1296,'DATA PENGUKURAN GARDU'!$A:$BS,44,0)</f>
        <v>#N/A</v>
      </c>
      <c r="AD1296" s="21" t="e">
        <f t="shared" si="679"/>
        <v>#N/A</v>
      </c>
      <c r="AE1296" s="20" t="e">
        <f>VLOOKUP($B1296,'DATA PENGUKURAN GARDU'!$A:$BS,46,0)</f>
        <v>#N/A</v>
      </c>
      <c r="AF1296" s="21" t="e">
        <f t="shared" si="680"/>
        <v>#N/A</v>
      </c>
      <c r="AG1296" s="20" t="e">
        <f>VLOOKUP($B1296,'DATA PENGUKURAN GARDU'!$A:$BS,46,0)</f>
        <v>#N/A</v>
      </c>
      <c r="AH1296" s="20" t="e">
        <f>VLOOKUP($B1296,'DATA PENGUKURAN GARDU'!$A:$BS,53,0)</f>
        <v>#N/A</v>
      </c>
      <c r="AI1296" s="20" t="e">
        <f>VLOOKUP($B1296,'DATA PENGUKURAN GARDU'!$A:$BS,54,0)</f>
        <v>#N/A</v>
      </c>
      <c r="AJ1296" s="17" t="e">
        <f>VLOOKUP($C1296,'DATA PENGUKURAN GARDU'!$A:$BS,42,0)</f>
        <v>#N/A</v>
      </c>
      <c r="AK1296" s="23" t="e">
        <f t="shared" si="681"/>
        <v>#N/A</v>
      </c>
      <c r="AL1296" s="17" t="e">
        <f>VLOOKUP($C1296,'DATA PENGUKURAN GARDU'!$A:$BS,44,0)</f>
        <v>#N/A</v>
      </c>
      <c r="AM1296" s="23" t="e">
        <f t="shared" si="682"/>
        <v>#N/A</v>
      </c>
      <c r="AN1296" s="17" t="e">
        <f>VLOOKUP($C1296,'DATA PENGUKURAN GARDU'!$A:$BS,46,0)</f>
        <v>#N/A</v>
      </c>
      <c r="AO1296" s="23" t="e">
        <f t="shared" si="683"/>
        <v>#N/A</v>
      </c>
      <c r="AP1296" s="17" t="e">
        <f>VLOOKUP($C1296,'DATA PENGUKURAN GARDU'!$A:$BS,46,0)</f>
        <v>#N/A</v>
      </c>
      <c r="AQ1296" s="17" t="e">
        <f>VLOOKUP($C1296,'DATA PENGUKURAN GARDU'!$A:$BS,53,0)</f>
        <v>#N/A</v>
      </c>
      <c r="AR1296" s="17" t="e">
        <f>VLOOKUP($C1296,'DATA PENGUKURAN GARDU'!$A:$BS,54,0)</f>
        <v>#N/A</v>
      </c>
      <c r="AS1296" s="20" t="e">
        <f>VLOOKUP($D1296,'DATA PENGUKURAN GARDU'!$A:$BS,42,0)</f>
        <v>#N/A</v>
      </c>
      <c r="AT1296" s="21" t="e">
        <f t="shared" si="684"/>
        <v>#N/A</v>
      </c>
      <c r="AU1296" s="20" t="e">
        <f>VLOOKUP($D1296,'DATA PENGUKURAN GARDU'!$A:$BS,44,0)</f>
        <v>#N/A</v>
      </c>
      <c r="AV1296" s="21" t="e">
        <f t="shared" si="685"/>
        <v>#N/A</v>
      </c>
      <c r="AW1296" s="20" t="e">
        <f>VLOOKUP($D1296,'DATA PENGUKURAN GARDU'!$A:$BS,46,0)</f>
        <v>#N/A</v>
      </c>
      <c r="AX1296" s="21" t="e">
        <f t="shared" si="686"/>
        <v>#N/A</v>
      </c>
      <c r="AY1296" s="20" t="e">
        <f>VLOOKUP($D1296,'DATA PENGUKURAN GARDU'!$A:$BS,46,0)</f>
        <v>#N/A</v>
      </c>
      <c r="AZ1296" s="20" t="e">
        <f>VLOOKUP($D1296,'DATA PENGUKURAN GARDU'!$A:$BS,53,0)</f>
        <v>#N/A</v>
      </c>
      <c r="BA1296" s="20" t="e">
        <f>VLOOKUP($D1296,'DATA PENGUKURAN GARDU'!$A:$BS,54,0)</f>
        <v>#N/A</v>
      </c>
      <c r="BB1296" s="17" t="e">
        <f>VLOOKUP($E1296,'DATA PENGUKURAN GARDU'!$A:$BS,42,0)</f>
        <v>#N/A</v>
      </c>
      <c r="BC1296" s="23" t="e">
        <f t="shared" si="687"/>
        <v>#N/A</v>
      </c>
      <c r="BD1296" s="17" t="e">
        <f>VLOOKUP($E1296,'DATA PENGUKURAN GARDU'!$A:$BS,44,0)</f>
        <v>#N/A</v>
      </c>
      <c r="BE1296" s="23" t="e">
        <f t="shared" si="688"/>
        <v>#N/A</v>
      </c>
      <c r="BF1296" s="17" t="e">
        <f>VLOOKUP($E1296,'DATA PENGUKURAN GARDU'!$A:$BS,46,0)</f>
        <v>#N/A</v>
      </c>
      <c r="BG1296" s="23" t="e">
        <f t="shared" si="689"/>
        <v>#N/A</v>
      </c>
      <c r="BH1296" s="17" t="e">
        <f>VLOOKUP($E1296,'DATA PENGUKURAN GARDU'!$A:$BS,46,0)</f>
        <v>#N/A</v>
      </c>
      <c r="BI1296" s="17" t="e">
        <f>VLOOKUP($E1296,'DATA PENGUKURAN GARDU'!$A:$BS,53,0)</f>
        <v>#N/A</v>
      </c>
      <c r="BJ1296" s="17" t="e">
        <f>VLOOKUP($E1296,'DATA PENGUKURAN GARDU'!$A:$BS,54,0)</f>
        <v>#N/A</v>
      </c>
      <c r="BK1296" s="20" t="e">
        <f t="shared" si="690"/>
        <v>#N/A</v>
      </c>
      <c r="BL1296" s="20" t="e">
        <f t="shared" si="691"/>
        <v>#N/A</v>
      </c>
      <c r="BM1296" s="20" t="e">
        <f t="shared" si="692"/>
        <v>#N/A</v>
      </c>
      <c r="BN1296" s="25" t="e">
        <f t="shared" si="693"/>
        <v>#N/A</v>
      </c>
      <c r="BO1296" s="26" t="str">
        <f t="shared" si="694"/>
        <v>0</v>
      </c>
      <c r="BP1296" s="21" t="e">
        <f t="shared" si="695"/>
        <v>#VALUE!</v>
      </c>
      <c r="BQ1296" s="20" t="e">
        <f t="shared" si="696"/>
        <v>#N/A</v>
      </c>
      <c r="BR1296" s="20" t="e">
        <v>#N/A</v>
      </c>
      <c r="BS1296" s="9" t="e">
        <v>#N/A</v>
      </c>
      <c r="BT1296" s="2" t="e">
        <f t="shared" si="697"/>
        <v>#VALUE!</v>
      </c>
      <c r="BU1296" s="2" t="e">
        <f t="shared" si="665"/>
        <v>#N/A</v>
      </c>
      <c r="BV1296" s="2" t="e">
        <f t="shared" si="666"/>
        <v>#N/A</v>
      </c>
    </row>
    <row r="1297" s="2" customFormat="1" ht="22.95" customHeight="1" spans="1:74">
      <c r="A1297" s="9" t="str">
        <f t="shared" si="667"/>
        <v>K-048Induk</v>
      </c>
      <c r="B1297" s="9" t="str">
        <f t="shared" si="668"/>
        <v>K-048jurusan 1</v>
      </c>
      <c r="C1297" s="9" t="str">
        <f t="shared" si="669"/>
        <v>K-048jurusan 2</v>
      </c>
      <c r="D1297" s="9" t="str">
        <f t="shared" si="670"/>
        <v>K-048jurusan 3</v>
      </c>
      <c r="E1297" s="9" t="str">
        <f t="shared" si="671"/>
        <v>K-048jurusan 4</v>
      </c>
      <c r="F1297" s="10" t="s">
        <v>132</v>
      </c>
      <c r="G1297" s="10" t="s">
        <v>132</v>
      </c>
      <c r="H1297" s="10" t="s">
        <v>1552</v>
      </c>
      <c r="I1297" s="10">
        <v>0.795383</v>
      </c>
      <c r="J1297" s="10">
        <v>124.22815</v>
      </c>
      <c r="K1297" s="10" t="s">
        <v>7465</v>
      </c>
      <c r="L1297" s="10" t="s">
        <v>7465</v>
      </c>
      <c r="M1297" s="10" t="s">
        <v>7465</v>
      </c>
      <c r="N1297" s="14">
        <f t="shared" si="672"/>
        <v>0</v>
      </c>
      <c r="O1297" s="15" t="e">
        <f t="shared" si="673"/>
        <v>#VALUE!</v>
      </c>
      <c r="P1297" s="15" t="e">
        <f t="shared" si="674"/>
        <v>#VALUE!</v>
      </c>
      <c r="Q1297" s="17" t="e">
        <f>VLOOKUP($A1297,'DATA PENGUKURAN GARDU'!$A:$BS,42,0)</f>
        <v>#N/A</v>
      </c>
      <c r="R1297" s="18" t="e">
        <f t="shared" si="675"/>
        <v>#N/A</v>
      </c>
      <c r="S1297" s="17" t="e">
        <f>VLOOKUP($A1297,'DATA PENGUKURAN GARDU'!$A:$BS,44,0)</f>
        <v>#N/A</v>
      </c>
      <c r="T1297" s="18" t="e">
        <f t="shared" si="676"/>
        <v>#N/A</v>
      </c>
      <c r="U1297" s="17" t="e">
        <f>VLOOKUP($A1297,'DATA PENGUKURAN GARDU'!$A:$BS,46,0)</f>
        <v>#N/A</v>
      </c>
      <c r="V1297" s="18" t="e">
        <f t="shared" si="677"/>
        <v>#N/A</v>
      </c>
      <c r="W1297" s="17" t="e">
        <f>VLOOKUP($A1297,'DATA PENGUKURAN GARDU'!$A:$BS,48,0)</f>
        <v>#N/A</v>
      </c>
      <c r="X1297" s="17" t="e">
        <f>VLOOKUP($A1297,'DATA PENGUKURAN GARDU'!$A:$BS,53,0)</f>
        <v>#N/A</v>
      </c>
      <c r="Y1297" s="17" t="e">
        <f>VLOOKUP($A1297,'DATA PENGUKURAN GARDU'!$A:$BS,54,0)</f>
        <v>#N/A</v>
      </c>
      <c r="Z1297" s="17" t="e">
        <f>VLOOKUP($A1297,'DATA PENGUKURAN GARDU'!$A:$BS,55,0)</f>
        <v>#N/A</v>
      </c>
      <c r="AA1297" s="20" t="e">
        <f>VLOOKUP($B1297,'DATA PENGUKURAN GARDU'!$A:$BS,42,0)</f>
        <v>#N/A</v>
      </c>
      <c r="AB1297" s="21" t="e">
        <f t="shared" si="678"/>
        <v>#N/A</v>
      </c>
      <c r="AC1297" s="20" t="e">
        <f>VLOOKUP($B1297,'DATA PENGUKURAN GARDU'!$A:$BS,44,0)</f>
        <v>#N/A</v>
      </c>
      <c r="AD1297" s="21" t="e">
        <f t="shared" si="679"/>
        <v>#N/A</v>
      </c>
      <c r="AE1297" s="20" t="e">
        <f>VLOOKUP($B1297,'DATA PENGUKURAN GARDU'!$A:$BS,46,0)</f>
        <v>#N/A</v>
      </c>
      <c r="AF1297" s="21" t="e">
        <f t="shared" si="680"/>
        <v>#N/A</v>
      </c>
      <c r="AG1297" s="20" t="e">
        <f>VLOOKUP($B1297,'DATA PENGUKURAN GARDU'!$A:$BS,46,0)</f>
        <v>#N/A</v>
      </c>
      <c r="AH1297" s="20" t="e">
        <f>VLOOKUP($B1297,'DATA PENGUKURAN GARDU'!$A:$BS,53,0)</f>
        <v>#N/A</v>
      </c>
      <c r="AI1297" s="20" t="e">
        <f>VLOOKUP($B1297,'DATA PENGUKURAN GARDU'!$A:$BS,54,0)</f>
        <v>#N/A</v>
      </c>
      <c r="AJ1297" s="17" t="e">
        <f>VLOOKUP($C1297,'DATA PENGUKURAN GARDU'!$A:$BS,42,0)</f>
        <v>#N/A</v>
      </c>
      <c r="AK1297" s="23" t="e">
        <f t="shared" si="681"/>
        <v>#N/A</v>
      </c>
      <c r="AL1297" s="17" t="e">
        <f>VLOOKUP($C1297,'DATA PENGUKURAN GARDU'!$A:$BS,44,0)</f>
        <v>#N/A</v>
      </c>
      <c r="AM1297" s="23" t="e">
        <f t="shared" si="682"/>
        <v>#N/A</v>
      </c>
      <c r="AN1297" s="17" t="e">
        <f>VLOOKUP($C1297,'DATA PENGUKURAN GARDU'!$A:$BS,46,0)</f>
        <v>#N/A</v>
      </c>
      <c r="AO1297" s="23" t="e">
        <f t="shared" si="683"/>
        <v>#N/A</v>
      </c>
      <c r="AP1297" s="17" t="e">
        <f>VLOOKUP($C1297,'DATA PENGUKURAN GARDU'!$A:$BS,46,0)</f>
        <v>#N/A</v>
      </c>
      <c r="AQ1297" s="17" t="e">
        <f>VLOOKUP($C1297,'DATA PENGUKURAN GARDU'!$A:$BS,53,0)</f>
        <v>#N/A</v>
      </c>
      <c r="AR1297" s="17" t="e">
        <f>VLOOKUP($C1297,'DATA PENGUKURAN GARDU'!$A:$BS,54,0)</f>
        <v>#N/A</v>
      </c>
      <c r="AS1297" s="20" t="e">
        <f>VLOOKUP($D1297,'DATA PENGUKURAN GARDU'!$A:$BS,42,0)</f>
        <v>#N/A</v>
      </c>
      <c r="AT1297" s="21" t="e">
        <f t="shared" si="684"/>
        <v>#N/A</v>
      </c>
      <c r="AU1297" s="20" t="e">
        <f>VLOOKUP($D1297,'DATA PENGUKURAN GARDU'!$A:$BS,44,0)</f>
        <v>#N/A</v>
      </c>
      <c r="AV1297" s="21" t="e">
        <f t="shared" si="685"/>
        <v>#N/A</v>
      </c>
      <c r="AW1297" s="20" t="e">
        <f>VLOOKUP($D1297,'DATA PENGUKURAN GARDU'!$A:$BS,46,0)</f>
        <v>#N/A</v>
      </c>
      <c r="AX1297" s="21" t="e">
        <f t="shared" si="686"/>
        <v>#N/A</v>
      </c>
      <c r="AY1297" s="20" t="e">
        <f>VLOOKUP($D1297,'DATA PENGUKURAN GARDU'!$A:$BS,46,0)</f>
        <v>#N/A</v>
      </c>
      <c r="AZ1297" s="20" t="e">
        <f>VLOOKUP($D1297,'DATA PENGUKURAN GARDU'!$A:$BS,53,0)</f>
        <v>#N/A</v>
      </c>
      <c r="BA1297" s="20" t="e">
        <f>VLOOKUP($D1297,'DATA PENGUKURAN GARDU'!$A:$BS,54,0)</f>
        <v>#N/A</v>
      </c>
      <c r="BB1297" s="17" t="e">
        <f>VLOOKUP($E1297,'DATA PENGUKURAN GARDU'!$A:$BS,42,0)</f>
        <v>#N/A</v>
      </c>
      <c r="BC1297" s="23" t="e">
        <f t="shared" si="687"/>
        <v>#N/A</v>
      </c>
      <c r="BD1297" s="17" t="e">
        <f>VLOOKUP($E1297,'DATA PENGUKURAN GARDU'!$A:$BS,44,0)</f>
        <v>#N/A</v>
      </c>
      <c r="BE1297" s="23" t="e">
        <f t="shared" si="688"/>
        <v>#N/A</v>
      </c>
      <c r="BF1297" s="17" t="e">
        <f>VLOOKUP($E1297,'DATA PENGUKURAN GARDU'!$A:$BS,46,0)</f>
        <v>#N/A</v>
      </c>
      <c r="BG1297" s="23" t="e">
        <f t="shared" si="689"/>
        <v>#N/A</v>
      </c>
      <c r="BH1297" s="17" t="e">
        <f>VLOOKUP($E1297,'DATA PENGUKURAN GARDU'!$A:$BS,46,0)</f>
        <v>#N/A</v>
      </c>
      <c r="BI1297" s="17" t="e">
        <f>VLOOKUP($E1297,'DATA PENGUKURAN GARDU'!$A:$BS,53,0)</f>
        <v>#N/A</v>
      </c>
      <c r="BJ1297" s="17" t="e">
        <f>VLOOKUP($E1297,'DATA PENGUKURAN GARDU'!$A:$BS,54,0)</f>
        <v>#N/A</v>
      </c>
      <c r="BK1297" s="20" t="e">
        <f t="shared" si="690"/>
        <v>#N/A</v>
      </c>
      <c r="BL1297" s="20" t="e">
        <f t="shared" si="691"/>
        <v>#N/A</v>
      </c>
      <c r="BM1297" s="20" t="e">
        <f t="shared" si="692"/>
        <v>#N/A</v>
      </c>
      <c r="BN1297" s="25" t="e">
        <f t="shared" si="693"/>
        <v>#N/A</v>
      </c>
      <c r="BO1297" s="26" t="str">
        <f t="shared" si="694"/>
        <v>0</v>
      </c>
      <c r="BP1297" s="21" t="e">
        <f t="shared" si="695"/>
        <v>#VALUE!</v>
      </c>
      <c r="BQ1297" s="20" t="e">
        <f t="shared" si="696"/>
        <v>#N/A</v>
      </c>
      <c r="BR1297" s="20" t="e">
        <v>#N/A</v>
      </c>
      <c r="BS1297" s="9" t="e">
        <v>#N/A</v>
      </c>
      <c r="BT1297" s="2" t="e">
        <f t="shared" si="697"/>
        <v>#VALUE!</v>
      </c>
      <c r="BU1297" s="2" t="e">
        <f t="shared" si="665"/>
        <v>#N/A</v>
      </c>
      <c r="BV1297" s="2" t="e">
        <f t="shared" si="666"/>
        <v>#N/A</v>
      </c>
    </row>
    <row r="1298" s="2" customFormat="1" ht="22.95" customHeight="1" spans="1:74">
      <c r="A1298" s="9" t="str">
        <f t="shared" si="667"/>
        <v>K-050Induk</v>
      </c>
      <c r="B1298" s="9" t="str">
        <f t="shared" si="668"/>
        <v>K-050jurusan 1</v>
      </c>
      <c r="C1298" s="9" t="str">
        <f t="shared" si="669"/>
        <v>K-050jurusan 2</v>
      </c>
      <c r="D1298" s="9" t="str">
        <f t="shared" si="670"/>
        <v>K-050jurusan 3</v>
      </c>
      <c r="E1298" s="9" t="str">
        <f t="shared" si="671"/>
        <v>K-050jurusan 4</v>
      </c>
      <c r="F1298" s="10" t="s">
        <v>132</v>
      </c>
      <c r="G1298" s="10" t="s">
        <v>132</v>
      </c>
      <c r="H1298" s="10" t="s">
        <v>1553</v>
      </c>
      <c r="I1298" s="10">
        <v>0.802533</v>
      </c>
      <c r="J1298" s="10">
        <v>124.215452</v>
      </c>
      <c r="K1298" s="10" t="s">
        <v>7465</v>
      </c>
      <c r="L1298" s="10" t="s">
        <v>7465</v>
      </c>
      <c r="M1298" s="10" t="s">
        <v>7465</v>
      </c>
      <c r="N1298" s="14">
        <f t="shared" si="672"/>
        <v>0</v>
      </c>
      <c r="O1298" s="15" t="e">
        <f t="shared" si="673"/>
        <v>#VALUE!</v>
      </c>
      <c r="P1298" s="15" t="e">
        <f t="shared" si="674"/>
        <v>#VALUE!</v>
      </c>
      <c r="Q1298" s="17" t="e">
        <f>VLOOKUP($A1298,'DATA PENGUKURAN GARDU'!$A:$BS,42,0)</f>
        <v>#N/A</v>
      </c>
      <c r="R1298" s="18" t="e">
        <f t="shared" si="675"/>
        <v>#N/A</v>
      </c>
      <c r="S1298" s="17" t="e">
        <f>VLOOKUP($A1298,'DATA PENGUKURAN GARDU'!$A:$BS,44,0)</f>
        <v>#N/A</v>
      </c>
      <c r="T1298" s="18" t="e">
        <f t="shared" si="676"/>
        <v>#N/A</v>
      </c>
      <c r="U1298" s="17" t="e">
        <f>VLOOKUP($A1298,'DATA PENGUKURAN GARDU'!$A:$BS,46,0)</f>
        <v>#N/A</v>
      </c>
      <c r="V1298" s="18" t="e">
        <f t="shared" si="677"/>
        <v>#N/A</v>
      </c>
      <c r="W1298" s="17" t="e">
        <f>VLOOKUP($A1298,'DATA PENGUKURAN GARDU'!$A:$BS,48,0)</f>
        <v>#N/A</v>
      </c>
      <c r="X1298" s="17" t="e">
        <f>VLOOKUP($A1298,'DATA PENGUKURAN GARDU'!$A:$BS,53,0)</f>
        <v>#N/A</v>
      </c>
      <c r="Y1298" s="17" t="e">
        <f>VLOOKUP($A1298,'DATA PENGUKURAN GARDU'!$A:$BS,54,0)</f>
        <v>#N/A</v>
      </c>
      <c r="Z1298" s="17" t="e">
        <f>VLOOKUP($A1298,'DATA PENGUKURAN GARDU'!$A:$BS,55,0)</f>
        <v>#N/A</v>
      </c>
      <c r="AA1298" s="20" t="e">
        <f>VLOOKUP($B1298,'DATA PENGUKURAN GARDU'!$A:$BS,42,0)</f>
        <v>#N/A</v>
      </c>
      <c r="AB1298" s="21" t="e">
        <f t="shared" si="678"/>
        <v>#N/A</v>
      </c>
      <c r="AC1298" s="20" t="e">
        <f>VLOOKUP($B1298,'DATA PENGUKURAN GARDU'!$A:$BS,44,0)</f>
        <v>#N/A</v>
      </c>
      <c r="AD1298" s="21" t="e">
        <f t="shared" si="679"/>
        <v>#N/A</v>
      </c>
      <c r="AE1298" s="20" t="e">
        <f>VLOOKUP($B1298,'DATA PENGUKURAN GARDU'!$A:$BS,46,0)</f>
        <v>#N/A</v>
      </c>
      <c r="AF1298" s="21" t="e">
        <f t="shared" si="680"/>
        <v>#N/A</v>
      </c>
      <c r="AG1298" s="20" t="e">
        <f>VLOOKUP($B1298,'DATA PENGUKURAN GARDU'!$A:$BS,46,0)</f>
        <v>#N/A</v>
      </c>
      <c r="AH1298" s="20" t="e">
        <f>VLOOKUP($B1298,'DATA PENGUKURAN GARDU'!$A:$BS,53,0)</f>
        <v>#N/A</v>
      </c>
      <c r="AI1298" s="20" t="e">
        <f>VLOOKUP($B1298,'DATA PENGUKURAN GARDU'!$A:$BS,54,0)</f>
        <v>#N/A</v>
      </c>
      <c r="AJ1298" s="17" t="e">
        <f>VLOOKUP($C1298,'DATA PENGUKURAN GARDU'!$A:$BS,42,0)</f>
        <v>#N/A</v>
      </c>
      <c r="AK1298" s="23" t="e">
        <f t="shared" si="681"/>
        <v>#N/A</v>
      </c>
      <c r="AL1298" s="17" t="e">
        <f>VLOOKUP($C1298,'DATA PENGUKURAN GARDU'!$A:$BS,44,0)</f>
        <v>#N/A</v>
      </c>
      <c r="AM1298" s="23" t="e">
        <f t="shared" si="682"/>
        <v>#N/A</v>
      </c>
      <c r="AN1298" s="17" t="e">
        <f>VLOOKUP($C1298,'DATA PENGUKURAN GARDU'!$A:$BS,46,0)</f>
        <v>#N/A</v>
      </c>
      <c r="AO1298" s="23" t="e">
        <f t="shared" si="683"/>
        <v>#N/A</v>
      </c>
      <c r="AP1298" s="17" t="e">
        <f>VLOOKUP($C1298,'DATA PENGUKURAN GARDU'!$A:$BS,46,0)</f>
        <v>#N/A</v>
      </c>
      <c r="AQ1298" s="17" t="e">
        <f>VLOOKUP($C1298,'DATA PENGUKURAN GARDU'!$A:$BS,53,0)</f>
        <v>#N/A</v>
      </c>
      <c r="AR1298" s="17" t="e">
        <f>VLOOKUP($C1298,'DATA PENGUKURAN GARDU'!$A:$BS,54,0)</f>
        <v>#N/A</v>
      </c>
      <c r="AS1298" s="20" t="e">
        <f>VLOOKUP($D1298,'DATA PENGUKURAN GARDU'!$A:$BS,42,0)</f>
        <v>#N/A</v>
      </c>
      <c r="AT1298" s="21" t="e">
        <f t="shared" si="684"/>
        <v>#N/A</v>
      </c>
      <c r="AU1298" s="20" t="e">
        <f>VLOOKUP($D1298,'DATA PENGUKURAN GARDU'!$A:$BS,44,0)</f>
        <v>#N/A</v>
      </c>
      <c r="AV1298" s="21" t="e">
        <f t="shared" si="685"/>
        <v>#N/A</v>
      </c>
      <c r="AW1298" s="20" t="e">
        <f>VLOOKUP($D1298,'DATA PENGUKURAN GARDU'!$A:$BS,46,0)</f>
        <v>#N/A</v>
      </c>
      <c r="AX1298" s="21" t="e">
        <f t="shared" si="686"/>
        <v>#N/A</v>
      </c>
      <c r="AY1298" s="20" t="e">
        <f>VLOOKUP($D1298,'DATA PENGUKURAN GARDU'!$A:$BS,46,0)</f>
        <v>#N/A</v>
      </c>
      <c r="AZ1298" s="20" t="e">
        <f>VLOOKUP($D1298,'DATA PENGUKURAN GARDU'!$A:$BS,53,0)</f>
        <v>#N/A</v>
      </c>
      <c r="BA1298" s="20" t="e">
        <f>VLOOKUP($D1298,'DATA PENGUKURAN GARDU'!$A:$BS,54,0)</f>
        <v>#N/A</v>
      </c>
      <c r="BB1298" s="17" t="e">
        <f>VLOOKUP($E1298,'DATA PENGUKURAN GARDU'!$A:$BS,42,0)</f>
        <v>#N/A</v>
      </c>
      <c r="BC1298" s="23" t="e">
        <f t="shared" si="687"/>
        <v>#N/A</v>
      </c>
      <c r="BD1298" s="17" t="e">
        <f>VLOOKUP($E1298,'DATA PENGUKURAN GARDU'!$A:$BS,44,0)</f>
        <v>#N/A</v>
      </c>
      <c r="BE1298" s="23" t="e">
        <f t="shared" si="688"/>
        <v>#N/A</v>
      </c>
      <c r="BF1298" s="17" t="e">
        <f>VLOOKUP($E1298,'DATA PENGUKURAN GARDU'!$A:$BS,46,0)</f>
        <v>#N/A</v>
      </c>
      <c r="BG1298" s="23" t="e">
        <f t="shared" si="689"/>
        <v>#N/A</v>
      </c>
      <c r="BH1298" s="17" t="e">
        <f>VLOOKUP($E1298,'DATA PENGUKURAN GARDU'!$A:$BS,46,0)</f>
        <v>#N/A</v>
      </c>
      <c r="BI1298" s="17" t="e">
        <f>VLOOKUP($E1298,'DATA PENGUKURAN GARDU'!$A:$BS,53,0)</f>
        <v>#N/A</v>
      </c>
      <c r="BJ1298" s="17" t="e">
        <f>VLOOKUP($E1298,'DATA PENGUKURAN GARDU'!$A:$BS,54,0)</f>
        <v>#N/A</v>
      </c>
      <c r="BK1298" s="20" t="e">
        <f t="shared" si="690"/>
        <v>#N/A</v>
      </c>
      <c r="BL1298" s="20" t="e">
        <f t="shared" si="691"/>
        <v>#N/A</v>
      </c>
      <c r="BM1298" s="20" t="e">
        <f t="shared" si="692"/>
        <v>#N/A</v>
      </c>
      <c r="BN1298" s="25" t="e">
        <f t="shared" si="693"/>
        <v>#N/A</v>
      </c>
      <c r="BO1298" s="26" t="str">
        <f t="shared" si="694"/>
        <v>0</v>
      </c>
      <c r="BP1298" s="21" t="e">
        <f t="shared" si="695"/>
        <v>#VALUE!</v>
      </c>
      <c r="BQ1298" s="20" t="e">
        <f t="shared" si="696"/>
        <v>#N/A</v>
      </c>
      <c r="BR1298" s="20" t="e">
        <v>#N/A</v>
      </c>
      <c r="BS1298" s="9" t="e">
        <v>#N/A</v>
      </c>
      <c r="BT1298" s="2" t="e">
        <f t="shared" si="697"/>
        <v>#VALUE!</v>
      </c>
      <c r="BU1298" s="2" t="e">
        <f t="shared" si="665"/>
        <v>#N/A</v>
      </c>
      <c r="BV1298" s="2" t="e">
        <f t="shared" si="666"/>
        <v>#N/A</v>
      </c>
    </row>
    <row r="1299" s="2" customFormat="1" ht="22.95" customHeight="1" spans="1:74">
      <c r="A1299" s="9" t="str">
        <f t="shared" si="667"/>
        <v>K-071Induk</v>
      </c>
      <c r="B1299" s="9" t="str">
        <f t="shared" si="668"/>
        <v>K-071jurusan 1</v>
      </c>
      <c r="C1299" s="9" t="str">
        <f t="shared" si="669"/>
        <v>K-071jurusan 2</v>
      </c>
      <c r="D1299" s="9" t="str">
        <f t="shared" si="670"/>
        <v>K-071jurusan 3</v>
      </c>
      <c r="E1299" s="9" t="str">
        <f t="shared" si="671"/>
        <v>K-071jurusan 4</v>
      </c>
      <c r="F1299" s="10" t="s">
        <v>410</v>
      </c>
      <c r="G1299" s="10" t="s">
        <v>132</v>
      </c>
      <c r="H1299" s="10" t="s">
        <v>1554</v>
      </c>
      <c r="I1299" s="10">
        <v>0.747</v>
      </c>
      <c r="J1299" s="10">
        <v>124.309283</v>
      </c>
      <c r="K1299" s="10" t="s">
        <v>7465</v>
      </c>
      <c r="L1299" s="10" t="s">
        <v>7465</v>
      </c>
      <c r="M1299" s="10" t="s">
        <v>7465</v>
      </c>
      <c r="N1299" s="14">
        <f t="shared" si="672"/>
        <v>0</v>
      </c>
      <c r="O1299" s="15" t="e">
        <f t="shared" si="673"/>
        <v>#VALUE!</v>
      </c>
      <c r="P1299" s="15" t="e">
        <f t="shared" si="674"/>
        <v>#VALUE!</v>
      </c>
      <c r="Q1299" s="17" t="e">
        <f>VLOOKUP($A1299,'DATA PENGUKURAN GARDU'!$A:$BS,42,0)</f>
        <v>#N/A</v>
      </c>
      <c r="R1299" s="18" t="e">
        <f t="shared" si="675"/>
        <v>#N/A</v>
      </c>
      <c r="S1299" s="17" t="e">
        <f>VLOOKUP($A1299,'DATA PENGUKURAN GARDU'!$A:$BS,44,0)</f>
        <v>#N/A</v>
      </c>
      <c r="T1299" s="18" t="e">
        <f t="shared" si="676"/>
        <v>#N/A</v>
      </c>
      <c r="U1299" s="17" t="e">
        <f>VLOOKUP($A1299,'DATA PENGUKURAN GARDU'!$A:$BS,46,0)</f>
        <v>#N/A</v>
      </c>
      <c r="V1299" s="18" t="e">
        <f t="shared" si="677"/>
        <v>#N/A</v>
      </c>
      <c r="W1299" s="17" t="e">
        <f>VLOOKUP($A1299,'DATA PENGUKURAN GARDU'!$A:$BS,48,0)</f>
        <v>#N/A</v>
      </c>
      <c r="X1299" s="17" t="e">
        <f>VLOOKUP($A1299,'DATA PENGUKURAN GARDU'!$A:$BS,53,0)</f>
        <v>#N/A</v>
      </c>
      <c r="Y1299" s="17" t="e">
        <f>VLOOKUP($A1299,'DATA PENGUKURAN GARDU'!$A:$BS,54,0)</f>
        <v>#N/A</v>
      </c>
      <c r="Z1299" s="17" t="e">
        <f>VLOOKUP($A1299,'DATA PENGUKURAN GARDU'!$A:$BS,55,0)</f>
        <v>#N/A</v>
      </c>
      <c r="AA1299" s="20" t="e">
        <f>VLOOKUP($B1299,'DATA PENGUKURAN GARDU'!$A:$BS,42,0)</f>
        <v>#N/A</v>
      </c>
      <c r="AB1299" s="21" t="e">
        <f t="shared" si="678"/>
        <v>#N/A</v>
      </c>
      <c r="AC1299" s="20" t="e">
        <f>VLOOKUP($B1299,'DATA PENGUKURAN GARDU'!$A:$BS,44,0)</f>
        <v>#N/A</v>
      </c>
      <c r="AD1299" s="21" t="e">
        <f t="shared" si="679"/>
        <v>#N/A</v>
      </c>
      <c r="AE1299" s="20" t="e">
        <f>VLOOKUP($B1299,'DATA PENGUKURAN GARDU'!$A:$BS,46,0)</f>
        <v>#N/A</v>
      </c>
      <c r="AF1299" s="21" t="e">
        <f t="shared" si="680"/>
        <v>#N/A</v>
      </c>
      <c r="AG1299" s="20" t="e">
        <f>VLOOKUP($B1299,'DATA PENGUKURAN GARDU'!$A:$BS,46,0)</f>
        <v>#N/A</v>
      </c>
      <c r="AH1299" s="20" t="e">
        <f>VLOOKUP($B1299,'DATA PENGUKURAN GARDU'!$A:$BS,53,0)</f>
        <v>#N/A</v>
      </c>
      <c r="AI1299" s="20" t="e">
        <f>VLOOKUP($B1299,'DATA PENGUKURAN GARDU'!$A:$BS,54,0)</f>
        <v>#N/A</v>
      </c>
      <c r="AJ1299" s="17" t="e">
        <f>VLOOKUP($C1299,'DATA PENGUKURAN GARDU'!$A:$BS,42,0)</f>
        <v>#N/A</v>
      </c>
      <c r="AK1299" s="23" t="e">
        <f t="shared" si="681"/>
        <v>#N/A</v>
      </c>
      <c r="AL1299" s="17" t="e">
        <f>VLOOKUP($C1299,'DATA PENGUKURAN GARDU'!$A:$BS,44,0)</f>
        <v>#N/A</v>
      </c>
      <c r="AM1299" s="23" t="e">
        <f t="shared" si="682"/>
        <v>#N/A</v>
      </c>
      <c r="AN1299" s="17" t="e">
        <f>VLOOKUP($C1299,'DATA PENGUKURAN GARDU'!$A:$BS,46,0)</f>
        <v>#N/A</v>
      </c>
      <c r="AO1299" s="23" t="e">
        <f t="shared" si="683"/>
        <v>#N/A</v>
      </c>
      <c r="AP1299" s="17" t="e">
        <f>VLOOKUP($C1299,'DATA PENGUKURAN GARDU'!$A:$BS,46,0)</f>
        <v>#N/A</v>
      </c>
      <c r="AQ1299" s="17" t="e">
        <f>VLOOKUP($C1299,'DATA PENGUKURAN GARDU'!$A:$BS,53,0)</f>
        <v>#N/A</v>
      </c>
      <c r="AR1299" s="17" t="e">
        <f>VLOOKUP($C1299,'DATA PENGUKURAN GARDU'!$A:$BS,54,0)</f>
        <v>#N/A</v>
      </c>
      <c r="AS1299" s="20" t="e">
        <f>VLOOKUP($D1299,'DATA PENGUKURAN GARDU'!$A:$BS,42,0)</f>
        <v>#N/A</v>
      </c>
      <c r="AT1299" s="21" t="e">
        <f t="shared" si="684"/>
        <v>#N/A</v>
      </c>
      <c r="AU1299" s="20" t="e">
        <f>VLOOKUP($D1299,'DATA PENGUKURAN GARDU'!$A:$BS,44,0)</f>
        <v>#N/A</v>
      </c>
      <c r="AV1299" s="21" t="e">
        <f t="shared" si="685"/>
        <v>#N/A</v>
      </c>
      <c r="AW1299" s="20" t="e">
        <f>VLOOKUP($D1299,'DATA PENGUKURAN GARDU'!$A:$BS,46,0)</f>
        <v>#N/A</v>
      </c>
      <c r="AX1299" s="21" t="e">
        <f t="shared" si="686"/>
        <v>#N/A</v>
      </c>
      <c r="AY1299" s="20" t="e">
        <f>VLOOKUP($D1299,'DATA PENGUKURAN GARDU'!$A:$BS,46,0)</f>
        <v>#N/A</v>
      </c>
      <c r="AZ1299" s="20" t="e">
        <f>VLOOKUP($D1299,'DATA PENGUKURAN GARDU'!$A:$BS,53,0)</f>
        <v>#N/A</v>
      </c>
      <c r="BA1299" s="20" t="e">
        <f>VLOOKUP($D1299,'DATA PENGUKURAN GARDU'!$A:$BS,54,0)</f>
        <v>#N/A</v>
      </c>
      <c r="BB1299" s="17" t="e">
        <f>VLOOKUP($E1299,'DATA PENGUKURAN GARDU'!$A:$BS,42,0)</f>
        <v>#N/A</v>
      </c>
      <c r="BC1299" s="23" t="e">
        <f t="shared" si="687"/>
        <v>#N/A</v>
      </c>
      <c r="BD1299" s="17" t="e">
        <f>VLOOKUP($E1299,'DATA PENGUKURAN GARDU'!$A:$BS,44,0)</f>
        <v>#N/A</v>
      </c>
      <c r="BE1299" s="23" t="e">
        <f t="shared" si="688"/>
        <v>#N/A</v>
      </c>
      <c r="BF1299" s="17" t="e">
        <f>VLOOKUP($E1299,'DATA PENGUKURAN GARDU'!$A:$BS,46,0)</f>
        <v>#N/A</v>
      </c>
      <c r="BG1299" s="23" t="e">
        <f t="shared" si="689"/>
        <v>#N/A</v>
      </c>
      <c r="BH1299" s="17" t="e">
        <f>VLOOKUP($E1299,'DATA PENGUKURAN GARDU'!$A:$BS,46,0)</f>
        <v>#N/A</v>
      </c>
      <c r="BI1299" s="17" t="e">
        <f>VLOOKUP($E1299,'DATA PENGUKURAN GARDU'!$A:$BS,53,0)</f>
        <v>#N/A</v>
      </c>
      <c r="BJ1299" s="17" t="e">
        <f>VLOOKUP($E1299,'DATA PENGUKURAN GARDU'!$A:$BS,54,0)</f>
        <v>#N/A</v>
      </c>
      <c r="BK1299" s="20" t="e">
        <f t="shared" si="690"/>
        <v>#N/A</v>
      </c>
      <c r="BL1299" s="20" t="e">
        <f t="shared" si="691"/>
        <v>#N/A</v>
      </c>
      <c r="BM1299" s="20" t="e">
        <f t="shared" si="692"/>
        <v>#N/A</v>
      </c>
      <c r="BN1299" s="25" t="e">
        <f t="shared" si="693"/>
        <v>#N/A</v>
      </c>
      <c r="BO1299" s="26" t="str">
        <f t="shared" si="694"/>
        <v>0</v>
      </c>
      <c r="BP1299" s="21" t="e">
        <f t="shared" si="695"/>
        <v>#VALUE!</v>
      </c>
      <c r="BQ1299" s="20" t="e">
        <f t="shared" si="696"/>
        <v>#N/A</v>
      </c>
      <c r="BR1299" s="20" t="e">
        <v>#N/A</v>
      </c>
      <c r="BS1299" s="9" t="e">
        <v>#N/A</v>
      </c>
      <c r="BT1299" s="2" t="e">
        <f t="shared" si="697"/>
        <v>#VALUE!</v>
      </c>
      <c r="BU1299" s="2" t="e">
        <f t="shared" si="665"/>
        <v>#N/A</v>
      </c>
      <c r="BV1299" s="2" t="e">
        <f t="shared" si="666"/>
        <v>#N/A</v>
      </c>
    </row>
    <row r="1300" s="2" customFormat="1" ht="22.95" customHeight="1" spans="1:74">
      <c r="A1300" s="9" t="str">
        <f t="shared" si="667"/>
        <v>M 86Induk</v>
      </c>
      <c r="B1300" s="9" t="str">
        <f t="shared" si="668"/>
        <v>M 86jurusan 1</v>
      </c>
      <c r="C1300" s="9" t="str">
        <f t="shared" si="669"/>
        <v>M 86jurusan 2</v>
      </c>
      <c r="D1300" s="9" t="str">
        <f t="shared" si="670"/>
        <v>M 86jurusan 3</v>
      </c>
      <c r="E1300" s="9" t="str">
        <f t="shared" si="671"/>
        <v>M 86jurusan 4</v>
      </c>
      <c r="F1300" s="10" t="s">
        <v>131</v>
      </c>
      <c r="G1300" s="10" t="s">
        <v>131</v>
      </c>
      <c r="H1300" s="10" t="s">
        <v>1556</v>
      </c>
      <c r="I1300" s="10">
        <v>0.55224</v>
      </c>
      <c r="J1300" s="10">
        <v>123.93</v>
      </c>
      <c r="K1300" s="10" t="s">
        <v>7465</v>
      </c>
      <c r="L1300" s="10" t="s">
        <v>7465</v>
      </c>
      <c r="M1300" s="10" t="s">
        <v>7465</v>
      </c>
      <c r="N1300" s="14">
        <f t="shared" si="672"/>
        <v>0</v>
      </c>
      <c r="O1300" s="15" t="e">
        <f t="shared" si="673"/>
        <v>#VALUE!</v>
      </c>
      <c r="P1300" s="15" t="e">
        <f t="shared" si="674"/>
        <v>#VALUE!</v>
      </c>
      <c r="Q1300" s="17" t="e">
        <f>VLOOKUP($A1300,'DATA PENGUKURAN GARDU'!$A:$BS,42,0)</f>
        <v>#N/A</v>
      </c>
      <c r="R1300" s="18" t="e">
        <f t="shared" si="675"/>
        <v>#N/A</v>
      </c>
      <c r="S1300" s="17" t="e">
        <f>VLOOKUP($A1300,'DATA PENGUKURAN GARDU'!$A:$BS,44,0)</f>
        <v>#N/A</v>
      </c>
      <c r="T1300" s="18" t="e">
        <f t="shared" si="676"/>
        <v>#N/A</v>
      </c>
      <c r="U1300" s="17" t="e">
        <f>VLOOKUP($A1300,'DATA PENGUKURAN GARDU'!$A:$BS,46,0)</f>
        <v>#N/A</v>
      </c>
      <c r="V1300" s="18" t="e">
        <f t="shared" si="677"/>
        <v>#N/A</v>
      </c>
      <c r="W1300" s="17" t="e">
        <f>VLOOKUP($A1300,'DATA PENGUKURAN GARDU'!$A:$BS,48,0)</f>
        <v>#N/A</v>
      </c>
      <c r="X1300" s="17" t="e">
        <f>VLOOKUP($A1300,'DATA PENGUKURAN GARDU'!$A:$BS,53,0)</f>
        <v>#N/A</v>
      </c>
      <c r="Y1300" s="17" t="e">
        <f>VLOOKUP($A1300,'DATA PENGUKURAN GARDU'!$A:$BS,54,0)</f>
        <v>#N/A</v>
      </c>
      <c r="Z1300" s="17" t="e">
        <f>VLOOKUP($A1300,'DATA PENGUKURAN GARDU'!$A:$BS,55,0)</f>
        <v>#N/A</v>
      </c>
      <c r="AA1300" s="20" t="e">
        <f>VLOOKUP($B1300,'DATA PENGUKURAN GARDU'!$A:$BS,42,0)</f>
        <v>#N/A</v>
      </c>
      <c r="AB1300" s="21" t="e">
        <f t="shared" si="678"/>
        <v>#N/A</v>
      </c>
      <c r="AC1300" s="20" t="e">
        <f>VLOOKUP($B1300,'DATA PENGUKURAN GARDU'!$A:$BS,44,0)</f>
        <v>#N/A</v>
      </c>
      <c r="AD1300" s="21" t="e">
        <f t="shared" si="679"/>
        <v>#N/A</v>
      </c>
      <c r="AE1300" s="20" t="e">
        <f>VLOOKUP($B1300,'DATA PENGUKURAN GARDU'!$A:$BS,46,0)</f>
        <v>#N/A</v>
      </c>
      <c r="AF1300" s="21" t="e">
        <f t="shared" si="680"/>
        <v>#N/A</v>
      </c>
      <c r="AG1300" s="20" t="e">
        <f>VLOOKUP($B1300,'DATA PENGUKURAN GARDU'!$A:$BS,46,0)</f>
        <v>#N/A</v>
      </c>
      <c r="AH1300" s="20" t="e">
        <f>VLOOKUP($B1300,'DATA PENGUKURAN GARDU'!$A:$BS,53,0)</f>
        <v>#N/A</v>
      </c>
      <c r="AI1300" s="20" t="e">
        <f>VLOOKUP($B1300,'DATA PENGUKURAN GARDU'!$A:$BS,54,0)</f>
        <v>#N/A</v>
      </c>
      <c r="AJ1300" s="17" t="e">
        <f>VLOOKUP($C1300,'DATA PENGUKURAN GARDU'!$A:$BS,42,0)</f>
        <v>#N/A</v>
      </c>
      <c r="AK1300" s="23" t="e">
        <f t="shared" si="681"/>
        <v>#N/A</v>
      </c>
      <c r="AL1300" s="17" t="e">
        <f>VLOOKUP($C1300,'DATA PENGUKURAN GARDU'!$A:$BS,44,0)</f>
        <v>#N/A</v>
      </c>
      <c r="AM1300" s="23" t="e">
        <f t="shared" si="682"/>
        <v>#N/A</v>
      </c>
      <c r="AN1300" s="17" t="e">
        <f>VLOOKUP($C1300,'DATA PENGUKURAN GARDU'!$A:$BS,46,0)</f>
        <v>#N/A</v>
      </c>
      <c r="AO1300" s="23" t="e">
        <f t="shared" si="683"/>
        <v>#N/A</v>
      </c>
      <c r="AP1300" s="17" t="e">
        <f>VLOOKUP($C1300,'DATA PENGUKURAN GARDU'!$A:$BS,46,0)</f>
        <v>#N/A</v>
      </c>
      <c r="AQ1300" s="17" t="e">
        <f>VLOOKUP($C1300,'DATA PENGUKURAN GARDU'!$A:$BS,53,0)</f>
        <v>#N/A</v>
      </c>
      <c r="AR1300" s="17" t="e">
        <f>VLOOKUP($C1300,'DATA PENGUKURAN GARDU'!$A:$BS,54,0)</f>
        <v>#N/A</v>
      </c>
      <c r="AS1300" s="20" t="e">
        <f>VLOOKUP($D1300,'DATA PENGUKURAN GARDU'!$A:$BS,42,0)</f>
        <v>#N/A</v>
      </c>
      <c r="AT1300" s="21" t="e">
        <f t="shared" si="684"/>
        <v>#N/A</v>
      </c>
      <c r="AU1300" s="20" t="e">
        <f>VLOOKUP($D1300,'DATA PENGUKURAN GARDU'!$A:$BS,44,0)</f>
        <v>#N/A</v>
      </c>
      <c r="AV1300" s="21" t="e">
        <f t="shared" si="685"/>
        <v>#N/A</v>
      </c>
      <c r="AW1300" s="20" t="e">
        <f>VLOOKUP($D1300,'DATA PENGUKURAN GARDU'!$A:$BS,46,0)</f>
        <v>#N/A</v>
      </c>
      <c r="AX1300" s="21" t="e">
        <f t="shared" si="686"/>
        <v>#N/A</v>
      </c>
      <c r="AY1300" s="20" t="e">
        <f>VLOOKUP($D1300,'DATA PENGUKURAN GARDU'!$A:$BS,46,0)</f>
        <v>#N/A</v>
      </c>
      <c r="AZ1300" s="20" t="e">
        <f>VLOOKUP($D1300,'DATA PENGUKURAN GARDU'!$A:$BS,53,0)</f>
        <v>#N/A</v>
      </c>
      <c r="BA1300" s="20" t="e">
        <f>VLOOKUP($D1300,'DATA PENGUKURAN GARDU'!$A:$BS,54,0)</f>
        <v>#N/A</v>
      </c>
      <c r="BB1300" s="17" t="e">
        <f>VLOOKUP($E1300,'DATA PENGUKURAN GARDU'!$A:$BS,42,0)</f>
        <v>#N/A</v>
      </c>
      <c r="BC1300" s="23" t="e">
        <f t="shared" si="687"/>
        <v>#N/A</v>
      </c>
      <c r="BD1300" s="17" t="e">
        <f>VLOOKUP($E1300,'DATA PENGUKURAN GARDU'!$A:$BS,44,0)</f>
        <v>#N/A</v>
      </c>
      <c r="BE1300" s="23" t="e">
        <f t="shared" si="688"/>
        <v>#N/A</v>
      </c>
      <c r="BF1300" s="17" t="e">
        <f>VLOOKUP($E1300,'DATA PENGUKURAN GARDU'!$A:$BS,46,0)</f>
        <v>#N/A</v>
      </c>
      <c r="BG1300" s="23" t="e">
        <f t="shared" si="689"/>
        <v>#N/A</v>
      </c>
      <c r="BH1300" s="17" t="e">
        <f>VLOOKUP($E1300,'DATA PENGUKURAN GARDU'!$A:$BS,46,0)</f>
        <v>#N/A</v>
      </c>
      <c r="BI1300" s="17" t="e">
        <f>VLOOKUP($E1300,'DATA PENGUKURAN GARDU'!$A:$BS,53,0)</f>
        <v>#N/A</v>
      </c>
      <c r="BJ1300" s="17" t="e">
        <f>VLOOKUP($E1300,'DATA PENGUKURAN GARDU'!$A:$BS,54,0)</f>
        <v>#N/A</v>
      </c>
      <c r="BK1300" s="20" t="e">
        <f t="shared" si="690"/>
        <v>#N/A</v>
      </c>
      <c r="BL1300" s="20" t="e">
        <f t="shared" si="691"/>
        <v>#N/A</v>
      </c>
      <c r="BM1300" s="20" t="e">
        <f t="shared" si="692"/>
        <v>#N/A</v>
      </c>
      <c r="BN1300" s="25" t="e">
        <f t="shared" si="693"/>
        <v>#N/A</v>
      </c>
      <c r="BO1300" s="26" t="str">
        <f t="shared" si="694"/>
        <v>0</v>
      </c>
      <c r="BP1300" s="21" t="e">
        <f t="shared" si="695"/>
        <v>#VALUE!</v>
      </c>
      <c r="BQ1300" s="20" t="e">
        <f t="shared" si="696"/>
        <v>#N/A</v>
      </c>
      <c r="BR1300" s="20" t="e">
        <v>#N/A</v>
      </c>
      <c r="BS1300" s="9" t="e">
        <v>#N/A</v>
      </c>
      <c r="BT1300" s="2" t="e">
        <f t="shared" si="697"/>
        <v>#VALUE!</v>
      </c>
      <c r="BU1300" s="2" t="e">
        <f t="shared" si="665"/>
        <v>#N/A</v>
      </c>
      <c r="BV1300" s="2" t="e">
        <f t="shared" si="666"/>
        <v>#N/A</v>
      </c>
    </row>
    <row r="1301" s="2" customFormat="1" ht="22.95" customHeight="1" spans="1:74">
      <c r="A1301" s="9" t="str">
        <f t="shared" si="667"/>
        <v>N 003Induk</v>
      </c>
      <c r="B1301" s="9" t="str">
        <f t="shared" si="668"/>
        <v>N 003jurusan 1</v>
      </c>
      <c r="C1301" s="9" t="str">
        <f t="shared" si="669"/>
        <v>N 003jurusan 2</v>
      </c>
      <c r="D1301" s="9" t="str">
        <f t="shared" si="670"/>
        <v>N 003jurusan 3</v>
      </c>
      <c r="E1301" s="9" t="str">
        <f t="shared" si="671"/>
        <v>N 003jurusan 4</v>
      </c>
      <c r="F1301" s="10" t="s">
        <v>226</v>
      </c>
      <c r="G1301" s="10" t="s">
        <v>101</v>
      </c>
      <c r="H1301" s="10" t="s">
        <v>1557</v>
      </c>
      <c r="I1301" s="10">
        <v>0.92368</v>
      </c>
      <c r="J1301" s="10">
        <v>124.13207</v>
      </c>
      <c r="K1301" s="10" t="s">
        <v>7465</v>
      </c>
      <c r="L1301" s="10" t="s">
        <v>7465</v>
      </c>
      <c r="M1301" s="10" t="s">
        <v>7465</v>
      </c>
      <c r="N1301" s="14">
        <f t="shared" si="672"/>
        <v>0</v>
      </c>
      <c r="O1301" s="15" t="e">
        <f t="shared" si="673"/>
        <v>#VALUE!</v>
      </c>
      <c r="P1301" s="15" t="e">
        <f t="shared" si="674"/>
        <v>#VALUE!</v>
      </c>
      <c r="Q1301" s="17" t="e">
        <f>VLOOKUP($A1301,'DATA PENGUKURAN GARDU'!$A:$BS,42,0)</f>
        <v>#N/A</v>
      </c>
      <c r="R1301" s="18" t="e">
        <f t="shared" si="675"/>
        <v>#N/A</v>
      </c>
      <c r="S1301" s="17" t="e">
        <f>VLOOKUP($A1301,'DATA PENGUKURAN GARDU'!$A:$BS,44,0)</f>
        <v>#N/A</v>
      </c>
      <c r="T1301" s="18" t="e">
        <f t="shared" si="676"/>
        <v>#N/A</v>
      </c>
      <c r="U1301" s="17" t="e">
        <f>VLOOKUP($A1301,'DATA PENGUKURAN GARDU'!$A:$BS,46,0)</f>
        <v>#N/A</v>
      </c>
      <c r="V1301" s="18" t="e">
        <f t="shared" si="677"/>
        <v>#N/A</v>
      </c>
      <c r="W1301" s="17" t="e">
        <f>VLOOKUP($A1301,'DATA PENGUKURAN GARDU'!$A:$BS,48,0)</f>
        <v>#N/A</v>
      </c>
      <c r="X1301" s="17" t="e">
        <f>VLOOKUP($A1301,'DATA PENGUKURAN GARDU'!$A:$BS,53,0)</f>
        <v>#N/A</v>
      </c>
      <c r="Y1301" s="17" t="e">
        <f>VLOOKUP($A1301,'DATA PENGUKURAN GARDU'!$A:$BS,54,0)</f>
        <v>#N/A</v>
      </c>
      <c r="Z1301" s="17" t="e">
        <f>VLOOKUP($A1301,'DATA PENGUKURAN GARDU'!$A:$BS,55,0)</f>
        <v>#N/A</v>
      </c>
      <c r="AA1301" s="20" t="e">
        <f>VLOOKUP($B1301,'DATA PENGUKURAN GARDU'!$A:$BS,42,0)</f>
        <v>#N/A</v>
      </c>
      <c r="AB1301" s="21" t="e">
        <f t="shared" si="678"/>
        <v>#N/A</v>
      </c>
      <c r="AC1301" s="20" t="e">
        <f>VLOOKUP($B1301,'DATA PENGUKURAN GARDU'!$A:$BS,44,0)</f>
        <v>#N/A</v>
      </c>
      <c r="AD1301" s="21" t="e">
        <f t="shared" si="679"/>
        <v>#N/A</v>
      </c>
      <c r="AE1301" s="20" t="e">
        <f>VLOOKUP($B1301,'DATA PENGUKURAN GARDU'!$A:$BS,46,0)</f>
        <v>#N/A</v>
      </c>
      <c r="AF1301" s="21" t="e">
        <f t="shared" si="680"/>
        <v>#N/A</v>
      </c>
      <c r="AG1301" s="20" t="e">
        <f>VLOOKUP($B1301,'DATA PENGUKURAN GARDU'!$A:$BS,46,0)</f>
        <v>#N/A</v>
      </c>
      <c r="AH1301" s="20" t="e">
        <f>VLOOKUP($B1301,'DATA PENGUKURAN GARDU'!$A:$BS,53,0)</f>
        <v>#N/A</v>
      </c>
      <c r="AI1301" s="20" t="e">
        <f>VLOOKUP($B1301,'DATA PENGUKURAN GARDU'!$A:$BS,54,0)</f>
        <v>#N/A</v>
      </c>
      <c r="AJ1301" s="17" t="e">
        <f>VLOOKUP($C1301,'DATA PENGUKURAN GARDU'!$A:$BS,42,0)</f>
        <v>#N/A</v>
      </c>
      <c r="AK1301" s="23" t="e">
        <f t="shared" si="681"/>
        <v>#N/A</v>
      </c>
      <c r="AL1301" s="17" t="e">
        <f>VLOOKUP($C1301,'DATA PENGUKURAN GARDU'!$A:$BS,44,0)</f>
        <v>#N/A</v>
      </c>
      <c r="AM1301" s="23" t="e">
        <f t="shared" si="682"/>
        <v>#N/A</v>
      </c>
      <c r="AN1301" s="17" t="e">
        <f>VLOOKUP($C1301,'DATA PENGUKURAN GARDU'!$A:$BS,46,0)</f>
        <v>#N/A</v>
      </c>
      <c r="AO1301" s="23" t="e">
        <f t="shared" si="683"/>
        <v>#N/A</v>
      </c>
      <c r="AP1301" s="17" t="e">
        <f>VLOOKUP($C1301,'DATA PENGUKURAN GARDU'!$A:$BS,46,0)</f>
        <v>#N/A</v>
      </c>
      <c r="AQ1301" s="17" t="e">
        <f>VLOOKUP($C1301,'DATA PENGUKURAN GARDU'!$A:$BS,53,0)</f>
        <v>#N/A</v>
      </c>
      <c r="AR1301" s="17" t="e">
        <f>VLOOKUP($C1301,'DATA PENGUKURAN GARDU'!$A:$BS,54,0)</f>
        <v>#N/A</v>
      </c>
      <c r="AS1301" s="20" t="e">
        <f>VLOOKUP($D1301,'DATA PENGUKURAN GARDU'!$A:$BS,42,0)</f>
        <v>#N/A</v>
      </c>
      <c r="AT1301" s="21" t="e">
        <f t="shared" si="684"/>
        <v>#N/A</v>
      </c>
      <c r="AU1301" s="20" t="e">
        <f>VLOOKUP($D1301,'DATA PENGUKURAN GARDU'!$A:$BS,44,0)</f>
        <v>#N/A</v>
      </c>
      <c r="AV1301" s="21" t="e">
        <f t="shared" si="685"/>
        <v>#N/A</v>
      </c>
      <c r="AW1301" s="20" t="e">
        <f>VLOOKUP($D1301,'DATA PENGUKURAN GARDU'!$A:$BS,46,0)</f>
        <v>#N/A</v>
      </c>
      <c r="AX1301" s="21" t="e">
        <f t="shared" si="686"/>
        <v>#N/A</v>
      </c>
      <c r="AY1301" s="20" t="e">
        <f>VLOOKUP($D1301,'DATA PENGUKURAN GARDU'!$A:$BS,46,0)</f>
        <v>#N/A</v>
      </c>
      <c r="AZ1301" s="20" t="e">
        <f>VLOOKUP($D1301,'DATA PENGUKURAN GARDU'!$A:$BS,53,0)</f>
        <v>#N/A</v>
      </c>
      <c r="BA1301" s="20" t="e">
        <f>VLOOKUP($D1301,'DATA PENGUKURAN GARDU'!$A:$BS,54,0)</f>
        <v>#N/A</v>
      </c>
      <c r="BB1301" s="17" t="e">
        <f>VLOOKUP($E1301,'DATA PENGUKURAN GARDU'!$A:$BS,42,0)</f>
        <v>#N/A</v>
      </c>
      <c r="BC1301" s="23" t="e">
        <f t="shared" si="687"/>
        <v>#N/A</v>
      </c>
      <c r="BD1301" s="17" t="e">
        <f>VLOOKUP($E1301,'DATA PENGUKURAN GARDU'!$A:$BS,44,0)</f>
        <v>#N/A</v>
      </c>
      <c r="BE1301" s="23" t="e">
        <f t="shared" si="688"/>
        <v>#N/A</v>
      </c>
      <c r="BF1301" s="17" t="e">
        <f>VLOOKUP($E1301,'DATA PENGUKURAN GARDU'!$A:$BS,46,0)</f>
        <v>#N/A</v>
      </c>
      <c r="BG1301" s="23" t="e">
        <f t="shared" si="689"/>
        <v>#N/A</v>
      </c>
      <c r="BH1301" s="17" t="e">
        <f>VLOOKUP($E1301,'DATA PENGUKURAN GARDU'!$A:$BS,46,0)</f>
        <v>#N/A</v>
      </c>
      <c r="BI1301" s="17" t="e">
        <f>VLOOKUP($E1301,'DATA PENGUKURAN GARDU'!$A:$BS,53,0)</f>
        <v>#N/A</v>
      </c>
      <c r="BJ1301" s="17" t="e">
        <f>VLOOKUP($E1301,'DATA PENGUKURAN GARDU'!$A:$BS,54,0)</f>
        <v>#N/A</v>
      </c>
      <c r="BK1301" s="20" t="e">
        <f t="shared" si="690"/>
        <v>#N/A</v>
      </c>
      <c r="BL1301" s="20" t="e">
        <f t="shared" si="691"/>
        <v>#N/A</v>
      </c>
      <c r="BM1301" s="20" t="e">
        <f t="shared" si="692"/>
        <v>#N/A</v>
      </c>
      <c r="BN1301" s="25" t="e">
        <f t="shared" si="693"/>
        <v>#N/A</v>
      </c>
      <c r="BO1301" s="26" t="str">
        <f t="shared" si="694"/>
        <v>0</v>
      </c>
      <c r="BP1301" s="21" t="e">
        <f t="shared" si="695"/>
        <v>#VALUE!</v>
      </c>
      <c r="BQ1301" s="20" t="e">
        <f t="shared" si="696"/>
        <v>#N/A</v>
      </c>
      <c r="BR1301" s="20" t="e">
        <v>#N/A</v>
      </c>
      <c r="BS1301" s="9" t="e">
        <v>#N/A</v>
      </c>
      <c r="BT1301" s="2" t="e">
        <f t="shared" si="697"/>
        <v>#VALUE!</v>
      </c>
      <c r="BU1301" s="2" t="e">
        <f t="shared" si="665"/>
        <v>#N/A</v>
      </c>
      <c r="BV1301" s="2" t="e">
        <f t="shared" si="666"/>
        <v>#N/A</v>
      </c>
    </row>
    <row r="1302" s="2" customFormat="1" ht="22.95" customHeight="1" spans="1:74">
      <c r="A1302" s="9" t="str">
        <f t="shared" si="667"/>
        <v>N 010Induk</v>
      </c>
      <c r="B1302" s="9" t="str">
        <f t="shared" si="668"/>
        <v>N 010jurusan 1</v>
      </c>
      <c r="C1302" s="9" t="str">
        <f t="shared" si="669"/>
        <v>N 010jurusan 2</v>
      </c>
      <c r="D1302" s="9" t="str">
        <f t="shared" si="670"/>
        <v>N 010jurusan 3</v>
      </c>
      <c r="E1302" s="9" t="str">
        <f t="shared" si="671"/>
        <v>N 010jurusan 4</v>
      </c>
      <c r="F1302" s="10" t="s">
        <v>226</v>
      </c>
      <c r="G1302" s="10" t="s">
        <v>101</v>
      </c>
      <c r="H1302" s="10" t="s">
        <v>1558</v>
      </c>
      <c r="I1302" s="10">
        <v>0.93782</v>
      </c>
      <c r="J1302" s="10">
        <v>124.15934</v>
      </c>
      <c r="K1302" s="10" t="s">
        <v>7465</v>
      </c>
      <c r="L1302" s="10" t="s">
        <v>7465</v>
      </c>
      <c r="M1302" s="10" t="s">
        <v>7465</v>
      </c>
      <c r="N1302" s="14">
        <f t="shared" si="672"/>
        <v>0</v>
      </c>
      <c r="O1302" s="15" t="e">
        <f t="shared" si="673"/>
        <v>#VALUE!</v>
      </c>
      <c r="P1302" s="15" t="e">
        <f t="shared" si="674"/>
        <v>#VALUE!</v>
      </c>
      <c r="Q1302" s="17" t="e">
        <f>VLOOKUP($A1302,'DATA PENGUKURAN GARDU'!$A:$BS,42,0)</f>
        <v>#N/A</v>
      </c>
      <c r="R1302" s="18" t="e">
        <f t="shared" si="675"/>
        <v>#N/A</v>
      </c>
      <c r="S1302" s="17" t="e">
        <f>VLOOKUP($A1302,'DATA PENGUKURAN GARDU'!$A:$BS,44,0)</f>
        <v>#N/A</v>
      </c>
      <c r="T1302" s="18" t="e">
        <f t="shared" si="676"/>
        <v>#N/A</v>
      </c>
      <c r="U1302" s="17" t="e">
        <f>VLOOKUP($A1302,'DATA PENGUKURAN GARDU'!$A:$BS,46,0)</f>
        <v>#N/A</v>
      </c>
      <c r="V1302" s="18" t="e">
        <f t="shared" si="677"/>
        <v>#N/A</v>
      </c>
      <c r="W1302" s="17" t="e">
        <f>VLOOKUP($A1302,'DATA PENGUKURAN GARDU'!$A:$BS,48,0)</f>
        <v>#N/A</v>
      </c>
      <c r="X1302" s="17" t="e">
        <f>VLOOKUP($A1302,'DATA PENGUKURAN GARDU'!$A:$BS,53,0)</f>
        <v>#N/A</v>
      </c>
      <c r="Y1302" s="17" t="e">
        <f>VLOOKUP($A1302,'DATA PENGUKURAN GARDU'!$A:$BS,54,0)</f>
        <v>#N/A</v>
      </c>
      <c r="Z1302" s="17" t="e">
        <f>VLOOKUP($A1302,'DATA PENGUKURAN GARDU'!$A:$BS,55,0)</f>
        <v>#N/A</v>
      </c>
      <c r="AA1302" s="20" t="e">
        <f>VLOOKUP($B1302,'DATA PENGUKURAN GARDU'!$A:$BS,42,0)</f>
        <v>#N/A</v>
      </c>
      <c r="AB1302" s="21" t="e">
        <f t="shared" si="678"/>
        <v>#N/A</v>
      </c>
      <c r="AC1302" s="20" t="e">
        <f>VLOOKUP($B1302,'DATA PENGUKURAN GARDU'!$A:$BS,44,0)</f>
        <v>#N/A</v>
      </c>
      <c r="AD1302" s="21" t="e">
        <f t="shared" si="679"/>
        <v>#N/A</v>
      </c>
      <c r="AE1302" s="20" t="e">
        <f>VLOOKUP($B1302,'DATA PENGUKURAN GARDU'!$A:$BS,46,0)</f>
        <v>#N/A</v>
      </c>
      <c r="AF1302" s="21" t="e">
        <f t="shared" si="680"/>
        <v>#N/A</v>
      </c>
      <c r="AG1302" s="20" t="e">
        <f>VLOOKUP($B1302,'DATA PENGUKURAN GARDU'!$A:$BS,46,0)</f>
        <v>#N/A</v>
      </c>
      <c r="AH1302" s="20" t="e">
        <f>VLOOKUP($B1302,'DATA PENGUKURAN GARDU'!$A:$BS,53,0)</f>
        <v>#N/A</v>
      </c>
      <c r="AI1302" s="20" t="e">
        <f>VLOOKUP($B1302,'DATA PENGUKURAN GARDU'!$A:$BS,54,0)</f>
        <v>#N/A</v>
      </c>
      <c r="AJ1302" s="17" t="e">
        <f>VLOOKUP($C1302,'DATA PENGUKURAN GARDU'!$A:$BS,42,0)</f>
        <v>#N/A</v>
      </c>
      <c r="AK1302" s="23" t="e">
        <f t="shared" si="681"/>
        <v>#N/A</v>
      </c>
      <c r="AL1302" s="17" t="e">
        <f>VLOOKUP($C1302,'DATA PENGUKURAN GARDU'!$A:$BS,44,0)</f>
        <v>#N/A</v>
      </c>
      <c r="AM1302" s="23" t="e">
        <f t="shared" si="682"/>
        <v>#N/A</v>
      </c>
      <c r="AN1302" s="17" t="e">
        <f>VLOOKUP($C1302,'DATA PENGUKURAN GARDU'!$A:$BS,46,0)</f>
        <v>#N/A</v>
      </c>
      <c r="AO1302" s="23" t="e">
        <f t="shared" si="683"/>
        <v>#N/A</v>
      </c>
      <c r="AP1302" s="17" t="e">
        <f>VLOOKUP($C1302,'DATA PENGUKURAN GARDU'!$A:$BS,46,0)</f>
        <v>#N/A</v>
      </c>
      <c r="AQ1302" s="17" t="e">
        <f>VLOOKUP($C1302,'DATA PENGUKURAN GARDU'!$A:$BS,53,0)</f>
        <v>#N/A</v>
      </c>
      <c r="AR1302" s="17" t="e">
        <f>VLOOKUP($C1302,'DATA PENGUKURAN GARDU'!$A:$BS,54,0)</f>
        <v>#N/A</v>
      </c>
      <c r="AS1302" s="20" t="e">
        <f>VLOOKUP($D1302,'DATA PENGUKURAN GARDU'!$A:$BS,42,0)</f>
        <v>#N/A</v>
      </c>
      <c r="AT1302" s="21" t="e">
        <f t="shared" si="684"/>
        <v>#N/A</v>
      </c>
      <c r="AU1302" s="20" t="e">
        <f>VLOOKUP($D1302,'DATA PENGUKURAN GARDU'!$A:$BS,44,0)</f>
        <v>#N/A</v>
      </c>
      <c r="AV1302" s="21" t="e">
        <f t="shared" si="685"/>
        <v>#N/A</v>
      </c>
      <c r="AW1302" s="20" t="e">
        <f>VLOOKUP($D1302,'DATA PENGUKURAN GARDU'!$A:$BS,46,0)</f>
        <v>#N/A</v>
      </c>
      <c r="AX1302" s="21" t="e">
        <f t="shared" si="686"/>
        <v>#N/A</v>
      </c>
      <c r="AY1302" s="20" t="e">
        <f>VLOOKUP($D1302,'DATA PENGUKURAN GARDU'!$A:$BS,46,0)</f>
        <v>#N/A</v>
      </c>
      <c r="AZ1302" s="20" t="e">
        <f>VLOOKUP($D1302,'DATA PENGUKURAN GARDU'!$A:$BS,53,0)</f>
        <v>#N/A</v>
      </c>
      <c r="BA1302" s="20" t="e">
        <f>VLOOKUP($D1302,'DATA PENGUKURAN GARDU'!$A:$BS,54,0)</f>
        <v>#N/A</v>
      </c>
      <c r="BB1302" s="17" t="e">
        <f>VLOOKUP($E1302,'DATA PENGUKURAN GARDU'!$A:$BS,42,0)</f>
        <v>#N/A</v>
      </c>
      <c r="BC1302" s="23" t="e">
        <f t="shared" si="687"/>
        <v>#N/A</v>
      </c>
      <c r="BD1302" s="17" t="e">
        <f>VLOOKUP($E1302,'DATA PENGUKURAN GARDU'!$A:$BS,44,0)</f>
        <v>#N/A</v>
      </c>
      <c r="BE1302" s="23" t="e">
        <f t="shared" si="688"/>
        <v>#N/A</v>
      </c>
      <c r="BF1302" s="17" t="e">
        <f>VLOOKUP($E1302,'DATA PENGUKURAN GARDU'!$A:$BS,46,0)</f>
        <v>#N/A</v>
      </c>
      <c r="BG1302" s="23" t="e">
        <f t="shared" si="689"/>
        <v>#N/A</v>
      </c>
      <c r="BH1302" s="17" t="e">
        <f>VLOOKUP($E1302,'DATA PENGUKURAN GARDU'!$A:$BS,46,0)</f>
        <v>#N/A</v>
      </c>
      <c r="BI1302" s="17" t="e">
        <f>VLOOKUP($E1302,'DATA PENGUKURAN GARDU'!$A:$BS,53,0)</f>
        <v>#N/A</v>
      </c>
      <c r="BJ1302" s="17" t="e">
        <f>VLOOKUP($E1302,'DATA PENGUKURAN GARDU'!$A:$BS,54,0)</f>
        <v>#N/A</v>
      </c>
      <c r="BK1302" s="20" t="e">
        <f t="shared" si="690"/>
        <v>#N/A</v>
      </c>
      <c r="BL1302" s="20" t="e">
        <f t="shared" si="691"/>
        <v>#N/A</v>
      </c>
      <c r="BM1302" s="20" t="e">
        <f t="shared" si="692"/>
        <v>#N/A</v>
      </c>
      <c r="BN1302" s="25" t="e">
        <f t="shared" si="693"/>
        <v>#N/A</v>
      </c>
      <c r="BO1302" s="26" t="str">
        <f t="shared" si="694"/>
        <v>0</v>
      </c>
      <c r="BP1302" s="21" t="e">
        <f t="shared" si="695"/>
        <v>#VALUE!</v>
      </c>
      <c r="BQ1302" s="20" t="e">
        <f t="shared" si="696"/>
        <v>#N/A</v>
      </c>
      <c r="BR1302" s="20" t="e">
        <v>#N/A</v>
      </c>
      <c r="BS1302" s="9" t="e">
        <v>#N/A</v>
      </c>
      <c r="BT1302" s="2" t="e">
        <f t="shared" si="697"/>
        <v>#VALUE!</v>
      </c>
      <c r="BU1302" s="2" t="e">
        <f t="shared" si="665"/>
        <v>#N/A</v>
      </c>
      <c r="BV1302" s="2" t="e">
        <f t="shared" si="666"/>
        <v>#N/A</v>
      </c>
    </row>
    <row r="1303" s="2" customFormat="1" ht="22.95" customHeight="1" spans="1:74">
      <c r="A1303" s="9" t="str">
        <f t="shared" si="667"/>
        <v>N 013Induk</v>
      </c>
      <c r="B1303" s="9" t="str">
        <f t="shared" si="668"/>
        <v>N 013jurusan 1</v>
      </c>
      <c r="C1303" s="9" t="str">
        <f t="shared" si="669"/>
        <v>N 013jurusan 2</v>
      </c>
      <c r="D1303" s="9" t="str">
        <f t="shared" si="670"/>
        <v>N 013jurusan 3</v>
      </c>
      <c r="E1303" s="9" t="str">
        <f t="shared" si="671"/>
        <v>N 013jurusan 4</v>
      </c>
      <c r="F1303" s="10" t="s">
        <v>226</v>
      </c>
      <c r="G1303" s="10" t="s">
        <v>101</v>
      </c>
      <c r="H1303" s="10" t="s">
        <v>1559</v>
      </c>
      <c r="I1303" s="10">
        <v>0.94068</v>
      </c>
      <c r="J1303" s="10">
        <v>124.16524</v>
      </c>
      <c r="K1303" s="10" t="s">
        <v>7465</v>
      </c>
      <c r="L1303" s="10" t="s">
        <v>7465</v>
      </c>
      <c r="M1303" s="10" t="s">
        <v>7465</v>
      </c>
      <c r="N1303" s="14">
        <f t="shared" si="672"/>
        <v>0</v>
      </c>
      <c r="O1303" s="15" t="e">
        <f t="shared" si="673"/>
        <v>#VALUE!</v>
      </c>
      <c r="P1303" s="15" t="e">
        <f t="shared" si="674"/>
        <v>#VALUE!</v>
      </c>
      <c r="Q1303" s="17" t="e">
        <f>VLOOKUP($A1303,'DATA PENGUKURAN GARDU'!$A:$BS,42,0)</f>
        <v>#N/A</v>
      </c>
      <c r="R1303" s="18" t="e">
        <f t="shared" si="675"/>
        <v>#N/A</v>
      </c>
      <c r="S1303" s="17" t="e">
        <f>VLOOKUP($A1303,'DATA PENGUKURAN GARDU'!$A:$BS,44,0)</f>
        <v>#N/A</v>
      </c>
      <c r="T1303" s="18" t="e">
        <f t="shared" si="676"/>
        <v>#N/A</v>
      </c>
      <c r="U1303" s="17" t="e">
        <f>VLOOKUP($A1303,'DATA PENGUKURAN GARDU'!$A:$BS,46,0)</f>
        <v>#N/A</v>
      </c>
      <c r="V1303" s="18" t="e">
        <f t="shared" si="677"/>
        <v>#N/A</v>
      </c>
      <c r="W1303" s="17" t="e">
        <f>VLOOKUP($A1303,'DATA PENGUKURAN GARDU'!$A:$BS,48,0)</f>
        <v>#N/A</v>
      </c>
      <c r="X1303" s="17" t="e">
        <f>VLOOKUP($A1303,'DATA PENGUKURAN GARDU'!$A:$BS,53,0)</f>
        <v>#N/A</v>
      </c>
      <c r="Y1303" s="17" t="e">
        <f>VLOOKUP($A1303,'DATA PENGUKURAN GARDU'!$A:$BS,54,0)</f>
        <v>#N/A</v>
      </c>
      <c r="Z1303" s="17" t="e">
        <f>VLOOKUP($A1303,'DATA PENGUKURAN GARDU'!$A:$BS,55,0)</f>
        <v>#N/A</v>
      </c>
      <c r="AA1303" s="20" t="e">
        <f>VLOOKUP($B1303,'DATA PENGUKURAN GARDU'!$A:$BS,42,0)</f>
        <v>#N/A</v>
      </c>
      <c r="AB1303" s="21" t="e">
        <f t="shared" si="678"/>
        <v>#N/A</v>
      </c>
      <c r="AC1303" s="20" t="e">
        <f>VLOOKUP($B1303,'DATA PENGUKURAN GARDU'!$A:$BS,44,0)</f>
        <v>#N/A</v>
      </c>
      <c r="AD1303" s="21" t="e">
        <f t="shared" si="679"/>
        <v>#N/A</v>
      </c>
      <c r="AE1303" s="20" t="e">
        <f>VLOOKUP($B1303,'DATA PENGUKURAN GARDU'!$A:$BS,46,0)</f>
        <v>#N/A</v>
      </c>
      <c r="AF1303" s="21" t="e">
        <f t="shared" si="680"/>
        <v>#N/A</v>
      </c>
      <c r="AG1303" s="20" t="e">
        <f>VLOOKUP($B1303,'DATA PENGUKURAN GARDU'!$A:$BS,46,0)</f>
        <v>#N/A</v>
      </c>
      <c r="AH1303" s="20" t="e">
        <f>VLOOKUP($B1303,'DATA PENGUKURAN GARDU'!$A:$BS,53,0)</f>
        <v>#N/A</v>
      </c>
      <c r="AI1303" s="20" t="e">
        <f>VLOOKUP($B1303,'DATA PENGUKURAN GARDU'!$A:$BS,54,0)</f>
        <v>#N/A</v>
      </c>
      <c r="AJ1303" s="17" t="e">
        <f>VLOOKUP($C1303,'DATA PENGUKURAN GARDU'!$A:$BS,42,0)</f>
        <v>#N/A</v>
      </c>
      <c r="AK1303" s="23" t="e">
        <f t="shared" si="681"/>
        <v>#N/A</v>
      </c>
      <c r="AL1303" s="17" t="e">
        <f>VLOOKUP($C1303,'DATA PENGUKURAN GARDU'!$A:$BS,44,0)</f>
        <v>#N/A</v>
      </c>
      <c r="AM1303" s="23" t="e">
        <f t="shared" si="682"/>
        <v>#N/A</v>
      </c>
      <c r="AN1303" s="17" t="e">
        <f>VLOOKUP($C1303,'DATA PENGUKURAN GARDU'!$A:$BS,46,0)</f>
        <v>#N/A</v>
      </c>
      <c r="AO1303" s="23" t="e">
        <f t="shared" si="683"/>
        <v>#N/A</v>
      </c>
      <c r="AP1303" s="17" t="e">
        <f>VLOOKUP($C1303,'DATA PENGUKURAN GARDU'!$A:$BS,46,0)</f>
        <v>#N/A</v>
      </c>
      <c r="AQ1303" s="17" t="e">
        <f>VLOOKUP($C1303,'DATA PENGUKURAN GARDU'!$A:$BS,53,0)</f>
        <v>#N/A</v>
      </c>
      <c r="AR1303" s="17" t="e">
        <f>VLOOKUP($C1303,'DATA PENGUKURAN GARDU'!$A:$BS,54,0)</f>
        <v>#N/A</v>
      </c>
      <c r="AS1303" s="20" t="e">
        <f>VLOOKUP($D1303,'DATA PENGUKURAN GARDU'!$A:$BS,42,0)</f>
        <v>#N/A</v>
      </c>
      <c r="AT1303" s="21" t="e">
        <f t="shared" si="684"/>
        <v>#N/A</v>
      </c>
      <c r="AU1303" s="20" t="e">
        <f>VLOOKUP($D1303,'DATA PENGUKURAN GARDU'!$A:$BS,44,0)</f>
        <v>#N/A</v>
      </c>
      <c r="AV1303" s="21" t="e">
        <f t="shared" si="685"/>
        <v>#N/A</v>
      </c>
      <c r="AW1303" s="20" t="e">
        <f>VLOOKUP($D1303,'DATA PENGUKURAN GARDU'!$A:$BS,46,0)</f>
        <v>#N/A</v>
      </c>
      <c r="AX1303" s="21" t="e">
        <f t="shared" si="686"/>
        <v>#N/A</v>
      </c>
      <c r="AY1303" s="20" t="e">
        <f>VLOOKUP($D1303,'DATA PENGUKURAN GARDU'!$A:$BS,46,0)</f>
        <v>#N/A</v>
      </c>
      <c r="AZ1303" s="20" t="e">
        <f>VLOOKUP($D1303,'DATA PENGUKURAN GARDU'!$A:$BS,53,0)</f>
        <v>#N/A</v>
      </c>
      <c r="BA1303" s="20" t="e">
        <f>VLOOKUP($D1303,'DATA PENGUKURAN GARDU'!$A:$BS,54,0)</f>
        <v>#N/A</v>
      </c>
      <c r="BB1303" s="17" t="e">
        <f>VLOOKUP($E1303,'DATA PENGUKURAN GARDU'!$A:$BS,42,0)</f>
        <v>#N/A</v>
      </c>
      <c r="BC1303" s="23" t="e">
        <f t="shared" si="687"/>
        <v>#N/A</v>
      </c>
      <c r="BD1303" s="17" t="e">
        <f>VLOOKUP($E1303,'DATA PENGUKURAN GARDU'!$A:$BS,44,0)</f>
        <v>#N/A</v>
      </c>
      <c r="BE1303" s="23" t="e">
        <f t="shared" si="688"/>
        <v>#N/A</v>
      </c>
      <c r="BF1303" s="17" t="e">
        <f>VLOOKUP($E1303,'DATA PENGUKURAN GARDU'!$A:$BS,46,0)</f>
        <v>#N/A</v>
      </c>
      <c r="BG1303" s="23" t="e">
        <f t="shared" si="689"/>
        <v>#N/A</v>
      </c>
      <c r="BH1303" s="17" t="e">
        <f>VLOOKUP($E1303,'DATA PENGUKURAN GARDU'!$A:$BS,46,0)</f>
        <v>#N/A</v>
      </c>
      <c r="BI1303" s="17" t="e">
        <f>VLOOKUP($E1303,'DATA PENGUKURAN GARDU'!$A:$BS,53,0)</f>
        <v>#N/A</v>
      </c>
      <c r="BJ1303" s="17" t="e">
        <f>VLOOKUP($E1303,'DATA PENGUKURAN GARDU'!$A:$BS,54,0)</f>
        <v>#N/A</v>
      </c>
      <c r="BK1303" s="20" t="e">
        <f t="shared" si="690"/>
        <v>#N/A</v>
      </c>
      <c r="BL1303" s="20" t="e">
        <f t="shared" si="691"/>
        <v>#N/A</v>
      </c>
      <c r="BM1303" s="20" t="e">
        <f t="shared" si="692"/>
        <v>#N/A</v>
      </c>
      <c r="BN1303" s="25" t="e">
        <f t="shared" si="693"/>
        <v>#N/A</v>
      </c>
      <c r="BO1303" s="26" t="str">
        <f t="shared" si="694"/>
        <v>0</v>
      </c>
      <c r="BP1303" s="21" t="e">
        <f t="shared" si="695"/>
        <v>#VALUE!</v>
      </c>
      <c r="BQ1303" s="20" t="e">
        <f t="shared" si="696"/>
        <v>#N/A</v>
      </c>
      <c r="BR1303" s="20" t="e">
        <v>#N/A</v>
      </c>
      <c r="BS1303" s="9" t="e">
        <v>#N/A</v>
      </c>
      <c r="BT1303" s="2" t="e">
        <f t="shared" si="697"/>
        <v>#VALUE!</v>
      </c>
      <c r="BU1303" s="2" t="e">
        <f t="shared" si="665"/>
        <v>#N/A</v>
      </c>
      <c r="BV1303" s="2" t="e">
        <f t="shared" si="666"/>
        <v>#N/A</v>
      </c>
    </row>
    <row r="1304" s="2" customFormat="1" ht="22.95" customHeight="1" spans="1:74">
      <c r="A1304" s="9" t="str">
        <f t="shared" si="667"/>
        <v>N 040Induk</v>
      </c>
      <c r="B1304" s="9" t="str">
        <f t="shared" si="668"/>
        <v>N 040jurusan 1</v>
      </c>
      <c r="C1304" s="9" t="str">
        <f t="shared" si="669"/>
        <v>N 040jurusan 2</v>
      </c>
      <c r="D1304" s="9" t="str">
        <f t="shared" si="670"/>
        <v>N 040jurusan 3</v>
      </c>
      <c r="E1304" s="9" t="str">
        <f t="shared" si="671"/>
        <v>N 040jurusan 4</v>
      </c>
      <c r="F1304" s="10" t="s">
        <v>226</v>
      </c>
      <c r="G1304" s="10" t="s">
        <v>101</v>
      </c>
      <c r="H1304" s="10" t="s">
        <v>1560</v>
      </c>
      <c r="I1304" s="10">
        <v>0.91091</v>
      </c>
      <c r="J1304" s="10">
        <v>124.09663</v>
      </c>
      <c r="K1304" s="10" t="s">
        <v>7465</v>
      </c>
      <c r="L1304" s="10" t="s">
        <v>7465</v>
      </c>
      <c r="M1304" s="10" t="s">
        <v>7465</v>
      </c>
      <c r="N1304" s="14">
        <f t="shared" si="672"/>
        <v>0</v>
      </c>
      <c r="O1304" s="15" t="e">
        <f t="shared" si="673"/>
        <v>#VALUE!</v>
      </c>
      <c r="P1304" s="15" t="e">
        <f t="shared" si="674"/>
        <v>#VALUE!</v>
      </c>
      <c r="Q1304" s="17" t="e">
        <f>VLOOKUP($A1304,'DATA PENGUKURAN GARDU'!$A:$BS,42,0)</f>
        <v>#N/A</v>
      </c>
      <c r="R1304" s="18" t="e">
        <f t="shared" si="675"/>
        <v>#N/A</v>
      </c>
      <c r="S1304" s="17" t="e">
        <f>VLOOKUP($A1304,'DATA PENGUKURAN GARDU'!$A:$BS,44,0)</f>
        <v>#N/A</v>
      </c>
      <c r="T1304" s="18" t="e">
        <f t="shared" si="676"/>
        <v>#N/A</v>
      </c>
      <c r="U1304" s="17" t="e">
        <f>VLOOKUP($A1304,'DATA PENGUKURAN GARDU'!$A:$BS,46,0)</f>
        <v>#N/A</v>
      </c>
      <c r="V1304" s="18" t="e">
        <f t="shared" si="677"/>
        <v>#N/A</v>
      </c>
      <c r="W1304" s="17" t="e">
        <f>VLOOKUP($A1304,'DATA PENGUKURAN GARDU'!$A:$BS,48,0)</f>
        <v>#N/A</v>
      </c>
      <c r="X1304" s="17" t="e">
        <f>VLOOKUP($A1304,'DATA PENGUKURAN GARDU'!$A:$BS,53,0)</f>
        <v>#N/A</v>
      </c>
      <c r="Y1304" s="17" t="e">
        <f>VLOOKUP($A1304,'DATA PENGUKURAN GARDU'!$A:$BS,54,0)</f>
        <v>#N/A</v>
      </c>
      <c r="Z1304" s="17" t="e">
        <f>VLOOKUP($A1304,'DATA PENGUKURAN GARDU'!$A:$BS,55,0)</f>
        <v>#N/A</v>
      </c>
      <c r="AA1304" s="20" t="e">
        <f>VLOOKUP($B1304,'DATA PENGUKURAN GARDU'!$A:$BS,42,0)</f>
        <v>#N/A</v>
      </c>
      <c r="AB1304" s="21" t="e">
        <f t="shared" si="678"/>
        <v>#N/A</v>
      </c>
      <c r="AC1304" s="20" t="e">
        <f>VLOOKUP($B1304,'DATA PENGUKURAN GARDU'!$A:$BS,44,0)</f>
        <v>#N/A</v>
      </c>
      <c r="AD1304" s="21" t="e">
        <f t="shared" si="679"/>
        <v>#N/A</v>
      </c>
      <c r="AE1304" s="20" t="e">
        <f>VLOOKUP($B1304,'DATA PENGUKURAN GARDU'!$A:$BS,46,0)</f>
        <v>#N/A</v>
      </c>
      <c r="AF1304" s="21" t="e">
        <f t="shared" si="680"/>
        <v>#N/A</v>
      </c>
      <c r="AG1304" s="20" t="e">
        <f>VLOOKUP($B1304,'DATA PENGUKURAN GARDU'!$A:$BS,46,0)</f>
        <v>#N/A</v>
      </c>
      <c r="AH1304" s="20" t="e">
        <f>VLOOKUP($B1304,'DATA PENGUKURAN GARDU'!$A:$BS,53,0)</f>
        <v>#N/A</v>
      </c>
      <c r="AI1304" s="20" t="e">
        <f>VLOOKUP($B1304,'DATA PENGUKURAN GARDU'!$A:$BS,54,0)</f>
        <v>#N/A</v>
      </c>
      <c r="AJ1304" s="17" t="e">
        <f>VLOOKUP($C1304,'DATA PENGUKURAN GARDU'!$A:$BS,42,0)</f>
        <v>#N/A</v>
      </c>
      <c r="AK1304" s="23" t="e">
        <f t="shared" si="681"/>
        <v>#N/A</v>
      </c>
      <c r="AL1304" s="17" t="e">
        <f>VLOOKUP($C1304,'DATA PENGUKURAN GARDU'!$A:$BS,44,0)</f>
        <v>#N/A</v>
      </c>
      <c r="AM1304" s="23" t="e">
        <f t="shared" si="682"/>
        <v>#N/A</v>
      </c>
      <c r="AN1304" s="17" t="e">
        <f>VLOOKUP($C1304,'DATA PENGUKURAN GARDU'!$A:$BS,46,0)</f>
        <v>#N/A</v>
      </c>
      <c r="AO1304" s="23" t="e">
        <f t="shared" si="683"/>
        <v>#N/A</v>
      </c>
      <c r="AP1304" s="17" t="e">
        <f>VLOOKUP($C1304,'DATA PENGUKURAN GARDU'!$A:$BS,46,0)</f>
        <v>#N/A</v>
      </c>
      <c r="AQ1304" s="17" t="e">
        <f>VLOOKUP($C1304,'DATA PENGUKURAN GARDU'!$A:$BS,53,0)</f>
        <v>#N/A</v>
      </c>
      <c r="AR1304" s="17" t="e">
        <f>VLOOKUP($C1304,'DATA PENGUKURAN GARDU'!$A:$BS,54,0)</f>
        <v>#N/A</v>
      </c>
      <c r="AS1304" s="20" t="e">
        <f>VLOOKUP($D1304,'DATA PENGUKURAN GARDU'!$A:$BS,42,0)</f>
        <v>#N/A</v>
      </c>
      <c r="AT1304" s="21" t="e">
        <f t="shared" si="684"/>
        <v>#N/A</v>
      </c>
      <c r="AU1304" s="20" t="e">
        <f>VLOOKUP($D1304,'DATA PENGUKURAN GARDU'!$A:$BS,44,0)</f>
        <v>#N/A</v>
      </c>
      <c r="AV1304" s="21" t="e">
        <f t="shared" si="685"/>
        <v>#N/A</v>
      </c>
      <c r="AW1304" s="20" t="e">
        <f>VLOOKUP($D1304,'DATA PENGUKURAN GARDU'!$A:$BS,46,0)</f>
        <v>#N/A</v>
      </c>
      <c r="AX1304" s="21" t="e">
        <f t="shared" si="686"/>
        <v>#N/A</v>
      </c>
      <c r="AY1304" s="20" t="e">
        <f>VLOOKUP($D1304,'DATA PENGUKURAN GARDU'!$A:$BS,46,0)</f>
        <v>#N/A</v>
      </c>
      <c r="AZ1304" s="20" t="e">
        <f>VLOOKUP($D1304,'DATA PENGUKURAN GARDU'!$A:$BS,53,0)</f>
        <v>#N/A</v>
      </c>
      <c r="BA1304" s="20" t="e">
        <f>VLOOKUP($D1304,'DATA PENGUKURAN GARDU'!$A:$BS,54,0)</f>
        <v>#N/A</v>
      </c>
      <c r="BB1304" s="17" t="e">
        <f>VLOOKUP($E1304,'DATA PENGUKURAN GARDU'!$A:$BS,42,0)</f>
        <v>#N/A</v>
      </c>
      <c r="BC1304" s="23" t="e">
        <f t="shared" si="687"/>
        <v>#N/A</v>
      </c>
      <c r="BD1304" s="17" t="e">
        <f>VLOOKUP($E1304,'DATA PENGUKURAN GARDU'!$A:$BS,44,0)</f>
        <v>#N/A</v>
      </c>
      <c r="BE1304" s="23" t="e">
        <f t="shared" si="688"/>
        <v>#N/A</v>
      </c>
      <c r="BF1304" s="17" t="e">
        <f>VLOOKUP($E1304,'DATA PENGUKURAN GARDU'!$A:$BS,46,0)</f>
        <v>#N/A</v>
      </c>
      <c r="BG1304" s="23" t="e">
        <f t="shared" si="689"/>
        <v>#N/A</v>
      </c>
      <c r="BH1304" s="17" t="e">
        <f>VLOOKUP($E1304,'DATA PENGUKURAN GARDU'!$A:$BS,46,0)</f>
        <v>#N/A</v>
      </c>
      <c r="BI1304" s="17" t="e">
        <f>VLOOKUP($E1304,'DATA PENGUKURAN GARDU'!$A:$BS,53,0)</f>
        <v>#N/A</v>
      </c>
      <c r="BJ1304" s="17" t="e">
        <f>VLOOKUP($E1304,'DATA PENGUKURAN GARDU'!$A:$BS,54,0)</f>
        <v>#N/A</v>
      </c>
      <c r="BK1304" s="20" t="e">
        <f t="shared" si="690"/>
        <v>#N/A</v>
      </c>
      <c r="BL1304" s="20" t="e">
        <f t="shared" si="691"/>
        <v>#N/A</v>
      </c>
      <c r="BM1304" s="20" t="e">
        <f t="shared" si="692"/>
        <v>#N/A</v>
      </c>
      <c r="BN1304" s="25" t="e">
        <f t="shared" si="693"/>
        <v>#N/A</v>
      </c>
      <c r="BO1304" s="26" t="str">
        <f t="shared" si="694"/>
        <v>0</v>
      </c>
      <c r="BP1304" s="21" t="e">
        <f t="shared" si="695"/>
        <v>#VALUE!</v>
      </c>
      <c r="BQ1304" s="20" t="e">
        <f t="shared" si="696"/>
        <v>#N/A</v>
      </c>
      <c r="BR1304" s="20" t="e">
        <v>#N/A</v>
      </c>
      <c r="BS1304" s="9" t="e">
        <v>#N/A</v>
      </c>
      <c r="BT1304" s="2" t="e">
        <f t="shared" si="697"/>
        <v>#VALUE!</v>
      </c>
      <c r="BU1304" s="2" t="e">
        <f t="shared" si="665"/>
        <v>#N/A</v>
      </c>
      <c r="BV1304" s="2" t="e">
        <f t="shared" si="666"/>
        <v>#N/A</v>
      </c>
    </row>
    <row r="1305" s="2" customFormat="1" ht="22.95" customHeight="1" spans="1:74">
      <c r="A1305" s="9" t="str">
        <f t="shared" si="667"/>
        <v>N 045Induk</v>
      </c>
      <c r="B1305" s="9" t="str">
        <f t="shared" si="668"/>
        <v>N 045jurusan 1</v>
      </c>
      <c r="C1305" s="9" t="str">
        <f t="shared" si="669"/>
        <v>N 045jurusan 2</v>
      </c>
      <c r="D1305" s="9" t="str">
        <f t="shared" si="670"/>
        <v>N 045jurusan 3</v>
      </c>
      <c r="E1305" s="9" t="str">
        <f t="shared" si="671"/>
        <v>N 045jurusan 4</v>
      </c>
      <c r="F1305" s="10" t="s">
        <v>226</v>
      </c>
      <c r="G1305" s="10" t="s">
        <v>101</v>
      </c>
      <c r="H1305" s="10" t="s">
        <v>1561</v>
      </c>
      <c r="I1305" s="10">
        <v>0.87475</v>
      </c>
      <c r="J1305" s="10">
        <v>124.12294</v>
      </c>
      <c r="K1305" s="10" t="s">
        <v>7465</v>
      </c>
      <c r="L1305" s="10" t="s">
        <v>7465</v>
      </c>
      <c r="M1305" s="10" t="s">
        <v>7465</v>
      </c>
      <c r="N1305" s="14">
        <f t="shared" si="672"/>
        <v>0</v>
      </c>
      <c r="O1305" s="15" t="e">
        <f t="shared" si="673"/>
        <v>#VALUE!</v>
      </c>
      <c r="P1305" s="15" t="e">
        <f t="shared" si="674"/>
        <v>#VALUE!</v>
      </c>
      <c r="Q1305" s="17" t="e">
        <f>VLOOKUP($A1305,'DATA PENGUKURAN GARDU'!$A:$BS,42,0)</f>
        <v>#N/A</v>
      </c>
      <c r="R1305" s="18" t="e">
        <f t="shared" si="675"/>
        <v>#N/A</v>
      </c>
      <c r="S1305" s="17" t="e">
        <f>VLOOKUP($A1305,'DATA PENGUKURAN GARDU'!$A:$BS,44,0)</f>
        <v>#N/A</v>
      </c>
      <c r="T1305" s="18" t="e">
        <f t="shared" si="676"/>
        <v>#N/A</v>
      </c>
      <c r="U1305" s="17" t="e">
        <f>VLOOKUP($A1305,'DATA PENGUKURAN GARDU'!$A:$BS,46,0)</f>
        <v>#N/A</v>
      </c>
      <c r="V1305" s="18" t="e">
        <f t="shared" si="677"/>
        <v>#N/A</v>
      </c>
      <c r="W1305" s="17" t="e">
        <f>VLOOKUP($A1305,'DATA PENGUKURAN GARDU'!$A:$BS,48,0)</f>
        <v>#N/A</v>
      </c>
      <c r="X1305" s="17" t="e">
        <f>VLOOKUP($A1305,'DATA PENGUKURAN GARDU'!$A:$BS,53,0)</f>
        <v>#N/A</v>
      </c>
      <c r="Y1305" s="17" t="e">
        <f>VLOOKUP($A1305,'DATA PENGUKURAN GARDU'!$A:$BS,54,0)</f>
        <v>#N/A</v>
      </c>
      <c r="Z1305" s="17" t="e">
        <f>VLOOKUP($A1305,'DATA PENGUKURAN GARDU'!$A:$BS,55,0)</f>
        <v>#N/A</v>
      </c>
      <c r="AA1305" s="20" t="e">
        <f>VLOOKUP($B1305,'DATA PENGUKURAN GARDU'!$A:$BS,42,0)</f>
        <v>#N/A</v>
      </c>
      <c r="AB1305" s="21" t="e">
        <f t="shared" si="678"/>
        <v>#N/A</v>
      </c>
      <c r="AC1305" s="20" t="e">
        <f>VLOOKUP($B1305,'DATA PENGUKURAN GARDU'!$A:$BS,44,0)</f>
        <v>#N/A</v>
      </c>
      <c r="AD1305" s="21" t="e">
        <f t="shared" si="679"/>
        <v>#N/A</v>
      </c>
      <c r="AE1305" s="20" t="e">
        <f>VLOOKUP($B1305,'DATA PENGUKURAN GARDU'!$A:$BS,46,0)</f>
        <v>#N/A</v>
      </c>
      <c r="AF1305" s="21" t="e">
        <f t="shared" si="680"/>
        <v>#N/A</v>
      </c>
      <c r="AG1305" s="20" t="e">
        <f>VLOOKUP($B1305,'DATA PENGUKURAN GARDU'!$A:$BS,46,0)</f>
        <v>#N/A</v>
      </c>
      <c r="AH1305" s="20" t="e">
        <f>VLOOKUP($B1305,'DATA PENGUKURAN GARDU'!$A:$BS,53,0)</f>
        <v>#N/A</v>
      </c>
      <c r="AI1305" s="20" t="e">
        <f>VLOOKUP($B1305,'DATA PENGUKURAN GARDU'!$A:$BS,54,0)</f>
        <v>#N/A</v>
      </c>
      <c r="AJ1305" s="17" t="e">
        <f>VLOOKUP($C1305,'DATA PENGUKURAN GARDU'!$A:$BS,42,0)</f>
        <v>#N/A</v>
      </c>
      <c r="AK1305" s="23" t="e">
        <f t="shared" si="681"/>
        <v>#N/A</v>
      </c>
      <c r="AL1305" s="17" t="e">
        <f>VLOOKUP($C1305,'DATA PENGUKURAN GARDU'!$A:$BS,44,0)</f>
        <v>#N/A</v>
      </c>
      <c r="AM1305" s="23" t="e">
        <f t="shared" si="682"/>
        <v>#N/A</v>
      </c>
      <c r="AN1305" s="17" t="e">
        <f>VLOOKUP($C1305,'DATA PENGUKURAN GARDU'!$A:$BS,46,0)</f>
        <v>#N/A</v>
      </c>
      <c r="AO1305" s="23" t="e">
        <f t="shared" si="683"/>
        <v>#N/A</v>
      </c>
      <c r="AP1305" s="17" t="e">
        <f>VLOOKUP($C1305,'DATA PENGUKURAN GARDU'!$A:$BS,46,0)</f>
        <v>#N/A</v>
      </c>
      <c r="AQ1305" s="17" t="e">
        <f>VLOOKUP($C1305,'DATA PENGUKURAN GARDU'!$A:$BS,53,0)</f>
        <v>#N/A</v>
      </c>
      <c r="AR1305" s="17" t="e">
        <f>VLOOKUP($C1305,'DATA PENGUKURAN GARDU'!$A:$BS,54,0)</f>
        <v>#N/A</v>
      </c>
      <c r="AS1305" s="20" t="e">
        <f>VLOOKUP($D1305,'DATA PENGUKURAN GARDU'!$A:$BS,42,0)</f>
        <v>#N/A</v>
      </c>
      <c r="AT1305" s="21" t="e">
        <f t="shared" si="684"/>
        <v>#N/A</v>
      </c>
      <c r="AU1305" s="20" t="e">
        <f>VLOOKUP($D1305,'DATA PENGUKURAN GARDU'!$A:$BS,44,0)</f>
        <v>#N/A</v>
      </c>
      <c r="AV1305" s="21" t="e">
        <f t="shared" si="685"/>
        <v>#N/A</v>
      </c>
      <c r="AW1305" s="20" t="e">
        <f>VLOOKUP($D1305,'DATA PENGUKURAN GARDU'!$A:$BS,46,0)</f>
        <v>#N/A</v>
      </c>
      <c r="AX1305" s="21" t="e">
        <f t="shared" si="686"/>
        <v>#N/A</v>
      </c>
      <c r="AY1305" s="20" t="e">
        <f>VLOOKUP($D1305,'DATA PENGUKURAN GARDU'!$A:$BS,46,0)</f>
        <v>#N/A</v>
      </c>
      <c r="AZ1305" s="20" t="e">
        <f>VLOOKUP($D1305,'DATA PENGUKURAN GARDU'!$A:$BS,53,0)</f>
        <v>#N/A</v>
      </c>
      <c r="BA1305" s="20" t="e">
        <f>VLOOKUP($D1305,'DATA PENGUKURAN GARDU'!$A:$BS,54,0)</f>
        <v>#N/A</v>
      </c>
      <c r="BB1305" s="17" t="e">
        <f>VLOOKUP($E1305,'DATA PENGUKURAN GARDU'!$A:$BS,42,0)</f>
        <v>#N/A</v>
      </c>
      <c r="BC1305" s="23" t="e">
        <f t="shared" si="687"/>
        <v>#N/A</v>
      </c>
      <c r="BD1305" s="17" t="e">
        <f>VLOOKUP($E1305,'DATA PENGUKURAN GARDU'!$A:$BS,44,0)</f>
        <v>#N/A</v>
      </c>
      <c r="BE1305" s="23" t="e">
        <f t="shared" si="688"/>
        <v>#N/A</v>
      </c>
      <c r="BF1305" s="17" t="e">
        <f>VLOOKUP($E1305,'DATA PENGUKURAN GARDU'!$A:$BS,46,0)</f>
        <v>#N/A</v>
      </c>
      <c r="BG1305" s="23" t="e">
        <f t="shared" si="689"/>
        <v>#N/A</v>
      </c>
      <c r="BH1305" s="17" t="e">
        <f>VLOOKUP($E1305,'DATA PENGUKURAN GARDU'!$A:$BS,46,0)</f>
        <v>#N/A</v>
      </c>
      <c r="BI1305" s="17" t="e">
        <f>VLOOKUP($E1305,'DATA PENGUKURAN GARDU'!$A:$BS,53,0)</f>
        <v>#N/A</v>
      </c>
      <c r="BJ1305" s="17" t="e">
        <f>VLOOKUP($E1305,'DATA PENGUKURAN GARDU'!$A:$BS,54,0)</f>
        <v>#N/A</v>
      </c>
      <c r="BK1305" s="20" t="e">
        <f t="shared" si="690"/>
        <v>#N/A</v>
      </c>
      <c r="BL1305" s="20" t="e">
        <f t="shared" si="691"/>
        <v>#N/A</v>
      </c>
      <c r="BM1305" s="20" t="e">
        <f t="shared" si="692"/>
        <v>#N/A</v>
      </c>
      <c r="BN1305" s="25" t="e">
        <f t="shared" si="693"/>
        <v>#N/A</v>
      </c>
      <c r="BO1305" s="26" t="str">
        <f t="shared" si="694"/>
        <v>0</v>
      </c>
      <c r="BP1305" s="21" t="e">
        <f t="shared" si="695"/>
        <v>#VALUE!</v>
      </c>
      <c r="BQ1305" s="20" t="e">
        <f t="shared" si="696"/>
        <v>#N/A</v>
      </c>
      <c r="BR1305" s="20" t="e">
        <v>#N/A</v>
      </c>
      <c r="BS1305" s="9" t="e">
        <v>#N/A</v>
      </c>
      <c r="BT1305" s="2" t="e">
        <f t="shared" si="697"/>
        <v>#VALUE!</v>
      </c>
      <c r="BU1305" s="2" t="e">
        <f t="shared" si="665"/>
        <v>#N/A</v>
      </c>
      <c r="BV1305" s="2" t="e">
        <f t="shared" si="666"/>
        <v>#N/A</v>
      </c>
    </row>
    <row r="1306" s="2" customFormat="1" ht="22.95" customHeight="1" spans="1:74">
      <c r="A1306" s="9" t="str">
        <f t="shared" si="667"/>
        <v>N 047Induk</v>
      </c>
      <c r="B1306" s="9" t="str">
        <f t="shared" si="668"/>
        <v>N 047jurusan 1</v>
      </c>
      <c r="C1306" s="9" t="str">
        <f t="shared" si="669"/>
        <v>N 047jurusan 2</v>
      </c>
      <c r="D1306" s="9" t="str">
        <f t="shared" si="670"/>
        <v>N 047jurusan 3</v>
      </c>
      <c r="E1306" s="9" t="str">
        <f t="shared" si="671"/>
        <v>N 047jurusan 4</v>
      </c>
      <c r="F1306" s="10" t="s">
        <v>226</v>
      </c>
      <c r="G1306" s="10" t="s">
        <v>101</v>
      </c>
      <c r="H1306" s="10" t="s">
        <v>1562</v>
      </c>
      <c r="I1306" s="10">
        <v>0.86716</v>
      </c>
      <c r="J1306" s="10">
        <v>124.12495</v>
      </c>
      <c r="K1306" s="10" t="s">
        <v>7465</v>
      </c>
      <c r="L1306" s="10" t="s">
        <v>7465</v>
      </c>
      <c r="M1306" s="10" t="s">
        <v>7465</v>
      </c>
      <c r="N1306" s="14">
        <f t="shared" si="672"/>
        <v>0</v>
      </c>
      <c r="O1306" s="15" t="e">
        <f t="shared" si="673"/>
        <v>#VALUE!</v>
      </c>
      <c r="P1306" s="15" t="e">
        <f t="shared" si="674"/>
        <v>#VALUE!</v>
      </c>
      <c r="Q1306" s="17" t="e">
        <f>VLOOKUP($A1306,'DATA PENGUKURAN GARDU'!$A:$BS,42,0)</f>
        <v>#N/A</v>
      </c>
      <c r="R1306" s="18" t="e">
        <f t="shared" si="675"/>
        <v>#N/A</v>
      </c>
      <c r="S1306" s="17" t="e">
        <f>VLOOKUP($A1306,'DATA PENGUKURAN GARDU'!$A:$BS,44,0)</f>
        <v>#N/A</v>
      </c>
      <c r="T1306" s="18" t="e">
        <f t="shared" si="676"/>
        <v>#N/A</v>
      </c>
      <c r="U1306" s="17" t="e">
        <f>VLOOKUP($A1306,'DATA PENGUKURAN GARDU'!$A:$BS,46,0)</f>
        <v>#N/A</v>
      </c>
      <c r="V1306" s="18" t="e">
        <f t="shared" si="677"/>
        <v>#N/A</v>
      </c>
      <c r="W1306" s="17" t="e">
        <f>VLOOKUP($A1306,'DATA PENGUKURAN GARDU'!$A:$BS,48,0)</f>
        <v>#N/A</v>
      </c>
      <c r="X1306" s="17" t="e">
        <f>VLOOKUP($A1306,'DATA PENGUKURAN GARDU'!$A:$BS,53,0)</f>
        <v>#N/A</v>
      </c>
      <c r="Y1306" s="17" t="e">
        <f>VLOOKUP($A1306,'DATA PENGUKURAN GARDU'!$A:$BS,54,0)</f>
        <v>#N/A</v>
      </c>
      <c r="Z1306" s="17" t="e">
        <f>VLOOKUP($A1306,'DATA PENGUKURAN GARDU'!$A:$BS,55,0)</f>
        <v>#N/A</v>
      </c>
      <c r="AA1306" s="20" t="e">
        <f>VLOOKUP($B1306,'DATA PENGUKURAN GARDU'!$A:$BS,42,0)</f>
        <v>#N/A</v>
      </c>
      <c r="AB1306" s="21" t="e">
        <f t="shared" si="678"/>
        <v>#N/A</v>
      </c>
      <c r="AC1306" s="20" t="e">
        <f>VLOOKUP($B1306,'DATA PENGUKURAN GARDU'!$A:$BS,44,0)</f>
        <v>#N/A</v>
      </c>
      <c r="AD1306" s="21" t="e">
        <f t="shared" si="679"/>
        <v>#N/A</v>
      </c>
      <c r="AE1306" s="20" t="e">
        <f>VLOOKUP($B1306,'DATA PENGUKURAN GARDU'!$A:$BS,46,0)</f>
        <v>#N/A</v>
      </c>
      <c r="AF1306" s="21" t="e">
        <f t="shared" si="680"/>
        <v>#N/A</v>
      </c>
      <c r="AG1306" s="20" t="e">
        <f>VLOOKUP($B1306,'DATA PENGUKURAN GARDU'!$A:$BS,46,0)</f>
        <v>#N/A</v>
      </c>
      <c r="AH1306" s="20" t="e">
        <f>VLOOKUP($B1306,'DATA PENGUKURAN GARDU'!$A:$BS,53,0)</f>
        <v>#N/A</v>
      </c>
      <c r="AI1306" s="20" t="e">
        <f>VLOOKUP($B1306,'DATA PENGUKURAN GARDU'!$A:$BS,54,0)</f>
        <v>#N/A</v>
      </c>
      <c r="AJ1306" s="17" t="e">
        <f>VLOOKUP($C1306,'DATA PENGUKURAN GARDU'!$A:$BS,42,0)</f>
        <v>#N/A</v>
      </c>
      <c r="AK1306" s="23" t="e">
        <f t="shared" si="681"/>
        <v>#N/A</v>
      </c>
      <c r="AL1306" s="17" t="e">
        <f>VLOOKUP($C1306,'DATA PENGUKURAN GARDU'!$A:$BS,44,0)</f>
        <v>#N/A</v>
      </c>
      <c r="AM1306" s="23" t="e">
        <f t="shared" si="682"/>
        <v>#N/A</v>
      </c>
      <c r="AN1306" s="17" t="e">
        <f>VLOOKUP($C1306,'DATA PENGUKURAN GARDU'!$A:$BS,46,0)</f>
        <v>#N/A</v>
      </c>
      <c r="AO1306" s="23" t="e">
        <f t="shared" si="683"/>
        <v>#N/A</v>
      </c>
      <c r="AP1306" s="17" t="e">
        <f>VLOOKUP($C1306,'DATA PENGUKURAN GARDU'!$A:$BS,46,0)</f>
        <v>#N/A</v>
      </c>
      <c r="AQ1306" s="17" t="e">
        <f>VLOOKUP($C1306,'DATA PENGUKURAN GARDU'!$A:$BS,53,0)</f>
        <v>#N/A</v>
      </c>
      <c r="AR1306" s="17" t="e">
        <f>VLOOKUP($C1306,'DATA PENGUKURAN GARDU'!$A:$BS,54,0)</f>
        <v>#N/A</v>
      </c>
      <c r="AS1306" s="20" t="e">
        <f>VLOOKUP($D1306,'DATA PENGUKURAN GARDU'!$A:$BS,42,0)</f>
        <v>#N/A</v>
      </c>
      <c r="AT1306" s="21" t="e">
        <f t="shared" si="684"/>
        <v>#N/A</v>
      </c>
      <c r="AU1306" s="20" t="e">
        <f>VLOOKUP($D1306,'DATA PENGUKURAN GARDU'!$A:$BS,44,0)</f>
        <v>#N/A</v>
      </c>
      <c r="AV1306" s="21" t="e">
        <f t="shared" si="685"/>
        <v>#N/A</v>
      </c>
      <c r="AW1306" s="20" t="e">
        <f>VLOOKUP($D1306,'DATA PENGUKURAN GARDU'!$A:$BS,46,0)</f>
        <v>#N/A</v>
      </c>
      <c r="AX1306" s="21" t="e">
        <f t="shared" si="686"/>
        <v>#N/A</v>
      </c>
      <c r="AY1306" s="20" t="e">
        <f>VLOOKUP($D1306,'DATA PENGUKURAN GARDU'!$A:$BS,46,0)</f>
        <v>#N/A</v>
      </c>
      <c r="AZ1306" s="20" t="e">
        <f>VLOOKUP($D1306,'DATA PENGUKURAN GARDU'!$A:$BS,53,0)</f>
        <v>#N/A</v>
      </c>
      <c r="BA1306" s="20" t="e">
        <f>VLOOKUP($D1306,'DATA PENGUKURAN GARDU'!$A:$BS,54,0)</f>
        <v>#N/A</v>
      </c>
      <c r="BB1306" s="17" t="e">
        <f>VLOOKUP($E1306,'DATA PENGUKURAN GARDU'!$A:$BS,42,0)</f>
        <v>#N/A</v>
      </c>
      <c r="BC1306" s="23" t="e">
        <f t="shared" si="687"/>
        <v>#N/A</v>
      </c>
      <c r="BD1306" s="17" t="e">
        <f>VLOOKUP($E1306,'DATA PENGUKURAN GARDU'!$A:$BS,44,0)</f>
        <v>#N/A</v>
      </c>
      <c r="BE1306" s="23" t="e">
        <f t="shared" si="688"/>
        <v>#N/A</v>
      </c>
      <c r="BF1306" s="17" t="e">
        <f>VLOOKUP($E1306,'DATA PENGUKURAN GARDU'!$A:$BS,46,0)</f>
        <v>#N/A</v>
      </c>
      <c r="BG1306" s="23" t="e">
        <f t="shared" si="689"/>
        <v>#N/A</v>
      </c>
      <c r="BH1306" s="17" t="e">
        <f>VLOOKUP($E1306,'DATA PENGUKURAN GARDU'!$A:$BS,46,0)</f>
        <v>#N/A</v>
      </c>
      <c r="BI1306" s="17" t="e">
        <f>VLOOKUP($E1306,'DATA PENGUKURAN GARDU'!$A:$BS,53,0)</f>
        <v>#N/A</v>
      </c>
      <c r="BJ1306" s="17" t="e">
        <f>VLOOKUP($E1306,'DATA PENGUKURAN GARDU'!$A:$BS,54,0)</f>
        <v>#N/A</v>
      </c>
      <c r="BK1306" s="20" t="e">
        <f t="shared" si="690"/>
        <v>#N/A</v>
      </c>
      <c r="BL1306" s="20" t="e">
        <f t="shared" si="691"/>
        <v>#N/A</v>
      </c>
      <c r="BM1306" s="20" t="e">
        <f t="shared" si="692"/>
        <v>#N/A</v>
      </c>
      <c r="BN1306" s="25" t="e">
        <f t="shared" si="693"/>
        <v>#N/A</v>
      </c>
      <c r="BO1306" s="26" t="str">
        <f t="shared" si="694"/>
        <v>0</v>
      </c>
      <c r="BP1306" s="21" t="e">
        <f t="shared" si="695"/>
        <v>#VALUE!</v>
      </c>
      <c r="BQ1306" s="20" t="e">
        <f t="shared" si="696"/>
        <v>#N/A</v>
      </c>
      <c r="BR1306" s="20" t="e">
        <v>#N/A</v>
      </c>
      <c r="BS1306" s="9" t="e">
        <v>#N/A</v>
      </c>
      <c r="BT1306" s="2" t="e">
        <f t="shared" si="697"/>
        <v>#VALUE!</v>
      </c>
      <c r="BU1306" s="2" t="e">
        <f t="shared" si="665"/>
        <v>#N/A</v>
      </c>
      <c r="BV1306" s="2" t="e">
        <f t="shared" si="666"/>
        <v>#N/A</v>
      </c>
    </row>
    <row r="1307" s="2" customFormat="1" ht="22.95" customHeight="1" spans="1:74">
      <c r="A1307" s="9" t="str">
        <f t="shared" si="667"/>
        <v>L-011Induk</v>
      </c>
      <c r="B1307" s="9" t="str">
        <f t="shared" si="668"/>
        <v>L-011jurusan 1</v>
      </c>
      <c r="C1307" s="9" t="str">
        <f t="shared" si="669"/>
        <v>L-011jurusan 2</v>
      </c>
      <c r="D1307" s="9" t="str">
        <f t="shared" si="670"/>
        <v>L-011jurusan 3</v>
      </c>
      <c r="E1307" s="9" t="str">
        <f t="shared" si="671"/>
        <v>L-011jurusan 4</v>
      </c>
      <c r="F1307" s="10" t="s">
        <v>46</v>
      </c>
      <c r="G1307" s="10" t="s">
        <v>22</v>
      </c>
      <c r="H1307" s="10" t="s">
        <v>1563</v>
      </c>
      <c r="I1307" s="10">
        <v>0.38293</v>
      </c>
      <c r="J1307" s="10">
        <v>123.98555</v>
      </c>
      <c r="K1307" s="10" t="s">
        <v>7465</v>
      </c>
      <c r="L1307" s="10" t="s">
        <v>7465</v>
      </c>
      <c r="M1307" s="10" t="s">
        <v>7465</v>
      </c>
      <c r="N1307" s="14">
        <f t="shared" si="672"/>
        <v>0</v>
      </c>
      <c r="O1307" s="15" t="e">
        <f t="shared" si="673"/>
        <v>#VALUE!</v>
      </c>
      <c r="P1307" s="15" t="e">
        <f t="shared" si="674"/>
        <v>#VALUE!</v>
      </c>
      <c r="Q1307" s="17" t="e">
        <f>VLOOKUP($A1307,'DATA PENGUKURAN GARDU'!$A:$BS,42,0)</f>
        <v>#N/A</v>
      </c>
      <c r="R1307" s="18" t="e">
        <f t="shared" si="675"/>
        <v>#N/A</v>
      </c>
      <c r="S1307" s="17" t="e">
        <f>VLOOKUP($A1307,'DATA PENGUKURAN GARDU'!$A:$BS,44,0)</f>
        <v>#N/A</v>
      </c>
      <c r="T1307" s="18" t="e">
        <f t="shared" si="676"/>
        <v>#N/A</v>
      </c>
      <c r="U1307" s="17" t="e">
        <f>VLOOKUP($A1307,'DATA PENGUKURAN GARDU'!$A:$BS,46,0)</f>
        <v>#N/A</v>
      </c>
      <c r="V1307" s="18" t="e">
        <f t="shared" si="677"/>
        <v>#N/A</v>
      </c>
      <c r="W1307" s="17" t="e">
        <f>VLOOKUP($A1307,'DATA PENGUKURAN GARDU'!$A:$BS,48,0)</f>
        <v>#N/A</v>
      </c>
      <c r="X1307" s="17" t="e">
        <f>VLOOKUP($A1307,'DATA PENGUKURAN GARDU'!$A:$BS,53,0)</f>
        <v>#N/A</v>
      </c>
      <c r="Y1307" s="17" t="e">
        <f>VLOOKUP($A1307,'DATA PENGUKURAN GARDU'!$A:$BS,54,0)</f>
        <v>#N/A</v>
      </c>
      <c r="Z1307" s="17" t="e">
        <f>VLOOKUP($A1307,'DATA PENGUKURAN GARDU'!$A:$BS,55,0)</f>
        <v>#N/A</v>
      </c>
      <c r="AA1307" s="20" t="e">
        <f>VLOOKUP($B1307,'DATA PENGUKURAN GARDU'!$A:$BS,42,0)</f>
        <v>#N/A</v>
      </c>
      <c r="AB1307" s="21" t="e">
        <f t="shared" si="678"/>
        <v>#N/A</v>
      </c>
      <c r="AC1307" s="20" t="e">
        <f>VLOOKUP($B1307,'DATA PENGUKURAN GARDU'!$A:$BS,44,0)</f>
        <v>#N/A</v>
      </c>
      <c r="AD1307" s="21" t="e">
        <f t="shared" si="679"/>
        <v>#N/A</v>
      </c>
      <c r="AE1307" s="20" t="e">
        <f>VLOOKUP($B1307,'DATA PENGUKURAN GARDU'!$A:$BS,46,0)</f>
        <v>#N/A</v>
      </c>
      <c r="AF1307" s="21" t="e">
        <f t="shared" si="680"/>
        <v>#N/A</v>
      </c>
      <c r="AG1307" s="20" t="e">
        <f>VLOOKUP($B1307,'DATA PENGUKURAN GARDU'!$A:$BS,46,0)</f>
        <v>#N/A</v>
      </c>
      <c r="AH1307" s="20" t="e">
        <f>VLOOKUP($B1307,'DATA PENGUKURAN GARDU'!$A:$BS,53,0)</f>
        <v>#N/A</v>
      </c>
      <c r="AI1307" s="20" t="e">
        <f>VLOOKUP($B1307,'DATA PENGUKURAN GARDU'!$A:$BS,54,0)</f>
        <v>#N/A</v>
      </c>
      <c r="AJ1307" s="17" t="e">
        <f>VLOOKUP($C1307,'DATA PENGUKURAN GARDU'!$A:$BS,42,0)</f>
        <v>#N/A</v>
      </c>
      <c r="AK1307" s="23" t="e">
        <f t="shared" si="681"/>
        <v>#N/A</v>
      </c>
      <c r="AL1307" s="17" t="e">
        <f>VLOOKUP($C1307,'DATA PENGUKURAN GARDU'!$A:$BS,44,0)</f>
        <v>#N/A</v>
      </c>
      <c r="AM1307" s="23" t="e">
        <f t="shared" si="682"/>
        <v>#N/A</v>
      </c>
      <c r="AN1307" s="17" t="e">
        <f>VLOOKUP($C1307,'DATA PENGUKURAN GARDU'!$A:$BS,46,0)</f>
        <v>#N/A</v>
      </c>
      <c r="AO1307" s="23" t="e">
        <f t="shared" si="683"/>
        <v>#N/A</v>
      </c>
      <c r="AP1307" s="17" t="e">
        <f>VLOOKUP($C1307,'DATA PENGUKURAN GARDU'!$A:$BS,46,0)</f>
        <v>#N/A</v>
      </c>
      <c r="AQ1307" s="17" t="e">
        <f>VLOOKUP($C1307,'DATA PENGUKURAN GARDU'!$A:$BS,53,0)</f>
        <v>#N/A</v>
      </c>
      <c r="AR1307" s="17" t="e">
        <f>VLOOKUP($C1307,'DATA PENGUKURAN GARDU'!$A:$BS,54,0)</f>
        <v>#N/A</v>
      </c>
      <c r="AS1307" s="20" t="e">
        <f>VLOOKUP($D1307,'DATA PENGUKURAN GARDU'!$A:$BS,42,0)</f>
        <v>#N/A</v>
      </c>
      <c r="AT1307" s="21" t="e">
        <f t="shared" si="684"/>
        <v>#N/A</v>
      </c>
      <c r="AU1307" s="20" t="e">
        <f>VLOOKUP($D1307,'DATA PENGUKURAN GARDU'!$A:$BS,44,0)</f>
        <v>#N/A</v>
      </c>
      <c r="AV1307" s="21" t="e">
        <f t="shared" si="685"/>
        <v>#N/A</v>
      </c>
      <c r="AW1307" s="20" t="e">
        <f>VLOOKUP($D1307,'DATA PENGUKURAN GARDU'!$A:$BS,46,0)</f>
        <v>#N/A</v>
      </c>
      <c r="AX1307" s="21" t="e">
        <f t="shared" si="686"/>
        <v>#N/A</v>
      </c>
      <c r="AY1307" s="20" t="e">
        <f>VLOOKUP($D1307,'DATA PENGUKURAN GARDU'!$A:$BS,46,0)</f>
        <v>#N/A</v>
      </c>
      <c r="AZ1307" s="20" t="e">
        <f>VLOOKUP($D1307,'DATA PENGUKURAN GARDU'!$A:$BS,53,0)</f>
        <v>#N/A</v>
      </c>
      <c r="BA1307" s="20" t="e">
        <f>VLOOKUP($D1307,'DATA PENGUKURAN GARDU'!$A:$BS,54,0)</f>
        <v>#N/A</v>
      </c>
      <c r="BB1307" s="17" t="e">
        <f>VLOOKUP($E1307,'DATA PENGUKURAN GARDU'!$A:$BS,42,0)</f>
        <v>#N/A</v>
      </c>
      <c r="BC1307" s="23" t="e">
        <f t="shared" si="687"/>
        <v>#N/A</v>
      </c>
      <c r="BD1307" s="17" t="e">
        <f>VLOOKUP($E1307,'DATA PENGUKURAN GARDU'!$A:$BS,44,0)</f>
        <v>#N/A</v>
      </c>
      <c r="BE1307" s="23" t="e">
        <f t="shared" si="688"/>
        <v>#N/A</v>
      </c>
      <c r="BF1307" s="17" t="e">
        <f>VLOOKUP($E1307,'DATA PENGUKURAN GARDU'!$A:$BS,46,0)</f>
        <v>#N/A</v>
      </c>
      <c r="BG1307" s="23" t="e">
        <f t="shared" si="689"/>
        <v>#N/A</v>
      </c>
      <c r="BH1307" s="17" t="e">
        <f>VLOOKUP($E1307,'DATA PENGUKURAN GARDU'!$A:$BS,46,0)</f>
        <v>#N/A</v>
      </c>
      <c r="BI1307" s="17" t="e">
        <f>VLOOKUP($E1307,'DATA PENGUKURAN GARDU'!$A:$BS,53,0)</f>
        <v>#N/A</v>
      </c>
      <c r="BJ1307" s="17" t="e">
        <f>VLOOKUP($E1307,'DATA PENGUKURAN GARDU'!$A:$BS,54,0)</f>
        <v>#N/A</v>
      </c>
      <c r="BK1307" s="20" t="e">
        <f t="shared" si="690"/>
        <v>#N/A</v>
      </c>
      <c r="BL1307" s="20" t="e">
        <f t="shared" si="691"/>
        <v>#N/A</v>
      </c>
      <c r="BM1307" s="20" t="e">
        <f t="shared" si="692"/>
        <v>#N/A</v>
      </c>
      <c r="BN1307" s="25" t="e">
        <f t="shared" si="693"/>
        <v>#N/A</v>
      </c>
      <c r="BO1307" s="26" t="str">
        <f t="shared" si="694"/>
        <v>0</v>
      </c>
      <c r="BP1307" s="21" t="e">
        <f t="shared" si="695"/>
        <v>#VALUE!</v>
      </c>
      <c r="BQ1307" s="20" t="e">
        <f t="shared" si="696"/>
        <v>#N/A</v>
      </c>
      <c r="BR1307" s="20" t="e">
        <v>#N/A</v>
      </c>
      <c r="BS1307" s="9" t="e">
        <v>#N/A</v>
      </c>
      <c r="BT1307" s="2" t="e">
        <f t="shared" si="697"/>
        <v>#VALUE!</v>
      </c>
      <c r="BU1307" s="2" t="e">
        <f t="shared" si="665"/>
        <v>#N/A</v>
      </c>
      <c r="BV1307" s="2" t="e">
        <f t="shared" si="666"/>
        <v>#N/A</v>
      </c>
    </row>
    <row r="1308" s="2" customFormat="1" ht="22.95" customHeight="1" spans="1:74">
      <c r="A1308" s="9" t="str">
        <f t="shared" si="667"/>
        <v>L-014Induk</v>
      </c>
      <c r="B1308" s="9" t="str">
        <f t="shared" si="668"/>
        <v>L-014jurusan 1</v>
      </c>
      <c r="C1308" s="9" t="str">
        <f t="shared" si="669"/>
        <v>L-014jurusan 2</v>
      </c>
      <c r="D1308" s="9" t="str">
        <f t="shared" si="670"/>
        <v>L-014jurusan 3</v>
      </c>
      <c r="E1308" s="9" t="str">
        <f t="shared" si="671"/>
        <v>L-014jurusan 4</v>
      </c>
      <c r="F1308" s="10" t="s">
        <v>46</v>
      </c>
      <c r="G1308" s="10" t="s">
        <v>22</v>
      </c>
      <c r="H1308" s="10" t="s">
        <v>1564</v>
      </c>
      <c r="I1308" s="10">
        <v>0.38288</v>
      </c>
      <c r="J1308" s="10">
        <v>123.98012</v>
      </c>
      <c r="K1308" s="10" t="s">
        <v>7465</v>
      </c>
      <c r="L1308" s="10" t="s">
        <v>7465</v>
      </c>
      <c r="M1308" s="10" t="s">
        <v>7465</v>
      </c>
      <c r="N1308" s="14">
        <f t="shared" si="672"/>
        <v>0</v>
      </c>
      <c r="O1308" s="15" t="e">
        <f t="shared" si="673"/>
        <v>#VALUE!</v>
      </c>
      <c r="P1308" s="15" t="e">
        <f t="shared" si="674"/>
        <v>#VALUE!</v>
      </c>
      <c r="Q1308" s="17" t="e">
        <f>VLOOKUP($A1308,'DATA PENGUKURAN GARDU'!$A:$BS,42,0)</f>
        <v>#N/A</v>
      </c>
      <c r="R1308" s="18" t="e">
        <f t="shared" si="675"/>
        <v>#N/A</v>
      </c>
      <c r="S1308" s="17" t="e">
        <f>VLOOKUP($A1308,'DATA PENGUKURAN GARDU'!$A:$BS,44,0)</f>
        <v>#N/A</v>
      </c>
      <c r="T1308" s="18" t="e">
        <f t="shared" si="676"/>
        <v>#N/A</v>
      </c>
      <c r="U1308" s="17" t="e">
        <f>VLOOKUP($A1308,'DATA PENGUKURAN GARDU'!$A:$BS,46,0)</f>
        <v>#N/A</v>
      </c>
      <c r="V1308" s="18" t="e">
        <f t="shared" si="677"/>
        <v>#N/A</v>
      </c>
      <c r="W1308" s="17" t="e">
        <f>VLOOKUP($A1308,'DATA PENGUKURAN GARDU'!$A:$BS,48,0)</f>
        <v>#N/A</v>
      </c>
      <c r="X1308" s="17" t="e">
        <f>VLOOKUP($A1308,'DATA PENGUKURAN GARDU'!$A:$BS,53,0)</f>
        <v>#N/A</v>
      </c>
      <c r="Y1308" s="17" t="e">
        <f>VLOOKUP($A1308,'DATA PENGUKURAN GARDU'!$A:$BS,54,0)</f>
        <v>#N/A</v>
      </c>
      <c r="Z1308" s="17" t="e">
        <f>VLOOKUP($A1308,'DATA PENGUKURAN GARDU'!$A:$BS,55,0)</f>
        <v>#N/A</v>
      </c>
      <c r="AA1308" s="20" t="e">
        <f>VLOOKUP($B1308,'DATA PENGUKURAN GARDU'!$A:$BS,42,0)</f>
        <v>#N/A</v>
      </c>
      <c r="AB1308" s="21" t="e">
        <f t="shared" si="678"/>
        <v>#N/A</v>
      </c>
      <c r="AC1308" s="20" t="e">
        <f>VLOOKUP($B1308,'DATA PENGUKURAN GARDU'!$A:$BS,44,0)</f>
        <v>#N/A</v>
      </c>
      <c r="AD1308" s="21" t="e">
        <f t="shared" si="679"/>
        <v>#N/A</v>
      </c>
      <c r="AE1308" s="20" t="e">
        <f>VLOOKUP($B1308,'DATA PENGUKURAN GARDU'!$A:$BS,46,0)</f>
        <v>#N/A</v>
      </c>
      <c r="AF1308" s="21" t="e">
        <f t="shared" si="680"/>
        <v>#N/A</v>
      </c>
      <c r="AG1308" s="20" t="e">
        <f>VLOOKUP($B1308,'DATA PENGUKURAN GARDU'!$A:$BS,46,0)</f>
        <v>#N/A</v>
      </c>
      <c r="AH1308" s="20" t="e">
        <f>VLOOKUP($B1308,'DATA PENGUKURAN GARDU'!$A:$BS,53,0)</f>
        <v>#N/A</v>
      </c>
      <c r="AI1308" s="20" t="e">
        <f>VLOOKUP($B1308,'DATA PENGUKURAN GARDU'!$A:$BS,54,0)</f>
        <v>#N/A</v>
      </c>
      <c r="AJ1308" s="17" t="e">
        <f>VLOOKUP($C1308,'DATA PENGUKURAN GARDU'!$A:$BS,42,0)</f>
        <v>#N/A</v>
      </c>
      <c r="AK1308" s="23" t="e">
        <f t="shared" si="681"/>
        <v>#N/A</v>
      </c>
      <c r="AL1308" s="17" t="e">
        <f>VLOOKUP($C1308,'DATA PENGUKURAN GARDU'!$A:$BS,44,0)</f>
        <v>#N/A</v>
      </c>
      <c r="AM1308" s="23" t="e">
        <f t="shared" si="682"/>
        <v>#N/A</v>
      </c>
      <c r="AN1308" s="17" t="e">
        <f>VLOOKUP($C1308,'DATA PENGUKURAN GARDU'!$A:$BS,46,0)</f>
        <v>#N/A</v>
      </c>
      <c r="AO1308" s="23" t="e">
        <f t="shared" si="683"/>
        <v>#N/A</v>
      </c>
      <c r="AP1308" s="17" t="e">
        <f>VLOOKUP($C1308,'DATA PENGUKURAN GARDU'!$A:$BS,46,0)</f>
        <v>#N/A</v>
      </c>
      <c r="AQ1308" s="17" t="e">
        <f>VLOOKUP($C1308,'DATA PENGUKURAN GARDU'!$A:$BS,53,0)</f>
        <v>#N/A</v>
      </c>
      <c r="AR1308" s="17" t="e">
        <f>VLOOKUP($C1308,'DATA PENGUKURAN GARDU'!$A:$BS,54,0)</f>
        <v>#N/A</v>
      </c>
      <c r="AS1308" s="20" t="e">
        <f>VLOOKUP($D1308,'DATA PENGUKURAN GARDU'!$A:$BS,42,0)</f>
        <v>#N/A</v>
      </c>
      <c r="AT1308" s="21" t="e">
        <f t="shared" si="684"/>
        <v>#N/A</v>
      </c>
      <c r="AU1308" s="20" t="e">
        <f>VLOOKUP($D1308,'DATA PENGUKURAN GARDU'!$A:$BS,44,0)</f>
        <v>#N/A</v>
      </c>
      <c r="AV1308" s="21" t="e">
        <f t="shared" si="685"/>
        <v>#N/A</v>
      </c>
      <c r="AW1308" s="20" t="e">
        <f>VLOOKUP($D1308,'DATA PENGUKURAN GARDU'!$A:$BS,46,0)</f>
        <v>#N/A</v>
      </c>
      <c r="AX1308" s="21" t="e">
        <f t="shared" si="686"/>
        <v>#N/A</v>
      </c>
      <c r="AY1308" s="20" t="e">
        <f>VLOOKUP($D1308,'DATA PENGUKURAN GARDU'!$A:$BS,46,0)</f>
        <v>#N/A</v>
      </c>
      <c r="AZ1308" s="20" t="e">
        <f>VLOOKUP($D1308,'DATA PENGUKURAN GARDU'!$A:$BS,53,0)</f>
        <v>#N/A</v>
      </c>
      <c r="BA1308" s="20" t="e">
        <f>VLOOKUP($D1308,'DATA PENGUKURAN GARDU'!$A:$BS,54,0)</f>
        <v>#N/A</v>
      </c>
      <c r="BB1308" s="17" t="e">
        <f>VLOOKUP($E1308,'DATA PENGUKURAN GARDU'!$A:$BS,42,0)</f>
        <v>#N/A</v>
      </c>
      <c r="BC1308" s="23" t="e">
        <f t="shared" si="687"/>
        <v>#N/A</v>
      </c>
      <c r="BD1308" s="17" t="e">
        <f>VLOOKUP($E1308,'DATA PENGUKURAN GARDU'!$A:$BS,44,0)</f>
        <v>#N/A</v>
      </c>
      <c r="BE1308" s="23" t="e">
        <f t="shared" si="688"/>
        <v>#N/A</v>
      </c>
      <c r="BF1308" s="17" t="e">
        <f>VLOOKUP($E1308,'DATA PENGUKURAN GARDU'!$A:$BS,46,0)</f>
        <v>#N/A</v>
      </c>
      <c r="BG1308" s="23" t="e">
        <f t="shared" si="689"/>
        <v>#N/A</v>
      </c>
      <c r="BH1308" s="17" t="e">
        <f>VLOOKUP($E1308,'DATA PENGUKURAN GARDU'!$A:$BS,46,0)</f>
        <v>#N/A</v>
      </c>
      <c r="BI1308" s="17" t="e">
        <f>VLOOKUP($E1308,'DATA PENGUKURAN GARDU'!$A:$BS,53,0)</f>
        <v>#N/A</v>
      </c>
      <c r="BJ1308" s="17" t="e">
        <f>VLOOKUP($E1308,'DATA PENGUKURAN GARDU'!$A:$BS,54,0)</f>
        <v>#N/A</v>
      </c>
      <c r="BK1308" s="20" t="e">
        <f t="shared" si="690"/>
        <v>#N/A</v>
      </c>
      <c r="BL1308" s="20" t="e">
        <f t="shared" si="691"/>
        <v>#N/A</v>
      </c>
      <c r="BM1308" s="20" t="e">
        <f t="shared" si="692"/>
        <v>#N/A</v>
      </c>
      <c r="BN1308" s="25" t="e">
        <f t="shared" si="693"/>
        <v>#N/A</v>
      </c>
      <c r="BO1308" s="26" t="str">
        <f t="shared" si="694"/>
        <v>0</v>
      </c>
      <c r="BP1308" s="21" t="e">
        <f t="shared" si="695"/>
        <v>#VALUE!</v>
      </c>
      <c r="BQ1308" s="20" t="e">
        <f t="shared" si="696"/>
        <v>#N/A</v>
      </c>
      <c r="BR1308" s="20" t="e">
        <v>#N/A</v>
      </c>
      <c r="BS1308" s="9" t="e">
        <v>#N/A</v>
      </c>
      <c r="BT1308" s="2" t="e">
        <f t="shared" si="697"/>
        <v>#VALUE!</v>
      </c>
      <c r="BU1308" s="2" t="e">
        <f t="shared" si="665"/>
        <v>#N/A</v>
      </c>
      <c r="BV1308" s="2" t="e">
        <f t="shared" si="666"/>
        <v>#N/A</v>
      </c>
    </row>
    <row r="1309" s="2" customFormat="1" ht="22.95" customHeight="1" spans="1:74">
      <c r="A1309" s="9" t="str">
        <f t="shared" si="667"/>
        <v>NL 004Induk</v>
      </c>
      <c r="B1309" s="9" t="str">
        <f t="shared" si="668"/>
        <v>NL 004jurusan 1</v>
      </c>
      <c r="C1309" s="9" t="str">
        <f t="shared" si="669"/>
        <v>NL 004jurusan 2</v>
      </c>
      <c r="D1309" s="9" t="str">
        <f t="shared" si="670"/>
        <v>NL 004jurusan 3</v>
      </c>
      <c r="E1309" s="9" t="str">
        <f t="shared" si="671"/>
        <v>NL 004jurusan 4</v>
      </c>
      <c r="F1309" s="10" t="s">
        <v>226</v>
      </c>
      <c r="G1309" s="10" t="s">
        <v>101</v>
      </c>
      <c r="H1309" s="10" t="s">
        <v>1565</v>
      </c>
      <c r="I1309" s="10">
        <v>0.87676</v>
      </c>
      <c r="J1309" s="10">
        <v>124.06701</v>
      </c>
      <c r="K1309" s="10" t="s">
        <v>7465</v>
      </c>
      <c r="L1309" s="10" t="s">
        <v>7465</v>
      </c>
      <c r="M1309" s="10" t="s">
        <v>7465</v>
      </c>
      <c r="N1309" s="14">
        <f t="shared" si="672"/>
        <v>0</v>
      </c>
      <c r="O1309" s="15" t="e">
        <f t="shared" si="673"/>
        <v>#VALUE!</v>
      </c>
      <c r="P1309" s="15" t="e">
        <f t="shared" si="674"/>
        <v>#VALUE!</v>
      </c>
      <c r="Q1309" s="17" t="e">
        <f>VLOOKUP($A1309,'DATA PENGUKURAN GARDU'!$A:$BS,42,0)</f>
        <v>#N/A</v>
      </c>
      <c r="R1309" s="18" t="e">
        <f t="shared" si="675"/>
        <v>#N/A</v>
      </c>
      <c r="S1309" s="17" t="e">
        <f>VLOOKUP($A1309,'DATA PENGUKURAN GARDU'!$A:$BS,44,0)</f>
        <v>#N/A</v>
      </c>
      <c r="T1309" s="18" t="e">
        <f t="shared" si="676"/>
        <v>#N/A</v>
      </c>
      <c r="U1309" s="17" t="e">
        <f>VLOOKUP($A1309,'DATA PENGUKURAN GARDU'!$A:$BS,46,0)</f>
        <v>#N/A</v>
      </c>
      <c r="V1309" s="18" t="e">
        <f t="shared" si="677"/>
        <v>#N/A</v>
      </c>
      <c r="W1309" s="17" t="e">
        <f>VLOOKUP($A1309,'DATA PENGUKURAN GARDU'!$A:$BS,48,0)</f>
        <v>#N/A</v>
      </c>
      <c r="X1309" s="17" t="e">
        <f>VLOOKUP($A1309,'DATA PENGUKURAN GARDU'!$A:$BS,53,0)</f>
        <v>#N/A</v>
      </c>
      <c r="Y1309" s="17" t="e">
        <f>VLOOKUP($A1309,'DATA PENGUKURAN GARDU'!$A:$BS,54,0)</f>
        <v>#N/A</v>
      </c>
      <c r="Z1309" s="17" t="e">
        <f>VLOOKUP($A1309,'DATA PENGUKURAN GARDU'!$A:$BS,55,0)</f>
        <v>#N/A</v>
      </c>
      <c r="AA1309" s="20" t="e">
        <f>VLOOKUP($B1309,'DATA PENGUKURAN GARDU'!$A:$BS,42,0)</f>
        <v>#N/A</v>
      </c>
      <c r="AB1309" s="21" t="e">
        <f t="shared" si="678"/>
        <v>#N/A</v>
      </c>
      <c r="AC1309" s="20" t="e">
        <f>VLOOKUP($B1309,'DATA PENGUKURAN GARDU'!$A:$BS,44,0)</f>
        <v>#N/A</v>
      </c>
      <c r="AD1309" s="21" t="e">
        <f t="shared" si="679"/>
        <v>#N/A</v>
      </c>
      <c r="AE1309" s="20" t="e">
        <f>VLOOKUP($B1309,'DATA PENGUKURAN GARDU'!$A:$BS,46,0)</f>
        <v>#N/A</v>
      </c>
      <c r="AF1309" s="21" t="e">
        <f t="shared" si="680"/>
        <v>#N/A</v>
      </c>
      <c r="AG1309" s="20" t="e">
        <f>VLOOKUP($B1309,'DATA PENGUKURAN GARDU'!$A:$BS,46,0)</f>
        <v>#N/A</v>
      </c>
      <c r="AH1309" s="20" t="e">
        <f>VLOOKUP($B1309,'DATA PENGUKURAN GARDU'!$A:$BS,53,0)</f>
        <v>#N/A</v>
      </c>
      <c r="AI1309" s="20" t="e">
        <f>VLOOKUP($B1309,'DATA PENGUKURAN GARDU'!$A:$BS,54,0)</f>
        <v>#N/A</v>
      </c>
      <c r="AJ1309" s="17" t="e">
        <f>VLOOKUP($C1309,'DATA PENGUKURAN GARDU'!$A:$BS,42,0)</f>
        <v>#N/A</v>
      </c>
      <c r="AK1309" s="23" t="e">
        <f t="shared" si="681"/>
        <v>#N/A</v>
      </c>
      <c r="AL1309" s="17" t="e">
        <f>VLOOKUP($C1309,'DATA PENGUKURAN GARDU'!$A:$BS,44,0)</f>
        <v>#N/A</v>
      </c>
      <c r="AM1309" s="23" t="e">
        <f t="shared" si="682"/>
        <v>#N/A</v>
      </c>
      <c r="AN1309" s="17" t="e">
        <f>VLOOKUP($C1309,'DATA PENGUKURAN GARDU'!$A:$BS,46,0)</f>
        <v>#N/A</v>
      </c>
      <c r="AO1309" s="23" t="e">
        <f t="shared" si="683"/>
        <v>#N/A</v>
      </c>
      <c r="AP1309" s="17" t="e">
        <f>VLOOKUP($C1309,'DATA PENGUKURAN GARDU'!$A:$BS,46,0)</f>
        <v>#N/A</v>
      </c>
      <c r="AQ1309" s="17" t="e">
        <f>VLOOKUP($C1309,'DATA PENGUKURAN GARDU'!$A:$BS,53,0)</f>
        <v>#N/A</v>
      </c>
      <c r="AR1309" s="17" t="e">
        <f>VLOOKUP($C1309,'DATA PENGUKURAN GARDU'!$A:$BS,54,0)</f>
        <v>#N/A</v>
      </c>
      <c r="AS1309" s="20" t="e">
        <f>VLOOKUP($D1309,'DATA PENGUKURAN GARDU'!$A:$BS,42,0)</f>
        <v>#N/A</v>
      </c>
      <c r="AT1309" s="21" t="e">
        <f t="shared" si="684"/>
        <v>#N/A</v>
      </c>
      <c r="AU1309" s="20" t="e">
        <f>VLOOKUP($D1309,'DATA PENGUKURAN GARDU'!$A:$BS,44,0)</f>
        <v>#N/A</v>
      </c>
      <c r="AV1309" s="21" t="e">
        <f t="shared" si="685"/>
        <v>#N/A</v>
      </c>
      <c r="AW1309" s="20" t="e">
        <f>VLOOKUP($D1309,'DATA PENGUKURAN GARDU'!$A:$BS,46,0)</f>
        <v>#N/A</v>
      </c>
      <c r="AX1309" s="21" t="e">
        <f t="shared" si="686"/>
        <v>#N/A</v>
      </c>
      <c r="AY1309" s="20" t="e">
        <f>VLOOKUP($D1309,'DATA PENGUKURAN GARDU'!$A:$BS,46,0)</f>
        <v>#N/A</v>
      </c>
      <c r="AZ1309" s="20" t="e">
        <f>VLOOKUP($D1309,'DATA PENGUKURAN GARDU'!$A:$BS,53,0)</f>
        <v>#N/A</v>
      </c>
      <c r="BA1309" s="20" t="e">
        <f>VLOOKUP($D1309,'DATA PENGUKURAN GARDU'!$A:$BS,54,0)</f>
        <v>#N/A</v>
      </c>
      <c r="BB1309" s="17" t="e">
        <f>VLOOKUP($E1309,'DATA PENGUKURAN GARDU'!$A:$BS,42,0)</f>
        <v>#N/A</v>
      </c>
      <c r="BC1309" s="23" t="e">
        <f t="shared" si="687"/>
        <v>#N/A</v>
      </c>
      <c r="BD1309" s="17" t="e">
        <f>VLOOKUP($E1309,'DATA PENGUKURAN GARDU'!$A:$BS,44,0)</f>
        <v>#N/A</v>
      </c>
      <c r="BE1309" s="23" t="e">
        <f t="shared" si="688"/>
        <v>#N/A</v>
      </c>
      <c r="BF1309" s="17" t="e">
        <f>VLOOKUP($E1309,'DATA PENGUKURAN GARDU'!$A:$BS,46,0)</f>
        <v>#N/A</v>
      </c>
      <c r="BG1309" s="23" t="e">
        <f t="shared" si="689"/>
        <v>#N/A</v>
      </c>
      <c r="BH1309" s="17" t="e">
        <f>VLOOKUP($E1309,'DATA PENGUKURAN GARDU'!$A:$BS,46,0)</f>
        <v>#N/A</v>
      </c>
      <c r="BI1309" s="17" t="e">
        <f>VLOOKUP($E1309,'DATA PENGUKURAN GARDU'!$A:$BS,53,0)</f>
        <v>#N/A</v>
      </c>
      <c r="BJ1309" s="17" t="e">
        <f>VLOOKUP($E1309,'DATA PENGUKURAN GARDU'!$A:$BS,54,0)</f>
        <v>#N/A</v>
      </c>
      <c r="BK1309" s="20" t="e">
        <f t="shared" si="690"/>
        <v>#N/A</v>
      </c>
      <c r="BL1309" s="20" t="e">
        <f t="shared" si="691"/>
        <v>#N/A</v>
      </c>
      <c r="BM1309" s="20" t="e">
        <f t="shared" si="692"/>
        <v>#N/A</v>
      </c>
      <c r="BN1309" s="25" t="e">
        <f t="shared" si="693"/>
        <v>#N/A</v>
      </c>
      <c r="BO1309" s="26" t="str">
        <f t="shared" si="694"/>
        <v>0</v>
      </c>
      <c r="BP1309" s="21" t="e">
        <f t="shared" si="695"/>
        <v>#VALUE!</v>
      </c>
      <c r="BQ1309" s="20" t="e">
        <f t="shared" si="696"/>
        <v>#N/A</v>
      </c>
      <c r="BR1309" s="20" t="e">
        <v>#N/A</v>
      </c>
      <c r="BS1309" s="9" t="e">
        <v>#N/A</v>
      </c>
      <c r="BT1309" s="2" t="e">
        <f t="shared" si="697"/>
        <v>#VALUE!</v>
      </c>
      <c r="BU1309" s="2" t="e">
        <f t="shared" si="665"/>
        <v>#N/A</v>
      </c>
      <c r="BV1309" s="2" t="e">
        <f t="shared" si="666"/>
        <v>#N/A</v>
      </c>
    </row>
    <row r="1310" s="2" customFormat="1" ht="22.95" customHeight="1" spans="1:74">
      <c r="A1310" s="9" t="str">
        <f t="shared" si="667"/>
        <v>NL 011Induk</v>
      </c>
      <c r="B1310" s="9" t="str">
        <f t="shared" si="668"/>
        <v>NL 011jurusan 1</v>
      </c>
      <c r="C1310" s="9" t="str">
        <f t="shared" si="669"/>
        <v>NL 011jurusan 2</v>
      </c>
      <c r="D1310" s="9" t="str">
        <f t="shared" si="670"/>
        <v>NL 011jurusan 3</v>
      </c>
      <c r="E1310" s="9" t="str">
        <f t="shared" si="671"/>
        <v>NL 011jurusan 4</v>
      </c>
      <c r="F1310" s="10" t="s">
        <v>324</v>
      </c>
      <c r="G1310" s="10" t="s">
        <v>101</v>
      </c>
      <c r="H1310" s="10" t="s">
        <v>1566</v>
      </c>
      <c r="I1310" s="10">
        <v>0.87349</v>
      </c>
      <c r="J1310" s="10">
        <v>124.00966</v>
      </c>
      <c r="K1310" s="10" t="s">
        <v>7465</v>
      </c>
      <c r="L1310" s="10" t="s">
        <v>7465</v>
      </c>
      <c r="M1310" s="10" t="s">
        <v>7465</v>
      </c>
      <c r="N1310" s="14">
        <f t="shared" si="672"/>
        <v>0</v>
      </c>
      <c r="O1310" s="15" t="e">
        <f t="shared" si="673"/>
        <v>#VALUE!</v>
      </c>
      <c r="P1310" s="15" t="e">
        <f t="shared" si="674"/>
        <v>#VALUE!</v>
      </c>
      <c r="Q1310" s="17" t="e">
        <f>VLOOKUP($A1310,'DATA PENGUKURAN GARDU'!$A:$BS,42,0)</f>
        <v>#N/A</v>
      </c>
      <c r="R1310" s="18" t="e">
        <f t="shared" si="675"/>
        <v>#N/A</v>
      </c>
      <c r="S1310" s="17" t="e">
        <f>VLOOKUP($A1310,'DATA PENGUKURAN GARDU'!$A:$BS,44,0)</f>
        <v>#N/A</v>
      </c>
      <c r="T1310" s="18" t="e">
        <f t="shared" si="676"/>
        <v>#N/A</v>
      </c>
      <c r="U1310" s="17" t="e">
        <f>VLOOKUP($A1310,'DATA PENGUKURAN GARDU'!$A:$BS,46,0)</f>
        <v>#N/A</v>
      </c>
      <c r="V1310" s="18" t="e">
        <f t="shared" si="677"/>
        <v>#N/A</v>
      </c>
      <c r="W1310" s="17" t="e">
        <f>VLOOKUP($A1310,'DATA PENGUKURAN GARDU'!$A:$BS,48,0)</f>
        <v>#N/A</v>
      </c>
      <c r="X1310" s="17" t="e">
        <f>VLOOKUP($A1310,'DATA PENGUKURAN GARDU'!$A:$BS,53,0)</f>
        <v>#N/A</v>
      </c>
      <c r="Y1310" s="17" t="e">
        <f>VLOOKUP($A1310,'DATA PENGUKURAN GARDU'!$A:$BS,54,0)</f>
        <v>#N/A</v>
      </c>
      <c r="Z1310" s="17" t="e">
        <f>VLOOKUP($A1310,'DATA PENGUKURAN GARDU'!$A:$BS,55,0)</f>
        <v>#N/A</v>
      </c>
      <c r="AA1310" s="20" t="e">
        <f>VLOOKUP($B1310,'DATA PENGUKURAN GARDU'!$A:$BS,42,0)</f>
        <v>#N/A</v>
      </c>
      <c r="AB1310" s="21" t="e">
        <f t="shared" si="678"/>
        <v>#N/A</v>
      </c>
      <c r="AC1310" s="20" t="e">
        <f>VLOOKUP($B1310,'DATA PENGUKURAN GARDU'!$A:$BS,44,0)</f>
        <v>#N/A</v>
      </c>
      <c r="AD1310" s="21" t="e">
        <f t="shared" si="679"/>
        <v>#N/A</v>
      </c>
      <c r="AE1310" s="20" t="e">
        <f>VLOOKUP($B1310,'DATA PENGUKURAN GARDU'!$A:$BS,46,0)</f>
        <v>#N/A</v>
      </c>
      <c r="AF1310" s="21" t="e">
        <f t="shared" si="680"/>
        <v>#N/A</v>
      </c>
      <c r="AG1310" s="20" t="e">
        <f>VLOOKUP($B1310,'DATA PENGUKURAN GARDU'!$A:$BS,46,0)</f>
        <v>#N/A</v>
      </c>
      <c r="AH1310" s="20" t="e">
        <f>VLOOKUP($B1310,'DATA PENGUKURAN GARDU'!$A:$BS,53,0)</f>
        <v>#N/A</v>
      </c>
      <c r="AI1310" s="20" t="e">
        <f>VLOOKUP($B1310,'DATA PENGUKURAN GARDU'!$A:$BS,54,0)</f>
        <v>#N/A</v>
      </c>
      <c r="AJ1310" s="17" t="e">
        <f>VLOOKUP($C1310,'DATA PENGUKURAN GARDU'!$A:$BS,42,0)</f>
        <v>#N/A</v>
      </c>
      <c r="AK1310" s="23" t="e">
        <f t="shared" si="681"/>
        <v>#N/A</v>
      </c>
      <c r="AL1310" s="17" t="e">
        <f>VLOOKUP($C1310,'DATA PENGUKURAN GARDU'!$A:$BS,44,0)</f>
        <v>#N/A</v>
      </c>
      <c r="AM1310" s="23" t="e">
        <f t="shared" si="682"/>
        <v>#N/A</v>
      </c>
      <c r="AN1310" s="17" t="e">
        <f>VLOOKUP($C1310,'DATA PENGUKURAN GARDU'!$A:$BS,46,0)</f>
        <v>#N/A</v>
      </c>
      <c r="AO1310" s="23" t="e">
        <f t="shared" si="683"/>
        <v>#N/A</v>
      </c>
      <c r="AP1310" s="17" t="e">
        <f>VLOOKUP($C1310,'DATA PENGUKURAN GARDU'!$A:$BS,46,0)</f>
        <v>#N/A</v>
      </c>
      <c r="AQ1310" s="17" t="e">
        <f>VLOOKUP($C1310,'DATA PENGUKURAN GARDU'!$A:$BS,53,0)</f>
        <v>#N/A</v>
      </c>
      <c r="AR1310" s="17" t="e">
        <f>VLOOKUP($C1310,'DATA PENGUKURAN GARDU'!$A:$BS,54,0)</f>
        <v>#N/A</v>
      </c>
      <c r="AS1310" s="20" t="e">
        <f>VLOOKUP($D1310,'DATA PENGUKURAN GARDU'!$A:$BS,42,0)</f>
        <v>#N/A</v>
      </c>
      <c r="AT1310" s="21" t="e">
        <f t="shared" si="684"/>
        <v>#N/A</v>
      </c>
      <c r="AU1310" s="20" t="e">
        <f>VLOOKUP($D1310,'DATA PENGUKURAN GARDU'!$A:$BS,44,0)</f>
        <v>#N/A</v>
      </c>
      <c r="AV1310" s="21" t="e">
        <f t="shared" si="685"/>
        <v>#N/A</v>
      </c>
      <c r="AW1310" s="20" t="e">
        <f>VLOOKUP($D1310,'DATA PENGUKURAN GARDU'!$A:$BS,46,0)</f>
        <v>#N/A</v>
      </c>
      <c r="AX1310" s="21" t="e">
        <f t="shared" si="686"/>
        <v>#N/A</v>
      </c>
      <c r="AY1310" s="20" t="e">
        <f>VLOOKUP($D1310,'DATA PENGUKURAN GARDU'!$A:$BS,46,0)</f>
        <v>#N/A</v>
      </c>
      <c r="AZ1310" s="20" t="e">
        <f>VLOOKUP($D1310,'DATA PENGUKURAN GARDU'!$A:$BS,53,0)</f>
        <v>#N/A</v>
      </c>
      <c r="BA1310" s="20" t="e">
        <f>VLOOKUP($D1310,'DATA PENGUKURAN GARDU'!$A:$BS,54,0)</f>
        <v>#N/A</v>
      </c>
      <c r="BB1310" s="17" t="e">
        <f>VLOOKUP($E1310,'DATA PENGUKURAN GARDU'!$A:$BS,42,0)</f>
        <v>#N/A</v>
      </c>
      <c r="BC1310" s="23" t="e">
        <f t="shared" si="687"/>
        <v>#N/A</v>
      </c>
      <c r="BD1310" s="17" t="e">
        <f>VLOOKUP($E1310,'DATA PENGUKURAN GARDU'!$A:$BS,44,0)</f>
        <v>#N/A</v>
      </c>
      <c r="BE1310" s="23" t="e">
        <f t="shared" si="688"/>
        <v>#N/A</v>
      </c>
      <c r="BF1310" s="17" t="e">
        <f>VLOOKUP($E1310,'DATA PENGUKURAN GARDU'!$A:$BS,46,0)</f>
        <v>#N/A</v>
      </c>
      <c r="BG1310" s="23" t="e">
        <f t="shared" si="689"/>
        <v>#N/A</v>
      </c>
      <c r="BH1310" s="17" t="e">
        <f>VLOOKUP($E1310,'DATA PENGUKURAN GARDU'!$A:$BS,46,0)</f>
        <v>#N/A</v>
      </c>
      <c r="BI1310" s="17" t="e">
        <f>VLOOKUP($E1310,'DATA PENGUKURAN GARDU'!$A:$BS,53,0)</f>
        <v>#N/A</v>
      </c>
      <c r="BJ1310" s="17" t="e">
        <f>VLOOKUP($E1310,'DATA PENGUKURAN GARDU'!$A:$BS,54,0)</f>
        <v>#N/A</v>
      </c>
      <c r="BK1310" s="20" t="e">
        <f t="shared" si="690"/>
        <v>#N/A</v>
      </c>
      <c r="BL1310" s="20" t="e">
        <f t="shared" si="691"/>
        <v>#N/A</v>
      </c>
      <c r="BM1310" s="20" t="e">
        <f t="shared" si="692"/>
        <v>#N/A</v>
      </c>
      <c r="BN1310" s="25" t="e">
        <f t="shared" si="693"/>
        <v>#N/A</v>
      </c>
      <c r="BO1310" s="26" t="str">
        <f t="shared" si="694"/>
        <v>0</v>
      </c>
      <c r="BP1310" s="21" t="e">
        <f t="shared" si="695"/>
        <v>#VALUE!</v>
      </c>
      <c r="BQ1310" s="20" t="e">
        <f t="shared" si="696"/>
        <v>#N/A</v>
      </c>
      <c r="BR1310" s="20" t="e">
        <v>#N/A</v>
      </c>
      <c r="BS1310" s="9" t="e">
        <v>#N/A</v>
      </c>
      <c r="BT1310" s="2" t="e">
        <f t="shared" si="697"/>
        <v>#VALUE!</v>
      </c>
      <c r="BU1310" s="2" t="e">
        <f t="shared" si="665"/>
        <v>#N/A</v>
      </c>
      <c r="BV1310" s="2" t="e">
        <f t="shared" si="666"/>
        <v>#N/A</v>
      </c>
    </row>
    <row r="1311" s="2" customFormat="1" ht="22.95" customHeight="1" spans="1:74">
      <c r="A1311" s="9" t="str">
        <f t="shared" si="667"/>
        <v>NL 012Induk</v>
      </c>
      <c r="B1311" s="9" t="str">
        <f t="shared" si="668"/>
        <v>NL 012jurusan 1</v>
      </c>
      <c r="C1311" s="9" t="str">
        <f t="shared" si="669"/>
        <v>NL 012jurusan 2</v>
      </c>
      <c r="D1311" s="9" t="str">
        <f t="shared" si="670"/>
        <v>NL 012jurusan 3</v>
      </c>
      <c r="E1311" s="9" t="str">
        <f t="shared" si="671"/>
        <v>NL 012jurusan 4</v>
      </c>
      <c r="F1311" s="10" t="s">
        <v>324</v>
      </c>
      <c r="G1311" s="10" t="s">
        <v>101</v>
      </c>
      <c r="H1311" s="10" t="s">
        <v>1567</v>
      </c>
      <c r="I1311" s="10">
        <v>0.87675</v>
      </c>
      <c r="J1311" s="10">
        <v>124.01377</v>
      </c>
      <c r="K1311" s="10" t="s">
        <v>7465</v>
      </c>
      <c r="L1311" s="10" t="s">
        <v>7465</v>
      </c>
      <c r="M1311" s="10" t="s">
        <v>7465</v>
      </c>
      <c r="N1311" s="14">
        <f t="shared" si="672"/>
        <v>0</v>
      </c>
      <c r="O1311" s="15" t="e">
        <f t="shared" si="673"/>
        <v>#VALUE!</v>
      </c>
      <c r="P1311" s="15" t="e">
        <f t="shared" si="674"/>
        <v>#VALUE!</v>
      </c>
      <c r="Q1311" s="17" t="e">
        <f>VLOOKUP($A1311,'DATA PENGUKURAN GARDU'!$A:$BS,42,0)</f>
        <v>#N/A</v>
      </c>
      <c r="R1311" s="18" t="e">
        <f t="shared" si="675"/>
        <v>#N/A</v>
      </c>
      <c r="S1311" s="17" t="e">
        <f>VLOOKUP($A1311,'DATA PENGUKURAN GARDU'!$A:$BS,44,0)</f>
        <v>#N/A</v>
      </c>
      <c r="T1311" s="18" t="e">
        <f t="shared" si="676"/>
        <v>#N/A</v>
      </c>
      <c r="U1311" s="17" t="e">
        <f>VLOOKUP($A1311,'DATA PENGUKURAN GARDU'!$A:$BS,46,0)</f>
        <v>#N/A</v>
      </c>
      <c r="V1311" s="18" t="e">
        <f t="shared" si="677"/>
        <v>#N/A</v>
      </c>
      <c r="W1311" s="17" t="e">
        <f>VLOOKUP($A1311,'DATA PENGUKURAN GARDU'!$A:$BS,48,0)</f>
        <v>#N/A</v>
      </c>
      <c r="X1311" s="17" t="e">
        <f>VLOOKUP($A1311,'DATA PENGUKURAN GARDU'!$A:$BS,53,0)</f>
        <v>#N/A</v>
      </c>
      <c r="Y1311" s="17" t="e">
        <f>VLOOKUP($A1311,'DATA PENGUKURAN GARDU'!$A:$BS,54,0)</f>
        <v>#N/A</v>
      </c>
      <c r="Z1311" s="17" t="e">
        <f>VLOOKUP($A1311,'DATA PENGUKURAN GARDU'!$A:$BS,55,0)</f>
        <v>#N/A</v>
      </c>
      <c r="AA1311" s="20" t="e">
        <f>VLOOKUP($B1311,'DATA PENGUKURAN GARDU'!$A:$BS,42,0)</f>
        <v>#N/A</v>
      </c>
      <c r="AB1311" s="21" t="e">
        <f t="shared" si="678"/>
        <v>#N/A</v>
      </c>
      <c r="AC1311" s="20" t="e">
        <f>VLOOKUP($B1311,'DATA PENGUKURAN GARDU'!$A:$BS,44,0)</f>
        <v>#N/A</v>
      </c>
      <c r="AD1311" s="21" t="e">
        <f t="shared" si="679"/>
        <v>#N/A</v>
      </c>
      <c r="AE1311" s="20" t="e">
        <f>VLOOKUP($B1311,'DATA PENGUKURAN GARDU'!$A:$BS,46,0)</f>
        <v>#N/A</v>
      </c>
      <c r="AF1311" s="21" t="e">
        <f t="shared" si="680"/>
        <v>#N/A</v>
      </c>
      <c r="AG1311" s="20" t="e">
        <f>VLOOKUP($B1311,'DATA PENGUKURAN GARDU'!$A:$BS,46,0)</f>
        <v>#N/A</v>
      </c>
      <c r="AH1311" s="20" t="e">
        <f>VLOOKUP($B1311,'DATA PENGUKURAN GARDU'!$A:$BS,53,0)</f>
        <v>#N/A</v>
      </c>
      <c r="AI1311" s="20" t="e">
        <f>VLOOKUP($B1311,'DATA PENGUKURAN GARDU'!$A:$BS,54,0)</f>
        <v>#N/A</v>
      </c>
      <c r="AJ1311" s="17" t="e">
        <f>VLOOKUP($C1311,'DATA PENGUKURAN GARDU'!$A:$BS,42,0)</f>
        <v>#N/A</v>
      </c>
      <c r="AK1311" s="23" t="e">
        <f t="shared" si="681"/>
        <v>#N/A</v>
      </c>
      <c r="AL1311" s="17" t="e">
        <f>VLOOKUP($C1311,'DATA PENGUKURAN GARDU'!$A:$BS,44,0)</f>
        <v>#N/A</v>
      </c>
      <c r="AM1311" s="23" t="e">
        <f t="shared" si="682"/>
        <v>#N/A</v>
      </c>
      <c r="AN1311" s="17" t="e">
        <f>VLOOKUP($C1311,'DATA PENGUKURAN GARDU'!$A:$BS,46,0)</f>
        <v>#N/A</v>
      </c>
      <c r="AO1311" s="23" t="e">
        <f t="shared" si="683"/>
        <v>#N/A</v>
      </c>
      <c r="AP1311" s="17" t="e">
        <f>VLOOKUP($C1311,'DATA PENGUKURAN GARDU'!$A:$BS,46,0)</f>
        <v>#N/A</v>
      </c>
      <c r="AQ1311" s="17" t="e">
        <f>VLOOKUP($C1311,'DATA PENGUKURAN GARDU'!$A:$BS,53,0)</f>
        <v>#N/A</v>
      </c>
      <c r="AR1311" s="17" t="e">
        <f>VLOOKUP($C1311,'DATA PENGUKURAN GARDU'!$A:$BS,54,0)</f>
        <v>#N/A</v>
      </c>
      <c r="AS1311" s="20" t="e">
        <f>VLOOKUP($D1311,'DATA PENGUKURAN GARDU'!$A:$BS,42,0)</f>
        <v>#N/A</v>
      </c>
      <c r="AT1311" s="21" t="e">
        <f t="shared" si="684"/>
        <v>#N/A</v>
      </c>
      <c r="AU1311" s="20" t="e">
        <f>VLOOKUP($D1311,'DATA PENGUKURAN GARDU'!$A:$BS,44,0)</f>
        <v>#N/A</v>
      </c>
      <c r="AV1311" s="21" t="e">
        <f t="shared" si="685"/>
        <v>#N/A</v>
      </c>
      <c r="AW1311" s="20" t="e">
        <f>VLOOKUP($D1311,'DATA PENGUKURAN GARDU'!$A:$BS,46,0)</f>
        <v>#N/A</v>
      </c>
      <c r="AX1311" s="21" t="e">
        <f t="shared" si="686"/>
        <v>#N/A</v>
      </c>
      <c r="AY1311" s="20" t="e">
        <f>VLOOKUP($D1311,'DATA PENGUKURAN GARDU'!$A:$BS,46,0)</f>
        <v>#N/A</v>
      </c>
      <c r="AZ1311" s="20" t="e">
        <f>VLOOKUP($D1311,'DATA PENGUKURAN GARDU'!$A:$BS,53,0)</f>
        <v>#N/A</v>
      </c>
      <c r="BA1311" s="20" t="e">
        <f>VLOOKUP($D1311,'DATA PENGUKURAN GARDU'!$A:$BS,54,0)</f>
        <v>#N/A</v>
      </c>
      <c r="BB1311" s="17" t="e">
        <f>VLOOKUP($E1311,'DATA PENGUKURAN GARDU'!$A:$BS,42,0)</f>
        <v>#N/A</v>
      </c>
      <c r="BC1311" s="23" t="e">
        <f t="shared" si="687"/>
        <v>#N/A</v>
      </c>
      <c r="BD1311" s="17" t="e">
        <f>VLOOKUP($E1311,'DATA PENGUKURAN GARDU'!$A:$BS,44,0)</f>
        <v>#N/A</v>
      </c>
      <c r="BE1311" s="23" t="e">
        <f t="shared" si="688"/>
        <v>#N/A</v>
      </c>
      <c r="BF1311" s="17" t="e">
        <f>VLOOKUP($E1311,'DATA PENGUKURAN GARDU'!$A:$BS,46,0)</f>
        <v>#N/A</v>
      </c>
      <c r="BG1311" s="23" t="e">
        <f t="shared" si="689"/>
        <v>#N/A</v>
      </c>
      <c r="BH1311" s="17" t="e">
        <f>VLOOKUP($E1311,'DATA PENGUKURAN GARDU'!$A:$BS,46,0)</f>
        <v>#N/A</v>
      </c>
      <c r="BI1311" s="17" t="e">
        <f>VLOOKUP($E1311,'DATA PENGUKURAN GARDU'!$A:$BS,53,0)</f>
        <v>#N/A</v>
      </c>
      <c r="BJ1311" s="17" t="e">
        <f>VLOOKUP($E1311,'DATA PENGUKURAN GARDU'!$A:$BS,54,0)</f>
        <v>#N/A</v>
      </c>
      <c r="BK1311" s="20" t="e">
        <f t="shared" si="690"/>
        <v>#N/A</v>
      </c>
      <c r="BL1311" s="20" t="e">
        <f t="shared" si="691"/>
        <v>#N/A</v>
      </c>
      <c r="BM1311" s="20" t="e">
        <f t="shared" si="692"/>
        <v>#N/A</v>
      </c>
      <c r="BN1311" s="25" t="e">
        <f t="shared" si="693"/>
        <v>#N/A</v>
      </c>
      <c r="BO1311" s="26" t="str">
        <f t="shared" si="694"/>
        <v>0</v>
      </c>
      <c r="BP1311" s="21" t="e">
        <f t="shared" si="695"/>
        <v>#VALUE!</v>
      </c>
      <c r="BQ1311" s="20" t="e">
        <f t="shared" si="696"/>
        <v>#N/A</v>
      </c>
      <c r="BR1311" s="20" t="e">
        <v>#N/A</v>
      </c>
      <c r="BS1311" s="9" t="e">
        <v>#N/A</v>
      </c>
      <c r="BT1311" s="2" t="e">
        <f t="shared" si="697"/>
        <v>#VALUE!</v>
      </c>
      <c r="BU1311" s="2" t="e">
        <f t="shared" si="665"/>
        <v>#N/A</v>
      </c>
      <c r="BV1311" s="2" t="e">
        <f t="shared" si="666"/>
        <v>#N/A</v>
      </c>
    </row>
    <row r="1312" s="2" customFormat="1" ht="22.95" customHeight="1" spans="1:74">
      <c r="A1312" s="9" t="str">
        <f t="shared" si="667"/>
        <v>K-243.1Induk</v>
      </c>
      <c r="B1312" s="9" t="str">
        <f t="shared" si="668"/>
        <v>K-243.1jurusan 1</v>
      </c>
      <c r="C1312" s="9" t="str">
        <f t="shared" si="669"/>
        <v>K-243.1jurusan 2</v>
      </c>
      <c r="D1312" s="9" t="str">
        <f t="shared" si="670"/>
        <v>K-243.1jurusan 3</v>
      </c>
      <c r="E1312" s="9" t="str">
        <f t="shared" si="671"/>
        <v>K-243.1jurusan 4</v>
      </c>
      <c r="F1312" s="10" t="s">
        <v>136</v>
      </c>
      <c r="G1312" s="10" t="s">
        <v>132</v>
      </c>
      <c r="H1312" s="10" t="s">
        <v>1568</v>
      </c>
      <c r="I1312" s="10">
        <v>0.707604</v>
      </c>
      <c r="J1312" s="10">
        <v>124.309399</v>
      </c>
      <c r="K1312" s="10" t="s">
        <v>7465</v>
      </c>
      <c r="L1312" s="10" t="s">
        <v>7465</v>
      </c>
      <c r="M1312" s="10" t="s">
        <v>7465</v>
      </c>
      <c r="N1312" s="14">
        <f t="shared" si="672"/>
        <v>0</v>
      </c>
      <c r="O1312" s="15" t="e">
        <f t="shared" si="673"/>
        <v>#VALUE!</v>
      </c>
      <c r="P1312" s="15" t="e">
        <f t="shared" si="674"/>
        <v>#VALUE!</v>
      </c>
      <c r="Q1312" s="17" t="e">
        <f>VLOOKUP($A1312,'DATA PENGUKURAN GARDU'!$A:$BS,42,0)</f>
        <v>#N/A</v>
      </c>
      <c r="R1312" s="18" t="e">
        <f t="shared" si="675"/>
        <v>#N/A</v>
      </c>
      <c r="S1312" s="17" t="e">
        <f>VLOOKUP($A1312,'DATA PENGUKURAN GARDU'!$A:$BS,44,0)</f>
        <v>#N/A</v>
      </c>
      <c r="T1312" s="18" t="e">
        <f t="shared" si="676"/>
        <v>#N/A</v>
      </c>
      <c r="U1312" s="17" t="e">
        <f>VLOOKUP($A1312,'DATA PENGUKURAN GARDU'!$A:$BS,46,0)</f>
        <v>#N/A</v>
      </c>
      <c r="V1312" s="18" t="e">
        <f t="shared" si="677"/>
        <v>#N/A</v>
      </c>
      <c r="W1312" s="17" t="e">
        <f>VLOOKUP($A1312,'DATA PENGUKURAN GARDU'!$A:$BS,48,0)</f>
        <v>#N/A</v>
      </c>
      <c r="X1312" s="17" t="e">
        <f>VLOOKUP($A1312,'DATA PENGUKURAN GARDU'!$A:$BS,53,0)</f>
        <v>#N/A</v>
      </c>
      <c r="Y1312" s="17" t="e">
        <f>VLOOKUP($A1312,'DATA PENGUKURAN GARDU'!$A:$BS,54,0)</f>
        <v>#N/A</v>
      </c>
      <c r="Z1312" s="17" t="e">
        <f>VLOOKUP($A1312,'DATA PENGUKURAN GARDU'!$A:$BS,55,0)</f>
        <v>#N/A</v>
      </c>
      <c r="AA1312" s="20" t="e">
        <f>VLOOKUP($B1312,'DATA PENGUKURAN GARDU'!$A:$BS,42,0)</f>
        <v>#N/A</v>
      </c>
      <c r="AB1312" s="21" t="e">
        <f t="shared" si="678"/>
        <v>#N/A</v>
      </c>
      <c r="AC1312" s="20" t="e">
        <f>VLOOKUP($B1312,'DATA PENGUKURAN GARDU'!$A:$BS,44,0)</f>
        <v>#N/A</v>
      </c>
      <c r="AD1312" s="21" t="e">
        <f t="shared" si="679"/>
        <v>#N/A</v>
      </c>
      <c r="AE1312" s="20" t="e">
        <f>VLOOKUP($B1312,'DATA PENGUKURAN GARDU'!$A:$BS,46,0)</f>
        <v>#N/A</v>
      </c>
      <c r="AF1312" s="21" t="e">
        <f t="shared" si="680"/>
        <v>#N/A</v>
      </c>
      <c r="AG1312" s="20" t="e">
        <f>VLOOKUP($B1312,'DATA PENGUKURAN GARDU'!$A:$BS,46,0)</f>
        <v>#N/A</v>
      </c>
      <c r="AH1312" s="20" t="e">
        <f>VLOOKUP($B1312,'DATA PENGUKURAN GARDU'!$A:$BS,53,0)</f>
        <v>#N/A</v>
      </c>
      <c r="AI1312" s="20" t="e">
        <f>VLOOKUP($B1312,'DATA PENGUKURAN GARDU'!$A:$BS,54,0)</f>
        <v>#N/A</v>
      </c>
      <c r="AJ1312" s="17" t="e">
        <f>VLOOKUP($C1312,'DATA PENGUKURAN GARDU'!$A:$BS,42,0)</f>
        <v>#N/A</v>
      </c>
      <c r="AK1312" s="23" t="e">
        <f t="shared" si="681"/>
        <v>#N/A</v>
      </c>
      <c r="AL1312" s="17" t="e">
        <f>VLOOKUP($C1312,'DATA PENGUKURAN GARDU'!$A:$BS,44,0)</f>
        <v>#N/A</v>
      </c>
      <c r="AM1312" s="23" t="e">
        <f t="shared" si="682"/>
        <v>#N/A</v>
      </c>
      <c r="AN1312" s="17" t="e">
        <f>VLOOKUP($C1312,'DATA PENGUKURAN GARDU'!$A:$BS,46,0)</f>
        <v>#N/A</v>
      </c>
      <c r="AO1312" s="23" t="e">
        <f t="shared" si="683"/>
        <v>#N/A</v>
      </c>
      <c r="AP1312" s="17" t="e">
        <f>VLOOKUP($C1312,'DATA PENGUKURAN GARDU'!$A:$BS,46,0)</f>
        <v>#N/A</v>
      </c>
      <c r="AQ1312" s="17" t="e">
        <f>VLOOKUP($C1312,'DATA PENGUKURAN GARDU'!$A:$BS,53,0)</f>
        <v>#N/A</v>
      </c>
      <c r="AR1312" s="17" t="e">
        <f>VLOOKUP($C1312,'DATA PENGUKURAN GARDU'!$A:$BS,54,0)</f>
        <v>#N/A</v>
      </c>
      <c r="AS1312" s="20" t="e">
        <f>VLOOKUP($D1312,'DATA PENGUKURAN GARDU'!$A:$BS,42,0)</f>
        <v>#N/A</v>
      </c>
      <c r="AT1312" s="21" t="e">
        <f t="shared" si="684"/>
        <v>#N/A</v>
      </c>
      <c r="AU1312" s="20" t="e">
        <f>VLOOKUP($D1312,'DATA PENGUKURAN GARDU'!$A:$BS,44,0)</f>
        <v>#N/A</v>
      </c>
      <c r="AV1312" s="21" t="e">
        <f t="shared" si="685"/>
        <v>#N/A</v>
      </c>
      <c r="AW1312" s="20" t="e">
        <f>VLOOKUP($D1312,'DATA PENGUKURAN GARDU'!$A:$BS,46,0)</f>
        <v>#N/A</v>
      </c>
      <c r="AX1312" s="21" t="e">
        <f t="shared" si="686"/>
        <v>#N/A</v>
      </c>
      <c r="AY1312" s="20" t="e">
        <f>VLOOKUP($D1312,'DATA PENGUKURAN GARDU'!$A:$BS,46,0)</f>
        <v>#N/A</v>
      </c>
      <c r="AZ1312" s="20" t="e">
        <f>VLOOKUP($D1312,'DATA PENGUKURAN GARDU'!$A:$BS,53,0)</f>
        <v>#N/A</v>
      </c>
      <c r="BA1312" s="20" t="e">
        <f>VLOOKUP($D1312,'DATA PENGUKURAN GARDU'!$A:$BS,54,0)</f>
        <v>#N/A</v>
      </c>
      <c r="BB1312" s="17" t="e">
        <f>VLOOKUP($E1312,'DATA PENGUKURAN GARDU'!$A:$BS,42,0)</f>
        <v>#N/A</v>
      </c>
      <c r="BC1312" s="23" t="e">
        <f t="shared" si="687"/>
        <v>#N/A</v>
      </c>
      <c r="BD1312" s="17" t="e">
        <f>VLOOKUP($E1312,'DATA PENGUKURAN GARDU'!$A:$BS,44,0)</f>
        <v>#N/A</v>
      </c>
      <c r="BE1312" s="23" t="e">
        <f t="shared" si="688"/>
        <v>#N/A</v>
      </c>
      <c r="BF1312" s="17" t="e">
        <f>VLOOKUP($E1312,'DATA PENGUKURAN GARDU'!$A:$BS,46,0)</f>
        <v>#N/A</v>
      </c>
      <c r="BG1312" s="23" t="e">
        <f t="shared" si="689"/>
        <v>#N/A</v>
      </c>
      <c r="BH1312" s="17" t="e">
        <f>VLOOKUP($E1312,'DATA PENGUKURAN GARDU'!$A:$BS,46,0)</f>
        <v>#N/A</v>
      </c>
      <c r="BI1312" s="17" t="e">
        <f>VLOOKUP($E1312,'DATA PENGUKURAN GARDU'!$A:$BS,53,0)</f>
        <v>#N/A</v>
      </c>
      <c r="BJ1312" s="17" t="e">
        <f>VLOOKUP($E1312,'DATA PENGUKURAN GARDU'!$A:$BS,54,0)</f>
        <v>#N/A</v>
      </c>
      <c r="BK1312" s="20" t="e">
        <f t="shared" si="690"/>
        <v>#N/A</v>
      </c>
      <c r="BL1312" s="20" t="e">
        <f t="shared" si="691"/>
        <v>#N/A</v>
      </c>
      <c r="BM1312" s="20" t="e">
        <f t="shared" si="692"/>
        <v>#N/A</v>
      </c>
      <c r="BN1312" s="25" t="e">
        <f t="shared" si="693"/>
        <v>#N/A</v>
      </c>
      <c r="BO1312" s="26" t="str">
        <f t="shared" si="694"/>
        <v>0</v>
      </c>
      <c r="BP1312" s="21" t="e">
        <f t="shared" si="695"/>
        <v>#VALUE!</v>
      </c>
      <c r="BQ1312" s="20" t="e">
        <f t="shared" si="696"/>
        <v>#N/A</v>
      </c>
      <c r="BR1312" s="20" t="e">
        <v>#N/A</v>
      </c>
      <c r="BS1312" s="9" t="e">
        <v>#N/A</v>
      </c>
      <c r="BT1312" s="2" t="e">
        <f t="shared" si="697"/>
        <v>#VALUE!</v>
      </c>
      <c r="BU1312" s="2" t="e">
        <f t="shared" si="665"/>
        <v>#N/A</v>
      </c>
      <c r="BV1312" s="2" t="e">
        <f t="shared" si="666"/>
        <v>#N/A</v>
      </c>
    </row>
    <row r="1313" s="2" customFormat="1" ht="22.95" customHeight="1" spans="1:74">
      <c r="A1313" s="9" t="str">
        <f t="shared" si="667"/>
        <v>K-245Induk</v>
      </c>
      <c r="B1313" s="9" t="str">
        <f t="shared" si="668"/>
        <v>K-245jurusan 1</v>
      </c>
      <c r="C1313" s="9" t="str">
        <f t="shared" si="669"/>
        <v>K-245jurusan 2</v>
      </c>
      <c r="D1313" s="9" t="str">
        <f t="shared" si="670"/>
        <v>K-245jurusan 3</v>
      </c>
      <c r="E1313" s="9" t="str">
        <f t="shared" si="671"/>
        <v>K-245jurusan 4</v>
      </c>
      <c r="F1313" s="10" t="s">
        <v>136</v>
      </c>
      <c r="G1313" s="10" t="s">
        <v>132</v>
      </c>
      <c r="H1313" s="10" t="s">
        <v>1569</v>
      </c>
      <c r="I1313" s="10">
        <v>0.70475</v>
      </c>
      <c r="J1313" s="10">
        <v>124.31505</v>
      </c>
      <c r="K1313" s="10" t="s">
        <v>7465</v>
      </c>
      <c r="L1313" s="10" t="s">
        <v>7465</v>
      </c>
      <c r="M1313" s="10" t="s">
        <v>7465</v>
      </c>
      <c r="N1313" s="14">
        <f t="shared" si="672"/>
        <v>0</v>
      </c>
      <c r="O1313" s="15" t="e">
        <f t="shared" si="673"/>
        <v>#VALUE!</v>
      </c>
      <c r="P1313" s="15" t="e">
        <f t="shared" si="674"/>
        <v>#VALUE!</v>
      </c>
      <c r="Q1313" s="17" t="e">
        <f>VLOOKUP($A1313,'DATA PENGUKURAN GARDU'!$A:$BS,42,0)</f>
        <v>#N/A</v>
      </c>
      <c r="R1313" s="18" t="e">
        <f t="shared" si="675"/>
        <v>#N/A</v>
      </c>
      <c r="S1313" s="17" t="e">
        <f>VLOOKUP($A1313,'DATA PENGUKURAN GARDU'!$A:$BS,44,0)</f>
        <v>#N/A</v>
      </c>
      <c r="T1313" s="18" t="e">
        <f t="shared" si="676"/>
        <v>#N/A</v>
      </c>
      <c r="U1313" s="17" t="e">
        <f>VLOOKUP($A1313,'DATA PENGUKURAN GARDU'!$A:$BS,46,0)</f>
        <v>#N/A</v>
      </c>
      <c r="V1313" s="18" t="e">
        <f t="shared" si="677"/>
        <v>#N/A</v>
      </c>
      <c r="W1313" s="17" t="e">
        <f>VLOOKUP($A1313,'DATA PENGUKURAN GARDU'!$A:$BS,48,0)</f>
        <v>#N/A</v>
      </c>
      <c r="X1313" s="17" t="e">
        <f>VLOOKUP($A1313,'DATA PENGUKURAN GARDU'!$A:$BS,53,0)</f>
        <v>#N/A</v>
      </c>
      <c r="Y1313" s="17" t="e">
        <f>VLOOKUP($A1313,'DATA PENGUKURAN GARDU'!$A:$BS,54,0)</f>
        <v>#N/A</v>
      </c>
      <c r="Z1313" s="17" t="e">
        <f>VLOOKUP($A1313,'DATA PENGUKURAN GARDU'!$A:$BS,55,0)</f>
        <v>#N/A</v>
      </c>
      <c r="AA1313" s="20" t="e">
        <f>VLOOKUP($B1313,'DATA PENGUKURAN GARDU'!$A:$BS,42,0)</f>
        <v>#N/A</v>
      </c>
      <c r="AB1313" s="21" t="e">
        <f t="shared" si="678"/>
        <v>#N/A</v>
      </c>
      <c r="AC1313" s="20" t="e">
        <f>VLOOKUP($B1313,'DATA PENGUKURAN GARDU'!$A:$BS,44,0)</f>
        <v>#N/A</v>
      </c>
      <c r="AD1313" s="21" t="e">
        <f t="shared" si="679"/>
        <v>#N/A</v>
      </c>
      <c r="AE1313" s="20" t="e">
        <f>VLOOKUP($B1313,'DATA PENGUKURAN GARDU'!$A:$BS,46,0)</f>
        <v>#N/A</v>
      </c>
      <c r="AF1313" s="21" t="e">
        <f t="shared" si="680"/>
        <v>#N/A</v>
      </c>
      <c r="AG1313" s="20" t="e">
        <f>VLOOKUP($B1313,'DATA PENGUKURAN GARDU'!$A:$BS,46,0)</f>
        <v>#N/A</v>
      </c>
      <c r="AH1313" s="20" t="e">
        <f>VLOOKUP($B1313,'DATA PENGUKURAN GARDU'!$A:$BS,53,0)</f>
        <v>#N/A</v>
      </c>
      <c r="AI1313" s="20" t="e">
        <f>VLOOKUP($B1313,'DATA PENGUKURAN GARDU'!$A:$BS,54,0)</f>
        <v>#N/A</v>
      </c>
      <c r="AJ1313" s="17" t="e">
        <f>VLOOKUP($C1313,'DATA PENGUKURAN GARDU'!$A:$BS,42,0)</f>
        <v>#N/A</v>
      </c>
      <c r="AK1313" s="23" t="e">
        <f t="shared" si="681"/>
        <v>#N/A</v>
      </c>
      <c r="AL1313" s="17" t="e">
        <f>VLOOKUP($C1313,'DATA PENGUKURAN GARDU'!$A:$BS,44,0)</f>
        <v>#N/A</v>
      </c>
      <c r="AM1313" s="23" t="e">
        <f t="shared" si="682"/>
        <v>#N/A</v>
      </c>
      <c r="AN1313" s="17" t="e">
        <f>VLOOKUP($C1313,'DATA PENGUKURAN GARDU'!$A:$BS,46,0)</f>
        <v>#N/A</v>
      </c>
      <c r="AO1313" s="23" t="e">
        <f t="shared" si="683"/>
        <v>#N/A</v>
      </c>
      <c r="AP1313" s="17" t="e">
        <f>VLOOKUP($C1313,'DATA PENGUKURAN GARDU'!$A:$BS,46,0)</f>
        <v>#N/A</v>
      </c>
      <c r="AQ1313" s="17" t="e">
        <f>VLOOKUP($C1313,'DATA PENGUKURAN GARDU'!$A:$BS,53,0)</f>
        <v>#N/A</v>
      </c>
      <c r="AR1313" s="17" t="e">
        <f>VLOOKUP($C1313,'DATA PENGUKURAN GARDU'!$A:$BS,54,0)</f>
        <v>#N/A</v>
      </c>
      <c r="AS1313" s="20" t="e">
        <f>VLOOKUP($D1313,'DATA PENGUKURAN GARDU'!$A:$BS,42,0)</f>
        <v>#N/A</v>
      </c>
      <c r="AT1313" s="21" t="e">
        <f t="shared" si="684"/>
        <v>#N/A</v>
      </c>
      <c r="AU1313" s="20" t="e">
        <f>VLOOKUP($D1313,'DATA PENGUKURAN GARDU'!$A:$BS,44,0)</f>
        <v>#N/A</v>
      </c>
      <c r="AV1313" s="21" t="e">
        <f t="shared" si="685"/>
        <v>#N/A</v>
      </c>
      <c r="AW1313" s="20" t="e">
        <f>VLOOKUP($D1313,'DATA PENGUKURAN GARDU'!$A:$BS,46,0)</f>
        <v>#N/A</v>
      </c>
      <c r="AX1313" s="21" t="e">
        <f t="shared" si="686"/>
        <v>#N/A</v>
      </c>
      <c r="AY1313" s="20" t="e">
        <f>VLOOKUP($D1313,'DATA PENGUKURAN GARDU'!$A:$BS,46,0)</f>
        <v>#N/A</v>
      </c>
      <c r="AZ1313" s="20" t="e">
        <f>VLOOKUP($D1313,'DATA PENGUKURAN GARDU'!$A:$BS,53,0)</f>
        <v>#N/A</v>
      </c>
      <c r="BA1313" s="20" t="e">
        <f>VLOOKUP($D1313,'DATA PENGUKURAN GARDU'!$A:$BS,54,0)</f>
        <v>#N/A</v>
      </c>
      <c r="BB1313" s="17" t="e">
        <f>VLOOKUP($E1313,'DATA PENGUKURAN GARDU'!$A:$BS,42,0)</f>
        <v>#N/A</v>
      </c>
      <c r="BC1313" s="23" t="e">
        <f t="shared" si="687"/>
        <v>#N/A</v>
      </c>
      <c r="BD1313" s="17" t="e">
        <f>VLOOKUP($E1313,'DATA PENGUKURAN GARDU'!$A:$BS,44,0)</f>
        <v>#N/A</v>
      </c>
      <c r="BE1313" s="23" t="e">
        <f t="shared" si="688"/>
        <v>#N/A</v>
      </c>
      <c r="BF1313" s="17" t="e">
        <f>VLOOKUP($E1313,'DATA PENGUKURAN GARDU'!$A:$BS,46,0)</f>
        <v>#N/A</v>
      </c>
      <c r="BG1313" s="23" t="e">
        <f t="shared" si="689"/>
        <v>#N/A</v>
      </c>
      <c r="BH1313" s="17" t="e">
        <f>VLOOKUP($E1313,'DATA PENGUKURAN GARDU'!$A:$BS,46,0)</f>
        <v>#N/A</v>
      </c>
      <c r="BI1313" s="17" t="e">
        <f>VLOOKUP($E1313,'DATA PENGUKURAN GARDU'!$A:$BS,53,0)</f>
        <v>#N/A</v>
      </c>
      <c r="BJ1313" s="17" t="e">
        <f>VLOOKUP($E1313,'DATA PENGUKURAN GARDU'!$A:$BS,54,0)</f>
        <v>#N/A</v>
      </c>
      <c r="BK1313" s="20" t="e">
        <f t="shared" si="690"/>
        <v>#N/A</v>
      </c>
      <c r="BL1313" s="20" t="e">
        <f t="shared" si="691"/>
        <v>#N/A</v>
      </c>
      <c r="BM1313" s="20" t="e">
        <f t="shared" si="692"/>
        <v>#N/A</v>
      </c>
      <c r="BN1313" s="25" t="e">
        <f t="shared" si="693"/>
        <v>#N/A</v>
      </c>
      <c r="BO1313" s="26" t="str">
        <f t="shared" si="694"/>
        <v>0</v>
      </c>
      <c r="BP1313" s="21" t="e">
        <f t="shared" si="695"/>
        <v>#VALUE!</v>
      </c>
      <c r="BQ1313" s="20" t="e">
        <f t="shared" si="696"/>
        <v>#N/A</v>
      </c>
      <c r="BR1313" s="20" t="e">
        <v>#N/A</v>
      </c>
      <c r="BS1313" s="9" t="e">
        <v>#N/A</v>
      </c>
      <c r="BT1313" s="2" t="e">
        <f t="shared" si="697"/>
        <v>#VALUE!</v>
      </c>
      <c r="BU1313" s="2" t="e">
        <f t="shared" si="665"/>
        <v>#N/A</v>
      </c>
      <c r="BV1313" s="2" t="e">
        <f t="shared" si="666"/>
        <v>#N/A</v>
      </c>
    </row>
    <row r="1314" s="2" customFormat="1" ht="22.95" customHeight="1" spans="1:74">
      <c r="A1314" s="9" t="str">
        <f t="shared" si="667"/>
        <v>K-263Induk</v>
      </c>
      <c r="B1314" s="9" t="str">
        <f t="shared" si="668"/>
        <v>K-263jurusan 1</v>
      </c>
      <c r="C1314" s="9" t="str">
        <f t="shared" si="669"/>
        <v>K-263jurusan 2</v>
      </c>
      <c r="D1314" s="9" t="str">
        <f t="shared" si="670"/>
        <v>K-263jurusan 3</v>
      </c>
      <c r="E1314" s="9" t="str">
        <f t="shared" si="671"/>
        <v>K-263jurusan 4</v>
      </c>
      <c r="F1314" s="10" t="s">
        <v>131</v>
      </c>
      <c r="G1314" s="10" t="s">
        <v>132</v>
      </c>
      <c r="H1314" s="10" t="s">
        <v>1570</v>
      </c>
      <c r="I1314" s="10">
        <v>0.686445</v>
      </c>
      <c r="J1314" s="10">
        <v>124.275881</v>
      </c>
      <c r="K1314" s="10" t="s">
        <v>7465</v>
      </c>
      <c r="L1314" s="10" t="s">
        <v>7465</v>
      </c>
      <c r="M1314" s="10" t="s">
        <v>7465</v>
      </c>
      <c r="N1314" s="14">
        <f t="shared" si="672"/>
        <v>0</v>
      </c>
      <c r="O1314" s="15" t="e">
        <f t="shared" si="673"/>
        <v>#VALUE!</v>
      </c>
      <c r="P1314" s="15" t="e">
        <f t="shared" si="674"/>
        <v>#VALUE!</v>
      </c>
      <c r="Q1314" s="17" t="e">
        <f>VLOOKUP($A1314,'DATA PENGUKURAN GARDU'!$A:$BS,42,0)</f>
        <v>#N/A</v>
      </c>
      <c r="R1314" s="18" t="e">
        <f t="shared" si="675"/>
        <v>#N/A</v>
      </c>
      <c r="S1314" s="17" t="e">
        <f>VLOOKUP($A1314,'DATA PENGUKURAN GARDU'!$A:$BS,44,0)</f>
        <v>#N/A</v>
      </c>
      <c r="T1314" s="18" t="e">
        <f t="shared" si="676"/>
        <v>#N/A</v>
      </c>
      <c r="U1314" s="17" t="e">
        <f>VLOOKUP($A1314,'DATA PENGUKURAN GARDU'!$A:$BS,46,0)</f>
        <v>#N/A</v>
      </c>
      <c r="V1314" s="18" t="e">
        <f t="shared" si="677"/>
        <v>#N/A</v>
      </c>
      <c r="W1314" s="17" t="e">
        <f>VLOOKUP($A1314,'DATA PENGUKURAN GARDU'!$A:$BS,48,0)</f>
        <v>#N/A</v>
      </c>
      <c r="X1314" s="17" t="e">
        <f>VLOOKUP($A1314,'DATA PENGUKURAN GARDU'!$A:$BS,53,0)</f>
        <v>#N/A</v>
      </c>
      <c r="Y1314" s="17" t="e">
        <f>VLOOKUP($A1314,'DATA PENGUKURAN GARDU'!$A:$BS,54,0)</f>
        <v>#N/A</v>
      </c>
      <c r="Z1314" s="17" t="e">
        <f>VLOOKUP($A1314,'DATA PENGUKURAN GARDU'!$A:$BS,55,0)</f>
        <v>#N/A</v>
      </c>
      <c r="AA1314" s="20" t="e">
        <f>VLOOKUP($B1314,'DATA PENGUKURAN GARDU'!$A:$BS,42,0)</f>
        <v>#N/A</v>
      </c>
      <c r="AB1314" s="21" t="e">
        <f t="shared" si="678"/>
        <v>#N/A</v>
      </c>
      <c r="AC1314" s="20" t="e">
        <f>VLOOKUP($B1314,'DATA PENGUKURAN GARDU'!$A:$BS,44,0)</f>
        <v>#N/A</v>
      </c>
      <c r="AD1314" s="21" t="e">
        <f t="shared" si="679"/>
        <v>#N/A</v>
      </c>
      <c r="AE1314" s="20" t="e">
        <f>VLOOKUP($B1314,'DATA PENGUKURAN GARDU'!$A:$BS,46,0)</f>
        <v>#N/A</v>
      </c>
      <c r="AF1314" s="21" t="e">
        <f t="shared" si="680"/>
        <v>#N/A</v>
      </c>
      <c r="AG1314" s="20" t="e">
        <f>VLOOKUP($B1314,'DATA PENGUKURAN GARDU'!$A:$BS,46,0)</f>
        <v>#N/A</v>
      </c>
      <c r="AH1314" s="20" t="e">
        <f>VLOOKUP($B1314,'DATA PENGUKURAN GARDU'!$A:$BS,53,0)</f>
        <v>#N/A</v>
      </c>
      <c r="AI1314" s="20" t="e">
        <f>VLOOKUP($B1314,'DATA PENGUKURAN GARDU'!$A:$BS,54,0)</f>
        <v>#N/A</v>
      </c>
      <c r="AJ1314" s="17" t="e">
        <f>VLOOKUP($C1314,'DATA PENGUKURAN GARDU'!$A:$BS,42,0)</f>
        <v>#N/A</v>
      </c>
      <c r="AK1314" s="23" t="e">
        <f t="shared" si="681"/>
        <v>#N/A</v>
      </c>
      <c r="AL1314" s="17" t="e">
        <f>VLOOKUP($C1314,'DATA PENGUKURAN GARDU'!$A:$BS,44,0)</f>
        <v>#N/A</v>
      </c>
      <c r="AM1314" s="23" t="e">
        <f t="shared" si="682"/>
        <v>#N/A</v>
      </c>
      <c r="AN1314" s="17" t="e">
        <f>VLOOKUP($C1314,'DATA PENGUKURAN GARDU'!$A:$BS,46,0)</f>
        <v>#N/A</v>
      </c>
      <c r="AO1314" s="23" t="e">
        <f t="shared" si="683"/>
        <v>#N/A</v>
      </c>
      <c r="AP1314" s="17" t="e">
        <f>VLOOKUP($C1314,'DATA PENGUKURAN GARDU'!$A:$BS,46,0)</f>
        <v>#N/A</v>
      </c>
      <c r="AQ1314" s="17" t="e">
        <f>VLOOKUP($C1314,'DATA PENGUKURAN GARDU'!$A:$BS,53,0)</f>
        <v>#N/A</v>
      </c>
      <c r="AR1314" s="17" t="e">
        <f>VLOOKUP($C1314,'DATA PENGUKURAN GARDU'!$A:$BS,54,0)</f>
        <v>#N/A</v>
      </c>
      <c r="AS1314" s="20" t="e">
        <f>VLOOKUP($D1314,'DATA PENGUKURAN GARDU'!$A:$BS,42,0)</f>
        <v>#N/A</v>
      </c>
      <c r="AT1314" s="21" t="e">
        <f t="shared" si="684"/>
        <v>#N/A</v>
      </c>
      <c r="AU1314" s="20" t="e">
        <f>VLOOKUP($D1314,'DATA PENGUKURAN GARDU'!$A:$BS,44,0)</f>
        <v>#N/A</v>
      </c>
      <c r="AV1314" s="21" t="e">
        <f t="shared" si="685"/>
        <v>#N/A</v>
      </c>
      <c r="AW1314" s="20" t="e">
        <f>VLOOKUP($D1314,'DATA PENGUKURAN GARDU'!$A:$BS,46,0)</f>
        <v>#N/A</v>
      </c>
      <c r="AX1314" s="21" t="e">
        <f t="shared" si="686"/>
        <v>#N/A</v>
      </c>
      <c r="AY1314" s="20" t="e">
        <f>VLOOKUP($D1314,'DATA PENGUKURAN GARDU'!$A:$BS,46,0)</f>
        <v>#N/A</v>
      </c>
      <c r="AZ1314" s="20" t="e">
        <f>VLOOKUP($D1314,'DATA PENGUKURAN GARDU'!$A:$BS,53,0)</f>
        <v>#N/A</v>
      </c>
      <c r="BA1314" s="20" t="e">
        <f>VLOOKUP($D1314,'DATA PENGUKURAN GARDU'!$A:$BS,54,0)</f>
        <v>#N/A</v>
      </c>
      <c r="BB1314" s="17" t="e">
        <f>VLOOKUP($E1314,'DATA PENGUKURAN GARDU'!$A:$BS,42,0)</f>
        <v>#N/A</v>
      </c>
      <c r="BC1314" s="23" t="e">
        <f t="shared" si="687"/>
        <v>#N/A</v>
      </c>
      <c r="BD1314" s="17" t="e">
        <f>VLOOKUP($E1314,'DATA PENGUKURAN GARDU'!$A:$BS,44,0)</f>
        <v>#N/A</v>
      </c>
      <c r="BE1314" s="23" t="e">
        <f t="shared" si="688"/>
        <v>#N/A</v>
      </c>
      <c r="BF1314" s="17" t="e">
        <f>VLOOKUP($E1314,'DATA PENGUKURAN GARDU'!$A:$BS,46,0)</f>
        <v>#N/A</v>
      </c>
      <c r="BG1314" s="23" t="e">
        <f t="shared" si="689"/>
        <v>#N/A</v>
      </c>
      <c r="BH1314" s="17" t="e">
        <f>VLOOKUP($E1314,'DATA PENGUKURAN GARDU'!$A:$BS,46,0)</f>
        <v>#N/A</v>
      </c>
      <c r="BI1314" s="17" t="e">
        <f>VLOOKUP($E1314,'DATA PENGUKURAN GARDU'!$A:$BS,53,0)</f>
        <v>#N/A</v>
      </c>
      <c r="BJ1314" s="17" t="e">
        <f>VLOOKUP($E1314,'DATA PENGUKURAN GARDU'!$A:$BS,54,0)</f>
        <v>#N/A</v>
      </c>
      <c r="BK1314" s="20" t="e">
        <f t="shared" si="690"/>
        <v>#N/A</v>
      </c>
      <c r="BL1314" s="20" t="e">
        <f t="shared" si="691"/>
        <v>#N/A</v>
      </c>
      <c r="BM1314" s="20" t="e">
        <f t="shared" si="692"/>
        <v>#N/A</v>
      </c>
      <c r="BN1314" s="25" t="e">
        <f t="shared" si="693"/>
        <v>#N/A</v>
      </c>
      <c r="BO1314" s="26" t="str">
        <f t="shared" si="694"/>
        <v>0</v>
      </c>
      <c r="BP1314" s="21" t="e">
        <f t="shared" si="695"/>
        <v>#VALUE!</v>
      </c>
      <c r="BQ1314" s="20" t="e">
        <f t="shared" si="696"/>
        <v>#N/A</v>
      </c>
      <c r="BR1314" s="20" t="e">
        <v>#N/A</v>
      </c>
      <c r="BS1314" s="9" t="e">
        <v>#N/A</v>
      </c>
      <c r="BT1314" s="2" t="e">
        <f t="shared" si="697"/>
        <v>#VALUE!</v>
      </c>
      <c r="BU1314" s="2" t="e">
        <f t="shared" si="665"/>
        <v>#N/A</v>
      </c>
      <c r="BV1314" s="2" t="e">
        <f t="shared" si="666"/>
        <v>#N/A</v>
      </c>
    </row>
    <row r="1315" s="2" customFormat="1" ht="22.95" customHeight="1" spans="1:74">
      <c r="A1315" s="9" t="str">
        <f t="shared" si="667"/>
        <v>K-266Induk</v>
      </c>
      <c r="B1315" s="9" t="str">
        <f t="shared" si="668"/>
        <v>K-266jurusan 1</v>
      </c>
      <c r="C1315" s="9" t="str">
        <f t="shared" si="669"/>
        <v>K-266jurusan 2</v>
      </c>
      <c r="D1315" s="9" t="str">
        <f t="shared" si="670"/>
        <v>K-266jurusan 3</v>
      </c>
      <c r="E1315" s="9" t="str">
        <f t="shared" si="671"/>
        <v>K-266jurusan 4</v>
      </c>
      <c r="F1315" s="10" t="s">
        <v>131</v>
      </c>
      <c r="G1315" s="10" t="s">
        <v>132</v>
      </c>
      <c r="H1315" s="10" t="s">
        <v>1571</v>
      </c>
      <c r="I1315" s="10">
        <v>0.674076</v>
      </c>
      <c r="J1315" s="10">
        <v>124.273545</v>
      </c>
      <c r="K1315" s="10" t="s">
        <v>7465</v>
      </c>
      <c r="L1315" s="10" t="s">
        <v>7465</v>
      </c>
      <c r="M1315" s="10" t="s">
        <v>7465</v>
      </c>
      <c r="N1315" s="14">
        <f t="shared" si="672"/>
        <v>0</v>
      </c>
      <c r="O1315" s="15" t="e">
        <f t="shared" si="673"/>
        <v>#VALUE!</v>
      </c>
      <c r="P1315" s="15" t="e">
        <f t="shared" si="674"/>
        <v>#VALUE!</v>
      </c>
      <c r="Q1315" s="17" t="e">
        <f>VLOOKUP($A1315,'DATA PENGUKURAN GARDU'!$A:$BS,42,0)</f>
        <v>#N/A</v>
      </c>
      <c r="R1315" s="18" t="e">
        <f t="shared" si="675"/>
        <v>#N/A</v>
      </c>
      <c r="S1315" s="17" t="e">
        <f>VLOOKUP($A1315,'DATA PENGUKURAN GARDU'!$A:$BS,44,0)</f>
        <v>#N/A</v>
      </c>
      <c r="T1315" s="18" t="e">
        <f t="shared" si="676"/>
        <v>#N/A</v>
      </c>
      <c r="U1315" s="17" t="e">
        <f>VLOOKUP($A1315,'DATA PENGUKURAN GARDU'!$A:$BS,46,0)</f>
        <v>#N/A</v>
      </c>
      <c r="V1315" s="18" t="e">
        <f t="shared" si="677"/>
        <v>#N/A</v>
      </c>
      <c r="W1315" s="17" t="e">
        <f>VLOOKUP($A1315,'DATA PENGUKURAN GARDU'!$A:$BS,48,0)</f>
        <v>#N/A</v>
      </c>
      <c r="X1315" s="17" t="e">
        <f>VLOOKUP($A1315,'DATA PENGUKURAN GARDU'!$A:$BS,53,0)</f>
        <v>#N/A</v>
      </c>
      <c r="Y1315" s="17" t="e">
        <f>VLOOKUP($A1315,'DATA PENGUKURAN GARDU'!$A:$BS,54,0)</f>
        <v>#N/A</v>
      </c>
      <c r="Z1315" s="17" t="e">
        <f>VLOOKUP($A1315,'DATA PENGUKURAN GARDU'!$A:$BS,55,0)</f>
        <v>#N/A</v>
      </c>
      <c r="AA1315" s="20" t="e">
        <f>VLOOKUP($B1315,'DATA PENGUKURAN GARDU'!$A:$BS,42,0)</f>
        <v>#N/A</v>
      </c>
      <c r="AB1315" s="21" t="e">
        <f t="shared" si="678"/>
        <v>#N/A</v>
      </c>
      <c r="AC1315" s="20" t="e">
        <f>VLOOKUP($B1315,'DATA PENGUKURAN GARDU'!$A:$BS,44,0)</f>
        <v>#N/A</v>
      </c>
      <c r="AD1315" s="21" t="e">
        <f t="shared" si="679"/>
        <v>#N/A</v>
      </c>
      <c r="AE1315" s="20" t="e">
        <f>VLOOKUP($B1315,'DATA PENGUKURAN GARDU'!$A:$BS,46,0)</f>
        <v>#N/A</v>
      </c>
      <c r="AF1315" s="21" t="e">
        <f t="shared" si="680"/>
        <v>#N/A</v>
      </c>
      <c r="AG1315" s="20" t="e">
        <f>VLOOKUP($B1315,'DATA PENGUKURAN GARDU'!$A:$BS,46,0)</f>
        <v>#N/A</v>
      </c>
      <c r="AH1315" s="20" t="e">
        <f>VLOOKUP($B1315,'DATA PENGUKURAN GARDU'!$A:$BS,53,0)</f>
        <v>#N/A</v>
      </c>
      <c r="AI1315" s="20" t="e">
        <f>VLOOKUP($B1315,'DATA PENGUKURAN GARDU'!$A:$BS,54,0)</f>
        <v>#N/A</v>
      </c>
      <c r="AJ1315" s="17" t="e">
        <f>VLOOKUP($C1315,'DATA PENGUKURAN GARDU'!$A:$BS,42,0)</f>
        <v>#N/A</v>
      </c>
      <c r="AK1315" s="23" t="e">
        <f t="shared" si="681"/>
        <v>#N/A</v>
      </c>
      <c r="AL1315" s="17" t="e">
        <f>VLOOKUP($C1315,'DATA PENGUKURAN GARDU'!$A:$BS,44,0)</f>
        <v>#N/A</v>
      </c>
      <c r="AM1315" s="23" t="e">
        <f t="shared" si="682"/>
        <v>#N/A</v>
      </c>
      <c r="AN1315" s="17" t="e">
        <f>VLOOKUP($C1315,'DATA PENGUKURAN GARDU'!$A:$BS,46,0)</f>
        <v>#N/A</v>
      </c>
      <c r="AO1315" s="23" t="e">
        <f t="shared" si="683"/>
        <v>#N/A</v>
      </c>
      <c r="AP1315" s="17" t="e">
        <f>VLOOKUP($C1315,'DATA PENGUKURAN GARDU'!$A:$BS,46,0)</f>
        <v>#N/A</v>
      </c>
      <c r="AQ1315" s="17" t="e">
        <f>VLOOKUP($C1315,'DATA PENGUKURAN GARDU'!$A:$BS,53,0)</f>
        <v>#N/A</v>
      </c>
      <c r="AR1315" s="17" t="e">
        <f>VLOOKUP($C1315,'DATA PENGUKURAN GARDU'!$A:$BS,54,0)</f>
        <v>#N/A</v>
      </c>
      <c r="AS1315" s="20" t="e">
        <f>VLOOKUP($D1315,'DATA PENGUKURAN GARDU'!$A:$BS,42,0)</f>
        <v>#N/A</v>
      </c>
      <c r="AT1315" s="21" t="e">
        <f t="shared" si="684"/>
        <v>#N/A</v>
      </c>
      <c r="AU1315" s="20" t="e">
        <f>VLOOKUP($D1315,'DATA PENGUKURAN GARDU'!$A:$BS,44,0)</f>
        <v>#N/A</v>
      </c>
      <c r="AV1315" s="21" t="e">
        <f t="shared" si="685"/>
        <v>#N/A</v>
      </c>
      <c r="AW1315" s="20" t="e">
        <f>VLOOKUP($D1315,'DATA PENGUKURAN GARDU'!$A:$BS,46,0)</f>
        <v>#N/A</v>
      </c>
      <c r="AX1315" s="21" t="e">
        <f t="shared" si="686"/>
        <v>#N/A</v>
      </c>
      <c r="AY1315" s="20" t="e">
        <f>VLOOKUP($D1315,'DATA PENGUKURAN GARDU'!$A:$BS,46,0)</f>
        <v>#N/A</v>
      </c>
      <c r="AZ1315" s="20" t="e">
        <f>VLOOKUP($D1315,'DATA PENGUKURAN GARDU'!$A:$BS,53,0)</f>
        <v>#N/A</v>
      </c>
      <c r="BA1315" s="20" t="e">
        <f>VLOOKUP($D1315,'DATA PENGUKURAN GARDU'!$A:$BS,54,0)</f>
        <v>#N/A</v>
      </c>
      <c r="BB1315" s="17" t="e">
        <f>VLOOKUP($E1315,'DATA PENGUKURAN GARDU'!$A:$BS,42,0)</f>
        <v>#N/A</v>
      </c>
      <c r="BC1315" s="23" t="e">
        <f t="shared" si="687"/>
        <v>#N/A</v>
      </c>
      <c r="BD1315" s="17" t="e">
        <f>VLOOKUP($E1315,'DATA PENGUKURAN GARDU'!$A:$BS,44,0)</f>
        <v>#N/A</v>
      </c>
      <c r="BE1315" s="23" t="e">
        <f t="shared" si="688"/>
        <v>#N/A</v>
      </c>
      <c r="BF1315" s="17" t="e">
        <f>VLOOKUP($E1315,'DATA PENGUKURAN GARDU'!$A:$BS,46,0)</f>
        <v>#N/A</v>
      </c>
      <c r="BG1315" s="23" t="e">
        <f t="shared" si="689"/>
        <v>#N/A</v>
      </c>
      <c r="BH1315" s="17" t="e">
        <f>VLOOKUP($E1315,'DATA PENGUKURAN GARDU'!$A:$BS,46,0)</f>
        <v>#N/A</v>
      </c>
      <c r="BI1315" s="17" t="e">
        <f>VLOOKUP($E1315,'DATA PENGUKURAN GARDU'!$A:$BS,53,0)</f>
        <v>#N/A</v>
      </c>
      <c r="BJ1315" s="17" t="e">
        <f>VLOOKUP($E1315,'DATA PENGUKURAN GARDU'!$A:$BS,54,0)</f>
        <v>#N/A</v>
      </c>
      <c r="BK1315" s="20" t="e">
        <f t="shared" si="690"/>
        <v>#N/A</v>
      </c>
      <c r="BL1315" s="20" t="e">
        <f t="shared" si="691"/>
        <v>#N/A</v>
      </c>
      <c r="BM1315" s="20" t="e">
        <f t="shared" si="692"/>
        <v>#N/A</v>
      </c>
      <c r="BN1315" s="25" t="e">
        <f t="shared" si="693"/>
        <v>#N/A</v>
      </c>
      <c r="BO1315" s="26" t="str">
        <f t="shared" si="694"/>
        <v>0</v>
      </c>
      <c r="BP1315" s="21" t="e">
        <f t="shared" si="695"/>
        <v>#VALUE!</v>
      </c>
      <c r="BQ1315" s="20" t="e">
        <f t="shared" si="696"/>
        <v>#N/A</v>
      </c>
      <c r="BR1315" s="20" t="e">
        <v>#N/A</v>
      </c>
      <c r="BS1315" s="9" t="e">
        <v>#N/A</v>
      </c>
      <c r="BT1315" s="2" t="e">
        <f t="shared" si="697"/>
        <v>#VALUE!</v>
      </c>
      <c r="BU1315" s="2" t="e">
        <f t="shared" si="665"/>
        <v>#N/A</v>
      </c>
      <c r="BV1315" s="2" t="e">
        <f t="shared" si="666"/>
        <v>#N/A</v>
      </c>
    </row>
    <row r="1316" s="2" customFormat="1" ht="22.95" customHeight="1" spans="1:74">
      <c r="A1316" s="9" t="str">
        <f t="shared" si="667"/>
        <v>K-194.1Induk</v>
      </c>
      <c r="B1316" s="9" t="str">
        <f t="shared" si="668"/>
        <v>K-194.1jurusan 1</v>
      </c>
      <c r="C1316" s="9" t="str">
        <f t="shared" si="669"/>
        <v>K-194.1jurusan 2</v>
      </c>
      <c r="D1316" s="9" t="str">
        <f t="shared" si="670"/>
        <v>K-194.1jurusan 3</v>
      </c>
      <c r="E1316" s="9" t="str">
        <f t="shared" si="671"/>
        <v>K-194.1jurusan 4</v>
      </c>
      <c r="F1316" s="10" t="s">
        <v>462</v>
      </c>
      <c r="G1316" s="10" t="s">
        <v>132</v>
      </c>
      <c r="H1316" s="10" t="s">
        <v>1572</v>
      </c>
      <c r="I1316" s="10">
        <v>0.729185833</v>
      </c>
      <c r="J1316" s="10">
        <v>124.3281539602</v>
      </c>
      <c r="K1316" s="10" t="s">
        <v>7465</v>
      </c>
      <c r="L1316" s="10" t="s">
        <v>7465</v>
      </c>
      <c r="M1316" s="10" t="s">
        <v>7465</v>
      </c>
      <c r="N1316" s="14">
        <f t="shared" si="672"/>
        <v>0</v>
      </c>
      <c r="O1316" s="15" t="e">
        <f t="shared" si="673"/>
        <v>#VALUE!</v>
      </c>
      <c r="P1316" s="15" t="e">
        <f t="shared" si="674"/>
        <v>#VALUE!</v>
      </c>
      <c r="Q1316" s="17" t="e">
        <f>VLOOKUP($A1316,'DATA PENGUKURAN GARDU'!$A:$BS,42,0)</f>
        <v>#N/A</v>
      </c>
      <c r="R1316" s="18" t="e">
        <f t="shared" si="675"/>
        <v>#N/A</v>
      </c>
      <c r="S1316" s="17" t="e">
        <f>VLOOKUP($A1316,'DATA PENGUKURAN GARDU'!$A:$BS,44,0)</f>
        <v>#N/A</v>
      </c>
      <c r="T1316" s="18" t="e">
        <f t="shared" si="676"/>
        <v>#N/A</v>
      </c>
      <c r="U1316" s="17" t="e">
        <f>VLOOKUP($A1316,'DATA PENGUKURAN GARDU'!$A:$BS,46,0)</f>
        <v>#N/A</v>
      </c>
      <c r="V1316" s="18" t="e">
        <f t="shared" si="677"/>
        <v>#N/A</v>
      </c>
      <c r="W1316" s="17" t="e">
        <f>VLOOKUP($A1316,'DATA PENGUKURAN GARDU'!$A:$BS,48,0)</f>
        <v>#N/A</v>
      </c>
      <c r="X1316" s="17" t="e">
        <f>VLOOKUP($A1316,'DATA PENGUKURAN GARDU'!$A:$BS,53,0)</f>
        <v>#N/A</v>
      </c>
      <c r="Y1316" s="17" t="e">
        <f>VLOOKUP($A1316,'DATA PENGUKURAN GARDU'!$A:$BS,54,0)</f>
        <v>#N/A</v>
      </c>
      <c r="Z1316" s="17" t="e">
        <f>VLOOKUP($A1316,'DATA PENGUKURAN GARDU'!$A:$BS,55,0)</f>
        <v>#N/A</v>
      </c>
      <c r="AA1316" s="20" t="e">
        <f>VLOOKUP($B1316,'DATA PENGUKURAN GARDU'!$A:$BS,42,0)</f>
        <v>#N/A</v>
      </c>
      <c r="AB1316" s="21" t="e">
        <f t="shared" si="678"/>
        <v>#N/A</v>
      </c>
      <c r="AC1316" s="20" t="e">
        <f>VLOOKUP($B1316,'DATA PENGUKURAN GARDU'!$A:$BS,44,0)</f>
        <v>#N/A</v>
      </c>
      <c r="AD1316" s="21" t="e">
        <f t="shared" si="679"/>
        <v>#N/A</v>
      </c>
      <c r="AE1316" s="20" t="e">
        <f>VLOOKUP($B1316,'DATA PENGUKURAN GARDU'!$A:$BS,46,0)</f>
        <v>#N/A</v>
      </c>
      <c r="AF1316" s="21" t="e">
        <f t="shared" si="680"/>
        <v>#N/A</v>
      </c>
      <c r="AG1316" s="20" t="e">
        <f>VLOOKUP($B1316,'DATA PENGUKURAN GARDU'!$A:$BS,46,0)</f>
        <v>#N/A</v>
      </c>
      <c r="AH1316" s="20" t="e">
        <f>VLOOKUP($B1316,'DATA PENGUKURAN GARDU'!$A:$BS,53,0)</f>
        <v>#N/A</v>
      </c>
      <c r="AI1316" s="20" t="e">
        <f>VLOOKUP($B1316,'DATA PENGUKURAN GARDU'!$A:$BS,54,0)</f>
        <v>#N/A</v>
      </c>
      <c r="AJ1316" s="17" t="e">
        <f>VLOOKUP($C1316,'DATA PENGUKURAN GARDU'!$A:$BS,42,0)</f>
        <v>#N/A</v>
      </c>
      <c r="AK1316" s="23" t="e">
        <f t="shared" si="681"/>
        <v>#N/A</v>
      </c>
      <c r="AL1316" s="17" t="e">
        <f>VLOOKUP($C1316,'DATA PENGUKURAN GARDU'!$A:$BS,44,0)</f>
        <v>#N/A</v>
      </c>
      <c r="AM1316" s="23" t="e">
        <f t="shared" si="682"/>
        <v>#N/A</v>
      </c>
      <c r="AN1316" s="17" t="e">
        <f>VLOOKUP($C1316,'DATA PENGUKURAN GARDU'!$A:$BS,46,0)</f>
        <v>#N/A</v>
      </c>
      <c r="AO1316" s="23" t="e">
        <f t="shared" si="683"/>
        <v>#N/A</v>
      </c>
      <c r="AP1316" s="17" t="e">
        <f>VLOOKUP($C1316,'DATA PENGUKURAN GARDU'!$A:$BS,46,0)</f>
        <v>#N/A</v>
      </c>
      <c r="AQ1316" s="17" t="e">
        <f>VLOOKUP($C1316,'DATA PENGUKURAN GARDU'!$A:$BS,53,0)</f>
        <v>#N/A</v>
      </c>
      <c r="AR1316" s="17" t="e">
        <f>VLOOKUP($C1316,'DATA PENGUKURAN GARDU'!$A:$BS,54,0)</f>
        <v>#N/A</v>
      </c>
      <c r="AS1316" s="20" t="e">
        <f>VLOOKUP($D1316,'DATA PENGUKURAN GARDU'!$A:$BS,42,0)</f>
        <v>#N/A</v>
      </c>
      <c r="AT1316" s="21" t="e">
        <f t="shared" si="684"/>
        <v>#N/A</v>
      </c>
      <c r="AU1316" s="20" t="e">
        <f>VLOOKUP($D1316,'DATA PENGUKURAN GARDU'!$A:$BS,44,0)</f>
        <v>#N/A</v>
      </c>
      <c r="AV1316" s="21" t="e">
        <f t="shared" si="685"/>
        <v>#N/A</v>
      </c>
      <c r="AW1316" s="20" t="e">
        <f>VLOOKUP($D1316,'DATA PENGUKURAN GARDU'!$A:$BS,46,0)</f>
        <v>#N/A</v>
      </c>
      <c r="AX1316" s="21" t="e">
        <f t="shared" si="686"/>
        <v>#N/A</v>
      </c>
      <c r="AY1316" s="20" t="e">
        <f>VLOOKUP($D1316,'DATA PENGUKURAN GARDU'!$A:$BS,46,0)</f>
        <v>#N/A</v>
      </c>
      <c r="AZ1316" s="20" t="e">
        <f>VLOOKUP($D1316,'DATA PENGUKURAN GARDU'!$A:$BS,53,0)</f>
        <v>#N/A</v>
      </c>
      <c r="BA1316" s="20" t="e">
        <f>VLOOKUP($D1316,'DATA PENGUKURAN GARDU'!$A:$BS,54,0)</f>
        <v>#N/A</v>
      </c>
      <c r="BB1316" s="17" t="e">
        <f>VLOOKUP($E1316,'DATA PENGUKURAN GARDU'!$A:$BS,42,0)</f>
        <v>#N/A</v>
      </c>
      <c r="BC1316" s="23" t="e">
        <f t="shared" si="687"/>
        <v>#N/A</v>
      </c>
      <c r="BD1316" s="17" t="e">
        <f>VLOOKUP($E1316,'DATA PENGUKURAN GARDU'!$A:$BS,44,0)</f>
        <v>#N/A</v>
      </c>
      <c r="BE1316" s="23" t="e">
        <f t="shared" si="688"/>
        <v>#N/A</v>
      </c>
      <c r="BF1316" s="17" t="e">
        <f>VLOOKUP($E1316,'DATA PENGUKURAN GARDU'!$A:$BS,46,0)</f>
        <v>#N/A</v>
      </c>
      <c r="BG1316" s="23" t="e">
        <f t="shared" si="689"/>
        <v>#N/A</v>
      </c>
      <c r="BH1316" s="17" t="e">
        <f>VLOOKUP($E1316,'DATA PENGUKURAN GARDU'!$A:$BS,46,0)</f>
        <v>#N/A</v>
      </c>
      <c r="BI1316" s="17" t="e">
        <f>VLOOKUP($E1316,'DATA PENGUKURAN GARDU'!$A:$BS,53,0)</f>
        <v>#N/A</v>
      </c>
      <c r="BJ1316" s="17" t="e">
        <f>VLOOKUP($E1316,'DATA PENGUKURAN GARDU'!$A:$BS,54,0)</f>
        <v>#N/A</v>
      </c>
      <c r="BK1316" s="20" t="e">
        <f t="shared" si="690"/>
        <v>#N/A</v>
      </c>
      <c r="BL1316" s="20" t="e">
        <f t="shared" si="691"/>
        <v>#N/A</v>
      </c>
      <c r="BM1316" s="20" t="e">
        <f t="shared" si="692"/>
        <v>#N/A</v>
      </c>
      <c r="BN1316" s="25" t="e">
        <f t="shared" si="693"/>
        <v>#N/A</v>
      </c>
      <c r="BO1316" s="26" t="str">
        <f t="shared" si="694"/>
        <v>0</v>
      </c>
      <c r="BP1316" s="21" t="e">
        <f t="shared" si="695"/>
        <v>#VALUE!</v>
      </c>
      <c r="BQ1316" s="20" t="e">
        <f t="shared" si="696"/>
        <v>#N/A</v>
      </c>
      <c r="BR1316" s="20" t="e">
        <v>#N/A</v>
      </c>
      <c r="BS1316" s="9" t="e">
        <v>#N/A</v>
      </c>
      <c r="BT1316" s="2" t="e">
        <f t="shared" si="697"/>
        <v>#VALUE!</v>
      </c>
      <c r="BU1316" s="2" t="e">
        <f t="shared" si="665"/>
        <v>#N/A</v>
      </c>
      <c r="BV1316" s="2" t="e">
        <f t="shared" si="666"/>
        <v>#N/A</v>
      </c>
    </row>
    <row r="1317" s="2" customFormat="1" ht="22.95" customHeight="1" spans="1:74">
      <c r="A1317" s="9" t="str">
        <f t="shared" si="667"/>
        <v>K-199Induk</v>
      </c>
      <c r="B1317" s="9" t="str">
        <f t="shared" si="668"/>
        <v>K-199jurusan 1</v>
      </c>
      <c r="C1317" s="9" t="str">
        <f t="shared" si="669"/>
        <v>K-199jurusan 2</v>
      </c>
      <c r="D1317" s="9" t="str">
        <f t="shared" si="670"/>
        <v>K-199jurusan 3</v>
      </c>
      <c r="E1317" s="9" t="str">
        <f t="shared" si="671"/>
        <v>K-199jurusan 4</v>
      </c>
      <c r="F1317" s="10" t="s">
        <v>462</v>
      </c>
      <c r="G1317" s="10" t="s">
        <v>132</v>
      </c>
      <c r="H1317" s="10" t="s">
        <v>1573</v>
      </c>
      <c r="I1317" s="10">
        <v>0.733637</v>
      </c>
      <c r="J1317" s="10">
        <v>124.31838</v>
      </c>
      <c r="K1317" s="10" t="s">
        <v>7465</v>
      </c>
      <c r="L1317" s="10" t="s">
        <v>7465</v>
      </c>
      <c r="M1317" s="10" t="s">
        <v>7465</v>
      </c>
      <c r="N1317" s="14">
        <f t="shared" si="672"/>
        <v>0</v>
      </c>
      <c r="O1317" s="15" t="e">
        <f t="shared" si="673"/>
        <v>#VALUE!</v>
      </c>
      <c r="P1317" s="15" t="e">
        <f t="shared" si="674"/>
        <v>#VALUE!</v>
      </c>
      <c r="Q1317" s="17" t="e">
        <f>VLOOKUP($A1317,'DATA PENGUKURAN GARDU'!$A:$BS,42,0)</f>
        <v>#N/A</v>
      </c>
      <c r="R1317" s="18" t="e">
        <f t="shared" si="675"/>
        <v>#N/A</v>
      </c>
      <c r="S1317" s="17" t="e">
        <f>VLOOKUP($A1317,'DATA PENGUKURAN GARDU'!$A:$BS,44,0)</f>
        <v>#N/A</v>
      </c>
      <c r="T1317" s="18" t="e">
        <f t="shared" si="676"/>
        <v>#N/A</v>
      </c>
      <c r="U1317" s="17" t="e">
        <f>VLOOKUP($A1317,'DATA PENGUKURAN GARDU'!$A:$BS,46,0)</f>
        <v>#N/A</v>
      </c>
      <c r="V1317" s="18" t="e">
        <f t="shared" si="677"/>
        <v>#N/A</v>
      </c>
      <c r="W1317" s="17" t="e">
        <f>VLOOKUP($A1317,'DATA PENGUKURAN GARDU'!$A:$BS,48,0)</f>
        <v>#N/A</v>
      </c>
      <c r="X1317" s="17" t="e">
        <f>VLOOKUP($A1317,'DATA PENGUKURAN GARDU'!$A:$BS,53,0)</f>
        <v>#N/A</v>
      </c>
      <c r="Y1317" s="17" t="e">
        <f>VLOOKUP($A1317,'DATA PENGUKURAN GARDU'!$A:$BS,54,0)</f>
        <v>#N/A</v>
      </c>
      <c r="Z1317" s="17" t="e">
        <f>VLOOKUP($A1317,'DATA PENGUKURAN GARDU'!$A:$BS,55,0)</f>
        <v>#N/A</v>
      </c>
      <c r="AA1317" s="20" t="e">
        <f>VLOOKUP($B1317,'DATA PENGUKURAN GARDU'!$A:$BS,42,0)</f>
        <v>#N/A</v>
      </c>
      <c r="AB1317" s="21" t="e">
        <f t="shared" si="678"/>
        <v>#N/A</v>
      </c>
      <c r="AC1317" s="20" t="e">
        <f>VLOOKUP($B1317,'DATA PENGUKURAN GARDU'!$A:$BS,44,0)</f>
        <v>#N/A</v>
      </c>
      <c r="AD1317" s="21" t="e">
        <f t="shared" si="679"/>
        <v>#N/A</v>
      </c>
      <c r="AE1317" s="20" t="e">
        <f>VLOOKUP($B1317,'DATA PENGUKURAN GARDU'!$A:$BS,46,0)</f>
        <v>#N/A</v>
      </c>
      <c r="AF1317" s="21" t="e">
        <f t="shared" si="680"/>
        <v>#N/A</v>
      </c>
      <c r="AG1317" s="20" t="e">
        <f>VLOOKUP($B1317,'DATA PENGUKURAN GARDU'!$A:$BS,46,0)</f>
        <v>#N/A</v>
      </c>
      <c r="AH1317" s="20" t="e">
        <f>VLOOKUP($B1317,'DATA PENGUKURAN GARDU'!$A:$BS,53,0)</f>
        <v>#N/A</v>
      </c>
      <c r="AI1317" s="20" t="e">
        <f>VLOOKUP($B1317,'DATA PENGUKURAN GARDU'!$A:$BS,54,0)</f>
        <v>#N/A</v>
      </c>
      <c r="AJ1317" s="17" t="e">
        <f>VLOOKUP($C1317,'DATA PENGUKURAN GARDU'!$A:$BS,42,0)</f>
        <v>#N/A</v>
      </c>
      <c r="AK1317" s="23" t="e">
        <f t="shared" si="681"/>
        <v>#N/A</v>
      </c>
      <c r="AL1317" s="17" t="e">
        <f>VLOOKUP($C1317,'DATA PENGUKURAN GARDU'!$A:$BS,44,0)</f>
        <v>#N/A</v>
      </c>
      <c r="AM1317" s="23" t="e">
        <f t="shared" si="682"/>
        <v>#N/A</v>
      </c>
      <c r="AN1317" s="17" t="e">
        <f>VLOOKUP($C1317,'DATA PENGUKURAN GARDU'!$A:$BS,46,0)</f>
        <v>#N/A</v>
      </c>
      <c r="AO1317" s="23" t="e">
        <f t="shared" si="683"/>
        <v>#N/A</v>
      </c>
      <c r="AP1317" s="17" t="e">
        <f>VLOOKUP($C1317,'DATA PENGUKURAN GARDU'!$A:$BS,46,0)</f>
        <v>#N/A</v>
      </c>
      <c r="AQ1317" s="17" t="e">
        <f>VLOOKUP($C1317,'DATA PENGUKURAN GARDU'!$A:$BS,53,0)</f>
        <v>#N/A</v>
      </c>
      <c r="AR1317" s="17" t="e">
        <f>VLOOKUP($C1317,'DATA PENGUKURAN GARDU'!$A:$BS,54,0)</f>
        <v>#N/A</v>
      </c>
      <c r="AS1317" s="20" t="e">
        <f>VLOOKUP($D1317,'DATA PENGUKURAN GARDU'!$A:$BS,42,0)</f>
        <v>#N/A</v>
      </c>
      <c r="AT1317" s="21" t="e">
        <f t="shared" si="684"/>
        <v>#N/A</v>
      </c>
      <c r="AU1317" s="20" t="e">
        <f>VLOOKUP($D1317,'DATA PENGUKURAN GARDU'!$A:$BS,44,0)</f>
        <v>#N/A</v>
      </c>
      <c r="AV1317" s="21" t="e">
        <f t="shared" si="685"/>
        <v>#N/A</v>
      </c>
      <c r="AW1317" s="20" t="e">
        <f>VLOOKUP($D1317,'DATA PENGUKURAN GARDU'!$A:$BS,46,0)</f>
        <v>#N/A</v>
      </c>
      <c r="AX1317" s="21" t="e">
        <f t="shared" si="686"/>
        <v>#N/A</v>
      </c>
      <c r="AY1317" s="20" t="e">
        <f>VLOOKUP($D1317,'DATA PENGUKURAN GARDU'!$A:$BS,46,0)</f>
        <v>#N/A</v>
      </c>
      <c r="AZ1317" s="20" t="e">
        <f>VLOOKUP($D1317,'DATA PENGUKURAN GARDU'!$A:$BS,53,0)</f>
        <v>#N/A</v>
      </c>
      <c r="BA1317" s="20" t="e">
        <f>VLOOKUP($D1317,'DATA PENGUKURAN GARDU'!$A:$BS,54,0)</f>
        <v>#N/A</v>
      </c>
      <c r="BB1317" s="17" t="e">
        <f>VLOOKUP($E1317,'DATA PENGUKURAN GARDU'!$A:$BS,42,0)</f>
        <v>#N/A</v>
      </c>
      <c r="BC1317" s="23" t="e">
        <f t="shared" si="687"/>
        <v>#N/A</v>
      </c>
      <c r="BD1317" s="17" t="e">
        <f>VLOOKUP($E1317,'DATA PENGUKURAN GARDU'!$A:$BS,44,0)</f>
        <v>#N/A</v>
      </c>
      <c r="BE1317" s="23" t="e">
        <f t="shared" si="688"/>
        <v>#N/A</v>
      </c>
      <c r="BF1317" s="17" t="e">
        <f>VLOOKUP($E1317,'DATA PENGUKURAN GARDU'!$A:$BS,46,0)</f>
        <v>#N/A</v>
      </c>
      <c r="BG1317" s="23" t="e">
        <f t="shared" si="689"/>
        <v>#N/A</v>
      </c>
      <c r="BH1317" s="17" t="e">
        <f>VLOOKUP($E1317,'DATA PENGUKURAN GARDU'!$A:$BS,46,0)</f>
        <v>#N/A</v>
      </c>
      <c r="BI1317" s="17" t="e">
        <f>VLOOKUP($E1317,'DATA PENGUKURAN GARDU'!$A:$BS,53,0)</f>
        <v>#N/A</v>
      </c>
      <c r="BJ1317" s="17" t="e">
        <f>VLOOKUP($E1317,'DATA PENGUKURAN GARDU'!$A:$BS,54,0)</f>
        <v>#N/A</v>
      </c>
      <c r="BK1317" s="20" t="e">
        <f t="shared" si="690"/>
        <v>#N/A</v>
      </c>
      <c r="BL1317" s="20" t="e">
        <f t="shared" si="691"/>
        <v>#N/A</v>
      </c>
      <c r="BM1317" s="20" t="e">
        <f t="shared" si="692"/>
        <v>#N/A</v>
      </c>
      <c r="BN1317" s="25" t="e">
        <f t="shared" si="693"/>
        <v>#N/A</v>
      </c>
      <c r="BO1317" s="26" t="str">
        <f t="shared" si="694"/>
        <v>0</v>
      </c>
      <c r="BP1317" s="21" t="e">
        <f t="shared" si="695"/>
        <v>#VALUE!</v>
      </c>
      <c r="BQ1317" s="20" t="e">
        <f t="shared" si="696"/>
        <v>#N/A</v>
      </c>
      <c r="BR1317" s="20" t="e">
        <v>#N/A</v>
      </c>
      <c r="BS1317" s="9" t="e">
        <v>#N/A</v>
      </c>
      <c r="BT1317" s="2" t="e">
        <f t="shared" si="697"/>
        <v>#VALUE!</v>
      </c>
      <c r="BU1317" s="2" t="e">
        <f t="shared" si="665"/>
        <v>#N/A</v>
      </c>
      <c r="BV1317" s="2" t="e">
        <f t="shared" si="666"/>
        <v>#N/A</v>
      </c>
    </row>
    <row r="1318" s="2" customFormat="1" ht="22.95" customHeight="1" spans="1:74">
      <c r="A1318" s="9" t="str">
        <f t="shared" si="667"/>
        <v>NP 022Induk</v>
      </c>
      <c r="B1318" s="9" t="str">
        <f t="shared" si="668"/>
        <v>NP 022jurusan 1</v>
      </c>
      <c r="C1318" s="9" t="str">
        <f t="shared" si="669"/>
        <v>NP 022jurusan 2</v>
      </c>
      <c r="D1318" s="9" t="str">
        <f t="shared" si="670"/>
        <v>NP 022jurusan 3</v>
      </c>
      <c r="E1318" s="9" t="str">
        <f t="shared" si="671"/>
        <v>NP 022jurusan 4</v>
      </c>
      <c r="F1318" s="10" t="s">
        <v>497</v>
      </c>
      <c r="G1318" s="10" t="s">
        <v>101</v>
      </c>
      <c r="H1318" s="10" t="s">
        <v>1575</v>
      </c>
      <c r="I1318" s="10">
        <v>0.99871</v>
      </c>
      <c r="J1318" s="10">
        <v>124.29939</v>
      </c>
      <c r="K1318" s="10" t="s">
        <v>7465</v>
      </c>
      <c r="L1318" s="10" t="s">
        <v>7465</v>
      </c>
      <c r="M1318" s="10" t="s">
        <v>7465</v>
      </c>
      <c r="N1318" s="14">
        <f t="shared" si="672"/>
        <v>0</v>
      </c>
      <c r="O1318" s="15" t="e">
        <f t="shared" si="673"/>
        <v>#VALUE!</v>
      </c>
      <c r="P1318" s="15" t="e">
        <f t="shared" si="674"/>
        <v>#VALUE!</v>
      </c>
      <c r="Q1318" s="17" t="e">
        <f>VLOOKUP($A1318,'DATA PENGUKURAN GARDU'!$A:$BS,42,0)</f>
        <v>#N/A</v>
      </c>
      <c r="R1318" s="18" t="e">
        <f t="shared" si="675"/>
        <v>#N/A</v>
      </c>
      <c r="S1318" s="17" t="e">
        <f>VLOOKUP($A1318,'DATA PENGUKURAN GARDU'!$A:$BS,44,0)</f>
        <v>#N/A</v>
      </c>
      <c r="T1318" s="18" t="e">
        <f t="shared" si="676"/>
        <v>#N/A</v>
      </c>
      <c r="U1318" s="17" t="e">
        <f>VLOOKUP($A1318,'DATA PENGUKURAN GARDU'!$A:$BS,46,0)</f>
        <v>#N/A</v>
      </c>
      <c r="V1318" s="18" t="e">
        <f t="shared" si="677"/>
        <v>#N/A</v>
      </c>
      <c r="W1318" s="17" t="e">
        <f>VLOOKUP($A1318,'DATA PENGUKURAN GARDU'!$A:$BS,48,0)</f>
        <v>#N/A</v>
      </c>
      <c r="X1318" s="17" t="e">
        <f>VLOOKUP($A1318,'DATA PENGUKURAN GARDU'!$A:$BS,53,0)</f>
        <v>#N/A</v>
      </c>
      <c r="Y1318" s="17" t="e">
        <f>VLOOKUP($A1318,'DATA PENGUKURAN GARDU'!$A:$BS,54,0)</f>
        <v>#N/A</v>
      </c>
      <c r="Z1318" s="17" t="e">
        <f>VLOOKUP($A1318,'DATA PENGUKURAN GARDU'!$A:$BS,55,0)</f>
        <v>#N/A</v>
      </c>
      <c r="AA1318" s="20" t="e">
        <f>VLOOKUP($B1318,'DATA PENGUKURAN GARDU'!$A:$BS,42,0)</f>
        <v>#N/A</v>
      </c>
      <c r="AB1318" s="21" t="e">
        <f t="shared" si="678"/>
        <v>#N/A</v>
      </c>
      <c r="AC1318" s="20" t="e">
        <f>VLOOKUP($B1318,'DATA PENGUKURAN GARDU'!$A:$BS,44,0)</f>
        <v>#N/A</v>
      </c>
      <c r="AD1318" s="21" t="e">
        <f t="shared" si="679"/>
        <v>#N/A</v>
      </c>
      <c r="AE1318" s="20" t="e">
        <f>VLOOKUP($B1318,'DATA PENGUKURAN GARDU'!$A:$BS,46,0)</f>
        <v>#N/A</v>
      </c>
      <c r="AF1318" s="21" t="e">
        <f t="shared" si="680"/>
        <v>#N/A</v>
      </c>
      <c r="AG1318" s="20" t="e">
        <f>VLOOKUP($B1318,'DATA PENGUKURAN GARDU'!$A:$BS,46,0)</f>
        <v>#N/A</v>
      </c>
      <c r="AH1318" s="20" t="e">
        <f>VLOOKUP($B1318,'DATA PENGUKURAN GARDU'!$A:$BS,53,0)</f>
        <v>#N/A</v>
      </c>
      <c r="AI1318" s="20" t="e">
        <f>VLOOKUP($B1318,'DATA PENGUKURAN GARDU'!$A:$BS,54,0)</f>
        <v>#N/A</v>
      </c>
      <c r="AJ1318" s="17" t="e">
        <f>VLOOKUP($C1318,'DATA PENGUKURAN GARDU'!$A:$BS,42,0)</f>
        <v>#N/A</v>
      </c>
      <c r="AK1318" s="23" t="e">
        <f t="shared" si="681"/>
        <v>#N/A</v>
      </c>
      <c r="AL1318" s="17" t="e">
        <f>VLOOKUP($C1318,'DATA PENGUKURAN GARDU'!$A:$BS,44,0)</f>
        <v>#N/A</v>
      </c>
      <c r="AM1318" s="23" t="e">
        <f t="shared" si="682"/>
        <v>#N/A</v>
      </c>
      <c r="AN1318" s="17" t="e">
        <f>VLOOKUP($C1318,'DATA PENGUKURAN GARDU'!$A:$BS,46,0)</f>
        <v>#N/A</v>
      </c>
      <c r="AO1318" s="23" t="e">
        <f t="shared" si="683"/>
        <v>#N/A</v>
      </c>
      <c r="AP1318" s="17" t="e">
        <f>VLOOKUP($C1318,'DATA PENGUKURAN GARDU'!$A:$BS,46,0)</f>
        <v>#N/A</v>
      </c>
      <c r="AQ1318" s="17" t="e">
        <f>VLOOKUP($C1318,'DATA PENGUKURAN GARDU'!$A:$BS,53,0)</f>
        <v>#N/A</v>
      </c>
      <c r="AR1318" s="17" t="e">
        <f>VLOOKUP($C1318,'DATA PENGUKURAN GARDU'!$A:$BS,54,0)</f>
        <v>#N/A</v>
      </c>
      <c r="AS1318" s="20" t="e">
        <f>VLOOKUP($D1318,'DATA PENGUKURAN GARDU'!$A:$BS,42,0)</f>
        <v>#N/A</v>
      </c>
      <c r="AT1318" s="21" t="e">
        <f t="shared" si="684"/>
        <v>#N/A</v>
      </c>
      <c r="AU1318" s="20" t="e">
        <f>VLOOKUP($D1318,'DATA PENGUKURAN GARDU'!$A:$BS,44,0)</f>
        <v>#N/A</v>
      </c>
      <c r="AV1318" s="21" t="e">
        <f t="shared" si="685"/>
        <v>#N/A</v>
      </c>
      <c r="AW1318" s="20" t="e">
        <f>VLOOKUP($D1318,'DATA PENGUKURAN GARDU'!$A:$BS,46,0)</f>
        <v>#N/A</v>
      </c>
      <c r="AX1318" s="21" t="e">
        <f t="shared" si="686"/>
        <v>#N/A</v>
      </c>
      <c r="AY1318" s="20" t="e">
        <f>VLOOKUP($D1318,'DATA PENGUKURAN GARDU'!$A:$BS,46,0)</f>
        <v>#N/A</v>
      </c>
      <c r="AZ1318" s="20" t="e">
        <f>VLOOKUP($D1318,'DATA PENGUKURAN GARDU'!$A:$BS,53,0)</f>
        <v>#N/A</v>
      </c>
      <c r="BA1318" s="20" t="e">
        <f>VLOOKUP($D1318,'DATA PENGUKURAN GARDU'!$A:$BS,54,0)</f>
        <v>#N/A</v>
      </c>
      <c r="BB1318" s="17" t="e">
        <f>VLOOKUP($E1318,'DATA PENGUKURAN GARDU'!$A:$BS,42,0)</f>
        <v>#N/A</v>
      </c>
      <c r="BC1318" s="23" t="e">
        <f t="shared" si="687"/>
        <v>#N/A</v>
      </c>
      <c r="BD1318" s="17" t="e">
        <f>VLOOKUP($E1318,'DATA PENGUKURAN GARDU'!$A:$BS,44,0)</f>
        <v>#N/A</v>
      </c>
      <c r="BE1318" s="23" t="e">
        <f t="shared" si="688"/>
        <v>#N/A</v>
      </c>
      <c r="BF1318" s="17" t="e">
        <f>VLOOKUP($E1318,'DATA PENGUKURAN GARDU'!$A:$BS,46,0)</f>
        <v>#N/A</v>
      </c>
      <c r="BG1318" s="23" t="e">
        <f t="shared" si="689"/>
        <v>#N/A</v>
      </c>
      <c r="BH1318" s="17" t="e">
        <f>VLOOKUP($E1318,'DATA PENGUKURAN GARDU'!$A:$BS,46,0)</f>
        <v>#N/A</v>
      </c>
      <c r="BI1318" s="17" t="e">
        <f>VLOOKUP($E1318,'DATA PENGUKURAN GARDU'!$A:$BS,53,0)</f>
        <v>#N/A</v>
      </c>
      <c r="BJ1318" s="17" t="e">
        <f>VLOOKUP($E1318,'DATA PENGUKURAN GARDU'!$A:$BS,54,0)</f>
        <v>#N/A</v>
      </c>
      <c r="BK1318" s="20" t="e">
        <f t="shared" si="690"/>
        <v>#N/A</v>
      </c>
      <c r="BL1318" s="20" t="e">
        <f t="shared" si="691"/>
        <v>#N/A</v>
      </c>
      <c r="BM1318" s="20" t="e">
        <f t="shared" si="692"/>
        <v>#N/A</v>
      </c>
      <c r="BN1318" s="25" t="e">
        <f t="shared" si="693"/>
        <v>#N/A</v>
      </c>
      <c r="BO1318" s="26" t="str">
        <f t="shared" si="694"/>
        <v>0</v>
      </c>
      <c r="BP1318" s="21" t="e">
        <f t="shared" si="695"/>
        <v>#VALUE!</v>
      </c>
      <c r="BQ1318" s="20" t="e">
        <f t="shared" si="696"/>
        <v>#N/A</v>
      </c>
      <c r="BR1318" s="20" t="e">
        <v>#N/A</v>
      </c>
      <c r="BS1318" s="9" t="e">
        <v>#N/A</v>
      </c>
      <c r="BT1318" s="2" t="e">
        <f t="shared" si="697"/>
        <v>#VALUE!</v>
      </c>
      <c r="BU1318" s="2" t="e">
        <f t="shared" si="665"/>
        <v>#N/A</v>
      </c>
      <c r="BV1318" s="2" t="e">
        <f t="shared" si="666"/>
        <v>#N/A</v>
      </c>
    </row>
    <row r="1319" s="2" customFormat="1" ht="22.95" customHeight="1" spans="1:74">
      <c r="A1319" s="9" t="str">
        <f t="shared" si="667"/>
        <v>NP 026Induk</v>
      </c>
      <c r="B1319" s="9" t="str">
        <f t="shared" si="668"/>
        <v>NP 026jurusan 1</v>
      </c>
      <c r="C1319" s="9" t="str">
        <f t="shared" si="669"/>
        <v>NP 026jurusan 2</v>
      </c>
      <c r="D1319" s="9" t="str">
        <f t="shared" si="670"/>
        <v>NP 026jurusan 3</v>
      </c>
      <c r="E1319" s="9" t="str">
        <f t="shared" si="671"/>
        <v>NP 026jurusan 4</v>
      </c>
      <c r="F1319" s="10" t="s">
        <v>497</v>
      </c>
      <c r="G1319" s="10" t="s">
        <v>101</v>
      </c>
      <c r="H1319" s="10" t="s">
        <v>1576</v>
      </c>
      <c r="I1319" s="10">
        <v>1.00199</v>
      </c>
      <c r="J1319" s="10">
        <v>124.31035</v>
      </c>
      <c r="K1319" s="10" t="s">
        <v>7465</v>
      </c>
      <c r="L1319" s="10" t="s">
        <v>7465</v>
      </c>
      <c r="M1319" s="10" t="s">
        <v>7465</v>
      </c>
      <c r="N1319" s="14">
        <f t="shared" si="672"/>
        <v>0</v>
      </c>
      <c r="O1319" s="15" t="e">
        <f t="shared" si="673"/>
        <v>#VALUE!</v>
      </c>
      <c r="P1319" s="15" t="e">
        <f t="shared" si="674"/>
        <v>#VALUE!</v>
      </c>
      <c r="Q1319" s="17" t="e">
        <f>VLOOKUP($A1319,'DATA PENGUKURAN GARDU'!$A:$BS,42,0)</f>
        <v>#N/A</v>
      </c>
      <c r="R1319" s="18" t="e">
        <f t="shared" si="675"/>
        <v>#N/A</v>
      </c>
      <c r="S1319" s="17" t="e">
        <f>VLOOKUP($A1319,'DATA PENGUKURAN GARDU'!$A:$BS,44,0)</f>
        <v>#N/A</v>
      </c>
      <c r="T1319" s="18" t="e">
        <f t="shared" si="676"/>
        <v>#N/A</v>
      </c>
      <c r="U1319" s="17" t="e">
        <f>VLOOKUP($A1319,'DATA PENGUKURAN GARDU'!$A:$BS,46,0)</f>
        <v>#N/A</v>
      </c>
      <c r="V1319" s="18" t="e">
        <f t="shared" si="677"/>
        <v>#N/A</v>
      </c>
      <c r="W1319" s="17" t="e">
        <f>VLOOKUP($A1319,'DATA PENGUKURAN GARDU'!$A:$BS,48,0)</f>
        <v>#N/A</v>
      </c>
      <c r="X1319" s="17" t="e">
        <f>VLOOKUP($A1319,'DATA PENGUKURAN GARDU'!$A:$BS,53,0)</f>
        <v>#N/A</v>
      </c>
      <c r="Y1319" s="17" t="e">
        <f>VLOOKUP($A1319,'DATA PENGUKURAN GARDU'!$A:$BS,54,0)</f>
        <v>#N/A</v>
      </c>
      <c r="Z1319" s="17" t="e">
        <f>VLOOKUP($A1319,'DATA PENGUKURAN GARDU'!$A:$BS,55,0)</f>
        <v>#N/A</v>
      </c>
      <c r="AA1319" s="20" t="e">
        <f>VLOOKUP($B1319,'DATA PENGUKURAN GARDU'!$A:$BS,42,0)</f>
        <v>#N/A</v>
      </c>
      <c r="AB1319" s="21" t="e">
        <f t="shared" si="678"/>
        <v>#N/A</v>
      </c>
      <c r="AC1319" s="20" t="e">
        <f>VLOOKUP($B1319,'DATA PENGUKURAN GARDU'!$A:$BS,44,0)</f>
        <v>#N/A</v>
      </c>
      <c r="AD1319" s="21" t="e">
        <f t="shared" si="679"/>
        <v>#N/A</v>
      </c>
      <c r="AE1319" s="20" t="e">
        <f>VLOOKUP($B1319,'DATA PENGUKURAN GARDU'!$A:$BS,46,0)</f>
        <v>#N/A</v>
      </c>
      <c r="AF1319" s="21" t="e">
        <f t="shared" si="680"/>
        <v>#N/A</v>
      </c>
      <c r="AG1319" s="20" t="e">
        <f>VLOOKUP($B1319,'DATA PENGUKURAN GARDU'!$A:$BS,46,0)</f>
        <v>#N/A</v>
      </c>
      <c r="AH1319" s="20" t="e">
        <f>VLOOKUP($B1319,'DATA PENGUKURAN GARDU'!$A:$BS,53,0)</f>
        <v>#N/A</v>
      </c>
      <c r="AI1319" s="20" t="e">
        <f>VLOOKUP($B1319,'DATA PENGUKURAN GARDU'!$A:$BS,54,0)</f>
        <v>#N/A</v>
      </c>
      <c r="AJ1319" s="17" t="e">
        <f>VLOOKUP($C1319,'DATA PENGUKURAN GARDU'!$A:$BS,42,0)</f>
        <v>#N/A</v>
      </c>
      <c r="AK1319" s="23" t="e">
        <f t="shared" si="681"/>
        <v>#N/A</v>
      </c>
      <c r="AL1319" s="17" t="e">
        <f>VLOOKUP($C1319,'DATA PENGUKURAN GARDU'!$A:$BS,44,0)</f>
        <v>#N/A</v>
      </c>
      <c r="AM1319" s="23" t="e">
        <f t="shared" si="682"/>
        <v>#N/A</v>
      </c>
      <c r="AN1319" s="17" t="e">
        <f>VLOOKUP($C1319,'DATA PENGUKURAN GARDU'!$A:$BS,46,0)</f>
        <v>#N/A</v>
      </c>
      <c r="AO1319" s="23" t="e">
        <f t="shared" si="683"/>
        <v>#N/A</v>
      </c>
      <c r="AP1319" s="17" t="e">
        <f>VLOOKUP($C1319,'DATA PENGUKURAN GARDU'!$A:$BS,46,0)</f>
        <v>#N/A</v>
      </c>
      <c r="AQ1319" s="17" t="e">
        <f>VLOOKUP($C1319,'DATA PENGUKURAN GARDU'!$A:$BS,53,0)</f>
        <v>#N/A</v>
      </c>
      <c r="AR1319" s="17" t="e">
        <f>VLOOKUP($C1319,'DATA PENGUKURAN GARDU'!$A:$BS,54,0)</f>
        <v>#N/A</v>
      </c>
      <c r="AS1319" s="20" t="e">
        <f>VLOOKUP($D1319,'DATA PENGUKURAN GARDU'!$A:$BS,42,0)</f>
        <v>#N/A</v>
      </c>
      <c r="AT1319" s="21" t="e">
        <f t="shared" si="684"/>
        <v>#N/A</v>
      </c>
      <c r="AU1319" s="20" t="e">
        <f>VLOOKUP($D1319,'DATA PENGUKURAN GARDU'!$A:$BS,44,0)</f>
        <v>#N/A</v>
      </c>
      <c r="AV1319" s="21" t="e">
        <f t="shared" si="685"/>
        <v>#N/A</v>
      </c>
      <c r="AW1319" s="20" t="e">
        <f>VLOOKUP($D1319,'DATA PENGUKURAN GARDU'!$A:$BS,46,0)</f>
        <v>#N/A</v>
      </c>
      <c r="AX1319" s="21" t="e">
        <f t="shared" si="686"/>
        <v>#N/A</v>
      </c>
      <c r="AY1319" s="20" t="e">
        <f>VLOOKUP($D1319,'DATA PENGUKURAN GARDU'!$A:$BS,46,0)</f>
        <v>#N/A</v>
      </c>
      <c r="AZ1319" s="20" t="e">
        <f>VLOOKUP($D1319,'DATA PENGUKURAN GARDU'!$A:$BS,53,0)</f>
        <v>#N/A</v>
      </c>
      <c r="BA1319" s="20" t="e">
        <f>VLOOKUP($D1319,'DATA PENGUKURAN GARDU'!$A:$BS,54,0)</f>
        <v>#N/A</v>
      </c>
      <c r="BB1319" s="17" t="e">
        <f>VLOOKUP($E1319,'DATA PENGUKURAN GARDU'!$A:$BS,42,0)</f>
        <v>#N/A</v>
      </c>
      <c r="BC1319" s="23" t="e">
        <f t="shared" si="687"/>
        <v>#N/A</v>
      </c>
      <c r="BD1319" s="17" t="e">
        <f>VLOOKUP($E1319,'DATA PENGUKURAN GARDU'!$A:$BS,44,0)</f>
        <v>#N/A</v>
      </c>
      <c r="BE1319" s="23" t="e">
        <f t="shared" si="688"/>
        <v>#N/A</v>
      </c>
      <c r="BF1319" s="17" t="e">
        <f>VLOOKUP($E1319,'DATA PENGUKURAN GARDU'!$A:$BS,46,0)</f>
        <v>#N/A</v>
      </c>
      <c r="BG1319" s="23" t="e">
        <f t="shared" si="689"/>
        <v>#N/A</v>
      </c>
      <c r="BH1319" s="17" t="e">
        <f>VLOOKUP($E1319,'DATA PENGUKURAN GARDU'!$A:$BS,46,0)</f>
        <v>#N/A</v>
      </c>
      <c r="BI1319" s="17" t="e">
        <f>VLOOKUP($E1319,'DATA PENGUKURAN GARDU'!$A:$BS,53,0)</f>
        <v>#N/A</v>
      </c>
      <c r="BJ1319" s="17" t="e">
        <f>VLOOKUP($E1319,'DATA PENGUKURAN GARDU'!$A:$BS,54,0)</f>
        <v>#N/A</v>
      </c>
      <c r="BK1319" s="20" t="e">
        <f t="shared" si="690"/>
        <v>#N/A</v>
      </c>
      <c r="BL1319" s="20" t="e">
        <f t="shared" si="691"/>
        <v>#N/A</v>
      </c>
      <c r="BM1319" s="20" t="e">
        <f t="shared" si="692"/>
        <v>#N/A</v>
      </c>
      <c r="BN1319" s="25" t="e">
        <f t="shared" si="693"/>
        <v>#N/A</v>
      </c>
      <c r="BO1319" s="26" t="str">
        <f t="shared" si="694"/>
        <v>0</v>
      </c>
      <c r="BP1319" s="21" t="e">
        <f t="shared" si="695"/>
        <v>#VALUE!</v>
      </c>
      <c r="BQ1319" s="20" t="e">
        <f t="shared" si="696"/>
        <v>#N/A</v>
      </c>
      <c r="BR1319" s="20" t="e">
        <v>#N/A</v>
      </c>
      <c r="BS1319" s="9" t="e">
        <v>#N/A</v>
      </c>
      <c r="BT1319" s="2" t="e">
        <f t="shared" si="697"/>
        <v>#VALUE!</v>
      </c>
      <c r="BU1319" s="2" t="e">
        <f t="shared" si="665"/>
        <v>#N/A</v>
      </c>
      <c r="BV1319" s="2" t="e">
        <f t="shared" si="666"/>
        <v>#N/A</v>
      </c>
    </row>
    <row r="1320" s="2" customFormat="1" ht="22.95" customHeight="1" spans="1:74">
      <c r="A1320" s="9" t="str">
        <f t="shared" si="667"/>
        <v>NP 028Induk</v>
      </c>
      <c r="B1320" s="9" t="str">
        <f t="shared" si="668"/>
        <v>NP 028jurusan 1</v>
      </c>
      <c r="C1320" s="9" t="str">
        <f t="shared" si="669"/>
        <v>NP 028jurusan 2</v>
      </c>
      <c r="D1320" s="9" t="str">
        <f t="shared" si="670"/>
        <v>NP 028jurusan 3</v>
      </c>
      <c r="E1320" s="9" t="str">
        <f t="shared" si="671"/>
        <v>NP 028jurusan 4</v>
      </c>
      <c r="F1320" s="10" t="s">
        <v>497</v>
      </c>
      <c r="G1320" s="10" t="s">
        <v>101</v>
      </c>
      <c r="H1320" s="10" t="s">
        <v>1577</v>
      </c>
      <c r="I1320" s="10">
        <v>1.00668</v>
      </c>
      <c r="J1320" s="10">
        <v>124.30943</v>
      </c>
      <c r="K1320" s="10" t="s">
        <v>7465</v>
      </c>
      <c r="L1320" s="10" t="s">
        <v>7465</v>
      </c>
      <c r="M1320" s="10" t="s">
        <v>7465</v>
      </c>
      <c r="N1320" s="14">
        <f t="shared" si="672"/>
        <v>0</v>
      </c>
      <c r="O1320" s="15" t="e">
        <f t="shared" si="673"/>
        <v>#VALUE!</v>
      </c>
      <c r="P1320" s="15" t="e">
        <f t="shared" si="674"/>
        <v>#VALUE!</v>
      </c>
      <c r="Q1320" s="17" t="e">
        <f>VLOOKUP($A1320,'DATA PENGUKURAN GARDU'!$A:$BS,42,0)</f>
        <v>#N/A</v>
      </c>
      <c r="R1320" s="18" t="e">
        <f t="shared" si="675"/>
        <v>#N/A</v>
      </c>
      <c r="S1320" s="17" t="e">
        <f>VLOOKUP($A1320,'DATA PENGUKURAN GARDU'!$A:$BS,44,0)</f>
        <v>#N/A</v>
      </c>
      <c r="T1320" s="18" t="e">
        <f t="shared" si="676"/>
        <v>#N/A</v>
      </c>
      <c r="U1320" s="17" t="e">
        <f>VLOOKUP($A1320,'DATA PENGUKURAN GARDU'!$A:$BS,46,0)</f>
        <v>#N/A</v>
      </c>
      <c r="V1320" s="18" t="e">
        <f t="shared" si="677"/>
        <v>#N/A</v>
      </c>
      <c r="W1320" s="17" t="e">
        <f>VLOOKUP($A1320,'DATA PENGUKURAN GARDU'!$A:$BS,48,0)</f>
        <v>#N/A</v>
      </c>
      <c r="X1320" s="17" t="e">
        <f>VLOOKUP($A1320,'DATA PENGUKURAN GARDU'!$A:$BS,53,0)</f>
        <v>#N/A</v>
      </c>
      <c r="Y1320" s="17" t="e">
        <f>VLOOKUP($A1320,'DATA PENGUKURAN GARDU'!$A:$BS,54,0)</f>
        <v>#N/A</v>
      </c>
      <c r="Z1320" s="17" t="e">
        <f>VLOOKUP($A1320,'DATA PENGUKURAN GARDU'!$A:$BS,55,0)</f>
        <v>#N/A</v>
      </c>
      <c r="AA1320" s="20" t="e">
        <f>VLOOKUP($B1320,'DATA PENGUKURAN GARDU'!$A:$BS,42,0)</f>
        <v>#N/A</v>
      </c>
      <c r="AB1320" s="21" t="e">
        <f t="shared" si="678"/>
        <v>#N/A</v>
      </c>
      <c r="AC1320" s="20" t="e">
        <f>VLOOKUP($B1320,'DATA PENGUKURAN GARDU'!$A:$BS,44,0)</f>
        <v>#N/A</v>
      </c>
      <c r="AD1320" s="21" t="e">
        <f t="shared" si="679"/>
        <v>#N/A</v>
      </c>
      <c r="AE1320" s="20" t="e">
        <f>VLOOKUP($B1320,'DATA PENGUKURAN GARDU'!$A:$BS,46,0)</f>
        <v>#N/A</v>
      </c>
      <c r="AF1320" s="21" t="e">
        <f t="shared" si="680"/>
        <v>#N/A</v>
      </c>
      <c r="AG1320" s="20" t="e">
        <f>VLOOKUP($B1320,'DATA PENGUKURAN GARDU'!$A:$BS,46,0)</f>
        <v>#N/A</v>
      </c>
      <c r="AH1320" s="20" t="e">
        <f>VLOOKUP($B1320,'DATA PENGUKURAN GARDU'!$A:$BS,53,0)</f>
        <v>#N/A</v>
      </c>
      <c r="AI1320" s="20" t="e">
        <f>VLOOKUP($B1320,'DATA PENGUKURAN GARDU'!$A:$BS,54,0)</f>
        <v>#N/A</v>
      </c>
      <c r="AJ1320" s="17" t="e">
        <f>VLOOKUP($C1320,'DATA PENGUKURAN GARDU'!$A:$BS,42,0)</f>
        <v>#N/A</v>
      </c>
      <c r="AK1320" s="23" t="e">
        <f t="shared" si="681"/>
        <v>#N/A</v>
      </c>
      <c r="AL1320" s="17" t="e">
        <f>VLOOKUP($C1320,'DATA PENGUKURAN GARDU'!$A:$BS,44,0)</f>
        <v>#N/A</v>
      </c>
      <c r="AM1320" s="23" t="e">
        <f t="shared" si="682"/>
        <v>#N/A</v>
      </c>
      <c r="AN1320" s="17" t="e">
        <f>VLOOKUP($C1320,'DATA PENGUKURAN GARDU'!$A:$BS,46,0)</f>
        <v>#N/A</v>
      </c>
      <c r="AO1320" s="23" t="e">
        <f t="shared" si="683"/>
        <v>#N/A</v>
      </c>
      <c r="AP1320" s="17" t="e">
        <f>VLOOKUP($C1320,'DATA PENGUKURAN GARDU'!$A:$BS,46,0)</f>
        <v>#N/A</v>
      </c>
      <c r="AQ1320" s="17" t="e">
        <f>VLOOKUP($C1320,'DATA PENGUKURAN GARDU'!$A:$BS,53,0)</f>
        <v>#N/A</v>
      </c>
      <c r="AR1320" s="17" t="e">
        <f>VLOOKUP($C1320,'DATA PENGUKURAN GARDU'!$A:$BS,54,0)</f>
        <v>#N/A</v>
      </c>
      <c r="AS1320" s="20" t="e">
        <f>VLOOKUP($D1320,'DATA PENGUKURAN GARDU'!$A:$BS,42,0)</f>
        <v>#N/A</v>
      </c>
      <c r="AT1320" s="21" t="e">
        <f t="shared" si="684"/>
        <v>#N/A</v>
      </c>
      <c r="AU1320" s="20" t="e">
        <f>VLOOKUP($D1320,'DATA PENGUKURAN GARDU'!$A:$BS,44,0)</f>
        <v>#N/A</v>
      </c>
      <c r="AV1320" s="21" t="e">
        <f t="shared" si="685"/>
        <v>#N/A</v>
      </c>
      <c r="AW1320" s="20" t="e">
        <f>VLOOKUP($D1320,'DATA PENGUKURAN GARDU'!$A:$BS,46,0)</f>
        <v>#N/A</v>
      </c>
      <c r="AX1320" s="21" t="e">
        <f t="shared" si="686"/>
        <v>#N/A</v>
      </c>
      <c r="AY1320" s="20" t="e">
        <f>VLOOKUP($D1320,'DATA PENGUKURAN GARDU'!$A:$BS,46,0)</f>
        <v>#N/A</v>
      </c>
      <c r="AZ1320" s="20" t="e">
        <f>VLOOKUP($D1320,'DATA PENGUKURAN GARDU'!$A:$BS,53,0)</f>
        <v>#N/A</v>
      </c>
      <c r="BA1320" s="20" t="e">
        <f>VLOOKUP($D1320,'DATA PENGUKURAN GARDU'!$A:$BS,54,0)</f>
        <v>#N/A</v>
      </c>
      <c r="BB1320" s="17" t="e">
        <f>VLOOKUP($E1320,'DATA PENGUKURAN GARDU'!$A:$BS,42,0)</f>
        <v>#N/A</v>
      </c>
      <c r="BC1320" s="23" t="e">
        <f t="shared" si="687"/>
        <v>#N/A</v>
      </c>
      <c r="BD1320" s="17" t="e">
        <f>VLOOKUP($E1320,'DATA PENGUKURAN GARDU'!$A:$BS,44,0)</f>
        <v>#N/A</v>
      </c>
      <c r="BE1320" s="23" t="e">
        <f t="shared" si="688"/>
        <v>#N/A</v>
      </c>
      <c r="BF1320" s="17" t="e">
        <f>VLOOKUP($E1320,'DATA PENGUKURAN GARDU'!$A:$BS,46,0)</f>
        <v>#N/A</v>
      </c>
      <c r="BG1320" s="23" t="e">
        <f t="shared" si="689"/>
        <v>#N/A</v>
      </c>
      <c r="BH1320" s="17" t="e">
        <f>VLOOKUP($E1320,'DATA PENGUKURAN GARDU'!$A:$BS,46,0)</f>
        <v>#N/A</v>
      </c>
      <c r="BI1320" s="17" t="e">
        <f>VLOOKUP($E1320,'DATA PENGUKURAN GARDU'!$A:$BS,53,0)</f>
        <v>#N/A</v>
      </c>
      <c r="BJ1320" s="17" t="e">
        <f>VLOOKUP($E1320,'DATA PENGUKURAN GARDU'!$A:$BS,54,0)</f>
        <v>#N/A</v>
      </c>
      <c r="BK1320" s="20" t="e">
        <f t="shared" si="690"/>
        <v>#N/A</v>
      </c>
      <c r="BL1320" s="20" t="e">
        <f t="shared" si="691"/>
        <v>#N/A</v>
      </c>
      <c r="BM1320" s="20" t="e">
        <f t="shared" si="692"/>
        <v>#N/A</v>
      </c>
      <c r="BN1320" s="25" t="e">
        <f t="shared" si="693"/>
        <v>#N/A</v>
      </c>
      <c r="BO1320" s="26" t="str">
        <f t="shared" si="694"/>
        <v>0</v>
      </c>
      <c r="BP1320" s="21" t="e">
        <f t="shared" si="695"/>
        <v>#VALUE!</v>
      </c>
      <c r="BQ1320" s="20" t="e">
        <f t="shared" si="696"/>
        <v>#N/A</v>
      </c>
      <c r="BR1320" s="20" t="e">
        <v>#N/A</v>
      </c>
      <c r="BS1320" s="9" t="e">
        <v>#N/A</v>
      </c>
      <c r="BT1320" s="2" t="e">
        <f t="shared" si="697"/>
        <v>#VALUE!</v>
      </c>
      <c r="BU1320" s="2" t="e">
        <f t="shared" si="665"/>
        <v>#N/A</v>
      </c>
      <c r="BV1320" s="2" t="e">
        <f t="shared" si="666"/>
        <v>#N/A</v>
      </c>
    </row>
    <row r="1321" s="2" customFormat="1" ht="22.95" customHeight="1" spans="1:74">
      <c r="A1321" s="9" t="str">
        <f t="shared" si="667"/>
        <v>NL 052Induk</v>
      </c>
      <c r="B1321" s="9" t="str">
        <f t="shared" si="668"/>
        <v>NL 052jurusan 1</v>
      </c>
      <c r="C1321" s="9" t="str">
        <f t="shared" si="669"/>
        <v>NL 052jurusan 2</v>
      </c>
      <c r="D1321" s="9" t="str">
        <f t="shared" si="670"/>
        <v>NL 052jurusan 3</v>
      </c>
      <c r="E1321" s="9" t="str">
        <f t="shared" si="671"/>
        <v>NL 052jurusan 4</v>
      </c>
      <c r="F1321" s="10" t="s">
        <v>324</v>
      </c>
      <c r="G1321" s="10" t="s">
        <v>101</v>
      </c>
      <c r="H1321" s="10" t="s">
        <v>1578</v>
      </c>
      <c r="I1321" s="10">
        <v>0.86078</v>
      </c>
      <c r="J1321" s="10">
        <v>123.93939</v>
      </c>
      <c r="K1321" s="10" t="s">
        <v>7465</v>
      </c>
      <c r="L1321" s="10" t="s">
        <v>7465</v>
      </c>
      <c r="M1321" s="10" t="s">
        <v>7465</v>
      </c>
      <c r="N1321" s="14">
        <f t="shared" si="672"/>
        <v>0</v>
      </c>
      <c r="O1321" s="15" t="e">
        <f t="shared" si="673"/>
        <v>#VALUE!</v>
      </c>
      <c r="P1321" s="15" t="e">
        <f t="shared" si="674"/>
        <v>#VALUE!</v>
      </c>
      <c r="Q1321" s="17" t="e">
        <f>VLOOKUP($A1321,'DATA PENGUKURAN GARDU'!$A:$BS,42,0)</f>
        <v>#N/A</v>
      </c>
      <c r="R1321" s="18" t="e">
        <f t="shared" si="675"/>
        <v>#N/A</v>
      </c>
      <c r="S1321" s="17" t="e">
        <f>VLOOKUP($A1321,'DATA PENGUKURAN GARDU'!$A:$BS,44,0)</f>
        <v>#N/A</v>
      </c>
      <c r="T1321" s="18" t="e">
        <f t="shared" si="676"/>
        <v>#N/A</v>
      </c>
      <c r="U1321" s="17" t="e">
        <f>VLOOKUP($A1321,'DATA PENGUKURAN GARDU'!$A:$BS,46,0)</f>
        <v>#N/A</v>
      </c>
      <c r="V1321" s="18" t="e">
        <f t="shared" si="677"/>
        <v>#N/A</v>
      </c>
      <c r="W1321" s="17" t="e">
        <f>VLOOKUP($A1321,'DATA PENGUKURAN GARDU'!$A:$BS,48,0)</f>
        <v>#N/A</v>
      </c>
      <c r="X1321" s="17" t="e">
        <f>VLOOKUP($A1321,'DATA PENGUKURAN GARDU'!$A:$BS,53,0)</f>
        <v>#N/A</v>
      </c>
      <c r="Y1321" s="17" t="e">
        <f>VLOOKUP($A1321,'DATA PENGUKURAN GARDU'!$A:$BS,54,0)</f>
        <v>#N/A</v>
      </c>
      <c r="Z1321" s="17" t="e">
        <f>VLOOKUP($A1321,'DATA PENGUKURAN GARDU'!$A:$BS,55,0)</f>
        <v>#N/A</v>
      </c>
      <c r="AA1321" s="20" t="e">
        <f>VLOOKUP($B1321,'DATA PENGUKURAN GARDU'!$A:$BS,42,0)</f>
        <v>#N/A</v>
      </c>
      <c r="AB1321" s="21" t="e">
        <f t="shared" si="678"/>
        <v>#N/A</v>
      </c>
      <c r="AC1321" s="20" t="e">
        <f>VLOOKUP($B1321,'DATA PENGUKURAN GARDU'!$A:$BS,44,0)</f>
        <v>#N/A</v>
      </c>
      <c r="AD1321" s="21" t="e">
        <f t="shared" si="679"/>
        <v>#N/A</v>
      </c>
      <c r="AE1321" s="20" t="e">
        <f>VLOOKUP($B1321,'DATA PENGUKURAN GARDU'!$A:$BS,46,0)</f>
        <v>#N/A</v>
      </c>
      <c r="AF1321" s="21" t="e">
        <f t="shared" si="680"/>
        <v>#N/A</v>
      </c>
      <c r="AG1321" s="20" t="e">
        <f>VLOOKUP($B1321,'DATA PENGUKURAN GARDU'!$A:$BS,46,0)</f>
        <v>#N/A</v>
      </c>
      <c r="AH1321" s="20" t="e">
        <f>VLOOKUP($B1321,'DATA PENGUKURAN GARDU'!$A:$BS,53,0)</f>
        <v>#N/A</v>
      </c>
      <c r="AI1321" s="20" t="e">
        <f>VLOOKUP($B1321,'DATA PENGUKURAN GARDU'!$A:$BS,54,0)</f>
        <v>#N/A</v>
      </c>
      <c r="AJ1321" s="17" t="e">
        <f>VLOOKUP($C1321,'DATA PENGUKURAN GARDU'!$A:$BS,42,0)</f>
        <v>#N/A</v>
      </c>
      <c r="AK1321" s="23" t="e">
        <f t="shared" si="681"/>
        <v>#N/A</v>
      </c>
      <c r="AL1321" s="17" t="e">
        <f>VLOOKUP($C1321,'DATA PENGUKURAN GARDU'!$A:$BS,44,0)</f>
        <v>#N/A</v>
      </c>
      <c r="AM1321" s="23" t="e">
        <f t="shared" si="682"/>
        <v>#N/A</v>
      </c>
      <c r="AN1321" s="17" t="e">
        <f>VLOOKUP($C1321,'DATA PENGUKURAN GARDU'!$A:$BS,46,0)</f>
        <v>#N/A</v>
      </c>
      <c r="AO1321" s="23" t="e">
        <f t="shared" si="683"/>
        <v>#N/A</v>
      </c>
      <c r="AP1321" s="17" t="e">
        <f>VLOOKUP($C1321,'DATA PENGUKURAN GARDU'!$A:$BS,46,0)</f>
        <v>#N/A</v>
      </c>
      <c r="AQ1321" s="17" t="e">
        <f>VLOOKUP($C1321,'DATA PENGUKURAN GARDU'!$A:$BS,53,0)</f>
        <v>#N/A</v>
      </c>
      <c r="AR1321" s="17" t="e">
        <f>VLOOKUP($C1321,'DATA PENGUKURAN GARDU'!$A:$BS,54,0)</f>
        <v>#N/A</v>
      </c>
      <c r="AS1321" s="20" t="e">
        <f>VLOOKUP($D1321,'DATA PENGUKURAN GARDU'!$A:$BS,42,0)</f>
        <v>#N/A</v>
      </c>
      <c r="AT1321" s="21" t="e">
        <f t="shared" si="684"/>
        <v>#N/A</v>
      </c>
      <c r="AU1321" s="20" t="e">
        <f>VLOOKUP($D1321,'DATA PENGUKURAN GARDU'!$A:$BS,44,0)</f>
        <v>#N/A</v>
      </c>
      <c r="AV1321" s="21" t="e">
        <f t="shared" si="685"/>
        <v>#N/A</v>
      </c>
      <c r="AW1321" s="20" t="e">
        <f>VLOOKUP($D1321,'DATA PENGUKURAN GARDU'!$A:$BS,46,0)</f>
        <v>#N/A</v>
      </c>
      <c r="AX1321" s="21" t="e">
        <f t="shared" si="686"/>
        <v>#N/A</v>
      </c>
      <c r="AY1321" s="20" t="e">
        <f>VLOOKUP($D1321,'DATA PENGUKURAN GARDU'!$A:$BS,46,0)</f>
        <v>#N/A</v>
      </c>
      <c r="AZ1321" s="20" t="e">
        <f>VLOOKUP($D1321,'DATA PENGUKURAN GARDU'!$A:$BS,53,0)</f>
        <v>#N/A</v>
      </c>
      <c r="BA1321" s="20" t="e">
        <f>VLOOKUP($D1321,'DATA PENGUKURAN GARDU'!$A:$BS,54,0)</f>
        <v>#N/A</v>
      </c>
      <c r="BB1321" s="17" t="e">
        <f>VLOOKUP($E1321,'DATA PENGUKURAN GARDU'!$A:$BS,42,0)</f>
        <v>#N/A</v>
      </c>
      <c r="BC1321" s="23" t="e">
        <f t="shared" si="687"/>
        <v>#N/A</v>
      </c>
      <c r="BD1321" s="17" t="e">
        <f>VLOOKUP($E1321,'DATA PENGUKURAN GARDU'!$A:$BS,44,0)</f>
        <v>#N/A</v>
      </c>
      <c r="BE1321" s="23" t="e">
        <f t="shared" si="688"/>
        <v>#N/A</v>
      </c>
      <c r="BF1321" s="17" t="e">
        <f>VLOOKUP($E1321,'DATA PENGUKURAN GARDU'!$A:$BS,46,0)</f>
        <v>#N/A</v>
      </c>
      <c r="BG1321" s="23" t="e">
        <f t="shared" si="689"/>
        <v>#N/A</v>
      </c>
      <c r="BH1321" s="17" t="e">
        <f>VLOOKUP($E1321,'DATA PENGUKURAN GARDU'!$A:$BS,46,0)</f>
        <v>#N/A</v>
      </c>
      <c r="BI1321" s="17" t="e">
        <f>VLOOKUP($E1321,'DATA PENGUKURAN GARDU'!$A:$BS,53,0)</f>
        <v>#N/A</v>
      </c>
      <c r="BJ1321" s="17" t="e">
        <f>VLOOKUP($E1321,'DATA PENGUKURAN GARDU'!$A:$BS,54,0)</f>
        <v>#N/A</v>
      </c>
      <c r="BK1321" s="20" t="e">
        <f t="shared" si="690"/>
        <v>#N/A</v>
      </c>
      <c r="BL1321" s="20" t="e">
        <f t="shared" si="691"/>
        <v>#N/A</v>
      </c>
      <c r="BM1321" s="20" t="e">
        <f t="shared" si="692"/>
        <v>#N/A</v>
      </c>
      <c r="BN1321" s="25" t="e">
        <f t="shared" si="693"/>
        <v>#N/A</v>
      </c>
      <c r="BO1321" s="26" t="str">
        <f t="shared" si="694"/>
        <v>0</v>
      </c>
      <c r="BP1321" s="21" t="e">
        <f t="shared" si="695"/>
        <v>#VALUE!</v>
      </c>
      <c r="BQ1321" s="20" t="e">
        <f t="shared" si="696"/>
        <v>#N/A</v>
      </c>
      <c r="BR1321" s="20" t="e">
        <v>#N/A</v>
      </c>
      <c r="BS1321" s="9" t="e">
        <v>#N/A</v>
      </c>
      <c r="BT1321" s="2" t="e">
        <f t="shared" si="697"/>
        <v>#VALUE!</v>
      </c>
      <c r="BU1321" s="2" t="e">
        <f t="shared" si="665"/>
        <v>#N/A</v>
      </c>
      <c r="BV1321" s="2" t="e">
        <f t="shared" si="666"/>
        <v>#N/A</v>
      </c>
    </row>
    <row r="1322" s="2" customFormat="1" ht="22.95" customHeight="1" spans="1:74">
      <c r="A1322" s="9" t="str">
        <f t="shared" si="667"/>
        <v>K-031Induk</v>
      </c>
      <c r="B1322" s="9" t="str">
        <f t="shared" si="668"/>
        <v>K-031jurusan 1</v>
      </c>
      <c r="C1322" s="9" t="str">
        <f t="shared" si="669"/>
        <v>K-031jurusan 2</v>
      </c>
      <c r="D1322" s="9" t="str">
        <f t="shared" si="670"/>
        <v>K-031jurusan 3</v>
      </c>
      <c r="E1322" s="9" t="str">
        <f t="shared" si="671"/>
        <v>K-031jurusan 4</v>
      </c>
      <c r="F1322" s="10" t="s">
        <v>889</v>
      </c>
      <c r="G1322" s="10" t="s">
        <v>132</v>
      </c>
      <c r="H1322" s="10" t="s">
        <v>890</v>
      </c>
      <c r="I1322" s="10">
        <v>0.730617</v>
      </c>
      <c r="J1322" s="10">
        <v>124.297617</v>
      </c>
      <c r="K1322" s="10">
        <v>250</v>
      </c>
      <c r="L1322" s="10">
        <v>3</v>
      </c>
      <c r="M1322" s="10">
        <v>20</v>
      </c>
      <c r="N1322" s="14">
        <f t="shared" si="672"/>
        <v>400</v>
      </c>
      <c r="O1322" s="15">
        <f t="shared" si="673"/>
        <v>7.22543352601156</v>
      </c>
      <c r="P1322" s="15">
        <f t="shared" si="674"/>
        <v>361.271676300578</v>
      </c>
      <c r="Q1322" s="17">
        <f>VLOOKUP($A1322,'DATA PENGUKURAN GARDU'!$A:$BS,42,0)</f>
        <v>68</v>
      </c>
      <c r="R1322" s="18">
        <f t="shared" si="675"/>
        <v>18.8224</v>
      </c>
      <c r="S1322" s="17">
        <f>VLOOKUP($A1322,'DATA PENGUKURAN GARDU'!$A:$BS,44,0)</f>
        <v>10</v>
      </c>
      <c r="T1322" s="18">
        <f t="shared" si="676"/>
        <v>2.768</v>
      </c>
      <c r="U1322" s="17">
        <f>VLOOKUP($A1322,'DATA PENGUKURAN GARDU'!$A:$BS,46,0)</f>
        <v>51</v>
      </c>
      <c r="V1322" s="18">
        <f t="shared" si="677"/>
        <v>14.1168</v>
      </c>
      <c r="W1322" s="17">
        <f>VLOOKUP($A1322,'DATA PENGUKURAN GARDU'!$A:$BS,48,0)</f>
        <v>49</v>
      </c>
      <c r="X1322" s="17">
        <f>VLOOKUP($A1322,'DATA PENGUKURAN GARDU'!$A:$BS,53,0)</f>
        <v>219</v>
      </c>
      <c r="Y1322" s="17">
        <f>VLOOKUP($A1322,'DATA PENGUKURAN GARDU'!$A:$BS,54,0)</f>
        <v>386</v>
      </c>
      <c r="Z1322" s="17">
        <f>VLOOKUP($A1322,'DATA PENGUKURAN GARDU'!$A:$BS,55,0)</f>
        <v>218</v>
      </c>
      <c r="AA1322" s="20">
        <f>VLOOKUP($B1322,'DATA PENGUKURAN GARDU'!$A:$BS,42,0)</f>
        <v>0</v>
      </c>
      <c r="AB1322" s="21">
        <f t="shared" si="678"/>
        <v>0</v>
      </c>
      <c r="AC1322" s="20">
        <f>VLOOKUP($B1322,'DATA PENGUKURAN GARDU'!$A:$BS,44,0)</f>
        <v>0</v>
      </c>
      <c r="AD1322" s="21">
        <f t="shared" si="679"/>
        <v>0</v>
      </c>
      <c r="AE1322" s="20">
        <f>VLOOKUP($B1322,'DATA PENGUKURAN GARDU'!$A:$BS,46,0)</f>
        <v>0</v>
      </c>
      <c r="AF1322" s="21">
        <f t="shared" si="680"/>
        <v>0</v>
      </c>
      <c r="AG1322" s="20">
        <f>VLOOKUP($B1322,'DATA PENGUKURAN GARDU'!$A:$BS,46,0)</f>
        <v>0</v>
      </c>
      <c r="AH1322" s="20">
        <f>VLOOKUP($B1322,'DATA PENGUKURAN GARDU'!$A:$BS,53,0)</f>
        <v>229</v>
      </c>
      <c r="AI1322" s="20">
        <f>VLOOKUP($B1322,'DATA PENGUKURAN GARDU'!$A:$BS,54,0)</f>
        <v>385.9</v>
      </c>
      <c r="AJ1322" s="17">
        <f>VLOOKUP($C1322,'DATA PENGUKURAN GARDU'!$A:$BS,42,0)</f>
        <v>0</v>
      </c>
      <c r="AK1322" s="23">
        <f t="shared" si="681"/>
        <v>0</v>
      </c>
      <c r="AL1322" s="17">
        <f>VLOOKUP($C1322,'DATA PENGUKURAN GARDU'!$A:$BS,44,0)</f>
        <v>0</v>
      </c>
      <c r="AM1322" s="23">
        <f t="shared" si="682"/>
        <v>0</v>
      </c>
      <c r="AN1322" s="17">
        <f>VLOOKUP($C1322,'DATA PENGUKURAN GARDU'!$A:$BS,46,0)</f>
        <v>0</v>
      </c>
      <c r="AO1322" s="23">
        <f t="shared" si="683"/>
        <v>0</v>
      </c>
      <c r="AP1322" s="17">
        <f>VLOOKUP($C1322,'DATA PENGUKURAN GARDU'!$A:$BS,46,0)</f>
        <v>0</v>
      </c>
      <c r="AQ1322" s="17">
        <f>VLOOKUP($C1322,'DATA PENGUKURAN GARDU'!$A:$BS,53,0)</f>
        <v>226</v>
      </c>
      <c r="AR1322" s="17">
        <f>VLOOKUP($C1322,'DATA PENGUKURAN GARDU'!$A:$BS,54,0)</f>
        <v>397</v>
      </c>
      <c r="AS1322" s="20">
        <f>VLOOKUP($D1322,'DATA PENGUKURAN GARDU'!$A:$BS,42,0)</f>
        <v>0</v>
      </c>
      <c r="AT1322" s="21">
        <f t="shared" si="684"/>
        <v>0</v>
      </c>
      <c r="AU1322" s="20">
        <f>VLOOKUP($D1322,'DATA PENGUKURAN GARDU'!$A:$BS,44,0)</f>
        <v>0</v>
      </c>
      <c r="AV1322" s="21">
        <f t="shared" si="685"/>
        <v>0</v>
      </c>
      <c r="AW1322" s="20">
        <f>VLOOKUP($D1322,'DATA PENGUKURAN GARDU'!$A:$BS,46,0)</f>
        <v>0</v>
      </c>
      <c r="AX1322" s="21">
        <f t="shared" si="686"/>
        <v>0</v>
      </c>
      <c r="AY1322" s="20">
        <f>VLOOKUP($D1322,'DATA PENGUKURAN GARDU'!$A:$BS,46,0)</f>
        <v>0</v>
      </c>
      <c r="AZ1322" s="20">
        <f>VLOOKUP($D1322,'DATA PENGUKURAN GARDU'!$A:$BS,53,0)</f>
        <v>0</v>
      </c>
      <c r="BA1322" s="20">
        <f>VLOOKUP($D1322,'DATA PENGUKURAN GARDU'!$A:$BS,54,0)</f>
        <v>0</v>
      </c>
      <c r="BB1322" s="17" t="e">
        <f>VLOOKUP($E1322,'DATA PENGUKURAN GARDU'!$A:$BS,42,0)</f>
        <v>#N/A</v>
      </c>
      <c r="BC1322" s="23" t="e">
        <f t="shared" si="687"/>
        <v>#N/A</v>
      </c>
      <c r="BD1322" s="17" t="e">
        <f>VLOOKUP($E1322,'DATA PENGUKURAN GARDU'!$A:$BS,44,0)</f>
        <v>#N/A</v>
      </c>
      <c r="BE1322" s="23" t="e">
        <f t="shared" si="688"/>
        <v>#N/A</v>
      </c>
      <c r="BF1322" s="17" t="e">
        <f>VLOOKUP($E1322,'DATA PENGUKURAN GARDU'!$A:$BS,46,0)</f>
        <v>#N/A</v>
      </c>
      <c r="BG1322" s="23" t="e">
        <f t="shared" si="689"/>
        <v>#N/A</v>
      </c>
      <c r="BH1322" s="17" t="e">
        <f>VLOOKUP($E1322,'DATA PENGUKURAN GARDU'!$A:$BS,46,0)</f>
        <v>#N/A</v>
      </c>
      <c r="BI1322" s="17" t="e">
        <f>VLOOKUP($E1322,'DATA PENGUKURAN GARDU'!$A:$BS,53,0)</f>
        <v>#N/A</v>
      </c>
      <c r="BJ1322" s="17" t="e">
        <f>VLOOKUP($E1322,'DATA PENGUKURAN GARDU'!$A:$BS,54,0)</f>
        <v>#N/A</v>
      </c>
      <c r="BK1322" s="20" t="str">
        <f t="shared" si="690"/>
        <v>Normal</v>
      </c>
      <c r="BL1322" s="20" t="str">
        <f t="shared" si="691"/>
        <v>Normal</v>
      </c>
      <c r="BM1322" s="20" t="str">
        <f t="shared" si="692"/>
        <v>Normal</v>
      </c>
      <c r="BN1322" s="25">
        <f t="shared" si="693"/>
        <v>43</v>
      </c>
      <c r="BO1322" s="26">
        <f t="shared" si="694"/>
        <v>28.707101</v>
      </c>
      <c r="BP1322" s="21">
        <f t="shared" si="695"/>
        <v>11.4828404</v>
      </c>
      <c r="BQ1322" s="20">
        <f t="shared" si="696"/>
        <v>0.511627906976744</v>
      </c>
      <c r="BR1322" s="20">
        <v>2450</v>
      </c>
      <c r="BS1322" s="9">
        <v>0</v>
      </c>
      <c r="BT1322" s="2" t="str">
        <f t="shared" si="697"/>
        <v>Underload</v>
      </c>
      <c r="BU1322" s="2" t="str">
        <f t="shared" si="665"/>
        <v>TDK SEIMBANG</v>
      </c>
      <c r="BV1322" s="2" t="str">
        <f t="shared" si="666"/>
        <v>NORMAL</v>
      </c>
    </row>
    <row r="1323" s="2" customFormat="1" ht="22.95" customHeight="1" spans="1:74">
      <c r="A1323" s="9" t="str">
        <f t="shared" si="667"/>
        <v>K-275Induk</v>
      </c>
      <c r="B1323" s="9" t="str">
        <f t="shared" si="668"/>
        <v>K-275jurusan 1</v>
      </c>
      <c r="C1323" s="9" t="str">
        <f t="shared" si="669"/>
        <v>K-275jurusan 2</v>
      </c>
      <c r="D1323" s="9" t="str">
        <f t="shared" si="670"/>
        <v>K-275jurusan 3</v>
      </c>
      <c r="E1323" s="9" t="str">
        <f t="shared" si="671"/>
        <v>K-275jurusan 4</v>
      </c>
      <c r="F1323" s="10" t="s">
        <v>131</v>
      </c>
      <c r="G1323" s="10" t="s">
        <v>132</v>
      </c>
      <c r="H1323" s="10" t="s">
        <v>551</v>
      </c>
      <c r="I1323" s="10">
        <v>0.608067</v>
      </c>
      <c r="J1323" s="10">
        <v>124.2688</v>
      </c>
      <c r="K1323" s="10">
        <v>200</v>
      </c>
      <c r="L1323" s="10">
        <v>3</v>
      </c>
      <c r="M1323" s="10">
        <v>20</v>
      </c>
      <c r="N1323" s="14">
        <f t="shared" si="672"/>
        <v>400</v>
      </c>
      <c r="O1323" s="15">
        <f t="shared" si="673"/>
        <v>5.78034682080925</v>
      </c>
      <c r="P1323" s="15">
        <f t="shared" si="674"/>
        <v>289.017341040462</v>
      </c>
      <c r="Q1323" s="17">
        <f>VLOOKUP($A1323,'DATA PENGUKURAN GARDU'!$A:$BS,42,0)</f>
        <v>161</v>
      </c>
      <c r="R1323" s="18">
        <f t="shared" si="675"/>
        <v>55.706</v>
      </c>
      <c r="S1323" s="17">
        <f>VLOOKUP($A1323,'DATA PENGUKURAN GARDU'!$A:$BS,44,0)</f>
        <v>168</v>
      </c>
      <c r="T1323" s="18">
        <f t="shared" si="676"/>
        <v>58.128</v>
      </c>
      <c r="U1323" s="17">
        <f>VLOOKUP($A1323,'DATA PENGUKURAN GARDU'!$A:$BS,46,0)</f>
        <v>180</v>
      </c>
      <c r="V1323" s="18">
        <f t="shared" si="677"/>
        <v>62.28</v>
      </c>
      <c r="W1323" s="17">
        <f>VLOOKUP($A1323,'DATA PENGUKURAN GARDU'!$A:$BS,48,0)</f>
        <v>49</v>
      </c>
      <c r="X1323" s="17">
        <f>VLOOKUP($A1323,'DATA PENGUKURAN GARDU'!$A:$BS,53,0)</f>
        <v>230</v>
      </c>
      <c r="Y1323" s="17">
        <f>VLOOKUP($A1323,'DATA PENGUKURAN GARDU'!$A:$BS,54,0)</f>
        <v>400</v>
      </c>
      <c r="Z1323" s="17">
        <f>VLOOKUP($A1323,'DATA PENGUKURAN GARDU'!$A:$BS,55,0)</f>
        <v>203</v>
      </c>
      <c r="AA1323" s="20">
        <f>VLOOKUP($B1323,'DATA PENGUKURAN GARDU'!$A:$BS,42,0)</f>
        <v>88</v>
      </c>
      <c r="AB1323" s="21">
        <f t="shared" si="678"/>
        <v>30.448</v>
      </c>
      <c r="AC1323" s="20">
        <f>VLOOKUP($B1323,'DATA PENGUKURAN GARDU'!$A:$BS,44,0)</f>
        <v>106</v>
      </c>
      <c r="AD1323" s="21">
        <f t="shared" si="679"/>
        <v>36.676</v>
      </c>
      <c r="AE1323" s="20">
        <f>VLOOKUP($B1323,'DATA PENGUKURAN GARDU'!$A:$BS,46,0)</f>
        <v>126</v>
      </c>
      <c r="AF1323" s="21">
        <f t="shared" si="680"/>
        <v>43.596</v>
      </c>
      <c r="AG1323" s="20">
        <f>VLOOKUP($B1323,'DATA PENGUKURAN GARDU'!$A:$BS,46,0)</f>
        <v>126</v>
      </c>
      <c r="AH1323" s="20">
        <f>VLOOKUP($B1323,'DATA PENGUKURAN GARDU'!$A:$BS,53,0)</f>
        <v>0</v>
      </c>
      <c r="AI1323" s="20">
        <f>VLOOKUP($B1323,'DATA PENGUKURAN GARDU'!$A:$BS,54,0)</f>
        <v>0</v>
      </c>
      <c r="AJ1323" s="17">
        <f>VLOOKUP($C1323,'DATA PENGUKURAN GARDU'!$A:$BS,42,0)</f>
        <v>73</v>
      </c>
      <c r="AK1323" s="23">
        <f t="shared" si="681"/>
        <v>25.258</v>
      </c>
      <c r="AL1323" s="17">
        <f>VLOOKUP($C1323,'DATA PENGUKURAN GARDU'!$A:$BS,44,0)</f>
        <v>62</v>
      </c>
      <c r="AM1323" s="23">
        <f t="shared" si="682"/>
        <v>21.452</v>
      </c>
      <c r="AN1323" s="17">
        <f>VLOOKUP($C1323,'DATA PENGUKURAN GARDU'!$A:$BS,46,0)</f>
        <v>54</v>
      </c>
      <c r="AO1323" s="23">
        <f t="shared" si="683"/>
        <v>18.684</v>
      </c>
      <c r="AP1323" s="17">
        <f>VLOOKUP($C1323,'DATA PENGUKURAN GARDU'!$A:$BS,46,0)</f>
        <v>54</v>
      </c>
      <c r="AQ1323" s="17">
        <f>VLOOKUP($C1323,'DATA PENGUKURAN GARDU'!$A:$BS,53,0)</f>
        <v>0</v>
      </c>
      <c r="AR1323" s="17">
        <f>VLOOKUP($C1323,'DATA PENGUKURAN GARDU'!$A:$BS,54,0)</f>
        <v>0</v>
      </c>
      <c r="AS1323" s="20">
        <f>VLOOKUP($D1323,'DATA PENGUKURAN GARDU'!$A:$BS,42,0)</f>
        <v>0</v>
      </c>
      <c r="AT1323" s="21">
        <f t="shared" si="684"/>
        <v>0</v>
      </c>
      <c r="AU1323" s="20">
        <f>VLOOKUP($D1323,'DATA PENGUKURAN GARDU'!$A:$BS,44,0)</f>
        <v>0</v>
      </c>
      <c r="AV1323" s="21">
        <f t="shared" si="685"/>
        <v>0</v>
      </c>
      <c r="AW1323" s="20">
        <f>VLOOKUP($D1323,'DATA PENGUKURAN GARDU'!$A:$BS,46,0)</f>
        <v>0</v>
      </c>
      <c r="AX1323" s="21">
        <f t="shared" si="686"/>
        <v>0</v>
      </c>
      <c r="AY1323" s="20">
        <f>VLOOKUP($D1323,'DATA PENGUKURAN GARDU'!$A:$BS,46,0)</f>
        <v>0</v>
      </c>
      <c r="AZ1323" s="20">
        <f>VLOOKUP($D1323,'DATA PENGUKURAN GARDU'!$A:$BS,53,0)</f>
        <v>0</v>
      </c>
      <c r="BA1323" s="20">
        <f>VLOOKUP($D1323,'DATA PENGUKURAN GARDU'!$A:$BS,54,0)</f>
        <v>0</v>
      </c>
      <c r="BB1323" s="17" t="e">
        <f>VLOOKUP($E1323,'DATA PENGUKURAN GARDU'!$A:$BS,42,0)</f>
        <v>#N/A</v>
      </c>
      <c r="BC1323" s="23" t="e">
        <f t="shared" si="687"/>
        <v>#N/A</v>
      </c>
      <c r="BD1323" s="17" t="e">
        <f>VLOOKUP($E1323,'DATA PENGUKURAN GARDU'!$A:$BS,44,0)</f>
        <v>#N/A</v>
      </c>
      <c r="BE1323" s="23" t="e">
        <f t="shared" si="688"/>
        <v>#N/A</v>
      </c>
      <c r="BF1323" s="17" t="e">
        <f>VLOOKUP($E1323,'DATA PENGUKURAN GARDU'!$A:$BS,46,0)</f>
        <v>#N/A</v>
      </c>
      <c r="BG1323" s="23" t="e">
        <f t="shared" si="689"/>
        <v>#N/A</v>
      </c>
      <c r="BH1323" s="17" t="e">
        <f>VLOOKUP($E1323,'DATA PENGUKURAN GARDU'!$A:$BS,46,0)</f>
        <v>#N/A</v>
      </c>
      <c r="BI1323" s="17" t="e">
        <f>VLOOKUP($E1323,'DATA PENGUKURAN GARDU'!$A:$BS,53,0)</f>
        <v>#N/A</v>
      </c>
      <c r="BJ1323" s="17" t="e">
        <f>VLOOKUP($E1323,'DATA PENGUKURAN GARDU'!$A:$BS,54,0)</f>
        <v>#N/A</v>
      </c>
      <c r="BK1323" s="20" t="str">
        <f t="shared" si="690"/>
        <v>Normal</v>
      </c>
      <c r="BL1323" s="20" t="str">
        <f t="shared" si="691"/>
        <v>Normal</v>
      </c>
      <c r="BM1323" s="20" t="str">
        <f t="shared" si="692"/>
        <v>Normal</v>
      </c>
      <c r="BN1323" s="25">
        <f t="shared" si="693"/>
        <v>169.666666666667</v>
      </c>
      <c r="BO1323" s="26">
        <f t="shared" si="694"/>
        <v>0</v>
      </c>
      <c r="BP1323" s="21">
        <f t="shared" si="695"/>
        <v>0</v>
      </c>
      <c r="BQ1323" s="20">
        <f t="shared" si="696"/>
        <v>0.00654878847413235</v>
      </c>
      <c r="BR1323" s="20">
        <v>1060</v>
      </c>
      <c r="BS1323" s="9">
        <v>0</v>
      </c>
      <c r="BT1323" s="2" t="str">
        <f t="shared" si="697"/>
        <v>Underload</v>
      </c>
      <c r="BU1323" s="2" t="str">
        <f t="shared" si="665"/>
        <v>SEIMBANG</v>
      </c>
      <c r="BV1323" s="2" t="str">
        <f t="shared" si="666"/>
        <v>NORMAL</v>
      </c>
    </row>
    <row r="1324" s="2" customFormat="1" ht="22.95" customHeight="1" spans="1:74">
      <c r="A1324" s="9" t="str">
        <f t="shared" si="667"/>
        <v>K-278.2Induk</v>
      </c>
      <c r="B1324" s="9" t="str">
        <f t="shared" si="668"/>
        <v>K-278.2jurusan 1</v>
      </c>
      <c r="C1324" s="9" t="str">
        <f t="shared" si="669"/>
        <v>K-278.2jurusan 2</v>
      </c>
      <c r="D1324" s="9" t="str">
        <f t="shared" si="670"/>
        <v>K-278.2jurusan 3</v>
      </c>
      <c r="E1324" s="9" t="str">
        <f t="shared" si="671"/>
        <v>K-278.2jurusan 4</v>
      </c>
      <c r="F1324" s="10" t="s">
        <v>131</v>
      </c>
      <c r="G1324" s="10" t="s">
        <v>132</v>
      </c>
      <c r="H1324" s="10" t="s">
        <v>1274</v>
      </c>
      <c r="I1324" s="10">
        <v>0.597431</v>
      </c>
      <c r="J1324" s="10">
        <v>124.255838</v>
      </c>
      <c r="K1324" s="10">
        <v>200</v>
      </c>
      <c r="L1324" s="10">
        <v>3</v>
      </c>
      <c r="M1324" s="10">
        <v>20</v>
      </c>
      <c r="N1324" s="14">
        <f t="shared" si="672"/>
        <v>400</v>
      </c>
      <c r="O1324" s="15">
        <f t="shared" si="673"/>
        <v>5.78034682080925</v>
      </c>
      <c r="P1324" s="15">
        <f t="shared" si="674"/>
        <v>289.017341040462</v>
      </c>
      <c r="Q1324" s="17">
        <f>VLOOKUP($A1324,'DATA PENGUKURAN GARDU'!$A:$BS,42,0)</f>
        <v>72</v>
      </c>
      <c r="R1324" s="18">
        <f t="shared" si="675"/>
        <v>24.912</v>
      </c>
      <c r="S1324" s="17">
        <f>VLOOKUP($A1324,'DATA PENGUKURAN GARDU'!$A:$BS,44,0)</f>
        <v>59</v>
      </c>
      <c r="T1324" s="18">
        <f t="shared" si="676"/>
        <v>20.414</v>
      </c>
      <c r="U1324" s="17">
        <f>VLOOKUP($A1324,'DATA PENGUKURAN GARDU'!$A:$BS,46,0)</f>
        <v>71</v>
      </c>
      <c r="V1324" s="18">
        <f t="shared" si="677"/>
        <v>24.566</v>
      </c>
      <c r="W1324" s="17">
        <f>VLOOKUP($A1324,'DATA PENGUKURAN GARDU'!$A:$BS,48,0)</f>
        <v>30</v>
      </c>
      <c r="X1324" s="17">
        <f>VLOOKUP($A1324,'DATA PENGUKURAN GARDU'!$A:$BS,53,0)</f>
        <v>230</v>
      </c>
      <c r="Y1324" s="17">
        <f>VLOOKUP($A1324,'DATA PENGUKURAN GARDU'!$A:$BS,54,0)</f>
        <v>400</v>
      </c>
      <c r="Z1324" s="17">
        <f>VLOOKUP($A1324,'DATA PENGUKURAN GARDU'!$A:$BS,55,0)</f>
        <v>203</v>
      </c>
      <c r="AA1324" s="20">
        <f>VLOOKUP($B1324,'DATA PENGUKURAN GARDU'!$A:$BS,42,0)</f>
        <v>24</v>
      </c>
      <c r="AB1324" s="21">
        <f t="shared" si="678"/>
        <v>8.304</v>
      </c>
      <c r="AC1324" s="20">
        <f>VLOOKUP($B1324,'DATA PENGUKURAN GARDU'!$A:$BS,44,0)</f>
        <v>18</v>
      </c>
      <c r="AD1324" s="21">
        <f t="shared" si="679"/>
        <v>6.228</v>
      </c>
      <c r="AE1324" s="20">
        <f>VLOOKUP($B1324,'DATA PENGUKURAN GARDU'!$A:$BS,46,0)</f>
        <v>23</v>
      </c>
      <c r="AF1324" s="21">
        <f t="shared" si="680"/>
        <v>7.958</v>
      </c>
      <c r="AG1324" s="20">
        <f>VLOOKUP($B1324,'DATA PENGUKURAN GARDU'!$A:$BS,46,0)</f>
        <v>23</v>
      </c>
      <c r="AH1324" s="20">
        <f>VLOOKUP($B1324,'DATA PENGUKURAN GARDU'!$A:$BS,53,0)</f>
        <v>0</v>
      </c>
      <c r="AI1324" s="20">
        <f>VLOOKUP($B1324,'DATA PENGUKURAN GARDU'!$A:$BS,54,0)</f>
        <v>0</v>
      </c>
      <c r="AJ1324" s="17">
        <f>VLOOKUP($C1324,'DATA PENGUKURAN GARDU'!$A:$BS,42,0)</f>
        <v>48</v>
      </c>
      <c r="AK1324" s="23">
        <f t="shared" si="681"/>
        <v>16.608</v>
      </c>
      <c r="AL1324" s="17">
        <f>VLOOKUP($C1324,'DATA PENGUKURAN GARDU'!$A:$BS,44,0)</f>
        <v>41</v>
      </c>
      <c r="AM1324" s="23">
        <f t="shared" si="682"/>
        <v>14.186</v>
      </c>
      <c r="AN1324" s="17">
        <f>VLOOKUP($C1324,'DATA PENGUKURAN GARDU'!$A:$BS,46,0)</f>
        <v>48</v>
      </c>
      <c r="AO1324" s="23">
        <f t="shared" si="683"/>
        <v>16.608</v>
      </c>
      <c r="AP1324" s="17">
        <f>VLOOKUP($C1324,'DATA PENGUKURAN GARDU'!$A:$BS,46,0)</f>
        <v>48</v>
      </c>
      <c r="AQ1324" s="17">
        <f>VLOOKUP($C1324,'DATA PENGUKURAN GARDU'!$A:$BS,53,0)</f>
        <v>0</v>
      </c>
      <c r="AR1324" s="17">
        <f>VLOOKUP($C1324,'DATA PENGUKURAN GARDU'!$A:$BS,54,0)</f>
        <v>0</v>
      </c>
      <c r="AS1324" s="20">
        <f>VLOOKUP($D1324,'DATA PENGUKURAN GARDU'!$A:$BS,42,0)</f>
        <v>0</v>
      </c>
      <c r="AT1324" s="21">
        <f t="shared" si="684"/>
        <v>0</v>
      </c>
      <c r="AU1324" s="20">
        <f>VLOOKUP($D1324,'DATA PENGUKURAN GARDU'!$A:$BS,44,0)</f>
        <v>0</v>
      </c>
      <c r="AV1324" s="21">
        <f t="shared" si="685"/>
        <v>0</v>
      </c>
      <c r="AW1324" s="20">
        <f>VLOOKUP($D1324,'DATA PENGUKURAN GARDU'!$A:$BS,46,0)</f>
        <v>0</v>
      </c>
      <c r="AX1324" s="21">
        <f t="shared" si="686"/>
        <v>0</v>
      </c>
      <c r="AY1324" s="20">
        <f>VLOOKUP($D1324,'DATA PENGUKURAN GARDU'!$A:$BS,46,0)</f>
        <v>0</v>
      </c>
      <c r="AZ1324" s="20">
        <f>VLOOKUP($D1324,'DATA PENGUKURAN GARDU'!$A:$BS,53,0)</f>
        <v>0</v>
      </c>
      <c r="BA1324" s="20">
        <f>VLOOKUP($D1324,'DATA PENGUKURAN GARDU'!$A:$BS,54,0)</f>
        <v>0</v>
      </c>
      <c r="BB1324" s="17" t="e">
        <f>VLOOKUP($E1324,'DATA PENGUKURAN GARDU'!$A:$BS,42,0)</f>
        <v>#N/A</v>
      </c>
      <c r="BC1324" s="23" t="e">
        <f t="shared" si="687"/>
        <v>#N/A</v>
      </c>
      <c r="BD1324" s="17" t="e">
        <f>VLOOKUP($E1324,'DATA PENGUKURAN GARDU'!$A:$BS,44,0)</f>
        <v>#N/A</v>
      </c>
      <c r="BE1324" s="23" t="e">
        <f t="shared" si="688"/>
        <v>#N/A</v>
      </c>
      <c r="BF1324" s="17" t="e">
        <f>VLOOKUP($E1324,'DATA PENGUKURAN GARDU'!$A:$BS,46,0)</f>
        <v>#N/A</v>
      </c>
      <c r="BG1324" s="23" t="e">
        <f t="shared" si="689"/>
        <v>#N/A</v>
      </c>
      <c r="BH1324" s="17" t="e">
        <f>VLOOKUP($E1324,'DATA PENGUKURAN GARDU'!$A:$BS,46,0)</f>
        <v>#N/A</v>
      </c>
      <c r="BI1324" s="17" t="e">
        <f>VLOOKUP($E1324,'DATA PENGUKURAN GARDU'!$A:$BS,53,0)</f>
        <v>#N/A</v>
      </c>
      <c r="BJ1324" s="17" t="e">
        <f>VLOOKUP($E1324,'DATA PENGUKURAN GARDU'!$A:$BS,54,0)</f>
        <v>#N/A</v>
      </c>
      <c r="BK1324" s="20" t="str">
        <f t="shared" si="690"/>
        <v>Normal</v>
      </c>
      <c r="BL1324" s="20" t="str">
        <f t="shared" si="691"/>
        <v>Normal</v>
      </c>
      <c r="BM1324" s="20" t="str">
        <f t="shared" si="692"/>
        <v>Normal</v>
      </c>
      <c r="BN1324" s="25">
        <f t="shared" si="693"/>
        <v>67.3333333333333</v>
      </c>
      <c r="BO1324" s="26">
        <f t="shared" si="694"/>
        <v>0</v>
      </c>
      <c r="BP1324" s="21">
        <f t="shared" si="695"/>
        <v>0</v>
      </c>
      <c r="BQ1324" s="20">
        <f t="shared" si="696"/>
        <v>0.0825082508250825</v>
      </c>
      <c r="BR1324" s="20">
        <v>1060</v>
      </c>
      <c r="BS1324" s="9">
        <v>0</v>
      </c>
      <c r="BT1324" s="2" t="str">
        <f t="shared" si="697"/>
        <v>Underload</v>
      </c>
      <c r="BU1324" s="2" t="str">
        <f t="shared" si="665"/>
        <v>SEIMBANG</v>
      </c>
      <c r="BV1324" s="2" t="str">
        <f t="shared" si="666"/>
        <v>NORMAL</v>
      </c>
    </row>
    <row r="1325" s="2" customFormat="1" ht="22.95" customHeight="1" spans="1:74">
      <c r="A1325" s="9" t="str">
        <f t="shared" si="667"/>
        <v>K-211Induk</v>
      </c>
      <c r="B1325" s="9" t="str">
        <f t="shared" si="668"/>
        <v>K-211jurusan 1</v>
      </c>
      <c r="C1325" s="9" t="str">
        <f t="shared" si="669"/>
        <v>K-211jurusan 2</v>
      </c>
      <c r="D1325" s="9" t="str">
        <f t="shared" si="670"/>
        <v>K-211jurusan 3</v>
      </c>
      <c r="E1325" s="9" t="str">
        <f t="shared" si="671"/>
        <v>K-211jurusan 4</v>
      </c>
      <c r="F1325" s="10" t="s">
        <v>462</v>
      </c>
      <c r="G1325" s="10" t="s">
        <v>132</v>
      </c>
      <c r="H1325" s="10" t="s">
        <v>1489</v>
      </c>
      <c r="I1325" s="10">
        <v>0.738279384</v>
      </c>
      <c r="J1325" s="10">
        <v>124.3436479808</v>
      </c>
      <c r="K1325" s="10">
        <v>200</v>
      </c>
      <c r="L1325" s="10">
        <v>3</v>
      </c>
      <c r="M1325" s="10">
        <v>20</v>
      </c>
      <c r="N1325" s="14">
        <f t="shared" si="672"/>
        <v>400</v>
      </c>
      <c r="O1325" s="15">
        <f t="shared" si="673"/>
        <v>5.78034682080925</v>
      </c>
      <c r="P1325" s="15">
        <f t="shared" si="674"/>
        <v>289.017341040462</v>
      </c>
      <c r="Q1325" s="17">
        <f>VLOOKUP($A1325,'DATA PENGUKURAN GARDU'!$A:$BS,42,0)</f>
        <v>151</v>
      </c>
      <c r="R1325" s="18">
        <f t="shared" si="675"/>
        <v>52.246</v>
      </c>
      <c r="S1325" s="17">
        <f>VLOOKUP($A1325,'DATA PENGUKURAN GARDU'!$A:$BS,44,0)</f>
        <v>165</v>
      </c>
      <c r="T1325" s="18">
        <f t="shared" si="676"/>
        <v>57.09</v>
      </c>
      <c r="U1325" s="17">
        <f>VLOOKUP($A1325,'DATA PENGUKURAN GARDU'!$A:$BS,46,0)</f>
        <v>159</v>
      </c>
      <c r="V1325" s="18">
        <f t="shared" si="677"/>
        <v>55.014</v>
      </c>
      <c r="W1325" s="17">
        <f>VLOOKUP($A1325,'DATA PENGUKURAN GARDU'!$A:$BS,48,0)</f>
        <v>122</v>
      </c>
      <c r="X1325" s="17">
        <f>VLOOKUP($A1325,'DATA PENGUKURAN GARDU'!$A:$BS,53,0)</f>
        <v>230</v>
      </c>
      <c r="Y1325" s="17">
        <f>VLOOKUP($A1325,'DATA PENGUKURAN GARDU'!$A:$BS,54,0)</f>
        <v>400</v>
      </c>
      <c r="Z1325" s="17">
        <f>VLOOKUP($A1325,'DATA PENGUKURAN GARDU'!$A:$BS,55,0)</f>
        <v>203</v>
      </c>
      <c r="AA1325" s="20">
        <f>VLOOKUP($B1325,'DATA PENGUKURAN GARDU'!$A:$BS,42,0)</f>
        <v>61</v>
      </c>
      <c r="AB1325" s="21">
        <f t="shared" si="678"/>
        <v>21.106</v>
      </c>
      <c r="AC1325" s="20">
        <f>VLOOKUP($B1325,'DATA PENGUKURAN GARDU'!$A:$BS,44,0)</f>
        <v>41</v>
      </c>
      <c r="AD1325" s="21">
        <f t="shared" si="679"/>
        <v>14.186</v>
      </c>
      <c r="AE1325" s="20">
        <f>VLOOKUP($B1325,'DATA PENGUKURAN GARDU'!$A:$BS,46,0)</f>
        <v>72</v>
      </c>
      <c r="AF1325" s="21">
        <f t="shared" si="680"/>
        <v>24.912</v>
      </c>
      <c r="AG1325" s="20">
        <f>VLOOKUP($B1325,'DATA PENGUKURAN GARDU'!$A:$BS,46,0)</f>
        <v>72</v>
      </c>
      <c r="AH1325" s="20">
        <f>VLOOKUP($B1325,'DATA PENGUKURAN GARDU'!$A:$BS,53,0)</f>
        <v>0</v>
      </c>
      <c r="AI1325" s="20">
        <f>VLOOKUP($B1325,'DATA PENGUKURAN GARDU'!$A:$BS,54,0)</f>
        <v>0</v>
      </c>
      <c r="AJ1325" s="17">
        <f>VLOOKUP($C1325,'DATA PENGUKURAN GARDU'!$A:$BS,42,0)</f>
        <v>44</v>
      </c>
      <c r="AK1325" s="23">
        <f t="shared" si="681"/>
        <v>15.224</v>
      </c>
      <c r="AL1325" s="17">
        <f>VLOOKUP($C1325,'DATA PENGUKURAN GARDU'!$A:$BS,44,0)</f>
        <v>26</v>
      </c>
      <c r="AM1325" s="23">
        <f t="shared" si="682"/>
        <v>8.996</v>
      </c>
      <c r="AN1325" s="17">
        <f>VLOOKUP($C1325,'DATA PENGUKURAN GARDU'!$A:$BS,46,0)</f>
        <v>36</v>
      </c>
      <c r="AO1325" s="23">
        <f t="shared" si="683"/>
        <v>12.456</v>
      </c>
      <c r="AP1325" s="17">
        <f>VLOOKUP($C1325,'DATA PENGUKURAN GARDU'!$A:$BS,46,0)</f>
        <v>36</v>
      </c>
      <c r="AQ1325" s="17">
        <f>VLOOKUP($C1325,'DATA PENGUKURAN GARDU'!$A:$BS,53,0)</f>
        <v>0</v>
      </c>
      <c r="AR1325" s="17">
        <f>VLOOKUP($C1325,'DATA PENGUKURAN GARDU'!$A:$BS,54,0)</f>
        <v>0</v>
      </c>
      <c r="AS1325" s="20">
        <f>VLOOKUP($D1325,'DATA PENGUKURAN GARDU'!$A:$BS,42,0)</f>
        <v>46</v>
      </c>
      <c r="AT1325" s="21">
        <f t="shared" si="684"/>
        <v>15.916</v>
      </c>
      <c r="AU1325" s="20">
        <f>VLOOKUP($D1325,'DATA PENGUKURAN GARDU'!$A:$BS,44,0)</f>
        <v>98</v>
      </c>
      <c r="AV1325" s="21">
        <f t="shared" si="685"/>
        <v>33.908</v>
      </c>
      <c r="AW1325" s="20">
        <f>VLOOKUP($D1325,'DATA PENGUKURAN GARDU'!$A:$BS,46,0)</f>
        <v>51</v>
      </c>
      <c r="AX1325" s="21">
        <f t="shared" si="686"/>
        <v>17.646</v>
      </c>
      <c r="AY1325" s="20">
        <f>VLOOKUP($D1325,'DATA PENGUKURAN GARDU'!$A:$BS,46,0)</f>
        <v>51</v>
      </c>
      <c r="AZ1325" s="20">
        <f>VLOOKUP($D1325,'DATA PENGUKURAN GARDU'!$A:$BS,53,0)</f>
        <v>0</v>
      </c>
      <c r="BA1325" s="20">
        <f>VLOOKUP($D1325,'DATA PENGUKURAN GARDU'!$A:$BS,54,0)</f>
        <v>0</v>
      </c>
      <c r="BB1325" s="17" t="e">
        <f>VLOOKUP($E1325,'DATA PENGUKURAN GARDU'!$A:$BS,42,0)</f>
        <v>#N/A</v>
      </c>
      <c r="BC1325" s="23" t="e">
        <f t="shared" si="687"/>
        <v>#N/A</v>
      </c>
      <c r="BD1325" s="17" t="e">
        <f>VLOOKUP($E1325,'DATA PENGUKURAN GARDU'!$A:$BS,44,0)</f>
        <v>#N/A</v>
      </c>
      <c r="BE1325" s="23" t="e">
        <f t="shared" si="688"/>
        <v>#N/A</v>
      </c>
      <c r="BF1325" s="17" t="e">
        <f>VLOOKUP($E1325,'DATA PENGUKURAN GARDU'!$A:$BS,46,0)</f>
        <v>#N/A</v>
      </c>
      <c r="BG1325" s="23" t="e">
        <f t="shared" si="689"/>
        <v>#N/A</v>
      </c>
      <c r="BH1325" s="17" t="e">
        <f>VLOOKUP($E1325,'DATA PENGUKURAN GARDU'!$A:$BS,46,0)</f>
        <v>#N/A</v>
      </c>
      <c r="BI1325" s="17" t="e">
        <f>VLOOKUP($E1325,'DATA PENGUKURAN GARDU'!$A:$BS,53,0)</f>
        <v>#N/A</v>
      </c>
      <c r="BJ1325" s="17" t="e">
        <f>VLOOKUP($E1325,'DATA PENGUKURAN GARDU'!$A:$BS,54,0)</f>
        <v>#N/A</v>
      </c>
      <c r="BK1325" s="20" t="str">
        <f t="shared" si="690"/>
        <v>Normal</v>
      </c>
      <c r="BL1325" s="20" t="str">
        <f t="shared" si="691"/>
        <v>Normal</v>
      </c>
      <c r="BM1325" s="20" t="str">
        <f t="shared" si="692"/>
        <v>Normal</v>
      </c>
      <c r="BN1325" s="25">
        <f t="shared" si="693"/>
        <v>158.333333333333</v>
      </c>
      <c r="BO1325" s="26">
        <f t="shared" si="694"/>
        <v>0</v>
      </c>
      <c r="BP1325" s="21">
        <f t="shared" si="695"/>
        <v>0</v>
      </c>
      <c r="BQ1325" s="20">
        <f t="shared" si="696"/>
        <v>7.40148683083438e-17</v>
      </c>
      <c r="BR1325" s="20">
        <v>1060</v>
      </c>
      <c r="BS1325" s="9">
        <v>0</v>
      </c>
      <c r="BT1325" s="2" t="str">
        <f t="shared" si="697"/>
        <v>Underload</v>
      </c>
      <c r="BU1325" s="2" t="str">
        <f t="shared" si="665"/>
        <v>SEIMBANG</v>
      </c>
      <c r="BV1325" s="2" t="str">
        <f t="shared" si="666"/>
        <v>NORMAL</v>
      </c>
    </row>
    <row r="1326" s="2" customFormat="1" ht="22.95" customHeight="1" spans="1:74">
      <c r="A1326" s="9" t="str">
        <f t="shared" si="667"/>
        <v>K-025Induk</v>
      </c>
      <c r="B1326" s="9" t="str">
        <f t="shared" si="668"/>
        <v>K-025jurusan 1</v>
      </c>
      <c r="C1326" s="9" t="str">
        <f t="shared" si="669"/>
        <v>K-025jurusan 2</v>
      </c>
      <c r="D1326" s="9" t="str">
        <f t="shared" si="670"/>
        <v>K-025jurusan 3</v>
      </c>
      <c r="E1326" s="9" t="str">
        <f t="shared" si="671"/>
        <v>K-025jurusan 4</v>
      </c>
      <c r="F1326" s="10" t="s">
        <v>454</v>
      </c>
      <c r="G1326" s="10" t="s">
        <v>132</v>
      </c>
      <c r="H1326" s="10" t="s">
        <v>455</v>
      </c>
      <c r="I1326" s="10">
        <v>0.725683</v>
      </c>
      <c r="J1326" s="10">
        <v>124.288833</v>
      </c>
      <c r="K1326" s="10">
        <v>160</v>
      </c>
      <c r="L1326" s="10">
        <v>3</v>
      </c>
      <c r="M1326" s="10">
        <v>20</v>
      </c>
      <c r="N1326" s="14">
        <f t="shared" si="672"/>
        <v>400</v>
      </c>
      <c r="O1326" s="15">
        <f t="shared" si="673"/>
        <v>4.6242774566474</v>
      </c>
      <c r="P1326" s="15">
        <f t="shared" si="674"/>
        <v>231.21387283237</v>
      </c>
      <c r="Q1326" s="17">
        <f>VLOOKUP($A1326,'DATA PENGUKURAN GARDU'!$A:$BS,42,0)</f>
        <v>149</v>
      </c>
      <c r="R1326" s="18">
        <f t="shared" si="675"/>
        <v>64.4425</v>
      </c>
      <c r="S1326" s="17">
        <f>VLOOKUP($A1326,'DATA PENGUKURAN GARDU'!$A:$BS,44,0)</f>
        <v>47</v>
      </c>
      <c r="T1326" s="18">
        <f t="shared" si="676"/>
        <v>20.3275</v>
      </c>
      <c r="U1326" s="17">
        <f>VLOOKUP($A1326,'DATA PENGUKURAN GARDU'!$A:$BS,46,0)</f>
        <v>136</v>
      </c>
      <c r="V1326" s="18">
        <f t="shared" si="677"/>
        <v>58.82</v>
      </c>
      <c r="W1326" s="17">
        <f>VLOOKUP($A1326,'DATA PENGUKURAN GARDU'!$A:$BS,48,0)</f>
        <v>112</v>
      </c>
      <c r="X1326" s="17">
        <f>VLOOKUP($A1326,'DATA PENGUKURAN GARDU'!$A:$BS,53,0)</f>
        <v>230</v>
      </c>
      <c r="Y1326" s="17">
        <f>VLOOKUP($A1326,'DATA PENGUKURAN GARDU'!$A:$BS,54,0)</f>
        <v>400</v>
      </c>
      <c r="Z1326" s="17">
        <f>VLOOKUP($A1326,'DATA PENGUKURAN GARDU'!$A:$BS,55,0)</f>
        <v>203</v>
      </c>
      <c r="AA1326" s="20">
        <f>VLOOKUP($B1326,'DATA PENGUKURAN GARDU'!$A:$BS,42,0)</f>
        <v>78</v>
      </c>
      <c r="AB1326" s="21">
        <f t="shared" si="678"/>
        <v>33.735</v>
      </c>
      <c r="AC1326" s="20">
        <f>VLOOKUP($B1326,'DATA PENGUKURAN GARDU'!$A:$BS,44,0)</f>
        <v>18</v>
      </c>
      <c r="AD1326" s="21">
        <f t="shared" si="679"/>
        <v>7.785</v>
      </c>
      <c r="AE1326" s="20">
        <f>VLOOKUP($B1326,'DATA PENGUKURAN GARDU'!$A:$BS,46,0)</f>
        <v>40</v>
      </c>
      <c r="AF1326" s="21">
        <f t="shared" si="680"/>
        <v>17.3</v>
      </c>
      <c r="AG1326" s="20">
        <f>VLOOKUP($B1326,'DATA PENGUKURAN GARDU'!$A:$BS,46,0)</f>
        <v>40</v>
      </c>
      <c r="AH1326" s="20">
        <f>VLOOKUP($B1326,'DATA PENGUKURAN GARDU'!$A:$BS,53,0)</f>
        <v>0</v>
      </c>
      <c r="AI1326" s="20">
        <f>VLOOKUP($B1326,'DATA PENGUKURAN GARDU'!$A:$BS,54,0)</f>
        <v>0</v>
      </c>
      <c r="AJ1326" s="17">
        <f>VLOOKUP($C1326,'DATA PENGUKURAN GARDU'!$A:$BS,42,0)</f>
        <v>71</v>
      </c>
      <c r="AK1326" s="23">
        <f t="shared" si="681"/>
        <v>30.7075</v>
      </c>
      <c r="AL1326" s="17">
        <f>VLOOKUP($C1326,'DATA PENGUKURAN GARDU'!$A:$BS,44,0)</f>
        <v>29</v>
      </c>
      <c r="AM1326" s="23">
        <f t="shared" si="682"/>
        <v>12.5425</v>
      </c>
      <c r="AN1326" s="17">
        <f>VLOOKUP($C1326,'DATA PENGUKURAN GARDU'!$A:$BS,46,0)</f>
        <v>96</v>
      </c>
      <c r="AO1326" s="23">
        <f t="shared" si="683"/>
        <v>41.52</v>
      </c>
      <c r="AP1326" s="17">
        <f>VLOOKUP($C1326,'DATA PENGUKURAN GARDU'!$A:$BS,46,0)</f>
        <v>96</v>
      </c>
      <c r="AQ1326" s="17">
        <f>VLOOKUP($C1326,'DATA PENGUKURAN GARDU'!$A:$BS,53,0)</f>
        <v>0</v>
      </c>
      <c r="AR1326" s="17">
        <f>VLOOKUP($C1326,'DATA PENGUKURAN GARDU'!$A:$BS,54,0)</f>
        <v>0</v>
      </c>
      <c r="AS1326" s="20">
        <f>VLOOKUP($D1326,'DATA PENGUKURAN GARDU'!$A:$BS,42,0)</f>
        <v>0</v>
      </c>
      <c r="AT1326" s="21">
        <f t="shared" si="684"/>
        <v>0</v>
      </c>
      <c r="AU1326" s="20">
        <f>VLOOKUP($D1326,'DATA PENGUKURAN GARDU'!$A:$BS,44,0)</f>
        <v>0</v>
      </c>
      <c r="AV1326" s="21">
        <f t="shared" si="685"/>
        <v>0</v>
      </c>
      <c r="AW1326" s="20">
        <f>VLOOKUP($D1326,'DATA PENGUKURAN GARDU'!$A:$BS,46,0)</f>
        <v>0</v>
      </c>
      <c r="AX1326" s="21">
        <f t="shared" si="686"/>
        <v>0</v>
      </c>
      <c r="AY1326" s="20">
        <f>VLOOKUP($D1326,'DATA PENGUKURAN GARDU'!$A:$BS,46,0)</f>
        <v>0</v>
      </c>
      <c r="AZ1326" s="20">
        <f>VLOOKUP($D1326,'DATA PENGUKURAN GARDU'!$A:$BS,53,0)</f>
        <v>0</v>
      </c>
      <c r="BA1326" s="20">
        <f>VLOOKUP($D1326,'DATA PENGUKURAN GARDU'!$A:$BS,54,0)</f>
        <v>0</v>
      </c>
      <c r="BB1326" s="17" t="e">
        <f>VLOOKUP($E1326,'DATA PENGUKURAN GARDU'!$A:$BS,42,0)</f>
        <v>#N/A</v>
      </c>
      <c r="BC1326" s="23" t="e">
        <f t="shared" si="687"/>
        <v>#N/A</v>
      </c>
      <c r="BD1326" s="17" t="e">
        <f>VLOOKUP($E1326,'DATA PENGUKURAN GARDU'!$A:$BS,44,0)</f>
        <v>#N/A</v>
      </c>
      <c r="BE1326" s="23" t="e">
        <f t="shared" si="688"/>
        <v>#N/A</v>
      </c>
      <c r="BF1326" s="17" t="e">
        <f>VLOOKUP($E1326,'DATA PENGUKURAN GARDU'!$A:$BS,46,0)</f>
        <v>#N/A</v>
      </c>
      <c r="BG1326" s="23" t="e">
        <f t="shared" si="689"/>
        <v>#N/A</v>
      </c>
      <c r="BH1326" s="17" t="e">
        <f>VLOOKUP($E1326,'DATA PENGUKURAN GARDU'!$A:$BS,46,0)</f>
        <v>#N/A</v>
      </c>
      <c r="BI1326" s="17" t="e">
        <f>VLOOKUP($E1326,'DATA PENGUKURAN GARDU'!$A:$BS,53,0)</f>
        <v>#N/A</v>
      </c>
      <c r="BJ1326" s="17" t="e">
        <f>VLOOKUP($E1326,'DATA PENGUKURAN GARDU'!$A:$BS,54,0)</f>
        <v>#N/A</v>
      </c>
      <c r="BK1326" s="20" t="str">
        <f t="shared" si="690"/>
        <v>Normal</v>
      </c>
      <c r="BL1326" s="20" t="str">
        <f t="shared" si="691"/>
        <v>Normal</v>
      </c>
      <c r="BM1326" s="20" t="str">
        <f t="shared" si="692"/>
        <v>Normal</v>
      </c>
      <c r="BN1326" s="25">
        <f t="shared" si="693"/>
        <v>110.666666666667</v>
      </c>
      <c r="BO1326" s="26">
        <f t="shared" si="694"/>
        <v>0</v>
      </c>
      <c r="BP1326" s="21">
        <f t="shared" si="695"/>
        <v>0</v>
      </c>
      <c r="BQ1326" s="20">
        <f t="shared" si="696"/>
        <v>0.383534136546185</v>
      </c>
      <c r="BR1326" s="20">
        <v>1060</v>
      </c>
      <c r="BS1326" s="9">
        <v>0</v>
      </c>
      <c r="BT1326" s="2" t="str">
        <f t="shared" si="697"/>
        <v>Underload</v>
      </c>
      <c r="BU1326" s="2" t="str">
        <f t="shared" si="665"/>
        <v>TDK SEIMBANG</v>
      </c>
      <c r="BV1326" s="2" t="str">
        <f t="shared" si="666"/>
        <v>NORMAL</v>
      </c>
    </row>
    <row r="1327" s="2" customFormat="1" ht="22.95" customHeight="1" spans="1:74">
      <c r="A1327" s="9" t="str">
        <f t="shared" si="667"/>
        <v>K-278.1Induk</v>
      </c>
      <c r="B1327" s="9" t="str">
        <f t="shared" si="668"/>
        <v>K-278.1jurusan 1</v>
      </c>
      <c r="C1327" s="9" t="str">
        <f t="shared" si="669"/>
        <v>K-278.1jurusan 2</v>
      </c>
      <c r="D1327" s="9" t="str">
        <f t="shared" si="670"/>
        <v>K-278.1jurusan 3</v>
      </c>
      <c r="E1327" s="9" t="str">
        <f t="shared" si="671"/>
        <v>K-278.1jurusan 4</v>
      </c>
      <c r="F1327" s="10" t="s">
        <v>131</v>
      </c>
      <c r="G1327" s="10" t="s">
        <v>132</v>
      </c>
      <c r="H1327" s="10" t="s">
        <v>916</v>
      </c>
      <c r="I1327" s="10">
        <v>0.59839</v>
      </c>
      <c r="J1327" s="10">
        <v>124.25579</v>
      </c>
      <c r="K1327" s="10">
        <v>160</v>
      </c>
      <c r="L1327" s="10">
        <v>3</v>
      </c>
      <c r="M1327" s="10">
        <v>20</v>
      </c>
      <c r="N1327" s="14">
        <f t="shared" si="672"/>
        <v>400</v>
      </c>
      <c r="O1327" s="15">
        <f t="shared" si="673"/>
        <v>4.6242774566474</v>
      </c>
      <c r="P1327" s="15">
        <f t="shared" si="674"/>
        <v>231.21387283237</v>
      </c>
      <c r="Q1327" s="17">
        <f>VLOOKUP($A1327,'DATA PENGUKURAN GARDU'!$A:$BS,42,0)</f>
        <v>34</v>
      </c>
      <c r="R1327" s="18">
        <f t="shared" si="675"/>
        <v>14.705</v>
      </c>
      <c r="S1327" s="17">
        <f>VLOOKUP($A1327,'DATA PENGUKURAN GARDU'!$A:$BS,44,0)</f>
        <v>45</v>
      </c>
      <c r="T1327" s="18">
        <f t="shared" si="676"/>
        <v>19.4625</v>
      </c>
      <c r="U1327" s="17">
        <f>VLOOKUP($A1327,'DATA PENGUKURAN GARDU'!$A:$BS,46,0)</f>
        <v>34</v>
      </c>
      <c r="V1327" s="18">
        <f t="shared" si="677"/>
        <v>14.705</v>
      </c>
      <c r="W1327" s="17">
        <f>VLOOKUP($A1327,'DATA PENGUKURAN GARDU'!$A:$BS,48,0)</f>
        <v>9</v>
      </c>
      <c r="X1327" s="17">
        <f>VLOOKUP($A1327,'DATA PENGUKURAN GARDU'!$A:$BS,53,0)</f>
        <v>230</v>
      </c>
      <c r="Y1327" s="17">
        <f>VLOOKUP($A1327,'DATA PENGUKURAN GARDU'!$A:$BS,54,0)</f>
        <v>400</v>
      </c>
      <c r="Z1327" s="17">
        <f>VLOOKUP($A1327,'DATA PENGUKURAN GARDU'!$A:$BS,55,0)</f>
        <v>203</v>
      </c>
      <c r="AA1327" s="20">
        <f>VLOOKUP($B1327,'DATA PENGUKURAN GARDU'!$A:$BS,42,0)</f>
        <v>13</v>
      </c>
      <c r="AB1327" s="21">
        <f t="shared" si="678"/>
        <v>5.6225</v>
      </c>
      <c r="AC1327" s="20">
        <f>VLOOKUP($B1327,'DATA PENGUKURAN GARDU'!$A:$BS,44,0)</f>
        <v>14</v>
      </c>
      <c r="AD1327" s="21">
        <f t="shared" si="679"/>
        <v>6.055</v>
      </c>
      <c r="AE1327" s="20">
        <f>VLOOKUP($B1327,'DATA PENGUKURAN GARDU'!$A:$BS,46,0)</f>
        <v>13</v>
      </c>
      <c r="AF1327" s="21">
        <f t="shared" si="680"/>
        <v>5.6225</v>
      </c>
      <c r="AG1327" s="20">
        <f>VLOOKUP($B1327,'DATA PENGUKURAN GARDU'!$A:$BS,46,0)</f>
        <v>13</v>
      </c>
      <c r="AH1327" s="20">
        <f>VLOOKUP($B1327,'DATA PENGUKURAN GARDU'!$A:$BS,53,0)</f>
        <v>0</v>
      </c>
      <c r="AI1327" s="20">
        <f>VLOOKUP($B1327,'DATA PENGUKURAN GARDU'!$A:$BS,54,0)</f>
        <v>0</v>
      </c>
      <c r="AJ1327" s="17">
        <f>VLOOKUP($C1327,'DATA PENGUKURAN GARDU'!$A:$BS,42,0)</f>
        <v>21</v>
      </c>
      <c r="AK1327" s="23">
        <f t="shared" si="681"/>
        <v>9.0825</v>
      </c>
      <c r="AL1327" s="17">
        <f>VLOOKUP($C1327,'DATA PENGUKURAN GARDU'!$A:$BS,44,0)</f>
        <v>31</v>
      </c>
      <c r="AM1327" s="23">
        <f t="shared" si="682"/>
        <v>13.4075</v>
      </c>
      <c r="AN1327" s="17">
        <f>VLOOKUP($C1327,'DATA PENGUKURAN GARDU'!$A:$BS,46,0)</f>
        <v>21</v>
      </c>
      <c r="AO1327" s="23">
        <f t="shared" si="683"/>
        <v>9.0825</v>
      </c>
      <c r="AP1327" s="17">
        <f>VLOOKUP($C1327,'DATA PENGUKURAN GARDU'!$A:$BS,46,0)</f>
        <v>21</v>
      </c>
      <c r="AQ1327" s="17">
        <f>VLOOKUP($C1327,'DATA PENGUKURAN GARDU'!$A:$BS,53,0)</f>
        <v>0</v>
      </c>
      <c r="AR1327" s="17">
        <f>VLOOKUP($C1327,'DATA PENGUKURAN GARDU'!$A:$BS,54,0)</f>
        <v>0</v>
      </c>
      <c r="AS1327" s="20">
        <f>VLOOKUP($D1327,'DATA PENGUKURAN GARDU'!$A:$BS,42,0)</f>
        <v>0</v>
      </c>
      <c r="AT1327" s="21">
        <f t="shared" si="684"/>
        <v>0</v>
      </c>
      <c r="AU1327" s="20">
        <f>VLOOKUP($D1327,'DATA PENGUKURAN GARDU'!$A:$BS,44,0)</f>
        <v>0</v>
      </c>
      <c r="AV1327" s="21">
        <f t="shared" si="685"/>
        <v>0</v>
      </c>
      <c r="AW1327" s="20">
        <f>VLOOKUP($D1327,'DATA PENGUKURAN GARDU'!$A:$BS,46,0)</f>
        <v>0</v>
      </c>
      <c r="AX1327" s="21">
        <f t="shared" si="686"/>
        <v>0</v>
      </c>
      <c r="AY1327" s="20">
        <f>VLOOKUP($D1327,'DATA PENGUKURAN GARDU'!$A:$BS,46,0)</f>
        <v>0</v>
      </c>
      <c r="AZ1327" s="20">
        <f>VLOOKUP($D1327,'DATA PENGUKURAN GARDU'!$A:$BS,53,0)</f>
        <v>0</v>
      </c>
      <c r="BA1327" s="20">
        <f>VLOOKUP($D1327,'DATA PENGUKURAN GARDU'!$A:$BS,54,0)</f>
        <v>0</v>
      </c>
      <c r="BB1327" s="17" t="e">
        <f>VLOOKUP($E1327,'DATA PENGUKURAN GARDU'!$A:$BS,42,0)</f>
        <v>#N/A</v>
      </c>
      <c r="BC1327" s="23" t="e">
        <f t="shared" si="687"/>
        <v>#N/A</v>
      </c>
      <c r="BD1327" s="17" t="e">
        <f>VLOOKUP($E1327,'DATA PENGUKURAN GARDU'!$A:$BS,44,0)</f>
        <v>#N/A</v>
      </c>
      <c r="BE1327" s="23" t="e">
        <f t="shared" si="688"/>
        <v>#N/A</v>
      </c>
      <c r="BF1327" s="17" t="e">
        <f>VLOOKUP($E1327,'DATA PENGUKURAN GARDU'!$A:$BS,46,0)</f>
        <v>#N/A</v>
      </c>
      <c r="BG1327" s="23" t="e">
        <f t="shared" si="689"/>
        <v>#N/A</v>
      </c>
      <c r="BH1327" s="17" t="e">
        <f>VLOOKUP($E1327,'DATA PENGUKURAN GARDU'!$A:$BS,46,0)</f>
        <v>#N/A</v>
      </c>
      <c r="BI1327" s="17" t="e">
        <f>VLOOKUP($E1327,'DATA PENGUKURAN GARDU'!$A:$BS,53,0)</f>
        <v>#N/A</v>
      </c>
      <c r="BJ1327" s="17" t="e">
        <f>VLOOKUP($E1327,'DATA PENGUKURAN GARDU'!$A:$BS,54,0)</f>
        <v>#N/A</v>
      </c>
      <c r="BK1327" s="20" t="str">
        <f t="shared" si="690"/>
        <v>Normal</v>
      </c>
      <c r="BL1327" s="20" t="str">
        <f t="shared" si="691"/>
        <v>Normal</v>
      </c>
      <c r="BM1327" s="20" t="str">
        <f t="shared" si="692"/>
        <v>Normal</v>
      </c>
      <c r="BN1327" s="25">
        <f t="shared" si="693"/>
        <v>37.6666666666667</v>
      </c>
      <c r="BO1327" s="26">
        <f t="shared" si="694"/>
        <v>0</v>
      </c>
      <c r="BP1327" s="21">
        <f t="shared" si="695"/>
        <v>0</v>
      </c>
      <c r="BQ1327" s="20">
        <f t="shared" si="696"/>
        <v>0.0648967551622419</v>
      </c>
      <c r="BR1327" s="20">
        <v>1060</v>
      </c>
      <c r="BS1327" s="9">
        <v>0</v>
      </c>
      <c r="BT1327" s="2" t="str">
        <f t="shared" si="697"/>
        <v>Underload</v>
      </c>
      <c r="BU1327" s="2" t="str">
        <f t="shared" si="665"/>
        <v>SEIMBANG</v>
      </c>
      <c r="BV1327" s="2" t="str">
        <f t="shared" si="666"/>
        <v>NORMAL</v>
      </c>
    </row>
    <row r="1328" s="2" customFormat="1" ht="22.95" customHeight="1" spans="1:74">
      <c r="A1328" s="9" t="str">
        <f t="shared" si="667"/>
        <v>K-027Induk</v>
      </c>
      <c r="B1328" s="9" t="str">
        <f t="shared" si="668"/>
        <v>K-027jurusan 1</v>
      </c>
      <c r="C1328" s="9" t="str">
        <f t="shared" si="669"/>
        <v>K-027jurusan 2</v>
      </c>
      <c r="D1328" s="9" t="str">
        <f t="shared" si="670"/>
        <v>K-027jurusan 3</v>
      </c>
      <c r="E1328" s="9" t="str">
        <f t="shared" si="671"/>
        <v>K-027jurusan 4</v>
      </c>
      <c r="F1328" s="10" t="s">
        <v>454</v>
      </c>
      <c r="G1328" s="10" t="s">
        <v>132</v>
      </c>
      <c r="H1328" s="10" t="s">
        <v>1379</v>
      </c>
      <c r="I1328" s="10">
        <v>0.7238</v>
      </c>
      <c r="J1328" s="10">
        <v>124.293233</v>
      </c>
      <c r="K1328" s="10">
        <v>160</v>
      </c>
      <c r="L1328" s="10">
        <v>3</v>
      </c>
      <c r="M1328" s="10">
        <v>20</v>
      </c>
      <c r="N1328" s="14">
        <f t="shared" si="672"/>
        <v>400</v>
      </c>
      <c r="O1328" s="15">
        <f t="shared" si="673"/>
        <v>4.6242774566474</v>
      </c>
      <c r="P1328" s="15">
        <f t="shared" si="674"/>
        <v>231.21387283237</v>
      </c>
      <c r="Q1328" s="17">
        <f>VLOOKUP($A1328,'DATA PENGUKURAN GARDU'!$A:$BS,42,0)</f>
        <v>153</v>
      </c>
      <c r="R1328" s="18">
        <f t="shared" si="675"/>
        <v>66.1725</v>
      </c>
      <c r="S1328" s="17">
        <f>VLOOKUP($A1328,'DATA PENGUKURAN GARDU'!$A:$BS,44,0)</f>
        <v>133</v>
      </c>
      <c r="T1328" s="18">
        <f t="shared" si="676"/>
        <v>57.5225</v>
      </c>
      <c r="U1328" s="17">
        <f>VLOOKUP($A1328,'DATA PENGUKURAN GARDU'!$A:$BS,46,0)</f>
        <v>153</v>
      </c>
      <c r="V1328" s="18">
        <f t="shared" si="677"/>
        <v>66.1725</v>
      </c>
      <c r="W1328" s="17">
        <f>VLOOKUP($A1328,'DATA PENGUKURAN GARDU'!$A:$BS,48,0)</f>
        <v>119</v>
      </c>
      <c r="X1328" s="17">
        <f>VLOOKUP($A1328,'DATA PENGUKURAN GARDU'!$A:$BS,53,0)</f>
        <v>230</v>
      </c>
      <c r="Y1328" s="17">
        <f>VLOOKUP($A1328,'DATA PENGUKURAN GARDU'!$A:$BS,54,0)</f>
        <v>400</v>
      </c>
      <c r="Z1328" s="17">
        <f>VLOOKUP($A1328,'DATA PENGUKURAN GARDU'!$A:$BS,55,0)</f>
        <v>203</v>
      </c>
      <c r="AA1328" s="20">
        <f>VLOOKUP($B1328,'DATA PENGUKURAN GARDU'!$A:$BS,42,0)</f>
        <v>30</v>
      </c>
      <c r="AB1328" s="21">
        <f t="shared" si="678"/>
        <v>12.975</v>
      </c>
      <c r="AC1328" s="20">
        <f>VLOOKUP($B1328,'DATA PENGUKURAN GARDU'!$A:$BS,44,0)</f>
        <v>75</v>
      </c>
      <c r="AD1328" s="21">
        <f t="shared" si="679"/>
        <v>32.4375</v>
      </c>
      <c r="AE1328" s="20">
        <f>VLOOKUP($B1328,'DATA PENGUKURAN GARDU'!$A:$BS,46,0)</f>
        <v>85</v>
      </c>
      <c r="AF1328" s="21">
        <f t="shared" si="680"/>
        <v>36.7625</v>
      </c>
      <c r="AG1328" s="20">
        <f>VLOOKUP($B1328,'DATA PENGUKURAN GARDU'!$A:$BS,46,0)</f>
        <v>85</v>
      </c>
      <c r="AH1328" s="20">
        <f>VLOOKUP($B1328,'DATA PENGUKURAN GARDU'!$A:$BS,53,0)</f>
        <v>0</v>
      </c>
      <c r="AI1328" s="20">
        <f>VLOOKUP($B1328,'DATA PENGUKURAN GARDU'!$A:$BS,54,0)</f>
        <v>0</v>
      </c>
      <c r="AJ1328" s="17">
        <f>VLOOKUP($C1328,'DATA PENGUKURAN GARDU'!$A:$BS,42,0)</f>
        <v>123</v>
      </c>
      <c r="AK1328" s="23">
        <f t="shared" si="681"/>
        <v>53.1975</v>
      </c>
      <c r="AL1328" s="17">
        <f>VLOOKUP($C1328,'DATA PENGUKURAN GARDU'!$A:$BS,44,0)</f>
        <v>58</v>
      </c>
      <c r="AM1328" s="23">
        <f t="shared" si="682"/>
        <v>25.085</v>
      </c>
      <c r="AN1328" s="17">
        <f>VLOOKUP($C1328,'DATA PENGUKURAN GARDU'!$A:$BS,46,0)</f>
        <v>68</v>
      </c>
      <c r="AO1328" s="23">
        <f t="shared" si="683"/>
        <v>29.41</v>
      </c>
      <c r="AP1328" s="17">
        <f>VLOOKUP($C1328,'DATA PENGUKURAN GARDU'!$A:$BS,46,0)</f>
        <v>68</v>
      </c>
      <c r="AQ1328" s="17">
        <f>VLOOKUP($C1328,'DATA PENGUKURAN GARDU'!$A:$BS,53,0)</f>
        <v>0</v>
      </c>
      <c r="AR1328" s="17">
        <f>VLOOKUP($C1328,'DATA PENGUKURAN GARDU'!$A:$BS,54,0)</f>
        <v>0</v>
      </c>
      <c r="AS1328" s="20">
        <f>VLOOKUP($D1328,'DATA PENGUKURAN GARDU'!$A:$BS,42,0)</f>
        <v>0</v>
      </c>
      <c r="AT1328" s="21">
        <f t="shared" si="684"/>
        <v>0</v>
      </c>
      <c r="AU1328" s="20">
        <f>VLOOKUP($D1328,'DATA PENGUKURAN GARDU'!$A:$BS,44,0)</f>
        <v>0</v>
      </c>
      <c r="AV1328" s="21">
        <f t="shared" si="685"/>
        <v>0</v>
      </c>
      <c r="AW1328" s="20">
        <f>VLOOKUP($D1328,'DATA PENGUKURAN GARDU'!$A:$BS,46,0)</f>
        <v>0</v>
      </c>
      <c r="AX1328" s="21">
        <f t="shared" si="686"/>
        <v>0</v>
      </c>
      <c r="AY1328" s="20">
        <f>VLOOKUP($D1328,'DATA PENGUKURAN GARDU'!$A:$BS,46,0)</f>
        <v>0</v>
      </c>
      <c r="AZ1328" s="20">
        <f>VLOOKUP($D1328,'DATA PENGUKURAN GARDU'!$A:$BS,53,0)</f>
        <v>0</v>
      </c>
      <c r="BA1328" s="20">
        <f>VLOOKUP($D1328,'DATA PENGUKURAN GARDU'!$A:$BS,54,0)</f>
        <v>0</v>
      </c>
      <c r="BB1328" s="17" t="e">
        <f>VLOOKUP($E1328,'DATA PENGUKURAN GARDU'!$A:$BS,42,0)</f>
        <v>#N/A</v>
      </c>
      <c r="BC1328" s="23" t="e">
        <f t="shared" si="687"/>
        <v>#N/A</v>
      </c>
      <c r="BD1328" s="17" t="e">
        <f>VLOOKUP($E1328,'DATA PENGUKURAN GARDU'!$A:$BS,44,0)</f>
        <v>#N/A</v>
      </c>
      <c r="BE1328" s="23" t="e">
        <f t="shared" si="688"/>
        <v>#N/A</v>
      </c>
      <c r="BF1328" s="17" t="e">
        <f>VLOOKUP($E1328,'DATA PENGUKURAN GARDU'!$A:$BS,46,0)</f>
        <v>#N/A</v>
      </c>
      <c r="BG1328" s="23" t="e">
        <f t="shared" si="689"/>
        <v>#N/A</v>
      </c>
      <c r="BH1328" s="17" t="e">
        <f>VLOOKUP($E1328,'DATA PENGUKURAN GARDU'!$A:$BS,46,0)</f>
        <v>#N/A</v>
      </c>
      <c r="BI1328" s="17" t="e">
        <f>VLOOKUP($E1328,'DATA PENGUKURAN GARDU'!$A:$BS,53,0)</f>
        <v>#N/A</v>
      </c>
      <c r="BJ1328" s="17" t="e">
        <f>VLOOKUP($E1328,'DATA PENGUKURAN GARDU'!$A:$BS,54,0)</f>
        <v>#N/A</v>
      </c>
      <c r="BK1328" s="20" t="str">
        <f t="shared" si="690"/>
        <v>Normal</v>
      </c>
      <c r="BL1328" s="20" t="str">
        <f t="shared" si="691"/>
        <v>Normal</v>
      </c>
      <c r="BM1328" s="20" t="str">
        <f t="shared" si="692"/>
        <v>Normal</v>
      </c>
      <c r="BN1328" s="25">
        <f t="shared" si="693"/>
        <v>146.333333333333</v>
      </c>
      <c r="BO1328" s="26">
        <f t="shared" si="694"/>
        <v>0</v>
      </c>
      <c r="BP1328" s="21">
        <f t="shared" si="695"/>
        <v>0</v>
      </c>
      <c r="BQ1328" s="20">
        <f t="shared" si="696"/>
        <v>0.0607441154138193</v>
      </c>
      <c r="BR1328" s="20">
        <v>1060</v>
      </c>
      <c r="BS1328" s="9">
        <v>0</v>
      </c>
      <c r="BT1328" s="2" t="str">
        <f t="shared" si="697"/>
        <v>Underload</v>
      </c>
      <c r="BU1328" s="2" t="str">
        <f t="shared" si="665"/>
        <v>SEIMBANG</v>
      </c>
      <c r="BV1328" s="2" t="str">
        <f t="shared" si="666"/>
        <v>NORMAL</v>
      </c>
    </row>
    <row r="1329" s="2" customFormat="1" ht="22.95" customHeight="1" spans="1:74">
      <c r="A1329" s="9" t="str">
        <f t="shared" si="667"/>
        <v>K-143Induk</v>
      </c>
      <c r="B1329" s="9" t="str">
        <f t="shared" si="668"/>
        <v>K-143jurusan 1</v>
      </c>
      <c r="C1329" s="9" t="str">
        <f t="shared" si="669"/>
        <v>K-143jurusan 2</v>
      </c>
      <c r="D1329" s="9" t="str">
        <f t="shared" si="670"/>
        <v>K-143jurusan 3</v>
      </c>
      <c r="E1329" s="9" t="str">
        <f t="shared" si="671"/>
        <v>K-143jurusan 4</v>
      </c>
      <c r="F1329" s="10" t="s">
        <v>462</v>
      </c>
      <c r="G1329" s="10" t="s">
        <v>132</v>
      </c>
      <c r="H1329" s="10" t="s">
        <v>1544</v>
      </c>
      <c r="I1329" s="10">
        <v>0.723902</v>
      </c>
      <c r="J1329" s="10">
        <v>124.313972</v>
      </c>
      <c r="K1329" s="10">
        <v>160</v>
      </c>
      <c r="L1329" s="10">
        <v>3</v>
      </c>
      <c r="M1329" s="10">
        <v>20</v>
      </c>
      <c r="N1329" s="14">
        <f t="shared" si="672"/>
        <v>400</v>
      </c>
      <c r="O1329" s="15">
        <f t="shared" si="673"/>
        <v>4.6242774566474</v>
      </c>
      <c r="P1329" s="15">
        <f t="shared" si="674"/>
        <v>231.21387283237</v>
      </c>
      <c r="Q1329" s="17">
        <f>VLOOKUP($A1329,'DATA PENGUKURAN GARDU'!$A:$BS,42,0)</f>
        <v>77</v>
      </c>
      <c r="R1329" s="18">
        <f t="shared" si="675"/>
        <v>33.3025</v>
      </c>
      <c r="S1329" s="17">
        <f>VLOOKUP($A1329,'DATA PENGUKURAN GARDU'!$A:$BS,44,0)</f>
        <v>77</v>
      </c>
      <c r="T1329" s="18">
        <f t="shared" si="676"/>
        <v>33.3025</v>
      </c>
      <c r="U1329" s="17">
        <f>VLOOKUP($A1329,'DATA PENGUKURAN GARDU'!$A:$BS,46,0)</f>
        <v>91</v>
      </c>
      <c r="V1329" s="18">
        <f t="shared" si="677"/>
        <v>39.3575</v>
      </c>
      <c r="W1329" s="17">
        <f>VLOOKUP($A1329,'DATA PENGUKURAN GARDU'!$A:$BS,48,0)</f>
        <v>29</v>
      </c>
      <c r="X1329" s="17">
        <f>VLOOKUP($A1329,'DATA PENGUKURAN GARDU'!$A:$BS,53,0)</f>
        <v>223</v>
      </c>
      <c r="Y1329" s="17">
        <f>VLOOKUP($A1329,'DATA PENGUKURAN GARDU'!$A:$BS,54,0)</f>
        <v>389</v>
      </c>
      <c r="Z1329" s="17">
        <f>VLOOKUP($A1329,'DATA PENGUKURAN GARDU'!$A:$BS,55,0)</f>
        <v>218</v>
      </c>
      <c r="AA1329" s="20">
        <f>VLOOKUP($B1329,'DATA PENGUKURAN GARDU'!$A:$BS,42,0)</f>
        <v>50</v>
      </c>
      <c r="AB1329" s="21">
        <f t="shared" si="678"/>
        <v>21.625</v>
      </c>
      <c r="AC1329" s="20">
        <f>VLOOKUP($B1329,'DATA PENGUKURAN GARDU'!$A:$BS,44,0)</f>
        <v>60</v>
      </c>
      <c r="AD1329" s="21">
        <f t="shared" si="679"/>
        <v>25.95</v>
      </c>
      <c r="AE1329" s="20">
        <f>VLOOKUP($B1329,'DATA PENGUKURAN GARDU'!$A:$BS,46,0)</f>
        <v>65</v>
      </c>
      <c r="AF1329" s="21">
        <f t="shared" si="680"/>
        <v>28.1125</v>
      </c>
      <c r="AG1329" s="20">
        <f>VLOOKUP($B1329,'DATA PENGUKURAN GARDU'!$A:$BS,46,0)</f>
        <v>65</v>
      </c>
      <c r="AH1329" s="20">
        <f>VLOOKUP($B1329,'DATA PENGUKURAN GARDU'!$A:$BS,53,0)</f>
        <v>224</v>
      </c>
      <c r="AI1329" s="20">
        <f>VLOOKUP($B1329,'DATA PENGUKURAN GARDU'!$A:$BS,54,0)</f>
        <v>384</v>
      </c>
      <c r="AJ1329" s="17">
        <f>VLOOKUP($C1329,'DATA PENGUKURAN GARDU'!$A:$BS,42,0)</f>
        <v>27</v>
      </c>
      <c r="AK1329" s="23">
        <f t="shared" si="681"/>
        <v>11.6775</v>
      </c>
      <c r="AL1329" s="17">
        <f>VLOOKUP($C1329,'DATA PENGUKURAN GARDU'!$A:$BS,44,0)</f>
        <v>17</v>
      </c>
      <c r="AM1329" s="23">
        <f t="shared" si="682"/>
        <v>7.3525</v>
      </c>
      <c r="AN1329" s="17">
        <f>VLOOKUP($C1329,'DATA PENGUKURAN GARDU'!$A:$BS,46,0)</f>
        <v>26</v>
      </c>
      <c r="AO1329" s="23">
        <f t="shared" si="683"/>
        <v>11.245</v>
      </c>
      <c r="AP1329" s="17">
        <f>VLOOKUP($C1329,'DATA PENGUKURAN GARDU'!$A:$BS,46,0)</f>
        <v>26</v>
      </c>
      <c r="AQ1329" s="17">
        <f>VLOOKUP($C1329,'DATA PENGUKURAN GARDU'!$A:$BS,53,0)</f>
        <v>221</v>
      </c>
      <c r="AR1329" s="17">
        <f>VLOOKUP($C1329,'DATA PENGUKURAN GARDU'!$A:$BS,54,0)</f>
        <v>386</v>
      </c>
      <c r="AS1329" s="20">
        <f>VLOOKUP($D1329,'DATA PENGUKURAN GARDU'!$A:$BS,42,0)</f>
        <v>0</v>
      </c>
      <c r="AT1329" s="21">
        <f t="shared" si="684"/>
        <v>0</v>
      </c>
      <c r="AU1329" s="20">
        <f>VLOOKUP($D1329,'DATA PENGUKURAN GARDU'!$A:$BS,44,0)</f>
        <v>0</v>
      </c>
      <c r="AV1329" s="21">
        <f t="shared" si="685"/>
        <v>0</v>
      </c>
      <c r="AW1329" s="20">
        <f>VLOOKUP($D1329,'DATA PENGUKURAN GARDU'!$A:$BS,46,0)</f>
        <v>0</v>
      </c>
      <c r="AX1329" s="21">
        <f t="shared" si="686"/>
        <v>0</v>
      </c>
      <c r="AY1329" s="20">
        <f>VLOOKUP($D1329,'DATA PENGUKURAN GARDU'!$A:$BS,46,0)</f>
        <v>0</v>
      </c>
      <c r="AZ1329" s="20">
        <f>VLOOKUP($D1329,'DATA PENGUKURAN GARDU'!$A:$BS,53,0)</f>
        <v>0</v>
      </c>
      <c r="BA1329" s="20">
        <f>VLOOKUP($D1329,'DATA PENGUKURAN GARDU'!$A:$BS,54,0)</f>
        <v>0</v>
      </c>
      <c r="BB1329" s="17" t="e">
        <f>VLOOKUP($E1329,'DATA PENGUKURAN GARDU'!$A:$BS,42,0)</f>
        <v>#N/A</v>
      </c>
      <c r="BC1329" s="23" t="e">
        <f t="shared" si="687"/>
        <v>#N/A</v>
      </c>
      <c r="BD1329" s="17" t="e">
        <f>VLOOKUP($E1329,'DATA PENGUKURAN GARDU'!$A:$BS,44,0)</f>
        <v>#N/A</v>
      </c>
      <c r="BE1329" s="23" t="e">
        <f t="shared" si="688"/>
        <v>#N/A</v>
      </c>
      <c r="BF1329" s="17" t="e">
        <f>VLOOKUP($E1329,'DATA PENGUKURAN GARDU'!$A:$BS,46,0)</f>
        <v>#N/A</v>
      </c>
      <c r="BG1329" s="23" t="e">
        <f t="shared" si="689"/>
        <v>#N/A</v>
      </c>
      <c r="BH1329" s="17" t="e">
        <f>VLOOKUP($E1329,'DATA PENGUKURAN GARDU'!$A:$BS,46,0)</f>
        <v>#N/A</v>
      </c>
      <c r="BI1329" s="17" t="e">
        <f>VLOOKUP($E1329,'DATA PENGUKURAN GARDU'!$A:$BS,53,0)</f>
        <v>#N/A</v>
      </c>
      <c r="BJ1329" s="17" t="e">
        <f>VLOOKUP($E1329,'DATA PENGUKURAN GARDU'!$A:$BS,54,0)</f>
        <v>#N/A</v>
      </c>
      <c r="BK1329" s="20" t="str">
        <f t="shared" si="690"/>
        <v>Normal</v>
      </c>
      <c r="BL1329" s="20" t="str">
        <f t="shared" si="691"/>
        <v>Normal</v>
      </c>
      <c r="BM1329" s="20" t="str">
        <f t="shared" si="692"/>
        <v>Normal</v>
      </c>
      <c r="BN1329" s="25">
        <f t="shared" si="693"/>
        <v>81.6666666666667</v>
      </c>
      <c r="BO1329" s="26">
        <f t="shared" si="694"/>
        <v>54.2528</v>
      </c>
      <c r="BP1329" s="21">
        <f t="shared" si="695"/>
        <v>33.908</v>
      </c>
      <c r="BQ1329" s="20">
        <f t="shared" si="696"/>
        <v>0.0380952380952381</v>
      </c>
      <c r="BR1329" s="20">
        <v>2100</v>
      </c>
      <c r="BS1329" s="9">
        <v>0</v>
      </c>
      <c r="BT1329" s="2" t="str">
        <f t="shared" si="697"/>
        <v>Baik</v>
      </c>
      <c r="BU1329" s="2" t="str">
        <f t="shared" si="665"/>
        <v>SEIMBANG</v>
      </c>
      <c r="BV1329" s="2" t="str">
        <f t="shared" si="666"/>
        <v>NORMAL</v>
      </c>
    </row>
    <row r="1330" s="2" customFormat="1" ht="22.95" customHeight="1" spans="1:74">
      <c r="A1330" s="9" t="str">
        <f t="shared" si="667"/>
        <v>K-201Induk</v>
      </c>
      <c r="B1330" s="9" t="str">
        <f t="shared" si="668"/>
        <v>K-201jurusan 1</v>
      </c>
      <c r="C1330" s="9" t="str">
        <f t="shared" si="669"/>
        <v>K-201jurusan 2</v>
      </c>
      <c r="D1330" s="9" t="str">
        <f t="shared" si="670"/>
        <v>K-201jurusan 3</v>
      </c>
      <c r="E1330" s="9" t="str">
        <f t="shared" si="671"/>
        <v>K-201jurusan 4</v>
      </c>
      <c r="F1330" s="10" t="s">
        <v>462</v>
      </c>
      <c r="G1330" s="10" t="s">
        <v>132</v>
      </c>
      <c r="H1330" s="10" t="s">
        <v>1574</v>
      </c>
      <c r="I1330" s="10">
        <v>0.723819</v>
      </c>
      <c r="J1330" s="10">
        <v>124.306182</v>
      </c>
      <c r="K1330" s="10">
        <v>160</v>
      </c>
      <c r="L1330" s="10">
        <v>3</v>
      </c>
      <c r="M1330" s="10">
        <v>20</v>
      </c>
      <c r="N1330" s="14">
        <f t="shared" si="672"/>
        <v>400</v>
      </c>
      <c r="O1330" s="15">
        <f t="shared" si="673"/>
        <v>4.6242774566474</v>
      </c>
      <c r="P1330" s="15">
        <f t="shared" si="674"/>
        <v>231.21387283237</v>
      </c>
      <c r="Q1330" s="17">
        <f>VLOOKUP($A1330,'DATA PENGUKURAN GARDU'!$A:$BS,42,0)</f>
        <v>131</v>
      </c>
      <c r="R1330" s="18">
        <f t="shared" si="675"/>
        <v>56.6575</v>
      </c>
      <c r="S1330" s="17">
        <f>VLOOKUP($A1330,'DATA PENGUKURAN GARDU'!$A:$BS,44,0)</f>
        <v>113</v>
      </c>
      <c r="T1330" s="18">
        <f t="shared" si="676"/>
        <v>48.8725</v>
      </c>
      <c r="U1330" s="17">
        <f>VLOOKUP($A1330,'DATA PENGUKURAN GARDU'!$A:$BS,46,0)</f>
        <v>119</v>
      </c>
      <c r="V1330" s="18">
        <f t="shared" si="677"/>
        <v>51.4675</v>
      </c>
      <c r="W1330" s="17">
        <f>VLOOKUP($A1330,'DATA PENGUKURAN GARDU'!$A:$BS,48,0)</f>
        <v>71.4</v>
      </c>
      <c r="X1330" s="17">
        <f>VLOOKUP($A1330,'DATA PENGUKURAN GARDU'!$A:$BS,53,0)</f>
        <v>230</v>
      </c>
      <c r="Y1330" s="17">
        <f>VLOOKUP($A1330,'DATA PENGUKURAN GARDU'!$A:$BS,54,0)</f>
        <v>400</v>
      </c>
      <c r="Z1330" s="17">
        <f>VLOOKUP($A1330,'DATA PENGUKURAN GARDU'!$A:$BS,55,0)</f>
        <v>203</v>
      </c>
      <c r="AA1330" s="20">
        <f>VLOOKUP($B1330,'DATA PENGUKURAN GARDU'!$A:$BS,42,0)</f>
        <v>0</v>
      </c>
      <c r="AB1330" s="21">
        <f t="shared" si="678"/>
        <v>0</v>
      </c>
      <c r="AC1330" s="20">
        <f>VLOOKUP($B1330,'DATA PENGUKURAN GARDU'!$A:$BS,44,0)</f>
        <v>0</v>
      </c>
      <c r="AD1330" s="21">
        <f t="shared" si="679"/>
        <v>0</v>
      </c>
      <c r="AE1330" s="20">
        <f>VLOOKUP($B1330,'DATA PENGUKURAN GARDU'!$A:$BS,46,0)</f>
        <v>0</v>
      </c>
      <c r="AF1330" s="21">
        <f t="shared" si="680"/>
        <v>0</v>
      </c>
      <c r="AG1330" s="20">
        <f>VLOOKUP($B1330,'DATA PENGUKURAN GARDU'!$A:$BS,46,0)</f>
        <v>0</v>
      </c>
      <c r="AH1330" s="20">
        <f>VLOOKUP($B1330,'DATA PENGUKURAN GARDU'!$A:$BS,53,0)</f>
        <v>0</v>
      </c>
      <c r="AI1330" s="20">
        <f>VLOOKUP($B1330,'DATA PENGUKURAN GARDU'!$A:$BS,54,0)</f>
        <v>0</v>
      </c>
      <c r="AJ1330" s="17">
        <f>VLOOKUP($C1330,'DATA PENGUKURAN GARDU'!$A:$BS,42,0)</f>
        <v>0</v>
      </c>
      <c r="AK1330" s="23">
        <f t="shared" si="681"/>
        <v>0</v>
      </c>
      <c r="AL1330" s="17">
        <f>VLOOKUP($C1330,'DATA PENGUKURAN GARDU'!$A:$BS,44,0)</f>
        <v>0</v>
      </c>
      <c r="AM1330" s="23">
        <f t="shared" si="682"/>
        <v>0</v>
      </c>
      <c r="AN1330" s="17">
        <f>VLOOKUP($C1330,'DATA PENGUKURAN GARDU'!$A:$BS,46,0)</f>
        <v>0</v>
      </c>
      <c r="AO1330" s="23">
        <f t="shared" si="683"/>
        <v>0</v>
      </c>
      <c r="AP1330" s="17">
        <f>VLOOKUP($C1330,'DATA PENGUKURAN GARDU'!$A:$BS,46,0)</f>
        <v>0</v>
      </c>
      <c r="AQ1330" s="17">
        <f>VLOOKUP($C1330,'DATA PENGUKURAN GARDU'!$A:$BS,53,0)</f>
        <v>0</v>
      </c>
      <c r="AR1330" s="17">
        <f>VLOOKUP($C1330,'DATA PENGUKURAN GARDU'!$A:$BS,54,0)</f>
        <v>0</v>
      </c>
      <c r="AS1330" s="20">
        <f>VLOOKUP($D1330,'DATA PENGUKURAN GARDU'!$A:$BS,42,0)</f>
        <v>0</v>
      </c>
      <c r="AT1330" s="21">
        <f t="shared" si="684"/>
        <v>0</v>
      </c>
      <c r="AU1330" s="20">
        <f>VLOOKUP($D1330,'DATA PENGUKURAN GARDU'!$A:$BS,44,0)</f>
        <v>0</v>
      </c>
      <c r="AV1330" s="21">
        <f t="shared" si="685"/>
        <v>0</v>
      </c>
      <c r="AW1330" s="20">
        <f>VLOOKUP($D1330,'DATA PENGUKURAN GARDU'!$A:$BS,46,0)</f>
        <v>0</v>
      </c>
      <c r="AX1330" s="21">
        <f t="shared" si="686"/>
        <v>0</v>
      </c>
      <c r="AY1330" s="20">
        <f>VLOOKUP($D1330,'DATA PENGUKURAN GARDU'!$A:$BS,46,0)</f>
        <v>0</v>
      </c>
      <c r="AZ1330" s="20">
        <f>VLOOKUP($D1330,'DATA PENGUKURAN GARDU'!$A:$BS,53,0)</f>
        <v>0</v>
      </c>
      <c r="BA1330" s="20">
        <f>VLOOKUP($D1330,'DATA PENGUKURAN GARDU'!$A:$BS,54,0)</f>
        <v>0</v>
      </c>
      <c r="BB1330" s="17" t="e">
        <f>VLOOKUP($E1330,'DATA PENGUKURAN GARDU'!$A:$BS,42,0)</f>
        <v>#N/A</v>
      </c>
      <c r="BC1330" s="23" t="e">
        <f t="shared" si="687"/>
        <v>#N/A</v>
      </c>
      <c r="BD1330" s="17" t="e">
        <f>VLOOKUP($E1330,'DATA PENGUKURAN GARDU'!$A:$BS,44,0)</f>
        <v>#N/A</v>
      </c>
      <c r="BE1330" s="23" t="e">
        <f t="shared" si="688"/>
        <v>#N/A</v>
      </c>
      <c r="BF1330" s="17" t="e">
        <f>VLOOKUP($E1330,'DATA PENGUKURAN GARDU'!$A:$BS,46,0)</f>
        <v>#N/A</v>
      </c>
      <c r="BG1330" s="23" t="e">
        <f t="shared" si="689"/>
        <v>#N/A</v>
      </c>
      <c r="BH1330" s="17" t="e">
        <f>VLOOKUP($E1330,'DATA PENGUKURAN GARDU'!$A:$BS,46,0)</f>
        <v>#N/A</v>
      </c>
      <c r="BI1330" s="17" t="e">
        <f>VLOOKUP($E1330,'DATA PENGUKURAN GARDU'!$A:$BS,53,0)</f>
        <v>#N/A</v>
      </c>
      <c r="BJ1330" s="17" t="e">
        <f>VLOOKUP($E1330,'DATA PENGUKURAN GARDU'!$A:$BS,54,0)</f>
        <v>#N/A</v>
      </c>
      <c r="BK1330" s="20" t="str">
        <f t="shared" si="690"/>
        <v>Normal</v>
      </c>
      <c r="BL1330" s="20" t="str">
        <f t="shared" si="691"/>
        <v>Normal</v>
      </c>
      <c r="BM1330" s="20" t="str">
        <f t="shared" si="692"/>
        <v>Normal</v>
      </c>
      <c r="BN1330" s="25">
        <f t="shared" si="693"/>
        <v>121</v>
      </c>
      <c r="BO1330" s="26">
        <f t="shared" si="694"/>
        <v>0</v>
      </c>
      <c r="BP1330" s="21">
        <f t="shared" si="695"/>
        <v>0</v>
      </c>
      <c r="BQ1330" s="20">
        <f t="shared" si="696"/>
        <v>0.0550964187327823</v>
      </c>
      <c r="BR1330" s="20">
        <v>1060</v>
      </c>
      <c r="BS1330" s="9">
        <v>0</v>
      </c>
      <c r="BT1330" s="2" t="str">
        <f t="shared" si="697"/>
        <v>Underload</v>
      </c>
      <c r="BU1330" s="2" t="str">
        <f t="shared" si="665"/>
        <v>SEIMBANG</v>
      </c>
      <c r="BV1330" s="2" t="str">
        <f t="shared" si="666"/>
        <v>NORMAL</v>
      </c>
    </row>
    <row r="1331" s="2" customFormat="1" ht="22.95" customHeight="1" spans="1:74">
      <c r="A1331" s="9" t="str">
        <f t="shared" si="667"/>
        <v>K-180Induk</v>
      </c>
      <c r="B1331" s="9" t="str">
        <f t="shared" si="668"/>
        <v>K-180jurusan 1</v>
      </c>
      <c r="C1331" s="9" t="str">
        <f t="shared" si="669"/>
        <v>K-180jurusan 2</v>
      </c>
      <c r="D1331" s="9" t="str">
        <f t="shared" si="670"/>
        <v>K-180jurusan 3</v>
      </c>
      <c r="E1331" s="9" t="str">
        <f t="shared" si="671"/>
        <v>K-180jurusan 4</v>
      </c>
      <c r="F1331" s="10" t="s">
        <v>446</v>
      </c>
      <c r="G1331" s="10" t="s">
        <v>132</v>
      </c>
      <c r="H1331" s="10" t="s">
        <v>450</v>
      </c>
      <c r="I1331" s="10">
        <v>0.761108</v>
      </c>
      <c r="J1331" s="10">
        <v>124.313006</v>
      </c>
      <c r="K1331" s="10">
        <v>100</v>
      </c>
      <c r="L1331" s="10">
        <v>3</v>
      </c>
      <c r="M1331" s="10">
        <v>20</v>
      </c>
      <c r="N1331" s="14">
        <f t="shared" si="672"/>
        <v>400</v>
      </c>
      <c r="O1331" s="15">
        <f t="shared" si="673"/>
        <v>2.89017341040462</v>
      </c>
      <c r="P1331" s="15">
        <f t="shared" si="674"/>
        <v>144.508670520231</v>
      </c>
      <c r="Q1331" s="17">
        <f>VLOOKUP($A1331,'DATA PENGUKURAN GARDU'!$A:$BS,42,0)</f>
        <v>75</v>
      </c>
      <c r="R1331" s="18">
        <f t="shared" si="675"/>
        <v>51.9</v>
      </c>
      <c r="S1331" s="17">
        <f>VLOOKUP($A1331,'DATA PENGUKURAN GARDU'!$A:$BS,44,0)</f>
        <v>53</v>
      </c>
      <c r="T1331" s="18">
        <f t="shared" si="676"/>
        <v>36.676</v>
      </c>
      <c r="U1331" s="17">
        <f>VLOOKUP($A1331,'DATA PENGUKURAN GARDU'!$A:$BS,46,0)</f>
        <v>99</v>
      </c>
      <c r="V1331" s="18">
        <f t="shared" si="677"/>
        <v>68.508</v>
      </c>
      <c r="W1331" s="17">
        <f>VLOOKUP($A1331,'DATA PENGUKURAN GARDU'!$A:$BS,48,0)</f>
        <v>60</v>
      </c>
      <c r="X1331" s="17">
        <f>VLOOKUP($A1331,'DATA PENGUKURAN GARDU'!$A:$BS,53,0)</f>
        <v>230</v>
      </c>
      <c r="Y1331" s="17">
        <f>VLOOKUP($A1331,'DATA PENGUKURAN GARDU'!$A:$BS,54,0)</f>
        <v>400</v>
      </c>
      <c r="Z1331" s="17">
        <f>VLOOKUP($A1331,'DATA PENGUKURAN GARDU'!$A:$BS,55,0)</f>
        <v>203</v>
      </c>
      <c r="AA1331" s="20">
        <f>VLOOKUP($B1331,'DATA PENGUKURAN GARDU'!$A:$BS,42,0)</f>
        <v>37</v>
      </c>
      <c r="AB1331" s="21">
        <f t="shared" si="678"/>
        <v>25.604</v>
      </c>
      <c r="AC1331" s="20">
        <f>VLOOKUP($B1331,'DATA PENGUKURAN GARDU'!$A:$BS,44,0)</f>
        <v>44</v>
      </c>
      <c r="AD1331" s="21">
        <f t="shared" si="679"/>
        <v>30.448</v>
      </c>
      <c r="AE1331" s="20">
        <f>VLOOKUP($B1331,'DATA PENGUKURAN GARDU'!$A:$BS,46,0)</f>
        <v>70</v>
      </c>
      <c r="AF1331" s="21">
        <f t="shared" si="680"/>
        <v>48.44</v>
      </c>
      <c r="AG1331" s="20">
        <f>VLOOKUP($B1331,'DATA PENGUKURAN GARDU'!$A:$BS,46,0)</f>
        <v>70</v>
      </c>
      <c r="AH1331" s="20">
        <f>VLOOKUP($B1331,'DATA PENGUKURAN GARDU'!$A:$BS,53,0)</f>
        <v>0</v>
      </c>
      <c r="AI1331" s="20">
        <f>VLOOKUP($B1331,'DATA PENGUKURAN GARDU'!$A:$BS,54,0)</f>
        <v>0</v>
      </c>
      <c r="AJ1331" s="17">
        <f>VLOOKUP($C1331,'DATA PENGUKURAN GARDU'!$A:$BS,42,0)</f>
        <v>38</v>
      </c>
      <c r="AK1331" s="23">
        <f t="shared" si="681"/>
        <v>26.296</v>
      </c>
      <c r="AL1331" s="17">
        <f>VLOOKUP($C1331,'DATA PENGUKURAN GARDU'!$A:$BS,44,0)</f>
        <v>9</v>
      </c>
      <c r="AM1331" s="23">
        <f t="shared" si="682"/>
        <v>6.228</v>
      </c>
      <c r="AN1331" s="17">
        <f>VLOOKUP($C1331,'DATA PENGUKURAN GARDU'!$A:$BS,46,0)</f>
        <v>29</v>
      </c>
      <c r="AO1331" s="23">
        <f t="shared" si="683"/>
        <v>20.068</v>
      </c>
      <c r="AP1331" s="17">
        <f>VLOOKUP($C1331,'DATA PENGUKURAN GARDU'!$A:$BS,46,0)</f>
        <v>29</v>
      </c>
      <c r="AQ1331" s="17">
        <f>VLOOKUP($C1331,'DATA PENGUKURAN GARDU'!$A:$BS,53,0)</f>
        <v>0</v>
      </c>
      <c r="AR1331" s="17">
        <f>VLOOKUP($C1331,'DATA PENGUKURAN GARDU'!$A:$BS,54,0)</f>
        <v>0</v>
      </c>
      <c r="AS1331" s="20">
        <f>VLOOKUP($D1331,'DATA PENGUKURAN GARDU'!$A:$BS,42,0)</f>
        <v>0</v>
      </c>
      <c r="AT1331" s="21">
        <f t="shared" si="684"/>
        <v>0</v>
      </c>
      <c r="AU1331" s="20">
        <f>VLOOKUP($D1331,'DATA PENGUKURAN GARDU'!$A:$BS,44,0)</f>
        <v>0</v>
      </c>
      <c r="AV1331" s="21">
        <f t="shared" si="685"/>
        <v>0</v>
      </c>
      <c r="AW1331" s="20">
        <f>VLOOKUP($D1331,'DATA PENGUKURAN GARDU'!$A:$BS,46,0)</f>
        <v>0</v>
      </c>
      <c r="AX1331" s="21">
        <f t="shared" si="686"/>
        <v>0</v>
      </c>
      <c r="AY1331" s="20">
        <f>VLOOKUP($D1331,'DATA PENGUKURAN GARDU'!$A:$BS,46,0)</f>
        <v>0</v>
      </c>
      <c r="AZ1331" s="20">
        <f>VLOOKUP($D1331,'DATA PENGUKURAN GARDU'!$A:$BS,53,0)</f>
        <v>0</v>
      </c>
      <c r="BA1331" s="20">
        <f>VLOOKUP($D1331,'DATA PENGUKURAN GARDU'!$A:$BS,54,0)</f>
        <v>0</v>
      </c>
      <c r="BB1331" s="17" t="e">
        <f>VLOOKUP($E1331,'DATA PENGUKURAN GARDU'!$A:$BS,42,0)</f>
        <v>#N/A</v>
      </c>
      <c r="BC1331" s="23" t="e">
        <f t="shared" si="687"/>
        <v>#N/A</v>
      </c>
      <c r="BD1331" s="17" t="e">
        <f>VLOOKUP($E1331,'DATA PENGUKURAN GARDU'!$A:$BS,44,0)</f>
        <v>#N/A</v>
      </c>
      <c r="BE1331" s="23" t="e">
        <f t="shared" si="688"/>
        <v>#N/A</v>
      </c>
      <c r="BF1331" s="17" t="e">
        <f>VLOOKUP($E1331,'DATA PENGUKURAN GARDU'!$A:$BS,46,0)</f>
        <v>#N/A</v>
      </c>
      <c r="BG1331" s="23" t="e">
        <f t="shared" si="689"/>
        <v>#N/A</v>
      </c>
      <c r="BH1331" s="17" t="e">
        <f>VLOOKUP($E1331,'DATA PENGUKURAN GARDU'!$A:$BS,46,0)</f>
        <v>#N/A</v>
      </c>
      <c r="BI1331" s="17" t="e">
        <f>VLOOKUP($E1331,'DATA PENGUKURAN GARDU'!$A:$BS,53,0)</f>
        <v>#N/A</v>
      </c>
      <c r="BJ1331" s="17" t="e">
        <f>VLOOKUP($E1331,'DATA PENGUKURAN GARDU'!$A:$BS,54,0)</f>
        <v>#N/A</v>
      </c>
      <c r="BK1331" s="20" t="str">
        <f t="shared" si="690"/>
        <v>Normal</v>
      </c>
      <c r="BL1331" s="20" t="str">
        <f t="shared" si="691"/>
        <v>Normal</v>
      </c>
      <c r="BM1331" s="20" t="str">
        <f t="shared" si="692"/>
        <v>Normal</v>
      </c>
      <c r="BN1331" s="25">
        <f t="shared" si="693"/>
        <v>75.6666666666667</v>
      </c>
      <c r="BO1331" s="26">
        <f t="shared" si="694"/>
        <v>0</v>
      </c>
      <c r="BP1331" s="21">
        <f t="shared" si="695"/>
        <v>0</v>
      </c>
      <c r="BQ1331" s="20">
        <f t="shared" si="696"/>
        <v>0.199706314243759</v>
      </c>
      <c r="BR1331" s="20">
        <v>1060</v>
      </c>
      <c r="BS1331" s="9">
        <v>0</v>
      </c>
      <c r="BT1331" s="2" t="str">
        <f t="shared" si="697"/>
        <v>Underload</v>
      </c>
      <c r="BU1331" s="2" t="str">
        <f t="shared" si="665"/>
        <v>SEIMBANG</v>
      </c>
      <c r="BV1331" s="2" t="str">
        <f t="shared" si="666"/>
        <v>NORMAL</v>
      </c>
    </row>
    <row r="1332" s="2" customFormat="1" ht="22.95" customHeight="1" spans="1:74">
      <c r="A1332" s="9" t="str">
        <f t="shared" si="667"/>
        <v>K-280Induk</v>
      </c>
      <c r="B1332" s="9" t="str">
        <f t="shared" si="668"/>
        <v>K-280jurusan 1</v>
      </c>
      <c r="C1332" s="9" t="str">
        <f t="shared" si="669"/>
        <v>K-280jurusan 2</v>
      </c>
      <c r="D1332" s="9" t="str">
        <f t="shared" si="670"/>
        <v>K-280jurusan 3</v>
      </c>
      <c r="E1332" s="9" t="str">
        <f t="shared" si="671"/>
        <v>K-280jurusan 4</v>
      </c>
      <c r="F1332" s="10" t="s">
        <v>131</v>
      </c>
      <c r="G1332" s="10" t="s">
        <v>132</v>
      </c>
      <c r="H1332" s="10" t="s">
        <v>484</v>
      </c>
      <c r="I1332" s="10">
        <v>0.584117</v>
      </c>
      <c r="J1332" s="10">
        <v>124.261317</v>
      </c>
      <c r="K1332" s="10">
        <v>100</v>
      </c>
      <c r="L1332" s="10">
        <v>3</v>
      </c>
      <c r="M1332" s="10">
        <v>20</v>
      </c>
      <c r="N1332" s="14">
        <f t="shared" si="672"/>
        <v>400</v>
      </c>
      <c r="O1332" s="15">
        <f t="shared" si="673"/>
        <v>2.89017341040462</v>
      </c>
      <c r="P1332" s="15">
        <f t="shared" si="674"/>
        <v>144.508670520231</v>
      </c>
      <c r="Q1332" s="17">
        <f>VLOOKUP($A1332,'DATA PENGUKURAN GARDU'!$A:$BS,42,0)</f>
        <v>125</v>
      </c>
      <c r="R1332" s="18">
        <f t="shared" si="675"/>
        <v>86.5</v>
      </c>
      <c r="S1332" s="17">
        <f>VLOOKUP($A1332,'DATA PENGUKURAN GARDU'!$A:$BS,44,0)</f>
        <v>99</v>
      </c>
      <c r="T1332" s="18">
        <f t="shared" si="676"/>
        <v>68.508</v>
      </c>
      <c r="U1332" s="17">
        <f>VLOOKUP($A1332,'DATA PENGUKURAN GARDU'!$A:$BS,46,0)</f>
        <v>139</v>
      </c>
      <c r="V1332" s="18">
        <f t="shared" si="677"/>
        <v>96.188</v>
      </c>
      <c r="W1332" s="17">
        <f>VLOOKUP($A1332,'DATA PENGUKURAN GARDU'!$A:$BS,48,0)</f>
        <v>71</v>
      </c>
      <c r="X1332" s="17">
        <f>VLOOKUP($A1332,'DATA PENGUKURAN GARDU'!$A:$BS,53,0)</f>
        <v>230</v>
      </c>
      <c r="Y1332" s="17">
        <f>VLOOKUP($A1332,'DATA PENGUKURAN GARDU'!$A:$BS,54,0)</f>
        <v>400</v>
      </c>
      <c r="Z1332" s="17">
        <f>VLOOKUP($A1332,'DATA PENGUKURAN GARDU'!$A:$BS,55,0)</f>
        <v>203</v>
      </c>
      <c r="AA1332" s="20">
        <f>VLOOKUP($B1332,'DATA PENGUKURAN GARDU'!$A:$BS,42,0)</f>
        <v>111</v>
      </c>
      <c r="AB1332" s="21">
        <f t="shared" si="678"/>
        <v>76.812</v>
      </c>
      <c r="AC1332" s="20">
        <f>VLOOKUP($B1332,'DATA PENGUKURAN GARDU'!$A:$BS,44,0)</f>
        <v>69</v>
      </c>
      <c r="AD1332" s="21">
        <f t="shared" si="679"/>
        <v>47.748</v>
      </c>
      <c r="AE1332" s="20">
        <f>VLOOKUP($B1332,'DATA PENGUKURAN GARDU'!$A:$BS,46,0)</f>
        <v>103</v>
      </c>
      <c r="AF1332" s="21">
        <f t="shared" si="680"/>
        <v>71.276</v>
      </c>
      <c r="AG1332" s="20">
        <f>VLOOKUP($B1332,'DATA PENGUKURAN GARDU'!$A:$BS,46,0)</f>
        <v>103</v>
      </c>
      <c r="AH1332" s="20">
        <f>VLOOKUP($B1332,'DATA PENGUKURAN GARDU'!$A:$BS,53,0)</f>
        <v>0</v>
      </c>
      <c r="AI1332" s="20">
        <f>VLOOKUP($B1332,'DATA PENGUKURAN GARDU'!$A:$BS,54,0)</f>
        <v>0</v>
      </c>
      <c r="AJ1332" s="17">
        <f>VLOOKUP($C1332,'DATA PENGUKURAN GARDU'!$A:$BS,42,0)</f>
        <v>14</v>
      </c>
      <c r="AK1332" s="23">
        <f t="shared" si="681"/>
        <v>9.688</v>
      </c>
      <c r="AL1332" s="17">
        <f>VLOOKUP($C1332,'DATA PENGUKURAN GARDU'!$A:$BS,44,0)</f>
        <v>30</v>
      </c>
      <c r="AM1332" s="23">
        <f t="shared" si="682"/>
        <v>20.76</v>
      </c>
      <c r="AN1332" s="17">
        <f>VLOOKUP($C1332,'DATA PENGUKURAN GARDU'!$A:$BS,46,0)</f>
        <v>36</v>
      </c>
      <c r="AO1332" s="23">
        <f t="shared" si="683"/>
        <v>24.912</v>
      </c>
      <c r="AP1332" s="17">
        <f>VLOOKUP($C1332,'DATA PENGUKURAN GARDU'!$A:$BS,46,0)</f>
        <v>36</v>
      </c>
      <c r="AQ1332" s="17">
        <f>VLOOKUP($C1332,'DATA PENGUKURAN GARDU'!$A:$BS,53,0)</f>
        <v>0</v>
      </c>
      <c r="AR1332" s="17">
        <f>VLOOKUP($C1332,'DATA PENGUKURAN GARDU'!$A:$BS,54,0)</f>
        <v>0</v>
      </c>
      <c r="AS1332" s="20">
        <f>VLOOKUP($D1332,'DATA PENGUKURAN GARDU'!$A:$BS,42,0)</f>
        <v>0</v>
      </c>
      <c r="AT1332" s="21">
        <f t="shared" si="684"/>
        <v>0</v>
      </c>
      <c r="AU1332" s="20">
        <f>VLOOKUP($D1332,'DATA PENGUKURAN GARDU'!$A:$BS,44,0)</f>
        <v>0</v>
      </c>
      <c r="AV1332" s="21">
        <f t="shared" si="685"/>
        <v>0</v>
      </c>
      <c r="AW1332" s="20">
        <f>VLOOKUP($D1332,'DATA PENGUKURAN GARDU'!$A:$BS,46,0)</f>
        <v>0</v>
      </c>
      <c r="AX1332" s="21">
        <f t="shared" si="686"/>
        <v>0</v>
      </c>
      <c r="AY1332" s="20">
        <f>VLOOKUP($D1332,'DATA PENGUKURAN GARDU'!$A:$BS,46,0)</f>
        <v>0</v>
      </c>
      <c r="AZ1332" s="20">
        <f>VLOOKUP($D1332,'DATA PENGUKURAN GARDU'!$A:$BS,53,0)</f>
        <v>0</v>
      </c>
      <c r="BA1332" s="20">
        <f>VLOOKUP($D1332,'DATA PENGUKURAN GARDU'!$A:$BS,54,0)</f>
        <v>0</v>
      </c>
      <c r="BB1332" s="17" t="e">
        <f>VLOOKUP($E1332,'DATA PENGUKURAN GARDU'!$A:$BS,42,0)</f>
        <v>#N/A</v>
      </c>
      <c r="BC1332" s="23" t="e">
        <f t="shared" si="687"/>
        <v>#N/A</v>
      </c>
      <c r="BD1332" s="17" t="e">
        <f>VLOOKUP($E1332,'DATA PENGUKURAN GARDU'!$A:$BS,44,0)</f>
        <v>#N/A</v>
      </c>
      <c r="BE1332" s="23" t="e">
        <f t="shared" si="688"/>
        <v>#N/A</v>
      </c>
      <c r="BF1332" s="17" t="e">
        <f>VLOOKUP($E1332,'DATA PENGUKURAN GARDU'!$A:$BS,46,0)</f>
        <v>#N/A</v>
      </c>
      <c r="BG1332" s="23" t="e">
        <f t="shared" si="689"/>
        <v>#N/A</v>
      </c>
      <c r="BH1332" s="17" t="e">
        <f>VLOOKUP($E1332,'DATA PENGUKURAN GARDU'!$A:$BS,46,0)</f>
        <v>#N/A</v>
      </c>
      <c r="BI1332" s="17" t="e">
        <f>VLOOKUP($E1332,'DATA PENGUKURAN GARDU'!$A:$BS,53,0)</f>
        <v>#N/A</v>
      </c>
      <c r="BJ1332" s="17" t="e">
        <f>VLOOKUP($E1332,'DATA PENGUKURAN GARDU'!$A:$BS,54,0)</f>
        <v>#N/A</v>
      </c>
      <c r="BK1332" s="20" t="str">
        <f t="shared" si="690"/>
        <v>Normal</v>
      </c>
      <c r="BL1332" s="20" t="str">
        <f t="shared" si="691"/>
        <v>Normal</v>
      </c>
      <c r="BM1332" s="20" t="str">
        <f t="shared" si="692"/>
        <v>Normal</v>
      </c>
      <c r="BN1332" s="25">
        <f t="shared" si="693"/>
        <v>121</v>
      </c>
      <c r="BO1332" s="26">
        <f t="shared" si="694"/>
        <v>0</v>
      </c>
      <c r="BP1332" s="21">
        <f t="shared" si="695"/>
        <v>0</v>
      </c>
      <c r="BQ1332" s="20">
        <f t="shared" si="696"/>
        <v>0.121212121212121</v>
      </c>
      <c r="BR1332" s="20">
        <v>1060</v>
      </c>
      <c r="BS1332" s="9">
        <v>0</v>
      </c>
      <c r="BT1332" s="2" t="str">
        <f t="shared" si="697"/>
        <v>Underload</v>
      </c>
      <c r="BU1332" s="2" t="str">
        <f t="shared" si="665"/>
        <v>SEIMBANG</v>
      </c>
      <c r="BV1332" s="2" t="str">
        <f t="shared" si="666"/>
        <v>NORMAL</v>
      </c>
    </row>
    <row r="1333" s="2" customFormat="1" ht="22.95" customHeight="1" spans="1:74">
      <c r="A1333" s="9" t="str">
        <f t="shared" si="667"/>
        <v>K-144.1Induk</v>
      </c>
      <c r="B1333" s="9" t="str">
        <f t="shared" si="668"/>
        <v>K-144.1jurusan 1</v>
      </c>
      <c r="C1333" s="9" t="str">
        <f t="shared" si="669"/>
        <v>K-144.1jurusan 2</v>
      </c>
      <c r="D1333" s="9" t="str">
        <f t="shared" si="670"/>
        <v>K-144.1jurusan 3</v>
      </c>
      <c r="E1333" s="9" t="str">
        <f t="shared" si="671"/>
        <v>K-144.1jurusan 4</v>
      </c>
      <c r="F1333" s="10" t="s">
        <v>462</v>
      </c>
      <c r="G1333" s="10" t="s">
        <v>132</v>
      </c>
      <c r="H1333" s="10" t="s">
        <v>675</v>
      </c>
      <c r="I1333" s="10">
        <v>0.718672649</v>
      </c>
      <c r="J1333" s="10">
        <v>124.3164841316</v>
      </c>
      <c r="K1333" s="10">
        <v>100</v>
      </c>
      <c r="L1333" s="10">
        <v>3</v>
      </c>
      <c r="M1333" s="10">
        <v>20</v>
      </c>
      <c r="N1333" s="14">
        <f t="shared" si="672"/>
        <v>400</v>
      </c>
      <c r="O1333" s="15">
        <f t="shared" si="673"/>
        <v>2.89017341040462</v>
      </c>
      <c r="P1333" s="15">
        <f t="shared" si="674"/>
        <v>144.508670520231</v>
      </c>
      <c r="Q1333" s="17">
        <f>VLOOKUP($A1333,'DATA PENGUKURAN GARDU'!$A:$BS,42,0)</f>
        <v>31</v>
      </c>
      <c r="R1333" s="18">
        <f t="shared" si="675"/>
        <v>21.452</v>
      </c>
      <c r="S1333" s="17">
        <f>VLOOKUP($A1333,'DATA PENGUKURAN GARDU'!$A:$BS,44,0)</f>
        <v>46</v>
      </c>
      <c r="T1333" s="18">
        <f t="shared" si="676"/>
        <v>31.832</v>
      </c>
      <c r="U1333" s="17">
        <f>VLOOKUP($A1333,'DATA PENGUKURAN GARDU'!$A:$BS,46,0)</f>
        <v>81</v>
      </c>
      <c r="V1333" s="18">
        <f t="shared" si="677"/>
        <v>56.052</v>
      </c>
      <c r="W1333" s="17">
        <f>VLOOKUP($A1333,'DATA PENGUKURAN GARDU'!$A:$BS,48,0)</f>
        <v>54</v>
      </c>
      <c r="X1333" s="17">
        <f>VLOOKUP($A1333,'DATA PENGUKURAN GARDU'!$A:$BS,53,0)</f>
        <v>230</v>
      </c>
      <c r="Y1333" s="17">
        <f>VLOOKUP($A1333,'DATA PENGUKURAN GARDU'!$A:$BS,54,0)</f>
        <v>400</v>
      </c>
      <c r="Z1333" s="17">
        <f>VLOOKUP($A1333,'DATA PENGUKURAN GARDU'!$A:$BS,55,0)</f>
        <v>203</v>
      </c>
      <c r="AA1333" s="20">
        <f>VLOOKUP($B1333,'DATA PENGUKURAN GARDU'!$A:$BS,42,0)</f>
        <v>19</v>
      </c>
      <c r="AB1333" s="21">
        <f t="shared" si="678"/>
        <v>13.148</v>
      </c>
      <c r="AC1333" s="20">
        <f>VLOOKUP($B1333,'DATA PENGUKURAN GARDU'!$A:$BS,44,0)</f>
        <v>18</v>
      </c>
      <c r="AD1333" s="21">
        <f t="shared" si="679"/>
        <v>12.456</v>
      </c>
      <c r="AE1333" s="20">
        <f>VLOOKUP($B1333,'DATA PENGUKURAN GARDU'!$A:$BS,46,0)</f>
        <v>39</v>
      </c>
      <c r="AF1333" s="21">
        <f t="shared" si="680"/>
        <v>26.988</v>
      </c>
      <c r="AG1333" s="20">
        <f>VLOOKUP($B1333,'DATA PENGUKURAN GARDU'!$A:$BS,46,0)</f>
        <v>39</v>
      </c>
      <c r="AH1333" s="20">
        <f>VLOOKUP($B1333,'DATA PENGUKURAN GARDU'!$A:$BS,53,0)</f>
        <v>0</v>
      </c>
      <c r="AI1333" s="20">
        <f>VLOOKUP($B1333,'DATA PENGUKURAN GARDU'!$A:$BS,54,0)</f>
        <v>0</v>
      </c>
      <c r="AJ1333" s="17">
        <f>VLOOKUP($C1333,'DATA PENGUKURAN GARDU'!$A:$BS,42,0)</f>
        <v>12</v>
      </c>
      <c r="AK1333" s="23">
        <f t="shared" si="681"/>
        <v>8.304</v>
      </c>
      <c r="AL1333" s="17">
        <f>VLOOKUP($C1333,'DATA PENGUKURAN GARDU'!$A:$BS,44,0)</f>
        <v>28</v>
      </c>
      <c r="AM1333" s="23">
        <f t="shared" si="682"/>
        <v>19.376</v>
      </c>
      <c r="AN1333" s="17">
        <f>VLOOKUP($C1333,'DATA PENGUKURAN GARDU'!$A:$BS,46,0)</f>
        <v>42</v>
      </c>
      <c r="AO1333" s="23">
        <f t="shared" si="683"/>
        <v>29.064</v>
      </c>
      <c r="AP1333" s="17">
        <f>VLOOKUP($C1333,'DATA PENGUKURAN GARDU'!$A:$BS,46,0)</f>
        <v>42</v>
      </c>
      <c r="AQ1333" s="17">
        <f>VLOOKUP($C1333,'DATA PENGUKURAN GARDU'!$A:$BS,53,0)</f>
        <v>0</v>
      </c>
      <c r="AR1333" s="17">
        <f>VLOOKUP($C1333,'DATA PENGUKURAN GARDU'!$A:$BS,54,0)</f>
        <v>0</v>
      </c>
      <c r="AS1333" s="20">
        <f>VLOOKUP($D1333,'DATA PENGUKURAN GARDU'!$A:$BS,42,0)</f>
        <v>0</v>
      </c>
      <c r="AT1333" s="21">
        <f t="shared" si="684"/>
        <v>0</v>
      </c>
      <c r="AU1333" s="20">
        <f>VLOOKUP($D1333,'DATA PENGUKURAN GARDU'!$A:$BS,44,0)</f>
        <v>0</v>
      </c>
      <c r="AV1333" s="21">
        <f t="shared" si="685"/>
        <v>0</v>
      </c>
      <c r="AW1333" s="20">
        <f>VLOOKUP($D1333,'DATA PENGUKURAN GARDU'!$A:$BS,46,0)</f>
        <v>0</v>
      </c>
      <c r="AX1333" s="21">
        <f t="shared" si="686"/>
        <v>0</v>
      </c>
      <c r="AY1333" s="20">
        <f>VLOOKUP($D1333,'DATA PENGUKURAN GARDU'!$A:$BS,46,0)</f>
        <v>0</v>
      </c>
      <c r="AZ1333" s="20">
        <f>VLOOKUP($D1333,'DATA PENGUKURAN GARDU'!$A:$BS,53,0)</f>
        <v>0</v>
      </c>
      <c r="BA1333" s="20">
        <f>VLOOKUP($D1333,'DATA PENGUKURAN GARDU'!$A:$BS,54,0)</f>
        <v>0</v>
      </c>
      <c r="BB1333" s="17" t="e">
        <f>VLOOKUP($E1333,'DATA PENGUKURAN GARDU'!$A:$BS,42,0)</f>
        <v>#N/A</v>
      </c>
      <c r="BC1333" s="23" t="e">
        <f t="shared" si="687"/>
        <v>#N/A</v>
      </c>
      <c r="BD1333" s="17" t="e">
        <f>VLOOKUP($E1333,'DATA PENGUKURAN GARDU'!$A:$BS,44,0)</f>
        <v>#N/A</v>
      </c>
      <c r="BE1333" s="23" t="e">
        <f t="shared" si="688"/>
        <v>#N/A</v>
      </c>
      <c r="BF1333" s="17" t="e">
        <f>VLOOKUP($E1333,'DATA PENGUKURAN GARDU'!$A:$BS,46,0)</f>
        <v>#N/A</v>
      </c>
      <c r="BG1333" s="23" t="e">
        <f t="shared" si="689"/>
        <v>#N/A</v>
      </c>
      <c r="BH1333" s="17" t="e">
        <f>VLOOKUP($E1333,'DATA PENGUKURAN GARDU'!$A:$BS,46,0)</f>
        <v>#N/A</v>
      </c>
      <c r="BI1333" s="17" t="e">
        <f>VLOOKUP($E1333,'DATA PENGUKURAN GARDU'!$A:$BS,53,0)</f>
        <v>#N/A</v>
      </c>
      <c r="BJ1333" s="17" t="e">
        <f>VLOOKUP($E1333,'DATA PENGUKURAN GARDU'!$A:$BS,54,0)</f>
        <v>#N/A</v>
      </c>
      <c r="BK1333" s="20" t="str">
        <f t="shared" si="690"/>
        <v>Normal</v>
      </c>
      <c r="BL1333" s="20" t="str">
        <f t="shared" si="691"/>
        <v>Normal</v>
      </c>
      <c r="BM1333" s="20" t="str">
        <f t="shared" si="692"/>
        <v>Normal</v>
      </c>
      <c r="BN1333" s="25">
        <f t="shared" si="693"/>
        <v>52.6666666666667</v>
      </c>
      <c r="BO1333" s="26">
        <f t="shared" si="694"/>
        <v>0</v>
      </c>
      <c r="BP1333" s="21">
        <f t="shared" si="695"/>
        <v>0</v>
      </c>
      <c r="BQ1333" s="20">
        <f t="shared" si="696"/>
        <v>0.0843881856540084</v>
      </c>
      <c r="BR1333" s="20">
        <v>1060</v>
      </c>
      <c r="BS1333" s="9">
        <v>0</v>
      </c>
      <c r="BT1333" s="2" t="str">
        <f t="shared" si="697"/>
        <v>Underload</v>
      </c>
      <c r="BU1333" s="2" t="str">
        <f t="shared" si="665"/>
        <v>SEIMBANG</v>
      </c>
      <c r="BV1333" s="2" t="str">
        <f t="shared" si="666"/>
        <v>NORMAL</v>
      </c>
    </row>
    <row r="1334" s="2" customFormat="1" ht="22.95" customHeight="1" spans="1:74">
      <c r="A1334" s="9" t="str">
        <f t="shared" si="667"/>
        <v>K-204Induk</v>
      </c>
      <c r="B1334" s="9" t="str">
        <f t="shared" si="668"/>
        <v>K-204jurusan 1</v>
      </c>
      <c r="C1334" s="9" t="str">
        <f t="shared" si="669"/>
        <v>K-204jurusan 2</v>
      </c>
      <c r="D1334" s="9" t="str">
        <f t="shared" si="670"/>
        <v>K-204jurusan 3</v>
      </c>
      <c r="E1334" s="9" t="str">
        <f t="shared" si="671"/>
        <v>K-204jurusan 4</v>
      </c>
      <c r="F1334" s="10" t="s">
        <v>136</v>
      </c>
      <c r="G1334" s="10" t="s">
        <v>132</v>
      </c>
      <c r="H1334" s="10" t="s">
        <v>715</v>
      </c>
      <c r="I1334" s="10">
        <v>0.727218</v>
      </c>
      <c r="J1334" s="10">
        <v>124.300315</v>
      </c>
      <c r="K1334" s="10">
        <v>100</v>
      </c>
      <c r="L1334" s="10">
        <v>3</v>
      </c>
      <c r="M1334" s="10">
        <v>20</v>
      </c>
      <c r="N1334" s="14">
        <f t="shared" si="672"/>
        <v>400</v>
      </c>
      <c r="O1334" s="15">
        <f t="shared" si="673"/>
        <v>2.89017341040462</v>
      </c>
      <c r="P1334" s="15">
        <f t="shared" si="674"/>
        <v>144.508670520231</v>
      </c>
      <c r="Q1334" s="17">
        <f>VLOOKUP($A1334,'DATA PENGUKURAN GARDU'!$A:$BS,42,0)</f>
        <v>147</v>
      </c>
      <c r="R1334" s="18">
        <f t="shared" si="675"/>
        <v>101.724</v>
      </c>
      <c r="S1334" s="17">
        <f>VLOOKUP($A1334,'DATA PENGUKURAN GARDU'!$A:$BS,44,0)</f>
        <v>114</v>
      </c>
      <c r="T1334" s="18">
        <f t="shared" si="676"/>
        <v>78.888</v>
      </c>
      <c r="U1334" s="17">
        <f>VLOOKUP($A1334,'DATA PENGUKURAN GARDU'!$A:$BS,46,0)</f>
        <v>109</v>
      </c>
      <c r="V1334" s="18">
        <f t="shared" si="677"/>
        <v>75.428</v>
      </c>
      <c r="W1334" s="17">
        <f>VLOOKUP($A1334,'DATA PENGUKURAN GARDU'!$A:$BS,48,0)</f>
        <v>103</v>
      </c>
      <c r="X1334" s="17">
        <f>VLOOKUP($A1334,'DATA PENGUKURAN GARDU'!$A:$BS,53,0)</f>
        <v>230</v>
      </c>
      <c r="Y1334" s="17">
        <f>VLOOKUP($A1334,'DATA PENGUKURAN GARDU'!$A:$BS,54,0)</f>
        <v>400</v>
      </c>
      <c r="Z1334" s="17">
        <f>VLOOKUP($A1334,'DATA PENGUKURAN GARDU'!$A:$BS,55,0)</f>
        <v>203</v>
      </c>
      <c r="AA1334" s="20">
        <f>VLOOKUP($B1334,'DATA PENGUKURAN GARDU'!$A:$BS,42,0)</f>
        <v>65</v>
      </c>
      <c r="AB1334" s="21">
        <f t="shared" si="678"/>
        <v>44.98</v>
      </c>
      <c r="AC1334" s="20">
        <f>VLOOKUP($B1334,'DATA PENGUKURAN GARDU'!$A:$BS,44,0)</f>
        <v>44</v>
      </c>
      <c r="AD1334" s="21">
        <f t="shared" si="679"/>
        <v>30.448</v>
      </c>
      <c r="AE1334" s="20">
        <f>VLOOKUP($B1334,'DATA PENGUKURAN GARDU'!$A:$BS,46,0)</f>
        <v>6</v>
      </c>
      <c r="AF1334" s="21">
        <f t="shared" si="680"/>
        <v>4.152</v>
      </c>
      <c r="AG1334" s="20">
        <f>VLOOKUP($B1334,'DATA PENGUKURAN GARDU'!$A:$BS,46,0)</f>
        <v>6</v>
      </c>
      <c r="AH1334" s="20">
        <f>VLOOKUP($B1334,'DATA PENGUKURAN GARDU'!$A:$BS,53,0)</f>
        <v>0</v>
      </c>
      <c r="AI1334" s="20">
        <f>VLOOKUP($B1334,'DATA PENGUKURAN GARDU'!$A:$BS,54,0)</f>
        <v>0</v>
      </c>
      <c r="AJ1334" s="17">
        <f>VLOOKUP($C1334,'DATA PENGUKURAN GARDU'!$A:$BS,42,0)</f>
        <v>82</v>
      </c>
      <c r="AK1334" s="23">
        <f t="shared" si="681"/>
        <v>56.744</v>
      </c>
      <c r="AL1334" s="17">
        <f>VLOOKUP($C1334,'DATA PENGUKURAN GARDU'!$A:$BS,44,0)</f>
        <v>70</v>
      </c>
      <c r="AM1334" s="23">
        <f t="shared" si="682"/>
        <v>48.44</v>
      </c>
      <c r="AN1334" s="17">
        <f>VLOOKUP($C1334,'DATA PENGUKURAN GARDU'!$A:$BS,46,0)</f>
        <v>103</v>
      </c>
      <c r="AO1334" s="23">
        <f t="shared" si="683"/>
        <v>71.276</v>
      </c>
      <c r="AP1334" s="17">
        <f>VLOOKUP($C1334,'DATA PENGUKURAN GARDU'!$A:$BS,46,0)</f>
        <v>103</v>
      </c>
      <c r="AQ1334" s="17">
        <f>VLOOKUP($C1334,'DATA PENGUKURAN GARDU'!$A:$BS,53,0)</f>
        <v>0</v>
      </c>
      <c r="AR1334" s="17">
        <f>VLOOKUP($C1334,'DATA PENGUKURAN GARDU'!$A:$BS,54,0)</f>
        <v>0</v>
      </c>
      <c r="AS1334" s="20">
        <f>VLOOKUP($D1334,'DATA PENGUKURAN GARDU'!$A:$BS,42,0)</f>
        <v>0</v>
      </c>
      <c r="AT1334" s="21">
        <f t="shared" si="684"/>
        <v>0</v>
      </c>
      <c r="AU1334" s="20">
        <f>VLOOKUP($D1334,'DATA PENGUKURAN GARDU'!$A:$BS,44,0)</f>
        <v>0</v>
      </c>
      <c r="AV1334" s="21">
        <f t="shared" si="685"/>
        <v>0</v>
      </c>
      <c r="AW1334" s="20">
        <f>VLOOKUP($D1334,'DATA PENGUKURAN GARDU'!$A:$BS,46,0)</f>
        <v>0</v>
      </c>
      <c r="AX1334" s="21">
        <f t="shared" si="686"/>
        <v>0</v>
      </c>
      <c r="AY1334" s="20">
        <f>VLOOKUP($D1334,'DATA PENGUKURAN GARDU'!$A:$BS,46,0)</f>
        <v>0</v>
      </c>
      <c r="AZ1334" s="20">
        <f>VLOOKUP($D1334,'DATA PENGUKURAN GARDU'!$A:$BS,53,0)</f>
        <v>0</v>
      </c>
      <c r="BA1334" s="20">
        <f>VLOOKUP($D1334,'DATA PENGUKURAN GARDU'!$A:$BS,54,0)</f>
        <v>0</v>
      </c>
      <c r="BB1334" s="17" t="e">
        <f>VLOOKUP($E1334,'DATA PENGUKURAN GARDU'!$A:$BS,42,0)</f>
        <v>#N/A</v>
      </c>
      <c r="BC1334" s="23" t="e">
        <f t="shared" si="687"/>
        <v>#N/A</v>
      </c>
      <c r="BD1334" s="17" t="e">
        <f>VLOOKUP($E1334,'DATA PENGUKURAN GARDU'!$A:$BS,44,0)</f>
        <v>#N/A</v>
      </c>
      <c r="BE1334" s="23" t="e">
        <f t="shared" si="688"/>
        <v>#N/A</v>
      </c>
      <c r="BF1334" s="17" t="e">
        <f>VLOOKUP($E1334,'DATA PENGUKURAN GARDU'!$A:$BS,46,0)</f>
        <v>#N/A</v>
      </c>
      <c r="BG1334" s="23" t="e">
        <f t="shared" si="689"/>
        <v>#N/A</v>
      </c>
      <c r="BH1334" s="17" t="e">
        <f>VLOOKUP($E1334,'DATA PENGUKURAN GARDU'!$A:$BS,46,0)</f>
        <v>#N/A</v>
      </c>
      <c r="BI1334" s="17" t="e">
        <f>VLOOKUP($E1334,'DATA PENGUKURAN GARDU'!$A:$BS,53,0)</f>
        <v>#N/A</v>
      </c>
      <c r="BJ1334" s="17" t="e">
        <f>VLOOKUP($E1334,'DATA PENGUKURAN GARDU'!$A:$BS,54,0)</f>
        <v>#N/A</v>
      </c>
      <c r="BK1334" s="20" t="str">
        <f t="shared" si="690"/>
        <v>OL PHASA</v>
      </c>
      <c r="BL1334" s="20" t="str">
        <f t="shared" si="691"/>
        <v>Normal</v>
      </c>
      <c r="BM1334" s="20" t="str">
        <f t="shared" si="692"/>
        <v>Normal</v>
      </c>
      <c r="BN1334" s="25">
        <f t="shared" si="693"/>
        <v>123.333333333333</v>
      </c>
      <c r="BO1334" s="26">
        <f t="shared" si="694"/>
        <v>0</v>
      </c>
      <c r="BP1334" s="21">
        <f t="shared" si="695"/>
        <v>0</v>
      </c>
      <c r="BQ1334" s="20">
        <f t="shared" si="696"/>
        <v>0.127927927927928</v>
      </c>
      <c r="BR1334" s="20">
        <v>1060</v>
      </c>
      <c r="BS1334" s="9">
        <v>0</v>
      </c>
      <c r="BT1334" s="2" t="str">
        <f t="shared" si="697"/>
        <v>Underload</v>
      </c>
      <c r="BU1334" s="2" t="str">
        <f t="shared" si="665"/>
        <v>SEIMBANG</v>
      </c>
      <c r="BV1334" s="2" t="str">
        <f t="shared" si="666"/>
        <v>NORMAL</v>
      </c>
    </row>
    <row r="1335" s="2" customFormat="1" ht="22.95" customHeight="1" spans="1:74">
      <c r="A1335" s="9" t="str">
        <f t="shared" si="667"/>
        <v>K-234.1Induk</v>
      </c>
      <c r="B1335" s="9" t="str">
        <f t="shared" si="668"/>
        <v>K-234.1jurusan 1</v>
      </c>
      <c r="C1335" s="9" t="str">
        <f t="shared" si="669"/>
        <v>K-234.1jurusan 2</v>
      </c>
      <c r="D1335" s="9" t="str">
        <f t="shared" si="670"/>
        <v>K-234.1jurusan 3</v>
      </c>
      <c r="E1335" s="9" t="str">
        <f t="shared" si="671"/>
        <v>K-234.1jurusan 4</v>
      </c>
      <c r="F1335" s="10" t="s">
        <v>136</v>
      </c>
      <c r="G1335" s="10" t="s">
        <v>136</v>
      </c>
      <c r="H1335" s="10" t="s">
        <v>736</v>
      </c>
      <c r="I1335" s="10">
        <v>0.71754</v>
      </c>
      <c r="J1335" s="10">
        <v>124.30556</v>
      </c>
      <c r="K1335" s="10">
        <v>100</v>
      </c>
      <c r="L1335" s="10">
        <v>3</v>
      </c>
      <c r="M1335" s="10">
        <v>20</v>
      </c>
      <c r="N1335" s="14">
        <f t="shared" si="672"/>
        <v>400</v>
      </c>
      <c r="O1335" s="15">
        <f t="shared" si="673"/>
        <v>2.89017341040462</v>
      </c>
      <c r="P1335" s="15">
        <f t="shared" si="674"/>
        <v>144.508670520231</v>
      </c>
      <c r="Q1335" s="17">
        <f>VLOOKUP($A1335,'DATA PENGUKURAN GARDU'!$A:$BS,42,0)</f>
        <v>29</v>
      </c>
      <c r="R1335" s="18">
        <f t="shared" si="675"/>
        <v>20.068</v>
      </c>
      <c r="S1335" s="17">
        <f>VLOOKUP($A1335,'DATA PENGUKURAN GARDU'!$A:$BS,44,0)</f>
        <v>1</v>
      </c>
      <c r="T1335" s="18">
        <f t="shared" si="676"/>
        <v>0.692</v>
      </c>
      <c r="U1335" s="17">
        <f>VLOOKUP($A1335,'DATA PENGUKURAN GARDU'!$A:$BS,46,0)</f>
        <v>32</v>
      </c>
      <c r="V1335" s="18">
        <f t="shared" si="677"/>
        <v>22.144</v>
      </c>
      <c r="W1335" s="17">
        <f>VLOOKUP($A1335,'DATA PENGUKURAN GARDU'!$A:$BS,48,0)</f>
        <v>62</v>
      </c>
      <c r="X1335" s="17">
        <f>VLOOKUP($A1335,'DATA PENGUKURAN GARDU'!$A:$BS,53,0)</f>
        <v>223</v>
      </c>
      <c r="Y1335" s="17">
        <f>VLOOKUP($A1335,'DATA PENGUKURAN GARDU'!$A:$BS,54,0)</f>
        <v>0</v>
      </c>
      <c r="Z1335" s="17">
        <f>VLOOKUP($A1335,'DATA PENGUKURAN GARDU'!$A:$BS,55,0)</f>
        <v>200</v>
      </c>
      <c r="AA1335" s="20">
        <f>VLOOKUP($B1335,'DATA PENGUKURAN GARDU'!$A:$BS,42,0)</f>
        <v>0</v>
      </c>
      <c r="AB1335" s="21">
        <f t="shared" si="678"/>
        <v>0</v>
      </c>
      <c r="AC1335" s="20">
        <f>VLOOKUP($B1335,'DATA PENGUKURAN GARDU'!$A:$BS,44,0)</f>
        <v>0</v>
      </c>
      <c r="AD1335" s="21">
        <f t="shared" si="679"/>
        <v>0</v>
      </c>
      <c r="AE1335" s="20">
        <f>VLOOKUP($B1335,'DATA PENGUKURAN GARDU'!$A:$BS,46,0)</f>
        <v>0</v>
      </c>
      <c r="AF1335" s="21">
        <f t="shared" si="680"/>
        <v>0</v>
      </c>
      <c r="AG1335" s="20">
        <f>VLOOKUP($B1335,'DATA PENGUKURAN GARDU'!$A:$BS,46,0)</f>
        <v>0</v>
      </c>
      <c r="AH1335" s="20">
        <f>VLOOKUP($B1335,'DATA PENGUKURAN GARDU'!$A:$BS,53,0)</f>
        <v>0</v>
      </c>
      <c r="AI1335" s="20">
        <f>VLOOKUP($B1335,'DATA PENGUKURAN GARDU'!$A:$BS,54,0)</f>
        <v>0</v>
      </c>
      <c r="AJ1335" s="17">
        <f>VLOOKUP($C1335,'DATA PENGUKURAN GARDU'!$A:$BS,42,0)</f>
        <v>0</v>
      </c>
      <c r="AK1335" s="23">
        <f t="shared" si="681"/>
        <v>0</v>
      </c>
      <c r="AL1335" s="17">
        <f>VLOOKUP($C1335,'DATA PENGUKURAN GARDU'!$A:$BS,44,0)</f>
        <v>0</v>
      </c>
      <c r="AM1335" s="23">
        <f t="shared" si="682"/>
        <v>0</v>
      </c>
      <c r="AN1335" s="17">
        <f>VLOOKUP($C1335,'DATA PENGUKURAN GARDU'!$A:$BS,46,0)</f>
        <v>0</v>
      </c>
      <c r="AO1335" s="23">
        <f t="shared" si="683"/>
        <v>0</v>
      </c>
      <c r="AP1335" s="17">
        <f>VLOOKUP($C1335,'DATA PENGUKURAN GARDU'!$A:$BS,46,0)</f>
        <v>0</v>
      </c>
      <c r="AQ1335" s="17">
        <f>VLOOKUP($C1335,'DATA PENGUKURAN GARDU'!$A:$BS,53,0)</f>
        <v>0</v>
      </c>
      <c r="AR1335" s="17">
        <f>VLOOKUP($C1335,'DATA PENGUKURAN GARDU'!$A:$BS,54,0)</f>
        <v>0</v>
      </c>
      <c r="AS1335" s="20">
        <f>VLOOKUP($D1335,'DATA PENGUKURAN GARDU'!$A:$BS,42,0)</f>
        <v>0</v>
      </c>
      <c r="AT1335" s="21">
        <f t="shared" si="684"/>
        <v>0</v>
      </c>
      <c r="AU1335" s="20">
        <f>VLOOKUP($D1335,'DATA PENGUKURAN GARDU'!$A:$BS,44,0)</f>
        <v>0</v>
      </c>
      <c r="AV1335" s="21">
        <f t="shared" si="685"/>
        <v>0</v>
      </c>
      <c r="AW1335" s="20">
        <f>VLOOKUP($D1335,'DATA PENGUKURAN GARDU'!$A:$BS,46,0)</f>
        <v>0</v>
      </c>
      <c r="AX1335" s="21">
        <f t="shared" si="686"/>
        <v>0</v>
      </c>
      <c r="AY1335" s="20">
        <f>VLOOKUP($D1335,'DATA PENGUKURAN GARDU'!$A:$BS,46,0)</f>
        <v>0</v>
      </c>
      <c r="AZ1335" s="20">
        <f>VLOOKUP($D1335,'DATA PENGUKURAN GARDU'!$A:$BS,53,0)</f>
        <v>0</v>
      </c>
      <c r="BA1335" s="20">
        <f>VLOOKUP($D1335,'DATA PENGUKURAN GARDU'!$A:$BS,54,0)</f>
        <v>0</v>
      </c>
      <c r="BB1335" s="17" t="e">
        <f>VLOOKUP($E1335,'DATA PENGUKURAN GARDU'!$A:$BS,42,0)</f>
        <v>#N/A</v>
      </c>
      <c r="BC1335" s="23" t="e">
        <f t="shared" si="687"/>
        <v>#N/A</v>
      </c>
      <c r="BD1335" s="17" t="e">
        <f>VLOOKUP($E1335,'DATA PENGUKURAN GARDU'!$A:$BS,44,0)</f>
        <v>#N/A</v>
      </c>
      <c r="BE1335" s="23" t="e">
        <f t="shared" si="688"/>
        <v>#N/A</v>
      </c>
      <c r="BF1335" s="17" t="e">
        <f>VLOOKUP($E1335,'DATA PENGUKURAN GARDU'!$A:$BS,46,0)</f>
        <v>#N/A</v>
      </c>
      <c r="BG1335" s="23" t="e">
        <f t="shared" si="689"/>
        <v>#N/A</v>
      </c>
      <c r="BH1335" s="17" t="e">
        <f>VLOOKUP($E1335,'DATA PENGUKURAN GARDU'!$A:$BS,46,0)</f>
        <v>#N/A</v>
      </c>
      <c r="BI1335" s="17" t="e">
        <f>VLOOKUP($E1335,'DATA PENGUKURAN GARDU'!$A:$BS,53,0)</f>
        <v>#N/A</v>
      </c>
      <c r="BJ1335" s="17" t="e">
        <f>VLOOKUP($E1335,'DATA PENGUKURAN GARDU'!$A:$BS,54,0)</f>
        <v>#N/A</v>
      </c>
      <c r="BK1335" s="20" t="str">
        <f t="shared" si="690"/>
        <v>Normal</v>
      </c>
      <c r="BL1335" s="20" t="str">
        <f t="shared" si="691"/>
        <v>Normal</v>
      </c>
      <c r="BM1335" s="20" t="str">
        <f t="shared" si="692"/>
        <v>Normal</v>
      </c>
      <c r="BN1335" s="25">
        <f t="shared" si="693"/>
        <v>20.6666666666667</v>
      </c>
      <c r="BO1335" s="26">
        <f t="shared" si="694"/>
        <v>0</v>
      </c>
      <c r="BP1335" s="21">
        <f t="shared" si="695"/>
        <v>0</v>
      </c>
      <c r="BQ1335" s="20">
        <f t="shared" si="696"/>
        <v>0.634408602150538</v>
      </c>
      <c r="BR1335" s="20">
        <v>550</v>
      </c>
      <c r="BS1335" s="9">
        <v>0</v>
      </c>
      <c r="BT1335" s="2" t="str">
        <f t="shared" si="697"/>
        <v>Underload</v>
      </c>
      <c r="BU1335" s="2" t="str">
        <f t="shared" si="665"/>
        <v>TDK SEIMBANG</v>
      </c>
      <c r="BV1335" s="2" t="str">
        <f t="shared" si="666"/>
        <v>DROP</v>
      </c>
    </row>
    <row r="1336" s="2" customFormat="1" ht="22.95" customHeight="1" spans="1:74">
      <c r="A1336" s="9" t="str">
        <f t="shared" si="667"/>
        <v>K-008Induk</v>
      </c>
      <c r="B1336" s="9" t="str">
        <f t="shared" si="668"/>
        <v>K-008jurusan 1</v>
      </c>
      <c r="C1336" s="9" t="str">
        <f t="shared" si="669"/>
        <v>K-008jurusan 2</v>
      </c>
      <c r="D1336" s="9" t="str">
        <f t="shared" si="670"/>
        <v>K-008jurusan 3</v>
      </c>
      <c r="E1336" s="9" t="str">
        <f t="shared" si="671"/>
        <v>K-008jurusan 4</v>
      </c>
      <c r="F1336" s="10" t="s">
        <v>132</v>
      </c>
      <c r="G1336" s="10" t="s">
        <v>132</v>
      </c>
      <c r="H1336" s="10" t="s">
        <v>773</v>
      </c>
      <c r="I1336" s="10">
        <v>0.737655</v>
      </c>
      <c r="J1336" s="10">
        <v>124.280282</v>
      </c>
      <c r="K1336" s="10">
        <v>100</v>
      </c>
      <c r="L1336" s="10">
        <v>3</v>
      </c>
      <c r="M1336" s="10">
        <v>20</v>
      </c>
      <c r="N1336" s="14">
        <f t="shared" si="672"/>
        <v>400</v>
      </c>
      <c r="O1336" s="15">
        <f t="shared" si="673"/>
        <v>2.89017341040462</v>
      </c>
      <c r="P1336" s="15">
        <f t="shared" si="674"/>
        <v>144.508670520231</v>
      </c>
      <c r="Q1336" s="17">
        <f>VLOOKUP($A1336,'DATA PENGUKURAN GARDU'!$A:$BS,42,0)</f>
        <v>82</v>
      </c>
      <c r="R1336" s="18">
        <f t="shared" si="675"/>
        <v>56.744</v>
      </c>
      <c r="S1336" s="17">
        <f>VLOOKUP($A1336,'DATA PENGUKURAN GARDU'!$A:$BS,44,0)</f>
        <v>55</v>
      </c>
      <c r="T1336" s="18">
        <f t="shared" si="676"/>
        <v>38.06</v>
      </c>
      <c r="U1336" s="17">
        <f>VLOOKUP($A1336,'DATA PENGUKURAN GARDU'!$A:$BS,46,0)</f>
        <v>61</v>
      </c>
      <c r="V1336" s="18">
        <f t="shared" si="677"/>
        <v>42.212</v>
      </c>
      <c r="W1336" s="17">
        <f>VLOOKUP($A1336,'DATA PENGUKURAN GARDU'!$A:$BS,48,0)</f>
        <v>69</v>
      </c>
      <c r="X1336" s="17">
        <f>VLOOKUP($A1336,'DATA PENGUKURAN GARDU'!$A:$BS,53,0)</f>
        <v>230</v>
      </c>
      <c r="Y1336" s="17">
        <f>VLOOKUP($A1336,'DATA PENGUKURAN GARDU'!$A:$BS,54,0)</f>
        <v>400</v>
      </c>
      <c r="Z1336" s="17">
        <f>VLOOKUP($A1336,'DATA PENGUKURAN GARDU'!$A:$BS,55,0)</f>
        <v>203</v>
      </c>
      <c r="AA1336" s="20">
        <f>VLOOKUP($B1336,'DATA PENGUKURAN GARDU'!$A:$BS,42,0)</f>
        <v>79</v>
      </c>
      <c r="AB1336" s="21">
        <f t="shared" si="678"/>
        <v>54.668</v>
      </c>
      <c r="AC1336" s="20">
        <f>VLOOKUP($B1336,'DATA PENGUKURAN GARDU'!$A:$BS,44,0)</f>
        <v>37</v>
      </c>
      <c r="AD1336" s="21">
        <f t="shared" si="679"/>
        <v>25.604</v>
      </c>
      <c r="AE1336" s="20">
        <f>VLOOKUP($B1336,'DATA PENGUKURAN GARDU'!$A:$BS,46,0)</f>
        <v>55</v>
      </c>
      <c r="AF1336" s="21">
        <f t="shared" si="680"/>
        <v>38.06</v>
      </c>
      <c r="AG1336" s="20">
        <f>VLOOKUP($B1336,'DATA PENGUKURAN GARDU'!$A:$BS,46,0)</f>
        <v>55</v>
      </c>
      <c r="AH1336" s="20">
        <f>VLOOKUP($B1336,'DATA PENGUKURAN GARDU'!$A:$BS,53,0)</f>
        <v>0</v>
      </c>
      <c r="AI1336" s="20">
        <f>VLOOKUP($B1336,'DATA PENGUKURAN GARDU'!$A:$BS,54,0)</f>
        <v>0</v>
      </c>
      <c r="AJ1336" s="17">
        <f>VLOOKUP($C1336,'DATA PENGUKURAN GARDU'!$A:$BS,42,0)</f>
        <v>3</v>
      </c>
      <c r="AK1336" s="23">
        <f t="shared" si="681"/>
        <v>2.076</v>
      </c>
      <c r="AL1336" s="17">
        <f>VLOOKUP($C1336,'DATA PENGUKURAN GARDU'!$A:$BS,44,0)</f>
        <v>18</v>
      </c>
      <c r="AM1336" s="23">
        <f t="shared" si="682"/>
        <v>12.456</v>
      </c>
      <c r="AN1336" s="17">
        <f>VLOOKUP($C1336,'DATA PENGUKURAN GARDU'!$A:$BS,46,0)</f>
        <v>6</v>
      </c>
      <c r="AO1336" s="23">
        <f t="shared" si="683"/>
        <v>4.152</v>
      </c>
      <c r="AP1336" s="17">
        <f>VLOOKUP($C1336,'DATA PENGUKURAN GARDU'!$A:$BS,46,0)</f>
        <v>6</v>
      </c>
      <c r="AQ1336" s="17">
        <f>VLOOKUP($C1336,'DATA PENGUKURAN GARDU'!$A:$BS,53,0)</f>
        <v>0</v>
      </c>
      <c r="AR1336" s="17">
        <f>VLOOKUP($C1336,'DATA PENGUKURAN GARDU'!$A:$BS,54,0)</f>
        <v>0</v>
      </c>
      <c r="AS1336" s="20">
        <f>VLOOKUP($D1336,'DATA PENGUKURAN GARDU'!$A:$BS,42,0)</f>
        <v>0</v>
      </c>
      <c r="AT1336" s="21">
        <f t="shared" si="684"/>
        <v>0</v>
      </c>
      <c r="AU1336" s="20">
        <f>VLOOKUP($D1336,'DATA PENGUKURAN GARDU'!$A:$BS,44,0)</f>
        <v>0</v>
      </c>
      <c r="AV1336" s="21">
        <f t="shared" si="685"/>
        <v>0</v>
      </c>
      <c r="AW1336" s="20">
        <f>VLOOKUP($D1336,'DATA PENGUKURAN GARDU'!$A:$BS,46,0)</f>
        <v>0</v>
      </c>
      <c r="AX1336" s="21">
        <f t="shared" si="686"/>
        <v>0</v>
      </c>
      <c r="AY1336" s="20">
        <f>VLOOKUP($D1336,'DATA PENGUKURAN GARDU'!$A:$BS,46,0)</f>
        <v>0</v>
      </c>
      <c r="AZ1336" s="20">
        <f>VLOOKUP($D1336,'DATA PENGUKURAN GARDU'!$A:$BS,53,0)</f>
        <v>0</v>
      </c>
      <c r="BA1336" s="20">
        <f>VLOOKUP($D1336,'DATA PENGUKURAN GARDU'!$A:$BS,54,0)</f>
        <v>0</v>
      </c>
      <c r="BB1336" s="17" t="e">
        <f>VLOOKUP($E1336,'DATA PENGUKURAN GARDU'!$A:$BS,42,0)</f>
        <v>#N/A</v>
      </c>
      <c r="BC1336" s="23" t="e">
        <f t="shared" si="687"/>
        <v>#N/A</v>
      </c>
      <c r="BD1336" s="17" t="e">
        <f>VLOOKUP($E1336,'DATA PENGUKURAN GARDU'!$A:$BS,44,0)</f>
        <v>#N/A</v>
      </c>
      <c r="BE1336" s="23" t="e">
        <f t="shared" si="688"/>
        <v>#N/A</v>
      </c>
      <c r="BF1336" s="17" t="e">
        <f>VLOOKUP($E1336,'DATA PENGUKURAN GARDU'!$A:$BS,46,0)</f>
        <v>#N/A</v>
      </c>
      <c r="BG1336" s="23" t="e">
        <f t="shared" si="689"/>
        <v>#N/A</v>
      </c>
      <c r="BH1336" s="17" t="e">
        <f>VLOOKUP($E1336,'DATA PENGUKURAN GARDU'!$A:$BS,46,0)</f>
        <v>#N/A</v>
      </c>
      <c r="BI1336" s="17" t="e">
        <f>VLOOKUP($E1336,'DATA PENGUKURAN GARDU'!$A:$BS,53,0)</f>
        <v>#N/A</v>
      </c>
      <c r="BJ1336" s="17" t="e">
        <f>VLOOKUP($E1336,'DATA PENGUKURAN GARDU'!$A:$BS,54,0)</f>
        <v>#N/A</v>
      </c>
      <c r="BK1336" s="20" t="str">
        <f t="shared" si="690"/>
        <v>Normal</v>
      </c>
      <c r="BL1336" s="20" t="str">
        <f t="shared" si="691"/>
        <v>Normal</v>
      </c>
      <c r="BM1336" s="20" t="str">
        <f t="shared" si="692"/>
        <v>Normal</v>
      </c>
      <c r="BN1336" s="25">
        <f t="shared" si="693"/>
        <v>66</v>
      </c>
      <c r="BO1336" s="26">
        <f t="shared" si="694"/>
        <v>0</v>
      </c>
      <c r="BP1336" s="21">
        <f t="shared" si="695"/>
        <v>0</v>
      </c>
      <c r="BQ1336" s="20">
        <f t="shared" si="696"/>
        <v>0.161616161616162</v>
      </c>
      <c r="BR1336" s="20">
        <v>1060</v>
      </c>
      <c r="BS1336" s="9">
        <v>0</v>
      </c>
      <c r="BT1336" s="2" t="str">
        <f t="shared" si="697"/>
        <v>Underload</v>
      </c>
      <c r="BU1336" s="2" t="str">
        <f t="shared" si="665"/>
        <v>SEIMBANG</v>
      </c>
      <c r="BV1336" s="2" t="str">
        <f t="shared" si="666"/>
        <v>NORMAL</v>
      </c>
    </row>
    <row r="1337" s="2" customFormat="1" ht="22.95" customHeight="1" spans="1:74">
      <c r="A1337" s="9" t="str">
        <f t="shared" si="667"/>
        <v>K-227Induk</v>
      </c>
      <c r="B1337" s="9" t="str">
        <f t="shared" si="668"/>
        <v>K-227jurusan 1</v>
      </c>
      <c r="C1337" s="9" t="str">
        <f t="shared" si="669"/>
        <v>K-227jurusan 2</v>
      </c>
      <c r="D1337" s="9" t="str">
        <f t="shared" si="670"/>
        <v>K-227jurusan 3</v>
      </c>
      <c r="E1337" s="9" t="str">
        <f t="shared" si="671"/>
        <v>K-227jurusan 4</v>
      </c>
      <c r="F1337" s="10" t="s">
        <v>136</v>
      </c>
      <c r="G1337" s="10" t="s">
        <v>132</v>
      </c>
      <c r="H1337" s="10" t="s">
        <v>914</v>
      </c>
      <c r="I1337" s="10">
        <v>0.723733944</v>
      </c>
      <c r="J1337" s="10">
        <v>124.2979041182</v>
      </c>
      <c r="K1337" s="10">
        <v>100</v>
      </c>
      <c r="L1337" s="10">
        <v>3</v>
      </c>
      <c r="M1337" s="10">
        <v>20</v>
      </c>
      <c r="N1337" s="14">
        <f t="shared" si="672"/>
        <v>400</v>
      </c>
      <c r="O1337" s="15">
        <f t="shared" si="673"/>
        <v>2.89017341040462</v>
      </c>
      <c r="P1337" s="15">
        <f t="shared" si="674"/>
        <v>144.508670520231</v>
      </c>
      <c r="Q1337" s="17">
        <f>VLOOKUP($A1337,'DATA PENGUKURAN GARDU'!$A:$BS,42,0)</f>
        <v>59</v>
      </c>
      <c r="R1337" s="18">
        <f t="shared" si="675"/>
        <v>40.828</v>
      </c>
      <c r="S1337" s="17">
        <f>VLOOKUP($A1337,'DATA PENGUKURAN GARDU'!$A:$BS,44,0)</f>
        <v>73</v>
      </c>
      <c r="T1337" s="18">
        <f t="shared" si="676"/>
        <v>50.516</v>
      </c>
      <c r="U1337" s="17">
        <f>VLOOKUP($A1337,'DATA PENGUKURAN GARDU'!$A:$BS,46,0)</f>
        <v>63</v>
      </c>
      <c r="V1337" s="18">
        <f t="shared" si="677"/>
        <v>43.596</v>
      </c>
      <c r="W1337" s="17">
        <f>VLOOKUP($A1337,'DATA PENGUKURAN GARDU'!$A:$BS,48,0)</f>
        <v>59</v>
      </c>
      <c r="X1337" s="17">
        <f>VLOOKUP($A1337,'DATA PENGUKURAN GARDU'!$A:$BS,53,0)</f>
        <v>230</v>
      </c>
      <c r="Y1337" s="17">
        <f>VLOOKUP($A1337,'DATA PENGUKURAN GARDU'!$A:$BS,54,0)</f>
        <v>400</v>
      </c>
      <c r="Z1337" s="17">
        <f>VLOOKUP($A1337,'DATA PENGUKURAN GARDU'!$A:$BS,55,0)</f>
        <v>203</v>
      </c>
      <c r="AA1337" s="20">
        <f>VLOOKUP($B1337,'DATA PENGUKURAN GARDU'!$A:$BS,42,0)</f>
        <v>28</v>
      </c>
      <c r="AB1337" s="21">
        <f t="shared" si="678"/>
        <v>19.376</v>
      </c>
      <c r="AC1337" s="20">
        <f>VLOOKUP($B1337,'DATA PENGUKURAN GARDU'!$A:$BS,44,0)</f>
        <v>38</v>
      </c>
      <c r="AD1337" s="21">
        <f t="shared" si="679"/>
        <v>26.296</v>
      </c>
      <c r="AE1337" s="20">
        <f>VLOOKUP($B1337,'DATA PENGUKURAN GARDU'!$A:$BS,46,0)</f>
        <v>53</v>
      </c>
      <c r="AF1337" s="21">
        <f t="shared" si="680"/>
        <v>36.676</v>
      </c>
      <c r="AG1337" s="20">
        <f>VLOOKUP($B1337,'DATA PENGUKURAN GARDU'!$A:$BS,46,0)</f>
        <v>53</v>
      </c>
      <c r="AH1337" s="20">
        <f>VLOOKUP($B1337,'DATA PENGUKURAN GARDU'!$A:$BS,53,0)</f>
        <v>0</v>
      </c>
      <c r="AI1337" s="20">
        <f>VLOOKUP($B1337,'DATA PENGUKURAN GARDU'!$A:$BS,54,0)</f>
        <v>0</v>
      </c>
      <c r="AJ1337" s="17">
        <f>VLOOKUP($C1337,'DATA PENGUKURAN GARDU'!$A:$BS,42,0)</f>
        <v>31</v>
      </c>
      <c r="AK1337" s="23">
        <f t="shared" si="681"/>
        <v>21.452</v>
      </c>
      <c r="AL1337" s="17">
        <f>VLOOKUP($C1337,'DATA PENGUKURAN GARDU'!$A:$BS,44,0)</f>
        <v>35</v>
      </c>
      <c r="AM1337" s="23">
        <f t="shared" si="682"/>
        <v>24.22</v>
      </c>
      <c r="AN1337" s="17">
        <f>VLOOKUP($C1337,'DATA PENGUKURAN GARDU'!$A:$BS,46,0)</f>
        <v>10</v>
      </c>
      <c r="AO1337" s="23">
        <f t="shared" si="683"/>
        <v>6.92</v>
      </c>
      <c r="AP1337" s="17">
        <f>VLOOKUP($C1337,'DATA PENGUKURAN GARDU'!$A:$BS,46,0)</f>
        <v>10</v>
      </c>
      <c r="AQ1337" s="17">
        <f>VLOOKUP($C1337,'DATA PENGUKURAN GARDU'!$A:$BS,53,0)</f>
        <v>0</v>
      </c>
      <c r="AR1337" s="17">
        <f>VLOOKUP($C1337,'DATA PENGUKURAN GARDU'!$A:$BS,54,0)</f>
        <v>0</v>
      </c>
      <c r="AS1337" s="20">
        <f>VLOOKUP($D1337,'DATA PENGUKURAN GARDU'!$A:$BS,42,0)</f>
        <v>0</v>
      </c>
      <c r="AT1337" s="21">
        <f t="shared" si="684"/>
        <v>0</v>
      </c>
      <c r="AU1337" s="20">
        <f>VLOOKUP($D1337,'DATA PENGUKURAN GARDU'!$A:$BS,44,0)</f>
        <v>0</v>
      </c>
      <c r="AV1337" s="21">
        <f t="shared" si="685"/>
        <v>0</v>
      </c>
      <c r="AW1337" s="20">
        <f>VLOOKUP($D1337,'DATA PENGUKURAN GARDU'!$A:$BS,46,0)</f>
        <v>0</v>
      </c>
      <c r="AX1337" s="21">
        <f t="shared" si="686"/>
        <v>0</v>
      </c>
      <c r="AY1337" s="20">
        <f>VLOOKUP($D1337,'DATA PENGUKURAN GARDU'!$A:$BS,46,0)</f>
        <v>0</v>
      </c>
      <c r="AZ1337" s="20">
        <f>VLOOKUP($D1337,'DATA PENGUKURAN GARDU'!$A:$BS,53,0)</f>
        <v>0</v>
      </c>
      <c r="BA1337" s="20">
        <f>VLOOKUP($D1337,'DATA PENGUKURAN GARDU'!$A:$BS,54,0)</f>
        <v>0</v>
      </c>
      <c r="BB1337" s="17" t="e">
        <f>VLOOKUP($E1337,'DATA PENGUKURAN GARDU'!$A:$BS,42,0)</f>
        <v>#N/A</v>
      </c>
      <c r="BC1337" s="23" t="e">
        <f t="shared" si="687"/>
        <v>#N/A</v>
      </c>
      <c r="BD1337" s="17" t="e">
        <f>VLOOKUP($E1337,'DATA PENGUKURAN GARDU'!$A:$BS,44,0)</f>
        <v>#N/A</v>
      </c>
      <c r="BE1337" s="23" t="e">
        <f t="shared" si="688"/>
        <v>#N/A</v>
      </c>
      <c r="BF1337" s="17" t="e">
        <f>VLOOKUP($E1337,'DATA PENGUKURAN GARDU'!$A:$BS,46,0)</f>
        <v>#N/A</v>
      </c>
      <c r="BG1337" s="23" t="e">
        <f t="shared" si="689"/>
        <v>#N/A</v>
      </c>
      <c r="BH1337" s="17" t="e">
        <f>VLOOKUP($E1337,'DATA PENGUKURAN GARDU'!$A:$BS,46,0)</f>
        <v>#N/A</v>
      </c>
      <c r="BI1337" s="17" t="e">
        <f>VLOOKUP($E1337,'DATA PENGUKURAN GARDU'!$A:$BS,53,0)</f>
        <v>#N/A</v>
      </c>
      <c r="BJ1337" s="17" t="e">
        <f>VLOOKUP($E1337,'DATA PENGUKURAN GARDU'!$A:$BS,54,0)</f>
        <v>#N/A</v>
      </c>
      <c r="BK1337" s="20" t="str">
        <f t="shared" si="690"/>
        <v>Normal</v>
      </c>
      <c r="BL1337" s="20" t="str">
        <f t="shared" si="691"/>
        <v>Normal</v>
      </c>
      <c r="BM1337" s="20" t="str">
        <f t="shared" si="692"/>
        <v>Normal</v>
      </c>
      <c r="BN1337" s="25">
        <f t="shared" si="693"/>
        <v>65</v>
      </c>
      <c r="BO1337" s="26">
        <f t="shared" si="694"/>
        <v>0</v>
      </c>
      <c r="BP1337" s="21">
        <f t="shared" si="695"/>
        <v>0</v>
      </c>
      <c r="BQ1337" s="20">
        <f t="shared" si="696"/>
        <v>0.0205128205128205</v>
      </c>
      <c r="BR1337" s="20">
        <v>1060</v>
      </c>
      <c r="BS1337" s="9">
        <v>0</v>
      </c>
      <c r="BT1337" s="2" t="str">
        <f t="shared" si="697"/>
        <v>Underload</v>
      </c>
      <c r="BU1337" s="2" t="str">
        <f t="shared" si="665"/>
        <v>SEIMBANG</v>
      </c>
      <c r="BV1337" s="2" t="str">
        <f t="shared" si="666"/>
        <v>NORMAL</v>
      </c>
    </row>
    <row r="1338" s="2" customFormat="1" ht="22.95" customHeight="1" spans="1:74">
      <c r="A1338" s="9" t="str">
        <f t="shared" si="667"/>
        <v>K-248.1Induk</v>
      </c>
      <c r="B1338" s="9" t="str">
        <f t="shared" si="668"/>
        <v>K-248.1jurusan 1</v>
      </c>
      <c r="C1338" s="9" t="str">
        <f t="shared" si="669"/>
        <v>K-248.1jurusan 2</v>
      </c>
      <c r="D1338" s="9" t="str">
        <f t="shared" si="670"/>
        <v>K-248.1jurusan 3</v>
      </c>
      <c r="E1338" s="9" t="str">
        <f t="shared" si="671"/>
        <v>K-248.1jurusan 4</v>
      </c>
      <c r="F1338" s="10" t="s">
        <v>462</v>
      </c>
      <c r="G1338" s="10" t="s">
        <v>132</v>
      </c>
      <c r="H1338" s="10" t="s">
        <v>1075</v>
      </c>
      <c r="I1338" s="10">
        <v>0.715166</v>
      </c>
      <c r="J1338" s="10">
        <v>124.321821</v>
      </c>
      <c r="K1338" s="10">
        <v>100</v>
      </c>
      <c r="L1338" s="10">
        <v>3</v>
      </c>
      <c r="M1338" s="10">
        <v>20</v>
      </c>
      <c r="N1338" s="14">
        <f t="shared" si="672"/>
        <v>400</v>
      </c>
      <c r="O1338" s="15">
        <f t="shared" si="673"/>
        <v>2.89017341040462</v>
      </c>
      <c r="P1338" s="15">
        <f t="shared" si="674"/>
        <v>144.508670520231</v>
      </c>
      <c r="Q1338" s="17">
        <f>VLOOKUP($A1338,'DATA PENGUKURAN GARDU'!$A:$BS,42,0)</f>
        <v>66</v>
      </c>
      <c r="R1338" s="18">
        <f t="shared" si="675"/>
        <v>45.672</v>
      </c>
      <c r="S1338" s="17">
        <f>VLOOKUP($A1338,'DATA PENGUKURAN GARDU'!$A:$BS,44,0)</f>
        <v>66</v>
      </c>
      <c r="T1338" s="18">
        <f t="shared" si="676"/>
        <v>45.672</v>
      </c>
      <c r="U1338" s="17">
        <f>VLOOKUP($A1338,'DATA PENGUKURAN GARDU'!$A:$BS,46,0)</f>
        <v>75</v>
      </c>
      <c r="V1338" s="18">
        <f t="shared" si="677"/>
        <v>51.9</v>
      </c>
      <c r="W1338" s="17">
        <f>VLOOKUP($A1338,'DATA PENGUKURAN GARDU'!$A:$BS,48,0)</f>
        <v>37</v>
      </c>
      <c r="X1338" s="17">
        <f>VLOOKUP($A1338,'DATA PENGUKURAN GARDU'!$A:$BS,53,0)</f>
        <v>230</v>
      </c>
      <c r="Y1338" s="17">
        <f>VLOOKUP($A1338,'DATA PENGUKURAN GARDU'!$A:$BS,54,0)</f>
        <v>400</v>
      </c>
      <c r="Z1338" s="17">
        <f>VLOOKUP($A1338,'DATA PENGUKURAN GARDU'!$A:$BS,55,0)</f>
        <v>203</v>
      </c>
      <c r="AA1338" s="20">
        <f>VLOOKUP($B1338,'DATA PENGUKURAN GARDU'!$A:$BS,42,0)</f>
        <v>56</v>
      </c>
      <c r="AB1338" s="21">
        <f t="shared" si="678"/>
        <v>38.752</v>
      </c>
      <c r="AC1338" s="20">
        <f>VLOOKUP($B1338,'DATA PENGUKURAN GARDU'!$A:$BS,44,0)</f>
        <v>56</v>
      </c>
      <c r="AD1338" s="21">
        <f t="shared" si="679"/>
        <v>38.752</v>
      </c>
      <c r="AE1338" s="20">
        <f>VLOOKUP($B1338,'DATA PENGUKURAN GARDU'!$A:$BS,46,0)</f>
        <v>66</v>
      </c>
      <c r="AF1338" s="21">
        <f t="shared" si="680"/>
        <v>45.672</v>
      </c>
      <c r="AG1338" s="20">
        <f>VLOOKUP($B1338,'DATA PENGUKURAN GARDU'!$A:$BS,46,0)</f>
        <v>66</v>
      </c>
      <c r="AH1338" s="20">
        <f>VLOOKUP($B1338,'DATA PENGUKURAN GARDU'!$A:$BS,53,0)</f>
        <v>0</v>
      </c>
      <c r="AI1338" s="20">
        <f>VLOOKUP($B1338,'DATA PENGUKURAN GARDU'!$A:$BS,54,0)</f>
        <v>0</v>
      </c>
      <c r="AJ1338" s="17">
        <f>VLOOKUP($C1338,'DATA PENGUKURAN GARDU'!$A:$BS,42,0)</f>
        <v>10</v>
      </c>
      <c r="AK1338" s="23">
        <f t="shared" si="681"/>
        <v>6.92</v>
      </c>
      <c r="AL1338" s="17">
        <f>VLOOKUP($C1338,'DATA PENGUKURAN GARDU'!$A:$BS,44,0)</f>
        <v>10</v>
      </c>
      <c r="AM1338" s="23">
        <f t="shared" si="682"/>
        <v>6.92</v>
      </c>
      <c r="AN1338" s="17">
        <f>VLOOKUP($C1338,'DATA PENGUKURAN GARDU'!$A:$BS,46,0)</f>
        <v>9</v>
      </c>
      <c r="AO1338" s="23">
        <f t="shared" si="683"/>
        <v>6.228</v>
      </c>
      <c r="AP1338" s="17">
        <f>VLOOKUP($C1338,'DATA PENGUKURAN GARDU'!$A:$BS,46,0)</f>
        <v>9</v>
      </c>
      <c r="AQ1338" s="17">
        <f>VLOOKUP($C1338,'DATA PENGUKURAN GARDU'!$A:$BS,53,0)</f>
        <v>0</v>
      </c>
      <c r="AR1338" s="17">
        <f>VLOOKUP($C1338,'DATA PENGUKURAN GARDU'!$A:$BS,54,0)</f>
        <v>0</v>
      </c>
      <c r="AS1338" s="20">
        <f>VLOOKUP($D1338,'DATA PENGUKURAN GARDU'!$A:$BS,42,0)</f>
        <v>0</v>
      </c>
      <c r="AT1338" s="21">
        <f t="shared" si="684"/>
        <v>0</v>
      </c>
      <c r="AU1338" s="20">
        <f>VLOOKUP($D1338,'DATA PENGUKURAN GARDU'!$A:$BS,44,0)</f>
        <v>0</v>
      </c>
      <c r="AV1338" s="21">
        <f t="shared" si="685"/>
        <v>0</v>
      </c>
      <c r="AW1338" s="20">
        <f>VLOOKUP($D1338,'DATA PENGUKURAN GARDU'!$A:$BS,46,0)</f>
        <v>0</v>
      </c>
      <c r="AX1338" s="21">
        <f t="shared" si="686"/>
        <v>0</v>
      </c>
      <c r="AY1338" s="20">
        <f>VLOOKUP($D1338,'DATA PENGUKURAN GARDU'!$A:$BS,46,0)</f>
        <v>0</v>
      </c>
      <c r="AZ1338" s="20">
        <f>VLOOKUP($D1338,'DATA PENGUKURAN GARDU'!$A:$BS,53,0)</f>
        <v>0</v>
      </c>
      <c r="BA1338" s="20">
        <f>VLOOKUP($D1338,'DATA PENGUKURAN GARDU'!$A:$BS,54,0)</f>
        <v>0</v>
      </c>
      <c r="BB1338" s="17" t="e">
        <f>VLOOKUP($E1338,'DATA PENGUKURAN GARDU'!$A:$BS,42,0)</f>
        <v>#N/A</v>
      </c>
      <c r="BC1338" s="23" t="e">
        <f t="shared" si="687"/>
        <v>#N/A</v>
      </c>
      <c r="BD1338" s="17" t="e">
        <f>VLOOKUP($E1338,'DATA PENGUKURAN GARDU'!$A:$BS,44,0)</f>
        <v>#N/A</v>
      </c>
      <c r="BE1338" s="23" t="e">
        <f t="shared" si="688"/>
        <v>#N/A</v>
      </c>
      <c r="BF1338" s="17" t="e">
        <f>VLOOKUP($E1338,'DATA PENGUKURAN GARDU'!$A:$BS,46,0)</f>
        <v>#N/A</v>
      </c>
      <c r="BG1338" s="23" t="e">
        <f t="shared" si="689"/>
        <v>#N/A</v>
      </c>
      <c r="BH1338" s="17" t="e">
        <f>VLOOKUP($E1338,'DATA PENGUKURAN GARDU'!$A:$BS,46,0)</f>
        <v>#N/A</v>
      </c>
      <c r="BI1338" s="17" t="e">
        <f>VLOOKUP($E1338,'DATA PENGUKURAN GARDU'!$A:$BS,53,0)</f>
        <v>#N/A</v>
      </c>
      <c r="BJ1338" s="17" t="e">
        <f>VLOOKUP($E1338,'DATA PENGUKURAN GARDU'!$A:$BS,54,0)</f>
        <v>#N/A</v>
      </c>
      <c r="BK1338" s="20" t="str">
        <f t="shared" si="690"/>
        <v>Normal</v>
      </c>
      <c r="BL1338" s="20" t="str">
        <f t="shared" si="691"/>
        <v>Normal</v>
      </c>
      <c r="BM1338" s="20" t="str">
        <f t="shared" si="692"/>
        <v>Normal</v>
      </c>
      <c r="BN1338" s="25">
        <f t="shared" si="693"/>
        <v>69</v>
      </c>
      <c r="BO1338" s="26">
        <f t="shared" si="694"/>
        <v>0</v>
      </c>
      <c r="BP1338" s="21">
        <f t="shared" si="695"/>
        <v>0</v>
      </c>
      <c r="BQ1338" s="20">
        <f t="shared" si="696"/>
        <v>0.0289855072463768</v>
      </c>
      <c r="BR1338" s="20">
        <v>1060</v>
      </c>
      <c r="BS1338" s="9">
        <v>0</v>
      </c>
      <c r="BT1338" s="2" t="str">
        <f t="shared" si="697"/>
        <v>Underload</v>
      </c>
      <c r="BU1338" s="2" t="str">
        <f t="shared" si="665"/>
        <v>SEIMBANG</v>
      </c>
      <c r="BV1338" s="2" t="str">
        <f t="shared" si="666"/>
        <v>NORMAL</v>
      </c>
    </row>
    <row r="1339" s="2" customFormat="1" ht="22.95" customHeight="1" spans="1:74">
      <c r="A1339" s="9" t="str">
        <f t="shared" si="667"/>
        <v>K-195Induk</v>
      </c>
      <c r="B1339" s="9" t="str">
        <f t="shared" si="668"/>
        <v>K-195jurusan 1</v>
      </c>
      <c r="C1339" s="9" t="str">
        <f t="shared" si="669"/>
        <v>K-195jurusan 2</v>
      </c>
      <c r="D1339" s="9" t="str">
        <f t="shared" si="670"/>
        <v>K-195jurusan 3</v>
      </c>
      <c r="E1339" s="9" t="str">
        <f t="shared" si="671"/>
        <v>K-195jurusan 4</v>
      </c>
      <c r="F1339" s="10" t="s">
        <v>462</v>
      </c>
      <c r="G1339" s="10" t="s">
        <v>132</v>
      </c>
      <c r="H1339" s="10" t="s">
        <v>1136</v>
      </c>
      <c r="I1339" s="10">
        <v>0.727299</v>
      </c>
      <c r="J1339" s="10">
        <v>124.323004</v>
      </c>
      <c r="K1339" s="10">
        <v>100</v>
      </c>
      <c r="L1339" s="10">
        <v>3</v>
      </c>
      <c r="M1339" s="10">
        <v>20</v>
      </c>
      <c r="N1339" s="14">
        <f t="shared" si="672"/>
        <v>400</v>
      </c>
      <c r="O1339" s="15">
        <f t="shared" si="673"/>
        <v>2.89017341040462</v>
      </c>
      <c r="P1339" s="15">
        <f t="shared" si="674"/>
        <v>144.508670520231</v>
      </c>
      <c r="Q1339" s="17">
        <f>VLOOKUP($A1339,'DATA PENGUKURAN GARDU'!$A:$BS,42,0)</f>
        <v>106</v>
      </c>
      <c r="R1339" s="18">
        <f t="shared" si="675"/>
        <v>73.352</v>
      </c>
      <c r="S1339" s="17">
        <f>VLOOKUP($A1339,'DATA PENGUKURAN GARDU'!$A:$BS,44,0)</f>
        <v>88</v>
      </c>
      <c r="T1339" s="18">
        <f t="shared" si="676"/>
        <v>60.896</v>
      </c>
      <c r="U1339" s="17">
        <f>VLOOKUP($A1339,'DATA PENGUKURAN GARDU'!$A:$BS,46,0)</f>
        <v>95</v>
      </c>
      <c r="V1339" s="18">
        <f t="shared" si="677"/>
        <v>65.74</v>
      </c>
      <c r="W1339" s="17">
        <f>VLOOKUP($A1339,'DATA PENGUKURAN GARDU'!$A:$BS,48,0)</f>
        <v>72</v>
      </c>
      <c r="X1339" s="17">
        <f>VLOOKUP($A1339,'DATA PENGUKURAN GARDU'!$A:$BS,53,0)</f>
        <v>230</v>
      </c>
      <c r="Y1339" s="17">
        <f>VLOOKUP($A1339,'DATA PENGUKURAN GARDU'!$A:$BS,54,0)</f>
        <v>400</v>
      </c>
      <c r="Z1339" s="17">
        <f>VLOOKUP($A1339,'DATA PENGUKURAN GARDU'!$A:$BS,55,0)</f>
        <v>203</v>
      </c>
      <c r="AA1339" s="20">
        <f>VLOOKUP($B1339,'DATA PENGUKURAN GARDU'!$A:$BS,42,0)</f>
        <v>30</v>
      </c>
      <c r="AB1339" s="21">
        <f t="shared" si="678"/>
        <v>20.76</v>
      </c>
      <c r="AC1339" s="20">
        <f>VLOOKUP($B1339,'DATA PENGUKURAN GARDU'!$A:$BS,44,0)</f>
        <v>28</v>
      </c>
      <c r="AD1339" s="21">
        <f t="shared" si="679"/>
        <v>19.376</v>
      </c>
      <c r="AE1339" s="20">
        <f>VLOOKUP($B1339,'DATA PENGUKURAN GARDU'!$A:$BS,46,0)</f>
        <v>22</v>
      </c>
      <c r="AF1339" s="21">
        <f t="shared" si="680"/>
        <v>15.224</v>
      </c>
      <c r="AG1339" s="20">
        <f>VLOOKUP($B1339,'DATA PENGUKURAN GARDU'!$A:$BS,46,0)</f>
        <v>22</v>
      </c>
      <c r="AH1339" s="20">
        <f>VLOOKUP($B1339,'DATA PENGUKURAN GARDU'!$A:$BS,53,0)</f>
        <v>0</v>
      </c>
      <c r="AI1339" s="20">
        <f>VLOOKUP($B1339,'DATA PENGUKURAN GARDU'!$A:$BS,54,0)</f>
        <v>0</v>
      </c>
      <c r="AJ1339" s="17">
        <f>VLOOKUP($C1339,'DATA PENGUKURAN GARDU'!$A:$BS,42,0)</f>
        <v>62</v>
      </c>
      <c r="AK1339" s="23">
        <f t="shared" si="681"/>
        <v>42.904</v>
      </c>
      <c r="AL1339" s="17">
        <f>VLOOKUP($C1339,'DATA PENGUKURAN GARDU'!$A:$BS,44,0)</f>
        <v>42</v>
      </c>
      <c r="AM1339" s="23">
        <f t="shared" si="682"/>
        <v>29.064</v>
      </c>
      <c r="AN1339" s="17">
        <f>VLOOKUP($C1339,'DATA PENGUKURAN GARDU'!$A:$BS,46,0)</f>
        <v>37</v>
      </c>
      <c r="AO1339" s="23">
        <f t="shared" si="683"/>
        <v>25.604</v>
      </c>
      <c r="AP1339" s="17">
        <f>VLOOKUP($C1339,'DATA PENGUKURAN GARDU'!$A:$BS,46,0)</f>
        <v>37</v>
      </c>
      <c r="AQ1339" s="17">
        <f>VLOOKUP($C1339,'DATA PENGUKURAN GARDU'!$A:$BS,53,0)</f>
        <v>0</v>
      </c>
      <c r="AR1339" s="17">
        <f>VLOOKUP($C1339,'DATA PENGUKURAN GARDU'!$A:$BS,54,0)</f>
        <v>0</v>
      </c>
      <c r="AS1339" s="20">
        <f>VLOOKUP($D1339,'DATA PENGUKURAN GARDU'!$A:$BS,42,0)</f>
        <v>14</v>
      </c>
      <c r="AT1339" s="21">
        <f t="shared" si="684"/>
        <v>9.688</v>
      </c>
      <c r="AU1339" s="20">
        <f>VLOOKUP($D1339,'DATA PENGUKURAN GARDU'!$A:$BS,44,0)</f>
        <v>18</v>
      </c>
      <c r="AV1339" s="21">
        <f t="shared" si="685"/>
        <v>12.456</v>
      </c>
      <c r="AW1339" s="20">
        <f>VLOOKUP($D1339,'DATA PENGUKURAN GARDU'!$A:$BS,46,0)</f>
        <v>36</v>
      </c>
      <c r="AX1339" s="21">
        <f t="shared" si="686"/>
        <v>24.912</v>
      </c>
      <c r="AY1339" s="20">
        <f>VLOOKUP($D1339,'DATA PENGUKURAN GARDU'!$A:$BS,46,0)</f>
        <v>36</v>
      </c>
      <c r="AZ1339" s="20">
        <f>VLOOKUP($D1339,'DATA PENGUKURAN GARDU'!$A:$BS,53,0)</f>
        <v>0</v>
      </c>
      <c r="BA1339" s="20">
        <f>VLOOKUP($D1339,'DATA PENGUKURAN GARDU'!$A:$BS,54,0)</f>
        <v>0</v>
      </c>
      <c r="BB1339" s="17" t="e">
        <f>VLOOKUP($E1339,'DATA PENGUKURAN GARDU'!$A:$BS,42,0)</f>
        <v>#N/A</v>
      </c>
      <c r="BC1339" s="23" t="e">
        <f t="shared" si="687"/>
        <v>#N/A</v>
      </c>
      <c r="BD1339" s="17" t="e">
        <f>VLOOKUP($E1339,'DATA PENGUKURAN GARDU'!$A:$BS,44,0)</f>
        <v>#N/A</v>
      </c>
      <c r="BE1339" s="23" t="e">
        <f t="shared" si="688"/>
        <v>#N/A</v>
      </c>
      <c r="BF1339" s="17" t="e">
        <f>VLOOKUP($E1339,'DATA PENGUKURAN GARDU'!$A:$BS,46,0)</f>
        <v>#N/A</v>
      </c>
      <c r="BG1339" s="23" t="e">
        <f t="shared" si="689"/>
        <v>#N/A</v>
      </c>
      <c r="BH1339" s="17" t="e">
        <f>VLOOKUP($E1339,'DATA PENGUKURAN GARDU'!$A:$BS,46,0)</f>
        <v>#N/A</v>
      </c>
      <c r="BI1339" s="17" t="e">
        <f>VLOOKUP($E1339,'DATA PENGUKURAN GARDU'!$A:$BS,53,0)</f>
        <v>#N/A</v>
      </c>
      <c r="BJ1339" s="17" t="e">
        <f>VLOOKUP($E1339,'DATA PENGUKURAN GARDU'!$A:$BS,54,0)</f>
        <v>#N/A</v>
      </c>
      <c r="BK1339" s="20" t="str">
        <f t="shared" si="690"/>
        <v>Normal</v>
      </c>
      <c r="BL1339" s="20" t="str">
        <f t="shared" si="691"/>
        <v>Normal</v>
      </c>
      <c r="BM1339" s="20" t="str">
        <f t="shared" si="692"/>
        <v>Normal</v>
      </c>
      <c r="BN1339" s="25">
        <f t="shared" si="693"/>
        <v>96.3333333333333</v>
      </c>
      <c r="BO1339" s="26">
        <f t="shared" si="694"/>
        <v>0</v>
      </c>
      <c r="BP1339" s="21">
        <f t="shared" si="695"/>
        <v>0</v>
      </c>
      <c r="BQ1339" s="20">
        <f t="shared" si="696"/>
        <v>0.0668973471741638</v>
      </c>
      <c r="BR1339" s="20">
        <v>1060</v>
      </c>
      <c r="BS1339" s="9">
        <v>0</v>
      </c>
      <c r="BT1339" s="2" t="str">
        <f t="shared" si="697"/>
        <v>Underload</v>
      </c>
      <c r="BU1339" s="2" t="str">
        <f t="shared" si="665"/>
        <v>SEIMBANG</v>
      </c>
      <c r="BV1339" s="2" t="str">
        <f t="shared" si="666"/>
        <v>NORMAL</v>
      </c>
    </row>
    <row r="1340" s="2" customFormat="1" ht="22.95" customHeight="1" spans="1:74">
      <c r="A1340" s="9" t="str">
        <f t="shared" si="667"/>
        <v>K-169Induk</v>
      </c>
      <c r="B1340" s="9" t="str">
        <f t="shared" si="668"/>
        <v>K-169jurusan 1</v>
      </c>
      <c r="C1340" s="9" t="str">
        <f t="shared" si="669"/>
        <v>K-169jurusan 2</v>
      </c>
      <c r="D1340" s="9" t="str">
        <f t="shared" si="670"/>
        <v>K-169jurusan 3</v>
      </c>
      <c r="E1340" s="9" t="str">
        <f t="shared" si="671"/>
        <v>K-169jurusan 4</v>
      </c>
      <c r="F1340" s="10" t="s">
        <v>131</v>
      </c>
      <c r="G1340" s="10" t="s">
        <v>132</v>
      </c>
      <c r="H1340" s="10" t="s">
        <v>1158</v>
      </c>
      <c r="I1340" s="10">
        <v>0.77085</v>
      </c>
      <c r="J1340" s="10">
        <v>124.331883</v>
      </c>
      <c r="K1340" s="10">
        <v>100</v>
      </c>
      <c r="L1340" s="10">
        <v>3</v>
      </c>
      <c r="M1340" s="10">
        <v>20</v>
      </c>
      <c r="N1340" s="14">
        <f t="shared" si="672"/>
        <v>400</v>
      </c>
      <c r="O1340" s="15">
        <f t="shared" si="673"/>
        <v>2.89017341040462</v>
      </c>
      <c r="P1340" s="15">
        <f t="shared" si="674"/>
        <v>144.508670520231</v>
      </c>
      <c r="Q1340" s="17">
        <f>VLOOKUP($A1340,'DATA PENGUKURAN GARDU'!$A:$BS,42,0)</f>
        <v>45</v>
      </c>
      <c r="R1340" s="18">
        <f t="shared" si="675"/>
        <v>31.14</v>
      </c>
      <c r="S1340" s="17">
        <f>VLOOKUP($A1340,'DATA PENGUKURAN GARDU'!$A:$BS,44,0)</f>
        <v>43</v>
      </c>
      <c r="T1340" s="18">
        <f t="shared" si="676"/>
        <v>29.756</v>
      </c>
      <c r="U1340" s="17">
        <f>VLOOKUP($A1340,'DATA PENGUKURAN GARDU'!$A:$BS,46,0)</f>
        <v>63</v>
      </c>
      <c r="V1340" s="18">
        <f t="shared" si="677"/>
        <v>43.596</v>
      </c>
      <c r="W1340" s="17">
        <f>VLOOKUP($A1340,'DATA PENGUKURAN GARDU'!$A:$BS,48,0)</f>
        <v>26</v>
      </c>
      <c r="X1340" s="17">
        <f>VLOOKUP($A1340,'DATA PENGUKURAN GARDU'!$A:$BS,53,0)</f>
        <v>230</v>
      </c>
      <c r="Y1340" s="17">
        <f>VLOOKUP($A1340,'DATA PENGUKURAN GARDU'!$A:$BS,54,0)</f>
        <v>400</v>
      </c>
      <c r="Z1340" s="17">
        <f>VLOOKUP($A1340,'DATA PENGUKURAN GARDU'!$A:$BS,55,0)</f>
        <v>203</v>
      </c>
      <c r="AA1340" s="20">
        <f>VLOOKUP($B1340,'DATA PENGUKURAN GARDU'!$A:$BS,42,0)</f>
        <v>41</v>
      </c>
      <c r="AB1340" s="21">
        <f t="shared" si="678"/>
        <v>28.372</v>
      </c>
      <c r="AC1340" s="20">
        <f>VLOOKUP($B1340,'DATA PENGUKURAN GARDU'!$A:$BS,44,0)</f>
        <v>39</v>
      </c>
      <c r="AD1340" s="21">
        <f t="shared" si="679"/>
        <v>26.988</v>
      </c>
      <c r="AE1340" s="20">
        <f>VLOOKUP($B1340,'DATA PENGUKURAN GARDU'!$A:$BS,46,0)</f>
        <v>57</v>
      </c>
      <c r="AF1340" s="21">
        <f t="shared" si="680"/>
        <v>39.444</v>
      </c>
      <c r="AG1340" s="20">
        <f>VLOOKUP($B1340,'DATA PENGUKURAN GARDU'!$A:$BS,46,0)</f>
        <v>57</v>
      </c>
      <c r="AH1340" s="20">
        <f>VLOOKUP($B1340,'DATA PENGUKURAN GARDU'!$A:$BS,53,0)</f>
        <v>0</v>
      </c>
      <c r="AI1340" s="20">
        <f>VLOOKUP($B1340,'DATA PENGUKURAN GARDU'!$A:$BS,54,0)</f>
        <v>0</v>
      </c>
      <c r="AJ1340" s="17">
        <f>VLOOKUP($C1340,'DATA PENGUKURAN GARDU'!$A:$BS,42,0)</f>
        <v>4</v>
      </c>
      <c r="AK1340" s="23">
        <f t="shared" si="681"/>
        <v>2.768</v>
      </c>
      <c r="AL1340" s="17">
        <f>VLOOKUP($C1340,'DATA PENGUKURAN GARDU'!$A:$BS,44,0)</f>
        <v>4</v>
      </c>
      <c r="AM1340" s="23">
        <f t="shared" si="682"/>
        <v>2.768</v>
      </c>
      <c r="AN1340" s="17">
        <f>VLOOKUP($C1340,'DATA PENGUKURAN GARDU'!$A:$BS,46,0)</f>
        <v>6</v>
      </c>
      <c r="AO1340" s="23">
        <f t="shared" si="683"/>
        <v>4.152</v>
      </c>
      <c r="AP1340" s="17">
        <f>VLOOKUP($C1340,'DATA PENGUKURAN GARDU'!$A:$BS,46,0)</f>
        <v>6</v>
      </c>
      <c r="AQ1340" s="17">
        <f>VLOOKUP($C1340,'DATA PENGUKURAN GARDU'!$A:$BS,53,0)</f>
        <v>0</v>
      </c>
      <c r="AR1340" s="17">
        <f>VLOOKUP($C1340,'DATA PENGUKURAN GARDU'!$A:$BS,54,0)</f>
        <v>0</v>
      </c>
      <c r="AS1340" s="20">
        <f>VLOOKUP($D1340,'DATA PENGUKURAN GARDU'!$A:$BS,42,0)</f>
        <v>0</v>
      </c>
      <c r="AT1340" s="21">
        <f t="shared" si="684"/>
        <v>0</v>
      </c>
      <c r="AU1340" s="20">
        <f>VLOOKUP($D1340,'DATA PENGUKURAN GARDU'!$A:$BS,44,0)</f>
        <v>0</v>
      </c>
      <c r="AV1340" s="21">
        <f t="shared" si="685"/>
        <v>0</v>
      </c>
      <c r="AW1340" s="20">
        <f>VLOOKUP($D1340,'DATA PENGUKURAN GARDU'!$A:$BS,46,0)</f>
        <v>0</v>
      </c>
      <c r="AX1340" s="21">
        <f t="shared" si="686"/>
        <v>0</v>
      </c>
      <c r="AY1340" s="20">
        <f>VLOOKUP($D1340,'DATA PENGUKURAN GARDU'!$A:$BS,46,0)</f>
        <v>0</v>
      </c>
      <c r="AZ1340" s="20">
        <f>VLOOKUP($D1340,'DATA PENGUKURAN GARDU'!$A:$BS,53,0)</f>
        <v>0</v>
      </c>
      <c r="BA1340" s="20">
        <f>VLOOKUP($D1340,'DATA PENGUKURAN GARDU'!$A:$BS,54,0)</f>
        <v>0</v>
      </c>
      <c r="BB1340" s="17" t="e">
        <f>VLOOKUP($E1340,'DATA PENGUKURAN GARDU'!$A:$BS,42,0)</f>
        <v>#N/A</v>
      </c>
      <c r="BC1340" s="23" t="e">
        <f t="shared" si="687"/>
        <v>#N/A</v>
      </c>
      <c r="BD1340" s="17" t="e">
        <f>VLOOKUP($E1340,'DATA PENGUKURAN GARDU'!$A:$BS,44,0)</f>
        <v>#N/A</v>
      </c>
      <c r="BE1340" s="23" t="e">
        <f t="shared" si="688"/>
        <v>#N/A</v>
      </c>
      <c r="BF1340" s="17" t="e">
        <f>VLOOKUP($E1340,'DATA PENGUKURAN GARDU'!$A:$BS,46,0)</f>
        <v>#N/A</v>
      </c>
      <c r="BG1340" s="23" t="e">
        <f t="shared" si="689"/>
        <v>#N/A</v>
      </c>
      <c r="BH1340" s="17" t="e">
        <f>VLOOKUP($E1340,'DATA PENGUKURAN GARDU'!$A:$BS,46,0)</f>
        <v>#N/A</v>
      </c>
      <c r="BI1340" s="17" t="e">
        <f>VLOOKUP($E1340,'DATA PENGUKURAN GARDU'!$A:$BS,53,0)</f>
        <v>#N/A</v>
      </c>
      <c r="BJ1340" s="17" t="e">
        <f>VLOOKUP($E1340,'DATA PENGUKURAN GARDU'!$A:$BS,54,0)</f>
        <v>#N/A</v>
      </c>
      <c r="BK1340" s="20" t="str">
        <f t="shared" si="690"/>
        <v>Normal</v>
      </c>
      <c r="BL1340" s="20" t="str">
        <f t="shared" si="691"/>
        <v>Normal</v>
      </c>
      <c r="BM1340" s="20" t="str">
        <f t="shared" si="692"/>
        <v>Normal</v>
      </c>
      <c r="BN1340" s="25">
        <f t="shared" si="693"/>
        <v>50.3333333333333</v>
      </c>
      <c r="BO1340" s="26">
        <f t="shared" si="694"/>
        <v>0</v>
      </c>
      <c r="BP1340" s="21">
        <f t="shared" si="695"/>
        <v>0</v>
      </c>
      <c r="BQ1340" s="20">
        <f t="shared" si="696"/>
        <v>0.097130242825607</v>
      </c>
      <c r="BR1340" s="20">
        <v>1060</v>
      </c>
      <c r="BS1340" s="9">
        <v>0</v>
      </c>
      <c r="BT1340" s="2" t="str">
        <f t="shared" si="697"/>
        <v>Underload</v>
      </c>
      <c r="BU1340" s="2" t="str">
        <f t="shared" si="665"/>
        <v>SEIMBANG</v>
      </c>
      <c r="BV1340" s="2" t="str">
        <f t="shared" si="666"/>
        <v>NORMAL</v>
      </c>
    </row>
    <row r="1341" s="2" customFormat="1" ht="22.95" customHeight="1" spans="1:74">
      <c r="A1341" s="9" t="str">
        <f t="shared" si="667"/>
        <v>K-032Induk</v>
      </c>
      <c r="B1341" s="9" t="str">
        <f t="shared" si="668"/>
        <v>K-032jurusan 1</v>
      </c>
      <c r="C1341" s="9" t="str">
        <f t="shared" si="669"/>
        <v>K-032jurusan 2</v>
      </c>
      <c r="D1341" s="9" t="str">
        <f t="shared" si="670"/>
        <v>K-032jurusan 3</v>
      </c>
      <c r="E1341" s="9" t="str">
        <f t="shared" si="671"/>
        <v>K-032jurusan 4</v>
      </c>
      <c r="F1341" s="10" t="s">
        <v>889</v>
      </c>
      <c r="G1341" s="10" t="s">
        <v>132</v>
      </c>
      <c r="H1341" s="10" t="s">
        <v>1162</v>
      </c>
      <c r="I1341" s="10">
        <v>0.728417</v>
      </c>
      <c r="J1341" s="10">
        <v>124.30157</v>
      </c>
      <c r="K1341" s="10">
        <v>100</v>
      </c>
      <c r="L1341" s="10">
        <v>3</v>
      </c>
      <c r="M1341" s="10">
        <v>20</v>
      </c>
      <c r="N1341" s="14">
        <f t="shared" si="672"/>
        <v>400</v>
      </c>
      <c r="O1341" s="15">
        <f t="shared" si="673"/>
        <v>2.89017341040462</v>
      </c>
      <c r="P1341" s="15">
        <f t="shared" si="674"/>
        <v>144.508670520231</v>
      </c>
      <c r="Q1341" s="17">
        <f>VLOOKUP($A1341,'DATA PENGUKURAN GARDU'!$A:$BS,42,0)</f>
        <v>80</v>
      </c>
      <c r="R1341" s="18">
        <f t="shared" si="675"/>
        <v>55.36</v>
      </c>
      <c r="S1341" s="17">
        <f>VLOOKUP($A1341,'DATA PENGUKURAN GARDU'!$A:$BS,44,0)</f>
        <v>81</v>
      </c>
      <c r="T1341" s="18">
        <f t="shared" si="676"/>
        <v>56.052</v>
      </c>
      <c r="U1341" s="17">
        <f>VLOOKUP($A1341,'DATA PENGUKURAN GARDU'!$A:$BS,46,0)</f>
        <v>58</v>
      </c>
      <c r="V1341" s="18">
        <f t="shared" si="677"/>
        <v>40.136</v>
      </c>
      <c r="W1341" s="17">
        <f>VLOOKUP($A1341,'DATA PENGUKURAN GARDU'!$A:$BS,48,0)</f>
        <v>70</v>
      </c>
      <c r="X1341" s="17">
        <f>VLOOKUP($A1341,'DATA PENGUKURAN GARDU'!$A:$BS,53,0)</f>
        <v>230</v>
      </c>
      <c r="Y1341" s="17">
        <f>VLOOKUP($A1341,'DATA PENGUKURAN GARDU'!$A:$BS,54,0)</f>
        <v>400</v>
      </c>
      <c r="Z1341" s="17">
        <f>VLOOKUP($A1341,'DATA PENGUKURAN GARDU'!$A:$BS,55,0)</f>
        <v>203</v>
      </c>
      <c r="AA1341" s="20">
        <f>VLOOKUP($B1341,'DATA PENGUKURAN GARDU'!$A:$BS,42,0)</f>
        <v>0</v>
      </c>
      <c r="AB1341" s="21">
        <f t="shared" si="678"/>
        <v>0</v>
      </c>
      <c r="AC1341" s="20">
        <f>VLOOKUP($B1341,'DATA PENGUKURAN GARDU'!$A:$BS,44,0)</f>
        <v>0</v>
      </c>
      <c r="AD1341" s="21">
        <f t="shared" si="679"/>
        <v>0</v>
      </c>
      <c r="AE1341" s="20">
        <f>VLOOKUP($B1341,'DATA PENGUKURAN GARDU'!$A:$BS,46,0)</f>
        <v>0</v>
      </c>
      <c r="AF1341" s="21">
        <f t="shared" si="680"/>
        <v>0</v>
      </c>
      <c r="AG1341" s="20">
        <f>VLOOKUP($B1341,'DATA PENGUKURAN GARDU'!$A:$BS,46,0)</f>
        <v>0</v>
      </c>
      <c r="AH1341" s="20">
        <f>VLOOKUP($B1341,'DATA PENGUKURAN GARDU'!$A:$BS,53,0)</f>
        <v>0</v>
      </c>
      <c r="AI1341" s="20">
        <f>VLOOKUP($B1341,'DATA PENGUKURAN GARDU'!$A:$BS,54,0)</f>
        <v>0</v>
      </c>
      <c r="AJ1341" s="17">
        <f>VLOOKUP($C1341,'DATA PENGUKURAN GARDU'!$A:$BS,42,0)</f>
        <v>8</v>
      </c>
      <c r="AK1341" s="23">
        <f t="shared" si="681"/>
        <v>5.536</v>
      </c>
      <c r="AL1341" s="17">
        <f>VLOOKUP($C1341,'DATA PENGUKURAN GARDU'!$A:$BS,44,0)</f>
        <v>23</v>
      </c>
      <c r="AM1341" s="23">
        <f t="shared" si="682"/>
        <v>15.916</v>
      </c>
      <c r="AN1341" s="17">
        <f>VLOOKUP($C1341,'DATA PENGUKURAN GARDU'!$A:$BS,46,0)</f>
        <v>34</v>
      </c>
      <c r="AO1341" s="23">
        <f t="shared" si="683"/>
        <v>23.528</v>
      </c>
      <c r="AP1341" s="17">
        <f>VLOOKUP($C1341,'DATA PENGUKURAN GARDU'!$A:$BS,46,0)</f>
        <v>34</v>
      </c>
      <c r="AQ1341" s="17">
        <f>VLOOKUP($C1341,'DATA PENGUKURAN GARDU'!$A:$BS,53,0)</f>
        <v>0</v>
      </c>
      <c r="AR1341" s="17">
        <f>VLOOKUP($C1341,'DATA PENGUKURAN GARDU'!$A:$BS,54,0)</f>
        <v>0</v>
      </c>
      <c r="AS1341" s="20">
        <f>VLOOKUP($D1341,'DATA PENGUKURAN GARDU'!$A:$BS,42,0)</f>
        <v>72</v>
      </c>
      <c r="AT1341" s="21">
        <f t="shared" si="684"/>
        <v>49.824</v>
      </c>
      <c r="AU1341" s="20">
        <f>VLOOKUP($D1341,'DATA PENGUKURAN GARDU'!$A:$BS,44,0)</f>
        <v>58</v>
      </c>
      <c r="AV1341" s="21">
        <f t="shared" si="685"/>
        <v>40.136</v>
      </c>
      <c r="AW1341" s="20">
        <f>VLOOKUP($D1341,'DATA PENGUKURAN GARDU'!$A:$BS,46,0)</f>
        <v>24</v>
      </c>
      <c r="AX1341" s="21">
        <f t="shared" si="686"/>
        <v>16.608</v>
      </c>
      <c r="AY1341" s="20">
        <f>VLOOKUP($D1341,'DATA PENGUKURAN GARDU'!$A:$BS,46,0)</f>
        <v>24</v>
      </c>
      <c r="AZ1341" s="20">
        <f>VLOOKUP($D1341,'DATA PENGUKURAN GARDU'!$A:$BS,53,0)</f>
        <v>0</v>
      </c>
      <c r="BA1341" s="20">
        <f>VLOOKUP($D1341,'DATA PENGUKURAN GARDU'!$A:$BS,54,0)</f>
        <v>0</v>
      </c>
      <c r="BB1341" s="17" t="e">
        <f>VLOOKUP($E1341,'DATA PENGUKURAN GARDU'!$A:$BS,42,0)</f>
        <v>#N/A</v>
      </c>
      <c r="BC1341" s="23" t="e">
        <f t="shared" si="687"/>
        <v>#N/A</v>
      </c>
      <c r="BD1341" s="17" t="e">
        <f>VLOOKUP($E1341,'DATA PENGUKURAN GARDU'!$A:$BS,44,0)</f>
        <v>#N/A</v>
      </c>
      <c r="BE1341" s="23" t="e">
        <f t="shared" si="688"/>
        <v>#N/A</v>
      </c>
      <c r="BF1341" s="17" t="e">
        <f>VLOOKUP($E1341,'DATA PENGUKURAN GARDU'!$A:$BS,46,0)</f>
        <v>#N/A</v>
      </c>
      <c r="BG1341" s="23" t="e">
        <f t="shared" si="689"/>
        <v>#N/A</v>
      </c>
      <c r="BH1341" s="17" t="e">
        <f>VLOOKUP($E1341,'DATA PENGUKURAN GARDU'!$A:$BS,46,0)</f>
        <v>#N/A</v>
      </c>
      <c r="BI1341" s="17" t="e">
        <f>VLOOKUP($E1341,'DATA PENGUKURAN GARDU'!$A:$BS,53,0)</f>
        <v>#N/A</v>
      </c>
      <c r="BJ1341" s="17" t="e">
        <f>VLOOKUP($E1341,'DATA PENGUKURAN GARDU'!$A:$BS,54,0)</f>
        <v>#N/A</v>
      </c>
      <c r="BK1341" s="20" t="str">
        <f t="shared" si="690"/>
        <v>Normal</v>
      </c>
      <c r="BL1341" s="20" t="str">
        <f t="shared" si="691"/>
        <v>Normal</v>
      </c>
      <c r="BM1341" s="20" t="str">
        <f t="shared" si="692"/>
        <v>Normal</v>
      </c>
      <c r="BN1341" s="25">
        <f t="shared" si="693"/>
        <v>73</v>
      </c>
      <c r="BO1341" s="26">
        <f t="shared" si="694"/>
        <v>0</v>
      </c>
      <c r="BP1341" s="21">
        <f t="shared" si="695"/>
        <v>0</v>
      </c>
      <c r="BQ1341" s="20">
        <f t="shared" si="696"/>
        <v>0.136986301369863</v>
      </c>
      <c r="BR1341" s="20">
        <v>1060</v>
      </c>
      <c r="BS1341" s="9">
        <v>0</v>
      </c>
      <c r="BT1341" s="2" t="str">
        <f t="shared" si="697"/>
        <v>Underload</v>
      </c>
      <c r="BU1341" s="2" t="str">
        <f t="shared" si="665"/>
        <v>SEIMBANG</v>
      </c>
      <c r="BV1341" s="2" t="str">
        <f t="shared" si="666"/>
        <v>NORMAL</v>
      </c>
    </row>
    <row r="1342" s="2" customFormat="1" ht="22.95" customHeight="1" spans="1:74">
      <c r="A1342" s="9" t="str">
        <f t="shared" si="667"/>
        <v>K-038Induk</v>
      </c>
      <c r="B1342" s="9" t="str">
        <f t="shared" si="668"/>
        <v>K-038jurusan 1</v>
      </c>
      <c r="C1342" s="9" t="str">
        <f t="shared" si="669"/>
        <v>K-038jurusan 2</v>
      </c>
      <c r="D1342" s="9" t="str">
        <f t="shared" si="670"/>
        <v>K-038jurusan 3</v>
      </c>
      <c r="E1342" s="9" t="str">
        <f t="shared" si="671"/>
        <v>K-038jurusan 4</v>
      </c>
      <c r="F1342" s="10" t="s">
        <v>132</v>
      </c>
      <c r="G1342" s="10" t="s">
        <v>132</v>
      </c>
      <c r="H1342" s="10" t="s">
        <v>1163</v>
      </c>
      <c r="I1342" s="10">
        <v>0.763067</v>
      </c>
      <c r="J1342" s="10">
        <v>124.258833</v>
      </c>
      <c r="K1342" s="10">
        <v>100</v>
      </c>
      <c r="L1342" s="10">
        <v>3</v>
      </c>
      <c r="M1342" s="10">
        <v>20</v>
      </c>
      <c r="N1342" s="14">
        <f t="shared" si="672"/>
        <v>400</v>
      </c>
      <c r="O1342" s="15">
        <f t="shared" si="673"/>
        <v>2.89017341040462</v>
      </c>
      <c r="P1342" s="15">
        <f t="shared" si="674"/>
        <v>144.508670520231</v>
      </c>
      <c r="Q1342" s="17">
        <f>VLOOKUP($A1342,'DATA PENGUKURAN GARDU'!$A:$BS,42,0)</f>
        <v>22</v>
      </c>
      <c r="R1342" s="18">
        <f t="shared" si="675"/>
        <v>15.224</v>
      </c>
      <c r="S1342" s="17">
        <f>VLOOKUP($A1342,'DATA PENGUKURAN GARDU'!$A:$BS,44,0)</f>
        <v>15</v>
      </c>
      <c r="T1342" s="18">
        <f t="shared" si="676"/>
        <v>10.38</v>
      </c>
      <c r="U1342" s="17">
        <f>VLOOKUP($A1342,'DATA PENGUKURAN GARDU'!$A:$BS,46,0)</f>
        <v>15</v>
      </c>
      <c r="V1342" s="18">
        <f t="shared" si="677"/>
        <v>10.38</v>
      </c>
      <c r="W1342" s="17">
        <f>VLOOKUP($A1342,'DATA PENGUKURAN GARDU'!$A:$BS,48,0)</f>
        <v>14</v>
      </c>
      <c r="X1342" s="17">
        <f>VLOOKUP($A1342,'DATA PENGUKURAN GARDU'!$A:$BS,53,0)</f>
        <v>227</v>
      </c>
      <c r="Y1342" s="17">
        <f>VLOOKUP($A1342,'DATA PENGUKURAN GARDU'!$A:$BS,54,0)</f>
        <v>393</v>
      </c>
      <c r="Z1342" s="17">
        <f>VLOOKUP($A1342,'DATA PENGUKURAN GARDU'!$A:$BS,55,0)</f>
        <v>0</v>
      </c>
      <c r="AA1342" s="20">
        <f>VLOOKUP($B1342,'DATA PENGUKURAN GARDU'!$A:$BS,42,0)</f>
        <v>6</v>
      </c>
      <c r="AB1342" s="21">
        <f t="shared" si="678"/>
        <v>4.152</v>
      </c>
      <c r="AC1342" s="20">
        <f>VLOOKUP($B1342,'DATA PENGUKURAN GARDU'!$A:$BS,44,0)</f>
        <v>5</v>
      </c>
      <c r="AD1342" s="21">
        <f t="shared" si="679"/>
        <v>3.46</v>
      </c>
      <c r="AE1342" s="20">
        <f>VLOOKUP($B1342,'DATA PENGUKURAN GARDU'!$A:$BS,46,0)</f>
        <v>7</v>
      </c>
      <c r="AF1342" s="21">
        <f t="shared" si="680"/>
        <v>4.844</v>
      </c>
      <c r="AG1342" s="20">
        <f>VLOOKUP($B1342,'DATA PENGUKURAN GARDU'!$A:$BS,46,0)</f>
        <v>7</v>
      </c>
      <c r="AH1342" s="20">
        <f>VLOOKUP($B1342,'DATA PENGUKURAN GARDU'!$A:$BS,53,0)</f>
        <v>226</v>
      </c>
      <c r="AI1342" s="20">
        <f>VLOOKUP($B1342,'DATA PENGUKURAN GARDU'!$A:$BS,54,0)</f>
        <v>391.7</v>
      </c>
      <c r="AJ1342" s="17">
        <f>VLOOKUP($C1342,'DATA PENGUKURAN GARDU'!$A:$BS,42,0)</f>
        <v>16</v>
      </c>
      <c r="AK1342" s="23">
        <f t="shared" si="681"/>
        <v>11.072</v>
      </c>
      <c r="AL1342" s="17">
        <f>VLOOKUP($C1342,'DATA PENGUKURAN GARDU'!$A:$BS,44,0)</f>
        <v>10</v>
      </c>
      <c r="AM1342" s="23">
        <f t="shared" si="682"/>
        <v>6.92</v>
      </c>
      <c r="AN1342" s="17">
        <f>VLOOKUP($C1342,'DATA PENGUKURAN GARDU'!$A:$BS,46,0)</f>
        <v>7</v>
      </c>
      <c r="AO1342" s="23">
        <f t="shared" si="683"/>
        <v>4.844</v>
      </c>
      <c r="AP1342" s="17">
        <f>VLOOKUP($C1342,'DATA PENGUKURAN GARDU'!$A:$BS,46,0)</f>
        <v>7</v>
      </c>
      <c r="AQ1342" s="17">
        <f>VLOOKUP($C1342,'DATA PENGUKURAN GARDU'!$A:$BS,53,0)</f>
        <v>225</v>
      </c>
      <c r="AR1342" s="17">
        <f>VLOOKUP($C1342,'DATA PENGUKURAN GARDU'!$A:$BS,54,0)</f>
        <v>390</v>
      </c>
      <c r="AS1342" s="20">
        <f>VLOOKUP($D1342,'DATA PENGUKURAN GARDU'!$A:$BS,42,0)</f>
        <v>0</v>
      </c>
      <c r="AT1342" s="21">
        <f t="shared" si="684"/>
        <v>0</v>
      </c>
      <c r="AU1342" s="20">
        <f>VLOOKUP($D1342,'DATA PENGUKURAN GARDU'!$A:$BS,44,0)</f>
        <v>0</v>
      </c>
      <c r="AV1342" s="21">
        <f t="shared" si="685"/>
        <v>0</v>
      </c>
      <c r="AW1342" s="20">
        <f>VLOOKUP($D1342,'DATA PENGUKURAN GARDU'!$A:$BS,46,0)</f>
        <v>0</v>
      </c>
      <c r="AX1342" s="21">
        <f t="shared" si="686"/>
        <v>0</v>
      </c>
      <c r="AY1342" s="20">
        <f>VLOOKUP($D1342,'DATA PENGUKURAN GARDU'!$A:$BS,46,0)</f>
        <v>0</v>
      </c>
      <c r="AZ1342" s="20">
        <f>VLOOKUP($D1342,'DATA PENGUKURAN GARDU'!$A:$BS,53,0)</f>
        <v>0</v>
      </c>
      <c r="BA1342" s="20">
        <f>VLOOKUP($D1342,'DATA PENGUKURAN GARDU'!$A:$BS,54,0)</f>
        <v>0</v>
      </c>
      <c r="BB1342" s="17" t="e">
        <f>VLOOKUP($E1342,'DATA PENGUKURAN GARDU'!$A:$BS,42,0)</f>
        <v>#N/A</v>
      </c>
      <c r="BC1342" s="23" t="e">
        <f t="shared" si="687"/>
        <v>#N/A</v>
      </c>
      <c r="BD1342" s="17" t="e">
        <f>VLOOKUP($E1342,'DATA PENGUKURAN GARDU'!$A:$BS,44,0)</f>
        <v>#N/A</v>
      </c>
      <c r="BE1342" s="23" t="e">
        <f t="shared" si="688"/>
        <v>#N/A</v>
      </c>
      <c r="BF1342" s="17" t="e">
        <f>VLOOKUP($E1342,'DATA PENGUKURAN GARDU'!$A:$BS,46,0)</f>
        <v>#N/A</v>
      </c>
      <c r="BG1342" s="23" t="e">
        <f t="shared" si="689"/>
        <v>#N/A</v>
      </c>
      <c r="BH1342" s="17" t="e">
        <f>VLOOKUP($E1342,'DATA PENGUKURAN GARDU'!$A:$BS,46,0)</f>
        <v>#N/A</v>
      </c>
      <c r="BI1342" s="17" t="e">
        <f>VLOOKUP($E1342,'DATA PENGUKURAN GARDU'!$A:$BS,53,0)</f>
        <v>#N/A</v>
      </c>
      <c r="BJ1342" s="17" t="e">
        <f>VLOOKUP($E1342,'DATA PENGUKURAN GARDU'!$A:$BS,54,0)</f>
        <v>#N/A</v>
      </c>
      <c r="BK1342" s="20" t="str">
        <f t="shared" si="690"/>
        <v>Normal</v>
      </c>
      <c r="BL1342" s="20" t="str">
        <f t="shared" si="691"/>
        <v>Normal</v>
      </c>
      <c r="BM1342" s="20" t="str">
        <f t="shared" si="692"/>
        <v>Normal</v>
      </c>
      <c r="BN1342" s="25">
        <f t="shared" si="693"/>
        <v>17.3333333333333</v>
      </c>
      <c r="BO1342" s="26">
        <f t="shared" si="694"/>
        <v>11.7457773333333</v>
      </c>
      <c r="BP1342" s="21">
        <f t="shared" si="695"/>
        <v>11.7457773333333</v>
      </c>
      <c r="BQ1342" s="20">
        <f t="shared" si="696"/>
        <v>0.17948717948718</v>
      </c>
      <c r="BR1342" s="20">
        <v>810</v>
      </c>
      <c r="BS1342" s="9">
        <v>0</v>
      </c>
      <c r="BT1342" s="2" t="str">
        <f t="shared" si="697"/>
        <v>Underload</v>
      </c>
      <c r="BU1342" s="2" t="str">
        <f t="shared" si="665"/>
        <v>SEIMBANG</v>
      </c>
      <c r="BV1342" s="2" t="str">
        <f t="shared" si="666"/>
        <v>NORMAL</v>
      </c>
    </row>
    <row r="1343" s="2" customFormat="1" ht="22.95" customHeight="1" spans="1:74">
      <c r="A1343" s="9" t="str">
        <f t="shared" si="667"/>
        <v>K-230Induk</v>
      </c>
      <c r="B1343" s="9" t="str">
        <f t="shared" si="668"/>
        <v>K-230jurusan 1</v>
      </c>
      <c r="C1343" s="9" t="str">
        <f t="shared" si="669"/>
        <v>K-230jurusan 2</v>
      </c>
      <c r="D1343" s="9" t="str">
        <f t="shared" si="670"/>
        <v>K-230jurusan 3</v>
      </c>
      <c r="E1343" s="9" t="str">
        <f t="shared" si="671"/>
        <v>K-230jurusan 4</v>
      </c>
      <c r="F1343" s="10" t="s">
        <v>136</v>
      </c>
      <c r="G1343" s="10" t="s">
        <v>132</v>
      </c>
      <c r="H1343" s="10" t="s">
        <v>1189</v>
      </c>
      <c r="I1343" s="10">
        <v>0.719692</v>
      </c>
      <c r="J1343" s="10">
        <v>124.291874</v>
      </c>
      <c r="K1343" s="10">
        <v>100</v>
      </c>
      <c r="L1343" s="10">
        <v>3</v>
      </c>
      <c r="M1343" s="10">
        <v>20</v>
      </c>
      <c r="N1343" s="14">
        <f t="shared" si="672"/>
        <v>400</v>
      </c>
      <c r="O1343" s="15">
        <f t="shared" si="673"/>
        <v>2.89017341040462</v>
      </c>
      <c r="P1343" s="15">
        <f t="shared" si="674"/>
        <v>144.508670520231</v>
      </c>
      <c r="Q1343" s="17">
        <f>VLOOKUP($A1343,'DATA PENGUKURAN GARDU'!$A:$BS,42,0)</f>
        <v>89</v>
      </c>
      <c r="R1343" s="18">
        <f t="shared" si="675"/>
        <v>61.588</v>
      </c>
      <c r="S1343" s="17">
        <f>VLOOKUP($A1343,'DATA PENGUKURAN GARDU'!$A:$BS,44,0)</f>
        <v>98</v>
      </c>
      <c r="T1343" s="18">
        <f t="shared" si="676"/>
        <v>67.816</v>
      </c>
      <c r="U1343" s="17">
        <f>VLOOKUP($A1343,'DATA PENGUKURAN GARDU'!$A:$BS,46,0)</f>
        <v>104</v>
      </c>
      <c r="V1343" s="18">
        <f t="shared" si="677"/>
        <v>71.968</v>
      </c>
      <c r="W1343" s="17">
        <f>VLOOKUP($A1343,'DATA PENGUKURAN GARDU'!$A:$BS,48,0)</f>
        <v>86</v>
      </c>
      <c r="X1343" s="17">
        <f>VLOOKUP($A1343,'DATA PENGUKURAN GARDU'!$A:$BS,53,0)</f>
        <v>230</v>
      </c>
      <c r="Y1343" s="17">
        <f>VLOOKUP($A1343,'DATA PENGUKURAN GARDU'!$A:$BS,54,0)</f>
        <v>400</v>
      </c>
      <c r="Z1343" s="17">
        <f>VLOOKUP($A1343,'DATA PENGUKURAN GARDU'!$A:$BS,55,0)</f>
        <v>203</v>
      </c>
      <c r="AA1343" s="20">
        <f>VLOOKUP($B1343,'DATA PENGUKURAN GARDU'!$A:$BS,42,0)</f>
        <v>78</v>
      </c>
      <c r="AB1343" s="21">
        <f t="shared" si="678"/>
        <v>53.976</v>
      </c>
      <c r="AC1343" s="20">
        <f>VLOOKUP($B1343,'DATA PENGUKURAN GARDU'!$A:$BS,44,0)</f>
        <v>63</v>
      </c>
      <c r="AD1343" s="21">
        <f t="shared" si="679"/>
        <v>43.596</v>
      </c>
      <c r="AE1343" s="20">
        <f>VLOOKUP($B1343,'DATA PENGUKURAN GARDU'!$A:$BS,46,0)</f>
        <v>52</v>
      </c>
      <c r="AF1343" s="21">
        <f t="shared" si="680"/>
        <v>35.984</v>
      </c>
      <c r="AG1343" s="20">
        <f>VLOOKUP($B1343,'DATA PENGUKURAN GARDU'!$A:$BS,46,0)</f>
        <v>52</v>
      </c>
      <c r="AH1343" s="20">
        <f>VLOOKUP($B1343,'DATA PENGUKURAN GARDU'!$A:$BS,53,0)</f>
        <v>0</v>
      </c>
      <c r="AI1343" s="20">
        <f>VLOOKUP($B1343,'DATA PENGUKURAN GARDU'!$A:$BS,54,0)</f>
        <v>0</v>
      </c>
      <c r="AJ1343" s="17">
        <f>VLOOKUP($C1343,'DATA PENGUKURAN GARDU'!$A:$BS,42,0)</f>
        <v>11</v>
      </c>
      <c r="AK1343" s="23">
        <f t="shared" si="681"/>
        <v>7.612</v>
      </c>
      <c r="AL1343" s="17">
        <f>VLOOKUP($C1343,'DATA PENGUKURAN GARDU'!$A:$BS,44,0)</f>
        <v>35</v>
      </c>
      <c r="AM1343" s="23">
        <f t="shared" si="682"/>
        <v>24.22</v>
      </c>
      <c r="AN1343" s="17">
        <f>VLOOKUP($C1343,'DATA PENGUKURAN GARDU'!$A:$BS,46,0)</f>
        <v>52</v>
      </c>
      <c r="AO1343" s="23">
        <f t="shared" si="683"/>
        <v>35.984</v>
      </c>
      <c r="AP1343" s="17">
        <f>VLOOKUP($C1343,'DATA PENGUKURAN GARDU'!$A:$BS,46,0)</f>
        <v>52</v>
      </c>
      <c r="AQ1343" s="17">
        <f>VLOOKUP($C1343,'DATA PENGUKURAN GARDU'!$A:$BS,53,0)</f>
        <v>0</v>
      </c>
      <c r="AR1343" s="17">
        <f>VLOOKUP($C1343,'DATA PENGUKURAN GARDU'!$A:$BS,54,0)</f>
        <v>0</v>
      </c>
      <c r="AS1343" s="20">
        <f>VLOOKUP($D1343,'DATA PENGUKURAN GARDU'!$A:$BS,42,0)</f>
        <v>0</v>
      </c>
      <c r="AT1343" s="21">
        <f t="shared" si="684"/>
        <v>0</v>
      </c>
      <c r="AU1343" s="20">
        <f>VLOOKUP($D1343,'DATA PENGUKURAN GARDU'!$A:$BS,44,0)</f>
        <v>0</v>
      </c>
      <c r="AV1343" s="21">
        <f t="shared" si="685"/>
        <v>0</v>
      </c>
      <c r="AW1343" s="20">
        <f>VLOOKUP($D1343,'DATA PENGUKURAN GARDU'!$A:$BS,46,0)</f>
        <v>0</v>
      </c>
      <c r="AX1343" s="21">
        <f t="shared" si="686"/>
        <v>0</v>
      </c>
      <c r="AY1343" s="20">
        <f>VLOOKUP($D1343,'DATA PENGUKURAN GARDU'!$A:$BS,46,0)</f>
        <v>0</v>
      </c>
      <c r="AZ1343" s="20">
        <f>VLOOKUP($D1343,'DATA PENGUKURAN GARDU'!$A:$BS,53,0)</f>
        <v>0</v>
      </c>
      <c r="BA1343" s="20">
        <f>VLOOKUP($D1343,'DATA PENGUKURAN GARDU'!$A:$BS,54,0)</f>
        <v>0</v>
      </c>
      <c r="BB1343" s="17" t="e">
        <f>VLOOKUP($E1343,'DATA PENGUKURAN GARDU'!$A:$BS,42,0)</f>
        <v>#N/A</v>
      </c>
      <c r="BC1343" s="23" t="e">
        <f t="shared" si="687"/>
        <v>#N/A</v>
      </c>
      <c r="BD1343" s="17" t="e">
        <f>VLOOKUP($E1343,'DATA PENGUKURAN GARDU'!$A:$BS,44,0)</f>
        <v>#N/A</v>
      </c>
      <c r="BE1343" s="23" t="e">
        <f t="shared" si="688"/>
        <v>#N/A</v>
      </c>
      <c r="BF1343" s="17" t="e">
        <f>VLOOKUP($E1343,'DATA PENGUKURAN GARDU'!$A:$BS,46,0)</f>
        <v>#N/A</v>
      </c>
      <c r="BG1343" s="23" t="e">
        <f t="shared" si="689"/>
        <v>#N/A</v>
      </c>
      <c r="BH1343" s="17" t="e">
        <f>VLOOKUP($E1343,'DATA PENGUKURAN GARDU'!$A:$BS,46,0)</f>
        <v>#N/A</v>
      </c>
      <c r="BI1343" s="17" t="e">
        <f>VLOOKUP($E1343,'DATA PENGUKURAN GARDU'!$A:$BS,53,0)</f>
        <v>#N/A</v>
      </c>
      <c r="BJ1343" s="17" t="e">
        <f>VLOOKUP($E1343,'DATA PENGUKURAN GARDU'!$A:$BS,54,0)</f>
        <v>#N/A</v>
      </c>
      <c r="BK1343" s="20" t="str">
        <f t="shared" si="690"/>
        <v>Normal</v>
      </c>
      <c r="BL1343" s="20" t="str">
        <f t="shared" si="691"/>
        <v>Normal</v>
      </c>
      <c r="BM1343" s="20" t="str">
        <f t="shared" si="692"/>
        <v>Normal</v>
      </c>
      <c r="BN1343" s="25">
        <f t="shared" si="693"/>
        <v>97</v>
      </c>
      <c r="BO1343" s="26">
        <f t="shared" si="694"/>
        <v>0</v>
      </c>
      <c r="BP1343" s="21">
        <f t="shared" si="695"/>
        <v>0</v>
      </c>
      <c r="BQ1343" s="20">
        <f t="shared" si="696"/>
        <v>3.70074341541719e-17</v>
      </c>
      <c r="BR1343" s="20">
        <v>1060</v>
      </c>
      <c r="BS1343" s="9">
        <v>0</v>
      </c>
      <c r="BT1343" s="2" t="str">
        <f t="shared" si="697"/>
        <v>Underload</v>
      </c>
      <c r="BU1343" s="2" t="str">
        <f t="shared" si="665"/>
        <v>SEIMBANG</v>
      </c>
      <c r="BV1343" s="2" t="str">
        <f t="shared" si="666"/>
        <v>NORMAL</v>
      </c>
    </row>
    <row r="1344" s="2" customFormat="1" ht="22.95" customHeight="1" spans="1:74">
      <c r="A1344" s="9" t="str">
        <f t="shared" si="667"/>
        <v>K-274Induk</v>
      </c>
      <c r="B1344" s="9" t="str">
        <f t="shared" si="668"/>
        <v>K-274jurusan 1</v>
      </c>
      <c r="C1344" s="9" t="str">
        <f t="shared" si="669"/>
        <v>K-274jurusan 2</v>
      </c>
      <c r="D1344" s="9" t="str">
        <f t="shared" si="670"/>
        <v>K-274jurusan 3</v>
      </c>
      <c r="E1344" s="9" t="str">
        <f t="shared" si="671"/>
        <v>K-274jurusan 4</v>
      </c>
      <c r="F1344" s="10" t="s">
        <v>131</v>
      </c>
      <c r="G1344" s="10" t="s">
        <v>132</v>
      </c>
      <c r="H1344" s="10" t="s">
        <v>1193</v>
      </c>
      <c r="I1344" s="10">
        <v>0.605321</v>
      </c>
      <c r="J1344" s="10">
        <v>124.274393</v>
      </c>
      <c r="K1344" s="10">
        <v>100</v>
      </c>
      <c r="L1344" s="10">
        <v>3</v>
      </c>
      <c r="M1344" s="10">
        <v>20</v>
      </c>
      <c r="N1344" s="14">
        <f t="shared" si="672"/>
        <v>400</v>
      </c>
      <c r="O1344" s="15">
        <f t="shared" si="673"/>
        <v>2.89017341040462</v>
      </c>
      <c r="P1344" s="15">
        <f t="shared" si="674"/>
        <v>144.508670520231</v>
      </c>
      <c r="Q1344" s="17">
        <f>VLOOKUP($A1344,'DATA PENGUKURAN GARDU'!$A:$BS,42,0)</f>
        <v>56</v>
      </c>
      <c r="R1344" s="18">
        <f t="shared" si="675"/>
        <v>38.752</v>
      </c>
      <c r="S1344" s="17">
        <f>VLOOKUP($A1344,'DATA PENGUKURAN GARDU'!$A:$BS,44,0)</f>
        <v>69</v>
      </c>
      <c r="T1344" s="18">
        <f t="shared" si="676"/>
        <v>47.748</v>
      </c>
      <c r="U1344" s="17">
        <f>VLOOKUP($A1344,'DATA PENGUKURAN GARDU'!$A:$BS,46,0)</f>
        <v>40</v>
      </c>
      <c r="V1344" s="18">
        <f t="shared" si="677"/>
        <v>27.68</v>
      </c>
      <c r="W1344" s="17">
        <f>VLOOKUP($A1344,'DATA PENGUKURAN GARDU'!$A:$BS,48,0)</f>
        <v>55</v>
      </c>
      <c r="X1344" s="17">
        <f>VLOOKUP($A1344,'DATA PENGUKURAN GARDU'!$A:$BS,53,0)</f>
        <v>230</v>
      </c>
      <c r="Y1344" s="17">
        <f>VLOOKUP($A1344,'DATA PENGUKURAN GARDU'!$A:$BS,54,0)</f>
        <v>400</v>
      </c>
      <c r="Z1344" s="17">
        <f>VLOOKUP($A1344,'DATA PENGUKURAN GARDU'!$A:$BS,55,0)</f>
        <v>203</v>
      </c>
      <c r="AA1344" s="20">
        <f>VLOOKUP($B1344,'DATA PENGUKURAN GARDU'!$A:$BS,42,0)</f>
        <v>0</v>
      </c>
      <c r="AB1344" s="21">
        <f t="shared" si="678"/>
        <v>0</v>
      </c>
      <c r="AC1344" s="20">
        <f>VLOOKUP($B1344,'DATA PENGUKURAN GARDU'!$A:$BS,44,0)</f>
        <v>0</v>
      </c>
      <c r="AD1344" s="21">
        <f t="shared" si="679"/>
        <v>0</v>
      </c>
      <c r="AE1344" s="20">
        <f>VLOOKUP($B1344,'DATA PENGUKURAN GARDU'!$A:$BS,46,0)</f>
        <v>0</v>
      </c>
      <c r="AF1344" s="21">
        <f t="shared" si="680"/>
        <v>0</v>
      </c>
      <c r="AG1344" s="20">
        <f>VLOOKUP($B1344,'DATA PENGUKURAN GARDU'!$A:$BS,46,0)</f>
        <v>0</v>
      </c>
      <c r="AH1344" s="20">
        <f>VLOOKUP($B1344,'DATA PENGUKURAN GARDU'!$A:$BS,53,0)</f>
        <v>0</v>
      </c>
      <c r="AI1344" s="20">
        <f>VLOOKUP($B1344,'DATA PENGUKURAN GARDU'!$A:$BS,54,0)</f>
        <v>0</v>
      </c>
      <c r="AJ1344" s="17">
        <f>VLOOKUP($C1344,'DATA PENGUKURAN GARDU'!$A:$BS,42,0)</f>
        <v>14</v>
      </c>
      <c r="AK1344" s="23">
        <f t="shared" si="681"/>
        <v>9.688</v>
      </c>
      <c r="AL1344" s="17">
        <f>VLOOKUP($C1344,'DATA PENGUKURAN GARDU'!$A:$BS,44,0)</f>
        <v>46</v>
      </c>
      <c r="AM1344" s="23">
        <f t="shared" si="682"/>
        <v>31.832</v>
      </c>
      <c r="AN1344" s="17">
        <f>VLOOKUP($C1344,'DATA PENGUKURAN GARDU'!$A:$BS,46,0)</f>
        <v>20</v>
      </c>
      <c r="AO1344" s="23">
        <f t="shared" si="683"/>
        <v>13.84</v>
      </c>
      <c r="AP1344" s="17">
        <f>VLOOKUP($C1344,'DATA PENGUKURAN GARDU'!$A:$BS,46,0)</f>
        <v>20</v>
      </c>
      <c r="AQ1344" s="17">
        <f>VLOOKUP($C1344,'DATA PENGUKURAN GARDU'!$A:$BS,53,0)</f>
        <v>0</v>
      </c>
      <c r="AR1344" s="17">
        <f>VLOOKUP($C1344,'DATA PENGUKURAN GARDU'!$A:$BS,54,0)</f>
        <v>0</v>
      </c>
      <c r="AS1344" s="20">
        <f>VLOOKUP($D1344,'DATA PENGUKURAN GARDU'!$A:$BS,42,0)</f>
        <v>42</v>
      </c>
      <c r="AT1344" s="21">
        <f t="shared" si="684"/>
        <v>29.064</v>
      </c>
      <c r="AU1344" s="20">
        <f>VLOOKUP($D1344,'DATA PENGUKURAN GARDU'!$A:$BS,44,0)</f>
        <v>23</v>
      </c>
      <c r="AV1344" s="21">
        <f t="shared" si="685"/>
        <v>15.916</v>
      </c>
      <c r="AW1344" s="20">
        <f>VLOOKUP($D1344,'DATA PENGUKURAN GARDU'!$A:$BS,46,0)</f>
        <v>20</v>
      </c>
      <c r="AX1344" s="21">
        <f t="shared" si="686"/>
        <v>13.84</v>
      </c>
      <c r="AY1344" s="20">
        <f>VLOOKUP($D1344,'DATA PENGUKURAN GARDU'!$A:$BS,46,0)</f>
        <v>20</v>
      </c>
      <c r="AZ1344" s="20">
        <f>VLOOKUP($D1344,'DATA PENGUKURAN GARDU'!$A:$BS,53,0)</f>
        <v>0</v>
      </c>
      <c r="BA1344" s="20">
        <f>VLOOKUP($D1344,'DATA PENGUKURAN GARDU'!$A:$BS,54,0)</f>
        <v>0</v>
      </c>
      <c r="BB1344" s="17" t="e">
        <f>VLOOKUP($E1344,'DATA PENGUKURAN GARDU'!$A:$BS,42,0)</f>
        <v>#N/A</v>
      </c>
      <c r="BC1344" s="23" t="e">
        <f t="shared" si="687"/>
        <v>#N/A</v>
      </c>
      <c r="BD1344" s="17" t="e">
        <f>VLOOKUP($E1344,'DATA PENGUKURAN GARDU'!$A:$BS,44,0)</f>
        <v>#N/A</v>
      </c>
      <c r="BE1344" s="23" t="e">
        <f t="shared" si="688"/>
        <v>#N/A</v>
      </c>
      <c r="BF1344" s="17" t="e">
        <f>VLOOKUP($E1344,'DATA PENGUKURAN GARDU'!$A:$BS,46,0)</f>
        <v>#N/A</v>
      </c>
      <c r="BG1344" s="23" t="e">
        <f t="shared" si="689"/>
        <v>#N/A</v>
      </c>
      <c r="BH1344" s="17" t="e">
        <f>VLOOKUP($E1344,'DATA PENGUKURAN GARDU'!$A:$BS,46,0)</f>
        <v>#N/A</v>
      </c>
      <c r="BI1344" s="17" t="e">
        <f>VLOOKUP($E1344,'DATA PENGUKURAN GARDU'!$A:$BS,53,0)</f>
        <v>#N/A</v>
      </c>
      <c r="BJ1344" s="17" t="e">
        <f>VLOOKUP($E1344,'DATA PENGUKURAN GARDU'!$A:$BS,54,0)</f>
        <v>#N/A</v>
      </c>
      <c r="BK1344" s="20" t="str">
        <f t="shared" si="690"/>
        <v>Normal</v>
      </c>
      <c r="BL1344" s="20" t="str">
        <f t="shared" si="691"/>
        <v>Normal</v>
      </c>
      <c r="BM1344" s="20" t="str">
        <f t="shared" si="692"/>
        <v>Normal</v>
      </c>
      <c r="BN1344" s="25">
        <f t="shared" si="693"/>
        <v>55</v>
      </c>
      <c r="BO1344" s="26">
        <f t="shared" si="694"/>
        <v>0</v>
      </c>
      <c r="BP1344" s="21">
        <f t="shared" si="695"/>
        <v>0</v>
      </c>
      <c r="BQ1344" s="20">
        <f t="shared" si="696"/>
        <v>0.181818181818182</v>
      </c>
      <c r="BR1344" s="20">
        <v>1060</v>
      </c>
      <c r="BS1344" s="9">
        <v>0</v>
      </c>
      <c r="BT1344" s="2" t="str">
        <f t="shared" si="697"/>
        <v>Underload</v>
      </c>
      <c r="BU1344" s="2" t="str">
        <f t="shared" si="665"/>
        <v>SEIMBANG</v>
      </c>
      <c r="BV1344" s="2" t="str">
        <f t="shared" si="666"/>
        <v>NORMAL</v>
      </c>
    </row>
    <row r="1345" s="2" customFormat="1" ht="22.95" customHeight="1" spans="1:74">
      <c r="A1345" s="9" t="str">
        <f t="shared" si="667"/>
        <v>K-284Induk</v>
      </c>
      <c r="B1345" s="9" t="str">
        <f t="shared" si="668"/>
        <v>K-284jurusan 1</v>
      </c>
      <c r="C1345" s="9" t="str">
        <f t="shared" si="669"/>
        <v>K-284jurusan 2</v>
      </c>
      <c r="D1345" s="9" t="str">
        <f t="shared" si="670"/>
        <v>K-284jurusan 3</v>
      </c>
      <c r="E1345" s="9" t="str">
        <f t="shared" si="671"/>
        <v>K-284jurusan 4</v>
      </c>
      <c r="F1345" s="10" t="s">
        <v>136</v>
      </c>
      <c r="G1345" s="10" t="s">
        <v>132</v>
      </c>
      <c r="H1345" s="10" t="s">
        <v>1277</v>
      </c>
      <c r="I1345" s="10">
        <v>0.600717</v>
      </c>
      <c r="J1345" s="10">
        <v>124.285017</v>
      </c>
      <c r="K1345" s="10">
        <v>100</v>
      </c>
      <c r="L1345" s="10">
        <v>3</v>
      </c>
      <c r="M1345" s="10">
        <v>20</v>
      </c>
      <c r="N1345" s="14">
        <f t="shared" si="672"/>
        <v>400</v>
      </c>
      <c r="O1345" s="15">
        <f t="shared" si="673"/>
        <v>2.89017341040462</v>
      </c>
      <c r="P1345" s="15">
        <f t="shared" si="674"/>
        <v>144.508670520231</v>
      </c>
      <c r="Q1345" s="17">
        <f>VLOOKUP($A1345,'DATA PENGUKURAN GARDU'!$A:$BS,42,0)</f>
        <v>59</v>
      </c>
      <c r="R1345" s="18">
        <f t="shared" si="675"/>
        <v>40.828</v>
      </c>
      <c r="S1345" s="17">
        <f>VLOOKUP($A1345,'DATA PENGUKURAN GARDU'!$A:$BS,44,0)</f>
        <v>78</v>
      </c>
      <c r="T1345" s="18">
        <f t="shared" si="676"/>
        <v>53.976</v>
      </c>
      <c r="U1345" s="17">
        <f>VLOOKUP($A1345,'DATA PENGUKURAN GARDU'!$A:$BS,46,0)</f>
        <v>51</v>
      </c>
      <c r="V1345" s="18">
        <f t="shared" si="677"/>
        <v>35.292</v>
      </c>
      <c r="W1345" s="17">
        <f>VLOOKUP($A1345,'DATA PENGUKURAN GARDU'!$A:$BS,48,0)</f>
        <v>61</v>
      </c>
      <c r="X1345" s="17">
        <f>VLOOKUP($A1345,'DATA PENGUKURAN GARDU'!$A:$BS,53,0)</f>
        <v>230</v>
      </c>
      <c r="Y1345" s="17">
        <f>VLOOKUP($A1345,'DATA PENGUKURAN GARDU'!$A:$BS,54,0)</f>
        <v>400</v>
      </c>
      <c r="Z1345" s="17">
        <f>VLOOKUP($A1345,'DATA PENGUKURAN GARDU'!$A:$BS,55,0)</f>
        <v>203</v>
      </c>
      <c r="AA1345" s="20">
        <f>VLOOKUP($B1345,'DATA PENGUKURAN GARDU'!$A:$BS,42,0)</f>
        <v>43</v>
      </c>
      <c r="AB1345" s="21">
        <f t="shared" si="678"/>
        <v>29.756</v>
      </c>
      <c r="AC1345" s="20">
        <f>VLOOKUP($B1345,'DATA PENGUKURAN GARDU'!$A:$BS,44,0)</f>
        <v>57</v>
      </c>
      <c r="AD1345" s="21">
        <f t="shared" si="679"/>
        <v>39.444</v>
      </c>
      <c r="AE1345" s="20">
        <f>VLOOKUP($B1345,'DATA PENGUKURAN GARDU'!$A:$BS,46,0)</f>
        <v>17</v>
      </c>
      <c r="AF1345" s="21">
        <f t="shared" si="680"/>
        <v>11.764</v>
      </c>
      <c r="AG1345" s="20">
        <f>VLOOKUP($B1345,'DATA PENGUKURAN GARDU'!$A:$BS,46,0)</f>
        <v>17</v>
      </c>
      <c r="AH1345" s="20">
        <f>VLOOKUP($B1345,'DATA PENGUKURAN GARDU'!$A:$BS,53,0)</f>
        <v>0</v>
      </c>
      <c r="AI1345" s="20">
        <f>VLOOKUP($B1345,'DATA PENGUKURAN GARDU'!$A:$BS,54,0)</f>
        <v>0</v>
      </c>
      <c r="AJ1345" s="17">
        <f>VLOOKUP($C1345,'DATA PENGUKURAN GARDU'!$A:$BS,42,0)</f>
        <v>16</v>
      </c>
      <c r="AK1345" s="23">
        <f t="shared" si="681"/>
        <v>11.072</v>
      </c>
      <c r="AL1345" s="17">
        <f>VLOOKUP($C1345,'DATA PENGUKURAN GARDU'!$A:$BS,44,0)</f>
        <v>21</v>
      </c>
      <c r="AM1345" s="23">
        <f t="shared" si="682"/>
        <v>14.532</v>
      </c>
      <c r="AN1345" s="17">
        <f>VLOOKUP($C1345,'DATA PENGUKURAN GARDU'!$A:$BS,46,0)</f>
        <v>34</v>
      </c>
      <c r="AO1345" s="23">
        <f t="shared" si="683"/>
        <v>23.528</v>
      </c>
      <c r="AP1345" s="17">
        <f>VLOOKUP($C1345,'DATA PENGUKURAN GARDU'!$A:$BS,46,0)</f>
        <v>34</v>
      </c>
      <c r="AQ1345" s="17">
        <f>VLOOKUP($C1345,'DATA PENGUKURAN GARDU'!$A:$BS,53,0)</f>
        <v>0</v>
      </c>
      <c r="AR1345" s="17">
        <f>VLOOKUP($C1345,'DATA PENGUKURAN GARDU'!$A:$BS,54,0)</f>
        <v>0</v>
      </c>
      <c r="AS1345" s="20">
        <f>VLOOKUP($D1345,'DATA PENGUKURAN GARDU'!$A:$BS,42,0)</f>
        <v>0</v>
      </c>
      <c r="AT1345" s="21">
        <f t="shared" si="684"/>
        <v>0</v>
      </c>
      <c r="AU1345" s="20">
        <f>VLOOKUP($D1345,'DATA PENGUKURAN GARDU'!$A:$BS,44,0)</f>
        <v>0</v>
      </c>
      <c r="AV1345" s="21">
        <f t="shared" si="685"/>
        <v>0</v>
      </c>
      <c r="AW1345" s="20">
        <f>VLOOKUP($D1345,'DATA PENGUKURAN GARDU'!$A:$BS,46,0)</f>
        <v>0</v>
      </c>
      <c r="AX1345" s="21">
        <f t="shared" si="686"/>
        <v>0</v>
      </c>
      <c r="AY1345" s="20">
        <f>VLOOKUP($D1345,'DATA PENGUKURAN GARDU'!$A:$BS,46,0)</f>
        <v>0</v>
      </c>
      <c r="AZ1345" s="20">
        <f>VLOOKUP($D1345,'DATA PENGUKURAN GARDU'!$A:$BS,53,0)</f>
        <v>0</v>
      </c>
      <c r="BA1345" s="20">
        <f>VLOOKUP($D1345,'DATA PENGUKURAN GARDU'!$A:$BS,54,0)</f>
        <v>0</v>
      </c>
      <c r="BB1345" s="17" t="e">
        <f>VLOOKUP($E1345,'DATA PENGUKURAN GARDU'!$A:$BS,42,0)</f>
        <v>#N/A</v>
      </c>
      <c r="BC1345" s="23" t="e">
        <f t="shared" si="687"/>
        <v>#N/A</v>
      </c>
      <c r="BD1345" s="17" t="e">
        <f>VLOOKUP($E1345,'DATA PENGUKURAN GARDU'!$A:$BS,44,0)</f>
        <v>#N/A</v>
      </c>
      <c r="BE1345" s="23" t="e">
        <f t="shared" si="688"/>
        <v>#N/A</v>
      </c>
      <c r="BF1345" s="17" t="e">
        <f>VLOOKUP($E1345,'DATA PENGUKURAN GARDU'!$A:$BS,46,0)</f>
        <v>#N/A</v>
      </c>
      <c r="BG1345" s="23" t="e">
        <f t="shared" si="689"/>
        <v>#N/A</v>
      </c>
      <c r="BH1345" s="17" t="e">
        <f>VLOOKUP($E1345,'DATA PENGUKURAN GARDU'!$A:$BS,46,0)</f>
        <v>#N/A</v>
      </c>
      <c r="BI1345" s="17" t="e">
        <f>VLOOKUP($E1345,'DATA PENGUKURAN GARDU'!$A:$BS,53,0)</f>
        <v>#N/A</v>
      </c>
      <c r="BJ1345" s="17" t="e">
        <f>VLOOKUP($E1345,'DATA PENGUKURAN GARDU'!$A:$BS,54,0)</f>
        <v>#N/A</v>
      </c>
      <c r="BK1345" s="20" t="str">
        <f t="shared" si="690"/>
        <v>Normal</v>
      </c>
      <c r="BL1345" s="20" t="str">
        <f t="shared" si="691"/>
        <v>Normal</v>
      </c>
      <c r="BM1345" s="20" t="str">
        <f t="shared" si="692"/>
        <v>Normal</v>
      </c>
      <c r="BN1345" s="25">
        <f t="shared" si="693"/>
        <v>62.6666666666667</v>
      </c>
      <c r="BO1345" s="26">
        <f t="shared" si="694"/>
        <v>0</v>
      </c>
      <c r="BP1345" s="21">
        <f t="shared" si="695"/>
        <v>0</v>
      </c>
      <c r="BQ1345" s="20">
        <f t="shared" si="696"/>
        <v>0.124113475177305</v>
      </c>
      <c r="BR1345" s="20">
        <v>1060</v>
      </c>
      <c r="BS1345" s="9">
        <v>0</v>
      </c>
      <c r="BT1345" s="2" t="str">
        <f t="shared" si="697"/>
        <v>Underload</v>
      </c>
      <c r="BU1345" s="2" t="str">
        <f t="shared" si="665"/>
        <v>SEIMBANG</v>
      </c>
      <c r="BV1345" s="2" t="str">
        <f t="shared" si="666"/>
        <v>NORMAL</v>
      </c>
    </row>
    <row r="1346" s="2" customFormat="1" ht="22.95" customHeight="1" spans="1:74">
      <c r="A1346" s="9" t="str">
        <f t="shared" si="667"/>
        <v>K-160Induk</v>
      </c>
      <c r="B1346" s="9" t="str">
        <f t="shared" si="668"/>
        <v>K-160jurusan 1</v>
      </c>
      <c r="C1346" s="9" t="str">
        <f t="shared" si="669"/>
        <v>K-160jurusan 2</v>
      </c>
      <c r="D1346" s="9" t="str">
        <f t="shared" si="670"/>
        <v>K-160jurusan 3</v>
      </c>
      <c r="E1346" s="9" t="str">
        <f t="shared" si="671"/>
        <v>K-160jurusan 4</v>
      </c>
      <c r="F1346" s="10" t="s">
        <v>448</v>
      </c>
      <c r="G1346" s="10" t="s">
        <v>132</v>
      </c>
      <c r="H1346" s="10" t="s">
        <v>1394</v>
      </c>
      <c r="I1346" s="10">
        <v>0.743205</v>
      </c>
      <c r="J1346" s="10">
        <v>124.311988</v>
      </c>
      <c r="K1346" s="10">
        <v>100</v>
      </c>
      <c r="L1346" s="10">
        <v>3</v>
      </c>
      <c r="M1346" s="10">
        <v>20</v>
      </c>
      <c r="N1346" s="14">
        <f t="shared" si="672"/>
        <v>400</v>
      </c>
      <c r="O1346" s="15">
        <f t="shared" si="673"/>
        <v>2.89017341040462</v>
      </c>
      <c r="P1346" s="15">
        <f t="shared" si="674"/>
        <v>144.508670520231</v>
      </c>
      <c r="Q1346" s="17">
        <f>VLOOKUP($A1346,'DATA PENGUKURAN GARDU'!$A:$BS,42,0)</f>
        <v>18</v>
      </c>
      <c r="R1346" s="18">
        <f t="shared" si="675"/>
        <v>12.456</v>
      </c>
      <c r="S1346" s="17">
        <f>VLOOKUP($A1346,'DATA PENGUKURAN GARDU'!$A:$BS,44,0)</f>
        <v>6</v>
      </c>
      <c r="T1346" s="18">
        <f t="shared" si="676"/>
        <v>4.152</v>
      </c>
      <c r="U1346" s="17">
        <f>VLOOKUP($A1346,'DATA PENGUKURAN GARDU'!$A:$BS,46,0)</f>
        <v>7</v>
      </c>
      <c r="V1346" s="18">
        <f t="shared" si="677"/>
        <v>4.844</v>
      </c>
      <c r="W1346" s="17">
        <f>VLOOKUP($A1346,'DATA PENGUKURAN GARDU'!$A:$BS,48,0)</f>
        <v>11</v>
      </c>
      <c r="X1346" s="17">
        <f>VLOOKUP($A1346,'DATA PENGUKURAN GARDU'!$A:$BS,53,0)</f>
        <v>226</v>
      </c>
      <c r="Y1346" s="17">
        <f>VLOOKUP($A1346,'DATA PENGUKURAN GARDU'!$A:$BS,54,0)</f>
        <v>393.6</v>
      </c>
      <c r="Z1346" s="17">
        <f>VLOOKUP($A1346,'DATA PENGUKURAN GARDU'!$A:$BS,55,0)</f>
        <v>0</v>
      </c>
      <c r="AA1346" s="20">
        <f>VLOOKUP($B1346,'DATA PENGUKURAN GARDU'!$A:$BS,42,0)</f>
        <v>10</v>
      </c>
      <c r="AB1346" s="21">
        <f t="shared" si="678"/>
        <v>6.92</v>
      </c>
      <c r="AC1346" s="20">
        <f>VLOOKUP($B1346,'DATA PENGUKURAN GARDU'!$A:$BS,44,0)</f>
        <v>0</v>
      </c>
      <c r="AD1346" s="21">
        <f t="shared" si="679"/>
        <v>0</v>
      </c>
      <c r="AE1346" s="20">
        <f>VLOOKUP($B1346,'DATA PENGUKURAN GARDU'!$A:$BS,46,0)</f>
        <v>0</v>
      </c>
      <c r="AF1346" s="21">
        <f t="shared" si="680"/>
        <v>0</v>
      </c>
      <c r="AG1346" s="20">
        <f>VLOOKUP($B1346,'DATA PENGUKURAN GARDU'!$A:$BS,46,0)</f>
        <v>0</v>
      </c>
      <c r="AH1346" s="20">
        <f>VLOOKUP($B1346,'DATA PENGUKURAN GARDU'!$A:$BS,53,0)</f>
        <v>227</v>
      </c>
      <c r="AI1346" s="20">
        <f>VLOOKUP($B1346,'DATA PENGUKURAN GARDU'!$A:$BS,54,0)</f>
        <v>391</v>
      </c>
      <c r="AJ1346" s="17">
        <f>VLOOKUP($C1346,'DATA PENGUKURAN GARDU'!$A:$BS,42,0)</f>
        <v>8</v>
      </c>
      <c r="AK1346" s="23">
        <f t="shared" si="681"/>
        <v>5.536</v>
      </c>
      <c r="AL1346" s="17">
        <f>VLOOKUP($C1346,'DATA PENGUKURAN GARDU'!$A:$BS,44,0)</f>
        <v>7</v>
      </c>
      <c r="AM1346" s="23">
        <f t="shared" si="682"/>
        <v>4.844</v>
      </c>
      <c r="AN1346" s="17">
        <f>VLOOKUP($C1346,'DATA PENGUKURAN GARDU'!$A:$BS,46,0)</f>
        <v>7</v>
      </c>
      <c r="AO1346" s="23">
        <f t="shared" si="683"/>
        <v>4.844</v>
      </c>
      <c r="AP1346" s="17">
        <f>VLOOKUP($C1346,'DATA PENGUKURAN GARDU'!$A:$BS,46,0)</f>
        <v>7</v>
      </c>
      <c r="AQ1346" s="17">
        <f>VLOOKUP($C1346,'DATA PENGUKURAN GARDU'!$A:$BS,53,0)</f>
        <v>226</v>
      </c>
      <c r="AR1346" s="17">
        <f>VLOOKUP($C1346,'DATA PENGUKURAN GARDU'!$A:$BS,54,0)</f>
        <v>393</v>
      </c>
      <c r="AS1346" s="20">
        <f>VLOOKUP($D1346,'DATA PENGUKURAN GARDU'!$A:$BS,42,0)</f>
        <v>0</v>
      </c>
      <c r="AT1346" s="21">
        <f t="shared" si="684"/>
        <v>0</v>
      </c>
      <c r="AU1346" s="20">
        <f>VLOOKUP($D1346,'DATA PENGUKURAN GARDU'!$A:$BS,44,0)</f>
        <v>0</v>
      </c>
      <c r="AV1346" s="21">
        <f t="shared" si="685"/>
        <v>0</v>
      </c>
      <c r="AW1346" s="20">
        <f>VLOOKUP($D1346,'DATA PENGUKURAN GARDU'!$A:$BS,46,0)</f>
        <v>0</v>
      </c>
      <c r="AX1346" s="21">
        <f t="shared" si="686"/>
        <v>0</v>
      </c>
      <c r="AY1346" s="20">
        <f>VLOOKUP($D1346,'DATA PENGUKURAN GARDU'!$A:$BS,46,0)</f>
        <v>0</v>
      </c>
      <c r="AZ1346" s="20">
        <f>VLOOKUP($D1346,'DATA PENGUKURAN GARDU'!$A:$BS,53,0)</f>
        <v>0</v>
      </c>
      <c r="BA1346" s="20">
        <f>VLOOKUP($D1346,'DATA PENGUKURAN GARDU'!$A:$BS,54,0)</f>
        <v>0</v>
      </c>
      <c r="BB1346" s="17" t="e">
        <f>VLOOKUP($E1346,'DATA PENGUKURAN GARDU'!$A:$BS,42,0)</f>
        <v>#N/A</v>
      </c>
      <c r="BC1346" s="23" t="e">
        <f t="shared" si="687"/>
        <v>#N/A</v>
      </c>
      <c r="BD1346" s="17" t="e">
        <f>VLOOKUP($E1346,'DATA PENGUKURAN GARDU'!$A:$BS,44,0)</f>
        <v>#N/A</v>
      </c>
      <c r="BE1346" s="23" t="e">
        <f t="shared" si="688"/>
        <v>#N/A</v>
      </c>
      <c r="BF1346" s="17" t="e">
        <f>VLOOKUP($E1346,'DATA PENGUKURAN GARDU'!$A:$BS,46,0)</f>
        <v>#N/A</v>
      </c>
      <c r="BG1346" s="23" t="e">
        <f t="shared" si="689"/>
        <v>#N/A</v>
      </c>
      <c r="BH1346" s="17" t="e">
        <f>VLOOKUP($E1346,'DATA PENGUKURAN GARDU'!$A:$BS,46,0)</f>
        <v>#N/A</v>
      </c>
      <c r="BI1346" s="17" t="e">
        <f>VLOOKUP($E1346,'DATA PENGUKURAN GARDU'!$A:$BS,53,0)</f>
        <v>#N/A</v>
      </c>
      <c r="BJ1346" s="17" t="e">
        <f>VLOOKUP($E1346,'DATA PENGUKURAN GARDU'!$A:$BS,54,0)</f>
        <v>#N/A</v>
      </c>
      <c r="BK1346" s="20" t="str">
        <f t="shared" si="690"/>
        <v>Normal</v>
      </c>
      <c r="BL1346" s="20" t="str">
        <f t="shared" si="691"/>
        <v>Normal</v>
      </c>
      <c r="BM1346" s="20" t="str">
        <f t="shared" si="692"/>
        <v>Normal</v>
      </c>
      <c r="BN1346" s="25">
        <f t="shared" si="693"/>
        <v>10.3333333333333</v>
      </c>
      <c r="BO1346" s="26">
        <f t="shared" si="694"/>
        <v>6.98977666666667</v>
      </c>
      <c r="BP1346" s="21">
        <f t="shared" si="695"/>
        <v>6.98977666666667</v>
      </c>
      <c r="BQ1346" s="20">
        <f t="shared" si="696"/>
        <v>0.494623655913978</v>
      </c>
      <c r="BR1346" s="20">
        <v>220</v>
      </c>
      <c r="BS1346" s="9">
        <v>0</v>
      </c>
      <c r="BT1346" s="2" t="str">
        <f t="shared" si="697"/>
        <v>Underload</v>
      </c>
      <c r="BU1346" s="2" t="str">
        <f t="shared" si="665"/>
        <v>TDK SEIMBANG</v>
      </c>
      <c r="BV1346" s="2" t="str">
        <f t="shared" si="666"/>
        <v>NORMAL</v>
      </c>
    </row>
    <row r="1347" s="2" customFormat="1" ht="22.95" customHeight="1" spans="1:74">
      <c r="A1347" s="9" t="str">
        <f t="shared" si="667"/>
        <v>K-185Induk</v>
      </c>
      <c r="B1347" s="9" t="str">
        <f t="shared" si="668"/>
        <v>K-185jurusan 1</v>
      </c>
      <c r="C1347" s="9" t="str">
        <f t="shared" si="669"/>
        <v>K-185jurusan 2</v>
      </c>
      <c r="D1347" s="9" t="str">
        <f t="shared" si="670"/>
        <v>K-185jurusan 3</v>
      </c>
      <c r="E1347" s="9" t="str">
        <f t="shared" si="671"/>
        <v>K-185jurusan 4</v>
      </c>
      <c r="F1347" s="10" t="s">
        <v>446</v>
      </c>
      <c r="G1347" s="10" t="s">
        <v>132</v>
      </c>
      <c r="H1347" s="10" t="s">
        <v>1430</v>
      </c>
      <c r="I1347" s="10">
        <v>0.766933</v>
      </c>
      <c r="J1347" s="10">
        <v>124.3133</v>
      </c>
      <c r="K1347" s="10">
        <v>100</v>
      </c>
      <c r="L1347" s="10">
        <v>3</v>
      </c>
      <c r="M1347" s="10">
        <v>20</v>
      </c>
      <c r="N1347" s="14">
        <f t="shared" si="672"/>
        <v>400</v>
      </c>
      <c r="O1347" s="15">
        <f t="shared" si="673"/>
        <v>2.89017341040462</v>
      </c>
      <c r="P1347" s="15">
        <f t="shared" si="674"/>
        <v>144.508670520231</v>
      </c>
      <c r="Q1347" s="17">
        <f>VLOOKUP($A1347,'DATA PENGUKURAN GARDU'!$A:$BS,42,0)</f>
        <v>119</v>
      </c>
      <c r="R1347" s="18">
        <f t="shared" si="675"/>
        <v>82.348</v>
      </c>
      <c r="S1347" s="17">
        <f>VLOOKUP($A1347,'DATA PENGUKURAN GARDU'!$A:$BS,44,0)</f>
        <v>90</v>
      </c>
      <c r="T1347" s="18">
        <f t="shared" si="676"/>
        <v>62.28</v>
      </c>
      <c r="U1347" s="17">
        <f>VLOOKUP($A1347,'DATA PENGUKURAN GARDU'!$A:$BS,46,0)</f>
        <v>76</v>
      </c>
      <c r="V1347" s="18">
        <f t="shared" si="677"/>
        <v>52.592</v>
      </c>
      <c r="W1347" s="17">
        <f>VLOOKUP($A1347,'DATA PENGUKURAN GARDU'!$A:$BS,48,0)</f>
        <v>80</v>
      </c>
      <c r="X1347" s="17">
        <f>VLOOKUP($A1347,'DATA PENGUKURAN GARDU'!$A:$BS,53,0)</f>
        <v>230</v>
      </c>
      <c r="Y1347" s="17">
        <f>VLOOKUP($A1347,'DATA PENGUKURAN GARDU'!$A:$BS,54,0)</f>
        <v>400</v>
      </c>
      <c r="Z1347" s="17">
        <f>VLOOKUP($A1347,'DATA PENGUKURAN GARDU'!$A:$BS,55,0)</f>
        <v>203</v>
      </c>
      <c r="AA1347" s="20">
        <f>VLOOKUP($B1347,'DATA PENGUKURAN GARDU'!$A:$BS,42,0)</f>
        <v>49</v>
      </c>
      <c r="AB1347" s="21">
        <f t="shared" si="678"/>
        <v>33.908</v>
      </c>
      <c r="AC1347" s="20">
        <f>VLOOKUP($B1347,'DATA PENGUKURAN GARDU'!$A:$BS,44,0)</f>
        <v>49</v>
      </c>
      <c r="AD1347" s="21">
        <f t="shared" si="679"/>
        <v>33.908</v>
      </c>
      <c r="AE1347" s="20">
        <f>VLOOKUP($B1347,'DATA PENGUKURAN GARDU'!$A:$BS,46,0)</f>
        <v>54</v>
      </c>
      <c r="AF1347" s="21">
        <f t="shared" si="680"/>
        <v>37.368</v>
      </c>
      <c r="AG1347" s="20">
        <f>VLOOKUP($B1347,'DATA PENGUKURAN GARDU'!$A:$BS,46,0)</f>
        <v>54</v>
      </c>
      <c r="AH1347" s="20">
        <f>VLOOKUP($B1347,'DATA PENGUKURAN GARDU'!$A:$BS,53,0)</f>
        <v>0</v>
      </c>
      <c r="AI1347" s="20">
        <f>VLOOKUP($B1347,'DATA PENGUKURAN GARDU'!$A:$BS,54,0)</f>
        <v>0</v>
      </c>
      <c r="AJ1347" s="17">
        <f>VLOOKUP($C1347,'DATA PENGUKURAN GARDU'!$A:$BS,42,0)</f>
        <v>70</v>
      </c>
      <c r="AK1347" s="23">
        <f t="shared" si="681"/>
        <v>48.44</v>
      </c>
      <c r="AL1347" s="17">
        <f>VLOOKUP($C1347,'DATA PENGUKURAN GARDU'!$A:$BS,44,0)</f>
        <v>41</v>
      </c>
      <c r="AM1347" s="23">
        <f t="shared" si="682"/>
        <v>28.372</v>
      </c>
      <c r="AN1347" s="17">
        <f>VLOOKUP($C1347,'DATA PENGUKURAN GARDU'!$A:$BS,46,0)</f>
        <v>22</v>
      </c>
      <c r="AO1347" s="23">
        <f t="shared" si="683"/>
        <v>15.224</v>
      </c>
      <c r="AP1347" s="17">
        <f>VLOOKUP($C1347,'DATA PENGUKURAN GARDU'!$A:$BS,46,0)</f>
        <v>22</v>
      </c>
      <c r="AQ1347" s="17">
        <f>VLOOKUP($C1347,'DATA PENGUKURAN GARDU'!$A:$BS,53,0)</f>
        <v>0</v>
      </c>
      <c r="AR1347" s="17">
        <f>VLOOKUP($C1347,'DATA PENGUKURAN GARDU'!$A:$BS,54,0)</f>
        <v>0</v>
      </c>
      <c r="AS1347" s="20">
        <f>VLOOKUP($D1347,'DATA PENGUKURAN GARDU'!$A:$BS,42,0)</f>
        <v>0</v>
      </c>
      <c r="AT1347" s="21">
        <f t="shared" si="684"/>
        <v>0</v>
      </c>
      <c r="AU1347" s="20">
        <f>VLOOKUP($D1347,'DATA PENGUKURAN GARDU'!$A:$BS,44,0)</f>
        <v>0</v>
      </c>
      <c r="AV1347" s="21">
        <f t="shared" si="685"/>
        <v>0</v>
      </c>
      <c r="AW1347" s="20">
        <f>VLOOKUP($D1347,'DATA PENGUKURAN GARDU'!$A:$BS,46,0)</f>
        <v>0</v>
      </c>
      <c r="AX1347" s="21">
        <f t="shared" si="686"/>
        <v>0</v>
      </c>
      <c r="AY1347" s="20">
        <f>VLOOKUP($D1347,'DATA PENGUKURAN GARDU'!$A:$BS,46,0)</f>
        <v>0</v>
      </c>
      <c r="AZ1347" s="20">
        <f>VLOOKUP($D1347,'DATA PENGUKURAN GARDU'!$A:$BS,53,0)</f>
        <v>0</v>
      </c>
      <c r="BA1347" s="20">
        <f>VLOOKUP($D1347,'DATA PENGUKURAN GARDU'!$A:$BS,54,0)</f>
        <v>0</v>
      </c>
      <c r="BB1347" s="17" t="e">
        <f>VLOOKUP($E1347,'DATA PENGUKURAN GARDU'!$A:$BS,42,0)</f>
        <v>#N/A</v>
      </c>
      <c r="BC1347" s="23" t="e">
        <f t="shared" si="687"/>
        <v>#N/A</v>
      </c>
      <c r="BD1347" s="17" t="e">
        <f>VLOOKUP($E1347,'DATA PENGUKURAN GARDU'!$A:$BS,44,0)</f>
        <v>#N/A</v>
      </c>
      <c r="BE1347" s="23" t="e">
        <f t="shared" si="688"/>
        <v>#N/A</v>
      </c>
      <c r="BF1347" s="17" t="e">
        <f>VLOOKUP($E1347,'DATA PENGUKURAN GARDU'!$A:$BS,46,0)</f>
        <v>#N/A</v>
      </c>
      <c r="BG1347" s="23" t="e">
        <f t="shared" si="689"/>
        <v>#N/A</v>
      </c>
      <c r="BH1347" s="17" t="e">
        <f>VLOOKUP($E1347,'DATA PENGUKURAN GARDU'!$A:$BS,46,0)</f>
        <v>#N/A</v>
      </c>
      <c r="BI1347" s="17" t="e">
        <f>VLOOKUP($E1347,'DATA PENGUKURAN GARDU'!$A:$BS,53,0)</f>
        <v>#N/A</v>
      </c>
      <c r="BJ1347" s="17" t="e">
        <f>VLOOKUP($E1347,'DATA PENGUKURAN GARDU'!$A:$BS,54,0)</f>
        <v>#N/A</v>
      </c>
      <c r="BK1347" s="20" t="str">
        <f t="shared" si="690"/>
        <v>Normal</v>
      </c>
      <c r="BL1347" s="20" t="str">
        <f t="shared" si="691"/>
        <v>Normal</v>
      </c>
      <c r="BM1347" s="20" t="str">
        <f t="shared" si="692"/>
        <v>Normal</v>
      </c>
      <c r="BN1347" s="25">
        <f t="shared" si="693"/>
        <v>95</v>
      </c>
      <c r="BO1347" s="26">
        <f t="shared" si="694"/>
        <v>0</v>
      </c>
      <c r="BP1347" s="21">
        <f t="shared" si="695"/>
        <v>0</v>
      </c>
      <c r="BQ1347" s="20">
        <f t="shared" si="696"/>
        <v>0.168421052631579</v>
      </c>
      <c r="BR1347" s="20">
        <v>1060</v>
      </c>
      <c r="BS1347" s="9">
        <v>0</v>
      </c>
      <c r="BT1347" s="2" t="str">
        <f t="shared" si="697"/>
        <v>Underload</v>
      </c>
      <c r="BU1347" s="2" t="str">
        <f t="shared" ref="BU1347:BU1365" si="698">IF(L1347=3,IF(BQ1347&gt;0.2,"TDK SEIMBANG","SEIMBANG"),IF(BM1347="OL PHASA","TDK SEIMBANG","SEIMBANG"))</f>
        <v>SEIMBANG</v>
      </c>
      <c r="BV1347" s="2" t="str">
        <f t="shared" ref="BV1347:BV1365" si="699">IF(L1347=3,IF(SUM(X1347:Y1347)&gt;600,"NORMAL","DROP"),IF(BD1352&gt;198,"NORMAL","DROP"))</f>
        <v>NORMAL</v>
      </c>
    </row>
    <row r="1348" s="2" customFormat="1" ht="22.95" customHeight="1" spans="1:74">
      <c r="A1348" s="9" t="str">
        <f t="shared" ref="A1348:A1365" si="700">H1348&amp;"Induk"</f>
        <v>K-141Induk</v>
      </c>
      <c r="B1348" s="9" t="str">
        <f t="shared" ref="B1348:B1365" si="701">H1348&amp;"jurusan 1"</f>
        <v>K-141jurusan 1</v>
      </c>
      <c r="C1348" s="9" t="str">
        <f t="shared" ref="C1348:C1365" si="702">H1348&amp;"jurusan 2"</f>
        <v>K-141jurusan 2</v>
      </c>
      <c r="D1348" s="9" t="str">
        <f t="shared" ref="D1348:D1365" si="703">H1348&amp;"jurusan 3"</f>
        <v>K-141jurusan 3</v>
      </c>
      <c r="E1348" s="9" t="str">
        <f t="shared" ref="E1348:E1365" si="704">H1348&amp;"jurusan 4"</f>
        <v>K-141jurusan 4</v>
      </c>
      <c r="F1348" s="10" t="s">
        <v>462</v>
      </c>
      <c r="G1348" s="10" t="s">
        <v>132</v>
      </c>
      <c r="H1348" s="10" t="s">
        <v>1543</v>
      </c>
      <c r="I1348" s="10">
        <v>0.718369</v>
      </c>
      <c r="J1348" s="10">
        <v>124.308901</v>
      </c>
      <c r="K1348" s="10">
        <v>100</v>
      </c>
      <c r="L1348" s="10">
        <v>3</v>
      </c>
      <c r="M1348" s="10">
        <v>20</v>
      </c>
      <c r="N1348" s="14">
        <f t="shared" ref="N1348:N1365" si="705">+IF(L1348=3,400,IF(L1348=1,230,0))</f>
        <v>400</v>
      </c>
      <c r="O1348" s="15">
        <f t="shared" ref="O1348:O1365" si="706">(K1348*1000)/((M1348*1000)*1.73)</f>
        <v>2.89017341040462</v>
      </c>
      <c r="P1348" s="15">
        <f t="shared" ref="P1348:P1365" si="707">IF(L1348=3,(K1348*1000)/(N1348*1.73),(K1348*1000)/(N1348))</f>
        <v>144.508670520231</v>
      </c>
      <c r="Q1348" s="17">
        <f>VLOOKUP($A1348,'DATA PENGUKURAN GARDU'!$A:$BS,42,0)</f>
        <v>49</v>
      </c>
      <c r="R1348" s="18">
        <f t="shared" ref="R1348:R1365" si="708">Q1348/$P1348*100</f>
        <v>33.908</v>
      </c>
      <c r="S1348" s="17">
        <f>VLOOKUP($A1348,'DATA PENGUKURAN GARDU'!$A:$BS,44,0)</f>
        <v>17</v>
      </c>
      <c r="T1348" s="18">
        <f t="shared" ref="T1348:T1365" si="709">S1348/$P1348*100</f>
        <v>11.764</v>
      </c>
      <c r="U1348" s="17">
        <f>VLOOKUP($A1348,'DATA PENGUKURAN GARDU'!$A:$BS,46,0)</f>
        <v>78</v>
      </c>
      <c r="V1348" s="18">
        <f t="shared" ref="V1348:V1365" si="710">U1348/$P1348*100</f>
        <v>53.976</v>
      </c>
      <c r="W1348" s="17">
        <f>VLOOKUP($A1348,'DATA PENGUKURAN GARDU'!$A:$BS,48,0)</f>
        <v>60</v>
      </c>
      <c r="X1348" s="17">
        <f>VLOOKUP($A1348,'DATA PENGUKURAN GARDU'!$A:$BS,53,0)</f>
        <v>231</v>
      </c>
      <c r="Y1348" s="17">
        <f>VLOOKUP($A1348,'DATA PENGUKURAN GARDU'!$A:$BS,54,0)</f>
        <v>412</v>
      </c>
      <c r="Z1348" s="17">
        <f>VLOOKUP($A1348,'DATA PENGUKURAN GARDU'!$A:$BS,55,0)</f>
        <v>0</v>
      </c>
      <c r="AA1348" s="20">
        <f>VLOOKUP($B1348,'DATA PENGUKURAN GARDU'!$A:$BS,42,0)</f>
        <v>24</v>
      </c>
      <c r="AB1348" s="21">
        <f t="shared" ref="AB1348:AB1365" si="711">AA1348/$P1348*100</f>
        <v>16.608</v>
      </c>
      <c r="AC1348" s="20">
        <f>VLOOKUP($B1348,'DATA PENGUKURAN GARDU'!$A:$BS,44,0)</f>
        <v>11</v>
      </c>
      <c r="AD1348" s="21">
        <f t="shared" ref="AD1348:AD1365" si="712">AC1348/$P1348*100</f>
        <v>7.612</v>
      </c>
      <c r="AE1348" s="20">
        <f>VLOOKUP($B1348,'DATA PENGUKURAN GARDU'!$A:$BS,46,0)</f>
        <v>6</v>
      </c>
      <c r="AF1348" s="21">
        <f t="shared" ref="AF1348:AF1365" si="713">AE1348/$P1348*100</f>
        <v>4.152</v>
      </c>
      <c r="AG1348" s="20">
        <f>VLOOKUP($B1348,'DATA PENGUKURAN GARDU'!$A:$BS,46,0)</f>
        <v>6</v>
      </c>
      <c r="AH1348" s="20">
        <f>VLOOKUP($B1348,'DATA PENGUKURAN GARDU'!$A:$BS,53,0)</f>
        <v>241</v>
      </c>
      <c r="AI1348" s="20">
        <f>VLOOKUP($B1348,'DATA PENGUKURAN GARDU'!$A:$BS,54,0)</f>
        <v>397</v>
      </c>
      <c r="AJ1348" s="17">
        <f>VLOOKUP($C1348,'DATA PENGUKURAN GARDU'!$A:$BS,42,0)</f>
        <v>21</v>
      </c>
      <c r="AK1348" s="23">
        <f t="shared" ref="AK1348:AK1365" si="714">AJ1348/$P1348*100</f>
        <v>14.532</v>
      </c>
      <c r="AL1348" s="17">
        <f>VLOOKUP($C1348,'DATA PENGUKURAN GARDU'!$A:$BS,44,0)</f>
        <v>6</v>
      </c>
      <c r="AM1348" s="23">
        <f t="shared" ref="AM1348:AM1365" si="715">AL1348/$P1348*100</f>
        <v>4.152</v>
      </c>
      <c r="AN1348" s="17">
        <f>VLOOKUP($C1348,'DATA PENGUKURAN GARDU'!$A:$BS,46,0)</f>
        <v>73</v>
      </c>
      <c r="AO1348" s="23">
        <f t="shared" ref="AO1348:AO1365" si="716">AN1348/$P1348*100</f>
        <v>50.516</v>
      </c>
      <c r="AP1348" s="17">
        <f>VLOOKUP($C1348,'DATA PENGUKURAN GARDU'!$A:$BS,46,0)</f>
        <v>73</v>
      </c>
      <c r="AQ1348" s="17">
        <f>VLOOKUP($C1348,'DATA PENGUKURAN GARDU'!$A:$BS,53,0)</f>
        <v>232</v>
      </c>
      <c r="AR1348" s="17">
        <f>VLOOKUP($C1348,'DATA PENGUKURAN GARDU'!$A:$BS,54,0)</f>
        <v>413.7</v>
      </c>
      <c r="AS1348" s="20">
        <f>VLOOKUP($D1348,'DATA PENGUKURAN GARDU'!$A:$BS,42,0)</f>
        <v>0</v>
      </c>
      <c r="AT1348" s="21">
        <f t="shared" ref="AT1348:AT1365" si="717">AS1348/$P1348*100</f>
        <v>0</v>
      </c>
      <c r="AU1348" s="20">
        <f>VLOOKUP($D1348,'DATA PENGUKURAN GARDU'!$A:$BS,44,0)</f>
        <v>0</v>
      </c>
      <c r="AV1348" s="21">
        <f t="shared" ref="AV1348:AV1365" si="718">AU1348/$P1348*100</f>
        <v>0</v>
      </c>
      <c r="AW1348" s="20">
        <f>VLOOKUP($D1348,'DATA PENGUKURAN GARDU'!$A:$BS,46,0)</f>
        <v>0</v>
      </c>
      <c r="AX1348" s="21">
        <f t="shared" ref="AX1348:AX1365" si="719">AW1348/$P1348*100</f>
        <v>0</v>
      </c>
      <c r="AY1348" s="20">
        <f>VLOOKUP($D1348,'DATA PENGUKURAN GARDU'!$A:$BS,46,0)</f>
        <v>0</v>
      </c>
      <c r="AZ1348" s="20">
        <f>VLOOKUP($D1348,'DATA PENGUKURAN GARDU'!$A:$BS,53,0)</f>
        <v>0</v>
      </c>
      <c r="BA1348" s="20">
        <f>VLOOKUP($D1348,'DATA PENGUKURAN GARDU'!$A:$BS,54,0)</f>
        <v>0</v>
      </c>
      <c r="BB1348" s="17" t="e">
        <f>VLOOKUP($E1348,'DATA PENGUKURAN GARDU'!$A:$BS,42,0)</f>
        <v>#N/A</v>
      </c>
      <c r="BC1348" s="23" t="e">
        <f t="shared" ref="BC1348:BC1365" si="720">BB1348/$P1348*100</f>
        <v>#N/A</v>
      </c>
      <c r="BD1348" s="17" t="e">
        <f>VLOOKUP($E1348,'DATA PENGUKURAN GARDU'!$A:$BS,44,0)</f>
        <v>#N/A</v>
      </c>
      <c r="BE1348" s="23" t="e">
        <f t="shared" ref="BE1348:BE1365" si="721">BD1348/$P1348*100</f>
        <v>#N/A</v>
      </c>
      <c r="BF1348" s="17" t="e">
        <f>VLOOKUP($E1348,'DATA PENGUKURAN GARDU'!$A:$BS,46,0)</f>
        <v>#N/A</v>
      </c>
      <c r="BG1348" s="23" t="e">
        <f t="shared" ref="BG1348:BG1365" si="722">BF1348/$P1348*100</f>
        <v>#N/A</v>
      </c>
      <c r="BH1348" s="17" t="e">
        <f>VLOOKUP($E1348,'DATA PENGUKURAN GARDU'!$A:$BS,46,0)</f>
        <v>#N/A</v>
      </c>
      <c r="BI1348" s="17" t="e">
        <f>VLOOKUP($E1348,'DATA PENGUKURAN GARDU'!$A:$BS,53,0)</f>
        <v>#N/A</v>
      </c>
      <c r="BJ1348" s="17" t="e">
        <f>VLOOKUP($E1348,'DATA PENGUKURAN GARDU'!$A:$BS,54,0)</f>
        <v>#N/A</v>
      </c>
      <c r="BK1348" s="20" t="str">
        <f t="shared" ref="BK1348:BK1365" si="723">IF(Q1348&gt;P1348,"OL PHASA","Normal")</f>
        <v>Normal</v>
      </c>
      <c r="BL1348" s="20" t="str">
        <f t="shared" ref="BL1348:BL1365" si="724">IF(S1348&gt;P1348,"OL PHASA","Normal")</f>
        <v>Normal</v>
      </c>
      <c r="BM1348" s="20" t="str">
        <f t="shared" ref="BM1348:BM1365" si="725">IF(U1348&gt;P1348,"OL PHASA","Normal")</f>
        <v>Normal</v>
      </c>
      <c r="BN1348" s="25">
        <f t="shared" ref="BN1348:BN1365" si="726">IF((L1348=3),(AVERAGE(Q1348,S1348,U1348)),MAX(Q1348,S1348,U1348))</f>
        <v>48</v>
      </c>
      <c r="BO1348" s="26">
        <f t="shared" ref="BO1348:BO1365" si="727">IFERROR(IF((L1348=1),(BN1348*AH1348)/1000,(BN1348*AI1348*1.73)/1000),"0")</f>
        <v>32.96688</v>
      </c>
      <c r="BP1348" s="21">
        <f t="shared" ref="BP1348:BP1365" si="728">BO1348/K1348*100</f>
        <v>32.96688</v>
      </c>
      <c r="BQ1348" s="20">
        <f t="shared" ref="BQ1348:BQ1365" si="729">IF($L1348=1,"1 Phase",ABS(((Q1348/BN1348)-1)+ABS((S1348/BN1348)-1)+ABS((U1348/BN1348)-1))/3)</f>
        <v>0.430555555555556</v>
      </c>
      <c r="BR1348" s="20">
        <v>900</v>
      </c>
      <c r="BS1348" s="9">
        <v>0</v>
      </c>
      <c r="BT1348" s="2" t="str">
        <f t="shared" ref="BT1348:BT1365" si="730">IF(BP1348&lt;30,"Underload",IF(BP1348&lt;=80,"Baik",IF(BP1348&gt;80,"Overload")))</f>
        <v>Baik</v>
      </c>
      <c r="BU1348" s="2" t="str">
        <f t="shared" si="698"/>
        <v>TDK SEIMBANG</v>
      </c>
      <c r="BV1348" s="2" t="str">
        <f t="shared" si="699"/>
        <v>NORMAL</v>
      </c>
    </row>
    <row r="1349" s="2" customFormat="1" ht="22.95" customHeight="1" spans="1:74">
      <c r="A1349" s="9" t="str">
        <f t="shared" si="700"/>
        <v>K-012.1Induk</v>
      </c>
      <c r="B1349" s="9" t="str">
        <f t="shared" si="701"/>
        <v>K-012.1jurusan 1</v>
      </c>
      <c r="C1349" s="9" t="str">
        <f t="shared" si="702"/>
        <v>K-012.1jurusan 2</v>
      </c>
      <c r="D1349" s="9" t="str">
        <f t="shared" si="703"/>
        <v>K-012.1jurusan 3</v>
      </c>
      <c r="E1349" s="9" t="str">
        <f t="shared" si="704"/>
        <v>K-012.1jurusan 4</v>
      </c>
      <c r="F1349" s="10" t="s">
        <v>410</v>
      </c>
      <c r="G1349" s="10" t="s">
        <v>132</v>
      </c>
      <c r="H1349" s="10" t="s">
        <v>411</v>
      </c>
      <c r="I1349" s="10">
        <v>0.743908</v>
      </c>
      <c r="J1349" s="10">
        <v>124.295898</v>
      </c>
      <c r="K1349" s="10">
        <v>50</v>
      </c>
      <c r="L1349" s="10">
        <v>3</v>
      </c>
      <c r="M1349" s="10">
        <v>20</v>
      </c>
      <c r="N1349" s="14">
        <f t="shared" si="705"/>
        <v>400</v>
      </c>
      <c r="O1349" s="15">
        <f t="shared" si="706"/>
        <v>1.44508670520231</v>
      </c>
      <c r="P1349" s="15">
        <f t="shared" si="707"/>
        <v>72.2543352601156</v>
      </c>
      <c r="Q1349" s="17">
        <f>VLOOKUP($A1349,'DATA PENGUKURAN GARDU'!$A:$BS,42,0)</f>
        <v>32</v>
      </c>
      <c r="R1349" s="18">
        <f t="shared" si="708"/>
        <v>44.288</v>
      </c>
      <c r="S1349" s="17">
        <f>VLOOKUP($A1349,'DATA PENGUKURAN GARDU'!$A:$BS,44,0)</f>
        <v>29</v>
      </c>
      <c r="T1349" s="18">
        <f t="shared" si="709"/>
        <v>40.136</v>
      </c>
      <c r="U1349" s="17">
        <f>VLOOKUP($A1349,'DATA PENGUKURAN GARDU'!$A:$BS,46,0)</f>
        <v>32</v>
      </c>
      <c r="V1349" s="18">
        <f t="shared" si="710"/>
        <v>44.288</v>
      </c>
      <c r="W1349" s="17">
        <f>VLOOKUP($A1349,'DATA PENGUKURAN GARDU'!$A:$BS,48,0)</f>
        <v>28</v>
      </c>
      <c r="X1349" s="17">
        <f>VLOOKUP($A1349,'DATA PENGUKURAN GARDU'!$A:$BS,53,0)</f>
        <v>230</v>
      </c>
      <c r="Y1349" s="17">
        <f>VLOOKUP($A1349,'DATA PENGUKURAN GARDU'!$A:$BS,54,0)</f>
        <v>400</v>
      </c>
      <c r="Z1349" s="17">
        <f>VLOOKUP($A1349,'DATA PENGUKURAN GARDU'!$A:$BS,55,0)</f>
        <v>203</v>
      </c>
      <c r="AA1349" s="20">
        <f>VLOOKUP($B1349,'DATA PENGUKURAN GARDU'!$A:$BS,42,0)</f>
        <v>0</v>
      </c>
      <c r="AB1349" s="21">
        <f t="shared" si="711"/>
        <v>0</v>
      </c>
      <c r="AC1349" s="20">
        <f>VLOOKUP($B1349,'DATA PENGUKURAN GARDU'!$A:$BS,44,0)</f>
        <v>0</v>
      </c>
      <c r="AD1349" s="21">
        <f t="shared" si="712"/>
        <v>0</v>
      </c>
      <c r="AE1349" s="20">
        <f>VLOOKUP($B1349,'DATA PENGUKURAN GARDU'!$A:$BS,46,0)</f>
        <v>0</v>
      </c>
      <c r="AF1349" s="21">
        <f t="shared" si="713"/>
        <v>0</v>
      </c>
      <c r="AG1349" s="20">
        <f>VLOOKUP($B1349,'DATA PENGUKURAN GARDU'!$A:$BS,46,0)</f>
        <v>0</v>
      </c>
      <c r="AH1349" s="20">
        <f>VLOOKUP($B1349,'DATA PENGUKURAN GARDU'!$A:$BS,53,0)</f>
        <v>0</v>
      </c>
      <c r="AI1349" s="20">
        <f>VLOOKUP($B1349,'DATA PENGUKURAN GARDU'!$A:$BS,54,0)</f>
        <v>0</v>
      </c>
      <c r="AJ1349" s="17">
        <f>VLOOKUP($C1349,'DATA PENGUKURAN GARDU'!$A:$BS,42,0)</f>
        <v>0</v>
      </c>
      <c r="AK1349" s="23">
        <f t="shared" si="714"/>
        <v>0</v>
      </c>
      <c r="AL1349" s="17">
        <f>VLOOKUP($C1349,'DATA PENGUKURAN GARDU'!$A:$BS,44,0)</f>
        <v>0</v>
      </c>
      <c r="AM1349" s="23">
        <f t="shared" si="715"/>
        <v>0</v>
      </c>
      <c r="AN1349" s="17">
        <f>VLOOKUP($C1349,'DATA PENGUKURAN GARDU'!$A:$BS,46,0)</f>
        <v>0</v>
      </c>
      <c r="AO1349" s="23">
        <f t="shared" si="716"/>
        <v>0</v>
      </c>
      <c r="AP1349" s="17">
        <f>VLOOKUP($C1349,'DATA PENGUKURAN GARDU'!$A:$BS,46,0)</f>
        <v>0</v>
      </c>
      <c r="AQ1349" s="17">
        <f>VLOOKUP($C1349,'DATA PENGUKURAN GARDU'!$A:$BS,53,0)</f>
        <v>0</v>
      </c>
      <c r="AR1349" s="17">
        <f>VLOOKUP($C1349,'DATA PENGUKURAN GARDU'!$A:$BS,54,0)</f>
        <v>0</v>
      </c>
      <c r="AS1349" s="20">
        <f>VLOOKUP($D1349,'DATA PENGUKURAN GARDU'!$A:$BS,42,0)</f>
        <v>0</v>
      </c>
      <c r="AT1349" s="21">
        <f t="shared" si="717"/>
        <v>0</v>
      </c>
      <c r="AU1349" s="20">
        <f>VLOOKUP($D1349,'DATA PENGUKURAN GARDU'!$A:$BS,44,0)</f>
        <v>0</v>
      </c>
      <c r="AV1349" s="21">
        <f t="shared" si="718"/>
        <v>0</v>
      </c>
      <c r="AW1349" s="20">
        <f>VLOOKUP($D1349,'DATA PENGUKURAN GARDU'!$A:$BS,46,0)</f>
        <v>0</v>
      </c>
      <c r="AX1349" s="21">
        <f t="shared" si="719"/>
        <v>0</v>
      </c>
      <c r="AY1349" s="20">
        <f>VLOOKUP($D1349,'DATA PENGUKURAN GARDU'!$A:$BS,46,0)</f>
        <v>0</v>
      </c>
      <c r="AZ1349" s="20">
        <f>VLOOKUP($D1349,'DATA PENGUKURAN GARDU'!$A:$BS,53,0)</f>
        <v>0</v>
      </c>
      <c r="BA1349" s="20">
        <f>VLOOKUP($D1349,'DATA PENGUKURAN GARDU'!$A:$BS,54,0)</f>
        <v>0</v>
      </c>
      <c r="BB1349" s="17" t="e">
        <f>VLOOKUP($E1349,'DATA PENGUKURAN GARDU'!$A:$BS,42,0)</f>
        <v>#N/A</v>
      </c>
      <c r="BC1349" s="23" t="e">
        <f t="shared" si="720"/>
        <v>#N/A</v>
      </c>
      <c r="BD1349" s="17" t="e">
        <f>VLOOKUP($E1349,'DATA PENGUKURAN GARDU'!$A:$BS,44,0)</f>
        <v>#N/A</v>
      </c>
      <c r="BE1349" s="23" t="e">
        <f t="shared" si="721"/>
        <v>#N/A</v>
      </c>
      <c r="BF1349" s="17" t="e">
        <f>VLOOKUP($E1349,'DATA PENGUKURAN GARDU'!$A:$BS,46,0)</f>
        <v>#N/A</v>
      </c>
      <c r="BG1349" s="23" t="e">
        <f t="shared" si="722"/>
        <v>#N/A</v>
      </c>
      <c r="BH1349" s="17" t="e">
        <f>VLOOKUP($E1349,'DATA PENGUKURAN GARDU'!$A:$BS,46,0)</f>
        <v>#N/A</v>
      </c>
      <c r="BI1349" s="17" t="e">
        <f>VLOOKUP($E1349,'DATA PENGUKURAN GARDU'!$A:$BS,53,0)</f>
        <v>#N/A</v>
      </c>
      <c r="BJ1349" s="17" t="e">
        <f>VLOOKUP($E1349,'DATA PENGUKURAN GARDU'!$A:$BS,54,0)</f>
        <v>#N/A</v>
      </c>
      <c r="BK1349" s="20" t="str">
        <f t="shared" si="723"/>
        <v>Normal</v>
      </c>
      <c r="BL1349" s="20" t="str">
        <f t="shared" si="724"/>
        <v>Normal</v>
      </c>
      <c r="BM1349" s="20" t="str">
        <f t="shared" si="725"/>
        <v>Normal</v>
      </c>
      <c r="BN1349" s="25">
        <f t="shared" si="726"/>
        <v>31</v>
      </c>
      <c r="BO1349" s="26">
        <f t="shared" si="727"/>
        <v>0</v>
      </c>
      <c r="BP1349" s="21">
        <f t="shared" si="728"/>
        <v>0</v>
      </c>
      <c r="BQ1349" s="20">
        <f t="shared" si="729"/>
        <v>0.043010752688172</v>
      </c>
      <c r="BR1349" s="20">
        <v>1060</v>
      </c>
      <c r="BS1349" s="9">
        <v>0</v>
      </c>
      <c r="BT1349" s="2" t="str">
        <f t="shared" si="730"/>
        <v>Underload</v>
      </c>
      <c r="BU1349" s="2" t="str">
        <f t="shared" si="698"/>
        <v>SEIMBANG</v>
      </c>
      <c r="BV1349" s="2" t="str">
        <f t="shared" si="699"/>
        <v>NORMAL</v>
      </c>
    </row>
    <row r="1350" s="2" customFormat="1" ht="22.95" customHeight="1" spans="1:74">
      <c r="A1350" s="9" t="str">
        <f t="shared" si="700"/>
        <v>K-226Induk</v>
      </c>
      <c r="B1350" s="9" t="str">
        <f t="shared" si="701"/>
        <v>K-226jurusan 1</v>
      </c>
      <c r="C1350" s="9" t="str">
        <f t="shared" si="702"/>
        <v>K-226jurusan 2</v>
      </c>
      <c r="D1350" s="9" t="str">
        <f t="shared" si="703"/>
        <v>K-226jurusan 3</v>
      </c>
      <c r="E1350" s="9" t="str">
        <f t="shared" si="704"/>
        <v>K-226jurusan 4</v>
      </c>
      <c r="F1350" s="10" t="s">
        <v>136</v>
      </c>
      <c r="G1350" s="10" t="s">
        <v>132</v>
      </c>
      <c r="H1350" s="10" t="s">
        <v>482</v>
      </c>
      <c r="I1350" s="10">
        <v>0.722793</v>
      </c>
      <c r="J1350" s="10">
        <v>124.299448</v>
      </c>
      <c r="K1350" s="10">
        <v>50</v>
      </c>
      <c r="L1350" s="10">
        <v>1</v>
      </c>
      <c r="M1350" s="10">
        <v>20</v>
      </c>
      <c r="N1350" s="14">
        <f t="shared" si="705"/>
        <v>230</v>
      </c>
      <c r="O1350" s="15">
        <f t="shared" si="706"/>
        <v>1.44508670520231</v>
      </c>
      <c r="P1350" s="15">
        <f t="shared" si="707"/>
        <v>217.391304347826</v>
      </c>
      <c r="Q1350" s="17">
        <f>VLOOKUP($A1350,'DATA PENGUKURAN GARDU'!$A:$BS,42,0)</f>
        <v>31</v>
      </c>
      <c r="R1350" s="18">
        <f t="shared" si="708"/>
        <v>14.26</v>
      </c>
      <c r="S1350" s="17">
        <f>VLOOKUP($A1350,'DATA PENGUKURAN GARDU'!$A:$BS,44,0)</f>
        <v>0</v>
      </c>
      <c r="T1350" s="18">
        <f t="shared" si="709"/>
        <v>0</v>
      </c>
      <c r="U1350" s="17">
        <f>VLOOKUP($A1350,'DATA PENGUKURAN GARDU'!$A:$BS,46,0)</f>
        <v>0</v>
      </c>
      <c r="V1350" s="18">
        <f t="shared" si="710"/>
        <v>0</v>
      </c>
      <c r="W1350" s="17">
        <f>VLOOKUP($A1350,'DATA PENGUKURAN GARDU'!$A:$BS,48,0)</f>
        <v>0</v>
      </c>
      <c r="X1350" s="17">
        <f>VLOOKUP($A1350,'DATA PENGUKURAN GARDU'!$A:$BS,53,0)</f>
        <v>226</v>
      </c>
      <c r="Y1350" s="17">
        <f>VLOOKUP($A1350,'DATA PENGUKURAN GARDU'!$A:$BS,54,0)</f>
        <v>0</v>
      </c>
      <c r="Z1350" s="17">
        <f>VLOOKUP($A1350,'DATA PENGUKURAN GARDU'!$A:$BS,55,0)</f>
        <v>203</v>
      </c>
      <c r="AA1350" s="20">
        <f>VLOOKUP($B1350,'DATA PENGUKURAN GARDU'!$A:$BS,42,0)</f>
        <v>0</v>
      </c>
      <c r="AB1350" s="21">
        <f t="shared" si="711"/>
        <v>0</v>
      </c>
      <c r="AC1350" s="20">
        <f>VLOOKUP($B1350,'DATA PENGUKURAN GARDU'!$A:$BS,44,0)</f>
        <v>0</v>
      </c>
      <c r="AD1350" s="21">
        <f t="shared" si="712"/>
        <v>0</v>
      </c>
      <c r="AE1350" s="20">
        <f>VLOOKUP($B1350,'DATA PENGUKURAN GARDU'!$A:$BS,46,0)</f>
        <v>0</v>
      </c>
      <c r="AF1350" s="21">
        <f t="shared" si="713"/>
        <v>0</v>
      </c>
      <c r="AG1350" s="20">
        <f>VLOOKUP($B1350,'DATA PENGUKURAN GARDU'!$A:$BS,46,0)</f>
        <v>0</v>
      </c>
      <c r="AH1350" s="20">
        <f>VLOOKUP($B1350,'DATA PENGUKURAN GARDU'!$A:$BS,53,0)</f>
        <v>0</v>
      </c>
      <c r="AI1350" s="20">
        <f>VLOOKUP($B1350,'DATA PENGUKURAN GARDU'!$A:$BS,54,0)</f>
        <v>0</v>
      </c>
      <c r="AJ1350" s="17">
        <f>VLOOKUP($C1350,'DATA PENGUKURAN GARDU'!$A:$BS,42,0)</f>
        <v>0</v>
      </c>
      <c r="AK1350" s="23">
        <f t="shared" si="714"/>
        <v>0</v>
      </c>
      <c r="AL1350" s="17">
        <f>VLOOKUP($C1350,'DATA PENGUKURAN GARDU'!$A:$BS,44,0)</f>
        <v>0</v>
      </c>
      <c r="AM1350" s="23">
        <f t="shared" si="715"/>
        <v>0</v>
      </c>
      <c r="AN1350" s="17">
        <f>VLOOKUP($C1350,'DATA PENGUKURAN GARDU'!$A:$BS,46,0)</f>
        <v>0</v>
      </c>
      <c r="AO1350" s="23">
        <f t="shared" si="716"/>
        <v>0</v>
      </c>
      <c r="AP1350" s="17">
        <f>VLOOKUP($C1350,'DATA PENGUKURAN GARDU'!$A:$BS,46,0)</f>
        <v>0</v>
      </c>
      <c r="AQ1350" s="17">
        <f>VLOOKUP($C1350,'DATA PENGUKURAN GARDU'!$A:$BS,53,0)</f>
        <v>0</v>
      </c>
      <c r="AR1350" s="17">
        <f>VLOOKUP($C1350,'DATA PENGUKURAN GARDU'!$A:$BS,54,0)</f>
        <v>0</v>
      </c>
      <c r="AS1350" s="20">
        <f>VLOOKUP($D1350,'DATA PENGUKURAN GARDU'!$A:$BS,42,0)</f>
        <v>0</v>
      </c>
      <c r="AT1350" s="21">
        <f t="shared" si="717"/>
        <v>0</v>
      </c>
      <c r="AU1350" s="20">
        <f>VLOOKUP($D1350,'DATA PENGUKURAN GARDU'!$A:$BS,44,0)</f>
        <v>0</v>
      </c>
      <c r="AV1350" s="21">
        <f t="shared" si="718"/>
        <v>0</v>
      </c>
      <c r="AW1350" s="20">
        <f>VLOOKUP($D1350,'DATA PENGUKURAN GARDU'!$A:$BS,46,0)</f>
        <v>0</v>
      </c>
      <c r="AX1350" s="21">
        <f t="shared" si="719"/>
        <v>0</v>
      </c>
      <c r="AY1350" s="20">
        <f>VLOOKUP($D1350,'DATA PENGUKURAN GARDU'!$A:$BS,46,0)</f>
        <v>0</v>
      </c>
      <c r="AZ1350" s="20">
        <f>VLOOKUP($D1350,'DATA PENGUKURAN GARDU'!$A:$BS,53,0)</f>
        <v>0</v>
      </c>
      <c r="BA1350" s="20">
        <f>VLOOKUP($D1350,'DATA PENGUKURAN GARDU'!$A:$BS,54,0)</f>
        <v>0</v>
      </c>
      <c r="BB1350" s="17" t="e">
        <f>VLOOKUP($E1350,'DATA PENGUKURAN GARDU'!$A:$BS,42,0)</f>
        <v>#N/A</v>
      </c>
      <c r="BC1350" s="23" t="e">
        <f t="shared" si="720"/>
        <v>#N/A</v>
      </c>
      <c r="BD1350" s="17" t="e">
        <f>VLOOKUP($E1350,'DATA PENGUKURAN GARDU'!$A:$BS,44,0)</f>
        <v>#N/A</v>
      </c>
      <c r="BE1350" s="23" t="e">
        <f t="shared" si="721"/>
        <v>#N/A</v>
      </c>
      <c r="BF1350" s="17" t="e">
        <f>VLOOKUP($E1350,'DATA PENGUKURAN GARDU'!$A:$BS,46,0)</f>
        <v>#N/A</v>
      </c>
      <c r="BG1350" s="23" t="e">
        <f t="shared" si="722"/>
        <v>#N/A</v>
      </c>
      <c r="BH1350" s="17" t="e">
        <f>VLOOKUP($E1350,'DATA PENGUKURAN GARDU'!$A:$BS,46,0)</f>
        <v>#N/A</v>
      </c>
      <c r="BI1350" s="17" t="e">
        <f>VLOOKUP($E1350,'DATA PENGUKURAN GARDU'!$A:$BS,53,0)</f>
        <v>#N/A</v>
      </c>
      <c r="BJ1350" s="17" t="e">
        <f>VLOOKUP($E1350,'DATA PENGUKURAN GARDU'!$A:$BS,54,0)</f>
        <v>#N/A</v>
      </c>
      <c r="BK1350" s="20" t="str">
        <f t="shared" si="723"/>
        <v>Normal</v>
      </c>
      <c r="BL1350" s="20" t="str">
        <f t="shared" si="724"/>
        <v>Normal</v>
      </c>
      <c r="BM1350" s="20" t="str">
        <f t="shared" si="725"/>
        <v>Normal</v>
      </c>
      <c r="BN1350" s="25">
        <f t="shared" si="726"/>
        <v>31</v>
      </c>
      <c r="BO1350" s="26">
        <f t="shared" si="727"/>
        <v>0</v>
      </c>
      <c r="BP1350" s="21">
        <f t="shared" si="728"/>
        <v>0</v>
      </c>
      <c r="BQ1350" s="20" t="str">
        <f t="shared" si="729"/>
        <v>1 Phase</v>
      </c>
      <c r="BR1350" s="20">
        <v>1060</v>
      </c>
      <c r="BS1350" s="9">
        <v>0</v>
      </c>
      <c r="BT1350" s="2" t="str">
        <f t="shared" si="730"/>
        <v>Underload</v>
      </c>
      <c r="BU1350" s="2" t="str">
        <f t="shared" si="698"/>
        <v>SEIMBANG</v>
      </c>
      <c r="BV1350" s="2" t="e">
        <f t="shared" si="699"/>
        <v>#N/A</v>
      </c>
    </row>
    <row r="1351" s="2" customFormat="1" ht="22.95" customHeight="1" spans="1:74">
      <c r="A1351" s="9" t="str">
        <f t="shared" si="700"/>
        <v>K-186Induk</v>
      </c>
      <c r="B1351" s="9" t="str">
        <f t="shared" si="701"/>
        <v>K-186jurusan 1</v>
      </c>
      <c r="C1351" s="9" t="str">
        <f t="shared" si="702"/>
        <v>K-186jurusan 2</v>
      </c>
      <c r="D1351" s="9" t="str">
        <f t="shared" si="703"/>
        <v>K-186jurusan 3</v>
      </c>
      <c r="E1351" s="9" t="str">
        <f t="shared" si="704"/>
        <v>K-186jurusan 4</v>
      </c>
      <c r="F1351" s="10" t="s">
        <v>131</v>
      </c>
      <c r="G1351" s="10" t="s">
        <v>132</v>
      </c>
      <c r="H1351" s="10" t="s">
        <v>512</v>
      </c>
      <c r="I1351" s="10">
        <v>0.77448</v>
      </c>
      <c r="J1351" s="10">
        <v>124.311768</v>
      </c>
      <c r="K1351" s="10">
        <v>50</v>
      </c>
      <c r="L1351" s="10">
        <v>3</v>
      </c>
      <c r="M1351" s="10">
        <v>20</v>
      </c>
      <c r="N1351" s="14">
        <f t="shared" si="705"/>
        <v>400</v>
      </c>
      <c r="O1351" s="15">
        <f t="shared" si="706"/>
        <v>1.44508670520231</v>
      </c>
      <c r="P1351" s="15">
        <f t="shared" si="707"/>
        <v>72.2543352601156</v>
      </c>
      <c r="Q1351" s="17">
        <f>VLOOKUP($A1351,'DATA PENGUKURAN GARDU'!$A:$BS,42,0)</f>
        <v>29</v>
      </c>
      <c r="R1351" s="18">
        <f t="shared" si="708"/>
        <v>40.136</v>
      </c>
      <c r="S1351" s="17">
        <f>VLOOKUP($A1351,'DATA PENGUKURAN GARDU'!$A:$BS,44,0)</f>
        <v>19</v>
      </c>
      <c r="T1351" s="18">
        <f t="shared" si="709"/>
        <v>26.296</v>
      </c>
      <c r="U1351" s="17">
        <f>VLOOKUP($A1351,'DATA PENGUKURAN GARDU'!$A:$BS,46,0)</f>
        <v>30</v>
      </c>
      <c r="V1351" s="18">
        <f t="shared" si="710"/>
        <v>41.52</v>
      </c>
      <c r="W1351" s="17">
        <f>VLOOKUP($A1351,'DATA PENGUKURAN GARDU'!$A:$BS,48,0)</f>
        <v>18</v>
      </c>
      <c r="X1351" s="17">
        <f>VLOOKUP($A1351,'DATA PENGUKURAN GARDU'!$A:$BS,53,0)</f>
        <v>230</v>
      </c>
      <c r="Y1351" s="17">
        <f>VLOOKUP($A1351,'DATA PENGUKURAN GARDU'!$A:$BS,54,0)</f>
        <v>400</v>
      </c>
      <c r="Z1351" s="17">
        <f>VLOOKUP($A1351,'DATA PENGUKURAN GARDU'!$A:$BS,55,0)</f>
        <v>203</v>
      </c>
      <c r="AA1351" s="20">
        <f>VLOOKUP($B1351,'DATA PENGUKURAN GARDU'!$A:$BS,42,0)</f>
        <v>29</v>
      </c>
      <c r="AB1351" s="21">
        <f t="shared" si="711"/>
        <v>40.136</v>
      </c>
      <c r="AC1351" s="20">
        <f>VLOOKUP($B1351,'DATA PENGUKURAN GARDU'!$A:$BS,44,0)</f>
        <v>19</v>
      </c>
      <c r="AD1351" s="21">
        <f t="shared" si="712"/>
        <v>26.296</v>
      </c>
      <c r="AE1351" s="20">
        <f>VLOOKUP($B1351,'DATA PENGUKURAN GARDU'!$A:$BS,46,0)</f>
        <v>30</v>
      </c>
      <c r="AF1351" s="21">
        <f t="shared" si="713"/>
        <v>41.52</v>
      </c>
      <c r="AG1351" s="20">
        <f>VLOOKUP($B1351,'DATA PENGUKURAN GARDU'!$A:$BS,46,0)</f>
        <v>30</v>
      </c>
      <c r="AH1351" s="20">
        <f>VLOOKUP($B1351,'DATA PENGUKURAN GARDU'!$A:$BS,53,0)</f>
        <v>0</v>
      </c>
      <c r="AI1351" s="20">
        <f>VLOOKUP($B1351,'DATA PENGUKURAN GARDU'!$A:$BS,54,0)</f>
        <v>0</v>
      </c>
      <c r="AJ1351" s="17">
        <f>VLOOKUP($C1351,'DATA PENGUKURAN GARDU'!$A:$BS,42,0)</f>
        <v>0</v>
      </c>
      <c r="AK1351" s="23">
        <f t="shared" si="714"/>
        <v>0</v>
      </c>
      <c r="AL1351" s="17">
        <f>VLOOKUP($C1351,'DATA PENGUKURAN GARDU'!$A:$BS,44,0)</f>
        <v>0</v>
      </c>
      <c r="AM1351" s="23">
        <f t="shared" si="715"/>
        <v>0</v>
      </c>
      <c r="AN1351" s="17">
        <f>VLOOKUP($C1351,'DATA PENGUKURAN GARDU'!$A:$BS,46,0)</f>
        <v>0</v>
      </c>
      <c r="AO1351" s="23">
        <f t="shared" si="716"/>
        <v>0</v>
      </c>
      <c r="AP1351" s="17">
        <f>VLOOKUP($C1351,'DATA PENGUKURAN GARDU'!$A:$BS,46,0)</f>
        <v>0</v>
      </c>
      <c r="AQ1351" s="17">
        <f>VLOOKUP($C1351,'DATA PENGUKURAN GARDU'!$A:$BS,53,0)</f>
        <v>0</v>
      </c>
      <c r="AR1351" s="17">
        <f>VLOOKUP($C1351,'DATA PENGUKURAN GARDU'!$A:$BS,54,0)</f>
        <v>0</v>
      </c>
      <c r="AS1351" s="20">
        <f>VLOOKUP($D1351,'DATA PENGUKURAN GARDU'!$A:$BS,42,0)</f>
        <v>0</v>
      </c>
      <c r="AT1351" s="21">
        <f t="shared" si="717"/>
        <v>0</v>
      </c>
      <c r="AU1351" s="20">
        <f>VLOOKUP($D1351,'DATA PENGUKURAN GARDU'!$A:$BS,44,0)</f>
        <v>0</v>
      </c>
      <c r="AV1351" s="21">
        <f t="shared" si="718"/>
        <v>0</v>
      </c>
      <c r="AW1351" s="20">
        <f>VLOOKUP($D1351,'DATA PENGUKURAN GARDU'!$A:$BS,46,0)</f>
        <v>0</v>
      </c>
      <c r="AX1351" s="21">
        <f t="shared" si="719"/>
        <v>0</v>
      </c>
      <c r="AY1351" s="20">
        <f>VLOOKUP($D1351,'DATA PENGUKURAN GARDU'!$A:$BS,46,0)</f>
        <v>0</v>
      </c>
      <c r="AZ1351" s="20">
        <f>VLOOKUP($D1351,'DATA PENGUKURAN GARDU'!$A:$BS,53,0)</f>
        <v>0</v>
      </c>
      <c r="BA1351" s="20">
        <f>VLOOKUP($D1351,'DATA PENGUKURAN GARDU'!$A:$BS,54,0)</f>
        <v>0</v>
      </c>
      <c r="BB1351" s="17" t="e">
        <f>VLOOKUP($E1351,'DATA PENGUKURAN GARDU'!$A:$BS,42,0)</f>
        <v>#N/A</v>
      </c>
      <c r="BC1351" s="23" t="e">
        <f t="shared" si="720"/>
        <v>#N/A</v>
      </c>
      <c r="BD1351" s="17" t="e">
        <f>VLOOKUP($E1351,'DATA PENGUKURAN GARDU'!$A:$BS,44,0)</f>
        <v>#N/A</v>
      </c>
      <c r="BE1351" s="23" t="e">
        <f t="shared" si="721"/>
        <v>#N/A</v>
      </c>
      <c r="BF1351" s="17" t="e">
        <f>VLOOKUP($E1351,'DATA PENGUKURAN GARDU'!$A:$BS,46,0)</f>
        <v>#N/A</v>
      </c>
      <c r="BG1351" s="23" t="e">
        <f t="shared" si="722"/>
        <v>#N/A</v>
      </c>
      <c r="BH1351" s="17" t="e">
        <f>VLOOKUP($E1351,'DATA PENGUKURAN GARDU'!$A:$BS,46,0)</f>
        <v>#N/A</v>
      </c>
      <c r="BI1351" s="17" t="e">
        <f>VLOOKUP($E1351,'DATA PENGUKURAN GARDU'!$A:$BS,53,0)</f>
        <v>#N/A</v>
      </c>
      <c r="BJ1351" s="17" t="e">
        <f>VLOOKUP($E1351,'DATA PENGUKURAN GARDU'!$A:$BS,54,0)</f>
        <v>#N/A</v>
      </c>
      <c r="BK1351" s="20" t="str">
        <f t="shared" si="723"/>
        <v>Normal</v>
      </c>
      <c r="BL1351" s="20" t="str">
        <f t="shared" si="724"/>
        <v>Normal</v>
      </c>
      <c r="BM1351" s="20" t="str">
        <f t="shared" si="725"/>
        <v>Normal</v>
      </c>
      <c r="BN1351" s="25">
        <f t="shared" si="726"/>
        <v>26</v>
      </c>
      <c r="BO1351" s="26">
        <f t="shared" si="727"/>
        <v>0</v>
      </c>
      <c r="BP1351" s="21">
        <f t="shared" si="728"/>
        <v>0</v>
      </c>
      <c r="BQ1351" s="20">
        <f t="shared" si="729"/>
        <v>0.179487179487179</v>
      </c>
      <c r="BR1351" s="20">
        <v>1060</v>
      </c>
      <c r="BS1351" s="9">
        <v>0</v>
      </c>
      <c r="BT1351" s="2" t="str">
        <f t="shared" si="730"/>
        <v>Underload</v>
      </c>
      <c r="BU1351" s="2" t="str">
        <f t="shared" si="698"/>
        <v>SEIMBANG</v>
      </c>
      <c r="BV1351" s="2" t="str">
        <f t="shared" si="699"/>
        <v>NORMAL</v>
      </c>
    </row>
    <row r="1352" s="2" customFormat="1" ht="22.95" customHeight="1" spans="1:74">
      <c r="A1352" s="9" t="str">
        <f t="shared" si="700"/>
        <v>K-079Induk</v>
      </c>
      <c r="B1352" s="9" t="str">
        <f t="shared" si="701"/>
        <v>K-079jurusan 1</v>
      </c>
      <c r="C1352" s="9" t="str">
        <f t="shared" si="702"/>
        <v>K-079jurusan 2</v>
      </c>
      <c r="D1352" s="9" t="str">
        <f t="shared" si="703"/>
        <v>K-079jurusan 3</v>
      </c>
      <c r="E1352" s="9" t="str">
        <f t="shared" si="704"/>
        <v>K-079jurusan 4</v>
      </c>
      <c r="F1352" s="10" t="s">
        <v>410</v>
      </c>
      <c r="G1352" s="10" t="s">
        <v>132</v>
      </c>
      <c r="H1352" s="10" t="s">
        <v>516</v>
      </c>
      <c r="I1352" s="10">
        <v>0.743848</v>
      </c>
      <c r="J1352" s="10">
        <v>124.306894</v>
      </c>
      <c r="K1352" s="10">
        <v>50</v>
      </c>
      <c r="L1352" s="10">
        <v>3</v>
      </c>
      <c r="M1352" s="10">
        <v>20</v>
      </c>
      <c r="N1352" s="14">
        <f t="shared" si="705"/>
        <v>400</v>
      </c>
      <c r="O1352" s="15">
        <f t="shared" si="706"/>
        <v>1.44508670520231</v>
      </c>
      <c r="P1352" s="15">
        <f t="shared" si="707"/>
        <v>72.2543352601156</v>
      </c>
      <c r="Q1352" s="17">
        <f>VLOOKUP($A1352,'DATA PENGUKURAN GARDU'!$A:$BS,42,0)</f>
        <v>39</v>
      </c>
      <c r="R1352" s="18">
        <f t="shared" si="708"/>
        <v>53.976</v>
      </c>
      <c r="S1352" s="17">
        <f>VLOOKUP($A1352,'DATA PENGUKURAN GARDU'!$A:$BS,44,0)</f>
        <v>41</v>
      </c>
      <c r="T1352" s="18">
        <f t="shared" si="709"/>
        <v>56.744</v>
      </c>
      <c r="U1352" s="17">
        <f>VLOOKUP($A1352,'DATA PENGUKURAN GARDU'!$A:$BS,46,0)</f>
        <v>1</v>
      </c>
      <c r="V1352" s="18">
        <f t="shared" si="710"/>
        <v>1.384</v>
      </c>
      <c r="W1352" s="17">
        <f>VLOOKUP($A1352,'DATA PENGUKURAN GARDU'!$A:$BS,48,0)</f>
        <v>44</v>
      </c>
      <c r="X1352" s="17">
        <f>VLOOKUP($A1352,'DATA PENGUKURAN GARDU'!$A:$BS,53,0)</f>
        <v>230</v>
      </c>
      <c r="Y1352" s="17">
        <f>VLOOKUP($A1352,'DATA PENGUKURAN GARDU'!$A:$BS,54,0)</f>
        <v>400</v>
      </c>
      <c r="Z1352" s="17">
        <f>VLOOKUP($A1352,'DATA PENGUKURAN GARDU'!$A:$BS,55,0)</f>
        <v>203</v>
      </c>
      <c r="AA1352" s="20">
        <f>VLOOKUP($B1352,'DATA PENGUKURAN GARDU'!$A:$BS,42,0)</f>
        <v>39</v>
      </c>
      <c r="AB1352" s="21">
        <f t="shared" si="711"/>
        <v>53.976</v>
      </c>
      <c r="AC1352" s="20">
        <f>VLOOKUP($B1352,'DATA PENGUKURAN GARDU'!$A:$BS,44,0)</f>
        <v>41</v>
      </c>
      <c r="AD1352" s="21">
        <f t="shared" si="712"/>
        <v>56.744</v>
      </c>
      <c r="AE1352" s="20">
        <f>VLOOKUP($B1352,'DATA PENGUKURAN GARDU'!$A:$BS,46,0)</f>
        <v>0</v>
      </c>
      <c r="AF1352" s="21">
        <f t="shared" si="713"/>
        <v>0</v>
      </c>
      <c r="AG1352" s="20">
        <f>VLOOKUP($B1352,'DATA PENGUKURAN GARDU'!$A:$BS,46,0)</f>
        <v>0</v>
      </c>
      <c r="AH1352" s="20">
        <f>VLOOKUP($B1352,'DATA PENGUKURAN GARDU'!$A:$BS,53,0)</f>
        <v>0</v>
      </c>
      <c r="AI1352" s="20">
        <f>VLOOKUP($B1352,'DATA PENGUKURAN GARDU'!$A:$BS,54,0)</f>
        <v>0</v>
      </c>
      <c r="AJ1352" s="17">
        <f>VLOOKUP($C1352,'DATA PENGUKURAN GARDU'!$A:$BS,42,0)</f>
        <v>0</v>
      </c>
      <c r="AK1352" s="23">
        <f t="shared" si="714"/>
        <v>0</v>
      </c>
      <c r="AL1352" s="17">
        <f>VLOOKUP($C1352,'DATA PENGUKURAN GARDU'!$A:$BS,44,0)</f>
        <v>0</v>
      </c>
      <c r="AM1352" s="23">
        <f t="shared" si="715"/>
        <v>0</v>
      </c>
      <c r="AN1352" s="17">
        <f>VLOOKUP($C1352,'DATA PENGUKURAN GARDU'!$A:$BS,46,0)</f>
        <v>1</v>
      </c>
      <c r="AO1352" s="23">
        <f t="shared" si="716"/>
        <v>1.384</v>
      </c>
      <c r="AP1352" s="17">
        <f>VLOOKUP($C1352,'DATA PENGUKURAN GARDU'!$A:$BS,46,0)</f>
        <v>1</v>
      </c>
      <c r="AQ1352" s="17">
        <f>VLOOKUP($C1352,'DATA PENGUKURAN GARDU'!$A:$BS,53,0)</f>
        <v>0</v>
      </c>
      <c r="AR1352" s="17">
        <f>VLOOKUP($C1352,'DATA PENGUKURAN GARDU'!$A:$BS,54,0)</f>
        <v>0</v>
      </c>
      <c r="AS1352" s="20">
        <f>VLOOKUP($D1352,'DATA PENGUKURAN GARDU'!$A:$BS,42,0)</f>
        <v>0</v>
      </c>
      <c r="AT1352" s="21">
        <f t="shared" si="717"/>
        <v>0</v>
      </c>
      <c r="AU1352" s="20">
        <f>VLOOKUP($D1352,'DATA PENGUKURAN GARDU'!$A:$BS,44,0)</f>
        <v>0</v>
      </c>
      <c r="AV1352" s="21">
        <f t="shared" si="718"/>
        <v>0</v>
      </c>
      <c r="AW1352" s="20">
        <f>VLOOKUP($D1352,'DATA PENGUKURAN GARDU'!$A:$BS,46,0)</f>
        <v>0</v>
      </c>
      <c r="AX1352" s="21">
        <f t="shared" si="719"/>
        <v>0</v>
      </c>
      <c r="AY1352" s="20">
        <f>VLOOKUP($D1352,'DATA PENGUKURAN GARDU'!$A:$BS,46,0)</f>
        <v>0</v>
      </c>
      <c r="AZ1352" s="20">
        <f>VLOOKUP($D1352,'DATA PENGUKURAN GARDU'!$A:$BS,53,0)</f>
        <v>0</v>
      </c>
      <c r="BA1352" s="20">
        <f>VLOOKUP($D1352,'DATA PENGUKURAN GARDU'!$A:$BS,54,0)</f>
        <v>0</v>
      </c>
      <c r="BB1352" s="17" t="e">
        <f>VLOOKUP($E1352,'DATA PENGUKURAN GARDU'!$A:$BS,42,0)</f>
        <v>#N/A</v>
      </c>
      <c r="BC1352" s="23" t="e">
        <f t="shared" si="720"/>
        <v>#N/A</v>
      </c>
      <c r="BD1352" s="17" t="e">
        <f>VLOOKUP($E1352,'DATA PENGUKURAN GARDU'!$A:$BS,44,0)</f>
        <v>#N/A</v>
      </c>
      <c r="BE1352" s="23" t="e">
        <f t="shared" si="721"/>
        <v>#N/A</v>
      </c>
      <c r="BF1352" s="17" t="e">
        <f>VLOOKUP($E1352,'DATA PENGUKURAN GARDU'!$A:$BS,46,0)</f>
        <v>#N/A</v>
      </c>
      <c r="BG1352" s="23" t="e">
        <f t="shared" si="722"/>
        <v>#N/A</v>
      </c>
      <c r="BH1352" s="17" t="e">
        <f>VLOOKUP($E1352,'DATA PENGUKURAN GARDU'!$A:$BS,46,0)</f>
        <v>#N/A</v>
      </c>
      <c r="BI1352" s="17" t="e">
        <f>VLOOKUP($E1352,'DATA PENGUKURAN GARDU'!$A:$BS,53,0)</f>
        <v>#N/A</v>
      </c>
      <c r="BJ1352" s="17" t="e">
        <f>VLOOKUP($E1352,'DATA PENGUKURAN GARDU'!$A:$BS,54,0)</f>
        <v>#N/A</v>
      </c>
      <c r="BK1352" s="20" t="str">
        <f t="shared" si="723"/>
        <v>Normal</v>
      </c>
      <c r="BL1352" s="20" t="str">
        <f t="shared" si="724"/>
        <v>Normal</v>
      </c>
      <c r="BM1352" s="20" t="str">
        <f t="shared" si="725"/>
        <v>Normal</v>
      </c>
      <c r="BN1352" s="25">
        <f t="shared" si="726"/>
        <v>27</v>
      </c>
      <c r="BO1352" s="26">
        <f t="shared" si="727"/>
        <v>0</v>
      </c>
      <c r="BP1352" s="21">
        <f t="shared" si="728"/>
        <v>0</v>
      </c>
      <c r="BQ1352" s="20">
        <f t="shared" si="729"/>
        <v>0.641975308641975</v>
      </c>
      <c r="BR1352" s="20">
        <v>1060</v>
      </c>
      <c r="BS1352" s="9">
        <v>0</v>
      </c>
      <c r="BT1352" s="2" t="str">
        <f t="shared" si="730"/>
        <v>Underload</v>
      </c>
      <c r="BU1352" s="2" t="str">
        <f t="shared" si="698"/>
        <v>TDK SEIMBANG</v>
      </c>
      <c r="BV1352" s="2" t="str">
        <f t="shared" si="699"/>
        <v>NORMAL</v>
      </c>
    </row>
    <row r="1353" s="2" customFormat="1" ht="22.95" customHeight="1" spans="1:74">
      <c r="A1353" s="9" t="str">
        <f t="shared" si="700"/>
        <v>K-051Induk</v>
      </c>
      <c r="B1353" s="9" t="str">
        <f t="shared" si="701"/>
        <v>K-051jurusan 1</v>
      </c>
      <c r="C1353" s="9" t="str">
        <f t="shared" si="702"/>
        <v>K-051jurusan 2</v>
      </c>
      <c r="D1353" s="9" t="str">
        <f t="shared" si="703"/>
        <v>K-051jurusan 3</v>
      </c>
      <c r="E1353" s="9" t="str">
        <f t="shared" si="704"/>
        <v>K-051jurusan 4</v>
      </c>
      <c r="F1353" s="10" t="s">
        <v>132</v>
      </c>
      <c r="G1353" s="10" t="s">
        <v>132</v>
      </c>
      <c r="H1353" s="10" t="s">
        <v>689</v>
      </c>
      <c r="I1353" s="10">
        <v>0.809545</v>
      </c>
      <c r="J1353" s="10">
        <v>124.204933</v>
      </c>
      <c r="K1353" s="10">
        <v>50</v>
      </c>
      <c r="L1353" s="10">
        <v>1</v>
      </c>
      <c r="M1353" s="10">
        <v>20</v>
      </c>
      <c r="N1353" s="14">
        <f t="shared" si="705"/>
        <v>230</v>
      </c>
      <c r="O1353" s="15">
        <f t="shared" si="706"/>
        <v>1.44508670520231</v>
      </c>
      <c r="P1353" s="15">
        <f t="shared" si="707"/>
        <v>217.391304347826</v>
      </c>
      <c r="Q1353" s="17">
        <f>VLOOKUP($A1353,'DATA PENGUKURAN GARDU'!$A:$BS,42,0)</f>
        <v>99</v>
      </c>
      <c r="R1353" s="18">
        <f t="shared" si="708"/>
        <v>45.54</v>
      </c>
      <c r="S1353" s="17">
        <f>VLOOKUP($A1353,'DATA PENGUKURAN GARDU'!$A:$BS,44,0)</f>
        <v>0.7</v>
      </c>
      <c r="T1353" s="18">
        <f t="shared" si="709"/>
        <v>0.322</v>
      </c>
      <c r="U1353" s="17">
        <f>VLOOKUP($A1353,'DATA PENGUKURAN GARDU'!$A:$BS,46,0)</f>
        <v>102</v>
      </c>
      <c r="V1353" s="18">
        <f t="shared" si="710"/>
        <v>46.92</v>
      </c>
      <c r="W1353" s="17">
        <f>VLOOKUP($A1353,'DATA PENGUKURAN GARDU'!$A:$BS,48,0)</f>
        <v>102</v>
      </c>
      <c r="X1353" s="17">
        <f>VLOOKUP($A1353,'DATA PENGUKURAN GARDU'!$A:$BS,53,0)</f>
        <v>249</v>
      </c>
      <c r="Y1353" s="17">
        <f>VLOOKUP($A1353,'DATA PENGUKURAN GARDU'!$A:$BS,54,0)</f>
        <v>0</v>
      </c>
      <c r="Z1353" s="17">
        <f>VLOOKUP($A1353,'DATA PENGUKURAN GARDU'!$A:$BS,55,0)</f>
        <v>200</v>
      </c>
      <c r="AA1353" s="20">
        <f>VLOOKUP($B1353,'DATA PENGUKURAN GARDU'!$A:$BS,42,0)</f>
        <v>0</v>
      </c>
      <c r="AB1353" s="21">
        <f t="shared" si="711"/>
        <v>0</v>
      </c>
      <c r="AC1353" s="20">
        <f>VLOOKUP($B1353,'DATA PENGUKURAN GARDU'!$A:$BS,44,0)</f>
        <v>0</v>
      </c>
      <c r="AD1353" s="21">
        <f t="shared" si="712"/>
        <v>0</v>
      </c>
      <c r="AE1353" s="20">
        <f>VLOOKUP($B1353,'DATA PENGUKURAN GARDU'!$A:$BS,46,0)</f>
        <v>0</v>
      </c>
      <c r="AF1353" s="21">
        <f t="shared" si="713"/>
        <v>0</v>
      </c>
      <c r="AG1353" s="20">
        <f>VLOOKUP($B1353,'DATA PENGUKURAN GARDU'!$A:$BS,46,0)</f>
        <v>0</v>
      </c>
      <c r="AH1353" s="20">
        <f>VLOOKUP($B1353,'DATA PENGUKURAN GARDU'!$A:$BS,53,0)</f>
        <v>0</v>
      </c>
      <c r="AI1353" s="20">
        <f>VLOOKUP($B1353,'DATA PENGUKURAN GARDU'!$A:$BS,54,0)</f>
        <v>0</v>
      </c>
      <c r="AJ1353" s="17">
        <f>VLOOKUP($C1353,'DATA PENGUKURAN GARDU'!$A:$BS,42,0)</f>
        <v>0</v>
      </c>
      <c r="AK1353" s="23">
        <f t="shared" si="714"/>
        <v>0</v>
      </c>
      <c r="AL1353" s="17">
        <f>VLOOKUP($C1353,'DATA PENGUKURAN GARDU'!$A:$BS,44,0)</f>
        <v>0</v>
      </c>
      <c r="AM1353" s="23">
        <f t="shared" si="715"/>
        <v>0</v>
      </c>
      <c r="AN1353" s="17">
        <f>VLOOKUP($C1353,'DATA PENGUKURAN GARDU'!$A:$BS,46,0)</f>
        <v>0</v>
      </c>
      <c r="AO1353" s="23">
        <f t="shared" si="716"/>
        <v>0</v>
      </c>
      <c r="AP1353" s="17">
        <f>VLOOKUP($C1353,'DATA PENGUKURAN GARDU'!$A:$BS,46,0)</f>
        <v>0</v>
      </c>
      <c r="AQ1353" s="17">
        <f>VLOOKUP($C1353,'DATA PENGUKURAN GARDU'!$A:$BS,53,0)</f>
        <v>0</v>
      </c>
      <c r="AR1353" s="17">
        <f>VLOOKUP($C1353,'DATA PENGUKURAN GARDU'!$A:$BS,54,0)</f>
        <v>0</v>
      </c>
      <c r="AS1353" s="20">
        <f>VLOOKUP($D1353,'DATA PENGUKURAN GARDU'!$A:$BS,42,0)</f>
        <v>0</v>
      </c>
      <c r="AT1353" s="21">
        <f t="shared" si="717"/>
        <v>0</v>
      </c>
      <c r="AU1353" s="20">
        <f>VLOOKUP($D1353,'DATA PENGUKURAN GARDU'!$A:$BS,44,0)</f>
        <v>0</v>
      </c>
      <c r="AV1353" s="21">
        <f t="shared" si="718"/>
        <v>0</v>
      </c>
      <c r="AW1353" s="20">
        <f>VLOOKUP($D1353,'DATA PENGUKURAN GARDU'!$A:$BS,46,0)</f>
        <v>0</v>
      </c>
      <c r="AX1353" s="21">
        <f t="shared" si="719"/>
        <v>0</v>
      </c>
      <c r="AY1353" s="20">
        <f>VLOOKUP($D1353,'DATA PENGUKURAN GARDU'!$A:$BS,46,0)</f>
        <v>0</v>
      </c>
      <c r="AZ1353" s="20">
        <f>VLOOKUP($D1353,'DATA PENGUKURAN GARDU'!$A:$BS,53,0)</f>
        <v>0</v>
      </c>
      <c r="BA1353" s="20">
        <f>VLOOKUP($D1353,'DATA PENGUKURAN GARDU'!$A:$BS,54,0)</f>
        <v>0</v>
      </c>
      <c r="BB1353" s="17" t="e">
        <f>VLOOKUP($E1353,'DATA PENGUKURAN GARDU'!$A:$BS,42,0)</f>
        <v>#N/A</v>
      </c>
      <c r="BC1353" s="23" t="e">
        <f t="shared" si="720"/>
        <v>#N/A</v>
      </c>
      <c r="BD1353" s="17" t="e">
        <f>VLOOKUP($E1353,'DATA PENGUKURAN GARDU'!$A:$BS,44,0)</f>
        <v>#N/A</v>
      </c>
      <c r="BE1353" s="23" t="e">
        <f t="shared" si="721"/>
        <v>#N/A</v>
      </c>
      <c r="BF1353" s="17" t="e">
        <f>VLOOKUP($E1353,'DATA PENGUKURAN GARDU'!$A:$BS,46,0)</f>
        <v>#N/A</v>
      </c>
      <c r="BG1353" s="23" t="e">
        <f t="shared" si="722"/>
        <v>#N/A</v>
      </c>
      <c r="BH1353" s="17" t="e">
        <f>VLOOKUP($E1353,'DATA PENGUKURAN GARDU'!$A:$BS,46,0)</f>
        <v>#N/A</v>
      </c>
      <c r="BI1353" s="17" t="e">
        <f>VLOOKUP($E1353,'DATA PENGUKURAN GARDU'!$A:$BS,53,0)</f>
        <v>#N/A</v>
      </c>
      <c r="BJ1353" s="17" t="e">
        <f>VLOOKUP($E1353,'DATA PENGUKURAN GARDU'!$A:$BS,54,0)</f>
        <v>#N/A</v>
      </c>
      <c r="BK1353" s="20" t="str">
        <f t="shared" si="723"/>
        <v>Normal</v>
      </c>
      <c r="BL1353" s="20" t="str">
        <f t="shared" si="724"/>
        <v>Normal</v>
      </c>
      <c r="BM1353" s="20" t="str">
        <f t="shared" si="725"/>
        <v>Normal</v>
      </c>
      <c r="BN1353" s="25">
        <f t="shared" si="726"/>
        <v>102</v>
      </c>
      <c r="BO1353" s="26">
        <f t="shared" si="727"/>
        <v>0</v>
      </c>
      <c r="BP1353" s="21">
        <f t="shared" si="728"/>
        <v>0</v>
      </c>
      <c r="BQ1353" s="20" t="str">
        <f t="shared" si="729"/>
        <v>1 Phase</v>
      </c>
      <c r="BR1353" s="20">
        <v>750</v>
      </c>
      <c r="BS1353" s="9">
        <v>0</v>
      </c>
      <c r="BT1353" s="2" t="str">
        <f t="shared" si="730"/>
        <v>Underload</v>
      </c>
      <c r="BU1353" s="2" t="str">
        <f t="shared" si="698"/>
        <v>SEIMBANG</v>
      </c>
      <c r="BV1353" s="2" t="e">
        <f t="shared" si="699"/>
        <v>#N/A</v>
      </c>
    </row>
    <row r="1354" s="2" customFormat="1" ht="22.95" customHeight="1" spans="1:74">
      <c r="A1354" s="9" t="str">
        <f t="shared" si="700"/>
        <v>K-250.2Induk</v>
      </c>
      <c r="B1354" s="9" t="str">
        <f t="shared" si="701"/>
        <v>K-250.2jurusan 1</v>
      </c>
      <c r="C1354" s="9" t="str">
        <f t="shared" si="702"/>
        <v>K-250.2jurusan 2</v>
      </c>
      <c r="D1354" s="9" t="str">
        <f t="shared" si="703"/>
        <v>K-250.2jurusan 3</v>
      </c>
      <c r="E1354" s="9" t="str">
        <f t="shared" si="704"/>
        <v>K-250.2jurusan 4</v>
      </c>
      <c r="F1354" s="10" t="s">
        <v>136</v>
      </c>
      <c r="G1354" s="10" t="s">
        <v>136</v>
      </c>
      <c r="H1354" s="10" t="s">
        <v>737</v>
      </c>
      <c r="I1354" s="10">
        <v>0.69643</v>
      </c>
      <c r="J1354" s="10">
        <v>124.32817</v>
      </c>
      <c r="K1354" s="10">
        <v>50</v>
      </c>
      <c r="L1354" s="10">
        <v>3</v>
      </c>
      <c r="M1354" s="10">
        <v>20</v>
      </c>
      <c r="N1354" s="14">
        <f t="shared" si="705"/>
        <v>400</v>
      </c>
      <c r="O1354" s="15">
        <f t="shared" si="706"/>
        <v>1.44508670520231</v>
      </c>
      <c r="P1354" s="15">
        <f t="shared" si="707"/>
        <v>72.2543352601156</v>
      </c>
      <c r="Q1354" s="17">
        <f>VLOOKUP($A1354,'DATA PENGUKURAN GARDU'!$A:$BS,42,0)</f>
        <v>25</v>
      </c>
      <c r="R1354" s="18">
        <f t="shared" si="708"/>
        <v>34.6</v>
      </c>
      <c r="S1354" s="17">
        <f>VLOOKUP($A1354,'DATA PENGUKURAN GARDU'!$A:$BS,44,0)</f>
        <v>5</v>
      </c>
      <c r="T1354" s="18">
        <f t="shared" si="709"/>
        <v>6.92</v>
      </c>
      <c r="U1354" s="17">
        <f>VLOOKUP($A1354,'DATA PENGUKURAN GARDU'!$A:$BS,46,0)</f>
        <v>22</v>
      </c>
      <c r="V1354" s="18">
        <f t="shared" si="710"/>
        <v>30.448</v>
      </c>
      <c r="W1354" s="17">
        <f>VLOOKUP($A1354,'DATA PENGUKURAN GARDU'!$A:$BS,48,0)</f>
        <v>20</v>
      </c>
      <c r="X1354" s="17">
        <f>VLOOKUP($A1354,'DATA PENGUKURAN GARDU'!$A:$BS,53,0)</f>
        <v>230</v>
      </c>
      <c r="Y1354" s="17">
        <f>VLOOKUP($A1354,'DATA PENGUKURAN GARDU'!$A:$BS,54,0)</f>
        <v>399.8</v>
      </c>
      <c r="Z1354" s="17">
        <f>VLOOKUP($A1354,'DATA PENGUKURAN GARDU'!$A:$BS,55,0)</f>
        <v>223</v>
      </c>
      <c r="AA1354" s="20">
        <f>VLOOKUP($B1354,'DATA PENGUKURAN GARDU'!$A:$BS,42,0)</f>
        <v>0</v>
      </c>
      <c r="AB1354" s="21">
        <f t="shared" si="711"/>
        <v>0</v>
      </c>
      <c r="AC1354" s="20">
        <f>VLOOKUP($B1354,'DATA PENGUKURAN GARDU'!$A:$BS,44,0)</f>
        <v>0</v>
      </c>
      <c r="AD1354" s="21">
        <f t="shared" si="712"/>
        <v>0</v>
      </c>
      <c r="AE1354" s="20">
        <f>VLOOKUP($B1354,'DATA PENGUKURAN GARDU'!$A:$BS,46,0)</f>
        <v>0</v>
      </c>
      <c r="AF1354" s="21">
        <f t="shared" si="713"/>
        <v>0</v>
      </c>
      <c r="AG1354" s="20">
        <f>VLOOKUP($B1354,'DATA PENGUKURAN GARDU'!$A:$BS,46,0)</f>
        <v>0</v>
      </c>
      <c r="AH1354" s="20">
        <f>VLOOKUP($B1354,'DATA PENGUKURAN GARDU'!$A:$BS,53,0)</f>
        <v>230</v>
      </c>
      <c r="AI1354" s="20">
        <f>VLOOKUP($B1354,'DATA PENGUKURAN GARDU'!$A:$BS,54,0)</f>
        <v>396</v>
      </c>
      <c r="AJ1354" s="17">
        <f>VLOOKUP($C1354,'DATA PENGUKURAN GARDU'!$A:$BS,42,0)</f>
        <v>0</v>
      </c>
      <c r="AK1354" s="23">
        <f t="shared" si="714"/>
        <v>0</v>
      </c>
      <c r="AL1354" s="17">
        <f>VLOOKUP($C1354,'DATA PENGUKURAN GARDU'!$A:$BS,44,0)</f>
        <v>0</v>
      </c>
      <c r="AM1354" s="23">
        <f t="shared" si="715"/>
        <v>0</v>
      </c>
      <c r="AN1354" s="17">
        <f>VLOOKUP($C1354,'DATA PENGUKURAN GARDU'!$A:$BS,46,0)</f>
        <v>0</v>
      </c>
      <c r="AO1354" s="23">
        <f t="shared" si="716"/>
        <v>0</v>
      </c>
      <c r="AP1354" s="17">
        <f>VLOOKUP($C1354,'DATA PENGUKURAN GARDU'!$A:$BS,46,0)</f>
        <v>0</v>
      </c>
      <c r="AQ1354" s="17">
        <f>VLOOKUP($C1354,'DATA PENGUKURAN GARDU'!$A:$BS,53,0)</f>
        <v>227</v>
      </c>
      <c r="AR1354" s="17">
        <f>VLOOKUP($C1354,'DATA PENGUKURAN GARDU'!$A:$BS,54,0)</f>
        <v>392</v>
      </c>
      <c r="AS1354" s="20">
        <f>VLOOKUP($D1354,'DATA PENGUKURAN GARDU'!$A:$BS,42,0)</f>
        <v>0</v>
      </c>
      <c r="AT1354" s="21">
        <f t="shared" si="717"/>
        <v>0</v>
      </c>
      <c r="AU1354" s="20">
        <f>VLOOKUP($D1354,'DATA PENGUKURAN GARDU'!$A:$BS,44,0)</f>
        <v>0</v>
      </c>
      <c r="AV1354" s="21">
        <f t="shared" si="718"/>
        <v>0</v>
      </c>
      <c r="AW1354" s="20">
        <f>VLOOKUP($D1354,'DATA PENGUKURAN GARDU'!$A:$BS,46,0)</f>
        <v>0</v>
      </c>
      <c r="AX1354" s="21">
        <f t="shared" si="719"/>
        <v>0</v>
      </c>
      <c r="AY1354" s="20">
        <f>VLOOKUP($D1354,'DATA PENGUKURAN GARDU'!$A:$BS,46,0)</f>
        <v>0</v>
      </c>
      <c r="AZ1354" s="20">
        <f>VLOOKUP($D1354,'DATA PENGUKURAN GARDU'!$A:$BS,53,0)</f>
        <v>0</v>
      </c>
      <c r="BA1354" s="20">
        <f>VLOOKUP($D1354,'DATA PENGUKURAN GARDU'!$A:$BS,54,0)</f>
        <v>0</v>
      </c>
      <c r="BB1354" s="17" t="e">
        <f>VLOOKUP($E1354,'DATA PENGUKURAN GARDU'!$A:$BS,42,0)</f>
        <v>#N/A</v>
      </c>
      <c r="BC1354" s="23" t="e">
        <f t="shared" si="720"/>
        <v>#N/A</v>
      </c>
      <c r="BD1354" s="17" t="e">
        <f>VLOOKUP($E1354,'DATA PENGUKURAN GARDU'!$A:$BS,44,0)</f>
        <v>#N/A</v>
      </c>
      <c r="BE1354" s="23" t="e">
        <f t="shared" si="721"/>
        <v>#N/A</v>
      </c>
      <c r="BF1354" s="17" t="e">
        <f>VLOOKUP($E1354,'DATA PENGUKURAN GARDU'!$A:$BS,46,0)</f>
        <v>#N/A</v>
      </c>
      <c r="BG1354" s="23" t="e">
        <f t="shared" si="722"/>
        <v>#N/A</v>
      </c>
      <c r="BH1354" s="17" t="e">
        <f>VLOOKUP($E1354,'DATA PENGUKURAN GARDU'!$A:$BS,46,0)</f>
        <v>#N/A</v>
      </c>
      <c r="BI1354" s="17" t="e">
        <f>VLOOKUP($E1354,'DATA PENGUKURAN GARDU'!$A:$BS,53,0)</f>
        <v>#N/A</v>
      </c>
      <c r="BJ1354" s="17" t="e">
        <f>VLOOKUP($E1354,'DATA PENGUKURAN GARDU'!$A:$BS,54,0)</f>
        <v>#N/A</v>
      </c>
      <c r="BK1354" s="20" t="str">
        <f t="shared" si="723"/>
        <v>Normal</v>
      </c>
      <c r="BL1354" s="20" t="str">
        <f t="shared" si="724"/>
        <v>Normal</v>
      </c>
      <c r="BM1354" s="20" t="str">
        <f t="shared" si="725"/>
        <v>Normal</v>
      </c>
      <c r="BN1354" s="25">
        <f t="shared" si="726"/>
        <v>17.3333333333333</v>
      </c>
      <c r="BO1354" s="26">
        <f t="shared" si="727"/>
        <v>11.87472</v>
      </c>
      <c r="BP1354" s="21">
        <f t="shared" si="728"/>
        <v>23.74944</v>
      </c>
      <c r="BQ1354" s="20">
        <f t="shared" si="729"/>
        <v>0.474358974358974</v>
      </c>
      <c r="BR1354" s="20">
        <v>720</v>
      </c>
      <c r="BS1354" s="9">
        <v>0</v>
      </c>
      <c r="BT1354" s="2" t="str">
        <f t="shared" si="730"/>
        <v>Underload</v>
      </c>
      <c r="BU1354" s="2" t="str">
        <f t="shared" si="698"/>
        <v>TDK SEIMBANG</v>
      </c>
      <c r="BV1354" s="2" t="str">
        <f t="shared" si="699"/>
        <v>NORMAL</v>
      </c>
    </row>
    <row r="1355" s="2" customFormat="1" ht="22.95" customHeight="1" spans="1:74">
      <c r="A1355" s="9" t="str">
        <f t="shared" si="700"/>
        <v>K-291Induk</v>
      </c>
      <c r="B1355" s="9" t="str">
        <f t="shared" si="701"/>
        <v>K-291jurusan 1</v>
      </c>
      <c r="C1355" s="9" t="str">
        <f t="shared" si="702"/>
        <v>K-291jurusan 2</v>
      </c>
      <c r="D1355" s="9" t="str">
        <f t="shared" si="703"/>
        <v>K-291jurusan 3</v>
      </c>
      <c r="E1355" s="9" t="str">
        <f t="shared" si="704"/>
        <v>K-291jurusan 4</v>
      </c>
      <c r="F1355" s="10" t="s">
        <v>136</v>
      </c>
      <c r="G1355" s="10" t="s">
        <v>132</v>
      </c>
      <c r="H1355" s="10" t="s">
        <v>905</v>
      </c>
      <c r="I1355" s="10">
        <v>0.646937</v>
      </c>
      <c r="J1355" s="10">
        <v>124.309071</v>
      </c>
      <c r="K1355" s="10">
        <v>50</v>
      </c>
      <c r="L1355" s="10">
        <v>3</v>
      </c>
      <c r="M1355" s="10">
        <v>20</v>
      </c>
      <c r="N1355" s="14">
        <f t="shared" si="705"/>
        <v>400</v>
      </c>
      <c r="O1355" s="15">
        <f t="shared" si="706"/>
        <v>1.44508670520231</v>
      </c>
      <c r="P1355" s="15">
        <f t="shared" si="707"/>
        <v>72.2543352601156</v>
      </c>
      <c r="Q1355" s="17">
        <f>VLOOKUP($A1355,'DATA PENGUKURAN GARDU'!$A:$BS,42,0)</f>
        <v>49</v>
      </c>
      <c r="R1355" s="18">
        <f t="shared" si="708"/>
        <v>67.816</v>
      </c>
      <c r="S1355" s="17">
        <f>VLOOKUP($A1355,'DATA PENGUKURAN GARDU'!$A:$BS,44,0)</f>
        <v>38</v>
      </c>
      <c r="T1355" s="18">
        <f t="shared" si="709"/>
        <v>52.592</v>
      </c>
      <c r="U1355" s="17">
        <f>VLOOKUP($A1355,'DATA PENGUKURAN GARDU'!$A:$BS,46,0)</f>
        <v>29</v>
      </c>
      <c r="V1355" s="18">
        <f t="shared" si="710"/>
        <v>40.136</v>
      </c>
      <c r="W1355" s="17">
        <f>VLOOKUP($A1355,'DATA PENGUKURAN GARDU'!$A:$BS,48,0)</f>
        <v>23</v>
      </c>
      <c r="X1355" s="17">
        <f>VLOOKUP($A1355,'DATA PENGUKURAN GARDU'!$A:$BS,53,0)</f>
        <v>230</v>
      </c>
      <c r="Y1355" s="17">
        <f>VLOOKUP($A1355,'DATA PENGUKURAN GARDU'!$A:$BS,54,0)</f>
        <v>400</v>
      </c>
      <c r="Z1355" s="17">
        <f>VLOOKUP($A1355,'DATA PENGUKURAN GARDU'!$A:$BS,55,0)</f>
        <v>203</v>
      </c>
      <c r="AA1355" s="20">
        <f>VLOOKUP($B1355,'DATA PENGUKURAN GARDU'!$A:$BS,42,0)</f>
        <v>0</v>
      </c>
      <c r="AB1355" s="21">
        <f t="shared" si="711"/>
        <v>0</v>
      </c>
      <c r="AC1355" s="20">
        <f>VLOOKUP($B1355,'DATA PENGUKURAN GARDU'!$A:$BS,44,0)</f>
        <v>0</v>
      </c>
      <c r="AD1355" s="21">
        <f t="shared" si="712"/>
        <v>0</v>
      </c>
      <c r="AE1355" s="20">
        <f>VLOOKUP($B1355,'DATA PENGUKURAN GARDU'!$A:$BS,46,0)</f>
        <v>0</v>
      </c>
      <c r="AF1355" s="21">
        <f t="shared" si="713"/>
        <v>0</v>
      </c>
      <c r="AG1355" s="20">
        <f>VLOOKUP($B1355,'DATA PENGUKURAN GARDU'!$A:$BS,46,0)</f>
        <v>0</v>
      </c>
      <c r="AH1355" s="20">
        <f>VLOOKUP($B1355,'DATA PENGUKURAN GARDU'!$A:$BS,53,0)</f>
        <v>0</v>
      </c>
      <c r="AI1355" s="20">
        <f>VLOOKUP($B1355,'DATA PENGUKURAN GARDU'!$A:$BS,54,0)</f>
        <v>0</v>
      </c>
      <c r="AJ1355" s="17">
        <f>VLOOKUP($C1355,'DATA PENGUKURAN GARDU'!$A:$BS,42,0)</f>
        <v>0</v>
      </c>
      <c r="AK1355" s="23">
        <f t="shared" si="714"/>
        <v>0</v>
      </c>
      <c r="AL1355" s="17">
        <f>VLOOKUP($C1355,'DATA PENGUKURAN GARDU'!$A:$BS,44,0)</f>
        <v>0</v>
      </c>
      <c r="AM1355" s="23">
        <f t="shared" si="715"/>
        <v>0</v>
      </c>
      <c r="AN1355" s="17">
        <f>VLOOKUP($C1355,'DATA PENGUKURAN GARDU'!$A:$BS,46,0)</f>
        <v>0</v>
      </c>
      <c r="AO1355" s="23">
        <f t="shared" si="716"/>
        <v>0</v>
      </c>
      <c r="AP1355" s="17">
        <f>VLOOKUP($C1355,'DATA PENGUKURAN GARDU'!$A:$BS,46,0)</f>
        <v>0</v>
      </c>
      <c r="AQ1355" s="17">
        <f>VLOOKUP($C1355,'DATA PENGUKURAN GARDU'!$A:$BS,53,0)</f>
        <v>0</v>
      </c>
      <c r="AR1355" s="17">
        <f>VLOOKUP($C1355,'DATA PENGUKURAN GARDU'!$A:$BS,54,0)</f>
        <v>0</v>
      </c>
      <c r="AS1355" s="20">
        <f>VLOOKUP($D1355,'DATA PENGUKURAN GARDU'!$A:$BS,42,0)</f>
        <v>0</v>
      </c>
      <c r="AT1355" s="21">
        <f t="shared" si="717"/>
        <v>0</v>
      </c>
      <c r="AU1355" s="20">
        <f>VLOOKUP($D1355,'DATA PENGUKURAN GARDU'!$A:$BS,44,0)</f>
        <v>0</v>
      </c>
      <c r="AV1355" s="21">
        <f t="shared" si="718"/>
        <v>0</v>
      </c>
      <c r="AW1355" s="20">
        <f>VLOOKUP($D1355,'DATA PENGUKURAN GARDU'!$A:$BS,46,0)</f>
        <v>0</v>
      </c>
      <c r="AX1355" s="21">
        <f t="shared" si="719"/>
        <v>0</v>
      </c>
      <c r="AY1355" s="20">
        <f>VLOOKUP($D1355,'DATA PENGUKURAN GARDU'!$A:$BS,46,0)</f>
        <v>0</v>
      </c>
      <c r="AZ1355" s="20">
        <f>VLOOKUP($D1355,'DATA PENGUKURAN GARDU'!$A:$BS,53,0)</f>
        <v>0</v>
      </c>
      <c r="BA1355" s="20">
        <f>VLOOKUP($D1355,'DATA PENGUKURAN GARDU'!$A:$BS,54,0)</f>
        <v>0</v>
      </c>
      <c r="BB1355" s="17" t="e">
        <f>VLOOKUP($E1355,'DATA PENGUKURAN GARDU'!$A:$BS,42,0)</f>
        <v>#N/A</v>
      </c>
      <c r="BC1355" s="23" t="e">
        <f t="shared" si="720"/>
        <v>#N/A</v>
      </c>
      <c r="BD1355" s="17" t="e">
        <f>VLOOKUP($E1355,'DATA PENGUKURAN GARDU'!$A:$BS,44,0)</f>
        <v>#N/A</v>
      </c>
      <c r="BE1355" s="23" t="e">
        <f t="shared" si="721"/>
        <v>#N/A</v>
      </c>
      <c r="BF1355" s="17" t="e">
        <f>VLOOKUP($E1355,'DATA PENGUKURAN GARDU'!$A:$BS,46,0)</f>
        <v>#N/A</v>
      </c>
      <c r="BG1355" s="23" t="e">
        <f t="shared" si="722"/>
        <v>#N/A</v>
      </c>
      <c r="BH1355" s="17" t="e">
        <f>VLOOKUP($E1355,'DATA PENGUKURAN GARDU'!$A:$BS,46,0)</f>
        <v>#N/A</v>
      </c>
      <c r="BI1355" s="17" t="e">
        <f>VLOOKUP($E1355,'DATA PENGUKURAN GARDU'!$A:$BS,53,0)</f>
        <v>#N/A</v>
      </c>
      <c r="BJ1355" s="17" t="e">
        <f>VLOOKUP($E1355,'DATA PENGUKURAN GARDU'!$A:$BS,54,0)</f>
        <v>#N/A</v>
      </c>
      <c r="BK1355" s="20" t="str">
        <f t="shared" si="723"/>
        <v>Normal</v>
      </c>
      <c r="BL1355" s="20" t="str">
        <f t="shared" si="724"/>
        <v>Normal</v>
      </c>
      <c r="BM1355" s="20" t="str">
        <f t="shared" si="725"/>
        <v>Normal</v>
      </c>
      <c r="BN1355" s="25">
        <f t="shared" si="726"/>
        <v>38.6666666666667</v>
      </c>
      <c r="BO1355" s="26">
        <f t="shared" si="727"/>
        <v>0</v>
      </c>
      <c r="BP1355" s="21">
        <f t="shared" si="728"/>
        <v>0</v>
      </c>
      <c r="BQ1355" s="20">
        <f t="shared" si="729"/>
        <v>0.17816091954023</v>
      </c>
      <c r="BR1355" s="20">
        <v>1060</v>
      </c>
      <c r="BS1355" s="9">
        <v>0</v>
      </c>
      <c r="BT1355" s="2" t="str">
        <f t="shared" si="730"/>
        <v>Underload</v>
      </c>
      <c r="BU1355" s="2" t="str">
        <f t="shared" si="698"/>
        <v>SEIMBANG</v>
      </c>
      <c r="BV1355" s="2" t="str">
        <f t="shared" si="699"/>
        <v>NORMAL</v>
      </c>
    </row>
    <row r="1356" s="2" customFormat="1" ht="22.95" customHeight="1" spans="1:74">
      <c r="A1356" s="9" t="str">
        <f t="shared" si="700"/>
        <v>K-039Induk</v>
      </c>
      <c r="B1356" s="9" t="str">
        <f t="shared" si="701"/>
        <v>K-039jurusan 1</v>
      </c>
      <c r="C1356" s="9" t="str">
        <f t="shared" si="702"/>
        <v>K-039jurusan 2</v>
      </c>
      <c r="D1356" s="9" t="str">
        <f t="shared" si="703"/>
        <v>K-039jurusan 3</v>
      </c>
      <c r="E1356" s="9" t="str">
        <f t="shared" si="704"/>
        <v>K-039jurusan 4</v>
      </c>
      <c r="F1356" s="10" t="s">
        <v>132</v>
      </c>
      <c r="G1356" s="10" t="s">
        <v>132</v>
      </c>
      <c r="H1356" s="10" t="s">
        <v>971</v>
      </c>
      <c r="I1356" s="10">
        <v>0.763233</v>
      </c>
      <c r="J1356" s="10">
        <v>124.255952</v>
      </c>
      <c r="K1356" s="10">
        <v>50</v>
      </c>
      <c r="L1356" s="10">
        <v>3</v>
      </c>
      <c r="M1356" s="10">
        <v>20</v>
      </c>
      <c r="N1356" s="14">
        <f t="shared" si="705"/>
        <v>400</v>
      </c>
      <c r="O1356" s="15">
        <f t="shared" si="706"/>
        <v>1.44508670520231</v>
      </c>
      <c r="P1356" s="15">
        <f t="shared" si="707"/>
        <v>72.2543352601156</v>
      </c>
      <c r="Q1356" s="17">
        <f>VLOOKUP($A1356,'DATA PENGUKURAN GARDU'!$A:$BS,42,0)</f>
        <v>38</v>
      </c>
      <c r="R1356" s="18">
        <f t="shared" si="708"/>
        <v>52.592</v>
      </c>
      <c r="S1356" s="17">
        <f>VLOOKUP($A1356,'DATA PENGUKURAN GARDU'!$A:$BS,44,0)</f>
        <v>60</v>
      </c>
      <c r="T1356" s="18">
        <f t="shared" si="709"/>
        <v>83.04</v>
      </c>
      <c r="U1356" s="17">
        <f>VLOOKUP($A1356,'DATA PENGUKURAN GARDU'!$A:$BS,46,0)</f>
        <v>87</v>
      </c>
      <c r="V1356" s="18">
        <f t="shared" si="710"/>
        <v>120.408</v>
      </c>
      <c r="W1356" s="17">
        <f>VLOOKUP($A1356,'DATA PENGUKURAN GARDU'!$A:$BS,48,0)</f>
        <v>55</v>
      </c>
      <c r="X1356" s="17">
        <f>VLOOKUP($A1356,'DATA PENGUKURAN GARDU'!$A:$BS,53,0)</f>
        <v>238</v>
      </c>
      <c r="Y1356" s="17">
        <f>VLOOKUP($A1356,'DATA PENGUKURAN GARDU'!$A:$BS,54,0)</f>
        <v>414</v>
      </c>
      <c r="Z1356" s="17">
        <f>VLOOKUP($A1356,'DATA PENGUKURAN GARDU'!$A:$BS,55,0)</f>
        <v>0</v>
      </c>
      <c r="AA1356" s="20">
        <f>VLOOKUP($B1356,'DATA PENGUKURAN GARDU'!$A:$BS,42,0)</f>
        <v>3</v>
      </c>
      <c r="AB1356" s="21">
        <f t="shared" si="711"/>
        <v>4.152</v>
      </c>
      <c r="AC1356" s="20">
        <f>VLOOKUP($B1356,'DATA PENGUKURAN GARDU'!$A:$BS,44,0)</f>
        <v>19</v>
      </c>
      <c r="AD1356" s="21">
        <f t="shared" si="712"/>
        <v>26.296</v>
      </c>
      <c r="AE1356" s="20">
        <f>VLOOKUP($B1356,'DATA PENGUKURAN GARDU'!$A:$BS,46,0)</f>
        <v>8</v>
      </c>
      <c r="AF1356" s="21">
        <f t="shared" si="713"/>
        <v>11.072</v>
      </c>
      <c r="AG1356" s="20">
        <f>VLOOKUP($B1356,'DATA PENGUKURAN GARDU'!$A:$BS,46,0)</f>
        <v>8</v>
      </c>
      <c r="AH1356" s="20">
        <f>VLOOKUP($B1356,'DATA PENGUKURAN GARDU'!$A:$BS,53,0)</f>
        <v>238</v>
      </c>
      <c r="AI1356" s="20">
        <f>VLOOKUP($B1356,'DATA PENGUKURAN GARDU'!$A:$BS,54,0)</f>
        <v>408</v>
      </c>
      <c r="AJ1356" s="17">
        <f>VLOOKUP($C1356,'DATA PENGUKURAN GARDU'!$A:$BS,42,0)</f>
        <v>34</v>
      </c>
      <c r="AK1356" s="23">
        <f t="shared" si="714"/>
        <v>47.056</v>
      </c>
      <c r="AL1356" s="17">
        <f>VLOOKUP($C1356,'DATA PENGUKURAN GARDU'!$A:$BS,44,0)</f>
        <v>38</v>
      </c>
      <c r="AM1356" s="23">
        <f t="shared" si="715"/>
        <v>52.592</v>
      </c>
      <c r="AN1356" s="17">
        <f>VLOOKUP($C1356,'DATA PENGUKURAN GARDU'!$A:$BS,46,0)</f>
        <v>79</v>
      </c>
      <c r="AO1356" s="23">
        <f t="shared" si="716"/>
        <v>109.336</v>
      </c>
      <c r="AP1356" s="17">
        <f>VLOOKUP($C1356,'DATA PENGUKURAN GARDU'!$A:$BS,46,0)</f>
        <v>79</v>
      </c>
      <c r="AQ1356" s="17">
        <f>VLOOKUP($C1356,'DATA PENGUKURAN GARDU'!$A:$BS,53,0)</f>
        <v>234</v>
      </c>
      <c r="AR1356" s="17">
        <f>VLOOKUP($C1356,'DATA PENGUKURAN GARDU'!$A:$BS,54,0)</f>
        <v>410</v>
      </c>
      <c r="AS1356" s="20">
        <f>VLOOKUP($D1356,'DATA PENGUKURAN GARDU'!$A:$BS,42,0)</f>
        <v>0</v>
      </c>
      <c r="AT1356" s="21">
        <f t="shared" si="717"/>
        <v>0</v>
      </c>
      <c r="AU1356" s="20">
        <f>VLOOKUP($D1356,'DATA PENGUKURAN GARDU'!$A:$BS,44,0)</f>
        <v>0</v>
      </c>
      <c r="AV1356" s="21">
        <f t="shared" si="718"/>
        <v>0</v>
      </c>
      <c r="AW1356" s="20">
        <f>VLOOKUP($D1356,'DATA PENGUKURAN GARDU'!$A:$BS,46,0)</f>
        <v>0</v>
      </c>
      <c r="AX1356" s="21">
        <f t="shared" si="719"/>
        <v>0</v>
      </c>
      <c r="AY1356" s="20">
        <f>VLOOKUP($D1356,'DATA PENGUKURAN GARDU'!$A:$BS,46,0)</f>
        <v>0</v>
      </c>
      <c r="AZ1356" s="20">
        <f>VLOOKUP($D1356,'DATA PENGUKURAN GARDU'!$A:$BS,53,0)</f>
        <v>0</v>
      </c>
      <c r="BA1356" s="20">
        <f>VLOOKUP($D1356,'DATA PENGUKURAN GARDU'!$A:$BS,54,0)</f>
        <v>0</v>
      </c>
      <c r="BB1356" s="17" t="e">
        <f>VLOOKUP($E1356,'DATA PENGUKURAN GARDU'!$A:$BS,42,0)</f>
        <v>#N/A</v>
      </c>
      <c r="BC1356" s="23" t="e">
        <f t="shared" si="720"/>
        <v>#N/A</v>
      </c>
      <c r="BD1356" s="17" t="e">
        <f>VLOOKUP($E1356,'DATA PENGUKURAN GARDU'!$A:$BS,44,0)</f>
        <v>#N/A</v>
      </c>
      <c r="BE1356" s="23" t="e">
        <f t="shared" si="721"/>
        <v>#N/A</v>
      </c>
      <c r="BF1356" s="17" t="e">
        <f>VLOOKUP($E1356,'DATA PENGUKURAN GARDU'!$A:$BS,46,0)</f>
        <v>#N/A</v>
      </c>
      <c r="BG1356" s="23" t="e">
        <f t="shared" si="722"/>
        <v>#N/A</v>
      </c>
      <c r="BH1356" s="17" t="e">
        <f>VLOOKUP($E1356,'DATA PENGUKURAN GARDU'!$A:$BS,46,0)</f>
        <v>#N/A</v>
      </c>
      <c r="BI1356" s="17" t="e">
        <f>VLOOKUP($E1356,'DATA PENGUKURAN GARDU'!$A:$BS,53,0)</f>
        <v>#N/A</v>
      </c>
      <c r="BJ1356" s="17" t="e">
        <f>VLOOKUP($E1356,'DATA PENGUKURAN GARDU'!$A:$BS,54,0)</f>
        <v>#N/A</v>
      </c>
      <c r="BK1356" s="20" t="str">
        <f t="shared" si="723"/>
        <v>Normal</v>
      </c>
      <c r="BL1356" s="20" t="str">
        <f t="shared" si="724"/>
        <v>Normal</v>
      </c>
      <c r="BM1356" s="20" t="str">
        <f t="shared" si="725"/>
        <v>OL PHASA</v>
      </c>
      <c r="BN1356" s="25">
        <f t="shared" si="726"/>
        <v>61.6666666666667</v>
      </c>
      <c r="BO1356" s="26">
        <f t="shared" si="727"/>
        <v>43.5268</v>
      </c>
      <c r="BP1356" s="21">
        <f t="shared" si="728"/>
        <v>87.0536</v>
      </c>
      <c r="BQ1356" s="20">
        <f t="shared" si="729"/>
        <v>0.018018018018018</v>
      </c>
      <c r="BR1356" s="20">
        <v>1250</v>
      </c>
      <c r="BS1356" s="9">
        <v>0</v>
      </c>
      <c r="BT1356" s="2" t="str">
        <f t="shared" si="730"/>
        <v>Overload</v>
      </c>
      <c r="BU1356" s="2" t="str">
        <f t="shared" si="698"/>
        <v>SEIMBANG</v>
      </c>
      <c r="BV1356" s="2" t="str">
        <f t="shared" si="699"/>
        <v>NORMAL</v>
      </c>
    </row>
    <row r="1357" s="2" customFormat="1" ht="22.95" customHeight="1" spans="1:74">
      <c r="A1357" s="9" t="str">
        <f t="shared" si="700"/>
        <v>K-148.1Induk</v>
      </c>
      <c r="B1357" s="9" t="str">
        <f t="shared" si="701"/>
        <v>K-148.1jurusan 1</v>
      </c>
      <c r="C1357" s="9" t="str">
        <f t="shared" si="702"/>
        <v>K-148.1jurusan 2</v>
      </c>
      <c r="D1357" s="9" t="str">
        <f t="shared" si="703"/>
        <v>K-148.1jurusan 3</v>
      </c>
      <c r="E1357" s="9" t="str">
        <f t="shared" si="704"/>
        <v>K-148.1jurusan 4</v>
      </c>
      <c r="F1357" s="10" t="s">
        <v>462</v>
      </c>
      <c r="G1357" s="10" t="s">
        <v>132</v>
      </c>
      <c r="H1357" s="10" t="s">
        <v>1048</v>
      </c>
      <c r="I1357" s="10">
        <v>0.714253</v>
      </c>
      <c r="J1357" s="10">
        <v>124.329081</v>
      </c>
      <c r="K1357" s="10">
        <v>50</v>
      </c>
      <c r="L1357" s="10">
        <v>3</v>
      </c>
      <c r="M1357" s="10">
        <v>20</v>
      </c>
      <c r="N1357" s="14">
        <f t="shared" si="705"/>
        <v>400</v>
      </c>
      <c r="O1357" s="15">
        <f t="shared" si="706"/>
        <v>1.44508670520231</v>
      </c>
      <c r="P1357" s="15">
        <f t="shared" si="707"/>
        <v>72.2543352601156</v>
      </c>
      <c r="Q1357" s="17">
        <f>VLOOKUP($A1357,'DATA PENGUKURAN GARDU'!$A:$BS,42,0)</f>
        <v>57</v>
      </c>
      <c r="R1357" s="18">
        <f t="shared" si="708"/>
        <v>78.888</v>
      </c>
      <c r="S1357" s="17">
        <f>VLOOKUP($A1357,'DATA PENGUKURAN GARDU'!$A:$BS,44,0)</f>
        <v>80</v>
      </c>
      <c r="T1357" s="18">
        <f t="shared" si="709"/>
        <v>110.72</v>
      </c>
      <c r="U1357" s="17">
        <f>VLOOKUP($A1357,'DATA PENGUKURAN GARDU'!$A:$BS,46,0)</f>
        <v>58</v>
      </c>
      <c r="V1357" s="18">
        <f t="shared" si="710"/>
        <v>80.272</v>
      </c>
      <c r="W1357" s="17">
        <f>VLOOKUP($A1357,'DATA PENGUKURAN GARDU'!$A:$BS,48,0)</f>
        <v>33</v>
      </c>
      <c r="X1357" s="17">
        <f>VLOOKUP($A1357,'DATA PENGUKURAN GARDU'!$A:$BS,53,0)</f>
        <v>230</v>
      </c>
      <c r="Y1357" s="17">
        <f>VLOOKUP($A1357,'DATA PENGUKURAN GARDU'!$A:$BS,54,0)</f>
        <v>400</v>
      </c>
      <c r="Z1357" s="17">
        <f>VLOOKUP($A1357,'DATA PENGUKURAN GARDU'!$A:$BS,55,0)</f>
        <v>203</v>
      </c>
      <c r="AA1357" s="20">
        <f>VLOOKUP($B1357,'DATA PENGUKURAN GARDU'!$A:$BS,42,0)</f>
        <v>29</v>
      </c>
      <c r="AB1357" s="21">
        <f t="shared" si="711"/>
        <v>40.136</v>
      </c>
      <c r="AC1357" s="20">
        <f>VLOOKUP($B1357,'DATA PENGUKURAN GARDU'!$A:$BS,44,0)</f>
        <v>43</v>
      </c>
      <c r="AD1357" s="21">
        <f t="shared" si="712"/>
        <v>59.512</v>
      </c>
      <c r="AE1357" s="20">
        <f>VLOOKUP($B1357,'DATA PENGUKURAN GARDU'!$A:$BS,46,0)</f>
        <v>25</v>
      </c>
      <c r="AF1357" s="21">
        <f t="shared" si="713"/>
        <v>34.6</v>
      </c>
      <c r="AG1357" s="20">
        <f>VLOOKUP($B1357,'DATA PENGUKURAN GARDU'!$A:$BS,46,0)</f>
        <v>25</v>
      </c>
      <c r="AH1357" s="20">
        <f>VLOOKUP($B1357,'DATA PENGUKURAN GARDU'!$A:$BS,53,0)</f>
        <v>0</v>
      </c>
      <c r="AI1357" s="20">
        <f>VLOOKUP($B1357,'DATA PENGUKURAN GARDU'!$A:$BS,54,0)</f>
        <v>0</v>
      </c>
      <c r="AJ1357" s="17">
        <f>VLOOKUP($C1357,'DATA PENGUKURAN GARDU'!$A:$BS,42,0)</f>
        <v>28</v>
      </c>
      <c r="AK1357" s="23">
        <f t="shared" si="714"/>
        <v>38.752</v>
      </c>
      <c r="AL1357" s="17">
        <f>VLOOKUP($C1357,'DATA PENGUKURAN GARDU'!$A:$BS,44,0)</f>
        <v>37</v>
      </c>
      <c r="AM1357" s="23">
        <f t="shared" si="715"/>
        <v>51.208</v>
      </c>
      <c r="AN1357" s="17">
        <f>VLOOKUP($C1357,'DATA PENGUKURAN GARDU'!$A:$BS,46,0)</f>
        <v>33</v>
      </c>
      <c r="AO1357" s="23">
        <f t="shared" si="716"/>
        <v>45.672</v>
      </c>
      <c r="AP1357" s="17">
        <f>VLOOKUP($C1357,'DATA PENGUKURAN GARDU'!$A:$BS,46,0)</f>
        <v>33</v>
      </c>
      <c r="AQ1357" s="17">
        <f>VLOOKUP($C1357,'DATA PENGUKURAN GARDU'!$A:$BS,53,0)</f>
        <v>0</v>
      </c>
      <c r="AR1357" s="17">
        <f>VLOOKUP($C1357,'DATA PENGUKURAN GARDU'!$A:$BS,54,0)</f>
        <v>0</v>
      </c>
      <c r="AS1357" s="20">
        <f>VLOOKUP($D1357,'DATA PENGUKURAN GARDU'!$A:$BS,42,0)</f>
        <v>0</v>
      </c>
      <c r="AT1357" s="21">
        <f t="shared" si="717"/>
        <v>0</v>
      </c>
      <c r="AU1357" s="20">
        <f>VLOOKUP($D1357,'DATA PENGUKURAN GARDU'!$A:$BS,44,0)</f>
        <v>0</v>
      </c>
      <c r="AV1357" s="21">
        <f t="shared" si="718"/>
        <v>0</v>
      </c>
      <c r="AW1357" s="20">
        <f>VLOOKUP($D1357,'DATA PENGUKURAN GARDU'!$A:$BS,46,0)</f>
        <v>0</v>
      </c>
      <c r="AX1357" s="21">
        <f t="shared" si="719"/>
        <v>0</v>
      </c>
      <c r="AY1357" s="20">
        <f>VLOOKUP($D1357,'DATA PENGUKURAN GARDU'!$A:$BS,46,0)</f>
        <v>0</v>
      </c>
      <c r="AZ1357" s="20">
        <f>VLOOKUP($D1357,'DATA PENGUKURAN GARDU'!$A:$BS,53,0)</f>
        <v>0</v>
      </c>
      <c r="BA1357" s="20">
        <f>VLOOKUP($D1357,'DATA PENGUKURAN GARDU'!$A:$BS,54,0)</f>
        <v>0</v>
      </c>
      <c r="BB1357" s="17" t="e">
        <f>VLOOKUP($E1357,'DATA PENGUKURAN GARDU'!$A:$BS,42,0)</f>
        <v>#N/A</v>
      </c>
      <c r="BC1357" s="23" t="e">
        <f t="shared" si="720"/>
        <v>#N/A</v>
      </c>
      <c r="BD1357" s="17" t="e">
        <f>VLOOKUP($E1357,'DATA PENGUKURAN GARDU'!$A:$BS,44,0)</f>
        <v>#N/A</v>
      </c>
      <c r="BE1357" s="23" t="e">
        <f t="shared" si="721"/>
        <v>#N/A</v>
      </c>
      <c r="BF1357" s="17" t="e">
        <f>VLOOKUP($E1357,'DATA PENGUKURAN GARDU'!$A:$BS,46,0)</f>
        <v>#N/A</v>
      </c>
      <c r="BG1357" s="23" t="e">
        <f t="shared" si="722"/>
        <v>#N/A</v>
      </c>
      <c r="BH1357" s="17" t="e">
        <f>VLOOKUP($E1357,'DATA PENGUKURAN GARDU'!$A:$BS,46,0)</f>
        <v>#N/A</v>
      </c>
      <c r="BI1357" s="17" t="e">
        <f>VLOOKUP($E1357,'DATA PENGUKURAN GARDU'!$A:$BS,53,0)</f>
        <v>#N/A</v>
      </c>
      <c r="BJ1357" s="17" t="e">
        <f>VLOOKUP($E1357,'DATA PENGUKURAN GARDU'!$A:$BS,54,0)</f>
        <v>#N/A</v>
      </c>
      <c r="BK1357" s="20" t="str">
        <f t="shared" si="723"/>
        <v>Normal</v>
      </c>
      <c r="BL1357" s="20" t="str">
        <f t="shared" si="724"/>
        <v>OL PHASA</v>
      </c>
      <c r="BM1357" s="20" t="str">
        <f t="shared" si="725"/>
        <v>Normal</v>
      </c>
      <c r="BN1357" s="25">
        <f t="shared" si="726"/>
        <v>65</v>
      </c>
      <c r="BO1357" s="26">
        <f t="shared" si="727"/>
        <v>0</v>
      </c>
      <c r="BP1357" s="21">
        <f t="shared" si="728"/>
        <v>0</v>
      </c>
      <c r="BQ1357" s="20">
        <f t="shared" si="729"/>
        <v>0.0717948717948718</v>
      </c>
      <c r="BR1357" s="20">
        <v>1060</v>
      </c>
      <c r="BS1357" s="9">
        <v>0</v>
      </c>
      <c r="BT1357" s="2" t="str">
        <f t="shared" si="730"/>
        <v>Underload</v>
      </c>
      <c r="BU1357" s="2" t="str">
        <f t="shared" si="698"/>
        <v>SEIMBANG</v>
      </c>
      <c r="BV1357" s="2" t="str">
        <f t="shared" si="699"/>
        <v>NORMAL</v>
      </c>
    </row>
    <row r="1358" s="2" customFormat="1" ht="22.95" customHeight="1" spans="1:74">
      <c r="A1358" s="9" t="str">
        <f t="shared" si="700"/>
        <v>K-066Induk</v>
      </c>
      <c r="B1358" s="9" t="str">
        <f t="shared" si="701"/>
        <v>K-066jurusan 1</v>
      </c>
      <c r="C1358" s="9" t="str">
        <f t="shared" si="702"/>
        <v>K-066jurusan 2</v>
      </c>
      <c r="D1358" s="9" t="str">
        <f t="shared" si="703"/>
        <v>K-066jurusan 3</v>
      </c>
      <c r="E1358" s="9" t="str">
        <f t="shared" si="704"/>
        <v>K-066jurusan 4</v>
      </c>
      <c r="F1358" s="10" t="s">
        <v>410</v>
      </c>
      <c r="G1358" s="10" t="s">
        <v>132</v>
      </c>
      <c r="H1358" s="10" t="s">
        <v>1060</v>
      </c>
      <c r="I1358" s="10">
        <v>0.744226</v>
      </c>
      <c r="J1358" s="10">
        <v>124.301915</v>
      </c>
      <c r="K1358" s="10">
        <v>50</v>
      </c>
      <c r="L1358" s="10">
        <v>3</v>
      </c>
      <c r="M1358" s="10">
        <v>20</v>
      </c>
      <c r="N1358" s="14">
        <f t="shared" si="705"/>
        <v>400</v>
      </c>
      <c r="O1358" s="15">
        <f t="shared" si="706"/>
        <v>1.44508670520231</v>
      </c>
      <c r="P1358" s="15">
        <f t="shared" si="707"/>
        <v>72.2543352601156</v>
      </c>
      <c r="Q1358" s="17">
        <f>VLOOKUP($A1358,'DATA PENGUKURAN GARDU'!$A:$BS,42,0)</f>
        <v>64</v>
      </c>
      <c r="R1358" s="18">
        <f t="shared" si="708"/>
        <v>88.576</v>
      </c>
      <c r="S1358" s="17">
        <f>VLOOKUP($A1358,'DATA PENGUKURAN GARDU'!$A:$BS,44,0)</f>
        <v>42</v>
      </c>
      <c r="T1358" s="18">
        <f t="shared" si="709"/>
        <v>58.128</v>
      </c>
      <c r="U1358" s="17">
        <f>VLOOKUP($A1358,'DATA PENGUKURAN GARDU'!$A:$BS,46,0)</f>
        <v>76</v>
      </c>
      <c r="V1358" s="18">
        <f t="shared" si="710"/>
        <v>105.184</v>
      </c>
      <c r="W1358" s="17">
        <f>VLOOKUP($A1358,'DATA PENGUKURAN GARDU'!$A:$BS,48,0)</f>
        <v>51</v>
      </c>
      <c r="X1358" s="17">
        <f>VLOOKUP($A1358,'DATA PENGUKURAN GARDU'!$A:$BS,53,0)</f>
        <v>230</v>
      </c>
      <c r="Y1358" s="17">
        <f>VLOOKUP($A1358,'DATA PENGUKURAN GARDU'!$A:$BS,54,0)</f>
        <v>400</v>
      </c>
      <c r="Z1358" s="17">
        <f>VLOOKUP($A1358,'DATA PENGUKURAN GARDU'!$A:$BS,55,0)</f>
        <v>203</v>
      </c>
      <c r="AA1358" s="20">
        <f>VLOOKUP($B1358,'DATA PENGUKURAN GARDU'!$A:$BS,42,0)</f>
        <v>0</v>
      </c>
      <c r="AB1358" s="21">
        <f t="shared" si="711"/>
        <v>0</v>
      </c>
      <c r="AC1358" s="20">
        <f>VLOOKUP($B1358,'DATA PENGUKURAN GARDU'!$A:$BS,44,0)</f>
        <v>0</v>
      </c>
      <c r="AD1358" s="21">
        <f t="shared" si="712"/>
        <v>0</v>
      </c>
      <c r="AE1358" s="20">
        <f>VLOOKUP($B1358,'DATA PENGUKURAN GARDU'!$A:$BS,46,0)</f>
        <v>0</v>
      </c>
      <c r="AF1358" s="21">
        <f t="shared" si="713"/>
        <v>0</v>
      </c>
      <c r="AG1358" s="20">
        <f>VLOOKUP($B1358,'DATA PENGUKURAN GARDU'!$A:$BS,46,0)</f>
        <v>0</v>
      </c>
      <c r="AH1358" s="20">
        <f>VLOOKUP($B1358,'DATA PENGUKURAN GARDU'!$A:$BS,53,0)</f>
        <v>0</v>
      </c>
      <c r="AI1358" s="20">
        <f>VLOOKUP($B1358,'DATA PENGUKURAN GARDU'!$A:$BS,54,0)</f>
        <v>0</v>
      </c>
      <c r="AJ1358" s="17">
        <f>VLOOKUP($C1358,'DATA PENGUKURAN GARDU'!$A:$BS,42,0)</f>
        <v>18</v>
      </c>
      <c r="AK1358" s="23">
        <f t="shared" si="714"/>
        <v>24.912</v>
      </c>
      <c r="AL1358" s="17">
        <f>VLOOKUP($C1358,'DATA PENGUKURAN GARDU'!$A:$BS,44,0)</f>
        <v>14</v>
      </c>
      <c r="AM1358" s="23">
        <f t="shared" si="715"/>
        <v>19.376</v>
      </c>
      <c r="AN1358" s="17">
        <f>VLOOKUP($C1358,'DATA PENGUKURAN GARDU'!$A:$BS,46,0)</f>
        <v>24</v>
      </c>
      <c r="AO1358" s="23">
        <f t="shared" si="716"/>
        <v>33.216</v>
      </c>
      <c r="AP1358" s="17">
        <f>VLOOKUP($C1358,'DATA PENGUKURAN GARDU'!$A:$BS,46,0)</f>
        <v>24</v>
      </c>
      <c r="AQ1358" s="17">
        <f>VLOOKUP($C1358,'DATA PENGUKURAN GARDU'!$A:$BS,53,0)</f>
        <v>0</v>
      </c>
      <c r="AR1358" s="17">
        <f>VLOOKUP($C1358,'DATA PENGUKURAN GARDU'!$A:$BS,54,0)</f>
        <v>0</v>
      </c>
      <c r="AS1358" s="20">
        <f>VLOOKUP($D1358,'DATA PENGUKURAN GARDU'!$A:$BS,42,0)</f>
        <v>46</v>
      </c>
      <c r="AT1358" s="21">
        <f t="shared" si="717"/>
        <v>63.664</v>
      </c>
      <c r="AU1358" s="20">
        <f>VLOOKUP($D1358,'DATA PENGUKURAN GARDU'!$A:$BS,44,0)</f>
        <v>28</v>
      </c>
      <c r="AV1358" s="21">
        <f t="shared" si="718"/>
        <v>38.752</v>
      </c>
      <c r="AW1358" s="20">
        <f>VLOOKUP($D1358,'DATA PENGUKURAN GARDU'!$A:$BS,46,0)</f>
        <v>52</v>
      </c>
      <c r="AX1358" s="21">
        <f t="shared" si="719"/>
        <v>71.968</v>
      </c>
      <c r="AY1358" s="20">
        <f>VLOOKUP($D1358,'DATA PENGUKURAN GARDU'!$A:$BS,46,0)</f>
        <v>52</v>
      </c>
      <c r="AZ1358" s="20">
        <f>VLOOKUP($D1358,'DATA PENGUKURAN GARDU'!$A:$BS,53,0)</f>
        <v>0</v>
      </c>
      <c r="BA1358" s="20">
        <f>VLOOKUP($D1358,'DATA PENGUKURAN GARDU'!$A:$BS,54,0)</f>
        <v>0</v>
      </c>
      <c r="BB1358" s="17" t="e">
        <f>VLOOKUP($E1358,'DATA PENGUKURAN GARDU'!$A:$BS,42,0)</f>
        <v>#N/A</v>
      </c>
      <c r="BC1358" s="23" t="e">
        <f t="shared" si="720"/>
        <v>#N/A</v>
      </c>
      <c r="BD1358" s="17" t="e">
        <f>VLOOKUP($E1358,'DATA PENGUKURAN GARDU'!$A:$BS,44,0)</f>
        <v>#N/A</v>
      </c>
      <c r="BE1358" s="23" t="e">
        <f t="shared" si="721"/>
        <v>#N/A</v>
      </c>
      <c r="BF1358" s="17" t="e">
        <f>VLOOKUP($E1358,'DATA PENGUKURAN GARDU'!$A:$BS,46,0)</f>
        <v>#N/A</v>
      </c>
      <c r="BG1358" s="23" t="e">
        <f t="shared" si="722"/>
        <v>#N/A</v>
      </c>
      <c r="BH1358" s="17" t="e">
        <f>VLOOKUP($E1358,'DATA PENGUKURAN GARDU'!$A:$BS,46,0)</f>
        <v>#N/A</v>
      </c>
      <c r="BI1358" s="17" t="e">
        <f>VLOOKUP($E1358,'DATA PENGUKURAN GARDU'!$A:$BS,53,0)</f>
        <v>#N/A</v>
      </c>
      <c r="BJ1358" s="17" t="e">
        <f>VLOOKUP($E1358,'DATA PENGUKURAN GARDU'!$A:$BS,54,0)</f>
        <v>#N/A</v>
      </c>
      <c r="BK1358" s="20" t="str">
        <f t="shared" si="723"/>
        <v>Normal</v>
      </c>
      <c r="BL1358" s="20" t="str">
        <f t="shared" si="724"/>
        <v>Normal</v>
      </c>
      <c r="BM1358" s="20" t="str">
        <f t="shared" si="725"/>
        <v>OL PHASA</v>
      </c>
      <c r="BN1358" s="25">
        <f t="shared" si="726"/>
        <v>60.6666666666667</v>
      </c>
      <c r="BO1358" s="26">
        <f t="shared" si="727"/>
        <v>0</v>
      </c>
      <c r="BP1358" s="21">
        <f t="shared" si="728"/>
        <v>0</v>
      </c>
      <c r="BQ1358" s="20">
        <f t="shared" si="729"/>
        <v>0.205128205128205</v>
      </c>
      <c r="BR1358" s="20">
        <v>1060</v>
      </c>
      <c r="BS1358" s="9">
        <v>0</v>
      </c>
      <c r="BT1358" s="2" t="str">
        <f t="shared" si="730"/>
        <v>Underload</v>
      </c>
      <c r="BU1358" s="2" t="str">
        <f t="shared" si="698"/>
        <v>TDK SEIMBANG</v>
      </c>
      <c r="BV1358" s="2" t="str">
        <f t="shared" si="699"/>
        <v>NORMAL</v>
      </c>
    </row>
    <row r="1359" s="2" customFormat="1" ht="22.95" customHeight="1" spans="1:74">
      <c r="A1359" s="9" t="str">
        <f t="shared" si="700"/>
        <v>K-268.1Induk</v>
      </c>
      <c r="B1359" s="9" t="str">
        <f t="shared" si="701"/>
        <v>K-268.1jurusan 1</v>
      </c>
      <c r="C1359" s="9" t="str">
        <f t="shared" si="702"/>
        <v>K-268.1jurusan 2</v>
      </c>
      <c r="D1359" s="9" t="str">
        <f t="shared" si="703"/>
        <v>K-268.1jurusan 3</v>
      </c>
      <c r="E1359" s="9" t="str">
        <f t="shared" si="704"/>
        <v>K-268.1jurusan 4</v>
      </c>
      <c r="F1359" s="10" t="s">
        <v>131</v>
      </c>
      <c r="G1359" s="10" t="s">
        <v>131</v>
      </c>
      <c r="H1359" s="10" t="s">
        <v>1086</v>
      </c>
      <c r="I1359" s="10">
        <v>0.6684</v>
      </c>
      <c r="J1359" s="10">
        <v>124.2788</v>
      </c>
      <c r="K1359" s="10">
        <v>50</v>
      </c>
      <c r="L1359" s="10">
        <v>3</v>
      </c>
      <c r="M1359" s="10">
        <v>20</v>
      </c>
      <c r="N1359" s="14">
        <f t="shared" si="705"/>
        <v>400</v>
      </c>
      <c r="O1359" s="15">
        <f t="shared" si="706"/>
        <v>1.44508670520231</v>
      </c>
      <c r="P1359" s="15">
        <f t="shared" si="707"/>
        <v>72.2543352601156</v>
      </c>
      <c r="Q1359" s="17">
        <f>VLOOKUP($A1359,'DATA PENGUKURAN GARDU'!$A:$BS,42,0)</f>
        <v>35</v>
      </c>
      <c r="R1359" s="18">
        <f t="shared" si="708"/>
        <v>48.44</v>
      </c>
      <c r="S1359" s="17">
        <f>VLOOKUP($A1359,'DATA PENGUKURAN GARDU'!$A:$BS,44,0)</f>
        <v>21</v>
      </c>
      <c r="T1359" s="18">
        <f t="shared" si="709"/>
        <v>29.064</v>
      </c>
      <c r="U1359" s="17">
        <f>VLOOKUP($A1359,'DATA PENGUKURAN GARDU'!$A:$BS,46,0)</f>
        <v>9.8</v>
      </c>
      <c r="V1359" s="18">
        <f t="shared" si="710"/>
        <v>13.5632</v>
      </c>
      <c r="W1359" s="17">
        <f>VLOOKUP($A1359,'DATA PENGUKURAN GARDU'!$A:$BS,48,0)</f>
        <v>23</v>
      </c>
      <c r="X1359" s="17">
        <f>VLOOKUP($A1359,'DATA PENGUKURAN GARDU'!$A:$BS,53,0)</f>
        <v>227</v>
      </c>
      <c r="Y1359" s="17">
        <f>VLOOKUP($A1359,'DATA PENGUKURAN GARDU'!$A:$BS,54,0)</f>
        <v>394</v>
      </c>
      <c r="Z1359" s="17">
        <f>VLOOKUP($A1359,'DATA PENGUKURAN GARDU'!$A:$BS,55,0)</f>
        <v>227</v>
      </c>
      <c r="AA1359" s="20">
        <f>VLOOKUP($B1359,'DATA PENGUKURAN GARDU'!$A:$BS,42,0)</f>
        <v>0</v>
      </c>
      <c r="AB1359" s="21">
        <f t="shared" si="711"/>
        <v>0</v>
      </c>
      <c r="AC1359" s="20">
        <f>VLOOKUP($B1359,'DATA PENGUKURAN GARDU'!$A:$BS,44,0)</f>
        <v>0</v>
      </c>
      <c r="AD1359" s="21">
        <f t="shared" si="712"/>
        <v>0</v>
      </c>
      <c r="AE1359" s="20">
        <f>VLOOKUP($B1359,'DATA PENGUKURAN GARDU'!$A:$BS,46,0)</f>
        <v>0</v>
      </c>
      <c r="AF1359" s="21">
        <f t="shared" si="713"/>
        <v>0</v>
      </c>
      <c r="AG1359" s="20">
        <f>VLOOKUP($B1359,'DATA PENGUKURAN GARDU'!$A:$BS,46,0)</f>
        <v>0</v>
      </c>
      <c r="AH1359" s="20">
        <f>VLOOKUP($B1359,'DATA PENGUKURAN GARDU'!$A:$BS,53,0)</f>
        <v>227</v>
      </c>
      <c r="AI1359" s="20">
        <f>VLOOKUP($B1359,'DATA PENGUKURAN GARDU'!$A:$BS,54,0)</f>
        <v>393.6</v>
      </c>
      <c r="AJ1359" s="17">
        <f>VLOOKUP($C1359,'DATA PENGUKURAN GARDU'!$A:$BS,42,0)</f>
        <v>0</v>
      </c>
      <c r="AK1359" s="23">
        <f t="shared" si="714"/>
        <v>0</v>
      </c>
      <c r="AL1359" s="17">
        <f>VLOOKUP($C1359,'DATA PENGUKURAN GARDU'!$A:$BS,44,0)</f>
        <v>0</v>
      </c>
      <c r="AM1359" s="23">
        <f t="shared" si="715"/>
        <v>0</v>
      </c>
      <c r="AN1359" s="17">
        <f>VLOOKUP($C1359,'DATA PENGUKURAN GARDU'!$A:$BS,46,0)</f>
        <v>0</v>
      </c>
      <c r="AO1359" s="23">
        <f t="shared" si="716"/>
        <v>0</v>
      </c>
      <c r="AP1359" s="17">
        <f>VLOOKUP($C1359,'DATA PENGUKURAN GARDU'!$A:$BS,46,0)</f>
        <v>0</v>
      </c>
      <c r="AQ1359" s="17">
        <f>VLOOKUP($C1359,'DATA PENGUKURAN GARDU'!$A:$BS,53,0)</f>
        <v>227</v>
      </c>
      <c r="AR1359" s="17">
        <f>VLOOKUP($C1359,'DATA PENGUKURAN GARDU'!$A:$BS,54,0)</f>
        <v>394</v>
      </c>
      <c r="AS1359" s="20">
        <f>VLOOKUP($D1359,'DATA PENGUKURAN GARDU'!$A:$BS,42,0)</f>
        <v>0</v>
      </c>
      <c r="AT1359" s="21">
        <f t="shared" si="717"/>
        <v>0</v>
      </c>
      <c r="AU1359" s="20">
        <f>VLOOKUP($D1359,'DATA PENGUKURAN GARDU'!$A:$BS,44,0)</f>
        <v>0</v>
      </c>
      <c r="AV1359" s="21">
        <f t="shared" si="718"/>
        <v>0</v>
      </c>
      <c r="AW1359" s="20">
        <f>VLOOKUP($D1359,'DATA PENGUKURAN GARDU'!$A:$BS,46,0)</f>
        <v>0</v>
      </c>
      <c r="AX1359" s="21">
        <f t="shared" si="719"/>
        <v>0</v>
      </c>
      <c r="AY1359" s="20">
        <f>VLOOKUP($D1359,'DATA PENGUKURAN GARDU'!$A:$BS,46,0)</f>
        <v>0</v>
      </c>
      <c r="AZ1359" s="20">
        <f>VLOOKUP($D1359,'DATA PENGUKURAN GARDU'!$A:$BS,53,0)</f>
        <v>0</v>
      </c>
      <c r="BA1359" s="20">
        <f>VLOOKUP($D1359,'DATA PENGUKURAN GARDU'!$A:$BS,54,0)</f>
        <v>0</v>
      </c>
      <c r="BB1359" s="17" t="e">
        <f>VLOOKUP($E1359,'DATA PENGUKURAN GARDU'!$A:$BS,42,0)</f>
        <v>#N/A</v>
      </c>
      <c r="BC1359" s="23" t="e">
        <f t="shared" si="720"/>
        <v>#N/A</v>
      </c>
      <c r="BD1359" s="17" t="e">
        <f>VLOOKUP($E1359,'DATA PENGUKURAN GARDU'!$A:$BS,44,0)</f>
        <v>#N/A</v>
      </c>
      <c r="BE1359" s="23" t="e">
        <f t="shared" si="721"/>
        <v>#N/A</v>
      </c>
      <c r="BF1359" s="17" t="e">
        <f>VLOOKUP($E1359,'DATA PENGUKURAN GARDU'!$A:$BS,46,0)</f>
        <v>#N/A</v>
      </c>
      <c r="BG1359" s="23" t="e">
        <f t="shared" si="722"/>
        <v>#N/A</v>
      </c>
      <c r="BH1359" s="17" t="e">
        <f>VLOOKUP($E1359,'DATA PENGUKURAN GARDU'!$A:$BS,46,0)</f>
        <v>#N/A</v>
      </c>
      <c r="BI1359" s="17" t="e">
        <f>VLOOKUP($E1359,'DATA PENGUKURAN GARDU'!$A:$BS,53,0)</f>
        <v>#N/A</v>
      </c>
      <c r="BJ1359" s="17" t="e">
        <f>VLOOKUP($E1359,'DATA PENGUKURAN GARDU'!$A:$BS,54,0)</f>
        <v>#N/A</v>
      </c>
      <c r="BK1359" s="20" t="str">
        <f t="shared" si="723"/>
        <v>Normal</v>
      </c>
      <c r="BL1359" s="20" t="str">
        <f t="shared" si="724"/>
        <v>Normal</v>
      </c>
      <c r="BM1359" s="20" t="str">
        <f t="shared" si="725"/>
        <v>Normal</v>
      </c>
      <c r="BN1359" s="25">
        <f t="shared" si="726"/>
        <v>21.9333333333333</v>
      </c>
      <c r="BO1359" s="26">
        <f t="shared" si="727"/>
        <v>14.9350208</v>
      </c>
      <c r="BP1359" s="21">
        <f t="shared" si="728"/>
        <v>29.8700416</v>
      </c>
      <c r="BQ1359" s="20">
        <f t="shared" si="729"/>
        <v>0.397163120567376</v>
      </c>
      <c r="BR1359" s="20">
        <v>1060</v>
      </c>
      <c r="BS1359" s="9">
        <v>0</v>
      </c>
      <c r="BT1359" s="2" t="str">
        <f t="shared" si="730"/>
        <v>Underload</v>
      </c>
      <c r="BU1359" s="2" t="str">
        <f t="shared" si="698"/>
        <v>TDK SEIMBANG</v>
      </c>
      <c r="BV1359" s="2" t="str">
        <f t="shared" si="699"/>
        <v>NORMAL</v>
      </c>
    </row>
    <row r="1360" s="2" customFormat="1" ht="22.95" customHeight="1" spans="1:74">
      <c r="A1360" s="9" t="str">
        <f t="shared" si="700"/>
        <v>K-002Induk</v>
      </c>
      <c r="B1360" s="9" t="str">
        <f t="shared" si="701"/>
        <v>K-002jurusan 1</v>
      </c>
      <c r="C1360" s="9" t="str">
        <f t="shared" si="702"/>
        <v>K-002jurusan 2</v>
      </c>
      <c r="D1360" s="9" t="str">
        <f t="shared" si="703"/>
        <v>K-002jurusan 3</v>
      </c>
      <c r="E1360" s="9" t="str">
        <f t="shared" si="704"/>
        <v>K-002jurusan 4</v>
      </c>
      <c r="F1360" s="10" t="s">
        <v>610</v>
      </c>
      <c r="G1360" s="10" t="s">
        <v>132</v>
      </c>
      <c r="H1360" s="10" t="s">
        <v>1110</v>
      </c>
      <c r="I1360" s="10">
        <v>0.770117</v>
      </c>
      <c r="J1360" s="10">
        <v>124.289</v>
      </c>
      <c r="K1360" s="10">
        <v>50</v>
      </c>
      <c r="L1360" s="10">
        <v>3</v>
      </c>
      <c r="M1360" s="10">
        <v>20</v>
      </c>
      <c r="N1360" s="14">
        <f t="shared" si="705"/>
        <v>400</v>
      </c>
      <c r="O1360" s="15">
        <f t="shared" si="706"/>
        <v>1.44508670520231</v>
      </c>
      <c r="P1360" s="15">
        <f t="shared" si="707"/>
        <v>72.2543352601156</v>
      </c>
      <c r="Q1360" s="17">
        <f>VLOOKUP($A1360,'DATA PENGUKURAN GARDU'!$A:$BS,42,0)</f>
        <v>21</v>
      </c>
      <c r="R1360" s="18">
        <f t="shared" si="708"/>
        <v>29.064</v>
      </c>
      <c r="S1360" s="17">
        <f>VLOOKUP($A1360,'DATA PENGUKURAN GARDU'!$A:$BS,44,0)</f>
        <v>31</v>
      </c>
      <c r="T1360" s="18">
        <f t="shared" si="709"/>
        <v>42.904</v>
      </c>
      <c r="U1360" s="17">
        <f>VLOOKUP($A1360,'DATA PENGUKURAN GARDU'!$A:$BS,46,0)</f>
        <v>21</v>
      </c>
      <c r="V1360" s="18">
        <f t="shared" si="710"/>
        <v>29.064</v>
      </c>
      <c r="W1360" s="17">
        <f>VLOOKUP($A1360,'DATA PENGUKURAN GARDU'!$A:$BS,48,0)</f>
        <v>25</v>
      </c>
      <c r="X1360" s="17">
        <f>VLOOKUP($A1360,'DATA PENGUKURAN GARDU'!$A:$BS,53,0)</f>
        <v>230</v>
      </c>
      <c r="Y1360" s="17">
        <f>VLOOKUP($A1360,'DATA PENGUKURAN GARDU'!$A:$BS,54,0)</f>
        <v>400</v>
      </c>
      <c r="Z1360" s="17">
        <f>VLOOKUP($A1360,'DATA PENGUKURAN GARDU'!$A:$BS,55,0)</f>
        <v>203</v>
      </c>
      <c r="AA1360" s="20">
        <f>VLOOKUP($B1360,'DATA PENGUKURAN GARDU'!$A:$BS,42,0)</f>
        <v>20</v>
      </c>
      <c r="AB1360" s="21">
        <f t="shared" si="711"/>
        <v>27.68</v>
      </c>
      <c r="AC1360" s="20">
        <f>VLOOKUP($B1360,'DATA PENGUKURAN GARDU'!$A:$BS,44,0)</f>
        <v>15</v>
      </c>
      <c r="AD1360" s="21">
        <f t="shared" si="712"/>
        <v>20.76</v>
      </c>
      <c r="AE1360" s="20">
        <f>VLOOKUP($B1360,'DATA PENGUKURAN GARDU'!$A:$BS,46,0)</f>
        <v>15</v>
      </c>
      <c r="AF1360" s="21">
        <f t="shared" si="713"/>
        <v>20.76</v>
      </c>
      <c r="AG1360" s="20">
        <f>VLOOKUP($B1360,'DATA PENGUKURAN GARDU'!$A:$BS,46,0)</f>
        <v>15</v>
      </c>
      <c r="AH1360" s="20">
        <f>VLOOKUP($B1360,'DATA PENGUKURAN GARDU'!$A:$BS,53,0)</f>
        <v>0</v>
      </c>
      <c r="AI1360" s="20">
        <f>VLOOKUP($B1360,'DATA PENGUKURAN GARDU'!$A:$BS,54,0)</f>
        <v>0</v>
      </c>
      <c r="AJ1360" s="17">
        <f>VLOOKUP($C1360,'DATA PENGUKURAN GARDU'!$A:$BS,42,0)</f>
        <v>1</v>
      </c>
      <c r="AK1360" s="23">
        <f t="shared" si="714"/>
        <v>1.384</v>
      </c>
      <c r="AL1360" s="17">
        <f>VLOOKUP($C1360,'DATA PENGUKURAN GARDU'!$A:$BS,44,0)</f>
        <v>16</v>
      </c>
      <c r="AM1360" s="23">
        <f t="shared" si="715"/>
        <v>22.144</v>
      </c>
      <c r="AN1360" s="17">
        <f>VLOOKUP($C1360,'DATA PENGUKURAN GARDU'!$A:$BS,46,0)</f>
        <v>6</v>
      </c>
      <c r="AO1360" s="23">
        <f t="shared" si="716"/>
        <v>8.304</v>
      </c>
      <c r="AP1360" s="17">
        <f>VLOOKUP($C1360,'DATA PENGUKURAN GARDU'!$A:$BS,46,0)</f>
        <v>6</v>
      </c>
      <c r="AQ1360" s="17">
        <f>VLOOKUP($C1360,'DATA PENGUKURAN GARDU'!$A:$BS,53,0)</f>
        <v>0</v>
      </c>
      <c r="AR1360" s="17">
        <f>VLOOKUP($C1360,'DATA PENGUKURAN GARDU'!$A:$BS,54,0)</f>
        <v>0</v>
      </c>
      <c r="AS1360" s="20">
        <f>VLOOKUP($D1360,'DATA PENGUKURAN GARDU'!$A:$BS,42,0)</f>
        <v>0</v>
      </c>
      <c r="AT1360" s="21">
        <f t="shared" si="717"/>
        <v>0</v>
      </c>
      <c r="AU1360" s="20">
        <f>VLOOKUP($D1360,'DATA PENGUKURAN GARDU'!$A:$BS,44,0)</f>
        <v>0</v>
      </c>
      <c r="AV1360" s="21">
        <f t="shared" si="718"/>
        <v>0</v>
      </c>
      <c r="AW1360" s="20">
        <f>VLOOKUP($D1360,'DATA PENGUKURAN GARDU'!$A:$BS,46,0)</f>
        <v>0</v>
      </c>
      <c r="AX1360" s="21">
        <f t="shared" si="719"/>
        <v>0</v>
      </c>
      <c r="AY1360" s="20">
        <f>VLOOKUP($D1360,'DATA PENGUKURAN GARDU'!$A:$BS,46,0)</f>
        <v>0</v>
      </c>
      <c r="AZ1360" s="20">
        <f>VLOOKUP($D1360,'DATA PENGUKURAN GARDU'!$A:$BS,53,0)</f>
        <v>0</v>
      </c>
      <c r="BA1360" s="20">
        <f>VLOOKUP($D1360,'DATA PENGUKURAN GARDU'!$A:$BS,54,0)</f>
        <v>0</v>
      </c>
      <c r="BB1360" s="17" t="e">
        <f>VLOOKUP($E1360,'DATA PENGUKURAN GARDU'!$A:$BS,42,0)</f>
        <v>#N/A</v>
      </c>
      <c r="BC1360" s="23" t="e">
        <f t="shared" si="720"/>
        <v>#N/A</v>
      </c>
      <c r="BD1360" s="17" t="e">
        <f>VLOOKUP($E1360,'DATA PENGUKURAN GARDU'!$A:$BS,44,0)</f>
        <v>#N/A</v>
      </c>
      <c r="BE1360" s="23" t="e">
        <f t="shared" si="721"/>
        <v>#N/A</v>
      </c>
      <c r="BF1360" s="17" t="e">
        <f>VLOOKUP($E1360,'DATA PENGUKURAN GARDU'!$A:$BS,46,0)</f>
        <v>#N/A</v>
      </c>
      <c r="BG1360" s="23" t="e">
        <f t="shared" si="722"/>
        <v>#N/A</v>
      </c>
      <c r="BH1360" s="17" t="e">
        <f>VLOOKUP($E1360,'DATA PENGUKURAN GARDU'!$A:$BS,46,0)</f>
        <v>#N/A</v>
      </c>
      <c r="BI1360" s="17" t="e">
        <f>VLOOKUP($E1360,'DATA PENGUKURAN GARDU'!$A:$BS,53,0)</f>
        <v>#N/A</v>
      </c>
      <c r="BJ1360" s="17" t="e">
        <f>VLOOKUP($E1360,'DATA PENGUKURAN GARDU'!$A:$BS,54,0)</f>
        <v>#N/A</v>
      </c>
      <c r="BK1360" s="20" t="str">
        <f t="shared" si="723"/>
        <v>Normal</v>
      </c>
      <c r="BL1360" s="20" t="str">
        <f t="shared" si="724"/>
        <v>Normal</v>
      </c>
      <c r="BM1360" s="20" t="str">
        <f t="shared" si="725"/>
        <v>Normal</v>
      </c>
      <c r="BN1360" s="25">
        <f t="shared" si="726"/>
        <v>24.3333333333333</v>
      </c>
      <c r="BO1360" s="26">
        <f t="shared" si="727"/>
        <v>0</v>
      </c>
      <c r="BP1360" s="21">
        <f t="shared" si="728"/>
        <v>0</v>
      </c>
      <c r="BQ1360" s="20">
        <f t="shared" si="729"/>
        <v>0.091324200913242</v>
      </c>
      <c r="BR1360" s="20">
        <v>1060</v>
      </c>
      <c r="BS1360" s="9">
        <v>0</v>
      </c>
      <c r="BT1360" s="2" t="str">
        <f t="shared" si="730"/>
        <v>Underload</v>
      </c>
      <c r="BU1360" s="2" t="str">
        <f t="shared" si="698"/>
        <v>SEIMBANG</v>
      </c>
      <c r="BV1360" s="2" t="str">
        <f t="shared" si="699"/>
        <v>NORMAL</v>
      </c>
    </row>
    <row r="1361" s="2" customFormat="1" ht="22.95" customHeight="1" spans="1:74">
      <c r="A1361" s="9" t="str">
        <f t="shared" si="700"/>
        <v>K-272Induk</v>
      </c>
      <c r="B1361" s="9" t="str">
        <f t="shared" si="701"/>
        <v>K-272jurusan 1</v>
      </c>
      <c r="C1361" s="9" t="str">
        <f t="shared" si="702"/>
        <v>K-272jurusan 2</v>
      </c>
      <c r="D1361" s="9" t="str">
        <f t="shared" si="703"/>
        <v>K-272jurusan 3</v>
      </c>
      <c r="E1361" s="9" t="str">
        <f t="shared" si="704"/>
        <v>K-272jurusan 4</v>
      </c>
      <c r="F1361" s="10" t="s">
        <v>131</v>
      </c>
      <c r="G1361" s="10" t="s">
        <v>132</v>
      </c>
      <c r="H1361" s="10" t="s">
        <v>1192</v>
      </c>
      <c r="I1361" s="10">
        <v>0.614147</v>
      </c>
      <c r="J1361" s="10">
        <v>124.282226</v>
      </c>
      <c r="K1361" s="10">
        <v>50</v>
      </c>
      <c r="L1361" s="10">
        <v>3</v>
      </c>
      <c r="M1361" s="10">
        <v>20</v>
      </c>
      <c r="N1361" s="14">
        <f t="shared" si="705"/>
        <v>400</v>
      </c>
      <c r="O1361" s="15">
        <f t="shared" si="706"/>
        <v>1.44508670520231</v>
      </c>
      <c r="P1361" s="15">
        <f t="shared" si="707"/>
        <v>72.2543352601156</v>
      </c>
      <c r="Q1361" s="17">
        <f>VLOOKUP($A1361,'DATA PENGUKURAN GARDU'!$A:$BS,42,0)</f>
        <v>36</v>
      </c>
      <c r="R1361" s="18">
        <f t="shared" si="708"/>
        <v>49.824</v>
      </c>
      <c r="S1361" s="17">
        <f>VLOOKUP($A1361,'DATA PENGUKURAN GARDU'!$A:$BS,44,0)</f>
        <v>32</v>
      </c>
      <c r="T1361" s="18">
        <f t="shared" si="709"/>
        <v>44.288</v>
      </c>
      <c r="U1361" s="17">
        <f>VLOOKUP($A1361,'DATA PENGUKURAN GARDU'!$A:$BS,46,0)</f>
        <v>0</v>
      </c>
      <c r="V1361" s="18">
        <f t="shared" si="710"/>
        <v>0</v>
      </c>
      <c r="W1361" s="17">
        <f>VLOOKUP($A1361,'DATA PENGUKURAN GARDU'!$A:$BS,48,0)</f>
        <v>5</v>
      </c>
      <c r="X1361" s="17">
        <f>VLOOKUP($A1361,'DATA PENGUKURAN GARDU'!$A:$BS,53,0)</f>
        <v>233</v>
      </c>
      <c r="Y1361" s="17">
        <f>VLOOKUP($A1361,'DATA PENGUKURAN GARDU'!$A:$BS,54,0)</f>
        <v>0</v>
      </c>
      <c r="Z1361" s="17">
        <f>VLOOKUP($A1361,'DATA PENGUKURAN GARDU'!$A:$BS,55,0)</f>
        <v>228</v>
      </c>
      <c r="AA1361" s="20">
        <f>VLOOKUP($B1361,'DATA PENGUKURAN GARDU'!$A:$BS,42,0)</f>
        <v>0</v>
      </c>
      <c r="AB1361" s="21">
        <f t="shared" si="711"/>
        <v>0</v>
      </c>
      <c r="AC1361" s="20">
        <f>VLOOKUP($B1361,'DATA PENGUKURAN GARDU'!$A:$BS,44,0)</f>
        <v>0</v>
      </c>
      <c r="AD1361" s="21">
        <f t="shared" si="712"/>
        <v>0</v>
      </c>
      <c r="AE1361" s="20">
        <f>VLOOKUP($B1361,'DATA PENGUKURAN GARDU'!$A:$BS,46,0)</f>
        <v>0</v>
      </c>
      <c r="AF1361" s="21">
        <f t="shared" si="713"/>
        <v>0</v>
      </c>
      <c r="AG1361" s="20">
        <f>VLOOKUP($B1361,'DATA PENGUKURAN GARDU'!$A:$BS,46,0)</f>
        <v>0</v>
      </c>
      <c r="AH1361" s="20">
        <f>VLOOKUP($B1361,'DATA PENGUKURAN GARDU'!$A:$BS,53,0)</f>
        <v>0</v>
      </c>
      <c r="AI1361" s="20">
        <f>VLOOKUP($B1361,'DATA PENGUKURAN GARDU'!$A:$BS,54,0)</f>
        <v>0</v>
      </c>
      <c r="AJ1361" s="17">
        <f>VLOOKUP($C1361,'DATA PENGUKURAN GARDU'!$A:$BS,42,0)</f>
        <v>0</v>
      </c>
      <c r="AK1361" s="23">
        <f t="shared" si="714"/>
        <v>0</v>
      </c>
      <c r="AL1361" s="17">
        <f>VLOOKUP($C1361,'DATA PENGUKURAN GARDU'!$A:$BS,44,0)</f>
        <v>0</v>
      </c>
      <c r="AM1361" s="23">
        <f t="shared" si="715"/>
        <v>0</v>
      </c>
      <c r="AN1361" s="17">
        <f>VLOOKUP($C1361,'DATA PENGUKURAN GARDU'!$A:$BS,46,0)</f>
        <v>0</v>
      </c>
      <c r="AO1361" s="23">
        <f t="shared" si="716"/>
        <v>0</v>
      </c>
      <c r="AP1361" s="17">
        <f>VLOOKUP($C1361,'DATA PENGUKURAN GARDU'!$A:$BS,46,0)</f>
        <v>0</v>
      </c>
      <c r="AQ1361" s="17">
        <f>VLOOKUP($C1361,'DATA PENGUKURAN GARDU'!$A:$BS,53,0)</f>
        <v>0</v>
      </c>
      <c r="AR1361" s="17">
        <f>VLOOKUP($C1361,'DATA PENGUKURAN GARDU'!$A:$BS,54,0)</f>
        <v>0</v>
      </c>
      <c r="AS1361" s="20">
        <f>VLOOKUP($D1361,'DATA PENGUKURAN GARDU'!$A:$BS,42,0)</f>
        <v>0</v>
      </c>
      <c r="AT1361" s="21">
        <f t="shared" si="717"/>
        <v>0</v>
      </c>
      <c r="AU1361" s="20">
        <f>VLOOKUP($D1361,'DATA PENGUKURAN GARDU'!$A:$BS,44,0)</f>
        <v>0</v>
      </c>
      <c r="AV1361" s="21">
        <f t="shared" si="718"/>
        <v>0</v>
      </c>
      <c r="AW1361" s="20">
        <f>VLOOKUP($D1361,'DATA PENGUKURAN GARDU'!$A:$BS,46,0)</f>
        <v>0</v>
      </c>
      <c r="AX1361" s="21">
        <f t="shared" si="719"/>
        <v>0</v>
      </c>
      <c r="AY1361" s="20">
        <f>VLOOKUP($D1361,'DATA PENGUKURAN GARDU'!$A:$BS,46,0)</f>
        <v>0</v>
      </c>
      <c r="AZ1361" s="20">
        <f>VLOOKUP($D1361,'DATA PENGUKURAN GARDU'!$A:$BS,53,0)</f>
        <v>0</v>
      </c>
      <c r="BA1361" s="20">
        <f>VLOOKUP($D1361,'DATA PENGUKURAN GARDU'!$A:$BS,54,0)</f>
        <v>0</v>
      </c>
      <c r="BB1361" s="17" t="e">
        <f>VLOOKUP($E1361,'DATA PENGUKURAN GARDU'!$A:$BS,42,0)</f>
        <v>#N/A</v>
      </c>
      <c r="BC1361" s="23" t="e">
        <f t="shared" si="720"/>
        <v>#N/A</v>
      </c>
      <c r="BD1361" s="17" t="e">
        <f>VLOOKUP($E1361,'DATA PENGUKURAN GARDU'!$A:$BS,44,0)</f>
        <v>#N/A</v>
      </c>
      <c r="BE1361" s="23" t="e">
        <f t="shared" si="721"/>
        <v>#N/A</v>
      </c>
      <c r="BF1361" s="17" t="e">
        <f>VLOOKUP($E1361,'DATA PENGUKURAN GARDU'!$A:$BS,46,0)</f>
        <v>#N/A</v>
      </c>
      <c r="BG1361" s="23" t="e">
        <f t="shared" si="722"/>
        <v>#N/A</v>
      </c>
      <c r="BH1361" s="17" t="e">
        <f>VLOOKUP($E1361,'DATA PENGUKURAN GARDU'!$A:$BS,46,0)</f>
        <v>#N/A</v>
      </c>
      <c r="BI1361" s="17" t="e">
        <f>VLOOKUP($E1361,'DATA PENGUKURAN GARDU'!$A:$BS,53,0)</f>
        <v>#N/A</v>
      </c>
      <c r="BJ1361" s="17" t="e">
        <f>VLOOKUP($E1361,'DATA PENGUKURAN GARDU'!$A:$BS,54,0)</f>
        <v>#N/A</v>
      </c>
      <c r="BK1361" s="20" t="str">
        <f t="shared" si="723"/>
        <v>Normal</v>
      </c>
      <c r="BL1361" s="20" t="str">
        <f t="shared" si="724"/>
        <v>Normal</v>
      </c>
      <c r="BM1361" s="20" t="str">
        <f t="shared" si="725"/>
        <v>Normal</v>
      </c>
      <c r="BN1361" s="25">
        <f t="shared" si="726"/>
        <v>22.6666666666667</v>
      </c>
      <c r="BO1361" s="26">
        <f t="shared" si="727"/>
        <v>0</v>
      </c>
      <c r="BP1361" s="21">
        <f t="shared" si="728"/>
        <v>0</v>
      </c>
      <c r="BQ1361" s="20">
        <f t="shared" si="729"/>
        <v>0.666666666666667</v>
      </c>
      <c r="BR1361" s="20">
        <v>500</v>
      </c>
      <c r="BS1361" s="9">
        <v>0</v>
      </c>
      <c r="BT1361" s="2" t="str">
        <f t="shared" si="730"/>
        <v>Underload</v>
      </c>
      <c r="BU1361" s="2" t="str">
        <f t="shared" si="698"/>
        <v>TDK SEIMBANG</v>
      </c>
      <c r="BV1361" s="2" t="str">
        <f t="shared" si="699"/>
        <v>DROP</v>
      </c>
    </row>
    <row r="1362" s="2" customFormat="1" ht="22.95" customHeight="1" spans="1:74">
      <c r="A1362" s="9" t="str">
        <f t="shared" si="700"/>
        <v>K-028Induk</v>
      </c>
      <c r="B1362" s="9" t="str">
        <f t="shared" si="701"/>
        <v>K-028jurusan 1</v>
      </c>
      <c r="C1362" s="9" t="str">
        <f t="shared" si="702"/>
        <v>K-028jurusan 2</v>
      </c>
      <c r="D1362" s="9" t="str">
        <f t="shared" si="703"/>
        <v>K-028jurusan 3</v>
      </c>
      <c r="E1362" s="9" t="str">
        <f t="shared" si="704"/>
        <v>K-028jurusan 4</v>
      </c>
      <c r="F1362" s="10" t="s">
        <v>454</v>
      </c>
      <c r="G1362" s="10" t="s">
        <v>132</v>
      </c>
      <c r="H1362" s="10" t="s">
        <v>1244</v>
      </c>
      <c r="I1362" s="10">
        <v>0.731273</v>
      </c>
      <c r="J1362" s="10">
        <v>124.294305</v>
      </c>
      <c r="K1362" s="10">
        <v>50</v>
      </c>
      <c r="L1362" s="10">
        <v>3</v>
      </c>
      <c r="M1362" s="10">
        <v>20</v>
      </c>
      <c r="N1362" s="14">
        <f t="shared" si="705"/>
        <v>400</v>
      </c>
      <c r="O1362" s="15">
        <f t="shared" si="706"/>
        <v>1.44508670520231</v>
      </c>
      <c r="P1362" s="15">
        <f t="shared" si="707"/>
        <v>72.2543352601156</v>
      </c>
      <c r="Q1362" s="17">
        <f>VLOOKUP($A1362,'DATA PENGUKURAN GARDU'!$A:$BS,42,0)</f>
        <v>64</v>
      </c>
      <c r="R1362" s="18">
        <f t="shared" si="708"/>
        <v>88.576</v>
      </c>
      <c r="S1362" s="17">
        <f>VLOOKUP($A1362,'DATA PENGUKURAN GARDU'!$A:$BS,44,0)</f>
        <v>79</v>
      </c>
      <c r="T1362" s="18">
        <f t="shared" si="709"/>
        <v>109.336</v>
      </c>
      <c r="U1362" s="17">
        <f>VLOOKUP($A1362,'DATA PENGUKURAN GARDU'!$A:$BS,46,0)</f>
        <v>65</v>
      </c>
      <c r="V1362" s="18">
        <f t="shared" si="710"/>
        <v>89.96</v>
      </c>
      <c r="W1362" s="17">
        <f>VLOOKUP($A1362,'DATA PENGUKURAN GARDU'!$A:$BS,48,0)</f>
        <v>65</v>
      </c>
      <c r="X1362" s="17">
        <f>VLOOKUP($A1362,'DATA PENGUKURAN GARDU'!$A:$BS,53,0)</f>
        <v>230</v>
      </c>
      <c r="Y1362" s="17">
        <f>VLOOKUP($A1362,'DATA PENGUKURAN GARDU'!$A:$BS,54,0)</f>
        <v>400</v>
      </c>
      <c r="Z1362" s="17">
        <f>VLOOKUP($A1362,'DATA PENGUKURAN GARDU'!$A:$BS,55,0)</f>
        <v>203</v>
      </c>
      <c r="AA1362" s="20">
        <f>VLOOKUP($B1362,'DATA PENGUKURAN GARDU'!$A:$BS,42,0)</f>
        <v>28</v>
      </c>
      <c r="AB1362" s="21">
        <f t="shared" si="711"/>
        <v>38.752</v>
      </c>
      <c r="AC1362" s="20">
        <f>VLOOKUP($B1362,'DATA PENGUKURAN GARDU'!$A:$BS,44,0)</f>
        <v>14</v>
      </c>
      <c r="AD1362" s="21">
        <f t="shared" si="712"/>
        <v>19.376</v>
      </c>
      <c r="AE1362" s="20">
        <f>VLOOKUP($B1362,'DATA PENGUKURAN GARDU'!$A:$BS,46,0)</f>
        <v>38</v>
      </c>
      <c r="AF1362" s="21">
        <f t="shared" si="713"/>
        <v>52.592</v>
      </c>
      <c r="AG1362" s="20">
        <f>VLOOKUP($B1362,'DATA PENGUKURAN GARDU'!$A:$BS,46,0)</f>
        <v>38</v>
      </c>
      <c r="AH1362" s="20">
        <f>VLOOKUP($B1362,'DATA PENGUKURAN GARDU'!$A:$BS,53,0)</f>
        <v>0</v>
      </c>
      <c r="AI1362" s="20">
        <f>VLOOKUP($B1362,'DATA PENGUKURAN GARDU'!$A:$BS,54,0)</f>
        <v>0</v>
      </c>
      <c r="AJ1362" s="17">
        <f>VLOOKUP($C1362,'DATA PENGUKURAN GARDU'!$A:$BS,42,0)</f>
        <v>36</v>
      </c>
      <c r="AK1362" s="23">
        <f t="shared" si="714"/>
        <v>49.824</v>
      </c>
      <c r="AL1362" s="17">
        <f>VLOOKUP($C1362,'DATA PENGUKURAN GARDU'!$A:$BS,44,0)</f>
        <v>65</v>
      </c>
      <c r="AM1362" s="23">
        <f t="shared" si="715"/>
        <v>89.96</v>
      </c>
      <c r="AN1362" s="17">
        <f>VLOOKUP($C1362,'DATA PENGUKURAN GARDU'!$A:$BS,46,0)</f>
        <v>27</v>
      </c>
      <c r="AO1362" s="23">
        <f t="shared" si="716"/>
        <v>37.368</v>
      </c>
      <c r="AP1362" s="17">
        <f>VLOOKUP($C1362,'DATA PENGUKURAN GARDU'!$A:$BS,46,0)</f>
        <v>27</v>
      </c>
      <c r="AQ1362" s="17">
        <f>VLOOKUP($C1362,'DATA PENGUKURAN GARDU'!$A:$BS,53,0)</f>
        <v>0</v>
      </c>
      <c r="AR1362" s="17">
        <f>VLOOKUP($C1362,'DATA PENGUKURAN GARDU'!$A:$BS,54,0)</f>
        <v>0</v>
      </c>
      <c r="AS1362" s="20">
        <f>VLOOKUP($D1362,'DATA PENGUKURAN GARDU'!$A:$BS,42,0)</f>
        <v>0</v>
      </c>
      <c r="AT1362" s="21">
        <f t="shared" si="717"/>
        <v>0</v>
      </c>
      <c r="AU1362" s="20">
        <f>VLOOKUP($D1362,'DATA PENGUKURAN GARDU'!$A:$BS,44,0)</f>
        <v>0</v>
      </c>
      <c r="AV1362" s="21">
        <f t="shared" si="718"/>
        <v>0</v>
      </c>
      <c r="AW1362" s="20">
        <f>VLOOKUP($D1362,'DATA PENGUKURAN GARDU'!$A:$BS,46,0)</f>
        <v>0</v>
      </c>
      <c r="AX1362" s="21">
        <f t="shared" si="719"/>
        <v>0</v>
      </c>
      <c r="AY1362" s="20">
        <f>VLOOKUP($D1362,'DATA PENGUKURAN GARDU'!$A:$BS,46,0)</f>
        <v>0</v>
      </c>
      <c r="AZ1362" s="20">
        <f>VLOOKUP($D1362,'DATA PENGUKURAN GARDU'!$A:$BS,53,0)</f>
        <v>0</v>
      </c>
      <c r="BA1362" s="20">
        <f>VLOOKUP($D1362,'DATA PENGUKURAN GARDU'!$A:$BS,54,0)</f>
        <v>0</v>
      </c>
      <c r="BB1362" s="17" t="e">
        <f>VLOOKUP($E1362,'DATA PENGUKURAN GARDU'!$A:$BS,42,0)</f>
        <v>#N/A</v>
      </c>
      <c r="BC1362" s="23" t="e">
        <f t="shared" si="720"/>
        <v>#N/A</v>
      </c>
      <c r="BD1362" s="17" t="e">
        <f>VLOOKUP($E1362,'DATA PENGUKURAN GARDU'!$A:$BS,44,0)</f>
        <v>#N/A</v>
      </c>
      <c r="BE1362" s="23" t="e">
        <f t="shared" si="721"/>
        <v>#N/A</v>
      </c>
      <c r="BF1362" s="17" t="e">
        <f>VLOOKUP($E1362,'DATA PENGUKURAN GARDU'!$A:$BS,46,0)</f>
        <v>#N/A</v>
      </c>
      <c r="BG1362" s="23" t="e">
        <f t="shared" si="722"/>
        <v>#N/A</v>
      </c>
      <c r="BH1362" s="17" t="e">
        <f>VLOOKUP($E1362,'DATA PENGUKURAN GARDU'!$A:$BS,46,0)</f>
        <v>#N/A</v>
      </c>
      <c r="BI1362" s="17" t="e">
        <f>VLOOKUP($E1362,'DATA PENGUKURAN GARDU'!$A:$BS,53,0)</f>
        <v>#N/A</v>
      </c>
      <c r="BJ1362" s="17" t="e">
        <f>VLOOKUP($E1362,'DATA PENGUKURAN GARDU'!$A:$BS,54,0)</f>
        <v>#N/A</v>
      </c>
      <c r="BK1362" s="20" t="str">
        <f t="shared" si="723"/>
        <v>Normal</v>
      </c>
      <c r="BL1362" s="20" t="str">
        <f t="shared" si="724"/>
        <v>OL PHASA</v>
      </c>
      <c r="BM1362" s="20" t="str">
        <f t="shared" si="725"/>
        <v>Normal</v>
      </c>
      <c r="BN1362" s="25">
        <f t="shared" si="726"/>
        <v>69.3333333333333</v>
      </c>
      <c r="BO1362" s="26">
        <f t="shared" si="727"/>
        <v>0</v>
      </c>
      <c r="BP1362" s="21">
        <f t="shared" si="728"/>
        <v>0</v>
      </c>
      <c r="BQ1362" s="20">
        <f t="shared" si="729"/>
        <v>0.0416666666666667</v>
      </c>
      <c r="BR1362" s="20">
        <v>1060</v>
      </c>
      <c r="BS1362" s="9">
        <v>0</v>
      </c>
      <c r="BT1362" s="2" t="str">
        <f t="shared" si="730"/>
        <v>Underload</v>
      </c>
      <c r="BU1362" s="2" t="str">
        <f t="shared" si="698"/>
        <v>SEIMBANG</v>
      </c>
      <c r="BV1362" s="2" t="str">
        <f t="shared" si="699"/>
        <v>NORMAL</v>
      </c>
    </row>
    <row r="1363" s="2" customFormat="1" ht="22.95" customHeight="1" spans="1:74">
      <c r="A1363" s="9" t="str">
        <f t="shared" si="700"/>
        <v>K-034Induk</v>
      </c>
      <c r="B1363" s="9" t="str">
        <f t="shared" si="701"/>
        <v>K-034jurusan 1</v>
      </c>
      <c r="C1363" s="9" t="str">
        <f t="shared" si="702"/>
        <v>K-034jurusan 2</v>
      </c>
      <c r="D1363" s="9" t="str">
        <f t="shared" si="703"/>
        <v>K-034jurusan 3</v>
      </c>
      <c r="E1363" s="9" t="str">
        <f t="shared" si="704"/>
        <v>K-034jurusan 4</v>
      </c>
      <c r="F1363" s="10" t="s">
        <v>418</v>
      </c>
      <c r="G1363" s="10" t="s">
        <v>132</v>
      </c>
      <c r="H1363" s="10" t="s">
        <v>1324</v>
      </c>
      <c r="I1363" s="10">
        <v>0.729895</v>
      </c>
      <c r="J1363" s="10">
        <v>124.305944</v>
      </c>
      <c r="K1363" s="10">
        <v>50</v>
      </c>
      <c r="L1363" s="10">
        <v>3</v>
      </c>
      <c r="M1363" s="10">
        <v>20</v>
      </c>
      <c r="N1363" s="14">
        <f t="shared" si="705"/>
        <v>400</v>
      </c>
      <c r="O1363" s="15">
        <f t="shared" si="706"/>
        <v>1.44508670520231</v>
      </c>
      <c r="P1363" s="15">
        <f t="shared" si="707"/>
        <v>72.2543352601156</v>
      </c>
      <c r="Q1363" s="17">
        <f>VLOOKUP($A1363,'DATA PENGUKURAN GARDU'!$A:$BS,42,0)</f>
        <v>102</v>
      </c>
      <c r="R1363" s="18">
        <f t="shared" si="708"/>
        <v>141.168</v>
      </c>
      <c r="S1363" s="17">
        <f>VLOOKUP($A1363,'DATA PENGUKURAN GARDU'!$A:$BS,44,0)</f>
        <v>77</v>
      </c>
      <c r="T1363" s="18">
        <f t="shared" si="709"/>
        <v>106.568</v>
      </c>
      <c r="U1363" s="17">
        <f>VLOOKUP($A1363,'DATA PENGUKURAN GARDU'!$A:$BS,46,0)</f>
        <v>95</v>
      </c>
      <c r="V1363" s="18">
        <f t="shared" si="710"/>
        <v>131.48</v>
      </c>
      <c r="W1363" s="17">
        <f>VLOOKUP($A1363,'DATA PENGUKURAN GARDU'!$A:$BS,48,0)</f>
        <v>89</v>
      </c>
      <c r="X1363" s="17">
        <f>VLOOKUP($A1363,'DATA PENGUKURAN GARDU'!$A:$BS,53,0)</f>
        <v>230</v>
      </c>
      <c r="Y1363" s="17">
        <f>VLOOKUP($A1363,'DATA PENGUKURAN GARDU'!$A:$BS,54,0)</f>
        <v>400</v>
      </c>
      <c r="Z1363" s="17">
        <f>VLOOKUP($A1363,'DATA PENGUKURAN GARDU'!$A:$BS,55,0)</f>
        <v>203</v>
      </c>
      <c r="AA1363" s="20">
        <f>VLOOKUP($B1363,'DATA PENGUKURAN GARDU'!$A:$BS,42,0)</f>
        <v>27</v>
      </c>
      <c r="AB1363" s="21">
        <f t="shared" si="711"/>
        <v>37.368</v>
      </c>
      <c r="AC1363" s="20">
        <f>VLOOKUP($B1363,'DATA PENGUKURAN GARDU'!$A:$BS,44,0)</f>
        <v>53</v>
      </c>
      <c r="AD1363" s="21">
        <f t="shared" si="712"/>
        <v>73.352</v>
      </c>
      <c r="AE1363" s="20">
        <f>VLOOKUP($B1363,'DATA PENGUKURAN GARDU'!$A:$BS,46,0)</f>
        <v>67</v>
      </c>
      <c r="AF1363" s="21">
        <f t="shared" si="713"/>
        <v>92.728</v>
      </c>
      <c r="AG1363" s="20">
        <f>VLOOKUP($B1363,'DATA PENGUKURAN GARDU'!$A:$BS,46,0)</f>
        <v>67</v>
      </c>
      <c r="AH1363" s="20">
        <f>VLOOKUP($B1363,'DATA PENGUKURAN GARDU'!$A:$BS,53,0)</f>
        <v>0</v>
      </c>
      <c r="AI1363" s="20">
        <f>VLOOKUP($B1363,'DATA PENGUKURAN GARDU'!$A:$BS,54,0)</f>
        <v>0</v>
      </c>
      <c r="AJ1363" s="17">
        <f>VLOOKUP($C1363,'DATA PENGUKURAN GARDU'!$A:$BS,42,0)</f>
        <v>8</v>
      </c>
      <c r="AK1363" s="23">
        <f t="shared" si="714"/>
        <v>11.072</v>
      </c>
      <c r="AL1363" s="17">
        <f>VLOOKUP($C1363,'DATA PENGUKURAN GARDU'!$A:$BS,44,0)</f>
        <v>0</v>
      </c>
      <c r="AM1363" s="23">
        <f t="shared" si="715"/>
        <v>0</v>
      </c>
      <c r="AN1363" s="17">
        <f>VLOOKUP($C1363,'DATA PENGUKURAN GARDU'!$A:$BS,46,0)</f>
        <v>1</v>
      </c>
      <c r="AO1363" s="23">
        <f t="shared" si="716"/>
        <v>1.384</v>
      </c>
      <c r="AP1363" s="17">
        <f>VLOOKUP($C1363,'DATA PENGUKURAN GARDU'!$A:$BS,46,0)</f>
        <v>1</v>
      </c>
      <c r="AQ1363" s="17">
        <f>VLOOKUP($C1363,'DATA PENGUKURAN GARDU'!$A:$BS,53,0)</f>
        <v>0</v>
      </c>
      <c r="AR1363" s="17">
        <f>VLOOKUP($C1363,'DATA PENGUKURAN GARDU'!$A:$BS,54,0)</f>
        <v>0</v>
      </c>
      <c r="AS1363" s="20">
        <f>VLOOKUP($D1363,'DATA PENGUKURAN GARDU'!$A:$BS,42,0)</f>
        <v>67</v>
      </c>
      <c r="AT1363" s="21">
        <f t="shared" si="717"/>
        <v>92.728</v>
      </c>
      <c r="AU1363" s="20">
        <f>VLOOKUP($D1363,'DATA PENGUKURAN GARDU'!$A:$BS,44,0)</f>
        <v>24</v>
      </c>
      <c r="AV1363" s="21">
        <f t="shared" si="718"/>
        <v>33.216</v>
      </c>
      <c r="AW1363" s="20">
        <f>VLOOKUP($D1363,'DATA PENGUKURAN GARDU'!$A:$BS,46,0)</f>
        <v>27</v>
      </c>
      <c r="AX1363" s="21">
        <f t="shared" si="719"/>
        <v>37.368</v>
      </c>
      <c r="AY1363" s="20">
        <f>VLOOKUP($D1363,'DATA PENGUKURAN GARDU'!$A:$BS,46,0)</f>
        <v>27</v>
      </c>
      <c r="AZ1363" s="20">
        <f>VLOOKUP($D1363,'DATA PENGUKURAN GARDU'!$A:$BS,53,0)</f>
        <v>0</v>
      </c>
      <c r="BA1363" s="20">
        <f>VLOOKUP($D1363,'DATA PENGUKURAN GARDU'!$A:$BS,54,0)</f>
        <v>0</v>
      </c>
      <c r="BB1363" s="17" t="e">
        <f>VLOOKUP($E1363,'DATA PENGUKURAN GARDU'!$A:$BS,42,0)</f>
        <v>#N/A</v>
      </c>
      <c r="BC1363" s="23" t="e">
        <f t="shared" si="720"/>
        <v>#N/A</v>
      </c>
      <c r="BD1363" s="17" t="e">
        <f>VLOOKUP($E1363,'DATA PENGUKURAN GARDU'!$A:$BS,44,0)</f>
        <v>#N/A</v>
      </c>
      <c r="BE1363" s="23" t="e">
        <f t="shared" si="721"/>
        <v>#N/A</v>
      </c>
      <c r="BF1363" s="17" t="e">
        <f>VLOOKUP($E1363,'DATA PENGUKURAN GARDU'!$A:$BS,46,0)</f>
        <v>#N/A</v>
      </c>
      <c r="BG1363" s="23" t="e">
        <f t="shared" si="722"/>
        <v>#N/A</v>
      </c>
      <c r="BH1363" s="17" t="e">
        <f>VLOOKUP($E1363,'DATA PENGUKURAN GARDU'!$A:$BS,46,0)</f>
        <v>#N/A</v>
      </c>
      <c r="BI1363" s="17" t="e">
        <f>VLOOKUP($E1363,'DATA PENGUKURAN GARDU'!$A:$BS,53,0)</f>
        <v>#N/A</v>
      </c>
      <c r="BJ1363" s="17" t="e">
        <f>VLOOKUP($E1363,'DATA PENGUKURAN GARDU'!$A:$BS,54,0)</f>
        <v>#N/A</v>
      </c>
      <c r="BK1363" s="20" t="str">
        <f t="shared" si="723"/>
        <v>OL PHASA</v>
      </c>
      <c r="BL1363" s="20" t="str">
        <f t="shared" si="724"/>
        <v>OL PHASA</v>
      </c>
      <c r="BM1363" s="20" t="str">
        <f t="shared" si="725"/>
        <v>OL PHASA</v>
      </c>
      <c r="BN1363" s="25">
        <f t="shared" si="726"/>
        <v>91.3333333333333</v>
      </c>
      <c r="BO1363" s="26">
        <f t="shared" si="727"/>
        <v>0</v>
      </c>
      <c r="BP1363" s="21">
        <f t="shared" si="728"/>
        <v>0</v>
      </c>
      <c r="BQ1363" s="20">
        <f t="shared" si="729"/>
        <v>0.104622871046229</v>
      </c>
      <c r="BR1363" s="20">
        <v>1060</v>
      </c>
      <c r="BS1363" s="9">
        <v>0</v>
      </c>
      <c r="BT1363" s="2" t="str">
        <f t="shared" si="730"/>
        <v>Underload</v>
      </c>
      <c r="BU1363" s="2" t="str">
        <f t="shared" si="698"/>
        <v>SEIMBANG</v>
      </c>
      <c r="BV1363" s="2" t="str">
        <f t="shared" si="699"/>
        <v>NORMAL</v>
      </c>
    </row>
    <row r="1364" s="2" customFormat="1" ht="22.95" customHeight="1" spans="1:74">
      <c r="A1364" s="9" t="str">
        <f t="shared" si="700"/>
        <v>K-072Induk</v>
      </c>
      <c r="B1364" s="9" t="str">
        <f t="shared" si="701"/>
        <v>K-072jurusan 1</v>
      </c>
      <c r="C1364" s="9" t="str">
        <f t="shared" si="702"/>
        <v>K-072jurusan 2</v>
      </c>
      <c r="D1364" s="9" t="str">
        <f t="shared" si="703"/>
        <v>K-072jurusan 3</v>
      </c>
      <c r="E1364" s="9" t="str">
        <f t="shared" si="704"/>
        <v>K-072jurusan 4</v>
      </c>
      <c r="F1364" s="10" t="s">
        <v>410</v>
      </c>
      <c r="G1364" s="10" t="s">
        <v>132</v>
      </c>
      <c r="H1364" s="10" t="s">
        <v>1555</v>
      </c>
      <c r="I1364" s="10">
        <v>0.746569</v>
      </c>
      <c r="J1364" s="10">
        <v>124.308158</v>
      </c>
      <c r="K1364" s="10">
        <v>50</v>
      </c>
      <c r="L1364" s="10">
        <v>3</v>
      </c>
      <c r="M1364" s="10">
        <v>20</v>
      </c>
      <c r="N1364" s="14">
        <f t="shared" si="705"/>
        <v>400</v>
      </c>
      <c r="O1364" s="15">
        <f t="shared" si="706"/>
        <v>1.44508670520231</v>
      </c>
      <c r="P1364" s="15">
        <f t="shared" si="707"/>
        <v>72.2543352601156</v>
      </c>
      <c r="Q1364" s="17">
        <f>VLOOKUP($A1364,'DATA PENGUKURAN GARDU'!$A:$BS,42,0)</f>
        <v>44</v>
      </c>
      <c r="R1364" s="18">
        <f t="shared" si="708"/>
        <v>60.896</v>
      </c>
      <c r="S1364" s="17">
        <f>VLOOKUP($A1364,'DATA PENGUKURAN GARDU'!$A:$BS,44,0)</f>
        <v>51</v>
      </c>
      <c r="T1364" s="18">
        <f t="shared" si="709"/>
        <v>70.584</v>
      </c>
      <c r="U1364" s="17">
        <f>VLOOKUP($A1364,'DATA PENGUKURAN GARDU'!$A:$BS,46,0)</f>
        <v>52</v>
      </c>
      <c r="V1364" s="18">
        <f t="shared" si="710"/>
        <v>71.968</v>
      </c>
      <c r="W1364" s="17">
        <f>VLOOKUP($A1364,'DATA PENGUKURAN GARDU'!$A:$BS,48,0)</f>
        <v>27</v>
      </c>
      <c r="X1364" s="17">
        <f>VLOOKUP($A1364,'DATA PENGUKURAN GARDU'!$A:$BS,53,0)</f>
        <v>235</v>
      </c>
      <c r="Y1364" s="17">
        <f>VLOOKUP($A1364,'DATA PENGUKURAN GARDU'!$A:$BS,54,0)</f>
        <v>409.7</v>
      </c>
      <c r="Z1364" s="17">
        <f>VLOOKUP($A1364,'DATA PENGUKURAN GARDU'!$A:$BS,55,0)</f>
        <v>0</v>
      </c>
      <c r="AA1364" s="20">
        <f>VLOOKUP($B1364,'DATA PENGUKURAN GARDU'!$A:$BS,42,0)</f>
        <v>40</v>
      </c>
      <c r="AB1364" s="21">
        <f t="shared" si="711"/>
        <v>55.36</v>
      </c>
      <c r="AC1364" s="20">
        <f>VLOOKUP($B1364,'DATA PENGUKURAN GARDU'!$A:$BS,44,0)</f>
        <v>49</v>
      </c>
      <c r="AD1364" s="21">
        <f t="shared" si="712"/>
        <v>67.816</v>
      </c>
      <c r="AE1364" s="20">
        <f>VLOOKUP($B1364,'DATA PENGUKURAN GARDU'!$A:$BS,46,0)</f>
        <v>41</v>
      </c>
      <c r="AF1364" s="21">
        <f t="shared" si="713"/>
        <v>56.744</v>
      </c>
      <c r="AG1364" s="20">
        <f>VLOOKUP($B1364,'DATA PENGUKURAN GARDU'!$A:$BS,46,0)</f>
        <v>41</v>
      </c>
      <c r="AH1364" s="20">
        <f>VLOOKUP($B1364,'DATA PENGUKURAN GARDU'!$A:$BS,53,0)</f>
        <v>236</v>
      </c>
      <c r="AI1364" s="20">
        <f>VLOOKUP($B1364,'DATA PENGUKURAN GARDU'!$A:$BS,54,0)</f>
        <v>399.7</v>
      </c>
      <c r="AJ1364" s="17">
        <f>VLOOKUP($C1364,'DATA PENGUKURAN GARDU'!$A:$BS,42,0)</f>
        <v>5.5</v>
      </c>
      <c r="AK1364" s="23">
        <f t="shared" si="714"/>
        <v>7.612</v>
      </c>
      <c r="AL1364" s="17">
        <f>VLOOKUP($C1364,'DATA PENGUKURAN GARDU'!$A:$BS,44,0)</f>
        <v>4</v>
      </c>
      <c r="AM1364" s="23">
        <f t="shared" si="715"/>
        <v>5.536</v>
      </c>
      <c r="AN1364" s="17">
        <f>VLOOKUP($C1364,'DATA PENGUKURAN GARDU'!$A:$BS,46,0)</f>
        <v>11</v>
      </c>
      <c r="AO1364" s="23">
        <f t="shared" si="716"/>
        <v>15.224</v>
      </c>
      <c r="AP1364" s="17">
        <f>VLOOKUP($C1364,'DATA PENGUKURAN GARDU'!$A:$BS,46,0)</f>
        <v>11</v>
      </c>
      <c r="AQ1364" s="17">
        <f>VLOOKUP($C1364,'DATA PENGUKURAN GARDU'!$A:$BS,53,0)</f>
        <v>234</v>
      </c>
      <c r="AR1364" s="17">
        <f>VLOOKUP($C1364,'DATA PENGUKURAN GARDU'!$A:$BS,54,0)</f>
        <v>404.8</v>
      </c>
      <c r="AS1364" s="20">
        <f>VLOOKUP($D1364,'DATA PENGUKURAN GARDU'!$A:$BS,42,0)</f>
        <v>0</v>
      </c>
      <c r="AT1364" s="21">
        <f t="shared" si="717"/>
        <v>0</v>
      </c>
      <c r="AU1364" s="20">
        <f>VLOOKUP($D1364,'DATA PENGUKURAN GARDU'!$A:$BS,44,0)</f>
        <v>0</v>
      </c>
      <c r="AV1364" s="21">
        <f t="shared" si="718"/>
        <v>0</v>
      </c>
      <c r="AW1364" s="20">
        <f>VLOOKUP($D1364,'DATA PENGUKURAN GARDU'!$A:$BS,46,0)</f>
        <v>0</v>
      </c>
      <c r="AX1364" s="21">
        <f t="shared" si="719"/>
        <v>0</v>
      </c>
      <c r="AY1364" s="20">
        <f>VLOOKUP($D1364,'DATA PENGUKURAN GARDU'!$A:$BS,46,0)</f>
        <v>0</v>
      </c>
      <c r="AZ1364" s="20">
        <f>VLOOKUP($D1364,'DATA PENGUKURAN GARDU'!$A:$BS,53,0)</f>
        <v>0</v>
      </c>
      <c r="BA1364" s="20">
        <f>VLOOKUP($D1364,'DATA PENGUKURAN GARDU'!$A:$BS,54,0)</f>
        <v>0</v>
      </c>
      <c r="BB1364" s="17" t="e">
        <f>VLOOKUP($E1364,'DATA PENGUKURAN GARDU'!$A:$BS,42,0)</f>
        <v>#N/A</v>
      </c>
      <c r="BC1364" s="23" t="e">
        <f t="shared" si="720"/>
        <v>#N/A</v>
      </c>
      <c r="BD1364" s="17" t="e">
        <f>VLOOKUP($E1364,'DATA PENGUKURAN GARDU'!$A:$BS,44,0)</f>
        <v>#N/A</v>
      </c>
      <c r="BE1364" s="23" t="e">
        <f t="shared" si="721"/>
        <v>#N/A</v>
      </c>
      <c r="BF1364" s="17" t="e">
        <f>VLOOKUP($E1364,'DATA PENGUKURAN GARDU'!$A:$BS,46,0)</f>
        <v>#N/A</v>
      </c>
      <c r="BG1364" s="23" t="e">
        <f t="shared" si="722"/>
        <v>#N/A</v>
      </c>
      <c r="BH1364" s="17" t="e">
        <f>VLOOKUP($E1364,'DATA PENGUKURAN GARDU'!$A:$BS,46,0)</f>
        <v>#N/A</v>
      </c>
      <c r="BI1364" s="17" t="e">
        <f>VLOOKUP($E1364,'DATA PENGUKURAN GARDU'!$A:$BS,53,0)</f>
        <v>#N/A</v>
      </c>
      <c r="BJ1364" s="17" t="e">
        <f>VLOOKUP($E1364,'DATA PENGUKURAN GARDU'!$A:$BS,54,0)</f>
        <v>#N/A</v>
      </c>
      <c r="BK1364" s="20" t="str">
        <f t="shared" si="723"/>
        <v>Normal</v>
      </c>
      <c r="BL1364" s="20" t="str">
        <f t="shared" si="724"/>
        <v>Normal</v>
      </c>
      <c r="BM1364" s="20" t="str">
        <f t="shared" si="725"/>
        <v>Normal</v>
      </c>
      <c r="BN1364" s="25">
        <f t="shared" si="726"/>
        <v>49</v>
      </c>
      <c r="BO1364" s="26">
        <f t="shared" si="727"/>
        <v>33.882569</v>
      </c>
      <c r="BP1364" s="21">
        <f t="shared" si="728"/>
        <v>67.765138</v>
      </c>
      <c r="BQ1364" s="20">
        <f t="shared" si="729"/>
        <v>3.70074341541719e-17</v>
      </c>
      <c r="BR1364" s="20">
        <v>1350</v>
      </c>
      <c r="BS1364" s="9">
        <v>0</v>
      </c>
      <c r="BT1364" s="2" t="str">
        <f t="shared" si="730"/>
        <v>Baik</v>
      </c>
      <c r="BU1364" s="2" t="str">
        <f t="shared" si="698"/>
        <v>SEIMBANG</v>
      </c>
      <c r="BV1364" s="2" t="str">
        <f t="shared" si="699"/>
        <v>NORMAL</v>
      </c>
    </row>
    <row r="1365" s="2" customFormat="1" ht="22.95" customHeight="1" spans="1:74">
      <c r="A1365" s="9" t="str">
        <f t="shared" si="700"/>
        <v>K-247Induk</v>
      </c>
      <c r="B1365" s="9" t="str">
        <f t="shared" si="701"/>
        <v>K-247jurusan 1</v>
      </c>
      <c r="C1365" s="9" t="str">
        <f t="shared" si="702"/>
        <v>K-247jurusan 2</v>
      </c>
      <c r="D1365" s="9" t="str">
        <f t="shared" si="703"/>
        <v>K-247jurusan 3</v>
      </c>
      <c r="E1365" s="9" t="str">
        <f t="shared" si="704"/>
        <v>K-247jurusan 4</v>
      </c>
      <c r="F1365" s="10" t="s">
        <v>136</v>
      </c>
      <c r="G1365" s="10" t="s">
        <v>132</v>
      </c>
      <c r="H1365" s="10" t="s">
        <v>711</v>
      </c>
      <c r="I1365" s="10">
        <v>0.70645</v>
      </c>
      <c r="J1365" s="10">
        <v>124.31755</v>
      </c>
      <c r="K1365" s="10">
        <v>25</v>
      </c>
      <c r="L1365" s="10">
        <v>3</v>
      </c>
      <c r="M1365" s="10">
        <v>20</v>
      </c>
      <c r="N1365" s="14">
        <f t="shared" si="705"/>
        <v>400</v>
      </c>
      <c r="O1365" s="15">
        <f t="shared" si="706"/>
        <v>0.722543352601156</v>
      </c>
      <c r="P1365" s="15">
        <f t="shared" si="707"/>
        <v>36.1271676300578</v>
      </c>
      <c r="Q1365" s="17">
        <f>VLOOKUP($A1365,'DATA PENGUKURAN GARDU'!$A:$BS,42,0)</f>
        <v>15</v>
      </c>
      <c r="R1365" s="18">
        <f t="shared" si="708"/>
        <v>41.52</v>
      </c>
      <c r="S1365" s="17">
        <f>VLOOKUP($A1365,'DATA PENGUKURAN GARDU'!$A:$BS,44,0)</f>
        <v>29</v>
      </c>
      <c r="T1365" s="18">
        <f t="shared" si="709"/>
        <v>80.272</v>
      </c>
      <c r="U1365" s="17">
        <f>VLOOKUP($A1365,'DATA PENGUKURAN GARDU'!$A:$BS,46,0)</f>
        <v>18</v>
      </c>
      <c r="V1365" s="18">
        <f t="shared" si="710"/>
        <v>49.824</v>
      </c>
      <c r="W1365" s="17">
        <f>VLOOKUP($A1365,'DATA PENGUKURAN GARDU'!$A:$BS,48,0)</f>
        <v>13</v>
      </c>
      <c r="X1365" s="17">
        <f>VLOOKUP($A1365,'DATA PENGUKURAN GARDU'!$A:$BS,53,0)</f>
        <v>207</v>
      </c>
      <c r="Y1365" s="17">
        <f>VLOOKUP($A1365,'DATA PENGUKURAN GARDU'!$A:$BS,54,0)</f>
        <v>0</v>
      </c>
      <c r="Z1365" s="17">
        <f>VLOOKUP($A1365,'DATA PENGUKURAN GARDU'!$A:$BS,55,0)</f>
        <v>203</v>
      </c>
      <c r="AA1365" s="20">
        <f>VLOOKUP($B1365,'DATA PENGUKURAN GARDU'!$A:$BS,42,0)</f>
        <v>0</v>
      </c>
      <c r="AB1365" s="21">
        <f t="shared" si="711"/>
        <v>0</v>
      </c>
      <c r="AC1365" s="20">
        <f>VLOOKUP($B1365,'DATA PENGUKURAN GARDU'!$A:$BS,44,0)</f>
        <v>0</v>
      </c>
      <c r="AD1365" s="21">
        <f t="shared" si="712"/>
        <v>0</v>
      </c>
      <c r="AE1365" s="20">
        <f>VLOOKUP($B1365,'DATA PENGUKURAN GARDU'!$A:$BS,46,0)</f>
        <v>0</v>
      </c>
      <c r="AF1365" s="21">
        <f t="shared" si="713"/>
        <v>0</v>
      </c>
      <c r="AG1365" s="20">
        <f>VLOOKUP($B1365,'DATA PENGUKURAN GARDU'!$A:$BS,46,0)</f>
        <v>0</v>
      </c>
      <c r="AH1365" s="20">
        <f>VLOOKUP($B1365,'DATA PENGUKURAN GARDU'!$A:$BS,53,0)</f>
        <v>0</v>
      </c>
      <c r="AI1365" s="20">
        <f>VLOOKUP($B1365,'DATA PENGUKURAN GARDU'!$A:$BS,54,0)</f>
        <v>0</v>
      </c>
      <c r="AJ1365" s="17">
        <f>VLOOKUP($C1365,'DATA PENGUKURAN GARDU'!$A:$BS,42,0)</f>
        <v>0</v>
      </c>
      <c r="AK1365" s="23">
        <f t="shared" si="714"/>
        <v>0</v>
      </c>
      <c r="AL1365" s="17">
        <f>VLOOKUP($C1365,'DATA PENGUKURAN GARDU'!$A:$BS,44,0)</f>
        <v>0</v>
      </c>
      <c r="AM1365" s="23">
        <f t="shared" si="715"/>
        <v>0</v>
      </c>
      <c r="AN1365" s="17">
        <f>VLOOKUP($C1365,'DATA PENGUKURAN GARDU'!$A:$BS,46,0)</f>
        <v>0</v>
      </c>
      <c r="AO1365" s="23">
        <f t="shared" si="716"/>
        <v>0</v>
      </c>
      <c r="AP1365" s="17">
        <f>VLOOKUP($C1365,'DATA PENGUKURAN GARDU'!$A:$BS,46,0)</f>
        <v>0</v>
      </c>
      <c r="AQ1365" s="17">
        <f>VLOOKUP($C1365,'DATA PENGUKURAN GARDU'!$A:$BS,53,0)</f>
        <v>0</v>
      </c>
      <c r="AR1365" s="17">
        <f>VLOOKUP($C1365,'DATA PENGUKURAN GARDU'!$A:$BS,54,0)</f>
        <v>0</v>
      </c>
      <c r="AS1365" s="20">
        <f>VLOOKUP($D1365,'DATA PENGUKURAN GARDU'!$A:$BS,42,0)</f>
        <v>0</v>
      </c>
      <c r="AT1365" s="21">
        <f t="shared" si="717"/>
        <v>0</v>
      </c>
      <c r="AU1365" s="20">
        <f>VLOOKUP($D1365,'DATA PENGUKURAN GARDU'!$A:$BS,44,0)</f>
        <v>0</v>
      </c>
      <c r="AV1365" s="21">
        <f t="shared" si="718"/>
        <v>0</v>
      </c>
      <c r="AW1365" s="20">
        <f>VLOOKUP($D1365,'DATA PENGUKURAN GARDU'!$A:$BS,46,0)</f>
        <v>0</v>
      </c>
      <c r="AX1365" s="21">
        <f t="shared" si="719"/>
        <v>0</v>
      </c>
      <c r="AY1365" s="20">
        <f>VLOOKUP($D1365,'DATA PENGUKURAN GARDU'!$A:$BS,46,0)</f>
        <v>0</v>
      </c>
      <c r="AZ1365" s="20">
        <f>VLOOKUP($D1365,'DATA PENGUKURAN GARDU'!$A:$BS,53,0)</f>
        <v>0</v>
      </c>
      <c r="BA1365" s="20">
        <f>VLOOKUP($D1365,'DATA PENGUKURAN GARDU'!$A:$BS,54,0)</f>
        <v>0</v>
      </c>
      <c r="BB1365" s="17" t="e">
        <f>VLOOKUP($E1365,'DATA PENGUKURAN GARDU'!$A:$BS,42,0)</f>
        <v>#N/A</v>
      </c>
      <c r="BC1365" s="23" t="e">
        <f t="shared" si="720"/>
        <v>#N/A</v>
      </c>
      <c r="BD1365" s="17" t="e">
        <f>VLOOKUP($E1365,'DATA PENGUKURAN GARDU'!$A:$BS,44,0)</f>
        <v>#N/A</v>
      </c>
      <c r="BE1365" s="23" t="e">
        <f t="shared" si="721"/>
        <v>#N/A</v>
      </c>
      <c r="BF1365" s="17" t="e">
        <f>VLOOKUP($E1365,'DATA PENGUKURAN GARDU'!$A:$BS,46,0)</f>
        <v>#N/A</v>
      </c>
      <c r="BG1365" s="23" t="e">
        <f t="shared" si="722"/>
        <v>#N/A</v>
      </c>
      <c r="BH1365" s="17" t="e">
        <f>VLOOKUP($E1365,'DATA PENGUKURAN GARDU'!$A:$BS,46,0)</f>
        <v>#N/A</v>
      </c>
      <c r="BI1365" s="17" t="e">
        <f>VLOOKUP($E1365,'DATA PENGUKURAN GARDU'!$A:$BS,53,0)</f>
        <v>#N/A</v>
      </c>
      <c r="BJ1365" s="17" t="e">
        <f>VLOOKUP($E1365,'DATA PENGUKURAN GARDU'!$A:$BS,54,0)</f>
        <v>#N/A</v>
      </c>
      <c r="BK1365" s="20" t="str">
        <f t="shared" si="723"/>
        <v>Normal</v>
      </c>
      <c r="BL1365" s="20" t="str">
        <f t="shared" si="724"/>
        <v>Normal</v>
      </c>
      <c r="BM1365" s="20" t="str">
        <f t="shared" si="725"/>
        <v>Normal</v>
      </c>
      <c r="BN1365" s="25">
        <f t="shared" si="726"/>
        <v>20.6666666666667</v>
      </c>
      <c r="BO1365" s="26">
        <f t="shared" si="727"/>
        <v>0</v>
      </c>
      <c r="BP1365" s="21">
        <f t="shared" si="728"/>
        <v>0</v>
      </c>
      <c r="BQ1365" s="20">
        <f t="shared" si="729"/>
        <v>0.086021505376344</v>
      </c>
      <c r="BR1365" s="20">
        <v>1060</v>
      </c>
      <c r="BS1365" s="9">
        <v>0</v>
      </c>
      <c r="BT1365" s="2" t="str">
        <f t="shared" si="730"/>
        <v>Underload</v>
      </c>
      <c r="BU1365" s="2" t="str">
        <f t="shared" si="698"/>
        <v>SEIMBANG</v>
      </c>
      <c r="BV1365" s="2" t="str">
        <f t="shared" si="699"/>
        <v>DROP</v>
      </c>
    </row>
  </sheetData>
  <autoFilter xmlns:etc="http://www.wps.cn/officeDocument/2017/etCustomData" ref="A2:BV1365" etc:filterBottomFollowUsedRange="0">
    <extLst/>
  </autoFilter>
  <sortState ref="BK2:BR2">
    <sortCondition ref="BK2" descending="1"/>
  </sortState>
  <mergeCells count="10">
    <mergeCell ref="M1:N1"/>
    <mergeCell ref="O1:P1"/>
    <mergeCell ref="Q1:Y1"/>
    <mergeCell ref="AA1:AI1"/>
    <mergeCell ref="AJ1:AR1"/>
    <mergeCell ref="AS1:BA1"/>
    <mergeCell ref="BB1:BJ1"/>
    <mergeCell ref="BK1:BM1"/>
    <mergeCell ref="K1:K2"/>
    <mergeCell ref="L1:L2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I10"/>
  <sheetViews>
    <sheetView workbookViewId="0">
      <selection activeCell="H9" sqref="H9"/>
    </sheetView>
  </sheetViews>
  <sheetFormatPr defaultColWidth="8.77777777777778" defaultRowHeight="14.4"/>
  <cols>
    <col min="1" max="1" width="4.22222222222222" customWidth="1"/>
    <col min="2" max="2" width="24.7777777777778" customWidth="1"/>
    <col min="3" max="3" width="11.5555555555556" customWidth="1"/>
    <col min="4" max="4" width="13.7777777777778" customWidth="1"/>
    <col min="5" max="5" width="9.66666666666667" customWidth="1"/>
    <col min="7" max="7" width="52.3333333333333" customWidth="1"/>
  </cols>
  <sheetData>
    <row r="1" spans="1:7">
      <c r="A1" s="27" t="s">
        <v>7300</v>
      </c>
      <c r="B1" s="27" t="s">
        <v>7466</v>
      </c>
      <c r="C1" s="27" t="s">
        <v>7467</v>
      </c>
      <c r="D1" s="27" t="s">
        <v>7468</v>
      </c>
      <c r="E1" s="27" t="s">
        <v>7469</v>
      </c>
      <c r="F1" s="27" t="s">
        <v>7242</v>
      </c>
      <c r="G1" s="27" t="s">
        <v>7248</v>
      </c>
    </row>
    <row r="2" spans="1:9">
      <c r="A2" s="27">
        <v>1</v>
      </c>
      <c r="B2" s="43" t="s">
        <v>7470</v>
      </c>
      <c r="C2" s="44" t="s">
        <v>7471</v>
      </c>
      <c r="D2" s="44" t="s">
        <v>7244</v>
      </c>
      <c r="E2" s="44" t="s">
        <v>7472</v>
      </c>
      <c r="F2" s="45">
        <v>1300</v>
      </c>
      <c r="G2" s="27" t="str">
        <f t="shared" ref="G2:G10" si="0">B2&amp;" "&amp;C2&amp;" "&amp;D2&amp;" "&amp;E2&amp;" "&amp;F2&amp;" "&amp;"peta"</f>
        <v>TERBIT SLO 317000007561 IBRAHIM MIDU R1 1300 peta</v>
      </c>
      <c r="H2" s="274" t="s">
        <v>7473</v>
      </c>
      <c r="I2" s="44">
        <v>124.3062</v>
      </c>
    </row>
    <row r="3" spans="1:9">
      <c r="A3" s="27">
        <v>2</v>
      </c>
      <c r="B3" s="43" t="s">
        <v>7470</v>
      </c>
      <c r="C3" s="44" t="s">
        <v>7474</v>
      </c>
      <c r="D3" s="44" t="s">
        <v>7475</v>
      </c>
      <c r="E3" s="44" t="s">
        <v>7476</v>
      </c>
      <c r="F3" s="45">
        <v>900</v>
      </c>
      <c r="G3" s="27" t="str">
        <f t="shared" si="0"/>
        <v>TERBIT SLO 317000010380 H KUMAYAS R1M 900 peta</v>
      </c>
      <c r="H3" s="46">
        <v>0.7429</v>
      </c>
      <c r="I3" s="44">
        <v>124.3075</v>
      </c>
    </row>
    <row r="4" spans="1:9">
      <c r="A4" s="27">
        <v>3</v>
      </c>
      <c r="B4" s="43" t="s">
        <v>7470</v>
      </c>
      <c r="C4" s="44" t="s">
        <v>7477</v>
      </c>
      <c r="D4" s="44" t="s">
        <v>7478</v>
      </c>
      <c r="E4" s="44" t="s">
        <v>7476</v>
      </c>
      <c r="F4" s="45">
        <v>900</v>
      </c>
      <c r="G4" s="27" t="str">
        <f t="shared" si="0"/>
        <v>TERBIT SLO 317000102744 AGUS SALEH R1M 900 peta</v>
      </c>
      <c r="H4" s="46">
        <v>0.7448</v>
      </c>
      <c r="I4" s="275" t="s">
        <v>7479</v>
      </c>
    </row>
    <row r="5" ht="24" spans="1:9">
      <c r="A5" s="27">
        <v>4</v>
      </c>
      <c r="B5" s="43" t="s">
        <v>7470</v>
      </c>
      <c r="C5" s="44" t="s">
        <v>7480</v>
      </c>
      <c r="D5" s="44" t="s">
        <v>7481</v>
      </c>
      <c r="E5" s="44" t="s">
        <v>7476</v>
      </c>
      <c r="F5" s="45">
        <v>900</v>
      </c>
      <c r="G5" s="27" t="str">
        <f t="shared" si="0"/>
        <v>TERBIT SLO 317000124861 IR, IRYANTO HUSAIN R1M 900 peta</v>
      </c>
      <c r="H5" s="274" t="s">
        <v>7482</v>
      </c>
      <c r="I5" s="44">
        <v>124.2826</v>
      </c>
    </row>
    <row r="6" spans="1:9">
      <c r="A6" s="27">
        <v>5</v>
      </c>
      <c r="B6" s="43" t="s">
        <v>7483</v>
      </c>
      <c r="C6" s="44" t="s">
        <v>7484</v>
      </c>
      <c r="D6" s="44" t="s">
        <v>7485</v>
      </c>
      <c r="E6" s="44" t="s">
        <v>7476</v>
      </c>
      <c r="F6" s="45">
        <v>900</v>
      </c>
      <c r="G6" s="27" t="str">
        <f t="shared" si="0"/>
        <v>BLM TERBIT SLO  317000195091 MUHIT THOHIR R1M 900 peta</v>
      </c>
      <c r="H6" s="46">
        <v>0.7422</v>
      </c>
      <c r="I6" s="44">
        <v>124.3056</v>
      </c>
    </row>
    <row r="7" spans="1:9">
      <c r="A7" s="27">
        <v>6</v>
      </c>
      <c r="B7" s="43" t="s">
        <v>7483</v>
      </c>
      <c r="C7" s="44" t="s">
        <v>7486</v>
      </c>
      <c r="D7" s="44" t="s">
        <v>7487</v>
      </c>
      <c r="E7" s="44" t="s">
        <v>7472</v>
      </c>
      <c r="F7" s="45">
        <v>1300</v>
      </c>
      <c r="G7" s="27" t="str">
        <f t="shared" si="0"/>
        <v>BLM TERBIT SLO  317000230737 HARTATI ALI R1 1300 peta</v>
      </c>
      <c r="H7" s="46">
        <v>0.7428</v>
      </c>
      <c r="I7" s="44">
        <v>124.3053</v>
      </c>
    </row>
    <row r="8" spans="1:9">
      <c r="A8" s="27">
        <v>7</v>
      </c>
      <c r="B8" s="43" t="s">
        <v>7483</v>
      </c>
      <c r="C8" s="44" t="s">
        <v>7488</v>
      </c>
      <c r="D8" s="44" t="s">
        <v>7489</v>
      </c>
      <c r="E8" s="44" t="s">
        <v>7472</v>
      </c>
      <c r="F8" s="45">
        <v>1300</v>
      </c>
      <c r="G8" s="27" t="str">
        <f t="shared" si="0"/>
        <v>BLM TERBIT SLO  317000234140 SINYO S SAPO R1 1300 peta</v>
      </c>
      <c r="H8" s="46">
        <v>0.7452</v>
      </c>
      <c r="I8" s="44">
        <v>124.3061</v>
      </c>
    </row>
    <row r="9" ht="24" spans="1:9">
      <c r="A9" s="27">
        <v>8</v>
      </c>
      <c r="B9" s="43" t="s">
        <v>7483</v>
      </c>
      <c r="C9" s="44" t="s">
        <v>7490</v>
      </c>
      <c r="D9" s="44" t="s">
        <v>7491</v>
      </c>
      <c r="E9" s="44" t="s">
        <v>7476</v>
      </c>
      <c r="F9" s="45">
        <v>900</v>
      </c>
      <c r="G9" s="27" t="str">
        <f t="shared" si="0"/>
        <v>BLM TERBIT SLO  317000249319 FRANS JANS KUMAYAS R1M 900 peta</v>
      </c>
      <c r="H9" s="46">
        <v>0.7429</v>
      </c>
      <c r="I9" s="44">
        <v>124.3075</v>
      </c>
    </row>
    <row r="10" ht="24" spans="1:9">
      <c r="A10" s="27">
        <v>9</v>
      </c>
      <c r="B10" s="43" t="s">
        <v>7483</v>
      </c>
      <c r="C10" s="44" t="s">
        <v>7492</v>
      </c>
      <c r="D10" s="44" t="s">
        <v>7493</v>
      </c>
      <c r="E10" s="44" t="s">
        <v>7476</v>
      </c>
      <c r="F10" s="45">
        <v>900</v>
      </c>
      <c r="G10" s="27" t="str">
        <f t="shared" si="0"/>
        <v>BLM TERBIT SLO  317000284000 SAHARJO MAMALO R1M 900 peta</v>
      </c>
      <c r="H10" s="46">
        <v>0.7444</v>
      </c>
      <c r="I10" s="44">
        <v>124.3078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I12"/>
  <sheetViews>
    <sheetView workbookViewId="0">
      <selection activeCell="J9" sqref="J9"/>
    </sheetView>
  </sheetViews>
  <sheetFormatPr defaultColWidth="18" defaultRowHeight="14.4"/>
  <cols>
    <col min="1" max="1" width="4.22222222222222" customWidth="1"/>
    <col min="2" max="2" width="7.22222222222222" customWidth="1"/>
    <col min="3" max="3" width="10.6666666666667" customWidth="1"/>
    <col min="4" max="4" width="17.4444444444444" customWidth="1"/>
    <col min="5" max="5" width="5.66666666666667" customWidth="1"/>
    <col min="6" max="6" width="5.44444444444444" customWidth="1"/>
    <col min="7" max="7" width="48.2222222222222" customWidth="1"/>
    <col min="8" max="8" width="7.22222222222222" customWidth="1"/>
    <col min="9" max="9" width="14.7777777777778" customWidth="1"/>
  </cols>
  <sheetData>
    <row r="1" spans="1:7">
      <c r="A1" s="27" t="s">
        <v>7300</v>
      </c>
      <c r="B1" s="27" t="s">
        <v>1587</v>
      </c>
      <c r="C1" s="27" t="s">
        <v>7467</v>
      </c>
      <c r="D1" s="27" t="s">
        <v>7468</v>
      </c>
      <c r="E1" s="27" t="s">
        <v>7469</v>
      </c>
      <c r="F1" s="27" t="s">
        <v>7242</v>
      </c>
      <c r="G1" s="27" t="s">
        <v>7248</v>
      </c>
    </row>
    <row r="2" spans="1:9">
      <c r="A2" s="27">
        <v>1</v>
      </c>
      <c r="B2" s="43" t="s">
        <v>7494</v>
      </c>
      <c r="C2" s="44" t="s">
        <v>7471</v>
      </c>
      <c r="D2" s="44" t="s">
        <v>7244</v>
      </c>
      <c r="E2" s="44" t="s">
        <v>7472</v>
      </c>
      <c r="F2" s="45">
        <v>1300</v>
      </c>
      <c r="G2" s="27" t="str">
        <f>B2&amp;" "&amp;C2&amp;" "&amp;D2&amp;" "&amp;E2&amp;" "&amp;F2&amp;" "&amp;"peta"</f>
        <v>PRR 317000007561 IBRAHIM MIDU R1 1300 peta</v>
      </c>
      <c r="H2" s="274" t="s">
        <v>7473</v>
      </c>
      <c r="I2" s="44">
        <v>124.3062</v>
      </c>
    </row>
    <row r="3" spans="1:9">
      <c r="A3" s="27">
        <v>2</v>
      </c>
      <c r="B3" s="43" t="s">
        <v>7494</v>
      </c>
      <c r="C3" s="44" t="s">
        <v>7474</v>
      </c>
      <c r="D3" s="44" t="s">
        <v>7475</v>
      </c>
      <c r="E3" s="44" t="s">
        <v>7476</v>
      </c>
      <c r="F3" s="45">
        <v>900</v>
      </c>
      <c r="G3" s="27" t="str">
        <f t="shared" ref="G3:G11" si="0">B3&amp;" "&amp;C3&amp;" "&amp;D3&amp;" "&amp;E3&amp;" "&amp;F3&amp;" "&amp;"peta"</f>
        <v>PRR 317000010380 H KUMAYAS R1M 900 peta</v>
      </c>
      <c r="H3" s="46">
        <v>0.7429</v>
      </c>
      <c r="I3" s="44">
        <v>124.3075</v>
      </c>
    </row>
    <row r="4" spans="1:9">
      <c r="A4" s="27">
        <v>3</v>
      </c>
      <c r="B4" s="43" t="s">
        <v>7494</v>
      </c>
      <c r="C4" s="44" t="s">
        <v>7477</v>
      </c>
      <c r="D4" s="44" t="s">
        <v>7478</v>
      </c>
      <c r="E4" s="44" t="s">
        <v>7476</v>
      </c>
      <c r="F4" s="45">
        <v>900</v>
      </c>
      <c r="G4" s="27" t="str">
        <f t="shared" si="0"/>
        <v>PRR 317000102744 AGUS SALEH R1M 900 peta</v>
      </c>
      <c r="H4" s="46">
        <v>0.7448</v>
      </c>
      <c r="I4" s="275" t="s">
        <v>7479</v>
      </c>
    </row>
    <row r="5" ht="16.8" customHeight="1" spans="1:9">
      <c r="A5" s="27">
        <v>4</v>
      </c>
      <c r="B5" s="43" t="s">
        <v>7494</v>
      </c>
      <c r="C5" s="44" t="s">
        <v>7480</v>
      </c>
      <c r="D5" s="44" t="s">
        <v>7481</v>
      </c>
      <c r="E5" s="44" t="s">
        <v>7476</v>
      </c>
      <c r="F5" s="45">
        <v>900</v>
      </c>
      <c r="G5" s="27" t="str">
        <f t="shared" si="0"/>
        <v>PRR 317000124861 IR, IRYANTO HUSAIN R1M 900 peta</v>
      </c>
      <c r="H5" s="274" t="s">
        <v>7482</v>
      </c>
      <c r="I5" s="44">
        <v>124.2826</v>
      </c>
    </row>
    <row r="6" spans="1:9">
      <c r="A6" s="27">
        <v>5</v>
      </c>
      <c r="B6" s="43" t="s">
        <v>7494</v>
      </c>
      <c r="C6" s="44" t="s">
        <v>7484</v>
      </c>
      <c r="D6" s="44" t="s">
        <v>7485</v>
      </c>
      <c r="E6" s="44" t="s">
        <v>7476</v>
      </c>
      <c r="F6" s="45">
        <v>900</v>
      </c>
      <c r="G6" s="27" t="str">
        <f t="shared" si="0"/>
        <v>PRR 317000195091 MUHIT THOHIR R1M 900 peta</v>
      </c>
      <c r="H6" s="46">
        <v>0.7422</v>
      </c>
      <c r="I6" s="44">
        <v>124.3056</v>
      </c>
    </row>
    <row r="7" spans="1:9">
      <c r="A7" s="27">
        <v>6</v>
      </c>
      <c r="B7" s="43" t="s">
        <v>7494</v>
      </c>
      <c r="C7" s="44" t="s">
        <v>7486</v>
      </c>
      <c r="D7" s="44" t="s">
        <v>7487</v>
      </c>
      <c r="E7" s="44" t="s">
        <v>7472</v>
      </c>
      <c r="F7" s="45">
        <v>1300</v>
      </c>
      <c r="G7" s="27" t="str">
        <f t="shared" si="0"/>
        <v>PRR 317000230737 HARTATI ALI R1 1300 peta</v>
      </c>
      <c r="H7" s="46">
        <v>0.7428</v>
      </c>
      <c r="I7" s="44">
        <v>124.3053</v>
      </c>
    </row>
    <row r="8" spans="1:9">
      <c r="A8" s="27">
        <v>7</v>
      </c>
      <c r="B8" s="43" t="s">
        <v>7494</v>
      </c>
      <c r="C8" s="44" t="s">
        <v>7488</v>
      </c>
      <c r="D8" s="44" t="s">
        <v>7489</v>
      </c>
      <c r="E8" s="44" t="s">
        <v>7472</v>
      </c>
      <c r="F8" s="45">
        <v>1300</v>
      </c>
      <c r="G8" s="27" t="str">
        <f t="shared" si="0"/>
        <v>PRR 317000234140 SINYO S SAPO R1 1300 peta</v>
      </c>
      <c r="H8" s="46">
        <v>0.7452</v>
      </c>
      <c r="I8" s="44">
        <v>124.3061</v>
      </c>
    </row>
    <row r="9" ht="24" spans="1:9">
      <c r="A9" s="27">
        <v>8</v>
      </c>
      <c r="B9" s="43" t="s">
        <v>7494</v>
      </c>
      <c r="C9" s="44" t="s">
        <v>7490</v>
      </c>
      <c r="D9" s="44" t="s">
        <v>7491</v>
      </c>
      <c r="E9" s="44" t="s">
        <v>7476</v>
      </c>
      <c r="F9" s="45">
        <v>900</v>
      </c>
      <c r="G9" s="27" t="str">
        <f t="shared" si="0"/>
        <v>PRR 317000249319 FRANS JANS KUMAYAS R1M 900 peta</v>
      </c>
      <c r="H9" s="46">
        <v>0.7429</v>
      </c>
      <c r="I9" s="44">
        <v>124.3075</v>
      </c>
    </row>
    <row r="10" spans="1:9">
      <c r="A10" s="27">
        <v>9</v>
      </c>
      <c r="B10" s="43" t="s">
        <v>7494</v>
      </c>
      <c r="C10" s="44" t="s">
        <v>7492</v>
      </c>
      <c r="D10" s="44" t="s">
        <v>7493</v>
      </c>
      <c r="E10" s="44" t="s">
        <v>7476</v>
      </c>
      <c r="F10" s="45">
        <v>900</v>
      </c>
      <c r="G10" s="27" t="str">
        <f t="shared" si="0"/>
        <v>PRR 317000284000 SAHARJO MAMALO R1M 900 peta</v>
      </c>
      <c r="H10" s="46">
        <v>0.7444</v>
      </c>
      <c r="I10" s="44">
        <v>124.3078</v>
      </c>
    </row>
    <row r="11" spans="1:9">
      <c r="A11" s="27">
        <v>10</v>
      </c>
      <c r="B11" s="43" t="s">
        <v>7494</v>
      </c>
      <c r="C11" s="44" t="s">
        <v>7495</v>
      </c>
      <c r="D11" s="44" t="s">
        <v>7496</v>
      </c>
      <c r="E11" s="44" t="s">
        <v>7497</v>
      </c>
      <c r="F11" s="45">
        <v>2200</v>
      </c>
      <c r="G11" s="27" t="str">
        <f t="shared" si="0"/>
        <v>PRR 317600463399 ATM MANDIRI B1 2200 peta</v>
      </c>
      <c r="H11" s="46">
        <v>0.7401</v>
      </c>
      <c r="I11" s="44">
        <v>124.3185</v>
      </c>
    </row>
    <row r="12" ht="15.6" spans="8:9">
      <c r="H12" s="47"/>
      <c r="I12" s="47"/>
    </row>
  </sheetData>
  <autoFilter xmlns:etc="http://www.wps.cn/officeDocument/2017/etCustomData" ref="A1:I1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R454"/>
  <sheetViews>
    <sheetView zoomScale="88" zoomScaleNormal="88" topLeftCell="G1" workbookViewId="0">
      <selection activeCell="J11" sqref="J11"/>
    </sheetView>
  </sheetViews>
  <sheetFormatPr defaultColWidth="73.7777777777778" defaultRowHeight="14.4"/>
  <cols>
    <col min="1" max="1" width="25" customWidth="1"/>
    <col min="2" max="2" width="16.1111111111111" customWidth="1"/>
    <col min="3" max="3" width="13" customWidth="1"/>
    <col min="4" max="4" width="14.1111111111111" customWidth="1"/>
    <col min="5" max="5" width="36.2222222222222" customWidth="1"/>
    <col min="6" max="6" width="73.7777777777778" customWidth="1"/>
    <col min="7" max="7" width="16.1111111111111" customWidth="1"/>
    <col min="8" max="8" width="19.1111111111111" customWidth="1"/>
    <col min="9" max="9" width="10.8888888888889" customWidth="1"/>
    <col min="10" max="10" width="12.7777777777778" customWidth="1"/>
    <col min="11" max="11" width="13.5555555555556" customWidth="1"/>
    <col min="12" max="12" width="10.7777777777778" customWidth="1"/>
    <col min="13" max="13" width="10.6666666666667" customWidth="1"/>
    <col min="14" max="14" width="5.33333333333333" customWidth="1"/>
    <col min="15" max="15" width="6.44444444444444" customWidth="1"/>
    <col min="16" max="16" width="22" customWidth="1"/>
    <col min="17" max="17" width="20.1111111111111" customWidth="1"/>
    <col min="18" max="18" width="11.1111111111111" customWidth="1"/>
    <col min="19" max="19" width="9.44444444444444" customWidth="1"/>
    <col min="20" max="20" width="17.2222222222222" customWidth="1"/>
    <col min="21" max="21" width="20.8888888888889" customWidth="1"/>
    <col min="22" max="22" width="12.6666666666667" customWidth="1"/>
    <col min="23" max="23" width="24.7777777777778" customWidth="1"/>
    <col min="24" max="24" width="33.3333333333333" customWidth="1"/>
    <col min="25" max="25" width="28.3333333333333" customWidth="1"/>
    <col min="26" max="26" width="22.4444444444444" customWidth="1"/>
    <col min="27" max="27" width="20.2222222222222" customWidth="1"/>
    <col min="28" max="28" width="32.2222222222222" customWidth="1"/>
    <col min="29" max="29" width="16.3333333333333" customWidth="1"/>
    <col min="30" max="30" width="15.5555555555556" customWidth="1"/>
    <col min="31" max="31" width="28.7777777777778" customWidth="1"/>
    <col min="32" max="32" width="12.2222222222222" customWidth="1"/>
    <col min="33" max="33" width="12.5555555555556" customWidth="1"/>
    <col min="34" max="34" width="19.2222222222222" customWidth="1"/>
    <col min="35" max="35" width="23.6666666666667" customWidth="1"/>
    <col min="36" max="36" width="9.66666666666667" customWidth="1"/>
    <col min="37" max="37" width="9.44444444444444" customWidth="1"/>
    <col min="38" max="38" width="13.8888888888889" customWidth="1"/>
    <col min="39" max="39" width="22.2222222222222" customWidth="1"/>
    <col min="40" max="40" width="20.3333333333333" customWidth="1"/>
    <col min="41" max="41" width="32.7777777777778" customWidth="1"/>
    <col min="42" max="42" width="10.8888888888889" customWidth="1"/>
    <col min="43" max="43" width="16.2222222222222" customWidth="1"/>
    <col min="44" max="44" width="9.77777777777778" customWidth="1"/>
    <col min="45" max="45" width="73.7777777777778" customWidth="1"/>
  </cols>
  <sheetData>
    <row r="1" s="37" customFormat="1" ht="22.8" spans="1:44">
      <c r="A1" s="38" t="s">
        <v>7498</v>
      </c>
      <c r="B1" s="38" t="s">
        <v>7499</v>
      </c>
      <c r="C1" s="38" t="s">
        <v>7500</v>
      </c>
      <c r="D1" s="38" t="s">
        <v>7467</v>
      </c>
      <c r="E1" s="38" t="s">
        <v>7468</v>
      </c>
      <c r="F1" s="38" t="s">
        <v>7449</v>
      </c>
      <c r="G1" s="38" t="s">
        <v>7501</v>
      </c>
      <c r="H1" s="38" t="s">
        <v>7502</v>
      </c>
      <c r="I1" s="38" t="s">
        <v>7503</v>
      </c>
      <c r="J1" s="38" t="s">
        <v>7504</v>
      </c>
      <c r="K1" s="38" t="s">
        <v>7505</v>
      </c>
      <c r="L1" s="38" t="s">
        <v>7506</v>
      </c>
      <c r="M1" s="38" t="s">
        <v>7507</v>
      </c>
      <c r="N1" s="38" t="s">
        <v>7469</v>
      </c>
      <c r="O1" s="38" t="s">
        <v>7242</v>
      </c>
      <c r="P1" s="38" t="s">
        <v>7508</v>
      </c>
      <c r="Q1" s="38" t="s">
        <v>7509</v>
      </c>
      <c r="R1" s="38" t="s">
        <v>7510</v>
      </c>
      <c r="S1" s="38" t="s">
        <v>7511</v>
      </c>
      <c r="T1" s="38" t="s">
        <v>7512</v>
      </c>
      <c r="U1" s="38" t="s">
        <v>7513</v>
      </c>
      <c r="V1" s="38" t="s">
        <v>7514</v>
      </c>
      <c r="W1" s="38" t="s">
        <v>7515</v>
      </c>
      <c r="X1" s="38" t="s">
        <v>7516</v>
      </c>
      <c r="Y1" s="38" t="s">
        <v>7517</v>
      </c>
      <c r="Z1" s="38" t="s">
        <v>7518</v>
      </c>
      <c r="AA1" s="38" t="s">
        <v>7519</v>
      </c>
      <c r="AB1" s="38" t="s">
        <v>7520</v>
      </c>
      <c r="AC1" s="38" t="s">
        <v>7521</v>
      </c>
      <c r="AD1" s="38" t="s">
        <v>7522</v>
      </c>
      <c r="AE1" s="38" t="s">
        <v>7523</v>
      </c>
      <c r="AF1" s="38" t="s">
        <v>7524</v>
      </c>
      <c r="AG1" s="38" t="s">
        <v>7525</v>
      </c>
      <c r="AH1" s="38" t="s">
        <v>7526</v>
      </c>
      <c r="AI1" s="38" t="s">
        <v>7527</v>
      </c>
      <c r="AJ1" s="38" t="s">
        <v>7528</v>
      </c>
      <c r="AK1" s="38" t="s">
        <v>7529</v>
      </c>
      <c r="AL1" s="38" t="s">
        <v>7530</v>
      </c>
      <c r="AM1" s="38" t="s">
        <v>7531</v>
      </c>
      <c r="AN1" s="38" t="s">
        <v>7532</v>
      </c>
      <c r="AO1" s="38" t="s">
        <v>7533</v>
      </c>
      <c r="AP1" s="38" t="s">
        <v>7534</v>
      </c>
      <c r="AQ1" s="38" t="s">
        <v>7535</v>
      </c>
      <c r="AR1" s="38" t="s">
        <v>7536</v>
      </c>
    </row>
    <row r="2" ht="24" spans="1:44">
      <c r="A2" s="276" t="s">
        <v>7537</v>
      </c>
      <c r="B2" s="276" t="s">
        <v>7538</v>
      </c>
      <c r="C2" s="40">
        <v>45938.6523148148</v>
      </c>
      <c r="D2" s="276" t="s">
        <v>7539</v>
      </c>
      <c r="E2" s="39" t="s">
        <v>7540</v>
      </c>
      <c r="F2" s="39" t="s">
        <v>7541</v>
      </c>
      <c r="G2" s="39"/>
      <c r="H2" s="276" t="s">
        <v>7542</v>
      </c>
      <c r="I2" s="39" t="s">
        <v>7543</v>
      </c>
      <c r="J2" s="39" t="s">
        <v>7544</v>
      </c>
      <c r="K2" s="39" t="s">
        <v>7545</v>
      </c>
      <c r="L2" s="39"/>
      <c r="M2" s="41"/>
      <c r="N2" s="39" t="s">
        <v>7546</v>
      </c>
      <c r="O2" s="41">
        <v>900</v>
      </c>
      <c r="P2" s="39" t="s">
        <v>7547</v>
      </c>
      <c r="Q2" s="39" t="s">
        <v>7548</v>
      </c>
      <c r="R2" s="41">
        <v>848000</v>
      </c>
      <c r="S2" s="40">
        <v>45938.6908333333</v>
      </c>
      <c r="T2" s="41">
        <v>2</v>
      </c>
      <c r="U2" s="41">
        <v>4</v>
      </c>
      <c r="V2" s="39" t="s">
        <v>7549</v>
      </c>
      <c r="W2" s="39" t="s">
        <v>7550</v>
      </c>
      <c r="X2" s="39"/>
      <c r="Y2" s="41">
        <v>4</v>
      </c>
      <c r="Z2" s="39" t="s">
        <v>7551</v>
      </c>
      <c r="AA2" s="39"/>
      <c r="AB2" s="39"/>
      <c r="AC2" s="40"/>
      <c r="AD2" s="40"/>
      <c r="AE2" s="39"/>
      <c r="AF2" s="40"/>
      <c r="AG2" s="40"/>
      <c r="AH2" s="39" t="s">
        <v>7552</v>
      </c>
      <c r="AI2" s="40">
        <v>45942.717974537</v>
      </c>
      <c r="AJ2" s="40">
        <v>45938.7023726852</v>
      </c>
      <c r="AK2" s="40">
        <v>45942</v>
      </c>
      <c r="AL2" s="40">
        <v>45942.717974537</v>
      </c>
      <c r="AM2" s="39" t="s">
        <v>7553</v>
      </c>
      <c r="AN2" s="39" t="s">
        <v>7554</v>
      </c>
      <c r="AO2" s="39" t="s">
        <v>7555</v>
      </c>
      <c r="AP2" s="39">
        <v>31710</v>
      </c>
      <c r="AQ2" s="39" t="s">
        <v>7556</v>
      </c>
      <c r="AR2" s="39" t="s">
        <v>7557</v>
      </c>
    </row>
    <row r="3" ht="24" spans="1:44">
      <c r="A3" s="39" t="s">
        <v>7558</v>
      </c>
      <c r="B3" s="39" t="s">
        <v>7559</v>
      </c>
      <c r="C3" s="40">
        <v>45931.6768055556</v>
      </c>
      <c r="D3" s="39" t="s">
        <v>7560</v>
      </c>
      <c r="E3" s="39" t="s">
        <v>7561</v>
      </c>
      <c r="F3" s="39" t="s">
        <v>7562</v>
      </c>
      <c r="G3" s="39" t="s">
        <v>7563</v>
      </c>
      <c r="H3" s="39" t="s">
        <v>7563</v>
      </c>
      <c r="I3" s="39" t="s">
        <v>7543</v>
      </c>
      <c r="J3" s="39" t="s">
        <v>7544</v>
      </c>
      <c r="K3" s="39" t="s">
        <v>7564</v>
      </c>
      <c r="L3" s="39"/>
      <c r="M3" s="41"/>
      <c r="N3" s="39" t="s">
        <v>7546</v>
      </c>
      <c r="O3" s="41">
        <v>900</v>
      </c>
      <c r="P3" s="39" t="s">
        <v>7547</v>
      </c>
      <c r="Q3" s="39" t="s">
        <v>7548</v>
      </c>
      <c r="R3" s="41">
        <v>863000</v>
      </c>
      <c r="S3" s="40">
        <v>45932.3377777778</v>
      </c>
      <c r="T3" s="41">
        <v>3</v>
      </c>
      <c r="U3" s="41">
        <v>5</v>
      </c>
      <c r="V3" s="39" t="s">
        <v>7549</v>
      </c>
      <c r="W3" s="39" t="s">
        <v>7550</v>
      </c>
      <c r="X3" s="39"/>
      <c r="Y3" s="41">
        <v>4</v>
      </c>
      <c r="Z3" s="39" t="s">
        <v>7551</v>
      </c>
      <c r="AA3" s="39"/>
      <c r="AB3" s="39"/>
      <c r="AC3" s="40"/>
      <c r="AD3" s="40"/>
      <c r="AE3" s="39"/>
      <c r="AF3" s="40"/>
      <c r="AG3" s="40"/>
      <c r="AH3" s="39" t="s">
        <v>7552</v>
      </c>
      <c r="AI3" s="40">
        <v>45937.8277083333</v>
      </c>
      <c r="AJ3" s="40">
        <v>45933.6377430556</v>
      </c>
      <c r="AK3" s="40">
        <v>45937</v>
      </c>
      <c r="AL3" s="40">
        <v>45937.8277083333</v>
      </c>
      <c r="AM3" s="39" t="s">
        <v>7553</v>
      </c>
      <c r="AN3" s="39" t="s">
        <v>7554</v>
      </c>
      <c r="AO3" s="39" t="s">
        <v>7565</v>
      </c>
      <c r="AP3" s="39" t="s">
        <v>7566</v>
      </c>
      <c r="AQ3" s="39" t="s">
        <v>7556</v>
      </c>
      <c r="AR3" s="39" t="s">
        <v>7557</v>
      </c>
    </row>
    <row r="4" ht="24" spans="1:44">
      <c r="A4" s="39" t="s">
        <v>7567</v>
      </c>
      <c r="B4" s="39" t="s">
        <v>7568</v>
      </c>
      <c r="C4" s="40">
        <v>45938.4619097222</v>
      </c>
      <c r="D4" s="39" t="s">
        <v>7569</v>
      </c>
      <c r="E4" s="39" t="s">
        <v>7570</v>
      </c>
      <c r="F4" s="39" t="s">
        <v>7571</v>
      </c>
      <c r="G4" s="39" t="s">
        <v>7572</v>
      </c>
      <c r="H4" s="39" t="s">
        <v>7572</v>
      </c>
      <c r="I4" s="39" t="s">
        <v>7573</v>
      </c>
      <c r="J4" s="39" t="s">
        <v>7544</v>
      </c>
      <c r="K4" s="39" t="s">
        <v>7574</v>
      </c>
      <c r="L4" s="39"/>
      <c r="M4" s="41"/>
      <c r="N4" s="39" t="s">
        <v>7575</v>
      </c>
      <c r="O4" s="41">
        <v>1300</v>
      </c>
      <c r="P4" s="39" t="s">
        <v>7547</v>
      </c>
      <c r="Q4" s="39" t="s">
        <v>7548</v>
      </c>
      <c r="R4" s="41">
        <v>1223000</v>
      </c>
      <c r="S4" s="40">
        <v>45938.5425347222</v>
      </c>
      <c r="T4" s="41">
        <v>2</v>
      </c>
      <c r="U4" s="41">
        <v>2</v>
      </c>
      <c r="V4" s="39" t="s">
        <v>7549</v>
      </c>
      <c r="W4" s="39" t="s">
        <v>7550</v>
      </c>
      <c r="X4" s="39"/>
      <c r="Y4" s="41">
        <v>4</v>
      </c>
      <c r="Z4" s="39" t="s">
        <v>7551</v>
      </c>
      <c r="AA4" s="39"/>
      <c r="AB4" s="39"/>
      <c r="AC4" s="40"/>
      <c r="AD4" s="40"/>
      <c r="AE4" s="39"/>
      <c r="AF4" s="40"/>
      <c r="AG4" s="40"/>
      <c r="AH4" s="39" t="s">
        <v>7552</v>
      </c>
      <c r="AI4" s="40">
        <v>45940.4038541667</v>
      </c>
      <c r="AJ4" s="40">
        <v>45938.5836805556</v>
      </c>
      <c r="AK4" s="40">
        <v>45940</v>
      </c>
      <c r="AL4" s="40">
        <v>45940.4038541667</v>
      </c>
      <c r="AM4" s="39" t="s">
        <v>7553</v>
      </c>
      <c r="AN4" s="39" t="s">
        <v>7554</v>
      </c>
      <c r="AO4" s="39" t="s">
        <v>7555</v>
      </c>
      <c r="AP4" s="39" t="s">
        <v>7576</v>
      </c>
      <c r="AQ4" s="39" t="s">
        <v>7556</v>
      </c>
      <c r="AR4" s="39" t="s">
        <v>7557</v>
      </c>
    </row>
    <row r="5" ht="24" spans="1:44">
      <c r="A5" s="39" t="s">
        <v>7577</v>
      </c>
      <c r="B5" s="39" t="s">
        <v>7578</v>
      </c>
      <c r="C5" s="40">
        <v>45931.5534027778</v>
      </c>
      <c r="D5" s="39" t="s">
        <v>7579</v>
      </c>
      <c r="E5" s="39" t="s">
        <v>7580</v>
      </c>
      <c r="F5" s="39" t="s">
        <v>7581</v>
      </c>
      <c r="G5" s="39" t="s">
        <v>7582</v>
      </c>
      <c r="H5" s="39" t="s">
        <v>7582</v>
      </c>
      <c r="I5" s="39" t="s">
        <v>7573</v>
      </c>
      <c r="J5" s="39" t="s">
        <v>7544</v>
      </c>
      <c r="K5" s="39" t="s">
        <v>7583</v>
      </c>
      <c r="L5" s="39"/>
      <c r="M5" s="41"/>
      <c r="N5" s="39" t="s">
        <v>7546</v>
      </c>
      <c r="O5" s="41">
        <v>900</v>
      </c>
      <c r="P5" s="39" t="s">
        <v>7547</v>
      </c>
      <c r="Q5" s="39" t="s">
        <v>7548</v>
      </c>
      <c r="R5" s="41">
        <v>848000</v>
      </c>
      <c r="S5" s="40">
        <v>45931.5882523148</v>
      </c>
      <c r="T5" s="41">
        <v>2</v>
      </c>
      <c r="U5" s="41">
        <v>3</v>
      </c>
      <c r="V5" s="39" t="s">
        <v>7549</v>
      </c>
      <c r="W5" s="39" t="s">
        <v>7550</v>
      </c>
      <c r="X5" s="39"/>
      <c r="Y5" s="41">
        <v>4</v>
      </c>
      <c r="Z5" s="39" t="s">
        <v>7551</v>
      </c>
      <c r="AA5" s="39"/>
      <c r="AB5" s="39"/>
      <c r="AC5" s="40"/>
      <c r="AD5" s="40"/>
      <c r="AE5" s="39"/>
      <c r="AF5" s="40"/>
      <c r="AG5" s="40"/>
      <c r="AH5" s="39" t="s">
        <v>7552</v>
      </c>
      <c r="AI5" s="40">
        <v>45934.3918518519</v>
      </c>
      <c r="AJ5" s="40">
        <v>45932.3837037037</v>
      </c>
      <c r="AK5" s="40">
        <v>45933</v>
      </c>
      <c r="AL5" s="40">
        <v>45934.3918518519</v>
      </c>
      <c r="AM5" s="39" t="s">
        <v>7553</v>
      </c>
      <c r="AN5" s="39" t="s">
        <v>7554</v>
      </c>
      <c r="AO5" s="39" t="s">
        <v>7584</v>
      </c>
      <c r="AP5" s="39" t="s">
        <v>7585</v>
      </c>
      <c r="AQ5" s="39" t="s">
        <v>7556</v>
      </c>
      <c r="AR5" s="39" t="s">
        <v>7557</v>
      </c>
    </row>
    <row r="6" ht="24" spans="1:44">
      <c r="A6" s="39" t="s">
        <v>7586</v>
      </c>
      <c r="B6" s="39" t="s">
        <v>7587</v>
      </c>
      <c r="C6" s="40">
        <v>45940.6928935185</v>
      </c>
      <c r="D6" s="39" t="s">
        <v>7588</v>
      </c>
      <c r="E6" s="39" t="s">
        <v>7589</v>
      </c>
      <c r="F6" s="39" t="s">
        <v>7590</v>
      </c>
      <c r="G6" s="39"/>
      <c r="H6" s="39" t="s">
        <v>7591</v>
      </c>
      <c r="I6" s="39" t="s">
        <v>7592</v>
      </c>
      <c r="J6" s="39"/>
      <c r="K6" s="39" t="s">
        <v>7593</v>
      </c>
      <c r="L6" s="39" t="s">
        <v>7594</v>
      </c>
      <c r="M6" s="41">
        <v>450</v>
      </c>
      <c r="N6" s="39" t="s">
        <v>7546</v>
      </c>
      <c r="O6" s="41">
        <v>900</v>
      </c>
      <c r="P6" s="39" t="s">
        <v>7595</v>
      </c>
      <c r="Q6" s="39" t="s">
        <v>7548</v>
      </c>
      <c r="R6" s="41">
        <v>426650</v>
      </c>
      <c r="S6" s="40"/>
      <c r="T6" s="41"/>
      <c r="U6" s="41"/>
      <c r="V6" s="39"/>
      <c r="W6" s="39"/>
      <c r="X6" s="39"/>
      <c r="Y6" s="41"/>
      <c r="Z6" s="39" t="s">
        <v>7551</v>
      </c>
      <c r="AA6" s="39"/>
      <c r="AB6" s="39"/>
      <c r="AC6" s="40"/>
      <c r="AD6" s="40"/>
      <c r="AE6" s="39"/>
      <c r="AF6" s="40"/>
      <c r="AG6" s="40"/>
      <c r="AH6" s="39" t="s">
        <v>7596</v>
      </c>
      <c r="AI6" s="40">
        <v>45940.6928935185</v>
      </c>
      <c r="AJ6" s="40"/>
      <c r="AK6" s="40"/>
      <c r="AL6" s="40"/>
      <c r="AM6" s="39" t="s">
        <v>7553</v>
      </c>
      <c r="AN6" s="39" t="s">
        <v>7554</v>
      </c>
      <c r="AO6" s="39" t="s">
        <v>7584</v>
      </c>
      <c r="AP6" s="39"/>
      <c r="AQ6" s="39"/>
      <c r="AR6" s="39" t="s">
        <v>7557</v>
      </c>
    </row>
    <row r="7" ht="24" spans="1:44">
      <c r="A7" s="39" t="s">
        <v>7245</v>
      </c>
      <c r="B7" s="39" t="s">
        <v>7597</v>
      </c>
      <c r="C7" s="40">
        <v>45938.4836111111</v>
      </c>
      <c r="D7" s="39" t="s">
        <v>7598</v>
      </c>
      <c r="E7" s="39" t="s">
        <v>7599</v>
      </c>
      <c r="F7" s="39" t="s">
        <v>7600</v>
      </c>
      <c r="G7" s="39" t="s">
        <v>7572</v>
      </c>
      <c r="H7" s="39" t="s">
        <v>7572</v>
      </c>
      <c r="I7" s="39" t="s">
        <v>7573</v>
      </c>
      <c r="J7" s="39" t="s">
        <v>7544</v>
      </c>
      <c r="K7" s="39" t="s">
        <v>7574</v>
      </c>
      <c r="L7" s="39"/>
      <c r="M7" s="41"/>
      <c r="N7" s="39" t="s">
        <v>7546</v>
      </c>
      <c r="O7" s="41">
        <v>900</v>
      </c>
      <c r="P7" s="39" t="s">
        <v>7547</v>
      </c>
      <c r="Q7" s="39" t="s">
        <v>7548</v>
      </c>
      <c r="R7" s="41">
        <v>848000</v>
      </c>
      <c r="S7" s="40">
        <v>45938.5021180556</v>
      </c>
      <c r="T7" s="41">
        <v>2</v>
      </c>
      <c r="U7" s="41">
        <v>2</v>
      </c>
      <c r="V7" s="39" t="s">
        <v>7549</v>
      </c>
      <c r="W7" s="39" t="s">
        <v>7550</v>
      </c>
      <c r="X7" s="39"/>
      <c r="Y7" s="41">
        <v>4</v>
      </c>
      <c r="Z7" s="39" t="s">
        <v>7551</v>
      </c>
      <c r="AA7" s="39"/>
      <c r="AB7" s="39"/>
      <c r="AC7" s="40"/>
      <c r="AD7" s="40"/>
      <c r="AE7" s="39"/>
      <c r="AF7" s="40"/>
      <c r="AG7" s="40"/>
      <c r="AH7" s="39" t="s">
        <v>7552</v>
      </c>
      <c r="AI7" s="40">
        <v>45940.4044097222</v>
      </c>
      <c r="AJ7" s="40">
        <v>45938.5358564815</v>
      </c>
      <c r="AK7" s="40">
        <v>45940</v>
      </c>
      <c r="AL7" s="40">
        <v>45940.4044097222</v>
      </c>
      <c r="AM7" s="39" t="s">
        <v>7553</v>
      </c>
      <c r="AN7" s="39" t="s">
        <v>7554</v>
      </c>
      <c r="AO7" s="39" t="s">
        <v>7555</v>
      </c>
      <c r="AP7" s="39" t="s">
        <v>7576</v>
      </c>
      <c r="AQ7" s="39" t="s">
        <v>7556</v>
      </c>
      <c r="AR7" s="39" t="s">
        <v>7557</v>
      </c>
    </row>
    <row r="8" ht="24" spans="1:44">
      <c r="A8" s="39" t="s">
        <v>7601</v>
      </c>
      <c r="B8" s="39" t="s">
        <v>7602</v>
      </c>
      <c r="C8" s="40">
        <v>45936.6783101852</v>
      </c>
      <c r="D8" s="39" t="s">
        <v>7603</v>
      </c>
      <c r="E8" s="39" t="s">
        <v>7604</v>
      </c>
      <c r="F8" s="39" t="s">
        <v>7605</v>
      </c>
      <c r="G8" s="39"/>
      <c r="H8" s="39" t="s">
        <v>7606</v>
      </c>
      <c r="I8" s="39" t="s">
        <v>7543</v>
      </c>
      <c r="J8" s="39" t="s">
        <v>7544</v>
      </c>
      <c r="K8" s="39" t="s">
        <v>7607</v>
      </c>
      <c r="L8" s="39"/>
      <c r="M8" s="41"/>
      <c r="N8" s="39" t="s">
        <v>7546</v>
      </c>
      <c r="O8" s="41">
        <v>900</v>
      </c>
      <c r="P8" s="39" t="s">
        <v>7547</v>
      </c>
      <c r="Q8" s="39" t="s">
        <v>7548</v>
      </c>
      <c r="R8" s="41">
        <v>863000</v>
      </c>
      <c r="S8" s="40">
        <v>45938.6289814815</v>
      </c>
      <c r="T8" s="41">
        <v>3</v>
      </c>
      <c r="U8" s="41">
        <v>5</v>
      </c>
      <c r="V8" s="39" t="s">
        <v>7549</v>
      </c>
      <c r="W8" s="39" t="s">
        <v>7550</v>
      </c>
      <c r="X8" s="39"/>
      <c r="Y8" s="41">
        <v>4</v>
      </c>
      <c r="Z8" s="39" t="s">
        <v>7551</v>
      </c>
      <c r="AA8" s="39"/>
      <c r="AB8" s="39"/>
      <c r="AC8" s="40"/>
      <c r="AD8" s="40"/>
      <c r="AE8" s="39"/>
      <c r="AF8" s="40"/>
      <c r="AG8" s="40"/>
      <c r="AH8" s="39" t="s">
        <v>7608</v>
      </c>
      <c r="AI8" s="40">
        <v>45939.4953935185</v>
      </c>
      <c r="AJ8" s="40">
        <v>45939.4953935185</v>
      </c>
      <c r="AK8" s="40"/>
      <c r="AL8" s="40"/>
      <c r="AM8" s="39" t="s">
        <v>7553</v>
      </c>
      <c r="AN8" s="39" t="s">
        <v>7554</v>
      </c>
      <c r="AO8" s="39" t="s">
        <v>7609</v>
      </c>
      <c r="AP8" s="39" t="s">
        <v>7610</v>
      </c>
      <c r="AQ8" s="39" t="s">
        <v>7556</v>
      </c>
      <c r="AR8" s="39" t="s">
        <v>7557</v>
      </c>
    </row>
    <row r="9" ht="24" spans="1:44">
      <c r="A9" s="39" t="s">
        <v>7611</v>
      </c>
      <c r="B9" s="39" t="s">
        <v>7612</v>
      </c>
      <c r="C9" s="40">
        <v>45932.5047916667</v>
      </c>
      <c r="D9" s="39" t="s">
        <v>7613</v>
      </c>
      <c r="E9" s="39" t="s">
        <v>7614</v>
      </c>
      <c r="F9" s="39" t="s">
        <v>7615</v>
      </c>
      <c r="G9" s="39"/>
      <c r="H9" s="39"/>
      <c r="I9" s="39" t="s">
        <v>7573</v>
      </c>
      <c r="J9" s="39" t="s">
        <v>7544</v>
      </c>
      <c r="K9" s="39" t="s">
        <v>7616</v>
      </c>
      <c r="L9" s="39"/>
      <c r="M9" s="41"/>
      <c r="N9" s="39" t="s">
        <v>7546</v>
      </c>
      <c r="O9" s="41">
        <v>900</v>
      </c>
      <c r="P9" s="39" t="s">
        <v>7547</v>
      </c>
      <c r="Q9" s="39" t="s">
        <v>7548</v>
      </c>
      <c r="R9" s="41">
        <v>893000</v>
      </c>
      <c r="S9" s="40">
        <v>45932.6361689815</v>
      </c>
      <c r="T9" s="41">
        <v>5</v>
      </c>
      <c r="U9" s="41">
        <v>7</v>
      </c>
      <c r="V9" s="39" t="s">
        <v>7617</v>
      </c>
      <c r="W9" s="39"/>
      <c r="X9" s="39" t="s">
        <v>7618</v>
      </c>
      <c r="Y9" s="41">
        <v>25</v>
      </c>
      <c r="Z9" s="39" t="s">
        <v>7551</v>
      </c>
      <c r="AA9" s="39"/>
      <c r="AB9" s="39"/>
      <c r="AC9" s="40"/>
      <c r="AD9" s="40"/>
      <c r="AE9" s="39"/>
      <c r="AF9" s="40"/>
      <c r="AG9" s="40"/>
      <c r="AH9" s="39" t="s">
        <v>7552</v>
      </c>
      <c r="AI9" s="40">
        <v>45939.8942939815</v>
      </c>
      <c r="AJ9" s="40">
        <v>45936.5137962963</v>
      </c>
      <c r="AK9" s="40">
        <v>45939</v>
      </c>
      <c r="AL9" s="40">
        <v>45939.8942939815</v>
      </c>
      <c r="AM9" s="39" t="s">
        <v>7553</v>
      </c>
      <c r="AN9" s="39" t="s">
        <v>7554</v>
      </c>
      <c r="AO9" s="39" t="s">
        <v>7619</v>
      </c>
      <c r="AP9" s="39" t="s">
        <v>7620</v>
      </c>
      <c r="AQ9" s="39" t="s">
        <v>7556</v>
      </c>
      <c r="AR9" s="39" t="s">
        <v>7557</v>
      </c>
    </row>
    <row r="10" ht="24" spans="1:44">
      <c r="A10" s="39" t="s">
        <v>7621</v>
      </c>
      <c r="B10" s="39" t="s">
        <v>7622</v>
      </c>
      <c r="C10" s="40">
        <v>45938.5777199074</v>
      </c>
      <c r="D10" s="39" t="s">
        <v>7623</v>
      </c>
      <c r="E10" s="39" t="s">
        <v>7624</v>
      </c>
      <c r="F10" s="39" t="s">
        <v>7625</v>
      </c>
      <c r="G10" s="39"/>
      <c r="H10" s="39" t="s">
        <v>7626</v>
      </c>
      <c r="I10" s="39" t="s">
        <v>7543</v>
      </c>
      <c r="J10" s="39" t="s">
        <v>7544</v>
      </c>
      <c r="K10" s="39" t="s">
        <v>7607</v>
      </c>
      <c r="L10" s="39"/>
      <c r="M10" s="41"/>
      <c r="N10" s="39" t="s">
        <v>7627</v>
      </c>
      <c r="O10" s="41">
        <v>5500</v>
      </c>
      <c r="P10" s="39" t="s">
        <v>7547</v>
      </c>
      <c r="Q10" s="39" t="s">
        <v>7548</v>
      </c>
      <c r="R10" s="41">
        <v>5389500</v>
      </c>
      <c r="S10" s="40">
        <v>45938.5881481481</v>
      </c>
      <c r="T10" s="41">
        <v>3</v>
      </c>
      <c r="U10" s="41">
        <v>5</v>
      </c>
      <c r="V10" s="39" t="s">
        <v>7549</v>
      </c>
      <c r="W10" s="39" t="s">
        <v>7550</v>
      </c>
      <c r="X10" s="39"/>
      <c r="Y10" s="41">
        <v>4</v>
      </c>
      <c r="Z10" s="39" t="s">
        <v>7551</v>
      </c>
      <c r="AA10" s="39"/>
      <c r="AB10" s="39"/>
      <c r="AC10" s="40"/>
      <c r="AD10" s="40"/>
      <c r="AE10" s="39"/>
      <c r="AF10" s="40"/>
      <c r="AG10" s="40"/>
      <c r="AH10" s="39" t="s">
        <v>7628</v>
      </c>
      <c r="AI10" s="40">
        <v>45938.5881481481</v>
      </c>
      <c r="AJ10" s="40"/>
      <c r="AK10" s="40"/>
      <c r="AL10" s="40"/>
      <c r="AM10" s="39" t="s">
        <v>7553</v>
      </c>
      <c r="AN10" s="39" t="s">
        <v>7554</v>
      </c>
      <c r="AO10" s="39" t="s">
        <v>7609</v>
      </c>
      <c r="AP10" s="39" t="s">
        <v>7610</v>
      </c>
      <c r="AQ10" s="39" t="s">
        <v>7556</v>
      </c>
      <c r="AR10" s="39" t="s">
        <v>7557</v>
      </c>
    </row>
    <row r="11" ht="24" spans="1:44">
      <c r="A11" s="39" t="s">
        <v>7629</v>
      </c>
      <c r="B11" s="39" t="s">
        <v>7630</v>
      </c>
      <c r="C11" s="40">
        <v>45939.3868518519</v>
      </c>
      <c r="D11" s="39" t="s">
        <v>7631</v>
      </c>
      <c r="E11" s="39" t="s">
        <v>7632</v>
      </c>
      <c r="F11" s="39" t="s">
        <v>7633</v>
      </c>
      <c r="G11" s="39"/>
      <c r="H11" s="39" t="s">
        <v>7634</v>
      </c>
      <c r="I11" s="39" t="s">
        <v>7543</v>
      </c>
      <c r="J11" s="39" t="s">
        <v>7324</v>
      </c>
      <c r="K11" s="39" t="s">
        <v>7607</v>
      </c>
      <c r="L11" s="39"/>
      <c r="M11" s="41"/>
      <c r="N11" s="39" t="s">
        <v>7546</v>
      </c>
      <c r="O11" s="41">
        <v>900</v>
      </c>
      <c r="P11" s="39" t="s">
        <v>7547</v>
      </c>
      <c r="Q11" s="39" t="s">
        <v>7548</v>
      </c>
      <c r="R11" s="41">
        <v>893000</v>
      </c>
      <c r="S11" s="40">
        <v>45939.4907986111</v>
      </c>
      <c r="T11" s="41">
        <v>2</v>
      </c>
      <c r="U11" s="41">
        <v>4</v>
      </c>
      <c r="V11" s="39" t="s">
        <v>7549</v>
      </c>
      <c r="W11" s="39" t="s">
        <v>7550</v>
      </c>
      <c r="X11" s="39"/>
      <c r="Y11" s="41">
        <v>4</v>
      </c>
      <c r="Z11" s="39" t="s">
        <v>7551</v>
      </c>
      <c r="AA11" s="39"/>
      <c r="AB11" s="39"/>
      <c r="AC11" s="40"/>
      <c r="AD11" s="40"/>
      <c r="AE11" s="39"/>
      <c r="AF11" s="40"/>
      <c r="AG11" s="40"/>
      <c r="AH11" s="39" t="s">
        <v>7608</v>
      </c>
      <c r="AI11" s="40">
        <v>45940.4991087963</v>
      </c>
      <c r="AJ11" s="42">
        <v>45940.4991087963</v>
      </c>
      <c r="AK11" s="40"/>
      <c r="AL11" s="40"/>
      <c r="AM11" s="39" t="s">
        <v>7553</v>
      </c>
      <c r="AN11" s="39" t="s">
        <v>7554</v>
      </c>
      <c r="AO11" s="39" t="s">
        <v>7609</v>
      </c>
      <c r="AP11" s="39" t="s">
        <v>7610</v>
      </c>
      <c r="AQ11" s="39" t="s">
        <v>7556</v>
      </c>
      <c r="AR11" s="39" t="s">
        <v>7557</v>
      </c>
    </row>
    <row r="12" ht="24" spans="1:44">
      <c r="A12" s="39" t="s">
        <v>7635</v>
      </c>
      <c r="B12" s="39" t="s">
        <v>7636</v>
      </c>
      <c r="C12" s="40">
        <v>45931.597037037</v>
      </c>
      <c r="D12" s="39" t="s">
        <v>7637</v>
      </c>
      <c r="E12" s="39" t="s">
        <v>7638</v>
      </c>
      <c r="F12" s="39" t="s">
        <v>7639</v>
      </c>
      <c r="G12" s="39"/>
      <c r="H12" s="39" t="s">
        <v>7640</v>
      </c>
      <c r="I12" s="39" t="s">
        <v>7543</v>
      </c>
      <c r="J12" s="39" t="s">
        <v>7544</v>
      </c>
      <c r="K12" s="39" t="s">
        <v>7641</v>
      </c>
      <c r="L12" s="39" t="s">
        <v>7472</v>
      </c>
      <c r="M12" s="41">
        <v>450</v>
      </c>
      <c r="N12" s="41" t="s">
        <v>7476</v>
      </c>
      <c r="O12" s="41">
        <v>900</v>
      </c>
      <c r="P12" s="39" t="s">
        <v>7595</v>
      </c>
      <c r="Q12" s="39" t="s">
        <v>7642</v>
      </c>
      <c r="R12" s="41">
        <v>441000</v>
      </c>
      <c r="S12" s="40">
        <v>45931.6246759259</v>
      </c>
      <c r="T12" s="41">
        <v>2</v>
      </c>
      <c r="U12" s="41">
        <v>3</v>
      </c>
      <c r="V12" s="39" t="s">
        <v>7549</v>
      </c>
      <c r="W12" s="39" t="s">
        <v>7550</v>
      </c>
      <c r="X12" s="39"/>
      <c r="Y12" s="41">
        <v>4</v>
      </c>
      <c r="Z12" s="39" t="s">
        <v>7551</v>
      </c>
      <c r="AA12" s="39"/>
      <c r="AB12" s="39"/>
      <c r="AC12" s="40"/>
      <c r="AD12" s="40"/>
      <c r="AE12" s="39"/>
      <c r="AF12" s="40"/>
      <c r="AG12" s="40"/>
      <c r="AH12" s="39" t="s">
        <v>7552</v>
      </c>
      <c r="AI12" s="40">
        <v>45934.3975462963</v>
      </c>
      <c r="AJ12" s="40">
        <v>45933.4477662037</v>
      </c>
      <c r="AK12" s="40">
        <v>45934</v>
      </c>
      <c r="AL12" s="40">
        <v>45934.3975462963</v>
      </c>
      <c r="AM12" s="39" t="s">
        <v>7553</v>
      </c>
      <c r="AN12" s="39" t="s">
        <v>7554</v>
      </c>
      <c r="AO12" s="39" t="s">
        <v>7584</v>
      </c>
      <c r="AP12" s="39" t="s">
        <v>7585</v>
      </c>
      <c r="AQ12" s="39"/>
      <c r="AR12" s="39" t="s">
        <v>7557</v>
      </c>
    </row>
    <row r="13" ht="24" spans="1:44">
      <c r="A13" s="39" t="s">
        <v>7643</v>
      </c>
      <c r="B13" s="39" t="s">
        <v>7644</v>
      </c>
      <c r="C13" s="40">
        <v>45937.573125</v>
      </c>
      <c r="D13" s="39" t="s">
        <v>7645</v>
      </c>
      <c r="E13" s="39" t="s">
        <v>7646</v>
      </c>
      <c r="F13" s="39" t="s">
        <v>7647</v>
      </c>
      <c r="G13" s="39"/>
      <c r="H13" s="39" t="s">
        <v>7542</v>
      </c>
      <c r="I13" s="39" t="s">
        <v>7543</v>
      </c>
      <c r="J13" s="39" t="s">
        <v>7544</v>
      </c>
      <c r="K13" s="39" t="s">
        <v>7545</v>
      </c>
      <c r="L13" s="39"/>
      <c r="M13" s="41"/>
      <c r="N13" s="39" t="s">
        <v>7546</v>
      </c>
      <c r="O13" s="41">
        <v>900</v>
      </c>
      <c r="P13" s="39" t="s">
        <v>7547</v>
      </c>
      <c r="Q13" s="39" t="s">
        <v>7548</v>
      </c>
      <c r="R13" s="41">
        <v>848000</v>
      </c>
      <c r="S13" s="40">
        <v>45937.5803356481</v>
      </c>
      <c r="T13" s="41">
        <v>3</v>
      </c>
      <c r="U13" s="41">
        <v>3</v>
      </c>
      <c r="V13" s="39" t="s">
        <v>7549</v>
      </c>
      <c r="W13" s="39" t="s">
        <v>7550</v>
      </c>
      <c r="X13" s="39"/>
      <c r="Y13" s="41">
        <v>4</v>
      </c>
      <c r="Z13" s="39" t="s">
        <v>7551</v>
      </c>
      <c r="AA13" s="39"/>
      <c r="AB13" s="39"/>
      <c r="AC13" s="40"/>
      <c r="AD13" s="40"/>
      <c r="AE13" s="39"/>
      <c r="AF13" s="40"/>
      <c r="AG13" s="40"/>
      <c r="AH13" s="39" t="s">
        <v>7552</v>
      </c>
      <c r="AI13" s="40">
        <v>45940.4054282407</v>
      </c>
      <c r="AJ13" s="40">
        <v>45937.6215509259</v>
      </c>
      <c r="AK13" s="40">
        <v>45940</v>
      </c>
      <c r="AL13" s="40">
        <v>45940.4054282407</v>
      </c>
      <c r="AM13" s="39" t="s">
        <v>7553</v>
      </c>
      <c r="AN13" s="39" t="s">
        <v>7554</v>
      </c>
      <c r="AO13" s="39" t="s">
        <v>7555</v>
      </c>
      <c r="AP13" s="39" t="s">
        <v>7576</v>
      </c>
      <c r="AQ13" s="39" t="s">
        <v>7556</v>
      </c>
      <c r="AR13" s="39" t="s">
        <v>7557</v>
      </c>
    </row>
    <row r="14" ht="24" spans="1:44">
      <c r="A14" s="39" t="s">
        <v>7648</v>
      </c>
      <c r="B14" s="39" t="s">
        <v>7649</v>
      </c>
      <c r="C14" s="40">
        <v>45940.6287152778</v>
      </c>
      <c r="D14" s="39" t="s">
        <v>7650</v>
      </c>
      <c r="E14" s="39" t="s">
        <v>7651</v>
      </c>
      <c r="F14" s="39" t="s">
        <v>7652</v>
      </c>
      <c r="G14" s="39" t="s">
        <v>7653</v>
      </c>
      <c r="H14" s="39" t="s">
        <v>7653</v>
      </c>
      <c r="I14" s="39" t="s">
        <v>7543</v>
      </c>
      <c r="J14" s="39" t="s">
        <v>7544</v>
      </c>
      <c r="K14" s="39" t="s">
        <v>7607</v>
      </c>
      <c r="L14" s="39" t="s">
        <v>7627</v>
      </c>
      <c r="M14" s="41">
        <v>3500</v>
      </c>
      <c r="N14" s="39" t="s">
        <v>7627</v>
      </c>
      <c r="O14" s="41">
        <v>5500</v>
      </c>
      <c r="P14" s="39" t="s">
        <v>7595</v>
      </c>
      <c r="Q14" s="39" t="s">
        <v>7548</v>
      </c>
      <c r="R14" s="41">
        <v>1988000</v>
      </c>
      <c r="S14" s="40"/>
      <c r="T14" s="41"/>
      <c r="U14" s="41"/>
      <c r="V14" s="39"/>
      <c r="W14" s="39"/>
      <c r="X14" s="39"/>
      <c r="Y14" s="41"/>
      <c r="Z14" s="39" t="s">
        <v>7551</v>
      </c>
      <c r="AA14" s="39"/>
      <c r="AB14" s="39"/>
      <c r="AC14" s="40"/>
      <c r="AD14" s="40"/>
      <c r="AE14" s="39"/>
      <c r="AF14" s="40"/>
      <c r="AG14" s="40"/>
      <c r="AH14" s="39" t="s">
        <v>7596</v>
      </c>
      <c r="AI14" s="40">
        <v>45940.6287268518</v>
      </c>
      <c r="AJ14" s="40"/>
      <c r="AK14" s="40"/>
      <c r="AL14" s="40"/>
      <c r="AM14" s="39" t="s">
        <v>7553</v>
      </c>
      <c r="AN14" s="39" t="s">
        <v>7554</v>
      </c>
      <c r="AO14" s="39" t="s">
        <v>7609</v>
      </c>
      <c r="AP14" s="39"/>
      <c r="AQ14" s="39"/>
      <c r="AR14" s="39" t="s">
        <v>7557</v>
      </c>
    </row>
    <row r="15" ht="24" spans="1:44">
      <c r="A15" s="39" t="s">
        <v>7654</v>
      </c>
      <c r="B15" s="39" t="s">
        <v>7655</v>
      </c>
      <c r="C15" s="40">
        <v>45933.797037037</v>
      </c>
      <c r="D15" s="39" t="s">
        <v>7656</v>
      </c>
      <c r="E15" s="39" t="s">
        <v>7657</v>
      </c>
      <c r="F15" s="39" t="s">
        <v>7658</v>
      </c>
      <c r="G15" s="39"/>
      <c r="H15" s="39" t="s">
        <v>7659</v>
      </c>
      <c r="I15" s="39" t="s">
        <v>7592</v>
      </c>
      <c r="J15" s="39"/>
      <c r="K15" s="39" t="s">
        <v>7593</v>
      </c>
      <c r="L15" s="39" t="s">
        <v>7476</v>
      </c>
      <c r="M15" s="41">
        <v>900</v>
      </c>
      <c r="N15" s="39" t="s">
        <v>7472</v>
      </c>
      <c r="O15" s="41">
        <v>1300</v>
      </c>
      <c r="P15" s="39" t="s">
        <v>7595</v>
      </c>
      <c r="Q15" s="39" t="s">
        <v>7642</v>
      </c>
      <c r="R15" s="41">
        <v>486500</v>
      </c>
      <c r="S15" s="40">
        <v>45933.8065972222</v>
      </c>
      <c r="T15" s="41">
        <v>2</v>
      </c>
      <c r="U15" s="41">
        <v>4</v>
      </c>
      <c r="V15" s="39" t="s">
        <v>7617</v>
      </c>
      <c r="W15" s="39" t="s">
        <v>7660</v>
      </c>
      <c r="X15" s="39" t="s">
        <v>7661</v>
      </c>
      <c r="Y15" s="41">
        <v>25</v>
      </c>
      <c r="Z15" s="39" t="s">
        <v>7551</v>
      </c>
      <c r="AA15" s="39"/>
      <c r="AB15" s="39"/>
      <c r="AC15" s="40"/>
      <c r="AD15" s="40"/>
      <c r="AE15" s="39"/>
      <c r="AF15" s="40"/>
      <c r="AG15" s="40"/>
      <c r="AH15" s="39" t="s">
        <v>7552</v>
      </c>
      <c r="AI15" s="40">
        <v>45937.6542476852</v>
      </c>
      <c r="AJ15" s="40">
        <v>45936.4553703704</v>
      </c>
      <c r="AK15" s="40">
        <v>45937</v>
      </c>
      <c r="AL15" s="40">
        <v>45937.6542476852</v>
      </c>
      <c r="AM15" s="39" t="s">
        <v>7553</v>
      </c>
      <c r="AN15" s="39" t="s">
        <v>7554</v>
      </c>
      <c r="AO15" s="39" t="s">
        <v>7609</v>
      </c>
      <c r="AP15" s="39" t="s">
        <v>7610</v>
      </c>
      <c r="AQ15" s="39"/>
      <c r="AR15" s="39" t="s">
        <v>7557</v>
      </c>
    </row>
    <row r="16" ht="24" spans="1:44">
      <c r="A16" s="39" t="s">
        <v>7662</v>
      </c>
      <c r="B16" s="39" t="s">
        <v>7663</v>
      </c>
      <c r="C16" s="40">
        <v>45939.5694328704</v>
      </c>
      <c r="D16" s="39" t="s">
        <v>7664</v>
      </c>
      <c r="E16" s="39" t="s">
        <v>7665</v>
      </c>
      <c r="F16" s="39" t="s">
        <v>7666</v>
      </c>
      <c r="G16" s="39" t="s">
        <v>7667</v>
      </c>
      <c r="H16" s="39" t="s">
        <v>7668</v>
      </c>
      <c r="I16" s="39" t="s">
        <v>7592</v>
      </c>
      <c r="J16" s="39"/>
      <c r="K16" s="39" t="s">
        <v>7593</v>
      </c>
      <c r="L16" s="39" t="s">
        <v>7476</v>
      </c>
      <c r="M16" s="41">
        <v>900</v>
      </c>
      <c r="N16" s="39" t="s">
        <v>7546</v>
      </c>
      <c r="O16" s="41">
        <v>900</v>
      </c>
      <c r="P16" s="39" t="s">
        <v>7595</v>
      </c>
      <c r="Q16" s="39" t="s">
        <v>7548</v>
      </c>
      <c r="R16" s="41">
        <v>5000</v>
      </c>
      <c r="S16" s="40"/>
      <c r="T16" s="41"/>
      <c r="U16" s="41"/>
      <c r="V16" s="39"/>
      <c r="W16" s="39"/>
      <c r="X16" s="39"/>
      <c r="Y16" s="41"/>
      <c r="Z16" s="39" t="s">
        <v>7551</v>
      </c>
      <c r="AA16" s="39"/>
      <c r="AB16" s="39"/>
      <c r="AC16" s="40"/>
      <c r="AD16" s="40"/>
      <c r="AE16" s="39"/>
      <c r="AF16" s="40"/>
      <c r="AG16" s="40"/>
      <c r="AH16" s="39" t="s">
        <v>7596</v>
      </c>
      <c r="AI16" s="40">
        <v>45939.5694328704</v>
      </c>
      <c r="AJ16" s="40"/>
      <c r="AK16" s="40"/>
      <c r="AL16" s="40"/>
      <c r="AM16" s="39" t="s">
        <v>7553</v>
      </c>
      <c r="AN16" s="39" t="s">
        <v>7554</v>
      </c>
      <c r="AO16" s="39" t="s">
        <v>7669</v>
      </c>
      <c r="AP16" s="39"/>
      <c r="AQ16" s="39"/>
      <c r="AR16" s="39" t="s">
        <v>7557</v>
      </c>
    </row>
    <row r="17" ht="24" spans="1:44">
      <c r="A17" s="39" t="s">
        <v>7670</v>
      </c>
      <c r="B17" s="39" t="s">
        <v>7671</v>
      </c>
      <c r="C17" s="40">
        <v>45932.4560185185</v>
      </c>
      <c r="D17" s="39" t="s">
        <v>7672</v>
      </c>
      <c r="E17" s="39" t="s">
        <v>7673</v>
      </c>
      <c r="F17" s="39" t="s">
        <v>7674</v>
      </c>
      <c r="G17" s="39" t="s">
        <v>7675</v>
      </c>
      <c r="H17" s="39" t="s">
        <v>7675</v>
      </c>
      <c r="I17" s="39" t="s">
        <v>7543</v>
      </c>
      <c r="J17" s="39" t="s">
        <v>7544</v>
      </c>
      <c r="K17" s="39" t="s">
        <v>7564</v>
      </c>
      <c r="L17" s="39" t="s">
        <v>7594</v>
      </c>
      <c r="M17" s="41">
        <v>450</v>
      </c>
      <c r="N17" s="39" t="s">
        <v>7546</v>
      </c>
      <c r="O17" s="41">
        <v>900</v>
      </c>
      <c r="P17" s="39" t="s">
        <v>7595</v>
      </c>
      <c r="Q17" s="39" t="s">
        <v>7548</v>
      </c>
      <c r="R17" s="41">
        <v>426650</v>
      </c>
      <c r="S17" s="40">
        <v>45932.4899305556</v>
      </c>
      <c r="T17" s="41">
        <v>0</v>
      </c>
      <c r="U17" s="41">
        <v>0</v>
      </c>
      <c r="V17" s="39" t="s">
        <v>7549</v>
      </c>
      <c r="W17" s="39" t="s">
        <v>7550</v>
      </c>
      <c r="X17" s="39"/>
      <c r="Y17" s="41">
        <v>4</v>
      </c>
      <c r="Z17" s="39" t="s">
        <v>7551</v>
      </c>
      <c r="AA17" s="39"/>
      <c r="AB17" s="39"/>
      <c r="AC17" s="40"/>
      <c r="AD17" s="40"/>
      <c r="AE17" s="39"/>
      <c r="AF17" s="40"/>
      <c r="AG17" s="40"/>
      <c r="AH17" s="39" t="s">
        <v>7552</v>
      </c>
      <c r="AI17" s="40">
        <v>45932.8918865741</v>
      </c>
      <c r="AJ17" s="40">
        <v>45932.515474537</v>
      </c>
      <c r="AK17" s="40">
        <v>45932</v>
      </c>
      <c r="AL17" s="40">
        <v>45932.8918865741</v>
      </c>
      <c r="AM17" s="39" t="s">
        <v>7553</v>
      </c>
      <c r="AN17" s="39" t="s">
        <v>7554</v>
      </c>
      <c r="AO17" s="39" t="s">
        <v>7565</v>
      </c>
      <c r="AP17" s="39" t="s">
        <v>7566</v>
      </c>
      <c r="AQ17" s="39"/>
      <c r="AR17" s="39" t="s">
        <v>7557</v>
      </c>
    </row>
    <row r="18" ht="24" spans="1:44">
      <c r="A18" s="39" t="s">
        <v>7676</v>
      </c>
      <c r="B18" s="39" t="s">
        <v>7677</v>
      </c>
      <c r="C18" s="40">
        <v>45933.518275463</v>
      </c>
      <c r="D18" s="39" t="s">
        <v>7678</v>
      </c>
      <c r="E18" s="39" t="s">
        <v>7679</v>
      </c>
      <c r="F18" s="39" t="s">
        <v>7680</v>
      </c>
      <c r="G18" s="39" t="s">
        <v>7681</v>
      </c>
      <c r="H18" s="39" t="s">
        <v>7563</v>
      </c>
      <c r="I18" s="39" t="s">
        <v>7543</v>
      </c>
      <c r="J18" s="39" t="s">
        <v>7544</v>
      </c>
      <c r="K18" s="39" t="s">
        <v>7564</v>
      </c>
      <c r="L18" s="39" t="s">
        <v>7594</v>
      </c>
      <c r="M18" s="41">
        <v>450</v>
      </c>
      <c r="N18" s="39" t="s">
        <v>7546</v>
      </c>
      <c r="O18" s="41">
        <v>900</v>
      </c>
      <c r="P18" s="39" t="s">
        <v>7595</v>
      </c>
      <c r="Q18" s="39" t="s">
        <v>7548</v>
      </c>
      <c r="R18" s="41">
        <v>426650</v>
      </c>
      <c r="S18" s="40">
        <v>45933.5298263889</v>
      </c>
      <c r="T18" s="41">
        <v>1</v>
      </c>
      <c r="U18" s="41">
        <v>3</v>
      </c>
      <c r="V18" s="39" t="s">
        <v>7549</v>
      </c>
      <c r="W18" s="39" t="s">
        <v>7550</v>
      </c>
      <c r="X18" s="39"/>
      <c r="Y18" s="41">
        <v>4</v>
      </c>
      <c r="Z18" s="39" t="s">
        <v>7551</v>
      </c>
      <c r="AA18" s="39"/>
      <c r="AB18" s="39"/>
      <c r="AC18" s="40"/>
      <c r="AD18" s="40"/>
      <c r="AE18" s="39"/>
      <c r="AF18" s="40"/>
      <c r="AG18" s="40"/>
      <c r="AH18" s="39" t="s">
        <v>7552</v>
      </c>
      <c r="AI18" s="40">
        <v>45936.6345833333</v>
      </c>
      <c r="AJ18" s="40">
        <v>45933.6298726852</v>
      </c>
      <c r="AK18" s="40">
        <v>45936</v>
      </c>
      <c r="AL18" s="40">
        <v>45936.6345833333</v>
      </c>
      <c r="AM18" s="39" t="s">
        <v>7553</v>
      </c>
      <c r="AN18" s="39" t="s">
        <v>7554</v>
      </c>
      <c r="AO18" s="39" t="s">
        <v>7565</v>
      </c>
      <c r="AP18" s="39" t="s">
        <v>7566</v>
      </c>
      <c r="AQ18" s="39"/>
      <c r="AR18" s="39" t="s">
        <v>7557</v>
      </c>
    </row>
    <row r="19" ht="24" spans="1:44">
      <c r="A19" s="39" t="s">
        <v>7682</v>
      </c>
      <c r="B19" s="39" t="s">
        <v>7683</v>
      </c>
      <c r="C19" s="40">
        <v>45932.6247222222</v>
      </c>
      <c r="D19" s="39" t="s">
        <v>7684</v>
      </c>
      <c r="E19" s="39" t="s">
        <v>7685</v>
      </c>
      <c r="F19" s="39" t="s">
        <v>7686</v>
      </c>
      <c r="G19" s="39"/>
      <c r="H19" s="39" t="s">
        <v>7687</v>
      </c>
      <c r="I19" s="39" t="s">
        <v>7543</v>
      </c>
      <c r="J19" s="39" t="s">
        <v>7544</v>
      </c>
      <c r="K19" s="39" t="s">
        <v>7688</v>
      </c>
      <c r="L19" s="39"/>
      <c r="M19" s="41"/>
      <c r="N19" s="39" t="s">
        <v>7546</v>
      </c>
      <c r="O19" s="41">
        <v>900</v>
      </c>
      <c r="P19" s="39" t="s">
        <v>7547</v>
      </c>
      <c r="Q19" s="39" t="s">
        <v>7548</v>
      </c>
      <c r="R19" s="41">
        <v>893000</v>
      </c>
      <c r="S19" s="40">
        <v>45933.5279050926</v>
      </c>
      <c r="T19" s="41">
        <v>6</v>
      </c>
      <c r="U19" s="41">
        <v>10</v>
      </c>
      <c r="V19" s="39" t="s">
        <v>7617</v>
      </c>
      <c r="W19" s="39" t="s">
        <v>7660</v>
      </c>
      <c r="X19" s="39" t="s">
        <v>7661</v>
      </c>
      <c r="Y19" s="41">
        <v>25</v>
      </c>
      <c r="Z19" s="39" t="s">
        <v>7551</v>
      </c>
      <c r="AA19" s="39"/>
      <c r="AB19" s="39"/>
      <c r="AC19" s="40"/>
      <c r="AD19" s="40"/>
      <c r="AE19" s="39"/>
      <c r="AF19" s="40"/>
      <c r="AG19" s="40"/>
      <c r="AH19" s="39" t="s">
        <v>7608</v>
      </c>
      <c r="AI19" s="40">
        <v>45933.5484027778</v>
      </c>
      <c r="AJ19" s="40">
        <v>45933.5484027778</v>
      </c>
      <c r="AK19" s="40"/>
      <c r="AL19" s="40"/>
      <c r="AM19" s="39" t="s">
        <v>7553</v>
      </c>
      <c r="AN19" s="39" t="s">
        <v>7554</v>
      </c>
      <c r="AO19" s="39" t="s">
        <v>7609</v>
      </c>
      <c r="AP19" s="39" t="s">
        <v>7610</v>
      </c>
      <c r="AQ19" s="39" t="s">
        <v>7556</v>
      </c>
      <c r="AR19" s="39" t="s">
        <v>7557</v>
      </c>
    </row>
    <row r="20" ht="24" spans="1:44">
      <c r="A20" s="39" t="s">
        <v>7689</v>
      </c>
      <c r="B20" s="39" t="s">
        <v>7690</v>
      </c>
      <c r="C20" s="40">
        <v>45931.2846064815</v>
      </c>
      <c r="D20" s="39" t="s">
        <v>7691</v>
      </c>
      <c r="E20" s="39" t="s">
        <v>7692</v>
      </c>
      <c r="F20" s="39" t="s">
        <v>7693</v>
      </c>
      <c r="G20" s="39"/>
      <c r="H20" s="39" t="s">
        <v>7694</v>
      </c>
      <c r="I20" s="39" t="s">
        <v>7592</v>
      </c>
      <c r="J20" s="39"/>
      <c r="K20" s="39" t="s">
        <v>7593</v>
      </c>
      <c r="L20" s="39"/>
      <c r="M20" s="41"/>
      <c r="N20" s="39" t="s">
        <v>7594</v>
      </c>
      <c r="O20" s="41">
        <v>1300</v>
      </c>
      <c r="P20" s="39" t="s">
        <v>7547</v>
      </c>
      <c r="Q20" s="39" t="s">
        <v>7548</v>
      </c>
      <c r="R20" s="41">
        <v>1238000</v>
      </c>
      <c r="S20" s="40">
        <v>45931.2904166667</v>
      </c>
      <c r="T20" s="41">
        <v>4</v>
      </c>
      <c r="U20" s="41">
        <v>6</v>
      </c>
      <c r="V20" s="39" t="s">
        <v>7617</v>
      </c>
      <c r="W20" s="39" t="s">
        <v>7660</v>
      </c>
      <c r="X20" s="39" t="s">
        <v>7661</v>
      </c>
      <c r="Y20" s="41">
        <v>25</v>
      </c>
      <c r="Z20" s="39" t="s">
        <v>7551</v>
      </c>
      <c r="AA20" s="39"/>
      <c r="AB20" s="39"/>
      <c r="AC20" s="40"/>
      <c r="AD20" s="40"/>
      <c r="AE20" s="39"/>
      <c r="AF20" s="40"/>
      <c r="AG20" s="40"/>
      <c r="AH20" s="39" t="s">
        <v>7552</v>
      </c>
      <c r="AI20" s="40">
        <v>45937.610150463</v>
      </c>
      <c r="AJ20" s="40">
        <v>45931.408125</v>
      </c>
      <c r="AK20" s="40">
        <v>45937</v>
      </c>
      <c r="AL20" s="40">
        <v>45937.610150463</v>
      </c>
      <c r="AM20" s="39" t="s">
        <v>7553</v>
      </c>
      <c r="AN20" s="39" t="s">
        <v>7554</v>
      </c>
      <c r="AO20" s="39" t="s">
        <v>7609</v>
      </c>
      <c r="AP20" s="39" t="s">
        <v>7610</v>
      </c>
      <c r="AQ20" s="39" t="s">
        <v>7556</v>
      </c>
      <c r="AR20" s="39" t="s">
        <v>7557</v>
      </c>
    </row>
    <row r="21" ht="24" spans="1:44">
      <c r="A21" s="39" t="s">
        <v>7695</v>
      </c>
      <c r="B21" s="39" t="s">
        <v>7696</v>
      </c>
      <c r="C21" s="40">
        <v>45936.6212268519</v>
      </c>
      <c r="D21" s="39" t="s">
        <v>7697</v>
      </c>
      <c r="E21" s="39" t="s">
        <v>7698</v>
      </c>
      <c r="F21" s="39" t="s">
        <v>7699</v>
      </c>
      <c r="G21" s="39" t="s">
        <v>7700</v>
      </c>
      <c r="H21" s="39" t="s">
        <v>7700</v>
      </c>
      <c r="I21" s="39" t="s">
        <v>7573</v>
      </c>
      <c r="J21" s="39" t="s">
        <v>7544</v>
      </c>
      <c r="K21" s="39" t="s">
        <v>7701</v>
      </c>
      <c r="L21" s="39"/>
      <c r="M21" s="41"/>
      <c r="N21" s="39" t="s">
        <v>7546</v>
      </c>
      <c r="O21" s="41">
        <v>900</v>
      </c>
      <c r="P21" s="39" t="s">
        <v>7547</v>
      </c>
      <c r="Q21" s="39" t="s">
        <v>7548</v>
      </c>
      <c r="R21" s="41">
        <v>848000</v>
      </c>
      <c r="S21" s="40">
        <v>45936.6496990741</v>
      </c>
      <c r="T21" s="41">
        <v>3</v>
      </c>
      <c r="U21" s="41">
        <v>3</v>
      </c>
      <c r="V21" s="39" t="s">
        <v>7549</v>
      </c>
      <c r="W21" s="39" t="s">
        <v>7550</v>
      </c>
      <c r="X21" s="39"/>
      <c r="Y21" s="41">
        <v>4</v>
      </c>
      <c r="Z21" s="39" t="s">
        <v>7551</v>
      </c>
      <c r="AA21" s="39"/>
      <c r="AB21" s="39"/>
      <c r="AC21" s="40"/>
      <c r="AD21" s="40"/>
      <c r="AE21" s="39"/>
      <c r="AF21" s="40"/>
      <c r="AG21" s="40"/>
      <c r="AH21" s="39" t="s">
        <v>7552</v>
      </c>
      <c r="AI21" s="40">
        <v>45939.3391550926</v>
      </c>
      <c r="AJ21" s="40">
        <v>45936.6584027778</v>
      </c>
      <c r="AK21" s="40">
        <v>45939</v>
      </c>
      <c r="AL21" s="40">
        <v>45939.3391550926</v>
      </c>
      <c r="AM21" s="39" t="s">
        <v>7553</v>
      </c>
      <c r="AN21" s="39" t="s">
        <v>7554</v>
      </c>
      <c r="AO21" s="39" t="s">
        <v>7669</v>
      </c>
      <c r="AP21" s="39" t="s">
        <v>7702</v>
      </c>
      <c r="AQ21" s="39" t="s">
        <v>7556</v>
      </c>
      <c r="AR21" s="39" t="s">
        <v>7557</v>
      </c>
    </row>
    <row r="22" ht="24" spans="1:44">
      <c r="A22" s="39" t="s">
        <v>7703</v>
      </c>
      <c r="B22" s="39" t="s">
        <v>7704</v>
      </c>
      <c r="C22" s="40">
        <v>45933.5549421296</v>
      </c>
      <c r="D22" s="39" t="s">
        <v>7705</v>
      </c>
      <c r="E22" s="39" t="s">
        <v>7706</v>
      </c>
      <c r="F22" s="39" t="s">
        <v>7707</v>
      </c>
      <c r="G22" s="39"/>
      <c r="H22" s="39" t="s">
        <v>7708</v>
      </c>
      <c r="I22" s="39" t="s">
        <v>7543</v>
      </c>
      <c r="J22" s="39" t="s">
        <v>7544</v>
      </c>
      <c r="K22" s="39" t="s">
        <v>7607</v>
      </c>
      <c r="L22" s="39"/>
      <c r="M22" s="41"/>
      <c r="N22" s="39" t="s">
        <v>7709</v>
      </c>
      <c r="O22" s="41">
        <v>2200</v>
      </c>
      <c r="P22" s="39" t="s">
        <v>7547</v>
      </c>
      <c r="Q22" s="39" t="s">
        <v>7548</v>
      </c>
      <c r="R22" s="41">
        <v>2112000</v>
      </c>
      <c r="S22" s="40">
        <v>45934.5819444444</v>
      </c>
      <c r="T22" s="41">
        <v>5</v>
      </c>
      <c r="U22" s="41">
        <v>6</v>
      </c>
      <c r="V22" s="39" t="s">
        <v>7617</v>
      </c>
      <c r="W22" s="39" t="s">
        <v>7660</v>
      </c>
      <c r="X22" s="39" t="s">
        <v>7661</v>
      </c>
      <c r="Y22" s="41">
        <v>25</v>
      </c>
      <c r="Z22" s="39" t="s">
        <v>7551</v>
      </c>
      <c r="AA22" s="39"/>
      <c r="AB22" s="39"/>
      <c r="AC22" s="40"/>
      <c r="AD22" s="40"/>
      <c r="AE22" s="39"/>
      <c r="AF22" s="40"/>
      <c r="AG22" s="40"/>
      <c r="AH22" s="39" t="s">
        <v>7552</v>
      </c>
      <c r="AI22" s="40">
        <v>45940.6034259259</v>
      </c>
      <c r="AJ22" s="40">
        <v>45936.4489583333</v>
      </c>
      <c r="AK22" s="40">
        <v>45940</v>
      </c>
      <c r="AL22" s="40">
        <v>45940.6034259259</v>
      </c>
      <c r="AM22" s="39" t="s">
        <v>7553</v>
      </c>
      <c r="AN22" s="39" t="s">
        <v>7554</v>
      </c>
      <c r="AO22" s="39" t="s">
        <v>7609</v>
      </c>
      <c r="AP22" s="39" t="s">
        <v>7610</v>
      </c>
      <c r="AQ22" s="39" t="s">
        <v>7556</v>
      </c>
      <c r="AR22" s="39" t="s">
        <v>7557</v>
      </c>
    </row>
    <row r="23" ht="24" spans="1:44">
      <c r="A23" s="39" t="s">
        <v>7710</v>
      </c>
      <c r="B23" s="39" t="s">
        <v>7711</v>
      </c>
      <c r="C23" s="40">
        <v>45938.4549884259</v>
      </c>
      <c r="D23" s="39" t="s">
        <v>7712</v>
      </c>
      <c r="E23" s="39" t="s">
        <v>7713</v>
      </c>
      <c r="F23" s="39" t="s">
        <v>7714</v>
      </c>
      <c r="G23" s="39" t="s">
        <v>7715</v>
      </c>
      <c r="H23" s="39" t="s">
        <v>7715</v>
      </c>
      <c r="I23" s="39" t="s">
        <v>7573</v>
      </c>
      <c r="J23" s="39" t="s">
        <v>7544</v>
      </c>
      <c r="K23" s="39" t="s">
        <v>7574</v>
      </c>
      <c r="L23" s="39"/>
      <c r="M23" s="41"/>
      <c r="N23" s="39" t="s">
        <v>7546</v>
      </c>
      <c r="O23" s="41">
        <v>900</v>
      </c>
      <c r="P23" s="39" t="s">
        <v>7547</v>
      </c>
      <c r="Q23" s="39" t="s">
        <v>7548</v>
      </c>
      <c r="R23" s="41">
        <v>848000</v>
      </c>
      <c r="S23" s="40">
        <v>45938.4987962963</v>
      </c>
      <c r="T23" s="41">
        <v>2</v>
      </c>
      <c r="U23" s="41">
        <v>2</v>
      </c>
      <c r="V23" s="39" t="s">
        <v>7549</v>
      </c>
      <c r="W23" s="39" t="s">
        <v>7550</v>
      </c>
      <c r="X23" s="39"/>
      <c r="Y23" s="41">
        <v>4</v>
      </c>
      <c r="Z23" s="39" t="s">
        <v>7551</v>
      </c>
      <c r="AA23" s="39"/>
      <c r="AB23" s="39"/>
      <c r="AC23" s="40"/>
      <c r="AD23" s="40"/>
      <c r="AE23" s="39"/>
      <c r="AF23" s="40"/>
      <c r="AG23" s="40"/>
      <c r="AH23" s="39" t="s">
        <v>7552</v>
      </c>
      <c r="AI23" s="40">
        <v>45940.4059490741</v>
      </c>
      <c r="AJ23" s="40">
        <v>45938.5366435185</v>
      </c>
      <c r="AK23" s="40">
        <v>45940</v>
      </c>
      <c r="AL23" s="40">
        <v>45940.4059490741</v>
      </c>
      <c r="AM23" s="39" t="s">
        <v>7553</v>
      </c>
      <c r="AN23" s="39" t="s">
        <v>7554</v>
      </c>
      <c r="AO23" s="39" t="s">
        <v>7555</v>
      </c>
      <c r="AP23" s="39" t="s">
        <v>7576</v>
      </c>
      <c r="AQ23" s="39" t="s">
        <v>7556</v>
      </c>
      <c r="AR23" s="39" t="s">
        <v>7557</v>
      </c>
    </row>
    <row r="24" ht="24" spans="1:44">
      <c r="A24" s="39" t="s">
        <v>7716</v>
      </c>
      <c r="B24" s="39" t="s">
        <v>7717</v>
      </c>
      <c r="C24" s="40">
        <v>45938.4610648148</v>
      </c>
      <c r="D24" s="39" t="s">
        <v>7718</v>
      </c>
      <c r="E24" s="39" t="s">
        <v>7719</v>
      </c>
      <c r="F24" s="39" t="s">
        <v>7720</v>
      </c>
      <c r="G24" s="39" t="s">
        <v>7721</v>
      </c>
      <c r="H24" s="39" t="s">
        <v>7721</v>
      </c>
      <c r="I24" s="39" t="s">
        <v>7543</v>
      </c>
      <c r="J24" s="39" t="s">
        <v>7544</v>
      </c>
      <c r="K24" s="39" t="s">
        <v>7564</v>
      </c>
      <c r="L24" s="39"/>
      <c r="M24" s="41"/>
      <c r="N24" s="39" t="s">
        <v>7594</v>
      </c>
      <c r="O24" s="41">
        <v>1300</v>
      </c>
      <c r="P24" s="39" t="s">
        <v>7547</v>
      </c>
      <c r="Q24" s="39" t="s">
        <v>7548</v>
      </c>
      <c r="R24" s="41">
        <v>1238000</v>
      </c>
      <c r="S24" s="40">
        <v>45938.7359375</v>
      </c>
      <c r="T24" s="41">
        <v>3</v>
      </c>
      <c r="U24" s="41">
        <v>5</v>
      </c>
      <c r="V24" s="39" t="s">
        <v>7549</v>
      </c>
      <c r="W24" s="39" t="s">
        <v>7550</v>
      </c>
      <c r="X24" s="39"/>
      <c r="Y24" s="41">
        <v>4</v>
      </c>
      <c r="Z24" s="39" t="s">
        <v>7551</v>
      </c>
      <c r="AA24" s="39"/>
      <c r="AB24" s="39"/>
      <c r="AC24" s="40"/>
      <c r="AD24" s="40"/>
      <c r="AE24" s="39"/>
      <c r="AF24" s="40"/>
      <c r="AG24" s="40"/>
      <c r="AH24" s="39" t="s">
        <v>7608</v>
      </c>
      <c r="AI24" s="40">
        <v>45939.5864583333</v>
      </c>
      <c r="AJ24" s="40">
        <v>45939.5864583333</v>
      </c>
      <c r="AK24" s="40"/>
      <c r="AL24" s="40"/>
      <c r="AM24" s="39" t="s">
        <v>7553</v>
      </c>
      <c r="AN24" s="39" t="s">
        <v>7554</v>
      </c>
      <c r="AO24" s="39" t="s">
        <v>7565</v>
      </c>
      <c r="AP24" s="39" t="s">
        <v>7566</v>
      </c>
      <c r="AQ24" s="39" t="s">
        <v>7556</v>
      </c>
      <c r="AR24" s="39" t="s">
        <v>7557</v>
      </c>
    </row>
    <row r="25" ht="24" spans="1:44">
      <c r="A25" s="39" t="s">
        <v>7722</v>
      </c>
      <c r="B25" s="39" t="s">
        <v>7723</v>
      </c>
      <c r="C25" s="40">
        <v>45938.5113541667</v>
      </c>
      <c r="D25" s="39" t="s">
        <v>7724</v>
      </c>
      <c r="E25" s="39" t="s">
        <v>7725</v>
      </c>
      <c r="F25" s="39" t="s">
        <v>7726</v>
      </c>
      <c r="G25" s="39" t="s">
        <v>7727</v>
      </c>
      <c r="H25" s="39" t="s">
        <v>7727</v>
      </c>
      <c r="I25" s="39" t="s">
        <v>7573</v>
      </c>
      <c r="J25" s="39" t="s">
        <v>7544</v>
      </c>
      <c r="K25" s="39" t="s">
        <v>7616</v>
      </c>
      <c r="L25" s="39"/>
      <c r="M25" s="41"/>
      <c r="N25" s="39" t="s">
        <v>7546</v>
      </c>
      <c r="O25" s="41">
        <v>900</v>
      </c>
      <c r="P25" s="39" t="s">
        <v>7547</v>
      </c>
      <c r="Q25" s="39" t="s">
        <v>7548</v>
      </c>
      <c r="R25" s="41">
        <v>848000</v>
      </c>
      <c r="S25" s="40">
        <v>45939.4092824074</v>
      </c>
      <c r="T25" s="41">
        <v>2</v>
      </c>
      <c r="U25" s="41">
        <v>4</v>
      </c>
      <c r="V25" s="39" t="s">
        <v>7549</v>
      </c>
      <c r="W25" s="39" t="s">
        <v>7550</v>
      </c>
      <c r="X25" s="39"/>
      <c r="Y25" s="41">
        <v>4</v>
      </c>
      <c r="Z25" s="39" t="s">
        <v>7551</v>
      </c>
      <c r="AA25" s="39"/>
      <c r="AB25" s="39"/>
      <c r="AC25" s="40"/>
      <c r="AD25" s="40"/>
      <c r="AE25" s="39"/>
      <c r="AF25" s="40"/>
      <c r="AG25" s="40"/>
      <c r="AH25" s="39" t="s">
        <v>7608</v>
      </c>
      <c r="AI25" s="40">
        <v>45940.4726273148</v>
      </c>
      <c r="AJ25" s="40">
        <v>45940.4726273148</v>
      </c>
      <c r="AK25" s="40"/>
      <c r="AL25" s="40"/>
      <c r="AM25" s="39" t="s">
        <v>7553</v>
      </c>
      <c r="AN25" s="39" t="s">
        <v>7554</v>
      </c>
      <c r="AO25" s="39" t="s">
        <v>7619</v>
      </c>
      <c r="AP25" s="39" t="s">
        <v>7620</v>
      </c>
      <c r="AQ25" s="39" t="s">
        <v>7556</v>
      </c>
      <c r="AR25" s="39" t="s">
        <v>7557</v>
      </c>
    </row>
    <row r="26" ht="24" spans="1:44">
      <c r="A26" s="39" t="s">
        <v>7728</v>
      </c>
      <c r="B26" s="39" t="s">
        <v>7729</v>
      </c>
      <c r="C26" s="40">
        <v>45931.392962963</v>
      </c>
      <c r="D26" s="39" t="s">
        <v>7730</v>
      </c>
      <c r="E26" s="39" t="s">
        <v>7731</v>
      </c>
      <c r="F26" s="39" t="s">
        <v>7732</v>
      </c>
      <c r="G26" s="39" t="s">
        <v>7563</v>
      </c>
      <c r="H26" s="39" t="s">
        <v>7563</v>
      </c>
      <c r="I26" s="39" t="s">
        <v>7543</v>
      </c>
      <c r="J26" s="39" t="s">
        <v>7544</v>
      </c>
      <c r="K26" s="39" t="s">
        <v>7564</v>
      </c>
      <c r="L26" s="39"/>
      <c r="M26" s="41"/>
      <c r="N26" s="39" t="s">
        <v>7546</v>
      </c>
      <c r="O26" s="41">
        <v>900</v>
      </c>
      <c r="P26" s="39" t="s">
        <v>7547</v>
      </c>
      <c r="Q26" s="39" t="s">
        <v>7548</v>
      </c>
      <c r="R26" s="41">
        <v>863000</v>
      </c>
      <c r="S26" s="40">
        <v>45931.7725347222</v>
      </c>
      <c r="T26" s="41">
        <v>4</v>
      </c>
      <c r="U26" s="41">
        <v>6</v>
      </c>
      <c r="V26" s="39" t="s">
        <v>7549</v>
      </c>
      <c r="W26" s="39" t="s">
        <v>7550</v>
      </c>
      <c r="X26" s="39"/>
      <c r="Y26" s="41">
        <v>4</v>
      </c>
      <c r="Z26" s="39" t="s">
        <v>7551</v>
      </c>
      <c r="AA26" s="39"/>
      <c r="AB26" s="39"/>
      <c r="AC26" s="40"/>
      <c r="AD26" s="40"/>
      <c r="AE26" s="41"/>
      <c r="AF26" s="40"/>
      <c r="AG26" s="40"/>
      <c r="AH26" s="39" t="s">
        <v>7552</v>
      </c>
      <c r="AI26" s="40">
        <v>45937.8237152778</v>
      </c>
      <c r="AJ26" s="40">
        <v>45932.7554398148</v>
      </c>
      <c r="AK26" s="40">
        <v>45937</v>
      </c>
      <c r="AL26" s="40">
        <v>45937.8237152778</v>
      </c>
      <c r="AM26" s="39" t="s">
        <v>7553</v>
      </c>
      <c r="AN26" s="39" t="s">
        <v>7554</v>
      </c>
      <c r="AO26" s="39" t="s">
        <v>7565</v>
      </c>
      <c r="AP26" s="39" t="s">
        <v>7566</v>
      </c>
      <c r="AQ26" s="39" t="s">
        <v>7556</v>
      </c>
      <c r="AR26" s="39" t="s">
        <v>7557</v>
      </c>
    </row>
    <row r="27" ht="24" spans="1:44">
      <c r="A27" s="39" t="s">
        <v>7733</v>
      </c>
      <c r="B27" s="39" t="s">
        <v>7734</v>
      </c>
      <c r="C27" s="40">
        <v>45936.8344328704</v>
      </c>
      <c r="D27" s="39" t="s">
        <v>7735</v>
      </c>
      <c r="E27" s="39" t="s">
        <v>7736</v>
      </c>
      <c r="F27" s="39" t="s">
        <v>7737</v>
      </c>
      <c r="G27" s="39"/>
      <c r="H27" s="39" t="s">
        <v>7738</v>
      </c>
      <c r="I27" s="39" t="s">
        <v>7592</v>
      </c>
      <c r="J27" s="39"/>
      <c r="K27" s="39" t="s">
        <v>7593</v>
      </c>
      <c r="L27" s="39"/>
      <c r="M27" s="41"/>
      <c r="N27" s="39" t="s">
        <v>7594</v>
      </c>
      <c r="O27" s="41">
        <v>1300</v>
      </c>
      <c r="P27" s="39" t="s">
        <v>7547</v>
      </c>
      <c r="Q27" s="39" t="s">
        <v>7548</v>
      </c>
      <c r="R27" s="41">
        <v>1228000</v>
      </c>
      <c r="S27" s="40">
        <v>45937.352662037</v>
      </c>
      <c r="T27" s="41">
        <v>4</v>
      </c>
      <c r="U27" s="41">
        <v>6</v>
      </c>
      <c r="V27" s="39" t="s">
        <v>7617</v>
      </c>
      <c r="W27" s="39"/>
      <c r="X27" s="39" t="s">
        <v>7618</v>
      </c>
      <c r="Y27" s="41">
        <v>25</v>
      </c>
      <c r="Z27" s="39" t="s">
        <v>7551</v>
      </c>
      <c r="AA27" s="39"/>
      <c r="AB27" s="39"/>
      <c r="AC27" s="40"/>
      <c r="AD27" s="40"/>
      <c r="AE27" s="39"/>
      <c r="AF27" s="40"/>
      <c r="AG27" s="40"/>
      <c r="AH27" s="39" t="s">
        <v>7608</v>
      </c>
      <c r="AI27" s="40">
        <v>45938.6128472222</v>
      </c>
      <c r="AJ27" s="40">
        <v>45938.6128472222</v>
      </c>
      <c r="AK27" s="40"/>
      <c r="AL27" s="40"/>
      <c r="AM27" s="39" t="s">
        <v>7553</v>
      </c>
      <c r="AN27" s="39" t="s">
        <v>7554</v>
      </c>
      <c r="AO27" s="39" t="s">
        <v>7619</v>
      </c>
      <c r="AP27" s="39" t="s">
        <v>7620</v>
      </c>
      <c r="AQ27" s="39" t="s">
        <v>7556</v>
      </c>
      <c r="AR27" s="39" t="s">
        <v>7557</v>
      </c>
    </row>
    <row r="28" ht="24" spans="1:44">
      <c r="A28" s="39" t="s">
        <v>7739</v>
      </c>
      <c r="B28" s="39" t="s">
        <v>7740</v>
      </c>
      <c r="C28" s="40">
        <v>45931.3758680556</v>
      </c>
      <c r="D28" s="39" t="s">
        <v>7741</v>
      </c>
      <c r="E28" s="39" t="s">
        <v>7742</v>
      </c>
      <c r="F28" s="39" t="s">
        <v>7743</v>
      </c>
      <c r="G28" s="39" t="s">
        <v>7353</v>
      </c>
      <c r="H28" s="39" t="s">
        <v>7744</v>
      </c>
      <c r="I28" s="39" t="s">
        <v>7543</v>
      </c>
      <c r="J28" s="39" t="s">
        <v>7544</v>
      </c>
      <c r="K28" s="39" t="s">
        <v>7607</v>
      </c>
      <c r="L28" s="39" t="s">
        <v>7594</v>
      </c>
      <c r="M28" s="41">
        <v>450</v>
      </c>
      <c r="N28" s="39" t="s">
        <v>7546</v>
      </c>
      <c r="O28" s="41">
        <v>900</v>
      </c>
      <c r="P28" s="39" t="s">
        <v>7595</v>
      </c>
      <c r="Q28" s="39" t="s">
        <v>7548</v>
      </c>
      <c r="R28" s="41">
        <v>471650</v>
      </c>
      <c r="S28" s="40">
        <v>45931.4060763889</v>
      </c>
      <c r="T28" s="41">
        <v>7</v>
      </c>
      <c r="U28" s="41">
        <v>9</v>
      </c>
      <c r="V28" s="39" t="s">
        <v>7617</v>
      </c>
      <c r="W28" s="39" t="s">
        <v>7660</v>
      </c>
      <c r="X28" s="39" t="s">
        <v>7661</v>
      </c>
      <c r="Y28" s="41">
        <v>25</v>
      </c>
      <c r="Z28" s="39" t="s">
        <v>7551</v>
      </c>
      <c r="AA28" s="39"/>
      <c r="AB28" s="39"/>
      <c r="AC28" s="40"/>
      <c r="AD28" s="40"/>
      <c r="AE28" s="39"/>
      <c r="AF28" s="40"/>
      <c r="AG28" s="40"/>
      <c r="AH28" s="39" t="s">
        <v>7552</v>
      </c>
      <c r="AI28" s="40">
        <v>45940.5858333333</v>
      </c>
      <c r="AJ28" s="40">
        <v>45931.4354513889</v>
      </c>
      <c r="AK28" s="40">
        <v>45940</v>
      </c>
      <c r="AL28" s="40">
        <v>45940.5858333333</v>
      </c>
      <c r="AM28" s="39" t="s">
        <v>7553</v>
      </c>
      <c r="AN28" s="39" t="s">
        <v>7554</v>
      </c>
      <c r="AO28" s="39" t="s">
        <v>7609</v>
      </c>
      <c r="AP28" s="39" t="s">
        <v>7610</v>
      </c>
      <c r="AQ28" s="39"/>
      <c r="AR28" s="39" t="s">
        <v>7557</v>
      </c>
    </row>
    <row r="29" ht="24" spans="1:44">
      <c r="A29" s="39" t="s">
        <v>7745</v>
      </c>
      <c r="B29" s="39" t="s">
        <v>7746</v>
      </c>
      <c r="C29" s="40">
        <v>45938.4232291667</v>
      </c>
      <c r="D29" s="39" t="s">
        <v>7747</v>
      </c>
      <c r="E29" s="39" t="s">
        <v>7748</v>
      </c>
      <c r="F29" s="39" t="s">
        <v>7749</v>
      </c>
      <c r="G29" s="39"/>
      <c r="H29" s="39" t="s">
        <v>7750</v>
      </c>
      <c r="I29" s="39" t="s">
        <v>7592</v>
      </c>
      <c r="J29" s="39"/>
      <c r="K29" s="39" t="s">
        <v>7593</v>
      </c>
      <c r="L29" s="39" t="s">
        <v>7472</v>
      </c>
      <c r="M29" s="41">
        <v>450</v>
      </c>
      <c r="N29" s="39" t="s">
        <v>7476</v>
      </c>
      <c r="O29" s="41">
        <v>900</v>
      </c>
      <c r="P29" s="39" t="s">
        <v>7595</v>
      </c>
      <c r="Q29" s="39" t="s">
        <v>7642</v>
      </c>
      <c r="R29" s="41">
        <v>466200</v>
      </c>
      <c r="S29" s="40">
        <v>45941.2565046296</v>
      </c>
      <c r="T29" s="41">
        <v>1</v>
      </c>
      <c r="U29" s="41">
        <v>2</v>
      </c>
      <c r="V29" s="39" t="s">
        <v>7549</v>
      </c>
      <c r="W29" s="39" t="s">
        <v>7550</v>
      </c>
      <c r="X29" s="39"/>
      <c r="Y29" s="41">
        <v>4</v>
      </c>
      <c r="Z29" s="39" t="s">
        <v>7551</v>
      </c>
      <c r="AA29" s="39"/>
      <c r="AB29" s="39"/>
      <c r="AC29" s="40"/>
      <c r="AD29" s="40"/>
      <c r="AE29" s="39"/>
      <c r="AF29" s="40"/>
      <c r="AG29" s="40"/>
      <c r="AH29" s="39" t="s">
        <v>7628</v>
      </c>
      <c r="AI29" s="40">
        <v>45941.2565046296</v>
      </c>
      <c r="AJ29" s="40"/>
      <c r="AK29" s="40"/>
      <c r="AL29" s="40"/>
      <c r="AM29" s="39" t="s">
        <v>7553</v>
      </c>
      <c r="AN29" s="39" t="s">
        <v>7554</v>
      </c>
      <c r="AO29" s="39" t="s">
        <v>7565</v>
      </c>
      <c r="AP29" s="39" t="s">
        <v>7566</v>
      </c>
      <c r="AQ29" s="39"/>
      <c r="AR29" s="39" t="s">
        <v>7557</v>
      </c>
    </row>
    <row r="30" ht="24" spans="1:44">
      <c r="A30" s="39" t="s">
        <v>7751</v>
      </c>
      <c r="B30" s="39" t="s">
        <v>7752</v>
      </c>
      <c r="C30" s="40">
        <v>45939.6091087963</v>
      </c>
      <c r="D30" s="39" t="s">
        <v>7753</v>
      </c>
      <c r="E30" s="39" t="s">
        <v>7754</v>
      </c>
      <c r="F30" s="39" t="s">
        <v>7755</v>
      </c>
      <c r="G30" s="39" t="s">
        <v>7756</v>
      </c>
      <c r="H30" s="39" t="s">
        <v>7756</v>
      </c>
      <c r="I30" s="39" t="s">
        <v>7573</v>
      </c>
      <c r="J30" s="39" t="s">
        <v>7544</v>
      </c>
      <c r="K30" s="39" t="s">
        <v>7583</v>
      </c>
      <c r="L30" s="39"/>
      <c r="M30" s="41"/>
      <c r="N30" s="39" t="s">
        <v>7575</v>
      </c>
      <c r="O30" s="41">
        <v>2200</v>
      </c>
      <c r="P30" s="39" t="s">
        <v>7547</v>
      </c>
      <c r="Q30" s="39" t="s">
        <v>7548</v>
      </c>
      <c r="R30" s="41">
        <v>2067000</v>
      </c>
      <c r="S30" s="40">
        <v>45939.7953009259</v>
      </c>
      <c r="T30" s="41">
        <v>2</v>
      </c>
      <c r="U30" s="41">
        <v>4</v>
      </c>
      <c r="V30" s="39" t="s">
        <v>7549</v>
      </c>
      <c r="W30" s="39" t="s">
        <v>7550</v>
      </c>
      <c r="X30" s="39"/>
      <c r="Y30" s="41">
        <v>4</v>
      </c>
      <c r="Z30" s="39" t="s">
        <v>7551</v>
      </c>
      <c r="AA30" s="39"/>
      <c r="AB30" s="39"/>
      <c r="AC30" s="40"/>
      <c r="AD30" s="40"/>
      <c r="AE30" s="39"/>
      <c r="AF30" s="40"/>
      <c r="AG30" s="40"/>
      <c r="AH30" s="39" t="s">
        <v>7608</v>
      </c>
      <c r="AI30" s="40">
        <v>45940.3831018519</v>
      </c>
      <c r="AJ30" s="40">
        <v>45940.3831018519</v>
      </c>
      <c r="AK30" s="40"/>
      <c r="AL30" s="40"/>
      <c r="AM30" s="39" t="s">
        <v>7553</v>
      </c>
      <c r="AN30" s="39" t="s">
        <v>7554</v>
      </c>
      <c r="AO30" s="39" t="s">
        <v>7584</v>
      </c>
      <c r="AP30" s="39" t="s">
        <v>7585</v>
      </c>
      <c r="AQ30" s="39" t="s">
        <v>7556</v>
      </c>
      <c r="AR30" s="39" t="s">
        <v>7557</v>
      </c>
    </row>
    <row r="31" ht="24" spans="1:44">
      <c r="A31" s="39" t="s">
        <v>7757</v>
      </c>
      <c r="B31" s="39" t="s">
        <v>7758</v>
      </c>
      <c r="C31" s="40">
        <v>45938.4747222222</v>
      </c>
      <c r="D31" s="39" t="s">
        <v>7759</v>
      </c>
      <c r="E31" s="39" t="s">
        <v>7760</v>
      </c>
      <c r="F31" s="39" t="s">
        <v>7761</v>
      </c>
      <c r="G31" s="39" t="s">
        <v>7572</v>
      </c>
      <c r="H31" s="39" t="s">
        <v>7572</v>
      </c>
      <c r="I31" s="39" t="s">
        <v>7573</v>
      </c>
      <c r="J31" s="39" t="s">
        <v>7544</v>
      </c>
      <c r="K31" s="39" t="s">
        <v>7574</v>
      </c>
      <c r="L31" s="39"/>
      <c r="M31" s="41"/>
      <c r="N31" s="39" t="s">
        <v>7546</v>
      </c>
      <c r="O31" s="41">
        <v>900</v>
      </c>
      <c r="P31" s="39" t="s">
        <v>7547</v>
      </c>
      <c r="Q31" s="39" t="s">
        <v>7548</v>
      </c>
      <c r="R31" s="41">
        <v>848000</v>
      </c>
      <c r="S31" s="40">
        <v>45938.5009722222</v>
      </c>
      <c r="T31" s="41">
        <v>2</v>
      </c>
      <c r="U31" s="41">
        <v>2</v>
      </c>
      <c r="V31" s="39" t="s">
        <v>7549</v>
      </c>
      <c r="W31" s="39" t="s">
        <v>7550</v>
      </c>
      <c r="X31" s="39"/>
      <c r="Y31" s="41">
        <v>4</v>
      </c>
      <c r="Z31" s="39" t="s">
        <v>7551</v>
      </c>
      <c r="AA31" s="39"/>
      <c r="AB31" s="39"/>
      <c r="AC31" s="40"/>
      <c r="AD31" s="40"/>
      <c r="AE31" s="39"/>
      <c r="AF31" s="40"/>
      <c r="AG31" s="40"/>
      <c r="AH31" s="39" t="s">
        <v>7552</v>
      </c>
      <c r="AI31" s="40">
        <v>45940.4064699074</v>
      </c>
      <c r="AJ31" s="40">
        <v>45938.5384722222</v>
      </c>
      <c r="AK31" s="40">
        <v>45940</v>
      </c>
      <c r="AL31" s="40">
        <v>45940.4064699074</v>
      </c>
      <c r="AM31" s="39" t="s">
        <v>7553</v>
      </c>
      <c r="AN31" s="39" t="s">
        <v>7554</v>
      </c>
      <c r="AO31" s="39" t="s">
        <v>7555</v>
      </c>
      <c r="AP31" s="39" t="s">
        <v>7576</v>
      </c>
      <c r="AQ31" s="39" t="s">
        <v>7556</v>
      </c>
      <c r="AR31" s="39" t="s">
        <v>7557</v>
      </c>
    </row>
    <row r="32" ht="24" spans="1:44">
      <c r="A32" s="39" t="s">
        <v>7762</v>
      </c>
      <c r="B32" s="39" t="s">
        <v>7763</v>
      </c>
      <c r="C32" s="40">
        <v>45931.4490277778</v>
      </c>
      <c r="D32" s="39" t="s">
        <v>7764</v>
      </c>
      <c r="E32" s="39" t="s">
        <v>7765</v>
      </c>
      <c r="F32" s="39" t="s">
        <v>7766</v>
      </c>
      <c r="G32" s="39"/>
      <c r="H32" s="39" t="s">
        <v>7767</v>
      </c>
      <c r="I32" s="39" t="s">
        <v>7592</v>
      </c>
      <c r="J32" s="39"/>
      <c r="K32" s="39" t="s">
        <v>7593</v>
      </c>
      <c r="L32" s="39" t="s">
        <v>7472</v>
      </c>
      <c r="M32" s="41">
        <v>1300</v>
      </c>
      <c r="N32" s="39" t="s">
        <v>7768</v>
      </c>
      <c r="O32" s="41">
        <v>5500</v>
      </c>
      <c r="P32" s="39" t="s">
        <v>7595</v>
      </c>
      <c r="Q32" s="39" t="s">
        <v>7642</v>
      </c>
      <c r="R32" s="41">
        <v>4856300</v>
      </c>
      <c r="S32" s="40">
        <v>45931.8306597222</v>
      </c>
      <c r="T32" s="41">
        <v>2</v>
      </c>
      <c r="U32" s="41">
        <v>2</v>
      </c>
      <c r="V32" s="39" t="s">
        <v>7549</v>
      </c>
      <c r="W32" s="39" t="s">
        <v>7550</v>
      </c>
      <c r="X32" s="39"/>
      <c r="Y32" s="41">
        <v>4</v>
      </c>
      <c r="Z32" s="39" t="s">
        <v>7551</v>
      </c>
      <c r="AA32" s="39"/>
      <c r="AB32" s="39"/>
      <c r="AC32" s="40"/>
      <c r="AD32" s="40"/>
      <c r="AE32" s="39"/>
      <c r="AF32" s="40"/>
      <c r="AG32" s="40"/>
      <c r="AH32" s="39" t="s">
        <v>7552</v>
      </c>
      <c r="AI32" s="40">
        <v>45933.6679861111</v>
      </c>
      <c r="AJ32" s="40">
        <v>45932.3550925926</v>
      </c>
      <c r="AK32" s="40">
        <v>45933</v>
      </c>
      <c r="AL32" s="40">
        <v>45933.6679861111</v>
      </c>
      <c r="AM32" s="39" t="s">
        <v>7553</v>
      </c>
      <c r="AN32" s="39" t="s">
        <v>7554</v>
      </c>
      <c r="AO32" s="39" t="s">
        <v>7609</v>
      </c>
      <c r="AP32" s="39" t="s">
        <v>7610</v>
      </c>
      <c r="AQ32" s="39"/>
      <c r="AR32" s="39" t="s">
        <v>7557</v>
      </c>
    </row>
    <row r="33" ht="24" spans="1:44">
      <c r="A33" s="39" t="s">
        <v>7769</v>
      </c>
      <c r="B33" s="39" t="s">
        <v>7770</v>
      </c>
      <c r="C33" s="40">
        <v>45937.6578356481</v>
      </c>
      <c r="D33" s="39" t="s">
        <v>7324</v>
      </c>
      <c r="E33" s="39" t="s">
        <v>7771</v>
      </c>
      <c r="F33" s="39" t="s">
        <v>7772</v>
      </c>
      <c r="G33" s="39"/>
      <c r="H33" s="39" t="s">
        <v>7773</v>
      </c>
      <c r="I33" s="39" t="s">
        <v>7592</v>
      </c>
      <c r="J33" s="39"/>
      <c r="K33" s="39" t="s">
        <v>7593</v>
      </c>
      <c r="L33" s="39"/>
      <c r="M33" s="41"/>
      <c r="N33" s="39" t="s">
        <v>7546</v>
      </c>
      <c r="O33" s="41">
        <v>900</v>
      </c>
      <c r="P33" s="39" t="s">
        <v>7547</v>
      </c>
      <c r="Q33" s="39" t="s">
        <v>7548</v>
      </c>
      <c r="R33" s="41">
        <v>863000</v>
      </c>
      <c r="S33" s="40"/>
      <c r="T33" s="41"/>
      <c r="U33" s="41"/>
      <c r="V33" s="39"/>
      <c r="W33" s="39"/>
      <c r="X33" s="39"/>
      <c r="Y33" s="41"/>
      <c r="Z33" s="39" t="s">
        <v>7551</v>
      </c>
      <c r="AA33" s="39"/>
      <c r="AB33" s="39"/>
      <c r="AC33" s="40"/>
      <c r="AD33" s="40"/>
      <c r="AE33" s="39"/>
      <c r="AF33" s="40"/>
      <c r="AG33" s="40"/>
      <c r="AH33" s="39" t="s">
        <v>7596</v>
      </c>
      <c r="AI33" s="40">
        <v>45937.6578472222</v>
      </c>
      <c r="AJ33" s="40"/>
      <c r="AK33" s="40"/>
      <c r="AL33" s="40"/>
      <c r="AM33" s="39" t="s">
        <v>7553</v>
      </c>
      <c r="AN33" s="39" t="s">
        <v>7554</v>
      </c>
      <c r="AO33" s="39" t="s">
        <v>7609</v>
      </c>
      <c r="AP33" s="39"/>
      <c r="AQ33" s="39" t="s">
        <v>7556</v>
      </c>
      <c r="AR33" s="39" t="s">
        <v>7557</v>
      </c>
    </row>
    <row r="34" ht="24" spans="1:44">
      <c r="A34" s="39" t="s">
        <v>7774</v>
      </c>
      <c r="B34" s="39" t="s">
        <v>7775</v>
      </c>
      <c r="C34" s="40">
        <v>45938.495474537</v>
      </c>
      <c r="D34" s="39" t="s">
        <v>7776</v>
      </c>
      <c r="E34" s="39" t="s">
        <v>7777</v>
      </c>
      <c r="F34" s="39" t="s">
        <v>7778</v>
      </c>
      <c r="G34" s="39" t="s">
        <v>7563</v>
      </c>
      <c r="H34" s="39" t="s">
        <v>7563</v>
      </c>
      <c r="I34" s="39" t="s">
        <v>7543</v>
      </c>
      <c r="J34" s="39" t="s">
        <v>7544</v>
      </c>
      <c r="K34" s="39" t="s">
        <v>7564</v>
      </c>
      <c r="L34" s="39" t="s">
        <v>7476</v>
      </c>
      <c r="M34" s="41">
        <v>900</v>
      </c>
      <c r="N34" s="39" t="s">
        <v>7472</v>
      </c>
      <c r="O34" s="41">
        <v>1300</v>
      </c>
      <c r="P34" s="39" t="s">
        <v>7595</v>
      </c>
      <c r="Q34" s="39" t="s">
        <v>7642</v>
      </c>
      <c r="R34" s="41">
        <v>456800</v>
      </c>
      <c r="S34" s="40">
        <v>45938.5019212963</v>
      </c>
      <c r="T34" s="41">
        <v>3</v>
      </c>
      <c r="U34" s="41">
        <v>5</v>
      </c>
      <c r="V34" s="39" t="s">
        <v>7549</v>
      </c>
      <c r="W34" s="39" t="s">
        <v>7550</v>
      </c>
      <c r="X34" s="39"/>
      <c r="Y34" s="41">
        <v>4</v>
      </c>
      <c r="Z34" s="39" t="s">
        <v>7551</v>
      </c>
      <c r="AA34" s="39"/>
      <c r="AB34" s="39"/>
      <c r="AC34" s="40"/>
      <c r="AD34" s="40"/>
      <c r="AE34" s="39"/>
      <c r="AF34" s="40"/>
      <c r="AG34" s="40"/>
      <c r="AH34" s="39" t="s">
        <v>7779</v>
      </c>
      <c r="AI34" s="40">
        <v>45938.5123958333</v>
      </c>
      <c r="AJ34" s="40">
        <v>45938.5123958333</v>
      </c>
      <c r="AK34" s="40">
        <v>45938</v>
      </c>
      <c r="AL34" s="40"/>
      <c r="AM34" s="39" t="s">
        <v>7553</v>
      </c>
      <c r="AN34" s="39" t="s">
        <v>7554</v>
      </c>
      <c r="AO34" s="39" t="s">
        <v>7565</v>
      </c>
      <c r="AP34" s="39" t="s">
        <v>7566</v>
      </c>
      <c r="AQ34" s="39"/>
      <c r="AR34" s="39" t="s">
        <v>7557</v>
      </c>
    </row>
    <row r="35" ht="24" spans="1:44">
      <c r="A35" s="39" t="s">
        <v>7780</v>
      </c>
      <c r="B35" s="39" t="s">
        <v>7781</v>
      </c>
      <c r="C35" s="40">
        <v>45939.6582175926</v>
      </c>
      <c r="D35" s="39" t="s">
        <v>7782</v>
      </c>
      <c r="E35" s="39" t="s">
        <v>7783</v>
      </c>
      <c r="F35" s="39" t="s">
        <v>7784</v>
      </c>
      <c r="G35" s="39" t="s">
        <v>7785</v>
      </c>
      <c r="H35" s="39" t="s">
        <v>7563</v>
      </c>
      <c r="I35" s="39" t="s">
        <v>7543</v>
      </c>
      <c r="J35" s="39" t="s">
        <v>7544</v>
      </c>
      <c r="K35" s="39" t="s">
        <v>7564</v>
      </c>
      <c r="L35" s="39" t="s">
        <v>7546</v>
      </c>
      <c r="M35" s="41">
        <v>900</v>
      </c>
      <c r="N35" s="39" t="s">
        <v>7594</v>
      </c>
      <c r="O35" s="41">
        <v>1300</v>
      </c>
      <c r="P35" s="39" t="s">
        <v>7595</v>
      </c>
      <c r="Q35" s="39" t="s">
        <v>7548</v>
      </c>
      <c r="R35" s="41">
        <v>379800</v>
      </c>
      <c r="S35" s="40">
        <v>45939.7353935185</v>
      </c>
      <c r="T35" s="41">
        <v>2</v>
      </c>
      <c r="U35" s="41">
        <v>4</v>
      </c>
      <c r="V35" s="39" t="s">
        <v>7549</v>
      </c>
      <c r="W35" s="39" t="s">
        <v>7550</v>
      </c>
      <c r="X35" s="39"/>
      <c r="Y35" s="41">
        <v>4</v>
      </c>
      <c r="Z35" s="39" t="s">
        <v>7551</v>
      </c>
      <c r="AA35" s="39"/>
      <c r="AB35" s="39"/>
      <c r="AC35" s="40"/>
      <c r="AD35" s="40"/>
      <c r="AE35" s="39"/>
      <c r="AF35" s="40"/>
      <c r="AG35" s="40"/>
      <c r="AH35" s="39" t="s">
        <v>7608</v>
      </c>
      <c r="AI35" s="40">
        <v>45940.4322800926</v>
      </c>
      <c r="AJ35" s="40">
        <v>45940.4322800926</v>
      </c>
      <c r="AK35" s="40"/>
      <c r="AL35" s="40"/>
      <c r="AM35" s="39" t="s">
        <v>7553</v>
      </c>
      <c r="AN35" s="39" t="s">
        <v>7554</v>
      </c>
      <c r="AO35" s="39" t="s">
        <v>7565</v>
      </c>
      <c r="AP35" s="39" t="s">
        <v>7566</v>
      </c>
      <c r="AQ35" s="39"/>
      <c r="AR35" s="39" t="s">
        <v>7557</v>
      </c>
    </row>
    <row r="36" ht="24" spans="1:44">
      <c r="A36" s="39" t="s">
        <v>7786</v>
      </c>
      <c r="B36" s="39" t="s">
        <v>7787</v>
      </c>
      <c r="C36" s="40">
        <v>45938.4688425926</v>
      </c>
      <c r="D36" s="39" t="s">
        <v>7788</v>
      </c>
      <c r="E36" s="39" t="s">
        <v>7789</v>
      </c>
      <c r="F36" s="39" t="s">
        <v>7790</v>
      </c>
      <c r="G36" s="39" t="s">
        <v>7572</v>
      </c>
      <c r="H36" s="39" t="s">
        <v>7572</v>
      </c>
      <c r="I36" s="39" t="s">
        <v>7573</v>
      </c>
      <c r="J36" s="39" t="s">
        <v>7544</v>
      </c>
      <c r="K36" s="39" t="s">
        <v>7574</v>
      </c>
      <c r="L36" s="39"/>
      <c r="M36" s="41"/>
      <c r="N36" s="39" t="s">
        <v>7546</v>
      </c>
      <c r="O36" s="41">
        <v>900</v>
      </c>
      <c r="P36" s="39" t="s">
        <v>7547</v>
      </c>
      <c r="Q36" s="39" t="s">
        <v>7548</v>
      </c>
      <c r="R36" s="41">
        <v>848000</v>
      </c>
      <c r="S36" s="40">
        <v>45938.4999305556</v>
      </c>
      <c r="T36" s="41">
        <v>2</v>
      </c>
      <c r="U36" s="41">
        <v>2</v>
      </c>
      <c r="V36" s="39" t="s">
        <v>7549</v>
      </c>
      <c r="W36" s="39" t="s">
        <v>7550</v>
      </c>
      <c r="X36" s="39"/>
      <c r="Y36" s="41">
        <v>4</v>
      </c>
      <c r="Z36" s="39" t="s">
        <v>7551</v>
      </c>
      <c r="AA36" s="39"/>
      <c r="AB36" s="39"/>
      <c r="AC36" s="40"/>
      <c r="AD36" s="40"/>
      <c r="AE36" s="39"/>
      <c r="AF36" s="40"/>
      <c r="AG36" s="40"/>
      <c r="AH36" s="39" t="s">
        <v>7552</v>
      </c>
      <c r="AI36" s="40">
        <v>45940.4069791667</v>
      </c>
      <c r="AJ36" s="40">
        <v>45938.5392361111</v>
      </c>
      <c r="AK36" s="40">
        <v>45940</v>
      </c>
      <c r="AL36" s="40">
        <v>45940.4069791667</v>
      </c>
      <c r="AM36" s="39" t="s">
        <v>7553</v>
      </c>
      <c r="AN36" s="39" t="s">
        <v>7554</v>
      </c>
      <c r="AO36" s="39" t="s">
        <v>7555</v>
      </c>
      <c r="AP36" s="39" t="s">
        <v>7576</v>
      </c>
      <c r="AQ36" s="39" t="s">
        <v>7556</v>
      </c>
      <c r="AR36" s="39" t="s">
        <v>7557</v>
      </c>
    </row>
    <row r="37" ht="24" spans="1:44">
      <c r="A37" s="39" t="s">
        <v>7791</v>
      </c>
      <c r="B37" s="39" t="s">
        <v>7792</v>
      </c>
      <c r="C37" s="40">
        <v>45931.5369907407</v>
      </c>
      <c r="D37" s="39" t="s">
        <v>7793</v>
      </c>
      <c r="E37" s="39" t="s">
        <v>7794</v>
      </c>
      <c r="F37" s="39" t="s">
        <v>7795</v>
      </c>
      <c r="G37" s="39" t="s">
        <v>7796</v>
      </c>
      <c r="H37" s="39" t="s">
        <v>7796</v>
      </c>
      <c r="I37" s="39" t="s">
        <v>7573</v>
      </c>
      <c r="J37" s="39" t="s">
        <v>7544</v>
      </c>
      <c r="K37" s="39" t="s">
        <v>7583</v>
      </c>
      <c r="L37" s="39"/>
      <c r="M37" s="41"/>
      <c r="N37" s="39" t="s">
        <v>7546</v>
      </c>
      <c r="O37" s="41">
        <v>900</v>
      </c>
      <c r="P37" s="39" t="s">
        <v>7547</v>
      </c>
      <c r="Q37" s="39" t="s">
        <v>7548</v>
      </c>
      <c r="R37" s="41">
        <v>848000</v>
      </c>
      <c r="S37" s="40">
        <v>45933.7419444444</v>
      </c>
      <c r="T37" s="41">
        <v>2</v>
      </c>
      <c r="U37" s="41">
        <v>4</v>
      </c>
      <c r="V37" s="39" t="s">
        <v>7549</v>
      </c>
      <c r="W37" s="39" t="s">
        <v>7550</v>
      </c>
      <c r="X37" s="39"/>
      <c r="Y37" s="41">
        <v>4</v>
      </c>
      <c r="Z37" s="39" t="s">
        <v>7551</v>
      </c>
      <c r="AA37" s="39"/>
      <c r="AB37" s="39"/>
      <c r="AC37" s="40"/>
      <c r="AD37" s="40"/>
      <c r="AE37" s="39"/>
      <c r="AF37" s="40"/>
      <c r="AG37" s="40"/>
      <c r="AH37" s="39" t="s">
        <v>7552</v>
      </c>
      <c r="AI37" s="40">
        <v>45937.3237037037</v>
      </c>
      <c r="AJ37" s="40">
        <v>45934.3566898148</v>
      </c>
      <c r="AK37" s="40">
        <v>45936</v>
      </c>
      <c r="AL37" s="40">
        <v>45937.3237037037</v>
      </c>
      <c r="AM37" s="39" t="s">
        <v>7553</v>
      </c>
      <c r="AN37" s="39" t="s">
        <v>7554</v>
      </c>
      <c r="AO37" s="39" t="s">
        <v>7584</v>
      </c>
      <c r="AP37" s="39" t="s">
        <v>7585</v>
      </c>
      <c r="AQ37" s="39" t="s">
        <v>7556</v>
      </c>
      <c r="AR37" s="39" t="s">
        <v>7557</v>
      </c>
    </row>
    <row r="38" ht="24" spans="1:44">
      <c r="A38" s="39" t="s">
        <v>7797</v>
      </c>
      <c r="B38" s="39" t="s">
        <v>7798</v>
      </c>
      <c r="C38" s="40">
        <v>45936.6690509259</v>
      </c>
      <c r="D38" s="39" t="s">
        <v>7799</v>
      </c>
      <c r="E38" s="39" t="s">
        <v>7800</v>
      </c>
      <c r="F38" s="39" t="s">
        <v>7801</v>
      </c>
      <c r="G38" s="39"/>
      <c r="H38" s="39" t="s">
        <v>7802</v>
      </c>
      <c r="I38" s="39" t="s">
        <v>7543</v>
      </c>
      <c r="J38" s="39" t="s">
        <v>7544</v>
      </c>
      <c r="K38" s="39" t="s">
        <v>7607</v>
      </c>
      <c r="L38" s="39"/>
      <c r="M38" s="41"/>
      <c r="N38" s="39" t="s">
        <v>7546</v>
      </c>
      <c r="O38" s="41">
        <v>900</v>
      </c>
      <c r="P38" s="39" t="s">
        <v>7547</v>
      </c>
      <c r="Q38" s="39" t="s">
        <v>7548</v>
      </c>
      <c r="R38" s="41">
        <v>893000</v>
      </c>
      <c r="S38" s="40">
        <v>45937.3287962963</v>
      </c>
      <c r="T38" s="41">
        <v>4</v>
      </c>
      <c r="U38" s="41">
        <v>6</v>
      </c>
      <c r="V38" s="39" t="s">
        <v>7617</v>
      </c>
      <c r="W38" s="39" t="s">
        <v>7660</v>
      </c>
      <c r="X38" s="39" t="s">
        <v>7661</v>
      </c>
      <c r="Y38" s="41">
        <v>25</v>
      </c>
      <c r="Z38" s="39" t="s">
        <v>7551</v>
      </c>
      <c r="AA38" s="39"/>
      <c r="AB38" s="39"/>
      <c r="AC38" s="40"/>
      <c r="AD38" s="40"/>
      <c r="AE38" s="39"/>
      <c r="AF38" s="40"/>
      <c r="AG38" s="40"/>
      <c r="AH38" s="39" t="s">
        <v>7608</v>
      </c>
      <c r="AI38" s="40">
        <v>45937.3681712963</v>
      </c>
      <c r="AJ38" s="40">
        <v>45937.3681712963</v>
      </c>
      <c r="AK38" s="40"/>
      <c r="AL38" s="40"/>
      <c r="AM38" s="39" t="s">
        <v>7553</v>
      </c>
      <c r="AN38" s="39" t="s">
        <v>7554</v>
      </c>
      <c r="AO38" s="39" t="s">
        <v>7609</v>
      </c>
      <c r="AP38" s="39" t="s">
        <v>7610</v>
      </c>
      <c r="AQ38" s="39" t="s">
        <v>7556</v>
      </c>
      <c r="AR38" s="39" t="s">
        <v>7557</v>
      </c>
    </row>
    <row r="39" ht="24" spans="1:44">
      <c r="A39" s="39" t="s">
        <v>7803</v>
      </c>
      <c r="B39" s="39" t="s">
        <v>7804</v>
      </c>
      <c r="C39" s="40">
        <v>45931.3713194444</v>
      </c>
      <c r="D39" s="39" t="s">
        <v>7805</v>
      </c>
      <c r="E39" s="39" t="s">
        <v>7806</v>
      </c>
      <c r="F39" s="39" t="s">
        <v>7807</v>
      </c>
      <c r="G39" s="39"/>
      <c r="H39" s="39" t="s">
        <v>7808</v>
      </c>
      <c r="I39" s="39" t="s">
        <v>7543</v>
      </c>
      <c r="J39" s="39" t="s">
        <v>7544</v>
      </c>
      <c r="K39" s="39" t="s">
        <v>7809</v>
      </c>
      <c r="L39" s="39"/>
      <c r="M39" s="41"/>
      <c r="N39" s="39" t="s">
        <v>7546</v>
      </c>
      <c r="O39" s="41">
        <v>900</v>
      </c>
      <c r="P39" s="39" t="s">
        <v>7547</v>
      </c>
      <c r="Q39" s="39" t="s">
        <v>7548</v>
      </c>
      <c r="R39" s="41">
        <v>893000</v>
      </c>
      <c r="S39" s="40">
        <v>45931.508125</v>
      </c>
      <c r="T39" s="41">
        <v>6</v>
      </c>
      <c r="U39" s="41">
        <v>8</v>
      </c>
      <c r="V39" s="39" t="s">
        <v>7617</v>
      </c>
      <c r="W39" s="39" t="s">
        <v>7660</v>
      </c>
      <c r="X39" s="39" t="s">
        <v>7661</v>
      </c>
      <c r="Y39" s="41">
        <v>25</v>
      </c>
      <c r="Z39" s="39" t="s">
        <v>7551</v>
      </c>
      <c r="AA39" s="39"/>
      <c r="AB39" s="39"/>
      <c r="AC39" s="40"/>
      <c r="AD39" s="40"/>
      <c r="AE39" s="39"/>
      <c r="AF39" s="40"/>
      <c r="AG39" s="40"/>
      <c r="AH39" s="39" t="s">
        <v>7552</v>
      </c>
      <c r="AI39" s="40">
        <v>45939.572349537</v>
      </c>
      <c r="AJ39" s="40">
        <v>45931.5895023148</v>
      </c>
      <c r="AK39" s="40">
        <v>45939</v>
      </c>
      <c r="AL39" s="40">
        <v>45939.572349537</v>
      </c>
      <c r="AM39" s="39" t="s">
        <v>7553</v>
      </c>
      <c r="AN39" s="39" t="s">
        <v>7554</v>
      </c>
      <c r="AO39" s="39" t="s">
        <v>7609</v>
      </c>
      <c r="AP39" s="39" t="s">
        <v>7610</v>
      </c>
      <c r="AQ39" s="39" t="s">
        <v>7556</v>
      </c>
      <c r="AR39" s="39" t="s">
        <v>7557</v>
      </c>
    </row>
    <row r="40" ht="24" spans="1:44">
      <c r="A40" s="39" t="s">
        <v>7810</v>
      </c>
      <c r="B40" s="39" t="s">
        <v>7811</v>
      </c>
      <c r="C40" s="40">
        <v>45931.5166898148</v>
      </c>
      <c r="D40" s="39" t="s">
        <v>7812</v>
      </c>
      <c r="E40" s="39" t="s">
        <v>7813</v>
      </c>
      <c r="F40" s="39" t="s">
        <v>7814</v>
      </c>
      <c r="G40" s="39" t="s">
        <v>7815</v>
      </c>
      <c r="H40" s="39" t="s">
        <v>7815</v>
      </c>
      <c r="I40" s="39" t="s">
        <v>7573</v>
      </c>
      <c r="J40" s="39" t="s">
        <v>7544</v>
      </c>
      <c r="K40" s="39" t="s">
        <v>7583</v>
      </c>
      <c r="L40" s="39"/>
      <c r="M40" s="41"/>
      <c r="N40" s="39" t="s">
        <v>7546</v>
      </c>
      <c r="O40" s="41">
        <v>900</v>
      </c>
      <c r="P40" s="39" t="s">
        <v>7547</v>
      </c>
      <c r="Q40" s="39" t="s">
        <v>7548</v>
      </c>
      <c r="R40" s="41">
        <v>848000</v>
      </c>
      <c r="S40" s="40">
        <v>45931.5913888889</v>
      </c>
      <c r="T40" s="41">
        <v>2</v>
      </c>
      <c r="U40" s="41">
        <v>3</v>
      </c>
      <c r="V40" s="39" t="s">
        <v>7549</v>
      </c>
      <c r="W40" s="39" t="s">
        <v>7550</v>
      </c>
      <c r="X40" s="39"/>
      <c r="Y40" s="41">
        <v>4</v>
      </c>
      <c r="Z40" s="39" t="s">
        <v>7551</v>
      </c>
      <c r="AA40" s="39"/>
      <c r="AB40" s="39"/>
      <c r="AC40" s="40"/>
      <c r="AD40" s="40"/>
      <c r="AE40" s="39"/>
      <c r="AF40" s="40"/>
      <c r="AG40" s="40"/>
      <c r="AH40" s="39" t="s">
        <v>7552</v>
      </c>
      <c r="AI40" s="40">
        <v>45934.3981597222</v>
      </c>
      <c r="AJ40" s="40">
        <v>45932.3504976852</v>
      </c>
      <c r="AK40" s="40">
        <v>45933</v>
      </c>
      <c r="AL40" s="40">
        <v>45934.3981597222</v>
      </c>
      <c r="AM40" s="39" t="s">
        <v>7553</v>
      </c>
      <c r="AN40" s="39" t="s">
        <v>7554</v>
      </c>
      <c r="AO40" s="39" t="s">
        <v>7584</v>
      </c>
      <c r="AP40" s="39" t="s">
        <v>7585</v>
      </c>
      <c r="AQ40" s="39" t="s">
        <v>7556</v>
      </c>
      <c r="AR40" s="39" t="s">
        <v>7557</v>
      </c>
    </row>
    <row r="41" ht="24" spans="1:44">
      <c r="A41" s="39" t="s">
        <v>7816</v>
      </c>
      <c r="B41" s="39" t="s">
        <v>7817</v>
      </c>
      <c r="C41" s="40">
        <v>45932.5359375</v>
      </c>
      <c r="D41" s="39" t="s">
        <v>7818</v>
      </c>
      <c r="E41" s="39" t="s">
        <v>7819</v>
      </c>
      <c r="F41" s="39" t="s">
        <v>7820</v>
      </c>
      <c r="G41" s="39"/>
      <c r="H41" s="39" t="s">
        <v>7821</v>
      </c>
      <c r="I41" s="39" t="s">
        <v>7543</v>
      </c>
      <c r="J41" s="39" t="s">
        <v>7544</v>
      </c>
      <c r="K41" s="39" t="s">
        <v>7607</v>
      </c>
      <c r="L41" s="39"/>
      <c r="M41" s="41"/>
      <c r="N41" s="39" t="s">
        <v>7546</v>
      </c>
      <c r="O41" s="41">
        <v>900</v>
      </c>
      <c r="P41" s="39" t="s">
        <v>7547</v>
      </c>
      <c r="Q41" s="39" t="s">
        <v>7548</v>
      </c>
      <c r="R41" s="41">
        <v>893000</v>
      </c>
      <c r="S41" s="40">
        <v>45932.649212963</v>
      </c>
      <c r="T41" s="41">
        <v>7</v>
      </c>
      <c r="U41" s="41">
        <v>11</v>
      </c>
      <c r="V41" s="39" t="s">
        <v>7617</v>
      </c>
      <c r="W41" s="39" t="s">
        <v>7660</v>
      </c>
      <c r="X41" s="39" t="s">
        <v>7661</v>
      </c>
      <c r="Y41" s="41">
        <v>25</v>
      </c>
      <c r="Z41" s="39" t="s">
        <v>7551</v>
      </c>
      <c r="AA41" s="39"/>
      <c r="AB41" s="39"/>
      <c r="AC41" s="40"/>
      <c r="AD41" s="40"/>
      <c r="AE41" s="39"/>
      <c r="AF41" s="40"/>
      <c r="AG41" s="40"/>
      <c r="AH41" s="39" t="s">
        <v>7608</v>
      </c>
      <c r="AI41" s="40">
        <v>45932.6794097222</v>
      </c>
      <c r="AJ41" s="40">
        <v>45932.6794097222</v>
      </c>
      <c r="AK41" s="40"/>
      <c r="AL41" s="40"/>
      <c r="AM41" s="39" t="s">
        <v>7553</v>
      </c>
      <c r="AN41" s="39" t="s">
        <v>7554</v>
      </c>
      <c r="AO41" s="39" t="s">
        <v>7609</v>
      </c>
      <c r="AP41" s="39" t="s">
        <v>7610</v>
      </c>
      <c r="AQ41" s="39" t="s">
        <v>7556</v>
      </c>
      <c r="AR41" s="39" t="s">
        <v>7557</v>
      </c>
    </row>
    <row r="42" ht="24" spans="1:44">
      <c r="A42" s="39" t="s">
        <v>7822</v>
      </c>
      <c r="B42" s="39" t="s">
        <v>7823</v>
      </c>
      <c r="C42" s="40">
        <v>45931.3425694444</v>
      </c>
      <c r="D42" s="39" t="s">
        <v>7824</v>
      </c>
      <c r="E42" s="39" t="s">
        <v>7825</v>
      </c>
      <c r="F42" s="39" t="s">
        <v>7826</v>
      </c>
      <c r="G42" s="39"/>
      <c r="H42" s="39" t="s">
        <v>7827</v>
      </c>
      <c r="I42" s="39" t="s">
        <v>7592</v>
      </c>
      <c r="J42" s="39"/>
      <c r="K42" s="39" t="s">
        <v>7593</v>
      </c>
      <c r="L42" s="39" t="s">
        <v>7476</v>
      </c>
      <c r="M42" s="41">
        <v>900</v>
      </c>
      <c r="N42" s="39" t="s">
        <v>7546</v>
      </c>
      <c r="O42" s="41">
        <v>900</v>
      </c>
      <c r="P42" s="39" t="s">
        <v>7595</v>
      </c>
      <c r="Q42" s="39" t="s">
        <v>7548</v>
      </c>
      <c r="R42" s="41">
        <v>5000</v>
      </c>
      <c r="S42" s="40">
        <v>45931.4078587963</v>
      </c>
      <c r="T42" s="41">
        <v>3</v>
      </c>
      <c r="U42" s="41">
        <v>5</v>
      </c>
      <c r="V42" s="39" t="s">
        <v>7549</v>
      </c>
      <c r="W42" s="39" t="s">
        <v>7550</v>
      </c>
      <c r="X42" s="39"/>
      <c r="Y42" s="41">
        <v>4</v>
      </c>
      <c r="Z42" s="39" t="s">
        <v>7551</v>
      </c>
      <c r="AA42" s="39"/>
      <c r="AB42" s="39"/>
      <c r="AC42" s="40"/>
      <c r="AD42" s="40"/>
      <c r="AE42" s="39"/>
      <c r="AF42" s="40"/>
      <c r="AG42" s="40"/>
      <c r="AH42" s="39" t="s">
        <v>7552</v>
      </c>
      <c r="AI42" s="40">
        <v>45936.9107986111</v>
      </c>
      <c r="AJ42" s="40">
        <v>45932.3678703704</v>
      </c>
      <c r="AK42" s="40">
        <v>45936</v>
      </c>
      <c r="AL42" s="40">
        <v>45936.9107986111</v>
      </c>
      <c r="AM42" s="39" t="s">
        <v>7553</v>
      </c>
      <c r="AN42" s="39" t="s">
        <v>7554</v>
      </c>
      <c r="AO42" s="39" t="s">
        <v>7619</v>
      </c>
      <c r="AP42" s="39" t="s">
        <v>7620</v>
      </c>
      <c r="AQ42" s="39"/>
      <c r="AR42" s="39" t="s">
        <v>7557</v>
      </c>
    </row>
    <row r="43" ht="24" spans="1:44">
      <c r="A43" s="39" t="s">
        <v>7828</v>
      </c>
      <c r="B43" s="39" t="s">
        <v>7829</v>
      </c>
      <c r="C43" s="40">
        <v>45938.4878472222</v>
      </c>
      <c r="D43" s="39" t="s">
        <v>7830</v>
      </c>
      <c r="E43" s="39" t="s">
        <v>7831</v>
      </c>
      <c r="F43" s="39" t="s">
        <v>7832</v>
      </c>
      <c r="G43" s="39" t="s">
        <v>7572</v>
      </c>
      <c r="H43" s="39" t="s">
        <v>7572</v>
      </c>
      <c r="I43" s="39" t="s">
        <v>7573</v>
      </c>
      <c r="J43" s="39" t="s">
        <v>7544</v>
      </c>
      <c r="K43" s="39" t="s">
        <v>7574</v>
      </c>
      <c r="L43" s="39"/>
      <c r="M43" s="41"/>
      <c r="N43" s="39" t="s">
        <v>7546</v>
      </c>
      <c r="O43" s="41">
        <v>900</v>
      </c>
      <c r="P43" s="39" t="s">
        <v>7547</v>
      </c>
      <c r="Q43" s="39" t="s">
        <v>7548</v>
      </c>
      <c r="R43" s="41">
        <v>848000</v>
      </c>
      <c r="S43" s="40">
        <v>45938.5034606481</v>
      </c>
      <c r="T43" s="41">
        <v>2</v>
      </c>
      <c r="U43" s="41">
        <v>2</v>
      </c>
      <c r="V43" s="39" t="s">
        <v>7549</v>
      </c>
      <c r="W43" s="39" t="s">
        <v>7550</v>
      </c>
      <c r="X43" s="39"/>
      <c r="Y43" s="41">
        <v>4</v>
      </c>
      <c r="Z43" s="39" t="s">
        <v>7551</v>
      </c>
      <c r="AA43" s="39"/>
      <c r="AB43" s="39"/>
      <c r="AC43" s="40"/>
      <c r="AD43" s="40"/>
      <c r="AE43" s="39"/>
      <c r="AF43" s="40"/>
      <c r="AG43" s="40"/>
      <c r="AH43" s="39" t="s">
        <v>7552</v>
      </c>
      <c r="AI43" s="40">
        <v>45940.4079513889</v>
      </c>
      <c r="AJ43" s="40">
        <v>45938.5408564815</v>
      </c>
      <c r="AK43" s="40">
        <v>45940</v>
      </c>
      <c r="AL43" s="40">
        <v>45940.4079513889</v>
      </c>
      <c r="AM43" s="39" t="s">
        <v>7553</v>
      </c>
      <c r="AN43" s="39" t="s">
        <v>7554</v>
      </c>
      <c r="AO43" s="39" t="s">
        <v>7555</v>
      </c>
      <c r="AP43" s="39" t="s">
        <v>7576</v>
      </c>
      <c r="AQ43" s="39" t="s">
        <v>7556</v>
      </c>
      <c r="AR43" s="39" t="s">
        <v>7557</v>
      </c>
    </row>
    <row r="44" ht="24" spans="1:44">
      <c r="A44" s="39" t="s">
        <v>7833</v>
      </c>
      <c r="B44" s="39" t="s">
        <v>7834</v>
      </c>
      <c r="C44" s="40">
        <v>45931.5465046296</v>
      </c>
      <c r="D44" s="39" t="s">
        <v>7835</v>
      </c>
      <c r="E44" s="39" t="s">
        <v>7836</v>
      </c>
      <c r="F44" s="39" t="s">
        <v>7837</v>
      </c>
      <c r="G44" s="39"/>
      <c r="H44" s="39" t="s">
        <v>7838</v>
      </c>
      <c r="I44" s="39" t="s">
        <v>7543</v>
      </c>
      <c r="J44" s="39" t="s">
        <v>7544</v>
      </c>
      <c r="K44" s="39" t="s">
        <v>7607</v>
      </c>
      <c r="L44" s="39"/>
      <c r="M44" s="41"/>
      <c r="N44" s="39" t="s">
        <v>7546</v>
      </c>
      <c r="O44" s="41">
        <v>900</v>
      </c>
      <c r="P44" s="39" t="s">
        <v>7547</v>
      </c>
      <c r="Q44" s="39" t="s">
        <v>7548</v>
      </c>
      <c r="R44" s="41">
        <v>893000</v>
      </c>
      <c r="S44" s="40">
        <v>45931.7977546296</v>
      </c>
      <c r="T44" s="41">
        <v>7</v>
      </c>
      <c r="U44" s="41">
        <v>9</v>
      </c>
      <c r="V44" s="39" t="s">
        <v>7617</v>
      </c>
      <c r="W44" s="39" t="s">
        <v>7660</v>
      </c>
      <c r="X44" s="39" t="s">
        <v>7661</v>
      </c>
      <c r="Y44" s="41">
        <v>25</v>
      </c>
      <c r="Z44" s="39" t="s">
        <v>7551</v>
      </c>
      <c r="AA44" s="39"/>
      <c r="AB44" s="39"/>
      <c r="AC44" s="40"/>
      <c r="AD44" s="40"/>
      <c r="AE44" s="39"/>
      <c r="AF44" s="40"/>
      <c r="AG44" s="40"/>
      <c r="AH44" s="39" t="s">
        <v>7552</v>
      </c>
      <c r="AI44" s="40">
        <v>45940.6044444444</v>
      </c>
      <c r="AJ44" s="40">
        <v>45932.3855439815</v>
      </c>
      <c r="AK44" s="40">
        <v>45940</v>
      </c>
      <c r="AL44" s="40">
        <v>45940.6044444444</v>
      </c>
      <c r="AM44" s="39" t="s">
        <v>7553</v>
      </c>
      <c r="AN44" s="39" t="s">
        <v>7554</v>
      </c>
      <c r="AO44" s="39" t="s">
        <v>7609</v>
      </c>
      <c r="AP44" s="39" t="s">
        <v>7610</v>
      </c>
      <c r="AQ44" s="39" t="s">
        <v>7556</v>
      </c>
      <c r="AR44" s="39" t="s">
        <v>7557</v>
      </c>
    </row>
    <row r="45" ht="24" spans="1:44">
      <c r="A45" s="39" t="s">
        <v>7839</v>
      </c>
      <c r="B45" s="39" t="s">
        <v>7840</v>
      </c>
      <c r="C45" s="40">
        <v>45931.5125694444</v>
      </c>
      <c r="D45" s="39" t="s">
        <v>7841</v>
      </c>
      <c r="E45" s="39" t="s">
        <v>7842</v>
      </c>
      <c r="F45" s="39" t="s">
        <v>7843</v>
      </c>
      <c r="G45" s="39" t="s">
        <v>7844</v>
      </c>
      <c r="H45" s="39" t="s">
        <v>7844</v>
      </c>
      <c r="I45" s="39" t="s">
        <v>7573</v>
      </c>
      <c r="J45" s="39" t="s">
        <v>7544</v>
      </c>
      <c r="K45" s="39" t="s">
        <v>7583</v>
      </c>
      <c r="L45" s="39"/>
      <c r="M45" s="41"/>
      <c r="N45" s="39" t="s">
        <v>7546</v>
      </c>
      <c r="O45" s="41">
        <v>900</v>
      </c>
      <c r="P45" s="39" t="s">
        <v>7547</v>
      </c>
      <c r="Q45" s="39" t="s">
        <v>7548</v>
      </c>
      <c r="R45" s="41">
        <v>848000</v>
      </c>
      <c r="S45" s="40">
        <v>45931.6000810185</v>
      </c>
      <c r="T45" s="41">
        <v>2</v>
      </c>
      <c r="U45" s="41">
        <v>3</v>
      </c>
      <c r="V45" s="39" t="s">
        <v>7549</v>
      </c>
      <c r="W45" s="39" t="s">
        <v>7550</v>
      </c>
      <c r="X45" s="39"/>
      <c r="Y45" s="41">
        <v>4</v>
      </c>
      <c r="Z45" s="39" t="s">
        <v>7551</v>
      </c>
      <c r="AA45" s="39"/>
      <c r="AB45" s="39"/>
      <c r="AC45" s="40"/>
      <c r="AD45" s="40"/>
      <c r="AE45" s="39"/>
      <c r="AF45" s="40"/>
      <c r="AG45" s="40"/>
      <c r="AH45" s="39" t="s">
        <v>7552</v>
      </c>
      <c r="AI45" s="40">
        <v>45934.3883564815</v>
      </c>
      <c r="AJ45" s="40">
        <v>45932.3477083333</v>
      </c>
      <c r="AK45" s="40">
        <v>45933</v>
      </c>
      <c r="AL45" s="40">
        <v>45934.3883564815</v>
      </c>
      <c r="AM45" s="39" t="s">
        <v>7553</v>
      </c>
      <c r="AN45" s="39" t="s">
        <v>7554</v>
      </c>
      <c r="AO45" s="39" t="s">
        <v>7584</v>
      </c>
      <c r="AP45" s="39" t="s">
        <v>7585</v>
      </c>
      <c r="AQ45" s="39" t="s">
        <v>7556</v>
      </c>
      <c r="AR45" s="39" t="s">
        <v>7557</v>
      </c>
    </row>
    <row r="46" ht="24" spans="1:44">
      <c r="A46" s="39" t="s">
        <v>7845</v>
      </c>
      <c r="B46" s="39" t="s">
        <v>7846</v>
      </c>
      <c r="C46" s="40">
        <v>45931.4041087963</v>
      </c>
      <c r="D46" s="39" t="s">
        <v>7324</v>
      </c>
      <c r="E46" s="39" t="s">
        <v>7847</v>
      </c>
      <c r="F46" s="39" t="s">
        <v>7848</v>
      </c>
      <c r="G46" s="39" t="s">
        <v>7563</v>
      </c>
      <c r="H46" s="39" t="s">
        <v>7563</v>
      </c>
      <c r="I46" s="39" t="s">
        <v>7543</v>
      </c>
      <c r="J46" s="39" t="s">
        <v>7544</v>
      </c>
      <c r="K46" s="39" t="s">
        <v>7564</v>
      </c>
      <c r="L46" s="39"/>
      <c r="M46" s="41"/>
      <c r="N46" s="39" t="s">
        <v>7849</v>
      </c>
      <c r="O46" s="41">
        <v>1300</v>
      </c>
      <c r="P46" s="39" t="s">
        <v>7547</v>
      </c>
      <c r="Q46" s="39" t="s">
        <v>7548</v>
      </c>
      <c r="R46" s="41">
        <v>1223000</v>
      </c>
      <c r="S46" s="40"/>
      <c r="T46" s="41"/>
      <c r="U46" s="41"/>
      <c r="V46" s="39"/>
      <c r="W46" s="39"/>
      <c r="X46" s="39"/>
      <c r="Y46" s="41"/>
      <c r="Z46" s="39" t="s">
        <v>7551</v>
      </c>
      <c r="AA46" s="39"/>
      <c r="AB46" s="39"/>
      <c r="AC46" s="40"/>
      <c r="AD46" s="40"/>
      <c r="AE46" s="39"/>
      <c r="AF46" s="40"/>
      <c r="AG46" s="40"/>
      <c r="AH46" s="39" t="s">
        <v>7850</v>
      </c>
      <c r="AI46" s="40">
        <v>45931.4116898148</v>
      </c>
      <c r="AJ46" s="40"/>
      <c r="AK46" s="40"/>
      <c r="AL46" s="40"/>
      <c r="AM46" s="39" t="s">
        <v>7553</v>
      </c>
      <c r="AN46" s="39" t="s">
        <v>7554</v>
      </c>
      <c r="AO46" s="39" t="s">
        <v>7565</v>
      </c>
      <c r="AP46" s="39"/>
      <c r="AQ46" s="39" t="s">
        <v>7556</v>
      </c>
      <c r="AR46" s="39" t="s">
        <v>7557</v>
      </c>
    </row>
    <row r="47" ht="24" spans="1:44">
      <c r="A47" s="39" t="s">
        <v>7851</v>
      </c>
      <c r="B47" s="39" t="s">
        <v>7852</v>
      </c>
      <c r="C47" s="40">
        <v>45940.3581828704</v>
      </c>
      <c r="D47" s="39" t="s">
        <v>7853</v>
      </c>
      <c r="E47" s="39" t="s">
        <v>7854</v>
      </c>
      <c r="F47" s="39" t="s">
        <v>7855</v>
      </c>
      <c r="G47" s="39" t="s">
        <v>7856</v>
      </c>
      <c r="H47" s="39" t="s">
        <v>7856</v>
      </c>
      <c r="I47" s="39" t="s">
        <v>7573</v>
      </c>
      <c r="J47" s="39" t="s">
        <v>7544</v>
      </c>
      <c r="K47" s="39" t="s">
        <v>7616</v>
      </c>
      <c r="L47" s="39" t="s">
        <v>7594</v>
      </c>
      <c r="M47" s="41">
        <v>1300</v>
      </c>
      <c r="N47" s="39" t="s">
        <v>7594</v>
      </c>
      <c r="O47" s="41">
        <v>2200</v>
      </c>
      <c r="P47" s="39" t="s">
        <v>7595</v>
      </c>
      <c r="Q47" s="39" t="s">
        <v>7548</v>
      </c>
      <c r="R47" s="41">
        <v>863300</v>
      </c>
      <c r="S47" s="40">
        <v>45940.3664236111</v>
      </c>
      <c r="T47" s="41">
        <v>0</v>
      </c>
      <c r="U47" s="41">
        <v>0</v>
      </c>
      <c r="V47" s="39" t="s">
        <v>7549</v>
      </c>
      <c r="W47" s="39" t="s">
        <v>7550</v>
      </c>
      <c r="X47" s="39"/>
      <c r="Y47" s="41">
        <v>4</v>
      </c>
      <c r="Z47" s="39" t="s">
        <v>7551</v>
      </c>
      <c r="AA47" s="39"/>
      <c r="AB47" s="39"/>
      <c r="AC47" s="40"/>
      <c r="AD47" s="40"/>
      <c r="AE47" s="39"/>
      <c r="AF47" s="40"/>
      <c r="AG47" s="40"/>
      <c r="AH47" s="39" t="s">
        <v>7552</v>
      </c>
      <c r="AI47" s="40">
        <v>45940.6438888889</v>
      </c>
      <c r="AJ47" s="40">
        <v>45940.3781365741</v>
      </c>
      <c r="AK47" s="40">
        <v>45940</v>
      </c>
      <c r="AL47" s="40">
        <v>45940.6438888889</v>
      </c>
      <c r="AM47" s="39" t="s">
        <v>7553</v>
      </c>
      <c r="AN47" s="39" t="s">
        <v>7554</v>
      </c>
      <c r="AO47" s="39" t="s">
        <v>7619</v>
      </c>
      <c r="AP47" s="39" t="s">
        <v>7620</v>
      </c>
      <c r="AQ47" s="39"/>
      <c r="AR47" s="39" t="s">
        <v>7557</v>
      </c>
    </row>
    <row r="48" ht="24" spans="1:44">
      <c r="A48" s="39" t="s">
        <v>7857</v>
      </c>
      <c r="B48" s="39" t="s">
        <v>7858</v>
      </c>
      <c r="C48" s="40">
        <v>45932.3141203704</v>
      </c>
      <c r="D48" s="39" t="s">
        <v>7859</v>
      </c>
      <c r="E48" s="39" t="s">
        <v>7860</v>
      </c>
      <c r="F48" s="39" t="s">
        <v>7861</v>
      </c>
      <c r="G48" s="39"/>
      <c r="H48" s="39" t="s">
        <v>7862</v>
      </c>
      <c r="I48" s="39" t="s">
        <v>7543</v>
      </c>
      <c r="J48" s="39" t="s">
        <v>7544</v>
      </c>
      <c r="K48" s="39" t="s">
        <v>7688</v>
      </c>
      <c r="L48" s="39"/>
      <c r="M48" s="41"/>
      <c r="N48" s="39" t="s">
        <v>7594</v>
      </c>
      <c r="O48" s="41">
        <v>1300</v>
      </c>
      <c r="P48" s="39" t="s">
        <v>7547</v>
      </c>
      <c r="Q48" s="39" t="s">
        <v>7548</v>
      </c>
      <c r="R48" s="41">
        <v>1268000</v>
      </c>
      <c r="S48" s="40">
        <v>45937.3354861111</v>
      </c>
      <c r="T48" s="41">
        <v>1</v>
      </c>
      <c r="U48" s="41">
        <v>1</v>
      </c>
      <c r="V48" s="39" t="s">
        <v>7549</v>
      </c>
      <c r="W48" s="39" t="s">
        <v>7550</v>
      </c>
      <c r="X48" s="39"/>
      <c r="Y48" s="41">
        <v>4</v>
      </c>
      <c r="Z48" s="39" t="s">
        <v>7551</v>
      </c>
      <c r="AA48" s="39"/>
      <c r="AB48" s="39"/>
      <c r="AC48" s="40"/>
      <c r="AD48" s="40"/>
      <c r="AE48" s="39"/>
      <c r="AF48" s="40"/>
      <c r="AG48" s="40"/>
      <c r="AH48" s="39" t="s">
        <v>7552</v>
      </c>
      <c r="AI48" s="40">
        <v>45938.511412037</v>
      </c>
      <c r="AJ48" s="40">
        <v>45937.3681712963</v>
      </c>
      <c r="AK48" s="40">
        <v>45938</v>
      </c>
      <c r="AL48" s="40">
        <v>45938.511412037</v>
      </c>
      <c r="AM48" s="39" t="s">
        <v>7553</v>
      </c>
      <c r="AN48" s="39" t="s">
        <v>7554</v>
      </c>
      <c r="AO48" s="39" t="s">
        <v>7609</v>
      </c>
      <c r="AP48" s="39" t="s">
        <v>7610</v>
      </c>
      <c r="AQ48" s="39" t="s">
        <v>7556</v>
      </c>
      <c r="AR48" s="39" t="s">
        <v>7557</v>
      </c>
    </row>
    <row r="49" ht="24" spans="1:44">
      <c r="A49" s="39" t="s">
        <v>7863</v>
      </c>
      <c r="B49" s="39" t="s">
        <v>7864</v>
      </c>
      <c r="C49" s="40">
        <v>45943.3994560185</v>
      </c>
      <c r="D49" s="39" t="s">
        <v>7865</v>
      </c>
      <c r="E49" s="39" t="s">
        <v>7866</v>
      </c>
      <c r="F49" s="39" t="s">
        <v>7867</v>
      </c>
      <c r="G49" s="39" t="s">
        <v>7868</v>
      </c>
      <c r="H49" s="39" t="s">
        <v>7869</v>
      </c>
      <c r="I49" s="39" t="s">
        <v>7543</v>
      </c>
      <c r="J49" s="39" t="s">
        <v>7544</v>
      </c>
      <c r="K49" s="39" t="s">
        <v>7607</v>
      </c>
      <c r="L49" s="39" t="s">
        <v>7594</v>
      </c>
      <c r="M49" s="41">
        <v>450</v>
      </c>
      <c r="N49" s="39" t="s">
        <v>7546</v>
      </c>
      <c r="O49" s="41">
        <v>900</v>
      </c>
      <c r="P49" s="39" t="s">
        <v>7595</v>
      </c>
      <c r="Q49" s="39" t="s">
        <v>7548</v>
      </c>
      <c r="R49" s="41">
        <v>471650</v>
      </c>
      <c r="S49" s="40"/>
      <c r="T49" s="41"/>
      <c r="U49" s="41"/>
      <c r="V49" s="39"/>
      <c r="W49" s="39"/>
      <c r="X49" s="39"/>
      <c r="Y49" s="41"/>
      <c r="Z49" s="39" t="s">
        <v>7551</v>
      </c>
      <c r="AA49" s="39"/>
      <c r="AB49" s="39"/>
      <c r="AC49" s="40"/>
      <c r="AD49" s="40"/>
      <c r="AE49" s="39"/>
      <c r="AF49" s="40"/>
      <c r="AG49" s="40"/>
      <c r="AH49" s="39" t="s">
        <v>7596</v>
      </c>
      <c r="AI49" s="40">
        <v>45943.3994791667</v>
      </c>
      <c r="AJ49" s="40"/>
      <c r="AK49" s="40"/>
      <c r="AL49" s="40"/>
      <c r="AM49" s="39" t="s">
        <v>7553</v>
      </c>
      <c r="AN49" s="39" t="s">
        <v>7554</v>
      </c>
      <c r="AO49" s="39" t="s">
        <v>7609</v>
      </c>
      <c r="AP49" s="39"/>
      <c r="AQ49" s="39"/>
      <c r="AR49" s="39" t="s">
        <v>7557</v>
      </c>
    </row>
    <row r="50" ht="24" spans="1:44">
      <c r="A50" s="39" t="s">
        <v>7870</v>
      </c>
      <c r="B50" s="39" t="s">
        <v>7871</v>
      </c>
      <c r="C50" s="40">
        <v>45937.5348726852</v>
      </c>
      <c r="D50" s="39" t="s">
        <v>7872</v>
      </c>
      <c r="E50" s="39" t="s">
        <v>7873</v>
      </c>
      <c r="F50" s="39" t="s">
        <v>7874</v>
      </c>
      <c r="G50" s="39"/>
      <c r="H50" s="39" t="s">
        <v>7875</v>
      </c>
      <c r="I50" s="39" t="s">
        <v>7592</v>
      </c>
      <c r="J50" s="39"/>
      <c r="K50" s="39" t="s">
        <v>7593</v>
      </c>
      <c r="L50" s="39" t="s">
        <v>7476</v>
      </c>
      <c r="M50" s="41">
        <v>900</v>
      </c>
      <c r="N50" s="39" t="s">
        <v>7546</v>
      </c>
      <c r="O50" s="41">
        <v>900</v>
      </c>
      <c r="P50" s="39" t="s">
        <v>7595</v>
      </c>
      <c r="Q50" s="39" t="s">
        <v>7548</v>
      </c>
      <c r="R50" s="41">
        <v>20000</v>
      </c>
      <c r="S50" s="40"/>
      <c r="T50" s="41"/>
      <c r="U50" s="41"/>
      <c r="V50" s="39"/>
      <c r="W50" s="39"/>
      <c r="X50" s="39"/>
      <c r="Y50" s="41"/>
      <c r="Z50" s="39" t="s">
        <v>7551</v>
      </c>
      <c r="AA50" s="39"/>
      <c r="AB50" s="39"/>
      <c r="AC50" s="40"/>
      <c r="AD50" s="40"/>
      <c r="AE50" s="39"/>
      <c r="AF50" s="40"/>
      <c r="AG50" s="40"/>
      <c r="AH50" s="39" t="s">
        <v>7596</v>
      </c>
      <c r="AI50" s="40">
        <v>45937.5348726852</v>
      </c>
      <c r="AJ50" s="40"/>
      <c r="AK50" s="40"/>
      <c r="AL50" s="40"/>
      <c r="AM50" s="39" t="s">
        <v>7553</v>
      </c>
      <c r="AN50" s="39" t="s">
        <v>7554</v>
      </c>
      <c r="AO50" s="39" t="s">
        <v>7669</v>
      </c>
      <c r="AP50" s="39"/>
      <c r="AQ50" s="39"/>
      <c r="AR50" s="39" t="s">
        <v>7557</v>
      </c>
    </row>
    <row r="51" ht="24" spans="1:44">
      <c r="A51" s="39" t="s">
        <v>7876</v>
      </c>
      <c r="B51" s="39" t="s">
        <v>7877</v>
      </c>
      <c r="C51" s="40">
        <v>45931.525162037</v>
      </c>
      <c r="D51" s="39" t="s">
        <v>7878</v>
      </c>
      <c r="E51" s="39" t="s">
        <v>7879</v>
      </c>
      <c r="F51" s="39" t="s">
        <v>7581</v>
      </c>
      <c r="G51" s="39" t="s">
        <v>7591</v>
      </c>
      <c r="H51" s="39" t="s">
        <v>7591</v>
      </c>
      <c r="I51" s="39" t="s">
        <v>7573</v>
      </c>
      <c r="J51" s="39" t="s">
        <v>7544</v>
      </c>
      <c r="K51" s="39" t="s">
        <v>7583</v>
      </c>
      <c r="L51" s="39"/>
      <c r="M51" s="41"/>
      <c r="N51" s="39" t="s">
        <v>7546</v>
      </c>
      <c r="O51" s="41">
        <v>900</v>
      </c>
      <c r="P51" s="39" t="s">
        <v>7547</v>
      </c>
      <c r="Q51" s="39" t="s">
        <v>7548</v>
      </c>
      <c r="R51" s="41">
        <v>848000</v>
      </c>
      <c r="S51" s="40">
        <v>45931.5896527778</v>
      </c>
      <c r="T51" s="41">
        <v>2</v>
      </c>
      <c r="U51" s="41">
        <v>3</v>
      </c>
      <c r="V51" s="39" t="s">
        <v>7549</v>
      </c>
      <c r="W51" s="39" t="s">
        <v>7550</v>
      </c>
      <c r="X51" s="39"/>
      <c r="Y51" s="41">
        <v>4</v>
      </c>
      <c r="Z51" s="39" t="s">
        <v>7551</v>
      </c>
      <c r="AA51" s="39"/>
      <c r="AB51" s="39"/>
      <c r="AC51" s="40"/>
      <c r="AD51" s="40"/>
      <c r="AE51" s="39"/>
      <c r="AF51" s="40"/>
      <c r="AG51" s="40"/>
      <c r="AH51" s="39" t="s">
        <v>7552</v>
      </c>
      <c r="AI51" s="40">
        <v>45934.3940393518</v>
      </c>
      <c r="AJ51" s="40">
        <v>45932.3725462963</v>
      </c>
      <c r="AK51" s="40">
        <v>45933</v>
      </c>
      <c r="AL51" s="40">
        <v>45934.3940393518</v>
      </c>
      <c r="AM51" s="39" t="s">
        <v>7553</v>
      </c>
      <c r="AN51" s="39" t="s">
        <v>7554</v>
      </c>
      <c r="AO51" s="39" t="s">
        <v>7584</v>
      </c>
      <c r="AP51" s="39" t="s">
        <v>7585</v>
      </c>
      <c r="AQ51" s="39" t="s">
        <v>7556</v>
      </c>
      <c r="AR51" s="39" t="s">
        <v>7557</v>
      </c>
    </row>
    <row r="52" ht="24" spans="1:44">
      <c r="A52" s="39" t="s">
        <v>7880</v>
      </c>
      <c r="B52" s="39" t="s">
        <v>7881</v>
      </c>
      <c r="C52" s="40">
        <v>45933.3925925926</v>
      </c>
      <c r="D52" s="39" t="s">
        <v>7882</v>
      </c>
      <c r="E52" s="39" t="s">
        <v>7883</v>
      </c>
      <c r="F52" s="39" t="s">
        <v>7884</v>
      </c>
      <c r="G52" s="39"/>
      <c r="H52" s="39" t="s">
        <v>7856</v>
      </c>
      <c r="I52" s="39" t="s">
        <v>7543</v>
      </c>
      <c r="J52" s="39" t="s">
        <v>7544</v>
      </c>
      <c r="K52" s="39" t="s">
        <v>7641</v>
      </c>
      <c r="L52" s="39" t="s">
        <v>7472</v>
      </c>
      <c r="M52" s="41">
        <v>450</v>
      </c>
      <c r="N52" s="39" t="s">
        <v>7476</v>
      </c>
      <c r="O52" s="41">
        <v>900</v>
      </c>
      <c r="P52" s="39" t="s">
        <v>7595</v>
      </c>
      <c r="Q52" s="39" t="s">
        <v>7642</v>
      </c>
      <c r="R52" s="41">
        <v>475380</v>
      </c>
      <c r="S52" s="40">
        <v>45933.4007291667</v>
      </c>
      <c r="T52" s="41">
        <v>0</v>
      </c>
      <c r="U52" s="41">
        <v>1</v>
      </c>
      <c r="V52" s="39" t="s">
        <v>7549</v>
      </c>
      <c r="W52" s="39" t="s">
        <v>7550</v>
      </c>
      <c r="X52" s="39"/>
      <c r="Y52" s="41">
        <v>4</v>
      </c>
      <c r="Z52" s="39" t="s">
        <v>7551</v>
      </c>
      <c r="AA52" s="39"/>
      <c r="AB52" s="39"/>
      <c r="AC52" s="40"/>
      <c r="AD52" s="40"/>
      <c r="AE52" s="39"/>
      <c r="AF52" s="40"/>
      <c r="AG52" s="40"/>
      <c r="AH52" s="39" t="s">
        <v>7552</v>
      </c>
      <c r="AI52" s="40">
        <v>45934.3952546296</v>
      </c>
      <c r="AJ52" s="40">
        <v>45933.4486458333</v>
      </c>
      <c r="AK52" s="40">
        <v>45934</v>
      </c>
      <c r="AL52" s="40">
        <v>45934.3952546296</v>
      </c>
      <c r="AM52" s="39" t="s">
        <v>7553</v>
      </c>
      <c r="AN52" s="39" t="s">
        <v>7554</v>
      </c>
      <c r="AO52" s="39" t="s">
        <v>7584</v>
      </c>
      <c r="AP52" s="39" t="s">
        <v>7585</v>
      </c>
      <c r="AQ52" s="39"/>
      <c r="AR52" s="39" t="s">
        <v>7557</v>
      </c>
    </row>
    <row r="53" ht="24" spans="1:44">
      <c r="A53" s="39" t="s">
        <v>7885</v>
      </c>
      <c r="B53" s="39" t="s">
        <v>7886</v>
      </c>
      <c r="C53" s="40">
        <v>45939.3738425926</v>
      </c>
      <c r="D53" s="39" t="s">
        <v>7887</v>
      </c>
      <c r="E53" s="39" t="s">
        <v>7888</v>
      </c>
      <c r="F53" s="39" t="s">
        <v>7889</v>
      </c>
      <c r="G53" s="39" t="s">
        <v>7890</v>
      </c>
      <c r="H53" s="39" t="s">
        <v>7890</v>
      </c>
      <c r="I53" s="39" t="s">
        <v>7543</v>
      </c>
      <c r="J53" s="39" t="s">
        <v>7544</v>
      </c>
      <c r="K53" s="39" t="s">
        <v>7607</v>
      </c>
      <c r="L53" s="39" t="s">
        <v>7594</v>
      </c>
      <c r="M53" s="41">
        <v>900</v>
      </c>
      <c r="N53" s="39" t="s">
        <v>7594</v>
      </c>
      <c r="O53" s="41">
        <v>2200</v>
      </c>
      <c r="P53" s="39" t="s">
        <v>7595</v>
      </c>
      <c r="Q53" s="39" t="s">
        <v>7548</v>
      </c>
      <c r="R53" s="41">
        <v>1268100</v>
      </c>
      <c r="S53" s="40">
        <v>45939.3843634259</v>
      </c>
      <c r="T53" s="41">
        <v>2</v>
      </c>
      <c r="U53" s="41">
        <v>4</v>
      </c>
      <c r="V53" s="39" t="s">
        <v>7549</v>
      </c>
      <c r="W53" s="39" t="s">
        <v>7550</v>
      </c>
      <c r="X53" s="39"/>
      <c r="Y53" s="41">
        <v>4</v>
      </c>
      <c r="Z53" s="39" t="s">
        <v>7551</v>
      </c>
      <c r="AA53" s="39"/>
      <c r="AB53" s="39"/>
      <c r="AC53" s="40"/>
      <c r="AD53" s="40"/>
      <c r="AE53" s="39"/>
      <c r="AF53" s="40"/>
      <c r="AG53" s="40"/>
      <c r="AH53" s="39" t="s">
        <v>7608</v>
      </c>
      <c r="AI53" s="40">
        <v>45939.4969212963</v>
      </c>
      <c r="AJ53" s="40">
        <v>45939.4969212963</v>
      </c>
      <c r="AK53" s="40"/>
      <c r="AL53" s="40"/>
      <c r="AM53" s="39" t="s">
        <v>7553</v>
      </c>
      <c r="AN53" s="39" t="s">
        <v>7554</v>
      </c>
      <c r="AO53" s="39" t="s">
        <v>7609</v>
      </c>
      <c r="AP53" s="39" t="s">
        <v>7610</v>
      </c>
      <c r="AQ53" s="39"/>
      <c r="AR53" s="39" t="s">
        <v>7557</v>
      </c>
    </row>
    <row r="54" ht="24" spans="1:44">
      <c r="A54" s="39" t="s">
        <v>7891</v>
      </c>
      <c r="B54" s="39" t="s">
        <v>7892</v>
      </c>
      <c r="C54" s="40">
        <v>45940.6367476852</v>
      </c>
      <c r="D54" s="39" t="s">
        <v>7893</v>
      </c>
      <c r="E54" s="39" t="s">
        <v>7894</v>
      </c>
      <c r="F54" s="39" t="s">
        <v>7895</v>
      </c>
      <c r="G54" s="39" t="s">
        <v>7896</v>
      </c>
      <c r="H54" s="39" t="s">
        <v>7896</v>
      </c>
      <c r="I54" s="39" t="s">
        <v>7543</v>
      </c>
      <c r="J54" s="39" t="s">
        <v>7544</v>
      </c>
      <c r="K54" s="39" t="s">
        <v>7564</v>
      </c>
      <c r="L54" s="39"/>
      <c r="M54" s="41"/>
      <c r="N54" s="39" t="s">
        <v>7546</v>
      </c>
      <c r="O54" s="41">
        <v>900</v>
      </c>
      <c r="P54" s="39" t="s">
        <v>7547</v>
      </c>
      <c r="Q54" s="39" t="s">
        <v>7548</v>
      </c>
      <c r="R54" s="41">
        <v>863000</v>
      </c>
      <c r="S54" s="40">
        <v>45941.540162037</v>
      </c>
      <c r="T54" s="41">
        <v>1</v>
      </c>
      <c r="U54" s="41">
        <v>2</v>
      </c>
      <c r="V54" s="39" t="s">
        <v>7549</v>
      </c>
      <c r="W54" s="39" t="s">
        <v>7550</v>
      </c>
      <c r="X54" s="39"/>
      <c r="Y54" s="41">
        <v>4</v>
      </c>
      <c r="Z54" s="39" t="s">
        <v>7551</v>
      </c>
      <c r="AA54" s="39"/>
      <c r="AB54" s="39"/>
      <c r="AC54" s="40"/>
      <c r="AD54" s="40"/>
      <c r="AE54" s="39"/>
      <c r="AF54" s="40"/>
      <c r="AG54" s="40"/>
      <c r="AH54" s="39" t="s">
        <v>7628</v>
      </c>
      <c r="AI54" s="40">
        <v>45941.540162037</v>
      </c>
      <c r="AJ54" s="40"/>
      <c r="AK54" s="40"/>
      <c r="AL54" s="40"/>
      <c r="AM54" s="39" t="s">
        <v>7553</v>
      </c>
      <c r="AN54" s="39" t="s">
        <v>7554</v>
      </c>
      <c r="AO54" s="39" t="s">
        <v>7565</v>
      </c>
      <c r="AP54" s="39" t="s">
        <v>7566</v>
      </c>
      <c r="AQ54" s="39" t="s">
        <v>7556</v>
      </c>
      <c r="AR54" s="39" t="s">
        <v>7557</v>
      </c>
    </row>
    <row r="55" ht="24" spans="1:44">
      <c r="A55" s="39" t="s">
        <v>7897</v>
      </c>
      <c r="B55" s="39" t="s">
        <v>7898</v>
      </c>
      <c r="C55" s="40">
        <v>45931.5236226852</v>
      </c>
      <c r="D55" s="39" t="s">
        <v>7899</v>
      </c>
      <c r="E55" s="39" t="s">
        <v>7900</v>
      </c>
      <c r="F55" s="39" t="s">
        <v>7901</v>
      </c>
      <c r="G55" s="39" t="s">
        <v>7902</v>
      </c>
      <c r="H55" s="39" t="s">
        <v>7902</v>
      </c>
      <c r="I55" s="39" t="s">
        <v>7573</v>
      </c>
      <c r="J55" s="39" t="s">
        <v>7544</v>
      </c>
      <c r="K55" s="39" t="s">
        <v>7583</v>
      </c>
      <c r="L55" s="39"/>
      <c r="M55" s="41"/>
      <c r="N55" s="39" t="s">
        <v>7546</v>
      </c>
      <c r="O55" s="41">
        <v>900</v>
      </c>
      <c r="P55" s="39" t="s">
        <v>7547</v>
      </c>
      <c r="Q55" s="39" t="s">
        <v>7548</v>
      </c>
      <c r="R55" s="41">
        <v>848000</v>
      </c>
      <c r="S55" s="40">
        <v>45931.5902893519</v>
      </c>
      <c r="T55" s="41">
        <v>2</v>
      </c>
      <c r="U55" s="41">
        <v>3</v>
      </c>
      <c r="V55" s="39" t="s">
        <v>7549</v>
      </c>
      <c r="W55" s="39" t="s">
        <v>7550</v>
      </c>
      <c r="X55" s="39"/>
      <c r="Y55" s="41">
        <v>4</v>
      </c>
      <c r="Z55" s="39" t="s">
        <v>7551</v>
      </c>
      <c r="AA55" s="39"/>
      <c r="AB55" s="39"/>
      <c r="AC55" s="40"/>
      <c r="AD55" s="40"/>
      <c r="AE55" s="39"/>
      <c r="AF55" s="40"/>
      <c r="AG55" s="40"/>
      <c r="AH55" s="39" t="s">
        <v>7552</v>
      </c>
      <c r="AI55" s="40">
        <v>45934.3967476852</v>
      </c>
      <c r="AJ55" s="40">
        <v>45932.3542592593</v>
      </c>
      <c r="AK55" s="40">
        <v>45933</v>
      </c>
      <c r="AL55" s="40">
        <v>45934.3967476852</v>
      </c>
      <c r="AM55" s="39" t="s">
        <v>7553</v>
      </c>
      <c r="AN55" s="39" t="s">
        <v>7554</v>
      </c>
      <c r="AO55" s="39" t="s">
        <v>7584</v>
      </c>
      <c r="AP55" s="39" t="s">
        <v>7585</v>
      </c>
      <c r="AQ55" s="39" t="s">
        <v>7556</v>
      </c>
      <c r="AR55" s="39" t="s">
        <v>7557</v>
      </c>
    </row>
    <row r="56" ht="24" spans="1:44">
      <c r="A56" s="39" t="s">
        <v>7903</v>
      </c>
      <c r="B56" s="39" t="s">
        <v>7904</v>
      </c>
      <c r="C56" s="40">
        <v>45938.6105324074</v>
      </c>
      <c r="D56" s="39" t="s">
        <v>7905</v>
      </c>
      <c r="E56" s="39" t="s">
        <v>7906</v>
      </c>
      <c r="F56" s="39" t="s">
        <v>7907</v>
      </c>
      <c r="G56" s="39"/>
      <c r="H56" s="39" t="s">
        <v>7908</v>
      </c>
      <c r="I56" s="39" t="s">
        <v>7592</v>
      </c>
      <c r="J56" s="39"/>
      <c r="K56" s="39" t="s">
        <v>7593</v>
      </c>
      <c r="L56" s="39" t="s">
        <v>7472</v>
      </c>
      <c r="M56" s="41">
        <v>900</v>
      </c>
      <c r="N56" s="39" t="s">
        <v>7594</v>
      </c>
      <c r="O56" s="41">
        <v>900</v>
      </c>
      <c r="P56" s="39" t="s">
        <v>7595</v>
      </c>
      <c r="Q56" s="39" t="s">
        <v>7548</v>
      </c>
      <c r="R56" s="41">
        <v>20000</v>
      </c>
      <c r="S56" s="40">
        <v>45938.7442476852</v>
      </c>
      <c r="T56" s="41">
        <v>3</v>
      </c>
      <c r="U56" s="41">
        <v>5</v>
      </c>
      <c r="V56" s="39" t="s">
        <v>7549</v>
      </c>
      <c r="W56" s="39" t="s">
        <v>7550</v>
      </c>
      <c r="X56" s="39"/>
      <c r="Y56" s="41">
        <v>4</v>
      </c>
      <c r="Z56" s="39" t="s">
        <v>7551</v>
      </c>
      <c r="AA56" s="39"/>
      <c r="AB56" s="39"/>
      <c r="AC56" s="40"/>
      <c r="AD56" s="40"/>
      <c r="AE56" s="39"/>
      <c r="AF56" s="40"/>
      <c r="AG56" s="40"/>
      <c r="AH56" s="39" t="s">
        <v>7608</v>
      </c>
      <c r="AI56" s="40">
        <v>45939.3493865741</v>
      </c>
      <c r="AJ56" s="40">
        <v>45939.3493865741</v>
      </c>
      <c r="AK56" s="40"/>
      <c r="AL56" s="40"/>
      <c r="AM56" s="39" t="s">
        <v>7553</v>
      </c>
      <c r="AN56" s="39" t="s">
        <v>7554</v>
      </c>
      <c r="AO56" s="39" t="s">
        <v>7619</v>
      </c>
      <c r="AP56" s="39" t="s">
        <v>7620</v>
      </c>
      <c r="AQ56" s="39"/>
      <c r="AR56" s="39" t="s">
        <v>7557</v>
      </c>
    </row>
    <row r="57" ht="24" spans="1:44">
      <c r="A57" s="39" t="s">
        <v>7909</v>
      </c>
      <c r="B57" s="39" t="s">
        <v>7910</v>
      </c>
      <c r="C57" s="40">
        <v>45932.6427083333</v>
      </c>
      <c r="D57" s="39" t="s">
        <v>7324</v>
      </c>
      <c r="E57" s="39" t="s">
        <v>7911</v>
      </c>
      <c r="F57" s="39" t="s">
        <v>7912</v>
      </c>
      <c r="G57" s="39"/>
      <c r="H57" s="39" t="s">
        <v>7913</v>
      </c>
      <c r="I57" s="39" t="s">
        <v>7543</v>
      </c>
      <c r="J57" s="39" t="s">
        <v>7544</v>
      </c>
      <c r="K57" s="39" t="s">
        <v>7607</v>
      </c>
      <c r="L57" s="39"/>
      <c r="M57" s="41"/>
      <c r="N57" s="39" t="s">
        <v>7546</v>
      </c>
      <c r="O57" s="41">
        <v>900</v>
      </c>
      <c r="P57" s="39" t="s">
        <v>7547</v>
      </c>
      <c r="Q57" s="39" t="s">
        <v>7548</v>
      </c>
      <c r="R57" s="41">
        <v>893000</v>
      </c>
      <c r="S57" s="40"/>
      <c r="T57" s="41"/>
      <c r="U57" s="41"/>
      <c r="V57" s="39"/>
      <c r="W57" s="39"/>
      <c r="X57" s="39"/>
      <c r="Y57" s="41"/>
      <c r="Z57" s="39" t="s">
        <v>7551</v>
      </c>
      <c r="AA57" s="39"/>
      <c r="AB57" s="39"/>
      <c r="AC57" s="40"/>
      <c r="AD57" s="40"/>
      <c r="AE57" s="39"/>
      <c r="AF57" s="40"/>
      <c r="AG57" s="40"/>
      <c r="AH57" s="39" t="s">
        <v>7850</v>
      </c>
      <c r="AI57" s="40">
        <v>45932.6439351852</v>
      </c>
      <c r="AJ57" s="40"/>
      <c r="AK57" s="40"/>
      <c r="AL57" s="40"/>
      <c r="AM57" s="39" t="s">
        <v>7553</v>
      </c>
      <c r="AN57" s="39" t="s">
        <v>7554</v>
      </c>
      <c r="AO57" s="39" t="s">
        <v>7609</v>
      </c>
      <c r="AP57" s="39"/>
      <c r="AQ57" s="39" t="s">
        <v>7556</v>
      </c>
      <c r="AR57" s="39" t="s">
        <v>7557</v>
      </c>
    </row>
    <row r="58" ht="24" spans="1:44">
      <c r="A58" s="39" t="s">
        <v>7914</v>
      </c>
      <c r="B58" s="39" t="s">
        <v>7915</v>
      </c>
      <c r="C58" s="40">
        <v>45938.4599421296</v>
      </c>
      <c r="D58" s="39" t="s">
        <v>7324</v>
      </c>
      <c r="E58" s="39" t="s">
        <v>7916</v>
      </c>
      <c r="F58" s="39" t="s">
        <v>7917</v>
      </c>
      <c r="G58" s="39"/>
      <c r="H58" s="39" t="s">
        <v>7918</v>
      </c>
      <c r="I58" s="39" t="s">
        <v>7592</v>
      </c>
      <c r="J58" s="39"/>
      <c r="K58" s="39" t="s">
        <v>7593</v>
      </c>
      <c r="L58" s="39"/>
      <c r="M58" s="41"/>
      <c r="N58" s="39" t="s">
        <v>7849</v>
      </c>
      <c r="O58" s="41">
        <v>1300</v>
      </c>
      <c r="P58" s="39" t="s">
        <v>7547</v>
      </c>
      <c r="Q58" s="39" t="s">
        <v>7548</v>
      </c>
      <c r="R58" s="41">
        <v>1223000</v>
      </c>
      <c r="S58" s="40"/>
      <c r="T58" s="41"/>
      <c r="U58" s="41"/>
      <c r="V58" s="39"/>
      <c r="W58" s="39"/>
      <c r="X58" s="39"/>
      <c r="Y58" s="41"/>
      <c r="Z58" s="39" t="s">
        <v>7551</v>
      </c>
      <c r="AA58" s="39"/>
      <c r="AB58" s="39"/>
      <c r="AC58" s="40"/>
      <c r="AD58" s="40"/>
      <c r="AE58" s="39"/>
      <c r="AF58" s="40"/>
      <c r="AG58" s="40"/>
      <c r="AH58" s="39" t="s">
        <v>7596</v>
      </c>
      <c r="AI58" s="40">
        <v>45938.4599421296</v>
      </c>
      <c r="AJ58" s="40"/>
      <c r="AK58" s="40"/>
      <c r="AL58" s="40"/>
      <c r="AM58" s="39" t="s">
        <v>7553</v>
      </c>
      <c r="AN58" s="39" t="s">
        <v>7554</v>
      </c>
      <c r="AO58" s="39" t="s">
        <v>7609</v>
      </c>
      <c r="AP58" s="39"/>
      <c r="AQ58" s="39" t="s">
        <v>7556</v>
      </c>
      <c r="AR58" s="39" t="s">
        <v>7557</v>
      </c>
    </row>
    <row r="59" ht="24" spans="1:44">
      <c r="A59" s="39" t="s">
        <v>7919</v>
      </c>
      <c r="B59" s="39" t="s">
        <v>7920</v>
      </c>
      <c r="C59" s="40">
        <v>45940.6226041667</v>
      </c>
      <c r="D59" s="39" t="s">
        <v>7921</v>
      </c>
      <c r="E59" s="39" t="s">
        <v>7922</v>
      </c>
      <c r="F59" s="39" t="s">
        <v>7923</v>
      </c>
      <c r="G59" s="39" t="s">
        <v>7924</v>
      </c>
      <c r="H59" s="39" t="s">
        <v>7924</v>
      </c>
      <c r="I59" s="39" t="s">
        <v>7543</v>
      </c>
      <c r="J59" s="39" t="s">
        <v>7544</v>
      </c>
      <c r="K59" s="39" t="s">
        <v>7564</v>
      </c>
      <c r="L59" s="39"/>
      <c r="M59" s="41"/>
      <c r="N59" s="39" t="s">
        <v>7546</v>
      </c>
      <c r="O59" s="41">
        <v>900</v>
      </c>
      <c r="P59" s="39" t="s">
        <v>7547</v>
      </c>
      <c r="Q59" s="39" t="s">
        <v>7548</v>
      </c>
      <c r="R59" s="41">
        <v>863000</v>
      </c>
      <c r="S59" s="40">
        <v>45940.6566782407</v>
      </c>
      <c r="T59" s="41">
        <v>1</v>
      </c>
      <c r="U59" s="41">
        <v>3</v>
      </c>
      <c r="V59" s="39" t="s">
        <v>7549</v>
      </c>
      <c r="W59" s="39" t="s">
        <v>7550</v>
      </c>
      <c r="X59" s="39"/>
      <c r="Y59" s="41">
        <v>4</v>
      </c>
      <c r="Z59" s="39" t="s">
        <v>7551</v>
      </c>
      <c r="AA59" s="39"/>
      <c r="AB59" s="39"/>
      <c r="AC59" s="40"/>
      <c r="AD59" s="40"/>
      <c r="AE59" s="39"/>
      <c r="AF59" s="40"/>
      <c r="AG59" s="40"/>
      <c r="AH59" s="39" t="s">
        <v>7628</v>
      </c>
      <c r="AI59" s="40">
        <v>45940.6566782407</v>
      </c>
      <c r="AJ59" s="40"/>
      <c r="AK59" s="40"/>
      <c r="AL59" s="40"/>
      <c r="AM59" s="39" t="s">
        <v>7553</v>
      </c>
      <c r="AN59" s="39" t="s">
        <v>7554</v>
      </c>
      <c r="AO59" s="39" t="s">
        <v>7565</v>
      </c>
      <c r="AP59" s="39" t="s">
        <v>7566</v>
      </c>
      <c r="AQ59" s="39" t="s">
        <v>7556</v>
      </c>
      <c r="AR59" s="39" t="s">
        <v>7557</v>
      </c>
    </row>
    <row r="60" ht="24" spans="1:44">
      <c r="A60" s="39" t="s">
        <v>7925</v>
      </c>
      <c r="B60" s="39" t="s">
        <v>7926</v>
      </c>
      <c r="C60" s="40">
        <v>45932.5000694444</v>
      </c>
      <c r="D60" s="39" t="s">
        <v>7927</v>
      </c>
      <c r="E60" s="39" t="s">
        <v>7928</v>
      </c>
      <c r="F60" s="39" t="s">
        <v>7929</v>
      </c>
      <c r="G60" s="39" t="s">
        <v>7563</v>
      </c>
      <c r="H60" s="39" t="s">
        <v>7563</v>
      </c>
      <c r="I60" s="39" t="s">
        <v>7543</v>
      </c>
      <c r="J60" s="39" t="s">
        <v>7544</v>
      </c>
      <c r="K60" s="39" t="s">
        <v>7564</v>
      </c>
      <c r="L60" s="39" t="s">
        <v>7594</v>
      </c>
      <c r="M60" s="41">
        <v>450</v>
      </c>
      <c r="N60" s="39" t="s">
        <v>7546</v>
      </c>
      <c r="O60" s="41">
        <v>900</v>
      </c>
      <c r="P60" s="39" t="s">
        <v>7595</v>
      </c>
      <c r="Q60" s="39" t="s">
        <v>7548</v>
      </c>
      <c r="R60" s="41">
        <v>426650</v>
      </c>
      <c r="S60" s="40">
        <v>45932.7082291667</v>
      </c>
      <c r="T60" s="41">
        <v>0</v>
      </c>
      <c r="U60" s="41">
        <v>0</v>
      </c>
      <c r="V60" s="39" t="s">
        <v>7549</v>
      </c>
      <c r="W60" s="39" t="s">
        <v>7550</v>
      </c>
      <c r="X60" s="39"/>
      <c r="Y60" s="41">
        <v>4</v>
      </c>
      <c r="Z60" s="39" t="s">
        <v>7551</v>
      </c>
      <c r="AA60" s="39"/>
      <c r="AB60" s="39"/>
      <c r="AC60" s="40"/>
      <c r="AD60" s="40"/>
      <c r="AE60" s="39"/>
      <c r="AF60" s="40"/>
      <c r="AG60" s="40"/>
      <c r="AH60" s="39" t="s">
        <v>7552</v>
      </c>
      <c r="AI60" s="40">
        <v>45932.8921643519</v>
      </c>
      <c r="AJ60" s="40">
        <v>45932.7428935185</v>
      </c>
      <c r="AK60" s="40">
        <v>45932</v>
      </c>
      <c r="AL60" s="40">
        <v>45932.8921643519</v>
      </c>
      <c r="AM60" s="39" t="s">
        <v>7553</v>
      </c>
      <c r="AN60" s="39" t="s">
        <v>7554</v>
      </c>
      <c r="AO60" s="39" t="s">
        <v>7565</v>
      </c>
      <c r="AP60" s="39" t="s">
        <v>7566</v>
      </c>
      <c r="AQ60" s="39"/>
      <c r="AR60" s="39" t="s">
        <v>7557</v>
      </c>
    </row>
    <row r="61" ht="24" spans="1:44">
      <c r="A61" s="39" t="s">
        <v>7930</v>
      </c>
      <c r="B61" s="39" t="s">
        <v>7931</v>
      </c>
      <c r="C61" s="40">
        <v>45931.8133912037</v>
      </c>
      <c r="D61" s="39" t="s">
        <v>7932</v>
      </c>
      <c r="E61" s="39" t="s">
        <v>7933</v>
      </c>
      <c r="F61" s="39" t="s">
        <v>7934</v>
      </c>
      <c r="G61" s="39" t="s">
        <v>7935</v>
      </c>
      <c r="H61" s="39" t="s">
        <v>7935</v>
      </c>
      <c r="I61" s="39" t="s">
        <v>7573</v>
      </c>
      <c r="J61" s="39" t="s">
        <v>7544</v>
      </c>
      <c r="K61" s="39" t="s">
        <v>7688</v>
      </c>
      <c r="L61" s="39"/>
      <c r="M61" s="41"/>
      <c r="N61" s="39" t="s">
        <v>7546</v>
      </c>
      <c r="O61" s="41">
        <v>900</v>
      </c>
      <c r="P61" s="39" t="s">
        <v>7547</v>
      </c>
      <c r="Q61" s="39" t="s">
        <v>7548</v>
      </c>
      <c r="R61" s="41">
        <v>863000</v>
      </c>
      <c r="S61" s="40">
        <v>45932.8247222222</v>
      </c>
      <c r="T61" s="41">
        <v>3</v>
      </c>
      <c r="U61" s="41">
        <v>5</v>
      </c>
      <c r="V61" s="39" t="s">
        <v>7617</v>
      </c>
      <c r="W61" s="39" t="s">
        <v>7660</v>
      </c>
      <c r="X61" s="39" t="s">
        <v>7661</v>
      </c>
      <c r="Y61" s="41">
        <v>25</v>
      </c>
      <c r="Z61" s="39" t="s">
        <v>7551</v>
      </c>
      <c r="AA61" s="39"/>
      <c r="AB61" s="39"/>
      <c r="AC61" s="40"/>
      <c r="AD61" s="40"/>
      <c r="AE61" s="39"/>
      <c r="AF61" s="40"/>
      <c r="AG61" s="40"/>
      <c r="AH61" s="39" t="s">
        <v>7552</v>
      </c>
      <c r="AI61" s="40">
        <v>45937.6197685185</v>
      </c>
      <c r="AJ61" s="40">
        <v>45933.3939814815</v>
      </c>
      <c r="AK61" s="40">
        <v>45937</v>
      </c>
      <c r="AL61" s="40">
        <v>45937.6197685185</v>
      </c>
      <c r="AM61" s="39" t="s">
        <v>7553</v>
      </c>
      <c r="AN61" s="39" t="s">
        <v>7554</v>
      </c>
      <c r="AO61" s="39" t="s">
        <v>7609</v>
      </c>
      <c r="AP61" s="39" t="s">
        <v>7610</v>
      </c>
      <c r="AQ61" s="39" t="s">
        <v>7556</v>
      </c>
      <c r="AR61" s="39" t="s">
        <v>7557</v>
      </c>
    </row>
    <row r="62" ht="24" spans="1:44">
      <c r="A62" s="39" t="s">
        <v>7936</v>
      </c>
      <c r="B62" s="39" t="s">
        <v>7937</v>
      </c>
      <c r="C62" s="40">
        <v>45940.5374421296</v>
      </c>
      <c r="D62" s="39" t="s">
        <v>7938</v>
      </c>
      <c r="E62" s="39" t="s">
        <v>7939</v>
      </c>
      <c r="F62" s="39" t="s">
        <v>7940</v>
      </c>
      <c r="G62" s="39" t="s">
        <v>7675</v>
      </c>
      <c r="H62" s="39" t="s">
        <v>7941</v>
      </c>
      <c r="I62" s="39" t="s">
        <v>7543</v>
      </c>
      <c r="J62" s="39" t="s">
        <v>7544</v>
      </c>
      <c r="K62" s="39" t="s">
        <v>7688</v>
      </c>
      <c r="L62" s="39"/>
      <c r="M62" s="41"/>
      <c r="N62" s="39" t="s">
        <v>7594</v>
      </c>
      <c r="O62" s="41">
        <v>2200</v>
      </c>
      <c r="P62" s="39" t="s">
        <v>7547</v>
      </c>
      <c r="Q62" s="39" t="s">
        <v>7548</v>
      </c>
      <c r="R62" s="41">
        <v>2112000</v>
      </c>
      <c r="S62" s="40">
        <v>45941.3097453704</v>
      </c>
      <c r="T62" s="41">
        <v>1</v>
      </c>
      <c r="U62" s="41">
        <v>2</v>
      </c>
      <c r="V62" s="39" t="s">
        <v>7549</v>
      </c>
      <c r="W62" s="39" t="s">
        <v>7550</v>
      </c>
      <c r="X62" s="39"/>
      <c r="Y62" s="41">
        <v>4</v>
      </c>
      <c r="Z62" s="39" t="s">
        <v>7551</v>
      </c>
      <c r="AA62" s="39"/>
      <c r="AB62" s="39"/>
      <c r="AC62" s="40"/>
      <c r="AD62" s="40"/>
      <c r="AE62" s="39"/>
      <c r="AF62" s="40"/>
      <c r="AG62" s="40"/>
      <c r="AH62" s="39" t="s">
        <v>7628</v>
      </c>
      <c r="AI62" s="40">
        <v>45941.3097453704</v>
      </c>
      <c r="AJ62" s="40"/>
      <c r="AK62" s="40"/>
      <c r="AL62" s="40"/>
      <c r="AM62" s="39" t="s">
        <v>7553</v>
      </c>
      <c r="AN62" s="39" t="s">
        <v>7554</v>
      </c>
      <c r="AO62" s="39" t="s">
        <v>7609</v>
      </c>
      <c r="AP62" s="39" t="s">
        <v>7610</v>
      </c>
      <c r="AQ62" s="39" t="s">
        <v>7556</v>
      </c>
      <c r="AR62" s="39" t="s">
        <v>7557</v>
      </c>
    </row>
    <row r="63" ht="24" spans="1:44">
      <c r="A63" s="39" t="s">
        <v>7942</v>
      </c>
      <c r="B63" s="39" t="s">
        <v>7943</v>
      </c>
      <c r="C63" s="40">
        <v>45943.2992939815</v>
      </c>
      <c r="D63" s="39" t="s">
        <v>7944</v>
      </c>
      <c r="E63" s="39" t="s">
        <v>7945</v>
      </c>
      <c r="F63" s="39" t="s">
        <v>7946</v>
      </c>
      <c r="G63" s="39"/>
      <c r="H63" s="39" t="s">
        <v>7947</v>
      </c>
      <c r="I63" s="39" t="s">
        <v>7543</v>
      </c>
      <c r="J63" s="39" t="s">
        <v>7544</v>
      </c>
      <c r="K63" s="39" t="s">
        <v>7607</v>
      </c>
      <c r="L63" s="39" t="s">
        <v>7472</v>
      </c>
      <c r="M63" s="41">
        <v>450</v>
      </c>
      <c r="N63" s="39" t="s">
        <v>7768</v>
      </c>
      <c r="O63" s="41">
        <v>3500</v>
      </c>
      <c r="P63" s="39" t="s">
        <v>7595</v>
      </c>
      <c r="Q63" s="39" t="s">
        <v>7642</v>
      </c>
      <c r="R63" s="41">
        <v>3491450</v>
      </c>
      <c r="S63" s="40">
        <v>45943.3223726852</v>
      </c>
      <c r="T63" s="41">
        <v>0</v>
      </c>
      <c r="U63" s="41">
        <v>0</v>
      </c>
      <c r="V63" s="39" t="s">
        <v>7549</v>
      </c>
      <c r="W63" s="39" t="s">
        <v>7550</v>
      </c>
      <c r="X63" s="39"/>
      <c r="Y63" s="41">
        <v>4</v>
      </c>
      <c r="Z63" s="39" t="s">
        <v>7551</v>
      </c>
      <c r="AA63" s="39"/>
      <c r="AB63" s="39"/>
      <c r="AC63" s="40"/>
      <c r="AD63" s="40"/>
      <c r="AE63" s="39"/>
      <c r="AF63" s="40"/>
      <c r="AG63" s="40"/>
      <c r="AH63" s="39" t="s">
        <v>7628</v>
      </c>
      <c r="AI63" s="40">
        <v>45943.3223726852</v>
      </c>
      <c r="AJ63" s="40"/>
      <c r="AK63" s="40"/>
      <c r="AL63" s="40"/>
      <c r="AM63" s="39" t="s">
        <v>7553</v>
      </c>
      <c r="AN63" s="39" t="s">
        <v>7554</v>
      </c>
      <c r="AO63" s="39" t="s">
        <v>7609</v>
      </c>
      <c r="AP63" s="39" t="s">
        <v>7610</v>
      </c>
      <c r="AQ63" s="39"/>
      <c r="AR63" s="39" t="s">
        <v>7557</v>
      </c>
    </row>
    <row r="64" ht="24" spans="1:44">
      <c r="A64" s="39" t="s">
        <v>7948</v>
      </c>
      <c r="B64" s="39" t="s">
        <v>7949</v>
      </c>
      <c r="C64" s="40">
        <v>45931.4185300926</v>
      </c>
      <c r="D64" s="39" t="s">
        <v>7950</v>
      </c>
      <c r="E64" s="39" t="s">
        <v>7847</v>
      </c>
      <c r="F64" s="39" t="s">
        <v>7951</v>
      </c>
      <c r="G64" s="39" t="s">
        <v>7563</v>
      </c>
      <c r="H64" s="39" t="s">
        <v>7563</v>
      </c>
      <c r="I64" s="39" t="s">
        <v>7543</v>
      </c>
      <c r="J64" s="39" t="s">
        <v>7544</v>
      </c>
      <c r="K64" s="39" t="s">
        <v>7564</v>
      </c>
      <c r="L64" s="39"/>
      <c r="M64" s="41"/>
      <c r="N64" s="39" t="s">
        <v>7497</v>
      </c>
      <c r="O64" s="41">
        <v>1300</v>
      </c>
      <c r="P64" s="39" t="s">
        <v>7547</v>
      </c>
      <c r="Q64" s="39" t="s">
        <v>7642</v>
      </c>
      <c r="R64" s="41">
        <v>1389600</v>
      </c>
      <c r="S64" s="40">
        <v>45931.6175347222</v>
      </c>
      <c r="T64" s="41">
        <v>8</v>
      </c>
      <c r="U64" s="41">
        <v>12</v>
      </c>
      <c r="V64" s="39" t="s">
        <v>7617</v>
      </c>
      <c r="W64" s="39"/>
      <c r="X64" s="39" t="s">
        <v>7952</v>
      </c>
      <c r="Y64" s="41">
        <v>25</v>
      </c>
      <c r="Z64" s="39" t="s">
        <v>7551</v>
      </c>
      <c r="AA64" s="39"/>
      <c r="AB64" s="39"/>
      <c r="AC64" s="40"/>
      <c r="AD64" s="40"/>
      <c r="AE64" s="39"/>
      <c r="AF64" s="40"/>
      <c r="AG64" s="40"/>
      <c r="AH64" s="39" t="s">
        <v>7608</v>
      </c>
      <c r="AI64" s="40">
        <v>45937.3806018519</v>
      </c>
      <c r="AJ64" s="40">
        <v>45937.3806018519</v>
      </c>
      <c r="AK64" s="40"/>
      <c r="AL64" s="40"/>
      <c r="AM64" s="39" t="s">
        <v>7553</v>
      </c>
      <c r="AN64" s="39" t="s">
        <v>7554</v>
      </c>
      <c r="AO64" s="39" t="s">
        <v>7565</v>
      </c>
      <c r="AP64" s="39" t="s">
        <v>7566</v>
      </c>
      <c r="AQ64" s="39" t="s">
        <v>7556</v>
      </c>
      <c r="AR64" s="39" t="s">
        <v>7557</v>
      </c>
    </row>
    <row r="65" ht="24" spans="1:44">
      <c r="A65" s="39" t="s">
        <v>7953</v>
      </c>
      <c r="B65" s="39" t="s">
        <v>7954</v>
      </c>
      <c r="C65" s="40">
        <v>45940.6610069444</v>
      </c>
      <c r="D65" s="39" t="s">
        <v>7955</v>
      </c>
      <c r="E65" s="39" t="s">
        <v>7956</v>
      </c>
      <c r="F65" s="39" t="s">
        <v>7957</v>
      </c>
      <c r="G65" s="39"/>
      <c r="H65" s="39" t="s">
        <v>7958</v>
      </c>
      <c r="I65" s="39" t="s">
        <v>7543</v>
      </c>
      <c r="J65" s="39" t="s">
        <v>7544</v>
      </c>
      <c r="K65" s="39" t="s">
        <v>7688</v>
      </c>
      <c r="L65" s="39"/>
      <c r="M65" s="41"/>
      <c r="N65" s="39" t="s">
        <v>7546</v>
      </c>
      <c r="O65" s="41">
        <v>900</v>
      </c>
      <c r="P65" s="39" t="s">
        <v>7547</v>
      </c>
      <c r="Q65" s="39" t="s">
        <v>7548</v>
      </c>
      <c r="R65" s="41">
        <v>893000</v>
      </c>
      <c r="S65" s="40">
        <v>45941.4639467593</v>
      </c>
      <c r="T65" s="41">
        <v>1</v>
      </c>
      <c r="U65" s="41">
        <v>2</v>
      </c>
      <c r="V65" s="39" t="s">
        <v>7549</v>
      </c>
      <c r="W65" s="39" t="s">
        <v>7550</v>
      </c>
      <c r="X65" s="39"/>
      <c r="Y65" s="41">
        <v>4</v>
      </c>
      <c r="Z65" s="39" t="s">
        <v>7551</v>
      </c>
      <c r="AA65" s="39"/>
      <c r="AB65" s="39"/>
      <c r="AC65" s="40"/>
      <c r="AD65" s="40"/>
      <c r="AE65" s="39"/>
      <c r="AF65" s="40"/>
      <c r="AG65" s="40"/>
      <c r="AH65" s="39" t="s">
        <v>7628</v>
      </c>
      <c r="AI65" s="40">
        <v>45941.4639467593</v>
      </c>
      <c r="AJ65" s="40"/>
      <c r="AK65" s="40"/>
      <c r="AL65" s="40"/>
      <c r="AM65" s="39" t="s">
        <v>7553</v>
      </c>
      <c r="AN65" s="39" t="s">
        <v>7554</v>
      </c>
      <c r="AO65" s="39" t="s">
        <v>7609</v>
      </c>
      <c r="AP65" s="39" t="s">
        <v>7610</v>
      </c>
      <c r="AQ65" s="39" t="s">
        <v>7556</v>
      </c>
      <c r="AR65" s="39" t="s">
        <v>7557</v>
      </c>
    </row>
    <row r="66" ht="24" spans="1:44">
      <c r="A66" s="39" t="s">
        <v>7959</v>
      </c>
      <c r="B66" s="39" t="s">
        <v>7960</v>
      </c>
      <c r="C66" s="40">
        <v>45932.295625</v>
      </c>
      <c r="D66" s="39" t="s">
        <v>7961</v>
      </c>
      <c r="E66" s="39" t="s">
        <v>7962</v>
      </c>
      <c r="F66" s="39" t="s">
        <v>7963</v>
      </c>
      <c r="G66" s="39"/>
      <c r="H66" s="39" t="s">
        <v>7964</v>
      </c>
      <c r="I66" s="39" t="s">
        <v>7543</v>
      </c>
      <c r="J66" s="39" t="s">
        <v>7544</v>
      </c>
      <c r="K66" s="39" t="s">
        <v>7607</v>
      </c>
      <c r="L66" s="39"/>
      <c r="M66" s="41"/>
      <c r="N66" s="39" t="s">
        <v>7546</v>
      </c>
      <c r="O66" s="41">
        <v>900</v>
      </c>
      <c r="P66" s="39" t="s">
        <v>7547</v>
      </c>
      <c r="Q66" s="39" t="s">
        <v>7548</v>
      </c>
      <c r="R66" s="41">
        <v>893000</v>
      </c>
      <c r="S66" s="40">
        <v>45932.5930208333</v>
      </c>
      <c r="T66" s="41">
        <v>3</v>
      </c>
      <c r="U66" s="41">
        <v>5</v>
      </c>
      <c r="V66" s="39" t="s">
        <v>7617</v>
      </c>
      <c r="W66" s="39" t="s">
        <v>7660</v>
      </c>
      <c r="X66" s="39" t="s">
        <v>7661</v>
      </c>
      <c r="Y66" s="41">
        <v>25</v>
      </c>
      <c r="Z66" s="39" t="s">
        <v>7551</v>
      </c>
      <c r="AA66" s="39"/>
      <c r="AB66" s="39"/>
      <c r="AC66" s="40"/>
      <c r="AD66" s="40"/>
      <c r="AE66" s="39"/>
      <c r="AF66" s="40"/>
      <c r="AG66" s="40"/>
      <c r="AH66" s="39" t="s">
        <v>7552</v>
      </c>
      <c r="AI66" s="40">
        <v>45937.6161342593</v>
      </c>
      <c r="AJ66" s="40">
        <v>45933.4290046296</v>
      </c>
      <c r="AK66" s="40">
        <v>45937</v>
      </c>
      <c r="AL66" s="40">
        <v>45937.6161342593</v>
      </c>
      <c r="AM66" s="39" t="s">
        <v>7553</v>
      </c>
      <c r="AN66" s="39" t="s">
        <v>7554</v>
      </c>
      <c r="AO66" s="39" t="s">
        <v>7609</v>
      </c>
      <c r="AP66" s="39" t="s">
        <v>7610</v>
      </c>
      <c r="AQ66" s="39" t="s">
        <v>7556</v>
      </c>
      <c r="AR66" s="39" t="s">
        <v>7557</v>
      </c>
    </row>
    <row r="67" ht="24" spans="1:44">
      <c r="A67" s="39" t="s">
        <v>7965</v>
      </c>
      <c r="B67" s="39" t="s">
        <v>7966</v>
      </c>
      <c r="C67" s="40">
        <v>45937.8062731481</v>
      </c>
      <c r="D67" s="39" t="s">
        <v>7967</v>
      </c>
      <c r="E67" s="39" t="s">
        <v>7968</v>
      </c>
      <c r="F67" s="39" t="s">
        <v>7969</v>
      </c>
      <c r="G67" s="39"/>
      <c r="H67" s="39" t="s">
        <v>7970</v>
      </c>
      <c r="I67" s="39" t="s">
        <v>7592</v>
      </c>
      <c r="J67" s="39"/>
      <c r="K67" s="39" t="s">
        <v>7593</v>
      </c>
      <c r="L67" s="39" t="s">
        <v>7546</v>
      </c>
      <c r="M67" s="41">
        <v>900</v>
      </c>
      <c r="N67" s="39" t="s">
        <v>7594</v>
      </c>
      <c r="O67" s="41">
        <v>1300</v>
      </c>
      <c r="P67" s="39" t="s">
        <v>7595</v>
      </c>
      <c r="Q67" s="39" t="s">
        <v>7548</v>
      </c>
      <c r="R67" s="41">
        <v>379800</v>
      </c>
      <c r="S67" s="40">
        <v>45938.3571527778</v>
      </c>
      <c r="T67" s="41">
        <v>2</v>
      </c>
      <c r="U67" s="41">
        <v>2</v>
      </c>
      <c r="V67" s="39" t="s">
        <v>7549</v>
      </c>
      <c r="W67" s="39" t="s">
        <v>7550</v>
      </c>
      <c r="X67" s="39"/>
      <c r="Y67" s="41">
        <v>4</v>
      </c>
      <c r="Z67" s="39" t="s">
        <v>7551</v>
      </c>
      <c r="AA67" s="39"/>
      <c r="AB67" s="39"/>
      <c r="AC67" s="40"/>
      <c r="AD67" s="40"/>
      <c r="AE67" s="39"/>
      <c r="AF67" s="40"/>
      <c r="AG67" s="40"/>
      <c r="AH67" s="39" t="s">
        <v>7552</v>
      </c>
      <c r="AI67" s="40">
        <v>45940.6432175926</v>
      </c>
      <c r="AJ67" s="40">
        <v>45938.4481481481</v>
      </c>
      <c r="AK67" s="40">
        <v>45938</v>
      </c>
      <c r="AL67" s="40">
        <v>45940.6432175926</v>
      </c>
      <c r="AM67" s="39" t="s">
        <v>7553</v>
      </c>
      <c r="AN67" s="39" t="s">
        <v>7554</v>
      </c>
      <c r="AO67" s="39" t="s">
        <v>7619</v>
      </c>
      <c r="AP67" s="39" t="s">
        <v>7620</v>
      </c>
      <c r="AQ67" s="39"/>
      <c r="AR67" s="39" t="s">
        <v>7557</v>
      </c>
    </row>
    <row r="68" ht="24" spans="1:44">
      <c r="A68" s="39" t="s">
        <v>7971</v>
      </c>
      <c r="B68" s="39" t="s">
        <v>7972</v>
      </c>
      <c r="C68" s="40">
        <v>45931.354375</v>
      </c>
      <c r="D68" s="39" t="s">
        <v>7973</v>
      </c>
      <c r="E68" s="39" t="s">
        <v>7974</v>
      </c>
      <c r="F68" s="39" t="s">
        <v>7975</v>
      </c>
      <c r="G68" s="39"/>
      <c r="H68" s="39" t="s">
        <v>7976</v>
      </c>
      <c r="I68" s="39" t="s">
        <v>7543</v>
      </c>
      <c r="J68" s="39" t="s">
        <v>7544</v>
      </c>
      <c r="K68" s="39" t="s">
        <v>7607</v>
      </c>
      <c r="L68" s="39"/>
      <c r="M68" s="41"/>
      <c r="N68" s="39" t="s">
        <v>7546</v>
      </c>
      <c r="O68" s="41">
        <v>900</v>
      </c>
      <c r="P68" s="39" t="s">
        <v>7547</v>
      </c>
      <c r="Q68" s="39" t="s">
        <v>7548</v>
      </c>
      <c r="R68" s="41">
        <v>893000</v>
      </c>
      <c r="S68" s="40">
        <v>45931.4219328704</v>
      </c>
      <c r="T68" s="41">
        <v>6</v>
      </c>
      <c r="U68" s="41">
        <v>8</v>
      </c>
      <c r="V68" s="39" t="s">
        <v>7617</v>
      </c>
      <c r="W68" s="39" t="s">
        <v>7660</v>
      </c>
      <c r="X68" s="39" t="s">
        <v>7977</v>
      </c>
      <c r="Y68" s="41">
        <v>25</v>
      </c>
      <c r="Z68" s="39" t="s">
        <v>7551</v>
      </c>
      <c r="AA68" s="39"/>
      <c r="AB68" s="39"/>
      <c r="AC68" s="40"/>
      <c r="AD68" s="40"/>
      <c r="AE68" s="39"/>
      <c r="AF68" s="40"/>
      <c r="AG68" s="40"/>
      <c r="AH68" s="39" t="s">
        <v>7552</v>
      </c>
      <c r="AI68" s="40">
        <v>45939.5609722222</v>
      </c>
      <c r="AJ68" s="40">
        <v>45931.4407986111</v>
      </c>
      <c r="AK68" s="40">
        <v>45939</v>
      </c>
      <c r="AL68" s="40">
        <v>45939.5609722222</v>
      </c>
      <c r="AM68" s="39" t="s">
        <v>7553</v>
      </c>
      <c r="AN68" s="39" t="s">
        <v>7554</v>
      </c>
      <c r="AO68" s="39" t="s">
        <v>7609</v>
      </c>
      <c r="AP68" s="39" t="s">
        <v>7610</v>
      </c>
      <c r="AQ68" s="39" t="s">
        <v>7556</v>
      </c>
      <c r="AR68" s="39" t="s">
        <v>7557</v>
      </c>
    </row>
    <row r="69" ht="24" spans="1:44">
      <c r="A69" s="39" t="s">
        <v>7978</v>
      </c>
      <c r="B69" s="39" t="s">
        <v>7979</v>
      </c>
      <c r="C69" s="40">
        <v>45933.4931944444</v>
      </c>
      <c r="D69" s="39" t="s">
        <v>7980</v>
      </c>
      <c r="E69" s="39" t="s">
        <v>7981</v>
      </c>
      <c r="F69" s="39" t="s">
        <v>7982</v>
      </c>
      <c r="G69" s="39" t="s">
        <v>7563</v>
      </c>
      <c r="H69" s="39" t="s">
        <v>7563</v>
      </c>
      <c r="I69" s="39" t="s">
        <v>7543</v>
      </c>
      <c r="J69" s="39" t="s">
        <v>7544</v>
      </c>
      <c r="K69" s="39" t="s">
        <v>7564</v>
      </c>
      <c r="L69" s="39" t="s">
        <v>7472</v>
      </c>
      <c r="M69" s="41">
        <v>450</v>
      </c>
      <c r="N69" s="39" t="s">
        <v>7476</v>
      </c>
      <c r="O69" s="41">
        <v>900</v>
      </c>
      <c r="P69" s="39" t="s">
        <v>7595</v>
      </c>
      <c r="Q69" s="39" t="s">
        <v>7642</v>
      </c>
      <c r="R69" s="41">
        <v>454050</v>
      </c>
      <c r="S69" s="40"/>
      <c r="T69" s="41"/>
      <c r="U69" s="41"/>
      <c r="V69" s="39"/>
      <c r="W69" s="39"/>
      <c r="X69" s="39"/>
      <c r="Y69" s="41"/>
      <c r="Z69" s="39" t="s">
        <v>7551</v>
      </c>
      <c r="AA69" s="39"/>
      <c r="AB69" s="39"/>
      <c r="AC69" s="40"/>
      <c r="AD69" s="40"/>
      <c r="AE69" s="39"/>
      <c r="AF69" s="40"/>
      <c r="AG69" s="40"/>
      <c r="AH69" s="39" t="s">
        <v>7850</v>
      </c>
      <c r="AI69" s="40">
        <v>45933.4971527778</v>
      </c>
      <c r="AJ69" s="40"/>
      <c r="AK69" s="40"/>
      <c r="AL69" s="40"/>
      <c r="AM69" s="39" t="s">
        <v>7553</v>
      </c>
      <c r="AN69" s="39" t="s">
        <v>7554</v>
      </c>
      <c r="AO69" s="39" t="s">
        <v>7565</v>
      </c>
      <c r="AP69" s="39"/>
      <c r="AQ69" s="39"/>
      <c r="AR69" s="39" t="s">
        <v>7557</v>
      </c>
    </row>
    <row r="70" ht="24" spans="1:44">
      <c r="A70" s="39" t="s">
        <v>7983</v>
      </c>
      <c r="B70" s="39" t="s">
        <v>7984</v>
      </c>
      <c r="C70" s="40">
        <v>45931.6826041667</v>
      </c>
      <c r="D70" s="39" t="s">
        <v>7985</v>
      </c>
      <c r="E70" s="39" t="s">
        <v>7986</v>
      </c>
      <c r="F70" s="39" t="s">
        <v>7987</v>
      </c>
      <c r="G70" s="39" t="s">
        <v>7563</v>
      </c>
      <c r="H70" s="39" t="s">
        <v>7563</v>
      </c>
      <c r="I70" s="39" t="s">
        <v>7543</v>
      </c>
      <c r="J70" s="39" t="s">
        <v>7544</v>
      </c>
      <c r="K70" s="39" t="s">
        <v>7564</v>
      </c>
      <c r="L70" s="39"/>
      <c r="M70" s="41"/>
      <c r="N70" s="39" t="s">
        <v>7849</v>
      </c>
      <c r="O70" s="41">
        <v>900</v>
      </c>
      <c r="P70" s="39" t="s">
        <v>7547</v>
      </c>
      <c r="Q70" s="39" t="s">
        <v>7548</v>
      </c>
      <c r="R70" s="41">
        <v>863000</v>
      </c>
      <c r="S70" s="40">
        <v>45931.8501736111</v>
      </c>
      <c r="T70" s="41">
        <v>8</v>
      </c>
      <c r="U70" s="41">
        <v>12</v>
      </c>
      <c r="V70" s="39" t="s">
        <v>7617</v>
      </c>
      <c r="W70" s="39"/>
      <c r="X70" s="39" t="s">
        <v>7952</v>
      </c>
      <c r="Y70" s="41">
        <v>25</v>
      </c>
      <c r="Z70" s="39" t="s">
        <v>7551</v>
      </c>
      <c r="AA70" s="39"/>
      <c r="AB70" s="39"/>
      <c r="AC70" s="40"/>
      <c r="AD70" s="40"/>
      <c r="AE70" s="39"/>
      <c r="AF70" s="40"/>
      <c r="AG70" s="40"/>
      <c r="AH70" s="39" t="s">
        <v>7608</v>
      </c>
      <c r="AI70" s="40">
        <v>45933.6407523148</v>
      </c>
      <c r="AJ70" s="40">
        <v>45933.6407523148</v>
      </c>
      <c r="AK70" s="40"/>
      <c r="AL70" s="40"/>
      <c r="AM70" s="39" t="s">
        <v>7553</v>
      </c>
      <c r="AN70" s="39" t="s">
        <v>7554</v>
      </c>
      <c r="AO70" s="39" t="s">
        <v>7565</v>
      </c>
      <c r="AP70" s="39" t="s">
        <v>7566</v>
      </c>
      <c r="AQ70" s="39" t="s">
        <v>7556</v>
      </c>
      <c r="AR70" s="39" t="s">
        <v>7557</v>
      </c>
    </row>
    <row r="71" ht="24" spans="1:44">
      <c r="A71" s="39" t="s">
        <v>7988</v>
      </c>
      <c r="B71" s="39" t="s">
        <v>7989</v>
      </c>
      <c r="C71" s="40">
        <v>45932.4552662037</v>
      </c>
      <c r="D71" s="39" t="s">
        <v>7990</v>
      </c>
      <c r="E71" s="39" t="s">
        <v>7991</v>
      </c>
      <c r="F71" s="39" t="s">
        <v>7992</v>
      </c>
      <c r="G71" s="39"/>
      <c r="H71" s="39" t="s">
        <v>7993</v>
      </c>
      <c r="I71" s="39" t="s">
        <v>7543</v>
      </c>
      <c r="J71" s="39" t="s">
        <v>7544</v>
      </c>
      <c r="K71" s="39" t="s">
        <v>7607</v>
      </c>
      <c r="L71" s="39"/>
      <c r="M71" s="41"/>
      <c r="N71" s="39" t="s">
        <v>7994</v>
      </c>
      <c r="O71" s="41">
        <v>16500</v>
      </c>
      <c r="P71" s="39" t="s">
        <v>7547</v>
      </c>
      <c r="Q71" s="39" t="s">
        <v>7548</v>
      </c>
      <c r="R71" s="41">
        <v>17807235</v>
      </c>
      <c r="S71" s="40">
        <v>45932.4919907407</v>
      </c>
      <c r="T71" s="41">
        <v>6</v>
      </c>
      <c r="U71" s="41">
        <v>8</v>
      </c>
      <c r="V71" s="39" t="s">
        <v>7617</v>
      </c>
      <c r="W71" s="39" t="s">
        <v>7660</v>
      </c>
      <c r="X71" s="39" t="s">
        <v>7661</v>
      </c>
      <c r="Y71" s="41">
        <v>25</v>
      </c>
      <c r="Z71" s="39" t="s">
        <v>7551</v>
      </c>
      <c r="AA71" s="39"/>
      <c r="AB71" s="39"/>
      <c r="AC71" s="40"/>
      <c r="AD71" s="40"/>
      <c r="AE71" s="39"/>
      <c r="AF71" s="40"/>
      <c r="AG71" s="40"/>
      <c r="AH71" s="39" t="s">
        <v>7552</v>
      </c>
      <c r="AI71" s="40">
        <v>45940.6054050926</v>
      </c>
      <c r="AJ71" s="40">
        <v>45932.5761921296</v>
      </c>
      <c r="AK71" s="40">
        <v>45940</v>
      </c>
      <c r="AL71" s="40">
        <v>45940.6054050926</v>
      </c>
      <c r="AM71" s="39" t="s">
        <v>7553</v>
      </c>
      <c r="AN71" s="39" t="s">
        <v>7554</v>
      </c>
      <c r="AO71" s="39" t="s">
        <v>7609</v>
      </c>
      <c r="AP71" s="39" t="s">
        <v>7610</v>
      </c>
      <c r="AQ71" s="39" t="s">
        <v>7556</v>
      </c>
      <c r="AR71" s="39" t="s">
        <v>7557</v>
      </c>
    </row>
    <row r="72" ht="24" spans="1:44">
      <c r="A72" s="39" t="s">
        <v>7995</v>
      </c>
      <c r="B72" s="39" t="s">
        <v>7996</v>
      </c>
      <c r="C72" s="40">
        <v>45935.5354398148</v>
      </c>
      <c r="D72" s="39" t="s">
        <v>7997</v>
      </c>
      <c r="E72" s="39" t="s">
        <v>7998</v>
      </c>
      <c r="F72" s="39" t="s">
        <v>7999</v>
      </c>
      <c r="G72" s="39" t="s">
        <v>7675</v>
      </c>
      <c r="H72" s="39" t="s">
        <v>8000</v>
      </c>
      <c r="I72" s="39" t="s">
        <v>7592</v>
      </c>
      <c r="J72" s="39"/>
      <c r="K72" s="39" t="s">
        <v>7593</v>
      </c>
      <c r="L72" s="39" t="s">
        <v>7594</v>
      </c>
      <c r="M72" s="41">
        <v>450</v>
      </c>
      <c r="N72" s="39" t="s">
        <v>7546</v>
      </c>
      <c r="O72" s="41">
        <v>900</v>
      </c>
      <c r="P72" s="39" t="s">
        <v>7595</v>
      </c>
      <c r="Q72" s="39" t="s">
        <v>7548</v>
      </c>
      <c r="R72" s="41">
        <v>426650</v>
      </c>
      <c r="S72" s="40">
        <v>45935.5833796296</v>
      </c>
      <c r="T72" s="41">
        <v>1</v>
      </c>
      <c r="U72" s="41">
        <v>1</v>
      </c>
      <c r="V72" s="39" t="s">
        <v>7549</v>
      </c>
      <c r="W72" s="39" t="s">
        <v>7550</v>
      </c>
      <c r="X72" s="39"/>
      <c r="Y72" s="41">
        <v>4</v>
      </c>
      <c r="Z72" s="39" t="s">
        <v>7551</v>
      </c>
      <c r="AA72" s="39"/>
      <c r="AB72" s="39"/>
      <c r="AC72" s="40"/>
      <c r="AD72" s="40"/>
      <c r="AE72" s="39"/>
      <c r="AF72" s="40"/>
      <c r="AG72" s="40"/>
      <c r="AH72" s="39" t="s">
        <v>7552</v>
      </c>
      <c r="AI72" s="40">
        <v>45936.6348958333</v>
      </c>
      <c r="AJ72" s="40">
        <v>45935.6166319444</v>
      </c>
      <c r="AK72" s="40">
        <v>45936</v>
      </c>
      <c r="AL72" s="40">
        <v>45936.6348958333</v>
      </c>
      <c r="AM72" s="39" t="s">
        <v>7553</v>
      </c>
      <c r="AN72" s="39" t="s">
        <v>7554</v>
      </c>
      <c r="AO72" s="39" t="s">
        <v>7565</v>
      </c>
      <c r="AP72" s="39" t="s">
        <v>7566</v>
      </c>
      <c r="AQ72" s="39"/>
      <c r="AR72" s="39" t="s">
        <v>7557</v>
      </c>
    </row>
    <row r="73" ht="24" spans="1:44">
      <c r="A73" s="39" t="s">
        <v>8001</v>
      </c>
      <c r="B73" s="39" t="s">
        <v>8002</v>
      </c>
      <c r="C73" s="40">
        <v>45933.7174189815</v>
      </c>
      <c r="D73" s="39" t="s">
        <v>8003</v>
      </c>
      <c r="E73" s="39" t="s">
        <v>8004</v>
      </c>
      <c r="F73" s="39" t="s">
        <v>8005</v>
      </c>
      <c r="G73" s="39" t="s">
        <v>7563</v>
      </c>
      <c r="H73" s="39" t="s">
        <v>7563</v>
      </c>
      <c r="I73" s="39" t="s">
        <v>7543</v>
      </c>
      <c r="J73" s="39" t="s">
        <v>7544</v>
      </c>
      <c r="K73" s="39" t="s">
        <v>7564</v>
      </c>
      <c r="L73" s="39"/>
      <c r="M73" s="41"/>
      <c r="N73" s="39" t="s">
        <v>7546</v>
      </c>
      <c r="O73" s="41">
        <v>900</v>
      </c>
      <c r="P73" s="39" t="s">
        <v>7547</v>
      </c>
      <c r="Q73" s="39" t="s">
        <v>7548</v>
      </c>
      <c r="R73" s="41">
        <v>863000</v>
      </c>
      <c r="S73" s="40">
        <v>45934.3842939815</v>
      </c>
      <c r="T73" s="41">
        <v>6</v>
      </c>
      <c r="U73" s="41">
        <v>9</v>
      </c>
      <c r="V73" s="39" t="s">
        <v>7617</v>
      </c>
      <c r="W73" s="39"/>
      <c r="X73" s="39" t="s">
        <v>7952</v>
      </c>
      <c r="Y73" s="41">
        <v>25</v>
      </c>
      <c r="Z73" s="39" t="s">
        <v>7551</v>
      </c>
      <c r="AA73" s="39"/>
      <c r="AB73" s="39"/>
      <c r="AC73" s="40"/>
      <c r="AD73" s="40"/>
      <c r="AE73" s="39"/>
      <c r="AF73" s="40"/>
      <c r="AG73" s="40"/>
      <c r="AH73" s="39" t="s">
        <v>7608</v>
      </c>
      <c r="AI73" s="40">
        <v>45937.3893634259</v>
      </c>
      <c r="AJ73" s="40">
        <v>45937.3893634259</v>
      </c>
      <c r="AK73" s="40"/>
      <c r="AL73" s="40"/>
      <c r="AM73" s="39" t="s">
        <v>7553</v>
      </c>
      <c r="AN73" s="39" t="s">
        <v>7554</v>
      </c>
      <c r="AO73" s="39" t="s">
        <v>7565</v>
      </c>
      <c r="AP73" s="39" t="s">
        <v>7566</v>
      </c>
      <c r="AQ73" s="39" t="s">
        <v>7556</v>
      </c>
      <c r="AR73" s="39" t="s">
        <v>7557</v>
      </c>
    </row>
    <row r="74" ht="24" spans="1:44">
      <c r="A74" s="39" t="s">
        <v>8006</v>
      </c>
      <c r="B74" s="39" t="s">
        <v>8007</v>
      </c>
      <c r="C74" s="40">
        <v>45935.3617476852</v>
      </c>
      <c r="D74" s="39" t="s">
        <v>8008</v>
      </c>
      <c r="E74" s="39" t="s">
        <v>8009</v>
      </c>
      <c r="F74" s="39" t="s">
        <v>8010</v>
      </c>
      <c r="G74" s="39" t="s">
        <v>7675</v>
      </c>
      <c r="H74" s="39" t="s">
        <v>8011</v>
      </c>
      <c r="I74" s="39" t="s">
        <v>7592</v>
      </c>
      <c r="J74" s="39"/>
      <c r="K74" s="39" t="s">
        <v>7593</v>
      </c>
      <c r="L74" s="39" t="s">
        <v>7594</v>
      </c>
      <c r="M74" s="41">
        <v>450</v>
      </c>
      <c r="N74" s="39" t="s">
        <v>7546</v>
      </c>
      <c r="O74" s="41">
        <v>900</v>
      </c>
      <c r="P74" s="39" t="s">
        <v>7595</v>
      </c>
      <c r="Q74" s="39" t="s">
        <v>7548</v>
      </c>
      <c r="R74" s="41">
        <v>426650</v>
      </c>
      <c r="S74" s="40">
        <v>45935.3699884259</v>
      </c>
      <c r="T74" s="41">
        <v>1</v>
      </c>
      <c r="U74" s="41">
        <v>1</v>
      </c>
      <c r="V74" s="39" t="s">
        <v>7549</v>
      </c>
      <c r="W74" s="39" t="s">
        <v>7550</v>
      </c>
      <c r="X74" s="39"/>
      <c r="Y74" s="41">
        <v>4</v>
      </c>
      <c r="Z74" s="39" t="s">
        <v>7551</v>
      </c>
      <c r="AA74" s="39"/>
      <c r="AB74" s="39"/>
      <c r="AC74" s="40"/>
      <c r="AD74" s="40"/>
      <c r="AE74" s="39"/>
      <c r="AF74" s="40"/>
      <c r="AG74" s="40"/>
      <c r="AH74" s="39" t="s">
        <v>7552</v>
      </c>
      <c r="AI74" s="40">
        <v>45936.6352430556</v>
      </c>
      <c r="AJ74" s="40">
        <v>45935.3792013889</v>
      </c>
      <c r="AK74" s="40">
        <v>45936</v>
      </c>
      <c r="AL74" s="40">
        <v>45936.6352430556</v>
      </c>
      <c r="AM74" s="39" t="s">
        <v>7553</v>
      </c>
      <c r="AN74" s="39" t="s">
        <v>7554</v>
      </c>
      <c r="AO74" s="39" t="s">
        <v>7565</v>
      </c>
      <c r="AP74" s="39" t="s">
        <v>7566</v>
      </c>
      <c r="AQ74" s="39"/>
      <c r="AR74" s="39" t="s">
        <v>7557</v>
      </c>
    </row>
    <row r="75" ht="24" spans="1:44">
      <c r="A75" s="39" t="s">
        <v>8012</v>
      </c>
      <c r="B75" s="39" t="s">
        <v>8013</v>
      </c>
      <c r="C75" s="40">
        <v>45931.4509027778</v>
      </c>
      <c r="D75" s="39" t="s">
        <v>8014</v>
      </c>
      <c r="E75" s="39" t="s">
        <v>8015</v>
      </c>
      <c r="F75" s="39" t="s">
        <v>8016</v>
      </c>
      <c r="G75" s="39" t="s">
        <v>8017</v>
      </c>
      <c r="H75" s="39" t="s">
        <v>8017</v>
      </c>
      <c r="I75" s="39" t="s">
        <v>7573</v>
      </c>
      <c r="J75" s="39" t="s">
        <v>7544</v>
      </c>
      <c r="K75" s="39" t="s">
        <v>7583</v>
      </c>
      <c r="L75" s="39"/>
      <c r="M75" s="41"/>
      <c r="N75" s="39" t="s">
        <v>7546</v>
      </c>
      <c r="O75" s="41">
        <v>900</v>
      </c>
      <c r="P75" s="39" t="s">
        <v>7547</v>
      </c>
      <c r="Q75" s="39" t="s">
        <v>7548</v>
      </c>
      <c r="R75" s="41">
        <v>848000</v>
      </c>
      <c r="S75" s="40">
        <v>45931.5925925926</v>
      </c>
      <c r="T75" s="41">
        <v>2</v>
      </c>
      <c r="U75" s="41">
        <v>3</v>
      </c>
      <c r="V75" s="39" t="s">
        <v>7549</v>
      </c>
      <c r="W75" s="39" t="s">
        <v>7550</v>
      </c>
      <c r="X75" s="39"/>
      <c r="Y75" s="41">
        <v>4</v>
      </c>
      <c r="Z75" s="39" t="s">
        <v>7551</v>
      </c>
      <c r="AA75" s="39"/>
      <c r="AB75" s="39"/>
      <c r="AC75" s="40"/>
      <c r="AD75" s="40"/>
      <c r="AE75" s="39"/>
      <c r="AF75" s="40"/>
      <c r="AG75" s="40"/>
      <c r="AH75" s="39" t="s">
        <v>7552</v>
      </c>
      <c r="AI75" s="40">
        <v>45934.3912731481</v>
      </c>
      <c r="AJ75" s="40">
        <v>45932.3391666667</v>
      </c>
      <c r="AK75" s="40">
        <v>45933</v>
      </c>
      <c r="AL75" s="40">
        <v>45934.3912731481</v>
      </c>
      <c r="AM75" s="39" t="s">
        <v>7553</v>
      </c>
      <c r="AN75" s="39" t="s">
        <v>7554</v>
      </c>
      <c r="AO75" s="39" t="s">
        <v>7584</v>
      </c>
      <c r="AP75" s="39" t="s">
        <v>7585</v>
      </c>
      <c r="AQ75" s="39" t="s">
        <v>7556</v>
      </c>
      <c r="AR75" s="39" t="s">
        <v>7557</v>
      </c>
    </row>
    <row r="76" ht="24" spans="1:44">
      <c r="A76" s="39" t="s">
        <v>8018</v>
      </c>
      <c r="B76" s="39" t="s">
        <v>8019</v>
      </c>
      <c r="C76" s="40">
        <v>45937.5554861111</v>
      </c>
      <c r="D76" s="39" t="s">
        <v>8020</v>
      </c>
      <c r="E76" s="39" t="s">
        <v>8021</v>
      </c>
      <c r="F76" s="39" t="s">
        <v>8022</v>
      </c>
      <c r="G76" s="39" t="s">
        <v>8023</v>
      </c>
      <c r="H76" s="39" t="s">
        <v>8023</v>
      </c>
      <c r="I76" s="39" t="s">
        <v>7543</v>
      </c>
      <c r="J76" s="39" t="s">
        <v>7544</v>
      </c>
      <c r="K76" s="39" t="s">
        <v>7574</v>
      </c>
      <c r="L76" s="39" t="s">
        <v>7849</v>
      </c>
      <c r="M76" s="41">
        <v>900</v>
      </c>
      <c r="N76" s="39" t="s">
        <v>7546</v>
      </c>
      <c r="O76" s="41">
        <v>900</v>
      </c>
      <c r="P76" s="39" t="s">
        <v>7595</v>
      </c>
      <c r="Q76" s="39" t="s">
        <v>7548</v>
      </c>
      <c r="R76" s="41">
        <v>5000</v>
      </c>
      <c r="S76" s="40">
        <v>45937.5571643518</v>
      </c>
      <c r="T76" s="41">
        <v>3</v>
      </c>
      <c r="U76" s="41">
        <v>5</v>
      </c>
      <c r="V76" s="39" t="s">
        <v>7549</v>
      </c>
      <c r="W76" s="39" t="s">
        <v>7550</v>
      </c>
      <c r="X76" s="39"/>
      <c r="Y76" s="41">
        <v>4</v>
      </c>
      <c r="Z76" s="39" t="s">
        <v>7551</v>
      </c>
      <c r="AA76" s="39"/>
      <c r="AB76" s="39"/>
      <c r="AC76" s="40"/>
      <c r="AD76" s="40"/>
      <c r="AE76" s="39"/>
      <c r="AF76" s="40"/>
      <c r="AG76" s="40"/>
      <c r="AH76" s="39" t="s">
        <v>7552</v>
      </c>
      <c r="AI76" s="40">
        <v>45942.7183796296</v>
      </c>
      <c r="AJ76" s="40">
        <v>45937.6223958333</v>
      </c>
      <c r="AK76" s="40">
        <v>45942</v>
      </c>
      <c r="AL76" s="40">
        <v>45942.7183796296</v>
      </c>
      <c r="AM76" s="39" t="s">
        <v>7553</v>
      </c>
      <c r="AN76" s="39" t="s">
        <v>7554</v>
      </c>
      <c r="AO76" s="39" t="s">
        <v>7555</v>
      </c>
      <c r="AP76" s="39" t="s">
        <v>7576</v>
      </c>
      <c r="AQ76" s="39"/>
      <c r="AR76" s="39" t="s">
        <v>7557</v>
      </c>
    </row>
    <row r="77" ht="24" spans="1:44">
      <c r="A77" s="39" t="s">
        <v>8024</v>
      </c>
      <c r="B77" s="39" t="s">
        <v>8025</v>
      </c>
      <c r="C77" s="40">
        <v>45939.4399421296</v>
      </c>
      <c r="D77" s="39" t="s">
        <v>8026</v>
      </c>
      <c r="E77" s="39" t="s">
        <v>8027</v>
      </c>
      <c r="F77" s="39" t="s">
        <v>8028</v>
      </c>
      <c r="G77" s="39" t="s">
        <v>8029</v>
      </c>
      <c r="H77" s="39" t="s">
        <v>8029</v>
      </c>
      <c r="I77" s="39" t="s">
        <v>7543</v>
      </c>
      <c r="J77" s="39" t="s">
        <v>7544</v>
      </c>
      <c r="K77" s="39" t="s">
        <v>7564</v>
      </c>
      <c r="L77" s="39"/>
      <c r="M77" s="41"/>
      <c r="N77" s="39" t="s">
        <v>7546</v>
      </c>
      <c r="O77" s="41">
        <v>900</v>
      </c>
      <c r="P77" s="39" t="s">
        <v>7547</v>
      </c>
      <c r="Q77" s="39" t="s">
        <v>7548</v>
      </c>
      <c r="R77" s="41">
        <v>863000</v>
      </c>
      <c r="S77" s="40">
        <v>45943.3923032407</v>
      </c>
      <c r="T77" s="41">
        <v>0</v>
      </c>
      <c r="U77" s="41">
        <v>0</v>
      </c>
      <c r="V77" s="39" t="s">
        <v>7549</v>
      </c>
      <c r="W77" s="39" t="s">
        <v>7550</v>
      </c>
      <c r="X77" s="39"/>
      <c r="Y77" s="41">
        <v>4</v>
      </c>
      <c r="Z77" s="39" t="s">
        <v>7551</v>
      </c>
      <c r="AA77" s="39"/>
      <c r="AB77" s="39"/>
      <c r="AC77" s="40"/>
      <c r="AD77" s="40"/>
      <c r="AE77" s="39"/>
      <c r="AF77" s="40"/>
      <c r="AG77" s="40"/>
      <c r="AH77" s="39" t="s">
        <v>7628</v>
      </c>
      <c r="AI77" s="40">
        <v>45943.3923032407</v>
      </c>
      <c r="AJ77" s="40"/>
      <c r="AK77" s="40"/>
      <c r="AL77" s="40"/>
      <c r="AM77" s="39" t="s">
        <v>7553</v>
      </c>
      <c r="AN77" s="39" t="s">
        <v>7554</v>
      </c>
      <c r="AO77" s="39" t="s">
        <v>7565</v>
      </c>
      <c r="AP77" s="39" t="s">
        <v>7566</v>
      </c>
      <c r="AQ77" s="39" t="s">
        <v>7556</v>
      </c>
      <c r="AR77" s="39" t="s">
        <v>7557</v>
      </c>
    </row>
    <row r="78" ht="24" spans="1:44">
      <c r="A78" s="39" t="s">
        <v>8030</v>
      </c>
      <c r="B78" s="39" t="s">
        <v>8031</v>
      </c>
      <c r="C78" s="40">
        <v>45936.4000347222</v>
      </c>
      <c r="D78" s="39" t="s">
        <v>8032</v>
      </c>
      <c r="E78" s="39" t="s">
        <v>8033</v>
      </c>
      <c r="F78" s="39" t="s">
        <v>8034</v>
      </c>
      <c r="G78" s="39"/>
      <c r="H78" s="39" t="s">
        <v>8035</v>
      </c>
      <c r="I78" s="39" t="s">
        <v>7543</v>
      </c>
      <c r="J78" s="39" t="s">
        <v>7544</v>
      </c>
      <c r="K78" s="39" t="s">
        <v>8036</v>
      </c>
      <c r="L78" s="39" t="s">
        <v>7575</v>
      </c>
      <c r="M78" s="41">
        <v>900</v>
      </c>
      <c r="N78" s="39" t="s">
        <v>7575</v>
      </c>
      <c r="O78" s="41">
        <v>3500</v>
      </c>
      <c r="P78" s="39" t="s">
        <v>7595</v>
      </c>
      <c r="Q78" s="39" t="s">
        <v>7548</v>
      </c>
      <c r="R78" s="41">
        <v>2524400</v>
      </c>
      <c r="S78" s="40">
        <v>45936.4734953704</v>
      </c>
      <c r="T78" s="41">
        <v>1</v>
      </c>
      <c r="U78" s="41">
        <v>1</v>
      </c>
      <c r="V78" s="39" t="s">
        <v>7549</v>
      </c>
      <c r="W78" s="39" t="s">
        <v>7550</v>
      </c>
      <c r="X78" s="39"/>
      <c r="Y78" s="41">
        <v>4</v>
      </c>
      <c r="Z78" s="39" t="s">
        <v>7551</v>
      </c>
      <c r="AA78" s="39"/>
      <c r="AB78" s="39"/>
      <c r="AC78" s="40"/>
      <c r="AD78" s="40"/>
      <c r="AE78" s="39"/>
      <c r="AF78" s="40"/>
      <c r="AG78" s="40"/>
      <c r="AH78" s="39" t="s">
        <v>7552</v>
      </c>
      <c r="AI78" s="40">
        <v>45937.837337963</v>
      </c>
      <c r="AJ78" s="40">
        <v>45936.4926041667</v>
      </c>
      <c r="AK78" s="40">
        <v>45937</v>
      </c>
      <c r="AL78" s="40">
        <v>45937.837337963</v>
      </c>
      <c r="AM78" s="39" t="s">
        <v>7553</v>
      </c>
      <c r="AN78" s="39" t="s">
        <v>7554</v>
      </c>
      <c r="AO78" s="39" t="s">
        <v>7565</v>
      </c>
      <c r="AP78" s="39" t="s">
        <v>7566</v>
      </c>
      <c r="AQ78" s="39"/>
      <c r="AR78" s="39" t="s">
        <v>7557</v>
      </c>
    </row>
    <row r="79" ht="24" spans="1:44">
      <c r="A79" s="39" t="s">
        <v>8037</v>
      </c>
      <c r="B79" s="39" t="s">
        <v>8038</v>
      </c>
      <c r="C79" s="40">
        <v>45936.720462963</v>
      </c>
      <c r="D79" s="39" t="s">
        <v>8039</v>
      </c>
      <c r="E79" s="39" t="s">
        <v>8040</v>
      </c>
      <c r="F79" s="39" t="s">
        <v>8041</v>
      </c>
      <c r="G79" s="39" t="s">
        <v>7563</v>
      </c>
      <c r="H79" s="39" t="s">
        <v>7563</v>
      </c>
      <c r="I79" s="39" t="s">
        <v>7543</v>
      </c>
      <c r="J79" s="39" t="s">
        <v>7544</v>
      </c>
      <c r="K79" s="39" t="s">
        <v>7564</v>
      </c>
      <c r="L79" s="39" t="s">
        <v>7472</v>
      </c>
      <c r="M79" s="41">
        <v>450</v>
      </c>
      <c r="N79" s="39" t="s">
        <v>7476</v>
      </c>
      <c r="O79" s="41">
        <v>900</v>
      </c>
      <c r="P79" s="39" t="s">
        <v>7595</v>
      </c>
      <c r="Q79" s="39" t="s">
        <v>7642</v>
      </c>
      <c r="R79" s="41">
        <v>441000</v>
      </c>
      <c r="S79" s="40">
        <v>45936.7278009259</v>
      </c>
      <c r="T79" s="41">
        <v>1</v>
      </c>
      <c r="U79" s="41">
        <v>1</v>
      </c>
      <c r="V79" s="39" t="s">
        <v>7549</v>
      </c>
      <c r="W79" s="39" t="s">
        <v>7550</v>
      </c>
      <c r="X79" s="39"/>
      <c r="Y79" s="41">
        <v>4</v>
      </c>
      <c r="Z79" s="39" t="s">
        <v>7551</v>
      </c>
      <c r="AA79" s="39"/>
      <c r="AB79" s="39"/>
      <c r="AC79" s="40"/>
      <c r="AD79" s="40"/>
      <c r="AE79" s="39"/>
      <c r="AF79" s="40"/>
      <c r="AG79" s="40"/>
      <c r="AH79" s="39" t="s">
        <v>7552</v>
      </c>
      <c r="AI79" s="40">
        <v>45937.8381828704</v>
      </c>
      <c r="AJ79" s="40">
        <v>45937.6116203704</v>
      </c>
      <c r="AK79" s="40">
        <v>45937</v>
      </c>
      <c r="AL79" s="40">
        <v>45937.8381828704</v>
      </c>
      <c r="AM79" s="39" t="s">
        <v>7553</v>
      </c>
      <c r="AN79" s="39" t="s">
        <v>7554</v>
      </c>
      <c r="AO79" s="39" t="s">
        <v>7565</v>
      </c>
      <c r="AP79" s="39" t="s">
        <v>7566</v>
      </c>
      <c r="AQ79" s="39"/>
      <c r="AR79" s="39" t="s">
        <v>7557</v>
      </c>
    </row>
    <row r="80" ht="24" spans="1:44">
      <c r="A80" s="39" t="s">
        <v>8042</v>
      </c>
      <c r="B80" s="39" t="s">
        <v>8043</v>
      </c>
      <c r="C80" s="40">
        <v>45931.825150463</v>
      </c>
      <c r="D80" s="39" t="s">
        <v>8044</v>
      </c>
      <c r="E80" s="39" t="s">
        <v>8045</v>
      </c>
      <c r="F80" s="39" t="s">
        <v>7934</v>
      </c>
      <c r="G80" s="39" t="s">
        <v>7935</v>
      </c>
      <c r="H80" s="39" t="s">
        <v>7935</v>
      </c>
      <c r="I80" s="39" t="s">
        <v>7573</v>
      </c>
      <c r="J80" s="39" t="s">
        <v>7544</v>
      </c>
      <c r="K80" s="39" t="s">
        <v>7688</v>
      </c>
      <c r="L80" s="39"/>
      <c r="M80" s="41"/>
      <c r="N80" s="39" t="s">
        <v>7546</v>
      </c>
      <c r="O80" s="41">
        <v>900</v>
      </c>
      <c r="P80" s="39" t="s">
        <v>7547</v>
      </c>
      <c r="Q80" s="39" t="s">
        <v>7548</v>
      </c>
      <c r="R80" s="41">
        <v>863000</v>
      </c>
      <c r="S80" s="40">
        <v>45932.8268402778</v>
      </c>
      <c r="T80" s="41">
        <v>3</v>
      </c>
      <c r="U80" s="41">
        <v>5</v>
      </c>
      <c r="V80" s="39" t="s">
        <v>7617</v>
      </c>
      <c r="W80" s="39" t="s">
        <v>7660</v>
      </c>
      <c r="X80" s="39" t="s">
        <v>7661</v>
      </c>
      <c r="Y80" s="41">
        <v>25</v>
      </c>
      <c r="Z80" s="39" t="s">
        <v>7551</v>
      </c>
      <c r="AA80" s="39"/>
      <c r="AB80" s="39"/>
      <c r="AC80" s="40"/>
      <c r="AD80" s="40"/>
      <c r="AE80" s="39"/>
      <c r="AF80" s="40"/>
      <c r="AG80" s="40"/>
      <c r="AH80" s="39" t="s">
        <v>7552</v>
      </c>
      <c r="AI80" s="40">
        <v>45937.6227662037</v>
      </c>
      <c r="AJ80" s="40">
        <v>45933.3939930556</v>
      </c>
      <c r="AK80" s="40">
        <v>45937</v>
      </c>
      <c r="AL80" s="40">
        <v>45937.6227662037</v>
      </c>
      <c r="AM80" s="39" t="s">
        <v>7553</v>
      </c>
      <c r="AN80" s="39" t="s">
        <v>7554</v>
      </c>
      <c r="AO80" s="39" t="s">
        <v>7609</v>
      </c>
      <c r="AP80" s="39" t="s">
        <v>7610</v>
      </c>
      <c r="AQ80" s="39" t="s">
        <v>7556</v>
      </c>
      <c r="AR80" s="39" t="s">
        <v>7557</v>
      </c>
    </row>
    <row r="81" ht="24" spans="1:44">
      <c r="A81" s="39" t="s">
        <v>8046</v>
      </c>
      <c r="B81" s="39" t="s">
        <v>8047</v>
      </c>
      <c r="C81" s="40">
        <v>45939.3281944444</v>
      </c>
      <c r="D81" s="39" t="s">
        <v>8048</v>
      </c>
      <c r="E81" s="39" t="s">
        <v>8049</v>
      </c>
      <c r="F81" s="39" t="s">
        <v>8050</v>
      </c>
      <c r="G81" s="39" t="s">
        <v>8051</v>
      </c>
      <c r="H81" s="39" t="s">
        <v>8051</v>
      </c>
      <c r="I81" s="39" t="s">
        <v>7573</v>
      </c>
      <c r="J81" s="39" t="s">
        <v>7544</v>
      </c>
      <c r="K81" s="39" t="s">
        <v>7616</v>
      </c>
      <c r="L81" s="39"/>
      <c r="M81" s="41"/>
      <c r="N81" s="39" t="s">
        <v>7546</v>
      </c>
      <c r="O81" s="41">
        <v>900</v>
      </c>
      <c r="P81" s="39" t="s">
        <v>7547</v>
      </c>
      <c r="Q81" s="39" t="s">
        <v>7548</v>
      </c>
      <c r="R81" s="41">
        <v>893000</v>
      </c>
      <c r="S81" s="40">
        <v>45939.3487962963</v>
      </c>
      <c r="T81" s="41">
        <v>2</v>
      </c>
      <c r="U81" s="41">
        <v>4</v>
      </c>
      <c r="V81" s="39" t="s">
        <v>7549</v>
      </c>
      <c r="W81" s="39" t="s">
        <v>7550</v>
      </c>
      <c r="X81" s="39"/>
      <c r="Y81" s="41">
        <v>4</v>
      </c>
      <c r="Z81" s="39" t="s">
        <v>7551</v>
      </c>
      <c r="AA81" s="39"/>
      <c r="AB81" s="39"/>
      <c r="AC81" s="40"/>
      <c r="AD81" s="40"/>
      <c r="AE81" s="39"/>
      <c r="AF81" s="40"/>
      <c r="AG81" s="40"/>
      <c r="AH81" s="39" t="s">
        <v>7608</v>
      </c>
      <c r="AI81" s="40">
        <v>45940.4726273148</v>
      </c>
      <c r="AJ81" s="40">
        <v>45940.4726273148</v>
      </c>
      <c r="AK81" s="40"/>
      <c r="AL81" s="40"/>
      <c r="AM81" s="39" t="s">
        <v>7553</v>
      </c>
      <c r="AN81" s="39" t="s">
        <v>7554</v>
      </c>
      <c r="AO81" s="39" t="s">
        <v>7619</v>
      </c>
      <c r="AP81" s="39" t="s">
        <v>7620</v>
      </c>
      <c r="AQ81" s="39" t="s">
        <v>7556</v>
      </c>
      <c r="AR81" s="39" t="s">
        <v>7557</v>
      </c>
    </row>
    <row r="82" ht="24" spans="1:44">
      <c r="A82" s="39" t="s">
        <v>8052</v>
      </c>
      <c r="B82" s="39" t="s">
        <v>8053</v>
      </c>
      <c r="C82" s="40">
        <v>45936.4078240741</v>
      </c>
      <c r="D82" s="39" t="s">
        <v>8054</v>
      </c>
      <c r="E82" s="39" t="s">
        <v>8055</v>
      </c>
      <c r="F82" s="39" t="s">
        <v>8056</v>
      </c>
      <c r="G82" s="39" t="s">
        <v>7563</v>
      </c>
      <c r="H82" s="39" t="s">
        <v>8057</v>
      </c>
      <c r="I82" s="39" t="s">
        <v>7543</v>
      </c>
      <c r="J82" s="39" t="s">
        <v>7544</v>
      </c>
      <c r="K82" s="39" t="s">
        <v>7564</v>
      </c>
      <c r="L82" s="39" t="s">
        <v>7594</v>
      </c>
      <c r="M82" s="41">
        <v>450</v>
      </c>
      <c r="N82" s="39" t="s">
        <v>7546</v>
      </c>
      <c r="O82" s="41">
        <v>900</v>
      </c>
      <c r="P82" s="39" t="s">
        <v>7595</v>
      </c>
      <c r="Q82" s="39" t="s">
        <v>7548</v>
      </c>
      <c r="R82" s="41">
        <v>426650</v>
      </c>
      <c r="S82" s="40">
        <v>45936.4223958333</v>
      </c>
      <c r="T82" s="41">
        <v>1</v>
      </c>
      <c r="U82" s="41">
        <v>1</v>
      </c>
      <c r="V82" s="39" t="s">
        <v>7549</v>
      </c>
      <c r="W82" s="39" t="s">
        <v>7550</v>
      </c>
      <c r="X82" s="39"/>
      <c r="Y82" s="41">
        <v>4</v>
      </c>
      <c r="Z82" s="39" t="s">
        <v>7551</v>
      </c>
      <c r="AA82" s="39"/>
      <c r="AB82" s="39"/>
      <c r="AC82" s="40"/>
      <c r="AD82" s="40"/>
      <c r="AE82" s="39"/>
      <c r="AF82" s="40"/>
      <c r="AG82" s="40"/>
      <c r="AH82" s="39" t="s">
        <v>7552</v>
      </c>
      <c r="AI82" s="40">
        <v>45937.8385648148</v>
      </c>
      <c r="AJ82" s="40">
        <v>45936.4509722222</v>
      </c>
      <c r="AK82" s="40">
        <v>45937</v>
      </c>
      <c r="AL82" s="40">
        <v>45937.8385648148</v>
      </c>
      <c r="AM82" s="39" t="s">
        <v>7553</v>
      </c>
      <c r="AN82" s="39" t="s">
        <v>7554</v>
      </c>
      <c r="AO82" s="39" t="s">
        <v>7565</v>
      </c>
      <c r="AP82" s="39" t="s">
        <v>7566</v>
      </c>
      <c r="AQ82" s="39"/>
      <c r="AR82" s="39" t="s">
        <v>7557</v>
      </c>
    </row>
    <row r="83" ht="24" spans="1:44">
      <c r="A83" s="39" t="s">
        <v>8058</v>
      </c>
      <c r="B83" s="39" t="s">
        <v>8059</v>
      </c>
      <c r="C83" s="40">
        <v>45931.5189699074</v>
      </c>
      <c r="D83" s="39" t="s">
        <v>8060</v>
      </c>
      <c r="E83" s="39" t="s">
        <v>8061</v>
      </c>
      <c r="F83" s="39" t="s">
        <v>7814</v>
      </c>
      <c r="G83" s="39" t="s">
        <v>8062</v>
      </c>
      <c r="H83" s="39" t="s">
        <v>8062</v>
      </c>
      <c r="I83" s="39" t="s">
        <v>7573</v>
      </c>
      <c r="J83" s="39" t="s">
        <v>7544</v>
      </c>
      <c r="K83" s="39" t="s">
        <v>7583</v>
      </c>
      <c r="L83" s="39"/>
      <c r="M83" s="41"/>
      <c r="N83" s="39" t="s">
        <v>7546</v>
      </c>
      <c r="O83" s="41">
        <v>900</v>
      </c>
      <c r="P83" s="39" t="s">
        <v>7547</v>
      </c>
      <c r="Q83" s="39" t="s">
        <v>7548</v>
      </c>
      <c r="R83" s="41">
        <v>848000</v>
      </c>
      <c r="S83" s="40">
        <v>45931.5908217593</v>
      </c>
      <c r="T83" s="41">
        <v>2</v>
      </c>
      <c r="U83" s="41">
        <v>3</v>
      </c>
      <c r="V83" s="39" t="s">
        <v>7549</v>
      </c>
      <c r="W83" s="39" t="s">
        <v>7550</v>
      </c>
      <c r="X83" s="39"/>
      <c r="Y83" s="41">
        <v>4</v>
      </c>
      <c r="Z83" s="39" t="s">
        <v>7551</v>
      </c>
      <c r="AA83" s="39"/>
      <c r="AB83" s="39"/>
      <c r="AC83" s="40"/>
      <c r="AD83" s="40"/>
      <c r="AE83" s="39"/>
      <c r="AF83" s="40"/>
      <c r="AG83" s="40"/>
      <c r="AH83" s="39" t="s">
        <v>7552</v>
      </c>
      <c r="AI83" s="40">
        <v>45934.3959375</v>
      </c>
      <c r="AJ83" s="40">
        <v>45932.3521643519</v>
      </c>
      <c r="AK83" s="40">
        <v>45933</v>
      </c>
      <c r="AL83" s="40">
        <v>45934.3959375</v>
      </c>
      <c r="AM83" s="39" t="s">
        <v>7553</v>
      </c>
      <c r="AN83" s="39" t="s">
        <v>7554</v>
      </c>
      <c r="AO83" s="39" t="s">
        <v>7584</v>
      </c>
      <c r="AP83" s="39" t="s">
        <v>7585</v>
      </c>
      <c r="AQ83" s="39" t="s">
        <v>7556</v>
      </c>
      <c r="AR83" s="39" t="s">
        <v>7557</v>
      </c>
    </row>
    <row r="84" ht="24" spans="1:44">
      <c r="A84" s="39" t="s">
        <v>8063</v>
      </c>
      <c r="B84" s="39" t="s">
        <v>8064</v>
      </c>
      <c r="C84" s="40">
        <v>45933.698125</v>
      </c>
      <c r="D84" s="39" t="s">
        <v>8065</v>
      </c>
      <c r="E84" s="39" t="s">
        <v>8066</v>
      </c>
      <c r="F84" s="39" t="s">
        <v>8067</v>
      </c>
      <c r="G84" s="39" t="s">
        <v>7563</v>
      </c>
      <c r="H84" s="39" t="s">
        <v>7563</v>
      </c>
      <c r="I84" s="39" t="s">
        <v>7543</v>
      </c>
      <c r="J84" s="39" t="s">
        <v>7544</v>
      </c>
      <c r="K84" s="39" t="s">
        <v>7564</v>
      </c>
      <c r="L84" s="39" t="s">
        <v>7472</v>
      </c>
      <c r="M84" s="41">
        <v>450</v>
      </c>
      <c r="N84" s="39" t="s">
        <v>7476</v>
      </c>
      <c r="O84" s="41">
        <v>900</v>
      </c>
      <c r="P84" s="39" t="s">
        <v>7595</v>
      </c>
      <c r="Q84" s="39" t="s">
        <v>7642</v>
      </c>
      <c r="R84" s="41">
        <v>466200</v>
      </c>
      <c r="S84" s="40">
        <v>45934.605474537</v>
      </c>
      <c r="T84" s="41">
        <v>2</v>
      </c>
      <c r="U84" s="41">
        <v>3</v>
      </c>
      <c r="V84" s="39" t="s">
        <v>7549</v>
      </c>
      <c r="W84" s="39" t="s">
        <v>7550</v>
      </c>
      <c r="X84" s="39"/>
      <c r="Y84" s="41">
        <v>4</v>
      </c>
      <c r="Z84" s="39" t="s">
        <v>7551</v>
      </c>
      <c r="AA84" s="39"/>
      <c r="AB84" s="39"/>
      <c r="AC84" s="40"/>
      <c r="AD84" s="40"/>
      <c r="AE84" s="39"/>
      <c r="AF84" s="40"/>
      <c r="AG84" s="40"/>
      <c r="AH84" s="39" t="s">
        <v>7552</v>
      </c>
      <c r="AI84" s="40">
        <v>45937.8364930556</v>
      </c>
      <c r="AJ84" s="40">
        <v>45935.6183796296</v>
      </c>
      <c r="AK84" s="40">
        <v>45937</v>
      </c>
      <c r="AL84" s="40">
        <v>45937.8364930556</v>
      </c>
      <c r="AM84" s="39" t="s">
        <v>7553</v>
      </c>
      <c r="AN84" s="39" t="s">
        <v>7554</v>
      </c>
      <c r="AO84" s="39" t="s">
        <v>7565</v>
      </c>
      <c r="AP84" s="39" t="s">
        <v>7566</v>
      </c>
      <c r="AQ84" s="39"/>
      <c r="AR84" s="39" t="s">
        <v>7557</v>
      </c>
    </row>
    <row r="85" ht="24" spans="1:44">
      <c r="A85" s="39" t="s">
        <v>8068</v>
      </c>
      <c r="B85" s="39" t="s">
        <v>8069</v>
      </c>
      <c r="C85" s="40">
        <v>45942.5599074074</v>
      </c>
      <c r="D85" s="39" t="s">
        <v>8070</v>
      </c>
      <c r="E85" s="39" t="s">
        <v>8071</v>
      </c>
      <c r="F85" s="39" t="s">
        <v>8072</v>
      </c>
      <c r="G85" s="39" t="s">
        <v>8073</v>
      </c>
      <c r="H85" s="39" t="s">
        <v>8073</v>
      </c>
      <c r="I85" s="39" t="s">
        <v>7543</v>
      </c>
      <c r="J85" s="39" t="s">
        <v>7544</v>
      </c>
      <c r="K85" s="39" t="s">
        <v>8074</v>
      </c>
      <c r="L85" s="39" t="s">
        <v>7472</v>
      </c>
      <c r="M85" s="41">
        <v>450</v>
      </c>
      <c r="N85" s="39" t="s">
        <v>7472</v>
      </c>
      <c r="O85" s="41">
        <v>2200</v>
      </c>
      <c r="P85" s="39" t="s">
        <v>7595</v>
      </c>
      <c r="Q85" s="39" t="s">
        <v>7642</v>
      </c>
      <c r="R85" s="41">
        <v>1917550</v>
      </c>
      <c r="S85" s="40">
        <v>45943.3777314815</v>
      </c>
      <c r="T85" s="41">
        <v>0</v>
      </c>
      <c r="U85" s="41">
        <v>0</v>
      </c>
      <c r="V85" s="39" t="s">
        <v>7549</v>
      </c>
      <c r="W85" s="39" t="s">
        <v>7550</v>
      </c>
      <c r="X85" s="39"/>
      <c r="Y85" s="41">
        <v>4</v>
      </c>
      <c r="Z85" s="39" t="s">
        <v>7551</v>
      </c>
      <c r="AA85" s="39"/>
      <c r="AB85" s="39"/>
      <c r="AC85" s="40"/>
      <c r="AD85" s="40"/>
      <c r="AE85" s="39"/>
      <c r="AF85" s="40"/>
      <c r="AG85" s="40"/>
      <c r="AH85" s="39" t="s">
        <v>7628</v>
      </c>
      <c r="AI85" s="40">
        <v>45943.3777314815</v>
      </c>
      <c r="AJ85" s="40"/>
      <c r="AK85" s="40"/>
      <c r="AL85" s="40"/>
      <c r="AM85" s="39" t="s">
        <v>7553</v>
      </c>
      <c r="AN85" s="39" t="s">
        <v>7554</v>
      </c>
      <c r="AO85" s="39" t="s">
        <v>7565</v>
      </c>
      <c r="AP85" s="39" t="s">
        <v>7566</v>
      </c>
      <c r="AQ85" s="39"/>
      <c r="AR85" s="39" t="s">
        <v>7557</v>
      </c>
    </row>
    <row r="86" ht="24" spans="1:44">
      <c r="A86" s="39" t="s">
        <v>8075</v>
      </c>
      <c r="B86" s="39" t="s">
        <v>8076</v>
      </c>
      <c r="C86" s="40">
        <v>45931.4280902778</v>
      </c>
      <c r="D86" s="39" t="s">
        <v>8077</v>
      </c>
      <c r="E86" s="39" t="s">
        <v>8078</v>
      </c>
      <c r="F86" s="39" t="s">
        <v>7807</v>
      </c>
      <c r="G86" s="39"/>
      <c r="H86" s="39" t="s">
        <v>8079</v>
      </c>
      <c r="I86" s="39" t="s">
        <v>7543</v>
      </c>
      <c r="J86" s="39" t="s">
        <v>7544</v>
      </c>
      <c r="K86" s="39" t="s">
        <v>7607</v>
      </c>
      <c r="L86" s="39"/>
      <c r="M86" s="41"/>
      <c r="N86" s="39" t="s">
        <v>7546</v>
      </c>
      <c r="O86" s="41">
        <v>900</v>
      </c>
      <c r="P86" s="39" t="s">
        <v>7547</v>
      </c>
      <c r="Q86" s="39" t="s">
        <v>7548</v>
      </c>
      <c r="R86" s="41">
        <v>893000</v>
      </c>
      <c r="S86" s="40">
        <v>45932.5813888889</v>
      </c>
      <c r="T86" s="41">
        <v>5</v>
      </c>
      <c r="U86" s="41">
        <v>7</v>
      </c>
      <c r="V86" s="39" t="s">
        <v>7617</v>
      </c>
      <c r="W86" s="39" t="s">
        <v>7660</v>
      </c>
      <c r="X86" s="39" t="s">
        <v>7661</v>
      </c>
      <c r="Y86" s="41">
        <v>25</v>
      </c>
      <c r="Z86" s="39" t="s">
        <v>7551</v>
      </c>
      <c r="AA86" s="39"/>
      <c r="AB86" s="39"/>
      <c r="AC86" s="40"/>
      <c r="AD86" s="40"/>
      <c r="AE86" s="39"/>
      <c r="AF86" s="40"/>
      <c r="AG86" s="40"/>
      <c r="AH86" s="39" t="s">
        <v>7552</v>
      </c>
      <c r="AI86" s="40">
        <v>45939.5618402778</v>
      </c>
      <c r="AJ86" s="40">
        <v>45932.6971875</v>
      </c>
      <c r="AK86" s="40">
        <v>45939</v>
      </c>
      <c r="AL86" s="40">
        <v>45939.5618402778</v>
      </c>
      <c r="AM86" s="39" t="s">
        <v>7553</v>
      </c>
      <c r="AN86" s="39" t="s">
        <v>7554</v>
      </c>
      <c r="AO86" s="39" t="s">
        <v>7609</v>
      </c>
      <c r="AP86" s="39" t="s">
        <v>7610</v>
      </c>
      <c r="AQ86" s="39" t="s">
        <v>7556</v>
      </c>
      <c r="AR86" s="39" t="s">
        <v>7557</v>
      </c>
    </row>
    <row r="87" ht="24" spans="1:44">
      <c r="A87" s="39" t="s">
        <v>8080</v>
      </c>
      <c r="B87" s="39" t="s">
        <v>8081</v>
      </c>
      <c r="C87" s="40">
        <v>45936.4100347222</v>
      </c>
      <c r="D87" s="39" t="s">
        <v>8082</v>
      </c>
      <c r="E87" s="39" t="s">
        <v>8083</v>
      </c>
      <c r="F87" s="39" t="s">
        <v>8084</v>
      </c>
      <c r="G87" s="39" t="s">
        <v>7738</v>
      </c>
      <c r="H87" s="39" t="s">
        <v>7738</v>
      </c>
      <c r="I87" s="39" t="s">
        <v>7573</v>
      </c>
      <c r="J87" s="39" t="s">
        <v>7544</v>
      </c>
      <c r="K87" s="39" t="s">
        <v>7616</v>
      </c>
      <c r="L87" s="39"/>
      <c r="M87" s="41"/>
      <c r="N87" s="39" t="s">
        <v>7546</v>
      </c>
      <c r="O87" s="41">
        <v>900</v>
      </c>
      <c r="P87" s="39" t="s">
        <v>7547</v>
      </c>
      <c r="Q87" s="39" t="s">
        <v>7548</v>
      </c>
      <c r="R87" s="41">
        <v>848000</v>
      </c>
      <c r="S87" s="40">
        <v>45937.2713888889</v>
      </c>
      <c r="T87" s="41">
        <v>4</v>
      </c>
      <c r="U87" s="41">
        <v>6</v>
      </c>
      <c r="V87" s="39" t="s">
        <v>7617</v>
      </c>
      <c r="W87" s="39"/>
      <c r="X87" s="39" t="s">
        <v>7618</v>
      </c>
      <c r="Y87" s="41">
        <v>25</v>
      </c>
      <c r="Z87" s="39" t="s">
        <v>7551</v>
      </c>
      <c r="AA87" s="39"/>
      <c r="AB87" s="39"/>
      <c r="AC87" s="40"/>
      <c r="AD87" s="40"/>
      <c r="AE87" s="39"/>
      <c r="AF87" s="40"/>
      <c r="AG87" s="40"/>
      <c r="AH87" s="39" t="s">
        <v>7608</v>
      </c>
      <c r="AI87" s="40">
        <v>45938.6128472222</v>
      </c>
      <c r="AJ87" s="40">
        <v>45938.6128472222</v>
      </c>
      <c r="AK87" s="40"/>
      <c r="AL87" s="40"/>
      <c r="AM87" s="39" t="s">
        <v>7553</v>
      </c>
      <c r="AN87" s="39" t="s">
        <v>7554</v>
      </c>
      <c r="AO87" s="39" t="s">
        <v>7619</v>
      </c>
      <c r="AP87" s="39" t="s">
        <v>7620</v>
      </c>
      <c r="AQ87" s="39" t="s">
        <v>7556</v>
      </c>
      <c r="AR87" s="39" t="s">
        <v>7557</v>
      </c>
    </row>
    <row r="88" ht="24" spans="1:44">
      <c r="A88" s="39" t="s">
        <v>8085</v>
      </c>
      <c r="B88" s="39" t="s">
        <v>8086</v>
      </c>
      <c r="C88" s="40">
        <v>45939.4534837963</v>
      </c>
      <c r="D88" s="39" t="s">
        <v>8087</v>
      </c>
      <c r="E88" s="39" t="s">
        <v>8088</v>
      </c>
      <c r="F88" s="39" t="s">
        <v>8089</v>
      </c>
      <c r="G88" s="39" t="s">
        <v>8090</v>
      </c>
      <c r="H88" s="39" t="s">
        <v>8090</v>
      </c>
      <c r="I88" s="39" t="s">
        <v>7543</v>
      </c>
      <c r="J88" s="39" t="s">
        <v>7544</v>
      </c>
      <c r="K88" s="39" t="s">
        <v>7564</v>
      </c>
      <c r="L88" s="39"/>
      <c r="M88" s="41"/>
      <c r="N88" s="39" t="s">
        <v>7546</v>
      </c>
      <c r="O88" s="41">
        <v>900</v>
      </c>
      <c r="P88" s="39" t="s">
        <v>7547</v>
      </c>
      <c r="Q88" s="39" t="s">
        <v>7548</v>
      </c>
      <c r="R88" s="41">
        <v>863000</v>
      </c>
      <c r="S88" s="40">
        <v>45943.3942708333</v>
      </c>
      <c r="T88" s="41">
        <v>0</v>
      </c>
      <c r="U88" s="41">
        <v>0</v>
      </c>
      <c r="V88" s="39" t="s">
        <v>7549</v>
      </c>
      <c r="W88" s="39" t="s">
        <v>7550</v>
      </c>
      <c r="X88" s="39"/>
      <c r="Y88" s="41">
        <v>4</v>
      </c>
      <c r="Z88" s="39" t="s">
        <v>7551</v>
      </c>
      <c r="AA88" s="39"/>
      <c r="AB88" s="39"/>
      <c r="AC88" s="40"/>
      <c r="AD88" s="40"/>
      <c r="AE88" s="39"/>
      <c r="AF88" s="40"/>
      <c r="AG88" s="40"/>
      <c r="AH88" s="39" t="s">
        <v>7628</v>
      </c>
      <c r="AI88" s="40">
        <v>45943.3942708333</v>
      </c>
      <c r="AJ88" s="40"/>
      <c r="AK88" s="40"/>
      <c r="AL88" s="40"/>
      <c r="AM88" s="39" t="s">
        <v>7553</v>
      </c>
      <c r="AN88" s="41" t="s">
        <v>7554</v>
      </c>
      <c r="AO88" s="39" t="s">
        <v>7565</v>
      </c>
      <c r="AP88" s="39" t="s">
        <v>7566</v>
      </c>
      <c r="AQ88" s="39" t="s">
        <v>7556</v>
      </c>
      <c r="AR88" s="39" t="s">
        <v>7557</v>
      </c>
    </row>
    <row r="89" ht="24" spans="1:44">
      <c r="A89" s="39" t="s">
        <v>8091</v>
      </c>
      <c r="B89" s="39" t="s">
        <v>8092</v>
      </c>
      <c r="C89" s="40">
        <v>45938.3334490741</v>
      </c>
      <c r="D89" s="39" t="s">
        <v>7324</v>
      </c>
      <c r="E89" s="39" t="s">
        <v>8093</v>
      </c>
      <c r="F89" s="39" t="s">
        <v>8094</v>
      </c>
      <c r="G89" s="39" t="s">
        <v>8095</v>
      </c>
      <c r="H89" s="39" t="s">
        <v>8095</v>
      </c>
      <c r="I89" s="39" t="s">
        <v>7573</v>
      </c>
      <c r="J89" s="39" t="s">
        <v>7544</v>
      </c>
      <c r="K89" s="39" t="s">
        <v>7616</v>
      </c>
      <c r="L89" s="39"/>
      <c r="M89" s="41"/>
      <c r="N89" s="39" t="s">
        <v>8096</v>
      </c>
      <c r="O89" s="41">
        <v>23000</v>
      </c>
      <c r="P89" s="39" t="s">
        <v>7547</v>
      </c>
      <c r="Q89" s="39" t="s">
        <v>7548</v>
      </c>
      <c r="R89" s="41">
        <v>22397000</v>
      </c>
      <c r="S89" s="40"/>
      <c r="T89" s="41"/>
      <c r="U89" s="41"/>
      <c r="V89" s="39"/>
      <c r="W89" s="39"/>
      <c r="X89" s="39"/>
      <c r="Y89" s="41"/>
      <c r="Z89" s="39" t="s">
        <v>7551</v>
      </c>
      <c r="AA89" s="39"/>
      <c r="AB89" s="39"/>
      <c r="AC89" s="40"/>
      <c r="AD89" s="40"/>
      <c r="AE89" s="39"/>
      <c r="AF89" s="40"/>
      <c r="AG89" s="40"/>
      <c r="AH89" s="39" t="s">
        <v>7596</v>
      </c>
      <c r="AI89" s="40">
        <v>45938.3334490741</v>
      </c>
      <c r="AJ89" s="40"/>
      <c r="AK89" s="40"/>
      <c r="AL89" s="40"/>
      <c r="AM89" s="39" t="s">
        <v>7553</v>
      </c>
      <c r="AN89" s="39" t="s">
        <v>7554</v>
      </c>
      <c r="AO89" s="39" t="s">
        <v>7619</v>
      </c>
      <c r="AP89" s="39"/>
      <c r="AQ89" s="39" t="s">
        <v>7556</v>
      </c>
      <c r="AR89" s="39" t="s">
        <v>7557</v>
      </c>
    </row>
    <row r="90" ht="24" spans="1:44">
      <c r="A90" s="39" t="s">
        <v>8097</v>
      </c>
      <c r="B90" s="39" t="s">
        <v>8098</v>
      </c>
      <c r="C90" s="40">
        <v>45933.2839467593</v>
      </c>
      <c r="D90" s="39" t="s">
        <v>8099</v>
      </c>
      <c r="E90" s="39" t="s">
        <v>8100</v>
      </c>
      <c r="F90" s="39" t="s">
        <v>8101</v>
      </c>
      <c r="G90" s="39"/>
      <c r="H90" s="39" t="s">
        <v>7687</v>
      </c>
      <c r="I90" s="39" t="s">
        <v>7543</v>
      </c>
      <c r="J90" s="39" t="s">
        <v>7544</v>
      </c>
      <c r="K90" s="39" t="s">
        <v>7688</v>
      </c>
      <c r="L90" s="39"/>
      <c r="M90" s="41"/>
      <c r="N90" s="39" t="s">
        <v>7546</v>
      </c>
      <c r="O90" s="41">
        <v>900</v>
      </c>
      <c r="P90" s="39" t="s">
        <v>7547</v>
      </c>
      <c r="Q90" s="39" t="s">
        <v>7548</v>
      </c>
      <c r="R90" s="41">
        <v>893000</v>
      </c>
      <c r="S90" s="40">
        <v>45933.527337963</v>
      </c>
      <c r="T90" s="41">
        <v>6</v>
      </c>
      <c r="U90" s="41">
        <v>10</v>
      </c>
      <c r="V90" s="39" t="s">
        <v>7617</v>
      </c>
      <c r="W90" s="39" t="s">
        <v>7660</v>
      </c>
      <c r="X90" s="39" t="s">
        <v>7661</v>
      </c>
      <c r="Y90" s="41">
        <v>25</v>
      </c>
      <c r="Z90" s="39" t="s">
        <v>7551</v>
      </c>
      <c r="AA90" s="39"/>
      <c r="AB90" s="39"/>
      <c r="AC90" s="40"/>
      <c r="AD90" s="40"/>
      <c r="AE90" s="39"/>
      <c r="AF90" s="40"/>
      <c r="AG90" s="40"/>
      <c r="AH90" s="39" t="s">
        <v>7608</v>
      </c>
      <c r="AI90" s="40">
        <v>45933.5484027778</v>
      </c>
      <c r="AJ90" s="40">
        <v>45933.5484027778</v>
      </c>
      <c r="AK90" s="40"/>
      <c r="AL90" s="40"/>
      <c r="AM90" s="39" t="s">
        <v>7553</v>
      </c>
      <c r="AN90" s="39" t="s">
        <v>7554</v>
      </c>
      <c r="AO90" s="39" t="s">
        <v>7609</v>
      </c>
      <c r="AP90" s="39" t="s">
        <v>7610</v>
      </c>
      <c r="AQ90" s="39" t="s">
        <v>7556</v>
      </c>
      <c r="AR90" s="39" t="s">
        <v>7557</v>
      </c>
    </row>
    <row r="91" ht="24" spans="1:44">
      <c r="A91" s="39" t="s">
        <v>8102</v>
      </c>
      <c r="B91" s="39" t="s">
        <v>8103</v>
      </c>
      <c r="C91" s="40">
        <v>45936.5344097222</v>
      </c>
      <c r="D91" s="39" t="s">
        <v>8104</v>
      </c>
      <c r="E91" s="39" t="s">
        <v>8105</v>
      </c>
      <c r="F91" s="39" t="s">
        <v>8106</v>
      </c>
      <c r="G91" s="39" t="s">
        <v>7675</v>
      </c>
      <c r="H91" s="39" t="s">
        <v>8107</v>
      </c>
      <c r="I91" s="39" t="s">
        <v>7592</v>
      </c>
      <c r="J91" s="39"/>
      <c r="K91" s="39" t="s">
        <v>7593</v>
      </c>
      <c r="L91" s="39" t="s">
        <v>7594</v>
      </c>
      <c r="M91" s="41">
        <v>900</v>
      </c>
      <c r="N91" s="39" t="s">
        <v>7594</v>
      </c>
      <c r="O91" s="41">
        <v>1300</v>
      </c>
      <c r="P91" s="39" t="s">
        <v>7595</v>
      </c>
      <c r="Q91" s="39" t="s">
        <v>7548</v>
      </c>
      <c r="R91" s="41">
        <v>424800</v>
      </c>
      <c r="S91" s="40">
        <v>45936.5379398148</v>
      </c>
      <c r="T91" s="41">
        <v>4</v>
      </c>
      <c r="U91" s="41">
        <v>4</v>
      </c>
      <c r="V91" s="39" t="s">
        <v>7549</v>
      </c>
      <c r="W91" s="39" t="s">
        <v>7550</v>
      </c>
      <c r="X91" s="39"/>
      <c r="Y91" s="41">
        <v>4</v>
      </c>
      <c r="Z91" s="39" t="s">
        <v>7551</v>
      </c>
      <c r="AA91" s="39"/>
      <c r="AB91" s="39"/>
      <c r="AC91" s="40"/>
      <c r="AD91" s="40"/>
      <c r="AE91" s="39"/>
      <c r="AF91" s="40"/>
      <c r="AG91" s="40"/>
      <c r="AH91" s="39" t="s">
        <v>7552</v>
      </c>
      <c r="AI91" s="40">
        <v>45940.6406597222</v>
      </c>
      <c r="AJ91" s="40">
        <v>45938.3462962963</v>
      </c>
      <c r="AK91" s="40">
        <v>45939</v>
      </c>
      <c r="AL91" s="40">
        <v>45940.6406597222</v>
      </c>
      <c r="AM91" s="39" t="s">
        <v>7553</v>
      </c>
      <c r="AN91" s="39" t="s">
        <v>7554</v>
      </c>
      <c r="AO91" s="39" t="s">
        <v>7619</v>
      </c>
      <c r="AP91" s="39" t="s">
        <v>7620</v>
      </c>
      <c r="AQ91" s="39"/>
      <c r="AR91" s="39" t="s">
        <v>7557</v>
      </c>
    </row>
    <row r="92" ht="24" spans="1:44">
      <c r="A92" s="39" t="s">
        <v>8108</v>
      </c>
      <c r="B92" s="39" t="s">
        <v>8109</v>
      </c>
      <c r="C92" s="40">
        <v>45937.6650347222</v>
      </c>
      <c r="D92" s="39" t="s">
        <v>8110</v>
      </c>
      <c r="E92" s="39" t="s">
        <v>8111</v>
      </c>
      <c r="F92" s="39" t="s">
        <v>8112</v>
      </c>
      <c r="G92" s="39" t="s">
        <v>8113</v>
      </c>
      <c r="H92" s="39" t="s">
        <v>8113</v>
      </c>
      <c r="I92" s="39" t="s">
        <v>7543</v>
      </c>
      <c r="J92" s="39" t="s">
        <v>7544</v>
      </c>
      <c r="K92" s="39" t="s">
        <v>7574</v>
      </c>
      <c r="L92" s="39" t="s">
        <v>7472</v>
      </c>
      <c r="M92" s="41">
        <v>1300</v>
      </c>
      <c r="N92" s="39" t="s">
        <v>7476</v>
      </c>
      <c r="O92" s="41">
        <v>900</v>
      </c>
      <c r="P92" s="39" t="s">
        <v>7595</v>
      </c>
      <c r="Q92" s="39" t="s">
        <v>7642</v>
      </c>
      <c r="R92" s="41">
        <v>0</v>
      </c>
      <c r="S92" s="40">
        <v>45938.4164930556</v>
      </c>
      <c r="T92" s="41">
        <v>1</v>
      </c>
      <c r="U92" s="41">
        <v>1</v>
      </c>
      <c r="V92" s="39" t="s">
        <v>7549</v>
      </c>
      <c r="W92" s="39" t="s">
        <v>7550</v>
      </c>
      <c r="X92" s="39"/>
      <c r="Y92" s="41">
        <v>4</v>
      </c>
      <c r="Z92" s="39" t="s">
        <v>7551</v>
      </c>
      <c r="AA92" s="39"/>
      <c r="AB92" s="39"/>
      <c r="AC92" s="40"/>
      <c r="AD92" s="40"/>
      <c r="AE92" s="39"/>
      <c r="AF92" s="40"/>
      <c r="AG92" s="40"/>
      <c r="AH92" s="39" t="s">
        <v>7552</v>
      </c>
      <c r="AI92" s="40">
        <v>45939.3614351852</v>
      </c>
      <c r="AJ92" s="40">
        <v>45938.4192939815</v>
      </c>
      <c r="AK92" s="40">
        <v>45939</v>
      </c>
      <c r="AL92" s="40">
        <v>45939.3614351852</v>
      </c>
      <c r="AM92" s="39" t="s">
        <v>7553</v>
      </c>
      <c r="AN92" s="39" t="s">
        <v>7554</v>
      </c>
      <c r="AO92" s="39" t="s">
        <v>7555</v>
      </c>
      <c r="AP92" s="39" t="s">
        <v>7576</v>
      </c>
      <c r="AQ92" s="39"/>
      <c r="AR92" s="39" t="s">
        <v>7557</v>
      </c>
    </row>
    <row r="93" ht="24" spans="1:44">
      <c r="A93" s="39" t="s">
        <v>8114</v>
      </c>
      <c r="B93" s="39" t="s">
        <v>8115</v>
      </c>
      <c r="C93" s="40">
        <v>45931.5880902778</v>
      </c>
      <c r="D93" s="39" t="s">
        <v>8116</v>
      </c>
      <c r="E93" s="39" t="s">
        <v>8117</v>
      </c>
      <c r="F93" s="39" t="s">
        <v>8118</v>
      </c>
      <c r="G93" s="39"/>
      <c r="H93" s="39" t="s">
        <v>8119</v>
      </c>
      <c r="I93" s="39" t="s">
        <v>7543</v>
      </c>
      <c r="J93" s="39" t="s">
        <v>7544</v>
      </c>
      <c r="K93" s="39" t="s">
        <v>8120</v>
      </c>
      <c r="L93" s="39" t="s">
        <v>7472</v>
      </c>
      <c r="M93" s="41">
        <v>450</v>
      </c>
      <c r="N93" s="39" t="s">
        <v>7476</v>
      </c>
      <c r="O93" s="41">
        <v>900</v>
      </c>
      <c r="P93" s="39" t="s">
        <v>7595</v>
      </c>
      <c r="Q93" s="39" t="s">
        <v>7642</v>
      </c>
      <c r="R93" s="41">
        <v>468000</v>
      </c>
      <c r="S93" s="40">
        <v>45933.2814699074</v>
      </c>
      <c r="T93" s="41">
        <v>2</v>
      </c>
      <c r="U93" s="41">
        <v>4</v>
      </c>
      <c r="V93" s="39" t="s">
        <v>7549</v>
      </c>
      <c r="W93" s="39" t="s">
        <v>7550</v>
      </c>
      <c r="X93" s="39"/>
      <c r="Y93" s="41">
        <v>4</v>
      </c>
      <c r="Z93" s="39" t="s">
        <v>7551</v>
      </c>
      <c r="AA93" s="39"/>
      <c r="AB93" s="39"/>
      <c r="AC93" s="40"/>
      <c r="AD93" s="40"/>
      <c r="AE93" s="39"/>
      <c r="AF93" s="40"/>
      <c r="AG93" s="40"/>
      <c r="AH93" s="39" t="s">
        <v>7552</v>
      </c>
      <c r="AI93" s="40">
        <v>45937.8821643519</v>
      </c>
      <c r="AJ93" s="40">
        <v>45936.3527662037</v>
      </c>
      <c r="AK93" s="40">
        <v>45937</v>
      </c>
      <c r="AL93" s="40">
        <v>45937.8821643519</v>
      </c>
      <c r="AM93" s="39" t="s">
        <v>7553</v>
      </c>
      <c r="AN93" s="39" t="s">
        <v>7554</v>
      </c>
      <c r="AO93" s="39" t="s">
        <v>7619</v>
      </c>
      <c r="AP93" s="39" t="s">
        <v>7620</v>
      </c>
      <c r="AQ93" s="39"/>
      <c r="AR93" s="39" t="s">
        <v>7557</v>
      </c>
    </row>
    <row r="94" ht="24" spans="1:44">
      <c r="A94" s="39" t="s">
        <v>8121</v>
      </c>
      <c r="B94" s="39" t="s">
        <v>8122</v>
      </c>
      <c r="C94" s="40">
        <v>45932.638912037</v>
      </c>
      <c r="D94" s="39" t="s">
        <v>8123</v>
      </c>
      <c r="E94" s="39" t="s">
        <v>8124</v>
      </c>
      <c r="F94" s="39" t="s">
        <v>8125</v>
      </c>
      <c r="G94" s="39"/>
      <c r="H94" s="39" t="s">
        <v>8126</v>
      </c>
      <c r="I94" s="39" t="s">
        <v>7592</v>
      </c>
      <c r="J94" s="39"/>
      <c r="K94" s="39" t="s">
        <v>7593</v>
      </c>
      <c r="L94" s="39"/>
      <c r="M94" s="41"/>
      <c r="N94" s="39" t="s">
        <v>7546</v>
      </c>
      <c r="O94" s="41">
        <v>900</v>
      </c>
      <c r="P94" s="39" t="s">
        <v>7547</v>
      </c>
      <c r="Q94" s="39" t="s">
        <v>7548</v>
      </c>
      <c r="R94" s="41">
        <v>848000</v>
      </c>
      <c r="S94" s="40">
        <v>45933.2886342593</v>
      </c>
      <c r="T94" s="41">
        <v>0</v>
      </c>
      <c r="U94" s="41">
        <v>2</v>
      </c>
      <c r="V94" s="39" t="s">
        <v>7549</v>
      </c>
      <c r="W94" s="39" t="s">
        <v>7550</v>
      </c>
      <c r="X94" s="39"/>
      <c r="Y94" s="41">
        <v>4</v>
      </c>
      <c r="Z94" s="39" t="s">
        <v>7551</v>
      </c>
      <c r="AA94" s="39"/>
      <c r="AB94" s="39"/>
      <c r="AC94" s="40"/>
      <c r="AD94" s="40"/>
      <c r="AE94" s="39"/>
      <c r="AF94" s="40"/>
      <c r="AG94" s="40"/>
      <c r="AH94" s="39" t="s">
        <v>7552</v>
      </c>
      <c r="AI94" s="40">
        <v>45935.8046180556</v>
      </c>
      <c r="AJ94" s="40">
        <v>45933.3349884259</v>
      </c>
      <c r="AK94" s="40">
        <v>45934</v>
      </c>
      <c r="AL94" s="40">
        <v>45935.8046180556</v>
      </c>
      <c r="AM94" s="39" t="s">
        <v>7553</v>
      </c>
      <c r="AN94" s="39" t="s">
        <v>7554</v>
      </c>
      <c r="AO94" s="39" t="s">
        <v>7669</v>
      </c>
      <c r="AP94" s="39" t="s">
        <v>7702</v>
      </c>
      <c r="AQ94" s="39" t="s">
        <v>7556</v>
      </c>
      <c r="AR94" s="39" t="s">
        <v>7557</v>
      </c>
    </row>
    <row r="95" ht="24" spans="1:44">
      <c r="A95" s="39" t="s">
        <v>8127</v>
      </c>
      <c r="B95" s="39" t="s">
        <v>8128</v>
      </c>
      <c r="C95" s="40">
        <v>45938.4582986111</v>
      </c>
      <c r="D95" s="39" t="s">
        <v>8129</v>
      </c>
      <c r="E95" s="39" t="s">
        <v>8130</v>
      </c>
      <c r="F95" s="39" t="s">
        <v>8131</v>
      </c>
      <c r="G95" s="39" t="s">
        <v>7572</v>
      </c>
      <c r="H95" s="39" t="s">
        <v>7572</v>
      </c>
      <c r="I95" s="39" t="s">
        <v>7573</v>
      </c>
      <c r="J95" s="39" t="s">
        <v>7544</v>
      </c>
      <c r="K95" s="39" t="s">
        <v>7574</v>
      </c>
      <c r="L95" s="39"/>
      <c r="M95" s="41"/>
      <c r="N95" s="39" t="s">
        <v>7546</v>
      </c>
      <c r="O95" s="41">
        <v>900</v>
      </c>
      <c r="P95" s="39" t="s">
        <v>7547</v>
      </c>
      <c r="Q95" s="39" t="s">
        <v>7548</v>
      </c>
      <c r="R95" s="41">
        <v>848000</v>
      </c>
      <c r="S95" s="40">
        <v>45938.4993287037</v>
      </c>
      <c r="T95" s="41">
        <v>2</v>
      </c>
      <c r="U95" s="41">
        <v>2</v>
      </c>
      <c r="V95" s="39" t="s">
        <v>7549</v>
      </c>
      <c r="W95" s="39" t="s">
        <v>7550</v>
      </c>
      <c r="X95" s="39"/>
      <c r="Y95" s="41">
        <v>4</v>
      </c>
      <c r="Z95" s="39" t="s">
        <v>7551</v>
      </c>
      <c r="AA95" s="39"/>
      <c r="AB95" s="39"/>
      <c r="AC95" s="40"/>
      <c r="AD95" s="40"/>
      <c r="AE95" s="39"/>
      <c r="AF95" s="40"/>
      <c r="AG95" s="40"/>
      <c r="AH95" s="39" t="s">
        <v>7552</v>
      </c>
      <c r="AI95" s="40">
        <v>45940.4094791667</v>
      </c>
      <c r="AJ95" s="40">
        <v>45938.5417476852</v>
      </c>
      <c r="AK95" s="40">
        <v>45940</v>
      </c>
      <c r="AL95" s="40">
        <v>45940.4094791667</v>
      </c>
      <c r="AM95" s="39" t="s">
        <v>7553</v>
      </c>
      <c r="AN95" s="39" t="s">
        <v>7554</v>
      </c>
      <c r="AO95" s="39" t="s">
        <v>7555</v>
      </c>
      <c r="AP95" s="39" t="s">
        <v>7576</v>
      </c>
      <c r="AQ95" s="39" t="s">
        <v>7556</v>
      </c>
      <c r="AR95" s="39" t="s">
        <v>7557</v>
      </c>
    </row>
    <row r="96" ht="24" spans="1:44">
      <c r="A96" s="39" t="s">
        <v>8132</v>
      </c>
      <c r="B96" s="39" t="s">
        <v>8133</v>
      </c>
      <c r="C96" s="40">
        <v>45943.4092013889</v>
      </c>
      <c r="D96" s="39" t="s">
        <v>8134</v>
      </c>
      <c r="E96" s="39" t="s">
        <v>8135</v>
      </c>
      <c r="F96" s="39" t="s">
        <v>8136</v>
      </c>
      <c r="G96" s="39"/>
      <c r="H96" s="39" t="s">
        <v>8137</v>
      </c>
      <c r="I96" s="39" t="s">
        <v>7543</v>
      </c>
      <c r="J96" s="39" t="s">
        <v>7544</v>
      </c>
      <c r="K96" s="39" t="s">
        <v>7641</v>
      </c>
      <c r="L96" s="39" t="s">
        <v>7472</v>
      </c>
      <c r="M96" s="41">
        <v>450</v>
      </c>
      <c r="N96" s="39" t="s">
        <v>7476</v>
      </c>
      <c r="O96" s="41">
        <v>900</v>
      </c>
      <c r="P96" s="39" t="s">
        <v>7595</v>
      </c>
      <c r="Q96" s="39" t="s">
        <v>7642</v>
      </c>
      <c r="R96" s="41">
        <v>468000</v>
      </c>
      <c r="S96" s="40">
        <v>45943.422349537</v>
      </c>
      <c r="T96" s="41">
        <v>0</v>
      </c>
      <c r="U96" s="41">
        <v>0</v>
      </c>
      <c r="V96" s="39" t="s">
        <v>7549</v>
      </c>
      <c r="W96" s="39" t="s">
        <v>7550</v>
      </c>
      <c r="X96" s="39"/>
      <c r="Y96" s="41">
        <v>4</v>
      </c>
      <c r="Z96" s="39" t="s">
        <v>7551</v>
      </c>
      <c r="AA96" s="39"/>
      <c r="AB96" s="39"/>
      <c r="AC96" s="40"/>
      <c r="AD96" s="40"/>
      <c r="AE96" s="39"/>
      <c r="AF96" s="40"/>
      <c r="AG96" s="40"/>
      <c r="AH96" s="39" t="s">
        <v>7628</v>
      </c>
      <c r="AI96" s="40">
        <v>45943.422349537</v>
      </c>
      <c r="AJ96" s="40"/>
      <c r="AK96" s="40"/>
      <c r="AL96" s="40"/>
      <c r="AM96" s="39" t="s">
        <v>7553</v>
      </c>
      <c r="AN96" s="39" t="s">
        <v>7554</v>
      </c>
      <c r="AO96" s="39" t="s">
        <v>7584</v>
      </c>
      <c r="AP96" s="39" t="s">
        <v>7585</v>
      </c>
      <c r="AQ96" s="39"/>
      <c r="AR96" s="39" t="s">
        <v>7557</v>
      </c>
    </row>
    <row r="97" ht="24" spans="1:44">
      <c r="A97" s="39" t="s">
        <v>8138</v>
      </c>
      <c r="B97" s="39" t="s">
        <v>8139</v>
      </c>
      <c r="C97" s="40">
        <v>45937.6404513889</v>
      </c>
      <c r="D97" s="39" t="s">
        <v>8140</v>
      </c>
      <c r="E97" s="39" t="s">
        <v>8141</v>
      </c>
      <c r="F97" s="39" t="s">
        <v>8142</v>
      </c>
      <c r="G97" s="39"/>
      <c r="H97" s="39" t="s">
        <v>8143</v>
      </c>
      <c r="I97" s="39" t="s">
        <v>7592</v>
      </c>
      <c r="J97" s="39"/>
      <c r="K97" s="39" t="s">
        <v>7593</v>
      </c>
      <c r="L97" s="39" t="s">
        <v>7472</v>
      </c>
      <c r="M97" s="41">
        <v>450</v>
      </c>
      <c r="N97" s="39" t="s">
        <v>7476</v>
      </c>
      <c r="O97" s="41">
        <v>900</v>
      </c>
      <c r="P97" s="39" t="s">
        <v>7595</v>
      </c>
      <c r="Q97" s="39" t="s">
        <v>7642</v>
      </c>
      <c r="R97" s="41">
        <v>421650</v>
      </c>
      <c r="S97" s="40">
        <v>45938.4686111111</v>
      </c>
      <c r="T97" s="41">
        <v>1</v>
      </c>
      <c r="U97" s="41">
        <v>1</v>
      </c>
      <c r="V97" s="39" t="s">
        <v>7549</v>
      </c>
      <c r="W97" s="39" t="s">
        <v>7550</v>
      </c>
      <c r="X97" s="39"/>
      <c r="Y97" s="41">
        <v>4</v>
      </c>
      <c r="Z97" s="39" t="s">
        <v>7551</v>
      </c>
      <c r="AA97" s="39"/>
      <c r="AB97" s="39"/>
      <c r="AC97" s="40"/>
      <c r="AD97" s="40"/>
      <c r="AE97" s="39"/>
      <c r="AF97" s="40"/>
      <c r="AG97" s="40"/>
      <c r="AH97" s="39" t="s">
        <v>7552</v>
      </c>
      <c r="AI97" s="40">
        <v>45939.6703009259</v>
      </c>
      <c r="AJ97" s="40">
        <v>45938.5291319444</v>
      </c>
      <c r="AK97" s="40">
        <v>45939</v>
      </c>
      <c r="AL97" s="40">
        <v>45939.6703009259</v>
      </c>
      <c r="AM97" s="39" t="s">
        <v>7553</v>
      </c>
      <c r="AN97" s="39" t="s">
        <v>7554</v>
      </c>
      <c r="AO97" s="39" t="s">
        <v>7609</v>
      </c>
      <c r="AP97" s="39" t="s">
        <v>7610</v>
      </c>
      <c r="AQ97" s="39"/>
      <c r="AR97" s="39" t="s">
        <v>7557</v>
      </c>
    </row>
    <row r="98" ht="24" spans="1:44">
      <c r="A98" s="39" t="s">
        <v>8144</v>
      </c>
      <c r="B98" s="39" t="s">
        <v>8145</v>
      </c>
      <c r="C98" s="40">
        <v>45931.6326273148</v>
      </c>
      <c r="D98" s="39" t="s">
        <v>8146</v>
      </c>
      <c r="E98" s="39" t="s">
        <v>8147</v>
      </c>
      <c r="F98" s="39" t="s">
        <v>8148</v>
      </c>
      <c r="G98" s="39"/>
      <c r="H98" s="39" t="s">
        <v>8149</v>
      </c>
      <c r="I98" s="39" t="s">
        <v>7543</v>
      </c>
      <c r="J98" s="41" t="s">
        <v>7544</v>
      </c>
      <c r="K98" s="39" t="s">
        <v>7688</v>
      </c>
      <c r="L98" s="39"/>
      <c r="M98" s="41"/>
      <c r="N98" s="39" t="s">
        <v>7594</v>
      </c>
      <c r="O98" s="41">
        <v>1300</v>
      </c>
      <c r="P98" s="39" t="s">
        <v>7547</v>
      </c>
      <c r="Q98" s="39" t="s">
        <v>7548</v>
      </c>
      <c r="R98" s="41">
        <v>1268000</v>
      </c>
      <c r="S98" s="40">
        <v>45931.6428819444</v>
      </c>
      <c r="T98" s="41">
        <v>1</v>
      </c>
      <c r="U98" s="41">
        <v>1</v>
      </c>
      <c r="V98" s="39" t="s">
        <v>7549</v>
      </c>
      <c r="W98" s="39" t="s">
        <v>7550</v>
      </c>
      <c r="X98" s="39"/>
      <c r="Y98" s="41">
        <v>4</v>
      </c>
      <c r="Z98" s="39" t="s">
        <v>7551</v>
      </c>
      <c r="AA98" s="39"/>
      <c r="AB98" s="39"/>
      <c r="AC98" s="40"/>
      <c r="AD98" s="40"/>
      <c r="AE98" s="39"/>
      <c r="AF98" s="40"/>
      <c r="AG98" s="40"/>
      <c r="AH98" s="39" t="s">
        <v>7552</v>
      </c>
      <c r="AI98" s="40">
        <v>45932.6243171296</v>
      </c>
      <c r="AJ98" s="40">
        <v>45931.6601388889</v>
      </c>
      <c r="AK98" s="40">
        <v>45932</v>
      </c>
      <c r="AL98" s="40">
        <v>45932.6243171296</v>
      </c>
      <c r="AM98" s="39" t="s">
        <v>7553</v>
      </c>
      <c r="AN98" s="39" t="s">
        <v>7554</v>
      </c>
      <c r="AO98" s="39" t="s">
        <v>7609</v>
      </c>
      <c r="AP98" s="39" t="s">
        <v>7610</v>
      </c>
      <c r="AQ98" s="39" t="s">
        <v>7556</v>
      </c>
      <c r="AR98" s="39" t="s">
        <v>7557</v>
      </c>
    </row>
    <row r="99" ht="24" spans="1:44">
      <c r="A99" s="39" t="s">
        <v>8150</v>
      </c>
      <c r="B99" s="39" t="s">
        <v>8151</v>
      </c>
      <c r="C99" s="40">
        <v>45932.3314467593</v>
      </c>
      <c r="D99" s="39" t="s">
        <v>8152</v>
      </c>
      <c r="E99" s="39" t="s">
        <v>8153</v>
      </c>
      <c r="F99" s="39" t="s">
        <v>7861</v>
      </c>
      <c r="G99" s="39"/>
      <c r="H99" s="39" t="s">
        <v>7862</v>
      </c>
      <c r="I99" s="39" t="s">
        <v>7543</v>
      </c>
      <c r="J99" s="39" t="s">
        <v>7544</v>
      </c>
      <c r="K99" s="39" t="s">
        <v>7688</v>
      </c>
      <c r="L99" s="39"/>
      <c r="M99" s="41"/>
      <c r="N99" s="39" t="s">
        <v>7594</v>
      </c>
      <c r="O99" s="41">
        <v>1300</v>
      </c>
      <c r="P99" s="39" t="s">
        <v>7547</v>
      </c>
      <c r="Q99" s="39" t="s">
        <v>7548</v>
      </c>
      <c r="R99" s="41">
        <v>1268000</v>
      </c>
      <c r="S99" s="40">
        <v>45937.3347569444</v>
      </c>
      <c r="T99" s="41">
        <v>1</v>
      </c>
      <c r="U99" s="41">
        <v>1</v>
      </c>
      <c r="V99" s="39" t="s">
        <v>7549</v>
      </c>
      <c r="W99" s="39" t="s">
        <v>7550</v>
      </c>
      <c r="X99" s="39"/>
      <c r="Y99" s="41">
        <v>4</v>
      </c>
      <c r="Z99" s="39" t="s">
        <v>7551</v>
      </c>
      <c r="AA99" s="39"/>
      <c r="AB99" s="39"/>
      <c r="AC99" s="40"/>
      <c r="AD99" s="40"/>
      <c r="AE99" s="39"/>
      <c r="AF99" s="40"/>
      <c r="AG99" s="40"/>
      <c r="AH99" s="39" t="s">
        <v>7552</v>
      </c>
      <c r="AI99" s="40">
        <v>45938.5130671296</v>
      </c>
      <c r="AJ99" s="40">
        <v>45937.3681712963</v>
      </c>
      <c r="AK99" s="40">
        <v>45938</v>
      </c>
      <c r="AL99" s="40">
        <v>45938.5130671296</v>
      </c>
      <c r="AM99" s="39" t="s">
        <v>7553</v>
      </c>
      <c r="AN99" s="39" t="s">
        <v>7554</v>
      </c>
      <c r="AO99" s="39" t="s">
        <v>7609</v>
      </c>
      <c r="AP99" s="39" t="s">
        <v>7610</v>
      </c>
      <c r="AQ99" s="39" t="s">
        <v>7556</v>
      </c>
      <c r="AR99" s="39" t="s">
        <v>7557</v>
      </c>
    </row>
    <row r="100" ht="24" spans="1:44">
      <c r="A100" s="39" t="s">
        <v>8154</v>
      </c>
      <c r="B100" s="39" t="s">
        <v>8155</v>
      </c>
      <c r="C100" s="40">
        <v>45938.8548611111</v>
      </c>
      <c r="D100" s="39" t="s">
        <v>8156</v>
      </c>
      <c r="E100" s="39" t="s">
        <v>8157</v>
      </c>
      <c r="F100" s="39" t="s">
        <v>8158</v>
      </c>
      <c r="G100" s="39" t="s">
        <v>7738</v>
      </c>
      <c r="H100" s="39" t="s">
        <v>7738</v>
      </c>
      <c r="I100" s="39" t="s">
        <v>7573</v>
      </c>
      <c r="J100" s="39" t="s">
        <v>7544</v>
      </c>
      <c r="K100" s="39" t="s">
        <v>7616</v>
      </c>
      <c r="L100" s="39"/>
      <c r="M100" s="41"/>
      <c r="N100" s="39" t="s">
        <v>7546</v>
      </c>
      <c r="O100" s="41">
        <v>900</v>
      </c>
      <c r="P100" s="39" t="s">
        <v>7547</v>
      </c>
      <c r="Q100" s="39" t="s">
        <v>7548</v>
      </c>
      <c r="R100" s="41">
        <v>848000</v>
      </c>
      <c r="S100" s="40">
        <v>45939.4745717593</v>
      </c>
      <c r="T100" s="41">
        <v>2</v>
      </c>
      <c r="U100" s="41">
        <v>4</v>
      </c>
      <c r="V100" s="39" t="s">
        <v>7549</v>
      </c>
      <c r="W100" s="39" t="s">
        <v>7550</v>
      </c>
      <c r="X100" s="39"/>
      <c r="Y100" s="41">
        <v>4</v>
      </c>
      <c r="Z100" s="39" t="s">
        <v>7551</v>
      </c>
      <c r="AA100" s="39"/>
      <c r="AB100" s="39"/>
      <c r="AC100" s="40"/>
      <c r="AD100" s="40"/>
      <c r="AE100" s="39"/>
      <c r="AF100" s="40"/>
      <c r="AG100" s="40"/>
      <c r="AH100" s="39" t="s">
        <v>7608</v>
      </c>
      <c r="AI100" s="40">
        <v>45940.3536342593</v>
      </c>
      <c r="AJ100" s="40">
        <v>45940.3536342593</v>
      </c>
      <c r="AK100" s="40"/>
      <c r="AL100" s="40"/>
      <c r="AM100" s="39" t="s">
        <v>7553</v>
      </c>
      <c r="AN100" s="39" t="s">
        <v>7554</v>
      </c>
      <c r="AO100" s="39" t="s">
        <v>7619</v>
      </c>
      <c r="AP100" s="39" t="s">
        <v>7620</v>
      </c>
      <c r="AQ100" s="39" t="s">
        <v>7556</v>
      </c>
      <c r="AR100" s="39" t="s">
        <v>7557</v>
      </c>
    </row>
    <row r="101" ht="24" spans="1:44">
      <c r="A101" s="39" t="s">
        <v>8159</v>
      </c>
      <c r="B101" s="39" t="s">
        <v>8160</v>
      </c>
      <c r="C101" s="40">
        <v>45936.4194560185</v>
      </c>
      <c r="D101" s="39" t="s">
        <v>8161</v>
      </c>
      <c r="E101" s="39" t="s">
        <v>8162</v>
      </c>
      <c r="F101" s="39" t="s">
        <v>8163</v>
      </c>
      <c r="G101" s="39"/>
      <c r="H101" s="39" t="s">
        <v>8164</v>
      </c>
      <c r="I101" s="39" t="s">
        <v>7543</v>
      </c>
      <c r="J101" s="39" t="s">
        <v>7544</v>
      </c>
      <c r="K101" s="39" t="s">
        <v>7641</v>
      </c>
      <c r="L101" s="39" t="s">
        <v>7575</v>
      </c>
      <c r="M101" s="41">
        <v>900</v>
      </c>
      <c r="N101" s="39" t="s">
        <v>7575</v>
      </c>
      <c r="O101" s="41">
        <v>2200</v>
      </c>
      <c r="P101" s="39" t="s">
        <v>7595</v>
      </c>
      <c r="Q101" s="39" t="s">
        <v>7548</v>
      </c>
      <c r="R101" s="41">
        <v>1223100</v>
      </c>
      <c r="S101" s="40">
        <v>45936.4658680556</v>
      </c>
      <c r="T101" s="41">
        <v>3</v>
      </c>
      <c r="U101" s="41">
        <v>3</v>
      </c>
      <c r="V101" s="39" t="s">
        <v>7549</v>
      </c>
      <c r="W101" s="39" t="s">
        <v>7550</v>
      </c>
      <c r="X101" s="39"/>
      <c r="Y101" s="41">
        <v>4</v>
      </c>
      <c r="Z101" s="39" t="s">
        <v>7551</v>
      </c>
      <c r="AA101" s="39"/>
      <c r="AB101" s="39"/>
      <c r="AC101" s="40"/>
      <c r="AD101" s="40"/>
      <c r="AE101" s="39"/>
      <c r="AF101" s="40"/>
      <c r="AG101" s="40"/>
      <c r="AH101" s="39" t="s">
        <v>7552</v>
      </c>
      <c r="AI101" s="40">
        <v>45939.6260648148</v>
      </c>
      <c r="AJ101" s="40">
        <v>45937.3293865741</v>
      </c>
      <c r="AK101" s="40">
        <v>45939</v>
      </c>
      <c r="AL101" s="40">
        <v>45939.6260648148</v>
      </c>
      <c r="AM101" s="39" t="s">
        <v>7553</v>
      </c>
      <c r="AN101" s="39" t="s">
        <v>7554</v>
      </c>
      <c r="AO101" s="39" t="s">
        <v>7584</v>
      </c>
      <c r="AP101" s="39" t="s">
        <v>7585</v>
      </c>
      <c r="AQ101" s="39"/>
      <c r="AR101" s="39" t="s">
        <v>7557</v>
      </c>
    </row>
    <row r="102" ht="24" spans="1:44">
      <c r="A102" s="39" t="s">
        <v>8165</v>
      </c>
      <c r="B102" s="39" t="s">
        <v>7324</v>
      </c>
      <c r="C102" s="40">
        <v>45933.4872685185</v>
      </c>
      <c r="D102" s="39" t="s">
        <v>7324</v>
      </c>
      <c r="E102" s="39" t="s">
        <v>8166</v>
      </c>
      <c r="F102" s="39" t="s">
        <v>8167</v>
      </c>
      <c r="G102" s="39"/>
      <c r="H102" s="39" t="s">
        <v>8168</v>
      </c>
      <c r="I102" s="39" t="s">
        <v>7592</v>
      </c>
      <c r="J102" s="39"/>
      <c r="K102" s="39" t="s">
        <v>7593</v>
      </c>
      <c r="L102" s="39"/>
      <c r="M102" s="41"/>
      <c r="N102" s="39" t="s">
        <v>7594</v>
      </c>
      <c r="O102" s="41">
        <v>2200</v>
      </c>
      <c r="P102" s="39" t="s">
        <v>7547</v>
      </c>
      <c r="Q102" s="39" t="s">
        <v>7548</v>
      </c>
      <c r="R102" s="41">
        <v>2082000</v>
      </c>
      <c r="S102" s="40"/>
      <c r="T102" s="41"/>
      <c r="U102" s="41"/>
      <c r="V102" s="39"/>
      <c r="W102" s="39"/>
      <c r="X102" s="39"/>
      <c r="Y102" s="41"/>
      <c r="Z102" s="39" t="s">
        <v>7551</v>
      </c>
      <c r="AA102" s="39"/>
      <c r="AB102" s="39"/>
      <c r="AC102" s="40"/>
      <c r="AD102" s="40"/>
      <c r="AE102" s="39"/>
      <c r="AF102" s="40"/>
      <c r="AG102" s="40"/>
      <c r="AH102" s="39" t="s">
        <v>7596</v>
      </c>
      <c r="AI102" s="40">
        <v>45933.4872685185</v>
      </c>
      <c r="AJ102" s="40"/>
      <c r="AK102" s="40"/>
      <c r="AL102" s="40"/>
      <c r="AM102" s="39" t="s">
        <v>7553</v>
      </c>
      <c r="AN102" s="39" t="s">
        <v>7554</v>
      </c>
      <c r="AO102" s="39" t="s">
        <v>7609</v>
      </c>
      <c r="AP102" s="39"/>
      <c r="AQ102" s="39" t="s">
        <v>8169</v>
      </c>
      <c r="AR102" s="39" t="s">
        <v>7557</v>
      </c>
    </row>
    <row r="103" ht="24" spans="1:44">
      <c r="A103" s="39" t="s">
        <v>8170</v>
      </c>
      <c r="B103" s="39" t="s">
        <v>8171</v>
      </c>
      <c r="C103" s="40">
        <v>45936.7904398148</v>
      </c>
      <c r="D103" s="39" t="s">
        <v>8172</v>
      </c>
      <c r="E103" s="39" t="s">
        <v>8173</v>
      </c>
      <c r="F103" s="39" t="s">
        <v>8174</v>
      </c>
      <c r="G103" s="39" t="s">
        <v>7563</v>
      </c>
      <c r="H103" s="39" t="s">
        <v>7563</v>
      </c>
      <c r="I103" s="39" t="s">
        <v>7543</v>
      </c>
      <c r="J103" s="39" t="s">
        <v>7544</v>
      </c>
      <c r="K103" s="39" t="s">
        <v>7564</v>
      </c>
      <c r="L103" s="39"/>
      <c r="M103" s="41"/>
      <c r="N103" s="39" t="s">
        <v>7546</v>
      </c>
      <c r="O103" s="41">
        <v>900</v>
      </c>
      <c r="P103" s="39" t="s">
        <v>7547</v>
      </c>
      <c r="Q103" s="39" t="s">
        <v>7548</v>
      </c>
      <c r="R103" s="41">
        <v>863000</v>
      </c>
      <c r="S103" s="40">
        <v>45936.8279166667</v>
      </c>
      <c r="T103" s="41">
        <v>5</v>
      </c>
      <c r="U103" s="41">
        <v>7</v>
      </c>
      <c r="V103" s="39" t="s">
        <v>7617</v>
      </c>
      <c r="W103" s="39"/>
      <c r="X103" s="41" t="s">
        <v>7952</v>
      </c>
      <c r="Y103" s="41">
        <v>25</v>
      </c>
      <c r="Z103" s="39" t="s">
        <v>7551</v>
      </c>
      <c r="AA103" s="39"/>
      <c r="AB103" s="39"/>
      <c r="AC103" s="40"/>
      <c r="AD103" s="40"/>
      <c r="AE103" s="39"/>
      <c r="AF103" s="40"/>
      <c r="AG103" s="40"/>
      <c r="AH103" s="39" t="s">
        <v>7608</v>
      </c>
      <c r="AI103" s="40">
        <v>45938.3920601852</v>
      </c>
      <c r="AJ103" s="40">
        <v>45938.3920601852</v>
      </c>
      <c r="AK103" s="40"/>
      <c r="AL103" s="40"/>
      <c r="AM103" s="39" t="s">
        <v>7553</v>
      </c>
      <c r="AN103" s="39" t="s">
        <v>7554</v>
      </c>
      <c r="AO103" s="39" t="s">
        <v>7565</v>
      </c>
      <c r="AP103" s="39" t="s">
        <v>7566</v>
      </c>
      <c r="AQ103" s="39" t="s">
        <v>7556</v>
      </c>
      <c r="AR103" s="39" t="s">
        <v>7557</v>
      </c>
    </row>
    <row r="104" ht="24" spans="1:44">
      <c r="A104" s="39" t="s">
        <v>8175</v>
      </c>
      <c r="B104" s="39" t="s">
        <v>8176</v>
      </c>
      <c r="C104" s="40">
        <v>45935.6319675926</v>
      </c>
      <c r="D104" s="39" t="s">
        <v>8177</v>
      </c>
      <c r="E104" s="39" t="s">
        <v>8178</v>
      </c>
      <c r="F104" s="39" t="s">
        <v>8179</v>
      </c>
      <c r="G104" s="39" t="s">
        <v>8180</v>
      </c>
      <c r="H104" s="39" t="s">
        <v>8180</v>
      </c>
      <c r="I104" s="39" t="s">
        <v>7573</v>
      </c>
      <c r="J104" s="39" t="s">
        <v>7544</v>
      </c>
      <c r="K104" s="39" t="s">
        <v>7688</v>
      </c>
      <c r="L104" s="39"/>
      <c r="M104" s="41"/>
      <c r="N104" s="39" t="s">
        <v>7546</v>
      </c>
      <c r="O104" s="41">
        <v>900</v>
      </c>
      <c r="P104" s="39" t="s">
        <v>7547</v>
      </c>
      <c r="Q104" s="39" t="s">
        <v>7548</v>
      </c>
      <c r="R104" s="41">
        <v>893000</v>
      </c>
      <c r="S104" s="40">
        <v>45936.6106712963</v>
      </c>
      <c r="T104" s="41">
        <v>2</v>
      </c>
      <c r="U104" s="41">
        <v>2</v>
      </c>
      <c r="V104" s="39" t="s">
        <v>7617</v>
      </c>
      <c r="W104" s="39" t="s">
        <v>7660</v>
      </c>
      <c r="X104" s="39" t="s">
        <v>7661</v>
      </c>
      <c r="Y104" s="41">
        <v>25</v>
      </c>
      <c r="Z104" s="39" t="s">
        <v>7551</v>
      </c>
      <c r="AA104" s="39"/>
      <c r="AB104" s="39"/>
      <c r="AC104" s="40"/>
      <c r="AD104" s="40"/>
      <c r="AE104" s="39"/>
      <c r="AF104" s="40"/>
      <c r="AG104" s="40"/>
      <c r="AH104" s="39" t="s">
        <v>7552</v>
      </c>
      <c r="AI104" s="40">
        <v>45938.6855555556</v>
      </c>
      <c r="AJ104" s="40">
        <v>45936.6483449074</v>
      </c>
      <c r="AK104" s="40">
        <v>45938</v>
      </c>
      <c r="AL104" s="40">
        <v>45938.6855555556</v>
      </c>
      <c r="AM104" s="39" t="s">
        <v>7553</v>
      </c>
      <c r="AN104" s="39" t="s">
        <v>7554</v>
      </c>
      <c r="AO104" s="39" t="s">
        <v>7609</v>
      </c>
      <c r="AP104" s="39" t="s">
        <v>7610</v>
      </c>
      <c r="AQ104" s="39" t="s">
        <v>7556</v>
      </c>
      <c r="AR104" s="39" t="s">
        <v>7557</v>
      </c>
    </row>
    <row r="105" ht="24" spans="1:44">
      <c r="A105" s="39" t="s">
        <v>8181</v>
      </c>
      <c r="B105" s="39" t="s">
        <v>7324</v>
      </c>
      <c r="C105" s="40">
        <v>45935.7388657407</v>
      </c>
      <c r="D105" s="39" t="s">
        <v>8182</v>
      </c>
      <c r="E105" s="39" t="s">
        <v>8183</v>
      </c>
      <c r="F105" s="39" t="s">
        <v>8184</v>
      </c>
      <c r="G105" s="39"/>
      <c r="H105" s="39" t="s">
        <v>8185</v>
      </c>
      <c r="I105" s="39" t="s">
        <v>7592</v>
      </c>
      <c r="J105" s="39"/>
      <c r="K105" s="39" t="s">
        <v>7593</v>
      </c>
      <c r="L105" s="39"/>
      <c r="M105" s="41"/>
      <c r="N105" s="39" t="s">
        <v>7472</v>
      </c>
      <c r="O105" s="41">
        <v>2200</v>
      </c>
      <c r="P105" s="39" t="s">
        <v>7547</v>
      </c>
      <c r="Q105" s="39" t="s">
        <v>7642</v>
      </c>
      <c r="R105" s="41">
        <v>2372200</v>
      </c>
      <c r="S105" s="40">
        <v>45937.6780324074</v>
      </c>
      <c r="T105" s="41">
        <v>4</v>
      </c>
      <c r="U105" s="41">
        <v>6</v>
      </c>
      <c r="V105" s="39" t="s">
        <v>7617</v>
      </c>
      <c r="W105" s="39" t="s">
        <v>7660</v>
      </c>
      <c r="X105" s="39" t="s">
        <v>7661</v>
      </c>
      <c r="Y105" s="41">
        <v>25</v>
      </c>
      <c r="Z105" s="39" t="s">
        <v>7551</v>
      </c>
      <c r="AA105" s="39"/>
      <c r="AB105" s="39"/>
      <c r="AC105" s="40"/>
      <c r="AD105" s="40"/>
      <c r="AE105" s="39"/>
      <c r="AF105" s="40"/>
      <c r="AG105" s="40"/>
      <c r="AH105" s="39" t="s">
        <v>7628</v>
      </c>
      <c r="AI105" s="40">
        <v>45937.6780324074</v>
      </c>
      <c r="AJ105" s="40"/>
      <c r="AK105" s="40"/>
      <c r="AL105" s="40"/>
      <c r="AM105" s="39" t="s">
        <v>7553</v>
      </c>
      <c r="AN105" s="39" t="s">
        <v>7554</v>
      </c>
      <c r="AO105" s="39" t="s">
        <v>7609</v>
      </c>
      <c r="AP105" s="39" t="s">
        <v>7610</v>
      </c>
      <c r="AQ105" s="39" t="s">
        <v>8169</v>
      </c>
      <c r="AR105" s="39" t="s">
        <v>7557</v>
      </c>
    </row>
    <row r="106" ht="24" spans="1:44">
      <c r="A106" s="39" t="s">
        <v>8186</v>
      </c>
      <c r="B106" s="39" t="s">
        <v>8187</v>
      </c>
      <c r="C106" s="40">
        <v>45933.6330208333</v>
      </c>
      <c r="D106" s="39" t="s">
        <v>8188</v>
      </c>
      <c r="E106" s="39" t="s">
        <v>8189</v>
      </c>
      <c r="F106" s="39" t="s">
        <v>8190</v>
      </c>
      <c r="G106" s="39"/>
      <c r="H106" s="39" t="s">
        <v>8191</v>
      </c>
      <c r="I106" s="39" t="s">
        <v>7543</v>
      </c>
      <c r="J106" s="39" t="s">
        <v>7544</v>
      </c>
      <c r="K106" s="39" t="s">
        <v>7607</v>
      </c>
      <c r="L106" s="39" t="s">
        <v>7594</v>
      </c>
      <c r="M106" s="41">
        <v>450</v>
      </c>
      <c r="N106" s="39" t="s">
        <v>7546</v>
      </c>
      <c r="O106" s="41">
        <v>900</v>
      </c>
      <c r="P106" s="39" t="s">
        <v>7595</v>
      </c>
      <c r="Q106" s="39" t="s">
        <v>7548</v>
      </c>
      <c r="R106" s="41">
        <v>471650</v>
      </c>
      <c r="S106" s="40">
        <v>45936.6929282407</v>
      </c>
      <c r="T106" s="41">
        <v>2</v>
      </c>
      <c r="U106" s="41">
        <v>2</v>
      </c>
      <c r="V106" s="39" t="s">
        <v>7617</v>
      </c>
      <c r="W106" s="39" t="s">
        <v>7660</v>
      </c>
      <c r="X106" s="39" t="s">
        <v>7661</v>
      </c>
      <c r="Y106" s="41">
        <v>25</v>
      </c>
      <c r="Z106" s="39" t="s">
        <v>7551</v>
      </c>
      <c r="AA106" s="39"/>
      <c r="AB106" s="39"/>
      <c r="AC106" s="40"/>
      <c r="AD106" s="40"/>
      <c r="AE106" s="39"/>
      <c r="AF106" s="40"/>
      <c r="AG106" s="40"/>
      <c r="AH106" s="39" t="s">
        <v>7552</v>
      </c>
      <c r="AI106" s="40">
        <v>45938.5196527778</v>
      </c>
      <c r="AJ106" s="40">
        <v>45937.3275810185</v>
      </c>
      <c r="AK106" s="40">
        <v>45938</v>
      </c>
      <c r="AL106" s="40">
        <v>45938.5196527778</v>
      </c>
      <c r="AM106" s="39" t="s">
        <v>7553</v>
      </c>
      <c r="AN106" s="39" t="s">
        <v>7554</v>
      </c>
      <c r="AO106" s="39" t="s">
        <v>7609</v>
      </c>
      <c r="AP106" s="39" t="s">
        <v>7610</v>
      </c>
      <c r="AQ106" s="39"/>
      <c r="AR106" s="39" t="s">
        <v>7557</v>
      </c>
    </row>
    <row r="107" ht="24" spans="1:44">
      <c r="A107" s="39" t="s">
        <v>8192</v>
      </c>
      <c r="B107" s="39" t="s">
        <v>8193</v>
      </c>
      <c r="C107" s="40">
        <v>45938.68625</v>
      </c>
      <c r="D107" s="39" t="s">
        <v>8194</v>
      </c>
      <c r="E107" s="39" t="s">
        <v>8195</v>
      </c>
      <c r="F107" s="39" t="s">
        <v>8196</v>
      </c>
      <c r="G107" s="39" t="s">
        <v>8197</v>
      </c>
      <c r="H107" s="39" t="s">
        <v>8197</v>
      </c>
      <c r="I107" s="39" t="s">
        <v>7573</v>
      </c>
      <c r="J107" s="39" t="s">
        <v>7544</v>
      </c>
      <c r="K107" s="39" t="s">
        <v>7701</v>
      </c>
      <c r="L107" s="39"/>
      <c r="M107" s="41"/>
      <c r="N107" s="39" t="s">
        <v>7546</v>
      </c>
      <c r="O107" s="41">
        <v>900</v>
      </c>
      <c r="P107" s="39" t="s">
        <v>7547</v>
      </c>
      <c r="Q107" s="39" t="s">
        <v>7548</v>
      </c>
      <c r="R107" s="41">
        <v>848000</v>
      </c>
      <c r="S107" s="40">
        <v>45939.3424305556</v>
      </c>
      <c r="T107" s="41">
        <v>1</v>
      </c>
      <c r="U107" s="41">
        <v>1</v>
      </c>
      <c r="V107" s="39" t="s">
        <v>7549</v>
      </c>
      <c r="W107" s="39" t="s">
        <v>7550</v>
      </c>
      <c r="X107" s="39"/>
      <c r="Y107" s="41">
        <v>4</v>
      </c>
      <c r="Z107" s="39" t="s">
        <v>7551</v>
      </c>
      <c r="AA107" s="39"/>
      <c r="AB107" s="39"/>
      <c r="AC107" s="40"/>
      <c r="AD107" s="40"/>
      <c r="AE107" s="39"/>
      <c r="AF107" s="40"/>
      <c r="AG107" s="40"/>
      <c r="AH107" s="39" t="s">
        <v>7552</v>
      </c>
      <c r="AI107" s="40">
        <v>45940.4005671296</v>
      </c>
      <c r="AJ107" s="40">
        <v>45939.3571527778</v>
      </c>
      <c r="AK107" s="40">
        <v>45939</v>
      </c>
      <c r="AL107" s="40">
        <v>45940.4005671296</v>
      </c>
      <c r="AM107" s="39" t="s">
        <v>7553</v>
      </c>
      <c r="AN107" s="39" t="s">
        <v>7554</v>
      </c>
      <c r="AO107" s="39" t="s">
        <v>7669</v>
      </c>
      <c r="AP107" s="39" t="s">
        <v>7702</v>
      </c>
      <c r="AQ107" s="39" t="s">
        <v>7556</v>
      </c>
      <c r="AR107" s="39" t="s">
        <v>7557</v>
      </c>
    </row>
    <row r="108" ht="24" spans="1:44">
      <c r="A108" s="39" t="s">
        <v>8198</v>
      </c>
      <c r="B108" s="39" t="s">
        <v>8199</v>
      </c>
      <c r="C108" s="40">
        <v>45939.5989583333</v>
      </c>
      <c r="D108" s="39" t="s">
        <v>8200</v>
      </c>
      <c r="E108" s="39" t="s">
        <v>8201</v>
      </c>
      <c r="F108" s="39" t="s">
        <v>7843</v>
      </c>
      <c r="G108" s="39" t="s">
        <v>8202</v>
      </c>
      <c r="H108" s="39" t="s">
        <v>8202</v>
      </c>
      <c r="I108" s="39" t="s">
        <v>7573</v>
      </c>
      <c r="J108" s="39" t="s">
        <v>7544</v>
      </c>
      <c r="K108" s="39" t="s">
        <v>7583</v>
      </c>
      <c r="L108" s="39"/>
      <c r="M108" s="41"/>
      <c r="N108" s="39" t="s">
        <v>7546</v>
      </c>
      <c r="O108" s="41">
        <v>900</v>
      </c>
      <c r="P108" s="39" t="s">
        <v>7547</v>
      </c>
      <c r="Q108" s="39" t="s">
        <v>7548</v>
      </c>
      <c r="R108" s="41">
        <v>848000</v>
      </c>
      <c r="S108" s="40">
        <v>45942.4354166667</v>
      </c>
      <c r="T108" s="41">
        <v>1</v>
      </c>
      <c r="U108" s="41">
        <v>1</v>
      </c>
      <c r="V108" s="39" t="s">
        <v>7549</v>
      </c>
      <c r="W108" s="39" t="s">
        <v>7550</v>
      </c>
      <c r="X108" s="39"/>
      <c r="Y108" s="41">
        <v>4</v>
      </c>
      <c r="Z108" s="39" t="s">
        <v>7551</v>
      </c>
      <c r="AA108" s="39"/>
      <c r="AB108" s="39"/>
      <c r="AC108" s="40"/>
      <c r="AD108" s="40"/>
      <c r="AE108" s="39"/>
      <c r="AF108" s="40"/>
      <c r="AG108" s="40"/>
      <c r="AH108" s="39" t="s">
        <v>7628</v>
      </c>
      <c r="AI108" s="40">
        <v>45942.4354166667</v>
      </c>
      <c r="AJ108" s="40"/>
      <c r="AK108" s="40"/>
      <c r="AL108" s="40"/>
      <c r="AM108" s="39" t="s">
        <v>7553</v>
      </c>
      <c r="AN108" s="39" t="s">
        <v>7554</v>
      </c>
      <c r="AO108" s="39" t="s">
        <v>7584</v>
      </c>
      <c r="AP108" s="39" t="s">
        <v>7585</v>
      </c>
      <c r="AQ108" s="39" t="s">
        <v>7556</v>
      </c>
      <c r="AR108" s="39" t="s">
        <v>7557</v>
      </c>
    </row>
    <row r="109" ht="24" spans="1:44">
      <c r="A109" s="39" t="s">
        <v>8203</v>
      </c>
      <c r="B109" s="39" t="s">
        <v>8204</v>
      </c>
      <c r="C109" s="40">
        <v>45937.5784722222</v>
      </c>
      <c r="D109" s="39" t="s">
        <v>8205</v>
      </c>
      <c r="E109" s="39" t="s">
        <v>8206</v>
      </c>
      <c r="F109" s="39" t="s">
        <v>8207</v>
      </c>
      <c r="G109" s="39"/>
      <c r="H109" s="39" t="s">
        <v>8208</v>
      </c>
      <c r="I109" s="39" t="s">
        <v>7543</v>
      </c>
      <c r="J109" s="39" t="s">
        <v>7544</v>
      </c>
      <c r="K109" s="39" t="s">
        <v>7545</v>
      </c>
      <c r="L109" s="39" t="s">
        <v>7546</v>
      </c>
      <c r="M109" s="41">
        <v>900</v>
      </c>
      <c r="N109" s="39" t="s">
        <v>7594</v>
      </c>
      <c r="O109" s="41">
        <v>1300</v>
      </c>
      <c r="P109" s="39" t="s">
        <v>7595</v>
      </c>
      <c r="Q109" s="39" t="s">
        <v>7548</v>
      </c>
      <c r="R109" s="41">
        <v>474800</v>
      </c>
      <c r="S109" s="40">
        <v>45937.5804861111</v>
      </c>
      <c r="T109" s="41">
        <v>3</v>
      </c>
      <c r="U109" s="41">
        <v>5</v>
      </c>
      <c r="V109" s="39" t="s">
        <v>7549</v>
      </c>
      <c r="W109" s="39" t="s">
        <v>7550</v>
      </c>
      <c r="X109" s="39"/>
      <c r="Y109" s="41">
        <v>4</v>
      </c>
      <c r="Z109" s="39" t="s">
        <v>7551</v>
      </c>
      <c r="AA109" s="39"/>
      <c r="AB109" s="39"/>
      <c r="AC109" s="40"/>
      <c r="AD109" s="40"/>
      <c r="AE109" s="39"/>
      <c r="AF109" s="40"/>
      <c r="AG109" s="40"/>
      <c r="AH109" s="39" t="s">
        <v>7552</v>
      </c>
      <c r="AI109" s="40">
        <v>45942.7188541667</v>
      </c>
      <c r="AJ109" s="40">
        <v>45937.6232175926</v>
      </c>
      <c r="AK109" s="40">
        <v>45942</v>
      </c>
      <c r="AL109" s="40">
        <v>45942.7188541667</v>
      </c>
      <c r="AM109" s="39" t="s">
        <v>7553</v>
      </c>
      <c r="AN109" s="39" t="s">
        <v>7554</v>
      </c>
      <c r="AO109" s="39" t="s">
        <v>7555</v>
      </c>
      <c r="AP109" s="39" t="s">
        <v>7576</v>
      </c>
      <c r="AQ109" s="39"/>
      <c r="AR109" s="39" t="s">
        <v>7557</v>
      </c>
    </row>
    <row r="110" ht="24" spans="1:44">
      <c r="A110" s="39" t="s">
        <v>8209</v>
      </c>
      <c r="B110" s="39" t="s">
        <v>8210</v>
      </c>
      <c r="C110" s="40">
        <v>45938.6905671296</v>
      </c>
      <c r="D110" s="39" t="s">
        <v>8211</v>
      </c>
      <c r="E110" s="39" t="s">
        <v>8212</v>
      </c>
      <c r="F110" s="39" t="s">
        <v>7680</v>
      </c>
      <c r="G110" s="39" t="s">
        <v>7563</v>
      </c>
      <c r="H110" s="39" t="s">
        <v>7563</v>
      </c>
      <c r="I110" s="39" t="s">
        <v>7543</v>
      </c>
      <c r="J110" s="39" t="s">
        <v>7544</v>
      </c>
      <c r="K110" s="39" t="s">
        <v>7564</v>
      </c>
      <c r="L110" s="39"/>
      <c r="M110" s="41"/>
      <c r="N110" s="39" t="s">
        <v>7546</v>
      </c>
      <c r="O110" s="41">
        <v>900</v>
      </c>
      <c r="P110" s="39" t="s">
        <v>7547</v>
      </c>
      <c r="Q110" s="39" t="s">
        <v>7548</v>
      </c>
      <c r="R110" s="41">
        <v>863000</v>
      </c>
      <c r="S110" s="40">
        <v>45938.7856365741</v>
      </c>
      <c r="T110" s="41">
        <v>3</v>
      </c>
      <c r="U110" s="41">
        <v>5</v>
      </c>
      <c r="V110" s="39" t="s">
        <v>7549</v>
      </c>
      <c r="W110" s="39" t="s">
        <v>7550</v>
      </c>
      <c r="X110" s="39"/>
      <c r="Y110" s="41">
        <v>4</v>
      </c>
      <c r="Z110" s="39" t="s">
        <v>7551</v>
      </c>
      <c r="AA110" s="39"/>
      <c r="AB110" s="39"/>
      <c r="AC110" s="40"/>
      <c r="AD110" s="40"/>
      <c r="AE110" s="39"/>
      <c r="AF110" s="40"/>
      <c r="AG110" s="40"/>
      <c r="AH110" s="39" t="s">
        <v>7608</v>
      </c>
      <c r="AI110" s="40">
        <v>45939.5915856482</v>
      </c>
      <c r="AJ110" s="40">
        <v>45939.5915856482</v>
      </c>
      <c r="AK110" s="40"/>
      <c r="AL110" s="40"/>
      <c r="AM110" s="39" t="s">
        <v>7553</v>
      </c>
      <c r="AN110" s="39" t="s">
        <v>7554</v>
      </c>
      <c r="AO110" s="39" t="s">
        <v>7565</v>
      </c>
      <c r="AP110" s="39" t="s">
        <v>7566</v>
      </c>
      <c r="AQ110" s="39" t="s">
        <v>7556</v>
      </c>
      <c r="AR110" s="39" t="s">
        <v>7557</v>
      </c>
    </row>
    <row r="111" ht="24" spans="1:44">
      <c r="A111" s="39" t="s">
        <v>8213</v>
      </c>
      <c r="B111" s="39" t="s">
        <v>8214</v>
      </c>
      <c r="C111" s="40">
        <v>45932.7323611111</v>
      </c>
      <c r="D111" s="39" t="s">
        <v>8215</v>
      </c>
      <c r="E111" s="39" t="s">
        <v>8216</v>
      </c>
      <c r="F111" s="39" t="s">
        <v>8217</v>
      </c>
      <c r="G111" s="39" t="s">
        <v>7675</v>
      </c>
      <c r="H111" s="39" t="s">
        <v>7563</v>
      </c>
      <c r="I111" s="39" t="s">
        <v>7543</v>
      </c>
      <c r="J111" s="39" t="s">
        <v>7544</v>
      </c>
      <c r="K111" s="39" t="s">
        <v>7564</v>
      </c>
      <c r="L111" s="39" t="s">
        <v>7594</v>
      </c>
      <c r="M111" s="41">
        <v>450</v>
      </c>
      <c r="N111" s="39" t="s">
        <v>7546</v>
      </c>
      <c r="O111" s="41">
        <v>900</v>
      </c>
      <c r="P111" s="39" t="s">
        <v>7595</v>
      </c>
      <c r="Q111" s="39" t="s">
        <v>7548</v>
      </c>
      <c r="R111" s="41">
        <v>426650</v>
      </c>
      <c r="S111" s="40">
        <v>45932.7452777778</v>
      </c>
      <c r="T111" s="41">
        <v>2</v>
      </c>
      <c r="U111" s="41">
        <v>4</v>
      </c>
      <c r="V111" s="39" t="s">
        <v>7549</v>
      </c>
      <c r="W111" s="39" t="s">
        <v>7550</v>
      </c>
      <c r="X111" s="39"/>
      <c r="Y111" s="41">
        <v>4</v>
      </c>
      <c r="Z111" s="39" t="s">
        <v>7551</v>
      </c>
      <c r="AA111" s="39"/>
      <c r="AB111" s="39"/>
      <c r="AC111" s="40"/>
      <c r="AD111" s="40"/>
      <c r="AE111" s="39"/>
      <c r="AF111" s="40"/>
      <c r="AG111" s="40"/>
      <c r="AH111" s="39" t="s">
        <v>7552</v>
      </c>
      <c r="AI111" s="40">
        <v>45936.6330208333</v>
      </c>
      <c r="AJ111" s="40">
        <v>45932.7890740741</v>
      </c>
      <c r="AK111" s="40">
        <v>45936</v>
      </c>
      <c r="AL111" s="40">
        <v>45936.6330208333</v>
      </c>
      <c r="AM111" s="39" t="s">
        <v>7553</v>
      </c>
      <c r="AN111" s="39" t="s">
        <v>7554</v>
      </c>
      <c r="AO111" s="39" t="s">
        <v>7565</v>
      </c>
      <c r="AP111" s="39" t="s">
        <v>7566</v>
      </c>
      <c r="AQ111" s="39"/>
      <c r="AR111" s="39" t="s">
        <v>7557</v>
      </c>
    </row>
    <row r="112" ht="24" spans="1:44">
      <c r="A112" s="39" t="s">
        <v>8218</v>
      </c>
      <c r="B112" s="39" t="s">
        <v>8219</v>
      </c>
      <c r="C112" s="40">
        <v>45933.5959143518</v>
      </c>
      <c r="D112" s="39" t="s">
        <v>8220</v>
      </c>
      <c r="E112" s="39" t="s">
        <v>8221</v>
      </c>
      <c r="F112" s="39" t="s">
        <v>8222</v>
      </c>
      <c r="G112" s="39" t="s">
        <v>8223</v>
      </c>
      <c r="H112" s="39" t="s">
        <v>8223</v>
      </c>
      <c r="I112" s="39" t="s">
        <v>7573</v>
      </c>
      <c r="J112" s="39" t="s">
        <v>7544</v>
      </c>
      <c r="K112" s="39" t="s">
        <v>7688</v>
      </c>
      <c r="L112" s="39"/>
      <c r="M112" s="41"/>
      <c r="N112" s="39" t="s">
        <v>7546</v>
      </c>
      <c r="O112" s="41">
        <v>900</v>
      </c>
      <c r="P112" s="39" t="s">
        <v>7547</v>
      </c>
      <c r="Q112" s="39" t="s">
        <v>7548</v>
      </c>
      <c r="R112" s="41">
        <v>893000</v>
      </c>
      <c r="S112" s="40">
        <v>45937.4280671296</v>
      </c>
      <c r="T112" s="41">
        <v>4</v>
      </c>
      <c r="U112" s="41">
        <v>6</v>
      </c>
      <c r="V112" s="39" t="s">
        <v>7617</v>
      </c>
      <c r="W112" s="39" t="s">
        <v>7660</v>
      </c>
      <c r="X112" s="39" t="s">
        <v>7661</v>
      </c>
      <c r="Y112" s="41">
        <v>25</v>
      </c>
      <c r="Z112" s="39" t="s">
        <v>7551</v>
      </c>
      <c r="AA112" s="39"/>
      <c r="AB112" s="39"/>
      <c r="AC112" s="40"/>
      <c r="AD112" s="40"/>
      <c r="AE112" s="39"/>
      <c r="AF112" s="40"/>
      <c r="AG112" s="40"/>
      <c r="AH112" s="39" t="s">
        <v>7608</v>
      </c>
      <c r="AI112" s="42">
        <v>45937.546099537</v>
      </c>
      <c r="AJ112" s="40">
        <v>45937.546099537</v>
      </c>
      <c r="AK112" s="40"/>
      <c r="AL112" s="40"/>
      <c r="AM112" s="39" t="s">
        <v>7553</v>
      </c>
      <c r="AN112" s="39" t="s">
        <v>7554</v>
      </c>
      <c r="AO112" s="39" t="s">
        <v>7609</v>
      </c>
      <c r="AP112" s="39" t="s">
        <v>7610</v>
      </c>
      <c r="AQ112" s="39" t="s">
        <v>7556</v>
      </c>
      <c r="AR112" s="39" t="s">
        <v>7557</v>
      </c>
    </row>
    <row r="113" ht="24" spans="1:44">
      <c r="A113" s="39" t="s">
        <v>8224</v>
      </c>
      <c r="B113" s="39" t="s">
        <v>8225</v>
      </c>
      <c r="C113" s="40">
        <v>45932.5541666667</v>
      </c>
      <c r="D113" s="39" t="s">
        <v>8226</v>
      </c>
      <c r="E113" s="39" t="s">
        <v>8227</v>
      </c>
      <c r="F113" s="39" t="s">
        <v>8228</v>
      </c>
      <c r="G113" s="39"/>
      <c r="H113" s="39" t="s">
        <v>8229</v>
      </c>
      <c r="I113" s="39" t="s">
        <v>7543</v>
      </c>
      <c r="J113" s="39" t="s">
        <v>7544</v>
      </c>
      <c r="K113" s="39" t="s">
        <v>7607</v>
      </c>
      <c r="L113" s="39"/>
      <c r="M113" s="41"/>
      <c r="N113" s="39" t="s">
        <v>7594</v>
      </c>
      <c r="O113" s="41">
        <v>1300</v>
      </c>
      <c r="P113" s="39" t="s">
        <v>7547</v>
      </c>
      <c r="Q113" s="39" t="s">
        <v>7548</v>
      </c>
      <c r="R113" s="41">
        <v>1268000</v>
      </c>
      <c r="S113" s="40">
        <v>45932.5603009259</v>
      </c>
      <c r="T113" s="41">
        <v>5</v>
      </c>
      <c r="U113" s="41">
        <v>7</v>
      </c>
      <c r="V113" s="39" t="s">
        <v>7617</v>
      </c>
      <c r="W113" s="39" t="s">
        <v>7660</v>
      </c>
      <c r="X113" s="39" t="s">
        <v>7661</v>
      </c>
      <c r="Y113" s="41">
        <v>25</v>
      </c>
      <c r="Z113" s="39" t="s">
        <v>7551</v>
      </c>
      <c r="AA113" s="39"/>
      <c r="AB113" s="39"/>
      <c r="AC113" s="40"/>
      <c r="AD113" s="40"/>
      <c r="AE113" s="39"/>
      <c r="AF113" s="40"/>
      <c r="AG113" s="40"/>
      <c r="AH113" s="39" t="s">
        <v>7552</v>
      </c>
      <c r="AI113" s="40">
        <v>45939.5630439815</v>
      </c>
      <c r="AJ113" s="40">
        <v>45932.6794097222</v>
      </c>
      <c r="AK113" s="40">
        <v>45939</v>
      </c>
      <c r="AL113" s="40">
        <v>45939.5630439815</v>
      </c>
      <c r="AM113" s="39" t="s">
        <v>7553</v>
      </c>
      <c r="AN113" s="39" t="s">
        <v>7554</v>
      </c>
      <c r="AO113" s="39" t="s">
        <v>7609</v>
      </c>
      <c r="AP113" s="39" t="s">
        <v>7610</v>
      </c>
      <c r="AQ113" s="39" t="s">
        <v>7556</v>
      </c>
      <c r="AR113" s="39" t="s">
        <v>7557</v>
      </c>
    </row>
    <row r="114" ht="24" spans="1:44">
      <c r="A114" s="39" t="s">
        <v>8230</v>
      </c>
      <c r="B114" s="39" t="s">
        <v>8231</v>
      </c>
      <c r="C114" s="40">
        <v>45937.4445023148</v>
      </c>
      <c r="D114" s="39" t="s">
        <v>8232</v>
      </c>
      <c r="E114" s="39" t="s">
        <v>8233</v>
      </c>
      <c r="F114" s="39" t="s">
        <v>8234</v>
      </c>
      <c r="G114" s="39"/>
      <c r="H114" s="39" t="s">
        <v>7821</v>
      </c>
      <c r="I114" s="39" t="s">
        <v>7543</v>
      </c>
      <c r="J114" s="39" t="s">
        <v>7544</v>
      </c>
      <c r="K114" s="39" t="s">
        <v>7607</v>
      </c>
      <c r="L114" s="39"/>
      <c r="M114" s="41"/>
      <c r="N114" s="39" t="s">
        <v>7594</v>
      </c>
      <c r="O114" s="41">
        <v>1300</v>
      </c>
      <c r="P114" s="39" t="s">
        <v>7547</v>
      </c>
      <c r="Q114" s="39" t="s">
        <v>7548</v>
      </c>
      <c r="R114" s="41">
        <v>1268000</v>
      </c>
      <c r="S114" s="40">
        <v>45940.6615393519</v>
      </c>
      <c r="T114" s="41">
        <v>1</v>
      </c>
      <c r="U114" s="41">
        <v>3</v>
      </c>
      <c r="V114" s="39" t="s">
        <v>7549</v>
      </c>
      <c r="W114" s="39" t="s">
        <v>7550</v>
      </c>
      <c r="X114" s="39"/>
      <c r="Y114" s="41">
        <v>4</v>
      </c>
      <c r="Z114" s="39" t="s">
        <v>7551</v>
      </c>
      <c r="AA114" s="39"/>
      <c r="AB114" s="39"/>
      <c r="AC114" s="40"/>
      <c r="AD114" s="40"/>
      <c r="AE114" s="39"/>
      <c r="AF114" s="40"/>
      <c r="AG114" s="40"/>
      <c r="AH114" s="39" t="s">
        <v>7608</v>
      </c>
      <c r="AI114" s="40">
        <v>45940.6797685185</v>
      </c>
      <c r="AJ114" s="40">
        <v>45940.6797685185</v>
      </c>
      <c r="AK114" s="40"/>
      <c r="AL114" s="40"/>
      <c r="AM114" s="39" t="s">
        <v>7553</v>
      </c>
      <c r="AN114" s="39" t="s">
        <v>7554</v>
      </c>
      <c r="AO114" s="39" t="s">
        <v>7609</v>
      </c>
      <c r="AP114" s="39" t="s">
        <v>7610</v>
      </c>
      <c r="AQ114" s="39" t="s">
        <v>7556</v>
      </c>
      <c r="AR114" s="39" t="s">
        <v>7557</v>
      </c>
    </row>
    <row r="115" ht="24" spans="1:44">
      <c r="A115" s="39" t="s">
        <v>8235</v>
      </c>
      <c r="B115" s="39" t="s">
        <v>8236</v>
      </c>
      <c r="C115" s="40">
        <v>45936.5867013889</v>
      </c>
      <c r="D115" s="39" t="s">
        <v>8237</v>
      </c>
      <c r="E115" s="39" t="s">
        <v>8238</v>
      </c>
      <c r="F115" s="39" t="s">
        <v>8239</v>
      </c>
      <c r="G115" s="39" t="s">
        <v>7563</v>
      </c>
      <c r="H115" s="39" t="s">
        <v>8240</v>
      </c>
      <c r="I115" s="39" t="s">
        <v>7543</v>
      </c>
      <c r="J115" s="39" t="s">
        <v>7544</v>
      </c>
      <c r="K115" s="39" t="s">
        <v>7564</v>
      </c>
      <c r="L115" s="39" t="s">
        <v>7594</v>
      </c>
      <c r="M115" s="41">
        <v>450</v>
      </c>
      <c r="N115" s="39" t="s">
        <v>7546</v>
      </c>
      <c r="O115" s="41">
        <v>900</v>
      </c>
      <c r="P115" s="39" t="s">
        <v>7595</v>
      </c>
      <c r="Q115" s="39" t="s">
        <v>7548</v>
      </c>
      <c r="R115" s="41">
        <v>426650</v>
      </c>
      <c r="S115" s="40">
        <v>45936.5899884259</v>
      </c>
      <c r="T115" s="41">
        <v>1</v>
      </c>
      <c r="U115" s="41">
        <v>1</v>
      </c>
      <c r="V115" s="39" t="s">
        <v>7549</v>
      </c>
      <c r="W115" s="39" t="s">
        <v>7550</v>
      </c>
      <c r="X115" s="39"/>
      <c r="Y115" s="41">
        <v>4</v>
      </c>
      <c r="Z115" s="39" t="s">
        <v>7551</v>
      </c>
      <c r="AA115" s="39"/>
      <c r="AB115" s="39"/>
      <c r="AC115" s="40"/>
      <c r="AD115" s="40"/>
      <c r="AE115" s="39"/>
      <c r="AF115" s="40"/>
      <c r="AG115" s="40"/>
      <c r="AH115" s="39" t="s">
        <v>7552</v>
      </c>
      <c r="AI115" s="40">
        <v>45937.8391087963</v>
      </c>
      <c r="AJ115" s="40">
        <v>45936.7278703704</v>
      </c>
      <c r="AK115" s="40">
        <v>45937</v>
      </c>
      <c r="AL115" s="40">
        <v>45937.8391087963</v>
      </c>
      <c r="AM115" s="39" t="s">
        <v>7553</v>
      </c>
      <c r="AN115" s="39" t="s">
        <v>7554</v>
      </c>
      <c r="AO115" s="39" t="s">
        <v>7565</v>
      </c>
      <c r="AP115" s="39" t="s">
        <v>7566</v>
      </c>
      <c r="AQ115" s="39"/>
      <c r="AR115" s="39" t="s">
        <v>7557</v>
      </c>
    </row>
    <row r="116" ht="24" spans="1:44">
      <c r="A116" s="39" t="s">
        <v>8241</v>
      </c>
      <c r="B116" s="39" t="s">
        <v>8242</v>
      </c>
      <c r="C116" s="40">
        <v>45940.5274074074</v>
      </c>
      <c r="D116" s="39" t="s">
        <v>8243</v>
      </c>
      <c r="E116" s="39" t="s">
        <v>8244</v>
      </c>
      <c r="F116" s="39" t="s">
        <v>8245</v>
      </c>
      <c r="G116" s="39"/>
      <c r="H116" s="39" t="s">
        <v>8246</v>
      </c>
      <c r="I116" s="39" t="s">
        <v>7592</v>
      </c>
      <c r="J116" s="39"/>
      <c r="K116" s="39" t="s">
        <v>7593</v>
      </c>
      <c r="L116" s="39"/>
      <c r="M116" s="41"/>
      <c r="N116" s="39" t="s">
        <v>7546</v>
      </c>
      <c r="O116" s="41">
        <v>900</v>
      </c>
      <c r="P116" s="39" t="s">
        <v>7547</v>
      </c>
      <c r="Q116" s="39" t="s">
        <v>7548</v>
      </c>
      <c r="R116" s="41">
        <v>863000</v>
      </c>
      <c r="S116" s="40">
        <v>45943.2293055556</v>
      </c>
      <c r="T116" s="41">
        <v>0</v>
      </c>
      <c r="U116" s="41">
        <v>0</v>
      </c>
      <c r="V116" s="39" t="s">
        <v>7549</v>
      </c>
      <c r="W116" s="39" t="s">
        <v>7550</v>
      </c>
      <c r="X116" s="39"/>
      <c r="Y116" s="41">
        <v>4</v>
      </c>
      <c r="Z116" s="39" t="s">
        <v>7551</v>
      </c>
      <c r="AA116" s="39"/>
      <c r="AB116" s="39"/>
      <c r="AC116" s="40"/>
      <c r="AD116" s="40"/>
      <c r="AE116" s="39"/>
      <c r="AF116" s="40"/>
      <c r="AG116" s="40"/>
      <c r="AH116" s="39" t="s">
        <v>7628</v>
      </c>
      <c r="AI116" s="40">
        <v>45943.2293055556</v>
      </c>
      <c r="AJ116" s="40"/>
      <c r="AK116" s="40"/>
      <c r="AL116" s="40"/>
      <c r="AM116" s="39" t="s">
        <v>7553</v>
      </c>
      <c r="AN116" s="39" t="s">
        <v>7554</v>
      </c>
      <c r="AO116" s="39" t="s">
        <v>7619</v>
      </c>
      <c r="AP116" s="41" t="s">
        <v>7620</v>
      </c>
      <c r="AQ116" s="39" t="s">
        <v>7556</v>
      </c>
      <c r="AR116" s="39" t="s">
        <v>7557</v>
      </c>
    </row>
    <row r="117" ht="24" spans="1:44">
      <c r="A117" s="39" t="s">
        <v>8247</v>
      </c>
      <c r="B117" s="39" t="s">
        <v>8248</v>
      </c>
      <c r="C117" s="40">
        <v>45939.5971412037</v>
      </c>
      <c r="D117" s="39" t="s">
        <v>8249</v>
      </c>
      <c r="E117" s="39" t="s">
        <v>8250</v>
      </c>
      <c r="F117" s="39" t="s">
        <v>8251</v>
      </c>
      <c r="G117" s="39" t="s">
        <v>8202</v>
      </c>
      <c r="H117" s="39" t="s">
        <v>8202</v>
      </c>
      <c r="I117" s="39" t="s">
        <v>7573</v>
      </c>
      <c r="J117" s="39" t="s">
        <v>7544</v>
      </c>
      <c r="K117" s="39" t="s">
        <v>7583</v>
      </c>
      <c r="L117" s="39"/>
      <c r="M117" s="41"/>
      <c r="N117" s="39" t="s">
        <v>7546</v>
      </c>
      <c r="O117" s="41">
        <v>900</v>
      </c>
      <c r="P117" s="39" t="s">
        <v>7547</v>
      </c>
      <c r="Q117" s="39" t="s">
        <v>7548</v>
      </c>
      <c r="R117" s="41">
        <v>848000</v>
      </c>
      <c r="S117" s="40">
        <v>45939.7983333333</v>
      </c>
      <c r="T117" s="41">
        <v>2</v>
      </c>
      <c r="U117" s="41">
        <v>4</v>
      </c>
      <c r="V117" s="39" t="s">
        <v>7549</v>
      </c>
      <c r="W117" s="39" t="s">
        <v>7550</v>
      </c>
      <c r="X117" s="39"/>
      <c r="Y117" s="41">
        <v>4</v>
      </c>
      <c r="Z117" s="39" t="s">
        <v>7551</v>
      </c>
      <c r="AA117" s="39"/>
      <c r="AB117" s="39"/>
      <c r="AC117" s="40"/>
      <c r="AD117" s="40"/>
      <c r="AE117" s="39"/>
      <c r="AF117" s="40"/>
      <c r="AG117" s="40"/>
      <c r="AH117" s="39" t="s">
        <v>7608</v>
      </c>
      <c r="AI117" s="40">
        <v>45940.4026851852</v>
      </c>
      <c r="AJ117" s="40">
        <v>45940.4026851852</v>
      </c>
      <c r="AK117" s="40"/>
      <c r="AL117" s="40"/>
      <c r="AM117" s="39" t="s">
        <v>7553</v>
      </c>
      <c r="AN117" s="39" t="s">
        <v>7554</v>
      </c>
      <c r="AO117" s="39" t="s">
        <v>7584</v>
      </c>
      <c r="AP117" s="39" t="s">
        <v>7585</v>
      </c>
      <c r="AQ117" s="39" t="s">
        <v>7556</v>
      </c>
      <c r="AR117" s="39" t="s">
        <v>7557</v>
      </c>
    </row>
    <row r="118" ht="24" spans="1:44">
      <c r="A118" s="39" t="s">
        <v>8252</v>
      </c>
      <c r="B118" s="39" t="s">
        <v>8253</v>
      </c>
      <c r="C118" s="40">
        <v>45938.9288425926</v>
      </c>
      <c r="D118" s="39" t="s">
        <v>8254</v>
      </c>
      <c r="E118" s="39" t="s">
        <v>8255</v>
      </c>
      <c r="F118" s="39" t="s">
        <v>7726</v>
      </c>
      <c r="G118" s="39" t="s">
        <v>7727</v>
      </c>
      <c r="H118" s="39" t="s">
        <v>7727</v>
      </c>
      <c r="I118" s="39" t="s">
        <v>7573</v>
      </c>
      <c r="J118" s="39" t="s">
        <v>7544</v>
      </c>
      <c r="K118" s="39" t="s">
        <v>7616</v>
      </c>
      <c r="L118" s="39"/>
      <c r="M118" s="41"/>
      <c r="N118" s="39" t="s">
        <v>7546</v>
      </c>
      <c r="O118" s="41">
        <v>900</v>
      </c>
      <c r="P118" s="39" t="s">
        <v>7547</v>
      </c>
      <c r="Q118" s="39" t="s">
        <v>7548</v>
      </c>
      <c r="R118" s="41">
        <v>848000</v>
      </c>
      <c r="S118" s="40">
        <v>45939.4103587963</v>
      </c>
      <c r="T118" s="41">
        <v>2</v>
      </c>
      <c r="U118" s="41">
        <v>4</v>
      </c>
      <c r="V118" s="39" t="s">
        <v>7549</v>
      </c>
      <c r="W118" s="39" t="s">
        <v>7550</v>
      </c>
      <c r="X118" s="39"/>
      <c r="Y118" s="41">
        <v>4</v>
      </c>
      <c r="Z118" s="39" t="s">
        <v>7551</v>
      </c>
      <c r="AA118" s="39"/>
      <c r="AB118" s="39"/>
      <c r="AC118" s="40"/>
      <c r="AD118" s="40"/>
      <c r="AE118" s="39"/>
      <c r="AF118" s="40"/>
      <c r="AG118" s="40"/>
      <c r="AH118" s="39" t="s">
        <v>7608</v>
      </c>
      <c r="AI118" s="40">
        <v>45940.4726273148</v>
      </c>
      <c r="AJ118" s="40">
        <v>45940.4726273148</v>
      </c>
      <c r="AK118" s="40"/>
      <c r="AL118" s="40"/>
      <c r="AM118" s="39" t="s">
        <v>7553</v>
      </c>
      <c r="AN118" s="39" t="s">
        <v>7554</v>
      </c>
      <c r="AO118" s="39" t="s">
        <v>7619</v>
      </c>
      <c r="AP118" s="39" t="s">
        <v>7620</v>
      </c>
      <c r="AQ118" s="39" t="s">
        <v>7556</v>
      </c>
      <c r="AR118" s="39" t="s">
        <v>7557</v>
      </c>
    </row>
    <row r="119" ht="24" spans="1:44">
      <c r="A119" s="39" t="s">
        <v>8256</v>
      </c>
      <c r="B119" s="39" t="s">
        <v>8257</v>
      </c>
      <c r="C119" s="40">
        <v>45932.3874421296</v>
      </c>
      <c r="D119" s="39" t="s">
        <v>8258</v>
      </c>
      <c r="E119" s="39" t="s">
        <v>8259</v>
      </c>
      <c r="F119" s="39" t="s">
        <v>8260</v>
      </c>
      <c r="G119" s="39"/>
      <c r="H119" s="39" t="s">
        <v>8261</v>
      </c>
      <c r="I119" s="39" t="s">
        <v>7543</v>
      </c>
      <c r="J119" s="39" t="s">
        <v>7544</v>
      </c>
      <c r="K119" s="39" t="s">
        <v>7607</v>
      </c>
      <c r="L119" s="39"/>
      <c r="M119" s="41"/>
      <c r="N119" s="39" t="s">
        <v>7546</v>
      </c>
      <c r="O119" s="41">
        <v>900</v>
      </c>
      <c r="P119" s="39" t="s">
        <v>7547</v>
      </c>
      <c r="Q119" s="39" t="s">
        <v>7548</v>
      </c>
      <c r="R119" s="41">
        <v>893000</v>
      </c>
      <c r="S119" s="40">
        <v>45932.7437152778</v>
      </c>
      <c r="T119" s="41">
        <v>1</v>
      </c>
      <c r="U119" s="41">
        <v>3</v>
      </c>
      <c r="V119" s="39" t="s">
        <v>7549</v>
      </c>
      <c r="W119" s="39" t="s">
        <v>7550</v>
      </c>
      <c r="X119" s="39"/>
      <c r="Y119" s="41">
        <v>4</v>
      </c>
      <c r="Z119" s="39" t="s">
        <v>7551</v>
      </c>
      <c r="AA119" s="39"/>
      <c r="AB119" s="39"/>
      <c r="AC119" s="40"/>
      <c r="AD119" s="40"/>
      <c r="AE119" s="39"/>
      <c r="AF119" s="40"/>
      <c r="AG119" s="40"/>
      <c r="AH119" s="39" t="s">
        <v>7552</v>
      </c>
      <c r="AI119" s="40">
        <v>45935.4276967593</v>
      </c>
      <c r="AJ119" s="40">
        <v>45933.3939699074</v>
      </c>
      <c r="AK119" s="40">
        <v>45935</v>
      </c>
      <c r="AL119" s="40">
        <v>45935.4276967593</v>
      </c>
      <c r="AM119" s="39" t="s">
        <v>7553</v>
      </c>
      <c r="AN119" s="39" t="s">
        <v>7554</v>
      </c>
      <c r="AO119" s="39" t="s">
        <v>7609</v>
      </c>
      <c r="AP119" s="39" t="s">
        <v>7610</v>
      </c>
      <c r="AQ119" s="39" t="s">
        <v>7556</v>
      </c>
      <c r="AR119" s="39" t="s">
        <v>7557</v>
      </c>
    </row>
    <row r="120" ht="24" spans="1:44">
      <c r="A120" s="39" t="s">
        <v>8262</v>
      </c>
      <c r="B120" s="39" t="s">
        <v>8263</v>
      </c>
      <c r="C120" s="40">
        <v>45936.558912037</v>
      </c>
      <c r="D120" s="39" t="s">
        <v>8264</v>
      </c>
      <c r="E120" s="39" t="s">
        <v>8265</v>
      </c>
      <c r="F120" s="39" t="s">
        <v>8266</v>
      </c>
      <c r="G120" s="39"/>
      <c r="H120" s="39" t="s">
        <v>8267</v>
      </c>
      <c r="I120" s="39" t="s">
        <v>7543</v>
      </c>
      <c r="J120" s="39" t="s">
        <v>7544</v>
      </c>
      <c r="K120" s="39" t="s">
        <v>7564</v>
      </c>
      <c r="L120" s="39" t="s">
        <v>7546</v>
      </c>
      <c r="M120" s="41">
        <v>900</v>
      </c>
      <c r="N120" s="39" t="s">
        <v>7594</v>
      </c>
      <c r="O120" s="41">
        <v>1300</v>
      </c>
      <c r="P120" s="39" t="s">
        <v>7595</v>
      </c>
      <c r="Q120" s="39" t="s">
        <v>7548</v>
      </c>
      <c r="R120" s="41">
        <v>379800</v>
      </c>
      <c r="S120" s="40"/>
      <c r="T120" s="41"/>
      <c r="U120" s="41"/>
      <c r="V120" s="39"/>
      <c r="W120" s="39"/>
      <c r="X120" s="39"/>
      <c r="Y120" s="41"/>
      <c r="Z120" s="39" t="s">
        <v>7551</v>
      </c>
      <c r="AA120" s="39"/>
      <c r="AB120" s="39"/>
      <c r="AC120" s="40"/>
      <c r="AD120" s="40"/>
      <c r="AE120" s="39"/>
      <c r="AF120" s="40"/>
      <c r="AG120" s="40"/>
      <c r="AH120" s="39" t="s">
        <v>7850</v>
      </c>
      <c r="AI120" s="40">
        <v>45936.6892939815</v>
      </c>
      <c r="AJ120" s="40"/>
      <c r="AK120" s="40"/>
      <c r="AL120" s="40"/>
      <c r="AM120" s="39" t="s">
        <v>7553</v>
      </c>
      <c r="AN120" s="39" t="s">
        <v>7554</v>
      </c>
      <c r="AO120" s="39" t="s">
        <v>7565</v>
      </c>
      <c r="AP120" s="39"/>
      <c r="AQ120" s="39"/>
      <c r="AR120" s="39" t="s">
        <v>7557</v>
      </c>
    </row>
    <row r="121" ht="24" spans="1:44">
      <c r="A121" s="39" t="s">
        <v>8268</v>
      </c>
      <c r="B121" s="39" t="s">
        <v>8269</v>
      </c>
      <c r="C121" s="40">
        <v>45932.5924421296</v>
      </c>
      <c r="D121" s="39" t="s">
        <v>8270</v>
      </c>
      <c r="E121" s="39" t="s">
        <v>8271</v>
      </c>
      <c r="F121" s="39" t="s">
        <v>8272</v>
      </c>
      <c r="G121" s="39"/>
      <c r="H121" s="39" t="s">
        <v>8273</v>
      </c>
      <c r="I121" s="39" t="s">
        <v>7543</v>
      </c>
      <c r="J121" s="39" t="s">
        <v>7544</v>
      </c>
      <c r="K121" s="39" t="s">
        <v>7616</v>
      </c>
      <c r="L121" s="39"/>
      <c r="M121" s="41"/>
      <c r="N121" s="39" t="s">
        <v>7546</v>
      </c>
      <c r="O121" s="41">
        <v>900</v>
      </c>
      <c r="P121" s="39" t="s">
        <v>7547</v>
      </c>
      <c r="Q121" s="39" t="s">
        <v>7548</v>
      </c>
      <c r="R121" s="41">
        <v>893000</v>
      </c>
      <c r="S121" s="40">
        <v>45932.6351967593</v>
      </c>
      <c r="T121" s="41">
        <v>5</v>
      </c>
      <c r="U121" s="41">
        <v>7</v>
      </c>
      <c r="V121" s="39" t="s">
        <v>7617</v>
      </c>
      <c r="W121" s="39"/>
      <c r="X121" s="39" t="s">
        <v>7618</v>
      </c>
      <c r="Y121" s="41">
        <v>25</v>
      </c>
      <c r="Z121" s="39" t="s">
        <v>7551</v>
      </c>
      <c r="AA121" s="39"/>
      <c r="AB121" s="39"/>
      <c r="AC121" s="40"/>
      <c r="AD121" s="40"/>
      <c r="AE121" s="39"/>
      <c r="AF121" s="40"/>
      <c r="AG121" s="40"/>
      <c r="AH121" s="39" t="s">
        <v>7552</v>
      </c>
      <c r="AI121" s="40">
        <v>45939.8933564815</v>
      </c>
      <c r="AJ121" s="40">
        <v>45936.5137962963</v>
      </c>
      <c r="AK121" s="40">
        <v>45939</v>
      </c>
      <c r="AL121" s="40">
        <v>45939.8933564815</v>
      </c>
      <c r="AM121" s="39" t="s">
        <v>7553</v>
      </c>
      <c r="AN121" s="39" t="s">
        <v>7554</v>
      </c>
      <c r="AO121" s="39" t="s">
        <v>7619</v>
      </c>
      <c r="AP121" s="39" t="s">
        <v>7620</v>
      </c>
      <c r="AQ121" s="39" t="s">
        <v>7556</v>
      </c>
      <c r="AR121" s="39" t="s">
        <v>7557</v>
      </c>
    </row>
    <row r="122" ht="24" spans="1:44">
      <c r="A122" s="39" t="s">
        <v>8274</v>
      </c>
      <c r="B122" s="39" t="s">
        <v>8275</v>
      </c>
      <c r="C122" s="40">
        <v>45933.531875</v>
      </c>
      <c r="D122" s="39" t="s">
        <v>8276</v>
      </c>
      <c r="E122" s="39" t="s">
        <v>8277</v>
      </c>
      <c r="F122" s="39" t="s">
        <v>8278</v>
      </c>
      <c r="G122" s="39"/>
      <c r="H122" s="39" t="s">
        <v>8279</v>
      </c>
      <c r="I122" s="39" t="s">
        <v>7543</v>
      </c>
      <c r="J122" s="39" t="s">
        <v>7544</v>
      </c>
      <c r="K122" s="39" t="s">
        <v>7607</v>
      </c>
      <c r="L122" s="39" t="s">
        <v>7546</v>
      </c>
      <c r="M122" s="41">
        <v>900</v>
      </c>
      <c r="N122" s="39" t="s">
        <v>7594</v>
      </c>
      <c r="O122" s="41">
        <v>1300</v>
      </c>
      <c r="P122" s="39" t="s">
        <v>7595</v>
      </c>
      <c r="Q122" s="39" t="s">
        <v>7548</v>
      </c>
      <c r="R122" s="41">
        <v>394800</v>
      </c>
      <c r="S122" s="40">
        <v>45933.5494444444</v>
      </c>
      <c r="T122" s="41">
        <v>2</v>
      </c>
      <c r="U122" s="41">
        <v>4</v>
      </c>
      <c r="V122" s="39" t="s">
        <v>7617</v>
      </c>
      <c r="W122" s="39" t="s">
        <v>7660</v>
      </c>
      <c r="X122" s="39" t="s">
        <v>7661</v>
      </c>
      <c r="Y122" s="41">
        <v>25</v>
      </c>
      <c r="Z122" s="39" t="s">
        <v>7551</v>
      </c>
      <c r="AA122" s="39"/>
      <c r="AB122" s="39"/>
      <c r="AC122" s="40"/>
      <c r="AD122" s="40"/>
      <c r="AE122" s="39"/>
      <c r="AF122" s="40"/>
      <c r="AG122" s="40"/>
      <c r="AH122" s="39" t="s">
        <v>7552</v>
      </c>
      <c r="AI122" s="40">
        <v>45937.6764236111</v>
      </c>
      <c r="AJ122" s="40">
        <v>45933.639212963</v>
      </c>
      <c r="AK122" s="40">
        <v>45937</v>
      </c>
      <c r="AL122" s="40">
        <v>45937.6764236111</v>
      </c>
      <c r="AM122" s="39" t="s">
        <v>7553</v>
      </c>
      <c r="AN122" s="39" t="s">
        <v>7554</v>
      </c>
      <c r="AO122" s="39" t="s">
        <v>7609</v>
      </c>
      <c r="AP122" s="39" t="s">
        <v>7610</v>
      </c>
      <c r="AQ122" s="39"/>
      <c r="AR122" s="39" t="s">
        <v>7557</v>
      </c>
    </row>
    <row r="123" ht="24" spans="1:44">
      <c r="A123" s="39" t="s">
        <v>8280</v>
      </c>
      <c r="B123" s="39" t="s">
        <v>8281</v>
      </c>
      <c r="C123" s="40">
        <v>45936.3829166667</v>
      </c>
      <c r="D123" s="39" t="s">
        <v>8282</v>
      </c>
      <c r="E123" s="39" t="s">
        <v>8283</v>
      </c>
      <c r="F123" s="39" t="s">
        <v>8284</v>
      </c>
      <c r="G123" s="39"/>
      <c r="H123" s="39" t="s">
        <v>8285</v>
      </c>
      <c r="I123" s="39" t="s">
        <v>7543</v>
      </c>
      <c r="J123" s="39" t="s">
        <v>7544</v>
      </c>
      <c r="K123" s="39" t="s">
        <v>7607</v>
      </c>
      <c r="L123" s="39"/>
      <c r="M123" s="41"/>
      <c r="N123" s="39" t="s">
        <v>7546</v>
      </c>
      <c r="O123" s="41">
        <v>900</v>
      </c>
      <c r="P123" s="39" t="s">
        <v>7547</v>
      </c>
      <c r="Q123" s="39" t="s">
        <v>7548</v>
      </c>
      <c r="R123" s="41">
        <v>893000</v>
      </c>
      <c r="S123" s="40">
        <v>45936.4425231482</v>
      </c>
      <c r="T123" s="41">
        <v>2</v>
      </c>
      <c r="U123" s="41">
        <v>2</v>
      </c>
      <c r="V123" s="39" t="s">
        <v>7617</v>
      </c>
      <c r="W123" s="39" t="s">
        <v>7660</v>
      </c>
      <c r="X123" s="39" t="s">
        <v>7661</v>
      </c>
      <c r="Y123" s="41">
        <v>25</v>
      </c>
      <c r="Z123" s="39" t="s">
        <v>7551</v>
      </c>
      <c r="AA123" s="39"/>
      <c r="AB123" s="39"/>
      <c r="AC123" s="40"/>
      <c r="AD123" s="40"/>
      <c r="AE123" s="39"/>
      <c r="AF123" s="40"/>
      <c r="AG123" s="40"/>
      <c r="AH123" s="39" t="s">
        <v>7552</v>
      </c>
      <c r="AI123" s="40">
        <v>45938.6843865741</v>
      </c>
      <c r="AJ123" s="40">
        <v>45936.6251157407</v>
      </c>
      <c r="AK123" s="40">
        <v>45938</v>
      </c>
      <c r="AL123" s="40">
        <v>45938.6843865741</v>
      </c>
      <c r="AM123" s="39" t="s">
        <v>7553</v>
      </c>
      <c r="AN123" s="39" t="s">
        <v>7554</v>
      </c>
      <c r="AO123" s="39" t="s">
        <v>7609</v>
      </c>
      <c r="AP123" s="39" t="s">
        <v>7610</v>
      </c>
      <c r="AQ123" s="39" t="s">
        <v>7556</v>
      </c>
      <c r="AR123" s="39" t="s">
        <v>7557</v>
      </c>
    </row>
    <row r="124" ht="24" spans="1:44">
      <c r="A124" s="39" t="s">
        <v>8286</v>
      </c>
      <c r="B124" s="39" t="s">
        <v>8287</v>
      </c>
      <c r="C124" s="40">
        <v>45931.8228356481</v>
      </c>
      <c r="D124" s="39" t="s">
        <v>8288</v>
      </c>
      <c r="E124" s="39" t="s">
        <v>8289</v>
      </c>
      <c r="F124" s="39" t="s">
        <v>7934</v>
      </c>
      <c r="G124" s="39" t="s">
        <v>7935</v>
      </c>
      <c r="H124" s="39" t="s">
        <v>7935</v>
      </c>
      <c r="I124" s="39" t="s">
        <v>7573</v>
      </c>
      <c r="J124" s="39" t="s">
        <v>7544</v>
      </c>
      <c r="K124" s="39" t="s">
        <v>7688</v>
      </c>
      <c r="L124" s="39"/>
      <c r="M124" s="41"/>
      <c r="N124" s="39" t="s">
        <v>7546</v>
      </c>
      <c r="O124" s="41">
        <v>900</v>
      </c>
      <c r="P124" s="39" t="s">
        <v>7547</v>
      </c>
      <c r="Q124" s="39" t="s">
        <v>7548</v>
      </c>
      <c r="R124" s="41">
        <v>863000</v>
      </c>
      <c r="S124" s="40">
        <v>45932.8262962963</v>
      </c>
      <c r="T124" s="41">
        <v>3</v>
      </c>
      <c r="U124" s="41">
        <v>5</v>
      </c>
      <c r="V124" s="39" t="s">
        <v>7617</v>
      </c>
      <c r="W124" s="39" t="s">
        <v>7660</v>
      </c>
      <c r="X124" s="39" t="s">
        <v>7661</v>
      </c>
      <c r="Y124" s="41">
        <v>25</v>
      </c>
      <c r="Z124" s="39" t="s">
        <v>7551</v>
      </c>
      <c r="AA124" s="39"/>
      <c r="AB124" s="39"/>
      <c r="AC124" s="40"/>
      <c r="AD124" s="40"/>
      <c r="AE124" s="39"/>
      <c r="AF124" s="40"/>
      <c r="AG124" s="40"/>
      <c r="AH124" s="39" t="s">
        <v>7552</v>
      </c>
      <c r="AI124" s="40">
        <v>45937.6247337963</v>
      </c>
      <c r="AJ124" s="40">
        <v>45933.3939814815</v>
      </c>
      <c r="AK124" s="40">
        <v>45937</v>
      </c>
      <c r="AL124" s="40">
        <v>45937.6247337963</v>
      </c>
      <c r="AM124" s="39" t="s">
        <v>7553</v>
      </c>
      <c r="AN124" s="39" t="s">
        <v>7554</v>
      </c>
      <c r="AO124" s="39" t="s">
        <v>7609</v>
      </c>
      <c r="AP124" s="39" t="s">
        <v>7610</v>
      </c>
      <c r="AQ124" s="39" t="s">
        <v>7556</v>
      </c>
      <c r="AR124" s="39" t="s">
        <v>7557</v>
      </c>
    </row>
    <row r="125" ht="24" spans="1:44">
      <c r="A125" s="39" t="s">
        <v>8290</v>
      </c>
      <c r="B125" s="39" t="s">
        <v>8291</v>
      </c>
      <c r="C125" s="40">
        <v>45931.6226157407</v>
      </c>
      <c r="D125" s="39" t="s">
        <v>8292</v>
      </c>
      <c r="E125" s="39" t="s">
        <v>8293</v>
      </c>
      <c r="F125" s="39" t="s">
        <v>8294</v>
      </c>
      <c r="G125" s="39"/>
      <c r="H125" s="39" t="s">
        <v>8295</v>
      </c>
      <c r="I125" s="39" t="s">
        <v>7543</v>
      </c>
      <c r="J125" s="39" t="s">
        <v>7544</v>
      </c>
      <c r="K125" s="39" t="s">
        <v>7607</v>
      </c>
      <c r="L125" s="39" t="s">
        <v>7472</v>
      </c>
      <c r="M125" s="41">
        <v>450</v>
      </c>
      <c r="N125" s="39" t="s">
        <v>7594</v>
      </c>
      <c r="O125" s="41">
        <v>1300</v>
      </c>
      <c r="P125" s="39" t="s">
        <v>7595</v>
      </c>
      <c r="Q125" s="39" t="s">
        <v>7548</v>
      </c>
      <c r="R125" s="41">
        <v>846450</v>
      </c>
      <c r="S125" s="40">
        <v>45931.8013310185</v>
      </c>
      <c r="T125" s="41">
        <v>6</v>
      </c>
      <c r="U125" s="41">
        <v>8</v>
      </c>
      <c r="V125" s="39" t="s">
        <v>7617</v>
      </c>
      <c r="W125" s="39" t="s">
        <v>7660</v>
      </c>
      <c r="X125" s="39" t="s">
        <v>7661</v>
      </c>
      <c r="Y125" s="41">
        <v>25</v>
      </c>
      <c r="Z125" s="39" t="s">
        <v>7551</v>
      </c>
      <c r="AA125" s="39"/>
      <c r="AB125" s="39"/>
      <c r="AC125" s="40"/>
      <c r="AD125" s="40"/>
      <c r="AE125" s="39"/>
      <c r="AF125" s="40"/>
      <c r="AG125" s="40"/>
      <c r="AH125" s="39" t="s">
        <v>7552</v>
      </c>
      <c r="AI125" s="40">
        <v>45939.6675462963</v>
      </c>
      <c r="AJ125" s="40">
        <v>45932.3517708333</v>
      </c>
      <c r="AK125" s="40">
        <v>45939</v>
      </c>
      <c r="AL125" s="40">
        <v>45939.6675462963</v>
      </c>
      <c r="AM125" s="39" t="s">
        <v>7553</v>
      </c>
      <c r="AN125" s="39" t="s">
        <v>7554</v>
      </c>
      <c r="AO125" s="39" t="s">
        <v>7609</v>
      </c>
      <c r="AP125" s="39" t="s">
        <v>7610</v>
      </c>
      <c r="AQ125" s="39"/>
      <c r="AR125" s="39" t="s">
        <v>7557</v>
      </c>
    </row>
    <row r="126" ht="24" spans="1:44">
      <c r="A126" s="39" t="s">
        <v>8296</v>
      </c>
      <c r="B126" s="39" t="s">
        <v>8297</v>
      </c>
      <c r="C126" s="40">
        <v>45936.4055439815</v>
      </c>
      <c r="D126" s="39" t="s">
        <v>8298</v>
      </c>
      <c r="E126" s="39" t="s">
        <v>8299</v>
      </c>
      <c r="F126" s="39" t="s">
        <v>8300</v>
      </c>
      <c r="G126" s="39" t="s">
        <v>8301</v>
      </c>
      <c r="H126" s="39" t="s">
        <v>8301</v>
      </c>
      <c r="I126" s="39" t="s">
        <v>7573</v>
      </c>
      <c r="J126" s="39" t="s">
        <v>7544</v>
      </c>
      <c r="K126" s="39" t="s">
        <v>7616</v>
      </c>
      <c r="L126" s="39"/>
      <c r="M126" s="41"/>
      <c r="N126" s="39" t="s">
        <v>7546</v>
      </c>
      <c r="O126" s="41">
        <v>900</v>
      </c>
      <c r="P126" s="39" t="s">
        <v>7547</v>
      </c>
      <c r="Q126" s="39" t="s">
        <v>7548</v>
      </c>
      <c r="R126" s="41">
        <v>863000</v>
      </c>
      <c r="S126" s="40">
        <v>45936.8386805556</v>
      </c>
      <c r="T126" s="41">
        <v>5</v>
      </c>
      <c r="U126" s="41">
        <v>7</v>
      </c>
      <c r="V126" s="39" t="s">
        <v>7617</v>
      </c>
      <c r="W126" s="39"/>
      <c r="X126" s="39" t="s">
        <v>7618</v>
      </c>
      <c r="Y126" s="41">
        <v>25</v>
      </c>
      <c r="Z126" s="39" t="s">
        <v>7551</v>
      </c>
      <c r="AA126" s="39"/>
      <c r="AB126" s="39"/>
      <c r="AC126" s="40"/>
      <c r="AD126" s="40"/>
      <c r="AE126" s="39"/>
      <c r="AF126" s="40"/>
      <c r="AG126" s="40"/>
      <c r="AH126" s="39" t="s">
        <v>7608</v>
      </c>
      <c r="AI126" s="40">
        <v>45940.3536342593</v>
      </c>
      <c r="AJ126" s="40">
        <v>45940.3536342593</v>
      </c>
      <c r="AK126" s="40"/>
      <c r="AL126" s="40"/>
      <c r="AM126" s="39" t="s">
        <v>7553</v>
      </c>
      <c r="AN126" s="39" t="s">
        <v>7554</v>
      </c>
      <c r="AO126" s="39" t="s">
        <v>7619</v>
      </c>
      <c r="AP126" s="39" t="s">
        <v>7620</v>
      </c>
      <c r="AQ126" s="39" t="s">
        <v>7556</v>
      </c>
      <c r="AR126" s="39" t="s">
        <v>7557</v>
      </c>
    </row>
    <row r="127" ht="24" spans="1:44">
      <c r="A127" s="39" t="s">
        <v>8302</v>
      </c>
      <c r="B127" s="39" t="s">
        <v>8303</v>
      </c>
      <c r="C127" s="40">
        <v>45940.4088773148</v>
      </c>
      <c r="D127" s="39" t="s">
        <v>8304</v>
      </c>
      <c r="E127" s="39" t="s">
        <v>8305</v>
      </c>
      <c r="F127" s="39" t="s">
        <v>8306</v>
      </c>
      <c r="G127" s="39"/>
      <c r="H127" s="39" t="s">
        <v>8307</v>
      </c>
      <c r="I127" s="39" t="s">
        <v>7543</v>
      </c>
      <c r="J127" s="39" t="s">
        <v>7544</v>
      </c>
      <c r="K127" s="39" t="s">
        <v>7688</v>
      </c>
      <c r="L127" s="39" t="s">
        <v>7472</v>
      </c>
      <c r="M127" s="41">
        <v>450</v>
      </c>
      <c r="N127" s="39" t="s">
        <v>7476</v>
      </c>
      <c r="O127" s="41">
        <v>900</v>
      </c>
      <c r="P127" s="39" t="s">
        <v>7595</v>
      </c>
      <c r="Q127" s="39" t="s">
        <v>7642</v>
      </c>
      <c r="R127" s="41">
        <v>472950</v>
      </c>
      <c r="S127" s="40">
        <v>45940.644837963</v>
      </c>
      <c r="T127" s="41">
        <v>1</v>
      </c>
      <c r="U127" s="41">
        <v>3</v>
      </c>
      <c r="V127" s="39" t="s">
        <v>7549</v>
      </c>
      <c r="W127" s="39" t="s">
        <v>7550</v>
      </c>
      <c r="X127" s="39"/>
      <c r="Y127" s="41">
        <v>4</v>
      </c>
      <c r="Z127" s="39" t="s">
        <v>7551</v>
      </c>
      <c r="AA127" s="39"/>
      <c r="AB127" s="39"/>
      <c r="AC127" s="40"/>
      <c r="AD127" s="40"/>
      <c r="AE127" s="39"/>
      <c r="AF127" s="40"/>
      <c r="AG127" s="40"/>
      <c r="AH127" s="39" t="s">
        <v>7608</v>
      </c>
      <c r="AI127" s="40">
        <v>45940.7137615741</v>
      </c>
      <c r="AJ127" s="40">
        <v>45940.7137615741</v>
      </c>
      <c r="AK127" s="40"/>
      <c r="AL127" s="40"/>
      <c r="AM127" s="39" t="s">
        <v>7553</v>
      </c>
      <c r="AN127" s="39" t="s">
        <v>7554</v>
      </c>
      <c r="AO127" s="39" t="s">
        <v>7609</v>
      </c>
      <c r="AP127" s="39" t="s">
        <v>7610</v>
      </c>
      <c r="AQ127" s="39"/>
      <c r="AR127" s="39" t="s">
        <v>7557</v>
      </c>
    </row>
    <row r="128" ht="24" spans="1:44">
      <c r="A128" s="39" t="s">
        <v>8308</v>
      </c>
      <c r="B128" s="39" t="s">
        <v>8309</v>
      </c>
      <c r="C128" s="40">
        <v>45936.3931944444</v>
      </c>
      <c r="D128" s="39" t="s">
        <v>8310</v>
      </c>
      <c r="E128" s="39" t="s">
        <v>8311</v>
      </c>
      <c r="F128" s="39" t="s">
        <v>8312</v>
      </c>
      <c r="G128" s="39"/>
      <c r="H128" s="39" t="s">
        <v>8313</v>
      </c>
      <c r="I128" s="39" t="s">
        <v>7543</v>
      </c>
      <c r="J128" s="39" t="s">
        <v>7544</v>
      </c>
      <c r="K128" s="39" t="s">
        <v>7809</v>
      </c>
      <c r="L128" s="39"/>
      <c r="M128" s="41"/>
      <c r="N128" s="39" t="s">
        <v>7546</v>
      </c>
      <c r="O128" s="41">
        <v>900</v>
      </c>
      <c r="P128" s="39" t="s">
        <v>7547</v>
      </c>
      <c r="Q128" s="39" t="s">
        <v>7548</v>
      </c>
      <c r="R128" s="41">
        <v>893000</v>
      </c>
      <c r="S128" s="40">
        <v>45936.405162037</v>
      </c>
      <c r="T128" s="41">
        <v>4</v>
      </c>
      <c r="U128" s="41">
        <v>4</v>
      </c>
      <c r="V128" s="39" t="s">
        <v>7617</v>
      </c>
      <c r="W128" s="39" t="s">
        <v>7660</v>
      </c>
      <c r="X128" s="39" t="s">
        <v>7661</v>
      </c>
      <c r="Y128" s="41">
        <v>25</v>
      </c>
      <c r="Z128" s="39" t="s">
        <v>7551</v>
      </c>
      <c r="AA128" s="39"/>
      <c r="AB128" s="39"/>
      <c r="AC128" s="40"/>
      <c r="AD128" s="40"/>
      <c r="AE128" s="39"/>
      <c r="AF128" s="40"/>
      <c r="AG128" s="40"/>
      <c r="AH128" s="39" t="s">
        <v>7552</v>
      </c>
      <c r="AI128" s="40">
        <v>45940.6102430556</v>
      </c>
      <c r="AJ128" s="40">
        <v>45936.5172222222</v>
      </c>
      <c r="AK128" s="40">
        <v>45940</v>
      </c>
      <c r="AL128" s="40">
        <v>45940.6102430556</v>
      </c>
      <c r="AM128" s="39" t="s">
        <v>7553</v>
      </c>
      <c r="AN128" s="39" t="s">
        <v>7554</v>
      </c>
      <c r="AO128" s="39" t="s">
        <v>7609</v>
      </c>
      <c r="AP128" s="39" t="s">
        <v>7610</v>
      </c>
      <c r="AQ128" s="39" t="s">
        <v>7556</v>
      </c>
      <c r="AR128" s="39" t="s">
        <v>7557</v>
      </c>
    </row>
    <row r="129" ht="24" spans="1:44">
      <c r="A129" s="39" t="s">
        <v>8314</v>
      </c>
      <c r="B129" s="39" t="s">
        <v>8315</v>
      </c>
      <c r="C129" s="40">
        <v>45936.3418865741</v>
      </c>
      <c r="D129" s="39" t="s">
        <v>8316</v>
      </c>
      <c r="E129" s="39" t="s">
        <v>8317</v>
      </c>
      <c r="F129" s="39" t="s">
        <v>8318</v>
      </c>
      <c r="G129" s="39"/>
      <c r="H129" s="39" t="s">
        <v>8143</v>
      </c>
      <c r="I129" s="39" t="s">
        <v>7592</v>
      </c>
      <c r="J129" s="39"/>
      <c r="K129" s="39" t="s">
        <v>7593</v>
      </c>
      <c r="L129" s="39" t="s">
        <v>7594</v>
      </c>
      <c r="M129" s="41">
        <v>450</v>
      </c>
      <c r="N129" s="39" t="s">
        <v>7594</v>
      </c>
      <c r="O129" s="41">
        <v>1300</v>
      </c>
      <c r="P129" s="39" t="s">
        <v>7595</v>
      </c>
      <c r="Q129" s="39" t="s">
        <v>7548</v>
      </c>
      <c r="R129" s="41">
        <v>816450</v>
      </c>
      <c r="S129" s="40">
        <v>45936.3464930556</v>
      </c>
      <c r="T129" s="41">
        <v>1</v>
      </c>
      <c r="U129" s="41">
        <v>1</v>
      </c>
      <c r="V129" s="39" t="s">
        <v>7549</v>
      </c>
      <c r="W129" s="39" t="s">
        <v>7550</v>
      </c>
      <c r="X129" s="39"/>
      <c r="Y129" s="41">
        <v>4</v>
      </c>
      <c r="Z129" s="39" t="s">
        <v>7551</v>
      </c>
      <c r="AA129" s="39"/>
      <c r="AB129" s="39"/>
      <c r="AC129" s="40"/>
      <c r="AD129" s="40"/>
      <c r="AE129" s="39"/>
      <c r="AF129" s="40"/>
      <c r="AG129" s="40"/>
      <c r="AH129" s="39" t="s">
        <v>7552</v>
      </c>
      <c r="AI129" s="40">
        <v>45937.6470486111</v>
      </c>
      <c r="AJ129" s="40">
        <v>45936.5576736111</v>
      </c>
      <c r="AK129" s="40">
        <v>45937</v>
      </c>
      <c r="AL129" s="40">
        <v>45937.6470486111</v>
      </c>
      <c r="AM129" s="39" t="s">
        <v>7553</v>
      </c>
      <c r="AN129" s="39" t="s">
        <v>7554</v>
      </c>
      <c r="AO129" s="39" t="s">
        <v>7609</v>
      </c>
      <c r="AP129" s="39" t="s">
        <v>7610</v>
      </c>
      <c r="AQ129" s="39"/>
      <c r="AR129" s="39" t="s">
        <v>7557</v>
      </c>
    </row>
    <row r="130" ht="24" spans="1:44">
      <c r="A130" s="39" t="s">
        <v>8319</v>
      </c>
      <c r="B130" s="39" t="s">
        <v>8320</v>
      </c>
      <c r="C130" s="40">
        <v>45931.5417708333</v>
      </c>
      <c r="D130" s="39" t="s">
        <v>8321</v>
      </c>
      <c r="E130" s="39" t="s">
        <v>8322</v>
      </c>
      <c r="F130" s="39" t="s">
        <v>7807</v>
      </c>
      <c r="G130" s="39"/>
      <c r="H130" s="39" t="s">
        <v>8323</v>
      </c>
      <c r="I130" s="39" t="s">
        <v>7543</v>
      </c>
      <c r="J130" s="39" t="s">
        <v>7544</v>
      </c>
      <c r="K130" s="39" t="s">
        <v>7688</v>
      </c>
      <c r="L130" s="39"/>
      <c r="M130" s="41"/>
      <c r="N130" s="39" t="s">
        <v>7594</v>
      </c>
      <c r="O130" s="41">
        <v>2200</v>
      </c>
      <c r="P130" s="39" t="s">
        <v>7547</v>
      </c>
      <c r="Q130" s="39" t="s">
        <v>7548</v>
      </c>
      <c r="R130" s="41">
        <v>2112000</v>
      </c>
      <c r="S130" s="40">
        <v>45932.3981134259</v>
      </c>
      <c r="T130" s="41">
        <v>1</v>
      </c>
      <c r="U130" s="41">
        <v>1</v>
      </c>
      <c r="V130" s="39" t="s">
        <v>7549</v>
      </c>
      <c r="W130" s="39" t="s">
        <v>7550</v>
      </c>
      <c r="X130" s="39"/>
      <c r="Y130" s="41">
        <v>4</v>
      </c>
      <c r="Z130" s="39" t="s">
        <v>7551</v>
      </c>
      <c r="AA130" s="39"/>
      <c r="AB130" s="39"/>
      <c r="AC130" s="40"/>
      <c r="AD130" s="40"/>
      <c r="AE130" s="39"/>
      <c r="AF130" s="40"/>
      <c r="AG130" s="40"/>
      <c r="AH130" s="39" t="s">
        <v>7552</v>
      </c>
      <c r="AI130" s="40">
        <v>45933.6694791667</v>
      </c>
      <c r="AJ130" s="40">
        <v>45932.4305902778</v>
      </c>
      <c r="AK130" s="40">
        <v>45933</v>
      </c>
      <c r="AL130" s="40">
        <v>45933.6694791667</v>
      </c>
      <c r="AM130" s="41" t="s">
        <v>7553</v>
      </c>
      <c r="AN130" s="39" t="s">
        <v>7554</v>
      </c>
      <c r="AO130" s="39" t="s">
        <v>7609</v>
      </c>
      <c r="AP130" s="39" t="s">
        <v>7610</v>
      </c>
      <c r="AQ130" s="39" t="s">
        <v>7556</v>
      </c>
      <c r="AR130" s="39" t="s">
        <v>7557</v>
      </c>
    </row>
    <row r="131" ht="24" spans="1:44">
      <c r="A131" s="39" t="s">
        <v>8324</v>
      </c>
      <c r="B131" s="39" t="s">
        <v>8325</v>
      </c>
      <c r="C131" s="40">
        <v>45935.3834490741</v>
      </c>
      <c r="D131" s="39" t="s">
        <v>8326</v>
      </c>
      <c r="E131" s="39" t="s">
        <v>8327</v>
      </c>
      <c r="F131" s="39" t="s">
        <v>8328</v>
      </c>
      <c r="G131" s="39" t="s">
        <v>8329</v>
      </c>
      <c r="H131" s="39" t="s">
        <v>8329</v>
      </c>
      <c r="I131" s="39" t="s">
        <v>7592</v>
      </c>
      <c r="J131" s="39"/>
      <c r="K131" s="39" t="s">
        <v>7593</v>
      </c>
      <c r="L131" s="39" t="s">
        <v>7594</v>
      </c>
      <c r="M131" s="41">
        <v>1300</v>
      </c>
      <c r="N131" s="39" t="s">
        <v>7594</v>
      </c>
      <c r="O131" s="41">
        <v>1300</v>
      </c>
      <c r="P131" s="39" t="s">
        <v>8330</v>
      </c>
      <c r="Q131" s="39" t="s">
        <v>7548</v>
      </c>
      <c r="R131" s="41">
        <v>0</v>
      </c>
      <c r="S131" s="40"/>
      <c r="T131" s="41"/>
      <c r="U131" s="41"/>
      <c r="V131" s="39"/>
      <c r="W131" s="39"/>
      <c r="X131" s="39"/>
      <c r="Y131" s="41"/>
      <c r="Z131" s="39" t="s">
        <v>7551</v>
      </c>
      <c r="AA131" s="39"/>
      <c r="AB131" s="39"/>
      <c r="AC131" s="40"/>
      <c r="AD131" s="40"/>
      <c r="AE131" s="39"/>
      <c r="AF131" s="40"/>
      <c r="AG131" s="40"/>
      <c r="AH131" s="39" t="s">
        <v>7596</v>
      </c>
      <c r="AI131" s="40">
        <v>45935.3834490741</v>
      </c>
      <c r="AJ131" s="40"/>
      <c r="AK131" s="40"/>
      <c r="AL131" s="40"/>
      <c r="AM131" s="39" t="s">
        <v>7553</v>
      </c>
      <c r="AN131" s="39" t="s">
        <v>7554</v>
      </c>
      <c r="AO131" s="39" t="s">
        <v>7609</v>
      </c>
      <c r="AP131" s="39"/>
      <c r="AQ131" s="39"/>
      <c r="AR131" s="39" t="s">
        <v>7557</v>
      </c>
    </row>
    <row r="132" ht="24" spans="1:44">
      <c r="A132" s="39" t="s">
        <v>8331</v>
      </c>
      <c r="B132" s="39" t="s">
        <v>8332</v>
      </c>
      <c r="C132" s="40">
        <v>45939.4783217593</v>
      </c>
      <c r="D132" s="39" t="s">
        <v>8333</v>
      </c>
      <c r="E132" s="39" t="s">
        <v>8334</v>
      </c>
      <c r="F132" s="39" t="s">
        <v>8335</v>
      </c>
      <c r="G132" s="39"/>
      <c r="H132" s="39" t="s">
        <v>8336</v>
      </c>
      <c r="I132" s="39" t="s">
        <v>7592</v>
      </c>
      <c r="J132" s="39"/>
      <c r="K132" s="39" t="s">
        <v>7593</v>
      </c>
      <c r="L132" s="39"/>
      <c r="M132" s="41"/>
      <c r="N132" s="39" t="s">
        <v>7546</v>
      </c>
      <c r="O132" s="41">
        <v>900</v>
      </c>
      <c r="P132" s="39" t="s">
        <v>7547</v>
      </c>
      <c r="Q132" s="39" t="s">
        <v>7548</v>
      </c>
      <c r="R132" s="41">
        <v>863000</v>
      </c>
      <c r="S132" s="40">
        <v>45939.5551967593</v>
      </c>
      <c r="T132" s="41">
        <v>2</v>
      </c>
      <c r="U132" s="41">
        <v>4</v>
      </c>
      <c r="V132" s="39" t="s">
        <v>7549</v>
      </c>
      <c r="W132" s="39" t="s">
        <v>7550</v>
      </c>
      <c r="X132" s="39"/>
      <c r="Y132" s="41">
        <v>4</v>
      </c>
      <c r="Z132" s="39" t="s">
        <v>7551</v>
      </c>
      <c r="AA132" s="39"/>
      <c r="AB132" s="39"/>
      <c r="AC132" s="40"/>
      <c r="AD132" s="40"/>
      <c r="AE132" s="39"/>
      <c r="AF132" s="40"/>
      <c r="AG132" s="40"/>
      <c r="AH132" s="39" t="s">
        <v>7608</v>
      </c>
      <c r="AI132" s="40">
        <v>45939.5985763889</v>
      </c>
      <c r="AJ132" s="40">
        <v>45939.5985763889</v>
      </c>
      <c r="AK132" s="40"/>
      <c r="AL132" s="40"/>
      <c r="AM132" s="39" t="s">
        <v>7553</v>
      </c>
      <c r="AN132" s="39" t="s">
        <v>7554</v>
      </c>
      <c r="AO132" s="39" t="s">
        <v>7565</v>
      </c>
      <c r="AP132" s="39" t="s">
        <v>7566</v>
      </c>
      <c r="AQ132" s="39" t="s">
        <v>7556</v>
      </c>
      <c r="AR132" s="39" t="s">
        <v>7557</v>
      </c>
    </row>
    <row r="133" ht="24" spans="1:44">
      <c r="A133" s="39" t="s">
        <v>8337</v>
      </c>
      <c r="B133" s="39" t="s">
        <v>8338</v>
      </c>
      <c r="C133" s="40">
        <v>45931.652349537</v>
      </c>
      <c r="D133" s="39" t="s">
        <v>8339</v>
      </c>
      <c r="E133" s="39" t="s">
        <v>8340</v>
      </c>
      <c r="F133" s="39" t="s">
        <v>8341</v>
      </c>
      <c r="G133" s="39" t="s">
        <v>8342</v>
      </c>
      <c r="H133" s="39" t="s">
        <v>8343</v>
      </c>
      <c r="I133" s="39" t="s">
        <v>7592</v>
      </c>
      <c r="J133" s="39"/>
      <c r="K133" s="39" t="s">
        <v>7593</v>
      </c>
      <c r="L133" s="39" t="s">
        <v>7546</v>
      </c>
      <c r="M133" s="41">
        <v>900</v>
      </c>
      <c r="N133" s="39" t="s">
        <v>7594</v>
      </c>
      <c r="O133" s="41">
        <v>1300</v>
      </c>
      <c r="P133" s="39" t="s">
        <v>7595</v>
      </c>
      <c r="Q133" s="39" t="s">
        <v>7548</v>
      </c>
      <c r="R133" s="41">
        <v>474800</v>
      </c>
      <c r="S133" s="40"/>
      <c r="T133" s="41"/>
      <c r="U133" s="41"/>
      <c r="V133" s="39"/>
      <c r="W133" s="39"/>
      <c r="X133" s="39"/>
      <c r="Y133" s="41"/>
      <c r="Z133" s="39" t="s">
        <v>7551</v>
      </c>
      <c r="AA133" s="39"/>
      <c r="AB133" s="39"/>
      <c r="AC133" s="40"/>
      <c r="AD133" s="40"/>
      <c r="AE133" s="39"/>
      <c r="AF133" s="40"/>
      <c r="AG133" s="40"/>
      <c r="AH133" s="39" t="s">
        <v>7596</v>
      </c>
      <c r="AI133" s="40">
        <v>45931.652349537</v>
      </c>
      <c r="AJ133" s="40"/>
      <c r="AK133" s="40"/>
      <c r="AL133" s="40"/>
      <c r="AM133" s="39" t="s">
        <v>7553</v>
      </c>
      <c r="AN133" s="39" t="s">
        <v>7554</v>
      </c>
      <c r="AO133" s="39" t="s">
        <v>7609</v>
      </c>
      <c r="AP133" s="39"/>
      <c r="AQ133" s="39"/>
      <c r="AR133" s="39" t="s">
        <v>7557</v>
      </c>
    </row>
    <row r="134" ht="24" spans="1:44">
      <c r="A134" s="39" t="s">
        <v>8344</v>
      </c>
      <c r="B134" s="39" t="s">
        <v>7324</v>
      </c>
      <c r="C134" s="40">
        <v>45931.4303703704</v>
      </c>
      <c r="D134" s="39" t="s">
        <v>7324</v>
      </c>
      <c r="E134" s="39" t="s">
        <v>8345</v>
      </c>
      <c r="F134" s="39" t="s">
        <v>8346</v>
      </c>
      <c r="G134" s="39"/>
      <c r="H134" s="39" t="s">
        <v>8168</v>
      </c>
      <c r="I134" s="39" t="s">
        <v>7592</v>
      </c>
      <c r="J134" s="39"/>
      <c r="K134" s="39" t="s">
        <v>7593</v>
      </c>
      <c r="L134" s="39"/>
      <c r="M134" s="41"/>
      <c r="N134" s="39" t="s">
        <v>7849</v>
      </c>
      <c r="O134" s="41">
        <v>2200</v>
      </c>
      <c r="P134" s="39" t="s">
        <v>7547</v>
      </c>
      <c r="Q134" s="39" t="s">
        <v>7548</v>
      </c>
      <c r="R134" s="41">
        <v>2082000</v>
      </c>
      <c r="S134" s="40"/>
      <c r="T134" s="41"/>
      <c r="U134" s="41"/>
      <c r="V134" s="39"/>
      <c r="W134" s="39"/>
      <c r="X134" s="39"/>
      <c r="Y134" s="41"/>
      <c r="Z134" s="39" t="s">
        <v>7551</v>
      </c>
      <c r="AA134" s="39"/>
      <c r="AB134" s="39"/>
      <c r="AC134" s="40"/>
      <c r="AD134" s="40"/>
      <c r="AE134" s="39"/>
      <c r="AF134" s="40"/>
      <c r="AG134" s="40"/>
      <c r="AH134" s="39" t="s">
        <v>7850</v>
      </c>
      <c r="AI134" s="40">
        <v>45933.4196296296</v>
      </c>
      <c r="AJ134" s="40"/>
      <c r="AK134" s="40"/>
      <c r="AL134" s="40"/>
      <c r="AM134" s="39" t="s">
        <v>7553</v>
      </c>
      <c r="AN134" s="39" t="s">
        <v>7554</v>
      </c>
      <c r="AO134" s="39" t="s">
        <v>7609</v>
      </c>
      <c r="AP134" s="39"/>
      <c r="AQ134" s="39" t="s">
        <v>8169</v>
      </c>
      <c r="AR134" s="39" t="s">
        <v>7557</v>
      </c>
    </row>
    <row r="135" ht="24" spans="1:44">
      <c r="A135" s="39" t="s">
        <v>8347</v>
      </c>
      <c r="B135" s="39" t="s">
        <v>8348</v>
      </c>
      <c r="C135" s="40">
        <v>45934.5415972222</v>
      </c>
      <c r="D135" s="39" t="s">
        <v>8349</v>
      </c>
      <c r="E135" s="39" t="s">
        <v>8350</v>
      </c>
      <c r="F135" s="39" t="s">
        <v>8351</v>
      </c>
      <c r="G135" s="39" t="s">
        <v>7563</v>
      </c>
      <c r="H135" s="39" t="s">
        <v>7563</v>
      </c>
      <c r="I135" s="39" t="s">
        <v>7543</v>
      </c>
      <c r="J135" s="39" t="s">
        <v>7544</v>
      </c>
      <c r="K135" s="39" t="s">
        <v>7564</v>
      </c>
      <c r="L135" s="39" t="s">
        <v>7594</v>
      </c>
      <c r="M135" s="41">
        <v>450</v>
      </c>
      <c r="N135" s="39" t="s">
        <v>7546</v>
      </c>
      <c r="O135" s="41">
        <v>900</v>
      </c>
      <c r="P135" s="39" t="s">
        <v>7595</v>
      </c>
      <c r="Q135" s="39" t="s">
        <v>7548</v>
      </c>
      <c r="R135" s="41">
        <v>426650</v>
      </c>
      <c r="S135" s="40">
        <v>45937.3662615741</v>
      </c>
      <c r="T135" s="41">
        <v>2</v>
      </c>
      <c r="U135" s="41">
        <v>2</v>
      </c>
      <c r="V135" s="39" t="s">
        <v>7549</v>
      </c>
      <c r="W135" s="39" t="s">
        <v>7550</v>
      </c>
      <c r="X135" s="39"/>
      <c r="Y135" s="41">
        <v>4</v>
      </c>
      <c r="Z135" s="39" t="s">
        <v>7551</v>
      </c>
      <c r="AA135" s="39"/>
      <c r="AB135" s="39"/>
      <c r="AC135" s="40"/>
      <c r="AD135" s="40"/>
      <c r="AE135" s="39"/>
      <c r="AF135" s="40"/>
      <c r="AG135" s="40"/>
      <c r="AH135" s="39" t="s">
        <v>7552</v>
      </c>
      <c r="AI135" s="40">
        <v>45939.7940972222</v>
      </c>
      <c r="AJ135" s="40">
        <v>45937.6172222222</v>
      </c>
      <c r="AK135" s="40">
        <v>45939</v>
      </c>
      <c r="AL135" s="40">
        <v>45939.7940972222</v>
      </c>
      <c r="AM135" s="39" t="s">
        <v>7553</v>
      </c>
      <c r="AN135" s="39" t="s">
        <v>7554</v>
      </c>
      <c r="AO135" s="39" t="s">
        <v>7565</v>
      </c>
      <c r="AP135" s="39" t="s">
        <v>7566</v>
      </c>
      <c r="AQ135" s="39"/>
      <c r="AR135" s="39" t="s">
        <v>7557</v>
      </c>
    </row>
    <row r="136" ht="24" spans="1:44">
      <c r="A136" s="39" t="s">
        <v>8352</v>
      </c>
      <c r="B136" s="39" t="s">
        <v>8353</v>
      </c>
      <c r="C136" s="40">
        <v>45937.5698032407</v>
      </c>
      <c r="D136" s="39" t="s">
        <v>8354</v>
      </c>
      <c r="E136" s="39" t="s">
        <v>8355</v>
      </c>
      <c r="F136" s="39" t="s">
        <v>8234</v>
      </c>
      <c r="G136" s="39"/>
      <c r="H136" s="39" t="s">
        <v>8356</v>
      </c>
      <c r="I136" s="39" t="s">
        <v>7543</v>
      </c>
      <c r="J136" s="39" t="s">
        <v>7544</v>
      </c>
      <c r="K136" s="39" t="s">
        <v>7607</v>
      </c>
      <c r="L136" s="39"/>
      <c r="M136" s="41"/>
      <c r="N136" s="39" t="s">
        <v>7594</v>
      </c>
      <c r="O136" s="41">
        <v>1300</v>
      </c>
      <c r="P136" s="39" t="s">
        <v>7547</v>
      </c>
      <c r="Q136" s="39" t="s">
        <v>7548</v>
      </c>
      <c r="R136" s="41">
        <v>1268000</v>
      </c>
      <c r="S136" s="40">
        <v>45938.6172337963</v>
      </c>
      <c r="T136" s="41">
        <v>3</v>
      </c>
      <c r="U136" s="41">
        <v>5</v>
      </c>
      <c r="V136" s="39" t="s">
        <v>7549</v>
      </c>
      <c r="W136" s="39" t="s">
        <v>7550</v>
      </c>
      <c r="X136" s="39"/>
      <c r="Y136" s="41">
        <v>4</v>
      </c>
      <c r="Z136" s="39" t="s">
        <v>7551</v>
      </c>
      <c r="AA136" s="39"/>
      <c r="AB136" s="39"/>
      <c r="AC136" s="40"/>
      <c r="AD136" s="40"/>
      <c r="AE136" s="39"/>
      <c r="AF136" s="40"/>
      <c r="AG136" s="40"/>
      <c r="AH136" s="39" t="s">
        <v>7608</v>
      </c>
      <c r="AI136" s="40">
        <v>45939.4954050926</v>
      </c>
      <c r="AJ136" s="40">
        <v>45939.4954050926</v>
      </c>
      <c r="AK136" s="40"/>
      <c r="AL136" s="40"/>
      <c r="AM136" s="39" t="s">
        <v>7553</v>
      </c>
      <c r="AN136" s="39" t="s">
        <v>7554</v>
      </c>
      <c r="AO136" s="39" t="s">
        <v>7609</v>
      </c>
      <c r="AP136" s="39" t="s">
        <v>7610</v>
      </c>
      <c r="AQ136" s="39" t="s">
        <v>7556</v>
      </c>
      <c r="AR136" s="39" t="s">
        <v>7557</v>
      </c>
    </row>
    <row r="137" ht="24" spans="1:44">
      <c r="A137" s="39" t="s">
        <v>8357</v>
      </c>
      <c r="B137" s="39" t="s">
        <v>8358</v>
      </c>
      <c r="C137" s="40">
        <v>45933.5223148148</v>
      </c>
      <c r="D137" s="39" t="s">
        <v>8359</v>
      </c>
      <c r="E137" s="39" t="s">
        <v>8360</v>
      </c>
      <c r="F137" s="39" t="s">
        <v>8361</v>
      </c>
      <c r="G137" s="39" t="s">
        <v>7738</v>
      </c>
      <c r="H137" s="39" t="s">
        <v>7738</v>
      </c>
      <c r="I137" s="39" t="s">
        <v>7573</v>
      </c>
      <c r="J137" s="39" t="s">
        <v>7544</v>
      </c>
      <c r="K137" s="39" t="s">
        <v>7616</v>
      </c>
      <c r="L137" s="39"/>
      <c r="M137" s="41"/>
      <c r="N137" s="39" t="s">
        <v>7546</v>
      </c>
      <c r="O137" s="41">
        <v>900</v>
      </c>
      <c r="P137" s="39" t="s">
        <v>7547</v>
      </c>
      <c r="Q137" s="39" t="s">
        <v>7548</v>
      </c>
      <c r="R137" s="41">
        <v>848000</v>
      </c>
      <c r="S137" s="40">
        <v>45937.2645601852</v>
      </c>
      <c r="T137" s="41">
        <v>4</v>
      </c>
      <c r="U137" s="41">
        <v>6</v>
      </c>
      <c r="V137" s="39" t="s">
        <v>7617</v>
      </c>
      <c r="W137" s="39"/>
      <c r="X137" s="39" t="s">
        <v>7618</v>
      </c>
      <c r="Y137" s="41">
        <v>25</v>
      </c>
      <c r="Z137" s="39" t="s">
        <v>7551</v>
      </c>
      <c r="AA137" s="39"/>
      <c r="AB137" s="39"/>
      <c r="AC137" s="40"/>
      <c r="AD137" s="40"/>
      <c r="AE137" s="39"/>
      <c r="AF137" s="40"/>
      <c r="AG137" s="40"/>
      <c r="AH137" s="39" t="s">
        <v>7608</v>
      </c>
      <c r="AI137" s="40">
        <v>45940.3536226852</v>
      </c>
      <c r="AJ137" s="40">
        <v>45940.3536226852</v>
      </c>
      <c r="AK137" s="40"/>
      <c r="AL137" s="40"/>
      <c r="AM137" s="39" t="s">
        <v>7553</v>
      </c>
      <c r="AN137" s="39" t="s">
        <v>7554</v>
      </c>
      <c r="AO137" s="39" t="s">
        <v>7619</v>
      </c>
      <c r="AP137" s="39" t="s">
        <v>7620</v>
      </c>
      <c r="AQ137" s="39" t="s">
        <v>7556</v>
      </c>
      <c r="AR137" s="39" t="s">
        <v>7557</v>
      </c>
    </row>
    <row r="138" ht="24" spans="1:44">
      <c r="A138" s="39" t="s">
        <v>8362</v>
      </c>
      <c r="B138" s="39" t="s">
        <v>8363</v>
      </c>
      <c r="C138" s="40">
        <v>45937.5670833333</v>
      </c>
      <c r="D138" s="39" t="s">
        <v>7324</v>
      </c>
      <c r="E138" s="39" t="s">
        <v>8364</v>
      </c>
      <c r="F138" s="39" t="s">
        <v>8234</v>
      </c>
      <c r="G138" s="39"/>
      <c r="H138" s="39" t="s">
        <v>8356</v>
      </c>
      <c r="I138" s="39" t="s">
        <v>7543</v>
      </c>
      <c r="J138" s="39" t="s">
        <v>7544</v>
      </c>
      <c r="K138" s="39" t="s">
        <v>7607</v>
      </c>
      <c r="L138" s="39"/>
      <c r="M138" s="41"/>
      <c r="N138" s="39" t="s">
        <v>7594</v>
      </c>
      <c r="O138" s="41">
        <v>1300</v>
      </c>
      <c r="P138" s="39" t="s">
        <v>7547</v>
      </c>
      <c r="Q138" s="39" t="s">
        <v>7548</v>
      </c>
      <c r="R138" s="41">
        <v>1268000</v>
      </c>
      <c r="S138" s="40"/>
      <c r="T138" s="41"/>
      <c r="U138" s="41"/>
      <c r="V138" s="39"/>
      <c r="W138" s="39"/>
      <c r="X138" s="39"/>
      <c r="Y138" s="41"/>
      <c r="Z138" s="39" t="s">
        <v>7551</v>
      </c>
      <c r="AA138" s="39"/>
      <c r="AB138" s="39"/>
      <c r="AC138" s="40"/>
      <c r="AD138" s="40"/>
      <c r="AE138" s="39"/>
      <c r="AF138" s="40"/>
      <c r="AG138" s="40"/>
      <c r="AH138" s="39" t="s">
        <v>7850</v>
      </c>
      <c r="AI138" s="40">
        <v>45937.567662037</v>
      </c>
      <c r="AJ138" s="40"/>
      <c r="AK138" s="40"/>
      <c r="AL138" s="40"/>
      <c r="AM138" s="39" t="s">
        <v>7553</v>
      </c>
      <c r="AN138" s="39" t="s">
        <v>7554</v>
      </c>
      <c r="AO138" s="39" t="s">
        <v>7609</v>
      </c>
      <c r="AP138" s="39"/>
      <c r="AQ138" s="39" t="s">
        <v>7556</v>
      </c>
      <c r="AR138" s="39" t="s">
        <v>7557</v>
      </c>
    </row>
    <row r="139" ht="24" spans="1:44">
      <c r="A139" s="39" t="s">
        <v>8365</v>
      </c>
      <c r="B139" s="39" t="s">
        <v>8366</v>
      </c>
      <c r="C139" s="40">
        <v>45938.4251273148</v>
      </c>
      <c r="D139" s="39" t="s">
        <v>8367</v>
      </c>
      <c r="E139" s="39" t="s">
        <v>8368</v>
      </c>
      <c r="F139" s="39" t="s">
        <v>8369</v>
      </c>
      <c r="G139" s="39" t="s">
        <v>8370</v>
      </c>
      <c r="H139" s="39" t="s">
        <v>8370</v>
      </c>
      <c r="I139" s="39" t="s">
        <v>7543</v>
      </c>
      <c r="J139" s="39" t="s">
        <v>7544</v>
      </c>
      <c r="K139" s="39" t="s">
        <v>7564</v>
      </c>
      <c r="L139" s="39" t="s">
        <v>7594</v>
      </c>
      <c r="M139" s="41">
        <v>450</v>
      </c>
      <c r="N139" s="39" t="s">
        <v>7546</v>
      </c>
      <c r="O139" s="41">
        <v>900</v>
      </c>
      <c r="P139" s="39" t="s">
        <v>7595</v>
      </c>
      <c r="Q139" s="39" t="s">
        <v>7548</v>
      </c>
      <c r="R139" s="41">
        <v>426650</v>
      </c>
      <c r="S139" s="40">
        <v>45938.4335069444</v>
      </c>
      <c r="T139" s="41">
        <v>1</v>
      </c>
      <c r="U139" s="41">
        <v>1</v>
      </c>
      <c r="V139" s="39" t="s">
        <v>7549</v>
      </c>
      <c r="W139" s="39" t="s">
        <v>7550</v>
      </c>
      <c r="X139" s="39"/>
      <c r="Y139" s="41">
        <v>4</v>
      </c>
      <c r="Z139" s="39" t="s">
        <v>7551</v>
      </c>
      <c r="AA139" s="39"/>
      <c r="AB139" s="39"/>
      <c r="AC139" s="40"/>
      <c r="AD139" s="40"/>
      <c r="AE139" s="39"/>
      <c r="AF139" s="40"/>
      <c r="AG139" s="40"/>
      <c r="AH139" s="39" t="s">
        <v>7552</v>
      </c>
      <c r="AI139" s="40">
        <v>45939.7950694444</v>
      </c>
      <c r="AJ139" s="40">
        <v>45938.5063657407</v>
      </c>
      <c r="AK139" s="40">
        <v>45939</v>
      </c>
      <c r="AL139" s="40">
        <v>45939.7950694444</v>
      </c>
      <c r="AM139" s="39" t="s">
        <v>7553</v>
      </c>
      <c r="AN139" s="39" t="s">
        <v>7554</v>
      </c>
      <c r="AO139" s="39" t="s">
        <v>7565</v>
      </c>
      <c r="AP139" s="39" t="s">
        <v>7566</v>
      </c>
      <c r="AQ139" s="39"/>
      <c r="AR139" s="39" t="s">
        <v>7557</v>
      </c>
    </row>
    <row r="140" ht="24" spans="1:44">
      <c r="A140" s="39" t="s">
        <v>8371</v>
      </c>
      <c r="B140" s="39" t="s">
        <v>8372</v>
      </c>
      <c r="C140" s="40">
        <v>45939.6771527778</v>
      </c>
      <c r="D140" s="39" t="s">
        <v>8373</v>
      </c>
      <c r="E140" s="39" t="s">
        <v>8374</v>
      </c>
      <c r="F140" s="39" t="s">
        <v>8375</v>
      </c>
      <c r="G140" s="39" t="s">
        <v>8376</v>
      </c>
      <c r="H140" s="39" t="s">
        <v>8376</v>
      </c>
      <c r="I140" s="39" t="s">
        <v>7543</v>
      </c>
      <c r="J140" s="39" t="s">
        <v>7544</v>
      </c>
      <c r="K140" s="39" t="s">
        <v>7564</v>
      </c>
      <c r="L140" s="39"/>
      <c r="M140" s="41"/>
      <c r="N140" s="39" t="s">
        <v>7546</v>
      </c>
      <c r="O140" s="41">
        <v>900</v>
      </c>
      <c r="P140" s="39" t="s">
        <v>7547</v>
      </c>
      <c r="Q140" s="39" t="s">
        <v>7548</v>
      </c>
      <c r="R140" s="41">
        <v>848000</v>
      </c>
      <c r="S140" s="40">
        <v>45939.6846180556</v>
      </c>
      <c r="T140" s="41">
        <v>2</v>
      </c>
      <c r="U140" s="41">
        <v>4</v>
      </c>
      <c r="V140" s="39" t="s">
        <v>7549</v>
      </c>
      <c r="W140" s="39" t="s">
        <v>7550</v>
      </c>
      <c r="X140" s="39"/>
      <c r="Y140" s="41">
        <v>4</v>
      </c>
      <c r="Z140" s="39" t="s">
        <v>7551</v>
      </c>
      <c r="AA140" s="39"/>
      <c r="AB140" s="39"/>
      <c r="AC140" s="40"/>
      <c r="AD140" s="40"/>
      <c r="AE140" s="39"/>
      <c r="AF140" s="40"/>
      <c r="AG140" s="40"/>
      <c r="AH140" s="39" t="s">
        <v>7608</v>
      </c>
      <c r="AI140" s="40">
        <v>45939.7162384259</v>
      </c>
      <c r="AJ140" s="40">
        <v>45939.7162384259</v>
      </c>
      <c r="AK140" s="40"/>
      <c r="AL140" s="40"/>
      <c r="AM140" s="39" t="s">
        <v>7553</v>
      </c>
      <c r="AN140" s="39" t="s">
        <v>7554</v>
      </c>
      <c r="AO140" s="39" t="s">
        <v>7565</v>
      </c>
      <c r="AP140" s="39" t="s">
        <v>7566</v>
      </c>
      <c r="AQ140" s="39" t="s">
        <v>7556</v>
      </c>
      <c r="AR140" s="39" t="s">
        <v>7557</v>
      </c>
    </row>
    <row r="141" ht="24" spans="1:44">
      <c r="A141" s="39" t="s">
        <v>8377</v>
      </c>
      <c r="B141" s="39" t="s">
        <v>8378</v>
      </c>
      <c r="C141" s="40">
        <v>45933.6003125</v>
      </c>
      <c r="D141" s="39" t="s">
        <v>8379</v>
      </c>
      <c r="E141" s="39" t="s">
        <v>8380</v>
      </c>
      <c r="F141" s="39" t="s">
        <v>8222</v>
      </c>
      <c r="G141" s="39" t="s">
        <v>8223</v>
      </c>
      <c r="H141" s="39" t="s">
        <v>8223</v>
      </c>
      <c r="I141" s="39" t="s">
        <v>7573</v>
      </c>
      <c r="J141" s="39" t="s">
        <v>7544</v>
      </c>
      <c r="K141" s="39" t="s">
        <v>7688</v>
      </c>
      <c r="L141" s="39"/>
      <c r="M141" s="41"/>
      <c r="N141" s="39" t="s">
        <v>7546</v>
      </c>
      <c r="O141" s="41">
        <v>900</v>
      </c>
      <c r="P141" s="39" t="s">
        <v>7547</v>
      </c>
      <c r="Q141" s="39" t="s">
        <v>7548</v>
      </c>
      <c r="R141" s="41">
        <v>893000</v>
      </c>
      <c r="S141" s="40">
        <v>45937.4281481481</v>
      </c>
      <c r="T141" s="41">
        <v>4</v>
      </c>
      <c r="U141" s="41">
        <v>6</v>
      </c>
      <c r="V141" s="39" t="s">
        <v>7617</v>
      </c>
      <c r="W141" s="39" t="s">
        <v>7660</v>
      </c>
      <c r="X141" s="39" t="s">
        <v>7661</v>
      </c>
      <c r="Y141" s="41">
        <v>25</v>
      </c>
      <c r="Z141" s="39" t="s">
        <v>7551</v>
      </c>
      <c r="AA141" s="39"/>
      <c r="AB141" s="39"/>
      <c r="AC141" s="40"/>
      <c r="AD141" s="40"/>
      <c r="AE141" s="39"/>
      <c r="AF141" s="40"/>
      <c r="AG141" s="40"/>
      <c r="AH141" s="39" t="s">
        <v>7608</v>
      </c>
      <c r="AI141" s="40">
        <v>45937.546099537</v>
      </c>
      <c r="AJ141" s="40">
        <v>45937.546099537</v>
      </c>
      <c r="AK141" s="40"/>
      <c r="AL141" s="40"/>
      <c r="AM141" s="39" t="s">
        <v>7553</v>
      </c>
      <c r="AN141" s="39" t="s">
        <v>7554</v>
      </c>
      <c r="AO141" s="39" t="s">
        <v>7609</v>
      </c>
      <c r="AP141" s="39" t="s">
        <v>7610</v>
      </c>
      <c r="AQ141" s="39" t="s">
        <v>7556</v>
      </c>
      <c r="AR141" s="39" t="s">
        <v>7557</v>
      </c>
    </row>
    <row r="142" ht="24" spans="1:44">
      <c r="A142" s="39" t="s">
        <v>8381</v>
      </c>
      <c r="B142" s="39" t="s">
        <v>8382</v>
      </c>
      <c r="C142" s="40">
        <v>45933.3616319444</v>
      </c>
      <c r="D142" s="39" t="s">
        <v>8383</v>
      </c>
      <c r="E142" s="39" t="s">
        <v>8384</v>
      </c>
      <c r="F142" s="39" t="s">
        <v>8385</v>
      </c>
      <c r="G142" s="39" t="s">
        <v>8386</v>
      </c>
      <c r="H142" s="39" t="s">
        <v>8386</v>
      </c>
      <c r="I142" s="39" t="s">
        <v>7573</v>
      </c>
      <c r="J142" s="39" t="s">
        <v>7544</v>
      </c>
      <c r="K142" s="39" t="s">
        <v>7616</v>
      </c>
      <c r="L142" s="39"/>
      <c r="M142" s="41"/>
      <c r="N142" s="39" t="s">
        <v>7546</v>
      </c>
      <c r="O142" s="41">
        <v>900</v>
      </c>
      <c r="P142" s="39" t="s">
        <v>7547</v>
      </c>
      <c r="Q142" s="39" t="s">
        <v>7548</v>
      </c>
      <c r="R142" s="41">
        <v>848000</v>
      </c>
      <c r="S142" s="40">
        <v>45940.3943171296</v>
      </c>
      <c r="T142" s="41">
        <v>1</v>
      </c>
      <c r="U142" s="41">
        <v>3</v>
      </c>
      <c r="V142" s="39" t="s">
        <v>7549</v>
      </c>
      <c r="W142" s="39" t="s">
        <v>7550</v>
      </c>
      <c r="X142" s="39"/>
      <c r="Y142" s="41">
        <v>4</v>
      </c>
      <c r="Z142" s="39" t="s">
        <v>7551</v>
      </c>
      <c r="AA142" s="39"/>
      <c r="AB142" s="39"/>
      <c r="AC142" s="40"/>
      <c r="AD142" s="40"/>
      <c r="AE142" s="39"/>
      <c r="AF142" s="40"/>
      <c r="AG142" s="40"/>
      <c r="AH142" s="39" t="s">
        <v>7608</v>
      </c>
      <c r="AI142" s="40">
        <v>45940.4726157407</v>
      </c>
      <c r="AJ142" s="40">
        <v>45940.4726157407</v>
      </c>
      <c r="AK142" s="40"/>
      <c r="AL142" s="40"/>
      <c r="AM142" s="39" t="s">
        <v>7553</v>
      </c>
      <c r="AN142" s="39" t="s">
        <v>7554</v>
      </c>
      <c r="AO142" s="39" t="s">
        <v>7619</v>
      </c>
      <c r="AP142" s="39" t="s">
        <v>7620</v>
      </c>
      <c r="AQ142" s="39" t="s">
        <v>7556</v>
      </c>
      <c r="AR142" s="39" t="s">
        <v>7557</v>
      </c>
    </row>
    <row r="143" ht="24" spans="1:44">
      <c r="A143" s="39" t="s">
        <v>8387</v>
      </c>
      <c r="B143" s="39" t="s">
        <v>8388</v>
      </c>
      <c r="C143" s="40">
        <v>45933.7758564815</v>
      </c>
      <c r="D143" s="39" t="s">
        <v>7656</v>
      </c>
      <c r="E143" s="39" t="s">
        <v>7657</v>
      </c>
      <c r="F143" s="39" t="s">
        <v>7658</v>
      </c>
      <c r="G143" s="39"/>
      <c r="H143" s="39" t="s">
        <v>7659</v>
      </c>
      <c r="I143" s="39" t="s">
        <v>7592</v>
      </c>
      <c r="J143" s="39"/>
      <c r="K143" s="39" t="s">
        <v>7593</v>
      </c>
      <c r="L143" s="39" t="s">
        <v>7476</v>
      </c>
      <c r="M143" s="41">
        <v>900</v>
      </c>
      <c r="N143" s="39" t="s">
        <v>7472</v>
      </c>
      <c r="O143" s="41">
        <v>1300</v>
      </c>
      <c r="P143" s="39" t="s">
        <v>7595</v>
      </c>
      <c r="Q143" s="39" t="s">
        <v>7642</v>
      </c>
      <c r="R143" s="41">
        <v>486500</v>
      </c>
      <c r="S143" s="40"/>
      <c r="T143" s="41"/>
      <c r="U143" s="41"/>
      <c r="V143" s="39"/>
      <c r="W143" s="39"/>
      <c r="X143" s="39"/>
      <c r="Y143" s="41"/>
      <c r="Z143" s="39" t="s">
        <v>7551</v>
      </c>
      <c r="AA143" s="39"/>
      <c r="AB143" s="39"/>
      <c r="AC143" s="40"/>
      <c r="AD143" s="40"/>
      <c r="AE143" s="39"/>
      <c r="AF143" s="40"/>
      <c r="AG143" s="40"/>
      <c r="AH143" s="39" t="s">
        <v>7850</v>
      </c>
      <c r="AI143" s="40">
        <v>45933.7791550926</v>
      </c>
      <c r="AJ143" s="40"/>
      <c r="AK143" s="40"/>
      <c r="AL143" s="40"/>
      <c r="AM143" s="39" t="s">
        <v>7553</v>
      </c>
      <c r="AN143" s="39" t="s">
        <v>7554</v>
      </c>
      <c r="AO143" s="39" t="s">
        <v>7609</v>
      </c>
      <c r="AP143" s="39"/>
      <c r="AQ143" s="39"/>
      <c r="AR143" s="39" t="s">
        <v>7557</v>
      </c>
    </row>
    <row r="144" ht="24" spans="1:44">
      <c r="A144" s="39" t="s">
        <v>8389</v>
      </c>
      <c r="B144" s="39" t="s">
        <v>8390</v>
      </c>
      <c r="C144" s="40">
        <v>45936.4122685185</v>
      </c>
      <c r="D144" s="39" t="s">
        <v>8391</v>
      </c>
      <c r="E144" s="39" t="s">
        <v>8392</v>
      </c>
      <c r="F144" s="39" t="s">
        <v>8393</v>
      </c>
      <c r="G144" s="39" t="s">
        <v>8394</v>
      </c>
      <c r="H144" s="39" t="s">
        <v>8394</v>
      </c>
      <c r="I144" s="39" t="s">
        <v>7573</v>
      </c>
      <c r="J144" s="39" t="s">
        <v>7544</v>
      </c>
      <c r="K144" s="39" t="s">
        <v>7616</v>
      </c>
      <c r="L144" s="39"/>
      <c r="M144" s="41"/>
      <c r="N144" s="39" t="s">
        <v>7546</v>
      </c>
      <c r="O144" s="41">
        <v>900</v>
      </c>
      <c r="P144" s="39" t="s">
        <v>7547</v>
      </c>
      <c r="Q144" s="39" t="s">
        <v>7548</v>
      </c>
      <c r="R144" s="41">
        <v>863000</v>
      </c>
      <c r="S144" s="40">
        <v>45938.3219328704</v>
      </c>
      <c r="T144" s="41">
        <v>3</v>
      </c>
      <c r="U144" s="41">
        <v>5</v>
      </c>
      <c r="V144" s="39" t="s">
        <v>7549</v>
      </c>
      <c r="W144" s="39" t="s">
        <v>7550</v>
      </c>
      <c r="X144" s="39"/>
      <c r="Y144" s="41">
        <v>4</v>
      </c>
      <c r="Z144" s="39" t="s">
        <v>7551</v>
      </c>
      <c r="AA144" s="39"/>
      <c r="AB144" s="39"/>
      <c r="AC144" s="40"/>
      <c r="AD144" s="40"/>
      <c r="AE144" s="39"/>
      <c r="AF144" s="40"/>
      <c r="AG144" s="40"/>
      <c r="AH144" s="39" t="s">
        <v>7608</v>
      </c>
      <c r="AI144" s="40">
        <v>45940.3536342593</v>
      </c>
      <c r="AJ144" s="40">
        <v>45940.3536342593</v>
      </c>
      <c r="AK144" s="40"/>
      <c r="AL144" s="40"/>
      <c r="AM144" s="39" t="s">
        <v>7553</v>
      </c>
      <c r="AN144" s="39" t="s">
        <v>7554</v>
      </c>
      <c r="AO144" s="39" t="s">
        <v>7619</v>
      </c>
      <c r="AP144" s="39" t="s">
        <v>7620</v>
      </c>
      <c r="AQ144" s="39" t="s">
        <v>7556</v>
      </c>
      <c r="AR144" s="39" t="s">
        <v>7557</v>
      </c>
    </row>
    <row r="145" ht="24" spans="1:44">
      <c r="A145" s="39" t="s">
        <v>8395</v>
      </c>
      <c r="B145" s="39" t="s">
        <v>8396</v>
      </c>
      <c r="C145" s="40">
        <v>45938.4460532407</v>
      </c>
      <c r="D145" s="39" t="s">
        <v>8397</v>
      </c>
      <c r="E145" s="39" t="s">
        <v>8398</v>
      </c>
      <c r="F145" s="39" t="s">
        <v>8399</v>
      </c>
      <c r="G145" s="39" t="s">
        <v>7715</v>
      </c>
      <c r="H145" s="39" t="s">
        <v>7715</v>
      </c>
      <c r="I145" s="39" t="s">
        <v>7573</v>
      </c>
      <c r="J145" s="39" t="s">
        <v>7544</v>
      </c>
      <c r="K145" s="39" t="s">
        <v>7574</v>
      </c>
      <c r="L145" s="39"/>
      <c r="M145" s="41"/>
      <c r="N145" s="39" t="s">
        <v>7546</v>
      </c>
      <c r="O145" s="41">
        <v>900</v>
      </c>
      <c r="P145" s="39" t="s">
        <v>7547</v>
      </c>
      <c r="Q145" s="39" t="s">
        <v>7548</v>
      </c>
      <c r="R145" s="41">
        <v>848000</v>
      </c>
      <c r="S145" s="40">
        <v>45938.4970949074</v>
      </c>
      <c r="T145" s="41">
        <v>2</v>
      </c>
      <c r="U145" s="41">
        <v>2</v>
      </c>
      <c r="V145" s="39" t="s">
        <v>7549</v>
      </c>
      <c r="W145" s="39" t="s">
        <v>7550</v>
      </c>
      <c r="X145" s="39"/>
      <c r="Y145" s="41">
        <v>4</v>
      </c>
      <c r="Z145" s="39" t="s">
        <v>7551</v>
      </c>
      <c r="AA145" s="39"/>
      <c r="AB145" s="39"/>
      <c r="AC145" s="40"/>
      <c r="AD145" s="40"/>
      <c r="AE145" s="39"/>
      <c r="AF145" s="40"/>
      <c r="AG145" s="40"/>
      <c r="AH145" s="39" t="s">
        <v>7552</v>
      </c>
      <c r="AI145" s="40">
        <v>45940.4110185185</v>
      </c>
      <c r="AJ145" s="40">
        <v>45938.5434375</v>
      </c>
      <c r="AK145" s="40">
        <v>45940</v>
      </c>
      <c r="AL145" s="40">
        <v>45940.4110185185</v>
      </c>
      <c r="AM145" s="39" t="s">
        <v>7553</v>
      </c>
      <c r="AN145" s="39" t="s">
        <v>7554</v>
      </c>
      <c r="AO145" s="39" t="s">
        <v>7555</v>
      </c>
      <c r="AP145" s="39" t="s">
        <v>7576</v>
      </c>
      <c r="AQ145" s="39" t="s">
        <v>7556</v>
      </c>
      <c r="AR145" s="39" t="s">
        <v>7557</v>
      </c>
    </row>
    <row r="146" ht="24" spans="1:44">
      <c r="A146" s="39" t="s">
        <v>8400</v>
      </c>
      <c r="B146" s="39" t="s">
        <v>8401</v>
      </c>
      <c r="C146" s="40">
        <v>45940.3246412037</v>
      </c>
      <c r="D146" s="39" t="s">
        <v>8402</v>
      </c>
      <c r="E146" s="39" t="s">
        <v>8403</v>
      </c>
      <c r="F146" s="39" t="s">
        <v>8404</v>
      </c>
      <c r="G146" s="39" t="s">
        <v>8405</v>
      </c>
      <c r="H146" s="39" t="s">
        <v>8405</v>
      </c>
      <c r="I146" s="39" t="s">
        <v>7573</v>
      </c>
      <c r="J146" s="39" t="s">
        <v>7544</v>
      </c>
      <c r="K146" s="39" t="s">
        <v>7583</v>
      </c>
      <c r="L146" s="39"/>
      <c r="M146" s="41"/>
      <c r="N146" s="39" t="s">
        <v>7546</v>
      </c>
      <c r="O146" s="41">
        <v>900</v>
      </c>
      <c r="P146" s="39" t="s">
        <v>7547</v>
      </c>
      <c r="Q146" s="39" t="s">
        <v>7548</v>
      </c>
      <c r="R146" s="41">
        <v>848000</v>
      </c>
      <c r="S146" s="40">
        <v>45940.3365509259</v>
      </c>
      <c r="T146" s="41">
        <v>1</v>
      </c>
      <c r="U146" s="41">
        <v>3</v>
      </c>
      <c r="V146" s="39" t="s">
        <v>7549</v>
      </c>
      <c r="W146" s="39" t="s">
        <v>7550</v>
      </c>
      <c r="X146" s="39"/>
      <c r="Y146" s="41">
        <v>4</v>
      </c>
      <c r="Z146" s="39" t="s">
        <v>7551</v>
      </c>
      <c r="AA146" s="39"/>
      <c r="AB146" s="39"/>
      <c r="AC146" s="40"/>
      <c r="AD146" s="40"/>
      <c r="AE146" s="39"/>
      <c r="AF146" s="40"/>
      <c r="AG146" s="40"/>
      <c r="AH146" s="39" t="s">
        <v>7608</v>
      </c>
      <c r="AI146" s="40">
        <v>45940.3809606481</v>
      </c>
      <c r="AJ146" s="40">
        <v>45940.3809606481</v>
      </c>
      <c r="AK146" s="40"/>
      <c r="AL146" s="40"/>
      <c r="AM146" s="39" t="s">
        <v>7553</v>
      </c>
      <c r="AN146" s="39" t="s">
        <v>7554</v>
      </c>
      <c r="AO146" s="39" t="s">
        <v>7584</v>
      </c>
      <c r="AP146" s="39" t="s">
        <v>7585</v>
      </c>
      <c r="AQ146" s="39" t="s">
        <v>7556</v>
      </c>
      <c r="AR146" s="39" t="s">
        <v>7557</v>
      </c>
    </row>
    <row r="147" ht="24" spans="1:44">
      <c r="A147" s="39" t="s">
        <v>8406</v>
      </c>
      <c r="B147" s="39" t="s">
        <v>8407</v>
      </c>
      <c r="C147" s="40">
        <v>45938.4491550926</v>
      </c>
      <c r="D147" s="39" t="s">
        <v>8408</v>
      </c>
      <c r="E147" s="39" t="s">
        <v>8409</v>
      </c>
      <c r="F147" s="39" t="s">
        <v>8131</v>
      </c>
      <c r="G147" s="39" t="s">
        <v>7715</v>
      </c>
      <c r="H147" s="39" t="s">
        <v>7715</v>
      </c>
      <c r="I147" s="39" t="s">
        <v>7573</v>
      </c>
      <c r="J147" s="39" t="s">
        <v>7544</v>
      </c>
      <c r="K147" s="39" t="s">
        <v>7574</v>
      </c>
      <c r="L147" s="39"/>
      <c r="M147" s="41"/>
      <c r="N147" s="39" t="s">
        <v>7546</v>
      </c>
      <c r="O147" s="41">
        <v>900</v>
      </c>
      <c r="P147" s="39" t="s">
        <v>7547</v>
      </c>
      <c r="Q147" s="39" t="s">
        <v>7548</v>
      </c>
      <c r="R147" s="41">
        <v>848000</v>
      </c>
      <c r="S147" s="40">
        <v>45938.4976388889</v>
      </c>
      <c r="T147" s="41">
        <v>2</v>
      </c>
      <c r="U147" s="41">
        <v>2</v>
      </c>
      <c r="V147" s="39" t="s">
        <v>7549</v>
      </c>
      <c r="W147" s="39" t="s">
        <v>7550</v>
      </c>
      <c r="X147" s="39"/>
      <c r="Y147" s="41">
        <v>4</v>
      </c>
      <c r="Z147" s="39" t="s">
        <v>7551</v>
      </c>
      <c r="AA147" s="39"/>
      <c r="AB147" s="39"/>
      <c r="AC147" s="40"/>
      <c r="AD147" s="40"/>
      <c r="AE147" s="39"/>
      <c r="AF147" s="40"/>
      <c r="AG147" s="40"/>
      <c r="AH147" s="39" t="s">
        <v>7552</v>
      </c>
      <c r="AI147" s="40">
        <v>45940.4115162037</v>
      </c>
      <c r="AJ147" s="40">
        <v>45938.5442708333</v>
      </c>
      <c r="AK147" s="40">
        <v>45940</v>
      </c>
      <c r="AL147" s="40">
        <v>45940.4115162037</v>
      </c>
      <c r="AM147" s="39" t="s">
        <v>7553</v>
      </c>
      <c r="AN147" s="39" t="s">
        <v>7554</v>
      </c>
      <c r="AO147" s="39" t="s">
        <v>7555</v>
      </c>
      <c r="AP147" s="39" t="s">
        <v>7576</v>
      </c>
      <c r="AQ147" s="39" t="s">
        <v>7556</v>
      </c>
      <c r="AR147" s="39" t="s">
        <v>7557</v>
      </c>
    </row>
    <row r="148" ht="24" spans="1:44">
      <c r="A148" s="39" t="s">
        <v>8410</v>
      </c>
      <c r="B148" s="39" t="s">
        <v>8411</v>
      </c>
      <c r="C148" s="40">
        <v>45937.6566550926</v>
      </c>
      <c r="D148" s="39" t="s">
        <v>8412</v>
      </c>
      <c r="E148" s="39" t="s">
        <v>8413</v>
      </c>
      <c r="F148" s="39" t="s">
        <v>8414</v>
      </c>
      <c r="G148" s="39" t="s">
        <v>8415</v>
      </c>
      <c r="H148" s="39" t="s">
        <v>8415</v>
      </c>
      <c r="I148" s="39" t="s">
        <v>7543</v>
      </c>
      <c r="J148" s="39" t="s">
        <v>7544</v>
      </c>
      <c r="K148" s="39" t="s">
        <v>7564</v>
      </c>
      <c r="L148" s="39" t="s">
        <v>7594</v>
      </c>
      <c r="M148" s="41">
        <v>450</v>
      </c>
      <c r="N148" s="39" t="s">
        <v>7546</v>
      </c>
      <c r="O148" s="41">
        <v>900</v>
      </c>
      <c r="P148" s="39" t="s">
        <v>7595</v>
      </c>
      <c r="Q148" s="39" t="s">
        <v>7548</v>
      </c>
      <c r="R148" s="41">
        <v>426650</v>
      </c>
      <c r="S148" s="40">
        <v>45937.6748611111</v>
      </c>
      <c r="T148" s="41">
        <v>2</v>
      </c>
      <c r="U148" s="41">
        <v>2</v>
      </c>
      <c r="V148" s="39" t="s">
        <v>7549</v>
      </c>
      <c r="W148" s="39" t="s">
        <v>7550</v>
      </c>
      <c r="X148" s="39"/>
      <c r="Y148" s="41">
        <v>4</v>
      </c>
      <c r="Z148" s="39" t="s">
        <v>7551</v>
      </c>
      <c r="AA148" s="39"/>
      <c r="AB148" s="39"/>
      <c r="AC148" s="40"/>
      <c r="AD148" s="40"/>
      <c r="AE148" s="39"/>
      <c r="AF148" s="40"/>
      <c r="AG148" s="40"/>
      <c r="AH148" s="39" t="s">
        <v>7552</v>
      </c>
      <c r="AI148" s="40">
        <v>45939.7944675926</v>
      </c>
      <c r="AJ148" s="40">
        <v>45937.695787037</v>
      </c>
      <c r="AK148" s="40">
        <v>45939</v>
      </c>
      <c r="AL148" s="40">
        <v>45939.7944675926</v>
      </c>
      <c r="AM148" s="39" t="s">
        <v>7553</v>
      </c>
      <c r="AN148" s="39" t="s">
        <v>7554</v>
      </c>
      <c r="AO148" s="39" t="s">
        <v>7565</v>
      </c>
      <c r="AP148" s="39" t="s">
        <v>7566</v>
      </c>
      <c r="AQ148" s="39"/>
      <c r="AR148" s="39" t="s">
        <v>7557</v>
      </c>
    </row>
    <row r="149" ht="24" spans="1:44">
      <c r="A149" s="39" t="s">
        <v>8416</v>
      </c>
      <c r="B149" s="39" t="s">
        <v>8417</v>
      </c>
      <c r="C149" s="40">
        <v>45931.324525463</v>
      </c>
      <c r="D149" s="39" t="s">
        <v>8418</v>
      </c>
      <c r="E149" s="39" t="s">
        <v>8419</v>
      </c>
      <c r="F149" s="39" t="s">
        <v>8420</v>
      </c>
      <c r="G149" s="39" t="s">
        <v>8421</v>
      </c>
      <c r="H149" s="39" t="s">
        <v>8421</v>
      </c>
      <c r="I149" s="39" t="s">
        <v>7573</v>
      </c>
      <c r="J149" s="39" t="s">
        <v>7544</v>
      </c>
      <c r="K149" s="39" t="s">
        <v>7616</v>
      </c>
      <c r="L149" s="39"/>
      <c r="M149" s="41"/>
      <c r="N149" s="39" t="s">
        <v>7546</v>
      </c>
      <c r="O149" s="41">
        <v>900</v>
      </c>
      <c r="P149" s="39" t="s">
        <v>7547</v>
      </c>
      <c r="Q149" s="39" t="s">
        <v>7548</v>
      </c>
      <c r="R149" s="41">
        <v>848000</v>
      </c>
      <c r="S149" s="40">
        <v>45932.4437037037</v>
      </c>
      <c r="T149" s="41">
        <v>7</v>
      </c>
      <c r="U149" s="41">
        <v>11</v>
      </c>
      <c r="V149" s="39" t="s">
        <v>7617</v>
      </c>
      <c r="W149" s="39"/>
      <c r="X149" s="39" t="s">
        <v>7618</v>
      </c>
      <c r="Y149" s="41">
        <v>25</v>
      </c>
      <c r="Z149" s="39" t="s">
        <v>7551</v>
      </c>
      <c r="AA149" s="39"/>
      <c r="AB149" s="39"/>
      <c r="AC149" s="40"/>
      <c r="AD149" s="40"/>
      <c r="AE149" s="39"/>
      <c r="AF149" s="40"/>
      <c r="AG149" s="40"/>
      <c r="AH149" s="39" t="s">
        <v>7608</v>
      </c>
      <c r="AI149" s="40">
        <v>45932.4522222222</v>
      </c>
      <c r="AJ149" s="40">
        <v>45932.4522222222</v>
      </c>
      <c r="AK149" s="40"/>
      <c r="AL149" s="40"/>
      <c r="AM149" s="39" t="s">
        <v>7553</v>
      </c>
      <c r="AN149" s="39" t="s">
        <v>7554</v>
      </c>
      <c r="AO149" s="39" t="s">
        <v>7619</v>
      </c>
      <c r="AP149" s="39" t="s">
        <v>7620</v>
      </c>
      <c r="AQ149" s="39" t="s">
        <v>7556</v>
      </c>
      <c r="AR149" s="39" t="s">
        <v>7557</v>
      </c>
    </row>
    <row r="150" ht="24" spans="1:44">
      <c r="A150" s="39" t="s">
        <v>8422</v>
      </c>
      <c r="B150" s="39" t="s">
        <v>8423</v>
      </c>
      <c r="C150" s="40">
        <v>45931.5605787037</v>
      </c>
      <c r="D150" s="39" t="s">
        <v>8424</v>
      </c>
      <c r="E150" s="39" t="s">
        <v>8425</v>
      </c>
      <c r="F150" s="39" t="s">
        <v>8426</v>
      </c>
      <c r="G150" s="39" t="s">
        <v>8427</v>
      </c>
      <c r="H150" s="39" t="s">
        <v>8428</v>
      </c>
      <c r="I150" s="39" t="s">
        <v>7543</v>
      </c>
      <c r="J150" s="39" t="s">
        <v>7544</v>
      </c>
      <c r="K150" s="39" t="s">
        <v>7607</v>
      </c>
      <c r="L150" s="39" t="s">
        <v>7849</v>
      </c>
      <c r="M150" s="41">
        <v>900</v>
      </c>
      <c r="N150" s="39" t="s">
        <v>7594</v>
      </c>
      <c r="O150" s="41">
        <v>1300</v>
      </c>
      <c r="P150" s="39" t="s">
        <v>7595</v>
      </c>
      <c r="Q150" s="39" t="s">
        <v>7548</v>
      </c>
      <c r="R150" s="41">
        <v>424800</v>
      </c>
      <c r="S150" s="40">
        <v>45931.5799189815</v>
      </c>
      <c r="T150" s="41">
        <v>4</v>
      </c>
      <c r="U150" s="41">
        <v>6</v>
      </c>
      <c r="V150" s="39" t="s">
        <v>7617</v>
      </c>
      <c r="W150" s="39" t="s">
        <v>7660</v>
      </c>
      <c r="X150" s="39" t="s">
        <v>7661</v>
      </c>
      <c r="Y150" s="41">
        <v>25</v>
      </c>
      <c r="Z150" s="39" t="s">
        <v>7551</v>
      </c>
      <c r="AA150" s="39"/>
      <c r="AB150" s="39"/>
      <c r="AC150" s="40"/>
      <c r="AD150" s="40"/>
      <c r="AE150" s="39"/>
      <c r="AF150" s="40"/>
      <c r="AG150" s="40"/>
      <c r="AH150" s="39" t="s">
        <v>7552</v>
      </c>
      <c r="AI150" s="40">
        <v>45937.6452662037</v>
      </c>
      <c r="AJ150" s="40">
        <v>45931.6493287037</v>
      </c>
      <c r="AK150" s="40">
        <v>45937</v>
      </c>
      <c r="AL150" s="40">
        <v>45937.6452662037</v>
      </c>
      <c r="AM150" s="39" t="s">
        <v>7553</v>
      </c>
      <c r="AN150" s="39" t="s">
        <v>7554</v>
      </c>
      <c r="AO150" s="39" t="s">
        <v>7609</v>
      </c>
      <c r="AP150" s="39" t="s">
        <v>7610</v>
      </c>
      <c r="AQ150" s="39"/>
      <c r="AR150" s="39" t="s">
        <v>7557</v>
      </c>
    </row>
    <row r="151" ht="24" spans="1:44">
      <c r="A151" s="39" t="s">
        <v>8429</v>
      </c>
      <c r="B151" s="39" t="s">
        <v>8430</v>
      </c>
      <c r="C151" s="40">
        <v>45931.7921990741</v>
      </c>
      <c r="D151" s="39" t="s">
        <v>8431</v>
      </c>
      <c r="E151" s="39" t="s">
        <v>8432</v>
      </c>
      <c r="F151" s="39" t="s">
        <v>7778</v>
      </c>
      <c r="G151" s="39"/>
      <c r="H151" s="39" t="s">
        <v>8433</v>
      </c>
      <c r="I151" s="39" t="s">
        <v>7543</v>
      </c>
      <c r="J151" s="39" t="s">
        <v>7544</v>
      </c>
      <c r="K151" s="39" t="s">
        <v>8036</v>
      </c>
      <c r="L151" s="39" t="s">
        <v>7594</v>
      </c>
      <c r="M151" s="41">
        <v>450</v>
      </c>
      <c r="N151" s="39" t="s">
        <v>7546</v>
      </c>
      <c r="O151" s="41">
        <v>900</v>
      </c>
      <c r="P151" s="39" t="s">
        <v>7595</v>
      </c>
      <c r="Q151" s="39" t="s">
        <v>7548</v>
      </c>
      <c r="R151" s="41">
        <v>426650</v>
      </c>
      <c r="S151" s="40">
        <v>45931.7980324074</v>
      </c>
      <c r="T151" s="41">
        <v>1</v>
      </c>
      <c r="U151" s="41">
        <v>1</v>
      </c>
      <c r="V151" s="39" t="s">
        <v>7549</v>
      </c>
      <c r="W151" s="39" t="s">
        <v>7550</v>
      </c>
      <c r="X151" s="39"/>
      <c r="Y151" s="41">
        <v>4</v>
      </c>
      <c r="Z151" s="39" t="s">
        <v>7551</v>
      </c>
      <c r="AA151" s="39"/>
      <c r="AB151" s="39"/>
      <c r="AC151" s="40"/>
      <c r="AD151" s="40"/>
      <c r="AE151" s="39"/>
      <c r="AF151" s="40"/>
      <c r="AG151" s="40"/>
      <c r="AH151" s="39" t="s">
        <v>7552</v>
      </c>
      <c r="AI151" s="40">
        <v>45932.8909375</v>
      </c>
      <c r="AJ151" s="40">
        <v>45931.8149884259</v>
      </c>
      <c r="AK151" s="40">
        <v>45932</v>
      </c>
      <c r="AL151" s="40">
        <v>45932.8909375</v>
      </c>
      <c r="AM151" s="39" t="s">
        <v>7553</v>
      </c>
      <c r="AN151" s="39" t="s">
        <v>7554</v>
      </c>
      <c r="AO151" s="39" t="s">
        <v>7565</v>
      </c>
      <c r="AP151" s="39" t="s">
        <v>7566</v>
      </c>
      <c r="AQ151" s="39"/>
      <c r="AR151" s="39" t="s">
        <v>7557</v>
      </c>
    </row>
    <row r="152" ht="24" spans="1:44">
      <c r="A152" s="39" t="s">
        <v>8434</v>
      </c>
      <c r="B152" s="39" t="s">
        <v>8435</v>
      </c>
      <c r="C152" s="40">
        <v>45938.4441319444</v>
      </c>
      <c r="D152" s="39" t="s">
        <v>8436</v>
      </c>
      <c r="E152" s="39" t="s">
        <v>8437</v>
      </c>
      <c r="F152" s="39" t="s">
        <v>8438</v>
      </c>
      <c r="G152" s="39" t="s">
        <v>7700</v>
      </c>
      <c r="H152" s="39" t="s">
        <v>7700</v>
      </c>
      <c r="I152" s="39" t="s">
        <v>7573</v>
      </c>
      <c r="J152" s="39" t="s">
        <v>7544</v>
      </c>
      <c r="K152" s="39" t="s">
        <v>7701</v>
      </c>
      <c r="L152" s="39"/>
      <c r="M152" s="41"/>
      <c r="N152" s="39" t="s">
        <v>7546</v>
      </c>
      <c r="O152" s="41">
        <v>900</v>
      </c>
      <c r="P152" s="39" t="s">
        <v>7547</v>
      </c>
      <c r="Q152" s="39" t="s">
        <v>7548</v>
      </c>
      <c r="R152" s="41">
        <v>848000</v>
      </c>
      <c r="S152" s="40">
        <v>45938.6666087963</v>
      </c>
      <c r="T152" s="41">
        <v>2</v>
      </c>
      <c r="U152" s="41">
        <v>2</v>
      </c>
      <c r="V152" s="39" t="s">
        <v>7549</v>
      </c>
      <c r="W152" s="39" t="s">
        <v>7550</v>
      </c>
      <c r="X152" s="39"/>
      <c r="Y152" s="41">
        <v>4</v>
      </c>
      <c r="Z152" s="39" t="s">
        <v>7551</v>
      </c>
      <c r="AA152" s="39"/>
      <c r="AB152" s="39"/>
      <c r="AC152" s="40"/>
      <c r="AD152" s="40"/>
      <c r="AE152" s="39"/>
      <c r="AF152" s="40"/>
      <c r="AG152" s="40"/>
      <c r="AH152" s="39" t="s">
        <v>7552</v>
      </c>
      <c r="AI152" s="40">
        <v>45940.4012615741</v>
      </c>
      <c r="AJ152" s="40">
        <v>45939.3453240741</v>
      </c>
      <c r="AK152" s="40">
        <v>45939</v>
      </c>
      <c r="AL152" s="40">
        <v>45940.4012615741</v>
      </c>
      <c r="AM152" s="39" t="s">
        <v>7553</v>
      </c>
      <c r="AN152" s="39" t="s">
        <v>7554</v>
      </c>
      <c r="AO152" s="39" t="s">
        <v>7669</v>
      </c>
      <c r="AP152" s="39" t="s">
        <v>7702</v>
      </c>
      <c r="AQ152" s="39" t="s">
        <v>7556</v>
      </c>
      <c r="AR152" s="39" t="s">
        <v>7557</v>
      </c>
    </row>
    <row r="153" ht="24" spans="1:44">
      <c r="A153" s="39" t="s">
        <v>8439</v>
      </c>
      <c r="B153" s="39" t="s">
        <v>8440</v>
      </c>
      <c r="C153" s="40">
        <v>45934.5346296296</v>
      </c>
      <c r="D153" s="39" t="s">
        <v>8441</v>
      </c>
      <c r="E153" s="39" t="s">
        <v>8442</v>
      </c>
      <c r="F153" s="39" t="s">
        <v>8443</v>
      </c>
      <c r="G153" s="39" t="s">
        <v>7563</v>
      </c>
      <c r="H153" s="39" t="s">
        <v>7563</v>
      </c>
      <c r="I153" s="39" t="s">
        <v>7543</v>
      </c>
      <c r="J153" s="39" t="s">
        <v>7544</v>
      </c>
      <c r="K153" s="39" t="s">
        <v>7564</v>
      </c>
      <c r="L153" s="39" t="s">
        <v>7472</v>
      </c>
      <c r="M153" s="41">
        <v>450</v>
      </c>
      <c r="N153" s="39" t="s">
        <v>7476</v>
      </c>
      <c r="O153" s="41">
        <v>900</v>
      </c>
      <c r="P153" s="39" t="s">
        <v>7595</v>
      </c>
      <c r="Q153" s="39" t="s">
        <v>7642</v>
      </c>
      <c r="R153" s="41">
        <v>466200</v>
      </c>
      <c r="S153" s="40">
        <v>45934.5988888889</v>
      </c>
      <c r="T153" s="41">
        <v>1</v>
      </c>
      <c r="U153" s="41">
        <v>2</v>
      </c>
      <c r="V153" s="39" t="s">
        <v>7549</v>
      </c>
      <c r="W153" s="39" t="s">
        <v>7550</v>
      </c>
      <c r="X153" s="39"/>
      <c r="Y153" s="41">
        <v>4</v>
      </c>
      <c r="Z153" s="39" t="s">
        <v>7551</v>
      </c>
      <c r="AA153" s="39"/>
      <c r="AB153" s="39"/>
      <c r="AC153" s="40"/>
      <c r="AD153" s="40"/>
      <c r="AE153" s="39"/>
      <c r="AF153" s="40"/>
      <c r="AG153" s="40"/>
      <c r="AH153" s="39" t="s">
        <v>7552</v>
      </c>
      <c r="AI153" s="40">
        <v>45936.6376041667</v>
      </c>
      <c r="AJ153" s="40">
        <v>45935.3891898148</v>
      </c>
      <c r="AK153" s="40">
        <v>45936</v>
      </c>
      <c r="AL153" s="40">
        <v>45936.6376041667</v>
      </c>
      <c r="AM153" s="39" t="s">
        <v>7553</v>
      </c>
      <c r="AN153" s="39" t="s">
        <v>7554</v>
      </c>
      <c r="AO153" s="39" t="s">
        <v>7565</v>
      </c>
      <c r="AP153" s="39" t="s">
        <v>7566</v>
      </c>
      <c r="AQ153" s="39"/>
      <c r="AR153" s="39" t="s">
        <v>7557</v>
      </c>
    </row>
    <row r="154" ht="24" spans="1:44">
      <c r="A154" s="39" t="s">
        <v>8444</v>
      </c>
      <c r="B154" s="39" t="s">
        <v>8445</v>
      </c>
      <c r="C154" s="40">
        <v>45933.3472337963</v>
      </c>
      <c r="D154" s="39" t="s">
        <v>8446</v>
      </c>
      <c r="E154" s="39" t="s">
        <v>8447</v>
      </c>
      <c r="F154" s="39" t="s">
        <v>8448</v>
      </c>
      <c r="G154" s="39" t="s">
        <v>8449</v>
      </c>
      <c r="H154" s="39" t="s">
        <v>8449</v>
      </c>
      <c r="I154" s="39" t="s">
        <v>7573</v>
      </c>
      <c r="J154" s="39" t="s">
        <v>7544</v>
      </c>
      <c r="K154" s="39" t="s">
        <v>7701</v>
      </c>
      <c r="L154" s="39"/>
      <c r="M154" s="41"/>
      <c r="N154" s="39" t="s">
        <v>7546</v>
      </c>
      <c r="O154" s="41">
        <v>900</v>
      </c>
      <c r="P154" s="39" t="s">
        <v>7547</v>
      </c>
      <c r="Q154" s="39" t="s">
        <v>7548</v>
      </c>
      <c r="R154" s="41">
        <v>848000</v>
      </c>
      <c r="S154" s="40">
        <v>45933.3491435185</v>
      </c>
      <c r="T154" s="41">
        <v>1</v>
      </c>
      <c r="U154" s="41">
        <v>3</v>
      </c>
      <c r="V154" s="39" t="s">
        <v>7549</v>
      </c>
      <c r="W154" s="39" t="s">
        <v>7550</v>
      </c>
      <c r="X154" s="39"/>
      <c r="Y154" s="41">
        <v>4</v>
      </c>
      <c r="Z154" s="39" t="s">
        <v>7551</v>
      </c>
      <c r="AA154" s="39"/>
      <c r="AB154" s="39"/>
      <c r="AC154" s="40"/>
      <c r="AD154" s="40"/>
      <c r="AE154" s="39"/>
      <c r="AF154" s="40"/>
      <c r="AG154" s="40"/>
      <c r="AH154" s="39" t="s">
        <v>7552</v>
      </c>
      <c r="AI154" s="40">
        <v>45936.3535532407</v>
      </c>
      <c r="AJ154" s="40">
        <v>45933.6379513889</v>
      </c>
      <c r="AK154" s="40">
        <v>45936</v>
      </c>
      <c r="AL154" s="40">
        <v>45936.3535532407</v>
      </c>
      <c r="AM154" s="39" t="s">
        <v>7553</v>
      </c>
      <c r="AN154" s="39" t="s">
        <v>7554</v>
      </c>
      <c r="AO154" s="39" t="s">
        <v>7669</v>
      </c>
      <c r="AP154" s="39" t="s">
        <v>7702</v>
      </c>
      <c r="AQ154" s="39" t="s">
        <v>7556</v>
      </c>
      <c r="AR154" s="39" t="s">
        <v>7557</v>
      </c>
    </row>
    <row r="155" ht="24" spans="1:44">
      <c r="A155" s="39" t="s">
        <v>8450</v>
      </c>
      <c r="B155" s="39" t="s">
        <v>8451</v>
      </c>
      <c r="C155" s="40">
        <v>45932.6471527778</v>
      </c>
      <c r="D155" s="39" t="s">
        <v>8452</v>
      </c>
      <c r="E155" s="39" t="s">
        <v>8453</v>
      </c>
      <c r="F155" s="39" t="s">
        <v>7912</v>
      </c>
      <c r="G155" s="39"/>
      <c r="H155" s="39" t="s">
        <v>7913</v>
      </c>
      <c r="I155" s="39" t="s">
        <v>7543</v>
      </c>
      <c r="J155" s="39" t="s">
        <v>7544</v>
      </c>
      <c r="K155" s="39" t="s">
        <v>7607</v>
      </c>
      <c r="L155" s="39"/>
      <c r="M155" s="41"/>
      <c r="N155" s="39" t="s">
        <v>7546</v>
      </c>
      <c r="O155" s="41">
        <v>900</v>
      </c>
      <c r="P155" s="39" t="s">
        <v>7547</v>
      </c>
      <c r="Q155" s="39" t="s">
        <v>7548</v>
      </c>
      <c r="R155" s="41">
        <v>893000</v>
      </c>
      <c r="S155" s="40">
        <v>45938.3532523148</v>
      </c>
      <c r="T155" s="41">
        <v>2</v>
      </c>
      <c r="U155" s="41">
        <v>2</v>
      </c>
      <c r="V155" s="39" t="s">
        <v>7549</v>
      </c>
      <c r="W155" s="39" t="s">
        <v>7550</v>
      </c>
      <c r="X155" s="39"/>
      <c r="Y155" s="41">
        <v>4</v>
      </c>
      <c r="Z155" s="39" t="s">
        <v>7551</v>
      </c>
      <c r="AA155" s="39"/>
      <c r="AB155" s="39"/>
      <c r="AC155" s="40"/>
      <c r="AD155" s="40"/>
      <c r="AE155" s="39"/>
      <c r="AF155" s="40"/>
      <c r="AG155" s="40"/>
      <c r="AH155" s="39" t="s">
        <v>7552</v>
      </c>
      <c r="AI155" s="40">
        <v>45940.6689699074</v>
      </c>
      <c r="AJ155" s="40">
        <v>45938.4443518519</v>
      </c>
      <c r="AK155" s="40">
        <v>45940</v>
      </c>
      <c r="AL155" s="40">
        <v>45940.6689699074</v>
      </c>
      <c r="AM155" s="39" t="s">
        <v>7553</v>
      </c>
      <c r="AN155" s="39" t="s">
        <v>7554</v>
      </c>
      <c r="AO155" s="39" t="s">
        <v>7609</v>
      </c>
      <c r="AP155" s="39" t="s">
        <v>7610</v>
      </c>
      <c r="AQ155" s="39" t="s">
        <v>7556</v>
      </c>
      <c r="AR155" s="39" t="s">
        <v>7557</v>
      </c>
    </row>
    <row r="156" ht="24" spans="1:44">
      <c r="A156" s="39" t="s">
        <v>8454</v>
      </c>
      <c r="B156" s="39" t="s">
        <v>8455</v>
      </c>
      <c r="C156" s="40">
        <v>45936.4201388889</v>
      </c>
      <c r="D156" s="39" t="s">
        <v>8456</v>
      </c>
      <c r="E156" s="39" t="s">
        <v>8457</v>
      </c>
      <c r="F156" s="39" t="s">
        <v>8458</v>
      </c>
      <c r="G156" s="39" t="s">
        <v>7563</v>
      </c>
      <c r="H156" s="39" t="s">
        <v>8459</v>
      </c>
      <c r="I156" s="39" t="s">
        <v>7543</v>
      </c>
      <c r="J156" s="39" t="s">
        <v>7544</v>
      </c>
      <c r="K156" s="39" t="s">
        <v>7564</v>
      </c>
      <c r="L156" s="39" t="s">
        <v>7594</v>
      </c>
      <c r="M156" s="41">
        <v>450</v>
      </c>
      <c r="N156" s="39" t="s">
        <v>7546</v>
      </c>
      <c r="O156" s="41">
        <v>900</v>
      </c>
      <c r="P156" s="39" t="s">
        <v>7595</v>
      </c>
      <c r="Q156" s="39" t="s">
        <v>7548</v>
      </c>
      <c r="R156" s="41">
        <v>426650</v>
      </c>
      <c r="S156" s="40">
        <v>45936.6132291667</v>
      </c>
      <c r="T156" s="41">
        <v>1</v>
      </c>
      <c r="U156" s="41">
        <v>1</v>
      </c>
      <c r="V156" s="39" t="s">
        <v>7549</v>
      </c>
      <c r="W156" s="39" t="s">
        <v>7550</v>
      </c>
      <c r="X156" s="39"/>
      <c r="Y156" s="41">
        <v>4</v>
      </c>
      <c r="Z156" s="39" t="s">
        <v>7551</v>
      </c>
      <c r="AA156" s="39"/>
      <c r="AB156" s="39"/>
      <c r="AC156" s="40"/>
      <c r="AD156" s="40"/>
      <c r="AE156" s="39"/>
      <c r="AF156" s="40"/>
      <c r="AG156" s="40"/>
      <c r="AH156" s="39" t="s">
        <v>7552</v>
      </c>
      <c r="AI156" s="40">
        <v>45937.8394791667</v>
      </c>
      <c r="AJ156" s="40">
        <v>45936.7297569444</v>
      </c>
      <c r="AK156" s="40">
        <v>45937</v>
      </c>
      <c r="AL156" s="40">
        <v>45937.8394791667</v>
      </c>
      <c r="AM156" s="39" t="s">
        <v>7553</v>
      </c>
      <c r="AN156" s="39" t="s">
        <v>7554</v>
      </c>
      <c r="AO156" s="39" t="s">
        <v>7565</v>
      </c>
      <c r="AP156" s="39" t="s">
        <v>7566</v>
      </c>
      <c r="AQ156" s="39"/>
      <c r="AR156" s="39" t="s">
        <v>7557</v>
      </c>
    </row>
    <row r="157" ht="24" spans="1:44">
      <c r="A157" s="39" t="s">
        <v>8460</v>
      </c>
      <c r="B157" s="39" t="s">
        <v>8461</v>
      </c>
      <c r="C157" s="40">
        <v>45938.6767939815</v>
      </c>
      <c r="D157" s="39" t="s">
        <v>8462</v>
      </c>
      <c r="E157" s="39" t="s">
        <v>8463</v>
      </c>
      <c r="F157" s="39" t="s">
        <v>8464</v>
      </c>
      <c r="G157" s="39"/>
      <c r="H157" s="39" t="s">
        <v>8465</v>
      </c>
      <c r="I157" s="39" t="s">
        <v>7543</v>
      </c>
      <c r="J157" s="39" t="s">
        <v>7544</v>
      </c>
      <c r="K157" s="39" t="s">
        <v>7545</v>
      </c>
      <c r="L157" s="39"/>
      <c r="M157" s="41"/>
      <c r="N157" s="39" t="s">
        <v>7546</v>
      </c>
      <c r="O157" s="41">
        <v>900</v>
      </c>
      <c r="P157" s="39" t="s">
        <v>7547</v>
      </c>
      <c r="Q157" s="39" t="s">
        <v>7548</v>
      </c>
      <c r="R157" s="41">
        <v>848000</v>
      </c>
      <c r="S157" s="40">
        <v>45938.6910300926</v>
      </c>
      <c r="T157" s="41">
        <v>2</v>
      </c>
      <c r="U157" s="41">
        <v>2</v>
      </c>
      <c r="V157" s="39" t="s">
        <v>7549</v>
      </c>
      <c r="W157" s="39" t="s">
        <v>7550</v>
      </c>
      <c r="X157" s="39"/>
      <c r="Y157" s="41">
        <v>4</v>
      </c>
      <c r="Z157" s="39" t="s">
        <v>7551</v>
      </c>
      <c r="AA157" s="39"/>
      <c r="AB157" s="39"/>
      <c r="AC157" s="40"/>
      <c r="AD157" s="40"/>
      <c r="AE157" s="39"/>
      <c r="AF157" s="40"/>
      <c r="AG157" s="40"/>
      <c r="AH157" s="39" t="s">
        <v>7552</v>
      </c>
      <c r="AI157" s="40">
        <v>45940.4125462963</v>
      </c>
      <c r="AJ157" s="40">
        <v>45938.7023726852</v>
      </c>
      <c r="AK157" s="40">
        <v>45940</v>
      </c>
      <c r="AL157" s="40">
        <v>45940.4125462963</v>
      </c>
      <c r="AM157" s="39" t="s">
        <v>7553</v>
      </c>
      <c r="AN157" s="39" t="s">
        <v>7554</v>
      </c>
      <c r="AO157" s="39" t="s">
        <v>7555</v>
      </c>
      <c r="AP157" s="39" t="s">
        <v>7576</v>
      </c>
      <c r="AQ157" s="39" t="s">
        <v>7556</v>
      </c>
      <c r="AR157" s="39" t="s">
        <v>7557</v>
      </c>
    </row>
    <row r="158" ht="24" spans="1:44">
      <c r="A158" s="39" t="s">
        <v>8466</v>
      </c>
      <c r="B158" s="39" t="s">
        <v>8467</v>
      </c>
      <c r="C158" s="40">
        <v>45933.5046180556</v>
      </c>
      <c r="D158" s="39" t="s">
        <v>7980</v>
      </c>
      <c r="E158" s="39" t="s">
        <v>7981</v>
      </c>
      <c r="F158" s="39" t="s">
        <v>7982</v>
      </c>
      <c r="G158" s="39" t="s">
        <v>7675</v>
      </c>
      <c r="H158" s="39" t="s">
        <v>7563</v>
      </c>
      <c r="I158" s="39" t="s">
        <v>7543</v>
      </c>
      <c r="J158" s="39" t="s">
        <v>7544</v>
      </c>
      <c r="K158" s="39" t="s">
        <v>7564</v>
      </c>
      <c r="L158" s="39" t="s">
        <v>7472</v>
      </c>
      <c r="M158" s="41">
        <v>450</v>
      </c>
      <c r="N158" s="39" t="s">
        <v>7472</v>
      </c>
      <c r="O158" s="41">
        <v>1300</v>
      </c>
      <c r="P158" s="39" t="s">
        <v>7595</v>
      </c>
      <c r="Q158" s="39" t="s">
        <v>7642</v>
      </c>
      <c r="R158" s="41">
        <v>936950</v>
      </c>
      <c r="S158" s="40">
        <v>45933.7918634259</v>
      </c>
      <c r="T158" s="41">
        <v>2</v>
      </c>
      <c r="U158" s="41">
        <v>4</v>
      </c>
      <c r="V158" s="39" t="s">
        <v>7549</v>
      </c>
      <c r="W158" s="39" t="s">
        <v>7550</v>
      </c>
      <c r="X158" s="39"/>
      <c r="Y158" s="41">
        <v>4</v>
      </c>
      <c r="Z158" s="39" t="s">
        <v>7551</v>
      </c>
      <c r="AA158" s="39"/>
      <c r="AB158" s="39"/>
      <c r="AC158" s="40"/>
      <c r="AD158" s="40"/>
      <c r="AE158" s="39"/>
      <c r="AF158" s="40"/>
      <c r="AG158" s="40"/>
      <c r="AH158" s="39" t="s">
        <v>7552</v>
      </c>
      <c r="AI158" s="40">
        <v>45937.8369791667</v>
      </c>
      <c r="AJ158" s="40">
        <v>45934.5455208333</v>
      </c>
      <c r="AK158" s="40">
        <v>45937</v>
      </c>
      <c r="AL158" s="40">
        <v>45937.8369791667</v>
      </c>
      <c r="AM158" s="39" t="s">
        <v>7553</v>
      </c>
      <c r="AN158" s="39" t="s">
        <v>7554</v>
      </c>
      <c r="AO158" s="39" t="s">
        <v>7565</v>
      </c>
      <c r="AP158" s="39" t="s">
        <v>7566</v>
      </c>
      <c r="AQ158" s="39"/>
      <c r="AR158" s="39" t="s">
        <v>7557</v>
      </c>
    </row>
    <row r="159" ht="24" spans="1:44">
      <c r="A159" s="39" t="s">
        <v>8468</v>
      </c>
      <c r="B159" s="39" t="s">
        <v>8469</v>
      </c>
      <c r="C159" s="40">
        <v>45931.4536226852</v>
      </c>
      <c r="D159" s="39" t="s">
        <v>8470</v>
      </c>
      <c r="E159" s="39" t="s">
        <v>8471</v>
      </c>
      <c r="F159" s="39" t="s">
        <v>8472</v>
      </c>
      <c r="G159" s="39" t="s">
        <v>8473</v>
      </c>
      <c r="H159" s="39" t="s">
        <v>8473</v>
      </c>
      <c r="I159" s="39" t="s">
        <v>7573</v>
      </c>
      <c r="J159" s="39" t="s">
        <v>7544</v>
      </c>
      <c r="K159" s="39" t="s">
        <v>7583</v>
      </c>
      <c r="L159" s="39"/>
      <c r="M159" s="41"/>
      <c r="N159" s="39" t="s">
        <v>7546</v>
      </c>
      <c r="O159" s="41">
        <v>900</v>
      </c>
      <c r="P159" s="39" t="s">
        <v>7547</v>
      </c>
      <c r="Q159" s="39" t="s">
        <v>7548</v>
      </c>
      <c r="R159" s="41">
        <v>848000</v>
      </c>
      <c r="S159" s="40">
        <v>45931.5918865741</v>
      </c>
      <c r="T159" s="41">
        <v>2</v>
      </c>
      <c r="U159" s="41">
        <v>3</v>
      </c>
      <c r="V159" s="39" t="s">
        <v>7549</v>
      </c>
      <c r="W159" s="39" t="s">
        <v>7550</v>
      </c>
      <c r="X159" s="39"/>
      <c r="Y159" s="41">
        <v>4</v>
      </c>
      <c r="Z159" s="39" t="s">
        <v>7551</v>
      </c>
      <c r="AA159" s="39"/>
      <c r="AB159" s="39"/>
      <c r="AC159" s="40"/>
      <c r="AD159" s="40"/>
      <c r="AE159" s="39"/>
      <c r="AF159" s="40"/>
      <c r="AG159" s="40"/>
      <c r="AH159" s="39" t="s">
        <v>7552</v>
      </c>
      <c r="AI159" s="40">
        <v>45934.3870601852</v>
      </c>
      <c r="AJ159" s="40">
        <v>45932.3409837963</v>
      </c>
      <c r="AK159" s="40">
        <v>45933</v>
      </c>
      <c r="AL159" s="40">
        <v>45934.3870601852</v>
      </c>
      <c r="AM159" s="39" t="s">
        <v>7553</v>
      </c>
      <c r="AN159" s="39" t="s">
        <v>7554</v>
      </c>
      <c r="AO159" s="39" t="s">
        <v>7584</v>
      </c>
      <c r="AP159" s="39" t="s">
        <v>7585</v>
      </c>
      <c r="AQ159" s="39" t="s">
        <v>7556</v>
      </c>
      <c r="AR159" s="39" t="s">
        <v>7557</v>
      </c>
    </row>
    <row r="160" ht="24" spans="1:44">
      <c r="A160" s="39" t="s">
        <v>8474</v>
      </c>
      <c r="B160" s="39" t="s">
        <v>8475</v>
      </c>
      <c r="C160" s="40">
        <v>45943.3960648148</v>
      </c>
      <c r="D160" s="39" t="s">
        <v>8476</v>
      </c>
      <c r="E160" s="39" t="s">
        <v>8477</v>
      </c>
      <c r="F160" s="39" t="s">
        <v>8478</v>
      </c>
      <c r="G160" s="39" t="s">
        <v>8479</v>
      </c>
      <c r="H160" s="39" t="s">
        <v>8479</v>
      </c>
      <c r="I160" s="39" t="s">
        <v>7573</v>
      </c>
      <c r="J160" s="39" t="s">
        <v>7544</v>
      </c>
      <c r="K160" s="39" t="s">
        <v>7701</v>
      </c>
      <c r="L160" s="39" t="s">
        <v>7476</v>
      </c>
      <c r="M160" s="41">
        <v>900</v>
      </c>
      <c r="N160" s="39" t="s">
        <v>7472</v>
      </c>
      <c r="O160" s="41">
        <v>1300</v>
      </c>
      <c r="P160" s="39" t="s">
        <v>7595</v>
      </c>
      <c r="Q160" s="39" t="s">
        <v>7642</v>
      </c>
      <c r="R160" s="41">
        <v>456800</v>
      </c>
      <c r="S160" s="40">
        <v>45943.3974652778</v>
      </c>
      <c r="T160" s="41">
        <v>0</v>
      </c>
      <c r="U160" s="41">
        <v>0</v>
      </c>
      <c r="V160" s="39" t="s">
        <v>7549</v>
      </c>
      <c r="W160" s="39" t="s">
        <v>7550</v>
      </c>
      <c r="X160" s="39"/>
      <c r="Y160" s="41">
        <v>4</v>
      </c>
      <c r="Z160" s="39" t="s">
        <v>7551</v>
      </c>
      <c r="AA160" s="39"/>
      <c r="AB160" s="39"/>
      <c r="AC160" s="40"/>
      <c r="AD160" s="40"/>
      <c r="AE160" s="39"/>
      <c r="AF160" s="40"/>
      <c r="AG160" s="40"/>
      <c r="AH160" s="39" t="s">
        <v>7608</v>
      </c>
      <c r="AI160" s="40">
        <v>45943.409537037</v>
      </c>
      <c r="AJ160" s="40">
        <v>45943.409537037</v>
      </c>
      <c r="AK160" s="40"/>
      <c r="AL160" s="40"/>
      <c r="AM160" s="39" t="s">
        <v>7553</v>
      </c>
      <c r="AN160" s="39" t="s">
        <v>7554</v>
      </c>
      <c r="AO160" s="39" t="s">
        <v>7669</v>
      </c>
      <c r="AP160" s="39" t="s">
        <v>7702</v>
      </c>
      <c r="AQ160" s="39"/>
      <c r="AR160" s="39" t="s">
        <v>7557</v>
      </c>
    </row>
    <row r="161" ht="24" spans="1:44">
      <c r="A161" s="39" t="s">
        <v>8480</v>
      </c>
      <c r="B161" s="39" t="s">
        <v>8481</v>
      </c>
      <c r="C161" s="40">
        <v>45939.6820833333</v>
      </c>
      <c r="D161" s="39" t="s">
        <v>8482</v>
      </c>
      <c r="E161" s="39" t="s">
        <v>8483</v>
      </c>
      <c r="F161" s="39" t="s">
        <v>8369</v>
      </c>
      <c r="G161" s="39" t="s">
        <v>8484</v>
      </c>
      <c r="H161" s="39" t="s">
        <v>8484</v>
      </c>
      <c r="I161" s="39" t="s">
        <v>7543</v>
      </c>
      <c r="J161" s="39" t="s">
        <v>7544</v>
      </c>
      <c r="K161" s="39" t="s">
        <v>7564</v>
      </c>
      <c r="L161" s="39"/>
      <c r="M161" s="41"/>
      <c r="N161" s="39" t="s">
        <v>7546</v>
      </c>
      <c r="O161" s="41">
        <v>900</v>
      </c>
      <c r="P161" s="39" t="s">
        <v>7547</v>
      </c>
      <c r="Q161" s="39" t="s">
        <v>7548</v>
      </c>
      <c r="R161" s="41">
        <v>848000</v>
      </c>
      <c r="S161" s="40">
        <v>45939.6850462963</v>
      </c>
      <c r="T161" s="41">
        <v>2</v>
      </c>
      <c r="U161" s="41">
        <v>4</v>
      </c>
      <c r="V161" s="39" t="s">
        <v>7549</v>
      </c>
      <c r="W161" s="39" t="s">
        <v>7550</v>
      </c>
      <c r="X161" s="39"/>
      <c r="Y161" s="41">
        <v>4</v>
      </c>
      <c r="Z161" s="39" t="s">
        <v>7551</v>
      </c>
      <c r="AA161" s="39"/>
      <c r="AB161" s="39"/>
      <c r="AC161" s="40"/>
      <c r="AD161" s="40"/>
      <c r="AE161" s="39"/>
      <c r="AF161" s="40"/>
      <c r="AG161" s="40"/>
      <c r="AH161" s="39" t="s">
        <v>7608</v>
      </c>
      <c r="AI161" s="40">
        <v>45939.714537037</v>
      </c>
      <c r="AJ161" s="40">
        <v>45939.714537037</v>
      </c>
      <c r="AK161" s="40"/>
      <c r="AL161" s="40"/>
      <c r="AM161" s="39" t="s">
        <v>7553</v>
      </c>
      <c r="AN161" s="39" t="s">
        <v>7554</v>
      </c>
      <c r="AO161" s="39" t="s">
        <v>7565</v>
      </c>
      <c r="AP161" s="39" t="s">
        <v>7566</v>
      </c>
      <c r="AQ161" s="39" t="s">
        <v>7556</v>
      </c>
      <c r="AR161" s="39" t="s">
        <v>7557</v>
      </c>
    </row>
    <row r="162" ht="24" spans="1:44">
      <c r="A162" s="39" t="s">
        <v>8485</v>
      </c>
      <c r="B162" s="39" t="s">
        <v>8486</v>
      </c>
      <c r="C162" s="40">
        <v>45932.4791435185</v>
      </c>
      <c r="D162" s="39" t="s">
        <v>8487</v>
      </c>
      <c r="E162" s="39" t="s">
        <v>8488</v>
      </c>
      <c r="F162" s="39" t="s">
        <v>8489</v>
      </c>
      <c r="G162" s="39"/>
      <c r="H162" s="39" t="s">
        <v>8490</v>
      </c>
      <c r="I162" s="39" t="s">
        <v>7592</v>
      </c>
      <c r="J162" s="39"/>
      <c r="K162" s="39" t="s">
        <v>7593</v>
      </c>
      <c r="L162" s="39"/>
      <c r="M162" s="41"/>
      <c r="N162" s="39" t="s">
        <v>7594</v>
      </c>
      <c r="O162" s="41">
        <v>1300</v>
      </c>
      <c r="P162" s="39" t="s">
        <v>7547</v>
      </c>
      <c r="Q162" s="39" t="s">
        <v>7548</v>
      </c>
      <c r="R162" s="41">
        <v>1238000</v>
      </c>
      <c r="S162" s="40">
        <v>45932.4810300926</v>
      </c>
      <c r="T162" s="41">
        <v>7</v>
      </c>
      <c r="U162" s="41">
        <v>11</v>
      </c>
      <c r="V162" s="39" t="s">
        <v>7617</v>
      </c>
      <c r="W162" s="39" t="s">
        <v>7660</v>
      </c>
      <c r="X162" s="39" t="s">
        <v>8491</v>
      </c>
      <c r="Y162" s="41">
        <v>25</v>
      </c>
      <c r="Z162" s="39" t="s">
        <v>7551</v>
      </c>
      <c r="AA162" s="39"/>
      <c r="AB162" s="39"/>
      <c r="AC162" s="40"/>
      <c r="AD162" s="40"/>
      <c r="AE162" s="39"/>
      <c r="AF162" s="40"/>
      <c r="AG162" s="40"/>
      <c r="AH162" s="39" t="s">
        <v>7628</v>
      </c>
      <c r="AI162" s="40">
        <v>45932.4810300926</v>
      </c>
      <c r="AJ162" s="40"/>
      <c r="AK162" s="40"/>
      <c r="AL162" s="40"/>
      <c r="AM162" s="39" t="s">
        <v>7553</v>
      </c>
      <c r="AN162" s="39" t="s">
        <v>7554</v>
      </c>
      <c r="AO162" s="39" t="s">
        <v>7609</v>
      </c>
      <c r="AP162" s="39" t="s">
        <v>7610</v>
      </c>
      <c r="AQ162" s="39" t="s">
        <v>7556</v>
      </c>
      <c r="AR162" s="39" t="s">
        <v>7557</v>
      </c>
    </row>
    <row r="163" ht="24" spans="1:44">
      <c r="A163" s="39" t="s">
        <v>8492</v>
      </c>
      <c r="B163" s="39" t="s">
        <v>8493</v>
      </c>
      <c r="C163" s="40">
        <v>45943.3545833333</v>
      </c>
      <c r="D163" s="39" t="s">
        <v>8494</v>
      </c>
      <c r="E163" s="39" t="s">
        <v>8495</v>
      </c>
      <c r="F163" s="39" t="s">
        <v>8496</v>
      </c>
      <c r="G163" s="39" t="s">
        <v>8497</v>
      </c>
      <c r="H163" s="39" t="s">
        <v>8497</v>
      </c>
      <c r="I163" s="39" t="s">
        <v>7573</v>
      </c>
      <c r="J163" s="39" t="s">
        <v>7544</v>
      </c>
      <c r="K163" s="39" t="s">
        <v>7583</v>
      </c>
      <c r="L163" s="39" t="s">
        <v>7594</v>
      </c>
      <c r="M163" s="41">
        <v>450</v>
      </c>
      <c r="N163" s="39" t="s">
        <v>7546</v>
      </c>
      <c r="O163" s="41">
        <v>900</v>
      </c>
      <c r="P163" s="39" t="s">
        <v>7595</v>
      </c>
      <c r="Q163" s="39" t="s">
        <v>7548</v>
      </c>
      <c r="R163" s="41">
        <v>426650</v>
      </c>
      <c r="S163" s="40">
        <v>45943.3771759259</v>
      </c>
      <c r="T163" s="41">
        <v>0</v>
      </c>
      <c r="U163" s="41">
        <v>0</v>
      </c>
      <c r="V163" s="39" t="s">
        <v>7549</v>
      </c>
      <c r="W163" s="39" t="s">
        <v>7550</v>
      </c>
      <c r="X163" s="39"/>
      <c r="Y163" s="41">
        <v>4</v>
      </c>
      <c r="Z163" s="39" t="s">
        <v>7551</v>
      </c>
      <c r="AA163" s="39"/>
      <c r="AB163" s="39"/>
      <c r="AC163" s="40"/>
      <c r="AD163" s="40"/>
      <c r="AE163" s="39"/>
      <c r="AF163" s="40"/>
      <c r="AG163" s="40"/>
      <c r="AH163" s="39" t="s">
        <v>7628</v>
      </c>
      <c r="AI163" s="40">
        <v>45943.3771759259</v>
      </c>
      <c r="AJ163" s="40"/>
      <c r="AK163" s="40"/>
      <c r="AL163" s="40"/>
      <c r="AM163" s="39" t="s">
        <v>7553</v>
      </c>
      <c r="AN163" s="39" t="s">
        <v>7554</v>
      </c>
      <c r="AO163" s="39" t="s">
        <v>7584</v>
      </c>
      <c r="AP163" s="39" t="s">
        <v>7585</v>
      </c>
      <c r="AQ163" s="39"/>
      <c r="AR163" s="39" t="s">
        <v>7557</v>
      </c>
    </row>
    <row r="164" ht="24" spans="1:44">
      <c r="A164" s="39" t="s">
        <v>8498</v>
      </c>
      <c r="B164" s="39" t="s">
        <v>8499</v>
      </c>
      <c r="C164" s="40">
        <v>45933.5218865741</v>
      </c>
      <c r="D164" s="39" t="s">
        <v>8500</v>
      </c>
      <c r="E164" s="39" t="s">
        <v>8501</v>
      </c>
      <c r="F164" s="39" t="s">
        <v>8502</v>
      </c>
      <c r="G164" s="39" t="s">
        <v>8503</v>
      </c>
      <c r="H164" s="39" t="s">
        <v>8503</v>
      </c>
      <c r="I164" s="39" t="s">
        <v>7573</v>
      </c>
      <c r="J164" s="39" t="s">
        <v>7544</v>
      </c>
      <c r="K164" s="39" t="s">
        <v>7583</v>
      </c>
      <c r="L164" s="39"/>
      <c r="M164" s="41"/>
      <c r="N164" s="39" t="s">
        <v>7546</v>
      </c>
      <c r="O164" s="41">
        <v>900</v>
      </c>
      <c r="P164" s="39" t="s">
        <v>7547</v>
      </c>
      <c r="Q164" s="39" t="s">
        <v>7548</v>
      </c>
      <c r="R164" s="41">
        <v>848000</v>
      </c>
      <c r="S164" s="40">
        <v>45933.5255092593</v>
      </c>
      <c r="T164" s="41">
        <v>2</v>
      </c>
      <c r="U164" s="41">
        <v>4</v>
      </c>
      <c r="V164" s="39" t="s">
        <v>7549</v>
      </c>
      <c r="W164" s="39" t="s">
        <v>7550</v>
      </c>
      <c r="X164" s="39"/>
      <c r="Y164" s="41">
        <v>4</v>
      </c>
      <c r="Z164" s="39" t="s">
        <v>7551</v>
      </c>
      <c r="AA164" s="39"/>
      <c r="AB164" s="39"/>
      <c r="AC164" s="40"/>
      <c r="AD164" s="40"/>
      <c r="AE164" s="39"/>
      <c r="AF164" s="40"/>
      <c r="AG164" s="40"/>
      <c r="AH164" s="39" t="s">
        <v>7552</v>
      </c>
      <c r="AI164" s="40">
        <v>45937.3257060185</v>
      </c>
      <c r="AJ164" s="40">
        <v>45933.5400925926</v>
      </c>
      <c r="AK164" s="40">
        <v>45936</v>
      </c>
      <c r="AL164" s="40">
        <v>45937.3257060185</v>
      </c>
      <c r="AM164" s="39" t="s">
        <v>7553</v>
      </c>
      <c r="AN164" s="39" t="s">
        <v>7554</v>
      </c>
      <c r="AO164" s="39" t="s">
        <v>7584</v>
      </c>
      <c r="AP164" s="39" t="s">
        <v>7585</v>
      </c>
      <c r="AQ164" s="39" t="s">
        <v>7556</v>
      </c>
      <c r="AR164" s="39" t="s">
        <v>7557</v>
      </c>
    </row>
    <row r="165" ht="24" spans="1:44">
      <c r="A165" s="39" t="s">
        <v>8504</v>
      </c>
      <c r="B165" s="39" t="s">
        <v>8505</v>
      </c>
      <c r="C165" s="40">
        <v>45931.8326157407</v>
      </c>
      <c r="D165" s="39" t="s">
        <v>8506</v>
      </c>
      <c r="E165" s="39" t="s">
        <v>8507</v>
      </c>
      <c r="F165" s="39" t="s">
        <v>8508</v>
      </c>
      <c r="G165" s="39" t="s">
        <v>7935</v>
      </c>
      <c r="H165" s="39" t="s">
        <v>7935</v>
      </c>
      <c r="I165" s="39" t="s">
        <v>7573</v>
      </c>
      <c r="J165" s="39" t="s">
        <v>7544</v>
      </c>
      <c r="K165" s="39" t="s">
        <v>7688</v>
      </c>
      <c r="L165" s="39"/>
      <c r="M165" s="41"/>
      <c r="N165" s="39" t="s">
        <v>7546</v>
      </c>
      <c r="O165" s="41">
        <v>900</v>
      </c>
      <c r="P165" s="39" t="s">
        <v>7547</v>
      </c>
      <c r="Q165" s="39" t="s">
        <v>7548</v>
      </c>
      <c r="R165" s="41">
        <v>863000</v>
      </c>
      <c r="S165" s="40">
        <v>45932.8293518519</v>
      </c>
      <c r="T165" s="41">
        <v>3</v>
      </c>
      <c r="U165" s="41">
        <v>5</v>
      </c>
      <c r="V165" s="39" t="s">
        <v>7617</v>
      </c>
      <c r="W165" s="39" t="s">
        <v>7660</v>
      </c>
      <c r="X165" s="39" t="s">
        <v>7661</v>
      </c>
      <c r="Y165" s="41">
        <v>25</v>
      </c>
      <c r="Z165" s="39" t="s">
        <v>7551</v>
      </c>
      <c r="AA165" s="39"/>
      <c r="AB165" s="39"/>
      <c r="AC165" s="40"/>
      <c r="AD165" s="40"/>
      <c r="AE165" s="39"/>
      <c r="AF165" s="40"/>
      <c r="AG165" s="40"/>
      <c r="AH165" s="39" t="s">
        <v>7552</v>
      </c>
      <c r="AI165" s="40">
        <v>45937.673900463</v>
      </c>
      <c r="AJ165" s="40">
        <v>45933.3939930556</v>
      </c>
      <c r="AK165" s="40">
        <v>45937</v>
      </c>
      <c r="AL165" s="40">
        <v>45937.673900463</v>
      </c>
      <c r="AM165" s="39" t="s">
        <v>7553</v>
      </c>
      <c r="AN165" s="39" t="s">
        <v>7554</v>
      </c>
      <c r="AO165" s="39" t="s">
        <v>7609</v>
      </c>
      <c r="AP165" s="39" t="s">
        <v>7610</v>
      </c>
      <c r="AQ165" s="39" t="s">
        <v>7556</v>
      </c>
      <c r="AR165" s="39" t="s">
        <v>7557</v>
      </c>
    </row>
    <row r="166" ht="24" spans="1:44">
      <c r="A166" s="39" t="s">
        <v>8509</v>
      </c>
      <c r="B166" s="39" t="s">
        <v>8510</v>
      </c>
      <c r="C166" s="40">
        <v>45936.2903819444</v>
      </c>
      <c r="D166" s="39" t="s">
        <v>8511</v>
      </c>
      <c r="E166" s="39" t="s">
        <v>8512</v>
      </c>
      <c r="F166" s="39" t="s">
        <v>8513</v>
      </c>
      <c r="G166" s="39"/>
      <c r="H166" s="39" t="s">
        <v>8514</v>
      </c>
      <c r="I166" s="39" t="s">
        <v>7592</v>
      </c>
      <c r="J166" s="39"/>
      <c r="K166" s="39" t="s">
        <v>7593</v>
      </c>
      <c r="L166" s="39"/>
      <c r="M166" s="41"/>
      <c r="N166" s="39" t="s">
        <v>7594</v>
      </c>
      <c r="O166" s="41">
        <v>2200</v>
      </c>
      <c r="P166" s="39" t="s">
        <v>7547</v>
      </c>
      <c r="Q166" s="39" t="s">
        <v>7548</v>
      </c>
      <c r="R166" s="41">
        <v>2067000</v>
      </c>
      <c r="S166" s="40">
        <v>45936.2917013889</v>
      </c>
      <c r="T166" s="41">
        <v>2</v>
      </c>
      <c r="U166" s="41">
        <v>2</v>
      </c>
      <c r="V166" s="39" t="s">
        <v>7549</v>
      </c>
      <c r="W166" s="39" t="s">
        <v>7550</v>
      </c>
      <c r="X166" s="39"/>
      <c r="Y166" s="41">
        <v>4</v>
      </c>
      <c r="Z166" s="39" t="s">
        <v>7551</v>
      </c>
      <c r="AA166" s="39"/>
      <c r="AB166" s="39"/>
      <c r="AC166" s="40"/>
      <c r="AD166" s="40"/>
      <c r="AE166" s="39"/>
      <c r="AF166" s="40"/>
      <c r="AG166" s="40"/>
      <c r="AH166" s="39" t="s">
        <v>7552</v>
      </c>
      <c r="AI166" s="40">
        <v>45938.5201273148</v>
      </c>
      <c r="AJ166" s="40">
        <v>45936.4258101852</v>
      </c>
      <c r="AK166" s="40">
        <v>45938</v>
      </c>
      <c r="AL166" s="40">
        <v>45938.5201273148</v>
      </c>
      <c r="AM166" s="39" t="s">
        <v>7553</v>
      </c>
      <c r="AN166" s="39" t="s">
        <v>7554</v>
      </c>
      <c r="AO166" s="39" t="s">
        <v>7555</v>
      </c>
      <c r="AP166" s="39" t="s">
        <v>7576</v>
      </c>
      <c r="AQ166" s="39" t="s">
        <v>7556</v>
      </c>
      <c r="AR166" s="39" t="s">
        <v>7557</v>
      </c>
    </row>
    <row r="167" ht="24" spans="1:44">
      <c r="A167" s="39" t="s">
        <v>8515</v>
      </c>
      <c r="B167" s="39" t="s">
        <v>8516</v>
      </c>
      <c r="C167" s="40">
        <v>45943.429849537</v>
      </c>
      <c r="D167" s="39" t="s">
        <v>7324</v>
      </c>
      <c r="E167" s="39" t="s">
        <v>8517</v>
      </c>
      <c r="F167" s="39" t="s">
        <v>8518</v>
      </c>
      <c r="G167" s="39" t="s">
        <v>8519</v>
      </c>
      <c r="H167" s="39" t="s">
        <v>8519</v>
      </c>
      <c r="I167" s="39" t="s">
        <v>7573</v>
      </c>
      <c r="J167" s="39" t="s">
        <v>7544</v>
      </c>
      <c r="K167" s="39" t="s">
        <v>7701</v>
      </c>
      <c r="L167" s="39"/>
      <c r="M167" s="41"/>
      <c r="N167" s="39" t="s">
        <v>7546</v>
      </c>
      <c r="O167" s="41">
        <v>900</v>
      </c>
      <c r="P167" s="39" t="s">
        <v>7547</v>
      </c>
      <c r="Q167" s="39" t="s">
        <v>7548</v>
      </c>
      <c r="R167" s="41">
        <v>853000</v>
      </c>
      <c r="S167" s="40"/>
      <c r="T167" s="41"/>
      <c r="U167" s="41"/>
      <c r="V167" s="39"/>
      <c r="W167" s="39"/>
      <c r="X167" s="39"/>
      <c r="Y167" s="41"/>
      <c r="Z167" s="39" t="s">
        <v>7551</v>
      </c>
      <c r="AA167" s="39"/>
      <c r="AB167" s="39"/>
      <c r="AC167" s="40"/>
      <c r="AD167" s="40"/>
      <c r="AE167" s="39"/>
      <c r="AF167" s="40"/>
      <c r="AG167" s="40"/>
      <c r="AH167" s="39" t="s">
        <v>7596</v>
      </c>
      <c r="AI167" s="40">
        <v>45943.4298611111</v>
      </c>
      <c r="AJ167" s="40"/>
      <c r="AK167" s="40"/>
      <c r="AL167" s="40"/>
      <c r="AM167" s="39" t="s">
        <v>7553</v>
      </c>
      <c r="AN167" s="39" t="s">
        <v>7554</v>
      </c>
      <c r="AO167" s="39" t="s">
        <v>7669</v>
      </c>
      <c r="AP167" s="39"/>
      <c r="AQ167" s="39" t="s">
        <v>7556</v>
      </c>
      <c r="AR167" s="39" t="s">
        <v>7557</v>
      </c>
    </row>
    <row r="168" ht="24" spans="1:44">
      <c r="A168" s="39" t="s">
        <v>8520</v>
      </c>
      <c r="B168" s="39" t="s">
        <v>8521</v>
      </c>
      <c r="C168" s="40">
        <v>45935.6581134259</v>
      </c>
      <c r="D168" s="39" t="s">
        <v>8522</v>
      </c>
      <c r="E168" s="39" t="s">
        <v>8523</v>
      </c>
      <c r="F168" s="39" t="s">
        <v>8524</v>
      </c>
      <c r="G168" s="39" t="s">
        <v>8525</v>
      </c>
      <c r="H168" s="39" t="s">
        <v>8525</v>
      </c>
      <c r="I168" s="39" t="s">
        <v>7573</v>
      </c>
      <c r="J168" s="39" t="s">
        <v>7544</v>
      </c>
      <c r="K168" s="39" t="s">
        <v>7688</v>
      </c>
      <c r="L168" s="39"/>
      <c r="M168" s="41"/>
      <c r="N168" s="39" t="s">
        <v>7546</v>
      </c>
      <c r="O168" s="41">
        <v>900</v>
      </c>
      <c r="P168" s="39" t="s">
        <v>7547</v>
      </c>
      <c r="Q168" s="39" t="s">
        <v>7548</v>
      </c>
      <c r="R168" s="41">
        <v>893000</v>
      </c>
      <c r="S168" s="40">
        <v>45939.5760185185</v>
      </c>
      <c r="T168" s="41">
        <v>2</v>
      </c>
      <c r="U168" s="41">
        <v>4</v>
      </c>
      <c r="V168" s="39" t="s">
        <v>7549</v>
      </c>
      <c r="W168" s="39" t="s">
        <v>7550</v>
      </c>
      <c r="X168" s="39"/>
      <c r="Y168" s="41">
        <v>4</v>
      </c>
      <c r="Z168" s="39" t="s">
        <v>7551</v>
      </c>
      <c r="AA168" s="39"/>
      <c r="AB168" s="39"/>
      <c r="AC168" s="40"/>
      <c r="AD168" s="40"/>
      <c r="AE168" s="39"/>
      <c r="AF168" s="40"/>
      <c r="AG168" s="40"/>
      <c r="AH168" s="39" t="s">
        <v>7608</v>
      </c>
      <c r="AI168" s="40">
        <v>45940.4991087963</v>
      </c>
      <c r="AJ168" s="40">
        <v>45940.4991087963</v>
      </c>
      <c r="AK168" s="40"/>
      <c r="AL168" s="40"/>
      <c r="AM168" s="39" t="s">
        <v>7553</v>
      </c>
      <c r="AN168" s="39" t="s">
        <v>7554</v>
      </c>
      <c r="AO168" s="39" t="s">
        <v>7609</v>
      </c>
      <c r="AP168" s="39" t="s">
        <v>7610</v>
      </c>
      <c r="AQ168" s="39" t="s">
        <v>7556</v>
      </c>
      <c r="AR168" s="39" t="s">
        <v>7557</v>
      </c>
    </row>
    <row r="169" ht="24" spans="1:44">
      <c r="A169" s="39" t="s">
        <v>8526</v>
      </c>
      <c r="B169" s="39" t="s">
        <v>8527</v>
      </c>
      <c r="C169" s="40">
        <v>45938.4597685185</v>
      </c>
      <c r="D169" s="39" t="s">
        <v>8528</v>
      </c>
      <c r="E169" s="39" t="s">
        <v>8529</v>
      </c>
      <c r="F169" s="39" t="s">
        <v>8530</v>
      </c>
      <c r="G169" s="39" t="s">
        <v>8531</v>
      </c>
      <c r="H169" s="39" t="s">
        <v>8531</v>
      </c>
      <c r="I169" s="39" t="s">
        <v>7573</v>
      </c>
      <c r="J169" s="39" t="s">
        <v>7544</v>
      </c>
      <c r="K169" s="39" t="s">
        <v>7688</v>
      </c>
      <c r="L169" s="39"/>
      <c r="M169" s="41"/>
      <c r="N169" s="39" t="s">
        <v>7546</v>
      </c>
      <c r="O169" s="41">
        <v>900</v>
      </c>
      <c r="P169" s="39" t="s">
        <v>7547</v>
      </c>
      <c r="Q169" s="39" t="s">
        <v>7548</v>
      </c>
      <c r="R169" s="41">
        <v>893000</v>
      </c>
      <c r="S169" s="40">
        <v>45940.5611805556</v>
      </c>
      <c r="T169" s="41">
        <v>1</v>
      </c>
      <c r="U169" s="41">
        <v>3</v>
      </c>
      <c r="V169" s="39" t="s">
        <v>7549</v>
      </c>
      <c r="W169" s="39" t="s">
        <v>7550</v>
      </c>
      <c r="X169" s="39"/>
      <c r="Y169" s="41">
        <v>4</v>
      </c>
      <c r="Z169" s="39" t="s">
        <v>7551</v>
      </c>
      <c r="AA169" s="39"/>
      <c r="AB169" s="39"/>
      <c r="AC169" s="40"/>
      <c r="AD169" s="40"/>
      <c r="AE169" s="39"/>
      <c r="AF169" s="40"/>
      <c r="AG169" s="40"/>
      <c r="AH169" s="39" t="s">
        <v>7608</v>
      </c>
      <c r="AI169" s="40">
        <v>45940.6797569444</v>
      </c>
      <c r="AJ169" s="40">
        <v>45940.6797569444</v>
      </c>
      <c r="AK169" s="40"/>
      <c r="AL169" s="40"/>
      <c r="AM169" s="39" t="s">
        <v>7553</v>
      </c>
      <c r="AN169" s="39" t="s">
        <v>7554</v>
      </c>
      <c r="AO169" s="39" t="s">
        <v>7609</v>
      </c>
      <c r="AP169" s="39" t="s">
        <v>7610</v>
      </c>
      <c r="AQ169" s="39" t="s">
        <v>7556</v>
      </c>
      <c r="AR169" s="39" t="s">
        <v>7557</v>
      </c>
    </row>
    <row r="170" ht="24" spans="1:44">
      <c r="A170" s="39" t="s">
        <v>8532</v>
      </c>
      <c r="B170" s="39" t="s">
        <v>8533</v>
      </c>
      <c r="C170" s="40">
        <v>45931.6138888889</v>
      </c>
      <c r="D170" s="39" t="s">
        <v>7324</v>
      </c>
      <c r="E170" s="39" t="s">
        <v>8147</v>
      </c>
      <c r="F170" s="39" t="s">
        <v>8534</v>
      </c>
      <c r="G170" s="39"/>
      <c r="H170" s="39" t="s">
        <v>8149</v>
      </c>
      <c r="I170" s="39" t="s">
        <v>7543</v>
      </c>
      <c r="J170" s="39" t="s">
        <v>7544</v>
      </c>
      <c r="K170" s="39" t="s">
        <v>7809</v>
      </c>
      <c r="L170" s="39"/>
      <c r="M170" s="41"/>
      <c r="N170" s="39" t="s">
        <v>7546</v>
      </c>
      <c r="O170" s="41">
        <v>900</v>
      </c>
      <c r="P170" s="39" t="s">
        <v>7547</v>
      </c>
      <c r="Q170" s="39" t="s">
        <v>7548</v>
      </c>
      <c r="R170" s="41">
        <v>893000</v>
      </c>
      <c r="S170" s="40"/>
      <c r="T170" s="41"/>
      <c r="U170" s="41"/>
      <c r="V170" s="39"/>
      <c r="W170" s="39"/>
      <c r="X170" s="39"/>
      <c r="Y170" s="41"/>
      <c r="Z170" s="39" t="s">
        <v>7551</v>
      </c>
      <c r="AA170" s="39"/>
      <c r="AB170" s="39"/>
      <c r="AC170" s="40"/>
      <c r="AD170" s="40"/>
      <c r="AE170" s="39"/>
      <c r="AF170" s="40"/>
      <c r="AG170" s="40"/>
      <c r="AH170" s="39" t="s">
        <v>7850</v>
      </c>
      <c r="AI170" s="40">
        <v>45931.6269212963</v>
      </c>
      <c r="AJ170" s="40"/>
      <c r="AK170" s="40"/>
      <c r="AL170" s="40"/>
      <c r="AM170" s="39" t="s">
        <v>7553</v>
      </c>
      <c r="AN170" s="39" t="s">
        <v>7554</v>
      </c>
      <c r="AO170" s="39" t="s">
        <v>7609</v>
      </c>
      <c r="AP170" s="39"/>
      <c r="AQ170" s="39" t="s">
        <v>7556</v>
      </c>
      <c r="AR170" s="39" t="s">
        <v>7557</v>
      </c>
    </row>
    <row r="171" ht="24" spans="1:44">
      <c r="A171" s="39" t="s">
        <v>8535</v>
      </c>
      <c r="B171" s="39" t="s">
        <v>8536</v>
      </c>
      <c r="C171" s="40">
        <v>45933.4693981481</v>
      </c>
      <c r="D171" s="39" t="s">
        <v>7324</v>
      </c>
      <c r="E171" s="39" t="s">
        <v>8537</v>
      </c>
      <c r="F171" s="39" t="s">
        <v>8489</v>
      </c>
      <c r="G171" s="39"/>
      <c r="H171" s="39" t="s">
        <v>8490</v>
      </c>
      <c r="I171" s="39" t="s">
        <v>7592</v>
      </c>
      <c r="J171" s="39"/>
      <c r="K171" s="39" t="s">
        <v>7593</v>
      </c>
      <c r="L171" s="39"/>
      <c r="M171" s="41"/>
      <c r="N171" s="39" t="s">
        <v>7594</v>
      </c>
      <c r="O171" s="41">
        <v>1300</v>
      </c>
      <c r="P171" s="39" t="s">
        <v>7547</v>
      </c>
      <c r="Q171" s="39" t="s">
        <v>7548</v>
      </c>
      <c r="R171" s="41">
        <v>1238000</v>
      </c>
      <c r="S171" s="40"/>
      <c r="T171" s="41"/>
      <c r="U171" s="41"/>
      <c r="V171" s="39"/>
      <c r="W171" s="39"/>
      <c r="X171" s="39"/>
      <c r="Y171" s="41"/>
      <c r="Z171" s="39" t="s">
        <v>7551</v>
      </c>
      <c r="AA171" s="39"/>
      <c r="AB171" s="39"/>
      <c r="AC171" s="40"/>
      <c r="AD171" s="40"/>
      <c r="AE171" s="39"/>
      <c r="AF171" s="40"/>
      <c r="AG171" s="40"/>
      <c r="AH171" s="39" t="s">
        <v>7850</v>
      </c>
      <c r="AI171" s="40">
        <v>45933.4718518518</v>
      </c>
      <c r="AJ171" s="40"/>
      <c r="AK171" s="40"/>
      <c r="AL171" s="40"/>
      <c r="AM171" s="39" t="s">
        <v>7553</v>
      </c>
      <c r="AN171" s="39" t="s">
        <v>7554</v>
      </c>
      <c r="AO171" s="39" t="s">
        <v>7609</v>
      </c>
      <c r="AP171" s="39"/>
      <c r="AQ171" s="39" t="s">
        <v>7556</v>
      </c>
      <c r="AR171" s="39" t="s">
        <v>7557</v>
      </c>
    </row>
    <row r="172" ht="24" spans="1:44">
      <c r="A172" s="39" t="s">
        <v>8538</v>
      </c>
      <c r="B172" s="39" t="s">
        <v>8539</v>
      </c>
      <c r="C172" s="40">
        <v>45939.593912037</v>
      </c>
      <c r="D172" s="39" t="s">
        <v>8540</v>
      </c>
      <c r="E172" s="39" t="s">
        <v>8541</v>
      </c>
      <c r="F172" s="39" t="s">
        <v>8542</v>
      </c>
      <c r="G172" s="39" t="s">
        <v>8543</v>
      </c>
      <c r="H172" s="39" t="s">
        <v>8543</v>
      </c>
      <c r="I172" s="39" t="s">
        <v>7573</v>
      </c>
      <c r="J172" s="39" t="s">
        <v>7544</v>
      </c>
      <c r="K172" s="39" t="s">
        <v>7583</v>
      </c>
      <c r="L172" s="39"/>
      <c r="M172" s="41"/>
      <c r="N172" s="39" t="s">
        <v>7849</v>
      </c>
      <c r="O172" s="41">
        <v>900</v>
      </c>
      <c r="P172" s="39" t="s">
        <v>7547</v>
      </c>
      <c r="Q172" s="39" t="s">
        <v>7548</v>
      </c>
      <c r="R172" s="41">
        <v>848000</v>
      </c>
      <c r="S172" s="40">
        <v>45943.2716782407</v>
      </c>
      <c r="T172" s="41">
        <v>0</v>
      </c>
      <c r="U172" s="41">
        <v>0</v>
      </c>
      <c r="V172" s="39" t="s">
        <v>7549</v>
      </c>
      <c r="W172" s="39" t="s">
        <v>7550</v>
      </c>
      <c r="X172" s="39"/>
      <c r="Y172" s="41">
        <v>4</v>
      </c>
      <c r="Z172" s="39" t="s">
        <v>7551</v>
      </c>
      <c r="AA172" s="39"/>
      <c r="AB172" s="39"/>
      <c r="AC172" s="40"/>
      <c r="AD172" s="40"/>
      <c r="AE172" s="39"/>
      <c r="AF172" s="40"/>
      <c r="AG172" s="40"/>
      <c r="AH172" s="39" t="s">
        <v>7628</v>
      </c>
      <c r="AI172" s="40">
        <v>45943.2716782407</v>
      </c>
      <c r="AJ172" s="40"/>
      <c r="AK172" s="40"/>
      <c r="AL172" s="40"/>
      <c r="AM172" s="39" t="s">
        <v>7553</v>
      </c>
      <c r="AN172" s="39" t="s">
        <v>7554</v>
      </c>
      <c r="AO172" s="39" t="s">
        <v>7584</v>
      </c>
      <c r="AP172" s="39" t="s">
        <v>7585</v>
      </c>
      <c r="AQ172" s="39" t="s">
        <v>7556</v>
      </c>
      <c r="AR172" s="39" t="s">
        <v>7557</v>
      </c>
    </row>
    <row r="173" ht="24" spans="1:44">
      <c r="A173" s="39" t="s">
        <v>8544</v>
      </c>
      <c r="B173" s="39" t="s">
        <v>8545</v>
      </c>
      <c r="C173" s="40">
        <v>45933.3937152778</v>
      </c>
      <c r="D173" s="39" t="s">
        <v>8546</v>
      </c>
      <c r="E173" s="39" t="s">
        <v>8547</v>
      </c>
      <c r="F173" s="39" t="s">
        <v>8548</v>
      </c>
      <c r="G173" s="39"/>
      <c r="H173" s="39" t="s">
        <v>8549</v>
      </c>
      <c r="I173" s="39" t="s">
        <v>7592</v>
      </c>
      <c r="J173" s="39"/>
      <c r="K173" s="39" t="s">
        <v>7593</v>
      </c>
      <c r="L173" s="39" t="s">
        <v>7472</v>
      </c>
      <c r="M173" s="41">
        <v>450</v>
      </c>
      <c r="N173" s="39" t="s">
        <v>7472</v>
      </c>
      <c r="O173" s="41">
        <v>1300</v>
      </c>
      <c r="P173" s="39" t="s">
        <v>7595</v>
      </c>
      <c r="Q173" s="39" t="s">
        <v>7642</v>
      </c>
      <c r="R173" s="41">
        <v>936950</v>
      </c>
      <c r="S173" s="40">
        <v>45934.4317708333</v>
      </c>
      <c r="T173" s="41">
        <v>2</v>
      </c>
      <c r="U173" s="41">
        <v>3</v>
      </c>
      <c r="V173" s="39" t="s">
        <v>7617</v>
      </c>
      <c r="W173" s="39" t="s">
        <v>7660</v>
      </c>
      <c r="X173" s="39" t="s">
        <v>8550</v>
      </c>
      <c r="Y173" s="41">
        <v>25</v>
      </c>
      <c r="Z173" s="39" t="s">
        <v>7551</v>
      </c>
      <c r="AA173" s="39"/>
      <c r="AB173" s="39"/>
      <c r="AC173" s="40"/>
      <c r="AD173" s="40"/>
      <c r="AE173" s="39"/>
      <c r="AF173" s="40"/>
      <c r="AG173" s="40"/>
      <c r="AH173" s="39" t="s">
        <v>7552</v>
      </c>
      <c r="AI173" s="40">
        <v>45937.6576851852</v>
      </c>
      <c r="AJ173" s="40">
        <v>45936.4553703704</v>
      </c>
      <c r="AK173" s="40">
        <v>45937</v>
      </c>
      <c r="AL173" s="40">
        <v>45937.6576851852</v>
      </c>
      <c r="AM173" s="39" t="s">
        <v>7553</v>
      </c>
      <c r="AN173" s="39" t="s">
        <v>7554</v>
      </c>
      <c r="AO173" s="39" t="s">
        <v>7609</v>
      </c>
      <c r="AP173" s="39" t="s">
        <v>7610</v>
      </c>
      <c r="AQ173" s="39"/>
      <c r="AR173" s="39" t="s">
        <v>7557</v>
      </c>
    </row>
    <row r="174" ht="24" spans="1:44">
      <c r="A174" s="39" t="s">
        <v>8551</v>
      </c>
      <c r="B174" s="39" t="s">
        <v>8552</v>
      </c>
      <c r="C174" s="40">
        <v>45932.4265740741</v>
      </c>
      <c r="D174" s="39" t="s">
        <v>8553</v>
      </c>
      <c r="E174" s="39" t="s">
        <v>8554</v>
      </c>
      <c r="F174" s="39" t="s">
        <v>8555</v>
      </c>
      <c r="G174" s="39"/>
      <c r="H174" s="39" t="s">
        <v>8556</v>
      </c>
      <c r="I174" s="39" t="s">
        <v>7543</v>
      </c>
      <c r="J174" s="39" t="s">
        <v>7544</v>
      </c>
      <c r="K174" s="39" t="s">
        <v>7607</v>
      </c>
      <c r="L174" s="39"/>
      <c r="M174" s="41"/>
      <c r="N174" s="39" t="s">
        <v>7546</v>
      </c>
      <c r="O174" s="41">
        <v>900</v>
      </c>
      <c r="P174" s="39" t="s">
        <v>7547</v>
      </c>
      <c r="Q174" s="39" t="s">
        <v>7548</v>
      </c>
      <c r="R174" s="41">
        <v>848000</v>
      </c>
      <c r="S174" s="40">
        <v>45932.7447453704</v>
      </c>
      <c r="T174" s="41">
        <v>3</v>
      </c>
      <c r="U174" s="41">
        <v>5</v>
      </c>
      <c r="V174" s="39" t="s">
        <v>7617</v>
      </c>
      <c r="W174" s="39" t="s">
        <v>7660</v>
      </c>
      <c r="X174" s="39" t="s">
        <v>7661</v>
      </c>
      <c r="Y174" s="41">
        <v>25</v>
      </c>
      <c r="Z174" s="39" t="s">
        <v>7551</v>
      </c>
      <c r="AA174" s="39"/>
      <c r="AB174" s="39"/>
      <c r="AC174" s="40"/>
      <c r="AD174" s="40"/>
      <c r="AE174" s="39"/>
      <c r="AF174" s="40"/>
      <c r="AG174" s="40"/>
      <c r="AH174" s="39" t="s">
        <v>7552</v>
      </c>
      <c r="AI174" s="40">
        <v>45937.6273958333</v>
      </c>
      <c r="AJ174" s="40">
        <v>45933.3939930556</v>
      </c>
      <c r="AK174" s="40">
        <v>45937</v>
      </c>
      <c r="AL174" s="40">
        <v>45937.6273958333</v>
      </c>
      <c r="AM174" s="39" t="s">
        <v>7553</v>
      </c>
      <c r="AN174" s="39" t="s">
        <v>7554</v>
      </c>
      <c r="AO174" s="39" t="s">
        <v>7609</v>
      </c>
      <c r="AP174" s="39" t="s">
        <v>7610</v>
      </c>
      <c r="AQ174" s="39" t="s">
        <v>7556</v>
      </c>
      <c r="AR174" s="39" t="s">
        <v>7557</v>
      </c>
    </row>
    <row r="175" ht="24" spans="1:44">
      <c r="A175" s="39" t="s">
        <v>8557</v>
      </c>
      <c r="B175" s="39" t="s">
        <v>8558</v>
      </c>
      <c r="C175" s="40">
        <v>45936.4614930556</v>
      </c>
      <c r="D175" s="39" t="s">
        <v>8559</v>
      </c>
      <c r="E175" s="39" t="s">
        <v>8560</v>
      </c>
      <c r="F175" s="39" t="s">
        <v>8561</v>
      </c>
      <c r="G175" s="39" t="s">
        <v>7563</v>
      </c>
      <c r="H175" s="39" t="s">
        <v>7563</v>
      </c>
      <c r="I175" s="39" t="s">
        <v>7543</v>
      </c>
      <c r="J175" s="39" t="s">
        <v>7544</v>
      </c>
      <c r="K175" s="39" t="s">
        <v>7564</v>
      </c>
      <c r="L175" s="39" t="s">
        <v>7594</v>
      </c>
      <c r="M175" s="41">
        <v>450</v>
      </c>
      <c r="N175" s="39" t="s">
        <v>7546</v>
      </c>
      <c r="O175" s="41">
        <v>900</v>
      </c>
      <c r="P175" s="39" t="s">
        <v>7595</v>
      </c>
      <c r="Q175" s="39" t="s">
        <v>7548</v>
      </c>
      <c r="R175" s="41">
        <v>426650</v>
      </c>
      <c r="S175" s="40">
        <v>45936.4848263889</v>
      </c>
      <c r="T175" s="41">
        <v>1</v>
      </c>
      <c r="U175" s="41">
        <v>1</v>
      </c>
      <c r="V175" s="39" t="s">
        <v>7549</v>
      </c>
      <c r="W175" s="39" t="s">
        <v>7550</v>
      </c>
      <c r="X175" s="39"/>
      <c r="Y175" s="41">
        <v>4</v>
      </c>
      <c r="Z175" s="39" t="s">
        <v>7551</v>
      </c>
      <c r="AA175" s="39"/>
      <c r="AB175" s="39"/>
      <c r="AC175" s="40"/>
      <c r="AD175" s="40"/>
      <c r="AE175" s="39"/>
      <c r="AF175" s="40"/>
      <c r="AG175" s="40"/>
      <c r="AH175" s="39" t="s">
        <v>7552</v>
      </c>
      <c r="AI175" s="40">
        <v>45937.8399537037</v>
      </c>
      <c r="AJ175" s="40">
        <v>45936.7261111111</v>
      </c>
      <c r="AK175" s="40">
        <v>45937</v>
      </c>
      <c r="AL175" s="40">
        <v>45937.8399537037</v>
      </c>
      <c r="AM175" s="39" t="s">
        <v>7553</v>
      </c>
      <c r="AN175" s="39" t="s">
        <v>7554</v>
      </c>
      <c r="AO175" s="39" t="s">
        <v>7565</v>
      </c>
      <c r="AP175" s="39" t="s">
        <v>7566</v>
      </c>
      <c r="AQ175" s="39"/>
      <c r="AR175" s="39" t="s">
        <v>7557</v>
      </c>
    </row>
    <row r="176" ht="24" spans="1:44">
      <c r="A176" s="39" t="s">
        <v>8562</v>
      </c>
      <c r="B176" s="39" t="s">
        <v>8563</v>
      </c>
      <c r="C176" s="40">
        <v>45943.3737962963</v>
      </c>
      <c r="D176" s="39" t="s">
        <v>8564</v>
      </c>
      <c r="E176" s="39" t="s">
        <v>8565</v>
      </c>
      <c r="F176" s="39" t="s">
        <v>8566</v>
      </c>
      <c r="G176" s="39" t="s">
        <v>7353</v>
      </c>
      <c r="H176" s="39" t="s">
        <v>8567</v>
      </c>
      <c r="I176" s="39" t="s">
        <v>7543</v>
      </c>
      <c r="J176" s="39" t="s">
        <v>7544</v>
      </c>
      <c r="K176" s="39" t="s">
        <v>7607</v>
      </c>
      <c r="L176" s="39" t="s">
        <v>7594</v>
      </c>
      <c r="M176" s="41">
        <v>1300</v>
      </c>
      <c r="N176" s="39" t="s">
        <v>7594</v>
      </c>
      <c r="O176" s="41">
        <v>2200</v>
      </c>
      <c r="P176" s="39" t="s">
        <v>7595</v>
      </c>
      <c r="Q176" s="39" t="s">
        <v>7548</v>
      </c>
      <c r="R176" s="41">
        <v>893300</v>
      </c>
      <c r="S176" s="40"/>
      <c r="T176" s="41"/>
      <c r="U176" s="41"/>
      <c r="V176" s="39"/>
      <c r="W176" s="39"/>
      <c r="X176" s="39"/>
      <c r="Y176" s="41"/>
      <c r="Z176" s="39" t="s">
        <v>7551</v>
      </c>
      <c r="AA176" s="39"/>
      <c r="AB176" s="39"/>
      <c r="AC176" s="40"/>
      <c r="AD176" s="40"/>
      <c r="AE176" s="39"/>
      <c r="AF176" s="40"/>
      <c r="AG176" s="40"/>
      <c r="AH176" s="39" t="s">
        <v>7596</v>
      </c>
      <c r="AI176" s="40">
        <v>45943.3737962963</v>
      </c>
      <c r="AJ176" s="40"/>
      <c r="AK176" s="40"/>
      <c r="AL176" s="40"/>
      <c r="AM176" s="39" t="s">
        <v>7553</v>
      </c>
      <c r="AN176" s="39" t="s">
        <v>7554</v>
      </c>
      <c r="AO176" s="39" t="s">
        <v>7609</v>
      </c>
      <c r="AP176" s="39"/>
      <c r="AQ176" s="39"/>
      <c r="AR176" s="39" t="s">
        <v>7557</v>
      </c>
    </row>
    <row r="177" ht="24" spans="1:44">
      <c r="A177" s="39" t="s">
        <v>8568</v>
      </c>
      <c r="B177" s="39" t="s">
        <v>8569</v>
      </c>
      <c r="C177" s="40">
        <v>45932.6857291667</v>
      </c>
      <c r="D177" s="39" t="s">
        <v>8570</v>
      </c>
      <c r="E177" s="39" t="s">
        <v>8571</v>
      </c>
      <c r="F177" s="39" t="s">
        <v>8572</v>
      </c>
      <c r="G177" s="39" t="s">
        <v>7563</v>
      </c>
      <c r="H177" s="39" t="s">
        <v>7563</v>
      </c>
      <c r="I177" s="39" t="s">
        <v>7543</v>
      </c>
      <c r="J177" s="39" t="s">
        <v>7544</v>
      </c>
      <c r="K177" s="39" t="s">
        <v>7564</v>
      </c>
      <c r="L177" s="39" t="s">
        <v>7594</v>
      </c>
      <c r="M177" s="41">
        <v>450</v>
      </c>
      <c r="N177" s="39" t="s">
        <v>7546</v>
      </c>
      <c r="O177" s="41">
        <v>900</v>
      </c>
      <c r="P177" s="39" t="s">
        <v>7595</v>
      </c>
      <c r="Q177" s="39" t="s">
        <v>7548</v>
      </c>
      <c r="R177" s="41">
        <v>426650</v>
      </c>
      <c r="S177" s="40">
        <v>45932.7620601852</v>
      </c>
      <c r="T177" s="41">
        <v>2</v>
      </c>
      <c r="U177" s="41">
        <v>4</v>
      </c>
      <c r="V177" s="39" t="s">
        <v>7549</v>
      </c>
      <c r="W177" s="39" t="s">
        <v>7550</v>
      </c>
      <c r="X177" s="39"/>
      <c r="Y177" s="41">
        <v>4</v>
      </c>
      <c r="Z177" s="39" t="s">
        <v>7551</v>
      </c>
      <c r="AA177" s="39"/>
      <c r="AB177" s="39"/>
      <c r="AC177" s="40"/>
      <c r="AD177" s="40"/>
      <c r="AE177" s="39"/>
      <c r="AF177" s="40"/>
      <c r="AG177" s="40"/>
      <c r="AH177" s="39" t="s">
        <v>7552</v>
      </c>
      <c r="AI177" s="40">
        <v>45936.6334027778</v>
      </c>
      <c r="AJ177" s="40">
        <v>45932.7871064815</v>
      </c>
      <c r="AK177" s="40">
        <v>45936</v>
      </c>
      <c r="AL177" s="40">
        <v>45936.6334027778</v>
      </c>
      <c r="AM177" s="39" t="s">
        <v>7553</v>
      </c>
      <c r="AN177" s="39" t="s">
        <v>7554</v>
      </c>
      <c r="AO177" s="39" t="s">
        <v>7565</v>
      </c>
      <c r="AP177" s="39" t="s">
        <v>7566</v>
      </c>
      <c r="AQ177" s="39"/>
      <c r="AR177" s="39" t="s">
        <v>7557</v>
      </c>
    </row>
    <row r="178" ht="24" spans="1:44">
      <c r="A178" s="39" t="s">
        <v>8573</v>
      </c>
      <c r="B178" s="39" t="s">
        <v>8574</v>
      </c>
      <c r="C178" s="40">
        <v>45937.5689930556</v>
      </c>
      <c r="D178" s="39" t="s">
        <v>8575</v>
      </c>
      <c r="E178" s="39" t="s">
        <v>8576</v>
      </c>
      <c r="F178" s="39" t="s">
        <v>8577</v>
      </c>
      <c r="G178" s="39"/>
      <c r="H178" s="39" t="s">
        <v>8578</v>
      </c>
      <c r="I178" s="39" t="s">
        <v>7543</v>
      </c>
      <c r="J178" s="39" t="s">
        <v>7544</v>
      </c>
      <c r="K178" s="39" t="s">
        <v>7545</v>
      </c>
      <c r="L178" s="39"/>
      <c r="M178" s="41"/>
      <c r="N178" s="39" t="s">
        <v>7546</v>
      </c>
      <c r="O178" s="41">
        <v>900</v>
      </c>
      <c r="P178" s="39" t="s">
        <v>7547</v>
      </c>
      <c r="Q178" s="39" t="s">
        <v>7548</v>
      </c>
      <c r="R178" s="41">
        <v>848000</v>
      </c>
      <c r="S178" s="40">
        <v>45937.5802314815</v>
      </c>
      <c r="T178" s="41">
        <v>1</v>
      </c>
      <c r="U178" s="41">
        <v>1</v>
      </c>
      <c r="V178" s="39" t="s">
        <v>7549</v>
      </c>
      <c r="W178" s="39" t="s">
        <v>7550</v>
      </c>
      <c r="X178" s="39"/>
      <c r="Y178" s="41">
        <v>4</v>
      </c>
      <c r="Z178" s="39" t="s">
        <v>7551</v>
      </c>
      <c r="AA178" s="39"/>
      <c r="AB178" s="39"/>
      <c r="AC178" s="40"/>
      <c r="AD178" s="40"/>
      <c r="AE178" s="39"/>
      <c r="AF178" s="40"/>
      <c r="AG178" s="40"/>
      <c r="AH178" s="39" t="s">
        <v>7552</v>
      </c>
      <c r="AI178" s="40">
        <v>45938.5207523148</v>
      </c>
      <c r="AJ178" s="40">
        <v>45937.6240046296</v>
      </c>
      <c r="AK178" s="40">
        <v>45938</v>
      </c>
      <c r="AL178" s="40">
        <v>45938.5207523148</v>
      </c>
      <c r="AM178" s="39" t="s">
        <v>7553</v>
      </c>
      <c r="AN178" s="39" t="s">
        <v>7554</v>
      </c>
      <c r="AO178" s="39" t="s">
        <v>7555</v>
      </c>
      <c r="AP178" s="39" t="s">
        <v>7576</v>
      </c>
      <c r="AQ178" s="39" t="s">
        <v>7556</v>
      </c>
      <c r="AR178" s="39" t="s">
        <v>7557</v>
      </c>
    </row>
    <row r="179" ht="24" spans="1:44">
      <c r="A179" s="39" t="s">
        <v>8579</v>
      </c>
      <c r="B179" s="39" t="s">
        <v>8580</v>
      </c>
      <c r="C179" s="40">
        <v>45936.6340509259</v>
      </c>
      <c r="D179" s="39" t="s">
        <v>8581</v>
      </c>
      <c r="E179" s="39" t="s">
        <v>8582</v>
      </c>
      <c r="F179" s="39" t="s">
        <v>8583</v>
      </c>
      <c r="G179" s="39" t="s">
        <v>8584</v>
      </c>
      <c r="H179" s="39" t="s">
        <v>8584</v>
      </c>
      <c r="I179" s="39" t="s">
        <v>7573</v>
      </c>
      <c r="J179" s="39" t="s">
        <v>7544</v>
      </c>
      <c r="K179" s="39" t="s">
        <v>7701</v>
      </c>
      <c r="L179" s="39"/>
      <c r="M179" s="41"/>
      <c r="N179" s="39" t="s">
        <v>7546</v>
      </c>
      <c r="O179" s="41">
        <v>900</v>
      </c>
      <c r="P179" s="39" t="s">
        <v>7547</v>
      </c>
      <c r="Q179" s="39" t="s">
        <v>7548</v>
      </c>
      <c r="R179" s="41">
        <v>848000</v>
      </c>
      <c r="S179" s="40">
        <v>45936.6469444444</v>
      </c>
      <c r="T179" s="41">
        <v>2</v>
      </c>
      <c r="U179" s="41">
        <v>2</v>
      </c>
      <c r="V179" s="39" t="s">
        <v>7549</v>
      </c>
      <c r="W179" s="39" t="s">
        <v>7550</v>
      </c>
      <c r="X179" s="39"/>
      <c r="Y179" s="41">
        <v>4</v>
      </c>
      <c r="Z179" s="39" t="s">
        <v>7551</v>
      </c>
      <c r="AA179" s="39"/>
      <c r="AB179" s="39"/>
      <c r="AC179" s="40"/>
      <c r="AD179" s="40"/>
      <c r="AE179" s="39"/>
      <c r="AF179" s="40"/>
      <c r="AG179" s="40"/>
      <c r="AH179" s="39" t="s">
        <v>7552</v>
      </c>
      <c r="AI179" s="40">
        <v>45938.362974537</v>
      </c>
      <c r="AJ179" s="40">
        <v>45936.66</v>
      </c>
      <c r="AK179" s="40">
        <v>45937</v>
      </c>
      <c r="AL179" s="40">
        <v>45938.362974537</v>
      </c>
      <c r="AM179" s="39" t="s">
        <v>7553</v>
      </c>
      <c r="AN179" s="39" t="s">
        <v>7554</v>
      </c>
      <c r="AO179" s="39" t="s">
        <v>7669</v>
      </c>
      <c r="AP179" s="39" t="s">
        <v>7702</v>
      </c>
      <c r="AQ179" s="39" t="s">
        <v>7556</v>
      </c>
      <c r="AR179" s="39" t="s">
        <v>7557</v>
      </c>
    </row>
    <row r="180" ht="24" spans="1:44">
      <c r="A180" s="39" t="s">
        <v>8585</v>
      </c>
      <c r="B180" s="39" t="s">
        <v>8586</v>
      </c>
      <c r="C180" s="40">
        <v>45937.3463773148</v>
      </c>
      <c r="D180" s="39" t="s">
        <v>8587</v>
      </c>
      <c r="E180" s="39" t="s">
        <v>8588</v>
      </c>
      <c r="F180" s="39" t="s">
        <v>8589</v>
      </c>
      <c r="G180" s="39"/>
      <c r="H180" s="39" t="s">
        <v>8590</v>
      </c>
      <c r="I180" s="39" t="s">
        <v>8591</v>
      </c>
      <c r="J180" s="39"/>
      <c r="K180" s="39" t="s">
        <v>8592</v>
      </c>
      <c r="L180" s="39" t="s">
        <v>7472</v>
      </c>
      <c r="M180" s="41">
        <v>450</v>
      </c>
      <c r="N180" s="39" t="s">
        <v>7472</v>
      </c>
      <c r="O180" s="41">
        <v>1300</v>
      </c>
      <c r="P180" s="39" t="s">
        <v>7595</v>
      </c>
      <c r="Q180" s="39" t="s">
        <v>7642</v>
      </c>
      <c r="R180" s="41">
        <v>949100</v>
      </c>
      <c r="S180" s="40">
        <v>45937.3541087963</v>
      </c>
      <c r="T180" s="41">
        <v>3</v>
      </c>
      <c r="U180" s="41">
        <v>3</v>
      </c>
      <c r="V180" s="39" t="s">
        <v>7617</v>
      </c>
      <c r="W180" s="39" t="s">
        <v>7660</v>
      </c>
      <c r="X180" s="39" t="s">
        <v>7661</v>
      </c>
      <c r="Y180" s="41">
        <v>25</v>
      </c>
      <c r="Z180" s="39" t="s">
        <v>7551</v>
      </c>
      <c r="AA180" s="39"/>
      <c r="AB180" s="39"/>
      <c r="AC180" s="40"/>
      <c r="AD180" s="40"/>
      <c r="AE180" s="39"/>
      <c r="AF180" s="40"/>
      <c r="AG180" s="40"/>
      <c r="AH180" s="39" t="s">
        <v>7552</v>
      </c>
      <c r="AI180" s="40">
        <v>45940.6983449074</v>
      </c>
      <c r="AJ180" s="40">
        <v>45939.3701851852</v>
      </c>
      <c r="AK180" s="40">
        <v>45940</v>
      </c>
      <c r="AL180" s="40">
        <v>45940.6983449074</v>
      </c>
      <c r="AM180" s="39" t="s">
        <v>7553</v>
      </c>
      <c r="AN180" s="39" t="s">
        <v>7554</v>
      </c>
      <c r="AO180" s="39" t="s">
        <v>7609</v>
      </c>
      <c r="AP180" s="39" t="s">
        <v>7610</v>
      </c>
      <c r="AQ180" s="39"/>
      <c r="AR180" s="39" t="s">
        <v>7557</v>
      </c>
    </row>
    <row r="181" ht="24" spans="1:44">
      <c r="A181" s="39" t="s">
        <v>8593</v>
      </c>
      <c r="B181" s="39" t="s">
        <v>8594</v>
      </c>
      <c r="C181" s="40">
        <v>45937.693287037</v>
      </c>
      <c r="D181" s="39" t="s">
        <v>8595</v>
      </c>
      <c r="E181" s="39" t="s">
        <v>8596</v>
      </c>
      <c r="F181" s="39" t="s">
        <v>8375</v>
      </c>
      <c r="G181" s="39" t="s">
        <v>7563</v>
      </c>
      <c r="H181" s="39" t="s">
        <v>7563</v>
      </c>
      <c r="I181" s="39" t="s">
        <v>7543</v>
      </c>
      <c r="J181" s="39" t="s">
        <v>7544</v>
      </c>
      <c r="K181" s="39" t="s">
        <v>7564</v>
      </c>
      <c r="L181" s="39"/>
      <c r="M181" s="41"/>
      <c r="N181" s="39" t="s">
        <v>7546</v>
      </c>
      <c r="O181" s="41">
        <v>900</v>
      </c>
      <c r="P181" s="39" t="s">
        <v>7547</v>
      </c>
      <c r="Q181" s="39" t="s">
        <v>7548</v>
      </c>
      <c r="R181" s="41">
        <v>848000</v>
      </c>
      <c r="S181" s="40">
        <v>45937.6960069444</v>
      </c>
      <c r="T181" s="41">
        <v>4</v>
      </c>
      <c r="U181" s="41">
        <v>6</v>
      </c>
      <c r="V181" s="39" t="s">
        <v>7549</v>
      </c>
      <c r="W181" s="39" t="s">
        <v>7550</v>
      </c>
      <c r="X181" s="39"/>
      <c r="Y181" s="41">
        <v>4</v>
      </c>
      <c r="Z181" s="39" t="s">
        <v>7551</v>
      </c>
      <c r="AA181" s="39"/>
      <c r="AB181" s="39"/>
      <c r="AC181" s="40"/>
      <c r="AD181" s="40"/>
      <c r="AE181" s="39"/>
      <c r="AF181" s="40"/>
      <c r="AG181" s="40"/>
      <c r="AH181" s="39" t="s">
        <v>7608</v>
      </c>
      <c r="AI181" s="40">
        <v>45937.7027546296</v>
      </c>
      <c r="AJ181" s="40">
        <v>45937.7027546296</v>
      </c>
      <c r="AK181" s="40"/>
      <c r="AL181" s="40"/>
      <c r="AM181" s="39" t="s">
        <v>7553</v>
      </c>
      <c r="AN181" s="39" t="s">
        <v>7554</v>
      </c>
      <c r="AO181" s="39" t="s">
        <v>7565</v>
      </c>
      <c r="AP181" s="39" t="s">
        <v>7566</v>
      </c>
      <c r="AQ181" s="39" t="s">
        <v>7556</v>
      </c>
      <c r="AR181" s="39" t="s">
        <v>7557</v>
      </c>
    </row>
    <row r="182" ht="24" spans="1:44">
      <c r="A182" s="39" t="s">
        <v>8597</v>
      </c>
      <c r="B182" s="39" t="s">
        <v>8598</v>
      </c>
      <c r="C182" s="40">
        <v>45938.5629166667</v>
      </c>
      <c r="D182" s="39" t="s">
        <v>8599</v>
      </c>
      <c r="E182" s="39" t="s">
        <v>8600</v>
      </c>
      <c r="F182" s="39" t="s">
        <v>8601</v>
      </c>
      <c r="G182" s="39"/>
      <c r="H182" s="39" t="s">
        <v>8602</v>
      </c>
      <c r="I182" s="39" t="s">
        <v>7543</v>
      </c>
      <c r="J182" s="39" t="s">
        <v>7544</v>
      </c>
      <c r="K182" s="39" t="s">
        <v>7641</v>
      </c>
      <c r="L182" s="39" t="s">
        <v>7472</v>
      </c>
      <c r="M182" s="41">
        <v>450</v>
      </c>
      <c r="N182" s="39" t="s">
        <v>7476</v>
      </c>
      <c r="O182" s="41">
        <v>900</v>
      </c>
      <c r="P182" s="39" t="s">
        <v>7595</v>
      </c>
      <c r="Q182" s="39" t="s">
        <v>7642</v>
      </c>
      <c r="R182" s="41">
        <v>454050</v>
      </c>
      <c r="S182" s="40">
        <v>45938.5649768518</v>
      </c>
      <c r="T182" s="41">
        <v>1</v>
      </c>
      <c r="U182" s="41">
        <v>1</v>
      </c>
      <c r="V182" s="39" t="s">
        <v>7549</v>
      </c>
      <c r="W182" s="39" t="s">
        <v>7550</v>
      </c>
      <c r="X182" s="39"/>
      <c r="Y182" s="41">
        <v>4</v>
      </c>
      <c r="Z182" s="39" t="s">
        <v>7551</v>
      </c>
      <c r="AA182" s="39"/>
      <c r="AB182" s="39"/>
      <c r="AC182" s="40"/>
      <c r="AD182" s="40"/>
      <c r="AE182" s="39"/>
      <c r="AF182" s="40"/>
      <c r="AG182" s="40"/>
      <c r="AH182" s="39" t="s">
        <v>7552</v>
      </c>
      <c r="AI182" s="40">
        <v>45939.6276157407</v>
      </c>
      <c r="AJ182" s="40">
        <v>45939.4484722222</v>
      </c>
      <c r="AK182" s="40">
        <v>45939</v>
      </c>
      <c r="AL182" s="40">
        <v>45939.6276157407</v>
      </c>
      <c r="AM182" s="39" t="s">
        <v>7553</v>
      </c>
      <c r="AN182" s="39" t="s">
        <v>7554</v>
      </c>
      <c r="AO182" s="39" t="s">
        <v>7584</v>
      </c>
      <c r="AP182" s="39" t="s">
        <v>7585</v>
      </c>
      <c r="AQ182" s="39"/>
      <c r="AR182" s="39" t="s">
        <v>7557</v>
      </c>
    </row>
    <row r="183" ht="24" spans="1:44">
      <c r="A183" s="39" t="s">
        <v>8603</v>
      </c>
      <c r="B183" s="39" t="s">
        <v>8604</v>
      </c>
      <c r="C183" s="40">
        <v>45933.3691203704</v>
      </c>
      <c r="D183" s="39" t="s">
        <v>8605</v>
      </c>
      <c r="E183" s="39" t="s">
        <v>8606</v>
      </c>
      <c r="F183" s="39" t="s">
        <v>8607</v>
      </c>
      <c r="G183" s="39"/>
      <c r="H183" s="39" t="s">
        <v>8608</v>
      </c>
      <c r="I183" s="39" t="s">
        <v>7592</v>
      </c>
      <c r="J183" s="39"/>
      <c r="K183" s="39" t="s">
        <v>7593</v>
      </c>
      <c r="L183" s="39" t="s">
        <v>7476</v>
      </c>
      <c r="M183" s="41">
        <v>900</v>
      </c>
      <c r="N183" s="39" t="s">
        <v>7472</v>
      </c>
      <c r="O183" s="41">
        <v>1300</v>
      </c>
      <c r="P183" s="39" t="s">
        <v>7595</v>
      </c>
      <c r="Q183" s="39" t="s">
        <v>7642</v>
      </c>
      <c r="R183" s="41">
        <v>516200</v>
      </c>
      <c r="S183" s="40">
        <v>45933.3779513889</v>
      </c>
      <c r="T183" s="41">
        <v>2</v>
      </c>
      <c r="U183" s="41">
        <v>4</v>
      </c>
      <c r="V183" s="39" t="s">
        <v>7617</v>
      </c>
      <c r="W183" s="39" t="s">
        <v>7660</v>
      </c>
      <c r="X183" s="39" t="s">
        <v>7661</v>
      </c>
      <c r="Y183" s="41">
        <v>25</v>
      </c>
      <c r="Z183" s="39" t="s">
        <v>7551</v>
      </c>
      <c r="AA183" s="39"/>
      <c r="AB183" s="39"/>
      <c r="AC183" s="40"/>
      <c r="AD183" s="40"/>
      <c r="AE183" s="39"/>
      <c r="AF183" s="40"/>
      <c r="AG183" s="40"/>
      <c r="AH183" s="39" t="s">
        <v>7552</v>
      </c>
      <c r="AI183" s="40">
        <v>45937.6561458333</v>
      </c>
      <c r="AJ183" s="40">
        <v>45933.5240625</v>
      </c>
      <c r="AK183" s="40">
        <v>45937</v>
      </c>
      <c r="AL183" s="40">
        <v>45937.6561458333</v>
      </c>
      <c r="AM183" s="39" t="s">
        <v>7553</v>
      </c>
      <c r="AN183" s="39" t="s">
        <v>7554</v>
      </c>
      <c r="AO183" s="39" t="s">
        <v>7609</v>
      </c>
      <c r="AP183" s="39" t="s">
        <v>7610</v>
      </c>
      <c r="AQ183" s="39"/>
      <c r="AR183" s="39" t="s">
        <v>7557</v>
      </c>
    </row>
    <row r="184" ht="24" spans="1:44">
      <c r="A184" s="39" t="s">
        <v>8609</v>
      </c>
      <c r="B184" s="39" t="s">
        <v>8610</v>
      </c>
      <c r="C184" s="40">
        <v>45936.6664583333</v>
      </c>
      <c r="D184" s="39" t="s">
        <v>8611</v>
      </c>
      <c r="E184" s="39" t="s">
        <v>8612</v>
      </c>
      <c r="F184" s="39" t="s">
        <v>8613</v>
      </c>
      <c r="G184" s="39" t="s">
        <v>8386</v>
      </c>
      <c r="H184" s="39" t="s">
        <v>8386</v>
      </c>
      <c r="I184" s="39" t="s">
        <v>7573</v>
      </c>
      <c r="J184" s="39" t="s">
        <v>7544</v>
      </c>
      <c r="K184" s="39" t="s">
        <v>7616</v>
      </c>
      <c r="L184" s="39"/>
      <c r="M184" s="41"/>
      <c r="N184" s="39" t="s">
        <v>7546</v>
      </c>
      <c r="O184" s="41">
        <v>900</v>
      </c>
      <c r="P184" s="39" t="s">
        <v>7547</v>
      </c>
      <c r="Q184" s="39" t="s">
        <v>7548</v>
      </c>
      <c r="R184" s="41">
        <v>848000</v>
      </c>
      <c r="S184" s="40">
        <v>45940.3956712963</v>
      </c>
      <c r="T184" s="41">
        <v>1</v>
      </c>
      <c r="U184" s="41">
        <v>3</v>
      </c>
      <c r="V184" s="39" t="s">
        <v>7549</v>
      </c>
      <c r="W184" s="39" t="s">
        <v>7550</v>
      </c>
      <c r="X184" s="39"/>
      <c r="Y184" s="41">
        <v>4</v>
      </c>
      <c r="Z184" s="39" t="s">
        <v>7551</v>
      </c>
      <c r="AA184" s="39"/>
      <c r="AB184" s="39"/>
      <c r="AC184" s="40"/>
      <c r="AD184" s="40"/>
      <c r="AE184" s="39"/>
      <c r="AF184" s="40"/>
      <c r="AG184" s="40"/>
      <c r="AH184" s="39" t="s">
        <v>7608</v>
      </c>
      <c r="AI184" s="40">
        <v>45940.4726157407</v>
      </c>
      <c r="AJ184" s="40">
        <v>45940.4726157407</v>
      </c>
      <c r="AK184" s="40"/>
      <c r="AL184" s="40"/>
      <c r="AM184" s="39" t="s">
        <v>7553</v>
      </c>
      <c r="AN184" s="39" t="s">
        <v>7554</v>
      </c>
      <c r="AO184" s="39" t="s">
        <v>7619</v>
      </c>
      <c r="AP184" s="39" t="s">
        <v>7620</v>
      </c>
      <c r="AQ184" s="39" t="s">
        <v>7556</v>
      </c>
      <c r="AR184" s="39" t="s">
        <v>7557</v>
      </c>
    </row>
    <row r="185" ht="24" spans="1:44">
      <c r="A185" s="39" t="s">
        <v>8614</v>
      </c>
      <c r="B185" s="39" t="s">
        <v>8615</v>
      </c>
      <c r="C185" s="40">
        <v>45938.5249652778</v>
      </c>
      <c r="D185" s="39" t="s">
        <v>8616</v>
      </c>
      <c r="E185" s="39" t="s">
        <v>8617</v>
      </c>
      <c r="F185" s="39" t="s">
        <v>8618</v>
      </c>
      <c r="G185" s="39"/>
      <c r="H185" s="39" t="s">
        <v>8619</v>
      </c>
      <c r="I185" s="39" t="s">
        <v>7543</v>
      </c>
      <c r="J185" s="39" t="s">
        <v>7544</v>
      </c>
      <c r="K185" s="39" t="s">
        <v>7607</v>
      </c>
      <c r="L185" s="39" t="s">
        <v>7472</v>
      </c>
      <c r="M185" s="41">
        <v>1300</v>
      </c>
      <c r="N185" s="39" t="s">
        <v>7476</v>
      </c>
      <c r="O185" s="41">
        <v>900</v>
      </c>
      <c r="P185" s="39" t="s">
        <v>7595</v>
      </c>
      <c r="Q185" s="39" t="s">
        <v>7642</v>
      </c>
      <c r="R185" s="41">
        <v>0</v>
      </c>
      <c r="S185" s="40"/>
      <c r="T185" s="41"/>
      <c r="U185" s="41"/>
      <c r="V185" s="39"/>
      <c r="W185" s="39"/>
      <c r="X185" s="39"/>
      <c r="Y185" s="41"/>
      <c r="Z185" s="39" t="s">
        <v>7551</v>
      </c>
      <c r="AA185" s="39"/>
      <c r="AB185" s="39"/>
      <c r="AC185" s="40"/>
      <c r="AD185" s="40"/>
      <c r="AE185" s="39"/>
      <c r="AF185" s="40"/>
      <c r="AG185" s="40"/>
      <c r="AH185" s="39" t="s">
        <v>7596</v>
      </c>
      <c r="AI185" s="40">
        <v>45938.5249652778</v>
      </c>
      <c r="AJ185" s="40"/>
      <c r="AK185" s="40"/>
      <c r="AL185" s="40"/>
      <c r="AM185" s="39" t="s">
        <v>7553</v>
      </c>
      <c r="AN185" s="39" t="s">
        <v>7554</v>
      </c>
      <c r="AO185" s="39" t="s">
        <v>7609</v>
      </c>
      <c r="AP185" s="39"/>
      <c r="AQ185" s="39"/>
      <c r="AR185" s="39" t="s">
        <v>7557</v>
      </c>
    </row>
    <row r="186" ht="24" spans="1:44">
      <c r="A186" s="39" t="s">
        <v>8620</v>
      </c>
      <c r="B186" s="39" t="s">
        <v>8621</v>
      </c>
      <c r="C186" s="40">
        <v>45933.455462963</v>
      </c>
      <c r="D186" s="39" t="s">
        <v>8622</v>
      </c>
      <c r="E186" s="39" t="s">
        <v>8623</v>
      </c>
      <c r="F186" s="39" t="s">
        <v>8624</v>
      </c>
      <c r="G186" s="39"/>
      <c r="H186" s="39" t="s">
        <v>8625</v>
      </c>
      <c r="I186" s="39" t="s">
        <v>7592</v>
      </c>
      <c r="J186" s="39"/>
      <c r="K186" s="39" t="s">
        <v>7593</v>
      </c>
      <c r="L186" s="39"/>
      <c r="M186" s="41"/>
      <c r="N186" s="39" t="s">
        <v>7546</v>
      </c>
      <c r="O186" s="41">
        <v>900</v>
      </c>
      <c r="P186" s="39" t="s">
        <v>7547</v>
      </c>
      <c r="Q186" s="39" t="s">
        <v>7548</v>
      </c>
      <c r="R186" s="41">
        <v>863000</v>
      </c>
      <c r="S186" s="40">
        <v>45933.4791087963</v>
      </c>
      <c r="T186" s="41">
        <v>2</v>
      </c>
      <c r="U186" s="41">
        <v>4</v>
      </c>
      <c r="V186" s="39" t="s">
        <v>7549</v>
      </c>
      <c r="W186" s="39" t="s">
        <v>7550</v>
      </c>
      <c r="X186" s="39"/>
      <c r="Y186" s="41">
        <v>4</v>
      </c>
      <c r="Z186" s="39" t="s">
        <v>7551</v>
      </c>
      <c r="AA186" s="39"/>
      <c r="AB186" s="39"/>
      <c r="AC186" s="40"/>
      <c r="AD186" s="40"/>
      <c r="AE186" s="39"/>
      <c r="AF186" s="40"/>
      <c r="AG186" s="40"/>
      <c r="AH186" s="39" t="s">
        <v>7552</v>
      </c>
      <c r="AI186" s="40">
        <v>45937.831724537</v>
      </c>
      <c r="AJ186" s="40">
        <v>45933.6449884259</v>
      </c>
      <c r="AK186" s="40">
        <v>45937</v>
      </c>
      <c r="AL186" s="40">
        <v>45937.831724537</v>
      </c>
      <c r="AM186" s="39" t="s">
        <v>7553</v>
      </c>
      <c r="AN186" s="39" t="s">
        <v>7554</v>
      </c>
      <c r="AO186" s="39" t="s">
        <v>7565</v>
      </c>
      <c r="AP186" s="39" t="s">
        <v>7566</v>
      </c>
      <c r="AQ186" s="39" t="s">
        <v>7556</v>
      </c>
      <c r="AR186" s="39" t="s">
        <v>7557</v>
      </c>
    </row>
    <row r="187" ht="24" spans="1:44">
      <c r="A187" s="39" t="s">
        <v>8626</v>
      </c>
      <c r="B187" s="39" t="s">
        <v>8627</v>
      </c>
      <c r="C187" s="40">
        <v>45940.403287037</v>
      </c>
      <c r="D187" s="39" t="s">
        <v>8628</v>
      </c>
      <c r="E187" s="39" t="s">
        <v>8629</v>
      </c>
      <c r="F187" s="39" t="s">
        <v>8630</v>
      </c>
      <c r="G187" s="39" t="s">
        <v>8631</v>
      </c>
      <c r="H187" s="39" t="s">
        <v>8631</v>
      </c>
      <c r="I187" s="39" t="s">
        <v>7543</v>
      </c>
      <c r="J187" s="39" t="s">
        <v>7544</v>
      </c>
      <c r="K187" s="39" t="s">
        <v>7564</v>
      </c>
      <c r="L187" s="39" t="s">
        <v>7594</v>
      </c>
      <c r="M187" s="41">
        <v>450</v>
      </c>
      <c r="N187" s="39" t="s">
        <v>7546</v>
      </c>
      <c r="O187" s="41">
        <v>900</v>
      </c>
      <c r="P187" s="39" t="s">
        <v>7595</v>
      </c>
      <c r="Q187" s="39" t="s">
        <v>7548</v>
      </c>
      <c r="R187" s="41">
        <v>426650</v>
      </c>
      <c r="S187" s="40">
        <v>45940.4101388889</v>
      </c>
      <c r="T187" s="41">
        <v>1</v>
      </c>
      <c r="U187" s="41">
        <v>3</v>
      </c>
      <c r="V187" s="39" t="s">
        <v>7549</v>
      </c>
      <c r="W187" s="39" t="s">
        <v>7550</v>
      </c>
      <c r="X187" s="39"/>
      <c r="Y187" s="41">
        <v>4</v>
      </c>
      <c r="Z187" s="39" t="s">
        <v>7551</v>
      </c>
      <c r="AA187" s="39"/>
      <c r="AB187" s="39"/>
      <c r="AC187" s="40"/>
      <c r="AD187" s="40"/>
      <c r="AE187" s="39"/>
      <c r="AF187" s="40"/>
      <c r="AG187" s="40"/>
      <c r="AH187" s="39" t="s">
        <v>7608</v>
      </c>
      <c r="AI187" s="40">
        <v>45940.4349074074</v>
      </c>
      <c r="AJ187" s="40">
        <v>45940.4349074074</v>
      </c>
      <c r="AK187" s="40"/>
      <c r="AL187" s="40"/>
      <c r="AM187" s="39" t="s">
        <v>7553</v>
      </c>
      <c r="AN187" s="39" t="s">
        <v>7554</v>
      </c>
      <c r="AO187" s="39" t="s">
        <v>7565</v>
      </c>
      <c r="AP187" s="39" t="s">
        <v>7566</v>
      </c>
      <c r="AQ187" s="39"/>
      <c r="AR187" s="39" t="s">
        <v>7557</v>
      </c>
    </row>
    <row r="188" ht="24" spans="1:44">
      <c r="A188" s="39" t="s">
        <v>8632</v>
      </c>
      <c r="B188" s="39" t="s">
        <v>7324</v>
      </c>
      <c r="C188" s="40">
        <v>45941.5714236111</v>
      </c>
      <c r="D188" s="39" t="s">
        <v>7324</v>
      </c>
      <c r="E188" s="39" t="s">
        <v>8633</v>
      </c>
      <c r="F188" s="39" t="s">
        <v>8634</v>
      </c>
      <c r="G188" s="39"/>
      <c r="H188" s="39" t="s">
        <v>8635</v>
      </c>
      <c r="I188" s="39" t="s">
        <v>7592</v>
      </c>
      <c r="J188" s="39"/>
      <c r="K188" s="39" t="s">
        <v>7593</v>
      </c>
      <c r="L188" s="39"/>
      <c r="M188" s="41"/>
      <c r="N188" s="39" t="s">
        <v>7546</v>
      </c>
      <c r="O188" s="41">
        <v>900</v>
      </c>
      <c r="P188" s="39" t="s">
        <v>7547</v>
      </c>
      <c r="Q188" s="39" t="s">
        <v>7548</v>
      </c>
      <c r="R188" s="41">
        <v>863000</v>
      </c>
      <c r="S188" s="40"/>
      <c r="T188" s="41"/>
      <c r="U188" s="41"/>
      <c r="V188" s="39"/>
      <c r="W188" s="39"/>
      <c r="X188" s="39"/>
      <c r="Y188" s="41"/>
      <c r="Z188" s="39" t="s">
        <v>7551</v>
      </c>
      <c r="AA188" s="39"/>
      <c r="AB188" s="39"/>
      <c r="AC188" s="40"/>
      <c r="AD188" s="42"/>
      <c r="AE188" s="39"/>
      <c r="AF188" s="40"/>
      <c r="AG188" s="40"/>
      <c r="AH188" s="39" t="s">
        <v>7596</v>
      </c>
      <c r="AI188" s="40">
        <v>45941.5714236111</v>
      </c>
      <c r="AJ188" s="40"/>
      <c r="AK188" s="40"/>
      <c r="AL188" s="40"/>
      <c r="AM188" s="39" t="s">
        <v>7553</v>
      </c>
      <c r="AN188" s="39" t="s">
        <v>7554</v>
      </c>
      <c r="AO188" s="39" t="s">
        <v>7555</v>
      </c>
      <c r="AP188" s="39"/>
      <c r="AQ188" s="39" t="s">
        <v>8169</v>
      </c>
      <c r="AR188" s="39" t="s">
        <v>7557</v>
      </c>
    </row>
    <row r="189" ht="24" spans="1:44">
      <c r="A189" s="39" t="s">
        <v>8636</v>
      </c>
      <c r="B189" s="39" t="s">
        <v>8637</v>
      </c>
      <c r="C189" s="40">
        <v>45931.5041550926</v>
      </c>
      <c r="D189" s="39" t="s">
        <v>8638</v>
      </c>
      <c r="E189" s="39" t="s">
        <v>8639</v>
      </c>
      <c r="F189" s="39" t="s">
        <v>8640</v>
      </c>
      <c r="G189" s="39" t="s">
        <v>7563</v>
      </c>
      <c r="H189" s="39" t="s">
        <v>7563</v>
      </c>
      <c r="I189" s="39" t="s">
        <v>7543</v>
      </c>
      <c r="J189" s="39" t="s">
        <v>7544</v>
      </c>
      <c r="K189" s="39" t="s">
        <v>7564</v>
      </c>
      <c r="L189" s="39"/>
      <c r="M189" s="41"/>
      <c r="N189" s="39" t="s">
        <v>7546</v>
      </c>
      <c r="O189" s="41">
        <v>900</v>
      </c>
      <c r="P189" s="39" t="s">
        <v>7547</v>
      </c>
      <c r="Q189" s="39" t="s">
        <v>7548</v>
      </c>
      <c r="R189" s="41">
        <v>863000</v>
      </c>
      <c r="S189" s="40">
        <v>45931.5521180556</v>
      </c>
      <c r="T189" s="41">
        <v>4</v>
      </c>
      <c r="U189" s="41">
        <v>6</v>
      </c>
      <c r="V189" s="39" t="s">
        <v>7549</v>
      </c>
      <c r="W189" s="39" t="s">
        <v>7550</v>
      </c>
      <c r="X189" s="39"/>
      <c r="Y189" s="41">
        <v>4</v>
      </c>
      <c r="Z189" s="39" t="s">
        <v>7551</v>
      </c>
      <c r="AA189" s="39"/>
      <c r="AB189" s="39"/>
      <c r="AC189" s="40"/>
      <c r="AD189" s="40"/>
      <c r="AE189" s="39"/>
      <c r="AF189" s="40"/>
      <c r="AG189" s="40"/>
      <c r="AH189" s="39" t="s">
        <v>7552</v>
      </c>
      <c r="AI189" s="40">
        <v>45937.8248611111</v>
      </c>
      <c r="AJ189" s="40">
        <v>45933.5500810185</v>
      </c>
      <c r="AK189" s="40">
        <v>45937</v>
      </c>
      <c r="AL189" s="40">
        <v>45937.8248611111</v>
      </c>
      <c r="AM189" s="39" t="s">
        <v>7553</v>
      </c>
      <c r="AN189" s="39" t="s">
        <v>7554</v>
      </c>
      <c r="AO189" s="39" t="s">
        <v>7565</v>
      </c>
      <c r="AP189" s="39" t="s">
        <v>7566</v>
      </c>
      <c r="AQ189" s="39" t="s">
        <v>7556</v>
      </c>
      <c r="AR189" s="39" t="s">
        <v>7557</v>
      </c>
    </row>
    <row r="190" ht="24" spans="1:44">
      <c r="A190" s="39" t="s">
        <v>8641</v>
      </c>
      <c r="B190" s="39" t="s">
        <v>7324</v>
      </c>
      <c r="C190" s="40">
        <v>45931.4431365741</v>
      </c>
      <c r="D190" s="39" t="s">
        <v>7324</v>
      </c>
      <c r="E190" s="39" t="s">
        <v>8166</v>
      </c>
      <c r="F190" s="39" t="s">
        <v>8642</v>
      </c>
      <c r="G190" s="39"/>
      <c r="H190" s="39" t="s">
        <v>8168</v>
      </c>
      <c r="I190" s="39" t="s">
        <v>7592</v>
      </c>
      <c r="J190" s="39"/>
      <c r="K190" s="39" t="s">
        <v>7593</v>
      </c>
      <c r="L190" s="39"/>
      <c r="M190" s="41"/>
      <c r="N190" s="39" t="s">
        <v>7849</v>
      </c>
      <c r="O190" s="41">
        <v>2200</v>
      </c>
      <c r="P190" s="39" t="s">
        <v>7547</v>
      </c>
      <c r="Q190" s="39" t="s">
        <v>7548</v>
      </c>
      <c r="R190" s="41">
        <v>2082000</v>
      </c>
      <c r="S190" s="40"/>
      <c r="T190" s="41"/>
      <c r="U190" s="41"/>
      <c r="V190" s="39"/>
      <c r="W190" s="39"/>
      <c r="X190" s="39"/>
      <c r="Y190" s="41"/>
      <c r="Z190" s="39" t="s">
        <v>7551</v>
      </c>
      <c r="AA190" s="39"/>
      <c r="AB190" s="39"/>
      <c r="AC190" s="40"/>
      <c r="AD190" s="40"/>
      <c r="AE190" s="39"/>
      <c r="AF190" s="40"/>
      <c r="AG190" s="40"/>
      <c r="AH190" s="39" t="s">
        <v>7850</v>
      </c>
      <c r="AI190" s="40">
        <v>45933.4204166667</v>
      </c>
      <c r="AJ190" s="40"/>
      <c r="AK190" s="40"/>
      <c r="AL190" s="40"/>
      <c r="AM190" s="39" t="s">
        <v>7553</v>
      </c>
      <c r="AN190" s="39" t="s">
        <v>7554</v>
      </c>
      <c r="AO190" s="39" t="s">
        <v>7609</v>
      </c>
      <c r="AP190" s="39"/>
      <c r="AQ190" s="39" t="s">
        <v>8169</v>
      </c>
      <c r="AR190" s="39" t="s">
        <v>7557</v>
      </c>
    </row>
    <row r="191" ht="24" spans="1:44">
      <c r="A191" s="39" t="s">
        <v>8643</v>
      </c>
      <c r="B191" s="39" t="s">
        <v>8644</v>
      </c>
      <c r="C191" s="40">
        <v>45936.3766203704</v>
      </c>
      <c r="D191" s="39" t="s">
        <v>8645</v>
      </c>
      <c r="E191" s="39" t="s">
        <v>8646</v>
      </c>
      <c r="F191" s="39" t="s">
        <v>8647</v>
      </c>
      <c r="G191" s="39" t="s">
        <v>8648</v>
      </c>
      <c r="H191" s="39" t="s">
        <v>8648</v>
      </c>
      <c r="I191" s="39" t="s">
        <v>7592</v>
      </c>
      <c r="J191" s="39"/>
      <c r="K191" s="39" t="s">
        <v>7593</v>
      </c>
      <c r="L191" s="39" t="s">
        <v>7546</v>
      </c>
      <c r="M191" s="41">
        <v>900</v>
      </c>
      <c r="N191" s="39" t="s">
        <v>7594</v>
      </c>
      <c r="O191" s="41">
        <v>2200</v>
      </c>
      <c r="P191" s="39" t="s">
        <v>7595</v>
      </c>
      <c r="Q191" s="39" t="s">
        <v>7548</v>
      </c>
      <c r="R191" s="41">
        <v>1268100</v>
      </c>
      <c r="S191" s="40">
        <v>45936.445</v>
      </c>
      <c r="T191" s="41">
        <v>2</v>
      </c>
      <c r="U191" s="41">
        <v>2</v>
      </c>
      <c r="V191" s="39" t="s">
        <v>7617</v>
      </c>
      <c r="W191" s="39" t="s">
        <v>7660</v>
      </c>
      <c r="X191" s="39" t="s">
        <v>7661</v>
      </c>
      <c r="Y191" s="41">
        <v>25</v>
      </c>
      <c r="Z191" s="39" t="s">
        <v>7551</v>
      </c>
      <c r="AA191" s="39"/>
      <c r="AB191" s="39"/>
      <c r="AC191" s="40"/>
      <c r="AD191" s="40"/>
      <c r="AE191" s="39"/>
      <c r="AF191" s="40"/>
      <c r="AG191" s="40"/>
      <c r="AH191" s="39" t="s">
        <v>7552</v>
      </c>
      <c r="AI191" s="40">
        <v>45938.5178703704</v>
      </c>
      <c r="AJ191" s="40">
        <v>45936.5576736111</v>
      </c>
      <c r="AK191" s="40">
        <v>45938</v>
      </c>
      <c r="AL191" s="40">
        <v>45938.5178703704</v>
      </c>
      <c r="AM191" s="39" t="s">
        <v>7553</v>
      </c>
      <c r="AN191" s="39" t="s">
        <v>7554</v>
      </c>
      <c r="AO191" s="39" t="s">
        <v>7609</v>
      </c>
      <c r="AP191" s="39" t="s">
        <v>7610</v>
      </c>
      <c r="AQ191" s="39"/>
      <c r="AR191" s="39" t="s">
        <v>7557</v>
      </c>
    </row>
    <row r="192" ht="24" spans="1:44">
      <c r="A192" s="39" t="s">
        <v>8649</v>
      </c>
      <c r="B192" s="39" t="s">
        <v>8650</v>
      </c>
      <c r="C192" s="40">
        <v>45940.6112615741</v>
      </c>
      <c r="D192" s="39" t="s">
        <v>8651</v>
      </c>
      <c r="E192" s="39" t="s">
        <v>8652</v>
      </c>
      <c r="F192" s="39" t="s">
        <v>7923</v>
      </c>
      <c r="G192" s="39" t="s">
        <v>7924</v>
      </c>
      <c r="H192" s="39" t="s">
        <v>7924</v>
      </c>
      <c r="I192" s="39" t="s">
        <v>7543</v>
      </c>
      <c r="J192" s="39" t="s">
        <v>7544</v>
      </c>
      <c r="K192" s="39" t="s">
        <v>7564</v>
      </c>
      <c r="L192" s="39"/>
      <c r="M192" s="41"/>
      <c r="N192" s="39" t="s">
        <v>7546</v>
      </c>
      <c r="O192" s="41">
        <v>900</v>
      </c>
      <c r="P192" s="39" t="s">
        <v>7547</v>
      </c>
      <c r="Q192" s="39" t="s">
        <v>7548</v>
      </c>
      <c r="R192" s="41">
        <v>863000</v>
      </c>
      <c r="S192" s="40">
        <v>45940.6554513889</v>
      </c>
      <c r="T192" s="41">
        <v>1</v>
      </c>
      <c r="U192" s="41">
        <v>3</v>
      </c>
      <c r="V192" s="39" t="s">
        <v>7549</v>
      </c>
      <c r="W192" s="39" t="s">
        <v>7550</v>
      </c>
      <c r="X192" s="39"/>
      <c r="Y192" s="41">
        <v>4</v>
      </c>
      <c r="Z192" s="39" t="s">
        <v>7551</v>
      </c>
      <c r="AA192" s="39"/>
      <c r="AB192" s="39"/>
      <c r="AC192" s="40"/>
      <c r="AD192" s="40"/>
      <c r="AE192" s="39"/>
      <c r="AF192" s="40"/>
      <c r="AG192" s="40"/>
      <c r="AH192" s="39" t="s">
        <v>7628</v>
      </c>
      <c r="AI192" s="40">
        <v>45940.6554513889</v>
      </c>
      <c r="AJ192" s="40"/>
      <c r="AK192" s="40"/>
      <c r="AL192" s="40"/>
      <c r="AM192" s="39" t="s">
        <v>7553</v>
      </c>
      <c r="AN192" s="39" t="s">
        <v>7554</v>
      </c>
      <c r="AO192" s="39" t="s">
        <v>7565</v>
      </c>
      <c r="AP192" s="39" t="s">
        <v>7566</v>
      </c>
      <c r="AQ192" s="39" t="s">
        <v>7556</v>
      </c>
      <c r="AR192" s="39" t="s">
        <v>7557</v>
      </c>
    </row>
    <row r="193" ht="24" spans="1:44">
      <c r="A193" s="39" t="s">
        <v>8653</v>
      </c>
      <c r="B193" s="39" t="s">
        <v>8654</v>
      </c>
      <c r="C193" s="40">
        <v>45932.5761689815</v>
      </c>
      <c r="D193" s="39" t="s">
        <v>8655</v>
      </c>
      <c r="E193" s="39" t="s">
        <v>8656</v>
      </c>
      <c r="F193" s="39" t="s">
        <v>8657</v>
      </c>
      <c r="G193" s="39"/>
      <c r="H193" s="39" t="s">
        <v>8658</v>
      </c>
      <c r="I193" s="39" t="s">
        <v>7543</v>
      </c>
      <c r="J193" s="39" t="s">
        <v>7544</v>
      </c>
      <c r="K193" s="39" t="s">
        <v>7607</v>
      </c>
      <c r="L193" s="39"/>
      <c r="M193" s="41"/>
      <c r="N193" s="39" t="s">
        <v>7546</v>
      </c>
      <c r="O193" s="41">
        <v>900</v>
      </c>
      <c r="P193" s="39" t="s">
        <v>7547</v>
      </c>
      <c r="Q193" s="39" t="s">
        <v>7548</v>
      </c>
      <c r="R193" s="41">
        <v>893000</v>
      </c>
      <c r="S193" s="40">
        <v>45932.6078703704</v>
      </c>
      <c r="T193" s="41">
        <v>7</v>
      </c>
      <c r="U193" s="41">
        <v>11</v>
      </c>
      <c r="V193" s="39" t="s">
        <v>7617</v>
      </c>
      <c r="W193" s="39" t="s">
        <v>7660</v>
      </c>
      <c r="X193" s="39" t="s">
        <v>7661</v>
      </c>
      <c r="Y193" s="41">
        <v>25</v>
      </c>
      <c r="Z193" s="39" t="s">
        <v>7551</v>
      </c>
      <c r="AA193" s="39"/>
      <c r="AB193" s="39"/>
      <c r="AC193" s="40"/>
      <c r="AD193" s="40"/>
      <c r="AE193" s="39"/>
      <c r="AF193" s="40"/>
      <c r="AG193" s="40"/>
      <c r="AH193" s="39" t="s">
        <v>7608</v>
      </c>
      <c r="AI193" s="40">
        <v>45932.6794097222</v>
      </c>
      <c r="AJ193" s="40">
        <v>45932.6794097222</v>
      </c>
      <c r="AK193" s="40"/>
      <c r="AL193" s="40"/>
      <c r="AM193" s="39" t="s">
        <v>7553</v>
      </c>
      <c r="AN193" s="39" t="s">
        <v>7554</v>
      </c>
      <c r="AO193" s="39" t="s">
        <v>7609</v>
      </c>
      <c r="AP193" s="39" t="s">
        <v>7610</v>
      </c>
      <c r="AQ193" s="39" t="s">
        <v>7556</v>
      </c>
      <c r="AR193" s="39" t="s">
        <v>7557</v>
      </c>
    </row>
    <row r="194" ht="24" spans="1:44">
      <c r="A194" s="39" t="s">
        <v>8659</v>
      </c>
      <c r="B194" s="39" t="s">
        <v>8660</v>
      </c>
      <c r="C194" s="40">
        <v>45931.4727546296</v>
      </c>
      <c r="D194" s="39" t="s">
        <v>8661</v>
      </c>
      <c r="E194" s="39" t="s">
        <v>8662</v>
      </c>
      <c r="F194" s="39" t="s">
        <v>8034</v>
      </c>
      <c r="G194" s="39"/>
      <c r="H194" s="39" t="s">
        <v>8663</v>
      </c>
      <c r="I194" s="39" t="s">
        <v>7592</v>
      </c>
      <c r="J194" s="39"/>
      <c r="K194" s="39" t="s">
        <v>7593</v>
      </c>
      <c r="L194" s="39"/>
      <c r="M194" s="41"/>
      <c r="N194" s="39" t="s">
        <v>7594</v>
      </c>
      <c r="O194" s="41">
        <v>1300</v>
      </c>
      <c r="P194" s="39" t="s">
        <v>7547</v>
      </c>
      <c r="Q194" s="39" t="s">
        <v>7548</v>
      </c>
      <c r="R194" s="41">
        <v>1238000</v>
      </c>
      <c r="S194" s="40">
        <v>45931.7828125</v>
      </c>
      <c r="T194" s="41">
        <v>4</v>
      </c>
      <c r="U194" s="41">
        <v>6</v>
      </c>
      <c r="V194" s="39" t="s">
        <v>7549</v>
      </c>
      <c r="W194" s="39" t="s">
        <v>7550</v>
      </c>
      <c r="X194" s="39"/>
      <c r="Y194" s="41">
        <v>4</v>
      </c>
      <c r="Z194" s="39" t="s">
        <v>7551</v>
      </c>
      <c r="AA194" s="39"/>
      <c r="AB194" s="39"/>
      <c r="AC194" s="40"/>
      <c r="AD194" s="40"/>
      <c r="AE194" s="39"/>
      <c r="AF194" s="40"/>
      <c r="AG194" s="40"/>
      <c r="AH194" s="39" t="s">
        <v>7552</v>
      </c>
      <c r="AI194" s="40">
        <v>45937.8253125</v>
      </c>
      <c r="AJ194" s="40">
        <v>45933.540775463</v>
      </c>
      <c r="AK194" s="40">
        <v>45937</v>
      </c>
      <c r="AL194" s="40">
        <v>45937.8253125</v>
      </c>
      <c r="AM194" s="39" t="s">
        <v>7553</v>
      </c>
      <c r="AN194" s="39" t="s">
        <v>7554</v>
      </c>
      <c r="AO194" s="39" t="s">
        <v>7565</v>
      </c>
      <c r="AP194" s="39" t="s">
        <v>7566</v>
      </c>
      <c r="AQ194" s="39" t="s">
        <v>7556</v>
      </c>
      <c r="AR194" s="39" t="s">
        <v>7557</v>
      </c>
    </row>
    <row r="195" ht="24" spans="1:44">
      <c r="A195" s="39" t="s">
        <v>8664</v>
      </c>
      <c r="B195" s="39" t="s">
        <v>8665</v>
      </c>
      <c r="C195" s="40">
        <v>45931.3524884259</v>
      </c>
      <c r="D195" s="39" t="s">
        <v>8666</v>
      </c>
      <c r="E195" s="39" t="s">
        <v>8667</v>
      </c>
      <c r="F195" s="39" t="s">
        <v>8312</v>
      </c>
      <c r="G195" s="39"/>
      <c r="H195" s="39" t="s">
        <v>8668</v>
      </c>
      <c r="I195" s="39" t="s">
        <v>7543</v>
      </c>
      <c r="J195" s="39" t="s">
        <v>7544</v>
      </c>
      <c r="K195" s="39" t="s">
        <v>7809</v>
      </c>
      <c r="L195" s="39"/>
      <c r="M195" s="41"/>
      <c r="N195" s="39" t="s">
        <v>7546</v>
      </c>
      <c r="O195" s="41">
        <v>900</v>
      </c>
      <c r="P195" s="39" t="s">
        <v>7547</v>
      </c>
      <c r="Q195" s="39" t="s">
        <v>7548</v>
      </c>
      <c r="R195" s="41">
        <v>943000</v>
      </c>
      <c r="S195" s="40">
        <v>45931.4363310185</v>
      </c>
      <c r="T195" s="41">
        <v>1</v>
      </c>
      <c r="U195" s="41">
        <v>1</v>
      </c>
      <c r="V195" s="39" t="s">
        <v>7549</v>
      </c>
      <c r="W195" s="39" t="s">
        <v>7550</v>
      </c>
      <c r="X195" s="39"/>
      <c r="Y195" s="41">
        <v>4</v>
      </c>
      <c r="Z195" s="39" t="s">
        <v>7551</v>
      </c>
      <c r="AA195" s="39"/>
      <c r="AB195" s="39"/>
      <c r="AC195" s="40"/>
      <c r="AD195" s="40"/>
      <c r="AE195" s="39"/>
      <c r="AF195" s="40"/>
      <c r="AG195" s="40"/>
      <c r="AH195" s="39" t="s">
        <v>7552</v>
      </c>
      <c r="AI195" s="40">
        <v>45932.5530902778</v>
      </c>
      <c r="AJ195" s="40">
        <v>45931.5355671296</v>
      </c>
      <c r="AK195" s="40">
        <v>45932</v>
      </c>
      <c r="AL195" s="40">
        <v>45932.5530902778</v>
      </c>
      <c r="AM195" s="39" t="s">
        <v>7553</v>
      </c>
      <c r="AN195" s="39" t="s">
        <v>7554</v>
      </c>
      <c r="AO195" s="39" t="s">
        <v>7609</v>
      </c>
      <c r="AP195" s="39" t="s">
        <v>7610</v>
      </c>
      <c r="AQ195" s="39" t="s">
        <v>7556</v>
      </c>
      <c r="AR195" s="39" t="s">
        <v>7557</v>
      </c>
    </row>
    <row r="196" ht="24" spans="1:44">
      <c r="A196" s="39" t="s">
        <v>8669</v>
      </c>
      <c r="B196" s="39" t="s">
        <v>8670</v>
      </c>
      <c r="C196" s="40">
        <v>45936.6854166667</v>
      </c>
      <c r="D196" s="39" t="s">
        <v>8671</v>
      </c>
      <c r="E196" s="39" t="s">
        <v>8672</v>
      </c>
      <c r="F196" s="39" t="s">
        <v>8673</v>
      </c>
      <c r="G196" s="39" t="s">
        <v>8674</v>
      </c>
      <c r="H196" s="39" t="s">
        <v>8674</v>
      </c>
      <c r="I196" s="39" t="s">
        <v>7573</v>
      </c>
      <c r="J196" s="39" t="s">
        <v>7544</v>
      </c>
      <c r="K196" s="39" t="s">
        <v>7701</v>
      </c>
      <c r="L196" s="39"/>
      <c r="M196" s="41"/>
      <c r="N196" s="39" t="s">
        <v>7546</v>
      </c>
      <c r="O196" s="41">
        <v>900</v>
      </c>
      <c r="P196" s="39" t="s">
        <v>7547</v>
      </c>
      <c r="Q196" s="39" t="s">
        <v>7548</v>
      </c>
      <c r="R196" s="41">
        <v>848000</v>
      </c>
      <c r="S196" s="40">
        <v>45937.0735532407</v>
      </c>
      <c r="T196" s="41">
        <v>1</v>
      </c>
      <c r="U196" s="41">
        <v>1</v>
      </c>
      <c r="V196" s="39" t="s">
        <v>7549</v>
      </c>
      <c r="W196" s="39" t="s">
        <v>7550</v>
      </c>
      <c r="X196" s="39"/>
      <c r="Y196" s="41">
        <v>4</v>
      </c>
      <c r="Z196" s="39" t="s">
        <v>7551</v>
      </c>
      <c r="AA196" s="39"/>
      <c r="AB196" s="39"/>
      <c r="AC196" s="40"/>
      <c r="AD196" s="40"/>
      <c r="AE196" s="39"/>
      <c r="AF196" s="40"/>
      <c r="AG196" s="40"/>
      <c r="AH196" s="39" t="s">
        <v>7552</v>
      </c>
      <c r="AI196" s="40">
        <v>45938.3265740741</v>
      </c>
      <c r="AJ196" s="40">
        <v>45937.3945949074</v>
      </c>
      <c r="AK196" s="40">
        <v>45937</v>
      </c>
      <c r="AL196" s="40">
        <v>45938.3265740741</v>
      </c>
      <c r="AM196" s="39" t="s">
        <v>7553</v>
      </c>
      <c r="AN196" s="39" t="s">
        <v>7554</v>
      </c>
      <c r="AO196" s="39" t="s">
        <v>7669</v>
      </c>
      <c r="AP196" s="39" t="s">
        <v>7702</v>
      </c>
      <c r="AQ196" s="39" t="s">
        <v>7556</v>
      </c>
      <c r="AR196" s="39" t="s">
        <v>7557</v>
      </c>
    </row>
    <row r="197" ht="24" spans="1:44">
      <c r="A197" s="39" t="s">
        <v>8675</v>
      </c>
      <c r="B197" s="39" t="s">
        <v>8676</v>
      </c>
      <c r="C197" s="40">
        <v>45933.4278935185</v>
      </c>
      <c r="D197" s="39" t="s">
        <v>8677</v>
      </c>
      <c r="E197" s="39" t="s">
        <v>8678</v>
      </c>
      <c r="F197" s="39" t="s">
        <v>8679</v>
      </c>
      <c r="G197" s="39" t="s">
        <v>8680</v>
      </c>
      <c r="H197" s="39" t="s">
        <v>8680</v>
      </c>
      <c r="I197" s="39" t="s">
        <v>7573</v>
      </c>
      <c r="J197" s="39" t="s">
        <v>7544</v>
      </c>
      <c r="K197" s="39" t="s">
        <v>7583</v>
      </c>
      <c r="L197" s="39"/>
      <c r="M197" s="41"/>
      <c r="N197" s="39" t="s">
        <v>7546</v>
      </c>
      <c r="O197" s="41">
        <v>900</v>
      </c>
      <c r="P197" s="39" t="s">
        <v>7547</v>
      </c>
      <c r="Q197" s="39" t="s">
        <v>7548</v>
      </c>
      <c r="R197" s="41">
        <v>848000</v>
      </c>
      <c r="S197" s="40">
        <v>45933.4492824074</v>
      </c>
      <c r="T197" s="41">
        <v>2</v>
      </c>
      <c r="U197" s="41">
        <v>4</v>
      </c>
      <c r="V197" s="39" t="s">
        <v>7549</v>
      </c>
      <c r="W197" s="39" t="s">
        <v>7550</v>
      </c>
      <c r="X197" s="39"/>
      <c r="Y197" s="41">
        <v>4</v>
      </c>
      <c r="Z197" s="39" t="s">
        <v>7551</v>
      </c>
      <c r="AA197" s="39"/>
      <c r="AB197" s="39"/>
      <c r="AC197" s="40"/>
      <c r="AD197" s="40"/>
      <c r="AE197" s="39"/>
      <c r="AF197" s="40"/>
      <c r="AG197" s="40"/>
      <c r="AH197" s="39" t="s">
        <v>7552</v>
      </c>
      <c r="AI197" s="40">
        <v>45937.3230324074</v>
      </c>
      <c r="AJ197" s="40">
        <v>45933.5412268518</v>
      </c>
      <c r="AK197" s="40">
        <v>45936</v>
      </c>
      <c r="AL197" s="40">
        <v>45937.3230324074</v>
      </c>
      <c r="AM197" s="39" t="s">
        <v>7553</v>
      </c>
      <c r="AN197" s="39" t="s">
        <v>7554</v>
      </c>
      <c r="AO197" s="39" t="s">
        <v>7584</v>
      </c>
      <c r="AP197" s="39" t="s">
        <v>7585</v>
      </c>
      <c r="AQ197" s="39" t="s">
        <v>7556</v>
      </c>
      <c r="AR197" s="39" t="s">
        <v>7557</v>
      </c>
    </row>
    <row r="198" ht="24" spans="1:44">
      <c r="A198" s="39" t="s">
        <v>8681</v>
      </c>
      <c r="B198" s="39" t="s">
        <v>8682</v>
      </c>
      <c r="C198" s="40">
        <v>45937.792349537</v>
      </c>
      <c r="D198" s="39" t="s">
        <v>8683</v>
      </c>
      <c r="E198" s="39" t="s">
        <v>8684</v>
      </c>
      <c r="F198" s="39" t="s">
        <v>8685</v>
      </c>
      <c r="G198" s="39"/>
      <c r="H198" s="39" t="s">
        <v>7970</v>
      </c>
      <c r="I198" s="39" t="s">
        <v>7592</v>
      </c>
      <c r="J198" s="39"/>
      <c r="K198" s="39" t="s">
        <v>7593</v>
      </c>
      <c r="L198" s="39"/>
      <c r="M198" s="41"/>
      <c r="N198" s="39" t="s">
        <v>7546</v>
      </c>
      <c r="O198" s="41">
        <v>900</v>
      </c>
      <c r="P198" s="39" t="s">
        <v>7547</v>
      </c>
      <c r="Q198" s="39" t="s">
        <v>7548</v>
      </c>
      <c r="R198" s="41">
        <v>883000</v>
      </c>
      <c r="S198" s="40">
        <v>45938.3071412037</v>
      </c>
      <c r="T198" s="41">
        <v>3</v>
      </c>
      <c r="U198" s="41">
        <v>5</v>
      </c>
      <c r="V198" s="39" t="s">
        <v>7549</v>
      </c>
      <c r="W198" s="39" t="s">
        <v>7550</v>
      </c>
      <c r="X198" s="39"/>
      <c r="Y198" s="41">
        <v>4</v>
      </c>
      <c r="Z198" s="39" t="s">
        <v>7551</v>
      </c>
      <c r="AA198" s="39"/>
      <c r="AB198" s="39"/>
      <c r="AC198" s="40"/>
      <c r="AD198" s="40"/>
      <c r="AE198" s="39"/>
      <c r="AF198" s="40"/>
      <c r="AG198" s="40"/>
      <c r="AH198" s="39" t="s">
        <v>7608</v>
      </c>
      <c r="AI198" s="40">
        <v>45940.3536342593</v>
      </c>
      <c r="AJ198" s="40">
        <v>45940.3536342593</v>
      </c>
      <c r="AK198" s="40"/>
      <c r="AL198" s="40"/>
      <c r="AM198" s="39" t="s">
        <v>7553</v>
      </c>
      <c r="AN198" s="39" t="s">
        <v>7554</v>
      </c>
      <c r="AO198" s="39" t="s">
        <v>7619</v>
      </c>
      <c r="AP198" s="39" t="s">
        <v>7620</v>
      </c>
      <c r="AQ198" s="39" t="s">
        <v>7556</v>
      </c>
      <c r="AR198" s="39" t="s">
        <v>7557</v>
      </c>
    </row>
    <row r="199" ht="24" spans="1:44">
      <c r="A199" s="39" t="s">
        <v>8686</v>
      </c>
      <c r="B199" s="39" t="s">
        <v>8687</v>
      </c>
      <c r="C199" s="40">
        <v>45932.4183564815</v>
      </c>
      <c r="D199" s="39" t="s">
        <v>8688</v>
      </c>
      <c r="E199" s="39" t="s">
        <v>8689</v>
      </c>
      <c r="F199" s="39" t="s">
        <v>8690</v>
      </c>
      <c r="G199" s="39"/>
      <c r="H199" s="39" t="s">
        <v>8691</v>
      </c>
      <c r="I199" s="39" t="s">
        <v>7543</v>
      </c>
      <c r="J199" s="39" t="s">
        <v>7544</v>
      </c>
      <c r="K199" s="39" t="s">
        <v>7688</v>
      </c>
      <c r="L199" s="39"/>
      <c r="M199" s="41"/>
      <c r="N199" s="39" t="s">
        <v>7994</v>
      </c>
      <c r="O199" s="41">
        <v>6600</v>
      </c>
      <c r="P199" s="39" t="s">
        <v>7547</v>
      </c>
      <c r="Q199" s="39" t="s">
        <v>7548</v>
      </c>
      <c r="R199" s="41">
        <v>6455400</v>
      </c>
      <c r="S199" s="40">
        <v>45932.578912037</v>
      </c>
      <c r="T199" s="41">
        <v>1</v>
      </c>
      <c r="U199" s="41">
        <v>3</v>
      </c>
      <c r="V199" s="39" t="s">
        <v>7549</v>
      </c>
      <c r="W199" s="39" t="s">
        <v>7550</v>
      </c>
      <c r="X199" s="39"/>
      <c r="Y199" s="41">
        <v>4</v>
      </c>
      <c r="Z199" s="39" t="s">
        <v>7551</v>
      </c>
      <c r="AA199" s="39"/>
      <c r="AB199" s="39"/>
      <c r="AC199" s="40"/>
      <c r="AD199" s="40"/>
      <c r="AE199" s="39"/>
      <c r="AF199" s="40"/>
      <c r="AG199" s="40"/>
      <c r="AH199" s="39" t="s">
        <v>7552</v>
      </c>
      <c r="AI199" s="40">
        <v>45935.4322453704</v>
      </c>
      <c r="AJ199" s="40">
        <v>45932.6882060185</v>
      </c>
      <c r="AK199" s="40">
        <v>45935</v>
      </c>
      <c r="AL199" s="40">
        <v>45935.4322453704</v>
      </c>
      <c r="AM199" s="39" t="s">
        <v>7553</v>
      </c>
      <c r="AN199" s="39" t="s">
        <v>7554</v>
      </c>
      <c r="AO199" s="39" t="s">
        <v>7609</v>
      </c>
      <c r="AP199" s="39" t="s">
        <v>7610</v>
      </c>
      <c r="AQ199" s="39" t="s">
        <v>7556</v>
      </c>
      <c r="AR199" s="39" t="s">
        <v>7557</v>
      </c>
    </row>
    <row r="200" ht="24" spans="1:44">
      <c r="A200" s="39" t="s">
        <v>8692</v>
      </c>
      <c r="B200" s="39" t="s">
        <v>8693</v>
      </c>
      <c r="C200" s="40">
        <v>45938.6807060185</v>
      </c>
      <c r="D200" s="39" t="s">
        <v>8694</v>
      </c>
      <c r="E200" s="39" t="s">
        <v>8695</v>
      </c>
      <c r="F200" s="39" t="s">
        <v>8696</v>
      </c>
      <c r="G200" s="39" t="s">
        <v>7675</v>
      </c>
      <c r="H200" s="39" t="s">
        <v>8465</v>
      </c>
      <c r="I200" s="39" t="s">
        <v>7543</v>
      </c>
      <c r="J200" s="39" t="s">
        <v>7544</v>
      </c>
      <c r="K200" s="39" t="s">
        <v>7545</v>
      </c>
      <c r="L200" s="39"/>
      <c r="M200" s="41"/>
      <c r="N200" s="39" t="s">
        <v>7546</v>
      </c>
      <c r="O200" s="41">
        <v>900</v>
      </c>
      <c r="P200" s="39" t="s">
        <v>7547</v>
      </c>
      <c r="Q200" s="39" t="s">
        <v>7548</v>
      </c>
      <c r="R200" s="41">
        <v>848000</v>
      </c>
      <c r="S200" s="40">
        <v>45938.6912152778</v>
      </c>
      <c r="T200" s="41">
        <v>2</v>
      </c>
      <c r="U200" s="41">
        <v>2</v>
      </c>
      <c r="V200" s="39" t="s">
        <v>7549</v>
      </c>
      <c r="W200" s="39" t="s">
        <v>7550</v>
      </c>
      <c r="X200" s="39"/>
      <c r="Y200" s="41">
        <v>4</v>
      </c>
      <c r="Z200" s="39" t="s">
        <v>7551</v>
      </c>
      <c r="AA200" s="39"/>
      <c r="AB200" s="39"/>
      <c r="AC200" s="40"/>
      <c r="AD200" s="40"/>
      <c r="AE200" s="39"/>
      <c r="AF200" s="40"/>
      <c r="AG200" s="40"/>
      <c r="AH200" s="39" t="s">
        <v>7552</v>
      </c>
      <c r="AI200" s="40">
        <v>45940.4049189815</v>
      </c>
      <c r="AJ200" s="40">
        <v>45938.7023726852</v>
      </c>
      <c r="AK200" s="40">
        <v>45940</v>
      </c>
      <c r="AL200" s="40">
        <v>45940.4049189815</v>
      </c>
      <c r="AM200" s="39" t="s">
        <v>7553</v>
      </c>
      <c r="AN200" s="39" t="s">
        <v>7554</v>
      </c>
      <c r="AO200" s="39" t="s">
        <v>7555</v>
      </c>
      <c r="AP200" s="39" t="s">
        <v>7576</v>
      </c>
      <c r="AQ200" s="39" t="s">
        <v>7556</v>
      </c>
      <c r="AR200" s="39" t="s">
        <v>7557</v>
      </c>
    </row>
    <row r="201" ht="24" spans="1:44">
      <c r="A201" s="39" t="s">
        <v>8697</v>
      </c>
      <c r="B201" s="39" t="s">
        <v>8698</v>
      </c>
      <c r="C201" s="40">
        <v>45931.5398726852</v>
      </c>
      <c r="D201" s="39" t="s">
        <v>8699</v>
      </c>
      <c r="E201" s="39" t="s">
        <v>8700</v>
      </c>
      <c r="F201" s="39" t="s">
        <v>8701</v>
      </c>
      <c r="G201" s="39" t="s">
        <v>8702</v>
      </c>
      <c r="H201" s="39" t="s">
        <v>8702</v>
      </c>
      <c r="I201" s="39" t="s">
        <v>7573</v>
      </c>
      <c r="J201" s="39" t="s">
        <v>7544</v>
      </c>
      <c r="K201" s="39" t="s">
        <v>7583</v>
      </c>
      <c r="L201" s="39" t="s">
        <v>7594</v>
      </c>
      <c r="M201" s="41">
        <v>2200</v>
      </c>
      <c r="N201" s="39" t="s">
        <v>7627</v>
      </c>
      <c r="O201" s="41">
        <v>4400</v>
      </c>
      <c r="P201" s="39" t="s">
        <v>7595</v>
      </c>
      <c r="Q201" s="39" t="s">
        <v>7548</v>
      </c>
      <c r="R201" s="41">
        <v>2136800</v>
      </c>
      <c r="S201" s="40">
        <v>45931.5586574074</v>
      </c>
      <c r="T201" s="41">
        <v>4</v>
      </c>
      <c r="U201" s="41">
        <v>6</v>
      </c>
      <c r="V201" s="39" t="s">
        <v>7617</v>
      </c>
      <c r="W201" s="39"/>
      <c r="X201" s="39" t="s">
        <v>8703</v>
      </c>
      <c r="Y201" s="41">
        <v>25</v>
      </c>
      <c r="Z201" s="39" t="s">
        <v>7551</v>
      </c>
      <c r="AA201" s="39"/>
      <c r="AB201" s="39"/>
      <c r="AC201" s="40"/>
      <c r="AD201" s="40"/>
      <c r="AE201" s="39"/>
      <c r="AF201" s="40"/>
      <c r="AG201" s="40"/>
      <c r="AH201" s="39" t="s">
        <v>7552</v>
      </c>
      <c r="AI201" s="40">
        <v>45937.6728703704</v>
      </c>
      <c r="AJ201" s="40">
        <v>45933.4496064815</v>
      </c>
      <c r="AK201" s="40">
        <v>45937</v>
      </c>
      <c r="AL201" s="40">
        <v>45937.6728703704</v>
      </c>
      <c r="AM201" s="39" t="s">
        <v>7553</v>
      </c>
      <c r="AN201" s="39" t="s">
        <v>7554</v>
      </c>
      <c r="AO201" s="39" t="s">
        <v>7584</v>
      </c>
      <c r="AP201" s="39" t="s">
        <v>7585</v>
      </c>
      <c r="AQ201" s="39"/>
      <c r="AR201" s="39" t="s">
        <v>7557</v>
      </c>
    </row>
    <row r="202" ht="24" spans="1:44">
      <c r="A202" s="39" t="s">
        <v>8704</v>
      </c>
      <c r="B202" s="39" t="s">
        <v>8705</v>
      </c>
      <c r="C202" s="40">
        <v>45932.3754513889</v>
      </c>
      <c r="D202" s="39" t="s">
        <v>8706</v>
      </c>
      <c r="E202" s="39" t="s">
        <v>8707</v>
      </c>
      <c r="F202" s="39" t="s">
        <v>8708</v>
      </c>
      <c r="G202" s="39"/>
      <c r="H202" s="39" t="s">
        <v>8709</v>
      </c>
      <c r="I202" s="39" t="s">
        <v>7592</v>
      </c>
      <c r="J202" s="39"/>
      <c r="K202" s="39" t="s">
        <v>7593</v>
      </c>
      <c r="L202" s="39" t="s">
        <v>7627</v>
      </c>
      <c r="M202" s="41">
        <v>3500</v>
      </c>
      <c r="N202" s="39" t="s">
        <v>7627</v>
      </c>
      <c r="O202" s="41">
        <v>5500</v>
      </c>
      <c r="P202" s="39" t="s">
        <v>7595</v>
      </c>
      <c r="Q202" s="39" t="s">
        <v>7548</v>
      </c>
      <c r="R202" s="41">
        <v>1958000</v>
      </c>
      <c r="S202" s="40">
        <v>45932.3934143518</v>
      </c>
      <c r="T202" s="41">
        <v>3</v>
      </c>
      <c r="U202" s="41">
        <v>5</v>
      </c>
      <c r="V202" s="39" t="s">
        <v>7549</v>
      </c>
      <c r="W202" s="39" t="s">
        <v>7550</v>
      </c>
      <c r="X202" s="39"/>
      <c r="Y202" s="41">
        <v>4</v>
      </c>
      <c r="Z202" s="39" t="s">
        <v>7551</v>
      </c>
      <c r="AA202" s="39"/>
      <c r="AB202" s="39"/>
      <c r="AC202" s="40"/>
      <c r="AD202" s="40"/>
      <c r="AE202" s="39"/>
      <c r="AF202" s="40"/>
      <c r="AG202" s="40"/>
      <c r="AH202" s="39" t="s">
        <v>7552</v>
      </c>
      <c r="AI202" s="40">
        <v>45937.8845138889</v>
      </c>
      <c r="AJ202" s="40">
        <v>45932.4902777778</v>
      </c>
      <c r="AK202" s="40">
        <v>45937</v>
      </c>
      <c r="AL202" s="40">
        <v>45937.8845138889</v>
      </c>
      <c r="AM202" s="39" t="s">
        <v>7553</v>
      </c>
      <c r="AN202" s="39" t="s">
        <v>7554</v>
      </c>
      <c r="AO202" s="39" t="s">
        <v>7619</v>
      </c>
      <c r="AP202" s="39" t="s">
        <v>7620</v>
      </c>
      <c r="AQ202" s="39"/>
      <c r="AR202" s="39" t="s">
        <v>7557</v>
      </c>
    </row>
    <row r="203" ht="24" spans="1:44">
      <c r="A203" s="39" t="s">
        <v>8710</v>
      </c>
      <c r="B203" s="39" t="s">
        <v>8711</v>
      </c>
      <c r="C203" s="40">
        <v>45938.5184490741</v>
      </c>
      <c r="D203" s="39" t="s">
        <v>8712</v>
      </c>
      <c r="E203" s="39" t="s">
        <v>8713</v>
      </c>
      <c r="F203" s="39" t="s">
        <v>8714</v>
      </c>
      <c r="G203" s="39" t="s">
        <v>8715</v>
      </c>
      <c r="H203" s="39" t="s">
        <v>8715</v>
      </c>
      <c r="I203" s="39" t="s">
        <v>7573</v>
      </c>
      <c r="J203" s="39" t="s">
        <v>7544</v>
      </c>
      <c r="K203" s="39" t="s">
        <v>7616</v>
      </c>
      <c r="L203" s="39"/>
      <c r="M203" s="41"/>
      <c r="N203" s="39" t="s">
        <v>7546</v>
      </c>
      <c r="O203" s="41">
        <v>900</v>
      </c>
      <c r="P203" s="39" t="s">
        <v>7547</v>
      </c>
      <c r="Q203" s="39" t="s">
        <v>7548</v>
      </c>
      <c r="R203" s="41">
        <v>848000</v>
      </c>
      <c r="S203" s="40">
        <v>45939.5868402778</v>
      </c>
      <c r="T203" s="41">
        <v>2</v>
      </c>
      <c r="U203" s="41">
        <v>4</v>
      </c>
      <c r="V203" s="39" t="s">
        <v>7549</v>
      </c>
      <c r="W203" s="39" t="s">
        <v>7550</v>
      </c>
      <c r="X203" s="39"/>
      <c r="Y203" s="41">
        <v>4</v>
      </c>
      <c r="Z203" s="39" t="s">
        <v>7551</v>
      </c>
      <c r="AA203" s="39"/>
      <c r="AB203" s="39"/>
      <c r="AC203" s="40"/>
      <c r="AD203" s="40"/>
      <c r="AE203" s="39"/>
      <c r="AF203" s="40"/>
      <c r="AG203" s="40"/>
      <c r="AH203" s="39" t="s">
        <v>7608</v>
      </c>
      <c r="AI203" s="40">
        <v>45940.4726273148</v>
      </c>
      <c r="AJ203" s="40">
        <v>45940.4726273148</v>
      </c>
      <c r="AK203" s="40"/>
      <c r="AL203" s="40"/>
      <c r="AM203" s="39" t="s">
        <v>7553</v>
      </c>
      <c r="AN203" s="39" t="s">
        <v>7554</v>
      </c>
      <c r="AO203" s="39" t="s">
        <v>7619</v>
      </c>
      <c r="AP203" s="39" t="s">
        <v>7620</v>
      </c>
      <c r="AQ203" s="39" t="s">
        <v>7556</v>
      </c>
      <c r="AR203" s="39" t="s">
        <v>7557</v>
      </c>
    </row>
    <row r="204" ht="24" spans="1:44">
      <c r="A204" s="39" t="s">
        <v>8716</v>
      </c>
      <c r="B204" s="39" t="s">
        <v>8717</v>
      </c>
      <c r="C204" s="40">
        <v>45932.5275347222</v>
      </c>
      <c r="D204" s="39" t="s">
        <v>8718</v>
      </c>
      <c r="E204" s="39" t="s">
        <v>8719</v>
      </c>
      <c r="F204" s="39" t="s">
        <v>8720</v>
      </c>
      <c r="G204" s="39" t="s">
        <v>7563</v>
      </c>
      <c r="H204" s="39" t="s">
        <v>7563</v>
      </c>
      <c r="I204" s="39" t="s">
        <v>7543</v>
      </c>
      <c r="J204" s="39" t="s">
        <v>7544</v>
      </c>
      <c r="K204" s="39" t="s">
        <v>7564</v>
      </c>
      <c r="L204" s="39" t="s">
        <v>7546</v>
      </c>
      <c r="M204" s="41">
        <v>900</v>
      </c>
      <c r="N204" s="39" t="s">
        <v>7594</v>
      </c>
      <c r="O204" s="41">
        <v>1300</v>
      </c>
      <c r="P204" s="39" t="s">
        <v>7595</v>
      </c>
      <c r="Q204" s="39" t="s">
        <v>7548</v>
      </c>
      <c r="R204" s="41">
        <v>379800</v>
      </c>
      <c r="S204" s="40">
        <v>45932.5703125</v>
      </c>
      <c r="T204" s="41">
        <v>2</v>
      </c>
      <c r="U204" s="41">
        <v>4</v>
      </c>
      <c r="V204" s="39" t="s">
        <v>7549</v>
      </c>
      <c r="W204" s="39" t="s">
        <v>7550</v>
      </c>
      <c r="X204" s="39"/>
      <c r="Y204" s="41">
        <v>4</v>
      </c>
      <c r="Z204" s="39" t="s">
        <v>7551</v>
      </c>
      <c r="AA204" s="39"/>
      <c r="AB204" s="39"/>
      <c r="AC204" s="40"/>
      <c r="AD204" s="40"/>
      <c r="AE204" s="39"/>
      <c r="AF204" s="40"/>
      <c r="AG204" s="40"/>
      <c r="AH204" s="39" t="s">
        <v>7552</v>
      </c>
      <c r="AI204" s="40">
        <v>45936.6337962963</v>
      </c>
      <c r="AJ204" s="40">
        <v>45932.7462962963</v>
      </c>
      <c r="AK204" s="40">
        <v>45936</v>
      </c>
      <c r="AL204" s="40">
        <v>45936.6337962963</v>
      </c>
      <c r="AM204" s="39" t="s">
        <v>7553</v>
      </c>
      <c r="AN204" s="39" t="s">
        <v>7554</v>
      </c>
      <c r="AO204" s="39" t="s">
        <v>7565</v>
      </c>
      <c r="AP204" s="39" t="s">
        <v>7566</v>
      </c>
      <c r="AQ204" s="39"/>
      <c r="AR204" s="39" t="s">
        <v>7557</v>
      </c>
    </row>
    <row r="205" ht="24" spans="1:44">
      <c r="A205" s="39" t="s">
        <v>8721</v>
      </c>
      <c r="B205" s="39" t="s">
        <v>8722</v>
      </c>
      <c r="C205" s="40">
        <v>45940.3670601852</v>
      </c>
      <c r="D205" s="39" t="s">
        <v>8723</v>
      </c>
      <c r="E205" s="39" t="s">
        <v>8724</v>
      </c>
      <c r="F205" s="39" t="s">
        <v>8725</v>
      </c>
      <c r="G205" s="39"/>
      <c r="H205" s="39" t="s">
        <v>8726</v>
      </c>
      <c r="I205" s="39" t="s">
        <v>7543</v>
      </c>
      <c r="J205" s="39" t="s">
        <v>7544</v>
      </c>
      <c r="K205" s="39" t="s">
        <v>8120</v>
      </c>
      <c r="L205" s="39" t="s">
        <v>7472</v>
      </c>
      <c r="M205" s="41">
        <v>450</v>
      </c>
      <c r="N205" s="39" t="s">
        <v>7476</v>
      </c>
      <c r="O205" s="41">
        <v>900</v>
      </c>
      <c r="P205" s="39" t="s">
        <v>7595</v>
      </c>
      <c r="Q205" s="39" t="s">
        <v>7642</v>
      </c>
      <c r="R205" s="41">
        <v>454950</v>
      </c>
      <c r="S205" s="40">
        <v>45940.3783217593</v>
      </c>
      <c r="T205" s="41">
        <v>1</v>
      </c>
      <c r="U205" s="41">
        <v>3</v>
      </c>
      <c r="V205" s="39" t="s">
        <v>7549</v>
      </c>
      <c r="W205" s="39" t="s">
        <v>7550</v>
      </c>
      <c r="X205" s="39"/>
      <c r="Y205" s="41">
        <v>4</v>
      </c>
      <c r="Z205" s="39" t="s">
        <v>7551</v>
      </c>
      <c r="AA205" s="39"/>
      <c r="AB205" s="39"/>
      <c r="AC205" s="40"/>
      <c r="AD205" s="40"/>
      <c r="AE205" s="39"/>
      <c r="AF205" s="40"/>
      <c r="AG205" s="40"/>
      <c r="AH205" s="39" t="s">
        <v>7628</v>
      </c>
      <c r="AI205" s="40">
        <v>45940.3783217593</v>
      </c>
      <c r="AJ205" s="40"/>
      <c r="AK205" s="40"/>
      <c r="AL205" s="40"/>
      <c r="AM205" s="39" t="s">
        <v>7553</v>
      </c>
      <c r="AN205" s="39" t="s">
        <v>7554</v>
      </c>
      <c r="AO205" s="39" t="s">
        <v>7619</v>
      </c>
      <c r="AP205" s="39" t="s">
        <v>7620</v>
      </c>
      <c r="AQ205" s="39"/>
      <c r="AR205" s="39" t="s">
        <v>7557</v>
      </c>
    </row>
    <row r="206" ht="24" spans="1:44">
      <c r="A206" s="39" t="s">
        <v>8727</v>
      </c>
      <c r="B206" s="39" t="s">
        <v>8728</v>
      </c>
      <c r="C206" s="40">
        <v>45938.4505787037</v>
      </c>
      <c r="D206" s="39" t="s">
        <v>7324</v>
      </c>
      <c r="E206" s="39" t="s">
        <v>8729</v>
      </c>
      <c r="F206" s="39" t="s">
        <v>8730</v>
      </c>
      <c r="G206" s="39"/>
      <c r="H206" s="39" t="s">
        <v>8731</v>
      </c>
      <c r="I206" s="39" t="s">
        <v>7592</v>
      </c>
      <c r="J206" s="39"/>
      <c r="K206" s="39" t="s">
        <v>7593</v>
      </c>
      <c r="L206" s="39"/>
      <c r="M206" s="41"/>
      <c r="N206" s="39" t="s">
        <v>7546</v>
      </c>
      <c r="O206" s="41">
        <v>900</v>
      </c>
      <c r="P206" s="39" t="s">
        <v>7547</v>
      </c>
      <c r="Q206" s="39" t="s">
        <v>7548</v>
      </c>
      <c r="R206" s="41">
        <v>863000</v>
      </c>
      <c r="S206" s="40"/>
      <c r="T206" s="41"/>
      <c r="U206" s="41"/>
      <c r="V206" s="39"/>
      <c r="W206" s="39"/>
      <c r="X206" s="39"/>
      <c r="Y206" s="41"/>
      <c r="Z206" s="39" t="s">
        <v>7551</v>
      </c>
      <c r="AA206" s="39"/>
      <c r="AB206" s="39"/>
      <c r="AC206" s="40"/>
      <c r="AD206" s="40"/>
      <c r="AE206" s="39"/>
      <c r="AF206" s="40"/>
      <c r="AG206" s="40"/>
      <c r="AH206" s="39" t="s">
        <v>7596</v>
      </c>
      <c r="AI206" s="40">
        <v>45938.4505787037</v>
      </c>
      <c r="AJ206" s="40"/>
      <c r="AK206" s="40"/>
      <c r="AL206" s="40"/>
      <c r="AM206" s="39" t="s">
        <v>7553</v>
      </c>
      <c r="AN206" s="39" t="s">
        <v>7554</v>
      </c>
      <c r="AO206" s="39" t="s">
        <v>7565</v>
      </c>
      <c r="AP206" s="39"/>
      <c r="AQ206" s="39" t="s">
        <v>7556</v>
      </c>
      <c r="AR206" s="39" t="s">
        <v>7557</v>
      </c>
    </row>
    <row r="207" ht="24" spans="1:44">
      <c r="A207" s="39" t="s">
        <v>8732</v>
      </c>
      <c r="B207" s="39" t="s">
        <v>8733</v>
      </c>
      <c r="C207" s="40">
        <v>45935.6240162037</v>
      </c>
      <c r="D207" s="39" t="s">
        <v>8734</v>
      </c>
      <c r="E207" s="39" t="s">
        <v>8735</v>
      </c>
      <c r="F207" s="39" t="s">
        <v>8736</v>
      </c>
      <c r="G207" s="39" t="s">
        <v>8737</v>
      </c>
      <c r="H207" s="39" t="s">
        <v>8737</v>
      </c>
      <c r="I207" s="39" t="s">
        <v>7573</v>
      </c>
      <c r="J207" s="39" t="s">
        <v>7544</v>
      </c>
      <c r="K207" s="39" t="s">
        <v>7688</v>
      </c>
      <c r="L207" s="39"/>
      <c r="M207" s="41"/>
      <c r="N207" s="39" t="s">
        <v>7546</v>
      </c>
      <c r="O207" s="41">
        <v>900</v>
      </c>
      <c r="P207" s="39" t="s">
        <v>7547</v>
      </c>
      <c r="Q207" s="39" t="s">
        <v>7548</v>
      </c>
      <c r="R207" s="41">
        <v>893000</v>
      </c>
      <c r="S207" s="40">
        <v>45938.4965509259</v>
      </c>
      <c r="T207" s="41">
        <v>3</v>
      </c>
      <c r="U207" s="41">
        <v>5</v>
      </c>
      <c r="V207" s="39" t="s">
        <v>7549</v>
      </c>
      <c r="W207" s="39" t="s">
        <v>7550</v>
      </c>
      <c r="X207" s="39"/>
      <c r="Y207" s="41">
        <v>4</v>
      </c>
      <c r="Z207" s="39" t="s">
        <v>7551</v>
      </c>
      <c r="AA207" s="39"/>
      <c r="AB207" s="39"/>
      <c r="AC207" s="40"/>
      <c r="AD207" s="40"/>
      <c r="AE207" s="39"/>
      <c r="AF207" s="40"/>
      <c r="AG207" s="40"/>
      <c r="AH207" s="39" t="s">
        <v>7608</v>
      </c>
      <c r="AI207" s="40">
        <v>45939.4953935185</v>
      </c>
      <c r="AJ207" s="40">
        <v>45939.4953935185</v>
      </c>
      <c r="AK207" s="40"/>
      <c r="AL207" s="40"/>
      <c r="AM207" s="39" t="s">
        <v>7553</v>
      </c>
      <c r="AN207" s="39" t="s">
        <v>7554</v>
      </c>
      <c r="AO207" s="39" t="s">
        <v>7609</v>
      </c>
      <c r="AP207" s="39" t="s">
        <v>7610</v>
      </c>
      <c r="AQ207" s="39" t="s">
        <v>7556</v>
      </c>
      <c r="AR207" s="39" t="s">
        <v>7557</v>
      </c>
    </row>
    <row r="208" ht="24" spans="1:44">
      <c r="A208" s="39" t="s">
        <v>8738</v>
      </c>
      <c r="B208" s="39" t="s">
        <v>8739</v>
      </c>
      <c r="C208" s="40">
        <v>45936.3736226852</v>
      </c>
      <c r="D208" s="39" t="s">
        <v>8740</v>
      </c>
      <c r="E208" s="39" t="s">
        <v>8741</v>
      </c>
      <c r="F208" s="39" t="s">
        <v>8101</v>
      </c>
      <c r="G208" s="39"/>
      <c r="H208" s="39" t="s">
        <v>8742</v>
      </c>
      <c r="I208" s="39" t="s">
        <v>7543</v>
      </c>
      <c r="J208" s="39" t="s">
        <v>7544</v>
      </c>
      <c r="K208" s="39" t="s">
        <v>7809</v>
      </c>
      <c r="L208" s="39"/>
      <c r="M208" s="41"/>
      <c r="N208" s="39" t="s">
        <v>7546</v>
      </c>
      <c r="O208" s="41">
        <v>900</v>
      </c>
      <c r="P208" s="39" t="s">
        <v>7547</v>
      </c>
      <c r="Q208" s="39" t="s">
        <v>7548</v>
      </c>
      <c r="R208" s="41">
        <v>848000</v>
      </c>
      <c r="S208" s="40">
        <v>45936.5772106481</v>
      </c>
      <c r="T208" s="41">
        <v>5</v>
      </c>
      <c r="U208" s="41">
        <v>7</v>
      </c>
      <c r="V208" s="39" t="s">
        <v>7617</v>
      </c>
      <c r="W208" s="39" t="s">
        <v>7660</v>
      </c>
      <c r="X208" s="39" t="s">
        <v>7661</v>
      </c>
      <c r="Y208" s="41">
        <v>25</v>
      </c>
      <c r="Z208" s="39" t="s">
        <v>7551</v>
      </c>
      <c r="AA208" s="39"/>
      <c r="AB208" s="39"/>
      <c r="AC208" s="40"/>
      <c r="AD208" s="40"/>
      <c r="AE208" s="39"/>
      <c r="AF208" s="40"/>
      <c r="AG208" s="40"/>
      <c r="AH208" s="39" t="s">
        <v>7608</v>
      </c>
      <c r="AI208" s="40">
        <v>45936.6483564815</v>
      </c>
      <c r="AJ208" s="40">
        <v>45936.6483564815</v>
      </c>
      <c r="AK208" s="40"/>
      <c r="AL208" s="40"/>
      <c r="AM208" s="39" t="s">
        <v>7553</v>
      </c>
      <c r="AN208" s="39" t="s">
        <v>7554</v>
      </c>
      <c r="AO208" s="39" t="s">
        <v>7609</v>
      </c>
      <c r="AP208" s="39" t="s">
        <v>7610</v>
      </c>
      <c r="AQ208" s="39" t="s">
        <v>7556</v>
      </c>
      <c r="AR208" s="39" t="s">
        <v>7557</v>
      </c>
    </row>
    <row r="209" ht="24" spans="1:44">
      <c r="A209" s="39" t="s">
        <v>8743</v>
      </c>
      <c r="B209" s="39" t="s">
        <v>8744</v>
      </c>
      <c r="C209" s="40">
        <v>45931.5846296296</v>
      </c>
      <c r="D209" s="39" t="s">
        <v>8745</v>
      </c>
      <c r="E209" s="39" t="s">
        <v>8746</v>
      </c>
      <c r="F209" s="39" t="s">
        <v>7801</v>
      </c>
      <c r="G209" s="39"/>
      <c r="H209" s="39" t="s">
        <v>8747</v>
      </c>
      <c r="I209" s="39" t="s">
        <v>7543</v>
      </c>
      <c r="J209" s="39" t="s">
        <v>7544</v>
      </c>
      <c r="K209" s="39" t="s">
        <v>7607</v>
      </c>
      <c r="L209" s="39"/>
      <c r="M209" s="41"/>
      <c r="N209" s="39" t="s">
        <v>7546</v>
      </c>
      <c r="O209" s="41">
        <v>900</v>
      </c>
      <c r="P209" s="39" t="s">
        <v>7547</v>
      </c>
      <c r="Q209" s="39" t="s">
        <v>7548</v>
      </c>
      <c r="R209" s="41">
        <v>893000</v>
      </c>
      <c r="S209" s="40">
        <v>45931.5997337963</v>
      </c>
      <c r="T209" s="41">
        <v>4</v>
      </c>
      <c r="U209" s="41">
        <v>6</v>
      </c>
      <c r="V209" s="39" t="s">
        <v>7617</v>
      </c>
      <c r="W209" s="39" t="s">
        <v>7660</v>
      </c>
      <c r="X209" s="39" t="s">
        <v>7661</v>
      </c>
      <c r="Y209" s="41">
        <v>25</v>
      </c>
      <c r="Z209" s="39" t="s">
        <v>7551</v>
      </c>
      <c r="AA209" s="39"/>
      <c r="AB209" s="39"/>
      <c r="AC209" s="40"/>
      <c r="AD209" s="40"/>
      <c r="AE209" s="39"/>
      <c r="AF209" s="40"/>
      <c r="AG209" s="40"/>
      <c r="AH209" s="39" t="s">
        <v>7552</v>
      </c>
      <c r="AI209" s="40">
        <v>45937.597337963</v>
      </c>
      <c r="AJ209" s="40">
        <v>45931.6449768519</v>
      </c>
      <c r="AK209" s="40">
        <v>45937</v>
      </c>
      <c r="AL209" s="40">
        <v>45937.597337963</v>
      </c>
      <c r="AM209" s="39" t="s">
        <v>7553</v>
      </c>
      <c r="AN209" s="39" t="s">
        <v>7554</v>
      </c>
      <c r="AO209" s="39" t="s">
        <v>7609</v>
      </c>
      <c r="AP209" s="39" t="s">
        <v>7610</v>
      </c>
      <c r="AQ209" s="39" t="s">
        <v>7556</v>
      </c>
      <c r="AR209" s="39" t="s">
        <v>7557</v>
      </c>
    </row>
    <row r="210" ht="24" spans="1:44">
      <c r="A210" s="39" t="s">
        <v>8748</v>
      </c>
      <c r="B210" s="39" t="s">
        <v>8749</v>
      </c>
      <c r="C210" s="40">
        <v>45931.4211805556</v>
      </c>
      <c r="D210" s="39" t="s">
        <v>7324</v>
      </c>
      <c r="E210" s="39" t="s">
        <v>8750</v>
      </c>
      <c r="F210" s="39" t="s">
        <v>8690</v>
      </c>
      <c r="G210" s="39"/>
      <c r="H210" s="39" t="s">
        <v>7821</v>
      </c>
      <c r="I210" s="39" t="s">
        <v>7543</v>
      </c>
      <c r="J210" s="39" t="s">
        <v>7544</v>
      </c>
      <c r="K210" s="39" t="s">
        <v>7607</v>
      </c>
      <c r="L210" s="39"/>
      <c r="M210" s="41"/>
      <c r="N210" s="39" t="s">
        <v>7546</v>
      </c>
      <c r="O210" s="41">
        <v>900</v>
      </c>
      <c r="P210" s="39" t="s">
        <v>7547</v>
      </c>
      <c r="Q210" s="39" t="s">
        <v>7548</v>
      </c>
      <c r="R210" s="41">
        <v>893000</v>
      </c>
      <c r="S210" s="40"/>
      <c r="T210" s="41"/>
      <c r="U210" s="41"/>
      <c r="V210" s="39"/>
      <c r="W210" s="39"/>
      <c r="X210" s="39"/>
      <c r="Y210" s="41"/>
      <c r="Z210" s="39" t="s">
        <v>7551</v>
      </c>
      <c r="AA210" s="39"/>
      <c r="AB210" s="39"/>
      <c r="AC210" s="40"/>
      <c r="AD210" s="40"/>
      <c r="AE210" s="39"/>
      <c r="AF210" s="40"/>
      <c r="AG210" s="40"/>
      <c r="AH210" s="39" t="s">
        <v>7850</v>
      </c>
      <c r="AI210" s="40">
        <v>45932.4067013889</v>
      </c>
      <c r="AJ210" s="40"/>
      <c r="AK210" s="40"/>
      <c r="AL210" s="40"/>
      <c r="AM210" s="39" t="s">
        <v>7553</v>
      </c>
      <c r="AN210" s="39" t="s">
        <v>7554</v>
      </c>
      <c r="AO210" s="39" t="s">
        <v>7609</v>
      </c>
      <c r="AP210" s="39"/>
      <c r="AQ210" s="39" t="s">
        <v>7556</v>
      </c>
      <c r="AR210" s="39" t="s">
        <v>7557</v>
      </c>
    </row>
    <row r="211" ht="24" spans="1:44">
      <c r="A211" s="39" t="s">
        <v>8751</v>
      </c>
      <c r="B211" s="39" t="s">
        <v>8752</v>
      </c>
      <c r="C211" s="40">
        <v>45938.5638541667</v>
      </c>
      <c r="D211" s="39" t="s">
        <v>8753</v>
      </c>
      <c r="E211" s="39" t="s">
        <v>8754</v>
      </c>
      <c r="F211" s="39" t="s">
        <v>8755</v>
      </c>
      <c r="G211" s="39"/>
      <c r="H211" s="39" t="s">
        <v>8756</v>
      </c>
      <c r="I211" s="39" t="s">
        <v>7592</v>
      </c>
      <c r="J211" s="39"/>
      <c r="K211" s="39" t="s">
        <v>7593</v>
      </c>
      <c r="L211" s="39" t="s">
        <v>7994</v>
      </c>
      <c r="M211" s="41">
        <v>7700</v>
      </c>
      <c r="N211" s="39" t="s">
        <v>7994</v>
      </c>
      <c r="O211" s="41">
        <v>10600</v>
      </c>
      <c r="P211" s="39" t="s">
        <v>7595</v>
      </c>
      <c r="Q211" s="39" t="s">
        <v>7548</v>
      </c>
      <c r="R211" s="41">
        <v>3219211</v>
      </c>
      <c r="S211" s="40">
        <v>45939.4372685185</v>
      </c>
      <c r="T211" s="41">
        <v>2</v>
      </c>
      <c r="U211" s="41">
        <v>4</v>
      </c>
      <c r="V211" s="39" t="s">
        <v>7549</v>
      </c>
      <c r="W211" s="39" t="s">
        <v>7550</v>
      </c>
      <c r="X211" s="39"/>
      <c r="Y211" s="41">
        <v>4</v>
      </c>
      <c r="Z211" s="39" t="s">
        <v>7551</v>
      </c>
      <c r="AA211" s="39"/>
      <c r="AB211" s="39"/>
      <c r="AC211" s="40"/>
      <c r="AD211" s="40"/>
      <c r="AE211" s="39"/>
      <c r="AF211" s="40"/>
      <c r="AG211" s="40"/>
      <c r="AH211" s="39" t="s">
        <v>7628</v>
      </c>
      <c r="AI211" s="40">
        <v>45939.4372685185</v>
      </c>
      <c r="AJ211" s="40"/>
      <c r="AK211" s="40"/>
      <c r="AL211" s="40"/>
      <c r="AM211" s="39" t="s">
        <v>7553</v>
      </c>
      <c r="AN211" s="39" t="s">
        <v>7554</v>
      </c>
      <c r="AO211" s="39" t="s">
        <v>7609</v>
      </c>
      <c r="AP211" s="39" t="s">
        <v>7610</v>
      </c>
      <c r="AQ211" s="39"/>
      <c r="AR211" s="39" t="s">
        <v>7557</v>
      </c>
    </row>
    <row r="212" ht="24" spans="1:44">
      <c r="A212" s="39" t="s">
        <v>8757</v>
      </c>
      <c r="B212" s="39" t="s">
        <v>8758</v>
      </c>
      <c r="C212" s="40">
        <v>45939.6638194444</v>
      </c>
      <c r="D212" s="39" t="s">
        <v>7324</v>
      </c>
      <c r="E212" s="39" t="s">
        <v>8759</v>
      </c>
      <c r="F212" s="39" t="s">
        <v>7934</v>
      </c>
      <c r="G212" s="39" t="s">
        <v>8760</v>
      </c>
      <c r="H212" s="39" t="s">
        <v>8760</v>
      </c>
      <c r="I212" s="39" t="s">
        <v>7573</v>
      </c>
      <c r="J212" s="39" t="s">
        <v>7544</v>
      </c>
      <c r="K212" s="39" t="s">
        <v>7688</v>
      </c>
      <c r="L212" s="39"/>
      <c r="M212" s="41"/>
      <c r="N212" s="39" t="s">
        <v>7594</v>
      </c>
      <c r="O212" s="41">
        <v>2200</v>
      </c>
      <c r="P212" s="39" t="s">
        <v>7547</v>
      </c>
      <c r="Q212" s="39" t="s">
        <v>7548</v>
      </c>
      <c r="R212" s="41">
        <v>2112000</v>
      </c>
      <c r="S212" s="40"/>
      <c r="T212" s="41"/>
      <c r="U212" s="41"/>
      <c r="V212" s="39"/>
      <c r="W212" s="39"/>
      <c r="X212" s="39"/>
      <c r="Y212" s="41"/>
      <c r="Z212" s="39" t="s">
        <v>7551</v>
      </c>
      <c r="AA212" s="39"/>
      <c r="AB212" s="39"/>
      <c r="AC212" s="40"/>
      <c r="AD212" s="40"/>
      <c r="AE212" s="39"/>
      <c r="AF212" s="40"/>
      <c r="AG212" s="40"/>
      <c r="AH212" s="39" t="s">
        <v>7596</v>
      </c>
      <c r="AI212" s="40">
        <v>45939.6638310185</v>
      </c>
      <c r="AJ212" s="40"/>
      <c r="AK212" s="40"/>
      <c r="AL212" s="40"/>
      <c r="AM212" s="39" t="s">
        <v>7553</v>
      </c>
      <c r="AN212" s="39" t="s">
        <v>7554</v>
      </c>
      <c r="AO212" s="39" t="s">
        <v>7609</v>
      </c>
      <c r="AP212" s="39"/>
      <c r="AQ212" s="39" t="s">
        <v>7556</v>
      </c>
      <c r="AR212" s="39" t="s">
        <v>7557</v>
      </c>
    </row>
    <row r="213" ht="24" spans="1:44">
      <c r="A213" s="39" t="s">
        <v>8761</v>
      </c>
      <c r="B213" s="39" t="s">
        <v>8762</v>
      </c>
      <c r="C213" s="40">
        <v>45934.5002546296</v>
      </c>
      <c r="D213" s="39" t="s">
        <v>8763</v>
      </c>
      <c r="E213" s="39" t="s">
        <v>8764</v>
      </c>
      <c r="F213" s="39" t="s">
        <v>8765</v>
      </c>
      <c r="G213" s="39"/>
      <c r="H213" s="39" t="s">
        <v>8766</v>
      </c>
      <c r="I213" s="39" t="s">
        <v>7592</v>
      </c>
      <c r="J213" s="39"/>
      <c r="K213" s="39" t="s">
        <v>7593</v>
      </c>
      <c r="L213" s="39"/>
      <c r="M213" s="41"/>
      <c r="N213" s="39" t="s">
        <v>7546</v>
      </c>
      <c r="O213" s="41">
        <v>900</v>
      </c>
      <c r="P213" s="39" t="s">
        <v>7547</v>
      </c>
      <c r="Q213" s="39" t="s">
        <v>7548</v>
      </c>
      <c r="R213" s="41">
        <v>848000</v>
      </c>
      <c r="S213" s="40">
        <v>45941.4133796296</v>
      </c>
      <c r="T213" s="41">
        <v>1</v>
      </c>
      <c r="U213" s="41">
        <v>2</v>
      </c>
      <c r="V213" s="39" t="s">
        <v>7549</v>
      </c>
      <c r="W213" s="39" t="s">
        <v>7550</v>
      </c>
      <c r="X213" s="39"/>
      <c r="Y213" s="41">
        <v>4</v>
      </c>
      <c r="Z213" s="39" t="s">
        <v>7551</v>
      </c>
      <c r="AA213" s="39"/>
      <c r="AB213" s="39"/>
      <c r="AC213" s="40"/>
      <c r="AD213" s="40"/>
      <c r="AE213" s="39"/>
      <c r="AF213" s="40"/>
      <c r="AG213" s="40"/>
      <c r="AH213" s="39" t="s">
        <v>7628</v>
      </c>
      <c r="AI213" s="40">
        <v>45941.4133796296</v>
      </c>
      <c r="AJ213" s="40"/>
      <c r="AK213" s="40"/>
      <c r="AL213" s="40"/>
      <c r="AM213" s="39" t="s">
        <v>7553</v>
      </c>
      <c r="AN213" s="39" t="s">
        <v>7554</v>
      </c>
      <c r="AO213" s="39" t="s">
        <v>7565</v>
      </c>
      <c r="AP213" s="39" t="s">
        <v>7566</v>
      </c>
      <c r="AQ213" s="39" t="s">
        <v>7556</v>
      </c>
      <c r="AR213" s="39" t="s">
        <v>7557</v>
      </c>
    </row>
    <row r="214" ht="24" spans="1:44">
      <c r="A214" s="39" t="s">
        <v>8767</v>
      </c>
      <c r="B214" s="39" t="s">
        <v>8768</v>
      </c>
      <c r="C214" s="40">
        <v>45940.62</v>
      </c>
      <c r="D214" s="39" t="s">
        <v>8769</v>
      </c>
      <c r="E214" s="39" t="s">
        <v>8770</v>
      </c>
      <c r="F214" s="39" t="s">
        <v>8771</v>
      </c>
      <c r="G214" s="39"/>
      <c r="H214" s="39" t="s">
        <v>8772</v>
      </c>
      <c r="I214" s="39" t="s">
        <v>7592</v>
      </c>
      <c r="J214" s="39"/>
      <c r="K214" s="39" t="s">
        <v>7593</v>
      </c>
      <c r="L214" s="39"/>
      <c r="M214" s="41"/>
      <c r="N214" s="39" t="s">
        <v>7546</v>
      </c>
      <c r="O214" s="41">
        <v>900</v>
      </c>
      <c r="P214" s="39" t="s">
        <v>7547</v>
      </c>
      <c r="Q214" s="39" t="s">
        <v>7548</v>
      </c>
      <c r="R214" s="41">
        <v>893000</v>
      </c>
      <c r="S214" s="40">
        <v>45940.6395486111</v>
      </c>
      <c r="T214" s="41">
        <v>1</v>
      </c>
      <c r="U214" s="41">
        <v>3</v>
      </c>
      <c r="V214" s="39" t="s">
        <v>7549</v>
      </c>
      <c r="W214" s="39" t="s">
        <v>7550</v>
      </c>
      <c r="X214" s="39"/>
      <c r="Y214" s="41">
        <v>4</v>
      </c>
      <c r="Z214" s="39" t="s">
        <v>7551</v>
      </c>
      <c r="AA214" s="39"/>
      <c r="AB214" s="39"/>
      <c r="AC214" s="40"/>
      <c r="AD214" s="40"/>
      <c r="AE214" s="39"/>
      <c r="AF214" s="40"/>
      <c r="AG214" s="40"/>
      <c r="AH214" s="39" t="s">
        <v>7608</v>
      </c>
      <c r="AI214" s="40">
        <v>45940.650787037</v>
      </c>
      <c r="AJ214" s="40">
        <v>45940.650787037</v>
      </c>
      <c r="AK214" s="40"/>
      <c r="AL214" s="40"/>
      <c r="AM214" s="39" t="s">
        <v>7553</v>
      </c>
      <c r="AN214" s="39" t="s">
        <v>7554</v>
      </c>
      <c r="AO214" s="39" t="s">
        <v>7565</v>
      </c>
      <c r="AP214" s="39" t="s">
        <v>7566</v>
      </c>
      <c r="AQ214" s="39" t="s">
        <v>7556</v>
      </c>
      <c r="AR214" s="39" t="s">
        <v>7557</v>
      </c>
    </row>
    <row r="215" ht="24" spans="1:44">
      <c r="A215" s="39" t="s">
        <v>8773</v>
      </c>
      <c r="B215" s="39" t="s">
        <v>8774</v>
      </c>
      <c r="C215" s="40">
        <v>45935.8294212963</v>
      </c>
      <c r="D215" s="39" t="s">
        <v>8775</v>
      </c>
      <c r="E215" s="39" t="s">
        <v>8776</v>
      </c>
      <c r="F215" s="39" t="s">
        <v>8777</v>
      </c>
      <c r="G215" s="39"/>
      <c r="H215" s="39" t="s">
        <v>8778</v>
      </c>
      <c r="I215" s="39" t="s">
        <v>7592</v>
      </c>
      <c r="J215" s="39"/>
      <c r="K215" s="39" t="s">
        <v>7593</v>
      </c>
      <c r="L215" s="39"/>
      <c r="M215" s="41"/>
      <c r="N215" s="39" t="s">
        <v>7546</v>
      </c>
      <c r="O215" s="41">
        <v>900</v>
      </c>
      <c r="P215" s="39" t="s">
        <v>7547</v>
      </c>
      <c r="Q215" s="39" t="s">
        <v>7548</v>
      </c>
      <c r="R215" s="41">
        <v>863000</v>
      </c>
      <c r="S215" s="40">
        <v>45936.4298842593</v>
      </c>
      <c r="T215" s="41">
        <v>5</v>
      </c>
      <c r="U215" s="41">
        <v>7</v>
      </c>
      <c r="V215" s="39" t="s">
        <v>7617</v>
      </c>
      <c r="W215" s="39"/>
      <c r="X215" s="39" t="s">
        <v>7952</v>
      </c>
      <c r="Y215" s="41">
        <v>25</v>
      </c>
      <c r="Z215" s="39" t="s">
        <v>7551</v>
      </c>
      <c r="AA215" s="39"/>
      <c r="AB215" s="39"/>
      <c r="AC215" s="40"/>
      <c r="AD215" s="40"/>
      <c r="AE215" s="39"/>
      <c r="AF215" s="40"/>
      <c r="AG215" s="40"/>
      <c r="AH215" s="39" t="s">
        <v>7608</v>
      </c>
      <c r="AI215" s="40">
        <v>45937.3781134259</v>
      </c>
      <c r="AJ215" s="40">
        <v>45937.3781134259</v>
      </c>
      <c r="AK215" s="40"/>
      <c r="AL215" s="40"/>
      <c r="AM215" s="39" t="s">
        <v>7553</v>
      </c>
      <c r="AN215" s="39" t="s">
        <v>7554</v>
      </c>
      <c r="AO215" s="39" t="s">
        <v>7565</v>
      </c>
      <c r="AP215" s="39" t="s">
        <v>7566</v>
      </c>
      <c r="AQ215" s="39" t="s">
        <v>7556</v>
      </c>
      <c r="AR215" s="39" t="s">
        <v>7557</v>
      </c>
    </row>
    <row r="216" ht="24" spans="1:44">
      <c r="A216" s="39" t="s">
        <v>8779</v>
      </c>
      <c r="B216" s="39" t="s">
        <v>8780</v>
      </c>
      <c r="C216" s="40">
        <v>45943.3497800926</v>
      </c>
      <c r="D216" s="39" t="s">
        <v>8781</v>
      </c>
      <c r="E216" s="39" t="s">
        <v>8782</v>
      </c>
      <c r="F216" s="39" t="s">
        <v>8101</v>
      </c>
      <c r="G216" s="39" t="s">
        <v>8783</v>
      </c>
      <c r="H216" s="39" t="s">
        <v>8783</v>
      </c>
      <c r="I216" s="39" t="s">
        <v>7543</v>
      </c>
      <c r="J216" s="39" t="s">
        <v>7544</v>
      </c>
      <c r="K216" s="39" t="s">
        <v>7607</v>
      </c>
      <c r="L216" s="39"/>
      <c r="M216" s="41"/>
      <c r="N216" s="39" t="s">
        <v>7594</v>
      </c>
      <c r="O216" s="41">
        <v>1300</v>
      </c>
      <c r="P216" s="39" t="s">
        <v>7547</v>
      </c>
      <c r="Q216" s="39" t="s">
        <v>7548</v>
      </c>
      <c r="R216" s="41">
        <v>1223000</v>
      </c>
      <c r="S216" s="40">
        <v>45943.36</v>
      </c>
      <c r="T216" s="41">
        <v>0</v>
      </c>
      <c r="U216" s="41">
        <v>0</v>
      </c>
      <c r="V216" s="39" t="s">
        <v>7549</v>
      </c>
      <c r="W216" s="39" t="s">
        <v>7550</v>
      </c>
      <c r="X216" s="39"/>
      <c r="Y216" s="41">
        <v>4</v>
      </c>
      <c r="Z216" s="39" t="s">
        <v>7551</v>
      </c>
      <c r="AA216" s="39"/>
      <c r="AB216" s="39"/>
      <c r="AC216" s="40"/>
      <c r="AD216" s="40"/>
      <c r="AE216" s="39"/>
      <c r="AF216" s="40"/>
      <c r="AG216" s="40"/>
      <c r="AH216" s="39" t="s">
        <v>7628</v>
      </c>
      <c r="AI216" s="40">
        <v>45943.36</v>
      </c>
      <c r="AJ216" s="40"/>
      <c r="AK216" s="40"/>
      <c r="AL216" s="40"/>
      <c r="AM216" s="39" t="s">
        <v>7553</v>
      </c>
      <c r="AN216" s="39" t="s">
        <v>7554</v>
      </c>
      <c r="AO216" s="39" t="s">
        <v>7609</v>
      </c>
      <c r="AP216" s="39" t="s">
        <v>7610</v>
      </c>
      <c r="AQ216" s="39" t="s">
        <v>7556</v>
      </c>
      <c r="AR216" s="39" t="s">
        <v>7557</v>
      </c>
    </row>
    <row r="217" ht="24" spans="1:44">
      <c r="A217" s="39" t="s">
        <v>8784</v>
      </c>
      <c r="B217" s="39" t="s">
        <v>8785</v>
      </c>
      <c r="C217" s="40">
        <v>45932.3091782407</v>
      </c>
      <c r="D217" s="39" t="s">
        <v>8786</v>
      </c>
      <c r="E217" s="39" t="s">
        <v>8787</v>
      </c>
      <c r="F217" s="39" t="s">
        <v>8788</v>
      </c>
      <c r="G217" s="39"/>
      <c r="H217" s="39" t="s">
        <v>8789</v>
      </c>
      <c r="I217" s="39" t="s">
        <v>7543</v>
      </c>
      <c r="J217" s="39" t="s">
        <v>7544</v>
      </c>
      <c r="K217" s="39" t="s">
        <v>7607</v>
      </c>
      <c r="L217" s="39"/>
      <c r="M217" s="41"/>
      <c r="N217" s="39" t="s">
        <v>7546</v>
      </c>
      <c r="O217" s="41">
        <v>900</v>
      </c>
      <c r="P217" s="39" t="s">
        <v>7547</v>
      </c>
      <c r="Q217" s="39" t="s">
        <v>7548</v>
      </c>
      <c r="R217" s="41">
        <v>893000</v>
      </c>
      <c r="S217" s="40">
        <v>45932.5909490741</v>
      </c>
      <c r="T217" s="41">
        <v>4</v>
      </c>
      <c r="U217" s="41">
        <v>6</v>
      </c>
      <c r="V217" s="39" t="s">
        <v>7617</v>
      </c>
      <c r="W217" s="39" t="s">
        <v>7660</v>
      </c>
      <c r="X217" s="39" t="s">
        <v>7661</v>
      </c>
      <c r="Y217" s="41">
        <v>25</v>
      </c>
      <c r="Z217" s="39" t="s">
        <v>7551</v>
      </c>
      <c r="AA217" s="39"/>
      <c r="AB217" s="39"/>
      <c r="AC217" s="40"/>
      <c r="AD217" s="40"/>
      <c r="AE217" s="39"/>
      <c r="AF217" s="40"/>
      <c r="AG217" s="40"/>
      <c r="AH217" s="39" t="s">
        <v>7552</v>
      </c>
      <c r="AI217" s="40">
        <v>45938.5155902778</v>
      </c>
      <c r="AJ217" s="40">
        <v>45932.6794097222</v>
      </c>
      <c r="AK217" s="40">
        <v>45938</v>
      </c>
      <c r="AL217" s="40">
        <v>45938.5155902778</v>
      </c>
      <c r="AM217" s="39" t="s">
        <v>7553</v>
      </c>
      <c r="AN217" s="39" t="s">
        <v>7554</v>
      </c>
      <c r="AO217" s="39" t="s">
        <v>7609</v>
      </c>
      <c r="AP217" s="39" t="s">
        <v>7610</v>
      </c>
      <c r="AQ217" s="39" t="s">
        <v>7556</v>
      </c>
      <c r="AR217" s="39" t="s">
        <v>7557</v>
      </c>
    </row>
    <row r="218" ht="24" spans="1:44">
      <c r="A218" s="39" t="s">
        <v>8790</v>
      </c>
      <c r="B218" s="39" t="s">
        <v>8791</v>
      </c>
      <c r="C218" s="40">
        <v>45936.7835185185</v>
      </c>
      <c r="D218" s="39" t="s">
        <v>8792</v>
      </c>
      <c r="E218" s="39" t="s">
        <v>8793</v>
      </c>
      <c r="F218" s="39" t="s">
        <v>8174</v>
      </c>
      <c r="G218" s="39" t="s">
        <v>7563</v>
      </c>
      <c r="H218" s="39" t="s">
        <v>7563</v>
      </c>
      <c r="I218" s="39" t="s">
        <v>7543</v>
      </c>
      <c r="J218" s="39" t="s">
        <v>7544</v>
      </c>
      <c r="K218" s="39" t="s">
        <v>7564</v>
      </c>
      <c r="L218" s="39"/>
      <c r="M218" s="41"/>
      <c r="N218" s="39" t="s">
        <v>7849</v>
      </c>
      <c r="O218" s="41">
        <v>900</v>
      </c>
      <c r="P218" s="39" t="s">
        <v>7547</v>
      </c>
      <c r="Q218" s="39" t="s">
        <v>7548</v>
      </c>
      <c r="R218" s="41">
        <v>863000</v>
      </c>
      <c r="S218" s="40">
        <v>45936.8263078704</v>
      </c>
      <c r="T218" s="41">
        <v>5</v>
      </c>
      <c r="U218" s="41">
        <v>7</v>
      </c>
      <c r="V218" s="39" t="s">
        <v>7617</v>
      </c>
      <c r="W218" s="39"/>
      <c r="X218" s="39" t="s">
        <v>7952</v>
      </c>
      <c r="Y218" s="41">
        <v>25</v>
      </c>
      <c r="Z218" s="39" t="s">
        <v>7551</v>
      </c>
      <c r="AA218" s="39"/>
      <c r="AB218" s="39"/>
      <c r="AC218" s="40"/>
      <c r="AD218" s="40"/>
      <c r="AE218" s="39"/>
      <c r="AF218" s="40"/>
      <c r="AG218" s="40"/>
      <c r="AH218" s="39" t="s">
        <v>7608</v>
      </c>
      <c r="AI218" s="40">
        <v>45940.6507407407</v>
      </c>
      <c r="AJ218" s="40">
        <v>45940.6507407407</v>
      </c>
      <c r="AK218" s="40"/>
      <c r="AL218" s="40"/>
      <c r="AM218" s="39" t="s">
        <v>7553</v>
      </c>
      <c r="AN218" s="39" t="s">
        <v>7554</v>
      </c>
      <c r="AO218" s="39" t="s">
        <v>7565</v>
      </c>
      <c r="AP218" s="39" t="s">
        <v>7566</v>
      </c>
      <c r="AQ218" s="39" t="s">
        <v>7556</v>
      </c>
      <c r="AR218" s="39" t="s">
        <v>7557</v>
      </c>
    </row>
    <row r="219" ht="24" spans="1:44">
      <c r="A219" s="39" t="s">
        <v>8794</v>
      </c>
      <c r="B219" s="39" t="s">
        <v>8795</v>
      </c>
      <c r="C219" s="40">
        <v>45933.3550810185</v>
      </c>
      <c r="D219" s="39" t="s">
        <v>8796</v>
      </c>
      <c r="E219" s="39" t="s">
        <v>8797</v>
      </c>
      <c r="F219" s="39" t="s">
        <v>8798</v>
      </c>
      <c r="G219" s="39" t="s">
        <v>8799</v>
      </c>
      <c r="H219" s="39" t="s">
        <v>8799</v>
      </c>
      <c r="I219" s="39" t="s">
        <v>7573</v>
      </c>
      <c r="J219" s="39" t="s">
        <v>7544</v>
      </c>
      <c r="K219" s="39" t="s">
        <v>7688</v>
      </c>
      <c r="L219" s="39"/>
      <c r="M219" s="41"/>
      <c r="N219" s="39" t="s">
        <v>7546</v>
      </c>
      <c r="O219" s="41">
        <v>900</v>
      </c>
      <c r="P219" s="39" t="s">
        <v>7547</v>
      </c>
      <c r="Q219" s="39" t="s">
        <v>7548</v>
      </c>
      <c r="R219" s="41">
        <v>893000</v>
      </c>
      <c r="S219" s="40">
        <v>45933.5395601852</v>
      </c>
      <c r="T219" s="41">
        <v>6</v>
      </c>
      <c r="U219" s="41">
        <v>10</v>
      </c>
      <c r="V219" s="39" t="s">
        <v>7617</v>
      </c>
      <c r="W219" s="39" t="s">
        <v>7660</v>
      </c>
      <c r="X219" s="39" t="s">
        <v>7661</v>
      </c>
      <c r="Y219" s="41">
        <v>25</v>
      </c>
      <c r="Z219" s="39" t="s">
        <v>7551</v>
      </c>
      <c r="AA219" s="39"/>
      <c r="AB219" s="39"/>
      <c r="AC219" s="40"/>
      <c r="AD219" s="40"/>
      <c r="AE219" s="39"/>
      <c r="AF219" s="40"/>
      <c r="AG219" s="40"/>
      <c r="AH219" s="39" t="s">
        <v>7608</v>
      </c>
      <c r="AI219" s="40">
        <v>45933.5549768519</v>
      </c>
      <c r="AJ219" s="40">
        <v>45933.5549768519</v>
      </c>
      <c r="AK219" s="40"/>
      <c r="AL219" s="40"/>
      <c r="AM219" s="39" t="s">
        <v>7553</v>
      </c>
      <c r="AN219" s="39" t="s">
        <v>7554</v>
      </c>
      <c r="AO219" s="39" t="s">
        <v>7609</v>
      </c>
      <c r="AP219" s="39" t="s">
        <v>7610</v>
      </c>
      <c r="AQ219" s="39" t="s">
        <v>7556</v>
      </c>
      <c r="AR219" s="39" t="s">
        <v>7557</v>
      </c>
    </row>
    <row r="220" ht="24" spans="1:44">
      <c r="A220" s="39" t="s">
        <v>8800</v>
      </c>
      <c r="B220" s="39" t="s">
        <v>8801</v>
      </c>
      <c r="C220" s="40">
        <v>45933.5905555556</v>
      </c>
      <c r="D220" s="39" t="s">
        <v>8802</v>
      </c>
      <c r="E220" s="39" t="s">
        <v>8803</v>
      </c>
      <c r="F220" s="39" t="s">
        <v>8222</v>
      </c>
      <c r="G220" s="39" t="s">
        <v>8223</v>
      </c>
      <c r="H220" s="39" t="s">
        <v>8223</v>
      </c>
      <c r="I220" s="39" t="s">
        <v>7573</v>
      </c>
      <c r="J220" s="39" t="s">
        <v>7544</v>
      </c>
      <c r="K220" s="39" t="s">
        <v>7688</v>
      </c>
      <c r="L220" s="39"/>
      <c r="M220" s="41"/>
      <c r="N220" s="39" t="s">
        <v>7546</v>
      </c>
      <c r="O220" s="41">
        <v>900</v>
      </c>
      <c r="P220" s="39" t="s">
        <v>7547</v>
      </c>
      <c r="Q220" s="39" t="s">
        <v>7548</v>
      </c>
      <c r="R220" s="41">
        <v>893000</v>
      </c>
      <c r="S220" s="40">
        <v>45937.4279050926</v>
      </c>
      <c r="T220" s="41">
        <v>4</v>
      </c>
      <c r="U220" s="41">
        <v>6</v>
      </c>
      <c r="V220" s="39" t="s">
        <v>7617</v>
      </c>
      <c r="W220" s="39" t="s">
        <v>7660</v>
      </c>
      <c r="X220" s="39" t="s">
        <v>7661</v>
      </c>
      <c r="Y220" s="41">
        <v>25</v>
      </c>
      <c r="Z220" s="39" t="s">
        <v>7551</v>
      </c>
      <c r="AA220" s="39"/>
      <c r="AB220" s="39"/>
      <c r="AC220" s="40"/>
      <c r="AD220" s="40"/>
      <c r="AE220" s="39"/>
      <c r="AF220" s="40"/>
      <c r="AG220" s="40"/>
      <c r="AH220" s="39" t="s">
        <v>7608</v>
      </c>
      <c r="AI220" s="40">
        <v>45937.546099537</v>
      </c>
      <c r="AJ220" s="40">
        <v>45937.546099537</v>
      </c>
      <c r="AK220" s="40"/>
      <c r="AL220" s="40"/>
      <c r="AM220" s="39" t="s">
        <v>7553</v>
      </c>
      <c r="AN220" s="39" t="s">
        <v>7554</v>
      </c>
      <c r="AO220" s="39" t="s">
        <v>7609</v>
      </c>
      <c r="AP220" s="39" t="s">
        <v>7610</v>
      </c>
      <c r="AQ220" s="39" t="s">
        <v>7556</v>
      </c>
      <c r="AR220" s="39" t="s">
        <v>7557</v>
      </c>
    </row>
    <row r="221" ht="24" spans="1:44">
      <c r="A221" s="39" t="s">
        <v>8804</v>
      </c>
      <c r="B221" s="39" t="s">
        <v>8805</v>
      </c>
      <c r="C221" s="40">
        <v>45940.4667824074</v>
      </c>
      <c r="D221" s="39" t="s">
        <v>8806</v>
      </c>
      <c r="E221" s="39" t="s">
        <v>8807</v>
      </c>
      <c r="F221" s="39" t="s">
        <v>8808</v>
      </c>
      <c r="G221" s="39" t="s">
        <v>7563</v>
      </c>
      <c r="H221" s="39" t="s">
        <v>7563</v>
      </c>
      <c r="I221" s="39" t="s">
        <v>7543</v>
      </c>
      <c r="J221" s="39" t="s">
        <v>7544</v>
      </c>
      <c r="K221" s="39" t="s">
        <v>7564</v>
      </c>
      <c r="L221" s="39"/>
      <c r="M221" s="41"/>
      <c r="N221" s="39" t="s">
        <v>7546</v>
      </c>
      <c r="O221" s="41">
        <v>900</v>
      </c>
      <c r="P221" s="39" t="s">
        <v>7547</v>
      </c>
      <c r="Q221" s="39" t="s">
        <v>7548</v>
      </c>
      <c r="R221" s="41">
        <v>848000</v>
      </c>
      <c r="S221" s="40">
        <v>45940.4937037037</v>
      </c>
      <c r="T221" s="41">
        <v>1</v>
      </c>
      <c r="U221" s="41">
        <v>3</v>
      </c>
      <c r="V221" s="39" t="s">
        <v>7549</v>
      </c>
      <c r="W221" s="39" t="s">
        <v>7550</v>
      </c>
      <c r="X221" s="39"/>
      <c r="Y221" s="41">
        <v>4</v>
      </c>
      <c r="Z221" s="39" t="s">
        <v>7551</v>
      </c>
      <c r="AA221" s="39"/>
      <c r="AB221" s="39"/>
      <c r="AC221" s="40"/>
      <c r="AD221" s="40"/>
      <c r="AE221" s="39"/>
      <c r="AF221" s="40"/>
      <c r="AG221" s="40"/>
      <c r="AH221" s="39" t="s">
        <v>7608</v>
      </c>
      <c r="AI221" s="40">
        <v>45940.6466666667</v>
      </c>
      <c r="AJ221" s="40">
        <v>45940.6466666667</v>
      </c>
      <c r="AK221" s="40"/>
      <c r="AL221" s="40"/>
      <c r="AM221" s="39" t="s">
        <v>7553</v>
      </c>
      <c r="AN221" s="39" t="s">
        <v>7554</v>
      </c>
      <c r="AO221" s="39" t="s">
        <v>7565</v>
      </c>
      <c r="AP221" s="39" t="s">
        <v>7566</v>
      </c>
      <c r="AQ221" s="39" t="s">
        <v>7556</v>
      </c>
      <c r="AR221" s="39" t="s">
        <v>7557</v>
      </c>
    </row>
    <row r="222" ht="24" spans="1:44">
      <c r="A222" s="39" t="s">
        <v>8809</v>
      </c>
      <c r="B222" s="39" t="s">
        <v>8810</v>
      </c>
      <c r="C222" s="40">
        <v>45940.5416550926</v>
      </c>
      <c r="D222" s="39" t="s">
        <v>8811</v>
      </c>
      <c r="E222" s="39" t="s">
        <v>8812</v>
      </c>
      <c r="F222" s="39" t="s">
        <v>8813</v>
      </c>
      <c r="G222" s="39" t="s">
        <v>8814</v>
      </c>
      <c r="H222" s="39" t="s">
        <v>8814</v>
      </c>
      <c r="I222" s="39" t="s">
        <v>7573</v>
      </c>
      <c r="J222" s="39" t="s">
        <v>7544</v>
      </c>
      <c r="K222" s="39" t="s">
        <v>7688</v>
      </c>
      <c r="L222" s="39"/>
      <c r="M222" s="41"/>
      <c r="N222" s="39" t="s">
        <v>7594</v>
      </c>
      <c r="O222" s="41">
        <v>1300</v>
      </c>
      <c r="P222" s="39" t="s">
        <v>7547</v>
      </c>
      <c r="Q222" s="39" t="s">
        <v>7548</v>
      </c>
      <c r="R222" s="41">
        <v>1268000</v>
      </c>
      <c r="S222" s="40">
        <v>45940.5541319444</v>
      </c>
      <c r="T222" s="41">
        <v>1</v>
      </c>
      <c r="U222" s="41">
        <v>3</v>
      </c>
      <c r="V222" s="39" t="s">
        <v>7549</v>
      </c>
      <c r="W222" s="39" t="s">
        <v>7550</v>
      </c>
      <c r="X222" s="39"/>
      <c r="Y222" s="41">
        <v>4</v>
      </c>
      <c r="Z222" s="39" t="s">
        <v>7551</v>
      </c>
      <c r="AA222" s="39"/>
      <c r="AB222" s="39"/>
      <c r="AC222" s="40"/>
      <c r="AD222" s="40"/>
      <c r="AE222" s="39"/>
      <c r="AF222" s="40"/>
      <c r="AG222" s="40"/>
      <c r="AH222" s="39" t="s">
        <v>7608</v>
      </c>
      <c r="AI222" s="40">
        <v>45940.7170023148</v>
      </c>
      <c r="AJ222" s="40">
        <v>45940.7170023148</v>
      </c>
      <c r="AK222" s="40"/>
      <c r="AL222" s="40"/>
      <c r="AM222" s="39" t="s">
        <v>7553</v>
      </c>
      <c r="AN222" s="39" t="s">
        <v>7554</v>
      </c>
      <c r="AO222" s="39" t="s">
        <v>7609</v>
      </c>
      <c r="AP222" s="39" t="s">
        <v>7610</v>
      </c>
      <c r="AQ222" s="39" t="s">
        <v>7556</v>
      </c>
      <c r="AR222" s="39" t="s">
        <v>7557</v>
      </c>
    </row>
    <row r="223" ht="24" spans="1:44">
      <c r="A223" s="39" t="s">
        <v>8815</v>
      </c>
      <c r="B223" s="39" t="s">
        <v>8816</v>
      </c>
      <c r="C223" s="40">
        <v>45937.5458449074</v>
      </c>
      <c r="D223" s="39" t="s">
        <v>8817</v>
      </c>
      <c r="E223" s="39" t="s">
        <v>8818</v>
      </c>
      <c r="F223" s="39" t="s">
        <v>8819</v>
      </c>
      <c r="G223" s="39"/>
      <c r="H223" s="39" t="s">
        <v>8820</v>
      </c>
      <c r="I223" s="39" t="s">
        <v>7543</v>
      </c>
      <c r="J223" s="39" t="s">
        <v>7544</v>
      </c>
      <c r="K223" s="39" t="s">
        <v>7607</v>
      </c>
      <c r="L223" s="39" t="s">
        <v>7546</v>
      </c>
      <c r="M223" s="41">
        <v>900</v>
      </c>
      <c r="N223" s="39" t="s">
        <v>7594</v>
      </c>
      <c r="O223" s="41">
        <v>2200</v>
      </c>
      <c r="P223" s="39" t="s">
        <v>7595</v>
      </c>
      <c r="Q223" s="39" t="s">
        <v>7548</v>
      </c>
      <c r="R223" s="41">
        <v>1268100</v>
      </c>
      <c r="S223" s="40">
        <v>45940.478125</v>
      </c>
      <c r="T223" s="41">
        <v>1</v>
      </c>
      <c r="U223" s="41">
        <v>3</v>
      </c>
      <c r="V223" s="39" t="s">
        <v>7549</v>
      </c>
      <c r="W223" s="39" t="s">
        <v>7550</v>
      </c>
      <c r="X223" s="39"/>
      <c r="Y223" s="41">
        <v>4</v>
      </c>
      <c r="Z223" s="39" t="s">
        <v>7551</v>
      </c>
      <c r="AA223" s="39"/>
      <c r="AB223" s="39"/>
      <c r="AC223" s="40"/>
      <c r="AD223" s="40"/>
      <c r="AE223" s="39"/>
      <c r="AF223" s="40"/>
      <c r="AG223" s="40"/>
      <c r="AH223" s="39" t="s">
        <v>7608</v>
      </c>
      <c r="AI223" s="40">
        <v>45940.7128703704</v>
      </c>
      <c r="AJ223" s="40">
        <v>45940.7128703704</v>
      </c>
      <c r="AK223" s="40"/>
      <c r="AL223" s="40"/>
      <c r="AM223" s="39" t="s">
        <v>7553</v>
      </c>
      <c r="AN223" s="39" t="s">
        <v>7554</v>
      </c>
      <c r="AO223" s="39" t="s">
        <v>7609</v>
      </c>
      <c r="AP223" s="39" t="s">
        <v>7610</v>
      </c>
      <c r="AQ223" s="39"/>
      <c r="AR223" s="39" t="s">
        <v>7557</v>
      </c>
    </row>
    <row r="224" ht="24" spans="1:44">
      <c r="A224" s="39" t="s">
        <v>8821</v>
      </c>
      <c r="B224" s="39" t="s">
        <v>8822</v>
      </c>
      <c r="C224" s="40">
        <v>45931.809837963</v>
      </c>
      <c r="D224" s="39" t="s">
        <v>8823</v>
      </c>
      <c r="E224" s="39" t="s">
        <v>8824</v>
      </c>
      <c r="F224" s="39" t="s">
        <v>7934</v>
      </c>
      <c r="G224" s="39" t="s">
        <v>7935</v>
      </c>
      <c r="H224" s="39" t="s">
        <v>7935</v>
      </c>
      <c r="I224" s="39" t="s">
        <v>7573</v>
      </c>
      <c r="J224" s="39" t="s">
        <v>7544</v>
      </c>
      <c r="K224" s="39" t="s">
        <v>7688</v>
      </c>
      <c r="L224" s="39"/>
      <c r="M224" s="41"/>
      <c r="N224" s="39" t="s">
        <v>7546</v>
      </c>
      <c r="O224" s="41">
        <v>900</v>
      </c>
      <c r="P224" s="39" t="s">
        <v>7547</v>
      </c>
      <c r="Q224" s="39" t="s">
        <v>7548</v>
      </c>
      <c r="R224" s="41">
        <v>863000</v>
      </c>
      <c r="S224" s="40">
        <v>45932.8234606481</v>
      </c>
      <c r="T224" s="41">
        <v>3</v>
      </c>
      <c r="U224" s="41">
        <v>5</v>
      </c>
      <c r="V224" s="39" t="s">
        <v>7617</v>
      </c>
      <c r="W224" s="39" t="s">
        <v>7660</v>
      </c>
      <c r="X224" s="39" t="s">
        <v>7661</v>
      </c>
      <c r="Y224" s="41">
        <v>25</v>
      </c>
      <c r="Z224" s="39" t="s">
        <v>7551</v>
      </c>
      <c r="AA224" s="39"/>
      <c r="AB224" s="39"/>
      <c r="AC224" s="40"/>
      <c r="AD224" s="40"/>
      <c r="AE224" s="39"/>
      <c r="AF224" s="40"/>
      <c r="AG224" s="40"/>
      <c r="AH224" s="39" t="s">
        <v>7552</v>
      </c>
      <c r="AI224" s="40">
        <v>45937.6142939815</v>
      </c>
      <c r="AJ224" s="40">
        <v>45933.3939814815</v>
      </c>
      <c r="AK224" s="40">
        <v>45937</v>
      </c>
      <c r="AL224" s="40">
        <v>45937.6142939815</v>
      </c>
      <c r="AM224" s="39" t="s">
        <v>7553</v>
      </c>
      <c r="AN224" s="39" t="s">
        <v>7554</v>
      </c>
      <c r="AO224" s="39" t="s">
        <v>7609</v>
      </c>
      <c r="AP224" s="39" t="s">
        <v>7610</v>
      </c>
      <c r="AQ224" s="39" t="s">
        <v>7556</v>
      </c>
      <c r="AR224" s="39" t="s">
        <v>7557</v>
      </c>
    </row>
    <row r="225" ht="24" spans="1:44">
      <c r="A225" s="39" t="s">
        <v>8825</v>
      </c>
      <c r="B225" s="39" t="s">
        <v>8826</v>
      </c>
      <c r="C225" s="40">
        <v>45936.3936574074</v>
      </c>
      <c r="D225" s="39" t="s">
        <v>8827</v>
      </c>
      <c r="E225" s="39" t="s">
        <v>8828</v>
      </c>
      <c r="F225" s="39" t="s">
        <v>8829</v>
      </c>
      <c r="G225" s="39"/>
      <c r="H225" s="39" t="s">
        <v>8830</v>
      </c>
      <c r="I225" s="39" t="s">
        <v>7543</v>
      </c>
      <c r="J225" s="39" t="s">
        <v>7544</v>
      </c>
      <c r="K225" s="39" t="s">
        <v>7564</v>
      </c>
      <c r="L225" s="39" t="s">
        <v>7594</v>
      </c>
      <c r="M225" s="41">
        <v>450</v>
      </c>
      <c r="N225" s="39" t="s">
        <v>7546</v>
      </c>
      <c r="O225" s="41">
        <v>900</v>
      </c>
      <c r="P225" s="39" t="s">
        <v>7595</v>
      </c>
      <c r="Q225" s="39" t="s">
        <v>7548</v>
      </c>
      <c r="R225" s="41">
        <v>426650</v>
      </c>
      <c r="S225" s="40">
        <v>45936.3979166667</v>
      </c>
      <c r="T225" s="41">
        <v>1</v>
      </c>
      <c r="U225" s="41">
        <v>1</v>
      </c>
      <c r="V225" s="39" t="s">
        <v>7549</v>
      </c>
      <c r="W225" s="39" t="s">
        <v>7550</v>
      </c>
      <c r="X225" s="39"/>
      <c r="Y225" s="41">
        <v>4</v>
      </c>
      <c r="Z225" s="39" t="s">
        <v>7551</v>
      </c>
      <c r="AA225" s="39"/>
      <c r="AB225" s="39"/>
      <c r="AC225" s="40"/>
      <c r="AD225" s="40"/>
      <c r="AE225" s="39"/>
      <c r="AF225" s="40"/>
      <c r="AG225" s="40"/>
      <c r="AH225" s="39" t="s">
        <v>7552</v>
      </c>
      <c r="AI225" s="40">
        <v>45937.8403819444</v>
      </c>
      <c r="AJ225" s="40">
        <v>45936.6855902778</v>
      </c>
      <c r="AK225" s="40">
        <v>45937</v>
      </c>
      <c r="AL225" s="40">
        <v>45937.8403819444</v>
      </c>
      <c r="AM225" s="39" t="s">
        <v>7553</v>
      </c>
      <c r="AN225" s="39" t="s">
        <v>7554</v>
      </c>
      <c r="AO225" s="39" t="s">
        <v>7565</v>
      </c>
      <c r="AP225" s="39" t="s">
        <v>7566</v>
      </c>
      <c r="AQ225" s="39"/>
      <c r="AR225" s="39" t="s">
        <v>7557</v>
      </c>
    </row>
    <row r="226" ht="24" spans="1:44">
      <c r="A226" s="39" t="s">
        <v>8831</v>
      </c>
      <c r="B226" s="39" t="s">
        <v>8832</v>
      </c>
      <c r="C226" s="40">
        <v>45936.6929166667</v>
      </c>
      <c r="D226" s="39" t="s">
        <v>8264</v>
      </c>
      <c r="E226" s="39" t="s">
        <v>8265</v>
      </c>
      <c r="F226" s="39" t="s">
        <v>8266</v>
      </c>
      <c r="G226" s="39" t="s">
        <v>7563</v>
      </c>
      <c r="H226" s="39" t="s">
        <v>8267</v>
      </c>
      <c r="I226" s="39" t="s">
        <v>7543</v>
      </c>
      <c r="J226" s="39" t="s">
        <v>7544</v>
      </c>
      <c r="K226" s="39" t="s">
        <v>7564</v>
      </c>
      <c r="L226" s="39" t="s">
        <v>7546</v>
      </c>
      <c r="M226" s="41">
        <v>900</v>
      </c>
      <c r="N226" s="39" t="s">
        <v>7594</v>
      </c>
      <c r="O226" s="41">
        <v>2200</v>
      </c>
      <c r="P226" s="39" t="s">
        <v>7595</v>
      </c>
      <c r="Q226" s="39" t="s">
        <v>7548</v>
      </c>
      <c r="R226" s="41">
        <v>1223100</v>
      </c>
      <c r="S226" s="40">
        <v>45936.7800925926</v>
      </c>
      <c r="T226" s="41">
        <v>1</v>
      </c>
      <c r="U226" s="41">
        <v>1</v>
      </c>
      <c r="V226" s="39" t="s">
        <v>7549</v>
      </c>
      <c r="W226" s="39" t="s">
        <v>7550</v>
      </c>
      <c r="X226" s="39"/>
      <c r="Y226" s="41">
        <v>4</v>
      </c>
      <c r="Z226" s="39" t="s">
        <v>7551</v>
      </c>
      <c r="AA226" s="39"/>
      <c r="AB226" s="39"/>
      <c r="AC226" s="40"/>
      <c r="AD226" s="40"/>
      <c r="AE226" s="39"/>
      <c r="AF226" s="40"/>
      <c r="AG226" s="40"/>
      <c r="AH226" s="39" t="s">
        <v>7552</v>
      </c>
      <c r="AI226" s="40">
        <v>45937.8406481482</v>
      </c>
      <c r="AJ226" s="40">
        <v>45936.8122337963</v>
      </c>
      <c r="AK226" s="40">
        <v>45937</v>
      </c>
      <c r="AL226" s="40">
        <v>45937.8406481482</v>
      </c>
      <c r="AM226" s="39" t="s">
        <v>7553</v>
      </c>
      <c r="AN226" s="39" t="s">
        <v>7554</v>
      </c>
      <c r="AO226" s="39" t="s">
        <v>7565</v>
      </c>
      <c r="AP226" s="39" t="s">
        <v>7566</v>
      </c>
      <c r="AQ226" s="39"/>
      <c r="AR226" s="39" t="s">
        <v>7557</v>
      </c>
    </row>
    <row r="227" ht="24" spans="1:44">
      <c r="A227" s="39" t="s">
        <v>8833</v>
      </c>
      <c r="B227" s="39" t="s">
        <v>8834</v>
      </c>
      <c r="C227" s="40">
        <v>45936.4172685185</v>
      </c>
      <c r="D227" s="39" t="s">
        <v>8835</v>
      </c>
      <c r="E227" s="39" t="s">
        <v>8836</v>
      </c>
      <c r="F227" s="39" t="s">
        <v>8837</v>
      </c>
      <c r="G227" s="39" t="s">
        <v>7675</v>
      </c>
      <c r="H227" s="39" t="s">
        <v>8838</v>
      </c>
      <c r="I227" s="39" t="s">
        <v>7543</v>
      </c>
      <c r="J227" s="39" t="s">
        <v>7544</v>
      </c>
      <c r="K227" s="39" t="s">
        <v>7607</v>
      </c>
      <c r="L227" s="39"/>
      <c r="M227" s="41"/>
      <c r="N227" s="39" t="s">
        <v>7546</v>
      </c>
      <c r="O227" s="41">
        <v>900</v>
      </c>
      <c r="P227" s="39" t="s">
        <v>7547</v>
      </c>
      <c r="Q227" s="39" t="s">
        <v>7548</v>
      </c>
      <c r="R227" s="41">
        <v>893000</v>
      </c>
      <c r="S227" s="40">
        <v>45936.7447569444</v>
      </c>
      <c r="T227" s="41">
        <v>5</v>
      </c>
      <c r="U227" s="41">
        <v>7</v>
      </c>
      <c r="V227" s="39" t="s">
        <v>7617</v>
      </c>
      <c r="W227" s="39" t="s">
        <v>7660</v>
      </c>
      <c r="X227" s="39" t="s">
        <v>7661</v>
      </c>
      <c r="Y227" s="41">
        <v>25</v>
      </c>
      <c r="Z227" s="39" t="s">
        <v>7551</v>
      </c>
      <c r="AA227" s="39"/>
      <c r="AB227" s="39"/>
      <c r="AC227" s="40"/>
      <c r="AD227" s="40"/>
      <c r="AE227" s="39"/>
      <c r="AF227" s="40"/>
      <c r="AG227" s="40"/>
      <c r="AH227" s="39" t="s">
        <v>7608</v>
      </c>
      <c r="AI227" s="40">
        <v>45937.3160648148</v>
      </c>
      <c r="AJ227" s="40">
        <v>45937.3160648148</v>
      </c>
      <c r="AK227" s="40"/>
      <c r="AL227" s="40"/>
      <c r="AM227" s="39" t="s">
        <v>7553</v>
      </c>
      <c r="AN227" s="39" t="s">
        <v>7554</v>
      </c>
      <c r="AO227" s="39" t="s">
        <v>7609</v>
      </c>
      <c r="AP227" s="39" t="s">
        <v>7610</v>
      </c>
      <c r="AQ227" s="39" t="s">
        <v>7556</v>
      </c>
      <c r="AR227" s="39" t="s">
        <v>7557</v>
      </c>
    </row>
    <row r="228" ht="24" spans="1:44">
      <c r="A228" s="39" t="s">
        <v>8839</v>
      </c>
      <c r="B228" s="39" t="s">
        <v>8840</v>
      </c>
      <c r="C228" s="40">
        <v>45931.4488657407</v>
      </c>
      <c r="D228" s="39" t="s">
        <v>8841</v>
      </c>
      <c r="E228" s="39" t="s">
        <v>8842</v>
      </c>
      <c r="F228" s="39" t="s">
        <v>8843</v>
      </c>
      <c r="G228" s="39"/>
      <c r="H228" s="39" t="s">
        <v>8844</v>
      </c>
      <c r="I228" s="39" t="s">
        <v>7543</v>
      </c>
      <c r="J228" s="39" t="s">
        <v>7544</v>
      </c>
      <c r="K228" s="39" t="s">
        <v>7564</v>
      </c>
      <c r="L228" s="39" t="s">
        <v>7849</v>
      </c>
      <c r="M228" s="41">
        <v>900</v>
      </c>
      <c r="N228" s="39" t="s">
        <v>7849</v>
      </c>
      <c r="O228" s="41">
        <v>1300</v>
      </c>
      <c r="P228" s="39" t="s">
        <v>7595</v>
      </c>
      <c r="Q228" s="39" t="s">
        <v>7548</v>
      </c>
      <c r="R228" s="41">
        <v>379800</v>
      </c>
      <c r="S228" s="40">
        <v>45931.5034722222</v>
      </c>
      <c r="T228" s="41">
        <v>3</v>
      </c>
      <c r="U228" s="41">
        <v>5</v>
      </c>
      <c r="V228" s="39" t="s">
        <v>7549</v>
      </c>
      <c r="W228" s="39" t="s">
        <v>7550</v>
      </c>
      <c r="X228" s="39"/>
      <c r="Y228" s="41">
        <v>4</v>
      </c>
      <c r="Z228" s="39" t="s">
        <v>7551</v>
      </c>
      <c r="AA228" s="39"/>
      <c r="AB228" s="39"/>
      <c r="AC228" s="40"/>
      <c r="AD228" s="40"/>
      <c r="AE228" s="39"/>
      <c r="AF228" s="40"/>
      <c r="AG228" s="40"/>
      <c r="AH228" s="39" t="s">
        <v>7552</v>
      </c>
      <c r="AI228" s="40">
        <v>45936.6322569444</v>
      </c>
      <c r="AJ228" s="40">
        <v>45931.5175115741</v>
      </c>
      <c r="AK228" s="40">
        <v>45936</v>
      </c>
      <c r="AL228" s="40">
        <v>45936.6322569444</v>
      </c>
      <c r="AM228" s="39" t="s">
        <v>7553</v>
      </c>
      <c r="AN228" s="39" t="s">
        <v>7554</v>
      </c>
      <c r="AO228" s="39" t="s">
        <v>7565</v>
      </c>
      <c r="AP228" s="39" t="s">
        <v>7566</v>
      </c>
      <c r="AQ228" s="39"/>
      <c r="AR228" s="39" t="s">
        <v>7557</v>
      </c>
    </row>
    <row r="229" ht="24" spans="1:44">
      <c r="A229" s="39" t="s">
        <v>8845</v>
      </c>
      <c r="B229" s="39" t="s">
        <v>8846</v>
      </c>
      <c r="C229" s="40">
        <v>45936.3187962963</v>
      </c>
      <c r="D229" s="39" t="s">
        <v>8847</v>
      </c>
      <c r="E229" s="39" t="s">
        <v>8848</v>
      </c>
      <c r="F229" s="39" t="s">
        <v>8813</v>
      </c>
      <c r="G229" s="39" t="s">
        <v>8849</v>
      </c>
      <c r="H229" s="39" t="s">
        <v>8849</v>
      </c>
      <c r="I229" s="39" t="s">
        <v>7573</v>
      </c>
      <c r="J229" s="39" t="s">
        <v>7544</v>
      </c>
      <c r="K229" s="39" t="s">
        <v>7688</v>
      </c>
      <c r="L229" s="39"/>
      <c r="M229" s="41"/>
      <c r="N229" s="39" t="s">
        <v>7546</v>
      </c>
      <c r="O229" s="41">
        <v>900</v>
      </c>
      <c r="P229" s="39" t="s">
        <v>7547</v>
      </c>
      <c r="Q229" s="39" t="s">
        <v>7548</v>
      </c>
      <c r="R229" s="41">
        <v>893000</v>
      </c>
      <c r="S229" s="40">
        <v>45937.3239351852</v>
      </c>
      <c r="T229" s="41">
        <v>4</v>
      </c>
      <c r="U229" s="41">
        <v>6</v>
      </c>
      <c r="V229" s="39" t="s">
        <v>7617</v>
      </c>
      <c r="W229" s="39" t="s">
        <v>7660</v>
      </c>
      <c r="X229" s="39" t="s">
        <v>7661</v>
      </c>
      <c r="Y229" s="41">
        <v>25</v>
      </c>
      <c r="Z229" s="39" t="s">
        <v>7551</v>
      </c>
      <c r="AA229" s="39"/>
      <c r="AB229" s="39"/>
      <c r="AC229" s="40"/>
      <c r="AD229" s="40"/>
      <c r="AE229" s="39"/>
      <c r="AF229" s="40"/>
      <c r="AG229" s="40"/>
      <c r="AH229" s="39" t="s">
        <v>7608</v>
      </c>
      <c r="AI229" s="40">
        <v>45937.3681597222</v>
      </c>
      <c r="AJ229" s="40">
        <v>45937.3681597222</v>
      </c>
      <c r="AK229" s="40"/>
      <c r="AL229" s="40"/>
      <c r="AM229" s="39" t="s">
        <v>7553</v>
      </c>
      <c r="AN229" s="39" t="s">
        <v>7554</v>
      </c>
      <c r="AO229" s="39" t="s">
        <v>7609</v>
      </c>
      <c r="AP229" s="39" t="s">
        <v>7610</v>
      </c>
      <c r="AQ229" s="39" t="s">
        <v>7556</v>
      </c>
      <c r="AR229" s="39" t="s">
        <v>7557</v>
      </c>
    </row>
    <row r="230" ht="24" spans="1:44">
      <c r="A230" s="39" t="s">
        <v>8850</v>
      </c>
      <c r="B230" s="39" t="s">
        <v>8851</v>
      </c>
      <c r="C230" s="40">
        <v>45931.6824652778</v>
      </c>
      <c r="D230" s="39" t="s">
        <v>8852</v>
      </c>
      <c r="E230" s="39" t="s">
        <v>8853</v>
      </c>
      <c r="F230" s="39" t="s">
        <v>8854</v>
      </c>
      <c r="G230" s="39"/>
      <c r="H230" s="39" t="s">
        <v>8855</v>
      </c>
      <c r="I230" s="39" t="s">
        <v>7592</v>
      </c>
      <c r="J230" s="39"/>
      <c r="K230" s="39" t="s">
        <v>7593</v>
      </c>
      <c r="L230" s="39" t="s">
        <v>7546</v>
      </c>
      <c r="M230" s="41">
        <v>900</v>
      </c>
      <c r="N230" s="39" t="s">
        <v>7594</v>
      </c>
      <c r="O230" s="41">
        <v>2200</v>
      </c>
      <c r="P230" s="39" t="s">
        <v>7595</v>
      </c>
      <c r="Q230" s="39" t="s">
        <v>7548</v>
      </c>
      <c r="R230" s="41">
        <v>1318100</v>
      </c>
      <c r="S230" s="40">
        <v>45932.4656481482</v>
      </c>
      <c r="T230" s="41">
        <v>3</v>
      </c>
      <c r="U230" s="41">
        <v>5</v>
      </c>
      <c r="V230" s="39" t="s">
        <v>7549</v>
      </c>
      <c r="W230" s="39" t="s">
        <v>7550</v>
      </c>
      <c r="X230" s="39"/>
      <c r="Y230" s="41">
        <v>4</v>
      </c>
      <c r="Z230" s="39" t="s">
        <v>7551</v>
      </c>
      <c r="AA230" s="39"/>
      <c r="AB230" s="39"/>
      <c r="AC230" s="40"/>
      <c r="AD230" s="40"/>
      <c r="AE230" s="39"/>
      <c r="AF230" s="40"/>
      <c r="AG230" s="40"/>
      <c r="AH230" s="39" t="s">
        <v>7552</v>
      </c>
      <c r="AI230" s="40">
        <v>45937.8851736111</v>
      </c>
      <c r="AJ230" s="40">
        <v>45932.4902777778</v>
      </c>
      <c r="AK230" s="40">
        <v>45937</v>
      </c>
      <c r="AL230" s="40">
        <v>45937.8851736111</v>
      </c>
      <c r="AM230" s="39" t="s">
        <v>7553</v>
      </c>
      <c r="AN230" s="39" t="s">
        <v>7554</v>
      </c>
      <c r="AO230" s="39" t="s">
        <v>7619</v>
      </c>
      <c r="AP230" s="39" t="s">
        <v>7620</v>
      </c>
      <c r="AQ230" s="39"/>
      <c r="AR230" s="39" t="s">
        <v>7557</v>
      </c>
    </row>
    <row r="231" ht="24" spans="1:44">
      <c r="A231" s="39" t="s">
        <v>8856</v>
      </c>
      <c r="B231" s="39" t="s">
        <v>8857</v>
      </c>
      <c r="C231" s="40">
        <v>45933.3309606481</v>
      </c>
      <c r="D231" s="39" t="s">
        <v>8858</v>
      </c>
      <c r="E231" s="39" t="s">
        <v>8859</v>
      </c>
      <c r="F231" s="39" t="s">
        <v>8860</v>
      </c>
      <c r="G231" s="39" t="s">
        <v>8861</v>
      </c>
      <c r="H231" s="39" t="s">
        <v>8861</v>
      </c>
      <c r="I231" s="39" t="s">
        <v>7573</v>
      </c>
      <c r="J231" s="39" t="s">
        <v>7544</v>
      </c>
      <c r="K231" s="39" t="s">
        <v>7688</v>
      </c>
      <c r="L231" s="39"/>
      <c r="M231" s="41"/>
      <c r="N231" s="39" t="s">
        <v>7546</v>
      </c>
      <c r="O231" s="41">
        <v>900</v>
      </c>
      <c r="P231" s="39" t="s">
        <v>7547</v>
      </c>
      <c r="Q231" s="39" t="s">
        <v>7548</v>
      </c>
      <c r="R231" s="41">
        <v>863000</v>
      </c>
      <c r="S231" s="40">
        <v>45933.5921296296</v>
      </c>
      <c r="T231" s="41">
        <v>6</v>
      </c>
      <c r="U231" s="41">
        <v>10</v>
      </c>
      <c r="V231" s="39" t="s">
        <v>7617</v>
      </c>
      <c r="W231" s="39" t="s">
        <v>7660</v>
      </c>
      <c r="X231" s="39" t="s">
        <v>7661</v>
      </c>
      <c r="Y231" s="41">
        <v>25</v>
      </c>
      <c r="Z231" s="39" t="s">
        <v>7551</v>
      </c>
      <c r="AA231" s="39"/>
      <c r="AB231" s="39"/>
      <c r="AC231" s="40"/>
      <c r="AD231" s="40"/>
      <c r="AE231" s="39"/>
      <c r="AF231" s="40"/>
      <c r="AG231" s="40"/>
      <c r="AH231" s="39" t="s">
        <v>7608</v>
      </c>
      <c r="AI231" s="40">
        <v>45933.6164467593</v>
      </c>
      <c r="AJ231" s="40">
        <v>45933.6164467593</v>
      </c>
      <c r="AK231" s="40"/>
      <c r="AL231" s="40"/>
      <c r="AM231" s="39" t="s">
        <v>7553</v>
      </c>
      <c r="AN231" s="39" t="s">
        <v>7554</v>
      </c>
      <c r="AO231" s="39" t="s">
        <v>7609</v>
      </c>
      <c r="AP231" s="39" t="s">
        <v>7610</v>
      </c>
      <c r="AQ231" s="39" t="s">
        <v>7556</v>
      </c>
      <c r="AR231" s="39" t="s">
        <v>7557</v>
      </c>
    </row>
    <row r="232" ht="24" spans="1:44">
      <c r="A232" s="39" t="s">
        <v>8862</v>
      </c>
      <c r="B232" s="39" t="s">
        <v>8863</v>
      </c>
      <c r="C232" s="40">
        <v>45935.6420138889</v>
      </c>
      <c r="D232" s="39" t="s">
        <v>8864</v>
      </c>
      <c r="E232" s="39" t="s">
        <v>8865</v>
      </c>
      <c r="F232" s="39" t="s">
        <v>8866</v>
      </c>
      <c r="G232" s="39" t="s">
        <v>8180</v>
      </c>
      <c r="H232" s="39" t="s">
        <v>8180</v>
      </c>
      <c r="I232" s="39" t="s">
        <v>7573</v>
      </c>
      <c r="J232" s="39" t="s">
        <v>7544</v>
      </c>
      <c r="K232" s="39" t="s">
        <v>7688</v>
      </c>
      <c r="L232" s="39"/>
      <c r="M232" s="41"/>
      <c r="N232" s="39" t="s">
        <v>7546</v>
      </c>
      <c r="O232" s="41">
        <v>900</v>
      </c>
      <c r="P232" s="39" t="s">
        <v>7547</v>
      </c>
      <c r="Q232" s="39" t="s">
        <v>7548</v>
      </c>
      <c r="R232" s="41">
        <v>893000</v>
      </c>
      <c r="S232" s="40">
        <v>45936.7012384259</v>
      </c>
      <c r="T232" s="41">
        <v>3</v>
      </c>
      <c r="U232" s="41">
        <v>3</v>
      </c>
      <c r="V232" s="39" t="s">
        <v>7617</v>
      </c>
      <c r="W232" s="39" t="s">
        <v>7660</v>
      </c>
      <c r="X232" s="39" t="s">
        <v>7661</v>
      </c>
      <c r="Y232" s="41">
        <v>25</v>
      </c>
      <c r="Z232" s="39" t="s">
        <v>7551</v>
      </c>
      <c r="AA232" s="39"/>
      <c r="AB232" s="39"/>
      <c r="AC232" s="40"/>
      <c r="AD232" s="40"/>
      <c r="AE232" s="39"/>
      <c r="AF232" s="40"/>
      <c r="AG232" s="40"/>
      <c r="AH232" s="39" t="s">
        <v>7552</v>
      </c>
      <c r="AI232" s="40">
        <v>45939.648275463</v>
      </c>
      <c r="AJ232" s="40">
        <v>45937.3160648148</v>
      </c>
      <c r="AK232" s="40">
        <v>45939</v>
      </c>
      <c r="AL232" s="40">
        <v>45939.648275463</v>
      </c>
      <c r="AM232" s="39" t="s">
        <v>7553</v>
      </c>
      <c r="AN232" s="39" t="s">
        <v>7554</v>
      </c>
      <c r="AO232" s="39" t="s">
        <v>7609</v>
      </c>
      <c r="AP232" s="39" t="s">
        <v>7610</v>
      </c>
      <c r="AQ232" s="39" t="s">
        <v>7556</v>
      </c>
      <c r="AR232" s="39" t="s">
        <v>7557</v>
      </c>
    </row>
    <row r="233" ht="24" spans="1:44">
      <c r="A233" s="39" t="s">
        <v>8867</v>
      </c>
      <c r="B233" s="39" t="s">
        <v>8868</v>
      </c>
      <c r="C233" s="40">
        <v>45933.4881944444</v>
      </c>
      <c r="D233" s="39" t="s">
        <v>8188</v>
      </c>
      <c r="E233" s="39" t="s">
        <v>8189</v>
      </c>
      <c r="F233" s="39" t="s">
        <v>8190</v>
      </c>
      <c r="G233" s="39"/>
      <c r="H233" s="39" t="s">
        <v>8869</v>
      </c>
      <c r="I233" s="39" t="s">
        <v>7543</v>
      </c>
      <c r="J233" s="39" t="s">
        <v>7544</v>
      </c>
      <c r="K233" s="39" t="s">
        <v>7809</v>
      </c>
      <c r="L233" s="39" t="s">
        <v>7594</v>
      </c>
      <c r="M233" s="41">
        <v>450</v>
      </c>
      <c r="N233" s="39" t="s">
        <v>7594</v>
      </c>
      <c r="O233" s="41">
        <v>1300</v>
      </c>
      <c r="P233" s="39" t="s">
        <v>7595</v>
      </c>
      <c r="Q233" s="39" t="s">
        <v>7548</v>
      </c>
      <c r="R233" s="41">
        <v>801450</v>
      </c>
      <c r="S233" s="40"/>
      <c r="T233" s="41"/>
      <c r="U233" s="41"/>
      <c r="V233" s="39"/>
      <c r="W233" s="39"/>
      <c r="X233" s="39"/>
      <c r="Y233" s="41"/>
      <c r="Z233" s="39" t="s">
        <v>7551</v>
      </c>
      <c r="AA233" s="39"/>
      <c r="AB233" s="39"/>
      <c r="AC233" s="40"/>
      <c r="AD233" s="40"/>
      <c r="AE233" s="39"/>
      <c r="AF233" s="40"/>
      <c r="AG233" s="40"/>
      <c r="AH233" s="39" t="s">
        <v>7850</v>
      </c>
      <c r="AI233" s="40">
        <v>45933.6300462963</v>
      </c>
      <c r="AJ233" s="40"/>
      <c r="AK233" s="40"/>
      <c r="AL233" s="40"/>
      <c r="AM233" s="39" t="s">
        <v>7553</v>
      </c>
      <c r="AN233" s="39" t="s">
        <v>7554</v>
      </c>
      <c r="AO233" s="39" t="s">
        <v>7609</v>
      </c>
      <c r="AP233" s="39"/>
      <c r="AQ233" s="39"/>
      <c r="AR233" s="39" t="s">
        <v>7557</v>
      </c>
    </row>
    <row r="234" ht="24" spans="1:44">
      <c r="A234" s="39" t="s">
        <v>8870</v>
      </c>
      <c r="B234" s="39" t="s">
        <v>8871</v>
      </c>
      <c r="C234" s="40">
        <v>45937.4398611111</v>
      </c>
      <c r="D234" s="39" t="s">
        <v>8872</v>
      </c>
      <c r="E234" s="39" t="s">
        <v>8873</v>
      </c>
      <c r="F234" s="39" t="s">
        <v>8874</v>
      </c>
      <c r="G234" s="39" t="s">
        <v>8875</v>
      </c>
      <c r="H234" s="39" t="s">
        <v>8875</v>
      </c>
      <c r="I234" s="39" t="s">
        <v>7573</v>
      </c>
      <c r="J234" s="39" t="s">
        <v>7544</v>
      </c>
      <c r="K234" s="39" t="s">
        <v>7616</v>
      </c>
      <c r="L234" s="39"/>
      <c r="M234" s="41"/>
      <c r="N234" s="39" t="s">
        <v>7546</v>
      </c>
      <c r="O234" s="41">
        <v>900</v>
      </c>
      <c r="P234" s="39" t="s">
        <v>7547</v>
      </c>
      <c r="Q234" s="39" t="s">
        <v>7548</v>
      </c>
      <c r="R234" s="41">
        <v>863000</v>
      </c>
      <c r="S234" s="40">
        <v>45938.7755671296</v>
      </c>
      <c r="T234" s="41">
        <v>3</v>
      </c>
      <c r="U234" s="41">
        <v>5</v>
      </c>
      <c r="V234" s="39" t="s">
        <v>7549</v>
      </c>
      <c r="W234" s="39" t="s">
        <v>7550</v>
      </c>
      <c r="X234" s="39"/>
      <c r="Y234" s="41">
        <v>4</v>
      </c>
      <c r="Z234" s="39" t="s">
        <v>7551</v>
      </c>
      <c r="AA234" s="39"/>
      <c r="AB234" s="39"/>
      <c r="AC234" s="40"/>
      <c r="AD234" s="40"/>
      <c r="AE234" s="39"/>
      <c r="AF234" s="40"/>
      <c r="AG234" s="40"/>
      <c r="AH234" s="39" t="s">
        <v>7608</v>
      </c>
      <c r="AI234" s="40">
        <v>45940.3536226852</v>
      </c>
      <c r="AJ234" s="40">
        <v>45940.3536226852</v>
      </c>
      <c r="AK234" s="40"/>
      <c r="AL234" s="40"/>
      <c r="AM234" s="39" t="s">
        <v>7553</v>
      </c>
      <c r="AN234" s="39" t="s">
        <v>7554</v>
      </c>
      <c r="AO234" s="39" t="s">
        <v>7619</v>
      </c>
      <c r="AP234" s="39" t="s">
        <v>7620</v>
      </c>
      <c r="AQ234" s="39" t="s">
        <v>7556</v>
      </c>
      <c r="AR234" s="39" t="s">
        <v>7557</v>
      </c>
    </row>
    <row r="235" ht="24" spans="1:44">
      <c r="A235" s="39" t="s">
        <v>8876</v>
      </c>
      <c r="B235" s="39" t="s">
        <v>8877</v>
      </c>
      <c r="C235" s="40">
        <v>45939.592349537</v>
      </c>
      <c r="D235" s="39" t="s">
        <v>8878</v>
      </c>
      <c r="E235" s="39" t="s">
        <v>8879</v>
      </c>
      <c r="F235" s="39" t="s">
        <v>8880</v>
      </c>
      <c r="G235" s="39" t="s">
        <v>8881</v>
      </c>
      <c r="H235" s="39" t="s">
        <v>8881</v>
      </c>
      <c r="I235" s="39" t="s">
        <v>7573</v>
      </c>
      <c r="J235" s="39" t="s">
        <v>7544</v>
      </c>
      <c r="K235" s="39" t="s">
        <v>7583</v>
      </c>
      <c r="L235" s="39"/>
      <c r="M235" s="41"/>
      <c r="N235" s="39" t="s">
        <v>7546</v>
      </c>
      <c r="O235" s="41">
        <v>900</v>
      </c>
      <c r="P235" s="39" t="s">
        <v>7547</v>
      </c>
      <c r="Q235" s="39" t="s">
        <v>7548</v>
      </c>
      <c r="R235" s="41">
        <v>848000</v>
      </c>
      <c r="S235" s="40">
        <v>45940.3655787037</v>
      </c>
      <c r="T235" s="41">
        <v>1</v>
      </c>
      <c r="U235" s="41">
        <v>3</v>
      </c>
      <c r="V235" s="39" t="s">
        <v>7549</v>
      </c>
      <c r="W235" s="39" t="s">
        <v>7550</v>
      </c>
      <c r="X235" s="39"/>
      <c r="Y235" s="41">
        <v>4</v>
      </c>
      <c r="Z235" s="39" t="s">
        <v>7551</v>
      </c>
      <c r="AA235" s="39"/>
      <c r="AB235" s="39"/>
      <c r="AC235" s="40"/>
      <c r="AD235" s="40"/>
      <c r="AE235" s="39"/>
      <c r="AF235" s="40"/>
      <c r="AG235" s="40"/>
      <c r="AH235" s="39" t="s">
        <v>7608</v>
      </c>
      <c r="AI235" s="40">
        <v>45940.4131712963</v>
      </c>
      <c r="AJ235" s="40">
        <v>45940.4131712963</v>
      </c>
      <c r="AK235" s="40"/>
      <c r="AL235" s="40"/>
      <c r="AM235" s="39" t="s">
        <v>7553</v>
      </c>
      <c r="AN235" s="39" t="s">
        <v>7554</v>
      </c>
      <c r="AO235" s="39" t="s">
        <v>7584</v>
      </c>
      <c r="AP235" s="39" t="s">
        <v>7585</v>
      </c>
      <c r="AQ235" s="39" t="s">
        <v>7556</v>
      </c>
      <c r="AR235" s="39" t="s">
        <v>7557</v>
      </c>
    </row>
    <row r="236" ht="24" spans="1:44">
      <c r="A236" s="39" t="s">
        <v>8882</v>
      </c>
      <c r="B236" s="39" t="s">
        <v>8883</v>
      </c>
      <c r="C236" s="40">
        <v>45938.4522800926</v>
      </c>
      <c r="D236" s="39" t="s">
        <v>8884</v>
      </c>
      <c r="E236" s="39" t="s">
        <v>8885</v>
      </c>
      <c r="F236" s="39" t="s">
        <v>8886</v>
      </c>
      <c r="G236" s="39" t="s">
        <v>7715</v>
      </c>
      <c r="H236" s="39" t="s">
        <v>7715</v>
      </c>
      <c r="I236" s="39" t="s">
        <v>7573</v>
      </c>
      <c r="J236" s="39" t="s">
        <v>7544</v>
      </c>
      <c r="K236" s="39" t="s">
        <v>7574</v>
      </c>
      <c r="L236" s="39"/>
      <c r="M236" s="41"/>
      <c r="N236" s="39" t="s">
        <v>7546</v>
      </c>
      <c r="O236" s="41">
        <v>900</v>
      </c>
      <c r="P236" s="39" t="s">
        <v>7547</v>
      </c>
      <c r="Q236" s="39" t="s">
        <v>7548</v>
      </c>
      <c r="R236" s="41">
        <v>848000</v>
      </c>
      <c r="S236" s="40">
        <v>45938.4982060185</v>
      </c>
      <c r="T236" s="41">
        <v>2</v>
      </c>
      <c r="U236" s="41">
        <v>2</v>
      </c>
      <c r="V236" s="39" t="s">
        <v>7549</v>
      </c>
      <c r="W236" s="39" t="s">
        <v>7550</v>
      </c>
      <c r="X236" s="39"/>
      <c r="Y236" s="41">
        <v>4</v>
      </c>
      <c r="Z236" s="39" t="s">
        <v>7551</v>
      </c>
      <c r="AA236" s="39"/>
      <c r="AB236" s="39"/>
      <c r="AC236" s="40"/>
      <c r="AD236" s="40"/>
      <c r="AE236" s="39"/>
      <c r="AF236" s="40"/>
      <c r="AG236" s="40"/>
      <c r="AH236" s="39" t="s">
        <v>7552</v>
      </c>
      <c r="AI236" s="40">
        <v>45940.4074421296</v>
      </c>
      <c r="AJ236" s="40">
        <v>45938.5400115741</v>
      </c>
      <c r="AK236" s="40">
        <v>45940</v>
      </c>
      <c r="AL236" s="40">
        <v>45940.4074421296</v>
      </c>
      <c r="AM236" s="39" t="s">
        <v>7553</v>
      </c>
      <c r="AN236" s="39" t="s">
        <v>7554</v>
      </c>
      <c r="AO236" s="39" t="s">
        <v>7555</v>
      </c>
      <c r="AP236" s="39" t="s">
        <v>7576</v>
      </c>
      <c r="AQ236" s="39" t="s">
        <v>7556</v>
      </c>
      <c r="AR236" s="39" t="s">
        <v>7557</v>
      </c>
    </row>
    <row r="237" ht="24" spans="1:44">
      <c r="A237" s="39" t="s">
        <v>8887</v>
      </c>
      <c r="B237" s="39" t="s">
        <v>8888</v>
      </c>
      <c r="C237" s="40">
        <v>45933.4901736111</v>
      </c>
      <c r="D237" s="39" t="s">
        <v>8889</v>
      </c>
      <c r="E237" s="39" t="s">
        <v>8890</v>
      </c>
      <c r="F237" s="39" t="s">
        <v>8891</v>
      </c>
      <c r="G237" s="39" t="s">
        <v>8892</v>
      </c>
      <c r="H237" s="39" t="s">
        <v>8892</v>
      </c>
      <c r="I237" s="39" t="s">
        <v>7573</v>
      </c>
      <c r="J237" s="39" t="s">
        <v>7544</v>
      </c>
      <c r="K237" s="39" t="s">
        <v>7616</v>
      </c>
      <c r="L237" s="39"/>
      <c r="M237" s="41"/>
      <c r="N237" s="39" t="s">
        <v>7546</v>
      </c>
      <c r="O237" s="41">
        <v>900</v>
      </c>
      <c r="P237" s="39" t="s">
        <v>7547</v>
      </c>
      <c r="Q237" s="39" t="s">
        <v>7548</v>
      </c>
      <c r="R237" s="41">
        <v>863000</v>
      </c>
      <c r="S237" s="40">
        <v>45933.8254398148</v>
      </c>
      <c r="T237" s="41">
        <v>5</v>
      </c>
      <c r="U237" s="41">
        <v>7</v>
      </c>
      <c r="V237" s="39" t="s">
        <v>7617</v>
      </c>
      <c r="W237" s="39"/>
      <c r="X237" s="41" t="s">
        <v>7618</v>
      </c>
      <c r="Y237" s="41">
        <v>25</v>
      </c>
      <c r="Z237" s="39" t="s">
        <v>7551</v>
      </c>
      <c r="AA237" s="39"/>
      <c r="AB237" s="39"/>
      <c r="AC237" s="42"/>
      <c r="AD237" s="40"/>
      <c r="AE237" s="39"/>
      <c r="AF237" s="40"/>
      <c r="AG237" s="40"/>
      <c r="AH237" s="39" t="s">
        <v>7552</v>
      </c>
      <c r="AI237" s="40">
        <v>45940.6260185185</v>
      </c>
      <c r="AJ237" s="40">
        <v>45936.5137847222</v>
      </c>
      <c r="AK237" s="40">
        <v>45939</v>
      </c>
      <c r="AL237" s="40">
        <v>45940.6260185185</v>
      </c>
      <c r="AM237" s="39" t="s">
        <v>7553</v>
      </c>
      <c r="AN237" s="39" t="s">
        <v>7554</v>
      </c>
      <c r="AO237" s="39" t="s">
        <v>7619</v>
      </c>
      <c r="AP237" s="39" t="s">
        <v>7620</v>
      </c>
      <c r="AQ237" s="39" t="s">
        <v>7556</v>
      </c>
      <c r="AR237" s="39" t="s">
        <v>7557</v>
      </c>
    </row>
    <row r="238" ht="24" spans="1:44">
      <c r="A238" s="39" t="s">
        <v>8893</v>
      </c>
      <c r="B238" s="39" t="s">
        <v>8894</v>
      </c>
      <c r="C238" s="40">
        <v>45931.4449537037</v>
      </c>
      <c r="D238" s="39" t="s">
        <v>8895</v>
      </c>
      <c r="E238" s="39" t="s">
        <v>8896</v>
      </c>
      <c r="F238" s="39" t="s">
        <v>8897</v>
      </c>
      <c r="G238" s="39"/>
      <c r="H238" s="39" t="s">
        <v>8898</v>
      </c>
      <c r="I238" s="39" t="s">
        <v>7543</v>
      </c>
      <c r="J238" s="39" t="s">
        <v>7544</v>
      </c>
      <c r="K238" s="39" t="s">
        <v>7607</v>
      </c>
      <c r="L238" s="39"/>
      <c r="M238" s="41"/>
      <c r="N238" s="39" t="s">
        <v>7546</v>
      </c>
      <c r="O238" s="41">
        <v>900</v>
      </c>
      <c r="P238" s="39" t="s">
        <v>7547</v>
      </c>
      <c r="Q238" s="39" t="s">
        <v>7548</v>
      </c>
      <c r="R238" s="41">
        <v>893000</v>
      </c>
      <c r="S238" s="40">
        <v>45931.454375</v>
      </c>
      <c r="T238" s="41">
        <v>4</v>
      </c>
      <c r="U238" s="41">
        <v>6</v>
      </c>
      <c r="V238" s="39" t="s">
        <v>7617</v>
      </c>
      <c r="W238" s="39" t="s">
        <v>7660</v>
      </c>
      <c r="X238" s="39" t="s">
        <v>7661</v>
      </c>
      <c r="Y238" s="41">
        <v>25</v>
      </c>
      <c r="Z238" s="39" t="s">
        <v>7551</v>
      </c>
      <c r="AA238" s="39"/>
      <c r="AB238" s="39"/>
      <c r="AC238" s="40"/>
      <c r="AD238" s="40"/>
      <c r="AE238" s="39"/>
      <c r="AF238" s="40"/>
      <c r="AG238" s="40"/>
      <c r="AH238" s="39" t="s">
        <v>7552</v>
      </c>
      <c r="AI238" s="40">
        <v>45937.6068634259</v>
      </c>
      <c r="AJ238" s="40">
        <v>45931.5895023148</v>
      </c>
      <c r="AK238" s="40">
        <v>45937</v>
      </c>
      <c r="AL238" s="40">
        <v>45937.6068634259</v>
      </c>
      <c r="AM238" s="39" t="s">
        <v>7553</v>
      </c>
      <c r="AN238" s="39" t="s">
        <v>7554</v>
      </c>
      <c r="AO238" s="39" t="s">
        <v>7609</v>
      </c>
      <c r="AP238" s="39" t="s">
        <v>7610</v>
      </c>
      <c r="AQ238" s="39" t="s">
        <v>7556</v>
      </c>
      <c r="AR238" s="39" t="s">
        <v>7557</v>
      </c>
    </row>
    <row r="239" ht="24" spans="1:44">
      <c r="A239" s="39" t="s">
        <v>8899</v>
      </c>
      <c r="B239" s="39" t="s">
        <v>8900</v>
      </c>
      <c r="C239" s="40">
        <v>45939.4165856481</v>
      </c>
      <c r="D239" s="39" t="s">
        <v>8901</v>
      </c>
      <c r="E239" s="39" t="s">
        <v>8902</v>
      </c>
      <c r="F239" s="39" t="s">
        <v>8903</v>
      </c>
      <c r="G239" s="39"/>
      <c r="H239" s="39" t="s">
        <v>8904</v>
      </c>
      <c r="I239" s="39" t="s">
        <v>7543</v>
      </c>
      <c r="J239" s="39" t="s">
        <v>7544</v>
      </c>
      <c r="K239" s="39" t="s">
        <v>7607</v>
      </c>
      <c r="L239" s="39"/>
      <c r="M239" s="41"/>
      <c r="N239" s="39" t="s">
        <v>7546</v>
      </c>
      <c r="O239" s="41">
        <v>900</v>
      </c>
      <c r="P239" s="39" t="s">
        <v>7547</v>
      </c>
      <c r="Q239" s="39" t="s">
        <v>7548</v>
      </c>
      <c r="R239" s="41">
        <v>893000</v>
      </c>
      <c r="S239" s="40">
        <v>45939.5191550926</v>
      </c>
      <c r="T239" s="41">
        <v>2</v>
      </c>
      <c r="U239" s="41">
        <v>4</v>
      </c>
      <c r="V239" s="39" t="s">
        <v>7549</v>
      </c>
      <c r="W239" s="39" t="s">
        <v>7550</v>
      </c>
      <c r="X239" s="39"/>
      <c r="Y239" s="41">
        <v>4</v>
      </c>
      <c r="Z239" s="39" t="s">
        <v>7551</v>
      </c>
      <c r="AA239" s="39"/>
      <c r="AB239" s="39"/>
      <c r="AC239" s="40"/>
      <c r="AD239" s="40"/>
      <c r="AE239" s="39"/>
      <c r="AF239" s="40"/>
      <c r="AG239" s="40"/>
      <c r="AH239" s="39" t="s">
        <v>7608</v>
      </c>
      <c r="AI239" s="40">
        <v>45939.5663310185</v>
      </c>
      <c r="AJ239" s="40">
        <v>45939.5663310185</v>
      </c>
      <c r="AK239" s="40"/>
      <c r="AL239" s="40"/>
      <c r="AM239" s="39" t="s">
        <v>7553</v>
      </c>
      <c r="AN239" s="39" t="s">
        <v>7554</v>
      </c>
      <c r="AO239" s="39" t="s">
        <v>7609</v>
      </c>
      <c r="AP239" s="39" t="s">
        <v>7610</v>
      </c>
      <c r="AQ239" s="39" t="s">
        <v>7556</v>
      </c>
      <c r="AR239" s="39" t="s">
        <v>7557</v>
      </c>
    </row>
    <row r="240" ht="24" spans="1:44">
      <c r="A240" s="39" t="s">
        <v>8905</v>
      </c>
      <c r="B240" s="39" t="s">
        <v>8906</v>
      </c>
      <c r="C240" s="40">
        <v>45938.6188078704</v>
      </c>
      <c r="D240" s="39" t="s">
        <v>8907</v>
      </c>
      <c r="E240" s="39" t="s">
        <v>8908</v>
      </c>
      <c r="F240" s="39" t="s">
        <v>8909</v>
      </c>
      <c r="G240" s="39"/>
      <c r="H240" s="39" t="s">
        <v>8910</v>
      </c>
      <c r="I240" s="39" t="s">
        <v>7592</v>
      </c>
      <c r="J240" s="39"/>
      <c r="K240" s="39" t="s">
        <v>7593</v>
      </c>
      <c r="L240" s="39" t="s">
        <v>7594</v>
      </c>
      <c r="M240" s="41">
        <v>450</v>
      </c>
      <c r="N240" s="39" t="s">
        <v>7546</v>
      </c>
      <c r="O240" s="41">
        <v>900</v>
      </c>
      <c r="P240" s="39" t="s">
        <v>7595</v>
      </c>
      <c r="Q240" s="39" t="s">
        <v>7548</v>
      </c>
      <c r="R240" s="41">
        <v>426650</v>
      </c>
      <c r="S240" s="40">
        <v>45938.6337037037</v>
      </c>
      <c r="T240" s="41">
        <v>2</v>
      </c>
      <c r="U240" s="41">
        <v>2</v>
      </c>
      <c r="V240" s="39" t="s">
        <v>7549</v>
      </c>
      <c r="W240" s="39" t="s">
        <v>7550</v>
      </c>
      <c r="X240" s="39"/>
      <c r="Y240" s="41">
        <v>4</v>
      </c>
      <c r="Z240" s="39" t="s">
        <v>7551</v>
      </c>
      <c r="AA240" s="39"/>
      <c r="AB240" s="39"/>
      <c r="AC240" s="40"/>
      <c r="AD240" s="40"/>
      <c r="AE240" s="39"/>
      <c r="AF240" s="40"/>
      <c r="AG240" s="40"/>
      <c r="AH240" s="39" t="s">
        <v>7552</v>
      </c>
      <c r="AI240" s="40">
        <v>45940.4083912037</v>
      </c>
      <c r="AJ240" s="40">
        <v>45938.6438541667</v>
      </c>
      <c r="AK240" s="40">
        <v>45940</v>
      </c>
      <c r="AL240" s="40">
        <v>45940.4083912037</v>
      </c>
      <c r="AM240" s="39" t="s">
        <v>7553</v>
      </c>
      <c r="AN240" s="39" t="s">
        <v>7554</v>
      </c>
      <c r="AO240" s="39" t="s">
        <v>7555</v>
      </c>
      <c r="AP240" s="39" t="s">
        <v>7576</v>
      </c>
      <c r="AQ240" s="39"/>
      <c r="AR240" s="39" t="s">
        <v>7557</v>
      </c>
    </row>
    <row r="241" ht="24" spans="1:44">
      <c r="A241" s="39" t="s">
        <v>8911</v>
      </c>
      <c r="B241" s="39" t="s">
        <v>7324</v>
      </c>
      <c r="C241" s="40">
        <v>45933.4230787037</v>
      </c>
      <c r="D241" s="39" t="s">
        <v>7324</v>
      </c>
      <c r="E241" s="39" t="s">
        <v>8912</v>
      </c>
      <c r="F241" s="39" t="s">
        <v>8913</v>
      </c>
      <c r="G241" s="39"/>
      <c r="H241" s="39" t="s">
        <v>8914</v>
      </c>
      <c r="I241" s="39" t="s">
        <v>7592</v>
      </c>
      <c r="J241" s="39"/>
      <c r="K241" s="39" t="s">
        <v>7593</v>
      </c>
      <c r="L241" s="39"/>
      <c r="M241" s="41"/>
      <c r="N241" s="39" t="s">
        <v>7575</v>
      </c>
      <c r="O241" s="41">
        <v>1300</v>
      </c>
      <c r="P241" s="39" t="s">
        <v>7547</v>
      </c>
      <c r="Q241" s="39" t="s">
        <v>7548</v>
      </c>
      <c r="R241" s="41">
        <v>1318000</v>
      </c>
      <c r="S241" s="40"/>
      <c r="T241" s="41"/>
      <c r="U241" s="41"/>
      <c r="V241" s="39"/>
      <c r="W241" s="39"/>
      <c r="X241" s="39"/>
      <c r="Y241" s="41"/>
      <c r="Z241" s="39" t="s">
        <v>7551</v>
      </c>
      <c r="AA241" s="39"/>
      <c r="AB241" s="39"/>
      <c r="AC241" s="40"/>
      <c r="AD241" s="40"/>
      <c r="AE241" s="39"/>
      <c r="AF241" s="40"/>
      <c r="AG241" s="40"/>
      <c r="AH241" s="39" t="s">
        <v>7596</v>
      </c>
      <c r="AI241" s="40">
        <v>45933.4230902778</v>
      </c>
      <c r="AJ241" s="40"/>
      <c r="AK241" s="40"/>
      <c r="AL241" s="40"/>
      <c r="AM241" s="39" t="s">
        <v>7553</v>
      </c>
      <c r="AN241" s="39" t="s">
        <v>7554</v>
      </c>
      <c r="AO241" s="39" t="s">
        <v>7619</v>
      </c>
      <c r="AP241" s="39"/>
      <c r="AQ241" s="39" t="s">
        <v>8169</v>
      </c>
      <c r="AR241" s="39" t="s">
        <v>7557</v>
      </c>
    </row>
    <row r="242" ht="24" spans="1:44">
      <c r="A242" s="39" t="s">
        <v>8915</v>
      </c>
      <c r="B242" s="39" t="s">
        <v>8916</v>
      </c>
      <c r="C242" s="40">
        <v>45931.4563541667</v>
      </c>
      <c r="D242" s="39" t="s">
        <v>8917</v>
      </c>
      <c r="E242" s="39" t="s">
        <v>8918</v>
      </c>
      <c r="F242" s="39" t="s">
        <v>8919</v>
      </c>
      <c r="G242" s="39" t="s">
        <v>8920</v>
      </c>
      <c r="H242" s="39" t="s">
        <v>8920</v>
      </c>
      <c r="I242" s="39" t="s">
        <v>7573</v>
      </c>
      <c r="J242" s="39" t="s">
        <v>7544</v>
      </c>
      <c r="K242" s="39" t="s">
        <v>7583</v>
      </c>
      <c r="L242" s="39"/>
      <c r="M242" s="41"/>
      <c r="N242" s="39" t="s">
        <v>7546</v>
      </c>
      <c r="O242" s="41">
        <v>900</v>
      </c>
      <c r="P242" s="39" t="s">
        <v>7547</v>
      </c>
      <c r="Q242" s="39" t="s">
        <v>7548</v>
      </c>
      <c r="R242" s="41">
        <v>848000</v>
      </c>
      <c r="S242" s="40">
        <v>45931.5976041667</v>
      </c>
      <c r="T242" s="41">
        <v>2</v>
      </c>
      <c r="U242" s="41">
        <v>3</v>
      </c>
      <c r="V242" s="39" t="s">
        <v>7549</v>
      </c>
      <c r="W242" s="39" t="s">
        <v>7550</v>
      </c>
      <c r="X242" s="39"/>
      <c r="Y242" s="41">
        <v>4</v>
      </c>
      <c r="Z242" s="39" t="s">
        <v>7551</v>
      </c>
      <c r="AA242" s="39"/>
      <c r="AB242" s="39"/>
      <c r="AC242" s="40"/>
      <c r="AD242" s="40"/>
      <c r="AE242" s="39"/>
      <c r="AF242" s="40"/>
      <c r="AG242" s="40"/>
      <c r="AH242" s="39" t="s">
        <v>7552</v>
      </c>
      <c r="AI242" s="40">
        <v>45934.3924537037</v>
      </c>
      <c r="AJ242" s="40">
        <v>45932.3460300926</v>
      </c>
      <c r="AK242" s="40">
        <v>45933</v>
      </c>
      <c r="AL242" s="40">
        <v>45934.3924537037</v>
      </c>
      <c r="AM242" s="39" t="s">
        <v>7553</v>
      </c>
      <c r="AN242" s="39" t="s">
        <v>7554</v>
      </c>
      <c r="AO242" s="39" t="s">
        <v>7584</v>
      </c>
      <c r="AP242" s="39" t="s">
        <v>7585</v>
      </c>
      <c r="AQ242" s="39" t="s">
        <v>7556</v>
      </c>
      <c r="AR242" s="39" t="s">
        <v>7557</v>
      </c>
    </row>
    <row r="243" ht="24" spans="1:44">
      <c r="A243" s="39" t="s">
        <v>8921</v>
      </c>
      <c r="B243" s="39" t="s">
        <v>8922</v>
      </c>
      <c r="C243" s="40">
        <v>45935.6509953704</v>
      </c>
      <c r="D243" s="39" t="s">
        <v>8923</v>
      </c>
      <c r="E243" s="39" t="s">
        <v>8924</v>
      </c>
      <c r="F243" s="39" t="s">
        <v>8925</v>
      </c>
      <c r="G243" s="39" t="s">
        <v>8926</v>
      </c>
      <c r="H243" s="39" t="s">
        <v>8926</v>
      </c>
      <c r="I243" s="39" t="s">
        <v>7573</v>
      </c>
      <c r="J243" s="39" t="s">
        <v>7544</v>
      </c>
      <c r="K243" s="39" t="s">
        <v>7688</v>
      </c>
      <c r="L243" s="39"/>
      <c r="M243" s="41"/>
      <c r="N243" s="39" t="s">
        <v>7546</v>
      </c>
      <c r="O243" s="41">
        <v>900</v>
      </c>
      <c r="P243" s="39" t="s">
        <v>7547</v>
      </c>
      <c r="Q243" s="39" t="s">
        <v>7548</v>
      </c>
      <c r="R243" s="41">
        <v>893000</v>
      </c>
      <c r="S243" s="40">
        <v>45936.645625</v>
      </c>
      <c r="T243" s="41">
        <v>1</v>
      </c>
      <c r="U243" s="41">
        <v>1</v>
      </c>
      <c r="V243" s="39" t="s">
        <v>7549</v>
      </c>
      <c r="W243" s="39" t="s">
        <v>7550</v>
      </c>
      <c r="X243" s="39"/>
      <c r="Y243" s="41">
        <v>4</v>
      </c>
      <c r="Z243" s="39" t="s">
        <v>7551</v>
      </c>
      <c r="AA243" s="39"/>
      <c r="AB243" s="39"/>
      <c r="AC243" s="40"/>
      <c r="AD243" s="40"/>
      <c r="AE243" s="39"/>
      <c r="AF243" s="40"/>
      <c r="AG243" s="40"/>
      <c r="AH243" s="39" t="s">
        <v>7552</v>
      </c>
      <c r="AI243" s="40">
        <v>45937.6126388889</v>
      </c>
      <c r="AJ243" s="40">
        <v>45936.6627199074</v>
      </c>
      <c r="AK243" s="40">
        <v>45937</v>
      </c>
      <c r="AL243" s="40">
        <v>45937.6126388889</v>
      </c>
      <c r="AM243" s="39" t="s">
        <v>7553</v>
      </c>
      <c r="AN243" s="39" t="s">
        <v>7554</v>
      </c>
      <c r="AO243" s="39" t="s">
        <v>7609</v>
      </c>
      <c r="AP243" s="39" t="s">
        <v>7610</v>
      </c>
      <c r="AQ243" s="39" t="s">
        <v>7556</v>
      </c>
      <c r="AR243" s="39" t="s">
        <v>7557</v>
      </c>
    </row>
    <row r="244" ht="24" spans="1:44">
      <c r="A244" s="39" t="s">
        <v>8927</v>
      </c>
      <c r="B244" s="39" t="s">
        <v>8928</v>
      </c>
      <c r="C244" s="40">
        <v>45933.4291435185</v>
      </c>
      <c r="D244" s="41" t="s">
        <v>8929</v>
      </c>
      <c r="E244" s="39" t="s">
        <v>8930</v>
      </c>
      <c r="F244" s="39" t="s">
        <v>8931</v>
      </c>
      <c r="G244" s="39" t="s">
        <v>8932</v>
      </c>
      <c r="H244" s="39" t="s">
        <v>8932</v>
      </c>
      <c r="I244" s="39" t="s">
        <v>7573</v>
      </c>
      <c r="J244" s="39" t="s">
        <v>7544</v>
      </c>
      <c r="K244" s="39" t="s">
        <v>7583</v>
      </c>
      <c r="L244" s="39"/>
      <c r="M244" s="41"/>
      <c r="N244" s="39" t="s">
        <v>7546</v>
      </c>
      <c r="O244" s="41">
        <v>900</v>
      </c>
      <c r="P244" s="39" t="s">
        <v>7547</v>
      </c>
      <c r="Q244" s="39" t="s">
        <v>7548</v>
      </c>
      <c r="R244" s="41">
        <v>848000</v>
      </c>
      <c r="S244" s="40">
        <v>45933.4506828704</v>
      </c>
      <c r="T244" s="41">
        <v>2</v>
      </c>
      <c r="U244" s="41">
        <v>4</v>
      </c>
      <c r="V244" s="39" t="s">
        <v>7549</v>
      </c>
      <c r="W244" s="39" t="s">
        <v>7550</v>
      </c>
      <c r="X244" s="39"/>
      <c r="Y244" s="41">
        <v>4</v>
      </c>
      <c r="Z244" s="39" t="s">
        <v>7551</v>
      </c>
      <c r="AA244" s="39"/>
      <c r="AB244" s="39"/>
      <c r="AC244" s="40"/>
      <c r="AD244" s="40"/>
      <c r="AE244" s="39"/>
      <c r="AF244" s="40"/>
      <c r="AG244" s="40"/>
      <c r="AH244" s="39" t="s">
        <v>7552</v>
      </c>
      <c r="AI244" s="40">
        <v>45937.324375</v>
      </c>
      <c r="AJ244" s="40">
        <v>45933.5428009259</v>
      </c>
      <c r="AK244" s="40">
        <v>45936</v>
      </c>
      <c r="AL244" s="40">
        <v>45937.324375</v>
      </c>
      <c r="AM244" s="39" t="s">
        <v>7553</v>
      </c>
      <c r="AN244" s="39" t="s">
        <v>7554</v>
      </c>
      <c r="AO244" s="39" t="s">
        <v>7584</v>
      </c>
      <c r="AP244" s="39" t="s">
        <v>7585</v>
      </c>
      <c r="AQ244" s="39" t="s">
        <v>7556</v>
      </c>
      <c r="AR244" s="39" t="s">
        <v>7557</v>
      </c>
    </row>
    <row r="245" ht="24" spans="1:44">
      <c r="A245" s="39" t="s">
        <v>8933</v>
      </c>
      <c r="B245" s="39" t="s">
        <v>8934</v>
      </c>
      <c r="C245" s="40">
        <v>45939.5735532407</v>
      </c>
      <c r="D245" s="39" t="s">
        <v>8935</v>
      </c>
      <c r="E245" s="41" t="s">
        <v>8936</v>
      </c>
      <c r="F245" s="39" t="s">
        <v>8937</v>
      </c>
      <c r="G245" s="39"/>
      <c r="H245" s="39" t="s">
        <v>8938</v>
      </c>
      <c r="I245" s="39" t="s">
        <v>7592</v>
      </c>
      <c r="J245" s="39"/>
      <c r="K245" s="39" t="s">
        <v>7593</v>
      </c>
      <c r="L245" s="39"/>
      <c r="M245" s="41"/>
      <c r="N245" s="39" t="s">
        <v>7476</v>
      </c>
      <c r="O245" s="41">
        <v>900</v>
      </c>
      <c r="P245" s="39" t="s">
        <v>7547</v>
      </c>
      <c r="Q245" s="39" t="s">
        <v>7642</v>
      </c>
      <c r="R245" s="41">
        <v>907800</v>
      </c>
      <c r="S245" s="40">
        <v>45939.6099421296</v>
      </c>
      <c r="T245" s="41">
        <v>2</v>
      </c>
      <c r="U245" s="41">
        <v>4</v>
      </c>
      <c r="V245" s="39" t="s">
        <v>7549</v>
      </c>
      <c r="W245" s="39" t="s">
        <v>7550</v>
      </c>
      <c r="X245" s="39"/>
      <c r="Y245" s="41">
        <v>4</v>
      </c>
      <c r="Z245" s="39" t="s">
        <v>7551</v>
      </c>
      <c r="AA245" s="39"/>
      <c r="AB245" s="39"/>
      <c r="AC245" s="40"/>
      <c r="AD245" s="40"/>
      <c r="AE245" s="39"/>
      <c r="AF245" s="40"/>
      <c r="AG245" s="40"/>
      <c r="AH245" s="39" t="s">
        <v>7608</v>
      </c>
      <c r="AI245" s="40">
        <v>45939.6198032407</v>
      </c>
      <c r="AJ245" s="40">
        <v>45939.6198032407</v>
      </c>
      <c r="AK245" s="40"/>
      <c r="AL245" s="40"/>
      <c r="AM245" s="39" t="s">
        <v>7553</v>
      </c>
      <c r="AN245" s="39" t="s">
        <v>7554</v>
      </c>
      <c r="AO245" s="39" t="s">
        <v>7669</v>
      </c>
      <c r="AP245" s="39" t="s">
        <v>7702</v>
      </c>
      <c r="AQ245" s="39" t="s">
        <v>7556</v>
      </c>
      <c r="AR245" s="39" t="s">
        <v>7557</v>
      </c>
    </row>
    <row r="246" ht="24" spans="1:44">
      <c r="A246" s="39" t="s">
        <v>8939</v>
      </c>
      <c r="B246" s="39" t="s">
        <v>8940</v>
      </c>
      <c r="C246" s="40">
        <v>45931.4033912037</v>
      </c>
      <c r="D246" s="39" t="s">
        <v>8941</v>
      </c>
      <c r="E246" s="39" t="s">
        <v>8942</v>
      </c>
      <c r="F246" s="39" t="s">
        <v>8555</v>
      </c>
      <c r="G246" s="39"/>
      <c r="H246" s="39" t="s">
        <v>8261</v>
      </c>
      <c r="I246" s="39" t="s">
        <v>7543</v>
      </c>
      <c r="J246" s="39" t="s">
        <v>7544</v>
      </c>
      <c r="K246" s="39" t="s">
        <v>7607</v>
      </c>
      <c r="L246" s="39"/>
      <c r="M246" s="41"/>
      <c r="N246" s="39" t="s">
        <v>7546</v>
      </c>
      <c r="O246" s="41">
        <v>900</v>
      </c>
      <c r="P246" s="39" t="s">
        <v>7547</v>
      </c>
      <c r="Q246" s="39" t="s">
        <v>7548</v>
      </c>
      <c r="R246" s="41">
        <v>893000</v>
      </c>
      <c r="S246" s="40">
        <v>45931.4203240741</v>
      </c>
      <c r="T246" s="41">
        <v>4</v>
      </c>
      <c r="U246" s="41">
        <v>6</v>
      </c>
      <c r="V246" s="39" t="s">
        <v>7617</v>
      </c>
      <c r="W246" s="39" t="s">
        <v>7660</v>
      </c>
      <c r="X246" s="39" t="s">
        <v>7661</v>
      </c>
      <c r="Y246" s="41">
        <v>25</v>
      </c>
      <c r="Z246" s="39" t="s">
        <v>7551</v>
      </c>
      <c r="AA246" s="39"/>
      <c r="AB246" s="39"/>
      <c r="AC246" s="40"/>
      <c r="AD246" s="40"/>
      <c r="AE246" s="39"/>
      <c r="AF246" s="40"/>
      <c r="AG246" s="40"/>
      <c r="AH246" s="39" t="s">
        <v>7552</v>
      </c>
      <c r="AI246" s="40">
        <v>45937.6003703704</v>
      </c>
      <c r="AJ246" s="40">
        <v>45931.440787037</v>
      </c>
      <c r="AK246" s="40">
        <v>45937</v>
      </c>
      <c r="AL246" s="40">
        <v>45937.6003703704</v>
      </c>
      <c r="AM246" s="39" t="s">
        <v>7553</v>
      </c>
      <c r="AN246" s="39" t="s">
        <v>7554</v>
      </c>
      <c r="AO246" s="39" t="s">
        <v>7609</v>
      </c>
      <c r="AP246" s="39" t="s">
        <v>7610</v>
      </c>
      <c r="AQ246" s="39" t="s">
        <v>7556</v>
      </c>
      <c r="AR246" s="39" t="s">
        <v>7557</v>
      </c>
    </row>
    <row r="247" ht="24" spans="1:44">
      <c r="A247" s="39" t="s">
        <v>8943</v>
      </c>
      <c r="B247" s="39" t="s">
        <v>8944</v>
      </c>
      <c r="C247" s="40">
        <v>45938.4488773148</v>
      </c>
      <c r="D247" s="39" t="s">
        <v>8945</v>
      </c>
      <c r="E247" s="39" t="s">
        <v>8946</v>
      </c>
      <c r="F247" s="39" t="s">
        <v>8947</v>
      </c>
      <c r="G247" s="39"/>
      <c r="H247" s="39" t="s">
        <v>8948</v>
      </c>
      <c r="I247" s="39" t="s">
        <v>7543</v>
      </c>
      <c r="J247" s="39" t="s">
        <v>7544</v>
      </c>
      <c r="K247" s="39" t="s">
        <v>7607</v>
      </c>
      <c r="L247" s="39" t="s">
        <v>7768</v>
      </c>
      <c r="M247" s="41">
        <v>5500</v>
      </c>
      <c r="N247" s="39" t="s">
        <v>7472</v>
      </c>
      <c r="O247" s="41">
        <v>2200</v>
      </c>
      <c r="P247" s="39" t="s">
        <v>7595</v>
      </c>
      <c r="Q247" s="39" t="s">
        <v>7642</v>
      </c>
      <c r="R247" s="41">
        <v>178900</v>
      </c>
      <c r="S247" s="40">
        <v>45938.4634490741</v>
      </c>
      <c r="T247" s="41">
        <v>1</v>
      </c>
      <c r="U247" s="41">
        <v>1</v>
      </c>
      <c r="V247" s="39" t="s">
        <v>7549</v>
      </c>
      <c r="W247" s="39" t="s">
        <v>7550</v>
      </c>
      <c r="X247" s="39"/>
      <c r="Y247" s="41">
        <v>4</v>
      </c>
      <c r="Z247" s="39" t="s">
        <v>7551</v>
      </c>
      <c r="AA247" s="39"/>
      <c r="AB247" s="39"/>
      <c r="AC247" s="40"/>
      <c r="AD247" s="40"/>
      <c r="AE247" s="39"/>
      <c r="AF247" s="40"/>
      <c r="AG247" s="40"/>
      <c r="AH247" s="39" t="s">
        <v>7552</v>
      </c>
      <c r="AI247" s="40">
        <v>45939.6650810185</v>
      </c>
      <c r="AJ247" s="40">
        <v>45938.5291319444</v>
      </c>
      <c r="AK247" s="40">
        <v>45939</v>
      </c>
      <c r="AL247" s="40">
        <v>45939.6650810185</v>
      </c>
      <c r="AM247" s="39" t="s">
        <v>7553</v>
      </c>
      <c r="AN247" s="39" t="s">
        <v>7554</v>
      </c>
      <c r="AO247" s="39" t="s">
        <v>7609</v>
      </c>
      <c r="AP247" s="39" t="s">
        <v>7610</v>
      </c>
      <c r="AQ247" s="39"/>
      <c r="AR247" s="39" t="s">
        <v>7557</v>
      </c>
    </row>
    <row r="248" ht="24" spans="1:44">
      <c r="A248" s="39" t="s">
        <v>8949</v>
      </c>
      <c r="B248" s="39" t="s">
        <v>8950</v>
      </c>
      <c r="C248" s="40">
        <v>45936.3246180556</v>
      </c>
      <c r="D248" s="39" t="s">
        <v>7324</v>
      </c>
      <c r="E248" s="39" t="s">
        <v>8951</v>
      </c>
      <c r="F248" s="39" t="s">
        <v>8952</v>
      </c>
      <c r="G248" s="39"/>
      <c r="H248" s="39" t="s">
        <v>8953</v>
      </c>
      <c r="I248" s="39" t="s">
        <v>7592</v>
      </c>
      <c r="J248" s="39"/>
      <c r="K248" s="39" t="s">
        <v>7593</v>
      </c>
      <c r="L248" s="39"/>
      <c r="M248" s="41"/>
      <c r="N248" s="39" t="s">
        <v>7849</v>
      </c>
      <c r="O248" s="41">
        <v>4400</v>
      </c>
      <c r="P248" s="39" t="s">
        <v>7547</v>
      </c>
      <c r="Q248" s="39" t="s">
        <v>7548</v>
      </c>
      <c r="R248" s="41">
        <v>4313600</v>
      </c>
      <c r="S248" s="40"/>
      <c r="T248" s="41"/>
      <c r="U248" s="41"/>
      <c r="V248" s="39"/>
      <c r="W248" s="39"/>
      <c r="X248" s="39"/>
      <c r="Y248" s="41"/>
      <c r="Z248" s="39" t="s">
        <v>7551</v>
      </c>
      <c r="AA248" s="39"/>
      <c r="AB248" s="39"/>
      <c r="AC248" s="40"/>
      <c r="AD248" s="40"/>
      <c r="AE248" s="39"/>
      <c r="AF248" s="40"/>
      <c r="AG248" s="40"/>
      <c r="AH248" s="39" t="s">
        <v>7596</v>
      </c>
      <c r="AI248" s="40">
        <v>45936.3246180556</v>
      </c>
      <c r="AJ248" s="40"/>
      <c r="AK248" s="40"/>
      <c r="AL248" s="40"/>
      <c r="AM248" s="39" t="s">
        <v>7553</v>
      </c>
      <c r="AN248" s="39" t="s">
        <v>7554</v>
      </c>
      <c r="AO248" s="39" t="s">
        <v>7609</v>
      </c>
      <c r="AP248" s="39"/>
      <c r="AQ248" s="39" t="s">
        <v>7556</v>
      </c>
      <c r="AR248" s="39" t="s">
        <v>7557</v>
      </c>
    </row>
    <row r="249" ht="24" spans="1:44">
      <c r="A249" s="39" t="s">
        <v>8954</v>
      </c>
      <c r="B249" s="39" t="s">
        <v>8955</v>
      </c>
      <c r="C249" s="40">
        <v>45931.4654282407</v>
      </c>
      <c r="D249" s="39" t="s">
        <v>8956</v>
      </c>
      <c r="E249" s="39" t="s">
        <v>8957</v>
      </c>
      <c r="F249" s="39" t="s">
        <v>8958</v>
      </c>
      <c r="G249" s="39"/>
      <c r="H249" s="39" t="s">
        <v>8778</v>
      </c>
      <c r="I249" s="39" t="s">
        <v>7592</v>
      </c>
      <c r="J249" s="39"/>
      <c r="K249" s="39" t="s">
        <v>7593</v>
      </c>
      <c r="L249" s="39"/>
      <c r="M249" s="41"/>
      <c r="N249" s="39" t="s">
        <v>7594</v>
      </c>
      <c r="O249" s="41">
        <v>1300</v>
      </c>
      <c r="P249" s="39" t="s">
        <v>7547</v>
      </c>
      <c r="Q249" s="39" t="s">
        <v>7548</v>
      </c>
      <c r="R249" s="41">
        <v>1238000</v>
      </c>
      <c r="S249" s="40">
        <v>45931.5076967593</v>
      </c>
      <c r="T249" s="41">
        <v>4</v>
      </c>
      <c r="U249" s="41">
        <v>6</v>
      </c>
      <c r="V249" s="39" t="s">
        <v>7549</v>
      </c>
      <c r="W249" s="39" t="s">
        <v>7550</v>
      </c>
      <c r="X249" s="39"/>
      <c r="Y249" s="41">
        <v>4</v>
      </c>
      <c r="Z249" s="39" t="s">
        <v>7551</v>
      </c>
      <c r="AA249" s="39"/>
      <c r="AB249" s="39"/>
      <c r="AC249" s="40"/>
      <c r="AD249" s="40"/>
      <c r="AE249" s="39"/>
      <c r="AF249" s="40"/>
      <c r="AG249" s="40"/>
      <c r="AH249" s="39" t="s">
        <v>7552</v>
      </c>
      <c r="AI249" s="40">
        <v>45937.8267939815</v>
      </c>
      <c r="AJ249" s="40">
        <v>45933.7327314815</v>
      </c>
      <c r="AK249" s="40">
        <v>45937</v>
      </c>
      <c r="AL249" s="40">
        <v>45937.8267939815</v>
      </c>
      <c r="AM249" s="39" t="s">
        <v>7553</v>
      </c>
      <c r="AN249" s="39" t="s">
        <v>7554</v>
      </c>
      <c r="AO249" s="39" t="s">
        <v>7565</v>
      </c>
      <c r="AP249" s="39" t="s">
        <v>7566</v>
      </c>
      <c r="AQ249" s="39" t="s">
        <v>7556</v>
      </c>
      <c r="AR249" s="39" t="s">
        <v>7557</v>
      </c>
    </row>
    <row r="250" ht="24" spans="1:44">
      <c r="A250" s="39" t="s">
        <v>8959</v>
      </c>
      <c r="B250" s="39" t="s">
        <v>8960</v>
      </c>
      <c r="C250" s="40">
        <v>45939.4205555556</v>
      </c>
      <c r="D250" s="39" t="s">
        <v>8961</v>
      </c>
      <c r="E250" s="39" t="s">
        <v>8962</v>
      </c>
      <c r="F250" s="39" t="s">
        <v>8903</v>
      </c>
      <c r="G250" s="39"/>
      <c r="H250" s="39" t="s">
        <v>8904</v>
      </c>
      <c r="I250" s="39" t="s">
        <v>7543</v>
      </c>
      <c r="J250" s="39" t="s">
        <v>7544</v>
      </c>
      <c r="K250" s="39" t="s">
        <v>7809</v>
      </c>
      <c r="L250" s="39"/>
      <c r="M250" s="41"/>
      <c r="N250" s="39" t="s">
        <v>7546</v>
      </c>
      <c r="O250" s="41">
        <v>900</v>
      </c>
      <c r="P250" s="39" t="s">
        <v>7547</v>
      </c>
      <c r="Q250" s="39" t="s">
        <v>7548</v>
      </c>
      <c r="R250" s="41">
        <v>893000</v>
      </c>
      <c r="S250" s="40">
        <v>45939.5201736111</v>
      </c>
      <c r="T250" s="41">
        <v>2</v>
      </c>
      <c r="U250" s="41">
        <v>4</v>
      </c>
      <c r="V250" s="39" t="s">
        <v>7549</v>
      </c>
      <c r="W250" s="39" t="s">
        <v>7550</v>
      </c>
      <c r="X250" s="39"/>
      <c r="Y250" s="41">
        <v>4</v>
      </c>
      <c r="Z250" s="39" t="s">
        <v>7551</v>
      </c>
      <c r="AA250" s="39"/>
      <c r="AB250" s="39"/>
      <c r="AC250" s="40"/>
      <c r="AD250" s="40"/>
      <c r="AE250" s="39"/>
      <c r="AF250" s="40"/>
      <c r="AG250" s="40"/>
      <c r="AH250" s="39" t="s">
        <v>7608</v>
      </c>
      <c r="AI250" s="40">
        <v>45939.5663310185</v>
      </c>
      <c r="AJ250" s="40">
        <v>45939.5663310185</v>
      </c>
      <c r="AK250" s="40"/>
      <c r="AL250" s="40"/>
      <c r="AM250" s="39" t="s">
        <v>7553</v>
      </c>
      <c r="AN250" s="39" t="s">
        <v>7554</v>
      </c>
      <c r="AO250" s="39" t="s">
        <v>7609</v>
      </c>
      <c r="AP250" s="39" t="s">
        <v>7610</v>
      </c>
      <c r="AQ250" s="39" t="s">
        <v>7556</v>
      </c>
      <c r="AR250" s="39" t="s">
        <v>7557</v>
      </c>
    </row>
    <row r="251" ht="24" spans="1:44">
      <c r="A251" s="39" t="s">
        <v>8963</v>
      </c>
      <c r="B251" s="39" t="s">
        <v>8964</v>
      </c>
      <c r="C251" s="40">
        <v>45937.3673032407</v>
      </c>
      <c r="D251" s="39" t="s">
        <v>8965</v>
      </c>
      <c r="E251" s="39" t="s">
        <v>8966</v>
      </c>
      <c r="F251" s="39" t="s">
        <v>8967</v>
      </c>
      <c r="G251" s="39" t="s">
        <v>8968</v>
      </c>
      <c r="H251" s="39" t="s">
        <v>8968</v>
      </c>
      <c r="I251" s="39" t="s">
        <v>7573</v>
      </c>
      <c r="J251" s="39" t="s">
        <v>7544</v>
      </c>
      <c r="K251" s="39" t="s">
        <v>7688</v>
      </c>
      <c r="L251" s="39"/>
      <c r="M251" s="41"/>
      <c r="N251" s="39" t="s">
        <v>7546</v>
      </c>
      <c r="O251" s="41">
        <v>900</v>
      </c>
      <c r="P251" s="39" t="s">
        <v>7547</v>
      </c>
      <c r="Q251" s="39" t="s">
        <v>7548</v>
      </c>
      <c r="R251" s="41">
        <v>863000</v>
      </c>
      <c r="S251" s="40">
        <v>45938.6815625</v>
      </c>
      <c r="T251" s="41">
        <v>3</v>
      </c>
      <c r="U251" s="41">
        <v>5</v>
      </c>
      <c r="V251" s="39" t="s">
        <v>7549</v>
      </c>
      <c r="W251" s="39" t="s">
        <v>7550</v>
      </c>
      <c r="X251" s="39"/>
      <c r="Y251" s="41">
        <v>4</v>
      </c>
      <c r="Z251" s="39" t="s">
        <v>7551</v>
      </c>
      <c r="AA251" s="39"/>
      <c r="AB251" s="39"/>
      <c r="AC251" s="40"/>
      <c r="AD251" s="40"/>
      <c r="AE251" s="39"/>
      <c r="AF251" s="40"/>
      <c r="AG251" s="40"/>
      <c r="AH251" s="39" t="s">
        <v>7608</v>
      </c>
      <c r="AI251" s="40">
        <v>45939.4953935185</v>
      </c>
      <c r="AJ251" s="40">
        <v>45939.4953935185</v>
      </c>
      <c r="AK251" s="40"/>
      <c r="AL251" s="40"/>
      <c r="AM251" s="39" t="s">
        <v>7553</v>
      </c>
      <c r="AN251" s="39" t="s">
        <v>7554</v>
      </c>
      <c r="AO251" s="39" t="s">
        <v>7609</v>
      </c>
      <c r="AP251" s="39" t="s">
        <v>7610</v>
      </c>
      <c r="AQ251" s="39" t="s">
        <v>7556</v>
      </c>
      <c r="AR251" s="39" t="s">
        <v>7557</v>
      </c>
    </row>
    <row r="252" ht="24" spans="1:44">
      <c r="A252" s="39" t="s">
        <v>8969</v>
      </c>
      <c r="B252" s="39" t="s">
        <v>8970</v>
      </c>
      <c r="C252" s="40">
        <v>45937.4361805556</v>
      </c>
      <c r="D252" s="39" t="s">
        <v>8971</v>
      </c>
      <c r="E252" s="39" t="s">
        <v>8972</v>
      </c>
      <c r="F252" s="39" t="s">
        <v>8973</v>
      </c>
      <c r="G252" s="39" t="s">
        <v>8974</v>
      </c>
      <c r="H252" s="39" t="s">
        <v>8974</v>
      </c>
      <c r="I252" s="39" t="s">
        <v>7573</v>
      </c>
      <c r="J252" s="39" t="s">
        <v>7544</v>
      </c>
      <c r="K252" s="39" t="s">
        <v>7616</v>
      </c>
      <c r="L252" s="39"/>
      <c r="M252" s="41"/>
      <c r="N252" s="39" t="s">
        <v>7546</v>
      </c>
      <c r="O252" s="41">
        <v>900</v>
      </c>
      <c r="P252" s="39" t="s">
        <v>7547</v>
      </c>
      <c r="Q252" s="39" t="s">
        <v>7548</v>
      </c>
      <c r="R252" s="41">
        <v>863000</v>
      </c>
      <c r="S252" s="40">
        <v>45938.3141203704</v>
      </c>
      <c r="T252" s="41">
        <v>3</v>
      </c>
      <c r="U252" s="41">
        <v>5</v>
      </c>
      <c r="V252" s="39" t="s">
        <v>7549</v>
      </c>
      <c r="W252" s="39" t="s">
        <v>7550</v>
      </c>
      <c r="X252" s="39"/>
      <c r="Y252" s="41">
        <v>4</v>
      </c>
      <c r="Z252" s="39" t="s">
        <v>7551</v>
      </c>
      <c r="AA252" s="39"/>
      <c r="AB252" s="39"/>
      <c r="AC252" s="40"/>
      <c r="AD252" s="40"/>
      <c r="AE252" s="39"/>
      <c r="AF252" s="40"/>
      <c r="AG252" s="40"/>
      <c r="AH252" s="39" t="s">
        <v>7608</v>
      </c>
      <c r="AI252" s="40">
        <v>45940.3536111111</v>
      </c>
      <c r="AJ252" s="40">
        <v>45940.3536111111</v>
      </c>
      <c r="AK252" s="40"/>
      <c r="AL252" s="40"/>
      <c r="AM252" s="39" t="s">
        <v>7553</v>
      </c>
      <c r="AN252" s="39" t="s">
        <v>7554</v>
      </c>
      <c r="AO252" s="39" t="s">
        <v>7619</v>
      </c>
      <c r="AP252" s="39" t="s">
        <v>7620</v>
      </c>
      <c r="AQ252" s="39" t="s">
        <v>7556</v>
      </c>
      <c r="AR252" s="39" t="s">
        <v>7557</v>
      </c>
    </row>
    <row r="253" ht="24" spans="1:44">
      <c r="A253" s="39" t="s">
        <v>8975</v>
      </c>
      <c r="B253" s="39" t="s">
        <v>8976</v>
      </c>
      <c r="C253" s="40">
        <v>45938.6802893519</v>
      </c>
      <c r="D253" s="39" t="s">
        <v>8977</v>
      </c>
      <c r="E253" s="39" t="s">
        <v>8978</v>
      </c>
      <c r="F253" s="39" t="s">
        <v>7680</v>
      </c>
      <c r="G253" s="39" t="s">
        <v>7563</v>
      </c>
      <c r="H253" s="39" t="s">
        <v>7563</v>
      </c>
      <c r="I253" s="39" t="s">
        <v>7543</v>
      </c>
      <c r="J253" s="39" t="s">
        <v>7544</v>
      </c>
      <c r="K253" s="39" t="s">
        <v>7564</v>
      </c>
      <c r="L253" s="39"/>
      <c r="M253" s="41"/>
      <c r="N253" s="39" t="s">
        <v>7546</v>
      </c>
      <c r="O253" s="41">
        <v>900</v>
      </c>
      <c r="P253" s="39" t="s">
        <v>7547</v>
      </c>
      <c r="Q253" s="39" t="s">
        <v>7548</v>
      </c>
      <c r="R253" s="41">
        <v>863000</v>
      </c>
      <c r="S253" s="40">
        <v>45938.7849305556</v>
      </c>
      <c r="T253" s="41">
        <v>3</v>
      </c>
      <c r="U253" s="41">
        <v>5</v>
      </c>
      <c r="V253" s="39" t="s">
        <v>7549</v>
      </c>
      <c r="W253" s="39" t="s">
        <v>7550</v>
      </c>
      <c r="X253" s="39"/>
      <c r="Y253" s="41">
        <v>4</v>
      </c>
      <c r="Z253" s="39" t="s">
        <v>7551</v>
      </c>
      <c r="AA253" s="39"/>
      <c r="AB253" s="39"/>
      <c r="AC253" s="40"/>
      <c r="AD253" s="40"/>
      <c r="AE253" s="39"/>
      <c r="AF253" s="40"/>
      <c r="AG253" s="40"/>
      <c r="AH253" s="39" t="s">
        <v>7608</v>
      </c>
      <c r="AI253" s="40">
        <v>45939.595</v>
      </c>
      <c r="AJ253" s="40">
        <v>45939.595</v>
      </c>
      <c r="AK253" s="40"/>
      <c r="AL253" s="40"/>
      <c r="AM253" s="39" t="s">
        <v>7553</v>
      </c>
      <c r="AN253" s="39" t="s">
        <v>7554</v>
      </c>
      <c r="AO253" s="39" t="s">
        <v>7565</v>
      </c>
      <c r="AP253" s="39" t="s">
        <v>7566</v>
      </c>
      <c r="AQ253" s="39" t="s">
        <v>7556</v>
      </c>
      <c r="AR253" s="39" t="s">
        <v>7557</v>
      </c>
    </row>
    <row r="254" ht="24" spans="1:44">
      <c r="A254" s="39" t="s">
        <v>8979</v>
      </c>
      <c r="B254" s="39" t="s">
        <v>8980</v>
      </c>
      <c r="C254" s="40">
        <v>45937.3952662037</v>
      </c>
      <c r="D254" s="39" t="s">
        <v>8981</v>
      </c>
      <c r="E254" s="39" t="s">
        <v>8982</v>
      </c>
      <c r="F254" s="39" t="s">
        <v>7895</v>
      </c>
      <c r="G254" s="39" t="s">
        <v>8983</v>
      </c>
      <c r="H254" s="39" t="s">
        <v>8983</v>
      </c>
      <c r="I254" s="39" t="s">
        <v>7543</v>
      </c>
      <c r="J254" s="39" t="s">
        <v>7544</v>
      </c>
      <c r="K254" s="39" t="s">
        <v>7564</v>
      </c>
      <c r="L254" s="39" t="s">
        <v>7594</v>
      </c>
      <c r="M254" s="41">
        <v>450</v>
      </c>
      <c r="N254" s="39" t="s">
        <v>7546</v>
      </c>
      <c r="O254" s="41">
        <v>900</v>
      </c>
      <c r="P254" s="39" t="s">
        <v>7595</v>
      </c>
      <c r="Q254" s="39" t="s">
        <v>7548</v>
      </c>
      <c r="R254" s="41">
        <v>426650</v>
      </c>
      <c r="S254" s="40">
        <v>45937.4020717593</v>
      </c>
      <c r="T254" s="41">
        <v>0</v>
      </c>
      <c r="U254" s="41">
        <v>0</v>
      </c>
      <c r="V254" s="39" t="s">
        <v>7549</v>
      </c>
      <c r="W254" s="39" t="s">
        <v>7550</v>
      </c>
      <c r="X254" s="39"/>
      <c r="Y254" s="41">
        <v>4</v>
      </c>
      <c r="Z254" s="39" t="s">
        <v>7551</v>
      </c>
      <c r="AA254" s="39"/>
      <c r="AB254" s="39"/>
      <c r="AC254" s="40"/>
      <c r="AD254" s="40"/>
      <c r="AE254" s="39"/>
      <c r="AF254" s="40"/>
      <c r="AG254" s="40"/>
      <c r="AH254" s="39" t="s">
        <v>7552</v>
      </c>
      <c r="AI254" s="40">
        <v>45937.8416319444</v>
      </c>
      <c r="AJ254" s="40">
        <v>45937.6146990741</v>
      </c>
      <c r="AK254" s="40">
        <v>45937</v>
      </c>
      <c r="AL254" s="40">
        <v>45937.8416319444</v>
      </c>
      <c r="AM254" s="39" t="s">
        <v>7553</v>
      </c>
      <c r="AN254" s="39" t="s">
        <v>7554</v>
      </c>
      <c r="AO254" s="39" t="s">
        <v>7565</v>
      </c>
      <c r="AP254" s="39" t="s">
        <v>7566</v>
      </c>
      <c r="AQ254" s="39"/>
      <c r="AR254" s="39" t="s">
        <v>7557</v>
      </c>
    </row>
    <row r="255" ht="24" spans="1:44">
      <c r="A255" s="39" t="s">
        <v>8984</v>
      </c>
      <c r="B255" s="39" t="s">
        <v>8985</v>
      </c>
      <c r="C255" s="40">
        <v>45931.337974537</v>
      </c>
      <c r="D255" s="39" t="s">
        <v>7324</v>
      </c>
      <c r="E255" s="39" t="s">
        <v>8986</v>
      </c>
      <c r="F255" s="39" t="s">
        <v>7963</v>
      </c>
      <c r="G255" s="39"/>
      <c r="H255" s="39" t="s">
        <v>7964</v>
      </c>
      <c r="I255" s="39" t="s">
        <v>7543</v>
      </c>
      <c r="J255" s="39" t="s">
        <v>7544</v>
      </c>
      <c r="K255" s="39" t="s">
        <v>7607</v>
      </c>
      <c r="L255" s="39"/>
      <c r="M255" s="41"/>
      <c r="N255" s="39" t="s">
        <v>7546</v>
      </c>
      <c r="O255" s="41">
        <v>900</v>
      </c>
      <c r="P255" s="39" t="s">
        <v>7547</v>
      </c>
      <c r="Q255" s="39" t="s">
        <v>7548</v>
      </c>
      <c r="R255" s="41">
        <v>893000</v>
      </c>
      <c r="S255" s="40"/>
      <c r="T255" s="41"/>
      <c r="U255" s="41"/>
      <c r="V255" s="39"/>
      <c r="W255" s="39"/>
      <c r="X255" s="39"/>
      <c r="Y255" s="41"/>
      <c r="Z255" s="39" t="s">
        <v>7551</v>
      </c>
      <c r="AA255" s="39"/>
      <c r="AB255" s="39"/>
      <c r="AC255" s="40"/>
      <c r="AD255" s="40"/>
      <c r="AE255" s="39"/>
      <c r="AF255" s="40"/>
      <c r="AG255" s="40"/>
      <c r="AH255" s="39" t="s">
        <v>7850</v>
      </c>
      <c r="AI255" s="40">
        <v>45932.2892824074</v>
      </c>
      <c r="AJ255" s="40"/>
      <c r="AK255" s="40"/>
      <c r="AL255" s="40"/>
      <c r="AM255" s="39" t="s">
        <v>7553</v>
      </c>
      <c r="AN255" s="39" t="s">
        <v>7554</v>
      </c>
      <c r="AO255" s="39" t="s">
        <v>7609</v>
      </c>
      <c r="AP255" s="39"/>
      <c r="AQ255" s="39" t="s">
        <v>7556</v>
      </c>
      <c r="AR255" s="39" t="s">
        <v>7557</v>
      </c>
    </row>
    <row r="256" ht="24" spans="1:44">
      <c r="A256" s="39" t="s">
        <v>8987</v>
      </c>
      <c r="B256" s="39" t="s">
        <v>8988</v>
      </c>
      <c r="C256" s="40">
        <v>45931.6333796296</v>
      </c>
      <c r="D256" s="39" t="s">
        <v>8989</v>
      </c>
      <c r="E256" s="39" t="s">
        <v>8990</v>
      </c>
      <c r="F256" s="39" t="s">
        <v>8991</v>
      </c>
      <c r="G256" s="39" t="s">
        <v>8992</v>
      </c>
      <c r="H256" s="39" t="s">
        <v>8992</v>
      </c>
      <c r="I256" s="39" t="s">
        <v>7573</v>
      </c>
      <c r="J256" s="39" t="s">
        <v>7544</v>
      </c>
      <c r="K256" s="39" t="s">
        <v>8993</v>
      </c>
      <c r="L256" s="39"/>
      <c r="M256" s="41"/>
      <c r="N256" s="39" t="s">
        <v>7994</v>
      </c>
      <c r="O256" s="41">
        <v>23000</v>
      </c>
      <c r="P256" s="39" t="s">
        <v>7547</v>
      </c>
      <c r="Q256" s="39" t="s">
        <v>7548</v>
      </c>
      <c r="R256" s="41">
        <v>24798570</v>
      </c>
      <c r="S256" s="40">
        <v>45932.5087731481</v>
      </c>
      <c r="T256" s="41">
        <v>7</v>
      </c>
      <c r="U256" s="41">
        <v>11</v>
      </c>
      <c r="V256" s="39" t="s">
        <v>7617</v>
      </c>
      <c r="W256" s="39" t="s">
        <v>7660</v>
      </c>
      <c r="X256" s="39" t="s">
        <v>7661</v>
      </c>
      <c r="Y256" s="41">
        <v>25</v>
      </c>
      <c r="Z256" s="39" t="s">
        <v>7551</v>
      </c>
      <c r="AA256" s="39"/>
      <c r="AB256" s="39"/>
      <c r="AC256" s="40"/>
      <c r="AD256" s="40"/>
      <c r="AE256" s="39"/>
      <c r="AF256" s="40"/>
      <c r="AG256" s="40"/>
      <c r="AH256" s="39" t="s">
        <v>7608</v>
      </c>
      <c r="AI256" s="40">
        <v>45932.6741087963</v>
      </c>
      <c r="AJ256" s="40">
        <v>45932.6741087963</v>
      </c>
      <c r="AK256" s="40"/>
      <c r="AL256" s="40"/>
      <c r="AM256" s="39" t="s">
        <v>7553</v>
      </c>
      <c r="AN256" s="39" t="s">
        <v>7554</v>
      </c>
      <c r="AO256" s="39" t="s">
        <v>7609</v>
      </c>
      <c r="AP256" s="39" t="s">
        <v>7610</v>
      </c>
      <c r="AQ256" s="39" t="s">
        <v>7556</v>
      </c>
      <c r="AR256" s="39" t="s">
        <v>7557</v>
      </c>
    </row>
    <row r="257" ht="24" spans="1:44">
      <c r="A257" s="39" t="s">
        <v>8994</v>
      </c>
      <c r="B257" s="39" t="s">
        <v>8995</v>
      </c>
      <c r="C257" s="40">
        <v>45936.6847453704</v>
      </c>
      <c r="D257" s="39" t="s">
        <v>8996</v>
      </c>
      <c r="E257" s="39" t="s">
        <v>8997</v>
      </c>
      <c r="F257" s="39" t="s">
        <v>8998</v>
      </c>
      <c r="G257" s="39"/>
      <c r="H257" s="39" t="s">
        <v>8999</v>
      </c>
      <c r="I257" s="39" t="s">
        <v>7543</v>
      </c>
      <c r="J257" s="39" t="s">
        <v>7544</v>
      </c>
      <c r="K257" s="39" t="s">
        <v>7607</v>
      </c>
      <c r="L257" s="39" t="s">
        <v>7472</v>
      </c>
      <c r="M257" s="41">
        <v>1300</v>
      </c>
      <c r="N257" s="39" t="s">
        <v>7476</v>
      </c>
      <c r="O257" s="41">
        <v>900</v>
      </c>
      <c r="P257" s="39" t="s">
        <v>7595</v>
      </c>
      <c r="Q257" s="39" t="s">
        <v>7642</v>
      </c>
      <c r="R257" s="41">
        <v>0</v>
      </c>
      <c r="S257" s="40">
        <v>45936.6918402778</v>
      </c>
      <c r="T257" s="41">
        <v>4</v>
      </c>
      <c r="U257" s="41">
        <v>4</v>
      </c>
      <c r="V257" s="39" t="s">
        <v>7617</v>
      </c>
      <c r="W257" s="39" t="s">
        <v>7660</v>
      </c>
      <c r="X257" s="39" t="s">
        <v>7661</v>
      </c>
      <c r="Y257" s="41">
        <v>25</v>
      </c>
      <c r="Z257" s="39" t="s">
        <v>7551</v>
      </c>
      <c r="AA257" s="39"/>
      <c r="AB257" s="39"/>
      <c r="AC257" s="40"/>
      <c r="AD257" s="40"/>
      <c r="AE257" s="39"/>
      <c r="AF257" s="40"/>
      <c r="AG257" s="40"/>
      <c r="AH257" s="39" t="s">
        <v>7552</v>
      </c>
      <c r="AI257" s="40">
        <v>45940.5842361111</v>
      </c>
      <c r="AJ257" s="40">
        <v>45937.3411805556</v>
      </c>
      <c r="AK257" s="40">
        <v>45940</v>
      </c>
      <c r="AL257" s="40">
        <v>45940.5842361111</v>
      </c>
      <c r="AM257" s="39" t="s">
        <v>7553</v>
      </c>
      <c r="AN257" s="39" t="s">
        <v>7554</v>
      </c>
      <c r="AO257" s="39" t="s">
        <v>7609</v>
      </c>
      <c r="AP257" s="39" t="s">
        <v>7610</v>
      </c>
      <c r="AQ257" s="39"/>
      <c r="AR257" s="39" t="s">
        <v>7557</v>
      </c>
    </row>
    <row r="258" ht="24" spans="1:44">
      <c r="A258" s="39" t="s">
        <v>9000</v>
      </c>
      <c r="B258" s="39" t="s">
        <v>9001</v>
      </c>
      <c r="C258" s="40">
        <v>45933.4616435185</v>
      </c>
      <c r="D258" s="39" t="s">
        <v>9002</v>
      </c>
      <c r="E258" s="39" t="s">
        <v>9003</v>
      </c>
      <c r="F258" s="39" t="s">
        <v>9004</v>
      </c>
      <c r="G258" s="39"/>
      <c r="H258" s="39" t="s">
        <v>9005</v>
      </c>
      <c r="I258" s="39" t="s">
        <v>7592</v>
      </c>
      <c r="J258" s="39"/>
      <c r="K258" s="39" t="s">
        <v>7593</v>
      </c>
      <c r="L258" s="39"/>
      <c r="M258" s="41"/>
      <c r="N258" s="39" t="s">
        <v>7546</v>
      </c>
      <c r="O258" s="41">
        <v>900</v>
      </c>
      <c r="P258" s="39" t="s">
        <v>7547</v>
      </c>
      <c r="Q258" s="39" t="s">
        <v>7548</v>
      </c>
      <c r="R258" s="41">
        <v>863000</v>
      </c>
      <c r="S258" s="40">
        <v>45937.3613310185</v>
      </c>
      <c r="T258" s="41">
        <v>4</v>
      </c>
      <c r="U258" s="41">
        <v>6</v>
      </c>
      <c r="V258" s="39" t="s">
        <v>7549</v>
      </c>
      <c r="W258" s="39" t="s">
        <v>7550</v>
      </c>
      <c r="X258" s="39"/>
      <c r="Y258" s="41">
        <v>4</v>
      </c>
      <c r="Z258" s="39" t="s">
        <v>7551</v>
      </c>
      <c r="AA258" s="39"/>
      <c r="AB258" s="39"/>
      <c r="AC258" s="40"/>
      <c r="AD258" s="40"/>
      <c r="AE258" s="39"/>
      <c r="AF258" s="40"/>
      <c r="AG258" s="40"/>
      <c r="AH258" s="39" t="s">
        <v>7608</v>
      </c>
      <c r="AI258" s="40">
        <v>45938.3975925926</v>
      </c>
      <c r="AJ258" s="40">
        <v>45938.3975925926</v>
      </c>
      <c r="AK258" s="40"/>
      <c r="AL258" s="40"/>
      <c r="AM258" s="39" t="s">
        <v>7553</v>
      </c>
      <c r="AN258" s="39" t="s">
        <v>7554</v>
      </c>
      <c r="AO258" s="39" t="s">
        <v>7565</v>
      </c>
      <c r="AP258" s="39" t="s">
        <v>7566</v>
      </c>
      <c r="AQ258" s="39" t="s">
        <v>7556</v>
      </c>
      <c r="AR258" s="39" t="s">
        <v>7557</v>
      </c>
    </row>
    <row r="259" ht="24" spans="1:44">
      <c r="A259" s="39" t="s">
        <v>9006</v>
      </c>
      <c r="B259" s="39" t="s">
        <v>9007</v>
      </c>
      <c r="C259" s="40">
        <v>45939.5910532407</v>
      </c>
      <c r="D259" s="39" t="s">
        <v>9008</v>
      </c>
      <c r="E259" s="39" t="s">
        <v>9009</v>
      </c>
      <c r="F259" s="39" t="s">
        <v>8880</v>
      </c>
      <c r="G259" s="39" t="s">
        <v>8881</v>
      </c>
      <c r="H259" s="39" t="s">
        <v>8881</v>
      </c>
      <c r="I259" s="39" t="s">
        <v>7573</v>
      </c>
      <c r="J259" s="39" t="s">
        <v>7544</v>
      </c>
      <c r="K259" s="39" t="s">
        <v>7583</v>
      </c>
      <c r="L259" s="39"/>
      <c r="M259" s="41"/>
      <c r="N259" s="39" t="s">
        <v>7546</v>
      </c>
      <c r="O259" s="41">
        <v>900</v>
      </c>
      <c r="P259" s="39" t="s">
        <v>7547</v>
      </c>
      <c r="Q259" s="39" t="s">
        <v>7548</v>
      </c>
      <c r="R259" s="41">
        <v>848000</v>
      </c>
      <c r="S259" s="40">
        <v>45940.3641319444</v>
      </c>
      <c r="T259" s="41">
        <v>1</v>
      </c>
      <c r="U259" s="41">
        <v>3</v>
      </c>
      <c r="V259" s="39" t="s">
        <v>7549</v>
      </c>
      <c r="W259" s="39" t="s">
        <v>7550</v>
      </c>
      <c r="X259" s="39"/>
      <c r="Y259" s="41">
        <v>4</v>
      </c>
      <c r="Z259" s="39" t="s">
        <v>7551</v>
      </c>
      <c r="AA259" s="39"/>
      <c r="AB259" s="39"/>
      <c r="AC259" s="40"/>
      <c r="AD259" s="40"/>
      <c r="AE259" s="39"/>
      <c r="AF259" s="40"/>
      <c r="AG259" s="40"/>
      <c r="AH259" s="39" t="s">
        <v>7608</v>
      </c>
      <c r="AI259" s="40">
        <v>45940.4146990741</v>
      </c>
      <c r="AJ259" s="40">
        <v>45940.4146990741</v>
      </c>
      <c r="AK259" s="40"/>
      <c r="AL259" s="40"/>
      <c r="AM259" s="39" t="s">
        <v>7553</v>
      </c>
      <c r="AN259" s="39" t="s">
        <v>7554</v>
      </c>
      <c r="AO259" s="39" t="s">
        <v>7584</v>
      </c>
      <c r="AP259" s="39" t="s">
        <v>7585</v>
      </c>
      <c r="AQ259" s="39" t="s">
        <v>7556</v>
      </c>
      <c r="AR259" s="39" t="s">
        <v>7557</v>
      </c>
    </row>
    <row r="260" ht="24" spans="1:44">
      <c r="A260" s="39" t="s">
        <v>9010</v>
      </c>
      <c r="B260" s="39" t="s">
        <v>9011</v>
      </c>
      <c r="C260" s="40">
        <v>45936.4511458333</v>
      </c>
      <c r="D260" s="39" t="s">
        <v>9012</v>
      </c>
      <c r="E260" s="39" t="s">
        <v>9013</v>
      </c>
      <c r="F260" s="39" t="s">
        <v>9014</v>
      </c>
      <c r="G260" s="39" t="s">
        <v>9015</v>
      </c>
      <c r="H260" s="39" t="s">
        <v>9015</v>
      </c>
      <c r="I260" s="39" t="s">
        <v>7573</v>
      </c>
      <c r="J260" s="39" t="s">
        <v>7544</v>
      </c>
      <c r="K260" s="39" t="s">
        <v>7688</v>
      </c>
      <c r="L260" s="39"/>
      <c r="M260" s="41"/>
      <c r="N260" s="39" t="s">
        <v>7546</v>
      </c>
      <c r="O260" s="41">
        <v>900</v>
      </c>
      <c r="P260" s="39" t="s">
        <v>7547</v>
      </c>
      <c r="Q260" s="39" t="s">
        <v>7548</v>
      </c>
      <c r="R260" s="41">
        <v>893000</v>
      </c>
      <c r="S260" s="40">
        <v>45939.5700925926</v>
      </c>
      <c r="T260" s="41">
        <v>2</v>
      </c>
      <c r="U260" s="41">
        <v>4</v>
      </c>
      <c r="V260" s="39" t="s">
        <v>7549</v>
      </c>
      <c r="W260" s="39" t="s">
        <v>7550</v>
      </c>
      <c r="X260" s="39"/>
      <c r="Y260" s="41">
        <v>4</v>
      </c>
      <c r="Z260" s="39" t="s">
        <v>7551</v>
      </c>
      <c r="AA260" s="39"/>
      <c r="AB260" s="39"/>
      <c r="AC260" s="40"/>
      <c r="AD260" s="40"/>
      <c r="AE260" s="39"/>
      <c r="AF260" s="40"/>
      <c r="AG260" s="40"/>
      <c r="AH260" s="39" t="s">
        <v>7608</v>
      </c>
      <c r="AI260" s="40">
        <v>45940.4991087963</v>
      </c>
      <c r="AJ260" s="40">
        <v>45940.4991087963</v>
      </c>
      <c r="AK260" s="40"/>
      <c r="AL260" s="40"/>
      <c r="AM260" s="39" t="s">
        <v>7553</v>
      </c>
      <c r="AN260" s="39" t="s">
        <v>7554</v>
      </c>
      <c r="AO260" s="39" t="s">
        <v>7609</v>
      </c>
      <c r="AP260" s="39" t="s">
        <v>7610</v>
      </c>
      <c r="AQ260" s="39" t="s">
        <v>7556</v>
      </c>
      <c r="AR260" s="39" t="s">
        <v>7557</v>
      </c>
    </row>
    <row r="261" ht="24" spans="1:44">
      <c r="A261" s="39" t="s">
        <v>9016</v>
      </c>
      <c r="B261" s="39" t="s">
        <v>9017</v>
      </c>
      <c r="C261" s="40">
        <v>45939.37375</v>
      </c>
      <c r="D261" s="39" t="s">
        <v>9018</v>
      </c>
      <c r="E261" s="39" t="s">
        <v>9019</v>
      </c>
      <c r="F261" s="39" t="s">
        <v>9020</v>
      </c>
      <c r="G261" s="39" t="s">
        <v>7715</v>
      </c>
      <c r="H261" s="39" t="s">
        <v>7715</v>
      </c>
      <c r="I261" s="39" t="s">
        <v>7573</v>
      </c>
      <c r="J261" s="39" t="s">
        <v>7544</v>
      </c>
      <c r="K261" s="39" t="s">
        <v>7574</v>
      </c>
      <c r="L261" s="39"/>
      <c r="M261" s="41"/>
      <c r="N261" s="39" t="s">
        <v>7546</v>
      </c>
      <c r="O261" s="41">
        <v>900</v>
      </c>
      <c r="P261" s="39" t="s">
        <v>7547</v>
      </c>
      <c r="Q261" s="39" t="s">
        <v>7548</v>
      </c>
      <c r="R261" s="41">
        <v>848000</v>
      </c>
      <c r="S261" s="40">
        <v>45939.430150463</v>
      </c>
      <c r="T261" s="41">
        <v>1</v>
      </c>
      <c r="U261" s="41">
        <v>1</v>
      </c>
      <c r="V261" s="39" t="s">
        <v>7549</v>
      </c>
      <c r="W261" s="39" t="s">
        <v>7550</v>
      </c>
      <c r="X261" s="39"/>
      <c r="Y261" s="41">
        <v>4</v>
      </c>
      <c r="Z261" s="39" t="s">
        <v>7551</v>
      </c>
      <c r="AA261" s="39"/>
      <c r="AB261" s="39"/>
      <c r="AC261" s="40"/>
      <c r="AD261" s="40"/>
      <c r="AE261" s="39"/>
      <c r="AF261" s="40"/>
      <c r="AG261" s="40"/>
      <c r="AH261" s="39" t="s">
        <v>7552</v>
      </c>
      <c r="AI261" s="40">
        <v>45940.4089236111</v>
      </c>
      <c r="AJ261" s="40">
        <v>45939.4794328704</v>
      </c>
      <c r="AK261" s="40">
        <v>45940</v>
      </c>
      <c r="AL261" s="40">
        <v>45940.4089236111</v>
      </c>
      <c r="AM261" s="39" t="s">
        <v>7553</v>
      </c>
      <c r="AN261" s="39" t="s">
        <v>7554</v>
      </c>
      <c r="AO261" s="39" t="s">
        <v>7555</v>
      </c>
      <c r="AP261" s="39" t="s">
        <v>7576</v>
      </c>
      <c r="AQ261" s="39" t="s">
        <v>7556</v>
      </c>
      <c r="AR261" s="39" t="s">
        <v>7557</v>
      </c>
    </row>
    <row r="262" ht="24" spans="1:44">
      <c r="A262" s="39" t="s">
        <v>9021</v>
      </c>
      <c r="B262" s="39" t="s">
        <v>9022</v>
      </c>
      <c r="C262" s="40">
        <v>45932.3525810185</v>
      </c>
      <c r="D262" s="39" t="s">
        <v>9023</v>
      </c>
      <c r="E262" s="39" t="s">
        <v>9024</v>
      </c>
      <c r="F262" s="39" t="s">
        <v>9025</v>
      </c>
      <c r="G262" s="39"/>
      <c r="H262" s="39" t="s">
        <v>9026</v>
      </c>
      <c r="I262" s="39" t="s">
        <v>7543</v>
      </c>
      <c r="J262" s="39" t="s">
        <v>7544</v>
      </c>
      <c r="K262" s="39" t="s">
        <v>7607</v>
      </c>
      <c r="L262" s="39"/>
      <c r="M262" s="41"/>
      <c r="N262" s="39" t="s">
        <v>7546</v>
      </c>
      <c r="O262" s="41">
        <v>900</v>
      </c>
      <c r="P262" s="39" t="s">
        <v>7547</v>
      </c>
      <c r="Q262" s="39" t="s">
        <v>7548</v>
      </c>
      <c r="R262" s="41">
        <v>893000</v>
      </c>
      <c r="S262" s="40">
        <v>45932.5328587963</v>
      </c>
      <c r="T262" s="41">
        <v>7</v>
      </c>
      <c r="U262" s="41">
        <v>11</v>
      </c>
      <c r="V262" s="39" t="s">
        <v>7617</v>
      </c>
      <c r="W262" s="39" t="s">
        <v>7660</v>
      </c>
      <c r="X262" s="39" t="s">
        <v>7661</v>
      </c>
      <c r="Y262" s="41">
        <v>25</v>
      </c>
      <c r="Z262" s="39" t="s">
        <v>7551</v>
      </c>
      <c r="AA262" s="39"/>
      <c r="AB262" s="39"/>
      <c r="AC262" s="40"/>
      <c r="AD262" s="40"/>
      <c r="AE262" s="39"/>
      <c r="AF262" s="40"/>
      <c r="AG262" s="40"/>
      <c r="AH262" s="39" t="s">
        <v>7608</v>
      </c>
      <c r="AI262" s="40">
        <v>45932.6925462963</v>
      </c>
      <c r="AJ262" s="40">
        <v>45932.6925462963</v>
      </c>
      <c r="AK262" s="40"/>
      <c r="AL262" s="40"/>
      <c r="AM262" s="39" t="s">
        <v>7553</v>
      </c>
      <c r="AN262" s="39" t="s">
        <v>7554</v>
      </c>
      <c r="AO262" s="39" t="s">
        <v>7609</v>
      </c>
      <c r="AP262" s="39" t="s">
        <v>7610</v>
      </c>
      <c r="AQ262" s="39" t="s">
        <v>7556</v>
      </c>
      <c r="AR262" s="39" t="s">
        <v>7557</v>
      </c>
    </row>
    <row r="263" ht="24" spans="1:44">
      <c r="A263" s="39" t="s">
        <v>9027</v>
      </c>
      <c r="B263" s="39" t="s">
        <v>9028</v>
      </c>
      <c r="C263" s="40">
        <v>45931.5692939815</v>
      </c>
      <c r="D263" s="39" t="s">
        <v>9029</v>
      </c>
      <c r="E263" s="39" t="s">
        <v>9030</v>
      </c>
      <c r="F263" s="39" t="s">
        <v>9031</v>
      </c>
      <c r="G263" s="39" t="s">
        <v>9032</v>
      </c>
      <c r="H263" s="39" t="s">
        <v>9032</v>
      </c>
      <c r="I263" s="39" t="s">
        <v>7543</v>
      </c>
      <c r="J263" s="39" t="s">
        <v>7544</v>
      </c>
      <c r="K263" s="39" t="s">
        <v>7564</v>
      </c>
      <c r="L263" s="39" t="s">
        <v>7594</v>
      </c>
      <c r="M263" s="41">
        <v>450</v>
      </c>
      <c r="N263" s="39" t="s">
        <v>7546</v>
      </c>
      <c r="O263" s="41">
        <v>900</v>
      </c>
      <c r="P263" s="39" t="s">
        <v>7595</v>
      </c>
      <c r="Q263" s="39" t="s">
        <v>7548</v>
      </c>
      <c r="R263" s="41">
        <v>426650</v>
      </c>
      <c r="S263" s="40">
        <v>45931.866412037</v>
      </c>
      <c r="T263" s="41">
        <v>1</v>
      </c>
      <c r="U263" s="41">
        <v>1</v>
      </c>
      <c r="V263" s="39" t="s">
        <v>7549</v>
      </c>
      <c r="W263" s="39" t="s">
        <v>7550</v>
      </c>
      <c r="X263" s="39"/>
      <c r="Y263" s="41">
        <v>4</v>
      </c>
      <c r="Z263" s="39" t="s">
        <v>7551</v>
      </c>
      <c r="AA263" s="39"/>
      <c r="AB263" s="39"/>
      <c r="AC263" s="40"/>
      <c r="AD263" s="40"/>
      <c r="AE263" s="39"/>
      <c r="AF263" s="40"/>
      <c r="AG263" s="40"/>
      <c r="AH263" s="39" t="s">
        <v>7552</v>
      </c>
      <c r="AI263" s="40">
        <v>45932.8916782407</v>
      </c>
      <c r="AJ263" s="40">
        <v>45932.3909259259</v>
      </c>
      <c r="AK263" s="40">
        <v>45932</v>
      </c>
      <c r="AL263" s="40">
        <v>45932.8916782407</v>
      </c>
      <c r="AM263" s="39" t="s">
        <v>7553</v>
      </c>
      <c r="AN263" s="39" t="s">
        <v>7554</v>
      </c>
      <c r="AO263" s="39" t="s">
        <v>7565</v>
      </c>
      <c r="AP263" s="39" t="s">
        <v>7566</v>
      </c>
      <c r="AQ263" s="39"/>
      <c r="AR263" s="39" t="s">
        <v>7557</v>
      </c>
    </row>
    <row r="264" ht="24" spans="1:44">
      <c r="A264" s="39" t="s">
        <v>9033</v>
      </c>
      <c r="B264" s="39" t="s">
        <v>9034</v>
      </c>
      <c r="C264" s="40">
        <v>45933.5859259259</v>
      </c>
      <c r="D264" s="39" t="s">
        <v>9035</v>
      </c>
      <c r="E264" s="39" t="s">
        <v>9036</v>
      </c>
      <c r="F264" s="39" t="s">
        <v>8222</v>
      </c>
      <c r="G264" s="39" t="s">
        <v>8223</v>
      </c>
      <c r="H264" s="39" t="s">
        <v>8223</v>
      </c>
      <c r="I264" s="39" t="s">
        <v>7573</v>
      </c>
      <c r="J264" s="39" t="s">
        <v>7544</v>
      </c>
      <c r="K264" s="39" t="s">
        <v>7688</v>
      </c>
      <c r="L264" s="39"/>
      <c r="M264" s="41"/>
      <c r="N264" s="39" t="s">
        <v>7546</v>
      </c>
      <c r="O264" s="41">
        <v>900</v>
      </c>
      <c r="P264" s="39" t="s">
        <v>7547</v>
      </c>
      <c r="Q264" s="39" t="s">
        <v>7548</v>
      </c>
      <c r="R264" s="41">
        <v>893000</v>
      </c>
      <c r="S264" s="40">
        <v>45937.4282175926</v>
      </c>
      <c r="T264" s="41">
        <v>4</v>
      </c>
      <c r="U264" s="41">
        <v>6</v>
      </c>
      <c r="V264" s="39" t="s">
        <v>7617</v>
      </c>
      <c r="W264" s="39" t="s">
        <v>7660</v>
      </c>
      <c r="X264" s="39" t="s">
        <v>7661</v>
      </c>
      <c r="Y264" s="41">
        <v>25</v>
      </c>
      <c r="Z264" s="39" t="s">
        <v>7551</v>
      </c>
      <c r="AA264" s="39"/>
      <c r="AB264" s="39"/>
      <c r="AC264" s="40"/>
      <c r="AD264" s="40"/>
      <c r="AE264" s="39"/>
      <c r="AF264" s="40"/>
      <c r="AG264" s="40"/>
      <c r="AH264" s="39" t="s">
        <v>7608</v>
      </c>
      <c r="AI264" s="40">
        <v>45937.546087963</v>
      </c>
      <c r="AJ264" s="40">
        <v>45937.546087963</v>
      </c>
      <c r="AK264" s="40"/>
      <c r="AL264" s="40"/>
      <c r="AM264" s="39" t="s">
        <v>7553</v>
      </c>
      <c r="AN264" s="39" t="s">
        <v>7554</v>
      </c>
      <c r="AO264" s="39" t="s">
        <v>7609</v>
      </c>
      <c r="AP264" s="39" t="s">
        <v>7610</v>
      </c>
      <c r="AQ264" s="39" t="s">
        <v>7556</v>
      </c>
      <c r="AR264" s="39" t="s">
        <v>7557</v>
      </c>
    </row>
    <row r="265" ht="24" spans="1:44">
      <c r="A265" s="39" t="s">
        <v>9037</v>
      </c>
      <c r="B265" s="39" t="s">
        <v>9038</v>
      </c>
      <c r="C265" s="40">
        <v>45939.5953703704</v>
      </c>
      <c r="D265" s="39" t="s">
        <v>9039</v>
      </c>
      <c r="E265" s="39" t="s">
        <v>9040</v>
      </c>
      <c r="F265" s="39" t="s">
        <v>9041</v>
      </c>
      <c r="G265" s="39" t="s">
        <v>9042</v>
      </c>
      <c r="H265" s="39" t="s">
        <v>9042</v>
      </c>
      <c r="I265" s="39" t="s">
        <v>7573</v>
      </c>
      <c r="J265" s="39" t="s">
        <v>7544</v>
      </c>
      <c r="K265" s="39" t="s">
        <v>7583</v>
      </c>
      <c r="L265" s="39"/>
      <c r="M265" s="41"/>
      <c r="N265" s="39" t="s">
        <v>7546</v>
      </c>
      <c r="O265" s="41">
        <v>900</v>
      </c>
      <c r="P265" s="39" t="s">
        <v>7547</v>
      </c>
      <c r="Q265" s="39" t="s">
        <v>7548</v>
      </c>
      <c r="R265" s="41">
        <v>848000</v>
      </c>
      <c r="S265" s="40">
        <v>45939.6342592593</v>
      </c>
      <c r="T265" s="41">
        <v>2</v>
      </c>
      <c r="U265" s="41">
        <v>4</v>
      </c>
      <c r="V265" s="39" t="s">
        <v>7549</v>
      </c>
      <c r="W265" s="39" t="s">
        <v>7550</v>
      </c>
      <c r="X265" s="39"/>
      <c r="Y265" s="41">
        <v>4</v>
      </c>
      <c r="Z265" s="39" t="s">
        <v>7551</v>
      </c>
      <c r="AA265" s="39"/>
      <c r="AB265" s="39"/>
      <c r="AC265" s="40"/>
      <c r="AD265" s="40"/>
      <c r="AE265" s="39"/>
      <c r="AF265" s="40"/>
      <c r="AG265" s="40"/>
      <c r="AH265" s="39" t="s">
        <v>7608</v>
      </c>
      <c r="AI265" s="40">
        <v>45940.4059027778</v>
      </c>
      <c r="AJ265" s="40">
        <v>45940.4059027778</v>
      </c>
      <c r="AK265" s="40"/>
      <c r="AL265" s="40"/>
      <c r="AM265" s="39" t="s">
        <v>7553</v>
      </c>
      <c r="AN265" s="39" t="s">
        <v>7554</v>
      </c>
      <c r="AO265" s="39" t="s">
        <v>7584</v>
      </c>
      <c r="AP265" s="39" t="s">
        <v>7585</v>
      </c>
      <c r="AQ265" s="39" t="s">
        <v>7556</v>
      </c>
      <c r="AR265" s="39" t="s">
        <v>7557</v>
      </c>
    </row>
    <row r="266" ht="24" spans="1:44">
      <c r="A266" s="39" t="s">
        <v>9043</v>
      </c>
      <c r="B266" s="39" t="s">
        <v>9044</v>
      </c>
      <c r="C266" s="40">
        <v>45939.6028819444</v>
      </c>
      <c r="D266" s="39" t="s">
        <v>9045</v>
      </c>
      <c r="E266" s="39" t="s">
        <v>9046</v>
      </c>
      <c r="F266" s="39" t="s">
        <v>9047</v>
      </c>
      <c r="G266" s="39" t="s">
        <v>9048</v>
      </c>
      <c r="H266" s="39" t="s">
        <v>9048</v>
      </c>
      <c r="I266" s="39" t="s">
        <v>7573</v>
      </c>
      <c r="J266" s="39" t="s">
        <v>7544</v>
      </c>
      <c r="K266" s="39" t="s">
        <v>7583</v>
      </c>
      <c r="L266" s="39"/>
      <c r="M266" s="41"/>
      <c r="N266" s="39" t="s">
        <v>7546</v>
      </c>
      <c r="O266" s="41">
        <v>900</v>
      </c>
      <c r="P266" s="39" t="s">
        <v>7547</v>
      </c>
      <c r="Q266" s="39" t="s">
        <v>7548</v>
      </c>
      <c r="R266" s="41">
        <v>848000</v>
      </c>
      <c r="S266" s="40">
        <v>45939.7007175926</v>
      </c>
      <c r="T266" s="41">
        <v>2</v>
      </c>
      <c r="U266" s="41">
        <v>4</v>
      </c>
      <c r="V266" s="39" t="s">
        <v>7549</v>
      </c>
      <c r="W266" s="39" t="s">
        <v>7550</v>
      </c>
      <c r="X266" s="39"/>
      <c r="Y266" s="41">
        <v>4</v>
      </c>
      <c r="Z266" s="39" t="s">
        <v>7551</v>
      </c>
      <c r="AA266" s="39"/>
      <c r="AB266" s="39"/>
      <c r="AC266" s="40"/>
      <c r="AD266" s="40"/>
      <c r="AE266" s="39"/>
      <c r="AF266" s="40"/>
      <c r="AG266" s="40"/>
      <c r="AH266" s="39" t="s">
        <v>7608</v>
      </c>
      <c r="AI266" s="40">
        <v>45940.389525463</v>
      </c>
      <c r="AJ266" s="40">
        <v>45940.389525463</v>
      </c>
      <c r="AK266" s="40"/>
      <c r="AL266" s="40"/>
      <c r="AM266" s="39" t="s">
        <v>7553</v>
      </c>
      <c r="AN266" s="39" t="s">
        <v>7554</v>
      </c>
      <c r="AO266" s="39" t="s">
        <v>7584</v>
      </c>
      <c r="AP266" s="39" t="s">
        <v>7585</v>
      </c>
      <c r="AQ266" s="39" t="s">
        <v>7556</v>
      </c>
      <c r="AR266" s="39" t="s">
        <v>7557</v>
      </c>
    </row>
    <row r="267" ht="24" spans="1:44">
      <c r="A267" s="39" t="s">
        <v>9049</v>
      </c>
      <c r="B267" s="39" t="s">
        <v>9050</v>
      </c>
      <c r="C267" s="40">
        <v>45931.6706481481</v>
      </c>
      <c r="D267" s="39" t="s">
        <v>9051</v>
      </c>
      <c r="E267" s="39" t="s">
        <v>9052</v>
      </c>
      <c r="F267" s="39" t="s">
        <v>9053</v>
      </c>
      <c r="G267" s="39" t="s">
        <v>9054</v>
      </c>
      <c r="H267" s="39" t="s">
        <v>9054</v>
      </c>
      <c r="I267" s="39" t="s">
        <v>7543</v>
      </c>
      <c r="J267" s="39" t="s">
        <v>7544</v>
      </c>
      <c r="K267" s="39" t="s">
        <v>7564</v>
      </c>
      <c r="L267" s="39"/>
      <c r="M267" s="41"/>
      <c r="N267" s="39" t="s">
        <v>7546</v>
      </c>
      <c r="O267" s="41">
        <v>900</v>
      </c>
      <c r="P267" s="39" t="s">
        <v>7547</v>
      </c>
      <c r="Q267" s="39" t="s">
        <v>7548</v>
      </c>
      <c r="R267" s="41">
        <v>863000</v>
      </c>
      <c r="S267" s="40">
        <v>45932.3059259259</v>
      </c>
      <c r="T267" s="41">
        <v>3</v>
      </c>
      <c r="U267" s="41">
        <v>5</v>
      </c>
      <c r="V267" s="39" t="s">
        <v>7549</v>
      </c>
      <c r="W267" s="39" t="s">
        <v>7550</v>
      </c>
      <c r="X267" s="39"/>
      <c r="Y267" s="41">
        <v>4</v>
      </c>
      <c r="Z267" s="39" t="s">
        <v>7551</v>
      </c>
      <c r="AA267" s="39"/>
      <c r="AB267" s="39"/>
      <c r="AC267" s="40"/>
      <c r="AD267" s="40"/>
      <c r="AE267" s="39"/>
      <c r="AF267" s="40"/>
      <c r="AG267" s="40"/>
      <c r="AH267" s="39" t="s">
        <v>7552</v>
      </c>
      <c r="AI267" s="40">
        <v>45937.8308680556</v>
      </c>
      <c r="AJ267" s="40">
        <v>45933.6350694444</v>
      </c>
      <c r="AK267" s="40">
        <v>45937</v>
      </c>
      <c r="AL267" s="40">
        <v>45937.8308680556</v>
      </c>
      <c r="AM267" s="39" t="s">
        <v>7553</v>
      </c>
      <c r="AN267" s="39" t="s">
        <v>7554</v>
      </c>
      <c r="AO267" s="39" t="s">
        <v>7565</v>
      </c>
      <c r="AP267" s="39" t="s">
        <v>7566</v>
      </c>
      <c r="AQ267" s="39" t="s">
        <v>7556</v>
      </c>
      <c r="AR267" s="39" t="s">
        <v>7557</v>
      </c>
    </row>
    <row r="268" ht="24" spans="1:44">
      <c r="A268" s="39" t="s">
        <v>9055</v>
      </c>
      <c r="B268" s="39" t="s">
        <v>9056</v>
      </c>
      <c r="C268" s="40">
        <v>45936.8095949074</v>
      </c>
      <c r="D268" s="39" t="s">
        <v>9057</v>
      </c>
      <c r="E268" s="39" t="s">
        <v>9058</v>
      </c>
      <c r="F268" s="39" t="s">
        <v>9059</v>
      </c>
      <c r="G268" s="39" t="s">
        <v>7563</v>
      </c>
      <c r="H268" s="39" t="s">
        <v>7563</v>
      </c>
      <c r="I268" s="39" t="s">
        <v>7543</v>
      </c>
      <c r="J268" s="39" t="s">
        <v>7544</v>
      </c>
      <c r="K268" s="39" t="s">
        <v>7564</v>
      </c>
      <c r="L268" s="39"/>
      <c r="M268" s="41"/>
      <c r="N268" s="39" t="s">
        <v>7546</v>
      </c>
      <c r="O268" s="41">
        <v>900</v>
      </c>
      <c r="P268" s="39" t="s">
        <v>7547</v>
      </c>
      <c r="Q268" s="39" t="s">
        <v>7548</v>
      </c>
      <c r="R268" s="41">
        <v>863000</v>
      </c>
      <c r="S268" s="40">
        <v>45936.8290393519</v>
      </c>
      <c r="T268" s="41">
        <v>5</v>
      </c>
      <c r="U268" s="41">
        <v>7</v>
      </c>
      <c r="V268" s="39" t="s">
        <v>7617</v>
      </c>
      <c r="W268" s="39"/>
      <c r="X268" s="39" t="s">
        <v>7952</v>
      </c>
      <c r="Y268" s="41">
        <v>25</v>
      </c>
      <c r="Z268" s="39" t="s">
        <v>7551</v>
      </c>
      <c r="AA268" s="39"/>
      <c r="AB268" s="39"/>
      <c r="AC268" s="40"/>
      <c r="AD268" s="40"/>
      <c r="AE268" s="39"/>
      <c r="AF268" s="40"/>
      <c r="AG268" s="40"/>
      <c r="AH268" s="39" t="s">
        <v>7608</v>
      </c>
      <c r="AI268" s="40">
        <v>45938.3590277778</v>
      </c>
      <c r="AJ268" s="40">
        <v>45938.3590277778</v>
      </c>
      <c r="AK268" s="40"/>
      <c r="AL268" s="40"/>
      <c r="AM268" s="39" t="s">
        <v>7553</v>
      </c>
      <c r="AN268" s="39" t="s">
        <v>7554</v>
      </c>
      <c r="AO268" s="39" t="s">
        <v>7565</v>
      </c>
      <c r="AP268" s="39" t="s">
        <v>7566</v>
      </c>
      <c r="AQ268" s="39" t="s">
        <v>7556</v>
      </c>
      <c r="AR268" s="39" t="s">
        <v>7557</v>
      </c>
    </row>
    <row r="269" ht="24" spans="1:44">
      <c r="A269" s="39" t="s">
        <v>9060</v>
      </c>
      <c r="B269" s="39" t="s">
        <v>9061</v>
      </c>
      <c r="C269" s="40">
        <v>45939.6064351852</v>
      </c>
      <c r="D269" s="39" t="s">
        <v>9062</v>
      </c>
      <c r="E269" s="39" t="s">
        <v>9063</v>
      </c>
      <c r="F269" s="39" t="s">
        <v>7755</v>
      </c>
      <c r="G269" s="39" t="s">
        <v>7756</v>
      </c>
      <c r="H269" s="39" t="s">
        <v>7756</v>
      </c>
      <c r="I269" s="39" t="s">
        <v>7573</v>
      </c>
      <c r="J269" s="39" t="s">
        <v>7544</v>
      </c>
      <c r="K269" s="39" t="s">
        <v>7583</v>
      </c>
      <c r="L269" s="39"/>
      <c r="M269" s="41"/>
      <c r="N269" s="39" t="s">
        <v>7575</v>
      </c>
      <c r="O269" s="41">
        <v>900</v>
      </c>
      <c r="P269" s="39" t="s">
        <v>7547</v>
      </c>
      <c r="Q269" s="39" t="s">
        <v>7548</v>
      </c>
      <c r="R269" s="41">
        <v>848000</v>
      </c>
      <c r="S269" s="40">
        <v>45939.7962268519</v>
      </c>
      <c r="T269" s="41">
        <v>2</v>
      </c>
      <c r="U269" s="41">
        <v>4</v>
      </c>
      <c r="V269" s="39" t="s">
        <v>7549</v>
      </c>
      <c r="W269" s="39" t="s">
        <v>7550</v>
      </c>
      <c r="X269" s="39"/>
      <c r="Y269" s="41">
        <v>4</v>
      </c>
      <c r="Z269" s="39" t="s">
        <v>7551</v>
      </c>
      <c r="AA269" s="39"/>
      <c r="AB269" s="39"/>
      <c r="AC269" s="40"/>
      <c r="AD269" s="40"/>
      <c r="AE269" s="39"/>
      <c r="AF269" s="40"/>
      <c r="AG269" s="40"/>
      <c r="AH269" s="39" t="s">
        <v>7608</v>
      </c>
      <c r="AI269" s="40">
        <v>45940.3872569444</v>
      </c>
      <c r="AJ269" s="40">
        <v>45940.3872569444</v>
      </c>
      <c r="AK269" s="40"/>
      <c r="AL269" s="40"/>
      <c r="AM269" s="39" t="s">
        <v>7553</v>
      </c>
      <c r="AN269" s="39" t="s">
        <v>7554</v>
      </c>
      <c r="AO269" s="39" t="s">
        <v>7584</v>
      </c>
      <c r="AP269" s="39" t="s">
        <v>7585</v>
      </c>
      <c r="AQ269" s="39" t="s">
        <v>7556</v>
      </c>
      <c r="AR269" s="39" t="s">
        <v>7557</v>
      </c>
    </row>
    <row r="270" ht="24" spans="1:44">
      <c r="A270" s="39" t="s">
        <v>9064</v>
      </c>
      <c r="B270" s="39" t="s">
        <v>9065</v>
      </c>
      <c r="C270" s="40">
        <v>45938.6346412037</v>
      </c>
      <c r="D270" s="39" t="s">
        <v>9066</v>
      </c>
      <c r="E270" s="39" t="s">
        <v>9067</v>
      </c>
      <c r="F270" s="39" t="s">
        <v>8245</v>
      </c>
      <c r="G270" s="39"/>
      <c r="H270" s="39" t="s">
        <v>8246</v>
      </c>
      <c r="I270" s="39" t="s">
        <v>7592</v>
      </c>
      <c r="J270" s="39"/>
      <c r="K270" s="39" t="s">
        <v>7593</v>
      </c>
      <c r="L270" s="39"/>
      <c r="M270" s="41"/>
      <c r="N270" s="39" t="s">
        <v>7546</v>
      </c>
      <c r="O270" s="41">
        <v>900</v>
      </c>
      <c r="P270" s="39" t="s">
        <v>7547</v>
      </c>
      <c r="Q270" s="39" t="s">
        <v>7548</v>
      </c>
      <c r="R270" s="41">
        <v>863000</v>
      </c>
      <c r="S270" s="40">
        <v>45939.3522569444</v>
      </c>
      <c r="T270" s="41">
        <v>2</v>
      </c>
      <c r="U270" s="41">
        <v>4</v>
      </c>
      <c r="V270" s="39" t="s">
        <v>7549</v>
      </c>
      <c r="W270" s="39" t="s">
        <v>7550</v>
      </c>
      <c r="X270" s="39"/>
      <c r="Y270" s="41">
        <v>4</v>
      </c>
      <c r="Z270" s="39" t="s">
        <v>7551</v>
      </c>
      <c r="AA270" s="39"/>
      <c r="AB270" s="39"/>
      <c r="AC270" s="40"/>
      <c r="AD270" s="40"/>
      <c r="AE270" s="39"/>
      <c r="AF270" s="40"/>
      <c r="AG270" s="40"/>
      <c r="AH270" s="39" t="s">
        <v>7608</v>
      </c>
      <c r="AI270" s="40">
        <v>45940.3536342593</v>
      </c>
      <c r="AJ270" s="40">
        <v>45940.3536342593</v>
      </c>
      <c r="AK270" s="40"/>
      <c r="AL270" s="40"/>
      <c r="AM270" s="39" t="s">
        <v>7553</v>
      </c>
      <c r="AN270" s="39" t="s">
        <v>7554</v>
      </c>
      <c r="AO270" s="39" t="s">
        <v>7619</v>
      </c>
      <c r="AP270" s="39" t="s">
        <v>7620</v>
      </c>
      <c r="AQ270" s="39" t="s">
        <v>7556</v>
      </c>
      <c r="AR270" s="39" t="s">
        <v>7557</v>
      </c>
    </row>
    <row r="271" ht="24" spans="1:44">
      <c r="A271" s="39" t="s">
        <v>9068</v>
      </c>
      <c r="B271" s="39" t="s">
        <v>9069</v>
      </c>
      <c r="C271" s="40">
        <v>45936.5729050926</v>
      </c>
      <c r="D271" s="39" t="s">
        <v>9070</v>
      </c>
      <c r="E271" s="39" t="s">
        <v>9071</v>
      </c>
      <c r="F271" s="39" t="s">
        <v>9072</v>
      </c>
      <c r="G271" s="39" t="s">
        <v>7563</v>
      </c>
      <c r="H271" s="39" t="s">
        <v>7563</v>
      </c>
      <c r="I271" s="39" t="s">
        <v>7543</v>
      </c>
      <c r="J271" s="39" t="s">
        <v>7544</v>
      </c>
      <c r="K271" s="39" t="s">
        <v>7564</v>
      </c>
      <c r="L271" s="39" t="s">
        <v>7594</v>
      </c>
      <c r="M271" s="41">
        <v>450</v>
      </c>
      <c r="N271" s="39" t="s">
        <v>7546</v>
      </c>
      <c r="O271" s="41">
        <v>900</v>
      </c>
      <c r="P271" s="39" t="s">
        <v>7595</v>
      </c>
      <c r="Q271" s="39" t="s">
        <v>7548</v>
      </c>
      <c r="R271" s="41">
        <v>426650</v>
      </c>
      <c r="S271" s="40">
        <v>45936.7088888889</v>
      </c>
      <c r="T271" s="41">
        <v>1</v>
      </c>
      <c r="U271" s="41">
        <v>1</v>
      </c>
      <c r="V271" s="39" t="s">
        <v>7549</v>
      </c>
      <c r="W271" s="39" t="s">
        <v>7550</v>
      </c>
      <c r="X271" s="39"/>
      <c r="Y271" s="41">
        <v>4</v>
      </c>
      <c r="Z271" s="39" t="s">
        <v>7551</v>
      </c>
      <c r="AA271" s="39"/>
      <c r="AB271" s="39"/>
      <c r="AC271" s="40"/>
      <c r="AD271" s="40"/>
      <c r="AE271" s="39"/>
      <c r="AF271" s="40"/>
      <c r="AG271" s="40"/>
      <c r="AH271" s="39" t="s">
        <v>7552</v>
      </c>
      <c r="AI271" s="40">
        <v>45937.8410069444</v>
      </c>
      <c r="AJ271" s="40">
        <v>45936.7240509259</v>
      </c>
      <c r="AK271" s="40">
        <v>45937</v>
      </c>
      <c r="AL271" s="40">
        <v>45937.8410069444</v>
      </c>
      <c r="AM271" s="39" t="s">
        <v>7553</v>
      </c>
      <c r="AN271" s="39" t="s">
        <v>7554</v>
      </c>
      <c r="AO271" s="39" t="s">
        <v>7565</v>
      </c>
      <c r="AP271" s="39" t="s">
        <v>7566</v>
      </c>
      <c r="AQ271" s="39"/>
      <c r="AR271" s="39" t="s">
        <v>7557</v>
      </c>
    </row>
    <row r="272" ht="24" spans="1:44">
      <c r="A272" s="39" t="s">
        <v>9073</v>
      </c>
      <c r="B272" s="39" t="s">
        <v>9074</v>
      </c>
      <c r="C272" s="40">
        <v>45931.4538310185</v>
      </c>
      <c r="D272" s="39" t="s">
        <v>9075</v>
      </c>
      <c r="E272" s="39" t="s">
        <v>9076</v>
      </c>
      <c r="F272" s="39" t="s">
        <v>9077</v>
      </c>
      <c r="G272" s="39"/>
      <c r="H272" s="39" t="s">
        <v>9078</v>
      </c>
      <c r="I272" s="39" t="s">
        <v>7592</v>
      </c>
      <c r="J272" s="39"/>
      <c r="K272" s="39" t="s">
        <v>7593</v>
      </c>
      <c r="L272" s="39"/>
      <c r="M272" s="41"/>
      <c r="N272" s="39" t="s">
        <v>7546</v>
      </c>
      <c r="O272" s="41">
        <v>900</v>
      </c>
      <c r="P272" s="39" t="s">
        <v>7547</v>
      </c>
      <c r="Q272" s="39" t="s">
        <v>7548</v>
      </c>
      <c r="R272" s="41">
        <v>863000</v>
      </c>
      <c r="S272" s="40">
        <v>45931.59375</v>
      </c>
      <c r="T272" s="41">
        <v>4</v>
      </c>
      <c r="U272" s="41">
        <v>6</v>
      </c>
      <c r="V272" s="39" t="s">
        <v>7549</v>
      </c>
      <c r="W272" s="39" t="s">
        <v>7550</v>
      </c>
      <c r="X272" s="39"/>
      <c r="Y272" s="41">
        <v>4</v>
      </c>
      <c r="Z272" s="39" t="s">
        <v>7551</v>
      </c>
      <c r="AA272" s="39"/>
      <c r="AB272" s="39"/>
      <c r="AC272" s="40"/>
      <c r="AD272" s="40"/>
      <c r="AE272" s="39"/>
      <c r="AF272" s="40"/>
      <c r="AG272" s="40"/>
      <c r="AH272" s="39" t="s">
        <v>7552</v>
      </c>
      <c r="AI272" s="40">
        <v>45937.8271643519</v>
      </c>
      <c r="AJ272" s="40">
        <v>45932.7700231482</v>
      </c>
      <c r="AK272" s="40">
        <v>45937</v>
      </c>
      <c r="AL272" s="40">
        <v>45937.8271643519</v>
      </c>
      <c r="AM272" s="39" t="s">
        <v>7553</v>
      </c>
      <c r="AN272" s="39" t="s">
        <v>7554</v>
      </c>
      <c r="AO272" s="39" t="s">
        <v>7565</v>
      </c>
      <c r="AP272" s="39" t="s">
        <v>7566</v>
      </c>
      <c r="AQ272" s="39" t="s">
        <v>7556</v>
      </c>
      <c r="AR272" s="39" t="s">
        <v>7557</v>
      </c>
    </row>
    <row r="273" ht="24" spans="1:44">
      <c r="A273" s="39" t="s">
        <v>9079</v>
      </c>
      <c r="B273" s="39" t="s">
        <v>9080</v>
      </c>
      <c r="C273" s="40">
        <v>45936.3924768519</v>
      </c>
      <c r="D273" s="39" t="s">
        <v>9081</v>
      </c>
      <c r="E273" s="39" t="s">
        <v>9082</v>
      </c>
      <c r="F273" s="39" t="s">
        <v>8284</v>
      </c>
      <c r="G273" s="39"/>
      <c r="H273" s="39" t="s">
        <v>9083</v>
      </c>
      <c r="I273" s="39" t="s">
        <v>7543</v>
      </c>
      <c r="J273" s="39" t="s">
        <v>7544</v>
      </c>
      <c r="K273" s="39" t="s">
        <v>7607</v>
      </c>
      <c r="L273" s="39"/>
      <c r="M273" s="41"/>
      <c r="N273" s="39" t="s">
        <v>7546</v>
      </c>
      <c r="O273" s="41">
        <v>900</v>
      </c>
      <c r="P273" s="39" t="s">
        <v>7547</v>
      </c>
      <c r="Q273" s="39" t="s">
        <v>7548</v>
      </c>
      <c r="R273" s="41">
        <v>893000</v>
      </c>
      <c r="S273" s="40">
        <v>45936.4432291667</v>
      </c>
      <c r="T273" s="41">
        <v>2</v>
      </c>
      <c r="U273" s="41">
        <v>2</v>
      </c>
      <c r="V273" s="39" t="s">
        <v>7617</v>
      </c>
      <c r="W273" s="39" t="s">
        <v>7660</v>
      </c>
      <c r="X273" s="39" t="s">
        <v>7661</v>
      </c>
      <c r="Y273" s="41">
        <v>25</v>
      </c>
      <c r="Z273" s="39" t="s">
        <v>7551</v>
      </c>
      <c r="AA273" s="39"/>
      <c r="AB273" s="39"/>
      <c r="AC273" s="40"/>
      <c r="AD273" s="40"/>
      <c r="AE273" s="39"/>
      <c r="AF273" s="40"/>
      <c r="AG273" s="40"/>
      <c r="AH273" s="39" t="s">
        <v>7552</v>
      </c>
      <c r="AI273" s="40">
        <v>45938.6810069444</v>
      </c>
      <c r="AJ273" s="40">
        <v>45936.6251273148</v>
      </c>
      <c r="AK273" s="40">
        <v>45938</v>
      </c>
      <c r="AL273" s="40">
        <v>45938.6810069444</v>
      </c>
      <c r="AM273" s="39" t="s">
        <v>7553</v>
      </c>
      <c r="AN273" s="39" t="s">
        <v>7554</v>
      </c>
      <c r="AO273" s="39" t="s">
        <v>7609</v>
      </c>
      <c r="AP273" s="39" t="s">
        <v>7610</v>
      </c>
      <c r="AQ273" s="39" t="s">
        <v>7556</v>
      </c>
      <c r="AR273" s="39" t="s">
        <v>7557</v>
      </c>
    </row>
    <row r="274" ht="24" spans="1:44">
      <c r="A274" s="39" t="s">
        <v>9084</v>
      </c>
      <c r="B274" s="39" t="s">
        <v>9085</v>
      </c>
      <c r="C274" s="40">
        <v>45941.6630671296</v>
      </c>
      <c r="D274" s="39" t="s">
        <v>7324</v>
      </c>
      <c r="E274" s="39" t="s">
        <v>9086</v>
      </c>
      <c r="F274" s="39" t="s">
        <v>9087</v>
      </c>
      <c r="G274" s="39"/>
      <c r="H274" s="39" t="s">
        <v>9088</v>
      </c>
      <c r="I274" s="39" t="s">
        <v>7592</v>
      </c>
      <c r="J274" s="39"/>
      <c r="K274" s="39" t="s">
        <v>7593</v>
      </c>
      <c r="L274" s="39"/>
      <c r="M274" s="41"/>
      <c r="N274" s="39" t="s">
        <v>7849</v>
      </c>
      <c r="O274" s="41">
        <v>2200</v>
      </c>
      <c r="P274" s="39" t="s">
        <v>7547</v>
      </c>
      <c r="Q274" s="39" t="s">
        <v>7548</v>
      </c>
      <c r="R274" s="41">
        <v>2067000</v>
      </c>
      <c r="S274" s="40"/>
      <c r="T274" s="41"/>
      <c r="U274" s="41"/>
      <c r="V274" s="39"/>
      <c r="W274" s="39"/>
      <c r="X274" s="39"/>
      <c r="Y274" s="41"/>
      <c r="Z274" s="39" t="s">
        <v>7551</v>
      </c>
      <c r="AA274" s="39"/>
      <c r="AB274" s="39"/>
      <c r="AC274" s="40"/>
      <c r="AD274" s="40"/>
      <c r="AE274" s="39"/>
      <c r="AF274" s="40"/>
      <c r="AG274" s="40"/>
      <c r="AH274" s="39" t="s">
        <v>7596</v>
      </c>
      <c r="AI274" s="40">
        <v>45941.6630787037</v>
      </c>
      <c r="AJ274" s="40"/>
      <c r="AK274" s="40"/>
      <c r="AL274" s="40"/>
      <c r="AM274" s="39" t="s">
        <v>7553</v>
      </c>
      <c r="AN274" s="39" t="s">
        <v>7554</v>
      </c>
      <c r="AO274" s="39" t="s">
        <v>7609</v>
      </c>
      <c r="AP274" s="39"/>
      <c r="AQ274" s="39" t="s">
        <v>7556</v>
      </c>
      <c r="AR274" s="39" t="s">
        <v>7557</v>
      </c>
    </row>
    <row r="275" ht="24" spans="1:44">
      <c r="A275" s="39" t="s">
        <v>9089</v>
      </c>
      <c r="B275" s="39" t="s">
        <v>9090</v>
      </c>
      <c r="C275" s="40">
        <v>45937.7340277778</v>
      </c>
      <c r="D275" s="39" t="s">
        <v>9091</v>
      </c>
      <c r="E275" s="39" t="s">
        <v>9092</v>
      </c>
      <c r="F275" s="39" t="s">
        <v>8245</v>
      </c>
      <c r="G275" s="39"/>
      <c r="H275" s="39" t="s">
        <v>9093</v>
      </c>
      <c r="I275" s="39" t="s">
        <v>7592</v>
      </c>
      <c r="J275" s="39"/>
      <c r="K275" s="39" t="s">
        <v>7593</v>
      </c>
      <c r="L275" s="39"/>
      <c r="M275" s="41"/>
      <c r="N275" s="39" t="s">
        <v>7546</v>
      </c>
      <c r="O275" s="41">
        <v>900</v>
      </c>
      <c r="P275" s="39" t="s">
        <v>7547</v>
      </c>
      <c r="Q275" s="39" t="s">
        <v>7548</v>
      </c>
      <c r="R275" s="41">
        <v>863000</v>
      </c>
      <c r="S275" s="40">
        <v>45938.5323032407</v>
      </c>
      <c r="T275" s="41">
        <v>3</v>
      </c>
      <c r="U275" s="41">
        <v>5</v>
      </c>
      <c r="V275" s="39" t="s">
        <v>7549</v>
      </c>
      <c r="W275" s="39" t="s">
        <v>7550</v>
      </c>
      <c r="X275" s="39"/>
      <c r="Y275" s="41">
        <v>4</v>
      </c>
      <c r="Z275" s="39" t="s">
        <v>7551</v>
      </c>
      <c r="AA275" s="39"/>
      <c r="AB275" s="39"/>
      <c r="AC275" s="40"/>
      <c r="AD275" s="40"/>
      <c r="AE275" s="39"/>
      <c r="AF275" s="40"/>
      <c r="AG275" s="40"/>
      <c r="AH275" s="39" t="s">
        <v>7608</v>
      </c>
      <c r="AI275" s="40">
        <v>45940.3536226852</v>
      </c>
      <c r="AJ275" s="40">
        <v>45940.3536226852</v>
      </c>
      <c r="AK275" s="40"/>
      <c r="AL275" s="40"/>
      <c r="AM275" s="39" t="s">
        <v>7553</v>
      </c>
      <c r="AN275" s="39" t="s">
        <v>7554</v>
      </c>
      <c r="AO275" s="39" t="s">
        <v>7619</v>
      </c>
      <c r="AP275" s="39" t="s">
        <v>7620</v>
      </c>
      <c r="AQ275" s="39" t="s">
        <v>7556</v>
      </c>
      <c r="AR275" s="39" t="s">
        <v>7557</v>
      </c>
    </row>
    <row r="276" ht="24" spans="1:44">
      <c r="A276" s="39" t="s">
        <v>9094</v>
      </c>
      <c r="B276" s="39" t="s">
        <v>9095</v>
      </c>
      <c r="C276" s="40">
        <v>45931.8279398148</v>
      </c>
      <c r="D276" s="39" t="s">
        <v>9096</v>
      </c>
      <c r="E276" s="39" t="s">
        <v>9097</v>
      </c>
      <c r="F276" s="39" t="s">
        <v>7934</v>
      </c>
      <c r="G276" s="39" t="s">
        <v>7935</v>
      </c>
      <c r="H276" s="39" t="s">
        <v>7935</v>
      </c>
      <c r="I276" s="39" t="s">
        <v>7573</v>
      </c>
      <c r="J276" s="39" t="s">
        <v>7544</v>
      </c>
      <c r="K276" s="39" t="s">
        <v>7688</v>
      </c>
      <c r="L276" s="39"/>
      <c r="M276" s="41"/>
      <c r="N276" s="39" t="s">
        <v>7546</v>
      </c>
      <c r="O276" s="41">
        <v>900</v>
      </c>
      <c r="P276" s="39" t="s">
        <v>7547</v>
      </c>
      <c r="Q276" s="39" t="s">
        <v>7548</v>
      </c>
      <c r="R276" s="41">
        <v>863000</v>
      </c>
      <c r="S276" s="40">
        <v>45932.8280324074</v>
      </c>
      <c r="T276" s="41">
        <v>3</v>
      </c>
      <c r="U276" s="41">
        <v>5</v>
      </c>
      <c r="V276" s="39" t="s">
        <v>7617</v>
      </c>
      <c r="W276" s="39" t="s">
        <v>7660</v>
      </c>
      <c r="X276" s="39" t="s">
        <v>7661</v>
      </c>
      <c r="Y276" s="41">
        <v>25</v>
      </c>
      <c r="Z276" s="39" t="s">
        <v>7551</v>
      </c>
      <c r="AA276" s="39"/>
      <c r="AB276" s="39"/>
      <c r="AC276" s="40"/>
      <c r="AD276" s="40"/>
      <c r="AE276" s="39"/>
      <c r="AF276" s="40"/>
      <c r="AG276" s="40"/>
      <c r="AH276" s="39" t="s">
        <v>7552</v>
      </c>
      <c r="AI276" s="40">
        <v>45937.6209375</v>
      </c>
      <c r="AJ276" s="40">
        <v>45933.3939930556</v>
      </c>
      <c r="AK276" s="40">
        <v>45937</v>
      </c>
      <c r="AL276" s="40">
        <v>45937.6209375</v>
      </c>
      <c r="AM276" s="39" t="s">
        <v>7553</v>
      </c>
      <c r="AN276" s="39" t="s">
        <v>7554</v>
      </c>
      <c r="AO276" s="39" t="s">
        <v>7609</v>
      </c>
      <c r="AP276" s="39" t="s">
        <v>7610</v>
      </c>
      <c r="AQ276" s="39" t="s">
        <v>7556</v>
      </c>
      <c r="AR276" s="39" t="s">
        <v>7557</v>
      </c>
    </row>
    <row r="277" ht="24" spans="1:44">
      <c r="A277" s="39" t="s">
        <v>9098</v>
      </c>
      <c r="B277" s="39" t="s">
        <v>9099</v>
      </c>
      <c r="C277" s="40">
        <v>45932.4011921296</v>
      </c>
      <c r="D277" s="39" t="s">
        <v>9100</v>
      </c>
      <c r="E277" s="39" t="s">
        <v>9101</v>
      </c>
      <c r="F277" s="39" t="s">
        <v>9102</v>
      </c>
      <c r="G277" s="39"/>
      <c r="H277" s="39" t="s">
        <v>9103</v>
      </c>
      <c r="I277" s="39" t="s">
        <v>7543</v>
      </c>
      <c r="J277" s="39" t="s">
        <v>7544</v>
      </c>
      <c r="K277" s="39" t="s">
        <v>7607</v>
      </c>
      <c r="L277" s="39" t="s">
        <v>7476</v>
      </c>
      <c r="M277" s="41">
        <v>900</v>
      </c>
      <c r="N277" s="39" t="s">
        <v>7546</v>
      </c>
      <c r="O277" s="41">
        <v>900</v>
      </c>
      <c r="P277" s="39" t="s">
        <v>7595</v>
      </c>
      <c r="Q277" s="39" t="s">
        <v>7548</v>
      </c>
      <c r="R277" s="41">
        <v>50000</v>
      </c>
      <c r="S277" s="40">
        <v>45932.5453935185</v>
      </c>
      <c r="T277" s="41">
        <v>3</v>
      </c>
      <c r="U277" s="41">
        <v>5</v>
      </c>
      <c r="V277" s="39" t="s">
        <v>7617</v>
      </c>
      <c r="W277" s="39" t="s">
        <v>7660</v>
      </c>
      <c r="X277" s="39" t="s">
        <v>7661</v>
      </c>
      <c r="Y277" s="41">
        <v>25</v>
      </c>
      <c r="Z277" s="39" t="s">
        <v>7551</v>
      </c>
      <c r="AA277" s="39"/>
      <c r="AB277" s="39"/>
      <c r="AC277" s="40"/>
      <c r="AD277" s="40"/>
      <c r="AE277" s="39"/>
      <c r="AF277" s="40"/>
      <c r="AG277" s="40"/>
      <c r="AH277" s="39" t="s">
        <v>7552</v>
      </c>
      <c r="AI277" s="40">
        <v>45937.6608796296</v>
      </c>
      <c r="AJ277" s="40">
        <v>45932.7021759259</v>
      </c>
      <c r="AK277" s="40">
        <v>45937</v>
      </c>
      <c r="AL277" s="40">
        <v>45937.6608796296</v>
      </c>
      <c r="AM277" s="39" t="s">
        <v>7553</v>
      </c>
      <c r="AN277" s="39" t="s">
        <v>7554</v>
      </c>
      <c r="AO277" s="39" t="s">
        <v>7609</v>
      </c>
      <c r="AP277" s="39" t="s">
        <v>7610</v>
      </c>
      <c r="AQ277" s="39"/>
      <c r="AR277" s="39" t="s">
        <v>7557</v>
      </c>
    </row>
    <row r="278" ht="24" spans="1:44">
      <c r="A278" s="39" t="s">
        <v>9104</v>
      </c>
      <c r="B278" s="39" t="s">
        <v>9105</v>
      </c>
      <c r="C278" s="40">
        <v>45931.7700578704</v>
      </c>
      <c r="D278" s="39" t="s">
        <v>9106</v>
      </c>
      <c r="E278" s="39" t="s">
        <v>9107</v>
      </c>
      <c r="F278" s="39" t="s">
        <v>9108</v>
      </c>
      <c r="G278" s="39"/>
      <c r="H278" s="39" t="s">
        <v>9109</v>
      </c>
      <c r="I278" s="39" t="s">
        <v>7592</v>
      </c>
      <c r="J278" s="39"/>
      <c r="K278" s="39" t="s">
        <v>7593</v>
      </c>
      <c r="L278" s="39" t="s">
        <v>7476</v>
      </c>
      <c r="M278" s="41">
        <v>900</v>
      </c>
      <c r="N278" s="39" t="s">
        <v>7472</v>
      </c>
      <c r="O278" s="41">
        <v>2200</v>
      </c>
      <c r="P278" s="39" t="s">
        <v>7595</v>
      </c>
      <c r="Q278" s="39" t="s">
        <v>7642</v>
      </c>
      <c r="R278" s="41">
        <v>1477900</v>
      </c>
      <c r="S278" s="40">
        <v>45931.7847453704</v>
      </c>
      <c r="T278" s="41">
        <v>6</v>
      </c>
      <c r="U278" s="41">
        <v>8</v>
      </c>
      <c r="V278" s="39" t="s">
        <v>7617</v>
      </c>
      <c r="W278" s="39" t="s">
        <v>7660</v>
      </c>
      <c r="X278" s="39" t="s">
        <v>7661</v>
      </c>
      <c r="Y278" s="41">
        <v>25</v>
      </c>
      <c r="Z278" s="39" t="s">
        <v>7551</v>
      </c>
      <c r="AA278" s="39"/>
      <c r="AB278" s="39"/>
      <c r="AC278" s="40"/>
      <c r="AD278" s="40"/>
      <c r="AE278" s="39"/>
      <c r="AF278" s="40"/>
      <c r="AG278" s="40"/>
      <c r="AH278" s="39" t="s">
        <v>7552</v>
      </c>
      <c r="AI278" s="40">
        <v>45939.6575925926</v>
      </c>
      <c r="AJ278" s="40">
        <v>45933.5240625</v>
      </c>
      <c r="AK278" s="40">
        <v>45939</v>
      </c>
      <c r="AL278" s="40">
        <v>45939.6575925926</v>
      </c>
      <c r="AM278" s="39" t="s">
        <v>7553</v>
      </c>
      <c r="AN278" s="39" t="s">
        <v>7554</v>
      </c>
      <c r="AO278" s="39" t="s">
        <v>7609</v>
      </c>
      <c r="AP278" s="39" t="s">
        <v>7610</v>
      </c>
      <c r="AQ278" s="39"/>
      <c r="AR278" s="39" t="s">
        <v>7557</v>
      </c>
    </row>
    <row r="279" ht="24" spans="1:44">
      <c r="A279" s="39" t="s">
        <v>9110</v>
      </c>
      <c r="B279" s="39" t="s">
        <v>9111</v>
      </c>
      <c r="C279" s="40">
        <v>45938.4268981482</v>
      </c>
      <c r="D279" s="39" t="s">
        <v>9112</v>
      </c>
      <c r="E279" s="39" t="s">
        <v>9113</v>
      </c>
      <c r="F279" s="39" t="s">
        <v>9114</v>
      </c>
      <c r="G279" s="39" t="s">
        <v>9115</v>
      </c>
      <c r="H279" s="39" t="s">
        <v>9115</v>
      </c>
      <c r="I279" s="39" t="s">
        <v>7573</v>
      </c>
      <c r="J279" s="39" t="s">
        <v>7544</v>
      </c>
      <c r="K279" s="39" t="s">
        <v>7701</v>
      </c>
      <c r="L279" s="39"/>
      <c r="M279" s="41"/>
      <c r="N279" s="39" t="s">
        <v>7546</v>
      </c>
      <c r="O279" s="41">
        <v>900</v>
      </c>
      <c r="P279" s="39" t="s">
        <v>7547</v>
      </c>
      <c r="Q279" s="39" t="s">
        <v>7548</v>
      </c>
      <c r="R279" s="41">
        <v>848000</v>
      </c>
      <c r="S279" s="40">
        <v>45938.6657986111</v>
      </c>
      <c r="T279" s="41">
        <v>2</v>
      </c>
      <c r="U279" s="41">
        <v>2</v>
      </c>
      <c r="V279" s="39" t="s">
        <v>7549</v>
      </c>
      <c r="W279" s="39" t="s">
        <v>7550</v>
      </c>
      <c r="X279" s="39"/>
      <c r="Y279" s="41">
        <v>4</v>
      </c>
      <c r="Z279" s="39" t="s">
        <v>7551</v>
      </c>
      <c r="AA279" s="39"/>
      <c r="AB279" s="39"/>
      <c r="AC279" s="40"/>
      <c r="AD279" s="40"/>
      <c r="AE279" s="39"/>
      <c r="AF279" s="40"/>
      <c r="AG279" s="40"/>
      <c r="AH279" s="39" t="s">
        <v>7552</v>
      </c>
      <c r="AI279" s="40">
        <v>45940.8457060185</v>
      </c>
      <c r="AJ279" s="40">
        <v>45939.3460763889</v>
      </c>
      <c r="AK279" s="40">
        <v>45940</v>
      </c>
      <c r="AL279" s="40">
        <v>45940.8457060185</v>
      </c>
      <c r="AM279" s="39" t="s">
        <v>7553</v>
      </c>
      <c r="AN279" s="39" t="s">
        <v>7554</v>
      </c>
      <c r="AO279" s="39" t="s">
        <v>7669</v>
      </c>
      <c r="AP279" s="39" t="s">
        <v>7702</v>
      </c>
      <c r="AQ279" s="39" t="s">
        <v>7556</v>
      </c>
      <c r="AR279" s="39" t="s">
        <v>7557</v>
      </c>
    </row>
    <row r="280" ht="24" spans="1:44">
      <c r="A280" s="39" t="s">
        <v>9116</v>
      </c>
      <c r="B280" s="39" t="s">
        <v>9117</v>
      </c>
      <c r="C280" s="40">
        <v>45933.5875578704</v>
      </c>
      <c r="D280" s="39" t="s">
        <v>9118</v>
      </c>
      <c r="E280" s="39" t="s">
        <v>9119</v>
      </c>
      <c r="F280" s="39" t="s">
        <v>9120</v>
      </c>
      <c r="G280" s="39" t="s">
        <v>9121</v>
      </c>
      <c r="H280" s="39" t="s">
        <v>9121</v>
      </c>
      <c r="I280" s="39" t="s">
        <v>7573</v>
      </c>
      <c r="J280" s="39" t="s">
        <v>7544</v>
      </c>
      <c r="K280" s="39" t="s">
        <v>7616</v>
      </c>
      <c r="L280" s="39" t="s">
        <v>7472</v>
      </c>
      <c r="M280" s="41">
        <v>450</v>
      </c>
      <c r="N280" s="39" t="s">
        <v>7476</v>
      </c>
      <c r="O280" s="41">
        <v>900</v>
      </c>
      <c r="P280" s="39" t="s">
        <v>7595</v>
      </c>
      <c r="Q280" s="39" t="s">
        <v>7642</v>
      </c>
      <c r="R280" s="41">
        <v>454050</v>
      </c>
      <c r="S280" s="40">
        <v>45933.6061226852</v>
      </c>
      <c r="T280" s="41">
        <v>2</v>
      </c>
      <c r="U280" s="41">
        <v>4</v>
      </c>
      <c r="V280" s="39" t="s">
        <v>7549</v>
      </c>
      <c r="W280" s="39" t="s">
        <v>7550</v>
      </c>
      <c r="X280" s="39"/>
      <c r="Y280" s="41">
        <v>4</v>
      </c>
      <c r="Z280" s="39" t="s">
        <v>7551</v>
      </c>
      <c r="AA280" s="39"/>
      <c r="AB280" s="39"/>
      <c r="AC280" s="40"/>
      <c r="AD280" s="40"/>
      <c r="AE280" s="39"/>
      <c r="AF280" s="40"/>
      <c r="AG280" s="40"/>
      <c r="AH280" s="39" t="s">
        <v>7552</v>
      </c>
      <c r="AI280" s="40">
        <v>45937.8834027778</v>
      </c>
      <c r="AJ280" s="40">
        <v>45936.3375694444</v>
      </c>
      <c r="AK280" s="40">
        <v>45937</v>
      </c>
      <c r="AL280" s="40">
        <v>45937.8834027778</v>
      </c>
      <c r="AM280" s="39" t="s">
        <v>7553</v>
      </c>
      <c r="AN280" s="39" t="s">
        <v>7554</v>
      </c>
      <c r="AO280" s="39" t="s">
        <v>7619</v>
      </c>
      <c r="AP280" s="39" t="s">
        <v>7620</v>
      </c>
      <c r="AQ280" s="39"/>
      <c r="AR280" s="39" t="s">
        <v>7557</v>
      </c>
    </row>
    <row r="281" ht="24" spans="1:44">
      <c r="A281" s="39" t="s">
        <v>9122</v>
      </c>
      <c r="B281" s="39" t="s">
        <v>9123</v>
      </c>
      <c r="C281" s="40">
        <v>45931.4115393519</v>
      </c>
      <c r="D281" s="39" t="s">
        <v>9124</v>
      </c>
      <c r="E281" s="39" t="s">
        <v>9125</v>
      </c>
      <c r="F281" s="39" t="s">
        <v>7912</v>
      </c>
      <c r="G281" s="39"/>
      <c r="H281" s="39" t="s">
        <v>9126</v>
      </c>
      <c r="I281" s="39" t="s">
        <v>7543</v>
      </c>
      <c r="J281" s="39" t="s">
        <v>7544</v>
      </c>
      <c r="K281" s="39" t="s">
        <v>7688</v>
      </c>
      <c r="L281" s="39"/>
      <c r="M281" s="41"/>
      <c r="N281" s="39" t="s">
        <v>7546</v>
      </c>
      <c r="O281" s="41">
        <v>900</v>
      </c>
      <c r="P281" s="39" t="s">
        <v>7547</v>
      </c>
      <c r="Q281" s="39" t="s">
        <v>7548</v>
      </c>
      <c r="R281" s="41">
        <v>893000</v>
      </c>
      <c r="S281" s="40">
        <v>45932.263900463</v>
      </c>
      <c r="T281" s="41">
        <v>1</v>
      </c>
      <c r="U281" s="41">
        <v>3</v>
      </c>
      <c r="V281" s="39" t="s">
        <v>7549</v>
      </c>
      <c r="W281" s="39" t="s">
        <v>7550</v>
      </c>
      <c r="X281" s="39"/>
      <c r="Y281" s="41">
        <v>4</v>
      </c>
      <c r="Z281" s="39" t="s">
        <v>7551</v>
      </c>
      <c r="AA281" s="39"/>
      <c r="AB281" s="39"/>
      <c r="AC281" s="40"/>
      <c r="AD281" s="40"/>
      <c r="AE281" s="39"/>
      <c r="AF281" s="40"/>
      <c r="AG281" s="40"/>
      <c r="AH281" s="39" t="s">
        <v>7552</v>
      </c>
      <c r="AI281" s="40">
        <v>45935.4255208333</v>
      </c>
      <c r="AJ281" s="40">
        <v>45932.3485416667</v>
      </c>
      <c r="AK281" s="40">
        <v>45935</v>
      </c>
      <c r="AL281" s="40">
        <v>45935.4255208333</v>
      </c>
      <c r="AM281" s="39" t="s">
        <v>7553</v>
      </c>
      <c r="AN281" s="39" t="s">
        <v>7554</v>
      </c>
      <c r="AO281" s="39" t="s">
        <v>7609</v>
      </c>
      <c r="AP281" s="39" t="s">
        <v>7610</v>
      </c>
      <c r="AQ281" s="39" t="s">
        <v>7556</v>
      </c>
      <c r="AR281" s="39" t="s">
        <v>7557</v>
      </c>
    </row>
    <row r="282" ht="24" spans="1:44">
      <c r="A282" s="39" t="s">
        <v>9127</v>
      </c>
      <c r="B282" s="39" t="s">
        <v>9128</v>
      </c>
      <c r="C282" s="40">
        <v>45932.5084606481</v>
      </c>
      <c r="D282" s="39" t="s">
        <v>9129</v>
      </c>
      <c r="E282" s="39" t="s">
        <v>9130</v>
      </c>
      <c r="F282" s="39" t="s">
        <v>9131</v>
      </c>
      <c r="G282" s="39" t="s">
        <v>9132</v>
      </c>
      <c r="H282" s="39" t="s">
        <v>7563</v>
      </c>
      <c r="I282" s="39" t="s">
        <v>7543</v>
      </c>
      <c r="J282" s="39" t="s">
        <v>7544</v>
      </c>
      <c r="K282" s="39" t="s">
        <v>7564</v>
      </c>
      <c r="L282" s="39" t="s">
        <v>7546</v>
      </c>
      <c r="M282" s="41">
        <v>900</v>
      </c>
      <c r="N282" s="39" t="s">
        <v>7476</v>
      </c>
      <c r="O282" s="41">
        <v>900</v>
      </c>
      <c r="P282" s="39" t="s">
        <v>7595</v>
      </c>
      <c r="Q282" s="39" t="s">
        <v>7642</v>
      </c>
      <c r="R282" s="41">
        <v>64800</v>
      </c>
      <c r="S282" s="40">
        <v>45932.5134027778</v>
      </c>
      <c r="T282" s="41">
        <v>0</v>
      </c>
      <c r="U282" s="41">
        <v>0</v>
      </c>
      <c r="V282" s="39" t="s">
        <v>7549</v>
      </c>
      <c r="W282" s="39" t="s">
        <v>7550</v>
      </c>
      <c r="X282" s="39"/>
      <c r="Y282" s="41">
        <v>4</v>
      </c>
      <c r="Z282" s="39" t="s">
        <v>7551</v>
      </c>
      <c r="AA282" s="39"/>
      <c r="AB282" s="39"/>
      <c r="AC282" s="40"/>
      <c r="AD282" s="40"/>
      <c r="AE282" s="39"/>
      <c r="AF282" s="40"/>
      <c r="AG282" s="40"/>
      <c r="AH282" s="39" t="s">
        <v>7552</v>
      </c>
      <c r="AI282" s="40">
        <v>45932.5328240741</v>
      </c>
      <c r="AJ282" s="40">
        <v>45932.5198958333</v>
      </c>
      <c r="AK282" s="40">
        <v>45932</v>
      </c>
      <c r="AL282" s="40">
        <v>45932.5328240741</v>
      </c>
      <c r="AM282" s="39" t="s">
        <v>7553</v>
      </c>
      <c r="AN282" s="39" t="s">
        <v>7554</v>
      </c>
      <c r="AO282" s="39" t="s">
        <v>7565</v>
      </c>
      <c r="AP282" s="39" t="s">
        <v>7566</v>
      </c>
      <c r="AQ282" s="39"/>
      <c r="AR282" s="39" t="s">
        <v>7557</v>
      </c>
    </row>
    <row r="283" ht="24" spans="1:44">
      <c r="A283" s="39" t="s">
        <v>9133</v>
      </c>
      <c r="B283" s="39" t="s">
        <v>9134</v>
      </c>
      <c r="C283" s="40">
        <v>45940.6725462963</v>
      </c>
      <c r="D283" s="39" t="s">
        <v>7324</v>
      </c>
      <c r="E283" s="39" t="s">
        <v>9135</v>
      </c>
      <c r="F283" s="39" t="s">
        <v>9136</v>
      </c>
      <c r="G283" s="39" t="s">
        <v>9137</v>
      </c>
      <c r="H283" s="39" t="s">
        <v>9137</v>
      </c>
      <c r="I283" s="39" t="s">
        <v>7573</v>
      </c>
      <c r="J283" s="39" t="s">
        <v>7544</v>
      </c>
      <c r="K283" s="39" t="s">
        <v>7616</v>
      </c>
      <c r="L283" s="39"/>
      <c r="M283" s="41"/>
      <c r="N283" s="39" t="s">
        <v>7546</v>
      </c>
      <c r="O283" s="41">
        <v>900</v>
      </c>
      <c r="P283" s="39" t="s">
        <v>7547</v>
      </c>
      <c r="Q283" s="39" t="s">
        <v>7548</v>
      </c>
      <c r="R283" s="41">
        <v>863000</v>
      </c>
      <c r="S283" s="40"/>
      <c r="T283" s="41"/>
      <c r="U283" s="41"/>
      <c r="V283" s="39"/>
      <c r="W283" s="39"/>
      <c r="X283" s="39"/>
      <c r="Y283" s="41"/>
      <c r="Z283" s="39" t="s">
        <v>7551</v>
      </c>
      <c r="AA283" s="39"/>
      <c r="AB283" s="39"/>
      <c r="AC283" s="40"/>
      <c r="AD283" s="40"/>
      <c r="AE283" s="39"/>
      <c r="AF283" s="40"/>
      <c r="AG283" s="40"/>
      <c r="AH283" s="39" t="s">
        <v>7596</v>
      </c>
      <c r="AI283" s="40">
        <v>45940.6725462963</v>
      </c>
      <c r="AJ283" s="40"/>
      <c r="AK283" s="40"/>
      <c r="AL283" s="40"/>
      <c r="AM283" s="39" t="s">
        <v>7553</v>
      </c>
      <c r="AN283" s="39" t="s">
        <v>7554</v>
      </c>
      <c r="AO283" s="39" t="s">
        <v>7619</v>
      </c>
      <c r="AP283" s="39"/>
      <c r="AQ283" s="39" t="s">
        <v>7556</v>
      </c>
      <c r="AR283" s="39" t="s">
        <v>7557</v>
      </c>
    </row>
    <row r="284" ht="24" spans="1:44">
      <c r="A284" s="39" t="s">
        <v>9138</v>
      </c>
      <c r="B284" s="39" t="s">
        <v>9139</v>
      </c>
      <c r="C284" s="40">
        <v>45933.4211342593</v>
      </c>
      <c r="D284" s="39" t="s">
        <v>9140</v>
      </c>
      <c r="E284" s="39" t="s">
        <v>9141</v>
      </c>
      <c r="F284" s="39" t="s">
        <v>9142</v>
      </c>
      <c r="G284" s="39" t="s">
        <v>9143</v>
      </c>
      <c r="H284" s="39" t="s">
        <v>9143</v>
      </c>
      <c r="I284" s="39" t="s">
        <v>7573</v>
      </c>
      <c r="J284" s="39" t="s">
        <v>7544</v>
      </c>
      <c r="K284" s="39" t="s">
        <v>7688</v>
      </c>
      <c r="L284" s="39"/>
      <c r="M284" s="41"/>
      <c r="N284" s="39" t="s">
        <v>7546</v>
      </c>
      <c r="O284" s="41">
        <v>900</v>
      </c>
      <c r="P284" s="39" t="s">
        <v>7547</v>
      </c>
      <c r="Q284" s="39" t="s">
        <v>7548</v>
      </c>
      <c r="R284" s="41">
        <v>893000</v>
      </c>
      <c r="S284" s="40">
        <v>45933.5474768519</v>
      </c>
      <c r="T284" s="41">
        <v>2</v>
      </c>
      <c r="U284" s="41">
        <v>4</v>
      </c>
      <c r="V284" s="39" t="s">
        <v>7549</v>
      </c>
      <c r="W284" s="39" t="s">
        <v>7550</v>
      </c>
      <c r="X284" s="39"/>
      <c r="Y284" s="41">
        <v>4</v>
      </c>
      <c r="Z284" s="39" t="s">
        <v>7551</v>
      </c>
      <c r="AA284" s="39"/>
      <c r="AB284" s="39"/>
      <c r="AC284" s="40"/>
      <c r="AD284" s="40"/>
      <c r="AE284" s="39"/>
      <c r="AF284" s="40"/>
      <c r="AG284" s="40"/>
      <c r="AH284" s="39" t="s">
        <v>7552</v>
      </c>
      <c r="AI284" s="40">
        <v>45937.6178703704</v>
      </c>
      <c r="AJ284" s="40">
        <v>45933.560787037</v>
      </c>
      <c r="AK284" s="40">
        <v>45937</v>
      </c>
      <c r="AL284" s="40">
        <v>45937.6178703704</v>
      </c>
      <c r="AM284" s="39" t="s">
        <v>7553</v>
      </c>
      <c r="AN284" s="39" t="s">
        <v>7554</v>
      </c>
      <c r="AO284" s="39" t="s">
        <v>7609</v>
      </c>
      <c r="AP284" s="39" t="s">
        <v>7610</v>
      </c>
      <c r="AQ284" s="39" t="s">
        <v>7556</v>
      </c>
      <c r="AR284" s="39" t="s">
        <v>7557</v>
      </c>
    </row>
    <row r="285" ht="24" spans="1:44">
      <c r="A285" s="39" t="s">
        <v>9144</v>
      </c>
      <c r="B285" s="39" t="s">
        <v>9145</v>
      </c>
      <c r="C285" s="40">
        <v>45940.4566435185</v>
      </c>
      <c r="D285" s="39" t="s">
        <v>7324</v>
      </c>
      <c r="E285" s="39" t="s">
        <v>9146</v>
      </c>
      <c r="F285" s="39" t="s">
        <v>9147</v>
      </c>
      <c r="G285" s="39" t="s">
        <v>8386</v>
      </c>
      <c r="H285" s="39" t="s">
        <v>8386</v>
      </c>
      <c r="I285" s="39" t="s">
        <v>7573</v>
      </c>
      <c r="J285" s="39" t="s">
        <v>7544</v>
      </c>
      <c r="K285" s="39" t="s">
        <v>7616</v>
      </c>
      <c r="L285" s="39"/>
      <c r="M285" s="41"/>
      <c r="N285" s="39" t="s">
        <v>7594</v>
      </c>
      <c r="O285" s="41">
        <v>1300</v>
      </c>
      <c r="P285" s="39" t="s">
        <v>7547</v>
      </c>
      <c r="Q285" s="39" t="s">
        <v>7548</v>
      </c>
      <c r="R285" s="41">
        <v>1223000</v>
      </c>
      <c r="S285" s="40"/>
      <c r="T285" s="41"/>
      <c r="U285" s="41"/>
      <c r="V285" s="39"/>
      <c r="W285" s="39"/>
      <c r="X285" s="39"/>
      <c r="Y285" s="41"/>
      <c r="Z285" s="39" t="s">
        <v>7551</v>
      </c>
      <c r="AA285" s="39"/>
      <c r="AB285" s="39"/>
      <c r="AC285" s="40"/>
      <c r="AD285" s="40"/>
      <c r="AE285" s="39"/>
      <c r="AF285" s="40"/>
      <c r="AG285" s="40"/>
      <c r="AH285" s="39" t="s">
        <v>7596</v>
      </c>
      <c r="AI285" s="40">
        <v>45940.4566550926</v>
      </c>
      <c r="AJ285" s="40"/>
      <c r="AK285" s="40"/>
      <c r="AL285" s="40"/>
      <c r="AM285" s="39" t="s">
        <v>7553</v>
      </c>
      <c r="AN285" s="39" t="s">
        <v>7554</v>
      </c>
      <c r="AO285" s="39" t="s">
        <v>7619</v>
      </c>
      <c r="AP285" s="39"/>
      <c r="AQ285" s="39" t="s">
        <v>7556</v>
      </c>
      <c r="AR285" s="39" t="s">
        <v>7557</v>
      </c>
    </row>
    <row r="286" ht="24" spans="1:44">
      <c r="A286" s="39" t="s">
        <v>9148</v>
      </c>
      <c r="B286" s="39" t="s">
        <v>9149</v>
      </c>
      <c r="C286" s="40">
        <v>45932.5572106481</v>
      </c>
      <c r="D286" s="39" t="s">
        <v>9150</v>
      </c>
      <c r="E286" s="39" t="s">
        <v>9151</v>
      </c>
      <c r="F286" s="39" t="s">
        <v>9152</v>
      </c>
      <c r="G286" s="39"/>
      <c r="H286" s="39" t="s">
        <v>9078</v>
      </c>
      <c r="I286" s="39" t="s">
        <v>7592</v>
      </c>
      <c r="J286" s="39"/>
      <c r="K286" s="39" t="s">
        <v>7593</v>
      </c>
      <c r="L286" s="39"/>
      <c r="M286" s="41"/>
      <c r="N286" s="39" t="s">
        <v>7546</v>
      </c>
      <c r="O286" s="41">
        <v>900</v>
      </c>
      <c r="P286" s="39" t="s">
        <v>7547</v>
      </c>
      <c r="Q286" s="39" t="s">
        <v>7548</v>
      </c>
      <c r="R286" s="41">
        <v>863000</v>
      </c>
      <c r="S286" s="40">
        <v>45937.6951041667</v>
      </c>
      <c r="T286" s="41">
        <v>4</v>
      </c>
      <c r="U286" s="41">
        <v>6</v>
      </c>
      <c r="V286" s="39" t="s">
        <v>7549</v>
      </c>
      <c r="W286" s="39" t="s">
        <v>7550</v>
      </c>
      <c r="X286" s="39"/>
      <c r="Y286" s="41">
        <v>4</v>
      </c>
      <c r="Z286" s="39" t="s">
        <v>7551</v>
      </c>
      <c r="AA286" s="39"/>
      <c r="AB286" s="39"/>
      <c r="AC286" s="40"/>
      <c r="AD286" s="40"/>
      <c r="AE286" s="39"/>
      <c r="AF286" s="40"/>
      <c r="AG286" s="40"/>
      <c r="AH286" s="39" t="s">
        <v>7608</v>
      </c>
      <c r="AI286" s="40">
        <v>45938.3947106482</v>
      </c>
      <c r="AJ286" s="40">
        <v>45938.3947106482</v>
      </c>
      <c r="AK286" s="40"/>
      <c r="AL286" s="40"/>
      <c r="AM286" s="39" t="s">
        <v>7553</v>
      </c>
      <c r="AN286" s="39" t="s">
        <v>7554</v>
      </c>
      <c r="AO286" s="39" t="s">
        <v>7565</v>
      </c>
      <c r="AP286" s="39" t="s">
        <v>7566</v>
      </c>
      <c r="AQ286" s="39" t="s">
        <v>7556</v>
      </c>
      <c r="AR286" s="39" t="s">
        <v>7557</v>
      </c>
    </row>
    <row r="287" ht="24" spans="1:44">
      <c r="A287" s="39" t="s">
        <v>9153</v>
      </c>
      <c r="B287" s="39" t="s">
        <v>9154</v>
      </c>
      <c r="C287" s="40">
        <v>45932.5976967593</v>
      </c>
      <c r="D287" s="39" t="s">
        <v>9155</v>
      </c>
      <c r="E287" s="39" t="s">
        <v>9156</v>
      </c>
      <c r="F287" s="39" t="s">
        <v>9157</v>
      </c>
      <c r="G287" s="39" t="s">
        <v>9158</v>
      </c>
      <c r="H287" s="39" t="s">
        <v>9158</v>
      </c>
      <c r="I287" s="39" t="s">
        <v>7543</v>
      </c>
      <c r="J287" s="39" t="s">
        <v>7544</v>
      </c>
      <c r="K287" s="39" t="s">
        <v>7607</v>
      </c>
      <c r="L287" s="39" t="s">
        <v>7594</v>
      </c>
      <c r="M287" s="41">
        <v>450</v>
      </c>
      <c r="N287" s="39" t="s">
        <v>7546</v>
      </c>
      <c r="O287" s="41">
        <v>900</v>
      </c>
      <c r="P287" s="39" t="s">
        <v>7595</v>
      </c>
      <c r="Q287" s="39" t="s">
        <v>7548</v>
      </c>
      <c r="R287" s="41">
        <v>471650</v>
      </c>
      <c r="S287" s="40">
        <v>45932.6108333333</v>
      </c>
      <c r="T287" s="41">
        <v>3</v>
      </c>
      <c r="U287" s="41">
        <v>5</v>
      </c>
      <c r="V287" s="39" t="s">
        <v>7617</v>
      </c>
      <c r="W287" s="39" t="s">
        <v>7660</v>
      </c>
      <c r="X287" s="39" t="s">
        <v>7661</v>
      </c>
      <c r="Y287" s="41">
        <v>25</v>
      </c>
      <c r="Z287" s="39" t="s">
        <v>7551</v>
      </c>
      <c r="AA287" s="39"/>
      <c r="AB287" s="39"/>
      <c r="AC287" s="40"/>
      <c r="AD287" s="40"/>
      <c r="AE287" s="39"/>
      <c r="AF287" s="40"/>
      <c r="AG287" s="40"/>
      <c r="AH287" s="39" t="s">
        <v>7552</v>
      </c>
      <c r="AI287" s="40">
        <v>45937.6422916667</v>
      </c>
      <c r="AJ287" s="40">
        <v>45933.5284722222</v>
      </c>
      <c r="AK287" s="40">
        <v>45937</v>
      </c>
      <c r="AL287" s="40">
        <v>45937.6422916667</v>
      </c>
      <c r="AM287" s="39" t="s">
        <v>7553</v>
      </c>
      <c r="AN287" s="39" t="s">
        <v>7554</v>
      </c>
      <c r="AO287" s="39" t="s">
        <v>7609</v>
      </c>
      <c r="AP287" s="39" t="s">
        <v>7610</v>
      </c>
      <c r="AQ287" s="39"/>
      <c r="AR287" s="39" t="s">
        <v>7557</v>
      </c>
    </row>
    <row r="288" ht="24" spans="1:44">
      <c r="A288" s="39" t="s">
        <v>9159</v>
      </c>
      <c r="B288" s="39" t="s">
        <v>9160</v>
      </c>
      <c r="C288" s="40">
        <v>45936.395</v>
      </c>
      <c r="D288" s="39" t="s">
        <v>9161</v>
      </c>
      <c r="E288" s="39" t="s">
        <v>9162</v>
      </c>
      <c r="F288" s="39" t="s">
        <v>9163</v>
      </c>
      <c r="G288" s="39" t="s">
        <v>7675</v>
      </c>
      <c r="H288" s="39" t="s">
        <v>7675</v>
      </c>
      <c r="I288" s="39" t="s">
        <v>7543</v>
      </c>
      <c r="J288" s="39" t="s">
        <v>7544</v>
      </c>
      <c r="K288" s="39" t="s">
        <v>7641</v>
      </c>
      <c r="L288" s="39" t="s">
        <v>7472</v>
      </c>
      <c r="M288" s="41">
        <v>450</v>
      </c>
      <c r="N288" s="39" t="s">
        <v>7476</v>
      </c>
      <c r="O288" s="41">
        <v>900</v>
      </c>
      <c r="P288" s="39" t="s">
        <v>7595</v>
      </c>
      <c r="Q288" s="39" t="s">
        <v>7642</v>
      </c>
      <c r="R288" s="41">
        <v>454050</v>
      </c>
      <c r="S288" s="40">
        <v>45936.4278356481</v>
      </c>
      <c r="T288" s="41">
        <v>3</v>
      </c>
      <c r="U288" s="41">
        <v>3</v>
      </c>
      <c r="V288" s="39" t="s">
        <v>7549</v>
      </c>
      <c r="W288" s="39" t="s">
        <v>7550</v>
      </c>
      <c r="X288" s="39"/>
      <c r="Y288" s="41">
        <v>4</v>
      </c>
      <c r="Z288" s="39" t="s">
        <v>7551</v>
      </c>
      <c r="AA288" s="39"/>
      <c r="AB288" s="39"/>
      <c r="AC288" s="40"/>
      <c r="AD288" s="40"/>
      <c r="AE288" s="39"/>
      <c r="AF288" s="40"/>
      <c r="AG288" s="40"/>
      <c r="AH288" s="39" t="s">
        <v>7552</v>
      </c>
      <c r="AI288" s="40">
        <v>45939.3527430556</v>
      </c>
      <c r="AJ288" s="40">
        <v>45936.5336921296</v>
      </c>
      <c r="AK288" s="40">
        <v>45938</v>
      </c>
      <c r="AL288" s="40">
        <v>45939.3527430556</v>
      </c>
      <c r="AM288" s="39" t="s">
        <v>7553</v>
      </c>
      <c r="AN288" s="39" t="s">
        <v>7554</v>
      </c>
      <c r="AO288" s="39" t="s">
        <v>7584</v>
      </c>
      <c r="AP288" s="39" t="s">
        <v>7585</v>
      </c>
      <c r="AQ288" s="39"/>
      <c r="AR288" s="39" t="s">
        <v>7557</v>
      </c>
    </row>
    <row r="289" ht="24" spans="1:44">
      <c r="A289" s="39" t="s">
        <v>9164</v>
      </c>
      <c r="B289" s="39" t="s">
        <v>9165</v>
      </c>
      <c r="C289" s="40">
        <v>45932.4292013889</v>
      </c>
      <c r="D289" s="39" t="s">
        <v>7324</v>
      </c>
      <c r="E289" s="39" t="s">
        <v>9166</v>
      </c>
      <c r="F289" s="39" t="s">
        <v>9167</v>
      </c>
      <c r="G289" s="39"/>
      <c r="H289" s="39" t="s">
        <v>8490</v>
      </c>
      <c r="I289" s="39" t="s">
        <v>7592</v>
      </c>
      <c r="J289" s="39"/>
      <c r="K289" s="39" t="s">
        <v>7593</v>
      </c>
      <c r="L289" s="39"/>
      <c r="M289" s="41"/>
      <c r="N289" s="39" t="s">
        <v>7849</v>
      </c>
      <c r="O289" s="41">
        <v>1300</v>
      </c>
      <c r="P289" s="39" t="s">
        <v>7547</v>
      </c>
      <c r="Q289" s="39" t="s">
        <v>7548</v>
      </c>
      <c r="R289" s="41">
        <v>1268000</v>
      </c>
      <c r="S289" s="40"/>
      <c r="T289" s="41"/>
      <c r="U289" s="41"/>
      <c r="V289" s="39"/>
      <c r="W289" s="39"/>
      <c r="X289" s="39"/>
      <c r="Y289" s="41"/>
      <c r="Z289" s="39" t="s">
        <v>7551</v>
      </c>
      <c r="AA289" s="39"/>
      <c r="AB289" s="39"/>
      <c r="AC289" s="40"/>
      <c r="AD289" s="40"/>
      <c r="AE289" s="39"/>
      <c r="AF289" s="40"/>
      <c r="AG289" s="40"/>
      <c r="AH289" s="39" t="s">
        <v>7850</v>
      </c>
      <c r="AI289" s="40">
        <v>45933.6757291667</v>
      </c>
      <c r="AJ289" s="40"/>
      <c r="AK289" s="40"/>
      <c r="AL289" s="40"/>
      <c r="AM289" s="39" t="s">
        <v>7553</v>
      </c>
      <c r="AN289" s="39" t="s">
        <v>7554</v>
      </c>
      <c r="AO289" s="39" t="s">
        <v>7609</v>
      </c>
      <c r="AP289" s="39"/>
      <c r="AQ289" s="39" t="s">
        <v>7556</v>
      </c>
      <c r="AR289" s="39" t="s">
        <v>7557</v>
      </c>
    </row>
    <row r="290" ht="24" spans="1:44">
      <c r="A290" s="39" t="s">
        <v>9168</v>
      </c>
      <c r="B290" s="39" t="s">
        <v>9169</v>
      </c>
      <c r="C290" s="40">
        <v>45931.4883796296</v>
      </c>
      <c r="D290" s="39" t="s">
        <v>9170</v>
      </c>
      <c r="E290" s="39" t="s">
        <v>9171</v>
      </c>
      <c r="F290" s="39" t="s">
        <v>8245</v>
      </c>
      <c r="G290" s="39"/>
      <c r="H290" s="39" t="s">
        <v>8246</v>
      </c>
      <c r="I290" s="39" t="s">
        <v>7592</v>
      </c>
      <c r="J290" s="39"/>
      <c r="K290" s="39" t="s">
        <v>7593</v>
      </c>
      <c r="L290" s="39"/>
      <c r="M290" s="41"/>
      <c r="N290" s="39" t="s">
        <v>7546</v>
      </c>
      <c r="O290" s="41">
        <v>900</v>
      </c>
      <c r="P290" s="39" t="s">
        <v>7547</v>
      </c>
      <c r="Q290" s="39" t="s">
        <v>7548</v>
      </c>
      <c r="R290" s="41">
        <v>863000</v>
      </c>
      <c r="S290" s="40">
        <v>45932.3100578704</v>
      </c>
      <c r="T290" s="41">
        <v>2</v>
      </c>
      <c r="U290" s="41">
        <v>4</v>
      </c>
      <c r="V290" s="39" t="s">
        <v>7549</v>
      </c>
      <c r="W290" s="39" t="s">
        <v>7550</v>
      </c>
      <c r="X290" s="39"/>
      <c r="Y290" s="41">
        <v>4</v>
      </c>
      <c r="Z290" s="39" t="s">
        <v>7551</v>
      </c>
      <c r="AA290" s="39"/>
      <c r="AB290" s="39"/>
      <c r="AC290" s="40"/>
      <c r="AD290" s="40"/>
      <c r="AE290" s="39"/>
      <c r="AF290" s="40"/>
      <c r="AG290" s="40"/>
      <c r="AH290" s="39" t="s">
        <v>7552</v>
      </c>
      <c r="AI290" s="40">
        <v>45936.9155208333</v>
      </c>
      <c r="AJ290" s="40">
        <v>45932.4522106481</v>
      </c>
      <c r="AK290" s="40">
        <v>45933</v>
      </c>
      <c r="AL290" s="40">
        <v>45936.9155208333</v>
      </c>
      <c r="AM290" s="39" t="s">
        <v>7553</v>
      </c>
      <c r="AN290" s="39" t="s">
        <v>7554</v>
      </c>
      <c r="AO290" s="39" t="s">
        <v>7619</v>
      </c>
      <c r="AP290" s="39" t="s">
        <v>7620</v>
      </c>
      <c r="AQ290" s="39" t="s">
        <v>7556</v>
      </c>
      <c r="AR290" s="39" t="s">
        <v>7557</v>
      </c>
    </row>
    <row r="291" ht="24" spans="1:44">
      <c r="A291" s="39" t="s">
        <v>9172</v>
      </c>
      <c r="B291" s="39" t="s">
        <v>9173</v>
      </c>
      <c r="C291" s="40">
        <v>45938.8579976852</v>
      </c>
      <c r="D291" s="39" t="s">
        <v>9174</v>
      </c>
      <c r="E291" s="39" t="s">
        <v>9175</v>
      </c>
      <c r="F291" s="39" t="s">
        <v>9176</v>
      </c>
      <c r="G291" s="39" t="s">
        <v>7738</v>
      </c>
      <c r="H291" s="39" t="s">
        <v>7738</v>
      </c>
      <c r="I291" s="39" t="s">
        <v>7573</v>
      </c>
      <c r="J291" s="39" t="s">
        <v>7544</v>
      </c>
      <c r="K291" s="39" t="s">
        <v>7616</v>
      </c>
      <c r="L291" s="39"/>
      <c r="M291" s="41"/>
      <c r="N291" s="39" t="s">
        <v>7546</v>
      </c>
      <c r="O291" s="41">
        <v>900</v>
      </c>
      <c r="P291" s="39" t="s">
        <v>7547</v>
      </c>
      <c r="Q291" s="39" t="s">
        <v>7548</v>
      </c>
      <c r="R291" s="41">
        <v>848000</v>
      </c>
      <c r="S291" s="40">
        <v>45939.4759143519</v>
      </c>
      <c r="T291" s="41">
        <v>2</v>
      </c>
      <c r="U291" s="41">
        <v>4</v>
      </c>
      <c r="V291" s="39" t="s">
        <v>7549</v>
      </c>
      <c r="W291" s="39" t="s">
        <v>7550</v>
      </c>
      <c r="X291" s="39"/>
      <c r="Y291" s="41">
        <v>4</v>
      </c>
      <c r="Z291" s="39" t="s">
        <v>7551</v>
      </c>
      <c r="AA291" s="39"/>
      <c r="AB291" s="39"/>
      <c r="AC291" s="40"/>
      <c r="AD291" s="40"/>
      <c r="AE291" s="39"/>
      <c r="AF291" s="40"/>
      <c r="AG291" s="40"/>
      <c r="AH291" s="39" t="s">
        <v>7608</v>
      </c>
      <c r="AI291" s="40">
        <v>45940.3536342593</v>
      </c>
      <c r="AJ291" s="40">
        <v>45940.3536342593</v>
      </c>
      <c r="AK291" s="40"/>
      <c r="AL291" s="40"/>
      <c r="AM291" s="39" t="s">
        <v>7553</v>
      </c>
      <c r="AN291" s="39" t="s">
        <v>7554</v>
      </c>
      <c r="AO291" s="39" t="s">
        <v>7619</v>
      </c>
      <c r="AP291" s="39" t="s">
        <v>7620</v>
      </c>
      <c r="AQ291" s="39" t="s">
        <v>7556</v>
      </c>
      <c r="AR291" s="39" t="s">
        <v>7557</v>
      </c>
    </row>
    <row r="292" ht="24" spans="1:44">
      <c r="A292" s="39" t="s">
        <v>9177</v>
      </c>
      <c r="B292" s="39" t="s">
        <v>9178</v>
      </c>
      <c r="C292" s="40">
        <v>45943.2978240741</v>
      </c>
      <c r="D292" s="39" t="s">
        <v>9179</v>
      </c>
      <c r="E292" s="39" t="s">
        <v>9180</v>
      </c>
      <c r="F292" s="39" t="s">
        <v>9181</v>
      </c>
      <c r="G292" s="39"/>
      <c r="H292" s="39" t="s">
        <v>9182</v>
      </c>
      <c r="I292" s="39" t="s">
        <v>7592</v>
      </c>
      <c r="J292" s="39"/>
      <c r="K292" s="39" t="s">
        <v>7593</v>
      </c>
      <c r="L292" s="39"/>
      <c r="M292" s="41"/>
      <c r="N292" s="39" t="s">
        <v>7594</v>
      </c>
      <c r="O292" s="41">
        <v>1300</v>
      </c>
      <c r="P292" s="39" t="s">
        <v>7547</v>
      </c>
      <c r="Q292" s="39" t="s">
        <v>7548</v>
      </c>
      <c r="R292" s="41">
        <v>1268000</v>
      </c>
      <c r="S292" s="40">
        <v>45943.3009027778</v>
      </c>
      <c r="T292" s="41">
        <v>0</v>
      </c>
      <c r="U292" s="41">
        <v>0</v>
      </c>
      <c r="V292" s="39" t="s">
        <v>7549</v>
      </c>
      <c r="W292" s="39" t="s">
        <v>7550</v>
      </c>
      <c r="X292" s="39"/>
      <c r="Y292" s="41">
        <v>4</v>
      </c>
      <c r="Z292" s="39" t="s">
        <v>7551</v>
      </c>
      <c r="AA292" s="39"/>
      <c r="AB292" s="39"/>
      <c r="AC292" s="40"/>
      <c r="AD292" s="40"/>
      <c r="AE292" s="39"/>
      <c r="AF292" s="40"/>
      <c r="AG292" s="40"/>
      <c r="AH292" s="39" t="s">
        <v>7628</v>
      </c>
      <c r="AI292" s="40">
        <v>45943.3009027778</v>
      </c>
      <c r="AJ292" s="40"/>
      <c r="AK292" s="40"/>
      <c r="AL292" s="40"/>
      <c r="AM292" s="39" t="s">
        <v>7553</v>
      </c>
      <c r="AN292" s="39" t="s">
        <v>7554</v>
      </c>
      <c r="AO292" s="39" t="s">
        <v>7619</v>
      </c>
      <c r="AP292" s="39" t="s">
        <v>7620</v>
      </c>
      <c r="AQ292" s="39" t="s">
        <v>7556</v>
      </c>
      <c r="AR292" s="39" t="s">
        <v>7557</v>
      </c>
    </row>
    <row r="293" ht="24" spans="1:44">
      <c r="A293" s="39" t="s">
        <v>9183</v>
      </c>
      <c r="B293" s="39" t="s">
        <v>9184</v>
      </c>
      <c r="C293" s="40">
        <v>45932.7219097222</v>
      </c>
      <c r="D293" s="39" t="s">
        <v>9185</v>
      </c>
      <c r="E293" s="39" t="s">
        <v>9186</v>
      </c>
      <c r="F293" s="39" t="s">
        <v>9187</v>
      </c>
      <c r="G293" s="39" t="s">
        <v>7563</v>
      </c>
      <c r="H293" s="39" t="s">
        <v>9188</v>
      </c>
      <c r="I293" s="39" t="s">
        <v>7543</v>
      </c>
      <c r="J293" s="39" t="s">
        <v>7544</v>
      </c>
      <c r="K293" s="39" t="s">
        <v>7564</v>
      </c>
      <c r="L293" s="39" t="s">
        <v>7546</v>
      </c>
      <c r="M293" s="41">
        <v>900</v>
      </c>
      <c r="N293" s="39" t="s">
        <v>7594</v>
      </c>
      <c r="O293" s="41">
        <v>1300</v>
      </c>
      <c r="P293" s="39" t="s">
        <v>7595</v>
      </c>
      <c r="Q293" s="39" t="s">
        <v>7548</v>
      </c>
      <c r="R293" s="41">
        <v>379800</v>
      </c>
      <c r="S293" s="40">
        <v>45932.8715162037</v>
      </c>
      <c r="T293" s="41">
        <v>2</v>
      </c>
      <c r="U293" s="41">
        <v>4</v>
      </c>
      <c r="V293" s="39" t="s">
        <v>7549</v>
      </c>
      <c r="W293" s="39" t="s">
        <v>7550</v>
      </c>
      <c r="X293" s="39"/>
      <c r="Y293" s="41">
        <v>4</v>
      </c>
      <c r="Z293" s="39" t="s">
        <v>7551</v>
      </c>
      <c r="AA293" s="39"/>
      <c r="AB293" s="39"/>
      <c r="AC293" s="40"/>
      <c r="AD293" s="40"/>
      <c r="AE293" s="39"/>
      <c r="AF293" s="40"/>
      <c r="AG293" s="40"/>
      <c r="AH293" s="39" t="s">
        <v>7552</v>
      </c>
      <c r="AI293" s="40">
        <v>45936.6342361111</v>
      </c>
      <c r="AJ293" s="40">
        <v>45933.4798726852</v>
      </c>
      <c r="AK293" s="40">
        <v>45936</v>
      </c>
      <c r="AL293" s="40">
        <v>45936.6342361111</v>
      </c>
      <c r="AM293" s="39" t="s">
        <v>7553</v>
      </c>
      <c r="AN293" s="39" t="s">
        <v>7554</v>
      </c>
      <c r="AO293" s="39" t="s">
        <v>7565</v>
      </c>
      <c r="AP293" s="39" t="s">
        <v>7566</v>
      </c>
      <c r="AQ293" s="39"/>
      <c r="AR293" s="39" t="s">
        <v>7557</v>
      </c>
    </row>
    <row r="294" ht="24" spans="1:44">
      <c r="A294" s="39" t="s">
        <v>9189</v>
      </c>
      <c r="B294" s="39" t="s">
        <v>9190</v>
      </c>
      <c r="C294" s="40">
        <v>45940.3622800926</v>
      </c>
      <c r="D294" s="39" t="s">
        <v>9191</v>
      </c>
      <c r="E294" s="39" t="s">
        <v>9192</v>
      </c>
      <c r="F294" s="39" t="s">
        <v>9193</v>
      </c>
      <c r="G294" s="39" t="s">
        <v>9194</v>
      </c>
      <c r="H294" s="39" t="s">
        <v>9194</v>
      </c>
      <c r="I294" s="39" t="s">
        <v>7573</v>
      </c>
      <c r="J294" s="39" t="s">
        <v>7544</v>
      </c>
      <c r="K294" s="39" t="s">
        <v>7616</v>
      </c>
      <c r="L294" s="39"/>
      <c r="M294" s="41"/>
      <c r="N294" s="39" t="s">
        <v>7546</v>
      </c>
      <c r="O294" s="41">
        <v>900</v>
      </c>
      <c r="P294" s="39" t="s">
        <v>7547</v>
      </c>
      <c r="Q294" s="39" t="s">
        <v>7548</v>
      </c>
      <c r="R294" s="41">
        <v>893000</v>
      </c>
      <c r="S294" s="40">
        <v>45942.361712963</v>
      </c>
      <c r="T294" s="41">
        <v>1</v>
      </c>
      <c r="U294" s="41">
        <v>1</v>
      </c>
      <c r="V294" s="39" t="s">
        <v>7549</v>
      </c>
      <c r="W294" s="39" t="s">
        <v>7550</v>
      </c>
      <c r="X294" s="39"/>
      <c r="Y294" s="41">
        <v>4</v>
      </c>
      <c r="Z294" s="39" t="s">
        <v>7551</v>
      </c>
      <c r="AA294" s="39"/>
      <c r="AB294" s="39"/>
      <c r="AC294" s="40"/>
      <c r="AD294" s="40"/>
      <c r="AE294" s="39"/>
      <c r="AF294" s="40"/>
      <c r="AG294" s="40"/>
      <c r="AH294" s="39" t="s">
        <v>7628</v>
      </c>
      <c r="AI294" s="40">
        <v>45942.361712963</v>
      </c>
      <c r="AJ294" s="40"/>
      <c r="AK294" s="40"/>
      <c r="AL294" s="40"/>
      <c r="AM294" s="39" t="s">
        <v>7553</v>
      </c>
      <c r="AN294" s="39" t="s">
        <v>7554</v>
      </c>
      <c r="AO294" s="39" t="s">
        <v>7619</v>
      </c>
      <c r="AP294" s="39" t="s">
        <v>7620</v>
      </c>
      <c r="AQ294" s="39" t="s">
        <v>7556</v>
      </c>
      <c r="AR294" s="39" t="s">
        <v>7557</v>
      </c>
    </row>
    <row r="295" ht="24" spans="1:44">
      <c r="A295" s="39" t="s">
        <v>9195</v>
      </c>
      <c r="B295" s="39" t="s">
        <v>9196</v>
      </c>
      <c r="C295" s="40">
        <v>45940.4542361111</v>
      </c>
      <c r="D295" s="39" t="s">
        <v>7324</v>
      </c>
      <c r="E295" s="39" t="s">
        <v>9197</v>
      </c>
      <c r="F295" s="39" t="s">
        <v>9198</v>
      </c>
      <c r="G295" s="39" t="s">
        <v>8386</v>
      </c>
      <c r="H295" s="39" t="s">
        <v>8386</v>
      </c>
      <c r="I295" s="39" t="s">
        <v>7573</v>
      </c>
      <c r="J295" s="39" t="s">
        <v>7544</v>
      </c>
      <c r="K295" s="39" t="s">
        <v>7616</v>
      </c>
      <c r="L295" s="39"/>
      <c r="M295" s="41"/>
      <c r="N295" s="39" t="s">
        <v>7546</v>
      </c>
      <c r="O295" s="41">
        <v>900</v>
      </c>
      <c r="P295" s="39" t="s">
        <v>7547</v>
      </c>
      <c r="Q295" s="39" t="s">
        <v>7548</v>
      </c>
      <c r="R295" s="41">
        <v>848000</v>
      </c>
      <c r="S295" s="40"/>
      <c r="T295" s="41"/>
      <c r="U295" s="41"/>
      <c r="V295" s="39"/>
      <c r="W295" s="39"/>
      <c r="X295" s="39"/>
      <c r="Y295" s="41"/>
      <c r="Z295" s="39" t="s">
        <v>7551</v>
      </c>
      <c r="AA295" s="39"/>
      <c r="AB295" s="39"/>
      <c r="AC295" s="40"/>
      <c r="AD295" s="40"/>
      <c r="AE295" s="39"/>
      <c r="AF295" s="40"/>
      <c r="AG295" s="40"/>
      <c r="AH295" s="39" t="s">
        <v>7596</v>
      </c>
      <c r="AI295" s="40">
        <v>45940.4542361111</v>
      </c>
      <c r="AJ295" s="40"/>
      <c r="AK295" s="40"/>
      <c r="AL295" s="40"/>
      <c r="AM295" s="39" t="s">
        <v>7553</v>
      </c>
      <c r="AN295" s="39" t="s">
        <v>7554</v>
      </c>
      <c r="AO295" s="39" t="s">
        <v>7619</v>
      </c>
      <c r="AP295" s="39"/>
      <c r="AQ295" s="39" t="s">
        <v>7556</v>
      </c>
      <c r="AR295" s="39" t="s">
        <v>7557</v>
      </c>
    </row>
    <row r="296" ht="24" spans="1:44">
      <c r="A296" s="39" t="s">
        <v>9199</v>
      </c>
      <c r="B296" s="39" t="s">
        <v>9200</v>
      </c>
      <c r="C296" s="40">
        <v>45936.3808217593</v>
      </c>
      <c r="D296" s="39" t="s">
        <v>9201</v>
      </c>
      <c r="E296" s="39" t="s">
        <v>9202</v>
      </c>
      <c r="F296" s="39" t="s">
        <v>9203</v>
      </c>
      <c r="G296" s="39" t="s">
        <v>9204</v>
      </c>
      <c r="H296" s="39" t="s">
        <v>9204</v>
      </c>
      <c r="I296" s="39" t="s">
        <v>7573</v>
      </c>
      <c r="J296" s="39" t="s">
        <v>7544</v>
      </c>
      <c r="K296" s="39" t="s">
        <v>7701</v>
      </c>
      <c r="L296" s="39"/>
      <c r="M296" s="41"/>
      <c r="N296" s="39" t="s">
        <v>7546</v>
      </c>
      <c r="O296" s="41">
        <v>900</v>
      </c>
      <c r="P296" s="39" t="s">
        <v>7547</v>
      </c>
      <c r="Q296" s="39" t="s">
        <v>7548</v>
      </c>
      <c r="R296" s="41">
        <v>863000</v>
      </c>
      <c r="S296" s="40">
        <v>45936.3857986111</v>
      </c>
      <c r="T296" s="41">
        <v>3</v>
      </c>
      <c r="U296" s="41">
        <v>3</v>
      </c>
      <c r="V296" s="39" t="s">
        <v>7549</v>
      </c>
      <c r="W296" s="39" t="s">
        <v>7550</v>
      </c>
      <c r="X296" s="39"/>
      <c r="Y296" s="41">
        <v>4</v>
      </c>
      <c r="Z296" s="39" t="s">
        <v>7551</v>
      </c>
      <c r="AA296" s="39"/>
      <c r="AB296" s="39"/>
      <c r="AC296" s="40"/>
      <c r="AD296" s="40"/>
      <c r="AE296" s="39"/>
      <c r="AF296" s="40"/>
      <c r="AG296" s="40"/>
      <c r="AH296" s="39" t="s">
        <v>7552</v>
      </c>
      <c r="AI296" s="40">
        <v>45939.3409143519</v>
      </c>
      <c r="AJ296" s="40">
        <v>45936.5090393519</v>
      </c>
      <c r="AK296" s="40">
        <v>45939</v>
      </c>
      <c r="AL296" s="40">
        <v>45939.3409143519</v>
      </c>
      <c r="AM296" s="39" t="s">
        <v>7553</v>
      </c>
      <c r="AN296" s="39" t="s">
        <v>7554</v>
      </c>
      <c r="AO296" s="39" t="s">
        <v>7669</v>
      </c>
      <c r="AP296" s="39" t="s">
        <v>7702</v>
      </c>
      <c r="AQ296" s="39" t="s">
        <v>7556</v>
      </c>
      <c r="AR296" s="39" t="s">
        <v>7557</v>
      </c>
    </row>
    <row r="297" ht="24" spans="1:44">
      <c r="A297" s="39" t="s">
        <v>9205</v>
      </c>
      <c r="B297" s="39" t="s">
        <v>9206</v>
      </c>
      <c r="C297" s="40">
        <v>45933.4043287037</v>
      </c>
      <c r="D297" s="39" t="s">
        <v>9207</v>
      </c>
      <c r="E297" s="39" t="s">
        <v>9208</v>
      </c>
      <c r="F297" s="39" t="s">
        <v>9025</v>
      </c>
      <c r="G297" s="39" t="s">
        <v>7675</v>
      </c>
      <c r="H297" s="39" t="s">
        <v>9209</v>
      </c>
      <c r="I297" s="39" t="s">
        <v>7543</v>
      </c>
      <c r="J297" s="39" t="s">
        <v>7544</v>
      </c>
      <c r="K297" s="39" t="s">
        <v>7607</v>
      </c>
      <c r="L297" s="39" t="s">
        <v>7546</v>
      </c>
      <c r="M297" s="41">
        <v>900</v>
      </c>
      <c r="N297" s="39" t="s">
        <v>7594</v>
      </c>
      <c r="O297" s="41">
        <v>1300</v>
      </c>
      <c r="P297" s="39" t="s">
        <v>7595</v>
      </c>
      <c r="Q297" s="39" t="s">
        <v>7548</v>
      </c>
      <c r="R297" s="41">
        <v>394800</v>
      </c>
      <c r="S297" s="40">
        <v>45933.4123726852</v>
      </c>
      <c r="T297" s="41">
        <v>2</v>
      </c>
      <c r="U297" s="41">
        <v>4</v>
      </c>
      <c r="V297" s="39" t="s">
        <v>7617</v>
      </c>
      <c r="W297" s="39" t="s">
        <v>7660</v>
      </c>
      <c r="X297" s="39" t="s">
        <v>7661</v>
      </c>
      <c r="Y297" s="41">
        <v>25</v>
      </c>
      <c r="Z297" s="39" t="s">
        <v>7551</v>
      </c>
      <c r="AA297" s="39"/>
      <c r="AB297" s="39"/>
      <c r="AC297" s="40"/>
      <c r="AD297" s="40"/>
      <c r="AE297" s="39"/>
      <c r="AF297" s="40"/>
      <c r="AG297" s="40"/>
      <c r="AH297" s="39" t="s">
        <v>7552</v>
      </c>
      <c r="AI297" s="40">
        <v>45937.6440856481</v>
      </c>
      <c r="AJ297" s="40">
        <v>45933.5284722222</v>
      </c>
      <c r="AK297" s="40">
        <v>45937</v>
      </c>
      <c r="AL297" s="40">
        <v>45937.6440856481</v>
      </c>
      <c r="AM297" s="39" t="s">
        <v>7553</v>
      </c>
      <c r="AN297" s="39" t="s">
        <v>7554</v>
      </c>
      <c r="AO297" s="39" t="s">
        <v>7609</v>
      </c>
      <c r="AP297" s="39" t="s">
        <v>7610</v>
      </c>
      <c r="AQ297" s="39"/>
      <c r="AR297" s="39" t="s">
        <v>7557</v>
      </c>
    </row>
    <row r="298" ht="24" spans="1:44">
      <c r="A298" s="39" t="s">
        <v>9210</v>
      </c>
      <c r="B298" s="39" t="s">
        <v>9211</v>
      </c>
      <c r="C298" s="40">
        <v>45931.5496875</v>
      </c>
      <c r="D298" s="39" t="s">
        <v>9212</v>
      </c>
      <c r="E298" s="39" t="s">
        <v>7939</v>
      </c>
      <c r="F298" s="39" t="s">
        <v>7940</v>
      </c>
      <c r="G298" s="39"/>
      <c r="H298" s="39" t="s">
        <v>9213</v>
      </c>
      <c r="I298" s="39" t="s">
        <v>7543</v>
      </c>
      <c r="J298" s="39" t="s">
        <v>7544</v>
      </c>
      <c r="K298" s="39" t="s">
        <v>7688</v>
      </c>
      <c r="L298" s="39"/>
      <c r="M298" s="41"/>
      <c r="N298" s="39" t="s">
        <v>7594</v>
      </c>
      <c r="O298" s="41">
        <v>1300</v>
      </c>
      <c r="P298" s="39" t="s">
        <v>7547</v>
      </c>
      <c r="Q298" s="39" t="s">
        <v>7548</v>
      </c>
      <c r="R298" s="41">
        <v>1268000</v>
      </c>
      <c r="S298" s="40">
        <v>45931.5813194444</v>
      </c>
      <c r="T298" s="41">
        <v>5</v>
      </c>
      <c r="U298" s="41">
        <v>7</v>
      </c>
      <c r="V298" s="39" t="s">
        <v>7617</v>
      </c>
      <c r="W298" s="39" t="s">
        <v>7660</v>
      </c>
      <c r="X298" s="39" t="s">
        <v>7661</v>
      </c>
      <c r="Y298" s="41">
        <v>25</v>
      </c>
      <c r="Z298" s="39" t="s">
        <v>7551</v>
      </c>
      <c r="AA298" s="39"/>
      <c r="AB298" s="39"/>
      <c r="AC298" s="40"/>
      <c r="AD298" s="40"/>
      <c r="AE298" s="39"/>
      <c r="AF298" s="40"/>
      <c r="AG298" s="40"/>
      <c r="AH298" s="39" t="s">
        <v>7552</v>
      </c>
      <c r="AI298" s="40">
        <v>45938.6736805556</v>
      </c>
      <c r="AJ298" s="40">
        <v>45931.6022222222</v>
      </c>
      <c r="AK298" s="40">
        <v>45938</v>
      </c>
      <c r="AL298" s="40">
        <v>45938.6736805556</v>
      </c>
      <c r="AM298" s="39" t="s">
        <v>7553</v>
      </c>
      <c r="AN298" s="39" t="s">
        <v>7554</v>
      </c>
      <c r="AO298" s="39" t="s">
        <v>7609</v>
      </c>
      <c r="AP298" s="39" t="s">
        <v>7610</v>
      </c>
      <c r="AQ298" s="39" t="s">
        <v>7556</v>
      </c>
      <c r="AR298" s="39" t="s">
        <v>7557</v>
      </c>
    </row>
    <row r="299" ht="24" spans="1:44">
      <c r="A299" s="39" t="s">
        <v>9214</v>
      </c>
      <c r="B299" s="39" t="s">
        <v>9215</v>
      </c>
      <c r="C299" s="40">
        <v>45933.4244444444</v>
      </c>
      <c r="D299" s="39" t="s">
        <v>9216</v>
      </c>
      <c r="E299" s="39" t="s">
        <v>9217</v>
      </c>
      <c r="F299" s="39" t="s">
        <v>9218</v>
      </c>
      <c r="G299" s="39" t="s">
        <v>9219</v>
      </c>
      <c r="H299" s="39" t="s">
        <v>9219</v>
      </c>
      <c r="I299" s="39" t="s">
        <v>7573</v>
      </c>
      <c r="J299" s="39" t="s">
        <v>7544</v>
      </c>
      <c r="K299" s="39" t="s">
        <v>7583</v>
      </c>
      <c r="L299" s="39"/>
      <c r="M299" s="41"/>
      <c r="N299" s="39" t="s">
        <v>7546</v>
      </c>
      <c r="O299" s="41">
        <v>900</v>
      </c>
      <c r="P299" s="39" t="s">
        <v>7547</v>
      </c>
      <c r="Q299" s="39" t="s">
        <v>7548</v>
      </c>
      <c r="R299" s="41">
        <v>848000</v>
      </c>
      <c r="S299" s="40">
        <v>45936.4080555556</v>
      </c>
      <c r="T299" s="41">
        <v>2</v>
      </c>
      <c r="U299" s="41">
        <v>2</v>
      </c>
      <c r="V299" s="39" t="s">
        <v>7549</v>
      </c>
      <c r="W299" s="39" t="s">
        <v>7550</v>
      </c>
      <c r="X299" s="39"/>
      <c r="Y299" s="41">
        <v>4</v>
      </c>
      <c r="Z299" s="39" t="s">
        <v>7551</v>
      </c>
      <c r="AA299" s="39"/>
      <c r="AB299" s="39"/>
      <c r="AC299" s="40"/>
      <c r="AD299" s="40"/>
      <c r="AE299" s="39"/>
      <c r="AF299" s="40"/>
      <c r="AG299" s="40"/>
      <c r="AH299" s="39" t="s">
        <v>7552</v>
      </c>
      <c r="AI299" s="40">
        <v>45938.4540625</v>
      </c>
      <c r="AJ299" s="40">
        <v>45938.43625</v>
      </c>
      <c r="AK299" s="40">
        <v>45938</v>
      </c>
      <c r="AL299" s="40">
        <v>45938.4540625</v>
      </c>
      <c r="AM299" s="39" t="s">
        <v>7553</v>
      </c>
      <c r="AN299" s="39" t="s">
        <v>7554</v>
      </c>
      <c r="AO299" s="39" t="s">
        <v>7584</v>
      </c>
      <c r="AP299" s="39" t="s">
        <v>7585</v>
      </c>
      <c r="AQ299" s="39" t="s">
        <v>7556</v>
      </c>
      <c r="AR299" s="39" t="s">
        <v>7557</v>
      </c>
    </row>
    <row r="300" ht="24" spans="1:44">
      <c r="A300" s="39" t="s">
        <v>9220</v>
      </c>
      <c r="B300" s="39" t="s">
        <v>9221</v>
      </c>
      <c r="C300" s="40">
        <v>45938.4092476852</v>
      </c>
      <c r="D300" s="39" t="s">
        <v>9222</v>
      </c>
      <c r="E300" s="39" t="s">
        <v>9223</v>
      </c>
      <c r="F300" s="39" t="s">
        <v>9224</v>
      </c>
      <c r="G300" s="39" t="s">
        <v>9225</v>
      </c>
      <c r="H300" s="39" t="s">
        <v>9226</v>
      </c>
      <c r="I300" s="39" t="s">
        <v>7592</v>
      </c>
      <c r="J300" s="39"/>
      <c r="K300" s="39" t="s">
        <v>7593</v>
      </c>
      <c r="L300" s="39" t="s">
        <v>7546</v>
      </c>
      <c r="M300" s="41">
        <v>900</v>
      </c>
      <c r="N300" s="39" t="s">
        <v>7594</v>
      </c>
      <c r="O300" s="41">
        <v>2200</v>
      </c>
      <c r="P300" s="39" t="s">
        <v>7595</v>
      </c>
      <c r="Q300" s="39" t="s">
        <v>7548</v>
      </c>
      <c r="R300" s="41">
        <v>1268100</v>
      </c>
      <c r="S300" s="40">
        <v>45938.5385648148</v>
      </c>
      <c r="T300" s="41">
        <v>3</v>
      </c>
      <c r="U300" s="41">
        <v>5</v>
      </c>
      <c r="V300" s="39" t="s">
        <v>7549</v>
      </c>
      <c r="W300" s="39" t="s">
        <v>7550</v>
      </c>
      <c r="X300" s="39"/>
      <c r="Y300" s="41">
        <v>4</v>
      </c>
      <c r="Z300" s="39" t="s">
        <v>7551</v>
      </c>
      <c r="AA300" s="39"/>
      <c r="AB300" s="39"/>
      <c r="AC300" s="40"/>
      <c r="AD300" s="40"/>
      <c r="AE300" s="39"/>
      <c r="AF300" s="40"/>
      <c r="AG300" s="40"/>
      <c r="AH300" s="39" t="s">
        <v>7608</v>
      </c>
      <c r="AI300" s="40">
        <v>45939.3603356481</v>
      </c>
      <c r="AJ300" s="40">
        <v>45939.3603356481</v>
      </c>
      <c r="AK300" s="40"/>
      <c r="AL300" s="40"/>
      <c r="AM300" s="39" t="s">
        <v>7553</v>
      </c>
      <c r="AN300" s="39" t="s">
        <v>7554</v>
      </c>
      <c r="AO300" s="39" t="s">
        <v>7609</v>
      </c>
      <c r="AP300" s="39" t="s">
        <v>7610</v>
      </c>
      <c r="AQ300" s="39"/>
      <c r="AR300" s="39" t="s">
        <v>7557</v>
      </c>
    </row>
    <row r="301" ht="24" spans="1:44">
      <c r="A301" s="39" t="s">
        <v>9227</v>
      </c>
      <c r="B301" s="39" t="s">
        <v>9228</v>
      </c>
      <c r="C301" s="40">
        <v>45936.6811689815</v>
      </c>
      <c r="D301" s="39" t="s">
        <v>9229</v>
      </c>
      <c r="E301" s="39" t="s">
        <v>9230</v>
      </c>
      <c r="F301" s="39" t="s">
        <v>9231</v>
      </c>
      <c r="G301" s="39" t="s">
        <v>7563</v>
      </c>
      <c r="H301" s="39" t="s">
        <v>9232</v>
      </c>
      <c r="I301" s="39" t="s">
        <v>7543</v>
      </c>
      <c r="J301" s="39" t="s">
        <v>7544</v>
      </c>
      <c r="K301" s="39" t="s">
        <v>7564</v>
      </c>
      <c r="L301" s="39" t="s">
        <v>7594</v>
      </c>
      <c r="M301" s="41">
        <v>450</v>
      </c>
      <c r="N301" s="39" t="s">
        <v>7546</v>
      </c>
      <c r="O301" s="41">
        <v>900</v>
      </c>
      <c r="P301" s="39" t="s">
        <v>7595</v>
      </c>
      <c r="Q301" s="39" t="s">
        <v>7548</v>
      </c>
      <c r="R301" s="41">
        <v>426650</v>
      </c>
      <c r="S301" s="40">
        <v>45936.6865625</v>
      </c>
      <c r="T301" s="41">
        <v>1</v>
      </c>
      <c r="U301" s="41">
        <v>1</v>
      </c>
      <c r="V301" s="39" t="s">
        <v>7549</v>
      </c>
      <c r="W301" s="39" t="s">
        <v>7550</v>
      </c>
      <c r="X301" s="39"/>
      <c r="Y301" s="41">
        <v>4</v>
      </c>
      <c r="Z301" s="39" t="s">
        <v>7551</v>
      </c>
      <c r="AA301" s="39"/>
      <c r="AB301" s="39"/>
      <c r="AC301" s="40"/>
      <c r="AD301" s="40"/>
      <c r="AE301" s="39"/>
      <c r="AF301" s="40"/>
      <c r="AG301" s="40"/>
      <c r="AH301" s="39" t="s">
        <v>7552</v>
      </c>
      <c r="AI301" s="40">
        <v>45937.8413657407</v>
      </c>
      <c r="AJ301" s="40">
        <v>45936.7336342593</v>
      </c>
      <c r="AK301" s="40">
        <v>45937</v>
      </c>
      <c r="AL301" s="40">
        <v>45937.8413657407</v>
      </c>
      <c r="AM301" s="39" t="s">
        <v>7553</v>
      </c>
      <c r="AN301" s="39" t="s">
        <v>7554</v>
      </c>
      <c r="AO301" s="39" t="s">
        <v>7565</v>
      </c>
      <c r="AP301" s="39" t="s">
        <v>7566</v>
      </c>
      <c r="AQ301" s="39"/>
      <c r="AR301" s="39" t="s">
        <v>7557</v>
      </c>
    </row>
    <row r="302" ht="24" spans="1:44">
      <c r="A302" s="39" t="s">
        <v>9233</v>
      </c>
      <c r="B302" s="39" t="s">
        <v>9234</v>
      </c>
      <c r="C302" s="40">
        <v>45939.6014351852</v>
      </c>
      <c r="D302" s="39" t="s">
        <v>9235</v>
      </c>
      <c r="E302" s="39" t="s">
        <v>9236</v>
      </c>
      <c r="F302" s="39" t="s">
        <v>9237</v>
      </c>
      <c r="G302" s="39" t="s">
        <v>9238</v>
      </c>
      <c r="H302" s="39" t="s">
        <v>9238</v>
      </c>
      <c r="I302" s="39" t="s">
        <v>7573</v>
      </c>
      <c r="J302" s="39" t="s">
        <v>7544</v>
      </c>
      <c r="K302" s="39" t="s">
        <v>7583</v>
      </c>
      <c r="L302" s="39"/>
      <c r="M302" s="41"/>
      <c r="N302" s="39" t="s">
        <v>7546</v>
      </c>
      <c r="O302" s="41">
        <v>900</v>
      </c>
      <c r="P302" s="39" t="s">
        <v>7547</v>
      </c>
      <c r="Q302" s="39" t="s">
        <v>7548</v>
      </c>
      <c r="R302" s="41">
        <v>848000</v>
      </c>
      <c r="S302" s="40">
        <v>45939.7969907407</v>
      </c>
      <c r="T302" s="41">
        <v>2</v>
      </c>
      <c r="U302" s="41">
        <v>4</v>
      </c>
      <c r="V302" s="39" t="s">
        <v>7549</v>
      </c>
      <c r="W302" s="39" t="s">
        <v>7550</v>
      </c>
      <c r="X302" s="39"/>
      <c r="Y302" s="41">
        <v>4</v>
      </c>
      <c r="Z302" s="39" t="s">
        <v>7551</v>
      </c>
      <c r="AA302" s="39"/>
      <c r="AB302" s="39"/>
      <c r="AC302" s="40"/>
      <c r="AD302" s="40"/>
      <c r="AE302" s="39"/>
      <c r="AF302" s="40"/>
      <c r="AG302" s="40"/>
      <c r="AH302" s="39" t="s">
        <v>7608</v>
      </c>
      <c r="AI302" s="40">
        <v>45940.3938194444</v>
      </c>
      <c r="AJ302" s="40">
        <v>45940.3938194444</v>
      </c>
      <c r="AK302" s="40"/>
      <c r="AL302" s="40"/>
      <c r="AM302" s="39" t="s">
        <v>7553</v>
      </c>
      <c r="AN302" s="39" t="s">
        <v>7554</v>
      </c>
      <c r="AO302" s="39" t="s">
        <v>7584</v>
      </c>
      <c r="AP302" s="39" t="s">
        <v>7585</v>
      </c>
      <c r="AQ302" s="39" t="s">
        <v>7556</v>
      </c>
      <c r="AR302" s="39" t="s">
        <v>7557</v>
      </c>
    </row>
    <row r="303" ht="24" spans="1:44">
      <c r="A303" s="39" t="s">
        <v>9239</v>
      </c>
      <c r="B303" s="39" t="s">
        <v>9240</v>
      </c>
      <c r="C303" s="40">
        <v>45936.4436689815</v>
      </c>
      <c r="D303" s="39" t="s">
        <v>9241</v>
      </c>
      <c r="E303" s="39" t="s">
        <v>9242</v>
      </c>
      <c r="F303" s="39" t="s">
        <v>9243</v>
      </c>
      <c r="G303" s="39"/>
      <c r="H303" s="39" t="s">
        <v>9244</v>
      </c>
      <c r="I303" s="39" t="s">
        <v>7592</v>
      </c>
      <c r="J303" s="39"/>
      <c r="K303" s="39" t="s">
        <v>7593</v>
      </c>
      <c r="L303" s="39" t="s">
        <v>7546</v>
      </c>
      <c r="M303" s="41">
        <v>900</v>
      </c>
      <c r="N303" s="39" t="s">
        <v>7594</v>
      </c>
      <c r="O303" s="41">
        <v>2200</v>
      </c>
      <c r="P303" s="39" t="s">
        <v>7595</v>
      </c>
      <c r="Q303" s="39" t="s">
        <v>7548</v>
      </c>
      <c r="R303" s="41">
        <v>1223100</v>
      </c>
      <c r="S303" s="40">
        <v>45936.4848611111</v>
      </c>
      <c r="T303" s="41">
        <v>3</v>
      </c>
      <c r="U303" s="41">
        <v>3</v>
      </c>
      <c r="V303" s="39" t="s">
        <v>7549</v>
      </c>
      <c r="W303" s="39" t="s">
        <v>7550</v>
      </c>
      <c r="X303" s="39"/>
      <c r="Y303" s="41">
        <v>4</v>
      </c>
      <c r="Z303" s="39" t="s">
        <v>7551</v>
      </c>
      <c r="AA303" s="39"/>
      <c r="AB303" s="39"/>
      <c r="AC303" s="40"/>
      <c r="AD303" s="40"/>
      <c r="AE303" s="39"/>
      <c r="AF303" s="40"/>
      <c r="AG303" s="40"/>
      <c r="AH303" s="39" t="s">
        <v>7552</v>
      </c>
      <c r="AI303" s="40">
        <v>45939.3819675926</v>
      </c>
      <c r="AJ303" s="40">
        <v>45936.5303125</v>
      </c>
      <c r="AK303" s="40">
        <v>45938</v>
      </c>
      <c r="AL303" s="40">
        <v>45939.3819675926</v>
      </c>
      <c r="AM303" s="39" t="s">
        <v>7553</v>
      </c>
      <c r="AN303" s="39" t="s">
        <v>7554</v>
      </c>
      <c r="AO303" s="39" t="s">
        <v>7584</v>
      </c>
      <c r="AP303" s="39" t="s">
        <v>7585</v>
      </c>
      <c r="AQ303" s="39"/>
      <c r="AR303" s="39" t="s">
        <v>7557</v>
      </c>
    </row>
    <row r="304" ht="24" spans="1:44">
      <c r="A304" s="39" t="s">
        <v>9245</v>
      </c>
      <c r="B304" s="39" t="s">
        <v>9246</v>
      </c>
      <c r="C304" s="40">
        <v>45937.3169791667</v>
      </c>
      <c r="D304" s="39" t="s">
        <v>9247</v>
      </c>
      <c r="E304" s="39" t="s">
        <v>9248</v>
      </c>
      <c r="F304" s="39" t="s">
        <v>8967</v>
      </c>
      <c r="G304" s="39" t="s">
        <v>9249</v>
      </c>
      <c r="H304" s="39" t="s">
        <v>9249</v>
      </c>
      <c r="I304" s="39" t="s">
        <v>7573</v>
      </c>
      <c r="J304" s="39" t="s">
        <v>7544</v>
      </c>
      <c r="K304" s="39" t="s">
        <v>7688</v>
      </c>
      <c r="L304" s="39"/>
      <c r="M304" s="41"/>
      <c r="N304" s="39" t="s">
        <v>7546</v>
      </c>
      <c r="O304" s="41">
        <v>900</v>
      </c>
      <c r="P304" s="39" t="s">
        <v>7547</v>
      </c>
      <c r="Q304" s="39" t="s">
        <v>7548</v>
      </c>
      <c r="R304" s="41">
        <v>893000</v>
      </c>
      <c r="S304" s="40">
        <v>45937.5685069444</v>
      </c>
      <c r="T304" s="41">
        <v>4</v>
      </c>
      <c r="U304" s="41">
        <v>6</v>
      </c>
      <c r="V304" s="39" t="s">
        <v>7617</v>
      </c>
      <c r="W304" s="39" t="s">
        <v>7660</v>
      </c>
      <c r="X304" s="39" t="s">
        <v>7661</v>
      </c>
      <c r="Y304" s="41">
        <v>25</v>
      </c>
      <c r="Z304" s="39" t="s">
        <v>7551</v>
      </c>
      <c r="AA304" s="39"/>
      <c r="AB304" s="39"/>
      <c r="AC304" s="40"/>
      <c r="AD304" s="40"/>
      <c r="AE304" s="39"/>
      <c r="AF304" s="40"/>
      <c r="AG304" s="40"/>
      <c r="AH304" s="39" t="s">
        <v>7608</v>
      </c>
      <c r="AI304" s="40">
        <v>45937.6034375</v>
      </c>
      <c r="AJ304" s="40">
        <v>45937.6034375</v>
      </c>
      <c r="AK304" s="40"/>
      <c r="AL304" s="40"/>
      <c r="AM304" s="39" t="s">
        <v>7553</v>
      </c>
      <c r="AN304" s="39" t="s">
        <v>7554</v>
      </c>
      <c r="AO304" s="39" t="s">
        <v>7609</v>
      </c>
      <c r="AP304" s="39" t="s">
        <v>7610</v>
      </c>
      <c r="AQ304" s="39" t="s">
        <v>7556</v>
      </c>
      <c r="AR304" s="39" t="s">
        <v>7557</v>
      </c>
    </row>
    <row r="305" ht="24" spans="1:44">
      <c r="A305" s="39" t="s">
        <v>9250</v>
      </c>
      <c r="B305" s="39" t="s">
        <v>9251</v>
      </c>
      <c r="C305" s="40">
        <v>45932.5228240741</v>
      </c>
      <c r="D305" s="39" t="s">
        <v>9252</v>
      </c>
      <c r="E305" s="39" t="s">
        <v>9253</v>
      </c>
      <c r="F305" s="39" t="s">
        <v>9254</v>
      </c>
      <c r="G305" s="39" t="s">
        <v>9255</v>
      </c>
      <c r="H305" s="39" t="s">
        <v>9255</v>
      </c>
      <c r="I305" s="39" t="s">
        <v>7573</v>
      </c>
      <c r="J305" s="39" t="s">
        <v>7544</v>
      </c>
      <c r="K305" s="39" t="s">
        <v>7701</v>
      </c>
      <c r="L305" s="39"/>
      <c r="M305" s="41"/>
      <c r="N305" s="39" t="s">
        <v>7546</v>
      </c>
      <c r="O305" s="41">
        <v>900</v>
      </c>
      <c r="P305" s="39" t="s">
        <v>7547</v>
      </c>
      <c r="Q305" s="39" t="s">
        <v>7548</v>
      </c>
      <c r="R305" s="41">
        <v>893000</v>
      </c>
      <c r="S305" s="40">
        <v>45933.2505324074</v>
      </c>
      <c r="T305" s="41">
        <v>0</v>
      </c>
      <c r="U305" s="41">
        <v>2</v>
      </c>
      <c r="V305" s="39" t="s">
        <v>7549</v>
      </c>
      <c r="W305" s="39" t="s">
        <v>7550</v>
      </c>
      <c r="X305" s="39"/>
      <c r="Y305" s="41">
        <v>4</v>
      </c>
      <c r="Z305" s="39" t="s">
        <v>7551</v>
      </c>
      <c r="AA305" s="39"/>
      <c r="AB305" s="39"/>
      <c r="AC305" s="40"/>
      <c r="AD305" s="40"/>
      <c r="AE305" s="39"/>
      <c r="AF305" s="40"/>
      <c r="AG305" s="40"/>
      <c r="AH305" s="39" t="s">
        <v>7552</v>
      </c>
      <c r="AI305" s="40">
        <v>45935.8086342593</v>
      </c>
      <c r="AJ305" s="40">
        <v>45933.3333912037</v>
      </c>
      <c r="AK305" s="40">
        <v>45934</v>
      </c>
      <c r="AL305" s="40">
        <v>45935.8086342593</v>
      </c>
      <c r="AM305" s="39" t="s">
        <v>7553</v>
      </c>
      <c r="AN305" s="39" t="s">
        <v>7554</v>
      </c>
      <c r="AO305" s="39" t="s">
        <v>7669</v>
      </c>
      <c r="AP305" s="39" t="s">
        <v>7702</v>
      </c>
      <c r="AQ305" s="39" t="s">
        <v>7556</v>
      </c>
      <c r="AR305" s="39" t="s">
        <v>7557</v>
      </c>
    </row>
    <row r="306" ht="24" spans="1:44">
      <c r="A306" s="39" t="s">
        <v>9256</v>
      </c>
      <c r="B306" s="39" t="s">
        <v>9257</v>
      </c>
      <c r="C306" s="40">
        <v>45939.3313888889</v>
      </c>
      <c r="D306" s="39" t="s">
        <v>9258</v>
      </c>
      <c r="E306" s="39" t="s">
        <v>9259</v>
      </c>
      <c r="F306" s="39" t="s">
        <v>9260</v>
      </c>
      <c r="G306" s="39"/>
      <c r="H306" s="39" t="s">
        <v>9261</v>
      </c>
      <c r="I306" s="39" t="s">
        <v>7543</v>
      </c>
      <c r="J306" s="39" t="s">
        <v>7544</v>
      </c>
      <c r="K306" s="39" t="s">
        <v>7641</v>
      </c>
      <c r="L306" s="39" t="s">
        <v>7472</v>
      </c>
      <c r="M306" s="41">
        <v>450</v>
      </c>
      <c r="N306" s="39" t="s">
        <v>7476</v>
      </c>
      <c r="O306" s="41">
        <v>900</v>
      </c>
      <c r="P306" s="39" t="s">
        <v>7595</v>
      </c>
      <c r="Q306" s="39" t="s">
        <v>7642</v>
      </c>
      <c r="R306" s="41">
        <v>454050</v>
      </c>
      <c r="S306" s="40">
        <v>45939.433287037</v>
      </c>
      <c r="T306" s="41">
        <v>0</v>
      </c>
      <c r="U306" s="41">
        <v>0</v>
      </c>
      <c r="V306" s="39" t="s">
        <v>7549</v>
      </c>
      <c r="W306" s="39" t="s">
        <v>7550</v>
      </c>
      <c r="X306" s="39"/>
      <c r="Y306" s="41">
        <v>4</v>
      </c>
      <c r="Z306" s="39" t="s">
        <v>7551</v>
      </c>
      <c r="AA306" s="39"/>
      <c r="AB306" s="39"/>
      <c r="AC306" s="40"/>
      <c r="AD306" s="40"/>
      <c r="AE306" s="39"/>
      <c r="AF306" s="40"/>
      <c r="AG306" s="40"/>
      <c r="AH306" s="39" t="s">
        <v>7552</v>
      </c>
      <c r="AI306" s="40">
        <v>45939.6269212963</v>
      </c>
      <c r="AJ306" s="40">
        <v>45939.4425462963</v>
      </c>
      <c r="AK306" s="40">
        <v>45939</v>
      </c>
      <c r="AL306" s="40">
        <v>45939.6269212963</v>
      </c>
      <c r="AM306" s="39" t="s">
        <v>7553</v>
      </c>
      <c r="AN306" s="39" t="s">
        <v>7554</v>
      </c>
      <c r="AO306" s="39" t="s">
        <v>7584</v>
      </c>
      <c r="AP306" s="39" t="s">
        <v>7585</v>
      </c>
      <c r="AQ306" s="39"/>
      <c r="AR306" s="39" t="s">
        <v>7557</v>
      </c>
    </row>
    <row r="307" ht="24" spans="1:44">
      <c r="A307" s="39" t="s">
        <v>9262</v>
      </c>
      <c r="B307" s="39" t="s">
        <v>9263</v>
      </c>
      <c r="C307" s="40">
        <v>45933.4265393519</v>
      </c>
      <c r="D307" s="39" t="s">
        <v>9264</v>
      </c>
      <c r="E307" s="39" t="s">
        <v>9265</v>
      </c>
      <c r="F307" s="39" t="s">
        <v>9266</v>
      </c>
      <c r="G307" s="39" t="s">
        <v>9267</v>
      </c>
      <c r="H307" s="39" t="s">
        <v>9267</v>
      </c>
      <c r="I307" s="39" t="s">
        <v>7573</v>
      </c>
      <c r="J307" s="39" t="s">
        <v>7544</v>
      </c>
      <c r="K307" s="39" t="s">
        <v>7583</v>
      </c>
      <c r="L307" s="39"/>
      <c r="M307" s="41"/>
      <c r="N307" s="39" t="s">
        <v>7546</v>
      </c>
      <c r="O307" s="41">
        <v>900</v>
      </c>
      <c r="P307" s="39" t="s">
        <v>7547</v>
      </c>
      <c r="Q307" s="39" t="s">
        <v>7548</v>
      </c>
      <c r="R307" s="41">
        <v>848000</v>
      </c>
      <c r="S307" s="40">
        <v>45933.4475578704</v>
      </c>
      <c r="T307" s="41">
        <v>2</v>
      </c>
      <c r="U307" s="41">
        <v>4</v>
      </c>
      <c r="V307" s="39" t="s">
        <v>7549</v>
      </c>
      <c r="W307" s="39" t="s">
        <v>7550</v>
      </c>
      <c r="X307" s="39"/>
      <c r="Y307" s="41">
        <v>4</v>
      </c>
      <c r="Z307" s="39" t="s">
        <v>7551</v>
      </c>
      <c r="AA307" s="39"/>
      <c r="AB307" s="39"/>
      <c r="AC307" s="40"/>
      <c r="AD307" s="40"/>
      <c r="AE307" s="39"/>
      <c r="AF307" s="40"/>
      <c r="AG307" s="40"/>
      <c r="AH307" s="39" t="s">
        <v>7552</v>
      </c>
      <c r="AI307" s="40">
        <v>45937.3250231482</v>
      </c>
      <c r="AJ307" s="40">
        <v>45933.5444907407</v>
      </c>
      <c r="AK307" s="40">
        <v>45936</v>
      </c>
      <c r="AL307" s="40">
        <v>45937.3250231482</v>
      </c>
      <c r="AM307" s="39" t="s">
        <v>7553</v>
      </c>
      <c r="AN307" s="39" t="s">
        <v>7554</v>
      </c>
      <c r="AO307" s="39" t="s">
        <v>7584</v>
      </c>
      <c r="AP307" s="39" t="s">
        <v>7585</v>
      </c>
      <c r="AQ307" s="39" t="s">
        <v>7556</v>
      </c>
      <c r="AR307" s="39" t="s">
        <v>7557</v>
      </c>
    </row>
    <row r="308" ht="24" spans="1:44">
      <c r="A308" s="39" t="s">
        <v>9268</v>
      </c>
      <c r="B308" s="39" t="s">
        <v>9269</v>
      </c>
      <c r="C308" s="40">
        <v>45937.3559143519</v>
      </c>
      <c r="D308" s="39" t="s">
        <v>9270</v>
      </c>
      <c r="E308" s="39" t="s">
        <v>9271</v>
      </c>
      <c r="F308" s="39" t="s">
        <v>9272</v>
      </c>
      <c r="G308" s="39"/>
      <c r="H308" s="39" t="s">
        <v>9273</v>
      </c>
      <c r="I308" s="39" t="s">
        <v>7592</v>
      </c>
      <c r="J308" s="39"/>
      <c r="K308" s="39" t="s">
        <v>7593</v>
      </c>
      <c r="L308" s="39" t="s">
        <v>7476</v>
      </c>
      <c r="M308" s="41">
        <v>900</v>
      </c>
      <c r="N308" s="39" t="s">
        <v>7546</v>
      </c>
      <c r="O308" s="41">
        <v>900</v>
      </c>
      <c r="P308" s="39" t="s">
        <v>7595</v>
      </c>
      <c r="Q308" s="39" t="s">
        <v>7548</v>
      </c>
      <c r="R308" s="41">
        <v>5000</v>
      </c>
      <c r="S308" s="40">
        <v>45937.3681481481</v>
      </c>
      <c r="T308" s="41">
        <v>3</v>
      </c>
      <c r="U308" s="41">
        <v>3</v>
      </c>
      <c r="V308" s="39" t="s">
        <v>7549</v>
      </c>
      <c r="W308" s="39" t="s">
        <v>7550</v>
      </c>
      <c r="X308" s="39"/>
      <c r="Y308" s="41">
        <v>4</v>
      </c>
      <c r="Z308" s="39" t="s">
        <v>7551</v>
      </c>
      <c r="AA308" s="39"/>
      <c r="AB308" s="39"/>
      <c r="AC308" s="40"/>
      <c r="AD308" s="40"/>
      <c r="AE308" s="39"/>
      <c r="AF308" s="40"/>
      <c r="AG308" s="40"/>
      <c r="AH308" s="39" t="s">
        <v>7552</v>
      </c>
      <c r="AI308" s="40">
        <v>45940.8443865741</v>
      </c>
      <c r="AJ308" s="40">
        <v>45937.3825</v>
      </c>
      <c r="AK308" s="40">
        <v>45940</v>
      </c>
      <c r="AL308" s="40">
        <v>45940.8443865741</v>
      </c>
      <c r="AM308" s="39" t="s">
        <v>7553</v>
      </c>
      <c r="AN308" s="39" t="s">
        <v>7554</v>
      </c>
      <c r="AO308" s="39" t="s">
        <v>7669</v>
      </c>
      <c r="AP308" s="39" t="s">
        <v>7702</v>
      </c>
      <c r="AQ308" s="39"/>
      <c r="AR308" s="39" t="s">
        <v>7557</v>
      </c>
    </row>
    <row r="309" ht="24" spans="1:44">
      <c r="A309" s="39" t="s">
        <v>9274</v>
      </c>
      <c r="B309" s="39" t="s">
        <v>9275</v>
      </c>
      <c r="C309" s="40">
        <v>45937.4779976852</v>
      </c>
      <c r="D309" s="39" t="s">
        <v>9276</v>
      </c>
      <c r="E309" s="39" t="s">
        <v>9277</v>
      </c>
      <c r="F309" s="39" t="s">
        <v>9278</v>
      </c>
      <c r="G309" s="39"/>
      <c r="H309" s="39" t="s">
        <v>9279</v>
      </c>
      <c r="I309" s="39" t="s">
        <v>7543</v>
      </c>
      <c r="J309" s="39" t="s">
        <v>7544</v>
      </c>
      <c r="K309" s="39" t="s">
        <v>7616</v>
      </c>
      <c r="L309" s="39" t="s">
        <v>7627</v>
      </c>
      <c r="M309" s="41">
        <v>3500</v>
      </c>
      <c r="N309" s="39" t="s">
        <v>7594</v>
      </c>
      <c r="O309" s="41">
        <v>2200</v>
      </c>
      <c r="P309" s="39" t="s">
        <v>7595</v>
      </c>
      <c r="Q309" s="39" t="s">
        <v>7548</v>
      </c>
      <c r="R309" s="41">
        <v>5000</v>
      </c>
      <c r="S309" s="40">
        <v>45938.4718865741</v>
      </c>
      <c r="T309" s="41">
        <v>3</v>
      </c>
      <c r="U309" s="41">
        <v>5</v>
      </c>
      <c r="V309" s="39" t="s">
        <v>7549</v>
      </c>
      <c r="W309" s="39" t="s">
        <v>7550</v>
      </c>
      <c r="X309" s="39"/>
      <c r="Y309" s="41">
        <v>4</v>
      </c>
      <c r="Z309" s="39" t="s">
        <v>7551</v>
      </c>
      <c r="AA309" s="39"/>
      <c r="AB309" s="39"/>
      <c r="AC309" s="40"/>
      <c r="AD309" s="40"/>
      <c r="AE309" s="39"/>
      <c r="AF309" s="40"/>
      <c r="AG309" s="40"/>
      <c r="AH309" s="39" t="s">
        <v>7608</v>
      </c>
      <c r="AI309" s="40">
        <v>45938.6791319444</v>
      </c>
      <c r="AJ309" s="40">
        <v>45938.6791319444</v>
      </c>
      <c r="AK309" s="40"/>
      <c r="AL309" s="40"/>
      <c r="AM309" s="39" t="s">
        <v>7553</v>
      </c>
      <c r="AN309" s="39" t="s">
        <v>7554</v>
      </c>
      <c r="AO309" s="39" t="s">
        <v>7619</v>
      </c>
      <c r="AP309" s="39" t="s">
        <v>7620</v>
      </c>
      <c r="AQ309" s="39"/>
      <c r="AR309" s="39" t="s">
        <v>7557</v>
      </c>
    </row>
    <row r="310" ht="24" spans="1:44">
      <c r="A310" s="39" t="s">
        <v>9280</v>
      </c>
      <c r="B310" s="39" t="s">
        <v>9281</v>
      </c>
      <c r="C310" s="40">
        <v>45931.5141898148</v>
      </c>
      <c r="D310" s="39" t="s">
        <v>9282</v>
      </c>
      <c r="E310" s="39" t="s">
        <v>9283</v>
      </c>
      <c r="F310" s="39" t="s">
        <v>9284</v>
      </c>
      <c r="G310" s="39" t="s">
        <v>9285</v>
      </c>
      <c r="H310" s="39" t="s">
        <v>9285</v>
      </c>
      <c r="I310" s="39" t="s">
        <v>7573</v>
      </c>
      <c r="J310" s="39" t="s">
        <v>7544</v>
      </c>
      <c r="K310" s="39" t="s">
        <v>7583</v>
      </c>
      <c r="L310" s="39"/>
      <c r="M310" s="41"/>
      <c r="N310" s="39" t="s">
        <v>7546</v>
      </c>
      <c r="O310" s="41">
        <v>900</v>
      </c>
      <c r="P310" s="39" t="s">
        <v>7547</v>
      </c>
      <c r="Q310" s="39" t="s">
        <v>7548</v>
      </c>
      <c r="R310" s="41">
        <v>848000</v>
      </c>
      <c r="S310" s="40">
        <v>45939.4750347222</v>
      </c>
      <c r="T310" s="41">
        <v>2</v>
      </c>
      <c r="U310" s="41">
        <v>4</v>
      </c>
      <c r="V310" s="39" t="s">
        <v>7549</v>
      </c>
      <c r="W310" s="39" t="s">
        <v>7550</v>
      </c>
      <c r="X310" s="39"/>
      <c r="Y310" s="41">
        <v>4</v>
      </c>
      <c r="Z310" s="39" t="s">
        <v>7551</v>
      </c>
      <c r="AA310" s="39"/>
      <c r="AB310" s="39"/>
      <c r="AC310" s="40"/>
      <c r="AD310" s="40"/>
      <c r="AE310" s="39"/>
      <c r="AF310" s="40"/>
      <c r="AG310" s="40"/>
      <c r="AH310" s="39" t="s">
        <v>7608</v>
      </c>
      <c r="AI310" s="40">
        <v>45940.4078356481</v>
      </c>
      <c r="AJ310" s="40">
        <v>45940.4078356481</v>
      </c>
      <c r="AK310" s="40"/>
      <c r="AL310" s="40"/>
      <c r="AM310" s="39" t="s">
        <v>7553</v>
      </c>
      <c r="AN310" s="39" t="s">
        <v>7554</v>
      </c>
      <c r="AO310" s="39" t="s">
        <v>7584</v>
      </c>
      <c r="AP310" s="39" t="s">
        <v>7585</v>
      </c>
      <c r="AQ310" s="39" t="s">
        <v>7556</v>
      </c>
      <c r="AR310" s="39" t="s">
        <v>7557</v>
      </c>
    </row>
    <row r="311" ht="24" spans="1:44">
      <c r="A311" s="39" t="s">
        <v>9286</v>
      </c>
      <c r="B311" s="39" t="s">
        <v>9287</v>
      </c>
      <c r="C311" s="40">
        <v>45932.4076041667</v>
      </c>
      <c r="D311" s="39" t="s">
        <v>9288</v>
      </c>
      <c r="E311" s="39" t="s">
        <v>9289</v>
      </c>
      <c r="F311" s="39" t="s">
        <v>9290</v>
      </c>
      <c r="G311" s="39" t="s">
        <v>7856</v>
      </c>
      <c r="H311" s="39" t="s">
        <v>7856</v>
      </c>
      <c r="I311" s="39" t="s">
        <v>7543</v>
      </c>
      <c r="J311" s="39" t="s">
        <v>7544</v>
      </c>
      <c r="K311" s="39" t="s">
        <v>7701</v>
      </c>
      <c r="L311" s="39" t="s">
        <v>7594</v>
      </c>
      <c r="M311" s="41">
        <v>450</v>
      </c>
      <c r="N311" s="39" t="s">
        <v>7594</v>
      </c>
      <c r="O311" s="41">
        <v>450</v>
      </c>
      <c r="P311" s="39" t="s">
        <v>8330</v>
      </c>
      <c r="Q311" s="39" t="s">
        <v>7642</v>
      </c>
      <c r="R311" s="41">
        <v>0</v>
      </c>
      <c r="S311" s="40">
        <v>45932.4114583333</v>
      </c>
      <c r="T311" s="41">
        <v>0</v>
      </c>
      <c r="U311" s="41">
        <v>0</v>
      </c>
      <c r="V311" s="39"/>
      <c r="W311" s="39"/>
      <c r="X311" s="39"/>
      <c r="Y311" s="41"/>
      <c r="Z311" s="39" t="s">
        <v>7551</v>
      </c>
      <c r="AA311" s="39"/>
      <c r="AB311" s="39"/>
      <c r="AC311" s="40"/>
      <c r="AD311" s="40"/>
      <c r="AE311" s="39"/>
      <c r="AF311" s="40"/>
      <c r="AG311" s="40"/>
      <c r="AH311" s="39" t="s">
        <v>7552</v>
      </c>
      <c r="AI311" s="40">
        <v>45932.4120717593</v>
      </c>
      <c r="AJ311" s="40">
        <v>45932.4114583333</v>
      </c>
      <c r="AK311" s="40">
        <v>45932</v>
      </c>
      <c r="AL311" s="40">
        <v>45932.4120717593</v>
      </c>
      <c r="AM311" s="39" t="s">
        <v>7553</v>
      </c>
      <c r="AN311" s="39" t="s">
        <v>7554</v>
      </c>
      <c r="AO311" s="39" t="s">
        <v>7669</v>
      </c>
      <c r="AP311" s="39" t="s">
        <v>7702</v>
      </c>
      <c r="AQ311" s="39"/>
      <c r="AR311" s="39" t="s">
        <v>7557</v>
      </c>
    </row>
    <row r="312" ht="24" spans="1:44">
      <c r="A312" s="39" t="s">
        <v>9291</v>
      </c>
      <c r="B312" s="39" t="s">
        <v>9292</v>
      </c>
      <c r="C312" s="40">
        <v>45931.4446064815</v>
      </c>
      <c r="D312" s="39" t="s">
        <v>9293</v>
      </c>
      <c r="E312" s="39" t="s">
        <v>9294</v>
      </c>
      <c r="F312" s="39" t="s">
        <v>9295</v>
      </c>
      <c r="G312" s="39"/>
      <c r="H312" s="39" t="s">
        <v>9296</v>
      </c>
      <c r="I312" s="39" t="s">
        <v>7592</v>
      </c>
      <c r="J312" s="39"/>
      <c r="K312" s="39" t="s">
        <v>7593</v>
      </c>
      <c r="L312" s="39" t="s">
        <v>7546</v>
      </c>
      <c r="M312" s="41">
        <v>900</v>
      </c>
      <c r="N312" s="39" t="s">
        <v>7594</v>
      </c>
      <c r="O312" s="41">
        <v>1300</v>
      </c>
      <c r="P312" s="39" t="s">
        <v>7595</v>
      </c>
      <c r="Q312" s="39" t="s">
        <v>7548</v>
      </c>
      <c r="R312" s="41">
        <v>394800</v>
      </c>
      <c r="S312" s="40">
        <v>45931.8122800926</v>
      </c>
      <c r="T312" s="41">
        <v>3</v>
      </c>
      <c r="U312" s="41">
        <v>5</v>
      </c>
      <c r="V312" s="39" t="s">
        <v>7549</v>
      </c>
      <c r="W312" s="39" t="s">
        <v>7550</v>
      </c>
      <c r="X312" s="39"/>
      <c r="Y312" s="41">
        <v>4</v>
      </c>
      <c r="Z312" s="39" t="s">
        <v>7551</v>
      </c>
      <c r="AA312" s="39"/>
      <c r="AB312" s="39"/>
      <c r="AC312" s="40"/>
      <c r="AD312" s="40"/>
      <c r="AE312" s="39"/>
      <c r="AF312" s="40"/>
      <c r="AG312" s="40"/>
      <c r="AH312" s="39" t="s">
        <v>7552</v>
      </c>
      <c r="AI312" s="40">
        <v>45936.632650463</v>
      </c>
      <c r="AJ312" s="40">
        <v>45932.3892708333</v>
      </c>
      <c r="AK312" s="40">
        <v>45936</v>
      </c>
      <c r="AL312" s="40">
        <v>45936.632650463</v>
      </c>
      <c r="AM312" s="39" t="s">
        <v>7553</v>
      </c>
      <c r="AN312" s="39" t="s">
        <v>7554</v>
      </c>
      <c r="AO312" s="39" t="s">
        <v>7565</v>
      </c>
      <c r="AP312" s="39" t="s">
        <v>7566</v>
      </c>
      <c r="AQ312" s="39"/>
      <c r="AR312" s="39" t="s">
        <v>7557</v>
      </c>
    </row>
    <row r="313" ht="24" spans="1:44">
      <c r="A313" s="39" t="s">
        <v>9297</v>
      </c>
      <c r="B313" s="39" t="s">
        <v>9298</v>
      </c>
      <c r="C313" s="40">
        <v>45931.8353125</v>
      </c>
      <c r="D313" s="39" t="s">
        <v>9299</v>
      </c>
      <c r="E313" s="39" t="s">
        <v>9300</v>
      </c>
      <c r="F313" s="39" t="s">
        <v>8508</v>
      </c>
      <c r="G313" s="39" t="s">
        <v>7935</v>
      </c>
      <c r="H313" s="39" t="s">
        <v>7935</v>
      </c>
      <c r="I313" s="39" t="s">
        <v>7573</v>
      </c>
      <c r="J313" s="39" t="s">
        <v>7544</v>
      </c>
      <c r="K313" s="39" t="s">
        <v>7688</v>
      </c>
      <c r="L313" s="39"/>
      <c r="M313" s="41"/>
      <c r="N313" s="39" t="s">
        <v>7546</v>
      </c>
      <c r="O313" s="41">
        <v>900</v>
      </c>
      <c r="P313" s="39" t="s">
        <v>7547</v>
      </c>
      <c r="Q313" s="39" t="s">
        <v>7548</v>
      </c>
      <c r="R313" s="41">
        <v>863000</v>
      </c>
      <c r="S313" s="40">
        <v>45932.8303703704</v>
      </c>
      <c r="T313" s="41">
        <v>3</v>
      </c>
      <c r="U313" s="41">
        <v>5</v>
      </c>
      <c r="V313" s="39" t="s">
        <v>7617</v>
      </c>
      <c r="W313" s="39" t="s">
        <v>7660</v>
      </c>
      <c r="X313" s="39" t="s">
        <v>7661</v>
      </c>
      <c r="Y313" s="41">
        <v>25</v>
      </c>
      <c r="Z313" s="39" t="s">
        <v>7551</v>
      </c>
      <c r="AA313" s="39"/>
      <c r="AB313" s="39"/>
      <c r="AC313" s="40"/>
      <c r="AD313" s="40"/>
      <c r="AE313" s="39"/>
      <c r="AF313" s="40"/>
      <c r="AG313" s="40"/>
      <c r="AH313" s="39" t="s">
        <v>7552</v>
      </c>
      <c r="AI313" s="40">
        <v>45937.6750810185</v>
      </c>
      <c r="AJ313" s="40">
        <v>45933.3939930556</v>
      </c>
      <c r="AK313" s="40">
        <v>45937</v>
      </c>
      <c r="AL313" s="40">
        <v>45937.6750810185</v>
      </c>
      <c r="AM313" s="39" t="s">
        <v>7553</v>
      </c>
      <c r="AN313" s="39" t="s">
        <v>7554</v>
      </c>
      <c r="AO313" s="39" t="s">
        <v>7609</v>
      </c>
      <c r="AP313" s="39" t="s">
        <v>7610</v>
      </c>
      <c r="AQ313" s="39" t="s">
        <v>7556</v>
      </c>
      <c r="AR313" s="41" t="s">
        <v>7557</v>
      </c>
    </row>
    <row r="314" ht="24" spans="1:44">
      <c r="A314" s="39" t="s">
        <v>9301</v>
      </c>
      <c r="B314" s="39" t="s">
        <v>9302</v>
      </c>
      <c r="C314" s="40">
        <v>45931.5675115741</v>
      </c>
      <c r="D314" s="39" t="s">
        <v>9303</v>
      </c>
      <c r="E314" s="39" t="s">
        <v>9304</v>
      </c>
      <c r="F314" s="39" t="s">
        <v>9305</v>
      </c>
      <c r="G314" s="39"/>
      <c r="H314" s="39" t="s">
        <v>9306</v>
      </c>
      <c r="I314" s="39" t="s">
        <v>7543</v>
      </c>
      <c r="J314" s="39" t="s">
        <v>7544</v>
      </c>
      <c r="K314" s="39" t="s">
        <v>7809</v>
      </c>
      <c r="L314" s="39"/>
      <c r="M314" s="41"/>
      <c r="N314" s="39" t="s">
        <v>7594</v>
      </c>
      <c r="O314" s="41">
        <v>1300</v>
      </c>
      <c r="P314" s="39" t="s">
        <v>7547</v>
      </c>
      <c r="Q314" s="39" t="s">
        <v>7548</v>
      </c>
      <c r="R314" s="41">
        <v>1268000</v>
      </c>
      <c r="S314" s="40">
        <v>45932.4429861111</v>
      </c>
      <c r="T314" s="41">
        <v>0</v>
      </c>
      <c r="U314" s="41">
        <v>0</v>
      </c>
      <c r="V314" s="39" t="s">
        <v>7549</v>
      </c>
      <c r="W314" s="39" t="s">
        <v>7550</v>
      </c>
      <c r="X314" s="39"/>
      <c r="Y314" s="41">
        <v>4</v>
      </c>
      <c r="Z314" s="39" t="s">
        <v>7551</v>
      </c>
      <c r="AA314" s="39"/>
      <c r="AB314" s="39"/>
      <c r="AC314" s="40"/>
      <c r="AD314" s="40"/>
      <c r="AE314" s="39"/>
      <c r="AF314" s="40"/>
      <c r="AG314" s="40"/>
      <c r="AH314" s="39" t="s">
        <v>7552</v>
      </c>
      <c r="AI314" s="40">
        <v>45932.6807060185</v>
      </c>
      <c r="AJ314" s="40">
        <v>45932.4598842593</v>
      </c>
      <c r="AK314" s="40">
        <v>45932</v>
      </c>
      <c r="AL314" s="40">
        <v>45932.6807060185</v>
      </c>
      <c r="AM314" s="39" t="s">
        <v>7553</v>
      </c>
      <c r="AN314" s="39" t="s">
        <v>7554</v>
      </c>
      <c r="AO314" s="39" t="s">
        <v>7609</v>
      </c>
      <c r="AP314" s="39" t="s">
        <v>7610</v>
      </c>
      <c r="AQ314" s="39" t="s">
        <v>7556</v>
      </c>
      <c r="AR314" s="39" t="s">
        <v>7557</v>
      </c>
    </row>
    <row r="315" ht="24" spans="1:44">
      <c r="A315" s="39" t="s">
        <v>9307</v>
      </c>
      <c r="B315" s="39" t="s">
        <v>9308</v>
      </c>
      <c r="C315" s="40">
        <v>45936.7820601852</v>
      </c>
      <c r="D315" s="39" t="s">
        <v>7324</v>
      </c>
      <c r="E315" s="39" t="s">
        <v>9309</v>
      </c>
      <c r="F315" s="39" t="s">
        <v>9310</v>
      </c>
      <c r="G315" s="39" t="s">
        <v>9311</v>
      </c>
      <c r="H315" s="39" t="s">
        <v>9311</v>
      </c>
      <c r="I315" s="39" t="s">
        <v>7573</v>
      </c>
      <c r="J315" s="39" t="s">
        <v>7544</v>
      </c>
      <c r="K315" s="39" t="s">
        <v>8993</v>
      </c>
      <c r="L315" s="39"/>
      <c r="M315" s="41"/>
      <c r="N315" s="39" t="s">
        <v>9312</v>
      </c>
      <c r="O315" s="41">
        <v>197000</v>
      </c>
      <c r="P315" s="39" t="s">
        <v>7547</v>
      </c>
      <c r="Q315" s="39" t="s">
        <v>7642</v>
      </c>
      <c r="R315" s="41">
        <v>185190000</v>
      </c>
      <c r="S315" s="40"/>
      <c r="T315" s="41"/>
      <c r="U315" s="41"/>
      <c r="V315" s="39"/>
      <c r="W315" s="39"/>
      <c r="X315" s="39"/>
      <c r="Y315" s="41"/>
      <c r="Z315" s="39" t="s">
        <v>7551</v>
      </c>
      <c r="AA315" s="39"/>
      <c r="AB315" s="39"/>
      <c r="AC315" s="40"/>
      <c r="AD315" s="40"/>
      <c r="AE315" s="39"/>
      <c r="AF315" s="40"/>
      <c r="AG315" s="40"/>
      <c r="AH315" s="39" t="s">
        <v>7596</v>
      </c>
      <c r="AI315" s="40">
        <v>45936.7820601852</v>
      </c>
      <c r="AJ315" s="40"/>
      <c r="AK315" s="40"/>
      <c r="AL315" s="40"/>
      <c r="AM315" s="39" t="s">
        <v>7553</v>
      </c>
      <c r="AN315" s="39" t="s">
        <v>7554</v>
      </c>
      <c r="AO315" s="39" t="s">
        <v>7609</v>
      </c>
      <c r="AP315" s="39"/>
      <c r="AQ315" s="39" t="s">
        <v>7556</v>
      </c>
      <c r="AR315" s="39" t="s">
        <v>7557</v>
      </c>
    </row>
    <row r="316" ht="24" spans="1:44">
      <c r="A316" s="39" t="s">
        <v>9313</v>
      </c>
      <c r="B316" s="39" t="s">
        <v>9314</v>
      </c>
      <c r="C316" s="40">
        <v>45932.5687615741</v>
      </c>
      <c r="D316" s="39" t="s">
        <v>9315</v>
      </c>
      <c r="E316" s="39" t="s">
        <v>9316</v>
      </c>
      <c r="F316" s="39" t="s">
        <v>9317</v>
      </c>
      <c r="G316" s="39"/>
      <c r="H316" s="39" t="s">
        <v>9318</v>
      </c>
      <c r="I316" s="39" t="s">
        <v>7592</v>
      </c>
      <c r="J316" s="39"/>
      <c r="K316" s="39" t="s">
        <v>7593</v>
      </c>
      <c r="L316" s="39"/>
      <c r="M316" s="41"/>
      <c r="N316" s="39" t="s">
        <v>7546</v>
      </c>
      <c r="O316" s="41">
        <v>900</v>
      </c>
      <c r="P316" s="39" t="s">
        <v>7547</v>
      </c>
      <c r="Q316" s="39" t="s">
        <v>7548</v>
      </c>
      <c r="R316" s="41">
        <v>863000</v>
      </c>
      <c r="S316" s="40">
        <v>45933.4738541667</v>
      </c>
      <c r="T316" s="41">
        <v>2</v>
      </c>
      <c r="U316" s="41">
        <v>4</v>
      </c>
      <c r="V316" s="39" t="s">
        <v>7549</v>
      </c>
      <c r="W316" s="39" t="s">
        <v>7550</v>
      </c>
      <c r="X316" s="39"/>
      <c r="Y316" s="41">
        <v>4</v>
      </c>
      <c r="Z316" s="39" t="s">
        <v>7551</v>
      </c>
      <c r="AA316" s="39"/>
      <c r="AB316" s="39"/>
      <c r="AC316" s="40"/>
      <c r="AD316" s="40"/>
      <c r="AE316" s="39"/>
      <c r="AF316" s="40"/>
      <c r="AG316" s="40"/>
      <c r="AH316" s="39" t="s">
        <v>7552</v>
      </c>
      <c r="AI316" s="40">
        <v>45937.8342824074</v>
      </c>
      <c r="AJ316" s="40">
        <v>45933.6490277778</v>
      </c>
      <c r="AK316" s="40">
        <v>45937</v>
      </c>
      <c r="AL316" s="40">
        <v>45937.8342824074</v>
      </c>
      <c r="AM316" s="39" t="s">
        <v>7553</v>
      </c>
      <c r="AN316" s="39" t="s">
        <v>7554</v>
      </c>
      <c r="AO316" s="39" t="s">
        <v>7565</v>
      </c>
      <c r="AP316" s="39" t="s">
        <v>7566</v>
      </c>
      <c r="AQ316" s="39" t="s">
        <v>7556</v>
      </c>
      <c r="AR316" s="39" t="s">
        <v>7557</v>
      </c>
    </row>
    <row r="317" ht="24" spans="1:44">
      <c r="A317" s="39" t="s">
        <v>9319</v>
      </c>
      <c r="B317" s="39" t="s">
        <v>9320</v>
      </c>
      <c r="C317" s="40">
        <v>45939.3263657407</v>
      </c>
      <c r="D317" s="39" t="s">
        <v>9321</v>
      </c>
      <c r="E317" s="39" t="s">
        <v>9322</v>
      </c>
      <c r="F317" s="39" t="s">
        <v>8050</v>
      </c>
      <c r="G317" s="39" t="s">
        <v>9323</v>
      </c>
      <c r="H317" s="39" t="s">
        <v>9323</v>
      </c>
      <c r="I317" s="39" t="s">
        <v>7573</v>
      </c>
      <c r="J317" s="39" t="s">
        <v>7544</v>
      </c>
      <c r="K317" s="39" t="s">
        <v>7616</v>
      </c>
      <c r="L317" s="39"/>
      <c r="M317" s="41"/>
      <c r="N317" s="39" t="s">
        <v>7546</v>
      </c>
      <c r="O317" s="41">
        <v>900</v>
      </c>
      <c r="P317" s="39" t="s">
        <v>7547</v>
      </c>
      <c r="Q317" s="39" t="s">
        <v>7548</v>
      </c>
      <c r="R317" s="41">
        <v>893000</v>
      </c>
      <c r="S317" s="40">
        <v>45939.3492824074</v>
      </c>
      <c r="T317" s="41">
        <v>2</v>
      </c>
      <c r="U317" s="41">
        <v>4</v>
      </c>
      <c r="V317" s="39" t="s">
        <v>7549</v>
      </c>
      <c r="W317" s="39" t="s">
        <v>7550</v>
      </c>
      <c r="X317" s="39"/>
      <c r="Y317" s="41">
        <v>4</v>
      </c>
      <c r="Z317" s="39" t="s">
        <v>7551</v>
      </c>
      <c r="AA317" s="39"/>
      <c r="AB317" s="39"/>
      <c r="AC317" s="40"/>
      <c r="AD317" s="40"/>
      <c r="AE317" s="39"/>
      <c r="AF317" s="40"/>
      <c r="AG317" s="40"/>
      <c r="AH317" s="39" t="s">
        <v>7608</v>
      </c>
      <c r="AI317" s="40">
        <v>45940.4726157407</v>
      </c>
      <c r="AJ317" s="40">
        <v>45940.4726157407</v>
      </c>
      <c r="AK317" s="40"/>
      <c r="AL317" s="40"/>
      <c r="AM317" s="39" t="s">
        <v>7553</v>
      </c>
      <c r="AN317" s="39" t="s">
        <v>7554</v>
      </c>
      <c r="AO317" s="39" t="s">
        <v>7619</v>
      </c>
      <c r="AP317" s="39" t="s">
        <v>7620</v>
      </c>
      <c r="AQ317" s="39" t="s">
        <v>7556</v>
      </c>
      <c r="AR317" s="39" t="s">
        <v>7557</v>
      </c>
    </row>
    <row r="318" ht="24" spans="1:44">
      <c r="A318" s="39" t="s">
        <v>9324</v>
      </c>
      <c r="B318" s="39" t="s">
        <v>9325</v>
      </c>
      <c r="C318" s="40">
        <v>45931.32</v>
      </c>
      <c r="D318" s="39" t="s">
        <v>9326</v>
      </c>
      <c r="E318" s="39" t="s">
        <v>9327</v>
      </c>
      <c r="F318" s="39" t="s">
        <v>9328</v>
      </c>
      <c r="G318" s="39" t="s">
        <v>7738</v>
      </c>
      <c r="H318" s="39" t="s">
        <v>7738</v>
      </c>
      <c r="I318" s="39" t="s">
        <v>7573</v>
      </c>
      <c r="J318" s="39" t="s">
        <v>7544</v>
      </c>
      <c r="K318" s="39" t="s">
        <v>7616</v>
      </c>
      <c r="L318" s="39"/>
      <c r="M318" s="41"/>
      <c r="N318" s="39" t="s">
        <v>7546</v>
      </c>
      <c r="O318" s="41">
        <v>900</v>
      </c>
      <c r="P318" s="39" t="s">
        <v>7547</v>
      </c>
      <c r="Q318" s="39" t="s">
        <v>7548</v>
      </c>
      <c r="R318" s="41">
        <v>863000</v>
      </c>
      <c r="S318" s="40">
        <v>45933.2987962963</v>
      </c>
      <c r="T318" s="41">
        <v>5</v>
      </c>
      <c r="U318" s="41">
        <v>7</v>
      </c>
      <c r="V318" s="39" t="s">
        <v>7617</v>
      </c>
      <c r="W318" s="39"/>
      <c r="X318" s="39" t="s">
        <v>7618</v>
      </c>
      <c r="Y318" s="41">
        <v>25</v>
      </c>
      <c r="Z318" s="39" t="s">
        <v>7551</v>
      </c>
      <c r="AA318" s="39"/>
      <c r="AB318" s="39"/>
      <c r="AC318" s="40"/>
      <c r="AD318" s="40"/>
      <c r="AE318" s="39"/>
      <c r="AF318" s="40"/>
      <c r="AG318" s="40"/>
      <c r="AH318" s="39" t="s">
        <v>7552</v>
      </c>
      <c r="AI318" s="40">
        <v>45940.6244097222</v>
      </c>
      <c r="AJ318" s="40">
        <v>45936.5138078704</v>
      </c>
      <c r="AK318" s="40">
        <v>45939</v>
      </c>
      <c r="AL318" s="40">
        <v>45940.6244097222</v>
      </c>
      <c r="AM318" s="39" t="s">
        <v>7553</v>
      </c>
      <c r="AN318" s="39" t="s">
        <v>7554</v>
      </c>
      <c r="AO318" s="39" t="s">
        <v>7619</v>
      </c>
      <c r="AP318" s="39" t="s">
        <v>7620</v>
      </c>
      <c r="AQ318" s="39" t="s">
        <v>7556</v>
      </c>
      <c r="AR318" s="39" t="s">
        <v>7557</v>
      </c>
    </row>
    <row r="319" ht="24" spans="1:44">
      <c r="A319" s="39" t="s">
        <v>9329</v>
      </c>
      <c r="B319" s="39" t="s">
        <v>9330</v>
      </c>
      <c r="C319" s="40">
        <v>45938.5270833333</v>
      </c>
      <c r="D319" s="39" t="s">
        <v>9331</v>
      </c>
      <c r="E319" s="39" t="s">
        <v>9332</v>
      </c>
      <c r="F319" s="39" t="s">
        <v>9333</v>
      </c>
      <c r="G319" s="39" t="s">
        <v>7700</v>
      </c>
      <c r="H319" s="39" t="s">
        <v>7700</v>
      </c>
      <c r="I319" s="39" t="s">
        <v>7573</v>
      </c>
      <c r="J319" s="39" t="s">
        <v>7544</v>
      </c>
      <c r="K319" s="39" t="s">
        <v>7701</v>
      </c>
      <c r="L319" s="39"/>
      <c r="M319" s="41"/>
      <c r="N319" s="39" t="s">
        <v>7546</v>
      </c>
      <c r="O319" s="41">
        <v>900</v>
      </c>
      <c r="P319" s="39" t="s">
        <v>7547</v>
      </c>
      <c r="Q319" s="39" t="s">
        <v>7548</v>
      </c>
      <c r="R319" s="41">
        <v>863000</v>
      </c>
      <c r="S319" s="40">
        <v>45938.706712963</v>
      </c>
      <c r="T319" s="41">
        <v>2</v>
      </c>
      <c r="U319" s="41">
        <v>2</v>
      </c>
      <c r="V319" s="39" t="s">
        <v>7549</v>
      </c>
      <c r="W319" s="39" t="s">
        <v>7550</v>
      </c>
      <c r="X319" s="39"/>
      <c r="Y319" s="41">
        <v>4</v>
      </c>
      <c r="Z319" s="39" t="s">
        <v>7551</v>
      </c>
      <c r="AA319" s="39"/>
      <c r="AB319" s="39"/>
      <c r="AC319" s="40"/>
      <c r="AD319" s="40"/>
      <c r="AE319" s="39"/>
      <c r="AF319" s="40"/>
      <c r="AG319" s="40"/>
      <c r="AH319" s="39" t="s">
        <v>7552</v>
      </c>
      <c r="AI319" s="40">
        <v>45940.8479166667</v>
      </c>
      <c r="AJ319" s="40">
        <v>45939.3479050926</v>
      </c>
      <c r="AK319" s="40">
        <v>45940</v>
      </c>
      <c r="AL319" s="40">
        <v>45940.8479166667</v>
      </c>
      <c r="AM319" s="39" t="s">
        <v>7553</v>
      </c>
      <c r="AN319" s="39" t="s">
        <v>7554</v>
      </c>
      <c r="AO319" s="39" t="s">
        <v>7669</v>
      </c>
      <c r="AP319" s="39" t="s">
        <v>7702</v>
      </c>
      <c r="AQ319" s="39" t="s">
        <v>7556</v>
      </c>
      <c r="AR319" s="39" t="s">
        <v>7557</v>
      </c>
    </row>
    <row r="320" ht="24" spans="1:44">
      <c r="A320" s="39" t="s">
        <v>9334</v>
      </c>
      <c r="B320" s="39" t="s">
        <v>7324</v>
      </c>
      <c r="C320" s="40">
        <v>45933.4775115741</v>
      </c>
      <c r="D320" s="39" t="s">
        <v>7324</v>
      </c>
      <c r="E320" s="39" t="s">
        <v>8345</v>
      </c>
      <c r="F320" s="39" t="s">
        <v>9335</v>
      </c>
      <c r="G320" s="39"/>
      <c r="H320" s="39" t="s">
        <v>8168</v>
      </c>
      <c r="I320" s="39" t="s">
        <v>7592</v>
      </c>
      <c r="J320" s="39"/>
      <c r="K320" s="39" t="s">
        <v>7593</v>
      </c>
      <c r="L320" s="39"/>
      <c r="M320" s="41"/>
      <c r="N320" s="39" t="s">
        <v>7594</v>
      </c>
      <c r="O320" s="41">
        <v>2200</v>
      </c>
      <c r="P320" s="39" t="s">
        <v>7547</v>
      </c>
      <c r="Q320" s="39" t="s">
        <v>7548</v>
      </c>
      <c r="R320" s="41">
        <v>2082000</v>
      </c>
      <c r="S320" s="40"/>
      <c r="T320" s="41"/>
      <c r="U320" s="41"/>
      <c r="V320" s="39"/>
      <c r="W320" s="39"/>
      <c r="X320" s="39"/>
      <c r="Y320" s="41"/>
      <c r="Z320" s="39" t="s">
        <v>7551</v>
      </c>
      <c r="AA320" s="39"/>
      <c r="AB320" s="39"/>
      <c r="AC320" s="40"/>
      <c r="AD320" s="40"/>
      <c r="AE320" s="39"/>
      <c r="AF320" s="40"/>
      <c r="AG320" s="40"/>
      <c r="AH320" s="39" t="s">
        <v>7596</v>
      </c>
      <c r="AI320" s="40">
        <v>45933.4775115741</v>
      </c>
      <c r="AJ320" s="40"/>
      <c r="AK320" s="40"/>
      <c r="AL320" s="40"/>
      <c r="AM320" s="39" t="s">
        <v>7553</v>
      </c>
      <c r="AN320" s="39" t="s">
        <v>7554</v>
      </c>
      <c r="AO320" s="39" t="s">
        <v>7609</v>
      </c>
      <c r="AP320" s="39"/>
      <c r="AQ320" s="39" t="s">
        <v>8169</v>
      </c>
      <c r="AR320" s="39" t="s">
        <v>7557</v>
      </c>
    </row>
    <row r="321" ht="24" spans="1:44">
      <c r="A321" s="39" t="s">
        <v>9336</v>
      </c>
      <c r="B321" s="39" t="s">
        <v>9337</v>
      </c>
      <c r="C321" s="40">
        <v>45933.2916087963</v>
      </c>
      <c r="D321" s="39" t="s">
        <v>9338</v>
      </c>
      <c r="E321" s="39" t="s">
        <v>9339</v>
      </c>
      <c r="F321" s="39" t="s">
        <v>7807</v>
      </c>
      <c r="G321" s="39"/>
      <c r="H321" s="39" t="s">
        <v>9340</v>
      </c>
      <c r="I321" s="39" t="s">
        <v>7543</v>
      </c>
      <c r="J321" s="39" t="s">
        <v>7544</v>
      </c>
      <c r="K321" s="39" t="s">
        <v>7607</v>
      </c>
      <c r="L321" s="39"/>
      <c r="M321" s="41"/>
      <c r="N321" s="39" t="s">
        <v>7546</v>
      </c>
      <c r="O321" s="41">
        <v>900</v>
      </c>
      <c r="P321" s="39" t="s">
        <v>7547</v>
      </c>
      <c r="Q321" s="39" t="s">
        <v>7548</v>
      </c>
      <c r="R321" s="41">
        <v>863000</v>
      </c>
      <c r="S321" s="40">
        <v>45933.6129282407</v>
      </c>
      <c r="T321" s="41">
        <v>6</v>
      </c>
      <c r="U321" s="41">
        <v>10</v>
      </c>
      <c r="V321" s="39" t="s">
        <v>7617</v>
      </c>
      <c r="W321" s="39" t="s">
        <v>7660</v>
      </c>
      <c r="X321" s="39" t="s">
        <v>7661</v>
      </c>
      <c r="Y321" s="41">
        <v>25</v>
      </c>
      <c r="Z321" s="39" t="s">
        <v>7551</v>
      </c>
      <c r="AA321" s="39"/>
      <c r="AB321" s="39"/>
      <c r="AC321" s="40"/>
      <c r="AD321" s="40"/>
      <c r="AE321" s="39"/>
      <c r="AF321" s="40"/>
      <c r="AG321" s="40"/>
      <c r="AH321" s="39" t="s">
        <v>7608</v>
      </c>
      <c r="AI321" s="40">
        <v>45933.6414236111</v>
      </c>
      <c r="AJ321" s="40">
        <v>45933.6414236111</v>
      </c>
      <c r="AK321" s="40"/>
      <c r="AL321" s="40"/>
      <c r="AM321" s="39" t="s">
        <v>7553</v>
      </c>
      <c r="AN321" s="39" t="s">
        <v>7554</v>
      </c>
      <c r="AO321" s="39" t="s">
        <v>7609</v>
      </c>
      <c r="AP321" s="39" t="s">
        <v>7610</v>
      </c>
      <c r="AQ321" s="39" t="s">
        <v>7556</v>
      </c>
      <c r="AR321" s="39" t="s">
        <v>7557</v>
      </c>
    </row>
    <row r="322" ht="24" spans="1:44">
      <c r="A322" s="39" t="s">
        <v>9341</v>
      </c>
      <c r="B322" s="39" t="s">
        <v>9342</v>
      </c>
      <c r="C322" s="40">
        <v>45939.4176157407</v>
      </c>
      <c r="D322" s="39" t="s">
        <v>9343</v>
      </c>
      <c r="E322" s="39" t="s">
        <v>9344</v>
      </c>
      <c r="F322" s="39" t="s">
        <v>9345</v>
      </c>
      <c r="G322" s="39" t="s">
        <v>7700</v>
      </c>
      <c r="H322" s="39" t="s">
        <v>7700</v>
      </c>
      <c r="I322" s="39" t="s">
        <v>7573</v>
      </c>
      <c r="J322" s="39" t="s">
        <v>7544</v>
      </c>
      <c r="K322" s="39" t="s">
        <v>7701</v>
      </c>
      <c r="L322" s="39"/>
      <c r="M322" s="41"/>
      <c r="N322" s="39" t="s">
        <v>7849</v>
      </c>
      <c r="O322" s="41">
        <v>1300</v>
      </c>
      <c r="P322" s="39" t="s">
        <v>7547</v>
      </c>
      <c r="Q322" s="39" t="s">
        <v>7548</v>
      </c>
      <c r="R322" s="41">
        <v>1223000</v>
      </c>
      <c r="S322" s="40">
        <v>45939.4462384259</v>
      </c>
      <c r="T322" s="41">
        <v>2</v>
      </c>
      <c r="U322" s="41">
        <v>4</v>
      </c>
      <c r="V322" s="39" t="s">
        <v>7549</v>
      </c>
      <c r="W322" s="39" t="s">
        <v>7550</v>
      </c>
      <c r="X322" s="39"/>
      <c r="Y322" s="41">
        <v>4</v>
      </c>
      <c r="Z322" s="39" t="s">
        <v>7551</v>
      </c>
      <c r="AA322" s="39"/>
      <c r="AB322" s="39"/>
      <c r="AC322" s="40"/>
      <c r="AD322" s="40"/>
      <c r="AE322" s="39"/>
      <c r="AF322" s="40"/>
      <c r="AG322" s="40"/>
      <c r="AH322" s="39" t="s">
        <v>7608</v>
      </c>
      <c r="AI322" s="40">
        <v>45939.4579282407</v>
      </c>
      <c r="AJ322" s="40">
        <v>45939.4579282407</v>
      </c>
      <c r="AK322" s="40"/>
      <c r="AL322" s="40"/>
      <c r="AM322" s="39" t="s">
        <v>7553</v>
      </c>
      <c r="AN322" s="39" t="s">
        <v>7554</v>
      </c>
      <c r="AO322" s="39" t="s">
        <v>7669</v>
      </c>
      <c r="AP322" s="39" t="s">
        <v>7702</v>
      </c>
      <c r="AQ322" s="39" t="s">
        <v>7556</v>
      </c>
      <c r="AR322" s="39" t="s">
        <v>7557</v>
      </c>
    </row>
    <row r="323" ht="24" spans="1:44">
      <c r="A323" s="39" t="s">
        <v>9346</v>
      </c>
      <c r="B323" s="39" t="s">
        <v>9347</v>
      </c>
      <c r="C323" s="40">
        <v>45938.4718981481</v>
      </c>
      <c r="D323" s="39" t="s">
        <v>9348</v>
      </c>
      <c r="E323" s="39" t="s">
        <v>9349</v>
      </c>
      <c r="F323" s="39" t="s">
        <v>9350</v>
      </c>
      <c r="G323" s="39" t="s">
        <v>7572</v>
      </c>
      <c r="H323" s="39" t="s">
        <v>7572</v>
      </c>
      <c r="I323" s="39" t="s">
        <v>7573</v>
      </c>
      <c r="J323" s="39" t="s">
        <v>7544</v>
      </c>
      <c r="K323" s="39" t="s">
        <v>7574</v>
      </c>
      <c r="L323" s="39"/>
      <c r="M323" s="41"/>
      <c r="N323" s="39" t="s">
        <v>7546</v>
      </c>
      <c r="O323" s="41">
        <v>900</v>
      </c>
      <c r="P323" s="39" t="s">
        <v>7547</v>
      </c>
      <c r="Q323" s="39" t="s">
        <v>7548</v>
      </c>
      <c r="R323" s="41">
        <v>848000</v>
      </c>
      <c r="S323" s="40">
        <v>45938.5004050926</v>
      </c>
      <c r="T323" s="41">
        <v>2</v>
      </c>
      <c r="U323" s="41">
        <v>2</v>
      </c>
      <c r="V323" s="39" t="s">
        <v>7549</v>
      </c>
      <c r="W323" s="39" t="s">
        <v>7550</v>
      </c>
      <c r="X323" s="39"/>
      <c r="Y323" s="41">
        <v>4</v>
      </c>
      <c r="Z323" s="39" t="s">
        <v>7551</v>
      </c>
      <c r="AA323" s="39"/>
      <c r="AB323" s="39"/>
      <c r="AC323" s="40"/>
      <c r="AD323" s="40"/>
      <c r="AE323" s="39"/>
      <c r="AF323" s="40"/>
      <c r="AG323" s="40"/>
      <c r="AH323" s="39" t="s">
        <v>7552</v>
      </c>
      <c r="AI323" s="40">
        <v>45940.4100231481</v>
      </c>
      <c r="AJ323" s="40">
        <v>45938.5426041667</v>
      </c>
      <c r="AK323" s="40">
        <v>45940</v>
      </c>
      <c r="AL323" s="40">
        <v>45940.4100231481</v>
      </c>
      <c r="AM323" s="39" t="s">
        <v>7553</v>
      </c>
      <c r="AN323" s="39" t="s">
        <v>7554</v>
      </c>
      <c r="AO323" s="39" t="s">
        <v>7555</v>
      </c>
      <c r="AP323" s="39" t="s">
        <v>7576</v>
      </c>
      <c r="AQ323" s="39" t="s">
        <v>7556</v>
      </c>
      <c r="AR323" s="39" t="s">
        <v>7557</v>
      </c>
    </row>
    <row r="324" ht="24" spans="1:44">
      <c r="A324" s="39" t="s">
        <v>9351</v>
      </c>
      <c r="B324" s="39" t="s">
        <v>9352</v>
      </c>
      <c r="C324" s="40">
        <v>45931.5356944444</v>
      </c>
      <c r="D324" s="39" t="s">
        <v>9353</v>
      </c>
      <c r="E324" s="39" t="s">
        <v>9354</v>
      </c>
      <c r="F324" s="39" t="s">
        <v>7801</v>
      </c>
      <c r="G324" s="39"/>
      <c r="H324" s="39" t="s">
        <v>9355</v>
      </c>
      <c r="I324" s="39" t="s">
        <v>7543</v>
      </c>
      <c r="J324" s="39" t="s">
        <v>7544</v>
      </c>
      <c r="K324" s="39" t="s">
        <v>7607</v>
      </c>
      <c r="L324" s="39"/>
      <c r="M324" s="41"/>
      <c r="N324" s="39" t="s">
        <v>7546</v>
      </c>
      <c r="O324" s="41">
        <v>900</v>
      </c>
      <c r="P324" s="39" t="s">
        <v>7547</v>
      </c>
      <c r="Q324" s="39" t="s">
        <v>7548</v>
      </c>
      <c r="R324" s="41">
        <v>893000</v>
      </c>
      <c r="S324" s="40">
        <v>45932.4066203704</v>
      </c>
      <c r="T324" s="41">
        <v>4</v>
      </c>
      <c r="U324" s="41">
        <v>6</v>
      </c>
      <c r="V324" s="39" t="s">
        <v>7617</v>
      </c>
      <c r="W324" s="39" t="s">
        <v>7660</v>
      </c>
      <c r="X324" s="39" t="s">
        <v>7661</v>
      </c>
      <c r="Y324" s="41">
        <v>25</v>
      </c>
      <c r="Z324" s="39" t="s">
        <v>7551</v>
      </c>
      <c r="AA324" s="39"/>
      <c r="AB324" s="39"/>
      <c r="AC324" s="40"/>
      <c r="AD324" s="40"/>
      <c r="AE324" s="39"/>
      <c r="AF324" s="40"/>
      <c r="AG324" s="40"/>
      <c r="AH324" s="39" t="s">
        <v>7552</v>
      </c>
      <c r="AI324" s="40">
        <v>45938.6765856482</v>
      </c>
      <c r="AJ324" s="40">
        <v>45932.4305902778</v>
      </c>
      <c r="AK324" s="40">
        <v>45938</v>
      </c>
      <c r="AL324" s="40">
        <v>45938.6765856482</v>
      </c>
      <c r="AM324" s="39" t="s">
        <v>7553</v>
      </c>
      <c r="AN324" s="39" t="s">
        <v>7554</v>
      </c>
      <c r="AO324" s="39" t="s">
        <v>7609</v>
      </c>
      <c r="AP324" s="39" t="s">
        <v>7610</v>
      </c>
      <c r="AQ324" s="39" t="s">
        <v>7556</v>
      </c>
      <c r="AR324" s="39" t="s">
        <v>7557</v>
      </c>
    </row>
    <row r="325" ht="24" spans="1:44">
      <c r="A325" s="39" t="s">
        <v>9356</v>
      </c>
      <c r="B325" s="39" t="s">
        <v>9357</v>
      </c>
      <c r="C325" s="40">
        <v>45939.4694675926</v>
      </c>
      <c r="D325" s="39" t="s">
        <v>9358</v>
      </c>
      <c r="E325" s="39" t="s">
        <v>9359</v>
      </c>
      <c r="F325" s="39" t="s">
        <v>9360</v>
      </c>
      <c r="G325" s="39" t="s">
        <v>9361</v>
      </c>
      <c r="H325" s="39" t="s">
        <v>9361</v>
      </c>
      <c r="I325" s="39" t="s">
        <v>7543</v>
      </c>
      <c r="J325" s="39" t="s">
        <v>7544</v>
      </c>
      <c r="K325" s="39" t="s">
        <v>7564</v>
      </c>
      <c r="L325" s="39" t="s">
        <v>7546</v>
      </c>
      <c r="M325" s="41">
        <v>900</v>
      </c>
      <c r="N325" s="39" t="s">
        <v>7594</v>
      </c>
      <c r="O325" s="41">
        <v>1300</v>
      </c>
      <c r="P325" s="39" t="s">
        <v>7595</v>
      </c>
      <c r="Q325" s="39" t="s">
        <v>7548</v>
      </c>
      <c r="R325" s="41">
        <v>379800</v>
      </c>
      <c r="S325" s="40">
        <v>45939.5487037037</v>
      </c>
      <c r="T325" s="41">
        <v>2</v>
      </c>
      <c r="U325" s="41">
        <v>4</v>
      </c>
      <c r="V325" s="39" t="s">
        <v>7549</v>
      </c>
      <c r="W325" s="39" t="s">
        <v>7550</v>
      </c>
      <c r="X325" s="39"/>
      <c r="Y325" s="41">
        <v>4</v>
      </c>
      <c r="Z325" s="39" t="s">
        <v>7551</v>
      </c>
      <c r="AA325" s="39"/>
      <c r="AB325" s="39"/>
      <c r="AC325" s="40"/>
      <c r="AD325" s="40"/>
      <c r="AE325" s="39"/>
      <c r="AF325" s="40"/>
      <c r="AG325" s="40"/>
      <c r="AH325" s="39" t="s">
        <v>7608</v>
      </c>
      <c r="AI325" s="40">
        <v>45939.5753703704</v>
      </c>
      <c r="AJ325" s="40">
        <v>45939.5753703704</v>
      </c>
      <c r="AK325" s="40"/>
      <c r="AL325" s="40"/>
      <c r="AM325" s="39" t="s">
        <v>7553</v>
      </c>
      <c r="AN325" s="39" t="s">
        <v>7554</v>
      </c>
      <c r="AO325" s="39" t="s">
        <v>7565</v>
      </c>
      <c r="AP325" s="39" t="s">
        <v>7566</v>
      </c>
      <c r="AQ325" s="39"/>
      <c r="AR325" s="39" t="s">
        <v>7557</v>
      </c>
    </row>
    <row r="326" ht="24" spans="1:44">
      <c r="A326" s="39" t="s">
        <v>9362</v>
      </c>
      <c r="B326" s="39" t="s">
        <v>9363</v>
      </c>
      <c r="C326" s="40">
        <v>45931.3506018519</v>
      </c>
      <c r="D326" s="39" t="s">
        <v>9364</v>
      </c>
      <c r="E326" s="39" t="s">
        <v>9365</v>
      </c>
      <c r="F326" s="39" t="s">
        <v>9366</v>
      </c>
      <c r="G326" s="39"/>
      <c r="H326" s="39" t="s">
        <v>9367</v>
      </c>
      <c r="I326" s="39" t="s">
        <v>7592</v>
      </c>
      <c r="J326" s="39"/>
      <c r="K326" s="39" t="s">
        <v>7593</v>
      </c>
      <c r="L326" s="39"/>
      <c r="M326" s="41"/>
      <c r="N326" s="39" t="s">
        <v>7594</v>
      </c>
      <c r="O326" s="41">
        <v>1300</v>
      </c>
      <c r="P326" s="39" t="s">
        <v>7547</v>
      </c>
      <c r="Q326" s="39" t="s">
        <v>7548</v>
      </c>
      <c r="R326" s="41">
        <v>1223000</v>
      </c>
      <c r="S326" s="40">
        <v>45931.7099305556</v>
      </c>
      <c r="T326" s="41">
        <v>2</v>
      </c>
      <c r="U326" s="41">
        <v>2</v>
      </c>
      <c r="V326" s="39" t="s">
        <v>7549</v>
      </c>
      <c r="W326" s="39" t="s">
        <v>7550</v>
      </c>
      <c r="X326" s="39"/>
      <c r="Y326" s="41">
        <v>4</v>
      </c>
      <c r="Z326" s="39" t="s">
        <v>7551</v>
      </c>
      <c r="AA326" s="39"/>
      <c r="AB326" s="39"/>
      <c r="AC326" s="40"/>
      <c r="AD326" s="40"/>
      <c r="AE326" s="39"/>
      <c r="AF326" s="40"/>
      <c r="AG326" s="40"/>
      <c r="AH326" s="39" t="s">
        <v>7552</v>
      </c>
      <c r="AI326" s="40">
        <v>45933.4369791667</v>
      </c>
      <c r="AJ326" s="40">
        <v>45932.5256712963</v>
      </c>
      <c r="AK326" s="40">
        <v>45933</v>
      </c>
      <c r="AL326" s="40">
        <v>45933.4369791667</v>
      </c>
      <c r="AM326" s="39" t="s">
        <v>7553</v>
      </c>
      <c r="AN326" s="39" t="s">
        <v>7554</v>
      </c>
      <c r="AO326" s="39" t="s">
        <v>7669</v>
      </c>
      <c r="AP326" s="39" t="s">
        <v>7702</v>
      </c>
      <c r="AQ326" s="39" t="s">
        <v>7556</v>
      </c>
      <c r="AR326" s="39" t="s">
        <v>7557</v>
      </c>
    </row>
    <row r="327" ht="24" spans="1:44">
      <c r="A327" s="39" t="s">
        <v>9368</v>
      </c>
      <c r="B327" s="39" t="s">
        <v>9369</v>
      </c>
      <c r="C327" s="40">
        <v>45937.6317013889</v>
      </c>
      <c r="D327" s="39" t="s">
        <v>9370</v>
      </c>
      <c r="E327" s="39" t="s">
        <v>9371</v>
      </c>
      <c r="F327" s="39" t="s">
        <v>9372</v>
      </c>
      <c r="G327" s="39"/>
      <c r="H327" s="39" t="s">
        <v>9373</v>
      </c>
      <c r="I327" s="39" t="s">
        <v>7592</v>
      </c>
      <c r="J327" s="39"/>
      <c r="K327" s="39" t="s">
        <v>7593</v>
      </c>
      <c r="L327" s="39" t="s">
        <v>7472</v>
      </c>
      <c r="M327" s="41">
        <v>450</v>
      </c>
      <c r="N327" s="39" t="s">
        <v>7476</v>
      </c>
      <c r="O327" s="41">
        <v>900</v>
      </c>
      <c r="P327" s="39" t="s">
        <v>7595</v>
      </c>
      <c r="Q327" s="39" t="s">
        <v>7642</v>
      </c>
      <c r="R327" s="41">
        <v>472950</v>
      </c>
      <c r="S327" s="40"/>
      <c r="T327" s="41"/>
      <c r="U327" s="41"/>
      <c r="V327" s="39"/>
      <c r="W327" s="39"/>
      <c r="X327" s="39"/>
      <c r="Y327" s="41"/>
      <c r="Z327" s="39" t="s">
        <v>7551</v>
      </c>
      <c r="AA327" s="39"/>
      <c r="AB327" s="39"/>
      <c r="AC327" s="40"/>
      <c r="AD327" s="40"/>
      <c r="AE327" s="39"/>
      <c r="AF327" s="40"/>
      <c r="AG327" s="40"/>
      <c r="AH327" s="39" t="s">
        <v>7596</v>
      </c>
      <c r="AI327" s="40">
        <v>45937.631712963</v>
      </c>
      <c r="AJ327" s="40"/>
      <c r="AK327" s="40"/>
      <c r="AL327" s="40"/>
      <c r="AM327" s="39" t="s">
        <v>7553</v>
      </c>
      <c r="AN327" s="39" t="s">
        <v>7554</v>
      </c>
      <c r="AO327" s="39" t="s">
        <v>7555</v>
      </c>
      <c r="AP327" s="39"/>
      <c r="AQ327" s="39"/>
      <c r="AR327" s="39" t="s">
        <v>7557</v>
      </c>
    </row>
    <row r="328" ht="24" spans="1:44">
      <c r="A328" s="39" t="s">
        <v>9374</v>
      </c>
      <c r="B328" s="39" t="s">
        <v>9375</v>
      </c>
      <c r="C328" s="40">
        <v>45936.4076388889</v>
      </c>
      <c r="D328" s="39" t="s">
        <v>9376</v>
      </c>
      <c r="E328" s="39" t="s">
        <v>9377</v>
      </c>
      <c r="F328" s="39" t="s">
        <v>9176</v>
      </c>
      <c r="G328" s="39" t="s">
        <v>7738</v>
      </c>
      <c r="H328" s="39" t="s">
        <v>7738</v>
      </c>
      <c r="I328" s="39" t="s">
        <v>7573</v>
      </c>
      <c r="J328" s="39" t="s">
        <v>7544</v>
      </c>
      <c r="K328" s="39" t="s">
        <v>7616</v>
      </c>
      <c r="L328" s="39"/>
      <c r="M328" s="41"/>
      <c r="N328" s="39" t="s">
        <v>7546</v>
      </c>
      <c r="O328" s="41">
        <v>900</v>
      </c>
      <c r="P328" s="39" t="s">
        <v>7547</v>
      </c>
      <c r="Q328" s="39" t="s">
        <v>7548</v>
      </c>
      <c r="R328" s="41">
        <v>848000</v>
      </c>
      <c r="S328" s="40">
        <v>45936.5921064815</v>
      </c>
      <c r="T328" s="41">
        <v>5</v>
      </c>
      <c r="U328" s="41">
        <v>7</v>
      </c>
      <c r="V328" s="39" t="s">
        <v>7617</v>
      </c>
      <c r="W328" s="39"/>
      <c r="X328" s="39" t="s">
        <v>7618</v>
      </c>
      <c r="Y328" s="41">
        <v>25</v>
      </c>
      <c r="Z328" s="39" t="s">
        <v>7551</v>
      </c>
      <c r="AA328" s="39"/>
      <c r="AB328" s="39"/>
      <c r="AC328" s="40"/>
      <c r="AD328" s="40"/>
      <c r="AE328" s="39"/>
      <c r="AF328" s="40"/>
      <c r="AG328" s="40"/>
      <c r="AH328" s="39" t="s">
        <v>7608</v>
      </c>
      <c r="AI328" s="40">
        <v>45940.3536226852</v>
      </c>
      <c r="AJ328" s="40">
        <v>45940.3536226852</v>
      </c>
      <c r="AK328" s="40"/>
      <c r="AL328" s="40"/>
      <c r="AM328" s="39" t="s">
        <v>7553</v>
      </c>
      <c r="AN328" s="39" t="s">
        <v>7554</v>
      </c>
      <c r="AO328" s="39" t="s">
        <v>7619</v>
      </c>
      <c r="AP328" s="39" t="s">
        <v>7620</v>
      </c>
      <c r="AQ328" s="39" t="s">
        <v>7556</v>
      </c>
      <c r="AR328" s="39" t="s">
        <v>7557</v>
      </c>
    </row>
    <row r="329" ht="24" spans="1:44">
      <c r="A329" s="39" t="s">
        <v>9378</v>
      </c>
      <c r="B329" s="39" t="s">
        <v>9379</v>
      </c>
      <c r="C329" s="40">
        <v>45937.3512037037</v>
      </c>
      <c r="D329" s="39" t="s">
        <v>9380</v>
      </c>
      <c r="E329" s="39" t="s">
        <v>9381</v>
      </c>
      <c r="F329" s="39" t="s">
        <v>9382</v>
      </c>
      <c r="G329" s="39"/>
      <c r="H329" s="39" t="s">
        <v>9383</v>
      </c>
      <c r="I329" s="39" t="s">
        <v>7592</v>
      </c>
      <c r="J329" s="39"/>
      <c r="K329" s="39" t="s">
        <v>7593</v>
      </c>
      <c r="L329" s="39" t="s">
        <v>7472</v>
      </c>
      <c r="M329" s="41">
        <v>900</v>
      </c>
      <c r="N329" s="39" t="s">
        <v>7594</v>
      </c>
      <c r="O329" s="41">
        <v>900</v>
      </c>
      <c r="P329" s="39" t="s">
        <v>7595</v>
      </c>
      <c r="Q329" s="39" t="s">
        <v>7548</v>
      </c>
      <c r="R329" s="41">
        <v>20000</v>
      </c>
      <c r="S329" s="40">
        <v>45937.3861458333</v>
      </c>
      <c r="T329" s="41">
        <v>3</v>
      </c>
      <c r="U329" s="41">
        <v>3</v>
      </c>
      <c r="V329" s="39" t="s">
        <v>7549</v>
      </c>
      <c r="W329" s="39" t="s">
        <v>7550</v>
      </c>
      <c r="X329" s="39"/>
      <c r="Y329" s="41">
        <v>4</v>
      </c>
      <c r="Z329" s="39" t="s">
        <v>7551</v>
      </c>
      <c r="AA329" s="39"/>
      <c r="AB329" s="39"/>
      <c r="AC329" s="40"/>
      <c r="AD329" s="40"/>
      <c r="AE329" s="39"/>
      <c r="AF329" s="40"/>
      <c r="AG329" s="40"/>
      <c r="AH329" s="39" t="s">
        <v>7552</v>
      </c>
      <c r="AI329" s="40">
        <v>45940.8473842593</v>
      </c>
      <c r="AJ329" s="40">
        <v>45937.4292824074</v>
      </c>
      <c r="AK329" s="40">
        <v>45940</v>
      </c>
      <c r="AL329" s="40">
        <v>45940.8473842593</v>
      </c>
      <c r="AM329" s="39" t="s">
        <v>7553</v>
      </c>
      <c r="AN329" s="39" t="s">
        <v>7554</v>
      </c>
      <c r="AO329" s="39" t="s">
        <v>7669</v>
      </c>
      <c r="AP329" s="39" t="s">
        <v>7702</v>
      </c>
      <c r="AQ329" s="39"/>
      <c r="AR329" s="39" t="s">
        <v>7557</v>
      </c>
    </row>
    <row r="330" ht="24" spans="1:44">
      <c r="A330" s="39" t="s">
        <v>9384</v>
      </c>
      <c r="B330" s="39" t="s">
        <v>9385</v>
      </c>
      <c r="C330" s="40">
        <v>45938.4624189815</v>
      </c>
      <c r="D330" s="39" t="s">
        <v>7324</v>
      </c>
      <c r="E330" s="39" t="s">
        <v>9386</v>
      </c>
      <c r="F330" s="39" t="s">
        <v>9387</v>
      </c>
      <c r="G330" s="39"/>
      <c r="H330" s="39" t="s">
        <v>9078</v>
      </c>
      <c r="I330" s="39" t="s">
        <v>7592</v>
      </c>
      <c r="J330" s="39"/>
      <c r="K330" s="39" t="s">
        <v>7593</v>
      </c>
      <c r="L330" s="39"/>
      <c r="M330" s="41"/>
      <c r="N330" s="39" t="s">
        <v>7546</v>
      </c>
      <c r="O330" s="41">
        <v>900</v>
      </c>
      <c r="P330" s="39" t="s">
        <v>7547</v>
      </c>
      <c r="Q330" s="39" t="s">
        <v>7548</v>
      </c>
      <c r="R330" s="41">
        <v>863000</v>
      </c>
      <c r="S330" s="40"/>
      <c r="T330" s="41"/>
      <c r="U330" s="41"/>
      <c r="V330" s="39"/>
      <c r="W330" s="39"/>
      <c r="X330" s="39"/>
      <c r="Y330" s="41"/>
      <c r="Z330" s="39" t="s">
        <v>7551</v>
      </c>
      <c r="AA330" s="39"/>
      <c r="AB330" s="39"/>
      <c r="AC330" s="40"/>
      <c r="AD330" s="40"/>
      <c r="AE330" s="39"/>
      <c r="AF330" s="40"/>
      <c r="AG330" s="40"/>
      <c r="AH330" s="39" t="s">
        <v>7596</v>
      </c>
      <c r="AI330" s="40">
        <v>45938.4624189815</v>
      </c>
      <c r="AJ330" s="40"/>
      <c r="AK330" s="40"/>
      <c r="AL330" s="40"/>
      <c r="AM330" s="39" t="s">
        <v>7553</v>
      </c>
      <c r="AN330" s="39" t="s">
        <v>7554</v>
      </c>
      <c r="AO330" s="39" t="s">
        <v>7565</v>
      </c>
      <c r="AP330" s="39"/>
      <c r="AQ330" s="39" t="s">
        <v>7556</v>
      </c>
      <c r="AR330" s="39" t="s">
        <v>7557</v>
      </c>
    </row>
    <row r="331" ht="24" spans="1:44">
      <c r="A331" s="39" t="s">
        <v>9388</v>
      </c>
      <c r="B331" s="39" t="s">
        <v>9389</v>
      </c>
      <c r="C331" s="40">
        <v>45937.415462963</v>
      </c>
      <c r="D331" s="39" t="s">
        <v>9390</v>
      </c>
      <c r="E331" s="39" t="s">
        <v>9391</v>
      </c>
      <c r="F331" s="39" t="s">
        <v>9392</v>
      </c>
      <c r="G331" s="39" t="s">
        <v>9393</v>
      </c>
      <c r="H331" s="39" t="s">
        <v>9393</v>
      </c>
      <c r="I331" s="39" t="s">
        <v>7573</v>
      </c>
      <c r="J331" s="39" t="s">
        <v>7544</v>
      </c>
      <c r="K331" s="39" t="s">
        <v>7616</v>
      </c>
      <c r="L331" s="39" t="s">
        <v>7594</v>
      </c>
      <c r="M331" s="41">
        <v>450</v>
      </c>
      <c r="N331" s="39" t="s">
        <v>7546</v>
      </c>
      <c r="O331" s="41">
        <v>900</v>
      </c>
      <c r="P331" s="39" t="s">
        <v>7595</v>
      </c>
      <c r="Q331" s="39" t="s">
        <v>7548</v>
      </c>
      <c r="R331" s="41">
        <v>426650</v>
      </c>
      <c r="S331" s="40">
        <v>45937.4902199074</v>
      </c>
      <c r="T331" s="41">
        <v>3</v>
      </c>
      <c r="U331" s="41">
        <v>3</v>
      </c>
      <c r="V331" s="39" t="s">
        <v>7549</v>
      </c>
      <c r="W331" s="39" t="s">
        <v>7550</v>
      </c>
      <c r="X331" s="39"/>
      <c r="Y331" s="41">
        <v>4</v>
      </c>
      <c r="Z331" s="39" t="s">
        <v>7551</v>
      </c>
      <c r="AA331" s="39"/>
      <c r="AB331" s="39"/>
      <c r="AC331" s="40"/>
      <c r="AD331" s="40"/>
      <c r="AE331" s="39"/>
      <c r="AF331" s="40"/>
      <c r="AG331" s="40"/>
      <c r="AH331" s="39" t="s">
        <v>7552</v>
      </c>
      <c r="AI331" s="40">
        <v>45940.6415277778</v>
      </c>
      <c r="AJ331" s="40">
        <v>45938.3462847222</v>
      </c>
      <c r="AK331" s="40">
        <v>45939</v>
      </c>
      <c r="AL331" s="40">
        <v>45940.6415277778</v>
      </c>
      <c r="AM331" s="39" t="s">
        <v>7553</v>
      </c>
      <c r="AN331" s="39" t="s">
        <v>7554</v>
      </c>
      <c r="AO331" s="39" t="s">
        <v>7619</v>
      </c>
      <c r="AP331" s="39" t="s">
        <v>7620</v>
      </c>
      <c r="AQ331" s="39"/>
      <c r="AR331" s="39" t="s">
        <v>7557</v>
      </c>
    </row>
    <row r="332" ht="24" spans="1:44">
      <c r="A332" s="39" t="s">
        <v>9394</v>
      </c>
      <c r="B332" s="39" t="s">
        <v>9395</v>
      </c>
      <c r="C332" s="40">
        <v>45937.3710069444</v>
      </c>
      <c r="D332" s="39" t="s">
        <v>7324</v>
      </c>
      <c r="E332" s="39" t="s">
        <v>9396</v>
      </c>
      <c r="F332" s="39" t="s">
        <v>9397</v>
      </c>
      <c r="G332" s="39"/>
      <c r="H332" s="39" t="s">
        <v>9398</v>
      </c>
      <c r="I332" s="39" t="s">
        <v>7592</v>
      </c>
      <c r="J332" s="39"/>
      <c r="K332" s="39" t="s">
        <v>7593</v>
      </c>
      <c r="L332" s="39"/>
      <c r="M332" s="41"/>
      <c r="N332" s="39" t="s">
        <v>7546</v>
      </c>
      <c r="O332" s="41">
        <v>900</v>
      </c>
      <c r="P332" s="39" t="s">
        <v>7547</v>
      </c>
      <c r="Q332" s="39" t="s">
        <v>7548</v>
      </c>
      <c r="R332" s="41">
        <v>848000</v>
      </c>
      <c r="S332" s="40"/>
      <c r="T332" s="41"/>
      <c r="U332" s="41"/>
      <c r="V332" s="39"/>
      <c r="W332" s="39"/>
      <c r="X332" s="39"/>
      <c r="Y332" s="41"/>
      <c r="Z332" s="39" t="s">
        <v>7551</v>
      </c>
      <c r="AA332" s="39"/>
      <c r="AB332" s="39"/>
      <c r="AC332" s="40"/>
      <c r="AD332" s="40"/>
      <c r="AE332" s="39"/>
      <c r="AF332" s="40"/>
      <c r="AG332" s="40"/>
      <c r="AH332" s="39" t="s">
        <v>7596</v>
      </c>
      <c r="AI332" s="40">
        <v>45937.3710069444</v>
      </c>
      <c r="AJ332" s="40"/>
      <c r="AK332" s="40"/>
      <c r="AL332" s="40"/>
      <c r="AM332" s="39" t="s">
        <v>7553</v>
      </c>
      <c r="AN332" s="39" t="s">
        <v>7554</v>
      </c>
      <c r="AO332" s="39" t="s">
        <v>7619</v>
      </c>
      <c r="AP332" s="39"/>
      <c r="AQ332" s="39" t="s">
        <v>7556</v>
      </c>
      <c r="AR332" s="39" t="s">
        <v>7557</v>
      </c>
    </row>
    <row r="333" ht="24" spans="1:44">
      <c r="A333" s="39" t="s">
        <v>9399</v>
      </c>
      <c r="B333" s="39" t="s">
        <v>9400</v>
      </c>
      <c r="C333" s="40">
        <v>45940.3833796296</v>
      </c>
      <c r="D333" s="39" t="s">
        <v>9401</v>
      </c>
      <c r="E333" s="39" t="s">
        <v>9402</v>
      </c>
      <c r="F333" s="39" t="s">
        <v>9403</v>
      </c>
      <c r="G333" s="39" t="s">
        <v>7675</v>
      </c>
      <c r="H333" s="39" t="s">
        <v>9404</v>
      </c>
      <c r="I333" s="39" t="s">
        <v>7543</v>
      </c>
      <c r="J333" s="39" t="s">
        <v>7544</v>
      </c>
      <c r="K333" s="39" t="s">
        <v>7688</v>
      </c>
      <c r="L333" s="39"/>
      <c r="M333" s="41"/>
      <c r="N333" s="39" t="s">
        <v>7546</v>
      </c>
      <c r="O333" s="41">
        <v>900</v>
      </c>
      <c r="P333" s="39" t="s">
        <v>7547</v>
      </c>
      <c r="Q333" s="39" t="s">
        <v>7548</v>
      </c>
      <c r="R333" s="41">
        <v>893000</v>
      </c>
      <c r="S333" s="40">
        <v>45940.7563310185</v>
      </c>
      <c r="T333" s="41">
        <v>1</v>
      </c>
      <c r="U333" s="41">
        <v>3</v>
      </c>
      <c r="V333" s="39" t="s">
        <v>7549</v>
      </c>
      <c r="W333" s="39" t="s">
        <v>7550</v>
      </c>
      <c r="X333" s="39"/>
      <c r="Y333" s="41">
        <v>4</v>
      </c>
      <c r="Z333" s="39" t="s">
        <v>7551</v>
      </c>
      <c r="AA333" s="39"/>
      <c r="AB333" s="39"/>
      <c r="AC333" s="40"/>
      <c r="AD333" s="40"/>
      <c r="AE333" s="39"/>
      <c r="AF333" s="40"/>
      <c r="AG333" s="40"/>
      <c r="AH333" s="39" t="s">
        <v>7628</v>
      </c>
      <c r="AI333" s="40">
        <v>45940.7563310185</v>
      </c>
      <c r="AJ333" s="40"/>
      <c r="AK333" s="40"/>
      <c r="AL333" s="40"/>
      <c r="AM333" s="39" t="s">
        <v>7553</v>
      </c>
      <c r="AN333" s="39" t="s">
        <v>7554</v>
      </c>
      <c r="AO333" s="39" t="s">
        <v>7609</v>
      </c>
      <c r="AP333" s="39" t="s">
        <v>7610</v>
      </c>
      <c r="AQ333" s="39" t="s">
        <v>7556</v>
      </c>
      <c r="AR333" s="39" t="s">
        <v>7557</v>
      </c>
    </row>
    <row r="334" ht="24" spans="1:44">
      <c r="A334" s="39" t="s">
        <v>9405</v>
      </c>
      <c r="B334" s="39" t="s">
        <v>9406</v>
      </c>
      <c r="C334" s="40">
        <v>45931.5288541667</v>
      </c>
      <c r="D334" s="39" t="s">
        <v>9407</v>
      </c>
      <c r="E334" s="39" t="s">
        <v>9408</v>
      </c>
      <c r="F334" s="39" t="s">
        <v>9409</v>
      </c>
      <c r="G334" s="39" t="s">
        <v>9410</v>
      </c>
      <c r="H334" s="39" t="s">
        <v>9410</v>
      </c>
      <c r="I334" s="39" t="s">
        <v>7573</v>
      </c>
      <c r="J334" s="39" t="s">
        <v>7544</v>
      </c>
      <c r="K334" s="39" t="s">
        <v>7583</v>
      </c>
      <c r="L334" s="39"/>
      <c r="M334" s="41"/>
      <c r="N334" s="39" t="s">
        <v>7546</v>
      </c>
      <c r="O334" s="41">
        <v>900</v>
      </c>
      <c r="P334" s="39" t="s">
        <v>7547</v>
      </c>
      <c r="Q334" s="39" t="s">
        <v>7548</v>
      </c>
      <c r="R334" s="41">
        <v>848000</v>
      </c>
      <c r="S334" s="40">
        <v>45931.588900463</v>
      </c>
      <c r="T334" s="41">
        <v>2</v>
      </c>
      <c r="U334" s="41">
        <v>3</v>
      </c>
      <c r="V334" s="39" t="s">
        <v>7549</v>
      </c>
      <c r="W334" s="39" t="s">
        <v>7550</v>
      </c>
      <c r="X334" s="39"/>
      <c r="Y334" s="41">
        <v>4</v>
      </c>
      <c r="Z334" s="39" t="s">
        <v>7551</v>
      </c>
      <c r="AA334" s="39"/>
      <c r="AB334" s="39"/>
      <c r="AC334" s="40"/>
      <c r="AD334" s="40"/>
      <c r="AE334" s="39"/>
      <c r="AF334" s="40"/>
      <c r="AG334" s="40"/>
      <c r="AH334" s="39" t="s">
        <v>7552</v>
      </c>
      <c r="AI334" s="40">
        <v>45934.3989814815</v>
      </c>
      <c r="AJ334" s="40">
        <v>45932.378125</v>
      </c>
      <c r="AK334" s="40">
        <v>45933</v>
      </c>
      <c r="AL334" s="40">
        <v>45934.3989814815</v>
      </c>
      <c r="AM334" s="39" t="s">
        <v>7553</v>
      </c>
      <c r="AN334" s="39" t="s">
        <v>7554</v>
      </c>
      <c r="AO334" s="39" t="s">
        <v>7584</v>
      </c>
      <c r="AP334" s="39" t="s">
        <v>7585</v>
      </c>
      <c r="AQ334" s="39" t="s">
        <v>7556</v>
      </c>
      <c r="AR334" s="39" t="s">
        <v>7557</v>
      </c>
    </row>
    <row r="335" ht="24" spans="1:44">
      <c r="A335" s="39" t="s">
        <v>9411</v>
      </c>
      <c r="B335" s="39" t="s">
        <v>7324</v>
      </c>
      <c r="C335" s="40">
        <v>45931.4986574074</v>
      </c>
      <c r="D335" s="39" t="s">
        <v>7324</v>
      </c>
      <c r="E335" s="39" t="s">
        <v>9412</v>
      </c>
      <c r="F335" s="39" t="s">
        <v>9413</v>
      </c>
      <c r="G335" s="39"/>
      <c r="H335" s="39" t="s">
        <v>9414</v>
      </c>
      <c r="I335" s="39" t="s">
        <v>7592</v>
      </c>
      <c r="J335" s="39"/>
      <c r="K335" s="39" t="s">
        <v>7593</v>
      </c>
      <c r="L335" s="39"/>
      <c r="M335" s="41"/>
      <c r="N335" s="39" t="s">
        <v>7497</v>
      </c>
      <c r="O335" s="41">
        <v>450</v>
      </c>
      <c r="P335" s="39" t="s">
        <v>7547</v>
      </c>
      <c r="Q335" s="39" t="s">
        <v>7642</v>
      </c>
      <c r="R335" s="41">
        <v>457000</v>
      </c>
      <c r="S335" s="40"/>
      <c r="T335" s="41"/>
      <c r="U335" s="41"/>
      <c r="V335" s="39"/>
      <c r="W335" s="39"/>
      <c r="X335" s="39"/>
      <c r="Y335" s="41"/>
      <c r="Z335" s="39" t="s">
        <v>7551</v>
      </c>
      <c r="AA335" s="39"/>
      <c r="AB335" s="39"/>
      <c r="AC335" s="40"/>
      <c r="AD335" s="40"/>
      <c r="AE335" s="39"/>
      <c r="AF335" s="40"/>
      <c r="AG335" s="40"/>
      <c r="AH335" s="39" t="s">
        <v>7596</v>
      </c>
      <c r="AI335" s="40">
        <v>45931.4986574074</v>
      </c>
      <c r="AJ335" s="40"/>
      <c r="AK335" s="40"/>
      <c r="AL335" s="40"/>
      <c r="AM335" s="39" t="s">
        <v>7553</v>
      </c>
      <c r="AN335" s="39" t="s">
        <v>7554</v>
      </c>
      <c r="AO335" s="39" t="s">
        <v>7609</v>
      </c>
      <c r="AP335" s="39"/>
      <c r="AQ335" s="39" t="s">
        <v>8169</v>
      </c>
      <c r="AR335" s="39" t="s">
        <v>7557</v>
      </c>
    </row>
    <row r="336" ht="24" spans="1:44">
      <c r="A336" s="39" t="s">
        <v>9415</v>
      </c>
      <c r="B336" s="39" t="s">
        <v>9416</v>
      </c>
      <c r="C336" s="40">
        <v>45932.4801041667</v>
      </c>
      <c r="D336" s="39" t="s">
        <v>9417</v>
      </c>
      <c r="E336" s="39" t="s">
        <v>9418</v>
      </c>
      <c r="F336" s="39" t="s">
        <v>9419</v>
      </c>
      <c r="G336" s="39"/>
      <c r="H336" s="39"/>
      <c r="I336" s="39" t="s">
        <v>7573</v>
      </c>
      <c r="J336" s="39" t="s">
        <v>7544</v>
      </c>
      <c r="K336" s="39" t="s">
        <v>7616</v>
      </c>
      <c r="L336" s="39"/>
      <c r="M336" s="41"/>
      <c r="N336" s="39" t="s">
        <v>7546</v>
      </c>
      <c r="O336" s="41">
        <v>900</v>
      </c>
      <c r="P336" s="39" t="s">
        <v>7547</v>
      </c>
      <c r="Q336" s="39" t="s">
        <v>7548</v>
      </c>
      <c r="R336" s="41">
        <v>893000</v>
      </c>
      <c r="S336" s="40">
        <v>45932.6371527778</v>
      </c>
      <c r="T336" s="41">
        <v>5</v>
      </c>
      <c r="U336" s="41">
        <v>7</v>
      </c>
      <c r="V336" s="39" t="s">
        <v>7617</v>
      </c>
      <c r="W336" s="39"/>
      <c r="X336" s="39" t="s">
        <v>7618</v>
      </c>
      <c r="Y336" s="41">
        <v>25</v>
      </c>
      <c r="Z336" s="39" t="s">
        <v>7551</v>
      </c>
      <c r="AA336" s="39"/>
      <c r="AB336" s="39"/>
      <c r="AC336" s="40"/>
      <c r="AD336" s="40"/>
      <c r="AE336" s="39"/>
      <c r="AF336" s="40"/>
      <c r="AG336" s="40"/>
      <c r="AH336" s="39" t="s">
        <v>7552</v>
      </c>
      <c r="AI336" s="40">
        <v>45939.8953472222</v>
      </c>
      <c r="AJ336" s="40">
        <v>45936.5137962963</v>
      </c>
      <c r="AK336" s="40">
        <v>45939</v>
      </c>
      <c r="AL336" s="40">
        <v>45939.8953472222</v>
      </c>
      <c r="AM336" s="39" t="s">
        <v>7553</v>
      </c>
      <c r="AN336" s="39" t="s">
        <v>7554</v>
      </c>
      <c r="AO336" s="39" t="s">
        <v>7619</v>
      </c>
      <c r="AP336" s="39" t="s">
        <v>7620</v>
      </c>
      <c r="AQ336" s="39" t="s">
        <v>7556</v>
      </c>
      <c r="AR336" s="39" t="s">
        <v>7557</v>
      </c>
    </row>
    <row r="337" ht="24" spans="1:44">
      <c r="A337" s="39" t="s">
        <v>9420</v>
      </c>
      <c r="B337" s="39" t="s">
        <v>9421</v>
      </c>
      <c r="C337" s="40">
        <v>45931.4492592593</v>
      </c>
      <c r="D337" s="39" t="s">
        <v>9422</v>
      </c>
      <c r="E337" s="39" t="s">
        <v>9423</v>
      </c>
      <c r="F337" s="39" t="s">
        <v>9424</v>
      </c>
      <c r="G337" s="39" t="s">
        <v>9425</v>
      </c>
      <c r="H337" s="39" t="s">
        <v>9425</v>
      </c>
      <c r="I337" s="39" t="s">
        <v>7573</v>
      </c>
      <c r="J337" s="39" t="s">
        <v>7544</v>
      </c>
      <c r="K337" s="39" t="s">
        <v>7583</v>
      </c>
      <c r="L337" s="39"/>
      <c r="M337" s="41"/>
      <c r="N337" s="39" t="s">
        <v>7546</v>
      </c>
      <c r="O337" s="41">
        <v>900</v>
      </c>
      <c r="P337" s="39" t="s">
        <v>7547</v>
      </c>
      <c r="Q337" s="39" t="s">
        <v>7548</v>
      </c>
      <c r="R337" s="41">
        <v>848000</v>
      </c>
      <c r="S337" s="40">
        <v>45931.5965625</v>
      </c>
      <c r="T337" s="41">
        <v>2</v>
      </c>
      <c r="U337" s="41">
        <v>3</v>
      </c>
      <c r="V337" s="39" t="s">
        <v>7549</v>
      </c>
      <c r="W337" s="39" t="s">
        <v>7550</v>
      </c>
      <c r="X337" s="39"/>
      <c r="Y337" s="41">
        <v>4</v>
      </c>
      <c r="Z337" s="39" t="s">
        <v>7551</v>
      </c>
      <c r="AA337" s="39"/>
      <c r="AB337" s="39"/>
      <c r="AC337" s="40"/>
      <c r="AD337" s="40"/>
      <c r="AE337" s="39"/>
      <c r="AF337" s="40"/>
      <c r="AG337" s="40"/>
      <c r="AH337" s="39" t="s">
        <v>7552</v>
      </c>
      <c r="AI337" s="40">
        <v>45934.3877199074</v>
      </c>
      <c r="AJ337" s="40">
        <v>45932.3371643519</v>
      </c>
      <c r="AK337" s="40">
        <v>45933</v>
      </c>
      <c r="AL337" s="40">
        <v>45934.3877199074</v>
      </c>
      <c r="AM337" s="39" t="s">
        <v>7553</v>
      </c>
      <c r="AN337" s="39" t="s">
        <v>7554</v>
      </c>
      <c r="AO337" s="39" t="s">
        <v>7584</v>
      </c>
      <c r="AP337" s="39" t="s">
        <v>7585</v>
      </c>
      <c r="AQ337" s="39" t="s">
        <v>7556</v>
      </c>
      <c r="AR337" s="39" t="s">
        <v>7557</v>
      </c>
    </row>
    <row r="338" ht="24" spans="1:44">
      <c r="A338" s="39" t="s">
        <v>9426</v>
      </c>
      <c r="B338" s="39" t="s">
        <v>7324</v>
      </c>
      <c r="C338" s="40">
        <v>45940.7862615741</v>
      </c>
      <c r="D338" s="39" t="s">
        <v>7324</v>
      </c>
      <c r="E338" s="39" t="s">
        <v>9427</v>
      </c>
      <c r="F338" s="39" t="s">
        <v>9428</v>
      </c>
      <c r="G338" s="39"/>
      <c r="H338" s="39" t="s">
        <v>9429</v>
      </c>
      <c r="I338" s="39" t="s">
        <v>7592</v>
      </c>
      <c r="J338" s="39"/>
      <c r="K338" s="39" t="s">
        <v>7593</v>
      </c>
      <c r="L338" s="39"/>
      <c r="M338" s="41"/>
      <c r="N338" s="39" t="s">
        <v>7546</v>
      </c>
      <c r="O338" s="41">
        <v>900</v>
      </c>
      <c r="P338" s="39" t="s">
        <v>7547</v>
      </c>
      <c r="Q338" s="39" t="s">
        <v>7548</v>
      </c>
      <c r="R338" s="41">
        <v>863000</v>
      </c>
      <c r="S338" s="40"/>
      <c r="T338" s="41"/>
      <c r="U338" s="41"/>
      <c r="V338" s="39"/>
      <c r="W338" s="39"/>
      <c r="X338" s="39"/>
      <c r="Y338" s="41"/>
      <c r="Z338" s="39" t="s">
        <v>7551</v>
      </c>
      <c r="AA338" s="39"/>
      <c r="AB338" s="39"/>
      <c r="AC338" s="40"/>
      <c r="AD338" s="40"/>
      <c r="AE338" s="39"/>
      <c r="AF338" s="40"/>
      <c r="AG338" s="40"/>
      <c r="AH338" s="39" t="s">
        <v>7596</v>
      </c>
      <c r="AI338" s="40">
        <v>45940.7862615741</v>
      </c>
      <c r="AJ338" s="40"/>
      <c r="AK338" s="40"/>
      <c r="AL338" s="40"/>
      <c r="AM338" s="39" t="s">
        <v>7553</v>
      </c>
      <c r="AN338" s="39" t="s">
        <v>7554</v>
      </c>
      <c r="AO338" s="39" t="s">
        <v>7609</v>
      </c>
      <c r="AP338" s="39"/>
      <c r="AQ338" s="39" t="s">
        <v>8169</v>
      </c>
      <c r="AR338" s="39" t="s">
        <v>7557</v>
      </c>
    </row>
    <row r="339" ht="24" spans="1:44">
      <c r="A339" s="39" t="s">
        <v>9430</v>
      </c>
      <c r="B339" s="39" t="s">
        <v>9431</v>
      </c>
      <c r="C339" s="40">
        <v>45932.5579166667</v>
      </c>
      <c r="D339" s="39" t="s">
        <v>9432</v>
      </c>
      <c r="E339" s="39" t="s">
        <v>9433</v>
      </c>
      <c r="F339" s="39" t="s">
        <v>9434</v>
      </c>
      <c r="G339" s="39" t="s">
        <v>8449</v>
      </c>
      <c r="H339" s="39" t="s">
        <v>8449</v>
      </c>
      <c r="I339" s="39" t="s">
        <v>7573</v>
      </c>
      <c r="J339" s="39" t="s">
        <v>7544</v>
      </c>
      <c r="K339" s="39" t="s">
        <v>7701</v>
      </c>
      <c r="L339" s="39"/>
      <c r="M339" s="41"/>
      <c r="N339" s="39" t="s">
        <v>9435</v>
      </c>
      <c r="O339" s="41">
        <v>7700</v>
      </c>
      <c r="P339" s="39" t="s">
        <v>7547</v>
      </c>
      <c r="Q339" s="39" t="s">
        <v>7548</v>
      </c>
      <c r="R339" s="41">
        <v>7571300</v>
      </c>
      <c r="S339" s="40">
        <v>45932.6033796296</v>
      </c>
      <c r="T339" s="41">
        <v>1</v>
      </c>
      <c r="U339" s="41">
        <v>1</v>
      </c>
      <c r="V339" s="39" t="s">
        <v>7549</v>
      </c>
      <c r="W339" s="39" t="s">
        <v>7550</v>
      </c>
      <c r="X339" s="39"/>
      <c r="Y339" s="41">
        <v>4</v>
      </c>
      <c r="Z339" s="39" t="s">
        <v>7551</v>
      </c>
      <c r="AA339" s="39"/>
      <c r="AB339" s="39"/>
      <c r="AC339" s="40"/>
      <c r="AD339" s="40"/>
      <c r="AE339" s="39"/>
      <c r="AF339" s="40"/>
      <c r="AG339" s="40"/>
      <c r="AH339" s="39" t="s">
        <v>7552</v>
      </c>
      <c r="AI339" s="40">
        <v>45933.4379282407</v>
      </c>
      <c r="AJ339" s="40">
        <v>45933.3389814815</v>
      </c>
      <c r="AK339" s="40">
        <v>45933</v>
      </c>
      <c r="AL339" s="40">
        <v>45933.4379282407</v>
      </c>
      <c r="AM339" s="39" t="s">
        <v>7553</v>
      </c>
      <c r="AN339" s="41" t="s">
        <v>7554</v>
      </c>
      <c r="AO339" s="39" t="s">
        <v>7669</v>
      </c>
      <c r="AP339" s="39" t="s">
        <v>7702</v>
      </c>
      <c r="AQ339" s="39" t="s">
        <v>7556</v>
      </c>
      <c r="AR339" s="39" t="s">
        <v>7557</v>
      </c>
    </row>
    <row r="340" ht="24" spans="1:44">
      <c r="A340" s="39" t="s">
        <v>9436</v>
      </c>
      <c r="B340" s="39" t="s">
        <v>9437</v>
      </c>
      <c r="C340" s="40">
        <v>45937.4340393519</v>
      </c>
      <c r="D340" s="39" t="s">
        <v>9438</v>
      </c>
      <c r="E340" s="39" t="s">
        <v>9439</v>
      </c>
      <c r="F340" s="39" t="s">
        <v>9440</v>
      </c>
      <c r="G340" s="39" t="s">
        <v>9441</v>
      </c>
      <c r="H340" s="39" t="s">
        <v>9441</v>
      </c>
      <c r="I340" s="39" t="s">
        <v>7573</v>
      </c>
      <c r="J340" s="39" t="s">
        <v>7544</v>
      </c>
      <c r="K340" s="39" t="s">
        <v>7616</v>
      </c>
      <c r="L340" s="39"/>
      <c r="M340" s="41"/>
      <c r="N340" s="39" t="s">
        <v>7546</v>
      </c>
      <c r="O340" s="41">
        <v>900</v>
      </c>
      <c r="P340" s="39" t="s">
        <v>7547</v>
      </c>
      <c r="Q340" s="39" t="s">
        <v>7548</v>
      </c>
      <c r="R340" s="41">
        <v>848000</v>
      </c>
      <c r="S340" s="40">
        <v>45938.3839467593</v>
      </c>
      <c r="T340" s="41">
        <v>3</v>
      </c>
      <c r="U340" s="41">
        <v>5</v>
      </c>
      <c r="V340" s="39" t="s">
        <v>7549</v>
      </c>
      <c r="W340" s="39" t="s">
        <v>7550</v>
      </c>
      <c r="X340" s="39"/>
      <c r="Y340" s="41">
        <v>4</v>
      </c>
      <c r="Z340" s="39" t="s">
        <v>7551</v>
      </c>
      <c r="AA340" s="39"/>
      <c r="AB340" s="39"/>
      <c r="AC340" s="40"/>
      <c r="AD340" s="40"/>
      <c r="AE340" s="39"/>
      <c r="AF340" s="40"/>
      <c r="AG340" s="40"/>
      <c r="AH340" s="39" t="s">
        <v>7608</v>
      </c>
      <c r="AI340" s="40">
        <v>45940.3536226852</v>
      </c>
      <c r="AJ340" s="40">
        <v>45940.3536226852</v>
      </c>
      <c r="AK340" s="40"/>
      <c r="AL340" s="40"/>
      <c r="AM340" s="39" t="s">
        <v>7553</v>
      </c>
      <c r="AN340" s="39" t="s">
        <v>7554</v>
      </c>
      <c r="AO340" s="39" t="s">
        <v>7619</v>
      </c>
      <c r="AP340" s="39" t="s">
        <v>7620</v>
      </c>
      <c r="AQ340" s="39" t="s">
        <v>7556</v>
      </c>
      <c r="AR340" s="39" t="s">
        <v>7557</v>
      </c>
    </row>
    <row r="341" ht="24" spans="1:44">
      <c r="A341" s="39" t="s">
        <v>9442</v>
      </c>
      <c r="B341" s="39" t="s">
        <v>9443</v>
      </c>
      <c r="C341" s="40">
        <v>45931.5329282407</v>
      </c>
      <c r="D341" s="39" t="s">
        <v>9444</v>
      </c>
      <c r="E341" s="39" t="s">
        <v>9445</v>
      </c>
      <c r="F341" s="39" t="s">
        <v>9446</v>
      </c>
      <c r="G341" s="39" t="s">
        <v>8881</v>
      </c>
      <c r="H341" s="39" t="s">
        <v>8881</v>
      </c>
      <c r="I341" s="39" t="s">
        <v>7573</v>
      </c>
      <c r="J341" s="39" t="s">
        <v>7544</v>
      </c>
      <c r="K341" s="39" t="s">
        <v>7583</v>
      </c>
      <c r="L341" s="39"/>
      <c r="M341" s="41"/>
      <c r="N341" s="39" t="s">
        <v>7546</v>
      </c>
      <c r="O341" s="41">
        <v>900</v>
      </c>
      <c r="P341" s="39" t="s">
        <v>7547</v>
      </c>
      <c r="Q341" s="39" t="s">
        <v>7548</v>
      </c>
      <c r="R341" s="41">
        <v>848000</v>
      </c>
      <c r="S341" s="40">
        <v>45931.5959606481</v>
      </c>
      <c r="T341" s="41">
        <v>2</v>
      </c>
      <c r="U341" s="41">
        <v>3</v>
      </c>
      <c r="V341" s="39" t="s">
        <v>7549</v>
      </c>
      <c r="W341" s="39" t="s">
        <v>7550</v>
      </c>
      <c r="X341" s="39"/>
      <c r="Y341" s="41">
        <v>4</v>
      </c>
      <c r="Z341" s="39" t="s">
        <v>7551</v>
      </c>
      <c r="AA341" s="39"/>
      <c r="AB341" s="39"/>
      <c r="AC341" s="40"/>
      <c r="AD341" s="40"/>
      <c r="AE341" s="39"/>
      <c r="AF341" s="40"/>
      <c r="AG341" s="40"/>
      <c r="AH341" s="39" t="s">
        <v>7552</v>
      </c>
      <c r="AI341" s="40">
        <v>45934.3905555556</v>
      </c>
      <c r="AJ341" s="40">
        <v>45932.3802662037</v>
      </c>
      <c r="AK341" s="40">
        <v>45933</v>
      </c>
      <c r="AL341" s="40">
        <v>45934.3905555556</v>
      </c>
      <c r="AM341" s="39" t="s">
        <v>7553</v>
      </c>
      <c r="AN341" s="39" t="s">
        <v>7554</v>
      </c>
      <c r="AO341" s="39" t="s">
        <v>7584</v>
      </c>
      <c r="AP341" s="39" t="s">
        <v>7585</v>
      </c>
      <c r="AQ341" s="39" t="s">
        <v>7556</v>
      </c>
      <c r="AR341" s="39" t="s">
        <v>7557</v>
      </c>
    </row>
    <row r="342" ht="24" spans="1:44">
      <c r="A342" s="39" t="s">
        <v>9447</v>
      </c>
      <c r="B342" s="39" t="s">
        <v>9448</v>
      </c>
      <c r="C342" s="40">
        <v>45937.6730902778</v>
      </c>
      <c r="D342" s="39" t="s">
        <v>7324</v>
      </c>
      <c r="E342" s="39" t="s">
        <v>7771</v>
      </c>
      <c r="F342" s="39" t="s">
        <v>7772</v>
      </c>
      <c r="G342" s="39"/>
      <c r="H342" s="39" t="s">
        <v>7773</v>
      </c>
      <c r="I342" s="39" t="s">
        <v>7592</v>
      </c>
      <c r="J342" s="39"/>
      <c r="K342" s="39" t="s">
        <v>7593</v>
      </c>
      <c r="L342" s="39"/>
      <c r="M342" s="41"/>
      <c r="N342" s="39" t="s">
        <v>7546</v>
      </c>
      <c r="O342" s="41">
        <v>900</v>
      </c>
      <c r="P342" s="39" t="s">
        <v>7547</v>
      </c>
      <c r="Q342" s="39" t="s">
        <v>7548</v>
      </c>
      <c r="R342" s="41">
        <v>863000</v>
      </c>
      <c r="S342" s="40"/>
      <c r="T342" s="41"/>
      <c r="U342" s="41"/>
      <c r="V342" s="39"/>
      <c r="W342" s="39"/>
      <c r="X342" s="39"/>
      <c r="Y342" s="41"/>
      <c r="Z342" s="39" t="s">
        <v>7551</v>
      </c>
      <c r="AA342" s="39"/>
      <c r="AB342" s="39"/>
      <c r="AC342" s="40"/>
      <c r="AD342" s="42"/>
      <c r="AE342" s="39"/>
      <c r="AF342" s="40"/>
      <c r="AG342" s="40"/>
      <c r="AH342" s="39" t="s">
        <v>7596</v>
      </c>
      <c r="AI342" s="40">
        <v>45937.6730902778</v>
      </c>
      <c r="AJ342" s="40"/>
      <c r="AK342" s="42"/>
      <c r="AL342" s="40"/>
      <c r="AM342" s="39" t="s">
        <v>7553</v>
      </c>
      <c r="AN342" s="39" t="s">
        <v>7554</v>
      </c>
      <c r="AO342" s="39" t="s">
        <v>7609</v>
      </c>
      <c r="AP342" s="39"/>
      <c r="AQ342" s="39" t="s">
        <v>7556</v>
      </c>
      <c r="AR342" s="39" t="s">
        <v>7557</v>
      </c>
    </row>
    <row r="343" ht="24" spans="1:44">
      <c r="A343" s="39" t="s">
        <v>9449</v>
      </c>
      <c r="B343" s="39" t="s">
        <v>9450</v>
      </c>
      <c r="C343" s="40">
        <v>45933.3378472222</v>
      </c>
      <c r="D343" s="39" t="s">
        <v>9451</v>
      </c>
      <c r="E343" s="39" t="s">
        <v>9452</v>
      </c>
      <c r="F343" s="39" t="s">
        <v>8860</v>
      </c>
      <c r="G343" s="39" t="s">
        <v>8861</v>
      </c>
      <c r="H343" s="39" t="s">
        <v>8861</v>
      </c>
      <c r="I343" s="39" t="s">
        <v>7573</v>
      </c>
      <c r="J343" s="39" t="s">
        <v>7544</v>
      </c>
      <c r="K343" s="39" t="s">
        <v>7688</v>
      </c>
      <c r="L343" s="39"/>
      <c r="M343" s="41"/>
      <c r="N343" s="39" t="s">
        <v>7546</v>
      </c>
      <c r="O343" s="41">
        <v>900</v>
      </c>
      <c r="P343" s="39" t="s">
        <v>7547</v>
      </c>
      <c r="Q343" s="39" t="s">
        <v>7548</v>
      </c>
      <c r="R343" s="41">
        <v>863000</v>
      </c>
      <c r="S343" s="40">
        <v>45933.5924421296</v>
      </c>
      <c r="T343" s="41">
        <v>6</v>
      </c>
      <c r="U343" s="41">
        <v>10</v>
      </c>
      <c r="V343" s="39" t="s">
        <v>7617</v>
      </c>
      <c r="W343" s="39" t="s">
        <v>7660</v>
      </c>
      <c r="X343" s="39" t="s">
        <v>7661</v>
      </c>
      <c r="Y343" s="41">
        <v>25</v>
      </c>
      <c r="Z343" s="39" t="s">
        <v>7551</v>
      </c>
      <c r="AA343" s="39"/>
      <c r="AB343" s="39"/>
      <c r="AC343" s="40"/>
      <c r="AD343" s="40"/>
      <c r="AE343" s="39"/>
      <c r="AF343" s="40"/>
      <c r="AG343" s="40"/>
      <c r="AH343" s="39" t="s">
        <v>7608</v>
      </c>
      <c r="AI343" s="40">
        <v>45933.6164467593</v>
      </c>
      <c r="AJ343" s="40">
        <v>45933.6164467593</v>
      </c>
      <c r="AK343" s="40"/>
      <c r="AL343" s="40"/>
      <c r="AM343" s="39" t="s">
        <v>7553</v>
      </c>
      <c r="AN343" s="39" t="s">
        <v>7554</v>
      </c>
      <c r="AO343" s="39" t="s">
        <v>7609</v>
      </c>
      <c r="AP343" s="39" t="s">
        <v>7610</v>
      </c>
      <c r="AQ343" s="39" t="s">
        <v>7556</v>
      </c>
      <c r="AR343" s="39" t="s">
        <v>7557</v>
      </c>
    </row>
    <row r="344" ht="24" spans="1:44">
      <c r="A344" s="39" t="s">
        <v>9453</v>
      </c>
      <c r="B344" s="39" t="s">
        <v>9454</v>
      </c>
      <c r="C344" s="40">
        <v>45931.8170949074</v>
      </c>
      <c r="D344" s="39" t="s">
        <v>9455</v>
      </c>
      <c r="E344" s="39" t="s">
        <v>9456</v>
      </c>
      <c r="F344" s="39" t="s">
        <v>7934</v>
      </c>
      <c r="G344" s="39" t="s">
        <v>7935</v>
      </c>
      <c r="H344" s="39" t="s">
        <v>7935</v>
      </c>
      <c r="I344" s="39" t="s">
        <v>7573</v>
      </c>
      <c r="J344" s="39" t="s">
        <v>7544</v>
      </c>
      <c r="K344" s="39" t="s">
        <v>7688</v>
      </c>
      <c r="L344" s="39"/>
      <c r="M344" s="41"/>
      <c r="N344" s="39" t="s">
        <v>7546</v>
      </c>
      <c r="O344" s="41">
        <v>900</v>
      </c>
      <c r="P344" s="39" t="s">
        <v>7547</v>
      </c>
      <c r="Q344" s="39" t="s">
        <v>7548</v>
      </c>
      <c r="R344" s="41">
        <v>863000</v>
      </c>
      <c r="S344" s="40">
        <v>45932.8256597222</v>
      </c>
      <c r="T344" s="41">
        <v>3</v>
      </c>
      <c r="U344" s="41">
        <v>5</v>
      </c>
      <c r="V344" s="39" t="s">
        <v>7617</v>
      </c>
      <c r="W344" s="39" t="s">
        <v>7660</v>
      </c>
      <c r="X344" s="39" t="s">
        <v>7661</v>
      </c>
      <c r="Y344" s="41">
        <v>25</v>
      </c>
      <c r="Z344" s="39" t="s">
        <v>7551</v>
      </c>
      <c r="AA344" s="39"/>
      <c r="AB344" s="39"/>
      <c r="AC344" s="40"/>
      <c r="AD344" s="40"/>
      <c r="AE344" s="39"/>
      <c r="AF344" s="40"/>
      <c r="AG344" s="40"/>
      <c r="AH344" s="39" t="s">
        <v>7552</v>
      </c>
      <c r="AI344" s="40">
        <v>45937.6260416667</v>
      </c>
      <c r="AJ344" s="40">
        <v>45933.3939814815</v>
      </c>
      <c r="AK344" s="40">
        <v>45937</v>
      </c>
      <c r="AL344" s="40">
        <v>45937.6260416667</v>
      </c>
      <c r="AM344" s="39" t="s">
        <v>7553</v>
      </c>
      <c r="AN344" s="39" t="s">
        <v>7554</v>
      </c>
      <c r="AO344" s="39" t="s">
        <v>7609</v>
      </c>
      <c r="AP344" s="39" t="s">
        <v>7610</v>
      </c>
      <c r="AQ344" s="39" t="s">
        <v>7556</v>
      </c>
      <c r="AR344" s="39" t="s">
        <v>7557</v>
      </c>
    </row>
    <row r="345" ht="24" spans="1:44">
      <c r="A345" s="39" t="s">
        <v>9457</v>
      </c>
      <c r="B345" s="39" t="s">
        <v>9458</v>
      </c>
      <c r="C345" s="40">
        <v>45931.3456134259</v>
      </c>
      <c r="D345" s="39" t="s">
        <v>9459</v>
      </c>
      <c r="E345" s="39" t="s">
        <v>9460</v>
      </c>
      <c r="F345" s="39" t="s">
        <v>9461</v>
      </c>
      <c r="G345" s="39"/>
      <c r="H345" s="39" t="s">
        <v>7821</v>
      </c>
      <c r="I345" s="39" t="s">
        <v>7543</v>
      </c>
      <c r="J345" s="39" t="s">
        <v>7544</v>
      </c>
      <c r="K345" s="39" t="s">
        <v>7607</v>
      </c>
      <c r="L345" s="39"/>
      <c r="M345" s="41"/>
      <c r="N345" s="39" t="s">
        <v>7546</v>
      </c>
      <c r="O345" s="41">
        <v>900</v>
      </c>
      <c r="P345" s="39" t="s">
        <v>7547</v>
      </c>
      <c r="Q345" s="39" t="s">
        <v>7548</v>
      </c>
      <c r="R345" s="41">
        <v>893000</v>
      </c>
      <c r="S345" s="40">
        <v>45932.6630555556</v>
      </c>
      <c r="T345" s="41">
        <v>5</v>
      </c>
      <c r="U345" s="41">
        <v>7</v>
      </c>
      <c r="V345" s="39" t="s">
        <v>7617</v>
      </c>
      <c r="W345" s="39" t="s">
        <v>7660</v>
      </c>
      <c r="X345" s="39" t="s">
        <v>7661</v>
      </c>
      <c r="Y345" s="41">
        <v>25</v>
      </c>
      <c r="Z345" s="39" t="s">
        <v>7551</v>
      </c>
      <c r="AA345" s="39"/>
      <c r="AB345" s="39"/>
      <c r="AC345" s="40"/>
      <c r="AD345" s="40"/>
      <c r="AE345" s="39"/>
      <c r="AF345" s="40"/>
      <c r="AG345" s="40"/>
      <c r="AH345" s="39" t="s">
        <v>7552</v>
      </c>
      <c r="AI345" s="40">
        <v>45939.5665740741</v>
      </c>
      <c r="AJ345" s="40">
        <v>45933.3939814815</v>
      </c>
      <c r="AK345" s="40">
        <v>45939</v>
      </c>
      <c r="AL345" s="40">
        <v>45939.5665740741</v>
      </c>
      <c r="AM345" s="39" t="s">
        <v>7553</v>
      </c>
      <c r="AN345" s="39" t="s">
        <v>7554</v>
      </c>
      <c r="AO345" s="39" t="s">
        <v>7609</v>
      </c>
      <c r="AP345" s="39" t="s">
        <v>7610</v>
      </c>
      <c r="AQ345" s="39" t="s">
        <v>7556</v>
      </c>
      <c r="AR345" s="39" t="s">
        <v>7557</v>
      </c>
    </row>
    <row r="346" ht="24" spans="1:44">
      <c r="A346" s="39" t="s">
        <v>9462</v>
      </c>
      <c r="B346" s="39" t="s">
        <v>7324</v>
      </c>
      <c r="C346" s="40">
        <v>45933.4687962963</v>
      </c>
      <c r="D346" s="39" t="s">
        <v>7324</v>
      </c>
      <c r="E346" s="39" t="s">
        <v>9463</v>
      </c>
      <c r="F346" s="39" t="s">
        <v>8346</v>
      </c>
      <c r="G346" s="39"/>
      <c r="H346" s="39" t="s">
        <v>8168</v>
      </c>
      <c r="I346" s="39" t="s">
        <v>7592</v>
      </c>
      <c r="J346" s="39"/>
      <c r="K346" s="39" t="s">
        <v>7593</v>
      </c>
      <c r="L346" s="39"/>
      <c r="M346" s="41"/>
      <c r="N346" s="39" t="s">
        <v>7594</v>
      </c>
      <c r="O346" s="41">
        <v>2200</v>
      </c>
      <c r="P346" s="39" t="s">
        <v>7547</v>
      </c>
      <c r="Q346" s="39" t="s">
        <v>7548</v>
      </c>
      <c r="R346" s="41">
        <v>2082000</v>
      </c>
      <c r="S346" s="40"/>
      <c r="T346" s="41"/>
      <c r="U346" s="41"/>
      <c r="V346" s="39"/>
      <c r="W346" s="39"/>
      <c r="X346" s="39"/>
      <c r="Y346" s="41"/>
      <c r="Z346" s="39" t="s">
        <v>7551</v>
      </c>
      <c r="AA346" s="39"/>
      <c r="AB346" s="39"/>
      <c r="AC346" s="40"/>
      <c r="AD346" s="40"/>
      <c r="AE346" s="39"/>
      <c r="AF346" s="40"/>
      <c r="AG346" s="40"/>
      <c r="AH346" s="39" t="s">
        <v>7596</v>
      </c>
      <c r="AI346" s="40">
        <v>45933.4687962963</v>
      </c>
      <c r="AJ346" s="40"/>
      <c r="AK346" s="40"/>
      <c r="AL346" s="40"/>
      <c r="AM346" s="39" t="s">
        <v>7553</v>
      </c>
      <c r="AN346" s="39" t="s">
        <v>7554</v>
      </c>
      <c r="AO346" s="39" t="s">
        <v>7609</v>
      </c>
      <c r="AP346" s="39"/>
      <c r="AQ346" s="39" t="s">
        <v>8169</v>
      </c>
      <c r="AR346" s="39" t="s">
        <v>7557</v>
      </c>
    </row>
    <row r="347" ht="24" spans="1:44">
      <c r="A347" s="39" t="s">
        <v>9464</v>
      </c>
      <c r="B347" s="39" t="s">
        <v>9465</v>
      </c>
      <c r="C347" s="40">
        <v>45938.6845717593</v>
      </c>
      <c r="D347" s="39" t="s">
        <v>9466</v>
      </c>
      <c r="E347" s="39" t="s">
        <v>9467</v>
      </c>
      <c r="F347" s="39" t="s">
        <v>9468</v>
      </c>
      <c r="G347" s="39"/>
      <c r="H347" s="39" t="s">
        <v>9469</v>
      </c>
      <c r="I347" s="39" t="s">
        <v>7543</v>
      </c>
      <c r="J347" s="39" t="s">
        <v>7544</v>
      </c>
      <c r="K347" s="39" t="s">
        <v>7545</v>
      </c>
      <c r="L347" s="39"/>
      <c r="M347" s="41"/>
      <c r="N347" s="39" t="s">
        <v>7546</v>
      </c>
      <c r="O347" s="41">
        <v>900</v>
      </c>
      <c r="P347" s="39" t="s">
        <v>7547</v>
      </c>
      <c r="Q347" s="39" t="s">
        <v>7548</v>
      </c>
      <c r="R347" s="41">
        <v>848000</v>
      </c>
      <c r="S347" s="40">
        <v>45938.6913773148</v>
      </c>
      <c r="T347" s="41">
        <v>2</v>
      </c>
      <c r="U347" s="41">
        <v>2</v>
      </c>
      <c r="V347" s="39" t="s">
        <v>7549</v>
      </c>
      <c r="W347" s="39" t="s">
        <v>7550</v>
      </c>
      <c r="X347" s="39"/>
      <c r="Y347" s="41">
        <v>4</v>
      </c>
      <c r="Z347" s="39" t="s">
        <v>7551</v>
      </c>
      <c r="AA347" s="39"/>
      <c r="AB347" s="39"/>
      <c r="AC347" s="40"/>
      <c r="AD347" s="40"/>
      <c r="AE347" s="39"/>
      <c r="AF347" s="40"/>
      <c r="AG347" s="40"/>
      <c r="AH347" s="39" t="s">
        <v>7552</v>
      </c>
      <c r="AI347" s="40">
        <v>45940.4105208333</v>
      </c>
      <c r="AJ347" s="40">
        <v>45938.7023726852</v>
      </c>
      <c r="AK347" s="40">
        <v>45940</v>
      </c>
      <c r="AL347" s="40">
        <v>45940.4105208333</v>
      </c>
      <c r="AM347" s="39" t="s">
        <v>7553</v>
      </c>
      <c r="AN347" s="39" t="s">
        <v>7554</v>
      </c>
      <c r="AO347" s="39" t="s">
        <v>7555</v>
      </c>
      <c r="AP347" s="39" t="s">
        <v>7576</v>
      </c>
      <c r="AQ347" s="39" t="s">
        <v>7556</v>
      </c>
      <c r="AR347" s="39" t="s">
        <v>7557</v>
      </c>
    </row>
    <row r="348" ht="24" spans="1:44">
      <c r="A348" s="39" t="s">
        <v>9470</v>
      </c>
      <c r="B348" s="39" t="s">
        <v>9471</v>
      </c>
      <c r="C348" s="40">
        <v>45939.4823726852</v>
      </c>
      <c r="D348" s="39" t="s">
        <v>9472</v>
      </c>
      <c r="E348" s="39" t="s">
        <v>9473</v>
      </c>
      <c r="F348" s="39" t="s">
        <v>9474</v>
      </c>
      <c r="G348" s="39" t="s">
        <v>7675</v>
      </c>
      <c r="H348" s="39" t="s">
        <v>9475</v>
      </c>
      <c r="I348" s="39" t="s">
        <v>7592</v>
      </c>
      <c r="J348" s="39"/>
      <c r="K348" s="39" t="s">
        <v>7593</v>
      </c>
      <c r="L348" s="39" t="s">
        <v>7546</v>
      </c>
      <c r="M348" s="41">
        <v>900</v>
      </c>
      <c r="N348" s="39" t="s">
        <v>7627</v>
      </c>
      <c r="O348" s="41">
        <v>3500</v>
      </c>
      <c r="P348" s="39" t="s">
        <v>7595</v>
      </c>
      <c r="Q348" s="39" t="s">
        <v>7548</v>
      </c>
      <c r="R348" s="41">
        <v>2719400</v>
      </c>
      <c r="S348" s="40">
        <v>45940.6610532407</v>
      </c>
      <c r="T348" s="41">
        <v>1</v>
      </c>
      <c r="U348" s="41">
        <v>3</v>
      </c>
      <c r="V348" s="39" t="s">
        <v>7549</v>
      </c>
      <c r="W348" s="39" t="s">
        <v>7550</v>
      </c>
      <c r="X348" s="39"/>
      <c r="Y348" s="41">
        <v>4</v>
      </c>
      <c r="Z348" s="39" t="s">
        <v>7551</v>
      </c>
      <c r="AA348" s="39"/>
      <c r="AB348" s="39"/>
      <c r="AC348" s="40"/>
      <c r="AD348" s="40"/>
      <c r="AE348" s="39"/>
      <c r="AF348" s="40"/>
      <c r="AG348" s="40"/>
      <c r="AH348" s="39" t="s">
        <v>7628</v>
      </c>
      <c r="AI348" s="40">
        <v>45940.6610532407</v>
      </c>
      <c r="AJ348" s="40"/>
      <c r="AK348" s="40"/>
      <c r="AL348" s="40"/>
      <c r="AM348" s="39" t="s">
        <v>7553</v>
      </c>
      <c r="AN348" s="39" t="s">
        <v>7554</v>
      </c>
      <c r="AO348" s="39" t="s">
        <v>7619</v>
      </c>
      <c r="AP348" s="39" t="s">
        <v>7620</v>
      </c>
      <c r="AQ348" s="39"/>
      <c r="AR348" s="39" t="s">
        <v>7557</v>
      </c>
    </row>
    <row r="349" ht="24" spans="1:44">
      <c r="A349" s="39" t="s">
        <v>9476</v>
      </c>
      <c r="B349" s="39" t="s">
        <v>9477</v>
      </c>
      <c r="C349" s="40">
        <v>45935.6102199074</v>
      </c>
      <c r="D349" s="39" t="s">
        <v>9478</v>
      </c>
      <c r="E349" s="39" t="s">
        <v>9479</v>
      </c>
      <c r="F349" s="39" t="s">
        <v>9480</v>
      </c>
      <c r="G349" s="39"/>
      <c r="H349" s="39" t="s">
        <v>9481</v>
      </c>
      <c r="I349" s="39" t="s">
        <v>7592</v>
      </c>
      <c r="J349" s="39"/>
      <c r="K349" s="39" t="s">
        <v>7593</v>
      </c>
      <c r="L349" s="39"/>
      <c r="M349" s="41"/>
      <c r="N349" s="39" t="s">
        <v>7546</v>
      </c>
      <c r="O349" s="41">
        <v>900</v>
      </c>
      <c r="P349" s="39" t="s">
        <v>7547</v>
      </c>
      <c r="Q349" s="39" t="s">
        <v>7548</v>
      </c>
      <c r="R349" s="41">
        <v>863000</v>
      </c>
      <c r="S349" s="40">
        <v>45936.6896990741</v>
      </c>
      <c r="T349" s="41">
        <v>5</v>
      </c>
      <c r="U349" s="41">
        <v>7</v>
      </c>
      <c r="V349" s="39" t="s">
        <v>7617</v>
      </c>
      <c r="W349" s="39"/>
      <c r="X349" s="39" t="s">
        <v>7952</v>
      </c>
      <c r="Y349" s="41">
        <v>25</v>
      </c>
      <c r="Z349" s="39" t="s">
        <v>7551</v>
      </c>
      <c r="AA349" s="39"/>
      <c r="AB349" s="39"/>
      <c r="AC349" s="40"/>
      <c r="AD349" s="40"/>
      <c r="AE349" s="39"/>
      <c r="AF349" s="40"/>
      <c r="AG349" s="40"/>
      <c r="AH349" s="39" t="s">
        <v>7608</v>
      </c>
      <c r="AI349" s="40">
        <v>45937.3844560185</v>
      </c>
      <c r="AJ349" s="40">
        <v>45937.3844560185</v>
      </c>
      <c r="AK349" s="40"/>
      <c r="AL349" s="40"/>
      <c r="AM349" s="39" t="s">
        <v>7553</v>
      </c>
      <c r="AN349" s="39" t="s">
        <v>7554</v>
      </c>
      <c r="AO349" s="39" t="s">
        <v>7565</v>
      </c>
      <c r="AP349" s="39" t="s">
        <v>7566</v>
      </c>
      <c r="AQ349" s="39" t="s">
        <v>7556</v>
      </c>
      <c r="AR349" s="39" t="s">
        <v>7557</v>
      </c>
    </row>
    <row r="350" ht="24" spans="1:44">
      <c r="A350" s="39" t="s">
        <v>9482</v>
      </c>
      <c r="B350" s="39" t="s">
        <v>9483</v>
      </c>
      <c r="C350" s="40">
        <v>45935.8384259259</v>
      </c>
      <c r="D350" s="39" t="s">
        <v>9484</v>
      </c>
      <c r="E350" s="39" t="s">
        <v>9485</v>
      </c>
      <c r="F350" s="39" t="s">
        <v>9486</v>
      </c>
      <c r="G350" s="39" t="s">
        <v>9487</v>
      </c>
      <c r="H350" s="39" t="s">
        <v>9487</v>
      </c>
      <c r="I350" s="39" t="s">
        <v>7592</v>
      </c>
      <c r="J350" s="39"/>
      <c r="K350" s="39" t="s">
        <v>7593</v>
      </c>
      <c r="L350" s="39" t="s">
        <v>7546</v>
      </c>
      <c r="M350" s="41">
        <v>900</v>
      </c>
      <c r="N350" s="39" t="s">
        <v>7546</v>
      </c>
      <c r="O350" s="41">
        <v>900</v>
      </c>
      <c r="P350" s="39" t="s">
        <v>8330</v>
      </c>
      <c r="Q350" s="39" t="s">
        <v>7548</v>
      </c>
      <c r="R350" s="41">
        <v>0</v>
      </c>
      <c r="S350" s="40"/>
      <c r="T350" s="41"/>
      <c r="U350" s="41"/>
      <c r="V350" s="39"/>
      <c r="W350" s="39"/>
      <c r="X350" s="39"/>
      <c r="Y350" s="41"/>
      <c r="Z350" s="39" t="s">
        <v>7551</v>
      </c>
      <c r="AA350" s="39"/>
      <c r="AB350" s="39"/>
      <c r="AC350" s="40"/>
      <c r="AD350" s="40"/>
      <c r="AE350" s="39"/>
      <c r="AF350" s="40"/>
      <c r="AG350" s="40"/>
      <c r="AH350" s="39" t="s">
        <v>7596</v>
      </c>
      <c r="AI350" s="40">
        <v>45935.8384259259</v>
      </c>
      <c r="AJ350" s="40"/>
      <c r="AK350" s="40"/>
      <c r="AL350" s="40"/>
      <c r="AM350" s="39" t="s">
        <v>7553</v>
      </c>
      <c r="AN350" s="39" t="s">
        <v>7554</v>
      </c>
      <c r="AO350" s="39" t="s">
        <v>7565</v>
      </c>
      <c r="AP350" s="39"/>
      <c r="AQ350" s="39"/>
      <c r="AR350" s="39" t="s">
        <v>7557</v>
      </c>
    </row>
    <row r="351" ht="24" spans="1:44">
      <c r="A351" s="39" t="s">
        <v>9488</v>
      </c>
      <c r="B351" s="39" t="s">
        <v>9489</v>
      </c>
      <c r="C351" s="40">
        <v>45938.4780902778</v>
      </c>
      <c r="D351" s="39" t="s">
        <v>9490</v>
      </c>
      <c r="E351" s="39" t="s">
        <v>9491</v>
      </c>
      <c r="F351" s="39" t="s">
        <v>8022</v>
      </c>
      <c r="G351" s="39" t="s">
        <v>7572</v>
      </c>
      <c r="H351" s="39" t="s">
        <v>7572</v>
      </c>
      <c r="I351" s="39" t="s">
        <v>7573</v>
      </c>
      <c r="J351" s="39" t="s">
        <v>7544</v>
      </c>
      <c r="K351" s="39" t="s">
        <v>7574</v>
      </c>
      <c r="L351" s="39"/>
      <c r="M351" s="41"/>
      <c r="N351" s="39" t="s">
        <v>7546</v>
      </c>
      <c r="O351" s="41">
        <v>900</v>
      </c>
      <c r="P351" s="39" t="s">
        <v>7547</v>
      </c>
      <c r="Q351" s="39" t="s">
        <v>7548</v>
      </c>
      <c r="R351" s="41">
        <v>848000</v>
      </c>
      <c r="S351" s="40">
        <v>45938.5015046296</v>
      </c>
      <c r="T351" s="41">
        <v>2</v>
      </c>
      <c r="U351" s="41">
        <v>2</v>
      </c>
      <c r="V351" s="39" t="s">
        <v>7549</v>
      </c>
      <c r="W351" s="39" t="s">
        <v>7550</v>
      </c>
      <c r="X351" s="39"/>
      <c r="Y351" s="41">
        <v>4</v>
      </c>
      <c r="Z351" s="39" t="s">
        <v>7551</v>
      </c>
      <c r="AA351" s="39"/>
      <c r="AB351" s="39"/>
      <c r="AC351" s="40"/>
      <c r="AD351" s="40"/>
      <c r="AE351" s="39"/>
      <c r="AF351" s="40"/>
      <c r="AG351" s="40"/>
      <c r="AH351" s="39" t="s">
        <v>7552</v>
      </c>
      <c r="AI351" s="40">
        <v>45940.4120486111</v>
      </c>
      <c r="AJ351" s="40">
        <v>45938.5451273148</v>
      </c>
      <c r="AK351" s="40">
        <v>45940</v>
      </c>
      <c r="AL351" s="40">
        <v>45940.4120486111</v>
      </c>
      <c r="AM351" s="39" t="s">
        <v>7553</v>
      </c>
      <c r="AN351" s="39" t="s">
        <v>7554</v>
      </c>
      <c r="AO351" s="39" t="s">
        <v>7555</v>
      </c>
      <c r="AP351" s="39" t="s">
        <v>7576</v>
      </c>
      <c r="AQ351" s="39" t="s">
        <v>7556</v>
      </c>
      <c r="AR351" s="39" t="s">
        <v>7557</v>
      </c>
    </row>
    <row r="352" ht="24" spans="1:44">
      <c r="A352" s="39" t="s">
        <v>9492</v>
      </c>
      <c r="B352" s="39" t="s">
        <v>9493</v>
      </c>
      <c r="C352" s="40">
        <v>45937.6395949074</v>
      </c>
      <c r="D352" s="39" t="s">
        <v>7324</v>
      </c>
      <c r="E352" s="39" t="s">
        <v>7771</v>
      </c>
      <c r="F352" s="39" t="s">
        <v>7772</v>
      </c>
      <c r="G352" s="39"/>
      <c r="H352" s="39" t="s">
        <v>7773</v>
      </c>
      <c r="I352" s="39" t="s">
        <v>7592</v>
      </c>
      <c r="J352" s="39"/>
      <c r="K352" s="39" t="s">
        <v>7593</v>
      </c>
      <c r="L352" s="39"/>
      <c r="M352" s="41"/>
      <c r="N352" s="39" t="s">
        <v>7546</v>
      </c>
      <c r="O352" s="41">
        <v>900</v>
      </c>
      <c r="P352" s="39" t="s">
        <v>7547</v>
      </c>
      <c r="Q352" s="39" t="s">
        <v>7548</v>
      </c>
      <c r="R352" s="41">
        <v>863000</v>
      </c>
      <c r="S352" s="40"/>
      <c r="T352" s="41"/>
      <c r="U352" s="41"/>
      <c r="V352" s="39"/>
      <c r="W352" s="39"/>
      <c r="X352" s="39"/>
      <c r="Y352" s="41"/>
      <c r="Z352" s="39" t="s">
        <v>7551</v>
      </c>
      <c r="AA352" s="39"/>
      <c r="AB352" s="39"/>
      <c r="AC352" s="40"/>
      <c r="AD352" s="40"/>
      <c r="AE352" s="39"/>
      <c r="AF352" s="40"/>
      <c r="AG352" s="40"/>
      <c r="AH352" s="39" t="s">
        <v>7596</v>
      </c>
      <c r="AI352" s="40">
        <v>45937.6395949074</v>
      </c>
      <c r="AJ352" s="40"/>
      <c r="AK352" s="40"/>
      <c r="AL352" s="40"/>
      <c r="AM352" s="39" t="s">
        <v>7553</v>
      </c>
      <c r="AN352" s="39" t="s">
        <v>7554</v>
      </c>
      <c r="AO352" s="39" t="s">
        <v>7609</v>
      </c>
      <c r="AP352" s="39"/>
      <c r="AQ352" s="39" t="s">
        <v>7556</v>
      </c>
      <c r="AR352" s="39" t="s">
        <v>7557</v>
      </c>
    </row>
    <row r="353" ht="24" spans="1:44">
      <c r="A353" s="39" t="s">
        <v>9494</v>
      </c>
      <c r="B353" s="39" t="s">
        <v>9495</v>
      </c>
      <c r="C353" s="40">
        <v>45939.5539699074</v>
      </c>
      <c r="D353" s="39" t="s">
        <v>9496</v>
      </c>
      <c r="E353" s="39" t="s">
        <v>9497</v>
      </c>
      <c r="F353" s="39" t="s">
        <v>9498</v>
      </c>
      <c r="G353" s="39" t="s">
        <v>9499</v>
      </c>
      <c r="H353" s="39" t="s">
        <v>9499</v>
      </c>
      <c r="I353" s="39" t="s">
        <v>7573</v>
      </c>
      <c r="J353" s="39" t="s">
        <v>7544</v>
      </c>
      <c r="K353" s="39" t="s">
        <v>7616</v>
      </c>
      <c r="L353" s="39" t="s">
        <v>7472</v>
      </c>
      <c r="M353" s="41">
        <v>450</v>
      </c>
      <c r="N353" s="39" t="s">
        <v>7476</v>
      </c>
      <c r="O353" s="41">
        <v>900</v>
      </c>
      <c r="P353" s="39" t="s">
        <v>7595</v>
      </c>
      <c r="Q353" s="39" t="s">
        <v>7642</v>
      </c>
      <c r="R353" s="41">
        <v>468000</v>
      </c>
      <c r="S353" s="40">
        <v>45939.8459259259</v>
      </c>
      <c r="T353" s="41">
        <v>2</v>
      </c>
      <c r="U353" s="41">
        <v>4</v>
      </c>
      <c r="V353" s="39" t="s">
        <v>7549</v>
      </c>
      <c r="W353" s="39" t="s">
        <v>7550</v>
      </c>
      <c r="X353" s="39"/>
      <c r="Y353" s="41">
        <v>4</v>
      </c>
      <c r="Z353" s="39" t="s">
        <v>7551</v>
      </c>
      <c r="AA353" s="39"/>
      <c r="AB353" s="39"/>
      <c r="AC353" s="40"/>
      <c r="AD353" s="40"/>
      <c r="AE353" s="39"/>
      <c r="AF353" s="40"/>
      <c r="AG353" s="40"/>
      <c r="AH353" s="39" t="s">
        <v>7608</v>
      </c>
      <c r="AI353" s="40">
        <v>45940.5604398148</v>
      </c>
      <c r="AJ353" s="40">
        <v>45940.5604398148</v>
      </c>
      <c r="AK353" s="40"/>
      <c r="AL353" s="40"/>
      <c r="AM353" s="39" t="s">
        <v>7553</v>
      </c>
      <c r="AN353" s="39" t="s">
        <v>7554</v>
      </c>
      <c r="AO353" s="39" t="s">
        <v>7619</v>
      </c>
      <c r="AP353" s="39" t="s">
        <v>7620</v>
      </c>
      <c r="AQ353" s="39"/>
      <c r="AR353" s="39" t="s">
        <v>7557</v>
      </c>
    </row>
    <row r="354" ht="24" spans="1:44">
      <c r="A354" s="39" t="s">
        <v>9500</v>
      </c>
      <c r="B354" s="39" t="s">
        <v>9501</v>
      </c>
      <c r="C354" s="40">
        <v>45932.4859027778</v>
      </c>
      <c r="D354" s="39" t="s">
        <v>9502</v>
      </c>
      <c r="E354" s="39" t="s">
        <v>9503</v>
      </c>
      <c r="F354" s="39" t="s">
        <v>9504</v>
      </c>
      <c r="G354" s="39"/>
      <c r="H354" s="39" t="s">
        <v>9505</v>
      </c>
      <c r="I354" s="39" t="s">
        <v>7543</v>
      </c>
      <c r="J354" s="39" t="s">
        <v>7544</v>
      </c>
      <c r="K354" s="39" t="s">
        <v>7607</v>
      </c>
      <c r="L354" s="39"/>
      <c r="M354" s="41"/>
      <c r="N354" s="39" t="s">
        <v>7546</v>
      </c>
      <c r="O354" s="41">
        <v>900</v>
      </c>
      <c r="P354" s="39" t="s">
        <v>7547</v>
      </c>
      <c r="Q354" s="39" t="s">
        <v>7548</v>
      </c>
      <c r="R354" s="41">
        <v>893000</v>
      </c>
      <c r="S354" s="40">
        <v>45936.4721759259</v>
      </c>
      <c r="T354" s="41">
        <v>5</v>
      </c>
      <c r="U354" s="41">
        <v>7</v>
      </c>
      <c r="V354" s="39" t="s">
        <v>7617</v>
      </c>
      <c r="W354" s="39" t="s">
        <v>7660</v>
      </c>
      <c r="X354" s="39" t="s">
        <v>7661</v>
      </c>
      <c r="Y354" s="41">
        <v>25</v>
      </c>
      <c r="Z354" s="39" t="s">
        <v>7551</v>
      </c>
      <c r="AA354" s="39"/>
      <c r="AB354" s="39"/>
      <c r="AC354" s="40"/>
      <c r="AD354" s="40"/>
      <c r="AE354" s="39"/>
      <c r="AF354" s="40"/>
      <c r="AG354" s="40"/>
      <c r="AH354" s="39" t="s">
        <v>7608</v>
      </c>
      <c r="AI354" s="40">
        <v>45936.6251157407</v>
      </c>
      <c r="AJ354" s="40">
        <v>45936.6251157407</v>
      </c>
      <c r="AK354" s="40"/>
      <c r="AL354" s="40"/>
      <c r="AM354" s="39" t="s">
        <v>7553</v>
      </c>
      <c r="AN354" s="39" t="s">
        <v>7554</v>
      </c>
      <c r="AO354" s="39" t="s">
        <v>7609</v>
      </c>
      <c r="AP354" s="39" t="s">
        <v>7610</v>
      </c>
      <c r="AQ354" s="39" t="s">
        <v>7556</v>
      </c>
      <c r="AR354" s="39" t="s">
        <v>7557</v>
      </c>
    </row>
    <row r="355" ht="24" spans="1:44">
      <c r="A355" s="39" t="s">
        <v>9506</v>
      </c>
      <c r="B355" s="39" t="s">
        <v>9507</v>
      </c>
      <c r="C355" s="40">
        <v>45931.3848032407</v>
      </c>
      <c r="D355" s="39" t="s">
        <v>9508</v>
      </c>
      <c r="E355" s="39" t="s">
        <v>9509</v>
      </c>
      <c r="F355" s="39" t="s">
        <v>9510</v>
      </c>
      <c r="G355" s="39" t="s">
        <v>7563</v>
      </c>
      <c r="H355" s="39" t="s">
        <v>7563</v>
      </c>
      <c r="I355" s="39" t="s">
        <v>7543</v>
      </c>
      <c r="J355" s="39" t="s">
        <v>7544</v>
      </c>
      <c r="K355" s="39" t="s">
        <v>7564</v>
      </c>
      <c r="L355" s="39"/>
      <c r="M355" s="41"/>
      <c r="N355" s="39" t="s">
        <v>7546</v>
      </c>
      <c r="O355" s="41">
        <v>900</v>
      </c>
      <c r="P355" s="39" t="s">
        <v>7547</v>
      </c>
      <c r="Q355" s="39" t="s">
        <v>7548</v>
      </c>
      <c r="R355" s="41">
        <v>863000</v>
      </c>
      <c r="S355" s="40">
        <v>45932.6846759259</v>
      </c>
      <c r="T355" s="41">
        <v>3</v>
      </c>
      <c r="U355" s="41">
        <v>5</v>
      </c>
      <c r="V355" s="39" t="s">
        <v>7549</v>
      </c>
      <c r="W355" s="39" t="s">
        <v>7550</v>
      </c>
      <c r="X355" s="39"/>
      <c r="Y355" s="41">
        <v>4</v>
      </c>
      <c r="Z355" s="39" t="s">
        <v>7551</v>
      </c>
      <c r="AA355" s="39"/>
      <c r="AB355" s="39"/>
      <c r="AC355" s="40"/>
      <c r="AD355" s="40"/>
      <c r="AE355" s="39"/>
      <c r="AF355" s="40"/>
      <c r="AG355" s="40"/>
      <c r="AH355" s="39" t="s">
        <v>7552</v>
      </c>
      <c r="AI355" s="40">
        <v>45937.8312847222</v>
      </c>
      <c r="AJ355" s="40">
        <v>45932.7827893519</v>
      </c>
      <c r="AK355" s="40">
        <v>45937</v>
      </c>
      <c r="AL355" s="40">
        <v>45937.8312847222</v>
      </c>
      <c r="AM355" s="39" t="s">
        <v>7553</v>
      </c>
      <c r="AN355" s="39" t="s">
        <v>7554</v>
      </c>
      <c r="AO355" s="39" t="s">
        <v>7565</v>
      </c>
      <c r="AP355" s="39" t="s">
        <v>7566</v>
      </c>
      <c r="AQ355" s="39" t="s">
        <v>7556</v>
      </c>
      <c r="AR355" s="39" t="s">
        <v>7557</v>
      </c>
    </row>
    <row r="356" ht="24" spans="1:44">
      <c r="A356" s="39" t="s">
        <v>9511</v>
      </c>
      <c r="B356" s="39" t="s">
        <v>9512</v>
      </c>
      <c r="C356" s="40">
        <v>45938.327025463</v>
      </c>
      <c r="D356" s="39" t="s">
        <v>9513</v>
      </c>
      <c r="E356" s="39" t="s">
        <v>9514</v>
      </c>
      <c r="F356" s="39" t="s">
        <v>9515</v>
      </c>
      <c r="G356" s="39"/>
      <c r="H356" s="39" t="s">
        <v>9516</v>
      </c>
      <c r="I356" s="39" t="s">
        <v>7543</v>
      </c>
      <c r="J356" s="39" t="s">
        <v>7544</v>
      </c>
      <c r="K356" s="39" t="s">
        <v>7607</v>
      </c>
      <c r="L356" s="39" t="s">
        <v>7594</v>
      </c>
      <c r="M356" s="41">
        <v>450</v>
      </c>
      <c r="N356" s="39" t="s">
        <v>7546</v>
      </c>
      <c r="O356" s="41">
        <v>900</v>
      </c>
      <c r="P356" s="39" t="s">
        <v>7595</v>
      </c>
      <c r="Q356" s="39" t="s">
        <v>7548</v>
      </c>
      <c r="R356" s="41">
        <v>471650</v>
      </c>
      <c r="S356" s="40">
        <v>45938.8121527778</v>
      </c>
      <c r="T356" s="41">
        <v>3</v>
      </c>
      <c r="U356" s="41">
        <v>5</v>
      </c>
      <c r="V356" s="39" t="s">
        <v>7549</v>
      </c>
      <c r="W356" s="39" t="s">
        <v>7550</v>
      </c>
      <c r="X356" s="39"/>
      <c r="Y356" s="41">
        <v>4</v>
      </c>
      <c r="Z356" s="39" t="s">
        <v>7551</v>
      </c>
      <c r="AA356" s="39"/>
      <c r="AB356" s="39"/>
      <c r="AC356" s="40"/>
      <c r="AD356" s="40"/>
      <c r="AE356" s="39"/>
      <c r="AF356" s="40"/>
      <c r="AG356" s="40"/>
      <c r="AH356" s="39" t="s">
        <v>7608</v>
      </c>
      <c r="AI356" s="40">
        <v>45939.3603356481</v>
      </c>
      <c r="AJ356" s="40">
        <v>45939.3603356481</v>
      </c>
      <c r="AK356" s="40"/>
      <c r="AL356" s="40"/>
      <c r="AM356" s="39" t="s">
        <v>7553</v>
      </c>
      <c r="AN356" s="39" t="s">
        <v>7554</v>
      </c>
      <c r="AO356" s="39" t="s">
        <v>7609</v>
      </c>
      <c r="AP356" s="39" t="s">
        <v>7610</v>
      </c>
      <c r="AQ356" s="39"/>
      <c r="AR356" s="39" t="s">
        <v>7557</v>
      </c>
    </row>
    <row r="357" ht="24" spans="1:44">
      <c r="A357" s="39" t="s">
        <v>9517</v>
      </c>
      <c r="B357" s="39" t="s">
        <v>9518</v>
      </c>
      <c r="C357" s="40">
        <v>45933.3136805556</v>
      </c>
      <c r="D357" s="39" t="s">
        <v>9519</v>
      </c>
      <c r="E357" s="39" t="s">
        <v>9520</v>
      </c>
      <c r="F357" s="39" t="s">
        <v>9521</v>
      </c>
      <c r="G357" s="39"/>
      <c r="H357" s="39" t="s">
        <v>9522</v>
      </c>
      <c r="I357" s="39" t="s">
        <v>7543</v>
      </c>
      <c r="J357" s="39" t="s">
        <v>7544</v>
      </c>
      <c r="K357" s="39" t="s">
        <v>7607</v>
      </c>
      <c r="L357" s="39"/>
      <c r="M357" s="41"/>
      <c r="N357" s="39" t="s">
        <v>7546</v>
      </c>
      <c r="O357" s="41">
        <v>900</v>
      </c>
      <c r="P357" s="39" t="s">
        <v>7547</v>
      </c>
      <c r="Q357" s="39" t="s">
        <v>7548</v>
      </c>
      <c r="R357" s="41">
        <v>893000</v>
      </c>
      <c r="S357" s="40">
        <v>45933.7673032407</v>
      </c>
      <c r="T357" s="41">
        <v>6</v>
      </c>
      <c r="U357" s="41">
        <v>10</v>
      </c>
      <c r="V357" s="39" t="s">
        <v>7617</v>
      </c>
      <c r="W357" s="39" t="s">
        <v>7660</v>
      </c>
      <c r="X357" s="39" t="s">
        <v>7661</v>
      </c>
      <c r="Y357" s="41">
        <v>25</v>
      </c>
      <c r="Z357" s="39" t="s">
        <v>7551</v>
      </c>
      <c r="AA357" s="39"/>
      <c r="AB357" s="39"/>
      <c r="AC357" s="40"/>
      <c r="AD357" s="40"/>
      <c r="AE357" s="39"/>
      <c r="AF357" s="40"/>
      <c r="AG357" s="40"/>
      <c r="AH357" s="39" t="s">
        <v>7608</v>
      </c>
      <c r="AI357" s="40">
        <v>45936.6251157407</v>
      </c>
      <c r="AJ357" s="40">
        <v>45936.6251157407</v>
      </c>
      <c r="AK357" s="40"/>
      <c r="AL357" s="40"/>
      <c r="AM357" s="39" t="s">
        <v>7553</v>
      </c>
      <c r="AN357" s="39" t="s">
        <v>7554</v>
      </c>
      <c r="AO357" s="39" t="s">
        <v>7609</v>
      </c>
      <c r="AP357" s="39" t="s">
        <v>7610</v>
      </c>
      <c r="AQ357" s="39" t="s">
        <v>7556</v>
      </c>
      <c r="AR357" s="39" t="s">
        <v>7557</v>
      </c>
    </row>
    <row r="358" ht="24" spans="1:44">
      <c r="A358" s="39" t="s">
        <v>9523</v>
      </c>
      <c r="B358" s="39" t="s">
        <v>9524</v>
      </c>
      <c r="C358" s="40">
        <v>45937.6156365741</v>
      </c>
      <c r="D358" s="39" t="s">
        <v>9525</v>
      </c>
      <c r="E358" s="39" t="s">
        <v>9526</v>
      </c>
      <c r="F358" s="39" t="s">
        <v>9527</v>
      </c>
      <c r="G358" s="39" t="s">
        <v>9528</v>
      </c>
      <c r="H358" s="39" t="s">
        <v>9528</v>
      </c>
      <c r="I358" s="39" t="s">
        <v>7543</v>
      </c>
      <c r="J358" s="39" t="s">
        <v>7544</v>
      </c>
      <c r="K358" s="39" t="s">
        <v>7607</v>
      </c>
      <c r="L358" s="39" t="s">
        <v>7627</v>
      </c>
      <c r="M358" s="41">
        <v>3500</v>
      </c>
      <c r="N358" s="39" t="s">
        <v>7594</v>
      </c>
      <c r="O358" s="41">
        <v>1300</v>
      </c>
      <c r="P358" s="39" t="s">
        <v>7595</v>
      </c>
      <c r="Q358" s="39" t="s">
        <v>7548</v>
      </c>
      <c r="R358" s="41">
        <v>100000</v>
      </c>
      <c r="S358" s="40">
        <v>45938.3766550926</v>
      </c>
      <c r="T358" s="41">
        <v>1</v>
      </c>
      <c r="U358" s="41">
        <v>1</v>
      </c>
      <c r="V358" s="39" t="s">
        <v>7549</v>
      </c>
      <c r="W358" s="39" t="s">
        <v>7550</v>
      </c>
      <c r="X358" s="39"/>
      <c r="Y358" s="41">
        <v>4</v>
      </c>
      <c r="Z358" s="39" t="s">
        <v>7551</v>
      </c>
      <c r="AA358" s="39"/>
      <c r="AB358" s="39"/>
      <c r="AC358" s="40"/>
      <c r="AD358" s="40"/>
      <c r="AE358" s="39"/>
      <c r="AF358" s="40"/>
      <c r="AG358" s="40"/>
      <c r="AH358" s="39" t="s">
        <v>7552</v>
      </c>
      <c r="AI358" s="40">
        <v>45939.6519097222</v>
      </c>
      <c r="AJ358" s="40">
        <v>45938.4381134259</v>
      </c>
      <c r="AK358" s="40">
        <v>45939</v>
      </c>
      <c r="AL358" s="40">
        <v>45939.6519097222</v>
      </c>
      <c r="AM358" s="39" t="s">
        <v>7553</v>
      </c>
      <c r="AN358" s="39" t="s">
        <v>7554</v>
      </c>
      <c r="AO358" s="39" t="s">
        <v>7609</v>
      </c>
      <c r="AP358" s="39" t="s">
        <v>7610</v>
      </c>
      <c r="AQ358" s="39"/>
      <c r="AR358" s="39" t="s">
        <v>7557</v>
      </c>
    </row>
    <row r="359" ht="24" spans="1:44">
      <c r="A359" s="39" t="s">
        <v>9529</v>
      </c>
      <c r="B359" s="39" t="s">
        <v>9530</v>
      </c>
      <c r="C359" s="40">
        <v>45935.6370486111</v>
      </c>
      <c r="D359" s="39" t="s">
        <v>9531</v>
      </c>
      <c r="E359" s="39" t="s">
        <v>9532</v>
      </c>
      <c r="F359" s="39" t="s">
        <v>8508</v>
      </c>
      <c r="G359" s="39" t="s">
        <v>9533</v>
      </c>
      <c r="H359" s="39" t="s">
        <v>9533</v>
      </c>
      <c r="I359" s="39" t="s">
        <v>7573</v>
      </c>
      <c r="J359" s="39" t="s">
        <v>7544</v>
      </c>
      <c r="K359" s="39" t="s">
        <v>7688</v>
      </c>
      <c r="L359" s="39"/>
      <c r="M359" s="41"/>
      <c r="N359" s="39" t="s">
        <v>7546</v>
      </c>
      <c r="O359" s="41">
        <v>900</v>
      </c>
      <c r="P359" s="39" t="s">
        <v>7547</v>
      </c>
      <c r="Q359" s="39" t="s">
        <v>7548</v>
      </c>
      <c r="R359" s="41">
        <v>893000</v>
      </c>
      <c r="S359" s="40">
        <v>45936.7022337963</v>
      </c>
      <c r="T359" s="41">
        <v>2</v>
      </c>
      <c r="U359" s="41">
        <v>2</v>
      </c>
      <c r="V359" s="39" t="s">
        <v>7617</v>
      </c>
      <c r="W359" s="39" t="s">
        <v>7660</v>
      </c>
      <c r="X359" s="39" t="s">
        <v>7661</v>
      </c>
      <c r="Y359" s="41">
        <v>25</v>
      </c>
      <c r="Z359" s="39" t="s">
        <v>7551</v>
      </c>
      <c r="AA359" s="39"/>
      <c r="AB359" s="39"/>
      <c r="AC359" s="40"/>
      <c r="AD359" s="40"/>
      <c r="AE359" s="39"/>
      <c r="AF359" s="40"/>
      <c r="AG359" s="40"/>
      <c r="AH359" s="39" t="s">
        <v>7552</v>
      </c>
      <c r="AI359" s="40">
        <v>45938.6793981481</v>
      </c>
      <c r="AJ359" s="40">
        <v>45937.3160532407</v>
      </c>
      <c r="AK359" s="40">
        <v>45938</v>
      </c>
      <c r="AL359" s="40">
        <v>45938.6793981481</v>
      </c>
      <c r="AM359" s="39" t="s">
        <v>7553</v>
      </c>
      <c r="AN359" s="39" t="s">
        <v>7554</v>
      </c>
      <c r="AO359" s="39" t="s">
        <v>7609</v>
      </c>
      <c r="AP359" s="39" t="s">
        <v>7610</v>
      </c>
      <c r="AQ359" s="39" t="s">
        <v>7556</v>
      </c>
      <c r="AR359" s="39" t="s">
        <v>7557</v>
      </c>
    </row>
    <row r="360" ht="24" spans="1:44">
      <c r="A360" s="39" t="s">
        <v>9534</v>
      </c>
      <c r="B360" s="39" t="s">
        <v>9535</v>
      </c>
      <c r="C360" s="40">
        <v>45939.7850347222</v>
      </c>
      <c r="D360" s="39" t="s">
        <v>9536</v>
      </c>
      <c r="E360" s="39" t="s">
        <v>9537</v>
      </c>
      <c r="F360" s="39" t="s">
        <v>9538</v>
      </c>
      <c r="G360" s="39"/>
      <c r="H360" s="39" t="s">
        <v>9539</v>
      </c>
      <c r="I360" s="39" t="s">
        <v>7592</v>
      </c>
      <c r="J360" s="39"/>
      <c r="K360" s="39" t="s">
        <v>7593</v>
      </c>
      <c r="L360" s="39"/>
      <c r="M360" s="41"/>
      <c r="N360" s="39" t="s">
        <v>7594</v>
      </c>
      <c r="O360" s="41">
        <v>2200</v>
      </c>
      <c r="P360" s="39" t="s">
        <v>7547</v>
      </c>
      <c r="Q360" s="39" t="s">
        <v>7548</v>
      </c>
      <c r="R360" s="41">
        <v>2162000</v>
      </c>
      <c r="S360" s="40">
        <v>45939.7867013889</v>
      </c>
      <c r="T360" s="41">
        <v>2</v>
      </c>
      <c r="U360" s="41">
        <v>4</v>
      </c>
      <c r="V360" s="39" t="s">
        <v>7549</v>
      </c>
      <c r="W360" s="39" t="s">
        <v>7550</v>
      </c>
      <c r="X360" s="39"/>
      <c r="Y360" s="41">
        <v>4</v>
      </c>
      <c r="Z360" s="39" t="s">
        <v>7551</v>
      </c>
      <c r="AA360" s="39"/>
      <c r="AB360" s="39"/>
      <c r="AC360" s="40"/>
      <c r="AD360" s="40"/>
      <c r="AE360" s="39"/>
      <c r="AF360" s="40"/>
      <c r="AG360" s="40"/>
      <c r="AH360" s="39" t="s">
        <v>7628</v>
      </c>
      <c r="AI360" s="40">
        <v>45939.7867013889</v>
      </c>
      <c r="AJ360" s="40"/>
      <c r="AK360" s="40"/>
      <c r="AL360" s="40"/>
      <c r="AM360" s="39" t="s">
        <v>7553</v>
      </c>
      <c r="AN360" s="39" t="s">
        <v>7554</v>
      </c>
      <c r="AO360" s="39" t="s">
        <v>7609</v>
      </c>
      <c r="AP360" s="39" t="s">
        <v>7610</v>
      </c>
      <c r="AQ360" s="39" t="s">
        <v>7556</v>
      </c>
      <c r="AR360" s="39" t="s">
        <v>7557</v>
      </c>
    </row>
    <row r="361" ht="24" spans="1:44">
      <c r="A361" s="39" t="s">
        <v>9540</v>
      </c>
      <c r="B361" s="39" t="s">
        <v>9541</v>
      </c>
      <c r="C361" s="40">
        <v>45938.6884259259</v>
      </c>
      <c r="D361" s="39" t="s">
        <v>9542</v>
      </c>
      <c r="E361" s="39" t="s">
        <v>9543</v>
      </c>
      <c r="F361" s="39" t="s">
        <v>8696</v>
      </c>
      <c r="G361" s="39"/>
      <c r="H361" s="39" t="s">
        <v>8465</v>
      </c>
      <c r="I361" s="39" t="s">
        <v>7543</v>
      </c>
      <c r="J361" s="39" t="s">
        <v>7544</v>
      </c>
      <c r="K361" s="39" t="s">
        <v>7545</v>
      </c>
      <c r="L361" s="39"/>
      <c r="M361" s="41"/>
      <c r="N361" s="39" t="s">
        <v>7546</v>
      </c>
      <c r="O361" s="41">
        <v>900</v>
      </c>
      <c r="P361" s="39" t="s">
        <v>7547</v>
      </c>
      <c r="Q361" s="39" t="s">
        <v>7548</v>
      </c>
      <c r="R361" s="41">
        <v>848000</v>
      </c>
      <c r="S361" s="40">
        <v>45938.6915162037</v>
      </c>
      <c r="T361" s="41">
        <v>2</v>
      </c>
      <c r="U361" s="41">
        <v>2</v>
      </c>
      <c r="V361" s="39" t="s">
        <v>7549</v>
      </c>
      <c r="W361" s="39" t="s">
        <v>7550</v>
      </c>
      <c r="X361" s="39"/>
      <c r="Y361" s="41">
        <v>4</v>
      </c>
      <c r="Z361" s="39" t="s">
        <v>7551</v>
      </c>
      <c r="AA361" s="39"/>
      <c r="AB361" s="39"/>
      <c r="AC361" s="40"/>
      <c r="AD361" s="40"/>
      <c r="AE361" s="39"/>
      <c r="AF361" s="40"/>
      <c r="AG361" s="40"/>
      <c r="AH361" s="39" t="s">
        <v>7552</v>
      </c>
      <c r="AI361" s="40">
        <v>45940.4130787037</v>
      </c>
      <c r="AJ361" s="40">
        <v>45938.7023726852</v>
      </c>
      <c r="AK361" s="40">
        <v>45940</v>
      </c>
      <c r="AL361" s="40">
        <v>45940.4130787037</v>
      </c>
      <c r="AM361" s="39" t="s">
        <v>7553</v>
      </c>
      <c r="AN361" s="39" t="s">
        <v>7554</v>
      </c>
      <c r="AO361" s="39" t="s">
        <v>7555</v>
      </c>
      <c r="AP361" s="39" t="s">
        <v>7576</v>
      </c>
      <c r="AQ361" s="39" t="s">
        <v>7556</v>
      </c>
      <c r="AR361" s="39" t="s">
        <v>7557</v>
      </c>
    </row>
    <row r="362" ht="24" spans="1:44">
      <c r="A362" s="39" t="s">
        <v>9544</v>
      </c>
      <c r="B362" s="39" t="s">
        <v>9545</v>
      </c>
      <c r="C362" s="40">
        <v>45939.5497222222</v>
      </c>
      <c r="D362" s="39" t="s">
        <v>9546</v>
      </c>
      <c r="E362" s="39" t="s">
        <v>9547</v>
      </c>
      <c r="F362" s="39" t="s">
        <v>9548</v>
      </c>
      <c r="G362" s="39" t="s">
        <v>9549</v>
      </c>
      <c r="H362" s="39" t="s">
        <v>9549</v>
      </c>
      <c r="I362" s="39" t="s">
        <v>7573</v>
      </c>
      <c r="J362" s="39" t="s">
        <v>7544</v>
      </c>
      <c r="K362" s="39" t="s">
        <v>7688</v>
      </c>
      <c r="L362" s="39"/>
      <c r="M362" s="41"/>
      <c r="N362" s="39" t="s">
        <v>7546</v>
      </c>
      <c r="O362" s="41">
        <v>900</v>
      </c>
      <c r="P362" s="39" t="s">
        <v>7547</v>
      </c>
      <c r="Q362" s="39" t="s">
        <v>7548</v>
      </c>
      <c r="R362" s="41">
        <v>893000</v>
      </c>
      <c r="S362" s="40">
        <v>45940.6066203704</v>
      </c>
      <c r="T362" s="41">
        <v>1</v>
      </c>
      <c r="U362" s="41">
        <v>3</v>
      </c>
      <c r="V362" s="39" t="s">
        <v>7549</v>
      </c>
      <c r="W362" s="39" t="s">
        <v>7550</v>
      </c>
      <c r="X362" s="39"/>
      <c r="Y362" s="41">
        <v>4</v>
      </c>
      <c r="Z362" s="39" t="s">
        <v>7551</v>
      </c>
      <c r="AA362" s="39"/>
      <c r="AB362" s="39"/>
      <c r="AC362" s="40"/>
      <c r="AD362" s="40"/>
      <c r="AE362" s="39"/>
      <c r="AF362" s="40"/>
      <c r="AG362" s="40"/>
      <c r="AH362" s="39" t="s">
        <v>7608</v>
      </c>
      <c r="AI362" s="40">
        <v>45940.6797569444</v>
      </c>
      <c r="AJ362" s="40">
        <v>45940.6797569444</v>
      </c>
      <c r="AK362" s="40"/>
      <c r="AL362" s="40"/>
      <c r="AM362" s="39" t="s">
        <v>7553</v>
      </c>
      <c r="AN362" s="39" t="s">
        <v>7554</v>
      </c>
      <c r="AO362" s="39" t="s">
        <v>7609</v>
      </c>
      <c r="AP362" s="39" t="s">
        <v>7610</v>
      </c>
      <c r="AQ362" s="39" t="s">
        <v>7556</v>
      </c>
      <c r="AR362" s="39" t="s">
        <v>7557</v>
      </c>
    </row>
    <row r="363" ht="24" spans="1:44">
      <c r="A363" s="39" t="s">
        <v>9550</v>
      </c>
      <c r="B363" s="39" t="s">
        <v>9551</v>
      </c>
      <c r="C363" s="40">
        <v>45939.6002199074</v>
      </c>
      <c r="D363" s="39" t="s">
        <v>9552</v>
      </c>
      <c r="E363" s="39" t="s">
        <v>9553</v>
      </c>
      <c r="F363" s="39" t="s">
        <v>9554</v>
      </c>
      <c r="G363" s="39" t="s">
        <v>9555</v>
      </c>
      <c r="H363" s="39" t="s">
        <v>9555</v>
      </c>
      <c r="I363" s="39" t="s">
        <v>7573</v>
      </c>
      <c r="J363" s="39" t="s">
        <v>7544</v>
      </c>
      <c r="K363" s="39" t="s">
        <v>7583</v>
      </c>
      <c r="L363" s="39"/>
      <c r="M363" s="41"/>
      <c r="N363" s="39" t="s">
        <v>7546</v>
      </c>
      <c r="O363" s="41">
        <v>900</v>
      </c>
      <c r="P363" s="39" t="s">
        <v>7547</v>
      </c>
      <c r="Q363" s="39" t="s">
        <v>7548</v>
      </c>
      <c r="R363" s="41">
        <v>848000</v>
      </c>
      <c r="S363" s="40">
        <v>45939.7976041667</v>
      </c>
      <c r="T363" s="41">
        <v>2</v>
      </c>
      <c r="U363" s="41">
        <v>4</v>
      </c>
      <c r="V363" s="39" t="s">
        <v>7549</v>
      </c>
      <c r="W363" s="39" t="s">
        <v>7550</v>
      </c>
      <c r="X363" s="39"/>
      <c r="Y363" s="41">
        <v>4</v>
      </c>
      <c r="Z363" s="39" t="s">
        <v>7551</v>
      </c>
      <c r="AA363" s="39"/>
      <c r="AB363" s="39"/>
      <c r="AC363" s="40"/>
      <c r="AD363" s="40"/>
      <c r="AE363" s="39"/>
      <c r="AF363" s="40"/>
      <c r="AG363" s="40"/>
      <c r="AH363" s="39" t="s">
        <v>7608</v>
      </c>
      <c r="AI363" s="40">
        <v>45940.396412037</v>
      </c>
      <c r="AJ363" s="40">
        <v>45940.396412037</v>
      </c>
      <c r="AK363" s="40"/>
      <c r="AL363" s="40"/>
      <c r="AM363" s="39" t="s">
        <v>7553</v>
      </c>
      <c r="AN363" s="39" t="s">
        <v>7554</v>
      </c>
      <c r="AO363" s="39" t="s">
        <v>7584</v>
      </c>
      <c r="AP363" s="39" t="s">
        <v>7585</v>
      </c>
      <c r="AQ363" s="39" t="s">
        <v>7556</v>
      </c>
      <c r="AR363" s="39" t="s">
        <v>7557</v>
      </c>
    </row>
    <row r="364" ht="24" spans="1:44">
      <c r="A364" s="39" t="s">
        <v>9556</v>
      </c>
      <c r="B364" s="39" t="s">
        <v>9557</v>
      </c>
      <c r="C364" s="40">
        <v>45943.4227662037</v>
      </c>
      <c r="D364" s="39" t="s">
        <v>9558</v>
      </c>
      <c r="E364" s="39" t="s">
        <v>9559</v>
      </c>
      <c r="F364" s="39" t="s">
        <v>9560</v>
      </c>
      <c r="G364" s="39"/>
      <c r="H364" s="39" t="s">
        <v>9561</v>
      </c>
      <c r="I364" s="39" t="s">
        <v>7543</v>
      </c>
      <c r="J364" s="39" t="s">
        <v>7544</v>
      </c>
      <c r="K364" s="39" t="s">
        <v>7607</v>
      </c>
      <c r="L364" s="39" t="s">
        <v>9312</v>
      </c>
      <c r="M364" s="41">
        <v>7700</v>
      </c>
      <c r="N364" s="39" t="s">
        <v>9435</v>
      </c>
      <c r="O364" s="41">
        <v>7700</v>
      </c>
      <c r="P364" s="39" t="s">
        <v>7595</v>
      </c>
      <c r="Q364" s="39" t="s">
        <v>7548</v>
      </c>
      <c r="R364" s="41">
        <v>500000</v>
      </c>
      <c r="S364" s="40"/>
      <c r="T364" s="41"/>
      <c r="U364" s="41"/>
      <c r="V364" s="39"/>
      <c r="W364" s="39"/>
      <c r="X364" s="39"/>
      <c r="Y364" s="41"/>
      <c r="Z364" s="39" t="s">
        <v>7551</v>
      </c>
      <c r="AA364" s="39"/>
      <c r="AB364" s="39"/>
      <c r="AC364" s="40"/>
      <c r="AD364" s="40"/>
      <c r="AE364" s="39"/>
      <c r="AF364" s="40"/>
      <c r="AG364" s="40"/>
      <c r="AH364" s="39" t="s">
        <v>7596</v>
      </c>
      <c r="AI364" s="40">
        <v>45943.4227662037</v>
      </c>
      <c r="AJ364" s="40"/>
      <c r="AK364" s="40"/>
      <c r="AL364" s="40"/>
      <c r="AM364" s="39" t="s">
        <v>7553</v>
      </c>
      <c r="AN364" s="39" t="s">
        <v>7554</v>
      </c>
      <c r="AO364" s="39" t="s">
        <v>7609</v>
      </c>
      <c r="AP364" s="39"/>
      <c r="AQ364" s="39"/>
      <c r="AR364" s="39" t="s">
        <v>7557</v>
      </c>
    </row>
    <row r="365" ht="24" spans="1:44">
      <c r="A365" s="39" t="s">
        <v>9562</v>
      </c>
      <c r="B365" s="39" t="s">
        <v>9563</v>
      </c>
      <c r="C365" s="40">
        <v>45932.3166435185</v>
      </c>
      <c r="D365" s="39" t="s">
        <v>9564</v>
      </c>
      <c r="E365" s="39" t="s">
        <v>9565</v>
      </c>
      <c r="F365" s="39" t="s">
        <v>9566</v>
      </c>
      <c r="G365" s="39"/>
      <c r="H365" s="39" t="s">
        <v>9567</v>
      </c>
      <c r="I365" s="39" t="s">
        <v>7543</v>
      </c>
      <c r="J365" s="39" t="s">
        <v>7544</v>
      </c>
      <c r="K365" s="39" t="s">
        <v>7641</v>
      </c>
      <c r="L365" s="39"/>
      <c r="M365" s="41"/>
      <c r="N365" s="39" t="s">
        <v>7849</v>
      </c>
      <c r="O365" s="41">
        <v>900</v>
      </c>
      <c r="P365" s="39" t="s">
        <v>7547</v>
      </c>
      <c r="Q365" s="39" t="s">
        <v>7548</v>
      </c>
      <c r="R365" s="41">
        <v>848000</v>
      </c>
      <c r="S365" s="40">
        <v>45932.3338541667</v>
      </c>
      <c r="T365" s="41">
        <v>1</v>
      </c>
      <c r="U365" s="41">
        <v>2</v>
      </c>
      <c r="V365" s="39" t="s">
        <v>7549</v>
      </c>
      <c r="W365" s="39" t="s">
        <v>7550</v>
      </c>
      <c r="X365" s="39"/>
      <c r="Y365" s="41">
        <v>4</v>
      </c>
      <c r="Z365" s="39" t="s">
        <v>7551</v>
      </c>
      <c r="AA365" s="39"/>
      <c r="AB365" s="39"/>
      <c r="AC365" s="40"/>
      <c r="AD365" s="40"/>
      <c r="AE365" s="39"/>
      <c r="AF365" s="40"/>
      <c r="AG365" s="40"/>
      <c r="AH365" s="39" t="s">
        <v>7552</v>
      </c>
      <c r="AI365" s="40">
        <v>45934.3930439815</v>
      </c>
      <c r="AJ365" s="40">
        <v>45932.3852199074</v>
      </c>
      <c r="AK365" s="40">
        <v>45933</v>
      </c>
      <c r="AL365" s="40">
        <v>45934.3930439815</v>
      </c>
      <c r="AM365" s="39" t="s">
        <v>7553</v>
      </c>
      <c r="AN365" s="39" t="s">
        <v>7554</v>
      </c>
      <c r="AO365" s="39" t="s">
        <v>7584</v>
      </c>
      <c r="AP365" s="39" t="s">
        <v>7585</v>
      </c>
      <c r="AQ365" s="39" t="s">
        <v>7556</v>
      </c>
      <c r="AR365" s="39" t="s">
        <v>7557</v>
      </c>
    </row>
    <row r="366" ht="24" spans="1:44">
      <c r="A366" s="39" t="s">
        <v>9568</v>
      </c>
      <c r="B366" s="39" t="s">
        <v>9569</v>
      </c>
      <c r="C366" s="40">
        <v>45938.5351851852</v>
      </c>
      <c r="D366" s="39" t="s">
        <v>9570</v>
      </c>
      <c r="E366" s="39" t="s">
        <v>9571</v>
      </c>
      <c r="F366" s="39" t="s">
        <v>8813</v>
      </c>
      <c r="G366" s="39" t="s">
        <v>9572</v>
      </c>
      <c r="H366" s="39" t="s">
        <v>9572</v>
      </c>
      <c r="I366" s="39" t="s">
        <v>7573</v>
      </c>
      <c r="J366" s="39" t="s">
        <v>7544</v>
      </c>
      <c r="K366" s="39" t="s">
        <v>7688</v>
      </c>
      <c r="L366" s="39"/>
      <c r="M366" s="41"/>
      <c r="N366" s="39" t="s">
        <v>7546</v>
      </c>
      <c r="O366" s="41">
        <v>900</v>
      </c>
      <c r="P366" s="39" t="s">
        <v>7547</v>
      </c>
      <c r="Q366" s="39" t="s">
        <v>7548</v>
      </c>
      <c r="R366" s="41">
        <v>893000</v>
      </c>
      <c r="S366" s="40">
        <v>45938.5502083333</v>
      </c>
      <c r="T366" s="41">
        <v>3</v>
      </c>
      <c r="U366" s="41">
        <v>5</v>
      </c>
      <c r="V366" s="39" t="s">
        <v>7549</v>
      </c>
      <c r="W366" s="39" t="s">
        <v>7550</v>
      </c>
      <c r="X366" s="39"/>
      <c r="Y366" s="41">
        <v>4</v>
      </c>
      <c r="Z366" s="39" t="s">
        <v>7551</v>
      </c>
      <c r="AA366" s="39"/>
      <c r="AB366" s="39"/>
      <c r="AC366" s="40"/>
      <c r="AD366" s="40"/>
      <c r="AE366" s="39"/>
      <c r="AF366" s="40"/>
      <c r="AG366" s="40"/>
      <c r="AH366" s="39" t="s">
        <v>7608</v>
      </c>
      <c r="AI366" s="40">
        <v>45938.5740046296</v>
      </c>
      <c r="AJ366" s="40">
        <v>45938.5740046296</v>
      </c>
      <c r="AK366" s="40"/>
      <c r="AL366" s="40"/>
      <c r="AM366" s="39" t="s">
        <v>7553</v>
      </c>
      <c r="AN366" s="39" t="s">
        <v>7554</v>
      </c>
      <c r="AO366" s="39" t="s">
        <v>7609</v>
      </c>
      <c r="AP366" s="39" t="s">
        <v>7610</v>
      </c>
      <c r="AQ366" s="39" t="s">
        <v>7556</v>
      </c>
      <c r="AR366" s="39" t="s">
        <v>7557</v>
      </c>
    </row>
    <row r="367" ht="24" spans="1:44">
      <c r="A367" s="39" t="s">
        <v>9573</v>
      </c>
      <c r="B367" s="39" t="s">
        <v>9574</v>
      </c>
      <c r="C367" s="40">
        <v>45933.5933680556</v>
      </c>
      <c r="D367" s="39" t="s">
        <v>9575</v>
      </c>
      <c r="E367" s="39" t="s">
        <v>9576</v>
      </c>
      <c r="F367" s="39" t="s">
        <v>8222</v>
      </c>
      <c r="G367" s="39" t="s">
        <v>8223</v>
      </c>
      <c r="H367" s="39" t="s">
        <v>8223</v>
      </c>
      <c r="I367" s="39" t="s">
        <v>7573</v>
      </c>
      <c r="J367" s="39" t="s">
        <v>7544</v>
      </c>
      <c r="K367" s="39" t="s">
        <v>7688</v>
      </c>
      <c r="L367" s="39"/>
      <c r="M367" s="41"/>
      <c r="N367" s="39" t="s">
        <v>7546</v>
      </c>
      <c r="O367" s="41">
        <v>900</v>
      </c>
      <c r="P367" s="39" t="s">
        <v>7547</v>
      </c>
      <c r="Q367" s="39" t="s">
        <v>7548</v>
      </c>
      <c r="R367" s="41">
        <v>893000</v>
      </c>
      <c r="S367" s="40">
        <v>45937.4279861111</v>
      </c>
      <c r="T367" s="41">
        <v>4</v>
      </c>
      <c r="U367" s="41">
        <v>6</v>
      </c>
      <c r="V367" s="39" t="s">
        <v>7617</v>
      </c>
      <c r="W367" s="39" t="s">
        <v>7660</v>
      </c>
      <c r="X367" s="39" t="s">
        <v>7661</v>
      </c>
      <c r="Y367" s="41">
        <v>25</v>
      </c>
      <c r="Z367" s="39" t="s">
        <v>7551</v>
      </c>
      <c r="AA367" s="39"/>
      <c r="AB367" s="39"/>
      <c r="AC367" s="40"/>
      <c r="AD367" s="40"/>
      <c r="AE367" s="39"/>
      <c r="AF367" s="40"/>
      <c r="AG367" s="40"/>
      <c r="AH367" s="39" t="s">
        <v>7608</v>
      </c>
      <c r="AI367" s="40">
        <v>45937.546099537</v>
      </c>
      <c r="AJ367" s="40">
        <v>45937.546099537</v>
      </c>
      <c r="AK367" s="40"/>
      <c r="AL367" s="40"/>
      <c r="AM367" s="39" t="s">
        <v>7553</v>
      </c>
      <c r="AN367" s="39" t="s">
        <v>7554</v>
      </c>
      <c r="AO367" s="39" t="s">
        <v>7609</v>
      </c>
      <c r="AP367" s="39" t="s">
        <v>7610</v>
      </c>
      <c r="AQ367" s="39" t="s">
        <v>7556</v>
      </c>
      <c r="AR367" s="39" t="s">
        <v>7557</v>
      </c>
    </row>
    <row r="368" ht="24" spans="1:44">
      <c r="A368" s="39" t="s">
        <v>9577</v>
      </c>
      <c r="B368" s="39" t="s">
        <v>9578</v>
      </c>
      <c r="C368" s="40">
        <v>45936.4436689815</v>
      </c>
      <c r="D368" s="39" t="s">
        <v>7324</v>
      </c>
      <c r="E368" s="39" t="s">
        <v>9579</v>
      </c>
      <c r="F368" s="39" t="s">
        <v>9580</v>
      </c>
      <c r="G368" s="39"/>
      <c r="H368" s="39" t="s">
        <v>9581</v>
      </c>
      <c r="I368" s="39" t="s">
        <v>7592</v>
      </c>
      <c r="J368" s="39"/>
      <c r="K368" s="39" t="s">
        <v>7593</v>
      </c>
      <c r="L368" s="39"/>
      <c r="M368" s="41"/>
      <c r="N368" s="39" t="s">
        <v>7546</v>
      </c>
      <c r="O368" s="41">
        <v>900</v>
      </c>
      <c r="P368" s="39" t="s">
        <v>7547</v>
      </c>
      <c r="Q368" s="39" t="s">
        <v>7548</v>
      </c>
      <c r="R368" s="41">
        <v>863000</v>
      </c>
      <c r="S368" s="40"/>
      <c r="T368" s="41"/>
      <c r="U368" s="41"/>
      <c r="V368" s="39"/>
      <c r="W368" s="39"/>
      <c r="X368" s="39"/>
      <c r="Y368" s="41"/>
      <c r="Z368" s="39" t="s">
        <v>7551</v>
      </c>
      <c r="AA368" s="39"/>
      <c r="AB368" s="39"/>
      <c r="AC368" s="40"/>
      <c r="AD368" s="40"/>
      <c r="AE368" s="39"/>
      <c r="AF368" s="40"/>
      <c r="AG368" s="40"/>
      <c r="AH368" s="39" t="s">
        <v>7596</v>
      </c>
      <c r="AI368" s="40">
        <v>45936.4436689815</v>
      </c>
      <c r="AJ368" s="40"/>
      <c r="AK368" s="40"/>
      <c r="AL368" s="40"/>
      <c r="AM368" s="39" t="s">
        <v>7553</v>
      </c>
      <c r="AN368" s="39" t="s">
        <v>7554</v>
      </c>
      <c r="AO368" s="39" t="s">
        <v>7565</v>
      </c>
      <c r="AP368" s="39"/>
      <c r="AQ368" s="39" t="s">
        <v>7556</v>
      </c>
      <c r="AR368" s="39" t="s">
        <v>7557</v>
      </c>
    </row>
    <row r="369" ht="24" spans="1:44">
      <c r="A369" s="39" t="s">
        <v>9582</v>
      </c>
      <c r="B369" s="39" t="s">
        <v>9583</v>
      </c>
      <c r="C369" s="40">
        <v>45936.3709606481</v>
      </c>
      <c r="D369" s="39" t="s">
        <v>9584</v>
      </c>
      <c r="E369" s="39" t="s">
        <v>9585</v>
      </c>
      <c r="F369" s="39" t="s">
        <v>8583</v>
      </c>
      <c r="G369" s="39" t="s">
        <v>9586</v>
      </c>
      <c r="H369" s="39" t="s">
        <v>9586</v>
      </c>
      <c r="I369" s="39" t="s">
        <v>7573</v>
      </c>
      <c r="J369" s="39" t="s">
        <v>7544</v>
      </c>
      <c r="K369" s="39" t="s">
        <v>7701</v>
      </c>
      <c r="L369" s="39"/>
      <c r="M369" s="41"/>
      <c r="N369" s="39" t="s">
        <v>7546</v>
      </c>
      <c r="O369" s="41">
        <v>900</v>
      </c>
      <c r="P369" s="39" t="s">
        <v>7547</v>
      </c>
      <c r="Q369" s="39" t="s">
        <v>7548</v>
      </c>
      <c r="R369" s="41">
        <v>848000</v>
      </c>
      <c r="S369" s="40">
        <v>45936.3965277778</v>
      </c>
      <c r="T369" s="41">
        <v>2</v>
      </c>
      <c r="U369" s="41">
        <v>2</v>
      </c>
      <c r="V369" s="39" t="s">
        <v>7549</v>
      </c>
      <c r="W369" s="39" t="s">
        <v>7550</v>
      </c>
      <c r="X369" s="39"/>
      <c r="Y369" s="41">
        <v>4</v>
      </c>
      <c r="Z369" s="39" t="s">
        <v>7551</v>
      </c>
      <c r="AA369" s="39"/>
      <c r="AB369" s="39"/>
      <c r="AC369" s="40"/>
      <c r="AD369" s="40"/>
      <c r="AE369" s="39"/>
      <c r="AF369" s="40"/>
      <c r="AG369" s="40"/>
      <c r="AH369" s="39" t="s">
        <v>7552</v>
      </c>
      <c r="AI369" s="40">
        <v>45938.3258680556</v>
      </c>
      <c r="AJ369" s="40">
        <v>45936.5041782407</v>
      </c>
      <c r="AK369" s="40">
        <v>45937</v>
      </c>
      <c r="AL369" s="40">
        <v>45938.3258680556</v>
      </c>
      <c r="AM369" s="39" t="s">
        <v>7553</v>
      </c>
      <c r="AN369" s="39" t="s">
        <v>7554</v>
      </c>
      <c r="AO369" s="39" t="s">
        <v>7669</v>
      </c>
      <c r="AP369" s="39" t="s">
        <v>7702</v>
      </c>
      <c r="AQ369" s="39" t="s">
        <v>7556</v>
      </c>
      <c r="AR369" s="39" t="s">
        <v>7557</v>
      </c>
    </row>
    <row r="370" ht="24" spans="1:44">
      <c r="A370" s="39" t="s">
        <v>9587</v>
      </c>
      <c r="B370" s="39" t="s">
        <v>9588</v>
      </c>
      <c r="C370" s="40">
        <v>45932.6611342593</v>
      </c>
      <c r="D370" s="39" t="s">
        <v>9589</v>
      </c>
      <c r="E370" s="39" t="s">
        <v>9590</v>
      </c>
      <c r="F370" s="39" t="s">
        <v>9591</v>
      </c>
      <c r="G370" s="39" t="s">
        <v>9592</v>
      </c>
      <c r="H370" s="39" t="s">
        <v>9592</v>
      </c>
      <c r="I370" s="39" t="s">
        <v>7573</v>
      </c>
      <c r="J370" s="39" t="s">
        <v>7544</v>
      </c>
      <c r="K370" s="39" t="s">
        <v>7616</v>
      </c>
      <c r="L370" s="39"/>
      <c r="M370" s="41"/>
      <c r="N370" s="39" t="s">
        <v>7546</v>
      </c>
      <c r="O370" s="41">
        <v>900</v>
      </c>
      <c r="P370" s="39" t="s">
        <v>7547</v>
      </c>
      <c r="Q370" s="39" t="s">
        <v>7548</v>
      </c>
      <c r="R370" s="41">
        <v>848000</v>
      </c>
      <c r="S370" s="40">
        <v>45933.4902662037</v>
      </c>
      <c r="T370" s="41">
        <v>5</v>
      </c>
      <c r="U370" s="41">
        <v>7</v>
      </c>
      <c r="V370" s="39" t="s">
        <v>7617</v>
      </c>
      <c r="W370" s="39"/>
      <c r="X370" s="39" t="s">
        <v>7618</v>
      </c>
      <c r="Y370" s="41">
        <v>25</v>
      </c>
      <c r="Z370" s="39" t="s">
        <v>7551</v>
      </c>
      <c r="AA370" s="39"/>
      <c r="AB370" s="39"/>
      <c r="AC370" s="40"/>
      <c r="AD370" s="40"/>
      <c r="AE370" s="39"/>
      <c r="AF370" s="40"/>
      <c r="AG370" s="40"/>
      <c r="AH370" s="39" t="s">
        <v>7552</v>
      </c>
      <c r="AI370" s="40">
        <v>45940.632337963</v>
      </c>
      <c r="AJ370" s="40">
        <v>45936.5138078704</v>
      </c>
      <c r="AK370" s="40">
        <v>45939</v>
      </c>
      <c r="AL370" s="40">
        <v>45940.632337963</v>
      </c>
      <c r="AM370" s="39" t="s">
        <v>7553</v>
      </c>
      <c r="AN370" s="39" t="s">
        <v>7554</v>
      </c>
      <c r="AO370" s="39" t="s">
        <v>7619</v>
      </c>
      <c r="AP370" s="39" t="s">
        <v>7620</v>
      </c>
      <c r="AQ370" s="39" t="s">
        <v>7556</v>
      </c>
      <c r="AR370" s="39" t="s">
        <v>7557</v>
      </c>
    </row>
    <row r="371" ht="24" spans="1:44">
      <c r="A371" s="39" t="s">
        <v>9593</v>
      </c>
      <c r="B371" s="39" t="s">
        <v>9594</v>
      </c>
      <c r="C371" s="40">
        <v>45933.4611689815</v>
      </c>
      <c r="D371" s="39" t="s">
        <v>9595</v>
      </c>
      <c r="E371" s="39" t="s">
        <v>9596</v>
      </c>
      <c r="F371" s="39" t="s">
        <v>8489</v>
      </c>
      <c r="G371" s="39"/>
      <c r="H371" s="39" t="s">
        <v>8490</v>
      </c>
      <c r="I371" s="39" t="s">
        <v>7592</v>
      </c>
      <c r="J371" s="39"/>
      <c r="K371" s="39" t="s">
        <v>7593</v>
      </c>
      <c r="L371" s="39"/>
      <c r="M371" s="41"/>
      <c r="N371" s="39" t="s">
        <v>7594</v>
      </c>
      <c r="O371" s="41">
        <v>1300</v>
      </c>
      <c r="P371" s="39" t="s">
        <v>7547</v>
      </c>
      <c r="Q371" s="39" t="s">
        <v>7548</v>
      </c>
      <c r="R371" s="41">
        <v>1238000</v>
      </c>
      <c r="S371" s="40">
        <v>45933.4625578704</v>
      </c>
      <c r="T371" s="41">
        <v>6</v>
      </c>
      <c r="U371" s="41">
        <v>10</v>
      </c>
      <c r="V371" s="39" t="s">
        <v>7617</v>
      </c>
      <c r="W371" s="39" t="s">
        <v>7660</v>
      </c>
      <c r="X371" s="39" t="s">
        <v>7661</v>
      </c>
      <c r="Y371" s="41">
        <v>25</v>
      </c>
      <c r="Z371" s="39" t="s">
        <v>7551</v>
      </c>
      <c r="AA371" s="39"/>
      <c r="AB371" s="39"/>
      <c r="AC371" s="40"/>
      <c r="AD371" s="40"/>
      <c r="AE371" s="39"/>
      <c r="AF371" s="40"/>
      <c r="AG371" s="40"/>
      <c r="AH371" s="39" t="s">
        <v>7628</v>
      </c>
      <c r="AI371" s="40">
        <v>45933.4625578704</v>
      </c>
      <c r="AJ371" s="40"/>
      <c r="AK371" s="40"/>
      <c r="AL371" s="40"/>
      <c r="AM371" s="39" t="s">
        <v>7553</v>
      </c>
      <c r="AN371" s="39" t="s">
        <v>7554</v>
      </c>
      <c r="AO371" s="39" t="s">
        <v>7609</v>
      </c>
      <c r="AP371" s="39" t="s">
        <v>7610</v>
      </c>
      <c r="AQ371" s="39" t="s">
        <v>7556</v>
      </c>
      <c r="AR371" s="39" t="s">
        <v>7557</v>
      </c>
    </row>
    <row r="372" ht="24" spans="1:44">
      <c r="A372" s="39" t="s">
        <v>9597</v>
      </c>
      <c r="B372" s="39" t="s">
        <v>9598</v>
      </c>
      <c r="C372" s="40">
        <v>45931.3316435185</v>
      </c>
      <c r="D372" s="39" t="s">
        <v>9599</v>
      </c>
      <c r="E372" s="39" t="s">
        <v>9600</v>
      </c>
      <c r="F372" s="39" t="s">
        <v>7889</v>
      </c>
      <c r="G372" s="39"/>
      <c r="H372" s="39" t="s">
        <v>7958</v>
      </c>
      <c r="I372" s="39" t="s">
        <v>7543</v>
      </c>
      <c r="J372" s="39" t="s">
        <v>7544</v>
      </c>
      <c r="K372" s="39" t="s">
        <v>7607</v>
      </c>
      <c r="L372" s="39"/>
      <c r="M372" s="41"/>
      <c r="N372" s="39" t="s">
        <v>7546</v>
      </c>
      <c r="O372" s="41">
        <v>900</v>
      </c>
      <c r="P372" s="39" t="s">
        <v>7547</v>
      </c>
      <c r="Q372" s="39" t="s">
        <v>7548</v>
      </c>
      <c r="R372" s="41">
        <v>893000</v>
      </c>
      <c r="S372" s="40">
        <v>45932.5906365741</v>
      </c>
      <c r="T372" s="41">
        <v>5</v>
      </c>
      <c r="U372" s="41">
        <v>7</v>
      </c>
      <c r="V372" s="39" t="s">
        <v>7617</v>
      </c>
      <c r="W372" s="39" t="s">
        <v>7660</v>
      </c>
      <c r="X372" s="39" t="s">
        <v>7661</v>
      </c>
      <c r="Y372" s="41">
        <v>25</v>
      </c>
      <c r="Z372" s="39" t="s">
        <v>7551</v>
      </c>
      <c r="AA372" s="39"/>
      <c r="AB372" s="39"/>
      <c r="AC372" s="40"/>
      <c r="AD372" s="40"/>
      <c r="AE372" s="39"/>
      <c r="AF372" s="40"/>
      <c r="AG372" s="40"/>
      <c r="AH372" s="39" t="s">
        <v>7552</v>
      </c>
      <c r="AI372" s="40">
        <v>45939.5714583333</v>
      </c>
      <c r="AJ372" s="40">
        <v>45932.6793981481</v>
      </c>
      <c r="AK372" s="40">
        <v>45939</v>
      </c>
      <c r="AL372" s="40">
        <v>45939.5714583333</v>
      </c>
      <c r="AM372" s="39" t="s">
        <v>7553</v>
      </c>
      <c r="AN372" s="39" t="s">
        <v>7554</v>
      </c>
      <c r="AO372" s="39" t="s">
        <v>7609</v>
      </c>
      <c r="AP372" s="39" t="s">
        <v>7610</v>
      </c>
      <c r="AQ372" s="39" t="s">
        <v>7556</v>
      </c>
      <c r="AR372" s="39" t="s">
        <v>7557</v>
      </c>
    </row>
    <row r="373" ht="24" spans="1:44">
      <c r="A373" s="39" t="s">
        <v>9601</v>
      </c>
      <c r="B373" s="39" t="s">
        <v>9602</v>
      </c>
      <c r="C373" s="40">
        <v>45937.6518171296</v>
      </c>
      <c r="D373" s="39" t="s">
        <v>7324</v>
      </c>
      <c r="E373" s="39" t="s">
        <v>7771</v>
      </c>
      <c r="F373" s="39" t="s">
        <v>7772</v>
      </c>
      <c r="G373" s="39"/>
      <c r="H373" s="39" t="s">
        <v>7773</v>
      </c>
      <c r="I373" s="39" t="s">
        <v>7592</v>
      </c>
      <c r="J373" s="39"/>
      <c r="K373" s="39" t="s">
        <v>7593</v>
      </c>
      <c r="L373" s="39"/>
      <c r="M373" s="41"/>
      <c r="N373" s="39" t="s">
        <v>7546</v>
      </c>
      <c r="O373" s="41">
        <v>900</v>
      </c>
      <c r="P373" s="39" t="s">
        <v>7547</v>
      </c>
      <c r="Q373" s="39" t="s">
        <v>7548</v>
      </c>
      <c r="R373" s="41">
        <v>863000</v>
      </c>
      <c r="S373" s="40"/>
      <c r="T373" s="41"/>
      <c r="U373" s="41"/>
      <c r="V373" s="39"/>
      <c r="W373" s="39"/>
      <c r="X373" s="39"/>
      <c r="Y373" s="41"/>
      <c r="Z373" s="39" t="s">
        <v>7551</v>
      </c>
      <c r="AA373" s="39"/>
      <c r="AB373" s="39"/>
      <c r="AC373" s="40"/>
      <c r="AD373" s="40"/>
      <c r="AE373" s="39"/>
      <c r="AF373" s="40"/>
      <c r="AG373" s="40"/>
      <c r="AH373" s="39" t="s">
        <v>7596</v>
      </c>
      <c r="AI373" s="40">
        <v>45937.6518171296</v>
      </c>
      <c r="AJ373" s="40"/>
      <c r="AK373" s="40"/>
      <c r="AL373" s="40"/>
      <c r="AM373" s="39" t="s">
        <v>7553</v>
      </c>
      <c r="AN373" s="39" t="s">
        <v>7554</v>
      </c>
      <c r="AO373" s="39" t="s">
        <v>7609</v>
      </c>
      <c r="AP373" s="39"/>
      <c r="AQ373" s="39" t="s">
        <v>7556</v>
      </c>
      <c r="AR373" s="39" t="s">
        <v>7557</v>
      </c>
    </row>
    <row r="374" ht="24" spans="1:44">
      <c r="A374" s="39" t="s">
        <v>9603</v>
      </c>
      <c r="B374" s="39" t="s">
        <v>9604</v>
      </c>
      <c r="C374" s="40">
        <v>45938.4996990741</v>
      </c>
      <c r="D374" s="39" t="s">
        <v>9605</v>
      </c>
      <c r="E374" s="39" t="s">
        <v>9606</v>
      </c>
      <c r="F374" s="39" t="s">
        <v>9607</v>
      </c>
      <c r="G374" s="39"/>
      <c r="H374" s="39" t="s">
        <v>9608</v>
      </c>
      <c r="I374" s="39" t="s">
        <v>7592</v>
      </c>
      <c r="J374" s="39"/>
      <c r="K374" s="39" t="s">
        <v>7593</v>
      </c>
      <c r="L374" s="39"/>
      <c r="M374" s="41"/>
      <c r="N374" s="39" t="s">
        <v>7546</v>
      </c>
      <c r="O374" s="41">
        <v>900</v>
      </c>
      <c r="P374" s="39" t="s">
        <v>7547</v>
      </c>
      <c r="Q374" s="39" t="s">
        <v>7548</v>
      </c>
      <c r="R374" s="41">
        <v>863000</v>
      </c>
      <c r="S374" s="40">
        <v>45938.5089467593</v>
      </c>
      <c r="T374" s="41">
        <v>3</v>
      </c>
      <c r="U374" s="41">
        <v>5</v>
      </c>
      <c r="V374" s="39" t="s">
        <v>7549</v>
      </c>
      <c r="W374" s="39" t="s">
        <v>7550</v>
      </c>
      <c r="X374" s="39"/>
      <c r="Y374" s="41">
        <v>4</v>
      </c>
      <c r="Z374" s="39" t="s">
        <v>7551</v>
      </c>
      <c r="AA374" s="39"/>
      <c r="AB374" s="39"/>
      <c r="AC374" s="40"/>
      <c r="AD374" s="40"/>
      <c r="AE374" s="39"/>
      <c r="AF374" s="40"/>
      <c r="AG374" s="40"/>
      <c r="AH374" s="39" t="s">
        <v>7608</v>
      </c>
      <c r="AI374" s="40">
        <v>45939.584224537</v>
      </c>
      <c r="AJ374" s="40">
        <v>45939.584224537</v>
      </c>
      <c r="AK374" s="40"/>
      <c r="AL374" s="40"/>
      <c r="AM374" s="39" t="s">
        <v>7553</v>
      </c>
      <c r="AN374" s="39" t="s">
        <v>7554</v>
      </c>
      <c r="AO374" s="39" t="s">
        <v>7565</v>
      </c>
      <c r="AP374" s="39" t="s">
        <v>7566</v>
      </c>
      <c r="AQ374" s="39" t="s">
        <v>7556</v>
      </c>
      <c r="AR374" s="39" t="s">
        <v>7557</v>
      </c>
    </row>
    <row r="375" ht="24" spans="1:44">
      <c r="A375" s="39" t="s">
        <v>9609</v>
      </c>
      <c r="B375" s="39" t="s">
        <v>9610</v>
      </c>
      <c r="C375" s="40">
        <v>45936.6441782407</v>
      </c>
      <c r="D375" s="39" t="s">
        <v>9611</v>
      </c>
      <c r="E375" s="39" t="s">
        <v>9612</v>
      </c>
      <c r="F375" s="39" t="s">
        <v>9613</v>
      </c>
      <c r="G375" s="39"/>
      <c r="H375" s="39" t="s">
        <v>8180</v>
      </c>
      <c r="I375" s="39" t="s">
        <v>7543</v>
      </c>
      <c r="J375" s="39" t="s">
        <v>7544</v>
      </c>
      <c r="K375" s="39" t="s">
        <v>7607</v>
      </c>
      <c r="L375" s="39" t="s">
        <v>7594</v>
      </c>
      <c r="M375" s="41">
        <v>450</v>
      </c>
      <c r="N375" s="39" t="s">
        <v>7546</v>
      </c>
      <c r="O375" s="41">
        <v>900</v>
      </c>
      <c r="P375" s="39" t="s">
        <v>7595</v>
      </c>
      <c r="Q375" s="39" t="s">
        <v>7548</v>
      </c>
      <c r="R375" s="41">
        <v>426650</v>
      </c>
      <c r="S375" s="40">
        <v>45937.5343287037</v>
      </c>
      <c r="T375" s="41">
        <v>4</v>
      </c>
      <c r="U375" s="41">
        <v>6</v>
      </c>
      <c r="V375" s="39" t="s">
        <v>7617</v>
      </c>
      <c r="W375" s="39" t="s">
        <v>7660</v>
      </c>
      <c r="X375" s="39" t="s">
        <v>7661</v>
      </c>
      <c r="Y375" s="41">
        <v>25</v>
      </c>
      <c r="Z375" s="39" t="s">
        <v>7551</v>
      </c>
      <c r="AA375" s="39"/>
      <c r="AB375" s="39"/>
      <c r="AC375" s="40"/>
      <c r="AD375" s="40"/>
      <c r="AE375" s="39"/>
      <c r="AF375" s="40"/>
      <c r="AG375" s="40"/>
      <c r="AH375" s="39" t="s">
        <v>7608</v>
      </c>
      <c r="AI375" s="40">
        <v>45937.5630787037</v>
      </c>
      <c r="AJ375" s="40">
        <v>45937.5630787037</v>
      </c>
      <c r="AK375" s="40"/>
      <c r="AL375" s="40"/>
      <c r="AM375" s="39" t="s">
        <v>7553</v>
      </c>
      <c r="AN375" s="39" t="s">
        <v>7554</v>
      </c>
      <c r="AO375" s="39" t="s">
        <v>7609</v>
      </c>
      <c r="AP375" s="39" t="s">
        <v>7610</v>
      </c>
      <c r="AQ375" s="39"/>
      <c r="AR375" s="39" t="s">
        <v>7557</v>
      </c>
    </row>
    <row r="376" ht="24" spans="1:44">
      <c r="A376" s="39" t="s">
        <v>9614</v>
      </c>
      <c r="B376" s="39" t="s">
        <v>9615</v>
      </c>
      <c r="C376" s="40">
        <v>45932.4487384259</v>
      </c>
      <c r="D376" s="39" t="s">
        <v>9616</v>
      </c>
      <c r="E376" s="39" t="s">
        <v>9617</v>
      </c>
      <c r="F376" s="39" t="s">
        <v>7889</v>
      </c>
      <c r="G376" s="39"/>
      <c r="H376" s="39" t="s">
        <v>9618</v>
      </c>
      <c r="I376" s="39" t="s">
        <v>7543</v>
      </c>
      <c r="J376" s="39" t="s">
        <v>7544</v>
      </c>
      <c r="K376" s="39" t="s">
        <v>7607</v>
      </c>
      <c r="L376" s="39"/>
      <c r="M376" s="41"/>
      <c r="N376" s="39" t="s">
        <v>7546</v>
      </c>
      <c r="O376" s="41">
        <v>900</v>
      </c>
      <c r="P376" s="39" t="s">
        <v>7547</v>
      </c>
      <c r="Q376" s="39" t="s">
        <v>7548</v>
      </c>
      <c r="R376" s="41">
        <v>893000</v>
      </c>
      <c r="S376" s="40">
        <v>45932.6334375</v>
      </c>
      <c r="T376" s="41">
        <v>4</v>
      </c>
      <c r="U376" s="41">
        <v>6</v>
      </c>
      <c r="V376" s="39" t="s">
        <v>7617</v>
      </c>
      <c r="W376" s="39" t="s">
        <v>7660</v>
      </c>
      <c r="X376" s="39" t="s">
        <v>7661</v>
      </c>
      <c r="Y376" s="41">
        <v>25</v>
      </c>
      <c r="Z376" s="39" t="s">
        <v>7551</v>
      </c>
      <c r="AA376" s="39"/>
      <c r="AB376" s="39"/>
      <c r="AC376" s="40"/>
      <c r="AD376" s="40"/>
      <c r="AE376" s="39"/>
      <c r="AF376" s="40"/>
      <c r="AG376" s="40"/>
      <c r="AH376" s="39" t="s">
        <v>7552</v>
      </c>
      <c r="AI376" s="40">
        <v>45938.674837963</v>
      </c>
      <c r="AJ376" s="40">
        <v>45932.6794097222</v>
      </c>
      <c r="AK376" s="40">
        <v>45938</v>
      </c>
      <c r="AL376" s="40">
        <v>45938.674837963</v>
      </c>
      <c r="AM376" s="39" t="s">
        <v>7553</v>
      </c>
      <c r="AN376" s="39" t="s">
        <v>7554</v>
      </c>
      <c r="AO376" s="39" t="s">
        <v>7609</v>
      </c>
      <c r="AP376" s="39" t="s">
        <v>7610</v>
      </c>
      <c r="AQ376" s="39" t="s">
        <v>7556</v>
      </c>
      <c r="AR376" s="39" t="s">
        <v>7557</v>
      </c>
    </row>
    <row r="377" ht="24" spans="1:44">
      <c r="A377" s="39" t="s">
        <v>9619</v>
      </c>
      <c r="B377" s="39" t="s">
        <v>9620</v>
      </c>
      <c r="C377" s="40">
        <v>45938.4076967593</v>
      </c>
      <c r="D377" s="39" t="s">
        <v>9621</v>
      </c>
      <c r="E377" s="39" t="s">
        <v>9622</v>
      </c>
      <c r="F377" s="39" t="s">
        <v>9623</v>
      </c>
      <c r="G377" s="39"/>
      <c r="H377" s="39" t="s">
        <v>9624</v>
      </c>
      <c r="I377" s="39" t="s">
        <v>7543</v>
      </c>
      <c r="J377" s="39" t="s">
        <v>7544</v>
      </c>
      <c r="K377" s="39" t="s">
        <v>7641</v>
      </c>
      <c r="L377" s="39" t="s">
        <v>7594</v>
      </c>
      <c r="M377" s="41">
        <v>450</v>
      </c>
      <c r="N377" s="39" t="s">
        <v>7546</v>
      </c>
      <c r="O377" s="41">
        <v>900</v>
      </c>
      <c r="P377" s="39" t="s">
        <v>7595</v>
      </c>
      <c r="Q377" s="39" t="s">
        <v>7548</v>
      </c>
      <c r="R377" s="41">
        <v>426650</v>
      </c>
      <c r="S377" s="40">
        <v>45938.5510416667</v>
      </c>
      <c r="T377" s="41">
        <v>1</v>
      </c>
      <c r="U377" s="41">
        <v>1</v>
      </c>
      <c r="V377" s="39" t="s">
        <v>7549</v>
      </c>
      <c r="W377" s="39" t="s">
        <v>7550</v>
      </c>
      <c r="X377" s="39"/>
      <c r="Y377" s="41">
        <v>4</v>
      </c>
      <c r="Z377" s="39" t="s">
        <v>7551</v>
      </c>
      <c r="AA377" s="39"/>
      <c r="AB377" s="39"/>
      <c r="AC377" s="40"/>
      <c r="AD377" s="40"/>
      <c r="AE377" s="39"/>
      <c r="AF377" s="40"/>
      <c r="AG377" s="40"/>
      <c r="AH377" s="39" t="s">
        <v>7552</v>
      </c>
      <c r="AI377" s="40">
        <v>45939.3825462963</v>
      </c>
      <c r="AJ377" s="40">
        <v>45938.5690625</v>
      </c>
      <c r="AK377" s="40">
        <v>45939</v>
      </c>
      <c r="AL377" s="40">
        <v>45939.3825462963</v>
      </c>
      <c r="AM377" s="39" t="s">
        <v>7553</v>
      </c>
      <c r="AN377" s="39" t="s">
        <v>7554</v>
      </c>
      <c r="AO377" s="39" t="s">
        <v>7584</v>
      </c>
      <c r="AP377" s="39" t="s">
        <v>7585</v>
      </c>
      <c r="AQ377" s="39"/>
      <c r="AR377" s="39" t="s">
        <v>7557</v>
      </c>
    </row>
    <row r="378" ht="24" spans="1:44">
      <c r="A378" s="39" t="s">
        <v>9625</v>
      </c>
      <c r="B378" s="39" t="s">
        <v>9626</v>
      </c>
      <c r="C378" s="40">
        <v>45938.4924305556</v>
      </c>
      <c r="D378" s="39" t="s">
        <v>9627</v>
      </c>
      <c r="E378" s="39" t="s">
        <v>9628</v>
      </c>
      <c r="F378" s="39" t="s">
        <v>9629</v>
      </c>
      <c r="G378" s="39" t="s">
        <v>7856</v>
      </c>
      <c r="H378" s="39" t="s">
        <v>7856</v>
      </c>
      <c r="I378" s="39" t="s">
        <v>7573</v>
      </c>
      <c r="J378" s="39" t="s">
        <v>7544</v>
      </c>
      <c r="K378" s="39" t="s">
        <v>7616</v>
      </c>
      <c r="L378" s="39" t="s">
        <v>7594</v>
      </c>
      <c r="M378" s="41">
        <v>2200</v>
      </c>
      <c r="N378" s="39" t="s">
        <v>7627</v>
      </c>
      <c r="O378" s="41">
        <v>5500</v>
      </c>
      <c r="P378" s="39" t="s">
        <v>7595</v>
      </c>
      <c r="Q378" s="39" t="s">
        <v>7548</v>
      </c>
      <c r="R378" s="41">
        <v>3202700</v>
      </c>
      <c r="S378" s="40">
        <v>45940.3810069444</v>
      </c>
      <c r="T378" s="41">
        <v>1</v>
      </c>
      <c r="U378" s="41">
        <v>3</v>
      </c>
      <c r="V378" s="39" t="s">
        <v>7549</v>
      </c>
      <c r="W378" s="39" t="s">
        <v>7550</v>
      </c>
      <c r="X378" s="39"/>
      <c r="Y378" s="41">
        <v>4</v>
      </c>
      <c r="Z378" s="39" t="s">
        <v>7551</v>
      </c>
      <c r="AA378" s="39"/>
      <c r="AB378" s="39"/>
      <c r="AC378" s="40"/>
      <c r="AD378" s="40"/>
      <c r="AE378" s="39"/>
      <c r="AF378" s="40"/>
      <c r="AG378" s="40"/>
      <c r="AH378" s="39" t="s">
        <v>7628</v>
      </c>
      <c r="AI378" s="40">
        <v>45940.3810069444</v>
      </c>
      <c r="AJ378" s="40"/>
      <c r="AK378" s="40"/>
      <c r="AL378" s="40"/>
      <c r="AM378" s="39" t="s">
        <v>7553</v>
      </c>
      <c r="AN378" s="39" t="s">
        <v>7554</v>
      </c>
      <c r="AO378" s="39" t="s">
        <v>7619</v>
      </c>
      <c r="AP378" s="39" t="s">
        <v>7620</v>
      </c>
      <c r="AQ378" s="39"/>
      <c r="AR378" s="39" t="s">
        <v>7557</v>
      </c>
    </row>
    <row r="379" ht="24" spans="1:44">
      <c r="A379" s="39" t="s">
        <v>9630</v>
      </c>
      <c r="B379" s="39" t="s">
        <v>9631</v>
      </c>
      <c r="C379" s="40">
        <v>45938.4414236111</v>
      </c>
      <c r="D379" s="39" t="s">
        <v>9632</v>
      </c>
      <c r="E379" s="39" t="s">
        <v>9633</v>
      </c>
      <c r="F379" s="39" t="s">
        <v>9634</v>
      </c>
      <c r="G379" s="39"/>
      <c r="H379" s="39" t="s">
        <v>9635</v>
      </c>
      <c r="I379" s="39" t="s">
        <v>7543</v>
      </c>
      <c r="J379" s="39" t="s">
        <v>7544</v>
      </c>
      <c r="K379" s="39" t="s">
        <v>7607</v>
      </c>
      <c r="L379" s="39" t="s">
        <v>7472</v>
      </c>
      <c r="M379" s="41">
        <v>1300</v>
      </c>
      <c r="N379" s="39" t="s">
        <v>7594</v>
      </c>
      <c r="O379" s="41">
        <v>1300</v>
      </c>
      <c r="P379" s="39" t="s">
        <v>7595</v>
      </c>
      <c r="Q379" s="39" t="s">
        <v>7548</v>
      </c>
      <c r="R379" s="41">
        <v>100000</v>
      </c>
      <c r="S379" s="40">
        <v>45938.4621990741</v>
      </c>
      <c r="T379" s="41">
        <v>1</v>
      </c>
      <c r="U379" s="41">
        <v>1</v>
      </c>
      <c r="V379" s="39" t="s">
        <v>7549</v>
      </c>
      <c r="W379" s="39" t="s">
        <v>7550</v>
      </c>
      <c r="X379" s="39"/>
      <c r="Y379" s="41">
        <v>4</v>
      </c>
      <c r="Z379" s="39" t="s">
        <v>7551</v>
      </c>
      <c r="AA379" s="39"/>
      <c r="AB379" s="39"/>
      <c r="AC379" s="40"/>
      <c r="AD379" s="40"/>
      <c r="AE379" s="39"/>
      <c r="AF379" s="40"/>
      <c r="AG379" s="40"/>
      <c r="AH379" s="39" t="s">
        <v>7552</v>
      </c>
      <c r="AI379" s="40">
        <v>45939.6616087963</v>
      </c>
      <c r="AJ379" s="40">
        <v>45938.538587963</v>
      </c>
      <c r="AK379" s="40">
        <v>45939</v>
      </c>
      <c r="AL379" s="40">
        <v>45939.6616087963</v>
      </c>
      <c r="AM379" s="39" t="s">
        <v>7553</v>
      </c>
      <c r="AN379" s="39" t="s">
        <v>7554</v>
      </c>
      <c r="AO379" s="39" t="s">
        <v>7609</v>
      </c>
      <c r="AP379" s="39" t="s">
        <v>7610</v>
      </c>
      <c r="AQ379" s="39"/>
      <c r="AR379" s="39" t="s">
        <v>7557</v>
      </c>
    </row>
    <row r="380" ht="24" spans="1:44">
      <c r="A380" s="39" t="s">
        <v>9636</v>
      </c>
      <c r="B380" s="39" t="s">
        <v>9637</v>
      </c>
      <c r="C380" s="40">
        <v>45943.3510300926</v>
      </c>
      <c r="D380" s="39" t="s">
        <v>7324</v>
      </c>
      <c r="E380" s="39" t="s">
        <v>9638</v>
      </c>
      <c r="F380" s="39" t="s">
        <v>9639</v>
      </c>
      <c r="G380" s="39" t="s">
        <v>9640</v>
      </c>
      <c r="H380" s="39" t="s">
        <v>9640</v>
      </c>
      <c r="I380" s="39" t="s">
        <v>7573</v>
      </c>
      <c r="J380" s="39" t="s">
        <v>7544</v>
      </c>
      <c r="K380" s="39" t="s">
        <v>7616</v>
      </c>
      <c r="L380" s="39"/>
      <c r="M380" s="41"/>
      <c r="N380" s="39" t="s">
        <v>7594</v>
      </c>
      <c r="O380" s="41">
        <v>450</v>
      </c>
      <c r="P380" s="39" t="s">
        <v>7547</v>
      </c>
      <c r="Q380" s="39" t="s">
        <v>7548</v>
      </c>
      <c r="R380" s="41">
        <v>441000</v>
      </c>
      <c r="S380" s="40"/>
      <c r="T380" s="41"/>
      <c r="U380" s="41"/>
      <c r="V380" s="39"/>
      <c r="W380" s="39"/>
      <c r="X380" s="39"/>
      <c r="Y380" s="41"/>
      <c r="Z380" s="39" t="s">
        <v>7551</v>
      </c>
      <c r="AA380" s="39"/>
      <c r="AB380" s="39"/>
      <c r="AC380" s="40"/>
      <c r="AD380" s="40"/>
      <c r="AE380" s="39"/>
      <c r="AF380" s="40"/>
      <c r="AG380" s="40"/>
      <c r="AH380" s="39" t="s">
        <v>7596</v>
      </c>
      <c r="AI380" s="40">
        <v>45943.3510416667</v>
      </c>
      <c r="AJ380" s="40"/>
      <c r="AK380" s="40"/>
      <c r="AL380" s="40"/>
      <c r="AM380" s="39" t="s">
        <v>7553</v>
      </c>
      <c r="AN380" s="39" t="s">
        <v>7554</v>
      </c>
      <c r="AO380" s="39" t="s">
        <v>7619</v>
      </c>
      <c r="AP380" s="39"/>
      <c r="AQ380" s="39" t="s">
        <v>7556</v>
      </c>
      <c r="AR380" s="39" t="s">
        <v>7557</v>
      </c>
    </row>
    <row r="381" ht="24" spans="1:44">
      <c r="A381" s="39" t="s">
        <v>9641</v>
      </c>
      <c r="B381" s="39" t="s">
        <v>9642</v>
      </c>
      <c r="C381" s="40">
        <v>45938.4171296296</v>
      </c>
      <c r="D381" s="39" t="s">
        <v>9643</v>
      </c>
      <c r="E381" s="39" t="s">
        <v>9644</v>
      </c>
      <c r="F381" s="39" t="s">
        <v>9645</v>
      </c>
      <c r="G381" s="39" t="s">
        <v>9646</v>
      </c>
      <c r="H381" s="39" t="s">
        <v>7324</v>
      </c>
      <c r="I381" s="39" t="s">
        <v>7543</v>
      </c>
      <c r="J381" s="39" t="s">
        <v>7544</v>
      </c>
      <c r="K381" s="39" t="s">
        <v>7607</v>
      </c>
      <c r="L381" s="39" t="s">
        <v>7472</v>
      </c>
      <c r="M381" s="41">
        <v>450</v>
      </c>
      <c r="N381" s="39" t="s">
        <v>9647</v>
      </c>
      <c r="O381" s="41">
        <v>5500</v>
      </c>
      <c r="P381" s="39" t="s">
        <v>9648</v>
      </c>
      <c r="Q381" s="39"/>
      <c r="R381" s="41">
        <v>1193919</v>
      </c>
      <c r="S381" s="40">
        <v>45938.424525463</v>
      </c>
      <c r="T381" s="41">
        <v>0</v>
      </c>
      <c r="U381" s="41">
        <v>0</v>
      </c>
      <c r="V381" s="39"/>
      <c r="W381" s="39"/>
      <c r="X381" s="39"/>
      <c r="Y381" s="41"/>
      <c r="Z381" s="39" t="s">
        <v>7551</v>
      </c>
      <c r="AA381" s="39"/>
      <c r="AB381" s="39"/>
      <c r="AC381" s="40"/>
      <c r="AD381" s="40"/>
      <c r="AE381" s="39"/>
      <c r="AF381" s="40"/>
      <c r="AG381" s="40"/>
      <c r="AH381" s="39" t="s">
        <v>7608</v>
      </c>
      <c r="AI381" s="40">
        <v>45938.5030902778</v>
      </c>
      <c r="AJ381" s="40">
        <v>45938.5030902778</v>
      </c>
      <c r="AK381" s="40">
        <v>45940</v>
      </c>
      <c r="AL381" s="40">
        <v>45940</v>
      </c>
      <c r="AM381" s="39" t="s">
        <v>7553</v>
      </c>
      <c r="AN381" s="39" t="s">
        <v>7554</v>
      </c>
      <c r="AO381" s="39" t="s">
        <v>7609</v>
      </c>
      <c r="AP381" s="39" t="s">
        <v>7610</v>
      </c>
      <c r="AQ381" s="39"/>
      <c r="AR381" s="39"/>
    </row>
    <row r="382" ht="24" spans="1:44">
      <c r="A382" s="39" t="s">
        <v>9649</v>
      </c>
      <c r="B382" s="39" t="s">
        <v>9650</v>
      </c>
      <c r="C382" s="40">
        <v>45938.2768171296</v>
      </c>
      <c r="D382" s="39" t="s">
        <v>9651</v>
      </c>
      <c r="E382" s="39" t="s">
        <v>9652</v>
      </c>
      <c r="F382" s="39" t="s">
        <v>9653</v>
      </c>
      <c r="G382" s="39" t="s">
        <v>9654</v>
      </c>
      <c r="H382" s="39" t="s">
        <v>7324</v>
      </c>
      <c r="I382" s="39" t="s">
        <v>9655</v>
      </c>
      <c r="J382" s="39"/>
      <c r="K382" s="39" t="s">
        <v>7593</v>
      </c>
      <c r="L382" s="39" t="s">
        <v>7472</v>
      </c>
      <c r="M382" s="41">
        <v>450</v>
      </c>
      <c r="N382" s="39" t="s">
        <v>9647</v>
      </c>
      <c r="O382" s="41">
        <v>5500</v>
      </c>
      <c r="P382" s="39" t="s">
        <v>9648</v>
      </c>
      <c r="Q382" s="39"/>
      <c r="R382" s="41">
        <v>573081</v>
      </c>
      <c r="S382" s="40">
        <v>45938.2787037037</v>
      </c>
      <c r="T382" s="41">
        <v>0</v>
      </c>
      <c r="U382" s="41">
        <v>0</v>
      </c>
      <c r="V382" s="39"/>
      <c r="W382" s="39"/>
      <c r="X382" s="39"/>
      <c r="Y382" s="41"/>
      <c r="Z382" s="39" t="s">
        <v>7551</v>
      </c>
      <c r="AA382" s="39"/>
      <c r="AB382" s="39"/>
      <c r="AC382" s="40"/>
      <c r="AD382" s="40"/>
      <c r="AE382" s="39"/>
      <c r="AF382" s="40"/>
      <c r="AG382" s="40"/>
      <c r="AH382" s="39" t="s">
        <v>7608</v>
      </c>
      <c r="AI382" s="40">
        <v>45938.3198148148</v>
      </c>
      <c r="AJ382" s="40">
        <v>45938.3198148148</v>
      </c>
      <c r="AK382" s="40">
        <v>45940</v>
      </c>
      <c r="AL382" s="40">
        <v>45940</v>
      </c>
      <c r="AM382" s="39" t="s">
        <v>7553</v>
      </c>
      <c r="AN382" s="39" t="s">
        <v>7554</v>
      </c>
      <c r="AO382" s="39" t="s">
        <v>7609</v>
      </c>
      <c r="AP382" s="39" t="s">
        <v>7610</v>
      </c>
      <c r="AQ382" s="39"/>
      <c r="AR382" s="39"/>
    </row>
    <row r="383" ht="24" spans="1:44">
      <c r="A383" s="39" t="s">
        <v>9656</v>
      </c>
      <c r="B383" s="39" t="s">
        <v>9657</v>
      </c>
      <c r="C383" s="40">
        <v>45937.6113194444</v>
      </c>
      <c r="D383" s="39" t="s">
        <v>9658</v>
      </c>
      <c r="E383" s="39" t="s">
        <v>9612</v>
      </c>
      <c r="F383" s="39" t="s">
        <v>4093</v>
      </c>
      <c r="G383" s="39" t="s">
        <v>7675</v>
      </c>
      <c r="H383" s="39" t="s">
        <v>7324</v>
      </c>
      <c r="I383" s="39" t="s">
        <v>7543</v>
      </c>
      <c r="J383" s="39" t="s">
        <v>7544</v>
      </c>
      <c r="K383" s="39" t="s">
        <v>7607</v>
      </c>
      <c r="L383" s="39" t="s">
        <v>9647</v>
      </c>
      <c r="M383" s="41">
        <v>5500</v>
      </c>
      <c r="N383" s="39" t="s">
        <v>9647</v>
      </c>
      <c r="O383" s="41">
        <v>5500</v>
      </c>
      <c r="P383" s="39" t="s">
        <v>9648</v>
      </c>
      <c r="Q383" s="39"/>
      <c r="R383" s="41">
        <v>1193919</v>
      </c>
      <c r="S383" s="40">
        <v>45937.6156944444</v>
      </c>
      <c r="T383" s="41">
        <v>1</v>
      </c>
      <c r="U383" s="41">
        <v>1</v>
      </c>
      <c r="V383" s="39"/>
      <c r="W383" s="39"/>
      <c r="X383" s="39"/>
      <c r="Y383" s="41"/>
      <c r="Z383" s="39" t="s">
        <v>7551</v>
      </c>
      <c r="AA383" s="39"/>
      <c r="AB383" s="39"/>
      <c r="AC383" s="40"/>
      <c r="AD383" s="40"/>
      <c r="AE383" s="39"/>
      <c r="AF383" s="40"/>
      <c r="AG383" s="40"/>
      <c r="AH383" s="39" t="s">
        <v>7608</v>
      </c>
      <c r="AI383" s="40">
        <v>45938.3219444444</v>
      </c>
      <c r="AJ383" s="40">
        <v>45938.3219444444</v>
      </c>
      <c r="AK383" s="40">
        <v>45937</v>
      </c>
      <c r="AL383" s="40">
        <v>45937</v>
      </c>
      <c r="AM383" s="39" t="s">
        <v>7553</v>
      </c>
      <c r="AN383" s="39" t="s">
        <v>7554</v>
      </c>
      <c r="AO383" s="39" t="s">
        <v>7609</v>
      </c>
      <c r="AP383" s="39" t="s">
        <v>7610</v>
      </c>
      <c r="AQ383" s="39"/>
      <c r="AR383" s="39"/>
    </row>
    <row r="384" ht="24" spans="1:44">
      <c r="A384" s="39" t="s">
        <v>9659</v>
      </c>
      <c r="B384" s="39" t="s">
        <v>9660</v>
      </c>
      <c r="C384" s="40">
        <v>45931.6114236111</v>
      </c>
      <c r="D384" s="39" t="s">
        <v>9658</v>
      </c>
      <c r="E384" s="39" t="s">
        <v>9661</v>
      </c>
      <c r="F384" s="39" t="s">
        <v>9662</v>
      </c>
      <c r="G384" s="39" t="s">
        <v>7675</v>
      </c>
      <c r="H384" s="39" t="s">
        <v>7324</v>
      </c>
      <c r="I384" s="39" t="s">
        <v>7543</v>
      </c>
      <c r="J384" s="39" t="s">
        <v>7544</v>
      </c>
      <c r="K384" s="39" t="s">
        <v>7607</v>
      </c>
      <c r="L384" s="39" t="s">
        <v>9647</v>
      </c>
      <c r="M384" s="41">
        <v>5500</v>
      </c>
      <c r="N384" s="39" t="s">
        <v>9647</v>
      </c>
      <c r="O384" s="41">
        <v>5500</v>
      </c>
      <c r="P384" s="39" t="s">
        <v>9648</v>
      </c>
      <c r="Q384" s="39"/>
      <c r="R384" s="41">
        <v>1193919</v>
      </c>
      <c r="S384" s="40">
        <v>45931.6268171296</v>
      </c>
      <c r="T384" s="41">
        <v>1</v>
      </c>
      <c r="U384" s="41">
        <v>1</v>
      </c>
      <c r="V384" s="39"/>
      <c r="W384" s="39"/>
      <c r="X384" s="39"/>
      <c r="Y384" s="41"/>
      <c r="Z384" s="39" t="s">
        <v>7551</v>
      </c>
      <c r="AA384" s="39"/>
      <c r="AB384" s="39"/>
      <c r="AC384" s="40"/>
      <c r="AD384" s="40"/>
      <c r="AE384" s="39"/>
      <c r="AF384" s="40"/>
      <c r="AG384" s="40"/>
      <c r="AH384" s="39" t="s">
        <v>7608</v>
      </c>
      <c r="AI384" s="40">
        <v>45932.3304398148</v>
      </c>
      <c r="AJ384" s="40">
        <v>45932.3304398148</v>
      </c>
      <c r="AK384" s="40">
        <v>45932</v>
      </c>
      <c r="AL384" s="40">
        <v>45932</v>
      </c>
      <c r="AM384" s="39" t="s">
        <v>7553</v>
      </c>
      <c r="AN384" s="39" t="s">
        <v>7554</v>
      </c>
      <c r="AO384" s="39" t="s">
        <v>7609</v>
      </c>
      <c r="AP384" s="39" t="s">
        <v>7610</v>
      </c>
      <c r="AQ384" s="39"/>
      <c r="AR384" s="39"/>
    </row>
    <row r="385" ht="24" spans="1:44">
      <c r="A385" s="39" t="s">
        <v>9663</v>
      </c>
      <c r="B385" s="39" t="s">
        <v>9664</v>
      </c>
      <c r="C385" s="40">
        <v>45940.4833217593</v>
      </c>
      <c r="D385" s="39" t="s">
        <v>9658</v>
      </c>
      <c r="E385" s="39" t="s">
        <v>9665</v>
      </c>
      <c r="F385" s="39" t="s">
        <v>410</v>
      </c>
      <c r="G385" s="39" t="s">
        <v>9666</v>
      </c>
      <c r="H385" s="39" t="s">
        <v>7324</v>
      </c>
      <c r="I385" s="39" t="s">
        <v>7543</v>
      </c>
      <c r="J385" s="39" t="s">
        <v>7544</v>
      </c>
      <c r="K385" s="39" t="s">
        <v>7809</v>
      </c>
      <c r="L385" s="39" t="s">
        <v>9647</v>
      </c>
      <c r="M385" s="41">
        <v>7700</v>
      </c>
      <c r="N385" s="39" t="s">
        <v>9647</v>
      </c>
      <c r="O385" s="41">
        <v>7700</v>
      </c>
      <c r="P385" s="39" t="s">
        <v>9648</v>
      </c>
      <c r="Q385" s="39"/>
      <c r="R385" s="41">
        <v>3677271</v>
      </c>
      <c r="S385" s="40">
        <v>45940.7200925926</v>
      </c>
      <c r="T385" s="41">
        <v>0</v>
      </c>
      <c r="U385" s="41">
        <v>0</v>
      </c>
      <c r="V385" s="39"/>
      <c r="W385" s="39"/>
      <c r="X385" s="39"/>
      <c r="Y385" s="41"/>
      <c r="Z385" s="39" t="s">
        <v>7551</v>
      </c>
      <c r="AA385" s="39"/>
      <c r="AB385" s="39"/>
      <c r="AC385" s="40"/>
      <c r="AD385" s="40"/>
      <c r="AE385" s="39"/>
      <c r="AF385" s="40"/>
      <c r="AG385" s="40"/>
      <c r="AH385" s="39" t="s">
        <v>7628</v>
      </c>
      <c r="AI385" s="40">
        <v>45940.7200925926</v>
      </c>
      <c r="AJ385" s="40"/>
      <c r="AK385" s="40">
        <v>45941</v>
      </c>
      <c r="AL385" s="40">
        <v>45941</v>
      </c>
      <c r="AM385" s="39" t="s">
        <v>7553</v>
      </c>
      <c r="AN385" s="39" t="s">
        <v>7554</v>
      </c>
      <c r="AO385" s="39" t="s">
        <v>7609</v>
      </c>
      <c r="AP385" s="39" t="s">
        <v>7610</v>
      </c>
      <c r="AQ385" s="39"/>
      <c r="AR385" s="39"/>
    </row>
    <row r="386" ht="24" spans="1:44">
      <c r="A386" s="39" t="s">
        <v>9667</v>
      </c>
      <c r="B386" s="39" t="s">
        <v>9668</v>
      </c>
      <c r="C386" s="40">
        <v>45940.6489814815</v>
      </c>
      <c r="D386" s="39" t="s">
        <v>9658</v>
      </c>
      <c r="E386" s="39" t="s">
        <v>9669</v>
      </c>
      <c r="F386" s="39" t="s">
        <v>9670</v>
      </c>
      <c r="G386" s="39"/>
      <c r="H386" s="39" t="s">
        <v>7324</v>
      </c>
      <c r="I386" s="39" t="s">
        <v>7543</v>
      </c>
      <c r="J386" s="39" t="s">
        <v>7544</v>
      </c>
      <c r="K386" s="39" t="s">
        <v>7688</v>
      </c>
      <c r="L386" s="39" t="s">
        <v>9647</v>
      </c>
      <c r="M386" s="41">
        <v>5500</v>
      </c>
      <c r="N386" s="39" t="s">
        <v>9647</v>
      </c>
      <c r="O386" s="41">
        <v>5500</v>
      </c>
      <c r="P386" s="39" t="s">
        <v>9648</v>
      </c>
      <c r="Q386" s="39"/>
      <c r="R386" s="41">
        <v>1193919</v>
      </c>
      <c r="S386" s="40">
        <v>45940.6558333333</v>
      </c>
      <c r="T386" s="41">
        <v>0</v>
      </c>
      <c r="U386" s="41">
        <v>0</v>
      </c>
      <c r="V386" s="39"/>
      <c r="W386" s="39"/>
      <c r="X386" s="39"/>
      <c r="Y386" s="41"/>
      <c r="Z386" s="39" t="s">
        <v>7551</v>
      </c>
      <c r="AA386" s="39"/>
      <c r="AB386" s="39"/>
      <c r="AC386" s="40"/>
      <c r="AD386" s="40"/>
      <c r="AE386" s="39"/>
      <c r="AF386" s="40"/>
      <c r="AG386" s="40"/>
      <c r="AH386" s="39" t="s">
        <v>7608</v>
      </c>
      <c r="AI386" s="40">
        <v>45940.7064583333</v>
      </c>
      <c r="AJ386" s="40">
        <v>45940.7064583333</v>
      </c>
      <c r="AK386" s="40">
        <v>45940</v>
      </c>
      <c r="AL386" s="40">
        <v>45940</v>
      </c>
      <c r="AM386" s="39" t="s">
        <v>7553</v>
      </c>
      <c r="AN386" s="39" t="s">
        <v>7554</v>
      </c>
      <c r="AO386" s="39" t="s">
        <v>7609</v>
      </c>
      <c r="AP386" s="39" t="s">
        <v>7610</v>
      </c>
      <c r="AQ386" s="39"/>
      <c r="AR386" s="39"/>
    </row>
    <row r="387" ht="24" spans="1:44">
      <c r="A387" s="39" t="s">
        <v>9671</v>
      </c>
      <c r="B387" s="39" t="s">
        <v>9672</v>
      </c>
      <c r="C387" s="40">
        <v>45940.6123958333</v>
      </c>
      <c r="D387" s="39" t="s">
        <v>9673</v>
      </c>
      <c r="E387" s="39" t="s">
        <v>9674</v>
      </c>
      <c r="F387" s="39" t="s">
        <v>9675</v>
      </c>
      <c r="G387" s="39"/>
      <c r="H387" s="39" t="s">
        <v>7324</v>
      </c>
      <c r="I387" s="39" t="s">
        <v>7543</v>
      </c>
      <c r="J387" s="39" t="s">
        <v>7544</v>
      </c>
      <c r="K387" s="39" t="s">
        <v>7688</v>
      </c>
      <c r="L387" s="39" t="s">
        <v>7476</v>
      </c>
      <c r="M387" s="41">
        <v>900</v>
      </c>
      <c r="N387" s="39" t="s">
        <v>9647</v>
      </c>
      <c r="O387" s="41">
        <v>5500</v>
      </c>
      <c r="P387" s="39" t="s">
        <v>9648</v>
      </c>
      <c r="Q387" s="39"/>
      <c r="R387" s="41">
        <v>1193919</v>
      </c>
      <c r="S387" s="40">
        <v>45940.6244328704</v>
      </c>
      <c r="T387" s="41">
        <v>0</v>
      </c>
      <c r="U387" s="41">
        <v>0</v>
      </c>
      <c r="V387" s="39"/>
      <c r="W387" s="39"/>
      <c r="X387" s="39"/>
      <c r="Y387" s="41"/>
      <c r="Z387" s="39" t="s">
        <v>7551</v>
      </c>
      <c r="AA387" s="39"/>
      <c r="AB387" s="39"/>
      <c r="AC387" s="40"/>
      <c r="AD387" s="40"/>
      <c r="AE387" s="39"/>
      <c r="AF387" s="40"/>
      <c r="AG387" s="40"/>
      <c r="AH387" s="39" t="s">
        <v>7608</v>
      </c>
      <c r="AI387" s="40">
        <v>45940.7064583333</v>
      </c>
      <c r="AJ387" s="40">
        <v>45940.7064583333</v>
      </c>
      <c r="AK387" s="40">
        <v>45940</v>
      </c>
      <c r="AL387" s="40">
        <v>45940</v>
      </c>
      <c r="AM387" s="39" t="s">
        <v>7553</v>
      </c>
      <c r="AN387" s="39" t="s">
        <v>7554</v>
      </c>
      <c r="AO387" s="39" t="s">
        <v>7609</v>
      </c>
      <c r="AP387" s="39" t="s">
        <v>7610</v>
      </c>
      <c r="AQ387" s="39"/>
      <c r="AR387" s="39"/>
    </row>
    <row r="388" ht="24" spans="1:44">
      <c r="A388" s="39" t="s">
        <v>9676</v>
      </c>
      <c r="B388" s="39" t="s">
        <v>9677</v>
      </c>
      <c r="C388" s="40">
        <v>45940.6012152778</v>
      </c>
      <c r="D388" s="39" t="s">
        <v>9658</v>
      </c>
      <c r="E388" s="39" t="s">
        <v>9678</v>
      </c>
      <c r="F388" s="39" t="s">
        <v>9679</v>
      </c>
      <c r="G388" s="39" t="s">
        <v>9680</v>
      </c>
      <c r="H388" s="39" t="s">
        <v>7324</v>
      </c>
      <c r="I388" s="39" t="s">
        <v>7543</v>
      </c>
      <c r="J388" s="39" t="s">
        <v>7544</v>
      </c>
      <c r="K388" s="39" t="s">
        <v>9681</v>
      </c>
      <c r="L388" s="39" t="s">
        <v>9647</v>
      </c>
      <c r="M388" s="41">
        <v>5500</v>
      </c>
      <c r="N388" s="39" t="s">
        <v>9647</v>
      </c>
      <c r="O388" s="41">
        <v>5500</v>
      </c>
      <c r="P388" s="39" t="s">
        <v>9648</v>
      </c>
      <c r="Q388" s="39"/>
      <c r="R388" s="41">
        <v>1193919</v>
      </c>
      <c r="S388" s="40">
        <v>45940.6431597222</v>
      </c>
      <c r="T388" s="41">
        <v>0</v>
      </c>
      <c r="U388" s="41">
        <v>0</v>
      </c>
      <c r="V388" s="39"/>
      <c r="W388" s="39"/>
      <c r="X388" s="39"/>
      <c r="Y388" s="41"/>
      <c r="Z388" s="39" t="s">
        <v>7551</v>
      </c>
      <c r="AA388" s="39"/>
      <c r="AB388" s="39"/>
      <c r="AC388" s="40"/>
      <c r="AD388" s="40"/>
      <c r="AE388" s="39"/>
      <c r="AF388" s="40"/>
      <c r="AG388" s="40"/>
      <c r="AH388" s="39" t="s">
        <v>7608</v>
      </c>
      <c r="AI388" s="40">
        <v>45940.7064583333</v>
      </c>
      <c r="AJ388" s="40">
        <v>45940.7064583333</v>
      </c>
      <c r="AK388" s="40">
        <v>45940</v>
      </c>
      <c r="AL388" s="40">
        <v>45940</v>
      </c>
      <c r="AM388" s="39" t="s">
        <v>7553</v>
      </c>
      <c r="AN388" s="39" t="s">
        <v>7554</v>
      </c>
      <c r="AO388" s="39" t="s">
        <v>7609</v>
      </c>
      <c r="AP388" s="39" t="s">
        <v>7610</v>
      </c>
      <c r="AQ388" s="39"/>
      <c r="AR388" s="39"/>
    </row>
    <row r="389" ht="24" spans="1:44">
      <c r="A389" s="39" t="s">
        <v>9682</v>
      </c>
      <c r="B389" s="39" t="s">
        <v>9683</v>
      </c>
      <c r="C389" s="40">
        <v>45940.5872337963</v>
      </c>
      <c r="D389" s="39" t="s">
        <v>9684</v>
      </c>
      <c r="E389" s="39" t="s">
        <v>9685</v>
      </c>
      <c r="F389" s="39" t="s">
        <v>9686</v>
      </c>
      <c r="G389" s="39"/>
      <c r="H389" s="39" t="s">
        <v>7324</v>
      </c>
      <c r="I389" s="39" t="s">
        <v>7543</v>
      </c>
      <c r="J389" s="39" t="s">
        <v>7544</v>
      </c>
      <c r="K389" s="39" t="s">
        <v>7607</v>
      </c>
      <c r="L389" s="39" t="s">
        <v>7472</v>
      </c>
      <c r="M389" s="41">
        <v>450</v>
      </c>
      <c r="N389" s="39" t="s">
        <v>9647</v>
      </c>
      <c r="O389" s="41">
        <v>5500</v>
      </c>
      <c r="P389" s="39" t="s">
        <v>9648</v>
      </c>
      <c r="Q389" s="39"/>
      <c r="R389" s="41">
        <v>1193919</v>
      </c>
      <c r="S389" s="40">
        <v>45940.6143634259</v>
      </c>
      <c r="T389" s="41">
        <v>0</v>
      </c>
      <c r="U389" s="41">
        <v>0</v>
      </c>
      <c r="V389" s="39"/>
      <c r="W389" s="39"/>
      <c r="X389" s="39"/>
      <c r="Y389" s="41"/>
      <c r="Z389" s="39" t="s">
        <v>7551</v>
      </c>
      <c r="AA389" s="39"/>
      <c r="AB389" s="39"/>
      <c r="AC389" s="40"/>
      <c r="AD389" s="40"/>
      <c r="AE389" s="39"/>
      <c r="AF389" s="40"/>
      <c r="AG389" s="40"/>
      <c r="AH389" s="39" t="s">
        <v>7608</v>
      </c>
      <c r="AI389" s="40">
        <v>45940.7064467593</v>
      </c>
      <c r="AJ389" s="40">
        <v>45940.7064467593</v>
      </c>
      <c r="AK389" s="40">
        <v>45940</v>
      </c>
      <c r="AL389" s="40">
        <v>45940</v>
      </c>
      <c r="AM389" s="39" t="s">
        <v>7553</v>
      </c>
      <c r="AN389" s="39" t="s">
        <v>7554</v>
      </c>
      <c r="AO389" s="39" t="s">
        <v>7609</v>
      </c>
      <c r="AP389" s="39" t="s">
        <v>7610</v>
      </c>
      <c r="AQ389" s="39"/>
      <c r="AR389" s="39"/>
    </row>
    <row r="390" ht="24" spans="1:44">
      <c r="A390" s="39" t="s">
        <v>9687</v>
      </c>
      <c r="B390" s="39" t="s">
        <v>9688</v>
      </c>
      <c r="C390" s="40">
        <v>45940.4016435185</v>
      </c>
      <c r="D390" s="39" t="s">
        <v>9689</v>
      </c>
      <c r="E390" s="39" t="s">
        <v>9690</v>
      </c>
      <c r="F390" s="39" t="s">
        <v>9691</v>
      </c>
      <c r="G390" s="39" t="s">
        <v>9692</v>
      </c>
      <c r="H390" s="39" t="s">
        <v>7324</v>
      </c>
      <c r="I390" s="39" t="s">
        <v>9655</v>
      </c>
      <c r="J390" s="39"/>
      <c r="K390" s="39" t="s">
        <v>7593</v>
      </c>
      <c r="L390" s="39" t="s">
        <v>7472</v>
      </c>
      <c r="M390" s="41">
        <v>450</v>
      </c>
      <c r="N390" s="39" t="s">
        <v>9647</v>
      </c>
      <c r="O390" s="41">
        <v>5500</v>
      </c>
      <c r="P390" s="39" t="s">
        <v>9648</v>
      </c>
      <c r="Q390" s="39"/>
      <c r="R390" s="41">
        <v>573081</v>
      </c>
      <c r="S390" s="40">
        <v>45940.4241666667</v>
      </c>
      <c r="T390" s="41">
        <v>0</v>
      </c>
      <c r="U390" s="41">
        <v>0</v>
      </c>
      <c r="V390" s="39"/>
      <c r="W390" s="39"/>
      <c r="X390" s="39"/>
      <c r="Y390" s="41"/>
      <c r="Z390" s="39" t="s">
        <v>7551</v>
      </c>
      <c r="AA390" s="39"/>
      <c r="AB390" s="39"/>
      <c r="AC390" s="40"/>
      <c r="AD390" s="40"/>
      <c r="AE390" s="39"/>
      <c r="AF390" s="40"/>
      <c r="AG390" s="40"/>
      <c r="AH390" s="39" t="s">
        <v>7608</v>
      </c>
      <c r="AI390" s="40">
        <v>45940.5953819444</v>
      </c>
      <c r="AJ390" s="40">
        <v>45940.5953819444</v>
      </c>
      <c r="AK390" s="40">
        <v>45941</v>
      </c>
      <c r="AL390" s="40">
        <v>45941</v>
      </c>
      <c r="AM390" s="39" t="s">
        <v>7553</v>
      </c>
      <c r="AN390" s="39" t="s">
        <v>7554</v>
      </c>
      <c r="AO390" s="39" t="s">
        <v>7609</v>
      </c>
      <c r="AP390" s="39" t="s">
        <v>7610</v>
      </c>
      <c r="AQ390" s="39"/>
      <c r="AR390" s="39"/>
    </row>
    <row r="391" ht="24" spans="1:44">
      <c r="A391" s="39" t="s">
        <v>9693</v>
      </c>
      <c r="B391" s="39" t="s">
        <v>9694</v>
      </c>
      <c r="C391" s="40">
        <v>45940.3785763889</v>
      </c>
      <c r="D391" s="39" t="s">
        <v>9658</v>
      </c>
      <c r="E391" s="39" t="s">
        <v>9695</v>
      </c>
      <c r="F391" s="39" t="s">
        <v>1376</v>
      </c>
      <c r="G391" s="39" t="s">
        <v>9696</v>
      </c>
      <c r="H391" s="39" t="s">
        <v>7324</v>
      </c>
      <c r="I391" s="39" t="s">
        <v>7543</v>
      </c>
      <c r="J391" s="39" t="s">
        <v>7544</v>
      </c>
      <c r="K391" s="39" t="s">
        <v>7809</v>
      </c>
      <c r="L391" s="39" t="s">
        <v>9647</v>
      </c>
      <c r="M391" s="41">
        <v>5500</v>
      </c>
      <c r="N391" s="39" t="s">
        <v>9647</v>
      </c>
      <c r="O391" s="41">
        <v>5500</v>
      </c>
      <c r="P391" s="39" t="s">
        <v>9648</v>
      </c>
      <c r="Q391" s="39"/>
      <c r="R391" s="41">
        <v>1193919</v>
      </c>
      <c r="S391" s="40">
        <v>45940.4351157407</v>
      </c>
      <c r="T391" s="41">
        <v>0</v>
      </c>
      <c r="U391" s="41">
        <v>0</v>
      </c>
      <c r="V391" s="39"/>
      <c r="W391" s="39"/>
      <c r="X391" s="39"/>
      <c r="Y391" s="41"/>
      <c r="Z391" s="39" t="s">
        <v>7551</v>
      </c>
      <c r="AA391" s="39"/>
      <c r="AB391" s="39"/>
      <c r="AC391" s="40"/>
      <c r="AD391" s="40"/>
      <c r="AE391" s="39"/>
      <c r="AF391" s="40"/>
      <c r="AG391" s="40"/>
      <c r="AH391" s="39" t="s">
        <v>7608</v>
      </c>
      <c r="AI391" s="40">
        <v>45940.5953819444</v>
      </c>
      <c r="AJ391" s="40">
        <v>45940.5953819444</v>
      </c>
      <c r="AK391" s="40">
        <v>45940</v>
      </c>
      <c r="AL391" s="40">
        <v>45940</v>
      </c>
      <c r="AM391" s="39" t="s">
        <v>7553</v>
      </c>
      <c r="AN391" s="39" t="s">
        <v>7554</v>
      </c>
      <c r="AO391" s="41" t="s">
        <v>7609</v>
      </c>
      <c r="AP391" s="39" t="s">
        <v>7610</v>
      </c>
      <c r="AQ391" s="39"/>
      <c r="AR391" s="39"/>
    </row>
    <row r="392" ht="24" spans="1:44">
      <c r="A392" s="39" t="s">
        <v>9697</v>
      </c>
      <c r="B392" s="39" t="s">
        <v>9698</v>
      </c>
      <c r="C392" s="40">
        <v>45939.6002777778</v>
      </c>
      <c r="D392" s="39" t="s">
        <v>9658</v>
      </c>
      <c r="E392" s="39" t="s">
        <v>9699</v>
      </c>
      <c r="F392" s="39" t="s">
        <v>9700</v>
      </c>
      <c r="G392" s="39" t="s">
        <v>9701</v>
      </c>
      <c r="H392" s="39" t="s">
        <v>7324</v>
      </c>
      <c r="I392" s="39" t="s">
        <v>7543</v>
      </c>
      <c r="J392" s="39" t="s">
        <v>7544</v>
      </c>
      <c r="K392" s="39" t="s">
        <v>7607</v>
      </c>
      <c r="L392" s="39" t="s">
        <v>9647</v>
      </c>
      <c r="M392" s="41">
        <v>5500</v>
      </c>
      <c r="N392" s="39" t="s">
        <v>9647</v>
      </c>
      <c r="O392" s="41">
        <v>5500</v>
      </c>
      <c r="P392" s="39" t="s">
        <v>9648</v>
      </c>
      <c r="Q392" s="39"/>
      <c r="R392" s="41">
        <v>1193919</v>
      </c>
      <c r="S392" s="40">
        <v>45940.6192824074</v>
      </c>
      <c r="T392" s="41">
        <v>1</v>
      </c>
      <c r="U392" s="41">
        <v>1</v>
      </c>
      <c r="V392" s="39"/>
      <c r="W392" s="39"/>
      <c r="X392" s="39"/>
      <c r="Y392" s="41"/>
      <c r="Z392" s="39" t="s">
        <v>7551</v>
      </c>
      <c r="AA392" s="39"/>
      <c r="AB392" s="39"/>
      <c r="AC392" s="40"/>
      <c r="AD392" s="40"/>
      <c r="AE392" s="39"/>
      <c r="AF392" s="40"/>
      <c r="AG392" s="40"/>
      <c r="AH392" s="39" t="s">
        <v>7608</v>
      </c>
      <c r="AI392" s="40">
        <v>45940.7064467593</v>
      </c>
      <c r="AJ392" s="40">
        <v>45940.7064467593</v>
      </c>
      <c r="AK392" s="40">
        <v>45939</v>
      </c>
      <c r="AL392" s="40">
        <v>45939</v>
      </c>
      <c r="AM392" s="39" t="s">
        <v>7553</v>
      </c>
      <c r="AN392" s="39" t="s">
        <v>7554</v>
      </c>
      <c r="AO392" s="39" t="s">
        <v>7609</v>
      </c>
      <c r="AP392" s="39" t="s">
        <v>7610</v>
      </c>
      <c r="AQ392" s="39"/>
      <c r="AR392" s="39"/>
    </row>
    <row r="393" ht="24" spans="1:44">
      <c r="A393" s="39" t="s">
        <v>9702</v>
      </c>
      <c r="B393" s="39" t="s">
        <v>9703</v>
      </c>
      <c r="C393" s="40">
        <v>45939.5943865741</v>
      </c>
      <c r="D393" s="39" t="s">
        <v>9704</v>
      </c>
      <c r="E393" s="39" t="s">
        <v>9705</v>
      </c>
      <c r="F393" s="39" t="s">
        <v>9706</v>
      </c>
      <c r="G393" s="39" t="s">
        <v>9707</v>
      </c>
      <c r="H393" s="39" t="s">
        <v>7324</v>
      </c>
      <c r="I393" s="39" t="s">
        <v>7543</v>
      </c>
      <c r="J393" s="39" t="s">
        <v>7544</v>
      </c>
      <c r="K393" s="39" t="s">
        <v>7607</v>
      </c>
      <c r="L393" s="39" t="s">
        <v>7472</v>
      </c>
      <c r="M393" s="41">
        <v>450</v>
      </c>
      <c r="N393" s="39" t="s">
        <v>9647</v>
      </c>
      <c r="O393" s="41">
        <v>5500</v>
      </c>
      <c r="P393" s="39" t="s">
        <v>9648</v>
      </c>
      <c r="Q393" s="39"/>
      <c r="R393" s="41">
        <v>1193919</v>
      </c>
      <c r="S393" s="40">
        <v>45940.6205208333</v>
      </c>
      <c r="T393" s="41">
        <v>1</v>
      </c>
      <c r="U393" s="41">
        <v>1</v>
      </c>
      <c r="V393" s="39"/>
      <c r="W393" s="39"/>
      <c r="X393" s="39"/>
      <c r="Y393" s="41"/>
      <c r="Z393" s="39" t="s">
        <v>7551</v>
      </c>
      <c r="AA393" s="39"/>
      <c r="AB393" s="39"/>
      <c r="AC393" s="40"/>
      <c r="AD393" s="40"/>
      <c r="AE393" s="39"/>
      <c r="AF393" s="40"/>
      <c r="AG393" s="40"/>
      <c r="AH393" s="39" t="s">
        <v>7608</v>
      </c>
      <c r="AI393" s="40">
        <v>45940.7064467593</v>
      </c>
      <c r="AJ393" s="40">
        <v>45940.7064467593</v>
      </c>
      <c r="AK393" s="40">
        <v>45939</v>
      </c>
      <c r="AL393" s="40">
        <v>45939</v>
      </c>
      <c r="AM393" s="39" t="s">
        <v>7553</v>
      </c>
      <c r="AN393" s="39" t="s">
        <v>7554</v>
      </c>
      <c r="AO393" s="39" t="s">
        <v>7609</v>
      </c>
      <c r="AP393" s="39" t="s">
        <v>7610</v>
      </c>
      <c r="AQ393" s="39"/>
      <c r="AR393" s="39"/>
    </row>
    <row r="394" ht="24" spans="1:44">
      <c r="A394" s="39" t="s">
        <v>9708</v>
      </c>
      <c r="B394" s="39" t="s">
        <v>9709</v>
      </c>
      <c r="C394" s="40">
        <v>45939.5550115741</v>
      </c>
      <c r="D394" s="39" t="s">
        <v>9658</v>
      </c>
      <c r="E394" s="39" t="s">
        <v>9710</v>
      </c>
      <c r="F394" s="39" t="s">
        <v>9711</v>
      </c>
      <c r="G394" s="39" t="s">
        <v>7821</v>
      </c>
      <c r="H394" s="39" t="s">
        <v>7324</v>
      </c>
      <c r="I394" s="39" t="s">
        <v>7543</v>
      </c>
      <c r="J394" s="39" t="s">
        <v>7544</v>
      </c>
      <c r="K394" s="39" t="s">
        <v>9681</v>
      </c>
      <c r="L394" s="39" t="s">
        <v>9647</v>
      </c>
      <c r="M394" s="41">
        <v>23000</v>
      </c>
      <c r="N394" s="39" t="s">
        <v>9647</v>
      </c>
      <c r="O394" s="41">
        <v>23000</v>
      </c>
      <c r="P394" s="39" t="s">
        <v>9648</v>
      </c>
      <c r="Q394" s="39"/>
      <c r="R394" s="41">
        <v>5502028</v>
      </c>
      <c r="S394" s="40">
        <v>45939.8397685185</v>
      </c>
      <c r="T394" s="41">
        <v>1</v>
      </c>
      <c r="U394" s="41">
        <v>1</v>
      </c>
      <c r="V394" s="39"/>
      <c r="W394" s="39"/>
      <c r="X394" s="39"/>
      <c r="Y394" s="41"/>
      <c r="Z394" s="39" t="s">
        <v>7551</v>
      </c>
      <c r="AA394" s="39"/>
      <c r="AB394" s="39"/>
      <c r="AC394" s="40"/>
      <c r="AD394" s="40"/>
      <c r="AE394" s="39"/>
      <c r="AF394" s="40"/>
      <c r="AG394" s="40"/>
      <c r="AH394" s="39" t="s">
        <v>7608</v>
      </c>
      <c r="AI394" s="40">
        <v>45940.5953819444</v>
      </c>
      <c r="AJ394" s="40">
        <v>45940.5953819444</v>
      </c>
      <c r="AK394" s="40">
        <v>45940</v>
      </c>
      <c r="AL394" s="40">
        <v>45940</v>
      </c>
      <c r="AM394" s="39" t="s">
        <v>7553</v>
      </c>
      <c r="AN394" s="39" t="s">
        <v>7554</v>
      </c>
      <c r="AO394" s="39" t="s">
        <v>7609</v>
      </c>
      <c r="AP394" s="39" t="s">
        <v>7610</v>
      </c>
      <c r="AQ394" s="39"/>
      <c r="AR394" s="39"/>
    </row>
    <row r="395" ht="24" spans="1:44">
      <c r="A395" s="39" t="s">
        <v>9712</v>
      </c>
      <c r="B395" s="39" t="s">
        <v>9713</v>
      </c>
      <c r="C395" s="40">
        <v>45939.5496527778</v>
      </c>
      <c r="D395" s="39" t="s">
        <v>9658</v>
      </c>
      <c r="E395" s="39" t="s">
        <v>9710</v>
      </c>
      <c r="F395" s="39" t="s">
        <v>410</v>
      </c>
      <c r="G395" s="39" t="s">
        <v>7821</v>
      </c>
      <c r="H395" s="39" t="s">
        <v>7324</v>
      </c>
      <c r="I395" s="39" t="s">
        <v>7543</v>
      </c>
      <c r="J395" s="39" t="s">
        <v>7544</v>
      </c>
      <c r="K395" s="39" t="s">
        <v>9681</v>
      </c>
      <c r="L395" s="39" t="s">
        <v>9647</v>
      </c>
      <c r="M395" s="41">
        <v>5500</v>
      </c>
      <c r="N395" s="39" t="s">
        <v>9647</v>
      </c>
      <c r="O395" s="41">
        <v>5500</v>
      </c>
      <c r="P395" s="39" t="s">
        <v>9648</v>
      </c>
      <c r="Q395" s="39"/>
      <c r="R395" s="41">
        <v>1193919</v>
      </c>
      <c r="S395" s="40"/>
      <c r="T395" s="41">
        <v>2</v>
      </c>
      <c r="U395" s="41">
        <v>4</v>
      </c>
      <c r="V395" s="39"/>
      <c r="W395" s="39"/>
      <c r="X395" s="39"/>
      <c r="Y395" s="41"/>
      <c r="Z395" s="39" t="s">
        <v>7551</v>
      </c>
      <c r="AA395" s="39"/>
      <c r="AB395" s="39"/>
      <c r="AC395" s="40"/>
      <c r="AD395" s="40"/>
      <c r="AE395" s="39"/>
      <c r="AF395" s="40"/>
      <c r="AG395" s="40"/>
      <c r="AH395" s="39" t="s">
        <v>7850</v>
      </c>
      <c r="AI395" s="40">
        <v>45943.3392708333</v>
      </c>
      <c r="AJ395" s="40"/>
      <c r="AK395" s="40">
        <v>45939</v>
      </c>
      <c r="AL395" s="40">
        <v>45939</v>
      </c>
      <c r="AM395" s="39" t="s">
        <v>7553</v>
      </c>
      <c r="AN395" s="39" t="s">
        <v>7554</v>
      </c>
      <c r="AO395" s="39" t="s">
        <v>7609</v>
      </c>
      <c r="AP395" s="39" t="s">
        <v>7610</v>
      </c>
      <c r="AQ395" s="39"/>
      <c r="AR395" s="39"/>
    </row>
    <row r="396" ht="24" spans="1:44">
      <c r="A396" s="39" t="s">
        <v>9714</v>
      </c>
      <c r="B396" s="39" t="s">
        <v>9715</v>
      </c>
      <c r="C396" s="40">
        <v>45938.6203703704</v>
      </c>
      <c r="D396" s="39" t="s">
        <v>9658</v>
      </c>
      <c r="E396" s="39" t="s">
        <v>9716</v>
      </c>
      <c r="F396" s="39" t="s">
        <v>410</v>
      </c>
      <c r="G396" s="39" t="s">
        <v>9717</v>
      </c>
      <c r="H396" s="39" t="s">
        <v>7324</v>
      </c>
      <c r="I396" s="39" t="s">
        <v>7543</v>
      </c>
      <c r="J396" s="39" t="s">
        <v>7544</v>
      </c>
      <c r="K396" s="39" t="s">
        <v>7607</v>
      </c>
      <c r="L396" s="39" t="s">
        <v>9647</v>
      </c>
      <c r="M396" s="41">
        <v>5500</v>
      </c>
      <c r="N396" s="39" t="s">
        <v>9647</v>
      </c>
      <c r="O396" s="41">
        <v>5500</v>
      </c>
      <c r="P396" s="39" t="s">
        <v>9648</v>
      </c>
      <c r="Q396" s="39"/>
      <c r="R396" s="41">
        <v>1193919</v>
      </c>
      <c r="S396" s="40">
        <v>45938.6369675926</v>
      </c>
      <c r="T396" s="41">
        <v>1</v>
      </c>
      <c r="U396" s="41">
        <v>1</v>
      </c>
      <c r="V396" s="39"/>
      <c r="W396" s="39"/>
      <c r="X396" s="39"/>
      <c r="Y396" s="41"/>
      <c r="Z396" s="39" t="s">
        <v>7551</v>
      </c>
      <c r="AA396" s="39"/>
      <c r="AB396" s="39"/>
      <c r="AC396" s="40"/>
      <c r="AD396" s="40"/>
      <c r="AE396" s="39"/>
      <c r="AF396" s="40"/>
      <c r="AG396" s="40"/>
      <c r="AH396" s="39" t="s">
        <v>7608</v>
      </c>
      <c r="AI396" s="40">
        <v>45939.4415046296</v>
      </c>
      <c r="AJ396" s="40">
        <v>45939.4415046296</v>
      </c>
      <c r="AK396" s="40">
        <v>45938</v>
      </c>
      <c r="AL396" s="40">
        <v>45938</v>
      </c>
      <c r="AM396" s="39" t="s">
        <v>7553</v>
      </c>
      <c r="AN396" s="39" t="s">
        <v>7554</v>
      </c>
      <c r="AO396" s="39" t="s">
        <v>7609</v>
      </c>
      <c r="AP396" s="39" t="s">
        <v>7610</v>
      </c>
      <c r="AQ396" s="39"/>
      <c r="AR396" s="39"/>
    </row>
    <row r="397" ht="24" spans="1:44">
      <c r="A397" s="39" t="s">
        <v>9718</v>
      </c>
      <c r="B397" s="39" t="s">
        <v>9719</v>
      </c>
      <c r="C397" s="40">
        <v>45938.5611458333</v>
      </c>
      <c r="D397" s="39" t="s">
        <v>9658</v>
      </c>
      <c r="E397" s="39" t="s">
        <v>9720</v>
      </c>
      <c r="F397" s="39" t="s">
        <v>9721</v>
      </c>
      <c r="G397" s="39" t="s">
        <v>9722</v>
      </c>
      <c r="H397" s="39" t="s">
        <v>7324</v>
      </c>
      <c r="I397" s="39" t="s">
        <v>7543</v>
      </c>
      <c r="J397" s="39" t="s">
        <v>7544</v>
      </c>
      <c r="K397" s="39" t="s">
        <v>7607</v>
      </c>
      <c r="L397" s="39" t="s">
        <v>9647</v>
      </c>
      <c r="M397" s="41">
        <v>5500</v>
      </c>
      <c r="N397" s="39" t="s">
        <v>9647</v>
      </c>
      <c r="O397" s="41">
        <v>5500</v>
      </c>
      <c r="P397" s="39" t="s">
        <v>9648</v>
      </c>
      <c r="Q397" s="39"/>
      <c r="R397" s="41">
        <v>1193919</v>
      </c>
      <c r="S397" s="40">
        <v>45938.5691319444</v>
      </c>
      <c r="T397" s="41">
        <v>1</v>
      </c>
      <c r="U397" s="41">
        <v>1</v>
      </c>
      <c r="V397" s="39"/>
      <c r="W397" s="39"/>
      <c r="X397" s="39"/>
      <c r="Y397" s="41"/>
      <c r="Z397" s="39" t="s">
        <v>7551</v>
      </c>
      <c r="AA397" s="39"/>
      <c r="AB397" s="39"/>
      <c r="AC397" s="40"/>
      <c r="AD397" s="40"/>
      <c r="AE397" s="39"/>
      <c r="AF397" s="40"/>
      <c r="AG397" s="40"/>
      <c r="AH397" s="39" t="s">
        <v>7608</v>
      </c>
      <c r="AI397" s="40">
        <v>45939.4415046296</v>
      </c>
      <c r="AJ397" s="40">
        <v>45939.4415046296</v>
      </c>
      <c r="AK397" s="40">
        <v>45939</v>
      </c>
      <c r="AL397" s="40">
        <v>45939</v>
      </c>
      <c r="AM397" s="39" t="s">
        <v>7553</v>
      </c>
      <c r="AN397" s="39" t="s">
        <v>7554</v>
      </c>
      <c r="AO397" s="39" t="s">
        <v>7609</v>
      </c>
      <c r="AP397" s="39" t="s">
        <v>7610</v>
      </c>
      <c r="AQ397" s="39"/>
      <c r="AR397" s="39"/>
    </row>
    <row r="398" ht="24" spans="1:44">
      <c r="A398" s="39" t="s">
        <v>9723</v>
      </c>
      <c r="B398" s="39" t="s">
        <v>9724</v>
      </c>
      <c r="C398" s="40">
        <v>45938.381087963</v>
      </c>
      <c r="D398" s="39" t="s">
        <v>9658</v>
      </c>
      <c r="E398" s="39" t="s">
        <v>9725</v>
      </c>
      <c r="F398" s="39" t="s">
        <v>6266</v>
      </c>
      <c r="G398" s="39" t="s">
        <v>7675</v>
      </c>
      <c r="H398" s="39" t="s">
        <v>7324</v>
      </c>
      <c r="I398" s="39" t="s">
        <v>7543</v>
      </c>
      <c r="J398" s="39" t="s">
        <v>7544</v>
      </c>
      <c r="K398" s="39" t="s">
        <v>7607</v>
      </c>
      <c r="L398" s="39" t="s">
        <v>9647</v>
      </c>
      <c r="M398" s="41">
        <v>10600</v>
      </c>
      <c r="N398" s="39" t="s">
        <v>9647</v>
      </c>
      <c r="O398" s="41">
        <v>10600</v>
      </c>
      <c r="P398" s="39" t="s">
        <v>9648</v>
      </c>
      <c r="Q398" s="39"/>
      <c r="R398" s="41">
        <v>2531108</v>
      </c>
      <c r="S398" s="40">
        <v>45938.4178935185</v>
      </c>
      <c r="T398" s="41">
        <v>0</v>
      </c>
      <c r="U398" s="41">
        <v>0</v>
      </c>
      <c r="V398" s="39"/>
      <c r="W398" s="39"/>
      <c r="X398" s="39"/>
      <c r="Y398" s="41"/>
      <c r="Z398" s="39" t="s">
        <v>7551</v>
      </c>
      <c r="AA398" s="39"/>
      <c r="AB398" s="39"/>
      <c r="AC398" s="40"/>
      <c r="AD398" s="40"/>
      <c r="AE398" s="39"/>
      <c r="AF398" s="40"/>
      <c r="AG398" s="40"/>
      <c r="AH398" s="39" t="s">
        <v>7608</v>
      </c>
      <c r="AI398" s="40">
        <v>45938.5030902778</v>
      </c>
      <c r="AJ398" s="40">
        <v>45938.5030902778</v>
      </c>
      <c r="AK398" s="40">
        <v>45938</v>
      </c>
      <c r="AL398" s="40">
        <v>45938</v>
      </c>
      <c r="AM398" s="39" t="s">
        <v>7553</v>
      </c>
      <c r="AN398" s="39" t="s">
        <v>7554</v>
      </c>
      <c r="AO398" s="39" t="s">
        <v>7609</v>
      </c>
      <c r="AP398" s="39" t="s">
        <v>7610</v>
      </c>
      <c r="AQ398" s="39"/>
      <c r="AR398" s="39"/>
    </row>
    <row r="399" ht="24" spans="1:44">
      <c r="A399" s="39" t="s">
        <v>9726</v>
      </c>
      <c r="B399" s="39" t="s">
        <v>9727</v>
      </c>
      <c r="C399" s="40">
        <v>45937.409212963</v>
      </c>
      <c r="D399" s="39" t="s">
        <v>9658</v>
      </c>
      <c r="E399" s="39" t="s">
        <v>9728</v>
      </c>
      <c r="F399" s="39" t="s">
        <v>9729</v>
      </c>
      <c r="G399" s="39" t="s">
        <v>9730</v>
      </c>
      <c r="H399" s="39" t="s">
        <v>7324</v>
      </c>
      <c r="I399" s="39" t="s">
        <v>7543</v>
      </c>
      <c r="J399" s="39" t="s">
        <v>7544</v>
      </c>
      <c r="K399" s="39" t="s">
        <v>7607</v>
      </c>
      <c r="L399" s="39" t="s">
        <v>9647</v>
      </c>
      <c r="M399" s="41">
        <v>5500</v>
      </c>
      <c r="N399" s="39" t="s">
        <v>9647</v>
      </c>
      <c r="O399" s="41">
        <v>5500</v>
      </c>
      <c r="P399" s="39" t="s">
        <v>9648</v>
      </c>
      <c r="Q399" s="39"/>
      <c r="R399" s="41">
        <v>1193919</v>
      </c>
      <c r="S399" s="40">
        <v>45937.5754513889</v>
      </c>
      <c r="T399" s="41">
        <v>0</v>
      </c>
      <c r="U399" s="41">
        <v>0</v>
      </c>
      <c r="V399" s="39"/>
      <c r="W399" s="39"/>
      <c r="X399" s="39"/>
      <c r="Y399" s="41"/>
      <c r="Z399" s="39" t="s">
        <v>7551</v>
      </c>
      <c r="AA399" s="39"/>
      <c r="AB399" s="39"/>
      <c r="AC399" s="40"/>
      <c r="AD399" s="40"/>
      <c r="AE399" s="39"/>
      <c r="AF399" s="40"/>
      <c r="AG399" s="40"/>
      <c r="AH399" s="39" t="s">
        <v>7608</v>
      </c>
      <c r="AI399" s="40">
        <v>45937.6095949074</v>
      </c>
      <c r="AJ399" s="40">
        <v>45937.6095949074</v>
      </c>
      <c r="AK399" s="40">
        <v>45937</v>
      </c>
      <c r="AL399" s="40">
        <v>45937</v>
      </c>
      <c r="AM399" s="39" t="s">
        <v>7553</v>
      </c>
      <c r="AN399" s="39" t="s">
        <v>7554</v>
      </c>
      <c r="AO399" s="39" t="s">
        <v>7609</v>
      </c>
      <c r="AP399" s="39" t="s">
        <v>7610</v>
      </c>
      <c r="AQ399" s="39"/>
      <c r="AR399" s="39"/>
    </row>
    <row r="400" ht="24" spans="1:44">
      <c r="A400" s="39" t="s">
        <v>9731</v>
      </c>
      <c r="B400" s="39" t="s">
        <v>9732</v>
      </c>
      <c r="C400" s="40">
        <v>45934.9070138889</v>
      </c>
      <c r="D400" s="39" t="s">
        <v>9733</v>
      </c>
      <c r="E400" s="39" t="s">
        <v>9734</v>
      </c>
      <c r="F400" s="39" t="s">
        <v>9735</v>
      </c>
      <c r="G400" s="39" t="s">
        <v>9736</v>
      </c>
      <c r="H400" s="39" t="s">
        <v>7324</v>
      </c>
      <c r="I400" s="39" t="s">
        <v>9655</v>
      </c>
      <c r="J400" s="39"/>
      <c r="K400" s="39" t="s">
        <v>7593</v>
      </c>
      <c r="L400" s="39" t="s">
        <v>7594</v>
      </c>
      <c r="M400" s="41">
        <v>450</v>
      </c>
      <c r="N400" s="39" t="s">
        <v>9737</v>
      </c>
      <c r="O400" s="41">
        <v>5500</v>
      </c>
      <c r="P400" s="39" t="s">
        <v>9648</v>
      </c>
      <c r="Q400" s="39"/>
      <c r="R400" s="41">
        <v>286540</v>
      </c>
      <c r="S400" s="40"/>
      <c r="T400" s="41">
        <v>6</v>
      </c>
      <c r="U400" s="41">
        <v>9</v>
      </c>
      <c r="V400" s="39"/>
      <c r="W400" s="39"/>
      <c r="X400" s="39"/>
      <c r="Y400" s="41"/>
      <c r="Z400" s="39" t="s">
        <v>7551</v>
      </c>
      <c r="AA400" s="39"/>
      <c r="AB400" s="39"/>
      <c r="AC400" s="40"/>
      <c r="AD400" s="40"/>
      <c r="AE400" s="39"/>
      <c r="AF400" s="40"/>
      <c r="AG400" s="40"/>
      <c r="AH400" s="39" t="s">
        <v>7850</v>
      </c>
      <c r="AI400" s="40">
        <v>45937.0470486111</v>
      </c>
      <c r="AJ400" s="40"/>
      <c r="AK400" s="40">
        <v>45936</v>
      </c>
      <c r="AL400" s="40">
        <v>45936</v>
      </c>
      <c r="AM400" s="39" t="s">
        <v>7553</v>
      </c>
      <c r="AN400" s="39" t="s">
        <v>7554</v>
      </c>
      <c r="AO400" s="39" t="s">
        <v>7609</v>
      </c>
      <c r="AP400" s="39" t="s">
        <v>7610</v>
      </c>
      <c r="AQ400" s="39"/>
      <c r="AR400" s="39"/>
    </row>
    <row r="401" ht="24" spans="1:44">
      <c r="A401" s="39" t="s">
        <v>9738</v>
      </c>
      <c r="B401" s="39" t="s">
        <v>9739</v>
      </c>
      <c r="C401" s="40">
        <v>45934.7576736111</v>
      </c>
      <c r="D401" s="39" t="s">
        <v>9740</v>
      </c>
      <c r="E401" s="39" t="s">
        <v>9741</v>
      </c>
      <c r="F401" s="39" t="s">
        <v>9742</v>
      </c>
      <c r="G401" s="39" t="s">
        <v>9743</v>
      </c>
      <c r="H401" s="39" t="s">
        <v>7324</v>
      </c>
      <c r="I401" s="39" t="s">
        <v>9655</v>
      </c>
      <c r="J401" s="39"/>
      <c r="K401" s="39" t="s">
        <v>7593</v>
      </c>
      <c r="L401" s="39" t="s">
        <v>7472</v>
      </c>
      <c r="M401" s="41">
        <v>450</v>
      </c>
      <c r="N401" s="39" t="s">
        <v>9647</v>
      </c>
      <c r="O401" s="41">
        <v>5500</v>
      </c>
      <c r="P401" s="39" t="s">
        <v>9648</v>
      </c>
      <c r="Q401" s="39"/>
      <c r="R401" s="41">
        <v>286540</v>
      </c>
      <c r="S401" s="40">
        <v>45934.7591087963</v>
      </c>
      <c r="T401" s="41">
        <v>1</v>
      </c>
      <c r="U401" s="41">
        <v>2</v>
      </c>
      <c r="V401" s="39"/>
      <c r="W401" s="39"/>
      <c r="X401" s="39"/>
      <c r="Y401" s="41"/>
      <c r="Z401" s="39" t="s">
        <v>7551</v>
      </c>
      <c r="AA401" s="39"/>
      <c r="AB401" s="39"/>
      <c r="AC401" s="40"/>
      <c r="AD401" s="40"/>
      <c r="AE401" s="39"/>
      <c r="AF401" s="40"/>
      <c r="AG401" s="40"/>
      <c r="AH401" s="39" t="s">
        <v>7608</v>
      </c>
      <c r="AI401" s="40">
        <v>45936.4982175926</v>
      </c>
      <c r="AJ401" s="40">
        <v>45936.4982175926</v>
      </c>
      <c r="AK401" s="40">
        <v>45935</v>
      </c>
      <c r="AL401" s="40">
        <v>45935</v>
      </c>
      <c r="AM401" s="39" t="s">
        <v>7553</v>
      </c>
      <c r="AN401" s="39" t="s">
        <v>7554</v>
      </c>
      <c r="AO401" s="39" t="s">
        <v>7609</v>
      </c>
      <c r="AP401" s="39" t="s">
        <v>7610</v>
      </c>
      <c r="AQ401" s="39"/>
      <c r="AR401" s="39"/>
    </row>
    <row r="402" ht="24" spans="1:44">
      <c r="A402" s="39" t="s">
        <v>9744</v>
      </c>
      <c r="B402" s="39" t="s">
        <v>9745</v>
      </c>
      <c r="C402" s="40">
        <v>45933.7296527778</v>
      </c>
      <c r="D402" s="39" t="s">
        <v>9746</v>
      </c>
      <c r="E402" s="39" t="s">
        <v>9747</v>
      </c>
      <c r="F402" s="39" t="s">
        <v>9748</v>
      </c>
      <c r="G402" s="39" t="s">
        <v>9749</v>
      </c>
      <c r="H402" s="39" t="s">
        <v>7324</v>
      </c>
      <c r="I402" s="39" t="s">
        <v>9655</v>
      </c>
      <c r="J402" s="39"/>
      <c r="K402" s="39" t="s">
        <v>7593</v>
      </c>
      <c r="L402" s="39" t="s">
        <v>9750</v>
      </c>
      <c r="M402" s="41">
        <v>7700</v>
      </c>
      <c r="N402" s="39" t="s">
        <v>9647</v>
      </c>
      <c r="O402" s="41">
        <v>11000</v>
      </c>
      <c r="P402" s="39" t="s">
        <v>9648</v>
      </c>
      <c r="Q402" s="39"/>
      <c r="R402" s="41">
        <v>1260779</v>
      </c>
      <c r="S402" s="40">
        <v>45933.7408796296</v>
      </c>
      <c r="T402" s="41">
        <v>1</v>
      </c>
      <c r="U402" s="41">
        <v>3</v>
      </c>
      <c r="V402" s="39"/>
      <c r="W402" s="39"/>
      <c r="X402" s="39"/>
      <c r="Y402" s="41"/>
      <c r="Z402" s="39" t="s">
        <v>7551</v>
      </c>
      <c r="AA402" s="39"/>
      <c r="AB402" s="39"/>
      <c r="AC402" s="40"/>
      <c r="AD402" s="40"/>
      <c r="AE402" s="39"/>
      <c r="AF402" s="40"/>
      <c r="AG402" s="40"/>
      <c r="AH402" s="39" t="s">
        <v>7608</v>
      </c>
      <c r="AI402" s="40">
        <v>45936.4982060185</v>
      </c>
      <c r="AJ402" s="40">
        <v>45936.4982060185</v>
      </c>
      <c r="AK402" s="40">
        <v>45934</v>
      </c>
      <c r="AL402" s="40">
        <v>45934</v>
      </c>
      <c r="AM402" s="39" t="s">
        <v>7553</v>
      </c>
      <c r="AN402" s="39" t="s">
        <v>7554</v>
      </c>
      <c r="AO402" s="39" t="s">
        <v>7609</v>
      </c>
      <c r="AP402" s="39" t="s">
        <v>7610</v>
      </c>
      <c r="AQ402" s="39"/>
      <c r="AR402" s="39"/>
    </row>
    <row r="403" ht="24" spans="1:44">
      <c r="A403" s="39" t="s">
        <v>9751</v>
      </c>
      <c r="B403" s="39" t="s">
        <v>9752</v>
      </c>
      <c r="C403" s="40">
        <v>45933.6562037037</v>
      </c>
      <c r="D403" s="39" t="s">
        <v>9753</v>
      </c>
      <c r="E403" s="39" t="s">
        <v>9754</v>
      </c>
      <c r="F403" s="39" t="s">
        <v>9755</v>
      </c>
      <c r="G403" s="39" t="s">
        <v>9756</v>
      </c>
      <c r="H403" s="39" t="s">
        <v>7324</v>
      </c>
      <c r="I403" s="39" t="s">
        <v>9655</v>
      </c>
      <c r="J403" s="39"/>
      <c r="K403" s="39" t="s">
        <v>7593</v>
      </c>
      <c r="L403" s="39" t="s">
        <v>7472</v>
      </c>
      <c r="M403" s="41">
        <v>450</v>
      </c>
      <c r="N403" s="39" t="s">
        <v>9647</v>
      </c>
      <c r="O403" s="41">
        <v>5500</v>
      </c>
      <c r="P403" s="39" t="s">
        <v>9648</v>
      </c>
      <c r="Q403" s="39"/>
      <c r="R403" s="41">
        <v>573081</v>
      </c>
      <c r="S403" s="40">
        <v>45933.7384837963</v>
      </c>
      <c r="T403" s="41">
        <v>1</v>
      </c>
      <c r="U403" s="41">
        <v>3</v>
      </c>
      <c r="V403" s="39"/>
      <c r="W403" s="39"/>
      <c r="X403" s="39"/>
      <c r="Y403" s="41"/>
      <c r="Z403" s="39" t="s">
        <v>7551</v>
      </c>
      <c r="AA403" s="39"/>
      <c r="AB403" s="39"/>
      <c r="AC403" s="40"/>
      <c r="AD403" s="40"/>
      <c r="AE403" s="39"/>
      <c r="AF403" s="40"/>
      <c r="AG403" s="40"/>
      <c r="AH403" s="39" t="s">
        <v>7608</v>
      </c>
      <c r="AI403" s="40">
        <v>45936.4982060185</v>
      </c>
      <c r="AJ403" s="40">
        <v>45936.4982060185</v>
      </c>
      <c r="AK403" s="40">
        <v>45934</v>
      </c>
      <c r="AL403" s="40">
        <v>45934</v>
      </c>
      <c r="AM403" s="39" t="s">
        <v>7553</v>
      </c>
      <c r="AN403" s="39" t="s">
        <v>7554</v>
      </c>
      <c r="AO403" s="39" t="s">
        <v>7609</v>
      </c>
      <c r="AP403" s="39" t="s">
        <v>7610</v>
      </c>
      <c r="AQ403" s="39"/>
      <c r="AR403" s="39"/>
    </row>
    <row r="404" ht="24" spans="1:44">
      <c r="A404" s="39" t="s">
        <v>9757</v>
      </c>
      <c r="B404" s="39" t="s">
        <v>9758</v>
      </c>
      <c r="C404" s="40">
        <v>45932.8556365741</v>
      </c>
      <c r="D404" s="39" t="s">
        <v>9759</v>
      </c>
      <c r="E404" s="39" t="s">
        <v>9760</v>
      </c>
      <c r="F404" s="39" t="s">
        <v>9761</v>
      </c>
      <c r="G404" s="39" t="s">
        <v>9736</v>
      </c>
      <c r="H404" s="39" t="s">
        <v>7324</v>
      </c>
      <c r="I404" s="39" t="s">
        <v>9655</v>
      </c>
      <c r="J404" s="39"/>
      <c r="K404" s="39" t="s">
        <v>7593</v>
      </c>
      <c r="L404" s="39" t="s">
        <v>7472</v>
      </c>
      <c r="M404" s="41">
        <v>450</v>
      </c>
      <c r="N404" s="39" t="s">
        <v>9647</v>
      </c>
      <c r="O404" s="41">
        <v>5500</v>
      </c>
      <c r="P404" s="39" t="s">
        <v>9648</v>
      </c>
      <c r="Q404" s="39"/>
      <c r="R404" s="41">
        <v>573081</v>
      </c>
      <c r="S404" s="40">
        <v>45933.8471527778</v>
      </c>
      <c r="T404" s="41">
        <v>2</v>
      </c>
      <c r="U404" s="41">
        <v>4</v>
      </c>
      <c r="V404" s="39"/>
      <c r="W404" s="39"/>
      <c r="X404" s="39"/>
      <c r="Y404" s="41"/>
      <c r="Z404" s="39" t="s">
        <v>7551</v>
      </c>
      <c r="AA404" s="39"/>
      <c r="AB404" s="39"/>
      <c r="AC404" s="40"/>
      <c r="AD404" s="40"/>
      <c r="AE404" s="39"/>
      <c r="AF404" s="40"/>
      <c r="AG404" s="40"/>
      <c r="AH404" s="39" t="s">
        <v>7608</v>
      </c>
      <c r="AI404" s="40">
        <v>45936.4982175926</v>
      </c>
      <c r="AJ404" s="40">
        <v>45936.4982175926</v>
      </c>
      <c r="AK404" s="40">
        <v>45933</v>
      </c>
      <c r="AL404" s="40">
        <v>45933</v>
      </c>
      <c r="AM404" s="39" t="s">
        <v>7553</v>
      </c>
      <c r="AN404" s="39" t="s">
        <v>7554</v>
      </c>
      <c r="AO404" s="39" t="s">
        <v>7609</v>
      </c>
      <c r="AP404" s="39" t="s">
        <v>7610</v>
      </c>
      <c r="AQ404" s="39"/>
      <c r="AR404" s="39"/>
    </row>
    <row r="405" ht="24" spans="1:44">
      <c r="A405" s="39" t="s">
        <v>9762</v>
      </c>
      <c r="B405" s="39" t="s">
        <v>9763</v>
      </c>
      <c r="C405" s="40">
        <v>45932.7769560185</v>
      </c>
      <c r="D405" s="39" t="s">
        <v>9764</v>
      </c>
      <c r="E405" s="39" t="s">
        <v>9765</v>
      </c>
      <c r="F405" s="39" t="s">
        <v>9766</v>
      </c>
      <c r="G405" s="39" t="s">
        <v>9767</v>
      </c>
      <c r="H405" s="39" t="s">
        <v>7324</v>
      </c>
      <c r="I405" s="39" t="s">
        <v>9655</v>
      </c>
      <c r="J405" s="39"/>
      <c r="K405" s="39" t="s">
        <v>7593</v>
      </c>
      <c r="L405" s="39" t="s">
        <v>7472</v>
      </c>
      <c r="M405" s="41">
        <v>450</v>
      </c>
      <c r="N405" s="39" t="s">
        <v>9647</v>
      </c>
      <c r="O405" s="41">
        <v>5500</v>
      </c>
      <c r="P405" s="39" t="s">
        <v>9648</v>
      </c>
      <c r="Q405" s="39"/>
      <c r="R405" s="41">
        <v>286540</v>
      </c>
      <c r="S405" s="40">
        <v>45932.7785069444</v>
      </c>
      <c r="T405" s="41">
        <v>1</v>
      </c>
      <c r="U405" s="41">
        <v>1</v>
      </c>
      <c r="V405" s="39"/>
      <c r="W405" s="39"/>
      <c r="X405" s="39"/>
      <c r="Y405" s="41"/>
      <c r="Z405" s="39" t="s">
        <v>7551</v>
      </c>
      <c r="AA405" s="39"/>
      <c r="AB405" s="39"/>
      <c r="AC405" s="40"/>
      <c r="AD405" s="40"/>
      <c r="AE405" s="39"/>
      <c r="AF405" s="40"/>
      <c r="AG405" s="40"/>
      <c r="AH405" s="39" t="s">
        <v>7608</v>
      </c>
      <c r="AI405" s="40">
        <v>45933.5341087963</v>
      </c>
      <c r="AJ405" s="40">
        <v>45933.5341087963</v>
      </c>
      <c r="AK405" s="40">
        <v>45934</v>
      </c>
      <c r="AL405" s="40">
        <v>45934</v>
      </c>
      <c r="AM405" s="39" t="s">
        <v>7553</v>
      </c>
      <c r="AN405" s="39" t="s">
        <v>7554</v>
      </c>
      <c r="AO405" s="39" t="s">
        <v>7609</v>
      </c>
      <c r="AP405" s="39" t="s">
        <v>7610</v>
      </c>
      <c r="AQ405" s="39"/>
      <c r="AR405" s="39"/>
    </row>
    <row r="406" ht="24" spans="1:44">
      <c r="A406" s="39" t="s">
        <v>9768</v>
      </c>
      <c r="B406" s="39" t="s">
        <v>9769</v>
      </c>
      <c r="C406" s="40">
        <v>45932.5217824074</v>
      </c>
      <c r="D406" s="39" t="s">
        <v>9770</v>
      </c>
      <c r="E406" s="39" t="s">
        <v>9771</v>
      </c>
      <c r="F406" s="39" t="s">
        <v>9772</v>
      </c>
      <c r="G406" s="39" t="s">
        <v>7675</v>
      </c>
      <c r="H406" s="39" t="s">
        <v>7324</v>
      </c>
      <c r="I406" s="39" t="s">
        <v>7543</v>
      </c>
      <c r="J406" s="39" t="s">
        <v>7544</v>
      </c>
      <c r="K406" s="39" t="s">
        <v>7607</v>
      </c>
      <c r="L406" s="39" t="s">
        <v>7472</v>
      </c>
      <c r="M406" s="41">
        <v>900</v>
      </c>
      <c r="N406" s="39" t="s">
        <v>9647</v>
      </c>
      <c r="O406" s="41">
        <v>5500</v>
      </c>
      <c r="P406" s="39" t="s">
        <v>9648</v>
      </c>
      <c r="Q406" s="39"/>
      <c r="R406" s="41">
        <v>1193919</v>
      </c>
      <c r="S406" s="40">
        <v>45932.6655787037</v>
      </c>
      <c r="T406" s="41">
        <v>0</v>
      </c>
      <c r="U406" s="41">
        <v>0</v>
      </c>
      <c r="V406" s="39"/>
      <c r="W406" s="39"/>
      <c r="X406" s="39"/>
      <c r="Y406" s="41"/>
      <c r="Z406" s="39" t="s">
        <v>7551</v>
      </c>
      <c r="AA406" s="39"/>
      <c r="AB406" s="39"/>
      <c r="AC406" s="40"/>
      <c r="AD406" s="40"/>
      <c r="AE406" s="39"/>
      <c r="AF406" s="40"/>
      <c r="AG406" s="40"/>
      <c r="AH406" s="39" t="s">
        <v>7608</v>
      </c>
      <c r="AI406" s="40">
        <v>45932.687962963</v>
      </c>
      <c r="AJ406" s="40">
        <v>45932.687962963</v>
      </c>
      <c r="AK406" s="40">
        <v>45932</v>
      </c>
      <c r="AL406" s="40">
        <v>45932</v>
      </c>
      <c r="AM406" s="39" t="s">
        <v>7553</v>
      </c>
      <c r="AN406" s="39" t="s">
        <v>7554</v>
      </c>
      <c r="AO406" s="39" t="s">
        <v>7609</v>
      </c>
      <c r="AP406" s="39" t="s">
        <v>7610</v>
      </c>
      <c r="AQ406" s="39"/>
      <c r="AR406" s="39"/>
    </row>
    <row r="407" ht="24" spans="1:44">
      <c r="A407" s="39" t="s">
        <v>9773</v>
      </c>
      <c r="B407" s="39" t="s">
        <v>9774</v>
      </c>
      <c r="C407" s="40">
        <v>45932.4378935185</v>
      </c>
      <c r="D407" s="39" t="s">
        <v>9775</v>
      </c>
      <c r="E407" s="39" t="s">
        <v>9776</v>
      </c>
      <c r="F407" s="39" t="s">
        <v>9777</v>
      </c>
      <c r="G407" s="39" t="s">
        <v>9778</v>
      </c>
      <c r="H407" s="39" t="s">
        <v>7324</v>
      </c>
      <c r="I407" s="39" t="s">
        <v>7543</v>
      </c>
      <c r="J407" s="39" t="s">
        <v>7544</v>
      </c>
      <c r="K407" s="39" t="s">
        <v>7607</v>
      </c>
      <c r="L407" s="39" t="s">
        <v>7476</v>
      </c>
      <c r="M407" s="41">
        <v>900</v>
      </c>
      <c r="N407" s="39" t="s">
        <v>9647</v>
      </c>
      <c r="O407" s="41">
        <v>5500</v>
      </c>
      <c r="P407" s="39" t="s">
        <v>9648</v>
      </c>
      <c r="Q407" s="39"/>
      <c r="R407" s="41">
        <v>1193919</v>
      </c>
      <c r="S407" s="40">
        <v>45932.4481365741</v>
      </c>
      <c r="T407" s="41">
        <v>0</v>
      </c>
      <c r="U407" s="41">
        <v>0</v>
      </c>
      <c r="V407" s="39"/>
      <c r="W407" s="39"/>
      <c r="X407" s="39"/>
      <c r="Y407" s="41"/>
      <c r="Z407" s="39" t="s">
        <v>7551</v>
      </c>
      <c r="AA407" s="39"/>
      <c r="AB407" s="39"/>
      <c r="AC407" s="40"/>
      <c r="AD407" s="40"/>
      <c r="AE407" s="39"/>
      <c r="AF407" s="40"/>
      <c r="AG407" s="40"/>
      <c r="AH407" s="39" t="s">
        <v>7608</v>
      </c>
      <c r="AI407" s="40">
        <v>45932.687962963</v>
      </c>
      <c r="AJ407" s="40">
        <v>45932.687962963</v>
      </c>
      <c r="AK407" s="40">
        <v>45932</v>
      </c>
      <c r="AL407" s="40">
        <v>45932</v>
      </c>
      <c r="AM407" s="39" t="s">
        <v>7553</v>
      </c>
      <c r="AN407" s="39" t="s">
        <v>7554</v>
      </c>
      <c r="AO407" s="39" t="s">
        <v>7609</v>
      </c>
      <c r="AP407" s="39" t="s">
        <v>7610</v>
      </c>
      <c r="AQ407" s="39"/>
      <c r="AR407" s="39"/>
    </row>
    <row r="408" ht="24" spans="1:44">
      <c r="A408" s="39" t="s">
        <v>9779</v>
      </c>
      <c r="B408" s="39" t="s">
        <v>9780</v>
      </c>
      <c r="C408" s="40">
        <v>45932.41125</v>
      </c>
      <c r="D408" s="39" t="s">
        <v>9658</v>
      </c>
      <c r="E408" s="39" t="s">
        <v>9781</v>
      </c>
      <c r="F408" s="39" t="s">
        <v>9782</v>
      </c>
      <c r="G408" s="39" t="s">
        <v>9783</v>
      </c>
      <c r="H408" s="39" t="s">
        <v>7324</v>
      </c>
      <c r="I408" s="39" t="s">
        <v>7543</v>
      </c>
      <c r="J408" s="39" t="s">
        <v>7544</v>
      </c>
      <c r="K408" s="39" t="s">
        <v>7607</v>
      </c>
      <c r="L408" s="39" t="s">
        <v>9647</v>
      </c>
      <c r="M408" s="41">
        <v>5500</v>
      </c>
      <c r="N408" s="39" t="s">
        <v>9647</v>
      </c>
      <c r="O408" s="41">
        <v>5500</v>
      </c>
      <c r="P408" s="39" t="s">
        <v>9648</v>
      </c>
      <c r="Q408" s="39"/>
      <c r="R408" s="41">
        <v>1193919</v>
      </c>
      <c r="S408" s="40">
        <v>45932.4194328704</v>
      </c>
      <c r="T408" s="41">
        <v>0</v>
      </c>
      <c r="U408" s="41">
        <v>0</v>
      </c>
      <c r="V408" s="39"/>
      <c r="W408" s="39"/>
      <c r="X408" s="39"/>
      <c r="Y408" s="41"/>
      <c r="Z408" s="39" t="s">
        <v>7551</v>
      </c>
      <c r="AA408" s="39"/>
      <c r="AB408" s="39"/>
      <c r="AC408" s="40"/>
      <c r="AD408" s="40"/>
      <c r="AE408" s="39"/>
      <c r="AF408" s="40"/>
      <c r="AG408" s="40"/>
      <c r="AH408" s="39" t="s">
        <v>7608</v>
      </c>
      <c r="AI408" s="40">
        <v>45932.687962963</v>
      </c>
      <c r="AJ408" s="40">
        <v>45932.687962963</v>
      </c>
      <c r="AK408" s="40">
        <v>45932</v>
      </c>
      <c r="AL408" s="40">
        <v>45932</v>
      </c>
      <c r="AM408" s="39" t="s">
        <v>7553</v>
      </c>
      <c r="AN408" s="39" t="s">
        <v>7554</v>
      </c>
      <c r="AO408" s="39" t="s">
        <v>7609</v>
      </c>
      <c r="AP408" s="39" t="s">
        <v>7610</v>
      </c>
      <c r="AQ408" s="39"/>
      <c r="AR408" s="39"/>
    </row>
    <row r="409" ht="24" spans="1:44">
      <c r="A409" s="39" t="s">
        <v>9784</v>
      </c>
      <c r="B409" s="39" t="s">
        <v>9785</v>
      </c>
      <c r="C409" s="40">
        <v>45932.3355787037</v>
      </c>
      <c r="D409" s="39" t="s">
        <v>9658</v>
      </c>
      <c r="E409" s="39" t="s">
        <v>9786</v>
      </c>
      <c r="F409" s="39" t="s">
        <v>9787</v>
      </c>
      <c r="G409" s="39" t="s">
        <v>9788</v>
      </c>
      <c r="H409" s="39" t="s">
        <v>7324</v>
      </c>
      <c r="I409" s="39" t="s">
        <v>7543</v>
      </c>
      <c r="J409" s="39" t="s">
        <v>7544</v>
      </c>
      <c r="K409" s="39" t="s">
        <v>7607</v>
      </c>
      <c r="L409" s="39" t="s">
        <v>9647</v>
      </c>
      <c r="M409" s="41">
        <v>5500</v>
      </c>
      <c r="N409" s="39" t="s">
        <v>9647</v>
      </c>
      <c r="O409" s="41">
        <v>5500</v>
      </c>
      <c r="P409" s="39" t="s">
        <v>9648</v>
      </c>
      <c r="Q409" s="39"/>
      <c r="R409" s="41">
        <v>1193919</v>
      </c>
      <c r="S409" s="40">
        <v>45932.3843171296</v>
      </c>
      <c r="T409" s="41">
        <v>0</v>
      </c>
      <c r="U409" s="41">
        <v>0</v>
      </c>
      <c r="V409" s="39"/>
      <c r="W409" s="39"/>
      <c r="X409" s="39"/>
      <c r="Y409" s="41"/>
      <c r="Z409" s="39" t="s">
        <v>7551</v>
      </c>
      <c r="AA409" s="39"/>
      <c r="AB409" s="39"/>
      <c r="AC409" s="40"/>
      <c r="AD409" s="40"/>
      <c r="AE409" s="39"/>
      <c r="AF409" s="40"/>
      <c r="AG409" s="40"/>
      <c r="AH409" s="39" t="s">
        <v>7608</v>
      </c>
      <c r="AI409" s="40">
        <v>45932.687962963</v>
      </c>
      <c r="AJ409" s="40">
        <v>45932.687962963</v>
      </c>
      <c r="AK409" s="40">
        <v>45932</v>
      </c>
      <c r="AL409" s="40">
        <v>45932</v>
      </c>
      <c r="AM409" s="39" t="s">
        <v>7553</v>
      </c>
      <c r="AN409" s="39" t="s">
        <v>7554</v>
      </c>
      <c r="AO409" s="39" t="s">
        <v>7609</v>
      </c>
      <c r="AP409" s="39" t="s">
        <v>7610</v>
      </c>
      <c r="AQ409" s="39"/>
      <c r="AR409" s="39"/>
    </row>
    <row r="410" ht="24" spans="1:44">
      <c r="A410" s="39" t="s">
        <v>9789</v>
      </c>
      <c r="B410" s="39" t="s">
        <v>9790</v>
      </c>
      <c r="C410" s="40">
        <v>45931.634525463</v>
      </c>
      <c r="D410" s="39" t="s">
        <v>9791</v>
      </c>
      <c r="E410" s="39" t="s">
        <v>9792</v>
      </c>
      <c r="F410" s="39" t="s">
        <v>9793</v>
      </c>
      <c r="G410" s="39" t="s">
        <v>7675</v>
      </c>
      <c r="H410" s="39" t="s">
        <v>7324</v>
      </c>
      <c r="I410" s="39" t="s">
        <v>7543</v>
      </c>
      <c r="J410" s="39" t="s">
        <v>7544</v>
      </c>
      <c r="K410" s="39" t="s">
        <v>7607</v>
      </c>
      <c r="L410" s="39" t="s">
        <v>7476</v>
      </c>
      <c r="M410" s="41">
        <v>900</v>
      </c>
      <c r="N410" s="39" t="s">
        <v>9647</v>
      </c>
      <c r="O410" s="41">
        <v>5500</v>
      </c>
      <c r="P410" s="39" t="s">
        <v>9648</v>
      </c>
      <c r="Q410" s="39"/>
      <c r="R410" s="41">
        <v>1193919</v>
      </c>
      <c r="S410" s="40">
        <v>45931.6380324074</v>
      </c>
      <c r="T410" s="41">
        <v>1</v>
      </c>
      <c r="U410" s="41">
        <v>1</v>
      </c>
      <c r="V410" s="39"/>
      <c r="W410" s="39"/>
      <c r="X410" s="39"/>
      <c r="Y410" s="41"/>
      <c r="Z410" s="39" t="s">
        <v>7551</v>
      </c>
      <c r="AA410" s="39"/>
      <c r="AB410" s="39"/>
      <c r="AC410" s="40"/>
      <c r="AD410" s="40"/>
      <c r="AE410" s="39"/>
      <c r="AF410" s="40"/>
      <c r="AG410" s="40"/>
      <c r="AH410" s="39" t="s">
        <v>7608</v>
      </c>
      <c r="AI410" s="40">
        <v>45932.3304398148</v>
      </c>
      <c r="AJ410" s="40">
        <v>45932.3304398148</v>
      </c>
      <c r="AK410" s="40">
        <v>45931</v>
      </c>
      <c r="AL410" s="40">
        <v>45931</v>
      </c>
      <c r="AM410" s="39" t="s">
        <v>7553</v>
      </c>
      <c r="AN410" s="39" t="s">
        <v>7554</v>
      </c>
      <c r="AO410" s="39" t="s">
        <v>7609</v>
      </c>
      <c r="AP410" s="39" t="s">
        <v>7610</v>
      </c>
      <c r="AQ410" s="39"/>
      <c r="AR410" s="39"/>
    </row>
    <row r="411" ht="24" spans="1:44">
      <c r="A411" s="39" t="s">
        <v>9794</v>
      </c>
      <c r="B411" s="39" t="s">
        <v>9795</v>
      </c>
      <c r="C411" s="40">
        <v>45931.6095138889</v>
      </c>
      <c r="D411" s="39" t="s">
        <v>9658</v>
      </c>
      <c r="E411" s="39" t="s">
        <v>9661</v>
      </c>
      <c r="F411" s="39" t="s">
        <v>9662</v>
      </c>
      <c r="G411" s="39" t="s">
        <v>7821</v>
      </c>
      <c r="H411" s="39" t="s">
        <v>7324</v>
      </c>
      <c r="I411" s="39" t="s">
        <v>7543</v>
      </c>
      <c r="J411" s="39" t="s">
        <v>7544</v>
      </c>
      <c r="K411" s="39" t="s">
        <v>7607</v>
      </c>
      <c r="L411" s="39" t="s">
        <v>9647</v>
      </c>
      <c r="M411" s="41">
        <v>5500</v>
      </c>
      <c r="N411" s="39" t="s">
        <v>9647</v>
      </c>
      <c r="O411" s="41">
        <v>5500</v>
      </c>
      <c r="P411" s="39" t="s">
        <v>9648</v>
      </c>
      <c r="Q411" s="39"/>
      <c r="R411" s="41">
        <v>238784</v>
      </c>
      <c r="S411" s="40"/>
      <c r="T411" s="41">
        <v>8</v>
      </c>
      <c r="U411" s="41">
        <v>12</v>
      </c>
      <c r="V411" s="39"/>
      <c r="W411" s="39"/>
      <c r="X411" s="39"/>
      <c r="Y411" s="41"/>
      <c r="Z411" s="39" t="s">
        <v>7551</v>
      </c>
      <c r="AA411" s="39"/>
      <c r="AB411" s="39"/>
      <c r="AC411" s="40"/>
      <c r="AD411" s="40"/>
      <c r="AE411" s="39"/>
      <c r="AF411" s="40"/>
      <c r="AG411" s="40"/>
      <c r="AH411" s="39" t="s">
        <v>7850</v>
      </c>
      <c r="AI411" s="40">
        <v>45931.6104976852</v>
      </c>
      <c r="AJ411" s="40"/>
      <c r="AK411" s="40">
        <v>45932</v>
      </c>
      <c r="AL411" s="40">
        <v>45932</v>
      </c>
      <c r="AM411" s="39" t="s">
        <v>7553</v>
      </c>
      <c r="AN411" s="39" t="s">
        <v>7554</v>
      </c>
      <c r="AO411" s="39" t="s">
        <v>7609</v>
      </c>
      <c r="AP411" s="39" t="s">
        <v>7610</v>
      </c>
      <c r="AQ411" s="39"/>
      <c r="AR411" s="39"/>
    </row>
    <row r="412" ht="24" spans="1:44">
      <c r="A412" s="39" t="s">
        <v>9796</v>
      </c>
      <c r="B412" s="39" t="s">
        <v>9797</v>
      </c>
      <c r="C412" s="40">
        <v>45931.3860300926</v>
      </c>
      <c r="D412" s="39" t="s">
        <v>9658</v>
      </c>
      <c r="E412" s="39" t="s">
        <v>9798</v>
      </c>
      <c r="F412" s="39" t="s">
        <v>9799</v>
      </c>
      <c r="G412" s="39"/>
      <c r="H412" s="39" t="s">
        <v>7324</v>
      </c>
      <c r="I412" s="39" t="s">
        <v>7543</v>
      </c>
      <c r="J412" s="39" t="s">
        <v>7544</v>
      </c>
      <c r="K412" s="39" t="s">
        <v>7607</v>
      </c>
      <c r="L412" s="39" t="s">
        <v>9647</v>
      </c>
      <c r="M412" s="41">
        <v>10600</v>
      </c>
      <c r="N412" s="39" t="s">
        <v>9647</v>
      </c>
      <c r="O412" s="41">
        <v>10600</v>
      </c>
      <c r="P412" s="39" t="s">
        <v>9648</v>
      </c>
      <c r="Q412" s="39"/>
      <c r="R412" s="41">
        <v>2531108</v>
      </c>
      <c r="S412" s="40">
        <v>45931.3897222222</v>
      </c>
      <c r="T412" s="41">
        <v>1</v>
      </c>
      <c r="U412" s="41">
        <v>1</v>
      </c>
      <c r="V412" s="39"/>
      <c r="W412" s="39"/>
      <c r="X412" s="39"/>
      <c r="Y412" s="41"/>
      <c r="Z412" s="39" t="s">
        <v>7551</v>
      </c>
      <c r="AA412" s="39"/>
      <c r="AB412" s="39"/>
      <c r="AC412" s="40"/>
      <c r="AD412" s="40"/>
      <c r="AE412" s="39"/>
      <c r="AF412" s="40"/>
      <c r="AG412" s="40"/>
      <c r="AH412" s="39" t="s">
        <v>7608</v>
      </c>
      <c r="AI412" s="40">
        <v>45932.3304398148</v>
      </c>
      <c r="AJ412" s="40">
        <v>45932.3304398148</v>
      </c>
      <c r="AK412" s="40">
        <v>45932</v>
      </c>
      <c r="AL412" s="40">
        <v>45932</v>
      </c>
      <c r="AM412" s="39" t="s">
        <v>7553</v>
      </c>
      <c r="AN412" s="39" t="s">
        <v>7554</v>
      </c>
      <c r="AO412" s="39" t="s">
        <v>7609</v>
      </c>
      <c r="AP412" s="39" t="s">
        <v>7610</v>
      </c>
      <c r="AQ412" s="39"/>
      <c r="AR412" s="39"/>
    </row>
    <row r="413" ht="24" spans="1:44">
      <c r="A413" s="39" t="s">
        <v>9800</v>
      </c>
      <c r="B413" s="39" t="s">
        <v>9801</v>
      </c>
      <c r="C413" s="40">
        <v>45939.6638773148</v>
      </c>
      <c r="D413" s="39" t="s">
        <v>9658</v>
      </c>
      <c r="E413" s="39" t="s">
        <v>9802</v>
      </c>
      <c r="F413" s="39" t="s">
        <v>9803</v>
      </c>
      <c r="G413" s="39" t="s">
        <v>7675</v>
      </c>
      <c r="H413" s="39" t="s">
        <v>7324</v>
      </c>
      <c r="I413" s="39" t="s">
        <v>7543</v>
      </c>
      <c r="J413" s="39" t="s">
        <v>7544</v>
      </c>
      <c r="K413" s="39" t="s">
        <v>8120</v>
      </c>
      <c r="L413" s="39" t="s">
        <v>9647</v>
      </c>
      <c r="M413" s="41">
        <v>5500</v>
      </c>
      <c r="N413" s="39" t="s">
        <v>9647</v>
      </c>
      <c r="O413" s="41">
        <v>5500</v>
      </c>
      <c r="P413" s="39" t="s">
        <v>9648</v>
      </c>
      <c r="Q413" s="39"/>
      <c r="R413" s="41">
        <v>358175</v>
      </c>
      <c r="S413" s="40">
        <v>45940.3906597222</v>
      </c>
      <c r="T413" s="41">
        <v>1</v>
      </c>
      <c r="U413" s="41">
        <v>1</v>
      </c>
      <c r="V413" s="39"/>
      <c r="W413" s="39"/>
      <c r="X413" s="39"/>
      <c r="Y413" s="41"/>
      <c r="Z413" s="39" t="s">
        <v>7551</v>
      </c>
      <c r="AA413" s="39"/>
      <c r="AB413" s="39"/>
      <c r="AC413" s="40"/>
      <c r="AD413" s="40"/>
      <c r="AE413" s="39"/>
      <c r="AF413" s="40"/>
      <c r="AG413" s="40"/>
      <c r="AH413" s="39" t="s">
        <v>7628</v>
      </c>
      <c r="AI413" s="40">
        <v>45940.3906597222</v>
      </c>
      <c r="AJ413" s="40"/>
      <c r="AK413" s="40">
        <v>45940</v>
      </c>
      <c r="AL413" s="40">
        <v>45940</v>
      </c>
      <c r="AM413" s="39" t="s">
        <v>7553</v>
      </c>
      <c r="AN413" s="39" t="s">
        <v>7554</v>
      </c>
      <c r="AO413" s="39" t="s">
        <v>7619</v>
      </c>
      <c r="AP413" s="39" t="s">
        <v>7620</v>
      </c>
      <c r="AQ413" s="39"/>
      <c r="AR413" s="39"/>
    </row>
    <row r="414" ht="24" spans="1:44">
      <c r="A414" s="39" t="s">
        <v>9804</v>
      </c>
      <c r="B414" s="39" t="s">
        <v>9805</v>
      </c>
      <c r="C414" s="40">
        <v>45940.3599189815</v>
      </c>
      <c r="D414" s="39" t="s">
        <v>9806</v>
      </c>
      <c r="E414" s="39" t="s">
        <v>9807</v>
      </c>
      <c r="F414" s="39" t="s">
        <v>9808</v>
      </c>
      <c r="G414" s="39"/>
      <c r="H414" s="39" t="s">
        <v>7324</v>
      </c>
      <c r="I414" s="39" t="s">
        <v>7543</v>
      </c>
      <c r="J414" s="39" t="s">
        <v>7544</v>
      </c>
      <c r="K414" s="39" t="s">
        <v>8120</v>
      </c>
      <c r="L414" s="39" t="s">
        <v>7472</v>
      </c>
      <c r="M414" s="41">
        <v>450</v>
      </c>
      <c r="N414" s="39" t="s">
        <v>9647</v>
      </c>
      <c r="O414" s="41">
        <v>5500</v>
      </c>
      <c r="P414" s="39" t="s">
        <v>9648</v>
      </c>
      <c r="Q414" s="39"/>
      <c r="R414" s="41">
        <v>358175</v>
      </c>
      <c r="S414" s="40">
        <v>45940.3630555556</v>
      </c>
      <c r="T414" s="41">
        <v>0</v>
      </c>
      <c r="U414" s="41">
        <v>0</v>
      </c>
      <c r="V414" s="39"/>
      <c r="W414" s="39"/>
      <c r="X414" s="39"/>
      <c r="Y414" s="41"/>
      <c r="Z414" s="39" t="s">
        <v>7551</v>
      </c>
      <c r="AA414" s="39"/>
      <c r="AB414" s="39"/>
      <c r="AC414" s="40"/>
      <c r="AD414" s="40"/>
      <c r="AE414" s="39"/>
      <c r="AF414" s="40"/>
      <c r="AG414" s="40"/>
      <c r="AH414" s="39" t="s">
        <v>7628</v>
      </c>
      <c r="AI414" s="40">
        <v>45940.3630555556</v>
      </c>
      <c r="AJ414" s="40"/>
      <c r="AK414" s="40">
        <v>45940</v>
      </c>
      <c r="AL414" s="40">
        <v>45940</v>
      </c>
      <c r="AM414" s="39" t="s">
        <v>7553</v>
      </c>
      <c r="AN414" s="39" t="s">
        <v>7554</v>
      </c>
      <c r="AO414" s="39" t="s">
        <v>7619</v>
      </c>
      <c r="AP414" s="39" t="s">
        <v>7620</v>
      </c>
      <c r="AQ414" s="39"/>
      <c r="AR414" s="39"/>
    </row>
    <row r="415" ht="24" spans="1:44">
      <c r="A415" s="39" t="s">
        <v>9809</v>
      </c>
      <c r="B415" s="39" t="s">
        <v>9810</v>
      </c>
      <c r="C415" s="40">
        <v>45938.383900463</v>
      </c>
      <c r="D415" s="39" t="s">
        <v>9658</v>
      </c>
      <c r="E415" s="39" t="s">
        <v>9811</v>
      </c>
      <c r="F415" s="39" t="s">
        <v>9812</v>
      </c>
      <c r="G415" s="39" t="s">
        <v>7675</v>
      </c>
      <c r="H415" s="39" t="s">
        <v>7324</v>
      </c>
      <c r="I415" s="39" t="s">
        <v>7543</v>
      </c>
      <c r="J415" s="39" t="s">
        <v>7544</v>
      </c>
      <c r="K415" s="39" t="s">
        <v>8120</v>
      </c>
      <c r="L415" s="39" t="s">
        <v>9647</v>
      </c>
      <c r="M415" s="41">
        <v>5500</v>
      </c>
      <c r="N415" s="39" t="s">
        <v>9647</v>
      </c>
      <c r="O415" s="41">
        <v>5500</v>
      </c>
      <c r="P415" s="39" t="s">
        <v>9648</v>
      </c>
      <c r="Q415" s="39"/>
      <c r="R415" s="41">
        <v>477567</v>
      </c>
      <c r="S415" s="40">
        <v>45938.3890856481</v>
      </c>
      <c r="T415" s="41">
        <v>0</v>
      </c>
      <c r="U415" s="41">
        <v>0</v>
      </c>
      <c r="V415" s="39"/>
      <c r="W415" s="39"/>
      <c r="X415" s="39"/>
      <c r="Y415" s="41"/>
      <c r="Z415" s="39" t="s">
        <v>7551</v>
      </c>
      <c r="AA415" s="39"/>
      <c r="AB415" s="39"/>
      <c r="AC415" s="40"/>
      <c r="AD415" s="40"/>
      <c r="AE415" s="39"/>
      <c r="AF415" s="40"/>
      <c r="AG415" s="40"/>
      <c r="AH415" s="39" t="s">
        <v>7628</v>
      </c>
      <c r="AI415" s="40">
        <v>45938.3890856481</v>
      </c>
      <c r="AJ415" s="40"/>
      <c r="AK415" s="40">
        <v>45938</v>
      </c>
      <c r="AL415" s="40">
        <v>45938</v>
      </c>
      <c r="AM415" s="39" t="s">
        <v>7553</v>
      </c>
      <c r="AN415" s="39" t="s">
        <v>7554</v>
      </c>
      <c r="AO415" s="39" t="s">
        <v>7619</v>
      </c>
      <c r="AP415" s="39" t="s">
        <v>7620</v>
      </c>
      <c r="AQ415" s="39"/>
      <c r="AR415" s="39"/>
    </row>
    <row r="416" ht="24" spans="1:44">
      <c r="A416" s="39" t="s">
        <v>9813</v>
      </c>
      <c r="B416" s="39" t="s">
        <v>9814</v>
      </c>
      <c r="C416" s="40">
        <v>45937.4330787037</v>
      </c>
      <c r="D416" s="39" t="s">
        <v>9658</v>
      </c>
      <c r="E416" s="39" t="s">
        <v>9815</v>
      </c>
      <c r="F416" s="39" t="s">
        <v>71</v>
      </c>
      <c r="G416" s="39" t="s">
        <v>9816</v>
      </c>
      <c r="H416" s="39" t="s">
        <v>7324</v>
      </c>
      <c r="I416" s="39" t="s">
        <v>7543</v>
      </c>
      <c r="J416" s="39" t="s">
        <v>7544</v>
      </c>
      <c r="K416" s="39" t="s">
        <v>8120</v>
      </c>
      <c r="L416" s="39" t="s">
        <v>9647</v>
      </c>
      <c r="M416" s="41">
        <v>7700</v>
      </c>
      <c r="N416" s="39" t="s">
        <v>9647</v>
      </c>
      <c r="O416" s="41">
        <v>7700</v>
      </c>
      <c r="P416" s="39" t="s">
        <v>9648</v>
      </c>
      <c r="Q416" s="39"/>
      <c r="R416" s="41">
        <v>2206362</v>
      </c>
      <c r="S416" s="40">
        <v>45937.4410300926</v>
      </c>
      <c r="T416" s="41">
        <v>0</v>
      </c>
      <c r="U416" s="41">
        <v>0</v>
      </c>
      <c r="V416" s="39"/>
      <c r="W416" s="39"/>
      <c r="X416" s="39"/>
      <c r="Y416" s="41"/>
      <c r="Z416" s="39" t="s">
        <v>7551</v>
      </c>
      <c r="AA416" s="39"/>
      <c r="AB416" s="39"/>
      <c r="AC416" s="40"/>
      <c r="AD416" s="40"/>
      <c r="AE416" s="39"/>
      <c r="AF416" s="40"/>
      <c r="AG416" s="40"/>
      <c r="AH416" s="39" t="s">
        <v>7628</v>
      </c>
      <c r="AI416" s="40">
        <v>45937.4410300926</v>
      </c>
      <c r="AJ416" s="40"/>
      <c r="AK416" s="40">
        <v>45936</v>
      </c>
      <c r="AL416" s="40">
        <v>45936</v>
      </c>
      <c r="AM416" s="39" t="s">
        <v>7553</v>
      </c>
      <c r="AN416" s="39" t="s">
        <v>7554</v>
      </c>
      <c r="AO416" s="39" t="s">
        <v>7619</v>
      </c>
      <c r="AP416" s="39" t="s">
        <v>7620</v>
      </c>
      <c r="AQ416" s="39"/>
      <c r="AR416" s="39"/>
    </row>
    <row r="417" ht="24" spans="1:44">
      <c r="A417" s="39" t="s">
        <v>9817</v>
      </c>
      <c r="B417" s="39" t="s">
        <v>9818</v>
      </c>
      <c r="C417" s="40">
        <v>45933.6139467593</v>
      </c>
      <c r="D417" s="39" t="s">
        <v>9819</v>
      </c>
      <c r="E417" s="39" t="s">
        <v>9820</v>
      </c>
      <c r="F417" s="39" t="s">
        <v>9821</v>
      </c>
      <c r="G417" s="39"/>
      <c r="H417" s="39" t="s">
        <v>7324</v>
      </c>
      <c r="I417" s="39" t="s">
        <v>7543</v>
      </c>
      <c r="J417" s="39" t="s">
        <v>7544</v>
      </c>
      <c r="K417" s="39" t="s">
        <v>9822</v>
      </c>
      <c r="L417" s="39" t="s">
        <v>7472</v>
      </c>
      <c r="M417" s="41">
        <v>450</v>
      </c>
      <c r="N417" s="39" t="s">
        <v>9647</v>
      </c>
      <c r="O417" s="41">
        <v>5500</v>
      </c>
      <c r="P417" s="39" t="s">
        <v>9648</v>
      </c>
      <c r="Q417" s="39"/>
      <c r="R417" s="41">
        <v>325614</v>
      </c>
      <c r="S417" s="40">
        <v>45936.3923726852</v>
      </c>
      <c r="T417" s="41">
        <v>1</v>
      </c>
      <c r="U417" s="41">
        <v>3</v>
      </c>
      <c r="V417" s="39"/>
      <c r="W417" s="39"/>
      <c r="X417" s="39"/>
      <c r="Y417" s="41"/>
      <c r="Z417" s="39" t="s">
        <v>7551</v>
      </c>
      <c r="AA417" s="39"/>
      <c r="AB417" s="39"/>
      <c r="AC417" s="40"/>
      <c r="AD417" s="40"/>
      <c r="AE417" s="39"/>
      <c r="AF417" s="40"/>
      <c r="AG417" s="40"/>
      <c r="AH417" s="39" t="s">
        <v>7608</v>
      </c>
      <c r="AI417" s="40">
        <v>45936.5353240741</v>
      </c>
      <c r="AJ417" s="40">
        <v>45936.5353240741</v>
      </c>
      <c r="AK417" s="40">
        <v>45934</v>
      </c>
      <c r="AL417" s="40">
        <v>45934</v>
      </c>
      <c r="AM417" s="39" t="s">
        <v>7553</v>
      </c>
      <c r="AN417" s="39" t="s">
        <v>7554</v>
      </c>
      <c r="AO417" s="39" t="s">
        <v>7619</v>
      </c>
      <c r="AP417" s="39" t="s">
        <v>7620</v>
      </c>
      <c r="AQ417" s="39"/>
      <c r="AR417" s="39"/>
    </row>
    <row r="418" ht="24" spans="1:44">
      <c r="A418" s="39" t="s">
        <v>9823</v>
      </c>
      <c r="B418" s="39" t="s">
        <v>9824</v>
      </c>
      <c r="C418" s="40">
        <v>45933.6130092593</v>
      </c>
      <c r="D418" s="39" t="s">
        <v>9825</v>
      </c>
      <c r="E418" s="39" t="s">
        <v>9826</v>
      </c>
      <c r="F418" s="39" t="s">
        <v>9827</v>
      </c>
      <c r="G418" s="39"/>
      <c r="H418" s="39" t="s">
        <v>7324</v>
      </c>
      <c r="I418" s="39" t="s">
        <v>7543</v>
      </c>
      <c r="J418" s="39" t="s">
        <v>7544</v>
      </c>
      <c r="K418" s="39" t="s">
        <v>9822</v>
      </c>
      <c r="L418" s="39" t="s">
        <v>7476</v>
      </c>
      <c r="M418" s="41">
        <v>900</v>
      </c>
      <c r="N418" s="39" t="s">
        <v>9647</v>
      </c>
      <c r="O418" s="41">
        <v>5500</v>
      </c>
      <c r="P418" s="39" t="s">
        <v>9648</v>
      </c>
      <c r="Q418" s="39"/>
      <c r="R418" s="41">
        <v>325614</v>
      </c>
      <c r="S418" s="40">
        <v>45933.8963194444</v>
      </c>
      <c r="T418" s="41">
        <v>1</v>
      </c>
      <c r="U418" s="41">
        <v>3</v>
      </c>
      <c r="V418" s="39"/>
      <c r="W418" s="39"/>
      <c r="X418" s="39"/>
      <c r="Y418" s="41"/>
      <c r="Z418" s="39" t="s">
        <v>7551</v>
      </c>
      <c r="AA418" s="39"/>
      <c r="AB418" s="39"/>
      <c r="AC418" s="40"/>
      <c r="AD418" s="40"/>
      <c r="AE418" s="39"/>
      <c r="AF418" s="40"/>
      <c r="AG418" s="40"/>
      <c r="AH418" s="39" t="s">
        <v>7608</v>
      </c>
      <c r="AI418" s="40">
        <v>45936.5353240741</v>
      </c>
      <c r="AJ418" s="40">
        <v>45936.5353240741</v>
      </c>
      <c r="AK418" s="40">
        <v>45934</v>
      </c>
      <c r="AL418" s="40">
        <v>45934</v>
      </c>
      <c r="AM418" s="39" t="s">
        <v>7553</v>
      </c>
      <c r="AN418" s="39" t="s">
        <v>7554</v>
      </c>
      <c r="AO418" s="39" t="s">
        <v>7619</v>
      </c>
      <c r="AP418" s="39" t="s">
        <v>7620</v>
      </c>
      <c r="AQ418" s="39"/>
      <c r="AR418" s="39"/>
    </row>
    <row r="419" ht="24" spans="1:44">
      <c r="A419" s="39" t="s">
        <v>9828</v>
      </c>
      <c r="B419" s="39" t="s">
        <v>9829</v>
      </c>
      <c r="C419" s="40">
        <v>45933.3320949074</v>
      </c>
      <c r="D419" s="39" t="s">
        <v>9658</v>
      </c>
      <c r="E419" s="39" t="s">
        <v>9830</v>
      </c>
      <c r="F419" s="39" t="s">
        <v>78</v>
      </c>
      <c r="G419" s="39"/>
      <c r="H419" s="41" t="s">
        <v>7324</v>
      </c>
      <c r="I419" s="39" t="s">
        <v>7543</v>
      </c>
      <c r="J419" s="39" t="s">
        <v>7544</v>
      </c>
      <c r="K419" s="39" t="s">
        <v>9831</v>
      </c>
      <c r="L419" s="39" t="s">
        <v>9647</v>
      </c>
      <c r="M419" s="41">
        <v>5500</v>
      </c>
      <c r="N419" s="39" t="s">
        <v>9647</v>
      </c>
      <c r="O419" s="41">
        <v>5500</v>
      </c>
      <c r="P419" s="39" t="s">
        <v>9648</v>
      </c>
      <c r="Q419" s="39"/>
      <c r="R419" s="41">
        <v>286540</v>
      </c>
      <c r="S419" s="40"/>
      <c r="T419" s="41">
        <v>6</v>
      </c>
      <c r="U419" s="41">
        <v>10</v>
      </c>
      <c r="V419" s="39"/>
      <c r="W419" s="39"/>
      <c r="X419" s="39"/>
      <c r="Y419" s="41"/>
      <c r="Z419" s="39" t="s">
        <v>7551</v>
      </c>
      <c r="AA419" s="39"/>
      <c r="AB419" s="39"/>
      <c r="AC419" s="40"/>
      <c r="AD419" s="42"/>
      <c r="AE419" s="39"/>
      <c r="AF419" s="40"/>
      <c r="AG419" s="40"/>
      <c r="AH419" s="39" t="s">
        <v>9832</v>
      </c>
      <c r="AI419" s="40">
        <v>45933.3320949074</v>
      </c>
      <c r="AJ419" s="40"/>
      <c r="AK419" s="40">
        <v>45934</v>
      </c>
      <c r="AL419" s="40">
        <v>45934</v>
      </c>
      <c r="AM419" s="39" t="s">
        <v>7553</v>
      </c>
      <c r="AN419" s="39" t="s">
        <v>7554</v>
      </c>
      <c r="AO419" s="39" t="s">
        <v>7619</v>
      </c>
      <c r="AP419" s="39" t="s">
        <v>7620</v>
      </c>
      <c r="AQ419" s="39"/>
      <c r="AR419" s="39"/>
    </row>
    <row r="420" ht="24" spans="1:44">
      <c r="A420" s="39" t="s">
        <v>9833</v>
      </c>
      <c r="B420" s="39" t="s">
        <v>9834</v>
      </c>
      <c r="C420" s="40">
        <v>45932.5426273148</v>
      </c>
      <c r="D420" s="39" t="s">
        <v>9658</v>
      </c>
      <c r="E420" s="39" t="s">
        <v>9835</v>
      </c>
      <c r="F420" s="39" t="s">
        <v>71</v>
      </c>
      <c r="G420" s="39"/>
      <c r="H420" s="39" t="s">
        <v>7324</v>
      </c>
      <c r="I420" s="39" t="s">
        <v>7543</v>
      </c>
      <c r="J420" s="39" t="s">
        <v>7544</v>
      </c>
      <c r="K420" s="39" t="s">
        <v>9822</v>
      </c>
      <c r="L420" s="39" t="s">
        <v>9647</v>
      </c>
      <c r="M420" s="41">
        <v>5500</v>
      </c>
      <c r="N420" s="39" t="s">
        <v>9647</v>
      </c>
      <c r="O420" s="41">
        <v>5500</v>
      </c>
      <c r="P420" s="39" t="s">
        <v>9648</v>
      </c>
      <c r="Q420" s="39"/>
      <c r="R420" s="41">
        <v>325614</v>
      </c>
      <c r="S420" s="40">
        <v>45932.6338657407</v>
      </c>
      <c r="T420" s="41">
        <v>2</v>
      </c>
      <c r="U420" s="41">
        <v>4</v>
      </c>
      <c r="V420" s="39"/>
      <c r="W420" s="39"/>
      <c r="X420" s="39"/>
      <c r="Y420" s="41"/>
      <c r="Z420" s="39" t="s">
        <v>7551</v>
      </c>
      <c r="AA420" s="39"/>
      <c r="AB420" s="39"/>
      <c r="AC420" s="40"/>
      <c r="AD420" s="40"/>
      <c r="AE420" s="39"/>
      <c r="AF420" s="40"/>
      <c r="AG420" s="40"/>
      <c r="AH420" s="39" t="s">
        <v>7608</v>
      </c>
      <c r="AI420" s="40">
        <v>45936.5353240741</v>
      </c>
      <c r="AJ420" s="40">
        <v>45936.5353240741</v>
      </c>
      <c r="AK420" s="40">
        <v>45934</v>
      </c>
      <c r="AL420" s="40">
        <v>45934</v>
      </c>
      <c r="AM420" s="39" t="s">
        <v>7553</v>
      </c>
      <c r="AN420" s="39" t="s">
        <v>7554</v>
      </c>
      <c r="AO420" s="39" t="s">
        <v>7619</v>
      </c>
      <c r="AP420" s="39" t="s">
        <v>7620</v>
      </c>
      <c r="AQ420" s="39"/>
      <c r="AR420" s="39"/>
    </row>
    <row r="421" ht="24" spans="1:44">
      <c r="A421" s="39" t="s">
        <v>9836</v>
      </c>
      <c r="B421" s="39" t="s">
        <v>9837</v>
      </c>
      <c r="C421" s="40">
        <v>45932.5399189815</v>
      </c>
      <c r="D421" s="39" t="s">
        <v>9838</v>
      </c>
      <c r="E421" s="39" t="s">
        <v>9839</v>
      </c>
      <c r="F421" s="39" t="s">
        <v>9827</v>
      </c>
      <c r="G421" s="39"/>
      <c r="H421" s="39" t="s">
        <v>7324</v>
      </c>
      <c r="I421" s="39" t="s">
        <v>7543</v>
      </c>
      <c r="J421" s="39" t="s">
        <v>7544</v>
      </c>
      <c r="K421" s="39" t="s">
        <v>9822</v>
      </c>
      <c r="L421" s="39" t="s">
        <v>7472</v>
      </c>
      <c r="M421" s="41">
        <v>450</v>
      </c>
      <c r="N421" s="39" t="s">
        <v>9647</v>
      </c>
      <c r="O421" s="41">
        <v>5500</v>
      </c>
      <c r="P421" s="39" t="s">
        <v>9648</v>
      </c>
      <c r="Q421" s="39"/>
      <c r="R421" s="41">
        <v>325614</v>
      </c>
      <c r="S421" s="40">
        <v>45933.7482523148</v>
      </c>
      <c r="T421" s="41">
        <v>2</v>
      </c>
      <c r="U421" s="41">
        <v>4</v>
      </c>
      <c r="V421" s="39"/>
      <c r="W421" s="39"/>
      <c r="X421" s="39"/>
      <c r="Y421" s="41"/>
      <c r="Z421" s="39" t="s">
        <v>7551</v>
      </c>
      <c r="AA421" s="39"/>
      <c r="AB421" s="39"/>
      <c r="AC421" s="40"/>
      <c r="AD421" s="40"/>
      <c r="AE421" s="39"/>
      <c r="AF421" s="40"/>
      <c r="AG421" s="40"/>
      <c r="AH421" s="39" t="s">
        <v>7608</v>
      </c>
      <c r="AI421" s="40">
        <v>45936.5353240741</v>
      </c>
      <c r="AJ421" s="40">
        <v>45936.5353240741</v>
      </c>
      <c r="AK421" s="40">
        <v>45933</v>
      </c>
      <c r="AL421" s="40">
        <v>45933</v>
      </c>
      <c r="AM421" s="39" t="s">
        <v>7553</v>
      </c>
      <c r="AN421" s="39" t="s">
        <v>7554</v>
      </c>
      <c r="AO421" s="39" t="s">
        <v>7619</v>
      </c>
      <c r="AP421" s="39" t="s">
        <v>7620</v>
      </c>
      <c r="AQ421" s="39"/>
      <c r="AR421" s="39"/>
    </row>
    <row r="422" ht="24" spans="1:44">
      <c r="A422" s="39" t="s">
        <v>9840</v>
      </c>
      <c r="B422" s="39" t="s">
        <v>9841</v>
      </c>
      <c r="C422" s="40">
        <v>45932.4721759259</v>
      </c>
      <c r="D422" s="39" t="s">
        <v>9658</v>
      </c>
      <c r="E422" s="39" t="s">
        <v>9842</v>
      </c>
      <c r="F422" s="39" t="s">
        <v>9843</v>
      </c>
      <c r="G422" s="39" t="s">
        <v>7675</v>
      </c>
      <c r="H422" s="39" t="s">
        <v>7324</v>
      </c>
      <c r="I422" s="39" t="s">
        <v>7543</v>
      </c>
      <c r="J422" s="39" t="s">
        <v>7544</v>
      </c>
      <c r="K422" s="39" t="s">
        <v>8120</v>
      </c>
      <c r="L422" s="39" t="s">
        <v>9647</v>
      </c>
      <c r="M422" s="41">
        <v>5500</v>
      </c>
      <c r="N422" s="39" t="s">
        <v>9647</v>
      </c>
      <c r="O422" s="41">
        <v>5500</v>
      </c>
      <c r="P422" s="39" t="s">
        <v>9648</v>
      </c>
      <c r="Q422" s="39"/>
      <c r="R422" s="41">
        <v>477567</v>
      </c>
      <c r="S422" s="40">
        <v>45932.4756944444</v>
      </c>
      <c r="T422" s="41">
        <v>2</v>
      </c>
      <c r="U422" s="41">
        <v>4</v>
      </c>
      <c r="V422" s="39"/>
      <c r="W422" s="39"/>
      <c r="X422" s="39"/>
      <c r="Y422" s="41"/>
      <c r="Z422" s="39" t="s">
        <v>7551</v>
      </c>
      <c r="AA422" s="39"/>
      <c r="AB422" s="39"/>
      <c r="AC422" s="40"/>
      <c r="AD422" s="40"/>
      <c r="AE422" s="39"/>
      <c r="AF422" s="40"/>
      <c r="AG422" s="40"/>
      <c r="AH422" s="39" t="s">
        <v>7608</v>
      </c>
      <c r="AI422" s="40">
        <v>45936.5353240741</v>
      </c>
      <c r="AJ422" s="40">
        <v>45936.5353240741</v>
      </c>
      <c r="AK422" s="40">
        <v>45933</v>
      </c>
      <c r="AL422" s="40">
        <v>45933</v>
      </c>
      <c r="AM422" s="39" t="s">
        <v>7553</v>
      </c>
      <c r="AN422" s="39" t="s">
        <v>7554</v>
      </c>
      <c r="AO422" s="39" t="s">
        <v>7619</v>
      </c>
      <c r="AP422" s="39" t="s">
        <v>7620</v>
      </c>
      <c r="AQ422" s="39"/>
      <c r="AR422" s="39"/>
    </row>
    <row r="423" ht="24" spans="1:44">
      <c r="A423" s="39" t="s">
        <v>9844</v>
      </c>
      <c r="B423" s="39" t="s">
        <v>9845</v>
      </c>
      <c r="C423" s="40">
        <v>45942.7140972222</v>
      </c>
      <c r="D423" s="39" t="s">
        <v>9658</v>
      </c>
      <c r="E423" s="39" t="s">
        <v>9846</v>
      </c>
      <c r="F423" s="39" t="s">
        <v>9847</v>
      </c>
      <c r="G423" s="39" t="s">
        <v>7856</v>
      </c>
      <c r="H423" s="39" t="s">
        <v>7324</v>
      </c>
      <c r="I423" s="39" t="s">
        <v>7543</v>
      </c>
      <c r="J423" s="39" t="s">
        <v>7544</v>
      </c>
      <c r="K423" s="39" t="s">
        <v>7574</v>
      </c>
      <c r="L423" s="39" t="s">
        <v>9647</v>
      </c>
      <c r="M423" s="41">
        <v>4400</v>
      </c>
      <c r="N423" s="39" t="s">
        <v>9647</v>
      </c>
      <c r="O423" s="41">
        <v>4400</v>
      </c>
      <c r="P423" s="39" t="s">
        <v>9648</v>
      </c>
      <c r="Q423" s="39"/>
      <c r="R423" s="41">
        <v>229232</v>
      </c>
      <c r="S423" s="40">
        <v>45942.8086226852</v>
      </c>
      <c r="T423" s="41">
        <v>0</v>
      </c>
      <c r="U423" s="41">
        <v>0</v>
      </c>
      <c r="V423" s="39"/>
      <c r="W423" s="39"/>
      <c r="X423" s="39"/>
      <c r="Y423" s="41"/>
      <c r="Z423" s="39" t="s">
        <v>7551</v>
      </c>
      <c r="AA423" s="39"/>
      <c r="AB423" s="39"/>
      <c r="AC423" s="40"/>
      <c r="AD423" s="40"/>
      <c r="AE423" s="39"/>
      <c r="AF423" s="40"/>
      <c r="AG423" s="40"/>
      <c r="AH423" s="39" t="s">
        <v>7628</v>
      </c>
      <c r="AI423" s="40">
        <v>45942.8086226852</v>
      </c>
      <c r="AJ423" s="40"/>
      <c r="AK423" s="40">
        <v>45942</v>
      </c>
      <c r="AL423" s="40">
        <v>45942</v>
      </c>
      <c r="AM423" s="39" t="s">
        <v>7553</v>
      </c>
      <c r="AN423" s="39" t="s">
        <v>7554</v>
      </c>
      <c r="AO423" s="39" t="s">
        <v>7555</v>
      </c>
      <c r="AP423" s="39" t="s">
        <v>7576</v>
      </c>
      <c r="AQ423" s="39"/>
      <c r="AR423" s="39"/>
    </row>
    <row r="424" ht="24" spans="1:44">
      <c r="A424" s="39" t="s">
        <v>9848</v>
      </c>
      <c r="B424" s="39" t="s">
        <v>9849</v>
      </c>
      <c r="C424" s="40">
        <v>45939.3563541667</v>
      </c>
      <c r="D424" s="39" t="s">
        <v>9658</v>
      </c>
      <c r="E424" s="39" t="s">
        <v>9850</v>
      </c>
      <c r="F424" s="39" t="s">
        <v>9851</v>
      </c>
      <c r="G424" s="39" t="s">
        <v>7856</v>
      </c>
      <c r="H424" s="39" t="s">
        <v>7324</v>
      </c>
      <c r="I424" s="39" t="s">
        <v>7543</v>
      </c>
      <c r="J424" s="39" t="s">
        <v>7544</v>
      </c>
      <c r="K424" s="39" t="s">
        <v>7574</v>
      </c>
      <c r="L424" s="39" t="s">
        <v>9647</v>
      </c>
      <c r="M424" s="41">
        <v>4400</v>
      </c>
      <c r="N424" s="39" t="s">
        <v>9647</v>
      </c>
      <c r="O424" s="41">
        <v>4400</v>
      </c>
      <c r="P424" s="39" t="s">
        <v>9648</v>
      </c>
      <c r="Q424" s="39"/>
      <c r="R424" s="41">
        <v>229232</v>
      </c>
      <c r="S424" s="40">
        <v>45943.3919791667</v>
      </c>
      <c r="T424" s="41">
        <v>2</v>
      </c>
      <c r="U424" s="41">
        <v>4</v>
      </c>
      <c r="V424" s="39"/>
      <c r="W424" s="39"/>
      <c r="X424" s="39"/>
      <c r="Y424" s="41"/>
      <c r="Z424" s="39" t="s">
        <v>7551</v>
      </c>
      <c r="AA424" s="39"/>
      <c r="AB424" s="39"/>
      <c r="AC424" s="40"/>
      <c r="AD424" s="40"/>
      <c r="AE424" s="39"/>
      <c r="AF424" s="40"/>
      <c r="AG424" s="40"/>
      <c r="AH424" s="39" t="s">
        <v>7628</v>
      </c>
      <c r="AI424" s="40">
        <v>45943.3919791667</v>
      </c>
      <c r="AJ424" s="40"/>
      <c r="AK424" s="40">
        <v>45939</v>
      </c>
      <c r="AL424" s="40">
        <v>45939</v>
      </c>
      <c r="AM424" s="39" t="s">
        <v>7553</v>
      </c>
      <c r="AN424" s="39" t="s">
        <v>7554</v>
      </c>
      <c r="AO424" s="39" t="s">
        <v>7555</v>
      </c>
      <c r="AP424" s="39" t="s">
        <v>7576</v>
      </c>
      <c r="AQ424" s="39"/>
      <c r="AR424" s="39"/>
    </row>
    <row r="425" ht="24" spans="1:44">
      <c r="A425" s="39" t="s">
        <v>9852</v>
      </c>
      <c r="B425" s="39" t="s">
        <v>9853</v>
      </c>
      <c r="C425" s="40">
        <v>45938.5578819444</v>
      </c>
      <c r="D425" s="39" t="s">
        <v>9658</v>
      </c>
      <c r="E425" s="39" t="s">
        <v>9854</v>
      </c>
      <c r="F425" s="39" t="s">
        <v>9855</v>
      </c>
      <c r="G425" s="39" t="s">
        <v>7856</v>
      </c>
      <c r="H425" s="39" t="s">
        <v>7324</v>
      </c>
      <c r="I425" s="39" t="s">
        <v>7543</v>
      </c>
      <c r="J425" s="39" t="s">
        <v>7544</v>
      </c>
      <c r="K425" s="39" t="s">
        <v>7574</v>
      </c>
      <c r="L425" s="39" t="s">
        <v>9647</v>
      </c>
      <c r="M425" s="41">
        <v>4400</v>
      </c>
      <c r="N425" s="39" t="s">
        <v>9647</v>
      </c>
      <c r="O425" s="41">
        <v>4400</v>
      </c>
      <c r="P425" s="39" t="s">
        <v>9648</v>
      </c>
      <c r="Q425" s="39"/>
      <c r="R425" s="41">
        <v>229232</v>
      </c>
      <c r="S425" s="40">
        <v>45938.5593055556</v>
      </c>
      <c r="T425" s="41">
        <v>0</v>
      </c>
      <c r="U425" s="41">
        <v>0</v>
      </c>
      <c r="V425" s="39"/>
      <c r="W425" s="39"/>
      <c r="X425" s="39"/>
      <c r="Y425" s="41"/>
      <c r="Z425" s="39" t="s">
        <v>7551</v>
      </c>
      <c r="AA425" s="39"/>
      <c r="AB425" s="39"/>
      <c r="AC425" s="40"/>
      <c r="AD425" s="40"/>
      <c r="AE425" s="39"/>
      <c r="AF425" s="40"/>
      <c r="AG425" s="40"/>
      <c r="AH425" s="39" t="s">
        <v>7608</v>
      </c>
      <c r="AI425" s="40">
        <v>45938.5826388889</v>
      </c>
      <c r="AJ425" s="40">
        <v>45938.5826388889</v>
      </c>
      <c r="AK425" s="40">
        <v>45940</v>
      </c>
      <c r="AL425" s="40">
        <v>45940</v>
      </c>
      <c r="AM425" s="39" t="s">
        <v>7553</v>
      </c>
      <c r="AN425" s="39" t="s">
        <v>7554</v>
      </c>
      <c r="AO425" s="39" t="s">
        <v>7555</v>
      </c>
      <c r="AP425" s="39" t="s">
        <v>7576</v>
      </c>
      <c r="AQ425" s="39"/>
      <c r="AR425" s="39"/>
    </row>
    <row r="426" ht="24" spans="1:44">
      <c r="A426" s="39" t="s">
        <v>9856</v>
      </c>
      <c r="B426" s="39" t="s">
        <v>9857</v>
      </c>
      <c r="C426" s="40">
        <v>45937.5035300926</v>
      </c>
      <c r="D426" s="39" t="s">
        <v>9658</v>
      </c>
      <c r="E426" s="39" t="s">
        <v>9858</v>
      </c>
      <c r="F426" s="39" t="s">
        <v>9859</v>
      </c>
      <c r="G426" s="39" t="s">
        <v>9860</v>
      </c>
      <c r="H426" s="39" t="s">
        <v>7324</v>
      </c>
      <c r="I426" s="39" t="s">
        <v>7543</v>
      </c>
      <c r="J426" s="39" t="s">
        <v>7544</v>
      </c>
      <c r="K426" s="39" t="s">
        <v>7574</v>
      </c>
      <c r="L426" s="39" t="s">
        <v>9647</v>
      </c>
      <c r="M426" s="41">
        <v>33000</v>
      </c>
      <c r="N426" s="39" t="s">
        <v>9647</v>
      </c>
      <c r="O426" s="41">
        <v>33000</v>
      </c>
      <c r="P426" s="39" t="s">
        <v>9648</v>
      </c>
      <c r="Q426" s="39"/>
      <c r="R426" s="41">
        <v>1719244</v>
      </c>
      <c r="S426" s="40">
        <v>45937.511412037</v>
      </c>
      <c r="T426" s="41">
        <v>0</v>
      </c>
      <c r="U426" s="41">
        <v>0</v>
      </c>
      <c r="V426" s="39"/>
      <c r="W426" s="39"/>
      <c r="X426" s="39"/>
      <c r="Y426" s="41"/>
      <c r="Z426" s="39" t="s">
        <v>7551</v>
      </c>
      <c r="AA426" s="39"/>
      <c r="AB426" s="39"/>
      <c r="AC426" s="40"/>
      <c r="AD426" s="40"/>
      <c r="AE426" s="39"/>
      <c r="AF426" s="40"/>
      <c r="AG426" s="40"/>
      <c r="AH426" s="39" t="s">
        <v>7608</v>
      </c>
      <c r="AI426" s="40">
        <v>45937.6269791667</v>
      </c>
      <c r="AJ426" s="40">
        <v>45937.6269791667</v>
      </c>
      <c r="AK426" s="40">
        <v>45940</v>
      </c>
      <c r="AL426" s="40">
        <v>45940</v>
      </c>
      <c r="AM426" s="39" t="s">
        <v>7553</v>
      </c>
      <c r="AN426" s="39" t="s">
        <v>7554</v>
      </c>
      <c r="AO426" s="39" t="s">
        <v>7555</v>
      </c>
      <c r="AP426" s="39" t="s">
        <v>7576</v>
      </c>
      <c r="AQ426" s="39"/>
      <c r="AR426" s="39"/>
    </row>
    <row r="427" ht="24" spans="1:44">
      <c r="A427" s="39" t="s">
        <v>9861</v>
      </c>
      <c r="B427" s="39" t="s">
        <v>9862</v>
      </c>
      <c r="C427" s="40">
        <v>45936.4384027778</v>
      </c>
      <c r="D427" s="39" t="s">
        <v>9658</v>
      </c>
      <c r="E427" s="39" t="s">
        <v>9863</v>
      </c>
      <c r="F427" s="39" t="s">
        <v>9864</v>
      </c>
      <c r="G427" s="39" t="s">
        <v>7856</v>
      </c>
      <c r="H427" s="39" t="s">
        <v>7324</v>
      </c>
      <c r="I427" s="39" t="s">
        <v>7543</v>
      </c>
      <c r="J427" s="39" t="s">
        <v>7544</v>
      </c>
      <c r="K427" s="39" t="s">
        <v>7574</v>
      </c>
      <c r="L427" s="39" t="s">
        <v>9647</v>
      </c>
      <c r="M427" s="41">
        <v>4400</v>
      </c>
      <c r="N427" s="39" t="s">
        <v>9647</v>
      </c>
      <c r="O427" s="41">
        <v>4400</v>
      </c>
      <c r="P427" s="39" t="s">
        <v>9648</v>
      </c>
      <c r="Q427" s="39"/>
      <c r="R427" s="41">
        <v>229232</v>
      </c>
      <c r="S427" s="40">
        <v>45936.6416435185</v>
      </c>
      <c r="T427" s="41">
        <v>1</v>
      </c>
      <c r="U427" s="41">
        <v>1</v>
      </c>
      <c r="V427" s="39"/>
      <c r="W427" s="39"/>
      <c r="X427" s="39"/>
      <c r="Y427" s="41"/>
      <c r="Z427" s="39" t="s">
        <v>7551</v>
      </c>
      <c r="AA427" s="39"/>
      <c r="AB427" s="39"/>
      <c r="AC427" s="40"/>
      <c r="AD427" s="40"/>
      <c r="AE427" s="39"/>
      <c r="AF427" s="40"/>
      <c r="AG427" s="40"/>
      <c r="AH427" s="39" t="s">
        <v>7608</v>
      </c>
      <c r="AI427" s="40">
        <v>45937.5167013889</v>
      </c>
      <c r="AJ427" s="40">
        <v>45937.5167013889</v>
      </c>
      <c r="AK427" s="40">
        <v>45936</v>
      </c>
      <c r="AL427" s="40">
        <v>45936</v>
      </c>
      <c r="AM427" s="39" t="s">
        <v>7553</v>
      </c>
      <c r="AN427" s="39" t="s">
        <v>7554</v>
      </c>
      <c r="AO427" s="39" t="s">
        <v>7555</v>
      </c>
      <c r="AP427" s="39" t="s">
        <v>7576</v>
      </c>
      <c r="AQ427" s="39"/>
      <c r="AR427" s="39"/>
    </row>
    <row r="428" ht="24" spans="1:44">
      <c r="A428" s="39" t="s">
        <v>9865</v>
      </c>
      <c r="B428" s="39" t="s">
        <v>9866</v>
      </c>
      <c r="C428" s="40">
        <v>45936.4370833333</v>
      </c>
      <c r="D428" s="39" t="s">
        <v>9658</v>
      </c>
      <c r="E428" s="39" t="s">
        <v>9867</v>
      </c>
      <c r="F428" s="39" t="s">
        <v>9859</v>
      </c>
      <c r="G428" s="39" t="s">
        <v>9860</v>
      </c>
      <c r="H428" s="39" t="s">
        <v>7324</v>
      </c>
      <c r="I428" s="39" t="s">
        <v>7543</v>
      </c>
      <c r="J428" s="39" t="s">
        <v>7544</v>
      </c>
      <c r="K428" s="39" t="s">
        <v>7574</v>
      </c>
      <c r="L428" s="39" t="s">
        <v>9647</v>
      </c>
      <c r="M428" s="41">
        <v>5500</v>
      </c>
      <c r="N428" s="39" t="s">
        <v>9647</v>
      </c>
      <c r="O428" s="41">
        <v>5500</v>
      </c>
      <c r="P428" s="39" t="s">
        <v>9648</v>
      </c>
      <c r="Q428" s="39"/>
      <c r="R428" s="41">
        <v>859621</v>
      </c>
      <c r="S428" s="40">
        <v>45937.4309722222</v>
      </c>
      <c r="T428" s="41">
        <v>1</v>
      </c>
      <c r="U428" s="41">
        <v>1</v>
      </c>
      <c r="V428" s="39"/>
      <c r="W428" s="39"/>
      <c r="X428" s="39"/>
      <c r="Y428" s="41"/>
      <c r="Z428" s="39" t="s">
        <v>7551</v>
      </c>
      <c r="AA428" s="39"/>
      <c r="AB428" s="39"/>
      <c r="AC428" s="40"/>
      <c r="AD428" s="40"/>
      <c r="AE428" s="39"/>
      <c r="AF428" s="40"/>
      <c r="AG428" s="40"/>
      <c r="AH428" s="39" t="s">
        <v>7608</v>
      </c>
      <c r="AI428" s="40">
        <v>45937.5173842593</v>
      </c>
      <c r="AJ428" s="40">
        <v>45937.5173842593</v>
      </c>
      <c r="AK428" s="40">
        <v>45935</v>
      </c>
      <c r="AL428" s="40">
        <v>45935</v>
      </c>
      <c r="AM428" s="39" t="s">
        <v>7553</v>
      </c>
      <c r="AN428" s="39" t="s">
        <v>7554</v>
      </c>
      <c r="AO428" s="39" t="s">
        <v>7555</v>
      </c>
      <c r="AP428" s="39" t="s">
        <v>7576</v>
      </c>
      <c r="AQ428" s="39"/>
      <c r="AR428" s="39"/>
    </row>
    <row r="429" ht="24" spans="1:44">
      <c r="A429" s="39" t="s">
        <v>9868</v>
      </c>
      <c r="B429" s="39" t="s">
        <v>9869</v>
      </c>
      <c r="C429" s="40">
        <v>45931.5861342593</v>
      </c>
      <c r="D429" s="39" t="s">
        <v>9658</v>
      </c>
      <c r="E429" s="39" t="s">
        <v>9870</v>
      </c>
      <c r="F429" s="39" t="s">
        <v>9871</v>
      </c>
      <c r="G429" s="39" t="s">
        <v>9872</v>
      </c>
      <c r="H429" s="39" t="s">
        <v>7324</v>
      </c>
      <c r="I429" s="39" t="s">
        <v>7543</v>
      </c>
      <c r="J429" s="39" t="s">
        <v>7544</v>
      </c>
      <c r="K429" s="39" t="s">
        <v>9873</v>
      </c>
      <c r="L429" s="39" t="s">
        <v>9647</v>
      </c>
      <c r="M429" s="41">
        <v>5500</v>
      </c>
      <c r="N429" s="39" t="s">
        <v>9647</v>
      </c>
      <c r="O429" s="41">
        <v>5500</v>
      </c>
      <c r="P429" s="39" t="s">
        <v>9648</v>
      </c>
      <c r="Q429" s="39"/>
      <c r="R429" s="41">
        <v>573081</v>
      </c>
      <c r="S429" s="40">
        <v>45936.3729513889</v>
      </c>
      <c r="T429" s="41">
        <v>3</v>
      </c>
      <c r="U429" s="41">
        <v>5</v>
      </c>
      <c r="V429" s="39"/>
      <c r="W429" s="39"/>
      <c r="X429" s="39"/>
      <c r="Y429" s="41"/>
      <c r="Z429" s="39" t="s">
        <v>7551</v>
      </c>
      <c r="AA429" s="39"/>
      <c r="AB429" s="39"/>
      <c r="AC429" s="40"/>
      <c r="AD429" s="40"/>
      <c r="AE429" s="39"/>
      <c r="AF429" s="40"/>
      <c r="AG429" s="40"/>
      <c r="AH429" s="39" t="s">
        <v>7628</v>
      </c>
      <c r="AI429" s="40">
        <v>45936.3729513889</v>
      </c>
      <c r="AJ429" s="40"/>
      <c r="AK429" s="40">
        <v>45931</v>
      </c>
      <c r="AL429" s="40">
        <v>45931</v>
      </c>
      <c r="AM429" s="39" t="s">
        <v>7553</v>
      </c>
      <c r="AN429" s="39" t="s">
        <v>7554</v>
      </c>
      <c r="AO429" s="39" t="s">
        <v>7669</v>
      </c>
      <c r="AP429" s="39" t="s">
        <v>7702</v>
      </c>
      <c r="AQ429" s="39"/>
      <c r="AR429" s="39"/>
    </row>
    <row r="430" ht="24" spans="1:44">
      <c r="A430" s="39" t="s">
        <v>9874</v>
      </c>
      <c r="B430" s="39" t="s">
        <v>9875</v>
      </c>
      <c r="C430" s="40">
        <v>45942.6030092593</v>
      </c>
      <c r="D430" s="39" t="s">
        <v>9658</v>
      </c>
      <c r="E430" s="39" t="s">
        <v>9876</v>
      </c>
      <c r="F430" s="39" t="s">
        <v>9877</v>
      </c>
      <c r="G430" s="39" t="s">
        <v>9878</v>
      </c>
      <c r="H430" s="39" t="s">
        <v>7324</v>
      </c>
      <c r="I430" s="39" t="s">
        <v>7543</v>
      </c>
      <c r="J430" s="39" t="s">
        <v>7544</v>
      </c>
      <c r="K430" s="39" t="s">
        <v>7583</v>
      </c>
      <c r="L430" s="39" t="s">
        <v>9647</v>
      </c>
      <c r="M430" s="41">
        <v>5500</v>
      </c>
      <c r="N430" s="39" t="s">
        <v>9647</v>
      </c>
      <c r="O430" s="41">
        <v>5500</v>
      </c>
      <c r="P430" s="39" t="s">
        <v>9648</v>
      </c>
      <c r="Q430" s="39"/>
      <c r="R430" s="41">
        <v>286540</v>
      </c>
      <c r="S430" s="40">
        <v>45942.6050578704</v>
      </c>
      <c r="T430" s="41">
        <v>0</v>
      </c>
      <c r="U430" s="41">
        <v>0</v>
      </c>
      <c r="V430" s="39"/>
      <c r="W430" s="39"/>
      <c r="X430" s="39"/>
      <c r="Y430" s="41"/>
      <c r="Z430" s="39" t="s">
        <v>7551</v>
      </c>
      <c r="AA430" s="39"/>
      <c r="AB430" s="39"/>
      <c r="AC430" s="40"/>
      <c r="AD430" s="40"/>
      <c r="AE430" s="39"/>
      <c r="AF430" s="40"/>
      <c r="AG430" s="40"/>
      <c r="AH430" s="39" t="s">
        <v>7628</v>
      </c>
      <c r="AI430" s="40">
        <v>45942.6050578704</v>
      </c>
      <c r="AJ430" s="40"/>
      <c r="AK430" s="40">
        <v>45941</v>
      </c>
      <c r="AL430" s="40">
        <v>45941</v>
      </c>
      <c r="AM430" s="39" t="s">
        <v>7553</v>
      </c>
      <c r="AN430" s="39" t="s">
        <v>7554</v>
      </c>
      <c r="AO430" s="39" t="s">
        <v>7584</v>
      </c>
      <c r="AP430" s="39" t="s">
        <v>7585</v>
      </c>
      <c r="AQ430" s="39"/>
      <c r="AR430" s="39"/>
    </row>
    <row r="431" ht="24" spans="1:44">
      <c r="A431" s="39" t="s">
        <v>9879</v>
      </c>
      <c r="B431" s="39" t="s">
        <v>9880</v>
      </c>
      <c r="C431" s="40">
        <v>45931.6352430556</v>
      </c>
      <c r="D431" s="39" t="s">
        <v>9658</v>
      </c>
      <c r="E431" s="39" t="s">
        <v>9881</v>
      </c>
      <c r="F431" s="39" t="s">
        <v>1913</v>
      </c>
      <c r="G431" s="39" t="s">
        <v>9882</v>
      </c>
      <c r="H431" s="39" t="s">
        <v>7324</v>
      </c>
      <c r="I431" s="39" t="s">
        <v>7543</v>
      </c>
      <c r="J431" s="39" t="s">
        <v>7544</v>
      </c>
      <c r="K431" s="39" t="s">
        <v>9883</v>
      </c>
      <c r="L431" s="39" t="s">
        <v>9647</v>
      </c>
      <c r="M431" s="41">
        <v>33000</v>
      </c>
      <c r="N431" s="39" t="s">
        <v>9647</v>
      </c>
      <c r="O431" s="41">
        <v>33000</v>
      </c>
      <c r="P431" s="39" t="s">
        <v>9648</v>
      </c>
      <c r="Q431" s="39"/>
      <c r="R431" s="41">
        <v>1085381</v>
      </c>
      <c r="S431" s="40">
        <v>45932.4347916667</v>
      </c>
      <c r="T431" s="41">
        <v>6</v>
      </c>
      <c r="U431" s="41">
        <v>8</v>
      </c>
      <c r="V431" s="39"/>
      <c r="W431" s="39"/>
      <c r="X431" s="39"/>
      <c r="Y431" s="41"/>
      <c r="Z431" s="39" t="s">
        <v>7551</v>
      </c>
      <c r="AA431" s="39"/>
      <c r="AB431" s="39"/>
      <c r="AC431" s="40"/>
      <c r="AD431" s="40"/>
      <c r="AE431" s="39"/>
      <c r="AF431" s="40"/>
      <c r="AG431" s="40"/>
      <c r="AH431" s="39" t="s">
        <v>7608</v>
      </c>
      <c r="AI431" s="40">
        <v>45939.3984837963</v>
      </c>
      <c r="AJ431" s="40">
        <v>45939.3984837963</v>
      </c>
      <c r="AK431" s="40">
        <v>45931</v>
      </c>
      <c r="AL431" s="40">
        <v>45931</v>
      </c>
      <c r="AM431" s="39" t="s">
        <v>7553</v>
      </c>
      <c r="AN431" s="39" t="s">
        <v>7554</v>
      </c>
      <c r="AO431" s="39" t="s">
        <v>7584</v>
      </c>
      <c r="AP431" s="39" t="s">
        <v>7585</v>
      </c>
      <c r="AQ431" s="39"/>
      <c r="AR431" s="39"/>
    </row>
    <row r="432" ht="24" spans="1:44">
      <c r="A432" s="39" t="s">
        <v>9884</v>
      </c>
      <c r="B432" s="39" t="s">
        <v>9885</v>
      </c>
      <c r="C432" s="40">
        <v>45940.5965509259</v>
      </c>
      <c r="D432" s="39" t="s">
        <v>9658</v>
      </c>
      <c r="E432" s="39" t="s">
        <v>9886</v>
      </c>
      <c r="F432" s="39" t="s">
        <v>1867</v>
      </c>
      <c r="G432" s="39" t="s">
        <v>9887</v>
      </c>
      <c r="H432" s="39" t="s">
        <v>7324</v>
      </c>
      <c r="I432" s="39" t="s">
        <v>7543</v>
      </c>
      <c r="J432" s="39" t="s">
        <v>7544</v>
      </c>
      <c r="K432" s="39" t="s">
        <v>7583</v>
      </c>
      <c r="L432" s="39" t="s">
        <v>9647</v>
      </c>
      <c r="M432" s="41">
        <v>5500</v>
      </c>
      <c r="N432" s="39" t="s">
        <v>9647</v>
      </c>
      <c r="O432" s="41">
        <v>5500</v>
      </c>
      <c r="P432" s="39" t="s">
        <v>9648</v>
      </c>
      <c r="Q432" s="39"/>
      <c r="R432" s="41">
        <v>286540</v>
      </c>
      <c r="S432" s="40">
        <v>45940.6055787037</v>
      </c>
      <c r="T432" s="41">
        <v>0</v>
      </c>
      <c r="U432" s="41">
        <v>0</v>
      </c>
      <c r="V432" s="39"/>
      <c r="W432" s="39"/>
      <c r="X432" s="39"/>
      <c r="Y432" s="41"/>
      <c r="Z432" s="39" t="s">
        <v>7551</v>
      </c>
      <c r="AA432" s="39"/>
      <c r="AB432" s="39"/>
      <c r="AC432" s="40"/>
      <c r="AD432" s="40"/>
      <c r="AE432" s="39"/>
      <c r="AF432" s="40"/>
      <c r="AG432" s="40"/>
      <c r="AH432" s="39" t="s">
        <v>7628</v>
      </c>
      <c r="AI432" s="40">
        <v>45940.6055787037</v>
      </c>
      <c r="AJ432" s="40"/>
      <c r="AK432" s="40">
        <v>45940</v>
      </c>
      <c r="AL432" s="40">
        <v>45940</v>
      </c>
      <c r="AM432" s="39" t="s">
        <v>7553</v>
      </c>
      <c r="AN432" s="39" t="s">
        <v>7554</v>
      </c>
      <c r="AO432" s="39" t="s">
        <v>7584</v>
      </c>
      <c r="AP432" s="39" t="s">
        <v>7585</v>
      </c>
      <c r="AQ432" s="39"/>
      <c r="AR432" s="39"/>
    </row>
    <row r="433" ht="24" spans="1:44">
      <c r="A433" s="39" t="s">
        <v>9888</v>
      </c>
      <c r="B433" s="39" t="s">
        <v>9889</v>
      </c>
      <c r="C433" s="40">
        <v>45939.4195717593</v>
      </c>
      <c r="D433" s="39" t="s">
        <v>9658</v>
      </c>
      <c r="E433" s="39" t="s">
        <v>9890</v>
      </c>
      <c r="F433" s="39" t="s">
        <v>1867</v>
      </c>
      <c r="G433" s="39" t="s">
        <v>9891</v>
      </c>
      <c r="H433" s="39" t="s">
        <v>7324</v>
      </c>
      <c r="I433" s="39" t="s">
        <v>7543</v>
      </c>
      <c r="J433" s="39" t="s">
        <v>7544</v>
      </c>
      <c r="K433" s="39" t="s">
        <v>7641</v>
      </c>
      <c r="L433" s="39" t="s">
        <v>9647</v>
      </c>
      <c r="M433" s="41">
        <v>5500</v>
      </c>
      <c r="N433" s="39" t="s">
        <v>9647</v>
      </c>
      <c r="O433" s="41">
        <v>5500</v>
      </c>
      <c r="P433" s="39" t="s">
        <v>9648</v>
      </c>
      <c r="Q433" s="39"/>
      <c r="R433" s="41">
        <v>286540</v>
      </c>
      <c r="S433" s="40">
        <v>45939.4911574074</v>
      </c>
      <c r="T433" s="41">
        <v>0</v>
      </c>
      <c r="U433" s="41">
        <v>0</v>
      </c>
      <c r="V433" s="39"/>
      <c r="W433" s="39"/>
      <c r="X433" s="39"/>
      <c r="Y433" s="41"/>
      <c r="Z433" s="39" t="s">
        <v>7551</v>
      </c>
      <c r="AA433" s="39"/>
      <c r="AB433" s="39"/>
      <c r="AC433" s="40"/>
      <c r="AD433" s="40"/>
      <c r="AE433" s="39"/>
      <c r="AF433" s="40"/>
      <c r="AG433" s="40"/>
      <c r="AH433" s="39" t="s">
        <v>7628</v>
      </c>
      <c r="AI433" s="40">
        <v>45939.4911574074</v>
      </c>
      <c r="AJ433" s="40"/>
      <c r="AK433" s="40">
        <v>45939</v>
      </c>
      <c r="AL433" s="40">
        <v>45939</v>
      </c>
      <c r="AM433" s="39" t="s">
        <v>7553</v>
      </c>
      <c r="AN433" s="39" t="s">
        <v>7554</v>
      </c>
      <c r="AO433" s="39" t="s">
        <v>7584</v>
      </c>
      <c r="AP433" s="39" t="s">
        <v>7585</v>
      </c>
      <c r="AQ433" s="39"/>
      <c r="AR433" s="39"/>
    </row>
    <row r="434" ht="24" spans="1:44">
      <c r="A434" s="39" t="s">
        <v>9892</v>
      </c>
      <c r="B434" s="39" t="s">
        <v>9893</v>
      </c>
      <c r="C434" s="40">
        <v>45939.3228819444</v>
      </c>
      <c r="D434" s="39" t="s">
        <v>9658</v>
      </c>
      <c r="E434" s="39" t="s">
        <v>9894</v>
      </c>
      <c r="F434" s="39" t="s">
        <v>9895</v>
      </c>
      <c r="G434" s="39" t="s">
        <v>9896</v>
      </c>
      <c r="H434" s="39" t="s">
        <v>7324</v>
      </c>
      <c r="I434" s="39" t="s">
        <v>7543</v>
      </c>
      <c r="J434" s="39" t="s">
        <v>7544</v>
      </c>
      <c r="K434" s="39" t="s">
        <v>7583</v>
      </c>
      <c r="L434" s="39" t="s">
        <v>9647</v>
      </c>
      <c r="M434" s="41">
        <v>5500</v>
      </c>
      <c r="N434" s="39" t="s">
        <v>9647</v>
      </c>
      <c r="O434" s="41">
        <v>5500</v>
      </c>
      <c r="P434" s="39" t="s">
        <v>9648</v>
      </c>
      <c r="Q434" s="39"/>
      <c r="R434" s="41">
        <v>286540</v>
      </c>
      <c r="S434" s="40">
        <v>45941.4639467593</v>
      </c>
      <c r="T434" s="41">
        <v>1</v>
      </c>
      <c r="U434" s="41">
        <v>2</v>
      </c>
      <c r="V434" s="39"/>
      <c r="W434" s="39"/>
      <c r="X434" s="39"/>
      <c r="Y434" s="41"/>
      <c r="Z434" s="39" t="s">
        <v>7551</v>
      </c>
      <c r="AA434" s="39"/>
      <c r="AB434" s="39"/>
      <c r="AC434" s="40"/>
      <c r="AD434" s="40"/>
      <c r="AE434" s="39"/>
      <c r="AF434" s="40"/>
      <c r="AG434" s="40"/>
      <c r="AH434" s="39" t="s">
        <v>7628</v>
      </c>
      <c r="AI434" s="40">
        <v>45941.4639467593</v>
      </c>
      <c r="AJ434" s="40"/>
      <c r="AK434" s="40">
        <v>45939</v>
      </c>
      <c r="AL434" s="40">
        <v>45939</v>
      </c>
      <c r="AM434" s="39" t="s">
        <v>7553</v>
      </c>
      <c r="AN434" s="39" t="s">
        <v>7554</v>
      </c>
      <c r="AO434" s="39" t="s">
        <v>7584</v>
      </c>
      <c r="AP434" s="39" t="s">
        <v>7585</v>
      </c>
      <c r="AQ434" s="39"/>
      <c r="AR434" s="39"/>
    </row>
    <row r="435" ht="24" spans="1:44">
      <c r="A435" s="39" t="s">
        <v>9897</v>
      </c>
      <c r="B435" s="39" t="s">
        <v>9898</v>
      </c>
      <c r="C435" s="40">
        <v>45937.4408333333</v>
      </c>
      <c r="D435" s="39" t="s">
        <v>9658</v>
      </c>
      <c r="E435" s="39" t="s">
        <v>9899</v>
      </c>
      <c r="F435" s="39" t="s">
        <v>9900</v>
      </c>
      <c r="G435" s="39"/>
      <c r="H435" s="39" t="s">
        <v>7324</v>
      </c>
      <c r="I435" s="39" t="s">
        <v>7543</v>
      </c>
      <c r="J435" s="39" t="s">
        <v>7544</v>
      </c>
      <c r="K435" s="39" t="s">
        <v>7641</v>
      </c>
      <c r="L435" s="39" t="s">
        <v>9647</v>
      </c>
      <c r="M435" s="41">
        <v>5500</v>
      </c>
      <c r="N435" s="39" t="s">
        <v>9647</v>
      </c>
      <c r="O435" s="41">
        <v>5500</v>
      </c>
      <c r="P435" s="39" t="s">
        <v>9648</v>
      </c>
      <c r="Q435" s="39"/>
      <c r="R435" s="41">
        <v>286540</v>
      </c>
      <c r="S435" s="40">
        <v>45937.5129976852</v>
      </c>
      <c r="T435" s="41">
        <v>2</v>
      </c>
      <c r="U435" s="41">
        <v>2</v>
      </c>
      <c r="V435" s="39"/>
      <c r="W435" s="39"/>
      <c r="X435" s="39"/>
      <c r="Y435" s="41"/>
      <c r="Z435" s="39" t="s">
        <v>7551</v>
      </c>
      <c r="AA435" s="39"/>
      <c r="AB435" s="39"/>
      <c r="AC435" s="40"/>
      <c r="AD435" s="40"/>
      <c r="AE435" s="39"/>
      <c r="AF435" s="40"/>
      <c r="AG435" s="40"/>
      <c r="AH435" s="39" t="s">
        <v>7608</v>
      </c>
      <c r="AI435" s="40">
        <v>45939.4124537037</v>
      </c>
      <c r="AJ435" s="40">
        <v>45939.4124537037</v>
      </c>
      <c r="AK435" s="40">
        <v>45937</v>
      </c>
      <c r="AL435" s="40">
        <v>45937</v>
      </c>
      <c r="AM435" s="39" t="s">
        <v>7553</v>
      </c>
      <c r="AN435" s="39" t="s">
        <v>7554</v>
      </c>
      <c r="AO435" s="39" t="s">
        <v>7584</v>
      </c>
      <c r="AP435" s="39" t="s">
        <v>7585</v>
      </c>
      <c r="AQ435" s="39"/>
      <c r="AR435" s="39"/>
    </row>
    <row r="436" ht="24" spans="1:44">
      <c r="A436" s="39" t="s">
        <v>9901</v>
      </c>
      <c r="B436" s="39" t="s">
        <v>9902</v>
      </c>
      <c r="C436" s="40">
        <v>45937.3000578704</v>
      </c>
      <c r="D436" s="39" t="s">
        <v>9658</v>
      </c>
      <c r="E436" s="39" t="s">
        <v>9903</v>
      </c>
      <c r="F436" s="39" t="s">
        <v>9904</v>
      </c>
      <c r="G436" s="39" t="s">
        <v>7856</v>
      </c>
      <c r="H436" s="39" t="s">
        <v>7324</v>
      </c>
      <c r="I436" s="39" t="s">
        <v>7543</v>
      </c>
      <c r="J436" s="39" t="s">
        <v>7544</v>
      </c>
      <c r="K436" s="39" t="s">
        <v>7641</v>
      </c>
      <c r="L436" s="39" t="s">
        <v>9647</v>
      </c>
      <c r="M436" s="41">
        <v>5500</v>
      </c>
      <c r="N436" s="39" t="s">
        <v>9647</v>
      </c>
      <c r="O436" s="41">
        <v>5500</v>
      </c>
      <c r="P436" s="39" t="s">
        <v>9648</v>
      </c>
      <c r="Q436" s="39"/>
      <c r="R436" s="41">
        <v>286540</v>
      </c>
      <c r="S436" s="40">
        <v>45937.3078125</v>
      </c>
      <c r="T436" s="41">
        <v>2</v>
      </c>
      <c r="U436" s="41">
        <v>2</v>
      </c>
      <c r="V436" s="39"/>
      <c r="W436" s="39"/>
      <c r="X436" s="39"/>
      <c r="Y436" s="41"/>
      <c r="Z436" s="39" t="s">
        <v>7551</v>
      </c>
      <c r="AA436" s="39"/>
      <c r="AB436" s="39"/>
      <c r="AC436" s="40"/>
      <c r="AD436" s="40"/>
      <c r="AE436" s="39"/>
      <c r="AF436" s="40"/>
      <c r="AG436" s="40"/>
      <c r="AH436" s="39" t="s">
        <v>7608</v>
      </c>
      <c r="AI436" s="40">
        <v>45939.409375</v>
      </c>
      <c r="AJ436" s="40">
        <v>45939.409375</v>
      </c>
      <c r="AK436" s="40">
        <v>45937</v>
      </c>
      <c r="AL436" s="40">
        <v>45937</v>
      </c>
      <c r="AM436" s="39" t="s">
        <v>7553</v>
      </c>
      <c r="AN436" s="39" t="s">
        <v>7554</v>
      </c>
      <c r="AO436" s="39" t="s">
        <v>7584</v>
      </c>
      <c r="AP436" s="39" t="s">
        <v>7585</v>
      </c>
      <c r="AQ436" s="39"/>
      <c r="AR436" s="39"/>
    </row>
    <row r="437" ht="24" spans="1:44">
      <c r="A437" s="39" t="s">
        <v>9905</v>
      </c>
      <c r="B437" s="39" t="s">
        <v>9906</v>
      </c>
      <c r="C437" s="40">
        <v>45931.6326388889</v>
      </c>
      <c r="D437" s="39" t="s">
        <v>9658</v>
      </c>
      <c r="E437" s="39" t="s">
        <v>9881</v>
      </c>
      <c r="F437" s="39" t="s">
        <v>1913</v>
      </c>
      <c r="G437" s="39" t="s">
        <v>9882</v>
      </c>
      <c r="H437" s="39" t="s">
        <v>7324</v>
      </c>
      <c r="I437" s="39" t="s">
        <v>9907</v>
      </c>
      <c r="J437" s="39" t="s">
        <v>7544</v>
      </c>
      <c r="K437" s="39" t="s">
        <v>9883</v>
      </c>
      <c r="L437" s="39" t="s">
        <v>9647</v>
      </c>
      <c r="M437" s="41">
        <v>33000</v>
      </c>
      <c r="N437" s="39" t="s">
        <v>9647</v>
      </c>
      <c r="O437" s="41">
        <v>33000</v>
      </c>
      <c r="P437" s="39" t="s">
        <v>9648</v>
      </c>
      <c r="Q437" s="39"/>
      <c r="R437" s="41">
        <v>7771328</v>
      </c>
      <c r="S437" s="40">
        <v>45932.4341087963</v>
      </c>
      <c r="T437" s="41">
        <v>6</v>
      </c>
      <c r="U437" s="41">
        <v>8</v>
      </c>
      <c r="V437" s="39"/>
      <c r="W437" s="39"/>
      <c r="X437" s="39"/>
      <c r="Y437" s="41"/>
      <c r="Z437" s="39" t="s">
        <v>7551</v>
      </c>
      <c r="AA437" s="39"/>
      <c r="AB437" s="39"/>
      <c r="AC437" s="40"/>
      <c r="AD437" s="40"/>
      <c r="AE437" s="39"/>
      <c r="AF437" s="40"/>
      <c r="AG437" s="40"/>
      <c r="AH437" s="39" t="s">
        <v>7608</v>
      </c>
      <c r="AI437" s="40">
        <v>45939.3944328704</v>
      </c>
      <c r="AJ437" s="40">
        <v>45939.3944328704</v>
      </c>
      <c r="AK437" s="40">
        <v>45901</v>
      </c>
      <c r="AL437" s="40">
        <v>45901</v>
      </c>
      <c r="AM437" s="39" t="s">
        <v>7553</v>
      </c>
      <c r="AN437" s="39" t="s">
        <v>7554</v>
      </c>
      <c r="AO437" s="39" t="s">
        <v>7584</v>
      </c>
      <c r="AP437" s="39" t="s">
        <v>7585</v>
      </c>
      <c r="AQ437" s="39"/>
      <c r="AR437" s="39"/>
    </row>
    <row r="438" ht="24" spans="1:44">
      <c r="A438" s="39" t="s">
        <v>9908</v>
      </c>
      <c r="B438" s="39" t="s">
        <v>9909</v>
      </c>
      <c r="C438" s="40">
        <v>45942.5103472222</v>
      </c>
      <c r="D438" s="39" t="s">
        <v>9658</v>
      </c>
      <c r="E438" s="39" t="s">
        <v>9910</v>
      </c>
      <c r="F438" s="39" t="s">
        <v>9911</v>
      </c>
      <c r="G438" s="39" t="s">
        <v>9912</v>
      </c>
      <c r="H438" s="39" t="s">
        <v>7324</v>
      </c>
      <c r="I438" s="39" t="s">
        <v>7543</v>
      </c>
      <c r="J438" s="39" t="s">
        <v>7544</v>
      </c>
      <c r="K438" s="39" t="s">
        <v>9913</v>
      </c>
      <c r="L438" s="39" t="s">
        <v>9647</v>
      </c>
      <c r="M438" s="41">
        <v>5500</v>
      </c>
      <c r="N438" s="39" t="s">
        <v>9647</v>
      </c>
      <c r="O438" s="41">
        <v>5500</v>
      </c>
      <c r="P438" s="39" t="s">
        <v>9648</v>
      </c>
      <c r="Q438" s="39"/>
      <c r="R438" s="41">
        <v>173661</v>
      </c>
      <c r="S438" s="40">
        <v>45943.4</v>
      </c>
      <c r="T438" s="41">
        <v>1</v>
      </c>
      <c r="U438" s="41">
        <v>1</v>
      </c>
      <c r="V438" s="39"/>
      <c r="W438" s="39"/>
      <c r="X438" s="39"/>
      <c r="Y438" s="41"/>
      <c r="Z438" s="39" t="s">
        <v>7551</v>
      </c>
      <c r="AA438" s="39"/>
      <c r="AB438" s="39"/>
      <c r="AC438" s="40"/>
      <c r="AD438" s="40"/>
      <c r="AE438" s="39"/>
      <c r="AF438" s="40"/>
      <c r="AG438" s="40"/>
      <c r="AH438" s="39" t="s">
        <v>7628</v>
      </c>
      <c r="AI438" s="40">
        <v>45943.4</v>
      </c>
      <c r="AJ438" s="40"/>
      <c r="AK438" s="40">
        <v>45942</v>
      </c>
      <c r="AL438" s="40">
        <v>45942</v>
      </c>
      <c r="AM438" s="39" t="s">
        <v>7553</v>
      </c>
      <c r="AN438" s="39" t="s">
        <v>7554</v>
      </c>
      <c r="AO438" s="39" t="s">
        <v>7565</v>
      </c>
      <c r="AP438" s="39" t="s">
        <v>7566</v>
      </c>
      <c r="AQ438" s="39"/>
      <c r="AR438" s="39"/>
    </row>
    <row r="439" ht="24" spans="1:44">
      <c r="A439" s="39" t="s">
        <v>9914</v>
      </c>
      <c r="B439" s="39" t="s">
        <v>9915</v>
      </c>
      <c r="C439" s="40">
        <v>45936.4474537037</v>
      </c>
      <c r="D439" s="39" t="s">
        <v>9658</v>
      </c>
      <c r="E439" s="39" t="s">
        <v>9916</v>
      </c>
      <c r="F439" s="39" t="s">
        <v>9917</v>
      </c>
      <c r="G439" s="39" t="s">
        <v>9918</v>
      </c>
      <c r="H439" s="39" t="s">
        <v>7324</v>
      </c>
      <c r="I439" s="39" t="s">
        <v>7543</v>
      </c>
      <c r="J439" s="39" t="s">
        <v>7544</v>
      </c>
      <c r="K439" s="39" t="s">
        <v>9913</v>
      </c>
      <c r="L439" s="39" t="s">
        <v>9647</v>
      </c>
      <c r="M439" s="41">
        <v>5500</v>
      </c>
      <c r="N439" s="39" t="s">
        <v>9647</v>
      </c>
      <c r="O439" s="41">
        <v>5500</v>
      </c>
      <c r="P439" s="39" t="s">
        <v>9648</v>
      </c>
      <c r="Q439" s="39"/>
      <c r="R439" s="41">
        <v>173661</v>
      </c>
      <c r="S439" s="40">
        <v>45936.6847800926</v>
      </c>
      <c r="T439" s="41">
        <v>2</v>
      </c>
      <c r="U439" s="41">
        <v>2</v>
      </c>
      <c r="V439" s="39"/>
      <c r="W439" s="39"/>
      <c r="X439" s="39"/>
      <c r="Y439" s="41"/>
      <c r="Z439" s="39" t="s">
        <v>7551</v>
      </c>
      <c r="AA439" s="39"/>
      <c r="AB439" s="39"/>
      <c r="AC439" s="40"/>
      <c r="AD439" s="40"/>
      <c r="AE439" s="39"/>
      <c r="AF439" s="40"/>
      <c r="AG439" s="40"/>
      <c r="AH439" s="39" t="s">
        <v>7608</v>
      </c>
      <c r="AI439" s="40">
        <v>45938.3907523148</v>
      </c>
      <c r="AJ439" s="40">
        <v>45938.3907523148</v>
      </c>
      <c r="AK439" s="40">
        <v>45936</v>
      </c>
      <c r="AL439" s="40">
        <v>45936</v>
      </c>
      <c r="AM439" s="39" t="s">
        <v>7553</v>
      </c>
      <c r="AN439" s="39" t="s">
        <v>7554</v>
      </c>
      <c r="AO439" s="39" t="s">
        <v>7565</v>
      </c>
      <c r="AP439" s="39" t="s">
        <v>7566</v>
      </c>
      <c r="AQ439" s="39"/>
      <c r="AR439" s="39"/>
    </row>
    <row r="440" ht="24" spans="1:44">
      <c r="A440" s="39" t="s">
        <v>9919</v>
      </c>
      <c r="B440" s="39" t="s">
        <v>9920</v>
      </c>
      <c r="C440" s="40">
        <v>45936.4130439815</v>
      </c>
      <c r="D440" s="39" t="s">
        <v>9658</v>
      </c>
      <c r="E440" s="39" t="s">
        <v>9921</v>
      </c>
      <c r="F440" s="39" t="s">
        <v>9922</v>
      </c>
      <c r="G440" s="39" t="s">
        <v>9923</v>
      </c>
      <c r="H440" s="39" t="s">
        <v>7324</v>
      </c>
      <c r="I440" s="39" t="s">
        <v>7543</v>
      </c>
      <c r="J440" s="39" t="s">
        <v>7544</v>
      </c>
      <c r="K440" s="39" t="s">
        <v>9913</v>
      </c>
      <c r="L440" s="39" t="s">
        <v>9647</v>
      </c>
      <c r="M440" s="41">
        <v>5500</v>
      </c>
      <c r="N440" s="39" t="s">
        <v>9647</v>
      </c>
      <c r="O440" s="41">
        <v>5500</v>
      </c>
      <c r="P440" s="39" t="s">
        <v>9648</v>
      </c>
      <c r="Q440" s="39"/>
      <c r="R440" s="41">
        <v>173661</v>
      </c>
      <c r="S440" s="40">
        <v>45936.6905324074</v>
      </c>
      <c r="T440" s="41">
        <v>2</v>
      </c>
      <c r="U440" s="41">
        <v>2</v>
      </c>
      <c r="V440" s="39"/>
      <c r="W440" s="39"/>
      <c r="X440" s="39"/>
      <c r="Y440" s="41"/>
      <c r="Z440" s="39" t="s">
        <v>7551</v>
      </c>
      <c r="AA440" s="39"/>
      <c r="AB440" s="39"/>
      <c r="AC440" s="40"/>
      <c r="AD440" s="40"/>
      <c r="AE440" s="39"/>
      <c r="AF440" s="40"/>
      <c r="AG440" s="40"/>
      <c r="AH440" s="39" t="s">
        <v>7608</v>
      </c>
      <c r="AI440" s="40">
        <v>45938.3888310185</v>
      </c>
      <c r="AJ440" s="40">
        <v>45938.3888310185</v>
      </c>
      <c r="AK440" s="40">
        <v>45936</v>
      </c>
      <c r="AL440" s="40">
        <v>45936</v>
      </c>
      <c r="AM440" s="39" t="s">
        <v>7553</v>
      </c>
      <c r="AN440" s="39" t="s">
        <v>7554</v>
      </c>
      <c r="AO440" s="39" t="s">
        <v>7565</v>
      </c>
      <c r="AP440" s="39" t="s">
        <v>7566</v>
      </c>
      <c r="AQ440" s="39"/>
      <c r="AR440" s="39"/>
    </row>
    <row r="441" ht="24" spans="1:44">
      <c r="A441" s="39" t="s">
        <v>9924</v>
      </c>
      <c r="B441" s="39" t="s">
        <v>9925</v>
      </c>
      <c r="C441" s="40">
        <v>45931.3457407407</v>
      </c>
      <c r="D441" s="39" t="s">
        <v>9658</v>
      </c>
      <c r="E441" s="39" t="s">
        <v>9926</v>
      </c>
      <c r="F441" s="39" t="s">
        <v>9927</v>
      </c>
      <c r="G441" s="39" t="s">
        <v>9928</v>
      </c>
      <c r="H441" s="39" t="s">
        <v>7324</v>
      </c>
      <c r="I441" s="39" t="s">
        <v>7543</v>
      </c>
      <c r="J441" s="39" t="s">
        <v>7544</v>
      </c>
      <c r="K441" s="39" t="s">
        <v>8074</v>
      </c>
      <c r="L441" s="39" t="s">
        <v>9647</v>
      </c>
      <c r="M441" s="41">
        <v>5500</v>
      </c>
      <c r="N441" s="39" t="s">
        <v>9647</v>
      </c>
      <c r="O441" s="41">
        <v>5500</v>
      </c>
      <c r="P441" s="39" t="s">
        <v>9648</v>
      </c>
      <c r="Q441" s="39"/>
      <c r="R441" s="41">
        <v>173661</v>
      </c>
      <c r="S441" s="40">
        <v>45931.3740740741</v>
      </c>
      <c r="T441" s="41">
        <v>1</v>
      </c>
      <c r="U441" s="41">
        <v>1</v>
      </c>
      <c r="V441" s="39"/>
      <c r="W441" s="39"/>
      <c r="X441" s="39"/>
      <c r="Y441" s="41"/>
      <c r="Z441" s="39" t="s">
        <v>7551</v>
      </c>
      <c r="AA441" s="39"/>
      <c r="AB441" s="39"/>
      <c r="AC441" s="40"/>
      <c r="AD441" s="40"/>
      <c r="AE441" s="39"/>
      <c r="AF441" s="40"/>
      <c r="AG441" s="40"/>
      <c r="AH441" s="39" t="s">
        <v>7608</v>
      </c>
      <c r="AI441" s="40">
        <v>45932.400787037</v>
      </c>
      <c r="AJ441" s="40">
        <v>45932.400787037</v>
      </c>
      <c r="AK441" s="40">
        <v>45931</v>
      </c>
      <c r="AL441" s="40">
        <v>45931</v>
      </c>
      <c r="AM441" s="39" t="s">
        <v>7553</v>
      </c>
      <c r="AN441" s="39" t="s">
        <v>7554</v>
      </c>
      <c r="AO441" s="39" t="s">
        <v>7565</v>
      </c>
      <c r="AP441" s="39" t="s">
        <v>7566</v>
      </c>
      <c r="AQ441" s="39"/>
      <c r="AR441" s="39"/>
    </row>
    <row r="442" ht="24" spans="1:44">
      <c r="A442" s="39" t="s">
        <v>9929</v>
      </c>
      <c r="B442" s="39" t="s">
        <v>9930</v>
      </c>
      <c r="C442" s="40">
        <v>45942.5160532407</v>
      </c>
      <c r="D442" s="39" t="s">
        <v>9658</v>
      </c>
      <c r="E442" s="39" t="s">
        <v>9931</v>
      </c>
      <c r="F442" s="39" t="s">
        <v>9932</v>
      </c>
      <c r="G442" s="39" t="s">
        <v>9933</v>
      </c>
      <c r="H442" s="39" t="s">
        <v>7324</v>
      </c>
      <c r="I442" s="39" t="s">
        <v>7543</v>
      </c>
      <c r="J442" s="39" t="s">
        <v>7544</v>
      </c>
      <c r="K442" s="39" t="s">
        <v>9913</v>
      </c>
      <c r="L442" s="39" t="s">
        <v>9647</v>
      </c>
      <c r="M442" s="41">
        <v>5500</v>
      </c>
      <c r="N442" s="39" t="s">
        <v>9647</v>
      </c>
      <c r="O442" s="41">
        <v>5500</v>
      </c>
      <c r="P442" s="39" t="s">
        <v>9648</v>
      </c>
      <c r="Q442" s="39"/>
      <c r="R442" s="41">
        <v>173661</v>
      </c>
      <c r="S442" s="40">
        <v>45942.5264467593</v>
      </c>
      <c r="T442" s="41">
        <v>0</v>
      </c>
      <c r="U442" s="41">
        <v>0</v>
      </c>
      <c r="V442" s="39"/>
      <c r="W442" s="39"/>
      <c r="X442" s="39"/>
      <c r="Y442" s="41"/>
      <c r="Z442" s="39" t="s">
        <v>7551</v>
      </c>
      <c r="AA442" s="39"/>
      <c r="AB442" s="39"/>
      <c r="AC442" s="40"/>
      <c r="AD442" s="40"/>
      <c r="AE442" s="39"/>
      <c r="AF442" s="40"/>
      <c r="AG442" s="40"/>
      <c r="AH442" s="39" t="s">
        <v>7628</v>
      </c>
      <c r="AI442" s="40">
        <v>45942.5264467593</v>
      </c>
      <c r="AJ442" s="40"/>
      <c r="AK442" s="40">
        <v>45942</v>
      </c>
      <c r="AL442" s="40">
        <v>45942</v>
      </c>
      <c r="AM442" s="39" t="s">
        <v>7553</v>
      </c>
      <c r="AN442" s="39" t="s">
        <v>7554</v>
      </c>
      <c r="AO442" s="39" t="s">
        <v>7565</v>
      </c>
      <c r="AP442" s="39" t="s">
        <v>7566</v>
      </c>
      <c r="AQ442" s="39"/>
      <c r="AR442" s="39"/>
    </row>
    <row r="443" ht="24" spans="1:44">
      <c r="A443" s="39" t="s">
        <v>9934</v>
      </c>
      <c r="B443" s="39" t="s">
        <v>9935</v>
      </c>
      <c r="C443" s="40">
        <v>45942.5149884259</v>
      </c>
      <c r="D443" s="39" t="s">
        <v>9658</v>
      </c>
      <c r="E443" s="39" t="s">
        <v>9936</v>
      </c>
      <c r="F443" s="39" t="s">
        <v>9937</v>
      </c>
      <c r="G443" s="39" t="s">
        <v>9933</v>
      </c>
      <c r="H443" s="39" t="s">
        <v>7324</v>
      </c>
      <c r="I443" s="39" t="s">
        <v>7543</v>
      </c>
      <c r="J443" s="39" t="s">
        <v>7544</v>
      </c>
      <c r="K443" s="39" t="s">
        <v>9913</v>
      </c>
      <c r="L443" s="39" t="s">
        <v>9647</v>
      </c>
      <c r="M443" s="41">
        <v>5500</v>
      </c>
      <c r="N443" s="39" t="s">
        <v>9647</v>
      </c>
      <c r="O443" s="41">
        <v>5500</v>
      </c>
      <c r="P443" s="39" t="s">
        <v>9648</v>
      </c>
      <c r="Q443" s="39"/>
      <c r="R443" s="41">
        <v>173661</v>
      </c>
      <c r="S443" s="40">
        <v>45942.5243402778</v>
      </c>
      <c r="T443" s="41">
        <v>0</v>
      </c>
      <c r="U443" s="41">
        <v>0</v>
      </c>
      <c r="V443" s="39"/>
      <c r="W443" s="39"/>
      <c r="X443" s="39"/>
      <c r="Y443" s="41"/>
      <c r="Z443" s="39" t="s">
        <v>7551</v>
      </c>
      <c r="AA443" s="39"/>
      <c r="AB443" s="39"/>
      <c r="AC443" s="40"/>
      <c r="AD443" s="40"/>
      <c r="AE443" s="39"/>
      <c r="AF443" s="40"/>
      <c r="AG443" s="40"/>
      <c r="AH443" s="39" t="s">
        <v>7628</v>
      </c>
      <c r="AI443" s="40">
        <v>45942.5243402778</v>
      </c>
      <c r="AJ443" s="40"/>
      <c r="AK443" s="40">
        <v>45942</v>
      </c>
      <c r="AL443" s="40">
        <v>45942</v>
      </c>
      <c r="AM443" s="39" t="s">
        <v>7553</v>
      </c>
      <c r="AN443" s="39" t="s">
        <v>7554</v>
      </c>
      <c r="AO443" s="39" t="s">
        <v>7565</v>
      </c>
      <c r="AP443" s="39" t="s">
        <v>7566</v>
      </c>
      <c r="AQ443" s="39"/>
      <c r="AR443" s="39"/>
    </row>
    <row r="444" ht="24" spans="1:44">
      <c r="A444" s="39" t="s">
        <v>9938</v>
      </c>
      <c r="B444" s="39" t="s">
        <v>9939</v>
      </c>
      <c r="C444" s="40">
        <v>45942.5121643519</v>
      </c>
      <c r="D444" s="39" t="s">
        <v>9658</v>
      </c>
      <c r="E444" s="39" t="s">
        <v>9940</v>
      </c>
      <c r="F444" s="39" t="s">
        <v>9941</v>
      </c>
      <c r="G444" s="39" t="s">
        <v>9942</v>
      </c>
      <c r="H444" s="39" t="s">
        <v>7324</v>
      </c>
      <c r="I444" s="39" t="s">
        <v>7543</v>
      </c>
      <c r="J444" s="39" t="s">
        <v>7544</v>
      </c>
      <c r="K444" s="39" t="s">
        <v>9913</v>
      </c>
      <c r="L444" s="39" t="s">
        <v>9647</v>
      </c>
      <c r="M444" s="41">
        <v>5500</v>
      </c>
      <c r="N444" s="39" t="s">
        <v>9647</v>
      </c>
      <c r="O444" s="41">
        <v>5500</v>
      </c>
      <c r="P444" s="39" t="s">
        <v>9648</v>
      </c>
      <c r="Q444" s="39"/>
      <c r="R444" s="41">
        <v>173661</v>
      </c>
      <c r="S444" s="40">
        <v>45942.7180787037</v>
      </c>
      <c r="T444" s="41">
        <v>0</v>
      </c>
      <c r="U444" s="41">
        <v>0</v>
      </c>
      <c r="V444" s="39"/>
      <c r="W444" s="39"/>
      <c r="X444" s="39"/>
      <c r="Y444" s="41"/>
      <c r="Z444" s="39" t="s">
        <v>7551</v>
      </c>
      <c r="AA444" s="39"/>
      <c r="AB444" s="39"/>
      <c r="AC444" s="40"/>
      <c r="AD444" s="40"/>
      <c r="AE444" s="39"/>
      <c r="AF444" s="40"/>
      <c r="AG444" s="40"/>
      <c r="AH444" s="39" t="s">
        <v>7628</v>
      </c>
      <c r="AI444" s="40">
        <v>45942.7180787037</v>
      </c>
      <c r="AJ444" s="40"/>
      <c r="AK444" s="40">
        <v>45942</v>
      </c>
      <c r="AL444" s="40">
        <v>45942</v>
      </c>
      <c r="AM444" s="39" t="s">
        <v>7553</v>
      </c>
      <c r="AN444" s="39" t="s">
        <v>7554</v>
      </c>
      <c r="AO444" s="39" t="s">
        <v>7565</v>
      </c>
      <c r="AP444" s="39" t="s">
        <v>7566</v>
      </c>
      <c r="AQ444" s="39"/>
      <c r="AR444" s="39"/>
    </row>
    <row r="445" ht="24" spans="1:44">
      <c r="A445" s="39" t="s">
        <v>9943</v>
      </c>
      <c r="B445" s="39" t="s">
        <v>9944</v>
      </c>
      <c r="C445" s="40">
        <v>45942.5113310185</v>
      </c>
      <c r="D445" s="39" t="s">
        <v>9658</v>
      </c>
      <c r="E445" s="39" t="s">
        <v>9945</v>
      </c>
      <c r="F445" s="39" t="s">
        <v>9946</v>
      </c>
      <c r="G445" s="39" t="s">
        <v>9947</v>
      </c>
      <c r="H445" s="39" t="s">
        <v>7324</v>
      </c>
      <c r="I445" s="39" t="s">
        <v>7543</v>
      </c>
      <c r="J445" s="39" t="s">
        <v>7544</v>
      </c>
      <c r="K445" s="39" t="s">
        <v>9913</v>
      </c>
      <c r="L445" s="39" t="s">
        <v>9647</v>
      </c>
      <c r="M445" s="41">
        <v>5500</v>
      </c>
      <c r="N445" s="39" t="s">
        <v>9647</v>
      </c>
      <c r="O445" s="41">
        <v>5500</v>
      </c>
      <c r="P445" s="39" t="s">
        <v>9648</v>
      </c>
      <c r="Q445" s="39"/>
      <c r="R445" s="41">
        <v>173661</v>
      </c>
      <c r="S445" s="40">
        <v>45942.6614930556</v>
      </c>
      <c r="T445" s="41">
        <v>0</v>
      </c>
      <c r="U445" s="41">
        <v>0</v>
      </c>
      <c r="V445" s="39"/>
      <c r="W445" s="39"/>
      <c r="X445" s="39"/>
      <c r="Y445" s="41"/>
      <c r="Z445" s="39" t="s">
        <v>7551</v>
      </c>
      <c r="AA445" s="39"/>
      <c r="AB445" s="39"/>
      <c r="AC445" s="40"/>
      <c r="AD445" s="40"/>
      <c r="AE445" s="39"/>
      <c r="AF445" s="40"/>
      <c r="AG445" s="40"/>
      <c r="AH445" s="39" t="s">
        <v>7628</v>
      </c>
      <c r="AI445" s="40">
        <v>45942.6614930556</v>
      </c>
      <c r="AJ445" s="40"/>
      <c r="AK445" s="40">
        <v>45942</v>
      </c>
      <c r="AL445" s="40">
        <v>45942</v>
      </c>
      <c r="AM445" s="39" t="s">
        <v>7553</v>
      </c>
      <c r="AN445" s="39" t="s">
        <v>7554</v>
      </c>
      <c r="AO445" s="39" t="s">
        <v>7565</v>
      </c>
      <c r="AP445" s="39" t="s">
        <v>7566</v>
      </c>
      <c r="AQ445" s="39"/>
      <c r="AR445" s="39"/>
    </row>
    <row r="446" ht="24" spans="1:44">
      <c r="A446" s="39" t="s">
        <v>9948</v>
      </c>
      <c r="B446" s="39" t="s">
        <v>9949</v>
      </c>
      <c r="C446" s="40">
        <v>45942.5064583333</v>
      </c>
      <c r="D446" s="39" t="s">
        <v>9658</v>
      </c>
      <c r="E446" s="39" t="s">
        <v>9950</v>
      </c>
      <c r="F446" s="39" t="s">
        <v>437</v>
      </c>
      <c r="G446" s="39" t="s">
        <v>9951</v>
      </c>
      <c r="H446" s="39" t="s">
        <v>7324</v>
      </c>
      <c r="I446" s="39" t="s">
        <v>7543</v>
      </c>
      <c r="J446" s="39" t="s">
        <v>7544</v>
      </c>
      <c r="K446" s="39" t="s">
        <v>9913</v>
      </c>
      <c r="L446" s="39" t="s">
        <v>9647</v>
      </c>
      <c r="M446" s="41">
        <v>5500</v>
      </c>
      <c r="N446" s="39" t="s">
        <v>9647</v>
      </c>
      <c r="O446" s="41">
        <v>5500</v>
      </c>
      <c r="P446" s="39" t="s">
        <v>9648</v>
      </c>
      <c r="Q446" s="39"/>
      <c r="R446" s="41">
        <v>173661</v>
      </c>
      <c r="S446" s="40">
        <v>45942.6774421296</v>
      </c>
      <c r="T446" s="41">
        <v>0</v>
      </c>
      <c r="U446" s="41">
        <v>0</v>
      </c>
      <c r="V446" s="39"/>
      <c r="W446" s="39"/>
      <c r="X446" s="39"/>
      <c r="Y446" s="41"/>
      <c r="Z446" s="39" t="s">
        <v>7551</v>
      </c>
      <c r="AA446" s="39"/>
      <c r="AB446" s="39"/>
      <c r="AC446" s="40"/>
      <c r="AD446" s="40"/>
      <c r="AE446" s="39"/>
      <c r="AF446" s="40"/>
      <c r="AG446" s="40"/>
      <c r="AH446" s="39" t="s">
        <v>7628</v>
      </c>
      <c r="AI446" s="40">
        <v>45942.6774421296</v>
      </c>
      <c r="AJ446" s="40"/>
      <c r="AK446" s="40">
        <v>45942</v>
      </c>
      <c r="AL446" s="40">
        <v>45942</v>
      </c>
      <c r="AM446" s="39" t="s">
        <v>7553</v>
      </c>
      <c r="AN446" s="39" t="s">
        <v>7554</v>
      </c>
      <c r="AO446" s="39" t="s">
        <v>7565</v>
      </c>
      <c r="AP446" s="39" t="s">
        <v>7566</v>
      </c>
      <c r="AQ446" s="39"/>
      <c r="AR446" s="39"/>
    </row>
    <row r="447" ht="24" spans="1:44">
      <c r="A447" s="39" t="s">
        <v>9952</v>
      </c>
      <c r="B447" s="39" t="s">
        <v>9953</v>
      </c>
      <c r="C447" s="40">
        <v>45940.5322800926</v>
      </c>
      <c r="D447" s="39" t="s">
        <v>9658</v>
      </c>
      <c r="E447" s="39" t="s">
        <v>9954</v>
      </c>
      <c r="F447" s="39" t="s">
        <v>9955</v>
      </c>
      <c r="G447" s="39"/>
      <c r="H447" s="39" t="s">
        <v>7324</v>
      </c>
      <c r="I447" s="39" t="s">
        <v>7543</v>
      </c>
      <c r="J447" s="39" t="s">
        <v>7544</v>
      </c>
      <c r="K447" s="39" t="s">
        <v>8036</v>
      </c>
      <c r="L447" s="39" t="s">
        <v>9647</v>
      </c>
      <c r="M447" s="41">
        <v>7700</v>
      </c>
      <c r="N447" s="39" t="s">
        <v>9647</v>
      </c>
      <c r="O447" s="41">
        <v>7700</v>
      </c>
      <c r="P447" s="39" t="s">
        <v>9648</v>
      </c>
      <c r="Q447" s="39"/>
      <c r="R447" s="41">
        <v>2808098</v>
      </c>
      <c r="S447" s="40">
        <v>45940.7200925926</v>
      </c>
      <c r="T447" s="41">
        <v>0</v>
      </c>
      <c r="U447" s="41">
        <v>0</v>
      </c>
      <c r="V447" s="39"/>
      <c r="W447" s="39"/>
      <c r="X447" s="39"/>
      <c r="Y447" s="41"/>
      <c r="Z447" s="39" t="s">
        <v>7551</v>
      </c>
      <c r="AA447" s="39"/>
      <c r="AB447" s="39"/>
      <c r="AC447" s="40"/>
      <c r="AD447" s="40"/>
      <c r="AE447" s="39"/>
      <c r="AF447" s="40"/>
      <c r="AG447" s="40"/>
      <c r="AH447" s="39" t="s">
        <v>7608</v>
      </c>
      <c r="AI447" s="40">
        <v>45940.7821412037</v>
      </c>
      <c r="AJ447" s="40">
        <v>45940.7821412037</v>
      </c>
      <c r="AK447" s="40">
        <v>45941</v>
      </c>
      <c r="AL447" s="40">
        <v>45941</v>
      </c>
      <c r="AM447" s="39" t="s">
        <v>7553</v>
      </c>
      <c r="AN447" s="39" t="s">
        <v>7554</v>
      </c>
      <c r="AO447" s="39" t="s">
        <v>7565</v>
      </c>
      <c r="AP447" s="39" t="s">
        <v>7566</v>
      </c>
      <c r="AQ447" s="39"/>
      <c r="AR447" s="39"/>
    </row>
    <row r="448" ht="24" spans="1:44">
      <c r="A448" s="39" t="s">
        <v>9956</v>
      </c>
      <c r="B448" s="39" t="s">
        <v>9957</v>
      </c>
      <c r="C448" s="40">
        <v>45940.3340046296</v>
      </c>
      <c r="D448" s="39" t="s">
        <v>9658</v>
      </c>
      <c r="E448" s="39" t="s">
        <v>9958</v>
      </c>
      <c r="F448" s="39" t="s">
        <v>9959</v>
      </c>
      <c r="G448" s="39" t="s">
        <v>9928</v>
      </c>
      <c r="H448" s="39" t="s">
        <v>7324</v>
      </c>
      <c r="I448" s="39" t="s">
        <v>7543</v>
      </c>
      <c r="J448" s="39" t="s">
        <v>7544</v>
      </c>
      <c r="K448" s="39" t="s">
        <v>9913</v>
      </c>
      <c r="L448" s="39" t="s">
        <v>9647</v>
      </c>
      <c r="M448" s="41">
        <v>5500</v>
      </c>
      <c r="N448" s="39" t="s">
        <v>9647</v>
      </c>
      <c r="O448" s="41">
        <v>5500</v>
      </c>
      <c r="P448" s="39" t="s">
        <v>9648</v>
      </c>
      <c r="Q448" s="39"/>
      <c r="R448" s="41">
        <v>173661</v>
      </c>
      <c r="S448" s="40">
        <v>45941.3175694444</v>
      </c>
      <c r="T448" s="41">
        <v>0</v>
      </c>
      <c r="U448" s="41">
        <v>1</v>
      </c>
      <c r="V448" s="39"/>
      <c r="W448" s="39"/>
      <c r="X448" s="39"/>
      <c r="Y448" s="41"/>
      <c r="Z448" s="39" t="s">
        <v>7551</v>
      </c>
      <c r="AA448" s="39"/>
      <c r="AB448" s="39"/>
      <c r="AC448" s="40"/>
      <c r="AD448" s="40"/>
      <c r="AE448" s="39"/>
      <c r="AF448" s="40"/>
      <c r="AG448" s="40"/>
      <c r="AH448" s="39" t="s">
        <v>7628</v>
      </c>
      <c r="AI448" s="40">
        <v>45941.3175694444</v>
      </c>
      <c r="AJ448" s="40"/>
      <c r="AK448" s="40">
        <v>45940</v>
      </c>
      <c r="AL448" s="40">
        <v>45940</v>
      </c>
      <c r="AM448" s="39" t="s">
        <v>7553</v>
      </c>
      <c r="AN448" s="39" t="s">
        <v>7554</v>
      </c>
      <c r="AO448" s="39" t="s">
        <v>7565</v>
      </c>
      <c r="AP448" s="39" t="s">
        <v>7566</v>
      </c>
      <c r="AQ448" s="39"/>
      <c r="AR448" s="39"/>
    </row>
    <row r="449" ht="24" spans="1:44">
      <c r="A449" s="39" t="s">
        <v>9960</v>
      </c>
      <c r="B449" s="39" t="s">
        <v>9961</v>
      </c>
      <c r="C449" s="40">
        <v>45938.4999652778</v>
      </c>
      <c r="D449" s="39" t="s">
        <v>9658</v>
      </c>
      <c r="E449" s="39" t="s">
        <v>9962</v>
      </c>
      <c r="F449" s="39" t="s">
        <v>9937</v>
      </c>
      <c r="G449" s="39" t="s">
        <v>9963</v>
      </c>
      <c r="H449" s="39" t="s">
        <v>7324</v>
      </c>
      <c r="I449" s="39" t="s">
        <v>7543</v>
      </c>
      <c r="J449" s="39" t="s">
        <v>7544</v>
      </c>
      <c r="K449" s="39" t="s">
        <v>8074</v>
      </c>
      <c r="L449" s="39" t="s">
        <v>9647</v>
      </c>
      <c r="M449" s="41">
        <v>5500</v>
      </c>
      <c r="N449" s="39" t="s">
        <v>9647</v>
      </c>
      <c r="O449" s="41">
        <v>5500</v>
      </c>
      <c r="P449" s="39" t="s">
        <v>9648</v>
      </c>
      <c r="Q449" s="39"/>
      <c r="R449" s="41">
        <v>173661</v>
      </c>
      <c r="S449" s="40">
        <v>45939.6346643519</v>
      </c>
      <c r="T449" s="41">
        <v>1</v>
      </c>
      <c r="U449" s="41">
        <v>1</v>
      </c>
      <c r="V449" s="39"/>
      <c r="W449" s="39"/>
      <c r="X449" s="39"/>
      <c r="Y449" s="41"/>
      <c r="Z449" s="39" t="s">
        <v>7551</v>
      </c>
      <c r="AA449" s="39"/>
      <c r="AB449" s="39"/>
      <c r="AC449" s="40"/>
      <c r="AD449" s="42"/>
      <c r="AE449" s="39"/>
      <c r="AF449" s="40"/>
      <c r="AG449" s="40"/>
      <c r="AH449" s="39" t="s">
        <v>7628</v>
      </c>
      <c r="AI449" s="40">
        <v>45939.6346643519</v>
      </c>
      <c r="AJ449" s="40"/>
      <c r="AK449" s="40">
        <v>45938</v>
      </c>
      <c r="AL449" s="40">
        <v>45938</v>
      </c>
      <c r="AM449" s="39" t="s">
        <v>7553</v>
      </c>
      <c r="AN449" s="39" t="s">
        <v>7554</v>
      </c>
      <c r="AO449" s="39" t="s">
        <v>7565</v>
      </c>
      <c r="AP449" s="39" t="s">
        <v>7566</v>
      </c>
      <c r="AQ449" s="39"/>
      <c r="AR449" s="39"/>
    </row>
    <row r="450" ht="24" spans="1:44">
      <c r="A450" s="39" t="s">
        <v>9964</v>
      </c>
      <c r="B450" s="39" t="s">
        <v>9965</v>
      </c>
      <c r="C450" s="40">
        <v>45936.4497916667</v>
      </c>
      <c r="D450" s="39" t="s">
        <v>9658</v>
      </c>
      <c r="E450" s="39" t="s">
        <v>9966</v>
      </c>
      <c r="F450" s="39" t="s">
        <v>9967</v>
      </c>
      <c r="G450" s="39" t="s">
        <v>9928</v>
      </c>
      <c r="H450" s="39" t="s">
        <v>7324</v>
      </c>
      <c r="I450" s="39" t="s">
        <v>7543</v>
      </c>
      <c r="J450" s="39" t="s">
        <v>7544</v>
      </c>
      <c r="K450" s="39" t="s">
        <v>9913</v>
      </c>
      <c r="L450" s="39" t="s">
        <v>9647</v>
      </c>
      <c r="M450" s="41">
        <v>5500</v>
      </c>
      <c r="N450" s="39" t="s">
        <v>9647</v>
      </c>
      <c r="O450" s="41">
        <v>5500</v>
      </c>
      <c r="P450" s="39" t="s">
        <v>9648</v>
      </c>
      <c r="Q450" s="39"/>
      <c r="R450" s="41">
        <v>173661</v>
      </c>
      <c r="S450" s="40">
        <v>45936.6538425926</v>
      </c>
      <c r="T450" s="41">
        <v>2</v>
      </c>
      <c r="U450" s="41">
        <v>2</v>
      </c>
      <c r="V450" s="39"/>
      <c r="W450" s="39"/>
      <c r="X450" s="39"/>
      <c r="Y450" s="41"/>
      <c r="Z450" s="39" t="s">
        <v>7551</v>
      </c>
      <c r="AA450" s="39"/>
      <c r="AB450" s="39"/>
      <c r="AC450" s="40"/>
      <c r="AD450" s="40"/>
      <c r="AE450" s="39"/>
      <c r="AF450" s="40"/>
      <c r="AG450" s="40"/>
      <c r="AH450" s="39" t="s">
        <v>7608</v>
      </c>
      <c r="AI450" s="40">
        <v>45938.3925347222</v>
      </c>
      <c r="AJ450" s="40">
        <v>45938.3925347222</v>
      </c>
      <c r="AK450" s="40">
        <v>45936</v>
      </c>
      <c r="AL450" s="40">
        <v>45936</v>
      </c>
      <c r="AM450" s="39" t="s">
        <v>7553</v>
      </c>
      <c r="AN450" s="39" t="s">
        <v>7554</v>
      </c>
      <c r="AO450" s="39" t="s">
        <v>7565</v>
      </c>
      <c r="AP450" s="39" t="s">
        <v>7566</v>
      </c>
      <c r="AQ450" s="39"/>
      <c r="AR450" s="39"/>
    </row>
    <row r="451" ht="24" spans="1:44">
      <c r="A451" s="39" t="s">
        <v>9968</v>
      </c>
      <c r="B451" s="39" t="s">
        <v>9969</v>
      </c>
      <c r="C451" s="40">
        <v>45935.7478703704</v>
      </c>
      <c r="D451" s="39" t="s">
        <v>9658</v>
      </c>
      <c r="E451" s="39" t="s">
        <v>9970</v>
      </c>
      <c r="F451" s="39" t="s">
        <v>9971</v>
      </c>
      <c r="G451" s="39" t="s">
        <v>9972</v>
      </c>
      <c r="H451" s="39" t="s">
        <v>7324</v>
      </c>
      <c r="I451" s="39" t="s">
        <v>7543</v>
      </c>
      <c r="J451" s="39" t="s">
        <v>7544</v>
      </c>
      <c r="K451" s="39" t="s">
        <v>8074</v>
      </c>
      <c r="L451" s="39" t="s">
        <v>9647</v>
      </c>
      <c r="M451" s="41">
        <v>3500</v>
      </c>
      <c r="N451" s="39" t="s">
        <v>9647</v>
      </c>
      <c r="O451" s="41">
        <v>3500</v>
      </c>
      <c r="P451" s="39" t="s">
        <v>9648</v>
      </c>
      <c r="Q451" s="39"/>
      <c r="R451" s="41">
        <v>1276408</v>
      </c>
      <c r="S451" s="40">
        <v>45935.7642476852</v>
      </c>
      <c r="T451" s="41">
        <v>1</v>
      </c>
      <c r="U451" s="41">
        <v>1</v>
      </c>
      <c r="V451" s="39"/>
      <c r="W451" s="39"/>
      <c r="X451" s="39"/>
      <c r="Y451" s="41"/>
      <c r="Z451" s="39" t="s">
        <v>7551</v>
      </c>
      <c r="AA451" s="39"/>
      <c r="AB451" s="39"/>
      <c r="AC451" s="40"/>
      <c r="AD451" s="40"/>
      <c r="AE451" s="39"/>
      <c r="AF451" s="40"/>
      <c r="AG451" s="40"/>
      <c r="AH451" s="39" t="s">
        <v>7608</v>
      </c>
      <c r="AI451" s="40">
        <v>45936.600625</v>
      </c>
      <c r="AJ451" s="40">
        <v>45936.600625</v>
      </c>
      <c r="AK451" s="40">
        <v>45936</v>
      </c>
      <c r="AL451" s="40">
        <v>45936</v>
      </c>
      <c r="AM451" s="39" t="s">
        <v>7553</v>
      </c>
      <c r="AN451" s="39" t="s">
        <v>7554</v>
      </c>
      <c r="AO451" s="39" t="s">
        <v>7565</v>
      </c>
      <c r="AP451" s="39" t="s">
        <v>7566</v>
      </c>
      <c r="AQ451" s="39"/>
      <c r="AR451" s="39"/>
    </row>
    <row r="452" ht="24" spans="1:44">
      <c r="A452" s="39" t="s">
        <v>9973</v>
      </c>
      <c r="B452" s="39" t="s">
        <v>9974</v>
      </c>
      <c r="C452" s="40">
        <v>45935.3178587963</v>
      </c>
      <c r="D452" s="39" t="s">
        <v>9658</v>
      </c>
      <c r="E452" s="39" t="s">
        <v>9975</v>
      </c>
      <c r="F452" s="39" t="s">
        <v>9976</v>
      </c>
      <c r="G452" s="39" t="s">
        <v>9977</v>
      </c>
      <c r="H452" s="39" t="s">
        <v>7324</v>
      </c>
      <c r="I452" s="39" t="s">
        <v>7543</v>
      </c>
      <c r="J452" s="39" t="s">
        <v>7544</v>
      </c>
      <c r="K452" s="39" t="s">
        <v>9913</v>
      </c>
      <c r="L452" s="39" t="s">
        <v>9647</v>
      </c>
      <c r="M452" s="41">
        <v>5500</v>
      </c>
      <c r="N452" s="39" t="s">
        <v>9647</v>
      </c>
      <c r="O452" s="41">
        <v>5500</v>
      </c>
      <c r="P452" s="39" t="s">
        <v>9648</v>
      </c>
      <c r="Q452" s="39"/>
      <c r="R452" s="41">
        <v>173661</v>
      </c>
      <c r="S452" s="40">
        <v>45935.3275578704</v>
      </c>
      <c r="T452" s="41">
        <v>1</v>
      </c>
      <c r="U452" s="41">
        <v>1</v>
      </c>
      <c r="V452" s="39"/>
      <c r="W452" s="39"/>
      <c r="X452" s="39"/>
      <c r="Y452" s="41"/>
      <c r="Z452" s="39" t="s">
        <v>7551</v>
      </c>
      <c r="AA452" s="39"/>
      <c r="AB452" s="39"/>
      <c r="AC452" s="40"/>
      <c r="AD452" s="40"/>
      <c r="AE452" s="39"/>
      <c r="AF452" s="40"/>
      <c r="AG452" s="40"/>
      <c r="AH452" s="39" t="s">
        <v>7608</v>
      </c>
      <c r="AI452" s="40">
        <v>45936.5987731482</v>
      </c>
      <c r="AJ452" s="40">
        <v>45936.5987731482</v>
      </c>
      <c r="AK452" s="40">
        <v>45935</v>
      </c>
      <c r="AL452" s="40">
        <v>45935</v>
      </c>
      <c r="AM452" s="39" t="s">
        <v>7553</v>
      </c>
      <c r="AN452" s="39" t="s">
        <v>7554</v>
      </c>
      <c r="AO452" s="39" t="s">
        <v>7565</v>
      </c>
      <c r="AP452" s="39" t="s">
        <v>7566</v>
      </c>
      <c r="AQ452" s="39"/>
      <c r="AR452" s="39"/>
    </row>
    <row r="453" ht="24" spans="1:44">
      <c r="A453" s="39" t="s">
        <v>9978</v>
      </c>
      <c r="B453" s="39" t="s">
        <v>9979</v>
      </c>
      <c r="C453" s="40">
        <v>45934.7640162037</v>
      </c>
      <c r="D453" s="39" t="s">
        <v>9658</v>
      </c>
      <c r="E453" s="39" t="s">
        <v>9980</v>
      </c>
      <c r="F453" s="39" t="s">
        <v>9981</v>
      </c>
      <c r="G453" s="39"/>
      <c r="H453" s="39" t="s">
        <v>7324</v>
      </c>
      <c r="I453" s="39" t="s">
        <v>7543</v>
      </c>
      <c r="J453" s="39" t="s">
        <v>7544</v>
      </c>
      <c r="K453" s="39" t="s">
        <v>8036</v>
      </c>
      <c r="L453" s="39" t="s">
        <v>9647</v>
      </c>
      <c r="M453" s="41">
        <v>5500</v>
      </c>
      <c r="N453" s="39" t="s">
        <v>9647</v>
      </c>
      <c r="O453" s="41">
        <v>5500</v>
      </c>
      <c r="P453" s="39" t="s">
        <v>9648</v>
      </c>
      <c r="Q453" s="39"/>
      <c r="R453" s="41">
        <v>173661</v>
      </c>
      <c r="S453" s="40">
        <v>45936.6833333333</v>
      </c>
      <c r="T453" s="41">
        <v>3</v>
      </c>
      <c r="U453" s="41">
        <v>4</v>
      </c>
      <c r="V453" s="39"/>
      <c r="W453" s="39"/>
      <c r="X453" s="39"/>
      <c r="Y453" s="41"/>
      <c r="Z453" s="39" t="s">
        <v>7551</v>
      </c>
      <c r="AA453" s="39"/>
      <c r="AB453" s="39"/>
      <c r="AC453" s="40"/>
      <c r="AD453" s="40"/>
      <c r="AE453" s="39"/>
      <c r="AF453" s="40"/>
      <c r="AG453" s="40"/>
      <c r="AH453" s="39" t="s">
        <v>7608</v>
      </c>
      <c r="AI453" s="40">
        <v>45938.3866898148</v>
      </c>
      <c r="AJ453" s="40">
        <v>45938.3866898148</v>
      </c>
      <c r="AK453" s="40">
        <v>45935</v>
      </c>
      <c r="AL453" s="40">
        <v>45935</v>
      </c>
      <c r="AM453" s="39" t="s">
        <v>7553</v>
      </c>
      <c r="AN453" s="39" t="s">
        <v>7554</v>
      </c>
      <c r="AO453" s="39" t="s">
        <v>7565</v>
      </c>
      <c r="AP453" s="39" t="s">
        <v>7566</v>
      </c>
      <c r="AQ453" s="39"/>
      <c r="AR453" s="39"/>
    </row>
    <row r="454" ht="24" spans="1:44">
      <c r="A454" s="39" t="s">
        <v>9982</v>
      </c>
      <c r="B454" s="39" t="s">
        <v>9983</v>
      </c>
      <c r="C454" s="40">
        <v>45933.6482986111</v>
      </c>
      <c r="D454" s="39" t="s">
        <v>9658</v>
      </c>
      <c r="E454" s="39" t="s">
        <v>9984</v>
      </c>
      <c r="F454" s="39" t="s">
        <v>9985</v>
      </c>
      <c r="G454" s="39" t="s">
        <v>9933</v>
      </c>
      <c r="H454" s="39" t="s">
        <v>7324</v>
      </c>
      <c r="I454" s="39" t="s">
        <v>7543</v>
      </c>
      <c r="J454" s="39" t="s">
        <v>7544</v>
      </c>
      <c r="K454" s="39" t="s">
        <v>9913</v>
      </c>
      <c r="L454" s="39" t="s">
        <v>9647</v>
      </c>
      <c r="M454" s="41">
        <v>5500</v>
      </c>
      <c r="N454" s="39" t="s">
        <v>9647</v>
      </c>
      <c r="O454" s="41">
        <v>5500</v>
      </c>
      <c r="P454" s="39" t="s">
        <v>9648</v>
      </c>
      <c r="Q454" s="39"/>
      <c r="R454" s="41">
        <v>173661</v>
      </c>
      <c r="S454" s="40">
        <v>45933.6604282407</v>
      </c>
      <c r="T454" s="41">
        <v>1</v>
      </c>
      <c r="U454" s="41">
        <v>3</v>
      </c>
      <c r="V454" s="39"/>
      <c r="W454" s="39"/>
      <c r="X454" s="39"/>
      <c r="Y454" s="41"/>
      <c r="Z454" s="39" t="s">
        <v>7551</v>
      </c>
      <c r="AA454" s="39"/>
      <c r="AB454" s="39"/>
      <c r="AC454" s="40"/>
      <c r="AD454" s="40"/>
      <c r="AE454" s="39"/>
      <c r="AF454" s="40"/>
      <c r="AG454" s="40"/>
      <c r="AH454" s="39" t="s">
        <v>7608</v>
      </c>
      <c r="AI454" s="40">
        <v>45936.5440740741</v>
      </c>
      <c r="AJ454" s="40">
        <v>45936.5440740741</v>
      </c>
      <c r="AK454" s="40">
        <v>45933</v>
      </c>
      <c r="AL454" s="40">
        <v>45933</v>
      </c>
      <c r="AM454" s="39" t="s">
        <v>7553</v>
      </c>
      <c r="AN454" s="39" t="s">
        <v>7554</v>
      </c>
      <c r="AO454" s="39" t="s">
        <v>7565</v>
      </c>
      <c r="AP454" s="39" t="s">
        <v>7566</v>
      </c>
      <c r="AQ454" s="39"/>
      <c r="AR454" s="39"/>
    </row>
  </sheetData>
  <autoFilter xmlns:etc="http://www.wps.cn/officeDocument/2017/etCustomData" ref="A1:AR454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599993896298105"/>
  </sheetPr>
  <dimension ref="A1:J33"/>
  <sheetViews>
    <sheetView topLeftCell="F1" workbookViewId="0">
      <selection activeCell="D4" sqref="D4"/>
    </sheetView>
  </sheetViews>
  <sheetFormatPr defaultColWidth="8.77777777777778" defaultRowHeight="14.4"/>
  <cols>
    <col min="1" max="1" width="4.22222222222222" style="3" customWidth="1"/>
    <col min="2" max="2" width="31.7777777777778" style="3" customWidth="1"/>
    <col min="3" max="3" width="12.7777777777778" style="3" customWidth="1"/>
    <col min="4" max="5" width="31.7777777777778" style="3" customWidth="1"/>
    <col min="6" max="6" width="8.33333333333333" style="3" customWidth="1"/>
    <col min="7" max="7" width="18.5555555555556" style="3" customWidth="1"/>
    <col min="8" max="8" width="18.3333333333333" style="3" customWidth="1"/>
    <col min="9" max="9" width="27.5555555555556" style="3" customWidth="1"/>
    <col min="10" max="10" width="9.88888888888889" style="3" customWidth="1"/>
    <col min="11" max="16384" width="8.77777777777778" style="3"/>
  </cols>
  <sheetData>
    <row r="1" spans="1:10">
      <c r="A1" s="31" t="s">
        <v>7300</v>
      </c>
      <c r="B1" s="31" t="s">
        <v>7278</v>
      </c>
      <c r="C1" s="31" t="s">
        <v>9986</v>
      </c>
      <c r="D1" s="3" t="s">
        <v>9987</v>
      </c>
      <c r="E1" s="3" t="s">
        <v>9988</v>
      </c>
      <c r="F1" s="31" t="s">
        <v>7247</v>
      </c>
      <c r="G1" s="31" t="s">
        <v>9989</v>
      </c>
      <c r="H1" s="31" t="s">
        <v>9990</v>
      </c>
      <c r="I1" s="31" t="s">
        <v>9991</v>
      </c>
      <c r="J1" s="31" t="s">
        <v>7249</v>
      </c>
    </row>
    <row r="2" spans="1:10">
      <c r="A2" s="31">
        <v>1</v>
      </c>
      <c r="B2" s="31" t="str">
        <f>"MCB"&amp;D2</f>
        <v>MCB 1 FASA</v>
      </c>
      <c r="C2" s="35">
        <v>450</v>
      </c>
      <c r="D2" s="31" t="str">
        <f>IF(C2&gt;11000," 3 FASA",IF(C2=6600," 3 FASA"," 1 FASA"))</f>
        <v> 1 FASA</v>
      </c>
      <c r="E2" s="31" t="str">
        <f>"KWH METER"&amp;D2</f>
        <v>KWH METER 1 FASA</v>
      </c>
      <c r="F2" s="35" t="s">
        <v>9992</v>
      </c>
      <c r="G2" s="31">
        <v>23</v>
      </c>
      <c r="H2" s="31">
        <v>1</v>
      </c>
      <c r="I2" s="31">
        <v>10</v>
      </c>
      <c r="J2" s="31" t="s">
        <v>9993</v>
      </c>
    </row>
    <row r="3" spans="1:10">
      <c r="A3" s="31">
        <v>2</v>
      </c>
      <c r="B3" s="31" t="str">
        <f t="shared" ref="B3:B24" si="0">"MCB"&amp;D3</f>
        <v>MCB 1 FASA</v>
      </c>
      <c r="C3" s="35">
        <v>900</v>
      </c>
      <c r="D3" s="31" t="str">
        <f t="shared" ref="D3:D24" si="1">IF(C3&gt;11000," 3 FASA",IF(C3=6600," 3 FASA"," 1 FASA"))</f>
        <v>1 FASA</v>
      </c>
      <c r="E3" s="31" t="str">
        <f t="shared" ref="E3:E24" si="2">"KWH METER"&amp;D3</f>
        <v>KWH METER 1 FASA</v>
      </c>
      <c r="F3" s="35" t="s">
        <v>9994</v>
      </c>
      <c r="G3" s="31">
        <v>22</v>
      </c>
      <c r="H3" s="31">
        <v>2</v>
      </c>
      <c r="I3" s="31">
        <v>9</v>
      </c>
      <c r="J3" s="31" t="s">
        <v>9993</v>
      </c>
    </row>
    <row r="4" spans="1:10">
      <c r="A4" s="31">
        <v>3</v>
      </c>
      <c r="B4" s="31" t="str">
        <f t="shared" si="0"/>
        <v>MCB 1 FASA</v>
      </c>
      <c r="C4" s="35">
        <v>1300</v>
      </c>
      <c r="D4" s="31" t="str">
        <f t="shared" si="1"/>
        <v>1 FASA</v>
      </c>
      <c r="E4" s="31" t="str">
        <f t="shared" si="2"/>
        <v>KWH METER 1 FASA</v>
      </c>
      <c r="F4" s="35" t="s">
        <v>9995</v>
      </c>
      <c r="G4" s="31">
        <v>21</v>
      </c>
      <c r="H4" s="31">
        <v>3</v>
      </c>
      <c r="I4" s="31">
        <v>8</v>
      </c>
      <c r="J4" s="31" t="s">
        <v>9993</v>
      </c>
    </row>
    <row r="5" spans="1:10">
      <c r="A5" s="31">
        <v>4</v>
      </c>
      <c r="B5" s="31" t="str">
        <f t="shared" si="0"/>
        <v>MCB 1 FASA</v>
      </c>
      <c r="C5" s="35">
        <v>2200</v>
      </c>
      <c r="D5" s="31" t="str">
        <f t="shared" si="1"/>
        <v>1 FASA</v>
      </c>
      <c r="E5" s="31" t="str">
        <f t="shared" si="2"/>
        <v>KWH METER 1 FASA</v>
      </c>
      <c r="F5" s="35" t="s">
        <v>9996</v>
      </c>
      <c r="G5" s="31">
        <v>20</v>
      </c>
      <c r="H5" s="31">
        <v>4</v>
      </c>
      <c r="I5" s="31">
        <v>7</v>
      </c>
      <c r="J5" s="31" t="s">
        <v>9993</v>
      </c>
    </row>
    <row r="6" spans="1:10">
      <c r="A6" s="31">
        <v>5</v>
      </c>
      <c r="B6" s="31" t="str">
        <f t="shared" si="0"/>
        <v>MCB 1 FASA</v>
      </c>
      <c r="C6" s="35">
        <v>3500</v>
      </c>
      <c r="D6" s="31" t="str">
        <f t="shared" si="1"/>
        <v>1 FASA</v>
      </c>
      <c r="E6" s="31" t="str">
        <f t="shared" si="2"/>
        <v>KWH METER 1 FASA</v>
      </c>
      <c r="F6" s="35" t="s">
        <v>9997</v>
      </c>
      <c r="G6" s="31">
        <v>19</v>
      </c>
      <c r="H6" s="31">
        <v>5</v>
      </c>
      <c r="I6" s="31">
        <v>6</v>
      </c>
      <c r="J6" s="31" t="s">
        <v>9993</v>
      </c>
    </row>
    <row r="7" spans="1:10">
      <c r="A7" s="31">
        <v>6</v>
      </c>
      <c r="B7" s="31" t="str">
        <f t="shared" si="0"/>
        <v>MCB 1 FASA</v>
      </c>
      <c r="C7" s="35">
        <v>4400</v>
      </c>
      <c r="D7" s="31" t="str">
        <f t="shared" si="1"/>
        <v>1 FASA</v>
      </c>
      <c r="E7" s="31" t="str">
        <f t="shared" si="2"/>
        <v>KWH METER 1 FASA</v>
      </c>
      <c r="F7" s="35" t="s">
        <v>9998</v>
      </c>
      <c r="G7" s="31">
        <v>18</v>
      </c>
      <c r="H7" s="31">
        <v>6</v>
      </c>
      <c r="I7" s="31">
        <v>5</v>
      </c>
      <c r="J7" s="31" t="s">
        <v>9993</v>
      </c>
    </row>
    <row r="8" spans="1:10">
      <c r="A8" s="31">
        <v>7</v>
      </c>
      <c r="B8" s="31" t="str">
        <f t="shared" si="0"/>
        <v>MCB 1 FASA</v>
      </c>
      <c r="C8" s="35">
        <v>5500</v>
      </c>
      <c r="D8" s="31" t="str">
        <f t="shared" si="1"/>
        <v>1 FASA</v>
      </c>
      <c r="E8" s="31" t="str">
        <f t="shared" si="2"/>
        <v>KWH METER 1 FASA</v>
      </c>
      <c r="F8" s="35" t="s">
        <v>9999</v>
      </c>
      <c r="G8" s="31">
        <v>17</v>
      </c>
      <c r="H8" s="31">
        <v>7</v>
      </c>
      <c r="I8" s="31">
        <v>4</v>
      </c>
      <c r="J8" s="31" t="s">
        <v>9993</v>
      </c>
    </row>
    <row r="9" spans="1:10">
      <c r="A9" s="31">
        <v>8</v>
      </c>
      <c r="B9" s="31" t="str">
        <f t="shared" si="0"/>
        <v>MCB 3 FASA</v>
      </c>
      <c r="C9" s="35">
        <v>6600</v>
      </c>
      <c r="D9" s="31" t="str">
        <f t="shared" si="1"/>
        <v>3 FASA</v>
      </c>
      <c r="E9" s="31" t="str">
        <f t="shared" si="2"/>
        <v>KWH METER 3 FASA</v>
      </c>
      <c r="F9" s="35" t="s">
        <v>10000</v>
      </c>
      <c r="G9" s="31">
        <v>16</v>
      </c>
      <c r="H9" s="31">
        <v>8</v>
      </c>
      <c r="I9" s="31">
        <v>3</v>
      </c>
      <c r="J9" s="31" t="s">
        <v>9993</v>
      </c>
    </row>
    <row r="10" spans="1:10">
      <c r="A10" s="31">
        <v>9</v>
      </c>
      <c r="B10" s="31" t="str">
        <f t="shared" si="0"/>
        <v>MCB 1 FASA</v>
      </c>
      <c r="C10" s="35">
        <v>7700</v>
      </c>
      <c r="D10" s="31" t="str">
        <f t="shared" si="1"/>
        <v>1 FASA</v>
      </c>
      <c r="E10" s="31" t="str">
        <f t="shared" si="2"/>
        <v>KWH METER 1 FASA</v>
      </c>
      <c r="F10" s="35" t="s">
        <v>10001</v>
      </c>
      <c r="G10" s="31">
        <v>15</v>
      </c>
      <c r="H10" s="31">
        <v>9</v>
      </c>
      <c r="I10" s="31">
        <v>2</v>
      </c>
      <c r="J10" s="31" t="s">
        <v>9993</v>
      </c>
    </row>
    <row r="11" spans="1:10">
      <c r="A11" s="31">
        <v>10</v>
      </c>
      <c r="B11" s="31" t="str">
        <f t="shared" si="0"/>
        <v>MCB 1 FASA</v>
      </c>
      <c r="C11" s="35">
        <v>10600</v>
      </c>
      <c r="D11" s="31" t="str">
        <f t="shared" si="1"/>
        <v>1 FASA</v>
      </c>
      <c r="E11" s="31" t="str">
        <f t="shared" si="2"/>
        <v>KWH METER 1 FASA</v>
      </c>
      <c r="F11" s="35" t="s">
        <v>10002</v>
      </c>
      <c r="G11" s="31">
        <v>14</v>
      </c>
      <c r="H11" s="31">
        <v>10</v>
      </c>
      <c r="I11" s="31">
        <v>1</v>
      </c>
      <c r="J11" s="31" t="s">
        <v>9993</v>
      </c>
    </row>
    <row r="12" spans="1:10">
      <c r="A12" s="31">
        <v>11</v>
      </c>
      <c r="B12" s="31" t="str">
        <f t="shared" si="0"/>
        <v>MCB 1 FASA</v>
      </c>
      <c r="C12" s="35">
        <v>11000</v>
      </c>
      <c r="D12" s="31" t="str">
        <f t="shared" si="1"/>
        <v>1 FASA</v>
      </c>
      <c r="E12" s="31" t="str">
        <f t="shared" si="2"/>
        <v>KWH METER 1 FASA</v>
      </c>
      <c r="F12" s="35" t="s">
        <v>10003</v>
      </c>
      <c r="G12" s="31">
        <v>13</v>
      </c>
      <c r="H12" s="31">
        <v>11</v>
      </c>
      <c r="I12" s="31">
        <v>0</v>
      </c>
      <c r="J12" s="31" t="s">
        <v>9993</v>
      </c>
    </row>
    <row r="13" spans="1:10">
      <c r="A13" s="31">
        <v>12</v>
      </c>
      <c r="B13" s="31" t="str">
        <f t="shared" si="0"/>
        <v>MCB 3 FASA</v>
      </c>
      <c r="C13" s="35">
        <v>13200</v>
      </c>
      <c r="D13" s="31" t="str">
        <f t="shared" si="1"/>
        <v>3 FASA</v>
      </c>
      <c r="E13" s="31" t="str">
        <f t="shared" si="2"/>
        <v>KWH METER 3 FASA</v>
      </c>
      <c r="F13" s="35" t="s">
        <v>10004</v>
      </c>
      <c r="G13" s="31">
        <v>12</v>
      </c>
      <c r="H13" s="31">
        <v>12</v>
      </c>
      <c r="I13" s="31">
        <v>1</v>
      </c>
      <c r="J13" s="31" t="s">
        <v>9993</v>
      </c>
    </row>
    <row r="14" spans="1:10">
      <c r="A14" s="31">
        <v>13</v>
      </c>
      <c r="B14" s="31" t="str">
        <f t="shared" si="0"/>
        <v>MCB 3 FASA</v>
      </c>
      <c r="C14" s="35">
        <v>16500</v>
      </c>
      <c r="D14" s="31" t="str">
        <f t="shared" si="1"/>
        <v>3 FASA</v>
      </c>
      <c r="E14" s="31" t="str">
        <f t="shared" si="2"/>
        <v>KWH METER 3 FASA</v>
      </c>
      <c r="F14" s="35" t="s">
        <v>10005</v>
      </c>
      <c r="G14" s="31">
        <v>11</v>
      </c>
      <c r="H14" s="31">
        <v>13</v>
      </c>
      <c r="I14" s="31">
        <v>2</v>
      </c>
      <c r="J14" s="31" t="s">
        <v>9993</v>
      </c>
    </row>
    <row r="15" spans="1:10">
      <c r="A15" s="31">
        <v>14</v>
      </c>
      <c r="B15" s="31" t="str">
        <f t="shared" si="0"/>
        <v>MCB 3 FASA</v>
      </c>
      <c r="C15" s="35">
        <v>23000</v>
      </c>
      <c r="D15" s="31" t="str">
        <f t="shared" si="1"/>
        <v>3 FASA</v>
      </c>
      <c r="E15" s="31" t="str">
        <f t="shared" si="2"/>
        <v>KWH METER 3 FASA</v>
      </c>
      <c r="F15" s="35" t="s">
        <v>10006</v>
      </c>
      <c r="G15" s="31">
        <v>10</v>
      </c>
      <c r="H15" s="31">
        <v>14</v>
      </c>
      <c r="I15" s="31">
        <v>3</v>
      </c>
      <c r="J15" s="31" t="s">
        <v>9993</v>
      </c>
    </row>
    <row r="16" spans="1:10">
      <c r="A16" s="31">
        <v>15</v>
      </c>
      <c r="B16" s="31" t="str">
        <f t="shared" si="0"/>
        <v>MCB 3 FASA</v>
      </c>
      <c r="C16" s="35">
        <v>33000</v>
      </c>
      <c r="D16" s="31" t="str">
        <f t="shared" si="1"/>
        <v>3 FASA</v>
      </c>
      <c r="E16" s="31" t="str">
        <f t="shared" si="2"/>
        <v>KWH METER 3 FASA</v>
      </c>
      <c r="F16" s="35" t="s">
        <v>10007</v>
      </c>
      <c r="G16" s="31">
        <v>9</v>
      </c>
      <c r="H16" s="31">
        <v>15</v>
      </c>
      <c r="I16" s="31">
        <v>4</v>
      </c>
      <c r="J16" s="31" t="s">
        <v>9993</v>
      </c>
    </row>
    <row r="17" spans="1:10">
      <c r="A17" s="31">
        <v>16</v>
      </c>
      <c r="B17" s="31" t="str">
        <f t="shared" si="0"/>
        <v>MCB 3 FASA</v>
      </c>
      <c r="C17" s="35">
        <v>41500</v>
      </c>
      <c r="D17" s="31" t="str">
        <f t="shared" si="1"/>
        <v>3 FASA</v>
      </c>
      <c r="E17" s="31" t="str">
        <f t="shared" si="2"/>
        <v>KWH METER 3 FASA</v>
      </c>
      <c r="F17" s="35" t="s">
        <v>10008</v>
      </c>
      <c r="G17" s="31">
        <v>8</v>
      </c>
      <c r="H17" s="31">
        <v>16</v>
      </c>
      <c r="I17" s="31">
        <v>5</v>
      </c>
      <c r="J17" s="31" t="s">
        <v>9993</v>
      </c>
    </row>
    <row r="18" spans="1:10">
      <c r="A18" s="31">
        <v>17</v>
      </c>
      <c r="B18" s="31" t="str">
        <f t="shared" si="0"/>
        <v>MCB 3 FASA</v>
      </c>
      <c r="C18" s="35">
        <v>53000</v>
      </c>
      <c r="D18" s="31" t="str">
        <f t="shared" si="1"/>
        <v>3 FASA</v>
      </c>
      <c r="E18" s="31" t="str">
        <f t="shared" si="2"/>
        <v>KWH METER 3 FASA</v>
      </c>
      <c r="F18" s="35" t="s">
        <v>10009</v>
      </c>
      <c r="G18" s="31">
        <v>7</v>
      </c>
      <c r="H18" s="31">
        <v>17</v>
      </c>
      <c r="I18" s="31">
        <v>6</v>
      </c>
      <c r="J18" s="31" t="s">
        <v>9993</v>
      </c>
    </row>
    <row r="19" spans="1:10">
      <c r="A19" s="31">
        <v>18</v>
      </c>
      <c r="B19" s="31" t="str">
        <f t="shared" si="0"/>
        <v>MCB 3 FASA</v>
      </c>
      <c r="C19" s="35">
        <v>66000</v>
      </c>
      <c r="D19" s="31" t="str">
        <f t="shared" si="1"/>
        <v>3 FASA</v>
      </c>
      <c r="E19" s="31" t="str">
        <f t="shared" si="2"/>
        <v>KWH METER 3 FASA</v>
      </c>
      <c r="F19" s="35" t="s">
        <v>10010</v>
      </c>
      <c r="G19" s="31">
        <v>6</v>
      </c>
      <c r="H19" s="31">
        <v>18</v>
      </c>
      <c r="I19" s="31">
        <v>7</v>
      </c>
      <c r="J19" s="31" t="s">
        <v>9993</v>
      </c>
    </row>
    <row r="20" spans="1:10">
      <c r="A20" s="31">
        <v>19</v>
      </c>
      <c r="B20" s="31" t="str">
        <f t="shared" si="0"/>
        <v>MCB 3 FASA</v>
      </c>
      <c r="C20" s="35">
        <v>82500</v>
      </c>
      <c r="D20" s="31" t="str">
        <f t="shared" si="1"/>
        <v>3 FASA</v>
      </c>
      <c r="E20" s="31" t="str">
        <f t="shared" si="2"/>
        <v>KWH METER 3 FASA</v>
      </c>
      <c r="F20" s="35" t="s">
        <v>10011</v>
      </c>
      <c r="G20" s="31">
        <v>5</v>
      </c>
      <c r="H20" s="31">
        <v>19</v>
      </c>
      <c r="I20" s="31">
        <v>8</v>
      </c>
      <c r="J20" s="31" t="s">
        <v>9993</v>
      </c>
    </row>
    <row r="21" spans="1:10">
      <c r="A21" s="31">
        <v>20</v>
      </c>
      <c r="B21" s="31" t="str">
        <f t="shared" si="0"/>
        <v>MCB 3 FASA</v>
      </c>
      <c r="C21" s="35">
        <v>105000</v>
      </c>
      <c r="D21" s="31" t="str">
        <f t="shared" si="1"/>
        <v>3 FASA</v>
      </c>
      <c r="E21" s="31" t="str">
        <f t="shared" si="2"/>
        <v>KWH METER 3 FASA</v>
      </c>
      <c r="F21" s="35" t="s">
        <v>10012</v>
      </c>
      <c r="G21" s="31">
        <v>4</v>
      </c>
      <c r="H21" s="31">
        <v>20</v>
      </c>
      <c r="I21" s="31">
        <v>9</v>
      </c>
      <c r="J21" s="31" t="s">
        <v>9993</v>
      </c>
    </row>
    <row r="22" spans="1:10">
      <c r="A22" s="31">
        <v>21</v>
      </c>
      <c r="B22" s="31" t="str">
        <f t="shared" si="0"/>
        <v>MCB 3 FASA</v>
      </c>
      <c r="C22" s="35">
        <v>131000</v>
      </c>
      <c r="D22" s="31" t="str">
        <f t="shared" si="1"/>
        <v>3 FASA</v>
      </c>
      <c r="E22" s="31" t="str">
        <f t="shared" si="2"/>
        <v>KWH METER 3 FASA</v>
      </c>
      <c r="F22" s="35" t="s">
        <v>10013</v>
      </c>
      <c r="G22" s="31">
        <v>3</v>
      </c>
      <c r="H22" s="31">
        <v>21</v>
      </c>
      <c r="I22" s="31">
        <v>10</v>
      </c>
      <c r="J22" s="31" t="s">
        <v>9993</v>
      </c>
    </row>
    <row r="23" spans="1:10">
      <c r="A23" s="31">
        <v>22</v>
      </c>
      <c r="B23" s="31" t="str">
        <f t="shared" si="0"/>
        <v>MCB 3 FASA</v>
      </c>
      <c r="C23" s="35">
        <v>147000</v>
      </c>
      <c r="D23" s="31" t="str">
        <f t="shared" si="1"/>
        <v>3 FASA</v>
      </c>
      <c r="E23" s="31" t="str">
        <f t="shared" si="2"/>
        <v>KWH METER 3 FASA</v>
      </c>
      <c r="F23" s="35" t="s">
        <v>10014</v>
      </c>
      <c r="G23" s="31">
        <v>2</v>
      </c>
      <c r="H23" s="31">
        <v>22</v>
      </c>
      <c r="I23" s="31">
        <v>11</v>
      </c>
      <c r="J23" s="31" t="s">
        <v>9993</v>
      </c>
    </row>
    <row r="24" spans="1:10">
      <c r="A24" s="31">
        <v>23</v>
      </c>
      <c r="B24" s="31" t="str">
        <f t="shared" si="0"/>
        <v>MCB 3 FASA</v>
      </c>
      <c r="C24" s="35">
        <v>197000</v>
      </c>
      <c r="D24" s="31" t="str">
        <f t="shared" si="1"/>
        <v>3 FASA</v>
      </c>
      <c r="E24" s="31" t="str">
        <f t="shared" si="2"/>
        <v>KWH METER 3 FASA</v>
      </c>
      <c r="F24" s="35" t="s">
        <v>10015</v>
      </c>
      <c r="G24" s="31">
        <v>1</v>
      </c>
      <c r="H24" s="31">
        <v>23</v>
      </c>
      <c r="I24" s="31">
        <v>12</v>
      </c>
      <c r="J24" s="31" t="s">
        <v>9993</v>
      </c>
    </row>
    <row r="25" spans="1:10">
      <c r="A25" s="31">
        <v>24</v>
      </c>
      <c r="B25" s="31" t="str">
        <f>"KWH METER"&amp;" "&amp;F25&amp;" "&amp;C25</f>
        <v>KWH METER 1 FASA PASKABAYAR</v>
      </c>
      <c r="C25" s="31" t="s">
        <v>10016</v>
      </c>
      <c r="D25" s="31" t="str">
        <f t="shared" ref="D25:D28" si="3">B25</f>
        <v>KWH METER 1 FASA PASKABAYAR</v>
      </c>
      <c r="E25" s="31"/>
      <c r="F25" s="31" t="s">
        <v>7285</v>
      </c>
      <c r="G25" s="31">
        <v>50</v>
      </c>
      <c r="H25" s="31">
        <v>24</v>
      </c>
      <c r="I25" s="31">
        <v>13</v>
      </c>
      <c r="J25" s="31" t="s">
        <v>9993</v>
      </c>
    </row>
    <row r="26" spans="1:10">
      <c r="A26" s="31">
        <v>25</v>
      </c>
      <c r="B26" s="31" t="str">
        <f>"KWH METER"&amp;" "&amp;F26&amp;" "&amp;C26</f>
        <v>KWH METER 3 FASA PASKABAYAR</v>
      </c>
      <c r="C26" s="31" t="s">
        <v>10016</v>
      </c>
      <c r="D26" s="31" t="str">
        <f t="shared" si="3"/>
        <v>KWH METER 3 FASA PASKABAYAR</v>
      </c>
      <c r="E26" s="31"/>
      <c r="F26" s="31" t="s">
        <v>7288</v>
      </c>
      <c r="G26" s="31">
        <v>10</v>
      </c>
      <c r="H26" s="31">
        <v>25</v>
      </c>
      <c r="I26" s="31">
        <v>14</v>
      </c>
      <c r="J26" s="31" t="s">
        <v>9993</v>
      </c>
    </row>
    <row r="27" spans="1:10">
      <c r="A27" s="31">
        <v>26</v>
      </c>
      <c r="B27" s="31" t="str">
        <f>"KWH METER"&amp;" "&amp;F27&amp;" "&amp;C27</f>
        <v>KWH METER 1 FASA PRABAYAR</v>
      </c>
      <c r="C27" s="31" t="s">
        <v>10017</v>
      </c>
      <c r="D27" s="31" t="str">
        <f t="shared" si="3"/>
        <v>KWH METER 1 FASA PRABAYAR</v>
      </c>
      <c r="E27" s="31"/>
      <c r="F27" s="31" t="s">
        <v>7285</v>
      </c>
      <c r="G27" s="31">
        <v>60</v>
      </c>
      <c r="H27" s="31">
        <v>26</v>
      </c>
      <c r="I27" s="31">
        <v>15</v>
      </c>
      <c r="J27" s="31" t="s">
        <v>9993</v>
      </c>
    </row>
    <row r="28" spans="1:10">
      <c r="A28" s="31">
        <v>27</v>
      </c>
      <c r="B28" s="31" t="str">
        <f>"KWH METER"&amp;" "&amp;F28&amp;" "&amp;C28</f>
        <v>KWH METER 3 FASA PRABAYAR</v>
      </c>
      <c r="C28" s="31" t="s">
        <v>10017</v>
      </c>
      <c r="D28" s="31" t="str">
        <f t="shared" si="3"/>
        <v>KWH METER 3 FASA PRABAYAR</v>
      </c>
      <c r="E28" s="31"/>
      <c r="F28" s="31" t="s">
        <v>7288</v>
      </c>
      <c r="G28" s="31">
        <v>5</v>
      </c>
      <c r="H28" s="31">
        <v>27</v>
      </c>
      <c r="I28" s="31">
        <v>16</v>
      </c>
      <c r="J28" s="31" t="s">
        <v>9993</v>
      </c>
    </row>
    <row r="29" spans="1:10">
      <c r="A29" s="31">
        <v>28</v>
      </c>
      <c r="B29" s="31" t="s">
        <v>7290</v>
      </c>
      <c r="C29" s="31" t="s">
        <v>7290</v>
      </c>
      <c r="D29" s="31"/>
      <c r="E29" s="31"/>
      <c r="F29" s="31"/>
      <c r="G29" s="31">
        <v>100</v>
      </c>
      <c r="H29" s="31">
        <v>50</v>
      </c>
      <c r="I29" s="31">
        <v>25</v>
      </c>
      <c r="J29" s="31" t="s">
        <v>7251</v>
      </c>
    </row>
    <row r="30" spans="1:10">
      <c r="A30" s="31">
        <v>29</v>
      </c>
      <c r="B30" s="31" t="s">
        <v>7292</v>
      </c>
      <c r="C30" s="31" t="s">
        <v>7292</v>
      </c>
      <c r="D30" s="31"/>
      <c r="E30" s="31"/>
      <c r="F30" s="31"/>
      <c r="G30" s="31">
        <v>200</v>
      </c>
      <c r="H30" s="31">
        <v>100</v>
      </c>
      <c r="I30" s="31">
        <v>50</v>
      </c>
      <c r="J30" s="31" t="s">
        <v>7251</v>
      </c>
    </row>
    <row r="31" spans="1:10">
      <c r="A31" s="31">
        <v>30</v>
      </c>
      <c r="B31" s="31" t="s">
        <v>7293</v>
      </c>
      <c r="C31" s="31" t="s">
        <v>7293</v>
      </c>
      <c r="D31" s="31"/>
      <c r="E31" s="31"/>
      <c r="F31" s="31"/>
      <c r="G31" s="31">
        <v>300</v>
      </c>
      <c r="H31" s="31">
        <v>150</v>
      </c>
      <c r="I31" s="31">
        <v>60</v>
      </c>
      <c r="J31" s="31" t="s">
        <v>7251</v>
      </c>
    </row>
    <row r="32" ht="15.6" spans="1:10">
      <c r="A32" s="31">
        <v>31</v>
      </c>
      <c r="B32" s="36" t="s">
        <v>7294</v>
      </c>
      <c r="C32" s="36" t="s">
        <v>7294</v>
      </c>
      <c r="D32" s="31"/>
      <c r="E32" s="31"/>
      <c r="F32" s="31"/>
      <c r="G32" s="31">
        <v>400</v>
      </c>
      <c r="H32" s="31">
        <v>200</v>
      </c>
      <c r="I32" s="31">
        <v>70</v>
      </c>
      <c r="J32" s="31" t="s">
        <v>7251</v>
      </c>
    </row>
    <row r="33" spans="1:10">
      <c r="A33" s="31">
        <v>32</v>
      </c>
      <c r="B33" s="31" t="s">
        <v>7296</v>
      </c>
      <c r="C33" s="31" t="s">
        <v>7296</v>
      </c>
      <c r="D33" s="31"/>
      <c r="E33" s="31"/>
      <c r="F33" s="31"/>
      <c r="G33" s="31">
        <v>5</v>
      </c>
      <c r="H33" s="31">
        <v>10</v>
      </c>
      <c r="I33" s="31">
        <v>15</v>
      </c>
      <c r="J33" s="31" t="s">
        <v>7251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opLeftCell="O1" workbookViewId="0">
      <selection activeCell="E9" sqref="E9"/>
    </sheetView>
  </sheetViews>
  <sheetFormatPr defaultColWidth="8.77777777777778" defaultRowHeight="14.4" outlineLevelRow="1"/>
  <cols>
    <col min="1" max="1" width="4.22222222222222" customWidth="1"/>
    <col min="2" max="2" width="8.77777777777778" customWidth="1"/>
    <col min="3" max="3" width="6.22222222222222" customWidth="1"/>
    <col min="4" max="4" width="6.88888888888889" customWidth="1"/>
    <col min="5" max="5" width="8.66666666666667" customWidth="1"/>
    <col min="6" max="7" width="6.22222222222222" customWidth="1"/>
    <col min="8" max="8" width="22" customWidth="1"/>
    <col min="9" max="9" width="13.2222222222222" customWidth="1"/>
    <col min="10" max="10" width="17.2222222222222" customWidth="1"/>
    <col min="18" max="18" width="22" customWidth="1"/>
    <col min="19" max="19" width="13.2222222222222" customWidth="1"/>
    <col min="20" max="20" width="17.2222222222222" customWidth="1"/>
  </cols>
  <sheetData>
    <row r="1" spans="1:30">
      <c r="A1" s="33" t="s">
        <v>7251</v>
      </c>
      <c r="B1" s="33"/>
      <c r="C1" s="33"/>
      <c r="D1" s="33"/>
      <c r="E1" s="33"/>
      <c r="F1" s="33"/>
      <c r="G1" s="33"/>
      <c r="H1" s="33"/>
      <c r="I1" s="33"/>
      <c r="J1" s="33"/>
      <c r="K1" s="33" t="s">
        <v>10018</v>
      </c>
      <c r="L1" s="33"/>
      <c r="M1" s="33"/>
      <c r="N1" s="33"/>
      <c r="O1" s="33"/>
      <c r="P1" s="33"/>
      <c r="Q1" s="33"/>
      <c r="R1" s="33"/>
      <c r="S1" s="33"/>
      <c r="T1" s="33"/>
      <c r="U1" s="33" t="s">
        <v>9993</v>
      </c>
      <c r="V1" s="33"/>
      <c r="W1" s="33"/>
      <c r="X1" s="33"/>
      <c r="Y1" s="33"/>
      <c r="Z1" s="33"/>
      <c r="AA1" s="33"/>
      <c r="AB1" s="33"/>
      <c r="AC1" s="33"/>
      <c r="AD1" s="33"/>
    </row>
    <row r="2" spans="1:30">
      <c r="A2" s="34" t="s">
        <v>7300</v>
      </c>
      <c r="B2" s="34" t="s">
        <v>10019</v>
      </c>
      <c r="C2" s="34" t="s">
        <v>7467</v>
      </c>
      <c r="D2" s="34" t="s">
        <v>7468</v>
      </c>
      <c r="E2" s="34" t="s">
        <v>7449</v>
      </c>
      <c r="F2" s="34" t="s">
        <v>7469</v>
      </c>
      <c r="G2" s="34" t="s">
        <v>7242</v>
      </c>
      <c r="H2" s="34" t="s">
        <v>10020</v>
      </c>
      <c r="I2" s="34" t="s">
        <v>7248</v>
      </c>
      <c r="J2" s="34" t="s">
        <v>7263</v>
      </c>
      <c r="K2" s="34" t="s">
        <v>7300</v>
      </c>
      <c r="L2" s="34" t="s">
        <v>10019</v>
      </c>
      <c r="M2" s="34" t="s">
        <v>7467</v>
      </c>
      <c r="N2" s="34" t="s">
        <v>7468</v>
      </c>
      <c r="O2" s="34" t="s">
        <v>7449</v>
      </c>
      <c r="P2" s="34" t="s">
        <v>7469</v>
      </c>
      <c r="Q2" s="34" t="s">
        <v>7242</v>
      </c>
      <c r="R2" s="34" t="s">
        <v>10020</v>
      </c>
      <c r="S2" s="34" t="s">
        <v>7248</v>
      </c>
      <c r="T2" s="34" t="s">
        <v>7263</v>
      </c>
      <c r="U2" s="34" t="s">
        <v>7300</v>
      </c>
      <c r="V2" s="34" t="s">
        <v>10019</v>
      </c>
      <c r="W2" s="34" t="s">
        <v>7467</v>
      </c>
      <c r="X2" s="34" t="s">
        <v>7468</v>
      </c>
      <c r="Y2" s="34" t="s">
        <v>7449</v>
      </c>
      <c r="Z2" s="34" t="s">
        <v>7469</v>
      </c>
      <c r="AA2" s="34" t="s">
        <v>7242</v>
      </c>
      <c r="AB2" s="34" t="s">
        <v>10020</v>
      </c>
      <c r="AC2" s="34" t="s">
        <v>7248</v>
      </c>
      <c r="AD2" s="34" t="s">
        <v>7263</v>
      </c>
    </row>
  </sheetData>
  <mergeCells count="3">
    <mergeCell ref="A1:J1"/>
    <mergeCell ref="K1:T1"/>
    <mergeCell ref="U1:AD1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workbookViewId="0">
      <selection activeCell="E9" sqref="E9"/>
    </sheetView>
  </sheetViews>
  <sheetFormatPr defaultColWidth="19.7777777777778" defaultRowHeight="14.4" outlineLevelRow="2"/>
  <cols>
    <col min="1" max="1" width="4.22222222222222" customWidth="1"/>
    <col min="2" max="2" width="10.4444444444444" customWidth="1"/>
    <col min="3" max="3" width="12.4444444444444" customWidth="1"/>
    <col min="4" max="5" width="6.22222222222222" customWidth="1"/>
    <col min="6" max="6" width="9.44444444444444" customWidth="1"/>
    <col min="7" max="8" width="11.7777777777778" customWidth="1"/>
    <col min="9" max="10" width="19" customWidth="1"/>
    <col min="11" max="11" width="9.11111111111111" customWidth="1"/>
    <col min="12" max="12" width="9.22222222222222" customWidth="1"/>
    <col min="13" max="13" width="4.22222222222222" customWidth="1"/>
    <col min="14" max="14" width="6.77777777777778" customWidth="1"/>
    <col min="15" max="15" width="8.22222222222222" customWidth="1"/>
    <col min="16" max="16" width="19.7777777777778" customWidth="1"/>
  </cols>
  <sheetData>
    <row r="1" spans="1:15">
      <c r="A1" s="30" t="s">
        <v>7300</v>
      </c>
      <c r="B1" s="30" t="s">
        <v>7467</v>
      </c>
      <c r="C1" s="30" t="s">
        <v>7468</v>
      </c>
      <c r="D1" s="30" t="s">
        <v>7469</v>
      </c>
      <c r="E1" s="30" t="s">
        <v>7242</v>
      </c>
      <c r="F1" s="30" t="s">
        <v>10021</v>
      </c>
      <c r="G1" s="30" t="s">
        <v>10022</v>
      </c>
      <c r="H1" s="30" t="s">
        <v>10023</v>
      </c>
      <c r="I1" s="30" t="s">
        <v>10024</v>
      </c>
      <c r="J1" s="30" t="s">
        <v>10025</v>
      </c>
      <c r="K1" s="30" t="s">
        <v>7290</v>
      </c>
      <c r="L1" s="30" t="s">
        <v>7292</v>
      </c>
      <c r="M1" s="30" t="s">
        <v>7293</v>
      </c>
      <c r="N1" s="30" t="s">
        <v>7294</v>
      </c>
      <c r="O1" s="30" t="s">
        <v>7296</v>
      </c>
    </row>
    <row r="2" ht="24" spans="1:15">
      <c r="A2" s="31">
        <v>1</v>
      </c>
      <c r="B2" s="32" t="s">
        <v>7471</v>
      </c>
      <c r="C2" s="32" t="s">
        <v>7244</v>
      </c>
      <c r="D2" s="32" t="s">
        <v>7472</v>
      </c>
      <c r="E2" s="32">
        <v>1300</v>
      </c>
      <c r="F2" s="31" t="s">
        <v>10026</v>
      </c>
      <c r="G2" s="31"/>
      <c r="H2" s="31"/>
      <c r="I2" s="31"/>
      <c r="J2" s="31"/>
      <c r="K2" s="31"/>
      <c r="L2" s="31"/>
      <c r="M2" s="31"/>
      <c r="N2" s="31"/>
      <c r="O2" s="31"/>
    </row>
    <row r="3" spans="1:15">
      <c r="A3" s="31">
        <v>2</v>
      </c>
      <c r="B3" s="32" t="s">
        <v>7474</v>
      </c>
      <c r="C3" s="32" t="s">
        <v>7475</v>
      </c>
      <c r="D3" s="32" t="s">
        <v>7476</v>
      </c>
      <c r="E3" s="32">
        <v>900</v>
      </c>
      <c r="F3" s="31" t="s">
        <v>10027</v>
      </c>
      <c r="G3" s="31"/>
      <c r="H3" s="31"/>
      <c r="I3" s="31"/>
      <c r="J3" s="31"/>
      <c r="K3" s="31"/>
      <c r="L3" s="31"/>
      <c r="M3" s="31"/>
      <c r="N3" s="31"/>
      <c r="O3" s="31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599993896298105"/>
  </sheetPr>
  <dimension ref="A1:C1"/>
  <sheetViews>
    <sheetView workbookViewId="0">
      <selection activeCell="E21" sqref="E21"/>
    </sheetView>
  </sheetViews>
  <sheetFormatPr defaultColWidth="8.77777777777778" defaultRowHeight="14.4" outlineLevelCol="2"/>
  <cols>
    <col min="1" max="1" width="7.33333333333333" customWidth="1"/>
    <col min="2" max="2" width="17.2222222222222" customWidth="1"/>
    <col min="3" max="3" width="16" customWidth="1"/>
  </cols>
  <sheetData>
    <row r="1" spans="1:3">
      <c r="A1" t="s">
        <v>7448</v>
      </c>
      <c r="B1" t="s">
        <v>10028</v>
      </c>
      <c r="C1" t="s">
        <v>7265</v>
      </c>
    </row>
  </sheetData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599993896298105"/>
  </sheetPr>
  <dimension ref="A1:L1364"/>
  <sheetViews>
    <sheetView workbookViewId="0">
      <selection activeCell="A1" sqref="$A1:$XFD1"/>
    </sheetView>
  </sheetViews>
  <sheetFormatPr defaultColWidth="8.77777777777778" defaultRowHeight="14.4"/>
  <cols>
    <col min="1" max="1" width="34.1111111111111" customWidth="1"/>
    <col min="2" max="3" width="36.2222222222222" customWidth="1"/>
    <col min="4" max="5" width="14" customWidth="1"/>
    <col min="6" max="6" width="17.2222222222222" customWidth="1"/>
    <col min="8" max="8" width="9" customWidth="1"/>
    <col min="9" max="9" width="9.11111111111111" customWidth="1"/>
    <col min="10" max="10" width="15.5555555555556" customWidth="1"/>
    <col min="11" max="11" width="14.7777777777778" customWidth="1"/>
    <col min="12" max="12" width="17.2222222222222" customWidth="1"/>
  </cols>
  <sheetData>
    <row r="1" spans="1:12">
      <c r="A1" s="27" t="s">
        <v>7448</v>
      </c>
      <c r="B1" s="27" t="s">
        <v>7449</v>
      </c>
      <c r="C1" s="27" t="s">
        <v>7278</v>
      </c>
      <c r="D1" s="27" t="s">
        <v>7238</v>
      </c>
      <c r="E1" s="27" t="s">
        <v>7239</v>
      </c>
      <c r="F1" s="27" t="s">
        <v>7263</v>
      </c>
      <c r="G1" s="27" t="s">
        <v>7451</v>
      </c>
      <c r="H1" s="27" t="s">
        <v>7452</v>
      </c>
      <c r="I1" s="27" t="s">
        <v>7453</v>
      </c>
      <c r="J1" s="27" t="s">
        <v>10029</v>
      </c>
      <c r="K1" s="27" t="s">
        <v>10030</v>
      </c>
      <c r="L1" s="27" t="s">
        <v>10031</v>
      </c>
    </row>
    <row r="2" ht="15.6" spans="1:12">
      <c r="A2" s="29" t="s">
        <v>3</v>
      </c>
      <c r="B2" s="29" t="s">
        <v>4</v>
      </c>
      <c r="C2" s="29" t="s">
        <v>5</v>
      </c>
      <c r="D2" s="29">
        <v>0.89482</v>
      </c>
      <c r="E2" s="29">
        <v>123.26336</v>
      </c>
      <c r="F2" s="27"/>
      <c r="G2" s="27"/>
      <c r="H2" s="27"/>
      <c r="I2" s="27"/>
      <c r="J2" s="27"/>
      <c r="K2" s="27"/>
      <c r="L2" s="27"/>
    </row>
    <row r="3" ht="15.6" spans="1:12">
      <c r="A3" s="29" t="s">
        <v>7</v>
      </c>
      <c r="B3" s="29" t="s">
        <v>8</v>
      </c>
      <c r="C3" s="29" t="s">
        <v>9</v>
      </c>
      <c r="D3" s="29">
        <v>0.850495994</v>
      </c>
      <c r="E3" s="29">
        <v>124.6885681152</v>
      </c>
      <c r="F3" s="27"/>
      <c r="G3" s="27"/>
      <c r="H3" s="27"/>
      <c r="I3" s="27"/>
      <c r="J3" s="27"/>
      <c r="K3" s="27"/>
      <c r="L3" s="27"/>
    </row>
    <row r="4" ht="15.6" spans="1:12">
      <c r="A4" s="29" t="s">
        <v>7</v>
      </c>
      <c r="B4" s="29" t="s">
        <v>8</v>
      </c>
      <c r="C4" s="29" t="s">
        <v>11</v>
      </c>
      <c r="D4" s="29">
        <v>0.851507008</v>
      </c>
      <c r="E4" s="29">
        <v>124.6896362305</v>
      </c>
      <c r="F4" s="27"/>
      <c r="G4" s="27"/>
      <c r="H4" s="27"/>
      <c r="I4" s="27"/>
      <c r="J4" s="27"/>
      <c r="K4" s="27"/>
      <c r="L4" s="27"/>
    </row>
    <row r="5" ht="15.6" spans="1:12">
      <c r="A5" s="29" t="s">
        <v>13</v>
      </c>
      <c r="B5" s="29" t="s">
        <v>8</v>
      </c>
      <c r="C5" s="29" t="s">
        <v>14</v>
      </c>
      <c r="D5" s="29">
        <v>0.715719998</v>
      </c>
      <c r="E5" s="29">
        <v>124.371673584</v>
      </c>
      <c r="F5" s="27"/>
      <c r="G5" s="27"/>
      <c r="H5" s="27"/>
      <c r="I5" s="27"/>
      <c r="J5" s="27"/>
      <c r="K5" s="27"/>
      <c r="L5" s="27"/>
    </row>
    <row r="6" ht="15.6" spans="1:12">
      <c r="A6" s="29" t="s">
        <v>13</v>
      </c>
      <c r="B6" s="29" t="s">
        <v>8</v>
      </c>
      <c r="C6" s="29" t="s">
        <v>16</v>
      </c>
      <c r="D6" s="29">
        <v>0.71509397</v>
      </c>
      <c r="E6" s="29">
        <v>124.3730926514</v>
      </c>
      <c r="F6" s="27"/>
      <c r="G6" s="27"/>
      <c r="H6" s="27"/>
      <c r="I6" s="27"/>
      <c r="J6" s="27"/>
      <c r="K6" s="27"/>
      <c r="L6" s="27"/>
    </row>
    <row r="7" ht="15.6" spans="1:12">
      <c r="A7" s="29" t="s">
        <v>18</v>
      </c>
      <c r="B7" s="29" t="s">
        <v>8</v>
      </c>
      <c r="C7" s="29" t="s">
        <v>19</v>
      </c>
      <c r="D7" s="29">
        <v>0.775586009</v>
      </c>
      <c r="E7" s="29">
        <v>124.6176681519</v>
      </c>
      <c r="F7" s="27"/>
      <c r="G7" s="27"/>
      <c r="H7" s="27"/>
      <c r="I7" s="27"/>
      <c r="J7" s="27"/>
      <c r="K7" s="27"/>
      <c r="L7" s="27"/>
    </row>
    <row r="8" ht="15.6" spans="1:12">
      <c r="A8" s="29" t="s">
        <v>21</v>
      </c>
      <c r="B8" s="29" t="s">
        <v>22</v>
      </c>
      <c r="C8" s="29" t="s">
        <v>23</v>
      </c>
      <c r="D8" s="29">
        <v>0.45646</v>
      </c>
      <c r="E8" s="29">
        <v>124.42854</v>
      </c>
      <c r="F8" s="27"/>
      <c r="G8" s="27"/>
      <c r="H8" s="27"/>
      <c r="I8" s="27"/>
      <c r="J8" s="27"/>
      <c r="K8" s="27"/>
      <c r="L8" s="27"/>
    </row>
    <row r="9" ht="15.6" spans="1:12">
      <c r="A9" s="29" t="s">
        <v>25</v>
      </c>
      <c r="B9" s="29" t="s">
        <v>8</v>
      </c>
      <c r="C9" s="29" t="s">
        <v>26</v>
      </c>
      <c r="D9" s="29">
        <v>0.702353001</v>
      </c>
      <c r="E9" s="29">
        <v>124.4048843384</v>
      </c>
      <c r="F9" s="27"/>
      <c r="G9" s="27"/>
      <c r="H9" s="27"/>
      <c r="I9" s="27"/>
      <c r="J9" s="27"/>
      <c r="K9" s="27"/>
      <c r="L9" s="27"/>
    </row>
    <row r="10" ht="15.6" spans="1:12">
      <c r="A10" s="29" t="s">
        <v>28</v>
      </c>
      <c r="B10" s="29" t="s">
        <v>8</v>
      </c>
      <c r="C10" s="29" t="s">
        <v>29</v>
      </c>
      <c r="D10" s="29">
        <v>0.65386802</v>
      </c>
      <c r="E10" s="29">
        <v>124.4543457031</v>
      </c>
      <c r="F10" s="27"/>
      <c r="G10" s="27"/>
      <c r="H10" s="27"/>
      <c r="I10" s="27"/>
      <c r="J10" s="27"/>
      <c r="K10" s="27"/>
      <c r="L10" s="27"/>
    </row>
    <row r="11" ht="15.6" spans="1:12">
      <c r="A11" s="29" t="s">
        <v>28</v>
      </c>
      <c r="B11" s="29" t="s">
        <v>8</v>
      </c>
      <c r="C11" s="29" t="s">
        <v>31</v>
      </c>
      <c r="D11" s="29">
        <v>0.656536996</v>
      </c>
      <c r="E11" s="29">
        <v>124.4607467651</v>
      </c>
      <c r="F11" s="27"/>
      <c r="G11" s="27"/>
      <c r="H11" s="27"/>
      <c r="I11" s="27"/>
      <c r="J11" s="27"/>
      <c r="K11" s="27"/>
      <c r="L11" s="27"/>
    </row>
    <row r="12" ht="15.6" spans="1:12">
      <c r="A12" s="29" t="s">
        <v>33</v>
      </c>
      <c r="B12" s="29" t="s">
        <v>8</v>
      </c>
      <c r="C12" s="29" t="s">
        <v>34</v>
      </c>
      <c r="D12" s="29">
        <v>0.582127988</v>
      </c>
      <c r="E12" s="29">
        <v>124.5267944336</v>
      </c>
      <c r="F12" s="27"/>
      <c r="G12" s="27"/>
      <c r="H12" s="27"/>
      <c r="I12" s="27"/>
      <c r="J12" s="27"/>
      <c r="K12" s="27"/>
      <c r="L12" s="27"/>
    </row>
    <row r="13" ht="15.6" spans="1:12">
      <c r="A13" s="29" t="s">
        <v>33</v>
      </c>
      <c r="B13" s="29" t="s">
        <v>8</v>
      </c>
      <c r="C13" s="29" t="s">
        <v>36</v>
      </c>
      <c r="D13" s="29">
        <v>0.578496993</v>
      </c>
      <c r="E13" s="29">
        <v>124.5134048462</v>
      </c>
      <c r="F13" s="27"/>
      <c r="G13" s="27"/>
      <c r="H13" s="27"/>
      <c r="I13" s="27"/>
      <c r="J13" s="27"/>
      <c r="K13" s="27"/>
      <c r="L13" s="27"/>
    </row>
    <row r="14" ht="15.6" spans="1:12">
      <c r="A14" s="29" t="s">
        <v>38</v>
      </c>
      <c r="B14" s="29" t="s">
        <v>39</v>
      </c>
      <c r="C14" s="29" t="s">
        <v>40</v>
      </c>
      <c r="D14" s="29">
        <v>0.792775989</v>
      </c>
      <c r="E14" s="29">
        <v>124.453163147</v>
      </c>
      <c r="F14" s="27"/>
      <c r="G14" s="27"/>
      <c r="H14" s="27"/>
      <c r="I14" s="27"/>
      <c r="J14" s="27"/>
      <c r="K14" s="27"/>
      <c r="L14" s="27"/>
    </row>
    <row r="15" ht="15.6" spans="1:12">
      <c r="A15" s="29" t="s">
        <v>42</v>
      </c>
      <c r="B15" s="29" t="s">
        <v>39</v>
      </c>
      <c r="C15" s="29" t="s">
        <v>43</v>
      </c>
      <c r="D15" s="29">
        <v>0.801227987</v>
      </c>
      <c r="E15" s="29">
        <v>124.4471588135</v>
      </c>
      <c r="F15" s="27"/>
      <c r="G15" s="27"/>
      <c r="H15" s="27"/>
      <c r="I15" s="27"/>
      <c r="J15" s="27"/>
      <c r="K15" s="27"/>
      <c r="L15" s="27"/>
    </row>
    <row r="16" ht="15.6" spans="1:12">
      <c r="A16" s="29" t="s">
        <v>42</v>
      </c>
      <c r="B16" s="29" t="s">
        <v>39</v>
      </c>
      <c r="C16" s="29" t="s">
        <v>45</v>
      </c>
      <c r="D16" s="29">
        <v>0.804587007</v>
      </c>
      <c r="E16" s="29">
        <v>124.445930481</v>
      </c>
      <c r="F16" s="27"/>
      <c r="G16" s="27"/>
      <c r="H16" s="27"/>
      <c r="I16" s="27"/>
      <c r="J16" s="27"/>
      <c r="K16" s="27"/>
      <c r="L16" s="27"/>
    </row>
    <row r="17" ht="15.6" spans="1:12">
      <c r="A17" s="29" t="s">
        <v>46</v>
      </c>
      <c r="B17" s="29" t="s">
        <v>22</v>
      </c>
      <c r="C17" s="29" t="s">
        <v>47</v>
      </c>
      <c r="D17" s="29">
        <v>0.37527</v>
      </c>
      <c r="E17" s="29">
        <v>124.00867</v>
      </c>
      <c r="F17" s="27"/>
      <c r="G17" s="27"/>
      <c r="H17" s="27"/>
      <c r="I17" s="27"/>
      <c r="J17" s="27"/>
      <c r="K17" s="27"/>
      <c r="L17" s="27"/>
    </row>
    <row r="18" ht="15.6" spans="1:12">
      <c r="A18" s="29" t="s">
        <v>46</v>
      </c>
      <c r="B18" s="29" t="s">
        <v>22</v>
      </c>
      <c r="C18" s="29" t="s">
        <v>48</v>
      </c>
      <c r="D18" s="29">
        <v>0.38067</v>
      </c>
      <c r="E18" s="29">
        <v>124.01775</v>
      </c>
      <c r="F18" s="27"/>
      <c r="G18" s="27"/>
      <c r="H18" s="27"/>
      <c r="I18" s="27"/>
      <c r="J18" s="27"/>
      <c r="K18" s="27"/>
      <c r="L18" s="27"/>
    </row>
    <row r="19" ht="15.6" spans="1:12">
      <c r="A19" s="29" t="s">
        <v>21</v>
      </c>
      <c r="B19" s="29" t="s">
        <v>22</v>
      </c>
      <c r="C19" s="29" t="s">
        <v>50</v>
      </c>
      <c r="D19" s="29">
        <v>0.45651</v>
      </c>
      <c r="E19" s="29">
        <v>124.40461</v>
      </c>
      <c r="F19" s="27"/>
      <c r="G19" s="27"/>
      <c r="H19" s="27"/>
      <c r="I19" s="27"/>
      <c r="J19" s="27"/>
      <c r="K19" s="27"/>
      <c r="L19" s="27"/>
    </row>
    <row r="20" ht="15.6" spans="1:12">
      <c r="A20" s="29" t="s">
        <v>52</v>
      </c>
      <c r="B20" s="29" t="s">
        <v>8</v>
      </c>
      <c r="C20" s="29" t="s">
        <v>53</v>
      </c>
      <c r="D20" s="29">
        <v>0.807310998</v>
      </c>
      <c r="E20" s="29">
        <v>124.6551818848</v>
      </c>
      <c r="F20" s="27"/>
      <c r="G20" s="27"/>
      <c r="H20" s="27"/>
      <c r="I20" s="27"/>
      <c r="J20" s="27"/>
      <c r="K20" s="27"/>
      <c r="L20" s="27"/>
    </row>
    <row r="21" ht="15.6" spans="1:12">
      <c r="A21" s="29" t="s">
        <v>55</v>
      </c>
      <c r="B21" s="29" t="s">
        <v>8</v>
      </c>
      <c r="C21" s="29" t="s">
        <v>56</v>
      </c>
      <c r="D21" s="29">
        <v>0.731059015</v>
      </c>
      <c r="E21" s="29">
        <v>124.357131958</v>
      </c>
      <c r="F21" s="27"/>
      <c r="G21" s="27"/>
      <c r="H21" s="27"/>
      <c r="I21" s="27"/>
      <c r="J21" s="27"/>
      <c r="K21" s="27"/>
      <c r="L21" s="27"/>
    </row>
    <row r="22" ht="15.6" spans="1:12">
      <c r="A22" s="29" t="s">
        <v>55</v>
      </c>
      <c r="B22" s="29" t="s">
        <v>8</v>
      </c>
      <c r="C22" s="29" t="s">
        <v>57</v>
      </c>
      <c r="D22" s="29">
        <v>0.729471028</v>
      </c>
      <c r="E22" s="29">
        <v>124.3557052612</v>
      </c>
      <c r="F22" s="27"/>
      <c r="G22" s="27"/>
      <c r="H22" s="27"/>
      <c r="I22" s="27"/>
      <c r="J22" s="27"/>
      <c r="K22" s="27"/>
      <c r="L22" s="27"/>
    </row>
    <row r="23" ht="15.6" spans="1:12">
      <c r="A23" s="29" t="s">
        <v>58</v>
      </c>
      <c r="B23" s="29" t="s">
        <v>8</v>
      </c>
      <c r="C23" s="29" t="s">
        <v>59</v>
      </c>
      <c r="D23" s="29">
        <v>0.638274014</v>
      </c>
      <c r="E23" s="29">
        <v>124.5299682617</v>
      </c>
      <c r="F23" s="27"/>
      <c r="G23" s="27"/>
      <c r="H23" s="27"/>
      <c r="I23" s="27"/>
      <c r="J23" s="27"/>
      <c r="K23" s="27"/>
      <c r="L23" s="27"/>
    </row>
    <row r="24" ht="15.6" spans="1:12">
      <c r="A24" s="29" t="s">
        <v>58</v>
      </c>
      <c r="B24" s="29" t="s">
        <v>8</v>
      </c>
      <c r="C24" s="29" t="s">
        <v>60</v>
      </c>
      <c r="D24" s="29">
        <v>0.653325975</v>
      </c>
      <c r="E24" s="29">
        <v>124.5497055054</v>
      </c>
      <c r="F24" s="27"/>
      <c r="G24" s="27"/>
      <c r="H24" s="27"/>
      <c r="I24" s="27"/>
      <c r="J24" s="27"/>
      <c r="K24" s="27"/>
      <c r="L24" s="27"/>
    </row>
    <row r="25" ht="15.6" spans="1:12">
      <c r="A25" s="29" t="s">
        <v>61</v>
      </c>
      <c r="B25" s="29" t="s">
        <v>8</v>
      </c>
      <c r="C25" s="29" t="s">
        <v>62</v>
      </c>
      <c r="D25" s="29">
        <v>0.621475995</v>
      </c>
      <c r="E25" s="29">
        <v>124.5462417603</v>
      </c>
      <c r="F25" s="27"/>
      <c r="G25" s="27"/>
      <c r="H25" s="27"/>
      <c r="I25" s="27"/>
      <c r="J25" s="27"/>
      <c r="K25" s="27"/>
      <c r="L25" s="27"/>
    </row>
    <row r="26" ht="15.6" spans="1:12">
      <c r="A26" s="29" t="s">
        <v>63</v>
      </c>
      <c r="B26" s="29" t="s">
        <v>39</v>
      </c>
      <c r="C26" s="29" t="s">
        <v>64</v>
      </c>
      <c r="D26" s="29">
        <v>0.806639016</v>
      </c>
      <c r="E26" s="29">
        <v>124.4389190674</v>
      </c>
      <c r="F26" s="27"/>
      <c r="G26" s="27"/>
      <c r="H26" s="27"/>
      <c r="I26" s="27"/>
      <c r="J26" s="27"/>
      <c r="K26" s="27"/>
      <c r="L26" s="27"/>
    </row>
    <row r="27" ht="15.6" spans="1:12">
      <c r="A27" s="29" t="s">
        <v>65</v>
      </c>
      <c r="B27" s="29" t="s">
        <v>39</v>
      </c>
      <c r="C27" s="29" t="s">
        <v>66</v>
      </c>
      <c r="D27" s="29">
        <v>0.810151994</v>
      </c>
      <c r="E27" s="29">
        <v>124.4326705933</v>
      </c>
      <c r="F27" s="27"/>
      <c r="G27" s="27"/>
      <c r="H27" s="27"/>
      <c r="I27" s="27"/>
      <c r="J27" s="27"/>
      <c r="K27" s="27"/>
      <c r="L27" s="27"/>
    </row>
    <row r="28" ht="15.6" spans="1:12">
      <c r="A28" s="29" t="s">
        <v>67</v>
      </c>
      <c r="B28" s="29" t="s">
        <v>39</v>
      </c>
      <c r="C28" s="29" t="s">
        <v>68</v>
      </c>
      <c r="D28" s="29">
        <v>0.843622029</v>
      </c>
      <c r="E28" s="29">
        <v>124.4369277954</v>
      </c>
      <c r="F28" s="27"/>
      <c r="G28" s="27"/>
      <c r="H28" s="27"/>
      <c r="I28" s="27"/>
      <c r="J28" s="27"/>
      <c r="K28" s="27"/>
      <c r="L28" s="27"/>
    </row>
    <row r="29" ht="15.6" spans="1:12">
      <c r="A29" s="29" t="s">
        <v>69</v>
      </c>
      <c r="B29" s="29" t="s">
        <v>8</v>
      </c>
      <c r="C29" s="29" t="s">
        <v>70</v>
      </c>
      <c r="D29" s="29">
        <v>0.663199008</v>
      </c>
      <c r="E29" s="29">
        <v>124.558807373</v>
      </c>
      <c r="F29" s="27"/>
      <c r="G29" s="27"/>
      <c r="H29" s="27"/>
      <c r="I29" s="27"/>
      <c r="J29" s="27"/>
      <c r="K29" s="27"/>
      <c r="L29" s="27"/>
    </row>
    <row r="30" ht="15.6" spans="1:12">
      <c r="A30" s="29" t="s">
        <v>71</v>
      </c>
      <c r="B30" s="29" t="s">
        <v>8</v>
      </c>
      <c r="C30" s="29" t="s">
        <v>72</v>
      </c>
      <c r="D30" s="29">
        <v>0.710985005</v>
      </c>
      <c r="E30" s="29">
        <v>124.3827438354</v>
      </c>
      <c r="F30" s="27"/>
      <c r="G30" s="27"/>
      <c r="H30" s="27"/>
      <c r="I30" s="27"/>
      <c r="J30" s="27"/>
      <c r="K30" s="27"/>
      <c r="L30" s="27"/>
    </row>
    <row r="31" ht="15.6" spans="1:12">
      <c r="A31" s="29" t="s">
        <v>73</v>
      </c>
      <c r="B31" s="29" t="s">
        <v>8</v>
      </c>
      <c r="C31" s="29" t="s">
        <v>74</v>
      </c>
      <c r="D31" s="29">
        <v>0.719455004</v>
      </c>
      <c r="E31" s="29">
        <v>124.3938980103</v>
      </c>
      <c r="F31" s="27"/>
      <c r="G31" s="27"/>
      <c r="H31" s="27"/>
      <c r="I31" s="27"/>
      <c r="J31" s="27"/>
      <c r="K31" s="27"/>
      <c r="L31" s="27"/>
    </row>
    <row r="32" ht="15.6" spans="1:12">
      <c r="A32" s="29" t="s">
        <v>28</v>
      </c>
      <c r="B32" s="29" t="s">
        <v>8</v>
      </c>
      <c r="C32" s="29" t="s">
        <v>75</v>
      </c>
      <c r="D32" s="29">
        <v>0.651166022</v>
      </c>
      <c r="E32" s="29">
        <v>124.4683380127</v>
      </c>
      <c r="F32" s="27"/>
      <c r="G32" s="27"/>
      <c r="H32" s="27"/>
      <c r="I32" s="27"/>
      <c r="J32" s="27"/>
      <c r="K32" s="27"/>
      <c r="L32" s="27"/>
    </row>
    <row r="33" ht="15.6" spans="1:12">
      <c r="A33" s="29" t="s">
        <v>76</v>
      </c>
      <c r="B33" s="29" t="s">
        <v>8</v>
      </c>
      <c r="C33" s="29" t="s">
        <v>77</v>
      </c>
      <c r="D33" s="29">
        <v>0.634568989</v>
      </c>
      <c r="E33" s="29">
        <v>124.5111236572</v>
      </c>
      <c r="F33" s="27"/>
      <c r="G33" s="27"/>
      <c r="H33" s="27"/>
      <c r="I33" s="27"/>
      <c r="J33" s="27"/>
      <c r="K33" s="27"/>
      <c r="L33" s="27"/>
    </row>
    <row r="34" ht="15.6" spans="1:12">
      <c r="A34" s="29" t="s">
        <v>78</v>
      </c>
      <c r="B34" s="29" t="s">
        <v>8</v>
      </c>
      <c r="C34" s="29" t="s">
        <v>79</v>
      </c>
      <c r="D34" s="29">
        <v>0.676706</v>
      </c>
      <c r="E34" s="29">
        <v>124.538035</v>
      </c>
      <c r="F34" s="27"/>
      <c r="G34" s="27"/>
      <c r="H34" s="27"/>
      <c r="I34" s="27"/>
      <c r="J34" s="27"/>
      <c r="K34" s="27"/>
      <c r="L34" s="27"/>
    </row>
    <row r="35" ht="15.6" spans="1:12">
      <c r="A35" s="29" t="s">
        <v>46</v>
      </c>
      <c r="B35" s="29" t="s">
        <v>22</v>
      </c>
      <c r="C35" s="29" t="s">
        <v>80</v>
      </c>
      <c r="D35" s="29">
        <v>0.37606</v>
      </c>
      <c r="E35" s="29">
        <v>124.02419</v>
      </c>
      <c r="F35" s="27"/>
      <c r="G35" s="27"/>
      <c r="H35" s="27"/>
      <c r="I35" s="27"/>
      <c r="J35" s="27"/>
      <c r="K35" s="27"/>
      <c r="L35" s="27"/>
    </row>
    <row r="36" ht="15.6" spans="1:12">
      <c r="A36" s="29" t="s">
        <v>81</v>
      </c>
      <c r="B36" s="29" t="s">
        <v>8</v>
      </c>
      <c r="C36" s="29" t="s">
        <v>82</v>
      </c>
      <c r="D36" s="29">
        <v>0.74456197</v>
      </c>
      <c r="E36" s="29">
        <v>124.6083374023</v>
      </c>
      <c r="F36" s="27"/>
      <c r="G36" s="27"/>
      <c r="H36" s="27"/>
      <c r="I36" s="27"/>
      <c r="J36" s="27"/>
      <c r="K36" s="27"/>
      <c r="L36" s="27"/>
    </row>
    <row r="37" ht="15.6" spans="1:12">
      <c r="A37" s="29" t="s">
        <v>81</v>
      </c>
      <c r="B37" s="29" t="s">
        <v>8</v>
      </c>
      <c r="C37" s="29" t="s">
        <v>83</v>
      </c>
      <c r="D37" s="29">
        <v>0.746703029</v>
      </c>
      <c r="E37" s="29">
        <v>124.608291626</v>
      </c>
      <c r="F37" s="27"/>
      <c r="G37" s="27"/>
      <c r="H37" s="27"/>
      <c r="I37" s="27"/>
      <c r="J37" s="27"/>
      <c r="K37" s="27"/>
      <c r="L37" s="27"/>
    </row>
    <row r="38" ht="15.6" spans="1:12">
      <c r="A38" s="29" t="s">
        <v>84</v>
      </c>
      <c r="B38" s="29" t="s">
        <v>8</v>
      </c>
      <c r="C38" s="29" t="s">
        <v>85</v>
      </c>
      <c r="D38" s="29">
        <v>0.757080972</v>
      </c>
      <c r="E38" s="29">
        <v>124.6122360229</v>
      </c>
      <c r="F38" s="27"/>
      <c r="G38" s="27"/>
      <c r="H38" s="27"/>
      <c r="I38" s="27"/>
      <c r="J38" s="27"/>
      <c r="K38" s="27"/>
      <c r="L38" s="27"/>
    </row>
    <row r="39" ht="15.6" spans="1:12">
      <c r="A39" s="29" t="s">
        <v>84</v>
      </c>
      <c r="B39" s="29" t="s">
        <v>8</v>
      </c>
      <c r="C39" s="29" t="s">
        <v>86</v>
      </c>
      <c r="D39" s="29">
        <v>0.762027979</v>
      </c>
      <c r="E39" s="29">
        <v>124.6130371094</v>
      </c>
      <c r="F39" s="27"/>
      <c r="G39" s="27"/>
      <c r="H39" s="27"/>
      <c r="I39" s="27"/>
      <c r="J39" s="27"/>
      <c r="K39" s="27"/>
      <c r="L39" s="27"/>
    </row>
    <row r="40" ht="15.6" spans="1:12">
      <c r="A40" s="29" t="s">
        <v>84</v>
      </c>
      <c r="B40" s="29" t="s">
        <v>8</v>
      </c>
      <c r="C40" s="29" t="s">
        <v>87</v>
      </c>
      <c r="D40" s="29">
        <v>0.765913069</v>
      </c>
      <c r="E40" s="29">
        <v>124.6152648926</v>
      </c>
      <c r="F40" s="27"/>
      <c r="G40" s="27"/>
      <c r="H40" s="27"/>
      <c r="I40" s="27"/>
      <c r="J40" s="27"/>
      <c r="K40" s="27"/>
      <c r="L40" s="27"/>
    </row>
    <row r="41" ht="15.6" spans="1:12">
      <c r="A41" s="29" t="s">
        <v>73</v>
      </c>
      <c r="B41" s="29" t="s">
        <v>8</v>
      </c>
      <c r="C41" s="29" t="s">
        <v>88</v>
      </c>
      <c r="D41" s="29">
        <v>0.722661972</v>
      </c>
      <c r="E41" s="29">
        <v>124.3877944946</v>
      </c>
      <c r="F41" s="27"/>
      <c r="G41" s="27"/>
      <c r="H41" s="27"/>
      <c r="I41" s="27"/>
      <c r="J41" s="27"/>
      <c r="K41" s="27"/>
      <c r="L41" s="27"/>
    </row>
    <row r="42" ht="15.6" spans="1:12">
      <c r="A42" s="29" t="s">
        <v>89</v>
      </c>
      <c r="B42" s="29" t="s">
        <v>8</v>
      </c>
      <c r="C42" s="29" t="s">
        <v>90</v>
      </c>
      <c r="D42" s="29">
        <v>0.71321702</v>
      </c>
      <c r="E42" s="29">
        <v>124.3929595947</v>
      </c>
      <c r="F42" s="27"/>
      <c r="G42" s="27"/>
      <c r="H42" s="27"/>
      <c r="I42" s="27"/>
      <c r="J42" s="27"/>
      <c r="K42" s="27"/>
      <c r="L42" s="27"/>
    </row>
    <row r="43" ht="15.6" spans="1:12">
      <c r="A43" s="29" t="s">
        <v>89</v>
      </c>
      <c r="B43" s="29" t="s">
        <v>8</v>
      </c>
      <c r="C43" s="29" t="s">
        <v>91</v>
      </c>
      <c r="D43" s="29">
        <v>0.713367999</v>
      </c>
      <c r="E43" s="29">
        <v>124.3912124634</v>
      </c>
      <c r="F43" s="27"/>
      <c r="G43" s="27"/>
      <c r="H43" s="27"/>
      <c r="I43" s="27"/>
      <c r="J43" s="27"/>
      <c r="K43" s="27"/>
      <c r="L43" s="27"/>
    </row>
    <row r="44" ht="15.6" spans="1:12">
      <c r="A44" s="29" t="s">
        <v>92</v>
      </c>
      <c r="B44" s="29" t="s">
        <v>8</v>
      </c>
      <c r="C44" s="29" t="s">
        <v>93</v>
      </c>
      <c r="D44" s="29">
        <v>0.750178993</v>
      </c>
      <c r="E44" s="29">
        <v>124.4491882324</v>
      </c>
      <c r="F44" s="27"/>
      <c r="G44" s="27"/>
      <c r="H44" s="27"/>
      <c r="I44" s="27"/>
      <c r="J44" s="27"/>
      <c r="K44" s="27"/>
      <c r="L44" s="27"/>
    </row>
    <row r="45" ht="15.6" spans="1:12">
      <c r="A45" s="29" t="s">
        <v>92</v>
      </c>
      <c r="B45" s="29" t="s">
        <v>8</v>
      </c>
      <c r="C45" s="29" t="s">
        <v>94</v>
      </c>
      <c r="D45" s="29">
        <v>0.761489987</v>
      </c>
      <c r="E45" s="29">
        <v>124.4453735352</v>
      </c>
      <c r="F45" s="27"/>
      <c r="G45" s="27"/>
      <c r="H45" s="27"/>
      <c r="I45" s="27"/>
      <c r="J45" s="27"/>
      <c r="K45" s="27"/>
      <c r="L45" s="27"/>
    </row>
    <row r="46" ht="15.6" spans="1:12">
      <c r="A46" s="29" t="s">
        <v>92</v>
      </c>
      <c r="B46" s="29" t="s">
        <v>8</v>
      </c>
      <c r="C46" s="29" t="s">
        <v>95</v>
      </c>
      <c r="D46" s="29">
        <v>0.764397979</v>
      </c>
      <c r="E46" s="29">
        <v>124.4439849854</v>
      </c>
      <c r="F46" s="27"/>
      <c r="G46" s="27"/>
      <c r="H46" s="27"/>
      <c r="I46" s="27"/>
      <c r="J46" s="27"/>
      <c r="K46" s="27"/>
      <c r="L46" s="27"/>
    </row>
    <row r="47" ht="15.6" spans="1:12">
      <c r="A47" s="29" t="s">
        <v>96</v>
      </c>
      <c r="B47" s="29" t="s">
        <v>8</v>
      </c>
      <c r="C47" s="29" t="s">
        <v>97</v>
      </c>
      <c r="D47" s="29">
        <v>0.779420972</v>
      </c>
      <c r="E47" s="29">
        <v>124.4586334229</v>
      </c>
      <c r="F47" s="27"/>
      <c r="G47" s="27"/>
      <c r="H47" s="27"/>
      <c r="I47" s="27"/>
      <c r="J47" s="27"/>
      <c r="K47" s="27"/>
      <c r="L47" s="27"/>
    </row>
    <row r="48" ht="15.6" spans="1:12">
      <c r="A48" s="29" t="s">
        <v>98</v>
      </c>
      <c r="B48" s="29" t="s">
        <v>8</v>
      </c>
      <c r="C48" s="29" t="s">
        <v>99</v>
      </c>
      <c r="D48" s="29">
        <v>0.791092992</v>
      </c>
      <c r="E48" s="29">
        <v>124.5321578979</v>
      </c>
      <c r="F48" s="27"/>
      <c r="G48" s="27"/>
      <c r="H48" s="27"/>
      <c r="I48" s="27"/>
      <c r="J48" s="27"/>
      <c r="K48" s="27"/>
      <c r="L48" s="27"/>
    </row>
    <row r="49" ht="15.6" spans="1:12">
      <c r="A49" s="29" t="s">
        <v>100</v>
      </c>
      <c r="B49" s="29" t="s">
        <v>101</v>
      </c>
      <c r="C49" s="29" t="s">
        <v>102</v>
      </c>
      <c r="D49" s="29">
        <v>0.829955995</v>
      </c>
      <c r="E49" s="29">
        <v>124.432762146</v>
      </c>
      <c r="F49" s="27"/>
      <c r="G49" s="27"/>
      <c r="H49" s="27"/>
      <c r="I49" s="27"/>
      <c r="J49" s="27"/>
      <c r="K49" s="27"/>
      <c r="L49" s="27"/>
    </row>
    <row r="50" ht="15.6" spans="1:12">
      <c r="A50" s="29" t="s">
        <v>103</v>
      </c>
      <c r="B50" s="29" t="s">
        <v>101</v>
      </c>
      <c r="C50" s="29" t="s">
        <v>104</v>
      </c>
      <c r="D50" s="29">
        <v>0.799368978</v>
      </c>
      <c r="E50" s="29">
        <v>124.4217071533</v>
      </c>
      <c r="F50" s="27"/>
      <c r="G50" s="27"/>
      <c r="H50" s="27"/>
      <c r="I50" s="27"/>
      <c r="J50" s="27"/>
      <c r="K50" s="27"/>
      <c r="L50" s="27"/>
    </row>
    <row r="51" ht="15.6" spans="1:12">
      <c r="A51" s="29" t="s">
        <v>105</v>
      </c>
      <c r="B51" s="29" t="s">
        <v>22</v>
      </c>
      <c r="C51" s="29" t="s">
        <v>106</v>
      </c>
      <c r="D51" s="29">
        <v>0.39636</v>
      </c>
      <c r="E51" s="29">
        <v>124.1124</v>
      </c>
      <c r="F51" s="27"/>
      <c r="G51" s="27"/>
      <c r="H51" s="27"/>
      <c r="I51" s="27"/>
      <c r="J51" s="27"/>
      <c r="K51" s="27"/>
      <c r="L51" s="27"/>
    </row>
    <row r="52" ht="15.6" spans="1:12">
      <c r="A52" s="29" t="s">
        <v>105</v>
      </c>
      <c r="B52" s="29" t="s">
        <v>22</v>
      </c>
      <c r="C52" s="29" t="s">
        <v>107</v>
      </c>
      <c r="D52" s="29">
        <v>0.39418</v>
      </c>
      <c r="E52" s="29">
        <v>124.11255</v>
      </c>
      <c r="F52" s="27"/>
      <c r="G52" s="27"/>
      <c r="H52" s="27"/>
      <c r="I52" s="27"/>
      <c r="J52" s="27"/>
      <c r="K52" s="27"/>
      <c r="L52" s="27"/>
    </row>
    <row r="53" ht="15.6" spans="1:12">
      <c r="A53" s="29" t="s">
        <v>108</v>
      </c>
      <c r="B53" s="29" t="s">
        <v>22</v>
      </c>
      <c r="C53" s="29" t="s">
        <v>109</v>
      </c>
      <c r="D53" s="29">
        <v>0.43266</v>
      </c>
      <c r="E53" s="29">
        <v>124.2265</v>
      </c>
      <c r="F53" s="27"/>
      <c r="G53" s="27"/>
      <c r="H53" s="27"/>
      <c r="I53" s="27"/>
      <c r="J53" s="27"/>
      <c r="K53" s="27"/>
      <c r="L53" s="27"/>
    </row>
    <row r="54" ht="15.6" spans="1:12">
      <c r="A54" s="29" t="s">
        <v>108</v>
      </c>
      <c r="B54" s="29" t="s">
        <v>22</v>
      </c>
      <c r="C54" s="29" t="s">
        <v>110</v>
      </c>
      <c r="D54" s="29">
        <v>0.40666</v>
      </c>
      <c r="E54" s="29">
        <v>124.24977</v>
      </c>
      <c r="F54" s="27"/>
      <c r="G54" s="27"/>
      <c r="H54" s="27"/>
      <c r="I54" s="27"/>
      <c r="J54" s="27"/>
      <c r="K54" s="27"/>
      <c r="L54" s="27"/>
    </row>
    <row r="55" ht="15.6" spans="1:12">
      <c r="A55" s="29" t="s">
        <v>7</v>
      </c>
      <c r="B55" s="29" t="s">
        <v>8</v>
      </c>
      <c r="C55" s="29" t="s">
        <v>111</v>
      </c>
      <c r="D55" s="29">
        <v>0.84720403</v>
      </c>
      <c r="E55" s="29">
        <v>124.7015457153</v>
      </c>
      <c r="F55" s="27"/>
      <c r="G55" s="27"/>
      <c r="H55" s="27"/>
      <c r="I55" s="27"/>
      <c r="J55" s="27"/>
      <c r="K55" s="27"/>
      <c r="L55" s="27"/>
    </row>
    <row r="56" ht="15.6" spans="1:12">
      <c r="A56" s="29" t="s">
        <v>89</v>
      </c>
      <c r="B56" s="29" t="s">
        <v>8</v>
      </c>
      <c r="C56" s="29" t="s">
        <v>112</v>
      </c>
      <c r="D56" s="29">
        <v>0.710003018</v>
      </c>
      <c r="E56" s="29">
        <v>124.388458252</v>
      </c>
      <c r="F56" s="27"/>
      <c r="G56" s="27"/>
      <c r="H56" s="27"/>
      <c r="I56" s="27"/>
      <c r="J56" s="27"/>
      <c r="K56" s="27"/>
      <c r="L56" s="27"/>
    </row>
    <row r="57" ht="15.6" spans="1:12">
      <c r="A57" s="29" t="s">
        <v>84</v>
      </c>
      <c r="B57" s="29" t="s">
        <v>8</v>
      </c>
      <c r="C57" s="29" t="s">
        <v>113</v>
      </c>
      <c r="D57" s="29">
        <v>0.768944979</v>
      </c>
      <c r="E57" s="29">
        <v>124.6127090454</v>
      </c>
      <c r="F57" s="27"/>
      <c r="G57" s="27"/>
      <c r="H57" s="27"/>
      <c r="I57" s="27"/>
      <c r="J57" s="27"/>
      <c r="K57" s="27"/>
      <c r="L57" s="27"/>
    </row>
    <row r="58" ht="15.6" spans="1:12">
      <c r="A58" s="29" t="s">
        <v>46</v>
      </c>
      <c r="B58" s="29" t="s">
        <v>22</v>
      </c>
      <c r="C58" s="29" t="s">
        <v>114</v>
      </c>
      <c r="D58" s="29">
        <v>0.396904</v>
      </c>
      <c r="E58" s="29">
        <v>124.112723</v>
      </c>
      <c r="F58" s="27"/>
      <c r="G58" s="27"/>
      <c r="H58" s="27"/>
      <c r="I58" s="27"/>
      <c r="J58" s="27"/>
      <c r="K58" s="27"/>
      <c r="L58" s="27"/>
    </row>
    <row r="59" ht="15.6" spans="1:12">
      <c r="A59" s="29" t="s">
        <v>46</v>
      </c>
      <c r="B59" s="29" t="s">
        <v>22</v>
      </c>
      <c r="C59" s="29" t="s">
        <v>115</v>
      </c>
      <c r="D59" s="29">
        <v>0.36571</v>
      </c>
      <c r="E59" s="29">
        <v>123.97835</v>
      </c>
      <c r="F59" s="27"/>
      <c r="G59" s="27"/>
      <c r="H59" s="27"/>
      <c r="I59" s="27"/>
      <c r="J59" s="27"/>
      <c r="K59" s="27"/>
      <c r="L59" s="27"/>
    </row>
    <row r="60" ht="15.6" spans="1:12">
      <c r="A60" s="29" t="s">
        <v>71</v>
      </c>
      <c r="B60" s="29" t="s">
        <v>8</v>
      </c>
      <c r="C60" s="29" t="s">
        <v>116</v>
      </c>
      <c r="D60" s="29">
        <v>0.709901989</v>
      </c>
      <c r="E60" s="29">
        <v>124.3851318359</v>
      </c>
      <c r="F60" s="27"/>
      <c r="G60" s="27"/>
      <c r="H60" s="27"/>
      <c r="I60" s="27"/>
      <c r="J60" s="27"/>
      <c r="K60" s="27"/>
      <c r="L60" s="27"/>
    </row>
    <row r="61" ht="15.6" spans="1:12">
      <c r="A61" s="29" t="s">
        <v>71</v>
      </c>
      <c r="B61" s="29" t="s">
        <v>8</v>
      </c>
      <c r="C61" s="29" t="s">
        <v>117</v>
      </c>
      <c r="D61" s="29">
        <v>0.710241973</v>
      </c>
      <c r="E61" s="29">
        <v>124.3853988647</v>
      </c>
      <c r="F61" s="27"/>
      <c r="G61" s="27"/>
      <c r="H61" s="27"/>
      <c r="I61" s="27"/>
      <c r="J61" s="27"/>
      <c r="K61" s="27"/>
      <c r="L61" s="27"/>
    </row>
    <row r="62" ht="15.6" spans="1:12">
      <c r="A62" s="29" t="s">
        <v>118</v>
      </c>
      <c r="B62" s="29" t="s">
        <v>8</v>
      </c>
      <c r="C62" s="29" t="s">
        <v>119</v>
      </c>
      <c r="D62" s="29">
        <v>0.53293401</v>
      </c>
      <c r="E62" s="29">
        <v>124.4684906006</v>
      </c>
      <c r="F62" s="27"/>
      <c r="G62" s="27"/>
      <c r="H62" s="27"/>
      <c r="I62" s="27"/>
      <c r="J62" s="27"/>
      <c r="K62" s="27"/>
      <c r="L62" s="27"/>
    </row>
    <row r="63" ht="15.6" spans="1:12">
      <c r="A63" s="29" t="s">
        <v>120</v>
      </c>
      <c r="B63" s="29" t="s">
        <v>8</v>
      </c>
      <c r="C63" s="29" t="s">
        <v>121</v>
      </c>
      <c r="D63" s="29">
        <v>0.480621994</v>
      </c>
      <c r="E63" s="29">
        <v>124.4799118042</v>
      </c>
      <c r="F63" s="27"/>
      <c r="G63" s="27"/>
      <c r="H63" s="27"/>
      <c r="I63" s="27"/>
      <c r="J63" s="27"/>
      <c r="K63" s="27"/>
      <c r="L63" s="27"/>
    </row>
    <row r="64" ht="15.6" spans="1:12">
      <c r="A64" s="29" t="s">
        <v>122</v>
      </c>
      <c r="B64" s="29" t="s">
        <v>39</v>
      </c>
      <c r="C64" s="29" t="s">
        <v>123</v>
      </c>
      <c r="D64" s="29">
        <v>0.791157007</v>
      </c>
      <c r="E64" s="29">
        <v>124.4656295776</v>
      </c>
      <c r="F64" s="27"/>
      <c r="G64" s="27"/>
      <c r="H64" s="27"/>
      <c r="I64" s="27"/>
      <c r="J64" s="27"/>
      <c r="K64" s="27"/>
      <c r="L64" s="27"/>
    </row>
    <row r="65" ht="15.6" spans="1:12">
      <c r="A65" s="29" t="s">
        <v>96</v>
      </c>
      <c r="B65" s="29" t="s">
        <v>39</v>
      </c>
      <c r="C65" s="29" t="s">
        <v>124</v>
      </c>
      <c r="D65" s="29">
        <v>0.785552025</v>
      </c>
      <c r="E65" s="29">
        <v>124.4533157349</v>
      </c>
      <c r="F65" s="27"/>
      <c r="G65" s="27"/>
      <c r="H65" s="27"/>
      <c r="I65" s="27"/>
      <c r="J65" s="27"/>
      <c r="K65" s="27"/>
      <c r="L65" s="27"/>
    </row>
    <row r="66" ht="15.6" spans="1:12">
      <c r="A66" s="29" t="s">
        <v>38</v>
      </c>
      <c r="B66" s="29" t="s">
        <v>39</v>
      </c>
      <c r="C66" s="29" t="s">
        <v>125</v>
      </c>
      <c r="D66" s="29">
        <v>0.791858971</v>
      </c>
      <c r="E66" s="29">
        <v>124.4532165527</v>
      </c>
      <c r="F66" s="27"/>
      <c r="G66" s="27"/>
      <c r="H66" s="27"/>
      <c r="I66" s="27"/>
      <c r="J66" s="27"/>
      <c r="K66" s="27"/>
      <c r="L66" s="27"/>
    </row>
    <row r="67" ht="15.6" spans="1:12">
      <c r="A67" s="29" t="s">
        <v>78</v>
      </c>
      <c r="B67" s="29" t="s">
        <v>8</v>
      </c>
      <c r="C67" s="29" t="s">
        <v>126</v>
      </c>
      <c r="D67" s="29">
        <v>0.678683996</v>
      </c>
      <c r="E67" s="29">
        <v>124.5385131836</v>
      </c>
      <c r="F67" s="27"/>
      <c r="G67" s="27"/>
      <c r="H67" s="27"/>
      <c r="I67" s="27"/>
      <c r="J67" s="27"/>
      <c r="K67" s="27"/>
      <c r="L67" s="27"/>
    </row>
    <row r="68" ht="15.6" spans="1:12">
      <c r="A68" s="29" t="s">
        <v>46</v>
      </c>
      <c r="B68" s="29" t="s">
        <v>22</v>
      </c>
      <c r="C68" s="29" t="s">
        <v>127</v>
      </c>
      <c r="D68" s="29">
        <v>0.38409</v>
      </c>
      <c r="E68" s="29">
        <v>124.01804</v>
      </c>
      <c r="F68" s="27"/>
      <c r="G68" s="27"/>
      <c r="H68" s="27"/>
      <c r="I68" s="27"/>
      <c r="J68" s="27"/>
      <c r="K68" s="27"/>
      <c r="L68" s="27"/>
    </row>
    <row r="69" ht="15.6" spans="1:12">
      <c r="A69" s="29" t="s">
        <v>105</v>
      </c>
      <c r="B69" s="29" t="s">
        <v>22</v>
      </c>
      <c r="C69" s="29" t="s">
        <v>128</v>
      </c>
      <c r="D69" s="29">
        <v>0.38167</v>
      </c>
      <c r="E69" s="29">
        <v>124.07227</v>
      </c>
      <c r="F69" s="27"/>
      <c r="G69" s="27"/>
      <c r="H69" s="27"/>
      <c r="I69" s="27"/>
      <c r="J69" s="27"/>
      <c r="K69" s="27"/>
      <c r="L69" s="27"/>
    </row>
    <row r="70" ht="15.6" spans="1:12">
      <c r="A70" s="29" t="s">
        <v>108</v>
      </c>
      <c r="B70" s="29" t="s">
        <v>22</v>
      </c>
      <c r="C70" s="29" t="s">
        <v>129</v>
      </c>
      <c r="D70" s="29">
        <v>0.42969</v>
      </c>
      <c r="E70" s="29">
        <v>124.28587</v>
      </c>
      <c r="F70" s="27"/>
      <c r="G70" s="27"/>
      <c r="H70" s="27"/>
      <c r="I70" s="27"/>
      <c r="J70" s="27"/>
      <c r="K70" s="27"/>
      <c r="L70" s="27"/>
    </row>
    <row r="71" ht="15.6" spans="1:12">
      <c r="A71" s="29" t="s">
        <v>21</v>
      </c>
      <c r="B71" s="29" t="s">
        <v>22</v>
      </c>
      <c r="C71" s="29" t="s">
        <v>130</v>
      </c>
      <c r="D71" s="29">
        <v>0.44014</v>
      </c>
      <c r="E71" s="29">
        <v>124.30897</v>
      </c>
      <c r="F71" s="27"/>
      <c r="G71" s="27"/>
      <c r="H71" s="27"/>
      <c r="I71" s="27"/>
      <c r="J71" s="27"/>
      <c r="K71" s="27"/>
      <c r="L71" s="27"/>
    </row>
    <row r="72" ht="15.6" spans="1:12">
      <c r="A72" s="29" t="s">
        <v>131</v>
      </c>
      <c r="B72" s="29" t="s">
        <v>132</v>
      </c>
      <c r="C72" s="29" t="s">
        <v>133</v>
      </c>
      <c r="D72" s="29">
        <v>0.601095</v>
      </c>
      <c r="E72" s="29">
        <v>124.269657</v>
      </c>
      <c r="F72" s="27"/>
      <c r="G72" s="27"/>
      <c r="H72" s="27"/>
      <c r="I72" s="27"/>
      <c r="J72" s="27"/>
      <c r="K72" s="27"/>
      <c r="L72" s="27"/>
    </row>
    <row r="73" ht="15.6" spans="1:12">
      <c r="A73" s="29" t="s">
        <v>52</v>
      </c>
      <c r="B73" s="29" t="s">
        <v>8</v>
      </c>
      <c r="C73" s="29" t="s">
        <v>134</v>
      </c>
      <c r="D73" s="29">
        <v>0.81178</v>
      </c>
      <c r="E73" s="29">
        <v>124.654772</v>
      </c>
      <c r="F73" s="27"/>
      <c r="G73" s="27"/>
      <c r="H73" s="27"/>
      <c r="I73" s="27"/>
      <c r="J73" s="27"/>
      <c r="K73" s="27"/>
      <c r="L73" s="27"/>
    </row>
    <row r="74" ht="15.6" spans="1:12">
      <c r="A74" s="29" t="s">
        <v>7</v>
      </c>
      <c r="B74" s="29" t="s">
        <v>8</v>
      </c>
      <c r="C74" s="29" t="s">
        <v>135</v>
      </c>
      <c r="D74" s="29">
        <v>0.85296</v>
      </c>
      <c r="E74" s="29">
        <v>124.689603</v>
      </c>
      <c r="F74" s="27"/>
      <c r="G74" s="27"/>
      <c r="H74" s="27"/>
      <c r="I74" s="27"/>
      <c r="J74" s="27"/>
      <c r="K74" s="27"/>
      <c r="L74" s="27"/>
    </row>
    <row r="75" ht="15.6" spans="1:12">
      <c r="A75" s="29" t="s">
        <v>136</v>
      </c>
      <c r="B75" s="29" t="s">
        <v>132</v>
      </c>
      <c r="C75" s="29" t="s">
        <v>137</v>
      </c>
      <c r="D75" s="29">
        <v>0.70674</v>
      </c>
      <c r="E75" s="29">
        <v>124.322955</v>
      </c>
      <c r="F75" s="27"/>
      <c r="G75" s="27"/>
      <c r="H75" s="27"/>
      <c r="I75" s="27"/>
      <c r="J75" s="27"/>
      <c r="K75" s="27"/>
      <c r="L75" s="27"/>
    </row>
    <row r="76" ht="15.6" spans="1:12">
      <c r="A76" s="29" t="s">
        <v>138</v>
      </c>
      <c r="B76" s="29" t="s">
        <v>132</v>
      </c>
      <c r="C76" s="29" t="s">
        <v>139</v>
      </c>
      <c r="D76" s="29">
        <v>0.717361</v>
      </c>
      <c r="E76" s="29">
        <v>124.278822</v>
      </c>
      <c r="F76" s="27"/>
      <c r="G76" s="27"/>
      <c r="H76" s="27"/>
      <c r="I76" s="27"/>
      <c r="J76" s="27"/>
      <c r="K76" s="27"/>
      <c r="L76" s="27"/>
    </row>
    <row r="77" ht="15.6" spans="1:12">
      <c r="A77" s="29" t="s">
        <v>140</v>
      </c>
      <c r="B77" s="29" t="s">
        <v>4</v>
      </c>
      <c r="C77" s="29" t="s">
        <v>141</v>
      </c>
      <c r="D77" s="29">
        <v>0.90469</v>
      </c>
      <c r="E77" s="29">
        <v>123.27865</v>
      </c>
      <c r="F77" s="27"/>
      <c r="G77" s="27"/>
      <c r="H77" s="27"/>
      <c r="I77" s="27"/>
      <c r="J77" s="27"/>
      <c r="K77" s="27"/>
      <c r="L77" s="27"/>
    </row>
    <row r="78" ht="15.6" spans="1:12">
      <c r="A78" s="29" t="s">
        <v>78</v>
      </c>
      <c r="B78" s="29" t="s">
        <v>8</v>
      </c>
      <c r="C78" s="29" t="s">
        <v>142</v>
      </c>
      <c r="D78" s="29">
        <v>0.679236</v>
      </c>
      <c r="E78" s="29">
        <v>124.539074</v>
      </c>
      <c r="F78" s="27"/>
      <c r="G78" s="27"/>
      <c r="H78" s="27"/>
      <c r="I78" s="27"/>
      <c r="J78" s="27"/>
      <c r="K78" s="27"/>
      <c r="L78" s="27"/>
    </row>
    <row r="79" ht="15.6" spans="1:12">
      <c r="A79" s="29" t="s">
        <v>84</v>
      </c>
      <c r="B79" s="29" t="s">
        <v>8</v>
      </c>
      <c r="C79" s="29" t="s">
        <v>143</v>
      </c>
      <c r="D79" s="29">
        <v>0.754088998</v>
      </c>
      <c r="E79" s="29">
        <v>124.6192932129</v>
      </c>
      <c r="F79" s="27"/>
      <c r="G79" s="27"/>
      <c r="H79" s="27"/>
      <c r="I79" s="27"/>
      <c r="J79" s="27"/>
      <c r="K79" s="27"/>
      <c r="L79" s="27"/>
    </row>
    <row r="80" ht="15.6" spans="1:12">
      <c r="A80" s="29" t="s">
        <v>84</v>
      </c>
      <c r="B80" s="29" t="s">
        <v>8</v>
      </c>
      <c r="C80" s="29" t="s">
        <v>144</v>
      </c>
      <c r="D80" s="29">
        <v>0.759694993</v>
      </c>
      <c r="E80" s="29">
        <v>124.612449646</v>
      </c>
      <c r="F80" s="27"/>
      <c r="G80" s="27"/>
      <c r="H80" s="27"/>
      <c r="I80" s="27"/>
      <c r="J80" s="27"/>
      <c r="K80" s="27"/>
      <c r="L80" s="27"/>
    </row>
    <row r="81" ht="15.6" spans="1:12">
      <c r="A81" s="29" t="s">
        <v>84</v>
      </c>
      <c r="B81" s="29" t="s">
        <v>8</v>
      </c>
      <c r="C81" s="29" t="s">
        <v>145</v>
      </c>
      <c r="D81" s="29">
        <v>0.754494011</v>
      </c>
      <c r="E81" s="29">
        <v>124.6104125977</v>
      </c>
      <c r="F81" s="27"/>
      <c r="G81" s="27"/>
      <c r="H81" s="27"/>
      <c r="I81" s="27"/>
      <c r="J81" s="27"/>
      <c r="K81" s="27"/>
      <c r="L81" s="27"/>
    </row>
    <row r="82" ht="15.6" spans="1:12">
      <c r="A82" s="29" t="s">
        <v>105</v>
      </c>
      <c r="B82" s="29" t="s">
        <v>22</v>
      </c>
      <c r="C82" s="29" t="s">
        <v>146</v>
      </c>
      <c r="D82" s="29">
        <v>0.40553</v>
      </c>
      <c r="E82" s="29">
        <v>124.13897</v>
      </c>
      <c r="F82" s="27"/>
      <c r="G82" s="27"/>
      <c r="H82" s="27"/>
      <c r="I82" s="27"/>
      <c r="J82" s="27"/>
      <c r="K82" s="27"/>
      <c r="L82" s="27"/>
    </row>
    <row r="83" ht="15.6" spans="1:12">
      <c r="A83" s="29" t="s">
        <v>105</v>
      </c>
      <c r="B83" s="29" t="s">
        <v>22</v>
      </c>
      <c r="C83" s="29" t="s">
        <v>147</v>
      </c>
      <c r="D83" s="29">
        <v>0.40499</v>
      </c>
      <c r="E83" s="29">
        <v>124.14255</v>
      </c>
      <c r="F83" s="27"/>
      <c r="G83" s="27"/>
      <c r="H83" s="27"/>
      <c r="I83" s="27"/>
      <c r="J83" s="27"/>
      <c r="K83" s="27"/>
      <c r="L83" s="27"/>
    </row>
    <row r="84" ht="15.6" spans="1:12">
      <c r="A84" s="29" t="s">
        <v>108</v>
      </c>
      <c r="B84" s="29" t="s">
        <v>22</v>
      </c>
      <c r="C84" s="29" t="s">
        <v>148</v>
      </c>
      <c r="D84" s="29">
        <v>0.42147</v>
      </c>
      <c r="E84" s="29">
        <v>124.25118</v>
      </c>
      <c r="F84" s="27"/>
      <c r="G84" s="27"/>
      <c r="H84" s="27"/>
      <c r="I84" s="27"/>
      <c r="J84" s="27"/>
      <c r="K84" s="27"/>
      <c r="L84" s="27"/>
    </row>
    <row r="85" ht="15.6" spans="1:12">
      <c r="A85" s="29" t="s">
        <v>108</v>
      </c>
      <c r="B85" s="29" t="s">
        <v>22</v>
      </c>
      <c r="C85" s="29" t="s">
        <v>149</v>
      </c>
      <c r="D85" s="29">
        <v>0.43334</v>
      </c>
      <c r="E85" s="29">
        <v>124.26168</v>
      </c>
      <c r="F85" s="27"/>
      <c r="G85" s="27"/>
      <c r="H85" s="27"/>
      <c r="I85" s="27"/>
      <c r="J85" s="27"/>
      <c r="K85" s="27"/>
      <c r="L85" s="27"/>
    </row>
    <row r="86" ht="15.6" spans="1:12">
      <c r="A86" s="29" t="s">
        <v>46</v>
      </c>
      <c r="B86" s="29" t="s">
        <v>22</v>
      </c>
      <c r="C86" s="29" t="s">
        <v>150</v>
      </c>
      <c r="D86" s="29">
        <v>0.37694</v>
      </c>
      <c r="E86" s="29">
        <v>124.04204</v>
      </c>
      <c r="F86" s="27"/>
      <c r="G86" s="27"/>
      <c r="H86" s="27"/>
      <c r="I86" s="27"/>
      <c r="J86" s="27"/>
      <c r="K86" s="27"/>
      <c r="L86" s="27"/>
    </row>
    <row r="87" ht="15.6" spans="1:12">
      <c r="A87" s="29" t="s">
        <v>46</v>
      </c>
      <c r="B87" s="29" t="s">
        <v>22</v>
      </c>
      <c r="C87" s="29" t="s">
        <v>151</v>
      </c>
      <c r="D87" s="29">
        <v>0.37945</v>
      </c>
      <c r="E87" s="29">
        <v>124.04545</v>
      </c>
      <c r="F87" s="27"/>
      <c r="G87" s="27"/>
      <c r="H87" s="27"/>
      <c r="I87" s="27"/>
      <c r="J87" s="27"/>
      <c r="K87" s="27"/>
      <c r="L87" s="27"/>
    </row>
    <row r="88" ht="15.6" spans="1:12">
      <c r="A88" s="29" t="s">
        <v>81</v>
      </c>
      <c r="B88" s="29" t="s">
        <v>8</v>
      </c>
      <c r="C88" s="29" t="s">
        <v>152</v>
      </c>
      <c r="D88" s="29">
        <v>0.726507008</v>
      </c>
      <c r="E88" s="29">
        <v>124.5933227539</v>
      </c>
      <c r="F88" s="27"/>
      <c r="G88" s="27"/>
      <c r="H88" s="27"/>
      <c r="I88" s="27"/>
      <c r="J88" s="27"/>
      <c r="K88" s="27"/>
      <c r="L88" s="27"/>
    </row>
    <row r="89" ht="15.6" spans="1:12">
      <c r="A89" s="29" t="s">
        <v>84</v>
      </c>
      <c r="B89" s="29" t="s">
        <v>8</v>
      </c>
      <c r="C89" s="29" t="s">
        <v>153</v>
      </c>
      <c r="D89" s="29">
        <v>0.755469978</v>
      </c>
      <c r="E89" s="29">
        <v>124.6121139526</v>
      </c>
      <c r="F89" s="27"/>
      <c r="G89" s="27"/>
      <c r="H89" s="27"/>
      <c r="I89" s="27"/>
      <c r="J89" s="27"/>
      <c r="K89" s="27"/>
      <c r="L89" s="27"/>
    </row>
    <row r="90" ht="15.6" spans="1:12">
      <c r="A90" s="29" t="s">
        <v>73</v>
      </c>
      <c r="B90" s="29" t="s">
        <v>8</v>
      </c>
      <c r="C90" s="29" t="s">
        <v>154</v>
      </c>
      <c r="D90" s="29">
        <v>0.722256005</v>
      </c>
      <c r="E90" s="29">
        <v>124.3916931152</v>
      </c>
      <c r="F90" s="27"/>
      <c r="G90" s="27"/>
      <c r="H90" s="27"/>
      <c r="I90" s="27"/>
      <c r="J90" s="27"/>
      <c r="K90" s="27"/>
      <c r="L90" s="27"/>
    </row>
    <row r="91" ht="15.6" spans="1:12">
      <c r="A91" s="29" t="s">
        <v>89</v>
      </c>
      <c r="B91" s="29" t="s">
        <v>8</v>
      </c>
      <c r="C91" s="29" t="s">
        <v>155</v>
      </c>
      <c r="D91" s="29">
        <v>0.714690983</v>
      </c>
      <c r="E91" s="29">
        <v>124.3944473267</v>
      </c>
      <c r="F91" s="27"/>
      <c r="G91" s="27"/>
      <c r="H91" s="27"/>
      <c r="I91" s="27"/>
      <c r="J91" s="27"/>
      <c r="K91" s="27"/>
      <c r="L91" s="27"/>
    </row>
    <row r="92" ht="15.6" spans="1:12">
      <c r="A92" s="29" t="s">
        <v>89</v>
      </c>
      <c r="B92" s="29" t="s">
        <v>8</v>
      </c>
      <c r="C92" s="29" t="s">
        <v>156</v>
      </c>
      <c r="D92" s="29">
        <v>0.714515984</v>
      </c>
      <c r="E92" s="29">
        <v>124.3983001709</v>
      </c>
      <c r="F92" s="27"/>
      <c r="G92" s="27"/>
      <c r="H92" s="27"/>
      <c r="I92" s="27"/>
      <c r="J92" s="27"/>
      <c r="K92" s="27"/>
      <c r="L92" s="27"/>
    </row>
    <row r="93" ht="15.6" spans="1:12">
      <c r="A93" s="29" t="s">
        <v>157</v>
      </c>
      <c r="B93" s="29" t="s">
        <v>8</v>
      </c>
      <c r="C93" s="29" t="s">
        <v>158</v>
      </c>
      <c r="D93" s="29">
        <v>0.713329971</v>
      </c>
      <c r="E93" s="29">
        <v>124.5896530151</v>
      </c>
      <c r="F93" s="27"/>
      <c r="G93" s="27"/>
      <c r="H93" s="27"/>
      <c r="I93" s="27"/>
      <c r="J93" s="27"/>
      <c r="K93" s="27"/>
      <c r="L93" s="27"/>
    </row>
    <row r="94" ht="15.6" spans="1:12">
      <c r="A94" s="29" t="s">
        <v>159</v>
      </c>
      <c r="B94" s="29" t="s">
        <v>8</v>
      </c>
      <c r="C94" s="29" t="s">
        <v>160</v>
      </c>
      <c r="D94" s="29">
        <v>0.732433021</v>
      </c>
      <c r="E94" s="29">
        <v>124.4569854736</v>
      </c>
      <c r="F94" s="27"/>
      <c r="G94" s="27"/>
      <c r="H94" s="27"/>
      <c r="I94" s="27"/>
      <c r="J94" s="27"/>
      <c r="K94" s="27"/>
      <c r="L94" s="27"/>
    </row>
    <row r="95" ht="15.6" spans="1:12">
      <c r="A95" s="29" t="s">
        <v>92</v>
      </c>
      <c r="B95" s="29" t="s">
        <v>8</v>
      </c>
      <c r="C95" s="29" t="s">
        <v>161</v>
      </c>
      <c r="D95" s="29">
        <v>0.76542598</v>
      </c>
      <c r="E95" s="29">
        <v>124.443031311</v>
      </c>
      <c r="F95" s="27"/>
      <c r="G95" s="27"/>
      <c r="H95" s="27"/>
      <c r="I95" s="27"/>
      <c r="J95" s="27"/>
      <c r="K95" s="27"/>
      <c r="L95" s="27"/>
    </row>
    <row r="96" ht="15.6" spans="1:12">
      <c r="A96" s="29" t="s">
        <v>162</v>
      </c>
      <c r="B96" s="29" t="s">
        <v>8</v>
      </c>
      <c r="C96" s="29" t="s">
        <v>163</v>
      </c>
      <c r="D96" s="29">
        <v>0.768773019</v>
      </c>
      <c r="E96" s="29">
        <v>124.4493942261</v>
      </c>
      <c r="F96" s="27"/>
      <c r="G96" s="27"/>
      <c r="H96" s="27"/>
      <c r="I96" s="27"/>
      <c r="J96" s="27"/>
      <c r="K96" s="27"/>
      <c r="L96" s="27"/>
    </row>
    <row r="97" ht="15.6" spans="1:12">
      <c r="A97" s="29" t="s">
        <v>67</v>
      </c>
      <c r="B97" s="29" t="s">
        <v>39</v>
      </c>
      <c r="C97" s="29" t="s">
        <v>164</v>
      </c>
      <c r="D97" s="29">
        <v>0.845596015</v>
      </c>
      <c r="E97" s="29">
        <v>124.4349899292</v>
      </c>
      <c r="F97" s="27"/>
      <c r="G97" s="27"/>
      <c r="H97" s="27"/>
      <c r="I97" s="27"/>
      <c r="J97" s="27"/>
      <c r="K97" s="27"/>
      <c r="L97" s="27"/>
    </row>
    <row r="98" ht="15.6" spans="1:12">
      <c r="A98" s="29" t="s">
        <v>103</v>
      </c>
      <c r="B98" s="29" t="s">
        <v>101</v>
      </c>
      <c r="C98" s="29" t="s">
        <v>165</v>
      </c>
      <c r="D98" s="29">
        <v>0.800674915</v>
      </c>
      <c r="E98" s="29">
        <v>124.4194946289</v>
      </c>
      <c r="F98" s="27"/>
      <c r="G98" s="27"/>
      <c r="H98" s="27"/>
      <c r="I98" s="27"/>
      <c r="J98" s="27"/>
      <c r="K98" s="27"/>
      <c r="L98" s="27"/>
    </row>
    <row r="99" ht="15.6" spans="1:12">
      <c r="A99" s="29" t="s">
        <v>166</v>
      </c>
      <c r="B99" s="29" t="s">
        <v>101</v>
      </c>
      <c r="C99" s="29" t="s">
        <v>167</v>
      </c>
      <c r="D99" s="29">
        <v>0.80627501</v>
      </c>
      <c r="E99" s="29">
        <v>124.4077529907</v>
      </c>
      <c r="F99" s="27"/>
      <c r="G99" s="27"/>
      <c r="H99" s="27"/>
      <c r="I99" s="27"/>
      <c r="J99" s="27"/>
      <c r="K99" s="27"/>
      <c r="L99" s="27"/>
    </row>
    <row r="100" ht="15.6" spans="1:12">
      <c r="A100" s="29" t="s">
        <v>105</v>
      </c>
      <c r="B100" s="29" t="s">
        <v>22</v>
      </c>
      <c r="C100" s="29" t="s">
        <v>168</v>
      </c>
      <c r="D100" s="29">
        <v>0.39423</v>
      </c>
      <c r="E100" s="29">
        <v>124.09821</v>
      </c>
      <c r="F100" s="27"/>
      <c r="G100" s="27"/>
      <c r="H100" s="27"/>
      <c r="I100" s="27"/>
      <c r="J100" s="27"/>
      <c r="K100" s="27"/>
      <c r="L100" s="27"/>
    </row>
    <row r="101" ht="15.6" spans="1:12">
      <c r="A101" s="29" t="s">
        <v>105</v>
      </c>
      <c r="B101" s="29" t="s">
        <v>22</v>
      </c>
      <c r="C101" s="29" t="s">
        <v>169</v>
      </c>
      <c r="D101" s="29">
        <v>0.39582</v>
      </c>
      <c r="E101" s="29">
        <v>124.11709</v>
      </c>
      <c r="F101" s="27"/>
      <c r="G101" s="27"/>
      <c r="H101" s="27"/>
      <c r="I101" s="27"/>
      <c r="J101" s="27"/>
      <c r="K101" s="27"/>
      <c r="L101" s="27"/>
    </row>
    <row r="102" ht="15.6" spans="1:12">
      <c r="A102" s="29" t="s">
        <v>170</v>
      </c>
      <c r="B102" s="29" t="s">
        <v>39</v>
      </c>
      <c r="C102" s="29" t="s">
        <v>171</v>
      </c>
      <c r="D102" s="29">
        <v>1.018524</v>
      </c>
      <c r="E102" s="29">
        <v>124.305865</v>
      </c>
      <c r="F102" s="27"/>
      <c r="G102" s="27"/>
      <c r="H102" s="27"/>
      <c r="I102" s="27"/>
      <c r="J102" s="27"/>
      <c r="K102" s="27"/>
      <c r="L102" s="27"/>
    </row>
    <row r="103" ht="15.6" spans="1:12">
      <c r="A103" s="29" t="s">
        <v>172</v>
      </c>
      <c r="B103" s="29" t="s">
        <v>173</v>
      </c>
      <c r="C103" s="29" t="s">
        <v>174</v>
      </c>
      <c r="D103" s="29">
        <v>0.944307</v>
      </c>
      <c r="E103" s="29">
        <v>124.181124</v>
      </c>
      <c r="F103" s="27"/>
      <c r="G103" s="27"/>
      <c r="H103" s="27"/>
      <c r="I103" s="27"/>
      <c r="J103" s="27"/>
      <c r="K103" s="27"/>
      <c r="L103" s="27"/>
    </row>
    <row r="104" ht="15.6" spans="1:12">
      <c r="A104" s="29" t="s">
        <v>131</v>
      </c>
      <c r="B104" s="29" t="s">
        <v>132</v>
      </c>
      <c r="C104" s="29" t="s">
        <v>175</v>
      </c>
      <c r="D104" s="29">
        <v>0.6815</v>
      </c>
      <c r="E104" s="29">
        <v>124.2754</v>
      </c>
      <c r="F104" s="27"/>
      <c r="G104" s="27"/>
      <c r="H104" s="27"/>
      <c r="I104" s="27"/>
      <c r="J104" s="27"/>
      <c r="K104" s="27"/>
      <c r="L104" s="27"/>
    </row>
    <row r="105" ht="15.6" spans="1:12">
      <c r="A105" s="29" t="s">
        <v>131</v>
      </c>
      <c r="B105" s="29" t="s">
        <v>173</v>
      </c>
      <c r="C105" s="29" t="s">
        <v>176</v>
      </c>
      <c r="D105" s="29">
        <v>0.697311</v>
      </c>
      <c r="E105" s="29">
        <v>124.119058</v>
      </c>
      <c r="F105" s="27"/>
      <c r="G105" s="27"/>
      <c r="H105" s="27"/>
      <c r="I105" s="27"/>
      <c r="J105" s="27"/>
      <c r="K105" s="27"/>
      <c r="L105" s="27"/>
    </row>
    <row r="106" ht="15.6" spans="1:12">
      <c r="A106" s="29" t="s">
        <v>177</v>
      </c>
      <c r="B106" s="29" t="s">
        <v>8</v>
      </c>
      <c r="C106" s="29" t="s">
        <v>178</v>
      </c>
      <c r="D106" s="29">
        <v>0.723419</v>
      </c>
      <c r="E106" s="29">
        <v>124.363181</v>
      </c>
      <c r="F106" s="27"/>
      <c r="G106" s="27"/>
      <c r="H106" s="27"/>
      <c r="I106" s="27"/>
      <c r="J106" s="27"/>
      <c r="K106" s="27"/>
      <c r="L106" s="27"/>
    </row>
    <row r="107" ht="15.6" spans="1:12">
      <c r="A107" s="29" t="s">
        <v>179</v>
      </c>
      <c r="B107" s="29" t="s">
        <v>8</v>
      </c>
      <c r="C107" s="29" t="s">
        <v>180</v>
      </c>
      <c r="D107" s="29">
        <v>0.854865015</v>
      </c>
      <c r="E107" s="29">
        <v>124.6273498535</v>
      </c>
      <c r="F107" s="27"/>
      <c r="G107" s="27"/>
      <c r="H107" s="27"/>
      <c r="I107" s="27"/>
      <c r="J107" s="27"/>
      <c r="K107" s="27"/>
      <c r="L107" s="27"/>
    </row>
    <row r="108" ht="15.6" spans="1:12">
      <c r="A108" s="29" t="s">
        <v>84</v>
      </c>
      <c r="B108" s="29" t="s">
        <v>8</v>
      </c>
      <c r="C108" s="29" t="s">
        <v>181</v>
      </c>
      <c r="D108" s="29">
        <v>0.768177</v>
      </c>
      <c r="E108" s="29">
        <v>124.61631</v>
      </c>
      <c r="F108" s="27"/>
      <c r="G108" s="27"/>
      <c r="H108" s="27"/>
      <c r="I108" s="27"/>
      <c r="J108" s="27"/>
      <c r="K108" s="27"/>
      <c r="L108" s="27"/>
    </row>
    <row r="109" ht="15.6" spans="1:12">
      <c r="A109" s="29" t="s">
        <v>157</v>
      </c>
      <c r="B109" s="29" t="s">
        <v>8</v>
      </c>
      <c r="C109" s="29" t="s">
        <v>182</v>
      </c>
      <c r="D109" s="29">
        <v>0.716790974</v>
      </c>
      <c r="E109" s="29">
        <v>124.5915908813</v>
      </c>
      <c r="F109" s="27"/>
      <c r="G109" s="27"/>
      <c r="H109" s="27"/>
      <c r="I109" s="27"/>
      <c r="J109" s="27"/>
      <c r="K109" s="27"/>
      <c r="L109" s="27"/>
    </row>
    <row r="110" ht="15.6" spans="1:12">
      <c r="A110" s="29" t="s">
        <v>84</v>
      </c>
      <c r="B110" s="29" t="s">
        <v>8</v>
      </c>
      <c r="C110" s="29" t="s">
        <v>183</v>
      </c>
      <c r="D110" s="29">
        <v>0.768338978</v>
      </c>
      <c r="E110" s="29">
        <v>124.6100158691</v>
      </c>
      <c r="F110" s="27"/>
      <c r="G110" s="27"/>
      <c r="H110" s="27"/>
      <c r="I110" s="27"/>
      <c r="J110" s="27"/>
      <c r="K110" s="27"/>
      <c r="L110" s="27"/>
    </row>
    <row r="111" ht="15.6" spans="1:12">
      <c r="A111" s="29" t="s">
        <v>46</v>
      </c>
      <c r="B111" s="29" t="s">
        <v>22</v>
      </c>
      <c r="C111" s="29" t="s">
        <v>184</v>
      </c>
      <c r="D111" s="29">
        <v>0.38339</v>
      </c>
      <c r="E111" s="29">
        <v>124.00616</v>
      </c>
      <c r="F111" s="27"/>
      <c r="G111" s="27"/>
      <c r="H111" s="27"/>
      <c r="I111" s="27"/>
      <c r="J111" s="27"/>
      <c r="K111" s="27"/>
      <c r="L111" s="27"/>
    </row>
    <row r="112" ht="15.6" spans="1:12">
      <c r="A112" s="29" t="s">
        <v>105</v>
      </c>
      <c r="B112" s="29" t="s">
        <v>22</v>
      </c>
      <c r="C112" s="29" t="s">
        <v>185</v>
      </c>
      <c r="D112" s="29">
        <v>0.39148</v>
      </c>
      <c r="E112" s="29">
        <v>124.08578</v>
      </c>
      <c r="F112" s="27"/>
      <c r="G112" s="27"/>
      <c r="H112" s="27"/>
      <c r="I112" s="27"/>
      <c r="J112" s="27"/>
      <c r="K112" s="27"/>
      <c r="L112" s="27"/>
    </row>
    <row r="113" ht="15.6" spans="1:12">
      <c r="A113" s="29" t="s">
        <v>105</v>
      </c>
      <c r="B113" s="29" t="s">
        <v>22</v>
      </c>
      <c r="C113" s="29" t="s">
        <v>186</v>
      </c>
      <c r="D113" s="29">
        <v>0.39303</v>
      </c>
      <c r="E113" s="29">
        <v>124.09355</v>
      </c>
      <c r="F113" s="27"/>
      <c r="G113" s="27"/>
      <c r="H113" s="27"/>
      <c r="I113" s="27"/>
      <c r="J113" s="27"/>
      <c r="K113" s="27"/>
      <c r="L113" s="27"/>
    </row>
    <row r="114" ht="15.6" spans="1:12">
      <c r="A114" s="29" t="s">
        <v>108</v>
      </c>
      <c r="B114" s="29" t="s">
        <v>22</v>
      </c>
      <c r="C114" s="29" t="s">
        <v>187</v>
      </c>
      <c r="D114" s="29">
        <v>0.42595</v>
      </c>
      <c r="E114" s="29">
        <v>124.2726</v>
      </c>
      <c r="F114" s="27"/>
      <c r="G114" s="27"/>
      <c r="H114" s="27"/>
      <c r="I114" s="27"/>
      <c r="J114" s="27"/>
      <c r="K114" s="27"/>
      <c r="L114" s="27"/>
    </row>
    <row r="115" ht="15.6" spans="1:12">
      <c r="A115" s="29" t="s">
        <v>21</v>
      </c>
      <c r="B115" s="29" t="s">
        <v>22</v>
      </c>
      <c r="C115" s="29" t="s">
        <v>188</v>
      </c>
      <c r="D115" s="29">
        <v>0.449</v>
      </c>
      <c r="E115" s="29">
        <v>124.31871</v>
      </c>
      <c r="F115" s="27"/>
      <c r="G115" s="27"/>
      <c r="H115" s="27"/>
      <c r="I115" s="27"/>
      <c r="J115" s="27"/>
      <c r="K115" s="27"/>
      <c r="L115" s="27"/>
    </row>
    <row r="116" ht="15.6" spans="1:12">
      <c r="A116" s="29" t="s">
        <v>21</v>
      </c>
      <c r="B116" s="29" t="s">
        <v>22</v>
      </c>
      <c r="C116" s="29" t="s">
        <v>189</v>
      </c>
      <c r="D116" s="29">
        <v>0.45406</v>
      </c>
      <c r="E116" s="29">
        <v>124.35441</v>
      </c>
      <c r="F116" s="27"/>
      <c r="G116" s="27"/>
      <c r="H116" s="27"/>
      <c r="I116" s="27"/>
      <c r="J116" s="27"/>
      <c r="K116" s="27"/>
      <c r="L116" s="27"/>
    </row>
    <row r="117" ht="15.6" spans="1:12">
      <c r="A117" s="29" t="s">
        <v>46</v>
      </c>
      <c r="B117" s="29" t="s">
        <v>22</v>
      </c>
      <c r="C117" s="29" t="s">
        <v>190</v>
      </c>
      <c r="D117" s="29">
        <v>0.36367</v>
      </c>
      <c r="E117" s="29">
        <v>123.97186</v>
      </c>
      <c r="F117" s="27"/>
      <c r="G117" s="27"/>
      <c r="H117" s="27"/>
      <c r="I117" s="27"/>
      <c r="J117" s="27"/>
      <c r="K117" s="27"/>
      <c r="L117" s="27"/>
    </row>
    <row r="118" ht="15.6" spans="1:12">
      <c r="A118" s="29" t="s">
        <v>191</v>
      </c>
      <c r="B118" s="29" t="s">
        <v>8</v>
      </c>
      <c r="C118" s="29" t="s">
        <v>192</v>
      </c>
      <c r="D118" s="29">
        <v>0.72338599</v>
      </c>
      <c r="E118" s="29">
        <v>124.4431304932</v>
      </c>
      <c r="F118" s="27"/>
      <c r="G118" s="27"/>
      <c r="H118" s="27"/>
      <c r="I118" s="27"/>
      <c r="J118" s="27"/>
      <c r="K118" s="27"/>
      <c r="L118" s="27"/>
    </row>
    <row r="119" ht="15.6" spans="1:12">
      <c r="A119" s="29" t="s">
        <v>71</v>
      </c>
      <c r="B119" s="29" t="s">
        <v>8</v>
      </c>
      <c r="C119" s="29" t="s">
        <v>193</v>
      </c>
      <c r="D119" s="29">
        <v>0.705931008</v>
      </c>
      <c r="E119" s="29">
        <v>124.392326355</v>
      </c>
      <c r="F119" s="27"/>
      <c r="G119" s="27"/>
      <c r="H119" s="27"/>
      <c r="I119" s="27"/>
      <c r="J119" s="27"/>
      <c r="K119" s="27"/>
      <c r="L119" s="27"/>
    </row>
    <row r="120" ht="15.6" spans="1:12">
      <c r="A120" s="29" t="s">
        <v>25</v>
      </c>
      <c r="B120" s="29" t="s">
        <v>8</v>
      </c>
      <c r="C120" s="29" t="s">
        <v>194</v>
      </c>
      <c r="D120" s="29">
        <v>0.702544987</v>
      </c>
      <c r="E120" s="29">
        <v>124.4015274048</v>
      </c>
      <c r="F120" s="27"/>
      <c r="G120" s="27"/>
      <c r="H120" s="27"/>
      <c r="I120" s="27"/>
      <c r="J120" s="27"/>
      <c r="K120" s="27"/>
      <c r="L120" s="27"/>
    </row>
    <row r="121" ht="15.6" spans="1:12">
      <c r="A121" s="29" t="s">
        <v>118</v>
      </c>
      <c r="B121" s="29" t="s">
        <v>8</v>
      </c>
      <c r="C121" s="29" t="s">
        <v>195</v>
      </c>
      <c r="D121" s="29">
        <v>0.519912004</v>
      </c>
      <c r="E121" s="29">
        <v>124.494392395</v>
      </c>
      <c r="F121" s="27"/>
      <c r="G121" s="27"/>
      <c r="H121" s="27"/>
      <c r="I121" s="27"/>
      <c r="J121" s="27"/>
      <c r="K121" s="27"/>
      <c r="L121" s="27"/>
    </row>
    <row r="122" ht="15.6" spans="1:12">
      <c r="A122" s="29" t="s">
        <v>118</v>
      </c>
      <c r="B122" s="29" t="s">
        <v>8</v>
      </c>
      <c r="C122" s="29" t="s">
        <v>196</v>
      </c>
      <c r="D122" s="29">
        <v>0.492617995</v>
      </c>
      <c r="E122" s="29">
        <v>124.5014724731</v>
      </c>
      <c r="F122" s="27"/>
      <c r="G122" s="27"/>
      <c r="H122" s="27"/>
      <c r="I122" s="27"/>
      <c r="J122" s="27"/>
      <c r="K122" s="27"/>
      <c r="L122" s="27"/>
    </row>
    <row r="123" ht="15.6" spans="1:12">
      <c r="A123" s="29" t="s">
        <v>122</v>
      </c>
      <c r="B123" s="29" t="s">
        <v>39</v>
      </c>
      <c r="C123" s="29" t="s">
        <v>197</v>
      </c>
      <c r="D123" s="29">
        <v>0.793738008</v>
      </c>
      <c r="E123" s="29">
        <v>124.4661331177</v>
      </c>
      <c r="F123" s="27"/>
      <c r="G123" s="27"/>
      <c r="H123" s="27"/>
      <c r="I123" s="27"/>
      <c r="J123" s="27"/>
      <c r="K123" s="27"/>
      <c r="L123" s="27"/>
    </row>
    <row r="124" ht="15.6" spans="1:12">
      <c r="A124" s="29" t="s">
        <v>198</v>
      </c>
      <c r="B124" s="29" t="s">
        <v>39</v>
      </c>
      <c r="C124" s="29" t="s">
        <v>199</v>
      </c>
      <c r="D124" s="29">
        <v>0.799289942</v>
      </c>
      <c r="E124" s="29">
        <v>124.4616546631</v>
      </c>
      <c r="F124" s="27"/>
      <c r="G124" s="27"/>
      <c r="H124" s="27"/>
      <c r="I124" s="27"/>
      <c r="J124" s="27"/>
      <c r="K124" s="27"/>
      <c r="L124" s="27"/>
    </row>
    <row r="125" ht="15.6" spans="1:12">
      <c r="A125" s="29" t="s">
        <v>166</v>
      </c>
      <c r="B125" s="29" t="s">
        <v>101</v>
      </c>
      <c r="C125" s="29" t="s">
        <v>200</v>
      </c>
      <c r="D125" s="29">
        <v>0.803274989</v>
      </c>
      <c r="E125" s="29">
        <v>124.4060974121</v>
      </c>
      <c r="F125" s="27"/>
      <c r="G125" s="27"/>
      <c r="H125" s="27"/>
      <c r="I125" s="27"/>
      <c r="J125" s="27"/>
      <c r="K125" s="27"/>
      <c r="L125" s="27"/>
    </row>
    <row r="126" ht="15.6" spans="1:12">
      <c r="A126" s="29" t="s">
        <v>131</v>
      </c>
      <c r="B126" s="29" t="s">
        <v>132</v>
      </c>
      <c r="C126" s="29" t="s">
        <v>175</v>
      </c>
      <c r="D126" s="29">
        <v>0.6815</v>
      </c>
      <c r="E126" s="29">
        <v>124.2754</v>
      </c>
      <c r="F126" s="27"/>
      <c r="G126" s="27"/>
      <c r="H126" s="27"/>
      <c r="I126" s="27"/>
      <c r="J126" s="27"/>
      <c r="K126" s="27"/>
      <c r="L126" s="27"/>
    </row>
    <row r="127" ht="15.6" spans="1:12">
      <c r="A127" s="29" t="s">
        <v>201</v>
      </c>
      <c r="B127" s="29" t="s">
        <v>132</v>
      </c>
      <c r="C127" s="29" t="s">
        <v>202</v>
      </c>
      <c r="D127" s="29">
        <v>0.765808</v>
      </c>
      <c r="E127" s="29">
        <v>124.29932</v>
      </c>
      <c r="F127" s="27"/>
      <c r="G127" s="27"/>
      <c r="H127" s="27"/>
      <c r="I127" s="27"/>
      <c r="J127" s="27"/>
      <c r="K127" s="27"/>
      <c r="L127" s="27"/>
    </row>
    <row r="128" ht="15.6" spans="1:12">
      <c r="A128" s="29" t="s">
        <v>136</v>
      </c>
      <c r="B128" s="29" t="s">
        <v>132</v>
      </c>
      <c r="C128" s="29" t="s">
        <v>203</v>
      </c>
      <c r="D128" s="29">
        <v>0.702508</v>
      </c>
      <c r="E128" s="29">
        <v>124.301965</v>
      </c>
      <c r="F128" s="27"/>
      <c r="G128" s="27"/>
      <c r="H128" s="27"/>
      <c r="I128" s="27"/>
      <c r="J128" s="27"/>
      <c r="K128" s="27"/>
      <c r="L128" s="27"/>
    </row>
    <row r="129" ht="15.6" spans="1:12">
      <c r="A129" s="29" t="s">
        <v>204</v>
      </c>
      <c r="B129" s="29" t="s">
        <v>8</v>
      </c>
      <c r="C129" s="29" t="s">
        <v>205</v>
      </c>
      <c r="D129" s="29">
        <v>0.81321454</v>
      </c>
      <c r="E129" s="29">
        <v>124.6579742432</v>
      </c>
      <c r="F129" s="27"/>
      <c r="G129" s="27"/>
      <c r="H129" s="27"/>
      <c r="I129" s="27"/>
      <c r="J129" s="27"/>
      <c r="K129" s="27"/>
      <c r="L129" s="27"/>
    </row>
    <row r="130" ht="15.6" spans="1:12">
      <c r="A130" s="29" t="s">
        <v>7</v>
      </c>
      <c r="B130" s="29" t="s">
        <v>8</v>
      </c>
      <c r="C130" s="29" t="s">
        <v>206</v>
      </c>
      <c r="D130" s="29">
        <v>0.855085015</v>
      </c>
      <c r="E130" s="29">
        <v>124.6933288574</v>
      </c>
      <c r="F130" s="27"/>
      <c r="G130" s="27"/>
      <c r="H130" s="27"/>
      <c r="I130" s="27"/>
      <c r="J130" s="27"/>
      <c r="K130" s="27"/>
      <c r="L130" s="27"/>
    </row>
    <row r="131" ht="15.6" spans="1:12">
      <c r="A131" s="29" t="s">
        <v>7</v>
      </c>
      <c r="B131" s="29" t="s">
        <v>8</v>
      </c>
      <c r="C131" s="29" t="s">
        <v>207</v>
      </c>
      <c r="D131" s="29">
        <v>0.858193994</v>
      </c>
      <c r="E131" s="29">
        <v>124.6888580322</v>
      </c>
      <c r="F131" s="27"/>
      <c r="G131" s="27"/>
      <c r="H131" s="27"/>
      <c r="I131" s="27"/>
      <c r="J131" s="27"/>
      <c r="K131" s="27"/>
      <c r="L131" s="27"/>
    </row>
    <row r="132" ht="15.6" spans="1:12">
      <c r="A132" s="29" t="s">
        <v>13</v>
      </c>
      <c r="B132" s="29" t="s">
        <v>8</v>
      </c>
      <c r="C132" s="29" t="s">
        <v>208</v>
      </c>
      <c r="D132" s="29">
        <v>0.713735998</v>
      </c>
      <c r="E132" s="29">
        <v>124.3762054443</v>
      </c>
      <c r="F132" s="27"/>
      <c r="G132" s="27"/>
      <c r="H132" s="27"/>
      <c r="I132" s="27"/>
      <c r="J132" s="27"/>
      <c r="K132" s="27"/>
      <c r="L132" s="27"/>
    </row>
    <row r="133" ht="15.6" spans="1:12">
      <c r="A133" s="29" t="s">
        <v>84</v>
      </c>
      <c r="B133" s="29" t="s">
        <v>8</v>
      </c>
      <c r="C133" s="29" t="s">
        <v>209</v>
      </c>
      <c r="D133" s="29">
        <v>0.768337011</v>
      </c>
      <c r="E133" s="29">
        <v>124.6158752441</v>
      </c>
      <c r="F133" s="27"/>
      <c r="G133" s="27"/>
      <c r="H133" s="27"/>
      <c r="I133" s="27"/>
      <c r="J133" s="27"/>
      <c r="K133" s="27"/>
      <c r="L133" s="27"/>
    </row>
    <row r="134" ht="15.6" spans="1:12">
      <c r="A134" s="29" t="s">
        <v>13</v>
      </c>
      <c r="B134" s="29" t="s">
        <v>8</v>
      </c>
      <c r="C134" s="29" t="s">
        <v>210</v>
      </c>
      <c r="D134" s="29">
        <v>0.717015028</v>
      </c>
      <c r="E134" s="29">
        <v>124.3688964844</v>
      </c>
      <c r="F134" s="27"/>
      <c r="G134" s="27"/>
      <c r="H134" s="27"/>
      <c r="I134" s="27"/>
      <c r="J134" s="27"/>
      <c r="K134" s="27"/>
      <c r="L134" s="27"/>
    </row>
    <row r="135" ht="15.6" spans="1:12">
      <c r="A135" s="29" t="s">
        <v>13</v>
      </c>
      <c r="B135" s="29" t="s">
        <v>8</v>
      </c>
      <c r="C135" s="29" t="s">
        <v>211</v>
      </c>
      <c r="D135" s="29">
        <v>0.715040028</v>
      </c>
      <c r="E135" s="29">
        <v>124.3743667603</v>
      </c>
      <c r="F135" s="27"/>
      <c r="G135" s="27"/>
      <c r="H135" s="27"/>
      <c r="I135" s="27"/>
      <c r="J135" s="27"/>
      <c r="K135" s="27"/>
      <c r="L135" s="27"/>
    </row>
    <row r="136" ht="15.6" spans="1:12">
      <c r="A136" s="29" t="s">
        <v>18</v>
      </c>
      <c r="B136" s="29" t="s">
        <v>8</v>
      </c>
      <c r="C136" s="29" t="s">
        <v>212</v>
      </c>
      <c r="D136" s="29">
        <v>0.77471602</v>
      </c>
      <c r="E136" s="29">
        <v>124.6186676025</v>
      </c>
      <c r="F136" s="27"/>
      <c r="G136" s="27"/>
      <c r="H136" s="27"/>
      <c r="I136" s="27"/>
      <c r="J136" s="27"/>
      <c r="K136" s="27"/>
      <c r="L136" s="27"/>
    </row>
    <row r="137" ht="15.6" spans="1:12">
      <c r="A137" s="29" t="s">
        <v>25</v>
      </c>
      <c r="B137" s="29" t="s">
        <v>8</v>
      </c>
      <c r="C137" s="29" t="s">
        <v>213</v>
      </c>
      <c r="D137" s="29">
        <v>0.699909985</v>
      </c>
      <c r="E137" s="29">
        <v>124.4081954956</v>
      </c>
      <c r="F137" s="27"/>
      <c r="G137" s="27"/>
      <c r="H137" s="27"/>
      <c r="I137" s="27"/>
      <c r="J137" s="27"/>
      <c r="K137" s="27"/>
      <c r="L137" s="27"/>
    </row>
    <row r="138" ht="15.6" spans="1:12">
      <c r="A138" s="29" t="s">
        <v>25</v>
      </c>
      <c r="B138" s="29" t="s">
        <v>8</v>
      </c>
      <c r="C138" s="29" t="s">
        <v>214</v>
      </c>
      <c r="D138" s="29">
        <v>0.691792011</v>
      </c>
      <c r="E138" s="29">
        <v>124.4070510864</v>
      </c>
      <c r="F138" s="27"/>
      <c r="G138" s="27"/>
      <c r="H138" s="27"/>
      <c r="I138" s="27"/>
      <c r="J138" s="27"/>
      <c r="K138" s="27"/>
      <c r="L138" s="27"/>
    </row>
    <row r="139" ht="15.6" spans="1:12">
      <c r="A139" s="29" t="s">
        <v>33</v>
      </c>
      <c r="B139" s="29" t="s">
        <v>8</v>
      </c>
      <c r="C139" s="29" t="s">
        <v>215</v>
      </c>
      <c r="D139" s="29">
        <v>0.593609989</v>
      </c>
      <c r="E139" s="29">
        <v>124.5252609253</v>
      </c>
      <c r="F139" s="27"/>
      <c r="G139" s="27"/>
      <c r="H139" s="27"/>
      <c r="I139" s="27"/>
      <c r="J139" s="27"/>
      <c r="K139" s="27"/>
      <c r="L139" s="27"/>
    </row>
    <row r="140" ht="15.6" spans="1:12">
      <c r="A140" s="29" t="s">
        <v>118</v>
      </c>
      <c r="B140" s="29" t="s">
        <v>8</v>
      </c>
      <c r="C140" s="29" t="s">
        <v>216</v>
      </c>
      <c r="D140" s="29">
        <v>0.550324023</v>
      </c>
      <c r="E140" s="29">
        <v>124.4888458252</v>
      </c>
      <c r="F140" s="27"/>
      <c r="G140" s="27"/>
      <c r="H140" s="27"/>
      <c r="I140" s="27"/>
      <c r="J140" s="27"/>
      <c r="K140" s="27"/>
      <c r="L140" s="27"/>
    </row>
    <row r="141" ht="15.6" spans="1:12">
      <c r="A141" s="29" t="s">
        <v>118</v>
      </c>
      <c r="B141" s="29" t="s">
        <v>8</v>
      </c>
      <c r="C141" s="29" t="s">
        <v>217</v>
      </c>
      <c r="D141" s="29">
        <v>0.545424998</v>
      </c>
      <c r="E141" s="29">
        <v>124.4926376343</v>
      </c>
      <c r="F141" s="27"/>
      <c r="G141" s="27"/>
      <c r="H141" s="27"/>
      <c r="I141" s="27"/>
      <c r="J141" s="27"/>
      <c r="K141" s="27"/>
      <c r="L141" s="27"/>
    </row>
    <row r="142" ht="15.6" spans="1:12">
      <c r="A142" s="29" t="s">
        <v>198</v>
      </c>
      <c r="B142" s="29" t="s">
        <v>39</v>
      </c>
      <c r="C142" s="29" t="s">
        <v>218</v>
      </c>
      <c r="D142" s="29">
        <v>0.795539975</v>
      </c>
      <c r="E142" s="29">
        <v>124.4557952881</v>
      </c>
      <c r="F142" s="27"/>
      <c r="G142" s="27"/>
      <c r="H142" s="27"/>
      <c r="I142" s="27"/>
      <c r="J142" s="27"/>
      <c r="K142" s="27"/>
      <c r="L142" s="27"/>
    </row>
    <row r="143" ht="15.6" spans="1:12">
      <c r="A143" s="29" t="s">
        <v>198</v>
      </c>
      <c r="B143" s="29" t="s">
        <v>39</v>
      </c>
      <c r="C143" s="29" t="s">
        <v>219</v>
      </c>
      <c r="D143" s="29">
        <v>0.801566005</v>
      </c>
      <c r="E143" s="29">
        <v>124.4590759277</v>
      </c>
      <c r="F143" s="27"/>
      <c r="G143" s="27"/>
      <c r="H143" s="27"/>
      <c r="I143" s="27"/>
      <c r="J143" s="27"/>
      <c r="K143" s="27"/>
      <c r="L143" s="27"/>
    </row>
    <row r="144" ht="15.6" spans="1:12">
      <c r="A144" s="29" t="s">
        <v>46</v>
      </c>
      <c r="B144" s="29" t="s">
        <v>22</v>
      </c>
      <c r="C144" s="29" t="s">
        <v>220</v>
      </c>
      <c r="D144" s="29">
        <v>0.37566</v>
      </c>
      <c r="E144" s="29">
        <v>124.00304</v>
      </c>
      <c r="F144" s="27"/>
      <c r="G144" s="27"/>
      <c r="H144" s="27"/>
      <c r="I144" s="27"/>
      <c r="J144" s="27"/>
      <c r="K144" s="27"/>
      <c r="L144" s="27"/>
    </row>
    <row r="145" ht="15.6" spans="1:12">
      <c r="A145" s="29" t="s">
        <v>21</v>
      </c>
      <c r="B145" s="29" t="s">
        <v>22</v>
      </c>
      <c r="C145" s="29" t="s">
        <v>221</v>
      </c>
      <c r="D145" s="29">
        <v>0.46849</v>
      </c>
      <c r="E145" s="29">
        <v>124.41026</v>
      </c>
      <c r="F145" s="27"/>
      <c r="G145" s="27"/>
      <c r="H145" s="27"/>
      <c r="I145" s="27"/>
      <c r="J145" s="27"/>
      <c r="K145" s="27"/>
      <c r="L145" s="27"/>
    </row>
    <row r="146" ht="15.6" spans="1:12">
      <c r="A146" s="29" t="s">
        <v>21</v>
      </c>
      <c r="B146" s="29" t="s">
        <v>22</v>
      </c>
      <c r="C146" s="29" t="s">
        <v>222</v>
      </c>
      <c r="D146" s="29">
        <v>0.47019</v>
      </c>
      <c r="E146" s="29">
        <v>124.42505</v>
      </c>
      <c r="F146" s="27"/>
      <c r="G146" s="27"/>
      <c r="H146" s="27"/>
      <c r="I146" s="27"/>
      <c r="J146" s="27"/>
      <c r="K146" s="27"/>
      <c r="L146" s="27"/>
    </row>
    <row r="147" ht="15.6" spans="1:12">
      <c r="A147" s="29" t="s">
        <v>52</v>
      </c>
      <c r="B147" s="29" t="s">
        <v>8</v>
      </c>
      <c r="C147" s="29" t="s">
        <v>223</v>
      </c>
      <c r="D147" s="29">
        <v>0.810871005</v>
      </c>
      <c r="E147" s="29">
        <v>124.6539306641</v>
      </c>
      <c r="F147" s="27"/>
      <c r="G147" s="27"/>
      <c r="H147" s="27"/>
      <c r="I147" s="27"/>
      <c r="J147" s="27"/>
      <c r="K147" s="27"/>
      <c r="L147" s="27"/>
    </row>
    <row r="148" ht="15.6" spans="1:12">
      <c r="A148" s="29" t="s">
        <v>52</v>
      </c>
      <c r="B148" s="29" t="s">
        <v>8</v>
      </c>
      <c r="C148" s="29" t="s">
        <v>224</v>
      </c>
      <c r="D148" s="29">
        <v>0.81054002</v>
      </c>
      <c r="E148" s="29">
        <v>124.6565170288</v>
      </c>
      <c r="F148" s="27"/>
      <c r="G148" s="27"/>
      <c r="H148" s="27"/>
      <c r="I148" s="27"/>
      <c r="J148" s="27"/>
      <c r="K148" s="27"/>
      <c r="L148" s="27"/>
    </row>
    <row r="149" ht="15.6" spans="1:12">
      <c r="A149" s="29" t="s">
        <v>33</v>
      </c>
      <c r="B149" s="29" t="s">
        <v>8</v>
      </c>
      <c r="C149" s="29" t="s">
        <v>225</v>
      </c>
      <c r="D149" s="29">
        <v>0.598995984</v>
      </c>
      <c r="E149" s="29">
        <v>124.5162811279</v>
      </c>
      <c r="F149" s="27"/>
      <c r="G149" s="27"/>
      <c r="H149" s="27"/>
      <c r="I149" s="27"/>
      <c r="J149" s="27"/>
      <c r="K149" s="27"/>
      <c r="L149" s="27"/>
    </row>
    <row r="150" ht="15.6" spans="1:12">
      <c r="A150" s="29" t="s">
        <v>226</v>
      </c>
      <c r="B150" s="29" t="s">
        <v>226</v>
      </c>
      <c r="C150" s="29" t="s">
        <v>227</v>
      </c>
      <c r="D150" s="29">
        <v>0.91732</v>
      </c>
      <c r="E150" s="29">
        <v>124.09652</v>
      </c>
      <c r="F150" s="27"/>
      <c r="G150" s="27"/>
      <c r="H150" s="27"/>
      <c r="I150" s="27"/>
      <c r="J150" s="27"/>
      <c r="K150" s="27"/>
      <c r="L150" s="27"/>
    </row>
    <row r="151" ht="15.6" spans="1:12">
      <c r="A151" s="29" t="s">
        <v>177</v>
      </c>
      <c r="B151" s="29" t="s">
        <v>8</v>
      </c>
      <c r="C151" s="29" t="s">
        <v>228</v>
      </c>
      <c r="D151" s="29">
        <v>0.724156022</v>
      </c>
      <c r="E151" s="29">
        <v>124.3593063354</v>
      </c>
      <c r="F151" s="27"/>
      <c r="G151" s="27"/>
      <c r="H151" s="27"/>
      <c r="I151" s="27"/>
      <c r="J151" s="27"/>
      <c r="K151" s="27"/>
      <c r="L151" s="27"/>
    </row>
    <row r="152" ht="15.6" spans="1:12">
      <c r="A152" s="29" t="s">
        <v>177</v>
      </c>
      <c r="B152" s="29" t="s">
        <v>8</v>
      </c>
      <c r="C152" s="29" t="s">
        <v>229</v>
      </c>
      <c r="D152" s="29">
        <v>0.719747007</v>
      </c>
      <c r="E152" s="29">
        <v>124.3643798828</v>
      </c>
      <c r="F152" s="27"/>
      <c r="G152" s="27"/>
      <c r="H152" s="27"/>
      <c r="I152" s="27"/>
      <c r="J152" s="27"/>
      <c r="K152" s="27"/>
      <c r="L152" s="27"/>
    </row>
    <row r="153" ht="15.6" spans="1:12">
      <c r="A153" s="29" t="s">
        <v>230</v>
      </c>
      <c r="B153" s="29" t="s">
        <v>8</v>
      </c>
      <c r="C153" s="29" t="s">
        <v>231</v>
      </c>
      <c r="D153" s="29">
        <v>0.701663971</v>
      </c>
      <c r="E153" s="29">
        <v>124.5447769165</v>
      </c>
      <c r="F153" s="27"/>
      <c r="G153" s="27"/>
      <c r="H153" s="27"/>
      <c r="I153" s="27"/>
      <c r="J153" s="27"/>
      <c r="K153" s="27"/>
      <c r="L153" s="27"/>
    </row>
    <row r="154" ht="15.6" spans="1:12">
      <c r="A154" s="29" t="s">
        <v>230</v>
      </c>
      <c r="B154" s="29" t="s">
        <v>8</v>
      </c>
      <c r="C154" s="29" t="s">
        <v>232</v>
      </c>
      <c r="D154" s="29">
        <v>0.703247011</v>
      </c>
      <c r="E154" s="29">
        <v>124.539276123</v>
      </c>
      <c r="F154" s="27"/>
      <c r="G154" s="27"/>
      <c r="H154" s="27"/>
      <c r="I154" s="27"/>
      <c r="J154" s="27"/>
      <c r="K154" s="27"/>
      <c r="L154" s="27"/>
    </row>
    <row r="155" ht="15.6" spans="1:12">
      <c r="A155" s="29" t="s">
        <v>28</v>
      </c>
      <c r="B155" s="29" t="s">
        <v>8</v>
      </c>
      <c r="C155" s="29" t="s">
        <v>233</v>
      </c>
      <c r="D155" s="29">
        <v>0.660507977</v>
      </c>
      <c r="E155" s="29">
        <v>124.4710617065</v>
      </c>
      <c r="F155" s="27"/>
      <c r="G155" s="27"/>
      <c r="H155" s="27"/>
      <c r="I155" s="27"/>
      <c r="J155" s="27"/>
      <c r="K155" s="27"/>
      <c r="L155" s="27"/>
    </row>
    <row r="156" ht="15.6" spans="1:12">
      <c r="A156" s="29" t="s">
        <v>76</v>
      </c>
      <c r="B156" s="29" t="s">
        <v>8</v>
      </c>
      <c r="C156" s="29" t="s">
        <v>234</v>
      </c>
      <c r="D156" s="29">
        <v>0.637224019</v>
      </c>
      <c r="E156" s="29">
        <v>124.5025634766</v>
      </c>
      <c r="F156" s="27"/>
      <c r="G156" s="27"/>
      <c r="H156" s="27"/>
      <c r="I156" s="27"/>
      <c r="J156" s="27"/>
      <c r="K156" s="27"/>
      <c r="L156" s="27"/>
    </row>
    <row r="157" ht="15.6" spans="1:12">
      <c r="A157" s="29" t="s">
        <v>58</v>
      </c>
      <c r="B157" s="29" t="s">
        <v>8</v>
      </c>
      <c r="C157" s="29" t="s">
        <v>235</v>
      </c>
      <c r="D157" s="29">
        <v>0.653678</v>
      </c>
      <c r="E157" s="29">
        <v>124.5343856812</v>
      </c>
      <c r="F157" s="27"/>
      <c r="G157" s="27"/>
      <c r="H157" s="27"/>
      <c r="I157" s="27"/>
      <c r="J157" s="27"/>
      <c r="K157" s="27"/>
      <c r="L157" s="27"/>
    </row>
    <row r="158" ht="15.6" spans="1:12">
      <c r="A158" s="29" t="s">
        <v>33</v>
      </c>
      <c r="B158" s="29" t="s">
        <v>8</v>
      </c>
      <c r="C158" s="29" t="s">
        <v>236</v>
      </c>
      <c r="D158" s="29">
        <v>0.595368981</v>
      </c>
      <c r="E158" s="29">
        <v>124.5225448608</v>
      </c>
      <c r="F158" s="27"/>
      <c r="G158" s="27"/>
      <c r="H158" s="27"/>
      <c r="I158" s="27"/>
      <c r="J158" s="27"/>
      <c r="K158" s="27"/>
      <c r="L158" s="27"/>
    </row>
    <row r="159" ht="15.6" spans="1:12">
      <c r="A159" s="29" t="s">
        <v>63</v>
      </c>
      <c r="B159" s="29" t="s">
        <v>39</v>
      </c>
      <c r="C159" s="29" t="s">
        <v>237</v>
      </c>
      <c r="D159" s="29">
        <v>0.805997014</v>
      </c>
      <c r="E159" s="29">
        <v>124.4363327026</v>
      </c>
      <c r="F159" s="27"/>
      <c r="G159" s="27"/>
      <c r="H159" s="27"/>
      <c r="I159" s="27"/>
      <c r="J159" s="27"/>
      <c r="K159" s="27"/>
      <c r="L159" s="27"/>
    </row>
    <row r="160" ht="15.6" spans="1:12">
      <c r="A160" s="29" t="s">
        <v>65</v>
      </c>
      <c r="B160" s="29" t="s">
        <v>39</v>
      </c>
      <c r="C160" s="29" t="s">
        <v>238</v>
      </c>
      <c r="D160" s="29">
        <v>0.809091985</v>
      </c>
      <c r="E160" s="29">
        <v>124.4306793213</v>
      </c>
      <c r="F160" s="27"/>
      <c r="G160" s="27"/>
      <c r="H160" s="27"/>
      <c r="I160" s="27"/>
      <c r="J160" s="27"/>
      <c r="K160" s="27"/>
      <c r="L160" s="27"/>
    </row>
    <row r="161" ht="15.6" spans="1:12">
      <c r="A161" s="29" t="s">
        <v>7</v>
      </c>
      <c r="B161" s="29" t="s">
        <v>8</v>
      </c>
      <c r="C161" s="29" t="s">
        <v>239</v>
      </c>
      <c r="D161" s="29">
        <v>0.864363015</v>
      </c>
      <c r="E161" s="29">
        <v>124.6778640747</v>
      </c>
      <c r="F161" s="27"/>
      <c r="G161" s="27"/>
      <c r="H161" s="27"/>
      <c r="I161" s="27"/>
      <c r="J161" s="27"/>
      <c r="K161" s="27"/>
      <c r="L161" s="27"/>
    </row>
    <row r="162" ht="15.6" spans="1:12">
      <c r="A162" s="29" t="s">
        <v>46</v>
      </c>
      <c r="B162" s="29" t="s">
        <v>22</v>
      </c>
      <c r="C162" s="29" t="s">
        <v>240</v>
      </c>
      <c r="D162" s="29">
        <v>0.386399</v>
      </c>
      <c r="E162" s="29">
        <v>124.016472</v>
      </c>
      <c r="F162" s="27"/>
      <c r="G162" s="27"/>
      <c r="H162" s="27"/>
      <c r="I162" s="27"/>
      <c r="J162" s="27"/>
      <c r="K162" s="27"/>
      <c r="L162" s="27"/>
    </row>
    <row r="163" ht="15.6" spans="1:12">
      <c r="A163" s="29" t="s">
        <v>21</v>
      </c>
      <c r="B163" s="29" t="s">
        <v>22</v>
      </c>
      <c r="C163" s="29" t="s">
        <v>241</v>
      </c>
      <c r="D163" s="29">
        <v>0.45068</v>
      </c>
      <c r="E163" s="29">
        <v>124.34956</v>
      </c>
      <c r="F163" s="27"/>
      <c r="G163" s="27"/>
      <c r="H163" s="27"/>
      <c r="I163" s="27"/>
      <c r="J163" s="27"/>
      <c r="K163" s="27"/>
      <c r="L163" s="27"/>
    </row>
    <row r="164" ht="15.6" spans="1:12">
      <c r="A164" s="29" t="s">
        <v>21</v>
      </c>
      <c r="B164" s="29" t="s">
        <v>22</v>
      </c>
      <c r="C164" s="29" t="s">
        <v>242</v>
      </c>
      <c r="D164" s="29">
        <v>0.45674</v>
      </c>
      <c r="E164" s="29">
        <v>124.35553</v>
      </c>
      <c r="F164" s="27"/>
      <c r="G164" s="27"/>
      <c r="H164" s="27"/>
      <c r="I164" s="27"/>
      <c r="J164" s="27"/>
      <c r="K164" s="27"/>
      <c r="L164" s="27"/>
    </row>
    <row r="165" ht="15.6" spans="1:12">
      <c r="A165" s="29" t="s">
        <v>157</v>
      </c>
      <c r="B165" s="29" t="s">
        <v>8</v>
      </c>
      <c r="C165" s="29" t="s">
        <v>243</v>
      </c>
      <c r="D165" s="29">
        <v>0.707238972</v>
      </c>
      <c r="E165" s="29">
        <v>124.5975646973</v>
      </c>
      <c r="F165" s="27"/>
      <c r="G165" s="27"/>
      <c r="H165" s="27"/>
      <c r="I165" s="27"/>
      <c r="J165" s="27"/>
      <c r="K165" s="27"/>
      <c r="L165" s="27"/>
    </row>
    <row r="166" ht="15.6" spans="1:12">
      <c r="A166" s="29" t="s">
        <v>157</v>
      </c>
      <c r="B166" s="29" t="s">
        <v>8</v>
      </c>
      <c r="C166" s="29" t="s">
        <v>244</v>
      </c>
      <c r="D166" s="29">
        <v>0.717211008</v>
      </c>
      <c r="E166" s="29">
        <v>124.5919342041</v>
      </c>
      <c r="F166" s="27"/>
      <c r="G166" s="27"/>
      <c r="H166" s="27"/>
      <c r="I166" s="27"/>
      <c r="J166" s="27"/>
      <c r="K166" s="27"/>
      <c r="L166" s="27"/>
    </row>
    <row r="167" ht="15.6" spans="1:12">
      <c r="A167" s="29" t="s">
        <v>84</v>
      </c>
      <c r="B167" s="29" t="s">
        <v>8</v>
      </c>
      <c r="C167" s="29" t="s">
        <v>245</v>
      </c>
      <c r="D167" s="29">
        <v>0.766291022</v>
      </c>
      <c r="E167" s="29">
        <v>124.6091995239</v>
      </c>
      <c r="F167" s="27"/>
      <c r="G167" s="27"/>
      <c r="H167" s="27"/>
      <c r="I167" s="27"/>
      <c r="J167" s="27"/>
      <c r="K167" s="27"/>
      <c r="L167" s="27"/>
    </row>
    <row r="168" ht="15.6" spans="1:12">
      <c r="A168" s="29" t="s">
        <v>46</v>
      </c>
      <c r="B168" s="29" t="s">
        <v>22</v>
      </c>
      <c r="C168" s="29" t="s">
        <v>246</v>
      </c>
      <c r="D168" s="29">
        <v>0.36534</v>
      </c>
      <c r="E168" s="29">
        <v>123.97677</v>
      </c>
      <c r="F168" s="27"/>
      <c r="G168" s="27"/>
      <c r="H168" s="27"/>
      <c r="I168" s="27"/>
      <c r="J168" s="27"/>
      <c r="K168" s="27"/>
      <c r="L168" s="27"/>
    </row>
    <row r="169" ht="15.6" spans="1:12">
      <c r="A169" s="29" t="s">
        <v>159</v>
      </c>
      <c r="B169" s="29" t="s">
        <v>8</v>
      </c>
      <c r="C169" s="29" t="s">
        <v>247</v>
      </c>
      <c r="D169" s="29">
        <v>0.727821</v>
      </c>
      <c r="E169" s="29">
        <v>124.449811</v>
      </c>
      <c r="F169" s="27"/>
      <c r="G169" s="27"/>
      <c r="H169" s="27"/>
      <c r="I169" s="27"/>
      <c r="J169" s="27"/>
      <c r="K169" s="27"/>
      <c r="L169" s="27"/>
    </row>
    <row r="170" ht="15.6" spans="1:12">
      <c r="A170" s="29" t="s">
        <v>71</v>
      </c>
      <c r="B170" s="29" t="s">
        <v>8</v>
      </c>
      <c r="C170" s="29" t="s">
        <v>248</v>
      </c>
      <c r="D170" s="29">
        <v>0.707040012</v>
      </c>
      <c r="E170" s="29">
        <v>124.3890686035</v>
      </c>
      <c r="F170" s="27"/>
      <c r="G170" s="27"/>
      <c r="H170" s="27"/>
      <c r="I170" s="27"/>
      <c r="J170" s="27"/>
      <c r="K170" s="27"/>
      <c r="L170" s="27"/>
    </row>
    <row r="171" ht="15.6" spans="1:12">
      <c r="A171" s="29" t="s">
        <v>25</v>
      </c>
      <c r="B171" s="29" t="s">
        <v>8</v>
      </c>
      <c r="C171" s="29" t="s">
        <v>249</v>
      </c>
      <c r="D171" s="29">
        <v>0.705646992</v>
      </c>
      <c r="E171" s="29">
        <v>124.4002380371</v>
      </c>
      <c r="F171" s="27"/>
      <c r="G171" s="27"/>
      <c r="H171" s="27"/>
      <c r="I171" s="27"/>
      <c r="J171" s="27"/>
      <c r="K171" s="27"/>
      <c r="L171" s="27"/>
    </row>
    <row r="172" ht="15.6" spans="1:12">
      <c r="A172" s="29" t="s">
        <v>118</v>
      </c>
      <c r="B172" s="29" t="s">
        <v>8</v>
      </c>
      <c r="C172" s="29" t="s">
        <v>250</v>
      </c>
      <c r="D172" s="29">
        <v>0.528410017</v>
      </c>
      <c r="E172" s="29">
        <v>124.4771652222</v>
      </c>
      <c r="F172" s="27"/>
      <c r="G172" s="27"/>
      <c r="H172" s="27"/>
      <c r="I172" s="27"/>
      <c r="J172" s="27"/>
      <c r="K172" s="27"/>
      <c r="L172" s="27"/>
    </row>
    <row r="173" ht="15.6" spans="1:12">
      <c r="A173" s="29" t="s">
        <v>120</v>
      </c>
      <c r="B173" s="29" t="s">
        <v>8</v>
      </c>
      <c r="C173" s="29" t="s">
        <v>251</v>
      </c>
      <c r="D173" s="29">
        <v>0.487522006</v>
      </c>
      <c r="E173" s="29">
        <v>124.4910049438</v>
      </c>
      <c r="F173" s="27"/>
      <c r="G173" s="27"/>
      <c r="H173" s="27"/>
      <c r="I173" s="27"/>
      <c r="J173" s="27"/>
      <c r="K173" s="27"/>
      <c r="L173" s="27"/>
    </row>
    <row r="174" ht="15.6" spans="1:12">
      <c r="A174" s="29" t="s">
        <v>122</v>
      </c>
      <c r="B174" s="29" t="s">
        <v>39</v>
      </c>
      <c r="C174" s="29" t="s">
        <v>252</v>
      </c>
      <c r="D174" s="29">
        <v>0.787440002</v>
      </c>
      <c r="E174" s="29">
        <v>124.4709472656</v>
      </c>
      <c r="F174" s="27"/>
      <c r="G174" s="27"/>
      <c r="H174" s="27"/>
      <c r="I174" s="27"/>
      <c r="J174" s="27"/>
      <c r="K174" s="27"/>
      <c r="L174" s="27"/>
    </row>
    <row r="175" ht="15.6" spans="1:12">
      <c r="A175" s="29" t="s">
        <v>96</v>
      </c>
      <c r="B175" s="29" t="s">
        <v>39</v>
      </c>
      <c r="C175" s="29" t="s">
        <v>253</v>
      </c>
      <c r="D175" s="29">
        <v>0.785915971</v>
      </c>
      <c r="E175" s="29">
        <v>124.4541473389</v>
      </c>
      <c r="F175" s="27"/>
      <c r="G175" s="27"/>
      <c r="H175" s="27"/>
      <c r="I175" s="27"/>
      <c r="J175" s="27"/>
      <c r="K175" s="27"/>
      <c r="L175" s="27"/>
    </row>
    <row r="176" ht="15.6" spans="1:12">
      <c r="A176" s="29" t="s">
        <v>78</v>
      </c>
      <c r="B176" s="29" t="s">
        <v>8</v>
      </c>
      <c r="C176" s="29" t="s">
        <v>254</v>
      </c>
      <c r="D176" s="29">
        <v>0.683237016</v>
      </c>
      <c r="E176" s="29">
        <v>124.511756897</v>
      </c>
      <c r="F176" s="27"/>
      <c r="G176" s="27"/>
      <c r="H176" s="27"/>
      <c r="I176" s="27"/>
      <c r="J176" s="27"/>
      <c r="K176" s="27"/>
      <c r="L176" s="27"/>
    </row>
    <row r="177" ht="15.6" spans="1:12">
      <c r="A177" s="29" t="s">
        <v>105</v>
      </c>
      <c r="B177" s="29" t="s">
        <v>22</v>
      </c>
      <c r="C177" s="29" t="s">
        <v>255</v>
      </c>
      <c r="D177" s="29">
        <v>0.39224</v>
      </c>
      <c r="E177" s="29">
        <v>124.08798</v>
      </c>
      <c r="F177" s="27"/>
      <c r="G177" s="27"/>
      <c r="H177" s="27"/>
      <c r="I177" s="27"/>
      <c r="J177" s="27"/>
      <c r="K177" s="27"/>
      <c r="L177" s="27"/>
    </row>
    <row r="178" ht="15.6" spans="1:12">
      <c r="A178" s="29" t="s">
        <v>105</v>
      </c>
      <c r="B178" s="29" t="s">
        <v>22</v>
      </c>
      <c r="C178" s="29" t="s">
        <v>256</v>
      </c>
      <c r="D178" s="29">
        <v>0.39315</v>
      </c>
      <c r="E178" s="29">
        <v>124.09552</v>
      </c>
      <c r="F178" s="27"/>
      <c r="G178" s="27"/>
      <c r="H178" s="27"/>
      <c r="I178" s="27"/>
      <c r="J178" s="27"/>
      <c r="K178" s="27"/>
      <c r="L178" s="27"/>
    </row>
    <row r="179" ht="15.6" spans="1:12">
      <c r="A179" s="29" t="s">
        <v>108</v>
      </c>
      <c r="B179" s="29" t="s">
        <v>22</v>
      </c>
      <c r="C179" s="29" t="s">
        <v>257</v>
      </c>
      <c r="D179" s="29">
        <v>0.43027</v>
      </c>
      <c r="E179" s="29">
        <v>124.2641</v>
      </c>
      <c r="F179" s="27"/>
      <c r="G179" s="27"/>
      <c r="H179" s="27"/>
      <c r="I179" s="27"/>
      <c r="J179" s="27"/>
      <c r="K179" s="27"/>
      <c r="L179" s="27"/>
    </row>
    <row r="180" ht="15.6" spans="1:12">
      <c r="A180" s="29" t="s">
        <v>258</v>
      </c>
      <c r="B180" s="29" t="s">
        <v>8</v>
      </c>
      <c r="C180" s="29" t="s">
        <v>259</v>
      </c>
      <c r="D180" s="29">
        <v>0.80058</v>
      </c>
      <c r="E180" s="29">
        <v>124.644278</v>
      </c>
      <c r="F180" s="27"/>
      <c r="G180" s="27"/>
      <c r="H180" s="27"/>
      <c r="I180" s="27"/>
      <c r="J180" s="27"/>
      <c r="K180" s="27"/>
      <c r="L180" s="27"/>
    </row>
    <row r="181" ht="15.6" spans="1:12">
      <c r="A181" s="29" t="s">
        <v>3</v>
      </c>
      <c r="B181" s="29" t="s">
        <v>4</v>
      </c>
      <c r="C181" s="29" t="s">
        <v>5</v>
      </c>
      <c r="D181" s="29">
        <v>0.89482</v>
      </c>
      <c r="E181" s="29">
        <v>123.26336</v>
      </c>
      <c r="F181" s="27"/>
      <c r="G181" s="27"/>
      <c r="H181" s="27"/>
      <c r="I181" s="27"/>
      <c r="J181" s="27"/>
      <c r="K181" s="27"/>
      <c r="L181" s="27"/>
    </row>
    <row r="182" ht="15.6" spans="1:12">
      <c r="A182" s="29" t="s">
        <v>162</v>
      </c>
      <c r="B182" s="29" t="s">
        <v>8</v>
      </c>
      <c r="C182" s="29" t="s">
        <v>260</v>
      </c>
      <c r="D182" s="29">
        <v>0.769316971</v>
      </c>
      <c r="E182" s="29">
        <v>124.4479064941</v>
      </c>
      <c r="F182" s="27"/>
      <c r="G182" s="27"/>
      <c r="H182" s="27"/>
      <c r="I182" s="27"/>
      <c r="J182" s="27"/>
      <c r="K182" s="27"/>
      <c r="L182" s="27"/>
    </row>
    <row r="183" ht="15.6" spans="1:12">
      <c r="A183" s="29" t="s">
        <v>166</v>
      </c>
      <c r="B183" s="29" t="s">
        <v>101</v>
      </c>
      <c r="C183" s="29" t="s">
        <v>261</v>
      </c>
      <c r="D183" s="29">
        <v>0.805890024</v>
      </c>
      <c r="E183" s="29">
        <v>124.4120864868</v>
      </c>
      <c r="F183" s="27"/>
      <c r="G183" s="27"/>
      <c r="H183" s="27"/>
      <c r="I183" s="27"/>
      <c r="J183" s="27"/>
      <c r="K183" s="27"/>
      <c r="L183" s="27"/>
    </row>
    <row r="184" ht="15.6" spans="1:12">
      <c r="A184" s="29" t="s">
        <v>108</v>
      </c>
      <c r="B184" s="29" t="s">
        <v>22</v>
      </c>
      <c r="C184" s="29" t="s">
        <v>262</v>
      </c>
      <c r="D184" s="29">
        <v>0.443958</v>
      </c>
      <c r="E184" s="29">
        <v>124.260876</v>
      </c>
      <c r="F184" s="27"/>
      <c r="G184" s="27"/>
      <c r="H184" s="27"/>
      <c r="I184" s="27"/>
      <c r="J184" s="27"/>
      <c r="K184" s="27"/>
      <c r="L184" s="27"/>
    </row>
    <row r="185" ht="15.6" spans="1:12">
      <c r="A185" s="29" t="s">
        <v>46</v>
      </c>
      <c r="B185" s="29" t="s">
        <v>22</v>
      </c>
      <c r="C185" s="29" t="s">
        <v>263</v>
      </c>
      <c r="D185" s="29">
        <v>0.37442</v>
      </c>
      <c r="E185" s="29">
        <v>124.03417</v>
      </c>
      <c r="F185" s="27"/>
      <c r="G185" s="27"/>
      <c r="H185" s="27"/>
      <c r="I185" s="27"/>
      <c r="J185" s="27"/>
      <c r="K185" s="27"/>
      <c r="L185" s="27"/>
    </row>
    <row r="186" ht="15.6" spans="1:12">
      <c r="A186" s="29" t="s">
        <v>46</v>
      </c>
      <c r="B186" s="29" t="s">
        <v>22</v>
      </c>
      <c r="C186" s="29" t="s">
        <v>264</v>
      </c>
      <c r="D186" s="29">
        <v>0.38208</v>
      </c>
      <c r="E186" s="29">
        <v>124.04826</v>
      </c>
      <c r="F186" s="27"/>
      <c r="G186" s="27"/>
      <c r="H186" s="27"/>
      <c r="I186" s="27"/>
      <c r="J186" s="27"/>
      <c r="K186" s="27"/>
      <c r="L186" s="27"/>
    </row>
    <row r="187" ht="15.6" spans="1:12">
      <c r="A187" s="29" t="s">
        <v>81</v>
      </c>
      <c r="B187" s="29" t="s">
        <v>8</v>
      </c>
      <c r="C187" s="29" t="s">
        <v>265</v>
      </c>
      <c r="D187" s="29">
        <v>0.739674985</v>
      </c>
      <c r="E187" s="29">
        <v>124.6018066406</v>
      </c>
      <c r="F187" s="27"/>
      <c r="G187" s="27"/>
      <c r="H187" s="27"/>
      <c r="I187" s="27"/>
      <c r="J187" s="27"/>
      <c r="K187" s="27"/>
      <c r="L187" s="27"/>
    </row>
    <row r="188" ht="15.6" spans="1:12">
      <c r="A188" s="29" t="s">
        <v>84</v>
      </c>
      <c r="B188" s="29" t="s">
        <v>8</v>
      </c>
      <c r="C188" s="29" t="s">
        <v>266</v>
      </c>
      <c r="D188" s="29">
        <v>0.752636015</v>
      </c>
      <c r="E188" s="29">
        <v>124.611289978</v>
      </c>
      <c r="F188" s="27"/>
      <c r="G188" s="27"/>
      <c r="H188" s="27"/>
      <c r="I188" s="27"/>
      <c r="J188" s="27"/>
      <c r="K188" s="27"/>
      <c r="L188" s="27"/>
    </row>
    <row r="189" ht="15.6" spans="1:12">
      <c r="A189" s="29" t="s">
        <v>84</v>
      </c>
      <c r="B189" s="29" t="s">
        <v>8</v>
      </c>
      <c r="C189" s="29" t="s">
        <v>267</v>
      </c>
      <c r="D189" s="29">
        <v>0.755587995</v>
      </c>
      <c r="E189" s="29">
        <v>124.6153564453</v>
      </c>
      <c r="F189" s="27"/>
      <c r="G189" s="27"/>
      <c r="H189" s="27"/>
      <c r="I189" s="27"/>
      <c r="J189" s="27"/>
      <c r="K189" s="27"/>
      <c r="L189" s="27"/>
    </row>
    <row r="190" ht="15.6" spans="1:12">
      <c r="A190" s="29" t="s">
        <v>84</v>
      </c>
      <c r="B190" s="29" t="s">
        <v>8</v>
      </c>
      <c r="C190" s="29" t="s">
        <v>268</v>
      </c>
      <c r="D190" s="29">
        <v>0.757441998</v>
      </c>
      <c r="E190" s="29">
        <v>124.6108703613</v>
      </c>
      <c r="F190" s="27"/>
      <c r="G190" s="27"/>
      <c r="H190" s="27"/>
      <c r="I190" s="27"/>
      <c r="J190" s="27"/>
      <c r="K190" s="27"/>
      <c r="L190" s="27"/>
    </row>
    <row r="191" ht="15.6" spans="1:12">
      <c r="A191" s="29" t="s">
        <v>84</v>
      </c>
      <c r="B191" s="29" t="s">
        <v>8</v>
      </c>
      <c r="C191" s="29" t="s">
        <v>269</v>
      </c>
      <c r="D191" s="29">
        <v>0.753638029</v>
      </c>
      <c r="E191" s="29">
        <v>124.6101837158</v>
      </c>
      <c r="F191" s="27"/>
      <c r="G191" s="27"/>
      <c r="H191" s="27"/>
      <c r="I191" s="27"/>
      <c r="J191" s="27"/>
      <c r="K191" s="27"/>
      <c r="L191" s="27"/>
    </row>
    <row r="192" ht="15.6" spans="1:12">
      <c r="A192" s="29" t="s">
        <v>73</v>
      </c>
      <c r="B192" s="29" t="s">
        <v>8</v>
      </c>
      <c r="C192" s="29" t="s">
        <v>270</v>
      </c>
      <c r="D192" s="29">
        <v>0.720255017</v>
      </c>
      <c r="E192" s="29">
        <v>124.3937911987</v>
      </c>
      <c r="F192" s="27"/>
      <c r="G192" s="27"/>
      <c r="H192" s="27"/>
      <c r="I192" s="27"/>
      <c r="J192" s="27"/>
      <c r="K192" s="27"/>
      <c r="L192" s="27"/>
    </row>
    <row r="193" ht="15.6" spans="1:12">
      <c r="A193" s="29" t="s">
        <v>89</v>
      </c>
      <c r="B193" s="29" t="s">
        <v>8</v>
      </c>
      <c r="C193" s="29" t="s">
        <v>271</v>
      </c>
      <c r="D193" s="29">
        <v>0.712638974</v>
      </c>
      <c r="E193" s="29">
        <v>124.3974761963</v>
      </c>
      <c r="F193" s="27"/>
      <c r="G193" s="27"/>
      <c r="H193" s="27"/>
      <c r="I193" s="27"/>
      <c r="J193" s="27"/>
      <c r="K193" s="27"/>
      <c r="L193" s="27"/>
    </row>
    <row r="194" ht="15.6" spans="1:12">
      <c r="A194" s="29" t="s">
        <v>89</v>
      </c>
      <c r="B194" s="29" t="s">
        <v>8</v>
      </c>
      <c r="C194" s="29" t="s">
        <v>272</v>
      </c>
      <c r="D194" s="29">
        <v>0.721230984</v>
      </c>
      <c r="E194" s="29">
        <v>124.431060791</v>
      </c>
      <c r="F194" s="27"/>
      <c r="G194" s="27"/>
      <c r="H194" s="27"/>
      <c r="I194" s="27"/>
      <c r="J194" s="27"/>
      <c r="K194" s="27"/>
      <c r="L194" s="27"/>
    </row>
    <row r="195" ht="15.6" spans="1:12">
      <c r="A195" s="29" t="s">
        <v>159</v>
      </c>
      <c r="B195" s="29" t="s">
        <v>8</v>
      </c>
      <c r="C195" s="29" t="s">
        <v>273</v>
      </c>
      <c r="D195" s="29">
        <v>0.727767</v>
      </c>
      <c r="E195" s="29">
        <v>124.449846</v>
      </c>
      <c r="F195" s="27"/>
      <c r="G195" s="27"/>
      <c r="H195" s="27"/>
      <c r="I195" s="27"/>
      <c r="J195" s="27"/>
      <c r="K195" s="27"/>
      <c r="L195" s="27"/>
    </row>
    <row r="196" ht="15.6" spans="1:12">
      <c r="A196" s="29" t="s">
        <v>159</v>
      </c>
      <c r="B196" s="29" t="s">
        <v>8</v>
      </c>
      <c r="C196" s="29" t="s">
        <v>274</v>
      </c>
      <c r="D196" s="29">
        <v>0.721504986</v>
      </c>
      <c r="E196" s="29">
        <v>124.4551239014</v>
      </c>
      <c r="F196" s="27"/>
      <c r="G196" s="27"/>
      <c r="H196" s="27"/>
      <c r="I196" s="27"/>
      <c r="J196" s="27"/>
      <c r="K196" s="27"/>
      <c r="L196" s="27"/>
    </row>
    <row r="197" ht="15.6" spans="1:12">
      <c r="A197" s="29" t="s">
        <v>92</v>
      </c>
      <c r="B197" s="29" t="s">
        <v>8</v>
      </c>
      <c r="C197" s="29" t="s">
        <v>275</v>
      </c>
      <c r="D197" s="29">
        <v>0.765434027</v>
      </c>
      <c r="E197" s="29">
        <v>124.443977356</v>
      </c>
      <c r="F197" s="27"/>
      <c r="G197" s="27"/>
      <c r="H197" s="27"/>
      <c r="I197" s="27"/>
      <c r="J197" s="27"/>
      <c r="K197" s="27"/>
      <c r="L197" s="27"/>
    </row>
    <row r="198" ht="15.6" spans="1:12">
      <c r="A198" s="29" t="s">
        <v>67</v>
      </c>
      <c r="B198" s="29" t="s">
        <v>39</v>
      </c>
      <c r="C198" s="29" t="s">
        <v>276</v>
      </c>
      <c r="D198" s="29">
        <v>0.844238997</v>
      </c>
      <c r="E198" s="29">
        <v>124.4363021851</v>
      </c>
      <c r="F198" s="27"/>
      <c r="G198" s="27"/>
      <c r="H198" s="27"/>
      <c r="I198" s="27"/>
      <c r="J198" s="27"/>
      <c r="K198" s="27"/>
      <c r="L198" s="27"/>
    </row>
    <row r="199" ht="15.6" spans="1:12">
      <c r="A199" s="29" t="s">
        <v>166</v>
      </c>
      <c r="B199" s="29" t="s">
        <v>101</v>
      </c>
      <c r="C199" s="29" t="s">
        <v>277</v>
      </c>
      <c r="D199" s="29">
        <v>0.809466</v>
      </c>
      <c r="E199" s="29">
        <v>124.410527</v>
      </c>
      <c r="F199" s="27"/>
      <c r="G199" s="27"/>
      <c r="H199" s="27"/>
      <c r="I199" s="27"/>
      <c r="J199" s="27"/>
      <c r="K199" s="27"/>
      <c r="L199" s="27"/>
    </row>
    <row r="200" ht="15.6" spans="1:12">
      <c r="A200" s="29" t="s">
        <v>105</v>
      </c>
      <c r="B200" s="29" t="s">
        <v>22</v>
      </c>
      <c r="C200" s="29" t="s">
        <v>278</v>
      </c>
      <c r="D200" s="29">
        <v>0.39636</v>
      </c>
      <c r="E200" s="29">
        <v>124.10477</v>
      </c>
      <c r="F200" s="27"/>
      <c r="G200" s="27"/>
      <c r="H200" s="27"/>
      <c r="I200" s="27"/>
      <c r="J200" s="27"/>
      <c r="K200" s="27"/>
      <c r="L200" s="27"/>
    </row>
    <row r="201" ht="15.6" spans="1:12">
      <c r="A201" s="29" t="s">
        <v>105</v>
      </c>
      <c r="B201" s="29" t="s">
        <v>22</v>
      </c>
      <c r="C201" s="29" t="s">
        <v>279</v>
      </c>
      <c r="D201" s="29">
        <v>0.39692</v>
      </c>
      <c r="E201" s="29">
        <v>124.1146</v>
      </c>
      <c r="F201" s="27"/>
      <c r="G201" s="27"/>
      <c r="H201" s="27"/>
      <c r="I201" s="27"/>
      <c r="J201" s="27"/>
      <c r="K201" s="27"/>
      <c r="L201" s="27"/>
    </row>
    <row r="202" ht="15.6" spans="1:12">
      <c r="A202" s="29" t="s">
        <v>105</v>
      </c>
      <c r="B202" s="29" t="s">
        <v>22</v>
      </c>
      <c r="C202" s="29" t="s">
        <v>280</v>
      </c>
      <c r="D202" s="29">
        <v>0.38959</v>
      </c>
      <c r="E202" s="29">
        <v>124.11766</v>
      </c>
      <c r="F202" s="27"/>
      <c r="G202" s="27"/>
      <c r="H202" s="27"/>
      <c r="I202" s="27"/>
      <c r="J202" s="27"/>
      <c r="K202" s="27"/>
      <c r="L202" s="27"/>
    </row>
    <row r="203" ht="15.6" spans="1:12">
      <c r="A203" s="29" t="s">
        <v>105</v>
      </c>
      <c r="B203" s="29" t="s">
        <v>22</v>
      </c>
      <c r="C203" s="29" t="s">
        <v>281</v>
      </c>
      <c r="D203" s="29">
        <v>0.39572</v>
      </c>
      <c r="E203" s="29">
        <v>124.17017</v>
      </c>
      <c r="F203" s="27"/>
      <c r="G203" s="27"/>
      <c r="H203" s="27"/>
      <c r="I203" s="27"/>
      <c r="J203" s="27"/>
      <c r="K203" s="27"/>
      <c r="L203" s="27"/>
    </row>
    <row r="204" ht="15.6" spans="1:12">
      <c r="A204" s="29" t="s">
        <v>108</v>
      </c>
      <c r="B204" s="29" t="s">
        <v>22</v>
      </c>
      <c r="C204" s="29" t="s">
        <v>282</v>
      </c>
      <c r="D204" s="29">
        <v>0.41899</v>
      </c>
      <c r="E204" s="29">
        <v>124.25003</v>
      </c>
      <c r="F204" s="27"/>
      <c r="G204" s="27"/>
      <c r="H204" s="27"/>
      <c r="I204" s="27"/>
      <c r="J204" s="27"/>
      <c r="K204" s="27"/>
      <c r="L204" s="27"/>
    </row>
    <row r="205" ht="15.6" spans="1:12">
      <c r="A205" s="29" t="s">
        <v>46</v>
      </c>
      <c r="B205" s="29" t="s">
        <v>22</v>
      </c>
      <c r="C205" s="29" t="s">
        <v>283</v>
      </c>
      <c r="D205" s="29">
        <v>0.37761</v>
      </c>
      <c r="E205" s="29">
        <v>123.9974</v>
      </c>
      <c r="F205" s="27"/>
      <c r="G205" s="27"/>
      <c r="H205" s="27"/>
      <c r="I205" s="27"/>
      <c r="J205" s="27"/>
      <c r="K205" s="27"/>
      <c r="L205" s="27"/>
    </row>
    <row r="206" ht="15.6" spans="1:12">
      <c r="A206" s="29" t="s">
        <v>204</v>
      </c>
      <c r="B206" s="29" t="s">
        <v>8</v>
      </c>
      <c r="C206" s="29" t="s">
        <v>284</v>
      </c>
      <c r="D206" s="29">
        <v>0.810816109</v>
      </c>
      <c r="E206" s="29">
        <v>124.658996582</v>
      </c>
      <c r="F206" s="27"/>
      <c r="G206" s="27"/>
      <c r="H206" s="27"/>
      <c r="I206" s="27"/>
      <c r="J206" s="27"/>
      <c r="K206" s="27"/>
      <c r="L206" s="27"/>
    </row>
    <row r="207" ht="15.6" spans="1:12">
      <c r="A207" s="29" t="s">
        <v>55</v>
      </c>
      <c r="B207" s="29" t="s">
        <v>8</v>
      </c>
      <c r="C207" s="29" t="s">
        <v>285</v>
      </c>
      <c r="D207" s="29">
        <v>0.730542</v>
      </c>
      <c r="E207" s="29">
        <v>124.358956</v>
      </c>
      <c r="F207" s="27"/>
      <c r="G207" s="27"/>
      <c r="H207" s="27"/>
      <c r="I207" s="27"/>
      <c r="J207" s="27"/>
      <c r="K207" s="27"/>
      <c r="L207" s="27"/>
    </row>
    <row r="208" ht="15.6" spans="1:12">
      <c r="A208" s="29" t="s">
        <v>52</v>
      </c>
      <c r="B208" s="29" t="s">
        <v>8</v>
      </c>
      <c r="C208" s="29" t="s">
        <v>286</v>
      </c>
      <c r="D208" s="29">
        <v>0.809507012</v>
      </c>
      <c r="E208" s="29">
        <v>124.6578216553</v>
      </c>
      <c r="F208" s="27"/>
      <c r="G208" s="27"/>
      <c r="H208" s="27"/>
      <c r="I208" s="27"/>
      <c r="J208" s="27"/>
      <c r="K208" s="27"/>
      <c r="L208" s="27"/>
    </row>
    <row r="209" ht="15.6" spans="1:12">
      <c r="A209" s="29" t="s">
        <v>55</v>
      </c>
      <c r="B209" s="29" t="s">
        <v>8</v>
      </c>
      <c r="C209" s="29" t="s">
        <v>287</v>
      </c>
      <c r="D209" s="29">
        <v>0.732358992</v>
      </c>
      <c r="E209" s="29">
        <v>124.352180481</v>
      </c>
      <c r="F209" s="27"/>
      <c r="G209" s="27"/>
      <c r="H209" s="27"/>
      <c r="I209" s="27"/>
      <c r="J209" s="27"/>
      <c r="K209" s="27"/>
      <c r="L209" s="27"/>
    </row>
    <row r="210" ht="15.6" spans="1:12">
      <c r="A210" s="29" t="s">
        <v>177</v>
      </c>
      <c r="B210" s="29" t="s">
        <v>8</v>
      </c>
      <c r="C210" s="29" t="s">
        <v>288</v>
      </c>
      <c r="D210" s="29">
        <v>0.725179017</v>
      </c>
      <c r="E210" s="29">
        <v>124.3582763672</v>
      </c>
      <c r="F210" s="27"/>
      <c r="G210" s="27"/>
      <c r="H210" s="27"/>
      <c r="I210" s="27"/>
      <c r="J210" s="27"/>
      <c r="K210" s="27"/>
      <c r="L210" s="27"/>
    </row>
    <row r="211" ht="15.6" spans="1:12">
      <c r="A211" s="29" t="s">
        <v>177</v>
      </c>
      <c r="B211" s="29" t="s">
        <v>8</v>
      </c>
      <c r="C211" s="29" t="s">
        <v>289</v>
      </c>
      <c r="D211" s="29">
        <v>0.723276019</v>
      </c>
      <c r="E211" s="29">
        <v>124.3602294922</v>
      </c>
      <c r="F211" s="27"/>
      <c r="G211" s="27"/>
      <c r="H211" s="27"/>
      <c r="I211" s="27"/>
      <c r="J211" s="27"/>
      <c r="K211" s="27"/>
      <c r="L211" s="27"/>
    </row>
    <row r="212" ht="15.6" spans="1:12">
      <c r="A212" s="29" t="s">
        <v>33</v>
      </c>
      <c r="B212" s="29" t="s">
        <v>8</v>
      </c>
      <c r="C212" s="29" t="s">
        <v>290</v>
      </c>
      <c r="D212" s="29">
        <v>0.59910202</v>
      </c>
      <c r="E212" s="29">
        <v>124.5205154419</v>
      </c>
      <c r="F212" s="27"/>
      <c r="G212" s="27"/>
      <c r="H212" s="27"/>
      <c r="I212" s="27"/>
      <c r="J212" s="27"/>
      <c r="K212" s="27"/>
      <c r="L212" s="27"/>
    </row>
    <row r="213" ht="15.6" spans="1:12">
      <c r="A213" s="29" t="s">
        <v>33</v>
      </c>
      <c r="B213" s="29" t="s">
        <v>8</v>
      </c>
      <c r="C213" s="29" t="s">
        <v>291</v>
      </c>
      <c r="D213" s="29">
        <v>0.594347</v>
      </c>
      <c r="E213" s="29">
        <v>124.5231628418</v>
      </c>
      <c r="F213" s="27"/>
      <c r="G213" s="27"/>
      <c r="H213" s="27"/>
      <c r="I213" s="27"/>
      <c r="J213" s="27"/>
      <c r="K213" s="27"/>
      <c r="L213" s="27"/>
    </row>
    <row r="214" ht="15.6" spans="1:12">
      <c r="A214" s="29" t="s">
        <v>63</v>
      </c>
      <c r="B214" s="29" t="s">
        <v>39</v>
      </c>
      <c r="C214" s="29" t="s">
        <v>292</v>
      </c>
      <c r="D214" s="29">
        <v>0.806125998</v>
      </c>
      <c r="E214" s="29">
        <v>124.4342651367</v>
      </c>
      <c r="F214" s="27"/>
      <c r="G214" s="27"/>
      <c r="H214" s="27"/>
      <c r="I214" s="27"/>
      <c r="J214" s="27"/>
      <c r="K214" s="27"/>
      <c r="L214" s="27"/>
    </row>
    <row r="215" ht="15.6" spans="1:12">
      <c r="A215" s="29" t="s">
        <v>65</v>
      </c>
      <c r="B215" s="29" t="s">
        <v>39</v>
      </c>
      <c r="C215" s="29" t="s">
        <v>293</v>
      </c>
      <c r="D215" s="29">
        <v>0.809020996</v>
      </c>
      <c r="E215" s="29">
        <v>124.4325790405</v>
      </c>
      <c r="F215" s="27"/>
      <c r="G215" s="27"/>
      <c r="H215" s="27"/>
      <c r="I215" s="27"/>
      <c r="J215" s="27"/>
      <c r="K215" s="27"/>
      <c r="L215" s="27"/>
    </row>
    <row r="216" ht="15.6" spans="1:12">
      <c r="A216" s="29" t="s">
        <v>69</v>
      </c>
      <c r="B216" s="29" t="s">
        <v>8</v>
      </c>
      <c r="C216" s="29" t="s">
        <v>294</v>
      </c>
      <c r="D216" s="29">
        <v>0.681115985</v>
      </c>
      <c r="E216" s="29">
        <v>124.5643005371</v>
      </c>
      <c r="F216" s="27"/>
      <c r="G216" s="27"/>
      <c r="H216" s="27"/>
      <c r="I216" s="27"/>
      <c r="J216" s="27"/>
      <c r="K216" s="27"/>
      <c r="L216" s="27"/>
    </row>
    <row r="217" ht="15.6" spans="1:12">
      <c r="A217" s="29" t="s">
        <v>157</v>
      </c>
      <c r="B217" s="29" t="s">
        <v>8</v>
      </c>
      <c r="C217" s="29" t="s">
        <v>295</v>
      </c>
      <c r="D217" s="29">
        <v>0.712885976</v>
      </c>
      <c r="E217" s="29">
        <v>124.5883178711</v>
      </c>
      <c r="F217" s="27"/>
      <c r="G217" s="27"/>
      <c r="H217" s="27"/>
      <c r="I217" s="27"/>
      <c r="J217" s="27"/>
      <c r="K217" s="27"/>
      <c r="L217" s="27"/>
    </row>
    <row r="218" ht="15.6" spans="1:12">
      <c r="A218" s="29" t="s">
        <v>28</v>
      </c>
      <c r="B218" s="29" t="s">
        <v>8</v>
      </c>
      <c r="C218" s="29" t="s">
        <v>296</v>
      </c>
      <c r="D218" s="29">
        <v>0.660510004</v>
      </c>
      <c r="E218" s="29">
        <v>124.4710006714</v>
      </c>
      <c r="F218" s="27"/>
      <c r="G218" s="27"/>
      <c r="H218" s="27"/>
      <c r="I218" s="27"/>
      <c r="J218" s="27"/>
      <c r="K218" s="27"/>
      <c r="L218" s="27"/>
    </row>
    <row r="219" ht="15.6" spans="1:12">
      <c r="A219" s="29" t="s">
        <v>297</v>
      </c>
      <c r="B219" s="29" t="s">
        <v>8</v>
      </c>
      <c r="C219" s="29" t="s">
        <v>298</v>
      </c>
      <c r="D219" s="29">
        <v>0.646538973</v>
      </c>
      <c r="E219" s="29">
        <v>124.4856796265</v>
      </c>
      <c r="F219" s="27"/>
      <c r="G219" s="27"/>
      <c r="H219" s="27"/>
      <c r="I219" s="27"/>
      <c r="J219" s="27"/>
      <c r="K219" s="27"/>
      <c r="L219" s="27"/>
    </row>
    <row r="220" ht="15.6" spans="1:12">
      <c r="A220" s="29" t="s">
        <v>58</v>
      </c>
      <c r="B220" s="29" t="s">
        <v>8</v>
      </c>
      <c r="C220" s="29" t="s">
        <v>299</v>
      </c>
      <c r="D220" s="29">
        <v>0.652696013</v>
      </c>
      <c r="E220" s="29">
        <v>124.5362167358</v>
      </c>
      <c r="F220" s="27"/>
      <c r="G220" s="27"/>
      <c r="H220" s="27"/>
      <c r="I220" s="27"/>
      <c r="J220" s="27"/>
      <c r="K220" s="27"/>
      <c r="L220" s="27"/>
    </row>
    <row r="221" ht="15.6" spans="1:12">
      <c r="A221" s="29" t="s">
        <v>204</v>
      </c>
      <c r="B221" s="29" t="s">
        <v>8</v>
      </c>
      <c r="C221" s="29" t="s">
        <v>300</v>
      </c>
      <c r="D221" s="29">
        <v>0.814104974</v>
      </c>
      <c r="E221" s="29">
        <v>124.6552886963</v>
      </c>
      <c r="F221" s="27"/>
      <c r="G221" s="27"/>
      <c r="H221" s="27"/>
      <c r="I221" s="27"/>
      <c r="J221" s="27"/>
      <c r="K221" s="27"/>
      <c r="L221" s="27"/>
    </row>
    <row r="222" ht="15.6" spans="1:12">
      <c r="A222" s="29" t="s">
        <v>7</v>
      </c>
      <c r="B222" s="29" t="s">
        <v>8</v>
      </c>
      <c r="C222" s="29" t="s">
        <v>301</v>
      </c>
      <c r="D222" s="29">
        <v>0.854003012</v>
      </c>
      <c r="E222" s="29">
        <v>124.6922531128</v>
      </c>
      <c r="F222" s="27"/>
      <c r="G222" s="27"/>
      <c r="H222" s="27"/>
      <c r="I222" s="27"/>
      <c r="J222" s="27"/>
      <c r="K222" s="27"/>
      <c r="L222" s="27"/>
    </row>
    <row r="223" ht="15.6" spans="1:12">
      <c r="A223" s="29" t="s">
        <v>7</v>
      </c>
      <c r="B223" s="29" t="s">
        <v>8</v>
      </c>
      <c r="C223" s="29" t="s">
        <v>302</v>
      </c>
      <c r="D223" s="29">
        <v>0.856001019</v>
      </c>
      <c r="E223" s="29">
        <v>124.6930618286</v>
      </c>
      <c r="F223" s="27"/>
      <c r="G223" s="27"/>
      <c r="H223" s="27"/>
      <c r="I223" s="27"/>
      <c r="J223" s="27"/>
      <c r="K223" s="27"/>
      <c r="L223" s="27"/>
    </row>
    <row r="224" ht="15.6" spans="1:12">
      <c r="A224" s="29" t="s">
        <v>303</v>
      </c>
      <c r="B224" s="29" t="s">
        <v>4</v>
      </c>
      <c r="C224" s="29" t="s">
        <v>304</v>
      </c>
      <c r="D224" s="29">
        <v>0.9553</v>
      </c>
      <c r="E224" s="29">
        <v>123.24411</v>
      </c>
      <c r="F224" s="27"/>
      <c r="G224" s="27"/>
      <c r="H224" s="27"/>
      <c r="I224" s="27"/>
      <c r="J224" s="27"/>
      <c r="K224" s="27"/>
      <c r="L224" s="27"/>
    </row>
    <row r="225" ht="15.6" spans="1:12">
      <c r="A225" s="29" t="s">
        <v>305</v>
      </c>
      <c r="B225" s="29" t="s">
        <v>8</v>
      </c>
      <c r="C225" s="29" t="s">
        <v>306</v>
      </c>
      <c r="D225" s="29">
        <v>0.672293007</v>
      </c>
      <c r="E225" s="29">
        <v>124.4336624146</v>
      </c>
      <c r="F225" s="27"/>
      <c r="G225" s="27"/>
      <c r="H225" s="27"/>
      <c r="I225" s="27"/>
      <c r="J225" s="27"/>
      <c r="K225" s="27"/>
      <c r="L225" s="27"/>
    </row>
    <row r="226" ht="15.6" spans="1:12">
      <c r="A226" s="29" t="s">
        <v>38</v>
      </c>
      <c r="B226" s="29" t="s">
        <v>39</v>
      </c>
      <c r="C226" s="29" t="s">
        <v>307</v>
      </c>
      <c r="D226" s="29">
        <v>0.79765898</v>
      </c>
      <c r="E226" s="29">
        <v>124.4506759644</v>
      </c>
      <c r="F226" s="27"/>
      <c r="G226" s="27"/>
      <c r="H226" s="27"/>
      <c r="I226" s="27"/>
      <c r="J226" s="27"/>
      <c r="K226" s="27"/>
      <c r="L226" s="27"/>
    </row>
    <row r="227" ht="15.6" spans="1:12">
      <c r="A227" s="29" t="s">
        <v>13</v>
      </c>
      <c r="B227" s="29" t="s">
        <v>8</v>
      </c>
      <c r="C227" s="29" t="s">
        <v>308</v>
      </c>
      <c r="D227" s="29">
        <v>0.718971014</v>
      </c>
      <c r="E227" s="29">
        <v>124.3680496216</v>
      </c>
      <c r="F227" s="27"/>
      <c r="G227" s="27"/>
      <c r="H227" s="27"/>
      <c r="I227" s="27"/>
      <c r="J227" s="27"/>
      <c r="K227" s="27"/>
      <c r="L227" s="27"/>
    </row>
    <row r="228" ht="15.6" spans="1:12">
      <c r="A228" s="29" t="s">
        <v>13</v>
      </c>
      <c r="B228" s="29" t="s">
        <v>8</v>
      </c>
      <c r="C228" s="29" t="s">
        <v>309</v>
      </c>
      <c r="D228" s="29">
        <v>0.71548</v>
      </c>
      <c r="E228" s="29">
        <v>124.376546</v>
      </c>
      <c r="F228" s="27"/>
      <c r="G228" s="27"/>
      <c r="H228" s="27"/>
      <c r="I228" s="27"/>
      <c r="J228" s="27"/>
      <c r="K228" s="27"/>
      <c r="L228" s="27"/>
    </row>
    <row r="229" ht="15.6" spans="1:12">
      <c r="A229" s="29" t="s">
        <v>71</v>
      </c>
      <c r="B229" s="29" t="s">
        <v>8</v>
      </c>
      <c r="C229" s="29" t="s">
        <v>310</v>
      </c>
      <c r="D229" s="29">
        <v>0.712357998</v>
      </c>
      <c r="E229" s="29">
        <v>124.3803863525</v>
      </c>
      <c r="F229" s="27"/>
      <c r="G229" s="27"/>
      <c r="H229" s="27"/>
      <c r="I229" s="27"/>
      <c r="J229" s="27"/>
      <c r="K229" s="27"/>
      <c r="L229" s="27"/>
    </row>
    <row r="230" ht="15.6" spans="1:12">
      <c r="A230" s="29" t="s">
        <v>71</v>
      </c>
      <c r="B230" s="29" t="s">
        <v>8</v>
      </c>
      <c r="C230" s="29" t="s">
        <v>311</v>
      </c>
      <c r="D230" s="29">
        <v>0.711780012</v>
      </c>
      <c r="E230" s="29">
        <v>124.380821228</v>
      </c>
      <c r="F230" s="27"/>
      <c r="G230" s="27"/>
      <c r="H230" s="27"/>
      <c r="I230" s="27"/>
      <c r="J230" s="27"/>
      <c r="K230" s="27"/>
      <c r="L230" s="27"/>
    </row>
    <row r="231" ht="15.6" spans="1:12">
      <c r="A231" s="29" t="s">
        <v>84</v>
      </c>
      <c r="B231" s="29" t="s">
        <v>8</v>
      </c>
      <c r="C231" s="29" t="s">
        <v>312</v>
      </c>
      <c r="D231" s="29">
        <v>0.767030001</v>
      </c>
      <c r="E231" s="29">
        <v>124.6126785278</v>
      </c>
      <c r="F231" s="27"/>
      <c r="G231" s="27"/>
      <c r="H231" s="27"/>
      <c r="I231" s="27"/>
      <c r="J231" s="27"/>
      <c r="K231" s="27"/>
      <c r="L231" s="27"/>
    </row>
    <row r="232" ht="15.6" spans="1:12">
      <c r="A232" s="29" t="s">
        <v>25</v>
      </c>
      <c r="B232" s="29" t="s">
        <v>8</v>
      </c>
      <c r="C232" s="29" t="s">
        <v>313</v>
      </c>
      <c r="D232" s="29">
        <v>0.698580027</v>
      </c>
      <c r="E232" s="29">
        <v>124.4033584595</v>
      </c>
      <c r="F232" s="27"/>
      <c r="G232" s="27"/>
      <c r="H232" s="27"/>
      <c r="I232" s="27"/>
      <c r="J232" s="27"/>
      <c r="K232" s="27"/>
      <c r="L232" s="27"/>
    </row>
    <row r="233" ht="15.6" spans="1:12">
      <c r="A233" s="29" t="s">
        <v>33</v>
      </c>
      <c r="B233" s="29" t="s">
        <v>8</v>
      </c>
      <c r="C233" s="29" t="s">
        <v>314</v>
      </c>
      <c r="D233" s="29">
        <v>0.587005019</v>
      </c>
      <c r="E233" s="29">
        <v>124.5316467285</v>
      </c>
      <c r="F233" s="27"/>
      <c r="G233" s="27"/>
      <c r="H233" s="27"/>
      <c r="I233" s="27"/>
      <c r="J233" s="27"/>
      <c r="K233" s="27"/>
      <c r="L233" s="27"/>
    </row>
    <row r="234" ht="15.6" spans="1:12">
      <c r="A234" s="29" t="s">
        <v>118</v>
      </c>
      <c r="B234" s="29" t="s">
        <v>8</v>
      </c>
      <c r="C234" s="29" t="s">
        <v>315</v>
      </c>
      <c r="D234" s="29">
        <v>0.54972899</v>
      </c>
      <c r="E234" s="29">
        <v>124.491569519</v>
      </c>
      <c r="F234" s="27"/>
      <c r="G234" s="27"/>
      <c r="H234" s="27"/>
      <c r="I234" s="27"/>
      <c r="J234" s="27"/>
      <c r="K234" s="27"/>
      <c r="L234" s="27"/>
    </row>
    <row r="235" ht="15.6" spans="1:12">
      <c r="A235" s="29" t="s">
        <v>118</v>
      </c>
      <c r="B235" s="29" t="s">
        <v>8</v>
      </c>
      <c r="C235" s="29" t="s">
        <v>316</v>
      </c>
      <c r="D235" s="29">
        <v>0.546097994</v>
      </c>
      <c r="E235" s="29">
        <v>124.4914016724</v>
      </c>
      <c r="F235" s="27"/>
      <c r="G235" s="27"/>
      <c r="H235" s="27"/>
      <c r="I235" s="27"/>
      <c r="J235" s="27"/>
      <c r="K235" s="27"/>
      <c r="L235" s="27"/>
    </row>
    <row r="236" ht="15.6" spans="1:12">
      <c r="A236" s="29" t="s">
        <v>198</v>
      </c>
      <c r="B236" s="29" t="s">
        <v>39</v>
      </c>
      <c r="C236" s="29" t="s">
        <v>317</v>
      </c>
      <c r="D236" s="29">
        <v>0.795216024</v>
      </c>
      <c r="E236" s="29">
        <v>124.4556732178</v>
      </c>
      <c r="F236" s="27"/>
      <c r="G236" s="27"/>
      <c r="H236" s="27"/>
      <c r="I236" s="27"/>
      <c r="J236" s="27"/>
      <c r="K236" s="27"/>
      <c r="L236" s="27"/>
    </row>
    <row r="237" ht="15.6" spans="1:12">
      <c r="A237" s="29" t="s">
        <v>46</v>
      </c>
      <c r="B237" s="29" t="s">
        <v>22</v>
      </c>
      <c r="C237" s="29" t="s">
        <v>318</v>
      </c>
      <c r="D237" s="29">
        <v>0.37737</v>
      </c>
      <c r="E237" s="29">
        <v>123.9962</v>
      </c>
      <c r="F237" s="27"/>
      <c r="G237" s="27"/>
      <c r="H237" s="27"/>
      <c r="I237" s="27"/>
      <c r="J237" s="27"/>
      <c r="K237" s="27"/>
      <c r="L237" s="27"/>
    </row>
    <row r="238" ht="15.6" spans="1:12">
      <c r="A238" s="29" t="s">
        <v>46</v>
      </c>
      <c r="B238" s="29" t="s">
        <v>22</v>
      </c>
      <c r="C238" s="29" t="s">
        <v>319</v>
      </c>
      <c r="D238" s="29">
        <v>0.37563</v>
      </c>
      <c r="E238" s="29">
        <v>123.99726</v>
      </c>
      <c r="F238" s="27"/>
      <c r="G238" s="27"/>
      <c r="H238" s="27"/>
      <c r="I238" s="27"/>
      <c r="J238" s="27"/>
      <c r="K238" s="27"/>
      <c r="L238" s="27"/>
    </row>
    <row r="239" ht="15.6" spans="1:12">
      <c r="A239" s="29" t="s">
        <v>21</v>
      </c>
      <c r="B239" s="29" t="s">
        <v>22</v>
      </c>
      <c r="C239" s="29" t="s">
        <v>320</v>
      </c>
      <c r="D239" s="29">
        <v>0.47872</v>
      </c>
      <c r="E239" s="29">
        <v>124.41226</v>
      </c>
      <c r="F239" s="27"/>
      <c r="G239" s="27"/>
      <c r="H239" s="27"/>
      <c r="I239" s="27"/>
      <c r="J239" s="27"/>
      <c r="K239" s="27"/>
      <c r="L239" s="27"/>
    </row>
    <row r="240" ht="15.6" spans="1:12">
      <c r="A240" s="29" t="s">
        <v>21</v>
      </c>
      <c r="B240" s="29" t="s">
        <v>22</v>
      </c>
      <c r="C240" s="29" t="s">
        <v>321</v>
      </c>
      <c r="D240" s="29">
        <v>0.48037</v>
      </c>
      <c r="E240" s="29">
        <v>124.41716</v>
      </c>
      <c r="F240" s="27"/>
      <c r="G240" s="27"/>
      <c r="H240" s="27"/>
      <c r="I240" s="27"/>
      <c r="J240" s="27"/>
      <c r="K240" s="27"/>
      <c r="L240" s="27"/>
    </row>
    <row r="241" ht="15.6" spans="1:12">
      <c r="A241" s="29" t="s">
        <v>21</v>
      </c>
      <c r="B241" s="29" t="s">
        <v>22</v>
      </c>
      <c r="C241" s="29" t="s">
        <v>322</v>
      </c>
      <c r="D241" s="29">
        <v>0.454841</v>
      </c>
      <c r="E241" s="29">
        <v>124.366379</v>
      </c>
      <c r="F241" s="27"/>
      <c r="G241" s="27"/>
      <c r="H241" s="27"/>
      <c r="I241" s="27"/>
      <c r="J241" s="27"/>
      <c r="K241" s="27"/>
      <c r="L241" s="27"/>
    </row>
    <row r="242" ht="15.6" spans="1:12">
      <c r="A242" s="29" t="s">
        <v>21</v>
      </c>
      <c r="B242" s="29" t="s">
        <v>22</v>
      </c>
      <c r="C242" s="29" t="s">
        <v>323</v>
      </c>
      <c r="D242" s="29">
        <v>0.467167</v>
      </c>
      <c r="E242" s="29">
        <v>124.450286</v>
      </c>
      <c r="F242" s="27"/>
      <c r="G242" s="27"/>
      <c r="H242" s="27"/>
      <c r="I242" s="27"/>
      <c r="J242" s="27"/>
      <c r="K242" s="27"/>
      <c r="L242" s="27"/>
    </row>
    <row r="243" ht="15.6" spans="1:12">
      <c r="A243" s="29" t="s">
        <v>324</v>
      </c>
      <c r="B243" s="29" t="s">
        <v>173</v>
      </c>
      <c r="C243" s="29" t="s">
        <v>325</v>
      </c>
      <c r="D243" s="29">
        <v>0.870744</v>
      </c>
      <c r="E243" s="29">
        <v>124.023256</v>
      </c>
      <c r="F243" s="27"/>
      <c r="G243" s="27"/>
      <c r="H243" s="27"/>
      <c r="I243" s="27"/>
      <c r="J243" s="27"/>
      <c r="K243" s="27"/>
      <c r="L243" s="27"/>
    </row>
    <row r="244" ht="15.6" spans="1:12">
      <c r="A244" s="29" t="s">
        <v>258</v>
      </c>
      <c r="B244" s="29" t="s">
        <v>8</v>
      </c>
      <c r="C244" s="29" t="s">
        <v>326</v>
      </c>
      <c r="D244" s="29">
        <v>0.789919019</v>
      </c>
      <c r="E244" s="29">
        <v>124.6369094849</v>
      </c>
      <c r="F244" s="27"/>
      <c r="G244" s="27"/>
      <c r="H244" s="27"/>
      <c r="I244" s="27"/>
      <c r="J244" s="27"/>
      <c r="K244" s="27"/>
      <c r="L244" s="27"/>
    </row>
    <row r="245" ht="15.6" spans="1:12">
      <c r="A245" s="29" t="s">
        <v>258</v>
      </c>
      <c r="B245" s="29" t="s">
        <v>8</v>
      </c>
      <c r="C245" s="29" t="s">
        <v>327</v>
      </c>
      <c r="D245" s="29">
        <v>0.79685998</v>
      </c>
      <c r="E245" s="29">
        <v>124.6348114014</v>
      </c>
      <c r="F245" s="27"/>
      <c r="G245" s="27"/>
      <c r="H245" s="27"/>
      <c r="I245" s="27"/>
      <c r="J245" s="27"/>
      <c r="K245" s="27"/>
      <c r="L245" s="27"/>
    </row>
    <row r="246" ht="15.6" spans="1:12">
      <c r="A246" s="29" t="s">
        <v>71</v>
      </c>
      <c r="B246" s="29" t="s">
        <v>8</v>
      </c>
      <c r="C246" s="29" t="s">
        <v>328</v>
      </c>
      <c r="D246" s="29">
        <v>0.713320971</v>
      </c>
      <c r="E246" s="29">
        <v>124.3838500977</v>
      </c>
      <c r="F246" s="27"/>
      <c r="G246" s="27"/>
      <c r="H246" s="27"/>
      <c r="I246" s="27"/>
      <c r="J246" s="27"/>
      <c r="K246" s="27"/>
      <c r="L246" s="27"/>
    </row>
    <row r="247" ht="15.6" spans="1:12">
      <c r="A247" s="29" t="s">
        <v>55</v>
      </c>
      <c r="B247" s="29" t="s">
        <v>8</v>
      </c>
      <c r="C247" s="29" t="s">
        <v>329</v>
      </c>
      <c r="D247" s="29">
        <v>0.732912004</v>
      </c>
      <c r="E247" s="29">
        <v>124.3553543091</v>
      </c>
      <c r="F247" s="27"/>
      <c r="G247" s="27"/>
      <c r="H247" s="27"/>
      <c r="I247" s="27"/>
      <c r="J247" s="27"/>
      <c r="K247" s="27"/>
      <c r="L247" s="27"/>
    </row>
    <row r="248" ht="15.6" spans="1:12">
      <c r="A248" s="29" t="s">
        <v>55</v>
      </c>
      <c r="B248" s="29" t="s">
        <v>8</v>
      </c>
      <c r="C248" s="29" t="s">
        <v>330</v>
      </c>
      <c r="D248" s="29">
        <v>0.726226985</v>
      </c>
      <c r="E248" s="29">
        <v>124.3570327759</v>
      </c>
      <c r="F248" s="27"/>
      <c r="G248" s="27"/>
      <c r="H248" s="27"/>
      <c r="I248" s="27"/>
      <c r="J248" s="27"/>
      <c r="K248" s="27"/>
      <c r="L248" s="27"/>
    </row>
    <row r="249" ht="15.6" spans="1:12">
      <c r="A249" s="29" t="s">
        <v>69</v>
      </c>
      <c r="B249" s="29" t="s">
        <v>8</v>
      </c>
      <c r="C249" s="29" t="s">
        <v>331</v>
      </c>
      <c r="D249" s="29">
        <v>0.675750017</v>
      </c>
      <c r="E249" s="29">
        <v>124.5656280518</v>
      </c>
      <c r="F249" s="27"/>
      <c r="G249" s="27"/>
      <c r="H249" s="27"/>
      <c r="I249" s="27"/>
      <c r="J249" s="27"/>
      <c r="K249" s="27"/>
      <c r="L249" s="27"/>
    </row>
    <row r="250" ht="15.6" spans="1:12">
      <c r="A250" s="29" t="s">
        <v>89</v>
      </c>
      <c r="B250" s="29" t="s">
        <v>8</v>
      </c>
      <c r="C250" s="29" t="s">
        <v>332</v>
      </c>
      <c r="D250" s="29">
        <v>0.716453016</v>
      </c>
      <c r="E250" s="29">
        <v>124.3913497925</v>
      </c>
      <c r="F250" s="27"/>
      <c r="G250" s="27"/>
      <c r="H250" s="27"/>
      <c r="I250" s="27"/>
      <c r="J250" s="27"/>
      <c r="K250" s="27"/>
      <c r="L250" s="27"/>
    </row>
    <row r="251" ht="15.6" spans="1:12">
      <c r="A251" s="29" t="s">
        <v>28</v>
      </c>
      <c r="B251" s="29" t="s">
        <v>8</v>
      </c>
      <c r="C251" s="29" t="s">
        <v>333</v>
      </c>
      <c r="D251" s="29">
        <v>0.654411018</v>
      </c>
      <c r="E251" s="29">
        <v>124.463432312</v>
      </c>
      <c r="F251" s="27"/>
      <c r="G251" s="27"/>
      <c r="H251" s="27"/>
      <c r="I251" s="27"/>
      <c r="J251" s="27"/>
      <c r="K251" s="27"/>
      <c r="L251" s="27"/>
    </row>
    <row r="252" ht="15.6" spans="1:12">
      <c r="A252" s="29" t="s">
        <v>76</v>
      </c>
      <c r="B252" s="29" t="s">
        <v>8</v>
      </c>
      <c r="C252" s="29" t="s">
        <v>334</v>
      </c>
      <c r="D252" s="29">
        <v>0.634663999</v>
      </c>
      <c r="E252" s="29">
        <v>124.5111999512</v>
      </c>
      <c r="F252" s="27"/>
      <c r="G252" s="27"/>
      <c r="H252" s="27"/>
      <c r="I252" s="27"/>
      <c r="J252" s="27"/>
      <c r="K252" s="27"/>
      <c r="L252" s="27"/>
    </row>
    <row r="253" ht="15.6" spans="1:12">
      <c r="A253" s="29" t="s">
        <v>58</v>
      </c>
      <c r="B253" s="29" t="s">
        <v>8</v>
      </c>
      <c r="C253" s="29" t="s">
        <v>335</v>
      </c>
      <c r="D253" s="29">
        <v>0.651703</v>
      </c>
      <c r="E253" s="29">
        <v>124.53515625</v>
      </c>
      <c r="F253" s="27"/>
      <c r="G253" s="27"/>
      <c r="H253" s="27"/>
      <c r="I253" s="27"/>
      <c r="J253" s="27"/>
      <c r="K253" s="27"/>
      <c r="L253" s="27"/>
    </row>
    <row r="254" ht="15.6" spans="1:12">
      <c r="A254" s="29" t="s">
        <v>61</v>
      </c>
      <c r="B254" s="29" t="s">
        <v>8</v>
      </c>
      <c r="C254" s="29" t="s">
        <v>336</v>
      </c>
      <c r="D254" s="29">
        <v>0.622713029</v>
      </c>
      <c r="E254" s="29">
        <v>124.5441741943</v>
      </c>
      <c r="F254" s="27"/>
      <c r="G254" s="27"/>
      <c r="H254" s="27"/>
      <c r="I254" s="27"/>
      <c r="J254" s="27"/>
      <c r="K254" s="27"/>
      <c r="L254" s="27"/>
    </row>
    <row r="255" ht="15.6" spans="1:12">
      <c r="A255" s="29" t="s">
        <v>61</v>
      </c>
      <c r="B255" s="29" t="s">
        <v>8</v>
      </c>
      <c r="C255" s="29" t="s">
        <v>337</v>
      </c>
      <c r="D255" s="29">
        <v>0.62174499</v>
      </c>
      <c r="E255" s="29">
        <v>124.5456466675</v>
      </c>
      <c r="F255" s="27"/>
      <c r="G255" s="27"/>
      <c r="H255" s="27"/>
      <c r="I255" s="27"/>
      <c r="J255" s="27"/>
      <c r="K255" s="27"/>
      <c r="L255" s="27"/>
    </row>
    <row r="256" ht="15.6" spans="1:12">
      <c r="A256" s="29" t="s">
        <v>63</v>
      </c>
      <c r="B256" s="29" t="s">
        <v>39</v>
      </c>
      <c r="C256" s="29" t="s">
        <v>338</v>
      </c>
      <c r="D256" s="29">
        <v>0.805849016</v>
      </c>
      <c r="E256" s="29">
        <v>124.4388504028</v>
      </c>
      <c r="F256" s="27"/>
      <c r="G256" s="27"/>
      <c r="H256" s="27"/>
      <c r="I256" s="27"/>
      <c r="J256" s="27"/>
      <c r="K256" s="27"/>
      <c r="L256" s="27"/>
    </row>
    <row r="257" ht="15.6" spans="1:12">
      <c r="A257" s="29" t="s">
        <v>65</v>
      </c>
      <c r="B257" s="29" t="s">
        <v>39</v>
      </c>
      <c r="C257" s="29" t="s">
        <v>339</v>
      </c>
      <c r="D257" s="29">
        <v>0.811555982</v>
      </c>
      <c r="E257" s="29">
        <v>124.4328384399</v>
      </c>
      <c r="F257" s="27"/>
      <c r="G257" s="27"/>
      <c r="H257" s="27"/>
      <c r="I257" s="27"/>
      <c r="J257" s="27"/>
      <c r="K257" s="27"/>
      <c r="L257" s="27"/>
    </row>
    <row r="258" ht="15.6" spans="1:12">
      <c r="A258" s="29" t="s">
        <v>67</v>
      </c>
      <c r="B258" s="29" t="s">
        <v>39</v>
      </c>
      <c r="C258" s="29" t="s">
        <v>340</v>
      </c>
      <c r="D258" s="29">
        <v>0.844592988</v>
      </c>
      <c r="E258" s="29">
        <v>124.4400405884</v>
      </c>
      <c r="F258" s="27"/>
      <c r="G258" s="27"/>
      <c r="H258" s="27"/>
      <c r="I258" s="27"/>
      <c r="J258" s="27"/>
      <c r="K258" s="27"/>
      <c r="L258" s="27"/>
    </row>
    <row r="259" ht="15.6" spans="1:12">
      <c r="A259" s="29" t="s">
        <v>324</v>
      </c>
      <c r="B259" s="29" t="s">
        <v>173</v>
      </c>
      <c r="C259" s="29" t="s">
        <v>341</v>
      </c>
      <c r="D259" s="29">
        <v>0.85537</v>
      </c>
      <c r="E259" s="29">
        <v>123.99746</v>
      </c>
      <c r="F259" s="27"/>
      <c r="G259" s="27"/>
      <c r="H259" s="27"/>
      <c r="I259" s="27"/>
      <c r="J259" s="27"/>
      <c r="K259" s="27"/>
      <c r="L259" s="27"/>
    </row>
    <row r="260" ht="15.6" spans="1:12">
      <c r="A260" s="29" t="s">
        <v>342</v>
      </c>
      <c r="B260" s="29" t="s">
        <v>39</v>
      </c>
      <c r="C260" s="29" t="s">
        <v>343</v>
      </c>
      <c r="D260" s="29">
        <v>1.089482</v>
      </c>
      <c r="E260" s="29">
        <v>124.336956</v>
      </c>
      <c r="F260" s="27"/>
      <c r="G260" s="27"/>
      <c r="H260" s="27"/>
      <c r="I260" s="27"/>
      <c r="J260" s="27"/>
      <c r="K260" s="27"/>
      <c r="L260" s="27"/>
    </row>
    <row r="261" ht="15.6" spans="1:12">
      <c r="A261" s="29" t="s">
        <v>204</v>
      </c>
      <c r="B261" s="29" t="s">
        <v>8</v>
      </c>
      <c r="C261" s="29" t="s">
        <v>344</v>
      </c>
      <c r="D261" s="29">
        <v>0.814888</v>
      </c>
      <c r="E261" s="29">
        <v>124.6604537964</v>
      </c>
      <c r="F261" s="27"/>
      <c r="G261" s="27"/>
      <c r="H261" s="27"/>
      <c r="I261" s="27"/>
      <c r="J261" s="27"/>
      <c r="K261" s="27"/>
      <c r="L261" s="27"/>
    </row>
    <row r="262" ht="15.6" spans="1:12">
      <c r="A262" s="29" t="s">
        <v>7</v>
      </c>
      <c r="B262" s="29" t="s">
        <v>8</v>
      </c>
      <c r="C262" s="29" t="s">
        <v>345</v>
      </c>
      <c r="D262" s="29">
        <v>0.849143982</v>
      </c>
      <c r="E262" s="29">
        <v>124.6956939697</v>
      </c>
      <c r="F262" s="27"/>
      <c r="G262" s="27"/>
      <c r="H262" s="27"/>
      <c r="I262" s="27"/>
      <c r="J262" s="27"/>
      <c r="K262" s="27"/>
      <c r="L262" s="27"/>
    </row>
    <row r="263" ht="15.6" spans="1:12">
      <c r="A263" s="29" t="s">
        <v>13</v>
      </c>
      <c r="B263" s="29" t="s">
        <v>8</v>
      </c>
      <c r="C263" s="29" t="s">
        <v>346</v>
      </c>
      <c r="D263" s="29">
        <v>0.71480602</v>
      </c>
      <c r="E263" s="29">
        <v>124.3721923828</v>
      </c>
      <c r="F263" s="27"/>
      <c r="G263" s="27"/>
      <c r="H263" s="27"/>
      <c r="I263" s="27"/>
      <c r="J263" s="27"/>
      <c r="K263" s="27"/>
      <c r="L263" s="27"/>
    </row>
    <row r="264" ht="15.6" spans="1:12">
      <c r="A264" s="29" t="s">
        <v>13</v>
      </c>
      <c r="B264" s="29" t="s">
        <v>8</v>
      </c>
      <c r="C264" s="29" t="s">
        <v>347</v>
      </c>
      <c r="D264" s="29">
        <v>0.713467002</v>
      </c>
      <c r="E264" s="29">
        <v>124.3676071167</v>
      </c>
      <c r="F264" s="27"/>
      <c r="G264" s="27"/>
      <c r="H264" s="27"/>
      <c r="I264" s="27"/>
      <c r="J264" s="27"/>
      <c r="K264" s="27"/>
      <c r="L264" s="27"/>
    </row>
    <row r="265" ht="15.6" spans="1:12">
      <c r="A265" s="29" t="s">
        <v>258</v>
      </c>
      <c r="B265" s="29" t="s">
        <v>8</v>
      </c>
      <c r="C265" s="29" t="s">
        <v>348</v>
      </c>
      <c r="D265" s="29">
        <v>0.79689002</v>
      </c>
      <c r="E265" s="29">
        <v>124.6297912598</v>
      </c>
      <c r="F265" s="27"/>
      <c r="G265" s="27"/>
      <c r="H265" s="27"/>
      <c r="I265" s="27"/>
      <c r="J265" s="27"/>
      <c r="K265" s="27"/>
      <c r="L265" s="27"/>
    </row>
    <row r="266" ht="15.6" spans="1:12">
      <c r="A266" s="29" t="s">
        <v>69</v>
      </c>
      <c r="B266" s="29" t="s">
        <v>8</v>
      </c>
      <c r="C266" s="29" t="s">
        <v>349</v>
      </c>
      <c r="D266" s="29">
        <v>0.669184029</v>
      </c>
      <c r="E266" s="29">
        <v>124.5497894287</v>
      </c>
      <c r="F266" s="27"/>
      <c r="G266" s="27"/>
      <c r="H266" s="27"/>
      <c r="I266" s="27"/>
      <c r="J266" s="27"/>
      <c r="K266" s="27"/>
      <c r="L266" s="27"/>
    </row>
    <row r="267" ht="15.6" spans="1:12">
      <c r="A267" s="29" t="s">
        <v>25</v>
      </c>
      <c r="B267" s="29" t="s">
        <v>8</v>
      </c>
      <c r="C267" s="29" t="s">
        <v>350</v>
      </c>
      <c r="D267" s="29">
        <v>0.699482024</v>
      </c>
      <c r="E267" s="29">
        <v>124.4039993286</v>
      </c>
      <c r="F267" s="27"/>
      <c r="G267" s="27"/>
      <c r="H267" s="27"/>
      <c r="I267" s="27"/>
      <c r="J267" s="27"/>
      <c r="K267" s="27"/>
      <c r="L267" s="27"/>
    </row>
    <row r="268" ht="15.6" spans="1:12">
      <c r="A268" s="29" t="s">
        <v>305</v>
      </c>
      <c r="B268" s="29" t="s">
        <v>8</v>
      </c>
      <c r="C268" s="29" t="s">
        <v>351</v>
      </c>
      <c r="D268" s="29">
        <v>0.659363985</v>
      </c>
      <c r="E268" s="29">
        <v>124.444984436</v>
      </c>
      <c r="F268" s="27"/>
      <c r="G268" s="27"/>
      <c r="H268" s="27"/>
      <c r="I268" s="27"/>
      <c r="J268" s="27"/>
      <c r="K268" s="27"/>
      <c r="L268" s="27"/>
    </row>
    <row r="269" ht="15.6" spans="1:12">
      <c r="A269" s="29" t="s">
        <v>28</v>
      </c>
      <c r="B269" s="29" t="s">
        <v>8</v>
      </c>
      <c r="C269" s="29" t="s">
        <v>352</v>
      </c>
      <c r="D269" s="29">
        <v>0.654238999</v>
      </c>
      <c r="E269" s="29">
        <v>124.4612503052</v>
      </c>
      <c r="F269" s="27"/>
      <c r="G269" s="27"/>
      <c r="H269" s="27"/>
      <c r="I269" s="27"/>
      <c r="J269" s="27"/>
      <c r="K269" s="27"/>
      <c r="L269" s="27"/>
    </row>
    <row r="270" ht="15.6" spans="1:12">
      <c r="A270" s="29" t="s">
        <v>33</v>
      </c>
      <c r="B270" s="29" t="s">
        <v>8</v>
      </c>
      <c r="C270" s="29" t="s">
        <v>353</v>
      </c>
      <c r="D270" s="29">
        <v>0.580276012</v>
      </c>
      <c r="E270" s="29">
        <v>124.5280227661</v>
      </c>
      <c r="F270" s="27"/>
      <c r="G270" s="27"/>
      <c r="H270" s="27"/>
      <c r="I270" s="27"/>
      <c r="J270" s="27"/>
      <c r="K270" s="27"/>
      <c r="L270" s="27"/>
    </row>
    <row r="271" ht="15.6" spans="1:12">
      <c r="A271" s="29" t="s">
        <v>118</v>
      </c>
      <c r="B271" s="29" t="s">
        <v>8</v>
      </c>
      <c r="C271" s="29" t="s">
        <v>354</v>
      </c>
      <c r="D271" s="29">
        <v>0.556042016</v>
      </c>
      <c r="E271" s="29">
        <v>124.4993362427</v>
      </c>
      <c r="F271" s="27"/>
      <c r="G271" s="27"/>
      <c r="H271" s="27"/>
      <c r="I271" s="27"/>
      <c r="J271" s="27"/>
      <c r="K271" s="27"/>
      <c r="L271" s="27"/>
    </row>
    <row r="272" ht="15.6" spans="1:12">
      <c r="A272" s="29" t="s">
        <v>38</v>
      </c>
      <c r="B272" s="29" t="s">
        <v>39</v>
      </c>
      <c r="C272" s="29" t="s">
        <v>355</v>
      </c>
      <c r="D272" s="29">
        <v>0.794920981</v>
      </c>
      <c r="E272" s="29">
        <v>124.4526519775</v>
      </c>
      <c r="F272" s="27"/>
      <c r="G272" s="27"/>
      <c r="H272" s="27"/>
      <c r="I272" s="27"/>
      <c r="J272" s="27"/>
      <c r="K272" s="27"/>
      <c r="L272" s="27"/>
    </row>
    <row r="273" ht="15.6" spans="1:12">
      <c r="A273" s="29" t="s">
        <v>38</v>
      </c>
      <c r="B273" s="29" t="s">
        <v>39</v>
      </c>
      <c r="C273" s="29" t="s">
        <v>356</v>
      </c>
      <c r="D273" s="29">
        <v>0.799198985</v>
      </c>
      <c r="E273" s="29">
        <v>124.4495315552</v>
      </c>
      <c r="F273" s="27"/>
      <c r="G273" s="27"/>
      <c r="H273" s="27"/>
      <c r="I273" s="27"/>
      <c r="J273" s="27"/>
      <c r="K273" s="27"/>
      <c r="L273" s="27"/>
    </row>
    <row r="274" ht="15.6" spans="1:12">
      <c r="A274" s="29" t="s">
        <v>42</v>
      </c>
      <c r="B274" s="29" t="s">
        <v>39</v>
      </c>
      <c r="C274" s="29" t="s">
        <v>357</v>
      </c>
      <c r="D274" s="29">
        <v>0.803281009</v>
      </c>
      <c r="E274" s="29">
        <v>124.4467544556</v>
      </c>
      <c r="F274" s="27"/>
      <c r="G274" s="27"/>
      <c r="H274" s="27"/>
      <c r="I274" s="27"/>
      <c r="J274" s="27"/>
      <c r="K274" s="27"/>
      <c r="L274" s="27"/>
    </row>
    <row r="275" ht="15.6" spans="1:12">
      <c r="A275" s="29" t="s">
        <v>105</v>
      </c>
      <c r="B275" s="29" t="s">
        <v>22</v>
      </c>
      <c r="C275" s="29" t="s">
        <v>358</v>
      </c>
      <c r="D275" s="29">
        <v>0.40169</v>
      </c>
      <c r="E275" s="29">
        <v>124.15274</v>
      </c>
      <c r="F275" s="27"/>
      <c r="G275" s="27"/>
      <c r="H275" s="27"/>
      <c r="I275" s="27"/>
      <c r="J275" s="27"/>
      <c r="K275" s="27"/>
      <c r="L275" s="27"/>
    </row>
    <row r="276" ht="15.6" spans="1:12">
      <c r="A276" s="29" t="s">
        <v>46</v>
      </c>
      <c r="B276" s="29" t="s">
        <v>22</v>
      </c>
      <c r="C276" s="29" t="s">
        <v>359</v>
      </c>
      <c r="D276" s="29">
        <v>0.37686</v>
      </c>
      <c r="E276" s="29">
        <v>124.01625</v>
      </c>
      <c r="F276" s="27"/>
      <c r="G276" s="27"/>
      <c r="H276" s="27"/>
      <c r="I276" s="27"/>
      <c r="J276" s="27"/>
      <c r="K276" s="27"/>
      <c r="L276" s="27"/>
    </row>
    <row r="277" ht="15.6" spans="1:12">
      <c r="A277" s="29" t="s">
        <v>46</v>
      </c>
      <c r="B277" s="29" t="s">
        <v>22</v>
      </c>
      <c r="C277" s="29" t="s">
        <v>360</v>
      </c>
      <c r="D277" s="29">
        <v>0.38252</v>
      </c>
      <c r="E277" s="29">
        <v>124.0179</v>
      </c>
      <c r="F277" s="27"/>
      <c r="G277" s="27"/>
      <c r="H277" s="27"/>
      <c r="I277" s="27"/>
      <c r="J277" s="27"/>
      <c r="K277" s="27"/>
      <c r="L277" s="27"/>
    </row>
    <row r="278" ht="15.6" spans="1:12">
      <c r="A278" s="29" t="s">
        <v>21</v>
      </c>
      <c r="B278" s="29" t="s">
        <v>22</v>
      </c>
      <c r="C278" s="29" t="s">
        <v>361</v>
      </c>
      <c r="D278" s="29">
        <v>0.4623</v>
      </c>
      <c r="E278" s="29">
        <v>124.37605</v>
      </c>
      <c r="F278" s="27"/>
      <c r="G278" s="27"/>
      <c r="H278" s="27"/>
      <c r="I278" s="27"/>
      <c r="J278" s="27"/>
      <c r="K278" s="27"/>
      <c r="L278" s="27"/>
    </row>
    <row r="279" ht="15.6" spans="1:12">
      <c r="A279" s="29" t="s">
        <v>21</v>
      </c>
      <c r="B279" s="29" t="s">
        <v>22</v>
      </c>
      <c r="C279" s="29" t="s">
        <v>362</v>
      </c>
      <c r="D279" s="29">
        <v>0.46059</v>
      </c>
      <c r="E279" s="29">
        <v>124.44051</v>
      </c>
      <c r="F279" s="27"/>
      <c r="G279" s="27"/>
      <c r="H279" s="27"/>
      <c r="I279" s="27"/>
      <c r="J279" s="27"/>
      <c r="K279" s="27"/>
      <c r="L279" s="27"/>
    </row>
    <row r="280" ht="15.6" spans="1:12">
      <c r="A280" s="29" t="s">
        <v>136</v>
      </c>
      <c r="B280" s="29" t="s">
        <v>132</v>
      </c>
      <c r="C280" s="29" t="s">
        <v>363</v>
      </c>
      <c r="D280" s="29">
        <v>0.72157</v>
      </c>
      <c r="E280" s="29">
        <v>124.29862</v>
      </c>
      <c r="F280" s="27"/>
      <c r="G280" s="27"/>
      <c r="H280" s="27"/>
      <c r="I280" s="27"/>
      <c r="J280" s="27"/>
      <c r="K280" s="27"/>
      <c r="L280" s="27"/>
    </row>
    <row r="281" ht="15.6" spans="1:12">
      <c r="A281" s="29" t="s">
        <v>364</v>
      </c>
      <c r="B281" s="29" t="s">
        <v>4</v>
      </c>
      <c r="C281" s="29" t="s">
        <v>365</v>
      </c>
      <c r="D281" s="29">
        <v>0.83865</v>
      </c>
      <c r="E281" s="29">
        <v>123.88249</v>
      </c>
      <c r="F281" s="27"/>
      <c r="G281" s="27"/>
      <c r="H281" s="27"/>
      <c r="I281" s="27"/>
      <c r="J281" s="27"/>
      <c r="K281" s="27"/>
      <c r="L281" s="27"/>
    </row>
    <row r="282" ht="15.6" spans="1:12">
      <c r="A282" s="29" t="s">
        <v>172</v>
      </c>
      <c r="B282" s="29" t="s">
        <v>173</v>
      </c>
      <c r="C282" s="29" t="s">
        <v>366</v>
      </c>
      <c r="D282" s="29">
        <v>0.944307</v>
      </c>
      <c r="E282" s="29">
        <v>124.181124</v>
      </c>
      <c r="F282" s="27"/>
      <c r="G282" s="27"/>
      <c r="H282" s="27"/>
      <c r="I282" s="27"/>
      <c r="J282" s="27"/>
      <c r="K282" s="27"/>
      <c r="L282" s="27"/>
    </row>
    <row r="283" ht="15.6" spans="1:12">
      <c r="A283" s="29" t="s">
        <v>7</v>
      </c>
      <c r="B283" s="29" t="s">
        <v>8</v>
      </c>
      <c r="C283" s="29" t="s">
        <v>367</v>
      </c>
      <c r="D283" s="29">
        <v>0.847307026</v>
      </c>
      <c r="E283" s="29">
        <v>124.7081222534</v>
      </c>
      <c r="F283" s="27"/>
      <c r="G283" s="27"/>
      <c r="H283" s="27"/>
      <c r="I283" s="27"/>
      <c r="J283" s="27"/>
      <c r="K283" s="27"/>
      <c r="L283" s="27"/>
    </row>
    <row r="284" ht="15.6" spans="1:12">
      <c r="A284" s="29" t="s">
        <v>84</v>
      </c>
      <c r="B284" s="29" t="s">
        <v>8</v>
      </c>
      <c r="C284" s="29" t="s">
        <v>368</v>
      </c>
      <c r="D284" s="29">
        <v>0.767620981</v>
      </c>
      <c r="E284" s="29">
        <v>124.6151428223</v>
      </c>
      <c r="F284" s="27"/>
      <c r="G284" s="27"/>
      <c r="H284" s="27"/>
      <c r="I284" s="27"/>
      <c r="J284" s="27"/>
      <c r="K284" s="27"/>
      <c r="L284" s="27"/>
    </row>
    <row r="285" ht="15.6" spans="1:12">
      <c r="A285" s="29" t="s">
        <v>122</v>
      </c>
      <c r="B285" s="29" t="s">
        <v>39</v>
      </c>
      <c r="C285" s="29" t="s">
        <v>369</v>
      </c>
      <c r="D285" s="29">
        <v>0.790117025</v>
      </c>
      <c r="E285" s="29">
        <v>124.4655075073</v>
      </c>
      <c r="F285" s="27"/>
      <c r="G285" s="27"/>
      <c r="H285" s="27"/>
      <c r="I285" s="27"/>
      <c r="J285" s="27"/>
      <c r="K285" s="27"/>
      <c r="L285" s="27"/>
    </row>
    <row r="286" ht="15.6" spans="1:12">
      <c r="A286" s="29" t="s">
        <v>96</v>
      </c>
      <c r="B286" s="29" t="s">
        <v>39</v>
      </c>
      <c r="C286" s="29" t="s">
        <v>370</v>
      </c>
      <c r="D286" s="29">
        <v>0.786789</v>
      </c>
      <c r="E286" s="29">
        <v>124.4541549683</v>
      </c>
      <c r="F286" s="27"/>
      <c r="G286" s="27"/>
      <c r="H286" s="27"/>
      <c r="I286" s="27"/>
      <c r="J286" s="27"/>
      <c r="K286" s="27"/>
      <c r="L286" s="27"/>
    </row>
    <row r="287" ht="15.6" spans="1:12">
      <c r="A287" s="29" t="s">
        <v>38</v>
      </c>
      <c r="B287" s="29" t="s">
        <v>39</v>
      </c>
      <c r="C287" s="29" t="s">
        <v>371</v>
      </c>
      <c r="D287" s="29">
        <v>0.791270018</v>
      </c>
      <c r="E287" s="29">
        <v>124.4527206421</v>
      </c>
      <c r="F287" s="27"/>
      <c r="G287" s="27"/>
      <c r="H287" s="27"/>
      <c r="I287" s="27"/>
      <c r="J287" s="27"/>
      <c r="K287" s="27"/>
      <c r="L287" s="27"/>
    </row>
    <row r="288" ht="15.6" spans="1:12">
      <c r="A288" s="29" t="s">
        <v>78</v>
      </c>
      <c r="B288" s="29" t="s">
        <v>8</v>
      </c>
      <c r="C288" s="29" t="s">
        <v>372</v>
      </c>
      <c r="D288" s="29">
        <v>0.679571986</v>
      </c>
      <c r="E288" s="29">
        <v>124.5152740479</v>
      </c>
      <c r="F288" s="27"/>
      <c r="G288" s="27"/>
      <c r="H288" s="27"/>
      <c r="I288" s="27"/>
      <c r="J288" s="27"/>
      <c r="K288" s="27"/>
      <c r="L288" s="27"/>
    </row>
    <row r="289" ht="15.6" spans="1:12">
      <c r="A289" s="29" t="s">
        <v>105</v>
      </c>
      <c r="B289" s="29" t="s">
        <v>22</v>
      </c>
      <c r="C289" s="29" t="s">
        <v>373</v>
      </c>
      <c r="D289" s="29">
        <v>0.37914</v>
      </c>
      <c r="E289" s="29">
        <v>124.05482</v>
      </c>
      <c r="F289" s="27"/>
      <c r="G289" s="27"/>
      <c r="H289" s="27"/>
      <c r="I289" s="27"/>
      <c r="J289" s="27"/>
      <c r="K289" s="27"/>
      <c r="L289" s="27"/>
    </row>
    <row r="290" ht="15.6" spans="1:12">
      <c r="A290" s="29" t="s">
        <v>105</v>
      </c>
      <c r="B290" s="29" t="s">
        <v>22</v>
      </c>
      <c r="C290" s="29" t="s">
        <v>374</v>
      </c>
      <c r="D290" s="29">
        <v>0.38267</v>
      </c>
      <c r="E290" s="29">
        <v>124.06359</v>
      </c>
      <c r="F290" s="27"/>
      <c r="G290" s="27"/>
      <c r="H290" s="27"/>
      <c r="I290" s="27"/>
      <c r="J290" s="27"/>
      <c r="K290" s="27"/>
      <c r="L290" s="27"/>
    </row>
    <row r="291" ht="15.6" spans="1:12">
      <c r="A291" s="29" t="s">
        <v>108</v>
      </c>
      <c r="B291" s="29" t="s">
        <v>22</v>
      </c>
      <c r="C291" s="29" t="s">
        <v>375</v>
      </c>
      <c r="D291" s="29">
        <v>0.43039</v>
      </c>
      <c r="E291" s="29">
        <v>124.28734</v>
      </c>
      <c r="F291" s="27"/>
      <c r="G291" s="27"/>
      <c r="H291" s="27"/>
      <c r="I291" s="27"/>
      <c r="J291" s="27"/>
      <c r="K291" s="27"/>
      <c r="L291" s="27"/>
    </row>
    <row r="292" ht="15.6" spans="1:12">
      <c r="A292" s="29" t="s">
        <v>21</v>
      </c>
      <c r="B292" s="29" t="s">
        <v>22</v>
      </c>
      <c r="C292" s="29" t="s">
        <v>376</v>
      </c>
      <c r="D292" s="29">
        <v>0.43757</v>
      </c>
      <c r="E292" s="29">
        <v>124.307</v>
      </c>
      <c r="F292" s="27"/>
      <c r="G292" s="27"/>
      <c r="H292" s="27"/>
      <c r="I292" s="27"/>
      <c r="J292" s="27"/>
      <c r="K292" s="27"/>
      <c r="L292" s="27"/>
    </row>
    <row r="293" ht="15.6" spans="1:12">
      <c r="A293" s="29" t="s">
        <v>46</v>
      </c>
      <c r="B293" s="29" t="s">
        <v>22</v>
      </c>
      <c r="C293" s="29" t="s">
        <v>377</v>
      </c>
      <c r="D293" s="29">
        <v>0.37674</v>
      </c>
      <c r="E293" s="29">
        <v>123.9891</v>
      </c>
      <c r="F293" s="27"/>
      <c r="G293" s="27"/>
      <c r="H293" s="27"/>
      <c r="I293" s="27"/>
      <c r="J293" s="27"/>
      <c r="K293" s="27"/>
      <c r="L293" s="27"/>
    </row>
    <row r="294" ht="15.6" spans="1:12">
      <c r="A294" s="29" t="s">
        <v>46</v>
      </c>
      <c r="B294" s="29" t="s">
        <v>22</v>
      </c>
      <c r="C294" s="29" t="s">
        <v>378</v>
      </c>
      <c r="D294" s="29">
        <v>0.37345</v>
      </c>
      <c r="E294" s="29">
        <v>123.98591</v>
      </c>
      <c r="F294" s="27"/>
      <c r="G294" s="27"/>
      <c r="H294" s="27"/>
      <c r="I294" s="27"/>
      <c r="J294" s="27"/>
      <c r="K294" s="27"/>
      <c r="L294" s="27"/>
    </row>
    <row r="295" ht="15.6" spans="1:12">
      <c r="A295" s="29" t="s">
        <v>71</v>
      </c>
      <c r="B295" s="29" t="s">
        <v>8</v>
      </c>
      <c r="C295" s="29" t="s">
        <v>379</v>
      </c>
      <c r="D295" s="29">
        <v>0.709755003</v>
      </c>
      <c r="E295" s="29">
        <v>124.3845672607</v>
      </c>
      <c r="F295" s="27"/>
      <c r="G295" s="27"/>
      <c r="H295" s="27"/>
      <c r="I295" s="27"/>
      <c r="J295" s="27"/>
      <c r="K295" s="27"/>
      <c r="L295" s="27"/>
    </row>
    <row r="296" ht="15.6" spans="1:12">
      <c r="A296" s="29" t="s">
        <v>71</v>
      </c>
      <c r="B296" s="29" t="s">
        <v>8</v>
      </c>
      <c r="C296" s="29" t="s">
        <v>380</v>
      </c>
      <c r="D296" s="29">
        <v>0.708424985</v>
      </c>
      <c r="E296" s="29">
        <v>124.3863449097</v>
      </c>
      <c r="F296" s="27"/>
      <c r="G296" s="27"/>
      <c r="H296" s="27"/>
      <c r="I296" s="27"/>
      <c r="J296" s="27"/>
      <c r="K296" s="27"/>
      <c r="L296" s="27"/>
    </row>
    <row r="297" ht="15.6" spans="1:12">
      <c r="A297" s="29" t="s">
        <v>118</v>
      </c>
      <c r="B297" s="29" t="s">
        <v>8</v>
      </c>
      <c r="C297" s="29" t="s">
        <v>381</v>
      </c>
      <c r="D297" s="29">
        <v>0.532661974</v>
      </c>
      <c r="E297" s="29">
        <v>124.4690704346</v>
      </c>
      <c r="F297" s="27"/>
      <c r="G297" s="27"/>
      <c r="H297" s="27"/>
      <c r="I297" s="27"/>
      <c r="J297" s="27"/>
      <c r="K297" s="27"/>
      <c r="L297" s="27"/>
    </row>
    <row r="298" ht="15.6" spans="1:12">
      <c r="A298" s="29" t="s">
        <v>120</v>
      </c>
      <c r="B298" s="29" t="s">
        <v>8</v>
      </c>
      <c r="C298" s="29" t="s">
        <v>382</v>
      </c>
      <c r="D298" s="29">
        <v>0.484082997</v>
      </c>
      <c r="E298" s="29">
        <v>124.4772415161</v>
      </c>
      <c r="F298" s="27"/>
      <c r="G298" s="27"/>
      <c r="H298" s="27"/>
      <c r="I298" s="27"/>
      <c r="J298" s="27"/>
      <c r="K298" s="27"/>
      <c r="L298" s="27"/>
    </row>
    <row r="299" ht="15.6" spans="1:12">
      <c r="A299" s="29" t="s">
        <v>89</v>
      </c>
      <c r="B299" s="29" t="s">
        <v>8</v>
      </c>
      <c r="C299" s="29" t="s">
        <v>383</v>
      </c>
      <c r="D299" s="29">
        <v>0.70946902</v>
      </c>
      <c r="E299" s="29">
        <v>124.3908462524</v>
      </c>
      <c r="F299" s="27"/>
      <c r="G299" s="27"/>
      <c r="H299" s="27"/>
      <c r="I299" s="27"/>
      <c r="J299" s="27"/>
      <c r="K299" s="27"/>
      <c r="L299" s="27"/>
    </row>
    <row r="300" ht="15.6" spans="1:12">
      <c r="A300" s="29" t="s">
        <v>384</v>
      </c>
      <c r="B300" s="29" t="s">
        <v>173</v>
      </c>
      <c r="C300" s="29" t="s">
        <v>385</v>
      </c>
      <c r="D300" s="29">
        <v>0.99214</v>
      </c>
      <c r="E300" s="29">
        <v>124.238332</v>
      </c>
      <c r="F300" s="27"/>
      <c r="G300" s="27"/>
      <c r="H300" s="27"/>
      <c r="I300" s="27"/>
      <c r="J300" s="27"/>
      <c r="K300" s="27"/>
      <c r="L300" s="27"/>
    </row>
    <row r="301" ht="15.6" spans="1:12">
      <c r="A301" s="29" t="s">
        <v>386</v>
      </c>
      <c r="B301" s="29" t="s">
        <v>173</v>
      </c>
      <c r="C301" s="29" t="s">
        <v>387</v>
      </c>
      <c r="D301" s="29">
        <v>0.996783</v>
      </c>
      <c r="E301" s="29">
        <v>124.279102</v>
      </c>
      <c r="F301" s="27"/>
      <c r="G301" s="27"/>
      <c r="H301" s="27"/>
      <c r="I301" s="27"/>
      <c r="J301" s="27"/>
      <c r="K301" s="27"/>
      <c r="L301" s="27"/>
    </row>
    <row r="302" ht="15.6" spans="1:12">
      <c r="A302" s="29" t="s">
        <v>28</v>
      </c>
      <c r="B302" s="29" t="s">
        <v>8</v>
      </c>
      <c r="C302" s="29" t="s">
        <v>388</v>
      </c>
      <c r="D302" s="29">
        <v>0.652111</v>
      </c>
      <c r="E302" s="29">
        <v>124.472565</v>
      </c>
      <c r="F302" s="27"/>
      <c r="G302" s="27"/>
      <c r="H302" s="27"/>
      <c r="I302" s="27"/>
      <c r="J302" s="27"/>
      <c r="K302" s="27"/>
      <c r="L302" s="27"/>
    </row>
    <row r="303" ht="15.6" spans="1:12">
      <c r="A303" s="29" t="s">
        <v>108</v>
      </c>
      <c r="B303" s="29" t="s">
        <v>22</v>
      </c>
      <c r="C303" s="29" t="s">
        <v>389</v>
      </c>
      <c r="D303" s="29">
        <v>0.43259</v>
      </c>
      <c r="E303" s="29">
        <v>124.22048</v>
      </c>
      <c r="F303" s="27"/>
      <c r="G303" s="27"/>
      <c r="H303" s="27"/>
      <c r="I303" s="27"/>
      <c r="J303" s="27"/>
      <c r="K303" s="27"/>
      <c r="L303" s="27"/>
    </row>
    <row r="304" ht="15.6" spans="1:12">
      <c r="A304" s="29" t="s">
        <v>108</v>
      </c>
      <c r="B304" s="29" t="s">
        <v>22</v>
      </c>
      <c r="C304" s="29" t="s">
        <v>390</v>
      </c>
      <c r="D304" s="29">
        <v>0.41371</v>
      </c>
      <c r="E304" s="29">
        <v>124.25024</v>
      </c>
      <c r="F304" s="27"/>
      <c r="G304" s="27"/>
      <c r="H304" s="27"/>
      <c r="I304" s="27"/>
      <c r="J304" s="27"/>
      <c r="K304" s="27"/>
      <c r="L304" s="27"/>
    </row>
    <row r="305" ht="15.6" spans="1:12">
      <c r="A305" s="29" t="s">
        <v>46</v>
      </c>
      <c r="B305" s="29" t="s">
        <v>22</v>
      </c>
      <c r="C305" s="29" t="s">
        <v>391</v>
      </c>
      <c r="D305" s="29">
        <v>0.37354</v>
      </c>
      <c r="E305" s="29">
        <v>124.02708</v>
      </c>
      <c r="F305" s="27"/>
      <c r="G305" s="27"/>
      <c r="H305" s="27"/>
      <c r="I305" s="27"/>
      <c r="J305" s="27"/>
      <c r="K305" s="27"/>
      <c r="L305" s="27"/>
    </row>
    <row r="306" ht="15.6" spans="1:12">
      <c r="A306" s="29" t="s">
        <v>46</v>
      </c>
      <c r="B306" s="29" t="s">
        <v>22</v>
      </c>
      <c r="C306" s="29" t="s">
        <v>392</v>
      </c>
      <c r="D306" s="29">
        <v>0.38084</v>
      </c>
      <c r="E306" s="29">
        <v>124.04925</v>
      </c>
      <c r="F306" s="27"/>
      <c r="G306" s="27"/>
      <c r="H306" s="27"/>
      <c r="I306" s="27"/>
      <c r="J306" s="27"/>
      <c r="K306" s="27"/>
      <c r="L306" s="27"/>
    </row>
    <row r="307" ht="15.6" spans="1:12">
      <c r="A307" s="29" t="s">
        <v>81</v>
      </c>
      <c r="B307" s="29" t="s">
        <v>8</v>
      </c>
      <c r="C307" s="29" t="s">
        <v>393</v>
      </c>
      <c r="D307" s="29">
        <v>0.741612017</v>
      </c>
      <c r="E307" s="29">
        <v>124.6065368652</v>
      </c>
      <c r="F307" s="27"/>
      <c r="G307" s="27"/>
      <c r="H307" s="27"/>
      <c r="I307" s="27"/>
      <c r="J307" s="27"/>
      <c r="K307" s="27"/>
      <c r="L307" s="27"/>
    </row>
    <row r="308" ht="15.6" spans="1:12">
      <c r="A308" s="29" t="s">
        <v>81</v>
      </c>
      <c r="B308" s="29" t="s">
        <v>8</v>
      </c>
      <c r="C308" s="29" t="s">
        <v>394</v>
      </c>
      <c r="D308" s="29">
        <v>0.747995019</v>
      </c>
      <c r="E308" s="29">
        <v>124.6098251343</v>
      </c>
      <c r="F308" s="27"/>
      <c r="G308" s="27"/>
      <c r="H308" s="27"/>
      <c r="I308" s="27"/>
      <c r="J308" s="27"/>
      <c r="K308" s="27"/>
      <c r="L308" s="27"/>
    </row>
    <row r="309" ht="15.6" spans="1:12">
      <c r="A309" s="29" t="s">
        <v>84</v>
      </c>
      <c r="B309" s="29" t="s">
        <v>8</v>
      </c>
      <c r="C309" s="29" t="s">
        <v>395</v>
      </c>
      <c r="D309" s="29">
        <v>0.757357001</v>
      </c>
      <c r="E309" s="29">
        <v>124.6111526489</v>
      </c>
      <c r="F309" s="27"/>
      <c r="G309" s="27"/>
      <c r="H309" s="27"/>
      <c r="I309" s="27"/>
      <c r="J309" s="27"/>
      <c r="K309" s="27"/>
      <c r="L309" s="27"/>
    </row>
    <row r="310" ht="15.6" spans="1:12">
      <c r="A310" s="29" t="s">
        <v>84</v>
      </c>
      <c r="B310" s="29" t="s">
        <v>8</v>
      </c>
      <c r="C310" s="29" t="s">
        <v>396</v>
      </c>
      <c r="D310" s="29">
        <v>0.760408998</v>
      </c>
      <c r="E310" s="29">
        <v>124.6134643555</v>
      </c>
      <c r="F310" s="27"/>
      <c r="G310" s="27"/>
      <c r="H310" s="27"/>
      <c r="I310" s="27"/>
      <c r="J310" s="27"/>
      <c r="K310" s="27"/>
      <c r="L310" s="27"/>
    </row>
    <row r="311" ht="15.6" spans="1:12">
      <c r="A311" s="29" t="s">
        <v>84</v>
      </c>
      <c r="B311" s="29" t="s">
        <v>8</v>
      </c>
      <c r="C311" s="29" t="s">
        <v>397</v>
      </c>
      <c r="D311" s="29">
        <v>0.764120996</v>
      </c>
      <c r="E311" s="29">
        <v>124.6146011353</v>
      </c>
      <c r="F311" s="27"/>
      <c r="G311" s="27"/>
      <c r="H311" s="27"/>
      <c r="I311" s="27"/>
      <c r="J311" s="27"/>
      <c r="K311" s="27"/>
      <c r="L311" s="27"/>
    </row>
    <row r="312" ht="15.6" spans="1:12">
      <c r="A312" s="29" t="s">
        <v>73</v>
      </c>
      <c r="B312" s="29" t="s">
        <v>8</v>
      </c>
      <c r="C312" s="29" t="s">
        <v>398</v>
      </c>
      <c r="D312" s="29">
        <v>0.722626984</v>
      </c>
      <c r="E312" s="29">
        <v>124.3867874146</v>
      </c>
      <c r="F312" s="27"/>
      <c r="G312" s="27"/>
      <c r="H312" s="27"/>
      <c r="I312" s="27"/>
      <c r="J312" s="27"/>
      <c r="K312" s="27"/>
      <c r="L312" s="27"/>
    </row>
    <row r="313" ht="15.6" spans="1:12">
      <c r="A313" s="29" t="s">
        <v>73</v>
      </c>
      <c r="B313" s="29" t="s">
        <v>8</v>
      </c>
      <c r="C313" s="29" t="s">
        <v>399</v>
      </c>
      <c r="D313" s="29">
        <v>0.72270298</v>
      </c>
      <c r="E313" s="29">
        <v>124.3844680786</v>
      </c>
      <c r="F313" s="27"/>
      <c r="G313" s="27"/>
      <c r="H313" s="27"/>
      <c r="I313" s="27"/>
      <c r="J313" s="27"/>
      <c r="K313" s="27"/>
      <c r="L313" s="27"/>
    </row>
    <row r="314" ht="15.6" spans="1:12">
      <c r="A314" s="29" t="s">
        <v>89</v>
      </c>
      <c r="B314" s="29" t="s">
        <v>8</v>
      </c>
      <c r="C314" s="29" t="s">
        <v>400</v>
      </c>
      <c r="D314" s="29">
        <v>0.712812006</v>
      </c>
      <c r="E314" s="29">
        <v>124.3912658691</v>
      </c>
      <c r="F314" s="27"/>
      <c r="G314" s="27"/>
      <c r="H314" s="27"/>
      <c r="I314" s="27"/>
      <c r="J314" s="27"/>
      <c r="K314" s="27"/>
      <c r="L314" s="27"/>
    </row>
    <row r="315" ht="15.6" spans="1:12">
      <c r="A315" s="29" t="s">
        <v>92</v>
      </c>
      <c r="B315" s="29" t="s">
        <v>8</v>
      </c>
      <c r="C315" s="29" t="s">
        <v>401</v>
      </c>
      <c r="D315" s="29">
        <v>0.757633984</v>
      </c>
      <c r="E315" s="29">
        <v>124.446395874</v>
      </c>
      <c r="F315" s="27"/>
      <c r="G315" s="27"/>
      <c r="H315" s="27"/>
      <c r="I315" s="27"/>
      <c r="J315" s="27"/>
      <c r="K315" s="27"/>
      <c r="L315" s="27"/>
    </row>
    <row r="316" ht="15.6" spans="1:12">
      <c r="A316" s="29" t="s">
        <v>157</v>
      </c>
      <c r="B316" s="29" t="s">
        <v>8</v>
      </c>
      <c r="C316" s="29" t="s">
        <v>402</v>
      </c>
      <c r="D316" s="29">
        <v>0.711682022</v>
      </c>
      <c r="E316" s="29">
        <v>124.5886001587</v>
      </c>
      <c r="F316" s="27"/>
      <c r="G316" s="27"/>
      <c r="H316" s="27"/>
      <c r="I316" s="27"/>
      <c r="J316" s="27"/>
      <c r="K316" s="27"/>
      <c r="L316" s="27"/>
    </row>
    <row r="317" ht="15.6" spans="1:12">
      <c r="A317" s="29" t="s">
        <v>157</v>
      </c>
      <c r="B317" s="29" t="s">
        <v>8</v>
      </c>
      <c r="C317" s="29" t="s">
        <v>403</v>
      </c>
      <c r="D317" s="29">
        <v>0.709550977</v>
      </c>
      <c r="E317" s="29">
        <v>124.5887832642</v>
      </c>
      <c r="F317" s="27"/>
      <c r="G317" s="27"/>
      <c r="H317" s="27"/>
      <c r="I317" s="27"/>
      <c r="J317" s="27"/>
      <c r="K317" s="27"/>
      <c r="L317" s="27"/>
    </row>
    <row r="318" ht="15.6" spans="1:12">
      <c r="A318" s="29" t="s">
        <v>98</v>
      </c>
      <c r="B318" s="29" t="s">
        <v>8</v>
      </c>
      <c r="C318" s="29" t="s">
        <v>404</v>
      </c>
      <c r="D318" s="29">
        <v>0.789075971</v>
      </c>
      <c r="E318" s="29">
        <v>124.525604248</v>
      </c>
      <c r="F318" s="27"/>
      <c r="G318" s="27"/>
      <c r="H318" s="27"/>
      <c r="I318" s="27"/>
      <c r="J318" s="27"/>
      <c r="K318" s="27"/>
      <c r="L318" s="27"/>
    </row>
    <row r="319" ht="15.6" spans="1:12">
      <c r="A319" s="29" t="s">
        <v>122</v>
      </c>
      <c r="B319" s="29" t="s">
        <v>39</v>
      </c>
      <c r="C319" s="29" t="s">
        <v>405</v>
      </c>
      <c r="D319" s="29">
        <v>0.789310992</v>
      </c>
      <c r="E319" s="29">
        <v>124.463218689</v>
      </c>
      <c r="F319" s="27"/>
      <c r="G319" s="27"/>
      <c r="H319" s="27"/>
      <c r="I319" s="27"/>
      <c r="J319" s="27"/>
      <c r="K319" s="27"/>
      <c r="L319" s="27"/>
    </row>
    <row r="320" ht="15.6" spans="1:12">
      <c r="A320" s="29" t="s">
        <v>103</v>
      </c>
      <c r="B320" s="29" t="s">
        <v>101</v>
      </c>
      <c r="C320" s="29" t="s">
        <v>406</v>
      </c>
      <c r="D320" s="29">
        <v>0.796208024</v>
      </c>
      <c r="E320" s="29">
        <v>124.4266586304</v>
      </c>
      <c r="F320" s="27"/>
      <c r="G320" s="27"/>
      <c r="H320" s="27"/>
      <c r="I320" s="27"/>
      <c r="J320" s="27"/>
      <c r="K320" s="27"/>
      <c r="L320" s="27"/>
    </row>
    <row r="321" ht="15.6" spans="1:12">
      <c r="A321" s="29" t="s">
        <v>103</v>
      </c>
      <c r="B321" s="29" t="s">
        <v>101</v>
      </c>
      <c r="C321" s="29" t="s">
        <v>407</v>
      </c>
      <c r="D321" s="29">
        <v>0.797695994</v>
      </c>
      <c r="E321" s="29">
        <v>124.4238357544</v>
      </c>
      <c r="F321" s="27"/>
      <c r="G321" s="27"/>
      <c r="H321" s="27"/>
      <c r="I321" s="27"/>
      <c r="J321" s="27"/>
      <c r="K321" s="27"/>
      <c r="L321" s="27"/>
    </row>
    <row r="322" ht="15.6" spans="1:12">
      <c r="A322" s="29" t="s">
        <v>105</v>
      </c>
      <c r="B322" s="29" t="s">
        <v>22</v>
      </c>
      <c r="C322" s="29" t="s">
        <v>408</v>
      </c>
      <c r="D322" s="29">
        <v>0.39754</v>
      </c>
      <c r="E322" s="29">
        <v>124.11059</v>
      </c>
      <c r="F322" s="27"/>
      <c r="G322" s="27"/>
      <c r="H322" s="27"/>
      <c r="I322" s="27"/>
      <c r="J322" s="27"/>
      <c r="K322" s="27"/>
      <c r="L322" s="27"/>
    </row>
    <row r="323" ht="15.6" spans="1:12">
      <c r="A323" s="29" t="s">
        <v>105</v>
      </c>
      <c r="B323" s="29" t="s">
        <v>22</v>
      </c>
      <c r="C323" s="29" t="s">
        <v>409</v>
      </c>
      <c r="D323" s="29">
        <v>0.39692</v>
      </c>
      <c r="E323" s="29">
        <v>124.1146</v>
      </c>
      <c r="F323" s="27"/>
      <c r="G323" s="27"/>
      <c r="H323" s="27"/>
      <c r="I323" s="27"/>
      <c r="J323" s="27"/>
      <c r="K323" s="27"/>
      <c r="L323" s="27"/>
    </row>
    <row r="324" ht="15.6" spans="1:12">
      <c r="A324" s="29" t="s">
        <v>410</v>
      </c>
      <c r="B324" s="29" t="s">
        <v>132</v>
      </c>
      <c r="C324" s="29" t="s">
        <v>411</v>
      </c>
      <c r="D324" s="29">
        <v>0.743908</v>
      </c>
      <c r="E324" s="29">
        <v>124.295898</v>
      </c>
      <c r="F324" s="27"/>
      <c r="G324" s="27"/>
      <c r="H324" s="27"/>
      <c r="I324" s="27"/>
      <c r="J324" s="27"/>
      <c r="K324" s="27"/>
      <c r="L324" s="27"/>
    </row>
    <row r="325" ht="15.6" spans="1:12">
      <c r="A325" s="29" t="s">
        <v>412</v>
      </c>
      <c r="B325" s="29" t="s">
        <v>173</v>
      </c>
      <c r="C325" s="29" t="s">
        <v>413</v>
      </c>
      <c r="D325" s="29">
        <v>0.604351</v>
      </c>
      <c r="E325" s="29">
        <v>124.261299</v>
      </c>
      <c r="F325" s="27"/>
      <c r="G325" s="27"/>
      <c r="H325" s="27"/>
      <c r="I325" s="27"/>
      <c r="J325" s="27"/>
      <c r="K325" s="27"/>
      <c r="L325" s="27"/>
    </row>
    <row r="326" ht="15.6" spans="1:12">
      <c r="A326" s="29" t="s">
        <v>131</v>
      </c>
      <c r="B326" s="29" t="s">
        <v>132</v>
      </c>
      <c r="C326" s="29" t="s">
        <v>414</v>
      </c>
      <c r="D326" s="29">
        <v>0.58878</v>
      </c>
      <c r="E326" s="29">
        <v>124.26606</v>
      </c>
      <c r="F326" s="27"/>
      <c r="G326" s="27"/>
      <c r="H326" s="27"/>
      <c r="I326" s="27"/>
      <c r="J326" s="27"/>
      <c r="K326" s="27"/>
      <c r="L326" s="27"/>
    </row>
    <row r="327" ht="15.6" spans="1:12">
      <c r="A327" s="29" t="s">
        <v>4</v>
      </c>
      <c r="B327" s="29" t="s">
        <v>4</v>
      </c>
      <c r="C327" s="29" t="s">
        <v>415</v>
      </c>
      <c r="D327" s="29">
        <v>0.91017</v>
      </c>
      <c r="E327" s="29">
        <v>123.26178</v>
      </c>
      <c r="F327" s="27"/>
      <c r="G327" s="27"/>
      <c r="H327" s="27"/>
      <c r="I327" s="27"/>
      <c r="J327" s="27"/>
      <c r="K327" s="27"/>
      <c r="L327" s="27"/>
    </row>
    <row r="328" ht="15.6" spans="1:12">
      <c r="A328" s="29" t="s">
        <v>342</v>
      </c>
      <c r="B328" s="29" t="s">
        <v>39</v>
      </c>
      <c r="C328" s="29" t="s">
        <v>416</v>
      </c>
      <c r="D328" s="29">
        <v>0.91999</v>
      </c>
      <c r="E328" s="29">
        <v>124.10674</v>
      </c>
      <c r="F328" s="27"/>
      <c r="G328" s="27"/>
      <c r="H328" s="27"/>
      <c r="I328" s="27"/>
      <c r="J328" s="27"/>
      <c r="K328" s="27"/>
      <c r="L328" s="27"/>
    </row>
    <row r="329" ht="15.6" spans="1:12">
      <c r="A329" s="29" t="s">
        <v>131</v>
      </c>
      <c r="B329" s="29" t="s">
        <v>132</v>
      </c>
      <c r="C329" s="29" t="s">
        <v>417</v>
      </c>
      <c r="D329" s="29">
        <v>0.568914</v>
      </c>
      <c r="E329" s="29">
        <v>124.230914</v>
      </c>
      <c r="F329" s="27"/>
      <c r="G329" s="27"/>
      <c r="H329" s="27"/>
      <c r="I329" s="27"/>
      <c r="J329" s="27"/>
      <c r="K329" s="27"/>
      <c r="L329" s="27"/>
    </row>
    <row r="330" ht="15.6" spans="1:12">
      <c r="A330" s="29" t="s">
        <v>418</v>
      </c>
      <c r="B330" s="29" t="s">
        <v>132</v>
      </c>
      <c r="C330" s="29" t="s">
        <v>419</v>
      </c>
      <c r="D330" s="29">
        <v>0.733879886</v>
      </c>
      <c r="E330" s="29">
        <v>124.3047850746</v>
      </c>
      <c r="F330" s="27"/>
      <c r="G330" s="27"/>
      <c r="H330" s="27"/>
      <c r="I330" s="27"/>
      <c r="J330" s="27"/>
      <c r="K330" s="27"/>
      <c r="L330" s="27"/>
    </row>
    <row r="331" ht="15.6" spans="1:12">
      <c r="A331" s="29" t="s">
        <v>136</v>
      </c>
      <c r="B331" s="29" t="s">
        <v>132</v>
      </c>
      <c r="C331" s="29" t="s">
        <v>420</v>
      </c>
      <c r="D331" s="29">
        <v>0.60005</v>
      </c>
      <c r="E331" s="29">
        <v>124.293083</v>
      </c>
      <c r="F331" s="27"/>
      <c r="G331" s="27"/>
      <c r="H331" s="27"/>
      <c r="I331" s="27"/>
      <c r="J331" s="27"/>
      <c r="K331" s="27"/>
      <c r="L331" s="27"/>
    </row>
    <row r="332" ht="15.6" spans="1:12">
      <c r="A332" s="29" t="s">
        <v>136</v>
      </c>
      <c r="B332" s="29" t="s">
        <v>132</v>
      </c>
      <c r="C332" s="29" t="s">
        <v>421</v>
      </c>
      <c r="D332" s="29">
        <v>0.605483</v>
      </c>
      <c r="E332" s="29">
        <v>124.289367</v>
      </c>
      <c r="F332" s="27"/>
      <c r="G332" s="27"/>
      <c r="H332" s="27"/>
      <c r="I332" s="27"/>
      <c r="J332" s="27"/>
      <c r="K332" s="27"/>
      <c r="L332" s="27"/>
    </row>
    <row r="333" ht="15.6" spans="1:12">
      <c r="A333" s="29" t="s">
        <v>136</v>
      </c>
      <c r="B333" s="29" t="s">
        <v>132</v>
      </c>
      <c r="C333" s="29" t="s">
        <v>422</v>
      </c>
      <c r="D333" s="29">
        <v>0.665467</v>
      </c>
      <c r="E333" s="29">
        <v>124.3122</v>
      </c>
      <c r="F333" s="27"/>
      <c r="G333" s="27"/>
      <c r="H333" s="27"/>
      <c r="I333" s="27"/>
      <c r="J333" s="27"/>
      <c r="K333" s="27"/>
      <c r="L333" s="27"/>
    </row>
    <row r="334" ht="15.6" spans="1:12">
      <c r="A334" s="29" t="s">
        <v>136</v>
      </c>
      <c r="B334" s="29" t="s">
        <v>132</v>
      </c>
      <c r="C334" s="29" t="s">
        <v>423</v>
      </c>
      <c r="D334" s="29">
        <v>0.680354</v>
      </c>
      <c r="E334" s="29">
        <v>124.301912</v>
      </c>
      <c r="F334" s="27"/>
      <c r="G334" s="27"/>
      <c r="H334" s="27"/>
      <c r="I334" s="27"/>
      <c r="J334" s="27"/>
      <c r="K334" s="27"/>
      <c r="L334" s="27"/>
    </row>
    <row r="335" ht="15.6" spans="1:12">
      <c r="A335" s="29" t="s">
        <v>131</v>
      </c>
      <c r="B335" s="29" t="s">
        <v>131</v>
      </c>
      <c r="C335" s="29" t="s">
        <v>424</v>
      </c>
      <c r="D335" s="29">
        <v>0.58201</v>
      </c>
      <c r="E335" s="29">
        <v>124.0056</v>
      </c>
      <c r="F335" s="27"/>
      <c r="G335" s="27"/>
      <c r="H335" s="27"/>
      <c r="I335" s="27"/>
      <c r="J335" s="27"/>
      <c r="K335" s="27"/>
      <c r="L335" s="27"/>
    </row>
    <row r="336" ht="15.6" spans="1:12">
      <c r="A336" s="29" t="s">
        <v>131</v>
      </c>
      <c r="B336" s="29" t="s">
        <v>131</v>
      </c>
      <c r="C336" s="29" t="s">
        <v>425</v>
      </c>
      <c r="D336" s="29">
        <v>0.57643</v>
      </c>
      <c r="E336" s="29">
        <v>123.9968</v>
      </c>
      <c r="F336" s="27"/>
      <c r="G336" s="27"/>
      <c r="H336" s="27"/>
      <c r="I336" s="27"/>
      <c r="J336" s="27"/>
      <c r="K336" s="27"/>
      <c r="L336" s="27"/>
    </row>
    <row r="337" ht="15.6" spans="1:12">
      <c r="A337" s="29" t="s">
        <v>131</v>
      </c>
      <c r="B337" s="29" t="s">
        <v>131</v>
      </c>
      <c r="C337" s="29" t="s">
        <v>426</v>
      </c>
      <c r="D337" s="29">
        <v>0.55342</v>
      </c>
      <c r="E337" s="29">
        <v>124.03037</v>
      </c>
      <c r="F337" s="27"/>
      <c r="G337" s="27"/>
      <c r="H337" s="27"/>
      <c r="I337" s="27"/>
      <c r="J337" s="27"/>
      <c r="K337" s="27"/>
      <c r="L337" s="27"/>
    </row>
    <row r="338" ht="15.6" spans="1:12">
      <c r="A338" s="29" t="s">
        <v>427</v>
      </c>
      <c r="B338" s="29" t="s">
        <v>131</v>
      </c>
      <c r="C338" s="29" t="s">
        <v>428</v>
      </c>
      <c r="D338" s="29">
        <v>0.83522</v>
      </c>
      <c r="E338" s="29">
        <v>123.90793</v>
      </c>
      <c r="F338" s="27"/>
      <c r="G338" s="27"/>
      <c r="H338" s="27"/>
      <c r="I338" s="27"/>
      <c r="J338" s="27"/>
      <c r="K338" s="27"/>
      <c r="L338" s="27"/>
    </row>
    <row r="339" ht="15.6" spans="1:12">
      <c r="A339" s="29" t="s">
        <v>429</v>
      </c>
      <c r="B339" s="29" t="s">
        <v>4</v>
      </c>
      <c r="C339" s="29" t="s">
        <v>430</v>
      </c>
      <c r="D339" s="29">
        <v>0.9078</v>
      </c>
      <c r="E339" s="29">
        <v>123.29373</v>
      </c>
      <c r="F339" s="27"/>
      <c r="G339" s="27"/>
      <c r="H339" s="27"/>
      <c r="I339" s="27"/>
      <c r="J339" s="27"/>
      <c r="K339" s="27"/>
      <c r="L339" s="27"/>
    </row>
    <row r="340" ht="15.6" spans="1:12">
      <c r="A340" s="29" t="s">
        <v>431</v>
      </c>
      <c r="B340" s="29" t="s">
        <v>4</v>
      </c>
      <c r="C340" s="29" t="s">
        <v>432</v>
      </c>
      <c r="D340" s="29">
        <v>0.8993</v>
      </c>
      <c r="E340" s="29">
        <v>123.29878</v>
      </c>
      <c r="F340" s="27"/>
      <c r="G340" s="27"/>
      <c r="H340" s="27"/>
      <c r="I340" s="27"/>
      <c r="J340" s="27"/>
      <c r="K340" s="27"/>
      <c r="L340" s="27"/>
    </row>
    <row r="341" ht="15.6" spans="1:12">
      <c r="A341" s="29" t="s">
        <v>433</v>
      </c>
      <c r="B341" s="29" t="s">
        <v>4</v>
      </c>
      <c r="C341" s="29" t="s">
        <v>434</v>
      </c>
      <c r="D341" s="29">
        <v>0.90688</v>
      </c>
      <c r="E341" s="29">
        <v>123.30136</v>
      </c>
      <c r="F341" s="27"/>
      <c r="G341" s="27"/>
      <c r="H341" s="27"/>
      <c r="I341" s="27"/>
      <c r="J341" s="27"/>
      <c r="K341" s="27"/>
      <c r="L341" s="27"/>
    </row>
    <row r="342" ht="15.6" spans="1:12">
      <c r="A342" s="29" t="s">
        <v>435</v>
      </c>
      <c r="B342" s="29" t="s">
        <v>4</v>
      </c>
      <c r="C342" s="29" t="s">
        <v>436</v>
      </c>
      <c r="D342" s="29">
        <v>0.88368</v>
      </c>
      <c r="E342" s="29">
        <v>123.31895</v>
      </c>
      <c r="F342" s="27"/>
      <c r="G342" s="27"/>
      <c r="H342" s="27"/>
      <c r="I342" s="27"/>
      <c r="J342" s="27"/>
      <c r="K342" s="27"/>
      <c r="L342" s="27"/>
    </row>
    <row r="343" ht="15.6" spans="1:12">
      <c r="A343" s="29" t="s">
        <v>437</v>
      </c>
      <c r="B343" s="29" t="s">
        <v>4</v>
      </c>
      <c r="C343" s="29" t="s">
        <v>438</v>
      </c>
      <c r="D343" s="29">
        <v>0.90645</v>
      </c>
      <c r="E343" s="29">
        <v>123.26497</v>
      </c>
      <c r="F343" s="27"/>
      <c r="G343" s="27"/>
      <c r="H343" s="27"/>
      <c r="I343" s="27"/>
      <c r="J343" s="27"/>
      <c r="K343" s="27"/>
      <c r="L343" s="27"/>
    </row>
    <row r="344" ht="15.6" spans="1:12">
      <c r="A344" s="29" t="s">
        <v>437</v>
      </c>
      <c r="B344" s="29" t="s">
        <v>4</v>
      </c>
      <c r="C344" s="29" t="s">
        <v>439</v>
      </c>
      <c r="D344" s="29">
        <v>0.90512</v>
      </c>
      <c r="E344" s="29">
        <v>123.26703</v>
      </c>
      <c r="F344" s="27"/>
      <c r="G344" s="27"/>
      <c r="H344" s="27"/>
      <c r="I344" s="27"/>
      <c r="J344" s="27"/>
      <c r="K344" s="27"/>
      <c r="L344" s="27"/>
    </row>
    <row r="345" ht="15.6" spans="1:12">
      <c r="A345" s="29" t="s">
        <v>440</v>
      </c>
      <c r="B345" s="29" t="s">
        <v>4</v>
      </c>
      <c r="C345" s="29" t="s">
        <v>441</v>
      </c>
      <c r="D345" s="29">
        <v>0.89998</v>
      </c>
      <c r="E345" s="29">
        <v>123.26532</v>
      </c>
      <c r="F345" s="27"/>
      <c r="G345" s="27"/>
      <c r="H345" s="27"/>
      <c r="I345" s="27"/>
      <c r="J345" s="27"/>
      <c r="K345" s="27"/>
      <c r="L345" s="27"/>
    </row>
    <row r="346" ht="15.6" spans="1:12">
      <c r="A346" s="29" t="s">
        <v>442</v>
      </c>
      <c r="B346" s="29" t="s">
        <v>4</v>
      </c>
      <c r="C346" s="29" t="s">
        <v>443</v>
      </c>
      <c r="D346" s="29">
        <v>0.93652</v>
      </c>
      <c r="E346" s="29">
        <v>123.2107</v>
      </c>
      <c r="F346" s="27"/>
      <c r="G346" s="27"/>
      <c r="H346" s="27"/>
      <c r="I346" s="27"/>
      <c r="J346" s="27"/>
      <c r="K346" s="27"/>
      <c r="L346" s="27"/>
    </row>
    <row r="347" ht="15.6" spans="1:12">
      <c r="A347" s="29" t="s">
        <v>444</v>
      </c>
      <c r="B347" s="29" t="s">
        <v>4</v>
      </c>
      <c r="C347" s="29" t="s">
        <v>445</v>
      </c>
      <c r="D347" s="29">
        <v>0.90525</v>
      </c>
      <c r="E347" s="29">
        <v>123.18643</v>
      </c>
      <c r="F347" s="27"/>
      <c r="G347" s="27"/>
      <c r="H347" s="27"/>
      <c r="I347" s="27"/>
      <c r="J347" s="27"/>
      <c r="K347" s="27"/>
      <c r="L347" s="27"/>
    </row>
    <row r="348" ht="15.6" spans="1:12">
      <c r="A348" s="29" t="s">
        <v>446</v>
      </c>
      <c r="B348" s="29" t="s">
        <v>132</v>
      </c>
      <c r="C348" s="29" t="s">
        <v>447</v>
      </c>
      <c r="D348" s="29">
        <v>0.746022</v>
      </c>
      <c r="E348" s="29">
        <v>124.312676</v>
      </c>
      <c r="F348" s="27"/>
      <c r="G348" s="27"/>
      <c r="H348" s="27"/>
      <c r="I348" s="27"/>
      <c r="J348" s="27"/>
      <c r="K348" s="27"/>
      <c r="L348" s="27"/>
    </row>
    <row r="349" ht="15.6" spans="1:12">
      <c r="A349" s="29" t="s">
        <v>448</v>
      </c>
      <c r="B349" s="29" t="s">
        <v>132</v>
      </c>
      <c r="C349" s="29" t="s">
        <v>449</v>
      </c>
      <c r="D349" s="29">
        <v>0.742335</v>
      </c>
      <c r="E349" s="29">
        <v>124.313571</v>
      </c>
      <c r="F349" s="27"/>
      <c r="G349" s="27"/>
      <c r="H349" s="27"/>
      <c r="I349" s="27"/>
      <c r="J349" s="27"/>
      <c r="K349" s="27"/>
      <c r="L349" s="27"/>
    </row>
    <row r="350" ht="15.6" spans="1:12">
      <c r="A350" s="29" t="s">
        <v>446</v>
      </c>
      <c r="B350" s="29" t="s">
        <v>132</v>
      </c>
      <c r="C350" s="29" t="s">
        <v>450</v>
      </c>
      <c r="D350" s="29">
        <v>0.761108</v>
      </c>
      <c r="E350" s="29">
        <v>124.313006</v>
      </c>
      <c r="F350" s="27"/>
      <c r="G350" s="27"/>
      <c r="H350" s="27"/>
      <c r="I350" s="27"/>
      <c r="J350" s="27"/>
      <c r="K350" s="27"/>
      <c r="L350" s="27"/>
    </row>
    <row r="351" ht="15.6" spans="1:12">
      <c r="A351" s="29" t="s">
        <v>451</v>
      </c>
      <c r="B351" s="29" t="s">
        <v>4</v>
      </c>
      <c r="C351" s="29" t="s">
        <v>452</v>
      </c>
      <c r="D351" s="29">
        <v>0.8846</v>
      </c>
      <c r="E351" s="29">
        <v>123.47628</v>
      </c>
      <c r="F351" s="27"/>
      <c r="G351" s="27"/>
      <c r="H351" s="27"/>
      <c r="I351" s="27"/>
      <c r="J351" s="27"/>
      <c r="K351" s="27"/>
      <c r="L351" s="27"/>
    </row>
    <row r="352" ht="15.6" spans="1:12">
      <c r="A352" s="29" t="s">
        <v>451</v>
      </c>
      <c r="B352" s="29" t="s">
        <v>4</v>
      </c>
      <c r="C352" s="29" t="s">
        <v>453</v>
      </c>
      <c r="D352" s="29">
        <v>0.88267</v>
      </c>
      <c r="E352" s="29">
        <v>123.48113</v>
      </c>
      <c r="F352" s="27"/>
      <c r="G352" s="27"/>
      <c r="H352" s="27"/>
      <c r="I352" s="27"/>
      <c r="J352" s="27"/>
      <c r="K352" s="27"/>
      <c r="L352" s="27"/>
    </row>
    <row r="353" ht="15.6" spans="1:12">
      <c r="A353" s="29" t="s">
        <v>454</v>
      </c>
      <c r="B353" s="29" t="s">
        <v>132</v>
      </c>
      <c r="C353" s="29" t="s">
        <v>455</v>
      </c>
      <c r="D353" s="29">
        <v>0.725683</v>
      </c>
      <c r="E353" s="29">
        <v>124.288833</v>
      </c>
      <c r="F353" s="27"/>
      <c r="G353" s="27"/>
      <c r="H353" s="27"/>
      <c r="I353" s="27"/>
      <c r="J353" s="27"/>
      <c r="K353" s="27"/>
      <c r="L353" s="27"/>
    </row>
    <row r="354" ht="15.6" spans="1:12">
      <c r="A354" s="29" t="s">
        <v>454</v>
      </c>
      <c r="B354" s="29" t="s">
        <v>132</v>
      </c>
      <c r="C354" s="29" t="s">
        <v>456</v>
      </c>
      <c r="D354" s="29">
        <v>0.724484</v>
      </c>
      <c r="E354" s="29">
        <v>124.292147</v>
      </c>
      <c r="F354" s="27"/>
      <c r="G354" s="27"/>
      <c r="H354" s="27"/>
      <c r="I354" s="27"/>
      <c r="J354" s="27"/>
      <c r="K354" s="27"/>
      <c r="L354" s="27"/>
    </row>
    <row r="355" ht="15.6" spans="1:12">
      <c r="A355" s="29" t="s">
        <v>410</v>
      </c>
      <c r="B355" s="29" t="s">
        <v>132</v>
      </c>
      <c r="C355" s="29" t="s">
        <v>457</v>
      </c>
      <c r="D355" s="29">
        <v>0.738967</v>
      </c>
      <c r="E355" s="29">
        <v>124.303533</v>
      </c>
      <c r="F355" s="27"/>
      <c r="G355" s="27"/>
      <c r="H355" s="27"/>
      <c r="I355" s="27"/>
      <c r="J355" s="27"/>
      <c r="K355" s="27"/>
      <c r="L355" s="27"/>
    </row>
    <row r="356" ht="15.6" spans="1:12">
      <c r="A356" s="29" t="s">
        <v>418</v>
      </c>
      <c r="B356" s="29" t="s">
        <v>132</v>
      </c>
      <c r="C356" s="29" t="s">
        <v>458</v>
      </c>
      <c r="D356" s="29">
        <v>0.733356</v>
      </c>
      <c r="E356" s="29">
        <v>124.306369</v>
      </c>
      <c r="F356" s="27"/>
      <c r="G356" s="27"/>
      <c r="H356" s="27"/>
      <c r="I356" s="27"/>
      <c r="J356" s="27"/>
      <c r="K356" s="27"/>
      <c r="L356" s="27"/>
    </row>
    <row r="357" ht="15.6" spans="1:12">
      <c r="A357" s="29" t="s">
        <v>418</v>
      </c>
      <c r="B357" s="29" t="s">
        <v>132</v>
      </c>
      <c r="C357" s="29" t="s">
        <v>459</v>
      </c>
      <c r="D357" s="29">
        <v>0.735783</v>
      </c>
      <c r="E357" s="29">
        <v>124.305784</v>
      </c>
      <c r="F357" s="27"/>
      <c r="G357" s="27"/>
      <c r="H357" s="27"/>
      <c r="I357" s="27"/>
      <c r="J357" s="27"/>
      <c r="K357" s="27"/>
      <c r="L357" s="27"/>
    </row>
    <row r="358" ht="15.6" spans="1:12">
      <c r="A358" s="29" t="s">
        <v>410</v>
      </c>
      <c r="B358" s="29" t="s">
        <v>132</v>
      </c>
      <c r="C358" s="29" t="s">
        <v>460</v>
      </c>
      <c r="D358" s="29">
        <v>0.738538</v>
      </c>
      <c r="E358" s="29">
        <v>124.308942</v>
      </c>
      <c r="F358" s="27"/>
      <c r="G358" s="27"/>
      <c r="H358" s="27"/>
      <c r="I358" s="27"/>
      <c r="J358" s="27"/>
      <c r="K358" s="27"/>
      <c r="L358" s="27"/>
    </row>
    <row r="359" ht="15.6" spans="1:12">
      <c r="A359" s="29" t="s">
        <v>410</v>
      </c>
      <c r="B359" s="29" t="s">
        <v>132</v>
      </c>
      <c r="C359" s="29" t="s">
        <v>461</v>
      </c>
      <c r="D359" s="29">
        <v>0.738416667</v>
      </c>
      <c r="E359" s="29">
        <v>124.3088333333</v>
      </c>
      <c r="F359" s="27"/>
      <c r="G359" s="27"/>
      <c r="H359" s="27"/>
      <c r="I359" s="27"/>
      <c r="J359" s="27"/>
      <c r="K359" s="27"/>
      <c r="L359" s="27"/>
    </row>
    <row r="360" ht="15.6" spans="1:12">
      <c r="A360" s="29" t="s">
        <v>462</v>
      </c>
      <c r="B360" s="29" t="s">
        <v>132</v>
      </c>
      <c r="C360" s="29" t="s">
        <v>463</v>
      </c>
      <c r="D360" s="29">
        <v>0.73771</v>
      </c>
      <c r="E360" s="29">
        <v>124.32</v>
      </c>
      <c r="F360" s="27"/>
      <c r="G360" s="27"/>
      <c r="H360" s="27"/>
      <c r="I360" s="27"/>
      <c r="J360" s="27"/>
      <c r="K360" s="27"/>
      <c r="L360" s="27"/>
    </row>
    <row r="361" ht="15.6" spans="1:12">
      <c r="A361" s="29" t="s">
        <v>448</v>
      </c>
      <c r="B361" s="29" t="s">
        <v>132</v>
      </c>
      <c r="C361" s="29" t="s">
        <v>464</v>
      </c>
      <c r="D361" s="29">
        <v>0.735262</v>
      </c>
      <c r="E361" s="29">
        <v>124.312635</v>
      </c>
      <c r="F361" s="27"/>
      <c r="G361" s="27"/>
      <c r="H361" s="27"/>
      <c r="I361" s="27"/>
      <c r="J361" s="27"/>
      <c r="K361" s="27"/>
      <c r="L361" s="27"/>
    </row>
    <row r="362" ht="15.6" spans="1:12">
      <c r="A362" s="29" t="s">
        <v>418</v>
      </c>
      <c r="B362" s="29" t="s">
        <v>132</v>
      </c>
      <c r="C362" s="29" t="s">
        <v>465</v>
      </c>
      <c r="D362" s="29">
        <v>0.740217</v>
      </c>
      <c r="E362" s="29">
        <v>124.3116</v>
      </c>
      <c r="F362" s="27"/>
      <c r="G362" s="27"/>
      <c r="H362" s="27"/>
      <c r="I362" s="27"/>
      <c r="J362" s="27"/>
      <c r="K362" s="27"/>
      <c r="L362" s="27"/>
    </row>
    <row r="363" ht="15.6" spans="1:12">
      <c r="A363" s="29" t="s">
        <v>131</v>
      </c>
      <c r="B363" s="29" t="s">
        <v>131</v>
      </c>
      <c r="C363" s="29" t="s">
        <v>466</v>
      </c>
      <c r="D363" s="29">
        <v>0.5811</v>
      </c>
      <c r="E363" s="29">
        <v>124.10567</v>
      </c>
      <c r="F363" s="27"/>
      <c r="G363" s="27"/>
      <c r="H363" s="27"/>
      <c r="I363" s="27"/>
      <c r="J363" s="27"/>
      <c r="K363" s="27"/>
      <c r="L363" s="27"/>
    </row>
    <row r="364" ht="15.6" spans="1:12">
      <c r="A364" s="29" t="s">
        <v>131</v>
      </c>
      <c r="B364" s="29" t="s">
        <v>131</v>
      </c>
      <c r="C364" s="29" t="s">
        <v>467</v>
      </c>
      <c r="D364" s="29">
        <v>0.575479</v>
      </c>
      <c r="E364" s="29">
        <v>124.06</v>
      </c>
      <c r="F364" s="27"/>
      <c r="G364" s="27"/>
      <c r="H364" s="27"/>
      <c r="I364" s="27"/>
      <c r="J364" s="27"/>
      <c r="K364" s="27"/>
      <c r="L364" s="27"/>
    </row>
    <row r="365" ht="15.6" spans="1:12">
      <c r="A365" s="29" t="s">
        <v>131</v>
      </c>
      <c r="B365" s="29" t="s">
        <v>131</v>
      </c>
      <c r="C365" s="29" t="s">
        <v>468</v>
      </c>
      <c r="D365" s="29">
        <v>0.56378</v>
      </c>
      <c r="E365" s="29">
        <v>123.98995</v>
      </c>
      <c r="F365" s="27"/>
      <c r="G365" s="27"/>
      <c r="H365" s="27"/>
      <c r="I365" s="27"/>
      <c r="J365" s="27"/>
      <c r="K365" s="27"/>
      <c r="L365" s="27"/>
    </row>
    <row r="366" ht="15.6" spans="1:12">
      <c r="A366" s="29" t="s">
        <v>131</v>
      </c>
      <c r="B366" s="29" t="s">
        <v>131</v>
      </c>
      <c r="C366" s="29" t="s">
        <v>469</v>
      </c>
      <c r="D366" s="29">
        <v>0.54931</v>
      </c>
      <c r="E366" s="29">
        <v>124.0019</v>
      </c>
      <c r="F366" s="27"/>
      <c r="G366" s="27"/>
      <c r="H366" s="27"/>
      <c r="I366" s="27"/>
      <c r="J366" s="27"/>
      <c r="K366" s="27"/>
      <c r="L366" s="27"/>
    </row>
    <row r="367" ht="15.6" spans="1:12">
      <c r="A367" s="29" t="s">
        <v>131</v>
      </c>
      <c r="B367" s="29" t="s">
        <v>131</v>
      </c>
      <c r="C367" s="29" t="s">
        <v>470</v>
      </c>
      <c r="D367" s="29">
        <v>0.58033</v>
      </c>
      <c r="E367" s="29">
        <v>124.07236</v>
      </c>
      <c r="F367" s="27"/>
      <c r="G367" s="27"/>
      <c r="H367" s="27"/>
      <c r="I367" s="27"/>
      <c r="J367" s="27"/>
      <c r="K367" s="27"/>
      <c r="L367" s="27"/>
    </row>
    <row r="368" ht="15.6" spans="1:12">
      <c r="A368" s="29" t="s">
        <v>46</v>
      </c>
      <c r="B368" s="29" t="s">
        <v>22</v>
      </c>
      <c r="C368" s="29" t="s">
        <v>471</v>
      </c>
      <c r="D368" s="29">
        <v>0.35089</v>
      </c>
      <c r="E368" s="29">
        <v>123.91099</v>
      </c>
      <c r="F368" s="27"/>
      <c r="G368" s="27"/>
      <c r="H368" s="27"/>
      <c r="I368" s="27"/>
      <c r="J368" s="27"/>
      <c r="K368" s="27"/>
      <c r="L368" s="27"/>
    </row>
    <row r="369" ht="15.6" spans="1:12">
      <c r="A369" s="29" t="s">
        <v>472</v>
      </c>
      <c r="B369" s="29" t="s">
        <v>22</v>
      </c>
      <c r="C369" s="29" t="s">
        <v>473</v>
      </c>
      <c r="D369" s="29">
        <v>0.350207</v>
      </c>
      <c r="E369" s="29">
        <v>123.883391</v>
      </c>
      <c r="F369" s="27"/>
      <c r="G369" s="27"/>
      <c r="H369" s="27"/>
      <c r="I369" s="27"/>
      <c r="J369" s="27"/>
      <c r="K369" s="27"/>
      <c r="L369" s="27"/>
    </row>
    <row r="370" ht="15.6" spans="1:12">
      <c r="A370" s="29" t="s">
        <v>472</v>
      </c>
      <c r="B370" s="29" t="s">
        <v>22</v>
      </c>
      <c r="C370" s="29" t="s">
        <v>474</v>
      </c>
      <c r="D370" s="29">
        <v>0.34844</v>
      </c>
      <c r="E370" s="29">
        <v>123.87839</v>
      </c>
      <c r="F370" s="27"/>
      <c r="G370" s="27"/>
      <c r="H370" s="27"/>
      <c r="I370" s="27"/>
      <c r="J370" s="27"/>
      <c r="K370" s="27"/>
      <c r="L370" s="27"/>
    </row>
    <row r="371" ht="15.6" spans="1:12">
      <c r="A371" s="29" t="s">
        <v>472</v>
      </c>
      <c r="B371" s="29" t="s">
        <v>22</v>
      </c>
      <c r="C371" s="29" t="s">
        <v>475</v>
      </c>
      <c r="D371" s="29">
        <v>0.33625</v>
      </c>
      <c r="E371" s="29">
        <v>123.86104</v>
      </c>
      <c r="F371" s="27"/>
      <c r="G371" s="27"/>
      <c r="H371" s="27"/>
      <c r="I371" s="27"/>
      <c r="J371" s="27"/>
      <c r="K371" s="27"/>
      <c r="L371" s="27"/>
    </row>
    <row r="372" ht="15.6" spans="1:12">
      <c r="A372" s="29" t="s">
        <v>472</v>
      </c>
      <c r="B372" s="29" t="s">
        <v>22</v>
      </c>
      <c r="C372" s="29" t="s">
        <v>476</v>
      </c>
      <c r="D372" s="29">
        <v>0.31957</v>
      </c>
      <c r="E372" s="29">
        <v>123.79198</v>
      </c>
      <c r="F372" s="27"/>
      <c r="G372" s="27"/>
      <c r="H372" s="27"/>
      <c r="I372" s="27"/>
      <c r="J372" s="27"/>
      <c r="K372" s="27"/>
      <c r="L372" s="27"/>
    </row>
    <row r="373" ht="15.6" spans="1:12">
      <c r="A373" s="29" t="s">
        <v>324</v>
      </c>
      <c r="B373" s="29" t="s">
        <v>101</v>
      </c>
      <c r="C373" s="29" t="s">
        <v>477</v>
      </c>
      <c r="D373" s="29">
        <v>0.90148</v>
      </c>
      <c r="E373" s="29">
        <v>124.05232</v>
      </c>
      <c r="F373" s="27"/>
      <c r="G373" s="27"/>
      <c r="H373" s="27"/>
      <c r="I373" s="27"/>
      <c r="J373" s="27"/>
      <c r="K373" s="27"/>
      <c r="L373" s="27"/>
    </row>
    <row r="374" ht="15.6" spans="1:12">
      <c r="A374" s="29" t="s">
        <v>324</v>
      </c>
      <c r="B374" s="29" t="s">
        <v>101</v>
      </c>
      <c r="C374" s="29" t="s">
        <v>478</v>
      </c>
      <c r="D374" s="29">
        <v>0.9012</v>
      </c>
      <c r="E374" s="29">
        <v>124.05236</v>
      </c>
      <c r="F374" s="27"/>
      <c r="G374" s="27"/>
      <c r="H374" s="27"/>
      <c r="I374" s="27"/>
      <c r="J374" s="27"/>
      <c r="K374" s="27"/>
      <c r="L374" s="27"/>
    </row>
    <row r="375" ht="15.6" spans="1:12">
      <c r="A375" s="29" t="s">
        <v>324</v>
      </c>
      <c r="B375" s="29" t="s">
        <v>101</v>
      </c>
      <c r="C375" s="29" t="s">
        <v>479</v>
      </c>
      <c r="D375" s="29">
        <v>0.88418</v>
      </c>
      <c r="E375" s="29">
        <v>123.99736</v>
      </c>
      <c r="F375" s="27"/>
      <c r="G375" s="27"/>
      <c r="H375" s="27"/>
      <c r="I375" s="27"/>
      <c r="J375" s="27"/>
      <c r="K375" s="27"/>
      <c r="L375" s="27"/>
    </row>
    <row r="376" ht="15.6" spans="1:12">
      <c r="A376" s="29" t="s">
        <v>324</v>
      </c>
      <c r="B376" s="29" t="s">
        <v>101</v>
      </c>
      <c r="C376" s="29" t="s">
        <v>480</v>
      </c>
      <c r="D376" s="29">
        <v>0.88456</v>
      </c>
      <c r="E376" s="29">
        <v>124.00011</v>
      </c>
      <c r="F376" s="27"/>
      <c r="G376" s="27"/>
      <c r="H376" s="27"/>
      <c r="I376" s="27"/>
      <c r="J376" s="27"/>
      <c r="K376" s="27"/>
      <c r="L376" s="27"/>
    </row>
    <row r="377" ht="15.6" spans="1:12">
      <c r="A377" s="29" t="s">
        <v>131</v>
      </c>
      <c r="B377" s="29" t="s">
        <v>132</v>
      </c>
      <c r="C377" s="29" t="s">
        <v>481</v>
      </c>
      <c r="D377" s="29">
        <v>0.668455</v>
      </c>
      <c r="E377" s="29">
        <v>124.266029</v>
      </c>
      <c r="F377" s="27"/>
      <c r="G377" s="27"/>
      <c r="H377" s="27"/>
      <c r="I377" s="27"/>
      <c r="J377" s="27"/>
      <c r="K377" s="27"/>
      <c r="L377" s="27"/>
    </row>
    <row r="378" ht="15.6" spans="1:12">
      <c r="A378" s="29" t="s">
        <v>136</v>
      </c>
      <c r="B378" s="29" t="s">
        <v>132</v>
      </c>
      <c r="C378" s="29" t="s">
        <v>482</v>
      </c>
      <c r="D378" s="29">
        <v>0.722793</v>
      </c>
      <c r="E378" s="29">
        <v>124.299448</v>
      </c>
      <c r="F378" s="27"/>
      <c r="G378" s="27"/>
      <c r="H378" s="27"/>
      <c r="I378" s="27"/>
      <c r="J378" s="27"/>
      <c r="K378" s="27"/>
      <c r="L378" s="27"/>
    </row>
    <row r="379" ht="15.6" spans="1:12">
      <c r="A379" s="29" t="s">
        <v>131</v>
      </c>
      <c r="B379" s="29" t="s">
        <v>132</v>
      </c>
      <c r="C379" s="29" t="s">
        <v>483</v>
      </c>
      <c r="D379" s="29">
        <v>0.602594</v>
      </c>
      <c r="E379" s="29">
        <v>124.270958</v>
      </c>
      <c r="F379" s="27"/>
      <c r="G379" s="27"/>
      <c r="H379" s="27"/>
      <c r="I379" s="27"/>
      <c r="J379" s="27"/>
      <c r="K379" s="27"/>
      <c r="L379" s="27"/>
    </row>
    <row r="380" ht="15.6" spans="1:12">
      <c r="A380" s="29" t="s">
        <v>131</v>
      </c>
      <c r="B380" s="29" t="s">
        <v>132</v>
      </c>
      <c r="C380" s="29" t="s">
        <v>484</v>
      </c>
      <c r="D380" s="29">
        <v>0.584117</v>
      </c>
      <c r="E380" s="29">
        <v>124.261317</v>
      </c>
      <c r="F380" s="27"/>
      <c r="G380" s="27"/>
      <c r="H380" s="27"/>
      <c r="I380" s="27"/>
      <c r="J380" s="27"/>
      <c r="K380" s="27"/>
      <c r="L380" s="27"/>
    </row>
    <row r="381" ht="15.6" spans="1:12">
      <c r="A381" s="29" t="s">
        <v>131</v>
      </c>
      <c r="B381" s="29" t="s">
        <v>132</v>
      </c>
      <c r="C381" s="29" t="s">
        <v>485</v>
      </c>
      <c r="D381" s="29">
        <v>0.60716</v>
      </c>
      <c r="E381" s="29">
        <v>124.27792</v>
      </c>
      <c r="F381" s="27"/>
      <c r="G381" s="27"/>
      <c r="H381" s="27"/>
      <c r="I381" s="27"/>
      <c r="J381" s="27"/>
      <c r="K381" s="27"/>
      <c r="L381" s="27"/>
    </row>
    <row r="382" ht="15.6" spans="1:12">
      <c r="A382" s="29" t="s">
        <v>486</v>
      </c>
      <c r="B382" s="29" t="s">
        <v>132</v>
      </c>
      <c r="C382" s="29" t="s">
        <v>487</v>
      </c>
      <c r="D382" s="29">
        <v>0.764283</v>
      </c>
      <c r="E382" s="29">
        <v>124.315417</v>
      </c>
      <c r="F382" s="27"/>
      <c r="G382" s="27"/>
      <c r="H382" s="27"/>
      <c r="I382" s="27"/>
      <c r="J382" s="27"/>
      <c r="K382" s="27"/>
      <c r="L382" s="27"/>
    </row>
    <row r="383" ht="15.6" spans="1:12">
      <c r="A383" s="29" t="s">
        <v>446</v>
      </c>
      <c r="B383" s="29" t="s">
        <v>132</v>
      </c>
      <c r="C383" s="29" t="s">
        <v>488</v>
      </c>
      <c r="D383" s="29">
        <v>0.766617</v>
      </c>
      <c r="E383" s="29">
        <v>124.311233</v>
      </c>
      <c r="F383" s="27"/>
      <c r="G383" s="27"/>
      <c r="H383" s="27"/>
      <c r="I383" s="27"/>
      <c r="J383" s="27"/>
      <c r="K383" s="27"/>
      <c r="L383" s="27"/>
    </row>
    <row r="384" ht="15.6" spans="1:12">
      <c r="A384" s="29" t="s">
        <v>489</v>
      </c>
      <c r="B384" s="29" t="s">
        <v>22</v>
      </c>
      <c r="C384" s="29" t="s">
        <v>490</v>
      </c>
      <c r="D384" s="29">
        <v>0.31866</v>
      </c>
      <c r="E384" s="29">
        <v>123.70645</v>
      </c>
      <c r="F384" s="27"/>
      <c r="G384" s="27"/>
      <c r="H384" s="27"/>
      <c r="I384" s="27"/>
      <c r="J384" s="27"/>
      <c r="K384" s="27"/>
      <c r="L384" s="27"/>
    </row>
    <row r="385" ht="15.6" spans="1:12">
      <c r="A385" s="29" t="s">
        <v>491</v>
      </c>
      <c r="B385" s="29" t="s">
        <v>4</v>
      </c>
      <c r="C385" s="29" t="s">
        <v>492</v>
      </c>
      <c r="D385" s="29">
        <v>0.91793</v>
      </c>
      <c r="E385" s="29">
        <v>123.14298</v>
      </c>
      <c r="F385" s="27"/>
      <c r="G385" s="27"/>
      <c r="H385" s="27"/>
      <c r="I385" s="27"/>
      <c r="J385" s="27"/>
      <c r="K385" s="27"/>
      <c r="L385" s="27"/>
    </row>
    <row r="386" ht="15.6" spans="1:12">
      <c r="A386" s="29" t="s">
        <v>493</v>
      </c>
      <c r="B386" s="29" t="s">
        <v>22</v>
      </c>
      <c r="C386" s="29" t="s">
        <v>494</v>
      </c>
      <c r="D386" s="29">
        <v>0.3164</v>
      </c>
      <c r="E386" s="29">
        <v>123.48656</v>
      </c>
      <c r="F386" s="27"/>
      <c r="G386" s="27"/>
      <c r="H386" s="27"/>
      <c r="I386" s="27"/>
      <c r="J386" s="27"/>
      <c r="K386" s="27"/>
      <c r="L386" s="27"/>
    </row>
    <row r="387" ht="15.6" spans="1:12">
      <c r="A387" s="29" t="s">
        <v>342</v>
      </c>
      <c r="B387" s="29" t="s">
        <v>39</v>
      </c>
      <c r="C387" s="29" t="s">
        <v>495</v>
      </c>
      <c r="D387" s="29">
        <v>1.09201</v>
      </c>
      <c r="E387" s="29">
        <v>124.3413</v>
      </c>
      <c r="F387" s="27"/>
      <c r="G387" s="27"/>
      <c r="H387" s="27"/>
      <c r="I387" s="27"/>
      <c r="J387" s="27"/>
      <c r="K387" s="27"/>
      <c r="L387" s="27"/>
    </row>
    <row r="388" ht="15.6" spans="1:12">
      <c r="A388" s="29" t="s">
        <v>472</v>
      </c>
      <c r="B388" s="29" t="s">
        <v>22</v>
      </c>
      <c r="C388" s="29" t="s">
        <v>496</v>
      </c>
      <c r="D388" s="29">
        <v>0.31372</v>
      </c>
      <c r="E388" s="29">
        <v>123.78484</v>
      </c>
      <c r="F388" s="27"/>
      <c r="G388" s="27"/>
      <c r="H388" s="27"/>
      <c r="I388" s="27"/>
      <c r="J388" s="27"/>
      <c r="K388" s="27"/>
      <c r="L388" s="27"/>
    </row>
    <row r="389" ht="15.6" spans="1:12">
      <c r="A389" s="29" t="s">
        <v>497</v>
      </c>
      <c r="B389" s="29" t="s">
        <v>101</v>
      </c>
      <c r="C389" s="29" t="s">
        <v>498</v>
      </c>
      <c r="D389" s="29">
        <v>0.99691</v>
      </c>
      <c r="E389" s="29">
        <v>124.28444</v>
      </c>
      <c r="F389" s="27"/>
      <c r="G389" s="27"/>
      <c r="H389" s="27"/>
      <c r="I389" s="27"/>
      <c r="J389" s="27"/>
      <c r="K389" s="27"/>
      <c r="L389" s="27"/>
    </row>
    <row r="390" ht="15.6" spans="1:12">
      <c r="A390" s="29" t="s">
        <v>497</v>
      </c>
      <c r="B390" s="29" t="s">
        <v>101</v>
      </c>
      <c r="C390" s="29" t="s">
        <v>499</v>
      </c>
      <c r="D390" s="29">
        <v>1.00143</v>
      </c>
      <c r="E390" s="29">
        <v>124.29054</v>
      </c>
      <c r="F390" s="27"/>
      <c r="G390" s="27"/>
      <c r="H390" s="27"/>
      <c r="I390" s="27"/>
      <c r="J390" s="27"/>
      <c r="K390" s="27"/>
      <c r="L390" s="27"/>
    </row>
    <row r="391" ht="15.6" spans="1:12">
      <c r="A391" s="29" t="s">
        <v>497</v>
      </c>
      <c r="B391" s="29" t="s">
        <v>101</v>
      </c>
      <c r="C391" s="29" t="s">
        <v>500</v>
      </c>
      <c r="D391" s="29">
        <v>0.99981</v>
      </c>
      <c r="E391" s="29">
        <v>124.29824</v>
      </c>
      <c r="F391" s="27"/>
      <c r="G391" s="27"/>
      <c r="H391" s="27"/>
      <c r="I391" s="27"/>
      <c r="J391" s="27"/>
      <c r="K391" s="27"/>
      <c r="L391" s="27"/>
    </row>
    <row r="392" ht="15.6" spans="1:12">
      <c r="A392" s="29" t="s">
        <v>342</v>
      </c>
      <c r="B392" s="29" t="s">
        <v>39</v>
      </c>
      <c r="C392" s="29" t="s">
        <v>501</v>
      </c>
      <c r="D392" s="29">
        <v>0.91728</v>
      </c>
      <c r="E392" s="29">
        <v>124.1084</v>
      </c>
      <c r="F392" s="27"/>
      <c r="G392" s="27"/>
      <c r="H392" s="27"/>
      <c r="I392" s="27"/>
      <c r="J392" s="27"/>
      <c r="K392" s="27"/>
      <c r="L392" s="27"/>
    </row>
    <row r="393" ht="15.6" spans="1:12">
      <c r="A393" s="29" t="s">
        <v>131</v>
      </c>
      <c r="B393" s="29" t="s">
        <v>502</v>
      </c>
      <c r="C393" s="29" t="s">
        <v>503</v>
      </c>
      <c r="D393" s="29">
        <v>0.80705</v>
      </c>
      <c r="E393" s="29">
        <v>124.0671</v>
      </c>
      <c r="F393" s="27"/>
      <c r="G393" s="27"/>
      <c r="H393" s="27"/>
      <c r="I393" s="27"/>
      <c r="J393" s="27"/>
      <c r="K393" s="27"/>
      <c r="L393" s="27"/>
    </row>
    <row r="394" ht="15.6" spans="1:12">
      <c r="A394" s="29" t="s">
        <v>504</v>
      </c>
      <c r="B394" s="29" t="s">
        <v>4</v>
      </c>
      <c r="C394" s="29" t="s">
        <v>505</v>
      </c>
      <c r="D394" s="29">
        <v>0.8912</v>
      </c>
      <c r="E394" s="29">
        <v>123.38617</v>
      </c>
      <c r="F394" s="27"/>
      <c r="G394" s="27"/>
      <c r="H394" s="27"/>
      <c r="I394" s="27"/>
      <c r="J394" s="27"/>
      <c r="K394" s="27"/>
      <c r="L394" s="27"/>
    </row>
    <row r="395" ht="15.6" spans="1:12">
      <c r="A395" s="29" t="s">
        <v>342</v>
      </c>
      <c r="B395" s="29" t="s">
        <v>39</v>
      </c>
      <c r="C395" s="29" t="s">
        <v>506</v>
      </c>
      <c r="D395" s="29">
        <v>1.13584</v>
      </c>
      <c r="E395" s="29">
        <v>124.35766</v>
      </c>
      <c r="F395" s="27"/>
      <c r="G395" s="27"/>
      <c r="H395" s="27"/>
      <c r="I395" s="27"/>
      <c r="J395" s="27"/>
      <c r="K395" s="27"/>
      <c r="L395" s="27"/>
    </row>
    <row r="396" ht="15.6" spans="1:12">
      <c r="A396" s="29" t="s">
        <v>507</v>
      </c>
      <c r="B396" s="29" t="s">
        <v>173</v>
      </c>
      <c r="C396" s="29" t="s">
        <v>508</v>
      </c>
      <c r="D396" s="29">
        <v>0.844991</v>
      </c>
      <c r="E396" s="29">
        <v>123.724499</v>
      </c>
      <c r="F396" s="27"/>
      <c r="G396" s="27"/>
      <c r="H396" s="27"/>
      <c r="I396" s="27"/>
      <c r="J396" s="27"/>
      <c r="K396" s="27"/>
      <c r="L396" s="27"/>
    </row>
    <row r="397" ht="15.6" spans="1:12">
      <c r="A397" s="29" t="s">
        <v>412</v>
      </c>
      <c r="B397" s="29" t="s">
        <v>173</v>
      </c>
      <c r="C397" s="29" t="s">
        <v>509</v>
      </c>
      <c r="D397" s="29">
        <v>0.608067</v>
      </c>
      <c r="E397" s="29">
        <v>124.2688</v>
      </c>
      <c r="F397" s="27"/>
      <c r="G397" s="27"/>
      <c r="H397" s="27"/>
      <c r="I397" s="27"/>
      <c r="J397" s="27"/>
      <c r="K397" s="27"/>
      <c r="L397" s="27"/>
    </row>
    <row r="398" ht="15.6" spans="1:12">
      <c r="A398" s="29" t="s">
        <v>497</v>
      </c>
      <c r="B398" s="29" t="s">
        <v>101</v>
      </c>
      <c r="C398" s="29" t="s">
        <v>510</v>
      </c>
      <c r="D398" s="29">
        <v>0.99174</v>
      </c>
      <c r="E398" s="29">
        <v>124.26114</v>
      </c>
      <c r="F398" s="27"/>
      <c r="G398" s="27"/>
      <c r="H398" s="27"/>
      <c r="I398" s="27"/>
      <c r="J398" s="27"/>
      <c r="K398" s="27"/>
      <c r="L398" s="27"/>
    </row>
    <row r="399" ht="15.6" spans="1:12">
      <c r="A399" s="29" t="s">
        <v>462</v>
      </c>
      <c r="B399" s="29" t="s">
        <v>132</v>
      </c>
      <c r="C399" s="29" t="s">
        <v>511</v>
      </c>
      <c r="D399" s="29">
        <v>0.733693658</v>
      </c>
      <c r="E399" s="29">
        <v>124.3459267706</v>
      </c>
      <c r="F399" s="27"/>
      <c r="G399" s="27"/>
      <c r="H399" s="27"/>
      <c r="I399" s="27"/>
      <c r="J399" s="27"/>
      <c r="K399" s="27"/>
      <c r="L399" s="27"/>
    </row>
    <row r="400" ht="15.6" spans="1:12">
      <c r="A400" s="29" t="s">
        <v>131</v>
      </c>
      <c r="B400" s="29" t="s">
        <v>132</v>
      </c>
      <c r="C400" s="29" t="s">
        <v>512</v>
      </c>
      <c r="D400" s="29">
        <v>0.77448</v>
      </c>
      <c r="E400" s="29">
        <v>124.311768</v>
      </c>
      <c r="F400" s="27"/>
      <c r="G400" s="27"/>
      <c r="H400" s="27"/>
      <c r="I400" s="27"/>
      <c r="J400" s="27"/>
      <c r="K400" s="27"/>
      <c r="L400" s="27"/>
    </row>
    <row r="401" ht="15.6" spans="1:12">
      <c r="A401" s="29" t="s">
        <v>427</v>
      </c>
      <c r="B401" s="29" t="s">
        <v>131</v>
      </c>
      <c r="C401" s="29" t="s">
        <v>513</v>
      </c>
      <c r="D401" s="29">
        <v>0.82678</v>
      </c>
      <c r="E401" s="29">
        <v>123.90415</v>
      </c>
      <c r="F401" s="27"/>
      <c r="G401" s="27"/>
      <c r="H401" s="27"/>
      <c r="I401" s="27"/>
      <c r="J401" s="27"/>
      <c r="K401" s="27"/>
      <c r="L401" s="27"/>
    </row>
    <row r="402" ht="15.6" spans="1:12">
      <c r="A402" s="29" t="s">
        <v>514</v>
      </c>
      <c r="B402" s="29" t="s">
        <v>4</v>
      </c>
      <c r="C402" s="29" t="s">
        <v>515</v>
      </c>
      <c r="D402" s="29">
        <v>0.89337</v>
      </c>
      <c r="E402" s="29">
        <v>123.23432</v>
      </c>
      <c r="F402" s="27"/>
      <c r="G402" s="27"/>
      <c r="H402" s="27"/>
      <c r="I402" s="27"/>
      <c r="J402" s="27"/>
      <c r="K402" s="27"/>
      <c r="L402" s="27"/>
    </row>
    <row r="403" ht="15.6" spans="1:12">
      <c r="A403" s="29" t="s">
        <v>410</v>
      </c>
      <c r="B403" s="29" t="s">
        <v>132</v>
      </c>
      <c r="C403" s="29" t="s">
        <v>516</v>
      </c>
      <c r="D403" s="29">
        <v>0.743848</v>
      </c>
      <c r="E403" s="29">
        <v>124.306894</v>
      </c>
      <c r="F403" s="27"/>
      <c r="G403" s="27"/>
      <c r="H403" s="27"/>
      <c r="I403" s="27"/>
      <c r="J403" s="27"/>
      <c r="K403" s="27"/>
      <c r="L403" s="27"/>
    </row>
    <row r="404" ht="15.6" spans="1:12">
      <c r="A404" s="29" t="s">
        <v>446</v>
      </c>
      <c r="B404" s="29" t="s">
        <v>132</v>
      </c>
      <c r="C404" s="29" t="s">
        <v>517</v>
      </c>
      <c r="D404" s="29">
        <v>0.754283</v>
      </c>
      <c r="E404" s="29">
        <v>124.3208</v>
      </c>
      <c r="F404" s="27"/>
      <c r="G404" s="27"/>
      <c r="H404" s="27"/>
      <c r="I404" s="27"/>
      <c r="J404" s="27"/>
      <c r="K404" s="27"/>
      <c r="L404" s="27"/>
    </row>
    <row r="405" ht="15.6" spans="1:12">
      <c r="A405" s="29" t="s">
        <v>446</v>
      </c>
      <c r="B405" s="29" t="s">
        <v>132</v>
      </c>
      <c r="C405" s="29" t="s">
        <v>518</v>
      </c>
      <c r="D405" s="29">
        <v>0.7623</v>
      </c>
      <c r="E405" s="29">
        <v>124.32455</v>
      </c>
      <c r="F405" s="27"/>
      <c r="G405" s="27"/>
      <c r="H405" s="27"/>
      <c r="I405" s="27"/>
      <c r="J405" s="27"/>
      <c r="K405" s="27"/>
      <c r="L405" s="27"/>
    </row>
    <row r="406" ht="15.6" spans="1:12">
      <c r="A406" s="29" t="s">
        <v>131</v>
      </c>
      <c r="B406" s="29" t="s">
        <v>132</v>
      </c>
      <c r="C406" s="29" t="s">
        <v>519</v>
      </c>
      <c r="D406" s="29">
        <v>0.776183</v>
      </c>
      <c r="E406" s="29">
        <v>124.339417</v>
      </c>
      <c r="F406" s="27"/>
      <c r="G406" s="27"/>
      <c r="H406" s="27"/>
      <c r="I406" s="27"/>
      <c r="J406" s="27"/>
      <c r="K406" s="27"/>
      <c r="L406" s="27"/>
    </row>
    <row r="407" ht="15.6" spans="1:12">
      <c r="A407" s="29" t="s">
        <v>131</v>
      </c>
      <c r="B407" s="29" t="s">
        <v>132</v>
      </c>
      <c r="C407" s="29" t="s">
        <v>520</v>
      </c>
      <c r="D407" s="29">
        <v>0.784833</v>
      </c>
      <c r="E407" s="29">
        <v>124.351933</v>
      </c>
      <c r="F407" s="27"/>
      <c r="G407" s="27"/>
      <c r="H407" s="27"/>
      <c r="I407" s="27"/>
      <c r="J407" s="27"/>
      <c r="K407" s="27"/>
      <c r="L407" s="27"/>
    </row>
    <row r="408" ht="15.6" spans="1:12">
      <c r="A408" s="29" t="s">
        <v>131</v>
      </c>
      <c r="B408" s="29" t="s">
        <v>132</v>
      </c>
      <c r="C408" s="29" t="s">
        <v>521</v>
      </c>
      <c r="D408" s="29">
        <v>0.769959</v>
      </c>
      <c r="E408" s="29">
        <v>124.348625</v>
      </c>
      <c r="F408" s="27"/>
      <c r="G408" s="27"/>
      <c r="H408" s="27"/>
      <c r="I408" s="27"/>
      <c r="J408" s="27"/>
      <c r="K408" s="27"/>
      <c r="L408" s="27"/>
    </row>
    <row r="409" ht="15.6" spans="1:12">
      <c r="A409" s="29" t="s">
        <v>418</v>
      </c>
      <c r="B409" s="29" t="s">
        <v>132</v>
      </c>
      <c r="C409" s="29" t="s">
        <v>522</v>
      </c>
      <c r="D409" s="29">
        <v>0.73049</v>
      </c>
      <c r="E409" s="29">
        <v>124.304523</v>
      </c>
      <c r="F409" s="27"/>
      <c r="G409" s="27"/>
      <c r="H409" s="27"/>
      <c r="I409" s="27"/>
      <c r="J409" s="27"/>
      <c r="K409" s="27"/>
      <c r="L409" s="27"/>
    </row>
    <row r="410" ht="15.6" spans="1:12">
      <c r="A410" s="29" t="s">
        <v>418</v>
      </c>
      <c r="B410" s="29" t="s">
        <v>132</v>
      </c>
      <c r="C410" s="29" t="s">
        <v>523</v>
      </c>
      <c r="D410" s="29">
        <v>0.732136</v>
      </c>
      <c r="E410" s="29">
        <v>124.301288</v>
      </c>
      <c r="F410" s="27"/>
      <c r="G410" s="27"/>
      <c r="H410" s="27"/>
      <c r="I410" s="27"/>
      <c r="J410" s="27"/>
      <c r="K410" s="27"/>
      <c r="L410" s="27"/>
    </row>
    <row r="411" ht="15.6" spans="1:12">
      <c r="A411" s="29" t="s">
        <v>410</v>
      </c>
      <c r="B411" s="29" t="s">
        <v>132</v>
      </c>
      <c r="C411" s="29" t="s">
        <v>524</v>
      </c>
      <c r="D411" s="29">
        <v>0.741621</v>
      </c>
      <c r="E411" s="29">
        <v>124.305901</v>
      </c>
      <c r="F411" s="27"/>
      <c r="G411" s="27"/>
      <c r="H411" s="27"/>
      <c r="I411" s="27"/>
      <c r="J411" s="27"/>
      <c r="K411" s="27"/>
      <c r="L411" s="27"/>
    </row>
    <row r="412" ht="15.6" spans="1:12">
      <c r="A412" s="29" t="s">
        <v>410</v>
      </c>
      <c r="B412" s="29" t="s">
        <v>132</v>
      </c>
      <c r="C412" s="29" t="s">
        <v>525</v>
      </c>
      <c r="D412" s="29">
        <v>0.741172</v>
      </c>
      <c r="E412" s="29">
        <v>124.302354</v>
      </c>
      <c r="F412" s="27"/>
      <c r="G412" s="27"/>
      <c r="H412" s="27"/>
      <c r="I412" s="27"/>
      <c r="J412" s="27"/>
      <c r="K412" s="27"/>
      <c r="L412" s="27"/>
    </row>
    <row r="413" ht="15.6" spans="1:12">
      <c r="A413" s="29" t="s">
        <v>410</v>
      </c>
      <c r="B413" s="29" t="s">
        <v>132</v>
      </c>
      <c r="C413" s="29" t="s">
        <v>526</v>
      </c>
      <c r="D413" s="29">
        <v>0.738331</v>
      </c>
      <c r="E413" s="29">
        <v>124.307478</v>
      </c>
      <c r="F413" s="27"/>
      <c r="G413" s="27"/>
      <c r="H413" s="27"/>
      <c r="I413" s="27"/>
      <c r="J413" s="27"/>
      <c r="K413" s="27"/>
      <c r="L413" s="27"/>
    </row>
    <row r="414" ht="15.6" spans="1:12">
      <c r="A414" s="29" t="s">
        <v>410</v>
      </c>
      <c r="B414" s="29" t="s">
        <v>132</v>
      </c>
      <c r="C414" s="29" t="s">
        <v>527</v>
      </c>
      <c r="D414" s="29">
        <v>0.740679</v>
      </c>
      <c r="E414" s="29">
        <v>124.310973</v>
      </c>
      <c r="F414" s="27"/>
      <c r="G414" s="27"/>
      <c r="H414" s="27"/>
      <c r="I414" s="27"/>
      <c r="J414" s="27"/>
      <c r="K414" s="27"/>
      <c r="L414" s="27"/>
    </row>
    <row r="415" ht="15.6" spans="1:12">
      <c r="A415" s="29" t="s">
        <v>528</v>
      </c>
      <c r="B415" s="29" t="s">
        <v>132</v>
      </c>
      <c r="C415" s="29" t="s">
        <v>529</v>
      </c>
      <c r="D415" s="29">
        <v>0.748186111</v>
      </c>
      <c r="E415" s="29">
        <v>124.320865606</v>
      </c>
      <c r="F415" s="27"/>
      <c r="G415" s="27"/>
      <c r="H415" s="27"/>
      <c r="I415" s="27"/>
      <c r="J415" s="27"/>
      <c r="K415" s="27"/>
      <c r="L415" s="27"/>
    </row>
    <row r="416" ht="15.6" spans="1:12">
      <c r="A416" s="29" t="s">
        <v>448</v>
      </c>
      <c r="B416" s="29" t="s">
        <v>132</v>
      </c>
      <c r="C416" s="29" t="s">
        <v>530</v>
      </c>
      <c r="D416" s="29">
        <v>0.743385</v>
      </c>
      <c r="E416" s="29">
        <v>124.317717</v>
      </c>
      <c r="F416" s="27"/>
      <c r="G416" s="27"/>
      <c r="H416" s="27"/>
      <c r="I416" s="27"/>
      <c r="J416" s="27"/>
      <c r="K416" s="27"/>
      <c r="L416" s="27"/>
    </row>
    <row r="417" ht="15.6" spans="1:12">
      <c r="A417" s="29" t="s">
        <v>462</v>
      </c>
      <c r="B417" s="29" t="s">
        <v>132</v>
      </c>
      <c r="C417" s="29" t="s">
        <v>531</v>
      </c>
      <c r="D417" s="29">
        <v>0.739785</v>
      </c>
      <c r="E417" s="29">
        <v>124.321507</v>
      </c>
      <c r="F417" s="27"/>
      <c r="G417" s="27"/>
      <c r="H417" s="27"/>
      <c r="I417" s="27"/>
      <c r="J417" s="27"/>
      <c r="K417" s="27"/>
      <c r="L417" s="27"/>
    </row>
    <row r="418" ht="15.6" spans="1:12">
      <c r="A418" s="29" t="s">
        <v>462</v>
      </c>
      <c r="B418" s="29" t="s">
        <v>132</v>
      </c>
      <c r="C418" s="29" t="s">
        <v>532</v>
      </c>
      <c r="D418" s="29">
        <v>0.740864</v>
      </c>
      <c r="E418" s="29">
        <v>124.327665</v>
      </c>
      <c r="F418" s="27"/>
      <c r="G418" s="27"/>
      <c r="H418" s="27"/>
      <c r="I418" s="27"/>
      <c r="J418" s="27"/>
      <c r="K418" s="27"/>
      <c r="L418" s="27"/>
    </row>
    <row r="419" ht="15.6" spans="1:12">
      <c r="A419" s="29" t="s">
        <v>131</v>
      </c>
      <c r="B419" s="29" t="s">
        <v>131</v>
      </c>
      <c r="C419" s="29" t="s">
        <v>533</v>
      </c>
      <c r="D419" s="29">
        <v>0.57213</v>
      </c>
      <c r="E419" s="29">
        <v>124.04156</v>
      </c>
      <c r="F419" s="27"/>
      <c r="G419" s="27"/>
      <c r="H419" s="27"/>
      <c r="I419" s="27"/>
      <c r="J419" s="27"/>
      <c r="K419" s="27"/>
      <c r="L419" s="27"/>
    </row>
    <row r="420" ht="15.6" spans="1:12">
      <c r="A420" s="29" t="s">
        <v>131</v>
      </c>
      <c r="B420" s="29" t="s">
        <v>131</v>
      </c>
      <c r="C420" s="29" t="s">
        <v>534</v>
      </c>
      <c r="D420" s="29">
        <v>0.57011</v>
      </c>
      <c r="E420" s="29">
        <v>124.03621</v>
      </c>
      <c r="F420" s="27"/>
      <c r="G420" s="27"/>
      <c r="H420" s="27"/>
      <c r="I420" s="27"/>
      <c r="J420" s="27"/>
      <c r="K420" s="27"/>
      <c r="L420" s="27"/>
    </row>
    <row r="421" ht="15.6" spans="1:12">
      <c r="A421" s="29" t="s">
        <v>131</v>
      </c>
      <c r="B421" s="29" t="s">
        <v>131</v>
      </c>
      <c r="C421" s="29" t="s">
        <v>535</v>
      </c>
      <c r="D421" s="29">
        <v>0.57163</v>
      </c>
      <c r="E421" s="29">
        <v>123.9888</v>
      </c>
      <c r="F421" s="27"/>
      <c r="G421" s="27"/>
      <c r="H421" s="27"/>
      <c r="I421" s="27"/>
      <c r="J421" s="27"/>
      <c r="K421" s="27"/>
      <c r="L421" s="27"/>
    </row>
    <row r="422" ht="15.6" spans="1:12">
      <c r="A422" s="29" t="s">
        <v>131</v>
      </c>
      <c r="B422" s="29" t="s">
        <v>131</v>
      </c>
      <c r="C422" s="29" t="s">
        <v>536</v>
      </c>
      <c r="D422" s="29">
        <v>0.57103</v>
      </c>
      <c r="E422" s="29">
        <v>123.9856</v>
      </c>
      <c r="F422" s="27"/>
      <c r="G422" s="27"/>
      <c r="H422" s="27"/>
      <c r="I422" s="27"/>
      <c r="J422" s="27"/>
      <c r="K422" s="27"/>
      <c r="L422" s="27"/>
    </row>
    <row r="423" ht="15.6" spans="1:12">
      <c r="A423" s="29" t="s">
        <v>131</v>
      </c>
      <c r="B423" s="29" t="s">
        <v>131</v>
      </c>
      <c r="C423" s="29" t="s">
        <v>537</v>
      </c>
      <c r="D423" s="29">
        <v>0.6063</v>
      </c>
      <c r="E423" s="29">
        <v>124.08788</v>
      </c>
      <c r="F423" s="27"/>
      <c r="G423" s="27"/>
      <c r="H423" s="27"/>
      <c r="I423" s="27"/>
      <c r="J423" s="27"/>
      <c r="K423" s="27"/>
      <c r="L423" s="27"/>
    </row>
    <row r="424" ht="15.6" spans="1:12">
      <c r="A424" s="29" t="s">
        <v>131</v>
      </c>
      <c r="B424" s="29" t="s">
        <v>131</v>
      </c>
      <c r="C424" s="29" t="s">
        <v>538</v>
      </c>
      <c r="D424" s="29">
        <v>0.597579</v>
      </c>
      <c r="E424" s="29">
        <v>124.08092</v>
      </c>
      <c r="F424" s="27"/>
      <c r="G424" s="27"/>
      <c r="H424" s="27"/>
      <c r="I424" s="27"/>
      <c r="J424" s="27"/>
      <c r="K424" s="27"/>
      <c r="L424" s="27"/>
    </row>
    <row r="425" ht="15.6" spans="1:12">
      <c r="A425" s="29" t="s">
        <v>131</v>
      </c>
      <c r="B425" s="29" t="s">
        <v>131</v>
      </c>
      <c r="C425" s="29" t="s">
        <v>539</v>
      </c>
      <c r="D425" s="29">
        <v>0.586533</v>
      </c>
      <c r="E425" s="29">
        <v>124.073489</v>
      </c>
      <c r="F425" s="27"/>
      <c r="G425" s="27"/>
      <c r="H425" s="27"/>
      <c r="I425" s="27"/>
      <c r="J425" s="27"/>
      <c r="K425" s="27"/>
      <c r="L425" s="27"/>
    </row>
    <row r="426" ht="15.6" spans="1:12">
      <c r="A426" s="29" t="s">
        <v>131</v>
      </c>
      <c r="B426" s="29" t="s">
        <v>131</v>
      </c>
      <c r="C426" s="29" t="s">
        <v>540</v>
      </c>
      <c r="D426" s="29">
        <v>0.648727</v>
      </c>
      <c r="E426" s="29">
        <v>124.215753</v>
      </c>
      <c r="F426" s="27"/>
      <c r="G426" s="27"/>
      <c r="H426" s="27"/>
      <c r="I426" s="27"/>
      <c r="J426" s="27"/>
      <c r="K426" s="27"/>
      <c r="L426" s="27"/>
    </row>
    <row r="427" ht="15.6" spans="1:12">
      <c r="A427" s="29" t="s">
        <v>131</v>
      </c>
      <c r="B427" s="29" t="s">
        <v>131</v>
      </c>
      <c r="C427" s="29" t="s">
        <v>541</v>
      </c>
      <c r="D427" s="29">
        <v>0.646803</v>
      </c>
      <c r="E427" s="29">
        <v>124.212368</v>
      </c>
      <c r="F427" s="27"/>
      <c r="G427" s="27"/>
      <c r="H427" s="27"/>
      <c r="I427" s="27"/>
      <c r="J427" s="27"/>
      <c r="K427" s="27"/>
      <c r="L427" s="27"/>
    </row>
    <row r="428" ht="15.6" spans="1:12">
      <c r="A428" s="29" t="s">
        <v>131</v>
      </c>
      <c r="B428" s="29" t="s">
        <v>131</v>
      </c>
      <c r="C428" s="29" t="s">
        <v>542</v>
      </c>
      <c r="D428" s="29">
        <v>0.54696</v>
      </c>
      <c r="E428" s="29">
        <v>124.03889</v>
      </c>
      <c r="F428" s="27"/>
      <c r="G428" s="27"/>
      <c r="H428" s="27"/>
      <c r="I428" s="27"/>
      <c r="J428" s="27"/>
      <c r="K428" s="27"/>
      <c r="L428" s="27"/>
    </row>
    <row r="429" ht="15.6" spans="1:12">
      <c r="A429" s="29" t="s">
        <v>131</v>
      </c>
      <c r="B429" s="29" t="s">
        <v>131</v>
      </c>
      <c r="C429" s="29" t="s">
        <v>543</v>
      </c>
      <c r="D429" s="29">
        <v>0.5428</v>
      </c>
      <c r="E429" s="29">
        <v>124.02413</v>
      </c>
      <c r="F429" s="27"/>
      <c r="G429" s="27"/>
      <c r="H429" s="27"/>
      <c r="I429" s="27"/>
      <c r="J429" s="27"/>
      <c r="K429" s="27"/>
      <c r="L429" s="27"/>
    </row>
    <row r="430" ht="15.6" spans="1:12">
      <c r="A430" s="29" t="s">
        <v>131</v>
      </c>
      <c r="B430" s="29" t="s">
        <v>131</v>
      </c>
      <c r="C430" s="29" t="s">
        <v>544</v>
      </c>
      <c r="D430" s="29">
        <v>0.53997</v>
      </c>
      <c r="E430" s="29">
        <v>124.02343</v>
      </c>
      <c r="F430" s="27"/>
      <c r="G430" s="27"/>
      <c r="H430" s="27"/>
      <c r="I430" s="27"/>
      <c r="J430" s="27"/>
      <c r="K430" s="27"/>
      <c r="L430" s="27"/>
    </row>
    <row r="431" ht="15.6" spans="1:12">
      <c r="A431" s="29" t="s">
        <v>324</v>
      </c>
      <c r="B431" s="29" t="s">
        <v>101</v>
      </c>
      <c r="C431" s="29" t="s">
        <v>545</v>
      </c>
      <c r="D431" s="29">
        <v>0.88228</v>
      </c>
      <c r="E431" s="29">
        <v>124.03079</v>
      </c>
      <c r="F431" s="27"/>
      <c r="G431" s="27"/>
      <c r="H431" s="27"/>
      <c r="I431" s="27"/>
      <c r="J431" s="27"/>
      <c r="K431" s="27"/>
      <c r="L431" s="27"/>
    </row>
    <row r="432" ht="15.6" spans="1:12">
      <c r="A432" s="29" t="s">
        <v>324</v>
      </c>
      <c r="B432" s="29" t="s">
        <v>101</v>
      </c>
      <c r="C432" s="29" t="s">
        <v>546</v>
      </c>
      <c r="D432" s="29">
        <v>0.87481</v>
      </c>
      <c r="E432" s="29">
        <v>124.02406</v>
      </c>
      <c r="F432" s="27"/>
      <c r="G432" s="27"/>
      <c r="H432" s="27"/>
      <c r="I432" s="27"/>
      <c r="J432" s="27"/>
      <c r="K432" s="27"/>
      <c r="L432" s="27"/>
    </row>
    <row r="433" ht="15.6" spans="1:12">
      <c r="A433" s="29" t="s">
        <v>136</v>
      </c>
      <c r="B433" s="29" t="s">
        <v>132</v>
      </c>
      <c r="C433" s="29" t="s">
        <v>547</v>
      </c>
      <c r="D433" s="29">
        <v>0.712487</v>
      </c>
      <c r="E433" s="29">
        <v>124.290392</v>
      </c>
      <c r="F433" s="27"/>
      <c r="G433" s="27"/>
      <c r="H433" s="27"/>
      <c r="I433" s="27"/>
      <c r="J433" s="27"/>
      <c r="K433" s="27"/>
      <c r="L433" s="27"/>
    </row>
    <row r="434" ht="15.6" spans="1:12">
      <c r="A434" s="29" t="s">
        <v>136</v>
      </c>
      <c r="B434" s="29" t="s">
        <v>132</v>
      </c>
      <c r="C434" s="29" t="s">
        <v>548</v>
      </c>
      <c r="D434" s="29">
        <v>0.720617</v>
      </c>
      <c r="E434" s="29">
        <v>124.3022</v>
      </c>
      <c r="F434" s="27"/>
      <c r="G434" s="27"/>
      <c r="H434" s="27"/>
      <c r="I434" s="27"/>
      <c r="J434" s="27"/>
      <c r="K434" s="27"/>
      <c r="L434" s="27"/>
    </row>
    <row r="435" ht="15.6" spans="1:12">
      <c r="A435" s="29" t="s">
        <v>136</v>
      </c>
      <c r="B435" s="29" t="s">
        <v>132</v>
      </c>
      <c r="C435" s="29" t="s">
        <v>549</v>
      </c>
      <c r="D435" s="29">
        <v>0.7178</v>
      </c>
      <c r="E435" s="29">
        <v>124.307283</v>
      </c>
      <c r="F435" s="27"/>
      <c r="G435" s="27"/>
      <c r="H435" s="27"/>
      <c r="I435" s="27"/>
      <c r="J435" s="27"/>
      <c r="K435" s="27"/>
      <c r="L435" s="27"/>
    </row>
    <row r="436" ht="15.6" spans="1:12">
      <c r="A436" s="29" t="s">
        <v>131</v>
      </c>
      <c r="B436" s="29" t="s">
        <v>132</v>
      </c>
      <c r="C436" s="29" t="s">
        <v>550</v>
      </c>
      <c r="D436" s="29">
        <v>0.623645</v>
      </c>
      <c r="E436" s="29">
        <v>124.281012</v>
      </c>
      <c r="F436" s="27"/>
      <c r="G436" s="27"/>
      <c r="H436" s="27"/>
      <c r="I436" s="27"/>
      <c r="J436" s="27"/>
      <c r="K436" s="27"/>
      <c r="L436" s="27"/>
    </row>
    <row r="437" ht="15.6" spans="1:12">
      <c r="A437" s="29" t="s">
        <v>131</v>
      </c>
      <c r="B437" s="29" t="s">
        <v>132</v>
      </c>
      <c r="C437" s="29" t="s">
        <v>551</v>
      </c>
      <c r="D437" s="29">
        <v>0.608067</v>
      </c>
      <c r="E437" s="29">
        <v>124.2688</v>
      </c>
      <c r="F437" s="27"/>
      <c r="G437" s="27"/>
      <c r="H437" s="27"/>
      <c r="I437" s="27"/>
      <c r="J437" s="27"/>
      <c r="K437" s="27"/>
      <c r="L437" s="27"/>
    </row>
    <row r="438" ht="15.6" spans="1:12">
      <c r="A438" s="29" t="s">
        <v>131</v>
      </c>
      <c r="B438" s="29" t="s">
        <v>132</v>
      </c>
      <c r="C438" s="29" t="s">
        <v>552</v>
      </c>
      <c r="D438" s="29">
        <v>0.607818</v>
      </c>
      <c r="E438" s="29">
        <v>124.266364</v>
      </c>
      <c r="F438" s="27"/>
      <c r="G438" s="27"/>
      <c r="H438" s="27"/>
      <c r="I438" s="27"/>
      <c r="J438" s="27"/>
      <c r="K438" s="27"/>
      <c r="L438" s="27"/>
    </row>
    <row r="439" ht="15.6" spans="1:12">
      <c r="A439" s="29" t="s">
        <v>446</v>
      </c>
      <c r="B439" s="29" t="s">
        <v>132</v>
      </c>
      <c r="C439" s="29" t="s">
        <v>553</v>
      </c>
      <c r="D439" s="29">
        <v>0.747959</v>
      </c>
      <c r="E439" s="29">
        <v>124.32164</v>
      </c>
      <c r="F439" s="27"/>
      <c r="G439" s="27"/>
      <c r="H439" s="27"/>
      <c r="I439" s="27"/>
      <c r="J439" s="27"/>
      <c r="K439" s="27"/>
      <c r="L439" s="27"/>
    </row>
    <row r="440" ht="15.6" spans="1:12">
      <c r="A440" s="29" t="s">
        <v>462</v>
      </c>
      <c r="B440" s="29" t="s">
        <v>132</v>
      </c>
      <c r="C440" s="29" t="s">
        <v>554</v>
      </c>
      <c r="D440" s="29">
        <v>0.734616</v>
      </c>
      <c r="E440" s="29">
        <v>124.329662</v>
      </c>
      <c r="F440" s="27"/>
      <c r="G440" s="27"/>
      <c r="H440" s="27"/>
      <c r="I440" s="27"/>
      <c r="J440" s="27"/>
      <c r="K440" s="27"/>
      <c r="L440" s="27"/>
    </row>
    <row r="441" ht="15.6" spans="1:12">
      <c r="A441" s="29" t="s">
        <v>493</v>
      </c>
      <c r="B441" s="29" t="s">
        <v>22</v>
      </c>
      <c r="C441" s="29" t="s">
        <v>555</v>
      </c>
      <c r="D441" s="29">
        <v>0.30469</v>
      </c>
      <c r="E441" s="29">
        <v>123.62697</v>
      </c>
      <c r="F441" s="27"/>
      <c r="G441" s="27"/>
      <c r="H441" s="27"/>
      <c r="I441" s="27"/>
      <c r="J441" s="27"/>
      <c r="K441" s="27"/>
      <c r="L441" s="27"/>
    </row>
    <row r="442" ht="15.6" spans="1:12">
      <c r="A442" s="29" t="s">
        <v>493</v>
      </c>
      <c r="B442" s="29" t="s">
        <v>22</v>
      </c>
      <c r="C442" s="29" t="s">
        <v>556</v>
      </c>
      <c r="D442" s="29">
        <v>0.3113</v>
      </c>
      <c r="E442" s="29">
        <v>123.61229</v>
      </c>
      <c r="F442" s="27"/>
      <c r="G442" s="27"/>
      <c r="H442" s="27"/>
      <c r="I442" s="27"/>
      <c r="J442" s="27"/>
      <c r="K442" s="27"/>
      <c r="L442" s="27"/>
    </row>
    <row r="443" ht="15.6" spans="1:12">
      <c r="A443" s="29" t="s">
        <v>493</v>
      </c>
      <c r="B443" s="29" t="s">
        <v>22</v>
      </c>
      <c r="C443" s="29" t="s">
        <v>557</v>
      </c>
      <c r="D443" s="29">
        <v>0.32245</v>
      </c>
      <c r="E443" s="29">
        <v>123.57252</v>
      </c>
      <c r="F443" s="27"/>
      <c r="G443" s="27"/>
      <c r="H443" s="27"/>
      <c r="I443" s="27"/>
      <c r="J443" s="27"/>
      <c r="K443" s="27"/>
      <c r="L443" s="27"/>
    </row>
    <row r="444" ht="15.6" spans="1:12">
      <c r="A444" s="29" t="s">
        <v>493</v>
      </c>
      <c r="B444" s="29" t="s">
        <v>22</v>
      </c>
      <c r="C444" s="29" t="s">
        <v>558</v>
      </c>
      <c r="D444" s="29">
        <v>0.32067</v>
      </c>
      <c r="E444" s="29">
        <v>123.52741</v>
      </c>
      <c r="F444" s="27"/>
      <c r="G444" s="27"/>
      <c r="H444" s="27"/>
      <c r="I444" s="27"/>
      <c r="J444" s="27"/>
      <c r="K444" s="27"/>
      <c r="L444" s="27"/>
    </row>
    <row r="445" ht="15.6" spans="1:12">
      <c r="A445" s="29" t="s">
        <v>493</v>
      </c>
      <c r="B445" s="29" t="s">
        <v>22</v>
      </c>
      <c r="C445" s="29" t="s">
        <v>559</v>
      </c>
      <c r="D445" s="29">
        <v>0.31903</v>
      </c>
      <c r="E445" s="29">
        <v>123.49899</v>
      </c>
      <c r="F445" s="27"/>
      <c r="G445" s="27"/>
      <c r="H445" s="27"/>
      <c r="I445" s="27"/>
      <c r="J445" s="27"/>
      <c r="K445" s="27"/>
      <c r="L445" s="27"/>
    </row>
    <row r="446" ht="15.6" spans="1:12">
      <c r="A446" s="29" t="s">
        <v>560</v>
      </c>
      <c r="B446" s="29" t="s">
        <v>131</v>
      </c>
      <c r="C446" s="29" t="s">
        <v>561</v>
      </c>
      <c r="D446" s="29">
        <v>0.83922</v>
      </c>
      <c r="E446" s="29">
        <v>123.88793</v>
      </c>
      <c r="F446" s="27"/>
      <c r="G446" s="27"/>
      <c r="H446" s="27"/>
      <c r="I446" s="27"/>
      <c r="J446" s="27"/>
      <c r="K446" s="27"/>
      <c r="L446" s="27"/>
    </row>
    <row r="447" ht="15.6" spans="1:12">
      <c r="A447" s="29" t="s">
        <v>562</v>
      </c>
      <c r="B447" s="29" t="s">
        <v>131</v>
      </c>
      <c r="C447" s="29" t="s">
        <v>563</v>
      </c>
      <c r="D447" s="29">
        <v>0.83718</v>
      </c>
      <c r="E447" s="29">
        <v>123.88007</v>
      </c>
      <c r="F447" s="27"/>
      <c r="G447" s="27"/>
      <c r="H447" s="27"/>
      <c r="I447" s="27"/>
      <c r="J447" s="27"/>
      <c r="K447" s="27"/>
      <c r="L447" s="27"/>
    </row>
    <row r="448" ht="15.6" spans="1:12">
      <c r="A448" s="29" t="s">
        <v>564</v>
      </c>
      <c r="B448" s="29" t="s">
        <v>4</v>
      </c>
      <c r="C448" s="29" t="s">
        <v>565</v>
      </c>
      <c r="D448" s="29">
        <v>0.8755</v>
      </c>
      <c r="E448" s="29">
        <v>123.56958</v>
      </c>
      <c r="F448" s="27"/>
      <c r="G448" s="27"/>
      <c r="H448" s="27"/>
      <c r="I448" s="27"/>
      <c r="J448" s="27"/>
      <c r="K448" s="27"/>
      <c r="L448" s="27"/>
    </row>
    <row r="449" ht="15.6" spans="1:12">
      <c r="A449" s="29" t="s">
        <v>566</v>
      </c>
      <c r="B449" s="29" t="s">
        <v>4</v>
      </c>
      <c r="C449" s="29" t="s">
        <v>567</v>
      </c>
      <c r="D449" s="29">
        <v>0.88303</v>
      </c>
      <c r="E449" s="29">
        <v>123.55903</v>
      </c>
      <c r="F449" s="27"/>
      <c r="G449" s="27"/>
      <c r="H449" s="27"/>
      <c r="I449" s="27"/>
      <c r="J449" s="27"/>
      <c r="K449" s="27"/>
      <c r="L449" s="27"/>
    </row>
    <row r="450" ht="15.6" spans="1:12">
      <c r="A450" s="29" t="s">
        <v>568</v>
      </c>
      <c r="B450" s="29" t="s">
        <v>4</v>
      </c>
      <c r="C450" s="29" t="s">
        <v>569</v>
      </c>
      <c r="D450" s="29">
        <v>0.90277</v>
      </c>
      <c r="E450" s="29">
        <v>123.32675</v>
      </c>
      <c r="F450" s="27"/>
      <c r="G450" s="27"/>
      <c r="H450" s="27"/>
      <c r="I450" s="27"/>
      <c r="J450" s="27"/>
      <c r="K450" s="27"/>
      <c r="L450" s="27"/>
    </row>
    <row r="451" ht="15.6" spans="1:12">
      <c r="A451" s="29" t="s">
        <v>570</v>
      </c>
      <c r="B451" s="29" t="s">
        <v>4</v>
      </c>
      <c r="C451" s="29" t="s">
        <v>571</v>
      </c>
      <c r="D451" s="29">
        <v>0.90358</v>
      </c>
      <c r="E451" s="29">
        <v>123.33337</v>
      </c>
      <c r="F451" s="27"/>
      <c r="G451" s="27"/>
      <c r="H451" s="27"/>
      <c r="I451" s="27"/>
      <c r="J451" s="27"/>
      <c r="K451" s="27"/>
      <c r="L451" s="27"/>
    </row>
    <row r="452" ht="15.6" spans="1:12">
      <c r="A452" s="29" t="s">
        <v>437</v>
      </c>
      <c r="B452" s="29" t="s">
        <v>4</v>
      </c>
      <c r="C452" s="29" t="s">
        <v>572</v>
      </c>
      <c r="D452" s="29">
        <v>0.91182</v>
      </c>
      <c r="E452" s="29">
        <v>123.26993</v>
      </c>
      <c r="F452" s="27"/>
      <c r="G452" s="27"/>
      <c r="H452" s="27"/>
      <c r="I452" s="27"/>
      <c r="J452" s="27"/>
      <c r="K452" s="27"/>
      <c r="L452" s="27"/>
    </row>
    <row r="453" ht="15.6" spans="1:12">
      <c r="A453" s="29" t="s">
        <v>573</v>
      </c>
      <c r="B453" s="29" t="s">
        <v>4</v>
      </c>
      <c r="C453" s="29" t="s">
        <v>574</v>
      </c>
      <c r="D453" s="29">
        <v>0.88113</v>
      </c>
      <c r="E453" s="29">
        <v>123.27365</v>
      </c>
      <c r="F453" s="27"/>
      <c r="G453" s="27"/>
      <c r="H453" s="27"/>
      <c r="I453" s="27"/>
      <c r="J453" s="27"/>
      <c r="K453" s="27"/>
      <c r="L453" s="27"/>
    </row>
    <row r="454" ht="15.6" spans="1:12">
      <c r="A454" s="29" t="s">
        <v>575</v>
      </c>
      <c r="B454" s="29" t="s">
        <v>4</v>
      </c>
      <c r="C454" s="29" t="s">
        <v>576</v>
      </c>
      <c r="D454" s="29">
        <v>0.91736</v>
      </c>
      <c r="E454" s="29">
        <v>123.24565</v>
      </c>
      <c r="F454" s="27"/>
      <c r="G454" s="27"/>
      <c r="H454" s="27"/>
      <c r="I454" s="27"/>
      <c r="J454" s="27"/>
      <c r="K454" s="27"/>
      <c r="L454" s="27"/>
    </row>
    <row r="455" ht="15.6" spans="1:12">
      <c r="A455" s="29" t="s">
        <v>514</v>
      </c>
      <c r="B455" s="29" t="s">
        <v>4</v>
      </c>
      <c r="C455" s="29" t="s">
        <v>577</v>
      </c>
      <c r="D455" s="29">
        <v>0.89357</v>
      </c>
      <c r="E455" s="29">
        <v>123.23423</v>
      </c>
      <c r="F455" s="27"/>
      <c r="G455" s="27"/>
      <c r="H455" s="27"/>
      <c r="I455" s="27"/>
      <c r="J455" s="27"/>
      <c r="K455" s="27"/>
      <c r="L455" s="27"/>
    </row>
    <row r="456" ht="15.6" spans="1:12">
      <c r="A456" s="29" t="s">
        <v>489</v>
      </c>
      <c r="B456" s="29" t="s">
        <v>22</v>
      </c>
      <c r="C456" s="29" t="s">
        <v>578</v>
      </c>
      <c r="D456" s="29">
        <v>0.32931</v>
      </c>
      <c r="E456" s="29">
        <v>123.72116</v>
      </c>
      <c r="F456" s="27"/>
      <c r="G456" s="27"/>
      <c r="H456" s="27"/>
      <c r="I456" s="27"/>
      <c r="J456" s="27"/>
      <c r="K456" s="27"/>
      <c r="L456" s="27"/>
    </row>
    <row r="457" ht="15.6" spans="1:12">
      <c r="A457" s="29" t="s">
        <v>489</v>
      </c>
      <c r="B457" s="29" t="s">
        <v>22</v>
      </c>
      <c r="C457" s="29" t="s">
        <v>579</v>
      </c>
      <c r="D457" s="29">
        <v>0.32927</v>
      </c>
      <c r="E457" s="29">
        <v>123.71454</v>
      </c>
      <c r="F457" s="27"/>
      <c r="G457" s="27"/>
      <c r="H457" s="27"/>
      <c r="I457" s="27"/>
      <c r="J457" s="27"/>
      <c r="K457" s="27"/>
      <c r="L457" s="27"/>
    </row>
    <row r="458" ht="15.6" spans="1:12">
      <c r="A458" s="29" t="s">
        <v>497</v>
      </c>
      <c r="B458" s="29" t="s">
        <v>101</v>
      </c>
      <c r="C458" s="29" t="s">
        <v>580</v>
      </c>
      <c r="D458" s="29">
        <v>0.98915</v>
      </c>
      <c r="E458" s="29">
        <v>124.21783</v>
      </c>
      <c r="F458" s="27"/>
      <c r="G458" s="27"/>
      <c r="H458" s="27"/>
      <c r="I458" s="27"/>
      <c r="J458" s="27"/>
      <c r="K458" s="27"/>
      <c r="L458" s="27"/>
    </row>
    <row r="459" ht="15.6" spans="1:12">
      <c r="A459" s="29" t="s">
        <v>497</v>
      </c>
      <c r="B459" s="29" t="s">
        <v>101</v>
      </c>
      <c r="C459" s="29" t="s">
        <v>581</v>
      </c>
      <c r="D459" s="29">
        <v>0.9814</v>
      </c>
      <c r="E459" s="29">
        <v>124.25153</v>
      </c>
      <c r="F459" s="27"/>
      <c r="G459" s="27"/>
      <c r="H459" s="27"/>
      <c r="I459" s="27"/>
      <c r="J459" s="27"/>
      <c r="K459" s="27"/>
      <c r="L459" s="27"/>
    </row>
    <row r="460" ht="15.6" spans="1:12">
      <c r="A460" s="29" t="s">
        <v>342</v>
      </c>
      <c r="B460" s="29" t="s">
        <v>101</v>
      </c>
      <c r="C460" s="29" t="s">
        <v>582</v>
      </c>
      <c r="D460" s="29">
        <v>0.83771</v>
      </c>
      <c r="E460" s="29">
        <v>123.98408</v>
      </c>
      <c r="F460" s="27"/>
      <c r="G460" s="27"/>
      <c r="H460" s="27"/>
      <c r="I460" s="27"/>
      <c r="J460" s="27"/>
      <c r="K460" s="27"/>
      <c r="L460" s="27"/>
    </row>
    <row r="461" ht="15.6" spans="1:12">
      <c r="A461" s="29" t="s">
        <v>342</v>
      </c>
      <c r="B461" s="29" t="s">
        <v>101</v>
      </c>
      <c r="C461" s="29" t="s">
        <v>583</v>
      </c>
      <c r="D461" s="29">
        <v>0.83471</v>
      </c>
      <c r="E461" s="29">
        <v>123.9782</v>
      </c>
      <c r="F461" s="27"/>
      <c r="G461" s="27"/>
      <c r="H461" s="27"/>
      <c r="I461" s="27"/>
      <c r="J461" s="27"/>
      <c r="K461" s="27"/>
      <c r="L461" s="27"/>
    </row>
    <row r="462" ht="15.6" spans="1:12">
      <c r="A462" s="29" t="s">
        <v>46</v>
      </c>
      <c r="B462" s="29" t="s">
        <v>22</v>
      </c>
      <c r="C462" s="29" t="s">
        <v>584</v>
      </c>
      <c r="D462" s="29">
        <v>0.38963</v>
      </c>
      <c r="E462" s="29">
        <v>123.98277</v>
      </c>
      <c r="F462" s="27"/>
      <c r="G462" s="27"/>
      <c r="H462" s="27"/>
      <c r="I462" s="27"/>
      <c r="J462" s="27"/>
      <c r="K462" s="27"/>
      <c r="L462" s="27"/>
    </row>
    <row r="463" ht="15.6" spans="1:12">
      <c r="A463" s="29" t="s">
        <v>46</v>
      </c>
      <c r="B463" s="29" t="s">
        <v>22</v>
      </c>
      <c r="C463" s="29" t="s">
        <v>585</v>
      </c>
      <c r="D463" s="29">
        <v>0.36286</v>
      </c>
      <c r="E463" s="29">
        <v>123.94433</v>
      </c>
      <c r="F463" s="27"/>
      <c r="G463" s="27"/>
      <c r="H463" s="27"/>
      <c r="I463" s="27"/>
      <c r="J463" s="27"/>
      <c r="K463" s="27"/>
      <c r="L463" s="27"/>
    </row>
    <row r="464" ht="15.6" spans="1:12">
      <c r="A464" s="29" t="s">
        <v>46</v>
      </c>
      <c r="B464" s="29" t="s">
        <v>22</v>
      </c>
      <c r="C464" s="29" t="s">
        <v>586</v>
      </c>
      <c r="D464" s="29">
        <v>0.35281</v>
      </c>
      <c r="E464" s="29">
        <v>123.918</v>
      </c>
      <c r="F464" s="27"/>
      <c r="G464" s="27"/>
      <c r="H464" s="27"/>
      <c r="I464" s="27"/>
      <c r="J464" s="27"/>
      <c r="K464" s="27"/>
      <c r="L464" s="27"/>
    </row>
    <row r="465" ht="15.6" spans="1:12">
      <c r="A465" s="29" t="s">
        <v>226</v>
      </c>
      <c r="B465" s="29" t="s">
        <v>101</v>
      </c>
      <c r="C465" s="29" t="s">
        <v>587</v>
      </c>
      <c r="D465" s="29">
        <v>0.87192</v>
      </c>
      <c r="E465" s="29">
        <v>124.12396</v>
      </c>
      <c r="F465" s="27"/>
      <c r="G465" s="27"/>
      <c r="H465" s="27"/>
      <c r="I465" s="27"/>
      <c r="J465" s="27"/>
      <c r="K465" s="27"/>
      <c r="L465" s="27"/>
    </row>
    <row r="466" ht="15.6" spans="1:12">
      <c r="A466" s="29" t="s">
        <v>588</v>
      </c>
      <c r="B466" s="29" t="s">
        <v>131</v>
      </c>
      <c r="C466" s="29" t="s">
        <v>589</v>
      </c>
      <c r="D466" s="29">
        <v>0.82323</v>
      </c>
      <c r="E466" s="29">
        <v>123.85222</v>
      </c>
      <c r="F466" s="27"/>
      <c r="G466" s="27"/>
      <c r="H466" s="27"/>
      <c r="I466" s="27"/>
      <c r="J466" s="27"/>
      <c r="K466" s="27"/>
      <c r="L466" s="27"/>
    </row>
    <row r="467" ht="15.6" spans="1:12">
      <c r="A467" s="29" t="s">
        <v>131</v>
      </c>
      <c r="B467" s="29" t="s">
        <v>131</v>
      </c>
      <c r="C467" s="29" t="s">
        <v>590</v>
      </c>
      <c r="D467" s="29">
        <v>0.58953</v>
      </c>
      <c r="E467" s="29">
        <v>124.02025</v>
      </c>
      <c r="F467" s="27"/>
      <c r="G467" s="27"/>
      <c r="H467" s="27"/>
      <c r="I467" s="27"/>
      <c r="J467" s="27"/>
      <c r="K467" s="27"/>
      <c r="L467" s="27"/>
    </row>
    <row r="468" ht="15.6" spans="1:12">
      <c r="A468" s="29" t="s">
        <v>131</v>
      </c>
      <c r="B468" s="29" t="s">
        <v>131</v>
      </c>
      <c r="C468" s="29" t="s">
        <v>591</v>
      </c>
      <c r="D468" s="29">
        <v>0.52909</v>
      </c>
      <c r="E468" s="29">
        <v>124.0003</v>
      </c>
      <c r="F468" s="27"/>
      <c r="G468" s="27"/>
      <c r="H468" s="27"/>
      <c r="I468" s="27"/>
      <c r="J468" s="27"/>
      <c r="K468" s="27"/>
      <c r="L468" s="27"/>
    </row>
    <row r="469" ht="15.6" spans="1:12">
      <c r="A469" s="29" t="s">
        <v>131</v>
      </c>
      <c r="B469" s="29" t="s">
        <v>131</v>
      </c>
      <c r="C469" s="29" t="s">
        <v>592</v>
      </c>
      <c r="D469" s="29">
        <v>0.53454</v>
      </c>
      <c r="E469" s="29">
        <v>123.995986</v>
      </c>
      <c r="F469" s="27"/>
      <c r="G469" s="27"/>
      <c r="H469" s="27"/>
      <c r="I469" s="27"/>
      <c r="J469" s="27"/>
      <c r="K469" s="27"/>
      <c r="L469" s="27"/>
    </row>
    <row r="470" ht="15.6" spans="1:12">
      <c r="A470" s="29" t="s">
        <v>131</v>
      </c>
      <c r="B470" s="29" t="s">
        <v>131</v>
      </c>
      <c r="C470" s="29" t="s">
        <v>593</v>
      </c>
      <c r="D470" s="29">
        <v>0.51668</v>
      </c>
      <c r="E470" s="29">
        <v>123.96013</v>
      </c>
      <c r="F470" s="27"/>
      <c r="G470" s="27"/>
      <c r="H470" s="27"/>
      <c r="I470" s="27"/>
      <c r="J470" s="27"/>
      <c r="K470" s="27"/>
      <c r="L470" s="27"/>
    </row>
    <row r="471" ht="15.6" spans="1:12">
      <c r="A471" s="29" t="s">
        <v>131</v>
      </c>
      <c r="B471" s="29" t="s">
        <v>131</v>
      </c>
      <c r="C471" s="29" t="s">
        <v>594</v>
      </c>
      <c r="D471" s="29">
        <v>0.46962</v>
      </c>
      <c r="E471" s="29">
        <v>123.96383</v>
      </c>
      <c r="F471" s="27"/>
      <c r="G471" s="27"/>
      <c r="H471" s="27"/>
      <c r="I471" s="27"/>
      <c r="J471" s="27"/>
      <c r="K471" s="27"/>
      <c r="L471" s="27"/>
    </row>
    <row r="472" ht="15.6" spans="1:12">
      <c r="A472" s="29" t="s">
        <v>564</v>
      </c>
      <c r="B472" s="29" t="s">
        <v>4</v>
      </c>
      <c r="C472" s="29" t="s">
        <v>595</v>
      </c>
      <c r="D472" s="29">
        <v>0.88045</v>
      </c>
      <c r="E472" s="29">
        <v>123.55103</v>
      </c>
      <c r="F472" s="27"/>
      <c r="G472" s="27"/>
      <c r="H472" s="27"/>
      <c r="I472" s="27"/>
      <c r="J472" s="27"/>
      <c r="K472" s="27"/>
      <c r="L472" s="27"/>
    </row>
    <row r="473" ht="15.6" spans="1:12">
      <c r="A473" s="29" t="s">
        <v>462</v>
      </c>
      <c r="B473" s="29" t="s">
        <v>132</v>
      </c>
      <c r="C473" s="29" t="s">
        <v>596</v>
      </c>
      <c r="D473" s="29">
        <v>0.729157</v>
      </c>
      <c r="E473" s="29">
        <v>124.312287</v>
      </c>
      <c r="F473" s="27"/>
      <c r="G473" s="27"/>
      <c r="H473" s="27"/>
      <c r="I473" s="27"/>
      <c r="J473" s="27"/>
      <c r="K473" s="27"/>
      <c r="L473" s="27"/>
    </row>
    <row r="474" ht="15.6" spans="1:12">
      <c r="A474" s="29" t="s">
        <v>462</v>
      </c>
      <c r="B474" s="29" t="s">
        <v>132</v>
      </c>
      <c r="C474" s="29" t="s">
        <v>597</v>
      </c>
      <c r="D474" s="29">
        <v>0.726946</v>
      </c>
      <c r="E474" s="29">
        <v>124.311558</v>
      </c>
      <c r="F474" s="27"/>
      <c r="G474" s="27"/>
      <c r="H474" s="27"/>
      <c r="I474" s="27"/>
      <c r="J474" s="27"/>
      <c r="K474" s="27"/>
      <c r="L474" s="27"/>
    </row>
    <row r="475" ht="15.6" spans="1:12">
      <c r="A475" s="29" t="s">
        <v>462</v>
      </c>
      <c r="B475" s="29" t="s">
        <v>132</v>
      </c>
      <c r="C475" s="29" t="s">
        <v>598</v>
      </c>
      <c r="D475" s="29">
        <v>0.72475</v>
      </c>
      <c r="E475" s="29">
        <v>124.309759</v>
      </c>
      <c r="F475" s="27"/>
      <c r="G475" s="27"/>
      <c r="H475" s="27"/>
      <c r="I475" s="27"/>
      <c r="J475" s="27"/>
      <c r="K475" s="27"/>
      <c r="L475" s="27"/>
    </row>
    <row r="476" ht="15.6" spans="1:12">
      <c r="A476" s="29" t="s">
        <v>462</v>
      </c>
      <c r="B476" s="29" t="s">
        <v>132</v>
      </c>
      <c r="C476" s="29" t="s">
        <v>599</v>
      </c>
      <c r="D476" s="29">
        <v>0.722019</v>
      </c>
      <c r="E476" s="29">
        <v>124.313728</v>
      </c>
      <c r="F476" s="27"/>
      <c r="G476" s="27"/>
      <c r="H476" s="27"/>
      <c r="I476" s="27"/>
      <c r="J476" s="27"/>
      <c r="K476" s="27"/>
      <c r="L476" s="27"/>
    </row>
    <row r="477" ht="15.6" spans="1:12">
      <c r="A477" s="29" t="s">
        <v>462</v>
      </c>
      <c r="B477" s="29" t="s">
        <v>132</v>
      </c>
      <c r="C477" s="29" t="s">
        <v>600</v>
      </c>
      <c r="D477" s="29">
        <v>0.72329</v>
      </c>
      <c r="E477" s="29">
        <v>124.31271</v>
      </c>
      <c r="F477" s="27"/>
      <c r="G477" s="27"/>
      <c r="H477" s="27"/>
      <c r="I477" s="27"/>
      <c r="J477" s="27"/>
      <c r="K477" s="27"/>
      <c r="L477" s="27"/>
    </row>
    <row r="478" ht="15.6" spans="1:12">
      <c r="A478" s="29" t="s">
        <v>601</v>
      </c>
      <c r="B478" s="29" t="s">
        <v>4</v>
      </c>
      <c r="C478" s="29" t="s">
        <v>602</v>
      </c>
      <c r="D478" s="29">
        <v>0.89113</v>
      </c>
      <c r="E478" s="29">
        <v>123.38923</v>
      </c>
      <c r="F478" s="27"/>
      <c r="G478" s="27"/>
      <c r="H478" s="27"/>
      <c r="I478" s="27"/>
      <c r="J478" s="27"/>
      <c r="K478" s="27"/>
      <c r="L478" s="27"/>
    </row>
    <row r="479" ht="15.6" spans="1:12">
      <c r="A479" s="29" t="s">
        <v>603</v>
      </c>
      <c r="B479" s="29" t="s">
        <v>4</v>
      </c>
      <c r="C479" s="29" t="s">
        <v>604</v>
      </c>
      <c r="D479" s="29">
        <v>0.88617</v>
      </c>
      <c r="E479" s="29">
        <v>123.43158</v>
      </c>
      <c r="F479" s="27"/>
      <c r="G479" s="27"/>
      <c r="H479" s="27"/>
      <c r="I479" s="27"/>
      <c r="J479" s="27"/>
      <c r="K479" s="27"/>
      <c r="L479" s="27"/>
    </row>
    <row r="480" ht="15.6" spans="1:12">
      <c r="A480" s="29" t="s">
        <v>605</v>
      </c>
      <c r="B480" s="29" t="s">
        <v>4</v>
      </c>
      <c r="C480" s="29" t="s">
        <v>606</v>
      </c>
      <c r="D480" s="29">
        <v>0.88007</v>
      </c>
      <c r="E480" s="29">
        <v>123.44358</v>
      </c>
      <c r="F480" s="27"/>
      <c r="G480" s="27"/>
      <c r="H480" s="27"/>
      <c r="I480" s="27"/>
      <c r="J480" s="27"/>
      <c r="K480" s="27"/>
      <c r="L480" s="27"/>
    </row>
    <row r="481" ht="15.6" spans="1:12">
      <c r="A481" s="29" t="s">
        <v>607</v>
      </c>
      <c r="B481" s="29" t="s">
        <v>4</v>
      </c>
      <c r="C481" s="29" t="s">
        <v>608</v>
      </c>
      <c r="D481" s="29">
        <v>0.90183</v>
      </c>
      <c r="E481" s="29">
        <v>123.12125</v>
      </c>
      <c r="F481" s="27"/>
      <c r="G481" s="27"/>
      <c r="H481" s="27"/>
      <c r="I481" s="27"/>
      <c r="J481" s="27"/>
      <c r="K481" s="27"/>
      <c r="L481" s="27"/>
    </row>
    <row r="482" ht="15.6" spans="1:12">
      <c r="A482" s="29" t="s">
        <v>136</v>
      </c>
      <c r="B482" s="29" t="s">
        <v>132</v>
      </c>
      <c r="C482" s="29" t="s">
        <v>609</v>
      </c>
      <c r="D482" s="29">
        <v>0.738819</v>
      </c>
      <c r="E482" s="29">
        <v>124.309059</v>
      </c>
      <c r="F482" s="27"/>
      <c r="G482" s="27"/>
      <c r="H482" s="27"/>
      <c r="I482" s="27"/>
      <c r="J482" s="27"/>
      <c r="K482" s="27"/>
      <c r="L482" s="27"/>
    </row>
    <row r="483" ht="15.6" spans="1:12">
      <c r="A483" s="29" t="s">
        <v>610</v>
      </c>
      <c r="B483" s="29" t="s">
        <v>132</v>
      </c>
      <c r="C483" s="29" t="s">
        <v>611</v>
      </c>
      <c r="D483" s="29">
        <v>0.761018</v>
      </c>
      <c r="E483" s="29">
        <v>124.286357</v>
      </c>
      <c r="F483" s="27"/>
      <c r="G483" s="27"/>
      <c r="H483" s="27"/>
      <c r="I483" s="27"/>
      <c r="J483" s="27"/>
      <c r="K483" s="27"/>
      <c r="L483" s="27"/>
    </row>
    <row r="484" ht="15.6" spans="1:12">
      <c r="A484" s="29" t="s">
        <v>612</v>
      </c>
      <c r="B484" s="29" t="s">
        <v>132</v>
      </c>
      <c r="C484" s="29" t="s">
        <v>613</v>
      </c>
      <c r="D484" s="29">
        <v>0.742217</v>
      </c>
      <c r="E484" s="29">
        <v>124.271083</v>
      </c>
      <c r="F484" s="27"/>
      <c r="G484" s="27"/>
      <c r="H484" s="27"/>
      <c r="I484" s="27"/>
      <c r="J484" s="27"/>
      <c r="K484" s="27"/>
      <c r="L484" s="27"/>
    </row>
    <row r="485" ht="15.6" spans="1:12">
      <c r="A485" s="29" t="s">
        <v>132</v>
      </c>
      <c r="B485" s="29" t="s">
        <v>132</v>
      </c>
      <c r="C485" s="29" t="s">
        <v>614</v>
      </c>
      <c r="D485" s="29">
        <v>0.776491</v>
      </c>
      <c r="E485" s="29">
        <v>124.247649</v>
      </c>
      <c r="F485" s="27"/>
      <c r="G485" s="27"/>
      <c r="H485" s="27"/>
      <c r="I485" s="27"/>
      <c r="J485" s="27"/>
      <c r="K485" s="27"/>
      <c r="L485" s="27"/>
    </row>
    <row r="486" ht="15.6" spans="1:12">
      <c r="A486" s="29" t="s">
        <v>132</v>
      </c>
      <c r="B486" s="29" t="s">
        <v>132</v>
      </c>
      <c r="C486" s="29" t="s">
        <v>615</v>
      </c>
      <c r="D486" s="29">
        <v>0.78945</v>
      </c>
      <c r="E486" s="29">
        <v>124.231267</v>
      </c>
      <c r="F486" s="27"/>
      <c r="G486" s="27"/>
      <c r="H486" s="27"/>
      <c r="I486" s="27"/>
      <c r="J486" s="27"/>
      <c r="K486" s="27"/>
      <c r="L486" s="27"/>
    </row>
    <row r="487" ht="15.6" spans="1:12">
      <c r="A487" s="29" t="s">
        <v>132</v>
      </c>
      <c r="B487" s="29" t="s">
        <v>132</v>
      </c>
      <c r="C487" s="29" t="s">
        <v>616</v>
      </c>
      <c r="D487" s="29">
        <v>0.801492</v>
      </c>
      <c r="E487" s="29">
        <v>124.217307</v>
      </c>
      <c r="F487" s="27"/>
      <c r="G487" s="27"/>
      <c r="H487" s="27"/>
      <c r="I487" s="27"/>
      <c r="J487" s="27"/>
      <c r="K487" s="27"/>
      <c r="L487" s="27"/>
    </row>
    <row r="488" ht="15.6" spans="1:12">
      <c r="A488" s="29" t="s">
        <v>410</v>
      </c>
      <c r="B488" s="29" t="s">
        <v>132</v>
      </c>
      <c r="C488" s="29" t="s">
        <v>617</v>
      </c>
      <c r="D488" s="29">
        <v>0.747976</v>
      </c>
      <c r="E488" s="29">
        <v>124.307796</v>
      </c>
      <c r="F488" s="27"/>
      <c r="G488" s="27"/>
      <c r="H488" s="27"/>
      <c r="I488" s="27"/>
      <c r="J488" s="27"/>
      <c r="K488" s="27"/>
      <c r="L488" s="27"/>
    </row>
    <row r="489" ht="15.6" spans="1:12">
      <c r="A489" s="29" t="s">
        <v>410</v>
      </c>
      <c r="B489" s="29" t="s">
        <v>132</v>
      </c>
      <c r="C489" s="29" t="s">
        <v>618</v>
      </c>
      <c r="D489" s="29">
        <v>0.750166</v>
      </c>
      <c r="E489" s="29">
        <v>124.309187</v>
      </c>
      <c r="F489" s="27"/>
      <c r="G489" s="27"/>
      <c r="H489" s="27"/>
      <c r="I489" s="27"/>
      <c r="J489" s="27"/>
      <c r="K489" s="27"/>
      <c r="L489" s="27"/>
    </row>
    <row r="490" ht="15.6" spans="1:12">
      <c r="A490" s="29" t="s">
        <v>131</v>
      </c>
      <c r="B490" s="29" t="s">
        <v>131</v>
      </c>
      <c r="C490" s="29" t="s">
        <v>619</v>
      </c>
      <c r="D490" s="29">
        <v>0.55968</v>
      </c>
      <c r="E490" s="29">
        <v>123.95658</v>
      </c>
      <c r="F490" s="27"/>
      <c r="G490" s="27"/>
      <c r="H490" s="27"/>
      <c r="I490" s="27"/>
      <c r="J490" s="27"/>
      <c r="K490" s="27"/>
      <c r="L490" s="27"/>
    </row>
    <row r="491" ht="15.6" spans="1:12">
      <c r="A491" s="29" t="s">
        <v>131</v>
      </c>
      <c r="B491" s="29" t="s">
        <v>131</v>
      </c>
      <c r="C491" s="29" t="s">
        <v>620</v>
      </c>
      <c r="D491" s="29">
        <v>0.56403</v>
      </c>
      <c r="E491" s="29">
        <v>123.9541</v>
      </c>
      <c r="F491" s="27"/>
      <c r="G491" s="27"/>
      <c r="H491" s="27"/>
      <c r="I491" s="27"/>
      <c r="J491" s="27"/>
      <c r="K491" s="27"/>
      <c r="L491" s="27"/>
    </row>
    <row r="492" ht="15.6" spans="1:12">
      <c r="A492" s="29" t="s">
        <v>131</v>
      </c>
      <c r="B492" s="29" t="s">
        <v>131</v>
      </c>
      <c r="C492" s="29" t="s">
        <v>621</v>
      </c>
      <c r="D492" s="29">
        <v>0.65413</v>
      </c>
      <c r="E492" s="29">
        <v>124.17307</v>
      </c>
      <c r="F492" s="27"/>
      <c r="G492" s="27"/>
      <c r="H492" s="27"/>
      <c r="I492" s="27"/>
      <c r="J492" s="27"/>
      <c r="K492" s="27"/>
      <c r="L492" s="27"/>
    </row>
    <row r="493" ht="15.6" spans="1:12">
      <c r="A493" s="29" t="s">
        <v>131</v>
      </c>
      <c r="B493" s="29" t="s">
        <v>131</v>
      </c>
      <c r="C493" s="29" t="s">
        <v>622</v>
      </c>
      <c r="D493" s="29">
        <v>0.666684</v>
      </c>
      <c r="E493" s="29">
        <v>124.146389</v>
      </c>
      <c r="F493" s="27"/>
      <c r="G493" s="27"/>
      <c r="H493" s="27"/>
      <c r="I493" s="27"/>
      <c r="J493" s="27"/>
      <c r="K493" s="27"/>
      <c r="L493" s="27"/>
    </row>
    <row r="494" ht="15.6" spans="1:12">
      <c r="A494" s="29" t="s">
        <v>131</v>
      </c>
      <c r="B494" s="29" t="s">
        <v>131</v>
      </c>
      <c r="C494" s="29" t="s">
        <v>623</v>
      </c>
      <c r="D494" s="29">
        <v>0.67365</v>
      </c>
      <c r="E494" s="29">
        <v>124.14992</v>
      </c>
      <c r="F494" s="27"/>
      <c r="G494" s="27"/>
      <c r="H494" s="27"/>
      <c r="I494" s="27"/>
      <c r="J494" s="27"/>
      <c r="K494" s="27"/>
      <c r="L494" s="27"/>
    </row>
    <row r="495" ht="15.6" spans="1:12">
      <c r="A495" s="29" t="s">
        <v>131</v>
      </c>
      <c r="B495" s="29" t="s">
        <v>131</v>
      </c>
      <c r="C495" s="29" t="s">
        <v>624</v>
      </c>
      <c r="D495" s="29">
        <v>0.603767</v>
      </c>
      <c r="E495" s="29">
        <v>124.03845</v>
      </c>
      <c r="F495" s="27"/>
      <c r="G495" s="27"/>
      <c r="H495" s="27"/>
      <c r="I495" s="27"/>
      <c r="J495" s="27"/>
      <c r="K495" s="27"/>
      <c r="L495" s="27"/>
    </row>
    <row r="496" ht="15.6" spans="1:12">
      <c r="A496" s="29" t="s">
        <v>131</v>
      </c>
      <c r="B496" s="29" t="s">
        <v>131</v>
      </c>
      <c r="C496" s="29" t="s">
        <v>625</v>
      </c>
      <c r="D496" s="29">
        <v>0.5899</v>
      </c>
      <c r="E496" s="29">
        <v>124.02433</v>
      </c>
      <c r="F496" s="27"/>
      <c r="G496" s="27"/>
      <c r="H496" s="27"/>
      <c r="I496" s="27"/>
      <c r="J496" s="27"/>
      <c r="K496" s="27"/>
      <c r="L496" s="27"/>
    </row>
    <row r="497" ht="15.6" spans="1:12">
      <c r="A497" s="29" t="s">
        <v>226</v>
      </c>
      <c r="B497" s="29" t="s">
        <v>101</v>
      </c>
      <c r="C497" s="29" t="s">
        <v>626</v>
      </c>
      <c r="D497" s="29">
        <v>0.87641</v>
      </c>
      <c r="E497" s="29">
        <v>124.07812</v>
      </c>
      <c r="F497" s="27"/>
      <c r="G497" s="27"/>
      <c r="H497" s="27"/>
      <c r="I497" s="27"/>
      <c r="J497" s="27"/>
      <c r="K497" s="27"/>
      <c r="L497" s="27"/>
    </row>
    <row r="498" ht="15.6" spans="1:12">
      <c r="A498" s="29" t="s">
        <v>324</v>
      </c>
      <c r="B498" s="29" t="s">
        <v>101</v>
      </c>
      <c r="C498" s="29" t="s">
        <v>627</v>
      </c>
      <c r="D498" s="29">
        <v>0.87259</v>
      </c>
      <c r="E498" s="29">
        <v>124.00971</v>
      </c>
      <c r="F498" s="27"/>
      <c r="G498" s="27"/>
      <c r="H498" s="27"/>
      <c r="I498" s="27"/>
      <c r="J498" s="27"/>
      <c r="K498" s="27"/>
      <c r="L498" s="27"/>
    </row>
    <row r="499" ht="15.6" spans="1:12">
      <c r="A499" s="29" t="s">
        <v>324</v>
      </c>
      <c r="B499" s="29" t="s">
        <v>101</v>
      </c>
      <c r="C499" s="29" t="s">
        <v>628</v>
      </c>
      <c r="D499" s="29">
        <v>0.87532</v>
      </c>
      <c r="E499" s="29">
        <v>124.01031</v>
      </c>
      <c r="F499" s="27"/>
      <c r="G499" s="27"/>
      <c r="H499" s="27"/>
      <c r="I499" s="27"/>
      <c r="J499" s="27"/>
      <c r="K499" s="27"/>
      <c r="L499" s="27"/>
    </row>
    <row r="500" ht="15.6" spans="1:12">
      <c r="A500" s="29" t="s">
        <v>136</v>
      </c>
      <c r="B500" s="29" t="s">
        <v>132</v>
      </c>
      <c r="C500" s="29" t="s">
        <v>629</v>
      </c>
      <c r="D500" s="29">
        <v>0.709533</v>
      </c>
      <c r="E500" s="29">
        <v>124.30735</v>
      </c>
      <c r="F500" s="27"/>
      <c r="G500" s="27"/>
      <c r="H500" s="27"/>
      <c r="I500" s="27"/>
      <c r="J500" s="27"/>
      <c r="K500" s="27"/>
      <c r="L500" s="27"/>
    </row>
    <row r="501" ht="15.6" spans="1:12">
      <c r="A501" s="29" t="s">
        <v>136</v>
      </c>
      <c r="B501" s="29" t="s">
        <v>132</v>
      </c>
      <c r="C501" s="29" t="s">
        <v>630</v>
      </c>
      <c r="D501" s="29">
        <v>0.7062</v>
      </c>
      <c r="E501" s="29">
        <v>124.311017</v>
      </c>
      <c r="F501" s="27"/>
      <c r="G501" s="27"/>
      <c r="H501" s="27"/>
      <c r="I501" s="27"/>
      <c r="J501" s="27"/>
      <c r="K501" s="27"/>
      <c r="L501" s="27"/>
    </row>
    <row r="502" ht="15.6" spans="1:12">
      <c r="A502" s="29" t="s">
        <v>136</v>
      </c>
      <c r="B502" s="29" t="s">
        <v>132</v>
      </c>
      <c r="C502" s="29" t="s">
        <v>631</v>
      </c>
      <c r="D502" s="29">
        <v>0.70222</v>
      </c>
      <c r="E502" s="29">
        <v>124.314171</v>
      </c>
      <c r="F502" s="27"/>
      <c r="G502" s="27"/>
      <c r="H502" s="27"/>
      <c r="I502" s="27"/>
      <c r="J502" s="27"/>
      <c r="K502" s="27"/>
      <c r="L502" s="27"/>
    </row>
    <row r="503" ht="15.6" spans="1:12">
      <c r="A503" s="29" t="s">
        <v>131</v>
      </c>
      <c r="B503" s="29" t="s">
        <v>132</v>
      </c>
      <c r="C503" s="29" t="s">
        <v>632</v>
      </c>
      <c r="D503" s="29">
        <v>0.682965</v>
      </c>
      <c r="E503" s="29">
        <v>124.275486</v>
      </c>
      <c r="F503" s="27"/>
      <c r="G503" s="27"/>
      <c r="H503" s="27"/>
      <c r="I503" s="27"/>
      <c r="J503" s="27"/>
      <c r="K503" s="27"/>
      <c r="L503" s="27"/>
    </row>
    <row r="504" ht="15.6" spans="1:12">
      <c r="A504" s="29" t="s">
        <v>131</v>
      </c>
      <c r="B504" s="29" t="s">
        <v>132</v>
      </c>
      <c r="C504" s="29" t="s">
        <v>633</v>
      </c>
      <c r="D504" s="29">
        <v>0.678823</v>
      </c>
      <c r="E504" s="29">
        <v>124.275089</v>
      </c>
      <c r="F504" s="27"/>
      <c r="G504" s="27"/>
      <c r="H504" s="27"/>
      <c r="I504" s="27"/>
      <c r="J504" s="27"/>
      <c r="K504" s="27"/>
      <c r="L504" s="27"/>
    </row>
    <row r="505" ht="15.6" spans="1:12">
      <c r="A505" s="29" t="s">
        <v>462</v>
      </c>
      <c r="B505" s="29" t="s">
        <v>132</v>
      </c>
      <c r="C505" s="29" t="s">
        <v>634</v>
      </c>
      <c r="D505" s="29">
        <v>0.729325</v>
      </c>
      <c r="E505" s="29">
        <v>124.326053</v>
      </c>
      <c r="F505" s="27"/>
      <c r="G505" s="27"/>
      <c r="H505" s="27"/>
      <c r="I505" s="27"/>
      <c r="J505" s="27"/>
      <c r="K505" s="27"/>
      <c r="L505" s="27"/>
    </row>
    <row r="506" ht="15.6" spans="1:12">
      <c r="A506" s="29" t="s">
        <v>462</v>
      </c>
      <c r="B506" s="29" t="s">
        <v>132</v>
      </c>
      <c r="C506" s="29" t="s">
        <v>635</v>
      </c>
      <c r="D506" s="29">
        <v>0.734233</v>
      </c>
      <c r="E506" s="29">
        <v>124.317817</v>
      </c>
      <c r="F506" s="27"/>
      <c r="G506" s="27"/>
      <c r="H506" s="27"/>
      <c r="I506" s="27"/>
      <c r="J506" s="27"/>
      <c r="K506" s="27"/>
      <c r="L506" s="27"/>
    </row>
    <row r="507" ht="15.6" spans="1:12">
      <c r="A507" s="29" t="s">
        <v>448</v>
      </c>
      <c r="B507" s="29" t="s">
        <v>132</v>
      </c>
      <c r="C507" s="29" t="s">
        <v>636</v>
      </c>
      <c r="D507" s="29">
        <v>0.726168</v>
      </c>
      <c r="E507" s="29">
        <v>124.306011</v>
      </c>
      <c r="F507" s="27"/>
      <c r="G507" s="27"/>
      <c r="H507" s="27"/>
      <c r="I507" s="27"/>
      <c r="J507" s="27"/>
      <c r="K507" s="27"/>
      <c r="L507" s="27"/>
    </row>
    <row r="508" ht="15.6" spans="1:12">
      <c r="A508" s="29" t="s">
        <v>588</v>
      </c>
      <c r="B508" s="29" t="s">
        <v>131</v>
      </c>
      <c r="C508" s="29" t="s">
        <v>637</v>
      </c>
      <c r="D508" s="29">
        <v>0.8274</v>
      </c>
      <c r="E508" s="29">
        <v>123.84427</v>
      </c>
      <c r="F508" s="27"/>
      <c r="G508" s="27"/>
      <c r="H508" s="27"/>
      <c r="I508" s="27"/>
      <c r="J508" s="27"/>
      <c r="K508" s="27"/>
      <c r="L508" s="27"/>
    </row>
    <row r="509" ht="15.6" spans="1:12">
      <c r="A509" s="29" t="s">
        <v>638</v>
      </c>
      <c r="B509" s="29" t="s">
        <v>4</v>
      </c>
      <c r="C509" s="29" t="s">
        <v>639</v>
      </c>
      <c r="D509" s="29">
        <v>0.88268</v>
      </c>
      <c r="E509" s="29">
        <v>123.63737</v>
      </c>
      <c r="F509" s="27"/>
      <c r="G509" s="27"/>
      <c r="H509" s="27"/>
      <c r="I509" s="27"/>
      <c r="J509" s="27"/>
      <c r="K509" s="27"/>
      <c r="L509" s="27"/>
    </row>
    <row r="510" ht="15.6" spans="1:12">
      <c r="A510" s="29" t="s">
        <v>640</v>
      </c>
      <c r="B510" s="29" t="s">
        <v>4</v>
      </c>
      <c r="C510" s="29" t="s">
        <v>641</v>
      </c>
      <c r="D510" s="29">
        <v>0.90138</v>
      </c>
      <c r="E510" s="29">
        <v>123.59743</v>
      </c>
      <c r="F510" s="27"/>
      <c r="G510" s="27"/>
      <c r="H510" s="27"/>
      <c r="I510" s="27"/>
      <c r="J510" s="27"/>
      <c r="K510" s="27"/>
      <c r="L510" s="27"/>
    </row>
    <row r="511" ht="15.6" spans="1:12">
      <c r="A511" s="29" t="s">
        <v>642</v>
      </c>
      <c r="B511" s="29" t="s">
        <v>4</v>
      </c>
      <c r="C511" s="29" t="s">
        <v>643</v>
      </c>
      <c r="D511" s="29">
        <v>0.894</v>
      </c>
      <c r="E511" s="29">
        <v>123.58138</v>
      </c>
      <c r="F511" s="27"/>
      <c r="G511" s="27"/>
      <c r="H511" s="27"/>
      <c r="I511" s="27"/>
      <c r="J511" s="27"/>
      <c r="K511" s="27"/>
      <c r="L511" s="27"/>
    </row>
    <row r="512" ht="15.6" spans="1:12">
      <c r="A512" s="29" t="s">
        <v>644</v>
      </c>
      <c r="B512" s="29" t="s">
        <v>4</v>
      </c>
      <c r="C512" s="29" t="s">
        <v>645</v>
      </c>
      <c r="D512" s="29">
        <v>0.87947</v>
      </c>
      <c r="E512" s="29">
        <v>123.52767</v>
      </c>
      <c r="F512" s="27"/>
      <c r="G512" s="27"/>
      <c r="H512" s="27"/>
      <c r="I512" s="27"/>
      <c r="J512" s="27"/>
      <c r="K512" s="27"/>
      <c r="L512" s="27"/>
    </row>
    <row r="513" ht="15.6" spans="1:12">
      <c r="A513" s="29" t="s">
        <v>497</v>
      </c>
      <c r="B513" s="29" t="s">
        <v>101</v>
      </c>
      <c r="C513" s="29" t="s">
        <v>646</v>
      </c>
      <c r="D513" s="29">
        <v>0.94617</v>
      </c>
      <c r="E513" s="29">
        <v>124.35742</v>
      </c>
      <c r="F513" s="27"/>
      <c r="G513" s="27"/>
      <c r="H513" s="27"/>
      <c r="I513" s="27"/>
      <c r="J513" s="27"/>
      <c r="K513" s="27"/>
      <c r="L513" s="27"/>
    </row>
    <row r="514" ht="15.6" spans="1:12">
      <c r="A514" s="29" t="s">
        <v>497</v>
      </c>
      <c r="B514" s="29" t="s">
        <v>101</v>
      </c>
      <c r="C514" s="29" t="s">
        <v>647</v>
      </c>
      <c r="D514" s="29">
        <v>1.01347</v>
      </c>
      <c r="E514" s="29">
        <v>124.30829</v>
      </c>
      <c r="F514" s="27"/>
      <c r="G514" s="27"/>
      <c r="H514" s="27"/>
      <c r="I514" s="27"/>
      <c r="J514" s="27"/>
      <c r="K514" s="27"/>
      <c r="L514" s="27"/>
    </row>
    <row r="515" ht="15.6" spans="1:12">
      <c r="A515" s="29" t="s">
        <v>226</v>
      </c>
      <c r="B515" s="29" t="s">
        <v>101</v>
      </c>
      <c r="C515" s="29" t="s">
        <v>648</v>
      </c>
      <c r="D515" s="29">
        <v>0.91885</v>
      </c>
      <c r="E515" s="29">
        <v>124.12656</v>
      </c>
      <c r="F515" s="27"/>
      <c r="G515" s="27"/>
      <c r="H515" s="27"/>
      <c r="I515" s="27"/>
      <c r="J515" s="27"/>
      <c r="K515" s="27"/>
      <c r="L515" s="27"/>
    </row>
    <row r="516" ht="15.6" spans="1:12">
      <c r="A516" s="29" t="s">
        <v>226</v>
      </c>
      <c r="B516" s="29" t="s">
        <v>101</v>
      </c>
      <c r="C516" s="29" t="s">
        <v>649</v>
      </c>
      <c r="D516" s="29">
        <v>0.91952</v>
      </c>
      <c r="E516" s="29">
        <v>124.12886</v>
      </c>
      <c r="F516" s="27"/>
      <c r="G516" s="27"/>
      <c r="H516" s="27"/>
      <c r="I516" s="27"/>
      <c r="J516" s="27"/>
      <c r="K516" s="27"/>
      <c r="L516" s="27"/>
    </row>
    <row r="517" ht="15.6" spans="1:12">
      <c r="A517" s="29" t="s">
        <v>226</v>
      </c>
      <c r="B517" s="29" t="s">
        <v>101</v>
      </c>
      <c r="C517" s="29" t="s">
        <v>650</v>
      </c>
      <c r="D517" s="29">
        <v>0.93888</v>
      </c>
      <c r="E517" s="29">
        <v>124.15912</v>
      </c>
      <c r="F517" s="27"/>
      <c r="G517" s="27"/>
      <c r="H517" s="27"/>
      <c r="I517" s="27"/>
      <c r="J517" s="27"/>
      <c r="K517" s="27"/>
      <c r="L517" s="27"/>
    </row>
    <row r="518" ht="15.6" spans="1:12">
      <c r="A518" s="29" t="s">
        <v>226</v>
      </c>
      <c r="B518" s="29" t="s">
        <v>101</v>
      </c>
      <c r="C518" s="29" t="s">
        <v>651</v>
      </c>
      <c r="D518" s="29">
        <v>0.94211</v>
      </c>
      <c r="E518" s="29">
        <v>124.15724</v>
      </c>
      <c r="F518" s="27"/>
      <c r="G518" s="27"/>
      <c r="H518" s="27"/>
      <c r="I518" s="27"/>
      <c r="J518" s="27"/>
      <c r="K518" s="27"/>
      <c r="L518" s="27"/>
    </row>
    <row r="519" ht="15.6" spans="1:12">
      <c r="A519" s="29" t="s">
        <v>226</v>
      </c>
      <c r="B519" s="29" t="s">
        <v>101</v>
      </c>
      <c r="C519" s="29" t="s">
        <v>652</v>
      </c>
      <c r="D519" s="29">
        <v>0.91551</v>
      </c>
      <c r="E519" s="29">
        <v>124.0929</v>
      </c>
      <c r="F519" s="27"/>
      <c r="G519" s="27"/>
      <c r="H519" s="27"/>
      <c r="I519" s="27"/>
      <c r="J519" s="27"/>
      <c r="K519" s="27"/>
      <c r="L519" s="27"/>
    </row>
    <row r="520" ht="15.6" spans="1:12">
      <c r="A520" s="29" t="s">
        <v>226</v>
      </c>
      <c r="B520" s="29" t="s">
        <v>101</v>
      </c>
      <c r="C520" s="29" t="s">
        <v>653</v>
      </c>
      <c r="D520" s="29">
        <v>0.86477</v>
      </c>
      <c r="E520" s="29">
        <v>124.12593</v>
      </c>
      <c r="F520" s="27"/>
      <c r="G520" s="27"/>
      <c r="H520" s="27"/>
      <c r="I520" s="27"/>
      <c r="J520" s="27"/>
      <c r="K520" s="27"/>
      <c r="L520" s="27"/>
    </row>
    <row r="521" ht="15.6" spans="1:12">
      <c r="A521" s="29" t="s">
        <v>46</v>
      </c>
      <c r="B521" s="29" t="s">
        <v>22</v>
      </c>
      <c r="C521" s="29" t="s">
        <v>654</v>
      </c>
      <c r="D521" s="29">
        <v>0.38304</v>
      </c>
      <c r="E521" s="29">
        <v>123.98257</v>
      </c>
      <c r="F521" s="27"/>
      <c r="G521" s="27"/>
      <c r="H521" s="27"/>
      <c r="I521" s="27"/>
      <c r="J521" s="27"/>
      <c r="K521" s="27"/>
      <c r="L521" s="27"/>
    </row>
    <row r="522" ht="15.6" spans="1:12">
      <c r="A522" s="29" t="s">
        <v>46</v>
      </c>
      <c r="B522" s="29" t="s">
        <v>22</v>
      </c>
      <c r="C522" s="29" t="s">
        <v>655</v>
      </c>
      <c r="D522" s="29">
        <v>0.38395</v>
      </c>
      <c r="E522" s="29">
        <v>123.98163</v>
      </c>
      <c r="F522" s="27"/>
      <c r="G522" s="27"/>
      <c r="H522" s="27"/>
      <c r="I522" s="27"/>
      <c r="J522" s="27"/>
      <c r="K522" s="27"/>
      <c r="L522" s="27"/>
    </row>
    <row r="523" ht="15.6" spans="1:12">
      <c r="A523" s="29" t="s">
        <v>131</v>
      </c>
      <c r="B523" s="29" t="s">
        <v>502</v>
      </c>
      <c r="C523" s="29" t="s">
        <v>656</v>
      </c>
      <c r="D523" s="29">
        <v>0.85602</v>
      </c>
      <c r="E523" s="29">
        <v>123.9969</v>
      </c>
      <c r="F523" s="27"/>
      <c r="G523" s="27"/>
      <c r="H523" s="27"/>
      <c r="I523" s="27"/>
      <c r="J523" s="27"/>
      <c r="K523" s="27"/>
      <c r="L523" s="27"/>
    </row>
    <row r="524" ht="15.6" spans="1:12">
      <c r="A524" s="29" t="s">
        <v>657</v>
      </c>
      <c r="B524" s="29" t="s">
        <v>657</v>
      </c>
      <c r="C524" s="29" t="s">
        <v>658</v>
      </c>
      <c r="D524" s="29">
        <v>0.857533333</v>
      </c>
      <c r="E524" s="29">
        <v>123.9949333333</v>
      </c>
      <c r="F524" s="27"/>
      <c r="G524" s="27"/>
      <c r="H524" s="27"/>
      <c r="I524" s="27"/>
      <c r="J524" s="27"/>
      <c r="K524" s="27"/>
      <c r="L524" s="27"/>
    </row>
    <row r="525" ht="15.6" spans="1:12">
      <c r="A525" s="29" t="s">
        <v>324</v>
      </c>
      <c r="B525" s="29" t="s">
        <v>131</v>
      </c>
      <c r="C525" s="29" t="s">
        <v>659</v>
      </c>
      <c r="D525" s="29">
        <v>0.85564</v>
      </c>
      <c r="E525" s="29">
        <v>123.93571</v>
      </c>
      <c r="F525" s="27"/>
      <c r="G525" s="27"/>
      <c r="H525" s="27"/>
      <c r="I525" s="27"/>
      <c r="J525" s="27"/>
      <c r="K525" s="27"/>
      <c r="L525" s="27"/>
    </row>
    <row r="526" ht="15.6" spans="1:12">
      <c r="A526" s="29" t="s">
        <v>136</v>
      </c>
      <c r="B526" s="29" t="s">
        <v>132</v>
      </c>
      <c r="C526" s="29" t="s">
        <v>660</v>
      </c>
      <c r="D526" s="29">
        <v>0.701634</v>
      </c>
      <c r="E526" s="29">
        <v>124.302597</v>
      </c>
      <c r="F526" s="27"/>
      <c r="G526" s="27"/>
      <c r="H526" s="27"/>
      <c r="I526" s="27"/>
      <c r="J526" s="27"/>
      <c r="K526" s="27"/>
      <c r="L526" s="27"/>
    </row>
    <row r="527" ht="15.6" spans="1:12">
      <c r="A527" s="29" t="s">
        <v>661</v>
      </c>
      <c r="B527" s="29" t="s">
        <v>4</v>
      </c>
      <c r="C527" s="29" t="s">
        <v>662</v>
      </c>
      <c r="D527" s="29">
        <v>0.87853</v>
      </c>
      <c r="E527" s="29">
        <v>123.54943</v>
      </c>
      <c r="F527" s="27"/>
      <c r="G527" s="27"/>
      <c r="H527" s="27"/>
      <c r="I527" s="27"/>
      <c r="J527" s="27"/>
      <c r="K527" s="27"/>
      <c r="L527" s="27"/>
    </row>
    <row r="528" ht="15.6" spans="1:12">
      <c r="A528" s="29" t="s">
        <v>663</v>
      </c>
      <c r="B528" s="29" t="s">
        <v>4</v>
      </c>
      <c r="C528" s="29" t="s">
        <v>664</v>
      </c>
      <c r="D528" s="29">
        <v>0.92187</v>
      </c>
      <c r="E528" s="29">
        <v>123.13632</v>
      </c>
      <c r="F528" s="27"/>
      <c r="G528" s="27"/>
      <c r="H528" s="27"/>
      <c r="I528" s="27"/>
      <c r="J528" s="27"/>
      <c r="K528" s="27"/>
      <c r="L528" s="27"/>
    </row>
    <row r="529" ht="15.6" spans="1:12">
      <c r="A529" s="29" t="s">
        <v>131</v>
      </c>
      <c r="B529" s="29" t="s">
        <v>131</v>
      </c>
      <c r="C529" s="29" t="s">
        <v>665</v>
      </c>
      <c r="D529" s="29">
        <v>0.57506</v>
      </c>
      <c r="E529" s="29">
        <v>124.08557</v>
      </c>
      <c r="F529" s="27"/>
      <c r="G529" s="27"/>
      <c r="H529" s="27"/>
      <c r="I529" s="27"/>
      <c r="J529" s="27"/>
      <c r="K529" s="27"/>
      <c r="L529" s="27"/>
    </row>
    <row r="530" ht="15.6" spans="1:12">
      <c r="A530" s="29" t="s">
        <v>131</v>
      </c>
      <c r="B530" s="29" t="s">
        <v>131</v>
      </c>
      <c r="C530" s="29" t="s">
        <v>666</v>
      </c>
      <c r="D530" s="29">
        <v>0.521915</v>
      </c>
      <c r="E530" s="29">
        <v>123.943708</v>
      </c>
      <c r="F530" s="27"/>
      <c r="G530" s="27"/>
      <c r="H530" s="27"/>
      <c r="I530" s="27"/>
      <c r="J530" s="27"/>
      <c r="K530" s="27"/>
      <c r="L530" s="27"/>
    </row>
    <row r="531" ht="15.6" spans="1:12">
      <c r="A531" s="29" t="s">
        <v>131</v>
      </c>
      <c r="B531" s="29" t="s">
        <v>131</v>
      </c>
      <c r="C531" s="29" t="s">
        <v>667</v>
      </c>
      <c r="D531" s="29">
        <v>0.530297</v>
      </c>
      <c r="E531" s="29">
        <v>123.914577</v>
      </c>
      <c r="F531" s="27"/>
      <c r="G531" s="27"/>
      <c r="H531" s="27"/>
      <c r="I531" s="27"/>
      <c r="J531" s="27"/>
      <c r="K531" s="27"/>
      <c r="L531" s="27"/>
    </row>
    <row r="532" ht="15.6" spans="1:12">
      <c r="A532" s="29" t="s">
        <v>131</v>
      </c>
      <c r="B532" s="29" t="s">
        <v>131</v>
      </c>
      <c r="C532" s="29" t="s">
        <v>668</v>
      </c>
      <c r="D532" s="29">
        <v>0.563047</v>
      </c>
      <c r="E532" s="29">
        <v>123.906177</v>
      </c>
      <c r="F532" s="27"/>
      <c r="G532" s="27"/>
      <c r="H532" s="27"/>
      <c r="I532" s="27"/>
      <c r="J532" s="27"/>
      <c r="K532" s="27"/>
      <c r="L532" s="27"/>
    </row>
    <row r="533" ht="15.6" spans="1:12">
      <c r="A533" s="29" t="s">
        <v>131</v>
      </c>
      <c r="B533" s="29" t="s">
        <v>131</v>
      </c>
      <c r="C533" s="29" t="s">
        <v>669</v>
      </c>
      <c r="D533" s="29">
        <v>0.51963</v>
      </c>
      <c r="E533" s="29">
        <v>123.9592</v>
      </c>
      <c r="F533" s="27"/>
      <c r="G533" s="27"/>
      <c r="H533" s="27"/>
      <c r="I533" s="27"/>
      <c r="J533" s="27"/>
      <c r="K533" s="27"/>
      <c r="L533" s="27"/>
    </row>
    <row r="534" ht="15.6" spans="1:12">
      <c r="A534" s="29" t="s">
        <v>670</v>
      </c>
      <c r="B534" s="29" t="s">
        <v>4</v>
      </c>
      <c r="C534" s="29" t="s">
        <v>671</v>
      </c>
      <c r="D534" s="29">
        <v>0.8801</v>
      </c>
      <c r="E534" s="29">
        <v>123.54063</v>
      </c>
      <c r="F534" s="27"/>
      <c r="G534" s="27"/>
      <c r="H534" s="27"/>
      <c r="I534" s="27"/>
      <c r="J534" s="27"/>
      <c r="K534" s="27"/>
      <c r="L534" s="27"/>
    </row>
    <row r="535" ht="15.6" spans="1:12">
      <c r="A535" s="29" t="s">
        <v>672</v>
      </c>
      <c r="B535" s="29" t="s">
        <v>4</v>
      </c>
      <c r="C535" s="29" t="s">
        <v>673</v>
      </c>
      <c r="D535" s="29">
        <v>0.90855</v>
      </c>
      <c r="E535" s="29">
        <v>123.14835</v>
      </c>
      <c r="F535" s="27"/>
      <c r="G535" s="27"/>
      <c r="H535" s="27"/>
      <c r="I535" s="27"/>
      <c r="J535" s="27"/>
      <c r="K535" s="27"/>
      <c r="L535" s="27"/>
    </row>
    <row r="536" ht="15.6" spans="1:12">
      <c r="A536" s="29" t="s">
        <v>663</v>
      </c>
      <c r="B536" s="29" t="s">
        <v>4</v>
      </c>
      <c r="C536" s="29" t="s">
        <v>674</v>
      </c>
      <c r="D536" s="29">
        <v>0.92313</v>
      </c>
      <c r="E536" s="29">
        <v>123.12798</v>
      </c>
      <c r="F536" s="27"/>
      <c r="G536" s="27"/>
      <c r="H536" s="27"/>
      <c r="I536" s="27"/>
      <c r="J536" s="27"/>
      <c r="K536" s="27"/>
      <c r="L536" s="27"/>
    </row>
    <row r="537" ht="15.6" spans="1:12">
      <c r="A537" s="29" t="s">
        <v>462</v>
      </c>
      <c r="B537" s="29" t="s">
        <v>132</v>
      </c>
      <c r="C537" s="29" t="s">
        <v>675</v>
      </c>
      <c r="D537" s="29">
        <v>0.718672649</v>
      </c>
      <c r="E537" s="29">
        <v>124.3164841316</v>
      </c>
      <c r="F537" s="27"/>
      <c r="G537" s="27"/>
      <c r="H537" s="27"/>
      <c r="I537" s="27"/>
      <c r="J537" s="27"/>
      <c r="K537" s="27"/>
      <c r="L537" s="27"/>
    </row>
    <row r="538" ht="15.6" spans="1:12">
      <c r="A538" s="29" t="s">
        <v>676</v>
      </c>
      <c r="B538" s="29" t="s">
        <v>4</v>
      </c>
      <c r="C538" s="29" t="s">
        <v>677</v>
      </c>
      <c r="D538" s="29">
        <v>0.90247</v>
      </c>
      <c r="E538" s="29">
        <v>123.34128</v>
      </c>
      <c r="F538" s="27"/>
      <c r="G538" s="27"/>
      <c r="H538" s="27"/>
      <c r="I538" s="27"/>
      <c r="J538" s="27"/>
      <c r="K538" s="27"/>
      <c r="L538" s="27"/>
    </row>
    <row r="539" ht="15.6" spans="1:12">
      <c r="A539" s="29" t="s">
        <v>678</v>
      </c>
      <c r="B539" s="29" t="s">
        <v>4</v>
      </c>
      <c r="C539" s="29" t="s">
        <v>679</v>
      </c>
      <c r="D539" s="29">
        <v>0.89673</v>
      </c>
      <c r="E539" s="29">
        <v>123.36082</v>
      </c>
      <c r="F539" s="27"/>
      <c r="G539" s="27"/>
      <c r="H539" s="27"/>
      <c r="I539" s="27"/>
      <c r="J539" s="27"/>
      <c r="K539" s="27"/>
      <c r="L539" s="27"/>
    </row>
    <row r="540" ht="15.6" spans="1:12">
      <c r="A540" s="29" t="s">
        <v>605</v>
      </c>
      <c r="B540" s="29" t="s">
        <v>4</v>
      </c>
      <c r="C540" s="29" t="s">
        <v>680</v>
      </c>
      <c r="D540" s="29">
        <v>0.88923</v>
      </c>
      <c r="E540" s="29">
        <v>123.45573</v>
      </c>
      <c r="F540" s="27"/>
      <c r="G540" s="27"/>
      <c r="H540" s="27"/>
      <c r="I540" s="27"/>
      <c r="J540" s="27"/>
      <c r="K540" s="27"/>
      <c r="L540" s="27"/>
    </row>
    <row r="541" ht="15.6" spans="1:12">
      <c r="A541" s="29" t="s">
        <v>462</v>
      </c>
      <c r="B541" s="29" t="s">
        <v>132</v>
      </c>
      <c r="C541" s="29" t="s">
        <v>681</v>
      </c>
      <c r="D541" s="29">
        <v>0.723728</v>
      </c>
      <c r="E541" s="29">
        <v>124.324669</v>
      </c>
      <c r="F541" s="27"/>
      <c r="G541" s="27"/>
      <c r="H541" s="27"/>
      <c r="I541" s="27"/>
      <c r="J541" s="27"/>
      <c r="K541" s="27"/>
      <c r="L541" s="27"/>
    </row>
    <row r="542" ht="15.6" spans="1:12">
      <c r="A542" s="29" t="s">
        <v>446</v>
      </c>
      <c r="B542" s="29" t="s">
        <v>132</v>
      </c>
      <c r="C542" s="29" t="s">
        <v>682</v>
      </c>
      <c r="D542" s="29">
        <v>0.746133</v>
      </c>
      <c r="E542" s="29">
        <v>124.317015</v>
      </c>
      <c r="F542" s="27"/>
      <c r="G542" s="27"/>
      <c r="H542" s="27"/>
      <c r="I542" s="27"/>
      <c r="J542" s="27"/>
      <c r="K542" s="27"/>
      <c r="L542" s="27"/>
    </row>
    <row r="543" ht="15.6" spans="1:12">
      <c r="A543" s="29" t="s">
        <v>683</v>
      </c>
      <c r="B543" s="29" t="s">
        <v>4</v>
      </c>
      <c r="C543" s="29" t="s">
        <v>684</v>
      </c>
      <c r="D543" s="29">
        <v>0.8821</v>
      </c>
      <c r="E543" s="29">
        <v>123.49612</v>
      </c>
      <c r="F543" s="27"/>
      <c r="G543" s="27"/>
      <c r="H543" s="27"/>
      <c r="I543" s="27"/>
      <c r="J543" s="27"/>
      <c r="K543" s="27"/>
      <c r="L543" s="27"/>
    </row>
    <row r="544" ht="15.6" spans="1:12">
      <c r="A544" s="29" t="s">
        <v>683</v>
      </c>
      <c r="B544" s="29" t="s">
        <v>4</v>
      </c>
      <c r="C544" s="29" t="s">
        <v>685</v>
      </c>
      <c r="D544" s="29">
        <v>0.88202</v>
      </c>
      <c r="E544" s="29">
        <v>123.4992</v>
      </c>
      <c r="F544" s="27"/>
      <c r="G544" s="27"/>
      <c r="H544" s="27"/>
      <c r="I544" s="27"/>
      <c r="J544" s="27"/>
      <c r="K544" s="27"/>
      <c r="L544" s="27"/>
    </row>
    <row r="545" ht="15.6" spans="1:12">
      <c r="A545" s="29" t="s">
        <v>686</v>
      </c>
      <c r="B545" s="29" t="s">
        <v>132</v>
      </c>
      <c r="C545" s="29" t="s">
        <v>687</v>
      </c>
      <c r="D545" s="29">
        <v>0.725424</v>
      </c>
      <c r="E545" s="29">
        <v>124.281844</v>
      </c>
      <c r="F545" s="27"/>
      <c r="G545" s="27"/>
      <c r="H545" s="27"/>
      <c r="I545" s="27"/>
      <c r="J545" s="27"/>
      <c r="K545" s="27"/>
      <c r="L545" s="27"/>
    </row>
    <row r="546" ht="15.6" spans="1:12">
      <c r="A546" s="29" t="s">
        <v>686</v>
      </c>
      <c r="B546" s="29" t="s">
        <v>132</v>
      </c>
      <c r="C546" s="29" t="s">
        <v>688</v>
      </c>
      <c r="D546" s="29">
        <v>0.7254</v>
      </c>
      <c r="E546" s="29">
        <v>124.281991</v>
      </c>
      <c r="F546" s="27"/>
      <c r="G546" s="27"/>
      <c r="H546" s="27"/>
      <c r="I546" s="27"/>
      <c r="J546" s="27"/>
      <c r="K546" s="27"/>
      <c r="L546" s="27"/>
    </row>
    <row r="547" ht="15.6" spans="1:12">
      <c r="A547" s="29" t="s">
        <v>132</v>
      </c>
      <c r="B547" s="29" t="s">
        <v>132</v>
      </c>
      <c r="C547" s="29" t="s">
        <v>689</v>
      </c>
      <c r="D547" s="29">
        <v>0.809545</v>
      </c>
      <c r="E547" s="29">
        <v>124.204933</v>
      </c>
      <c r="F547" s="27"/>
      <c r="G547" s="27"/>
      <c r="H547" s="27"/>
      <c r="I547" s="27"/>
      <c r="J547" s="27"/>
      <c r="K547" s="27"/>
      <c r="L547" s="27"/>
    </row>
    <row r="548" ht="15.6" spans="1:12">
      <c r="A548" s="29" t="s">
        <v>528</v>
      </c>
      <c r="B548" s="29" t="s">
        <v>132</v>
      </c>
      <c r="C548" s="29" t="s">
        <v>690</v>
      </c>
      <c r="D548" s="29">
        <v>0.773998</v>
      </c>
      <c r="E548" s="29">
        <v>124.298941</v>
      </c>
      <c r="F548" s="27"/>
      <c r="G548" s="27"/>
      <c r="H548" s="27"/>
      <c r="I548" s="27"/>
      <c r="J548" s="27"/>
      <c r="K548" s="27"/>
      <c r="L548" s="27"/>
    </row>
    <row r="549" ht="15.6" spans="1:12">
      <c r="A549" s="29" t="s">
        <v>528</v>
      </c>
      <c r="B549" s="29" t="s">
        <v>132</v>
      </c>
      <c r="C549" s="29" t="s">
        <v>691</v>
      </c>
      <c r="D549" s="29">
        <v>0.769013</v>
      </c>
      <c r="E549" s="29">
        <v>124.303637</v>
      </c>
      <c r="F549" s="27"/>
      <c r="G549" s="27"/>
      <c r="H549" s="27"/>
      <c r="I549" s="27"/>
      <c r="J549" s="27"/>
      <c r="K549" s="27"/>
      <c r="L549" s="27"/>
    </row>
    <row r="550" ht="15.6" spans="1:12">
      <c r="A550" s="29" t="s">
        <v>410</v>
      </c>
      <c r="B550" s="29" t="s">
        <v>132</v>
      </c>
      <c r="C550" s="29" t="s">
        <v>692</v>
      </c>
      <c r="D550" s="29">
        <v>0.76211</v>
      </c>
      <c r="E550" s="29">
        <v>124.300676</v>
      </c>
      <c r="F550" s="27"/>
      <c r="G550" s="27"/>
      <c r="H550" s="27"/>
      <c r="I550" s="27"/>
      <c r="J550" s="27"/>
      <c r="K550" s="27"/>
      <c r="L550" s="27"/>
    </row>
    <row r="551" ht="15.6" spans="1:12">
      <c r="A551" s="29" t="s">
        <v>410</v>
      </c>
      <c r="B551" s="29" t="s">
        <v>132</v>
      </c>
      <c r="C551" s="29" t="s">
        <v>693</v>
      </c>
      <c r="D551" s="29">
        <v>0.75765</v>
      </c>
      <c r="E551" s="29">
        <v>124.302917</v>
      </c>
      <c r="F551" s="27"/>
      <c r="G551" s="27"/>
      <c r="H551" s="27"/>
      <c r="I551" s="27"/>
      <c r="J551" s="27"/>
      <c r="K551" s="27"/>
      <c r="L551" s="27"/>
    </row>
    <row r="552" ht="15.6" spans="1:12">
      <c r="A552" s="29" t="s">
        <v>462</v>
      </c>
      <c r="B552" s="29" t="s">
        <v>132</v>
      </c>
      <c r="C552" s="29" t="s">
        <v>694</v>
      </c>
      <c r="D552" s="29">
        <v>0.734523</v>
      </c>
      <c r="E552" s="29">
        <v>124.314906</v>
      </c>
      <c r="F552" s="27"/>
      <c r="G552" s="27"/>
      <c r="H552" s="27"/>
      <c r="I552" s="27"/>
      <c r="J552" s="27"/>
      <c r="K552" s="27"/>
      <c r="L552" s="27"/>
    </row>
    <row r="553" ht="15.6" spans="1:12">
      <c r="A553" s="29" t="s">
        <v>462</v>
      </c>
      <c r="B553" s="29" t="s">
        <v>132</v>
      </c>
      <c r="C553" s="29" t="s">
        <v>695</v>
      </c>
      <c r="D553" s="29">
        <v>0.729553</v>
      </c>
      <c r="E553" s="29">
        <v>124.314468</v>
      </c>
      <c r="F553" s="27"/>
      <c r="G553" s="27"/>
      <c r="H553" s="27"/>
      <c r="I553" s="27"/>
      <c r="J553" s="27"/>
      <c r="K553" s="27"/>
      <c r="L553" s="27"/>
    </row>
    <row r="554" ht="15.6" spans="1:12">
      <c r="A554" s="29" t="s">
        <v>131</v>
      </c>
      <c r="B554" s="29" t="s">
        <v>131</v>
      </c>
      <c r="C554" s="29" t="s">
        <v>696</v>
      </c>
      <c r="D554" s="29">
        <v>0.57369</v>
      </c>
      <c r="E554" s="29">
        <v>124.0832</v>
      </c>
      <c r="F554" s="27"/>
      <c r="G554" s="27"/>
      <c r="H554" s="27"/>
      <c r="I554" s="27"/>
      <c r="J554" s="27"/>
      <c r="K554" s="27"/>
      <c r="L554" s="27"/>
    </row>
    <row r="555" ht="15.6" spans="1:12">
      <c r="A555" s="29" t="s">
        <v>131</v>
      </c>
      <c r="B555" s="29" t="s">
        <v>131</v>
      </c>
      <c r="C555" s="29" t="s">
        <v>697</v>
      </c>
      <c r="D555" s="29">
        <v>0.56986</v>
      </c>
      <c r="E555" s="29">
        <v>123.9788</v>
      </c>
      <c r="F555" s="27"/>
      <c r="G555" s="27"/>
      <c r="H555" s="27"/>
      <c r="I555" s="27"/>
      <c r="J555" s="27"/>
      <c r="K555" s="27"/>
      <c r="L555" s="27"/>
    </row>
    <row r="556" ht="15.6" spans="1:12">
      <c r="A556" s="29" t="s">
        <v>131</v>
      </c>
      <c r="B556" s="29" t="s">
        <v>131</v>
      </c>
      <c r="C556" s="29" t="s">
        <v>698</v>
      </c>
      <c r="D556" s="29">
        <v>0.5551</v>
      </c>
      <c r="E556" s="29">
        <v>123.9591</v>
      </c>
      <c r="F556" s="27"/>
      <c r="G556" s="27"/>
      <c r="H556" s="27"/>
      <c r="I556" s="27"/>
      <c r="J556" s="27"/>
      <c r="K556" s="27"/>
      <c r="L556" s="27"/>
    </row>
    <row r="557" ht="15.6" spans="1:12">
      <c r="A557" s="29" t="s">
        <v>131</v>
      </c>
      <c r="B557" s="29" t="s">
        <v>131</v>
      </c>
      <c r="C557" s="29" t="s">
        <v>699</v>
      </c>
      <c r="D557" s="29">
        <v>0.71758</v>
      </c>
      <c r="E557" s="29">
        <v>124.14743</v>
      </c>
      <c r="F557" s="27"/>
      <c r="G557" s="27"/>
      <c r="H557" s="27"/>
      <c r="I557" s="27"/>
      <c r="J557" s="27"/>
      <c r="K557" s="27"/>
      <c r="L557" s="27"/>
    </row>
    <row r="558" ht="15.6" spans="1:12">
      <c r="A558" s="29" t="s">
        <v>131</v>
      </c>
      <c r="B558" s="29" t="s">
        <v>131</v>
      </c>
      <c r="C558" s="29" t="s">
        <v>700</v>
      </c>
      <c r="D558" s="29">
        <v>0.663868</v>
      </c>
      <c r="E558" s="29">
        <v>124.117906</v>
      </c>
      <c r="F558" s="27"/>
      <c r="G558" s="27"/>
      <c r="H558" s="27"/>
      <c r="I558" s="27"/>
      <c r="J558" s="27"/>
      <c r="K558" s="27"/>
      <c r="L558" s="27"/>
    </row>
    <row r="559" ht="15.6" spans="1:12">
      <c r="A559" s="29" t="s">
        <v>131</v>
      </c>
      <c r="B559" s="29" t="s">
        <v>131</v>
      </c>
      <c r="C559" s="29" t="s">
        <v>701</v>
      </c>
      <c r="D559" s="29">
        <v>0.663368</v>
      </c>
      <c r="E559" s="29">
        <v>124.113463</v>
      </c>
      <c r="F559" s="27"/>
      <c r="G559" s="27"/>
      <c r="H559" s="27"/>
      <c r="I559" s="27"/>
      <c r="J559" s="27"/>
      <c r="K559" s="27"/>
      <c r="L559" s="27"/>
    </row>
    <row r="560" ht="15.6" spans="1:12">
      <c r="A560" s="29" t="s">
        <v>131</v>
      </c>
      <c r="B560" s="29" t="s">
        <v>131</v>
      </c>
      <c r="C560" s="29" t="s">
        <v>702</v>
      </c>
      <c r="D560" s="29">
        <v>0.640781</v>
      </c>
      <c r="E560" s="29">
        <v>124.092699</v>
      </c>
      <c r="F560" s="27"/>
      <c r="G560" s="27"/>
      <c r="H560" s="27"/>
      <c r="I560" s="27"/>
      <c r="J560" s="27"/>
      <c r="K560" s="27"/>
      <c r="L560" s="27"/>
    </row>
    <row r="561" ht="15.6" spans="1:12">
      <c r="A561" s="29" t="s">
        <v>131</v>
      </c>
      <c r="B561" s="29" t="s">
        <v>131</v>
      </c>
      <c r="C561" s="29" t="s">
        <v>703</v>
      </c>
      <c r="D561" s="29">
        <v>0.620989</v>
      </c>
      <c r="E561" s="29">
        <v>124.083114</v>
      </c>
      <c r="F561" s="27"/>
      <c r="G561" s="27"/>
      <c r="H561" s="27"/>
      <c r="I561" s="27"/>
      <c r="J561" s="27"/>
      <c r="K561" s="27"/>
      <c r="L561" s="27"/>
    </row>
    <row r="562" ht="15.6" spans="1:12">
      <c r="A562" s="29" t="s">
        <v>131</v>
      </c>
      <c r="B562" s="29" t="s">
        <v>131</v>
      </c>
      <c r="C562" s="29" t="s">
        <v>704</v>
      </c>
      <c r="D562" s="29">
        <v>0.60411</v>
      </c>
      <c r="E562" s="29">
        <v>124.052269</v>
      </c>
      <c r="F562" s="27"/>
      <c r="G562" s="27"/>
      <c r="H562" s="27"/>
      <c r="I562" s="27"/>
      <c r="J562" s="27"/>
      <c r="K562" s="27"/>
      <c r="L562" s="27"/>
    </row>
    <row r="563" ht="15.6" spans="1:12">
      <c r="A563" s="29" t="s">
        <v>131</v>
      </c>
      <c r="B563" s="29" t="s">
        <v>131</v>
      </c>
      <c r="C563" s="29" t="s">
        <v>705</v>
      </c>
      <c r="D563" s="29">
        <v>0.523205</v>
      </c>
      <c r="E563" s="29">
        <v>123.958616</v>
      </c>
      <c r="F563" s="27"/>
      <c r="G563" s="27"/>
      <c r="H563" s="27"/>
      <c r="I563" s="27"/>
      <c r="J563" s="27"/>
      <c r="K563" s="27"/>
      <c r="L563" s="27"/>
    </row>
    <row r="564" ht="15.6" spans="1:12">
      <c r="A564" s="29" t="s">
        <v>342</v>
      </c>
      <c r="B564" s="29" t="s">
        <v>39</v>
      </c>
      <c r="C564" s="29" t="s">
        <v>706</v>
      </c>
      <c r="D564" s="29">
        <v>1.11314</v>
      </c>
      <c r="E564" s="29">
        <v>124.3422</v>
      </c>
      <c r="F564" s="27"/>
      <c r="G564" s="27"/>
      <c r="H564" s="27"/>
      <c r="I564" s="27"/>
      <c r="J564" s="27"/>
      <c r="K564" s="27"/>
      <c r="L564" s="27"/>
    </row>
    <row r="565" ht="15.6" spans="1:12">
      <c r="A565" s="29" t="s">
        <v>226</v>
      </c>
      <c r="B565" s="29" t="s">
        <v>101</v>
      </c>
      <c r="C565" s="29" t="s">
        <v>707</v>
      </c>
      <c r="D565" s="29">
        <v>0.85836</v>
      </c>
      <c r="E565" s="29">
        <v>124.13795</v>
      </c>
      <c r="F565" s="27"/>
      <c r="G565" s="27"/>
      <c r="H565" s="27"/>
      <c r="I565" s="27"/>
      <c r="J565" s="27"/>
      <c r="K565" s="27"/>
      <c r="L565" s="27"/>
    </row>
    <row r="566" ht="15.6" spans="1:12">
      <c r="A566" s="29" t="s">
        <v>226</v>
      </c>
      <c r="B566" s="29" t="s">
        <v>101</v>
      </c>
      <c r="C566" s="29" t="s">
        <v>708</v>
      </c>
      <c r="D566" s="29">
        <v>0.83638</v>
      </c>
      <c r="E566" s="29">
        <v>124.16923</v>
      </c>
      <c r="F566" s="27"/>
      <c r="G566" s="27"/>
      <c r="H566" s="27"/>
      <c r="I566" s="27"/>
      <c r="J566" s="27"/>
      <c r="K566" s="27"/>
      <c r="L566" s="27"/>
    </row>
    <row r="567" ht="15.6" spans="1:12">
      <c r="A567" s="29" t="s">
        <v>226</v>
      </c>
      <c r="B567" s="29" t="s">
        <v>101</v>
      </c>
      <c r="C567" s="29" t="s">
        <v>709</v>
      </c>
      <c r="D567" s="29">
        <v>0.88235</v>
      </c>
      <c r="E567" s="29">
        <v>124.02863</v>
      </c>
      <c r="F567" s="27"/>
      <c r="G567" s="27"/>
      <c r="H567" s="27"/>
      <c r="I567" s="27"/>
      <c r="J567" s="27"/>
      <c r="K567" s="27"/>
      <c r="L567" s="27"/>
    </row>
    <row r="568" ht="15.6" spans="1:12">
      <c r="A568" s="29" t="s">
        <v>226</v>
      </c>
      <c r="B568" s="29" t="s">
        <v>101</v>
      </c>
      <c r="C568" s="29" t="s">
        <v>710</v>
      </c>
      <c r="D568" s="29">
        <v>0.87624</v>
      </c>
      <c r="E568" s="29">
        <v>124.05819</v>
      </c>
      <c r="F568" s="27"/>
      <c r="G568" s="27"/>
      <c r="H568" s="27"/>
      <c r="I568" s="27"/>
      <c r="J568" s="27"/>
      <c r="K568" s="27"/>
      <c r="L568" s="27"/>
    </row>
    <row r="569" ht="15.6" spans="1:12">
      <c r="A569" s="29" t="s">
        <v>136</v>
      </c>
      <c r="B569" s="29" t="s">
        <v>132</v>
      </c>
      <c r="C569" s="29" t="s">
        <v>711</v>
      </c>
      <c r="D569" s="29">
        <v>0.70645</v>
      </c>
      <c r="E569" s="29">
        <v>124.31755</v>
      </c>
      <c r="F569" s="27"/>
      <c r="G569" s="27"/>
      <c r="H569" s="27"/>
      <c r="I569" s="27"/>
      <c r="J569" s="27"/>
      <c r="K569" s="27"/>
      <c r="L569" s="27"/>
    </row>
    <row r="570" ht="15.6" spans="1:12">
      <c r="A570" s="29" t="s">
        <v>136</v>
      </c>
      <c r="B570" s="29" t="s">
        <v>132</v>
      </c>
      <c r="C570" s="29" t="s">
        <v>712</v>
      </c>
      <c r="D570" s="29">
        <v>0.710536</v>
      </c>
      <c r="E570" s="29">
        <v>124.32402</v>
      </c>
      <c r="F570" s="27"/>
      <c r="G570" s="27"/>
      <c r="H570" s="27"/>
      <c r="I570" s="27"/>
      <c r="J570" s="27"/>
      <c r="K570" s="27"/>
      <c r="L570" s="27"/>
    </row>
    <row r="571" ht="15.6" spans="1:12">
      <c r="A571" s="29" t="s">
        <v>136</v>
      </c>
      <c r="B571" s="29" t="s">
        <v>132</v>
      </c>
      <c r="C571" s="29" t="s">
        <v>713</v>
      </c>
      <c r="D571" s="29">
        <v>0.704008</v>
      </c>
      <c r="E571" s="29">
        <v>124.296721</v>
      </c>
      <c r="F571" s="27"/>
      <c r="G571" s="27"/>
      <c r="H571" s="27"/>
      <c r="I571" s="27"/>
      <c r="J571" s="27"/>
      <c r="K571" s="27"/>
      <c r="L571" s="27"/>
    </row>
    <row r="572" ht="15.6" spans="1:12">
      <c r="A572" s="29" t="s">
        <v>136</v>
      </c>
      <c r="B572" s="29" t="s">
        <v>132</v>
      </c>
      <c r="C572" s="29" t="s">
        <v>714</v>
      </c>
      <c r="D572" s="29">
        <v>0.708273</v>
      </c>
      <c r="E572" s="29">
        <v>124.284023</v>
      </c>
      <c r="F572" s="27"/>
      <c r="G572" s="27"/>
      <c r="H572" s="27"/>
      <c r="I572" s="27"/>
      <c r="J572" s="27"/>
      <c r="K572" s="27"/>
      <c r="L572" s="27"/>
    </row>
    <row r="573" ht="15.6" spans="1:12">
      <c r="A573" s="29" t="s">
        <v>136</v>
      </c>
      <c r="B573" s="29" t="s">
        <v>132</v>
      </c>
      <c r="C573" s="29" t="s">
        <v>715</v>
      </c>
      <c r="D573" s="29">
        <v>0.727218</v>
      </c>
      <c r="E573" s="29">
        <v>124.300315</v>
      </c>
      <c r="F573" s="27"/>
      <c r="G573" s="27"/>
      <c r="H573" s="27"/>
      <c r="I573" s="27"/>
      <c r="J573" s="27"/>
      <c r="K573" s="27"/>
      <c r="L573" s="27"/>
    </row>
    <row r="574" ht="15.6" spans="1:12">
      <c r="A574" s="29" t="s">
        <v>462</v>
      </c>
      <c r="B574" s="29" t="s">
        <v>132</v>
      </c>
      <c r="C574" s="29" t="s">
        <v>716</v>
      </c>
      <c r="D574" s="29">
        <v>0.737011</v>
      </c>
      <c r="E574" s="29">
        <v>124.330506</v>
      </c>
      <c r="F574" s="27"/>
      <c r="G574" s="27"/>
      <c r="H574" s="27"/>
      <c r="I574" s="27"/>
      <c r="J574" s="27"/>
      <c r="K574" s="27"/>
      <c r="L574" s="27"/>
    </row>
    <row r="575" ht="15.6" spans="1:12">
      <c r="A575" s="29" t="s">
        <v>462</v>
      </c>
      <c r="B575" s="29" t="s">
        <v>132</v>
      </c>
      <c r="C575" s="29" t="s">
        <v>717</v>
      </c>
      <c r="D575" s="29">
        <v>0.737052425</v>
      </c>
      <c r="E575" s="29">
        <v>124.339523353</v>
      </c>
      <c r="F575" s="27"/>
      <c r="G575" s="27"/>
      <c r="H575" s="27"/>
      <c r="I575" s="27"/>
      <c r="J575" s="27"/>
      <c r="K575" s="27"/>
      <c r="L575" s="27"/>
    </row>
    <row r="576" ht="15.6" spans="1:12">
      <c r="A576" s="29" t="s">
        <v>718</v>
      </c>
      <c r="B576" s="29" t="s">
        <v>131</v>
      </c>
      <c r="C576" s="29" t="s">
        <v>719</v>
      </c>
      <c r="D576" s="29">
        <v>0.83093</v>
      </c>
      <c r="E576" s="29">
        <v>123.79032</v>
      </c>
      <c r="F576" s="27"/>
      <c r="G576" s="27"/>
      <c r="H576" s="27"/>
      <c r="I576" s="27"/>
      <c r="J576" s="27"/>
      <c r="K576" s="27"/>
      <c r="L576" s="27"/>
    </row>
    <row r="577" ht="15.6" spans="1:12">
      <c r="A577" s="29" t="s">
        <v>720</v>
      </c>
      <c r="B577" s="29" t="s">
        <v>131</v>
      </c>
      <c r="C577" s="29" t="s">
        <v>721</v>
      </c>
      <c r="D577" s="29">
        <v>0.82805</v>
      </c>
      <c r="E577" s="29">
        <v>123.75732</v>
      </c>
      <c r="F577" s="27"/>
      <c r="G577" s="27"/>
      <c r="H577" s="27"/>
      <c r="I577" s="27"/>
      <c r="J577" s="27"/>
      <c r="K577" s="27"/>
      <c r="L577" s="27"/>
    </row>
    <row r="578" ht="15.6" spans="1:12">
      <c r="A578" s="29" t="s">
        <v>722</v>
      </c>
      <c r="B578" s="29" t="s">
        <v>4</v>
      </c>
      <c r="C578" s="29" t="s">
        <v>723</v>
      </c>
      <c r="D578" s="29">
        <v>0.87733</v>
      </c>
      <c r="E578" s="29">
        <v>123.66877</v>
      </c>
      <c r="F578" s="27"/>
      <c r="G578" s="27"/>
      <c r="H578" s="27"/>
      <c r="I578" s="27"/>
      <c r="J578" s="27"/>
      <c r="K578" s="27"/>
      <c r="L578" s="27"/>
    </row>
    <row r="579" ht="15.6" spans="1:12">
      <c r="A579" s="29" t="s">
        <v>724</v>
      </c>
      <c r="B579" s="29" t="s">
        <v>4</v>
      </c>
      <c r="C579" s="29" t="s">
        <v>725</v>
      </c>
      <c r="D579" s="29">
        <v>0.83348</v>
      </c>
      <c r="E579" s="29">
        <v>123.63665</v>
      </c>
      <c r="F579" s="27"/>
      <c r="G579" s="27"/>
      <c r="H579" s="27"/>
      <c r="I579" s="27"/>
      <c r="J579" s="27"/>
      <c r="K579" s="27"/>
      <c r="L579" s="27"/>
    </row>
    <row r="580" ht="15.6" spans="1:12">
      <c r="A580" s="29" t="s">
        <v>638</v>
      </c>
      <c r="B580" s="29" t="s">
        <v>4</v>
      </c>
      <c r="C580" s="29" t="s">
        <v>726</v>
      </c>
      <c r="D580" s="29">
        <v>0.88267</v>
      </c>
      <c r="E580" s="29">
        <v>123.64163</v>
      </c>
      <c r="F580" s="27"/>
      <c r="G580" s="27"/>
      <c r="H580" s="27"/>
      <c r="I580" s="27"/>
      <c r="J580" s="27"/>
      <c r="K580" s="27"/>
      <c r="L580" s="27"/>
    </row>
    <row r="581" ht="15.6" spans="1:12">
      <c r="A581" s="29" t="s">
        <v>497</v>
      </c>
      <c r="B581" s="29" t="s">
        <v>101</v>
      </c>
      <c r="C581" s="29" t="s">
        <v>727</v>
      </c>
      <c r="D581" s="29">
        <v>1.0181</v>
      </c>
      <c r="E581" s="29">
        <v>124.3065</v>
      </c>
      <c r="F581" s="27"/>
      <c r="G581" s="27"/>
      <c r="H581" s="27"/>
      <c r="I581" s="27"/>
      <c r="J581" s="27"/>
      <c r="K581" s="27"/>
      <c r="L581" s="27"/>
    </row>
    <row r="582" ht="15.6" spans="1:12">
      <c r="A582" s="29" t="s">
        <v>497</v>
      </c>
      <c r="B582" s="29" t="s">
        <v>101</v>
      </c>
      <c r="C582" s="29" t="s">
        <v>728</v>
      </c>
      <c r="D582" s="29">
        <v>1.02737</v>
      </c>
      <c r="E582" s="29">
        <v>124.3085</v>
      </c>
      <c r="F582" s="27"/>
      <c r="G582" s="27"/>
      <c r="H582" s="27"/>
      <c r="I582" s="27"/>
      <c r="J582" s="27"/>
      <c r="K582" s="27"/>
      <c r="L582" s="27"/>
    </row>
    <row r="583" ht="15.6" spans="1:12">
      <c r="A583" s="29" t="s">
        <v>342</v>
      </c>
      <c r="B583" s="29" t="s">
        <v>39</v>
      </c>
      <c r="C583" s="29" t="s">
        <v>729</v>
      </c>
      <c r="D583" s="29">
        <v>1.0442</v>
      </c>
      <c r="E583" s="29">
        <v>124.31543</v>
      </c>
      <c r="F583" s="27"/>
      <c r="G583" s="27"/>
      <c r="H583" s="27"/>
      <c r="I583" s="27"/>
      <c r="J583" s="27"/>
      <c r="K583" s="27"/>
      <c r="L583" s="27"/>
    </row>
    <row r="584" ht="15.6" spans="1:12">
      <c r="A584" s="29" t="s">
        <v>324</v>
      </c>
      <c r="B584" s="29" t="s">
        <v>101</v>
      </c>
      <c r="C584" s="29" t="s">
        <v>730</v>
      </c>
      <c r="D584" s="29">
        <v>0.83939</v>
      </c>
      <c r="E584" s="29">
        <v>124.00167</v>
      </c>
      <c r="F584" s="27"/>
      <c r="G584" s="27"/>
      <c r="H584" s="27"/>
      <c r="I584" s="27"/>
      <c r="J584" s="27"/>
      <c r="K584" s="27"/>
      <c r="L584" s="27"/>
    </row>
    <row r="585" ht="15.6" spans="1:12">
      <c r="A585" s="29" t="s">
        <v>324</v>
      </c>
      <c r="B585" s="29" t="s">
        <v>101</v>
      </c>
      <c r="C585" s="29" t="s">
        <v>731</v>
      </c>
      <c r="D585" s="29">
        <v>0.81747</v>
      </c>
      <c r="E585" s="29">
        <v>124.05294</v>
      </c>
      <c r="F585" s="27"/>
      <c r="G585" s="27"/>
      <c r="H585" s="27"/>
      <c r="I585" s="27"/>
      <c r="J585" s="27"/>
      <c r="K585" s="27"/>
      <c r="L585" s="27"/>
    </row>
    <row r="586" ht="15.6" spans="1:12">
      <c r="A586" s="29" t="s">
        <v>226</v>
      </c>
      <c r="B586" s="29" t="s">
        <v>101</v>
      </c>
      <c r="C586" s="29" t="s">
        <v>732</v>
      </c>
      <c r="D586" s="29">
        <v>0.95719</v>
      </c>
      <c r="E586" s="29">
        <v>124.18355</v>
      </c>
      <c r="F586" s="27"/>
      <c r="G586" s="27"/>
      <c r="H586" s="27"/>
      <c r="I586" s="27"/>
      <c r="J586" s="27"/>
      <c r="K586" s="27"/>
      <c r="L586" s="27"/>
    </row>
    <row r="587" ht="15.6" spans="1:12">
      <c r="A587" s="29" t="s">
        <v>226</v>
      </c>
      <c r="B587" s="29" t="s">
        <v>101</v>
      </c>
      <c r="C587" s="29" t="s">
        <v>733</v>
      </c>
      <c r="D587" s="29">
        <v>0.97197</v>
      </c>
      <c r="E587" s="29">
        <v>124.18262</v>
      </c>
      <c r="F587" s="27"/>
      <c r="G587" s="27"/>
      <c r="H587" s="27"/>
      <c r="I587" s="27"/>
      <c r="J587" s="27"/>
      <c r="K587" s="27"/>
      <c r="L587" s="27"/>
    </row>
    <row r="588" ht="15.6" spans="1:12">
      <c r="A588" s="29" t="s">
        <v>342</v>
      </c>
      <c r="B588" s="29" t="s">
        <v>39</v>
      </c>
      <c r="C588" s="29" t="s">
        <v>734</v>
      </c>
      <c r="D588" s="29">
        <v>1.09657</v>
      </c>
      <c r="E588" s="29">
        <v>124.34814</v>
      </c>
      <c r="F588" s="27"/>
      <c r="G588" s="27"/>
      <c r="H588" s="27"/>
      <c r="I588" s="27"/>
      <c r="J588" s="27"/>
      <c r="K588" s="27"/>
      <c r="L588" s="27"/>
    </row>
    <row r="589" ht="15.6" spans="1:12">
      <c r="A589" s="29" t="s">
        <v>342</v>
      </c>
      <c r="B589" s="29" t="s">
        <v>39</v>
      </c>
      <c r="C589" s="29" t="s">
        <v>735</v>
      </c>
      <c r="D589" s="29">
        <v>1.10999</v>
      </c>
      <c r="E589" s="29">
        <v>124.34421</v>
      </c>
      <c r="F589" s="27"/>
      <c r="G589" s="27"/>
      <c r="H589" s="27"/>
      <c r="I589" s="27"/>
      <c r="J589" s="27"/>
      <c r="K589" s="27"/>
      <c r="L589" s="27"/>
    </row>
    <row r="590" ht="15.6" spans="1:12">
      <c r="A590" s="29" t="s">
        <v>136</v>
      </c>
      <c r="B590" s="29" t="s">
        <v>136</v>
      </c>
      <c r="C590" s="29" t="s">
        <v>736</v>
      </c>
      <c r="D590" s="29">
        <v>0.71754</v>
      </c>
      <c r="E590" s="29">
        <v>124.30556</v>
      </c>
      <c r="F590" s="27"/>
      <c r="G590" s="27"/>
      <c r="H590" s="27"/>
      <c r="I590" s="27"/>
      <c r="J590" s="27"/>
      <c r="K590" s="27"/>
      <c r="L590" s="27"/>
    </row>
    <row r="591" ht="15.6" spans="1:12">
      <c r="A591" s="29" t="s">
        <v>136</v>
      </c>
      <c r="B591" s="29" t="s">
        <v>136</v>
      </c>
      <c r="C591" s="29" t="s">
        <v>737</v>
      </c>
      <c r="D591" s="29">
        <v>0.69643</v>
      </c>
      <c r="E591" s="29">
        <v>124.32817</v>
      </c>
      <c r="F591" s="27"/>
      <c r="G591" s="27"/>
      <c r="H591" s="27"/>
      <c r="I591" s="27"/>
      <c r="J591" s="27"/>
      <c r="K591" s="27"/>
      <c r="L591" s="27"/>
    </row>
    <row r="592" ht="15.6" spans="1:12">
      <c r="A592" s="29" t="s">
        <v>131</v>
      </c>
      <c r="B592" s="29" t="s">
        <v>131</v>
      </c>
      <c r="C592" s="29" t="s">
        <v>738</v>
      </c>
      <c r="D592" s="29">
        <v>0.55087</v>
      </c>
      <c r="E592" s="29">
        <v>123.94169</v>
      </c>
      <c r="F592" s="27"/>
      <c r="G592" s="27"/>
      <c r="H592" s="27"/>
      <c r="I592" s="27"/>
      <c r="J592" s="27"/>
      <c r="K592" s="27"/>
      <c r="L592" s="27"/>
    </row>
    <row r="593" ht="15.6" spans="1:12">
      <c r="A593" s="29" t="s">
        <v>131</v>
      </c>
      <c r="B593" s="29" t="s">
        <v>131</v>
      </c>
      <c r="C593" s="29" t="s">
        <v>739</v>
      </c>
      <c r="D593" s="29">
        <v>0.613953</v>
      </c>
      <c r="E593" s="29">
        <v>124.082428</v>
      </c>
      <c r="F593" s="27"/>
      <c r="G593" s="27"/>
      <c r="H593" s="27"/>
      <c r="I593" s="27"/>
      <c r="J593" s="27"/>
      <c r="K593" s="27"/>
      <c r="L593" s="27"/>
    </row>
    <row r="594" ht="15.6" spans="1:12">
      <c r="A594" s="29" t="s">
        <v>131</v>
      </c>
      <c r="B594" s="29" t="s">
        <v>131</v>
      </c>
      <c r="C594" s="29" t="s">
        <v>740</v>
      </c>
      <c r="D594" s="29">
        <v>0.61751</v>
      </c>
      <c r="E594" s="29">
        <v>124.08957</v>
      </c>
      <c r="F594" s="27"/>
      <c r="G594" s="27"/>
      <c r="H594" s="27"/>
      <c r="I594" s="27"/>
      <c r="J594" s="27"/>
      <c r="K594" s="27"/>
      <c r="L594" s="27"/>
    </row>
    <row r="595" ht="15.6" spans="1:12">
      <c r="A595" s="29" t="s">
        <v>131</v>
      </c>
      <c r="B595" s="29" t="s">
        <v>131</v>
      </c>
      <c r="C595" s="29" t="s">
        <v>741</v>
      </c>
      <c r="D595" s="29">
        <v>0.713011</v>
      </c>
      <c r="E595" s="29">
        <v>124.166987</v>
      </c>
      <c r="F595" s="27"/>
      <c r="G595" s="27"/>
      <c r="H595" s="27"/>
      <c r="I595" s="27"/>
      <c r="J595" s="27"/>
      <c r="K595" s="27"/>
      <c r="L595" s="27"/>
    </row>
    <row r="596" ht="15.6" spans="1:12">
      <c r="A596" s="29" t="s">
        <v>131</v>
      </c>
      <c r="B596" s="29" t="s">
        <v>131</v>
      </c>
      <c r="C596" s="29" t="s">
        <v>742</v>
      </c>
      <c r="D596" s="29">
        <v>0.648324</v>
      </c>
      <c r="E596" s="29">
        <v>124.164494</v>
      </c>
      <c r="F596" s="27"/>
      <c r="G596" s="27"/>
      <c r="H596" s="27"/>
      <c r="I596" s="27"/>
      <c r="J596" s="27"/>
      <c r="K596" s="27"/>
      <c r="L596" s="27"/>
    </row>
    <row r="597" ht="15.6" spans="1:12">
      <c r="A597" s="29" t="s">
        <v>131</v>
      </c>
      <c r="B597" s="29" t="s">
        <v>131</v>
      </c>
      <c r="C597" s="29" t="s">
        <v>743</v>
      </c>
      <c r="D597" s="29">
        <v>0.590635</v>
      </c>
      <c r="E597" s="29">
        <v>124.028021</v>
      </c>
      <c r="F597" s="27"/>
      <c r="G597" s="27"/>
      <c r="H597" s="27"/>
      <c r="I597" s="27"/>
      <c r="J597" s="27"/>
      <c r="K597" s="27"/>
      <c r="L597" s="27"/>
    </row>
    <row r="598" ht="15.6" spans="1:12">
      <c r="A598" s="29" t="s">
        <v>131</v>
      </c>
      <c r="B598" s="29" t="s">
        <v>131</v>
      </c>
      <c r="C598" s="29" t="s">
        <v>744</v>
      </c>
      <c r="D598" s="29">
        <v>0.589274</v>
      </c>
      <c r="E598" s="29">
        <v>124.028358</v>
      </c>
      <c r="F598" s="27"/>
      <c r="G598" s="27"/>
      <c r="H598" s="27"/>
      <c r="I598" s="27"/>
      <c r="J598" s="27"/>
      <c r="K598" s="27"/>
      <c r="L598" s="27"/>
    </row>
    <row r="599" ht="15.6" spans="1:12">
      <c r="A599" s="29" t="s">
        <v>131</v>
      </c>
      <c r="B599" s="29" t="s">
        <v>131</v>
      </c>
      <c r="C599" s="29" t="s">
        <v>745</v>
      </c>
      <c r="D599" s="29">
        <v>0.543086</v>
      </c>
      <c r="E599" s="29">
        <v>124.013952</v>
      </c>
      <c r="F599" s="27"/>
      <c r="G599" s="27"/>
      <c r="H599" s="27"/>
      <c r="I599" s="27"/>
      <c r="J599" s="27"/>
      <c r="K599" s="27"/>
      <c r="L599" s="27"/>
    </row>
    <row r="600" ht="15.6" spans="1:12">
      <c r="A600" s="29" t="s">
        <v>131</v>
      </c>
      <c r="B600" s="29" t="s">
        <v>131</v>
      </c>
      <c r="C600" s="29" t="s">
        <v>746</v>
      </c>
      <c r="D600" s="29">
        <v>0.530461</v>
      </c>
      <c r="E600" s="29">
        <v>123.98706</v>
      </c>
      <c r="F600" s="27"/>
      <c r="G600" s="27"/>
      <c r="H600" s="27"/>
      <c r="I600" s="27"/>
      <c r="J600" s="27"/>
      <c r="K600" s="27"/>
      <c r="L600" s="27"/>
    </row>
    <row r="601" ht="15.6" spans="1:12">
      <c r="A601" s="29" t="s">
        <v>131</v>
      </c>
      <c r="B601" s="29" t="s">
        <v>131</v>
      </c>
      <c r="C601" s="29" t="s">
        <v>747</v>
      </c>
      <c r="D601" s="29">
        <v>0.525714</v>
      </c>
      <c r="E601" s="29">
        <v>123.968867</v>
      </c>
      <c r="F601" s="27"/>
      <c r="G601" s="27"/>
      <c r="H601" s="27"/>
      <c r="I601" s="27"/>
      <c r="J601" s="27"/>
      <c r="K601" s="27"/>
      <c r="L601" s="27"/>
    </row>
    <row r="602" ht="15.6" spans="1:12">
      <c r="A602" s="29" t="s">
        <v>131</v>
      </c>
      <c r="B602" s="29" t="s">
        <v>131</v>
      </c>
      <c r="C602" s="29" t="s">
        <v>748</v>
      </c>
      <c r="D602" s="29">
        <v>0.50256</v>
      </c>
      <c r="E602" s="29">
        <v>123.96814</v>
      </c>
      <c r="F602" s="27"/>
      <c r="G602" s="27"/>
      <c r="H602" s="27"/>
      <c r="I602" s="27"/>
      <c r="J602" s="27"/>
      <c r="K602" s="27"/>
      <c r="L602" s="27"/>
    </row>
    <row r="603" ht="15.6" spans="1:12">
      <c r="A603" s="29" t="s">
        <v>131</v>
      </c>
      <c r="B603" s="29" t="s">
        <v>131</v>
      </c>
      <c r="C603" s="29" t="s">
        <v>749</v>
      </c>
      <c r="D603" s="29">
        <v>0.49938</v>
      </c>
      <c r="E603" s="29">
        <v>123.97065</v>
      </c>
      <c r="F603" s="27"/>
      <c r="G603" s="27"/>
      <c r="H603" s="27"/>
      <c r="I603" s="27"/>
      <c r="J603" s="27"/>
      <c r="K603" s="27"/>
      <c r="L603" s="27"/>
    </row>
    <row r="604" ht="15.6" spans="1:12">
      <c r="A604" s="29" t="s">
        <v>562</v>
      </c>
      <c r="B604" s="29" t="s">
        <v>131</v>
      </c>
      <c r="C604" s="29" t="s">
        <v>750</v>
      </c>
      <c r="D604" s="29">
        <v>0.83785</v>
      </c>
      <c r="E604" s="29">
        <v>123.86558</v>
      </c>
      <c r="F604" s="27"/>
      <c r="G604" s="27"/>
      <c r="H604" s="27"/>
      <c r="I604" s="27"/>
      <c r="J604" s="27"/>
      <c r="K604" s="27"/>
      <c r="L604" s="27"/>
    </row>
    <row r="605" ht="15.6" spans="1:12">
      <c r="A605" s="29" t="s">
        <v>751</v>
      </c>
      <c r="B605" s="29" t="s">
        <v>131</v>
      </c>
      <c r="C605" s="29" t="s">
        <v>752</v>
      </c>
      <c r="D605" s="29">
        <v>0.83462</v>
      </c>
      <c r="E605" s="29">
        <v>123.836</v>
      </c>
      <c r="F605" s="27"/>
      <c r="G605" s="27"/>
      <c r="H605" s="27"/>
      <c r="I605" s="27"/>
      <c r="J605" s="27"/>
      <c r="K605" s="27"/>
      <c r="L605" s="27"/>
    </row>
    <row r="606" ht="15.6" spans="1:12">
      <c r="A606" s="29" t="s">
        <v>753</v>
      </c>
      <c r="B606" s="29" t="s">
        <v>131</v>
      </c>
      <c r="C606" s="29" t="s">
        <v>754</v>
      </c>
      <c r="D606" s="29">
        <v>0.84042</v>
      </c>
      <c r="E606" s="29">
        <v>123.82198</v>
      </c>
      <c r="F606" s="27"/>
      <c r="G606" s="27"/>
      <c r="H606" s="27"/>
      <c r="I606" s="27"/>
      <c r="J606" s="27"/>
      <c r="K606" s="27"/>
      <c r="L606" s="27"/>
    </row>
    <row r="607" ht="15.6" spans="1:12">
      <c r="A607" s="29" t="s">
        <v>640</v>
      </c>
      <c r="B607" s="29" t="s">
        <v>4</v>
      </c>
      <c r="C607" s="29" t="s">
        <v>755</v>
      </c>
      <c r="D607" s="29">
        <v>0.87945</v>
      </c>
      <c r="E607" s="29">
        <v>123.61958</v>
      </c>
      <c r="F607" s="27"/>
      <c r="G607" s="27"/>
      <c r="H607" s="27"/>
      <c r="I607" s="27"/>
      <c r="J607" s="27"/>
      <c r="K607" s="27"/>
      <c r="L607" s="27"/>
    </row>
    <row r="608" ht="15.6" spans="1:12">
      <c r="A608" s="29" t="s">
        <v>640</v>
      </c>
      <c r="B608" s="29" t="s">
        <v>4</v>
      </c>
      <c r="C608" s="29" t="s">
        <v>756</v>
      </c>
      <c r="D608" s="29">
        <v>0.87628</v>
      </c>
      <c r="E608" s="29">
        <v>123.61122</v>
      </c>
      <c r="F608" s="27"/>
      <c r="G608" s="27"/>
      <c r="H608" s="27"/>
      <c r="I608" s="27"/>
      <c r="J608" s="27"/>
      <c r="K608" s="27"/>
      <c r="L608" s="27"/>
    </row>
    <row r="609" ht="15.6" spans="1:12">
      <c r="A609" s="29" t="s">
        <v>644</v>
      </c>
      <c r="B609" s="29" t="s">
        <v>4</v>
      </c>
      <c r="C609" s="29" t="s">
        <v>757</v>
      </c>
      <c r="D609" s="29">
        <v>0.87942</v>
      </c>
      <c r="E609" s="29">
        <v>123.5249</v>
      </c>
      <c r="F609" s="27"/>
      <c r="G609" s="27"/>
      <c r="H609" s="27"/>
      <c r="I609" s="27"/>
      <c r="J609" s="27"/>
      <c r="K609" s="27"/>
      <c r="L609" s="27"/>
    </row>
    <row r="610" ht="15.6" spans="1:12">
      <c r="A610" s="29" t="s">
        <v>564</v>
      </c>
      <c r="B610" s="29" t="s">
        <v>4</v>
      </c>
      <c r="C610" s="29" t="s">
        <v>758</v>
      </c>
      <c r="D610" s="29">
        <v>0.88127</v>
      </c>
      <c r="E610" s="29">
        <v>123.54643</v>
      </c>
      <c r="F610" s="27"/>
      <c r="G610" s="27"/>
      <c r="H610" s="27"/>
      <c r="I610" s="27"/>
      <c r="J610" s="27"/>
      <c r="K610" s="27"/>
      <c r="L610" s="27"/>
    </row>
    <row r="611" ht="15.6" spans="1:12">
      <c r="A611" s="29" t="s">
        <v>759</v>
      </c>
      <c r="B611" s="29" t="s">
        <v>4</v>
      </c>
      <c r="C611" s="29" t="s">
        <v>760</v>
      </c>
      <c r="D611" s="29">
        <v>0.87492</v>
      </c>
      <c r="E611" s="29">
        <v>123.545</v>
      </c>
      <c r="F611" s="27"/>
      <c r="G611" s="27"/>
      <c r="H611" s="27"/>
      <c r="I611" s="27"/>
      <c r="J611" s="27"/>
      <c r="K611" s="27"/>
      <c r="L611" s="27"/>
    </row>
    <row r="612" ht="15.6" spans="1:12">
      <c r="A612" s="29" t="s">
        <v>462</v>
      </c>
      <c r="B612" s="29" t="s">
        <v>132</v>
      </c>
      <c r="C612" s="29" t="s">
        <v>761</v>
      </c>
      <c r="D612" s="29">
        <v>0.728407</v>
      </c>
      <c r="E612" s="29">
        <v>124.307968</v>
      </c>
      <c r="F612" s="27"/>
      <c r="G612" s="27"/>
      <c r="H612" s="27"/>
      <c r="I612" s="27"/>
      <c r="J612" s="27"/>
      <c r="K612" s="27"/>
      <c r="L612" s="27"/>
    </row>
    <row r="613" ht="15.6" spans="1:12">
      <c r="A613" s="29" t="s">
        <v>462</v>
      </c>
      <c r="B613" s="29" t="s">
        <v>132</v>
      </c>
      <c r="C613" s="29" t="s">
        <v>762</v>
      </c>
      <c r="D613" s="29">
        <v>0.722901</v>
      </c>
      <c r="E613" s="29">
        <v>124.309636</v>
      </c>
      <c r="F613" s="27"/>
      <c r="G613" s="27"/>
      <c r="H613" s="27"/>
      <c r="I613" s="27"/>
      <c r="J613" s="27"/>
      <c r="K613" s="27"/>
      <c r="L613" s="27"/>
    </row>
    <row r="614" ht="15.6" spans="1:12">
      <c r="A614" s="29" t="s">
        <v>763</v>
      </c>
      <c r="B614" s="29" t="s">
        <v>4</v>
      </c>
      <c r="C614" s="29" t="s">
        <v>764</v>
      </c>
      <c r="D614" s="29">
        <v>0.8894</v>
      </c>
      <c r="E614" s="29">
        <v>123.40515</v>
      </c>
      <c r="F614" s="27"/>
      <c r="G614" s="27"/>
      <c r="H614" s="27"/>
      <c r="I614" s="27"/>
      <c r="J614" s="27"/>
      <c r="K614" s="27"/>
      <c r="L614" s="27"/>
    </row>
    <row r="615" ht="15.6" spans="1:12">
      <c r="A615" s="29" t="s">
        <v>765</v>
      </c>
      <c r="B615" s="29" t="s">
        <v>4</v>
      </c>
      <c r="C615" s="29" t="s">
        <v>766</v>
      </c>
      <c r="D615" s="29">
        <v>0.88847</v>
      </c>
      <c r="E615" s="29">
        <v>123.41717</v>
      </c>
      <c r="F615" s="27"/>
      <c r="G615" s="27"/>
      <c r="H615" s="27"/>
      <c r="I615" s="27"/>
      <c r="J615" s="27"/>
      <c r="K615" s="27"/>
      <c r="L615" s="27"/>
    </row>
    <row r="616" ht="15.6" spans="1:12">
      <c r="A616" s="29" t="s">
        <v>767</v>
      </c>
      <c r="B616" s="29" t="s">
        <v>4</v>
      </c>
      <c r="C616" s="29" t="s">
        <v>768</v>
      </c>
      <c r="D616" s="29">
        <v>0.8877</v>
      </c>
      <c r="E616" s="29">
        <v>123.13327</v>
      </c>
      <c r="F616" s="27"/>
      <c r="G616" s="27"/>
      <c r="H616" s="27"/>
      <c r="I616" s="27"/>
      <c r="J616" s="27"/>
      <c r="K616" s="27"/>
      <c r="L616" s="27"/>
    </row>
    <row r="617" ht="15.6" spans="1:12">
      <c r="A617" s="29" t="s">
        <v>136</v>
      </c>
      <c r="B617" s="29" t="s">
        <v>132</v>
      </c>
      <c r="C617" s="29" t="s">
        <v>769</v>
      </c>
      <c r="D617" s="29">
        <v>0.587312</v>
      </c>
      <c r="E617" s="29">
        <v>124.295353</v>
      </c>
      <c r="F617" s="27"/>
      <c r="G617" s="27"/>
      <c r="H617" s="27"/>
      <c r="I617" s="27"/>
      <c r="J617" s="27"/>
      <c r="K617" s="27"/>
      <c r="L617" s="27"/>
    </row>
    <row r="618" ht="15.6" spans="1:12">
      <c r="A618" s="29" t="s">
        <v>770</v>
      </c>
      <c r="B618" s="29" t="s">
        <v>132</v>
      </c>
      <c r="C618" s="29" t="s">
        <v>771</v>
      </c>
      <c r="D618" s="29">
        <v>0.775944</v>
      </c>
      <c r="E618" s="29">
        <v>124.289337</v>
      </c>
      <c r="F618" s="27"/>
      <c r="G618" s="27"/>
      <c r="H618" s="27"/>
      <c r="I618" s="27"/>
      <c r="J618" s="27"/>
      <c r="K618" s="27"/>
      <c r="L618" s="27"/>
    </row>
    <row r="619" ht="15.6" spans="1:12">
      <c r="A619" s="29" t="s">
        <v>610</v>
      </c>
      <c r="B619" s="29" t="s">
        <v>132</v>
      </c>
      <c r="C619" s="29" t="s">
        <v>772</v>
      </c>
      <c r="D619" s="29">
        <v>0.763267</v>
      </c>
      <c r="E619" s="29">
        <v>124.289733</v>
      </c>
      <c r="F619" s="27"/>
      <c r="G619" s="27"/>
      <c r="H619" s="27"/>
      <c r="I619" s="27"/>
      <c r="J619" s="27"/>
      <c r="K619" s="27"/>
      <c r="L619" s="27"/>
    </row>
    <row r="620" ht="15.6" spans="1:12">
      <c r="A620" s="29" t="s">
        <v>132</v>
      </c>
      <c r="B620" s="29" t="s">
        <v>132</v>
      </c>
      <c r="C620" s="29" t="s">
        <v>773</v>
      </c>
      <c r="D620" s="29">
        <v>0.737655</v>
      </c>
      <c r="E620" s="29">
        <v>124.280282</v>
      </c>
      <c r="F620" s="27"/>
      <c r="G620" s="27"/>
      <c r="H620" s="27"/>
      <c r="I620" s="27"/>
      <c r="J620" s="27"/>
      <c r="K620" s="27"/>
      <c r="L620" s="27"/>
    </row>
    <row r="621" ht="15.6" spans="1:12">
      <c r="A621" s="29" t="s">
        <v>132</v>
      </c>
      <c r="B621" s="29" t="s">
        <v>132</v>
      </c>
      <c r="C621" s="29" t="s">
        <v>774</v>
      </c>
      <c r="D621" s="29">
        <v>0.739567</v>
      </c>
      <c r="E621" s="29">
        <v>124.292726</v>
      </c>
      <c r="F621" s="27"/>
      <c r="G621" s="27"/>
      <c r="H621" s="27"/>
      <c r="I621" s="27"/>
      <c r="J621" s="27"/>
      <c r="K621" s="27"/>
      <c r="L621" s="27"/>
    </row>
    <row r="622" ht="15.6" spans="1:12">
      <c r="A622" s="29" t="s">
        <v>132</v>
      </c>
      <c r="B622" s="29" t="s">
        <v>132</v>
      </c>
      <c r="C622" s="29" t="s">
        <v>775</v>
      </c>
      <c r="D622" s="29">
        <v>0.778296</v>
      </c>
      <c r="E622" s="29">
        <v>124.247303</v>
      </c>
      <c r="F622" s="27"/>
      <c r="G622" s="27"/>
      <c r="H622" s="27"/>
      <c r="I622" s="27"/>
      <c r="J622" s="27"/>
      <c r="K622" s="27"/>
      <c r="L622" s="27"/>
    </row>
    <row r="623" ht="15.6" spans="1:12">
      <c r="A623" s="29" t="s">
        <v>132</v>
      </c>
      <c r="B623" s="29" t="s">
        <v>132</v>
      </c>
      <c r="C623" s="29" t="s">
        <v>776</v>
      </c>
      <c r="D623" s="29">
        <v>0.78396</v>
      </c>
      <c r="E623" s="29">
        <v>124.237807</v>
      </c>
      <c r="F623" s="27"/>
      <c r="G623" s="27"/>
      <c r="H623" s="27"/>
      <c r="I623" s="27"/>
      <c r="J623" s="27"/>
      <c r="K623" s="27"/>
      <c r="L623" s="27"/>
    </row>
    <row r="624" ht="15.6" spans="1:12">
      <c r="A624" s="29" t="s">
        <v>410</v>
      </c>
      <c r="B624" s="29" t="s">
        <v>132</v>
      </c>
      <c r="C624" s="29" t="s">
        <v>777</v>
      </c>
      <c r="D624" s="29">
        <v>0.746267</v>
      </c>
      <c r="E624" s="29">
        <v>124.305983</v>
      </c>
      <c r="F624" s="27"/>
      <c r="G624" s="27"/>
      <c r="H624" s="27"/>
      <c r="I624" s="27"/>
      <c r="J624" s="27"/>
      <c r="K624" s="27"/>
      <c r="L624" s="27"/>
    </row>
    <row r="625" ht="15.6" spans="1:12">
      <c r="A625" s="29" t="s">
        <v>410</v>
      </c>
      <c r="B625" s="29" t="s">
        <v>132</v>
      </c>
      <c r="C625" s="29" t="s">
        <v>778</v>
      </c>
      <c r="D625" s="29">
        <v>0.749183</v>
      </c>
      <c r="E625" s="29">
        <v>124.310467</v>
      </c>
      <c r="F625" s="27"/>
      <c r="G625" s="27"/>
      <c r="H625" s="27"/>
      <c r="I625" s="27"/>
      <c r="J625" s="27"/>
      <c r="K625" s="27"/>
      <c r="L625" s="27"/>
    </row>
    <row r="626" ht="15.6" spans="1:12">
      <c r="A626" s="29" t="s">
        <v>410</v>
      </c>
      <c r="B626" s="29" t="s">
        <v>132</v>
      </c>
      <c r="C626" s="29" t="s">
        <v>779</v>
      </c>
      <c r="D626" s="29">
        <v>0.756056</v>
      </c>
      <c r="E626" s="29">
        <v>124.315359</v>
      </c>
      <c r="F626" s="27"/>
      <c r="G626" s="27"/>
      <c r="H626" s="27"/>
      <c r="I626" s="27"/>
      <c r="J626" s="27"/>
      <c r="K626" s="27"/>
      <c r="L626" s="27"/>
    </row>
    <row r="627" ht="15.6" spans="1:12">
      <c r="A627" s="29" t="s">
        <v>226</v>
      </c>
      <c r="B627" s="29" t="s">
        <v>101</v>
      </c>
      <c r="C627" s="29" t="s">
        <v>780</v>
      </c>
      <c r="D627" s="29">
        <v>0.92943</v>
      </c>
      <c r="E627" s="29">
        <v>124.1455</v>
      </c>
      <c r="F627" s="27"/>
      <c r="G627" s="27"/>
      <c r="H627" s="27"/>
      <c r="I627" s="27"/>
      <c r="J627" s="27"/>
      <c r="K627" s="27"/>
      <c r="L627" s="27"/>
    </row>
    <row r="628" ht="15.6" spans="1:12">
      <c r="A628" s="29" t="s">
        <v>226</v>
      </c>
      <c r="B628" s="29" t="s">
        <v>101</v>
      </c>
      <c r="C628" s="29" t="s">
        <v>781</v>
      </c>
      <c r="D628" s="29">
        <v>0.93144</v>
      </c>
      <c r="E628" s="29">
        <v>124.1504</v>
      </c>
      <c r="F628" s="27"/>
      <c r="G628" s="27"/>
      <c r="H628" s="27"/>
      <c r="I628" s="27"/>
      <c r="J628" s="27"/>
      <c r="K628" s="27"/>
      <c r="L628" s="27"/>
    </row>
    <row r="629" ht="15.6" spans="1:12">
      <c r="A629" s="29" t="s">
        <v>226</v>
      </c>
      <c r="B629" s="29" t="s">
        <v>101</v>
      </c>
      <c r="C629" s="29" t="s">
        <v>782</v>
      </c>
      <c r="D629" s="29">
        <v>0.94611</v>
      </c>
      <c r="E629" s="29">
        <v>124.16892</v>
      </c>
      <c r="F629" s="27"/>
      <c r="G629" s="27"/>
      <c r="H629" s="27"/>
      <c r="I629" s="27"/>
      <c r="J629" s="27"/>
      <c r="K629" s="27"/>
      <c r="L629" s="27"/>
    </row>
    <row r="630" ht="15.6" spans="1:12">
      <c r="A630" s="29" t="s">
        <v>226</v>
      </c>
      <c r="B630" s="29" t="s">
        <v>101</v>
      </c>
      <c r="C630" s="29" t="s">
        <v>783</v>
      </c>
      <c r="D630" s="29">
        <v>0.95634</v>
      </c>
      <c r="E630" s="29">
        <v>124.17513</v>
      </c>
      <c r="F630" s="27"/>
      <c r="G630" s="27"/>
      <c r="H630" s="27"/>
      <c r="I630" s="27"/>
      <c r="J630" s="27"/>
      <c r="K630" s="27"/>
      <c r="L630" s="27"/>
    </row>
    <row r="631" ht="15.6" spans="1:12">
      <c r="A631" s="29" t="s">
        <v>226</v>
      </c>
      <c r="B631" s="29" t="s">
        <v>101</v>
      </c>
      <c r="C631" s="29" t="s">
        <v>784</v>
      </c>
      <c r="D631" s="29">
        <v>0.88982</v>
      </c>
      <c r="E631" s="29">
        <v>124.11277</v>
      </c>
      <c r="F631" s="27"/>
      <c r="G631" s="27"/>
      <c r="H631" s="27"/>
      <c r="I631" s="27"/>
      <c r="J631" s="27"/>
      <c r="K631" s="27"/>
      <c r="L631" s="27"/>
    </row>
    <row r="632" ht="15.6" spans="1:12">
      <c r="A632" s="29" t="s">
        <v>226</v>
      </c>
      <c r="B632" s="29" t="s">
        <v>101</v>
      </c>
      <c r="C632" s="29" t="s">
        <v>785</v>
      </c>
      <c r="D632" s="29">
        <v>0.88361</v>
      </c>
      <c r="E632" s="29">
        <v>124.11637</v>
      </c>
      <c r="F632" s="27"/>
      <c r="G632" s="27"/>
      <c r="H632" s="27"/>
      <c r="I632" s="27"/>
      <c r="J632" s="27"/>
      <c r="K632" s="27"/>
      <c r="L632" s="27"/>
    </row>
    <row r="633" ht="15.6" spans="1:12">
      <c r="A633" s="29" t="s">
        <v>46</v>
      </c>
      <c r="B633" s="29" t="s">
        <v>22</v>
      </c>
      <c r="C633" s="29" t="s">
        <v>786</v>
      </c>
      <c r="D633" s="29">
        <v>0.36322</v>
      </c>
      <c r="E633" s="29">
        <v>123.96816</v>
      </c>
      <c r="F633" s="27"/>
      <c r="G633" s="27"/>
      <c r="H633" s="27"/>
      <c r="I633" s="27"/>
      <c r="J633" s="27"/>
      <c r="K633" s="27"/>
      <c r="L633" s="27"/>
    </row>
    <row r="634" ht="15.6" spans="1:12">
      <c r="A634" s="29" t="s">
        <v>46</v>
      </c>
      <c r="B634" s="29" t="s">
        <v>22</v>
      </c>
      <c r="C634" s="29" t="s">
        <v>787</v>
      </c>
      <c r="D634" s="29">
        <v>0.3825</v>
      </c>
      <c r="E634" s="29">
        <v>123.97542</v>
      </c>
      <c r="F634" s="27"/>
      <c r="G634" s="27"/>
      <c r="H634" s="27"/>
      <c r="I634" s="27"/>
      <c r="J634" s="27"/>
      <c r="K634" s="27"/>
      <c r="L634" s="27"/>
    </row>
    <row r="635" ht="15.6" spans="1:12">
      <c r="A635" s="29" t="s">
        <v>46</v>
      </c>
      <c r="B635" s="29" t="s">
        <v>22</v>
      </c>
      <c r="C635" s="29" t="s">
        <v>788</v>
      </c>
      <c r="D635" s="29">
        <v>0.38377</v>
      </c>
      <c r="E635" s="29">
        <v>123.98287</v>
      </c>
      <c r="F635" s="27"/>
      <c r="G635" s="27"/>
      <c r="H635" s="27"/>
      <c r="I635" s="27"/>
      <c r="J635" s="27"/>
      <c r="K635" s="27"/>
      <c r="L635" s="27"/>
    </row>
    <row r="636" ht="15.6" spans="1:12">
      <c r="A636" s="29" t="s">
        <v>226</v>
      </c>
      <c r="B636" s="29" t="s">
        <v>101</v>
      </c>
      <c r="C636" s="29" t="s">
        <v>789</v>
      </c>
      <c r="D636" s="29">
        <v>0.87665</v>
      </c>
      <c r="E636" s="29">
        <v>124.07961</v>
      </c>
      <c r="F636" s="27"/>
      <c r="G636" s="27"/>
      <c r="H636" s="27"/>
      <c r="I636" s="27"/>
      <c r="J636" s="27"/>
      <c r="K636" s="27"/>
      <c r="L636" s="27"/>
    </row>
    <row r="637" ht="15.6" spans="1:12">
      <c r="A637" s="29" t="s">
        <v>226</v>
      </c>
      <c r="B637" s="29" t="s">
        <v>101</v>
      </c>
      <c r="C637" s="29" t="s">
        <v>790</v>
      </c>
      <c r="D637" s="29">
        <v>0.88106</v>
      </c>
      <c r="E637" s="29">
        <v>124.09777</v>
      </c>
      <c r="F637" s="27"/>
      <c r="G637" s="27"/>
      <c r="H637" s="27"/>
      <c r="I637" s="27"/>
      <c r="J637" s="27"/>
      <c r="K637" s="27"/>
      <c r="L637" s="27"/>
    </row>
    <row r="638" ht="15.6" spans="1:12">
      <c r="A638" s="29" t="s">
        <v>136</v>
      </c>
      <c r="B638" s="29" t="s">
        <v>132</v>
      </c>
      <c r="C638" s="29" t="s">
        <v>791</v>
      </c>
      <c r="D638" s="29">
        <v>0.707168</v>
      </c>
      <c r="E638" s="29">
        <v>124.303503</v>
      </c>
      <c r="F638" s="27"/>
      <c r="G638" s="27"/>
      <c r="H638" s="27"/>
      <c r="I638" s="27"/>
      <c r="J638" s="27"/>
      <c r="K638" s="27"/>
      <c r="L638" s="27"/>
    </row>
    <row r="639" ht="15.6" spans="1:12">
      <c r="A639" s="29" t="s">
        <v>136</v>
      </c>
      <c r="B639" s="29" t="s">
        <v>132</v>
      </c>
      <c r="C639" s="29" t="s">
        <v>792</v>
      </c>
      <c r="D639" s="29">
        <v>0.7034</v>
      </c>
      <c r="E639" s="29">
        <v>124.305183</v>
      </c>
      <c r="F639" s="27"/>
      <c r="G639" s="27"/>
      <c r="H639" s="27"/>
      <c r="I639" s="27"/>
      <c r="J639" s="27"/>
      <c r="K639" s="27"/>
      <c r="L639" s="27"/>
    </row>
    <row r="640" ht="15.6" spans="1:12">
      <c r="A640" s="29" t="s">
        <v>131</v>
      </c>
      <c r="B640" s="29" t="s">
        <v>132</v>
      </c>
      <c r="C640" s="29" t="s">
        <v>793</v>
      </c>
      <c r="D640" s="29">
        <v>0.6921</v>
      </c>
      <c r="E640" s="29">
        <v>124.274488</v>
      </c>
      <c r="F640" s="27"/>
      <c r="G640" s="27"/>
      <c r="H640" s="27"/>
      <c r="I640" s="27"/>
      <c r="J640" s="27"/>
      <c r="K640" s="27"/>
      <c r="L640" s="27"/>
    </row>
    <row r="641" ht="15.6" spans="1:12">
      <c r="A641" s="29" t="s">
        <v>131</v>
      </c>
      <c r="B641" s="29" t="s">
        <v>132</v>
      </c>
      <c r="C641" s="29" t="s">
        <v>794</v>
      </c>
      <c r="D641" s="29">
        <v>0.670537</v>
      </c>
      <c r="E641" s="29">
        <v>124.277304</v>
      </c>
      <c r="F641" s="27"/>
      <c r="G641" s="27"/>
      <c r="H641" s="27"/>
      <c r="I641" s="27"/>
      <c r="J641" s="27"/>
      <c r="K641" s="27"/>
      <c r="L641" s="27"/>
    </row>
    <row r="642" ht="15.6" spans="1:12">
      <c r="A642" s="29" t="s">
        <v>131</v>
      </c>
      <c r="B642" s="29" t="s">
        <v>132</v>
      </c>
      <c r="C642" s="29" t="s">
        <v>795</v>
      </c>
      <c r="D642" s="29">
        <v>0.661325</v>
      </c>
      <c r="E642" s="29">
        <v>124.286141</v>
      </c>
      <c r="F642" s="27"/>
      <c r="G642" s="27"/>
      <c r="H642" s="27"/>
      <c r="I642" s="27"/>
      <c r="J642" s="27"/>
      <c r="K642" s="27"/>
      <c r="L642" s="27"/>
    </row>
    <row r="643" ht="15.6" spans="1:12">
      <c r="A643" s="29" t="s">
        <v>462</v>
      </c>
      <c r="B643" s="29" t="s">
        <v>132</v>
      </c>
      <c r="C643" s="29" t="s">
        <v>796</v>
      </c>
      <c r="D643" s="29">
        <v>0.732303</v>
      </c>
      <c r="E643" s="29">
        <v>124.321504</v>
      </c>
      <c r="F643" s="27"/>
      <c r="G643" s="27"/>
      <c r="H643" s="27"/>
      <c r="I643" s="27"/>
      <c r="J643" s="27"/>
      <c r="K643" s="27"/>
      <c r="L643" s="27"/>
    </row>
    <row r="644" ht="15.6" spans="1:12">
      <c r="A644" s="29" t="s">
        <v>462</v>
      </c>
      <c r="B644" s="29" t="s">
        <v>132</v>
      </c>
      <c r="C644" s="29" t="s">
        <v>797</v>
      </c>
      <c r="D644" s="29">
        <v>0.732129</v>
      </c>
      <c r="E644" s="29">
        <v>124.32114</v>
      </c>
      <c r="F644" s="27"/>
      <c r="G644" s="27"/>
      <c r="H644" s="27"/>
      <c r="I644" s="27"/>
      <c r="J644" s="27"/>
      <c r="K644" s="27"/>
      <c r="L644" s="27"/>
    </row>
    <row r="645" ht="15.6" spans="1:12">
      <c r="A645" s="29" t="s">
        <v>497</v>
      </c>
      <c r="B645" s="29" t="s">
        <v>101</v>
      </c>
      <c r="C645" s="29" t="s">
        <v>798</v>
      </c>
      <c r="D645" s="29">
        <v>0.99924</v>
      </c>
      <c r="E645" s="29">
        <v>124.30711</v>
      </c>
      <c r="F645" s="27"/>
      <c r="G645" s="27"/>
      <c r="H645" s="27"/>
      <c r="I645" s="27"/>
      <c r="J645" s="27"/>
      <c r="K645" s="27"/>
      <c r="L645" s="27"/>
    </row>
    <row r="646" ht="15.6" spans="1:12">
      <c r="A646" s="29" t="s">
        <v>497</v>
      </c>
      <c r="B646" s="29" t="s">
        <v>101</v>
      </c>
      <c r="C646" s="29" t="s">
        <v>799</v>
      </c>
      <c r="D646" s="29">
        <v>0.99854</v>
      </c>
      <c r="E646" s="29">
        <v>124.30848</v>
      </c>
      <c r="F646" s="27"/>
      <c r="G646" s="27"/>
      <c r="H646" s="27"/>
      <c r="I646" s="27"/>
      <c r="J646" s="27"/>
      <c r="K646" s="27"/>
      <c r="L646" s="27"/>
    </row>
    <row r="647" ht="15.6" spans="1:12">
      <c r="A647" s="29" t="s">
        <v>324</v>
      </c>
      <c r="B647" s="29" t="s">
        <v>101</v>
      </c>
      <c r="C647" s="29" t="s">
        <v>800</v>
      </c>
      <c r="D647" s="29">
        <v>0.8616</v>
      </c>
      <c r="E647" s="29">
        <v>123.94607</v>
      </c>
      <c r="F647" s="27"/>
      <c r="G647" s="27"/>
      <c r="H647" s="27"/>
      <c r="I647" s="27"/>
      <c r="J647" s="27"/>
      <c r="K647" s="27"/>
      <c r="L647" s="27"/>
    </row>
    <row r="648" ht="15.6" spans="1:12">
      <c r="A648" s="29" t="s">
        <v>226</v>
      </c>
      <c r="B648" s="29" t="s">
        <v>101</v>
      </c>
      <c r="C648" s="29" t="s">
        <v>801</v>
      </c>
      <c r="D648" s="29">
        <v>0.92586</v>
      </c>
      <c r="E648" s="29">
        <v>124.14057</v>
      </c>
      <c r="F648" s="27"/>
      <c r="G648" s="27"/>
      <c r="H648" s="27"/>
      <c r="I648" s="27"/>
      <c r="J648" s="27"/>
      <c r="K648" s="27"/>
      <c r="L648" s="27"/>
    </row>
    <row r="649" ht="15.6" spans="1:12">
      <c r="A649" s="29" t="s">
        <v>226</v>
      </c>
      <c r="B649" s="29" t="s">
        <v>101</v>
      </c>
      <c r="C649" s="29" t="s">
        <v>802</v>
      </c>
      <c r="D649" s="29">
        <v>0.89758</v>
      </c>
      <c r="E649" s="29">
        <v>124.09252</v>
      </c>
      <c r="F649" s="27"/>
      <c r="G649" s="27"/>
      <c r="H649" s="27"/>
      <c r="I649" s="27"/>
      <c r="J649" s="27"/>
      <c r="K649" s="27"/>
      <c r="L649" s="27"/>
    </row>
    <row r="650" ht="15.6" spans="1:12">
      <c r="A650" s="29" t="s">
        <v>462</v>
      </c>
      <c r="B650" s="29" t="s">
        <v>132</v>
      </c>
      <c r="C650" s="29" t="s">
        <v>803</v>
      </c>
      <c r="D650" s="29">
        <v>0.737673</v>
      </c>
      <c r="E650" s="29">
        <v>124.322434</v>
      </c>
      <c r="F650" s="27"/>
      <c r="G650" s="27"/>
      <c r="H650" s="27"/>
      <c r="I650" s="27"/>
      <c r="J650" s="27"/>
      <c r="K650" s="27"/>
      <c r="L650" s="27"/>
    </row>
    <row r="651" ht="15.6" spans="1:12">
      <c r="A651" s="29" t="s">
        <v>132</v>
      </c>
      <c r="B651" s="29" t="s">
        <v>132</v>
      </c>
      <c r="C651" s="29" t="s">
        <v>804</v>
      </c>
      <c r="D651" s="29">
        <v>0.818392</v>
      </c>
      <c r="E651" s="29">
        <v>124.19365</v>
      </c>
      <c r="F651" s="27"/>
      <c r="G651" s="27"/>
      <c r="H651" s="27"/>
      <c r="I651" s="27"/>
      <c r="J651" s="27"/>
      <c r="K651" s="27"/>
      <c r="L651" s="27"/>
    </row>
    <row r="652" ht="15.6" spans="1:12">
      <c r="A652" s="29" t="s">
        <v>462</v>
      </c>
      <c r="B652" s="29" t="s">
        <v>132</v>
      </c>
      <c r="C652" s="29" t="s">
        <v>805</v>
      </c>
      <c r="D652" s="29">
        <v>0.728234</v>
      </c>
      <c r="E652" s="29">
        <v>124.318686</v>
      </c>
      <c r="F652" s="27"/>
      <c r="G652" s="27"/>
      <c r="H652" s="27"/>
      <c r="I652" s="27"/>
      <c r="J652" s="27"/>
      <c r="K652" s="27"/>
      <c r="L652" s="27"/>
    </row>
    <row r="653" ht="15.6" spans="1:12">
      <c r="A653" s="29" t="s">
        <v>131</v>
      </c>
      <c r="B653" s="29" t="s">
        <v>131</v>
      </c>
      <c r="C653" s="29" t="s">
        <v>806</v>
      </c>
      <c r="D653" s="29">
        <v>0.56768</v>
      </c>
      <c r="E653" s="29">
        <v>123.98155</v>
      </c>
      <c r="F653" s="27"/>
      <c r="G653" s="27"/>
      <c r="H653" s="27"/>
      <c r="I653" s="27"/>
      <c r="J653" s="27"/>
      <c r="K653" s="27"/>
      <c r="L653" s="27"/>
    </row>
    <row r="654" ht="15.6" spans="1:12">
      <c r="A654" s="29" t="s">
        <v>131</v>
      </c>
      <c r="B654" s="29" t="s">
        <v>131</v>
      </c>
      <c r="C654" s="29" t="s">
        <v>807</v>
      </c>
      <c r="D654" s="29">
        <v>0.56049</v>
      </c>
      <c r="E654" s="29">
        <v>123.96048</v>
      </c>
      <c r="F654" s="27"/>
      <c r="G654" s="27"/>
      <c r="H654" s="27"/>
      <c r="I654" s="27"/>
      <c r="J654" s="27"/>
      <c r="K654" s="27"/>
      <c r="L654" s="27"/>
    </row>
    <row r="655" ht="15.6" spans="1:12">
      <c r="A655" s="29" t="s">
        <v>131</v>
      </c>
      <c r="B655" s="29" t="s">
        <v>131</v>
      </c>
      <c r="C655" s="29" t="s">
        <v>808</v>
      </c>
      <c r="D655" s="29">
        <v>0.55642</v>
      </c>
      <c r="E655" s="29">
        <v>123.95306</v>
      </c>
      <c r="F655" s="27"/>
      <c r="G655" s="27"/>
      <c r="H655" s="27"/>
      <c r="I655" s="27"/>
      <c r="J655" s="27"/>
      <c r="K655" s="27"/>
      <c r="L655" s="27"/>
    </row>
    <row r="656" ht="15.6" spans="1:12">
      <c r="A656" s="29" t="s">
        <v>131</v>
      </c>
      <c r="B656" s="29" t="s">
        <v>131</v>
      </c>
      <c r="C656" s="29" t="s">
        <v>809</v>
      </c>
      <c r="D656" s="29">
        <v>0.665773</v>
      </c>
      <c r="E656" s="29">
        <v>124.13758</v>
      </c>
      <c r="F656" s="27"/>
      <c r="G656" s="27"/>
      <c r="H656" s="27"/>
      <c r="I656" s="27"/>
      <c r="J656" s="27"/>
      <c r="K656" s="27"/>
      <c r="L656" s="27"/>
    </row>
    <row r="657" ht="15.6" spans="1:12">
      <c r="A657" s="29" t="s">
        <v>131</v>
      </c>
      <c r="B657" s="29" t="s">
        <v>131</v>
      </c>
      <c r="C657" s="29" t="s">
        <v>810</v>
      </c>
      <c r="D657" s="29">
        <v>0.664301</v>
      </c>
      <c r="E657" s="29">
        <v>124.122508</v>
      </c>
      <c r="F657" s="27"/>
      <c r="G657" s="27"/>
      <c r="H657" s="27"/>
      <c r="I657" s="27"/>
      <c r="J657" s="27"/>
      <c r="K657" s="27"/>
      <c r="L657" s="27"/>
    </row>
    <row r="658" ht="15.6" spans="1:12">
      <c r="A658" s="29" t="s">
        <v>131</v>
      </c>
      <c r="B658" s="29" t="s">
        <v>131</v>
      </c>
      <c r="C658" s="29" t="s">
        <v>811</v>
      </c>
      <c r="D658" s="29">
        <v>0.638067</v>
      </c>
      <c r="E658" s="29">
        <v>124.092723</v>
      </c>
      <c r="F658" s="27"/>
      <c r="G658" s="27"/>
      <c r="H658" s="27"/>
      <c r="I658" s="27"/>
      <c r="J658" s="27"/>
      <c r="K658" s="27"/>
      <c r="L658" s="27"/>
    </row>
    <row r="659" ht="15.6" spans="1:12">
      <c r="A659" s="29" t="s">
        <v>131</v>
      </c>
      <c r="B659" s="29" t="s">
        <v>131</v>
      </c>
      <c r="C659" s="29" t="s">
        <v>812</v>
      </c>
      <c r="D659" s="29">
        <v>0.622464</v>
      </c>
      <c r="E659" s="29">
        <v>124.082869</v>
      </c>
      <c r="F659" s="27"/>
      <c r="G659" s="27"/>
      <c r="H659" s="27"/>
      <c r="I659" s="27"/>
      <c r="J659" s="27"/>
      <c r="K659" s="27"/>
      <c r="L659" s="27"/>
    </row>
    <row r="660" ht="15.6" spans="1:12">
      <c r="A660" s="29" t="s">
        <v>131</v>
      </c>
      <c r="B660" s="29" t="s">
        <v>131</v>
      </c>
      <c r="C660" s="29" t="s">
        <v>813</v>
      </c>
      <c r="D660" s="29">
        <v>0.52458</v>
      </c>
      <c r="E660" s="29">
        <v>123.9629</v>
      </c>
      <c r="F660" s="27"/>
      <c r="G660" s="27"/>
      <c r="H660" s="27"/>
      <c r="I660" s="27"/>
      <c r="J660" s="27"/>
      <c r="K660" s="27"/>
      <c r="L660" s="27"/>
    </row>
    <row r="661" ht="15.6" spans="1:12">
      <c r="A661" s="29" t="s">
        <v>131</v>
      </c>
      <c r="B661" s="29" t="s">
        <v>131</v>
      </c>
      <c r="C661" s="29" t="s">
        <v>814</v>
      </c>
      <c r="D661" s="29">
        <v>0.53181</v>
      </c>
      <c r="E661" s="29">
        <v>123.93809</v>
      </c>
      <c r="F661" s="27"/>
      <c r="G661" s="27"/>
      <c r="H661" s="27"/>
      <c r="I661" s="27"/>
      <c r="J661" s="27"/>
      <c r="K661" s="27"/>
      <c r="L661" s="27"/>
    </row>
    <row r="662" ht="15.6" spans="1:12">
      <c r="A662" s="29" t="s">
        <v>131</v>
      </c>
      <c r="B662" s="29" t="s">
        <v>131</v>
      </c>
      <c r="C662" s="29" t="s">
        <v>815</v>
      </c>
      <c r="D662" s="29">
        <v>0.52048</v>
      </c>
      <c r="E662" s="29">
        <v>123.92986</v>
      </c>
      <c r="F662" s="27"/>
      <c r="G662" s="27"/>
      <c r="H662" s="27"/>
      <c r="I662" s="27"/>
      <c r="J662" s="27"/>
      <c r="K662" s="27"/>
      <c r="L662" s="27"/>
    </row>
    <row r="663" ht="15.6" spans="1:12">
      <c r="A663" s="29" t="s">
        <v>131</v>
      </c>
      <c r="B663" s="29" t="s">
        <v>131</v>
      </c>
      <c r="C663" s="29" t="s">
        <v>816</v>
      </c>
      <c r="D663" s="29">
        <v>0.542932</v>
      </c>
      <c r="E663" s="29">
        <v>123.905216</v>
      </c>
      <c r="F663" s="27"/>
      <c r="G663" s="27"/>
      <c r="H663" s="27"/>
      <c r="I663" s="27"/>
      <c r="J663" s="27"/>
      <c r="K663" s="27"/>
      <c r="L663" s="27"/>
    </row>
    <row r="664" ht="15.6" spans="1:12">
      <c r="A664" s="29" t="s">
        <v>131</v>
      </c>
      <c r="B664" s="29" t="s">
        <v>131</v>
      </c>
      <c r="C664" s="29" t="s">
        <v>817</v>
      </c>
      <c r="D664" s="29">
        <v>0.556065</v>
      </c>
      <c r="E664" s="29">
        <v>123.906158</v>
      </c>
      <c r="F664" s="27"/>
      <c r="G664" s="27"/>
      <c r="H664" s="27"/>
      <c r="I664" s="27"/>
      <c r="J664" s="27"/>
      <c r="K664" s="27"/>
      <c r="L664" s="27"/>
    </row>
    <row r="665" ht="15.6" spans="1:12">
      <c r="A665" s="29" t="s">
        <v>818</v>
      </c>
      <c r="B665" s="29" t="s">
        <v>131</v>
      </c>
      <c r="C665" s="29" t="s">
        <v>819</v>
      </c>
      <c r="D665" s="29">
        <v>0.83578</v>
      </c>
      <c r="E665" s="29">
        <v>123.80662</v>
      </c>
      <c r="F665" s="27"/>
      <c r="G665" s="27"/>
      <c r="H665" s="27"/>
      <c r="I665" s="27"/>
      <c r="J665" s="27"/>
      <c r="K665" s="27"/>
      <c r="L665" s="27"/>
    </row>
    <row r="666" ht="15.6" spans="1:12">
      <c r="A666" s="29" t="s">
        <v>820</v>
      </c>
      <c r="B666" s="29" t="s">
        <v>131</v>
      </c>
      <c r="C666" s="29" t="s">
        <v>821</v>
      </c>
      <c r="D666" s="29">
        <v>0.83895</v>
      </c>
      <c r="E666" s="29">
        <v>123.74158</v>
      </c>
      <c r="F666" s="27"/>
      <c r="G666" s="27"/>
      <c r="H666" s="27"/>
      <c r="I666" s="27"/>
      <c r="J666" s="27"/>
      <c r="K666" s="27"/>
      <c r="L666" s="27"/>
    </row>
    <row r="667" ht="15.6" spans="1:12">
      <c r="A667" s="29" t="s">
        <v>822</v>
      </c>
      <c r="B667" s="29" t="s">
        <v>4</v>
      </c>
      <c r="C667" s="29" t="s">
        <v>823</v>
      </c>
      <c r="D667" s="29">
        <v>0.85638</v>
      </c>
      <c r="E667" s="29">
        <v>123.7086</v>
      </c>
      <c r="F667" s="27"/>
      <c r="G667" s="27"/>
      <c r="H667" s="27"/>
      <c r="I667" s="27"/>
      <c r="J667" s="27"/>
      <c r="K667" s="27"/>
      <c r="L667" s="27"/>
    </row>
    <row r="668" ht="15.6" spans="1:12">
      <c r="A668" s="29" t="s">
        <v>638</v>
      </c>
      <c r="B668" s="29" t="s">
        <v>4</v>
      </c>
      <c r="C668" s="29" t="s">
        <v>824</v>
      </c>
      <c r="D668" s="29">
        <v>0.87643</v>
      </c>
      <c r="E668" s="29">
        <v>123.65553</v>
      </c>
      <c r="F668" s="27"/>
      <c r="G668" s="27"/>
      <c r="H668" s="27"/>
      <c r="I668" s="27"/>
      <c r="J668" s="27"/>
      <c r="K668" s="27"/>
      <c r="L668" s="27"/>
    </row>
    <row r="669" ht="15.6" spans="1:12">
      <c r="A669" s="29" t="s">
        <v>638</v>
      </c>
      <c r="B669" s="29" t="s">
        <v>4</v>
      </c>
      <c r="C669" s="29" t="s">
        <v>825</v>
      </c>
      <c r="D669" s="29">
        <v>0.87572</v>
      </c>
      <c r="E669" s="29">
        <v>123.64615</v>
      </c>
      <c r="F669" s="27"/>
      <c r="G669" s="27"/>
      <c r="H669" s="27"/>
      <c r="I669" s="27"/>
      <c r="J669" s="27"/>
      <c r="K669" s="27"/>
      <c r="L669" s="27"/>
    </row>
    <row r="670" ht="15.6" spans="1:12">
      <c r="A670" s="29" t="s">
        <v>661</v>
      </c>
      <c r="B670" s="29" t="s">
        <v>4</v>
      </c>
      <c r="C670" s="29" t="s">
        <v>826</v>
      </c>
      <c r="D670" s="29">
        <v>0.87847</v>
      </c>
      <c r="E670" s="29">
        <v>123.54603</v>
      </c>
      <c r="F670" s="27"/>
      <c r="G670" s="27"/>
      <c r="H670" s="27"/>
      <c r="I670" s="27"/>
      <c r="J670" s="27"/>
      <c r="K670" s="27"/>
      <c r="L670" s="27"/>
    </row>
    <row r="671" ht="15.6" spans="1:12">
      <c r="A671" s="29" t="s">
        <v>437</v>
      </c>
      <c r="B671" s="29" t="s">
        <v>4</v>
      </c>
      <c r="C671" s="29" t="s">
        <v>827</v>
      </c>
      <c r="D671" s="29">
        <v>0.9053</v>
      </c>
      <c r="E671" s="29">
        <v>123.25542</v>
      </c>
      <c r="F671" s="27"/>
      <c r="G671" s="27"/>
      <c r="H671" s="27"/>
      <c r="I671" s="27"/>
      <c r="J671" s="27"/>
      <c r="K671" s="27"/>
      <c r="L671" s="27"/>
    </row>
    <row r="672" ht="15.6" spans="1:12">
      <c r="A672" s="29" t="s">
        <v>437</v>
      </c>
      <c r="B672" s="29" t="s">
        <v>4</v>
      </c>
      <c r="C672" s="29" t="s">
        <v>828</v>
      </c>
      <c r="D672" s="29">
        <v>0.90727</v>
      </c>
      <c r="E672" s="29">
        <v>123.25872</v>
      </c>
      <c r="F672" s="27"/>
      <c r="G672" s="27"/>
      <c r="H672" s="27"/>
      <c r="I672" s="27"/>
      <c r="J672" s="27"/>
      <c r="K672" s="27"/>
      <c r="L672" s="27"/>
    </row>
    <row r="673" ht="15.6" spans="1:12">
      <c r="A673" s="29" t="s">
        <v>672</v>
      </c>
      <c r="B673" s="29" t="s">
        <v>4</v>
      </c>
      <c r="C673" s="29" t="s">
        <v>829</v>
      </c>
      <c r="D673" s="29">
        <v>0.9133</v>
      </c>
      <c r="E673" s="29">
        <v>123.14427</v>
      </c>
      <c r="F673" s="27"/>
      <c r="G673" s="27"/>
      <c r="H673" s="27"/>
      <c r="I673" s="27"/>
      <c r="J673" s="27"/>
      <c r="K673" s="27"/>
      <c r="L673" s="27"/>
    </row>
    <row r="674" ht="15.6" spans="1:12">
      <c r="A674" s="29" t="s">
        <v>491</v>
      </c>
      <c r="B674" s="29" t="s">
        <v>4</v>
      </c>
      <c r="C674" s="29" t="s">
        <v>830</v>
      </c>
      <c r="D674" s="29">
        <v>0.92092</v>
      </c>
      <c r="E674" s="29">
        <v>123.14033</v>
      </c>
      <c r="F674" s="27"/>
      <c r="G674" s="27"/>
      <c r="H674" s="27"/>
      <c r="I674" s="27"/>
      <c r="J674" s="27"/>
      <c r="K674" s="27"/>
      <c r="L674" s="27"/>
    </row>
    <row r="675" ht="15.6" spans="1:12">
      <c r="A675" s="29" t="s">
        <v>462</v>
      </c>
      <c r="B675" s="29" t="s">
        <v>132</v>
      </c>
      <c r="C675" s="29" t="s">
        <v>831</v>
      </c>
      <c r="D675" s="29">
        <v>0.718284</v>
      </c>
      <c r="E675" s="29">
        <v>124.320953</v>
      </c>
      <c r="F675" s="27"/>
      <c r="G675" s="27"/>
      <c r="H675" s="27"/>
      <c r="I675" s="27"/>
      <c r="J675" s="27"/>
      <c r="K675" s="27"/>
      <c r="L675" s="27"/>
    </row>
    <row r="676" ht="15.6" spans="1:12">
      <c r="A676" s="29" t="s">
        <v>462</v>
      </c>
      <c r="B676" s="29" t="s">
        <v>132</v>
      </c>
      <c r="C676" s="29" t="s">
        <v>832</v>
      </c>
      <c r="D676" s="29">
        <v>0.716122</v>
      </c>
      <c r="E676" s="29">
        <v>124.324701</v>
      </c>
      <c r="F676" s="27"/>
      <c r="G676" s="27"/>
      <c r="H676" s="27"/>
      <c r="I676" s="27"/>
      <c r="J676" s="27"/>
      <c r="K676" s="27"/>
      <c r="L676" s="27"/>
    </row>
    <row r="677" ht="15.6" spans="1:12">
      <c r="A677" s="29" t="s">
        <v>462</v>
      </c>
      <c r="B677" s="29" t="s">
        <v>132</v>
      </c>
      <c r="C677" s="29" t="s">
        <v>833</v>
      </c>
      <c r="D677" s="29">
        <v>0.713862</v>
      </c>
      <c r="E677" s="29">
        <v>124.325759</v>
      </c>
      <c r="F677" s="27"/>
      <c r="G677" s="27"/>
      <c r="H677" s="27"/>
      <c r="I677" s="27"/>
      <c r="J677" s="27"/>
      <c r="K677" s="27"/>
      <c r="L677" s="27"/>
    </row>
    <row r="678" ht="15.6" spans="1:12">
      <c r="A678" s="29" t="s">
        <v>462</v>
      </c>
      <c r="B678" s="29" t="s">
        <v>132</v>
      </c>
      <c r="C678" s="29" t="s">
        <v>834</v>
      </c>
      <c r="D678" s="29">
        <v>0.712467</v>
      </c>
      <c r="E678" s="29">
        <v>124.325138</v>
      </c>
      <c r="F678" s="27"/>
      <c r="G678" s="27"/>
      <c r="H678" s="27"/>
      <c r="I678" s="27"/>
      <c r="J678" s="27"/>
      <c r="K678" s="27"/>
      <c r="L678" s="27"/>
    </row>
    <row r="679" ht="15.6" spans="1:12">
      <c r="A679" s="29" t="s">
        <v>451</v>
      </c>
      <c r="B679" s="29" t="s">
        <v>4</v>
      </c>
      <c r="C679" s="29" t="s">
        <v>835</v>
      </c>
      <c r="D679" s="29">
        <v>0.88443</v>
      </c>
      <c r="E679" s="29">
        <v>123.48472</v>
      </c>
      <c r="F679" s="27"/>
      <c r="G679" s="27"/>
      <c r="H679" s="27"/>
      <c r="I679" s="27"/>
      <c r="J679" s="27"/>
      <c r="K679" s="27"/>
      <c r="L679" s="27"/>
    </row>
    <row r="680" ht="15.6" spans="1:12">
      <c r="A680" s="29" t="s">
        <v>836</v>
      </c>
      <c r="B680" s="29" t="s">
        <v>4</v>
      </c>
      <c r="C680" s="29" t="s">
        <v>837</v>
      </c>
      <c r="D680" s="29">
        <v>0.89728</v>
      </c>
      <c r="E680" s="29">
        <v>123.12228</v>
      </c>
      <c r="F680" s="27"/>
      <c r="G680" s="27"/>
      <c r="H680" s="27"/>
      <c r="I680" s="27"/>
      <c r="J680" s="27"/>
      <c r="K680" s="27"/>
      <c r="L680" s="27"/>
    </row>
    <row r="681" ht="15.6" spans="1:12">
      <c r="A681" s="29" t="s">
        <v>132</v>
      </c>
      <c r="B681" s="29" t="s">
        <v>132</v>
      </c>
      <c r="C681" s="29" t="s">
        <v>838</v>
      </c>
      <c r="D681" s="29">
        <v>0.746329</v>
      </c>
      <c r="E681" s="29">
        <v>124.296859</v>
      </c>
      <c r="F681" s="27"/>
      <c r="G681" s="27"/>
      <c r="H681" s="27"/>
      <c r="I681" s="27"/>
      <c r="J681" s="27"/>
      <c r="K681" s="27"/>
      <c r="L681" s="27"/>
    </row>
    <row r="682" ht="15.6" spans="1:12">
      <c r="A682" s="29" t="s">
        <v>839</v>
      </c>
      <c r="B682" s="29" t="s">
        <v>132</v>
      </c>
      <c r="C682" s="29" t="s">
        <v>840</v>
      </c>
      <c r="D682" s="29">
        <v>0.714135</v>
      </c>
      <c r="E682" s="29">
        <v>124.277336</v>
      </c>
      <c r="F682" s="27"/>
      <c r="G682" s="27"/>
      <c r="H682" s="27"/>
      <c r="I682" s="27"/>
      <c r="J682" s="27"/>
      <c r="K682" s="27"/>
      <c r="L682" s="27"/>
    </row>
    <row r="683" ht="15.6" spans="1:12">
      <c r="A683" s="29" t="s">
        <v>839</v>
      </c>
      <c r="B683" s="29" t="s">
        <v>132</v>
      </c>
      <c r="C683" s="29" t="s">
        <v>841</v>
      </c>
      <c r="D683" s="29">
        <v>0.711553</v>
      </c>
      <c r="E683" s="29">
        <v>124.277339</v>
      </c>
      <c r="F683" s="27"/>
      <c r="G683" s="27"/>
      <c r="H683" s="27"/>
      <c r="I683" s="27"/>
      <c r="J683" s="27"/>
      <c r="K683" s="27"/>
      <c r="L683" s="27"/>
    </row>
    <row r="684" ht="15.6" spans="1:12">
      <c r="A684" s="29" t="s">
        <v>132</v>
      </c>
      <c r="B684" s="29" t="s">
        <v>132</v>
      </c>
      <c r="C684" s="29" t="s">
        <v>842</v>
      </c>
      <c r="D684" s="29">
        <v>0.824783</v>
      </c>
      <c r="E684" s="29">
        <v>124.184342</v>
      </c>
      <c r="F684" s="27"/>
      <c r="G684" s="27"/>
      <c r="H684" s="27"/>
      <c r="I684" s="27"/>
      <c r="J684" s="27"/>
      <c r="K684" s="27"/>
      <c r="L684" s="27"/>
    </row>
    <row r="685" ht="15.6" spans="1:12">
      <c r="A685" s="29" t="s">
        <v>843</v>
      </c>
      <c r="B685" s="29" t="s">
        <v>132</v>
      </c>
      <c r="C685" s="29" t="s">
        <v>844</v>
      </c>
      <c r="D685" s="29">
        <v>0.766616</v>
      </c>
      <c r="E685" s="29">
        <v>124.301339</v>
      </c>
      <c r="F685" s="27"/>
      <c r="G685" s="27"/>
      <c r="H685" s="27"/>
      <c r="I685" s="27"/>
      <c r="J685" s="27"/>
      <c r="K685" s="27"/>
      <c r="L685" s="27"/>
    </row>
    <row r="686" ht="15.6" spans="1:12">
      <c r="A686" s="29" t="s">
        <v>410</v>
      </c>
      <c r="B686" s="29" t="s">
        <v>132</v>
      </c>
      <c r="C686" s="29" t="s">
        <v>845</v>
      </c>
      <c r="D686" s="29">
        <v>0.744227</v>
      </c>
      <c r="E686" s="29">
        <v>124.30254</v>
      </c>
      <c r="F686" s="27"/>
      <c r="G686" s="27"/>
      <c r="H686" s="27"/>
      <c r="I686" s="27"/>
      <c r="J686" s="27"/>
      <c r="K686" s="27"/>
      <c r="L686" s="27"/>
    </row>
    <row r="687" ht="15.6" spans="1:12">
      <c r="A687" s="29" t="s">
        <v>410</v>
      </c>
      <c r="B687" s="29" t="s">
        <v>132</v>
      </c>
      <c r="C687" s="29" t="s">
        <v>846</v>
      </c>
      <c r="D687" s="29">
        <v>0.74295</v>
      </c>
      <c r="E687" s="29">
        <v>124.30425</v>
      </c>
      <c r="F687" s="27"/>
      <c r="G687" s="27"/>
      <c r="H687" s="27"/>
      <c r="I687" s="27"/>
      <c r="J687" s="27"/>
      <c r="K687" s="27"/>
      <c r="L687" s="27"/>
    </row>
    <row r="688" ht="15.6" spans="1:12">
      <c r="A688" s="29" t="s">
        <v>418</v>
      </c>
      <c r="B688" s="29" t="s">
        <v>132</v>
      </c>
      <c r="C688" s="29" t="s">
        <v>847</v>
      </c>
      <c r="D688" s="29">
        <v>0.738725</v>
      </c>
      <c r="E688" s="29">
        <v>124.310451</v>
      </c>
      <c r="F688" s="27"/>
      <c r="G688" s="27"/>
      <c r="H688" s="27"/>
      <c r="I688" s="27"/>
      <c r="J688" s="27"/>
      <c r="K688" s="27"/>
      <c r="L688" s="27"/>
    </row>
    <row r="689" ht="15.6" spans="1:12">
      <c r="A689" s="29" t="s">
        <v>497</v>
      </c>
      <c r="B689" s="29" t="s">
        <v>101</v>
      </c>
      <c r="C689" s="29" t="s">
        <v>848</v>
      </c>
      <c r="D689" s="29">
        <v>1.01988</v>
      </c>
      <c r="E689" s="29">
        <v>124.30842</v>
      </c>
      <c r="F689" s="27"/>
      <c r="G689" s="27"/>
      <c r="H689" s="27"/>
      <c r="I689" s="27"/>
      <c r="J689" s="27"/>
      <c r="K689" s="27"/>
      <c r="L689" s="27"/>
    </row>
    <row r="690" ht="15.6" spans="1:12">
      <c r="A690" s="29" t="s">
        <v>497</v>
      </c>
      <c r="B690" s="29" t="s">
        <v>101</v>
      </c>
      <c r="C690" s="29" t="s">
        <v>849</v>
      </c>
      <c r="D690" s="29">
        <v>1.02565</v>
      </c>
      <c r="E690" s="29">
        <v>124.30805</v>
      </c>
      <c r="F690" s="27"/>
      <c r="G690" s="27"/>
      <c r="H690" s="27"/>
      <c r="I690" s="27"/>
      <c r="J690" s="27"/>
      <c r="K690" s="27"/>
      <c r="L690" s="27"/>
    </row>
    <row r="691" ht="15.6" spans="1:12">
      <c r="A691" s="29" t="s">
        <v>226</v>
      </c>
      <c r="B691" s="29" t="s">
        <v>101</v>
      </c>
      <c r="C691" s="29" t="s">
        <v>850</v>
      </c>
      <c r="D691" s="29">
        <v>0.91967</v>
      </c>
      <c r="E691" s="29">
        <v>124.12323</v>
      </c>
      <c r="F691" s="27"/>
      <c r="G691" s="27"/>
      <c r="H691" s="27"/>
      <c r="I691" s="27"/>
      <c r="J691" s="27"/>
      <c r="K691" s="27"/>
      <c r="L691" s="27"/>
    </row>
    <row r="692" ht="15.6" spans="1:12">
      <c r="A692" s="29" t="s">
        <v>324</v>
      </c>
      <c r="B692" s="29" t="s">
        <v>101</v>
      </c>
      <c r="C692" s="29" t="s">
        <v>851</v>
      </c>
      <c r="D692" s="29">
        <v>0.80805</v>
      </c>
      <c r="E692" s="29">
        <v>124.06686</v>
      </c>
      <c r="F692" s="27"/>
      <c r="G692" s="27"/>
      <c r="H692" s="27"/>
      <c r="I692" s="27"/>
      <c r="J692" s="27"/>
      <c r="K692" s="27"/>
      <c r="L692" s="27"/>
    </row>
    <row r="693" ht="15.6" spans="1:12">
      <c r="A693" s="29" t="s">
        <v>324</v>
      </c>
      <c r="B693" s="29" t="s">
        <v>101</v>
      </c>
      <c r="C693" s="29" t="s">
        <v>852</v>
      </c>
      <c r="D693" s="29">
        <v>0.85163</v>
      </c>
      <c r="E693" s="29">
        <v>123.96347</v>
      </c>
      <c r="F693" s="27"/>
      <c r="G693" s="27"/>
      <c r="H693" s="27"/>
      <c r="I693" s="27"/>
      <c r="J693" s="27"/>
      <c r="K693" s="27"/>
      <c r="L693" s="27"/>
    </row>
    <row r="694" ht="15.6" spans="1:12">
      <c r="A694" s="29" t="s">
        <v>226</v>
      </c>
      <c r="B694" s="29" t="s">
        <v>101</v>
      </c>
      <c r="C694" s="29" t="s">
        <v>853</v>
      </c>
      <c r="D694" s="29">
        <v>0.94707</v>
      </c>
      <c r="E694" s="29">
        <v>124.17361</v>
      </c>
      <c r="F694" s="27"/>
      <c r="G694" s="27"/>
      <c r="H694" s="27"/>
      <c r="I694" s="27"/>
      <c r="J694" s="27"/>
      <c r="K694" s="27"/>
      <c r="L694" s="27"/>
    </row>
    <row r="695" ht="15.6" spans="1:12">
      <c r="A695" s="29" t="s">
        <v>226</v>
      </c>
      <c r="B695" s="29" t="s">
        <v>101</v>
      </c>
      <c r="C695" s="29" t="s">
        <v>854</v>
      </c>
      <c r="D695" s="29">
        <v>0.97951</v>
      </c>
      <c r="E695" s="29">
        <v>124.19139</v>
      </c>
      <c r="F695" s="27"/>
      <c r="G695" s="27"/>
      <c r="H695" s="27"/>
      <c r="I695" s="27"/>
      <c r="J695" s="27"/>
      <c r="K695" s="27"/>
      <c r="L695" s="27"/>
    </row>
    <row r="696" ht="15.6" spans="1:12">
      <c r="A696" s="29" t="s">
        <v>342</v>
      </c>
      <c r="B696" s="29" t="s">
        <v>39</v>
      </c>
      <c r="C696" s="29" t="s">
        <v>855</v>
      </c>
      <c r="D696" s="29">
        <v>0.91757</v>
      </c>
      <c r="E696" s="29">
        <v>124.10282</v>
      </c>
      <c r="F696" s="27"/>
      <c r="G696" s="27"/>
      <c r="H696" s="27"/>
      <c r="I696" s="27"/>
      <c r="J696" s="27"/>
      <c r="K696" s="27"/>
      <c r="L696" s="27"/>
    </row>
    <row r="697" ht="15.6" spans="1:12">
      <c r="A697" s="29" t="s">
        <v>342</v>
      </c>
      <c r="B697" s="29" t="s">
        <v>39</v>
      </c>
      <c r="C697" s="29" t="s">
        <v>856</v>
      </c>
      <c r="D697" s="29">
        <v>1.0915</v>
      </c>
      <c r="E697" s="29">
        <v>124.38415</v>
      </c>
      <c r="F697" s="27"/>
      <c r="G697" s="27"/>
      <c r="H697" s="27"/>
      <c r="I697" s="27"/>
      <c r="J697" s="27"/>
      <c r="K697" s="27"/>
      <c r="L697" s="27"/>
    </row>
    <row r="698" ht="15.6" spans="1:12">
      <c r="A698" s="29" t="s">
        <v>342</v>
      </c>
      <c r="B698" s="29" t="s">
        <v>39</v>
      </c>
      <c r="C698" s="29" t="s">
        <v>857</v>
      </c>
      <c r="D698" s="29">
        <v>1.107</v>
      </c>
      <c r="E698" s="29">
        <v>124.345</v>
      </c>
      <c r="F698" s="27"/>
      <c r="G698" s="27"/>
      <c r="H698" s="27"/>
      <c r="I698" s="27"/>
      <c r="J698" s="27"/>
      <c r="K698" s="27"/>
      <c r="L698" s="27"/>
    </row>
    <row r="699" ht="15.6" spans="1:12">
      <c r="A699" s="29" t="s">
        <v>46</v>
      </c>
      <c r="B699" s="29" t="s">
        <v>22</v>
      </c>
      <c r="C699" s="29" t="s">
        <v>858</v>
      </c>
      <c r="D699" s="29">
        <v>0.36548</v>
      </c>
      <c r="E699" s="29">
        <v>123.97763</v>
      </c>
      <c r="F699" s="27"/>
      <c r="G699" s="27"/>
      <c r="H699" s="27"/>
      <c r="I699" s="27"/>
      <c r="J699" s="27"/>
      <c r="K699" s="27"/>
      <c r="L699" s="27"/>
    </row>
    <row r="700" ht="15.6" spans="1:12">
      <c r="A700" s="29" t="s">
        <v>226</v>
      </c>
      <c r="B700" s="29" t="s">
        <v>101</v>
      </c>
      <c r="C700" s="29" t="s">
        <v>859</v>
      </c>
      <c r="D700" s="29">
        <v>0.83994</v>
      </c>
      <c r="E700" s="29">
        <v>124.16197</v>
      </c>
      <c r="F700" s="27"/>
      <c r="G700" s="27"/>
      <c r="H700" s="27"/>
      <c r="I700" s="27"/>
      <c r="J700" s="27"/>
      <c r="K700" s="27"/>
      <c r="L700" s="27"/>
    </row>
    <row r="701" ht="15.6" spans="1:12">
      <c r="A701" s="29" t="s">
        <v>226</v>
      </c>
      <c r="B701" s="29" t="s">
        <v>101</v>
      </c>
      <c r="C701" s="29" t="s">
        <v>860</v>
      </c>
      <c r="D701" s="29">
        <v>0.83969</v>
      </c>
      <c r="E701" s="29">
        <v>124.16258</v>
      </c>
      <c r="F701" s="27"/>
      <c r="G701" s="27"/>
      <c r="H701" s="27"/>
      <c r="I701" s="27"/>
      <c r="J701" s="27"/>
      <c r="K701" s="27"/>
      <c r="L701" s="27"/>
    </row>
    <row r="702" ht="15.6" spans="1:12">
      <c r="A702" s="29" t="s">
        <v>226</v>
      </c>
      <c r="B702" s="29" t="s">
        <v>101</v>
      </c>
      <c r="C702" s="29" t="s">
        <v>861</v>
      </c>
      <c r="D702" s="29">
        <v>0.91744</v>
      </c>
      <c r="E702" s="29">
        <v>124.09644</v>
      </c>
      <c r="F702" s="27"/>
      <c r="G702" s="27"/>
      <c r="H702" s="27"/>
      <c r="I702" s="27"/>
      <c r="J702" s="27"/>
      <c r="K702" s="27"/>
      <c r="L702" s="27"/>
    </row>
    <row r="703" ht="15.6" spans="1:12">
      <c r="A703" s="29" t="s">
        <v>136</v>
      </c>
      <c r="B703" s="29" t="s">
        <v>132</v>
      </c>
      <c r="C703" s="29" t="s">
        <v>862</v>
      </c>
      <c r="D703" s="29">
        <v>0.709204</v>
      </c>
      <c r="E703" s="29">
        <v>124.318899</v>
      </c>
      <c r="F703" s="27"/>
      <c r="G703" s="27"/>
      <c r="H703" s="27"/>
      <c r="I703" s="27"/>
      <c r="J703" s="27"/>
      <c r="K703" s="27"/>
      <c r="L703" s="27"/>
    </row>
    <row r="704" ht="15.6" spans="1:12">
      <c r="A704" s="29" t="s">
        <v>136</v>
      </c>
      <c r="B704" s="29" t="s">
        <v>132</v>
      </c>
      <c r="C704" s="29" t="s">
        <v>863</v>
      </c>
      <c r="D704" s="29">
        <v>0.709133</v>
      </c>
      <c r="E704" s="29">
        <v>124.322283</v>
      </c>
      <c r="F704" s="27"/>
      <c r="G704" s="27"/>
      <c r="H704" s="27"/>
      <c r="I704" s="27"/>
      <c r="J704" s="27"/>
      <c r="K704" s="27"/>
      <c r="L704" s="27"/>
    </row>
    <row r="705" ht="15.6" spans="1:12">
      <c r="A705" s="29" t="s">
        <v>136</v>
      </c>
      <c r="B705" s="29" t="s">
        <v>132</v>
      </c>
      <c r="C705" s="29" t="s">
        <v>864</v>
      </c>
      <c r="D705" s="29">
        <v>0.70962</v>
      </c>
      <c r="E705" s="29">
        <v>124.295579</v>
      </c>
      <c r="F705" s="27"/>
      <c r="G705" s="27"/>
      <c r="H705" s="27"/>
      <c r="I705" s="27"/>
      <c r="J705" s="27"/>
      <c r="K705" s="27"/>
      <c r="L705" s="27"/>
    </row>
    <row r="706" ht="15.6" spans="1:12">
      <c r="A706" s="29" t="s">
        <v>136</v>
      </c>
      <c r="B706" s="29" t="s">
        <v>132</v>
      </c>
      <c r="C706" s="29" t="s">
        <v>865</v>
      </c>
      <c r="D706" s="29">
        <v>0.702517</v>
      </c>
      <c r="E706" s="29">
        <v>124.281174</v>
      </c>
      <c r="F706" s="27"/>
      <c r="G706" s="27"/>
      <c r="H706" s="27"/>
      <c r="I706" s="27"/>
      <c r="J706" s="27"/>
      <c r="K706" s="27"/>
      <c r="L706" s="27"/>
    </row>
    <row r="707" ht="15.6" spans="1:12">
      <c r="A707" s="29" t="s">
        <v>136</v>
      </c>
      <c r="B707" s="29" t="s">
        <v>132</v>
      </c>
      <c r="C707" s="29" t="s">
        <v>866</v>
      </c>
      <c r="D707" s="29">
        <v>0.699004</v>
      </c>
      <c r="E707" s="29">
        <v>124.278246</v>
      </c>
      <c r="F707" s="27"/>
      <c r="G707" s="27"/>
      <c r="H707" s="27"/>
      <c r="I707" s="27"/>
      <c r="J707" s="27"/>
      <c r="K707" s="27"/>
      <c r="L707" s="27"/>
    </row>
    <row r="708" ht="15.6" spans="1:12">
      <c r="A708" s="29" t="s">
        <v>462</v>
      </c>
      <c r="B708" s="29" t="s">
        <v>132</v>
      </c>
      <c r="C708" s="29" t="s">
        <v>867</v>
      </c>
      <c r="D708" s="29">
        <v>0.738737</v>
      </c>
      <c r="E708" s="29">
        <v>124.328686</v>
      </c>
      <c r="F708" s="27"/>
      <c r="G708" s="27"/>
      <c r="H708" s="27"/>
      <c r="I708" s="27"/>
      <c r="J708" s="27"/>
      <c r="K708" s="27"/>
      <c r="L708" s="27"/>
    </row>
    <row r="709" ht="15.6" spans="1:12">
      <c r="A709" s="29" t="s">
        <v>324</v>
      </c>
      <c r="B709" s="29" t="s">
        <v>101</v>
      </c>
      <c r="C709" s="29" t="s">
        <v>868</v>
      </c>
      <c r="D709" s="29">
        <v>0.87331</v>
      </c>
      <c r="E709" s="29">
        <v>124.03123</v>
      </c>
      <c r="F709" s="27"/>
      <c r="G709" s="27"/>
      <c r="H709" s="27"/>
      <c r="I709" s="27"/>
      <c r="J709" s="27"/>
      <c r="K709" s="27"/>
      <c r="L709" s="27"/>
    </row>
    <row r="710" ht="15.6" spans="1:12">
      <c r="A710" s="29" t="s">
        <v>605</v>
      </c>
      <c r="B710" s="29" t="s">
        <v>4</v>
      </c>
      <c r="C710" s="29" t="s">
        <v>869</v>
      </c>
      <c r="D710" s="29">
        <v>0.88063</v>
      </c>
      <c r="E710" s="29">
        <v>123.45767</v>
      </c>
      <c r="F710" s="27"/>
      <c r="G710" s="27"/>
      <c r="H710" s="27"/>
      <c r="I710" s="27"/>
      <c r="J710" s="27"/>
      <c r="K710" s="27"/>
      <c r="L710" s="27"/>
    </row>
    <row r="711" ht="15.6" spans="1:12">
      <c r="A711" s="29" t="s">
        <v>131</v>
      </c>
      <c r="B711" s="29" t="s">
        <v>131</v>
      </c>
      <c r="C711" s="29" t="s">
        <v>870</v>
      </c>
      <c r="D711" s="29">
        <v>0.577295</v>
      </c>
      <c r="E711" s="29">
        <v>123.998879</v>
      </c>
      <c r="F711" s="27"/>
      <c r="G711" s="27"/>
      <c r="H711" s="27"/>
      <c r="I711" s="27"/>
      <c r="J711" s="27"/>
      <c r="K711" s="27"/>
      <c r="L711" s="27"/>
    </row>
    <row r="712" ht="15.6" spans="1:12">
      <c r="A712" s="29" t="s">
        <v>131</v>
      </c>
      <c r="B712" s="29" t="s">
        <v>131</v>
      </c>
      <c r="C712" s="29" t="s">
        <v>871</v>
      </c>
      <c r="D712" s="29">
        <v>0.58403</v>
      </c>
      <c r="E712" s="29">
        <v>123.99392</v>
      </c>
      <c r="F712" s="27"/>
      <c r="G712" s="27"/>
      <c r="H712" s="27"/>
      <c r="I712" s="27"/>
      <c r="J712" s="27"/>
      <c r="K712" s="27"/>
      <c r="L712" s="27"/>
    </row>
    <row r="713" ht="15.6" spans="1:12">
      <c r="A713" s="29" t="s">
        <v>435</v>
      </c>
      <c r="B713" s="29" t="s">
        <v>4</v>
      </c>
      <c r="C713" s="29" t="s">
        <v>872</v>
      </c>
      <c r="D713" s="29">
        <v>0.8724</v>
      </c>
      <c r="E713" s="29">
        <v>123.32585</v>
      </c>
      <c r="F713" s="27"/>
      <c r="G713" s="27"/>
      <c r="H713" s="27"/>
      <c r="I713" s="27"/>
      <c r="J713" s="27"/>
      <c r="K713" s="27"/>
      <c r="L713" s="27"/>
    </row>
    <row r="714" ht="15.6" spans="1:12">
      <c r="A714" s="29" t="s">
        <v>873</v>
      </c>
      <c r="B714" s="29" t="s">
        <v>4</v>
      </c>
      <c r="C714" s="29" t="s">
        <v>874</v>
      </c>
      <c r="D714" s="29">
        <v>0.85855</v>
      </c>
      <c r="E714" s="29">
        <v>123.33068</v>
      </c>
      <c r="F714" s="27"/>
      <c r="G714" s="27"/>
      <c r="H714" s="27"/>
      <c r="I714" s="27"/>
      <c r="J714" s="27"/>
      <c r="K714" s="27"/>
      <c r="L714" s="27"/>
    </row>
    <row r="715" ht="15.6" spans="1:12">
      <c r="A715" s="29" t="s">
        <v>437</v>
      </c>
      <c r="B715" s="29" t="s">
        <v>4</v>
      </c>
      <c r="C715" s="29" t="s">
        <v>875</v>
      </c>
      <c r="D715" s="29">
        <v>0.90947</v>
      </c>
      <c r="E715" s="29">
        <v>123.2634</v>
      </c>
      <c r="F715" s="27"/>
      <c r="G715" s="27"/>
      <c r="H715" s="27"/>
      <c r="I715" s="27"/>
      <c r="J715" s="27"/>
      <c r="K715" s="27"/>
      <c r="L715" s="27"/>
    </row>
    <row r="716" ht="15.6" spans="1:12">
      <c r="A716" s="29" t="s">
        <v>437</v>
      </c>
      <c r="B716" s="29" t="s">
        <v>4</v>
      </c>
      <c r="C716" s="29" t="s">
        <v>876</v>
      </c>
      <c r="D716" s="29">
        <v>0.90883</v>
      </c>
      <c r="E716" s="29">
        <v>123.26473</v>
      </c>
      <c r="F716" s="27"/>
      <c r="G716" s="27"/>
      <c r="H716" s="27"/>
      <c r="I716" s="27"/>
      <c r="J716" s="27"/>
      <c r="K716" s="27"/>
      <c r="L716" s="27"/>
    </row>
    <row r="717" ht="15.6" spans="1:12">
      <c r="A717" s="29" t="s">
        <v>877</v>
      </c>
      <c r="B717" s="29" t="s">
        <v>4</v>
      </c>
      <c r="C717" s="29" t="s">
        <v>878</v>
      </c>
      <c r="D717" s="29">
        <v>0.94705</v>
      </c>
      <c r="E717" s="29">
        <v>123.17192</v>
      </c>
      <c r="F717" s="27"/>
      <c r="G717" s="27"/>
      <c r="H717" s="27"/>
      <c r="I717" s="27"/>
      <c r="J717" s="27"/>
      <c r="K717" s="27"/>
      <c r="L717" s="27"/>
    </row>
    <row r="718" ht="15.6" spans="1:12">
      <c r="A718" s="29" t="s">
        <v>444</v>
      </c>
      <c r="B718" s="29" t="s">
        <v>4</v>
      </c>
      <c r="C718" s="29" t="s">
        <v>879</v>
      </c>
      <c r="D718" s="29">
        <v>0.90228</v>
      </c>
      <c r="E718" s="29">
        <v>123.17972</v>
      </c>
      <c r="F718" s="27"/>
      <c r="G718" s="27"/>
      <c r="H718" s="27"/>
      <c r="I718" s="27"/>
      <c r="J718" s="27"/>
      <c r="K718" s="27"/>
      <c r="L718" s="27"/>
    </row>
    <row r="719" ht="15.6" spans="1:12">
      <c r="A719" s="29" t="s">
        <v>880</v>
      </c>
      <c r="B719" s="29" t="s">
        <v>4</v>
      </c>
      <c r="C719" s="29" t="s">
        <v>881</v>
      </c>
      <c r="D719" s="29">
        <v>0.90093</v>
      </c>
      <c r="E719" s="29">
        <v>123.16432</v>
      </c>
      <c r="F719" s="27"/>
      <c r="G719" s="27"/>
      <c r="H719" s="27"/>
      <c r="I719" s="27"/>
      <c r="J719" s="27"/>
      <c r="K719" s="27"/>
      <c r="L719" s="27"/>
    </row>
    <row r="720" ht="15.6" spans="1:12">
      <c r="A720" s="29" t="s">
        <v>446</v>
      </c>
      <c r="B720" s="29" t="s">
        <v>132</v>
      </c>
      <c r="C720" s="29" t="s">
        <v>882</v>
      </c>
      <c r="D720" s="29">
        <v>0.747097</v>
      </c>
      <c r="E720" s="29">
        <v>124.315643</v>
      </c>
      <c r="F720" s="27"/>
      <c r="G720" s="27"/>
      <c r="H720" s="27"/>
      <c r="I720" s="27"/>
      <c r="J720" s="27"/>
      <c r="K720" s="27"/>
      <c r="L720" s="27"/>
    </row>
    <row r="721" ht="15.6" spans="1:12">
      <c r="A721" s="29" t="s">
        <v>446</v>
      </c>
      <c r="B721" s="29" t="s">
        <v>132</v>
      </c>
      <c r="C721" s="29" t="s">
        <v>883</v>
      </c>
      <c r="D721" s="29">
        <v>0.753133</v>
      </c>
      <c r="E721" s="29">
        <v>124.320783</v>
      </c>
      <c r="F721" s="27"/>
      <c r="G721" s="27"/>
      <c r="H721" s="27"/>
      <c r="I721" s="27"/>
      <c r="J721" s="27"/>
      <c r="K721" s="27"/>
      <c r="L721" s="27"/>
    </row>
    <row r="722" ht="15.6" spans="1:12">
      <c r="A722" s="29" t="s">
        <v>446</v>
      </c>
      <c r="B722" s="29" t="s">
        <v>132</v>
      </c>
      <c r="C722" s="29" t="s">
        <v>884</v>
      </c>
      <c r="D722" s="29">
        <v>0.748983333</v>
      </c>
      <c r="E722" s="29">
        <v>124.3198</v>
      </c>
      <c r="F722" s="27"/>
      <c r="G722" s="27"/>
      <c r="H722" s="27"/>
      <c r="I722" s="27"/>
      <c r="J722" s="27"/>
      <c r="K722" s="27"/>
      <c r="L722" s="27"/>
    </row>
    <row r="723" ht="15.6" spans="1:12">
      <c r="A723" s="29" t="s">
        <v>605</v>
      </c>
      <c r="B723" s="29" t="s">
        <v>4</v>
      </c>
      <c r="C723" s="29" t="s">
        <v>885</v>
      </c>
      <c r="D723" s="29">
        <v>0.87905</v>
      </c>
      <c r="E723" s="29">
        <v>123.45295</v>
      </c>
      <c r="F723" s="27"/>
      <c r="G723" s="27"/>
      <c r="H723" s="27"/>
      <c r="I723" s="27"/>
      <c r="J723" s="27"/>
      <c r="K723" s="27"/>
      <c r="L723" s="27"/>
    </row>
    <row r="724" ht="15.6" spans="1:12">
      <c r="A724" s="29" t="s">
        <v>886</v>
      </c>
      <c r="B724" s="29" t="s">
        <v>132</v>
      </c>
      <c r="C724" s="29" t="s">
        <v>887</v>
      </c>
      <c r="D724" s="29">
        <v>0.734801</v>
      </c>
      <c r="E724" s="29">
        <v>124.286718</v>
      </c>
      <c r="F724" s="27"/>
      <c r="G724" s="27"/>
      <c r="H724" s="27"/>
      <c r="I724" s="27"/>
      <c r="J724" s="27"/>
      <c r="K724" s="27"/>
      <c r="L724" s="27"/>
    </row>
    <row r="725" ht="15.6" spans="1:12">
      <c r="A725" s="29" t="s">
        <v>454</v>
      </c>
      <c r="B725" s="29" t="s">
        <v>132</v>
      </c>
      <c r="C725" s="29" t="s">
        <v>888</v>
      </c>
      <c r="D725" s="29">
        <v>0.729708</v>
      </c>
      <c r="E725" s="29">
        <v>124.293043</v>
      </c>
      <c r="F725" s="27"/>
      <c r="G725" s="27"/>
      <c r="H725" s="27"/>
      <c r="I725" s="27"/>
      <c r="J725" s="27"/>
      <c r="K725" s="27"/>
      <c r="L725" s="27"/>
    </row>
    <row r="726" ht="15.6" spans="1:12">
      <c r="A726" s="29" t="s">
        <v>889</v>
      </c>
      <c r="B726" s="29" t="s">
        <v>132</v>
      </c>
      <c r="C726" s="29" t="s">
        <v>890</v>
      </c>
      <c r="D726" s="29">
        <v>0.730617</v>
      </c>
      <c r="E726" s="29">
        <v>124.297617</v>
      </c>
      <c r="F726" s="27"/>
      <c r="G726" s="27"/>
      <c r="H726" s="27"/>
      <c r="I726" s="27"/>
      <c r="J726" s="27"/>
      <c r="K726" s="27"/>
      <c r="L726" s="27"/>
    </row>
    <row r="727" ht="15.6" spans="1:12">
      <c r="A727" s="29" t="s">
        <v>418</v>
      </c>
      <c r="B727" s="29" t="s">
        <v>132</v>
      </c>
      <c r="C727" s="29" t="s">
        <v>891</v>
      </c>
      <c r="D727" s="29">
        <v>0.7363</v>
      </c>
      <c r="E727" s="29">
        <v>124.301733</v>
      </c>
      <c r="F727" s="27"/>
      <c r="G727" s="27"/>
      <c r="H727" s="27"/>
      <c r="I727" s="27"/>
      <c r="J727" s="27"/>
      <c r="K727" s="27"/>
      <c r="L727" s="27"/>
    </row>
    <row r="728" ht="15.6" spans="1:12">
      <c r="A728" s="29" t="s">
        <v>418</v>
      </c>
      <c r="B728" s="29" t="s">
        <v>132</v>
      </c>
      <c r="C728" s="29" t="s">
        <v>892</v>
      </c>
      <c r="D728" s="29">
        <v>0.735771</v>
      </c>
      <c r="E728" s="29">
        <v>124.300582</v>
      </c>
      <c r="F728" s="27"/>
      <c r="G728" s="27"/>
      <c r="H728" s="27"/>
      <c r="I728" s="27"/>
      <c r="J728" s="27"/>
      <c r="K728" s="27"/>
      <c r="L728" s="27"/>
    </row>
    <row r="729" ht="15.6" spans="1:12">
      <c r="A729" s="29" t="s">
        <v>418</v>
      </c>
      <c r="B729" s="29" t="s">
        <v>132</v>
      </c>
      <c r="C729" s="29" t="s">
        <v>893</v>
      </c>
      <c r="D729" s="29">
        <v>0.735788</v>
      </c>
      <c r="E729" s="29">
        <v>124.306314</v>
      </c>
      <c r="F729" s="27"/>
      <c r="G729" s="27"/>
      <c r="H729" s="27"/>
      <c r="I729" s="27"/>
      <c r="J729" s="27"/>
      <c r="K729" s="27"/>
      <c r="L729" s="27"/>
    </row>
    <row r="730" ht="15.6" spans="1:12">
      <c r="A730" s="29" t="s">
        <v>418</v>
      </c>
      <c r="B730" s="29" t="s">
        <v>132</v>
      </c>
      <c r="C730" s="29" t="s">
        <v>894</v>
      </c>
      <c r="D730" s="29">
        <v>0.735633</v>
      </c>
      <c r="E730" s="29">
        <v>124.308262</v>
      </c>
      <c r="F730" s="27"/>
      <c r="G730" s="27"/>
      <c r="H730" s="27"/>
      <c r="I730" s="27"/>
      <c r="J730" s="27"/>
      <c r="K730" s="27"/>
      <c r="L730" s="27"/>
    </row>
    <row r="731" ht="15.6" spans="1:12">
      <c r="A731" s="29" t="s">
        <v>448</v>
      </c>
      <c r="B731" s="29" t="s">
        <v>132</v>
      </c>
      <c r="C731" s="29" t="s">
        <v>895</v>
      </c>
      <c r="D731" s="29">
        <v>0.737730277</v>
      </c>
      <c r="E731" s="29">
        <v>124.313932257</v>
      </c>
      <c r="F731" s="27"/>
      <c r="G731" s="27"/>
      <c r="H731" s="27"/>
      <c r="I731" s="27"/>
      <c r="J731" s="27"/>
      <c r="K731" s="27"/>
      <c r="L731" s="27"/>
    </row>
    <row r="732" ht="15.6" spans="1:12">
      <c r="A732" s="29" t="s">
        <v>418</v>
      </c>
      <c r="B732" s="29" t="s">
        <v>132</v>
      </c>
      <c r="C732" s="29" t="s">
        <v>896</v>
      </c>
      <c r="D732" s="29">
        <v>0.736718608</v>
      </c>
      <c r="E732" s="29">
        <v>124.3105942839</v>
      </c>
      <c r="F732" s="27"/>
      <c r="G732" s="27"/>
      <c r="H732" s="27"/>
      <c r="I732" s="27"/>
      <c r="J732" s="27"/>
      <c r="K732" s="27"/>
      <c r="L732" s="27"/>
    </row>
    <row r="733" ht="15.6" spans="1:12">
      <c r="A733" s="29" t="s">
        <v>131</v>
      </c>
      <c r="B733" s="29" t="s">
        <v>131</v>
      </c>
      <c r="C733" s="29" t="s">
        <v>897</v>
      </c>
      <c r="D733" s="29">
        <v>0.575896</v>
      </c>
      <c r="E733" s="29">
        <v>124.094045</v>
      </c>
      <c r="F733" s="27"/>
      <c r="G733" s="27"/>
      <c r="H733" s="27"/>
      <c r="I733" s="27"/>
      <c r="J733" s="27"/>
      <c r="K733" s="27"/>
      <c r="L733" s="27"/>
    </row>
    <row r="734" ht="15.6" spans="1:12">
      <c r="A734" s="29" t="s">
        <v>131</v>
      </c>
      <c r="B734" s="29" t="s">
        <v>131</v>
      </c>
      <c r="C734" s="29" t="s">
        <v>898</v>
      </c>
      <c r="D734" s="29">
        <v>0.575072</v>
      </c>
      <c r="E734" s="29">
        <v>124.058621</v>
      </c>
      <c r="F734" s="27"/>
      <c r="G734" s="27"/>
      <c r="H734" s="27"/>
      <c r="I734" s="27"/>
      <c r="J734" s="27"/>
      <c r="K734" s="27"/>
      <c r="L734" s="27"/>
    </row>
    <row r="735" ht="15.6" spans="1:12">
      <c r="A735" s="29" t="s">
        <v>131</v>
      </c>
      <c r="B735" s="29" t="s">
        <v>131</v>
      </c>
      <c r="C735" s="29" t="s">
        <v>899</v>
      </c>
      <c r="D735" s="29">
        <v>0.573096</v>
      </c>
      <c r="E735" s="29">
        <v>124.04973</v>
      </c>
      <c r="F735" s="27"/>
      <c r="G735" s="27"/>
      <c r="H735" s="27"/>
      <c r="I735" s="27"/>
      <c r="J735" s="27"/>
      <c r="K735" s="27"/>
      <c r="L735" s="27"/>
    </row>
    <row r="736" ht="15.6" spans="1:12">
      <c r="A736" s="29" t="s">
        <v>131</v>
      </c>
      <c r="B736" s="29" t="s">
        <v>131</v>
      </c>
      <c r="C736" s="29" t="s">
        <v>900</v>
      </c>
      <c r="D736" s="29">
        <v>0.56488</v>
      </c>
      <c r="E736" s="29">
        <v>123.98921</v>
      </c>
      <c r="F736" s="27"/>
      <c r="G736" s="27"/>
      <c r="H736" s="27"/>
      <c r="I736" s="27"/>
      <c r="J736" s="27"/>
      <c r="K736" s="27"/>
      <c r="L736" s="27"/>
    </row>
    <row r="737" ht="15.6" spans="1:12">
      <c r="A737" s="29" t="s">
        <v>131</v>
      </c>
      <c r="B737" s="29" t="s">
        <v>131</v>
      </c>
      <c r="C737" s="29" t="s">
        <v>901</v>
      </c>
      <c r="D737" s="29">
        <v>0.54573</v>
      </c>
      <c r="E737" s="29">
        <v>123.99978</v>
      </c>
      <c r="F737" s="27"/>
      <c r="G737" s="27"/>
      <c r="H737" s="27"/>
      <c r="I737" s="27"/>
      <c r="J737" s="27"/>
      <c r="K737" s="27"/>
      <c r="L737" s="27"/>
    </row>
    <row r="738" ht="15.6" spans="1:12">
      <c r="A738" s="29" t="s">
        <v>131</v>
      </c>
      <c r="B738" s="29" t="s">
        <v>131</v>
      </c>
      <c r="C738" s="29" t="s">
        <v>902</v>
      </c>
      <c r="D738" s="29">
        <v>0.57396</v>
      </c>
      <c r="E738" s="29">
        <v>123.98626</v>
      </c>
      <c r="F738" s="27"/>
      <c r="G738" s="27"/>
      <c r="H738" s="27"/>
      <c r="I738" s="27"/>
      <c r="J738" s="27"/>
      <c r="K738" s="27"/>
      <c r="L738" s="27"/>
    </row>
    <row r="739" ht="15.6" spans="1:12">
      <c r="A739" s="29" t="s">
        <v>131</v>
      </c>
      <c r="B739" s="29" t="s">
        <v>131</v>
      </c>
      <c r="C739" s="29" t="s">
        <v>903</v>
      </c>
      <c r="D739" s="29">
        <v>0.57867</v>
      </c>
      <c r="E739" s="29">
        <v>124.0768</v>
      </c>
      <c r="F739" s="27"/>
      <c r="G739" s="27"/>
      <c r="H739" s="27"/>
      <c r="I739" s="27"/>
      <c r="J739" s="27"/>
      <c r="K739" s="27"/>
      <c r="L739" s="27"/>
    </row>
    <row r="740" ht="15.6" spans="1:12">
      <c r="A740" s="29" t="s">
        <v>136</v>
      </c>
      <c r="B740" s="29" t="s">
        <v>132</v>
      </c>
      <c r="C740" s="29" t="s">
        <v>904</v>
      </c>
      <c r="D740" s="29">
        <v>0.602767</v>
      </c>
      <c r="E740" s="29">
        <v>124.286883</v>
      </c>
      <c r="F740" s="27"/>
      <c r="G740" s="27"/>
      <c r="H740" s="27"/>
      <c r="I740" s="27"/>
      <c r="J740" s="27"/>
      <c r="K740" s="27"/>
      <c r="L740" s="27"/>
    </row>
    <row r="741" ht="15.6" spans="1:12">
      <c r="A741" s="29" t="s">
        <v>136</v>
      </c>
      <c r="B741" s="29" t="s">
        <v>132</v>
      </c>
      <c r="C741" s="29" t="s">
        <v>905</v>
      </c>
      <c r="D741" s="29">
        <v>0.646937</v>
      </c>
      <c r="E741" s="29">
        <v>124.309071</v>
      </c>
      <c r="F741" s="27"/>
      <c r="G741" s="27"/>
      <c r="H741" s="27"/>
      <c r="I741" s="27"/>
      <c r="J741" s="27"/>
      <c r="K741" s="27"/>
      <c r="L741" s="27"/>
    </row>
    <row r="742" ht="15.6" spans="1:12">
      <c r="A742" s="29" t="s">
        <v>136</v>
      </c>
      <c r="B742" s="29" t="s">
        <v>132</v>
      </c>
      <c r="C742" s="29" t="s">
        <v>906</v>
      </c>
      <c r="D742" s="29">
        <v>0.696215</v>
      </c>
      <c r="E742" s="29">
        <v>124.299845</v>
      </c>
      <c r="F742" s="27"/>
      <c r="G742" s="27"/>
      <c r="H742" s="27"/>
      <c r="I742" s="27"/>
      <c r="J742" s="27"/>
      <c r="K742" s="27"/>
      <c r="L742" s="27"/>
    </row>
    <row r="743" ht="15.6" spans="1:12">
      <c r="A743" s="29" t="s">
        <v>131</v>
      </c>
      <c r="B743" s="29" t="s">
        <v>132</v>
      </c>
      <c r="C743" s="29" t="s">
        <v>907</v>
      </c>
      <c r="D743" s="29">
        <v>0.604223</v>
      </c>
      <c r="E743" s="29">
        <v>124.261107</v>
      </c>
      <c r="F743" s="27"/>
      <c r="G743" s="27"/>
      <c r="H743" s="27"/>
      <c r="I743" s="27"/>
      <c r="J743" s="27"/>
      <c r="K743" s="27"/>
      <c r="L743" s="27"/>
    </row>
    <row r="744" ht="15.6" spans="1:12">
      <c r="A744" s="29" t="s">
        <v>324</v>
      </c>
      <c r="B744" s="29" t="s">
        <v>101</v>
      </c>
      <c r="C744" s="29" t="s">
        <v>908</v>
      </c>
      <c r="D744" s="29">
        <v>0.87991</v>
      </c>
      <c r="E744" s="29">
        <v>124.04495</v>
      </c>
      <c r="F744" s="27"/>
      <c r="G744" s="27"/>
      <c r="H744" s="27"/>
      <c r="I744" s="27"/>
      <c r="J744" s="27"/>
      <c r="K744" s="27"/>
      <c r="L744" s="27"/>
    </row>
    <row r="745" ht="15.6" spans="1:12">
      <c r="A745" s="29" t="s">
        <v>324</v>
      </c>
      <c r="B745" s="29" t="s">
        <v>101</v>
      </c>
      <c r="C745" s="29" t="s">
        <v>909</v>
      </c>
      <c r="D745" s="29">
        <v>0.86526</v>
      </c>
      <c r="E745" s="29">
        <v>123.99292</v>
      </c>
      <c r="F745" s="27"/>
      <c r="G745" s="27"/>
      <c r="H745" s="27"/>
      <c r="I745" s="27"/>
      <c r="J745" s="27"/>
      <c r="K745" s="27"/>
      <c r="L745" s="27"/>
    </row>
    <row r="746" ht="15.6" spans="1:12">
      <c r="A746" s="29" t="s">
        <v>324</v>
      </c>
      <c r="B746" s="29" t="s">
        <v>101</v>
      </c>
      <c r="C746" s="29" t="s">
        <v>910</v>
      </c>
      <c r="D746" s="29">
        <v>0.87022</v>
      </c>
      <c r="E746" s="29">
        <v>123.99814</v>
      </c>
      <c r="F746" s="27"/>
      <c r="G746" s="27"/>
      <c r="H746" s="27"/>
      <c r="I746" s="27"/>
      <c r="J746" s="27"/>
      <c r="K746" s="27"/>
      <c r="L746" s="27"/>
    </row>
    <row r="747" ht="15.6" spans="1:12">
      <c r="A747" s="29" t="s">
        <v>324</v>
      </c>
      <c r="B747" s="29" t="s">
        <v>101</v>
      </c>
      <c r="C747" s="29" t="s">
        <v>911</v>
      </c>
      <c r="D747" s="29">
        <v>0.87318</v>
      </c>
      <c r="E747" s="29">
        <v>124.00531</v>
      </c>
      <c r="F747" s="27"/>
      <c r="G747" s="27"/>
      <c r="H747" s="27"/>
      <c r="I747" s="27"/>
      <c r="J747" s="27"/>
      <c r="K747" s="27"/>
      <c r="L747" s="27"/>
    </row>
    <row r="748" ht="15.6" spans="1:12">
      <c r="A748" s="29" t="s">
        <v>324</v>
      </c>
      <c r="B748" s="29" t="s">
        <v>101</v>
      </c>
      <c r="C748" s="29" t="s">
        <v>912</v>
      </c>
      <c r="D748" s="29">
        <v>0.85126</v>
      </c>
      <c r="E748" s="29">
        <v>124.00317</v>
      </c>
      <c r="F748" s="27"/>
      <c r="G748" s="27"/>
      <c r="H748" s="27"/>
      <c r="I748" s="27"/>
      <c r="J748" s="27"/>
      <c r="K748" s="27"/>
      <c r="L748" s="27"/>
    </row>
    <row r="749" ht="15.6" spans="1:12">
      <c r="A749" s="29" t="s">
        <v>131</v>
      </c>
      <c r="B749" s="29" t="s">
        <v>132</v>
      </c>
      <c r="C749" s="29" t="s">
        <v>913</v>
      </c>
      <c r="D749" s="29">
        <v>0.674275</v>
      </c>
      <c r="E749" s="29">
        <v>124.267108</v>
      </c>
      <c r="F749" s="27"/>
      <c r="G749" s="27"/>
      <c r="H749" s="27"/>
      <c r="I749" s="27"/>
      <c r="J749" s="27"/>
      <c r="K749" s="27"/>
      <c r="L749" s="27"/>
    </row>
    <row r="750" ht="15.6" spans="1:12">
      <c r="A750" s="29" t="s">
        <v>136</v>
      </c>
      <c r="B750" s="29" t="s">
        <v>132</v>
      </c>
      <c r="C750" s="29" t="s">
        <v>914</v>
      </c>
      <c r="D750" s="29">
        <v>0.723733944</v>
      </c>
      <c r="E750" s="29">
        <v>124.2979041182</v>
      </c>
      <c r="F750" s="27"/>
      <c r="G750" s="27"/>
      <c r="H750" s="27"/>
      <c r="I750" s="27"/>
      <c r="J750" s="27"/>
      <c r="K750" s="27"/>
      <c r="L750" s="27"/>
    </row>
    <row r="751" ht="15.6" spans="1:12">
      <c r="A751" s="29" t="s">
        <v>136</v>
      </c>
      <c r="B751" s="29" t="s">
        <v>132</v>
      </c>
      <c r="C751" s="29" t="s">
        <v>915</v>
      </c>
      <c r="D751" s="29">
        <v>0.726723</v>
      </c>
      <c r="E751" s="29">
        <v>124.293858</v>
      </c>
      <c r="F751" s="27"/>
      <c r="G751" s="27"/>
      <c r="H751" s="27"/>
      <c r="I751" s="27"/>
      <c r="J751" s="27"/>
      <c r="K751" s="27"/>
      <c r="L751" s="27"/>
    </row>
    <row r="752" ht="15.6" spans="1:12">
      <c r="A752" s="29" t="s">
        <v>131</v>
      </c>
      <c r="B752" s="29" t="s">
        <v>132</v>
      </c>
      <c r="C752" s="29" t="s">
        <v>916</v>
      </c>
      <c r="D752" s="29">
        <v>0.59839</v>
      </c>
      <c r="E752" s="29">
        <v>124.25579</v>
      </c>
      <c r="F752" s="27"/>
      <c r="G752" s="27"/>
      <c r="H752" s="27"/>
      <c r="I752" s="27"/>
      <c r="J752" s="27"/>
      <c r="K752" s="27"/>
      <c r="L752" s="27"/>
    </row>
    <row r="753" ht="15.6" spans="1:12">
      <c r="A753" s="29" t="s">
        <v>131</v>
      </c>
      <c r="B753" s="29" t="s">
        <v>132</v>
      </c>
      <c r="C753" s="29" t="s">
        <v>917</v>
      </c>
      <c r="D753" s="29">
        <v>0.585877</v>
      </c>
      <c r="E753" s="29">
        <v>124.263151</v>
      </c>
      <c r="F753" s="27"/>
      <c r="G753" s="27"/>
      <c r="H753" s="27"/>
      <c r="I753" s="27"/>
      <c r="J753" s="27"/>
      <c r="K753" s="27"/>
      <c r="L753" s="27"/>
    </row>
    <row r="754" ht="15.6" spans="1:12">
      <c r="A754" s="29" t="s">
        <v>131</v>
      </c>
      <c r="B754" s="29" t="s">
        <v>132</v>
      </c>
      <c r="C754" s="29" t="s">
        <v>918</v>
      </c>
      <c r="D754" s="29">
        <v>0.606133</v>
      </c>
      <c r="E754" s="29">
        <v>124.278739</v>
      </c>
      <c r="F754" s="27"/>
      <c r="G754" s="27"/>
      <c r="H754" s="27"/>
      <c r="I754" s="27"/>
      <c r="J754" s="27"/>
      <c r="K754" s="27"/>
      <c r="L754" s="27"/>
    </row>
    <row r="755" ht="15.6" spans="1:12">
      <c r="A755" s="29" t="s">
        <v>136</v>
      </c>
      <c r="B755" s="29" t="s">
        <v>132</v>
      </c>
      <c r="C755" s="29" t="s">
        <v>919</v>
      </c>
      <c r="D755" s="29">
        <v>0.5984</v>
      </c>
      <c r="E755" s="29">
        <v>124.287983</v>
      </c>
      <c r="F755" s="27"/>
      <c r="G755" s="27"/>
      <c r="H755" s="27"/>
      <c r="I755" s="27"/>
      <c r="J755" s="27"/>
      <c r="K755" s="27"/>
      <c r="L755" s="27"/>
    </row>
    <row r="756" ht="15.6" spans="1:12">
      <c r="A756" s="29" t="s">
        <v>920</v>
      </c>
      <c r="B756" s="29" t="s">
        <v>4</v>
      </c>
      <c r="C756" s="29" t="s">
        <v>921</v>
      </c>
      <c r="D756" s="29">
        <v>0.93393</v>
      </c>
      <c r="E756" s="29">
        <v>123.24042</v>
      </c>
      <c r="F756" s="27"/>
      <c r="G756" s="27"/>
      <c r="H756" s="27"/>
      <c r="I756" s="27"/>
      <c r="J756" s="27"/>
      <c r="K756" s="27"/>
      <c r="L756" s="27"/>
    </row>
    <row r="757" ht="15.6" spans="1:12">
      <c r="A757" s="29" t="s">
        <v>489</v>
      </c>
      <c r="B757" s="29" t="s">
        <v>22</v>
      </c>
      <c r="C757" s="29" t="s">
        <v>922</v>
      </c>
      <c r="D757" s="29">
        <v>0.31591</v>
      </c>
      <c r="E757" s="29">
        <v>123.70187</v>
      </c>
      <c r="F757" s="27"/>
      <c r="G757" s="27"/>
      <c r="H757" s="27"/>
      <c r="I757" s="27"/>
      <c r="J757" s="27"/>
      <c r="K757" s="27"/>
      <c r="L757" s="27"/>
    </row>
    <row r="758" ht="15.6" spans="1:12">
      <c r="A758" s="29" t="s">
        <v>493</v>
      </c>
      <c r="B758" s="29" t="s">
        <v>22</v>
      </c>
      <c r="C758" s="29" t="s">
        <v>923</v>
      </c>
      <c r="D758" s="29">
        <v>0.29994</v>
      </c>
      <c r="E758" s="29">
        <v>123.67574</v>
      </c>
      <c r="F758" s="27"/>
      <c r="G758" s="27"/>
      <c r="H758" s="27"/>
      <c r="I758" s="27"/>
      <c r="J758" s="27"/>
      <c r="K758" s="27"/>
      <c r="L758" s="27"/>
    </row>
    <row r="759" ht="15.6" spans="1:12">
      <c r="A759" s="29" t="s">
        <v>493</v>
      </c>
      <c r="B759" s="29" t="s">
        <v>22</v>
      </c>
      <c r="C759" s="29" t="s">
        <v>924</v>
      </c>
      <c r="D759" s="29">
        <v>0.31674</v>
      </c>
      <c r="E759" s="29">
        <v>123.48374</v>
      </c>
      <c r="F759" s="27"/>
      <c r="G759" s="27"/>
      <c r="H759" s="27"/>
      <c r="I759" s="27"/>
      <c r="J759" s="27"/>
      <c r="K759" s="27"/>
      <c r="L759" s="27"/>
    </row>
    <row r="760" ht="15.6" spans="1:12">
      <c r="A760" s="29" t="s">
        <v>925</v>
      </c>
      <c r="B760" s="29" t="s">
        <v>4</v>
      </c>
      <c r="C760" s="29" t="s">
        <v>926</v>
      </c>
      <c r="D760" s="29">
        <v>0.91117</v>
      </c>
      <c r="E760" s="29">
        <v>123.28637</v>
      </c>
      <c r="F760" s="27"/>
      <c r="G760" s="27"/>
      <c r="H760" s="27"/>
      <c r="I760" s="27"/>
      <c r="J760" s="27"/>
      <c r="K760" s="27"/>
      <c r="L760" s="27"/>
    </row>
    <row r="761" ht="15.6" spans="1:12">
      <c r="A761" s="29" t="s">
        <v>429</v>
      </c>
      <c r="B761" s="29" t="s">
        <v>4</v>
      </c>
      <c r="C761" s="29" t="s">
        <v>927</v>
      </c>
      <c r="D761" s="29">
        <v>0.90747</v>
      </c>
      <c r="E761" s="29">
        <v>123.3059</v>
      </c>
      <c r="F761" s="27"/>
      <c r="G761" s="27"/>
      <c r="H761" s="27"/>
      <c r="I761" s="27"/>
      <c r="J761" s="27"/>
      <c r="K761" s="27"/>
      <c r="L761" s="27"/>
    </row>
    <row r="762" ht="15.6" spans="1:12">
      <c r="A762" s="29" t="s">
        <v>429</v>
      </c>
      <c r="B762" s="29" t="s">
        <v>4</v>
      </c>
      <c r="C762" s="29" t="s">
        <v>928</v>
      </c>
      <c r="D762" s="29">
        <v>0.90253</v>
      </c>
      <c r="E762" s="29">
        <v>123.30728</v>
      </c>
      <c r="F762" s="27"/>
      <c r="G762" s="27"/>
      <c r="H762" s="27"/>
      <c r="I762" s="27"/>
      <c r="J762" s="27"/>
      <c r="K762" s="27"/>
      <c r="L762" s="27"/>
    </row>
    <row r="763" ht="15.6" spans="1:12">
      <c r="A763" s="29" t="s">
        <v>433</v>
      </c>
      <c r="B763" s="29" t="s">
        <v>4</v>
      </c>
      <c r="C763" s="29" t="s">
        <v>929</v>
      </c>
      <c r="D763" s="29">
        <v>0.89207</v>
      </c>
      <c r="E763" s="29">
        <v>123.31335</v>
      </c>
      <c r="F763" s="27"/>
      <c r="G763" s="27"/>
      <c r="H763" s="27"/>
      <c r="I763" s="27"/>
      <c r="J763" s="27"/>
      <c r="K763" s="27"/>
      <c r="L763" s="27"/>
    </row>
    <row r="764" ht="15.6" spans="1:12">
      <c r="A764" s="29" t="s">
        <v>342</v>
      </c>
      <c r="B764" s="29" t="s">
        <v>39</v>
      </c>
      <c r="C764" s="29" t="s">
        <v>930</v>
      </c>
      <c r="D764" s="29">
        <v>1.09188</v>
      </c>
      <c r="E764" s="29">
        <v>124.33586</v>
      </c>
      <c r="F764" s="27"/>
      <c r="G764" s="27"/>
      <c r="H764" s="27"/>
      <c r="I764" s="27"/>
      <c r="J764" s="27"/>
      <c r="K764" s="27"/>
      <c r="L764" s="27"/>
    </row>
    <row r="765" ht="15.6" spans="1:12">
      <c r="A765" s="29" t="s">
        <v>489</v>
      </c>
      <c r="B765" s="29" t="s">
        <v>22</v>
      </c>
      <c r="C765" s="29" t="s">
        <v>931</v>
      </c>
      <c r="D765" s="29">
        <v>0.3187</v>
      </c>
      <c r="E765" s="29">
        <v>123.75856</v>
      </c>
      <c r="F765" s="27"/>
      <c r="G765" s="27"/>
      <c r="H765" s="27"/>
      <c r="I765" s="27"/>
      <c r="J765" s="27"/>
      <c r="K765" s="27"/>
      <c r="L765" s="27"/>
    </row>
    <row r="766" ht="15.6" spans="1:12">
      <c r="A766" s="29" t="s">
        <v>489</v>
      </c>
      <c r="B766" s="29" t="s">
        <v>22</v>
      </c>
      <c r="C766" s="29" t="s">
        <v>932</v>
      </c>
      <c r="D766" s="29">
        <v>0.32444</v>
      </c>
      <c r="E766" s="29">
        <v>123.73436</v>
      </c>
      <c r="F766" s="27"/>
      <c r="G766" s="27"/>
      <c r="H766" s="27"/>
      <c r="I766" s="27"/>
      <c r="J766" s="27"/>
      <c r="K766" s="27"/>
      <c r="L766" s="27"/>
    </row>
    <row r="767" ht="15.6" spans="1:12">
      <c r="A767" s="29" t="s">
        <v>497</v>
      </c>
      <c r="B767" s="29" t="s">
        <v>101</v>
      </c>
      <c r="C767" s="29" t="s">
        <v>933</v>
      </c>
      <c r="D767" s="29">
        <v>0.99716</v>
      </c>
      <c r="E767" s="29">
        <v>124.28497</v>
      </c>
      <c r="F767" s="27"/>
      <c r="G767" s="27"/>
      <c r="H767" s="27"/>
      <c r="I767" s="27"/>
      <c r="J767" s="27"/>
      <c r="K767" s="27"/>
      <c r="L767" s="27"/>
    </row>
    <row r="768" ht="15.6" spans="1:12">
      <c r="A768" s="29" t="s">
        <v>497</v>
      </c>
      <c r="B768" s="29" t="s">
        <v>101</v>
      </c>
      <c r="C768" s="29" t="s">
        <v>934</v>
      </c>
      <c r="D768" s="29">
        <v>0.99928</v>
      </c>
      <c r="E768" s="29">
        <v>124.28975</v>
      </c>
      <c r="F768" s="27"/>
      <c r="G768" s="27"/>
      <c r="H768" s="27"/>
      <c r="I768" s="27"/>
      <c r="J768" s="27"/>
      <c r="K768" s="27"/>
      <c r="L768" s="27"/>
    </row>
    <row r="769" ht="15.6" spans="1:12">
      <c r="A769" s="29" t="s">
        <v>342</v>
      </c>
      <c r="B769" s="29" t="s">
        <v>39</v>
      </c>
      <c r="C769" s="29" t="s">
        <v>935</v>
      </c>
      <c r="D769" s="29">
        <v>0.91642</v>
      </c>
      <c r="E769" s="29">
        <v>124.10612</v>
      </c>
      <c r="F769" s="27"/>
      <c r="G769" s="27"/>
      <c r="H769" s="27"/>
      <c r="I769" s="27"/>
      <c r="J769" s="27"/>
      <c r="K769" s="27"/>
      <c r="L769" s="27"/>
    </row>
    <row r="770" ht="15.6" spans="1:12">
      <c r="A770" s="29" t="s">
        <v>342</v>
      </c>
      <c r="B770" s="29" t="s">
        <v>39</v>
      </c>
      <c r="C770" s="29" t="s">
        <v>936</v>
      </c>
      <c r="D770" s="29">
        <v>0.91789</v>
      </c>
      <c r="E770" s="29">
        <v>124.11449</v>
      </c>
      <c r="F770" s="27"/>
      <c r="G770" s="27"/>
      <c r="H770" s="27"/>
      <c r="I770" s="27"/>
      <c r="J770" s="27"/>
      <c r="K770" s="27"/>
      <c r="L770" s="27"/>
    </row>
    <row r="771" ht="15.6" spans="1:12">
      <c r="A771" s="29" t="s">
        <v>226</v>
      </c>
      <c r="B771" s="29" t="s">
        <v>101</v>
      </c>
      <c r="C771" s="29" t="s">
        <v>937</v>
      </c>
      <c r="D771" s="29">
        <v>0.91984</v>
      </c>
      <c r="E771" s="29">
        <v>124.09523</v>
      </c>
      <c r="F771" s="27"/>
      <c r="G771" s="27"/>
      <c r="H771" s="27"/>
      <c r="I771" s="27"/>
      <c r="J771" s="27"/>
      <c r="K771" s="27"/>
      <c r="L771" s="27"/>
    </row>
    <row r="772" ht="15.6" spans="1:12">
      <c r="A772" s="29" t="s">
        <v>46</v>
      </c>
      <c r="B772" s="29" t="s">
        <v>22</v>
      </c>
      <c r="C772" s="29" t="s">
        <v>938</v>
      </c>
      <c r="D772" s="29">
        <v>0.35078</v>
      </c>
      <c r="E772" s="29">
        <v>123.91107</v>
      </c>
      <c r="F772" s="27"/>
      <c r="G772" s="27"/>
      <c r="H772" s="27"/>
      <c r="I772" s="27"/>
      <c r="J772" s="27"/>
      <c r="K772" s="27"/>
      <c r="L772" s="27"/>
    </row>
    <row r="773" ht="15.6" spans="1:12">
      <c r="A773" s="29" t="s">
        <v>472</v>
      </c>
      <c r="B773" s="29" t="s">
        <v>22</v>
      </c>
      <c r="C773" s="29" t="s">
        <v>939</v>
      </c>
      <c r="D773" s="29">
        <v>0.35289</v>
      </c>
      <c r="E773" s="29">
        <v>123.88297</v>
      </c>
      <c r="F773" s="27"/>
      <c r="G773" s="27"/>
      <c r="H773" s="27"/>
      <c r="I773" s="27"/>
      <c r="J773" s="27"/>
      <c r="K773" s="27"/>
      <c r="L773" s="27"/>
    </row>
    <row r="774" ht="15.6" spans="1:12">
      <c r="A774" s="29" t="s">
        <v>472</v>
      </c>
      <c r="B774" s="29" t="s">
        <v>22</v>
      </c>
      <c r="C774" s="29" t="s">
        <v>940</v>
      </c>
      <c r="D774" s="29">
        <v>0.33851</v>
      </c>
      <c r="E774" s="29">
        <v>123.8214</v>
      </c>
      <c r="F774" s="27"/>
      <c r="G774" s="27"/>
      <c r="H774" s="27"/>
      <c r="I774" s="27"/>
      <c r="J774" s="27"/>
      <c r="K774" s="27"/>
      <c r="L774" s="27"/>
    </row>
    <row r="775" ht="15.6" spans="1:12">
      <c r="A775" s="29" t="s">
        <v>472</v>
      </c>
      <c r="B775" s="29" t="s">
        <v>22</v>
      </c>
      <c r="C775" s="29" t="s">
        <v>941</v>
      </c>
      <c r="D775" s="29">
        <v>0.3196</v>
      </c>
      <c r="E775" s="29">
        <v>123.79274</v>
      </c>
      <c r="F775" s="27"/>
      <c r="G775" s="27"/>
      <c r="H775" s="27"/>
      <c r="I775" s="27"/>
      <c r="J775" s="27"/>
      <c r="K775" s="27"/>
      <c r="L775" s="27"/>
    </row>
    <row r="776" ht="15.6" spans="1:12">
      <c r="A776" s="29" t="s">
        <v>942</v>
      </c>
      <c r="B776" s="29" t="s">
        <v>173</v>
      </c>
      <c r="C776" s="29" t="s">
        <v>943</v>
      </c>
      <c r="D776" s="29">
        <v>0.805305</v>
      </c>
      <c r="E776" s="29">
        <v>124.067906</v>
      </c>
      <c r="F776" s="27"/>
      <c r="G776" s="27"/>
      <c r="H776" s="27"/>
      <c r="I776" s="27"/>
      <c r="J776" s="27"/>
      <c r="K776" s="27"/>
      <c r="L776" s="27"/>
    </row>
    <row r="777" ht="15.6" spans="1:12">
      <c r="A777" s="29" t="s">
        <v>131</v>
      </c>
      <c r="B777" s="29" t="s">
        <v>131</v>
      </c>
      <c r="C777" s="29" t="s">
        <v>944</v>
      </c>
      <c r="D777" s="29">
        <v>0.6713</v>
      </c>
      <c r="E777" s="29">
        <v>124.2707</v>
      </c>
      <c r="F777" s="27"/>
      <c r="G777" s="27"/>
      <c r="H777" s="27"/>
      <c r="I777" s="27"/>
      <c r="J777" s="27"/>
      <c r="K777" s="27"/>
      <c r="L777" s="27"/>
    </row>
    <row r="778" ht="15.6" spans="1:12">
      <c r="A778" s="29" t="s">
        <v>324</v>
      </c>
      <c r="B778" s="29" t="s">
        <v>101</v>
      </c>
      <c r="C778" s="29" t="s">
        <v>945</v>
      </c>
      <c r="D778" s="29">
        <v>0.86931</v>
      </c>
      <c r="E778" s="29">
        <v>124.02593</v>
      </c>
      <c r="F778" s="27"/>
      <c r="G778" s="27"/>
      <c r="H778" s="27"/>
      <c r="I778" s="27"/>
      <c r="J778" s="27"/>
      <c r="K778" s="27"/>
      <c r="L778" s="27"/>
    </row>
    <row r="779" ht="15.6" spans="1:12">
      <c r="A779" s="29" t="s">
        <v>131</v>
      </c>
      <c r="B779" s="29" t="s">
        <v>131</v>
      </c>
      <c r="C779" s="29" t="s">
        <v>946</v>
      </c>
      <c r="D779" s="29">
        <v>0.61053</v>
      </c>
      <c r="E779" s="29">
        <v>124.08915</v>
      </c>
      <c r="F779" s="27"/>
      <c r="G779" s="27"/>
      <c r="H779" s="27"/>
      <c r="I779" s="27"/>
      <c r="J779" s="27"/>
      <c r="K779" s="27"/>
      <c r="L779" s="27"/>
    </row>
    <row r="780" ht="15.6" spans="1:12">
      <c r="A780" s="29" t="s">
        <v>131</v>
      </c>
      <c r="B780" s="29" t="s">
        <v>131</v>
      </c>
      <c r="C780" s="29" t="s">
        <v>947</v>
      </c>
      <c r="D780" s="29">
        <v>0.653544</v>
      </c>
      <c r="E780" s="29">
        <v>124.193845</v>
      </c>
      <c r="F780" s="27"/>
      <c r="G780" s="27"/>
      <c r="H780" s="27"/>
      <c r="I780" s="27"/>
      <c r="J780" s="27"/>
      <c r="K780" s="27"/>
      <c r="L780" s="27"/>
    </row>
    <row r="781" ht="15.6" spans="1:12">
      <c r="A781" s="29" t="s">
        <v>131</v>
      </c>
      <c r="B781" s="29" t="s">
        <v>131</v>
      </c>
      <c r="C781" s="29" t="s">
        <v>948</v>
      </c>
      <c r="D781" s="29">
        <v>0.651745</v>
      </c>
      <c r="E781" s="29">
        <v>124.175918</v>
      </c>
      <c r="F781" s="27"/>
      <c r="G781" s="27"/>
      <c r="H781" s="27"/>
      <c r="I781" s="27"/>
      <c r="J781" s="27"/>
      <c r="K781" s="27"/>
      <c r="L781" s="27"/>
    </row>
    <row r="782" ht="15.6" spans="1:12">
      <c r="A782" s="29" t="s">
        <v>131</v>
      </c>
      <c r="B782" s="29" t="s">
        <v>131</v>
      </c>
      <c r="C782" s="29" t="s">
        <v>949</v>
      </c>
      <c r="D782" s="29">
        <v>0.55075</v>
      </c>
      <c r="E782" s="29">
        <v>124.02325</v>
      </c>
      <c r="F782" s="27"/>
      <c r="G782" s="27"/>
      <c r="H782" s="27"/>
      <c r="I782" s="27"/>
      <c r="J782" s="27"/>
      <c r="K782" s="27"/>
      <c r="L782" s="27"/>
    </row>
    <row r="783" ht="15.6" spans="1:12">
      <c r="A783" s="29" t="s">
        <v>131</v>
      </c>
      <c r="B783" s="29" t="s">
        <v>131</v>
      </c>
      <c r="C783" s="29" t="s">
        <v>950</v>
      </c>
      <c r="D783" s="29">
        <v>0.548037</v>
      </c>
      <c r="E783" s="29">
        <v>124.020484</v>
      </c>
      <c r="F783" s="27"/>
      <c r="G783" s="27"/>
      <c r="H783" s="27"/>
      <c r="I783" s="27"/>
      <c r="J783" s="27"/>
      <c r="K783" s="27"/>
      <c r="L783" s="27"/>
    </row>
    <row r="784" ht="15.6" spans="1:12">
      <c r="A784" s="29" t="s">
        <v>951</v>
      </c>
      <c r="B784" s="29" t="s">
        <v>4</v>
      </c>
      <c r="C784" s="29" t="s">
        <v>952</v>
      </c>
      <c r="D784" s="29">
        <v>0.90982</v>
      </c>
      <c r="E784" s="29">
        <v>123.27453</v>
      </c>
      <c r="F784" s="27"/>
      <c r="G784" s="27"/>
      <c r="H784" s="27"/>
      <c r="I784" s="27"/>
      <c r="J784" s="27"/>
      <c r="K784" s="27"/>
      <c r="L784" s="27"/>
    </row>
    <row r="785" ht="15.6" spans="1:12">
      <c r="A785" s="29" t="s">
        <v>953</v>
      </c>
      <c r="B785" s="29" t="s">
        <v>4</v>
      </c>
      <c r="C785" s="29" t="s">
        <v>954</v>
      </c>
      <c r="D785" s="29">
        <v>0.89702</v>
      </c>
      <c r="E785" s="29">
        <v>123.31842</v>
      </c>
      <c r="F785" s="27"/>
      <c r="G785" s="27"/>
      <c r="H785" s="27"/>
      <c r="I785" s="27"/>
      <c r="J785" s="27"/>
      <c r="K785" s="27"/>
      <c r="L785" s="27"/>
    </row>
    <row r="786" ht="15.6" spans="1:12">
      <c r="A786" s="29" t="s">
        <v>955</v>
      </c>
      <c r="B786" s="29" t="s">
        <v>4</v>
      </c>
      <c r="C786" s="29" t="s">
        <v>956</v>
      </c>
      <c r="D786" s="29">
        <v>0.88015</v>
      </c>
      <c r="E786" s="29">
        <v>123.51383</v>
      </c>
      <c r="F786" s="27"/>
      <c r="G786" s="27"/>
      <c r="H786" s="27"/>
      <c r="I786" s="27"/>
      <c r="J786" s="27"/>
      <c r="K786" s="27"/>
      <c r="L786" s="27"/>
    </row>
    <row r="787" ht="15.6" spans="1:12">
      <c r="A787" s="29" t="s">
        <v>957</v>
      </c>
      <c r="B787" s="29" t="s">
        <v>4</v>
      </c>
      <c r="C787" s="29" t="s">
        <v>958</v>
      </c>
      <c r="D787" s="29">
        <v>0.87937</v>
      </c>
      <c r="E787" s="29">
        <v>123.52148</v>
      </c>
      <c r="F787" s="27"/>
      <c r="G787" s="27"/>
      <c r="H787" s="27"/>
      <c r="I787" s="27"/>
      <c r="J787" s="27"/>
      <c r="K787" s="27"/>
      <c r="L787" s="27"/>
    </row>
    <row r="788" ht="15.6" spans="1:12">
      <c r="A788" s="29" t="s">
        <v>951</v>
      </c>
      <c r="B788" s="29" t="s">
        <v>4</v>
      </c>
      <c r="C788" s="29" t="s">
        <v>959</v>
      </c>
      <c r="D788" s="29">
        <v>0.90562</v>
      </c>
      <c r="E788" s="29">
        <v>123.273</v>
      </c>
      <c r="F788" s="27"/>
      <c r="G788" s="27"/>
      <c r="H788" s="27"/>
      <c r="I788" s="27"/>
      <c r="J788" s="27"/>
      <c r="K788" s="27"/>
      <c r="L788" s="27"/>
    </row>
    <row r="789" ht="15.6" spans="1:12">
      <c r="A789" s="29" t="s">
        <v>440</v>
      </c>
      <c r="B789" s="29" t="s">
        <v>4</v>
      </c>
      <c r="C789" s="29" t="s">
        <v>960</v>
      </c>
      <c r="D789" s="29">
        <v>0.90387</v>
      </c>
      <c r="E789" s="29">
        <v>123.27052</v>
      </c>
      <c r="F789" s="27"/>
      <c r="G789" s="27"/>
      <c r="H789" s="27"/>
      <c r="I789" s="27"/>
      <c r="J789" s="27"/>
      <c r="K789" s="27"/>
      <c r="L789" s="27"/>
    </row>
    <row r="790" ht="15.6" spans="1:12">
      <c r="A790" s="29" t="s">
        <v>575</v>
      </c>
      <c r="B790" s="29" t="s">
        <v>4</v>
      </c>
      <c r="C790" s="29" t="s">
        <v>961</v>
      </c>
      <c r="D790" s="29">
        <v>0.93942</v>
      </c>
      <c r="E790" s="29">
        <v>123.24132</v>
      </c>
      <c r="F790" s="27"/>
      <c r="G790" s="27"/>
      <c r="H790" s="27"/>
      <c r="I790" s="27"/>
      <c r="J790" s="27"/>
      <c r="K790" s="27"/>
      <c r="L790" s="27"/>
    </row>
    <row r="791" ht="15.6" spans="1:12">
      <c r="A791" s="29" t="s">
        <v>514</v>
      </c>
      <c r="B791" s="29" t="s">
        <v>4</v>
      </c>
      <c r="C791" s="29" t="s">
        <v>962</v>
      </c>
      <c r="D791" s="29">
        <v>0.90711</v>
      </c>
      <c r="E791" s="29">
        <v>123.2152</v>
      </c>
      <c r="F791" s="27"/>
      <c r="G791" s="27"/>
      <c r="H791" s="27"/>
      <c r="I791" s="27"/>
      <c r="J791" s="27"/>
      <c r="K791" s="27"/>
      <c r="L791" s="27"/>
    </row>
    <row r="792" ht="15.6" spans="1:12">
      <c r="A792" s="29" t="s">
        <v>514</v>
      </c>
      <c r="B792" s="29" t="s">
        <v>4</v>
      </c>
      <c r="C792" s="29" t="s">
        <v>963</v>
      </c>
      <c r="D792" s="29">
        <v>0.91885</v>
      </c>
      <c r="E792" s="29">
        <v>123.20302</v>
      </c>
      <c r="F792" s="27"/>
      <c r="G792" s="27"/>
      <c r="H792" s="27"/>
      <c r="I792" s="27"/>
      <c r="J792" s="27"/>
      <c r="K792" s="27"/>
      <c r="L792" s="27"/>
    </row>
    <row r="793" ht="15.6" spans="1:12">
      <c r="A793" s="29" t="s">
        <v>446</v>
      </c>
      <c r="B793" s="29" t="s">
        <v>132</v>
      </c>
      <c r="C793" s="29" t="s">
        <v>964</v>
      </c>
      <c r="D793" s="29">
        <v>0.760966</v>
      </c>
      <c r="E793" s="29">
        <v>124.330047</v>
      </c>
      <c r="F793" s="27"/>
      <c r="G793" s="27"/>
      <c r="H793" s="27"/>
      <c r="I793" s="27"/>
      <c r="J793" s="27"/>
      <c r="K793" s="27"/>
      <c r="L793" s="27"/>
    </row>
    <row r="794" ht="15.6" spans="1:12">
      <c r="A794" s="29" t="s">
        <v>446</v>
      </c>
      <c r="B794" s="29" t="s">
        <v>132</v>
      </c>
      <c r="C794" s="29" t="s">
        <v>965</v>
      </c>
      <c r="D794" s="29">
        <v>0.767283</v>
      </c>
      <c r="E794" s="29">
        <v>124.327483</v>
      </c>
      <c r="F794" s="27"/>
      <c r="G794" s="27"/>
      <c r="H794" s="27"/>
      <c r="I794" s="27"/>
      <c r="J794" s="27"/>
      <c r="K794" s="27"/>
      <c r="L794" s="27"/>
    </row>
    <row r="795" ht="15.6" spans="1:12">
      <c r="A795" s="29" t="s">
        <v>131</v>
      </c>
      <c r="B795" s="29" t="s">
        <v>132</v>
      </c>
      <c r="C795" s="29" t="s">
        <v>966</v>
      </c>
      <c r="D795" s="29">
        <v>0.772083</v>
      </c>
      <c r="E795" s="29">
        <v>124.334017</v>
      </c>
      <c r="F795" s="27"/>
      <c r="G795" s="27"/>
      <c r="H795" s="27"/>
      <c r="I795" s="27"/>
      <c r="J795" s="27"/>
      <c r="K795" s="27"/>
      <c r="L795" s="27"/>
    </row>
    <row r="796" ht="15.6" spans="1:12">
      <c r="A796" s="29" t="s">
        <v>131</v>
      </c>
      <c r="B796" s="29" t="s">
        <v>132</v>
      </c>
      <c r="C796" s="29" t="s">
        <v>967</v>
      </c>
      <c r="D796" s="29">
        <v>0.7777</v>
      </c>
      <c r="E796" s="29">
        <v>124.343117</v>
      </c>
      <c r="F796" s="27"/>
      <c r="G796" s="27"/>
      <c r="H796" s="27"/>
      <c r="I796" s="27"/>
      <c r="J796" s="27"/>
      <c r="K796" s="27"/>
      <c r="L796" s="27"/>
    </row>
    <row r="797" ht="15.6" spans="1:12">
      <c r="A797" s="29" t="s">
        <v>131</v>
      </c>
      <c r="B797" s="29" t="s">
        <v>132</v>
      </c>
      <c r="C797" s="29" t="s">
        <v>968</v>
      </c>
      <c r="D797" s="29">
        <v>0.784283</v>
      </c>
      <c r="E797" s="29">
        <v>124.349617</v>
      </c>
      <c r="F797" s="27"/>
      <c r="G797" s="27"/>
      <c r="H797" s="27"/>
      <c r="I797" s="27"/>
      <c r="J797" s="27"/>
      <c r="K797" s="27"/>
      <c r="L797" s="27"/>
    </row>
    <row r="798" ht="15.6" spans="1:12">
      <c r="A798" s="29" t="s">
        <v>418</v>
      </c>
      <c r="B798" s="29" t="s">
        <v>132</v>
      </c>
      <c r="C798" s="29" t="s">
        <v>969</v>
      </c>
      <c r="D798" s="29">
        <v>0.73016</v>
      </c>
      <c r="E798" s="29">
        <v>124.30208</v>
      </c>
      <c r="F798" s="27"/>
      <c r="G798" s="27"/>
      <c r="H798" s="27"/>
      <c r="I798" s="27"/>
      <c r="J798" s="27"/>
      <c r="K798" s="27"/>
      <c r="L798" s="27"/>
    </row>
    <row r="799" ht="15.6" spans="1:12">
      <c r="A799" s="29" t="s">
        <v>132</v>
      </c>
      <c r="B799" s="29" t="s">
        <v>132</v>
      </c>
      <c r="C799" s="29" t="s">
        <v>970</v>
      </c>
      <c r="D799" s="29">
        <v>0.759967</v>
      </c>
      <c r="E799" s="29">
        <v>124.266233</v>
      </c>
      <c r="F799" s="27"/>
      <c r="G799" s="27"/>
      <c r="H799" s="27"/>
      <c r="I799" s="27"/>
      <c r="J799" s="27"/>
      <c r="K799" s="27"/>
      <c r="L799" s="27"/>
    </row>
    <row r="800" ht="15.6" spans="1:12">
      <c r="A800" s="29" t="s">
        <v>132</v>
      </c>
      <c r="B800" s="29" t="s">
        <v>132</v>
      </c>
      <c r="C800" s="29" t="s">
        <v>971</v>
      </c>
      <c r="D800" s="29">
        <v>0.763233</v>
      </c>
      <c r="E800" s="29">
        <v>124.255952</v>
      </c>
      <c r="F800" s="27"/>
      <c r="G800" s="27"/>
      <c r="H800" s="27"/>
      <c r="I800" s="27"/>
      <c r="J800" s="27"/>
      <c r="K800" s="27"/>
      <c r="L800" s="27"/>
    </row>
    <row r="801" ht="15.6" spans="1:12">
      <c r="A801" s="29" t="s">
        <v>410</v>
      </c>
      <c r="B801" s="29" t="s">
        <v>132</v>
      </c>
      <c r="C801" s="29" t="s">
        <v>972</v>
      </c>
      <c r="D801" s="29">
        <v>0.74235</v>
      </c>
      <c r="E801" s="29">
        <v>124.309717</v>
      </c>
      <c r="F801" s="27"/>
      <c r="G801" s="27"/>
      <c r="H801" s="27"/>
      <c r="I801" s="27"/>
      <c r="J801" s="27"/>
      <c r="K801" s="27"/>
      <c r="L801" s="27"/>
    </row>
    <row r="802" ht="15.6" spans="1:12">
      <c r="A802" s="29" t="s">
        <v>410</v>
      </c>
      <c r="B802" s="29" t="s">
        <v>132</v>
      </c>
      <c r="C802" s="29" t="s">
        <v>973</v>
      </c>
      <c r="D802" s="29">
        <v>0.74147</v>
      </c>
      <c r="E802" s="29">
        <v>124.307685</v>
      </c>
      <c r="F802" s="27"/>
      <c r="G802" s="27"/>
      <c r="H802" s="27"/>
      <c r="I802" s="27"/>
      <c r="J802" s="27"/>
      <c r="K802" s="27"/>
      <c r="L802" s="27"/>
    </row>
    <row r="803" ht="15.6" spans="1:12">
      <c r="A803" s="29" t="s">
        <v>410</v>
      </c>
      <c r="B803" s="29" t="s">
        <v>132</v>
      </c>
      <c r="C803" s="29" t="s">
        <v>974</v>
      </c>
      <c r="D803" s="29">
        <v>0.739991</v>
      </c>
      <c r="E803" s="29">
        <v>124.30814</v>
      </c>
      <c r="F803" s="27"/>
      <c r="G803" s="27"/>
      <c r="H803" s="27"/>
      <c r="I803" s="27"/>
      <c r="J803" s="27"/>
      <c r="K803" s="27"/>
      <c r="L803" s="27"/>
    </row>
    <row r="804" ht="15.6" spans="1:12">
      <c r="A804" s="29" t="s">
        <v>410</v>
      </c>
      <c r="B804" s="29" t="s">
        <v>132</v>
      </c>
      <c r="C804" s="29" t="s">
        <v>975</v>
      </c>
      <c r="D804" s="29">
        <v>0.740422</v>
      </c>
      <c r="E804" s="29">
        <v>124.310782</v>
      </c>
      <c r="F804" s="27"/>
      <c r="G804" s="27"/>
      <c r="H804" s="27"/>
      <c r="I804" s="27"/>
      <c r="J804" s="27"/>
      <c r="K804" s="27"/>
      <c r="L804" s="27"/>
    </row>
    <row r="805" ht="15.6" spans="1:12">
      <c r="A805" s="29" t="s">
        <v>448</v>
      </c>
      <c r="B805" s="29" t="s">
        <v>132</v>
      </c>
      <c r="C805" s="29" t="s">
        <v>976</v>
      </c>
      <c r="D805" s="29">
        <v>0.740229</v>
      </c>
      <c r="E805" s="29">
        <v>124.316399</v>
      </c>
      <c r="F805" s="27"/>
      <c r="G805" s="27"/>
      <c r="H805" s="27"/>
      <c r="I805" s="27"/>
      <c r="J805" s="27"/>
      <c r="K805" s="27"/>
      <c r="L805" s="27"/>
    </row>
    <row r="806" ht="15.6" spans="1:12">
      <c r="A806" s="29" t="s">
        <v>448</v>
      </c>
      <c r="B806" s="29" t="s">
        <v>132</v>
      </c>
      <c r="C806" s="29" t="s">
        <v>977</v>
      </c>
      <c r="D806" s="29">
        <v>0.74045</v>
      </c>
      <c r="E806" s="29">
        <v>124.314173</v>
      </c>
      <c r="F806" s="27"/>
      <c r="G806" s="27"/>
      <c r="H806" s="27"/>
      <c r="I806" s="27"/>
      <c r="J806" s="27"/>
      <c r="K806" s="27"/>
      <c r="L806" s="27"/>
    </row>
    <row r="807" ht="15.6" spans="1:12">
      <c r="A807" s="29" t="s">
        <v>131</v>
      </c>
      <c r="B807" s="29" t="s">
        <v>131</v>
      </c>
      <c r="C807" s="29" t="s">
        <v>978</v>
      </c>
      <c r="D807" s="29">
        <v>0.572855</v>
      </c>
      <c r="E807" s="29">
        <v>124.045753</v>
      </c>
      <c r="F807" s="27"/>
      <c r="G807" s="27"/>
      <c r="H807" s="27"/>
      <c r="I807" s="27"/>
      <c r="J807" s="27"/>
      <c r="K807" s="27"/>
      <c r="L807" s="27"/>
    </row>
    <row r="808" ht="15.6" spans="1:12">
      <c r="A808" s="29" t="s">
        <v>131</v>
      </c>
      <c r="B808" s="29" t="s">
        <v>131</v>
      </c>
      <c r="C808" s="29" t="s">
        <v>979</v>
      </c>
      <c r="D808" s="29">
        <v>0.56104</v>
      </c>
      <c r="E808" s="29">
        <v>124.02483</v>
      </c>
      <c r="F808" s="27"/>
      <c r="G808" s="27"/>
      <c r="H808" s="27"/>
      <c r="I808" s="27"/>
      <c r="J808" s="27"/>
      <c r="K808" s="27"/>
      <c r="L808" s="27"/>
    </row>
    <row r="809" ht="15.6" spans="1:12">
      <c r="A809" s="29" t="s">
        <v>131</v>
      </c>
      <c r="B809" s="29" t="s">
        <v>131</v>
      </c>
      <c r="C809" s="29" t="s">
        <v>980</v>
      </c>
      <c r="D809" s="29">
        <v>0.55723</v>
      </c>
      <c r="E809" s="29">
        <v>124.02437</v>
      </c>
      <c r="F809" s="27"/>
      <c r="G809" s="27"/>
      <c r="H809" s="27"/>
      <c r="I809" s="27"/>
      <c r="J809" s="27"/>
      <c r="K809" s="27"/>
      <c r="L809" s="27"/>
    </row>
    <row r="810" ht="15.6" spans="1:12">
      <c r="A810" s="29" t="s">
        <v>131</v>
      </c>
      <c r="B810" s="29" t="s">
        <v>131</v>
      </c>
      <c r="C810" s="29" t="s">
        <v>981</v>
      </c>
      <c r="D810" s="29">
        <v>0.555081</v>
      </c>
      <c r="E810" s="29">
        <v>124.025276</v>
      </c>
      <c r="F810" s="27"/>
      <c r="G810" s="27"/>
      <c r="H810" s="27"/>
      <c r="I810" s="27"/>
      <c r="J810" s="27"/>
      <c r="K810" s="27"/>
      <c r="L810" s="27"/>
    </row>
    <row r="811" ht="15.6" spans="1:12">
      <c r="A811" s="29" t="s">
        <v>131</v>
      </c>
      <c r="B811" s="29" t="s">
        <v>131</v>
      </c>
      <c r="C811" s="29" t="s">
        <v>982</v>
      </c>
      <c r="D811" s="29">
        <v>0.56668</v>
      </c>
      <c r="E811" s="29">
        <v>123.98658</v>
      </c>
      <c r="F811" s="27"/>
      <c r="G811" s="27"/>
      <c r="H811" s="27"/>
      <c r="I811" s="27"/>
      <c r="J811" s="27"/>
      <c r="K811" s="27"/>
      <c r="L811" s="27"/>
    </row>
    <row r="812" ht="15.6" spans="1:12">
      <c r="A812" s="29" t="s">
        <v>131</v>
      </c>
      <c r="B812" s="29" t="s">
        <v>131</v>
      </c>
      <c r="C812" s="29" t="s">
        <v>983</v>
      </c>
      <c r="D812" s="29">
        <v>0.56844</v>
      </c>
      <c r="E812" s="29">
        <v>123.98981</v>
      </c>
      <c r="F812" s="27"/>
      <c r="G812" s="27"/>
      <c r="H812" s="27"/>
      <c r="I812" s="27"/>
      <c r="J812" s="27"/>
      <c r="K812" s="27"/>
      <c r="L812" s="27"/>
    </row>
    <row r="813" ht="15.6" spans="1:12">
      <c r="A813" s="29" t="s">
        <v>131</v>
      </c>
      <c r="B813" s="29" t="s">
        <v>131</v>
      </c>
      <c r="C813" s="29" t="s">
        <v>984</v>
      </c>
      <c r="D813" s="29">
        <v>0.6103</v>
      </c>
      <c r="E813" s="29">
        <v>124.09189</v>
      </c>
      <c r="F813" s="27"/>
      <c r="G813" s="27"/>
      <c r="H813" s="27"/>
      <c r="I813" s="27"/>
      <c r="J813" s="27"/>
      <c r="K813" s="27"/>
      <c r="L813" s="27"/>
    </row>
    <row r="814" ht="15.6" spans="1:12">
      <c r="A814" s="29" t="s">
        <v>46</v>
      </c>
      <c r="B814" s="29" t="s">
        <v>22</v>
      </c>
      <c r="C814" s="29" t="s">
        <v>985</v>
      </c>
      <c r="D814" s="29">
        <v>0.40852</v>
      </c>
      <c r="E814" s="29">
        <v>123.9802</v>
      </c>
      <c r="F814" s="27"/>
      <c r="G814" s="27"/>
      <c r="H814" s="27"/>
      <c r="I814" s="27"/>
      <c r="J814" s="27"/>
      <c r="K814" s="27"/>
      <c r="L814" s="27"/>
    </row>
    <row r="815" ht="15.6" spans="1:12">
      <c r="A815" s="29" t="s">
        <v>46</v>
      </c>
      <c r="B815" s="29" t="s">
        <v>22</v>
      </c>
      <c r="C815" s="29" t="s">
        <v>986</v>
      </c>
      <c r="D815" s="29">
        <v>0.41175</v>
      </c>
      <c r="E815" s="29">
        <v>123.98193</v>
      </c>
      <c r="F815" s="27"/>
      <c r="G815" s="27"/>
      <c r="H815" s="27"/>
      <c r="I815" s="27"/>
      <c r="J815" s="27"/>
      <c r="K815" s="27"/>
      <c r="L815" s="27"/>
    </row>
    <row r="816" ht="15.6" spans="1:12">
      <c r="A816" s="29" t="s">
        <v>324</v>
      </c>
      <c r="B816" s="29" t="s">
        <v>101</v>
      </c>
      <c r="C816" s="29" t="s">
        <v>987</v>
      </c>
      <c r="D816" s="29">
        <v>0.8825</v>
      </c>
      <c r="E816" s="29">
        <v>124.02415</v>
      </c>
      <c r="F816" s="27"/>
      <c r="G816" s="27"/>
      <c r="H816" s="27"/>
      <c r="I816" s="27"/>
      <c r="J816" s="27"/>
      <c r="K816" s="27"/>
      <c r="L816" s="27"/>
    </row>
    <row r="817" ht="15.6" spans="1:12">
      <c r="A817" s="29" t="s">
        <v>324</v>
      </c>
      <c r="B817" s="29" t="s">
        <v>101</v>
      </c>
      <c r="C817" s="29" t="s">
        <v>988</v>
      </c>
      <c r="D817" s="29">
        <v>0.8623</v>
      </c>
      <c r="E817" s="29">
        <v>124.0342</v>
      </c>
      <c r="F817" s="27"/>
      <c r="G817" s="27"/>
      <c r="H817" s="27"/>
      <c r="I817" s="27"/>
      <c r="J817" s="27"/>
      <c r="K817" s="27"/>
      <c r="L817" s="27"/>
    </row>
    <row r="818" ht="15.6" spans="1:12">
      <c r="A818" s="29" t="s">
        <v>324</v>
      </c>
      <c r="B818" s="29" t="s">
        <v>101</v>
      </c>
      <c r="C818" s="29" t="s">
        <v>989</v>
      </c>
      <c r="D818" s="29">
        <v>0.8475</v>
      </c>
      <c r="E818" s="29">
        <v>123.9973</v>
      </c>
      <c r="F818" s="27"/>
      <c r="G818" s="27"/>
      <c r="H818" s="27"/>
      <c r="I818" s="27"/>
      <c r="J818" s="27"/>
      <c r="K818" s="27"/>
      <c r="L818" s="27"/>
    </row>
    <row r="819" ht="15.6" spans="1:12">
      <c r="A819" s="29" t="s">
        <v>131</v>
      </c>
      <c r="B819" s="29" t="s">
        <v>132</v>
      </c>
      <c r="C819" s="29" t="s">
        <v>990</v>
      </c>
      <c r="D819" s="29">
        <v>0.702791</v>
      </c>
      <c r="E819" s="29">
        <v>124.279647</v>
      </c>
      <c r="F819" s="27"/>
      <c r="G819" s="27"/>
      <c r="H819" s="27"/>
      <c r="I819" s="27"/>
      <c r="J819" s="27"/>
      <c r="K819" s="27"/>
      <c r="L819" s="27"/>
    </row>
    <row r="820" ht="15.6" spans="1:12">
      <c r="A820" s="29" t="s">
        <v>131</v>
      </c>
      <c r="B820" s="29" t="s">
        <v>132</v>
      </c>
      <c r="C820" s="29" t="s">
        <v>991</v>
      </c>
      <c r="D820" s="29">
        <v>0.705216</v>
      </c>
      <c r="E820" s="29">
        <v>124.274027</v>
      </c>
      <c r="F820" s="27"/>
      <c r="G820" s="27"/>
      <c r="H820" s="27"/>
      <c r="I820" s="27"/>
      <c r="J820" s="27"/>
      <c r="K820" s="27"/>
      <c r="L820" s="27"/>
    </row>
    <row r="821" ht="15.6" spans="1:12">
      <c r="A821" s="29" t="s">
        <v>136</v>
      </c>
      <c r="B821" s="29" t="s">
        <v>132</v>
      </c>
      <c r="C821" s="29" t="s">
        <v>992</v>
      </c>
      <c r="D821" s="29">
        <v>0.718892</v>
      </c>
      <c r="E821" s="29">
        <v>124.294751</v>
      </c>
      <c r="F821" s="27"/>
      <c r="G821" s="27"/>
      <c r="H821" s="27"/>
      <c r="I821" s="27"/>
      <c r="J821" s="27"/>
      <c r="K821" s="27"/>
      <c r="L821" s="27"/>
    </row>
    <row r="822" ht="15.6" spans="1:12">
      <c r="A822" s="29" t="s">
        <v>136</v>
      </c>
      <c r="B822" s="29" t="s">
        <v>132</v>
      </c>
      <c r="C822" s="29" t="s">
        <v>993</v>
      </c>
      <c r="D822" s="29">
        <v>0.713354093</v>
      </c>
      <c r="E822" s="29">
        <v>124.3041910447</v>
      </c>
      <c r="F822" s="27"/>
      <c r="G822" s="27"/>
      <c r="H822" s="27"/>
      <c r="I822" s="27"/>
      <c r="J822" s="27"/>
      <c r="K822" s="27"/>
      <c r="L822" s="27"/>
    </row>
    <row r="823" ht="15.6" spans="1:12">
      <c r="A823" s="29" t="s">
        <v>136</v>
      </c>
      <c r="B823" s="29" t="s">
        <v>132</v>
      </c>
      <c r="C823" s="29" t="s">
        <v>994</v>
      </c>
      <c r="D823" s="29">
        <v>0.710267</v>
      </c>
      <c r="E823" s="29">
        <v>124.306717</v>
      </c>
      <c r="F823" s="27"/>
      <c r="G823" s="27"/>
      <c r="H823" s="27"/>
      <c r="I823" s="27"/>
      <c r="J823" s="27"/>
      <c r="K823" s="27"/>
      <c r="L823" s="27"/>
    </row>
    <row r="824" ht="15.6" spans="1:12">
      <c r="A824" s="29" t="s">
        <v>131</v>
      </c>
      <c r="B824" s="29" t="s">
        <v>132</v>
      </c>
      <c r="C824" s="29" t="s">
        <v>995</v>
      </c>
      <c r="D824" s="29">
        <v>0.609059</v>
      </c>
      <c r="E824" s="29">
        <v>124.27891</v>
      </c>
      <c r="F824" s="27"/>
      <c r="G824" s="27"/>
      <c r="H824" s="27"/>
      <c r="I824" s="27"/>
      <c r="J824" s="27"/>
      <c r="K824" s="27"/>
      <c r="L824" s="27"/>
    </row>
    <row r="825" ht="15.6" spans="1:12">
      <c r="A825" s="29" t="s">
        <v>131</v>
      </c>
      <c r="B825" s="29" t="s">
        <v>132</v>
      </c>
      <c r="C825" s="29" t="s">
        <v>996</v>
      </c>
      <c r="D825" s="29">
        <v>0.606813</v>
      </c>
      <c r="E825" s="29">
        <v>124.276037</v>
      </c>
      <c r="F825" s="27"/>
      <c r="G825" s="27"/>
      <c r="H825" s="27"/>
      <c r="I825" s="27"/>
      <c r="J825" s="27"/>
      <c r="K825" s="27"/>
      <c r="L825" s="27"/>
    </row>
    <row r="826" ht="15.6" spans="1:12">
      <c r="A826" s="29" t="s">
        <v>131</v>
      </c>
      <c r="B826" s="29" t="s">
        <v>132</v>
      </c>
      <c r="C826" s="29" t="s">
        <v>997</v>
      </c>
      <c r="D826" s="29">
        <v>0.803983</v>
      </c>
      <c r="E826" s="29">
        <v>124.322917</v>
      </c>
      <c r="F826" s="27"/>
      <c r="G826" s="27"/>
      <c r="H826" s="27"/>
      <c r="I826" s="27"/>
      <c r="J826" s="27"/>
      <c r="K826" s="27"/>
      <c r="L826" s="27"/>
    </row>
    <row r="827" ht="15.6" spans="1:12">
      <c r="A827" s="29" t="s">
        <v>998</v>
      </c>
      <c r="B827" s="29" t="s">
        <v>132</v>
      </c>
      <c r="C827" s="29" t="s">
        <v>999</v>
      </c>
      <c r="D827" s="29">
        <v>0.863196</v>
      </c>
      <c r="E827" s="29">
        <v>124.34943</v>
      </c>
      <c r="F827" s="27"/>
      <c r="G827" s="27"/>
      <c r="H827" s="27"/>
      <c r="I827" s="27"/>
      <c r="J827" s="27"/>
      <c r="K827" s="27"/>
      <c r="L827" s="27"/>
    </row>
    <row r="828" ht="15.6" spans="1:12">
      <c r="A828" s="29" t="s">
        <v>493</v>
      </c>
      <c r="B828" s="29" t="s">
        <v>22</v>
      </c>
      <c r="C828" s="29" t="s">
        <v>1000</v>
      </c>
      <c r="D828" s="29">
        <v>0.30615</v>
      </c>
      <c r="E828" s="29">
        <v>123.65839</v>
      </c>
      <c r="F828" s="27"/>
      <c r="G828" s="27"/>
      <c r="H828" s="27"/>
      <c r="I828" s="27"/>
      <c r="J828" s="27"/>
      <c r="K828" s="27"/>
      <c r="L828" s="27"/>
    </row>
    <row r="829" ht="15.6" spans="1:12">
      <c r="A829" s="29" t="s">
        <v>493</v>
      </c>
      <c r="B829" s="29" t="s">
        <v>22</v>
      </c>
      <c r="C829" s="29" t="s">
        <v>1001</v>
      </c>
      <c r="D829" s="29">
        <v>0.31479</v>
      </c>
      <c r="E829" s="29">
        <v>123.58272</v>
      </c>
      <c r="F829" s="27"/>
      <c r="G829" s="27"/>
      <c r="H829" s="27"/>
      <c r="I829" s="27"/>
      <c r="J829" s="27"/>
      <c r="K829" s="27"/>
      <c r="L829" s="27"/>
    </row>
    <row r="830" ht="15.6" spans="1:12">
      <c r="A830" s="29" t="s">
        <v>493</v>
      </c>
      <c r="B830" s="29" t="s">
        <v>22</v>
      </c>
      <c r="C830" s="29" t="s">
        <v>1002</v>
      </c>
      <c r="D830" s="29">
        <v>0.32133</v>
      </c>
      <c r="E830" s="29">
        <v>123.57641</v>
      </c>
      <c r="F830" s="27"/>
      <c r="G830" s="27"/>
      <c r="H830" s="27"/>
      <c r="I830" s="27"/>
      <c r="J830" s="27"/>
      <c r="K830" s="27"/>
      <c r="L830" s="27"/>
    </row>
    <row r="831" ht="15.6" spans="1:12">
      <c r="A831" s="29" t="s">
        <v>493</v>
      </c>
      <c r="B831" s="29" t="s">
        <v>22</v>
      </c>
      <c r="C831" s="29" t="s">
        <v>1003</v>
      </c>
      <c r="D831" s="29">
        <v>0.32374</v>
      </c>
      <c r="E831" s="29">
        <v>123.55416</v>
      </c>
      <c r="F831" s="27"/>
      <c r="G831" s="27"/>
      <c r="H831" s="27"/>
      <c r="I831" s="27"/>
      <c r="J831" s="27"/>
      <c r="K831" s="27"/>
      <c r="L831" s="27"/>
    </row>
    <row r="832" ht="15.6" spans="1:12">
      <c r="A832" s="29" t="s">
        <v>493</v>
      </c>
      <c r="B832" s="29" t="s">
        <v>22</v>
      </c>
      <c r="C832" s="29" t="s">
        <v>1004</v>
      </c>
      <c r="D832" s="29">
        <v>0.32403</v>
      </c>
      <c r="E832" s="29">
        <v>123.54714</v>
      </c>
      <c r="F832" s="27"/>
      <c r="G832" s="27"/>
      <c r="H832" s="27"/>
      <c r="I832" s="27"/>
      <c r="J832" s="27"/>
      <c r="K832" s="27"/>
      <c r="L832" s="27"/>
    </row>
    <row r="833" ht="15.6" spans="1:12">
      <c r="A833" s="29" t="s">
        <v>1005</v>
      </c>
      <c r="B833" s="29" t="s">
        <v>131</v>
      </c>
      <c r="C833" s="29" t="s">
        <v>1006</v>
      </c>
      <c r="D833" s="29">
        <v>0.8075</v>
      </c>
      <c r="E833" s="29">
        <v>123.89757</v>
      </c>
      <c r="F833" s="27"/>
      <c r="G833" s="27"/>
      <c r="H833" s="27"/>
      <c r="I833" s="27"/>
      <c r="J833" s="27"/>
      <c r="K833" s="27"/>
      <c r="L833" s="27"/>
    </row>
    <row r="834" ht="15.6" spans="1:12">
      <c r="A834" s="29" t="s">
        <v>1007</v>
      </c>
      <c r="B834" s="29" t="s">
        <v>131</v>
      </c>
      <c r="C834" s="29" t="s">
        <v>1008</v>
      </c>
      <c r="D834" s="29">
        <v>0.83123</v>
      </c>
      <c r="E834" s="29">
        <v>123.89352</v>
      </c>
      <c r="F834" s="27"/>
      <c r="G834" s="27"/>
      <c r="H834" s="27"/>
      <c r="I834" s="27"/>
      <c r="J834" s="27"/>
      <c r="K834" s="27"/>
      <c r="L834" s="27"/>
    </row>
    <row r="835" ht="15.6" spans="1:12">
      <c r="A835" s="29" t="s">
        <v>1009</v>
      </c>
      <c r="B835" s="29" t="s">
        <v>4</v>
      </c>
      <c r="C835" s="29" t="s">
        <v>1010</v>
      </c>
      <c r="D835" s="29">
        <v>0.89595</v>
      </c>
      <c r="E835" s="29">
        <v>123.58677</v>
      </c>
      <c r="F835" s="27"/>
      <c r="G835" s="27"/>
      <c r="H835" s="27"/>
      <c r="I835" s="27"/>
      <c r="J835" s="27"/>
      <c r="K835" s="27"/>
      <c r="L835" s="27"/>
    </row>
    <row r="836" ht="15.6" spans="1:12">
      <c r="A836" s="29" t="s">
        <v>1011</v>
      </c>
      <c r="B836" s="29" t="s">
        <v>4</v>
      </c>
      <c r="C836" s="29" t="s">
        <v>1012</v>
      </c>
      <c r="D836" s="29">
        <v>0.90762</v>
      </c>
      <c r="E836" s="29">
        <v>123.26823</v>
      </c>
      <c r="F836" s="27"/>
      <c r="G836" s="27"/>
      <c r="H836" s="27"/>
      <c r="I836" s="27"/>
      <c r="J836" s="27"/>
      <c r="K836" s="27"/>
      <c r="L836" s="27"/>
    </row>
    <row r="837" ht="15.6" spans="1:12">
      <c r="A837" s="29" t="s">
        <v>489</v>
      </c>
      <c r="B837" s="29" t="s">
        <v>22</v>
      </c>
      <c r="C837" s="29" t="s">
        <v>1013</v>
      </c>
      <c r="D837" s="29">
        <v>0.32173</v>
      </c>
      <c r="E837" s="29">
        <v>123.724</v>
      </c>
      <c r="F837" s="27"/>
      <c r="G837" s="27"/>
      <c r="H837" s="27"/>
      <c r="I837" s="27"/>
      <c r="J837" s="27"/>
      <c r="K837" s="27"/>
      <c r="L837" s="27"/>
    </row>
    <row r="838" ht="15.6" spans="1:12">
      <c r="A838" s="29" t="s">
        <v>342</v>
      </c>
      <c r="B838" s="29" t="s">
        <v>101</v>
      </c>
      <c r="C838" s="29" t="s">
        <v>1014</v>
      </c>
      <c r="D838" s="29">
        <v>0.83007</v>
      </c>
      <c r="E838" s="29">
        <v>123.93831</v>
      </c>
      <c r="F838" s="27"/>
      <c r="G838" s="27"/>
      <c r="H838" s="27"/>
      <c r="I838" s="27"/>
      <c r="J838" s="27"/>
      <c r="K838" s="27"/>
      <c r="L838" s="27"/>
    </row>
    <row r="839" ht="15.6" spans="1:12">
      <c r="A839" s="29" t="s">
        <v>497</v>
      </c>
      <c r="B839" s="29" t="s">
        <v>101</v>
      </c>
      <c r="C839" s="29" t="s">
        <v>1015</v>
      </c>
      <c r="D839" s="29">
        <v>0.99011</v>
      </c>
      <c r="E839" s="29">
        <v>124.21505</v>
      </c>
      <c r="F839" s="27"/>
      <c r="G839" s="27"/>
      <c r="H839" s="27"/>
      <c r="I839" s="27"/>
      <c r="J839" s="27"/>
      <c r="K839" s="27"/>
      <c r="L839" s="27"/>
    </row>
    <row r="840" ht="15.6" spans="1:12">
      <c r="A840" s="29" t="s">
        <v>497</v>
      </c>
      <c r="B840" s="29" t="s">
        <v>101</v>
      </c>
      <c r="C840" s="29" t="s">
        <v>1016</v>
      </c>
      <c r="D840" s="29">
        <v>0.98746</v>
      </c>
      <c r="E840" s="29">
        <v>124.24748</v>
      </c>
      <c r="F840" s="27"/>
      <c r="G840" s="27"/>
      <c r="H840" s="27"/>
      <c r="I840" s="27"/>
      <c r="J840" s="27"/>
      <c r="K840" s="27"/>
      <c r="L840" s="27"/>
    </row>
    <row r="841" ht="15.6" spans="1:12">
      <c r="A841" s="29" t="s">
        <v>497</v>
      </c>
      <c r="B841" s="29" t="s">
        <v>101</v>
      </c>
      <c r="C841" s="29" t="s">
        <v>1017</v>
      </c>
      <c r="D841" s="29">
        <v>0.98758</v>
      </c>
      <c r="E841" s="29">
        <v>124.2491</v>
      </c>
      <c r="F841" s="27"/>
      <c r="G841" s="27"/>
      <c r="H841" s="27"/>
      <c r="I841" s="27"/>
      <c r="J841" s="27"/>
      <c r="K841" s="27"/>
      <c r="L841" s="27"/>
    </row>
    <row r="842" ht="15.6" spans="1:12">
      <c r="A842" s="29" t="s">
        <v>324</v>
      </c>
      <c r="B842" s="29" t="s">
        <v>101</v>
      </c>
      <c r="C842" s="29" t="s">
        <v>1018</v>
      </c>
      <c r="D842" s="29">
        <v>0.85625</v>
      </c>
      <c r="E842" s="29">
        <v>123.9395</v>
      </c>
      <c r="F842" s="27"/>
      <c r="G842" s="27"/>
      <c r="H842" s="27"/>
      <c r="I842" s="27"/>
      <c r="J842" s="27"/>
      <c r="K842" s="27"/>
      <c r="L842" s="27"/>
    </row>
    <row r="843" ht="15.6" spans="1:12">
      <c r="A843" s="29" t="s">
        <v>226</v>
      </c>
      <c r="B843" s="29" t="s">
        <v>101</v>
      </c>
      <c r="C843" s="29" t="s">
        <v>1019</v>
      </c>
      <c r="D843" s="29">
        <v>0.92098</v>
      </c>
      <c r="E843" s="29">
        <v>124.09102</v>
      </c>
      <c r="F843" s="27"/>
      <c r="G843" s="27"/>
      <c r="H843" s="27"/>
      <c r="I843" s="27"/>
      <c r="J843" s="27"/>
      <c r="K843" s="27"/>
      <c r="L843" s="27"/>
    </row>
    <row r="844" ht="15.6" spans="1:12">
      <c r="A844" s="29" t="s">
        <v>226</v>
      </c>
      <c r="B844" s="29" t="s">
        <v>101</v>
      </c>
      <c r="C844" s="29" t="s">
        <v>1020</v>
      </c>
      <c r="D844" s="29">
        <v>0.91913</v>
      </c>
      <c r="E844" s="29">
        <v>124.09013</v>
      </c>
      <c r="F844" s="27"/>
      <c r="G844" s="27"/>
      <c r="H844" s="27"/>
      <c r="I844" s="27"/>
      <c r="J844" s="27"/>
      <c r="K844" s="27"/>
      <c r="L844" s="27"/>
    </row>
    <row r="845" ht="15.6" spans="1:12">
      <c r="A845" s="29" t="s">
        <v>131</v>
      </c>
      <c r="B845" s="29" t="s">
        <v>131</v>
      </c>
      <c r="C845" s="29" t="s">
        <v>1021</v>
      </c>
      <c r="D845" s="29">
        <v>0.65689</v>
      </c>
      <c r="E845" s="29">
        <v>124.24497</v>
      </c>
      <c r="F845" s="27"/>
      <c r="G845" s="27"/>
      <c r="H845" s="27"/>
      <c r="I845" s="27"/>
      <c r="J845" s="27"/>
      <c r="K845" s="27"/>
      <c r="L845" s="27"/>
    </row>
    <row r="846" ht="15.6" spans="1:12">
      <c r="A846" s="29" t="s">
        <v>46</v>
      </c>
      <c r="B846" s="29" t="s">
        <v>22</v>
      </c>
      <c r="C846" s="29" t="s">
        <v>1022</v>
      </c>
      <c r="D846" s="29">
        <v>0.36416</v>
      </c>
      <c r="E846" s="29">
        <v>123.97042</v>
      </c>
      <c r="F846" s="27"/>
      <c r="G846" s="27"/>
      <c r="H846" s="27"/>
      <c r="I846" s="27"/>
      <c r="J846" s="27"/>
      <c r="K846" s="27"/>
      <c r="L846" s="27"/>
    </row>
    <row r="847" ht="15.6" spans="1:12">
      <c r="A847" s="29" t="s">
        <v>607</v>
      </c>
      <c r="B847" s="29" t="s">
        <v>4</v>
      </c>
      <c r="C847" s="29" t="s">
        <v>1023</v>
      </c>
      <c r="D847" s="29">
        <v>0.91031</v>
      </c>
      <c r="E847" s="29">
        <v>123.12191</v>
      </c>
      <c r="F847" s="27"/>
      <c r="G847" s="27"/>
      <c r="H847" s="27"/>
      <c r="I847" s="27"/>
      <c r="J847" s="27"/>
      <c r="K847" s="27"/>
      <c r="L847" s="27"/>
    </row>
    <row r="848" ht="15.6" spans="1:12">
      <c r="A848" s="29" t="s">
        <v>131</v>
      </c>
      <c r="B848" s="29" t="s">
        <v>131</v>
      </c>
      <c r="C848" s="29" t="s">
        <v>1024</v>
      </c>
      <c r="D848" s="29">
        <v>0.56952</v>
      </c>
      <c r="E848" s="29">
        <v>123.98433</v>
      </c>
      <c r="F848" s="27"/>
      <c r="G848" s="27"/>
      <c r="H848" s="27"/>
      <c r="I848" s="27"/>
      <c r="J848" s="27"/>
      <c r="K848" s="27"/>
      <c r="L848" s="27"/>
    </row>
    <row r="849" ht="15.6" spans="1:12">
      <c r="A849" s="29" t="s">
        <v>131</v>
      </c>
      <c r="B849" s="29" t="s">
        <v>131</v>
      </c>
      <c r="C849" s="29" t="s">
        <v>1025</v>
      </c>
      <c r="D849" s="29">
        <v>0.55736</v>
      </c>
      <c r="E849" s="29">
        <v>123.95477</v>
      </c>
      <c r="F849" s="27"/>
      <c r="G849" s="27"/>
      <c r="H849" s="27"/>
      <c r="I849" s="27"/>
      <c r="J849" s="27"/>
      <c r="K849" s="27"/>
      <c r="L849" s="27"/>
    </row>
    <row r="850" ht="15.6" spans="1:12">
      <c r="A850" s="29" t="s">
        <v>131</v>
      </c>
      <c r="B850" s="29" t="s">
        <v>131</v>
      </c>
      <c r="C850" s="29" t="s">
        <v>1026</v>
      </c>
      <c r="D850" s="29">
        <v>0.55413</v>
      </c>
      <c r="E850" s="29">
        <v>123.94827</v>
      </c>
      <c r="F850" s="27"/>
      <c r="G850" s="27"/>
      <c r="H850" s="27"/>
      <c r="I850" s="27"/>
      <c r="J850" s="27"/>
      <c r="K850" s="27"/>
      <c r="L850" s="27"/>
    </row>
    <row r="851" ht="15.6" spans="1:12">
      <c r="A851" s="29" t="s">
        <v>131</v>
      </c>
      <c r="B851" s="29" t="s">
        <v>131</v>
      </c>
      <c r="C851" s="29" t="s">
        <v>1027</v>
      </c>
      <c r="D851" s="29">
        <v>0.665864</v>
      </c>
      <c r="E851" s="29">
        <v>124.137182</v>
      </c>
      <c r="F851" s="27"/>
      <c r="G851" s="27"/>
      <c r="H851" s="27"/>
      <c r="I851" s="27"/>
      <c r="J851" s="27"/>
      <c r="K851" s="27"/>
      <c r="L851" s="27"/>
    </row>
    <row r="852" ht="15.6" spans="1:12">
      <c r="A852" s="29" t="s">
        <v>131</v>
      </c>
      <c r="B852" s="29" t="s">
        <v>131</v>
      </c>
      <c r="C852" s="29" t="s">
        <v>1028</v>
      </c>
      <c r="D852" s="29">
        <v>0.664743</v>
      </c>
      <c r="E852" s="29">
        <v>124.126674</v>
      </c>
      <c r="F852" s="27"/>
      <c r="G852" s="27"/>
      <c r="H852" s="27"/>
      <c r="I852" s="27"/>
      <c r="J852" s="27"/>
      <c r="K852" s="27"/>
      <c r="L852" s="27"/>
    </row>
    <row r="853" ht="15.6" spans="1:12">
      <c r="A853" s="29" t="s">
        <v>131</v>
      </c>
      <c r="B853" s="29" t="s">
        <v>131</v>
      </c>
      <c r="C853" s="29" t="s">
        <v>1029</v>
      </c>
      <c r="D853" s="29">
        <v>0.637452</v>
      </c>
      <c r="E853" s="29">
        <v>124.091909</v>
      </c>
      <c r="F853" s="27"/>
      <c r="G853" s="27"/>
      <c r="H853" s="27"/>
      <c r="I853" s="27"/>
      <c r="J853" s="27"/>
      <c r="K853" s="27"/>
      <c r="L853" s="27"/>
    </row>
    <row r="854" ht="15.6" spans="1:12">
      <c r="A854" s="29" t="s">
        <v>131</v>
      </c>
      <c r="B854" s="29" t="s">
        <v>131</v>
      </c>
      <c r="C854" s="29" t="s">
        <v>1030</v>
      </c>
      <c r="D854" s="29">
        <v>0.625588</v>
      </c>
      <c r="E854" s="29">
        <v>124.08471</v>
      </c>
      <c r="F854" s="27"/>
      <c r="G854" s="27"/>
      <c r="H854" s="27"/>
      <c r="I854" s="27"/>
      <c r="J854" s="27"/>
      <c r="K854" s="27"/>
      <c r="L854" s="27"/>
    </row>
    <row r="855" ht="15.6" spans="1:12">
      <c r="A855" s="29" t="s">
        <v>131</v>
      </c>
      <c r="B855" s="29" t="s">
        <v>131</v>
      </c>
      <c r="C855" s="29" t="s">
        <v>1031</v>
      </c>
      <c r="D855" s="29">
        <v>0.523176</v>
      </c>
      <c r="E855" s="29">
        <v>123.963373</v>
      </c>
      <c r="F855" s="27"/>
      <c r="G855" s="27"/>
      <c r="H855" s="27"/>
      <c r="I855" s="27"/>
      <c r="J855" s="27"/>
      <c r="K855" s="27"/>
      <c r="L855" s="27"/>
    </row>
    <row r="856" ht="15.6" spans="1:12">
      <c r="A856" s="29" t="s">
        <v>131</v>
      </c>
      <c r="B856" s="29" t="s">
        <v>131</v>
      </c>
      <c r="C856" s="29" t="s">
        <v>1032</v>
      </c>
      <c r="D856" s="29">
        <v>0.53352</v>
      </c>
      <c r="E856" s="29">
        <v>123.94008</v>
      </c>
      <c r="F856" s="27"/>
      <c r="G856" s="27"/>
      <c r="H856" s="27"/>
      <c r="I856" s="27"/>
      <c r="J856" s="27"/>
      <c r="K856" s="27"/>
      <c r="L856" s="27"/>
    </row>
    <row r="857" ht="15.6" spans="1:12">
      <c r="A857" s="29" t="s">
        <v>131</v>
      </c>
      <c r="B857" s="29" t="s">
        <v>131</v>
      </c>
      <c r="C857" s="29" t="s">
        <v>1033</v>
      </c>
      <c r="D857" s="29">
        <v>0.520598</v>
      </c>
      <c r="E857" s="29">
        <v>123.929406</v>
      </c>
      <c r="F857" s="27"/>
      <c r="G857" s="27"/>
      <c r="H857" s="27"/>
      <c r="I857" s="27"/>
      <c r="J857" s="27"/>
      <c r="K857" s="27"/>
      <c r="L857" s="27"/>
    </row>
    <row r="858" ht="15.6" spans="1:12">
      <c r="A858" s="29" t="s">
        <v>131</v>
      </c>
      <c r="B858" s="29" t="s">
        <v>131</v>
      </c>
      <c r="C858" s="29" t="s">
        <v>1034</v>
      </c>
      <c r="D858" s="29">
        <v>0.546266</v>
      </c>
      <c r="E858" s="29">
        <v>123.904041</v>
      </c>
      <c r="F858" s="27"/>
      <c r="G858" s="27"/>
      <c r="H858" s="27"/>
      <c r="I858" s="27"/>
      <c r="J858" s="27"/>
      <c r="K858" s="27"/>
      <c r="L858" s="27"/>
    </row>
    <row r="859" ht="15.6" spans="1:12">
      <c r="A859" s="29" t="s">
        <v>131</v>
      </c>
      <c r="B859" s="29" t="s">
        <v>131</v>
      </c>
      <c r="C859" s="29" t="s">
        <v>1035</v>
      </c>
      <c r="D859" s="29">
        <v>0.547189</v>
      </c>
      <c r="E859" s="29">
        <v>123.904309</v>
      </c>
      <c r="F859" s="27"/>
      <c r="G859" s="27"/>
      <c r="H859" s="27"/>
      <c r="I859" s="27"/>
      <c r="J859" s="27"/>
      <c r="K859" s="27"/>
      <c r="L859" s="27"/>
    </row>
    <row r="860" ht="15.6" spans="1:12">
      <c r="A860" s="29" t="s">
        <v>1036</v>
      </c>
      <c r="B860" s="29" t="s">
        <v>131</v>
      </c>
      <c r="C860" s="29" t="s">
        <v>1037</v>
      </c>
      <c r="D860" s="29">
        <v>0.83983</v>
      </c>
      <c r="E860" s="29">
        <v>123.81218</v>
      </c>
      <c r="F860" s="27"/>
      <c r="G860" s="27"/>
      <c r="H860" s="27"/>
      <c r="I860" s="27"/>
      <c r="J860" s="27"/>
      <c r="K860" s="27"/>
      <c r="L860" s="27"/>
    </row>
    <row r="861" ht="15.6" spans="1:12">
      <c r="A861" s="29" t="s">
        <v>820</v>
      </c>
      <c r="B861" s="29" t="s">
        <v>4</v>
      </c>
      <c r="C861" s="29" t="s">
        <v>1038</v>
      </c>
      <c r="D861" s="29">
        <v>0.84177</v>
      </c>
      <c r="E861" s="29">
        <v>123.73855</v>
      </c>
      <c r="F861" s="27"/>
      <c r="G861" s="27"/>
      <c r="H861" s="27"/>
      <c r="I861" s="27"/>
      <c r="J861" s="27"/>
      <c r="K861" s="27"/>
      <c r="L861" s="27"/>
    </row>
    <row r="862" ht="15.6" spans="1:12">
      <c r="A862" s="29" t="s">
        <v>822</v>
      </c>
      <c r="B862" s="29" t="s">
        <v>4</v>
      </c>
      <c r="C862" s="29" t="s">
        <v>1039</v>
      </c>
      <c r="D862" s="29">
        <v>0.85665</v>
      </c>
      <c r="E862" s="29">
        <v>123.7076</v>
      </c>
      <c r="F862" s="27"/>
      <c r="G862" s="27"/>
      <c r="H862" s="27"/>
      <c r="I862" s="27"/>
      <c r="J862" s="27"/>
      <c r="K862" s="27"/>
      <c r="L862" s="27"/>
    </row>
    <row r="863" ht="15.6" spans="1:12">
      <c r="A863" s="29" t="s">
        <v>638</v>
      </c>
      <c r="B863" s="29" t="s">
        <v>4</v>
      </c>
      <c r="C863" s="29" t="s">
        <v>1040</v>
      </c>
      <c r="D863" s="29">
        <v>0.87767</v>
      </c>
      <c r="E863" s="29">
        <v>123.65312</v>
      </c>
      <c r="F863" s="27"/>
      <c r="G863" s="27"/>
      <c r="H863" s="27"/>
      <c r="I863" s="27"/>
      <c r="J863" s="27"/>
      <c r="K863" s="27"/>
      <c r="L863" s="27"/>
    </row>
    <row r="864" ht="15.6" spans="1:12">
      <c r="A864" s="29" t="s">
        <v>638</v>
      </c>
      <c r="B864" s="29" t="s">
        <v>4</v>
      </c>
      <c r="C864" s="29" t="s">
        <v>1041</v>
      </c>
      <c r="D864" s="29">
        <v>0.87978</v>
      </c>
      <c r="E864" s="29">
        <v>123.64813</v>
      </c>
      <c r="F864" s="27"/>
      <c r="G864" s="27"/>
      <c r="H864" s="27"/>
      <c r="I864" s="27"/>
      <c r="J864" s="27"/>
      <c r="K864" s="27"/>
      <c r="L864" s="27"/>
    </row>
    <row r="865" ht="15.6" spans="1:12">
      <c r="A865" s="29" t="s">
        <v>661</v>
      </c>
      <c r="B865" s="29" t="s">
        <v>4</v>
      </c>
      <c r="C865" s="29" t="s">
        <v>1042</v>
      </c>
      <c r="D865" s="29">
        <v>0.87842</v>
      </c>
      <c r="E865" s="29">
        <v>123.54382</v>
      </c>
      <c r="F865" s="27"/>
      <c r="G865" s="27"/>
      <c r="H865" s="27"/>
      <c r="I865" s="27"/>
      <c r="J865" s="27"/>
      <c r="K865" s="27"/>
      <c r="L865" s="27"/>
    </row>
    <row r="866" ht="15.6" spans="1:12">
      <c r="A866" s="29" t="s">
        <v>437</v>
      </c>
      <c r="B866" s="29" t="s">
        <v>4</v>
      </c>
      <c r="C866" s="29" t="s">
        <v>1043</v>
      </c>
      <c r="D866" s="29">
        <v>0.90848</v>
      </c>
      <c r="E866" s="29">
        <v>123.26072</v>
      </c>
      <c r="F866" s="27"/>
      <c r="G866" s="27"/>
      <c r="H866" s="27"/>
      <c r="I866" s="27"/>
      <c r="J866" s="27"/>
      <c r="K866" s="27"/>
      <c r="L866" s="27"/>
    </row>
    <row r="867" ht="15.6" spans="1:12">
      <c r="A867" s="29" t="s">
        <v>437</v>
      </c>
      <c r="B867" s="29" t="s">
        <v>4</v>
      </c>
      <c r="C867" s="29" t="s">
        <v>1044</v>
      </c>
      <c r="D867" s="29">
        <v>0.90655</v>
      </c>
      <c r="E867" s="29">
        <v>123.2596</v>
      </c>
      <c r="F867" s="27"/>
      <c r="G867" s="27"/>
      <c r="H867" s="27"/>
      <c r="I867" s="27"/>
      <c r="J867" s="27"/>
      <c r="K867" s="27"/>
      <c r="L867" s="27"/>
    </row>
    <row r="868" ht="15.6" spans="1:12">
      <c r="A868" s="29" t="s">
        <v>491</v>
      </c>
      <c r="B868" s="29" t="s">
        <v>4</v>
      </c>
      <c r="C868" s="29" t="s">
        <v>1045</v>
      </c>
      <c r="D868" s="29">
        <v>0.91603</v>
      </c>
      <c r="E868" s="29">
        <v>123.14022</v>
      </c>
      <c r="F868" s="27"/>
      <c r="G868" s="27"/>
      <c r="H868" s="27"/>
      <c r="I868" s="27"/>
      <c r="J868" s="27"/>
      <c r="K868" s="27"/>
      <c r="L868" s="27"/>
    </row>
    <row r="869" ht="15.6" spans="1:12">
      <c r="A869" s="29" t="s">
        <v>491</v>
      </c>
      <c r="B869" s="29" t="s">
        <v>4</v>
      </c>
      <c r="C869" s="29" t="s">
        <v>1046</v>
      </c>
      <c r="D869" s="29">
        <v>0.91453</v>
      </c>
      <c r="E869" s="29">
        <v>123.13668</v>
      </c>
      <c r="F869" s="27"/>
      <c r="G869" s="27"/>
      <c r="H869" s="27"/>
      <c r="I869" s="27"/>
      <c r="J869" s="27"/>
      <c r="K869" s="27"/>
      <c r="L869" s="27"/>
    </row>
    <row r="870" ht="15.6" spans="1:12">
      <c r="A870" s="29" t="s">
        <v>462</v>
      </c>
      <c r="B870" s="29" t="s">
        <v>132</v>
      </c>
      <c r="C870" s="29" t="s">
        <v>1047</v>
      </c>
      <c r="D870" s="29">
        <v>0.717752</v>
      </c>
      <c r="E870" s="29">
        <v>124.322283</v>
      </c>
      <c r="F870" s="27"/>
      <c r="G870" s="27"/>
      <c r="H870" s="27"/>
      <c r="I870" s="27"/>
      <c r="J870" s="27"/>
      <c r="K870" s="27"/>
      <c r="L870" s="27"/>
    </row>
    <row r="871" ht="15.6" spans="1:12">
      <c r="A871" s="29" t="s">
        <v>462</v>
      </c>
      <c r="B871" s="29" t="s">
        <v>132</v>
      </c>
      <c r="C871" s="29" t="s">
        <v>1048</v>
      </c>
      <c r="D871" s="29">
        <v>0.714253</v>
      </c>
      <c r="E871" s="29">
        <v>124.329081</v>
      </c>
      <c r="F871" s="27"/>
      <c r="G871" s="27"/>
      <c r="H871" s="27"/>
      <c r="I871" s="27"/>
      <c r="J871" s="27"/>
      <c r="K871" s="27"/>
      <c r="L871" s="27"/>
    </row>
    <row r="872" ht="15.6" spans="1:12">
      <c r="A872" s="29" t="s">
        <v>462</v>
      </c>
      <c r="B872" s="29" t="s">
        <v>132</v>
      </c>
      <c r="C872" s="29" t="s">
        <v>1049</v>
      </c>
      <c r="D872" s="29">
        <v>0.717291</v>
      </c>
      <c r="E872" s="29">
        <v>124.32475</v>
      </c>
      <c r="F872" s="27"/>
      <c r="G872" s="27"/>
      <c r="H872" s="27"/>
      <c r="I872" s="27"/>
      <c r="J872" s="27"/>
      <c r="K872" s="27"/>
      <c r="L872" s="27"/>
    </row>
    <row r="873" ht="15.6" spans="1:12">
      <c r="A873" s="29" t="s">
        <v>451</v>
      </c>
      <c r="B873" s="29" t="s">
        <v>4</v>
      </c>
      <c r="C873" s="29" t="s">
        <v>1050</v>
      </c>
      <c r="D873" s="29">
        <v>0.8839</v>
      </c>
      <c r="E873" s="29">
        <v>123.48633</v>
      </c>
      <c r="F873" s="27"/>
      <c r="G873" s="27"/>
      <c r="H873" s="27"/>
      <c r="I873" s="27"/>
      <c r="J873" s="27"/>
      <c r="K873" s="27"/>
      <c r="L873" s="27"/>
    </row>
    <row r="874" ht="15.6" spans="1:12">
      <c r="A874" s="29" t="s">
        <v>607</v>
      </c>
      <c r="B874" s="29" t="s">
        <v>4</v>
      </c>
      <c r="C874" s="29" t="s">
        <v>1051</v>
      </c>
      <c r="D874" s="29">
        <v>0.90602</v>
      </c>
      <c r="E874" s="29">
        <v>123.12215</v>
      </c>
      <c r="F874" s="27"/>
      <c r="G874" s="27"/>
      <c r="H874" s="27"/>
      <c r="I874" s="27"/>
      <c r="J874" s="27"/>
      <c r="K874" s="27"/>
      <c r="L874" s="27"/>
    </row>
    <row r="875" ht="15.6" spans="1:12">
      <c r="A875" s="29" t="s">
        <v>132</v>
      </c>
      <c r="B875" s="29" t="s">
        <v>132</v>
      </c>
      <c r="C875" s="29" t="s">
        <v>1052</v>
      </c>
      <c r="D875" s="29">
        <v>0.7371</v>
      </c>
      <c r="E875" s="29">
        <v>124.2824</v>
      </c>
      <c r="F875" s="27"/>
      <c r="G875" s="27"/>
      <c r="H875" s="27"/>
      <c r="I875" s="27"/>
      <c r="J875" s="27"/>
      <c r="K875" s="27"/>
      <c r="L875" s="27"/>
    </row>
    <row r="876" ht="15.6" spans="1:12">
      <c r="A876" s="29" t="s">
        <v>1053</v>
      </c>
      <c r="B876" s="29" t="s">
        <v>132</v>
      </c>
      <c r="C876" s="29" t="s">
        <v>1054</v>
      </c>
      <c r="D876" s="29">
        <v>0.714849</v>
      </c>
      <c r="E876" s="29">
        <v>124.281138</v>
      </c>
      <c r="F876" s="27"/>
      <c r="G876" s="27"/>
      <c r="H876" s="27"/>
      <c r="I876" s="27"/>
      <c r="J876" s="27"/>
      <c r="K876" s="27"/>
      <c r="L876" s="27"/>
    </row>
    <row r="877" ht="15.6" spans="1:12">
      <c r="A877" s="29" t="s">
        <v>839</v>
      </c>
      <c r="B877" s="29" t="s">
        <v>132</v>
      </c>
      <c r="C877" s="29" t="s">
        <v>1055</v>
      </c>
      <c r="D877" s="29">
        <v>0.713163</v>
      </c>
      <c r="E877" s="29">
        <v>124.276967</v>
      </c>
      <c r="F877" s="27"/>
      <c r="G877" s="27"/>
      <c r="H877" s="27"/>
      <c r="I877" s="27"/>
      <c r="J877" s="27"/>
      <c r="K877" s="27"/>
      <c r="L877" s="27"/>
    </row>
    <row r="878" ht="15.6" spans="1:12">
      <c r="A878" s="29" t="s">
        <v>132</v>
      </c>
      <c r="B878" s="29" t="s">
        <v>132</v>
      </c>
      <c r="C878" s="29" t="s">
        <v>1056</v>
      </c>
      <c r="D878" s="29">
        <v>0.815372</v>
      </c>
      <c r="E878" s="29">
        <v>124.199665</v>
      </c>
      <c r="F878" s="27"/>
      <c r="G878" s="27"/>
      <c r="H878" s="27"/>
      <c r="I878" s="27"/>
      <c r="J878" s="27"/>
      <c r="K878" s="27"/>
      <c r="L878" s="27"/>
    </row>
    <row r="879" ht="15.6" spans="1:12">
      <c r="A879" s="29" t="s">
        <v>528</v>
      </c>
      <c r="B879" s="29" t="s">
        <v>132</v>
      </c>
      <c r="C879" s="29" t="s">
        <v>1057</v>
      </c>
      <c r="D879" s="29">
        <v>0.7765</v>
      </c>
      <c r="E879" s="29">
        <v>124.293538</v>
      </c>
      <c r="F879" s="27"/>
      <c r="G879" s="27"/>
      <c r="H879" s="27"/>
      <c r="I879" s="27"/>
      <c r="J879" s="27"/>
      <c r="K879" s="27"/>
      <c r="L879" s="27"/>
    </row>
    <row r="880" ht="15.6" spans="1:12">
      <c r="A880" s="29" t="s">
        <v>843</v>
      </c>
      <c r="B880" s="29" t="s">
        <v>132</v>
      </c>
      <c r="C880" s="29" t="s">
        <v>1058</v>
      </c>
      <c r="D880" s="29">
        <v>0.766517</v>
      </c>
      <c r="E880" s="29">
        <v>124.299917</v>
      </c>
      <c r="F880" s="27"/>
      <c r="G880" s="27"/>
      <c r="H880" s="27"/>
      <c r="I880" s="27"/>
      <c r="J880" s="27"/>
      <c r="K880" s="27"/>
      <c r="L880" s="27"/>
    </row>
    <row r="881" ht="15.6" spans="1:12">
      <c r="A881" s="29" t="s">
        <v>410</v>
      </c>
      <c r="B881" s="29" t="s">
        <v>132</v>
      </c>
      <c r="C881" s="29" t="s">
        <v>1059</v>
      </c>
      <c r="D881" s="29">
        <v>0.748179</v>
      </c>
      <c r="E881" s="29">
        <v>124.303795</v>
      </c>
      <c r="F881" s="27"/>
      <c r="G881" s="27"/>
      <c r="H881" s="27"/>
      <c r="I881" s="27"/>
      <c r="J881" s="27"/>
      <c r="K881" s="27"/>
      <c r="L881" s="27"/>
    </row>
    <row r="882" ht="15.6" spans="1:12">
      <c r="A882" s="29" t="s">
        <v>410</v>
      </c>
      <c r="B882" s="29" t="s">
        <v>132</v>
      </c>
      <c r="C882" s="29" t="s">
        <v>1060</v>
      </c>
      <c r="D882" s="29">
        <v>0.744226</v>
      </c>
      <c r="E882" s="29">
        <v>124.301915</v>
      </c>
      <c r="F882" s="27"/>
      <c r="G882" s="27"/>
      <c r="H882" s="27"/>
      <c r="I882" s="27"/>
      <c r="J882" s="27"/>
      <c r="K882" s="27"/>
      <c r="L882" s="27"/>
    </row>
    <row r="883" ht="15.6" spans="1:12">
      <c r="A883" s="29" t="s">
        <v>418</v>
      </c>
      <c r="B883" s="29" t="s">
        <v>132</v>
      </c>
      <c r="C883" s="29" t="s">
        <v>1061</v>
      </c>
      <c r="D883" s="29">
        <v>0.73825</v>
      </c>
      <c r="E883" s="29">
        <v>124.3112</v>
      </c>
      <c r="F883" s="27"/>
      <c r="G883" s="27"/>
      <c r="H883" s="27"/>
      <c r="I883" s="27"/>
      <c r="J883" s="27"/>
      <c r="K883" s="27"/>
      <c r="L883" s="27"/>
    </row>
    <row r="884" ht="15.6" spans="1:12">
      <c r="A884" s="29" t="s">
        <v>324</v>
      </c>
      <c r="B884" s="29" t="s">
        <v>101</v>
      </c>
      <c r="C884" s="29" t="s">
        <v>1062</v>
      </c>
      <c r="D884" s="29">
        <v>0.78499</v>
      </c>
      <c r="E884" s="29">
        <v>124.10323</v>
      </c>
      <c r="F884" s="27"/>
      <c r="G884" s="27"/>
      <c r="H884" s="27"/>
      <c r="I884" s="27"/>
      <c r="J884" s="27"/>
      <c r="K884" s="27"/>
      <c r="L884" s="27"/>
    </row>
    <row r="885" ht="15.6" spans="1:12">
      <c r="A885" s="29" t="s">
        <v>324</v>
      </c>
      <c r="B885" s="29" t="s">
        <v>101</v>
      </c>
      <c r="C885" s="29" t="s">
        <v>1063</v>
      </c>
      <c r="D885" s="29">
        <v>0.86144</v>
      </c>
      <c r="E885" s="29">
        <v>123.94905</v>
      </c>
      <c r="F885" s="27"/>
      <c r="G885" s="27"/>
      <c r="H885" s="27"/>
      <c r="I885" s="27"/>
      <c r="J885" s="27"/>
      <c r="K885" s="27"/>
      <c r="L885" s="27"/>
    </row>
    <row r="886" ht="15.6" spans="1:12">
      <c r="A886" s="29" t="s">
        <v>226</v>
      </c>
      <c r="B886" s="29" t="s">
        <v>101</v>
      </c>
      <c r="C886" s="29" t="s">
        <v>1064</v>
      </c>
      <c r="D886" s="29">
        <v>0.94689</v>
      </c>
      <c r="E886" s="29">
        <v>124.17213</v>
      </c>
      <c r="F886" s="27"/>
      <c r="G886" s="27"/>
      <c r="H886" s="27"/>
      <c r="I886" s="27"/>
      <c r="J886" s="27"/>
      <c r="K886" s="27"/>
      <c r="L886" s="27"/>
    </row>
    <row r="887" ht="15.6" spans="1:12">
      <c r="A887" s="29" t="s">
        <v>342</v>
      </c>
      <c r="B887" s="29" t="s">
        <v>39</v>
      </c>
      <c r="C887" s="29" t="s">
        <v>1065</v>
      </c>
      <c r="D887" s="29">
        <v>0.91819</v>
      </c>
      <c r="E887" s="29">
        <v>124.10024</v>
      </c>
      <c r="F887" s="27"/>
      <c r="G887" s="27"/>
      <c r="H887" s="27"/>
      <c r="I887" s="27"/>
      <c r="J887" s="27"/>
      <c r="K887" s="27"/>
      <c r="L887" s="27"/>
    </row>
    <row r="888" ht="15.6" spans="1:12">
      <c r="A888" s="29" t="s">
        <v>342</v>
      </c>
      <c r="B888" s="29" t="s">
        <v>39</v>
      </c>
      <c r="C888" s="29" t="s">
        <v>1066</v>
      </c>
      <c r="D888" s="29">
        <v>0.91498</v>
      </c>
      <c r="E888" s="29">
        <v>124.10224</v>
      </c>
      <c r="F888" s="27"/>
      <c r="G888" s="27"/>
      <c r="H888" s="27"/>
      <c r="I888" s="27"/>
      <c r="J888" s="27"/>
      <c r="K888" s="27"/>
      <c r="L888" s="27"/>
    </row>
    <row r="889" ht="15.6" spans="1:12">
      <c r="A889" s="29" t="s">
        <v>342</v>
      </c>
      <c r="B889" s="29" t="s">
        <v>39</v>
      </c>
      <c r="C889" s="29" t="s">
        <v>1067</v>
      </c>
      <c r="D889" s="29">
        <v>1.0997</v>
      </c>
      <c r="E889" s="29">
        <v>124.34535</v>
      </c>
      <c r="F889" s="27"/>
      <c r="G889" s="27"/>
      <c r="H889" s="27"/>
      <c r="I889" s="27"/>
      <c r="J889" s="27"/>
      <c r="K889" s="27"/>
      <c r="L889" s="27"/>
    </row>
    <row r="890" ht="15.6" spans="1:12">
      <c r="A890" s="29" t="s">
        <v>342</v>
      </c>
      <c r="B890" s="29" t="s">
        <v>39</v>
      </c>
      <c r="C890" s="29" t="s">
        <v>1068</v>
      </c>
      <c r="D890" s="29">
        <v>1.10345</v>
      </c>
      <c r="E890" s="29">
        <v>124.34575</v>
      </c>
      <c r="F890" s="27"/>
      <c r="G890" s="27"/>
      <c r="H890" s="27"/>
      <c r="I890" s="27"/>
      <c r="J890" s="27"/>
      <c r="K890" s="27"/>
      <c r="L890" s="27"/>
    </row>
    <row r="891" ht="15.6" spans="1:12">
      <c r="A891" s="29" t="s">
        <v>342</v>
      </c>
      <c r="B891" s="29" t="s">
        <v>39</v>
      </c>
      <c r="C891" s="29" t="s">
        <v>1069</v>
      </c>
      <c r="D891" s="29">
        <v>1.12984</v>
      </c>
      <c r="E891" s="29">
        <v>124.35454</v>
      </c>
      <c r="F891" s="27"/>
      <c r="G891" s="27"/>
      <c r="H891" s="27"/>
      <c r="I891" s="27"/>
      <c r="J891" s="27"/>
      <c r="K891" s="27"/>
      <c r="L891" s="27"/>
    </row>
    <row r="892" ht="15.6" spans="1:12">
      <c r="A892" s="29" t="s">
        <v>226</v>
      </c>
      <c r="B892" s="29" t="s">
        <v>101</v>
      </c>
      <c r="C892" s="29" t="s">
        <v>1070</v>
      </c>
      <c r="D892" s="29">
        <v>0.84427</v>
      </c>
      <c r="E892" s="29">
        <v>124.15433</v>
      </c>
      <c r="F892" s="27"/>
      <c r="G892" s="27"/>
      <c r="H892" s="27"/>
      <c r="I892" s="27"/>
      <c r="J892" s="27"/>
      <c r="K892" s="27"/>
      <c r="L892" s="27"/>
    </row>
    <row r="893" ht="15.6" spans="1:12">
      <c r="A893" s="29" t="s">
        <v>226</v>
      </c>
      <c r="B893" s="29" t="s">
        <v>101</v>
      </c>
      <c r="C893" s="29" t="s">
        <v>1071</v>
      </c>
      <c r="D893" s="29">
        <v>0.8403</v>
      </c>
      <c r="E893" s="29">
        <v>124.16792</v>
      </c>
      <c r="F893" s="27"/>
      <c r="G893" s="27"/>
      <c r="H893" s="27"/>
      <c r="I893" s="27"/>
      <c r="J893" s="27"/>
      <c r="K893" s="27"/>
      <c r="L893" s="27"/>
    </row>
    <row r="894" ht="15.6" spans="1:12">
      <c r="A894" s="29" t="s">
        <v>226</v>
      </c>
      <c r="B894" s="29" t="s">
        <v>101</v>
      </c>
      <c r="C894" s="29" t="s">
        <v>1072</v>
      </c>
      <c r="D894" s="29">
        <v>0.90942</v>
      </c>
      <c r="E894" s="29">
        <v>124.09012</v>
      </c>
      <c r="F894" s="27"/>
      <c r="G894" s="27"/>
      <c r="H894" s="27"/>
      <c r="I894" s="27"/>
      <c r="J894" s="27"/>
      <c r="K894" s="27"/>
      <c r="L894" s="27"/>
    </row>
    <row r="895" ht="15.6" spans="1:12">
      <c r="A895" s="29" t="s">
        <v>226</v>
      </c>
      <c r="B895" s="29" t="s">
        <v>101</v>
      </c>
      <c r="C895" s="29" t="s">
        <v>1073</v>
      </c>
      <c r="D895" s="29">
        <v>0.86934</v>
      </c>
      <c r="E895" s="29">
        <v>123.99508</v>
      </c>
      <c r="F895" s="27"/>
      <c r="G895" s="27"/>
      <c r="H895" s="27"/>
      <c r="I895" s="27"/>
      <c r="J895" s="27"/>
      <c r="K895" s="27"/>
      <c r="L895" s="27"/>
    </row>
    <row r="896" ht="15.6" spans="1:12">
      <c r="A896" s="29" t="s">
        <v>462</v>
      </c>
      <c r="B896" s="29" t="s">
        <v>132</v>
      </c>
      <c r="C896" s="29" t="s">
        <v>1074</v>
      </c>
      <c r="D896" s="29">
        <v>0.712017</v>
      </c>
      <c r="E896" s="29">
        <v>124.321833</v>
      </c>
      <c r="F896" s="27"/>
      <c r="G896" s="27"/>
      <c r="H896" s="27"/>
      <c r="I896" s="27"/>
      <c r="J896" s="27"/>
      <c r="K896" s="27"/>
      <c r="L896" s="27"/>
    </row>
    <row r="897" ht="15.6" spans="1:12">
      <c r="A897" s="29" t="s">
        <v>462</v>
      </c>
      <c r="B897" s="29" t="s">
        <v>132</v>
      </c>
      <c r="C897" s="29" t="s">
        <v>1075</v>
      </c>
      <c r="D897" s="29">
        <v>0.715166</v>
      </c>
      <c r="E897" s="29">
        <v>124.321821</v>
      </c>
      <c r="F897" s="27"/>
      <c r="G897" s="27"/>
      <c r="H897" s="27"/>
      <c r="I897" s="27"/>
      <c r="J897" s="27"/>
      <c r="K897" s="27"/>
      <c r="L897" s="27"/>
    </row>
    <row r="898" ht="15.6" spans="1:12">
      <c r="A898" s="29" t="s">
        <v>136</v>
      </c>
      <c r="B898" s="29" t="s">
        <v>132</v>
      </c>
      <c r="C898" s="29" t="s">
        <v>1076</v>
      </c>
      <c r="D898" s="29">
        <v>0.709989</v>
      </c>
      <c r="E898" s="29">
        <v>124.296616</v>
      </c>
      <c r="F898" s="27"/>
      <c r="G898" s="27"/>
      <c r="H898" s="27"/>
      <c r="I898" s="27"/>
      <c r="J898" s="27"/>
      <c r="K898" s="27"/>
      <c r="L898" s="27"/>
    </row>
    <row r="899" ht="15.6" spans="1:12">
      <c r="A899" s="29" t="s">
        <v>136</v>
      </c>
      <c r="B899" s="29" t="s">
        <v>132</v>
      </c>
      <c r="C899" s="29" t="s">
        <v>1077</v>
      </c>
      <c r="D899" s="29">
        <v>0.700285</v>
      </c>
      <c r="E899" s="29">
        <v>124.279224</v>
      </c>
      <c r="F899" s="27"/>
      <c r="G899" s="27"/>
      <c r="H899" s="27"/>
      <c r="I899" s="27"/>
      <c r="J899" s="27"/>
      <c r="K899" s="27"/>
      <c r="L899" s="27"/>
    </row>
    <row r="900" ht="15.6" spans="1:12">
      <c r="A900" s="29" t="s">
        <v>136</v>
      </c>
      <c r="B900" s="29" t="s">
        <v>132</v>
      </c>
      <c r="C900" s="29" t="s">
        <v>1078</v>
      </c>
      <c r="D900" s="29">
        <v>0.696898</v>
      </c>
      <c r="E900" s="29">
        <v>124.276168</v>
      </c>
      <c r="F900" s="27"/>
      <c r="G900" s="27"/>
      <c r="H900" s="27"/>
      <c r="I900" s="27"/>
      <c r="J900" s="27"/>
      <c r="K900" s="27"/>
      <c r="L900" s="27"/>
    </row>
    <row r="901" ht="15.6" spans="1:12">
      <c r="A901" s="29" t="s">
        <v>462</v>
      </c>
      <c r="B901" s="29" t="s">
        <v>132</v>
      </c>
      <c r="C901" s="29" t="s">
        <v>1079</v>
      </c>
      <c r="D901" s="29">
        <v>0.74446</v>
      </c>
      <c r="E901" s="29">
        <v>124.32172</v>
      </c>
      <c r="F901" s="27"/>
      <c r="G901" s="27"/>
      <c r="H901" s="27"/>
      <c r="I901" s="27"/>
      <c r="J901" s="27"/>
      <c r="K901" s="27"/>
      <c r="L901" s="27"/>
    </row>
    <row r="902" ht="15.6" spans="1:12">
      <c r="A902" s="29" t="s">
        <v>462</v>
      </c>
      <c r="B902" s="29" t="s">
        <v>132</v>
      </c>
      <c r="C902" s="29" t="s">
        <v>1080</v>
      </c>
      <c r="D902" s="29">
        <v>0.737599</v>
      </c>
      <c r="E902" s="29">
        <v>124.327641</v>
      </c>
      <c r="F902" s="27"/>
      <c r="G902" s="27"/>
      <c r="H902" s="27"/>
      <c r="I902" s="27"/>
      <c r="J902" s="27"/>
      <c r="K902" s="27"/>
      <c r="L902" s="27"/>
    </row>
    <row r="903" ht="15.6" spans="1:12">
      <c r="A903" s="29" t="s">
        <v>497</v>
      </c>
      <c r="B903" s="29" t="s">
        <v>101</v>
      </c>
      <c r="C903" s="29" t="s">
        <v>1081</v>
      </c>
      <c r="D903" s="29">
        <v>1.02231</v>
      </c>
      <c r="E903" s="29">
        <v>124.30962</v>
      </c>
      <c r="F903" s="27"/>
      <c r="G903" s="27"/>
      <c r="H903" s="27"/>
      <c r="I903" s="27"/>
      <c r="J903" s="27"/>
      <c r="K903" s="27"/>
      <c r="L903" s="27"/>
    </row>
    <row r="904" ht="15.6" spans="1:12">
      <c r="A904" s="29" t="s">
        <v>497</v>
      </c>
      <c r="B904" s="29" t="s">
        <v>101</v>
      </c>
      <c r="C904" s="29" t="s">
        <v>1082</v>
      </c>
      <c r="D904" s="29">
        <v>1.02459</v>
      </c>
      <c r="E904" s="29">
        <v>124.30791</v>
      </c>
      <c r="F904" s="27"/>
      <c r="G904" s="27"/>
      <c r="H904" s="27"/>
      <c r="I904" s="27"/>
      <c r="J904" s="27"/>
      <c r="K904" s="27"/>
      <c r="L904" s="27"/>
    </row>
    <row r="905" ht="15.6" spans="1:12">
      <c r="A905" s="29" t="s">
        <v>497</v>
      </c>
      <c r="B905" s="29" t="s">
        <v>101</v>
      </c>
      <c r="C905" s="29" t="s">
        <v>1083</v>
      </c>
      <c r="D905" s="29">
        <v>0.99964</v>
      </c>
      <c r="E905" s="29">
        <v>124.30073</v>
      </c>
      <c r="F905" s="27"/>
      <c r="G905" s="27"/>
      <c r="H905" s="27"/>
      <c r="I905" s="27"/>
      <c r="J905" s="27"/>
      <c r="K905" s="27"/>
      <c r="L905" s="27"/>
    </row>
    <row r="906" ht="15.6" spans="1:12">
      <c r="A906" s="29" t="s">
        <v>131</v>
      </c>
      <c r="B906" s="29" t="s">
        <v>131</v>
      </c>
      <c r="C906" s="29" t="s">
        <v>1084</v>
      </c>
      <c r="D906" s="29">
        <v>0.544352</v>
      </c>
      <c r="E906" s="29">
        <v>123.892725</v>
      </c>
      <c r="F906" s="27"/>
      <c r="G906" s="27"/>
      <c r="H906" s="27"/>
      <c r="I906" s="27"/>
      <c r="J906" s="27"/>
      <c r="K906" s="27"/>
      <c r="L906" s="27"/>
    </row>
    <row r="907" ht="15.6" spans="1:12">
      <c r="A907" s="29" t="s">
        <v>136</v>
      </c>
      <c r="B907" s="29" t="s">
        <v>132</v>
      </c>
      <c r="C907" s="29" t="s">
        <v>1085</v>
      </c>
      <c r="D907" s="29">
        <v>0.713103</v>
      </c>
      <c r="E907" s="29">
        <v>124.300162</v>
      </c>
      <c r="F907" s="27"/>
      <c r="G907" s="27"/>
      <c r="H907" s="27"/>
      <c r="I907" s="27"/>
      <c r="J907" s="27"/>
      <c r="K907" s="27"/>
      <c r="L907" s="27"/>
    </row>
    <row r="908" ht="15.6" spans="1:12">
      <c r="A908" s="29" t="s">
        <v>131</v>
      </c>
      <c r="B908" s="29" t="s">
        <v>131</v>
      </c>
      <c r="C908" s="29" t="s">
        <v>1086</v>
      </c>
      <c r="D908" s="29">
        <v>0.6684</v>
      </c>
      <c r="E908" s="29">
        <v>124.2788</v>
      </c>
      <c r="F908" s="27"/>
      <c r="G908" s="27"/>
      <c r="H908" s="27"/>
      <c r="I908" s="27"/>
      <c r="J908" s="27"/>
      <c r="K908" s="27"/>
      <c r="L908" s="27"/>
    </row>
    <row r="909" ht="15.6" spans="1:12">
      <c r="A909" s="29" t="s">
        <v>497</v>
      </c>
      <c r="B909" s="29" t="s">
        <v>101</v>
      </c>
      <c r="C909" s="29" t="s">
        <v>1087</v>
      </c>
      <c r="D909" s="29">
        <v>0.99925</v>
      </c>
      <c r="E909" s="29">
        <v>124.30672</v>
      </c>
      <c r="F909" s="27"/>
      <c r="G909" s="27"/>
      <c r="H909" s="27"/>
      <c r="I909" s="27"/>
      <c r="J909" s="27"/>
      <c r="K909" s="27"/>
      <c r="L909" s="27"/>
    </row>
    <row r="910" ht="15.6" spans="1:12">
      <c r="A910" s="29" t="s">
        <v>324</v>
      </c>
      <c r="B910" s="29" t="s">
        <v>101</v>
      </c>
      <c r="C910" s="29" t="s">
        <v>1088</v>
      </c>
      <c r="D910" s="29">
        <v>0.86138</v>
      </c>
      <c r="E910" s="29">
        <v>123.94418</v>
      </c>
      <c r="F910" s="27"/>
      <c r="G910" s="27"/>
      <c r="H910" s="27"/>
      <c r="I910" s="27"/>
      <c r="J910" s="27"/>
      <c r="K910" s="27"/>
      <c r="L910" s="27"/>
    </row>
    <row r="911" ht="15.6" spans="1:12">
      <c r="A911" s="29" t="s">
        <v>131</v>
      </c>
      <c r="B911" s="29" t="s">
        <v>131</v>
      </c>
      <c r="C911" s="29" t="s">
        <v>1089</v>
      </c>
      <c r="D911" s="29">
        <v>0.596281</v>
      </c>
      <c r="E911" s="29">
        <v>124.041073</v>
      </c>
      <c r="F911" s="27"/>
      <c r="G911" s="27"/>
      <c r="H911" s="27"/>
      <c r="I911" s="27"/>
      <c r="J911" s="27"/>
      <c r="K911" s="27"/>
      <c r="L911" s="27"/>
    </row>
    <row r="912" ht="15.6" spans="1:12">
      <c r="A912" s="29" t="s">
        <v>131</v>
      </c>
      <c r="B912" s="29" t="s">
        <v>131</v>
      </c>
      <c r="C912" s="29" t="s">
        <v>1090</v>
      </c>
      <c r="D912" s="29">
        <v>0.588046</v>
      </c>
      <c r="E912" s="29">
        <v>124.029738</v>
      </c>
      <c r="F912" s="27"/>
      <c r="G912" s="27"/>
      <c r="H912" s="27"/>
      <c r="I912" s="27"/>
      <c r="J912" s="27"/>
      <c r="K912" s="27"/>
      <c r="L912" s="27"/>
    </row>
    <row r="913" ht="15.6" spans="1:12">
      <c r="A913" s="29" t="s">
        <v>131</v>
      </c>
      <c r="B913" s="29" t="s">
        <v>131</v>
      </c>
      <c r="C913" s="29" t="s">
        <v>1091</v>
      </c>
      <c r="D913" s="29">
        <v>0.5366</v>
      </c>
      <c r="E913" s="29">
        <v>124.00285</v>
      </c>
      <c r="F913" s="27"/>
      <c r="G913" s="27"/>
      <c r="H913" s="27"/>
      <c r="I913" s="27"/>
      <c r="J913" s="27"/>
      <c r="K913" s="27"/>
      <c r="L913" s="27"/>
    </row>
    <row r="914" ht="15.6" spans="1:12">
      <c r="A914" s="29" t="s">
        <v>131</v>
      </c>
      <c r="B914" s="29" t="s">
        <v>131</v>
      </c>
      <c r="C914" s="29" t="s">
        <v>1092</v>
      </c>
      <c r="D914" s="29">
        <v>0.530809</v>
      </c>
      <c r="E914" s="29">
        <v>123.98745</v>
      </c>
      <c r="F914" s="27"/>
      <c r="G914" s="27"/>
      <c r="H914" s="27"/>
      <c r="I914" s="27"/>
      <c r="J914" s="27"/>
      <c r="K914" s="27"/>
      <c r="L914" s="27"/>
    </row>
    <row r="915" ht="15.6" spans="1:12">
      <c r="A915" s="29" t="s">
        <v>131</v>
      </c>
      <c r="B915" s="29" t="s">
        <v>131</v>
      </c>
      <c r="C915" s="29" t="s">
        <v>1093</v>
      </c>
      <c r="D915" s="29">
        <v>0.526663</v>
      </c>
      <c r="E915" s="29">
        <v>123.970895</v>
      </c>
      <c r="F915" s="27"/>
      <c r="G915" s="27"/>
      <c r="H915" s="27"/>
      <c r="I915" s="27"/>
      <c r="J915" s="27"/>
      <c r="K915" s="27"/>
      <c r="L915" s="27"/>
    </row>
    <row r="916" ht="15.6" spans="1:12">
      <c r="A916" s="29" t="s">
        <v>131</v>
      </c>
      <c r="B916" s="29" t="s">
        <v>131</v>
      </c>
      <c r="C916" s="29" t="s">
        <v>1094</v>
      </c>
      <c r="D916" s="29">
        <v>0.51268</v>
      </c>
      <c r="E916" s="29">
        <v>123.96151</v>
      </c>
      <c r="F916" s="27"/>
      <c r="G916" s="27"/>
      <c r="H916" s="27"/>
      <c r="I916" s="27"/>
      <c r="J916" s="27"/>
      <c r="K916" s="27"/>
      <c r="L916" s="27"/>
    </row>
    <row r="917" ht="15.6" spans="1:12">
      <c r="A917" s="29" t="s">
        <v>131</v>
      </c>
      <c r="B917" s="29" t="s">
        <v>131</v>
      </c>
      <c r="C917" s="29" t="s">
        <v>1095</v>
      </c>
      <c r="D917" s="29">
        <v>0.49314</v>
      </c>
      <c r="E917" s="29">
        <v>123.97276</v>
      </c>
      <c r="F917" s="27"/>
      <c r="G917" s="27"/>
      <c r="H917" s="27"/>
      <c r="I917" s="27"/>
      <c r="J917" s="27"/>
      <c r="K917" s="27"/>
      <c r="L917" s="27"/>
    </row>
    <row r="918" ht="15.6" spans="1:12">
      <c r="A918" s="29" t="s">
        <v>640</v>
      </c>
      <c r="B918" s="29" t="s">
        <v>4</v>
      </c>
      <c r="C918" s="29" t="s">
        <v>1096</v>
      </c>
      <c r="D918" s="29">
        <v>0.88785</v>
      </c>
      <c r="E918" s="29">
        <v>123.60028</v>
      </c>
      <c r="F918" s="27"/>
      <c r="G918" s="27"/>
      <c r="H918" s="27"/>
      <c r="I918" s="27"/>
      <c r="J918" s="27"/>
      <c r="K918" s="27"/>
      <c r="L918" s="27"/>
    </row>
    <row r="919" ht="15.6" spans="1:12">
      <c r="A919" s="29" t="s">
        <v>644</v>
      </c>
      <c r="B919" s="29" t="s">
        <v>4</v>
      </c>
      <c r="C919" s="29" t="s">
        <v>1097</v>
      </c>
      <c r="D919" s="29">
        <v>0.87797</v>
      </c>
      <c r="E919" s="29">
        <v>123.52497</v>
      </c>
      <c r="F919" s="27"/>
      <c r="G919" s="27"/>
      <c r="H919" s="27"/>
      <c r="I919" s="27"/>
      <c r="J919" s="27"/>
      <c r="K919" s="27"/>
      <c r="L919" s="27"/>
    </row>
    <row r="920" ht="15.6" spans="1:12">
      <c r="A920" s="29" t="s">
        <v>1098</v>
      </c>
      <c r="B920" s="29" t="s">
        <v>4</v>
      </c>
      <c r="C920" s="29" t="s">
        <v>1099</v>
      </c>
      <c r="D920" s="29">
        <v>0.88242</v>
      </c>
      <c r="E920" s="29">
        <v>123.54635</v>
      </c>
      <c r="F920" s="27"/>
      <c r="G920" s="27"/>
      <c r="H920" s="27"/>
      <c r="I920" s="27"/>
      <c r="J920" s="27"/>
      <c r="K920" s="27"/>
      <c r="L920" s="27"/>
    </row>
    <row r="921" ht="15.6" spans="1:12">
      <c r="A921" s="29" t="s">
        <v>1100</v>
      </c>
      <c r="B921" s="29" t="s">
        <v>4</v>
      </c>
      <c r="C921" s="29" t="s">
        <v>1101</v>
      </c>
      <c r="D921" s="29">
        <v>0.88207</v>
      </c>
      <c r="E921" s="29">
        <v>123.54302</v>
      </c>
      <c r="F921" s="27"/>
      <c r="G921" s="27"/>
      <c r="H921" s="27"/>
      <c r="I921" s="27"/>
      <c r="J921" s="27"/>
      <c r="K921" s="27"/>
      <c r="L921" s="27"/>
    </row>
    <row r="922" ht="15.6" spans="1:12">
      <c r="A922" s="29" t="s">
        <v>462</v>
      </c>
      <c r="B922" s="29" t="s">
        <v>132</v>
      </c>
      <c r="C922" s="29" t="s">
        <v>1102</v>
      </c>
      <c r="D922" s="29">
        <v>0.729534</v>
      </c>
      <c r="E922" s="29">
        <v>124.308902</v>
      </c>
      <c r="F922" s="27"/>
      <c r="G922" s="27"/>
      <c r="H922" s="27"/>
      <c r="I922" s="27"/>
      <c r="J922" s="27"/>
      <c r="K922" s="27"/>
      <c r="L922" s="27"/>
    </row>
    <row r="923" ht="15.6" spans="1:12">
      <c r="A923" s="29" t="s">
        <v>462</v>
      </c>
      <c r="B923" s="29" t="s">
        <v>132</v>
      </c>
      <c r="C923" s="29" t="s">
        <v>1103</v>
      </c>
      <c r="D923" s="29">
        <v>0.72141</v>
      </c>
      <c r="E923" s="29">
        <v>124.30815</v>
      </c>
      <c r="F923" s="27"/>
      <c r="G923" s="27"/>
      <c r="H923" s="27"/>
      <c r="I923" s="27"/>
      <c r="J923" s="27"/>
      <c r="K923" s="27"/>
      <c r="L923" s="27"/>
    </row>
    <row r="924" ht="15.6" spans="1:12">
      <c r="A924" s="29" t="s">
        <v>1104</v>
      </c>
      <c r="B924" s="29" t="s">
        <v>4</v>
      </c>
      <c r="C924" s="29" t="s">
        <v>1105</v>
      </c>
      <c r="D924" s="29">
        <v>0.89823</v>
      </c>
      <c r="E924" s="29">
        <v>123.31674</v>
      </c>
      <c r="F924" s="27"/>
      <c r="G924" s="27"/>
      <c r="H924" s="27"/>
      <c r="I924" s="27"/>
      <c r="J924" s="27"/>
      <c r="K924" s="27"/>
      <c r="L924" s="27"/>
    </row>
    <row r="925" ht="15.6" spans="1:12">
      <c r="A925" s="29" t="s">
        <v>763</v>
      </c>
      <c r="B925" s="29" t="s">
        <v>4</v>
      </c>
      <c r="C925" s="29" t="s">
        <v>1106</v>
      </c>
      <c r="D925" s="29">
        <v>0.88983</v>
      </c>
      <c r="E925" s="29">
        <v>123.40632</v>
      </c>
      <c r="F925" s="27"/>
      <c r="G925" s="27"/>
      <c r="H925" s="27"/>
      <c r="I925" s="27"/>
      <c r="J925" s="27"/>
      <c r="K925" s="27"/>
      <c r="L925" s="27"/>
    </row>
    <row r="926" ht="15.6" spans="1:12">
      <c r="A926" s="29" t="s">
        <v>1107</v>
      </c>
      <c r="B926" s="29" t="s">
        <v>4</v>
      </c>
      <c r="C926" s="29" t="s">
        <v>1108</v>
      </c>
      <c r="D926" s="29">
        <v>0.89535</v>
      </c>
      <c r="E926" s="29">
        <v>123.12387</v>
      </c>
      <c r="F926" s="27"/>
      <c r="G926" s="27"/>
      <c r="H926" s="27"/>
      <c r="I926" s="27"/>
      <c r="J926" s="27"/>
      <c r="K926" s="27"/>
      <c r="L926" s="27"/>
    </row>
    <row r="927" ht="15.6" spans="1:12">
      <c r="A927" s="29" t="s">
        <v>136</v>
      </c>
      <c r="B927" s="29" t="s">
        <v>132</v>
      </c>
      <c r="C927" s="29" t="s">
        <v>1109</v>
      </c>
      <c r="D927" s="29">
        <v>0.70582858</v>
      </c>
      <c r="E927" s="29">
        <v>124.3064883</v>
      </c>
      <c r="F927" s="27"/>
      <c r="G927" s="27"/>
      <c r="H927" s="27"/>
      <c r="I927" s="27"/>
      <c r="J927" s="27"/>
      <c r="K927" s="27"/>
      <c r="L927" s="27"/>
    </row>
    <row r="928" ht="15.6" spans="1:12">
      <c r="A928" s="29" t="s">
        <v>610</v>
      </c>
      <c r="B928" s="29" t="s">
        <v>132</v>
      </c>
      <c r="C928" s="29" t="s">
        <v>1110</v>
      </c>
      <c r="D928" s="29">
        <v>0.770117</v>
      </c>
      <c r="E928" s="29">
        <v>124.289</v>
      </c>
      <c r="F928" s="27"/>
      <c r="G928" s="27"/>
      <c r="H928" s="27"/>
      <c r="I928" s="27"/>
      <c r="J928" s="27"/>
      <c r="K928" s="27"/>
      <c r="L928" s="27"/>
    </row>
    <row r="929" ht="15.6" spans="1:12">
      <c r="A929" s="29" t="s">
        <v>610</v>
      </c>
      <c r="B929" s="29" t="s">
        <v>132</v>
      </c>
      <c r="C929" s="29" t="s">
        <v>1111</v>
      </c>
      <c r="D929" s="29">
        <v>0.767</v>
      </c>
      <c r="E929" s="29">
        <v>124.289533</v>
      </c>
      <c r="F929" s="27"/>
      <c r="G929" s="27"/>
      <c r="H929" s="27"/>
      <c r="I929" s="27"/>
      <c r="J929" s="27"/>
      <c r="K929" s="27"/>
      <c r="L929" s="27"/>
    </row>
    <row r="930" ht="15.6" spans="1:12">
      <c r="A930" s="29" t="s">
        <v>132</v>
      </c>
      <c r="B930" s="29" t="s">
        <v>132</v>
      </c>
      <c r="C930" s="29" t="s">
        <v>1112</v>
      </c>
      <c r="D930" s="29">
        <v>0.739317</v>
      </c>
      <c r="E930" s="29">
        <v>124.285133</v>
      </c>
      <c r="F930" s="27"/>
      <c r="G930" s="27"/>
      <c r="H930" s="27"/>
      <c r="I930" s="27"/>
      <c r="J930" s="27"/>
      <c r="K930" s="27"/>
      <c r="L930" s="27"/>
    </row>
    <row r="931" ht="15.6" spans="1:12">
      <c r="A931" s="29" t="s">
        <v>132</v>
      </c>
      <c r="B931" s="29" t="s">
        <v>132</v>
      </c>
      <c r="C931" s="29" t="s">
        <v>1113</v>
      </c>
      <c r="D931" s="29">
        <v>0.743159</v>
      </c>
      <c r="E931" s="29">
        <v>124.297921</v>
      </c>
      <c r="F931" s="27"/>
      <c r="G931" s="27"/>
      <c r="H931" s="27"/>
      <c r="I931" s="27"/>
      <c r="J931" s="27"/>
      <c r="K931" s="27"/>
      <c r="L931" s="27"/>
    </row>
    <row r="932" ht="15.6" spans="1:12">
      <c r="A932" s="29" t="s">
        <v>132</v>
      </c>
      <c r="B932" s="29" t="s">
        <v>132</v>
      </c>
      <c r="C932" s="29" t="s">
        <v>1114</v>
      </c>
      <c r="D932" s="29">
        <v>0.780117</v>
      </c>
      <c r="E932" s="29">
        <v>124.246517</v>
      </c>
      <c r="F932" s="27"/>
      <c r="G932" s="27"/>
      <c r="H932" s="27"/>
      <c r="I932" s="27"/>
      <c r="J932" s="27"/>
      <c r="K932" s="27"/>
      <c r="L932" s="27"/>
    </row>
    <row r="933" ht="15.6" spans="1:12">
      <c r="A933" s="29" t="s">
        <v>132</v>
      </c>
      <c r="B933" s="29" t="s">
        <v>132</v>
      </c>
      <c r="C933" s="29" t="s">
        <v>1115</v>
      </c>
      <c r="D933" s="29">
        <v>0.782839</v>
      </c>
      <c r="E933" s="29">
        <v>124.24293</v>
      </c>
      <c r="F933" s="27"/>
      <c r="G933" s="27"/>
      <c r="H933" s="27"/>
      <c r="I933" s="27"/>
      <c r="J933" s="27"/>
      <c r="K933" s="27"/>
      <c r="L933" s="27"/>
    </row>
    <row r="934" ht="15.6" spans="1:12">
      <c r="A934" s="29" t="s">
        <v>410</v>
      </c>
      <c r="B934" s="29" t="s">
        <v>132</v>
      </c>
      <c r="C934" s="29" t="s">
        <v>1116</v>
      </c>
      <c r="D934" s="29">
        <v>0.745031</v>
      </c>
      <c r="E934" s="29">
        <v>124.305461</v>
      </c>
      <c r="F934" s="27"/>
      <c r="G934" s="27"/>
      <c r="H934" s="27"/>
      <c r="I934" s="27"/>
      <c r="J934" s="27"/>
      <c r="K934" s="27"/>
      <c r="L934" s="27"/>
    </row>
    <row r="935" ht="15.6" spans="1:12">
      <c r="A935" s="29" t="s">
        <v>410</v>
      </c>
      <c r="B935" s="29" t="s">
        <v>132</v>
      </c>
      <c r="C935" s="29" t="s">
        <v>1117</v>
      </c>
      <c r="D935" s="29">
        <v>0.753532</v>
      </c>
      <c r="E935" s="29">
        <v>124.311879</v>
      </c>
      <c r="F935" s="27"/>
      <c r="G935" s="27"/>
      <c r="H935" s="27"/>
      <c r="I935" s="27"/>
      <c r="J935" s="27"/>
      <c r="K935" s="27"/>
      <c r="L935" s="27"/>
    </row>
    <row r="936" ht="15.6" spans="1:12">
      <c r="A936" s="29" t="s">
        <v>410</v>
      </c>
      <c r="B936" s="29" t="s">
        <v>132</v>
      </c>
      <c r="C936" s="29" t="s">
        <v>1118</v>
      </c>
      <c r="D936" s="29">
        <v>0.756969</v>
      </c>
      <c r="E936" s="29">
        <v>124.316728</v>
      </c>
      <c r="F936" s="27"/>
      <c r="G936" s="27"/>
      <c r="H936" s="27"/>
      <c r="I936" s="27"/>
      <c r="J936" s="27"/>
      <c r="K936" s="27"/>
      <c r="L936" s="27"/>
    </row>
    <row r="937" ht="15.6" spans="1:12">
      <c r="A937" s="29" t="s">
        <v>131</v>
      </c>
      <c r="B937" s="29" t="s">
        <v>131</v>
      </c>
      <c r="C937" s="29" t="s">
        <v>1119</v>
      </c>
      <c r="D937" s="29">
        <v>0.54947</v>
      </c>
      <c r="E937" s="29">
        <v>123.93903</v>
      </c>
      <c r="F937" s="27"/>
      <c r="G937" s="27"/>
      <c r="H937" s="27"/>
      <c r="I937" s="27"/>
      <c r="J937" s="27"/>
      <c r="K937" s="27"/>
      <c r="L937" s="27"/>
    </row>
    <row r="938" ht="15.6" spans="1:12">
      <c r="A938" s="29" t="s">
        <v>131</v>
      </c>
      <c r="B938" s="29" t="s">
        <v>131</v>
      </c>
      <c r="C938" s="29" t="s">
        <v>1120</v>
      </c>
      <c r="D938" s="29">
        <v>0.618979</v>
      </c>
      <c r="E938" s="29">
        <v>124.082784</v>
      </c>
      <c r="F938" s="27"/>
      <c r="G938" s="27"/>
      <c r="H938" s="27"/>
      <c r="I938" s="27"/>
      <c r="J938" s="27"/>
      <c r="K938" s="27"/>
      <c r="L938" s="27"/>
    </row>
    <row r="939" ht="15.6" spans="1:12">
      <c r="A939" s="29" t="s">
        <v>131</v>
      </c>
      <c r="B939" s="29" t="s">
        <v>131</v>
      </c>
      <c r="C939" s="29" t="s">
        <v>1121</v>
      </c>
      <c r="D939" s="29">
        <v>0.61078</v>
      </c>
      <c r="E939" s="29">
        <v>124.08535</v>
      </c>
      <c r="F939" s="27"/>
      <c r="G939" s="27"/>
      <c r="H939" s="27"/>
      <c r="I939" s="27"/>
      <c r="J939" s="27"/>
      <c r="K939" s="27"/>
      <c r="L939" s="27"/>
    </row>
    <row r="940" ht="15.6" spans="1:12">
      <c r="A940" s="29" t="s">
        <v>131</v>
      </c>
      <c r="B940" s="29" t="s">
        <v>131</v>
      </c>
      <c r="C940" s="29" t="s">
        <v>1122</v>
      </c>
      <c r="D940" s="29">
        <v>0.700557</v>
      </c>
      <c r="E940" s="29">
        <v>124.183199</v>
      </c>
      <c r="F940" s="27"/>
      <c r="G940" s="27"/>
      <c r="H940" s="27"/>
      <c r="I940" s="27"/>
      <c r="J940" s="27"/>
      <c r="K940" s="27"/>
      <c r="L940" s="27"/>
    </row>
    <row r="941" ht="15.6" spans="1:12">
      <c r="A941" s="29" t="s">
        <v>131</v>
      </c>
      <c r="B941" s="29" t="s">
        <v>131</v>
      </c>
      <c r="C941" s="29" t="s">
        <v>1123</v>
      </c>
      <c r="D941" s="29">
        <v>0.65533</v>
      </c>
      <c r="E941" s="29">
        <v>124.16574</v>
      </c>
      <c r="F941" s="27"/>
      <c r="G941" s="27"/>
      <c r="H941" s="27"/>
      <c r="I941" s="27"/>
      <c r="J941" s="27"/>
      <c r="K941" s="27"/>
      <c r="L941" s="27"/>
    </row>
    <row r="942" ht="15.6" spans="1:12">
      <c r="A942" s="29" t="s">
        <v>226</v>
      </c>
      <c r="B942" s="29" t="s">
        <v>101</v>
      </c>
      <c r="C942" s="29" t="s">
        <v>1124</v>
      </c>
      <c r="D942" s="29">
        <v>0.90728</v>
      </c>
      <c r="E942" s="29">
        <v>124.10005</v>
      </c>
      <c r="F942" s="27"/>
      <c r="G942" s="27"/>
      <c r="H942" s="27"/>
      <c r="I942" s="27"/>
      <c r="J942" s="27"/>
      <c r="K942" s="27"/>
      <c r="L942" s="27"/>
    </row>
    <row r="943" ht="15.6" spans="1:12">
      <c r="A943" s="29" t="s">
        <v>226</v>
      </c>
      <c r="B943" s="29" t="s">
        <v>101</v>
      </c>
      <c r="C943" s="29" t="s">
        <v>1125</v>
      </c>
      <c r="D943" s="29">
        <v>0.87852</v>
      </c>
      <c r="E943" s="29">
        <v>124.11938</v>
      </c>
      <c r="F943" s="27"/>
      <c r="G943" s="27"/>
      <c r="H943" s="27"/>
      <c r="I943" s="27"/>
      <c r="J943" s="27"/>
      <c r="K943" s="27"/>
      <c r="L943" s="27"/>
    </row>
    <row r="944" ht="15.6" spans="1:12">
      <c r="A944" s="29" t="s">
        <v>46</v>
      </c>
      <c r="B944" s="29" t="s">
        <v>22</v>
      </c>
      <c r="C944" s="29" t="s">
        <v>1126</v>
      </c>
      <c r="D944" s="29">
        <v>0.3808</v>
      </c>
      <c r="E944" s="29">
        <v>123.98512</v>
      </c>
      <c r="F944" s="27"/>
      <c r="G944" s="27"/>
      <c r="H944" s="27"/>
      <c r="I944" s="27"/>
      <c r="J944" s="27"/>
      <c r="K944" s="27"/>
      <c r="L944" s="27"/>
    </row>
    <row r="945" ht="15.6" spans="1:12">
      <c r="A945" s="29" t="s">
        <v>46</v>
      </c>
      <c r="B945" s="29" t="s">
        <v>22</v>
      </c>
      <c r="C945" s="29" t="s">
        <v>1127</v>
      </c>
      <c r="D945" s="29">
        <v>0.38283</v>
      </c>
      <c r="E945" s="29">
        <v>123.97793</v>
      </c>
      <c r="F945" s="27"/>
      <c r="G945" s="27"/>
      <c r="H945" s="27"/>
      <c r="I945" s="27"/>
      <c r="J945" s="27"/>
      <c r="K945" s="27"/>
      <c r="L945" s="27"/>
    </row>
    <row r="946" ht="15.6" spans="1:12">
      <c r="A946" s="29" t="s">
        <v>46</v>
      </c>
      <c r="B946" s="29" t="s">
        <v>22</v>
      </c>
      <c r="C946" s="29" t="s">
        <v>1128</v>
      </c>
      <c r="D946" s="29">
        <v>0.38058</v>
      </c>
      <c r="E946" s="29">
        <v>123.97377</v>
      </c>
      <c r="F946" s="27"/>
      <c r="G946" s="27"/>
      <c r="H946" s="27"/>
      <c r="I946" s="27"/>
      <c r="J946" s="27"/>
      <c r="K946" s="27"/>
      <c r="L946" s="27"/>
    </row>
    <row r="947" ht="15.6" spans="1:12">
      <c r="A947" s="29" t="s">
        <v>226</v>
      </c>
      <c r="B947" s="29" t="s">
        <v>101</v>
      </c>
      <c r="C947" s="29" t="s">
        <v>1129</v>
      </c>
      <c r="D947" s="29">
        <v>0.87784</v>
      </c>
      <c r="E947" s="29">
        <v>124.0881</v>
      </c>
      <c r="F947" s="27"/>
      <c r="G947" s="27"/>
      <c r="H947" s="27"/>
      <c r="I947" s="27"/>
      <c r="J947" s="27"/>
      <c r="K947" s="27"/>
      <c r="L947" s="27"/>
    </row>
    <row r="948" ht="15.6" spans="1:12">
      <c r="A948" s="29" t="s">
        <v>226</v>
      </c>
      <c r="B948" s="29" t="s">
        <v>101</v>
      </c>
      <c r="C948" s="29" t="s">
        <v>1130</v>
      </c>
      <c r="D948" s="29">
        <v>0.87976</v>
      </c>
      <c r="E948" s="29">
        <v>124.09382</v>
      </c>
      <c r="F948" s="27"/>
      <c r="G948" s="27"/>
      <c r="H948" s="27"/>
      <c r="I948" s="27"/>
      <c r="J948" s="27"/>
      <c r="K948" s="27"/>
      <c r="L948" s="27"/>
    </row>
    <row r="949" ht="15.6" spans="1:12">
      <c r="A949" s="29" t="s">
        <v>136</v>
      </c>
      <c r="B949" s="29" t="s">
        <v>132</v>
      </c>
      <c r="C949" s="29" t="s">
        <v>1131</v>
      </c>
      <c r="D949" s="29">
        <v>0.707</v>
      </c>
      <c r="E949" s="29">
        <v>124.3057</v>
      </c>
      <c r="F949" s="27"/>
      <c r="G949" s="27"/>
      <c r="H949" s="27"/>
      <c r="I949" s="27"/>
      <c r="J949" s="27"/>
      <c r="K949" s="27"/>
      <c r="L949" s="27"/>
    </row>
    <row r="950" ht="15.6" spans="1:12">
      <c r="A950" s="29" t="s">
        <v>136</v>
      </c>
      <c r="B950" s="29" t="s">
        <v>132</v>
      </c>
      <c r="C950" s="29" t="s">
        <v>1132</v>
      </c>
      <c r="D950" s="29">
        <v>0.702733</v>
      </c>
      <c r="E950" s="29">
        <v>124.3075</v>
      </c>
      <c r="F950" s="27"/>
      <c r="G950" s="27"/>
      <c r="H950" s="27"/>
      <c r="I950" s="27"/>
      <c r="J950" s="27"/>
      <c r="K950" s="27"/>
      <c r="L950" s="27"/>
    </row>
    <row r="951" ht="15.6" spans="1:12">
      <c r="A951" s="29" t="s">
        <v>131</v>
      </c>
      <c r="B951" s="29" t="s">
        <v>132</v>
      </c>
      <c r="C951" s="29" t="s">
        <v>1133</v>
      </c>
      <c r="D951" s="29">
        <v>0.686781</v>
      </c>
      <c r="E951" s="29">
        <v>124.276632</v>
      </c>
      <c r="F951" s="27"/>
      <c r="G951" s="27"/>
      <c r="H951" s="27"/>
      <c r="I951" s="27"/>
      <c r="J951" s="27"/>
      <c r="K951" s="27"/>
      <c r="L951" s="27"/>
    </row>
    <row r="952" ht="15.6" spans="1:12">
      <c r="A952" s="29" t="s">
        <v>131</v>
      </c>
      <c r="B952" s="29" t="s">
        <v>132</v>
      </c>
      <c r="C952" s="29" t="s">
        <v>1134</v>
      </c>
      <c r="D952" s="29">
        <v>0.673561</v>
      </c>
      <c r="E952" s="29">
        <v>124.274572</v>
      </c>
      <c r="F952" s="27"/>
      <c r="G952" s="27"/>
      <c r="H952" s="27"/>
      <c r="I952" s="27"/>
      <c r="J952" s="27"/>
      <c r="K952" s="27"/>
      <c r="L952" s="27"/>
    </row>
    <row r="953" ht="15.6" spans="1:12">
      <c r="A953" s="29" t="s">
        <v>131</v>
      </c>
      <c r="B953" s="29" t="s">
        <v>132</v>
      </c>
      <c r="C953" s="29" t="s">
        <v>1135</v>
      </c>
      <c r="D953" s="29">
        <v>0.667124</v>
      </c>
      <c r="E953" s="29">
        <v>124.281413</v>
      </c>
      <c r="F953" s="27"/>
      <c r="G953" s="27"/>
      <c r="H953" s="27"/>
      <c r="I953" s="27"/>
      <c r="J953" s="27"/>
      <c r="K953" s="27"/>
      <c r="L953" s="27"/>
    </row>
    <row r="954" ht="15.6" spans="1:12">
      <c r="A954" s="29" t="s">
        <v>462</v>
      </c>
      <c r="B954" s="29" t="s">
        <v>132</v>
      </c>
      <c r="C954" s="29" t="s">
        <v>1136</v>
      </c>
      <c r="D954" s="29">
        <v>0.727299</v>
      </c>
      <c r="E954" s="29">
        <v>124.323004</v>
      </c>
      <c r="F954" s="27"/>
      <c r="G954" s="27"/>
      <c r="H954" s="27"/>
      <c r="I954" s="27"/>
      <c r="J954" s="27"/>
      <c r="K954" s="27"/>
      <c r="L954" s="27"/>
    </row>
    <row r="955" ht="15.6" spans="1:12">
      <c r="A955" s="29" t="s">
        <v>462</v>
      </c>
      <c r="B955" s="29" t="s">
        <v>132</v>
      </c>
      <c r="C955" s="29" t="s">
        <v>1137</v>
      </c>
      <c r="D955" s="29">
        <v>0.733418</v>
      </c>
      <c r="E955" s="29">
        <v>124.319706</v>
      </c>
      <c r="F955" s="27"/>
      <c r="G955" s="27"/>
      <c r="H955" s="27"/>
      <c r="I955" s="27"/>
      <c r="J955" s="27"/>
      <c r="K955" s="27"/>
      <c r="L955" s="27"/>
    </row>
    <row r="956" ht="15.6" spans="1:12">
      <c r="A956" s="29" t="s">
        <v>588</v>
      </c>
      <c r="B956" s="29" t="s">
        <v>131</v>
      </c>
      <c r="C956" s="29" t="s">
        <v>1138</v>
      </c>
      <c r="D956" s="29">
        <v>0.82608</v>
      </c>
      <c r="E956" s="29">
        <v>123.85913</v>
      </c>
      <c r="F956" s="27"/>
      <c r="G956" s="27"/>
      <c r="H956" s="27"/>
      <c r="I956" s="27"/>
      <c r="J956" s="27"/>
      <c r="K956" s="27"/>
      <c r="L956" s="27"/>
    </row>
    <row r="957" ht="15.6" spans="1:12">
      <c r="A957" s="29" t="s">
        <v>1139</v>
      </c>
      <c r="B957" s="29" t="s">
        <v>131</v>
      </c>
      <c r="C957" s="29" t="s">
        <v>1140</v>
      </c>
      <c r="D957" s="29">
        <v>0.82935</v>
      </c>
      <c r="E957" s="29">
        <v>123.83538</v>
      </c>
      <c r="F957" s="27"/>
      <c r="G957" s="27"/>
      <c r="H957" s="27"/>
      <c r="I957" s="27"/>
      <c r="J957" s="27"/>
      <c r="K957" s="27"/>
      <c r="L957" s="27"/>
    </row>
    <row r="958" ht="15.6" spans="1:12">
      <c r="A958" s="29" t="s">
        <v>751</v>
      </c>
      <c r="B958" s="29" t="s">
        <v>131</v>
      </c>
      <c r="C958" s="29" t="s">
        <v>1141</v>
      </c>
      <c r="D958" s="29">
        <v>0.84074</v>
      </c>
      <c r="E958" s="29">
        <v>123.82934</v>
      </c>
      <c r="F958" s="27"/>
      <c r="G958" s="27"/>
      <c r="H958" s="27"/>
      <c r="I958" s="27"/>
      <c r="J958" s="27"/>
      <c r="K958" s="27"/>
      <c r="L958" s="27"/>
    </row>
    <row r="959" ht="15.6" spans="1:12">
      <c r="A959" s="29" t="s">
        <v>638</v>
      </c>
      <c r="B959" s="29" t="s">
        <v>4</v>
      </c>
      <c r="C959" s="29" t="s">
        <v>1142</v>
      </c>
      <c r="D959" s="29">
        <v>0.87997</v>
      </c>
      <c r="E959" s="29">
        <v>123.62315</v>
      </c>
      <c r="F959" s="27"/>
      <c r="G959" s="27"/>
      <c r="H959" s="27"/>
      <c r="I959" s="27"/>
      <c r="J959" s="27"/>
      <c r="K959" s="27"/>
      <c r="L959" s="27"/>
    </row>
    <row r="960" ht="15.6" spans="1:12">
      <c r="A960" s="29" t="s">
        <v>497</v>
      </c>
      <c r="B960" s="29" t="s">
        <v>101</v>
      </c>
      <c r="C960" s="29" t="s">
        <v>1143</v>
      </c>
      <c r="D960" s="29">
        <v>1.001</v>
      </c>
      <c r="E960" s="29">
        <v>124.31092</v>
      </c>
      <c r="F960" s="27"/>
      <c r="G960" s="27"/>
      <c r="H960" s="27"/>
      <c r="I960" s="27"/>
      <c r="J960" s="27"/>
      <c r="K960" s="27"/>
      <c r="L960" s="27"/>
    </row>
    <row r="961" ht="15.6" spans="1:12">
      <c r="A961" s="29" t="s">
        <v>226</v>
      </c>
      <c r="B961" s="29" t="s">
        <v>101</v>
      </c>
      <c r="C961" s="29" t="s">
        <v>1144</v>
      </c>
      <c r="D961" s="29">
        <v>0.92437</v>
      </c>
      <c r="E961" s="29">
        <v>124.13287</v>
      </c>
      <c r="F961" s="27"/>
      <c r="G961" s="27"/>
      <c r="H961" s="27"/>
      <c r="I961" s="27"/>
      <c r="J961" s="27"/>
      <c r="K961" s="27"/>
      <c r="L961" s="27"/>
    </row>
    <row r="962" ht="15.6" spans="1:12">
      <c r="A962" s="29" t="s">
        <v>226</v>
      </c>
      <c r="B962" s="29" t="s">
        <v>101</v>
      </c>
      <c r="C962" s="29" t="s">
        <v>1145</v>
      </c>
      <c r="D962" s="29">
        <v>0.92942</v>
      </c>
      <c r="E962" s="29">
        <v>124.14533</v>
      </c>
      <c r="F962" s="27"/>
      <c r="G962" s="27"/>
      <c r="H962" s="27"/>
      <c r="I962" s="27"/>
      <c r="J962" s="27"/>
      <c r="K962" s="27"/>
      <c r="L962" s="27"/>
    </row>
    <row r="963" ht="15.6" spans="1:12">
      <c r="A963" s="29" t="s">
        <v>226</v>
      </c>
      <c r="B963" s="29" t="s">
        <v>101</v>
      </c>
      <c r="C963" s="29" t="s">
        <v>1146</v>
      </c>
      <c r="D963" s="29">
        <v>0.93288</v>
      </c>
      <c r="E963" s="29">
        <v>124.1521</v>
      </c>
      <c r="F963" s="27"/>
      <c r="G963" s="27"/>
      <c r="H963" s="27"/>
      <c r="I963" s="27"/>
      <c r="J963" s="27"/>
      <c r="K963" s="27"/>
      <c r="L963" s="27"/>
    </row>
    <row r="964" ht="15.6" spans="1:12">
      <c r="A964" s="29" t="s">
        <v>226</v>
      </c>
      <c r="B964" s="29" t="s">
        <v>101</v>
      </c>
      <c r="C964" s="29" t="s">
        <v>1147</v>
      </c>
      <c r="D964" s="29">
        <v>0.9419</v>
      </c>
      <c r="E964" s="29">
        <v>124.16393</v>
      </c>
      <c r="F964" s="27"/>
      <c r="G964" s="27"/>
      <c r="H964" s="27"/>
      <c r="I964" s="27"/>
      <c r="J964" s="27"/>
      <c r="K964" s="27"/>
      <c r="L964" s="27"/>
    </row>
    <row r="965" ht="15.6" spans="1:12">
      <c r="A965" s="29" t="s">
        <v>226</v>
      </c>
      <c r="B965" s="29" t="s">
        <v>101</v>
      </c>
      <c r="C965" s="29" t="s">
        <v>1148</v>
      </c>
      <c r="D965" s="29">
        <v>0.94847</v>
      </c>
      <c r="E965" s="29">
        <v>124.1706</v>
      </c>
      <c r="F965" s="27"/>
      <c r="G965" s="27"/>
      <c r="H965" s="27"/>
      <c r="I965" s="27"/>
      <c r="J965" s="27"/>
      <c r="K965" s="27"/>
      <c r="L965" s="27"/>
    </row>
    <row r="966" ht="15.6" spans="1:12">
      <c r="A966" s="29" t="s">
        <v>1149</v>
      </c>
      <c r="B966" s="29" t="s">
        <v>4</v>
      </c>
      <c r="C966" s="29" t="s">
        <v>1150</v>
      </c>
      <c r="D966" s="29">
        <v>0.87945</v>
      </c>
      <c r="E966" s="29">
        <v>123.55878</v>
      </c>
      <c r="F966" s="27"/>
      <c r="G966" s="27"/>
      <c r="H966" s="27"/>
      <c r="I966" s="27"/>
      <c r="J966" s="27"/>
      <c r="K966" s="27"/>
      <c r="L966" s="27"/>
    </row>
    <row r="967" ht="15.6" spans="1:12">
      <c r="A967" s="29" t="s">
        <v>1151</v>
      </c>
      <c r="B967" s="29" t="s">
        <v>4</v>
      </c>
      <c r="C967" s="29" t="s">
        <v>1152</v>
      </c>
      <c r="D967" s="29">
        <v>0.90958</v>
      </c>
      <c r="E967" s="29">
        <v>123.27125</v>
      </c>
      <c r="F967" s="27"/>
      <c r="G967" s="27"/>
      <c r="H967" s="27"/>
      <c r="I967" s="27"/>
      <c r="J967" s="27"/>
      <c r="K967" s="27"/>
      <c r="L967" s="27"/>
    </row>
    <row r="968" ht="15.6" spans="1:12">
      <c r="A968" s="29" t="s">
        <v>437</v>
      </c>
      <c r="B968" s="29" t="s">
        <v>4</v>
      </c>
      <c r="C968" s="29" t="s">
        <v>1153</v>
      </c>
      <c r="D968" s="29">
        <v>0.902</v>
      </c>
      <c r="E968" s="29">
        <v>123.27765</v>
      </c>
      <c r="F968" s="27"/>
      <c r="G968" s="27"/>
      <c r="H968" s="27"/>
      <c r="I968" s="27"/>
      <c r="J968" s="27"/>
      <c r="K968" s="27"/>
      <c r="L968" s="27"/>
    </row>
    <row r="969" ht="15.6" spans="1:12">
      <c r="A969" s="29" t="s">
        <v>920</v>
      </c>
      <c r="B969" s="29" t="s">
        <v>4</v>
      </c>
      <c r="C969" s="29" t="s">
        <v>1154</v>
      </c>
      <c r="D969" s="29">
        <v>0.94098</v>
      </c>
      <c r="E969" s="29">
        <v>123.23775</v>
      </c>
      <c r="F969" s="27"/>
      <c r="G969" s="27"/>
      <c r="H969" s="27"/>
      <c r="I969" s="27"/>
      <c r="J969" s="27"/>
      <c r="K969" s="27"/>
      <c r="L969" s="27"/>
    </row>
    <row r="970" ht="15.6" spans="1:12">
      <c r="A970" s="29" t="s">
        <v>514</v>
      </c>
      <c r="B970" s="29" t="s">
        <v>4</v>
      </c>
      <c r="C970" s="29" t="s">
        <v>1155</v>
      </c>
      <c r="D970" s="29">
        <v>0.89753</v>
      </c>
      <c r="E970" s="29">
        <v>123.22465</v>
      </c>
      <c r="F970" s="27"/>
      <c r="G970" s="27"/>
      <c r="H970" s="27"/>
      <c r="I970" s="27"/>
      <c r="J970" s="27"/>
      <c r="K970" s="27"/>
      <c r="L970" s="27"/>
    </row>
    <row r="971" ht="15.6" spans="1:12">
      <c r="A971" s="29" t="s">
        <v>514</v>
      </c>
      <c r="B971" s="29" t="s">
        <v>4</v>
      </c>
      <c r="C971" s="29" t="s">
        <v>1156</v>
      </c>
      <c r="D971" s="29">
        <v>0.91142</v>
      </c>
      <c r="E971" s="29">
        <v>123.21113</v>
      </c>
      <c r="F971" s="27"/>
      <c r="G971" s="27"/>
      <c r="H971" s="27"/>
      <c r="I971" s="27"/>
      <c r="J971" s="27"/>
      <c r="K971" s="27"/>
      <c r="L971" s="27"/>
    </row>
    <row r="972" ht="15.6" spans="1:12">
      <c r="A972" s="29" t="s">
        <v>446</v>
      </c>
      <c r="B972" s="29" t="s">
        <v>132</v>
      </c>
      <c r="C972" s="29" t="s">
        <v>1157</v>
      </c>
      <c r="D972" s="29">
        <v>0.757667</v>
      </c>
      <c r="E972" s="29">
        <v>124.326067</v>
      </c>
      <c r="F972" s="27"/>
      <c r="G972" s="27"/>
      <c r="H972" s="27"/>
      <c r="I972" s="27"/>
      <c r="J972" s="27"/>
      <c r="K972" s="27"/>
      <c r="L972" s="27"/>
    </row>
    <row r="973" ht="15.6" spans="1:12">
      <c r="A973" s="29" t="s">
        <v>131</v>
      </c>
      <c r="B973" s="29" t="s">
        <v>132</v>
      </c>
      <c r="C973" s="29" t="s">
        <v>1158</v>
      </c>
      <c r="D973" s="29">
        <v>0.77085</v>
      </c>
      <c r="E973" s="29">
        <v>124.331883</v>
      </c>
      <c r="F973" s="27"/>
      <c r="G973" s="27"/>
      <c r="H973" s="27"/>
      <c r="I973" s="27"/>
      <c r="J973" s="27"/>
      <c r="K973" s="27"/>
      <c r="L973" s="27"/>
    </row>
    <row r="974" ht="15.6" spans="1:12">
      <c r="A974" s="29" t="s">
        <v>131</v>
      </c>
      <c r="B974" s="29" t="s">
        <v>132</v>
      </c>
      <c r="C974" s="29" t="s">
        <v>1159</v>
      </c>
      <c r="D974" s="29">
        <v>0.773734</v>
      </c>
      <c r="E974" s="29">
        <v>124.336375</v>
      </c>
      <c r="F974" s="27"/>
      <c r="G974" s="27"/>
      <c r="H974" s="27"/>
      <c r="I974" s="27"/>
      <c r="J974" s="27"/>
      <c r="K974" s="27"/>
      <c r="L974" s="27"/>
    </row>
    <row r="975" ht="15.6" spans="1:12">
      <c r="A975" s="29" t="s">
        <v>131</v>
      </c>
      <c r="B975" s="29" t="s">
        <v>132</v>
      </c>
      <c r="C975" s="29" t="s">
        <v>1160</v>
      </c>
      <c r="D975" s="29">
        <v>0.775783</v>
      </c>
      <c r="E975" s="29">
        <v>124.345783</v>
      </c>
      <c r="F975" s="27"/>
      <c r="G975" s="27"/>
      <c r="H975" s="27"/>
      <c r="I975" s="27"/>
      <c r="J975" s="27"/>
      <c r="K975" s="27"/>
      <c r="L975" s="27"/>
    </row>
    <row r="976" ht="15.6" spans="1:12">
      <c r="A976" s="29" t="s">
        <v>131</v>
      </c>
      <c r="B976" s="29" t="s">
        <v>132</v>
      </c>
      <c r="C976" s="29" t="s">
        <v>1161</v>
      </c>
      <c r="D976" s="29">
        <v>0.777683</v>
      </c>
      <c r="E976" s="29">
        <v>124.35055</v>
      </c>
      <c r="F976" s="27"/>
      <c r="G976" s="27"/>
      <c r="H976" s="27"/>
      <c r="I976" s="27"/>
      <c r="J976" s="27"/>
      <c r="K976" s="27"/>
      <c r="L976" s="27"/>
    </row>
    <row r="977" ht="15.6" spans="1:12">
      <c r="A977" s="29" t="s">
        <v>889</v>
      </c>
      <c r="B977" s="29" t="s">
        <v>132</v>
      </c>
      <c r="C977" s="29" t="s">
        <v>1162</v>
      </c>
      <c r="D977" s="29">
        <v>0.728417</v>
      </c>
      <c r="E977" s="29">
        <v>124.30157</v>
      </c>
      <c r="F977" s="27"/>
      <c r="G977" s="27"/>
      <c r="H977" s="27"/>
      <c r="I977" s="27"/>
      <c r="J977" s="27"/>
      <c r="K977" s="27"/>
      <c r="L977" s="27"/>
    </row>
    <row r="978" ht="15.6" spans="1:12">
      <c r="A978" s="29" t="s">
        <v>132</v>
      </c>
      <c r="B978" s="29" t="s">
        <v>132</v>
      </c>
      <c r="C978" s="29" t="s">
        <v>1163</v>
      </c>
      <c r="D978" s="29">
        <v>0.763067</v>
      </c>
      <c r="E978" s="29">
        <v>124.258833</v>
      </c>
      <c r="F978" s="27"/>
      <c r="G978" s="27"/>
      <c r="H978" s="27"/>
      <c r="I978" s="27"/>
      <c r="J978" s="27"/>
      <c r="K978" s="27"/>
      <c r="L978" s="27"/>
    </row>
    <row r="979" ht="15.6" spans="1:12">
      <c r="A979" s="29" t="s">
        <v>132</v>
      </c>
      <c r="B979" s="29" t="s">
        <v>132</v>
      </c>
      <c r="C979" s="29" t="s">
        <v>1164</v>
      </c>
      <c r="D979" s="29">
        <v>0.765784</v>
      </c>
      <c r="E979" s="29">
        <v>124.247426</v>
      </c>
      <c r="F979" s="27"/>
      <c r="G979" s="27"/>
      <c r="H979" s="27"/>
      <c r="I979" s="27"/>
      <c r="J979" s="27"/>
      <c r="K979" s="27"/>
      <c r="L979" s="27"/>
    </row>
    <row r="980" ht="15.6" spans="1:12">
      <c r="A980" s="29" t="s">
        <v>410</v>
      </c>
      <c r="B980" s="29" t="s">
        <v>132</v>
      </c>
      <c r="C980" s="29" t="s">
        <v>1165</v>
      </c>
      <c r="D980" s="29">
        <v>0.74086</v>
      </c>
      <c r="E980" s="29">
        <v>124.309881</v>
      </c>
      <c r="F980" s="27"/>
      <c r="G980" s="27"/>
      <c r="H980" s="27"/>
      <c r="I980" s="27"/>
      <c r="J980" s="27"/>
      <c r="K980" s="27"/>
      <c r="L980" s="27"/>
    </row>
    <row r="981" ht="15.6" spans="1:12">
      <c r="A981" s="29" t="s">
        <v>410</v>
      </c>
      <c r="B981" s="29" t="s">
        <v>132</v>
      </c>
      <c r="C981" s="29" t="s">
        <v>1166</v>
      </c>
      <c r="D981" s="29">
        <v>0.741729</v>
      </c>
      <c r="E981" s="29">
        <v>124.310969</v>
      </c>
      <c r="F981" s="27"/>
      <c r="G981" s="27"/>
      <c r="H981" s="27"/>
      <c r="I981" s="27"/>
      <c r="J981" s="27"/>
      <c r="K981" s="27"/>
      <c r="L981" s="27"/>
    </row>
    <row r="982" ht="15.6" spans="1:12">
      <c r="A982" s="29" t="s">
        <v>410</v>
      </c>
      <c r="B982" s="29" t="s">
        <v>132</v>
      </c>
      <c r="C982" s="29" t="s">
        <v>1167</v>
      </c>
      <c r="D982" s="29">
        <v>0.740382</v>
      </c>
      <c r="E982" s="29">
        <v>124.309143</v>
      </c>
      <c r="F982" s="27"/>
      <c r="G982" s="27"/>
      <c r="H982" s="27"/>
      <c r="I982" s="27"/>
      <c r="J982" s="27"/>
      <c r="K982" s="27"/>
      <c r="L982" s="27"/>
    </row>
    <row r="983" ht="15.6" spans="1:12">
      <c r="A983" s="29" t="s">
        <v>410</v>
      </c>
      <c r="B983" s="29" t="s">
        <v>132</v>
      </c>
      <c r="C983" s="29" t="s">
        <v>1168</v>
      </c>
      <c r="D983" s="29">
        <v>0.739511</v>
      </c>
      <c r="E983" s="29">
        <v>124.309907</v>
      </c>
      <c r="F983" s="27"/>
      <c r="G983" s="27"/>
      <c r="H983" s="27"/>
      <c r="I983" s="27"/>
      <c r="J983" s="27"/>
      <c r="K983" s="27"/>
      <c r="L983" s="27"/>
    </row>
    <row r="984" ht="15.6" spans="1:12">
      <c r="A984" s="29" t="s">
        <v>448</v>
      </c>
      <c r="B984" s="29" t="s">
        <v>132</v>
      </c>
      <c r="C984" s="29" t="s">
        <v>1169</v>
      </c>
      <c r="D984" s="29">
        <v>0.741032</v>
      </c>
      <c r="E984" s="29">
        <v>124.315288</v>
      </c>
      <c r="F984" s="27"/>
      <c r="G984" s="27"/>
      <c r="H984" s="27"/>
      <c r="I984" s="27"/>
      <c r="J984" s="27"/>
      <c r="K984" s="27"/>
      <c r="L984" s="27"/>
    </row>
    <row r="985" ht="15.6" spans="1:12">
      <c r="A985" s="29" t="s">
        <v>448</v>
      </c>
      <c r="B985" s="29" t="s">
        <v>132</v>
      </c>
      <c r="C985" s="29" t="s">
        <v>1170</v>
      </c>
      <c r="D985" s="29">
        <v>0.74001</v>
      </c>
      <c r="E985" s="29">
        <v>124.316918</v>
      </c>
      <c r="F985" s="27"/>
      <c r="G985" s="27"/>
      <c r="H985" s="27"/>
      <c r="I985" s="27"/>
      <c r="J985" s="27"/>
      <c r="K985" s="27"/>
      <c r="L985" s="27"/>
    </row>
    <row r="986" ht="15.6" spans="1:12">
      <c r="A986" s="29" t="s">
        <v>131</v>
      </c>
      <c r="B986" s="29" t="s">
        <v>131</v>
      </c>
      <c r="C986" s="29" t="s">
        <v>1171</v>
      </c>
      <c r="D986" s="29">
        <v>0.572822</v>
      </c>
      <c r="E986" s="29">
        <v>124.044472</v>
      </c>
      <c r="F986" s="27"/>
      <c r="G986" s="27"/>
      <c r="H986" s="27"/>
      <c r="I986" s="27"/>
      <c r="J986" s="27"/>
      <c r="K986" s="27"/>
      <c r="L986" s="27"/>
    </row>
    <row r="987" ht="15.6" spans="1:12">
      <c r="A987" s="29" t="s">
        <v>131</v>
      </c>
      <c r="B987" s="29" t="s">
        <v>131</v>
      </c>
      <c r="C987" s="29" t="s">
        <v>1172</v>
      </c>
      <c r="D987" s="29">
        <v>0.562352</v>
      </c>
      <c r="E987" s="29">
        <v>124.025248</v>
      </c>
      <c r="F987" s="27"/>
      <c r="G987" s="27"/>
      <c r="H987" s="27"/>
      <c r="I987" s="27"/>
      <c r="J987" s="27"/>
      <c r="K987" s="27"/>
      <c r="L987" s="27"/>
    </row>
    <row r="988" ht="15.6" spans="1:12">
      <c r="A988" s="29" t="s">
        <v>131</v>
      </c>
      <c r="B988" s="29" t="s">
        <v>131</v>
      </c>
      <c r="C988" s="29" t="s">
        <v>1173</v>
      </c>
      <c r="D988" s="29">
        <v>0.559073</v>
      </c>
      <c r="E988" s="29">
        <v>124.024766</v>
      </c>
      <c r="F988" s="27"/>
      <c r="G988" s="27"/>
      <c r="H988" s="27"/>
      <c r="I988" s="27"/>
      <c r="J988" s="27"/>
      <c r="K988" s="27"/>
      <c r="L988" s="27"/>
    </row>
    <row r="989" ht="15.6" spans="1:12">
      <c r="A989" s="29" t="s">
        <v>131</v>
      </c>
      <c r="B989" s="29" t="s">
        <v>131</v>
      </c>
      <c r="C989" s="29" t="s">
        <v>1174</v>
      </c>
      <c r="D989" s="29">
        <v>0.554155</v>
      </c>
      <c r="E989" s="29">
        <v>124.024068</v>
      </c>
      <c r="F989" s="27"/>
      <c r="G989" s="27"/>
      <c r="H989" s="27"/>
      <c r="I989" s="27"/>
      <c r="J989" s="27"/>
      <c r="K989" s="27"/>
      <c r="L989" s="27"/>
    </row>
    <row r="990" ht="15.6" spans="1:12">
      <c r="A990" s="29" t="s">
        <v>131</v>
      </c>
      <c r="B990" s="29" t="s">
        <v>131</v>
      </c>
      <c r="C990" s="29" t="s">
        <v>1175</v>
      </c>
      <c r="D990" s="29">
        <v>0.56768</v>
      </c>
      <c r="E990" s="29">
        <v>123.98767</v>
      </c>
      <c r="F990" s="27"/>
      <c r="G990" s="27"/>
      <c r="H990" s="27"/>
      <c r="I990" s="27"/>
      <c r="J990" s="27"/>
      <c r="K990" s="27"/>
      <c r="L990" s="27"/>
    </row>
    <row r="991" ht="15.6" spans="1:12">
      <c r="A991" s="29" t="s">
        <v>131</v>
      </c>
      <c r="B991" s="29" t="s">
        <v>131</v>
      </c>
      <c r="C991" s="29" t="s">
        <v>1176</v>
      </c>
      <c r="D991" s="29">
        <v>0.56827</v>
      </c>
      <c r="E991" s="29">
        <v>123.98955</v>
      </c>
      <c r="F991" s="27"/>
      <c r="G991" s="27"/>
      <c r="H991" s="27"/>
      <c r="I991" s="27"/>
      <c r="J991" s="27"/>
      <c r="K991" s="27"/>
      <c r="L991" s="27"/>
    </row>
    <row r="992" ht="15.6" spans="1:12">
      <c r="A992" s="29" t="s">
        <v>131</v>
      </c>
      <c r="B992" s="29" t="s">
        <v>131</v>
      </c>
      <c r="C992" s="29" t="s">
        <v>1177</v>
      </c>
      <c r="D992" s="29">
        <v>0.60015</v>
      </c>
      <c r="E992" s="29">
        <v>124.12247</v>
      </c>
      <c r="F992" s="27"/>
      <c r="G992" s="27"/>
      <c r="H992" s="27"/>
      <c r="I992" s="27"/>
      <c r="J992" s="27"/>
      <c r="K992" s="27"/>
      <c r="L992" s="27"/>
    </row>
    <row r="993" ht="15.6" spans="1:12">
      <c r="A993" s="29" t="s">
        <v>131</v>
      </c>
      <c r="B993" s="29" t="s">
        <v>131</v>
      </c>
      <c r="C993" s="29" t="s">
        <v>1178</v>
      </c>
      <c r="D993" s="29">
        <v>0.609322</v>
      </c>
      <c r="E993" s="29">
        <v>124.082015</v>
      </c>
      <c r="F993" s="27"/>
      <c r="G993" s="27"/>
      <c r="H993" s="27"/>
      <c r="I993" s="27"/>
      <c r="J993" s="27"/>
      <c r="K993" s="27"/>
      <c r="L993" s="27"/>
    </row>
    <row r="994" ht="15.6" spans="1:12">
      <c r="A994" s="29" t="s">
        <v>131</v>
      </c>
      <c r="B994" s="29" t="s">
        <v>131</v>
      </c>
      <c r="C994" s="29" t="s">
        <v>1179</v>
      </c>
      <c r="D994" s="29">
        <v>0.649846</v>
      </c>
      <c r="E994" s="29">
        <v>124.200438</v>
      </c>
      <c r="F994" s="27"/>
      <c r="G994" s="27"/>
      <c r="H994" s="27"/>
      <c r="I994" s="27"/>
      <c r="J994" s="27"/>
      <c r="K994" s="27"/>
      <c r="L994" s="27"/>
    </row>
    <row r="995" ht="15.6" spans="1:12">
      <c r="A995" s="29" t="s">
        <v>131</v>
      </c>
      <c r="B995" s="29" t="s">
        <v>131</v>
      </c>
      <c r="C995" s="29" t="s">
        <v>1180</v>
      </c>
      <c r="D995" s="29">
        <v>0.653724</v>
      </c>
      <c r="E995" s="29">
        <v>124.192215</v>
      </c>
      <c r="F995" s="27"/>
      <c r="G995" s="27"/>
      <c r="H995" s="27"/>
      <c r="I995" s="27"/>
      <c r="J995" s="27"/>
      <c r="K995" s="27"/>
      <c r="L995" s="27"/>
    </row>
    <row r="996" ht="15.6" spans="1:12">
      <c r="A996" s="29" t="s">
        <v>131</v>
      </c>
      <c r="B996" s="29" t="s">
        <v>131</v>
      </c>
      <c r="C996" s="29" t="s">
        <v>1181</v>
      </c>
      <c r="D996" s="29">
        <v>0.55191</v>
      </c>
      <c r="E996" s="29">
        <v>124.05278</v>
      </c>
      <c r="F996" s="27"/>
      <c r="G996" s="27"/>
      <c r="H996" s="27"/>
      <c r="I996" s="27"/>
      <c r="J996" s="27"/>
      <c r="K996" s="27"/>
      <c r="L996" s="27"/>
    </row>
    <row r="997" ht="15.6" spans="1:12">
      <c r="A997" s="29" t="s">
        <v>131</v>
      </c>
      <c r="B997" s="29" t="s">
        <v>131</v>
      </c>
      <c r="C997" s="29" t="s">
        <v>1182</v>
      </c>
      <c r="D997" s="29">
        <v>0.54491</v>
      </c>
      <c r="E997" s="29">
        <v>124.02249</v>
      </c>
      <c r="F997" s="27"/>
      <c r="G997" s="27"/>
      <c r="H997" s="27"/>
      <c r="I997" s="27"/>
      <c r="J997" s="27"/>
      <c r="K997" s="27"/>
      <c r="L997" s="27"/>
    </row>
    <row r="998" ht="15.6" spans="1:12">
      <c r="A998" s="29" t="s">
        <v>324</v>
      </c>
      <c r="B998" s="29" t="s">
        <v>101</v>
      </c>
      <c r="C998" s="29" t="s">
        <v>1183</v>
      </c>
      <c r="D998" s="29">
        <v>0.88024</v>
      </c>
      <c r="E998" s="29">
        <v>124.0189</v>
      </c>
      <c r="F998" s="27"/>
      <c r="G998" s="27"/>
      <c r="H998" s="27"/>
      <c r="I998" s="27"/>
      <c r="J998" s="27"/>
      <c r="K998" s="27"/>
      <c r="L998" s="27"/>
    </row>
    <row r="999" ht="15.6" spans="1:12">
      <c r="A999" s="29" t="s">
        <v>324</v>
      </c>
      <c r="B999" s="29" t="s">
        <v>101</v>
      </c>
      <c r="C999" s="29" t="s">
        <v>1184</v>
      </c>
      <c r="D999" s="29">
        <v>0.86397</v>
      </c>
      <c r="E999" s="29">
        <v>124.03288</v>
      </c>
      <c r="F999" s="27"/>
      <c r="G999" s="27"/>
      <c r="H999" s="27"/>
      <c r="I999" s="27"/>
      <c r="J999" s="27"/>
      <c r="K999" s="27"/>
      <c r="L999" s="27"/>
    </row>
    <row r="1000" ht="15.6" spans="1:12">
      <c r="A1000" s="29" t="s">
        <v>324</v>
      </c>
      <c r="B1000" s="29" t="s">
        <v>101</v>
      </c>
      <c r="C1000" s="29" t="s">
        <v>1185</v>
      </c>
      <c r="D1000" s="29">
        <v>0.8613</v>
      </c>
      <c r="E1000" s="29">
        <v>124.03158</v>
      </c>
      <c r="F1000" s="27"/>
      <c r="G1000" s="27"/>
      <c r="H1000" s="27"/>
      <c r="I1000" s="27"/>
      <c r="J1000" s="27"/>
      <c r="K1000" s="27"/>
      <c r="L1000" s="27"/>
    </row>
    <row r="1001" ht="15.6" spans="1:12">
      <c r="A1001" s="29" t="s">
        <v>324</v>
      </c>
      <c r="B1001" s="29" t="s">
        <v>101</v>
      </c>
      <c r="C1001" s="29" t="s">
        <v>1186</v>
      </c>
      <c r="D1001" s="29">
        <v>0.84811</v>
      </c>
      <c r="E1001" s="29">
        <v>124.00002</v>
      </c>
      <c r="F1001" s="27"/>
      <c r="G1001" s="27"/>
      <c r="H1001" s="27"/>
      <c r="I1001" s="27"/>
      <c r="J1001" s="27"/>
      <c r="K1001" s="27"/>
      <c r="L1001" s="27"/>
    </row>
    <row r="1002" ht="15.6" spans="1:12">
      <c r="A1002" s="29" t="s">
        <v>131</v>
      </c>
      <c r="B1002" s="29" t="s">
        <v>132</v>
      </c>
      <c r="C1002" s="29" t="s">
        <v>1187</v>
      </c>
      <c r="D1002" s="29">
        <v>0.703825</v>
      </c>
      <c r="E1002" s="29">
        <v>124.277776</v>
      </c>
      <c r="F1002" s="27"/>
      <c r="G1002" s="27"/>
      <c r="H1002" s="27"/>
      <c r="I1002" s="27"/>
      <c r="J1002" s="27"/>
      <c r="K1002" s="27"/>
      <c r="L1002" s="27"/>
    </row>
    <row r="1003" ht="15.6" spans="1:12">
      <c r="A1003" s="29" t="s">
        <v>131</v>
      </c>
      <c r="B1003" s="29" t="s">
        <v>132</v>
      </c>
      <c r="C1003" s="29" t="s">
        <v>1188</v>
      </c>
      <c r="D1003" s="29">
        <v>0.69978</v>
      </c>
      <c r="E1003" s="29">
        <v>124.271936</v>
      </c>
      <c r="F1003" s="27"/>
      <c r="G1003" s="27"/>
      <c r="H1003" s="27"/>
      <c r="I1003" s="27"/>
      <c r="J1003" s="27"/>
      <c r="K1003" s="27"/>
      <c r="L1003" s="27"/>
    </row>
    <row r="1004" ht="15.6" spans="1:12">
      <c r="A1004" s="29" t="s">
        <v>136</v>
      </c>
      <c r="B1004" s="29" t="s">
        <v>132</v>
      </c>
      <c r="C1004" s="29" t="s">
        <v>1189</v>
      </c>
      <c r="D1004" s="29">
        <v>0.719692</v>
      </c>
      <c r="E1004" s="29">
        <v>124.291874</v>
      </c>
      <c r="F1004" s="27"/>
      <c r="G1004" s="27"/>
      <c r="H1004" s="27"/>
      <c r="I1004" s="27"/>
      <c r="J1004" s="27"/>
      <c r="K1004" s="27"/>
      <c r="L1004" s="27"/>
    </row>
    <row r="1005" ht="15.6" spans="1:12">
      <c r="A1005" s="29" t="s">
        <v>136</v>
      </c>
      <c r="B1005" s="29" t="s">
        <v>132</v>
      </c>
      <c r="C1005" s="29" t="s">
        <v>1190</v>
      </c>
      <c r="D1005" s="29">
        <v>0.715267</v>
      </c>
      <c r="E1005" s="29">
        <v>124.30405</v>
      </c>
      <c r="F1005" s="27"/>
      <c r="G1005" s="27"/>
      <c r="H1005" s="27"/>
      <c r="I1005" s="27"/>
      <c r="J1005" s="27"/>
      <c r="K1005" s="27"/>
      <c r="L1005" s="27"/>
    </row>
    <row r="1006" ht="15.6" spans="1:12">
      <c r="A1006" s="29" t="s">
        <v>136</v>
      </c>
      <c r="B1006" s="29" t="s">
        <v>132</v>
      </c>
      <c r="C1006" s="29" t="s">
        <v>1191</v>
      </c>
      <c r="D1006" s="29">
        <v>0.711417</v>
      </c>
      <c r="E1006" s="29">
        <v>124.305483</v>
      </c>
      <c r="F1006" s="27"/>
      <c r="G1006" s="27"/>
      <c r="H1006" s="27"/>
      <c r="I1006" s="27"/>
      <c r="J1006" s="27"/>
      <c r="K1006" s="27"/>
      <c r="L1006" s="27"/>
    </row>
    <row r="1007" ht="15.6" spans="1:12">
      <c r="A1007" s="29" t="s">
        <v>131</v>
      </c>
      <c r="B1007" s="29" t="s">
        <v>132</v>
      </c>
      <c r="C1007" s="29" t="s">
        <v>1192</v>
      </c>
      <c r="D1007" s="29">
        <v>0.614147</v>
      </c>
      <c r="E1007" s="29">
        <v>124.282226</v>
      </c>
      <c r="F1007" s="27"/>
      <c r="G1007" s="27"/>
      <c r="H1007" s="27"/>
      <c r="I1007" s="27"/>
      <c r="J1007" s="27"/>
      <c r="K1007" s="27"/>
      <c r="L1007" s="27"/>
    </row>
    <row r="1008" ht="15.6" spans="1:12">
      <c r="A1008" s="29" t="s">
        <v>131</v>
      </c>
      <c r="B1008" s="29" t="s">
        <v>132</v>
      </c>
      <c r="C1008" s="29" t="s">
        <v>1193</v>
      </c>
      <c r="D1008" s="29">
        <v>0.605321</v>
      </c>
      <c r="E1008" s="29">
        <v>124.274393</v>
      </c>
      <c r="F1008" s="27"/>
      <c r="G1008" s="27"/>
      <c r="H1008" s="27"/>
      <c r="I1008" s="27"/>
      <c r="J1008" s="27"/>
      <c r="K1008" s="27"/>
      <c r="L1008" s="27"/>
    </row>
    <row r="1009" ht="15.6" spans="1:12">
      <c r="A1009" s="29" t="s">
        <v>131</v>
      </c>
      <c r="B1009" s="29" t="s">
        <v>132</v>
      </c>
      <c r="C1009" s="29" t="s">
        <v>1194</v>
      </c>
      <c r="D1009" s="29">
        <v>0.815867</v>
      </c>
      <c r="E1009" s="29">
        <v>124.323683</v>
      </c>
      <c r="F1009" s="27"/>
      <c r="G1009" s="27"/>
      <c r="H1009" s="27"/>
      <c r="I1009" s="27"/>
      <c r="J1009" s="27"/>
      <c r="K1009" s="27"/>
      <c r="L1009" s="27"/>
    </row>
    <row r="1010" ht="15.6" spans="1:12">
      <c r="A1010" s="29" t="s">
        <v>1195</v>
      </c>
      <c r="B1010" s="29" t="s">
        <v>132</v>
      </c>
      <c r="C1010" s="29" t="s">
        <v>1196</v>
      </c>
      <c r="D1010" s="29">
        <v>0.867145</v>
      </c>
      <c r="E1010" s="29">
        <v>124.347032</v>
      </c>
      <c r="F1010" s="27"/>
      <c r="G1010" s="27"/>
      <c r="H1010" s="27"/>
      <c r="I1010" s="27"/>
      <c r="J1010" s="27"/>
      <c r="K1010" s="27"/>
      <c r="L1010" s="27"/>
    </row>
    <row r="1011" ht="15.6" spans="1:12">
      <c r="A1011" s="29" t="s">
        <v>493</v>
      </c>
      <c r="B1011" s="29" t="s">
        <v>22</v>
      </c>
      <c r="C1011" s="29" t="s">
        <v>1197</v>
      </c>
      <c r="D1011" s="29">
        <v>0.30764</v>
      </c>
      <c r="E1011" s="29">
        <v>123.654</v>
      </c>
      <c r="F1011" s="27"/>
      <c r="G1011" s="27"/>
      <c r="H1011" s="27"/>
      <c r="I1011" s="27"/>
      <c r="J1011" s="27"/>
      <c r="K1011" s="27"/>
      <c r="L1011" s="27"/>
    </row>
    <row r="1012" ht="15.6" spans="1:12">
      <c r="A1012" s="29" t="s">
        <v>493</v>
      </c>
      <c r="B1012" s="29" t="s">
        <v>22</v>
      </c>
      <c r="C1012" s="29" t="s">
        <v>1198</v>
      </c>
      <c r="D1012" s="29">
        <v>0.31217</v>
      </c>
      <c r="E1012" s="29">
        <v>123.58606</v>
      </c>
      <c r="F1012" s="27"/>
      <c r="G1012" s="27"/>
      <c r="H1012" s="27"/>
      <c r="I1012" s="27"/>
      <c r="J1012" s="27"/>
      <c r="K1012" s="27"/>
      <c r="L1012" s="27"/>
    </row>
    <row r="1013" ht="15.6" spans="1:12">
      <c r="A1013" s="29" t="s">
        <v>493</v>
      </c>
      <c r="B1013" s="29" t="s">
        <v>22</v>
      </c>
      <c r="C1013" s="29" t="s">
        <v>1199</v>
      </c>
      <c r="D1013" s="29">
        <v>0.31692</v>
      </c>
      <c r="E1013" s="29">
        <v>123.5789</v>
      </c>
      <c r="F1013" s="27"/>
      <c r="G1013" s="27"/>
      <c r="H1013" s="27"/>
      <c r="I1013" s="27"/>
      <c r="J1013" s="27"/>
      <c r="K1013" s="27"/>
      <c r="L1013" s="27"/>
    </row>
    <row r="1014" ht="15.6" spans="1:12">
      <c r="A1014" s="29" t="s">
        <v>493</v>
      </c>
      <c r="B1014" s="29" t="s">
        <v>22</v>
      </c>
      <c r="C1014" s="29" t="s">
        <v>1200</v>
      </c>
      <c r="D1014" s="29">
        <v>0.3236</v>
      </c>
      <c r="E1014" s="29">
        <v>123.55989</v>
      </c>
      <c r="F1014" s="27"/>
      <c r="G1014" s="27"/>
      <c r="H1014" s="27"/>
      <c r="I1014" s="27"/>
      <c r="J1014" s="27"/>
      <c r="K1014" s="27"/>
      <c r="L1014" s="27"/>
    </row>
    <row r="1015" ht="15.6" spans="1:12">
      <c r="A1015" s="29" t="s">
        <v>493</v>
      </c>
      <c r="B1015" s="29" t="s">
        <v>22</v>
      </c>
      <c r="C1015" s="29" t="s">
        <v>1201</v>
      </c>
      <c r="D1015" s="29">
        <v>0.32405</v>
      </c>
      <c r="E1015" s="29">
        <v>123.54433</v>
      </c>
      <c r="F1015" s="27"/>
      <c r="G1015" s="27"/>
      <c r="H1015" s="27"/>
      <c r="I1015" s="27"/>
      <c r="J1015" s="27"/>
      <c r="K1015" s="27"/>
      <c r="L1015" s="27"/>
    </row>
    <row r="1016" ht="15.6" spans="1:12">
      <c r="A1016" s="29" t="s">
        <v>427</v>
      </c>
      <c r="B1016" s="29" t="s">
        <v>131</v>
      </c>
      <c r="C1016" s="29" t="s">
        <v>1202</v>
      </c>
      <c r="D1016" s="29">
        <v>0.81985</v>
      </c>
      <c r="E1016" s="29">
        <v>123.90185</v>
      </c>
      <c r="F1016" s="27"/>
      <c r="G1016" s="27"/>
      <c r="H1016" s="27"/>
      <c r="I1016" s="27"/>
      <c r="J1016" s="27"/>
      <c r="K1016" s="27"/>
      <c r="L1016" s="27"/>
    </row>
    <row r="1017" ht="15.6" spans="1:12">
      <c r="A1017" s="29" t="s">
        <v>364</v>
      </c>
      <c r="B1017" s="29" t="s">
        <v>131</v>
      </c>
      <c r="C1017" s="29" t="s">
        <v>1203</v>
      </c>
      <c r="D1017" s="29">
        <v>0.80997</v>
      </c>
      <c r="E1017" s="29">
        <v>123.89161</v>
      </c>
      <c r="F1017" s="27"/>
      <c r="G1017" s="27"/>
      <c r="H1017" s="27"/>
      <c r="I1017" s="27"/>
      <c r="J1017" s="27"/>
      <c r="K1017" s="27"/>
      <c r="L1017" s="27"/>
    </row>
    <row r="1018" ht="15.6" spans="1:12">
      <c r="A1018" s="29" t="s">
        <v>1204</v>
      </c>
      <c r="B1018" s="29" t="s">
        <v>4</v>
      </c>
      <c r="C1018" s="29" t="s">
        <v>1205</v>
      </c>
      <c r="D1018" s="29">
        <v>0.88003</v>
      </c>
      <c r="E1018" s="29">
        <v>123.58513</v>
      </c>
      <c r="F1018" s="27"/>
      <c r="G1018" s="27"/>
      <c r="H1018" s="27"/>
      <c r="I1018" s="27"/>
      <c r="J1018" s="27"/>
      <c r="K1018" s="27"/>
      <c r="L1018" s="27"/>
    </row>
    <row r="1019" ht="15.6" spans="1:12">
      <c r="A1019" s="29" t="s">
        <v>1206</v>
      </c>
      <c r="B1019" s="29" t="s">
        <v>4</v>
      </c>
      <c r="C1019" s="29" t="s">
        <v>1207</v>
      </c>
      <c r="D1019" s="29">
        <v>0.87978</v>
      </c>
      <c r="E1019" s="29">
        <v>123.55423</v>
      </c>
      <c r="F1019" s="27"/>
      <c r="G1019" s="27"/>
      <c r="H1019" s="27"/>
      <c r="I1019" s="27"/>
      <c r="J1019" s="27"/>
      <c r="K1019" s="27"/>
      <c r="L1019" s="27"/>
    </row>
    <row r="1020" ht="15.6" spans="1:12">
      <c r="A1020" s="29" t="s">
        <v>1208</v>
      </c>
      <c r="B1020" s="29" t="s">
        <v>4</v>
      </c>
      <c r="C1020" s="29" t="s">
        <v>1209</v>
      </c>
      <c r="D1020" s="29">
        <v>0.90812</v>
      </c>
      <c r="E1020" s="29">
        <v>123.27383</v>
      </c>
      <c r="F1020" s="27"/>
      <c r="G1020" s="27"/>
      <c r="H1020" s="27"/>
      <c r="I1020" s="27"/>
      <c r="J1020" s="27"/>
      <c r="K1020" s="27"/>
      <c r="L1020" s="27"/>
    </row>
    <row r="1021" ht="15.6" spans="1:12">
      <c r="A1021" s="29" t="s">
        <v>953</v>
      </c>
      <c r="B1021" s="29" t="s">
        <v>4</v>
      </c>
      <c r="C1021" s="29" t="s">
        <v>1210</v>
      </c>
      <c r="D1021" s="29">
        <v>0.88048</v>
      </c>
      <c r="E1021" s="29">
        <v>123.30627</v>
      </c>
      <c r="F1021" s="27"/>
      <c r="G1021" s="27"/>
      <c r="H1021" s="27"/>
      <c r="I1021" s="27"/>
      <c r="J1021" s="27"/>
      <c r="K1021" s="27"/>
      <c r="L1021" s="27"/>
    </row>
    <row r="1022" ht="15.6" spans="1:12">
      <c r="A1022" s="29" t="s">
        <v>1211</v>
      </c>
      <c r="B1022" s="29" t="s">
        <v>4</v>
      </c>
      <c r="C1022" s="29" t="s">
        <v>1212</v>
      </c>
      <c r="D1022" s="29">
        <v>0.8537</v>
      </c>
      <c r="E1022" s="29">
        <v>123.50398</v>
      </c>
      <c r="F1022" s="27"/>
      <c r="G1022" s="27"/>
      <c r="H1022" s="27"/>
      <c r="I1022" s="27"/>
      <c r="J1022" s="27"/>
      <c r="K1022" s="27"/>
      <c r="L1022" s="27"/>
    </row>
    <row r="1023" ht="15.6" spans="1:12">
      <c r="A1023" s="29" t="s">
        <v>955</v>
      </c>
      <c r="B1023" s="29" t="s">
        <v>4</v>
      </c>
      <c r="C1023" s="29" t="s">
        <v>1213</v>
      </c>
      <c r="D1023" s="29">
        <v>0.87933</v>
      </c>
      <c r="E1023" s="29">
        <v>123.51797</v>
      </c>
      <c r="F1023" s="27"/>
      <c r="G1023" s="27"/>
      <c r="H1023" s="27"/>
      <c r="I1023" s="27"/>
      <c r="J1023" s="27"/>
      <c r="K1023" s="27"/>
      <c r="L1023" s="27"/>
    </row>
    <row r="1024" ht="15.6" spans="1:12">
      <c r="A1024" s="29" t="s">
        <v>437</v>
      </c>
      <c r="B1024" s="29" t="s">
        <v>4</v>
      </c>
      <c r="C1024" s="29" t="s">
        <v>1214</v>
      </c>
      <c r="D1024" s="29">
        <v>0.91263</v>
      </c>
      <c r="E1024" s="29">
        <v>123.2662</v>
      </c>
      <c r="F1024" s="27"/>
      <c r="G1024" s="27"/>
      <c r="H1024" s="27"/>
      <c r="I1024" s="27"/>
      <c r="J1024" s="27"/>
      <c r="K1024" s="27"/>
      <c r="L1024" s="27"/>
    </row>
    <row r="1025" ht="15.6" spans="1:12">
      <c r="A1025" s="29" t="s">
        <v>489</v>
      </c>
      <c r="B1025" s="29" t="s">
        <v>22</v>
      </c>
      <c r="C1025" s="29" t="s">
        <v>1215</v>
      </c>
      <c r="D1025" s="29">
        <v>0.32045</v>
      </c>
      <c r="E1025" s="29">
        <v>123.71941</v>
      </c>
      <c r="F1025" s="27"/>
      <c r="G1025" s="27"/>
      <c r="H1025" s="27"/>
      <c r="I1025" s="27"/>
      <c r="J1025" s="27"/>
      <c r="K1025" s="27"/>
      <c r="L1025" s="27"/>
    </row>
    <row r="1026" ht="15.6" spans="1:12">
      <c r="A1026" s="29" t="s">
        <v>342</v>
      </c>
      <c r="B1026" s="29" t="s">
        <v>101</v>
      </c>
      <c r="C1026" s="29" t="s">
        <v>1216</v>
      </c>
      <c r="D1026" s="29">
        <v>0.83511</v>
      </c>
      <c r="E1026" s="29">
        <v>123.94572</v>
      </c>
      <c r="F1026" s="27"/>
      <c r="G1026" s="27"/>
      <c r="H1026" s="27"/>
      <c r="I1026" s="27"/>
      <c r="J1026" s="27"/>
      <c r="K1026" s="27"/>
      <c r="L1026" s="27"/>
    </row>
    <row r="1027" ht="15.6" spans="1:12">
      <c r="A1027" s="29" t="s">
        <v>497</v>
      </c>
      <c r="B1027" s="29" t="s">
        <v>101</v>
      </c>
      <c r="C1027" s="29" t="s">
        <v>1217</v>
      </c>
      <c r="D1027" s="29">
        <v>0.98973</v>
      </c>
      <c r="E1027" s="29">
        <v>124.21462</v>
      </c>
      <c r="F1027" s="27"/>
      <c r="G1027" s="27"/>
      <c r="H1027" s="27"/>
      <c r="I1027" s="27"/>
      <c r="J1027" s="27"/>
      <c r="K1027" s="27"/>
      <c r="L1027" s="27"/>
    </row>
    <row r="1028" ht="15.6" spans="1:12">
      <c r="A1028" s="29" t="s">
        <v>497</v>
      </c>
      <c r="B1028" s="29" t="s">
        <v>101</v>
      </c>
      <c r="C1028" s="29" t="s">
        <v>1218</v>
      </c>
      <c r="D1028" s="29">
        <v>0.99067</v>
      </c>
      <c r="E1028" s="29">
        <v>124.2367</v>
      </c>
      <c r="F1028" s="27"/>
      <c r="G1028" s="27"/>
      <c r="H1028" s="27"/>
      <c r="I1028" s="27"/>
      <c r="J1028" s="27"/>
      <c r="K1028" s="27"/>
      <c r="L1028" s="27"/>
    </row>
    <row r="1029" ht="15.6" spans="1:12">
      <c r="A1029" s="29" t="s">
        <v>497</v>
      </c>
      <c r="B1029" s="29" t="s">
        <v>101</v>
      </c>
      <c r="C1029" s="29" t="s">
        <v>1219</v>
      </c>
      <c r="D1029" s="29">
        <v>0.98587</v>
      </c>
      <c r="E1029" s="29">
        <v>124.25106</v>
      </c>
      <c r="F1029" s="27"/>
      <c r="G1029" s="27"/>
      <c r="H1029" s="27"/>
      <c r="I1029" s="27"/>
      <c r="J1029" s="27"/>
      <c r="K1029" s="27"/>
      <c r="L1029" s="27"/>
    </row>
    <row r="1030" ht="15.6" spans="1:12">
      <c r="A1030" s="29" t="s">
        <v>324</v>
      </c>
      <c r="B1030" s="29" t="s">
        <v>101</v>
      </c>
      <c r="C1030" s="29" t="s">
        <v>1220</v>
      </c>
      <c r="D1030" s="29">
        <v>0.85612</v>
      </c>
      <c r="E1030" s="29">
        <v>123.93635</v>
      </c>
      <c r="F1030" s="27"/>
      <c r="G1030" s="27"/>
      <c r="H1030" s="27"/>
      <c r="I1030" s="27"/>
      <c r="J1030" s="27"/>
      <c r="K1030" s="27"/>
      <c r="L1030" s="27"/>
    </row>
    <row r="1031" ht="15.6" spans="1:12">
      <c r="A1031" s="29" t="s">
        <v>226</v>
      </c>
      <c r="B1031" s="29" t="s">
        <v>101</v>
      </c>
      <c r="C1031" s="29" t="s">
        <v>1221</v>
      </c>
      <c r="D1031" s="29">
        <v>0.91839</v>
      </c>
      <c r="E1031" s="29">
        <v>124.09702</v>
      </c>
      <c r="F1031" s="27"/>
      <c r="G1031" s="27"/>
      <c r="H1031" s="27"/>
      <c r="I1031" s="27"/>
      <c r="J1031" s="27"/>
      <c r="K1031" s="27"/>
      <c r="L1031" s="27"/>
    </row>
    <row r="1032" ht="15.6" spans="1:12">
      <c r="A1032" s="29" t="s">
        <v>226</v>
      </c>
      <c r="B1032" s="29" t="s">
        <v>101</v>
      </c>
      <c r="C1032" s="29" t="s">
        <v>1222</v>
      </c>
      <c r="D1032" s="29">
        <v>0.92085</v>
      </c>
      <c r="E1032" s="29">
        <v>124.08945</v>
      </c>
      <c r="F1032" s="27"/>
      <c r="G1032" s="27"/>
      <c r="H1032" s="27"/>
      <c r="I1032" s="27"/>
      <c r="J1032" s="27"/>
      <c r="K1032" s="27"/>
      <c r="L1032" s="27"/>
    </row>
    <row r="1033" ht="15.6" spans="1:12">
      <c r="A1033" s="29" t="s">
        <v>46</v>
      </c>
      <c r="B1033" s="29" t="s">
        <v>22</v>
      </c>
      <c r="C1033" s="29" t="s">
        <v>1223</v>
      </c>
      <c r="D1033" s="29">
        <v>0.39883</v>
      </c>
      <c r="E1033" s="29">
        <v>123.98026</v>
      </c>
      <c r="F1033" s="27"/>
      <c r="G1033" s="27"/>
      <c r="H1033" s="27"/>
      <c r="I1033" s="27"/>
      <c r="J1033" s="27"/>
      <c r="K1033" s="27"/>
      <c r="L1033" s="27"/>
    </row>
    <row r="1034" ht="15.6" spans="1:12">
      <c r="A1034" s="29" t="s">
        <v>46</v>
      </c>
      <c r="B1034" s="29" t="s">
        <v>22</v>
      </c>
      <c r="C1034" s="29" t="s">
        <v>1224</v>
      </c>
      <c r="D1034" s="29">
        <v>0.3652</v>
      </c>
      <c r="E1034" s="29">
        <v>123.94921</v>
      </c>
      <c r="F1034" s="27"/>
      <c r="G1034" s="27"/>
      <c r="H1034" s="27"/>
      <c r="I1034" s="27"/>
      <c r="J1034" s="27"/>
      <c r="K1034" s="27"/>
      <c r="L1034" s="27"/>
    </row>
    <row r="1035" ht="15.6" spans="1:12">
      <c r="A1035" s="29" t="s">
        <v>1225</v>
      </c>
      <c r="B1035" s="29" t="s">
        <v>131</v>
      </c>
      <c r="C1035" s="29" t="s">
        <v>1226</v>
      </c>
      <c r="D1035" s="29">
        <v>0.550261</v>
      </c>
      <c r="E1035" s="29">
        <v>123.999417</v>
      </c>
      <c r="F1035" s="27"/>
      <c r="G1035" s="27"/>
      <c r="H1035" s="27"/>
      <c r="I1035" s="27"/>
      <c r="J1035" s="27"/>
      <c r="K1035" s="27"/>
      <c r="L1035" s="27"/>
    </row>
    <row r="1036" ht="15.6" spans="1:12">
      <c r="A1036" s="29" t="s">
        <v>493</v>
      </c>
      <c r="B1036" s="29" t="s">
        <v>22</v>
      </c>
      <c r="C1036" s="29" t="s">
        <v>1227</v>
      </c>
      <c r="D1036" s="29">
        <v>0.311828</v>
      </c>
      <c r="E1036" s="29">
        <v>123.593868</v>
      </c>
      <c r="F1036" s="27"/>
      <c r="G1036" s="27"/>
      <c r="H1036" s="27"/>
      <c r="I1036" s="27"/>
      <c r="J1036" s="27"/>
      <c r="K1036" s="27"/>
      <c r="L1036" s="27"/>
    </row>
    <row r="1037" ht="15.6" spans="1:12">
      <c r="A1037" s="29" t="s">
        <v>1228</v>
      </c>
      <c r="B1037" s="29" t="s">
        <v>4</v>
      </c>
      <c r="C1037" s="29" t="s">
        <v>1229</v>
      </c>
      <c r="D1037" s="29">
        <v>0.89633</v>
      </c>
      <c r="E1037" s="29">
        <v>123.30783</v>
      </c>
      <c r="F1037" s="27"/>
      <c r="G1037" s="27"/>
      <c r="H1037" s="27"/>
      <c r="I1037" s="27"/>
      <c r="J1037" s="27"/>
      <c r="K1037" s="27"/>
      <c r="L1037" s="27"/>
    </row>
    <row r="1038" ht="15.6" spans="1:12">
      <c r="A1038" s="29" t="s">
        <v>131</v>
      </c>
      <c r="B1038" s="29" t="s">
        <v>131</v>
      </c>
      <c r="C1038" s="29" t="s">
        <v>1230</v>
      </c>
      <c r="D1038" s="29">
        <v>0.56527</v>
      </c>
      <c r="E1038" s="29">
        <v>123.98892</v>
      </c>
      <c r="F1038" s="27"/>
      <c r="G1038" s="27"/>
      <c r="H1038" s="27"/>
      <c r="I1038" s="27"/>
      <c r="J1038" s="27"/>
      <c r="K1038" s="27"/>
      <c r="L1038" s="27"/>
    </row>
    <row r="1039" ht="15.6" spans="1:12">
      <c r="A1039" s="29" t="s">
        <v>437</v>
      </c>
      <c r="B1039" s="29" t="s">
        <v>4</v>
      </c>
      <c r="C1039" s="29" t="s">
        <v>1231</v>
      </c>
      <c r="D1039" s="29">
        <v>0.91077</v>
      </c>
      <c r="E1039" s="29">
        <v>123.26253</v>
      </c>
      <c r="F1039" s="27"/>
      <c r="G1039" s="27"/>
      <c r="H1039" s="27"/>
      <c r="I1039" s="27"/>
      <c r="J1039" s="27"/>
      <c r="K1039" s="27"/>
      <c r="L1039" s="27"/>
    </row>
    <row r="1040" ht="15.6" spans="1:12">
      <c r="A1040" s="29" t="s">
        <v>437</v>
      </c>
      <c r="B1040" s="29" t="s">
        <v>4</v>
      </c>
      <c r="C1040" s="29" t="s">
        <v>1232</v>
      </c>
      <c r="D1040" s="29">
        <v>0.91287</v>
      </c>
      <c r="E1040" s="29">
        <v>123.25923</v>
      </c>
      <c r="F1040" s="27"/>
      <c r="G1040" s="27"/>
      <c r="H1040" s="27"/>
      <c r="I1040" s="27"/>
      <c r="J1040" s="27"/>
      <c r="K1040" s="27"/>
      <c r="L1040" s="27"/>
    </row>
    <row r="1041" ht="15.6" spans="1:12">
      <c r="A1041" s="29" t="s">
        <v>877</v>
      </c>
      <c r="B1041" s="29" t="s">
        <v>4</v>
      </c>
      <c r="C1041" s="29" t="s">
        <v>1233</v>
      </c>
      <c r="D1041" s="29">
        <v>0.94117</v>
      </c>
      <c r="E1041" s="29">
        <v>123.1767</v>
      </c>
      <c r="F1041" s="27"/>
      <c r="G1041" s="27"/>
      <c r="H1041" s="27"/>
      <c r="I1041" s="27"/>
      <c r="J1041" s="27"/>
      <c r="K1041" s="27"/>
      <c r="L1041" s="27"/>
    </row>
    <row r="1042" ht="15.6" spans="1:12">
      <c r="A1042" s="29" t="s">
        <v>1234</v>
      </c>
      <c r="B1042" s="29" t="s">
        <v>4</v>
      </c>
      <c r="C1042" s="29" t="s">
        <v>1235</v>
      </c>
      <c r="D1042" s="29">
        <v>0.9009</v>
      </c>
      <c r="E1042" s="29">
        <v>123.1733</v>
      </c>
      <c r="F1042" s="27"/>
      <c r="G1042" s="27"/>
      <c r="H1042" s="27"/>
      <c r="I1042" s="27"/>
      <c r="J1042" s="27"/>
      <c r="K1042" s="27"/>
      <c r="L1042" s="27"/>
    </row>
    <row r="1043" ht="15.6" spans="1:12">
      <c r="A1043" s="29" t="s">
        <v>1236</v>
      </c>
      <c r="B1043" s="29" t="s">
        <v>4</v>
      </c>
      <c r="C1043" s="29" t="s">
        <v>1237</v>
      </c>
      <c r="D1043" s="29">
        <v>0.90163</v>
      </c>
      <c r="E1043" s="29">
        <v>123.16353</v>
      </c>
      <c r="F1043" s="27"/>
      <c r="G1043" s="27"/>
      <c r="H1043" s="27"/>
      <c r="I1043" s="27"/>
      <c r="J1043" s="27"/>
      <c r="K1043" s="27"/>
      <c r="L1043" s="27"/>
    </row>
    <row r="1044" ht="15.6" spans="1:12">
      <c r="A1044" s="29" t="s">
        <v>446</v>
      </c>
      <c r="B1044" s="29" t="s">
        <v>132</v>
      </c>
      <c r="C1044" s="29" t="s">
        <v>1238</v>
      </c>
      <c r="D1044" s="29">
        <v>0.748791</v>
      </c>
      <c r="E1044" s="29">
        <v>124.317102</v>
      </c>
      <c r="F1044" s="27"/>
      <c r="G1044" s="27"/>
      <c r="H1044" s="27"/>
      <c r="I1044" s="27"/>
      <c r="J1044" s="27"/>
      <c r="K1044" s="27"/>
      <c r="L1044" s="27"/>
    </row>
    <row r="1045" ht="15.6" spans="1:12">
      <c r="A1045" s="29" t="s">
        <v>448</v>
      </c>
      <c r="B1045" s="29" t="s">
        <v>132</v>
      </c>
      <c r="C1045" s="29" t="s">
        <v>1239</v>
      </c>
      <c r="D1045" s="29">
        <v>0.742653</v>
      </c>
      <c r="E1045" s="29">
        <v>124.312464</v>
      </c>
      <c r="F1045" s="27"/>
      <c r="G1045" s="27"/>
      <c r="H1045" s="27"/>
      <c r="I1045" s="27"/>
      <c r="J1045" s="27"/>
      <c r="K1045" s="27"/>
      <c r="L1045" s="27"/>
    </row>
    <row r="1046" ht="15.6" spans="1:12">
      <c r="A1046" s="29" t="s">
        <v>446</v>
      </c>
      <c r="B1046" s="29" t="s">
        <v>132</v>
      </c>
      <c r="C1046" s="29" t="s">
        <v>1240</v>
      </c>
      <c r="D1046" s="29">
        <v>0.750748</v>
      </c>
      <c r="E1046" s="29">
        <v>124.318674</v>
      </c>
      <c r="F1046" s="27"/>
      <c r="G1046" s="27"/>
      <c r="H1046" s="27"/>
      <c r="I1046" s="27"/>
      <c r="J1046" s="27"/>
      <c r="K1046" s="27"/>
      <c r="L1046" s="27"/>
    </row>
    <row r="1047" ht="15.6" spans="1:12">
      <c r="A1047" s="29" t="s">
        <v>446</v>
      </c>
      <c r="B1047" s="29" t="s">
        <v>132</v>
      </c>
      <c r="C1047" s="29" t="s">
        <v>1241</v>
      </c>
      <c r="D1047" s="29">
        <v>0.760796</v>
      </c>
      <c r="E1047" s="29">
        <v>124.311575</v>
      </c>
      <c r="F1047" s="27"/>
      <c r="G1047" s="27"/>
      <c r="H1047" s="27"/>
      <c r="I1047" s="27"/>
      <c r="J1047" s="27"/>
      <c r="K1047" s="27"/>
      <c r="L1047" s="27"/>
    </row>
    <row r="1048" ht="15.6" spans="1:12">
      <c r="A1048" s="29" t="s">
        <v>605</v>
      </c>
      <c r="B1048" s="29" t="s">
        <v>4</v>
      </c>
      <c r="C1048" s="29" t="s">
        <v>1242</v>
      </c>
      <c r="D1048" s="29">
        <v>0.88108</v>
      </c>
      <c r="E1048" s="29">
        <v>123.4636</v>
      </c>
      <c r="F1048" s="27"/>
      <c r="G1048" s="27"/>
      <c r="H1048" s="27"/>
      <c r="I1048" s="27"/>
      <c r="J1048" s="27"/>
      <c r="K1048" s="27"/>
      <c r="L1048" s="27"/>
    </row>
    <row r="1049" ht="15.6" spans="1:12">
      <c r="A1049" s="29" t="s">
        <v>454</v>
      </c>
      <c r="B1049" s="29" t="s">
        <v>132</v>
      </c>
      <c r="C1049" s="29" t="s">
        <v>1243</v>
      </c>
      <c r="D1049" s="29">
        <v>0.73315</v>
      </c>
      <c r="E1049" s="29">
        <v>124.289767</v>
      </c>
      <c r="F1049" s="27"/>
      <c r="G1049" s="27"/>
      <c r="H1049" s="27"/>
      <c r="I1049" s="27"/>
      <c r="J1049" s="27"/>
      <c r="K1049" s="27"/>
      <c r="L1049" s="27"/>
    </row>
    <row r="1050" ht="15.6" spans="1:12">
      <c r="A1050" s="29" t="s">
        <v>454</v>
      </c>
      <c r="B1050" s="29" t="s">
        <v>132</v>
      </c>
      <c r="C1050" s="29" t="s">
        <v>1244</v>
      </c>
      <c r="D1050" s="29">
        <v>0.731273</v>
      </c>
      <c r="E1050" s="29">
        <v>124.294305</v>
      </c>
      <c r="F1050" s="27"/>
      <c r="G1050" s="27"/>
      <c r="H1050" s="27"/>
      <c r="I1050" s="27"/>
      <c r="J1050" s="27"/>
      <c r="K1050" s="27"/>
      <c r="L1050" s="27"/>
    </row>
    <row r="1051" ht="15.6" spans="1:12">
      <c r="A1051" s="29" t="s">
        <v>889</v>
      </c>
      <c r="B1051" s="29" t="s">
        <v>132</v>
      </c>
      <c r="C1051" s="29" t="s">
        <v>1245</v>
      </c>
      <c r="D1051" s="29">
        <v>0.729418</v>
      </c>
      <c r="E1051" s="29">
        <v>124.295601</v>
      </c>
      <c r="F1051" s="27"/>
      <c r="G1051" s="27"/>
      <c r="H1051" s="27"/>
      <c r="I1051" s="27"/>
      <c r="J1051" s="27"/>
      <c r="K1051" s="27"/>
      <c r="L1051" s="27"/>
    </row>
    <row r="1052" ht="15.6" spans="1:12">
      <c r="A1052" s="29" t="s">
        <v>418</v>
      </c>
      <c r="B1052" s="29" t="s">
        <v>132</v>
      </c>
      <c r="C1052" s="29" t="s">
        <v>1246</v>
      </c>
      <c r="D1052" s="29">
        <v>0.736783</v>
      </c>
      <c r="E1052" s="29">
        <v>124.301233</v>
      </c>
      <c r="F1052" s="27"/>
      <c r="G1052" s="27"/>
      <c r="H1052" s="27"/>
      <c r="I1052" s="27"/>
      <c r="J1052" s="27"/>
      <c r="K1052" s="27"/>
      <c r="L1052" s="27"/>
    </row>
    <row r="1053" ht="15.6" spans="1:12">
      <c r="A1053" s="29" t="s">
        <v>418</v>
      </c>
      <c r="B1053" s="29" t="s">
        <v>132</v>
      </c>
      <c r="C1053" s="29" t="s">
        <v>1247</v>
      </c>
      <c r="D1053" s="29">
        <v>0.7354</v>
      </c>
      <c r="E1053" s="29">
        <v>124.301567</v>
      </c>
      <c r="F1053" s="27"/>
      <c r="G1053" s="27"/>
      <c r="H1053" s="27"/>
      <c r="I1053" s="27"/>
      <c r="J1053" s="27"/>
      <c r="K1053" s="27"/>
      <c r="L1053" s="27"/>
    </row>
    <row r="1054" ht="15.6" spans="1:12">
      <c r="A1054" s="29" t="s">
        <v>418</v>
      </c>
      <c r="B1054" s="29" t="s">
        <v>132</v>
      </c>
      <c r="C1054" s="29" t="s">
        <v>1248</v>
      </c>
      <c r="D1054" s="29">
        <v>0.735703</v>
      </c>
      <c r="E1054" s="29">
        <v>124.306262</v>
      </c>
      <c r="F1054" s="27"/>
      <c r="G1054" s="27"/>
      <c r="H1054" s="27"/>
      <c r="I1054" s="27"/>
      <c r="J1054" s="27"/>
      <c r="K1054" s="27"/>
      <c r="L1054" s="27"/>
    </row>
    <row r="1055" ht="15.6" spans="1:12">
      <c r="A1055" s="29" t="s">
        <v>418</v>
      </c>
      <c r="B1055" s="29" t="s">
        <v>132</v>
      </c>
      <c r="C1055" s="29" t="s">
        <v>1249</v>
      </c>
      <c r="D1055" s="29">
        <v>0.737994</v>
      </c>
      <c r="E1055" s="29">
        <v>124.308613</v>
      </c>
      <c r="F1055" s="27"/>
      <c r="G1055" s="27"/>
      <c r="H1055" s="27"/>
      <c r="I1055" s="27"/>
      <c r="J1055" s="27"/>
      <c r="K1055" s="27"/>
      <c r="L1055" s="27"/>
    </row>
    <row r="1056" ht="15.6" spans="1:12">
      <c r="A1056" s="29" t="s">
        <v>448</v>
      </c>
      <c r="B1056" s="29" t="s">
        <v>132</v>
      </c>
      <c r="C1056" s="29" t="s">
        <v>1250</v>
      </c>
      <c r="D1056" s="29">
        <v>0.739497646</v>
      </c>
      <c r="E1056" s="29">
        <v>124.3129965706</v>
      </c>
      <c r="F1056" s="27"/>
      <c r="G1056" s="27"/>
      <c r="H1056" s="27"/>
      <c r="I1056" s="27"/>
      <c r="J1056" s="27"/>
      <c r="K1056" s="27"/>
      <c r="L1056" s="27"/>
    </row>
    <row r="1057" ht="15.6" spans="1:12">
      <c r="A1057" s="29" t="s">
        <v>418</v>
      </c>
      <c r="B1057" s="29" t="s">
        <v>132</v>
      </c>
      <c r="C1057" s="29" t="s">
        <v>1251</v>
      </c>
      <c r="D1057" s="29">
        <v>0.737078086</v>
      </c>
      <c r="E1057" s="29">
        <v>124.3120015757</v>
      </c>
      <c r="F1057" s="27"/>
      <c r="G1057" s="27"/>
      <c r="H1057" s="27"/>
      <c r="I1057" s="27"/>
      <c r="J1057" s="27"/>
      <c r="K1057" s="27"/>
      <c r="L1057" s="27"/>
    </row>
    <row r="1058" ht="15.6" spans="1:12">
      <c r="A1058" s="29" t="s">
        <v>131</v>
      </c>
      <c r="B1058" s="29" t="s">
        <v>131</v>
      </c>
      <c r="C1058" s="29" t="s">
        <v>1252</v>
      </c>
      <c r="D1058" s="29">
        <v>0.57582</v>
      </c>
      <c r="E1058" s="29">
        <v>124.08895</v>
      </c>
      <c r="F1058" s="27"/>
      <c r="G1058" s="27"/>
      <c r="H1058" s="27"/>
      <c r="I1058" s="27"/>
      <c r="J1058" s="27"/>
      <c r="K1058" s="27"/>
      <c r="L1058" s="27"/>
    </row>
    <row r="1059" ht="15.6" spans="1:12">
      <c r="A1059" s="29" t="s">
        <v>131</v>
      </c>
      <c r="B1059" s="29" t="s">
        <v>131</v>
      </c>
      <c r="C1059" s="29" t="s">
        <v>1253</v>
      </c>
      <c r="D1059" s="29">
        <v>0.574149</v>
      </c>
      <c r="E1059" s="29">
        <v>124.053069</v>
      </c>
      <c r="F1059" s="27"/>
      <c r="G1059" s="27"/>
      <c r="H1059" s="27"/>
      <c r="I1059" s="27"/>
      <c r="J1059" s="27"/>
      <c r="K1059" s="27"/>
      <c r="L1059" s="27"/>
    </row>
    <row r="1060" ht="15.6" spans="1:12">
      <c r="A1060" s="29" t="s">
        <v>131</v>
      </c>
      <c r="B1060" s="29" t="s">
        <v>131</v>
      </c>
      <c r="C1060" s="29" t="s">
        <v>1254</v>
      </c>
      <c r="D1060" s="29">
        <v>0.573287</v>
      </c>
      <c r="E1060" s="29">
        <v>124.048158</v>
      </c>
      <c r="F1060" s="27"/>
      <c r="G1060" s="27"/>
      <c r="H1060" s="27"/>
      <c r="I1060" s="27"/>
      <c r="J1060" s="27"/>
      <c r="K1060" s="27"/>
      <c r="L1060" s="27"/>
    </row>
    <row r="1061" ht="15.6" spans="1:12">
      <c r="A1061" s="29" t="s">
        <v>131</v>
      </c>
      <c r="B1061" s="29" t="s">
        <v>131</v>
      </c>
      <c r="C1061" s="29" t="s">
        <v>1255</v>
      </c>
      <c r="D1061" s="29">
        <v>0.53948</v>
      </c>
      <c r="E1061" s="29">
        <v>124.00435</v>
      </c>
      <c r="F1061" s="27"/>
      <c r="G1061" s="27"/>
      <c r="H1061" s="27"/>
      <c r="I1061" s="27"/>
      <c r="J1061" s="27"/>
      <c r="K1061" s="27"/>
      <c r="L1061" s="27"/>
    </row>
    <row r="1062" ht="15.6" spans="1:12">
      <c r="A1062" s="29" t="s">
        <v>131</v>
      </c>
      <c r="B1062" s="29" t="s">
        <v>131</v>
      </c>
      <c r="C1062" s="29" t="s">
        <v>1256</v>
      </c>
      <c r="D1062" s="29">
        <v>0.57462</v>
      </c>
      <c r="E1062" s="29">
        <v>123.98258</v>
      </c>
      <c r="F1062" s="27"/>
      <c r="G1062" s="27"/>
      <c r="H1062" s="27"/>
      <c r="I1062" s="27"/>
      <c r="J1062" s="27"/>
      <c r="K1062" s="27"/>
      <c r="L1062" s="27"/>
    </row>
    <row r="1063" ht="15.6" spans="1:12">
      <c r="A1063" s="29" t="s">
        <v>131</v>
      </c>
      <c r="B1063" s="29" t="s">
        <v>131</v>
      </c>
      <c r="C1063" s="29" t="s">
        <v>1257</v>
      </c>
      <c r="D1063" s="29">
        <v>0.57577</v>
      </c>
      <c r="E1063" s="29">
        <v>124.0751</v>
      </c>
      <c r="F1063" s="27"/>
      <c r="G1063" s="27"/>
      <c r="H1063" s="27"/>
      <c r="I1063" s="27"/>
      <c r="J1063" s="27"/>
      <c r="K1063" s="27"/>
      <c r="L1063" s="27"/>
    </row>
    <row r="1064" ht="15.6" spans="1:12">
      <c r="A1064" s="29" t="s">
        <v>131</v>
      </c>
      <c r="B1064" s="29" t="s">
        <v>131</v>
      </c>
      <c r="C1064" s="29" t="s">
        <v>1258</v>
      </c>
      <c r="D1064" s="29">
        <v>0.57793</v>
      </c>
      <c r="E1064" s="29">
        <v>124.07767</v>
      </c>
      <c r="F1064" s="27"/>
      <c r="G1064" s="27"/>
      <c r="H1064" s="27"/>
      <c r="I1064" s="27"/>
      <c r="J1064" s="27"/>
      <c r="K1064" s="27"/>
      <c r="L1064" s="27"/>
    </row>
    <row r="1065" ht="15.6" spans="1:12">
      <c r="A1065" s="29" t="s">
        <v>136</v>
      </c>
      <c r="B1065" s="29" t="s">
        <v>132</v>
      </c>
      <c r="C1065" s="29" t="s">
        <v>1259</v>
      </c>
      <c r="D1065" s="29">
        <v>0.644999</v>
      </c>
      <c r="E1065" s="29">
        <v>124.307381</v>
      </c>
      <c r="F1065" s="27"/>
      <c r="G1065" s="27"/>
      <c r="H1065" s="27"/>
      <c r="I1065" s="27"/>
      <c r="J1065" s="27"/>
      <c r="K1065" s="27"/>
      <c r="L1065" s="27"/>
    </row>
    <row r="1066" ht="15.6" spans="1:12">
      <c r="A1066" s="29" t="s">
        <v>131</v>
      </c>
      <c r="B1066" s="29" t="s">
        <v>132</v>
      </c>
      <c r="C1066" s="29" t="s">
        <v>1260</v>
      </c>
      <c r="D1066" s="29">
        <v>0.58716</v>
      </c>
      <c r="E1066" s="29">
        <v>124.29531</v>
      </c>
      <c r="F1066" s="27"/>
      <c r="G1066" s="27"/>
      <c r="H1066" s="27"/>
      <c r="I1066" s="27"/>
      <c r="J1066" s="27"/>
      <c r="K1066" s="27"/>
      <c r="L1066" s="27"/>
    </row>
    <row r="1067" ht="15.6" spans="1:12">
      <c r="A1067" s="29" t="s">
        <v>131</v>
      </c>
      <c r="B1067" s="29" t="s">
        <v>132</v>
      </c>
      <c r="C1067" s="29" t="s">
        <v>1261</v>
      </c>
      <c r="D1067" s="29">
        <v>0.604351</v>
      </c>
      <c r="E1067" s="29">
        <v>124.261299</v>
      </c>
      <c r="F1067" s="27"/>
      <c r="G1067" s="27"/>
      <c r="H1067" s="27"/>
      <c r="I1067" s="27"/>
      <c r="J1067" s="27"/>
      <c r="K1067" s="27"/>
      <c r="L1067" s="27"/>
    </row>
    <row r="1068" ht="15.6" spans="1:12">
      <c r="A1068" s="29" t="s">
        <v>131</v>
      </c>
      <c r="B1068" s="29" t="s">
        <v>131</v>
      </c>
      <c r="C1068" s="29" t="s">
        <v>1262</v>
      </c>
      <c r="D1068" s="29">
        <v>0.57281</v>
      </c>
      <c r="E1068" s="29">
        <v>124.00093</v>
      </c>
      <c r="F1068" s="27"/>
      <c r="G1068" s="27"/>
      <c r="H1068" s="27"/>
      <c r="I1068" s="27"/>
      <c r="J1068" s="27"/>
      <c r="K1068" s="27"/>
      <c r="L1068" s="27"/>
    </row>
    <row r="1069" ht="15.6" spans="1:12">
      <c r="A1069" s="29" t="s">
        <v>131</v>
      </c>
      <c r="B1069" s="29" t="s">
        <v>131</v>
      </c>
      <c r="C1069" s="29" t="s">
        <v>1263</v>
      </c>
      <c r="D1069" s="29">
        <v>0.58228</v>
      </c>
      <c r="E1069" s="29">
        <v>123.99692</v>
      </c>
      <c r="F1069" s="27"/>
      <c r="G1069" s="27"/>
      <c r="H1069" s="27"/>
      <c r="I1069" s="27"/>
      <c r="J1069" s="27"/>
      <c r="K1069" s="27"/>
      <c r="L1069" s="27"/>
    </row>
    <row r="1070" ht="15.6" spans="1:12">
      <c r="A1070" s="29" t="s">
        <v>472</v>
      </c>
      <c r="B1070" s="29" t="s">
        <v>22</v>
      </c>
      <c r="C1070" s="29" t="s">
        <v>1264</v>
      </c>
      <c r="D1070" s="29">
        <v>0.33378</v>
      </c>
      <c r="E1070" s="29">
        <v>123.80418</v>
      </c>
      <c r="F1070" s="27"/>
      <c r="G1070" s="27"/>
      <c r="H1070" s="27"/>
      <c r="I1070" s="27"/>
      <c r="J1070" s="27"/>
      <c r="K1070" s="27"/>
      <c r="L1070" s="27"/>
    </row>
    <row r="1071" ht="15.6" spans="1:12">
      <c r="A1071" s="29" t="s">
        <v>324</v>
      </c>
      <c r="B1071" s="29" t="s">
        <v>101</v>
      </c>
      <c r="C1071" s="29" t="s">
        <v>1265</v>
      </c>
      <c r="D1071" s="29">
        <v>0.8796</v>
      </c>
      <c r="E1071" s="29">
        <v>124.03388</v>
      </c>
      <c r="F1071" s="27"/>
      <c r="G1071" s="27"/>
      <c r="H1071" s="27"/>
      <c r="I1071" s="27"/>
      <c r="J1071" s="27"/>
      <c r="K1071" s="27"/>
      <c r="L1071" s="27"/>
    </row>
    <row r="1072" ht="15.6" spans="1:12">
      <c r="A1072" s="29" t="s">
        <v>324</v>
      </c>
      <c r="B1072" s="29" t="s">
        <v>101</v>
      </c>
      <c r="C1072" s="29" t="s">
        <v>1266</v>
      </c>
      <c r="D1072" s="29">
        <v>0.87785</v>
      </c>
      <c r="E1072" s="29">
        <v>124.04055</v>
      </c>
      <c r="F1072" s="27"/>
      <c r="G1072" s="27"/>
      <c r="H1072" s="27"/>
      <c r="I1072" s="27"/>
      <c r="J1072" s="27"/>
      <c r="K1072" s="27"/>
      <c r="L1072" s="27"/>
    </row>
    <row r="1073" ht="15.6" spans="1:12">
      <c r="A1073" s="29" t="s">
        <v>324</v>
      </c>
      <c r="B1073" s="29" t="s">
        <v>101</v>
      </c>
      <c r="C1073" s="29" t="s">
        <v>1267</v>
      </c>
      <c r="D1073" s="29">
        <v>0.85998</v>
      </c>
      <c r="E1073" s="29">
        <v>123.98951</v>
      </c>
      <c r="F1073" s="27"/>
      <c r="G1073" s="27"/>
      <c r="H1073" s="27"/>
      <c r="I1073" s="27"/>
      <c r="J1073" s="27"/>
      <c r="K1073" s="27"/>
      <c r="L1073" s="27"/>
    </row>
    <row r="1074" ht="15.6" spans="1:12">
      <c r="A1074" s="29" t="s">
        <v>324</v>
      </c>
      <c r="B1074" s="29" t="s">
        <v>101</v>
      </c>
      <c r="C1074" s="29" t="s">
        <v>1268</v>
      </c>
      <c r="D1074" s="29">
        <v>0.87197</v>
      </c>
      <c r="E1074" s="29">
        <v>124.00243</v>
      </c>
      <c r="F1074" s="27"/>
      <c r="G1074" s="27"/>
      <c r="H1074" s="27"/>
      <c r="I1074" s="27"/>
      <c r="J1074" s="27"/>
      <c r="K1074" s="27"/>
      <c r="L1074" s="27"/>
    </row>
    <row r="1075" ht="15.6" spans="1:12">
      <c r="A1075" s="29" t="s">
        <v>324</v>
      </c>
      <c r="B1075" s="29" t="s">
        <v>101</v>
      </c>
      <c r="C1075" s="29" t="s">
        <v>1269</v>
      </c>
      <c r="D1075" s="29">
        <v>0.87748</v>
      </c>
      <c r="E1075" s="29">
        <v>124.00329</v>
      </c>
      <c r="F1075" s="27"/>
      <c r="G1075" s="27"/>
      <c r="H1075" s="27"/>
      <c r="I1075" s="27"/>
      <c r="J1075" s="27"/>
      <c r="K1075" s="27"/>
      <c r="L1075" s="27"/>
    </row>
    <row r="1076" ht="15.6" spans="1:12">
      <c r="A1076" s="29" t="s">
        <v>324</v>
      </c>
      <c r="B1076" s="29" t="s">
        <v>101</v>
      </c>
      <c r="C1076" s="29" t="s">
        <v>1270</v>
      </c>
      <c r="D1076" s="29">
        <v>0.87125</v>
      </c>
      <c r="E1076" s="29">
        <v>124.00643</v>
      </c>
      <c r="F1076" s="27"/>
      <c r="G1076" s="27"/>
      <c r="H1076" s="27"/>
      <c r="I1076" s="27"/>
      <c r="J1076" s="27"/>
      <c r="K1076" s="27"/>
      <c r="L1076" s="27"/>
    </row>
    <row r="1077" ht="15.6" spans="1:12">
      <c r="A1077" s="29" t="s">
        <v>131</v>
      </c>
      <c r="B1077" s="29" t="s">
        <v>132</v>
      </c>
      <c r="C1077" s="29" t="s">
        <v>1271</v>
      </c>
      <c r="D1077" s="29">
        <v>0.686513</v>
      </c>
      <c r="E1077" s="29">
        <v>124.269485</v>
      </c>
      <c r="F1077" s="27"/>
      <c r="G1077" s="27"/>
      <c r="H1077" s="27"/>
      <c r="I1077" s="27"/>
      <c r="J1077" s="27"/>
      <c r="K1077" s="27"/>
      <c r="L1077" s="27"/>
    </row>
    <row r="1078" ht="15.6" spans="1:12">
      <c r="A1078" s="29" t="s">
        <v>136</v>
      </c>
      <c r="B1078" s="29" t="s">
        <v>132</v>
      </c>
      <c r="C1078" s="29" t="s">
        <v>1272</v>
      </c>
      <c r="D1078" s="29">
        <v>0.725696952</v>
      </c>
      <c r="E1078" s="29">
        <v>124.2952242255</v>
      </c>
      <c r="F1078" s="27"/>
      <c r="G1078" s="27"/>
      <c r="H1078" s="27"/>
      <c r="I1078" s="27"/>
      <c r="J1078" s="27"/>
      <c r="K1078" s="27"/>
      <c r="L1078" s="27"/>
    </row>
    <row r="1079" ht="15.6" spans="1:12">
      <c r="A1079" s="29" t="s">
        <v>136</v>
      </c>
      <c r="B1079" s="29" t="s">
        <v>132</v>
      </c>
      <c r="C1079" s="29" t="s">
        <v>1273</v>
      </c>
      <c r="D1079" s="29">
        <v>0.719317</v>
      </c>
      <c r="E1079" s="29">
        <v>124.29625</v>
      </c>
      <c r="F1079" s="27"/>
      <c r="G1079" s="27"/>
      <c r="H1079" s="27"/>
      <c r="I1079" s="27"/>
      <c r="J1079" s="27"/>
      <c r="K1079" s="27"/>
      <c r="L1079" s="27"/>
    </row>
    <row r="1080" ht="15.6" spans="1:12">
      <c r="A1080" s="29" t="s">
        <v>131</v>
      </c>
      <c r="B1080" s="29" t="s">
        <v>132</v>
      </c>
      <c r="C1080" s="29" t="s">
        <v>1274</v>
      </c>
      <c r="D1080" s="29">
        <v>0.597431</v>
      </c>
      <c r="E1080" s="29">
        <v>124.255838</v>
      </c>
      <c r="F1080" s="27"/>
      <c r="G1080" s="27"/>
      <c r="H1080" s="27"/>
      <c r="I1080" s="27"/>
      <c r="J1080" s="27"/>
      <c r="K1080" s="27"/>
      <c r="L1080" s="27"/>
    </row>
    <row r="1081" ht="15.6" spans="1:12">
      <c r="A1081" s="29" t="s">
        <v>131</v>
      </c>
      <c r="B1081" s="29" t="s">
        <v>132</v>
      </c>
      <c r="C1081" s="29" t="s">
        <v>1275</v>
      </c>
      <c r="D1081" s="29">
        <v>0.594021</v>
      </c>
      <c r="E1081" s="29">
        <v>124.253935</v>
      </c>
      <c r="F1081" s="27"/>
      <c r="G1081" s="27"/>
      <c r="H1081" s="27"/>
      <c r="I1081" s="27"/>
      <c r="J1081" s="27"/>
      <c r="K1081" s="27"/>
      <c r="L1081" s="27"/>
    </row>
    <row r="1082" ht="15.6" spans="1:12">
      <c r="A1082" s="29" t="s">
        <v>131</v>
      </c>
      <c r="B1082" s="29" t="s">
        <v>132</v>
      </c>
      <c r="C1082" s="29" t="s">
        <v>1276</v>
      </c>
      <c r="D1082" s="29">
        <v>0.606282</v>
      </c>
      <c r="E1082" s="29">
        <v>124.277911</v>
      </c>
      <c r="F1082" s="27"/>
      <c r="G1082" s="27"/>
      <c r="H1082" s="27"/>
      <c r="I1082" s="27"/>
      <c r="J1082" s="27"/>
      <c r="K1082" s="27"/>
      <c r="L1082" s="27"/>
    </row>
    <row r="1083" ht="15.6" spans="1:12">
      <c r="A1083" s="29" t="s">
        <v>136</v>
      </c>
      <c r="B1083" s="29" t="s">
        <v>132</v>
      </c>
      <c r="C1083" s="29" t="s">
        <v>1277</v>
      </c>
      <c r="D1083" s="29">
        <v>0.600717</v>
      </c>
      <c r="E1083" s="29">
        <v>124.285017</v>
      </c>
      <c r="F1083" s="27"/>
      <c r="G1083" s="27"/>
      <c r="H1083" s="27"/>
      <c r="I1083" s="27"/>
      <c r="J1083" s="27"/>
      <c r="K1083" s="27"/>
      <c r="L1083" s="27"/>
    </row>
    <row r="1084" ht="15.6" spans="1:12">
      <c r="A1084" s="29" t="s">
        <v>462</v>
      </c>
      <c r="B1084" s="29" t="s">
        <v>132</v>
      </c>
      <c r="C1084" s="29" t="s">
        <v>1278</v>
      </c>
      <c r="D1084" s="29">
        <v>0.734606345</v>
      </c>
      <c r="E1084" s="29">
        <v>124.3445929594</v>
      </c>
      <c r="F1084" s="27"/>
      <c r="G1084" s="27"/>
      <c r="H1084" s="27"/>
      <c r="I1084" s="27"/>
      <c r="J1084" s="27"/>
      <c r="K1084" s="27"/>
      <c r="L1084" s="27"/>
    </row>
    <row r="1085" ht="15.6" spans="1:12">
      <c r="A1085" s="29" t="s">
        <v>493</v>
      </c>
      <c r="B1085" s="29" t="s">
        <v>22</v>
      </c>
      <c r="C1085" s="29" t="s">
        <v>1279</v>
      </c>
      <c r="D1085" s="29">
        <v>0.30106</v>
      </c>
      <c r="E1085" s="29">
        <v>123.67887</v>
      </c>
      <c r="F1085" s="27"/>
      <c r="G1085" s="27"/>
      <c r="H1085" s="27"/>
      <c r="I1085" s="27"/>
      <c r="J1085" s="27"/>
      <c r="K1085" s="27"/>
      <c r="L1085" s="27"/>
    </row>
    <row r="1086" ht="15.6" spans="1:12">
      <c r="A1086" s="29" t="s">
        <v>493</v>
      </c>
      <c r="B1086" s="29" t="s">
        <v>22</v>
      </c>
      <c r="C1086" s="29" t="s">
        <v>1280</v>
      </c>
      <c r="D1086" s="29">
        <v>0.30524</v>
      </c>
      <c r="E1086" s="29">
        <v>123.66301</v>
      </c>
      <c r="F1086" s="27"/>
      <c r="G1086" s="27"/>
      <c r="H1086" s="27"/>
      <c r="I1086" s="27"/>
      <c r="J1086" s="27"/>
      <c r="K1086" s="27"/>
      <c r="L1086" s="27"/>
    </row>
    <row r="1087" ht="15.6" spans="1:12">
      <c r="A1087" s="29" t="s">
        <v>1281</v>
      </c>
      <c r="B1087" s="29" t="s">
        <v>4</v>
      </c>
      <c r="C1087" s="29" t="s">
        <v>1282</v>
      </c>
      <c r="D1087" s="29">
        <v>0.9125</v>
      </c>
      <c r="E1087" s="29">
        <v>123.27762</v>
      </c>
      <c r="F1087" s="27"/>
      <c r="G1087" s="27"/>
      <c r="H1087" s="27"/>
      <c r="I1087" s="27"/>
      <c r="J1087" s="27"/>
      <c r="K1087" s="27"/>
      <c r="L1087" s="27"/>
    </row>
    <row r="1088" ht="15.6" spans="1:12">
      <c r="A1088" s="29" t="s">
        <v>1283</v>
      </c>
      <c r="B1088" s="29" t="s">
        <v>4</v>
      </c>
      <c r="C1088" s="29" t="s">
        <v>1284</v>
      </c>
      <c r="D1088" s="29">
        <v>0.90938</v>
      </c>
      <c r="E1088" s="29">
        <v>123.30965</v>
      </c>
      <c r="F1088" s="27"/>
      <c r="G1088" s="27"/>
      <c r="H1088" s="27"/>
      <c r="I1088" s="27"/>
      <c r="J1088" s="27"/>
      <c r="K1088" s="27"/>
      <c r="L1088" s="27"/>
    </row>
    <row r="1089" ht="15.6" spans="1:12">
      <c r="A1089" s="29" t="s">
        <v>1228</v>
      </c>
      <c r="B1089" s="29" t="s">
        <v>4</v>
      </c>
      <c r="C1089" s="29" t="s">
        <v>1285</v>
      </c>
      <c r="D1089" s="29">
        <v>0.90072</v>
      </c>
      <c r="E1089" s="29">
        <v>123.3082</v>
      </c>
      <c r="F1089" s="27"/>
      <c r="G1089" s="27"/>
      <c r="H1089" s="27"/>
      <c r="I1089" s="27"/>
      <c r="J1089" s="27"/>
      <c r="K1089" s="27"/>
      <c r="L1089" s="27"/>
    </row>
    <row r="1090" ht="15.6" spans="1:12">
      <c r="A1090" s="29" t="s">
        <v>1286</v>
      </c>
      <c r="B1090" s="29" t="s">
        <v>4</v>
      </c>
      <c r="C1090" s="29" t="s">
        <v>1287</v>
      </c>
      <c r="D1090" s="29">
        <v>0.80162</v>
      </c>
      <c r="E1090" s="29">
        <v>123.37083</v>
      </c>
      <c r="F1090" s="27"/>
      <c r="G1090" s="27"/>
      <c r="H1090" s="27"/>
      <c r="I1090" s="27"/>
      <c r="J1090" s="27"/>
      <c r="K1090" s="27"/>
      <c r="L1090" s="27"/>
    </row>
    <row r="1091" ht="15.6" spans="1:12">
      <c r="A1091" s="29" t="s">
        <v>1288</v>
      </c>
      <c r="B1091" s="29" t="s">
        <v>4</v>
      </c>
      <c r="C1091" s="29" t="s">
        <v>1289</v>
      </c>
      <c r="D1091" s="29">
        <v>0.85313</v>
      </c>
      <c r="E1091" s="29">
        <v>123.33138</v>
      </c>
      <c r="F1091" s="27"/>
      <c r="G1091" s="27"/>
      <c r="H1091" s="27"/>
      <c r="I1091" s="27"/>
      <c r="J1091" s="27"/>
      <c r="K1091" s="27"/>
      <c r="L1091" s="27"/>
    </row>
    <row r="1092" ht="15.6" spans="1:12">
      <c r="A1092" s="29" t="s">
        <v>342</v>
      </c>
      <c r="B1092" s="29" t="s">
        <v>39</v>
      </c>
      <c r="C1092" s="29" t="s">
        <v>1290</v>
      </c>
      <c r="D1092" s="29">
        <v>1.08129</v>
      </c>
      <c r="E1092" s="29">
        <v>124.33389</v>
      </c>
      <c r="F1092" s="27"/>
      <c r="G1092" s="27"/>
      <c r="H1092" s="27"/>
      <c r="I1092" s="27"/>
      <c r="J1092" s="27"/>
      <c r="K1092" s="27"/>
      <c r="L1092" s="27"/>
    </row>
    <row r="1093" ht="15.6" spans="1:12">
      <c r="A1093" s="29" t="s">
        <v>489</v>
      </c>
      <c r="B1093" s="29" t="s">
        <v>22</v>
      </c>
      <c r="C1093" s="29" t="s">
        <v>1291</v>
      </c>
      <c r="D1093" s="29">
        <v>0.32518</v>
      </c>
      <c r="E1093" s="29">
        <v>123.73699</v>
      </c>
      <c r="F1093" s="27"/>
      <c r="G1093" s="27"/>
      <c r="H1093" s="27"/>
      <c r="I1093" s="27"/>
      <c r="J1093" s="27"/>
      <c r="K1093" s="27"/>
      <c r="L1093" s="27"/>
    </row>
    <row r="1094" ht="15.6" spans="1:12">
      <c r="A1094" s="29" t="s">
        <v>489</v>
      </c>
      <c r="B1094" s="29" t="s">
        <v>22</v>
      </c>
      <c r="C1094" s="29" t="s">
        <v>1292</v>
      </c>
      <c r="D1094" s="29">
        <v>0.32353</v>
      </c>
      <c r="E1094" s="29">
        <v>123.73085</v>
      </c>
      <c r="F1094" s="27"/>
      <c r="G1094" s="27"/>
      <c r="H1094" s="27"/>
      <c r="I1094" s="27"/>
      <c r="J1094" s="27"/>
      <c r="K1094" s="27"/>
      <c r="L1094" s="27"/>
    </row>
    <row r="1095" ht="15.6" spans="1:12">
      <c r="A1095" s="29" t="s">
        <v>497</v>
      </c>
      <c r="B1095" s="29" t="s">
        <v>101</v>
      </c>
      <c r="C1095" s="29" t="s">
        <v>1293</v>
      </c>
      <c r="D1095" s="29">
        <v>0.99896</v>
      </c>
      <c r="E1095" s="29">
        <v>124.28758</v>
      </c>
      <c r="F1095" s="27"/>
      <c r="G1095" s="27"/>
      <c r="H1095" s="27"/>
      <c r="I1095" s="27"/>
      <c r="J1095" s="27"/>
      <c r="K1095" s="27"/>
      <c r="L1095" s="27"/>
    </row>
    <row r="1096" ht="15.6" spans="1:12">
      <c r="A1096" s="29" t="s">
        <v>497</v>
      </c>
      <c r="B1096" s="29" t="s">
        <v>101</v>
      </c>
      <c r="C1096" s="29" t="s">
        <v>1294</v>
      </c>
      <c r="D1096" s="29">
        <v>1</v>
      </c>
      <c r="E1096" s="29">
        <v>124.28952</v>
      </c>
      <c r="F1096" s="27"/>
      <c r="G1096" s="27"/>
      <c r="H1096" s="27"/>
      <c r="I1096" s="27"/>
      <c r="J1096" s="27"/>
      <c r="K1096" s="27"/>
      <c r="L1096" s="27"/>
    </row>
    <row r="1097" ht="15.6" spans="1:12">
      <c r="A1097" s="29" t="s">
        <v>342</v>
      </c>
      <c r="B1097" s="29" t="s">
        <v>39</v>
      </c>
      <c r="C1097" s="29" t="s">
        <v>1295</v>
      </c>
      <c r="D1097" s="29">
        <v>0.91645</v>
      </c>
      <c r="E1097" s="29">
        <v>124.10613</v>
      </c>
      <c r="F1097" s="27"/>
      <c r="G1097" s="27"/>
      <c r="H1097" s="27"/>
      <c r="I1097" s="27"/>
      <c r="J1097" s="27"/>
      <c r="K1097" s="27"/>
      <c r="L1097" s="27"/>
    </row>
    <row r="1098" ht="15.6" spans="1:12">
      <c r="A1098" s="29" t="s">
        <v>226</v>
      </c>
      <c r="B1098" s="29" t="s">
        <v>101</v>
      </c>
      <c r="C1098" s="29" t="s">
        <v>1296</v>
      </c>
      <c r="D1098" s="29">
        <v>0.92122</v>
      </c>
      <c r="E1098" s="29">
        <v>124.09366</v>
      </c>
      <c r="F1098" s="27"/>
      <c r="G1098" s="27"/>
      <c r="H1098" s="27"/>
      <c r="I1098" s="27"/>
      <c r="J1098" s="27"/>
      <c r="K1098" s="27"/>
      <c r="L1098" s="27"/>
    </row>
    <row r="1099" ht="15.6" spans="1:12">
      <c r="A1099" s="29" t="s">
        <v>324</v>
      </c>
      <c r="B1099" s="29" t="s">
        <v>101</v>
      </c>
      <c r="C1099" s="29" t="s">
        <v>1297</v>
      </c>
      <c r="D1099" s="29">
        <v>0.85696</v>
      </c>
      <c r="E1099" s="29">
        <v>123.93995</v>
      </c>
      <c r="F1099" s="27"/>
      <c r="G1099" s="27"/>
      <c r="H1099" s="27"/>
      <c r="I1099" s="27"/>
      <c r="J1099" s="27"/>
      <c r="K1099" s="27"/>
      <c r="L1099" s="27"/>
    </row>
    <row r="1100" ht="15.6" spans="1:12">
      <c r="A1100" s="29" t="s">
        <v>46</v>
      </c>
      <c r="B1100" s="29" t="s">
        <v>22</v>
      </c>
      <c r="C1100" s="29" t="s">
        <v>1298</v>
      </c>
      <c r="D1100" s="29">
        <v>0.35181</v>
      </c>
      <c r="E1100" s="29">
        <v>123.9025</v>
      </c>
      <c r="F1100" s="27"/>
      <c r="G1100" s="27"/>
      <c r="H1100" s="27"/>
      <c r="I1100" s="27"/>
      <c r="J1100" s="27"/>
      <c r="K1100" s="27"/>
      <c r="L1100" s="27"/>
    </row>
    <row r="1101" ht="15.6" spans="1:12">
      <c r="A1101" s="29" t="s">
        <v>46</v>
      </c>
      <c r="B1101" s="29" t="s">
        <v>22</v>
      </c>
      <c r="C1101" s="29" t="s">
        <v>1299</v>
      </c>
      <c r="D1101" s="29">
        <v>0.34917</v>
      </c>
      <c r="E1101" s="29">
        <v>123.89724</v>
      </c>
      <c r="F1101" s="27"/>
      <c r="G1101" s="27"/>
      <c r="H1101" s="27"/>
      <c r="I1101" s="27"/>
      <c r="J1101" s="27"/>
      <c r="K1101" s="27"/>
      <c r="L1101" s="27"/>
    </row>
    <row r="1102" ht="15.6" spans="1:12">
      <c r="A1102" s="29" t="s">
        <v>472</v>
      </c>
      <c r="B1102" s="29" t="s">
        <v>22</v>
      </c>
      <c r="C1102" s="29" t="s">
        <v>1300</v>
      </c>
      <c r="D1102" s="29">
        <v>0.33952</v>
      </c>
      <c r="E1102" s="29">
        <v>123.81145</v>
      </c>
      <c r="F1102" s="27"/>
      <c r="G1102" s="27"/>
      <c r="H1102" s="27"/>
      <c r="I1102" s="27"/>
      <c r="J1102" s="27"/>
      <c r="K1102" s="27"/>
      <c r="L1102" s="27"/>
    </row>
    <row r="1103" ht="15.6" spans="1:12">
      <c r="A1103" s="29" t="s">
        <v>497</v>
      </c>
      <c r="B1103" s="29" t="s">
        <v>101</v>
      </c>
      <c r="C1103" s="29" t="s">
        <v>1301</v>
      </c>
      <c r="D1103" s="29">
        <v>0.9871</v>
      </c>
      <c r="E1103" s="29">
        <v>124.25405</v>
      </c>
      <c r="F1103" s="27"/>
      <c r="G1103" s="27"/>
      <c r="H1103" s="27"/>
      <c r="I1103" s="27"/>
      <c r="J1103" s="27"/>
      <c r="K1103" s="27"/>
      <c r="L1103" s="27"/>
    </row>
    <row r="1104" ht="15.6" spans="1:12">
      <c r="A1104" s="29" t="s">
        <v>493</v>
      </c>
      <c r="B1104" s="29" t="s">
        <v>22</v>
      </c>
      <c r="C1104" s="29" t="s">
        <v>1302</v>
      </c>
      <c r="D1104" s="29">
        <v>0.32022</v>
      </c>
      <c r="E1104" s="29">
        <v>123.51757</v>
      </c>
      <c r="F1104" s="27"/>
      <c r="G1104" s="27"/>
      <c r="H1104" s="27"/>
      <c r="I1104" s="27"/>
      <c r="J1104" s="27"/>
      <c r="K1104" s="27"/>
      <c r="L1104" s="27"/>
    </row>
    <row r="1105" ht="15.6" spans="1:12">
      <c r="A1105" s="29" t="s">
        <v>462</v>
      </c>
      <c r="B1105" s="29" t="s">
        <v>132</v>
      </c>
      <c r="C1105" s="29" t="s">
        <v>1303</v>
      </c>
      <c r="D1105" s="29">
        <v>0.739588</v>
      </c>
      <c r="E1105" s="29">
        <v>124.322481</v>
      </c>
      <c r="F1105" s="27"/>
      <c r="G1105" s="27"/>
      <c r="H1105" s="27"/>
      <c r="I1105" s="27"/>
      <c r="J1105" s="27"/>
      <c r="K1105" s="27"/>
      <c r="L1105" s="27"/>
    </row>
    <row r="1106" ht="15.6" spans="1:12">
      <c r="A1106" s="29" t="s">
        <v>131</v>
      </c>
      <c r="B1106" s="29" t="s">
        <v>131</v>
      </c>
      <c r="C1106" s="29" t="s">
        <v>1304</v>
      </c>
      <c r="D1106" s="29">
        <v>0.651949</v>
      </c>
      <c r="E1106" s="29">
        <v>124.229325</v>
      </c>
      <c r="F1106" s="27"/>
      <c r="G1106" s="27"/>
      <c r="H1106" s="27"/>
      <c r="I1106" s="27"/>
      <c r="J1106" s="27"/>
      <c r="K1106" s="27"/>
      <c r="L1106" s="27"/>
    </row>
    <row r="1107" ht="15.6" spans="1:12">
      <c r="A1107" s="29" t="s">
        <v>131</v>
      </c>
      <c r="B1107" s="29" t="s">
        <v>131</v>
      </c>
      <c r="C1107" s="29" t="s">
        <v>1305</v>
      </c>
      <c r="D1107" s="29">
        <v>0.646651</v>
      </c>
      <c r="E1107" s="29">
        <v>124.210685</v>
      </c>
      <c r="F1107" s="27"/>
      <c r="G1107" s="27"/>
      <c r="H1107" s="27"/>
      <c r="I1107" s="27"/>
      <c r="J1107" s="27"/>
      <c r="K1107" s="27"/>
      <c r="L1107" s="27"/>
    </row>
    <row r="1108" ht="15.6" spans="1:12">
      <c r="A1108" s="29" t="s">
        <v>131</v>
      </c>
      <c r="B1108" s="29" t="s">
        <v>131</v>
      </c>
      <c r="C1108" s="29" t="s">
        <v>1306</v>
      </c>
      <c r="D1108" s="29">
        <v>0.54832</v>
      </c>
      <c r="E1108" s="29">
        <v>124.04263</v>
      </c>
      <c r="F1108" s="27"/>
      <c r="G1108" s="27"/>
      <c r="H1108" s="27"/>
      <c r="I1108" s="27"/>
      <c r="J1108" s="27"/>
      <c r="K1108" s="27"/>
      <c r="L1108" s="27"/>
    </row>
    <row r="1109" ht="15.6" spans="1:12">
      <c r="A1109" s="29" t="s">
        <v>131</v>
      </c>
      <c r="B1109" s="29" t="s">
        <v>131</v>
      </c>
      <c r="C1109" s="29" t="s">
        <v>1307</v>
      </c>
      <c r="D1109" s="29">
        <v>0.54548</v>
      </c>
      <c r="E1109" s="29">
        <v>124.02697</v>
      </c>
      <c r="F1109" s="27"/>
      <c r="G1109" s="27"/>
      <c r="H1109" s="27"/>
      <c r="I1109" s="27"/>
      <c r="J1109" s="27"/>
      <c r="K1109" s="27"/>
      <c r="L1109" s="27"/>
    </row>
    <row r="1110" ht="15.6" spans="1:12">
      <c r="A1110" s="29" t="s">
        <v>131</v>
      </c>
      <c r="B1110" s="29" t="s">
        <v>131</v>
      </c>
      <c r="C1110" s="29" t="s">
        <v>1308</v>
      </c>
      <c r="D1110" s="29">
        <v>0.54082</v>
      </c>
      <c r="E1110" s="29">
        <v>124.0321</v>
      </c>
      <c r="F1110" s="27"/>
      <c r="G1110" s="27"/>
      <c r="H1110" s="27"/>
      <c r="I1110" s="27"/>
      <c r="J1110" s="27"/>
      <c r="K1110" s="27"/>
      <c r="L1110" s="27"/>
    </row>
    <row r="1111" ht="15.6" spans="1:12">
      <c r="A1111" s="29" t="s">
        <v>1204</v>
      </c>
      <c r="B1111" s="29" t="s">
        <v>4</v>
      </c>
      <c r="C1111" s="29" t="s">
        <v>1309</v>
      </c>
      <c r="D1111" s="29">
        <v>0.8764</v>
      </c>
      <c r="E1111" s="29">
        <v>123.57642</v>
      </c>
      <c r="F1111" s="27"/>
      <c r="G1111" s="27"/>
      <c r="H1111" s="27"/>
      <c r="I1111" s="27"/>
      <c r="J1111" s="27"/>
      <c r="K1111" s="27"/>
      <c r="L1111" s="27"/>
    </row>
    <row r="1112" ht="15.6" spans="1:12">
      <c r="A1112" s="29" t="s">
        <v>1206</v>
      </c>
      <c r="B1112" s="29" t="s">
        <v>4</v>
      </c>
      <c r="C1112" s="29" t="s">
        <v>1310</v>
      </c>
      <c r="D1112" s="29">
        <v>0.87907</v>
      </c>
      <c r="E1112" s="29">
        <v>123.55653</v>
      </c>
      <c r="F1112" s="27"/>
      <c r="G1112" s="27"/>
      <c r="H1112" s="27"/>
      <c r="I1112" s="27"/>
      <c r="J1112" s="27"/>
      <c r="K1112" s="27"/>
      <c r="L1112" s="27"/>
    </row>
    <row r="1113" ht="15.6" spans="1:12">
      <c r="A1113" s="29" t="s">
        <v>953</v>
      </c>
      <c r="B1113" s="29" t="s">
        <v>4</v>
      </c>
      <c r="C1113" s="29" t="s">
        <v>1311</v>
      </c>
      <c r="D1113" s="29">
        <v>0.89715</v>
      </c>
      <c r="E1113" s="29">
        <v>123.31968</v>
      </c>
      <c r="F1113" s="27"/>
      <c r="G1113" s="27"/>
      <c r="H1113" s="27"/>
      <c r="I1113" s="27"/>
      <c r="J1113" s="27"/>
      <c r="K1113" s="27"/>
      <c r="L1113" s="27"/>
    </row>
    <row r="1114" ht="15.6" spans="1:12">
      <c r="A1114" s="29" t="s">
        <v>683</v>
      </c>
      <c r="B1114" s="29" t="s">
        <v>4</v>
      </c>
      <c r="C1114" s="29" t="s">
        <v>1312</v>
      </c>
      <c r="D1114" s="29">
        <v>0.88143</v>
      </c>
      <c r="E1114" s="29">
        <v>123.50497</v>
      </c>
      <c r="F1114" s="27"/>
      <c r="G1114" s="27"/>
      <c r="H1114" s="27"/>
      <c r="I1114" s="27"/>
      <c r="J1114" s="27"/>
      <c r="K1114" s="27"/>
      <c r="L1114" s="27"/>
    </row>
    <row r="1115" ht="15.6" spans="1:12">
      <c r="A1115" s="29" t="s">
        <v>437</v>
      </c>
      <c r="B1115" s="29" t="s">
        <v>4</v>
      </c>
      <c r="C1115" s="29" t="s">
        <v>1313</v>
      </c>
      <c r="D1115" s="29">
        <v>0.91255</v>
      </c>
      <c r="E1115" s="29">
        <v>123.26658</v>
      </c>
      <c r="F1115" s="27"/>
      <c r="G1115" s="27"/>
      <c r="H1115" s="27"/>
      <c r="I1115" s="27"/>
      <c r="J1115" s="27"/>
      <c r="K1115" s="27"/>
      <c r="L1115" s="27"/>
    </row>
    <row r="1116" ht="15.6" spans="1:12">
      <c r="A1116" s="29" t="s">
        <v>1314</v>
      </c>
      <c r="B1116" s="29" t="s">
        <v>4</v>
      </c>
      <c r="C1116" s="29" t="s">
        <v>1315</v>
      </c>
      <c r="D1116" s="29">
        <v>0.88507</v>
      </c>
      <c r="E1116" s="29">
        <v>123.27528</v>
      </c>
      <c r="F1116" s="27"/>
      <c r="G1116" s="27"/>
      <c r="H1116" s="27"/>
      <c r="I1116" s="27"/>
      <c r="J1116" s="27"/>
      <c r="K1116" s="27"/>
      <c r="L1116" s="27"/>
    </row>
    <row r="1117" ht="15.6" spans="1:12">
      <c r="A1117" s="29" t="s">
        <v>575</v>
      </c>
      <c r="B1117" s="29" t="s">
        <v>4</v>
      </c>
      <c r="C1117" s="29" t="s">
        <v>1316</v>
      </c>
      <c r="D1117" s="29">
        <v>0.91677</v>
      </c>
      <c r="E1117" s="29">
        <v>123.2455</v>
      </c>
      <c r="F1117" s="27"/>
      <c r="G1117" s="27"/>
      <c r="H1117" s="27"/>
      <c r="I1117" s="27"/>
      <c r="J1117" s="27"/>
      <c r="K1117" s="27"/>
      <c r="L1117" s="27"/>
    </row>
    <row r="1118" ht="15.6" spans="1:12">
      <c r="A1118" s="29" t="s">
        <v>575</v>
      </c>
      <c r="B1118" s="29" t="s">
        <v>4</v>
      </c>
      <c r="C1118" s="29" t="s">
        <v>1317</v>
      </c>
      <c r="D1118" s="29">
        <v>0.90952</v>
      </c>
      <c r="E1118" s="29">
        <v>123.24097</v>
      </c>
      <c r="F1118" s="27"/>
      <c r="G1118" s="27"/>
      <c r="H1118" s="27"/>
      <c r="I1118" s="27"/>
      <c r="J1118" s="27"/>
      <c r="K1118" s="27"/>
      <c r="L1118" s="27"/>
    </row>
    <row r="1119" ht="15.6" spans="1:12">
      <c r="A1119" s="29" t="s">
        <v>514</v>
      </c>
      <c r="B1119" s="29" t="s">
        <v>4</v>
      </c>
      <c r="C1119" s="29" t="s">
        <v>1318</v>
      </c>
      <c r="D1119" s="29">
        <v>0.89742</v>
      </c>
      <c r="E1119" s="29">
        <v>123.22733</v>
      </c>
      <c r="F1119" s="27"/>
      <c r="G1119" s="27"/>
      <c r="H1119" s="27"/>
      <c r="I1119" s="27"/>
      <c r="J1119" s="27"/>
      <c r="K1119" s="27"/>
      <c r="L1119" s="27"/>
    </row>
    <row r="1120" ht="15.6" spans="1:12">
      <c r="A1120" s="29" t="s">
        <v>446</v>
      </c>
      <c r="B1120" s="29" t="s">
        <v>132</v>
      </c>
      <c r="C1120" s="29" t="s">
        <v>1319</v>
      </c>
      <c r="D1120" s="29">
        <v>0.759011</v>
      </c>
      <c r="E1120" s="29">
        <v>124.318142</v>
      </c>
      <c r="F1120" s="27"/>
      <c r="G1120" s="27"/>
      <c r="H1120" s="27"/>
      <c r="I1120" s="27"/>
      <c r="J1120" s="27"/>
      <c r="K1120" s="27"/>
      <c r="L1120" s="27"/>
    </row>
    <row r="1121" ht="15.6" spans="1:12">
      <c r="A1121" s="29" t="s">
        <v>446</v>
      </c>
      <c r="B1121" s="29" t="s">
        <v>132</v>
      </c>
      <c r="C1121" s="29" t="s">
        <v>1320</v>
      </c>
      <c r="D1121" s="29">
        <v>0.7602</v>
      </c>
      <c r="E1121" s="29">
        <v>124.320683</v>
      </c>
      <c r="F1121" s="27"/>
      <c r="G1121" s="27"/>
      <c r="H1121" s="27"/>
      <c r="I1121" s="27"/>
      <c r="J1121" s="27"/>
      <c r="K1121" s="27"/>
      <c r="L1121" s="27"/>
    </row>
    <row r="1122" ht="15.6" spans="1:12">
      <c r="A1122" s="29" t="s">
        <v>131</v>
      </c>
      <c r="B1122" s="29" t="s">
        <v>132</v>
      </c>
      <c r="C1122" s="29" t="s">
        <v>1321</v>
      </c>
      <c r="D1122" s="29">
        <v>0.77399</v>
      </c>
      <c r="E1122" s="29">
        <v>124.336134</v>
      </c>
      <c r="F1122" s="27"/>
      <c r="G1122" s="27"/>
      <c r="H1122" s="27"/>
      <c r="I1122" s="27"/>
      <c r="J1122" s="27"/>
      <c r="K1122" s="27"/>
      <c r="L1122" s="27"/>
    </row>
    <row r="1123" ht="15.6" spans="1:12">
      <c r="A1123" s="29" t="s">
        <v>131</v>
      </c>
      <c r="B1123" s="29" t="s">
        <v>132</v>
      </c>
      <c r="C1123" s="29" t="s">
        <v>1322</v>
      </c>
      <c r="D1123" s="29">
        <v>0.775859</v>
      </c>
      <c r="E1123" s="29">
        <v>124.348877</v>
      </c>
      <c r="F1123" s="27"/>
      <c r="G1123" s="27"/>
      <c r="H1123" s="27"/>
      <c r="I1123" s="27"/>
      <c r="J1123" s="27"/>
      <c r="K1123" s="27"/>
      <c r="L1123" s="27"/>
    </row>
    <row r="1124" ht="15.6" spans="1:12">
      <c r="A1124" s="29" t="s">
        <v>446</v>
      </c>
      <c r="B1124" s="29" t="s">
        <v>132</v>
      </c>
      <c r="C1124" s="29" t="s">
        <v>1323</v>
      </c>
      <c r="D1124" s="29">
        <v>0.765114</v>
      </c>
      <c r="E1124" s="29">
        <v>124.342946</v>
      </c>
      <c r="F1124" s="27"/>
      <c r="G1124" s="27"/>
      <c r="H1124" s="27"/>
      <c r="I1124" s="27"/>
      <c r="J1124" s="27"/>
      <c r="K1124" s="27"/>
      <c r="L1124" s="27"/>
    </row>
    <row r="1125" ht="15.6" spans="1:12">
      <c r="A1125" s="29" t="s">
        <v>418</v>
      </c>
      <c r="B1125" s="29" t="s">
        <v>132</v>
      </c>
      <c r="C1125" s="29" t="s">
        <v>1324</v>
      </c>
      <c r="D1125" s="29">
        <v>0.729895</v>
      </c>
      <c r="E1125" s="29">
        <v>124.305944</v>
      </c>
      <c r="F1125" s="27"/>
      <c r="G1125" s="27"/>
      <c r="H1125" s="27"/>
      <c r="I1125" s="27"/>
      <c r="J1125" s="27"/>
      <c r="K1125" s="27"/>
      <c r="L1125" s="27"/>
    </row>
    <row r="1126" ht="15.6" spans="1:12">
      <c r="A1126" s="29" t="s">
        <v>418</v>
      </c>
      <c r="B1126" s="29" t="s">
        <v>132</v>
      </c>
      <c r="C1126" s="29" t="s">
        <v>1325</v>
      </c>
      <c r="D1126" s="29">
        <v>0.732519</v>
      </c>
      <c r="E1126" s="29">
        <v>124.30331</v>
      </c>
      <c r="F1126" s="27"/>
      <c r="G1126" s="27"/>
      <c r="H1126" s="27"/>
      <c r="I1126" s="27"/>
      <c r="J1126" s="27"/>
      <c r="K1126" s="27"/>
      <c r="L1126" s="27"/>
    </row>
    <row r="1127" ht="15.6" spans="1:12">
      <c r="A1127" s="29" t="s">
        <v>410</v>
      </c>
      <c r="B1127" s="29" t="s">
        <v>132</v>
      </c>
      <c r="C1127" s="29" t="s">
        <v>1326</v>
      </c>
      <c r="D1127" s="29">
        <v>0.744349</v>
      </c>
      <c r="E1127" s="29">
        <v>124.305678</v>
      </c>
      <c r="F1127" s="27"/>
      <c r="G1127" s="27"/>
      <c r="H1127" s="27"/>
      <c r="I1127" s="27"/>
      <c r="J1127" s="27"/>
      <c r="K1127" s="27"/>
      <c r="L1127" s="27"/>
    </row>
    <row r="1128" ht="15.6" spans="1:12">
      <c r="A1128" s="29" t="s">
        <v>410</v>
      </c>
      <c r="B1128" s="29" t="s">
        <v>132</v>
      </c>
      <c r="C1128" s="29" t="s">
        <v>1327</v>
      </c>
      <c r="D1128" s="29">
        <v>0.740695</v>
      </c>
      <c r="E1128" s="29">
        <v>124.304324</v>
      </c>
      <c r="F1128" s="27"/>
      <c r="G1128" s="27"/>
      <c r="H1128" s="27"/>
      <c r="I1128" s="27"/>
      <c r="J1128" s="27"/>
      <c r="K1128" s="27"/>
      <c r="L1128" s="27"/>
    </row>
    <row r="1129" ht="15.6" spans="1:12">
      <c r="A1129" s="29" t="s">
        <v>410</v>
      </c>
      <c r="B1129" s="29" t="s">
        <v>132</v>
      </c>
      <c r="C1129" s="29" t="s">
        <v>1328</v>
      </c>
      <c r="D1129" s="29">
        <v>0.74175</v>
      </c>
      <c r="E1129" s="29">
        <v>124.302683</v>
      </c>
      <c r="F1129" s="27"/>
      <c r="G1129" s="27"/>
      <c r="H1129" s="27"/>
      <c r="I1129" s="27"/>
      <c r="J1129" s="27"/>
      <c r="K1129" s="27"/>
      <c r="L1129" s="27"/>
    </row>
    <row r="1130" ht="15.6" spans="1:12">
      <c r="A1130" s="29" t="s">
        <v>410</v>
      </c>
      <c r="B1130" s="29" t="s">
        <v>132</v>
      </c>
      <c r="C1130" s="29" t="s">
        <v>1329</v>
      </c>
      <c r="D1130" s="29">
        <v>0.739065</v>
      </c>
      <c r="E1130" s="29">
        <v>124.308497</v>
      </c>
      <c r="F1130" s="27"/>
      <c r="G1130" s="27"/>
      <c r="H1130" s="27"/>
      <c r="I1130" s="27"/>
      <c r="J1130" s="27"/>
      <c r="K1130" s="27"/>
      <c r="L1130" s="27"/>
    </row>
    <row r="1131" ht="15.6" spans="1:12">
      <c r="A1131" s="29" t="s">
        <v>410</v>
      </c>
      <c r="B1131" s="29" t="s">
        <v>132</v>
      </c>
      <c r="C1131" s="29" t="s">
        <v>1330</v>
      </c>
      <c r="D1131" s="29">
        <v>0.740918</v>
      </c>
      <c r="E1131" s="29">
        <v>124.31111</v>
      </c>
      <c r="F1131" s="27"/>
      <c r="G1131" s="27"/>
      <c r="H1131" s="27"/>
      <c r="I1131" s="27"/>
      <c r="J1131" s="27"/>
      <c r="K1131" s="27"/>
      <c r="L1131" s="27"/>
    </row>
    <row r="1132" ht="15.6" spans="1:12">
      <c r="A1132" s="29" t="s">
        <v>528</v>
      </c>
      <c r="B1132" s="29" t="s">
        <v>132</v>
      </c>
      <c r="C1132" s="29" t="s">
        <v>1331</v>
      </c>
      <c r="D1132" s="29">
        <v>0.747000042</v>
      </c>
      <c r="E1132" s="29">
        <v>124.3196244312</v>
      </c>
      <c r="F1132" s="27"/>
      <c r="G1132" s="27"/>
      <c r="H1132" s="27"/>
      <c r="I1132" s="27"/>
      <c r="J1132" s="27"/>
      <c r="K1132" s="27"/>
      <c r="L1132" s="27"/>
    </row>
    <row r="1133" ht="15.6" spans="1:12">
      <c r="A1133" s="29" t="s">
        <v>448</v>
      </c>
      <c r="B1133" s="29" t="s">
        <v>132</v>
      </c>
      <c r="C1133" s="29" t="s">
        <v>1332</v>
      </c>
      <c r="D1133" s="29">
        <v>0.743381</v>
      </c>
      <c r="E1133" s="29">
        <v>124.315712</v>
      </c>
      <c r="F1133" s="27"/>
      <c r="G1133" s="27"/>
      <c r="H1133" s="27"/>
      <c r="I1133" s="27"/>
      <c r="J1133" s="27"/>
      <c r="K1133" s="27"/>
      <c r="L1133" s="27"/>
    </row>
    <row r="1134" ht="15.6" spans="1:12">
      <c r="A1134" s="29" t="s">
        <v>462</v>
      </c>
      <c r="B1134" s="29" t="s">
        <v>132</v>
      </c>
      <c r="C1134" s="29" t="s">
        <v>1333</v>
      </c>
      <c r="D1134" s="29">
        <v>0.739793</v>
      </c>
      <c r="E1134" s="29">
        <v>124.320792</v>
      </c>
      <c r="F1134" s="27"/>
      <c r="G1134" s="27"/>
      <c r="H1134" s="27"/>
      <c r="I1134" s="27"/>
      <c r="J1134" s="27"/>
      <c r="K1134" s="27"/>
      <c r="L1134" s="27"/>
    </row>
    <row r="1135" ht="15.6" spans="1:12">
      <c r="A1135" s="29" t="s">
        <v>131</v>
      </c>
      <c r="B1135" s="29" t="s">
        <v>131</v>
      </c>
      <c r="C1135" s="29" t="s">
        <v>1334</v>
      </c>
      <c r="D1135" s="29">
        <v>0.572616</v>
      </c>
      <c r="E1135" s="29">
        <v>124.043708</v>
      </c>
      <c r="F1135" s="27"/>
      <c r="G1135" s="27"/>
      <c r="H1135" s="27"/>
      <c r="I1135" s="27"/>
      <c r="J1135" s="27"/>
      <c r="K1135" s="27"/>
      <c r="L1135" s="27"/>
    </row>
    <row r="1136" ht="15.6" spans="1:12">
      <c r="A1136" s="29" t="s">
        <v>131</v>
      </c>
      <c r="B1136" s="29" t="s">
        <v>131</v>
      </c>
      <c r="C1136" s="29" t="s">
        <v>1335</v>
      </c>
      <c r="D1136" s="29">
        <v>0.56857</v>
      </c>
      <c r="E1136" s="29">
        <v>124.0321</v>
      </c>
      <c r="F1136" s="27"/>
      <c r="G1136" s="27"/>
      <c r="H1136" s="27"/>
      <c r="I1136" s="27"/>
      <c r="J1136" s="27"/>
      <c r="K1136" s="27"/>
      <c r="L1136" s="27"/>
    </row>
    <row r="1137" ht="15.6" spans="1:12">
      <c r="A1137" s="29" t="s">
        <v>131</v>
      </c>
      <c r="B1137" s="29" t="s">
        <v>131</v>
      </c>
      <c r="C1137" s="29" t="s">
        <v>1336</v>
      </c>
      <c r="D1137" s="29">
        <v>0.57418</v>
      </c>
      <c r="E1137" s="29">
        <v>123.99319</v>
      </c>
      <c r="F1137" s="27"/>
      <c r="G1137" s="27"/>
      <c r="H1137" s="27"/>
      <c r="I1137" s="27"/>
      <c r="J1137" s="27"/>
      <c r="K1137" s="27"/>
      <c r="L1137" s="27"/>
    </row>
    <row r="1138" ht="15.6" spans="1:12">
      <c r="A1138" s="29" t="s">
        <v>131</v>
      </c>
      <c r="B1138" s="29" t="s">
        <v>131</v>
      </c>
      <c r="C1138" s="29" t="s">
        <v>1337</v>
      </c>
      <c r="D1138" s="29">
        <v>0.56869</v>
      </c>
      <c r="E1138" s="29">
        <v>123.98707</v>
      </c>
      <c r="F1138" s="27"/>
      <c r="G1138" s="27"/>
      <c r="H1138" s="27"/>
      <c r="I1138" s="27"/>
      <c r="J1138" s="27"/>
      <c r="K1138" s="27"/>
      <c r="L1138" s="27"/>
    </row>
    <row r="1139" ht="15.6" spans="1:12">
      <c r="A1139" s="29" t="s">
        <v>131</v>
      </c>
      <c r="B1139" s="29" t="s">
        <v>131</v>
      </c>
      <c r="C1139" s="29" t="s">
        <v>1338</v>
      </c>
      <c r="D1139" s="29">
        <v>0.60404</v>
      </c>
      <c r="E1139" s="29">
        <v>124.08877</v>
      </c>
      <c r="F1139" s="27"/>
      <c r="G1139" s="27"/>
      <c r="H1139" s="27"/>
      <c r="I1139" s="27"/>
      <c r="J1139" s="27"/>
      <c r="K1139" s="27"/>
      <c r="L1139" s="27"/>
    </row>
    <row r="1140" ht="15.6" spans="1:12">
      <c r="A1140" s="29" t="s">
        <v>131</v>
      </c>
      <c r="B1140" s="29" t="s">
        <v>131</v>
      </c>
      <c r="C1140" s="29" t="s">
        <v>1339</v>
      </c>
      <c r="D1140" s="29">
        <v>0.60284</v>
      </c>
      <c r="E1140" s="29">
        <v>124.08195</v>
      </c>
      <c r="F1140" s="27"/>
      <c r="G1140" s="27"/>
      <c r="H1140" s="27"/>
      <c r="I1140" s="27"/>
      <c r="J1140" s="27"/>
      <c r="K1140" s="27"/>
      <c r="L1140" s="27"/>
    </row>
    <row r="1141" ht="15.6" spans="1:12">
      <c r="A1141" s="29" t="s">
        <v>131</v>
      </c>
      <c r="B1141" s="29" t="s">
        <v>131</v>
      </c>
      <c r="C1141" s="29" t="s">
        <v>1340</v>
      </c>
      <c r="D1141" s="29">
        <v>0.593609</v>
      </c>
      <c r="E1141" s="29">
        <v>124.079149</v>
      </c>
      <c r="F1141" s="27"/>
      <c r="G1141" s="27"/>
      <c r="H1141" s="27"/>
      <c r="I1141" s="27"/>
      <c r="J1141" s="27"/>
      <c r="K1141" s="27"/>
      <c r="L1141" s="27"/>
    </row>
    <row r="1142" ht="15.6" spans="1:12">
      <c r="A1142" s="29" t="s">
        <v>46</v>
      </c>
      <c r="B1142" s="29" t="s">
        <v>22</v>
      </c>
      <c r="C1142" s="29" t="s">
        <v>1341</v>
      </c>
      <c r="D1142" s="29">
        <v>0.36551</v>
      </c>
      <c r="E1142" s="29">
        <v>123.94671</v>
      </c>
      <c r="F1142" s="27"/>
      <c r="G1142" s="27"/>
      <c r="H1142" s="27"/>
      <c r="I1142" s="27"/>
      <c r="J1142" s="27"/>
      <c r="K1142" s="27"/>
      <c r="L1142" s="27"/>
    </row>
    <row r="1143" ht="15.6" spans="1:12">
      <c r="A1143" s="29" t="s">
        <v>46</v>
      </c>
      <c r="B1143" s="29" t="s">
        <v>22</v>
      </c>
      <c r="C1143" s="29" t="s">
        <v>1342</v>
      </c>
      <c r="D1143" s="29">
        <v>0.35028</v>
      </c>
      <c r="E1143" s="29">
        <v>123.91934</v>
      </c>
      <c r="F1143" s="27"/>
      <c r="G1143" s="27"/>
      <c r="H1143" s="27"/>
      <c r="I1143" s="27"/>
      <c r="J1143" s="27"/>
      <c r="K1143" s="27"/>
      <c r="L1143" s="27"/>
    </row>
    <row r="1144" ht="15.6" spans="1:12">
      <c r="A1144" s="29" t="s">
        <v>324</v>
      </c>
      <c r="B1144" s="29" t="s">
        <v>101</v>
      </c>
      <c r="C1144" s="29" t="s">
        <v>1343</v>
      </c>
      <c r="D1144" s="29">
        <v>0.8809</v>
      </c>
      <c r="E1144" s="29">
        <v>124.02643</v>
      </c>
      <c r="F1144" s="27"/>
      <c r="G1144" s="27"/>
      <c r="H1144" s="27"/>
      <c r="I1144" s="27"/>
      <c r="J1144" s="27"/>
      <c r="K1144" s="27"/>
      <c r="L1144" s="27"/>
    </row>
    <row r="1145" ht="15.6" spans="1:12">
      <c r="A1145" s="29" t="s">
        <v>324</v>
      </c>
      <c r="B1145" s="29" t="s">
        <v>101</v>
      </c>
      <c r="C1145" s="29" t="s">
        <v>1344</v>
      </c>
      <c r="D1145" s="29">
        <v>0.87869</v>
      </c>
      <c r="E1145" s="29">
        <v>124.02491</v>
      </c>
      <c r="F1145" s="27"/>
      <c r="G1145" s="27"/>
      <c r="H1145" s="27"/>
      <c r="I1145" s="27"/>
      <c r="J1145" s="27"/>
      <c r="K1145" s="27"/>
      <c r="L1145" s="27"/>
    </row>
    <row r="1146" ht="15.6" spans="1:12">
      <c r="A1146" s="29" t="s">
        <v>462</v>
      </c>
      <c r="B1146" s="29" t="s">
        <v>132</v>
      </c>
      <c r="C1146" s="29" t="s">
        <v>1345</v>
      </c>
      <c r="D1146" s="29">
        <v>0.735742975</v>
      </c>
      <c r="E1146" s="29">
        <v>124.3420425676</v>
      </c>
      <c r="F1146" s="27"/>
      <c r="G1146" s="27"/>
      <c r="H1146" s="27"/>
      <c r="I1146" s="27"/>
      <c r="J1146" s="27"/>
      <c r="K1146" s="27"/>
      <c r="L1146" s="27"/>
    </row>
    <row r="1147" ht="15.6" spans="1:12">
      <c r="A1147" s="29" t="s">
        <v>136</v>
      </c>
      <c r="B1147" s="29" t="s">
        <v>132</v>
      </c>
      <c r="C1147" s="29" t="s">
        <v>1346</v>
      </c>
      <c r="D1147" s="29">
        <v>0.713019</v>
      </c>
      <c r="E1147" s="29">
        <v>124.290506</v>
      </c>
      <c r="F1147" s="27"/>
      <c r="G1147" s="27"/>
      <c r="H1147" s="27"/>
      <c r="I1147" s="27"/>
      <c r="J1147" s="27"/>
      <c r="K1147" s="27"/>
      <c r="L1147" s="27"/>
    </row>
    <row r="1148" ht="15.6" spans="1:12">
      <c r="A1148" s="29" t="s">
        <v>136</v>
      </c>
      <c r="B1148" s="29" t="s">
        <v>132</v>
      </c>
      <c r="C1148" s="29" t="s">
        <v>1347</v>
      </c>
      <c r="D1148" s="29">
        <v>0.721483</v>
      </c>
      <c r="E1148" s="29">
        <v>124.30125</v>
      </c>
      <c r="F1148" s="27"/>
      <c r="G1148" s="27"/>
      <c r="H1148" s="27"/>
      <c r="I1148" s="27"/>
      <c r="J1148" s="27"/>
      <c r="K1148" s="27"/>
      <c r="L1148" s="27"/>
    </row>
    <row r="1149" ht="15.6" spans="1:12">
      <c r="A1149" s="29" t="s">
        <v>136</v>
      </c>
      <c r="B1149" s="29" t="s">
        <v>132</v>
      </c>
      <c r="C1149" s="29" t="s">
        <v>1348</v>
      </c>
      <c r="D1149" s="29">
        <v>0.717167</v>
      </c>
      <c r="E1149" s="29">
        <v>124.306867</v>
      </c>
      <c r="F1149" s="27"/>
      <c r="G1149" s="27"/>
      <c r="H1149" s="27"/>
      <c r="I1149" s="27"/>
      <c r="J1149" s="27"/>
      <c r="K1149" s="27"/>
      <c r="L1149" s="27"/>
    </row>
    <row r="1150" ht="15.6" spans="1:12">
      <c r="A1150" s="29" t="s">
        <v>131</v>
      </c>
      <c r="B1150" s="29" t="s">
        <v>132</v>
      </c>
      <c r="C1150" s="29" t="s">
        <v>1349</v>
      </c>
      <c r="D1150" s="29">
        <v>0.623775</v>
      </c>
      <c r="E1150" s="29">
        <v>124.280329</v>
      </c>
      <c r="F1150" s="27"/>
      <c r="G1150" s="27"/>
      <c r="H1150" s="27"/>
      <c r="I1150" s="27"/>
      <c r="J1150" s="27"/>
      <c r="K1150" s="27"/>
      <c r="L1150" s="27"/>
    </row>
    <row r="1151" ht="15.6" spans="1:12">
      <c r="A1151" s="29" t="s">
        <v>131</v>
      </c>
      <c r="B1151" s="29" t="s">
        <v>132</v>
      </c>
      <c r="C1151" s="29" t="s">
        <v>1350</v>
      </c>
      <c r="D1151" s="29">
        <v>0.603419</v>
      </c>
      <c r="E1151" s="29">
        <v>124.273753</v>
      </c>
      <c r="F1151" s="27"/>
      <c r="G1151" s="27"/>
      <c r="H1151" s="27"/>
      <c r="I1151" s="27"/>
      <c r="J1151" s="27"/>
      <c r="K1151" s="27"/>
      <c r="L1151" s="27"/>
    </row>
    <row r="1152" ht="15.6" spans="1:12">
      <c r="A1152" s="29" t="s">
        <v>131</v>
      </c>
      <c r="B1152" s="29" t="s">
        <v>132</v>
      </c>
      <c r="C1152" s="29" t="s">
        <v>1351</v>
      </c>
      <c r="D1152" s="29">
        <v>0.608921</v>
      </c>
      <c r="E1152" s="29">
        <v>124.269333</v>
      </c>
      <c r="F1152" s="27"/>
      <c r="G1152" s="27"/>
      <c r="H1152" s="27"/>
      <c r="I1152" s="27"/>
      <c r="J1152" s="27"/>
      <c r="K1152" s="27"/>
      <c r="L1152" s="27"/>
    </row>
    <row r="1153" ht="15.6" spans="1:12">
      <c r="A1153" s="29" t="s">
        <v>131</v>
      </c>
      <c r="B1153" s="29" t="s">
        <v>132</v>
      </c>
      <c r="C1153" s="29" t="s">
        <v>1352</v>
      </c>
      <c r="D1153" s="29">
        <v>0.782467</v>
      </c>
      <c r="E1153" s="29">
        <v>124.310733</v>
      </c>
      <c r="F1153" s="27"/>
      <c r="G1153" s="27"/>
      <c r="H1153" s="27"/>
      <c r="I1153" s="27"/>
      <c r="J1153" s="27"/>
      <c r="K1153" s="27"/>
      <c r="L1153" s="27"/>
    </row>
    <row r="1154" ht="15.6" spans="1:12">
      <c r="A1154" s="29" t="s">
        <v>131</v>
      </c>
      <c r="B1154" s="29" t="s">
        <v>132</v>
      </c>
      <c r="C1154" s="29" t="s">
        <v>1353</v>
      </c>
      <c r="D1154" s="29">
        <v>0.79935</v>
      </c>
      <c r="E1154" s="29">
        <v>124.3299</v>
      </c>
      <c r="F1154" s="27"/>
      <c r="G1154" s="27"/>
      <c r="H1154" s="27"/>
      <c r="I1154" s="27"/>
      <c r="J1154" s="27"/>
      <c r="K1154" s="27"/>
      <c r="L1154" s="27"/>
    </row>
    <row r="1155" ht="15.6" spans="1:12">
      <c r="A1155" s="29" t="s">
        <v>462</v>
      </c>
      <c r="B1155" s="29" t="s">
        <v>132</v>
      </c>
      <c r="C1155" s="29" t="s">
        <v>1354</v>
      </c>
      <c r="D1155" s="29">
        <v>0.735078122</v>
      </c>
      <c r="E1155" s="29">
        <v>124.3226185312</v>
      </c>
      <c r="F1155" s="27"/>
      <c r="G1155" s="27"/>
      <c r="H1155" s="27"/>
      <c r="I1155" s="27"/>
      <c r="J1155" s="27"/>
      <c r="K1155" s="27"/>
      <c r="L1155" s="27"/>
    </row>
    <row r="1156" ht="15.6" spans="1:12">
      <c r="A1156" s="29" t="s">
        <v>493</v>
      </c>
      <c r="B1156" s="29" t="s">
        <v>22</v>
      </c>
      <c r="C1156" s="29" t="s">
        <v>1355</v>
      </c>
      <c r="D1156" s="29">
        <v>0.30364</v>
      </c>
      <c r="E1156" s="29">
        <v>123.63443</v>
      </c>
      <c r="F1156" s="27"/>
      <c r="G1156" s="27"/>
      <c r="H1156" s="27"/>
      <c r="I1156" s="27"/>
      <c r="J1156" s="27"/>
      <c r="K1156" s="27"/>
      <c r="L1156" s="27"/>
    </row>
    <row r="1157" ht="15.6" spans="1:12">
      <c r="A1157" s="29" t="s">
        <v>493</v>
      </c>
      <c r="B1157" s="29" t="s">
        <v>22</v>
      </c>
      <c r="C1157" s="29" t="s">
        <v>1356</v>
      </c>
      <c r="D1157" s="29">
        <v>0.30918</v>
      </c>
      <c r="E1157" s="29">
        <v>123.60911</v>
      </c>
      <c r="F1157" s="27"/>
      <c r="G1157" s="27"/>
      <c r="H1157" s="27"/>
      <c r="I1157" s="27"/>
      <c r="J1157" s="27"/>
      <c r="K1157" s="27"/>
      <c r="L1157" s="27"/>
    </row>
    <row r="1158" ht="15.6" spans="1:12">
      <c r="A1158" s="29" t="s">
        <v>493</v>
      </c>
      <c r="B1158" s="29" t="s">
        <v>22</v>
      </c>
      <c r="C1158" s="29" t="s">
        <v>1357</v>
      </c>
      <c r="D1158" s="29">
        <v>0.32176</v>
      </c>
      <c r="E1158" s="29">
        <v>123.56702</v>
      </c>
      <c r="F1158" s="27"/>
      <c r="G1158" s="27"/>
      <c r="H1158" s="27"/>
      <c r="I1158" s="27"/>
      <c r="J1158" s="27"/>
      <c r="K1158" s="27"/>
      <c r="L1158" s="27"/>
    </row>
    <row r="1159" ht="15.6" spans="1:12">
      <c r="A1159" s="29" t="s">
        <v>493</v>
      </c>
      <c r="B1159" s="29" t="s">
        <v>22</v>
      </c>
      <c r="C1159" s="29" t="s">
        <v>1358</v>
      </c>
      <c r="D1159" s="29">
        <v>0.32416</v>
      </c>
      <c r="E1159" s="29">
        <v>123.53765</v>
      </c>
      <c r="F1159" s="27"/>
      <c r="G1159" s="27"/>
      <c r="H1159" s="27"/>
      <c r="I1159" s="27"/>
      <c r="J1159" s="27"/>
      <c r="K1159" s="27"/>
      <c r="L1159" s="27"/>
    </row>
    <row r="1160" ht="15.6" spans="1:12">
      <c r="A1160" s="29" t="s">
        <v>427</v>
      </c>
      <c r="B1160" s="29" t="s">
        <v>131</v>
      </c>
      <c r="C1160" s="29" t="s">
        <v>1359</v>
      </c>
      <c r="D1160" s="29">
        <v>0.82195</v>
      </c>
      <c r="E1160" s="29">
        <v>123.90228</v>
      </c>
      <c r="F1160" s="27"/>
      <c r="G1160" s="27"/>
      <c r="H1160" s="27"/>
      <c r="I1160" s="27"/>
      <c r="J1160" s="27"/>
      <c r="K1160" s="27"/>
      <c r="L1160" s="27"/>
    </row>
    <row r="1161" ht="15.6" spans="1:12">
      <c r="A1161" s="29" t="s">
        <v>560</v>
      </c>
      <c r="B1161" s="29" t="s">
        <v>131</v>
      </c>
      <c r="C1161" s="29" t="s">
        <v>1360</v>
      </c>
      <c r="D1161" s="29">
        <v>0.83648</v>
      </c>
      <c r="E1161" s="29">
        <v>123.89237</v>
      </c>
      <c r="F1161" s="27"/>
      <c r="G1161" s="27"/>
      <c r="H1161" s="27"/>
      <c r="I1161" s="27"/>
      <c r="J1161" s="27"/>
      <c r="K1161" s="27"/>
      <c r="L1161" s="27"/>
    </row>
    <row r="1162" ht="15.6" spans="1:12">
      <c r="A1162" s="29" t="s">
        <v>560</v>
      </c>
      <c r="B1162" s="29" t="s">
        <v>131</v>
      </c>
      <c r="C1162" s="29" t="s">
        <v>1361</v>
      </c>
      <c r="D1162" s="29">
        <v>0.83917</v>
      </c>
      <c r="E1162" s="29">
        <v>123.88562</v>
      </c>
      <c r="F1162" s="27"/>
      <c r="G1162" s="27"/>
      <c r="H1162" s="27"/>
      <c r="I1162" s="27"/>
      <c r="J1162" s="27"/>
      <c r="K1162" s="27"/>
      <c r="L1162" s="27"/>
    </row>
    <row r="1163" ht="15.6" spans="1:12">
      <c r="A1163" s="29" t="s">
        <v>489</v>
      </c>
      <c r="B1163" s="29" t="s">
        <v>22</v>
      </c>
      <c r="C1163" s="29" t="s">
        <v>1362</v>
      </c>
      <c r="D1163" s="29">
        <v>0.32368</v>
      </c>
      <c r="E1163" s="29">
        <v>123.72179</v>
      </c>
      <c r="F1163" s="27"/>
      <c r="G1163" s="27"/>
      <c r="H1163" s="27"/>
      <c r="I1163" s="27"/>
      <c r="J1163" s="27"/>
      <c r="K1163" s="27"/>
      <c r="L1163" s="27"/>
    </row>
    <row r="1164" ht="15.6" spans="1:12">
      <c r="A1164" s="29" t="s">
        <v>342</v>
      </c>
      <c r="B1164" s="29" t="s">
        <v>101</v>
      </c>
      <c r="C1164" s="29" t="s">
        <v>1363</v>
      </c>
      <c r="D1164" s="29">
        <v>0.83364</v>
      </c>
      <c r="E1164" s="29">
        <v>123.95974</v>
      </c>
      <c r="F1164" s="27"/>
      <c r="G1164" s="27"/>
      <c r="H1164" s="27"/>
      <c r="I1164" s="27"/>
      <c r="J1164" s="27"/>
      <c r="K1164" s="27"/>
      <c r="L1164" s="27"/>
    </row>
    <row r="1165" ht="15.6" spans="1:12">
      <c r="A1165" s="29" t="s">
        <v>497</v>
      </c>
      <c r="B1165" s="29" t="s">
        <v>101</v>
      </c>
      <c r="C1165" s="29" t="s">
        <v>1364</v>
      </c>
      <c r="D1165" s="29">
        <v>0.98832</v>
      </c>
      <c r="E1165" s="29">
        <v>124.2341</v>
      </c>
      <c r="F1165" s="27"/>
      <c r="G1165" s="27"/>
      <c r="H1165" s="27"/>
      <c r="I1165" s="27"/>
      <c r="J1165" s="27"/>
      <c r="K1165" s="27"/>
      <c r="L1165" s="27"/>
    </row>
    <row r="1166" ht="15.6" spans="1:12">
      <c r="A1166" s="29" t="s">
        <v>497</v>
      </c>
      <c r="B1166" s="29" t="s">
        <v>101</v>
      </c>
      <c r="C1166" s="29" t="s">
        <v>1365</v>
      </c>
      <c r="D1166" s="29">
        <v>0.98872</v>
      </c>
      <c r="E1166" s="29">
        <v>124.26219</v>
      </c>
      <c r="F1166" s="27"/>
      <c r="G1166" s="27"/>
      <c r="H1166" s="27"/>
      <c r="I1166" s="27"/>
      <c r="J1166" s="27"/>
      <c r="K1166" s="27"/>
      <c r="L1166" s="27"/>
    </row>
    <row r="1167" ht="15.6" spans="1:12">
      <c r="A1167" s="29" t="s">
        <v>324</v>
      </c>
      <c r="B1167" s="29" t="s">
        <v>101</v>
      </c>
      <c r="C1167" s="29" t="s">
        <v>1366</v>
      </c>
      <c r="D1167" s="29">
        <v>0.85564</v>
      </c>
      <c r="E1167" s="29">
        <v>123.93571</v>
      </c>
      <c r="F1167" s="27"/>
      <c r="G1167" s="27"/>
      <c r="H1167" s="27"/>
      <c r="I1167" s="27"/>
      <c r="J1167" s="27"/>
      <c r="K1167" s="27"/>
      <c r="L1167" s="27"/>
    </row>
    <row r="1168" ht="15.6" spans="1:12">
      <c r="A1168" s="29" t="s">
        <v>342</v>
      </c>
      <c r="B1168" s="29" t="s">
        <v>101</v>
      </c>
      <c r="C1168" s="29" t="s">
        <v>1367</v>
      </c>
      <c r="D1168" s="29">
        <v>0.8332</v>
      </c>
      <c r="E1168" s="29">
        <v>123.97096</v>
      </c>
      <c r="F1168" s="27"/>
      <c r="G1168" s="27"/>
      <c r="H1168" s="27"/>
      <c r="I1168" s="27"/>
      <c r="J1168" s="27"/>
      <c r="K1168" s="27"/>
      <c r="L1168" s="27"/>
    </row>
    <row r="1169" ht="15.6" spans="1:12">
      <c r="A1169" s="29" t="s">
        <v>46</v>
      </c>
      <c r="B1169" s="29" t="s">
        <v>22</v>
      </c>
      <c r="C1169" s="29" t="s">
        <v>1368</v>
      </c>
      <c r="D1169" s="29">
        <v>0.39274</v>
      </c>
      <c r="E1169" s="29">
        <v>123.98264</v>
      </c>
      <c r="F1169" s="27"/>
      <c r="G1169" s="27"/>
      <c r="H1169" s="27"/>
      <c r="I1169" s="27"/>
      <c r="J1169" s="27"/>
      <c r="K1169" s="27"/>
      <c r="L1169" s="27"/>
    </row>
    <row r="1170" ht="15.6" spans="1:12">
      <c r="A1170" s="29" t="s">
        <v>1369</v>
      </c>
      <c r="B1170" s="29" t="s">
        <v>173</v>
      </c>
      <c r="C1170" s="29" t="s">
        <v>1370</v>
      </c>
      <c r="D1170" s="29">
        <v>0.684132</v>
      </c>
      <c r="E1170" s="29">
        <v>124.275528</v>
      </c>
      <c r="F1170" s="27"/>
      <c r="G1170" s="27"/>
      <c r="H1170" s="27"/>
      <c r="I1170" s="27"/>
      <c r="J1170" s="27"/>
      <c r="K1170" s="27"/>
      <c r="L1170" s="27"/>
    </row>
    <row r="1171" ht="15.6" spans="1:12">
      <c r="A1171" s="29" t="s">
        <v>1371</v>
      </c>
      <c r="B1171" s="29" t="s">
        <v>173</v>
      </c>
      <c r="C1171" s="29" t="s">
        <v>1372</v>
      </c>
      <c r="D1171" s="29">
        <v>0.656553</v>
      </c>
      <c r="E1171" s="29">
        <v>124.314391</v>
      </c>
      <c r="F1171" s="27"/>
      <c r="G1171" s="27"/>
      <c r="H1171" s="27"/>
      <c r="I1171" s="27"/>
      <c r="J1171" s="27"/>
      <c r="K1171" s="27"/>
      <c r="L1171" s="27"/>
    </row>
    <row r="1172" ht="15.6" spans="1:12">
      <c r="A1172" s="29" t="s">
        <v>497</v>
      </c>
      <c r="B1172" s="29" t="s">
        <v>101</v>
      </c>
      <c r="C1172" s="29" t="s">
        <v>1373</v>
      </c>
      <c r="D1172" s="29">
        <v>0.98663</v>
      </c>
      <c r="E1172" s="29">
        <v>124.33704</v>
      </c>
      <c r="F1172" s="27"/>
      <c r="G1172" s="27"/>
      <c r="H1172" s="27"/>
      <c r="I1172" s="27"/>
      <c r="J1172" s="27"/>
      <c r="K1172" s="27"/>
      <c r="L1172" s="27"/>
    </row>
    <row r="1173" ht="15.6" spans="1:12">
      <c r="A1173" s="29" t="s">
        <v>131</v>
      </c>
      <c r="B1173" s="29" t="s">
        <v>131</v>
      </c>
      <c r="C1173" s="29" t="s">
        <v>1374</v>
      </c>
      <c r="D1173" s="29">
        <v>0.55129</v>
      </c>
      <c r="E1173" s="29">
        <v>124.02944</v>
      </c>
      <c r="F1173" s="27"/>
      <c r="G1173" s="27"/>
      <c r="H1173" s="27"/>
      <c r="I1173" s="27"/>
      <c r="J1173" s="27"/>
      <c r="K1173" s="27"/>
      <c r="L1173" s="27"/>
    </row>
    <row r="1174" ht="15.6" spans="1:12">
      <c r="A1174" s="29" t="s">
        <v>342</v>
      </c>
      <c r="B1174" s="29" t="s">
        <v>39</v>
      </c>
      <c r="C1174" s="29" t="s">
        <v>1375</v>
      </c>
      <c r="D1174" s="29">
        <v>1.09752</v>
      </c>
      <c r="E1174" s="29">
        <v>124.34564</v>
      </c>
      <c r="F1174" s="27"/>
      <c r="G1174" s="27"/>
      <c r="H1174" s="27"/>
      <c r="I1174" s="27"/>
      <c r="J1174" s="27"/>
      <c r="K1174" s="27"/>
      <c r="L1174" s="27"/>
    </row>
    <row r="1175" ht="15.6" spans="1:12">
      <c r="A1175" s="29" t="s">
        <v>1376</v>
      </c>
      <c r="B1175" s="29" t="s">
        <v>132</v>
      </c>
      <c r="C1175" s="29" t="s">
        <v>1377</v>
      </c>
      <c r="D1175" s="29">
        <v>0.747281</v>
      </c>
      <c r="E1175" s="29">
        <v>124.313623</v>
      </c>
      <c r="F1175" s="27"/>
      <c r="G1175" s="27"/>
      <c r="H1175" s="27"/>
      <c r="I1175" s="27"/>
      <c r="J1175" s="27"/>
      <c r="K1175" s="27"/>
      <c r="L1175" s="27"/>
    </row>
    <row r="1176" ht="15.6" spans="1:12">
      <c r="A1176" s="29" t="s">
        <v>1376</v>
      </c>
      <c r="B1176" s="29" t="s">
        <v>132</v>
      </c>
      <c r="C1176" s="29" t="s">
        <v>1378</v>
      </c>
      <c r="D1176" s="29">
        <v>0.744221</v>
      </c>
      <c r="E1176" s="29">
        <v>124.313524</v>
      </c>
      <c r="F1176" s="27"/>
      <c r="G1176" s="27"/>
      <c r="H1176" s="27"/>
      <c r="I1176" s="27"/>
      <c r="J1176" s="27"/>
      <c r="K1176" s="27"/>
      <c r="L1176" s="27"/>
    </row>
    <row r="1177" ht="15.6" spans="1:12">
      <c r="A1177" s="29" t="s">
        <v>454</v>
      </c>
      <c r="B1177" s="29" t="s">
        <v>132</v>
      </c>
      <c r="C1177" s="29" t="s">
        <v>1379</v>
      </c>
      <c r="D1177" s="29">
        <v>0.7238</v>
      </c>
      <c r="E1177" s="29">
        <v>124.293233</v>
      </c>
      <c r="F1177" s="27"/>
      <c r="G1177" s="27"/>
      <c r="H1177" s="27"/>
      <c r="I1177" s="27"/>
      <c r="J1177" s="27"/>
      <c r="K1177" s="27"/>
      <c r="L1177" s="27"/>
    </row>
    <row r="1178" ht="15.6" spans="1:12">
      <c r="A1178" s="29" t="s">
        <v>136</v>
      </c>
      <c r="B1178" s="29" t="s">
        <v>132</v>
      </c>
      <c r="C1178" s="29" t="s">
        <v>1380</v>
      </c>
      <c r="D1178" s="29">
        <v>0.688091</v>
      </c>
      <c r="E1178" s="29">
        <v>124.300973</v>
      </c>
      <c r="F1178" s="27"/>
      <c r="G1178" s="27"/>
      <c r="H1178" s="27"/>
      <c r="I1178" s="27"/>
      <c r="J1178" s="27"/>
      <c r="K1178" s="27"/>
      <c r="L1178" s="27"/>
    </row>
    <row r="1179" ht="15.6" spans="1:12">
      <c r="A1179" s="29" t="s">
        <v>131</v>
      </c>
      <c r="B1179" s="29" t="s">
        <v>131</v>
      </c>
      <c r="C1179" s="29" t="s">
        <v>1381</v>
      </c>
      <c r="D1179" s="29">
        <v>0.58553</v>
      </c>
      <c r="E1179" s="29">
        <v>124.01259</v>
      </c>
      <c r="F1179" s="27"/>
      <c r="G1179" s="27"/>
      <c r="H1179" s="27"/>
      <c r="I1179" s="27"/>
      <c r="J1179" s="27"/>
      <c r="K1179" s="27"/>
      <c r="L1179" s="27"/>
    </row>
    <row r="1180" ht="15.6" spans="1:12">
      <c r="A1180" s="29" t="s">
        <v>131</v>
      </c>
      <c r="B1180" s="29" t="s">
        <v>131</v>
      </c>
      <c r="C1180" s="29" t="s">
        <v>1382</v>
      </c>
      <c r="D1180" s="29">
        <v>0.55384</v>
      </c>
      <c r="E1180" s="29">
        <v>124.02678</v>
      </c>
      <c r="F1180" s="27"/>
      <c r="G1180" s="27"/>
      <c r="H1180" s="27"/>
      <c r="I1180" s="27"/>
      <c r="J1180" s="27"/>
      <c r="K1180" s="27"/>
      <c r="L1180" s="27"/>
    </row>
    <row r="1181" ht="15.6" spans="1:12">
      <c r="A1181" s="29" t="s">
        <v>472</v>
      </c>
      <c r="B1181" s="29" t="s">
        <v>22</v>
      </c>
      <c r="C1181" s="29" t="s">
        <v>1383</v>
      </c>
      <c r="D1181" s="29">
        <v>0.31401</v>
      </c>
      <c r="E1181" s="29">
        <v>123.78533</v>
      </c>
      <c r="F1181" s="27"/>
      <c r="G1181" s="27"/>
      <c r="H1181" s="27"/>
      <c r="I1181" s="27"/>
      <c r="J1181" s="27"/>
      <c r="K1181" s="27"/>
      <c r="L1181" s="27"/>
    </row>
    <row r="1182" ht="15.6" spans="1:12">
      <c r="A1182" s="29" t="s">
        <v>431</v>
      </c>
      <c r="B1182" s="29" t="s">
        <v>4</v>
      </c>
      <c r="C1182" s="29" t="s">
        <v>1384</v>
      </c>
      <c r="D1182" s="29">
        <v>0.90513</v>
      </c>
      <c r="E1182" s="29">
        <v>123.3008</v>
      </c>
      <c r="F1182" s="27"/>
      <c r="G1182" s="27"/>
      <c r="H1182" s="27"/>
      <c r="I1182" s="27"/>
      <c r="J1182" s="27"/>
      <c r="K1182" s="27"/>
      <c r="L1182" s="27"/>
    </row>
    <row r="1183" ht="15.6" spans="1:12">
      <c r="A1183" s="29" t="s">
        <v>1385</v>
      </c>
      <c r="B1183" s="29" t="s">
        <v>4</v>
      </c>
      <c r="C1183" s="29" t="s">
        <v>1386</v>
      </c>
      <c r="D1183" s="29">
        <v>0.90068</v>
      </c>
      <c r="E1183" s="29">
        <v>123.29997</v>
      </c>
      <c r="F1183" s="27"/>
      <c r="G1183" s="27"/>
      <c r="H1183" s="27"/>
      <c r="I1183" s="27"/>
      <c r="J1183" s="27"/>
      <c r="K1183" s="27"/>
      <c r="L1183" s="27"/>
    </row>
    <row r="1184" ht="15.6" spans="1:12">
      <c r="A1184" s="29" t="s">
        <v>433</v>
      </c>
      <c r="B1184" s="29" t="s">
        <v>4</v>
      </c>
      <c r="C1184" s="29" t="s">
        <v>1387</v>
      </c>
      <c r="D1184" s="29">
        <v>0.89097</v>
      </c>
      <c r="E1184" s="29">
        <v>123.31375</v>
      </c>
      <c r="F1184" s="27"/>
      <c r="G1184" s="27"/>
      <c r="H1184" s="27"/>
      <c r="I1184" s="27"/>
      <c r="J1184" s="27"/>
      <c r="K1184" s="27"/>
      <c r="L1184" s="27"/>
    </row>
    <row r="1185" ht="15.6" spans="1:12">
      <c r="A1185" s="29" t="s">
        <v>433</v>
      </c>
      <c r="B1185" s="29" t="s">
        <v>4</v>
      </c>
      <c r="C1185" s="29" t="s">
        <v>1388</v>
      </c>
      <c r="D1185" s="29">
        <v>0.88598</v>
      </c>
      <c r="E1185" s="29">
        <v>123.317</v>
      </c>
      <c r="F1185" s="27"/>
      <c r="G1185" s="27"/>
      <c r="H1185" s="27"/>
      <c r="I1185" s="27"/>
      <c r="J1185" s="27"/>
      <c r="K1185" s="27"/>
      <c r="L1185" s="27"/>
    </row>
    <row r="1186" ht="15.6" spans="1:12">
      <c r="A1186" s="29" t="s">
        <v>437</v>
      </c>
      <c r="B1186" s="29" t="s">
        <v>4</v>
      </c>
      <c r="C1186" s="29" t="s">
        <v>1389</v>
      </c>
      <c r="D1186" s="29">
        <v>0.90562</v>
      </c>
      <c r="E1186" s="29">
        <v>123.26047</v>
      </c>
      <c r="F1186" s="27"/>
      <c r="G1186" s="27"/>
      <c r="H1186" s="27"/>
      <c r="I1186" s="27"/>
      <c r="J1186" s="27"/>
      <c r="K1186" s="27"/>
      <c r="L1186" s="27"/>
    </row>
    <row r="1187" ht="15.6" spans="1:12">
      <c r="A1187" s="29" t="s">
        <v>440</v>
      </c>
      <c r="B1187" s="29" t="s">
        <v>4</v>
      </c>
      <c r="C1187" s="29" t="s">
        <v>1390</v>
      </c>
      <c r="D1187" s="29">
        <v>0.90448</v>
      </c>
      <c r="E1187" s="29">
        <v>123.26687</v>
      </c>
      <c r="F1187" s="27"/>
      <c r="G1187" s="27"/>
      <c r="H1187" s="27"/>
      <c r="I1187" s="27"/>
      <c r="J1187" s="27"/>
      <c r="K1187" s="27"/>
      <c r="L1187" s="27"/>
    </row>
    <row r="1188" ht="15.6" spans="1:12">
      <c r="A1188" s="29" t="s">
        <v>437</v>
      </c>
      <c r="B1188" s="29" t="s">
        <v>4</v>
      </c>
      <c r="C1188" s="29" t="s">
        <v>1391</v>
      </c>
      <c r="D1188" s="29">
        <v>0.90713</v>
      </c>
      <c r="E1188" s="29">
        <v>123.26975</v>
      </c>
      <c r="F1188" s="27"/>
      <c r="G1188" s="27"/>
      <c r="H1188" s="27"/>
      <c r="I1188" s="27"/>
      <c r="J1188" s="27"/>
      <c r="K1188" s="27"/>
      <c r="L1188" s="27"/>
    </row>
    <row r="1189" ht="15.6" spans="1:12">
      <c r="A1189" s="29" t="s">
        <v>444</v>
      </c>
      <c r="B1189" s="29" t="s">
        <v>4</v>
      </c>
      <c r="C1189" s="29" t="s">
        <v>1392</v>
      </c>
      <c r="D1189" s="29">
        <v>0.9106</v>
      </c>
      <c r="E1189" s="29">
        <v>123.19238</v>
      </c>
      <c r="F1189" s="27"/>
      <c r="G1189" s="27"/>
      <c r="H1189" s="27"/>
      <c r="I1189" s="27"/>
      <c r="J1189" s="27"/>
      <c r="K1189" s="27"/>
      <c r="L1189" s="27"/>
    </row>
    <row r="1190" ht="15.6" spans="1:12">
      <c r="A1190" s="29" t="s">
        <v>444</v>
      </c>
      <c r="B1190" s="29" t="s">
        <v>4</v>
      </c>
      <c r="C1190" s="29" t="s">
        <v>1393</v>
      </c>
      <c r="D1190" s="29">
        <v>0.90583</v>
      </c>
      <c r="E1190" s="29">
        <v>123.18743</v>
      </c>
      <c r="F1190" s="27"/>
      <c r="G1190" s="27"/>
      <c r="H1190" s="27"/>
      <c r="I1190" s="27"/>
      <c r="J1190" s="27"/>
      <c r="K1190" s="27"/>
      <c r="L1190" s="27"/>
    </row>
    <row r="1191" ht="15.6" spans="1:12">
      <c r="A1191" s="29" t="s">
        <v>448</v>
      </c>
      <c r="B1191" s="29" t="s">
        <v>132</v>
      </c>
      <c r="C1191" s="29" t="s">
        <v>1394</v>
      </c>
      <c r="D1191" s="29">
        <v>0.743205</v>
      </c>
      <c r="E1191" s="29">
        <v>124.311988</v>
      </c>
      <c r="F1191" s="27"/>
      <c r="G1191" s="27"/>
      <c r="H1191" s="27"/>
      <c r="I1191" s="27"/>
      <c r="J1191" s="27"/>
      <c r="K1191" s="27"/>
      <c r="L1191" s="27"/>
    </row>
    <row r="1192" ht="15.6" spans="1:12">
      <c r="A1192" s="29" t="s">
        <v>446</v>
      </c>
      <c r="B1192" s="29" t="s">
        <v>132</v>
      </c>
      <c r="C1192" s="29" t="s">
        <v>1395</v>
      </c>
      <c r="D1192" s="29">
        <v>0.759084</v>
      </c>
      <c r="E1192" s="29">
        <v>124.313433</v>
      </c>
      <c r="F1192" s="27"/>
      <c r="G1192" s="27"/>
      <c r="H1192" s="27"/>
      <c r="I1192" s="27"/>
      <c r="J1192" s="27"/>
      <c r="K1192" s="27"/>
      <c r="L1192" s="27"/>
    </row>
    <row r="1193" ht="15.6" spans="1:12">
      <c r="A1193" s="29" t="s">
        <v>451</v>
      </c>
      <c r="B1193" s="29" t="s">
        <v>4</v>
      </c>
      <c r="C1193" s="29" t="s">
        <v>1396</v>
      </c>
      <c r="D1193" s="29">
        <v>0.87937</v>
      </c>
      <c r="E1193" s="29">
        <v>123.47593</v>
      </c>
      <c r="F1193" s="27"/>
      <c r="G1193" s="27"/>
      <c r="H1193" s="27"/>
      <c r="I1193" s="27"/>
      <c r="J1193" s="27"/>
      <c r="K1193" s="27"/>
      <c r="L1193" s="27"/>
    </row>
    <row r="1194" ht="15.6" spans="1:12">
      <c r="A1194" s="29" t="s">
        <v>451</v>
      </c>
      <c r="B1194" s="29" t="s">
        <v>4</v>
      </c>
      <c r="C1194" s="29" t="s">
        <v>1397</v>
      </c>
      <c r="D1194" s="29">
        <v>0.88847</v>
      </c>
      <c r="E1194" s="29">
        <v>123.47342</v>
      </c>
      <c r="F1194" s="27"/>
      <c r="G1194" s="27"/>
      <c r="H1194" s="27"/>
      <c r="I1194" s="27"/>
      <c r="J1194" s="27"/>
      <c r="K1194" s="27"/>
      <c r="L1194" s="27"/>
    </row>
    <row r="1195" ht="15.6" spans="1:12">
      <c r="A1195" s="29" t="s">
        <v>454</v>
      </c>
      <c r="B1195" s="29" t="s">
        <v>132</v>
      </c>
      <c r="C1195" s="29" t="s">
        <v>1398</v>
      </c>
      <c r="D1195" s="29">
        <v>0.729433</v>
      </c>
      <c r="E1195" s="29">
        <v>124.288918</v>
      </c>
      <c r="F1195" s="27"/>
      <c r="G1195" s="27"/>
      <c r="H1195" s="27"/>
      <c r="I1195" s="27"/>
      <c r="J1195" s="27"/>
      <c r="K1195" s="27"/>
      <c r="L1195" s="27"/>
    </row>
    <row r="1196" ht="15.6" spans="1:12">
      <c r="A1196" s="29" t="s">
        <v>410</v>
      </c>
      <c r="B1196" s="29" t="s">
        <v>132</v>
      </c>
      <c r="C1196" s="29" t="s">
        <v>1399</v>
      </c>
      <c r="D1196" s="29">
        <v>0.74001</v>
      </c>
      <c r="E1196" s="29">
        <v>124.30627</v>
      </c>
      <c r="F1196" s="27"/>
      <c r="G1196" s="27"/>
      <c r="H1196" s="27"/>
      <c r="I1196" s="27"/>
      <c r="J1196" s="27"/>
      <c r="K1196" s="27"/>
      <c r="L1196" s="27"/>
    </row>
    <row r="1197" ht="15.6" spans="1:12">
      <c r="A1197" s="29" t="s">
        <v>418</v>
      </c>
      <c r="B1197" s="29" t="s">
        <v>132</v>
      </c>
      <c r="C1197" s="29" t="s">
        <v>1400</v>
      </c>
      <c r="D1197" s="29">
        <v>0.734356</v>
      </c>
      <c r="E1197" s="29">
        <v>124.301865</v>
      </c>
      <c r="F1197" s="27"/>
      <c r="G1197" s="27"/>
      <c r="H1197" s="27"/>
      <c r="I1197" s="27"/>
      <c r="J1197" s="27"/>
      <c r="K1197" s="27"/>
      <c r="L1197" s="27"/>
    </row>
    <row r="1198" ht="15.6" spans="1:12">
      <c r="A1198" s="29" t="s">
        <v>418</v>
      </c>
      <c r="B1198" s="29" t="s">
        <v>132</v>
      </c>
      <c r="C1198" s="29" t="s">
        <v>1401</v>
      </c>
      <c r="D1198" s="29">
        <v>0.734163</v>
      </c>
      <c r="E1198" s="29">
        <v>124.305612</v>
      </c>
      <c r="F1198" s="27"/>
      <c r="G1198" s="27"/>
      <c r="H1198" s="27"/>
      <c r="I1198" s="27"/>
      <c r="J1198" s="27"/>
      <c r="K1198" s="27"/>
      <c r="L1198" s="27"/>
    </row>
    <row r="1199" ht="15.6" spans="1:12">
      <c r="A1199" s="29" t="s">
        <v>418</v>
      </c>
      <c r="B1199" s="29" t="s">
        <v>132</v>
      </c>
      <c r="C1199" s="29" t="s">
        <v>1402</v>
      </c>
      <c r="D1199" s="29">
        <v>0.73792</v>
      </c>
      <c r="E1199" s="29">
        <v>124.304353</v>
      </c>
      <c r="F1199" s="27"/>
      <c r="G1199" s="27"/>
      <c r="H1199" s="27"/>
      <c r="I1199" s="27"/>
      <c r="J1199" s="27"/>
      <c r="K1199" s="27"/>
      <c r="L1199" s="27"/>
    </row>
    <row r="1200" ht="15.6" spans="1:12">
      <c r="A1200" s="29" t="s">
        <v>410</v>
      </c>
      <c r="B1200" s="29" t="s">
        <v>132</v>
      </c>
      <c r="C1200" s="29" t="s">
        <v>1403</v>
      </c>
      <c r="D1200" s="29">
        <v>0.738177</v>
      </c>
      <c r="E1200" s="29">
        <v>124.308644</v>
      </c>
      <c r="F1200" s="27"/>
      <c r="G1200" s="27"/>
      <c r="H1200" s="27"/>
      <c r="I1200" s="27"/>
      <c r="J1200" s="27"/>
      <c r="K1200" s="27"/>
      <c r="L1200" s="27"/>
    </row>
    <row r="1201" ht="15.6" spans="1:12">
      <c r="A1201" s="29" t="s">
        <v>410</v>
      </c>
      <c r="B1201" s="29" t="s">
        <v>132</v>
      </c>
      <c r="C1201" s="29" t="s">
        <v>1404</v>
      </c>
      <c r="D1201" s="29">
        <v>0.738316667</v>
      </c>
      <c r="E1201" s="29">
        <v>124.308725</v>
      </c>
      <c r="F1201" s="27"/>
      <c r="G1201" s="27"/>
      <c r="H1201" s="27"/>
      <c r="I1201" s="27"/>
      <c r="J1201" s="27"/>
      <c r="K1201" s="27"/>
      <c r="L1201" s="27"/>
    </row>
    <row r="1202" ht="15.6" spans="1:12">
      <c r="A1202" s="29" t="s">
        <v>462</v>
      </c>
      <c r="B1202" s="29" t="s">
        <v>132</v>
      </c>
      <c r="C1202" s="29" t="s">
        <v>1405</v>
      </c>
      <c r="D1202" s="29">
        <v>0.737558</v>
      </c>
      <c r="E1202" s="29">
        <v>124.316597</v>
      </c>
      <c r="F1202" s="27"/>
      <c r="G1202" s="27"/>
      <c r="H1202" s="27"/>
      <c r="I1202" s="27"/>
      <c r="J1202" s="27"/>
      <c r="K1202" s="27"/>
      <c r="L1202" s="27"/>
    </row>
    <row r="1203" ht="15.6" spans="1:12">
      <c r="A1203" s="29" t="s">
        <v>448</v>
      </c>
      <c r="B1203" s="29" t="s">
        <v>132</v>
      </c>
      <c r="C1203" s="29" t="s">
        <v>1406</v>
      </c>
      <c r="D1203" s="29">
        <v>0.73652</v>
      </c>
      <c r="E1203" s="29">
        <v>124.31392</v>
      </c>
      <c r="F1203" s="27"/>
      <c r="G1203" s="27"/>
      <c r="H1203" s="27"/>
      <c r="I1203" s="27"/>
      <c r="J1203" s="27"/>
      <c r="K1203" s="27"/>
      <c r="L1203" s="27"/>
    </row>
    <row r="1204" ht="15.6" spans="1:12">
      <c r="A1204" s="29" t="s">
        <v>418</v>
      </c>
      <c r="B1204" s="29" t="s">
        <v>132</v>
      </c>
      <c r="C1204" s="29" t="s">
        <v>1407</v>
      </c>
      <c r="D1204" s="29">
        <v>0.739133</v>
      </c>
      <c r="E1204" s="29">
        <v>124.311467</v>
      </c>
      <c r="F1204" s="27"/>
      <c r="G1204" s="27"/>
      <c r="H1204" s="27"/>
      <c r="I1204" s="27"/>
      <c r="J1204" s="27"/>
      <c r="K1204" s="27"/>
      <c r="L1204" s="27"/>
    </row>
    <row r="1205" ht="15.6" spans="1:12">
      <c r="A1205" s="29" t="s">
        <v>131</v>
      </c>
      <c r="B1205" s="29" t="s">
        <v>131</v>
      </c>
      <c r="C1205" s="29" t="s">
        <v>1408</v>
      </c>
      <c r="D1205" s="29">
        <v>0.578589</v>
      </c>
      <c r="E1205" s="29">
        <v>124.069082</v>
      </c>
      <c r="F1205" s="27"/>
      <c r="G1205" s="27"/>
      <c r="H1205" s="27"/>
      <c r="I1205" s="27"/>
      <c r="J1205" s="27"/>
      <c r="K1205" s="27"/>
      <c r="L1205" s="27"/>
    </row>
    <row r="1206" ht="15.6" spans="1:12">
      <c r="A1206" s="29" t="s">
        <v>131</v>
      </c>
      <c r="B1206" s="29" t="s">
        <v>131</v>
      </c>
      <c r="C1206" s="29" t="s">
        <v>1409</v>
      </c>
      <c r="D1206" s="29">
        <v>0.57495</v>
      </c>
      <c r="E1206" s="29">
        <v>124.06897</v>
      </c>
      <c r="F1206" s="27"/>
      <c r="G1206" s="27"/>
      <c r="H1206" s="27"/>
      <c r="I1206" s="27"/>
      <c r="J1206" s="27"/>
      <c r="K1206" s="27"/>
      <c r="L1206" s="27"/>
    </row>
    <row r="1207" ht="15.6" spans="1:12">
      <c r="A1207" s="29" t="s">
        <v>131</v>
      </c>
      <c r="B1207" s="29" t="s">
        <v>131</v>
      </c>
      <c r="C1207" s="29" t="s">
        <v>1410</v>
      </c>
      <c r="D1207" s="29">
        <v>0.55382</v>
      </c>
      <c r="E1207" s="29">
        <v>123.99528</v>
      </c>
      <c r="F1207" s="27"/>
      <c r="G1207" s="27"/>
      <c r="H1207" s="27"/>
      <c r="I1207" s="27"/>
      <c r="J1207" s="27"/>
      <c r="K1207" s="27"/>
      <c r="L1207" s="27"/>
    </row>
    <row r="1208" ht="15.6" spans="1:12">
      <c r="A1208" s="29" t="s">
        <v>131</v>
      </c>
      <c r="B1208" s="29" t="s">
        <v>131</v>
      </c>
      <c r="C1208" s="29" t="s">
        <v>1411</v>
      </c>
      <c r="D1208" s="29">
        <v>0.549767</v>
      </c>
      <c r="E1208" s="29">
        <v>123.997528</v>
      </c>
      <c r="F1208" s="27"/>
      <c r="G1208" s="27"/>
      <c r="H1208" s="27"/>
      <c r="I1208" s="27"/>
      <c r="J1208" s="27"/>
      <c r="K1208" s="27"/>
      <c r="L1208" s="27"/>
    </row>
    <row r="1209" ht="15.6" spans="1:12">
      <c r="A1209" s="29" t="s">
        <v>131</v>
      </c>
      <c r="B1209" s="29" t="s">
        <v>131</v>
      </c>
      <c r="C1209" s="29" t="s">
        <v>1412</v>
      </c>
      <c r="D1209" s="29">
        <v>0.583079</v>
      </c>
      <c r="E1209" s="29">
        <v>124.072108</v>
      </c>
      <c r="F1209" s="27"/>
      <c r="G1209" s="27"/>
      <c r="H1209" s="27"/>
      <c r="I1209" s="27"/>
      <c r="J1209" s="27"/>
      <c r="K1209" s="27"/>
      <c r="L1209" s="27"/>
    </row>
    <row r="1210" ht="15.6" spans="1:12">
      <c r="A1210" s="29" t="s">
        <v>136</v>
      </c>
      <c r="B1210" s="29" t="s">
        <v>132</v>
      </c>
      <c r="C1210" s="29" t="s">
        <v>1413</v>
      </c>
      <c r="D1210" s="29">
        <v>0.603417</v>
      </c>
      <c r="E1210" s="29">
        <v>124.2875</v>
      </c>
      <c r="F1210" s="27"/>
      <c r="G1210" s="27"/>
      <c r="H1210" s="27"/>
      <c r="I1210" s="27"/>
      <c r="J1210" s="27"/>
      <c r="K1210" s="27"/>
      <c r="L1210" s="27"/>
    </row>
    <row r="1211" ht="15.6" spans="1:12">
      <c r="A1211" s="29" t="s">
        <v>136</v>
      </c>
      <c r="B1211" s="29" t="s">
        <v>132</v>
      </c>
      <c r="C1211" s="29" t="s">
        <v>1414</v>
      </c>
      <c r="D1211" s="29">
        <v>0.631628</v>
      </c>
      <c r="E1211" s="29">
        <v>124.301798</v>
      </c>
      <c r="F1211" s="27"/>
      <c r="G1211" s="27"/>
      <c r="H1211" s="27"/>
      <c r="I1211" s="27"/>
      <c r="J1211" s="27"/>
      <c r="K1211" s="27"/>
      <c r="L1211" s="27"/>
    </row>
    <row r="1212" ht="15.6" spans="1:12">
      <c r="A1212" s="29" t="s">
        <v>136</v>
      </c>
      <c r="B1212" s="29" t="s">
        <v>132</v>
      </c>
      <c r="C1212" s="29" t="s">
        <v>1415</v>
      </c>
      <c r="D1212" s="29">
        <v>0.675745</v>
      </c>
      <c r="E1212" s="29">
        <v>124.307612</v>
      </c>
      <c r="F1212" s="27"/>
      <c r="G1212" s="27"/>
      <c r="H1212" s="27"/>
      <c r="I1212" s="27"/>
      <c r="J1212" s="27"/>
      <c r="K1212" s="27"/>
      <c r="L1212" s="27"/>
    </row>
    <row r="1213" ht="15.6" spans="1:12">
      <c r="A1213" s="29" t="s">
        <v>472</v>
      </c>
      <c r="B1213" s="29" t="s">
        <v>22</v>
      </c>
      <c r="C1213" s="29" t="s">
        <v>1416</v>
      </c>
      <c r="D1213" s="29">
        <v>0.35159</v>
      </c>
      <c r="E1213" s="29">
        <v>123.87548</v>
      </c>
      <c r="F1213" s="27"/>
      <c r="G1213" s="27"/>
      <c r="H1213" s="27"/>
      <c r="I1213" s="27"/>
      <c r="J1213" s="27"/>
      <c r="K1213" s="27"/>
      <c r="L1213" s="27"/>
    </row>
    <row r="1214" ht="15.6" spans="1:12">
      <c r="A1214" s="29" t="s">
        <v>472</v>
      </c>
      <c r="B1214" s="29" t="s">
        <v>22</v>
      </c>
      <c r="C1214" s="29" t="s">
        <v>1417</v>
      </c>
      <c r="D1214" s="29">
        <v>0.34206</v>
      </c>
      <c r="E1214" s="29">
        <v>123.86891</v>
      </c>
      <c r="F1214" s="27"/>
      <c r="G1214" s="27"/>
      <c r="H1214" s="27"/>
      <c r="I1214" s="27"/>
      <c r="J1214" s="27"/>
      <c r="K1214" s="27"/>
      <c r="L1214" s="27"/>
    </row>
    <row r="1215" ht="15.6" spans="1:12">
      <c r="A1215" s="29" t="s">
        <v>472</v>
      </c>
      <c r="B1215" s="29" t="s">
        <v>22</v>
      </c>
      <c r="C1215" s="29" t="s">
        <v>1418</v>
      </c>
      <c r="D1215" s="29">
        <v>0.34039</v>
      </c>
      <c r="E1215" s="29">
        <v>123.8686</v>
      </c>
      <c r="F1215" s="27"/>
      <c r="G1215" s="27"/>
      <c r="H1215" s="27"/>
      <c r="I1215" s="27"/>
      <c r="J1215" s="27"/>
      <c r="K1215" s="27"/>
      <c r="L1215" s="27"/>
    </row>
    <row r="1216" ht="15.6" spans="1:12">
      <c r="A1216" s="29" t="s">
        <v>324</v>
      </c>
      <c r="B1216" s="29" t="s">
        <v>101</v>
      </c>
      <c r="C1216" s="29" t="s">
        <v>1419</v>
      </c>
      <c r="D1216" s="29">
        <v>0.88213</v>
      </c>
      <c r="E1216" s="29">
        <v>124.03502</v>
      </c>
      <c r="F1216" s="27"/>
      <c r="G1216" s="27"/>
      <c r="H1216" s="27"/>
      <c r="I1216" s="27"/>
      <c r="J1216" s="27"/>
      <c r="K1216" s="27"/>
      <c r="L1216" s="27"/>
    </row>
    <row r="1217" ht="15.6" spans="1:12">
      <c r="A1217" s="29" t="s">
        <v>324</v>
      </c>
      <c r="B1217" s="29" t="s">
        <v>101</v>
      </c>
      <c r="C1217" s="29" t="s">
        <v>1420</v>
      </c>
      <c r="D1217" s="29">
        <v>0.89967</v>
      </c>
      <c r="E1217" s="29">
        <v>124.04639</v>
      </c>
      <c r="F1217" s="27"/>
      <c r="G1217" s="27"/>
      <c r="H1217" s="27"/>
      <c r="I1217" s="27"/>
      <c r="J1217" s="27"/>
      <c r="K1217" s="27"/>
      <c r="L1217" s="27"/>
    </row>
    <row r="1218" ht="15.6" spans="1:12">
      <c r="A1218" s="29" t="s">
        <v>324</v>
      </c>
      <c r="B1218" s="29" t="s">
        <v>101</v>
      </c>
      <c r="C1218" s="29" t="s">
        <v>1421</v>
      </c>
      <c r="D1218" s="29">
        <v>0.87216</v>
      </c>
      <c r="E1218" s="29">
        <v>124.00286</v>
      </c>
      <c r="F1218" s="27"/>
      <c r="G1218" s="27"/>
      <c r="H1218" s="27"/>
      <c r="I1218" s="27"/>
      <c r="J1218" s="27"/>
      <c r="K1218" s="27"/>
      <c r="L1218" s="27"/>
    </row>
    <row r="1219" ht="15.6" spans="1:12">
      <c r="A1219" s="29" t="s">
        <v>324</v>
      </c>
      <c r="B1219" s="29" t="s">
        <v>101</v>
      </c>
      <c r="C1219" s="29" t="s">
        <v>1422</v>
      </c>
      <c r="D1219" s="29">
        <v>0.88285</v>
      </c>
      <c r="E1219" s="29">
        <v>124.00084</v>
      </c>
      <c r="F1219" s="27"/>
      <c r="G1219" s="27"/>
      <c r="H1219" s="27"/>
      <c r="I1219" s="27"/>
      <c r="J1219" s="27"/>
      <c r="K1219" s="27"/>
      <c r="L1219" s="27"/>
    </row>
    <row r="1220" ht="15.6" spans="1:12">
      <c r="A1220" s="29" t="s">
        <v>131</v>
      </c>
      <c r="B1220" s="29" t="s">
        <v>132</v>
      </c>
      <c r="C1220" s="29" t="s">
        <v>1423</v>
      </c>
      <c r="D1220" s="29">
        <v>0.671123</v>
      </c>
      <c r="E1220" s="29">
        <v>124.269874</v>
      </c>
      <c r="F1220" s="27"/>
      <c r="G1220" s="27"/>
      <c r="H1220" s="27"/>
      <c r="I1220" s="27"/>
      <c r="J1220" s="27"/>
      <c r="K1220" s="27"/>
      <c r="L1220" s="27"/>
    </row>
    <row r="1221" ht="15.6" spans="1:12">
      <c r="A1221" s="29" t="s">
        <v>131</v>
      </c>
      <c r="B1221" s="29" t="s">
        <v>132</v>
      </c>
      <c r="C1221" s="29" t="s">
        <v>1424</v>
      </c>
      <c r="D1221" s="29">
        <v>0.65856</v>
      </c>
      <c r="E1221" s="29">
        <v>124.25509</v>
      </c>
      <c r="F1221" s="27"/>
      <c r="G1221" s="27"/>
      <c r="H1221" s="27"/>
      <c r="I1221" s="27"/>
      <c r="J1221" s="27"/>
      <c r="K1221" s="27"/>
      <c r="L1221" s="27"/>
    </row>
    <row r="1222" ht="15.6" spans="1:12">
      <c r="A1222" s="29" t="s">
        <v>131</v>
      </c>
      <c r="B1222" s="29" t="s">
        <v>132</v>
      </c>
      <c r="C1222" s="29" t="s">
        <v>1425</v>
      </c>
      <c r="D1222" s="29">
        <v>0.616481</v>
      </c>
      <c r="E1222" s="29">
        <v>124.259279</v>
      </c>
      <c r="F1222" s="27"/>
      <c r="G1222" s="27"/>
      <c r="H1222" s="27"/>
      <c r="I1222" s="27"/>
      <c r="J1222" s="27"/>
      <c r="K1222" s="27"/>
      <c r="L1222" s="27"/>
    </row>
    <row r="1223" ht="15.6" spans="1:12">
      <c r="A1223" s="29" t="s">
        <v>131</v>
      </c>
      <c r="B1223" s="29" t="s">
        <v>132</v>
      </c>
      <c r="C1223" s="29" t="s">
        <v>1426</v>
      </c>
      <c r="D1223" s="29">
        <v>0.58024</v>
      </c>
      <c r="E1223" s="29">
        <v>124.258258</v>
      </c>
      <c r="F1223" s="27"/>
      <c r="G1223" s="27"/>
      <c r="H1223" s="27"/>
      <c r="I1223" s="27"/>
      <c r="J1223" s="27"/>
      <c r="K1223" s="27"/>
      <c r="L1223" s="27"/>
    </row>
    <row r="1224" ht="15.6" spans="1:12">
      <c r="A1224" s="29" t="s">
        <v>131</v>
      </c>
      <c r="B1224" s="29" t="s">
        <v>132</v>
      </c>
      <c r="C1224" s="29" t="s">
        <v>1427</v>
      </c>
      <c r="D1224" s="29">
        <v>0.581883</v>
      </c>
      <c r="E1224" s="29">
        <v>124.268033</v>
      </c>
      <c r="F1224" s="27"/>
      <c r="G1224" s="27"/>
      <c r="H1224" s="27"/>
      <c r="I1224" s="27"/>
      <c r="J1224" s="27"/>
      <c r="K1224" s="27"/>
      <c r="L1224" s="27"/>
    </row>
    <row r="1225" ht="15.6" spans="1:12">
      <c r="A1225" s="29" t="s">
        <v>131</v>
      </c>
      <c r="B1225" s="29" t="s">
        <v>132</v>
      </c>
      <c r="C1225" s="29" t="s">
        <v>1428</v>
      </c>
      <c r="D1225" s="29">
        <v>0.580516</v>
      </c>
      <c r="E1225" s="29">
        <v>124.270763</v>
      </c>
      <c r="F1225" s="27"/>
      <c r="G1225" s="27"/>
      <c r="H1225" s="27"/>
      <c r="I1225" s="27"/>
      <c r="J1225" s="27"/>
      <c r="K1225" s="27"/>
      <c r="L1225" s="27"/>
    </row>
    <row r="1226" ht="15.6" spans="1:12">
      <c r="A1226" s="29" t="s">
        <v>486</v>
      </c>
      <c r="B1226" s="29" t="s">
        <v>132</v>
      </c>
      <c r="C1226" s="29" t="s">
        <v>1429</v>
      </c>
      <c r="D1226" s="29">
        <v>0.763147222</v>
      </c>
      <c r="E1226" s="29">
        <v>124.3126777778</v>
      </c>
      <c r="F1226" s="27"/>
      <c r="G1226" s="27"/>
      <c r="H1226" s="27"/>
      <c r="I1226" s="27"/>
      <c r="J1226" s="27"/>
      <c r="K1226" s="27"/>
      <c r="L1226" s="27"/>
    </row>
    <row r="1227" ht="15.6" spans="1:12">
      <c r="A1227" s="29" t="s">
        <v>446</v>
      </c>
      <c r="B1227" s="29" t="s">
        <v>132</v>
      </c>
      <c r="C1227" s="29" t="s">
        <v>1430</v>
      </c>
      <c r="D1227" s="29">
        <v>0.766933</v>
      </c>
      <c r="E1227" s="29">
        <v>124.3133</v>
      </c>
      <c r="F1227" s="27"/>
      <c r="G1227" s="27"/>
      <c r="H1227" s="27"/>
      <c r="I1227" s="27"/>
      <c r="J1227" s="27"/>
      <c r="K1227" s="27"/>
      <c r="L1227" s="27"/>
    </row>
    <row r="1228" ht="15.6" spans="1:12">
      <c r="A1228" s="29" t="s">
        <v>493</v>
      </c>
      <c r="B1228" s="29" t="s">
        <v>22</v>
      </c>
      <c r="C1228" s="29" t="s">
        <v>1431</v>
      </c>
      <c r="D1228" s="29">
        <v>0.31299</v>
      </c>
      <c r="E1228" s="29">
        <v>123.4908</v>
      </c>
      <c r="F1228" s="27"/>
      <c r="G1228" s="27"/>
      <c r="H1228" s="27"/>
      <c r="I1228" s="27"/>
      <c r="J1228" s="27"/>
      <c r="K1228" s="27"/>
      <c r="L1228" s="27"/>
    </row>
    <row r="1229" ht="15.6" spans="1:12">
      <c r="A1229" s="29" t="s">
        <v>427</v>
      </c>
      <c r="B1229" s="29" t="s">
        <v>131</v>
      </c>
      <c r="C1229" s="29" t="s">
        <v>1432</v>
      </c>
      <c r="D1229" s="29">
        <v>0.82648</v>
      </c>
      <c r="E1229" s="29">
        <v>123.90488</v>
      </c>
      <c r="F1229" s="27"/>
      <c r="G1229" s="27"/>
      <c r="H1229" s="27"/>
      <c r="I1229" s="27"/>
      <c r="J1229" s="27"/>
      <c r="K1229" s="27"/>
      <c r="L1229" s="27"/>
    </row>
    <row r="1230" ht="15.6" spans="1:12">
      <c r="A1230" s="29" t="s">
        <v>342</v>
      </c>
      <c r="B1230" s="29" t="s">
        <v>39</v>
      </c>
      <c r="C1230" s="29" t="s">
        <v>1433</v>
      </c>
      <c r="D1230" s="29">
        <v>1.09548</v>
      </c>
      <c r="E1230" s="29">
        <v>124.34142</v>
      </c>
      <c r="F1230" s="27"/>
      <c r="G1230" s="27"/>
      <c r="H1230" s="27"/>
      <c r="I1230" s="27"/>
      <c r="J1230" s="27"/>
      <c r="K1230" s="27"/>
      <c r="L1230" s="27"/>
    </row>
    <row r="1231" ht="15.6" spans="1:12">
      <c r="A1231" s="29" t="s">
        <v>497</v>
      </c>
      <c r="B1231" s="29" t="s">
        <v>101</v>
      </c>
      <c r="C1231" s="29" t="s">
        <v>1434</v>
      </c>
      <c r="D1231" s="29">
        <v>0.99897</v>
      </c>
      <c r="E1231" s="29">
        <v>124.27804</v>
      </c>
      <c r="F1231" s="27"/>
      <c r="G1231" s="27"/>
      <c r="H1231" s="27"/>
      <c r="I1231" s="27"/>
      <c r="J1231" s="27"/>
      <c r="K1231" s="27"/>
      <c r="L1231" s="27"/>
    </row>
    <row r="1232" ht="15.6" spans="1:12">
      <c r="A1232" s="29" t="s">
        <v>497</v>
      </c>
      <c r="B1232" s="29" t="s">
        <v>101</v>
      </c>
      <c r="C1232" s="29" t="s">
        <v>1435</v>
      </c>
      <c r="D1232" s="29">
        <v>1.00041</v>
      </c>
      <c r="E1232" s="29">
        <v>124.29346</v>
      </c>
      <c r="F1232" s="27"/>
      <c r="G1232" s="27"/>
      <c r="H1232" s="27"/>
      <c r="I1232" s="27"/>
      <c r="J1232" s="27"/>
      <c r="K1232" s="27"/>
      <c r="L1232" s="27"/>
    </row>
    <row r="1233" ht="15.6" spans="1:12">
      <c r="A1233" s="29" t="s">
        <v>324</v>
      </c>
      <c r="B1233" s="29" t="s">
        <v>101</v>
      </c>
      <c r="C1233" s="29" t="s">
        <v>1436</v>
      </c>
      <c r="D1233" s="29">
        <v>0.8402</v>
      </c>
      <c r="E1233" s="29">
        <v>123.98728</v>
      </c>
      <c r="F1233" s="27"/>
      <c r="G1233" s="27"/>
      <c r="H1233" s="27"/>
      <c r="I1233" s="27"/>
      <c r="J1233" s="27"/>
      <c r="K1233" s="27"/>
      <c r="L1233" s="27"/>
    </row>
    <row r="1234" ht="15.6" spans="1:12">
      <c r="A1234" s="29" t="s">
        <v>342</v>
      </c>
      <c r="B1234" s="29" t="s">
        <v>39</v>
      </c>
      <c r="C1234" s="29" t="s">
        <v>1437</v>
      </c>
      <c r="D1234" s="29">
        <v>0.91728</v>
      </c>
      <c r="E1234" s="29">
        <v>124.1084</v>
      </c>
      <c r="F1234" s="27"/>
      <c r="G1234" s="27"/>
      <c r="H1234" s="27"/>
      <c r="I1234" s="27"/>
      <c r="J1234" s="27"/>
      <c r="K1234" s="27"/>
      <c r="L1234" s="27"/>
    </row>
    <row r="1235" ht="15.6" spans="1:12">
      <c r="A1235" s="29" t="s">
        <v>342</v>
      </c>
      <c r="B1235" s="29" t="s">
        <v>39</v>
      </c>
      <c r="C1235" s="29" t="s">
        <v>1438</v>
      </c>
      <c r="D1235" s="29">
        <v>0.91679</v>
      </c>
      <c r="E1235" s="29">
        <v>124.10663</v>
      </c>
      <c r="F1235" s="27"/>
      <c r="G1235" s="27"/>
      <c r="H1235" s="27"/>
      <c r="I1235" s="27"/>
      <c r="J1235" s="27"/>
      <c r="K1235" s="27"/>
      <c r="L1235" s="27"/>
    </row>
    <row r="1236" ht="15.6" spans="1:12">
      <c r="A1236" s="29" t="s">
        <v>46</v>
      </c>
      <c r="B1236" s="29" t="s">
        <v>22</v>
      </c>
      <c r="C1236" s="29" t="s">
        <v>1439</v>
      </c>
      <c r="D1236" s="29">
        <v>0.35151</v>
      </c>
      <c r="E1236" s="29">
        <v>123.91515</v>
      </c>
      <c r="F1236" s="27"/>
      <c r="G1236" s="27"/>
      <c r="H1236" s="27"/>
      <c r="I1236" s="27"/>
      <c r="J1236" s="27"/>
      <c r="K1236" s="27"/>
      <c r="L1236" s="27"/>
    </row>
    <row r="1237" ht="15.6" spans="1:12">
      <c r="A1237" s="29" t="s">
        <v>1440</v>
      </c>
      <c r="B1237" s="29" t="s">
        <v>1440</v>
      </c>
      <c r="C1237" s="29" t="s">
        <v>1441</v>
      </c>
      <c r="D1237" s="29">
        <v>0.8801</v>
      </c>
      <c r="E1237" s="29">
        <v>123.54995</v>
      </c>
      <c r="F1237" s="27"/>
      <c r="G1237" s="27"/>
      <c r="H1237" s="27"/>
      <c r="I1237" s="27"/>
      <c r="J1237" s="27"/>
      <c r="K1237" s="27"/>
      <c r="L1237" s="27"/>
    </row>
    <row r="1238" ht="15.6" spans="1:12">
      <c r="A1238" s="29" t="s">
        <v>324</v>
      </c>
      <c r="B1238" s="29" t="s">
        <v>131</v>
      </c>
      <c r="C1238" s="29" t="s">
        <v>1442</v>
      </c>
      <c r="D1238" s="29">
        <v>0.86081</v>
      </c>
      <c r="E1238" s="29">
        <v>123.93747</v>
      </c>
      <c r="F1238" s="27"/>
      <c r="G1238" s="27"/>
      <c r="H1238" s="27"/>
      <c r="I1238" s="27"/>
      <c r="J1238" s="27"/>
      <c r="K1238" s="27"/>
      <c r="L1238" s="27"/>
    </row>
    <row r="1239" ht="15.6" spans="1:12">
      <c r="A1239" s="29" t="s">
        <v>226</v>
      </c>
      <c r="B1239" s="29" t="s">
        <v>101</v>
      </c>
      <c r="C1239" s="29" t="s">
        <v>1443</v>
      </c>
      <c r="D1239" s="29">
        <v>0.96205</v>
      </c>
      <c r="E1239" s="29">
        <v>124.19131</v>
      </c>
      <c r="F1239" s="27"/>
      <c r="G1239" s="27"/>
      <c r="H1239" s="27"/>
      <c r="I1239" s="27"/>
      <c r="J1239" s="27"/>
      <c r="K1239" s="27"/>
      <c r="L1239" s="27"/>
    </row>
    <row r="1240" ht="15.6" spans="1:12">
      <c r="A1240" s="29" t="s">
        <v>131</v>
      </c>
      <c r="B1240" s="29" t="s">
        <v>131</v>
      </c>
      <c r="C1240" s="29" t="s">
        <v>1444</v>
      </c>
      <c r="D1240" s="29">
        <v>0.51818</v>
      </c>
      <c r="E1240" s="29">
        <v>123.959555</v>
      </c>
      <c r="F1240" s="27"/>
      <c r="G1240" s="27"/>
      <c r="H1240" s="27"/>
      <c r="I1240" s="27"/>
      <c r="J1240" s="27"/>
      <c r="K1240" s="27"/>
      <c r="L1240" s="27"/>
    </row>
    <row r="1241" ht="15.6" spans="1:12">
      <c r="A1241" s="29" t="s">
        <v>1445</v>
      </c>
      <c r="B1241" s="29" t="s">
        <v>4</v>
      </c>
      <c r="C1241" s="29" t="s">
        <v>1446</v>
      </c>
      <c r="D1241" s="29">
        <v>0.88129</v>
      </c>
      <c r="E1241" s="29">
        <v>123.32084</v>
      </c>
      <c r="F1241" s="27"/>
      <c r="G1241" s="27"/>
      <c r="H1241" s="27"/>
      <c r="I1241" s="27"/>
      <c r="J1241" s="27"/>
      <c r="K1241" s="27"/>
      <c r="L1241" s="27"/>
    </row>
    <row r="1242" ht="15.6" spans="1:12">
      <c r="A1242" s="29" t="s">
        <v>1447</v>
      </c>
      <c r="B1242" s="29" t="s">
        <v>4</v>
      </c>
      <c r="C1242" s="29" t="s">
        <v>1448</v>
      </c>
      <c r="D1242" s="29">
        <v>0.88665</v>
      </c>
      <c r="E1242" s="29">
        <v>123.37743</v>
      </c>
      <c r="F1242" s="27"/>
      <c r="G1242" s="27"/>
      <c r="H1242" s="27"/>
      <c r="I1242" s="27"/>
      <c r="J1242" s="27"/>
      <c r="K1242" s="27"/>
      <c r="L1242" s="27"/>
    </row>
    <row r="1243" ht="15.6" spans="1:12">
      <c r="A1243" s="29" t="s">
        <v>462</v>
      </c>
      <c r="B1243" s="29" t="s">
        <v>132</v>
      </c>
      <c r="C1243" s="29" t="s">
        <v>1449</v>
      </c>
      <c r="D1243" s="29">
        <v>0.714932</v>
      </c>
      <c r="E1243" s="29">
        <v>124.324618</v>
      </c>
      <c r="F1243" s="27"/>
      <c r="G1243" s="27"/>
      <c r="H1243" s="27"/>
      <c r="I1243" s="27"/>
      <c r="J1243" s="27"/>
      <c r="K1243" s="27"/>
      <c r="L1243" s="27"/>
    </row>
    <row r="1244" ht="15.6" spans="1:12">
      <c r="A1244" s="29" t="s">
        <v>462</v>
      </c>
      <c r="B1244" s="29" t="s">
        <v>132</v>
      </c>
      <c r="C1244" s="29" t="s">
        <v>1450</v>
      </c>
      <c r="D1244" s="29">
        <v>0.717818</v>
      </c>
      <c r="E1244" s="29">
        <v>124.331136</v>
      </c>
      <c r="F1244" s="27"/>
      <c r="G1244" s="27"/>
      <c r="H1244" s="27"/>
      <c r="I1244" s="27"/>
      <c r="J1244" s="27"/>
      <c r="K1244" s="27"/>
      <c r="L1244" s="27"/>
    </row>
    <row r="1245" ht="15.6" spans="1:12">
      <c r="A1245" s="29" t="s">
        <v>462</v>
      </c>
      <c r="B1245" s="29" t="s">
        <v>132</v>
      </c>
      <c r="C1245" s="29" t="s">
        <v>1451</v>
      </c>
      <c r="D1245" s="29">
        <v>0.723697</v>
      </c>
      <c r="E1245" s="29">
        <v>124.32723</v>
      </c>
      <c r="F1245" s="27"/>
      <c r="G1245" s="27"/>
      <c r="H1245" s="27"/>
      <c r="I1245" s="27"/>
      <c r="J1245" s="27"/>
      <c r="K1245" s="27"/>
      <c r="L1245" s="27"/>
    </row>
    <row r="1246" ht="15.6" spans="1:12">
      <c r="A1246" s="29" t="s">
        <v>1452</v>
      </c>
      <c r="B1246" s="29" t="s">
        <v>4</v>
      </c>
      <c r="C1246" s="29" t="s">
        <v>1453</v>
      </c>
      <c r="D1246" s="29">
        <v>0.8829</v>
      </c>
      <c r="E1246" s="29">
        <v>123.48962</v>
      </c>
      <c r="F1246" s="27"/>
      <c r="G1246" s="27"/>
      <c r="H1246" s="27"/>
      <c r="I1246" s="27"/>
      <c r="J1246" s="27"/>
      <c r="K1246" s="27"/>
      <c r="L1246" s="27"/>
    </row>
    <row r="1247" ht="15.6" spans="1:12">
      <c r="A1247" s="29" t="s">
        <v>486</v>
      </c>
      <c r="B1247" s="29" t="s">
        <v>132</v>
      </c>
      <c r="C1247" s="29" t="s">
        <v>1454</v>
      </c>
      <c r="D1247" s="29">
        <v>0.762633</v>
      </c>
      <c r="E1247" s="29">
        <v>124.316217</v>
      </c>
      <c r="F1247" s="27"/>
      <c r="G1247" s="27"/>
      <c r="H1247" s="27"/>
      <c r="I1247" s="27"/>
      <c r="J1247" s="27"/>
      <c r="K1247" s="27"/>
      <c r="L1247" s="27"/>
    </row>
    <row r="1248" ht="15.6" spans="1:12">
      <c r="A1248" s="29" t="s">
        <v>886</v>
      </c>
      <c r="B1248" s="29" t="s">
        <v>132</v>
      </c>
      <c r="C1248" s="29" t="s">
        <v>1455</v>
      </c>
      <c r="D1248" s="29">
        <v>0.732667</v>
      </c>
      <c r="E1248" s="29">
        <v>124.28395</v>
      </c>
      <c r="F1248" s="27"/>
      <c r="G1248" s="27"/>
      <c r="H1248" s="27"/>
      <c r="I1248" s="27"/>
      <c r="J1248" s="27"/>
      <c r="K1248" s="27"/>
      <c r="L1248" s="27"/>
    </row>
    <row r="1249" ht="15.6" spans="1:12">
      <c r="A1249" s="29" t="s">
        <v>1053</v>
      </c>
      <c r="B1249" s="29" t="s">
        <v>132</v>
      </c>
      <c r="C1249" s="29" t="s">
        <v>1456</v>
      </c>
      <c r="D1249" s="29">
        <v>0.716491</v>
      </c>
      <c r="E1249" s="29">
        <v>124.278283</v>
      </c>
      <c r="F1249" s="27"/>
      <c r="G1249" s="27"/>
      <c r="H1249" s="27"/>
      <c r="I1249" s="27"/>
      <c r="J1249" s="27"/>
      <c r="K1249" s="27"/>
      <c r="L1249" s="27"/>
    </row>
    <row r="1250" ht="15.6" spans="1:12">
      <c r="A1250" s="29" t="s">
        <v>132</v>
      </c>
      <c r="B1250" s="29" t="s">
        <v>132</v>
      </c>
      <c r="C1250" s="29" t="s">
        <v>1457</v>
      </c>
      <c r="D1250" s="29">
        <v>0.81405</v>
      </c>
      <c r="E1250" s="29">
        <v>124.200567</v>
      </c>
      <c r="F1250" s="27"/>
      <c r="G1250" s="27"/>
      <c r="H1250" s="27"/>
      <c r="I1250" s="27"/>
      <c r="J1250" s="27"/>
      <c r="K1250" s="27"/>
      <c r="L1250" s="27"/>
    </row>
    <row r="1251" ht="15.6" spans="1:12">
      <c r="A1251" s="29" t="s">
        <v>528</v>
      </c>
      <c r="B1251" s="29" t="s">
        <v>132</v>
      </c>
      <c r="C1251" s="29" t="s">
        <v>1458</v>
      </c>
      <c r="D1251" s="29">
        <v>0.776257</v>
      </c>
      <c r="E1251" s="29">
        <v>124.294814</v>
      </c>
      <c r="F1251" s="27"/>
      <c r="G1251" s="27"/>
      <c r="H1251" s="27"/>
      <c r="I1251" s="27"/>
      <c r="J1251" s="27"/>
      <c r="K1251" s="27"/>
      <c r="L1251" s="27"/>
    </row>
    <row r="1252" ht="15.6" spans="1:12">
      <c r="A1252" s="29" t="s">
        <v>528</v>
      </c>
      <c r="B1252" s="29" t="s">
        <v>132</v>
      </c>
      <c r="C1252" s="29" t="s">
        <v>1459</v>
      </c>
      <c r="D1252" s="29">
        <v>0.772313</v>
      </c>
      <c r="E1252" s="29">
        <v>124.300781</v>
      </c>
      <c r="F1252" s="27"/>
      <c r="G1252" s="27"/>
      <c r="H1252" s="27"/>
      <c r="I1252" s="27"/>
      <c r="J1252" s="27"/>
      <c r="K1252" s="27"/>
      <c r="L1252" s="27"/>
    </row>
    <row r="1253" ht="15.6" spans="1:12">
      <c r="A1253" s="29" t="s">
        <v>843</v>
      </c>
      <c r="B1253" s="29" t="s">
        <v>132</v>
      </c>
      <c r="C1253" s="29" t="s">
        <v>1460</v>
      </c>
      <c r="D1253" s="29">
        <v>0.762005</v>
      </c>
      <c r="E1253" s="29">
        <v>124.302433</v>
      </c>
      <c r="F1253" s="27"/>
      <c r="G1253" s="27"/>
      <c r="H1253" s="27"/>
      <c r="I1253" s="27"/>
      <c r="J1253" s="27"/>
      <c r="K1253" s="27"/>
      <c r="L1253" s="27"/>
    </row>
    <row r="1254" ht="15.6" spans="1:12">
      <c r="A1254" s="29" t="s">
        <v>410</v>
      </c>
      <c r="B1254" s="29" t="s">
        <v>132</v>
      </c>
      <c r="C1254" s="29" t="s">
        <v>1461</v>
      </c>
      <c r="D1254" s="29">
        <v>0.756433</v>
      </c>
      <c r="E1254" s="29">
        <v>124.302933</v>
      </c>
      <c r="F1254" s="27"/>
      <c r="G1254" s="27"/>
      <c r="H1254" s="27"/>
      <c r="I1254" s="27"/>
      <c r="J1254" s="27"/>
      <c r="K1254" s="27"/>
      <c r="L1254" s="27"/>
    </row>
    <row r="1255" ht="15.6" spans="1:12">
      <c r="A1255" s="29" t="s">
        <v>462</v>
      </c>
      <c r="B1255" s="29" t="s">
        <v>132</v>
      </c>
      <c r="C1255" s="29" t="s">
        <v>1462</v>
      </c>
      <c r="D1255" s="29">
        <v>0.733449</v>
      </c>
      <c r="E1255" s="29">
        <v>124.312954</v>
      </c>
      <c r="F1255" s="27"/>
      <c r="G1255" s="27"/>
      <c r="H1255" s="27"/>
      <c r="I1255" s="27"/>
      <c r="J1255" s="27"/>
      <c r="K1255" s="27"/>
      <c r="L1255" s="27"/>
    </row>
    <row r="1256" ht="15.6" spans="1:12">
      <c r="A1256" s="29" t="s">
        <v>462</v>
      </c>
      <c r="B1256" s="29" t="s">
        <v>132</v>
      </c>
      <c r="C1256" s="29" t="s">
        <v>1463</v>
      </c>
      <c r="D1256" s="29">
        <v>0.73089</v>
      </c>
      <c r="E1256" s="29">
        <v>124.31478</v>
      </c>
      <c r="F1256" s="27"/>
      <c r="G1256" s="27"/>
      <c r="H1256" s="27"/>
      <c r="I1256" s="27"/>
      <c r="J1256" s="27"/>
      <c r="K1256" s="27"/>
      <c r="L1256" s="27"/>
    </row>
    <row r="1257" ht="15.6" spans="1:12">
      <c r="A1257" s="29" t="s">
        <v>131</v>
      </c>
      <c r="B1257" s="29" t="s">
        <v>131</v>
      </c>
      <c r="C1257" s="29" t="s">
        <v>1464</v>
      </c>
      <c r="D1257" s="29">
        <v>0.57557</v>
      </c>
      <c r="E1257" s="29">
        <v>124.08277</v>
      </c>
      <c r="F1257" s="27"/>
      <c r="G1257" s="27"/>
      <c r="H1257" s="27"/>
      <c r="I1257" s="27"/>
      <c r="J1257" s="27"/>
      <c r="K1257" s="27"/>
      <c r="L1257" s="27"/>
    </row>
    <row r="1258" ht="15.6" spans="1:12">
      <c r="A1258" s="29" t="s">
        <v>131</v>
      </c>
      <c r="B1258" s="29" t="s">
        <v>131</v>
      </c>
      <c r="C1258" s="29" t="s">
        <v>1465</v>
      </c>
      <c r="D1258" s="29">
        <v>0.575339</v>
      </c>
      <c r="E1258" s="29">
        <v>124.088458</v>
      </c>
      <c r="F1258" s="27"/>
      <c r="G1258" s="27"/>
      <c r="H1258" s="27"/>
      <c r="I1258" s="27"/>
      <c r="J1258" s="27"/>
      <c r="K1258" s="27"/>
      <c r="L1258" s="27"/>
    </row>
    <row r="1259" ht="15.6" spans="1:12">
      <c r="A1259" s="29" t="s">
        <v>131</v>
      </c>
      <c r="B1259" s="29" t="s">
        <v>131</v>
      </c>
      <c r="C1259" s="29" t="s">
        <v>1466</v>
      </c>
      <c r="D1259" s="29">
        <v>0.56606</v>
      </c>
      <c r="E1259" s="29">
        <v>123.97866</v>
      </c>
      <c r="F1259" s="27"/>
      <c r="G1259" s="27"/>
      <c r="H1259" s="27"/>
      <c r="I1259" s="27"/>
      <c r="J1259" s="27"/>
      <c r="K1259" s="27"/>
      <c r="L1259" s="27"/>
    </row>
    <row r="1260" ht="15.6" spans="1:12">
      <c r="A1260" s="29" t="s">
        <v>131</v>
      </c>
      <c r="B1260" s="29" t="s">
        <v>131</v>
      </c>
      <c r="C1260" s="29" t="s">
        <v>1467</v>
      </c>
      <c r="D1260" s="29">
        <v>0.56254</v>
      </c>
      <c r="E1260" s="29">
        <v>123.97231</v>
      </c>
      <c r="F1260" s="27"/>
      <c r="G1260" s="27"/>
      <c r="H1260" s="27"/>
      <c r="I1260" s="27"/>
      <c r="J1260" s="27"/>
      <c r="K1260" s="27"/>
      <c r="L1260" s="27"/>
    </row>
    <row r="1261" ht="15.6" spans="1:12">
      <c r="A1261" s="29" t="s">
        <v>131</v>
      </c>
      <c r="B1261" s="29" t="s">
        <v>131</v>
      </c>
      <c r="C1261" s="29" t="s">
        <v>1468</v>
      </c>
      <c r="D1261" s="29">
        <v>0.72078</v>
      </c>
      <c r="E1261" s="29">
        <v>124.14127</v>
      </c>
      <c r="F1261" s="27"/>
      <c r="G1261" s="27"/>
      <c r="H1261" s="27"/>
      <c r="I1261" s="27"/>
      <c r="J1261" s="27"/>
      <c r="K1261" s="27"/>
      <c r="L1261" s="27"/>
    </row>
    <row r="1262" ht="15.6" spans="1:12">
      <c r="A1262" s="29" t="s">
        <v>131</v>
      </c>
      <c r="B1262" s="29" t="s">
        <v>131</v>
      </c>
      <c r="C1262" s="29" t="s">
        <v>1469</v>
      </c>
      <c r="D1262" s="29">
        <v>0.663214</v>
      </c>
      <c r="E1262" s="29">
        <v>124.115651</v>
      </c>
      <c r="F1262" s="27"/>
      <c r="G1262" s="27"/>
      <c r="H1262" s="27"/>
      <c r="I1262" s="27"/>
      <c r="J1262" s="27"/>
      <c r="K1262" s="27"/>
      <c r="L1262" s="27"/>
    </row>
    <row r="1263" ht="15.6" spans="1:12">
      <c r="A1263" s="29" t="s">
        <v>131</v>
      </c>
      <c r="B1263" s="29" t="s">
        <v>131</v>
      </c>
      <c r="C1263" s="29" t="s">
        <v>1470</v>
      </c>
      <c r="D1263" s="29">
        <v>0.660747</v>
      </c>
      <c r="E1263" s="29">
        <v>124.106015</v>
      </c>
      <c r="F1263" s="27"/>
      <c r="G1263" s="27"/>
      <c r="H1263" s="27"/>
      <c r="I1263" s="27"/>
      <c r="J1263" s="27"/>
      <c r="K1263" s="27"/>
      <c r="L1263" s="27"/>
    </row>
    <row r="1264" ht="15.6" spans="1:12">
      <c r="A1264" s="29" t="s">
        <v>131</v>
      </c>
      <c r="B1264" s="29" t="s">
        <v>131</v>
      </c>
      <c r="C1264" s="29" t="s">
        <v>1471</v>
      </c>
      <c r="D1264" s="29">
        <v>0.656674</v>
      </c>
      <c r="E1264" s="29">
        <v>124.100149</v>
      </c>
      <c r="F1264" s="27"/>
      <c r="G1264" s="27"/>
      <c r="H1264" s="27"/>
      <c r="I1264" s="27"/>
      <c r="J1264" s="27"/>
      <c r="K1264" s="27"/>
      <c r="L1264" s="27"/>
    </row>
    <row r="1265" ht="15.6" spans="1:12">
      <c r="A1265" s="29" t="s">
        <v>131</v>
      </c>
      <c r="B1265" s="29" t="s">
        <v>131</v>
      </c>
      <c r="C1265" s="29" t="s">
        <v>1472</v>
      </c>
      <c r="D1265" s="29">
        <v>0.608471</v>
      </c>
      <c r="E1265" s="29">
        <v>124.059014</v>
      </c>
      <c r="F1265" s="27"/>
      <c r="G1265" s="27"/>
      <c r="H1265" s="27"/>
      <c r="I1265" s="27"/>
      <c r="J1265" s="27"/>
      <c r="K1265" s="27"/>
      <c r="L1265" s="27"/>
    </row>
    <row r="1266" ht="15.6" spans="1:12">
      <c r="A1266" s="29" t="s">
        <v>131</v>
      </c>
      <c r="B1266" s="29" t="s">
        <v>131</v>
      </c>
      <c r="C1266" s="29" t="s">
        <v>1473</v>
      </c>
      <c r="D1266" s="29">
        <v>0.595222</v>
      </c>
      <c r="E1266" s="29">
        <v>124.048946</v>
      </c>
      <c r="F1266" s="27"/>
      <c r="G1266" s="27"/>
      <c r="H1266" s="27"/>
      <c r="I1266" s="27"/>
      <c r="J1266" s="27"/>
      <c r="K1266" s="27"/>
      <c r="L1266" s="27"/>
    </row>
    <row r="1267" ht="15.6" spans="1:12">
      <c r="A1267" s="29" t="s">
        <v>131</v>
      </c>
      <c r="B1267" s="29" t="s">
        <v>131</v>
      </c>
      <c r="C1267" s="29" t="s">
        <v>1474</v>
      </c>
      <c r="D1267" s="29">
        <v>0.52278</v>
      </c>
      <c r="E1267" s="29">
        <v>123.9578</v>
      </c>
      <c r="F1267" s="27"/>
      <c r="G1267" s="27"/>
      <c r="H1267" s="27"/>
      <c r="I1267" s="27"/>
      <c r="J1267" s="27"/>
      <c r="K1267" s="27"/>
      <c r="L1267" s="27"/>
    </row>
    <row r="1268" ht="15.6" spans="1:12">
      <c r="A1268" s="29" t="s">
        <v>131</v>
      </c>
      <c r="B1268" s="29" t="s">
        <v>131</v>
      </c>
      <c r="C1268" s="29" t="s">
        <v>1475</v>
      </c>
      <c r="D1268" s="29">
        <v>0.52153</v>
      </c>
      <c r="E1268" s="29">
        <v>123.95315</v>
      </c>
      <c r="F1268" s="27"/>
      <c r="G1268" s="27"/>
      <c r="H1268" s="27"/>
      <c r="I1268" s="27"/>
      <c r="J1268" s="27"/>
      <c r="K1268" s="27"/>
      <c r="L1268" s="27"/>
    </row>
    <row r="1269" ht="15.6" spans="1:12">
      <c r="A1269" s="29" t="s">
        <v>131</v>
      </c>
      <c r="B1269" s="29" t="s">
        <v>131</v>
      </c>
      <c r="C1269" s="29" t="s">
        <v>1476</v>
      </c>
      <c r="D1269" s="29">
        <v>0.525634</v>
      </c>
      <c r="E1269" s="29">
        <v>123.919309</v>
      </c>
      <c r="F1269" s="27"/>
      <c r="G1269" s="27"/>
      <c r="H1269" s="27"/>
      <c r="I1269" s="27"/>
      <c r="J1269" s="27"/>
      <c r="K1269" s="27"/>
      <c r="L1269" s="27"/>
    </row>
    <row r="1270" ht="15.6" spans="1:12">
      <c r="A1270" s="29" t="s">
        <v>131</v>
      </c>
      <c r="B1270" s="29" t="s">
        <v>131</v>
      </c>
      <c r="C1270" s="29" t="s">
        <v>1477</v>
      </c>
      <c r="D1270" s="29">
        <v>0.546167</v>
      </c>
      <c r="E1270" s="29">
        <v>123.921972</v>
      </c>
      <c r="F1270" s="27"/>
      <c r="G1270" s="27"/>
      <c r="H1270" s="27"/>
      <c r="I1270" s="27"/>
      <c r="J1270" s="27"/>
      <c r="K1270" s="27"/>
      <c r="L1270" s="27"/>
    </row>
    <row r="1271" ht="15.6" spans="1:12">
      <c r="A1271" s="29" t="s">
        <v>226</v>
      </c>
      <c r="B1271" s="29" t="s">
        <v>101</v>
      </c>
      <c r="C1271" s="29" t="s">
        <v>1478</v>
      </c>
      <c r="D1271" s="29">
        <v>0.85305</v>
      </c>
      <c r="E1271" s="29">
        <v>124.14516</v>
      </c>
      <c r="F1271" s="27"/>
      <c r="G1271" s="27"/>
      <c r="H1271" s="27"/>
      <c r="I1271" s="27"/>
      <c r="J1271" s="27"/>
      <c r="K1271" s="27"/>
      <c r="L1271" s="27"/>
    </row>
    <row r="1272" ht="15.6" spans="1:12">
      <c r="A1272" s="29" t="s">
        <v>226</v>
      </c>
      <c r="B1272" s="29" t="s">
        <v>101</v>
      </c>
      <c r="C1272" s="29" t="s">
        <v>1479</v>
      </c>
      <c r="D1272" s="29">
        <v>0.83463</v>
      </c>
      <c r="E1272" s="29">
        <v>124.17016</v>
      </c>
      <c r="F1272" s="27"/>
      <c r="G1272" s="27"/>
      <c r="H1272" s="27"/>
      <c r="I1272" s="27"/>
      <c r="J1272" s="27"/>
      <c r="K1272" s="27"/>
      <c r="L1272" s="27"/>
    </row>
    <row r="1273" ht="15.6" spans="1:12">
      <c r="A1273" s="29" t="s">
        <v>226</v>
      </c>
      <c r="B1273" s="29" t="s">
        <v>101</v>
      </c>
      <c r="C1273" s="29" t="s">
        <v>1480</v>
      </c>
      <c r="D1273" s="29">
        <v>0.87026</v>
      </c>
      <c r="E1273" s="29">
        <v>123.99807</v>
      </c>
      <c r="F1273" s="27"/>
      <c r="G1273" s="27"/>
      <c r="H1273" s="27"/>
      <c r="I1273" s="27"/>
      <c r="J1273" s="27"/>
      <c r="K1273" s="27"/>
      <c r="L1273" s="27"/>
    </row>
    <row r="1274" ht="15.6" spans="1:12">
      <c r="A1274" s="29" t="s">
        <v>226</v>
      </c>
      <c r="B1274" s="29" t="s">
        <v>101</v>
      </c>
      <c r="C1274" s="29" t="s">
        <v>1481</v>
      </c>
      <c r="D1274" s="29">
        <v>0.87568</v>
      </c>
      <c r="E1274" s="29">
        <v>124.05265</v>
      </c>
      <c r="F1274" s="27"/>
      <c r="G1274" s="27"/>
      <c r="H1274" s="27"/>
      <c r="I1274" s="27"/>
      <c r="J1274" s="27"/>
      <c r="K1274" s="27"/>
      <c r="L1274" s="27"/>
    </row>
    <row r="1275" ht="15.6" spans="1:12">
      <c r="A1275" s="29" t="s">
        <v>136</v>
      </c>
      <c r="B1275" s="29" t="s">
        <v>132</v>
      </c>
      <c r="C1275" s="29" t="s">
        <v>1482</v>
      </c>
      <c r="D1275" s="29">
        <v>0.703833</v>
      </c>
      <c r="E1275" s="29">
        <v>124.317533</v>
      </c>
      <c r="F1275" s="27"/>
      <c r="G1275" s="27"/>
      <c r="H1275" s="27"/>
      <c r="I1275" s="27"/>
      <c r="J1275" s="27"/>
      <c r="K1275" s="27"/>
      <c r="L1275" s="27"/>
    </row>
    <row r="1276" ht="15.6" spans="1:12">
      <c r="A1276" s="29" t="s">
        <v>136</v>
      </c>
      <c r="B1276" s="29" t="s">
        <v>132</v>
      </c>
      <c r="C1276" s="29" t="s">
        <v>1483</v>
      </c>
      <c r="D1276" s="29">
        <v>0.701817</v>
      </c>
      <c r="E1276" s="29">
        <v>124.32545</v>
      </c>
      <c r="F1276" s="27"/>
      <c r="G1276" s="27"/>
      <c r="H1276" s="27"/>
      <c r="I1276" s="27"/>
      <c r="J1276" s="27"/>
      <c r="K1276" s="27"/>
      <c r="L1276" s="27"/>
    </row>
    <row r="1277" ht="15.6" spans="1:12">
      <c r="A1277" s="29" t="s">
        <v>136</v>
      </c>
      <c r="B1277" s="29" t="s">
        <v>132</v>
      </c>
      <c r="C1277" s="29" t="s">
        <v>1484</v>
      </c>
      <c r="D1277" s="29">
        <v>0.703433</v>
      </c>
      <c r="E1277" s="29">
        <v>124.3006</v>
      </c>
      <c r="F1277" s="27"/>
      <c r="G1277" s="27"/>
      <c r="H1277" s="27"/>
      <c r="I1277" s="27"/>
      <c r="J1277" s="27"/>
      <c r="K1277" s="27"/>
      <c r="L1277" s="27"/>
    </row>
    <row r="1278" ht="15.6" spans="1:12">
      <c r="A1278" s="29" t="s">
        <v>136</v>
      </c>
      <c r="B1278" s="29" t="s">
        <v>132</v>
      </c>
      <c r="C1278" s="29" t="s">
        <v>1485</v>
      </c>
      <c r="D1278" s="29">
        <v>0.705498</v>
      </c>
      <c r="E1278" s="29">
        <v>124.293699</v>
      </c>
      <c r="F1278" s="27"/>
      <c r="G1278" s="27"/>
      <c r="H1278" s="27"/>
      <c r="I1278" s="27"/>
      <c r="J1278" s="27"/>
      <c r="K1278" s="27"/>
      <c r="L1278" s="27"/>
    </row>
    <row r="1279" ht="15.6" spans="1:12">
      <c r="A1279" s="29" t="s">
        <v>136</v>
      </c>
      <c r="B1279" s="29" t="s">
        <v>132</v>
      </c>
      <c r="C1279" s="29" t="s">
        <v>1486</v>
      </c>
      <c r="D1279" s="29">
        <v>0.709399</v>
      </c>
      <c r="E1279" s="29">
        <v>124.287256</v>
      </c>
      <c r="F1279" s="27"/>
      <c r="G1279" s="27"/>
      <c r="H1279" s="27"/>
      <c r="I1279" s="27"/>
      <c r="J1279" s="27"/>
      <c r="K1279" s="27"/>
      <c r="L1279" s="27"/>
    </row>
    <row r="1280" ht="15.6" spans="1:12">
      <c r="A1280" s="29" t="s">
        <v>136</v>
      </c>
      <c r="B1280" s="29" t="s">
        <v>132</v>
      </c>
      <c r="C1280" s="29" t="s">
        <v>1487</v>
      </c>
      <c r="D1280" s="29">
        <v>0.725547</v>
      </c>
      <c r="E1280" s="29">
        <v>124.303328</v>
      </c>
      <c r="F1280" s="27"/>
      <c r="G1280" s="27"/>
      <c r="H1280" s="27"/>
      <c r="I1280" s="27"/>
      <c r="J1280" s="27"/>
      <c r="K1280" s="27"/>
      <c r="L1280" s="27"/>
    </row>
    <row r="1281" ht="15.6" spans="1:12">
      <c r="A1281" s="29" t="s">
        <v>462</v>
      </c>
      <c r="B1281" s="29" t="s">
        <v>132</v>
      </c>
      <c r="C1281" s="29" t="s">
        <v>1488</v>
      </c>
      <c r="D1281" s="29">
        <v>0.736841232</v>
      </c>
      <c r="E1281" s="29">
        <v>124.3373404868</v>
      </c>
      <c r="F1281" s="27"/>
      <c r="G1281" s="27"/>
      <c r="H1281" s="27"/>
      <c r="I1281" s="27"/>
      <c r="J1281" s="27"/>
      <c r="K1281" s="27"/>
      <c r="L1281" s="27"/>
    </row>
    <row r="1282" ht="15.6" spans="1:12">
      <c r="A1282" s="29" t="s">
        <v>462</v>
      </c>
      <c r="B1282" s="29" t="s">
        <v>132</v>
      </c>
      <c r="C1282" s="29" t="s">
        <v>1489</v>
      </c>
      <c r="D1282" s="29">
        <v>0.738279384</v>
      </c>
      <c r="E1282" s="29">
        <v>124.3436479808</v>
      </c>
      <c r="F1282" s="27"/>
      <c r="G1282" s="27"/>
      <c r="H1282" s="27"/>
      <c r="I1282" s="27"/>
      <c r="J1282" s="27"/>
      <c r="K1282" s="27"/>
      <c r="L1282" s="27"/>
    </row>
    <row r="1283" ht="15.6" spans="1:12">
      <c r="A1283" s="29" t="s">
        <v>1490</v>
      </c>
      <c r="B1283" s="29" t="s">
        <v>131</v>
      </c>
      <c r="C1283" s="29" t="s">
        <v>1491</v>
      </c>
      <c r="D1283" s="29">
        <v>0.8288</v>
      </c>
      <c r="E1283" s="29">
        <v>123.78448</v>
      </c>
      <c r="F1283" s="27"/>
      <c r="G1283" s="27"/>
      <c r="H1283" s="27"/>
      <c r="I1283" s="27"/>
      <c r="J1283" s="27"/>
      <c r="K1283" s="27"/>
      <c r="L1283" s="27"/>
    </row>
    <row r="1284" ht="15.6" spans="1:12">
      <c r="A1284" s="29" t="s">
        <v>720</v>
      </c>
      <c r="B1284" s="29" t="s">
        <v>131</v>
      </c>
      <c r="C1284" s="29" t="s">
        <v>1492</v>
      </c>
      <c r="D1284" s="29">
        <v>0.8289</v>
      </c>
      <c r="E1284" s="29">
        <v>123.77192</v>
      </c>
      <c r="F1284" s="27"/>
      <c r="G1284" s="27"/>
      <c r="H1284" s="27"/>
      <c r="I1284" s="27"/>
      <c r="J1284" s="27"/>
      <c r="K1284" s="27"/>
      <c r="L1284" s="27"/>
    </row>
    <row r="1285" ht="15.6" spans="1:12">
      <c r="A1285" s="29" t="s">
        <v>1493</v>
      </c>
      <c r="B1285" s="29" t="s">
        <v>4</v>
      </c>
      <c r="C1285" s="29" t="s">
        <v>1494</v>
      </c>
      <c r="D1285" s="29">
        <v>0.87527</v>
      </c>
      <c r="E1285" s="29">
        <v>123.68092</v>
      </c>
      <c r="F1285" s="27"/>
      <c r="G1285" s="27"/>
      <c r="H1285" s="27"/>
      <c r="I1285" s="27"/>
      <c r="J1285" s="27"/>
      <c r="K1285" s="27"/>
      <c r="L1285" s="27"/>
    </row>
    <row r="1286" ht="15.6" spans="1:12">
      <c r="A1286" s="29" t="s">
        <v>1495</v>
      </c>
      <c r="B1286" s="29" t="s">
        <v>4</v>
      </c>
      <c r="C1286" s="29" t="s">
        <v>1496</v>
      </c>
      <c r="D1286" s="29">
        <v>0.84272</v>
      </c>
      <c r="E1286" s="29">
        <v>123.66082</v>
      </c>
      <c r="F1286" s="27"/>
      <c r="G1286" s="27"/>
      <c r="H1286" s="27"/>
      <c r="I1286" s="27"/>
      <c r="J1286" s="27"/>
      <c r="K1286" s="27"/>
      <c r="L1286" s="27"/>
    </row>
    <row r="1287" ht="15.6" spans="1:12">
      <c r="A1287" s="29" t="s">
        <v>638</v>
      </c>
      <c r="B1287" s="29" t="s">
        <v>4</v>
      </c>
      <c r="C1287" s="29" t="s">
        <v>1497</v>
      </c>
      <c r="D1287" s="29">
        <v>0.88383</v>
      </c>
      <c r="E1287" s="29">
        <v>123.64057</v>
      </c>
      <c r="F1287" s="27"/>
      <c r="G1287" s="27"/>
      <c r="H1287" s="27"/>
      <c r="I1287" s="27"/>
      <c r="J1287" s="27"/>
      <c r="K1287" s="27"/>
      <c r="L1287" s="27"/>
    </row>
    <row r="1288" ht="15.6" spans="1:12">
      <c r="A1288" s="29" t="s">
        <v>1498</v>
      </c>
      <c r="B1288" s="29" t="s">
        <v>4</v>
      </c>
      <c r="C1288" s="29" t="s">
        <v>1499</v>
      </c>
      <c r="D1288" s="29">
        <v>0.87485</v>
      </c>
      <c r="E1288" s="29">
        <v>123.55367</v>
      </c>
      <c r="F1288" s="27"/>
      <c r="G1288" s="27"/>
      <c r="H1288" s="27"/>
      <c r="I1288" s="27"/>
      <c r="J1288" s="27"/>
      <c r="K1288" s="27"/>
      <c r="L1288" s="27"/>
    </row>
    <row r="1289" ht="15.6" spans="1:12">
      <c r="A1289" s="29" t="s">
        <v>1500</v>
      </c>
      <c r="B1289" s="29" t="s">
        <v>4</v>
      </c>
      <c r="C1289" s="29" t="s">
        <v>1501</v>
      </c>
      <c r="D1289" s="29">
        <v>0.84398</v>
      </c>
      <c r="E1289" s="29">
        <v>123.5587</v>
      </c>
      <c r="F1289" s="27"/>
      <c r="G1289" s="27"/>
      <c r="H1289" s="27"/>
      <c r="I1289" s="27"/>
      <c r="J1289" s="27"/>
      <c r="K1289" s="27"/>
      <c r="L1289" s="27"/>
    </row>
    <row r="1290" ht="15.6" spans="1:12">
      <c r="A1290" s="29" t="s">
        <v>672</v>
      </c>
      <c r="B1290" s="29" t="s">
        <v>4</v>
      </c>
      <c r="C1290" s="29" t="s">
        <v>1502</v>
      </c>
      <c r="D1290" s="29">
        <v>0.90438</v>
      </c>
      <c r="E1290" s="29">
        <v>123.15388</v>
      </c>
      <c r="F1290" s="27"/>
      <c r="G1290" s="27"/>
      <c r="H1290" s="27"/>
      <c r="I1290" s="27"/>
      <c r="J1290" s="27"/>
      <c r="K1290" s="27"/>
      <c r="L1290" s="27"/>
    </row>
    <row r="1291" ht="15.6" spans="1:12">
      <c r="A1291" s="29" t="s">
        <v>663</v>
      </c>
      <c r="B1291" s="29" t="s">
        <v>4</v>
      </c>
      <c r="C1291" s="29" t="s">
        <v>1503</v>
      </c>
      <c r="D1291" s="29">
        <v>0.91773</v>
      </c>
      <c r="E1291" s="29">
        <v>123.134</v>
      </c>
      <c r="F1291" s="27"/>
      <c r="G1291" s="27"/>
      <c r="H1291" s="27"/>
      <c r="I1291" s="27"/>
      <c r="J1291" s="27"/>
      <c r="K1291" s="27"/>
      <c r="L1291" s="27"/>
    </row>
    <row r="1292" ht="15.6" spans="1:12">
      <c r="A1292" s="29" t="s">
        <v>607</v>
      </c>
      <c r="B1292" s="29" t="s">
        <v>4</v>
      </c>
      <c r="C1292" s="29" t="s">
        <v>1504</v>
      </c>
      <c r="D1292" s="29">
        <v>0.9069</v>
      </c>
      <c r="E1292" s="29">
        <v>123.1219</v>
      </c>
      <c r="F1292" s="27"/>
      <c r="G1292" s="27"/>
      <c r="H1292" s="27"/>
      <c r="I1292" s="27"/>
      <c r="J1292" s="27"/>
      <c r="K1292" s="27"/>
      <c r="L1292" s="27"/>
    </row>
    <row r="1293" ht="15.6" spans="1:12">
      <c r="A1293" s="29" t="s">
        <v>462</v>
      </c>
      <c r="B1293" s="29" t="s">
        <v>132</v>
      </c>
      <c r="C1293" s="29" t="s">
        <v>1505</v>
      </c>
      <c r="D1293" s="29">
        <v>0.718209</v>
      </c>
      <c r="E1293" s="29">
        <v>124.319906</v>
      </c>
      <c r="F1293" s="27"/>
      <c r="G1293" s="27"/>
      <c r="H1293" s="27"/>
      <c r="I1293" s="27"/>
      <c r="J1293" s="27"/>
      <c r="K1293" s="27"/>
      <c r="L1293" s="27"/>
    </row>
    <row r="1294" ht="15.6" spans="1:12">
      <c r="A1294" s="29" t="s">
        <v>497</v>
      </c>
      <c r="B1294" s="29" t="s">
        <v>101</v>
      </c>
      <c r="C1294" s="29" t="s">
        <v>1506</v>
      </c>
      <c r="D1294" s="29">
        <v>1.01668</v>
      </c>
      <c r="E1294" s="29">
        <v>124.3084</v>
      </c>
      <c r="F1294" s="27"/>
      <c r="G1294" s="27"/>
      <c r="H1294" s="27"/>
      <c r="I1294" s="27"/>
      <c r="J1294" s="27"/>
      <c r="K1294" s="27"/>
      <c r="L1294" s="27"/>
    </row>
    <row r="1295" ht="15.6" spans="1:12">
      <c r="A1295" s="29" t="s">
        <v>497</v>
      </c>
      <c r="B1295" s="29" t="s">
        <v>101</v>
      </c>
      <c r="C1295" s="29" t="s">
        <v>1507</v>
      </c>
      <c r="D1295" s="29">
        <v>1.02953</v>
      </c>
      <c r="E1295" s="29">
        <v>124.30875</v>
      </c>
      <c r="F1295" s="27"/>
      <c r="G1295" s="27"/>
      <c r="H1295" s="27"/>
      <c r="I1295" s="27"/>
      <c r="J1295" s="27"/>
      <c r="K1295" s="27"/>
      <c r="L1295" s="27"/>
    </row>
    <row r="1296" ht="15.6" spans="1:12">
      <c r="A1296" s="29" t="s">
        <v>342</v>
      </c>
      <c r="B1296" s="29" t="s">
        <v>39</v>
      </c>
      <c r="C1296" s="29" t="s">
        <v>1508</v>
      </c>
      <c r="D1296" s="29">
        <v>1.05537</v>
      </c>
      <c r="E1296" s="29">
        <v>124.31561</v>
      </c>
      <c r="F1296" s="27"/>
      <c r="G1296" s="27"/>
      <c r="H1296" s="27"/>
      <c r="I1296" s="27"/>
      <c r="J1296" s="27"/>
      <c r="K1296" s="27"/>
      <c r="L1296" s="27"/>
    </row>
    <row r="1297" ht="15.6" spans="1:12">
      <c r="A1297" s="29" t="s">
        <v>324</v>
      </c>
      <c r="B1297" s="29" t="s">
        <v>101</v>
      </c>
      <c r="C1297" s="29" t="s">
        <v>1509</v>
      </c>
      <c r="D1297" s="29">
        <v>0.83281</v>
      </c>
      <c r="E1297" s="29">
        <v>124.0275</v>
      </c>
      <c r="F1297" s="27"/>
      <c r="G1297" s="27"/>
      <c r="H1297" s="27"/>
      <c r="I1297" s="27"/>
      <c r="J1297" s="27"/>
      <c r="K1297" s="27"/>
      <c r="L1297" s="27"/>
    </row>
    <row r="1298" ht="15.6" spans="1:12">
      <c r="A1298" s="29" t="s">
        <v>324</v>
      </c>
      <c r="B1298" s="29" t="s">
        <v>101</v>
      </c>
      <c r="C1298" s="29" t="s">
        <v>1510</v>
      </c>
      <c r="D1298" s="29">
        <v>0.82565</v>
      </c>
      <c r="E1298" s="29">
        <v>124.03965</v>
      </c>
      <c r="F1298" s="27"/>
      <c r="G1298" s="27"/>
      <c r="H1298" s="27"/>
      <c r="I1298" s="27"/>
      <c r="J1298" s="27"/>
      <c r="K1298" s="27"/>
      <c r="L1298" s="27"/>
    </row>
    <row r="1299" ht="15.6" spans="1:12">
      <c r="A1299" s="29" t="s">
        <v>226</v>
      </c>
      <c r="B1299" s="29" t="s">
        <v>101</v>
      </c>
      <c r="C1299" s="29" t="s">
        <v>1511</v>
      </c>
      <c r="D1299" s="29">
        <v>0.96681</v>
      </c>
      <c r="E1299" s="29">
        <v>124.19192</v>
      </c>
      <c r="F1299" s="27"/>
      <c r="G1299" s="27"/>
      <c r="H1299" s="27"/>
      <c r="I1299" s="27"/>
      <c r="J1299" s="27"/>
      <c r="K1299" s="27"/>
      <c r="L1299" s="27"/>
    </row>
    <row r="1300" ht="15.6" spans="1:12">
      <c r="A1300" s="29" t="s">
        <v>226</v>
      </c>
      <c r="B1300" s="29" t="s">
        <v>101</v>
      </c>
      <c r="C1300" s="29" t="s">
        <v>1512</v>
      </c>
      <c r="D1300" s="29">
        <v>0.86007</v>
      </c>
      <c r="E1300" s="29">
        <v>124.13451</v>
      </c>
      <c r="F1300" s="27"/>
      <c r="G1300" s="27"/>
      <c r="H1300" s="27"/>
      <c r="I1300" s="27"/>
      <c r="J1300" s="27"/>
      <c r="K1300" s="27"/>
      <c r="L1300" s="27"/>
    </row>
    <row r="1301" ht="15.6" spans="1:12">
      <c r="A1301" s="29" t="s">
        <v>342</v>
      </c>
      <c r="B1301" s="29" t="s">
        <v>39</v>
      </c>
      <c r="C1301" s="29" t="s">
        <v>1513</v>
      </c>
      <c r="D1301" s="29">
        <v>1.10963</v>
      </c>
      <c r="E1301" s="29">
        <v>124.34384</v>
      </c>
      <c r="F1301" s="27"/>
      <c r="G1301" s="27"/>
      <c r="H1301" s="27"/>
      <c r="I1301" s="27"/>
      <c r="J1301" s="27"/>
      <c r="K1301" s="27"/>
      <c r="L1301" s="27"/>
    </row>
    <row r="1302" ht="15.6" spans="1:12">
      <c r="A1302" s="29" t="s">
        <v>342</v>
      </c>
      <c r="B1302" s="29" t="s">
        <v>39</v>
      </c>
      <c r="C1302" s="29" t="s">
        <v>1514</v>
      </c>
      <c r="D1302" s="29">
        <v>1.11771</v>
      </c>
      <c r="E1302" s="29">
        <v>124.34223</v>
      </c>
      <c r="F1302" s="27"/>
      <c r="G1302" s="27"/>
      <c r="H1302" s="27"/>
      <c r="I1302" s="27"/>
      <c r="J1302" s="27"/>
      <c r="K1302" s="27"/>
      <c r="L1302" s="27"/>
    </row>
    <row r="1303" ht="15.6" spans="1:12">
      <c r="A1303" s="29" t="s">
        <v>136</v>
      </c>
      <c r="B1303" s="29" t="s">
        <v>136</v>
      </c>
      <c r="C1303" s="29" t="s">
        <v>1515</v>
      </c>
      <c r="D1303" s="29">
        <v>0.68579</v>
      </c>
      <c r="E1303" s="29">
        <v>124.32825</v>
      </c>
      <c r="F1303" s="27"/>
      <c r="G1303" s="27"/>
      <c r="H1303" s="27"/>
      <c r="I1303" s="27"/>
      <c r="J1303" s="27"/>
      <c r="K1303" s="27"/>
      <c r="L1303" s="27"/>
    </row>
    <row r="1304" ht="15.6" spans="1:12">
      <c r="A1304" s="29" t="s">
        <v>46</v>
      </c>
      <c r="B1304" s="29" t="s">
        <v>22</v>
      </c>
      <c r="C1304" s="29" t="s">
        <v>1516</v>
      </c>
      <c r="D1304" s="29">
        <v>0.35997</v>
      </c>
      <c r="E1304" s="29">
        <v>123.953588</v>
      </c>
      <c r="F1304" s="27"/>
      <c r="G1304" s="27"/>
      <c r="H1304" s="27"/>
      <c r="I1304" s="27"/>
      <c r="J1304" s="27"/>
      <c r="K1304" s="27"/>
      <c r="L1304" s="27"/>
    </row>
    <row r="1305" ht="15.6" spans="1:12">
      <c r="A1305" s="29" t="s">
        <v>1517</v>
      </c>
      <c r="B1305" s="29" t="s">
        <v>4</v>
      </c>
      <c r="C1305" s="29" t="s">
        <v>1518</v>
      </c>
      <c r="D1305" s="29">
        <v>0.91447</v>
      </c>
      <c r="E1305" s="29">
        <v>123.1273</v>
      </c>
      <c r="F1305" s="27"/>
      <c r="G1305" s="27"/>
      <c r="H1305" s="27"/>
      <c r="I1305" s="27"/>
      <c r="J1305" s="27"/>
      <c r="K1305" s="27"/>
      <c r="L1305" s="27"/>
    </row>
    <row r="1306" ht="15.6" spans="1:12">
      <c r="A1306" s="29" t="s">
        <v>136</v>
      </c>
      <c r="B1306" s="29" t="s">
        <v>132</v>
      </c>
      <c r="C1306" s="29" t="s">
        <v>1519</v>
      </c>
      <c r="D1306" s="29">
        <v>0.710595</v>
      </c>
      <c r="E1306" s="29">
        <v>124.303145</v>
      </c>
      <c r="F1306" s="27"/>
      <c r="G1306" s="27"/>
      <c r="H1306" s="27"/>
      <c r="I1306" s="27"/>
      <c r="J1306" s="27"/>
      <c r="K1306" s="27"/>
      <c r="L1306" s="27"/>
    </row>
    <row r="1307" ht="15.6" spans="1:12">
      <c r="A1307" s="29" t="s">
        <v>638</v>
      </c>
      <c r="B1307" s="29" t="s">
        <v>4</v>
      </c>
      <c r="C1307" s="29" t="s">
        <v>1520</v>
      </c>
      <c r="D1307" s="29">
        <v>0.88287</v>
      </c>
      <c r="E1307" s="29">
        <v>123.63357</v>
      </c>
      <c r="F1307" s="27"/>
      <c r="G1307" s="27"/>
      <c r="H1307" s="27"/>
      <c r="I1307" s="27"/>
      <c r="J1307" s="27"/>
      <c r="K1307" s="27"/>
      <c r="L1307" s="27"/>
    </row>
    <row r="1308" ht="15.6" spans="1:12">
      <c r="A1308" s="29" t="s">
        <v>136</v>
      </c>
      <c r="B1308" s="29" t="s">
        <v>132</v>
      </c>
      <c r="C1308" s="29" t="s">
        <v>1521</v>
      </c>
      <c r="D1308" s="29">
        <v>0.706441</v>
      </c>
      <c r="E1308" s="29">
        <v>124.273394</v>
      </c>
      <c r="F1308" s="27"/>
      <c r="G1308" s="27"/>
      <c r="H1308" s="27"/>
      <c r="I1308" s="27"/>
      <c r="J1308" s="27"/>
      <c r="K1308" s="27"/>
      <c r="L1308" s="27"/>
    </row>
    <row r="1309" ht="15.6" spans="1:12">
      <c r="A1309" s="29" t="s">
        <v>131</v>
      </c>
      <c r="B1309" s="29" t="s">
        <v>131</v>
      </c>
      <c r="C1309" s="29" t="s">
        <v>1522</v>
      </c>
      <c r="D1309" s="29">
        <v>0.619537</v>
      </c>
      <c r="E1309" s="29">
        <v>124.082525</v>
      </c>
      <c r="F1309" s="27"/>
      <c r="G1309" s="27"/>
      <c r="H1309" s="27"/>
      <c r="I1309" s="27"/>
      <c r="J1309" s="27"/>
      <c r="K1309" s="27"/>
      <c r="L1309" s="27"/>
    </row>
    <row r="1310" ht="15.6" spans="1:12">
      <c r="A1310" s="29" t="s">
        <v>131</v>
      </c>
      <c r="B1310" s="29" t="s">
        <v>131</v>
      </c>
      <c r="C1310" s="29" t="s">
        <v>1523</v>
      </c>
      <c r="D1310" s="29">
        <v>0.65487</v>
      </c>
      <c r="E1310" s="29">
        <v>124.16952</v>
      </c>
      <c r="F1310" s="27"/>
      <c r="G1310" s="27"/>
      <c r="H1310" s="27"/>
      <c r="I1310" s="27"/>
      <c r="J1310" s="27"/>
      <c r="K1310" s="27"/>
      <c r="L1310" s="27"/>
    </row>
    <row r="1311" ht="15.6" spans="1:12">
      <c r="A1311" s="29" t="s">
        <v>131</v>
      </c>
      <c r="B1311" s="29" t="s">
        <v>131</v>
      </c>
      <c r="C1311" s="29" t="s">
        <v>1524</v>
      </c>
      <c r="D1311" s="29">
        <v>0.65696</v>
      </c>
      <c r="E1311" s="29">
        <v>124.16075</v>
      </c>
      <c r="F1311" s="27"/>
      <c r="G1311" s="27"/>
      <c r="H1311" s="27"/>
      <c r="I1311" s="27"/>
      <c r="J1311" s="27"/>
      <c r="K1311" s="27"/>
      <c r="L1311" s="27"/>
    </row>
    <row r="1312" ht="15.6" spans="1:12">
      <c r="A1312" s="29" t="s">
        <v>131</v>
      </c>
      <c r="B1312" s="29" t="s">
        <v>131</v>
      </c>
      <c r="C1312" s="29" t="s">
        <v>1525</v>
      </c>
      <c r="D1312" s="29">
        <v>0.66693</v>
      </c>
      <c r="E1312" s="29">
        <v>124.14618</v>
      </c>
      <c r="F1312" s="27"/>
      <c r="G1312" s="27"/>
      <c r="H1312" s="27"/>
      <c r="I1312" s="27"/>
      <c r="J1312" s="27"/>
      <c r="K1312" s="27"/>
      <c r="L1312" s="27"/>
    </row>
    <row r="1313" ht="15.6" spans="1:12">
      <c r="A1313" s="29" t="s">
        <v>131</v>
      </c>
      <c r="B1313" s="29" t="s">
        <v>131</v>
      </c>
      <c r="C1313" s="29" t="s">
        <v>1526</v>
      </c>
      <c r="D1313" s="29">
        <v>0.597919</v>
      </c>
      <c r="E1313" s="29">
        <v>124.04361</v>
      </c>
      <c r="F1313" s="27"/>
      <c r="G1313" s="27"/>
      <c r="H1313" s="27"/>
      <c r="I1313" s="27"/>
      <c r="J1313" s="27"/>
      <c r="K1313" s="27"/>
      <c r="L1313" s="27"/>
    </row>
    <row r="1314" ht="15.6" spans="1:12">
      <c r="A1314" s="29" t="s">
        <v>131</v>
      </c>
      <c r="B1314" s="29" t="s">
        <v>131</v>
      </c>
      <c r="C1314" s="29" t="s">
        <v>1527</v>
      </c>
      <c r="D1314" s="29">
        <v>0.581785</v>
      </c>
      <c r="E1314" s="29">
        <v>124.038474</v>
      </c>
      <c r="F1314" s="27"/>
      <c r="G1314" s="27"/>
      <c r="H1314" s="27"/>
      <c r="I1314" s="27"/>
      <c r="J1314" s="27"/>
      <c r="K1314" s="27"/>
      <c r="L1314" s="27"/>
    </row>
    <row r="1315" ht="15.6" spans="1:12">
      <c r="A1315" s="29" t="s">
        <v>131</v>
      </c>
      <c r="B1315" s="29" t="s">
        <v>131</v>
      </c>
      <c r="C1315" s="29" t="s">
        <v>1528</v>
      </c>
      <c r="D1315" s="29">
        <v>0.59971</v>
      </c>
      <c r="E1315" s="29">
        <v>124.02495</v>
      </c>
      <c r="F1315" s="27"/>
      <c r="G1315" s="27"/>
      <c r="H1315" s="27"/>
      <c r="I1315" s="27"/>
      <c r="J1315" s="27"/>
      <c r="K1315" s="27"/>
      <c r="L1315" s="27"/>
    </row>
    <row r="1316" ht="15.6" spans="1:12">
      <c r="A1316" s="29" t="s">
        <v>131</v>
      </c>
      <c r="B1316" s="29" t="s">
        <v>131</v>
      </c>
      <c r="C1316" s="29" t="s">
        <v>1529</v>
      </c>
      <c r="D1316" s="29">
        <v>0.53466</v>
      </c>
      <c r="E1316" s="29">
        <v>123.99908</v>
      </c>
      <c r="F1316" s="27"/>
      <c r="G1316" s="27"/>
      <c r="H1316" s="27"/>
      <c r="I1316" s="27"/>
      <c r="J1316" s="27"/>
      <c r="K1316" s="27"/>
      <c r="L1316" s="27"/>
    </row>
    <row r="1317" ht="15.6" spans="1:12">
      <c r="A1317" s="29" t="s">
        <v>131</v>
      </c>
      <c r="B1317" s="29" t="s">
        <v>131</v>
      </c>
      <c r="C1317" s="29" t="s">
        <v>1530</v>
      </c>
      <c r="D1317" s="29">
        <v>0.532532</v>
      </c>
      <c r="E1317" s="29">
        <v>123.993192</v>
      </c>
      <c r="F1317" s="27"/>
      <c r="G1317" s="27"/>
      <c r="H1317" s="27"/>
      <c r="I1317" s="27"/>
      <c r="J1317" s="27"/>
      <c r="K1317" s="27"/>
      <c r="L1317" s="27"/>
    </row>
    <row r="1318" ht="15.6" spans="1:12">
      <c r="A1318" s="29" t="s">
        <v>131</v>
      </c>
      <c r="B1318" s="29" t="s">
        <v>131</v>
      </c>
      <c r="C1318" s="29" t="s">
        <v>1531</v>
      </c>
      <c r="D1318" s="29">
        <v>0.51345</v>
      </c>
      <c r="E1318" s="29">
        <v>123.96099</v>
      </c>
      <c r="F1318" s="27"/>
      <c r="G1318" s="27"/>
      <c r="H1318" s="27"/>
      <c r="I1318" s="27"/>
      <c r="J1318" s="27"/>
      <c r="K1318" s="27"/>
      <c r="L1318" s="27"/>
    </row>
    <row r="1319" ht="15.6" spans="1:12">
      <c r="A1319" s="29" t="s">
        <v>131</v>
      </c>
      <c r="B1319" s="29" t="s">
        <v>131</v>
      </c>
      <c r="C1319" s="29" t="s">
        <v>1532</v>
      </c>
      <c r="D1319" s="29">
        <v>0.48739</v>
      </c>
      <c r="E1319" s="29">
        <v>123.97372</v>
      </c>
      <c r="F1319" s="27"/>
      <c r="G1319" s="27"/>
      <c r="H1319" s="27"/>
      <c r="I1319" s="27"/>
      <c r="J1319" s="27"/>
      <c r="K1319" s="27"/>
      <c r="L1319" s="27"/>
    </row>
    <row r="1320" ht="15.6" spans="1:12">
      <c r="A1320" s="29" t="s">
        <v>131</v>
      </c>
      <c r="B1320" s="29" t="s">
        <v>131</v>
      </c>
      <c r="C1320" s="29" t="s">
        <v>1533</v>
      </c>
      <c r="D1320" s="29">
        <v>0.46632</v>
      </c>
      <c r="E1320" s="29">
        <v>123.96328</v>
      </c>
      <c r="F1320" s="27"/>
      <c r="G1320" s="27"/>
      <c r="H1320" s="27"/>
      <c r="I1320" s="27"/>
      <c r="J1320" s="27"/>
      <c r="K1320" s="27"/>
      <c r="L1320" s="27"/>
    </row>
    <row r="1321" ht="15.6" spans="1:12">
      <c r="A1321" s="29" t="s">
        <v>588</v>
      </c>
      <c r="B1321" s="29" t="s">
        <v>131</v>
      </c>
      <c r="C1321" s="29" t="s">
        <v>1534</v>
      </c>
      <c r="D1321" s="29">
        <v>0.82337</v>
      </c>
      <c r="E1321" s="29">
        <v>123.85492</v>
      </c>
      <c r="F1321" s="27"/>
      <c r="G1321" s="27"/>
      <c r="H1321" s="27"/>
      <c r="I1321" s="27"/>
      <c r="J1321" s="27"/>
      <c r="K1321" s="27"/>
      <c r="L1321" s="27"/>
    </row>
    <row r="1322" ht="15.6" spans="1:12">
      <c r="A1322" s="29" t="s">
        <v>1139</v>
      </c>
      <c r="B1322" s="29" t="s">
        <v>131</v>
      </c>
      <c r="C1322" s="29" t="s">
        <v>1535</v>
      </c>
      <c r="D1322" s="29">
        <v>0.82822</v>
      </c>
      <c r="E1322" s="29">
        <v>123.83845</v>
      </c>
      <c r="F1322" s="27"/>
      <c r="G1322" s="27"/>
      <c r="H1322" s="27"/>
      <c r="I1322" s="27"/>
      <c r="J1322" s="27"/>
      <c r="K1322" s="27"/>
      <c r="L1322" s="27"/>
    </row>
    <row r="1323" ht="15.6" spans="1:12">
      <c r="A1323" s="29" t="s">
        <v>640</v>
      </c>
      <c r="B1323" s="29" t="s">
        <v>4</v>
      </c>
      <c r="C1323" s="29" t="s">
        <v>1536</v>
      </c>
      <c r="D1323" s="29">
        <v>0.89397</v>
      </c>
      <c r="E1323" s="29">
        <v>123.60052</v>
      </c>
      <c r="F1323" s="27"/>
      <c r="G1323" s="27"/>
      <c r="H1323" s="27"/>
      <c r="I1323" s="27"/>
      <c r="J1323" s="27"/>
      <c r="K1323" s="27"/>
      <c r="L1323" s="27"/>
    </row>
    <row r="1324" ht="15.6" spans="1:12">
      <c r="A1324" s="29" t="s">
        <v>640</v>
      </c>
      <c r="B1324" s="29" t="s">
        <v>4</v>
      </c>
      <c r="C1324" s="29" t="s">
        <v>1537</v>
      </c>
      <c r="D1324" s="29">
        <v>0.90217</v>
      </c>
      <c r="E1324" s="29">
        <v>123.59422</v>
      </c>
      <c r="F1324" s="27"/>
      <c r="G1324" s="27"/>
      <c r="H1324" s="27"/>
      <c r="I1324" s="27"/>
      <c r="J1324" s="27"/>
      <c r="K1324" s="27"/>
      <c r="L1324" s="27"/>
    </row>
    <row r="1325" ht="15.6" spans="1:12">
      <c r="A1325" s="29" t="s">
        <v>1538</v>
      </c>
      <c r="B1325" s="29" t="s">
        <v>4</v>
      </c>
      <c r="C1325" s="29" t="s">
        <v>1539</v>
      </c>
      <c r="D1325" s="29">
        <v>0.86242</v>
      </c>
      <c r="E1325" s="29">
        <v>123.53108</v>
      </c>
      <c r="F1325" s="27"/>
      <c r="G1325" s="27"/>
      <c r="H1325" s="27"/>
      <c r="I1325" s="27"/>
      <c r="J1325" s="27"/>
      <c r="K1325" s="27"/>
      <c r="L1325" s="27"/>
    </row>
    <row r="1326" ht="15.6" spans="1:12">
      <c r="A1326" s="29" t="s">
        <v>1098</v>
      </c>
      <c r="B1326" s="29" t="s">
        <v>4</v>
      </c>
      <c r="C1326" s="29" t="s">
        <v>1540</v>
      </c>
      <c r="D1326" s="29">
        <v>0.88282</v>
      </c>
      <c r="E1326" s="29">
        <v>123.5502</v>
      </c>
      <c r="F1326" s="27"/>
      <c r="G1326" s="27"/>
      <c r="H1326" s="27"/>
      <c r="I1326" s="27"/>
      <c r="J1326" s="27"/>
      <c r="K1326" s="27"/>
      <c r="L1326" s="27"/>
    </row>
    <row r="1327" ht="15.6" spans="1:12">
      <c r="A1327" s="29" t="s">
        <v>462</v>
      </c>
      <c r="B1327" s="29" t="s">
        <v>132</v>
      </c>
      <c r="C1327" s="29" t="s">
        <v>1541</v>
      </c>
      <c r="D1327" s="29">
        <v>0.72712</v>
      </c>
      <c r="E1327" s="29">
        <v>124.311767</v>
      </c>
      <c r="F1327" s="27"/>
      <c r="G1327" s="27"/>
      <c r="H1327" s="27"/>
      <c r="I1327" s="27"/>
      <c r="J1327" s="27"/>
      <c r="K1327" s="27"/>
      <c r="L1327" s="27"/>
    </row>
    <row r="1328" ht="15.6" spans="1:12">
      <c r="A1328" s="29" t="s">
        <v>462</v>
      </c>
      <c r="B1328" s="29" t="s">
        <v>132</v>
      </c>
      <c r="C1328" s="29" t="s">
        <v>1542</v>
      </c>
      <c r="D1328" s="29">
        <v>0.728053584</v>
      </c>
      <c r="E1328" s="29">
        <v>124.3092472937</v>
      </c>
      <c r="F1328" s="27"/>
      <c r="G1328" s="27"/>
      <c r="H1328" s="27"/>
      <c r="I1328" s="27"/>
      <c r="J1328" s="27"/>
      <c r="K1328" s="27"/>
      <c r="L1328" s="27"/>
    </row>
    <row r="1329" ht="15.6" spans="1:12">
      <c r="A1329" s="29" t="s">
        <v>462</v>
      </c>
      <c r="B1329" s="29" t="s">
        <v>132</v>
      </c>
      <c r="C1329" s="29" t="s">
        <v>1543</v>
      </c>
      <c r="D1329" s="29">
        <v>0.718369</v>
      </c>
      <c r="E1329" s="29">
        <v>124.308901</v>
      </c>
      <c r="F1329" s="27"/>
      <c r="G1329" s="27"/>
      <c r="H1329" s="27"/>
      <c r="I1329" s="27"/>
      <c r="J1329" s="27"/>
      <c r="K1329" s="27"/>
      <c r="L1329" s="27"/>
    </row>
    <row r="1330" ht="15.6" spans="1:12">
      <c r="A1330" s="29" t="s">
        <v>462</v>
      </c>
      <c r="B1330" s="29" t="s">
        <v>132</v>
      </c>
      <c r="C1330" s="29" t="s">
        <v>1544</v>
      </c>
      <c r="D1330" s="29">
        <v>0.723902</v>
      </c>
      <c r="E1330" s="29">
        <v>124.313972</v>
      </c>
      <c r="F1330" s="27"/>
      <c r="G1330" s="27"/>
      <c r="H1330" s="27"/>
      <c r="I1330" s="27"/>
      <c r="J1330" s="27"/>
      <c r="K1330" s="27"/>
      <c r="L1330" s="27"/>
    </row>
    <row r="1331" ht="15.6" spans="1:12">
      <c r="A1331" s="29" t="s">
        <v>1447</v>
      </c>
      <c r="B1331" s="29" t="s">
        <v>4</v>
      </c>
      <c r="C1331" s="29" t="s">
        <v>1545</v>
      </c>
      <c r="D1331" s="29">
        <v>0.88612</v>
      </c>
      <c r="E1331" s="29">
        <v>123.37797</v>
      </c>
      <c r="F1331" s="27"/>
      <c r="G1331" s="27"/>
      <c r="H1331" s="27"/>
      <c r="I1331" s="27"/>
      <c r="J1331" s="27"/>
      <c r="K1331" s="27"/>
      <c r="L1331" s="27"/>
    </row>
    <row r="1332" ht="15.6" spans="1:12">
      <c r="A1332" s="29" t="s">
        <v>605</v>
      </c>
      <c r="B1332" s="29" t="s">
        <v>4</v>
      </c>
      <c r="C1332" s="29" t="s">
        <v>1546</v>
      </c>
      <c r="D1332" s="29">
        <v>0.8809</v>
      </c>
      <c r="E1332" s="29">
        <v>123.44178</v>
      </c>
      <c r="F1332" s="27"/>
      <c r="G1332" s="27"/>
      <c r="H1332" s="27"/>
      <c r="I1332" s="27"/>
      <c r="J1332" s="27"/>
      <c r="K1332" s="27"/>
      <c r="L1332" s="27"/>
    </row>
    <row r="1333" ht="15.6" spans="1:12">
      <c r="A1333" s="29" t="s">
        <v>605</v>
      </c>
      <c r="B1333" s="29" t="s">
        <v>4</v>
      </c>
      <c r="C1333" s="29" t="s">
        <v>1547</v>
      </c>
      <c r="D1333" s="29">
        <v>0.87932</v>
      </c>
      <c r="E1333" s="29">
        <v>123.45058</v>
      </c>
      <c r="F1333" s="27"/>
      <c r="G1333" s="27"/>
      <c r="H1333" s="27"/>
      <c r="I1333" s="27"/>
      <c r="J1333" s="27"/>
      <c r="K1333" s="27"/>
      <c r="L1333" s="27"/>
    </row>
    <row r="1334" ht="15.6" spans="1:12">
      <c r="A1334" s="29" t="s">
        <v>136</v>
      </c>
      <c r="B1334" s="29" t="s">
        <v>132</v>
      </c>
      <c r="C1334" s="29" t="s">
        <v>1548</v>
      </c>
      <c r="D1334" s="29">
        <v>0.43556</v>
      </c>
      <c r="E1334" s="29">
        <v>124.19471</v>
      </c>
      <c r="F1334" s="27"/>
      <c r="G1334" s="27"/>
      <c r="H1334" s="27"/>
      <c r="I1334" s="27"/>
      <c r="J1334" s="27"/>
      <c r="K1334" s="27"/>
      <c r="L1334" s="27"/>
    </row>
    <row r="1335" ht="15.6" spans="1:12">
      <c r="A1335" s="29" t="s">
        <v>610</v>
      </c>
      <c r="B1335" s="29" t="s">
        <v>132</v>
      </c>
      <c r="C1335" s="29" t="s">
        <v>1549</v>
      </c>
      <c r="D1335" s="29">
        <v>0.76012</v>
      </c>
      <c r="E1335" s="29">
        <v>124.281538</v>
      </c>
      <c r="F1335" s="27"/>
      <c r="G1335" s="27"/>
      <c r="H1335" s="27"/>
      <c r="I1335" s="27"/>
      <c r="J1335" s="27"/>
      <c r="K1335" s="27"/>
      <c r="L1335" s="27"/>
    </row>
    <row r="1336" ht="15.6" spans="1:12">
      <c r="A1336" s="29" t="s">
        <v>612</v>
      </c>
      <c r="B1336" s="29" t="s">
        <v>132</v>
      </c>
      <c r="C1336" s="29" t="s">
        <v>1550</v>
      </c>
      <c r="D1336" s="29">
        <v>0.757762</v>
      </c>
      <c r="E1336" s="29">
        <v>124.265779</v>
      </c>
      <c r="F1336" s="27"/>
      <c r="G1336" s="27"/>
      <c r="H1336" s="27"/>
      <c r="I1336" s="27"/>
      <c r="J1336" s="27"/>
      <c r="K1336" s="27"/>
      <c r="L1336" s="27"/>
    </row>
    <row r="1337" ht="15.6" spans="1:12">
      <c r="A1337" s="29" t="s">
        <v>132</v>
      </c>
      <c r="B1337" s="29" t="s">
        <v>132</v>
      </c>
      <c r="C1337" s="29" t="s">
        <v>1551</v>
      </c>
      <c r="D1337" s="29">
        <v>0.772836</v>
      </c>
      <c r="E1337" s="29">
        <v>124.247122</v>
      </c>
      <c r="F1337" s="27"/>
      <c r="G1337" s="27"/>
      <c r="H1337" s="27"/>
      <c r="I1337" s="27"/>
      <c r="J1337" s="27"/>
      <c r="K1337" s="27"/>
      <c r="L1337" s="27"/>
    </row>
    <row r="1338" ht="15.6" spans="1:12">
      <c r="A1338" s="29" t="s">
        <v>132</v>
      </c>
      <c r="B1338" s="29" t="s">
        <v>132</v>
      </c>
      <c r="C1338" s="29" t="s">
        <v>1552</v>
      </c>
      <c r="D1338" s="29">
        <v>0.795383</v>
      </c>
      <c r="E1338" s="29">
        <v>124.22815</v>
      </c>
      <c r="F1338" s="27"/>
      <c r="G1338" s="27"/>
      <c r="H1338" s="27"/>
      <c r="I1338" s="27"/>
      <c r="J1338" s="27"/>
      <c r="K1338" s="27"/>
      <c r="L1338" s="27"/>
    </row>
    <row r="1339" ht="15.6" spans="1:12">
      <c r="A1339" s="29" t="s">
        <v>132</v>
      </c>
      <c r="B1339" s="29" t="s">
        <v>132</v>
      </c>
      <c r="C1339" s="29" t="s">
        <v>1553</v>
      </c>
      <c r="D1339" s="29">
        <v>0.802533</v>
      </c>
      <c r="E1339" s="29">
        <v>124.215452</v>
      </c>
      <c r="F1339" s="27"/>
      <c r="G1339" s="27"/>
      <c r="H1339" s="27"/>
      <c r="I1339" s="27"/>
      <c r="J1339" s="27"/>
      <c r="K1339" s="27"/>
      <c r="L1339" s="27"/>
    </row>
    <row r="1340" ht="15.6" spans="1:12">
      <c r="A1340" s="29" t="s">
        <v>410</v>
      </c>
      <c r="B1340" s="29" t="s">
        <v>132</v>
      </c>
      <c r="C1340" s="29" t="s">
        <v>1554</v>
      </c>
      <c r="D1340" s="29">
        <v>0.747</v>
      </c>
      <c r="E1340" s="29">
        <v>124.309283</v>
      </c>
      <c r="F1340" s="27"/>
      <c r="G1340" s="27"/>
      <c r="H1340" s="27"/>
      <c r="I1340" s="27"/>
      <c r="J1340" s="27"/>
      <c r="K1340" s="27"/>
      <c r="L1340" s="27"/>
    </row>
    <row r="1341" ht="15.6" spans="1:12">
      <c r="A1341" s="29" t="s">
        <v>410</v>
      </c>
      <c r="B1341" s="29" t="s">
        <v>132</v>
      </c>
      <c r="C1341" s="29" t="s">
        <v>1555</v>
      </c>
      <c r="D1341" s="29">
        <v>0.746569</v>
      </c>
      <c r="E1341" s="29">
        <v>124.308158</v>
      </c>
      <c r="F1341" s="27"/>
      <c r="G1341" s="27"/>
      <c r="H1341" s="27"/>
      <c r="I1341" s="27"/>
      <c r="J1341" s="27"/>
      <c r="K1341" s="27"/>
      <c r="L1341" s="27"/>
    </row>
    <row r="1342" ht="15.6" spans="1:12">
      <c r="A1342" s="29" t="s">
        <v>131</v>
      </c>
      <c r="B1342" s="29" t="s">
        <v>131</v>
      </c>
      <c r="C1342" s="29" t="s">
        <v>1556</v>
      </c>
      <c r="D1342" s="29">
        <v>0.55224</v>
      </c>
      <c r="E1342" s="29">
        <v>123.93</v>
      </c>
      <c r="F1342" s="27"/>
      <c r="G1342" s="27"/>
      <c r="H1342" s="27"/>
      <c r="I1342" s="27"/>
      <c r="J1342" s="27"/>
      <c r="K1342" s="27"/>
      <c r="L1342" s="27"/>
    </row>
    <row r="1343" ht="15.6" spans="1:12">
      <c r="A1343" s="29" t="s">
        <v>226</v>
      </c>
      <c r="B1343" s="29" t="s">
        <v>101</v>
      </c>
      <c r="C1343" s="29" t="s">
        <v>1557</v>
      </c>
      <c r="D1343" s="29">
        <v>0.92368</v>
      </c>
      <c r="E1343" s="29">
        <v>124.13207</v>
      </c>
      <c r="F1343" s="27"/>
      <c r="G1343" s="27"/>
      <c r="H1343" s="27"/>
      <c r="I1343" s="27"/>
      <c r="J1343" s="27"/>
      <c r="K1343" s="27"/>
      <c r="L1343" s="27"/>
    </row>
    <row r="1344" ht="15.6" spans="1:12">
      <c r="A1344" s="29" t="s">
        <v>226</v>
      </c>
      <c r="B1344" s="29" t="s">
        <v>101</v>
      </c>
      <c r="C1344" s="29" t="s">
        <v>1558</v>
      </c>
      <c r="D1344" s="29">
        <v>0.93782</v>
      </c>
      <c r="E1344" s="29">
        <v>124.15934</v>
      </c>
      <c r="F1344" s="27"/>
      <c r="G1344" s="27"/>
      <c r="H1344" s="27"/>
      <c r="I1344" s="27"/>
      <c r="J1344" s="27"/>
      <c r="K1344" s="27"/>
      <c r="L1344" s="27"/>
    </row>
    <row r="1345" ht="15.6" spans="1:12">
      <c r="A1345" s="29" t="s">
        <v>226</v>
      </c>
      <c r="B1345" s="29" t="s">
        <v>101</v>
      </c>
      <c r="C1345" s="29" t="s">
        <v>1559</v>
      </c>
      <c r="D1345" s="29">
        <v>0.94068</v>
      </c>
      <c r="E1345" s="29">
        <v>124.16524</v>
      </c>
      <c r="F1345" s="27"/>
      <c r="G1345" s="27"/>
      <c r="H1345" s="27"/>
      <c r="I1345" s="27"/>
      <c r="J1345" s="27"/>
      <c r="K1345" s="27"/>
      <c r="L1345" s="27"/>
    </row>
    <row r="1346" ht="15.6" spans="1:12">
      <c r="A1346" s="29" t="s">
        <v>226</v>
      </c>
      <c r="B1346" s="29" t="s">
        <v>101</v>
      </c>
      <c r="C1346" s="29" t="s">
        <v>1560</v>
      </c>
      <c r="D1346" s="29">
        <v>0.91091</v>
      </c>
      <c r="E1346" s="29">
        <v>124.09663</v>
      </c>
      <c r="F1346" s="27"/>
      <c r="G1346" s="27"/>
      <c r="H1346" s="27"/>
      <c r="I1346" s="27"/>
      <c r="J1346" s="27"/>
      <c r="K1346" s="27"/>
      <c r="L1346" s="27"/>
    </row>
    <row r="1347" ht="15.6" spans="1:12">
      <c r="A1347" s="29" t="s">
        <v>226</v>
      </c>
      <c r="B1347" s="29" t="s">
        <v>101</v>
      </c>
      <c r="C1347" s="29" t="s">
        <v>1561</v>
      </c>
      <c r="D1347" s="29">
        <v>0.87475</v>
      </c>
      <c r="E1347" s="29">
        <v>124.12294</v>
      </c>
      <c r="F1347" s="27"/>
      <c r="G1347" s="27"/>
      <c r="H1347" s="27"/>
      <c r="I1347" s="27"/>
      <c r="J1347" s="27"/>
      <c r="K1347" s="27"/>
      <c r="L1347" s="27"/>
    </row>
    <row r="1348" ht="15.6" spans="1:12">
      <c r="A1348" s="29" t="s">
        <v>226</v>
      </c>
      <c r="B1348" s="29" t="s">
        <v>101</v>
      </c>
      <c r="C1348" s="29" t="s">
        <v>1562</v>
      </c>
      <c r="D1348" s="29">
        <v>0.86716</v>
      </c>
      <c r="E1348" s="29">
        <v>124.12495</v>
      </c>
      <c r="F1348" s="27"/>
      <c r="G1348" s="27"/>
      <c r="H1348" s="27"/>
      <c r="I1348" s="27"/>
      <c r="J1348" s="27"/>
      <c r="K1348" s="27"/>
      <c r="L1348" s="27"/>
    </row>
    <row r="1349" ht="15.6" spans="1:12">
      <c r="A1349" s="29" t="s">
        <v>46</v>
      </c>
      <c r="B1349" s="29" t="s">
        <v>22</v>
      </c>
      <c r="C1349" s="29" t="s">
        <v>1563</v>
      </c>
      <c r="D1349" s="29">
        <v>0.38293</v>
      </c>
      <c r="E1349" s="29">
        <v>123.98555</v>
      </c>
      <c r="F1349" s="27"/>
      <c r="G1349" s="27"/>
      <c r="H1349" s="27"/>
      <c r="I1349" s="27"/>
      <c r="J1349" s="27"/>
      <c r="K1349" s="27"/>
      <c r="L1349" s="27"/>
    </row>
    <row r="1350" ht="15.6" spans="1:12">
      <c r="A1350" s="29" t="s">
        <v>46</v>
      </c>
      <c r="B1350" s="29" t="s">
        <v>22</v>
      </c>
      <c r="C1350" s="29" t="s">
        <v>1564</v>
      </c>
      <c r="D1350" s="29">
        <v>0.38288</v>
      </c>
      <c r="E1350" s="29">
        <v>123.98012</v>
      </c>
      <c r="F1350" s="27"/>
      <c r="G1350" s="27"/>
      <c r="H1350" s="27"/>
      <c r="I1350" s="27"/>
      <c r="J1350" s="27"/>
      <c r="K1350" s="27"/>
      <c r="L1350" s="27"/>
    </row>
    <row r="1351" ht="15.6" spans="1:12">
      <c r="A1351" s="29" t="s">
        <v>226</v>
      </c>
      <c r="B1351" s="29" t="s">
        <v>101</v>
      </c>
      <c r="C1351" s="29" t="s">
        <v>1565</v>
      </c>
      <c r="D1351" s="29">
        <v>0.87676</v>
      </c>
      <c r="E1351" s="29">
        <v>124.06701</v>
      </c>
      <c r="F1351" s="27"/>
      <c r="G1351" s="27"/>
      <c r="H1351" s="27"/>
      <c r="I1351" s="27"/>
      <c r="J1351" s="27"/>
      <c r="K1351" s="27"/>
      <c r="L1351" s="27"/>
    </row>
    <row r="1352" ht="15.6" spans="1:12">
      <c r="A1352" s="29" t="s">
        <v>324</v>
      </c>
      <c r="B1352" s="29" t="s">
        <v>101</v>
      </c>
      <c r="C1352" s="29" t="s">
        <v>1566</v>
      </c>
      <c r="D1352" s="29">
        <v>0.87349</v>
      </c>
      <c r="E1352" s="29">
        <v>124.00966</v>
      </c>
      <c r="F1352" s="27"/>
      <c r="G1352" s="27"/>
      <c r="H1352" s="27"/>
      <c r="I1352" s="27"/>
      <c r="J1352" s="27"/>
      <c r="K1352" s="27"/>
      <c r="L1352" s="27"/>
    </row>
    <row r="1353" ht="15.6" spans="1:12">
      <c r="A1353" s="29" t="s">
        <v>324</v>
      </c>
      <c r="B1353" s="29" t="s">
        <v>101</v>
      </c>
      <c r="C1353" s="29" t="s">
        <v>1567</v>
      </c>
      <c r="D1353" s="29">
        <v>0.87675</v>
      </c>
      <c r="E1353" s="29">
        <v>124.01377</v>
      </c>
      <c r="F1353" s="27"/>
      <c r="G1353" s="27"/>
      <c r="H1353" s="27"/>
      <c r="I1353" s="27"/>
      <c r="J1353" s="27"/>
      <c r="K1353" s="27"/>
      <c r="L1353" s="27"/>
    </row>
    <row r="1354" ht="15.6" spans="1:12">
      <c r="A1354" s="29" t="s">
        <v>136</v>
      </c>
      <c r="B1354" s="29" t="s">
        <v>132</v>
      </c>
      <c r="C1354" s="29" t="s">
        <v>1568</v>
      </c>
      <c r="D1354" s="29">
        <v>0.707604</v>
      </c>
      <c r="E1354" s="29">
        <v>124.309399</v>
      </c>
      <c r="F1354" s="27"/>
      <c r="G1354" s="27"/>
      <c r="H1354" s="27"/>
      <c r="I1354" s="27"/>
      <c r="J1354" s="27"/>
      <c r="K1354" s="27"/>
      <c r="L1354" s="27"/>
    </row>
    <row r="1355" ht="15.6" spans="1:12">
      <c r="A1355" s="29" t="s">
        <v>136</v>
      </c>
      <c r="B1355" s="29" t="s">
        <v>132</v>
      </c>
      <c r="C1355" s="29" t="s">
        <v>1569</v>
      </c>
      <c r="D1355" s="29">
        <v>0.70475</v>
      </c>
      <c r="E1355" s="29">
        <v>124.31505</v>
      </c>
      <c r="F1355" s="27"/>
      <c r="G1355" s="27"/>
      <c r="H1355" s="27"/>
      <c r="I1355" s="27"/>
      <c r="J1355" s="27"/>
      <c r="K1355" s="27"/>
      <c r="L1355" s="27"/>
    </row>
    <row r="1356" ht="15.6" spans="1:12">
      <c r="A1356" s="29" t="s">
        <v>131</v>
      </c>
      <c r="B1356" s="29" t="s">
        <v>132</v>
      </c>
      <c r="C1356" s="29" t="s">
        <v>1570</v>
      </c>
      <c r="D1356" s="29">
        <v>0.686445</v>
      </c>
      <c r="E1356" s="29">
        <v>124.275881</v>
      </c>
      <c r="F1356" s="27"/>
      <c r="G1356" s="27"/>
      <c r="H1356" s="27"/>
      <c r="I1356" s="27"/>
      <c r="J1356" s="27"/>
      <c r="K1356" s="27"/>
      <c r="L1356" s="27"/>
    </row>
    <row r="1357" ht="15.6" spans="1:12">
      <c r="A1357" s="29" t="s">
        <v>131</v>
      </c>
      <c r="B1357" s="29" t="s">
        <v>132</v>
      </c>
      <c r="C1357" s="29" t="s">
        <v>1571</v>
      </c>
      <c r="D1357" s="29">
        <v>0.674076</v>
      </c>
      <c r="E1357" s="29">
        <v>124.273545</v>
      </c>
      <c r="F1357" s="27"/>
      <c r="G1357" s="27"/>
      <c r="H1357" s="27"/>
      <c r="I1357" s="27"/>
      <c r="J1357" s="27"/>
      <c r="K1357" s="27"/>
      <c r="L1357" s="27"/>
    </row>
    <row r="1358" ht="15.6" spans="1:12">
      <c r="A1358" s="29" t="s">
        <v>462</v>
      </c>
      <c r="B1358" s="29" t="s">
        <v>132</v>
      </c>
      <c r="C1358" s="29" t="s">
        <v>1572</v>
      </c>
      <c r="D1358" s="29">
        <v>0.729185833</v>
      </c>
      <c r="E1358" s="29">
        <v>124.3281539602</v>
      </c>
      <c r="F1358" s="27"/>
      <c r="G1358" s="27"/>
      <c r="H1358" s="27"/>
      <c r="I1358" s="27"/>
      <c r="J1358" s="27"/>
      <c r="K1358" s="27"/>
      <c r="L1358" s="27"/>
    </row>
    <row r="1359" ht="15.6" spans="1:12">
      <c r="A1359" s="29" t="s">
        <v>462</v>
      </c>
      <c r="B1359" s="29" t="s">
        <v>132</v>
      </c>
      <c r="C1359" s="29" t="s">
        <v>1573</v>
      </c>
      <c r="D1359" s="29">
        <v>0.733637</v>
      </c>
      <c r="E1359" s="29">
        <v>124.31838</v>
      </c>
      <c r="F1359" s="27"/>
      <c r="G1359" s="27"/>
      <c r="H1359" s="27"/>
      <c r="I1359" s="27"/>
      <c r="J1359" s="27"/>
      <c r="K1359" s="27"/>
      <c r="L1359" s="27"/>
    </row>
    <row r="1360" ht="15.6" spans="1:12">
      <c r="A1360" s="29" t="s">
        <v>462</v>
      </c>
      <c r="B1360" s="29" t="s">
        <v>132</v>
      </c>
      <c r="C1360" s="29" t="s">
        <v>1574</v>
      </c>
      <c r="D1360" s="29">
        <v>0.723819</v>
      </c>
      <c r="E1360" s="29">
        <v>124.306182</v>
      </c>
      <c r="F1360" s="27"/>
      <c r="G1360" s="27"/>
      <c r="H1360" s="27"/>
      <c r="I1360" s="27"/>
      <c r="J1360" s="27"/>
      <c r="K1360" s="27"/>
      <c r="L1360" s="27"/>
    </row>
    <row r="1361" ht="15.6" spans="1:12">
      <c r="A1361" s="29" t="s">
        <v>497</v>
      </c>
      <c r="B1361" s="29" t="s">
        <v>101</v>
      </c>
      <c r="C1361" s="29" t="s">
        <v>1575</v>
      </c>
      <c r="D1361" s="29">
        <v>0.99871</v>
      </c>
      <c r="E1361" s="29">
        <v>124.29939</v>
      </c>
      <c r="F1361" s="27"/>
      <c r="G1361" s="27"/>
      <c r="H1361" s="27"/>
      <c r="I1361" s="27"/>
      <c r="J1361" s="27"/>
      <c r="K1361" s="27"/>
      <c r="L1361" s="27"/>
    </row>
    <row r="1362" ht="15.6" spans="1:12">
      <c r="A1362" s="29" t="s">
        <v>497</v>
      </c>
      <c r="B1362" s="29" t="s">
        <v>101</v>
      </c>
      <c r="C1362" s="29" t="s">
        <v>1576</v>
      </c>
      <c r="D1362" s="29">
        <v>1.00199</v>
      </c>
      <c r="E1362" s="29">
        <v>124.31035</v>
      </c>
      <c r="F1362" s="27"/>
      <c r="G1362" s="27"/>
      <c r="H1362" s="27"/>
      <c r="I1362" s="27"/>
      <c r="J1362" s="27"/>
      <c r="K1362" s="27"/>
      <c r="L1362" s="27"/>
    </row>
    <row r="1363" ht="15.6" spans="1:12">
      <c r="A1363" s="29" t="s">
        <v>497</v>
      </c>
      <c r="B1363" s="29" t="s">
        <v>101</v>
      </c>
      <c r="C1363" s="29" t="s">
        <v>1577</v>
      </c>
      <c r="D1363" s="29">
        <v>1.00668</v>
      </c>
      <c r="E1363" s="29">
        <v>124.30943</v>
      </c>
      <c r="F1363" s="27"/>
      <c r="G1363" s="27"/>
      <c r="H1363" s="27"/>
      <c r="I1363" s="27"/>
      <c r="J1363" s="27"/>
      <c r="K1363" s="27"/>
      <c r="L1363" s="27"/>
    </row>
    <row r="1364" ht="15.6" spans="1:12">
      <c r="A1364" s="29" t="s">
        <v>324</v>
      </c>
      <c r="B1364" s="29" t="s">
        <v>101</v>
      </c>
      <c r="C1364" s="29" t="s">
        <v>1578</v>
      </c>
      <c r="D1364" s="29">
        <v>0.86078</v>
      </c>
      <c r="E1364" s="29">
        <v>123.93939</v>
      </c>
      <c r="F1364" s="27"/>
      <c r="G1364" s="27"/>
      <c r="H1364" s="27"/>
      <c r="I1364" s="27"/>
      <c r="J1364" s="27"/>
      <c r="K1364" s="27"/>
      <c r="L1364" s="27"/>
    </row>
  </sheetData>
  <autoFilter xmlns:etc="http://www.wps.cn/officeDocument/2017/etCustomData" ref="A1:L1364" etc:filterBottomFollowUsedRange="0">
    <extLst/>
  </autoFilter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599993896298105"/>
  </sheetPr>
  <dimension ref="A1:L1364"/>
  <sheetViews>
    <sheetView tabSelected="1" workbookViewId="0">
      <selection activeCell="D14" sqref="D14"/>
    </sheetView>
  </sheetViews>
  <sheetFormatPr defaultColWidth="8.77777777777778" defaultRowHeight="14.4"/>
  <cols>
    <col min="1" max="1" width="34.1111111111111" customWidth="1"/>
    <col min="2" max="3" width="36.2222222222222" customWidth="1"/>
    <col min="4" max="4" width="17.1111111111111" customWidth="1"/>
    <col min="5" max="5" width="19.7777777777778" customWidth="1"/>
    <col min="6" max="6" width="17.2222222222222" customWidth="1"/>
    <col min="8" max="8" width="9" customWidth="1"/>
    <col min="9" max="9" width="9.11111111111111" customWidth="1"/>
    <col min="10" max="10" width="15.5555555555556" customWidth="1"/>
    <col min="11" max="11" width="14.7777777777778" customWidth="1"/>
    <col min="12" max="12" width="17.2222222222222" customWidth="1"/>
  </cols>
  <sheetData>
    <row r="1" spans="1:12">
      <c r="A1" s="27" t="s">
        <v>7448</v>
      </c>
      <c r="B1" s="27" t="s">
        <v>7449</v>
      </c>
      <c r="C1" s="28" t="s">
        <v>10032</v>
      </c>
      <c r="D1" s="28" t="s">
        <v>10033</v>
      </c>
      <c r="E1" s="28" t="s">
        <v>10034</v>
      </c>
      <c r="F1" s="28" t="s">
        <v>10035</v>
      </c>
      <c r="G1" s="28" t="s">
        <v>10036</v>
      </c>
      <c r="H1" s="28" t="s">
        <v>10037</v>
      </c>
      <c r="I1" s="28" t="s">
        <v>10038</v>
      </c>
      <c r="J1" s="28" t="s">
        <v>10039</v>
      </c>
      <c r="K1" s="28" t="s">
        <v>10040</v>
      </c>
      <c r="L1" s="28" t="s">
        <v>10041</v>
      </c>
    </row>
    <row r="2" ht="15.6" spans="1:12">
      <c r="A2" s="29" t="s">
        <v>3</v>
      </c>
      <c r="B2" s="29" t="s">
        <v>4</v>
      </c>
      <c r="C2" s="29" t="s">
        <v>5</v>
      </c>
      <c r="D2" s="27" t="s">
        <v>10042</v>
      </c>
      <c r="E2" s="27" t="s">
        <v>10043</v>
      </c>
      <c r="F2" s="27"/>
      <c r="G2" s="27"/>
      <c r="H2" s="27"/>
      <c r="I2" s="27"/>
      <c r="J2" s="27"/>
      <c r="K2" s="27"/>
      <c r="L2" s="27"/>
    </row>
    <row r="3" ht="15.6" spans="1:12">
      <c r="A3" s="29" t="s">
        <v>7</v>
      </c>
      <c r="B3" s="29" t="s">
        <v>8</v>
      </c>
      <c r="C3" s="29" t="s">
        <v>9</v>
      </c>
      <c r="D3" s="27" t="s">
        <v>10044</v>
      </c>
      <c r="E3" s="27" t="s">
        <v>10045</v>
      </c>
      <c r="F3" s="27"/>
      <c r="G3" s="27"/>
      <c r="H3" s="27"/>
      <c r="I3" s="27"/>
      <c r="J3" s="27"/>
      <c r="K3" s="27"/>
      <c r="L3" s="27"/>
    </row>
    <row r="4" ht="15.6" spans="1:12">
      <c r="A4" s="29" t="s">
        <v>7</v>
      </c>
      <c r="B4" s="29" t="s">
        <v>8</v>
      </c>
      <c r="C4" s="29" t="s">
        <v>11</v>
      </c>
      <c r="D4" s="27" t="s">
        <v>10046</v>
      </c>
      <c r="E4" s="27" t="s">
        <v>10047</v>
      </c>
      <c r="F4" s="27"/>
      <c r="G4" s="27"/>
      <c r="H4" s="27"/>
      <c r="I4" s="27"/>
      <c r="J4" s="27"/>
      <c r="K4" s="27"/>
      <c r="L4" s="27"/>
    </row>
    <row r="5" ht="15.6" spans="1:12">
      <c r="A5" s="29" t="s">
        <v>13</v>
      </c>
      <c r="B5" s="29" t="s">
        <v>8</v>
      </c>
      <c r="C5" s="29" t="s">
        <v>14</v>
      </c>
      <c r="D5" s="28" t="s">
        <v>10048</v>
      </c>
      <c r="E5" s="27" t="s">
        <v>10049</v>
      </c>
      <c r="F5" s="27"/>
      <c r="G5" s="27"/>
      <c r="H5" s="27"/>
      <c r="I5" s="27"/>
      <c r="J5" s="27"/>
      <c r="K5" s="27"/>
      <c r="L5" s="27"/>
    </row>
    <row r="6" ht="15.6" spans="1:12">
      <c r="A6" s="29" t="s">
        <v>13</v>
      </c>
      <c r="B6" s="29" t="s">
        <v>8</v>
      </c>
      <c r="C6" s="29" t="s">
        <v>16</v>
      </c>
      <c r="D6" s="27" t="s">
        <v>10050</v>
      </c>
      <c r="E6" s="27" t="s">
        <v>10051</v>
      </c>
      <c r="F6" s="27"/>
      <c r="G6" s="27"/>
      <c r="H6" s="27"/>
      <c r="I6" s="27"/>
      <c r="J6" s="27"/>
      <c r="K6" s="27"/>
      <c r="L6" s="27"/>
    </row>
    <row r="7" ht="15.6" spans="1:12">
      <c r="A7" s="29" t="s">
        <v>18</v>
      </c>
      <c r="B7" s="29" t="s">
        <v>8</v>
      </c>
      <c r="C7" s="29" t="s">
        <v>19</v>
      </c>
      <c r="D7" s="27" t="s">
        <v>10052</v>
      </c>
      <c r="E7" s="27" t="s">
        <v>10053</v>
      </c>
      <c r="F7" s="27"/>
      <c r="G7" s="27"/>
      <c r="H7" s="27"/>
      <c r="I7" s="27"/>
      <c r="J7" s="27"/>
      <c r="K7" s="27"/>
      <c r="L7" s="27"/>
    </row>
    <row r="8" ht="15.6" spans="1:12">
      <c r="A8" s="29" t="s">
        <v>21</v>
      </c>
      <c r="B8" s="29" t="s">
        <v>22</v>
      </c>
      <c r="C8" s="29" t="s">
        <v>23</v>
      </c>
      <c r="D8" s="27" t="s">
        <v>10054</v>
      </c>
      <c r="E8" s="27" t="s">
        <v>10055</v>
      </c>
      <c r="F8" s="27"/>
      <c r="G8" s="27"/>
      <c r="H8" s="27"/>
      <c r="I8" s="27"/>
      <c r="J8" s="27"/>
      <c r="K8" s="27"/>
      <c r="L8" s="27"/>
    </row>
    <row r="9" ht="15.6" spans="1:12">
      <c r="A9" s="29" t="s">
        <v>25</v>
      </c>
      <c r="B9" s="29" t="s">
        <v>8</v>
      </c>
      <c r="C9" s="29" t="s">
        <v>26</v>
      </c>
      <c r="D9" s="27" t="s">
        <v>10056</v>
      </c>
      <c r="E9" s="27" t="s">
        <v>10057</v>
      </c>
      <c r="F9" s="27"/>
      <c r="G9" s="27"/>
      <c r="H9" s="27"/>
      <c r="I9" s="27"/>
      <c r="J9" s="27"/>
      <c r="K9" s="27"/>
      <c r="L9" s="27"/>
    </row>
    <row r="10" ht="15.6" spans="1:12">
      <c r="A10" s="29" t="s">
        <v>28</v>
      </c>
      <c r="B10" s="29" t="s">
        <v>8</v>
      </c>
      <c r="C10" s="29" t="s">
        <v>29</v>
      </c>
      <c r="D10" s="27" t="s">
        <v>10058</v>
      </c>
      <c r="E10" s="27" t="s">
        <v>10059</v>
      </c>
      <c r="F10" s="27"/>
      <c r="G10" s="27"/>
      <c r="H10" s="27"/>
      <c r="I10" s="27"/>
      <c r="J10" s="27"/>
      <c r="K10" s="27"/>
      <c r="L10" s="27"/>
    </row>
    <row r="11" ht="15.6" spans="1:12">
      <c r="A11" s="29" t="s">
        <v>28</v>
      </c>
      <c r="B11" s="29" t="s">
        <v>8</v>
      </c>
      <c r="C11" s="29" t="s">
        <v>31</v>
      </c>
      <c r="D11" s="27" t="s">
        <v>10060</v>
      </c>
      <c r="E11" s="27" t="s">
        <v>10061</v>
      </c>
      <c r="F11" s="27"/>
      <c r="G11" s="27"/>
      <c r="H11" s="27"/>
      <c r="I11" s="27"/>
      <c r="J11" s="27"/>
      <c r="K11" s="27"/>
      <c r="L11" s="27"/>
    </row>
    <row r="12" ht="15.6" spans="1:12">
      <c r="A12" s="29" t="s">
        <v>33</v>
      </c>
      <c r="B12" s="29" t="s">
        <v>8</v>
      </c>
      <c r="C12" s="29" t="s">
        <v>34</v>
      </c>
      <c r="D12" s="27" t="s">
        <v>10062</v>
      </c>
      <c r="E12" s="27" t="s">
        <v>10063</v>
      </c>
      <c r="F12" s="27"/>
      <c r="G12" s="27"/>
      <c r="H12" s="27"/>
      <c r="I12" s="27"/>
      <c r="J12" s="27"/>
      <c r="K12" s="27"/>
      <c r="L12" s="27"/>
    </row>
    <row r="13" ht="15.6" spans="1:12">
      <c r="A13" s="29" t="s">
        <v>33</v>
      </c>
      <c r="B13" s="29" t="s">
        <v>8</v>
      </c>
      <c r="C13" s="29" t="s">
        <v>36</v>
      </c>
      <c r="D13" s="27" t="s">
        <v>10064</v>
      </c>
      <c r="E13" s="27" t="s">
        <v>10065</v>
      </c>
      <c r="F13" s="27"/>
      <c r="G13" s="27"/>
      <c r="H13" s="27"/>
      <c r="I13" s="27"/>
      <c r="J13" s="27"/>
      <c r="K13" s="27"/>
      <c r="L13" s="27"/>
    </row>
    <row r="14" ht="15.6" spans="1:12">
      <c r="A14" s="29" t="s">
        <v>38</v>
      </c>
      <c r="B14" s="29" t="s">
        <v>39</v>
      </c>
      <c r="C14" s="29" t="s">
        <v>40</v>
      </c>
      <c r="D14" s="27" t="s">
        <v>10066</v>
      </c>
      <c r="E14" s="27" t="s">
        <v>10067</v>
      </c>
      <c r="F14" s="27"/>
      <c r="G14" s="27"/>
      <c r="H14" s="27"/>
      <c r="I14" s="27"/>
      <c r="J14" s="27"/>
      <c r="K14" s="27"/>
      <c r="L14" s="27"/>
    </row>
    <row r="15" ht="15.6" spans="1:12">
      <c r="A15" s="29" t="s">
        <v>42</v>
      </c>
      <c r="B15" s="29" t="s">
        <v>39</v>
      </c>
      <c r="C15" s="29" t="s">
        <v>43</v>
      </c>
      <c r="D15" s="27" t="s">
        <v>10068</v>
      </c>
      <c r="E15" s="27" t="s">
        <v>10069</v>
      </c>
      <c r="F15" s="27"/>
      <c r="G15" s="27"/>
      <c r="H15" s="27"/>
      <c r="I15" s="27"/>
      <c r="J15" s="27"/>
      <c r="K15" s="27"/>
      <c r="L15" s="27"/>
    </row>
    <row r="16" ht="15.6" spans="1:12">
      <c r="A16" s="29" t="s">
        <v>42</v>
      </c>
      <c r="B16" s="29" t="s">
        <v>39</v>
      </c>
      <c r="C16" s="29" t="s">
        <v>45</v>
      </c>
      <c r="D16" s="27" t="s">
        <v>10070</v>
      </c>
      <c r="E16" s="27" t="s">
        <v>10071</v>
      </c>
      <c r="F16" s="27"/>
      <c r="G16" s="27"/>
      <c r="H16" s="27"/>
      <c r="I16" s="27"/>
      <c r="J16" s="27"/>
      <c r="K16" s="27"/>
      <c r="L16" s="27"/>
    </row>
    <row r="17" ht="15.6" spans="1:12">
      <c r="A17" s="29" t="s">
        <v>46</v>
      </c>
      <c r="B17" s="29" t="s">
        <v>22</v>
      </c>
      <c r="C17" s="29" t="s">
        <v>47</v>
      </c>
      <c r="D17" s="27" t="s">
        <v>10072</v>
      </c>
      <c r="E17" s="27" t="s">
        <v>10073</v>
      </c>
      <c r="F17" s="27"/>
      <c r="G17" s="27"/>
      <c r="H17" s="27"/>
      <c r="I17" s="27"/>
      <c r="J17" s="27"/>
      <c r="K17" s="27"/>
      <c r="L17" s="27"/>
    </row>
    <row r="18" ht="15.6" spans="1:12">
      <c r="A18" s="29" t="s">
        <v>46</v>
      </c>
      <c r="B18" s="29" t="s">
        <v>22</v>
      </c>
      <c r="C18" s="29" t="s">
        <v>48</v>
      </c>
      <c r="D18" s="27" t="s">
        <v>10074</v>
      </c>
      <c r="E18" s="27" t="s">
        <v>10075</v>
      </c>
      <c r="F18" s="27"/>
      <c r="G18" s="27"/>
      <c r="H18" s="27"/>
      <c r="I18" s="27"/>
      <c r="J18" s="27"/>
      <c r="K18" s="27"/>
      <c r="L18" s="27"/>
    </row>
    <row r="19" ht="15.6" spans="1:12">
      <c r="A19" s="29" t="s">
        <v>21</v>
      </c>
      <c r="B19" s="29" t="s">
        <v>22</v>
      </c>
      <c r="C19" s="29" t="s">
        <v>50</v>
      </c>
      <c r="D19" s="27" t="s">
        <v>10076</v>
      </c>
      <c r="E19" s="27" t="s">
        <v>10077</v>
      </c>
      <c r="F19" s="27"/>
      <c r="G19" s="27"/>
      <c r="H19" s="27"/>
      <c r="I19" s="27"/>
      <c r="J19" s="27"/>
      <c r="K19" s="27"/>
      <c r="L19" s="27"/>
    </row>
    <row r="20" ht="15.6" spans="1:12">
      <c r="A20" s="29" t="s">
        <v>52</v>
      </c>
      <c r="B20" s="29" t="s">
        <v>8</v>
      </c>
      <c r="C20" s="29" t="s">
        <v>53</v>
      </c>
      <c r="D20" s="27" t="s">
        <v>10078</v>
      </c>
      <c r="E20" s="27" t="s">
        <v>10079</v>
      </c>
      <c r="F20" s="27"/>
      <c r="G20" s="27"/>
      <c r="H20" s="27"/>
      <c r="I20" s="27"/>
      <c r="J20" s="27"/>
      <c r="K20" s="27"/>
      <c r="L20" s="27"/>
    </row>
    <row r="21" ht="15.6" spans="1:12">
      <c r="A21" s="29" t="s">
        <v>55</v>
      </c>
      <c r="B21" s="29" t="s">
        <v>8</v>
      </c>
      <c r="C21" s="29" t="s">
        <v>56</v>
      </c>
      <c r="D21" s="27" t="s">
        <v>10080</v>
      </c>
      <c r="E21" s="27" t="s">
        <v>10081</v>
      </c>
      <c r="F21" s="27"/>
      <c r="G21" s="27"/>
      <c r="H21" s="27"/>
      <c r="I21" s="27"/>
      <c r="J21" s="27"/>
      <c r="K21" s="27"/>
      <c r="L21" s="27"/>
    </row>
    <row r="22" ht="15.6" spans="1:12">
      <c r="A22" s="29" t="s">
        <v>55</v>
      </c>
      <c r="B22" s="29" t="s">
        <v>8</v>
      </c>
      <c r="C22" s="29" t="s">
        <v>57</v>
      </c>
      <c r="D22" s="27" t="s">
        <v>10082</v>
      </c>
      <c r="E22" s="27" t="s">
        <v>10083</v>
      </c>
      <c r="F22" s="27"/>
      <c r="G22" s="27"/>
      <c r="H22" s="27"/>
      <c r="I22" s="27"/>
      <c r="J22" s="27"/>
      <c r="K22" s="27"/>
      <c r="L22" s="27"/>
    </row>
    <row r="23" ht="15.6" spans="1:12">
      <c r="A23" s="29" t="s">
        <v>58</v>
      </c>
      <c r="B23" s="29" t="s">
        <v>8</v>
      </c>
      <c r="C23" s="29" t="s">
        <v>59</v>
      </c>
      <c r="D23" s="27" t="s">
        <v>10084</v>
      </c>
      <c r="E23" s="27" t="s">
        <v>10085</v>
      </c>
      <c r="F23" s="27"/>
      <c r="G23" s="27"/>
      <c r="H23" s="27"/>
      <c r="I23" s="27"/>
      <c r="J23" s="27"/>
      <c r="K23" s="27"/>
      <c r="L23" s="27"/>
    </row>
    <row r="24" ht="15.6" spans="1:12">
      <c r="A24" s="29" t="s">
        <v>58</v>
      </c>
      <c r="B24" s="29" t="s">
        <v>8</v>
      </c>
      <c r="C24" s="29" t="s">
        <v>60</v>
      </c>
      <c r="D24" s="27" t="s">
        <v>10086</v>
      </c>
      <c r="E24" s="27" t="s">
        <v>10087</v>
      </c>
      <c r="F24" s="27"/>
      <c r="G24" s="27"/>
      <c r="H24" s="27"/>
      <c r="I24" s="27"/>
      <c r="J24" s="27"/>
      <c r="K24" s="27"/>
      <c r="L24" s="27"/>
    </row>
    <row r="25" ht="15.6" spans="1:12">
      <c r="A25" s="29" t="s">
        <v>61</v>
      </c>
      <c r="B25" s="29" t="s">
        <v>8</v>
      </c>
      <c r="C25" s="29" t="s">
        <v>62</v>
      </c>
      <c r="D25" s="27" t="s">
        <v>10088</v>
      </c>
      <c r="E25" s="27" t="s">
        <v>10089</v>
      </c>
      <c r="F25" s="27"/>
      <c r="G25" s="27"/>
      <c r="H25" s="27"/>
      <c r="I25" s="27"/>
      <c r="J25" s="27"/>
      <c r="K25" s="27"/>
      <c r="L25" s="27"/>
    </row>
    <row r="26" ht="15.6" spans="1:12">
      <c r="A26" s="29" t="s">
        <v>63</v>
      </c>
      <c r="B26" s="29" t="s">
        <v>39</v>
      </c>
      <c r="C26" s="29" t="s">
        <v>64</v>
      </c>
      <c r="D26" s="27" t="s">
        <v>10090</v>
      </c>
      <c r="E26" s="27" t="s">
        <v>10091</v>
      </c>
      <c r="F26" s="27"/>
      <c r="G26" s="27"/>
      <c r="H26" s="27"/>
      <c r="I26" s="27"/>
      <c r="J26" s="27"/>
      <c r="K26" s="27"/>
      <c r="L26" s="27"/>
    </row>
    <row r="27" ht="15.6" spans="1:12">
      <c r="A27" s="29" t="s">
        <v>65</v>
      </c>
      <c r="B27" s="29" t="s">
        <v>39</v>
      </c>
      <c r="C27" s="29" t="s">
        <v>66</v>
      </c>
      <c r="D27" s="27" t="s">
        <v>10092</v>
      </c>
      <c r="E27" s="27" t="s">
        <v>10093</v>
      </c>
      <c r="F27" s="27"/>
      <c r="G27" s="27"/>
      <c r="H27" s="27"/>
      <c r="I27" s="27"/>
      <c r="J27" s="27"/>
      <c r="K27" s="27"/>
      <c r="L27" s="27"/>
    </row>
    <row r="28" ht="15.6" spans="1:12">
      <c r="A28" s="29" t="s">
        <v>67</v>
      </c>
      <c r="B28" s="29" t="s">
        <v>39</v>
      </c>
      <c r="C28" s="29" t="s">
        <v>68</v>
      </c>
      <c r="D28" s="27" t="s">
        <v>10094</v>
      </c>
      <c r="E28" s="27" t="s">
        <v>10095</v>
      </c>
      <c r="F28" s="27"/>
      <c r="G28" s="27"/>
      <c r="H28" s="27"/>
      <c r="I28" s="27"/>
      <c r="J28" s="27"/>
      <c r="K28" s="27"/>
      <c r="L28" s="27"/>
    </row>
    <row r="29" ht="15.6" spans="1:12">
      <c r="A29" s="29" t="s">
        <v>69</v>
      </c>
      <c r="B29" s="29" t="s">
        <v>8</v>
      </c>
      <c r="C29" s="29" t="s">
        <v>70</v>
      </c>
      <c r="D29" s="27" t="s">
        <v>10096</v>
      </c>
      <c r="E29" s="27" t="s">
        <v>10097</v>
      </c>
      <c r="F29" s="27"/>
      <c r="G29" s="27"/>
      <c r="H29" s="27"/>
      <c r="I29" s="27"/>
      <c r="J29" s="27"/>
      <c r="K29" s="27"/>
      <c r="L29" s="27"/>
    </row>
    <row r="30" ht="15.6" spans="1:12">
      <c r="A30" s="29" t="s">
        <v>71</v>
      </c>
      <c r="B30" s="29" t="s">
        <v>8</v>
      </c>
      <c r="C30" s="29" t="s">
        <v>72</v>
      </c>
      <c r="D30" s="27" t="s">
        <v>10098</v>
      </c>
      <c r="E30" s="27" t="s">
        <v>10099</v>
      </c>
      <c r="F30" s="27"/>
      <c r="G30" s="27"/>
      <c r="H30" s="27"/>
      <c r="I30" s="27"/>
      <c r="J30" s="27"/>
      <c r="K30" s="27"/>
      <c r="L30" s="27"/>
    </row>
    <row r="31" ht="15.6" spans="1:12">
      <c r="A31" s="29" t="s">
        <v>73</v>
      </c>
      <c r="B31" s="29" t="s">
        <v>8</v>
      </c>
      <c r="C31" s="29" t="s">
        <v>74</v>
      </c>
      <c r="D31" s="27" t="s">
        <v>10100</v>
      </c>
      <c r="E31" s="27" t="s">
        <v>10101</v>
      </c>
      <c r="F31" s="27"/>
      <c r="G31" s="27"/>
      <c r="H31" s="27"/>
      <c r="I31" s="27"/>
      <c r="J31" s="27"/>
      <c r="K31" s="27"/>
      <c r="L31" s="27"/>
    </row>
    <row r="32" ht="15.6" spans="1:12">
      <c r="A32" s="29" t="s">
        <v>28</v>
      </c>
      <c r="B32" s="29" t="s">
        <v>8</v>
      </c>
      <c r="C32" s="29" t="s">
        <v>75</v>
      </c>
      <c r="D32" s="27" t="s">
        <v>10102</v>
      </c>
      <c r="E32" s="27" t="s">
        <v>10103</v>
      </c>
      <c r="F32" s="27"/>
      <c r="G32" s="27"/>
      <c r="H32" s="27"/>
      <c r="I32" s="27"/>
      <c r="J32" s="27"/>
      <c r="K32" s="27"/>
      <c r="L32" s="27"/>
    </row>
    <row r="33" ht="15.6" spans="1:12">
      <c r="A33" s="29" t="s">
        <v>76</v>
      </c>
      <c r="B33" s="29" t="s">
        <v>8</v>
      </c>
      <c r="C33" s="29" t="s">
        <v>77</v>
      </c>
      <c r="D33" s="27" t="s">
        <v>10104</v>
      </c>
      <c r="E33" s="27" t="s">
        <v>10105</v>
      </c>
      <c r="F33" s="27"/>
      <c r="G33" s="27"/>
      <c r="H33" s="27"/>
      <c r="I33" s="27"/>
      <c r="J33" s="27"/>
      <c r="K33" s="27"/>
      <c r="L33" s="27"/>
    </row>
    <row r="34" ht="15.6" spans="1:12">
      <c r="A34" s="29" t="s">
        <v>78</v>
      </c>
      <c r="B34" s="29" t="s">
        <v>8</v>
      </c>
      <c r="C34" s="29" t="s">
        <v>79</v>
      </c>
      <c r="D34" s="27" t="s">
        <v>10106</v>
      </c>
      <c r="E34" s="27" t="s">
        <v>10107</v>
      </c>
      <c r="F34" s="27"/>
      <c r="G34" s="27"/>
      <c r="H34" s="27"/>
      <c r="I34" s="27"/>
      <c r="J34" s="27"/>
      <c r="K34" s="27"/>
      <c r="L34" s="27"/>
    </row>
    <row r="35" ht="15.6" spans="1:12">
      <c r="A35" s="29" t="s">
        <v>46</v>
      </c>
      <c r="B35" s="29" t="s">
        <v>22</v>
      </c>
      <c r="C35" s="29" t="s">
        <v>80</v>
      </c>
      <c r="D35" s="27" t="s">
        <v>10108</v>
      </c>
      <c r="E35" s="27" t="s">
        <v>10109</v>
      </c>
      <c r="F35" s="27"/>
      <c r="G35" s="27"/>
      <c r="H35" s="27"/>
      <c r="I35" s="27"/>
      <c r="J35" s="27"/>
      <c r="K35" s="27"/>
      <c r="L35" s="27"/>
    </row>
    <row r="36" ht="15.6" spans="1:12">
      <c r="A36" s="29" t="s">
        <v>81</v>
      </c>
      <c r="B36" s="29" t="s">
        <v>8</v>
      </c>
      <c r="C36" s="29" t="s">
        <v>82</v>
      </c>
      <c r="D36" s="27" t="s">
        <v>10110</v>
      </c>
      <c r="E36" s="27" t="s">
        <v>10111</v>
      </c>
      <c r="F36" s="27"/>
      <c r="G36" s="27"/>
      <c r="H36" s="27"/>
      <c r="I36" s="27"/>
      <c r="J36" s="27"/>
      <c r="K36" s="27"/>
      <c r="L36" s="27"/>
    </row>
    <row r="37" ht="15.6" spans="1:12">
      <c r="A37" s="29" t="s">
        <v>81</v>
      </c>
      <c r="B37" s="29" t="s">
        <v>8</v>
      </c>
      <c r="C37" s="29" t="s">
        <v>83</v>
      </c>
      <c r="D37" s="27" t="s">
        <v>10112</v>
      </c>
      <c r="E37" s="27" t="s">
        <v>10113</v>
      </c>
      <c r="F37" s="27"/>
      <c r="G37" s="27"/>
      <c r="H37" s="27"/>
      <c r="I37" s="27"/>
      <c r="J37" s="27"/>
      <c r="K37" s="27"/>
      <c r="L37" s="27"/>
    </row>
    <row r="38" ht="15.6" spans="1:12">
      <c r="A38" s="29" t="s">
        <v>84</v>
      </c>
      <c r="B38" s="29" t="s">
        <v>8</v>
      </c>
      <c r="C38" s="29" t="s">
        <v>85</v>
      </c>
      <c r="D38" s="27" t="s">
        <v>10114</v>
      </c>
      <c r="E38" s="27" t="s">
        <v>10115</v>
      </c>
      <c r="F38" s="27"/>
      <c r="G38" s="27"/>
      <c r="H38" s="27"/>
      <c r="I38" s="27"/>
      <c r="J38" s="27"/>
      <c r="K38" s="27"/>
      <c r="L38" s="27"/>
    </row>
    <row r="39" ht="15.6" spans="1:12">
      <c r="A39" s="29" t="s">
        <v>84</v>
      </c>
      <c r="B39" s="29" t="s">
        <v>8</v>
      </c>
      <c r="C39" s="29" t="s">
        <v>86</v>
      </c>
      <c r="D39" s="27" t="s">
        <v>10116</v>
      </c>
      <c r="E39" s="27" t="s">
        <v>10117</v>
      </c>
      <c r="F39" s="27"/>
      <c r="G39" s="27"/>
      <c r="H39" s="27"/>
      <c r="I39" s="27"/>
      <c r="J39" s="27"/>
      <c r="K39" s="27"/>
      <c r="L39" s="27"/>
    </row>
    <row r="40" ht="15.6" spans="1:12">
      <c r="A40" s="29" t="s">
        <v>84</v>
      </c>
      <c r="B40" s="29" t="s">
        <v>8</v>
      </c>
      <c r="C40" s="29" t="s">
        <v>87</v>
      </c>
      <c r="D40" s="27" t="s">
        <v>10118</v>
      </c>
      <c r="E40" s="27" t="s">
        <v>10119</v>
      </c>
      <c r="F40" s="27"/>
      <c r="G40" s="27"/>
      <c r="H40" s="27"/>
      <c r="I40" s="27"/>
      <c r="J40" s="27"/>
      <c r="K40" s="27"/>
      <c r="L40" s="27"/>
    </row>
    <row r="41" ht="15.6" spans="1:12">
      <c r="A41" s="29" t="s">
        <v>73</v>
      </c>
      <c r="B41" s="29" t="s">
        <v>8</v>
      </c>
      <c r="C41" s="29" t="s">
        <v>88</v>
      </c>
      <c r="D41" s="27" t="s">
        <v>10120</v>
      </c>
      <c r="E41" s="27" t="s">
        <v>10121</v>
      </c>
      <c r="F41" s="27"/>
      <c r="G41" s="27"/>
      <c r="H41" s="27"/>
      <c r="I41" s="27"/>
      <c r="J41" s="27"/>
      <c r="K41" s="27"/>
      <c r="L41" s="27"/>
    </row>
    <row r="42" ht="15.6" spans="1:12">
      <c r="A42" s="29" t="s">
        <v>89</v>
      </c>
      <c r="B42" s="29" t="s">
        <v>8</v>
      </c>
      <c r="C42" s="29" t="s">
        <v>90</v>
      </c>
      <c r="D42" s="27" t="s">
        <v>10122</v>
      </c>
      <c r="E42" s="27" t="s">
        <v>10123</v>
      </c>
      <c r="F42" s="27"/>
      <c r="G42" s="27"/>
      <c r="H42" s="27"/>
      <c r="I42" s="27"/>
      <c r="J42" s="27"/>
      <c r="K42" s="27"/>
      <c r="L42" s="27"/>
    </row>
    <row r="43" ht="15.6" spans="1:12">
      <c r="A43" s="29" t="s">
        <v>89</v>
      </c>
      <c r="B43" s="29" t="s">
        <v>8</v>
      </c>
      <c r="C43" s="29" t="s">
        <v>91</v>
      </c>
      <c r="D43" s="27" t="s">
        <v>10124</v>
      </c>
      <c r="E43" s="27" t="s">
        <v>10125</v>
      </c>
      <c r="F43" s="27"/>
      <c r="G43" s="27"/>
      <c r="H43" s="27"/>
      <c r="I43" s="27"/>
      <c r="J43" s="27"/>
      <c r="K43" s="27"/>
      <c r="L43" s="27"/>
    </row>
    <row r="44" ht="15.6" spans="1:12">
      <c r="A44" s="29" t="s">
        <v>92</v>
      </c>
      <c r="B44" s="29" t="s">
        <v>8</v>
      </c>
      <c r="C44" s="29" t="s">
        <v>93</v>
      </c>
      <c r="D44" s="27" t="s">
        <v>10126</v>
      </c>
      <c r="E44" s="27" t="s">
        <v>10127</v>
      </c>
      <c r="F44" s="27"/>
      <c r="G44" s="27"/>
      <c r="H44" s="27"/>
      <c r="I44" s="27"/>
      <c r="J44" s="27"/>
      <c r="K44" s="27"/>
      <c r="L44" s="27"/>
    </row>
    <row r="45" ht="15.6" spans="1:12">
      <c r="A45" s="29" t="s">
        <v>92</v>
      </c>
      <c r="B45" s="29" t="s">
        <v>8</v>
      </c>
      <c r="C45" s="29" t="s">
        <v>94</v>
      </c>
      <c r="D45" s="27" t="s">
        <v>10128</v>
      </c>
      <c r="E45" s="27" t="s">
        <v>10129</v>
      </c>
      <c r="F45" s="27"/>
      <c r="G45" s="27"/>
      <c r="H45" s="27"/>
      <c r="I45" s="27"/>
      <c r="J45" s="27"/>
      <c r="K45" s="27"/>
      <c r="L45" s="27"/>
    </row>
    <row r="46" ht="15.6" spans="1:12">
      <c r="A46" s="29" t="s">
        <v>92</v>
      </c>
      <c r="B46" s="29" t="s">
        <v>8</v>
      </c>
      <c r="C46" s="29" t="s">
        <v>95</v>
      </c>
      <c r="D46" s="27" t="s">
        <v>10130</v>
      </c>
      <c r="E46" s="27" t="s">
        <v>10131</v>
      </c>
      <c r="F46" s="27"/>
      <c r="G46" s="27"/>
      <c r="H46" s="27"/>
      <c r="I46" s="27"/>
      <c r="J46" s="27"/>
      <c r="K46" s="27"/>
      <c r="L46" s="27"/>
    </row>
    <row r="47" ht="15.6" spans="1:12">
      <c r="A47" s="29" t="s">
        <v>96</v>
      </c>
      <c r="B47" s="29" t="s">
        <v>8</v>
      </c>
      <c r="C47" s="29" t="s">
        <v>97</v>
      </c>
      <c r="D47" s="27" t="s">
        <v>10132</v>
      </c>
      <c r="E47" s="27" t="s">
        <v>10133</v>
      </c>
      <c r="F47" s="27"/>
      <c r="G47" s="27"/>
      <c r="H47" s="27"/>
      <c r="I47" s="27"/>
      <c r="J47" s="27"/>
      <c r="K47" s="27"/>
      <c r="L47" s="27"/>
    </row>
    <row r="48" ht="15.6" spans="1:12">
      <c r="A48" s="29" t="s">
        <v>98</v>
      </c>
      <c r="B48" s="29" t="s">
        <v>8</v>
      </c>
      <c r="C48" s="29" t="s">
        <v>99</v>
      </c>
      <c r="D48" s="27" t="s">
        <v>10134</v>
      </c>
      <c r="E48" s="27" t="s">
        <v>10135</v>
      </c>
      <c r="F48" s="27"/>
      <c r="G48" s="27"/>
      <c r="H48" s="27"/>
      <c r="I48" s="27"/>
      <c r="J48" s="27"/>
      <c r="K48" s="27"/>
      <c r="L48" s="27"/>
    </row>
    <row r="49" ht="15.6" spans="1:12">
      <c r="A49" s="29" t="s">
        <v>100</v>
      </c>
      <c r="B49" s="29" t="s">
        <v>101</v>
      </c>
      <c r="C49" s="29" t="s">
        <v>102</v>
      </c>
      <c r="D49" s="27" t="s">
        <v>10136</v>
      </c>
      <c r="E49" s="27" t="s">
        <v>10137</v>
      </c>
      <c r="F49" s="27"/>
      <c r="G49" s="27"/>
      <c r="H49" s="27"/>
      <c r="I49" s="27"/>
      <c r="J49" s="27"/>
      <c r="K49" s="27"/>
      <c r="L49" s="27"/>
    </row>
    <row r="50" ht="15.6" spans="1:12">
      <c r="A50" s="29" t="s">
        <v>103</v>
      </c>
      <c r="B50" s="29" t="s">
        <v>101</v>
      </c>
      <c r="C50" s="29" t="s">
        <v>104</v>
      </c>
      <c r="D50" s="27" t="s">
        <v>10138</v>
      </c>
      <c r="E50" s="27" t="s">
        <v>10139</v>
      </c>
      <c r="F50" s="27"/>
      <c r="G50" s="27"/>
      <c r="H50" s="27"/>
      <c r="I50" s="27"/>
      <c r="J50" s="27"/>
      <c r="K50" s="27"/>
      <c r="L50" s="27"/>
    </row>
    <row r="51" ht="15.6" spans="1:12">
      <c r="A51" s="29" t="s">
        <v>105</v>
      </c>
      <c r="B51" s="29" t="s">
        <v>22</v>
      </c>
      <c r="C51" s="29" t="s">
        <v>106</v>
      </c>
      <c r="D51" s="27" t="s">
        <v>10140</v>
      </c>
      <c r="E51" s="27" t="s">
        <v>10141</v>
      </c>
      <c r="F51" s="27"/>
      <c r="G51" s="27"/>
      <c r="H51" s="27"/>
      <c r="I51" s="27"/>
      <c r="J51" s="27"/>
      <c r="K51" s="27"/>
      <c r="L51" s="27"/>
    </row>
    <row r="52" ht="15.6" spans="1:12">
      <c r="A52" s="29" t="s">
        <v>105</v>
      </c>
      <c r="B52" s="29" t="s">
        <v>22</v>
      </c>
      <c r="C52" s="29" t="s">
        <v>107</v>
      </c>
      <c r="D52" s="27" t="s">
        <v>10142</v>
      </c>
      <c r="E52" s="27" t="s">
        <v>10143</v>
      </c>
      <c r="F52" s="27"/>
      <c r="G52" s="27"/>
      <c r="H52" s="27"/>
      <c r="I52" s="27"/>
      <c r="J52" s="27"/>
      <c r="K52" s="27"/>
      <c r="L52" s="27"/>
    </row>
    <row r="53" ht="15.6" spans="1:12">
      <c r="A53" s="29" t="s">
        <v>108</v>
      </c>
      <c r="B53" s="29" t="s">
        <v>22</v>
      </c>
      <c r="C53" s="29" t="s">
        <v>109</v>
      </c>
      <c r="D53" s="27" t="s">
        <v>10144</v>
      </c>
      <c r="E53" s="27" t="s">
        <v>10145</v>
      </c>
      <c r="F53" s="27"/>
      <c r="G53" s="27"/>
      <c r="H53" s="27"/>
      <c r="I53" s="27"/>
      <c r="J53" s="27"/>
      <c r="K53" s="27"/>
      <c r="L53" s="27"/>
    </row>
    <row r="54" ht="15.6" spans="1:12">
      <c r="A54" s="29" t="s">
        <v>108</v>
      </c>
      <c r="B54" s="29" t="s">
        <v>22</v>
      </c>
      <c r="C54" s="29" t="s">
        <v>110</v>
      </c>
      <c r="D54" s="27" t="s">
        <v>10146</v>
      </c>
      <c r="E54" s="27" t="s">
        <v>10147</v>
      </c>
      <c r="F54" s="27"/>
      <c r="G54" s="27"/>
      <c r="H54" s="27"/>
      <c r="I54" s="27"/>
      <c r="J54" s="27"/>
      <c r="K54" s="27"/>
      <c r="L54" s="27"/>
    </row>
    <row r="55" ht="15.6" spans="1:12">
      <c r="A55" s="29" t="s">
        <v>7</v>
      </c>
      <c r="B55" s="29" t="s">
        <v>8</v>
      </c>
      <c r="C55" s="29" t="s">
        <v>111</v>
      </c>
      <c r="D55" s="27" t="s">
        <v>10148</v>
      </c>
      <c r="E55" s="27" t="s">
        <v>10149</v>
      </c>
      <c r="F55" s="27"/>
      <c r="G55" s="27"/>
      <c r="H55" s="27"/>
      <c r="I55" s="27"/>
      <c r="J55" s="27"/>
      <c r="K55" s="27"/>
      <c r="L55" s="27"/>
    </row>
    <row r="56" ht="15.6" spans="1:12">
      <c r="A56" s="29" t="s">
        <v>89</v>
      </c>
      <c r="B56" s="29" t="s">
        <v>8</v>
      </c>
      <c r="C56" s="29" t="s">
        <v>112</v>
      </c>
      <c r="D56" s="27" t="s">
        <v>10150</v>
      </c>
      <c r="E56" s="27" t="s">
        <v>10151</v>
      </c>
      <c r="F56" s="27"/>
      <c r="G56" s="27"/>
      <c r="H56" s="27"/>
      <c r="I56" s="27"/>
      <c r="J56" s="27"/>
      <c r="K56" s="27"/>
      <c r="L56" s="27"/>
    </row>
    <row r="57" ht="15.6" spans="1:12">
      <c r="A57" s="29" t="s">
        <v>84</v>
      </c>
      <c r="B57" s="29" t="s">
        <v>8</v>
      </c>
      <c r="C57" s="29" t="s">
        <v>113</v>
      </c>
      <c r="D57" s="27" t="s">
        <v>10152</v>
      </c>
      <c r="E57" s="27" t="s">
        <v>10153</v>
      </c>
      <c r="F57" s="27"/>
      <c r="G57" s="27"/>
      <c r="H57" s="27"/>
      <c r="I57" s="27"/>
      <c r="J57" s="27"/>
      <c r="K57" s="27"/>
      <c r="L57" s="27"/>
    </row>
    <row r="58" ht="15.6" spans="1:12">
      <c r="A58" s="29" t="s">
        <v>46</v>
      </c>
      <c r="B58" s="29" t="s">
        <v>22</v>
      </c>
      <c r="C58" s="29" t="s">
        <v>114</v>
      </c>
      <c r="D58" s="27" t="s">
        <v>10154</v>
      </c>
      <c r="E58" s="27" t="s">
        <v>10155</v>
      </c>
      <c r="F58" s="27"/>
      <c r="G58" s="27"/>
      <c r="H58" s="27"/>
      <c r="I58" s="27"/>
      <c r="J58" s="27"/>
      <c r="K58" s="27"/>
      <c r="L58" s="27"/>
    </row>
    <row r="59" ht="15.6" spans="1:12">
      <c r="A59" s="29" t="s">
        <v>46</v>
      </c>
      <c r="B59" s="29" t="s">
        <v>22</v>
      </c>
      <c r="C59" s="29" t="s">
        <v>115</v>
      </c>
      <c r="D59" s="27" t="s">
        <v>10156</v>
      </c>
      <c r="E59" s="27" t="s">
        <v>10157</v>
      </c>
      <c r="F59" s="27"/>
      <c r="G59" s="27"/>
      <c r="H59" s="27"/>
      <c r="I59" s="27"/>
      <c r="J59" s="27"/>
      <c r="K59" s="27"/>
      <c r="L59" s="27"/>
    </row>
    <row r="60" ht="15.6" spans="1:12">
      <c r="A60" s="29" t="s">
        <v>71</v>
      </c>
      <c r="B60" s="29" t="s">
        <v>8</v>
      </c>
      <c r="C60" s="29" t="s">
        <v>116</v>
      </c>
      <c r="D60" s="27" t="s">
        <v>10158</v>
      </c>
      <c r="E60" s="27" t="s">
        <v>10159</v>
      </c>
      <c r="F60" s="27"/>
      <c r="G60" s="27"/>
      <c r="H60" s="27"/>
      <c r="I60" s="27"/>
      <c r="J60" s="27"/>
      <c r="K60" s="27"/>
      <c r="L60" s="27"/>
    </row>
    <row r="61" ht="15.6" spans="1:12">
      <c r="A61" s="29" t="s">
        <v>71</v>
      </c>
      <c r="B61" s="29" t="s">
        <v>8</v>
      </c>
      <c r="C61" s="29" t="s">
        <v>117</v>
      </c>
      <c r="D61" s="27" t="s">
        <v>10160</v>
      </c>
      <c r="E61" s="27" t="s">
        <v>10161</v>
      </c>
      <c r="F61" s="27"/>
      <c r="G61" s="27"/>
      <c r="H61" s="27"/>
      <c r="I61" s="27"/>
      <c r="J61" s="27"/>
      <c r="K61" s="27"/>
      <c r="L61" s="27"/>
    </row>
    <row r="62" ht="15.6" spans="1:12">
      <c r="A62" s="29" t="s">
        <v>118</v>
      </c>
      <c r="B62" s="29" t="s">
        <v>8</v>
      </c>
      <c r="C62" s="29" t="s">
        <v>119</v>
      </c>
      <c r="D62" s="27" t="s">
        <v>10162</v>
      </c>
      <c r="E62" s="27" t="s">
        <v>10163</v>
      </c>
      <c r="F62" s="27"/>
      <c r="G62" s="27"/>
      <c r="H62" s="27"/>
      <c r="I62" s="27"/>
      <c r="J62" s="27"/>
      <c r="K62" s="27"/>
      <c r="L62" s="27"/>
    </row>
    <row r="63" ht="15.6" spans="1:12">
      <c r="A63" s="29" t="s">
        <v>120</v>
      </c>
      <c r="B63" s="29" t="s">
        <v>8</v>
      </c>
      <c r="C63" s="29" t="s">
        <v>121</v>
      </c>
      <c r="D63" s="27" t="s">
        <v>10164</v>
      </c>
      <c r="E63" s="27" t="s">
        <v>10165</v>
      </c>
      <c r="F63" s="27"/>
      <c r="G63" s="27"/>
      <c r="H63" s="27"/>
      <c r="I63" s="27"/>
      <c r="J63" s="27"/>
      <c r="K63" s="27"/>
      <c r="L63" s="27"/>
    </row>
    <row r="64" ht="15.6" spans="1:12">
      <c r="A64" s="29" t="s">
        <v>122</v>
      </c>
      <c r="B64" s="29" t="s">
        <v>39</v>
      </c>
      <c r="C64" s="29" t="s">
        <v>123</v>
      </c>
      <c r="D64" s="27" t="s">
        <v>10166</v>
      </c>
      <c r="E64" s="27" t="s">
        <v>10167</v>
      </c>
      <c r="F64" s="27"/>
      <c r="G64" s="27"/>
      <c r="H64" s="27"/>
      <c r="I64" s="27"/>
      <c r="J64" s="27"/>
      <c r="K64" s="27"/>
      <c r="L64" s="27"/>
    </row>
    <row r="65" ht="15.6" spans="1:12">
      <c r="A65" s="29" t="s">
        <v>96</v>
      </c>
      <c r="B65" s="29" t="s">
        <v>39</v>
      </c>
      <c r="C65" s="29" t="s">
        <v>124</v>
      </c>
      <c r="D65" s="27" t="s">
        <v>10168</v>
      </c>
      <c r="E65" s="27" t="s">
        <v>10169</v>
      </c>
      <c r="F65" s="27"/>
      <c r="G65" s="27"/>
      <c r="H65" s="27"/>
      <c r="I65" s="27"/>
      <c r="J65" s="27"/>
      <c r="K65" s="27"/>
      <c r="L65" s="27"/>
    </row>
    <row r="66" ht="15.6" spans="1:12">
      <c r="A66" s="29" t="s">
        <v>38</v>
      </c>
      <c r="B66" s="29" t="s">
        <v>39</v>
      </c>
      <c r="C66" s="29" t="s">
        <v>125</v>
      </c>
      <c r="D66" s="27" t="s">
        <v>10170</v>
      </c>
      <c r="E66" s="27" t="s">
        <v>10171</v>
      </c>
      <c r="F66" s="27"/>
      <c r="G66" s="27"/>
      <c r="H66" s="27"/>
      <c r="I66" s="27"/>
      <c r="J66" s="27"/>
      <c r="K66" s="27"/>
      <c r="L66" s="27"/>
    </row>
    <row r="67" ht="15.6" spans="1:12">
      <c r="A67" s="29" t="s">
        <v>78</v>
      </c>
      <c r="B67" s="29" t="s">
        <v>8</v>
      </c>
      <c r="C67" s="29" t="s">
        <v>126</v>
      </c>
      <c r="D67" s="27" t="s">
        <v>10172</v>
      </c>
      <c r="E67" s="27" t="s">
        <v>10173</v>
      </c>
      <c r="F67" s="27"/>
      <c r="G67" s="27"/>
      <c r="H67" s="27"/>
      <c r="I67" s="27"/>
      <c r="J67" s="27"/>
      <c r="K67" s="27"/>
      <c r="L67" s="27"/>
    </row>
    <row r="68" ht="15.6" spans="1:12">
      <c r="A68" s="29" t="s">
        <v>46</v>
      </c>
      <c r="B68" s="29" t="s">
        <v>22</v>
      </c>
      <c r="C68" s="29" t="s">
        <v>127</v>
      </c>
      <c r="D68" s="27" t="s">
        <v>10174</v>
      </c>
      <c r="E68" s="27" t="s">
        <v>10175</v>
      </c>
      <c r="F68" s="27"/>
      <c r="G68" s="27"/>
      <c r="H68" s="27"/>
      <c r="I68" s="27"/>
      <c r="J68" s="27"/>
      <c r="K68" s="27"/>
      <c r="L68" s="27"/>
    </row>
    <row r="69" ht="15.6" spans="1:12">
      <c r="A69" s="29" t="s">
        <v>105</v>
      </c>
      <c r="B69" s="29" t="s">
        <v>22</v>
      </c>
      <c r="C69" s="29" t="s">
        <v>128</v>
      </c>
      <c r="D69" s="27" t="s">
        <v>10176</v>
      </c>
      <c r="E69" s="27" t="s">
        <v>10177</v>
      </c>
      <c r="F69" s="27"/>
      <c r="G69" s="27"/>
      <c r="H69" s="27"/>
      <c r="I69" s="27"/>
      <c r="J69" s="27"/>
      <c r="K69" s="27"/>
      <c r="L69" s="27"/>
    </row>
    <row r="70" ht="15.6" spans="1:12">
      <c r="A70" s="29" t="s">
        <v>108</v>
      </c>
      <c r="B70" s="29" t="s">
        <v>22</v>
      </c>
      <c r="C70" s="29" t="s">
        <v>129</v>
      </c>
      <c r="D70" s="27" t="s">
        <v>10178</v>
      </c>
      <c r="E70" s="27" t="s">
        <v>10179</v>
      </c>
      <c r="F70" s="27"/>
      <c r="G70" s="27"/>
      <c r="H70" s="27"/>
      <c r="I70" s="27"/>
      <c r="J70" s="27"/>
      <c r="K70" s="27"/>
      <c r="L70" s="27"/>
    </row>
    <row r="71" ht="15.6" spans="1:12">
      <c r="A71" s="29" t="s">
        <v>21</v>
      </c>
      <c r="B71" s="29" t="s">
        <v>22</v>
      </c>
      <c r="C71" s="29" t="s">
        <v>130</v>
      </c>
      <c r="D71" s="27" t="s">
        <v>10180</v>
      </c>
      <c r="E71" s="27" t="s">
        <v>10181</v>
      </c>
      <c r="F71" s="27"/>
      <c r="G71" s="27"/>
      <c r="H71" s="27"/>
      <c r="I71" s="27"/>
      <c r="J71" s="27"/>
      <c r="K71" s="27"/>
      <c r="L71" s="27"/>
    </row>
    <row r="72" ht="15.6" spans="1:12">
      <c r="A72" s="29" t="s">
        <v>131</v>
      </c>
      <c r="B72" s="29" t="s">
        <v>132</v>
      </c>
      <c r="C72" s="29" t="s">
        <v>133</v>
      </c>
      <c r="D72" s="27" t="s">
        <v>10182</v>
      </c>
      <c r="E72" s="27" t="s">
        <v>10183</v>
      </c>
      <c r="F72" s="27"/>
      <c r="G72" s="27"/>
      <c r="H72" s="27"/>
      <c r="I72" s="27"/>
      <c r="J72" s="27"/>
      <c r="K72" s="27"/>
      <c r="L72" s="27"/>
    </row>
    <row r="73" ht="15.6" spans="1:12">
      <c r="A73" s="29" t="s">
        <v>52</v>
      </c>
      <c r="B73" s="29" t="s">
        <v>8</v>
      </c>
      <c r="C73" s="29" t="s">
        <v>134</v>
      </c>
      <c r="D73" s="27" t="s">
        <v>10184</v>
      </c>
      <c r="E73" s="27" t="s">
        <v>10185</v>
      </c>
      <c r="F73" s="27"/>
      <c r="G73" s="27"/>
      <c r="H73" s="27"/>
      <c r="I73" s="27"/>
      <c r="J73" s="27"/>
      <c r="K73" s="27"/>
      <c r="L73" s="27"/>
    </row>
    <row r="74" ht="15.6" spans="1:12">
      <c r="A74" s="29" t="s">
        <v>7</v>
      </c>
      <c r="B74" s="29" t="s">
        <v>8</v>
      </c>
      <c r="C74" s="29" t="s">
        <v>135</v>
      </c>
      <c r="D74" s="27" t="s">
        <v>10186</v>
      </c>
      <c r="E74" s="27" t="s">
        <v>10187</v>
      </c>
      <c r="F74" s="27"/>
      <c r="G74" s="27"/>
      <c r="H74" s="27"/>
      <c r="I74" s="27"/>
      <c r="J74" s="27"/>
      <c r="K74" s="27"/>
      <c r="L74" s="27"/>
    </row>
    <row r="75" ht="15.6" spans="1:12">
      <c r="A75" s="29" t="s">
        <v>136</v>
      </c>
      <c r="B75" s="29" t="s">
        <v>132</v>
      </c>
      <c r="C75" s="29" t="s">
        <v>137</v>
      </c>
      <c r="D75" s="27" t="s">
        <v>10188</v>
      </c>
      <c r="E75" s="27" t="s">
        <v>10189</v>
      </c>
      <c r="F75" s="27"/>
      <c r="G75" s="27"/>
      <c r="H75" s="27"/>
      <c r="I75" s="27"/>
      <c r="J75" s="27"/>
      <c r="K75" s="27"/>
      <c r="L75" s="27"/>
    </row>
    <row r="76" ht="15.6" spans="1:12">
      <c r="A76" s="29" t="s">
        <v>138</v>
      </c>
      <c r="B76" s="29" t="s">
        <v>132</v>
      </c>
      <c r="C76" s="29" t="s">
        <v>139</v>
      </c>
      <c r="D76" s="27" t="s">
        <v>10190</v>
      </c>
      <c r="E76" s="27" t="s">
        <v>10191</v>
      </c>
      <c r="F76" s="27"/>
      <c r="G76" s="27"/>
      <c r="H76" s="27"/>
      <c r="I76" s="27"/>
      <c r="J76" s="27"/>
      <c r="K76" s="27"/>
      <c r="L76" s="27"/>
    </row>
    <row r="77" ht="15.6" spans="1:12">
      <c r="A77" s="29" t="s">
        <v>140</v>
      </c>
      <c r="B77" s="29" t="s">
        <v>4</v>
      </c>
      <c r="C77" s="29" t="s">
        <v>141</v>
      </c>
      <c r="D77" s="27" t="s">
        <v>10192</v>
      </c>
      <c r="E77" s="27" t="s">
        <v>10193</v>
      </c>
      <c r="F77" s="27"/>
      <c r="G77" s="27"/>
      <c r="H77" s="27"/>
      <c r="I77" s="27"/>
      <c r="J77" s="27"/>
      <c r="K77" s="27"/>
      <c r="L77" s="27"/>
    </row>
    <row r="78" ht="15.6" spans="1:12">
      <c r="A78" s="29" t="s">
        <v>78</v>
      </c>
      <c r="B78" s="29" t="s">
        <v>8</v>
      </c>
      <c r="C78" s="29" t="s">
        <v>142</v>
      </c>
      <c r="D78" s="27" t="s">
        <v>10194</v>
      </c>
      <c r="E78" s="27" t="s">
        <v>10195</v>
      </c>
      <c r="F78" s="27"/>
      <c r="G78" s="27"/>
      <c r="H78" s="27"/>
      <c r="I78" s="27"/>
      <c r="J78" s="27"/>
      <c r="K78" s="27"/>
      <c r="L78" s="27"/>
    </row>
    <row r="79" ht="15.6" spans="1:12">
      <c r="A79" s="29" t="s">
        <v>84</v>
      </c>
      <c r="B79" s="29" t="s">
        <v>8</v>
      </c>
      <c r="C79" s="29" t="s">
        <v>143</v>
      </c>
      <c r="D79" s="27" t="s">
        <v>10196</v>
      </c>
      <c r="E79" s="27" t="s">
        <v>10197</v>
      </c>
      <c r="F79" s="27"/>
      <c r="G79" s="27"/>
      <c r="H79" s="27"/>
      <c r="I79" s="27"/>
      <c r="J79" s="27"/>
      <c r="K79" s="27"/>
      <c r="L79" s="27"/>
    </row>
    <row r="80" ht="15.6" spans="1:12">
      <c r="A80" s="29" t="s">
        <v>84</v>
      </c>
      <c r="B80" s="29" t="s">
        <v>8</v>
      </c>
      <c r="C80" s="29" t="s">
        <v>144</v>
      </c>
      <c r="D80" s="27" t="s">
        <v>10198</v>
      </c>
      <c r="E80" s="27" t="s">
        <v>10199</v>
      </c>
      <c r="F80" s="27"/>
      <c r="G80" s="27"/>
      <c r="H80" s="27"/>
      <c r="I80" s="27"/>
      <c r="J80" s="27"/>
      <c r="K80" s="27"/>
      <c r="L80" s="27"/>
    </row>
    <row r="81" ht="15.6" spans="1:12">
      <c r="A81" s="29" t="s">
        <v>84</v>
      </c>
      <c r="B81" s="29" t="s">
        <v>8</v>
      </c>
      <c r="C81" s="29" t="s">
        <v>145</v>
      </c>
      <c r="D81" s="27" t="s">
        <v>10200</v>
      </c>
      <c r="E81" s="27" t="s">
        <v>10201</v>
      </c>
      <c r="F81" s="27"/>
      <c r="G81" s="27"/>
      <c r="H81" s="27"/>
      <c r="I81" s="27"/>
      <c r="J81" s="27"/>
      <c r="K81" s="27"/>
      <c r="L81" s="27"/>
    </row>
    <row r="82" ht="15.6" spans="1:12">
      <c r="A82" s="29" t="s">
        <v>105</v>
      </c>
      <c r="B82" s="29" t="s">
        <v>22</v>
      </c>
      <c r="C82" s="29" t="s">
        <v>146</v>
      </c>
      <c r="D82" s="27" t="s">
        <v>10202</v>
      </c>
      <c r="E82" s="27" t="s">
        <v>10203</v>
      </c>
      <c r="F82" s="27"/>
      <c r="G82" s="27"/>
      <c r="H82" s="27"/>
      <c r="I82" s="27"/>
      <c r="J82" s="27"/>
      <c r="K82" s="27"/>
      <c r="L82" s="27"/>
    </row>
    <row r="83" ht="15.6" spans="1:12">
      <c r="A83" s="29" t="s">
        <v>105</v>
      </c>
      <c r="B83" s="29" t="s">
        <v>22</v>
      </c>
      <c r="C83" s="29" t="s">
        <v>147</v>
      </c>
      <c r="D83" s="27" t="s">
        <v>10204</v>
      </c>
      <c r="E83" s="27" t="s">
        <v>10205</v>
      </c>
      <c r="F83" s="27"/>
      <c r="G83" s="27"/>
      <c r="H83" s="27"/>
      <c r="I83" s="27"/>
      <c r="J83" s="27"/>
      <c r="K83" s="27"/>
      <c r="L83" s="27"/>
    </row>
    <row r="84" ht="15.6" spans="1:12">
      <c r="A84" s="29" t="s">
        <v>108</v>
      </c>
      <c r="B84" s="29" t="s">
        <v>22</v>
      </c>
      <c r="C84" s="29" t="s">
        <v>148</v>
      </c>
      <c r="D84" s="27" t="s">
        <v>10206</v>
      </c>
      <c r="E84" s="27" t="s">
        <v>10207</v>
      </c>
      <c r="F84" s="27"/>
      <c r="G84" s="27"/>
      <c r="H84" s="27"/>
      <c r="I84" s="27"/>
      <c r="J84" s="27"/>
      <c r="K84" s="27"/>
      <c r="L84" s="27"/>
    </row>
    <row r="85" ht="15.6" spans="1:12">
      <c r="A85" s="29" t="s">
        <v>108</v>
      </c>
      <c r="B85" s="29" t="s">
        <v>22</v>
      </c>
      <c r="C85" s="29" t="s">
        <v>149</v>
      </c>
      <c r="D85" s="27" t="s">
        <v>10208</v>
      </c>
      <c r="E85" s="27" t="s">
        <v>10209</v>
      </c>
      <c r="F85" s="27"/>
      <c r="G85" s="27"/>
      <c r="H85" s="27"/>
      <c r="I85" s="27"/>
      <c r="J85" s="27"/>
      <c r="K85" s="27"/>
      <c r="L85" s="27"/>
    </row>
    <row r="86" ht="15.6" spans="1:12">
      <c r="A86" s="29" t="s">
        <v>46</v>
      </c>
      <c r="B86" s="29" t="s">
        <v>22</v>
      </c>
      <c r="C86" s="29" t="s">
        <v>150</v>
      </c>
      <c r="D86" s="27" t="s">
        <v>10210</v>
      </c>
      <c r="E86" s="27" t="s">
        <v>10211</v>
      </c>
      <c r="F86" s="27"/>
      <c r="G86" s="27"/>
      <c r="H86" s="27"/>
      <c r="I86" s="27"/>
      <c r="J86" s="27"/>
      <c r="K86" s="27"/>
      <c r="L86" s="27"/>
    </row>
    <row r="87" ht="15.6" spans="1:12">
      <c r="A87" s="29" t="s">
        <v>46</v>
      </c>
      <c r="B87" s="29" t="s">
        <v>22</v>
      </c>
      <c r="C87" s="29" t="s">
        <v>151</v>
      </c>
      <c r="D87" s="27" t="s">
        <v>10212</v>
      </c>
      <c r="E87" s="27" t="s">
        <v>10213</v>
      </c>
      <c r="F87" s="27"/>
      <c r="G87" s="27"/>
      <c r="H87" s="27"/>
      <c r="I87" s="27"/>
      <c r="J87" s="27"/>
      <c r="K87" s="27"/>
      <c r="L87" s="27"/>
    </row>
    <row r="88" ht="15.6" spans="1:12">
      <c r="A88" s="29" t="s">
        <v>81</v>
      </c>
      <c r="B88" s="29" t="s">
        <v>8</v>
      </c>
      <c r="C88" s="29" t="s">
        <v>152</v>
      </c>
      <c r="D88" s="27" t="s">
        <v>10214</v>
      </c>
      <c r="E88" s="27" t="s">
        <v>10215</v>
      </c>
      <c r="F88" s="27"/>
      <c r="G88" s="27"/>
      <c r="H88" s="27"/>
      <c r="I88" s="27"/>
      <c r="J88" s="27"/>
      <c r="K88" s="27"/>
      <c r="L88" s="27"/>
    </row>
    <row r="89" ht="15.6" spans="1:12">
      <c r="A89" s="29" t="s">
        <v>84</v>
      </c>
      <c r="B89" s="29" t="s">
        <v>8</v>
      </c>
      <c r="C89" s="29" t="s">
        <v>153</v>
      </c>
      <c r="D89" s="27" t="s">
        <v>10216</v>
      </c>
      <c r="E89" s="27" t="s">
        <v>10217</v>
      </c>
      <c r="F89" s="27"/>
      <c r="G89" s="27"/>
      <c r="H89" s="27"/>
      <c r="I89" s="27"/>
      <c r="J89" s="27"/>
      <c r="K89" s="27"/>
      <c r="L89" s="27"/>
    </row>
    <row r="90" ht="15.6" spans="1:12">
      <c r="A90" s="29" t="s">
        <v>73</v>
      </c>
      <c r="B90" s="29" t="s">
        <v>8</v>
      </c>
      <c r="C90" s="29" t="s">
        <v>154</v>
      </c>
      <c r="D90" s="27" t="s">
        <v>10218</v>
      </c>
      <c r="E90" s="27" t="s">
        <v>10219</v>
      </c>
      <c r="F90" s="27"/>
      <c r="G90" s="27"/>
      <c r="H90" s="27"/>
      <c r="I90" s="27"/>
      <c r="J90" s="27"/>
      <c r="K90" s="27"/>
      <c r="L90" s="27"/>
    </row>
    <row r="91" ht="15.6" spans="1:12">
      <c r="A91" s="29" t="s">
        <v>89</v>
      </c>
      <c r="B91" s="29" t="s">
        <v>8</v>
      </c>
      <c r="C91" s="29" t="s">
        <v>155</v>
      </c>
      <c r="D91" s="27" t="s">
        <v>10220</v>
      </c>
      <c r="E91" s="27" t="s">
        <v>10221</v>
      </c>
      <c r="F91" s="27"/>
      <c r="G91" s="27"/>
      <c r="H91" s="27"/>
      <c r="I91" s="27"/>
      <c r="J91" s="27"/>
      <c r="K91" s="27"/>
      <c r="L91" s="27"/>
    </row>
    <row r="92" ht="15.6" spans="1:12">
      <c r="A92" s="29" t="s">
        <v>89</v>
      </c>
      <c r="B92" s="29" t="s">
        <v>8</v>
      </c>
      <c r="C92" s="29" t="s">
        <v>156</v>
      </c>
      <c r="D92" s="27" t="s">
        <v>10222</v>
      </c>
      <c r="E92" s="27" t="s">
        <v>10223</v>
      </c>
      <c r="F92" s="27"/>
      <c r="G92" s="27"/>
      <c r="H92" s="27"/>
      <c r="I92" s="27"/>
      <c r="J92" s="27"/>
      <c r="K92" s="27"/>
      <c r="L92" s="27"/>
    </row>
    <row r="93" ht="15.6" spans="1:12">
      <c r="A93" s="29" t="s">
        <v>157</v>
      </c>
      <c r="B93" s="29" t="s">
        <v>8</v>
      </c>
      <c r="C93" s="29" t="s">
        <v>158</v>
      </c>
      <c r="D93" s="27" t="s">
        <v>10224</v>
      </c>
      <c r="E93" s="27" t="s">
        <v>10225</v>
      </c>
      <c r="F93" s="27"/>
      <c r="G93" s="27"/>
      <c r="H93" s="27"/>
      <c r="I93" s="27"/>
      <c r="J93" s="27"/>
      <c r="K93" s="27"/>
      <c r="L93" s="27"/>
    </row>
    <row r="94" ht="15.6" spans="1:12">
      <c r="A94" s="29" t="s">
        <v>159</v>
      </c>
      <c r="B94" s="29" t="s">
        <v>8</v>
      </c>
      <c r="C94" s="29" t="s">
        <v>160</v>
      </c>
      <c r="D94" s="27" t="s">
        <v>10226</v>
      </c>
      <c r="E94" s="27" t="s">
        <v>10227</v>
      </c>
      <c r="F94" s="27"/>
      <c r="G94" s="27"/>
      <c r="H94" s="27"/>
      <c r="I94" s="27"/>
      <c r="J94" s="27"/>
      <c r="K94" s="27"/>
      <c r="L94" s="27"/>
    </row>
    <row r="95" ht="15.6" spans="1:12">
      <c r="A95" s="29" t="s">
        <v>92</v>
      </c>
      <c r="B95" s="29" t="s">
        <v>8</v>
      </c>
      <c r="C95" s="29" t="s">
        <v>161</v>
      </c>
      <c r="D95" s="27" t="s">
        <v>10228</v>
      </c>
      <c r="E95" s="27" t="s">
        <v>10229</v>
      </c>
      <c r="F95" s="27"/>
      <c r="G95" s="27"/>
      <c r="H95" s="27"/>
      <c r="I95" s="27"/>
      <c r="J95" s="27"/>
      <c r="K95" s="27"/>
      <c r="L95" s="27"/>
    </row>
    <row r="96" ht="15.6" spans="1:12">
      <c r="A96" s="29" t="s">
        <v>162</v>
      </c>
      <c r="B96" s="29" t="s">
        <v>8</v>
      </c>
      <c r="C96" s="29" t="s">
        <v>163</v>
      </c>
      <c r="D96" s="27" t="s">
        <v>10230</v>
      </c>
      <c r="E96" s="27" t="s">
        <v>10231</v>
      </c>
      <c r="F96" s="27"/>
      <c r="G96" s="27"/>
      <c r="H96" s="27"/>
      <c r="I96" s="27"/>
      <c r="J96" s="27"/>
      <c r="K96" s="27"/>
      <c r="L96" s="27"/>
    </row>
    <row r="97" ht="15.6" spans="1:12">
      <c r="A97" s="29" t="s">
        <v>67</v>
      </c>
      <c r="B97" s="29" t="s">
        <v>39</v>
      </c>
      <c r="C97" s="29" t="s">
        <v>164</v>
      </c>
      <c r="D97" s="27" t="s">
        <v>10232</v>
      </c>
      <c r="E97" s="27" t="s">
        <v>10233</v>
      </c>
      <c r="F97" s="27"/>
      <c r="G97" s="27"/>
      <c r="H97" s="27"/>
      <c r="I97" s="27"/>
      <c r="J97" s="27"/>
      <c r="K97" s="27"/>
      <c r="L97" s="27"/>
    </row>
    <row r="98" ht="15.6" spans="1:12">
      <c r="A98" s="29" t="s">
        <v>103</v>
      </c>
      <c r="B98" s="29" t="s">
        <v>101</v>
      </c>
      <c r="C98" s="29" t="s">
        <v>165</v>
      </c>
      <c r="D98" s="27" t="s">
        <v>10234</v>
      </c>
      <c r="E98" s="27" t="s">
        <v>10235</v>
      </c>
      <c r="F98" s="27"/>
      <c r="G98" s="27"/>
      <c r="H98" s="27"/>
      <c r="I98" s="27"/>
      <c r="J98" s="27"/>
      <c r="K98" s="27"/>
      <c r="L98" s="27"/>
    </row>
    <row r="99" ht="15.6" spans="1:12">
      <c r="A99" s="29" t="s">
        <v>166</v>
      </c>
      <c r="B99" s="29" t="s">
        <v>101</v>
      </c>
      <c r="C99" s="29" t="s">
        <v>167</v>
      </c>
      <c r="D99" s="27" t="s">
        <v>10236</v>
      </c>
      <c r="E99" s="27" t="s">
        <v>10237</v>
      </c>
      <c r="F99" s="27"/>
      <c r="G99" s="27"/>
      <c r="H99" s="27"/>
      <c r="I99" s="27"/>
      <c r="J99" s="27"/>
      <c r="K99" s="27"/>
      <c r="L99" s="27"/>
    </row>
    <row r="100" ht="15.6" spans="1:12">
      <c r="A100" s="29" t="s">
        <v>105</v>
      </c>
      <c r="B100" s="29" t="s">
        <v>22</v>
      </c>
      <c r="C100" s="29" t="s">
        <v>168</v>
      </c>
      <c r="D100" s="27" t="s">
        <v>10238</v>
      </c>
      <c r="E100" s="27" t="s">
        <v>10239</v>
      </c>
      <c r="F100" s="27"/>
      <c r="G100" s="27"/>
      <c r="H100" s="27"/>
      <c r="I100" s="27"/>
      <c r="J100" s="27"/>
      <c r="K100" s="27"/>
      <c r="L100" s="27"/>
    </row>
    <row r="101" ht="15.6" spans="1:12">
      <c r="A101" s="29" t="s">
        <v>105</v>
      </c>
      <c r="B101" s="29" t="s">
        <v>22</v>
      </c>
      <c r="C101" s="29" t="s">
        <v>169</v>
      </c>
      <c r="D101" s="27" t="s">
        <v>10240</v>
      </c>
      <c r="E101" s="27" t="s">
        <v>10241</v>
      </c>
      <c r="F101" s="27"/>
      <c r="G101" s="27"/>
      <c r="H101" s="27"/>
      <c r="I101" s="27"/>
      <c r="J101" s="27"/>
      <c r="K101" s="27"/>
      <c r="L101" s="27"/>
    </row>
    <row r="102" ht="15.6" spans="1:12">
      <c r="A102" s="29" t="s">
        <v>170</v>
      </c>
      <c r="B102" s="29" t="s">
        <v>39</v>
      </c>
      <c r="C102" s="29" t="s">
        <v>171</v>
      </c>
      <c r="D102" s="27" t="s">
        <v>10242</v>
      </c>
      <c r="E102" s="27" t="s">
        <v>10243</v>
      </c>
      <c r="F102" s="27"/>
      <c r="G102" s="27"/>
      <c r="H102" s="27"/>
      <c r="I102" s="27"/>
      <c r="J102" s="27"/>
      <c r="K102" s="27"/>
      <c r="L102" s="27"/>
    </row>
    <row r="103" ht="15.6" spans="1:12">
      <c r="A103" s="29" t="s">
        <v>172</v>
      </c>
      <c r="B103" s="29" t="s">
        <v>173</v>
      </c>
      <c r="C103" s="29" t="s">
        <v>174</v>
      </c>
      <c r="D103" s="27" t="s">
        <v>10244</v>
      </c>
      <c r="E103" s="27" t="s">
        <v>10245</v>
      </c>
      <c r="F103" s="27"/>
      <c r="G103" s="27"/>
      <c r="H103" s="27"/>
      <c r="I103" s="27"/>
      <c r="J103" s="27"/>
      <c r="K103" s="27"/>
      <c r="L103" s="27"/>
    </row>
    <row r="104" ht="15.6" spans="1:12">
      <c r="A104" s="29" t="s">
        <v>131</v>
      </c>
      <c r="B104" s="29" t="s">
        <v>132</v>
      </c>
      <c r="C104" s="29" t="s">
        <v>175</v>
      </c>
      <c r="D104" s="27" t="s">
        <v>10246</v>
      </c>
      <c r="E104" s="27" t="s">
        <v>10247</v>
      </c>
      <c r="F104" s="27"/>
      <c r="G104" s="27"/>
      <c r="H104" s="27"/>
      <c r="I104" s="27"/>
      <c r="J104" s="27"/>
      <c r="K104" s="27"/>
      <c r="L104" s="27"/>
    </row>
    <row r="105" ht="15.6" spans="1:12">
      <c r="A105" s="29" t="s">
        <v>131</v>
      </c>
      <c r="B105" s="29" t="s">
        <v>173</v>
      </c>
      <c r="C105" s="29" t="s">
        <v>176</v>
      </c>
      <c r="D105" s="27" t="s">
        <v>10248</v>
      </c>
      <c r="E105" s="27" t="s">
        <v>10249</v>
      </c>
      <c r="F105" s="27"/>
      <c r="G105" s="27"/>
      <c r="H105" s="27"/>
      <c r="I105" s="27"/>
      <c r="J105" s="27"/>
      <c r="K105" s="27"/>
      <c r="L105" s="27"/>
    </row>
    <row r="106" ht="15.6" spans="1:12">
      <c r="A106" s="29" t="s">
        <v>177</v>
      </c>
      <c r="B106" s="29" t="s">
        <v>8</v>
      </c>
      <c r="C106" s="29" t="s">
        <v>178</v>
      </c>
      <c r="D106" s="27" t="s">
        <v>10250</v>
      </c>
      <c r="E106" s="27" t="s">
        <v>10251</v>
      </c>
      <c r="F106" s="27"/>
      <c r="G106" s="27"/>
      <c r="H106" s="27"/>
      <c r="I106" s="27"/>
      <c r="J106" s="27"/>
      <c r="K106" s="27"/>
      <c r="L106" s="27"/>
    </row>
    <row r="107" ht="15.6" spans="1:12">
      <c r="A107" s="29" t="s">
        <v>179</v>
      </c>
      <c r="B107" s="29" t="s">
        <v>8</v>
      </c>
      <c r="C107" s="29" t="s">
        <v>180</v>
      </c>
      <c r="D107" s="27" t="s">
        <v>10252</v>
      </c>
      <c r="E107" s="27" t="s">
        <v>10253</v>
      </c>
      <c r="F107" s="27"/>
      <c r="G107" s="27"/>
      <c r="H107" s="27"/>
      <c r="I107" s="27"/>
      <c r="J107" s="27"/>
      <c r="K107" s="27"/>
      <c r="L107" s="27"/>
    </row>
    <row r="108" ht="15.6" spans="1:12">
      <c r="A108" s="29" t="s">
        <v>84</v>
      </c>
      <c r="B108" s="29" t="s">
        <v>8</v>
      </c>
      <c r="C108" s="29" t="s">
        <v>181</v>
      </c>
      <c r="D108" s="27" t="s">
        <v>10254</v>
      </c>
      <c r="E108" s="27" t="s">
        <v>10255</v>
      </c>
      <c r="F108" s="27"/>
      <c r="G108" s="27"/>
      <c r="H108" s="27"/>
      <c r="I108" s="27"/>
      <c r="J108" s="27"/>
      <c r="K108" s="27"/>
      <c r="L108" s="27"/>
    </row>
    <row r="109" ht="15.6" spans="1:12">
      <c r="A109" s="29" t="s">
        <v>157</v>
      </c>
      <c r="B109" s="29" t="s">
        <v>8</v>
      </c>
      <c r="C109" s="29" t="s">
        <v>182</v>
      </c>
      <c r="D109" s="27" t="s">
        <v>10256</v>
      </c>
      <c r="E109" s="27" t="s">
        <v>10257</v>
      </c>
      <c r="F109" s="27"/>
      <c r="G109" s="27"/>
      <c r="H109" s="27"/>
      <c r="I109" s="27"/>
      <c r="J109" s="27"/>
      <c r="K109" s="27"/>
      <c r="L109" s="27"/>
    </row>
    <row r="110" ht="15.6" spans="1:12">
      <c r="A110" s="29" t="s">
        <v>84</v>
      </c>
      <c r="B110" s="29" t="s">
        <v>8</v>
      </c>
      <c r="C110" s="29" t="s">
        <v>183</v>
      </c>
      <c r="D110" s="27" t="s">
        <v>10258</v>
      </c>
      <c r="E110" s="27" t="s">
        <v>10259</v>
      </c>
      <c r="F110" s="27"/>
      <c r="G110" s="27"/>
      <c r="H110" s="27"/>
      <c r="I110" s="27"/>
      <c r="J110" s="27"/>
      <c r="K110" s="27"/>
      <c r="L110" s="27"/>
    </row>
    <row r="111" ht="15.6" spans="1:12">
      <c r="A111" s="29" t="s">
        <v>46</v>
      </c>
      <c r="B111" s="29" t="s">
        <v>22</v>
      </c>
      <c r="C111" s="29" t="s">
        <v>184</v>
      </c>
      <c r="D111" s="27" t="s">
        <v>10260</v>
      </c>
      <c r="E111" s="27" t="s">
        <v>10261</v>
      </c>
      <c r="F111" s="27"/>
      <c r="G111" s="27"/>
      <c r="H111" s="27"/>
      <c r="I111" s="27"/>
      <c r="J111" s="27"/>
      <c r="K111" s="27"/>
      <c r="L111" s="27"/>
    </row>
    <row r="112" ht="15.6" spans="1:12">
      <c r="A112" s="29" t="s">
        <v>105</v>
      </c>
      <c r="B112" s="29" t="s">
        <v>22</v>
      </c>
      <c r="C112" s="29" t="s">
        <v>185</v>
      </c>
      <c r="D112" s="27" t="s">
        <v>10262</v>
      </c>
      <c r="E112" s="27" t="s">
        <v>10263</v>
      </c>
      <c r="F112" s="27"/>
      <c r="G112" s="27"/>
      <c r="H112" s="27"/>
      <c r="I112" s="27"/>
      <c r="J112" s="27"/>
      <c r="K112" s="27"/>
      <c r="L112" s="27"/>
    </row>
    <row r="113" ht="15.6" spans="1:12">
      <c r="A113" s="29" t="s">
        <v>105</v>
      </c>
      <c r="B113" s="29" t="s">
        <v>22</v>
      </c>
      <c r="C113" s="29" t="s">
        <v>186</v>
      </c>
      <c r="D113" s="27" t="s">
        <v>10264</v>
      </c>
      <c r="E113" s="27" t="s">
        <v>10265</v>
      </c>
      <c r="F113" s="27"/>
      <c r="G113" s="27"/>
      <c r="H113" s="27"/>
      <c r="I113" s="27"/>
      <c r="J113" s="27"/>
      <c r="K113" s="27"/>
      <c r="L113" s="27"/>
    </row>
    <row r="114" ht="15.6" spans="1:12">
      <c r="A114" s="29" t="s">
        <v>108</v>
      </c>
      <c r="B114" s="29" t="s">
        <v>22</v>
      </c>
      <c r="C114" s="29" t="s">
        <v>187</v>
      </c>
      <c r="D114" s="27" t="s">
        <v>10266</v>
      </c>
      <c r="E114" s="27" t="s">
        <v>10267</v>
      </c>
      <c r="F114" s="27"/>
      <c r="G114" s="27"/>
      <c r="H114" s="27"/>
      <c r="I114" s="27"/>
      <c r="J114" s="27"/>
      <c r="K114" s="27"/>
      <c r="L114" s="27"/>
    </row>
    <row r="115" ht="15.6" spans="1:12">
      <c r="A115" s="29" t="s">
        <v>21</v>
      </c>
      <c r="B115" s="29" t="s">
        <v>22</v>
      </c>
      <c r="C115" s="29" t="s">
        <v>188</v>
      </c>
      <c r="D115" s="27" t="s">
        <v>10268</v>
      </c>
      <c r="E115" s="27" t="s">
        <v>10269</v>
      </c>
      <c r="F115" s="27"/>
      <c r="G115" s="27"/>
      <c r="H115" s="27"/>
      <c r="I115" s="27"/>
      <c r="J115" s="27"/>
      <c r="K115" s="27"/>
      <c r="L115" s="27"/>
    </row>
    <row r="116" ht="15.6" spans="1:12">
      <c r="A116" s="29" t="s">
        <v>21</v>
      </c>
      <c r="B116" s="29" t="s">
        <v>22</v>
      </c>
      <c r="C116" s="29" t="s">
        <v>189</v>
      </c>
      <c r="D116" s="27" t="s">
        <v>10270</v>
      </c>
      <c r="E116" s="27" t="s">
        <v>10271</v>
      </c>
      <c r="F116" s="27"/>
      <c r="G116" s="27"/>
      <c r="H116" s="27"/>
      <c r="I116" s="27"/>
      <c r="J116" s="27"/>
      <c r="K116" s="27"/>
      <c r="L116" s="27"/>
    </row>
    <row r="117" ht="15.6" spans="1:12">
      <c r="A117" s="29" t="s">
        <v>46</v>
      </c>
      <c r="B117" s="29" t="s">
        <v>22</v>
      </c>
      <c r="C117" s="29" t="s">
        <v>190</v>
      </c>
      <c r="D117" s="27" t="s">
        <v>10272</v>
      </c>
      <c r="E117" s="27" t="s">
        <v>10273</v>
      </c>
      <c r="F117" s="27"/>
      <c r="G117" s="27"/>
      <c r="H117" s="27"/>
      <c r="I117" s="27"/>
      <c r="J117" s="27"/>
      <c r="K117" s="27"/>
      <c r="L117" s="27"/>
    </row>
    <row r="118" ht="15.6" spans="1:12">
      <c r="A118" s="29" t="s">
        <v>191</v>
      </c>
      <c r="B118" s="29" t="s">
        <v>8</v>
      </c>
      <c r="C118" s="29" t="s">
        <v>192</v>
      </c>
      <c r="D118" s="27" t="s">
        <v>10274</v>
      </c>
      <c r="E118" s="27" t="s">
        <v>10275</v>
      </c>
      <c r="F118" s="27"/>
      <c r="G118" s="27"/>
      <c r="H118" s="27"/>
      <c r="I118" s="27"/>
      <c r="J118" s="27"/>
      <c r="K118" s="27"/>
      <c r="L118" s="27"/>
    </row>
    <row r="119" ht="15.6" spans="1:12">
      <c r="A119" s="29" t="s">
        <v>71</v>
      </c>
      <c r="B119" s="29" t="s">
        <v>8</v>
      </c>
      <c r="C119" s="29" t="s">
        <v>193</v>
      </c>
      <c r="D119" s="27" t="s">
        <v>10276</v>
      </c>
      <c r="E119" s="27" t="s">
        <v>10277</v>
      </c>
      <c r="F119" s="27"/>
      <c r="G119" s="27"/>
      <c r="H119" s="27"/>
      <c r="I119" s="27"/>
      <c r="J119" s="27"/>
      <c r="K119" s="27"/>
      <c r="L119" s="27"/>
    </row>
    <row r="120" ht="15.6" spans="1:12">
      <c r="A120" s="29" t="s">
        <v>25</v>
      </c>
      <c r="B120" s="29" t="s">
        <v>8</v>
      </c>
      <c r="C120" s="29" t="s">
        <v>194</v>
      </c>
      <c r="D120" s="27" t="s">
        <v>10278</v>
      </c>
      <c r="E120" s="27" t="s">
        <v>10279</v>
      </c>
      <c r="F120" s="27"/>
      <c r="G120" s="27"/>
      <c r="H120" s="27"/>
      <c r="I120" s="27"/>
      <c r="J120" s="27"/>
      <c r="K120" s="27"/>
      <c r="L120" s="27"/>
    </row>
    <row r="121" ht="15.6" spans="1:12">
      <c r="A121" s="29" t="s">
        <v>118</v>
      </c>
      <c r="B121" s="29" t="s">
        <v>8</v>
      </c>
      <c r="C121" s="29" t="s">
        <v>195</v>
      </c>
      <c r="D121" s="27" t="s">
        <v>10280</v>
      </c>
      <c r="E121" s="27" t="s">
        <v>10281</v>
      </c>
      <c r="F121" s="27"/>
      <c r="G121" s="27"/>
      <c r="H121" s="27"/>
      <c r="I121" s="27"/>
      <c r="J121" s="27"/>
      <c r="K121" s="27"/>
      <c r="L121" s="27"/>
    </row>
    <row r="122" ht="15.6" spans="1:12">
      <c r="A122" s="29" t="s">
        <v>118</v>
      </c>
      <c r="B122" s="29" t="s">
        <v>8</v>
      </c>
      <c r="C122" s="29" t="s">
        <v>196</v>
      </c>
      <c r="D122" s="27" t="s">
        <v>10282</v>
      </c>
      <c r="E122" s="27" t="s">
        <v>10283</v>
      </c>
      <c r="F122" s="27"/>
      <c r="G122" s="27"/>
      <c r="H122" s="27"/>
      <c r="I122" s="27"/>
      <c r="J122" s="27"/>
      <c r="K122" s="27"/>
      <c r="L122" s="27"/>
    </row>
    <row r="123" ht="15.6" spans="1:12">
      <c r="A123" s="29" t="s">
        <v>122</v>
      </c>
      <c r="B123" s="29" t="s">
        <v>39</v>
      </c>
      <c r="C123" s="29" t="s">
        <v>197</v>
      </c>
      <c r="D123" s="27" t="s">
        <v>10284</v>
      </c>
      <c r="E123" s="27" t="s">
        <v>10285</v>
      </c>
      <c r="F123" s="27"/>
      <c r="G123" s="27"/>
      <c r="H123" s="27"/>
      <c r="I123" s="27"/>
      <c r="J123" s="27"/>
      <c r="K123" s="27"/>
      <c r="L123" s="27"/>
    </row>
    <row r="124" ht="15.6" spans="1:12">
      <c r="A124" s="29" t="s">
        <v>198</v>
      </c>
      <c r="B124" s="29" t="s">
        <v>39</v>
      </c>
      <c r="C124" s="29" t="s">
        <v>199</v>
      </c>
      <c r="D124" s="27" t="s">
        <v>10286</v>
      </c>
      <c r="E124" s="27" t="s">
        <v>10287</v>
      </c>
      <c r="F124" s="27"/>
      <c r="G124" s="27"/>
      <c r="H124" s="27"/>
      <c r="I124" s="27"/>
      <c r="J124" s="27"/>
      <c r="K124" s="27"/>
      <c r="L124" s="27"/>
    </row>
    <row r="125" ht="15.6" spans="1:12">
      <c r="A125" s="29" t="s">
        <v>166</v>
      </c>
      <c r="B125" s="29" t="s">
        <v>101</v>
      </c>
      <c r="C125" s="29" t="s">
        <v>200</v>
      </c>
      <c r="D125" s="27" t="s">
        <v>10288</v>
      </c>
      <c r="E125" s="27" t="s">
        <v>10289</v>
      </c>
      <c r="F125" s="27"/>
      <c r="G125" s="27"/>
      <c r="H125" s="27"/>
      <c r="I125" s="27"/>
      <c r="J125" s="27"/>
      <c r="K125" s="27"/>
      <c r="L125" s="27"/>
    </row>
    <row r="126" ht="15.6" spans="1:12">
      <c r="A126" s="29" t="s">
        <v>131</v>
      </c>
      <c r="B126" s="29" t="s">
        <v>132</v>
      </c>
      <c r="C126" s="29" t="s">
        <v>175</v>
      </c>
      <c r="D126" s="27" t="s">
        <v>10246</v>
      </c>
      <c r="E126" s="27" t="s">
        <v>10247</v>
      </c>
      <c r="F126" s="27"/>
      <c r="G126" s="27"/>
      <c r="H126" s="27"/>
      <c r="I126" s="27"/>
      <c r="J126" s="27"/>
      <c r="K126" s="27"/>
      <c r="L126" s="27"/>
    </row>
    <row r="127" ht="15.6" spans="1:12">
      <c r="A127" s="29" t="s">
        <v>201</v>
      </c>
      <c r="B127" s="29" t="s">
        <v>132</v>
      </c>
      <c r="C127" s="29" t="s">
        <v>202</v>
      </c>
      <c r="D127" s="27" t="s">
        <v>10290</v>
      </c>
      <c r="E127" s="27" t="s">
        <v>10291</v>
      </c>
      <c r="F127" s="27"/>
      <c r="G127" s="27"/>
      <c r="H127" s="27"/>
      <c r="I127" s="27"/>
      <c r="J127" s="27"/>
      <c r="K127" s="27"/>
      <c r="L127" s="27"/>
    </row>
    <row r="128" ht="15.6" spans="1:12">
      <c r="A128" s="29" t="s">
        <v>136</v>
      </c>
      <c r="B128" s="29" t="s">
        <v>132</v>
      </c>
      <c r="C128" s="29" t="s">
        <v>203</v>
      </c>
      <c r="D128" s="27" t="s">
        <v>10292</v>
      </c>
      <c r="E128" s="27" t="s">
        <v>10293</v>
      </c>
      <c r="F128" s="27"/>
      <c r="G128" s="27"/>
      <c r="H128" s="27"/>
      <c r="I128" s="27"/>
      <c r="J128" s="27"/>
      <c r="K128" s="27"/>
      <c r="L128" s="27"/>
    </row>
    <row r="129" ht="15.6" spans="1:12">
      <c r="A129" s="29" t="s">
        <v>204</v>
      </c>
      <c r="B129" s="29" t="s">
        <v>8</v>
      </c>
      <c r="C129" s="29" t="s">
        <v>205</v>
      </c>
      <c r="D129" s="27" t="s">
        <v>10294</v>
      </c>
      <c r="E129" s="27" t="s">
        <v>10295</v>
      </c>
      <c r="F129" s="27"/>
      <c r="G129" s="27"/>
      <c r="H129" s="27"/>
      <c r="I129" s="27"/>
      <c r="J129" s="27"/>
      <c r="K129" s="27"/>
      <c r="L129" s="27"/>
    </row>
    <row r="130" ht="15.6" spans="1:12">
      <c r="A130" s="29" t="s">
        <v>7</v>
      </c>
      <c r="B130" s="29" t="s">
        <v>8</v>
      </c>
      <c r="C130" s="29" t="s">
        <v>206</v>
      </c>
      <c r="D130" s="27" t="s">
        <v>10296</v>
      </c>
      <c r="E130" s="27" t="s">
        <v>10297</v>
      </c>
      <c r="F130" s="27"/>
      <c r="G130" s="27"/>
      <c r="H130" s="27"/>
      <c r="I130" s="27"/>
      <c r="J130" s="27"/>
      <c r="K130" s="27"/>
      <c r="L130" s="27"/>
    </row>
    <row r="131" ht="15.6" spans="1:12">
      <c r="A131" s="29" t="s">
        <v>7</v>
      </c>
      <c r="B131" s="29" t="s">
        <v>8</v>
      </c>
      <c r="C131" s="29" t="s">
        <v>207</v>
      </c>
      <c r="D131" s="27" t="s">
        <v>10298</v>
      </c>
      <c r="E131" s="27" t="s">
        <v>10299</v>
      </c>
      <c r="F131" s="27"/>
      <c r="G131" s="27"/>
      <c r="H131" s="27"/>
      <c r="I131" s="27"/>
      <c r="J131" s="27"/>
      <c r="K131" s="27"/>
      <c r="L131" s="27"/>
    </row>
    <row r="132" ht="15.6" spans="1:12">
      <c r="A132" s="29" t="s">
        <v>13</v>
      </c>
      <c r="B132" s="29" t="s">
        <v>8</v>
      </c>
      <c r="C132" s="29" t="s">
        <v>208</v>
      </c>
      <c r="D132" s="27" t="s">
        <v>10300</v>
      </c>
      <c r="E132" s="27" t="s">
        <v>10301</v>
      </c>
      <c r="F132" s="27"/>
      <c r="G132" s="27"/>
      <c r="H132" s="27"/>
      <c r="I132" s="27"/>
      <c r="J132" s="27"/>
      <c r="K132" s="27"/>
      <c r="L132" s="27"/>
    </row>
    <row r="133" ht="15.6" spans="1:12">
      <c r="A133" s="29" t="s">
        <v>84</v>
      </c>
      <c r="B133" s="29" t="s">
        <v>8</v>
      </c>
      <c r="C133" s="29" t="s">
        <v>209</v>
      </c>
      <c r="D133" s="27" t="s">
        <v>10302</v>
      </c>
      <c r="E133" s="27" t="s">
        <v>10303</v>
      </c>
      <c r="F133" s="27"/>
      <c r="G133" s="27"/>
      <c r="H133" s="27"/>
      <c r="I133" s="27"/>
      <c r="J133" s="27"/>
      <c r="K133" s="27"/>
      <c r="L133" s="27"/>
    </row>
    <row r="134" ht="15.6" spans="1:12">
      <c r="A134" s="29" t="s">
        <v>13</v>
      </c>
      <c r="B134" s="29" t="s">
        <v>8</v>
      </c>
      <c r="C134" s="29" t="s">
        <v>210</v>
      </c>
      <c r="D134" s="27" t="s">
        <v>10304</v>
      </c>
      <c r="E134" s="27" t="s">
        <v>10305</v>
      </c>
      <c r="F134" s="27"/>
      <c r="G134" s="27"/>
      <c r="H134" s="27"/>
      <c r="I134" s="27"/>
      <c r="J134" s="27"/>
      <c r="K134" s="27"/>
      <c r="L134" s="27"/>
    </row>
    <row r="135" ht="15.6" spans="1:12">
      <c r="A135" s="29" t="s">
        <v>13</v>
      </c>
      <c r="B135" s="29" t="s">
        <v>8</v>
      </c>
      <c r="C135" s="29" t="s">
        <v>211</v>
      </c>
      <c r="D135" s="27" t="s">
        <v>10306</v>
      </c>
      <c r="E135" s="27" t="s">
        <v>10307</v>
      </c>
      <c r="F135" s="27"/>
      <c r="G135" s="27"/>
      <c r="H135" s="27"/>
      <c r="I135" s="27"/>
      <c r="J135" s="27"/>
      <c r="K135" s="27"/>
      <c r="L135" s="27"/>
    </row>
    <row r="136" ht="15.6" spans="1:12">
      <c r="A136" s="29" t="s">
        <v>18</v>
      </c>
      <c r="B136" s="29" t="s">
        <v>8</v>
      </c>
      <c r="C136" s="29" t="s">
        <v>212</v>
      </c>
      <c r="D136" s="27" t="s">
        <v>10308</v>
      </c>
      <c r="E136" s="27" t="s">
        <v>10309</v>
      </c>
      <c r="F136" s="27"/>
      <c r="G136" s="27"/>
      <c r="H136" s="27"/>
      <c r="I136" s="27"/>
      <c r="J136" s="27"/>
      <c r="K136" s="27"/>
      <c r="L136" s="27"/>
    </row>
    <row r="137" ht="15.6" spans="1:12">
      <c r="A137" s="29" t="s">
        <v>25</v>
      </c>
      <c r="B137" s="29" t="s">
        <v>8</v>
      </c>
      <c r="C137" s="29" t="s">
        <v>213</v>
      </c>
      <c r="D137" s="27" t="s">
        <v>10310</v>
      </c>
      <c r="E137" s="27" t="s">
        <v>10311</v>
      </c>
      <c r="F137" s="27"/>
      <c r="G137" s="27"/>
      <c r="H137" s="27"/>
      <c r="I137" s="27"/>
      <c r="J137" s="27"/>
      <c r="K137" s="27"/>
      <c r="L137" s="27"/>
    </row>
    <row r="138" ht="15.6" spans="1:12">
      <c r="A138" s="29" t="s">
        <v>25</v>
      </c>
      <c r="B138" s="29" t="s">
        <v>8</v>
      </c>
      <c r="C138" s="29" t="s">
        <v>214</v>
      </c>
      <c r="D138" s="27" t="s">
        <v>10312</v>
      </c>
      <c r="E138" s="27" t="s">
        <v>10313</v>
      </c>
      <c r="F138" s="27"/>
      <c r="G138" s="27"/>
      <c r="H138" s="27"/>
      <c r="I138" s="27"/>
      <c r="J138" s="27"/>
      <c r="K138" s="27"/>
      <c r="L138" s="27"/>
    </row>
    <row r="139" ht="15.6" spans="1:12">
      <c r="A139" s="29" t="s">
        <v>33</v>
      </c>
      <c r="B139" s="29" t="s">
        <v>8</v>
      </c>
      <c r="C139" s="29" t="s">
        <v>215</v>
      </c>
      <c r="D139" s="27" t="s">
        <v>10314</v>
      </c>
      <c r="E139" s="27" t="s">
        <v>10315</v>
      </c>
      <c r="F139" s="27"/>
      <c r="G139" s="27"/>
      <c r="H139" s="27"/>
      <c r="I139" s="27"/>
      <c r="J139" s="27"/>
      <c r="K139" s="27"/>
      <c r="L139" s="27"/>
    </row>
    <row r="140" ht="15.6" spans="1:12">
      <c r="A140" s="29" t="s">
        <v>118</v>
      </c>
      <c r="B140" s="29" t="s">
        <v>8</v>
      </c>
      <c r="C140" s="29" t="s">
        <v>216</v>
      </c>
      <c r="D140" s="27" t="s">
        <v>10316</v>
      </c>
      <c r="E140" s="27" t="s">
        <v>10317</v>
      </c>
      <c r="F140" s="27"/>
      <c r="G140" s="27"/>
      <c r="H140" s="27"/>
      <c r="I140" s="27"/>
      <c r="J140" s="27"/>
      <c r="K140" s="27"/>
      <c r="L140" s="27"/>
    </row>
    <row r="141" ht="15.6" spans="1:12">
      <c r="A141" s="29" t="s">
        <v>118</v>
      </c>
      <c r="B141" s="29" t="s">
        <v>8</v>
      </c>
      <c r="C141" s="29" t="s">
        <v>217</v>
      </c>
      <c r="D141" s="27" t="s">
        <v>10318</v>
      </c>
      <c r="E141" s="27" t="s">
        <v>10319</v>
      </c>
      <c r="F141" s="27"/>
      <c r="G141" s="27"/>
      <c r="H141" s="27"/>
      <c r="I141" s="27"/>
      <c r="J141" s="27"/>
      <c r="K141" s="27"/>
      <c r="L141" s="27"/>
    </row>
    <row r="142" ht="15.6" spans="1:12">
      <c r="A142" s="29" t="s">
        <v>198</v>
      </c>
      <c r="B142" s="29" t="s">
        <v>39</v>
      </c>
      <c r="C142" s="29" t="s">
        <v>218</v>
      </c>
      <c r="D142" s="27" t="s">
        <v>10320</v>
      </c>
      <c r="E142" s="27" t="s">
        <v>10321</v>
      </c>
      <c r="F142" s="27"/>
      <c r="G142" s="27"/>
      <c r="H142" s="27"/>
      <c r="I142" s="27"/>
      <c r="J142" s="27"/>
      <c r="K142" s="27"/>
      <c r="L142" s="27"/>
    </row>
    <row r="143" ht="15.6" spans="1:12">
      <c r="A143" s="29" t="s">
        <v>198</v>
      </c>
      <c r="B143" s="29" t="s">
        <v>39</v>
      </c>
      <c r="C143" s="29" t="s">
        <v>219</v>
      </c>
      <c r="D143" s="27" t="s">
        <v>10322</v>
      </c>
      <c r="E143" s="27" t="s">
        <v>10323</v>
      </c>
      <c r="F143" s="27"/>
      <c r="G143" s="27"/>
      <c r="H143" s="27"/>
      <c r="I143" s="27"/>
      <c r="J143" s="27"/>
      <c r="K143" s="27"/>
      <c r="L143" s="27"/>
    </row>
    <row r="144" ht="15.6" spans="1:12">
      <c r="A144" s="29" t="s">
        <v>46</v>
      </c>
      <c r="B144" s="29" t="s">
        <v>22</v>
      </c>
      <c r="C144" s="29" t="s">
        <v>220</v>
      </c>
      <c r="D144" s="27" t="s">
        <v>10324</v>
      </c>
      <c r="E144" s="27" t="s">
        <v>10325</v>
      </c>
      <c r="F144" s="27"/>
      <c r="G144" s="27"/>
      <c r="H144" s="27"/>
      <c r="I144" s="27"/>
      <c r="J144" s="27"/>
      <c r="K144" s="27"/>
      <c r="L144" s="27"/>
    </row>
    <row r="145" ht="15.6" spans="1:12">
      <c r="A145" s="29" t="s">
        <v>21</v>
      </c>
      <c r="B145" s="29" t="s">
        <v>22</v>
      </c>
      <c r="C145" s="29" t="s">
        <v>221</v>
      </c>
      <c r="D145" s="27" t="s">
        <v>10326</v>
      </c>
      <c r="E145" s="27" t="s">
        <v>10327</v>
      </c>
      <c r="F145" s="27"/>
      <c r="G145" s="27"/>
      <c r="H145" s="27"/>
      <c r="I145" s="27"/>
      <c r="J145" s="27"/>
      <c r="K145" s="27"/>
      <c r="L145" s="27"/>
    </row>
    <row r="146" ht="15.6" spans="1:12">
      <c r="A146" s="29" t="s">
        <v>21</v>
      </c>
      <c r="B146" s="29" t="s">
        <v>22</v>
      </c>
      <c r="C146" s="29" t="s">
        <v>222</v>
      </c>
      <c r="D146" s="27" t="s">
        <v>10328</v>
      </c>
      <c r="E146" s="27" t="s">
        <v>10329</v>
      </c>
      <c r="F146" s="27"/>
      <c r="G146" s="27"/>
      <c r="H146" s="27"/>
      <c r="I146" s="27"/>
      <c r="J146" s="27"/>
      <c r="K146" s="27"/>
      <c r="L146" s="27"/>
    </row>
    <row r="147" ht="15.6" spans="1:12">
      <c r="A147" s="29" t="s">
        <v>52</v>
      </c>
      <c r="B147" s="29" t="s">
        <v>8</v>
      </c>
      <c r="C147" s="29" t="s">
        <v>223</v>
      </c>
      <c r="D147" s="27" t="s">
        <v>10330</v>
      </c>
      <c r="E147" s="27" t="s">
        <v>10331</v>
      </c>
      <c r="F147" s="27"/>
      <c r="G147" s="27"/>
      <c r="H147" s="27"/>
      <c r="I147" s="27"/>
      <c r="J147" s="27"/>
      <c r="K147" s="27"/>
      <c r="L147" s="27"/>
    </row>
    <row r="148" ht="15.6" spans="1:12">
      <c r="A148" s="29" t="s">
        <v>52</v>
      </c>
      <c r="B148" s="29" t="s">
        <v>8</v>
      </c>
      <c r="C148" s="29" t="s">
        <v>224</v>
      </c>
      <c r="D148" s="27" t="s">
        <v>10332</v>
      </c>
      <c r="E148" s="27" t="s">
        <v>10333</v>
      </c>
      <c r="F148" s="27"/>
      <c r="G148" s="27"/>
      <c r="H148" s="27"/>
      <c r="I148" s="27"/>
      <c r="J148" s="27"/>
      <c r="K148" s="27"/>
      <c r="L148" s="27"/>
    </row>
    <row r="149" ht="15.6" spans="1:12">
      <c r="A149" s="29" t="s">
        <v>33</v>
      </c>
      <c r="B149" s="29" t="s">
        <v>8</v>
      </c>
      <c r="C149" s="29" t="s">
        <v>225</v>
      </c>
      <c r="D149" s="27" t="s">
        <v>10334</v>
      </c>
      <c r="E149" s="27" t="s">
        <v>10335</v>
      </c>
      <c r="F149" s="27"/>
      <c r="G149" s="27"/>
      <c r="H149" s="27"/>
      <c r="I149" s="27"/>
      <c r="J149" s="27"/>
      <c r="K149" s="27"/>
      <c r="L149" s="27"/>
    </row>
    <row r="150" ht="15.6" spans="1:12">
      <c r="A150" s="29" t="s">
        <v>226</v>
      </c>
      <c r="B150" s="29" t="s">
        <v>226</v>
      </c>
      <c r="C150" s="29" t="s">
        <v>227</v>
      </c>
      <c r="D150" s="27" t="s">
        <v>10336</v>
      </c>
      <c r="E150" s="27" t="s">
        <v>10337</v>
      </c>
      <c r="F150" s="27"/>
      <c r="G150" s="27"/>
      <c r="H150" s="27"/>
      <c r="I150" s="27"/>
      <c r="J150" s="27"/>
      <c r="K150" s="27"/>
      <c r="L150" s="27"/>
    </row>
    <row r="151" ht="15.6" spans="1:12">
      <c r="A151" s="29" t="s">
        <v>177</v>
      </c>
      <c r="B151" s="29" t="s">
        <v>8</v>
      </c>
      <c r="C151" s="29" t="s">
        <v>228</v>
      </c>
      <c r="D151" s="27" t="s">
        <v>10338</v>
      </c>
      <c r="E151" s="27" t="s">
        <v>10339</v>
      </c>
      <c r="F151" s="27"/>
      <c r="G151" s="27"/>
      <c r="H151" s="27"/>
      <c r="I151" s="27"/>
      <c r="J151" s="27"/>
      <c r="K151" s="27"/>
      <c r="L151" s="27"/>
    </row>
    <row r="152" ht="15.6" spans="1:12">
      <c r="A152" s="29" t="s">
        <v>177</v>
      </c>
      <c r="B152" s="29" t="s">
        <v>8</v>
      </c>
      <c r="C152" s="29" t="s">
        <v>229</v>
      </c>
      <c r="D152" s="27" t="s">
        <v>10340</v>
      </c>
      <c r="E152" s="27" t="s">
        <v>10341</v>
      </c>
      <c r="F152" s="27"/>
      <c r="G152" s="27"/>
      <c r="H152" s="27"/>
      <c r="I152" s="27"/>
      <c r="J152" s="27"/>
      <c r="K152" s="27"/>
      <c r="L152" s="27"/>
    </row>
    <row r="153" ht="15.6" spans="1:12">
      <c r="A153" s="29" t="s">
        <v>230</v>
      </c>
      <c r="B153" s="29" t="s">
        <v>8</v>
      </c>
      <c r="C153" s="29" t="s">
        <v>231</v>
      </c>
      <c r="D153" s="27" t="s">
        <v>10342</v>
      </c>
      <c r="E153" s="27" t="s">
        <v>10343</v>
      </c>
      <c r="F153" s="27"/>
      <c r="G153" s="27"/>
      <c r="H153" s="27"/>
      <c r="I153" s="27"/>
      <c r="J153" s="27"/>
      <c r="K153" s="27"/>
      <c r="L153" s="27"/>
    </row>
    <row r="154" ht="15.6" spans="1:12">
      <c r="A154" s="29" t="s">
        <v>230</v>
      </c>
      <c r="B154" s="29" t="s">
        <v>8</v>
      </c>
      <c r="C154" s="29" t="s">
        <v>232</v>
      </c>
      <c r="D154" s="27" t="s">
        <v>10344</v>
      </c>
      <c r="E154" s="27" t="s">
        <v>10345</v>
      </c>
      <c r="F154" s="27"/>
      <c r="G154" s="27"/>
      <c r="H154" s="27"/>
      <c r="I154" s="27"/>
      <c r="J154" s="27"/>
      <c r="K154" s="27"/>
      <c r="L154" s="27"/>
    </row>
    <row r="155" ht="15.6" spans="1:12">
      <c r="A155" s="29" t="s">
        <v>28</v>
      </c>
      <c r="B155" s="29" t="s">
        <v>8</v>
      </c>
      <c r="C155" s="29" t="s">
        <v>233</v>
      </c>
      <c r="D155" s="27" t="s">
        <v>10346</v>
      </c>
      <c r="E155" s="27" t="s">
        <v>10347</v>
      </c>
      <c r="F155" s="27"/>
      <c r="G155" s="27"/>
      <c r="H155" s="27"/>
      <c r="I155" s="27"/>
      <c r="J155" s="27"/>
      <c r="K155" s="27"/>
      <c r="L155" s="27"/>
    </row>
    <row r="156" ht="15.6" spans="1:12">
      <c r="A156" s="29" t="s">
        <v>76</v>
      </c>
      <c r="B156" s="29" t="s">
        <v>8</v>
      </c>
      <c r="C156" s="29" t="s">
        <v>234</v>
      </c>
      <c r="D156" s="27" t="s">
        <v>10348</v>
      </c>
      <c r="E156" s="27" t="s">
        <v>10349</v>
      </c>
      <c r="F156" s="27"/>
      <c r="G156" s="27"/>
      <c r="H156" s="27"/>
      <c r="I156" s="27"/>
      <c r="J156" s="27"/>
      <c r="K156" s="27"/>
      <c r="L156" s="27"/>
    </row>
    <row r="157" ht="15.6" spans="1:12">
      <c r="A157" s="29" t="s">
        <v>58</v>
      </c>
      <c r="B157" s="29" t="s">
        <v>8</v>
      </c>
      <c r="C157" s="29" t="s">
        <v>235</v>
      </c>
      <c r="D157" s="27" t="s">
        <v>10350</v>
      </c>
      <c r="E157" s="27" t="s">
        <v>10351</v>
      </c>
      <c r="F157" s="27"/>
      <c r="G157" s="27"/>
      <c r="H157" s="27"/>
      <c r="I157" s="27"/>
      <c r="J157" s="27"/>
      <c r="K157" s="27"/>
      <c r="L157" s="27"/>
    </row>
    <row r="158" ht="15.6" spans="1:12">
      <c r="A158" s="29" t="s">
        <v>33</v>
      </c>
      <c r="B158" s="29" t="s">
        <v>8</v>
      </c>
      <c r="C158" s="29" t="s">
        <v>236</v>
      </c>
      <c r="D158" s="27" t="s">
        <v>10352</v>
      </c>
      <c r="E158" s="27" t="s">
        <v>10353</v>
      </c>
      <c r="F158" s="27"/>
      <c r="G158" s="27"/>
      <c r="H158" s="27"/>
      <c r="I158" s="27"/>
      <c r="J158" s="27"/>
      <c r="K158" s="27"/>
      <c r="L158" s="27"/>
    </row>
    <row r="159" ht="15.6" spans="1:12">
      <c r="A159" s="29" t="s">
        <v>63</v>
      </c>
      <c r="B159" s="29" t="s">
        <v>39</v>
      </c>
      <c r="C159" s="29" t="s">
        <v>237</v>
      </c>
      <c r="D159" s="27" t="s">
        <v>10354</v>
      </c>
      <c r="E159" s="27" t="s">
        <v>10355</v>
      </c>
      <c r="F159" s="27"/>
      <c r="G159" s="27"/>
      <c r="H159" s="27"/>
      <c r="I159" s="27"/>
      <c r="J159" s="27"/>
      <c r="K159" s="27"/>
      <c r="L159" s="27"/>
    </row>
    <row r="160" ht="15.6" spans="1:12">
      <c r="A160" s="29" t="s">
        <v>65</v>
      </c>
      <c r="B160" s="29" t="s">
        <v>39</v>
      </c>
      <c r="C160" s="29" t="s">
        <v>238</v>
      </c>
      <c r="D160" s="27" t="s">
        <v>10356</v>
      </c>
      <c r="E160" s="27" t="s">
        <v>10357</v>
      </c>
      <c r="F160" s="27"/>
      <c r="G160" s="27"/>
      <c r="H160" s="27"/>
      <c r="I160" s="27"/>
      <c r="J160" s="27"/>
      <c r="K160" s="27"/>
      <c r="L160" s="27"/>
    </row>
    <row r="161" ht="15.6" spans="1:12">
      <c r="A161" s="29" t="s">
        <v>7</v>
      </c>
      <c r="B161" s="29" t="s">
        <v>8</v>
      </c>
      <c r="C161" s="29" t="s">
        <v>239</v>
      </c>
      <c r="D161" s="27" t="s">
        <v>10358</v>
      </c>
      <c r="E161" s="27" t="s">
        <v>10359</v>
      </c>
      <c r="F161" s="27"/>
      <c r="G161" s="27"/>
      <c r="H161" s="27"/>
      <c r="I161" s="27"/>
      <c r="J161" s="27"/>
      <c r="K161" s="27"/>
      <c r="L161" s="27"/>
    </row>
    <row r="162" ht="15.6" spans="1:12">
      <c r="A162" s="29" t="s">
        <v>46</v>
      </c>
      <c r="B162" s="29" t="s">
        <v>22</v>
      </c>
      <c r="C162" s="29" t="s">
        <v>240</v>
      </c>
      <c r="D162" s="27" t="s">
        <v>10360</v>
      </c>
      <c r="E162" s="27" t="s">
        <v>10361</v>
      </c>
      <c r="F162" s="27"/>
      <c r="G162" s="27"/>
      <c r="H162" s="27"/>
      <c r="I162" s="27"/>
      <c r="J162" s="27"/>
      <c r="K162" s="27"/>
      <c r="L162" s="27"/>
    </row>
    <row r="163" ht="15.6" spans="1:12">
      <c r="A163" s="29" t="s">
        <v>21</v>
      </c>
      <c r="B163" s="29" t="s">
        <v>22</v>
      </c>
      <c r="C163" s="29" t="s">
        <v>241</v>
      </c>
      <c r="D163" s="27" t="s">
        <v>10362</v>
      </c>
      <c r="E163" s="27" t="s">
        <v>10363</v>
      </c>
      <c r="F163" s="27"/>
      <c r="G163" s="27"/>
      <c r="H163" s="27"/>
      <c r="I163" s="27"/>
      <c r="J163" s="27"/>
      <c r="K163" s="27"/>
      <c r="L163" s="27"/>
    </row>
    <row r="164" ht="15.6" spans="1:12">
      <c r="A164" s="29" t="s">
        <v>21</v>
      </c>
      <c r="B164" s="29" t="s">
        <v>22</v>
      </c>
      <c r="C164" s="29" t="s">
        <v>242</v>
      </c>
      <c r="D164" s="27" t="s">
        <v>10364</v>
      </c>
      <c r="E164" s="27" t="s">
        <v>10365</v>
      </c>
      <c r="F164" s="27"/>
      <c r="G164" s="27"/>
      <c r="H164" s="27"/>
      <c r="I164" s="27"/>
      <c r="J164" s="27"/>
      <c r="K164" s="27"/>
      <c r="L164" s="27"/>
    </row>
    <row r="165" ht="15.6" spans="1:12">
      <c r="A165" s="29" t="s">
        <v>157</v>
      </c>
      <c r="B165" s="29" t="s">
        <v>8</v>
      </c>
      <c r="C165" s="29" t="s">
        <v>243</v>
      </c>
      <c r="D165" s="27" t="s">
        <v>10366</v>
      </c>
      <c r="E165" s="27" t="s">
        <v>10367</v>
      </c>
      <c r="F165" s="27"/>
      <c r="G165" s="27"/>
      <c r="H165" s="27"/>
      <c r="I165" s="27"/>
      <c r="J165" s="27"/>
      <c r="K165" s="27"/>
      <c r="L165" s="27"/>
    </row>
    <row r="166" ht="15.6" spans="1:12">
      <c r="A166" s="29" t="s">
        <v>157</v>
      </c>
      <c r="B166" s="29" t="s">
        <v>8</v>
      </c>
      <c r="C166" s="29" t="s">
        <v>244</v>
      </c>
      <c r="D166" s="27" t="s">
        <v>10368</v>
      </c>
      <c r="E166" s="27" t="s">
        <v>10369</v>
      </c>
      <c r="F166" s="27"/>
      <c r="G166" s="27"/>
      <c r="H166" s="27"/>
      <c r="I166" s="27"/>
      <c r="J166" s="27"/>
      <c r="K166" s="27"/>
      <c r="L166" s="27"/>
    </row>
    <row r="167" ht="15.6" spans="1:12">
      <c r="A167" s="29" t="s">
        <v>84</v>
      </c>
      <c r="B167" s="29" t="s">
        <v>8</v>
      </c>
      <c r="C167" s="29" t="s">
        <v>245</v>
      </c>
      <c r="D167" s="27" t="s">
        <v>10370</v>
      </c>
      <c r="E167" s="27" t="s">
        <v>10371</v>
      </c>
      <c r="F167" s="27"/>
      <c r="G167" s="27"/>
      <c r="H167" s="27"/>
      <c r="I167" s="27"/>
      <c r="J167" s="27"/>
      <c r="K167" s="27"/>
      <c r="L167" s="27"/>
    </row>
    <row r="168" ht="15.6" spans="1:12">
      <c r="A168" s="29" t="s">
        <v>46</v>
      </c>
      <c r="B168" s="29" t="s">
        <v>22</v>
      </c>
      <c r="C168" s="29" t="s">
        <v>246</v>
      </c>
      <c r="D168" s="27" t="s">
        <v>10372</v>
      </c>
      <c r="E168" s="27" t="s">
        <v>10373</v>
      </c>
      <c r="F168" s="27"/>
      <c r="G168" s="27"/>
      <c r="H168" s="27"/>
      <c r="I168" s="27"/>
      <c r="J168" s="27"/>
      <c r="K168" s="27"/>
      <c r="L168" s="27"/>
    </row>
    <row r="169" ht="15.6" spans="1:12">
      <c r="A169" s="29" t="s">
        <v>159</v>
      </c>
      <c r="B169" s="29" t="s">
        <v>8</v>
      </c>
      <c r="C169" s="29" t="s">
        <v>247</v>
      </c>
      <c r="D169" s="27" t="s">
        <v>10374</v>
      </c>
      <c r="E169" s="27" t="s">
        <v>10375</v>
      </c>
      <c r="F169" s="27"/>
      <c r="G169" s="27"/>
      <c r="H169" s="27"/>
      <c r="I169" s="27"/>
      <c r="J169" s="27"/>
      <c r="K169" s="27"/>
      <c r="L169" s="27"/>
    </row>
    <row r="170" ht="15.6" spans="1:12">
      <c r="A170" s="29" t="s">
        <v>71</v>
      </c>
      <c r="B170" s="29" t="s">
        <v>8</v>
      </c>
      <c r="C170" s="29" t="s">
        <v>248</v>
      </c>
      <c r="D170" s="27" t="s">
        <v>10376</v>
      </c>
      <c r="E170" s="27" t="s">
        <v>10377</v>
      </c>
      <c r="F170" s="27"/>
      <c r="G170" s="27"/>
      <c r="H170" s="27"/>
      <c r="I170" s="27"/>
      <c r="J170" s="27"/>
      <c r="K170" s="27"/>
      <c r="L170" s="27"/>
    </row>
    <row r="171" ht="15.6" spans="1:12">
      <c r="A171" s="29" t="s">
        <v>25</v>
      </c>
      <c r="B171" s="29" t="s">
        <v>8</v>
      </c>
      <c r="C171" s="29" t="s">
        <v>249</v>
      </c>
      <c r="D171" s="27" t="s">
        <v>10378</v>
      </c>
      <c r="E171" s="27" t="s">
        <v>10379</v>
      </c>
      <c r="F171" s="27"/>
      <c r="G171" s="27"/>
      <c r="H171" s="27"/>
      <c r="I171" s="27"/>
      <c r="J171" s="27"/>
      <c r="K171" s="27"/>
      <c r="L171" s="27"/>
    </row>
    <row r="172" ht="15.6" spans="1:12">
      <c r="A172" s="29" t="s">
        <v>118</v>
      </c>
      <c r="B172" s="29" t="s">
        <v>8</v>
      </c>
      <c r="C172" s="29" t="s">
        <v>250</v>
      </c>
      <c r="D172" s="27" t="s">
        <v>10380</v>
      </c>
      <c r="E172" s="27" t="s">
        <v>10381</v>
      </c>
      <c r="F172" s="27"/>
      <c r="G172" s="27"/>
      <c r="H172" s="27"/>
      <c r="I172" s="27"/>
      <c r="J172" s="27"/>
      <c r="K172" s="27"/>
      <c r="L172" s="27"/>
    </row>
    <row r="173" ht="15.6" spans="1:12">
      <c r="A173" s="29" t="s">
        <v>120</v>
      </c>
      <c r="B173" s="29" t="s">
        <v>8</v>
      </c>
      <c r="C173" s="29" t="s">
        <v>251</v>
      </c>
      <c r="D173" s="27" t="s">
        <v>10382</v>
      </c>
      <c r="E173" s="27" t="s">
        <v>10383</v>
      </c>
      <c r="F173" s="27"/>
      <c r="G173" s="27"/>
      <c r="H173" s="27"/>
      <c r="I173" s="27"/>
      <c r="J173" s="27"/>
      <c r="K173" s="27"/>
      <c r="L173" s="27"/>
    </row>
    <row r="174" ht="15.6" spans="1:12">
      <c r="A174" s="29" t="s">
        <v>122</v>
      </c>
      <c r="B174" s="29" t="s">
        <v>39</v>
      </c>
      <c r="C174" s="29" t="s">
        <v>252</v>
      </c>
      <c r="D174" s="27" t="s">
        <v>10384</v>
      </c>
      <c r="E174" s="27" t="s">
        <v>10385</v>
      </c>
      <c r="F174" s="27"/>
      <c r="G174" s="27"/>
      <c r="H174" s="27"/>
      <c r="I174" s="27"/>
      <c r="J174" s="27"/>
      <c r="K174" s="27"/>
      <c r="L174" s="27"/>
    </row>
    <row r="175" ht="15.6" spans="1:12">
      <c r="A175" s="29" t="s">
        <v>96</v>
      </c>
      <c r="B175" s="29" t="s">
        <v>39</v>
      </c>
      <c r="C175" s="29" t="s">
        <v>253</v>
      </c>
      <c r="D175" s="27" t="s">
        <v>10386</v>
      </c>
      <c r="E175" s="27" t="s">
        <v>10387</v>
      </c>
      <c r="F175" s="27"/>
      <c r="G175" s="27"/>
      <c r="H175" s="27"/>
      <c r="I175" s="27"/>
      <c r="J175" s="27"/>
      <c r="K175" s="27"/>
      <c r="L175" s="27"/>
    </row>
    <row r="176" ht="15.6" spans="1:12">
      <c r="A176" s="29" t="s">
        <v>78</v>
      </c>
      <c r="B176" s="29" t="s">
        <v>8</v>
      </c>
      <c r="C176" s="29" t="s">
        <v>254</v>
      </c>
      <c r="D176" s="27" t="s">
        <v>10388</v>
      </c>
      <c r="E176" s="27" t="s">
        <v>10389</v>
      </c>
      <c r="F176" s="27"/>
      <c r="G176" s="27"/>
      <c r="H176" s="27"/>
      <c r="I176" s="27"/>
      <c r="J176" s="27"/>
      <c r="K176" s="27"/>
      <c r="L176" s="27"/>
    </row>
    <row r="177" ht="15.6" spans="1:12">
      <c r="A177" s="29" t="s">
        <v>105</v>
      </c>
      <c r="B177" s="29" t="s">
        <v>22</v>
      </c>
      <c r="C177" s="29" t="s">
        <v>255</v>
      </c>
      <c r="D177" s="27" t="s">
        <v>10390</v>
      </c>
      <c r="E177" s="27" t="s">
        <v>10391</v>
      </c>
      <c r="F177" s="27"/>
      <c r="G177" s="27"/>
      <c r="H177" s="27"/>
      <c r="I177" s="27"/>
      <c r="J177" s="27"/>
      <c r="K177" s="27"/>
      <c r="L177" s="27"/>
    </row>
    <row r="178" ht="15.6" spans="1:12">
      <c r="A178" s="29" t="s">
        <v>105</v>
      </c>
      <c r="B178" s="29" t="s">
        <v>22</v>
      </c>
      <c r="C178" s="29" t="s">
        <v>256</v>
      </c>
      <c r="D178" s="27" t="s">
        <v>10392</v>
      </c>
      <c r="E178" s="27" t="s">
        <v>10393</v>
      </c>
      <c r="F178" s="27"/>
      <c r="G178" s="27"/>
      <c r="H178" s="27"/>
      <c r="I178" s="27"/>
      <c r="J178" s="27"/>
      <c r="K178" s="27"/>
      <c r="L178" s="27"/>
    </row>
    <row r="179" ht="15.6" spans="1:12">
      <c r="A179" s="29" t="s">
        <v>108</v>
      </c>
      <c r="B179" s="29" t="s">
        <v>22</v>
      </c>
      <c r="C179" s="29" t="s">
        <v>257</v>
      </c>
      <c r="D179" s="27" t="s">
        <v>10394</v>
      </c>
      <c r="E179" s="27" t="s">
        <v>10395</v>
      </c>
      <c r="F179" s="27"/>
      <c r="G179" s="27"/>
      <c r="H179" s="27"/>
      <c r="I179" s="27"/>
      <c r="J179" s="27"/>
      <c r="K179" s="27"/>
      <c r="L179" s="27"/>
    </row>
    <row r="180" ht="15.6" spans="1:12">
      <c r="A180" s="29" t="s">
        <v>258</v>
      </c>
      <c r="B180" s="29" t="s">
        <v>8</v>
      </c>
      <c r="C180" s="29" t="s">
        <v>259</v>
      </c>
      <c r="D180" s="27" t="s">
        <v>10396</v>
      </c>
      <c r="E180" s="27" t="s">
        <v>10397</v>
      </c>
      <c r="F180" s="27"/>
      <c r="G180" s="27"/>
      <c r="H180" s="27"/>
      <c r="I180" s="27"/>
      <c r="J180" s="27"/>
      <c r="K180" s="27"/>
      <c r="L180" s="27"/>
    </row>
    <row r="181" ht="15.6" spans="1:12">
      <c r="A181" s="29" t="s">
        <v>3</v>
      </c>
      <c r="B181" s="29" t="s">
        <v>4</v>
      </c>
      <c r="C181" s="29" t="s">
        <v>5</v>
      </c>
      <c r="D181" s="27" t="s">
        <v>10042</v>
      </c>
      <c r="E181" s="27" t="s">
        <v>10043</v>
      </c>
      <c r="F181" s="27"/>
      <c r="G181" s="27"/>
      <c r="H181" s="27"/>
      <c r="I181" s="27"/>
      <c r="J181" s="27"/>
      <c r="K181" s="27"/>
      <c r="L181" s="27"/>
    </row>
    <row r="182" ht="15.6" spans="1:12">
      <c r="A182" s="29" t="s">
        <v>162</v>
      </c>
      <c r="B182" s="29" t="s">
        <v>8</v>
      </c>
      <c r="C182" s="29" t="s">
        <v>260</v>
      </c>
      <c r="D182" s="27" t="s">
        <v>10398</v>
      </c>
      <c r="E182" s="27" t="s">
        <v>10399</v>
      </c>
      <c r="F182" s="27"/>
      <c r="G182" s="27"/>
      <c r="H182" s="27"/>
      <c r="I182" s="27"/>
      <c r="J182" s="27"/>
      <c r="K182" s="27"/>
      <c r="L182" s="27"/>
    </row>
    <row r="183" ht="15.6" spans="1:12">
      <c r="A183" s="29" t="s">
        <v>166</v>
      </c>
      <c r="B183" s="29" t="s">
        <v>101</v>
      </c>
      <c r="C183" s="29" t="s">
        <v>261</v>
      </c>
      <c r="D183" s="27" t="s">
        <v>10400</v>
      </c>
      <c r="E183" s="27" t="s">
        <v>10401</v>
      </c>
      <c r="F183" s="27"/>
      <c r="G183" s="27"/>
      <c r="H183" s="27"/>
      <c r="I183" s="27"/>
      <c r="J183" s="27"/>
      <c r="K183" s="27"/>
      <c r="L183" s="27"/>
    </row>
    <row r="184" ht="15.6" spans="1:12">
      <c r="A184" s="29" t="s">
        <v>108</v>
      </c>
      <c r="B184" s="29" t="s">
        <v>22</v>
      </c>
      <c r="C184" s="29" t="s">
        <v>262</v>
      </c>
      <c r="D184" s="27" t="s">
        <v>10402</v>
      </c>
      <c r="E184" s="27" t="s">
        <v>10403</v>
      </c>
      <c r="F184" s="27"/>
      <c r="G184" s="27"/>
      <c r="H184" s="27"/>
      <c r="I184" s="27"/>
      <c r="J184" s="27"/>
      <c r="K184" s="27"/>
      <c r="L184" s="27"/>
    </row>
    <row r="185" ht="15.6" spans="1:12">
      <c r="A185" s="29" t="s">
        <v>46</v>
      </c>
      <c r="B185" s="29" t="s">
        <v>22</v>
      </c>
      <c r="C185" s="29" t="s">
        <v>263</v>
      </c>
      <c r="D185" s="27" t="s">
        <v>10404</v>
      </c>
      <c r="E185" s="27" t="s">
        <v>10405</v>
      </c>
      <c r="F185" s="27"/>
      <c r="G185" s="27"/>
      <c r="H185" s="27"/>
      <c r="I185" s="27"/>
      <c r="J185" s="27"/>
      <c r="K185" s="27"/>
      <c r="L185" s="27"/>
    </row>
    <row r="186" ht="15.6" spans="1:12">
      <c r="A186" s="29" t="s">
        <v>46</v>
      </c>
      <c r="B186" s="29" t="s">
        <v>22</v>
      </c>
      <c r="C186" s="29" t="s">
        <v>264</v>
      </c>
      <c r="D186" s="27" t="s">
        <v>10406</v>
      </c>
      <c r="E186" s="27" t="s">
        <v>10407</v>
      </c>
      <c r="F186" s="27"/>
      <c r="G186" s="27"/>
      <c r="H186" s="27"/>
      <c r="I186" s="27"/>
      <c r="J186" s="27"/>
      <c r="K186" s="27"/>
      <c r="L186" s="27"/>
    </row>
    <row r="187" ht="15.6" spans="1:12">
      <c r="A187" s="29" t="s">
        <v>81</v>
      </c>
      <c r="B187" s="29" t="s">
        <v>8</v>
      </c>
      <c r="C187" s="29" t="s">
        <v>265</v>
      </c>
      <c r="D187" s="27" t="s">
        <v>10408</v>
      </c>
      <c r="E187" s="27" t="s">
        <v>10409</v>
      </c>
      <c r="F187" s="27"/>
      <c r="G187" s="27"/>
      <c r="H187" s="27"/>
      <c r="I187" s="27"/>
      <c r="J187" s="27"/>
      <c r="K187" s="27"/>
      <c r="L187" s="27"/>
    </row>
    <row r="188" ht="15.6" spans="1:12">
      <c r="A188" s="29" t="s">
        <v>84</v>
      </c>
      <c r="B188" s="29" t="s">
        <v>8</v>
      </c>
      <c r="C188" s="29" t="s">
        <v>266</v>
      </c>
      <c r="D188" s="27" t="s">
        <v>10410</v>
      </c>
      <c r="E188" s="27" t="s">
        <v>10411</v>
      </c>
      <c r="F188" s="27"/>
      <c r="G188" s="27"/>
      <c r="H188" s="27"/>
      <c r="I188" s="27"/>
      <c r="J188" s="27"/>
      <c r="K188" s="27"/>
      <c r="L188" s="27"/>
    </row>
    <row r="189" ht="15.6" spans="1:12">
      <c r="A189" s="29" t="s">
        <v>84</v>
      </c>
      <c r="B189" s="29" t="s">
        <v>8</v>
      </c>
      <c r="C189" s="29" t="s">
        <v>267</v>
      </c>
      <c r="D189" s="27" t="s">
        <v>10412</v>
      </c>
      <c r="E189" s="27" t="s">
        <v>10413</v>
      </c>
      <c r="F189" s="27"/>
      <c r="G189" s="27"/>
      <c r="H189" s="27"/>
      <c r="I189" s="27"/>
      <c r="J189" s="27"/>
      <c r="K189" s="27"/>
      <c r="L189" s="27"/>
    </row>
    <row r="190" ht="15.6" spans="1:12">
      <c r="A190" s="29" t="s">
        <v>84</v>
      </c>
      <c r="B190" s="29" t="s">
        <v>8</v>
      </c>
      <c r="C190" s="29" t="s">
        <v>268</v>
      </c>
      <c r="D190" s="27" t="s">
        <v>10414</v>
      </c>
      <c r="E190" s="27" t="s">
        <v>10415</v>
      </c>
      <c r="F190" s="27"/>
      <c r="G190" s="27"/>
      <c r="H190" s="27"/>
      <c r="I190" s="27"/>
      <c r="J190" s="27"/>
      <c r="K190" s="27"/>
      <c r="L190" s="27"/>
    </row>
    <row r="191" ht="15.6" spans="1:12">
      <c r="A191" s="29" t="s">
        <v>84</v>
      </c>
      <c r="B191" s="29" t="s">
        <v>8</v>
      </c>
      <c r="C191" s="29" t="s">
        <v>269</v>
      </c>
      <c r="D191" s="27" t="s">
        <v>10416</v>
      </c>
      <c r="E191" s="27" t="s">
        <v>10417</v>
      </c>
      <c r="F191" s="27"/>
      <c r="G191" s="27"/>
      <c r="H191" s="27"/>
      <c r="I191" s="27"/>
      <c r="J191" s="27"/>
      <c r="K191" s="27"/>
      <c r="L191" s="27"/>
    </row>
    <row r="192" ht="15.6" spans="1:12">
      <c r="A192" s="29" t="s">
        <v>73</v>
      </c>
      <c r="B192" s="29" t="s">
        <v>8</v>
      </c>
      <c r="C192" s="29" t="s">
        <v>270</v>
      </c>
      <c r="D192" s="27" t="s">
        <v>10418</v>
      </c>
      <c r="E192" s="27" t="s">
        <v>10419</v>
      </c>
      <c r="F192" s="27"/>
      <c r="G192" s="27"/>
      <c r="H192" s="27"/>
      <c r="I192" s="27"/>
      <c r="J192" s="27"/>
      <c r="K192" s="27"/>
      <c r="L192" s="27"/>
    </row>
    <row r="193" ht="15.6" spans="1:12">
      <c r="A193" s="29" t="s">
        <v>89</v>
      </c>
      <c r="B193" s="29" t="s">
        <v>8</v>
      </c>
      <c r="C193" s="29" t="s">
        <v>271</v>
      </c>
      <c r="D193" s="27" t="s">
        <v>10420</v>
      </c>
      <c r="E193" s="27" t="s">
        <v>10421</v>
      </c>
      <c r="F193" s="27"/>
      <c r="G193" s="27"/>
      <c r="H193" s="27"/>
      <c r="I193" s="27"/>
      <c r="J193" s="27"/>
      <c r="K193" s="27"/>
      <c r="L193" s="27"/>
    </row>
    <row r="194" ht="15.6" spans="1:12">
      <c r="A194" s="29" t="s">
        <v>89</v>
      </c>
      <c r="B194" s="29" t="s">
        <v>8</v>
      </c>
      <c r="C194" s="29" t="s">
        <v>272</v>
      </c>
      <c r="D194" s="27" t="s">
        <v>10422</v>
      </c>
      <c r="E194" s="27" t="s">
        <v>10423</v>
      </c>
      <c r="F194" s="27"/>
      <c r="G194" s="27"/>
      <c r="H194" s="27"/>
      <c r="I194" s="27"/>
      <c r="J194" s="27"/>
      <c r="K194" s="27"/>
      <c r="L194" s="27"/>
    </row>
    <row r="195" ht="15.6" spans="1:12">
      <c r="A195" s="29" t="s">
        <v>159</v>
      </c>
      <c r="B195" s="29" t="s">
        <v>8</v>
      </c>
      <c r="C195" s="29" t="s">
        <v>273</v>
      </c>
      <c r="D195" s="27" t="s">
        <v>10424</v>
      </c>
      <c r="E195" s="27" t="s">
        <v>10425</v>
      </c>
      <c r="F195" s="27"/>
      <c r="G195" s="27"/>
      <c r="H195" s="27"/>
      <c r="I195" s="27"/>
      <c r="J195" s="27"/>
      <c r="K195" s="27"/>
      <c r="L195" s="27"/>
    </row>
    <row r="196" ht="15.6" spans="1:12">
      <c r="A196" s="29" t="s">
        <v>159</v>
      </c>
      <c r="B196" s="29" t="s">
        <v>8</v>
      </c>
      <c r="C196" s="29" t="s">
        <v>274</v>
      </c>
      <c r="D196" s="27" t="s">
        <v>10426</v>
      </c>
      <c r="E196" s="27" t="s">
        <v>10427</v>
      </c>
      <c r="F196" s="27"/>
      <c r="G196" s="27"/>
      <c r="H196" s="27"/>
      <c r="I196" s="27"/>
      <c r="J196" s="27"/>
      <c r="K196" s="27"/>
      <c r="L196" s="27"/>
    </row>
    <row r="197" ht="15.6" spans="1:12">
      <c r="A197" s="29" t="s">
        <v>92</v>
      </c>
      <c r="B197" s="29" t="s">
        <v>8</v>
      </c>
      <c r="C197" s="29" t="s">
        <v>275</v>
      </c>
      <c r="D197" s="27" t="s">
        <v>10428</v>
      </c>
      <c r="E197" s="27" t="s">
        <v>10429</v>
      </c>
      <c r="F197" s="27"/>
      <c r="G197" s="27"/>
      <c r="H197" s="27"/>
      <c r="I197" s="27"/>
      <c r="J197" s="27"/>
      <c r="K197" s="27"/>
      <c r="L197" s="27"/>
    </row>
    <row r="198" ht="15.6" spans="1:12">
      <c r="A198" s="29" t="s">
        <v>67</v>
      </c>
      <c r="B198" s="29" t="s">
        <v>39</v>
      </c>
      <c r="C198" s="29" t="s">
        <v>276</v>
      </c>
      <c r="D198" s="27" t="s">
        <v>10430</v>
      </c>
      <c r="E198" s="27" t="s">
        <v>10431</v>
      </c>
      <c r="F198" s="27"/>
      <c r="G198" s="27"/>
      <c r="H198" s="27"/>
      <c r="I198" s="27"/>
      <c r="J198" s="27"/>
      <c r="K198" s="27"/>
      <c r="L198" s="27"/>
    </row>
    <row r="199" ht="15.6" spans="1:12">
      <c r="A199" s="29" t="s">
        <v>166</v>
      </c>
      <c r="B199" s="29" t="s">
        <v>101</v>
      </c>
      <c r="C199" s="29" t="s">
        <v>277</v>
      </c>
      <c r="D199" s="27" t="s">
        <v>10432</v>
      </c>
      <c r="E199" s="27" t="s">
        <v>10433</v>
      </c>
      <c r="F199" s="27"/>
      <c r="G199" s="27"/>
      <c r="H199" s="27"/>
      <c r="I199" s="27"/>
      <c r="J199" s="27"/>
      <c r="K199" s="27"/>
      <c r="L199" s="27"/>
    </row>
    <row r="200" ht="15.6" spans="1:12">
      <c r="A200" s="29" t="s">
        <v>105</v>
      </c>
      <c r="B200" s="29" t="s">
        <v>22</v>
      </c>
      <c r="C200" s="29" t="s">
        <v>278</v>
      </c>
      <c r="D200" s="27" t="s">
        <v>10140</v>
      </c>
      <c r="E200" s="27" t="s">
        <v>10434</v>
      </c>
      <c r="F200" s="27"/>
      <c r="G200" s="27"/>
      <c r="H200" s="27"/>
      <c r="I200" s="27"/>
      <c r="J200" s="27"/>
      <c r="K200" s="27"/>
      <c r="L200" s="27"/>
    </row>
    <row r="201" ht="15.6" spans="1:12">
      <c r="A201" s="29" t="s">
        <v>105</v>
      </c>
      <c r="B201" s="29" t="s">
        <v>22</v>
      </c>
      <c r="C201" s="29" t="s">
        <v>279</v>
      </c>
      <c r="D201" s="27" t="s">
        <v>10435</v>
      </c>
      <c r="E201" s="27" t="s">
        <v>10436</v>
      </c>
      <c r="F201" s="27"/>
      <c r="G201" s="27"/>
      <c r="H201" s="27"/>
      <c r="I201" s="27"/>
      <c r="J201" s="27"/>
      <c r="K201" s="27"/>
      <c r="L201" s="27"/>
    </row>
    <row r="202" ht="15.6" spans="1:12">
      <c r="A202" s="29" t="s">
        <v>105</v>
      </c>
      <c r="B202" s="29" t="s">
        <v>22</v>
      </c>
      <c r="C202" s="29" t="s">
        <v>280</v>
      </c>
      <c r="D202" s="27" t="s">
        <v>10437</v>
      </c>
      <c r="E202" s="27" t="s">
        <v>10438</v>
      </c>
      <c r="F202" s="27"/>
      <c r="G202" s="27"/>
      <c r="H202" s="27"/>
      <c r="I202" s="27"/>
      <c r="J202" s="27"/>
      <c r="K202" s="27"/>
      <c r="L202" s="27"/>
    </row>
    <row r="203" ht="15.6" spans="1:12">
      <c r="A203" s="29" t="s">
        <v>105</v>
      </c>
      <c r="B203" s="29" t="s">
        <v>22</v>
      </c>
      <c r="C203" s="29" t="s">
        <v>281</v>
      </c>
      <c r="D203" s="27" t="s">
        <v>10439</v>
      </c>
      <c r="E203" s="27" t="s">
        <v>10440</v>
      </c>
      <c r="F203" s="27"/>
      <c r="G203" s="27"/>
      <c r="H203" s="27"/>
      <c r="I203" s="27"/>
      <c r="J203" s="27"/>
      <c r="K203" s="27"/>
      <c r="L203" s="27"/>
    </row>
    <row r="204" ht="15.6" spans="1:12">
      <c r="A204" s="29" t="s">
        <v>108</v>
      </c>
      <c r="B204" s="29" t="s">
        <v>22</v>
      </c>
      <c r="C204" s="29" t="s">
        <v>282</v>
      </c>
      <c r="D204" s="27" t="s">
        <v>10441</v>
      </c>
      <c r="E204" s="27" t="s">
        <v>10442</v>
      </c>
      <c r="F204" s="27"/>
      <c r="G204" s="27"/>
      <c r="H204" s="27"/>
      <c r="I204" s="27"/>
      <c r="J204" s="27"/>
      <c r="K204" s="27"/>
      <c r="L204" s="27"/>
    </row>
    <row r="205" ht="15.6" spans="1:12">
      <c r="A205" s="29" t="s">
        <v>46</v>
      </c>
      <c r="B205" s="29" t="s">
        <v>22</v>
      </c>
      <c r="C205" s="29" t="s">
        <v>283</v>
      </c>
      <c r="D205" s="27" t="s">
        <v>10443</v>
      </c>
      <c r="E205" s="27" t="s">
        <v>10444</v>
      </c>
      <c r="F205" s="27"/>
      <c r="G205" s="27"/>
      <c r="H205" s="27"/>
      <c r="I205" s="27"/>
      <c r="J205" s="27"/>
      <c r="K205" s="27"/>
      <c r="L205" s="27"/>
    </row>
    <row r="206" ht="15.6" spans="1:12">
      <c r="A206" s="29" t="s">
        <v>204</v>
      </c>
      <c r="B206" s="29" t="s">
        <v>8</v>
      </c>
      <c r="C206" s="29" t="s">
        <v>284</v>
      </c>
      <c r="D206" s="27" t="s">
        <v>10445</v>
      </c>
      <c r="E206" s="27" t="s">
        <v>10446</v>
      </c>
      <c r="F206" s="27"/>
      <c r="G206" s="27"/>
      <c r="H206" s="27"/>
      <c r="I206" s="27"/>
      <c r="J206" s="27"/>
      <c r="K206" s="27"/>
      <c r="L206" s="27"/>
    </row>
    <row r="207" ht="15.6" spans="1:12">
      <c r="A207" s="29" t="s">
        <v>55</v>
      </c>
      <c r="B207" s="29" t="s">
        <v>8</v>
      </c>
      <c r="C207" s="29" t="s">
        <v>285</v>
      </c>
      <c r="D207" s="27" t="s">
        <v>10447</v>
      </c>
      <c r="E207" s="27" t="s">
        <v>10448</v>
      </c>
      <c r="F207" s="27"/>
      <c r="G207" s="27"/>
      <c r="H207" s="27"/>
      <c r="I207" s="27"/>
      <c r="J207" s="27"/>
      <c r="K207" s="27"/>
      <c r="L207" s="27"/>
    </row>
    <row r="208" ht="15.6" spans="1:12">
      <c r="A208" s="29" t="s">
        <v>52</v>
      </c>
      <c r="B208" s="29" t="s">
        <v>8</v>
      </c>
      <c r="C208" s="29" t="s">
        <v>286</v>
      </c>
      <c r="D208" s="27" t="s">
        <v>10449</v>
      </c>
      <c r="E208" s="27" t="s">
        <v>10450</v>
      </c>
      <c r="F208" s="27"/>
      <c r="G208" s="27"/>
      <c r="H208" s="27"/>
      <c r="I208" s="27"/>
      <c r="J208" s="27"/>
      <c r="K208" s="27"/>
      <c r="L208" s="27"/>
    </row>
    <row r="209" ht="15.6" spans="1:12">
      <c r="A209" s="29" t="s">
        <v>55</v>
      </c>
      <c r="B209" s="29" t="s">
        <v>8</v>
      </c>
      <c r="C209" s="29" t="s">
        <v>287</v>
      </c>
      <c r="D209" s="27" t="s">
        <v>10451</v>
      </c>
      <c r="E209" s="27" t="s">
        <v>10452</v>
      </c>
      <c r="F209" s="27"/>
      <c r="G209" s="27"/>
      <c r="H209" s="27"/>
      <c r="I209" s="27"/>
      <c r="J209" s="27"/>
      <c r="K209" s="27"/>
      <c r="L209" s="27"/>
    </row>
    <row r="210" ht="15.6" spans="1:12">
      <c r="A210" s="29" t="s">
        <v>177</v>
      </c>
      <c r="B210" s="29" t="s">
        <v>8</v>
      </c>
      <c r="C210" s="29" t="s">
        <v>288</v>
      </c>
      <c r="D210" s="27" t="s">
        <v>10453</v>
      </c>
      <c r="E210" s="27" t="s">
        <v>10454</v>
      </c>
      <c r="F210" s="27"/>
      <c r="G210" s="27"/>
      <c r="H210" s="27"/>
      <c r="I210" s="27"/>
      <c r="J210" s="27"/>
      <c r="K210" s="27"/>
      <c r="L210" s="27"/>
    </row>
    <row r="211" ht="15.6" spans="1:12">
      <c r="A211" s="29" t="s">
        <v>177</v>
      </c>
      <c r="B211" s="29" t="s">
        <v>8</v>
      </c>
      <c r="C211" s="29" t="s">
        <v>289</v>
      </c>
      <c r="D211" s="27" t="s">
        <v>10455</v>
      </c>
      <c r="E211" s="27" t="s">
        <v>10456</v>
      </c>
      <c r="F211" s="27"/>
      <c r="G211" s="27"/>
      <c r="H211" s="27"/>
      <c r="I211" s="27"/>
      <c r="J211" s="27"/>
      <c r="K211" s="27"/>
      <c r="L211" s="27"/>
    </row>
    <row r="212" ht="15.6" spans="1:12">
      <c r="A212" s="29" t="s">
        <v>33</v>
      </c>
      <c r="B212" s="29" t="s">
        <v>8</v>
      </c>
      <c r="C212" s="29" t="s">
        <v>290</v>
      </c>
      <c r="D212" s="27" t="s">
        <v>10457</v>
      </c>
      <c r="E212" s="27" t="s">
        <v>10458</v>
      </c>
      <c r="F212" s="27"/>
      <c r="G212" s="27"/>
      <c r="H212" s="27"/>
      <c r="I212" s="27"/>
      <c r="J212" s="27"/>
      <c r="K212" s="27"/>
      <c r="L212" s="27"/>
    </row>
    <row r="213" ht="15.6" spans="1:12">
      <c r="A213" s="29" t="s">
        <v>33</v>
      </c>
      <c r="B213" s="29" t="s">
        <v>8</v>
      </c>
      <c r="C213" s="29" t="s">
        <v>291</v>
      </c>
      <c r="D213" s="27" t="s">
        <v>10459</v>
      </c>
      <c r="E213" s="27" t="s">
        <v>10460</v>
      </c>
      <c r="F213" s="27"/>
      <c r="G213" s="27"/>
      <c r="H213" s="27"/>
      <c r="I213" s="27"/>
      <c r="J213" s="27"/>
      <c r="K213" s="27"/>
      <c r="L213" s="27"/>
    </row>
    <row r="214" ht="15.6" spans="1:12">
      <c r="A214" s="29" t="s">
        <v>63</v>
      </c>
      <c r="B214" s="29" t="s">
        <v>39</v>
      </c>
      <c r="C214" s="29" t="s">
        <v>292</v>
      </c>
      <c r="D214" s="27" t="s">
        <v>10461</v>
      </c>
      <c r="E214" s="27" t="s">
        <v>10462</v>
      </c>
      <c r="F214" s="27"/>
      <c r="G214" s="27"/>
      <c r="H214" s="27"/>
      <c r="I214" s="27"/>
      <c r="J214" s="27"/>
      <c r="K214" s="27"/>
      <c r="L214" s="27"/>
    </row>
    <row r="215" ht="15.6" spans="1:12">
      <c r="A215" s="29" t="s">
        <v>65</v>
      </c>
      <c r="B215" s="29" t="s">
        <v>39</v>
      </c>
      <c r="C215" s="29" t="s">
        <v>293</v>
      </c>
      <c r="D215" s="27" t="s">
        <v>10463</v>
      </c>
      <c r="E215" s="27" t="s">
        <v>10464</v>
      </c>
      <c r="F215" s="27"/>
      <c r="G215" s="27"/>
      <c r="H215" s="27"/>
      <c r="I215" s="27"/>
      <c r="J215" s="27"/>
      <c r="K215" s="27"/>
      <c r="L215" s="27"/>
    </row>
    <row r="216" ht="15.6" spans="1:12">
      <c r="A216" s="29" t="s">
        <v>69</v>
      </c>
      <c r="B216" s="29" t="s">
        <v>8</v>
      </c>
      <c r="C216" s="29" t="s">
        <v>294</v>
      </c>
      <c r="D216" s="27" t="s">
        <v>10465</v>
      </c>
      <c r="E216" s="27" t="s">
        <v>10466</v>
      </c>
      <c r="F216" s="27"/>
      <c r="G216" s="27"/>
      <c r="H216" s="27"/>
      <c r="I216" s="27"/>
      <c r="J216" s="27"/>
      <c r="K216" s="27"/>
      <c r="L216" s="27"/>
    </row>
    <row r="217" ht="15.6" spans="1:12">
      <c r="A217" s="29" t="s">
        <v>157</v>
      </c>
      <c r="B217" s="29" t="s">
        <v>8</v>
      </c>
      <c r="C217" s="29" t="s">
        <v>295</v>
      </c>
      <c r="D217" s="27" t="s">
        <v>10467</v>
      </c>
      <c r="E217" s="27" t="s">
        <v>10468</v>
      </c>
      <c r="F217" s="27"/>
      <c r="G217" s="27"/>
      <c r="H217" s="27"/>
      <c r="I217" s="27"/>
      <c r="J217" s="27"/>
      <c r="K217" s="27"/>
      <c r="L217" s="27"/>
    </row>
    <row r="218" ht="15.6" spans="1:12">
      <c r="A218" s="29" t="s">
        <v>28</v>
      </c>
      <c r="B218" s="29" t="s">
        <v>8</v>
      </c>
      <c r="C218" s="29" t="s">
        <v>296</v>
      </c>
      <c r="D218" s="27" t="s">
        <v>10469</v>
      </c>
      <c r="E218" s="27" t="s">
        <v>10470</v>
      </c>
      <c r="F218" s="27"/>
      <c r="G218" s="27"/>
      <c r="H218" s="27"/>
      <c r="I218" s="27"/>
      <c r="J218" s="27"/>
      <c r="K218" s="27"/>
      <c r="L218" s="27"/>
    </row>
    <row r="219" ht="15.6" spans="1:12">
      <c r="A219" s="29" t="s">
        <v>297</v>
      </c>
      <c r="B219" s="29" t="s">
        <v>8</v>
      </c>
      <c r="C219" s="29" t="s">
        <v>298</v>
      </c>
      <c r="D219" s="27" t="s">
        <v>10471</v>
      </c>
      <c r="E219" s="27" t="s">
        <v>10472</v>
      </c>
      <c r="F219" s="27"/>
      <c r="G219" s="27"/>
      <c r="H219" s="27"/>
      <c r="I219" s="27"/>
      <c r="J219" s="27"/>
      <c r="K219" s="27"/>
      <c r="L219" s="27"/>
    </row>
    <row r="220" ht="15.6" spans="1:12">
      <c r="A220" s="29" t="s">
        <v>58</v>
      </c>
      <c r="B220" s="29" t="s">
        <v>8</v>
      </c>
      <c r="C220" s="29" t="s">
        <v>299</v>
      </c>
      <c r="D220" s="27" t="s">
        <v>10473</v>
      </c>
      <c r="E220" s="27" t="s">
        <v>10474</v>
      </c>
      <c r="F220" s="27"/>
      <c r="G220" s="27"/>
      <c r="H220" s="27"/>
      <c r="I220" s="27"/>
      <c r="J220" s="27"/>
      <c r="K220" s="27"/>
      <c r="L220" s="27"/>
    </row>
    <row r="221" ht="15.6" spans="1:12">
      <c r="A221" s="29" t="s">
        <v>204</v>
      </c>
      <c r="B221" s="29" t="s">
        <v>8</v>
      </c>
      <c r="C221" s="29" t="s">
        <v>300</v>
      </c>
      <c r="D221" s="27" t="s">
        <v>10475</v>
      </c>
      <c r="E221" s="27" t="s">
        <v>10476</v>
      </c>
      <c r="F221" s="27"/>
      <c r="G221" s="27"/>
      <c r="H221" s="27"/>
      <c r="I221" s="27"/>
      <c r="J221" s="27"/>
      <c r="K221" s="27"/>
      <c r="L221" s="27"/>
    </row>
    <row r="222" ht="15.6" spans="1:12">
      <c r="A222" s="29" t="s">
        <v>7</v>
      </c>
      <c r="B222" s="29" t="s">
        <v>8</v>
      </c>
      <c r="C222" s="29" t="s">
        <v>301</v>
      </c>
      <c r="D222" s="27" t="s">
        <v>10477</v>
      </c>
      <c r="E222" s="27" t="s">
        <v>10478</v>
      </c>
      <c r="F222" s="27"/>
      <c r="G222" s="27"/>
      <c r="H222" s="27"/>
      <c r="I222" s="27"/>
      <c r="J222" s="27"/>
      <c r="K222" s="27"/>
      <c r="L222" s="27"/>
    </row>
    <row r="223" ht="15.6" spans="1:12">
      <c r="A223" s="29" t="s">
        <v>7</v>
      </c>
      <c r="B223" s="29" t="s">
        <v>8</v>
      </c>
      <c r="C223" s="29" t="s">
        <v>302</v>
      </c>
      <c r="D223" s="27" t="s">
        <v>10479</v>
      </c>
      <c r="E223" s="27" t="s">
        <v>10480</v>
      </c>
      <c r="F223" s="27"/>
      <c r="G223" s="27"/>
      <c r="H223" s="27"/>
      <c r="I223" s="27"/>
      <c r="J223" s="27"/>
      <c r="K223" s="27"/>
      <c r="L223" s="27"/>
    </row>
    <row r="224" ht="15.6" spans="1:12">
      <c r="A224" s="29" t="s">
        <v>303</v>
      </c>
      <c r="B224" s="29" t="s">
        <v>4</v>
      </c>
      <c r="C224" s="29" t="s">
        <v>304</v>
      </c>
      <c r="D224" s="27" t="s">
        <v>10481</v>
      </c>
      <c r="E224" s="27" t="s">
        <v>10482</v>
      </c>
      <c r="F224" s="27"/>
      <c r="G224" s="27"/>
      <c r="H224" s="27"/>
      <c r="I224" s="27"/>
      <c r="J224" s="27"/>
      <c r="K224" s="27"/>
      <c r="L224" s="27"/>
    </row>
    <row r="225" ht="15.6" spans="1:12">
      <c r="A225" s="29" t="s">
        <v>305</v>
      </c>
      <c r="B225" s="29" t="s">
        <v>8</v>
      </c>
      <c r="C225" s="29" t="s">
        <v>306</v>
      </c>
      <c r="D225" s="27" t="s">
        <v>10483</v>
      </c>
      <c r="E225" s="27" t="s">
        <v>10484</v>
      </c>
      <c r="F225" s="27"/>
      <c r="G225" s="27"/>
      <c r="H225" s="27"/>
      <c r="I225" s="27"/>
      <c r="J225" s="27"/>
      <c r="K225" s="27"/>
      <c r="L225" s="27"/>
    </row>
    <row r="226" ht="15.6" spans="1:12">
      <c r="A226" s="29" t="s">
        <v>38</v>
      </c>
      <c r="B226" s="29" t="s">
        <v>39</v>
      </c>
      <c r="C226" s="29" t="s">
        <v>307</v>
      </c>
      <c r="D226" s="27" t="s">
        <v>10485</v>
      </c>
      <c r="E226" s="27" t="s">
        <v>10486</v>
      </c>
      <c r="F226" s="27"/>
      <c r="G226" s="27"/>
      <c r="H226" s="27"/>
      <c r="I226" s="27"/>
      <c r="J226" s="27"/>
      <c r="K226" s="27"/>
      <c r="L226" s="27"/>
    </row>
    <row r="227" ht="15.6" spans="1:12">
      <c r="A227" s="29" t="s">
        <v>13</v>
      </c>
      <c r="B227" s="29" t="s">
        <v>8</v>
      </c>
      <c r="C227" s="29" t="s">
        <v>308</v>
      </c>
      <c r="D227" s="27" t="s">
        <v>10487</v>
      </c>
      <c r="E227" s="27" t="s">
        <v>10488</v>
      </c>
      <c r="F227" s="27"/>
      <c r="G227" s="27"/>
      <c r="H227" s="27"/>
      <c r="I227" s="27"/>
      <c r="J227" s="27"/>
      <c r="K227" s="27"/>
      <c r="L227" s="27"/>
    </row>
    <row r="228" ht="15.6" spans="1:12">
      <c r="A228" s="29" t="s">
        <v>13</v>
      </c>
      <c r="B228" s="29" t="s">
        <v>8</v>
      </c>
      <c r="C228" s="29" t="s">
        <v>309</v>
      </c>
      <c r="D228" s="27" t="s">
        <v>10489</v>
      </c>
      <c r="E228" s="27" t="s">
        <v>10490</v>
      </c>
      <c r="F228" s="27"/>
      <c r="G228" s="27"/>
      <c r="H228" s="27"/>
      <c r="I228" s="27"/>
      <c r="J228" s="27"/>
      <c r="K228" s="27"/>
      <c r="L228" s="27"/>
    </row>
    <row r="229" ht="15.6" spans="1:12">
      <c r="A229" s="29" t="s">
        <v>71</v>
      </c>
      <c r="B229" s="29" t="s">
        <v>8</v>
      </c>
      <c r="C229" s="29" t="s">
        <v>310</v>
      </c>
      <c r="D229" s="27" t="s">
        <v>10491</v>
      </c>
      <c r="E229" s="27" t="s">
        <v>10492</v>
      </c>
      <c r="F229" s="27"/>
      <c r="G229" s="27"/>
      <c r="H229" s="27"/>
      <c r="I229" s="27"/>
      <c r="J229" s="27"/>
      <c r="K229" s="27"/>
      <c r="L229" s="27"/>
    </row>
    <row r="230" ht="15.6" spans="1:12">
      <c r="A230" s="29" t="s">
        <v>71</v>
      </c>
      <c r="B230" s="29" t="s">
        <v>8</v>
      </c>
      <c r="C230" s="29" t="s">
        <v>311</v>
      </c>
      <c r="D230" s="27" t="s">
        <v>10493</v>
      </c>
      <c r="E230" s="27" t="s">
        <v>10494</v>
      </c>
      <c r="F230" s="27"/>
      <c r="G230" s="27"/>
      <c r="H230" s="27"/>
      <c r="I230" s="27"/>
      <c r="J230" s="27"/>
      <c r="K230" s="27"/>
      <c r="L230" s="27"/>
    </row>
    <row r="231" ht="15.6" spans="1:12">
      <c r="A231" s="29" t="s">
        <v>84</v>
      </c>
      <c r="B231" s="29" t="s">
        <v>8</v>
      </c>
      <c r="C231" s="29" t="s">
        <v>312</v>
      </c>
      <c r="D231" s="27" t="s">
        <v>10495</v>
      </c>
      <c r="E231" s="27" t="s">
        <v>10496</v>
      </c>
      <c r="F231" s="27"/>
      <c r="G231" s="27"/>
      <c r="H231" s="27"/>
      <c r="I231" s="27"/>
      <c r="J231" s="27"/>
      <c r="K231" s="27"/>
      <c r="L231" s="27"/>
    </row>
    <row r="232" ht="15.6" spans="1:12">
      <c r="A232" s="29" t="s">
        <v>25</v>
      </c>
      <c r="B232" s="29" t="s">
        <v>8</v>
      </c>
      <c r="C232" s="29" t="s">
        <v>313</v>
      </c>
      <c r="D232" s="27" t="s">
        <v>10497</v>
      </c>
      <c r="E232" s="27" t="s">
        <v>10498</v>
      </c>
      <c r="F232" s="27"/>
      <c r="G232" s="27"/>
      <c r="H232" s="27"/>
      <c r="I232" s="27"/>
      <c r="J232" s="27"/>
      <c r="K232" s="27"/>
      <c r="L232" s="27"/>
    </row>
    <row r="233" ht="15.6" spans="1:12">
      <c r="A233" s="29" t="s">
        <v>33</v>
      </c>
      <c r="B233" s="29" t="s">
        <v>8</v>
      </c>
      <c r="C233" s="29" t="s">
        <v>314</v>
      </c>
      <c r="D233" s="27" t="s">
        <v>10499</v>
      </c>
      <c r="E233" s="27" t="s">
        <v>10500</v>
      </c>
      <c r="F233" s="27"/>
      <c r="G233" s="27"/>
      <c r="H233" s="27"/>
      <c r="I233" s="27"/>
      <c r="J233" s="27"/>
      <c r="K233" s="27"/>
      <c r="L233" s="27"/>
    </row>
    <row r="234" ht="15.6" spans="1:12">
      <c r="A234" s="29" t="s">
        <v>118</v>
      </c>
      <c r="B234" s="29" t="s">
        <v>8</v>
      </c>
      <c r="C234" s="29" t="s">
        <v>315</v>
      </c>
      <c r="D234" s="27" t="s">
        <v>10501</v>
      </c>
      <c r="E234" s="27" t="s">
        <v>10502</v>
      </c>
      <c r="F234" s="27"/>
      <c r="G234" s="27"/>
      <c r="H234" s="27"/>
      <c r="I234" s="27"/>
      <c r="J234" s="27"/>
      <c r="K234" s="27"/>
      <c r="L234" s="27"/>
    </row>
    <row r="235" ht="15.6" spans="1:12">
      <c r="A235" s="29" t="s">
        <v>118</v>
      </c>
      <c r="B235" s="29" t="s">
        <v>8</v>
      </c>
      <c r="C235" s="29" t="s">
        <v>316</v>
      </c>
      <c r="D235" s="27" t="s">
        <v>10503</v>
      </c>
      <c r="E235" s="27" t="s">
        <v>10504</v>
      </c>
      <c r="F235" s="27"/>
      <c r="G235" s="27"/>
      <c r="H235" s="27"/>
      <c r="I235" s="27"/>
      <c r="J235" s="27"/>
      <c r="K235" s="27"/>
      <c r="L235" s="27"/>
    </row>
    <row r="236" ht="15.6" spans="1:12">
      <c r="A236" s="29" t="s">
        <v>198</v>
      </c>
      <c r="B236" s="29" t="s">
        <v>39</v>
      </c>
      <c r="C236" s="29" t="s">
        <v>317</v>
      </c>
      <c r="D236" s="27" t="s">
        <v>10505</v>
      </c>
      <c r="E236" s="27" t="s">
        <v>10506</v>
      </c>
      <c r="F236" s="27"/>
      <c r="G236" s="27"/>
      <c r="H236" s="27"/>
      <c r="I236" s="27"/>
      <c r="J236" s="27"/>
      <c r="K236" s="27"/>
      <c r="L236" s="27"/>
    </row>
    <row r="237" ht="15.6" spans="1:12">
      <c r="A237" s="29" t="s">
        <v>46</v>
      </c>
      <c r="B237" s="29" t="s">
        <v>22</v>
      </c>
      <c r="C237" s="29" t="s">
        <v>318</v>
      </c>
      <c r="D237" s="27" t="s">
        <v>10507</v>
      </c>
      <c r="E237" s="27" t="s">
        <v>10508</v>
      </c>
      <c r="F237" s="27"/>
      <c r="G237" s="27"/>
      <c r="H237" s="27"/>
      <c r="I237" s="27"/>
      <c r="J237" s="27"/>
      <c r="K237" s="27"/>
      <c r="L237" s="27"/>
    </row>
    <row r="238" ht="15.6" spans="1:12">
      <c r="A238" s="29" t="s">
        <v>46</v>
      </c>
      <c r="B238" s="29" t="s">
        <v>22</v>
      </c>
      <c r="C238" s="29" t="s">
        <v>319</v>
      </c>
      <c r="D238" s="27" t="s">
        <v>10509</v>
      </c>
      <c r="E238" s="27" t="s">
        <v>10510</v>
      </c>
      <c r="F238" s="27"/>
      <c r="G238" s="27"/>
      <c r="H238" s="27"/>
      <c r="I238" s="27"/>
      <c r="J238" s="27"/>
      <c r="K238" s="27"/>
      <c r="L238" s="27"/>
    </row>
    <row r="239" ht="15.6" spans="1:12">
      <c r="A239" s="29" t="s">
        <v>21</v>
      </c>
      <c r="B239" s="29" t="s">
        <v>22</v>
      </c>
      <c r="C239" s="29" t="s">
        <v>320</v>
      </c>
      <c r="D239" s="27" t="s">
        <v>10511</v>
      </c>
      <c r="E239" s="27" t="s">
        <v>10512</v>
      </c>
      <c r="F239" s="27"/>
      <c r="G239" s="27"/>
      <c r="H239" s="27"/>
      <c r="I239" s="27"/>
      <c r="J239" s="27"/>
      <c r="K239" s="27"/>
      <c r="L239" s="27"/>
    </row>
    <row r="240" ht="15.6" spans="1:12">
      <c r="A240" s="29" t="s">
        <v>21</v>
      </c>
      <c r="B240" s="29" t="s">
        <v>22</v>
      </c>
      <c r="C240" s="29" t="s">
        <v>321</v>
      </c>
      <c r="D240" s="27" t="s">
        <v>10513</v>
      </c>
      <c r="E240" s="27" t="s">
        <v>10514</v>
      </c>
      <c r="F240" s="27"/>
      <c r="G240" s="27"/>
      <c r="H240" s="27"/>
      <c r="I240" s="27"/>
      <c r="J240" s="27"/>
      <c r="K240" s="27"/>
      <c r="L240" s="27"/>
    </row>
    <row r="241" ht="15.6" spans="1:12">
      <c r="A241" s="29" t="s">
        <v>21</v>
      </c>
      <c r="B241" s="29" t="s">
        <v>22</v>
      </c>
      <c r="C241" s="29" t="s">
        <v>322</v>
      </c>
      <c r="D241" s="27" t="s">
        <v>10515</v>
      </c>
      <c r="E241" s="27" t="s">
        <v>10516</v>
      </c>
      <c r="F241" s="27"/>
      <c r="G241" s="27"/>
      <c r="H241" s="27"/>
      <c r="I241" s="27"/>
      <c r="J241" s="27"/>
      <c r="K241" s="27"/>
      <c r="L241" s="27"/>
    </row>
    <row r="242" ht="15.6" spans="1:12">
      <c r="A242" s="29" t="s">
        <v>21</v>
      </c>
      <c r="B242" s="29" t="s">
        <v>22</v>
      </c>
      <c r="C242" s="29" t="s">
        <v>323</v>
      </c>
      <c r="D242" s="27" t="s">
        <v>10517</v>
      </c>
      <c r="E242" s="27" t="s">
        <v>10518</v>
      </c>
      <c r="F242" s="27"/>
      <c r="G242" s="27"/>
      <c r="H242" s="27"/>
      <c r="I242" s="27"/>
      <c r="J242" s="27"/>
      <c r="K242" s="27"/>
      <c r="L242" s="27"/>
    </row>
    <row r="243" ht="15.6" spans="1:12">
      <c r="A243" s="29" t="s">
        <v>324</v>
      </c>
      <c r="B243" s="29" t="s">
        <v>173</v>
      </c>
      <c r="C243" s="29" t="s">
        <v>325</v>
      </c>
      <c r="D243" s="27" t="s">
        <v>10519</v>
      </c>
      <c r="E243" s="27" t="s">
        <v>10520</v>
      </c>
      <c r="F243" s="27"/>
      <c r="G243" s="27"/>
      <c r="H243" s="27"/>
      <c r="I243" s="27"/>
      <c r="J243" s="27"/>
      <c r="K243" s="27"/>
      <c r="L243" s="27"/>
    </row>
    <row r="244" ht="15.6" spans="1:12">
      <c r="A244" s="29" t="s">
        <v>258</v>
      </c>
      <c r="B244" s="29" t="s">
        <v>8</v>
      </c>
      <c r="C244" s="29" t="s">
        <v>326</v>
      </c>
      <c r="D244" s="27" t="s">
        <v>10521</v>
      </c>
      <c r="E244" s="27" t="s">
        <v>10522</v>
      </c>
      <c r="F244" s="27"/>
      <c r="G244" s="27"/>
      <c r="H244" s="27"/>
      <c r="I244" s="27"/>
      <c r="J244" s="27"/>
      <c r="K244" s="27"/>
      <c r="L244" s="27"/>
    </row>
    <row r="245" ht="15.6" spans="1:12">
      <c r="A245" s="29" t="s">
        <v>258</v>
      </c>
      <c r="B245" s="29" t="s">
        <v>8</v>
      </c>
      <c r="C245" s="29" t="s">
        <v>327</v>
      </c>
      <c r="D245" s="27" t="s">
        <v>10523</v>
      </c>
      <c r="E245" s="27" t="s">
        <v>10524</v>
      </c>
      <c r="F245" s="27"/>
      <c r="G245" s="27"/>
      <c r="H245" s="27"/>
      <c r="I245" s="27"/>
      <c r="J245" s="27"/>
      <c r="K245" s="27"/>
      <c r="L245" s="27"/>
    </row>
    <row r="246" ht="15.6" spans="1:12">
      <c r="A246" s="29" t="s">
        <v>71</v>
      </c>
      <c r="B246" s="29" t="s">
        <v>8</v>
      </c>
      <c r="C246" s="29" t="s">
        <v>328</v>
      </c>
      <c r="D246" s="27" t="s">
        <v>10525</v>
      </c>
      <c r="E246" s="27" t="s">
        <v>10526</v>
      </c>
      <c r="F246" s="27"/>
      <c r="G246" s="27"/>
      <c r="H246" s="27"/>
      <c r="I246" s="27"/>
      <c r="J246" s="27"/>
      <c r="K246" s="27"/>
      <c r="L246" s="27"/>
    </row>
    <row r="247" ht="15.6" spans="1:12">
      <c r="A247" s="29" t="s">
        <v>55</v>
      </c>
      <c r="B247" s="29" t="s">
        <v>8</v>
      </c>
      <c r="C247" s="29" t="s">
        <v>329</v>
      </c>
      <c r="D247" s="27" t="s">
        <v>10527</v>
      </c>
      <c r="E247" s="27" t="s">
        <v>10528</v>
      </c>
      <c r="F247" s="27"/>
      <c r="G247" s="27"/>
      <c r="H247" s="27"/>
      <c r="I247" s="27"/>
      <c r="J247" s="27"/>
      <c r="K247" s="27"/>
      <c r="L247" s="27"/>
    </row>
    <row r="248" ht="15.6" spans="1:12">
      <c r="A248" s="29" t="s">
        <v>55</v>
      </c>
      <c r="B248" s="29" t="s">
        <v>8</v>
      </c>
      <c r="C248" s="29" t="s">
        <v>330</v>
      </c>
      <c r="D248" s="27" t="s">
        <v>10529</v>
      </c>
      <c r="E248" s="27" t="s">
        <v>10530</v>
      </c>
      <c r="F248" s="27"/>
      <c r="G248" s="27"/>
      <c r="H248" s="27"/>
      <c r="I248" s="27"/>
      <c r="J248" s="27"/>
      <c r="K248" s="27"/>
      <c r="L248" s="27"/>
    </row>
    <row r="249" ht="15.6" spans="1:12">
      <c r="A249" s="29" t="s">
        <v>69</v>
      </c>
      <c r="B249" s="29" t="s">
        <v>8</v>
      </c>
      <c r="C249" s="29" t="s">
        <v>331</v>
      </c>
      <c r="D249" s="27" t="s">
        <v>10531</v>
      </c>
      <c r="E249" s="27" t="s">
        <v>10532</v>
      </c>
      <c r="F249" s="27"/>
      <c r="G249" s="27"/>
      <c r="H249" s="27"/>
      <c r="I249" s="27"/>
      <c r="J249" s="27"/>
      <c r="K249" s="27"/>
      <c r="L249" s="27"/>
    </row>
    <row r="250" ht="15.6" spans="1:12">
      <c r="A250" s="29" t="s">
        <v>89</v>
      </c>
      <c r="B250" s="29" t="s">
        <v>8</v>
      </c>
      <c r="C250" s="29" t="s">
        <v>332</v>
      </c>
      <c r="D250" s="27" t="s">
        <v>10533</v>
      </c>
      <c r="E250" s="27" t="s">
        <v>10534</v>
      </c>
      <c r="F250" s="27"/>
      <c r="G250" s="27"/>
      <c r="H250" s="27"/>
      <c r="I250" s="27"/>
      <c r="J250" s="27"/>
      <c r="K250" s="27"/>
      <c r="L250" s="27"/>
    </row>
    <row r="251" ht="15.6" spans="1:12">
      <c r="A251" s="29" t="s">
        <v>28</v>
      </c>
      <c r="B251" s="29" t="s">
        <v>8</v>
      </c>
      <c r="C251" s="29" t="s">
        <v>333</v>
      </c>
      <c r="D251" s="27" t="s">
        <v>10535</v>
      </c>
      <c r="E251" s="27" t="s">
        <v>10536</v>
      </c>
      <c r="F251" s="27"/>
      <c r="G251" s="27"/>
      <c r="H251" s="27"/>
      <c r="I251" s="27"/>
      <c r="J251" s="27"/>
      <c r="K251" s="27"/>
      <c r="L251" s="27"/>
    </row>
    <row r="252" ht="15.6" spans="1:12">
      <c r="A252" s="29" t="s">
        <v>76</v>
      </c>
      <c r="B252" s="29" t="s">
        <v>8</v>
      </c>
      <c r="C252" s="29" t="s">
        <v>334</v>
      </c>
      <c r="D252" s="27" t="s">
        <v>10537</v>
      </c>
      <c r="E252" s="27" t="s">
        <v>10538</v>
      </c>
      <c r="F252" s="27"/>
      <c r="G252" s="27"/>
      <c r="H252" s="27"/>
      <c r="I252" s="27"/>
      <c r="J252" s="27"/>
      <c r="K252" s="27"/>
      <c r="L252" s="27"/>
    </row>
    <row r="253" ht="15.6" spans="1:12">
      <c r="A253" s="29" t="s">
        <v>58</v>
      </c>
      <c r="B253" s="29" t="s">
        <v>8</v>
      </c>
      <c r="C253" s="29" t="s">
        <v>335</v>
      </c>
      <c r="D253" s="27" t="s">
        <v>10539</v>
      </c>
      <c r="E253" s="27" t="s">
        <v>10540</v>
      </c>
      <c r="F253" s="27"/>
      <c r="G253" s="27"/>
      <c r="H253" s="27"/>
      <c r="I253" s="27"/>
      <c r="J253" s="27"/>
      <c r="K253" s="27"/>
      <c r="L253" s="27"/>
    </row>
    <row r="254" ht="15.6" spans="1:12">
      <c r="A254" s="29" t="s">
        <v>61</v>
      </c>
      <c r="B254" s="29" t="s">
        <v>8</v>
      </c>
      <c r="C254" s="29" t="s">
        <v>336</v>
      </c>
      <c r="D254" s="27" t="s">
        <v>10541</v>
      </c>
      <c r="E254" s="27" t="s">
        <v>10542</v>
      </c>
      <c r="F254" s="27"/>
      <c r="G254" s="27"/>
      <c r="H254" s="27"/>
      <c r="I254" s="27"/>
      <c r="J254" s="27"/>
      <c r="K254" s="27"/>
      <c r="L254" s="27"/>
    </row>
    <row r="255" ht="15.6" spans="1:12">
      <c r="A255" s="29" t="s">
        <v>61</v>
      </c>
      <c r="B255" s="29" t="s">
        <v>8</v>
      </c>
      <c r="C255" s="29" t="s">
        <v>337</v>
      </c>
      <c r="D255" s="27" t="s">
        <v>10543</v>
      </c>
      <c r="E255" s="27" t="s">
        <v>10544</v>
      </c>
      <c r="F255" s="27"/>
      <c r="G255" s="27"/>
      <c r="H255" s="27"/>
      <c r="I255" s="27"/>
      <c r="J255" s="27"/>
      <c r="K255" s="27"/>
      <c r="L255" s="27"/>
    </row>
    <row r="256" ht="15.6" spans="1:12">
      <c r="A256" s="29" t="s">
        <v>63</v>
      </c>
      <c r="B256" s="29" t="s">
        <v>39</v>
      </c>
      <c r="C256" s="29" t="s">
        <v>338</v>
      </c>
      <c r="D256" s="27" t="s">
        <v>10545</v>
      </c>
      <c r="E256" s="27" t="s">
        <v>10546</v>
      </c>
      <c r="F256" s="27"/>
      <c r="G256" s="27"/>
      <c r="H256" s="27"/>
      <c r="I256" s="27"/>
      <c r="J256" s="27"/>
      <c r="K256" s="27"/>
      <c r="L256" s="27"/>
    </row>
    <row r="257" ht="15.6" spans="1:12">
      <c r="A257" s="29" t="s">
        <v>65</v>
      </c>
      <c r="B257" s="29" t="s">
        <v>39</v>
      </c>
      <c r="C257" s="29" t="s">
        <v>339</v>
      </c>
      <c r="D257" s="27" t="s">
        <v>10547</v>
      </c>
      <c r="E257" s="27" t="s">
        <v>10548</v>
      </c>
      <c r="F257" s="27"/>
      <c r="G257" s="27"/>
      <c r="H257" s="27"/>
      <c r="I257" s="27"/>
      <c r="J257" s="27"/>
      <c r="K257" s="27"/>
      <c r="L257" s="27"/>
    </row>
    <row r="258" ht="15.6" spans="1:12">
      <c r="A258" s="29" t="s">
        <v>67</v>
      </c>
      <c r="B258" s="29" t="s">
        <v>39</v>
      </c>
      <c r="C258" s="29" t="s">
        <v>340</v>
      </c>
      <c r="D258" s="27" t="s">
        <v>10549</v>
      </c>
      <c r="E258" s="27" t="s">
        <v>10550</v>
      </c>
      <c r="F258" s="27"/>
      <c r="G258" s="27"/>
      <c r="H258" s="27"/>
      <c r="I258" s="27"/>
      <c r="J258" s="27"/>
      <c r="K258" s="27"/>
      <c r="L258" s="27"/>
    </row>
    <row r="259" ht="15.6" spans="1:12">
      <c r="A259" s="29" t="s">
        <v>324</v>
      </c>
      <c r="B259" s="29" t="s">
        <v>173</v>
      </c>
      <c r="C259" s="29" t="s">
        <v>341</v>
      </c>
      <c r="D259" s="27" t="s">
        <v>10551</v>
      </c>
      <c r="E259" s="27" t="s">
        <v>10552</v>
      </c>
      <c r="F259" s="27"/>
      <c r="G259" s="27"/>
      <c r="H259" s="27"/>
      <c r="I259" s="27"/>
      <c r="J259" s="27"/>
      <c r="K259" s="27"/>
      <c r="L259" s="27"/>
    </row>
    <row r="260" ht="15.6" spans="1:12">
      <c r="A260" s="29" t="s">
        <v>342</v>
      </c>
      <c r="B260" s="29" t="s">
        <v>39</v>
      </c>
      <c r="C260" s="29" t="s">
        <v>343</v>
      </c>
      <c r="D260" s="27" t="s">
        <v>10553</v>
      </c>
      <c r="E260" s="27" t="s">
        <v>10554</v>
      </c>
      <c r="F260" s="27"/>
      <c r="G260" s="27"/>
      <c r="H260" s="27"/>
      <c r="I260" s="27"/>
      <c r="J260" s="27"/>
      <c r="K260" s="27"/>
      <c r="L260" s="27"/>
    </row>
    <row r="261" ht="15.6" spans="1:12">
      <c r="A261" s="29" t="s">
        <v>204</v>
      </c>
      <c r="B261" s="29" t="s">
        <v>8</v>
      </c>
      <c r="C261" s="29" t="s">
        <v>344</v>
      </c>
      <c r="D261" s="27" t="s">
        <v>10555</v>
      </c>
      <c r="E261" s="27" t="s">
        <v>10556</v>
      </c>
      <c r="F261" s="27"/>
      <c r="G261" s="27"/>
      <c r="H261" s="27"/>
      <c r="I261" s="27"/>
      <c r="J261" s="27"/>
      <c r="K261" s="27"/>
      <c r="L261" s="27"/>
    </row>
    <row r="262" ht="15.6" spans="1:12">
      <c r="A262" s="29" t="s">
        <v>7</v>
      </c>
      <c r="B262" s="29" t="s">
        <v>8</v>
      </c>
      <c r="C262" s="29" t="s">
        <v>345</v>
      </c>
      <c r="D262" s="27" t="s">
        <v>10557</v>
      </c>
      <c r="E262" s="27" t="s">
        <v>10558</v>
      </c>
      <c r="F262" s="27"/>
      <c r="G262" s="27"/>
      <c r="H262" s="27"/>
      <c r="I262" s="27"/>
      <c r="J262" s="27"/>
      <c r="K262" s="27"/>
      <c r="L262" s="27"/>
    </row>
    <row r="263" ht="15.6" spans="1:12">
      <c r="A263" s="29" t="s">
        <v>13</v>
      </c>
      <c r="B263" s="29" t="s">
        <v>8</v>
      </c>
      <c r="C263" s="29" t="s">
        <v>346</v>
      </c>
      <c r="D263" s="27" t="s">
        <v>10559</v>
      </c>
      <c r="E263" s="27" t="s">
        <v>10560</v>
      </c>
      <c r="F263" s="27"/>
      <c r="G263" s="27"/>
      <c r="H263" s="27"/>
      <c r="I263" s="27"/>
      <c r="J263" s="27"/>
      <c r="K263" s="27"/>
      <c r="L263" s="27"/>
    </row>
    <row r="264" ht="15.6" spans="1:12">
      <c r="A264" s="29" t="s">
        <v>13</v>
      </c>
      <c r="B264" s="29" t="s">
        <v>8</v>
      </c>
      <c r="C264" s="29" t="s">
        <v>347</v>
      </c>
      <c r="D264" s="27" t="s">
        <v>10561</v>
      </c>
      <c r="E264" s="27" t="s">
        <v>10562</v>
      </c>
      <c r="F264" s="27"/>
      <c r="G264" s="27"/>
      <c r="H264" s="27"/>
      <c r="I264" s="27"/>
      <c r="J264" s="27"/>
      <c r="K264" s="27"/>
      <c r="L264" s="27"/>
    </row>
    <row r="265" ht="15.6" spans="1:12">
      <c r="A265" s="29" t="s">
        <v>258</v>
      </c>
      <c r="B265" s="29" t="s">
        <v>8</v>
      </c>
      <c r="C265" s="29" t="s">
        <v>348</v>
      </c>
      <c r="D265" s="27" t="s">
        <v>10563</v>
      </c>
      <c r="E265" s="27" t="s">
        <v>10564</v>
      </c>
      <c r="F265" s="27"/>
      <c r="G265" s="27"/>
      <c r="H265" s="27"/>
      <c r="I265" s="27"/>
      <c r="J265" s="27"/>
      <c r="K265" s="27"/>
      <c r="L265" s="27"/>
    </row>
    <row r="266" ht="15.6" spans="1:12">
      <c r="A266" s="29" t="s">
        <v>69</v>
      </c>
      <c r="B266" s="29" t="s">
        <v>8</v>
      </c>
      <c r="C266" s="29" t="s">
        <v>349</v>
      </c>
      <c r="D266" s="27" t="s">
        <v>10565</v>
      </c>
      <c r="E266" s="27" t="s">
        <v>10566</v>
      </c>
      <c r="F266" s="27"/>
      <c r="G266" s="27"/>
      <c r="H266" s="27"/>
      <c r="I266" s="27"/>
      <c r="J266" s="27"/>
      <c r="K266" s="27"/>
      <c r="L266" s="27"/>
    </row>
    <row r="267" ht="15.6" spans="1:12">
      <c r="A267" s="29" t="s">
        <v>25</v>
      </c>
      <c r="B267" s="29" t="s">
        <v>8</v>
      </c>
      <c r="C267" s="29" t="s">
        <v>350</v>
      </c>
      <c r="D267" s="27" t="s">
        <v>10567</v>
      </c>
      <c r="E267" s="27" t="s">
        <v>10568</v>
      </c>
      <c r="F267" s="27"/>
      <c r="G267" s="27"/>
      <c r="H267" s="27"/>
      <c r="I267" s="27"/>
      <c r="J267" s="27"/>
      <c r="K267" s="27"/>
      <c r="L267" s="27"/>
    </row>
    <row r="268" ht="15.6" spans="1:12">
      <c r="A268" s="29" t="s">
        <v>305</v>
      </c>
      <c r="B268" s="29" t="s">
        <v>8</v>
      </c>
      <c r="C268" s="29" t="s">
        <v>351</v>
      </c>
      <c r="D268" s="27" t="s">
        <v>10569</v>
      </c>
      <c r="E268" s="27" t="s">
        <v>10570</v>
      </c>
      <c r="F268" s="27"/>
      <c r="G268" s="27"/>
      <c r="H268" s="27"/>
      <c r="I268" s="27"/>
      <c r="J268" s="27"/>
      <c r="K268" s="27"/>
      <c r="L268" s="27"/>
    </row>
    <row r="269" ht="15.6" spans="1:12">
      <c r="A269" s="29" t="s">
        <v>28</v>
      </c>
      <c r="B269" s="29" t="s">
        <v>8</v>
      </c>
      <c r="C269" s="29" t="s">
        <v>352</v>
      </c>
      <c r="D269" s="27" t="s">
        <v>10571</v>
      </c>
      <c r="E269" s="27" t="s">
        <v>10572</v>
      </c>
      <c r="F269" s="27"/>
      <c r="G269" s="27"/>
      <c r="H269" s="27"/>
      <c r="I269" s="27"/>
      <c r="J269" s="27"/>
      <c r="K269" s="27"/>
      <c r="L269" s="27"/>
    </row>
    <row r="270" ht="15.6" spans="1:12">
      <c r="A270" s="29" t="s">
        <v>33</v>
      </c>
      <c r="B270" s="29" t="s">
        <v>8</v>
      </c>
      <c r="C270" s="29" t="s">
        <v>353</v>
      </c>
      <c r="D270" s="27" t="s">
        <v>10573</v>
      </c>
      <c r="E270" s="27" t="s">
        <v>10574</v>
      </c>
      <c r="F270" s="27"/>
      <c r="G270" s="27"/>
      <c r="H270" s="27"/>
      <c r="I270" s="27"/>
      <c r="J270" s="27"/>
      <c r="K270" s="27"/>
      <c r="L270" s="27"/>
    </row>
    <row r="271" ht="15.6" spans="1:12">
      <c r="A271" s="29" t="s">
        <v>118</v>
      </c>
      <c r="B271" s="29" t="s">
        <v>8</v>
      </c>
      <c r="C271" s="29" t="s">
        <v>354</v>
      </c>
      <c r="D271" s="27" t="s">
        <v>10575</v>
      </c>
      <c r="E271" s="27" t="s">
        <v>10576</v>
      </c>
      <c r="F271" s="27"/>
      <c r="G271" s="27"/>
      <c r="H271" s="27"/>
      <c r="I271" s="27"/>
      <c r="J271" s="27"/>
      <c r="K271" s="27"/>
      <c r="L271" s="27"/>
    </row>
    <row r="272" ht="15.6" spans="1:12">
      <c r="A272" s="29" t="s">
        <v>38</v>
      </c>
      <c r="B272" s="29" t="s">
        <v>39</v>
      </c>
      <c r="C272" s="29" t="s">
        <v>355</v>
      </c>
      <c r="D272" s="27" t="s">
        <v>10577</v>
      </c>
      <c r="E272" s="27" t="s">
        <v>10578</v>
      </c>
      <c r="F272" s="27"/>
      <c r="G272" s="27"/>
      <c r="H272" s="27"/>
      <c r="I272" s="27"/>
      <c r="J272" s="27"/>
      <c r="K272" s="27"/>
      <c r="L272" s="27"/>
    </row>
    <row r="273" ht="15.6" spans="1:12">
      <c r="A273" s="29" t="s">
        <v>38</v>
      </c>
      <c r="B273" s="29" t="s">
        <v>39</v>
      </c>
      <c r="C273" s="29" t="s">
        <v>356</v>
      </c>
      <c r="D273" s="27" t="s">
        <v>10579</v>
      </c>
      <c r="E273" s="27" t="s">
        <v>10580</v>
      </c>
      <c r="F273" s="27"/>
      <c r="G273" s="27"/>
      <c r="H273" s="27"/>
      <c r="I273" s="27"/>
      <c r="J273" s="27"/>
      <c r="K273" s="27"/>
      <c r="L273" s="27"/>
    </row>
    <row r="274" ht="15.6" spans="1:12">
      <c r="A274" s="29" t="s">
        <v>42</v>
      </c>
      <c r="B274" s="29" t="s">
        <v>39</v>
      </c>
      <c r="C274" s="29" t="s">
        <v>357</v>
      </c>
      <c r="D274" s="27" t="s">
        <v>10581</v>
      </c>
      <c r="E274" s="27" t="s">
        <v>10582</v>
      </c>
      <c r="F274" s="27"/>
      <c r="G274" s="27"/>
      <c r="H274" s="27"/>
      <c r="I274" s="27"/>
      <c r="J274" s="27"/>
      <c r="K274" s="27"/>
      <c r="L274" s="27"/>
    </row>
    <row r="275" ht="15.6" spans="1:12">
      <c r="A275" s="29" t="s">
        <v>105</v>
      </c>
      <c r="B275" s="29" t="s">
        <v>22</v>
      </c>
      <c r="C275" s="29" t="s">
        <v>358</v>
      </c>
      <c r="D275" s="27" t="s">
        <v>10583</v>
      </c>
      <c r="E275" s="27" t="s">
        <v>10584</v>
      </c>
      <c r="F275" s="27"/>
      <c r="G275" s="27"/>
      <c r="H275" s="27"/>
      <c r="I275" s="27"/>
      <c r="J275" s="27"/>
      <c r="K275" s="27"/>
      <c r="L275" s="27"/>
    </row>
    <row r="276" ht="15.6" spans="1:12">
      <c r="A276" s="29" t="s">
        <v>46</v>
      </c>
      <c r="B276" s="29" t="s">
        <v>22</v>
      </c>
      <c r="C276" s="29" t="s">
        <v>359</v>
      </c>
      <c r="D276" s="27" t="s">
        <v>10585</v>
      </c>
      <c r="E276" s="27" t="s">
        <v>10586</v>
      </c>
      <c r="F276" s="27"/>
      <c r="G276" s="27"/>
      <c r="H276" s="27"/>
      <c r="I276" s="27"/>
      <c r="J276" s="27"/>
      <c r="K276" s="27"/>
      <c r="L276" s="27"/>
    </row>
    <row r="277" ht="15.6" spans="1:12">
      <c r="A277" s="29" t="s">
        <v>46</v>
      </c>
      <c r="B277" s="29" t="s">
        <v>22</v>
      </c>
      <c r="C277" s="29" t="s">
        <v>360</v>
      </c>
      <c r="D277" s="27" t="s">
        <v>10587</v>
      </c>
      <c r="E277" s="27" t="s">
        <v>10588</v>
      </c>
      <c r="F277" s="27"/>
      <c r="G277" s="27"/>
      <c r="H277" s="27"/>
      <c r="I277" s="27"/>
      <c r="J277" s="27"/>
      <c r="K277" s="27"/>
      <c r="L277" s="27"/>
    </row>
    <row r="278" ht="15.6" spans="1:12">
      <c r="A278" s="29" t="s">
        <v>21</v>
      </c>
      <c r="B278" s="29" t="s">
        <v>22</v>
      </c>
      <c r="C278" s="29" t="s">
        <v>361</v>
      </c>
      <c r="D278" s="27" t="s">
        <v>10589</v>
      </c>
      <c r="E278" s="27" t="s">
        <v>10590</v>
      </c>
      <c r="F278" s="27"/>
      <c r="G278" s="27"/>
      <c r="H278" s="27"/>
      <c r="I278" s="27"/>
      <c r="J278" s="27"/>
      <c r="K278" s="27"/>
      <c r="L278" s="27"/>
    </row>
    <row r="279" ht="15.6" spans="1:12">
      <c r="A279" s="29" t="s">
        <v>21</v>
      </c>
      <c r="B279" s="29" t="s">
        <v>22</v>
      </c>
      <c r="C279" s="29" t="s">
        <v>362</v>
      </c>
      <c r="D279" s="27" t="s">
        <v>10591</v>
      </c>
      <c r="E279" s="27" t="s">
        <v>10592</v>
      </c>
      <c r="F279" s="27"/>
      <c r="G279" s="27"/>
      <c r="H279" s="27"/>
      <c r="I279" s="27"/>
      <c r="J279" s="27"/>
      <c r="K279" s="27"/>
      <c r="L279" s="27"/>
    </row>
    <row r="280" ht="15.6" spans="1:12">
      <c r="A280" s="29" t="s">
        <v>136</v>
      </c>
      <c r="B280" s="29" t="s">
        <v>132</v>
      </c>
      <c r="C280" s="29" t="s">
        <v>363</v>
      </c>
      <c r="D280" s="27" t="s">
        <v>10593</v>
      </c>
      <c r="E280" s="27" t="s">
        <v>10594</v>
      </c>
      <c r="F280" s="27"/>
      <c r="G280" s="27"/>
      <c r="H280" s="27"/>
      <c r="I280" s="27"/>
      <c r="J280" s="27"/>
      <c r="K280" s="27"/>
      <c r="L280" s="27"/>
    </row>
    <row r="281" ht="15.6" spans="1:12">
      <c r="A281" s="29" t="s">
        <v>364</v>
      </c>
      <c r="B281" s="29" t="s">
        <v>4</v>
      </c>
      <c r="C281" s="29" t="s">
        <v>365</v>
      </c>
      <c r="D281" s="27" t="s">
        <v>10595</v>
      </c>
      <c r="E281" s="27" t="s">
        <v>10596</v>
      </c>
      <c r="F281" s="27"/>
      <c r="G281" s="27"/>
      <c r="H281" s="27"/>
      <c r="I281" s="27"/>
      <c r="J281" s="27"/>
      <c r="K281" s="27"/>
      <c r="L281" s="27"/>
    </row>
    <row r="282" ht="15.6" spans="1:12">
      <c r="A282" s="29" t="s">
        <v>172</v>
      </c>
      <c r="B282" s="29" t="s">
        <v>173</v>
      </c>
      <c r="C282" s="29" t="s">
        <v>366</v>
      </c>
      <c r="D282" s="27" t="s">
        <v>10244</v>
      </c>
      <c r="E282" s="27" t="s">
        <v>10245</v>
      </c>
      <c r="F282" s="27"/>
      <c r="G282" s="27"/>
      <c r="H282" s="27"/>
      <c r="I282" s="27"/>
      <c r="J282" s="27"/>
      <c r="K282" s="27"/>
      <c r="L282" s="27"/>
    </row>
    <row r="283" ht="15.6" spans="1:12">
      <c r="A283" s="29" t="s">
        <v>7</v>
      </c>
      <c r="B283" s="29" t="s">
        <v>8</v>
      </c>
      <c r="C283" s="29" t="s">
        <v>367</v>
      </c>
      <c r="D283" s="27" t="s">
        <v>10597</v>
      </c>
      <c r="E283" s="27" t="s">
        <v>10598</v>
      </c>
      <c r="F283" s="27"/>
      <c r="G283" s="27"/>
      <c r="H283" s="27"/>
      <c r="I283" s="27"/>
      <c r="J283" s="27"/>
      <c r="K283" s="27"/>
      <c r="L283" s="27"/>
    </row>
    <row r="284" ht="15.6" spans="1:12">
      <c r="A284" s="29" t="s">
        <v>84</v>
      </c>
      <c r="B284" s="29" t="s">
        <v>8</v>
      </c>
      <c r="C284" s="29" t="s">
        <v>368</v>
      </c>
      <c r="D284" s="27" t="s">
        <v>10599</v>
      </c>
      <c r="E284" s="27" t="s">
        <v>10600</v>
      </c>
      <c r="F284" s="27"/>
      <c r="G284" s="27"/>
      <c r="H284" s="27"/>
      <c r="I284" s="27"/>
      <c r="J284" s="27"/>
      <c r="K284" s="27"/>
      <c r="L284" s="27"/>
    </row>
    <row r="285" ht="15.6" spans="1:12">
      <c r="A285" s="29" t="s">
        <v>122</v>
      </c>
      <c r="B285" s="29" t="s">
        <v>39</v>
      </c>
      <c r="C285" s="29" t="s">
        <v>369</v>
      </c>
      <c r="D285" s="27" t="s">
        <v>10601</v>
      </c>
      <c r="E285" s="27" t="s">
        <v>10602</v>
      </c>
      <c r="F285" s="27"/>
      <c r="G285" s="27"/>
      <c r="H285" s="27"/>
      <c r="I285" s="27"/>
      <c r="J285" s="27"/>
      <c r="K285" s="27"/>
      <c r="L285" s="27"/>
    </row>
    <row r="286" ht="15.6" spans="1:12">
      <c r="A286" s="29" t="s">
        <v>96</v>
      </c>
      <c r="B286" s="29" t="s">
        <v>39</v>
      </c>
      <c r="C286" s="29" t="s">
        <v>370</v>
      </c>
      <c r="D286" s="27" t="s">
        <v>10603</v>
      </c>
      <c r="E286" s="27" t="s">
        <v>10604</v>
      </c>
      <c r="F286" s="27"/>
      <c r="G286" s="27"/>
      <c r="H286" s="27"/>
      <c r="I286" s="27"/>
      <c r="J286" s="27"/>
      <c r="K286" s="27"/>
      <c r="L286" s="27"/>
    </row>
    <row r="287" ht="15.6" spans="1:12">
      <c r="A287" s="29" t="s">
        <v>38</v>
      </c>
      <c r="B287" s="29" t="s">
        <v>39</v>
      </c>
      <c r="C287" s="29" t="s">
        <v>371</v>
      </c>
      <c r="D287" s="27" t="s">
        <v>10605</v>
      </c>
      <c r="E287" s="27" t="s">
        <v>10606</v>
      </c>
      <c r="F287" s="27"/>
      <c r="G287" s="27"/>
      <c r="H287" s="27"/>
      <c r="I287" s="27"/>
      <c r="J287" s="27"/>
      <c r="K287" s="27"/>
      <c r="L287" s="27"/>
    </row>
    <row r="288" ht="15.6" spans="1:12">
      <c r="A288" s="29" t="s">
        <v>78</v>
      </c>
      <c r="B288" s="29" t="s">
        <v>8</v>
      </c>
      <c r="C288" s="29" t="s">
        <v>372</v>
      </c>
      <c r="D288" s="27" t="s">
        <v>10607</v>
      </c>
      <c r="E288" s="27" t="s">
        <v>10608</v>
      </c>
      <c r="F288" s="27"/>
      <c r="G288" s="27"/>
      <c r="H288" s="27"/>
      <c r="I288" s="27"/>
      <c r="J288" s="27"/>
      <c r="K288" s="27"/>
      <c r="L288" s="27"/>
    </row>
    <row r="289" ht="15.6" spans="1:12">
      <c r="A289" s="29" t="s">
        <v>105</v>
      </c>
      <c r="B289" s="29" t="s">
        <v>22</v>
      </c>
      <c r="C289" s="29" t="s">
        <v>373</v>
      </c>
      <c r="D289" s="27" t="s">
        <v>10609</v>
      </c>
      <c r="E289" s="27" t="s">
        <v>10610</v>
      </c>
      <c r="F289" s="27"/>
      <c r="G289" s="27"/>
      <c r="H289" s="27"/>
      <c r="I289" s="27"/>
      <c r="J289" s="27"/>
      <c r="K289" s="27"/>
      <c r="L289" s="27"/>
    </row>
    <row r="290" ht="15.6" spans="1:12">
      <c r="A290" s="29" t="s">
        <v>105</v>
      </c>
      <c r="B290" s="29" t="s">
        <v>22</v>
      </c>
      <c r="C290" s="29" t="s">
        <v>374</v>
      </c>
      <c r="D290" s="27" t="s">
        <v>10611</v>
      </c>
      <c r="E290" s="27" t="s">
        <v>10612</v>
      </c>
      <c r="F290" s="27"/>
      <c r="G290" s="27"/>
      <c r="H290" s="27"/>
      <c r="I290" s="27"/>
      <c r="J290" s="27"/>
      <c r="K290" s="27"/>
      <c r="L290" s="27"/>
    </row>
    <row r="291" ht="15.6" spans="1:12">
      <c r="A291" s="29" t="s">
        <v>108</v>
      </c>
      <c r="B291" s="29" t="s">
        <v>22</v>
      </c>
      <c r="C291" s="29" t="s">
        <v>375</v>
      </c>
      <c r="D291" s="27" t="s">
        <v>10613</v>
      </c>
      <c r="E291" s="27" t="s">
        <v>10614</v>
      </c>
      <c r="F291" s="27"/>
      <c r="G291" s="27"/>
      <c r="H291" s="27"/>
      <c r="I291" s="27"/>
      <c r="J291" s="27"/>
      <c r="K291" s="27"/>
      <c r="L291" s="27"/>
    </row>
    <row r="292" ht="15.6" spans="1:12">
      <c r="A292" s="29" t="s">
        <v>21</v>
      </c>
      <c r="B292" s="29" t="s">
        <v>22</v>
      </c>
      <c r="C292" s="29" t="s">
        <v>376</v>
      </c>
      <c r="D292" s="27" t="s">
        <v>10615</v>
      </c>
      <c r="E292" s="27" t="s">
        <v>10616</v>
      </c>
      <c r="F292" s="27"/>
      <c r="G292" s="27"/>
      <c r="H292" s="27"/>
      <c r="I292" s="27"/>
      <c r="J292" s="27"/>
      <c r="K292" s="27"/>
      <c r="L292" s="27"/>
    </row>
    <row r="293" ht="15.6" spans="1:12">
      <c r="A293" s="29" t="s">
        <v>46</v>
      </c>
      <c r="B293" s="29" t="s">
        <v>22</v>
      </c>
      <c r="C293" s="29" t="s">
        <v>377</v>
      </c>
      <c r="D293" s="27" t="s">
        <v>10617</v>
      </c>
      <c r="E293" s="27" t="s">
        <v>10618</v>
      </c>
      <c r="F293" s="27"/>
      <c r="G293" s="27"/>
      <c r="H293" s="27"/>
      <c r="I293" s="27"/>
      <c r="J293" s="27"/>
      <c r="K293" s="27"/>
      <c r="L293" s="27"/>
    </row>
    <row r="294" ht="15.6" spans="1:12">
      <c r="A294" s="29" t="s">
        <v>46</v>
      </c>
      <c r="B294" s="29" t="s">
        <v>22</v>
      </c>
      <c r="C294" s="29" t="s">
        <v>378</v>
      </c>
      <c r="D294" s="27" t="s">
        <v>10619</v>
      </c>
      <c r="E294" s="27" t="s">
        <v>10620</v>
      </c>
      <c r="F294" s="27"/>
      <c r="G294" s="27"/>
      <c r="H294" s="27"/>
      <c r="I294" s="27"/>
      <c r="J294" s="27"/>
      <c r="K294" s="27"/>
      <c r="L294" s="27"/>
    </row>
    <row r="295" ht="15.6" spans="1:12">
      <c r="A295" s="29" t="s">
        <v>71</v>
      </c>
      <c r="B295" s="29" t="s">
        <v>8</v>
      </c>
      <c r="C295" s="29" t="s">
        <v>379</v>
      </c>
      <c r="D295" s="27" t="s">
        <v>10621</v>
      </c>
      <c r="E295" s="27" t="s">
        <v>10622</v>
      </c>
      <c r="F295" s="27"/>
      <c r="G295" s="27"/>
      <c r="H295" s="27"/>
      <c r="I295" s="27"/>
      <c r="J295" s="27"/>
      <c r="K295" s="27"/>
      <c r="L295" s="27"/>
    </row>
    <row r="296" ht="15.6" spans="1:12">
      <c r="A296" s="29" t="s">
        <v>71</v>
      </c>
      <c r="B296" s="29" t="s">
        <v>8</v>
      </c>
      <c r="C296" s="29" t="s">
        <v>380</v>
      </c>
      <c r="D296" s="27" t="s">
        <v>10623</v>
      </c>
      <c r="E296" s="27" t="s">
        <v>10624</v>
      </c>
      <c r="F296" s="27"/>
      <c r="G296" s="27"/>
      <c r="H296" s="27"/>
      <c r="I296" s="27"/>
      <c r="J296" s="27"/>
      <c r="K296" s="27"/>
      <c r="L296" s="27"/>
    </row>
    <row r="297" ht="15.6" spans="1:12">
      <c r="A297" s="29" t="s">
        <v>118</v>
      </c>
      <c r="B297" s="29" t="s">
        <v>8</v>
      </c>
      <c r="C297" s="29" t="s">
        <v>381</v>
      </c>
      <c r="D297" s="27" t="s">
        <v>10625</v>
      </c>
      <c r="E297" s="27" t="s">
        <v>10626</v>
      </c>
      <c r="F297" s="27"/>
      <c r="G297" s="27"/>
      <c r="H297" s="27"/>
      <c r="I297" s="27"/>
      <c r="J297" s="27"/>
      <c r="K297" s="27"/>
      <c r="L297" s="27"/>
    </row>
    <row r="298" ht="15.6" spans="1:12">
      <c r="A298" s="29" t="s">
        <v>120</v>
      </c>
      <c r="B298" s="29" t="s">
        <v>8</v>
      </c>
      <c r="C298" s="29" t="s">
        <v>382</v>
      </c>
      <c r="D298" s="27" t="s">
        <v>10627</v>
      </c>
      <c r="E298" s="27" t="s">
        <v>10628</v>
      </c>
      <c r="F298" s="27"/>
      <c r="G298" s="27"/>
      <c r="H298" s="27"/>
      <c r="I298" s="27"/>
      <c r="J298" s="27"/>
      <c r="K298" s="27"/>
      <c r="L298" s="27"/>
    </row>
    <row r="299" ht="15.6" spans="1:12">
      <c r="A299" s="29" t="s">
        <v>89</v>
      </c>
      <c r="B299" s="29" t="s">
        <v>8</v>
      </c>
      <c r="C299" s="29" t="s">
        <v>383</v>
      </c>
      <c r="D299" s="27" t="s">
        <v>10629</v>
      </c>
      <c r="E299" s="27" t="s">
        <v>10630</v>
      </c>
      <c r="F299" s="27"/>
      <c r="G299" s="27"/>
      <c r="H299" s="27"/>
      <c r="I299" s="27"/>
      <c r="J299" s="27"/>
      <c r="K299" s="27"/>
      <c r="L299" s="27"/>
    </row>
    <row r="300" ht="15.6" spans="1:12">
      <c r="A300" s="29" t="s">
        <v>384</v>
      </c>
      <c r="B300" s="29" t="s">
        <v>173</v>
      </c>
      <c r="C300" s="29" t="s">
        <v>385</v>
      </c>
      <c r="D300" s="27" t="s">
        <v>10631</v>
      </c>
      <c r="E300" s="27" t="s">
        <v>10632</v>
      </c>
      <c r="F300" s="27"/>
      <c r="G300" s="27"/>
      <c r="H300" s="27"/>
      <c r="I300" s="27"/>
      <c r="J300" s="27"/>
      <c r="K300" s="27"/>
      <c r="L300" s="27"/>
    </row>
    <row r="301" ht="15.6" spans="1:12">
      <c r="A301" s="29" t="s">
        <v>386</v>
      </c>
      <c r="B301" s="29" t="s">
        <v>173</v>
      </c>
      <c r="C301" s="29" t="s">
        <v>387</v>
      </c>
      <c r="D301" s="27" t="s">
        <v>10633</v>
      </c>
      <c r="E301" s="27" t="s">
        <v>10634</v>
      </c>
      <c r="F301" s="27"/>
      <c r="G301" s="27"/>
      <c r="H301" s="27"/>
      <c r="I301" s="27"/>
      <c r="J301" s="27"/>
      <c r="K301" s="27"/>
      <c r="L301" s="27"/>
    </row>
    <row r="302" ht="15.6" spans="1:12">
      <c r="A302" s="29" t="s">
        <v>28</v>
      </c>
      <c r="B302" s="29" t="s">
        <v>8</v>
      </c>
      <c r="C302" s="29" t="s">
        <v>388</v>
      </c>
      <c r="D302" s="27" t="s">
        <v>10635</v>
      </c>
      <c r="E302" s="27" t="s">
        <v>10636</v>
      </c>
      <c r="F302" s="27"/>
      <c r="G302" s="27"/>
      <c r="H302" s="27"/>
      <c r="I302" s="27"/>
      <c r="J302" s="27"/>
      <c r="K302" s="27"/>
      <c r="L302" s="27"/>
    </row>
    <row r="303" ht="15.6" spans="1:12">
      <c r="A303" s="29" t="s">
        <v>108</v>
      </c>
      <c r="B303" s="29" t="s">
        <v>22</v>
      </c>
      <c r="C303" s="29" t="s">
        <v>389</v>
      </c>
      <c r="D303" s="27" t="s">
        <v>10637</v>
      </c>
      <c r="E303" s="27" t="s">
        <v>10638</v>
      </c>
      <c r="F303" s="27"/>
      <c r="G303" s="27"/>
      <c r="H303" s="27"/>
      <c r="I303" s="27"/>
      <c r="J303" s="27"/>
      <c r="K303" s="27"/>
      <c r="L303" s="27"/>
    </row>
    <row r="304" ht="15.6" spans="1:12">
      <c r="A304" s="29" t="s">
        <v>108</v>
      </c>
      <c r="B304" s="29" t="s">
        <v>22</v>
      </c>
      <c r="C304" s="29" t="s">
        <v>390</v>
      </c>
      <c r="D304" s="27" t="s">
        <v>10639</v>
      </c>
      <c r="E304" s="27" t="s">
        <v>10640</v>
      </c>
      <c r="F304" s="27"/>
      <c r="G304" s="27"/>
      <c r="H304" s="27"/>
      <c r="I304" s="27"/>
      <c r="J304" s="27"/>
      <c r="K304" s="27"/>
      <c r="L304" s="27"/>
    </row>
    <row r="305" ht="15.6" spans="1:12">
      <c r="A305" s="29" t="s">
        <v>46</v>
      </c>
      <c r="B305" s="29" t="s">
        <v>22</v>
      </c>
      <c r="C305" s="29" t="s">
        <v>391</v>
      </c>
      <c r="D305" s="27" t="s">
        <v>10641</v>
      </c>
      <c r="E305" s="27" t="s">
        <v>10642</v>
      </c>
      <c r="F305" s="27"/>
      <c r="G305" s="27"/>
      <c r="H305" s="27"/>
      <c r="I305" s="27"/>
      <c r="J305" s="27"/>
      <c r="K305" s="27"/>
      <c r="L305" s="27"/>
    </row>
    <row r="306" ht="15.6" spans="1:12">
      <c r="A306" s="29" t="s">
        <v>46</v>
      </c>
      <c r="B306" s="29" t="s">
        <v>22</v>
      </c>
      <c r="C306" s="29" t="s">
        <v>392</v>
      </c>
      <c r="D306" s="27" t="s">
        <v>10643</v>
      </c>
      <c r="E306" s="27" t="s">
        <v>10644</v>
      </c>
      <c r="F306" s="27"/>
      <c r="G306" s="27"/>
      <c r="H306" s="27"/>
      <c r="I306" s="27"/>
      <c r="J306" s="27"/>
      <c r="K306" s="27"/>
      <c r="L306" s="27"/>
    </row>
    <row r="307" ht="15.6" spans="1:12">
      <c r="A307" s="29" t="s">
        <v>81</v>
      </c>
      <c r="B307" s="29" t="s">
        <v>8</v>
      </c>
      <c r="C307" s="29" t="s">
        <v>393</v>
      </c>
      <c r="D307" s="27" t="s">
        <v>10645</v>
      </c>
      <c r="E307" s="27" t="s">
        <v>10646</v>
      </c>
      <c r="F307" s="27"/>
      <c r="G307" s="27"/>
      <c r="H307" s="27"/>
      <c r="I307" s="27"/>
      <c r="J307" s="27"/>
      <c r="K307" s="27"/>
      <c r="L307" s="27"/>
    </row>
    <row r="308" ht="15.6" spans="1:12">
      <c r="A308" s="29" t="s">
        <v>81</v>
      </c>
      <c r="B308" s="29" t="s">
        <v>8</v>
      </c>
      <c r="C308" s="29" t="s">
        <v>394</v>
      </c>
      <c r="D308" s="27" t="s">
        <v>10647</v>
      </c>
      <c r="E308" s="27" t="s">
        <v>10648</v>
      </c>
      <c r="F308" s="27"/>
      <c r="G308" s="27"/>
      <c r="H308" s="27"/>
      <c r="I308" s="27"/>
      <c r="J308" s="27"/>
      <c r="K308" s="27"/>
      <c r="L308" s="27"/>
    </row>
    <row r="309" ht="15.6" spans="1:12">
      <c r="A309" s="29" t="s">
        <v>84</v>
      </c>
      <c r="B309" s="29" t="s">
        <v>8</v>
      </c>
      <c r="C309" s="29" t="s">
        <v>395</v>
      </c>
      <c r="D309" s="27" t="s">
        <v>10649</v>
      </c>
      <c r="E309" s="27" t="s">
        <v>10650</v>
      </c>
      <c r="F309" s="27"/>
      <c r="G309" s="27"/>
      <c r="H309" s="27"/>
      <c r="I309" s="27"/>
      <c r="J309" s="27"/>
      <c r="K309" s="27"/>
      <c r="L309" s="27"/>
    </row>
    <row r="310" ht="15.6" spans="1:12">
      <c r="A310" s="29" t="s">
        <v>84</v>
      </c>
      <c r="B310" s="29" t="s">
        <v>8</v>
      </c>
      <c r="C310" s="29" t="s">
        <v>396</v>
      </c>
      <c r="D310" s="27" t="s">
        <v>10651</v>
      </c>
      <c r="E310" s="27" t="s">
        <v>10652</v>
      </c>
      <c r="F310" s="27"/>
      <c r="G310" s="27"/>
      <c r="H310" s="27"/>
      <c r="I310" s="27"/>
      <c r="J310" s="27"/>
      <c r="K310" s="27"/>
      <c r="L310" s="27"/>
    </row>
    <row r="311" ht="15.6" spans="1:12">
      <c r="A311" s="29" t="s">
        <v>84</v>
      </c>
      <c r="B311" s="29" t="s">
        <v>8</v>
      </c>
      <c r="C311" s="29" t="s">
        <v>397</v>
      </c>
      <c r="D311" s="27" t="s">
        <v>10653</v>
      </c>
      <c r="E311" s="27" t="s">
        <v>10654</v>
      </c>
      <c r="F311" s="27"/>
      <c r="G311" s="27"/>
      <c r="H311" s="27"/>
      <c r="I311" s="27"/>
      <c r="J311" s="27"/>
      <c r="K311" s="27"/>
      <c r="L311" s="27"/>
    </row>
    <row r="312" ht="15.6" spans="1:12">
      <c r="A312" s="29" t="s">
        <v>73</v>
      </c>
      <c r="B312" s="29" t="s">
        <v>8</v>
      </c>
      <c r="C312" s="29" t="s">
        <v>398</v>
      </c>
      <c r="D312" s="27" t="s">
        <v>10655</v>
      </c>
      <c r="E312" s="27" t="s">
        <v>10656</v>
      </c>
      <c r="F312" s="27"/>
      <c r="G312" s="27"/>
      <c r="H312" s="27"/>
      <c r="I312" s="27"/>
      <c r="J312" s="27"/>
      <c r="K312" s="27"/>
      <c r="L312" s="27"/>
    </row>
    <row r="313" ht="15.6" spans="1:12">
      <c r="A313" s="29" t="s">
        <v>73</v>
      </c>
      <c r="B313" s="29" t="s">
        <v>8</v>
      </c>
      <c r="C313" s="29" t="s">
        <v>399</v>
      </c>
      <c r="D313" s="27" t="s">
        <v>10657</v>
      </c>
      <c r="E313" s="27" t="s">
        <v>10658</v>
      </c>
      <c r="F313" s="27"/>
      <c r="G313" s="27"/>
      <c r="H313" s="27"/>
      <c r="I313" s="27"/>
      <c r="J313" s="27"/>
      <c r="K313" s="27"/>
      <c r="L313" s="27"/>
    </row>
    <row r="314" ht="15.6" spans="1:12">
      <c r="A314" s="29" t="s">
        <v>89</v>
      </c>
      <c r="B314" s="29" t="s">
        <v>8</v>
      </c>
      <c r="C314" s="29" t="s">
        <v>400</v>
      </c>
      <c r="D314" s="27" t="s">
        <v>10659</v>
      </c>
      <c r="E314" s="27" t="s">
        <v>10660</v>
      </c>
      <c r="F314" s="27"/>
      <c r="G314" s="27"/>
      <c r="H314" s="27"/>
      <c r="I314" s="27"/>
      <c r="J314" s="27"/>
      <c r="K314" s="27"/>
      <c r="L314" s="27"/>
    </row>
    <row r="315" ht="15.6" spans="1:12">
      <c r="A315" s="29" t="s">
        <v>92</v>
      </c>
      <c r="B315" s="29" t="s">
        <v>8</v>
      </c>
      <c r="C315" s="29" t="s">
        <v>401</v>
      </c>
      <c r="D315" s="27" t="s">
        <v>10661</v>
      </c>
      <c r="E315" s="27" t="s">
        <v>10662</v>
      </c>
      <c r="F315" s="27"/>
      <c r="G315" s="27"/>
      <c r="H315" s="27"/>
      <c r="I315" s="27"/>
      <c r="J315" s="27"/>
      <c r="K315" s="27"/>
      <c r="L315" s="27"/>
    </row>
    <row r="316" ht="15.6" spans="1:12">
      <c r="A316" s="29" t="s">
        <v>157</v>
      </c>
      <c r="B316" s="29" t="s">
        <v>8</v>
      </c>
      <c r="C316" s="29" t="s">
        <v>402</v>
      </c>
      <c r="D316" s="27" t="s">
        <v>10663</v>
      </c>
      <c r="E316" s="27" t="s">
        <v>10664</v>
      </c>
      <c r="F316" s="27"/>
      <c r="G316" s="27"/>
      <c r="H316" s="27"/>
      <c r="I316" s="27"/>
      <c r="J316" s="27"/>
      <c r="K316" s="27"/>
      <c r="L316" s="27"/>
    </row>
    <row r="317" ht="15.6" spans="1:12">
      <c r="A317" s="29" t="s">
        <v>157</v>
      </c>
      <c r="B317" s="29" t="s">
        <v>8</v>
      </c>
      <c r="C317" s="29" t="s">
        <v>403</v>
      </c>
      <c r="D317" s="27" t="s">
        <v>10665</v>
      </c>
      <c r="E317" s="27" t="s">
        <v>10666</v>
      </c>
      <c r="F317" s="27"/>
      <c r="G317" s="27"/>
      <c r="H317" s="27"/>
      <c r="I317" s="27"/>
      <c r="J317" s="27"/>
      <c r="K317" s="27"/>
      <c r="L317" s="27"/>
    </row>
    <row r="318" ht="15.6" spans="1:12">
      <c r="A318" s="29" t="s">
        <v>98</v>
      </c>
      <c r="B318" s="29" t="s">
        <v>8</v>
      </c>
      <c r="C318" s="29" t="s">
        <v>404</v>
      </c>
      <c r="D318" s="27" t="s">
        <v>10667</v>
      </c>
      <c r="E318" s="27" t="s">
        <v>10668</v>
      </c>
      <c r="F318" s="27"/>
      <c r="G318" s="27"/>
      <c r="H318" s="27"/>
      <c r="I318" s="27"/>
      <c r="J318" s="27"/>
      <c r="K318" s="27"/>
      <c r="L318" s="27"/>
    </row>
    <row r="319" ht="15.6" spans="1:12">
      <c r="A319" s="29" t="s">
        <v>122</v>
      </c>
      <c r="B319" s="29" t="s">
        <v>39</v>
      </c>
      <c r="C319" s="29" t="s">
        <v>405</v>
      </c>
      <c r="D319" s="27" t="s">
        <v>10669</v>
      </c>
      <c r="E319" s="27" t="s">
        <v>10670</v>
      </c>
      <c r="F319" s="27"/>
      <c r="G319" s="27"/>
      <c r="H319" s="27"/>
      <c r="I319" s="27"/>
      <c r="J319" s="27"/>
      <c r="K319" s="27"/>
      <c r="L319" s="27"/>
    </row>
    <row r="320" ht="15.6" spans="1:12">
      <c r="A320" s="29" t="s">
        <v>103</v>
      </c>
      <c r="B320" s="29" t="s">
        <v>101</v>
      </c>
      <c r="C320" s="29" t="s">
        <v>406</v>
      </c>
      <c r="D320" s="27" t="s">
        <v>10671</v>
      </c>
      <c r="E320" s="27" t="s">
        <v>10672</v>
      </c>
      <c r="F320" s="27"/>
      <c r="G320" s="27"/>
      <c r="H320" s="27"/>
      <c r="I320" s="27"/>
      <c r="J320" s="27"/>
      <c r="K320" s="27"/>
      <c r="L320" s="27"/>
    </row>
    <row r="321" ht="15.6" spans="1:12">
      <c r="A321" s="29" t="s">
        <v>103</v>
      </c>
      <c r="B321" s="29" t="s">
        <v>101</v>
      </c>
      <c r="C321" s="29" t="s">
        <v>407</v>
      </c>
      <c r="D321" s="27" t="s">
        <v>10673</v>
      </c>
      <c r="E321" s="27" t="s">
        <v>10674</v>
      </c>
      <c r="F321" s="27"/>
      <c r="G321" s="27"/>
      <c r="H321" s="27"/>
      <c r="I321" s="27"/>
      <c r="J321" s="27"/>
      <c r="K321" s="27"/>
      <c r="L321" s="27"/>
    </row>
    <row r="322" ht="15.6" spans="1:12">
      <c r="A322" s="29" t="s">
        <v>105</v>
      </c>
      <c r="B322" s="29" t="s">
        <v>22</v>
      </c>
      <c r="C322" s="29" t="s">
        <v>408</v>
      </c>
      <c r="D322" s="27" t="s">
        <v>10675</v>
      </c>
      <c r="E322" s="27" t="s">
        <v>10676</v>
      </c>
      <c r="F322" s="27"/>
      <c r="G322" s="27"/>
      <c r="H322" s="27"/>
      <c r="I322" s="27"/>
      <c r="J322" s="27"/>
      <c r="K322" s="27"/>
      <c r="L322" s="27"/>
    </row>
    <row r="323" ht="15.6" spans="1:12">
      <c r="A323" s="29" t="s">
        <v>105</v>
      </c>
      <c r="B323" s="29" t="s">
        <v>22</v>
      </c>
      <c r="C323" s="29" t="s">
        <v>409</v>
      </c>
      <c r="D323" s="27" t="s">
        <v>10435</v>
      </c>
      <c r="E323" s="27" t="s">
        <v>10436</v>
      </c>
      <c r="F323" s="27"/>
      <c r="G323" s="27"/>
      <c r="H323" s="27"/>
      <c r="I323" s="27"/>
      <c r="J323" s="27"/>
      <c r="K323" s="27"/>
      <c r="L323" s="27"/>
    </row>
    <row r="324" ht="15.6" spans="1:12">
      <c r="A324" s="29" t="s">
        <v>410</v>
      </c>
      <c r="B324" s="29" t="s">
        <v>132</v>
      </c>
      <c r="C324" s="29" t="s">
        <v>411</v>
      </c>
      <c r="D324" s="27" t="s">
        <v>10677</v>
      </c>
      <c r="E324" s="27" t="s">
        <v>10678</v>
      </c>
      <c r="F324" s="27"/>
      <c r="G324" s="27"/>
      <c r="H324" s="27"/>
      <c r="I324" s="27"/>
      <c r="J324" s="27"/>
      <c r="K324" s="27"/>
      <c r="L324" s="27"/>
    </row>
    <row r="325" ht="15.6" spans="1:12">
      <c r="A325" s="29" t="s">
        <v>412</v>
      </c>
      <c r="B325" s="29" t="s">
        <v>173</v>
      </c>
      <c r="C325" s="29" t="s">
        <v>413</v>
      </c>
      <c r="D325" s="27" t="s">
        <v>10679</v>
      </c>
      <c r="E325" s="27" t="s">
        <v>10680</v>
      </c>
      <c r="F325" s="27"/>
      <c r="G325" s="27"/>
      <c r="H325" s="27"/>
      <c r="I325" s="27"/>
      <c r="J325" s="27"/>
      <c r="K325" s="27"/>
      <c r="L325" s="27"/>
    </row>
    <row r="326" ht="15.6" spans="1:12">
      <c r="A326" s="29" t="s">
        <v>131</v>
      </c>
      <c r="B326" s="29" t="s">
        <v>132</v>
      </c>
      <c r="C326" s="29" t="s">
        <v>414</v>
      </c>
      <c r="D326" s="27" t="s">
        <v>10681</v>
      </c>
      <c r="E326" s="27" t="s">
        <v>10682</v>
      </c>
      <c r="F326" s="27"/>
      <c r="G326" s="27"/>
      <c r="H326" s="27"/>
      <c r="I326" s="27"/>
      <c r="J326" s="27"/>
      <c r="K326" s="27"/>
      <c r="L326" s="27"/>
    </row>
    <row r="327" ht="15.6" spans="1:12">
      <c r="A327" s="29" t="s">
        <v>4</v>
      </c>
      <c r="B327" s="29" t="s">
        <v>4</v>
      </c>
      <c r="C327" s="29" t="s">
        <v>415</v>
      </c>
      <c r="D327" s="27" t="s">
        <v>10683</v>
      </c>
      <c r="E327" s="27" t="s">
        <v>10684</v>
      </c>
      <c r="F327" s="27"/>
      <c r="G327" s="27"/>
      <c r="H327" s="27"/>
      <c r="I327" s="27"/>
      <c r="J327" s="27"/>
      <c r="K327" s="27"/>
      <c r="L327" s="27"/>
    </row>
    <row r="328" ht="15.6" spans="1:12">
      <c r="A328" s="29" t="s">
        <v>342</v>
      </c>
      <c r="B328" s="29" t="s">
        <v>39</v>
      </c>
      <c r="C328" s="29" t="s">
        <v>416</v>
      </c>
      <c r="D328" s="27" t="s">
        <v>10685</v>
      </c>
      <c r="E328" s="27" t="s">
        <v>10686</v>
      </c>
      <c r="F328" s="27"/>
      <c r="G328" s="27"/>
      <c r="H328" s="27"/>
      <c r="I328" s="27"/>
      <c r="J328" s="27"/>
      <c r="K328" s="27"/>
      <c r="L328" s="27"/>
    </row>
    <row r="329" ht="15.6" spans="1:12">
      <c r="A329" s="29" t="s">
        <v>131</v>
      </c>
      <c r="B329" s="29" t="s">
        <v>132</v>
      </c>
      <c r="C329" s="29" t="s">
        <v>417</v>
      </c>
      <c r="D329" s="27" t="s">
        <v>10687</v>
      </c>
      <c r="E329" s="27" t="s">
        <v>10688</v>
      </c>
      <c r="F329" s="27"/>
      <c r="G329" s="27"/>
      <c r="H329" s="27"/>
      <c r="I329" s="27"/>
      <c r="J329" s="27"/>
      <c r="K329" s="27"/>
      <c r="L329" s="27"/>
    </row>
    <row r="330" ht="15.6" spans="1:12">
      <c r="A330" s="29" t="s">
        <v>418</v>
      </c>
      <c r="B330" s="29" t="s">
        <v>132</v>
      </c>
      <c r="C330" s="29" t="s">
        <v>419</v>
      </c>
      <c r="D330" s="27" t="s">
        <v>10689</v>
      </c>
      <c r="E330" s="27" t="s">
        <v>10690</v>
      </c>
      <c r="F330" s="27"/>
      <c r="G330" s="27"/>
      <c r="H330" s="27"/>
      <c r="I330" s="27"/>
      <c r="J330" s="27"/>
      <c r="K330" s="27"/>
      <c r="L330" s="27"/>
    </row>
    <row r="331" ht="15.6" spans="1:12">
      <c r="A331" s="29" t="s">
        <v>136</v>
      </c>
      <c r="B331" s="29" t="s">
        <v>132</v>
      </c>
      <c r="C331" s="29" t="s">
        <v>420</v>
      </c>
      <c r="D331" s="27" t="s">
        <v>10691</v>
      </c>
      <c r="E331" s="27" t="s">
        <v>10692</v>
      </c>
      <c r="F331" s="27"/>
      <c r="G331" s="27"/>
      <c r="H331" s="27"/>
      <c r="I331" s="27"/>
      <c r="J331" s="27"/>
      <c r="K331" s="27"/>
      <c r="L331" s="27"/>
    </row>
    <row r="332" ht="15.6" spans="1:12">
      <c r="A332" s="29" t="s">
        <v>136</v>
      </c>
      <c r="B332" s="29" t="s">
        <v>132</v>
      </c>
      <c r="C332" s="29" t="s">
        <v>421</v>
      </c>
      <c r="D332" s="27" t="s">
        <v>10693</v>
      </c>
      <c r="E332" s="27" t="s">
        <v>10694</v>
      </c>
      <c r="F332" s="27"/>
      <c r="G332" s="27"/>
      <c r="H332" s="27"/>
      <c r="I332" s="27"/>
      <c r="J332" s="27"/>
      <c r="K332" s="27"/>
      <c r="L332" s="27"/>
    </row>
    <row r="333" ht="15.6" spans="1:12">
      <c r="A333" s="29" t="s">
        <v>136</v>
      </c>
      <c r="B333" s="29" t="s">
        <v>132</v>
      </c>
      <c r="C333" s="29" t="s">
        <v>422</v>
      </c>
      <c r="D333" s="27" t="s">
        <v>10695</v>
      </c>
      <c r="E333" s="27" t="s">
        <v>10696</v>
      </c>
      <c r="F333" s="27"/>
      <c r="G333" s="27"/>
      <c r="H333" s="27"/>
      <c r="I333" s="27"/>
      <c r="J333" s="27"/>
      <c r="K333" s="27"/>
      <c r="L333" s="27"/>
    </row>
    <row r="334" ht="15.6" spans="1:12">
      <c r="A334" s="29" t="s">
        <v>136</v>
      </c>
      <c r="B334" s="29" t="s">
        <v>132</v>
      </c>
      <c r="C334" s="29" t="s">
        <v>423</v>
      </c>
      <c r="D334" s="27" t="s">
        <v>10697</v>
      </c>
      <c r="E334" s="27" t="s">
        <v>10698</v>
      </c>
      <c r="F334" s="27"/>
      <c r="G334" s="27"/>
      <c r="H334" s="27"/>
      <c r="I334" s="27"/>
      <c r="J334" s="27"/>
      <c r="K334" s="27"/>
      <c r="L334" s="27"/>
    </row>
    <row r="335" ht="15.6" spans="1:12">
      <c r="A335" s="29" t="s">
        <v>131</v>
      </c>
      <c r="B335" s="29" t="s">
        <v>131</v>
      </c>
      <c r="C335" s="29" t="s">
        <v>424</v>
      </c>
      <c r="D335" s="27" t="s">
        <v>10699</v>
      </c>
      <c r="E335" s="27" t="s">
        <v>10700</v>
      </c>
      <c r="F335" s="27"/>
      <c r="G335" s="27"/>
      <c r="H335" s="27"/>
      <c r="I335" s="27"/>
      <c r="J335" s="27"/>
      <c r="K335" s="27"/>
      <c r="L335" s="27"/>
    </row>
    <row r="336" ht="15.6" spans="1:12">
      <c r="A336" s="29" t="s">
        <v>131</v>
      </c>
      <c r="B336" s="29" t="s">
        <v>131</v>
      </c>
      <c r="C336" s="29" t="s">
        <v>425</v>
      </c>
      <c r="D336" s="27" t="s">
        <v>10701</v>
      </c>
      <c r="E336" s="27" t="s">
        <v>10702</v>
      </c>
      <c r="F336" s="27"/>
      <c r="G336" s="27"/>
      <c r="H336" s="27"/>
      <c r="I336" s="27"/>
      <c r="J336" s="27"/>
      <c r="K336" s="27"/>
      <c r="L336" s="27"/>
    </row>
    <row r="337" ht="15.6" spans="1:12">
      <c r="A337" s="29" t="s">
        <v>131</v>
      </c>
      <c r="B337" s="29" t="s">
        <v>131</v>
      </c>
      <c r="C337" s="29" t="s">
        <v>426</v>
      </c>
      <c r="D337" s="27" t="s">
        <v>10703</v>
      </c>
      <c r="E337" s="27" t="s">
        <v>10704</v>
      </c>
      <c r="F337" s="27"/>
      <c r="G337" s="27"/>
      <c r="H337" s="27"/>
      <c r="I337" s="27"/>
      <c r="J337" s="27"/>
      <c r="K337" s="27"/>
      <c r="L337" s="27"/>
    </row>
    <row r="338" ht="15.6" spans="1:12">
      <c r="A338" s="29" t="s">
        <v>427</v>
      </c>
      <c r="B338" s="29" t="s">
        <v>131</v>
      </c>
      <c r="C338" s="29" t="s">
        <v>428</v>
      </c>
      <c r="D338" s="27" t="s">
        <v>10705</v>
      </c>
      <c r="E338" s="27" t="s">
        <v>10706</v>
      </c>
      <c r="F338" s="27"/>
      <c r="G338" s="27"/>
      <c r="H338" s="27"/>
      <c r="I338" s="27"/>
      <c r="J338" s="27"/>
      <c r="K338" s="27"/>
      <c r="L338" s="27"/>
    </row>
    <row r="339" ht="15.6" spans="1:12">
      <c r="A339" s="29" t="s">
        <v>429</v>
      </c>
      <c r="B339" s="29" t="s">
        <v>4</v>
      </c>
      <c r="C339" s="29" t="s">
        <v>430</v>
      </c>
      <c r="D339" s="27" t="s">
        <v>10707</v>
      </c>
      <c r="E339" s="27" t="s">
        <v>10708</v>
      </c>
      <c r="F339" s="27"/>
      <c r="G339" s="27"/>
      <c r="H339" s="27"/>
      <c r="I339" s="27"/>
      <c r="J339" s="27"/>
      <c r="K339" s="27"/>
      <c r="L339" s="27"/>
    </row>
    <row r="340" ht="15.6" spans="1:12">
      <c r="A340" s="29" t="s">
        <v>431</v>
      </c>
      <c r="B340" s="29" t="s">
        <v>4</v>
      </c>
      <c r="C340" s="29" t="s">
        <v>432</v>
      </c>
      <c r="D340" s="27" t="s">
        <v>10709</v>
      </c>
      <c r="E340" s="27" t="s">
        <v>10710</v>
      </c>
      <c r="F340" s="27"/>
      <c r="G340" s="27"/>
      <c r="H340" s="27"/>
      <c r="I340" s="27"/>
      <c r="J340" s="27"/>
      <c r="K340" s="27"/>
      <c r="L340" s="27"/>
    </row>
    <row r="341" ht="15.6" spans="1:12">
      <c r="A341" s="29" t="s">
        <v>433</v>
      </c>
      <c r="B341" s="29" t="s">
        <v>4</v>
      </c>
      <c r="C341" s="29" t="s">
        <v>434</v>
      </c>
      <c r="D341" s="27" t="s">
        <v>10711</v>
      </c>
      <c r="E341" s="27" t="s">
        <v>10712</v>
      </c>
      <c r="F341" s="27"/>
      <c r="G341" s="27"/>
      <c r="H341" s="27"/>
      <c r="I341" s="27"/>
      <c r="J341" s="27"/>
      <c r="K341" s="27"/>
      <c r="L341" s="27"/>
    </row>
    <row r="342" ht="15.6" spans="1:12">
      <c r="A342" s="29" t="s">
        <v>435</v>
      </c>
      <c r="B342" s="29" t="s">
        <v>4</v>
      </c>
      <c r="C342" s="29" t="s">
        <v>436</v>
      </c>
      <c r="D342" s="27" t="s">
        <v>10713</v>
      </c>
      <c r="E342" s="27" t="s">
        <v>10714</v>
      </c>
      <c r="F342" s="27"/>
      <c r="G342" s="27"/>
      <c r="H342" s="27"/>
      <c r="I342" s="27"/>
      <c r="J342" s="27"/>
      <c r="K342" s="27"/>
      <c r="L342" s="27"/>
    </row>
    <row r="343" ht="15.6" spans="1:12">
      <c r="A343" s="29" t="s">
        <v>437</v>
      </c>
      <c r="B343" s="29" t="s">
        <v>4</v>
      </c>
      <c r="C343" s="29" t="s">
        <v>438</v>
      </c>
      <c r="D343" s="27" t="s">
        <v>10715</v>
      </c>
      <c r="E343" s="27" t="s">
        <v>10716</v>
      </c>
      <c r="F343" s="27"/>
      <c r="G343" s="27"/>
      <c r="H343" s="27"/>
      <c r="I343" s="27"/>
      <c r="J343" s="27"/>
      <c r="K343" s="27"/>
      <c r="L343" s="27"/>
    </row>
    <row r="344" ht="15.6" spans="1:12">
      <c r="A344" s="29" t="s">
        <v>437</v>
      </c>
      <c r="B344" s="29" t="s">
        <v>4</v>
      </c>
      <c r="C344" s="29" t="s">
        <v>439</v>
      </c>
      <c r="D344" s="27" t="s">
        <v>10717</v>
      </c>
      <c r="E344" s="27" t="s">
        <v>10718</v>
      </c>
      <c r="F344" s="27"/>
      <c r="G344" s="27"/>
      <c r="H344" s="27"/>
      <c r="I344" s="27"/>
      <c r="J344" s="27"/>
      <c r="K344" s="27"/>
      <c r="L344" s="27"/>
    </row>
    <row r="345" ht="15.6" spans="1:12">
      <c r="A345" s="29" t="s">
        <v>440</v>
      </c>
      <c r="B345" s="29" t="s">
        <v>4</v>
      </c>
      <c r="C345" s="29" t="s">
        <v>441</v>
      </c>
      <c r="D345" s="27" t="s">
        <v>10719</v>
      </c>
      <c r="E345" s="27" t="s">
        <v>10720</v>
      </c>
      <c r="F345" s="27"/>
      <c r="G345" s="27"/>
      <c r="H345" s="27"/>
      <c r="I345" s="27"/>
      <c r="J345" s="27"/>
      <c r="K345" s="27"/>
      <c r="L345" s="27"/>
    </row>
    <row r="346" ht="15.6" spans="1:12">
      <c r="A346" s="29" t="s">
        <v>442</v>
      </c>
      <c r="B346" s="29" t="s">
        <v>4</v>
      </c>
      <c r="C346" s="29" t="s">
        <v>443</v>
      </c>
      <c r="D346" s="27" t="s">
        <v>10721</v>
      </c>
      <c r="E346" s="27" t="s">
        <v>10722</v>
      </c>
      <c r="F346" s="27"/>
      <c r="G346" s="27"/>
      <c r="H346" s="27"/>
      <c r="I346" s="27"/>
      <c r="J346" s="27"/>
      <c r="K346" s="27"/>
      <c r="L346" s="27"/>
    </row>
    <row r="347" ht="15.6" spans="1:12">
      <c r="A347" s="29" t="s">
        <v>444</v>
      </c>
      <c r="B347" s="29" t="s">
        <v>4</v>
      </c>
      <c r="C347" s="29" t="s">
        <v>445</v>
      </c>
      <c r="D347" s="27" t="s">
        <v>10723</v>
      </c>
      <c r="E347" s="27" t="s">
        <v>10724</v>
      </c>
      <c r="F347" s="27"/>
      <c r="G347" s="27"/>
      <c r="H347" s="27"/>
      <c r="I347" s="27"/>
      <c r="J347" s="27"/>
      <c r="K347" s="27"/>
      <c r="L347" s="27"/>
    </row>
    <row r="348" ht="15.6" spans="1:12">
      <c r="A348" s="29" t="s">
        <v>446</v>
      </c>
      <c r="B348" s="29" t="s">
        <v>132</v>
      </c>
      <c r="C348" s="29" t="s">
        <v>447</v>
      </c>
      <c r="D348" s="27" t="s">
        <v>10725</v>
      </c>
      <c r="E348" s="27" t="s">
        <v>10726</v>
      </c>
      <c r="F348" s="27"/>
      <c r="G348" s="27"/>
      <c r="H348" s="27"/>
      <c r="I348" s="27"/>
      <c r="J348" s="27"/>
      <c r="K348" s="27"/>
      <c r="L348" s="27"/>
    </row>
    <row r="349" ht="15.6" spans="1:12">
      <c r="A349" s="29" t="s">
        <v>448</v>
      </c>
      <c r="B349" s="29" t="s">
        <v>132</v>
      </c>
      <c r="C349" s="29" t="s">
        <v>449</v>
      </c>
      <c r="D349" s="27" t="s">
        <v>10727</v>
      </c>
      <c r="E349" s="27" t="s">
        <v>10728</v>
      </c>
      <c r="F349" s="27"/>
      <c r="G349" s="27"/>
      <c r="H349" s="27"/>
      <c r="I349" s="27"/>
      <c r="J349" s="27"/>
      <c r="K349" s="27"/>
      <c r="L349" s="27"/>
    </row>
    <row r="350" ht="15.6" spans="1:12">
      <c r="A350" s="29" t="s">
        <v>446</v>
      </c>
      <c r="B350" s="29" t="s">
        <v>132</v>
      </c>
      <c r="C350" s="29" t="s">
        <v>450</v>
      </c>
      <c r="D350" s="27" t="s">
        <v>10729</v>
      </c>
      <c r="E350" s="27" t="s">
        <v>10730</v>
      </c>
      <c r="F350" s="27"/>
      <c r="G350" s="27"/>
      <c r="H350" s="27"/>
      <c r="I350" s="27"/>
      <c r="J350" s="27"/>
      <c r="K350" s="27"/>
      <c r="L350" s="27"/>
    </row>
    <row r="351" ht="15.6" spans="1:12">
      <c r="A351" s="29" t="s">
        <v>451</v>
      </c>
      <c r="B351" s="29" t="s">
        <v>4</v>
      </c>
      <c r="C351" s="29" t="s">
        <v>452</v>
      </c>
      <c r="D351" s="27" t="s">
        <v>10731</v>
      </c>
      <c r="E351" s="27" t="s">
        <v>10732</v>
      </c>
      <c r="F351" s="27"/>
      <c r="G351" s="27"/>
      <c r="H351" s="27"/>
      <c r="I351" s="27"/>
      <c r="J351" s="27"/>
      <c r="K351" s="27"/>
      <c r="L351" s="27"/>
    </row>
    <row r="352" ht="15.6" spans="1:12">
      <c r="A352" s="29" t="s">
        <v>451</v>
      </c>
      <c r="B352" s="29" t="s">
        <v>4</v>
      </c>
      <c r="C352" s="29" t="s">
        <v>453</v>
      </c>
      <c r="D352" s="27" t="s">
        <v>10733</v>
      </c>
      <c r="E352" s="27" t="s">
        <v>10734</v>
      </c>
      <c r="F352" s="27"/>
      <c r="G352" s="27"/>
      <c r="H352" s="27"/>
      <c r="I352" s="27"/>
      <c r="J352" s="27"/>
      <c r="K352" s="27"/>
      <c r="L352" s="27"/>
    </row>
    <row r="353" ht="15.6" spans="1:12">
      <c r="A353" s="29" t="s">
        <v>454</v>
      </c>
      <c r="B353" s="29" t="s">
        <v>132</v>
      </c>
      <c r="C353" s="29" t="s">
        <v>455</v>
      </c>
      <c r="D353" s="27" t="s">
        <v>10735</v>
      </c>
      <c r="E353" s="27" t="s">
        <v>10736</v>
      </c>
      <c r="F353" s="27"/>
      <c r="G353" s="27"/>
      <c r="H353" s="27"/>
      <c r="I353" s="27"/>
      <c r="J353" s="27"/>
      <c r="K353" s="27"/>
      <c r="L353" s="27"/>
    </row>
    <row r="354" ht="15.6" spans="1:12">
      <c r="A354" s="29" t="s">
        <v>454</v>
      </c>
      <c r="B354" s="29" t="s">
        <v>132</v>
      </c>
      <c r="C354" s="29" t="s">
        <v>456</v>
      </c>
      <c r="D354" s="27" t="s">
        <v>10737</v>
      </c>
      <c r="E354" s="27" t="s">
        <v>10738</v>
      </c>
      <c r="F354" s="27"/>
      <c r="G354" s="27"/>
      <c r="H354" s="27"/>
      <c r="I354" s="27"/>
      <c r="J354" s="27"/>
      <c r="K354" s="27"/>
      <c r="L354" s="27"/>
    </row>
    <row r="355" ht="15.6" spans="1:12">
      <c r="A355" s="29" t="s">
        <v>410</v>
      </c>
      <c r="B355" s="29" t="s">
        <v>132</v>
      </c>
      <c r="C355" s="29" t="s">
        <v>457</v>
      </c>
      <c r="D355" s="27" t="s">
        <v>10739</v>
      </c>
      <c r="E355" s="27" t="s">
        <v>10740</v>
      </c>
      <c r="F355" s="27"/>
      <c r="G355" s="27"/>
      <c r="H355" s="27"/>
      <c r="I355" s="27"/>
      <c r="J355" s="27"/>
      <c r="K355" s="27"/>
      <c r="L355" s="27"/>
    </row>
    <row r="356" ht="15.6" spans="1:12">
      <c r="A356" s="29" t="s">
        <v>418</v>
      </c>
      <c r="B356" s="29" t="s">
        <v>132</v>
      </c>
      <c r="C356" s="29" t="s">
        <v>458</v>
      </c>
      <c r="D356" s="27" t="s">
        <v>10741</v>
      </c>
      <c r="E356" s="27" t="s">
        <v>10742</v>
      </c>
      <c r="F356" s="27"/>
      <c r="G356" s="27"/>
      <c r="H356" s="27"/>
      <c r="I356" s="27"/>
      <c r="J356" s="27"/>
      <c r="K356" s="27"/>
      <c r="L356" s="27"/>
    </row>
    <row r="357" ht="15.6" spans="1:12">
      <c r="A357" s="29" t="s">
        <v>418</v>
      </c>
      <c r="B357" s="29" t="s">
        <v>132</v>
      </c>
      <c r="C357" s="29" t="s">
        <v>459</v>
      </c>
      <c r="D357" s="27" t="s">
        <v>10743</v>
      </c>
      <c r="E357" s="27" t="s">
        <v>10744</v>
      </c>
      <c r="F357" s="27"/>
      <c r="G357" s="27"/>
      <c r="H357" s="27"/>
      <c r="I357" s="27"/>
      <c r="J357" s="27"/>
      <c r="K357" s="27"/>
      <c r="L357" s="27"/>
    </row>
    <row r="358" ht="15.6" spans="1:12">
      <c r="A358" s="29" t="s">
        <v>410</v>
      </c>
      <c r="B358" s="29" t="s">
        <v>132</v>
      </c>
      <c r="C358" s="29" t="s">
        <v>460</v>
      </c>
      <c r="D358" s="27" t="s">
        <v>10745</v>
      </c>
      <c r="E358" s="27" t="s">
        <v>10746</v>
      </c>
      <c r="F358" s="27"/>
      <c r="G358" s="27"/>
      <c r="H358" s="27"/>
      <c r="I358" s="27"/>
      <c r="J358" s="27"/>
      <c r="K358" s="27"/>
      <c r="L358" s="27"/>
    </row>
    <row r="359" ht="15.6" spans="1:12">
      <c r="A359" s="29" t="s">
        <v>410</v>
      </c>
      <c r="B359" s="29" t="s">
        <v>132</v>
      </c>
      <c r="C359" s="29" t="s">
        <v>461</v>
      </c>
      <c r="D359" s="27" t="s">
        <v>10747</v>
      </c>
      <c r="E359" s="27" t="s">
        <v>10748</v>
      </c>
      <c r="F359" s="27"/>
      <c r="G359" s="27"/>
      <c r="H359" s="27"/>
      <c r="I359" s="27"/>
      <c r="J359" s="27"/>
      <c r="K359" s="27"/>
      <c r="L359" s="27"/>
    </row>
    <row r="360" ht="15.6" spans="1:12">
      <c r="A360" s="29" t="s">
        <v>462</v>
      </c>
      <c r="B360" s="29" t="s">
        <v>132</v>
      </c>
      <c r="C360" s="29" t="s">
        <v>463</v>
      </c>
      <c r="D360" s="27" t="s">
        <v>10749</v>
      </c>
      <c r="E360" s="27" t="s">
        <v>10750</v>
      </c>
      <c r="F360" s="27"/>
      <c r="G360" s="27"/>
      <c r="H360" s="27"/>
      <c r="I360" s="27"/>
      <c r="J360" s="27"/>
      <c r="K360" s="27"/>
      <c r="L360" s="27"/>
    </row>
    <row r="361" ht="15.6" spans="1:12">
      <c r="A361" s="29" t="s">
        <v>448</v>
      </c>
      <c r="B361" s="29" t="s">
        <v>132</v>
      </c>
      <c r="C361" s="29" t="s">
        <v>464</v>
      </c>
      <c r="D361" s="27" t="s">
        <v>10751</v>
      </c>
      <c r="E361" s="27" t="s">
        <v>10752</v>
      </c>
      <c r="F361" s="27"/>
      <c r="G361" s="27"/>
      <c r="H361" s="27"/>
      <c r="I361" s="27"/>
      <c r="J361" s="27"/>
      <c r="K361" s="27"/>
      <c r="L361" s="27"/>
    </row>
    <row r="362" ht="15.6" spans="1:12">
      <c r="A362" s="29" t="s">
        <v>418</v>
      </c>
      <c r="B362" s="29" t="s">
        <v>132</v>
      </c>
      <c r="C362" s="29" t="s">
        <v>465</v>
      </c>
      <c r="D362" s="27" t="s">
        <v>10753</v>
      </c>
      <c r="E362" s="27" t="s">
        <v>10754</v>
      </c>
      <c r="F362" s="27"/>
      <c r="G362" s="27"/>
      <c r="H362" s="27"/>
      <c r="I362" s="27"/>
      <c r="J362" s="27"/>
      <c r="K362" s="27"/>
      <c r="L362" s="27"/>
    </row>
    <row r="363" ht="15.6" spans="1:12">
      <c r="A363" s="29" t="s">
        <v>131</v>
      </c>
      <c r="B363" s="29" t="s">
        <v>131</v>
      </c>
      <c r="C363" s="29" t="s">
        <v>466</v>
      </c>
      <c r="D363" s="27" t="s">
        <v>10755</v>
      </c>
      <c r="E363" s="27" t="s">
        <v>10756</v>
      </c>
      <c r="F363" s="27"/>
      <c r="G363" s="27"/>
      <c r="H363" s="27"/>
      <c r="I363" s="27"/>
      <c r="J363" s="27"/>
      <c r="K363" s="27"/>
      <c r="L363" s="27"/>
    </row>
    <row r="364" ht="15.6" spans="1:12">
      <c r="A364" s="29" t="s">
        <v>131</v>
      </c>
      <c r="B364" s="29" t="s">
        <v>131</v>
      </c>
      <c r="C364" s="29" t="s">
        <v>467</v>
      </c>
      <c r="D364" s="27" t="s">
        <v>10757</v>
      </c>
      <c r="E364" s="27" t="s">
        <v>10758</v>
      </c>
      <c r="F364" s="27"/>
      <c r="G364" s="27"/>
      <c r="H364" s="27"/>
      <c r="I364" s="27"/>
      <c r="J364" s="27"/>
      <c r="K364" s="27"/>
      <c r="L364" s="27"/>
    </row>
    <row r="365" ht="15.6" spans="1:12">
      <c r="A365" s="29" t="s">
        <v>131</v>
      </c>
      <c r="B365" s="29" t="s">
        <v>131</v>
      </c>
      <c r="C365" s="29" t="s">
        <v>468</v>
      </c>
      <c r="D365" s="27" t="s">
        <v>10759</v>
      </c>
      <c r="E365" s="27" t="s">
        <v>10760</v>
      </c>
      <c r="F365" s="27"/>
      <c r="G365" s="27"/>
      <c r="H365" s="27"/>
      <c r="I365" s="27"/>
      <c r="J365" s="27"/>
      <c r="K365" s="27"/>
      <c r="L365" s="27"/>
    </row>
    <row r="366" ht="15.6" spans="1:12">
      <c r="A366" s="29" t="s">
        <v>131</v>
      </c>
      <c r="B366" s="29" t="s">
        <v>131</v>
      </c>
      <c r="C366" s="29" t="s">
        <v>469</v>
      </c>
      <c r="D366" s="27" t="s">
        <v>10761</v>
      </c>
      <c r="E366" s="27" t="s">
        <v>10762</v>
      </c>
      <c r="F366" s="27"/>
      <c r="G366" s="27"/>
      <c r="H366" s="27"/>
      <c r="I366" s="27"/>
      <c r="J366" s="27"/>
      <c r="K366" s="27"/>
      <c r="L366" s="27"/>
    </row>
    <row r="367" ht="15.6" spans="1:12">
      <c r="A367" s="29" t="s">
        <v>131</v>
      </c>
      <c r="B367" s="29" t="s">
        <v>131</v>
      </c>
      <c r="C367" s="29" t="s">
        <v>470</v>
      </c>
      <c r="D367" s="27" t="s">
        <v>10763</v>
      </c>
      <c r="E367" s="27" t="s">
        <v>10764</v>
      </c>
      <c r="F367" s="27"/>
      <c r="G367" s="27"/>
      <c r="H367" s="27"/>
      <c r="I367" s="27"/>
      <c r="J367" s="27"/>
      <c r="K367" s="27"/>
      <c r="L367" s="27"/>
    </row>
    <row r="368" ht="15.6" spans="1:12">
      <c r="A368" s="29" t="s">
        <v>46</v>
      </c>
      <c r="B368" s="29" t="s">
        <v>22</v>
      </c>
      <c r="C368" s="29" t="s">
        <v>471</v>
      </c>
      <c r="D368" s="27" t="s">
        <v>10765</v>
      </c>
      <c r="E368" s="27" t="s">
        <v>10766</v>
      </c>
      <c r="F368" s="27"/>
      <c r="G368" s="27"/>
      <c r="H368" s="27"/>
      <c r="I368" s="27"/>
      <c r="J368" s="27"/>
      <c r="K368" s="27"/>
      <c r="L368" s="27"/>
    </row>
    <row r="369" ht="15.6" spans="1:12">
      <c r="A369" s="29" t="s">
        <v>472</v>
      </c>
      <c r="B369" s="29" t="s">
        <v>22</v>
      </c>
      <c r="C369" s="29" t="s">
        <v>473</v>
      </c>
      <c r="D369" s="27" t="s">
        <v>10767</v>
      </c>
      <c r="E369" s="27" t="s">
        <v>10768</v>
      </c>
      <c r="F369" s="27"/>
      <c r="G369" s="27"/>
      <c r="H369" s="27"/>
      <c r="I369" s="27"/>
      <c r="J369" s="27"/>
      <c r="K369" s="27"/>
      <c r="L369" s="27"/>
    </row>
    <row r="370" ht="15.6" spans="1:12">
      <c r="A370" s="29" t="s">
        <v>472</v>
      </c>
      <c r="B370" s="29" t="s">
        <v>22</v>
      </c>
      <c r="C370" s="29" t="s">
        <v>474</v>
      </c>
      <c r="D370" s="27" t="s">
        <v>10769</v>
      </c>
      <c r="E370" s="27" t="s">
        <v>10770</v>
      </c>
      <c r="F370" s="27"/>
      <c r="G370" s="27"/>
      <c r="H370" s="27"/>
      <c r="I370" s="27"/>
      <c r="J370" s="27"/>
      <c r="K370" s="27"/>
      <c r="L370" s="27"/>
    </row>
    <row r="371" ht="15.6" spans="1:12">
      <c r="A371" s="29" t="s">
        <v>472</v>
      </c>
      <c r="B371" s="29" t="s">
        <v>22</v>
      </c>
      <c r="C371" s="29" t="s">
        <v>475</v>
      </c>
      <c r="D371" s="27" t="s">
        <v>10771</v>
      </c>
      <c r="E371" s="27" t="s">
        <v>10772</v>
      </c>
      <c r="F371" s="27"/>
      <c r="G371" s="27"/>
      <c r="H371" s="27"/>
      <c r="I371" s="27"/>
      <c r="J371" s="27"/>
      <c r="K371" s="27"/>
      <c r="L371" s="27"/>
    </row>
    <row r="372" ht="15.6" spans="1:12">
      <c r="A372" s="29" t="s">
        <v>472</v>
      </c>
      <c r="B372" s="29" t="s">
        <v>22</v>
      </c>
      <c r="C372" s="29" t="s">
        <v>476</v>
      </c>
      <c r="D372" s="27" t="s">
        <v>10773</v>
      </c>
      <c r="E372" s="27" t="s">
        <v>10774</v>
      </c>
      <c r="F372" s="27"/>
      <c r="G372" s="27"/>
      <c r="H372" s="27"/>
      <c r="I372" s="27"/>
      <c r="J372" s="27"/>
      <c r="K372" s="27"/>
      <c r="L372" s="27"/>
    </row>
    <row r="373" ht="15.6" spans="1:12">
      <c r="A373" s="29" t="s">
        <v>324</v>
      </c>
      <c r="B373" s="29" t="s">
        <v>101</v>
      </c>
      <c r="C373" s="29" t="s">
        <v>477</v>
      </c>
      <c r="D373" s="27" t="s">
        <v>10775</v>
      </c>
      <c r="E373" s="27" t="s">
        <v>10776</v>
      </c>
      <c r="F373" s="27"/>
      <c r="G373" s="27"/>
      <c r="H373" s="27"/>
      <c r="I373" s="27"/>
      <c r="J373" s="27"/>
      <c r="K373" s="27"/>
      <c r="L373" s="27"/>
    </row>
    <row r="374" ht="15.6" spans="1:12">
      <c r="A374" s="29" t="s">
        <v>324</v>
      </c>
      <c r="B374" s="29" t="s">
        <v>101</v>
      </c>
      <c r="C374" s="29" t="s">
        <v>478</v>
      </c>
      <c r="D374" s="27" t="s">
        <v>10777</v>
      </c>
      <c r="E374" s="27" t="s">
        <v>10778</v>
      </c>
      <c r="F374" s="27"/>
      <c r="G374" s="27"/>
      <c r="H374" s="27"/>
      <c r="I374" s="27"/>
      <c r="J374" s="27"/>
      <c r="K374" s="27"/>
      <c r="L374" s="27"/>
    </row>
    <row r="375" ht="15.6" spans="1:12">
      <c r="A375" s="29" t="s">
        <v>324</v>
      </c>
      <c r="B375" s="29" t="s">
        <v>101</v>
      </c>
      <c r="C375" s="29" t="s">
        <v>479</v>
      </c>
      <c r="D375" s="27" t="s">
        <v>10779</v>
      </c>
      <c r="E375" s="27" t="s">
        <v>10780</v>
      </c>
      <c r="F375" s="27"/>
      <c r="G375" s="27"/>
      <c r="H375" s="27"/>
      <c r="I375" s="27"/>
      <c r="J375" s="27"/>
      <c r="K375" s="27"/>
      <c r="L375" s="27"/>
    </row>
    <row r="376" ht="15.6" spans="1:12">
      <c r="A376" s="29" t="s">
        <v>324</v>
      </c>
      <c r="B376" s="29" t="s">
        <v>101</v>
      </c>
      <c r="C376" s="29" t="s">
        <v>480</v>
      </c>
      <c r="D376" s="27" t="s">
        <v>10781</v>
      </c>
      <c r="E376" s="27" t="s">
        <v>10782</v>
      </c>
      <c r="F376" s="27"/>
      <c r="G376" s="27"/>
      <c r="H376" s="27"/>
      <c r="I376" s="27"/>
      <c r="J376" s="27"/>
      <c r="K376" s="27"/>
      <c r="L376" s="27"/>
    </row>
    <row r="377" ht="15.6" spans="1:12">
      <c r="A377" s="29" t="s">
        <v>131</v>
      </c>
      <c r="B377" s="29" t="s">
        <v>132</v>
      </c>
      <c r="C377" s="29" t="s">
        <v>481</v>
      </c>
      <c r="D377" s="27" t="s">
        <v>10783</v>
      </c>
      <c r="E377" s="27" t="s">
        <v>10784</v>
      </c>
      <c r="F377" s="27"/>
      <c r="G377" s="27"/>
      <c r="H377" s="27"/>
      <c r="I377" s="27"/>
      <c r="J377" s="27"/>
      <c r="K377" s="27"/>
      <c r="L377" s="27"/>
    </row>
    <row r="378" ht="15.6" spans="1:12">
      <c r="A378" s="29" t="s">
        <v>136</v>
      </c>
      <c r="B378" s="29" t="s">
        <v>132</v>
      </c>
      <c r="C378" s="29" t="s">
        <v>482</v>
      </c>
      <c r="D378" s="27" t="s">
        <v>10785</v>
      </c>
      <c r="E378" s="27" t="s">
        <v>10786</v>
      </c>
      <c r="F378" s="27"/>
      <c r="G378" s="27"/>
      <c r="H378" s="27"/>
      <c r="I378" s="27"/>
      <c r="J378" s="27"/>
      <c r="K378" s="27"/>
      <c r="L378" s="27"/>
    </row>
    <row r="379" ht="15.6" spans="1:12">
      <c r="A379" s="29" t="s">
        <v>131</v>
      </c>
      <c r="B379" s="29" t="s">
        <v>132</v>
      </c>
      <c r="C379" s="29" t="s">
        <v>483</v>
      </c>
      <c r="D379" s="27" t="s">
        <v>10787</v>
      </c>
      <c r="E379" s="27" t="s">
        <v>10788</v>
      </c>
      <c r="F379" s="27"/>
      <c r="G379" s="27"/>
      <c r="H379" s="27"/>
      <c r="I379" s="27"/>
      <c r="J379" s="27"/>
      <c r="K379" s="27"/>
      <c r="L379" s="27"/>
    </row>
    <row r="380" ht="15.6" spans="1:12">
      <c r="A380" s="29" t="s">
        <v>131</v>
      </c>
      <c r="B380" s="29" t="s">
        <v>132</v>
      </c>
      <c r="C380" s="29" t="s">
        <v>484</v>
      </c>
      <c r="D380" s="27" t="s">
        <v>10789</v>
      </c>
      <c r="E380" s="27" t="s">
        <v>10790</v>
      </c>
      <c r="F380" s="27"/>
      <c r="G380" s="27"/>
      <c r="H380" s="27"/>
      <c r="I380" s="27"/>
      <c r="J380" s="27"/>
      <c r="K380" s="27"/>
      <c r="L380" s="27"/>
    </row>
    <row r="381" ht="15.6" spans="1:12">
      <c r="A381" s="29" t="s">
        <v>131</v>
      </c>
      <c r="B381" s="29" t="s">
        <v>132</v>
      </c>
      <c r="C381" s="29" t="s">
        <v>485</v>
      </c>
      <c r="D381" s="27" t="s">
        <v>10791</v>
      </c>
      <c r="E381" s="27" t="s">
        <v>10792</v>
      </c>
      <c r="F381" s="27"/>
      <c r="G381" s="27"/>
      <c r="H381" s="27"/>
      <c r="I381" s="27"/>
      <c r="J381" s="27"/>
      <c r="K381" s="27"/>
      <c r="L381" s="27"/>
    </row>
    <row r="382" ht="15.6" spans="1:12">
      <c r="A382" s="29" t="s">
        <v>486</v>
      </c>
      <c r="B382" s="29" t="s">
        <v>132</v>
      </c>
      <c r="C382" s="29" t="s">
        <v>487</v>
      </c>
      <c r="D382" s="27" t="s">
        <v>10793</v>
      </c>
      <c r="E382" s="27" t="s">
        <v>10794</v>
      </c>
      <c r="F382" s="27"/>
      <c r="G382" s="27"/>
      <c r="H382" s="27"/>
      <c r="I382" s="27"/>
      <c r="J382" s="27"/>
      <c r="K382" s="27"/>
      <c r="L382" s="27"/>
    </row>
    <row r="383" ht="15.6" spans="1:12">
      <c r="A383" s="29" t="s">
        <v>446</v>
      </c>
      <c r="B383" s="29" t="s">
        <v>132</v>
      </c>
      <c r="C383" s="29" t="s">
        <v>488</v>
      </c>
      <c r="D383" s="27" t="s">
        <v>10795</v>
      </c>
      <c r="E383" s="27" t="s">
        <v>10796</v>
      </c>
      <c r="F383" s="27"/>
      <c r="G383" s="27"/>
      <c r="H383" s="27"/>
      <c r="I383" s="27"/>
      <c r="J383" s="27"/>
      <c r="K383" s="27"/>
      <c r="L383" s="27"/>
    </row>
    <row r="384" ht="15.6" spans="1:12">
      <c r="A384" s="29" t="s">
        <v>489</v>
      </c>
      <c r="B384" s="29" t="s">
        <v>22</v>
      </c>
      <c r="C384" s="29" t="s">
        <v>490</v>
      </c>
      <c r="D384" s="27" t="s">
        <v>10797</v>
      </c>
      <c r="E384" s="27" t="s">
        <v>10798</v>
      </c>
      <c r="F384" s="27"/>
      <c r="G384" s="27"/>
      <c r="H384" s="27"/>
      <c r="I384" s="27"/>
      <c r="J384" s="27"/>
      <c r="K384" s="27"/>
      <c r="L384" s="27"/>
    </row>
    <row r="385" ht="15.6" spans="1:12">
      <c r="A385" s="29" t="s">
        <v>491</v>
      </c>
      <c r="B385" s="29" t="s">
        <v>4</v>
      </c>
      <c r="C385" s="29" t="s">
        <v>492</v>
      </c>
      <c r="D385" s="27" t="s">
        <v>10799</v>
      </c>
      <c r="E385" s="27" t="s">
        <v>10800</v>
      </c>
      <c r="F385" s="27"/>
      <c r="G385" s="27"/>
      <c r="H385" s="27"/>
      <c r="I385" s="27"/>
      <c r="J385" s="27"/>
      <c r="K385" s="27"/>
      <c r="L385" s="27"/>
    </row>
    <row r="386" ht="15.6" spans="1:12">
      <c r="A386" s="29" t="s">
        <v>493</v>
      </c>
      <c r="B386" s="29" t="s">
        <v>22</v>
      </c>
      <c r="C386" s="29" t="s">
        <v>494</v>
      </c>
      <c r="D386" s="27" t="s">
        <v>10801</v>
      </c>
      <c r="E386" s="27" t="s">
        <v>10802</v>
      </c>
      <c r="F386" s="27"/>
      <c r="G386" s="27"/>
      <c r="H386" s="27"/>
      <c r="I386" s="27"/>
      <c r="J386" s="27"/>
      <c r="K386" s="27"/>
      <c r="L386" s="27"/>
    </row>
    <row r="387" ht="15.6" spans="1:12">
      <c r="A387" s="29" t="s">
        <v>342</v>
      </c>
      <c r="B387" s="29" t="s">
        <v>39</v>
      </c>
      <c r="C387" s="29" t="s">
        <v>495</v>
      </c>
      <c r="D387" s="27" t="s">
        <v>10803</v>
      </c>
      <c r="E387" s="27" t="s">
        <v>10804</v>
      </c>
      <c r="F387" s="27"/>
      <c r="G387" s="27"/>
      <c r="H387" s="27"/>
      <c r="I387" s="27"/>
      <c r="J387" s="27"/>
      <c r="K387" s="27"/>
      <c r="L387" s="27"/>
    </row>
    <row r="388" ht="15.6" spans="1:12">
      <c r="A388" s="29" t="s">
        <v>472</v>
      </c>
      <c r="B388" s="29" t="s">
        <v>22</v>
      </c>
      <c r="C388" s="29" t="s">
        <v>496</v>
      </c>
      <c r="D388" s="27" t="s">
        <v>10805</v>
      </c>
      <c r="E388" s="27" t="s">
        <v>10806</v>
      </c>
      <c r="F388" s="27"/>
      <c r="G388" s="27"/>
      <c r="H388" s="27"/>
      <c r="I388" s="27"/>
      <c r="J388" s="27"/>
      <c r="K388" s="27"/>
      <c r="L388" s="27"/>
    </row>
    <row r="389" ht="15.6" spans="1:12">
      <c r="A389" s="29" t="s">
        <v>497</v>
      </c>
      <c r="B389" s="29" t="s">
        <v>101</v>
      </c>
      <c r="C389" s="29" t="s">
        <v>498</v>
      </c>
      <c r="D389" s="27" t="s">
        <v>10807</v>
      </c>
      <c r="E389" s="27" t="s">
        <v>10808</v>
      </c>
      <c r="F389" s="27"/>
      <c r="G389" s="27"/>
      <c r="H389" s="27"/>
      <c r="I389" s="27"/>
      <c r="J389" s="27"/>
      <c r="K389" s="27"/>
      <c r="L389" s="27"/>
    </row>
    <row r="390" ht="15.6" spans="1:12">
      <c r="A390" s="29" t="s">
        <v>497</v>
      </c>
      <c r="B390" s="29" t="s">
        <v>101</v>
      </c>
      <c r="C390" s="29" t="s">
        <v>499</v>
      </c>
      <c r="D390" s="27" t="s">
        <v>10809</v>
      </c>
      <c r="E390" s="27" t="s">
        <v>10810</v>
      </c>
      <c r="F390" s="27"/>
      <c r="G390" s="27"/>
      <c r="H390" s="27"/>
      <c r="I390" s="27"/>
      <c r="J390" s="27"/>
      <c r="K390" s="27"/>
      <c r="L390" s="27"/>
    </row>
    <row r="391" ht="15.6" spans="1:12">
      <c r="A391" s="29" t="s">
        <v>497</v>
      </c>
      <c r="B391" s="29" t="s">
        <v>101</v>
      </c>
      <c r="C391" s="29" t="s">
        <v>500</v>
      </c>
      <c r="D391" s="27" t="s">
        <v>10811</v>
      </c>
      <c r="E391" s="27" t="s">
        <v>10812</v>
      </c>
      <c r="F391" s="27"/>
      <c r="G391" s="27"/>
      <c r="H391" s="27"/>
      <c r="I391" s="27"/>
      <c r="J391" s="27"/>
      <c r="K391" s="27"/>
      <c r="L391" s="27"/>
    </row>
    <row r="392" ht="15.6" spans="1:12">
      <c r="A392" s="29" t="s">
        <v>342</v>
      </c>
      <c r="B392" s="29" t="s">
        <v>39</v>
      </c>
      <c r="C392" s="29" t="s">
        <v>501</v>
      </c>
      <c r="D392" s="27" t="s">
        <v>10813</v>
      </c>
      <c r="E392" s="27" t="s">
        <v>10814</v>
      </c>
      <c r="F392" s="27"/>
      <c r="G392" s="27"/>
      <c r="H392" s="27"/>
      <c r="I392" s="27"/>
      <c r="J392" s="27"/>
      <c r="K392" s="27"/>
      <c r="L392" s="27"/>
    </row>
    <row r="393" ht="15.6" spans="1:12">
      <c r="A393" s="29" t="s">
        <v>131</v>
      </c>
      <c r="B393" s="29" t="s">
        <v>502</v>
      </c>
      <c r="C393" s="29" t="s">
        <v>503</v>
      </c>
      <c r="D393" s="27" t="s">
        <v>10815</v>
      </c>
      <c r="E393" s="27" t="s">
        <v>10816</v>
      </c>
      <c r="F393" s="27"/>
      <c r="G393" s="27"/>
      <c r="H393" s="27"/>
      <c r="I393" s="27"/>
      <c r="J393" s="27"/>
      <c r="K393" s="27"/>
      <c r="L393" s="27"/>
    </row>
    <row r="394" ht="15.6" spans="1:12">
      <c r="A394" s="29" t="s">
        <v>504</v>
      </c>
      <c r="B394" s="29" t="s">
        <v>4</v>
      </c>
      <c r="C394" s="29" t="s">
        <v>505</v>
      </c>
      <c r="D394" s="27" t="s">
        <v>10817</v>
      </c>
      <c r="E394" s="27" t="s">
        <v>10818</v>
      </c>
      <c r="F394" s="27"/>
      <c r="G394" s="27"/>
      <c r="H394" s="27"/>
      <c r="I394" s="27"/>
      <c r="J394" s="27"/>
      <c r="K394" s="27"/>
      <c r="L394" s="27"/>
    </row>
    <row r="395" ht="15.6" spans="1:12">
      <c r="A395" s="29" t="s">
        <v>342</v>
      </c>
      <c r="B395" s="29" t="s">
        <v>39</v>
      </c>
      <c r="C395" s="29" t="s">
        <v>506</v>
      </c>
      <c r="D395" s="27" t="s">
        <v>10819</v>
      </c>
      <c r="E395" s="27" t="s">
        <v>10820</v>
      </c>
      <c r="F395" s="27"/>
      <c r="G395" s="27"/>
      <c r="H395" s="27"/>
      <c r="I395" s="27"/>
      <c r="J395" s="27"/>
      <c r="K395" s="27"/>
      <c r="L395" s="27"/>
    </row>
    <row r="396" ht="15.6" spans="1:12">
      <c r="A396" s="29" t="s">
        <v>507</v>
      </c>
      <c r="B396" s="29" t="s">
        <v>173</v>
      </c>
      <c r="C396" s="29" t="s">
        <v>508</v>
      </c>
      <c r="D396" s="27" t="s">
        <v>10821</v>
      </c>
      <c r="E396" s="27" t="s">
        <v>10822</v>
      </c>
      <c r="F396" s="27"/>
      <c r="G396" s="27"/>
      <c r="H396" s="27"/>
      <c r="I396" s="27"/>
      <c r="J396" s="27"/>
      <c r="K396" s="27"/>
      <c r="L396" s="27"/>
    </row>
    <row r="397" ht="15.6" spans="1:12">
      <c r="A397" s="29" t="s">
        <v>412</v>
      </c>
      <c r="B397" s="29" t="s">
        <v>173</v>
      </c>
      <c r="C397" s="29" t="s">
        <v>509</v>
      </c>
      <c r="D397" s="27" t="s">
        <v>10823</v>
      </c>
      <c r="E397" s="27" t="s">
        <v>10824</v>
      </c>
      <c r="F397" s="27"/>
      <c r="G397" s="27"/>
      <c r="H397" s="27"/>
      <c r="I397" s="27"/>
      <c r="J397" s="27"/>
      <c r="K397" s="27"/>
      <c r="L397" s="27"/>
    </row>
    <row r="398" ht="15.6" spans="1:12">
      <c r="A398" s="29" t="s">
        <v>497</v>
      </c>
      <c r="B398" s="29" t="s">
        <v>101</v>
      </c>
      <c r="C398" s="29" t="s">
        <v>510</v>
      </c>
      <c r="D398" s="27" t="s">
        <v>10825</v>
      </c>
      <c r="E398" s="27" t="s">
        <v>10826</v>
      </c>
      <c r="F398" s="27"/>
      <c r="G398" s="27"/>
      <c r="H398" s="27"/>
      <c r="I398" s="27"/>
      <c r="J398" s="27"/>
      <c r="K398" s="27"/>
      <c r="L398" s="27"/>
    </row>
    <row r="399" ht="15.6" spans="1:12">
      <c r="A399" s="29" t="s">
        <v>462</v>
      </c>
      <c r="B399" s="29" t="s">
        <v>132</v>
      </c>
      <c r="C399" s="29" t="s">
        <v>511</v>
      </c>
      <c r="D399" s="27" t="s">
        <v>10827</v>
      </c>
      <c r="E399" s="27" t="s">
        <v>10828</v>
      </c>
      <c r="F399" s="27"/>
      <c r="G399" s="27"/>
      <c r="H399" s="27"/>
      <c r="I399" s="27"/>
      <c r="J399" s="27"/>
      <c r="K399" s="27"/>
      <c r="L399" s="27"/>
    </row>
    <row r="400" ht="15.6" spans="1:12">
      <c r="A400" s="29" t="s">
        <v>131</v>
      </c>
      <c r="B400" s="29" t="s">
        <v>132</v>
      </c>
      <c r="C400" s="29" t="s">
        <v>512</v>
      </c>
      <c r="D400" s="27" t="s">
        <v>10829</v>
      </c>
      <c r="E400" s="27" t="s">
        <v>10830</v>
      </c>
      <c r="F400" s="27"/>
      <c r="G400" s="27"/>
      <c r="H400" s="27"/>
      <c r="I400" s="27"/>
      <c r="J400" s="27"/>
      <c r="K400" s="27"/>
      <c r="L400" s="27"/>
    </row>
    <row r="401" ht="15.6" spans="1:12">
      <c r="A401" s="29" t="s">
        <v>427</v>
      </c>
      <c r="B401" s="29" t="s">
        <v>131</v>
      </c>
      <c r="C401" s="29" t="s">
        <v>513</v>
      </c>
      <c r="D401" s="27" t="s">
        <v>10831</v>
      </c>
      <c r="E401" s="27" t="s">
        <v>10832</v>
      </c>
      <c r="F401" s="27"/>
      <c r="G401" s="27"/>
      <c r="H401" s="27"/>
      <c r="I401" s="27"/>
      <c r="J401" s="27"/>
      <c r="K401" s="27"/>
      <c r="L401" s="27"/>
    </row>
    <row r="402" ht="15.6" spans="1:12">
      <c r="A402" s="29" t="s">
        <v>514</v>
      </c>
      <c r="B402" s="29" t="s">
        <v>4</v>
      </c>
      <c r="C402" s="29" t="s">
        <v>515</v>
      </c>
      <c r="D402" s="27" t="s">
        <v>10833</v>
      </c>
      <c r="E402" s="27" t="s">
        <v>10834</v>
      </c>
      <c r="F402" s="27"/>
      <c r="G402" s="27"/>
      <c r="H402" s="27"/>
      <c r="I402" s="27"/>
      <c r="J402" s="27"/>
      <c r="K402" s="27"/>
      <c r="L402" s="27"/>
    </row>
    <row r="403" ht="15.6" spans="1:12">
      <c r="A403" s="29" t="s">
        <v>410</v>
      </c>
      <c r="B403" s="29" t="s">
        <v>132</v>
      </c>
      <c r="C403" s="29" t="s">
        <v>516</v>
      </c>
      <c r="D403" s="27" t="s">
        <v>10835</v>
      </c>
      <c r="E403" s="27" t="s">
        <v>10836</v>
      </c>
      <c r="F403" s="27"/>
      <c r="G403" s="27"/>
      <c r="H403" s="27"/>
      <c r="I403" s="27"/>
      <c r="J403" s="27"/>
      <c r="K403" s="27"/>
      <c r="L403" s="27"/>
    </row>
    <row r="404" ht="15.6" spans="1:12">
      <c r="A404" s="29" t="s">
        <v>446</v>
      </c>
      <c r="B404" s="29" t="s">
        <v>132</v>
      </c>
      <c r="C404" s="29" t="s">
        <v>517</v>
      </c>
      <c r="D404" s="27" t="s">
        <v>10837</v>
      </c>
      <c r="E404" s="27" t="s">
        <v>10838</v>
      </c>
      <c r="F404" s="27"/>
      <c r="G404" s="27"/>
      <c r="H404" s="27"/>
      <c r="I404" s="27"/>
      <c r="J404" s="27"/>
      <c r="K404" s="27"/>
      <c r="L404" s="27"/>
    </row>
    <row r="405" ht="15.6" spans="1:12">
      <c r="A405" s="29" t="s">
        <v>446</v>
      </c>
      <c r="B405" s="29" t="s">
        <v>132</v>
      </c>
      <c r="C405" s="29" t="s">
        <v>518</v>
      </c>
      <c r="D405" s="27" t="s">
        <v>10839</v>
      </c>
      <c r="E405" s="27" t="s">
        <v>10840</v>
      </c>
      <c r="F405" s="27"/>
      <c r="G405" s="27"/>
      <c r="H405" s="27"/>
      <c r="I405" s="27"/>
      <c r="J405" s="27"/>
      <c r="K405" s="27"/>
      <c r="L405" s="27"/>
    </row>
    <row r="406" ht="15.6" spans="1:12">
      <c r="A406" s="29" t="s">
        <v>131</v>
      </c>
      <c r="B406" s="29" t="s">
        <v>132</v>
      </c>
      <c r="C406" s="29" t="s">
        <v>519</v>
      </c>
      <c r="D406" s="27" t="s">
        <v>10841</v>
      </c>
      <c r="E406" s="27" t="s">
        <v>10842</v>
      </c>
      <c r="F406" s="27"/>
      <c r="G406" s="27"/>
      <c r="H406" s="27"/>
      <c r="I406" s="27"/>
      <c r="J406" s="27"/>
      <c r="K406" s="27"/>
      <c r="L406" s="27"/>
    </row>
    <row r="407" ht="15.6" spans="1:12">
      <c r="A407" s="29" t="s">
        <v>131</v>
      </c>
      <c r="B407" s="29" t="s">
        <v>132</v>
      </c>
      <c r="C407" s="29" t="s">
        <v>520</v>
      </c>
      <c r="D407" s="27" t="s">
        <v>10843</v>
      </c>
      <c r="E407" s="27" t="s">
        <v>10844</v>
      </c>
      <c r="F407" s="27"/>
      <c r="G407" s="27"/>
      <c r="H407" s="27"/>
      <c r="I407" s="27"/>
      <c r="J407" s="27"/>
      <c r="K407" s="27"/>
      <c r="L407" s="27"/>
    </row>
    <row r="408" ht="15.6" spans="1:12">
      <c r="A408" s="29" t="s">
        <v>131</v>
      </c>
      <c r="B408" s="29" t="s">
        <v>132</v>
      </c>
      <c r="C408" s="29" t="s">
        <v>521</v>
      </c>
      <c r="D408" s="27" t="s">
        <v>10845</v>
      </c>
      <c r="E408" s="27" t="s">
        <v>10846</v>
      </c>
      <c r="F408" s="27"/>
      <c r="G408" s="27"/>
      <c r="H408" s="27"/>
      <c r="I408" s="27"/>
      <c r="J408" s="27"/>
      <c r="K408" s="27"/>
      <c r="L408" s="27"/>
    </row>
    <row r="409" ht="15.6" spans="1:12">
      <c r="A409" s="29" t="s">
        <v>418</v>
      </c>
      <c r="B409" s="29" t="s">
        <v>132</v>
      </c>
      <c r="C409" s="29" t="s">
        <v>522</v>
      </c>
      <c r="D409" s="27" t="s">
        <v>10847</v>
      </c>
      <c r="E409" s="27" t="s">
        <v>10848</v>
      </c>
      <c r="F409" s="27"/>
      <c r="G409" s="27"/>
      <c r="H409" s="27"/>
      <c r="I409" s="27"/>
      <c r="J409" s="27"/>
      <c r="K409" s="27"/>
      <c r="L409" s="27"/>
    </row>
    <row r="410" ht="15.6" spans="1:12">
      <c r="A410" s="29" t="s">
        <v>418</v>
      </c>
      <c r="B410" s="29" t="s">
        <v>132</v>
      </c>
      <c r="C410" s="29" t="s">
        <v>523</v>
      </c>
      <c r="D410" s="27" t="s">
        <v>10849</v>
      </c>
      <c r="E410" s="27" t="s">
        <v>10850</v>
      </c>
      <c r="F410" s="27"/>
      <c r="G410" s="27"/>
      <c r="H410" s="27"/>
      <c r="I410" s="27"/>
      <c r="J410" s="27"/>
      <c r="K410" s="27"/>
      <c r="L410" s="27"/>
    </row>
    <row r="411" ht="15.6" spans="1:12">
      <c r="A411" s="29" t="s">
        <v>410</v>
      </c>
      <c r="B411" s="29" t="s">
        <v>132</v>
      </c>
      <c r="C411" s="29" t="s">
        <v>524</v>
      </c>
      <c r="D411" s="27" t="s">
        <v>10851</v>
      </c>
      <c r="E411" s="27" t="s">
        <v>10852</v>
      </c>
      <c r="F411" s="27"/>
      <c r="G411" s="27"/>
      <c r="H411" s="27"/>
      <c r="I411" s="27"/>
      <c r="J411" s="27"/>
      <c r="K411" s="27"/>
      <c r="L411" s="27"/>
    </row>
    <row r="412" ht="15.6" spans="1:12">
      <c r="A412" s="29" t="s">
        <v>410</v>
      </c>
      <c r="B412" s="29" t="s">
        <v>132</v>
      </c>
      <c r="C412" s="29" t="s">
        <v>525</v>
      </c>
      <c r="D412" s="27" t="s">
        <v>10853</v>
      </c>
      <c r="E412" s="27" t="s">
        <v>10854</v>
      </c>
      <c r="F412" s="27"/>
      <c r="G412" s="27"/>
      <c r="H412" s="27"/>
      <c r="I412" s="27"/>
      <c r="J412" s="27"/>
      <c r="K412" s="27"/>
      <c r="L412" s="27"/>
    </row>
    <row r="413" ht="15.6" spans="1:12">
      <c r="A413" s="29" t="s">
        <v>410</v>
      </c>
      <c r="B413" s="29" t="s">
        <v>132</v>
      </c>
      <c r="C413" s="29" t="s">
        <v>526</v>
      </c>
      <c r="D413" s="27" t="s">
        <v>10855</v>
      </c>
      <c r="E413" s="27" t="s">
        <v>10856</v>
      </c>
      <c r="F413" s="27"/>
      <c r="G413" s="27"/>
      <c r="H413" s="27"/>
      <c r="I413" s="27"/>
      <c r="J413" s="27"/>
      <c r="K413" s="27"/>
      <c r="L413" s="27"/>
    </row>
    <row r="414" ht="15.6" spans="1:12">
      <c r="A414" s="29" t="s">
        <v>410</v>
      </c>
      <c r="B414" s="29" t="s">
        <v>132</v>
      </c>
      <c r="C414" s="29" t="s">
        <v>527</v>
      </c>
      <c r="D414" s="27" t="s">
        <v>10857</v>
      </c>
      <c r="E414" s="27" t="s">
        <v>10858</v>
      </c>
      <c r="F414" s="27"/>
      <c r="G414" s="27"/>
      <c r="H414" s="27"/>
      <c r="I414" s="27"/>
      <c r="J414" s="27"/>
      <c r="K414" s="27"/>
      <c r="L414" s="27"/>
    </row>
    <row r="415" ht="15.6" spans="1:12">
      <c r="A415" s="29" t="s">
        <v>528</v>
      </c>
      <c r="B415" s="29" t="s">
        <v>132</v>
      </c>
      <c r="C415" s="29" t="s">
        <v>529</v>
      </c>
      <c r="D415" s="27" t="s">
        <v>10859</v>
      </c>
      <c r="E415" s="27" t="s">
        <v>10860</v>
      </c>
      <c r="F415" s="27"/>
      <c r="G415" s="27"/>
      <c r="H415" s="27"/>
      <c r="I415" s="27"/>
      <c r="J415" s="27"/>
      <c r="K415" s="27"/>
      <c r="L415" s="27"/>
    </row>
    <row r="416" ht="15.6" spans="1:12">
      <c r="A416" s="29" t="s">
        <v>448</v>
      </c>
      <c r="B416" s="29" t="s">
        <v>132</v>
      </c>
      <c r="C416" s="29" t="s">
        <v>530</v>
      </c>
      <c r="D416" s="27" t="s">
        <v>10861</v>
      </c>
      <c r="E416" s="27" t="s">
        <v>10862</v>
      </c>
      <c r="F416" s="27"/>
      <c r="G416" s="27"/>
      <c r="H416" s="27"/>
      <c r="I416" s="27"/>
      <c r="J416" s="27"/>
      <c r="K416" s="27"/>
      <c r="L416" s="27"/>
    </row>
    <row r="417" ht="15.6" spans="1:12">
      <c r="A417" s="29" t="s">
        <v>462</v>
      </c>
      <c r="B417" s="29" t="s">
        <v>132</v>
      </c>
      <c r="C417" s="29" t="s">
        <v>531</v>
      </c>
      <c r="D417" s="27" t="s">
        <v>10863</v>
      </c>
      <c r="E417" s="27" t="s">
        <v>10864</v>
      </c>
      <c r="F417" s="27"/>
      <c r="G417" s="27"/>
      <c r="H417" s="27"/>
      <c r="I417" s="27"/>
      <c r="J417" s="27"/>
      <c r="K417" s="27"/>
      <c r="L417" s="27"/>
    </row>
    <row r="418" ht="15.6" spans="1:12">
      <c r="A418" s="29" t="s">
        <v>462</v>
      </c>
      <c r="B418" s="29" t="s">
        <v>132</v>
      </c>
      <c r="C418" s="29" t="s">
        <v>532</v>
      </c>
      <c r="D418" s="27" t="s">
        <v>10865</v>
      </c>
      <c r="E418" s="27" t="s">
        <v>10866</v>
      </c>
      <c r="F418" s="27"/>
      <c r="G418" s="27"/>
      <c r="H418" s="27"/>
      <c r="I418" s="27"/>
      <c r="J418" s="27"/>
      <c r="K418" s="27"/>
      <c r="L418" s="27"/>
    </row>
    <row r="419" ht="15.6" spans="1:12">
      <c r="A419" s="29" t="s">
        <v>131</v>
      </c>
      <c r="B419" s="29" t="s">
        <v>131</v>
      </c>
      <c r="C419" s="29" t="s">
        <v>533</v>
      </c>
      <c r="D419" s="27" t="s">
        <v>10867</v>
      </c>
      <c r="E419" s="27" t="s">
        <v>10868</v>
      </c>
      <c r="F419" s="27"/>
      <c r="G419" s="27"/>
      <c r="H419" s="27"/>
      <c r="I419" s="27"/>
      <c r="J419" s="27"/>
      <c r="K419" s="27"/>
      <c r="L419" s="27"/>
    </row>
    <row r="420" ht="15.6" spans="1:12">
      <c r="A420" s="29" t="s">
        <v>131</v>
      </c>
      <c r="B420" s="29" t="s">
        <v>131</v>
      </c>
      <c r="C420" s="29" t="s">
        <v>534</v>
      </c>
      <c r="D420" s="27" t="s">
        <v>10869</v>
      </c>
      <c r="E420" s="27" t="s">
        <v>10870</v>
      </c>
      <c r="F420" s="27"/>
      <c r="G420" s="27"/>
      <c r="H420" s="27"/>
      <c r="I420" s="27"/>
      <c r="J420" s="27"/>
      <c r="K420" s="27"/>
      <c r="L420" s="27"/>
    </row>
    <row r="421" ht="15.6" spans="1:12">
      <c r="A421" s="29" t="s">
        <v>131</v>
      </c>
      <c r="B421" s="29" t="s">
        <v>131</v>
      </c>
      <c r="C421" s="29" t="s">
        <v>535</v>
      </c>
      <c r="D421" s="27" t="s">
        <v>10871</v>
      </c>
      <c r="E421" s="27" t="s">
        <v>10872</v>
      </c>
      <c r="F421" s="27"/>
      <c r="G421" s="27"/>
      <c r="H421" s="27"/>
      <c r="I421" s="27"/>
      <c r="J421" s="27"/>
      <c r="K421" s="27"/>
      <c r="L421" s="27"/>
    </row>
    <row r="422" ht="15.6" spans="1:12">
      <c r="A422" s="29" t="s">
        <v>131</v>
      </c>
      <c r="B422" s="29" t="s">
        <v>131</v>
      </c>
      <c r="C422" s="29" t="s">
        <v>536</v>
      </c>
      <c r="D422" s="27" t="s">
        <v>10873</v>
      </c>
      <c r="E422" s="27" t="s">
        <v>10874</v>
      </c>
      <c r="F422" s="27"/>
      <c r="G422" s="27"/>
      <c r="H422" s="27"/>
      <c r="I422" s="27"/>
      <c r="J422" s="27"/>
      <c r="K422" s="27"/>
      <c r="L422" s="27"/>
    </row>
    <row r="423" ht="15.6" spans="1:12">
      <c r="A423" s="29" t="s">
        <v>131</v>
      </c>
      <c r="B423" s="29" t="s">
        <v>131</v>
      </c>
      <c r="C423" s="29" t="s">
        <v>537</v>
      </c>
      <c r="D423" s="27" t="s">
        <v>10875</v>
      </c>
      <c r="E423" s="27" t="s">
        <v>10876</v>
      </c>
      <c r="F423" s="27"/>
      <c r="G423" s="27"/>
      <c r="H423" s="27"/>
      <c r="I423" s="27"/>
      <c r="J423" s="27"/>
      <c r="K423" s="27"/>
      <c r="L423" s="27"/>
    </row>
    <row r="424" ht="15.6" spans="1:12">
      <c r="A424" s="29" t="s">
        <v>131</v>
      </c>
      <c r="B424" s="29" t="s">
        <v>131</v>
      </c>
      <c r="C424" s="29" t="s">
        <v>538</v>
      </c>
      <c r="D424" s="27" t="s">
        <v>10877</v>
      </c>
      <c r="E424" s="27" t="s">
        <v>10878</v>
      </c>
      <c r="F424" s="27"/>
      <c r="G424" s="27"/>
      <c r="H424" s="27"/>
      <c r="I424" s="27"/>
      <c r="J424" s="27"/>
      <c r="K424" s="27"/>
      <c r="L424" s="27"/>
    </row>
    <row r="425" ht="15.6" spans="1:12">
      <c r="A425" s="29" t="s">
        <v>131</v>
      </c>
      <c r="B425" s="29" t="s">
        <v>131</v>
      </c>
      <c r="C425" s="29" t="s">
        <v>539</v>
      </c>
      <c r="D425" s="27" t="s">
        <v>10879</v>
      </c>
      <c r="E425" s="27" t="s">
        <v>10880</v>
      </c>
      <c r="F425" s="27"/>
      <c r="G425" s="27"/>
      <c r="H425" s="27"/>
      <c r="I425" s="27"/>
      <c r="J425" s="27"/>
      <c r="K425" s="27"/>
      <c r="L425" s="27"/>
    </row>
    <row r="426" ht="15.6" spans="1:12">
      <c r="A426" s="29" t="s">
        <v>131</v>
      </c>
      <c r="B426" s="29" t="s">
        <v>131</v>
      </c>
      <c r="C426" s="29" t="s">
        <v>540</v>
      </c>
      <c r="D426" s="27" t="s">
        <v>10881</v>
      </c>
      <c r="E426" s="27" t="s">
        <v>10882</v>
      </c>
      <c r="F426" s="27"/>
      <c r="G426" s="27"/>
      <c r="H426" s="27"/>
      <c r="I426" s="27"/>
      <c r="J426" s="27"/>
      <c r="K426" s="27"/>
      <c r="L426" s="27"/>
    </row>
    <row r="427" ht="15.6" spans="1:12">
      <c r="A427" s="29" t="s">
        <v>131</v>
      </c>
      <c r="B427" s="29" t="s">
        <v>131</v>
      </c>
      <c r="C427" s="29" t="s">
        <v>541</v>
      </c>
      <c r="D427" s="27" t="s">
        <v>10883</v>
      </c>
      <c r="E427" s="27" t="s">
        <v>10884</v>
      </c>
      <c r="F427" s="27"/>
      <c r="G427" s="27"/>
      <c r="H427" s="27"/>
      <c r="I427" s="27"/>
      <c r="J427" s="27"/>
      <c r="K427" s="27"/>
      <c r="L427" s="27"/>
    </row>
    <row r="428" ht="15.6" spans="1:12">
      <c r="A428" s="29" t="s">
        <v>131</v>
      </c>
      <c r="B428" s="29" t="s">
        <v>131</v>
      </c>
      <c r="C428" s="29" t="s">
        <v>542</v>
      </c>
      <c r="D428" s="27" t="s">
        <v>10885</v>
      </c>
      <c r="E428" s="27" t="s">
        <v>10886</v>
      </c>
      <c r="F428" s="27"/>
      <c r="G428" s="27"/>
      <c r="H428" s="27"/>
      <c r="I428" s="27"/>
      <c r="J428" s="27"/>
      <c r="K428" s="27"/>
      <c r="L428" s="27"/>
    </row>
    <row r="429" ht="15.6" spans="1:12">
      <c r="A429" s="29" t="s">
        <v>131</v>
      </c>
      <c r="B429" s="29" t="s">
        <v>131</v>
      </c>
      <c r="C429" s="29" t="s">
        <v>543</v>
      </c>
      <c r="D429" s="27" t="s">
        <v>10887</v>
      </c>
      <c r="E429" s="27" t="s">
        <v>10888</v>
      </c>
      <c r="F429" s="27"/>
      <c r="G429" s="27"/>
      <c r="H429" s="27"/>
      <c r="I429" s="27"/>
      <c r="J429" s="27"/>
      <c r="K429" s="27"/>
      <c r="L429" s="27"/>
    </row>
    <row r="430" ht="15.6" spans="1:12">
      <c r="A430" s="29" t="s">
        <v>131</v>
      </c>
      <c r="B430" s="29" t="s">
        <v>131</v>
      </c>
      <c r="C430" s="29" t="s">
        <v>544</v>
      </c>
      <c r="D430" s="27" t="s">
        <v>10889</v>
      </c>
      <c r="E430" s="27" t="s">
        <v>10890</v>
      </c>
      <c r="F430" s="27"/>
      <c r="G430" s="27"/>
      <c r="H430" s="27"/>
      <c r="I430" s="27"/>
      <c r="J430" s="27"/>
      <c r="K430" s="27"/>
      <c r="L430" s="27"/>
    </row>
    <row r="431" ht="15.6" spans="1:12">
      <c r="A431" s="29" t="s">
        <v>324</v>
      </c>
      <c r="B431" s="29" t="s">
        <v>101</v>
      </c>
      <c r="C431" s="29" t="s">
        <v>545</v>
      </c>
      <c r="D431" s="27" t="s">
        <v>10891</v>
      </c>
      <c r="E431" s="27" t="s">
        <v>10892</v>
      </c>
      <c r="F431" s="27"/>
      <c r="G431" s="27"/>
      <c r="H431" s="27"/>
      <c r="I431" s="27"/>
      <c r="J431" s="27"/>
      <c r="K431" s="27"/>
      <c r="L431" s="27"/>
    </row>
    <row r="432" ht="15.6" spans="1:12">
      <c r="A432" s="29" t="s">
        <v>324</v>
      </c>
      <c r="B432" s="29" t="s">
        <v>101</v>
      </c>
      <c r="C432" s="29" t="s">
        <v>546</v>
      </c>
      <c r="D432" s="27" t="s">
        <v>10893</v>
      </c>
      <c r="E432" s="27" t="s">
        <v>10894</v>
      </c>
      <c r="F432" s="27"/>
      <c r="G432" s="27"/>
      <c r="H432" s="27"/>
      <c r="I432" s="27"/>
      <c r="J432" s="27"/>
      <c r="K432" s="27"/>
      <c r="L432" s="27"/>
    </row>
    <row r="433" ht="15.6" spans="1:12">
      <c r="A433" s="29" t="s">
        <v>136</v>
      </c>
      <c r="B433" s="29" t="s">
        <v>132</v>
      </c>
      <c r="C433" s="29" t="s">
        <v>547</v>
      </c>
      <c r="D433" s="27" t="s">
        <v>10895</v>
      </c>
      <c r="E433" s="27" t="s">
        <v>10896</v>
      </c>
      <c r="F433" s="27"/>
      <c r="G433" s="27"/>
      <c r="H433" s="27"/>
      <c r="I433" s="27"/>
      <c r="J433" s="27"/>
      <c r="K433" s="27"/>
      <c r="L433" s="27"/>
    </row>
    <row r="434" ht="15.6" spans="1:12">
      <c r="A434" s="29" t="s">
        <v>136</v>
      </c>
      <c r="B434" s="29" t="s">
        <v>132</v>
      </c>
      <c r="C434" s="29" t="s">
        <v>548</v>
      </c>
      <c r="D434" s="27" t="s">
        <v>10897</v>
      </c>
      <c r="E434" s="27" t="s">
        <v>10898</v>
      </c>
      <c r="F434" s="27"/>
      <c r="G434" s="27"/>
      <c r="H434" s="27"/>
      <c r="I434" s="27"/>
      <c r="J434" s="27"/>
      <c r="K434" s="27"/>
      <c r="L434" s="27"/>
    </row>
    <row r="435" ht="15.6" spans="1:12">
      <c r="A435" s="29" t="s">
        <v>136</v>
      </c>
      <c r="B435" s="29" t="s">
        <v>132</v>
      </c>
      <c r="C435" s="29" t="s">
        <v>549</v>
      </c>
      <c r="D435" s="27" t="s">
        <v>10899</v>
      </c>
      <c r="E435" s="27" t="s">
        <v>10900</v>
      </c>
      <c r="F435" s="27"/>
      <c r="G435" s="27"/>
      <c r="H435" s="27"/>
      <c r="I435" s="27"/>
      <c r="J435" s="27"/>
      <c r="K435" s="27"/>
      <c r="L435" s="27"/>
    </row>
    <row r="436" ht="15.6" spans="1:12">
      <c r="A436" s="29" t="s">
        <v>131</v>
      </c>
      <c r="B436" s="29" t="s">
        <v>132</v>
      </c>
      <c r="C436" s="29" t="s">
        <v>550</v>
      </c>
      <c r="D436" s="27" t="s">
        <v>10901</v>
      </c>
      <c r="E436" s="27" t="s">
        <v>10902</v>
      </c>
      <c r="F436" s="27"/>
      <c r="G436" s="27"/>
      <c r="H436" s="27"/>
      <c r="I436" s="27"/>
      <c r="J436" s="27"/>
      <c r="K436" s="27"/>
      <c r="L436" s="27"/>
    </row>
    <row r="437" ht="15.6" spans="1:12">
      <c r="A437" s="29" t="s">
        <v>131</v>
      </c>
      <c r="B437" s="29" t="s">
        <v>132</v>
      </c>
      <c r="C437" s="29" t="s">
        <v>551</v>
      </c>
      <c r="D437" s="27" t="s">
        <v>10823</v>
      </c>
      <c r="E437" s="27" t="s">
        <v>10824</v>
      </c>
      <c r="F437" s="27"/>
      <c r="G437" s="27"/>
      <c r="H437" s="27"/>
      <c r="I437" s="27"/>
      <c r="J437" s="27"/>
      <c r="K437" s="27"/>
      <c r="L437" s="27"/>
    </row>
    <row r="438" ht="15.6" spans="1:12">
      <c r="A438" s="29" t="s">
        <v>131</v>
      </c>
      <c r="B438" s="29" t="s">
        <v>132</v>
      </c>
      <c r="C438" s="29" t="s">
        <v>552</v>
      </c>
      <c r="D438" s="27" t="s">
        <v>10903</v>
      </c>
      <c r="E438" s="27" t="s">
        <v>10904</v>
      </c>
      <c r="F438" s="27"/>
      <c r="G438" s="27"/>
      <c r="H438" s="27"/>
      <c r="I438" s="27"/>
      <c r="J438" s="27"/>
      <c r="K438" s="27"/>
      <c r="L438" s="27"/>
    </row>
    <row r="439" ht="15.6" spans="1:12">
      <c r="A439" s="29" t="s">
        <v>446</v>
      </c>
      <c r="B439" s="29" t="s">
        <v>132</v>
      </c>
      <c r="C439" s="29" t="s">
        <v>553</v>
      </c>
      <c r="D439" s="27" t="s">
        <v>10905</v>
      </c>
      <c r="E439" s="27" t="s">
        <v>10906</v>
      </c>
      <c r="F439" s="27"/>
      <c r="G439" s="27"/>
      <c r="H439" s="27"/>
      <c r="I439" s="27"/>
      <c r="J439" s="27"/>
      <c r="K439" s="27"/>
      <c r="L439" s="27"/>
    </row>
    <row r="440" ht="15.6" spans="1:12">
      <c r="A440" s="29" t="s">
        <v>462</v>
      </c>
      <c r="B440" s="29" t="s">
        <v>132</v>
      </c>
      <c r="C440" s="29" t="s">
        <v>554</v>
      </c>
      <c r="D440" s="27" t="s">
        <v>10907</v>
      </c>
      <c r="E440" s="27" t="s">
        <v>10908</v>
      </c>
      <c r="F440" s="27"/>
      <c r="G440" s="27"/>
      <c r="H440" s="27"/>
      <c r="I440" s="27"/>
      <c r="J440" s="27"/>
      <c r="K440" s="27"/>
      <c r="L440" s="27"/>
    </row>
    <row r="441" ht="15.6" spans="1:12">
      <c r="A441" s="29" t="s">
        <v>493</v>
      </c>
      <c r="B441" s="29" t="s">
        <v>22</v>
      </c>
      <c r="C441" s="29" t="s">
        <v>555</v>
      </c>
      <c r="D441" s="27" t="s">
        <v>10909</v>
      </c>
      <c r="E441" s="27" t="s">
        <v>10910</v>
      </c>
      <c r="F441" s="27"/>
      <c r="G441" s="27"/>
      <c r="H441" s="27"/>
      <c r="I441" s="27"/>
      <c r="J441" s="27"/>
      <c r="K441" s="27"/>
      <c r="L441" s="27"/>
    </row>
    <row r="442" ht="15.6" spans="1:12">
      <c r="A442" s="29" t="s">
        <v>493</v>
      </c>
      <c r="B442" s="29" t="s">
        <v>22</v>
      </c>
      <c r="C442" s="29" t="s">
        <v>556</v>
      </c>
      <c r="D442" s="27" t="s">
        <v>10911</v>
      </c>
      <c r="E442" s="27" t="s">
        <v>10912</v>
      </c>
      <c r="F442" s="27"/>
      <c r="G442" s="27"/>
      <c r="H442" s="27"/>
      <c r="I442" s="27"/>
      <c r="J442" s="27"/>
      <c r="K442" s="27"/>
      <c r="L442" s="27"/>
    </row>
    <row r="443" ht="15.6" spans="1:12">
      <c r="A443" s="29" t="s">
        <v>493</v>
      </c>
      <c r="B443" s="29" t="s">
        <v>22</v>
      </c>
      <c r="C443" s="29" t="s">
        <v>557</v>
      </c>
      <c r="D443" s="27" t="s">
        <v>10913</v>
      </c>
      <c r="E443" s="27" t="s">
        <v>10914</v>
      </c>
      <c r="F443" s="27"/>
      <c r="G443" s="27"/>
      <c r="H443" s="27"/>
      <c r="I443" s="27"/>
      <c r="J443" s="27"/>
      <c r="K443" s="27"/>
      <c r="L443" s="27"/>
    </row>
    <row r="444" ht="15.6" spans="1:12">
      <c r="A444" s="29" t="s">
        <v>493</v>
      </c>
      <c r="B444" s="29" t="s">
        <v>22</v>
      </c>
      <c r="C444" s="29" t="s">
        <v>558</v>
      </c>
      <c r="D444" s="27" t="s">
        <v>10915</v>
      </c>
      <c r="E444" s="27" t="s">
        <v>10916</v>
      </c>
      <c r="F444" s="27"/>
      <c r="G444" s="27"/>
      <c r="H444" s="27"/>
      <c r="I444" s="27"/>
      <c r="J444" s="27"/>
      <c r="K444" s="27"/>
      <c r="L444" s="27"/>
    </row>
    <row r="445" ht="15.6" spans="1:12">
      <c r="A445" s="29" t="s">
        <v>493</v>
      </c>
      <c r="B445" s="29" t="s">
        <v>22</v>
      </c>
      <c r="C445" s="29" t="s">
        <v>559</v>
      </c>
      <c r="D445" s="27" t="s">
        <v>10917</v>
      </c>
      <c r="E445" s="27" t="s">
        <v>10918</v>
      </c>
      <c r="F445" s="27"/>
      <c r="G445" s="27"/>
      <c r="H445" s="27"/>
      <c r="I445" s="27"/>
      <c r="J445" s="27"/>
      <c r="K445" s="27"/>
      <c r="L445" s="27"/>
    </row>
    <row r="446" ht="15.6" spans="1:12">
      <c r="A446" s="29" t="s">
        <v>560</v>
      </c>
      <c r="B446" s="29" t="s">
        <v>131</v>
      </c>
      <c r="C446" s="29" t="s">
        <v>561</v>
      </c>
      <c r="D446" s="27" t="s">
        <v>10919</v>
      </c>
      <c r="E446" s="27" t="s">
        <v>10920</v>
      </c>
      <c r="F446" s="27"/>
      <c r="G446" s="27"/>
      <c r="H446" s="27"/>
      <c r="I446" s="27"/>
      <c r="J446" s="27"/>
      <c r="K446" s="27"/>
      <c r="L446" s="27"/>
    </row>
    <row r="447" ht="15.6" spans="1:12">
      <c r="A447" s="29" t="s">
        <v>562</v>
      </c>
      <c r="B447" s="29" t="s">
        <v>131</v>
      </c>
      <c r="C447" s="29" t="s">
        <v>563</v>
      </c>
      <c r="D447" s="27" t="s">
        <v>10921</v>
      </c>
      <c r="E447" s="27" t="s">
        <v>10922</v>
      </c>
      <c r="F447" s="27"/>
      <c r="G447" s="27"/>
      <c r="H447" s="27"/>
      <c r="I447" s="27"/>
      <c r="J447" s="27"/>
      <c r="K447" s="27"/>
      <c r="L447" s="27"/>
    </row>
    <row r="448" ht="15.6" spans="1:12">
      <c r="A448" s="29" t="s">
        <v>564</v>
      </c>
      <c r="B448" s="29" t="s">
        <v>4</v>
      </c>
      <c r="C448" s="29" t="s">
        <v>565</v>
      </c>
      <c r="D448" s="27" t="s">
        <v>10923</v>
      </c>
      <c r="E448" s="27" t="s">
        <v>10924</v>
      </c>
      <c r="F448" s="27"/>
      <c r="G448" s="27"/>
      <c r="H448" s="27"/>
      <c r="I448" s="27"/>
      <c r="J448" s="27"/>
      <c r="K448" s="27"/>
      <c r="L448" s="27"/>
    </row>
    <row r="449" ht="15.6" spans="1:12">
      <c r="A449" s="29" t="s">
        <v>566</v>
      </c>
      <c r="B449" s="29" t="s">
        <v>4</v>
      </c>
      <c r="C449" s="29" t="s">
        <v>567</v>
      </c>
      <c r="D449" s="27" t="s">
        <v>10925</v>
      </c>
      <c r="E449" s="27" t="s">
        <v>10926</v>
      </c>
      <c r="F449" s="27"/>
      <c r="G449" s="27"/>
      <c r="H449" s="27"/>
      <c r="I449" s="27"/>
      <c r="J449" s="27"/>
      <c r="K449" s="27"/>
      <c r="L449" s="27"/>
    </row>
    <row r="450" ht="15.6" spans="1:12">
      <c r="A450" s="29" t="s">
        <v>568</v>
      </c>
      <c r="B450" s="29" t="s">
        <v>4</v>
      </c>
      <c r="C450" s="29" t="s">
        <v>569</v>
      </c>
      <c r="D450" s="27" t="s">
        <v>10927</v>
      </c>
      <c r="E450" s="27" t="s">
        <v>10928</v>
      </c>
      <c r="F450" s="27"/>
      <c r="G450" s="27"/>
      <c r="H450" s="27"/>
      <c r="I450" s="27"/>
      <c r="J450" s="27"/>
      <c r="K450" s="27"/>
      <c r="L450" s="27"/>
    </row>
    <row r="451" ht="15.6" spans="1:12">
      <c r="A451" s="29" t="s">
        <v>570</v>
      </c>
      <c r="B451" s="29" t="s">
        <v>4</v>
      </c>
      <c r="C451" s="29" t="s">
        <v>571</v>
      </c>
      <c r="D451" s="27" t="s">
        <v>10929</v>
      </c>
      <c r="E451" s="27" t="s">
        <v>10930</v>
      </c>
      <c r="F451" s="27"/>
      <c r="G451" s="27"/>
      <c r="H451" s="27"/>
      <c r="I451" s="27"/>
      <c r="J451" s="27"/>
      <c r="K451" s="27"/>
      <c r="L451" s="27"/>
    </row>
    <row r="452" ht="15.6" spans="1:12">
      <c r="A452" s="29" t="s">
        <v>437</v>
      </c>
      <c r="B452" s="29" t="s">
        <v>4</v>
      </c>
      <c r="C452" s="29" t="s">
        <v>572</v>
      </c>
      <c r="D452" s="27" t="s">
        <v>10931</v>
      </c>
      <c r="E452" s="27" t="s">
        <v>10932</v>
      </c>
      <c r="F452" s="27"/>
      <c r="G452" s="27"/>
      <c r="H452" s="27"/>
      <c r="I452" s="27"/>
      <c r="J452" s="27"/>
      <c r="K452" s="27"/>
      <c r="L452" s="27"/>
    </row>
    <row r="453" ht="15.6" spans="1:12">
      <c r="A453" s="29" t="s">
        <v>573</v>
      </c>
      <c r="B453" s="29" t="s">
        <v>4</v>
      </c>
      <c r="C453" s="29" t="s">
        <v>574</v>
      </c>
      <c r="D453" s="27" t="s">
        <v>10933</v>
      </c>
      <c r="E453" s="27" t="s">
        <v>10934</v>
      </c>
      <c r="F453" s="27"/>
      <c r="G453" s="27"/>
      <c r="H453" s="27"/>
      <c r="I453" s="27"/>
      <c r="J453" s="27"/>
      <c r="K453" s="27"/>
      <c r="L453" s="27"/>
    </row>
    <row r="454" ht="15.6" spans="1:12">
      <c r="A454" s="29" t="s">
        <v>575</v>
      </c>
      <c r="B454" s="29" t="s">
        <v>4</v>
      </c>
      <c r="C454" s="29" t="s">
        <v>576</v>
      </c>
      <c r="D454" s="27" t="s">
        <v>10935</v>
      </c>
      <c r="E454" s="27" t="s">
        <v>10936</v>
      </c>
      <c r="F454" s="27"/>
      <c r="G454" s="27"/>
      <c r="H454" s="27"/>
      <c r="I454" s="27"/>
      <c r="J454" s="27"/>
      <c r="K454" s="27"/>
      <c r="L454" s="27"/>
    </row>
    <row r="455" ht="15.6" spans="1:12">
      <c r="A455" s="29" t="s">
        <v>514</v>
      </c>
      <c r="B455" s="29" t="s">
        <v>4</v>
      </c>
      <c r="C455" s="29" t="s">
        <v>577</v>
      </c>
      <c r="D455" s="27" t="s">
        <v>10937</v>
      </c>
      <c r="E455" s="27" t="s">
        <v>10938</v>
      </c>
      <c r="F455" s="27"/>
      <c r="G455" s="27"/>
      <c r="H455" s="27"/>
      <c r="I455" s="27"/>
      <c r="J455" s="27"/>
      <c r="K455" s="27"/>
      <c r="L455" s="27"/>
    </row>
    <row r="456" ht="15.6" spans="1:12">
      <c r="A456" s="29" t="s">
        <v>489</v>
      </c>
      <c r="B456" s="29" t="s">
        <v>22</v>
      </c>
      <c r="C456" s="29" t="s">
        <v>578</v>
      </c>
      <c r="D456" s="27" t="s">
        <v>10939</v>
      </c>
      <c r="E456" s="27" t="s">
        <v>10940</v>
      </c>
      <c r="F456" s="27"/>
      <c r="G456" s="27"/>
      <c r="H456" s="27"/>
      <c r="I456" s="27"/>
      <c r="J456" s="27"/>
      <c r="K456" s="27"/>
      <c r="L456" s="27"/>
    </row>
    <row r="457" ht="15.6" spans="1:12">
      <c r="A457" s="29" t="s">
        <v>489</v>
      </c>
      <c r="B457" s="29" t="s">
        <v>22</v>
      </c>
      <c r="C457" s="29" t="s">
        <v>579</v>
      </c>
      <c r="D457" s="27" t="s">
        <v>10941</v>
      </c>
      <c r="E457" s="27" t="s">
        <v>10942</v>
      </c>
      <c r="F457" s="27"/>
      <c r="G457" s="27"/>
      <c r="H457" s="27"/>
      <c r="I457" s="27"/>
      <c r="J457" s="27"/>
      <c r="K457" s="27"/>
      <c r="L457" s="27"/>
    </row>
    <row r="458" ht="15.6" spans="1:12">
      <c r="A458" s="29" t="s">
        <v>497</v>
      </c>
      <c r="B458" s="29" t="s">
        <v>101</v>
      </c>
      <c r="C458" s="29" t="s">
        <v>580</v>
      </c>
      <c r="D458" s="27" t="s">
        <v>10943</v>
      </c>
      <c r="E458" s="27" t="s">
        <v>10944</v>
      </c>
      <c r="F458" s="27"/>
      <c r="G458" s="27"/>
      <c r="H458" s="27"/>
      <c r="I458" s="27"/>
      <c r="J458" s="27"/>
      <c r="K458" s="27"/>
      <c r="L458" s="27"/>
    </row>
    <row r="459" ht="15.6" spans="1:12">
      <c r="A459" s="29" t="s">
        <v>497</v>
      </c>
      <c r="B459" s="29" t="s">
        <v>101</v>
      </c>
      <c r="C459" s="29" t="s">
        <v>581</v>
      </c>
      <c r="D459" s="27" t="s">
        <v>10945</v>
      </c>
      <c r="E459" s="27" t="s">
        <v>10946</v>
      </c>
      <c r="F459" s="27"/>
      <c r="G459" s="27"/>
      <c r="H459" s="27"/>
      <c r="I459" s="27"/>
      <c r="J459" s="27"/>
      <c r="K459" s="27"/>
      <c r="L459" s="27"/>
    </row>
    <row r="460" ht="15.6" spans="1:12">
      <c r="A460" s="29" t="s">
        <v>342</v>
      </c>
      <c r="B460" s="29" t="s">
        <v>101</v>
      </c>
      <c r="C460" s="29" t="s">
        <v>582</v>
      </c>
      <c r="D460" s="27" t="s">
        <v>10947</v>
      </c>
      <c r="E460" s="27" t="s">
        <v>10948</v>
      </c>
      <c r="F460" s="27"/>
      <c r="G460" s="27"/>
      <c r="H460" s="27"/>
      <c r="I460" s="27"/>
      <c r="J460" s="27"/>
      <c r="K460" s="27"/>
      <c r="L460" s="27"/>
    </row>
    <row r="461" ht="15.6" spans="1:12">
      <c r="A461" s="29" t="s">
        <v>342</v>
      </c>
      <c r="B461" s="29" t="s">
        <v>101</v>
      </c>
      <c r="C461" s="29" t="s">
        <v>583</v>
      </c>
      <c r="D461" s="27" t="s">
        <v>10949</v>
      </c>
      <c r="E461" s="27" t="s">
        <v>10950</v>
      </c>
      <c r="F461" s="27"/>
      <c r="G461" s="27"/>
      <c r="H461" s="27"/>
      <c r="I461" s="27"/>
      <c r="J461" s="27"/>
      <c r="K461" s="27"/>
      <c r="L461" s="27"/>
    </row>
    <row r="462" ht="15.6" spans="1:12">
      <c r="A462" s="29" t="s">
        <v>46</v>
      </c>
      <c r="B462" s="29" t="s">
        <v>22</v>
      </c>
      <c r="C462" s="29" t="s">
        <v>584</v>
      </c>
      <c r="D462" s="27" t="s">
        <v>10951</v>
      </c>
      <c r="E462" s="27" t="s">
        <v>10952</v>
      </c>
      <c r="F462" s="27"/>
      <c r="G462" s="27"/>
      <c r="H462" s="27"/>
      <c r="I462" s="27"/>
      <c r="J462" s="27"/>
      <c r="K462" s="27"/>
      <c r="L462" s="27"/>
    </row>
    <row r="463" ht="15.6" spans="1:12">
      <c r="A463" s="29" t="s">
        <v>46</v>
      </c>
      <c r="B463" s="29" t="s">
        <v>22</v>
      </c>
      <c r="C463" s="29" t="s">
        <v>585</v>
      </c>
      <c r="D463" s="27" t="s">
        <v>10953</v>
      </c>
      <c r="E463" s="27" t="s">
        <v>10954</v>
      </c>
      <c r="F463" s="27"/>
      <c r="G463" s="27"/>
      <c r="H463" s="27"/>
      <c r="I463" s="27"/>
      <c r="J463" s="27"/>
      <c r="K463" s="27"/>
      <c r="L463" s="27"/>
    </row>
    <row r="464" ht="15.6" spans="1:12">
      <c r="A464" s="29" t="s">
        <v>46</v>
      </c>
      <c r="B464" s="29" t="s">
        <v>22</v>
      </c>
      <c r="C464" s="29" t="s">
        <v>586</v>
      </c>
      <c r="D464" s="27" t="s">
        <v>10955</v>
      </c>
      <c r="E464" s="27" t="s">
        <v>10956</v>
      </c>
      <c r="F464" s="27"/>
      <c r="G464" s="27"/>
      <c r="H464" s="27"/>
      <c r="I464" s="27"/>
      <c r="J464" s="27"/>
      <c r="K464" s="27"/>
      <c r="L464" s="27"/>
    </row>
    <row r="465" ht="15.6" spans="1:12">
      <c r="A465" s="29" t="s">
        <v>226</v>
      </c>
      <c r="B465" s="29" t="s">
        <v>101</v>
      </c>
      <c r="C465" s="29" t="s">
        <v>587</v>
      </c>
      <c r="D465" s="27" t="s">
        <v>10957</v>
      </c>
      <c r="E465" s="27" t="s">
        <v>10958</v>
      </c>
      <c r="F465" s="27"/>
      <c r="G465" s="27"/>
      <c r="H465" s="27"/>
      <c r="I465" s="27"/>
      <c r="J465" s="27"/>
      <c r="K465" s="27"/>
      <c r="L465" s="27"/>
    </row>
    <row r="466" ht="15.6" spans="1:12">
      <c r="A466" s="29" t="s">
        <v>588</v>
      </c>
      <c r="B466" s="29" t="s">
        <v>131</v>
      </c>
      <c r="C466" s="29" t="s">
        <v>589</v>
      </c>
      <c r="D466" s="27" t="s">
        <v>10959</v>
      </c>
      <c r="E466" s="27" t="s">
        <v>10960</v>
      </c>
      <c r="F466" s="27"/>
      <c r="G466" s="27"/>
      <c r="H466" s="27"/>
      <c r="I466" s="27"/>
      <c r="J466" s="27"/>
      <c r="K466" s="27"/>
      <c r="L466" s="27"/>
    </row>
    <row r="467" ht="15.6" spans="1:12">
      <c r="A467" s="29" t="s">
        <v>131</v>
      </c>
      <c r="B467" s="29" t="s">
        <v>131</v>
      </c>
      <c r="C467" s="29" t="s">
        <v>590</v>
      </c>
      <c r="D467" s="27" t="s">
        <v>10961</v>
      </c>
      <c r="E467" s="27" t="s">
        <v>10962</v>
      </c>
      <c r="F467" s="27"/>
      <c r="G467" s="27"/>
      <c r="H467" s="27"/>
      <c r="I467" s="27"/>
      <c r="J467" s="27"/>
      <c r="K467" s="27"/>
      <c r="L467" s="27"/>
    </row>
    <row r="468" ht="15.6" spans="1:12">
      <c r="A468" s="29" t="s">
        <v>131</v>
      </c>
      <c r="B468" s="29" t="s">
        <v>131</v>
      </c>
      <c r="C468" s="29" t="s">
        <v>591</v>
      </c>
      <c r="D468" s="27" t="s">
        <v>10963</v>
      </c>
      <c r="E468" s="27" t="s">
        <v>10964</v>
      </c>
      <c r="F468" s="27"/>
      <c r="G468" s="27"/>
      <c r="H468" s="27"/>
      <c r="I468" s="27"/>
      <c r="J468" s="27"/>
      <c r="K468" s="27"/>
      <c r="L468" s="27"/>
    </row>
    <row r="469" ht="15.6" spans="1:12">
      <c r="A469" s="29" t="s">
        <v>131</v>
      </c>
      <c r="B469" s="29" t="s">
        <v>131</v>
      </c>
      <c r="C469" s="29" t="s">
        <v>592</v>
      </c>
      <c r="D469" s="27" t="s">
        <v>10965</v>
      </c>
      <c r="E469" s="27" t="s">
        <v>10966</v>
      </c>
      <c r="F469" s="27"/>
      <c r="G469" s="27"/>
      <c r="H469" s="27"/>
      <c r="I469" s="27"/>
      <c r="J469" s="27"/>
      <c r="K469" s="27"/>
      <c r="L469" s="27"/>
    </row>
    <row r="470" ht="15.6" spans="1:12">
      <c r="A470" s="29" t="s">
        <v>131</v>
      </c>
      <c r="B470" s="29" t="s">
        <v>131</v>
      </c>
      <c r="C470" s="29" t="s">
        <v>593</v>
      </c>
      <c r="D470" s="27" t="s">
        <v>10967</v>
      </c>
      <c r="E470" s="27" t="s">
        <v>10968</v>
      </c>
      <c r="F470" s="27"/>
      <c r="G470" s="27"/>
      <c r="H470" s="27"/>
      <c r="I470" s="27"/>
      <c r="J470" s="27"/>
      <c r="K470" s="27"/>
      <c r="L470" s="27"/>
    </row>
    <row r="471" ht="15.6" spans="1:12">
      <c r="A471" s="29" t="s">
        <v>131</v>
      </c>
      <c r="B471" s="29" t="s">
        <v>131</v>
      </c>
      <c r="C471" s="29" t="s">
        <v>594</v>
      </c>
      <c r="D471" s="27" t="s">
        <v>10969</v>
      </c>
      <c r="E471" s="27" t="s">
        <v>10970</v>
      </c>
      <c r="F471" s="27"/>
      <c r="G471" s="27"/>
      <c r="H471" s="27"/>
      <c r="I471" s="27"/>
      <c r="J471" s="27"/>
      <c r="K471" s="27"/>
      <c r="L471" s="27"/>
    </row>
    <row r="472" ht="15.6" spans="1:12">
      <c r="A472" s="29" t="s">
        <v>564</v>
      </c>
      <c r="B472" s="29" t="s">
        <v>4</v>
      </c>
      <c r="C472" s="29" t="s">
        <v>595</v>
      </c>
      <c r="D472" s="27" t="s">
        <v>10971</v>
      </c>
      <c r="E472" s="27" t="s">
        <v>10972</v>
      </c>
      <c r="F472" s="27"/>
      <c r="G472" s="27"/>
      <c r="H472" s="27"/>
      <c r="I472" s="27"/>
      <c r="J472" s="27"/>
      <c r="K472" s="27"/>
      <c r="L472" s="27"/>
    </row>
    <row r="473" ht="15.6" spans="1:12">
      <c r="A473" s="29" t="s">
        <v>462</v>
      </c>
      <c r="B473" s="29" t="s">
        <v>132</v>
      </c>
      <c r="C473" s="29" t="s">
        <v>596</v>
      </c>
      <c r="D473" s="27" t="s">
        <v>10973</v>
      </c>
      <c r="E473" s="27" t="s">
        <v>10974</v>
      </c>
      <c r="F473" s="27"/>
      <c r="G473" s="27"/>
      <c r="H473" s="27"/>
      <c r="I473" s="27"/>
      <c r="J473" s="27"/>
      <c r="K473" s="27"/>
      <c r="L473" s="27"/>
    </row>
    <row r="474" ht="15.6" spans="1:12">
      <c r="A474" s="29" t="s">
        <v>462</v>
      </c>
      <c r="B474" s="29" t="s">
        <v>132</v>
      </c>
      <c r="C474" s="29" t="s">
        <v>597</v>
      </c>
      <c r="D474" s="27" t="s">
        <v>10975</v>
      </c>
      <c r="E474" s="27" t="s">
        <v>10976</v>
      </c>
      <c r="F474" s="27"/>
      <c r="G474" s="27"/>
      <c r="H474" s="27"/>
      <c r="I474" s="27"/>
      <c r="J474" s="27"/>
      <c r="K474" s="27"/>
      <c r="L474" s="27"/>
    </row>
    <row r="475" ht="15.6" spans="1:12">
      <c r="A475" s="29" t="s">
        <v>462</v>
      </c>
      <c r="B475" s="29" t="s">
        <v>132</v>
      </c>
      <c r="C475" s="29" t="s">
        <v>598</v>
      </c>
      <c r="D475" s="27" t="s">
        <v>10977</v>
      </c>
      <c r="E475" s="27" t="s">
        <v>10978</v>
      </c>
      <c r="F475" s="27"/>
      <c r="G475" s="27"/>
      <c r="H475" s="27"/>
      <c r="I475" s="27"/>
      <c r="J475" s="27"/>
      <c r="K475" s="27"/>
      <c r="L475" s="27"/>
    </row>
    <row r="476" ht="15.6" spans="1:12">
      <c r="A476" s="29" t="s">
        <v>462</v>
      </c>
      <c r="B476" s="29" t="s">
        <v>132</v>
      </c>
      <c r="C476" s="29" t="s">
        <v>599</v>
      </c>
      <c r="D476" s="27" t="s">
        <v>10979</v>
      </c>
      <c r="E476" s="27" t="s">
        <v>10980</v>
      </c>
      <c r="F476" s="27"/>
      <c r="G476" s="27"/>
      <c r="H476" s="27"/>
      <c r="I476" s="27"/>
      <c r="J476" s="27"/>
      <c r="K476" s="27"/>
      <c r="L476" s="27"/>
    </row>
    <row r="477" ht="15.6" spans="1:12">
      <c r="A477" s="29" t="s">
        <v>462</v>
      </c>
      <c r="B477" s="29" t="s">
        <v>132</v>
      </c>
      <c r="C477" s="29" t="s">
        <v>600</v>
      </c>
      <c r="D477" s="27" t="s">
        <v>10981</v>
      </c>
      <c r="E477" s="27" t="s">
        <v>10982</v>
      </c>
      <c r="F477" s="27"/>
      <c r="G477" s="27"/>
      <c r="H477" s="27"/>
      <c r="I477" s="27"/>
      <c r="J477" s="27"/>
      <c r="K477" s="27"/>
      <c r="L477" s="27"/>
    </row>
    <row r="478" ht="15.6" spans="1:12">
      <c r="A478" s="29" t="s">
        <v>601</v>
      </c>
      <c r="B478" s="29" t="s">
        <v>4</v>
      </c>
      <c r="C478" s="29" t="s">
        <v>602</v>
      </c>
      <c r="D478" s="27" t="s">
        <v>10983</v>
      </c>
      <c r="E478" s="27" t="s">
        <v>10984</v>
      </c>
      <c r="F478" s="27"/>
      <c r="G478" s="27"/>
      <c r="H478" s="27"/>
      <c r="I478" s="27"/>
      <c r="J478" s="27"/>
      <c r="K478" s="27"/>
      <c r="L478" s="27"/>
    </row>
    <row r="479" ht="15.6" spans="1:12">
      <c r="A479" s="29" t="s">
        <v>603</v>
      </c>
      <c r="B479" s="29" t="s">
        <v>4</v>
      </c>
      <c r="C479" s="29" t="s">
        <v>604</v>
      </c>
      <c r="D479" s="27" t="s">
        <v>10985</v>
      </c>
      <c r="E479" s="27" t="s">
        <v>10986</v>
      </c>
      <c r="F479" s="27"/>
      <c r="G479" s="27"/>
      <c r="H479" s="27"/>
      <c r="I479" s="27"/>
      <c r="J479" s="27"/>
      <c r="K479" s="27"/>
      <c r="L479" s="27"/>
    </row>
    <row r="480" ht="15.6" spans="1:12">
      <c r="A480" s="29" t="s">
        <v>605</v>
      </c>
      <c r="B480" s="29" t="s">
        <v>4</v>
      </c>
      <c r="C480" s="29" t="s">
        <v>606</v>
      </c>
      <c r="D480" s="27" t="s">
        <v>10987</v>
      </c>
      <c r="E480" s="27" t="s">
        <v>10988</v>
      </c>
      <c r="F480" s="27"/>
      <c r="G480" s="27"/>
      <c r="H480" s="27"/>
      <c r="I480" s="27"/>
      <c r="J480" s="27"/>
      <c r="K480" s="27"/>
      <c r="L480" s="27"/>
    </row>
    <row r="481" ht="15.6" spans="1:12">
      <c r="A481" s="29" t="s">
        <v>607</v>
      </c>
      <c r="B481" s="29" t="s">
        <v>4</v>
      </c>
      <c r="C481" s="29" t="s">
        <v>608</v>
      </c>
      <c r="D481" s="27" t="s">
        <v>10989</v>
      </c>
      <c r="E481" s="27" t="s">
        <v>10990</v>
      </c>
      <c r="F481" s="27"/>
      <c r="G481" s="27"/>
      <c r="H481" s="27"/>
      <c r="I481" s="27"/>
      <c r="J481" s="27"/>
      <c r="K481" s="27"/>
      <c r="L481" s="27"/>
    </row>
    <row r="482" ht="15.6" spans="1:12">
      <c r="A482" s="29" t="s">
        <v>136</v>
      </c>
      <c r="B482" s="29" t="s">
        <v>132</v>
      </c>
      <c r="C482" s="29" t="s">
        <v>609</v>
      </c>
      <c r="D482" s="27" t="s">
        <v>10991</v>
      </c>
      <c r="E482" s="27" t="s">
        <v>10992</v>
      </c>
      <c r="F482" s="27"/>
      <c r="G482" s="27"/>
      <c r="H482" s="27"/>
      <c r="I482" s="27"/>
      <c r="J482" s="27"/>
      <c r="K482" s="27"/>
      <c r="L482" s="27"/>
    </row>
    <row r="483" ht="15.6" spans="1:12">
      <c r="A483" s="29" t="s">
        <v>610</v>
      </c>
      <c r="B483" s="29" t="s">
        <v>132</v>
      </c>
      <c r="C483" s="29" t="s">
        <v>611</v>
      </c>
      <c r="D483" s="27" t="s">
        <v>10993</v>
      </c>
      <c r="E483" s="27" t="s">
        <v>10994</v>
      </c>
      <c r="F483" s="27"/>
      <c r="G483" s="27"/>
      <c r="H483" s="27"/>
      <c r="I483" s="27"/>
      <c r="J483" s="27"/>
      <c r="K483" s="27"/>
      <c r="L483" s="27"/>
    </row>
    <row r="484" ht="15.6" spans="1:12">
      <c r="A484" s="29" t="s">
        <v>612</v>
      </c>
      <c r="B484" s="29" t="s">
        <v>132</v>
      </c>
      <c r="C484" s="29" t="s">
        <v>613</v>
      </c>
      <c r="D484" s="27" t="s">
        <v>10995</v>
      </c>
      <c r="E484" s="27" t="s">
        <v>10996</v>
      </c>
      <c r="F484" s="27"/>
      <c r="G484" s="27"/>
      <c r="H484" s="27"/>
      <c r="I484" s="27"/>
      <c r="J484" s="27"/>
      <c r="K484" s="27"/>
      <c r="L484" s="27"/>
    </row>
    <row r="485" ht="15.6" spans="1:12">
      <c r="A485" s="29" t="s">
        <v>132</v>
      </c>
      <c r="B485" s="29" t="s">
        <v>132</v>
      </c>
      <c r="C485" s="29" t="s">
        <v>614</v>
      </c>
      <c r="D485" s="27" t="s">
        <v>10997</v>
      </c>
      <c r="E485" s="27" t="s">
        <v>10998</v>
      </c>
      <c r="F485" s="27"/>
      <c r="G485" s="27"/>
      <c r="H485" s="27"/>
      <c r="I485" s="27"/>
      <c r="J485" s="27"/>
      <c r="K485" s="27"/>
      <c r="L485" s="27"/>
    </row>
    <row r="486" ht="15.6" spans="1:12">
      <c r="A486" s="29" t="s">
        <v>132</v>
      </c>
      <c r="B486" s="29" t="s">
        <v>132</v>
      </c>
      <c r="C486" s="29" t="s">
        <v>615</v>
      </c>
      <c r="D486" s="27" t="s">
        <v>10999</v>
      </c>
      <c r="E486" s="27" t="s">
        <v>11000</v>
      </c>
      <c r="F486" s="27"/>
      <c r="G486" s="27"/>
      <c r="H486" s="27"/>
      <c r="I486" s="27"/>
      <c r="J486" s="27"/>
      <c r="K486" s="27"/>
      <c r="L486" s="27"/>
    </row>
    <row r="487" ht="15.6" spans="1:12">
      <c r="A487" s="29" t="s">
        <v>132</v>
      </c>
      <c r="B487" s="29" t="s">
        <v>132</v>
      </c>
      <c r="C487" s="29" t="s">
        <v>616</v>
      </c>
      <c r="D487" s="27" t="s">
        <v>11001</v>
      </c>
      <c r="E487" s="27" t="s">
        <v>11002</v>
      </c>
      <c r="F487" s="27"/>
      <c r="G487" s="27"/>
      <c r="H487" s="27"/>
      <c r="I487" s="27"/>
      <c r="J487" s="27"/>
      <c r="K487" s="27"/>
      <c r="L487" s="27"/>
    </row>
    <row r="488" ht="15.6" spans="1:12">
      <c r="A488" s="29" t="s">
        <v>410</v>
      </c>
      <c r="B488" s="29" t="s">
        <v>132</v>
      </c>
      <c r="C488" s="29" t="s">
        <v>617</v>
      </c>
      <c r="D488" s="27" t="s">
        <v>11003</v>
      </c>
      <c r="E488" s="27" t="s">
        <v>11004</v>
      </c>
      <c r="F488" s="27"/>
      <c r="G488" s="27"/>
      <c r="H488" s="27"/>
      <c r="I488" s="27"/>
      <c r="J488" s="27"/>
      <c r="K488" s="27"/>
      <c r="L488" s="27"/>
    </row>
    <row r="489" ht="15.6" spans="1:12">
      <c r="A489" s="29" t="s">
        <v>410</v>
      </c>
      <c r="B489" s="29" t="s">
        <v>132</v>
      </c>
      <c r="C489" s="29" t="s">
        <v>618</v>
      </c>
      <c r="D489" s="27" t="s">
        <v>11005</v>
      </c>
      <c r="E489" s="27" t="s">
        <v>11006</v>
      </c>
      <c r="F489" s="27"/>
      <c r="G489" s="27"/>
      <c r="H489" s="27"/>
      <c r="I489" s="27"/>
      <c r="J489" s="27"/>
      <c r="K489" s="27"/>
      <c r="L489" s="27"/>
    </row>
    <row r="490" ht="15.6" spans="1:12">
      <c r="A490" s="29" t="s">
        <v>131</v>
      </c>
      <c r="B490" s="29" t="s">
        <v>131</v>
      </c>
      <c r="C490" s="29" t="s">
        <v>619</v>
      </c>
      <c r="D490" s="27" t="s">
        <v>11007</v>
      </c>
      <c r="E490" s="27" t="s">
        <v>11008</v>
      </c>
      <c r="F490" s="27"/>
      <c r="G490" s="27"/>
      <c r="H490" s="27"/>
      <c r="I490" s="27"/>
      <c r="J490" s="27"/>
      <c r="K490" s="27"/>
      <c r="L490" s="27"/>
    </row>
    <row r="491" ht="15.6" spans="1:12">
      <c r="A491" s="29" t="s">
        <v>131</v>
      </c>
      <c r="B491" s="29" t="s">
        <v>131</v>
      </c>
      <c r="C491" s="29" t="s">
        <v>620</v>
      </c>
      <c r="D491" s="27" t="s">
        <v>11009</v>
      </c>
      <c r="E491" s="27" t="s">
        <v>11010</v>
      </c>
      <c r="F491" s="27"/>
      <c r="G491" s="27"/>
      <c r="H491" s="27"/>
      <c r="I491" s="27"/>
      <c r="J491" s="27"/>
      <c r="K491" s="27"/>
      <c r="L491" s="27"/>
    </row>
    <row r="492" ht="15.6" spans="1:12">
      <c r="A492" s="29" t="s">
        <v>131</v>
      </c>
      <c r="B492" s="29" t="s">
        <v>131</v>
      </c>
      <c r="C492" s="29" t="s">
        <v>621</v>
      </c>
      <c r="D492" s="27" t="s">
        <v>11011</v>
      </c>
      <c r="E492" s="27" t="s">
        <v>11012</v>
      </c>
      <c r="F492" s="27"/>
      <c r="G492" s="27"/>
      <c r="H492" s="27"/>
      <c r="I492" s="27"/>
      <c r="J492" s="27"/>
      <c r="K492" s="27"/>
      <c r="L492" s="27"/>
    </row>
    <row r="493" ht="15.6" spans="1:12">
      <c r="A493" s="29" t="s">
        <v>131</v>
      </c>
      <c r="B493" s="29" t="s">
        <v>131</v>
      </c>
      <c r="C493" s="29" t="s">
        <v>622</v>
      </c>
      <c r="D493" s="27" t="s">
        <v>11013</v>
      </c>
      <c r="E493" s="27" t="s">
        <v>11014</v>
      </c>
      <c r="F493" s="27"/>
      <c r="G493" s="27"/>
      <c r="H493" s="27"/>
      <c r="I493" s="27"/>
      <c r="J493" s="27"/>
      <c r="K493" s="27"/>
      <c r="L493" s="27"/>
    </row>
    <row r="494" ht="15.6" spans="1:12">
      <c r="A494" s="29" t="s">
        <v>131</v>
      </c>
      <c r="B494" s="29" t="s">
        <v>131</v>
      </c>
      <c r="C494" s="29" t="s">
        <v>623</v>
      </c>
      <c r="D494" s="27" t="s">
        <v>11015</v>
      </c>
      <c r="E494" s="27" t="s">
        <v>11016</v>
      </c>
      <c r="F494" s="27"/>
      <c r="G494" s="27"/>
      <c r="H494" s="27"/>
      <c r="I494" s="27"/>
      <c r="J494" s="27"/>
      <c r="K494" s="27"/>
      <c r="L494" s="27"/>
    </row>
    <row r="495" ht="15.6" spans="1:12">
      <c r="A495" s="29" t="s">
        <v>131</v>
      </c>
      <c r="B495" s="29" t="s">
        <v>131</v>
      </c>
      <c r="C495" s="29" t="s">
        <v>624</v>
      </c>
      <c r="D495" s="27" t="s">
        <v>11017</v>
      </c>
      <c r="E495" s="27" t="s">
        <v>11018</v>
      </c>
      <c r="F495" s="27"/>
      <c r="G495" s="27"/>
      <c r="H495" s="27"/>
      <c r="I495" s="27"/>
      <c r="J495" s="27"/>
      <c r="K495" s="27"/>
      <c r="L495" s="27"/>
    </row>
    <row r="496" ht="15.6" spans="1:12">
      <c r="A496" s="29" t="s">
        <v>131</v>
      </c>
      <c r="B496" s="29" t="s">
        <v>131</v>
      </c>
      <c r="C496" s="29" t="s">
        <v>625</v>
      </c>
      <c r="D496" s="27" t="s">
        <v>11019</v>
      </c>
      <c r="E496" s="27" t="s">
        <v>11020</v>
      </c>
      <c r="F496" s="27"/>
      <c r="G496" s="27"/>
      <c r="H496" s="27"/>
      <c r="I496" s="27"/>
      <c r="J496" s="27"/>
      <c r="K496" s="27"/>
      <c r="L496" s="27"/>
    </row>
    <row r="497" ht="15.6" spans="1:12">
      <c r="A497" s="29" t="s">
        <v>226</v>
      </c>
      <c r="B497" s="29" t="s">
        <v>101</v>
      </c>
      <c r="C497" s="29" t="s">
        <v>626</v>
      </c>
      <c r="D497" s="27" t="s">
        <v>11021</v>
      </c>
      <c r="E497" s="27" t="s">
        <v>11022</v>
      </c>
      <c r="F497" s="27"/>
      <c r="G497" s="27"/>
      <c r="H497" s="27"/>
      <c r="I497" s="27"/>
      <c r="J497" s="27"/>
      <c r="K497" s="27"/>
      <c r="L497" s="27"/>
    </row>
    <row r="498" ht="15.6" spans="1:12">
      <c r="A498" s="29" t="s">
        <v>324</v>
      </c>
      <c r="B498" s="29" t="s">
        <v>101</v>
      </c>
      <c r="C498" s="29" t="s">
        <v>627</v>
      </c>
      <c r="D498" s="27" t="s">
        <v>11023</v>
      </c>
      <c r="E498" s="27" t="s">
        <v>11024</v>
      </c>
      <c r="F498" s="27"/>
      <c r="G498" s="27"/>
      <c r="H498" s="27"/>
      <c r="I498" s="27"/>
      <c r="J498" s="27"/>
      <c r="K498" s="27"/>
      <c r="L498" s="27"/>
    </row>
    <row r="499" ht="15.6" spans="1:12">
      <c r="A499" s="29" t="s">
        <v>324</v>
      </c>
      <c r="B499" s="29" t="s">
        <v>101</v>
      </c>
      <c r="C499" s="29" t="s">
        <v>628</v>
      </c>
      <c r="D499" s="27" t="s">
        <v>11025</v>
      </c>
      <c r="E499" s="27" t="s">
        <v>11026</v>
      </c>
      <c r="F499" s="27"/>
      <c r="G499" s="27"/>
      <c r="H499" s="27"/>
      <c r="I499" s="27"/>
      <c r="J499" s="27"/>
      <c r="K499" s="27"/>
      <c r="L499" s="27"/>
    </row>
    <row r="500" ht="15.6" spans="1:12">
      <c r="A500" s="29" t="s">
        <v>136</v>
      </c>
      <c r="B500" s="29" t="s">
        <v>132</v>
      </c>
      <c r="C500" s="29" t="s">
        <v>629</v>
      </c>
      <c r="D500" s="27" t="s">
        <v>11027</v>
      </c>
      <c r="E500" s="27" t="s">
        <v>11028</v>
      </c>
      <c r="F500" s="27"/>
      <c r="G500" s="27"/>
      <c r="H500" s="27"/>
      <c r="I500" s="27"/>
      <c r="J500" s="27"/>
      <c r="K500" s="27"/>
      <c r="L500" s="27"/>
    </row>
    <row r="501" ht="15.6" spans="1:12">
      <c r="A501" s="29" t="s">
        <v>136</v>
      </c>
      <c r="B501" s="29" t="s">
        <v>132</v>
      </c>
      <c r="C501" s="29" t="s">
        <v>630</v>
      </c>
      <c r="D501" s="27" t="s">
        <v>11029</v>
      </c>
      <c r="E501" s="27" t="s">
        <v>11030</v>
      </c>
      <c r="F501" s="27"/>
      <c r="G501" s="27"/>
      <c r="H501" s="27"/>
      <c r="I501" s="27"/>
      <c r="J501" s="27"/>
      <c r="K501" s="27"/>
      <c r="L501" s="27"/>
    </row>
    <row r="502" ht="15.6" spans="1:12">
      <c r="A502" s="29" t="s">
        <v>136</v>
      </c>
      <c r="B502" s="29" t="s">
        <v>132</v>
      </c>
      <c r="C502" s="29" t="s">
        <v>631</v>
      </c>
      <c r="D502" s="27" t="s">
        <v>11031</v>
      </c>
      <c r="E502" s="27" t="s">
        <v>11032</v>
      </c>
      <c r="F502" s="27"/>
      <c r="G502" s="27"/>
      <c r="H502" s="27"/>
      <c r="I502" s="27"/>
      <c r="J502" s="27"/>
      <c r="K502" s="27"/>
      <c r="L502" s="27"/>
    </row>
    <row r="503" ht="15.6" spans="1:12">
      <c r="A503" s="29" t="s">
        <v>131</v>
      </c>
      <c r="B503" s="29" t="s">
        <v>132</v>
      </c>
      <c r="C503" s="29" t="s">
        <v>632</v>
      </c>
      <c r="D503" s="27" t="s">
        <v>11033</v>
      </c>
      <c r="E503" s="27" t="s">
        <v>11034</v>
      </c>
      <c r="F503" s="27"/>
      <c r="G503" s="27"/>
      <c r="H503" s="27"/>
      <c r="I503" s="27"/>
      <c r="J503" s="27"/>
      <c r="K503" s="27"/>
      <c r="L503" s="27"/>
    </row>
    <row r="504" ht="15.6" spans="1:12">
      <c r="A504" s="29" t="s">
        <v>131</v>
      </c>
      <c r="B504" s="29" t="s">
        <v>132</v>
      </c>
      <c r="C504" s="29" t="s">
        <v>633</v>
      </c>
      <c r="D504" s="27" t="s">
        <v>11035</v>
      </c>
      <c r="E504" s="27" t="s">
        <v>11036</v>
      </c>
      <c r="F504" s="27"/>
      <c r="G504" s="27"/>
      <c r="H504" s="27"/>
      <c r="I504" s="27"/>
      <c r="J504" s="27"/>
      <c r="K504" s="27"/>
      <c r="L504" s="27"/>
    </row>
    <row r="505" ht="15.6" spans="1:12">
      <c r="A505" s="29" t="s">
        <v>462</v>
      </c>
      <c r="B505" s="29" t="s">
        <v>132</v>
      </c>
      <c r="C505" s="29" t="s">
        <v>634</v>
      </c>
      <c r="D505" s="27" t="s">
        <v>11037</v>
      </c>
      <c r="E505" s="27" t="s">
        <v>11038</v>
      </c>
      <c r="F505" s="27"/>
      <c r="G505" s="27"/>
      <c r="H505" s="27"/>
      <c r="I505" s="27"/>
      <c r="J505" s="27"/>
      <c r="K505" s="27"/>
      <c r="L505" s="27"/>
    </row>
    <row r="506" ht="15.6" spans="1:12">
      <c r="A506" s="29" t="s">
        <v>462</v>
      </c>
      <c r="B506" s="29" t="s">
        <v>132</v>
      </c>
      <c r="C506" s="29" t="s">
        <v>635</v>
      </c>
      <c r="D506" s="27" t="s">
        <v>11039</v>
      </c>
      <c r="E506" s="27" t="s">
        <v>11040</v>
      </c>
      <c r="F506" s="27"/>
      <c r="G506" s="27"/>
      <c r="H506" s="27"/>
      <c r="I506" s="27"/>
      <c r="J506" s="27"/>
      <c r="K506" s="27"/>
      <c r="L506" s="27"/>
    </row>
    <row r="507" ht="15.6" spans="1:12">
      <c r="A507" s="29" t="s">
        <v>448</v>
      </c>
      <c r="B507" s="29" t="s">
        <v>132</v>
      </c>
      <c r="C507" s="29" t="s">
        <v>636</v>
      </c>
      <c r="D507" s="27" t="s">
        <v>11041</v>
      </c>
      <c r="E507" s="27" t="s">
        <v>11042</v>
      </c>
      <c r="F507" s="27"/>
      <c r="G507" s="27"/>
      <c r="H507" s="27"/>
      <c r="I507" s="27"/>
      <c r="J507" s="27"/>
      <c r="K507" s="27"/>
      <c r="L507" s="27"/>
    </row>
    <row r="508" ht="15.6" spans="1:12">
      <c r="A508" s="29" t="s">
        <v>588</v>
      </c>
      <c r="B508" s="29" t="s">
        <v>131</v>
      </c>
      <c r="C508" s="29" t="s">
        <v>637</v>
      </c>
      <c r="D508" s="27" t="s">
        <v>11043</v>
      </c>
      <c r="E508" s="27" t="s">
        <v>11044</v>
      </c>
      <c r="F508" s="27"/>
      <c r="G508" s="27"/>
      <c r="H508" s="27"/>
      <c r="I508" s="27"/>
      <c r="J508" s="27"/>
      <c r="K508" s="27"/>
      <c r="L508" s="27"/>
    </row>
    <row r="509" ht="15.6" spans="1:12">
      <c r="A509" s="29" t="s">
        <v>638</v>
      </c>
      <c r="B509" s="29" t="s">
        <v>4</v>
      </c>
      <c r="C509" s="29" t="s">
        <v>639</v>
      </c>
      <c r="D509" s="27" t="s">
        <v>11045</v>
      </c>
      <c r="E509" s="27" t="s">
        <v>11046</v>
      </c>
      <c r="F509" s="27"/>
      <c r="G509" s="27"/>
      <c r="H509" s="27"/>
      <c r="I509" s="27"/>
      <c r="J509" s="27"/>
      <c r="K509" s="27"/>
      <c r="L509" s="27"/>
    </row>
    <row r="510" ht="15.6" spans="1:12">
      <c r="A510" s="29" t="s">
        <v>640</v>
      </c>
      <c r="B510" s="29" t="s">
        <v>4</v>
      </c>
      <c r="C510" s="29" t="s">
        <v>641</v>
      </c>
      <c r="D510" s="27" t="s">
        <v>11047</v>
      </c>
      <c r="E510" s="27" t="s">
        <v>11048</v>
      </c>
      <c r="F510" s="27"/>
      <c r="G510" s="27"/>
      <c r="H510" s="27"/>
      <c r="I510" s="27"/>
      <c r="J510" s="27"/>
      <c r="K510" s="27"/>
      <c r="L510" s="27"/>
    </row>
    <row r="511" ht="15.6" spans="1:12">
      <c r="A511" s="29" t="s">
        <v>642</v>
      </c>
      <c r="B511" s="29" t="s">
        <v>4</v>
      </c>
      <c r="C511" s="29" t="s">
        <v>643</v>
      </c>
      <c r="D511" s="27" t="s">
        <v>11049</v>
      </c>
      <c r="E511" s="27" t="s">
        <v>11050</v>
      </c>
      <c r="F511" s="27"/>
      <c r="G511" s="27"/>
      <c r="H511" s="27"/>
      <c r="I511" s="27"/>
      <c r="J511" s="27"/>
      <c r="K511" s="27"/>
      <c r="L511" s="27"/>
    </row>
    <row r="512" ht="15.6" spans="1:12">
      <c r="A512" s="29" t="s">
        <v>644</v>
      </c>
      <c r="B512" s="29" t="s">
        <v>4</v>
      </c>
      <c r="C512" s="29" t="s">
        <v>645</v>
      </c>
      <c r="D512" s="27" t="s">
        <v>11051</v>
      </c>
      <c r="E512" s="27" t="s">
        <v>11052</v>
      </c>
      <c r="F512" s="27"/>
      <c r="G512" s="27"/>
      <c r="H512" s="27"/>
      <c r="I512" s="27"/>
      <c r="J512" s="27"/>
      <c r="K512" s="27"/>
      <c r="L512" s="27"/>
    </row>
    <row r="513" ht="15.6" spans="1:12">
      <c r="A513" s="29" t="s">
        <v>497</v>
      </c>
      <c r="B513" s="29" t="s">
        <v>101</v>
      </c>
      <c r="C513" s="29" t="s">
        <v>646</v>
      </c>
      <c r="D513" s="27" t="s">
        <v>11053</v>
      </c>
      <c r="E513" s="27" t="s">
        <v>11054</v>
      </c>
      <c r="F513" s="27"/>
      <c r="G513" s="27"/>
      <c r="H513" s="27"/>
      <c r="I513" s="27"/>
      <c r="J513" s="27"/>
      <c r="K513" s="27"/>
      <c r="L513" s="27"/>
    </row>
    <row r="514" ht="15.6" spans="1:12">
      <c r="A514" s="29" t="s">
        <v>497</v>
      </c>
      <c r="B514" s="29" t="s">
        <v>101</v>
      </c>
      <c r="C514" s="29" t="s">
        <v>647</v>
      </c>
      <c r="D514" s="27" t="s">
        <v>11055</v>
      </c>
      <c r="E514" s="27" t="s">
        <v>11056</v>
      </c>
      <c r="F514" s="27"/>
      <c r="G514" s="27"/>
      <c r="H514" s="27"/>
      <c r="I514" s="27"/>
      <c r="J514" s="27"/>
      <c r="K514" s="27"/>
      <c r="L514" s="27"/>
    </row>
    <row r="515" ht="15.6" spans="1:12">
      <c r="A515" s="29" t="s">
        <v>226</v>
      </c>
      <c r="B515" s="29" t="s">
        <v>101</v>
      </c>
      <c r="C515" s="29" t="s">
        <v>648</v>
      </c>
      <c r="D515" s="27" t="s">
        <v>11057</v>
      </c>
      <c r="E515" s="27" t="s">
        <v>11058</v>
      </c>
      <c r="F515" s="27"/>
      <c r="G515" s="27"/>
      <c r="H515" s="27"/>
      <c r="I515" s="27"/>
      <c r="J515" s="27"/>
      <c r="K515" s="27"/>
      <c r="L515" s="27"/>
    </row>
    <row r="516" ht="15.6" spans="1:12">
      <c r="A516" s="29" t="s">
        <v>226</v>
      </c>
      <c r="B516" s="29" t="s">
        <v>101</v>
      </c>
      <c r="C516" s="29" t="s">
        <v>649</v>
      </c>
      <c r="D516" s="27" t="s">
        <v>11059</v>
      </c>
      <c r="E516" s="27" t="s">
        <v>11060</v>
      </c>
      <c r="F516" s="27"/>
      <c r="G516" s="27"/>
      <c r="H516" s="27"/>
      <c r="I516" s="27"/>
      <c r="J516" s="27"/>
      <c r="K516" s="27"/>
      <c r="L516" s="27"/>
    </row>
    <row r="517" ht="15.6" spans="1:12">
      <c r="A517" s="29" t="s">
        <v>226</v>
      </c>
      <c r="B517" s="29" t="s">
        <v>101</v>
      </c>
      <c r="C517" s="29" t="s">
        <v>650</v>
      </c>
      <c r="D517" s="27" t="s">
        <v>11061</v>
      </c>
      <c r="E517" s="27" t="s">
        <v>11062</v>
      </c>
      <c r="F517" s="27"/>
      <c r="G517" s="27"/>
      <c r="H517" s="27"/>
      <c r="I517" s="27"/>
      <c r="J517" s="27"/>
      <c r="K517" s="27"/>
      <c r="L517" s="27"/>
    </row>
    <row r="518" ht="15.6" spans="1:12">
      <c r="A518" s="29" t="s">
        <v>226</v>
      </c>
      <c r="B518" s="29" t="s">
        <v>101</v>
      </c>
      <c r="C518" s="29" t="s">
        <v>651</v>
      </c>
      <c r="D518" s="27" t="s">
        <v>11063</v>
      </c>
      <c r="E518" s="27" t="s">
        <v>11064</v>
      </c>
      <c r="F518" s="27"/>
      <c r="G518" s="27"/>
      <c r="H518" s="27"/>
      <c r="I518" s="27"/>
      <c r="J518" s="27"/>
      <c r="K518" s="27"/>
      <c r="L518" s="27"/>
    </row>
    <row r="519" ht="15.6" spans="1:12">
      <c r="A519" s="29" t="s">
        <v>226</v>
      </c>
      <c r="B519" s="29" t="s">
        <v>101</v>
      </c>
      <c r="C519" s="29" t="s">
        <v>652</v>
      </c>
      <c r="D519" s="27" t="s">
        <v>11065</v>
      </c>
      <c r="E519" s="27" t="s">
        <v>11066</v>
      </c>
      <c r="F519" s="27"/>
      <c r="G519" s="27"/>
      <c r="H519" s="27"/>
      <c r="I519" s="27"/>
      <c r="J519" s="27"/>
      <c r="K519" s="27"/>
      <c r="L519" s="27"/>
    </row>
    <row r="520" ht="15.6" spans="1:12">
      <c r="A520" s="29" t="s">
        <v>226</v>
      </c>
      <c r="B520" s="29" t="s">
        <v>101</v>
      </c>
      <c r="C520" s="29" t="s">
        <v>653</v>
      </c>
      <c r="D520" s="27" t="s">
        <v>11067</v>
      </c>
      <c r="E520" s="27" t="s">
        <v>11068</v>
      </c>
      <c r="F520" s="27"/>
      <c r="G520" s="27"/>
      <c r="H520" s="27"/>
      <c r="I520" s="27"/>
      <c r="J520" s="27"/>
      <c r="K520" s="27"/>
      <c r="L520" s="27"/>
    </row>
    <row r="521" ht="15.6" spans="1:12">
      <c r="A521" s="29" t="s">
        <v>46</v>
      </c>
      <c r="B521" s="29" t="s">
        <v>22</v>
      </c>
      <c r="C521" s="29" t="s">
        <v>654</v>
      </c>
      <c r="D521" s="27" t="s">
        <v>11069</v>
      </c>
      <c r="E521" s="27" t="s">
        <v>11070</v>
      </c>
      <c r="F521" s="27"/>
      <c r="G521" s="27"/>
      <c r="H521" s="27"/>
      <c r="I521" s="27"/>
      <c r="J521" s="27"/>
      <c r="K521" s="27"/>
      <c r="L521" s="27"/>
    </row>
    <row r="522" ht="15.6" spans="1:12">
      <c r="A522" s="29" t="s">
        <v>46</v>
      </c>
      <c r="B522" s="29" t="s">
        <v>22</v>
      </c>
      <c r="C522" s="29" t="s">
        <v>655</v>
      </c>
      <c r="D522" s="27" t="s">
        <v>11071</v>
      </c>
      <c r="E522" s="27" t="s">
        <v>11072</v>
      </c>
      <c r="F522" s="27"/>
      <c r="G522" s="27"/>
      <c r="H522" s="27"/>
      <c r="I522" s="27"/>
      <c r="J522" s="27"/>
      <c r="K522" s="27"/>
      <c r="L522" s="27"/>
    </row>
    <row r="523" ht="15.6" spans="1:12">
      <c r="A523" s="29" t="s">
        <v>131</v>
      </c>
      <c r="B523" s="29" t="s">
        <v>502</v>
      </c>
      <c r="C523" s="29" t="s">
        <v>656</v>
      </c>
      <c r="D523" s="27" t="s">
        <v>11073</v>
      </c>
      <c r="E523" s="27" t="s">
        <v>11074</v>
      </c>
      <c r="F523" s="27"/>
      <c r="G523" s="27"/>
      <c r="H523" s="27"/>
      <c r="I523" s="27"/>
      <c r="J523" s="27"/>
      <c r="K523" s="27"/>
      <c r="L523" s="27"/>
    </row>
    <row r="524" ht="15.6" spans="1:12">
      <c r="A524" s="29" t="s">
        <v>657</v>
      </c>
      <c r="B524" s="29" t="s">
        <v>657</v>
      </c>
      <c r="C524" s="29" t="s">
        <v>658</v>
      </c>
      <c r="D524" s="27" t="s">
        <v>11075</v>
      </c>
      <c r="E524" s="27" t="s">
        <v>11076</v>
      </c>
      <c r="F524" s="27"/>
      <c r="G524" s="27"/>
      <c r="H524" s="27"/>
      <c r="I524" s="27"/>
      <c r="J524" s="27"/>
      <c r="K524" s="27"/>
      <c r="L524" s="27"/>
    </row>
    <row r="525" ht="15.6" spans="1:12">
      <c r="A525" s="29" t="s">
        <v>324</v>
      </c>
      <c r="B525" s="29" t="s">
        <v>131</v>
      </c>
      <c r="C525" s="29" t="s">
        <v>659</v>
      </c>
      <c r="D525" s="27" t="s">
        <v>11077</v>
      </c>
      <c r="E525" s="27" t="s">
        <v>11078</v>
      </c>
      <c r="F525" s="27"/>
      <c r="G525" s="27"/>
      <c r="H525" s="27"/>
      <c r="I525" s="27"/>
      <c r="J525" s="27"/>
      <c r="K525" s="27"/>
      <c r="L525" s="27"/>
    </row>
    <row r="526" ht="15.6" spans="1:12">
      <c r="A526" s="29" t="s">
        <v>136</v>
      </c>
      <c r="B526" s="29" t="s">
        <v>132</v>
      </c>
      <c r="C526" s="29" t="s">
        <v>660</v>
      </c>
      <c r="D526" s="27" t="s">
        <v>11079</v>
      </c>
      <c r="E526" s="27" t="s">
        <v>11080</v>
      </c>
      <c r="F526" s="27"/>
      <c r="G526" s="27"/>
      <c r="H526" s="27"/>
      <c r="I526" s="27"/>
      <c r="J526" s="27"/>
      <c r="K526" s="27"/>
      <c r="L526" s="27"/>
    </row>
    <row r="527" ht="15.6" spans="1:12">
      <c r="A527" s="29" t="s">
        <v>661</v>
      </c>
      <c r="B527" s="29" t="s">
        <v>4</v>
      </c>
      <c r="C527" s="29" t="s">
        <v>662</v>
      </c>
      <c r="D527" s="27" t="s">
        <v>11081</v>
      </c>
      <c r="E527" s="27" t="s">
        <v>11082</v>
      </c>
      <c r="F527" s="27"/>
      <c r="G527" s="27"/>
      <c r="H527" s="27"/>
      <c r="I527" s="27"/>
      <c r="J527" s="27"/>
      <c r="K527" s="27"/>
      <c r="L527" s="27"/>
    </row>
    <row r="528" ht="15.6" spans="1:12">
      <c r="A528" s="29" t="s">
        <v>663</v>
      </c>
      <c r="B528" s="29" t="s">
        <v>4</v>
      </c>
      <c r="C528" s="29" t="s">
        <v>664</v>
      </c>
      <c r="D528" s="27" t="s">
        <v>11083</v>
      </c>
      <c r="E528" s="27" t="s">
        <v>11084</v>
      </c>
      <c r="F528" s="27"/>
      <c r="G528" s="27"/>
      <c r="H528" s="27"/>
      <c r="I528" s="27"/>
      <c r="J528" s="27"/>
      <c r="K528" s="27"/>
      <c r="L528" s="27"/>
    </row>
    <row r="529" ht="15.6" spans="1:12">
      <c r="A529" s="29" t="s">
        <v>131</v>
      </c>
      <c r="B529" s="29" t="s">
        <v>131</v>
      </c>
      <c r="C529" s="29" t="s">
        <v>665</v>
      </c>
      <c r="D529" s="27" t="s">
        <v>11085</v>
      </c>
      <c r="E529" s="27" t="s">
        <v>11086</v>
      </c>
      <c r="F529" s="27"/>
      <c r="G529" s="27"/>
      <c r="H529" s="27"/>
      <c r="I529" s="27"/>
      <c r="J529" s="27"/>
      <c r="K529" s="27"/>
      <c r="L529" s="27"/>
    </row>
    <row r="530" ht="15.6" spans="1:12">
      <c r="A530" s="29" t="s">
        <v>131</v>
      </c>
      <c r="B530" s="29" t="s">
        <v>131</v>
      </c>
      <c r="C530" s="29" t="s">
        <v>666</v>
      </c>
      <c r="D530" s="27" t="s">
        <v>11087</v>
      </c>
      <c r="E530" s="27" t="s">
        <v>11088</v>
      </c>
      <c r="F530" s="27"/>
      <c r="G530" s="27"/>
      <c r="H530" s="27"/>
      <c r="I530" s="27"/>
      <c r="J530" s="27"/>
      <c r="K530" s="27"/>
      <c r="L530" s="27"/>
    </row>
    <row r="531" ht="15.6" spans="1:12">
      <c r="A531" s="29" t="s">
        <v>131</v>
      </c>
      <c r="B531" s="29" t="s">
        <v>131</v>
      </c>
      <c r="C531" s="29" t="s">
        <v>667</v>
      </c>
      <c r="D531" s="27" t="s">
        <v>11089</v>
      </c>
      <c r="E531" s="27" t="s">
        <v>11090</v>
      </c>
      <c r="F531" s="27"/>
      <c r="G531" s="27"/>
      <c r="H531" s="27"/>
      <c r="I531" s="27"/>
      <c r="J531" s="27"/>
      <c r="K531" s="27"/>
      <c r="L531" s="27"/>
    </row>
    <row r="532" ht="15.6" spans="1:12">
      <c r="A532" s="29" t="s">
        <v>131</v>
      </c>
      <c r="B532" s="29" t="s">
        <v>131</v>
      </c>
      <c r="C532" s="29" t="s">
        <v>668</v>
      </c>
      <c r="D532" s="27" t="s">
        <v>11091</v>
      </c>
      <c r="E532" s="27" t="s">
        <v>11092</v>
      </c>
      <c r="F532" s="27"/>
      <c r="G532" s="27"/>
      <c r="H532" s="27"/>
      <c r="I532" s="27"/>
      <c r="J532" s="27"/>
      <c r="K532" s="27"/>
      <c r="L532" s="27"/>
    </row>
    <row r="533" ht="15.6" spans="1:12">
      <c r="A533" s="29" t="s">
        <v>131</v>
      </c>
      <c r="B533" s="29" t="s">
        <v>131</v>
      </c>
      <c r="C533" s="29" t="s">
        <v>669</v>
      </c>
      <c r="D533" s="27" t="s">
        <v>11093</v>
      </c>
      <c r="E533" s="27" t="s">
        <v>11094</v>
      </c>
      <c r="F533" s="27"/>
      <c r="G533" s="27"/>
      <c r="H533" s="27"/>
      <c r="I533" s="27"/>
      <c r="J533" s="27"/>
      <c r="K533" s="27"/>
      <c r="L533" s="27"/>
    </row>
    <row r="534" ht="15.6" spans="1:12">
      <c r="A534" s="29" t="s">
        <v>670</v>
      </c>
      <c r="B534" s="29" t="s">
        <v>4</v>
      </c>
      <c r="C534" s="29" t="s">
        <v>671</v>
      </c>
      <c r="D534" s="27" t="s">
        <v>11095</v>
      </c>
      <c r="E534" s="27" t="s">
        <v>11096</v>
      </c>
      <c r="F534" s="27"/>
      <c r="G534" s="27"/>
      <c r="H534" s="27"/>
      <c r="I534" s="27"/>
      <c r="J534" s="27"/>
      <c r="K534" s="27"/>
      <c r="L534" s="27"/>
    </row>
    <row r="535" ht="15.6" spans="1:12">
      <c r="A535" s="29" t="s">
        <v>672</v>
      </c>
      <c r="B535" s="29" t="s">
        <v>4</v>
      </c>
      <c r="C535" s="29" t="s">
        <v>673</v>
      </c>
      <c r="D535" s="27" t="s">
        <v>11097</v>
      </c>
      <c r="E535" s="27" t="s">
        <v>11098</v>
      </c>
      <c r="F535" s="27"/>
      <c r="G535" s="27"/>
      <c r="H535" s="27"/>
      <c r="I535" s="27"/>
      <c r="J535" s="27"/>
      <c r="K535" s="27"/>
      <c r="L535" s="27"/>
    </row>
    <row r="536" ht="15.6" spans="1:12">
      <c r="A536" s="29" t="s">
        <v>663</v>
      </c>
      <c r="B536" s="29" t="s">
        <v>4</v>
      </c>
      <c r="C536" s="29" t="s">
        <v>674</v>
      </c>
      <c r="D536" s="27" t="s">
        <v>11099</v>
      </c>
      <c r="E536" s="27" t="s">
        <v>11100</v>
      </c>
      <c r="F536" s="27"/>
      <c r="G536" s="27"/>
      <c r="H536" s="27"/>
      <c r="I536" s="27"/>
      <c r="J536" s="27"/>
      <c r="K536" s="27"/>
      <c r="L536" s="27"/>
    </row>
    <row r="537" ht="15.6" spans="1:12">
      <c r="A537" s="29" t="s">
        <v>462</v>
      </c>
      <c r="B537" s="29" t="s">
        <v>132</v>
      </c>
      <c r="C537" s="29" t="s">
        <v>675</v>
      </c>
      <c r="D537" s="27" t="s">
        <v>11101</v>
      </c>
      <c r="E537" s="27" t="s">
        <v>11102</v>
      </c>
      <c r="F537" s="27"/>
      <c r="G537" s="27"/>
      <c r="H537" s="27"/>
      <c r="I537" s="27"/>
      <c r="J537" s="27"/>
      <c r="K537" s="27"/>
      <c r="L537" s="27"/>
    </row>
    <row r="538" ht="15.6" spans="1:12">
      <c r="A538" s="29" t="s">
        <v>676</v>
      </c>
      <c r="B538" s="29" t="s">
        <v>4</v>
      </c>
      <c r="C538" s="29" t="s">
        <v>677</v>
      </c>
      <c r="D538" s="27" t="s">
        <v>11103</v>
      </c>
      <c r="E538" s="27" t="s">
        <v>11104</v>
      </c>
      <c r="F538" s="27"/>
      <c r="G538" s="27"/>
      <c r="H538" s="27"/>
      <c r="I538" s="27"/>
      <c r="J538" s="27"/>
      <c r="K538" s="27"/>
      <c r="L538" s="27"/>
    </row>
    <row r="539" ht="15.6" spans="1:12">
      <c r="A539" s="29" t="s">
        <v>678</v>
      </c>
      <c r="B539" s="29" t="s">
        <v>4</v>
      </c>
      <c r="C539" s="29" t="s">
        <v>679</v>
      </c>
      <c r="D539" s="27" t="s">
        <v>11105</v>
      </c>
      <c r="E539" s="27" t="s">
        <v>11106</v>
      </c>
      <c r="F539" s="27"/>
      <c r="G539" s="27"/>
      <c r="H539" s="27"/>
      <c r="I539" s="27"/>
      <c r="J539" s="27"/>
      <c r="K539" s="27"/>
      <c r="L539" s="27"/>
    </row>
    <row r="540" ht="15.6" spans="1:12">
      <c r="A540" s="29" t="s">
        <v>605</v>
      </c>
      <c r="B540" s="29" t="s">
        <v>4</v>
      </c>
      <c r="C540" s="29" t="s">
        <v>680</v>
      </c>
      <c r="D540" s="27" t="s">
        <v>11107</v>
      </c>
      <c r="E540" s="27" t="s">
        <v>11108</v>
      </c>
      <c r="F540" s="27"/>
      <c r="G540" s="27"/>
      <c r="H540" s="27"/>
      <c r="I540" s="27"/>
      <c r="J540" s="27"/>
      <c r="K540" s="27"/>
      <c r="L540" s="27"/>
    </row>
    <row r="541" ht="15.6" spans="1:12">
      <c r="A541" s="29" t="s">
        <v>462</v>
      </c>
      <c r="B541" s="29" t="s">
        <v>132</v>
      </c>
      <c r="C541" s="29" t="s">
        <v>681</v>
      </c>
      <c r="D541" s="27" t="s">
        <v>11109</v>
      </c>
      <c r="E541" s="27" t="s">
        <v>11110</v>
      </c>
      <c r="F541" s="27"/>
      <c r="G541" s="27"/>
      <c r="H541" s="27"/>
      <c r="I541" s="27"/>
      <c r="J541" s="27"/>
      <c r="K541" s="27"/>
      <c r="L541" s="27"/>
    </row>
    <row r="542" ht="15.6" spans="1:12">
      <c r="A542" s="29" t="s">
        <v>446</v>
      </c>
      <c r="B542" s="29" t="s">
        <v>132</v>
      </c>
      <c r="C542" s="29" t="s">
        <v>682</v>
      </c>
      <c r="D542" s="27" t="s">
        <v>11111</v>
      </c>
      <c r="E542" s="27" t="s">
        <v>11112</v>
      </c>
      <c r="F542" s="27"/>
      <c r="G542" s="27"/>
      <c r="H542" s="27"/>
      <c r="I542" s="27"/>
      <c r="J542" s="27"/>
      <c r="K542" s="27"/>
      <c r="L542" s="27"/>
    </row>
    <row r="543" ht="15.6" spans="1:12">
      <c r="A543" s="29" t="s">
        <v>683</v>
      </c>
      <c r="B543" s="29" t="s">
        <v>4</v>
      </c>
      <c r="C543" s="29" t="s">
        <v>684</v>
      </c>
      <c r="D543" s="27" t="s">
        <v>11113</v>
      </c>
      <c r="E543" s="27" t="s">
        <v>11114</v>
      </c>
      <c r="F543" s="27"/>
      <c r="G543" s="27"/>
      <c r="H543" s="27"/>
      <c r="I543" s="27"/>
      <c r="J543" s="27"/>
      <c r="K543" s="27"/>
      <c r="L543" s="27"/>
    </row>
    <row r="544" ht="15.6" spans="1:12">
      <c r="A544" s="29" t="s">
        <v>683</v>
      </c>
      <c r="B544" s="29" t="s">
        <v>4</v>
      </c>
      <c r="C544" s="29" t="s">
        <v>685</v>
      </c>
      <c r="D544" s="27" t="s">
        <v>11115</v>
      </c>
      <c r="E544" s="27" t="s">
        <v>11116</v>
      </c>
      <c r="F544" s="27"/>
      <c r="G544" s="27"/>
      <c r="H544" s="27"/>
      <c r="I544" s="27"/>
      <c r="J544" s="27"/>
      <c r="K544" s="27"/>
      <c r="L544" s="27"/>
    </row>
    <row r="545" ht="15.6" spans="1:12">
      <c r="A545" s="29" t="s">
        <v>686</v>
      </c>
      <c r="B545" s="29" t="s">
        <v>132</v>
      </c>
      <c r="C545" s="29" t="s">
        <v>687</v>
      </c>
      <c r="D545" s="27" t="s">
        <v>11117</v>
      </c>
      <c r="E545" s="27" t="s">
        <v>11118</v>
      </c>
      <c r="F545" s="27"/>
      <c r="G545" s="27"/>
      <c r="H545" s="27"/>
      <c r="I545" s="27"/>
      <c r="J545" s="27"/>
      <c r="K545" s="27"/>
      <c r="L545" s="27"/>
    </row>
    <row r="546" ht="15.6" spans="1:12">
      <c r="A546" s="29" t="s">
        <v>686</v>
      </c>
      <c r="B546" s="29" t="s">
        <v>132</v>
      </c>
      <c r="C546" s="29" t="s">
        <v>688</v>
      </c>
      <c r="D546" s="27" t="s">
        <v>11119</v>
      </c>
      <c r="E546" s="27" t="s">
        <v>11120</v>
      </c>
      <c r="F546" s="27"/>
      <c r="G546" s="27"/>
      <c r="H546" s="27"/>
      <c r="I546" s="27"/>
      <c r="J546" s="27"/>
      <c r="K546" s="27"/>
      <c r="L546" s="27"/>
    </row>
    <row r="547" ht="15.6" spans="1:12">
      <c r="A547" s="29" t="s">
        <v>132</v>
      </c>
      <c r="B547" s="29" t="s">
        <v>132</v>
      </c>
      <c r="C547" s="29" t="s">
        <v>689</v>
      </c>
      <c r="D547" s="27" t="s">
        <v>11121</v>
      </c>
      <c r="E547" s="27" t="s">
        <v>11122</v>
      </c>
      <c r="F547" s="27"/>
      <c r="G547" s="27"/>
      <c r="H547" s="27"/>
      <c r="I547" s="27"/>
      <c r="J547" s="27"/>
      <c r="K547" s="27"/>
      <c r="L547" s="27"/>
    </row>
    <row r="548" ht="15.6" spans="1:12">
      <c r="A548" s="29" t="s">
        <v>528</v>
      </c>
      <c r="B548" s="29" t="s">
        <v>132</v>
      </c>
      <c r="C548" s="29" t="s">
        <v>690</v>
      </c>
      <c r="D548" s="27" t="s">
        <v>11123</v>
      </c>
      <c r="E548" s="27" t="s">
        <v>11124</v>
      </c>
      <c r="F548" s="27"/>
      <c r="G548" s="27"/>
      <c r="H548" s="27"/>
      <c r="I548" s="27"/>
      <c r="J548" s="27"/>
      <c r="K548" s="27"/>
      <c r="L548" s="27"/>
    </row>
    <row r="549" ht="15.6" spans="1:12">
      <c r="A549" s="29" t="s">
        <v>528</v>
      </c>
      <c r="B549" s="29" t="s">
        <v>132</v>
      </c>
      <c r="C549" s="29" t="s">
        <v>691</v>
      </c>
      <c r="D549" s="27" t="s">
        <v>11125</v>
      </c>
      <c r="E549" s="27" t="s">
        <v>11126</v>
      </c>
      <c r="F549" s="27"/>
      <c r="G549" s="27"/>
      <c r="H549" s="27"/>
      <c r="I549" s="27"/>
      <c r="J549" s="27"/>
      <c r="K549" s="27"/>
      <c r="L549" s="27"/>
    </row>
    <row r="550" ht="15.6" spans="1:12">
      <c r="A550" s="29" t="s">
        <v>410</v>
      </c>
      <c r="B550" s="29" t="s">
        <v>132</v>
      </c>
      <c r="C550" s="29" t="s">
        <v>692</v>
      </c>
      <c r="D550" s="27" t="s">
        <v>11127</v>
      </c>
      <c r="E550" s="27" t="s">
        <v>11128</v>
      </c>
      <c r="F550" s="27"/>
      <c r="G550" s="27"/>
      <c r="H550" s="27"/>
      <c r="I550" s="27"/>
      <c r="J550" s="27"/>
      <c r="K550" s="27"/>
      <c r="L550" s="27"/>
    </row>
    <row r="551" ht="15.6" spans="1:12">
      <c r="A551" s="29" t="s">
        <v>410</v>
      </c>
      <c r="B551" s="29" t="s">
        <v>132</v>
      </c>
      <c r="C551" s="29" t="s">
        <v>693</v>
      </c>
      <c r="D551" s="27" t="s">
        <v>11129</v>
      </c>
      <c r="E551" s="27" t="s">
        <v>11130</v>
      </c>
      <c r="F551" s="27"/>
      <c r="G551" s="27"/>
      <c r="H551" s="27"/>
      <c r="I551" s="27"/>
      <c r="J551" s="27"/>
      <c r="K551" s="27"/>
      <c r="L551" s="27"/>
    </row>
    <row r="552" ht="15.6" spans="1:12">
      <c r="A552" s="29" t="s">
        <v>462</v>
      </c>
      <c r="B552" s="29" t="s">
        <v>132</v>
      </c>
      <c r="C552" s="29" t="s">
        <v>694</v>
      </c>
      <c r="D552" s="27" t="s">
        <v>11131</v>
      </c>
      <c r="E552" s="27" t="s">
        <v>11132</v>
      </c>
      <c r="F552" s="27"/>
      <c r="G552" s="27"/>
      <c r="H552" s="27"/>
      <c r="I552" s="27"/>
      <c r="J552" s="27"/>
      <c r="K552" s="27"/>
      <c r="L552" s="27"/>
    </row>
    <row r="553" ht="15.6" spans="1:12">
      <c r="A553" s="29" t="s">
        <v>462</v>
      </c>
      <c r="B553" s="29" t="s">
        <v>132</v>
      </c>
      <c r="C553" s="29" t="s">
        <v>695</v>
      </c>
      <c r="D553" s="27" t="s">
        <v>11133</v>
      </c>
      <c r="E553" s="27" t="s">
        <v>11134</v>
      </c>
      <c r="F553" s="27"/>
      <c r="G553" s="27"/>
      <c r="H553" s="27"/>
      <c r="I553" s="27"/>
      <c r="J553" s="27"/>
      <c r="K553" s="27"/>
      <c r="L553" s="27"/>
    </row>
    <row r="554" ht="15.6" spans="1:12">
      <c r="A554" s="29" t="s">
        <v>131</v>
      </c>
      <c r="B554" s="29" t="s">
        <v>131</v>
      </c>
      <c r="C554" s="29" t="s">
        <v>696</v>
      </c>
      <c r="D554" s="27" t="s">
        <v>11135</v>
      </c>
      <c r="E554" s="27" t="s">
        <v>11136</v>
      </c>
      <c r="F554" s="27"/>
      <c r="G554" s="27"/>
      <c r="H554" s="27"/>
      <c r="I554" s="27"/>
      <c r="J554" s="27"/>
      <c r="K554" s="27"/>
      <c r="L554" s="27"/>
    </row>
    <row r="555" ht="15.6" spans="1:12">
      <c r="A555" s="29" t="s">
        <v>131</v>
      </c>
      <c r="B555" s="29" t="s">
        <v>131</v>
      </c>
      <c r="C555" s="29" t="s">
        <v>697</v>
      </c>
      <c r="D555" s="27" t="s">
        <v>11137</v>
      </c>
      <c r="E555" s="27" t="s">
        <v>11138</v>
      </c>
      <c r="F555" s="27"/>
      <c r="G555" s="27"/>
      <c r="H555" s="27"/>
      <c r="I555" s="27"/>
      <c r="J555" s="27"/>
      <c r="K555" s="27"/>
      <c r="L555" s="27"/>
    </row>
    <row r="556" ht="15.6" spans="1:12">
      <c r="A556" s="29" t="s">
        <v>131</v>
      </c>
      <c r="B556" s="29" t="s">
        <v>131</v>
      </c>
      <c r="C556" s="29" t="s">
        <v>698</v>
      </c>
      <c r="D556" s="27" t="s">
        <v>11139</v>
      </c>
      <c r="E556" s="27" t="s">
        <v>11140</v>
      </c>
      <c r="F556" s="27"/>
      <c r="G556" s="27"/>
      <c r="H556" s="27"/>
      <c r="I556" s="27"/>
      <c r="J556" s="27"/>
      <c r="K556" s="27"/>
      <c r="L556" s="27"/>
    </row>
    <row r="557" ht="15.6" spans="1:12">
      <c r="A557" s="29" t="s">
        <v>131</v>
      </c>
      <c r="B557" s="29" t="s">
        <v>131</v>
      </c>
      <c r="C557" s="29" t="s">
        <v>699</v>
      </c>
      <c r="D557" s="27" t="s">
        <v>11141</v>
      </c>
      <c r="E557" s="27" t="s">
        <v>11142</v>
      </c>
      <c r="F557" s="27"/>
      <c r="G557" s="27"/>
      <c r="H557" s="27"/>
      <c r="I557" s="27"/>
      <c r="J557" s="27"/>
      <c r="K557" s="27"/>
      <c r="L557" s="27"/>
    </row>
    <row r="558" ht="15.6" spans="1:12">
      <c r="A558" s="29" t="s">
        <v>131</v>
      </c>
      <c r="B558" s="29" t="s">
        <v>131</v>
      </c>
      <c r="C558" s="29" t="s">
        <v>700</v>
      </c>
      <c r="D558" s="27" t="s">
        <v>11143</v>
      </c>
      <c r="E558" s="27" t="s">
        <v>11144</v>
      </c>
      <c r="F558" s="27"/>
      <c r="G558" s="27"/>
      <c r="H558" s="27"/>
      <c r="I558" s="27"/>
      <c r="J558" s="27"/>
      <c r="K558" s="27"/>
      <c r="L558" s="27"/>
    </row>
    <row r="559" ht="15.6" spans="1:12">
      <c r="A559" s="29" t="s">
        <v>131</v>
      </c>
      <c r="B559" s="29" t="s">
        <v>131</v>
      </c>
      <c r="C559" s="29" t="s">
        <v>701</v>
      </c>
      <c r="D559" s="27" t="s">
        <v>11145</v>
      </c>
      <c r="E559" s="27" t="s">
        <v>11146</v>
      </c>
      <c r="F559" s="27"/>
      <c r="G559" s="27"/>
      <c r="H559" s="27"/>
      <c r="I559" s="27"/>
      <c r="J559" s="27"/>
      <c r="K559" s="27"/>
      <c r="L559" s="27"/>
    </row>
    <row r="560" ht="15.6" spans="1:12">
      <c r="A560" s="29" t="s">
        <v>131</v>
      </c>
      <c r="B560" s="29" t="s">
        <v>131</v>
      </c>
      <c r="C560" s="29" t="s">
        <v>702</v>
      </c>
      <c r="D560" s="27" t="s">
        <v>11147</v>
      </c>
      <c r="E560" s="27" t="s">
        <v>11148</v>
      </c>
      <c r="F560" s="27"/>
      <c r="G560" s="27"/>
      <c r="H560" s="27"/>
      <c r="I560" s="27"/>
      <c r="J560" s="27"/>
      <c r="K560" s="27"/>
      <c r="L560" s="27"/>
    </row>
    <row r="561" ht="15.6" spans="1:12">
      <c r="A561" s="29" t="s">
        <v>131</v>
      </c>
      <c r="B561" s="29" t="s">
        <v>131</v>
      </c>
      <c r="C561" s="29" t="s">
        <v>703</v>
      </c>
      <c r="D561" s="27" t="s">
        <v>11149</v>
      </c>
      <c r="E561" s="27" t="s">
        <v>11150</v>
      </c>
      <c r="F561" s="27"/>
      <c r="G561" s="27"/>
      <c r="H561" s="27"/>
      <c r="I561" s="27"/>
      <c r="J561" s="27"/>
      <c r="K561" s="27"/>
      <c r="L561" s="27"/>
    </row>
    <row r="562" ht="15.6" spans="1:12">
      <c r="A562" s="29" t="s">
        <v>131</v>
      </c>
      <c r="B562" s="29" t="s">
        <v>131</v>
      </c>
      <c r="C562" s="29" t="s">
        <v>704</v>
      </c>
      <c r="D562" s="27" t="s">
        <v>11151</v>
      </c>
      <c r="E562" s="27" t="s">
        <v>11152</v>
      </c>
      <c r="F562" s="27"/>
      <c r="G562" s="27"/>
      <c r="H562" s="27"/>
      <c r="I562" s="27"/>
      <c r="J562" s="27"/>
      <c r="K562" s="27"/>
      <c r="L562" s="27"/>
    </row>
    <row r="563" ht="15.6" spans="1:12">
      <c r="A563" s="29" t="s">
        <v>131</v>
      </c>
      <c r="B563" s="29" t="s">
        <v>131</v>
      </c>
      <c r="C563" s="29" t="s">
        <v>705</v>
      </c>
      <c r="D563" s="27" t="s">
        <v>11153</v>
      </c>
      <c r="E563" s="27" t="s">
        <v>11154</v>
      </c>
      <c r="F563" s="27"/>
      <c r="G563" s="27"/>
      <c r="H563" s="27"/>
      <c r="I563" s="27"/>
      <c r="J563" s="27"/>
      <c r="K563" s="27"/>
      <c r="L563" s="27"/>
    </row>
    <row r="564" ht="15.6" spans="1:12">
      <c r="A564" s="29" t="s">
        <v>342</v>
      </c>
      <c r="B564" s="29" t="s">
        <v>39</v>
      </c>
      <c r="C564" s="29" t="s">
        <v>706</v>
      </c>
      <c r="D564" s="27" t="s">
        <v>11155</v>
      </c>
      <c r="E564" s="27" t="s">
        <v>11156</v>
      </c>
      <c r="F564" s="27"/>
      <c r="G564" s="27"/>
      <c r="H564" s="27"/>
      <c r="I564" s="27"/>
      <c r="J564" s="27"/>
      <c r="K564" s="27"/>
      <c r="L564" s="27"/>
    </row>
    <row r="565" ht="15.6" spans="1:12">
      <c r="A565" s="29" t="s">
        <v>226</v>
      </c>
      <c r="B565" s="29" t="s">
        <v>101</v>
      </c>
      <c r="C565" s="29" t="s">
        <v>707</v>
      </c>
      <c r="D565" s="27" t="s">
        <v>11157</v>
      </c>
      <c r="E565" s="27" t="s">
        <v>11158</v>
      </c>
      <c r="F565" s="27"/>
      <c r="G565" s="27"/>
      <c r="H565" s="27"/>
      <c r="I565" s="27"/>
      <c r="J565" s="27"/>
      <c r="K565" s="27"/>
      <c r="L565" s="27"/>
    </row>
    <row r="566" ht="15.6" spans="1:12">
      <c r="A566" s="29" t="s">
        <v>226</v>
      </c>
      <c r="B566" s="29" t="s">
        <v>101</v>
      </c>
      <c r="C566" s="29" t="s">
        <v>708</v>
      </c>
      <c r="D566" s="27" t="s">
        <v>11159</v>
      </c>
      <c r="E566" s="27" t="s">
        <v>11160</v>
      </c>
      <c r="F566" s="27"/>
      <c r="G566" s="27"/>
      <c r="H566" s="27"/>
      <c r="I566" s="27"/>
      <c r="J566" s="27"/>
      <c r="K566" s="27"/>
      <c r="L566" s="27"/>
    </row>
    <row r="567" ht="15.6" spans="1:12">
      <c r="A567" s="29" t="s">
        <v>226</v>
      </c>
      <c r="B567" s="29" t="s">
        <v>101</v>
      </c>
      <c r="C567" s="29" t="s">
        <v>709</v>
      </c>
      <c r="D567" s="27" t="s">
        <v>11161</v>
      </c>
      <c r="E567" s="27" t="s">
        <v>11162</v>
      </c>
      <c r="F567" s="27"/>
      <c r="G567" s="27"/>
      <c r="H567" s="27"/>
      <c r="I567" s="27"/>
      <c r="J567" s="27"/>
      <c r="K567" s="27"/>
      <c r="L567" s="27"/>
    </row>
    <row r="568" ht="15.6" spans="1:12">
      <c r="A568" s="29" t="s">
        <v>226</v>
      </c>
      <c r="B568" s="29" t="s">
        <v>101</v>
      </c>
      <c r="C568" s="29" t="s">
        <v>710</v>
      </c>
      <c r="D568" s="27" t="s">
        <v>11163</v>
      </c>
      <c r="E568" s="27" t="s">
        <v>11164</v>
      </c>
      <c r="F568" s="27"/>
      <c r="G568" s="27"/>
      <c r="H568" s="27"/>
      <c r="I568" s="27"/>
      <c r="J568" s="27"/>
      <c r="K568" s="27"/>
      <c r="L568" s="27"/>
    </row>
    <row r="569" ht="15.6" spans="1:12">
      <c r="A569" s="29" t="s">
        <v>136</v>
      </c>
      <c r="B569" s="29" t="s">
        <v>132</v>
      </c>
      <c r="C569" s="29" t="s">
        <v>711</v>
      </c>
      <c r="D569" s="27" t="s">
        <v>11165</v>
      </c>
      <c r="E569" s="27" t="s">
        <v>11166</v>
      </c>
      <c r="F569" s="27"/>
      <c r="G569" s="27"/>
      <c r="H569" s="27"/>
      <c r="I569" s="27"/>
      <c r="J569" s="27"/>
      <c r="K569" s="27"/>
      <c r="L569" s="27"/>
    </row>
    <row r="570" ht="15.6" spans="1:12">
      <c r="A570" s="29" t="s">
        <v>136</v>
      </c>
      <c r="B570" s="29" t="s">
        <v>132</v>
      </c>
      <c r="C570" s="29" t="s">
        <v>712</v>
      </c>
      <c r="D570" s="27" t="s">
        <v>11167</v>
      </c>
      <c r="E570" s="27" t="s">
        <v>11168</v>
      </c>
      <c r="F570" s="27"/>
      <c r="G570" s="27"/>
      <c r="H570" s="27"/>
      <c r="I570" s="27"/>
      <c r="J570" s="27"/>
      <c r="K570" s="27"/>
      <c r="L570" s="27"/>
    </row>
    <row r="571" ht="15.6" spans="1:12">
      <c r="A571" s="29" t="s">
        <v>136</v>
      </c>
      <c r="B571" s="29" t="s">
        <v>132</v>
      </c>
      <c r="C571" s="29" t="s">
        <v>713</v>
      </c>
      <c r="D571" s="27" t="s">
        <v>11169</v>
      </c>
      <c r="E571" s="27" t="s">
        <v>11170</v>
      </c>
      <c r="F571" s="27"/>
      <c r="G571" s="27"/>
      <c r="H571" s="27"/>
      <c r="I571" s="27"/>
      <c r="J571" s="27"/>
      <c r="K571" s="27"/>
      <c r="L571" s="27"/>
    </row>
    <row r="572" ht="15.6" spans="1:12">
      <c r="A572" s="29" t="s">
        <v>136</v>
      </c>
      <c r="B572" s="29" t="s">
        <v>132</v>
      </c>
      <c r="C572" s="29" t="s">
        <v>714</v>
      </c>
      <c r="D572" s="27" t="s">
        <v>11171</v>
      </c>
      <c r="E572" s="27" t="s">
        <v>11172</v>
      </c>
      <c r="F572" s="27"/>
      <c r="G572" s="27"/>
      <c r="H572" s="27"/>
      <c r="I572" s="27"/>
      <c r="J572" s="27"/>
      <c r="K572" s="27"/>
      <c r="L572" s="27"/>
    </row>
    <row r="573" ht="15.6" spans="1:12">
      <c r="A573" s="29" t="s">
        <v>136</v>
      </c>
      <c r="B573" s="29" t="s">
        <v>132</v>
      </c>
      <c r="C573" s="29" t="s">
        <v>715</v>
      </c>
      <c r="D573" s="27" t="s">
        <v>11173</v>
      </c>
      <c r="E573" s="27" t="s">
        <v>11174</v>
      </c>
      <c r="F573" s="27"/>
      <c r="G573" s="27"/>
      <c r="H573" s="27"/>
      <c r="I573" s="27"/>
      <c r="J573" s="27"/>
      <c r="K573" s="27"/>
      <c r="L573" s="27"/>
    </row>
    <row r="574" ht="15.6" spans="1:12">
      <c r="A574" s="29" t="s">
        <v>462</v>
      </c>
      <c r="B574" s="29" t="s">
        <v>132</v>
      </c>
      <c r="C574" s="29" t="s">
        <v>716</v>
      </c>
      <c r="D574" s="27" t="s">
        <v>11175</v>
      </c>
      <c r="E574" s="27" t="s">
        <v>11176</v>
      </c>
      <c r="F574" s="27"/>
      <c r="G574" s="27"/>
      <c r="H574" s="27"/>
      <c r="I574" s="27"/>
      <c r="J574" s="27"/>
      <c r="K574" s="27"/>
      <c r="L574" s="27"/>
    </row>
    <row r="575" ht="15.6" spans="1:12">
      <c r="A575" s="29" t="s">
        <v>462</v>
      </c>
      <c r="B575" s="29" t="s">
        <v>132</v>
      </c>
      <c r="C575" s="29" t="s">
        <v>717</v>
      </c>
      <c r="D575" s="27" t="s">
        <v>11177</v>
      </c>
      <c r="E575" s="27" t="s">
        <v>11178</v>
      </c>
      <c r="F575" s="27"/>
      <c r="G575" s="27"/>
      <c r="H575" s="27"/>
      <c r="I575" s="27"/>
      <c r="J575" s="27"/>
      <c r="K575" s="27"/>
      <c r="L575" s="27"/>
    </row>
    <row r="576" ht="15.6" spans="1:12">
      <c r="A576" s="29" t="s">
        <v>718</v>
      </c>
      <c r="B576" s="29" t="s">
        <v>131</v>
      </c>
      <c r="C576" s="29" t="s">
        <v>719</v>
      </c>
      <c r="D576" s="27" t="s">
        <v>11179</v>
      </c>
      <c r="E576" s="27" t="s">
        <v>11180</v>
      </c>
      <c r="F576" s="27"/>
      <c r="G576" s="27"/>
      <c r="H576" s="27"/>
      <c r="I576" s="27"/>
      <c r="J576" s="27"/>
      <c r="K576" s="27"/>
      <c r="L576" s="27"/>
    </row>
    <row r="577" ht="15.6" spans="1:12">
      <c r="A577" s="29" t="s">
        <v>720</v>
      </c>
      <c r="B577" s="29" t="s">
        <v>131</v>
      </c>
      <c r="C577" s="29" t="s">
        <v>721</v>
      </c>
      <c r="D577" s="27" t="s">
        <v>11181</v>
      </c>
      <c r="E577" s="27" t="s">
        <v>11182</v>
      </c>
      <c r="F577" s="27"/>
      <c r="G577" s="27"/>
      <c r="H577" s="27"/>
      <c r="I577" s="27"/>
      <c r="J577" s="27"/>
      <c r="K577" s="27"/>
      <c r="L577" s="27"/>
    </row>
    <row r="578" ht="15.6" spans="1:12">
      <c r="A578" s="29" t="s">
        <v>722</v>
      </c>
      <c r="B578" s="29" t="s">
        <v>4</v>
      </c>
      <c r="C578" s="29" t="s">
        <v>723</v>
      </c>
      <c r="D578" s="27" t="s">
        <v>11183</v>
      </c>
      <c r="E578" s="27" t="s">
        <v>11184</v>
      </c>
      <c r="F578" s="27"/>
      <c r="G578" s="27"/>
      <c r="H578" s="27"/>
      <c r="I578" s="27"/>
      <c r="J578" s="27"/>
      <c r="K578" s="27"/>
      <c r="L578" s="27"/>
    </row>
    <row r="579" ht="15.6" spans="1:12">
      <c r="A579" s="29" t="s">
        <v>724</v>
      </c>
      <c r="B579" s="29" t="s">
        <v>4</v>
      </c>
      <c r="C579" s="29" t="s">
        <v>725</v>
      </c>
      <c r="D579" s="27" t="s">
        <v>11185</v>
      </c>
      <c r="E579" s="27" t="s">
        <v>11186</v>
      </c>
      <c r="F579" s="27"/>
      <c r="G579" s="27"/>
      <c r="H579" s="27"/>
      <c r="I579" s="27"/>
      <c r="J579" s="27"/>
      <c r="K579" s="27"/>
      <c r="L579" s="27"/>
    </row>
    <row r="580" ht="15.6" spans="1:12">
      <c r="A580" s="29" t="s">
        <v>638</v>
      </c>
      <c r="B580" s="29" t="s">
        <v>4</v>
      </c>
      <c r="C580" s="29" t="s">
        <v>726</v>
      </c>
      <c r="D580" s="27" t="s">
        <v>10733</v>
      </c>
      <c r="E580" s="27" t="s">
        <v>11187</v>
      </c>
      <c r="F580" s="27"/>
      <c r="G580" s="27"/>
      <c r="H580" s="27"/>
      <c r="I580" s="27"/>
      <c r="J580" s="27"/>
      <c r="K580" s="27"/>
      <c r="L580" s="27"/>
    </row>
    <row r="581" ht="15.6" spans="1:12">
      <c r="A581" s="29" t="s">
        <v>497</v>
      </c>
      <c r="B581" s="29" t="s">
        <v>101</v>
      </c>
      <c r="C581" s="29" t="s">
        <v>727</v>
      </c>
      <c r="D581" s="27" t="s">
        <v>11188</v>
      </c>
      <c r="E581" s="27" t="s">
        <v>11189</v>
      </c>
      <c r="F581" s="27"/>
      <c r="G581" s="27"/>
      <c r="H581" s="27"/>
      <c r="I581" s="27"/>
      <c r="J581" s="27"/>
      <c r="K581" s="27"/>
      <c r="L581" s="27"/>
    </row>
    <row r="582" ht="15.6" spans="1:12">
      <c r="A582" s="29" t="s">
        <v>497</v>
      </c>
      <c r="B582" s="29" t="s">
        <v>101</v>
      </c>
      <c r="C582" s="29" t="s">
        <v>728</v>
      </c>
      <c r="D582" s="27" t="s">
        <v>11190</v>
      </c>
      <c r="E582" s="27" t="s">
        <v>11191</v>
      </c>
      <c r="F582" s="27"/>
      <c r="G582" s="27"/>
      <c r="H582" s="27"/>
      <c r="I582" s="27"/>
      <c r="J582" s="27"/>
      <c r="K582" s="27"/>
      <c r="L582" s="27"/>
    </row>
    <row r="583" ht="15.6" spans="1:12">
      <c r="A583" s="29" t="s">
        <v>342</v>
      </c>
      <c r="B583" s="29" t="s">
        <v>39</v>
      </c>
      <c r="C583" s="29" t="s">
        <v>729</v>
      </c>
      <c r="D583" s="27" t="s">
        <v>11192</v>
      </c>
      <c r="E583" s="27" t="s">
        <v>11193</v>
      </c>
      <c r="F583" s="27"/>
      <c r="G583" s="27"/>
      <c r="H583" s="27"/>
      <c r="I583" s="27"/>
      <c r="J583" s="27"/>
      <c r="K583" s="27"/>
      <c r="L583" s="27"/>
    </row>
    <row r="584" ht="15.6" spans="1:12">
      <c r="A584" s="29" t="s">
        <v>324</v>
      </c>
      <c r="B584" s="29" t="s">
        <v>101</v>
      </c>
      <c r="C584" s="29" t="s">
        <v>730</v>
      </c>
      <c r="D584" s="27" t="s">
        <v>11194</v>
      </c>
      <c r="E584" s="27" t="s">
        <v>11195</v>
      </c>
      <c r="F584" s="27"/>
      <c r="G584" s="27"/>
      <c r="H584" s="27"/>
      <c r="I584" s="27"/>
      <c r="J584" s="27"/>
      <c r="K584" s="27"/>
      <c r="L584" s="27"/>
    </row>
    <row r="585" ht="15.6" spans="1:12">
      <c r="A585" s="29" t="s">
        <v>324</v>
      </c>
      <c r="B585" s="29" t="s">
        <v>101</v>
      </c>
      <c r="C585" s="29" t="s">
        <v>731</v>
      </c>
      <c r="D585" s="27" t="s">
        <v>11196</v>
      </c>
      <c r="E585" s="27" t="s">
        <v>11197</v>
      </c>
      <c r="F585" s="27"/>
      <c r="G585" s="27"/>
      <c r="H585" s="27"/>
      <c r="I585" s="27"/>
      <c r="J585" s="27"/>
      <c r="K585" s="27"/>
      <c r="L585" s="27"/>
    </row>
    <row r="586" ht="15.6" spans="1:12">
      <c r="A586" s="29" t="s">
        <v>226</v>
      </c>
      <c r="B586" s="29" t="s">
        <v>101</v>
      </c>
      <c r="C586" s="29" t="s">
        <v>732</v>
      </c>
      <c r="D586" s="27" t="s">
        <v>11198</v>
      </c>
      <c r="E586" s="27" t="s">
        <v>11199</v>
      </c>
      <c r="F586" s="27"/>
      <c r="G586" s="27"/>
      <c r="H586" s="27"/>
      <c r="I586" s="27"/>
      <c r="J586" s="27"/>
      <c r="K586" s="27"/>
      <c r="L586" s="27"/>
    </row>
    <row r="587" ht="15.6" spans="1:12">
      <c r="A587" s="29" t="s">
        <v>226</v>
      </c>
      <c r="B587" s="29" t="s">
        <v>101</v>
      </c>
      <c r="C587" s="29" t="s">
        <v>733</v>
      </c>
      <c r="D587" s="27" t="s">
        <v>11200</v>
      </c>
      <c r="E587" s="27" t="s">
        <v>11201</v>
      </c>
      <c r="F587" s="27"/>
      <c r="G587" s="27"/>
      <c r="H587" s="27"/>
      <c r="I587" s="27"/>
      <c r="J587" s="27"/>
      <c r="K587" s="27"/>
      <c r="L587" s="27"/>
    </row>
    <row r="588" ht="15.6" spans="1:12">
      <c r="A588" s="29" t="s">
        <v>342</v>
      </c>
      <c r="B588" s="29" t="s">
        <v>39</v>
      </c>
      <c r="C588" s="29" t="s">
        <v>734</v>
      </c>
      <c r="D588" s="27" t="s">
        <v>11202</v>
      </c>
      <c r="E588" s="27" t="s">
        <v>11203</v>
      </c>
      <c r="F588" s="27"/>
      <c r="G588" s="27"/>
      <c r="H588" s="27"/>
      <c r="I588" s="27"/>
      <c r="J588" s="27"/>
      <c r="K588" s="27"/>
      <c r="L588" s="27"/>
    </row>
    <row r="589" ht="15.6" spans="1:12">
      <c r="A589" s="29" t="s">
        <v>342</v>
      </c>
      <c r="B589" s="29" t="s">
        <v>39</v>
      </c>
      <c r="C589" s="29" t="s">
        <v>735</v>
      </c>
      <c r="D589" s="27" t="s">
        <v>11204</v>
      </c>
      <c r="E589" s="27" t="s">
        <v>11205</v>
      </c>
      <c r="F589" s="27"/>
      <c r="G589" s="27"/>
      <c r="H589" s="27"/>
      <c r="I589" s="27"/>
      <c r="J589" s="27"/>
      <c r="K589" s="27"/>
      <c r="L589" s="27"/>
    </row>
    <row r="590" ht="15.6" spans="1:12">
      <c r="A590" s="29" t="s">
        <v>136</v>
      </c>
      <c r="B590" s="29" t="s">
        <v>136</v>
      </c>
      <c r="C590" s="29" t="s">
        <v>736</v>
      </c>
      <c r="D590" s="27" t="s">
        <v>11206</v>
      </c>
      <c r="E590" s="27" t="s">
        <v>11207</v>
      </c>
      <c r="F590" s="27"/>
      <c r="G590" s="27"/>
      <c r="H590" s="27"/>
      <c r="I590" s="27"/>
      <c r="J590" s="27"/>
      <c r="K590" s="27"/>
      <c r="L590" s="27"/>
    </row>
    <row r="591" ht="15.6" spans="1:12">
      <c r="A591" s="29" t="s">
        <v>136</v>
      </c>
      <c r="B591" s="29" t="s">
        <v>136</v>
      </c>
      <c r="C591" s="29" t="s">
        <v>737</v>
      </c>
      <c r="D591" s="27" t="s">
        <v>11208</v>
      </c>
      <c r="E591" s="27" t="s">
        <v>11209</v>
      </c>
      <c r="F591" s="27"/>
      <c r="G591" s="27"/>
      <c r="H591" s="27"/>
      <c r="I591" s="27"/>
      <c r="J591" s="27"/>
      <c r="K591" s="27"/>
      <c r="L591" s="27"/>
    </row>
    <row r="592" ht="15.6" spans="1:12">
      <c r="A592" s="29" t="s">
        <v>131</v>
      </c>
      <c r="B592" s="29" t="s">
        <v>131</v>
      </c>
      <c r="C592" s="29" t="s">
        <v>738</v>
      </c>
      <c r="D592" s="27" t="s">
        <v>11210</v>
      </c>
      <c r="E592" s="27" t="s">
        <v>11211</v>
      </c>
      <c r="F592" s="27"/>
      <c r="G592" s="27"/>
      <c r="H592" s="27"/>
      <c r="I592" s="27"/>
      <c r="J592" s="27"/>
      <c r="K592" s="27"/>
      <c r="L592" s="27"/>
    </row>
    <row r="593" ht="15.6" spans="1:12">
      <c r="A593" s="29" t="s">
        <v>131</v>
      </c>
      <c r="B593" s="29" t="s">
        <v>131</v>
      </c>
      <c r="C593" s="29" t="s">
        <v>739</v>
      </c>
      <c r="D593" s="27" t="s">
        <v>11212</v>
      </c>
      <c r="E593" s="27" t="s">
        <v>11213</v>
      </c>
      <c r="F593" s="27"/>
      <c r="G593" s="27"/>
      <c r="H593" s="27"/>
      <c r="I593" s="27"/>
      <c r="J593" s="27"/>
      <c r="K593" s="27"/>
      <c r="L593" s="27"/>
    </row>
    <row r="594" ht="15.6" spans="1:12">
      <c r="A594" s="29" t="s">
        <v>131</v>
      </c>
      <c r="B594" s="29" t="s">
        <v>131</v>
      </c>
      <c r="C594" s="29" t="s">
        <v>740</v>
      </c>
      <c r="D594" s="27" t="s">
        <v>11214</v>
      </c>
      <c r="E594" s="27" t="s">
        <v>11215</v>
      </c>
      <c r="F594" s="27"/>
      <c r="G594" s="27"/>
      <c r="H594" s="27"/>
      <c r="I594" s="27"/>
      <c r="J594" s="27"/>
      <c r="K594" s="27"/>
      <c r="L594" s="27"/>
    </row>
    <row r="595" ht="15.6" spans="1:12">
      <c r="A595" s="29" t="s">
        <v>131</v>
      </c>
      <c r="B595" s="29" t="s">
        <v>131</v>
      </c>
      <c r="C595" s="29" t="s">
        <v>741</v>
      </c>
      <c r="D595" s="27" t="s">
        <v>11216</v>
      </c>
      <c r="E595" s="27" t="s">
        <v>11217</v>
      </c>
      <c r="F595" s="27"/>
      <c r="G595" s="27"/>
      <c r="H595" s="27"/>
      <c r="I595" s="27"/>
      <c r="J595" s="27"/>
      <c r="K595" s="27"/>
      <c r="L595" s="27"/>
    </row>
    <row r="596" ht="15.6" spans="1:12">
      <c r="A596" s="29" t="s">
        <v>131</v>
      </c>
      <c r="B596" s="29" t="s">
        <v>131</v>
      </c>
      <c r="C596" s="29" t="s">
        <v>742</v>
      </c>
      <c r="D596" s="27" t="s">
        <v>11218</v>
      </c>
      <c r="E596" s="27" t="s">
        <v>11219</v>
      </c>
      <c r="F596" s="27"/>
      <c r="G596" s="27"/>
      <c r="H596" s="27"/>
      <c r="I596" s="27"/>
      <c r="J596" s="27"/>
      <c r="K596" s="27"/>
      <c r="L596" s="27"/>
    </row>
    <row r="597" ht="15.6" spans="1:12">
      <c r="A597" s="29" t="s">
        <v>131</v>
      </c>
      <c r="B597" s="29" t="s">
        <v>131</v>
      </c>
      <c r="C597" s="29" t="s">
        <v>743</v>
      </c>
      <c r="D597" s="27" t="s">
        <v>11220</v>
      </c>
      <c r="E597" s="27" t="s">
        <v>11221</v>
      </c>
      <c r="F597" s="27"/>
      <c r="G597" s="27"/>
      <c r="H597" s="27"/>
      <c r="I597" s="27"/>
      <c r="J597" s="27"/>
      <c r="K597" s="27"/>
      <c r="L597" s="27"/>
    </row>
    <row r="598" ht="15.6" spans="1:12">
      <c r="A598" s="29" t="s">
        <v>131</v>
      </c>
      <c r="B598" s="29" t="s">
        <v>131</v>
      </c>
      <c r="C598" s="29" t="s">
        <v>744</v>
      </c>
      <c r="D598" s="27" t="s">
        <v>11222</v>
      </c>
      <c r="E598" s="27" t="s">
        <v>11223</v>
      </c>
      <c r="F598" s="27"/>
      <c r="G598" s="27"/>
      <c r="H598" s="27"/>
      <c r="I598" s="27"/>
      <c r="J598" s="27"/>
      <c r="K598" s="27"/>
      <c r="L598" s="27"/>
    </row>
    <row r="599" ht="15.6" spans="1:12">
      <c r="A599" s="29" t="s">
        <v>131</v>
      </c>
      <c r="B599" s="29" t="s">
        <v>131</v>
      </c>
      <c r="C599" s="29" t="s">
        <v>745</v>
      </c>
      <c r="D599" s="27" t="s">
        <v>11224</v>
      </c>
      <c r="E599" s="27" t="s">
        <v>11225</v>
      </c>
      <c r="F599" s="27"/>
      <c r="G599" s="27"/>
      <c r="H599" s="27"/>
      <c r="I599" s="27"/>
      <c r="J599" s="27"/>
      <c r="K599" s="27"/>
      <c r="L599" s="27"/>
    </row>
    <row r="600" ht="15.6" spans="1:12">
      <c r="A600" s="29" t="s">
        <v>131</v>
      </c>
      <c r="B600" s="29" t="s">
        <v>131</v>
      </c>
      <c r="C600" s="29" t="s">
        <v>746</v>
      </c>
      <c r="D600" s="27" t="s">
        <v>11226</v>
      </c>
      <c r="E600" s="27" t="s">
        <v>11227</v>
      </c>
      <c r="F600" s="27"/>
      <c r="G600" s="27"/>
      <c r="H600" s="27"/>
      <c r="I600" s="27"/>
      <c r="J600" s="27"/>
      <c r="K600" s="27"/>
      <c r="L600" s="27"/>
    </row>
    <row r="601" ht="15.6" spans="1:12">
      <c r="A601" s="29" t="s">
        <v>131</v>
      </c>
      <c r="B601" s="29" t="s">
        <v>131</v>
      </c>
      <c r="C601" s="29" t="s">
        <v>747</v>
      </c>
      <c r="D601" s="27" t="s">
        <v>11228</v>
      </c>
      <c r="E601" s="27" t="s">
        <v>11229</v>
      </c>
      <c r="F601" s="27"/>
      <c r="G601" s="27"/>
      <c r="H601" s="27"/>
      <c r="I601" s="27"/>
      <c r="J601" s="27"/>
      <c r="K601" s="27"/>
      <c r="L601" s="27"/>
    </row>
    <row r="602" ht="15.6" spans="1:12">
      <c r="A602" s="29" t="s">
        <v>131</v>
      </c>
      <c r="B602" s="29" t="s">
        <v>131</v>
      </c>
      <c r="C602" s="29" t="s">
        <v>748</v>
      </c>
      <c r="D602" s="27" t="s">
        <v>11230</v>
      </c>
      <c r="E602" s="27" t="s">
        <v>11231</v>
      </c>
      <c r="F602" s="27"/>
      <c r="G602" s="27"/>
      <c r="H602" s="27"/>
      <c r="I602" s="27"/>
      <c r="J602" s="27"/>
      <c r="K602" s="27"/>
      <c r="L602" s="27"/>
    </row>
    <row r="603" ht="15.6" spans="1:12">
      <c r="A603" s="29" t="s">
        <v>131</v>
      </c>
      <c r="B603" s="29" t="s">
        <v>131</v>
      </c>
      <c r="C603" s="29" t="s">
        <v>749</v>
      </c>
      <c r="D603" s="27" t="s">
        <v>11232</v>
      </c>
      <c r="E603" s="27" t="s">
        <v>11233</v>
      </c>
      <c r="F603" s="27"/>
      <c r="G603" s="27"/>
      <c r="H603" s="27"/>
      <c r="I603" s="27"/>
      <c r="J603" s="27"/>
      <c r="K603" s="27"/>
      <c r="L603" s="27"/>
    </row>
    <row r="604" ht="15.6" spans="1:12">
      <c r="A604" s="29" t="s">
        <v>562</v>
      </c>
      <c r="B604" s="29" t="s">
        <v>131</v>
      </c>
      <c r="C604" s="29" t="s">
        <v>750</v>
      </c>
      <c r="D604" s="27" t="s">
        <v>11234</v>
      </c>
      <c r="E604" s="27" t="s">
        <v>11235</v>
      </c>
      <c r="F604" s="27"/>
      <c r="G604" s="27"/>
      <c r="H604" s="27"/>
      <c r="I604" s="27"/>
      <c r="J604" s="27"/>
      <c r="K604" s="27"/>
      <c r="L604" s="27"/>
    </row>
    <row r="605" ht="15.6" spans="1:12">
      <c r="A605" s="29" t="s">
        <v>751</v>
      </c>
      <c r="B605" s="29" t="s">
        <v>131</v>
      </c>
      <c r="C605" s="29" t="s">
        <v>752</v>
      </c>
      <c r="D605" s="27" t="s">
        <v>11236</v>
      </c>
      <c r="E605" s="27" t="s">
        <v>11237</v>
      </c>
      <c r="F605" s="27"/>
      <c r="G605" s="27"/>
      <c r="H605" s="27"/>
      <c r="I605" s="27"/>
      <c r="J605" s="27"/>
      <c r="K605" s="27"/>
      <c r="L605" s="27"/>
    </row>
    <row r="606" ht="15.6" spans="1:12">
      <c r="A606" s="29" t="s">
        <v>753</v>
      </c>
      <c r="B606" s="29" t="s">
        <v>131</v>
      </c>
      <c r="C606" s="29" t="s">
        <v>754</v>
      </c>
      <c r="D606" s="27" t="s">
        <v>11238</v>
      </c>
      <c r="E606" s="27" t="s">
        <v>11239</v>
      </c>
      <c r="F606" s="27"/>
      <c r="G606" s="27"/>
      <c r="H606" s="27"/>
      <c r="I606" s="27"/>
      <c r="J606" s="27"/>
      <c r="K606" s="27"/>
      <c r="L606" s="27"/>
    </row>
    <row r="607" ht="15.6" spans="1:12">
      <c r="A607" s="29" t="s">
        <v>640</v>
      </c>
      <c r="B607" s="29" t="s">
        <v>4</v>
      </c>
      <c r="C607" s="29" t="s">
        <v>755</v>
      </c>
      <c r="D607" s="27" t="s">
        <v>11240</v>
      </c>
      <c r="E607" s="27" t="s">
        <v>11241</v>
      </c>
      <c r="F607" s="27"/>
      <c r="G607" s="27"/>
      <c r="H607" s="27"/>
      <c r="I607" s="27"/>
      <c r="J607" s="27"/>
      <c r="K607" s="27"/>
      <c r="L607" s="27"/>
    </row>
    <row r="608" ht="15.6" spans="1:12">
      <c r="A608" s="29" t="s">
        <v>640</v>
      </c>
      <c r="B608" s="29" t="s">
        <v>4</v>
      </c>
      <c r="C608" s="29" t="s">
        <v>756</v>
      </c>
      <c r="D608" s="27" t="s">
        <v>11242</v>
      </c>
      <c r="E608" s="27" t="s">
        <v>11243</v>
      </c>
      <c r="F608" s="27"/>
      <c r="G608" s="27"/>
      <c r="H608" s="27"/>
      <c r="I608" s="27"/>
      <c r="J608" s="27"/>
      <c r="K608" s="27"/>
      <c r="L608" s="27"/>
    </row>
    <row r="609" ht="15.6" spans="1:12">
      <c r="A609" s="29" t="s">
        <v>644</v>
      </c>
      <c r="B609" s="29" t="s">
        <v>4</v>
      </c>
      <c r="C609" s="29" t="s">
        <v>757</v>
      </c>
      <c r="D609" s="27" t="s">
        <v>11244</v>
      </c>
      <c r="E609" s="27" t="s">
        <v>11245</v>
      </c>
      <c r="F609" s="27"/>
      <c r="G609" s="27"/>
      <c r="H609" s="27"/>
      <c r="I609" s="27"/>
      <c r="J609" s="27"/>
      <c r="K609" s="27"/>
      <c r="L609" s="27"/>
    </row>
    <row r="610" ht="15.6" spans="1:12">
      <c r="A610" s="29" t="s">
        <v>564</v>
      </c>
      <c r="B610" s="29" t="s">
        <v>4</v>
      </c>
      <c r="C610" s="29" t="s">
        <v>758</v>
      </c>
      <c r="D610" s="27" t="s">
        <v>11246</v>
      </c>
      <c r="E610" s="27" t="s">
        <v>11247</v>
      </c>
      <c r="F610" s="27"/>
      <c r="G610" s="27"/>
      <c r="H610" s="27"/>
      <c r="I610" s="27"/>
      <c r="J610" s="27"/>
      <c r="K610" s="27"/>
      <c r="L610" s="27"/>
    </row>
    <row r="611" ht="15.6" spans="1:12">
      <c r="A611" s="29" t="s">
        <v>759</v>
      </c>
      <c r="B611" s="29" t="s">
        <v>4</v>
      </c>
      <c r="C611" s="29" t="s">
        <v>760</v>
      </c>
      <c r="D611" s="27" t="s">
        <v>11248</v>
      </c>
      <c r="E611" s="27" t="s">
        <v>11249</v>
      </c>
      <c r="F611" s="27"/>
      <c r="G611" s="27"/>
      <c r="H611" s="27"/>
      <c r="I611" s="27"/>
      <c r="J611" s="27"/>
      <c r="K611" s="27"/>
      <c r="L611" s="27"/>
    </row>
    <row r="612" ht="15.6" spans="1:12">
      <c r="A612" s="29" t="s">
        <v>462</v>
      </c>
      <c r="B612" s="29" t="s">
        <v>132</v>
      </c>
      <c r="C612" s="29" t="s">
        <v>761</v>
      </c>
      <c r="D612" s="27" t="s">
        <v>11250</v>
      </c>
      <c r="E612" s="27" t="s">
        <v>11251</v>
      </c>
      <c r="F612" s="27"/>
      <c r="G612" s="27"/>
      <c r="H612" s="27"/>
      <c r="I612" s="27"/>
      <c r="J612" s="27"/>
      <c r="K612" s="27"/>
      <c r="L612" s="27"/>
    </row>
    <row r="613" ht="15.6" spans="1:12">
      <c r="A613" s="29" t="s">
        <v>462</v>
      </c>
      <c r="B613" s="29" t="s">
        <v>132</v>
      </c>
      <c r="C613" s="29" t="s">
        <v>762</v>
      </c>
      <c r="D613" s="27" t="s">
        <v>11252</v>
      </c>
      <c r="E613" s="27" t="s">
        <v>11253</v>
      </c>
      <c r="F613" s="27"/>
      <c r="G613" s="27"/>
      <c r="H613" s="27"/>
      <c r="I613" s="27"/>
      <c r="J613" s="27"/>
      <c r="K613" s="27"/>
      <c r="L613" s="27"/>
    </row>
    <row r="614" ht="15.6" spans="1:12">
      <c r="A614" s="29" t="s">
        <v>763</v>
      </c>
      <c r="B614" s="29" t="s">
        <v>4</v>
      </c>
      <c r="C614" s="29" t="s">
        <v>764</v>
      </c>
      <c r="D614" s="27" t="s">
        <v>11254</v>
      </c>
      <c r="E614" s="27" t="s">
        <v>11255</v>
      </c>
      <c r="F614" s="27"/>
      <c r="G614" s="27"/>
      <c r="H614" s="27"/>
      <c r="I614" s="27"/>
      <c r="J614" s="27"/>
      <c r="K614" s="27"/>
      <c r="L614" s="27"/>
    </row>
    <row r="615" ht="15.6" spans="1:12">
      <c r="A615" s="29" t="s">
        <v>765</v>
      </c>
      <c r="B615" s="29" t="s">
        <v>4</v>
      </c>
      <c r="C615" s="29" t="s">
        <v>766</v>
      </c>
      <c r="D615" s="27" t="s">
        <v>11256</v>
      </c>
      <c r="E615" s="27" t="s">
        <v>11257</v>
      </c>
      <c r="F615" s="27"/>
      <c r="G615" s="27"/>
      <c r="H615" s="27"/>
      <c r="I615" s="27"/>
      <c r="J615" s="27"/>
      <c r="K615" s="27"/>
      <c r="L615" s="27"/>
    </row>
    <row r="616" ht="15.6" spans="1:12">
      <c r="A616" s="29" t="s">
        <v>767</v>
      </c>
      <c r="B616" s="29" t="s">
        <v>4</v>
      </c>
      <c r="C616" s="29" t="s">
        <v>768</v>
      </c>
      <c r="D616" s="27" t="s">
        <v>11258</v>
      </c>
      <c r="E616" s="27" t="s">
        <v>11259</v>
      </c>
      <c r="F616" s="27"/>
      <c r="G616" s="27"/>
      <c r="H616" s="27"/>
      <c r="I616" s="27"/>
      <c r="J616" s="27"/>
      <c r="K616" s="27"/>
      <c r="L616" s="27"/>
    </row>
    <row r="617" ht="15.6" spans="1:12">
      <c r="A617" s="29" t="s">
        <v>136</v>
      </c>
      <c r="B617" s="29" t="s">
        <v>132</v>
      </c>
      <c r="C617" s="29" t="s">
        <v>769</v>
      </c>
      <c r="D617" s="27" t="s">
        <v>11260</v>
      </c>
      <c r="E617" s="27" t="s">
        <v>11261</v>
      </c>
      <c r="F617" s="27"/>
      <c r="G617" s="27"/>
      <c r="H617" s="27"/>
      <c r="I617" s="27"/>
      <c r="J617" s="27"/>
      <c r="K617" s="27"/>
      <c r="L617" s="27"/>
    </row>
    <row r="618" ht="15.6" spans="1:12">
      <c r="A618" s="29" t="s">
        <v>770</v>
      </c>
      <c r="B618" s="29" t="s">
        <v>132</v>
      </c>
      <c r="C618" s="29" t="s">
        <v>771</v>
      </c>
      <c r="D618" s="27" t="s">
        <v>11262</v>
      </c>
      <c r="E618" s="27" t="s">
        <v>11263</v>
      </c>
      <c r="F618" s="27"/>
      <c r="G618" s="27"/>
      <c r="H618" s="27"/>
      <c r="I618" s="27"/>
      <c r="J618" s="27"/>
      <c r="K618" s="27"/>
      <c r="L618" s="27"/>
    </row>
    <row r="619" ht="15.6" spans="1:12">
      <c r="A619" s="29" t="s">
        <v>610</v>
      </c>
      <c r="B619" s="29" t="s">
        <v>132</v>
      </c>
      <c r="C619" s="29" t="s">
        <v>772</v>
      </c>
      <c r="D619" s="27" t="s">
        <v>11264</v>
      </c>
      <c r="E619" s="27" t="s">
        <v>11265</v>
      </c>
      <c r="F619" s="27"/>
      <c r="G619" s="27"/>
      <c r="H619" s="27"/>
      <c r="I619" s="27"/>
      <c r="J619" s="27"/>
      <c r="K619" s="27"/>
      <c r="L619" s="27"/>
    </row>
    <row r="620" ht="15.6" spans="1:12">
      <c r="A620" s="29" t="s">
        <v>132</v>
      </c>
      <c r="B620" s="29" t="s">
        <v>132</v>
      </c>
      <c r="C620" s="29" t="s">
        <v>773</v>
      </c>
      <c r="D620" s="27" t="s">
        <v>11266</v>
      </c>
      <c r="E620" s="27" t="s">
        <v>11267</v>
      </c>
      <c r="F620" s="27"/>
      <c r="G620" s="27"/>
      <c r="H620" s="27"/>
      <c r="I620" s="27"/>
      <c r="J620" s="27"/>
      <c r="K620" s="27"/>
      <c r="L620" s="27"/>
    </row>
    <row r="621" ht="15.6" spans="1:12">
      <c r="A621" s="29" t="s">
        <v>132</v>
      </c>
      <c r="B621" s="29" t="s">
        <v>132</v>
      </c>
      <c r="C621" s="29" t="s">
        <v>774</v>
      </c>
      <c r="D621" s="27" t="s">
        <v>11268</v>
      </c>
      <c r="E621" s="27" t="s">
        <v>11269</v>
      </c>
      <c r="F621" s="27"/>
      <c r="G621" s="27"/>
      <c r="H621" s="27"/>
      <c r="I621" s="27"/>
      <c r="J621" s="27"/>
      <c r="K621" s="27"/>
      <c r="L621" s="27"/>
    </row>
    <row r="622" ht="15.6" spans="1:12">
      <c r="A622" s="29" t="s">
        <v>132</v>
      </c>
      <c r="B622" s="29" t="s">
        <v>132</v>
      </c>
      <c r="C622" s="29" t="s">
        <v>775</v>
      </c>
      <c r="D622" s="27" t="s">
        <v>11270</v>
      </c>
      <c r="E622" s="27" t="s">
        <v>11271</v>
      </c>
      <c r="F622" s="27"/>
      <c r="G622" s="27"/>
      <c r="H622" s="27"/>
      <c r="I622" s="27"/>
      <c r="J622" s="27"/>
      <c r="K622" s="27"/>
      <c r="L622" s="27"/>
    </row>
    <row r="623" ht="15.6" spans="1:12">
      <c r="A623" s="29" t="s">
        <v>132</v>
      </c>
      <c r="B623" s="29" t="s">
        <v>132</v>
      </c>
      <c r="C623" s="29" t="s">
        <v>776</v>
      </c>
      <c r="D623" s="27" t="s">
        <v>11272</v>
      </c>
      <c r="E623" s="27" t="s">
        <v>11273</v>
      </c>
      <c r="F623" s="27"/>
      <c r="G623" s="27"/>
      <c r="H623" s="27"/>
      <c r="I623" s="27"/>
      <c r="J623" s="27"/>
      <c r="K623" s="27"/>
      <c r="L623" s="27"/>
    </row>
    <row r="624" ht="15.6" spans="1:12">
      <c r="A624" s="29" t="s">
        <v>410</v>
      </c>
      <c r="B624" s="29" t="s">
        <v>132</v>
      </c>
      <c r="C624" s="29" t="s">
        <v>777</v>
      </c>
      <c r="D624" s="27" t="s">
        <v>11274</v>
      </c>
      <c r="E624" s="27" t="s">
        <v>11275</v>
      </c>
      <c r="F624" s="27"/>
      <c r="G624" s="27"/>
      <c r="H624" s="27"/>
      <c r="I624" s="27"/>
      <c r="J624" s="27"/>
      <c r="K624" s="27"/>
      <c r="L624" s="27"/>
    </row>
    <row r="625" ht="15.6" spans="1:12">
      <c r="A625" s="29" t="s">
        <v>410</v>
      </c>
      <c r="B625" s="29" t="s">
        <v>132</v>
      </c>
      <c r="C625" s="29" t="s">
        <v>778</v>
      </c>
      <c r="D625" s="27" t="s">
        <v>11276</v>
      </c>
      <c r="E625" s="27" t="s">
        <v>11277</v>
      </c>
      <c r="F625" s="27"/>
      <c r="G625" s="27"/>
      <c r="H625" s="27"/>
      <c r="I625" s="27"/>
      <c r="J625" s="27"/>
      <c r="K625" s="27"/>
      <c r="L625" s="27"/>
    </row>
    <row r="626" ht="15.6" spans="1:12">
      <c r="A626" s="29" t="s">
        <v>410</v>
      </c>
      <c r="B626" s="29" t="s">
        <v>132</v>
      </c>
      <c r="C626" s="29" t="s">
        <v>779</v>
      </c>
      <c r="D626" s="27" t="s">
        <v>11278</v>
      </c>
      <c r="E626" s="27" t="s">
        <v>11279</v>
      </c>
      <c r="F626" s="27"/>
      <c r="G626" s="27"/>
      <c r="H626" s="27"/>
      <c r="I626" s="27"/>
      <c r="J626" s="27"/>
      <c r="K626" s="27"/>
      <c r="L626" s="27"/>
    </row>
    <row r="627" ht="15.6" spans="1:12">
      <c r="A627" s="29" t="s">
        <v>226</v>
      </c>
      <c r="B627" s="29" t="s">
        <v>101</v>
      </c>
      <c r="C627" s="29" t="s">
        <v>780</v>
      </c>
      <c r="D627" s="27" t="s">
        <v>11280</v>
      </c>
      <c r="E627" s="27" t="s">
        <v>11281</v>
      </c>
      <c r="F627" s="27"/>
      <c r="G627" s="27"/>
      <c r="H627" s="27"/>
      <c r="I627" s="27"/>
      <c r="J627" s="27"/>
      <c r="K627" s="27"/>
      <c r="L627" s="27"/>
    </row>
    <row r="628" ht="15.6" spans="1:12">
      <c r="A628" s="29" t="s">
        <v>226</v>
      </c>
      <c r="B628" s="29" t="s">
        <v>101</v>
      </c>
      <c r="C628" s="29" t="s">
        <v>781</v>
      </c>
      <c r="D628" s="27" t="s">
        <v>11282</v>
      </c>
      <c r="E628" s="27" t="s">
        <v>11283</v>
      </c>
      <c r="F628" s="27"/>
      <c r="G628" s="27"/>
      <c r="H628" s="27"/>
      <c r="I628" s="27"/>
      <c r="J628" s="27"/>
      <c r="K628" s="27"/>
      <c r="L628" s="27"/>
    </row>
    <row r="629" ht="15.6" spans="1:12">
      <c r="A629" s="29" t="s">
        <v>226</v>
      </c>
      <c r="B629" s="29" t="s">
        <v>101</v>
      </c>
      <c r="C629" s="29" t="s">
        <v>782</v>
      </c>
      <c r="D629" s="27" t="s">
        <v>11284</v>
      </c>
      <c r="E629" s="27" t="s">
        <v>11285</v>
      </c>
      <c r="F629" s="27"/>
      <c r="G629" s="27"/>
      <c r="H629" s="27"/>
      <c r="I629" s="27"/>
      <c r="J629" s="27"/>
      <c r="K629" s="27"/>
      <c r="L629" s="27"/>
    </row>
    <row r="630" ht="15.6" spans="1:12">
      <c r="A630" s="29" t="s">
        <v>226</v>
      </c>
      <c r="B630" s="29" t="s">
        <v>101</v>
      </c>
      <c r="C630" s="29" t="s">
        <v>783</v>
      </c>
      <c r="D630" s="27" t="s">
        <v>11286</v>
      </c>
      <c r="E630" s="27" t="s">
        <v>11287</v>
      </c>
      <c r="F630" s="27"/>
      <c r="G630" s="27"/>
      <c r="H630" s="27"/>
      <c r="I630" s="27"/>
      <c r="J630" s="27"/>
      <c r="K630" s="27"/>
      <c r="L630" s="27"/>
    </row>
    <row r="631" ht="15.6" spans="1:12">
      <c r="A631" s="29" t="s">
        <v>226</v>
      </c>
      <c r="B631" s="29" t="s">
        <v>101</v>
      </c>
      <c r="C631" s="29" t="s">
        <v>784</v>
      </c>
      <c r="D631" s="27" t="s">
        <v>11288</v>
      </c>
      <c r="E631" s="27" t="s">
        <v>11289</v>
      </c>
      <c r="F631" s="27"/>
      <c r="G631" s="27"/>
      <c r="H631" s="27"/>
      <c r="I631" s="27"/>
      <c r="J631" s="27"/>
      <c r="K631" s="27"/>
      <c r="L631" s="27"/>
    </row>
    <row r="632" ht="15.6" spans="1:12">
      <c r="A632" s="29" t="s">
        <v>226</v>
      </c>
      <c r="B632" s="29" t="s">
        <v>101</v>
      </c>
      <c r="C632" s="29" t="s">
        <v>785</v>
      </c>
      <c r="D632" s="27" t="s">
        <v>11290</v>
      </c>
      <c r="E632" s="27" t="s">
        <v>11291</v>
      </c>
      <c r="F632" s="27"/>
      <c r="G632" s="27"/>
      <c r="H632" s="27"/>
      <c r="I632" s="27"/>
      <c r="J632" s="27"/>
      <c r="K632" s="27"/>
      <c r="L632" s="27"/>
    </row>
    <row r="633" ht="15.6" spans="1:12">
      <c r="A633" s="29" t="s">
        <v>46</v>
      </c>
      <c r="B633" s="29" t="s">
        <v>22</v>
      </c>
      <c r="C633" s="29" t="s">
        <v>786</v>
      </c>
      <c r="D633" s="27" t="s">
        <v>11292</v>
      </c>
      <c r="E633" s="27" t="s">
        <v>11293</v>
      </c>
      <c r="F633" s="27"/>
      <c r="G633" s="27"/>
      <c r="H633" s="27"/>
      <c r="I633" s="27"/>
      <c r="J633" s="27"/>
      <c r="K633" s="27"/>
      <c r="L633" s="27"/>
    </row>
    <row r="634" ht="15.6" spans="1:12">
      <c r="A634" s="29" t="s">
        <v>46</v>
      </c>
      <c r="B634" s="29" t="s">
        <v>22</v>
      </c>
      <c r="C634" s="29" t="s">
        <v>787</v>
      </c>
      <c r="D634" s="27" t="s">
        <v>11294</v>
      </c>
      <c r="E634" s="27" t="s">
        <v>11295</v>
      </c>
      <c r="F634" s="27"/>
      <c r="G634" s="27"/>
      <c r="H634" s="27"/>
      <c r="I634" s="27"/>
      <c r="J634" s="27"/>
      <c r="K634" s="27"/>
      <c r="L634" s="27"/>
    </row>
    <row r="635" ht="15.6" spans="1:12">
      <c r="A635" s="29" t="s">
        <v>46</v>
      </c>
      <c r="B635" s="29" t="s">
        <v>22</v>
      </c>
      <c r="C635" s="29" t="s">
        <v>788</v>
      </c>
      <c r="D635" s="27" t="s">
        <v>11296</v>
      </c>
      <c r="E635" s="27" t="s">
        <v>11297</v>
      </c>
      <c r="F635" s="27"/>
      <c r="G635" s="27"/>
      <c r="H635" s="27"/>
      <c r="I635" s="27"/>
      <c r="J635" s="27"/>
      <c r="K635" s="27"/>
      <c r="L635" s="27"/>
    </row>
    <row r="636" ht="15.6" spans="1:12">
      <c r="A636" s="29" t="s">
        <v>226</v>
      </c>
      <c r="B636" s="29" t="s">
        <v>101</v>
      </c>
      <c r="C636" s="29" t="s">
        <v>789</v>
      </c>
      <c r="D636" s="27" t="s">
        <v>11298</v>
      </c>
      <c r="E636" s="27" t="s">
        <v>11299</v>
      </c>
      <c r="F636" s="27"/>
      <c r="G636" s="27"/>
      <c r="H636" s="27"/>
      <c r="I636" s="27"/>
      <c r="J636" s="27"/>
      <c r="K636" s="27"/>
      <c r="L636" s="27"/>
    </row>
    <row r="637" ht="15.6" spans="1:12">
      <c r="A637" s="29" t="s">
        <v>226</v>
      </c>
      <c r="B637" s="29" t="s">
        <v>101</v>
      </c>
      <c r="C637" s="29" t="s">
        <v>790</v>
      </c>
      <c r="D637" s="27" t="s">
        <v>11300</v>
      </c>
      <c r="E637" s="27" t="s">
        <v>11301</v>
      </c>
      <c r="F637" s="27"/>
      <c r="G637" s="27"/>
      <c r="H637" s="27"/>
      <c r="I637" s="27"/>
      <c r="J637" s="27"/>
      <c r="K637" s="27"/>
      <c r="L637" s="27"/>
    </row>
    <row r="638" ht="15.6" spans="1:12">
      <c r="A638" s="29" t="s">
        <v>136</v>
      </c>
      <c r="B638" s="29" t="s">
        <v>132</v>
      </c>
      <c r="C638" s="29" t="s">
        <v>791</v>
      </c>
      <c r="D638" s="27" t="s">
        <v>11302</v>
      </c>
      <c r="E638" s="27" t="s">
        <v>11303</v>
      </c>
      <c r="F638" s="27"/>
      <c r="G638" s="27"/>
      <c r="H638" s="27"/>
      <c r="I638" s="27"/>
      <c r="J638" s="27"/>
      <c r="K638" s="27"/>
      <c r="L638" s="27"/>
    </row>
    <row r="639" ht="15.6" spans="1:12">
      <c r="A639" s="29" t="s">
        <v>136</v>
      </c>
      <c r="B639" s="29" t="s">
        <v>132</v>
      </c>
      <c r="C639" s="29" t="s">
        <v>792</v>
      </c>
      <c r="D639" s="27" t="s">
        <v>11304</v>
      </c>
      <c r="E639" s="27" t="s">
        <v>11305</v>
      </c>
      <c r="F639" s="27"/>
      <c r="G639" s="27"/>
      <c r="H639" s="27"/>
      <c r="I639" s="27"/>
      <c r="J639" s="27"/>
      <c r="K639" s="27"/>
      <c r="L639" s="27"/>
    </row>
    <row r="640" ht="15.6" spans="1:12">
      <c r="A640" s="29" t="s">
        <v>131</v>
      </c>
      <c r="B640" s="29" t="s">
        <v>132</v>
      </c>
      <c r="C640" s="29" t="s">
        <v>793</v>
      </c>
      <c r="D640" s="27" t="s">
        <v>11306</v>
      </c>
      <c r="E640" s="27" t="s">
        <v>11307</v>
      </c>
      <c r="F640" s="27"/>
      <c r="G640" s="27"/>
      <c r="H640" s="27"/>
      <c r="I640" s="27"/>
      <c r="J640" s="27"/>
      <c r="K640" s="27"/>
      <c r="L640" s="27"/>
    </row>
    <row r="641" ht="15.6" spans="1:12">
      <c r="A641" s="29" t="s">
        <v>131</v>
      </c>
      <c r="B641" s="29" t="s">
        <v>132</v>
      </c>
      <c r="C641" s="29" t="s">
        <v>794</v>
      </c>
      <c r="D641" s="27" t="s">
        <v>11308</v>
      </c>
      <c r="E641" s="27" t="s">
        <v>11309</v>
      </c>
      <c r="F641" s="27"/>
      <c r="G641" s="27"/>
      <c r="H641" s="27"/>
      <c r="I641" s="27"/>
      <c r="J641" s="27"/>
      <c r="K641" s="27"/>
      <c r="L641" s="27"/>
    </row>
    <row r="642" ht="15.6" spans="1:12">
      <c r="A642" s="29" t="s">
        <v>131</v>
      </c>
      <c r="B642" s="29" t="s">
        <v>132</v>
      </c>
      <c r="C642" s="29" t="s">
        <v>795</v>
      </c>
      <c r="D642" s="27" t="s">
        <v>11310</v>
      </c>
      <c r="E642" s="27" t="s">
        <v>11311</v>
      </c>
      <c r="F642" s="27"/>
      <c r="G642" s="27"/>
      <c r="H642" s="27"/>
      <c r="I642" s="27"/>
      <c r="J642" s="27"/>
      <c r="K642" s="27"/>
      <c r="L642" s="27"/>
    </row>
    <row r="643" ht="15.6" spans="1:12">
      <c r="A643" s="29" t="s">
        <v>462</v>
      </c>
      <c r="B643" s="29" t="s">
        <v>132</v>
      </c>
      <c r="C643" s="29" t="s">
        <v>796</v>
      </c>
      <c r="D643" s="27" t="s">
        <v>11312</v>
      </c>
      <c r="E643" s="27" t="s">
        <v>11313</v>
      </c>
      <c r="F643" s="27"/>
      <c r="G643" s="27"/>
      <c r="H643" s="27"/>
      <c r="I643" s="27"/>
      <c r="J643" s="27"/>
      <c r="K643" s="27"/>
      <c r="L643" s="27"/>
    </row>
    <row r="644" ht="15.6" spans="1:12">
      <c r="A644" s="29" t="s">
        <v>462</v>
      </c>
      <c r="B644" s="29" t="s">
        <v>132</v>
      </c>
      <c r="C644" s="29" t="s">
        <v>797</v>
      </c>
      <c r="D644" s="27" t="s">
        <v>11314</v>
      </c>
      <c r="E644" s="27" t="s">
        <v>11315</v>
      </c>
      <c r="F644" s="27"/>
      <c r="G644" s="27"/>
      <c r="H644" s="27"/>
      <c r="I644" s="27"/>
      <c r="J644" s="27"/>
      <c r="K644" s="27"/>
      <c r="L644" s="27"/>
    </row>
    <row r="645" ht="15.6" spans="1:12">
      <c r="A645" s="29" t="s">
        <v>497</v>
      </c>
      <c r="B645" s="29" t="s">
        <v>101</v>
      </c>
      <c r="C645" s="29" t="s">
        <v>798</v>
      </c>
      <c r="D645" s="27" t="s">
        <v>11316</v>
      </c>
      <c r="E645" s="27" t="s">
        <v>11317</v>
      </c>
      <c r="F645" s="27"/>
      <c r="G645" s="27"/>
      <c r="H645" s="27"/>
      <c r="I645" s="27"/>
      <c r="J645" s="27"/>
      <c r="K645" s="27"/>
      <c r="L645" s="27"/>
    </row>
    <row r="646" ht="15.6" spans="1:12">
      <c r="A646" s="29" t="s">
        <v>497</v>
      </c>
      <c r="B646" s="29" t="s">
        <v>101</v>
      </c>
      <c r="C646" s="29" t="s">
        <v>799</v>
      </c>
      <c r="D646" s="27" t="s">
        <v>11318</v>
      </c>
      <c r="E646" s="27" t="s">
        <v>11319</v>
      </c>
      <c r="F646" s="27"/>
      <c r="G646" s="27"/>
      <c r="H646" s="27"/>
      <c r="I646" s="27"/>
      <c r="J646" s="27"/>
      <c r="K646" s="27"/>
      <c r="L646" s="27"/>
    </row>
    <row r="647" ht="15.6" spans="1:12">
      <c r="A647" s="29" t="s">
        <v>324</v>
      </c>
      <c r="B647" s="29" t="s">
        <v>101</v>
      </c>
      <c r="C647" s="29" t="s">
        <v>800</v>
      </c>
      <c r="D647" s="27" t="s">
        <v>11320</v>
      </c>
      <c r="E647" s="27" t="s">
        <v>11321</v>
      </c>
      <c r="F647" s="27"/>
      <c r="G647" s="27"/>
      <c r="H647" s="27"/>
      <c r="I647" s="27"/>
      <c r="J647" s="27"/>
      <c r="K647" s="27"/>
      <c r="L647" s="27"/>
    </row>
    <row r="648" ht="15.6" spans="1:12">
      <c r="A648" s="29" t="s">
        <v>226</v>
      </c>
      <c r="B648" s="29" t="s">
        <v>101</v>
      </c>
      <c r="C648" s="29" t="s">
        <v>801</v>
      </c>
      <c r="D648" s="27" t="s">
        <v>11322</v>
      </c>
      <c r="E648" s="27" t="s">
        <v>11323</v>
      </c>
      <c r="F648" s="27"/>
      <c r="G648" s="27"/>
      <c r="H648" s="27"/>
      <c r="I648" s="27"/>
      <c r="J648" s="27"/>
      <c r="K648" s="27"/>
      <c r="L648" s="27"/>
    </row>
    <row r="649" ht="15.6" spans="1:12">
      <c r="A649" s="29" t="s">
        <v>226</v>
      </c>
      <c r="B649" s="29" t="s">
        <v>101</v>
      </c>
      <c r="C649" s="29" t="s">
        <v>802</v>
      </c>
      <c r="D649" s="27" t="s">
        <v>11324</v>
      </c>
      <c r="E649" s="27" t="s">
        <v>11325</v>
      </c>
      <c r="F649" s="27"/>
      <c r="G649" s="27"/>
      <c r="H649" s="27"/>
      <c r="I649" s="27"/>
      <c r="J649" s="27"/>
      <c r="K649" s="27"/>
      <c r="L649" s="27"/>
    </row>
    <row r="650" ht="15.6" spans="1:12">
      <c r="A650" s="29" t="s">
        <v>462</v>
      </c>
      <c r="B650" s="29" t="s">
        <v>132</v>
      </c>
      <c r="C650" s="29" t="s">
        <v>803</v>
      </c>
      <c r="D650" s="27" t="s">
        <v>11326</v>
      </c>
      <c r="E650" s="27" t="s">
        <v>11327</v>
      </c>
      <c r="F650" s="27"/>
      <c r="G650" s="27"/>
      <c r="H650" s="27"/>
      <c r="I650" s="27"/>
      <c r="J650" s="27"/>
      <c r="K650" s="27"/>
      <c r="L650" s="27"/>
    </row>
    <row r="651" ht="15.6" spans="1:12">
      <c r="A651" s="29" t="s">
        <v>132</v>
      </c>
      <c r="B651" s="29" t="s">
        <v>132</v>
      </c>
      <c r="C651" s="29" t="s">
        <v>804</v>
      </c>
      <c r="D651" s="27" t="s">
        <v>11328</v>
      </c>
      <c r="E651" s="27" t="s">
        <v>11329</v>
      </c>
      <c r="F651" s="27"/>
      <c r="G651" s="27"/>
      <c r="H651" s="27"/>
      <c r="I651" s="27"/>
      <c r="J651" s="27"/>
      <c r="K651" s="27"/>
      <c r="L651" s="27"/>
    </row>
    <row r="652" ht="15.6" spans="1:12">
      <c r="A652" s="29" t="s">
        <v>462</v>
      </c>
      <c r="B652" s="29" t="s">
        <v>132</v>
      </c>
      <c r="C652" s="29" t="s">
        <v>805</v>
      </c>
      <c r="D652" s="27" t="s">
        <v>11330</v>
      </c>
      <c r="E652" s="27" t="s">
        <v>11331</v>
      </c>
      <c r="F652" s="27"/>
      <c r="G652" s="27"/>
      <c r="H652" s="27"/>
      <c r="I652" s="27"/>
      <c r="J652" s="27"/>
      <c r="K652" s="27"/>
      <c r="L652" s="27"/>
    </row>
    <row r="653" ht="15.6" spans="1:12">
      <c r="A653" s="29" t="s">
        <v>131</v>
      </c>
      <c r="B653" s="29" t="s">
        <v>131</v>
      </c>
      <c r="C653" s="29" t="s">
        <v>806</v>
      </c>
      <c r="D653" s="27" t="s">
        <v>11332</v>
      </c>
      <c r="E653" s="27" t="s">
        <v>11333</v>
      </c>
      <c r="F653" s="27"/>
      <c r="G653" s="27"/>
      <c r="H653" s="27"/>
      <c r="I653" s="27"/>
      <c r="J653" s="27"/>
      <c r="K653" s="27"/>
      <c r="L653" s="27"/>
    </row>
    <row r="654" ht="15.6" spans="1:12">
      <c r="A654" s="29" t="s">
        <v>131</v>
      </c>
      <c r="B654" s="29" t="s">
        <v>131</v>
      </c>
      <c r="C654" s="29" t="s">
        <v>807</v>
      </c>
      <c r="D654" s="27" t="s">
        <v>11334</v>
      </c>
      <c r="E654" s="27" t="s">
        <v>11335</v>
      </c>
      <c r="F654" s="27"/>
      <c r="G654" s="27"/>
      <c r="H654" s="27"/>
      <c r="I654" s="27"/>
      <c r="J654" s="27"/>
      <c r="K654" s="27"/>
      <c r="L654" s="27"/>
    </row>
    <row r="655" ht="15.6" spans="1:12">
      <c r="A655" s="29" t="s">
        <v>131</v>
      </c>
      <c r="B655" s="29" t="s">
        <v>131</v>
      </c>
      <c r="C655" s="29" t="s">
        <v>808</v>
      </c>
      <c r="D655" s="27" t="s">
        <v>11336</v>
      </c>
      <c r="E655" s="27" t="s">
        <v>11337</v>
      </c>
      <c r="F655" s="27"/>
      <c r="G655" s="27"/>
      <c r="H655" s="27"/>
      <c r="I655" s="27"/>
      <c r="J655" s="27"/>
      <c r="K655" s="27"/>
      <c r="L655" s="27"/>
    </row>
    <row r="656" ht="15.6" spans="1:12">
      <c r="A656" s="29" t="s">
        <v>131</v>
      </c>
      <c r="B656" s="29" t="s">
        <v>131</v>
      </c>
      <c r="C656" s="29" t="s">
        <v>809</v>
      </c>
      <c r="D656" s="27" t="s">
        <v>11338</v>
      </c>
      <c r="E656" s="27" t="s">
        <v>11339</v>
      </c>
      <c r="F656" s="27"/>
      <c r="G656" s="27"/>
      <c r="H656" s="27"/>
      <c r="I656" s="27"/>
      <c r="J656" s="27"/>
      <c r="K656" s="27"/>
      <c r="L656" s="27"/>
    </row>
    <row r="657" ht="15.6" spans="1:12">
      <c r="A657" s="29" t="s">
        <v>131</v>
      </c>
      <c r="B657" s="29" t="s">
        <v>131</v>
      </c>
      <c r="C657" s="29" t="s">
        <v>810</v>
      </c>
      <c r="D657" s="27" t="s">
        <v>11340</v>
      </c>
      <c r="E657" s="27" t="s">
        <v>11341</v>
      </c>
      <c r="F657" s="27"/>
      <c r="G657" s="27"/>
      <c r="H657" s="27"/>
      <c r="I657" s="27"/>
      <c r="J657" s="27"/>
      <c r="K657" s="27"/>
      <c r="L657" s="27"/>
    </row>
    <row r="658" ht="15.6" spans="1:12">
      <c r="A658" s="29" t="s">
        <v>131</v>
      </c>
      <c r="B658" s="29" t="s">
        <v>131</v>
      </c>
      <c r="C658" s="29" t="s">
        <v>811</v>
      </c>
      <c r="D658" s="27" t="s">
        <v>11342</v>
      </c>
      <c r="E658" s="27" t="s">
        <v>11343</v>
      </c>
      <c r="F658" s="27"/>
      <c r="G658" s="27"/>
      <c r="H658" s="27"/>
      <c r="I658" s="27"/>
      <c r="J658" s="27"/>
      <c r="K658" s="27"/>
      <c r="L658" s="27"/>
    </row>
    <row r="659" ht="15.6" spans="1:12">
      <c r="A659" s="29" t="s">
        <v>131</v>
      </c>
      <c r="B659" s="29" t="s">
        <v>131</v>
      </c>
      <c r="C659" s="29" t="s">
        <v>812</v>
      </c>
      <c r="D659" s="27" t="s">
        <v>11344</v>
      </c>
      <c r="E659" s="27" t="s">
        <v>11345</v>
      </c>
      <c r="F659" s="27"/>
      <c r="G659" s="27"/>
      <c r="H659" s="27"/>
      <c r="I659" s="27"/>
      <c r="J659" s="27"/>
      <c r="K659" s="27"/>
      <c r="L659" s="27"/>
    </row>
    <row r="660" ht="15.6" spans="1:12">
      <c r="A660" s="29" t="s">
        <v>131</v>
      </c>
      <c r="B660" s="29" t="s">
        <v>131</v>
      </c>
      <c r="C660" s="29" t="s">
        <v>813</v>
      </c>
      <c r="D660" s="27" t="s">
        <v>11346</v>
      </c>
      <c r="E660" s="27" t="s">
        <v>11347</v>
      </c>
      <c r="F660" s="27"/>
      <c r="G660" s="27"/>
      <c r="H660" s="27"/>
      <c r="I660" s="27"/>
      <c r="J660" s="27"/>
      <c r="K660" s="27"/>
      <c r="L660" s="27"/>
    </row>
    <row r="661" ht="15.6" spans="1:12">
      <c r="A661" s="29" t="s">
        <v>131</v>
      </c>
      <c r="B661" s="29" t="s">
        <v>131</v>
      </c>
      <c r="C661" s="29" t="s">
        <v>814</v>
      </c>
      <c r="D661" s="27" t="s">
        <v>11348</v>
      </c>
      <c r="E661" s="27" t="s">
        <v>11349</v>
      </c>
      <c r="F661" s="27"/>
      <c r="G661" s="27"/>
      <c r="H661" s="27"/>
      <c r="I661" s="27"/>
      <c r="J661" s="27"/>
      <c r="K661" s="27"/>
      <c r="L661" s="27"/>
    </row>
    <row r="662" ht="15.6" spans="1:12">
      <c r="A662" s="29" t="s">
        <v>131</v>
      </c>
      <c r="B662" s="29" t="s">
        <v>131</v>
      </c>
      <c r="C662" s="29" t="s">
        <v>815</v>
      </c>
      <c r="D662" s="27" t="s">
        <v>11350</v>
      </c>
      <c r="E662" s="27" t="s">
        <v>11351</v>
      </c>
      <c r="F662" s="27"/>
      <c r="G662" s="27"/>
      <c r="H662" s="27"/>
      <c r="I662" s="27"/>
      <c r="J662" s="27"/>
      <c r="K662" s="27"/>
      <c r="L662" s="27"/>
    </row>
    <row r="663" ht="15.6" spans="1:12">
      <c r="A663" s="29" t="s">
        <v>131</v>
      </c>
      <c r="B663" s="29" t="s">
        <v>131</v>
      </c>
      <c r="C663" s="29" t="s">
        <v>816</v>
      </c>
      <c r="D663" s="27" t="s">
        <v>11352</v>
      </c>
      <c r="E663" s="27" t="s">
        <v>11353</v>
      </c>
      <c r="F663" s="27"/>
      <c r="G663" s="27"/>
      <c r="H663" s="27"/>
      <c r="I663" s="27"/>
      <c r="J663" s="27"/>
      <c r="K663" s="27"/>
      <c r="L663" s="27"/>
    </row>
    <row r="664" ht="15.6" spans="1:12">
      <c r="A664" s="29" t="s">
        <v>131</v>
      </c>
      <c r="B664" s="29" t="s">
        <v>131</v>
      </c>
      <c r="C664" s="29" t="s">
        <v>817</v>
      </c>
      <c r="D664" s="27" t="s">
        <v>11354</v>
      </c>
      <c r="E664" s="27" t="s">
        <v>11355</v>
      </c>
      <c r="F664" s="27"/>
      <c r="G664" s="27"/>
      <c r="H664" s="27"/>
      <c r="I664" s="27"/>
      <c r="J664" s="27"/>
      <c r="K664" s="27"/>
      <c r="L664" s="27"/>
    </row>
    <row r="665" ht="15.6" spans="1:12">
      <c r="A665" s="29" t="s">
        <v>818</v>
      </c>
      <c r="B665" s="29" t="s">
        <v>131</v>
      </c>
      <c r="C665" s="29" t="s">
        <v>819</v>
      </c>
      <c r="D665" s="27" t="s">
        <v>11356</v>
      </c>
      <c r="E665" s="27" t="s">
        <v>11357</v>
      </c>
      <c r="F665" s="27"/>
      <c r="G665" s="27"/>
      <c r="H665" s="27"/>
      <c r="I665" s="27"/>
      <c r="J665" s="27"/>
      <c r="K665" s="27"/>
      <c r="L665" s="27"/>
    </row>
    <row r="666" ht="15.6" spans="1:12">
      <c r="A666" s="29" t="s">
        <v>820</v>
      </c>
      <c r="B666" s="29" t="s">
        <v>131</v>
      </c>
      <c r="C666" s="29" t="s">
        <v>821</v>
      </c>
      <c r="D666" s="27" t="s">
        <v>11358</v>
      </c>
      <c r="E666" s="27" t="s">
        <v>11359</v>
      </c>
      <c r="F666" s="27"/>
      <c r="G666" s="27"/>
      <c r="H666" s="27"/>
      <c r="I666" s="27"/>
      <c r="J666" s="27"/>
      <c r="K666" s="27"/>
      <c r="L666" s="27"/>
    </row>
    <row r="667" ht="15.6" spans="1:12">
      <c r="A667" s="29" t="s">
        <v>822</v>
      </c>
      <c r="B667" s="29" t="s">
        <v>4</v>
      </c>
      <c r="C667" s="29" t="s">
        <v>823</v>
      </c>
      <c r="D667" s="27" t="s">
        <v>11360</v>
      </c>
      <c r="E667" s="27" t="s">
        <v>11361</v>
      </c>
      <c r="F667" s="27"/>
      <c r="G667" s="27"/>
      <c r="H667" s="27"/>
      <c r="I667" s="27"/>
      <c r="J667" s="27"/>
      <c r="K667" s="27"/>
      <c r="L667" s="27"/>
    </row>
    <row r="668" ht="15.6" spans="1:12">
      <c r="A668" s="29" t="s">
        <v>638</v>
      </c>
      <c r="B668" s="29" t="s">
        <v>4</v>
      </c>
      <c r="C668" s="29" t="s">
        <v>824</v>
      </c>
      <c r="D668" s="27" t="s">
        <v>11362</v>
      </c>
      <c r="E668" s="27" t="s">
        <v>11363</v>
      </c>
      <c r="F668" s="27"/>
      <c r="G668" s="27"/>
      <c r="H668" s="27"/>
      <c r="I668" s="27"/>
      <c r="J668" s="27"/>
      <c r="K668" s="27"/>
      <c r="L668" s="27"/>
    </row>
    <row r="669" ht="15.6" spans="1:12">
      <c r="A669" s="29" t="s">
        <v>638</v>
      </c>
      <c r="B669" s="29" t="s">
        <v>4</v>
      </c>
      <c r="C669" s="29" t="s">
        <v>825</v>
      </c>
      <c r="D669" s="27" t="s">
        <v>11364</v>
      </c>
      <c r="E669" s="27" t="s">
        <v>11365</v>
      </c>
      <c r="F669" s="27"/>
      <c r="G669" s="27"/>
      <c r="H669" s="27"/>
      <c r="I669" s="27"/>
      <c r="J669" s="27"/>
      <c r="K669" s="27"/>
      <c r="L669" s="27"/>
    </row>
    <row r="670" ht="15.6" spans="1:12">
      <c r="A670" s="29" t="s">
        <v>661</v>
      </c>
      <c r="B670" s="29" t="s">
        <v>4</v>
      </c>
      <c r="C670" s="29" t="s">
        <v>826</v>
      </c>
      <c r="D670" s="27" t="s">
        <v>11366</v>
      </c>
      <c r="E670" s="27" t="s">
        <v>11367</v>
      </c>
      <c r="F670" s="27"/>
      <c r="G670" s="27"/>
      <c r="H670" s="27"/>
      <c r="I670" s="27"/>
      <c r="J670" s="27"/>
      <c r="K670" s="27"/>
      <c r="L670" s="27"/>
    </row>
    <row r="671" ht="15.6" spans="1:12">
      <c r="A671" s="29" t="s">
        <v>437</v>
      </c>
      <c r="B671" s="29" t="s">
        <v>4</v>
      </c>
      <c r="C671" s="29" t="s">
        <v>827</v>
      </c>
      <c r="D671" s="27" t="s">
        <v>11368</v>
      </c>
      <c r="E671" s="27" t="s">
        <v>11369</v>
      </c>
      <c r="F671" s="27"/>
      <c r="G671" s="27"/>
      <c r="H671" s="27"/>
      <c r="I671" s="27"/>
      <c r="J671" s="27"/>
      <c r="K671" s="27"/>
      <c r="L671" s="27"/>
    </row>
    <row r="672" ht="15.6" spans="1:12">
      <c r="A672" s="29" t="s">
        <v>437</v>
      </c>
      <c r="B672" s="29" t="s">
        <v>4</v>
      </c>
      <c r="C672" s="29" t="s">
        <v>828</v>
      </c>
      <c r="D672" s="27" t="s">
        <v>11370</v>
      </c>
      <c r="E672" s="27" t="s">
        <v>11371</v>
      </c>
      <c r="F672" s="27"/>
      <c r="G672" s="27"/>
      <c r="H672" s="27"/>
      <c r="I672" s="27"/>
      <c r="J672" s="27"/>
      <c r="K672" s="27"/>
      <c r="L672" s="27"/>
    </row>
    <row r="673" ht="15.6" spans="1:12">
      <c r="A673" s="29" t="s">
        <v>672</v>
      </c>
      <c r="B673" s="29" t="s">
        <v>4</v>
      </c>
      <c r="C673" s="29" t="s">
        <v>829</v>
      </c>
      <c r="D673" s="27" t="s">
        <v>11372</v>
      </c>
      <c r="E673" s="27" t="s">
        <v>11373</v>
      </c>
      <c r="F673" s="27"/>
      <c r="G673" s="27"/>
      <c r="H673" s="27"/>
      <c r="I673" s="27"/>
      <c r="J673" s="27"/>
      <c r="K673" s="27"/>
      <c r="L673" s="27"/>
    </row>
    <row r="674" ht="15.6" spans="1:12">
      <c r="A674" s="29" t="s">
        <v>491</v>
      </c>
      <c r="B674" s="29" t="s">
        <v>4</v>
      </c>
      <c r="C674" s="29" t="s">
        <v>830</v>
      </c>
      <c r="D674" s="27" t="s">
        <v>11374</v>
      </c>
      <c r="E674" s="27" t="s">
        <v>11375</v>
      </c>
      <c r="F674" s="27"/>
      <c r="G674" s="27"/>
      <c r="H674" s="27"/>
      <c r="I674" s="27"/>
      <c r="J674" s="27"/>
      <c r="K674" s="27"/>
      <c r="L674" s="27"/>
    </row>
    <row r="675" ht="15.6" spans="1:12">
      <c r="A675" s="29" t="s">
        <v>462</v>
      </c>
      <c r="B675" s="29" t="s">
        <v>132</v>
      </c>
      <c r="C675" s="29" t="s">
        <v>831</v>
      </c>
      <c r="D675" s="27" t="s">
        <v>11376</v>
      </c>
      <c r="E675" s="27" t="s">
        <v>11377</v>
      </c>
      <c r="F675" s="27"/>
      <c r="G675" s="27"/>
      <c r="H675" s="27"/>
      <c r="I675" s="27"/>
      <c r="J675" s="27"/>
      <c r="K675" s="27"/>
      <c r="L675" s="27"/>
    </row>
    <row r="676" ht="15.6" spans="1:12">
      <c r="A676" s="29" t="s">
        <v>462</v>
      </c>
      <c r="B676" s="29" t="s">
        <v>132</v>
      </c>
      <c r="C676" s="29" t="s">
        <v>832</v>
      </c>
      <c r="D676" s="27" t="s">
        <v>11378</v>
      </c>
      <c r="E676" s="27" t="s">
        <v>11379</v>
      </c>
      <c r="F676" s="27"/>
      <c r="G676" s="27"/>
      <c r="H676" s="27"/>
      <c r="I676" s="27"/>
      <c r="J676" s="27"/>
      <c r="K676" s="27"/>
      <c r="L676" s="27"/>
    </row>
    <row r="677" ht="15.6" spans="1:12">
      <c r="A677" s="29" t="s">
        <v>462</v>
      </c>
      <c r="B677" s="29" t="s">
        <v>132</v>
      </c>
      <c r="C677" s="29" t="s">
        <v>833</v>
      </c>
      <c r="D677" s="27" t="s">
        <v>11380</v>
      </c>
      <c r="E677" s="27" t="s">
        <v>11381</v>
      </c>
      <c r="F677" s="27"/>
      <c r="G677" s="27"/>
      <c r="H677" s="27"/>
      <c r="I677" s="27"/>
      <c r="J677" s="27"/>
      <c r="K677" s="27"/>
      <c r="L677" s="27"/>
    </row>
    <row r="678" ht="15.6" spans="1:12">
      <c r="A678" s="29" t="s">
        <v>462</v>
      </c>
      <c r="B678" s="29" t="s">
        <v>132</v>
      </c>
      <c r="C678" s="29" t="s">
        <v>834</v>
      </c>
      <c r="D678" s="27" t="s">
        <v>11382</v>
      </c>
      <c r="E678" s="27" t="s">
        <v>11383</v>
      </c>
      <c r="F678" s="27"/>
      <c r="G678" s="27"/>
      <c r="H678" s="27"/>
      <c r="I678" s="27"/>
      <c r="J678" s="27"/>
      <c r="K678" s="27"/>
      <c r="L678" s="27"/>
    </row>
    <row r="679" ht="15.6" spans="1:12">
      <c r="A679" s="29" t="s">
        <v>451</v>
      </c>
      <c r="B679" s="29" t="s">
        <v>4</v>
      </c>
      <c r="C679" s="29" t="s">
        <v>835</v>
      </c>
      <c r="D679" s="27" t="s">
        <v>11384</v>
      </c>
      <c r="E679" s="27" t="s">
        <v>11385</v>
      </c>
      <c r="F679" s="27"/>
      <c r="G679" s="27"/>
      <c r="H679" s="27"/>
      <c r="I679" s="27"/>
      <c r="J679" s="27"/>
      <c r="K679" s="27"/>
      <c r="L679" s="27"/>
    </row>
    <row r="680" ht="15.6" spans="1:12">
      <c r="A680" s="29" t="s">
        <v>836</v>
      </c>
      <c r="B680" s="29" t="s">
        <v>4</v>
      </c>
      <c r="C680" s="29" t="s">
        <v>837</v>
      </c>
      <c r="D680" s="27" t="s">
        <v>11386</v>
      </c>
      <c r="E680" s="27" t="s">
        <v>11387</v>
      </c>
      <c r="F680" s="27"/>
      <c r="G680" s="27"/>
      <c r="H680" s="27"/>
      <c r="I680" s="27"/>
      <c r="J680" s="27"/>
      <c r="K680" s="27"/>
      <c r="L680" s="27"/>
    </row>
    <row r="681" ht="15.6" spans="1:12">
      <c r="A681" s="29" t="s">
        <v>132</v>
      </c>
      <c r="B681" s="29" t="s">
        <v>132</v>
      </c>
      <c r="C681" s="29" t="s">
        <v>838</v>
      </c>
      <c r="D681" s="27" t="s">
        <v>11388</v>
      </c>
      <c r="E681" s="27" t="s">
        <v>11389</v>
      </c>
      <c r="F681" s="27"/>
      <c r="G681" s="27"/>
      <c r="H681" s="27"/>
      <c r="I681" s="27"/>
      <c r="J681" s="27"/>
      <c r="K681" s="27"/>
      <c r="L681" s="27"/>
    </row>
    <row r="682" ht="15.6" spans="1:12">
      <c r="A682" s="29" t="s">
        <v>839</v>
      </c>
      <c r="B682" s="29" t="s">
        <v>132</v>
      </c>
      <c r="C682" s="29" t="s">
        <v>840</v>
      </c>
      <c r="D682" s="27" t="s">
        <v>11390</v>
      </c>
      <c r="E682" s="27" t="s">
        <v>11391</v>
      </c>
      <c r="F682" s="27"/>
      <c r="G682" s="27"/>
      <c r="H682" s="27"/>
      <c r="I682" s="27"/>
      <c r="J682" s="27"/>
      <c r="K682" s="27"/>
      <c r="L682" s="27"/>
    </row>
    <row r="683" ht="15.6" spans="1:12">
      <c r="A683" s="29" t="s">
        <v>839</v>
      </c>
      <c r="B683" s="29" t="s">
        <v>132</v>
      </c>
      <c r="C683" s="29" t="s">
        <v>841</v>
      </c>
      <c r="D683" s="27" t="s">
        <v>11392</v>
      </c>
      <c r="E683" s="27" t="s">
        <v>11393</v>
      </c>
      <c r="F683" s="27"/>
      <c r="G683" s="27"/>
      <c r="H683" s="27"/>
      <c r="I683" s="27"/>
      <c r="J683" s="27"/>
      <c r="K683" s="27"/>
      <c r="L683" s="27"/>
    </row>
    <row r="684" ht="15.6" spans="1:12">
      <c r="A684" s="29" t="s">
        <v>132</v>
      </c>
      <c r="B684" s="29" t="s">
        <v>132</v>
      </c>
      <c r="C684" s="29" t="s">
        <v>842</v>
      </c>
      <c r="D684" s="27" t="s">
        <v>11394</v>
      </c>
      <c r="E684" s="27" t="s">
        <v>11395</v>
      </c>
      <c r="F684" s="27"/>
      <c r="G684" s="27"/>
      <c r="H684" s="27"/>
      <c r="I684" s="27"/>
      <c r="J684" s="27"/>
      <c r="K684" s="27"/>
      <c r="L684" s="27"/>
    </row>
    <row r="685" ht="15.6" spans="1:12">
      <c r="A685" s="29" t="s">
        <v>843</v>
      </c>
      <c r="B685" s="29" t="s">
        <v>132</v>
      </c>
      <c r="C685" s="29" t="s">
        <v>844</v>
      </c>
      <c r="D685" s="27" t="s">
        <v>11396</v>
      </c>
      <c r="E685" s="27" t="s">
        <v>11397</v>
      </c>
      <c r="F685" s="27"/>
      <c r="G685" s="27"/>
      <c r="H685" s="27"/>
      <c r="I685" s="27"/>
      <c r="J685" s="27"/>
      <c r="K685" s="27"/>
      <c r="L685" s="27"/>
    </row>
    <row r="686" ht="15.6" spans="1:12">
      <c r="A686" s="29" t="s">
        <v>410</v>
      </c>
      <c r="B686" s="29" t="s">
        <v>132</v>
      </c>
      <c r="C686" s="29" t="s">
        <v>845</v>
      </c>
      <c r="D686" s="27" t="s">
        <v>11398</v>
      </c>
      <c r="E686" s="27" t="s">
        <v>11399</v>
      </c>
      <c r="F686" s="27"/>
      <c r="G686" s="27"/>
      <c r="H686" s="27"/>
      <c r="I686" s="27"/>
      <c r="J686" s="27"/>
      <c r="K686" s="27"/>
      <c r="L686" s="27"/>
    </row>
    <row r="687" ht="15.6" spans="1:12">
      <c r="A687" s="29" t="s">
        <v>410</v>
      </c>
      <c r="B687" s="29" t="s">
        <v>132</v>
      </c>
      <c r="C687" s="29" t="s">
        <v>846</v>
      </c>
      <c r="D687" s="27" t="s">
        <v>11400</v>
      </c>
      <c r="E687" s="27" t="s">
        <v>11401</v>
      </c>
      <c r="F687" s="27"/>
      <c r="G687" s="27"/>
      <c r="H687" s="27"/>
      <c r="I687" s="27"/>
      <c r="J687" s="27"/>
      <c r="K687" s="27"/>
      <c r="L687" s="27"/>
    </row>
    <row r="688" ht="15.6" spans="1:12">
      <c r="A688" s="29" t="s">
        <v>418</v>
      </c>
      <c r="B688" s="29" t="s">
        <v>132</v>
      </c>
      <c r="C688" s="29" t="s">
        <v>847</v>
      </c>
      <c r="D688" s="27" t="s">
        <v>11402</v>
      </c>
      <c r="E688" s="27" t="s">
        <v>11403</v>
      </c>
      <c r="F688" s="27"/>
      <c r="G688" s="27"/>
      <c r="H688" s="27"/>
      <c r="I688" s="27"/>
      <c r="J688" s="27"/>
      <c r="K688" s="27"/>
      <c r="L688" s="27"/>
    </row>
    <row r="689" ht="15.6" spans="1:12">
      <c r="A689" s="29" t="s">
        <v>497</v>
      </c>
      <c r="B689" s="29" t="s">
        <v>101</v>
      </c>
      <c r="C689" s="29" t="s">
        <v>848</v>
      </c>
      <c r="D689" s="27" t="s">
        <v>11404</v>
      </c>
      <c r="E689" s="27" t="s">
        <v>11405</v>
      </c>
      <c r="F689" s="27"/>
      <c r="G689" s="27"/>
      <c r="H689" s="27"/>
      <c r="I689" s="27"/>
      <c r="J689" s="27"/>
      <c r="K689" s="27"/>
      <c r="L689" s="27"/>
    </row>
    <row r="690" ht="15.6" spans="1:12">
      <c r="A690" s="29" t="s">
        <v>497</v>
      </c>
      <c r="B690" s="29" t="s">
        <v>101</v>
      </c>
      <c r="C690" s="29" t="s">
        <v>849</v>
      </c>
      <c r="D690" s="27" t="s">
        <v>11406</v>
      </c>
      <c r="E690" s="27" t="s">
        <v>11407</v>
      </c>
      <c r="F690" s="27"/>
      <c r="G690" s="27"/>
      <c r="H690" s="27"/>
      <c r="I690" s="27"/>
      <c r="J690" s="27"/>
      <c r="K690" s="27"/>
      <c r="L690" s="27"/>
    </row>
    <row r="691" ht="15.6" spans="1:12">
      <c r="A691" s="29" t="s">
        <v>226</v>
      </c>
      <c r="B691" s="29" t="s">
        <v>101</v>
      </c>
      <c r="C691" s="29" t="s">
        <v>850</v>
      </c>
      <c r="D691" s="27" t="s">
        <v>11408</v>
      </c>
      <c r="E691" s="27" t="s">
        <v>11409</v>
      </c>
      <c r="F691" s="27"/>
      <c r="G691" s="27"/>
      <c r="H691" s="27"/>
      <c r="I691" s="27"/>
      <c r="J691" s="27"/>
      <c r="K691" s="27"/>
      <c r="L691" s="27"/>
    </row>
    <row r="692" ht="15.6" spans="1:12">
      <c r="A692" s="29" t="s">
        <v>324</v>
      </c>
      <c r="B692" s="29" t="s">
        <v>101</v>
      </c>
      <c r="C692" s="29" t="s">
        <v>851</v>
      </c>
      <c r="D692" s="27" t="s">
        <v>11410</v>
      </c>
      <c r="E692" s="27" t="s">
        <v>11411</v>
      </c>
      <c r="F692" s="27"/>
      <c r="G692" s="27"/>
      <c r="H692" s="27"/>
      <c r="I692" s="27"/>
      <c r="J692" s="27"/>
      <c r="K692" s="27"/>
      <c r="L692" s="27"/>
    </row>
    <row r="693" ht="15.6" spans="1:12">
      <c r="A693" s="29" t="s">
        <v>324</v>
      </c>
      <c r="B693" s="29" t="s">
        <v>101</v>
      </c>
      <c r="C693" s="29" t="s">
        <v>852</v>
      </c>
      <c r="D693" s="27" t="s">
        <v>11412</v>
      </c>
      <c r="E693" s="27" t="s">
        <v>11413</v>
      </c>
      <c r="F693" s="27"/>
      <c r="G693" s="27"/>
      <c r="H693" s="27"/>
      <c r="I693" s="27"/>
      <c r="J693" s="27"/>
      <c r="K693" s="27"/>
      <c r="L693" s="27"/>
    </row>
    <row r="694" ht="15.6" spans="1:12">
      <c r="A694" s="29" t="s">
        <v>226</v>
      </c>
      <c r="B694" s="29" t="s">
        <v>101</v>
      </c>
      <c r="C694" s="29" t="s">
        <v>853</v>
      </c>
      <c r="D694" s="27" t="s">
        <v>11414</v>
      </c>
      <c r="E694" s="27" t="s">
        <v>11415</v>
      </c>
      <c r="F694" s="27"/>
      <c r="G694" s="27"/>
      <c r="H694" s="27"/>
      <c r="I694" s="27"/>
      <c r="J694" s="27"/>
      <c r="K694" s="27"/>
      <c r="L694" s="27"/>
    </row>
    <row r="695" ht="15.6" spans="1:12">
      <c r="A695" s="29" t="s">
        <v>226</v>
      </c>
      <c r="B695" s="29" t="s">
        <v>101</v>
      </c>
      <c r="C695" s="29" t="s">
        <v>854</v>
      </c>
      <c r="D695" s="27" t="s">
        <v>11416</v>
      </c>
      <c r="E695" s="27" t="s">
        <v>11417</v>
      </c>
      <c r="F695" s="27"/>
      <c r="G695" s="27"/>
      <c r="H695" s="27"/>
      <c r="I695" s="27"/>
      <c r="J695" s="27"/>
      <c r="K695" s="27"/>
      <c r="L695" s="27"/>
    </row>
    <row r="696" ht="15.6" spans="1:12">
      <c r="A696" s="29" t="s">
        <v>342</v>
      </c>
      <c r="B696" s="29" t="s">
        <v>39</v>
      </c>
      <c r="C696" s="29" t="s">
        <v>855</v>
      </c>
      <c r="D696" s="27" t="s">
        <v>11418</v>
      </c>
      <c r="E696" s="27" t="s">
        <v>11419</v>
      </c>
      <c r="F696" s="27"/>
      <c r="G696" s="27"/>
      <c r="H696" s="27"/>
      <c r="I696" s="27"/>
      <c r="J696" s="27"/>
      <c r="K696" s="27"/>
      <c r="L696" s="27"/>
    </row>
    <row r="697" ht="15.6" spans="1:12">
      <c r="A697" s="29" t="s">
        <v>342</v>
      </c>
      <c r="B697" s="29" t="s">
        <v>39</v>
      </c>
      <c r="C697" s="29" t="s">
        <v>856</v>
      </c>
      <c r="D697" s="27" t="s">
        <v>11420</v>
      </c>
      <c r="E697" s="27" t="s">
        <v>11421</v>
      </c>
      <c r="F697" s="27"/>
      <c r="G697" s="27"/>
      <c r="H697" s="27"/>
      <c r="I697" s="27"/>
      <c r="J697" s="27"/>
      <c r="K697" s="27"/>
      <c r="L697" s="27"/>
    </row>
    <row r="698" ht="15.6" spans="1:12">
      <c r="A698" s="29" t="s">
        <v>342</v>
      </c>
      <c r="B698" s="29" t="s">
        <v>39</v>
      </c>
      <c r="C698" s="29" t="s">
        <v>857</v>
      </c>
      <c r="D698" s="27" t="s">
        <v>11422</v>
      </c>
      <c r="E698" s="27" t="s">
        <v>11423</v>
      </c>
      <c r="F698" s="27"/>
      <c r="G698" s="27"/>
      <c r="H698" s="27"/>
      <c r="I698" s="27"/>
      <c r="J698" s="27"/>
      <c r="K698" s="27"/>
      <c r="L698" s="27"/>
    </row>
    <row r="699" ht="15.6" spans="1:12">
      <c r="A699" s="29" t="s">
        <v>46</v>
      </c>
      <c r="B699" s="29" t="s">
        <v>22</v>
      </c>
      <c r="C699" s="29" t="s">
        <v>858</v>
      </c>
      <c r="D699" s="27" t="s">
        <v>11424</v>
      </c>
      <c r="E699" s="27" t="s">
        <v>11425</v>
      </c>
      <c r="F699" s="27"/>
      <c r="G699" s="27"/>
      <c r="H699" s="27"/>
      <c r="I699" s="27"/>
      <c r="J699" s="27"/>
      <c r="K699" s="27"/>
      <c r="L699" s="27"/>
    </row>
    <row r="700" ht="15.6" spans="1:12">
      <c r="A700" s="29" t="s">
        <v>226</v>
      </c>
      <c r="B700" s="29" t="s">
        <v>101</v>
      </c>
      <c r="C700" s="29" t="s">
        <v>859</v>
      </c>
      <c r="D700" s="27" t="s">
        <v>11426</v>
      </c>
      <c r="E700" s="27" t="s">
        <v>11427</v>
      </c>
      <c r="F700" s="27"/>
      <c r="G700" s="27"/>
      <c r="H700" s="27"/>
      <c r="I700" s="27"/>
      <c r="J700" s="27"/>
      <c r="K700" s="27"/>
      <c r="L700" s="27"/>
    </row>
    <row r="701" ht="15.6" spans="1:12">
      <c r="A701" s="29" t="s">
        <v>226</v>
      </c>
      <c r="B701" s="29" t="s">
        <v>101</v>
      </c>
      <c r="C701" s="29" t="s">
        <v>860</v>
      </c>
      <c r="D701" s="27" t="s">
        <v>11428</v>
      </c>
      <c r="E701" s="27" t="s">
        <v>11429</v>
      </c>
      <c r="F701" s="27"/>
      <c r="G701" s="27"/>
      <c r="H701" s="27"/>
      <c r="I701" s="27"/>
      <c r="J701" s="27"/>
      <c r="K701" s="27"/>
      <c r="L701" s="27"/>
    </row>
    <row r="702" ht="15.6" spans="1:12">
      <c r="A702" s="29" t="s">
        <v>226</v>
      </c>
      <c r="B702" s="29" t="s">
        <v>101</v>
      </c>
      <c r="C702" s="29" t="s">
        <v>861</v>
      </c>
      <c r="D702" s="27" t="s">
        <v>11430</v>
      </c>
      <c r="E702" s="27" t="s">
        <v>11431</v>
      </c>
      <c r="F702" s="27"/>
      <c r="G702" s="27"/>
      <c r="H702" s="27"/>
      <c r="I702" s="27"/>
      <c r="J702" s="27"/>
      <c r="K702" s="27"/>
      <c r="L702" s="27"/>
    </row>
    <row r="703" ht="15.6" spans="1:12">
      <c r="A703" s="29" t="s">
        <v>136</v>
      </c>
      <c r="B703" s="29" t="s">
        <v>132</v>
      </c>
      <c r="C703" s="29" t="s">
        <v>862</v>
      </c>
      <c r="D703" s="27" t="s">
        <v>11432</v>
      </c>
      <c r="E703" s="27" t="s">
        <v>11433</v>
      </c>
      <c r="F703" s="27"/>
      <c r="G703" s="27"/>
      <c r="H703" s="27"/>
      <c r="I703" s="27"/>
      <c r="J703" s="27"/>
      <c r="K703" s="27"/>
      <c r="L703" s="27"/>
    </row>
    <row r="704" ht="15.6" spans="1:12">
      <c r="A704" s="29" t="s">
        <v>136</v>
      </c>
      <c r="B704" s="29" t="s">
        <v>132</v>
      </c>
      <c r="C704" s="29" t="s">
        <v>863</v>
      </c>
      <c r="D704" s="27" t="s">
        <v>11434</v>
      </c>
      <c r="E704" s="27" t="s">
        <v>11435</v>
      </c>
      <c r="F704" s="27"/>
      <c r="G704" s="27"/>
      <c r="H704" s="27"/>
      <c r="I704" s="27"/>
      <c r="J704" s="27"/>
      <c r="K704" s="27"/>
      <c r="L704" s="27"/>
    </row>
    <row r="705" ht="15.6" spans="1:12">
      <c r="A705" s="29" t="s">
        <v>136</v>
      </c>
      <c r="B705" s="29" t="s">
        <v>132</v>
      </c>
      <c r="C705" s="29" t="s">
        <v>864</v>
      </c>
      <c r="D705" s="27" t="s">
        <v>11436</v>
      </c>
      <c r="E705" s="27" t="s">
        <v>11437</v>
      </c>
      <c r="F705" s="27"/>
      <c r="G705" s="27"/>
      <c r="H705" s="27"/>
      <c r="I705" s="27"/>
      <c r="J705" s="27"/>
      <c r="K705" s="27"/>
      <c r="L705" s="27"/>
    </row>
    <row r="706" ht="15.6" spans="1:12">
      <c r="A706" s="29" t="s">
        <v>136</v>
      </c>
      <c r="B706" s="29" t="s">
        <v>132</v>
      </c>
      <c r="C706" s="29" t="s">
        <v>865</v>
      </c>
      <c r="D706" s="27" t="s">
        <v>11438</v>
      </c>
      <c r="E706" s="27" t="s">
        <v>11439</v>
      </c>
      <c r="F706" s="27"/>
      <c r="G706" s="27"/>
      <c r="H706" s="27"/>
      <c r="I706" s="27"/>
      <c r="J706" s="27"/>
      <c r="K706" s="27"/>
      <c r="L706" s="27"/>
    </row>
    <row r="707" ht="15.6" spans="1:12">
      <c r="A707" s="29" t="s">
        <v>136</v>
      </c>
      <c r="B707" s="29" t="s">
        <v>132</v>
      </c>
      <c r="C707" s="29" t="s">
        <v>866</v>
      </c>
      <c r="D707" s="27" t="s">
        <v>11440</v>
      </c>
      <c r="E707" s="27" t="s">
        <v>11441</v>
      </c>
      <c r="F707" s="27"/>
      <c r="G707" s="27"/>
      <c r="H707" s="27"/>
      <c r="I707" s="27"/>
      <c r="J707" s="27"/>
      <c r="K707" s="27"/>
      <c r="L707" s="27"/>
    </row>
    <row r="708" ht="15.6" spans="1:12">
      <c r="A708" s="29" t="s">
        <v>462</v>
      </c>
      <c r="B708" s="29" t="s">
        <v>132</v>
      </c>
      <c r="C708" s="29" t="s">
        <v>867</v>
      </c>
      <c r="D708" s="27" t="s">
        <v>11442</v>
      </c>
      <c r="E708" s="27" t="s">
        <v>11443</v>
      </c>
      <c r="F708" s="27"/>
      <c r="G708" s="27"/>
      <c r="H708" s="27"/>
      <c r="I708" s="27"/>
      <c r="J708" s="27"/>
      <c r="K708" s="27"/>
      <c r="L708" s="27"/>
    </row>
    <row r="709" ht="15.6" spans="1:12">
      <c r="A709" s="29" t="s">
        <v>324</v>
      </c>
      <c r="B709" s="29" t="s">
        <v>101</v>
      </c>
      <c r="C709" s="29" t="s">
        <v>868</v>
      </c>
      <c r="D709" s="27" t="s">
        <v>11444</v>
      </c>
      <c r="E709" s="27" t="s">
        <v>11445</v>
      </c>
      <c r="F709" s="27"/>
      <c r="G709" s="27"/>
      <c r="H709" s="27"/>
      <c r="I709" s="27"/>
      <c r="J709" s="27"/>
      <c r="K709" s="27"/>
      <c r="L709" s="27"/>
    </row>
    <row r="710" ht="15.6" spans="1:12">
      <c r="A710" s="29" t="s">
        <v>605</v>
      </c>
      <c r="B710" s="29" t="s">
        <v>4</v>
      </c>
      <c r="C710" s="29" t="s">
        <v>869</v>
      </c>
      <c r="D710" s="27" t="s">
        <v>11446</v>
      </c>
      <c r="E710" s="27" t="s">
        <v>11447</v>
      </c>
      <c r="F710" s="27"/>
      <c r="G710" s="27"/>
      <c r="H710" s="27"/>
      <c r="I710" s="27"/>
      <c r="J710" s="27"/>
      <c r="K710" s="27"/>
      <c r="L710" s="27"/>
    </row>
    <row r="711" ht="15.6" spans="1:12">
      <c r="A711" s="29" t="s">
        <v>131</v>
      </c>
      <c r="B711" s="29" t="s">
        <v>131</v>
      </c>
      <c r="C711" s="29" t="s">
        <v>870</v>
      </c>
      <c r="D711" s="27" t="s">
        <v>11448</v>
      </c>
      <c r="E711" s="27" t="s">
        <v>11449</v>
      </c>
      <c r="F711" s="27"/>
      <c r="G711" s="27"/>
      <c r="H711" s="27"/>
      <c r="I711" s="27"/>
      <c r="J711" s="27"/>
      <c r="K711" s="27"/>
      <c r="L711" s="27"/>
    </row>
    <row r="712" ht="15.6" spans="1:12">
      <c r="A712" s="29" t="s">
        <v>131</v>
      </c>
      <c r="B712" s="29" t="s">
        <v>131</v>
      </c>
      <c r="C712" s="29" t="s">
        <v>871</v>
      </c>
      <c r="D712" s="27" t="s">
        <v>11450</v>
      </c>
      <c r="E712" s="27" t="s">
        <v>11451</v>
      </c>
      <c r="F712" s="27"/>
      <c r="G712" s="27"/>
      <c r="H712" s="27"/>
      <c r="I712" s="27"/>
      <c r="J712" s="27"/>
      <c r="K712" s="27"/>
      <c r="L712" s="27"/>
    </row>
    <row r="713" ht="15.6" spans="1:12">
      <c r="A713" s="29" t="s">
        <v>435</v>
      </c>
      <c r="B713" s="29" t="s">
        <v>4</v>
      </c>
      <c r="C713" s="29" t="s">
        <v>872</v>
      </c>
      <c r="D713" s="27" t="s">
        <v>11452</v>
      </c>
      <c r="E713" s="27" t="s">
        <v>11453</v>
      </c>
      <c r="F713" s="27"/>
      <c r="G713" s="27"/>
      <c r="H713" s="27"/>
      <c r="I713" s="27"/>
      <c r="J713" s="27"/>
      <c r="K713" s="27"/>
      <c r="L713" s="27"/>
    </row>
    <row r="714" ht="15.6" spans="1:12">
      <c r="A714" s="29" t="s">
        <v>873</v>
      </c>
      <c r="B714" s="29" t="s">
        <v>4</v>
      </c>
      <c r="C714" s="29" t="s">
        <v>874</v>
      </c>
      <c r="D714" s="27" t="s">
        <v>11454</v>
      </c>
      <c r="E714" s="27" t="s">
        <v>11455</v>
      </c>
      <c r="F714" s="27"/>
      <c r="G714" s="27"/>
      <c r="H714" s="27"/>
      <c r="I714" s="27"/>
      <c r="J714" s="27"/>
      <c r="K714" s="27"/>
      <c r="L714" s="27"/>
    </row>
    <row r="715" ht="15.6" spans="1:12">
      <c r="A715" s="29" t="s">
        <v>437</v>
      </c>
      <c r="B715" s="29" t="s">
        <v>4</v>
      </c>
      <c r="C715" s="29" t="s">
        <v>875</v>
      </c>
      <c r="D715" s="27" t="s">
        <v>11456</v>
      </c>
      <c r="E715" s="27" t="s">
        <v>11457</v>
      </c>
      <c r="F715" s="27"/>
      <c r="G715" s="27"/>
      <c r="H715" s="27"/>
      <c r="I715" s="27"/>
      <c r="J715" s="27"/>
      <c r="K715" s="27"/>
      <c r="L715" s="27"/>
    </row>
    <row r="716" ht="15.6" spans="1:12">
      <c r="A716" s="29" t="s">
        <v>437</v>
      </c>
      <c r="B716" s="29" t="s">
        <v>4</v>
      </c>
      <c r="C716" s="29" t="s">
        <v>876</v>
      </c>
      <c r="D716" s="27" t="s">
        <v>11458</v>
      </c>
      <c r="E716" s="27" t="s">
        <v>11459</v>
      </c>
      <c r="F716" s="27"/>
      <c r="G716" s="27"/>
      <c r="H716" s="27"/>
      <c r="I716" s="27"/>
      <c r="J716" s="27"/>
      <c r="K716" s="27"/>
      <c r="L716" s="27"/>
    </row>
    <row r="717" ht="15.6" spans="1:12">
      <c r="A717" s="29" t="s">
        <v>877</v>
      </c>
      <c r="B717" s="29" t="s">
        <v>4</v>
      </c>
      <c r="C717" s="29" t="s">
        <v>878</v>
      </c>
      <c r="D717" s="27" t="s">
        <v>11460</v>
      </c>
      <c r="E717" s="27" t="s">
        <v>11461</v>
      </c>
      <c r="F717" s="27"/>
      <c r="G717" s="27"/>
      <c r="H717" s="27"/>
      <c r="I717" s="27"/>
      <c r="J717" s="27"/>
      <c r="K717" s="27"/>
      <c r="L717" s="27"/>
    </row>
    <row r="718" ht="15.6" spans="1:12">
      <c r="A718" s="29" t="s">
        <v>444</v>
      </c>
      <c r="B718" s="29" t="s">
        <v>4</v>
      </c>
      <c r="C718" s="29" t="s">
        <v>879</v>
      </c>
      <c r="D718" s="27" t="s">
        <v>11462</v>
      </c>
      <c r="E718" s="27" t="s">
        <v>11463</v>
      </c>
      <c r="F718" s="27"/>
      <c r="G718" s="27"/>
      <c r="H718" s="27"/>
      <c r="I718" s="27"/>
      <c r="J718" s="27"/>
      <c r="K718" s="27"/>
      <c r="L718" s="27"/>
    </row>
    <row r="719" ht="15.6" spans="1:12">
      <c r="A719" s="29" t="s">
        <v>880</v>
      </c>
      <c r="B719" s="29" t="s">
        <v>4</v>
      </c>
      <c r="C719" s="29" t="s">
        <v>881</v>
      </c>
      <c r="D719" s="27" t="s">
        <v>11464</v>
      </c>
      <c r="E719" s="27" t="s">
        <v>11465</v>
      </c>
      <c r="F719" s="27"/>
      <c r="G719" s="27"/>
      <c r="H719" s="27"/>
      <c r="I719" s="27"/>
      <c r="J719" s="27"/>
      <c r="K719" s="27"/>
      <c r="L719" s="27"/>
    </row>
    <row r="720" ht="15.6" spans="1:12">
      <c r="A720" s="29" t="s">
        <v>446</v>
      </c>
      <c r="B720" s="29" t="s">
        <v>132</v>
      </c>
      <c r="C720" s="29" t="s">
        <v>882</v>
      </c>
      <c r="D720" s="27" t="s">
        <v>11466</v>
      </c>
      <c r="E720" s="27" t="s">
        <v>11467</v>
      </c>
      <c r="F720" s="27"/>
      <c r="G720" s="27"/>
      <c r="H720" s="27"/>
      <c r="I720" s="27"/>
      <c r="J720" s="27"/>
      <c r="K720" s="27"/>
      <c r="L720" s="27"/>
    </row>
    <row r="721" ht="15.6" spans="1:12">
      <c r="A721" s="29" t="s">
        <v>446</v>
      </c>
      <c r="B721" s="29" t="s">
        <v>132</v>
      </c>
      <c r="C721" s="29" t="s">
        <v>883</v>
      </c>
      <c r="D721" s="27" t="s">
        <v>11468</v>
      </c>
      <c r="E721" s="27" t="s">
        <v>11469</v>
      </c>
      <c r="F721" s="27"/>
      <c r="G721" s="27"/>
      <c r="H721" s="27"/>
      <c r="I721" s="27"/>
      <c r="J721" s="27"/>
      <c r="K721" s="27"/>
      <c r="L721" s="27"/>
    </row>
    <row r="722" ht="15.6" spans="1:12">
      <c r="A722" s="29" t="s">
        <v>446</v>
      </c>
      <c r="B722" s="29" t="s">
        <v>132</v>
      </c>
      <c r="C722" s="29" t="s">
        <v>884</v>
      </c>
      <c r="D722" s="27" t="s">
        <v>11470</v>
      </c>
      <c r="E722" s="27" t="s">
        <v>11471</v>
      </c>
      <c r="F722" s="27"/>
      <c r="G722" s="27"/>
      <c r="H722" s="27"/>
      <c r="I722" s="27"/>
      <c r="J722" s="27"/>
      <c r="K722" s="27"/>
      <c r="L722" s="27"/>
    </row>
    <row r="723" ht="15.6" spans="1:12">
      <c r="A723" s="29" t="s">
        <v>605</v>
      </c>
      <c r="B723" s="29" t="s">
        <v>4</v>
      </c>
      <c r="C723" s="29" t="s">
        <v>885</v>
      </c>
      <c r="D723" s="27" t="s">
        <v>11472</v>
      </c>
      <c r="E723" s="27" t="s">
        <v>11473</v>
      </c>
      <c r="F723" s="27"/>
      <c r="G723" s="27"/>
      <c r="H723" s="27"/>
      <c r="I723" s="27"/>
      <c r="J723" s="27"/>
      <c r="K723" s="27"/>
      <c r="L723" s="27"/>
    </row>
    <row r="724" ht="15.6" spans="1:12">
      <c r="A724" s="29" t="s">
        <v>886</v>
      </c>
      <c r="B724" s="29" t="s">
        <v>132</v>
      </c>
      <c r="C724" s="29" t="s">
        <v>887</v>
      </c>
      <c r="D724" s="27" t="s">
        <v>11474</v>
      </c>
      <c r="E724" s="27" t="s">
        <v>11475</v>
      </c>
      <c r="F724" s="27"/>
      <c r="G724" s="27"/>
      <c r="H724" s="27"/>
      <c r="I724" s="27"/>
      <c r="J724" s="27"/>
      <c r="K724" s="27"/>
      <c r="L724" s="27"/>
    </row>
    <row r="725" ht="15.6" spans="1:12">
      <c r="A725" s="29" t="s">
        <v>454</v>
      </c>
      <c r="B725" s="29" t="s">
        <v>132</v>
      </c>
      <c r="C725" s="29" t="s">
        <v>888</v>
      </c>
      <c r="D725" s="27" t="s">
        <v>11476</v>
      </c>
      <c r="E725" s="27" t="s">
        <v>11477</v>
      </c>
      <c r="F725" s="27"/>
      <c r="G725" s="27"/>
      <c r="H725" s="27"/>
      <c r="I725" s="27"/>
      <c r="J725" s="27"/>
      <c r="K725" s="27"/>
      <c r="L725" s="27"/>
    </row>
    <row r="726" ht="15.6" spans="1:12">
      <c r="A726" s="29" t="s">
        <v>889</v>
      </c>
      <c r="B726" s="29" t="s">
        <v>132</v>
      </c>
      <c r="C726" s="29" t="s">
        <v>890</v>
      </c>
      <c r="D726" s="27" t="s">
        <v>11478</v>
      </c>
      <c r="E726" s="27" t="s">
        <v>11479</v>
      </c>
      <c r="F726" s="27"/>
      <c r="G726" s="27"/>
      <c r="H726" s="27"/>
      <c r="I726" s="27"/>
      <c r="J726" s="27"/>
      <c r="K726" s="27"/>
      <c r="L726" s="27"/>
    </row>
    <row r="727" ht="15.6" spans="1:12">
      <c r="A727" s="29" t="s">
        <v>418</v>
      </c>
      <c r="B727" s="29" t="s">
        <v>132</v>
      </c>
      <c r="C727" s="29" t="s">
        <v>891</v>
      </c>
      <c r="D727" s="27" t="s">
        <v>11480</v>
      </c>
      <c r="E727" s="27" t="s">
        <v>11481</v>
      </c>
      <c r="F727" s="27"/>
      <c r="G727" s="27"/>
      <c r="H727" s="27"/>
      <c r="I727" s="27"/>
      <c r="J727" s="27"/>
      <c r="K727" s="27"/>
      <c r="L727" s="27"/>
    </row>
    <row r="728" ht="15.6" spans="1:12">
      <c r="A728" s="29" t="s">
        <v>418</v>
      </c>
      <c r="B728" s="29" t="s">
        <v>132</v>
      </c>
      <c r="C728" s="29" t="s">
        <v>892</v>
      </c>
      <c r="D728" s="27" t="s">
        <v>11482</v>
      </c>
      <c r="E728" s="27" t="s">
        <v>11483</v>
      </c>
      <c r="F728" s="27"/>
      <c r="G728" s="27"/>
      <c r="H728" s="27"/>
      <c r="I728" s="27"/>
      <c r="J728" s="27"/>
      <c r="K728" s="27"/>
      <c r="L728" s="27"/>
    </row>
    <row r="729" ht="15.6" spans="1:12">
      <c r="A729" s="29" t="s">
        <v>418</v>
      </c>
      <c r="B729" s="29" t="s">
        <v>132</v>
      </c>
      <c r="C729" s="29" t="s">
        <v>893</v>
      </c>
      <c r="D729" s="27" t="s">
        <v>11484</v>
      </c>
      <c r="E729" s="27" t="s">
        <v>11485</v>
      </c>
      <c r="F729" s="27"/>
      <c r="G729" s="27"/>
      <c r="H729" s="27"/>
      <c r="I729" s="27"/>
      <c r="J729" s="27"/>
      <c r="K729" s="27"/>
      <c r="L729" s="27"/>
    </row>
    <row r="730" ht="15.6" spans="1:12">
      <c r="A730" s="29" t="s">
        <v>418</v>
      </c>
      <c r="B730" s="29" t="s">
        <v>132</v>
      </c>
      <c r="C730" s="29" t="s">
        <v>894</v>
      </c>
      <c r="D730" s="27" t="s">
        <v>11486</v>
      </c>
      <c r="E730" s="27" t="s">
        <v>11487</v>
      </c>
      <c r="F730" s="27"/>
      <c r="G730" s="27"/>
      <c r="H730" s="27"/>
      <c r="I730" s="27"/>
      <c r="J730" s="27"/>
      <c r="K730" s="27"/>
      <c r="L730" s="27"/>
    </row>
    <row r="731" ht="15.6" spans="1:12">
      <c r="A731" s="29" t="s">
        <v>448</v>
      </c>
      <c r="B731" s="29" t="s">
        <v>132</v>
      </c>
      <c r="C731" s="29" t="s">
        <v>895</v>
      </c>
      <c r="D731" s="27" t="s">
        <v>11488</v>
      </c>
      <c r="E731" s="27" t="s">
        <v>11489</v>
      </c>
      <c r="F731" s="27"/>
      <c r="G731" s="27"/>
      <c r="H731" s="27"/>
      <c r="I731" s="27"/>
      <c r="J731" s="27"/>
      <c r="K731" s="27"/>
      <c r="L731" s="27"/>
    </row>
    <row r="732" ht="15.6" spans="1:12">
      <c r="A732" s="29" t="s">
        <v>418</v>
      </c>
      <c r="B732" s="29" t="s">
        <v>132</v>
      </c>
      <c r="C732" s="29" t="s">
        <v>896</v>
      </c>
      <c r="D732" s="27" t="s">
        <v>11490</v>
      </c>
      <c r="E732" s="27" t="s">
        <v>11491</v>
      </c>
      <c r="F732" s="27"/>
      <c r="G732" s="27"/>
      <c r="H732" s="27"/>
      <c r="I732" s="27"/>
      <c r="J732" s="27"/>
      <c r="K732" s="27"/>
      <c r="L732" s="27"/>
    </row>
    <row r="733" ht="15.6" spans="1:12">
      <c r="A733" s="29" t="s">
        <v>131</v>
      </c>
      <c r="B733" s="29" t="s">
        <v>131</v>
      </c>
      <c r="C733" s="29" t="s">
        <v>897</v>
      </c>
      <c r="D733" s="27" t="s">
        <v>11492</v>
      </c>
      <c r="E733" s="27" t="s">
        <v>11493</v>
      </c>
      <c r="F733" s="27"/>
      <c r="G733" s="27"/>
      <c r="H733" s="27"/>
      <c r="I733" s="27"/>
      <c r="J733" s="27"/>
      <c r="K733" s="27"/>
      <c r="L733" s="27"/>
    </row>
    <row r="734" ht="15.6" spans="1:12">
      <c r="A734" s="29" t="s">
        <v>131</v>
      </c>
      <c r="B734" s="29" t="s">
        <v>131</v>
      </c>
      <c r="C734" s="29" t="s">
        <v>898</v>
      </c>
      <c r="D734" s="27" t="s">
        <v>11494</v>
      </c>
      <c r="E734" s="27" t="s">
        <v>11495</v>
      </c>
      <c r="F734" s="27"/>
      <c r="G734" s="27"/>
      <c r="H734" s="27"/>
      <c r="I734" s="27"/>
      <c r="J734" s="27"/>
      <c r="K734" s="27"/>
      <c r="L734" s="27"/>
    </row>
    <row r="735" ht="15.6" spans="1:12">
      <c r="A735" s="29" t="s">
        <v>131</v>
      </c>
      <c r="B735" s="29" t="s">
        <v>131</v>
      </c>
      <c r="C735" s="29" t="s">
        <v>899</v>
      </c>
      <c r="D735" s="27" t="s">
        <v>11496</v>
      </c>
      <c r="E735" s="27" t="s">
        <v>11497</v>
      </c>
      <c r="F735" s="27"/>
      <c r="G735" s="27"/>
      <c r="H735" s="27"/>
      <c r="I735" s="27"/>
      <c r="J735" s="27"/>
      <c r="K735" s="27"/>
      <c r="L735" s="27"/>
    </row>
    <row r="736" ht="15.6" spans="1:12">
      <c r="A736" s="29" t="s">
        <v>131</v>
      </c>
      <c r="B736" s="29" t="s">
        <v>131</v>
      </c>
      <c r="C736" s="29" t="s">
        <v>900</v>
      </c>
      <c r="D736" s="27" t="s">
        <v>11498</v>
      </c>
      <c r="E736" s="27" t="s">
        <v>11499</v>
      </c>
      <c r="F736" s="27"/>
      <c r="G736" s="27"/>
      <c r="H736" s="27"/>
      <c r="I736" s="27"/>
      <c r="J736" s="27"/>
      <c r="K736" s="27"/>
      <c r="L736" s="27"/>
    </row>
    <row r="737" ht="15.6" spans="1:12">
      <c r="A737" s="29" t="s">
        <v>131</v>
      </c>
      <c r="B737" s="29" t="s">
        <v>131</v>
      </c>
      <c r="C737" s="29" t="s">
        <v>901</v>
      </c>
      <c r="D737" s="27" t="s">
        <v>11500</v>
      </c>
      <c r="E737" s="27" t="s">
        <v>11501</v>
      </c>
      <c r="F737" s="27"/>
      <c r="G737" s="27"/>
      <c r="H737" s="27"/>
      <c r="I737" s="27"/>
      <c r="J737" s="27"/>
      <c r="K737" s="27"/>
      <c r="L737" s="27"/>
    </row>
    <row r="738" ht="15.6" spans="1:12">
      <c r="A738" s="29" t="s">
        <v>131</v>
      </c>
      <c r="B738" s="29" t="s">
        <v>131</v>
      </c>
      <c r="C738" s="29" t="s">
        <v>902</v>
      </c>
      <c r="D738" s="27" t="s">
        <v>11502</v>
      </c>
      <c r="E738" s="27" t="s">
        <v>11503</v>
      </c>
      <c r="F738" s="27"/>
      <c r="G738" s="27"/>
      <c r="H738" s="27"/>
      <c r="I738" s="27"/>
      <c r="J738" s="27"/>
      <c r="K738" s="27"/>
      <c r="L738" s="27"/>
    </row>
    <row r="739" ht="15.6" spans="1:12">
      <c r="A739" s="29" t="s">
        <v>131</v>
      </c>
      <c r="B739" s="29" t="s">
        <v>131</v>
      </c>
      <c r="C739" s="29" t="s">
        <v>903</v>
      </c>
      <c r="D739" s="27" t="s">
        <v>11504</v>
      </c>
      <c r="E739" s="27" t="s">
        <v>11505</v>
      </c>
      <c r="F739" s="27"/>
      <c r="G739" s="27"/>
      <c r="H739" s="27"/>
      <c r="I739" s="27"/>
      <c r="J739" s="27"/>
      <c r="K739" s="27"/>
      <c r="L739" s="27"/>
    </row>
    <row r="740" ht="15.6" spans="1:12">
      <c r="A740" s="29" t="s">
        <v>136</v>
      </c>
      <c r="B740" s="29" t="s">
        <v>132</v>
      </c>
      <c r="C740" s="29" t="s">
        <v>904</v>
      </c>
      <c r="D740" s="27" t="s">
        <v>11506</v>
      </c>
      <c r="E740" s="27" t="s">
        <v>11507</v>
      </c>
      <c r="F740" s="27"/>
      <c r="G740" s="27"/>
      <c r="H740" s="27"/>
      <c r="I740" s="27"/>
      <c r="J740" s="27"/>
      <c r="K740" s="27"/>
      <c r="L740" s="27"/>
    </row>
    <row r="741" ht="15.6" spans="1:12">
      <c r="A741" s="29" t="s">
        <v>136</v>
      </c>
      <c r="B741" s="29" t="s">
        <v>132</v>
      </c>
      <c r="C741" s="29" t="s">
        <v>905</v>
      </c>
      <c r="D741" s="27" t="s">
        <v>11508</v>
      </c>
      <c r="E741" s="27" t="s">
        <v>11509</v>
      </c>
      <c r="F741" s="27"/>
      <c r="G741" s="27"/>
      <c r="H741" s="27"/>
      <c r="I741" s="27"/>
      <c r="J741" s="27"/>
      <c r="K741" s="27"/>
      <c r="L741" s="27"/>
    </row>
    <row r="742" ht="15.6" spans="1:12">
      <c r="A742" s="29" t="s">
        <v>136</v>
      </c>
      <c r="B742" s="29" t="s">
        <v>132</v>
      </c>
      <c r="C742" s="29" t="s">
        <v>906</v>
      </c>
      <c r="D742" s="27" t="s">
        <v>11510</v>
      </c>
      <c r="E742" s="27" t="s">
        <v>11511</v>
      </c>
      <c r="F742" s="27"/>
      <c r="G742" s="27"/>
      <c r="H742" s="27"/>
      <c r="I742" s="27"/>
      <c r="J742" s="27"/>
      <c r="K742" s="27"/>
      <c r="L742" s="27"/>
    </row>
    <row r="743" ht="15.6" spans="1:12">
      <c r="A743" s="29" t="s">
        <v>131</v>
      </c>
      <c r="B743" s="29" t="s">
        <v>132</v>
      </c>
      <c r="C743" s="29" t="s">
        <v>907</v>
      </c>
      <c r="D743" s="27" t="s">
        <v>11512</v>
      </c>
      <c r="E743" s="27" t="s">
        <v>11513</v>
      </c>
      <c r="F743" s="27"/>
      <c r="G743" s="27"/>
      <c r="H743" s="27"/>
      <c r="I743" s="27"/>
      <c r="J743" s="27"/>
      <c r="K743" s="27"/>
      <c r="L743" s="27"/>
    </row>
    <row r="744" ht="15.6" spans="1:12">
      <c r="A744" s="29" t="s">
        <v>324</v>
      </c>
      <c r="B744" s="29" t="s">
        <v>101</v>
      </c>
      <c r="C744" s="29" t="s">
        <v>908</v>
      </c>
      <c r="D744" s="27" t="s">
        <v>11514</v>
      </c>
      <c r="E744" s="27" t="s">
        <v>11515</v>
      </c>
      <c r="F744" s="27"/>
      <c r="G744" s="27"/>
      <c r="H744" s="27"/>
      <c r="I744" s="27"/>
      <c r="J744" s="27"/>
      <c r="K744" s="27"/>
      <c r="L744" s="27"/>
    </row>
    <row r="745" ht="15.6" spans="1:12">
      <c r="A745" s="29" t="s">
        <v>324</v>
      </c>
      <c r="B745" s="29" t="s">
        <v>101</v>
      </c>
      <c r="C745" s="29" t="s">
        <v>909</v>
      </c>
      <c r="D745" s="27" t="s">
        <v>11516</v>
      </c>
      <c r="E745" s="27" t="s">
        <v>11517</v>
      </c>
      <c r="F745" s="27"/>
      <c r="G745" s="27"/>
      <c r="H745" s="27"/>
      <c r="I745" s="27"/>
      <c r="J745" s="27"/>
      <c r="K745" s="27"/>
      <c r="L745" s="27"/>
    </row>
    <row r="746" ht="15.6" spans="1:12">
      <c r="A746" s="29" t="s">
        <v>324</v>
      </c>
      <c r="B746" s="29" t="s">
        <v>101</v>
      </c>
      <c r="C746" s="29" t="s">
        <v>910</v>
      </c>
      <c r="D746" s="27" t="s">
        <v>11518</v>
      </c>
      <c r="E746" s="27" t="s">
        <v>11519</v>
      </c>
      <c r="F746" s="27"/>
      <c r="G746" s="27"/>
      <c r="H746" s="27"/>
      <c r="I746" s="27"/>
      <c r="J746" s="27"/>
      <c r="K746" s="27"/>
      <c r="L746" s="27"/>
    </row>
    <row r="747" ht="15.6" spans="1:12">
      <c r="A747" s="29" t="s">
        <v>324</v>
      </c>
      <c r="B747" s="29" t="s">
        <v>101</v>
      </c>
      <c r="C747" s="29" t="s">
        <v>911</v>
      </c>
      <c r="D747" s="27" t="s">
        <v>11520</v>
      </c>
      <c r="E747" s="27" t="s">
        <v>11521</v>
      </c>
      <c r="F747" s="27"/>
      <c r="G747" s="27"/>
      <c r="H747" s="27"/>
      <c r="I747" s="27"/>
      <c r="J747" s="27"/>
      <c r="K747" s="27"/>
      <c r="L747" s="27"/>
    </row>
    <row r="748" ht="15.6" spans="1:12">
      <c r="A748" s="29" t="s">
        <v>324</v>
      </c>
      <c r="B748" s="29" t="s">
        <v>101</v>
      </c>
      <c r="C748" s="29" t="s">
        <v>912</v>
      </c>
      <c r="D748" s="27" t="s">
        <v>11522</v>
      </c>
      <c r="E748" s="27" t="s">
        <v>11523</v>
      </c>
      <c r="F748" s="27"/>
      <c r="G748" s="27"/>
      <c r="H748" s="27"/>
      <c r="I748" s="27"/>
      <c r="J748" s="27"/>
      <c r="K748" s="27"/>
      <c r="L748" s="27"/>
    </row>
    <row r="749" ht="15.6" spans="1:12">
      <c r="A749" s="29" t="s">
        <v>131</v>
      </c>
      <c r="B749" s="29" t="s">
        <v>132</v>
      </c>
      <c r="C749" s="29" t="s">
        <v>913</v>
      </c>
      <c r="D749" s="27" t="s">
        <v>11524</v>
      </c>
      <c r="E749" s="27" t="s">
        <v>11525</v>
      </c>
      <c r="F749" s="27"/>
      <c r="G749" s="27"/>
      <c r="H749" s="27"/>
      <c r="I749" s="27"/>
      <c r="J749" s="27"/>
      <c r="K749" s="27"/>
      <c r="L749" s="27"/>
    </row>
    <row r="750" ht="15.6" spans="1:12">
      <c r="A750" s="29" t="s">
        <v>136</v>
      </c>
      <c r="B750" s="29" t="s">
        <v>132</v>
      </c>
      <c r="C750" s="29" t="s">
        <v>914</v>
      </c>
      <c r="D750" s="27" t="s">
        <v>11526</v>
      </c>
      <c r="E750" s="27" t="s">
        <v>11527</v>
      </c>
      <c r="F750" s="27"/>
      <c r="G750" s="27"/>
      <c r="H750" s="27"/>
      <c r="I750" s="27"/>
      <c r="J750" s="27"/>
      <c r="K750" s="27"/>
      <c r="L750" s="27"/>
    </row>
    <row r="751" ht="15.6" spans="1:12">
      <c r="A751" s="29" t="s">
        <v>136</v>
      </c>
      <c r="B751" s="29" t="s">
        <v>132</v>
      </c>
      <c r="C751" s="29" t="s">
        <v>915</v>
      </c>
      <c r="D751" s="27" t="s">
        <v>11528</v>
      </c>
      <c r="E751" s="27" t="s">
        <v>11529</v>
      </c>
      <c r="F751" s="27"/>
      <c r="G751" s="27"/>
      <c r="H751" s="27"/>
      <c r="I751" s="27"/>
      <c r="J751" s="27"/>
      <c r="K751" s="27"/>
      <c r="L751" s="27"/>
    </row>
    <row r="752" ht="15.6" spans="1:12">
      <c r="A752" s="29" t="s">
        <v>131</v>
      </c>
      <c r="B752" s="29" t="s">
        <v>132</v>
      </c>
      <c r="C752" s="29" t="s">
        <v>916</v>
      </c>
      <c r="D752" s="27" t="s">
        <v>11530</v>
      </c>
      <c r="E752" s="27" t="s">
        <v>11531</v>
      </c>
      <c r="F752" s="27"/>
      <c r="G752" s="27"/>
      <c r="H752" s="27"/>
      <c r="I752" s="27"/>
      <c r="J752" s="27"/>
      <c r="K752" s="27"/>
      <c r="L752" s="27"/>
    </row>
    <row r="753" ht="15.6" spans="1:12">
      <c r="A753" s="29" t="s">
        <v>131</v>
      </c>
      <c r="B753" s="29" t="s">
        <v>132</v>
      </c>
      <c r="C753" s="29" t="s">
        <v>917</v>
      </c>
      <c r="D753" s="27" t="s">
        <v>11532</v>
      </c>
      <c r="E753" s="27" t="s">
        <v>11533</v>
      </c>
      <c r="F753" s="27"/>
      <c r="G753" s="27"/>
      <c r="H753" s="27"/>
      <c r="I753" s="27"/>
      <c r="J753" s="27"/>
      <c r="K753" s="27"/>
      <c r="L753" s="27"/>
    </row>
    <row r="754" ht="15.6" spans="1:12">
      <c r="A754" s="29" t="s">
        <v>131</v>
      </c>
      <c r="B754" s="29" t="s">
        <v>132</v>
      </c>
      <c r="C754" s="29" t="s">
        <v>918</v>
      </c>
      <c r="D754" s="27" t="s">
        <v>11534</v>
      </c>
      <c r="E754" s="27" t="s">
        <v>11535</v>
      </c>
      <c r="F754" s="27"/>
      <c r="G754" s="27"/>
      <c r="H754" s="27"/>
      <c r="I754" s="27"/>
      <c r="J754" s="27"/>
      <c r="K754" s="27"/>
      <c r="L754" s="27"/>
    </row>
    <row r="755" ht="15.6" spans="1:12">
      <c r="A755" s="29" t="s">
        <v>136</v>
      </c>
      <c r="B755" s="29" t="s">
        <v>132</v>
      </c>
      <c r="C755" s="29" t="s">
        <v>919</v>
      </c>
      <c r="D755" s="27" t="s">
        <v>11536</v>
      </c>
      <c r="E755" s="27" t="s">
        <v>11537</v>
      </c>
      <c r="F755" s="27"/>
      <c r="G755" s="27"/>
      <c r="H755" s="27"/>
      <c r="I755" s="27"/>
      <c r="J755" s="27"/>
      <c r="K755" s="27"/>
      <c r="L755" s="27"/>
    </row>
    <row r="756" ht="15.6" spans="1:12">
      <c r="A756" s="29" t="s">
        <v>920</v>
      </c>
      <c r="B756" s="29" t="s">
        <v>4</v>
      </c>
      <c r="C756" s="29" t="s">
        <v>921</v>
      </c>
      <c r="D756" s="27" t="s">
        <v>11538</v>
      </c>
      <c r="E756" s="27" t="s">
        <v>11539</v>
      </c>
      <c r="F756" s="27"/>
      <c r="G756" s="27"/>
      <c r="H756" s="27"/>
      <c r="I756" s="27"/>
      <c r="J756" s="27"/>
      <c r="K756" s="27"/>
      <c r="L756" s="27"/>
    </row>
    <row r="757" ht="15.6" spans="1:12">
      <c r="A757" s="29" t="s">
        <v>489</v>
      </c>
      <c r="B757" s="29" t="s">
        <v>22</v>
      </c>
      <c r="C757" s="29" t="s">
        <v>922</v>
      </c>
      <c r="D757" s="27" t="s">
        <v>11540</v>
      </c>
      <c r="E757" s="27" t="s">
        <v>11541</v>
      </c>
      <c r="F757" s="27"/>
      <c r="G757" s="27"/>
      <c r="H757" s="27"/>
      <c r="I757" s="27"/>
      <c r="J757" s="27"/>
      <c r="K757" s="27"/>
      <c r="L757" s="27"/>
    </row>
    <row r="758" ht="15.6" spans="1:12">
      <c r="A758" s="29" t="s">
        <v>493</v>
      </c>
      <c r="B758" s="29" t="s">
        <v>22</v>
      </c>
      <c r="C758" s="29" t="s">
        <v>923</v>
      </c>
      <c r="D758" s="27" t="s">
        <v>11542</v>
      </c>
      <c r="E758" s="27" t="s">
        <v>11543</v>
      </c>
      <c r="F758" s="27"/>
      <c r="G758" s="27"/>
      <c r="H758" s="27"/>
      <c r="I758" s="27"/>
      <c r="J758" s="27"/>
      <c r="K758" s="27"/>
      <c r="L758" s="27"/>
    </row>
    <row r="759" ht="15.6" spans="1:12">
      <c r="A759" s="29" t="s">
        <v>493</v>
      </c>
      <c r="B759" s="29" t="s">
        <v>22</v>
      </c>
      <c r="C759" s="29" t="s">
        <v>924</v>
      </c>
      <c r="D759" s="27" t="s">
        <v>11544</v>
      </c>
      <c r="E759" s="27" t="s">
        <v>11545</v>
      </c>
      <c r="F759" s="27"/>
      <c r="G759" s="27"/>
      <c r="H759" s="27"/>
      <c r="I759" s="27"/>
      <c r="J759" s="27"/>
      <c r="K759" s="27"/>
      <c r="L759" s="27"/>
    </row>
    <row r="760" ht="15.6" spans="1:12">
      <c r="A760" s="29" t="s">
        <v>925</v>
      </c>
      <c r="B760" s="29" t="s">
        <v>4</v>
      </c>
      <c r="C760" s="29" t="s">
        <v>926</v>
      </c>
      <c r="D760" s="27" t="s">
        <v>11546</v>
      </c>
      <c r="E760" s="27" t="s">
        <v>11547</v>
      </c>
      <c r="F760" s="27"/>
      <c r="G760" s="27"/>
      <c r="H760" s="27"/>
      <c r="I760" s="27"/>
      <c r="J760" s="27"/>
      <c r="K760" s="27"/>
      <c r="L760" s="27"/>
    </row>
    <row r="761" ht="15.6" spans="1:12">
      <c r="A761" s="29" t="s">
        <v>429</v>
      </c>
      <c r="B761" s="29" t="s">
        <v>4</v>
      </c>
      <c r="C761" s="29" t="s">
        <v>927</v>
      </c>
      <c r="D761" s="27" t="s">
        <v>11548</v>
      </c>
      <c r="E761" s="27" t="s">
        <v>11549</v>
      </c>
      <c r="F761" s="27"/>
      <c r="G761" s="27"/>
      <c r="H761" s="27"/>
      <c r="I761" s="27"/>
      <c r="J761" s="27"/>
      <c r="K761" s="27"/>
      <c r="L761" s="27"/>
    </row>
    <row r="762" ht="15.6" spans="1:12">
      <c r="A762" s="29" t="s">
        <v>429</v>
      </c>
      <c r="B762" s="29" t="s">
        <v>4</v>
      </c>
      <c r="C762" s="29" t="s">
        <v>928</v>
      </c>
      <c r="D762" s="27" t="s">
        <v>11550</v>
      </c>
      <c r="E762" s="27" t="s">
        <v>11551</v>
      </c>
      <c r="F762" s="27"/>
      <c r="G762" s="27"/>
      <c r="H762" s="27"/>
      <c r="I762" s="27"/>
      <c r="J762" s="27"/>
      <c r="K762" s="27"/>
      <c r="L762" s="27"/>
    </row>
    <row r="763" ht="15.6" spans="1:12">
      <c r="A763" s="29" t="s">
        <v>433</v>
      </c>
      <c r="B763" s="29" t="s">
        <v>4</v>
      </c>
      <c r="C763" s="29" t="s">
        <v>929</v>
      </c>
      <c r="D763" s="27" t="s">
        <v>11552</v>
      </c>
      <c r="E763" s="27" t="s">
        <v>11553</v>
      </c>
      <c r="F763" s="27"/>
      <c r="G763" s="27"/>
      <c r="H763" s="27"/>
      <c r="I763" s="27"/>
      <c r="J763" s="27"/>
      <c r="K763" s="27"/>
      <c r="L763" s="27"/>
    </row>
    <row r="764" ht="15.6" spans="1:12">
      <c r="A764" s="29" t="s">
        <v>342</v>
      </c>
      <c r="B764" s="29" t="s">
        <v>39</v>
      </c>
      <c r="C764" s="29" t="s">
        <v>930</v>
      </c>
      <c r="D764" s="27" t="s">
        <v>11554</v>
      </c>
      <c r="E764" s="27" t="s">
        <v>11555</v>
      </c>
      <c r="F764" s="27"/>
      <c r="G764" s="27"/>
      <c r="H764" s="27"/>
      <c r="I764" s="27"/>
      <c r="J764" s="27"/>
      <c r="K764" s="27"/>
      <c r="L764" s="27"/>
    </row>
    <row r="765" ht="15.6" spans="1:12">
      <c r="A765" s="29" t="s">
        <v>489</v>
      </c>
      <c r="B765" s="29" t="s">
        <v>22</v>
      </c>
      <c r="C765" s="29" t="s">
        <v>931</v>
      </c>
      <c r="D765" s="27" t="s">
        <v>11556</v>
      </c>
      <c r="E765" s="27" t="s">
        <v>11557</v>
      </c>
      <c r="F765" s="27"/>
      <c r="G765" s="27"/>
      <c r="H765" s="27"/>
      <c r="I765" s="27"/>
      <c r="J765" s="27"/>
      <c r="K765" s="27"/>
      <c r="L765" s="27"/>
    </row>
    <row r="766" ht="15.6" spans="1:12">
      <c r="A766" s="29" t="s">
        <v>489</v>
      </c>
      <c r="B766" s="29" t="s">
        <v>22</v>
      </c>
      <c r="C766" s="29" t="s">
        <v>932</v>
      </c>
      <c r="D766" s="27" t="s">
        <v>11558</v>
      </c>
      <c r="E766" s="27" t="s">
        <v>11559</v>
      </c>
      <c r="F766" s="27"/>
      <c r="G766" s="27"/>
      <c r="H766" s="27"/>
      <c r="I766" s="27"/>
      <c r="J766" s="27"/>
      <c r="K766" s="27"/>
      <c r="L766" s="27"/>
    </row>
    <row r="767" ht="15.6" spans="1:12">
      <c r="A767" s="29" t="s">
        <v>497</v>
      </c>
      <c r="B767" s="29" t="s">
        <v>101</v>
      </c>
      <c r="C767" s="29" t="s">
        <v>933</v>
      </c>
      <c r="D767" s="27" t="s">
        <v>11560</v>
      </c>
      <c r="E767" s="27" t="s">
        <v>11561</v>
      </c>
      <c r="F767" s="27"/>
      <c r="G767" s="27"/>
      <c r="H767" s="27"/>
      <c r="I767" s="27"/>
      <c r="J767" s="27"/>
      <c r="K767" s="27"/>
      <c r="L767" s="27"/>
    </row>
    <row r="768" ht="15.6" spans="1:12">
      <c r="A768" s="29" t="s">
        <v>497</v>
      </c>
      <c r="B768" s="29" t="s">
        <v>101</v>
      </c>
      <c r="C768" s="29" t="s">
        <v>934</v>
      </c>
      <c r="D768" s="27" t="s">
        <v>11562</v>
      </c>
      <c r="E768" s="27" t="s">
        <v>11563</v>
      </c>
      <c r="F768" s="27"/>
      <c r="G768" s="27"/>
      <c r="H768" s="27"/>
      <c r="I768" s="27"/>
      <c r="J768" s="27"/>
      <c r="K768" s="27"/>
      <c r="L768" s="27"/>
    </row>
    <row r="769" ht="15.6" spans="1:12">
      <c r="A769" s="29" t="s">
        <v>342</v>
      </c>
      <c r="B769" s="29" t="s">
        <v>39</v>
      </c>
      <c r="C769" s="29" t="s">
        <v>935</v>
      </c>
      <c r="D769" s="27" t="s">
        <v>11564</v>
      </c>
      <c r="E769" s="27" t="s">
        <v>11565</v>
      </c>
      <c r="F769" s="27"/>
      <c r="G769" s="27"/>
      <c r="H769" s="27"/>
      <c r="I769" s="27"/>
      <c r="J769" s="27"/>
      <c r="K769" s="27"/>
      <c r="L769" s="27"/>
    </row>
    <row r="770" ht="15.6" spans="1:12">
      <c r="A770" s="29" t="s">
        <v>342</v>
      </c>
      <c r="B770" s="29" t="s">
        <v>39</v>
      </c>
      <c r="C770" s="29" t="s">
        <v>936</v>
      </c>
      <c r="D770" s="27" t="s">
        <v>11566</v>
      </c>
      <c r="E770" s="27" t="s">
        <v>11567</v>
      </c>
      <c r="F770" s="27"/>
      <c r="G770" s="27"/>
      <c r="H770" s="27"/>
      <c r="I770" s="27"/>
      <c r="J770" s="27"/>
      <c r="K770" s="27"/>
      <c r="L770" s="27"/>
    </row>
    <row r="771" ht="15.6" spans="1:12">
      <c r="A771" s="29" t="s">
        <v>226</v>
      </c>
      <c r="B771" s="29" t="s">
        <v>101</v>
      </c>
      <c r="C771" s="29" t="s">
        <v>937</v>
      </c>
      <c r="D771" s="27" t="s">
        <v>11568</v>
      </c>
      <c r="E771" s="27" t="s">
        <v>11569</v>
      </c>
      <c r="F771" s="27"/>
      <c r="G771" s="27"/>
      <c r="H771" s="27"/>
      <c r="I771" s="27"/>
      <c r="J771" s="27"/>
      <c r="K771" s="27"/>
      <c r="L771" s="27"/>
    </row>
    <row r="772" ht="15.6" spans="1:12">
      <c r="A772" s="29" t="s">
        <v>46</v>
      </c>
      <c r="B772" s="29" t="s">
        <v>22</v>
      </c>
      <c r="C772" s="29" t="s">
        <v>938</v>
      </c>
      <c r="D772" s="27" t="s">
        <v>11570</v>
      </c>
      <c r="E772" s="27" t="s">
        <v>11571</v>
      </c>
      <c r="F772" s="27"/>
      <c r="G772" s="27"/>
      <c r="H772" s="27"/>
      <c r="I772" s="27"/>
      <c r="J772" s="27"/>
      <c r="K772" s="27"/>
      <c r="L772" s="27"/>
    </row>
    <row r="773" ht="15.6" spans="1:12">
      <c r="A773" s="29" t="s">
        <v>472</v>
      </c>
      <c r="B773" s="29" t="s">
        <v>22</v>
      </c>
      <c r="C773" s="29" t="s">
        <v>939</v>
      </c>
      <c r="D773" s="27" t="s">
        <v>11572</v>
      </c>
      <c r="E773" s="27" t="s">
        <v>11573</v>
      </c>
      <c r="F773" s="27"/>
      <c r="G773" s="27"/>
      <c r="H773" s="27"/>
      <c r="I773" s="27"/>
      <c r="J773" s="27"/>
      <c r="K773" s="27"/>
      <c r="L773" s="27"/>
    </row>
    <row r="774" ht="15.6" spans="1:12">
      <c r="A774" s="29" t="s">
        <v>472</v>
      </c>
      <c r="B774" s="29" t="s">
        <v>22</v>
      </c>
      <c r="C774" s="29" t="s">
        <v>940</v>
      </c>
      <c r="D774" s="27" t="s">
        <v>11574</v>
      </c>
      <c r="E774" s="27" t="s">
        <v>11575</v>
      </c>
      <c r="F774" s="27"/>
      <c r="G774" s="27"/>
      <c r="H774" s="27"/>
      <c r="I774" s="27"/>
      <c r="J774" s="27"/>
      <c r="K774" s="27"/>
      <c r="L774" s="27"/>
    </row>
    <row r="775" ht="15.6" spans="1:12">
      <c r="A775" s="29" t="s">
        <v>472</v>
      </c>
      <c r="B775" s="29" t="s">
        <v>22</v>
      </c>
      <c r="C775" s="29" t="s">
        <v>941</v>
      </c>
      <c r="D775" s="27" t="s">
        <v>11576</v>
      </c>
      <c r="E775" s="27" t="s">
        <v>11577</v>
      </c>
      <c r="F775" s="27"/>
      <c r="G775" s="27"/>
      <c r="H775" s="27"/>
      <c r="I775" s="27"/>
      <c r="J775" s="27"/>
      <c r="K775" s="27"/>
      <c r="L775" s="27"/>
    </row>
    <row r="776" ht="15.6" spans="1:12">
      <c r="A776" s="29" t="s">
        <v>942</v>
      </c>
      <c r="B776" s="29" t="s">
        <v>173</v>
      </c>
      <c r="C776" s="29" t="s">
        <v>943</v>
      </c>
      <c r="D776" s="27" t="s">
        <v>11578</v>
      </c>
      <c r="E776" s="27" t="s">
        <v>11579</v>
      </c>
      <c r="F776" s="27"/>
      <c r="G776" s="27"/>
      <c r="H776" s="27"/>
      <c r="I776" s="27"/>
      <c r="J776" s="27"/>
      <c r="K776" s="27"/>
      <c r="L776" s="27"/>
    </row>
    <row r="777" ht="15.6" spans="1:12">
      <c r="A777" s="29" t="s">
        <v>131</v>
      </c>
      <c r="B777" s="29" t="s">
        <v>131</v>
      </c>
      <c r="C777" s="29" t="s">
        <v>944</v>
      </c>
      <c r="D777" s="27" t="s">
        <v>11580</v>
      </c>
      <c r="E777" s="27" t="s">
        <v>11581</v>
      </c>
      <c r="F777" s="27"/>
      <c r="G777" s="27"/>
      <c r="H777" s="27"/>
      <c r="I777" s="27"/>
      <c r="J777" s="27"/>
      <c r="K777" s="27"/>
      <c r="L777" s="27"/>
    </row>
    <row r="778" ht="15.6" spans="1:12">
      <c r="A778" s="29" t="s">
        <v>324</v>
      </c>
      <c r="B778" s="29" t="s">
        <v>101</v>
      </c>
      <c r="C778" s="29" t="s">
        <v>945</v>
      </c>
      <c r="D778" s="27" t="s">
        <v>11582</v>
      </c>
      <c r="E778" s="27" t="s">
        <v>11583</v>
      </c>
      <c r="F778" s="27"/>
      <c r="G778" s="27"/>
      <c r="H778" s="27"/>
      <c r="I778" s="27"/>
      <c r="J778" s="27"/>
      <c r="K778" s="27"/>
      <c r="L778" s="27"/>
    </row>
    <row r="779" ht="15.6" spans="1:12">
      <c r="A779" s="29" t="s">
        <v>131</v>
      </c>
      <c r="B779" s="29" t="s">
        <v>131</v>
      </c>
      <c r="C779" s="29" t="s">
        <v>946</v>
      </c>
      <c r="D779" s="27" t="s">
        <v>11584</v>
      </c>
      <c r="E779" s="27" t="s">
        <v>11585</v>
      </c>
      <c r="F779" s="27"/>
      <c r="G779" s="27"/>
      <c r="H779" s="27"/>
      <c r="I779" s="27"/>
      <c r="J779" s="27"/>
      <c r="K779" s="27"/>
      <c r="L779" s="27"/>
    </row>
    <row r="780" ht="15.6" spans="1:12">
      <c r="A780" s="29" t="s">
        <v>131</v>
      </c>
      <c r="B780" s="29" t="s">
        <v>131</v>
      </c>
      <c r="C780" s="29" t="s">
        <v>947</v>
      </c>
      <c r="D780" s="27" t="s">
        <v>11586</v>
      </c>
      <c r="E780" s="27" t="s">
        <v>11587</v>
      </c>
      <c r="F780" s="27"/>
      <c r="G780" s="27"/>
      <c r="H780" s="27"/>
      <c r="I780" s="27"/>
      <c r="J780" s="27"/>
      <c r="K780" s="27"/>
      <c r="L780" s="27"/>
    </row>
    <row r="781" ht="15.6" spans="1:12">
      <c r="A781" s="29" t="s">
        <v>131</v>
      </c>
      <c r="B781" s="29" t="s">
        <v>131</v>
      </c>
      <c r="C781" s="29" t="s">
        <v>948</v>
      </c>
      <c r="D781" s="27" t="s">
        <v>11588</v>
      </c>
      <c r="E781" s="27" t="s">
        <v>11589</v>
      </c>
      <c r="F781" s="27"/>
      <c r="G781" s="27"/>
      <c r="H781" s="27"/>
      <c r="I781" s="27"/>
      <c r="J781" s="27"/>
      <c r="K781" s="27"/>
      <c r="L781" s="27"/>
    </row>
    <row r="782" ht="15.6" spans="1:12">
      <c r="A782" s="29" t="s">
        <v>131</v>
      </c>
      <c r="B782" s="29" t="s">
        <v>131</v>
      </c>
      <c r="C782" s="29" t="s">
        <v>949</v>
      </c>
      <c r="D782" s="27" t="s">
        <v>11590</v>
      </c>
      <c r="E782" s="27" t="s">
        <v>11591</v>
      </c>
      <c r="F782" s="27"/>
      <c r="G782" s="27"/>
      <c r="H782" s="27"/>
      <c r="I782" s="27"/>
      <c r="J782" s="27"/>
      <c r="K782" s="27"/>
      <c r="L782" s="27"/>
    </row>
    <row r="783" ht="15.6" spans="1:12">
      <c r="A783" s="29" t="s">
        <v>131</v>
      </c>
      <c r="B783" s="29" t="s">
        <v>131</v>
      </c>
      <c r="C783" s="29" t="s">
        <v>950</v>
      </c>
      <c r="D783" s="27" t="s">
        <v>11592</v>
      </c>
      <c r="E783" s="27" t="s">
        <v>11593</v>
      </c>
      <c r="F783" s="27"/>
      <c r="G783" s="27"/>
      <c r="H783" s="27"/>
      <c r="I783" s="27"/>
      <c r="J783" s="27"/>
      <c r="K783" s="27"/>
      <c r="L783" s="27"/>
    </row>
    <row r="784" ht="15.6" spans="1:12">
      <c r="A784" s="29" t="s">
        <v>951</v>
      </c>
      <c r="B784" s="29" t="s">
        <v>4</v>
      </c>
      <c r="C784" s="29" t="s">
        <v>952</v>
      </c>
      <c r="D784" s="27" t="s">
        <v>11594</v>
      </c>
      <c r="E784" s="27" t="s">
        <v>11595</v>
      </c>
      <c r="F784" s="27"/>
      <c r="G784" s="27"/>
      <c r="H784" s="27"/>
      <c r="I784" s="27"/>
      <c r="J784" s="27"/>
      <c r="K784" s="27"/>
      <c r="L784" s="27"/>
    </row>
    <row r="785" ht="15.6" spans="1:12">
      <c r="A785" s="29" t="s">
        <v>953</v>
      </c>
      <c r="B785" s="29" t="s">
        <v>4</v>
      </c>
      <c r="C785" s="29" t="s">
        <v>954</v>
      </c>
      <c r="D785" s="27" t="s">
        <v>11596</v>
      </c>
      <c r="E785" s="27" t="s">
        <v>11597</v>
      </c>
      <c r="F785" s="27"/>
      <c r="G785" s="27"/>
      <c r="H785" s="27"/>
      <c r="I785" s="27"/>
      <c r="J785" s="27"/>
      <c r="K785" s="27"/>
      <c r="L785" s="27"/>
    </row>
    <row r="786" ht="15.6" spans="1:12">
      <c r="A786" s="29" t="s">
        <v>955</v>
      </c>
      <c r="B786" s="29" t="s">
        <v>4</v>
      </c>
      <c r="C786" s="29" t="s">
        <v>956</v>
      </c>
      <c r="D786" s="27" t="s">
        <v>11598</v>
      </c>
      <c r="E786" s="27" t="s">
        <v>11599</v>
      </c>
      <c r="F786" s="27"/>
      <c r="G786" s="27"/>
      <c r="H786" s="27"/>
      <c r="I786" s="27"/>
      <c r="J786" s="27"/>
      <c r="K786" s="27"/>
      <c r="L786" s="27"/>
    </row>
    <row r="787" ht="15.6" spans="1:12">
      <c r="A787" s="29" t="s">
        <v>957</v>
      </c>
      <c r="B787" s="29" t="s">
        <v>4</v>
      </c>
      <c r="C787" s="29" t="s">
        <v>958</v>
      </c>
      <c r="D787" s="27" t="s">
        <v>11600</v>
      </c>
      <c r="E787" s="27" t="s">
        <v>11601</v>
      </c>
      <c r="F787" s="27"/>
      <c r="G787" s="27"/>
      <c r="H787" s="27"/>
      <c r="I787" s="27"/>
      <c r="J787" s="27"/>
      <c r="K787" s="27"/>
      <c r="L787" s="27"/>
    </row>
    <row r="788" ht="15.6" spans="1:12">
      <c r="A788" s="29" t="s">
        <v>951</v>
      </c>
      <c r="B788" s="29" t="s">
        <v>4</v>
      </c>
      <c r="C788" s="29" t="s">
        <v>959</v>
      </c>
      <c r="D788" s="27" t="s">
        <v>11602</v>
      </c>
      <c r="E788" s="27" t="s">
        <v>11603</v>
      </c>
      <c r="F788" s="27"/>
      <c r="G788" s="27"/>
      <c r="H788" s="27"/>
      <c r="I788" s="27"/>
      <c r="J788" s="27"/>
      <c r="K788" s="27"/>
      <c r="L788" s="27"/>
    </row>
    <row r="789" ht="15.6" spans="1:12">
      <c r="A789" s="29" t="s">
        <v>440</v>
      </c>
      <c r="B789" s="29" t="s">
        <v>4</v>
      </c>
      <c r="C789" s="29" t="s">
        <v>960</v>
      </c>
      <c r="D789" s="27" t="s">
        <v>11604</v>
      </c>
      <c r="E789" s="27" t="s">
        <v>11605</v>
      </c>
      <c r="F789" s="27"/>
      <c r="G789" s="27"/>
      <c r="H789" s="27"/>
      <c r="I789" s="27"/>
      <c r="J789" s="27"/>
      <c r="K789" s="27"/>
      <c r="L789" s="27"/>
    </row>
    <row r="790" ht="15.6" spans="1:12">
      <c r="A790" s="29" t="s">
        <v>575</v>
      </c>
      <c r="B790" s="29" t="s">
        <v>4</v>
      </c>
      <c r="C790" s="29" t="s">
        <v>961</v>
      </c>
      <c r="D790" s="27" t="s">
        <v>11606</v>
      </c>
      <c r="E790" s="27" t="s">
        <v>11607</v>
      </c>
      <c r="F790" s="27"/>
      <c r="G790" s="27"/>
      <c r="H790" s="27"/>
      <c r="I790" s="27"/>
      <c r="J790" s="27"/>
      <c r="K790" s="27"/>
      <c r="L790" s="27"/>
    </row>
    <row r="791" ht="15.6" spans="1:12">
      <c r="A791" s="29" t="s">
        <v>514</v>
      </c>
      <c r="B791" s="29" t="s">
        <v>4</v>
      </c>
      <c r="C791" s="29" t="s">
        <v>962</v>
      </c>
      <c r="D791" s="27" t="s">
        <v>11608</v>
      </c>
      <c r="E791" s="27" t="s">
        <v>11609</v>
      </c>
      <c r="F791" s="27"/>
      <c r="G791" s="27"/>
      <c r="H791" s="27"/>
      <c r="I791" s="27"/>
      <c r="J791" s="27"/>
      <c r="K791" s="27"/>
      <c r="L791" s="27"/>
    </row>
    <row r="792" ht="15.6" spans="1:12">
      <c r="A792" s="29" t="s">
        <v>514</v>
      </c>
      <c r="B792" s="29" t="s">
        <v>4</v>
      </c>
      <c r="C792" s="29" t="s">
        <v>963</v>
      </c>
      <c r="D792" s="27" t="s">
        <v>11057</v>
      </c>
      <c r="E792" s="27" t="s">
        <v>11610</v>
      </c>
      <c r="F792" s="27"/>
      <c r="G792" s="27"/>
      <c r="H792" s="27"/>
      <c r="I792" s="27"/>
      <c r="J792" s="27"/>
      <c r="K792" s="27"/>
      <c r="L792" s="27"/>
    </row>
    <row r="793" ht="15.6" spans="1:12">
      <c r="A793" s="29" t="s">
        <v>446</v>
      </c>
      <c r="B793" s="29" t="s">
        <v>132</v>
      </c>
      <c r="C793" s="29" t="s">
        <v>964</v>
      </c>
      <c r="D793" s="27" t="s">
        <v>11611</v>
      </c>
      <c r="E793" s="27" t="s">
        <v>11612</v>
      </c>
      <c r="F793" s="27"/>
      <c r="G793" s="27"/>
      <c r="H793" s="27"/>
      <c r="I793" s="27"/>
      <c r="J793" s="27"/>
      <c r="K793" s="27"/>
      <c r="L793" s="27"/>
    </row>
    <row r="794" ht="15.6" spans="1:12">
      <c r="A794" s="29" t="s">
        <v>446</v>
      </c>
      <c r="B794" s="29" t="s">
        <v>132</v>
      </c>
      <c r="C794" s="29" t="s">
        <v>965</v>
      </c>
      <c r="D794" s="27" t="s">
        <v>11613</v>
      </c>
      <c r="E794" s="27" t="s">
        <v>11614</v>
      </c>
      <c r="F794" s="27"/>
      <c r="G794" s="27"/>
      <c r="H794" s="27"/>
      <c r="I794" s="27"/>
      <c r="J794" s="27"/>
      <c r="K794" s="27"/>
      <c r="L794" s="27"/>
    </row>
    <row r="795" ht="15.6" spans="1:12">
      <c r="A795" s="29" t="s">
        <v>131</v>
      </c>
      <c r="B795" s="29" t="s">
        <v>132</v>
      </c>
      <c r="C795" s="29" t="s">
        <v>966</v>
      </c>
      <c r="D795" s="27" t="s">
        <v>11615</v>
      </c>
      <c r="E795" s="27" t="s">
        <v>11616</v>
      </c>
      <c r="F795" s="27"/>
      <c r="G795" s="27"/>
      <c r="H795" s="27"/>
      <c r="I795" s="27"/>
      <c r="J795" s="27"/>
      <c r="K795" s="27"/>
      <c r="L795" s="27"/>
    </row>
    <row r="796" ht="15.6" spans="1:12">
      <c r="A796" s="29" t="s">
        <v>131</v>
      </c>
      <c r="B796" s="29" t="s">
        <v>132</v>
      </c>
      <c r="C796" s="29" t="s">
        <v>967</v>
      </c>
      <c r="D796" s="27" t="s">
        <v>11617</v>
      </c>
      <c r="E796" s="27" t="s">
        <v>11618</v>
      </c>
      <c r="F796" s="27"/>
      <c r="G796" s="27"/>
      <c r="H796" s="27"/>
      <c r="I796" s="27"/>
      <c r="J796" s="27"/>
      <c r="K796" s="27"/>
      <c r="L796" s="27"/>
    </row>
    <row r="797" ht="15.6" spans="1:12">
      <c r="A797" s="29" t="s">
        <v>131</v>
      </c>
      <c r="B797" s="29" t="s">
        <v>132</v>
      </c>
      <c r="C797" s="29" t="s">
        <v>968</v>
      </c>
      <c r="D797" s="27" t="s">
        <v>11619</v>
      </c>
      <c r="E797" s="27" t="s">
        <v>11620</v>
      </c>
      <c r="F797" s="27"/>
      <c r="G797" s="27"/>
      <c r="H797" s="27"/>
      <c r="I797" s="27"/>
      <c r="J797" s="27"/>
      <c r="K797" s="27"/>
      <c r="L797" s="27"/>
    </row>
    <row r="798" ht="15.6" spans="1:12">
      <c r="A798" s="29" t="s">
        <v>418</v>
      </c>
      <c r="B798" s="29" t="s">
        <v>132</v>
      </c>
      <c r="C798" s="29" t="s">
        <v>969</v>
      </c>
      <c r="D798" s="27" t="s">
        <v>11621</v>
      </c>
      <c r="E798" s="27" t="s">
        <v>11622</v>
      </c>
      <c r="F798" s="27"/>
      <c r="G798" s="27"/>
      <c r="H798" s="27"/>
      <c r="I798" s="27"/>
      <c r="J798" s="27"/>
      <c r="K798" s="27"/>
      <c r="L798" s="27"/>
    </row>
    <row r="799" ht="15.6" spans="1:12">
      <c r="A799" s="29" t="s">
        <v>132</v>
      </c>
      <c r="B799" s="29" t="s">
        <v>132</v>
      </c>
      <c r="C799" s="29" t="s">
        <v>970</v>
      </c>
      <c r="D799" s="27" t="s">
        <v>11623</v>
      </c>
      <c r="E799" s="27" t="s">
        <v>11624</v>
      </c>
      <c r="F799" s="27"/>
      <c r="G799" s="27"/>
      <c r="H799" s="27"/>
      <c r="I799" s="27"/>
      <c r="J799" s="27"/>
      <c r="K799" s="27"/>
      <c r="L799" s="27"/>
    </row>
    <row r="800" ht="15.6" spans="1:12">
      <c r="A800" s="29" t="s">
        <v>132</v>
      </c>
      <c r="B800" s="29" t="s">
        <v>132</v>
      </c>
      <c r="C800" s="29" t="s">
        <v>971</v>
      </c>
      <c r="D800" s="27" t="s">
        <v>11625</v>
      </c>
      <c r="E800" s="27" t="s">
        <v>11626</v>
      </c>
      <c r="F800" s="27"/>
      <c r="G800" s="27"/>
      <c r="H800" s="27"/>
      <c r="I800" s="27"/>
      <c r="J800" s="27"/>
      <c r="K800" s="27"/>
      <c r="L800" s="27"/>
    </row>
    <row r="801" ht="15.6" spans="1:12">
      <c r="A801" s="29" t="s">
        <v>410</v>
      </c>
      <c r="B801" s="29" t="s">
        <v>132</v>
      </c>
      <c r="C801" s="29" t="s">
        <v>972</v>
      </c>
      <c r="D801" s="27" t="s">
        <v>11627</v>
      </c>
      <c r="E801" s="27" t="s">
        <v>11628</v>
      </c>
      <c r="F801" s="27"/>
      <c r="G801" s="27"/>
      <c r="H801" s="27"/>
      <c r="I801" s="27"/>
      <c r="J801" s="27"/>
      <c r="K801" s="27"/>
      <c r="L801" s="27"/>
    </row>
    <row r="802" ht="15.6" spans="1:12">
      <c r="A802" s="29" t="s">
        <v>410</v>
      </c>
      <c r="B802" s="29" t="s">
        <v>132</v>
      </c>
      <c r="C802" s="29" t="s">
        <v>973</v>
      </c>
      <c r="D802" s="27" t="s">
        <v>11629</v>
      </c>
      <c r="E802" s="27" t="s">
        <v>11630</v>
      </c>
      <c r="F802" s="27"/>
      <c r="G802" s="27"/>
      <c r="H802" s="27"/>
      <c r="I802" s="27"/>
      <c r="J802" s="27"/>
      <c r="K802" s="27"/>
      <c r="L802" s="27"/>
    </row>
    <row r="803" ht="15.6" spans="1:12">
      <c r="A803" s="29" t="s">
        <v>410</v>
      </c>
      <c r="B803" s="29" t="s">
        <v>132</v>
      </c>
      <c r="C803" s="29" t="s">
        <v>974</v>
      </c>
      <c r="D803" s="27" t="s">
        <v>11631</v>
      </c>
      <c r="E803" s="27" t="s">
        <v>11632</v>
      </c>
      <c r="F803" s="27"/>
      <c r="G803" s="27"/>
      <c r="H803" s="27"/>
      <c r="I803" s="27"/>
      <c r="J803" s="27"/>
      <c r="K803" s="27"/>
      <c r="L803" s="27"/>
    </row>
    <row r="804" ht="15.6" spans="1:12">
      <c r="A804" s="29" t="s">
        <v>410</v>
      </c>
      <c r="B804" s="29" t="s">
        <v>132</v>
      </c>
      <c r="C804" s="29" t="s">
        <v>975</v>
      </c>
      <c r="D804" s="27" t="s">
        <v>11633</v>
      </c>
      <c r="E804" s="27" t="s">
        <v>11634</v>
      </c>
      <c r="F804" s="27"/>
      <c r="G804" s="27"/>
      <c r="H804" s="27"/>
      <c r="I804" s="27"/>
      <c r="J804" s="27"/>
      <c r="K804" s="27"/>
      <c r="L804" s="27"/>
    </row>
    <row r="805" ht="15.6" spans="1:12">
      <c r="A805" s="29" t="s">
        <v>448</v>
      </c>
      <c r="B805" s="29" t="s">
        <v>132</v>
      </c>
      <c r="C805" s="29" t="s">
        <v>976</v>
      </c>
      <c r="D805" s="27" t="s">
        <v>11635</v>
      </c>
      <c r="E805" s="27" t="s">
        <v>11636</v>
      </c>
      <c r="F805" s="27"/>
      <c r="G805" s="27"/>
      <c r="H805" s="27"/>
      <c r="I805" s="27"/>
      <c r="J805" s="27"/>
      <c r="K805" s="27"/>
      <c r="L805" s="27"/>
    </row>
    <row r="806" ht="15.6" spans="1:12">
      <c r="A806" s="29" t="s">
        <v>448</v>
      </c>
      <c r="B806" s="29" t="s">
        <v>132</v>
      </c>
      <c r="C806" s="29" t="s">
        <v>977</v>
      </c>
      <c r="D806" s="27" t="s">
        <v>11637</v>
      </c>
      <c r="E806" s="27" t="s">
        <v>11638</v>
      </c>
      <c r="F806" s="27"/>
      <c r="G806" s="27"/>
      <c r="H806" s="27"/>
      <c r="I806" s="27"/>
      <c r="J806" s="27"/>
      <c r="K806" s="27"/>
      <c r="L806" s="27"/>
    </row>
    <row r="807" ht="15.6" spans="1:12">
      <c r="A807" s="29" t="s">
        <v>131</v>
      </c>
      <c r="B807" s="29" t="s">
        <v>131</v>
      </c>
      <c r="C807" s="29" t="s">
        <v>978</v>
      </c>
      <c r="D807" s="27" t="s">
        <v>11639</v>
      </c>
      <c r="E807" s="27" t="s">
        <v>11640</v>
      </c>
      <c r="F807" s="27"/>
      <c r="G807" s="27"/>
      <c r="H807" s="27"/>
      <c r="I807" s="27"/>
      <c r="J807" s="27"/>
      <c r="K807" s="27"/>
      <c r="L807" s="27"/>
    </row>
    <row r="808" ht="15.6" spans="1:12">
      <c r="A808" s="29" t="s">
        <v>131</v>
      </c>
      <c r="B808" s="29" t="s">
        <v>131</v>
      </c>
      <c r="C808" s="29" t="s">
        <v>979</v>
      </c>
      <c r="D808" s="27" t="s">
        <v>11641</v>
      </c>
      <c r="E808" s="27" t="s">
        <v>11642</v>
      </c>
      <c r="F808" s="27"/>
      <c r="G808" s="27"/>
      <c r="H808" s="27"/>
      <c r="I808" s="27"/>
      <c r="J808" s="27"/>
      <c r="K808" s="27"/>
      <c r="L808" s="27"/>
    </row>
    <row r="809" ht="15.6" spans="1:12">
      <c r="A809" s="29" t="s">
        <v>131</v>
      </c>
      <c r="B809" s="29" t="s">
        <v>131</v>
      </c>
      <c r="C809" s="29" t="s">
        <v>980</v>
      </c>
      <c r="D809" s="27" t="s">
        <v>11643</v>
      </c>
      <c r="E809" s="27" t="s">
        <v>11644</v>
      </c>
      <c r="F809" s="27"/>
      <c r="G809" s="27"/>
      <c r="H809" s="27"/>
      <c r="I809" s="27"/>
      <c r="J809" s="27"/>
      <c r="K809" s="27"/>
      <c r="L809" s="27"/>
    </row>
    <row r="810" ht="15.6" spans="1:12">
      <c r="A810" s="29" t="s">
        <v>131</v>
      </c>
      <c r="B810" s="29" t="s">
        <v>131</v>
      </c>
      <c r="C810" s="29" t="s">
        <v>981</v>
      </c>
      <c r="D810" s="27" t="s">
        <v>11645</v>
      </c>
      <c r="E810" s="27" t="s">
        <v>11646</v>
      </c>
      <c r="F810" s="27"/>
      <c r="G810" s="27"/>
      <c r="H810" s="27"/>
      <c r="I810" s="27"/>
      <c r="J810" s="27"/>
      <c r="K810" s="27"/>
      <c r="L810" s="27"/>
    </row>
    <row r="811" ht="15.6" spans="1:12">
      <c r="A811" s="29" t="s">
        <v>131</v>
      </c>
      <c r="B811" s="29" t="s">
        <v>131</v>
      </c>
      <c r="C811" s="29" t="s">
        <v>982</v>
      </c>
      <c r="D811" s="27" t="s">
        <v>11647</v>
      </c>
      <c r="E811" s="27" t="s">
        <v>11648</v>
      </c>
      <c r="F811" s="27"/>
      <c r="G811" s="27"/>
      <c r="H811" s="27"/>
      <c r="I811" s="27"/>
      <c r="J811" s="27"/>
      <c r="K811" s="27"/>
      <c r="L811" s="27"/>
    </row>
    <row r="812" ht="15.6" spans="1:12">
      <c r="A812" s="29" t="s">
        <v>131</v>
      </c>
      <c r="B812" s="29" t="s">
        <v>131</v>
      </c>
      <c r="C812" s="29" t="s">
        <v>983</v>
      </c>
      <c r="D812" s="27" t="s">
        <v>11649</v>
      </c>
      <c r="E812" s="27" t="s">
        <v>11650</v>
      </c>
      <c r="F812" s="27"/>
      <c r="G812" s="27"/>
      <c r="H812" s="27"/>
      <c r="I812" s="27"/>
      <c r="J812" s="27"/>
      <c r="K812" s="27"/>
      <c r="L812" s="27"/>
    </row>
    <row r="813" ht="15.6" spans="1:12">
      <c r="A813" s="29" t="s">
        <v>131</v>
      </c>
      <c r="B813" s="29" t="s">
        <v>131</v>
      </c>
      <c r="C813" s="29" t="s">
        <v>984</v>
      </c>
      <c r="D813" s="27" t="s">
        <v>11651</v>
      </c>
      <c r="E813" s="27" t="s">
        <v>11652</v>
      </c>
      <c r="F813" s="27"/>
      <c r="G813" s="27"/>
      <c r="H813" s="27"/>
      <c r="I813" s="27"/>
      <c r="J813" s="27"/>
      <c r="K813" s="27"/>
      <c r="L813" s="27"/>
    </row>
    <row r="814" ht="15.6" spans="1:12">
      <c r="A814" s="29" t="s">
        <v>46</v>
      </c>
      <c r="B814" s="29" t="s">
        <v>22</v>
      </c>
      <c r="C814" s="29" t="s">
        <v>985</v>
      </c>
      <c r="D814" s="27" t="s">
        <v>11653</v>
      </c>
      <c r="E814" s="27" t="s">
        <v>11654</v>
      </c>
      <c r="F814" s="27"/>
      <c r="G814" s="27"/>
      <c r="H814" s="27"/>
      <c r="I814" s="27"/>
      <c r="J814" s="27"/>
      <c r="K814" s="27"/>
      <c r="L814" s="27"/>
    </row>
    <row r="815" ht="15.6" spans="1:12">
      <c r="A815" s="29" t="s">
        <v>46</v>
      </c>
      <c r="B815" s="29" t="s">
        <v>22</v>
      </c>
      <c r="C815" s="29" t="s">
        <v>986</v>
      </c>
      <c r="D815" s="27" t="s">
        <v>11655</v>
      </c>
      <c r="E815" s="27" t="s">
        <v>11656</v>
      </c>
      <c r="F815" s="27"/>
      <c r="G815" s="27"/>
      <c r="H815" s="27"/>
      <c r="I815" s="27"/>
      <c r="J815" s="27"/>
      <c r="K815" s="27"/>
      <c r="L815" s="27"/>
    </row>
    <row r="816" ht="15.6" spans="1:12">
      <c r="A816" s="29" t="s">
        <v>324</v>
      </c>
      <c r="B816" s="29" t="s">
        <v>101</v>
      </c>
      <c r="C816" s="29" t="s">
        <v>987</v>
      </c>
      <c r="D816" s="27" t="s">
        <v>11657</v>
      </c>
      <c r="E816" s="27" t="s">
        <v>11658</v>
      </c>
      <c r="F816" s="27"/>
      <c r="G816" s="27"/>
      <c r="H816" s="27"/>
      <c r="I816" s="27"/>
      <c r="J816" s="27"/>
      <c r="K816" s="27"/>
      <c r="L816" s="27"/>
    </row>
    <row r="817" ht="15.6" spans="1:12">
      <c r="A817" s="29" t="s">
        <v>324</v>
      </c>
      <c r="B817" s="29" t="s">
        <v>101</v>
      </c>
      <c r="C817" s="29" t="s">
        <v>988</v>
      </c>
      <c r="D817" s="27" t="s">
        <v>11659</v>
      </c>
      <c r="E817" s="27" t="s">
        <v>11660</v>
      </c>
      <c r="F817" s="27"/>
      <c r="G817" s="27"/>
      <c r="H817" s="27"/>
      <c r="I817" s="27"/>
      <c r="J817" s="27"/>
      <c r="K817" s="27"/>
      <c r="L817" s="27"/>
    </row>
    <row r="818" ht="15.6" spans="1:12">
      <c r="A818" s="29" t="s">
        <v>324</v>
      </c>
      <c r="B818" s="29" t="s">
        <v>101</v>
      </c>
      <c r="C818" s="29" t="s">
        <v>989</v>
      </c>
      <c r="D818" s="27" t="s">
        <v>11661</v>
      </c>
      <c r="E818" s="27" t="s">
        <v>11662</v>
      </c>
      <c r="F818" s="27"/>
      <c r="G818" s="27"/>
      <c r="H818" s="27"/>
      <c r="I818" s="27"/>
      <c r="J818" s="27"/>
      <c r="K818" s="27"/>
      <c r="L818" s="27"/>
    </row>
    <row r="819" ht="15.6" spans="1:12">
      <c r="A819" s="29" t="s">
        <v>131</v>
      </c>
      <c r="B819" s="29" t="s">
        <v>132</v>
      </c>
      <c r="C819" s="29" t="s">
        <v>990</v>
      </c>
      <c r="D819" s="27" t="s">
        <v>11663</v>
      </c>
      <c r="E819" s="27" t="s">
        <v>11664</v>
      </c>
      <c r="F819" s="27"/>
      <c r="G819" s="27"/>
      <c r="H819" s="27"/>
      <c r="I819" s="27"/>
      <c r="J819" s="27"/>
      <c r="K819" s="27"/>
      <c r="L819" s="27"/>
    </row>
    <row r="820" ht="15.6" spans="1:12">
      <c r="A820" s="29" t="s">
        <v>131</v>
      </c>
      <c r="B820" s="29" t="s">
        <v>132</v>
      </c>
      <c r="C820" s="29" t="s">
        <v>991</v>
      </c>
      <c r="D820" s="27" t="s">
        <v>11665</v>
      </c>
      <c r="E820" s="27" t="s">
        <v>11666</v>
      </c>
      <c r="F820" s="27"/>
      <c r="G820" s="27"/>
      <c r="H820" s="27"/>
      <c r="I820" s="27"/>
      <c r="J820" s="27"/>
      <c r="K820" s="27"/>
      <c r="L820" s="27"/>
    </row>
    <row r="821" ht="15.6" spans="1:12">
      <c r="A821" s="29" t="s">
        <v>136</v>
      </c>
      <c r="B821" s="29" t="s">
        <v>132</v>
      </c>
      <c r="C821" s="29" t="s">
        <v>992</v>
      </c>
      <c r="D821" s="27" t="s">
        <v>11667</v>
      </c>
      <c r="E821" s="27" t="s">
        <v>11668</v>
      </c>
      <c r="F821" s="27"/>
      <c r="G821" s="27"/>
      <c r="H821" s="27"/>
      <c r="I821" s="27"/>
      <c r="J821" s="27"/>
      <c r="K821" s="27"/>
      <c r="L821" s="27"/>
    </row>
    <row r="822" ht="15.6" spans="1:12">
      <c r="A822" s="29" t="s">
        <v>136</v>
      </c>
      <c r="B822" s="29" t="s">
        <v>132</v>
      </c>
      <c r="C822" s="29" t="s">
        <v>993</v>
      </c>
      <c r="D822" s="27" t="s">
        <v>11669</v>
      </c>
      <c r="E822" s="27" t="s">
        <v>11670</v>
      </c>
      <c r="F822" s="27"/>
      <c r="G822" s="27"/>
      <c r="H822" s="27"/>
      <c r="I822" s="27"/>
      <c r="J822" s="27"/>
      <c r="K822" s="27"/>
      <c r="L822" s="27"/>
    </row>
    <row r="823" ht="15.6" spans="1:12">
      <c r="A823" s="29" t="s">
        <v>136</v>
      </c>
      <c r="B823" s="29" t="s">
        <v>132</v>
      </c>
      <c r="C823" s="29" t="s">
        <v>994</v>
      </c>
      <c r="D823" s="27" t="s">
        <v>11671</v>
      </c>
      <c r="E823" s="27" t="s">
        <v>11672</v>
      </c>
      <c r="F823" s="27"/>
      <c r="G823" s="27"/>
      <c r="H823" s="27"/>
      <c r="I823" s="27"/>
      <c r="J823" s="27"/>
      <c r="K823" s="27"/>
      <c r="L823" s="27"/>
    </row>
    <row r="824" ht="15.6" spans="1:12">
      <c r="A824" s="29" t="s">
        <v>131</v>
      </c>
      <c r="B824" s="29" t="s">
        <v>132</v>
      </c>
      <c r="C824" s="29" t="s">
        <v>995</v>
      </c>
      <c r="D824" s="27" t="s">
        <v>11673</v>
      </c>
      <c r="E824" s="27" t="s">
        <v>11674</v>
      </c>
      <c r="F824" s="27"/>
      <c r="G824" s="27"/>
      <c r="H824" s="27"/>
      <c r="I824" s="27"/>
      <c r="J824" s="27"/>
      <c r="K824" s="27"/>
      <c r="L824" s="27"/>
    </row>
    <row r="825" ht="15.6" spans="1:12">
      <c r="A825" s="29" t="s">
        <v>131</v>
      </c>
      <c r="B825" s="29" t="s">
        <v>132</v>
      </c>
      <c r="C825" s="29" t="s">
        <v>996</v>
      </c>
      <c r="D825" s="27" t="s">
        <v>11675</v>
      </c>
      <c r="E825" s="27" t="s">
        <v>11676</v>
      </c>
      <c r="F825" s="27"/>
      <c r="G825" s="27"/>
      <c r="H825" s="27"/>
      <c r="I825" s="27"/>
      <c r="J825" s="27"/>
      <c r="K825" s="27"/>
      <c r="L825" s="27"/>
    </row>
    <row r="826" ht="15.6" spans="1:12">
      <c r="A826" s="29" t="s">
        <v>131</v>
      </c>
      <c r="B826" s="29" t="s">
        <v>132</v>
      </c>
      <c r="C826" s="29" t="s">
        <v>997</v>
      </c>
      <c r="D826" s="27" t="s">
        <v>11677</v>
      </c>
      <c r="E826" s="27" t="s">
        <v>11678</v>
      </c>
      <c r="F826" s="27"/>
      <c r="G826" s="27"/>
      <c r="H826" s="27"/>
      <c r="I826" s="27"/>
      <c r="J826" s="27"/>
      <c r="K826" s="27"/>
      <c r="L826" s="27"/>
    </row>
    <row r="827" ht="15.6" spans="1:12">
      <c r="A827" s="29" t="s">
        <v>998</v>
      </c>
      <c r="B827" s="29" t="s">
        <v>132</v>
      </c>
      <c r="C827" s="29" t="s">
        <v>999</v>
      </c>
      <c r="D827" s="27" t="s">
        <v>11679</v>
      </c>
      <c r="E827" s="27" t="s">
        <v>11680</v>
      </c>
      <c r="F827" s="27"/>
      <c r="G827" s="27"/>
      <c r="H827" s="27"/>
      <c r="I827" s="27"/>
      <c r="J827" s="27"/>
      <c r="K827" s="27"/>
      <c r="L827" s="27"/>
    </row>
    <row r="828" ht="15.6" spans="1:12">
      <c r="A828" s="29" t="s">
        <v>493</v>
      </c>
      <c r="B828" s="29" t="s">
        <v>22</v>
      </c>
      <c r="C828" s="29" t="s">
        <v>1000</v>
      </c>
      <c r="D828" s="27" t="s">
        <v>11681</v>
      </c>
      <c r="E828" s="27" t="s">
        <v>11682</v>
      </c>
      <c r="F828" s="27"/>
      <c r="G828" s="27"/>
      <c r="H828" s="27"/>
      <c r="I828" s="27"/>
      <c r="J828" s="27"/>
      <c r="K828" s="27"/>
      <c r="L828" s="27"/>
    </row>
    <row r="829" ht="15.6" spans="1:12">
      <c r="A829" s="29" t="s">
        <v>493</v>
      </c>
      <c r="B829" s="29" t="s">
        <v>22</v>
      </c>
      <c r="C829" s="29" t="s">
        <v>1001</v>
      </c>
      <c r="D829" s="27" t="s">
        <v>11683</v>
      </c>
      <c r="E829" s="27" t="s">
        <v>11684</v>
      </c>
      <c r="F829" s="27"/>
      <c r="G829" s="27"/>
      <c r="H829" s="27"/>
      <c r="I829" s="27"/>
      <c r="J829" s="27"/>
      <c r="K829" s="27"/>
      <c r="L829" s="27"/>
    </row>
    <row r="830" ht="15.6" spans="1:12">
      <c r="A830" s="29" t="s">
        <v>493</v>
      </c>
      <c r="B830" s="29" t="s">
        <v>22</v>
      </c>
      <c r="C830" s="29" t="s">
        <v>1002</v>
      </c>
      <c r="D830" s="27" t="s">
        <v>11685</v>
      </c>
      <c r="E830" s="27" t="s">
        <v>11686</v>
      </c>
      <c r="F830" s="27"/>
      <c r="G830" s="27"/>
      <c r="H830" s="27"/>
      <c r="I830" s="27"/>
      <c r="J830" s="27"/>
      <c r="K830" s="27"/>
      <c r="L830" s="27"/>
    </row>
    <row r="831" ht="15.6" spans="1:12">
      <c r="A831" s="29" t="s">
        <v>493</v>
      </c>
      <c r="B831" s="29" t="s">
        <v>22</v>
      </c>
      <c r="C831" s="29" t="s">
        <v>1003</v>
      </c>
      <c r="D831" s="27" t="s">
        <v>11687</v>
      </c>
      <c r="E831" s="27" t="s">
        <v>11688</v>
      </c>
      <c r="F831" s="27"/>
      <c r="G831" s="27"/>
      <c r="H831" s="27"/>
      <c r="I831" s="27"/>
      <c r="J831" s="27"/>
      <c r="K831" s="27"/>
      <c r="L831" s="27"/>
    </row>
    <row r="832" ht="15.6" spans="1:12">
      <c r="A832" s="29" t="s">
        <v>493</v>
      </c>
      <c r="B832" s="29" t="s">
        <v>22</v>
      </c>
      <c r="C832" s="29" t="s">
        <v>1004</v>
      </c>
      <c r="D832" s="27" t="s">
        <v>11689</v>
      </c>
      <c r="E832" s="27" t="s">
        <v>11690</v>
      </c>
      <c r="F832" s="27"/>
      <c r="G832" s="27"/>
      <c r="H832" s="27"/>
      <c r="I832" s="27"/>
      <c r="J832" s="27"/>
      <c r="K832" s="27"/>
      <c r="L832" s="27"/>
    </row>
    <row r="833" ht="15.6" spans="1:12">
      <c r="A833" s="29" t="s">
        <v>1005</v>
      </c>
      <c r="B833" s="29" t="s">
        <v>131</v>
      </c>
      <c r="C833" s="29" t="s">
        <v>1006</v>
      </c>
      <c r="D833" s="27" t="s">
        <v>11691</v>
      </c>
      <c r="E833" s="27" t="s">
        <v>11692</v>
      </c>
      <c r="F833" s="27"/>
      <c r="G833" s="27"/>
      <c r="H833" s="27"/>
      <c r="I833" s="27"/>
      <c r="J833" s="27"/>
      <c r="K833" s="27"/>
      <c r="L833" s="27"/>
    </row>
    <row r="834" ht="15.6" spans="1:12">
      <c r="A834" s="29" t="s">
        <v>1007</v>
      </c>
      <c r="B834" s="29" t="s">
        <v>131</v>
      </c>
      <c r="C834" s="29" t="s">
        <v>1008</v>
      </c>
      <c r="D834" s="27" t="s">
        <v>11693</v>
      </c>
      <c r="E834" s="27" t="s">
        <v>11694</v>
      </c>
      <c r="F834" s="27"/>
      <c r="G834" s="27"/>
      <c r="H834" s="27"/>
      <c r="I834" s="27"/>
      <c r="J834" s="27"/>
      <c r="K834" s="27"/>
      <c r="L834" s="27"/>
    </row>
    <row r="835" ht="15.6" spans="1:12">
      <c r="A835" s="29" t="s">
        <v>1009</v>
      </c>
      <c r="B835" s="29" t="s">
        <v>4</v>
      </c>
      <c r="C835" s="29" t="s">
        <v>1010</v>
      </c>
      <c r="D835" s="27" t="s">
        <v>11695</v>
      </c>
      <c r="E835" s="27" t="s">
        <v>11696</v>
      </c>
      <c r="F835" s="27"/>
      <c r="G835" s="27"/>
      <c r="H835" s="27"/>
      <c r="I835" s="27"/>
      <c r="J835" s="27"/>
      <c r="K835" s="27"/>
      <c r="L835" s="27"/>
    </row>
    <row r="836" ht="15.6" spans="1:12">
      <c r="A836" s="29" t="s">
        <v>1011</v>
      </c>
      <c r="B836" s="29" t="s">
        <v>4</v>
      </c>
      <c r="C836" s="29" t="s">
        <v>1012</v>
      </c>
      <c r="D836" s="27" t="s">
        <v>11697</v>
      </c>
      <c r="E836" s="27" t="s">
        <v>11698</v>
      </c>
      <c r="F836" s="27"/>
      <c r="G836" s="27"/>
      <c r="H836" s="27"/>
      <c r="I836" s="27"/>
      <c r="J836" s="27"/>
      <c r="K836" s="27"/>
      <c r="L836" s="27"/>
    </row>
    <row r="837" ht="15.6" spans="1:12">
      <c r="A837" s="29" t="s">
        <v>489</v>
      </c>
      <c r="B837" s="29" t="s">
        <v>22</v>
      </c>
      <c r="C837" s="29" t="s">
        <v>1013</v>
      </c>
      <c r="D837" s="27" t="s">
        <v>11699</v>
      </c>
      <c r="E837" s="27" t="s">
        <v>11700</v>
      </c>
      <c r="F837" s="27"/>
      <c r="G837" s="27"/>
      <c r="H837" s="27"/>
      <c r="I837" s="27"/>
      <c r="J837" s="27"/>
      <c r="K837" s="27"/>
      <c r="L837" s="27"/>
    </row>
    <row r="838" ht="15.6" spans="1:12">
      <c r="A838" s="29" t="s">
        <v>342</v>
      </c>
      <c r="B838" s="29" t="s">
        <v>101</v>
      </c>
      <c r="C838" s="29" t="s">
        <v>1014</v>
      </c>
      <c r="D838" s="27" t="s">
        <v>11701</v>
      </c>
      <c r="E838" s="27" t="s">
        <v>11702</v>
      </c>
      <c r="F838" s="27"/>
      <c r="G838" s="27"/>
      <c r="H838" s="27"/>
      <c r="I838" s="27"/>
      <c r="J838" s="27"/>
      <c r="K838" s="27"/>
      <c r="L838" s="27"/>
    </row>
    <row r="839" ht="15.6" spans="1:12">
      <c r="A839" s="29" t="s">
        <v>497</v>
      </c>
      <c r="B839" s="29" t="s">
        <v>101</v>
      </c>
      <c r="C839" s="29" t="s">
        <v>1015</v>
      </c>
      <c r="D839" s="27" t="s">
        <v>11703</v>
      </c>
      <c r="E839" s="27" t="s">
        <v>11704</v>
      </c>
      <c r="F839" s="27"/>
      <c r="G839" s="27"/>
      <c r="H839" s="27"/>
      <c r="I839" s="27"/>
      <c r="J839" s="27"/>
      <c r="K839" s="27"/>
      <c r="L839" s="27"/>
    </row>
    <row r="840" ht="15.6" spans="1:12">
      <c r="A840" s="29" t="s">
        <v>497</v>
      </c>
      <c r="B840" s="29" t="s">
        <v>101</v>
      </c>
      <c r="C840" s="29" t="s">
        <v>1016</v>
      </c>
      <c r="D840" s="27" t="s">
        <v>11705</v>
      </c>
      <c r="E840" s="27" t="s">
        <v>11706</v>
      </c>
      <c r="F840" s="27"/>
      <c r="G840" s="27"/>
      <c r="H840" s="27"/>
      <c r="I840" s="27"/>
      <c r="J840" s="27"/>
      <c r="K840" s="27"/>
      <c r="L840" s="27"/>
    </row>
    <row r="841" ht="15.6" spans="1:12">
      <c r="A841" s="29" t="s">
        <v>497</v>
      </c>
      <c r="B841" s="29" t="s">
        <v>101</v>
      </c>
      <c r="C841" s="29" t="s">
        <v>1017</v>
      </c>
      <c r="D841" s="27" t="s">
        <v>11707</v>
      </c>
      <c r="E841" s="27" t="s">
        <v>11708</v>
      </c>
      <c r="F841" s="27"/>
      <c r="G841" s="27"/>
      <c r="H841" s="27"/>
      <c r="I841" s="27"/>
      <c r="J841" s="27"/>
      <c r="K841" s="27"/>
      <c r="L841" s="27"/>
    </row>
    <row r="842" ht="15.6" spans="1:12">
      <c r="A842" s="29" t="s">
        <v>324</v>
      </c>
      <c r="B842" s="29" t="s">
        <v>101</v>
      </c>
      <c r="C842" s="29" t="s">
        <v>1018</v>
      </c>
      <c r="D842" s="27" t="s">
        <v>11709</v>
      </c>
      <c r="E842" s="27" t="s">
        <v>11710</v>
      </c>
      <c r="F842" s="27"/>
      <c r="G842" s="27"/>
      <c r="H842" s="27"/>
      <c r="I842" s="27"/>
      <c r="J842" s="27"/>
      <c r="K842" s="27"/>
      <c r="L842" s="27"/>
    </row>
    <row r="843" ht="15.6" spans="1:12">
      <c r="A843" s="29" t="s">
        <v>226</v>
      </c>
      <c r="B843" s="29" t="s">
        <v>101</v>
      </c>
      <c r="C843" s="29" t="s">
        <v>1019</v>
      </c>
      <c r="D843" s="27" t="s">
        <v>11711</v>
      </c>
      <c r="E843" s="27" t="s">
        <v>11712</v>
      </c>
      <c r="F843" s="27"/>
      <c r="G843" s="27"/>
      <c r="H843" s="27"/>
      <c r="I843" s="27"/>
      <c r="J843" s="27"/>
      <c r="K843" s="27"/>
      <c r="L843" s="27"/>
    </row>
    <row r="844" ht="15.6" spans="1:12">
      <c r="A844" s="29" t="s">
        <v>226</v>
      </c>
      <c r="B844" s="29" t="s">
        <v>101</v>
      </c>
      <c r="C844" s="29" t="s">
        <v>1020</v>
      </c>
      <c r="D844" s="27" t="s">
        <v>11713</v>
      </c>
      <c r="E844" s="27" t="s">
        <v>11714</v>
      </c>
      <c r="F844" s="27"/>
      <c r="G844" s="27"/>
      <c r="H844" s="27"/>
      <c r="I844" s="27"/>
      <c r="J844" s="27"/>
      <c r="K844" s="27"/>
      <c r="L844" s="27"/>
    </row>
    <row r="845" ht="15.6" spans="1:12">
      <c r="A845" s="29" t="s">
        <v>131</v>
      </c>
      <c r="B845" s="29" t="s">
        <v>131</v>
      </c>
      <c r="C845" s="29" t="s">
        <v>1021</v>
      </c>
      <c r="D845" s="27" t="s">
        <v>11715</v>
      </c>
      <c r="E845" s="27" t="s">
        <v>11716</v>
      </c>
      <c r="F845" s="27"/>
      <c r="G845" s="27"/>
      <c r="H845" s="27"/>
      <c r="I845" s="27"/>
      <c r="J845" s="27"/>
      <c r="K845" s="27"/>
      <c r="L845" s="27"/>
    </row>
    <row r="846" ht="15.6" spans="1:12">
      <c r="A846" s="29" t="s">
        <v>46</v>
      </c>
      <c r="B846" s="29" t="s">
        <v>22</v>
      </c>
      <c r="C846" s="29" t="s">
        <v>1022</v>
      </c>
      <c r="D846" s="27" t="s">
        <v>11717</v>
      </c>
      <c r="E846" s="27" t="s">
        <v>11718</v>
      </c>
      <c r="F846" s="27"/>
      <c r="G846" s="27"/>
      <c r="H846" s="27"/>
      <c r="I846" s="27"/>
      <c r="J846" s="27"/>
      <c r="K846" s="27"/>
      <c r="L846" s="27"/>
    </row>
    <row r="847" ht="15.6" spans="1:12">
      <c r="A847" s="29" t="s">
        <v>607</v>
      </c>
      <c r="B847" s="29" t="s">
        <v>4</v>
      </c>
      <c r="C847" s="29" t="s">
        <v>1023</v>
      </c>
      <c r="D847" s="27" t="s">
        <v>11719</v>
      </c>
      <c r="E847" s="27" t="s">
        <v>11720</v>
      </c>
      <c r="F847" s="27"/>
      <c r="G847" s="27"/>
      <c r="H847" s="27"/>
      <c r="I847" s="27"/>
      <c r="J847" s="27"/>
      <c r="K847" s="27"/>
      <c r="L847" s="27"/>
    </row>
    <row r="848" ht="15.6" spans="1:12">
      <c r="A848" s="29" t="s">
        <v>131</v>
      </c>
      <c r="B848" s="29" t="s">
        <v>131</v>
      </c>
      <c r="C848" s="29" t="s">
        <v>1024</v>
      </c>
      <c r="D848" s="27" t="s">
        <v>11721</v>
      </c>
      <c r="E848" s="27" t="s">
        <v>11722</v>
      </c>
      <c r="F848" s="27"/>
      <c r="G848" s="27"/>
      <c r="H848" s="27"/>
      <c r="I848" s="27"/>
      <c r="J848" s="27"/>
      <c r="K848" s="27"/>
      <c r="L848" s="27"/>
    </row>
    <row r="849" ht="15.6" spans="1:12">
      <c r="A849" s="29" t="s">
        <v>131</v>
      </c>
      <c r="B849" s="29" t="s">
        <v>131</v>
      </c>
      <c r="C849" s="29" t="s">
        <v>1025</v>
      </c>
      <c r="D849" s="27" t="s">
        <v>11723</v>
      </c>
      <c r="E849" s="27" t="s">
        <v>11724</v>
      </c>
      <c r="F849" s="27"/>
      <c r="G849" s="27"/>
      <c r="H849" s="27"/>
      <c r="I849" s="27"/>
      <c r="J849" s="27"/>
      <c r="K849" s="27"/>
      <c r="L849" s="27"/>
    </row>
    <row r="850" ht="15.6" spans="1:12">
      <c r="A850" s="29" t="s">
        <v>131</v>
      </c>
      <c r="B850" s="29" t="s">
        <v>131</v>
      </c>
      <c r="C850" s="29" t="s">
        <v>1026</v>
      </c>
      <c r="D850" s="27" t="s">
        <v>11725</v>
      </c>
      <c r="E850" s="27" t="s">
        <v>11726</v>
      </c>
      <c r="F850" s="27"/>
      <c r="G850" s="27"/>
      <c r="H850" s="27"/>
      <c r="I850" s="27"/>
      <c r="J850" s="27"/>
      <c r="K850" s="27"/>
      <c r="L850" s="27"/>
    </row>
    <row r="851" ht="15.6" spans="1:12">
      <c r="A851" s="29" t="s">
        <v>131</v>
      </c>
      <c r="B851" s="29" t="s">
        <v>131</v>
      </c>
      <c r="C851" s="29" t="s">
        <v>1027</v>
      </c>
      <c r="D851" s="27" t="s">
        <v>11727</v>
      </c>
      <c r="E851" s="27" t="s">
        <v>11728</v>
      </c>
      <c r="F851" s="27"/>
      <c r="G851" s="27"/>
      <c r="H851" s="27"/>
      <c r="I851" s="27"/>
      <c r="J851" s="27"/>
      <c r="K851" s="27"/>
      <c r="L851" s="27"/>
    </row>
    <row r="852" ht="15.6" spans="1:12">
      <c r="A852" s="29" t="s">
        <v>131</v>
      </c>
      <c r="B852" s="29" t="s">
        <v>131</v>
      </c>
      <c r="C852" s="29" t="s">
        <v>1028</v>
      </c>
      <c r="D852" s="27" t="s">
        <v>11729</v>
      </c>
      <c r="E852" s="27" t="s">
        <v>11730</v>
      </c>
      <c r="F852" s="27"/>
      <c r="G852" s="27"/>
      <c r="H852" s="27"/>
      <c r="I852" s="27"/>
      <c r="J852" s="27"/>
      <c r="K852" s="27"/>
      <c r="L852" s="27"/>
    </row>
    <row r="853" ht="15.6" spans="1:12">
      <c r="A853" s="29" t="s">
        <v>131</v>
      </c>
      <c r="B853" s="29" t="s">
        <v>131</v>
      </c>
      <c r="C853" s="29" t="s">
        <v>1029</v>
      </c>
      <c r="D853" s="27" t="s">
        <v>11731</v>
      </c>
      <c r="E853" s="27" t="s">
        <v>11732</v>
      </c>
      <c r="F853" s="27"/>
      <c r="G853" s="27"/>
      <c r="H853" s="27"/>
      <c r="I853" s="27"/>
      <c r="J853" s="27"/>
      <c r="K853" s="27"/>
      <c r="L853" s="27"/>
    </row>
    <row r="854" ht="15.6" spans="1:12">
      <c r="A854" s="29" t="s">
        <v>131</v>
      </c>
      <c r="B854" s="29" t="s">
        <v>131</v>
      </c>
      <c r="C854" s="29" t="s">
        <v>1030</v>
      </c>
      <c r="D854" s="27" t="s">
        <v>11733</v>
      </c>
      <c r="E854" s="27" t="s">
        <v>11734</v>
      </c>
      <c r="F854" s="27"/>
      <c r="G854" s="27"/>
      <c r="H854" s="27"/>
      <c r="I854" s="27"/>
      <c r="J854" s="27"/>
      <c r="K854" s="27"/>
      <c r="L854" s="27"/>
    </row>
    <row r="855" ht="15.6" spans="1:12">
      <c r="A855" s="29" t="s">
        <v>131</v>
      </c>
      <c r="B855" s="29" t="s">
        <v>131</v>
      </c>
      <c r="C855" s="29" t="s">
        <v>1031</v>
      </c>
      <c r="D855" s="27" t="s">
        <v>11735</v>
      </c>
      <c r="E855" s="27" t="s">
        <v>11736</v>
      </c>
      <c r="F855" s="27"/>
      <c r="G855" s="27"/>
      <c r="H855" s="27"/>
      <c r="I855" s="27"/>
      <c r="J855" s="27"/>
      <c r="K855" s="27"/>
      <c r="L855" s="27"/>
    </row>
    <row r="856" ht="15.6" spans="1:12">
      <c r="A856" s="29" t="s">
        <v>131</v>
      </c>
      <c r="B856" s="29" t="s">
        <v>131</v>
      </c>
      <c r="C856" s="29" t="s">
        <v>1032</v>
      </c>
      <c r="D856" s="27" t="s">
        <v>11737</v>
      </c>
      <c r="E856" s="27" t="s">
        <v>11738</v>
      </c>
      <c r="F856" s="27"/>
      <c r="G856" s="27"/>
      <c r="H856" s="27"/>
      <c r="I856" s="27"/>
      <c r="J856" s="27"/>
      <c r="K856" s="27"/>
      <c r="L856" s="27"/>
    </row>
    <row r="857" ht="15.6" spans="1:12">
      <c r="A857" s="29" t="s">
        <v>131</v>
      </c>
      <c r="B857" s="29" t="s">
        <v>131</v>
      </c>
      <c r="C857" s="29" t="s">
        <v>1033</v>
      </c>
      <c r="D857" s="27" t="s">
        <v>11739</v>
      </c>
      <c r="E857" s="27" t="s">
        <v>11740</v>
      </c>
      <c r="F857" s="27"/>
      <c r="G857" s="27"/>
      <c r="H857" s="27"/>
      <c r="I857" s="27"/>
      <c r="J857" s="27"/>
      <c r="K857" s="27"/>
      <c r="L857" s="27"/>
    </row>
    <row r="858" ht="15.6" spans="1:12">
      <c r="A858" s="29" t="s">
        <v>131</v>
      </c>
      <c r="B858" s="29" t="s">
        <v>131</v>
      </c>
      <c r="C858" s="29" t="s">
        <v>1034</v>
      </c>
      <c r="D858" s="27" t="s">
        <v>11741</v>
      </c>
      <c r="E858" s="27" t="s">
        <v>11742</v>
      </c>
      <c r="F858" s="27"/>
      <c r="G858" s="27"/>
      <c r="H858" s="27"/>
      <c r="I858" s="27"/>
      <c r="J858" s="27"/>
      <c r="K858" s="27"/>
      <c r="L858" s="27"/>
    </row>
    <row r="859" ht="15.6" spans="1:12">
      <c r="A859" s="29" t="s">
        <v>131</v>
      </c>
      <c r="B859" s="29" t="s">
        <v>131</v>
      </c>
      <c r="C859" s="29" t="s">
        <v>1035</v>
      </c>
      <c r="D859" s="27" t="s">
        <v>11743</v>
      </c>
      <c r="E859" s="27" t="s">
        <v>11744</v>
      </c>
      <c r="F859" s="27"/>
      <c r="G859" s="27"/>
      <c r="H859" s="27"/>
      <c r="I859" s="27"/>
      <c r="J859" s="27"/>
      <c r="K859" s="27"/>
      <c r="L859" s="27"/>
    </row>
    <row r="860" ht="15.6" spans="1:12">
      <c r="A860" s="29" t="s">
        <v>1036</v>
      </c>
      <c r="B860" s="29" t="s">
        <v>131</v>
      </c>
      <c r="C860" s="29" t="s">
        <v>1037</v>
      </c>
      <c r="D860" s="27" t="s">
        <v>11745</v>
      </c>
      <c r="E860" s="27" t="s">
        <v>11746</v>
      </c>
      <c r="F860" s="27"/>
      <c r="G860" s="27"/>
      <c r="H860" s="27"/>
      <c r="I860" s="27"/>
      <c r="J860" s="27"/>
      <c r="K860" s="27"/>
      <c r="L860" s="27"/>
    </row>
    <row r="861" ht="15.6" spans="1:12">
      <c r="A861" s="29" t="s">
        <v>820</v>
      </c>
      <c r="B861" s="29" t="s">
        <v>4</v>
      </c>
      <c r="C861" s="29" t="s">
        <v>1038</v>
      </c>
      <c r="D861" s="27" t="s">
        <v>11747</v>
      </c>
      <c r="E861" s="27" t="s">
        <v>11748</v>
      </c>
      <c r="F861" s="27"/>
      <c r="G861" s="27"/>
      <c r="H861" s="27"/>
      <c r="I861" s="27"/>
      <c r="J861" s="27"/>
      <c r="K861" s="27"/>
      <c r="L861" s="27"/>
    </row>
    <row r="862" ht="15.6" spans="1:12">
      <c r="A862" s="29" t="s">
        <v>822</v>
      </c>
      <c r="B862" s="29" t="s">
        <v>4</v>
      </c>
      <c r="C862" s="29" t="s">
        <v>1039</v>
      </c>
      <c r="D862" s="27" t="s">
        <v>11749</v>
      </c>
      <c r="E862" s="27" t="s">
        <v>11750</v>
      </c>
      <c r="F862" s="27"/>
      <c r="G862" s="27"/>
      <c r="H862" s="27"/>
      <c r="I862" s="27"/>
      <c r="J862" s="27"/>
      <c r="K862" s="27"/>
      <c r="L862" s="27"/>
    </row>
    <row r="863" ht="15.6" spans="1:12">
      <c r="A863" s="29" t="s">
        <v>638</v>
      </c>
      <c r="B863" s="29" t="s">
        <v>4</v>
      </c>
      <c r="C863" s="29" t="s">
        <v>1040</v>
      </c>
      <c r="D863" s="27" t="s">
        <v>11751</v>
      </c>
      <c r="E863" s="27" t="s">
        <v>11752</v>
      </c>
      <c r="F863" s="27"/>
      <c r="G863" s="27"/>
      <c r="H863" s="27"/>
      <c r="I863" s="27"/>
      <c r="J863" s="27"/>
      <c r="K863" s="27"/>
      <c r="L863" s="27"/>
    </row>
    <row r="864" ht="15.6" spans="1:12">
      <c r="A864" s="29" t="s">
        <v>638</v>
      </c>
      <c r="B864" s="29" t="s">
        <v>4</v>
      </c>
      <c r="C864" s="29" t="s">
        <v>1041</v>
      </c>
      <c r="D864" s="27" t="s">
        <v>11753</v>
      </c>
      <c r="E864" s="27" t="s">
        <v>11754</v>
      </c>
      <c r="F864" s="27"/>
      <c r="G864" s="27"/>
      <c r="H864" s="27"/>
      <c r="I864" s="27"/>
      <c r="J864" s="27"/>
      <c r="K864" s="27"/>
      <c r="L864" s="27"/>
    </row>
    <row r="865" ht="15.6" spans="1:12">
      <c r="A865" s="29" t="s">
        <v>661</v>
      </c>
      <c r="B865" s="29" t="s">
        <v>4</v>
      </c>
      <c r="C865" s="29" t="s">
        <v>1042</v>
      </c>
      <c r="D865" s="27" t="s">
        <v>11755</v>
      </c>
      <c r="E865" s="27" t="s">
        <v>11756</v>
      </c>
      <c r="F865" s="27"/>
      <c r="G865" s="27"/>
      <c r="H865" s="27"/>
      <c r="I865" s="27"/>
      <c r="J865" s="27"/>
      <c r="K865" s="27"/>
      <c r="L865" s="27"/>
    </row>
    <row r="866" ht="15.6" spans="1:12">
      <c r="A866" s="29" t="s">
        <v>437</v>
      </c>
      <c r="B866" s="29" t="s">
        <v>4</v>
      </c>
      <c r="C866" s="29" t="s">
        <v>1043</v>
      </c>
      <c r="D866" s="27" t="s">
        <v>11757</v>
      </c>
      <c r="E866" s="27" t="s">
        <v>11758</v>
      </c>
      <c r="F866" s="27"/>
      <c r="G866" s="27"/>
      <c r="H866" s="27"/>
      <c r="I866" s="27"/>
      <c r="J866" s="27"/>
      <c r="K866" s="27"/>
      <c r="L866" s="27"/>
    </row>
    <row r="867" ht="15.6" spans="1:12">
      <c r="A867" s="29" t="s">
        <v>437</v>
      </c>
      <c r="B867" s="29" t="s">
        <v>4</v>
      </c>
      <c r="C867" s="29" t="s">
        <v>1044</v>
      </c>
      <c r="D867" s="27" t="s">
        <v>11759</v>
      </c>
      <c r="E867" s="27" t="s">
        <v>11760</v>
      </c>
      <c r="F867" s="27"/>
      <c r="G867" s="27"/>
      <c r="H867" s="27"/>
      <c r="I867" s="27"/>
      <c r="J867" s="27"/>
      <c r="K867" s="27"/>
      <c r="L867" s="27"/>
    </row>
    <row r="868" ht="15.6" spans="1:12">
      <c r="A868" s="29" t="s">
        <v>491</v>
      </c>
      <c r="B868" s="29" t="s">
        <v>4</v>
      </c>
      <c r="C868" s="29" t="s">
        <v>1045</v>
      </c>
      <c r="D868" s="27" t="s">
        <v>11761</v>
      </c>
      <c r="E868" s="27" t="s">
        <v>11762</v>
      </c>
      <c r="F868" s="27"/>
      <c r="G868" s="27"/>
      <c r="H868" s="27"/>
      <c r="I868" s="27"/>
      <c r="J868" s="27"/>
      <c r="K868" s="27"/>
      <c r="L868" s="27"/>
    </row>
    <row r="869" ht="15.6" spans="1:12">
      <c r="A869" s="29" t="s">
        <v>491</v>
      </c>
      <c r="B869" s="29" t="s">
        <v>4</v>
      </c>
      <c r="C869" s="29" t="s">
        <v>1046</v>
      </c>
      <c r="D869" s="27" t="s">
        <v>11763</v>
      </c>
      <c r="E869" s="27" t="s">
        <v>11764</v>
      </c>
      <c r="F869" s="27"/>
      <c r="G869" s="27"/>
      <c r="H869" s="27"/>
      <c r="I869" s="27"/>
      <c r="J869" s="27"/>
      <c r="K869" s="27"/>
      <c r="L869" s="27"/>
    </row>
    <row r="870" ht="15.6" spans="1:12">
      <c r="A870" s="29" t="s">
        <v>462</v>
      </c>
      <c r="B870" s="29" t="s">
        <v>132</v>
      </c>
      <c r="C870" s="29" t="s">
        <v>1047</v>
      </c>
      <c r="D870" s="27" t="s">
        <v>11765</v>
      </c>
      <c r="E870" s="27" t="s">
        <v>11435</v>
      </c>
      <c r="F870" s="27"/>
      <c r="G870" s="27"/>
      <c r="H870" s="27"/>
      <c r="I870" s="27"/>
      <c r="J870" s="27"/>
      <c r="K870" s="27"/>
      <c r="L870" s="27"/>
    </row>
    <row r="871" ht="15.6" spans="1:12">
      <c r="A871" s="29" t="s">
        <v>462</v>
      </c>
      <c r="B871" s="29" t="s">
        <v>132</v>
      </c>
      <c r="C871" s="29" t="s">
        <v>1048</v>
      </c>
      <c r="D871" s="27" t="s">
        <v>11766</v>
      </c>
      <c r="E871" s="27" t="s">
        <v>11767</v>
      </c>
      <c r="F871" s="27"/>
      <c r="G871" s="27"/>
      <c r="H871" s="27"/>
      <c r="I871" s="27"/>
      <c r="J871" s="27"/>
      <c r="K871" s="27"/>
      <c r="L871" s="27"/>
    </row>
    <row r="872" ht="15.6" spans="1:12">
      <c r="A872" s="29" t="s">
        <v>462</v>
      </c>
      <c r="B872" s="29" t="s">
        <v>132</v>
      </c>
      <c r="C872" s="29" t="s">
        <v>1049</v>
      </c>
      <c r="D872" s="27" t="s">
        <v>11768</v>
      </c>
      <c r="E872" s="27" t="s">
        <v>11769</v>
      </c>
      <c r="F872" s="27"/>
      <c r="G872" s="27"/>
      <c r="H872" s="27"/>
      <c r="I872" s="27"/>
      <c r="J872" s="27"/>
      <c r="K872" s="27"/>
      <c r="L872" s="27"/>
    </row>
    <row r="873" ht="15.6" spans="1:12">
      <c r="A873" s="29" t="s">
        <v>451</v>
      </c>
      <c r="B873" s="29" t="s">
        <v>4</v>
      </c>
      <c r="C873" s="29" t="s">
        <v>1050</v>
      </c>
      <c r="D873" s="27" t="s">
        <v>11770</v>
      </c>
      <c r="E873" s="27" t="s">
        <v>11771</v>
      </c>
      <c r="F873" s="27"/>
      <c r="G873" s="27"/>
      <c r="H873" s="27"/>
      <c r="I873" s="27"/>
      <c r="J873" s="27"/>
      <c r="K873" s="27"/>
      <c r="L873" s="27"/>
    </row>
    <row r="874" ht="15.6" spans="1:12">
      <c r="A874" s="29" t="s">
        <v>607</v>
      </c>
      <c r="B874" s="29" t="s">
        <v>4</v>
      </c>
      <c r="C874" s="29" t="s">
        <v>1051</v>
      </c>
      <c r="D874" s="27" t="s">
        <v>11772</v>
      </c>
      <c r="E874" s="27" t="s">
        <v>11773</v>
      </c>
      <c r="F874" s="27"/>
      <c r="G874" s="27"/>
      <c r="H874" s="27"/>
      <c r="I874" s="27"/>
      <c r="J874" s="27"/>
      <c r="K874" s="27"/>
      <c r="L874" s="27"/>
    </row>
    <row r="875" ht="15.6" spans="1:12">
      <c r="A875" s="29" t="s">
        <v>132</v>
      </c>
      <c r="B875" s="29" t="s">
        <v>132</v>
      </c>
      <c r="C875" s="29" t="s">
        <v>1052</v>
      </c>
      <c r="D875" s="27" t="s">
        <v>11774</v>
      </c>
      <c r="E875" s="27" t="s">
        <v>11775</v>
      </c>
      <c r="F875" s="27"/>
      <c r="G875" s="27"/>
      <c r="H875" s="27"/>
      <c r="I875" s="27"/>
      <c r="J875" s="27"/>
      <c r="K875" s="27"/>
      <c r="L875" s="27"/>
    </row>
    <row r="876" ht="15.6" spans="1:12">
      <c r="A876" s="29" t="s">
        <v>1053</v>
      </c>
      <c r="B876" s="29" t="s">
        <v>132</v>
      </c>
      <c r="C876" s="29" t="s">
        <v>1054</v>
      </c>
      <c r="D876" s="27" t="s">
        <v>11776</v>
      </c>
      <c r="E876" s="27" t="s">
        <v>11777</v>
      </c>
      <c r="F876" s="27"/>
      <c r="G876" s="27"/>
      <c r="H876" s="27"/>
      <c r="I876" s="27"/>
      <c r="J876" s="27"/>
      <c r="K876" s="27"/>
      <c r="L876" s="27"/>
    </row>
    <row r="877" ht="15.6" spans="1:12">
      <c r="A877" s="29" t="s">
        <v>839</v>
      </c>
      <c r="B877" s="29" t="s">
        <v>132</v>
      </c>
      <c r="C877" s="29" t="s">
        <v>1055</v>
      </c>
      <c r="D877" s="27" t="s">
        <v>11778</v>
      </c>
      <c r="E877" s="27" t="s">
        <v>11779</v>
      </c>
      <c r="F877" s="27"/>
      <c r="G877" s="27"/>
      <c r="H877" s="27"/>
      <c r="I877" s="27"/>
      <c r="J877" s="27"/>
      <c r="K877" s="27"/>
      <c r="L877" s="27"/>
    </row>
    <row r="878" ht="15.6" spans="1:12">
      <c r="A878" s="29" t="s">
        <v>132</v>
      </c>
      <c r="B878" s="29" t="s">
        <v>132</v>
      </c>
      <c r="C878" s="29" t="s">
        <v>1056</v>
      </c>
      <c r="D878" s="27" t="s">
        <v>11780</v>
      </c>
      <c r="E878" s="27" t="s">
        <v>11781</v>
      </c>
      <c r="F878" s="27"/>
      <c r="G878" s="27"/>
      <c r="H878" s="27"/>
      <c r="I878" s="27"/>
      <c r="J878" s="27"/>
      <c r="K878" s="27"/>
      <c r="L878" s="27"/>
    </row>
    <row r="879" ht="15.6" spans="1:12">
      <c r="A879" s="29" t="s">
        <v>528</v>
      </c>
      <c r="B879" s="29" t="s">
        <v>132</v>
      </c>
      <c r="C879" s="29" t="s">
        <v>1057</v>
      </c>
      <c r="D879" s="27" t="s">
        <v>11782</v>
      </c>
      <c r="E879" s="27" t="s">
        <v>11783</v>
      </c>
      <c r="F879" s="27"/>
      <c r="G879" s="27"/>
      <c r="H879" s="27"/>
      <c r="I879" s="27"/>
      <c r="J879" s="27"/>
      <c r="K879" s="27"/>
      <c r="L879" s="27"/>
    </row>
    <row r="880" ht="15.6" spans="1:12">
      <c r="A880" s="29" t="s">
        <v>843</v>
      </c>
      <c r="B880" s="29" t="s">
        <v>132</v>
      </c>
      <c r="C880" s="29" t="s">
        <v>1058</v>
      </c>
      <c r="D880" s="27" t="s">
        <v>11784</v>
      </c>
      <c r="E880" s="27" t="s">
        <v>11785</v>
      </c>
      <c r="F880" s="27"/>
      <c r="G880" s="27"/>
      <c r="H880" s="27"/>
      <c r="I880" s="27"/>
      <c r="J880" s="27"/>
      <c r="K880" s="27"/>
      <c r="L880" s="27"/>
    </row>
    <row r="881" ht="15.6" spans="1:12">
      <c r="A881" s="29" t="s">
        <v>410</v>
      </c>
      <c r="B881" s="29" t="s">
        <v>132</v>
      </c>
      <c r="C881" s="29" t="s">
        <v>1059</v>
      </c>
      <c r="D881" s="27" t="s">
        <v>11786</v>
      </c>
      <c r="E881" s="27" t="s">
        <v>11787</v>
      </c>
      <c r="F881" s="27"/>
      <c r="G881" s="27"/>
      <c r="H881" s="27"/>
      <c r="I881" s="27"/>
      <c r="J881" s="27"/>
      <c r="K881" s="27"/>
      <c r="L881" s="27"/>
    </row>
    <row r="882" ht="15.6" spans="1:12">
      <c r="A882" s="29" t="s">
        <v>410</v>
      </c>
      <c r="B882" s="29" t="s">
        <v>132</v>
      </c>
      <c r="C882" s="29" t="s">
        <v>1060</v>
      </c>
      <c r="D882" s="27" t="s">
        <v>11788</v>
      </c>
      <c r="E882" s="27" t="s">
        <v>11789</v>
      </c>
      <c r="F882" s="27"/>
      <c r="G882" s="27"/>
      <c r="H882" s="27"/>
      <c r="I882" s="27"/>
      <c r="J882" s="27"/>
      <c r="K882" s="27"/>
      <c r="L882" s="27"/>
    </row>
    <row r="883" ht="15.6" spans="1:12">
      <c r="A883" s="29" t="s">
        <v>418</v>
      </c>
      <c r="B883" s="29" t="s">
        <v>132</v>
      </c>
      <c r="C883" s="29" t="s">
        <v>1061</v>
      </c>
      <c r="D883" s="27" t="s">
        <v>11790</v>
      </c>
      <c r="E883" s="27" t="s">
        <v>11791</v>
      </c>
      <c r="F883" s="27"/>
      <c r="G883" s="27"/>
      <c r="H883" s="27"/>
      <c r="I883" s="27"/>
      <c r="J883" s="27"/>
      <c r="K883" s="27"/>
      <c r="L883" s="27"/>
    </row>
    <row r="884" ht="15.6" spans="1:12">
      <c r="A884" s="29" t="s">
        <v>324</v>
      </c>
      <c r="B884" s="29" t="s">
        <v>101</v>
      </c>
      <c r="C884" s="29" t="s">
        <v>1062</v>
      </c>
      <c r="D884" s="27" t="s">
        <v>11792</v>
      </c>
      <c r="E884" s="27" t="s">
        <v>11793</v>
      </c>
      <c r="F884" s="27"/>
      <c r="G884" s="27"/>
      <c r="H884" s="27"/>
      <c r="I884" s="27"/>
      <c r="J884" s="27"/>
      <c r="K884" s="27"/>
      <c r="L884" s="27"/>
    </row>
    <row r="885" ht="15.6" spans="1:12">
      <c r="A885" s="29" t="s">
        <v>324</v>
      </c>
      <c r="B885" s="29" t="s">
        <v>101</v>
      </c>
      <c r="C885" s="29" t="s">
        <v>1063</v>
      </c>
      <c r="D885" s="27" t="s">
        <v>11794</v>
      </c>
      <c r="E885" s="27" t="s">
        <v>11795</v>
      </c>
      <c r="F885" s="27"/>
      <c r="G885" s="27"/>
      <c r="H885" s="27"/>
      <c r="I885" s="27"/>
      <c r="J885" s="27"/>
      <c r="K885" s="27"/>
      <c r="L885" s="27"/>
    </row>
    <row r="886" ht="15.6" spans="1:12">
      <c r="A886" s="29" t="s">
        <v>226</v>
      </c>
      <c r="B886" s="29" t="s">
        <v>101</v>
      </c>
      <c r="C886" s="29" t="s">
        <v>1064</v>
      </c>
      <c r="D886" s="27" t="s">
        <v>11796</v>
      </c>
      <c r="E886" s="27" t="s">
        <v>11797</v>
      </c>
      <c r="F886" s="27"/>
      <c r="G886" s="27"/>
      <c r="H886" s="27"/>
      <c r="I886" s="27"/>
      <c r="J886" s="27"/>
      <c r="K886" s="27"/>
      <c r="L886" s="27"/>
    </row>
    <row r="887" ht="15.6" spans="1:12">
      <c r="A887" s="29" t="s">
        <v>342</v>
      </c>
      <c r="B887" s="29" t="s">
        <v>39</v>
      </c>
      <c r="C887" s="29" t="s">
        <v>1065</v>
      </c>
      <c r="D887" s="27" t="s">
        <v>11798</v>
      </c>
      <c r="E887" s="27" t="s">
        <v>11799</v>
      </c>
      <c r="F887" s="27"/>
      <c r="G887" s="27"/>
      <c r="H887" s="27"/>
      <c r="I887" s="27"/>
      <c r="J887" s="27"/>
      <c r="K887" s="27"/>
      <c r="L887" s="27"/>
    </row>
    <row r="888" ht="15.6" spans="1:12">
      <c r="A888" s="29" t="s">
        <v>342</v>
      </c>
      <c r="B888" s="29" t="s">
        <v>39</v>
      </c>
      <c r="C888" s="29" t="s">
        <v>1066</v>
      </c>
      <c r="D888" s="27" t="s">
        <v>11800</v>
      </c>
      <c r="E888" s="27" t="s">
        <v>11801</v>
      </c>
      <c r="F888" s="27"/>
      <c r="G888" s="27"/>
      <c r="H888" s="27"/>
      <c r="I888" s="27"/>
      <c r="J888" s="27"/>
      <c r="K888" s="27"/>
      <c r="L888" s="27"/>
    </row>
    <row r="889" ht="15.6" spans="1:12">
      <c r="A889" s="29" t="s">
        <v>342</v>
      </c>
      <c r="B889" s="29" t="s">
        <v>39</v>
      </c>
      <c r="C889" s="29" t="s">
        <v>1067</v>
      </c>
      <c r="D889" s="27" t="s">
        <v>11802</v>
      </c>
      <c r="E889" s="27" t="s">
        <v>11803</v>
      </c>
      <c r="F889" s="27"/>
      <c r="G889" s="27"/>
      <c r="H889" s="27"/>
      <c r="I889" s="27"/>
      <c r="J889" s="27"/>
      <c r="K889" s="27"/>
      <c r="L889" s="27"/>
    </row>
    <row r="890" ht="15.6" spans="1:12">
      <c r="A890" s="29" t="s">
        <v>342</v>
      </c>
      <c r="B890" s="29" t="s">
        <v>39</v>
      </c>
      <c r="C890" s="29" t="s">
        <v>1068</v>
      </c>
      <c r="D890" s="27" t="s">
        <v>11804</v>
      </c>
      <c r="E890" s="27" t="s">
        <v>11805</v>
      </c>
      <c r="F890" s="27"/>
      <c r="G890" s="27"/>
      <c r="H890" s="27"/>
      <c r="I890" s="27"/>
      <c r="J890" s="27"/>
      <c r="K890" s="27"/>
      <c r="L890" s="27"/>
    </row>
    <row r="891" ht="15.6" spans="1:12">
      <c r="A891" s="29" t="s">
        <v>342</v>
      </c>
      <c r="B891" s="29" t="s">
        <v>39</v>
      </c>
      <c r="C891" s="29" t="s">
        <v>1069</v>
      </c>
      <c r="D891" s="27" t="s">
        <v>11806</v>
      </c>
      <c r="E891" s="27" t="s">
        <v>11807</v>
      </c>
      <c r="F891" s="27"/>
      <c r="G891" s="27"/>
      <c r="H891" s="27"/>
      <c r="I891" s="27"/>
      <c r="J891" s="27"/>
      <c r="K891" s="27"/>
      <c r="L891" s="27"/>
    </row>
    <row r="892" ht="15.6" spans="1:12">
      <c r="A892" s="29" t="s">
        <v>226</v>
      </c>
      <c r="B892" s="29" t="s">
        <v>101</v>
      </c>
      <c r="C892" s="29" t="s">
        <v>1070</v>
      </c>
      <c r="D892" s="27" t="s">
        <v>11808</v>
      </c>
      <c r="E892" s="27" t="s">
        <v>11809</v>
      </c>
      <c r="F892" s="27"/>
      <c r="G892" s="27"/>
      <c r="H892" s="27"/>
      <c r="I892" s="27"/>
      <c r="J892" s="27"/>
      <c r="K892" s="27"/>
      <c r="L892" s="27"/>
    </row>
    <row r="893" ht="15.6" spans="1:12">
      <c r="A893" s="29" t="s">
        <v>226</v>
      </c>
      <c r="B893" s="29" t="s">
        <v>101</v>
      </c>
      <c r="C893" s="29" t="s">
        <v>1071</v>
      </c>
      <c r="D893" s="27" t="s">
        <v>11810</v>
      </c>
      <c r="E893" s="27" t="s">
        <v>11811</v>
      </c>
      <c r="F893" s="27"/>
      <c r="G893" s="27"/>
      <c r="H893" s="27"/>
      <c r="I893" s="27"/>
      <c r="J893" s="27"/>
      <c r="K893" s="27"/>
      <c r="L893" s="27"/>
    </row>
    <row r="894" ht="15.6" spans="1:12">
      <c r="A894" s="29" t="s">
        <v>226</v>
      </c>
      <c r="B894" s="29" t="s">
        <v>101</v>
      </c>
      <c r="C894" s="29" t="s">
        <v>1072</v>
      </c>
      <c r="D894" s="27" t="s">
        <v>11812</v>
      </c>
      <c r="E894" s="27" t="s">
        <v>11813</v>
      </c>
      <c r="F894" s="27"/>
      <c r="G894" s="27"/>
      <c r="H894" s="27"/>
      <c r="I894" s="27"/>
      <c r="J894" s="27"/>
      <c r="K894" s="27"/>
      <c r="L894" s="27"/>
    </row>
    <row r="895" ht="15.6" spans="1:12">
      <c r="A895" s="29" t="s">
        <v>226</v>
      </c>
      <c r="B895" s="29" t="s">
        <v>101</v>
      </c>
      <c r="C895" s="29" t="s">
        <v>1073</v>
      </c>
      <c r="D895" s="27" t="s">
        <v>11814</v>
      </c>
      <c r="E895" s="27" t="s">
        <v>11815</v>
      </c>
      <c r="F895" s="27"/>
      <c r="G895" s="27"/>
      <c r="H895" s="27"/>
      <c r="I895" s="27"/>
      <c r="J895" s="27"/>
      <c r="K895" s="27"/>
      <c r="L895" s="27"/>
    </row>
    <row r="896" ht="15.6" spans="1:12">
      <c r="A896" s="29" t="s">
        <v>462</v>
      </c>
      <c r="B896" s="29" t="s">
        <v>132</v>
      </c>
      <c r="C896" s="29" t="s">
        <v>1074</v>
      </c>
      <c r="D896" s="27" t="s">
        <v>11816</v>
      </c>
      <c r="E896" s="27" t="s">
        <v>11817</v>
      </c>
      <c r="F896" s="27"/>
      <c r="G896" s="27"/>
      <c r="H896" s="27"/>
      <c r="I896" s="27"/>
      <c r="J896" s="27"/>
      <c r="K896" s="27"/>
      <c r="L896" s="27"/>
    </row>
    <row r="897" ht="15.6" spans="1:12">
      <c r="A897" s="29" t="s">
        <v>462</v>
      </c>
      <c r="B897" s="29" t="s">
        <v>132</v>
      </c>
      <c r="C897" s="29" t="s">
        <v>1075</v>
      </c>
      <c r="D897" s="27" t="s">
        <v>11818</v>
      </c>
      <c r="E897" s="27" t="s">
        <v>11819</v>
      </c>
      <c r="F897" s="27"/>
      <c r="G897" s="27"/>
      <c r="H897" s="27"/>
      <c r="I897" s="27"/>
      <c r="J897" s="27"/>
      <c r="K897" s="27"/>
      <c r="L897" s="27"/>
    </row>
    <row r="898" ht="15.6" spans="1:12">
      <c r="A898" s="29" t="s">
        <v>136</v>
      </c>
      <c r="B898" s="29" t="s">
        <v>132</v>
      </c>
      <c r="C898" s="29" t="s">
        <v>1076</v>
      </c>
      <c r="D898" s="27" t="s">
        <v>11820</v>
      </c>
      <c r="E898" s="27" t="s">
        <v>11821</v>
      </c>
      <c r="F898" s="27"/>
      <c r="G898" s="27"/>
      <c r="H898" s="27"/>
      <c r="I898" s="27"/>
      <c r="J898" s="27"/>
      <c r="K898" s="27"/>
      <c r="L898" s="27"/>
    </row>
    <row r="899" ht="15.6" spans="1:12">
      <c r="A899" s="29" t="s">
        <v>136</v>
      </c>
      <c r="B899" s="29" t="s">
        <v>132</v>
      </c>
      <c r="C899" s="29" t="s">
        <v>1077</v>
      </c>
      <c r="D899" s="27" t="s">
        <v>11822</v>
      </c>
      <c r="E899" s="27" t="s">
        <v>11823</v>
      </c>
      <c r="F899" s="27"/>
      <c r="G899" s="27"/>
      <c r="H899" s="27"/>
      <c r="I899" s="27"/>
      <c r="J899" s="27"/>
      <c r="K899" s="27"/>
      <c r="L899" s="27"/>
    </row>
    <row r="900" ht="15.6" spans="1:12">
      <c r="A900" s="29" t="s">
        <v>136</v>
      </c>
      <c r="B900" s="29" t="s">
        <v>132</v>
      </c>
      <c r="C900" s="29" t="s">
        <v>1078</v>
      </c>
      <c r="D900" s="27" t="s">
        <v>11824</v>
      </c>
      <c r="E900" s="27" t="s">
        <v>11825</v>
      </c>
      <c r="F900" s="27"/>
      <c r="G900" s="27"/>
      <c r="H900" s="27"/>
      <c r="I900" s="27"/>
      <c r="J900" s="27"/>
      <c r="K900" s="27"/>
      <c r="L900" s="27"/>
    </row>
    <row r="901" ht="15.6" spans="1:12">
      <c r="A901" s="29" t="s">
        <v>462</v>
      </c>
      <c r="B901" s="29" t="s">
        <v>132</v>
      </c>
      <c r="C901" s="29" t="s">
        <v>1079</v>
      </c>
      <c r="D901" s="27" t="s">
        <v>11826</v>
      </c>
      <c r="E901" s="27" t="s">
        <v>11827</v>
      </c>
      <c r="F901" s="27"/>
      <c r="G901" s="27"/>
      <c r="H901" s="27"/>
      <c r="I901" s="27"/>
      <c r="J901" s="27"/>
      <c r="K901" s="27"/>
      <c r="L901" s="27"/>
    </row>
    <row r="902" ht="15.6" spans="1:12">
      <c r="A902" s="29" t="s">
        <v>462</v>
      </c>
      <c r="B902" s="29" t="s">
        <v>132</v>
      </c>
      <c r="C902" s="29" t="s">
        <v>1080</v>
      </c>
      <c r="D902" s="27" t="s">
        <v>11828</v>
      </c>
      <c r="E902" s="27" t="s">
        <v>11829</v>
      </c>
      <c r="F902" s="27"/>
      <c r="G902" s="27"/>
      <c r="H902" s="27"/>
      <c r="I902" s="27"/>
      <c r="J902" s="27"/>
      <c r="K902" s="27"/>
      <c r="L902" s="27"/>
    </row>
    <row r="903" ht="15.6" spans="1:12">
      <c r="A903" s="29" t="s">
        <v>497</v>
      </c>
      <c r="B903" s="29" t="s">
        <v>101</v>
      </c>
      <c r="C903" s="29" t="s">
        <v>1081</v>
      </c>
      <c r="D903" s="27" t="s">
        <v>11830</v>
      </c>
      <c r="E903" s="27" t="s">
        <v>11831</v>
      </c>
      <c r="F903" s="27"/>
      <c r="G903" s="27"/>
      <c r="H903" s="27"/>
      <c r="I903" s="27"/>
      <c r="J903" s="27"/>
      <c r="K903" s="27"/>
      <c r="L903" s="27"/>
    </row>
    <row r="904" ht="15.6" spans="1:12">
      <c r="A904" s="29" t="s">
        <v>497</v>
      </c>
      <c r="B904" s="29" t="s">
        <v>101</v>
      </c>
      <c r="C904" s="29" t="s">
        <v>1082</v>
      </c>
      <c r="D904" s="27" t="s">
        <v>11832</v>
      </c>
      <c r="E904" s="27" t="s">
        <v>11833</v>
      </c>
      <c r="F904" s="27"/>
      <c r="G904" s="27"/>
      <c r="H904" s="27"/>
      <c r="I904" s="27"/>
      <c r="J904" s="27"/>
      <c r="K904" s="27"/>
      <c r="L904" s="27"/>
    </row>
    <row r="905" ht="15.6" spans="1:12">
      <c r="A905" s="29" t="s">
        <v>497</v>
      </c>
      <c r="B905" s="29" t="s">
        <v>101</v>
      </c>
      <c r="C905" s="29" t="s">
        <v>1083</v>
      </c>
      <c r="D905" s="27" t="s">
        <v>11834</v>
      </c>
      <c r="E905" s="27" t="s">
        <v>11835</v>
      </c>
      <c r="F905" s="27"/>
      <c r="G905" s="27"/>
      <c r="H905" s="27"/>
      <c r="I905" s="27"/>
      <c r="J905" s="27"/>
      <c r="K905" s="27"/>
      <c r="L905" s="27"/>
    </row>
    <row r="906" ht="15.6" spans="1:12">
      <c r="A906" s="29" t="s">
        <v>131</v>
      </c>
      <c r="B906" s="29" t="s">
        <v>131</v>
      </c>
      <c r="C906" s="29" t="s">
        <v>1084</v>
      </c>
      <c r="D906" s="27" t="s">
        <v>11836</v>
      </c>
      <c r="E906" s="27" t="s">
        <v>11837</v>
      </c>
      <c r="F906" s="27"/>
      <c r="G906" s="27"/>
      <c r="H906" s="27"/>
      <c r="I906" s="27"/>
      <c r="J906" s="27"/>
      <c r="K906" s="27"/>
      <c r="L906" s="27"/>
    </row>
    <row r="907" ht="15.6" spans="1:12">
      <c r="A907" s="29" t="s">
        <v>136</v>
      </c>
      <c r="B907" s="29" t="s">
        <v>132</v>
      </c>
      <c r="C907" s="29" t="s">
        <v>1085</v>
      </c>
      <c r="D907" s="27" t="s">
        <v>11838</v>
      </c>
      <c r="E907" s="27" t="s">
        <v>11839</v>
      </c>
      <c r="F907" s="27"/>
      <c r="G907" s="27"/>
      <c r="H907" s="27"/>
      <c r="I907" s="27"/>
      <c r="J907" s="27"/>
      <c r="K907" s="27"/>
      <c r="L907" s="27"/>
    </row>
    <row r="908" ht="15.6" spans="1:12">
      <c r="A908" s="29" t="s">
        <v>131</v>
      </c>
      <c r="B908" s="29" t="s">
        <v>131</v>
      </c>
      <c r="C908" s="29" t="s">
        <v>1086</v>
      </c>
      <c r="D908" s="27" t="s">
        <v>11840</v>
      </c>
      <c r="E908" s="27" t="s">
        <v>11841</v>
      </c>
      <c r="F908" s="27"/>
      <c r="G908" s="27"/>
      <c r="H908" s="27"/>
      <c r="I908" s="27"/>
      <c r="J908" s="27"/>
      <c r="K908" s="27"/>
      <c r="L908" s="27"/>
    </row>
    <row r="909" ht="15.6" spans="1:12">
      <c r="A909" s="29" t="s">
        <v>497</v>
      </c>
      <c r="B909" s="29" t="s">
        <v>101</v>
      </c>
      <c r="C909" s="29" t="s">
        <v>1087</v>
      </c>
      <c r="D909" s="27" t="s">
        <v>11842</v>
      </c>
      <c r="E909" s="27" t="s">
        <v>11843</v>
      </c>
      <c r="F909" s="27"/>
      <c r="G909" s="27"/>
      <c r="H909" s="27"/>
      <c r="I909" s="27"/>
      <c r="J909" s="27"/>
      <c r="K909" s="27"/>
      <c r="L909" s="27"/>
    </row>
    <row r="910" ht="15.6" spans="1:12">
      <c r="A910" s="29" t="s">
        <v>324</v>
      </c>
      <c r="B910" s="29" t="s">
        <v>101</v>
      </c>
      <c r="C910" s="29" t="s">
        <v>1088</v>
      </c>
      <c r="D910" s="27" t="s">
        <v>11844</v>
      </c>
      <c r="E910" s="27" t="s">
        <v>11845</v>
      </c>
      <c r="F910" s="27"/>
      <c r="G910" s="27"/>
      <c r="H910" s="27"/>
      <c r="I910" s="27"/>
      <c r="J910" s="27"/>
      <c r="K910" s="27"/>
      <c r="L910" s="27"/>
    </row>
    <row r="911" ht="15.6" spans="1:12">
      <c r="A911" s="29" t="s">
        <v>131</v>
      </c>
      <c r="B911" s="29" t="s">
        <v>131</v>
      </c>
      <c r="C911" s="29" t="s">
        <v>1089</v>
      </c>
      <c r="D911" s="27" t="s">
        <v>11846</v>
      </c>
      <c r="E911" s="27" t="s">
        <v>11847</v>
      </c>
      <c r="F911" s="27"/>
      <c r="G911" s="27"/>
      <c r="H911" s="27"/>
      <c r="I911" s="27"/>
      <c r="J911" s="27"/>
      <c r="K911" s="27"/>
      <c r="L911" s="27"/>
    </row>
    <row r="912" ht="15.6" spans="1:12">
      <c r="A912" s="29" t="s">
        <v>131</v>
      </c>
      <c r="B912" s="29" t="s">
        <v>131</v>
      </c>
      <c r="C912" s="29" t="s">
        <v>1090</v>
      </c>
      <c r="D912" s="27" t="s">
        <v>11848</v>
      </c>
      <c r="E912" s="27" t="s">
        <v>11849</v>
      </c>
      <c r="F912" s="27"/>
      <c r="G912" s="27"/>
      <c r="H912" s="27"/>
      <c r="I912" s="27"/>
      <c r="J912" s="27"/>
      <c r="K912" s="27"/>
      <c r="L912" s="27"/>
    </row>
    <row r="913" ht="15.6" spans="1:12">
      <c r="A913" s="29" t="s">
        <v>131</v>
      </c>
      <c r="B913" s="29" t="s">
        <v>131</v>
      </c>
      <c r="C913" s="29" t="s">
        <v>1091</v>
      </c>
      <c r="D913" s="27" t="s">
        <v>11850</v>
      </c>
      <c r="E913" s="27" t="s">
        <v>11851</v>
      </c>
      <c r="F913" s="27"/>
      <c r="G913" s="27"/>
      <c r="H913" s="27"/>
      <c r="I913" s="27"/>
      <c r="J913" s="27"/>
      <c r="K913" s="27"/>
      <c r="L913" s="27"/>
    </row>
    <row r="914" ht="15.6" spans="1:12">
      <c r="A914" s="29" t="s">
        <v>131</v>
      </c>
      <c r="B914" s="29" t="s">
        <v>131</v>
      </c>
      <c r="C914" s="29" t="s">
        <v>1092</v>
      </c>
      <c r="D914" s="27" t="s">
        <v>11852</v>
      </c>
      <c r="E914" s="27" t="s">
        <v>11853</v>
      </c>
      <c r="F914" s="27"/>
      <c r="G914" s="27"/>
      <c r="H914" s="27"/>
      <c r="I914" s="27"/>
      <c r="J914" s="27"/>
      <c r="K914" s="27"/>
      <c r="L914" s="27"/>
    </row>
    <row r="915" ht="15.6" spans="1:12">
      <c r="A915" s="29" t="s">
        <v>131</v>
      </c>
      <c r="B915" s="29" t="s">
        <v>131</v>
      </c>
      <c r="C915" s="29" t="s">
        <v>1093</v>
      </c>
      <c r="D915" s="27" t="s">
        <v>11854</v>
      </c>
      <c r="E915" s="27" t="s">
        <v>11855</v>
      </c>
      <c r="F915" s="27"/>
      <c r="G915" s="27"/>
      <c r="H915" s="27"/>
      <c r="I915" s="27"/>
      <c r="J915" s="27"/>
      <c r="K915" s="27"/>
      <c r="L915" s="27"/>
    </row>
    <row r="916" ht="15.6" spans="1:12">
      <c r="A916" s="29" t="s">
        <v>131</v>
      </c>
      <c r="B916" s="29" t="s">
        <v>131</v>
      </c>
      <c r="C916" s="29" t="s">
        <v>1094</v>
      </c>
      <c r="D916" s="27" t="s">
        <v>11856</v>
      </c>
      <c r="E916" s="27" t="s">
        <v>11857</v>
      </c>
      <c r="F916" s="27"/>
      <c r="G916" s="27"/>
      <c r="H916" s="27"/>
      <c r="I916" s="27"/>
      <c r="J916" s="27"/>
      <c r="K916" s="27"/>
      <c r="L916" s="27"/>
    </row>
    <row r="917" ht="15.6" spans="1:12">
      <c r="A917" s="29" t="s">
        <v>131</v>
      </c>
      <c r="B917" s="29" t="s">
        <v>131</v>
      </c>
      <c r="C917" s="29" t="s">
        <v>1095</v>
      </c>
      <c r="D917" s="27" t="s">
        <v>11858</v>
      </c>
      <c r="E917" s="27" t="s">
        <v>11859</v>
      </c>
      <c r="F917" s="27"/>
      <c r="G917" s="27"/>
      <c r="H917" s="27"/>
      <c r="I917" s="27"/>
      <c r="J917" s="27"/>
      <c r="K917" s="27"/>
      <c r="L917" s="27"/>
    </row>
    <row r="918" ht="15.6" spans="1:12">
      <c r="A918" s="29" t="s">
        <v>640</v>
      </c>
      <c r="B918" s="29" t="s">
        <v>4</v>
      </c>
      <c r="C918" s="29" t="s">
        <v>1096</v>
      </c>
      <c r="D918" s="27" t="s">
        <v>11860</v>
      </c>
      <c r="E918" s="27" t="s">
        <v>11861</v>
      </c>
      <c r="F918" s="27"/>
      <c r="G918" s="27"/>
      <c r="H918" s="27"/>
      <c r="I918" s="27"/>
      <c r="J918" s="27"/>
      <c r="K918" s="27"/>
      <c r="L918" s="27"/>
    </row>
    <row r="919" ht="15.6" spans="1:12">
      <c r="A919" s="29" t="s">
        <v>644</v>
      </c>
      <c r="B919" s="29" t="s">
        <v>4</v>
      </c>
      <c r="C919" s="29" t="s">
        <v>1097</v>
      </c>
      <c r="D919" s="27" t="s">
        <v>11862</v>
      </c>
      <c r="E919" s="27" t="s">
        <v>11863</v>
      </c>
      <c r="F919" s="27"/>
      <c r="G919" s="27"/>
      <c r="H919" s="27"/>
      <c r="I919" s="27"/>
      <c r="J919" s="27"/>
      <c r="K919" s="27"/>
      <c r="L919" s="27"/>
    </row>
    <row r="920" ht="15.6" spans="1:12">
      <c r="A920" s="29" t="s">
        <v>1098</v>
      </c>
      <c r="B920" s="29" t="s">
        <v>4</v>
      </c>
      <c r="C920" s="29" t="s">
        <v>1099</v>
      </c>
      <c r="D920" s="27" t="s">
        <v>11864</v>
      </c>
      <c r="E920" s="27" t="s">
        <v>11865</v>
      </c>
      <c r="F920" s="27"/>
      <c r="G920" s="27"/>
      <c r="H920" s="27"/>
      <c r="I920" s="27"/>
      <c r="J920" s="27"/>
      <c r="K920" s="27"/>
      <c r="L920" s="27"/>
    </row>
    <row r="921" ht="15.6" spans="1:12">
      <c r="A921" s="29" t="s">
        <v>1100</v>
      </c>
      <c r="B921" s="29" t="s">
        <v>4</v>
      </c>
      <c r="C921" s="29" t="s">
        <v>1101</v>
      </c>
      <c r="D921" s="27" t="s">
        <v>11866</v>
      </c>
      <c r="E921" s="27" t="s">
        <v>11867</v>
      </c>
      <c r="F921" s="27"/>
      <c r="G921" s="27"/>
      <c r="H921" s="27"/>
      <c r="I921" s="27"/>
      <c r="J921" s="27"/>
      <c r="K921" s="27"/>
      <c r="L921" s="27"/>
    </row>
    <row r="922" ht="15.6" spans="1:12">
      <c r="A922" s="29" t="s">
        <v>462</v>
      </c>
      <c r="B922" s="29" t="s">
        <v>132</v>
      </c>
      <c r="C922" s="29" t="s">
        <v>1102</v>
      </c>
      <c r="D922" s="27" t="s">
        <v>11868</v>
      </c>
      <c r="E922" s="27" t="s">
        <v>11869</v>
      </c>
      <c r="F922" s="27"/>
      <c r="G922" s="27"/>
      <c r="H922" s="27"/>
      <c r="I922" s="27"/>
      <c r="J922" s="27"/>
      <c r="K922" s="27"/>
      <c r="L922" s="27"/>
    </row>
    <row r="923" ht="15.6" spans="1:12">
      <c r="A923" s="29" t="s">
        <v>462</v>
      </c>
      <c r="B923" s="29" t="s">
        <v>132</v>
      </c>
      <c r="C923" s="29" t="s">
        <v>1103</v>
      </c>
      <c r="D923" s="27" t="s">
        <v>11870</v>
      </c>
      <c r="E923" s="27" t="s">
        <v>11871</v>
      </c>
      <c r="F923" s="27"/>
      <c r="G923" s="27"/>
      <c r="H923" s="27"/>
      <c r="I923" s="27"/>
      <c r="J923" s="27"/>
      <c r="K923" s="27"/>
      <c r="L923" s="27"/>
    </row>
    <row r="924" ht="15.6" spans="1:12">
      <c r="A924" s="29" t="s">
        <v>1104</v>
      </c>
      <c r="B924" s="29" t="s">
        <v>4</v>
      </c>
      <c r="C924" s="29" t="s">
        <v>1105</v>
      </c>
      <c r="D924" s="27" t="s">
        <v>11872</v>
      </c>
      <c r="E924" s="27" t="s">
        <v>11873</v>
      </c>
      <c r="F924" s="27"/>
      <c r="G924" s="27"/>
      <c r="H924" s="27"/>
      <c r="I924" s="27"/>
      <c r="J924" s="27"/>
      <c r="K924" s="27"/>
      <c r="L924" s="27"/>
    </row>
    <row r="925" ht="15.6" spans="1:12">
      <c r="A925" s="29" t="s">
        <v>763</v>
      </c>
      <c r="B925" s="29" t="s">
        <v>4</v>
      </c>
      <c r="C925" s="29" t="s">
        <v>1106</v>
      </c>
      <c r="D925" s="27" t="s">
        <v>11874</v>
      </c>
      <c r="E925" s="27" t="s">
        <v>11875</v>
      </c>
      <c r="F925" s="27"/>
      <c r="G925" s="27"/>
      <c r="H925" s="27"/>
      <c r="I925" s="27"/>
      <c r="J925" s="27"/>
      <c r="K925" s="27"/>
      <c r="L925" s="27"/>
    </row>
    <row r="926" ht="15.6" spans="1:12">
      <c r="A926" s="29" t="s">
        <v>1107</v>
      </c>
      <c r="B926" s="29" t="s">
        <v>4</v>
      </c>
      <c r="C926" s="29" t="s">
        <v>1108</v>
      </c>
      <c r="D926" s="27" t="s">
        <v>11876</v>
      </c>
      <c r="E926" s="27" t="s">
        <v>11877</v>
      </c>
      <c r="F926" s="27"/>
      <c r="G926" s="27"/>
      <c r="H926" s="27"/>
      <c r="I926" s="27"/>
      <c r="J926" s="27"/>
      <c r="K926" s="27"/>
      <c r="L926" s="27"/>
    </row>
    <row r="927" ht="15.6" spans="1:12">
      <c r="A927" s="29" t="s">
        <v>136</v>
      </c>
      <c r="B927" s="29" t="s">
        <v>132</v>
      </c>
      <c r="C927" s="29" t="s">
        <v>1109</v>
      </c>
      <c r="D927" s="27" t="s">
        <v>11878</v>
      </c>
      <c r="E927" s="27" t="s">
        <v>11879</v>
      </c>
      <c r="F927" s="27"/>
      <c r="G927" s="27"/>
      <c r="H927" s="27"/>
      <c r="I927" s="27"/>
      <c r="J927" s="27"/>
      <c r="K927" s="27"/>
      <c r="L927" s="27"/>
    </row>
    <row r="928" ht="15.6" spans="1:12">
      <c r="A928" s="29" t="s">
        <v>610</v>
      </c>
      <c r="B928" s="29" t="s">
        <v>132</v>
      </c>
      <c r="C928" s="29" t="s">
        <v>1110</v>
      </c>
      <c r="D928" s="27" t="s">
        <v>11880</v>
      </c>
      <c r="E928" s="27" t="s">
        <v>11881</v>
      </c>
      <c r="F928" s="27"/>
      <c r="G928" s="27"/>
      <c r="H928" s="27"/>
      <c r="I928" s="27"/>
      <c r="J928" s="27"/>
      <c r="K928" s="27"/>
      <c r="L928" s="27"/>
    </row>
    <row r="929" ht="15.6" spans="1:12">
      <c r="A929" s="29" t="s">
        <v>610</v>
      </c>
      <c r="B929" s="29" t="s">
        <v>132</v>
      </c>
      <c r="C929" s="29" t="s">
        <v>1111</v>
      </c>
      <c r="D929" s="27" t="s">
        <v>11882</v>
      </c>
      <c r="E929" s="27" t="s">
        <v>11883</v>
      </c>
      <c r="F929" s="27"/>
      <c r="G929" s="27"/>
      <c r="H929" s="27"/>
      <c r="I929" s="27"/>
      <c r="J929" s="27"/>
      <c r="K929" s="27"/>
      <c r="L929" s="27"/>
    </row>
    <row r="930" ht="15.6" spans="1:12">
      <c r="A930" s="29" t="s">
        <v>132</v>
      </c>
      <c r="B930" s="29" t="s">
        <v>132</v>
      </c>
      <c r="C930" s="29" t="s">
        <v>1112</v>
      </c>
      <c r="D930" s="27" t="s">
        <v>11884</v>
      </c>
      <c r="E930" s="27" t="s">
        <v>11885</v>
      </c>
      <c r="F930" s="27"/>
      <c r="G930" s="27"/>
      <c r="H930" s="27"/>
      <c r="I930" s="27"/>
      <c r="J930" s="27"/>
      <c r="K930" s="27"/>
      <c r="L930" s="27"/>
    </row>
    <row r="931" ht="15.6" spans="1:12">
      <c r="A931" s="29" t="s">
        <v>132</v>
      </c>
      <c r="B931" s="29" t="s">
        <v>132</v>
      </c>
      <c r="C931" s="29" t="s">
        <v>1113</v>
      </c>
      <c r="D931" s="27" t="s">
        <v>11886</v>
      </c>
      <c r="E931" s="27" t="s">
        <v>11887</v>
      </c>
      <c r="F931" s="27"/>
      <c r="G931" s="27"/>
      <c r="H931" s="27"/>
      <c r="I931" s="27"/>
      <c r="J931" s="27"/>
      <c r="K931" s="27"/>
      <c r="L931" s="27"/>
    </row>
    <row r="932" ht="15.6" spans="1:12">
      <c r="A932" s="29" t="s">
        <v>132</v>
      </c>
      <c r="B932" s="29" t="s">
        <v>132</v>
      </c>
      <c r="C932" s="29" t="s">
        <v>1114</v>
      </c>
      <c r="D932" s="27" t="s">
        <v>11888</v>
      </c>
      <c r="E932" s="27" t="s">
        <v>11889</v>
      </c>
      <c r="F932" s="27"/>
      <c r="G932" s="27"/>
      <c r="H932" s="27"/>
      <c r="I932" s="27"/>
      <c r="J932" s="27"/>
      <c r="K932" s="27"/>
      <c r="L932" s="27"/>
    </row>
    <row r="933" ht="15.6" spans="1:12">
      <c r="A933" s="29" t="s">
        <v>132</v>
      </c>
      <c r="B933" s="29" t="s">
        <v>132</v>
      </c>
      <c r="C933" s="29" t="s">
        <v>1115</v>
      </c>
      <c r="D933" s="27" t="s">
        <v>11890</v>
      </c>
      <c r="E933" s="27" t="s">
        <v>11891</v>
      </c>
      <c r="F933" s="27"/>
      <c r="G933" s="27"/>
      <c r="H933" s="27"/>
      <c r="I933" s="27"/>
      <c r="J933" s="27"/>
      <c r="K933" s="27"/>
      <c r="L933" s="27"/>
    </row>
    <row r="934" ht="15.6" spans="1:12">
      <c r="A934" s="29" t="s">
        <v>410</v>
      </c>
      <c r="B934" s="29" t="s">
        <v>132</v>
      </c>
      <c r="C934" s="29" t="s">
        <v>1116</v>
      </c>
      <c r="D934" s="27" t="s">
        <v>11892</v>
      </c>
      <c r="E934" s="27" t="s">
        <v>11893</v>
      </c>
      <c r="F934" s="27"/>
      <c r="G934" s="27"/>
      <c r="H934" s="27"/>
      <c r="I934" s="27"/>
      <c r="J934" s="27"/>
      <c r="K934" s="27"/>
      <c r="L934" s="27"/>
    </row>
    <row r="935" ht="15.6" spans="1:12">
      <c r="A935" s="29" t="s">
        <v>410</v>
      </c>
      <c r="B935" s="29" t="s">
        <v>132</v>
      </c>
      <c r="C935" s="29" t="s">
        <v>1117</v>
      </c>
      <c r="D935" s="27" t="s">
        <v>11894</v>
      </c>
      <c r="E935" s="27" t="s">
        <v>11895</v>
      </c>
      <c r="F935" s="27"/>
      <c r="G935" s="27"/>
      <c r="H935" s="27"/>
      <c r="I935" s="27"/>
      <c r="J935" s="27"/>
      <c r="K935" s="27"/>
      <c r="L935" s="27"/>
    </row>
    <row r="936" ht="15.6" spans="1:12">
      <c r="A936" s="29" t="s">
        <v>410</v>
      </c>
      <c r="B936" s="29" t="s">
        <v>132</v>
      </c>
      <c r="C936" s="29" t="s">
        <v>1118</v>
      </c>
      <c r="D936" s="27" t="s">
        <v>11896</v>
      </c>
      <c r="E936" s="27" t="s">
        <v>11897</v>
      </c>
      <c r="F936" s="27"/>
      <c r="G936" s="27"/>
      <c r="H936" s="27"/>
      <c r="I936" s="27"/>
      <c r="J936" s="27"/>
      <c r="K936" s="27"/>
      <c r="L936" s="27"/>
    </row>
    <row r="937" ht="15.6" spans="1:12">
      <c r="A937" s="29" t="s">
        <v>131</v>
      </c>
      <c r="B937" s="29" t="s">
        <v>131</v>
      </c>
      <c r="C937" s="29" t="s">
        <v>1119</v>
      </c>
      <c r="D937" s="27" t="s">
        <v>11898</v>
      </c>
      <c r="E937" s="27" t="s">
        <v>11899</v>
      </c>
      <c r="F937" s="27"/>
      <c r="G937" s="27"/>
      <c r="H937" s="27"/>
      <c r="I937" s="27"/>
      <c r="J937" s="27"/>
      <c r="K937" s="27"/>
      <c r="L937" s="27"/>
    </row>
    <row r="938" ht="15.6" spans="1:12">
      <c r="A938" s="29" t="s">
        <v>131</v>
      </c>
      <c r="B938" s="29" t="s">
        <v>131</v>
      </c>
      <c r="C938" s="29" t="s">
        <v>1120</v>
      </c>
      <c r="D938" s="27" t="s">
        <v>11900</v>
      </c>
      <c r="E938" s="27" t="s">
        <v>11901</v>
      </c>
      <c r="F938" s="27"/>
      <c r="G938" s="27"/>
      <c r="H938" s="27"/>
      <c r="I938" s="27"/>
      <c r="J938" s="27"/>
      <c r="K938" s="27"/>
      <c r="L938" s="27"/>
    </row>
    <row r="939" ht="15.6" spans="1:12">
      <c r="A939" s="29" t="s">
        <v>131</v>
      </c>
      <c r="B939" s="29" t="s">
        <v>131</v>
      </c>
      <c r="C939" s="29" t="s">
        <v>1121</v>
      </c>
      <c r="D939" s="27" t="s">
        <v>11902</v>
      </c>
      <c r="E939" s="27" t="s">
        <v>11903</v>
      </c>
      <c r="F939" s="27"/>
      <c r="G939" s="27"/>
      <c r="H939" s="27"/>
      <c r="I939" s="27"/>
      <c r="J939" s="27"/>
      <c r="K939" s="27"/>
      <c r="L939" s="27"/>
    </row>
    <row r="940" ht="15.6" spans="1:12">
      <c r="A940" s="29" t="s">
        <v>131</v>
      </c>
      <c r="B940" s="29" t="s">
        <v>131</v>
      </c>
      <c r="C940" s="29" t="s">
        <v>1122</v>
      </c>
      <c r="D940" s="27" t="s">
        <v>11904</v>
      </c>
      <c r="E940" s="27" t="s">
        <v>11905</v>
      </c>
      <c r="F940" s="27"/>
      <c r="G940" s="27"/>
      <c r="H940" s="27"/>
      <c r="I940" s="27"/>
      <c r="J940" s="27"/>
      <c r="K940" s="27"/>
      <c r="L940" s="27"/>
    </row>
    <row r="941" ht="15.6" spans="1:12">
      <c r="A941" s="29" t="s">
        <v>131</v>
      </c>
      <c r="B941" s="29" t="s">
        <v>131</v>
      </c>
      <c r="C941" s="29" t="s">
        <v>1123</v>
      </c>
      <c r="D941" s="27" t="s">
        <v>11906</v>
      </c>
      <c r="E941" s="27" t="s">
        <v>11907</v>
      </c>
      <c r="F941" s="27"/>
      <c r="G941" s="27"/>
      <c r="H941" s="27"/>
      <c r="I941" s="27"/>
      <c r="J941" s="27"/>
      <c r="K941" s="27"/>
      <c r="L941" s="27"/>
    </row>
    <row r="942" ht="15.6" spans="1:12">
      <c r="A942" s="29" t="s">
        <v>226</v>
      </c>
      <c r="B942" s="29" t="s">
        <v>101</v>
      </c>
      <c r="C942" s="29" t="s">
        <v>1124</v>
      </c>
      <c r="D942" s="27" t="s">
        <v>11908</v>
      </c>
      <c r="E942" s="27" t="s">
        <v>11909</v>
      </c>
      <c r="F942" s="27"/>
      <c r="G942" s="27"/>
      <c r="H942" s="27"/>
      <c r="I942" s="27"/>
      <c r="J942" s="27"/>
      <c r="K942" s="27"/>
      <c r="L942" s="27"/>
    </row>
    <row r="943" ht="15.6" spans="1:12">
      <c r="A943" s="29" t="s">
        <v>226</v>
      </c>
      <c r="B943" s="29" t="s">
        <v>101</v>
      </c>
      <c r="C943" s="29" t="s">
        <v>1125</v>
      </c>
      <c r="D943" s="27" t="s">
        <v>11910</v>
      </c>
      <c r="E943" s="27" t="s">
        <v>11911</v>
      </c>
      <c r="F943" s="27"/>
      <c r="G943" s="27"/>
      <c r="H943" s="27"/>
      <c r="I943" s="27"/>
      <c r="J943" s="27"/>
      <c r="K943" s="27"/>
      <c r="L943" s="27"/>
    </row>
    <row r="944" ht="15.6" spans="1:12">
      <c r="A944" s="29" t="s">
        <v>46</v>
      </c>
      <c r="B944" s="29" t="s">
        <v>22</v>
      </c>
      <c r="C944" s="29" t="s">
        <v>1126</v>
      </c>
      <c r="D944" s="27" t="s">
        <v>11912</v>
      </c>
      <c r="E944" s="27" t="s">
        <v>11913</v>
      </c>
      <c r="F944" s="27"/>
      <c r="G944" s="27"/>
      <c r="H944" s="27"/>
      <c r="I944" s="27"/>
      <c r="J944" s="27"/>
      <c r="K944" s="27"/>
      <c r="L944" s="27"/>
    </row>
    <row r="945" ht="15.6" spans="1:12">
      <c r="A945" s="29" t="s">
        <v>46</v>
      </c>
      <c r="B945" s="29" t="s">
        <v>22</v>
      </c>
      <c r="C945" s="29" t="s">
        <v>1127</v>
      </c>
      <c r="D945" s="27" t="s">
        <v>11914</v>
      </c>
      <c r="E945" s="27" t="s">
        <v>11915</v>
      </c>
      <c r="F945" s="27"/>
      <c r="G945" s="27"/>
      <c r="H945" s="27"/>
      <c r="I945" s="27"/>
      <c r="J945" s="27"/>
      <c r="K945" s="27"/>
      <c r="L945" s="27"/>
    </row>
    <row r="946" ht="15.6" spans="1:12">
      <c r="A946" s="29" t="s">
        <v>46</v>
      </c>
      <c r="B946" s="29" t="s">
        <v>22</v>
      </c>
      <c r="C946" s="29" t="s">
        <v>1128</v>
      </c>
      <c r="D946" s="27" t="s">
        <v>11916</v>
      </c>
      <c r="E946" s="27" t="s">
        <v>11917</v>
      </c>
      <c r="F946" s="27"/>
      <c r="G946" s="27"/>
      <c r="H946" s="27"/>
      <c r="I946" s="27"/>
      <c r="J946" s="27"/>
      <c r="K946" s="27"/>
      <c r="L946" s="27"/>
    </row>
    <row r="947" ht="15.6" spans="1:12">
      <c r="A947" s="29" t="s">
        <v>226</v>
      </c>
      <c r="B947" s="29" t="s">
        <v>101</v>
      </c>
      <c r="C947" s="29" t="s">
        <v>1129</v>
      </c>
      <c r="D947" s="27" t="s">
        <v>11918</v>
      </c>
      <c r="E947" s="27" t="s">
        <v>11919</v>
      </c>
      <c r="F947" s="27"/>
      <c r="G947" s="27"/>
      <c r="H947" s="27"/>
      <c r="I947" s="27"/>
      <c r="J947" s="27"/>
      <c r="K947" s="27"/>
      <c r="L947" s="27"/>
    </row>
    <row r="948" ht="15.6" spans="1:12">
      <c r="A948" s="29" t="s">
        <v>226</v>
      </c>
      <c r="B948" s="29" t="s">
        <v>101</v>
      </c>
      <c r="C948" s="29" t="s">
        <v>1130</v>
      </c>
      <c r="D948" s="27" t="s">
        <v>11920</v>
      </c>
      <c r="E948" s="27" t="s">
        <v>11921</v>
      </c>
      <c r="F948" s="27"/>
      <c r="G948" s="27"/>
      <c r="H948" s="27"/>
      <c r="I948" s="27"/>
      <c r="J948" s="27"/>
      <c r="K948" s="27"/>
      <c r="L948" s="27"/>
    </row>
    <row r="949" ht="15.6" spans="1:12">
      <c r="A949" s="29" t="s">
        <v>136</v>
      </c>
      <c r="B949" s="29" t="s">
        <v>132</v>
      </c>
      <c r="C949" s="29" t="s">
        <v>1131</v>
      </c>
      <c r="D949" s="27" t="s">
        <v>11922</v>
      </c>
      <c r="E949" s="27" t="s">
        <v>11923</v>
      </c>
      <c r="F949" s="27"/>
      <c r="G949" s="27"/>
      <c r="H949" s="27"/>
      <c r="I949" s="27"/>
      <c r="J949" s="27"/>
      <c r="K949" s="27"/>
      <c r="L949" s="27"/>
    </row>
    <row r="950" ht="15.6" spans="1:12">
      <c r="A950" s="29" t="s">
        <v>136</v>
      </c>
      <c r="B950" s="29" t="s">
        <v>132</v>
      </c>
      <c r="C950" s="29" t="s">
        <v>1132</v>
      </c>
      <c r="D950" s="27" t="s">
        <v>11924</v>
      </c>
      <c r="E950" s="27" t="s">
        <v>11925</v>
      </c>
      <c r="F950" s="27"/>
      <c r="G950" s="27"/>
      <c r="H950" s="27"/>
      <c r="I950" s="27"/>
      <c r="J950" s="27"/>
      <c r="K950" s="27"/>
      <c r="L950" s="27"/>
    </row>
    <row r="951" ht="15.6" spans="1:12">
      <c r="A951" s="29" t="s">
        <v>131</v>
      </c>
      <c r="B951" s="29" t="s">
        <v>132</v>
      </c>
      <c r="C951" s="29" t="s">
        <v>1133</v>
      </c>
      <c r="D951" s="27" t="s">
        <v>11926</v>
      </c>
      <c r="E951" s="27" t="s">
        <v>11927</v>
      </c>
      <c r="F951" s="27"/>
      <c r="G951" s="27"/>
      <c r="H951" s="27"/>
      <c r="I951" s="27"/>
      <c r="J951" s="27"/>
      <c r="K951" s="27"/>
      <c r="L951" s="27"/>
    </row>
    <row r="952" ht="15.6" spans="1:12">
      <c r="A952" s="29" t="s">
        <v>131</v>
      </c>
      <c r="B952" s="29" t="s">
        <v>132</v>
      </c>
      <c r="C952" s="29" t="s">
        <v>1134</v>
      </c>
      <c r="D952" s="27" t="s">
        <v>11928</v>
      </c>
      <c r="E952" s="27" t="s">
        <v>11929</v>
      </c>
      <c r="F952" s="27"/>
      <c r="G952" s="27"/>
      <c r="H952" s="27"/>
      <c r="I952" s="27"/>
      <c r="J952" s="27"/>
      <c r="K952" s="27"/>
      <c r="L952" s="27"/>
    </row>
    <row r="953" ht="15.6" spans="1:12">
      <c r="A953" s="29" t="s">
        <v>131</v>
      </c>
      <c r="B953" s="29" t="s">
        <v>132</v>
      </c>
      <c r="C953" s="29" t="s">
        <v>1135</v>
      </c>
      <c r="D953" s="27" t="s">
        <v>11930</v>
      </c>
      <c r="E953" s="27" t="s">
        <v>11931</v>
      </c>
      <c r="F953" s="27"/>
      <c r="G953" s="27"/>
      <c r="H953" s="27"/>
      <c r="I953" s="27"/>
      <c r="J953" s="27"/>
      <c r="K953" s="27"/>
      <c r="L953" s="27"/>
    </row>
    <row r="954" ht="15.6" spans="1:12">
      <c r="A954" s="29" t="s">
        <v>462</v>
      </c>
      <c r="B954" s="29" t="s">
        <v>132</v>
      </c>
      <c r="C954" s="29" t="s">
        <v>1136</v>
      </c>
      <c r="D954" s="27" t="s">
        <v>11932</v>
      </c>
      <c r="E954" s="27" t="s">
        <v>11933</v>
      </c>
      <c r="F954" s="27"/>
      <c r="G954" s="27"/>
      <c r="H954" s="27"/>
      <c r="I954" s="27"/>
      <c r="J954" s="27"/>
      <c r="K954" s="27"/>
      <c r="L954" s="27"/>
    </row>
    <row r="955" ht="15.6" spans="1:12">
      <c r="A955" s="29" t="s">
        <v>462</v>
      </c>
      <c r="B955" s="29" t="s">
        <v>132</v>
      </c>
      <c r="C955" s="29" t="s">
        <v>1137</v>
      </c>
      <c r="D955" s="27" t="s">
        <v>11934</v>
      </c>
      <c r="E955" s="27" t="s">
        <v>11935</v>
      </c>
      <c r="F955" s="27"/>
      <c r="G955" s="27"/>
      <c r="H955" s="27"/>
      <c r="I955" s="27"/>
      <c r="J955" s="27"/>
      <c r="K955" s="27"/>
      <c r="L955" s="27"/>
    </row>
    <row r="956" ht="15.6" spans="1:12">
      <c r="A956" s="29" t="s">
        <v>588</v>
      </c>
      <c r="B956" s="29" t="s">
        <v>131</v>
      </c>
      <c r="C956" s="29" t="s">
        <v>1138</v>
      </c>
      <c r="D956" s="27" t="s">
        <v>11936</v>
      </c>
      <c r="E956" s="27" t="s">
        <v>11937</v>
      </c>
      <c r="F956" s="27"/>
      <c r="G956" s="27"/>
      <c r="H956" s="27"/>
      <c r="I956" s="27"/>
      <c r="J956" s="27"/>
      <c r="K956" s="27"/>
      <c r="L956" s="27"/>
    </row>
    <row r="957" ht="15.6" spans="1:12">
      <c r="A957" s="29" t="s">
        <v>1139</v>
      </c>
      <c r="B957" s="29" t="s">
        <v>131</v>
      </c>
      <c r="C957" s="29" t="s">
        <v>1140</v>
      </c>
      <c r="D957" s="27" t="s">
        <v>11938</v>
      </c>
      <c r="E957" s="27" t="s">
        <v>11939</v>
      </c>
      <c r="F957" s="27"/>
      <c r="G957" s="27"/>
      <c r="H957" s="27"/>
      <c r="I957" s="27"/>
      <c r="J957" s="27"/>
      <c r="K957" s="27"/>
      <c r="L957" s="27"/>
    </row>
    <row r="958" ht="15.6" spans="1:12">
      <c r="A958" s="29" t="s">
        <v>751</v>
      </c>
      <c r="B958" s="29" t="s">
        <v>131</v>
      </c>
      <c r="C958" s="29" t="s">
        <v>1141</v>
      </c>
      <c r="D958" s="27" t="s">
        <v>11940</v>
      </c>
      <c r="E958" s="27" t="s">
        <v>11941</v>
      </c>
      <c r="F958" s="27"/>
      <c r="G958" s="27"/>
      <c r="H958" s="27"/>
      <c r="I958" s="27"/>
      <c r="J958" s="27"/>
      <c r="K958" s="27"/>
      <c r="L958" s="27"/>
    </row>
    <row r="959" ht="15.6" spans="1:12">
      <c r="A959" s="29" t="s">
        <v>638</v>
      </c>
      <c r="B959" s="29" t="s">
        <v>4</v>
      </c>
      <c r="C959" s="29" t="s">
        <v>1142</v>
      </c>
      <c r="D959" s="27" t="s">
        <v>11942</v>
      </c>
      <c r="E959" s="27" t="s">
        <v>11943</v>
      </c>
      <c r="F959" s="27"/>
      <c r="G959" s="27"/>
      <c r="H959" s="27"/>
      <c r="I959" s="27"/>
      <c r="J959" s="27"/>
      <c r="K959" s="27"/>
      <c r="L959" s="27"/>
    </row>
    <row r="960" ht="15.6" spans="1:12">
      <c r="A960" s="29" t="s">
        <v>497</v>
      </c>
      <c r="B960" s="29" t="s">
        <v>101</v>
      </c>
      <c r="C960" s="29" t="s">
        <v>1143</v>
      </c>
      <c r="D960" s="27" t="s">
        <v>11944</v>
      </c>
      <c r="E960" s="27" t="s">
        <v>11945</v>
      </c>
      <c r="F960" s="27"/>
      <c r="G960" s="27"/>
      <c r="H960" s="27"/>
      <c r="I960" s="27"/>
      <c r="J960" s="27"/>
      <c r="K960" s="27"/>
      <c r="L960" s="27"/>
    </row>
    <row r="961" ht="15.6" spans="1:12">
      <c r="A961" s="29" t="s">
        <v>226</v>
      </c>
      <c r="B961" s="29" t="s">
        <v>101</v>
      </c>
      <c r="C961" s="29" t="s">
        <v>1144</v>
      </c>
      <c r="D961" s="27" t="s">
        <v>11946</v>
      </c>
      <c r="E961" s="27" t="s">
        <v>11947</v>
      </c>
      <c r="F961" s="27"/>
      <c r="G961" s="27"/>
      <c r="H961" s="27"/>
      <c r="I961" s="27"/>
      <c r="J961" s="27"/>
      <c r="K961" s="27"/>
      <c r="L961" s="27"/>
    </row>
    <row r="962" ht="15.6" spans="1:12">
      <c r="A962" s="29" t="s">
        <v>226</v>
      </c>
      <c r="B962" s="29" t="s">
        <v>101</v>
      </c>
      <c r="C962" s="29" t="s">
        <v>1145</v>
      </c>
      <c r="D962" s="27" t="s">
        <v>11948</v>
      </c>
      <c r="E962" s="27" t="s">
        <v>11949</v>
      </c>
      <c r="F962" s="27"/>
      <c r="G962" s="27"/>
      <c r="H962" s="27"/>
      <c r="I962" s="27"/>
      <c r="J962" s="27"/>
      <c r="K962" s="27"/>
      <c r="L962" s="27"/>
    </row>
    <row r="963" ht="15.6" spans="1:12">
      <c r="A963" s="29" t="s">
        <v>226</v>
      </c>
      <c r="B963" s="29" t="s">
        <v>101</v>
      </c>
      <c r="C963" s="29" t="s">
        <v>1146</v>
      </c>
      <c r="D963" s="27" t="s">
        <v>11950</v>
      </c>
      <c r="E963" s="27" t="s">
        <v>11951</v>
      </c>
      <c r="F963" s="27"/>
      <c r="G963" s="27"/>
      <c r="H963" s="27"/>
      <c r="I963" s="27"/>
      <c r="J963" s="27"/>
      <c r="K963" s="27"/>
      <c r="L963" s="27"/>
    </row>
    <row r="964" ht="15.6" spans="1:12">
      <c r="A964" s="29" t="s">
        <v>226</v>
      </c>
      <c r="B964" s="29" t="s">
        <v>101</v>
      </c>
      <c r="C964" s="29" t="s">
        <v>1147</v>
      </c>
      <c r="D964" s="27" t="s">
        <v>11952</v>
      </c>
      <c r="E964" s="27" t="s">
        <v>11953</v>
      </c>
      <c r="F964" s="27"/>
      <c r="G964" s="27"/>
      <c r="H964" s="27"/>
      <c r="I964" s="27"/>
      <c r="J964" s="27"/>
      <c r="K964" s="27"/>
      <c r="L964" s="27"/>
    </row>
    <row r="965" ht="15.6" spans="1:12">
      <c r="A965" s="29" t="s">
        <v>226</v>
      </c>
      <c r="B965" s="29" t="s">
        <v>101</v>
      </c>
      <c r="C965" s="29" t="s">
        <v>1148</v>
      </c>
      <c r="D965" s="27" t="s">
        <v>11954</v>
      </c>
      <c r="E965" s="27" t="s">
        <v>11955</v>
      </c>
      <c r="F965" s="27"/>
      <c r="G965" s="27"/>
      <c r="H965" s="27"/>
      <c r="I965" s="27"/>
      <c r="J965" s="27"/>
      <c r="K965" s="27"/>
      <c r="L965" s="27"/>
    </row>
    <row r="966" ht="15.6" spans="1:12">
      <c r="A966" s="29" t="s">
        <v>1149</v>
      </c>
      <c r="B966" s="29" t="s">
        <v>4</v>
      </c>
      <c r="C966" s="29" t="s">
        <v>1150</v>
      </c>
      <c r="D966" s="27" t="s">
        <v>11240</v>
      </c>
      <c r="E966" s="27" t="s">
        <v>11956</v>
      </c>
      <c r="F966" s="27"/>
      <c r="G966" s="27"/>
      <c r="H966" s="27"/>
      <c r="I966" s="27"/>
      <c r="J966" s="27"/>
      <c r="K966" s="27"/>
      <c r="L966" s="27"/>
    </row>
    <row r="967" ht="15.6" spans="1:12">
      <c r="A967" s="29" t="s">
        <v>1151</v>
      </c>
      <c r="B967" s="29" t="s">
        <v>4</v>
      </c>
      <c r="C967" s="29" t="s">
        <v>1152</v>
      </c>
      <c r="D967" s="27" t="s">
        <v>11957</v>
      </c>
      <c r="E967" s="27" t="s">
        <v>11958</v>
      </c>
      <c r="F967" s="27"/>
      <c r="G967" s="27"/>
      <c r="H967" s="27"/>
      <c r="I967" s="27"/>
      <c r="J967" s="27"/>
      <c r="K967" s="27"/>
      <c r="L967" s="27"/>
    </row>
    <row r="968" ht="15.6" spans="1:12">
      <c r="A968" s="29" t="s">
        <v>437</v>
      </c>
      <c r="B968" s="29" t="s">
        <v>4</v>
      </c>
      <c r="C968" s="29" t="s">
        <v>1153</v>
      </c>
      <c r="D968" s="27" t="s">
        <v>11959</v>
      </c>
      <c r="E968" s="27" t="s">
        <v>11960</v>
      </c>
      <c r="F968" s="27"/>
      <c r="G968" s="27"/>
      <c r="H968" s="27"/>
      <c r="I968" s="27"/>
      <c r="J968" s="27"/>
      <c r="K968" s="27"/>
      <c r="L968" s="27"/>
    </row>
    <row r="969" ht="15.6" spans="1:12">
      <c r="A969" s="29" t="s">
        <v>920</v>
      </c>
      <c r="B969" s="29" t="s">
        <v>4</v>
      </c>
      <c r="C969" s="29" t="s">
        <v>1154</v>
      </c>
      <c r="D969" s="27" t="s">
        <v>11961</v>
      </c>
      <c r="E969" s="27" t="s">
        <v>11962</v>
      </c>
      <c r="F969" s="27"/>
      <c r="G969" s="27"/>
      <c r="H969" s="27"/>
      <c r="I969" s="27"/>
      <c r="J969" s="27"/>
      <c r="K969" s="27"/>
      <c r="L969" s="27"/>
    </row>
    <row r="970" ht="15.6" spans="1:12">
      <c r="A970" s="29" t="s">
        <v>514</v>
      </c>
      <c r="B970" s="29" t="s">
        <v>4</v>
      </c>
      <c r="C970" s="29" t="s">
        <v>1155</v>
      </c>
      <c r="D970" s="27" t="s">
        <v>11963</v>
      </c>
      <c r="E970" s="27" t="s">
        <v>11964</v>
      </c>
      <c r="F970" s="27"/>
      <c r="G970" s="27"/>
      <c r="H970" s="27"/>
      <c r="I970" s="27"/>
      <c r="J970" s="27"/>
      <c r="K970" s="27"/>
      <c r="L970" s="27"/>
    </row>
    <row r="971" ht="15.6" spans="1:12">
      <c r="A971" s="29" t="s">
        <v>514</v>
      </c>
      <c r="B971" s="29" t="s">
        <v>4</v>
      </c>
      <c r="C971" s="29" t="s">
        <v>1156</v>
      </c>
      <c r="D971" s="27" t="s">
        <v>11965</v>
      </c>
      <c r="E971" s="27" t="s">
        <v>11966</v>
      </c>
      <c r="F971" s="27"/>
      <c r="G971" s="27"/>
      <c r="H971" s="27"/>
      <c r="I971" s="27"/>
      <c r="J971" s="27"/>
      <c r="K971" s="27"/>
      <c r="L971" s="27"/>
    </row>
    <row r="972" ht="15.6" spans="1:12">
      <c r="A972" s="29" t="s">
        <v>446</v>
      </c>
      <c r="B972" s="29" t="s">
        <v>132</v>
      </c>
      <c r="C972" s="29" t="s">
        <v>1157</v>
      </c>
      <c r="D972" s="27" t="s">
        <v>11967</v>
      </c>
      <c r="E972" s="27" t="s">
        <v>11968</v>
      </c>
      <c r="F972" s="27"/>
      <c r="G972" s="27"/>
      <c r="H972" s="27"/>
      <c r="I972" s="27"/>
      <c r="J972" s="27"/>
      <c r="K972" s="27"/>
      <c r="L972" s="27"/>
    </row>
    <row r="973" ht="15.6" spans="1:12">
      <c r="A973" s="29" t="s">
        <v>131</v>
      </c>
      <c r="B973" s="29" t="s">
        <v>132</v>
      </c>
      <c r="C973" s="29" t="s">
        <v>1158</v>
      </c>
      <c r="D973" s="27" t="s">
        <v>11969</v>
      </c>
      <c r="E973" s="27" t="s">
        <v>11970</v>
      </c>
      <c r="F973" s="27"/>
      <c r="G973" s="27"/>
      <c r="H973" s="27"/>
      <c r="I973" s="27"/>
      <c r="J973" s="27"/>
      <c r="K973" s="27"/>
      <c r="L973" s="27"/>
    </row>
    <row r="974" ht="15.6" spans="1:12">
      <c r="A974" s="29" t="s">
        <v>131</v>
      </c>
      <c r="B974" s="29" t="s">
        <v>132</v>
      </c>
      <c r="C974" s="29" t="s">
        <v>1159</v>
      </c>
      <c r="D974" s="27" t="s">
        <v>11971</v>
      </c>
      <c r="E974" s="27" t="s">
        <v>11972</v>
      </c>
      <c r="F974" s="27"/>
      <c r="G974" s="27"/>
      <c r="H974" s="27"/>
      <c r="I974" s="27"/>
      <c r="J974" s="27"/>
      <c r="K974" s="27"/>
      <c r="L974" s="27"/>
    </row>
    <row r="975" ht="15.6" spans="1:12">
      <c r="A975" s="29" t="s">
        <v>131</v>
      </c>
      <c r="B975" s="29" t="s">
        <v>132</v>
      </c>
      <c r="C975" s="29" t="s">
        <v>1160</v>
      </c>
      <c r="D975" s="27" t="s">
        <v>11973</v>
      </c>
      <c r="E975" s="27" t="s">
        <v>11974</v>
      </c>
      <c r="F975" s="27"/>
      <c r="G975" s="27"/>
      <c r="H975" s="27"/>
      <c r="I975" s="27"/>
      <c r="J975" s="27"/>
      <c r="K975" s="27"/>
      <c r="L975" s="27"/>
    </row>
    <row r="976" ht="15.6" spans="1:12">
      <c r="A976" s="29" t="s">
        <v>131</v>
      </c>
      <c r="B976" s="29" t="s">
        <v>132</v>
      </c>
      <c r="C976" s="29" t="s">
        <v>1161</v>
      </c>
      <c r="D976" s="27" t="s">
        <v>11975</v>
      </c>
      <c r="E976" s="27" t="s">
        <v>11976</v>
      </c>
      <c r="F976" s="27"/>
      <c r="G976" s="27"/>
      <c r="H976" s="27"/>
      <c r="I976" s="27"/>
      <c r="J976" s="27"/>
      <c r="K976" s="27"/>
      <c r="L976" s="27"/>
    </row>
    <row r="977" ht="15.6" spans="1:12">
      <c r="A977" s="29" t="s">
        <v>889</v>
      </c>
      <c r="B977" s="29" t="s">
        <v>132</v>
      </c>
      <c r="C977" s="29" t="s">
        <v>1162</v>
      </c>
      <c r="D977" s="27" t="s">
        <v>11977</v>
      </c>
      <c r="E977" s="27" t="s">
        <v>11978</v>
      </c>
      <c r="F977" s="27"/>
      <c r="G977" s="27"/>
      <c r="H977" s="27"/>
      <c r="I977" s="27"/>
      <c r="J977" s="27"/>
      <c r="K977" s="27"/>
      <c r="L977" s="27"/>
    </row>
    <row r="978" ht="15.6" spans="1:12">
      <c r="A978" s="29" t="s">
        <v>132</v>
      </c>
      <c r="B978" s="29" t="s">
        <v>132</v>
      </c>
      <c r="C978" s="29" t="s">
        <v>1163</v>
      </c>
      <c r="D978" s="27" t="s">
        <v>11979</v>
      </c>
      <c r="E978" s="27" t="s">
        <v>11980</v>
      </c>
      <c r="F978" s="27"/>
      <c r="G978" s="27"/>
      <c r="H978" s="27"/>
      <c r="I978" s="27"/>
      <c r="J978" s="27"/>
      <c r="K978" s="27"/>
      <c r="L978" s="27"/>
    </row>
    <row r="979" ht="15.6" spans="1:12">
      <c r="A979" s="29" t="s">
        <v>132</v>
      </c>
      <c r="B979" s="29" t="s">
        <v>132</v>
      </c>
      <c r="C979" s="29" t="s">
        <v>1164</v>
      </c>
      <c r="D979" s="27" t="s">
        <v>11981</v>
      </c>
      <c r="E979" s="27" t="s">
        <v>11982</v>
      </c>
      <c r="F979" s="27"/>
      <c r="G979" s="27"/>
      <c r="H979" s="27"/>
      <c r="I979" s="27"/>
      <c r="J979" s="27"/>
      <c r="K979" s="27"/>
      <c r="L979" s="27"/>
    </row>
    <row r="980" ht="15.6" spans="1:12">
      <c r="A980" s="29" t="s">
        <v>410</v>
      </c>
      <c r="B980" s="29" t="s">
        <v>132</v>
      </c>
      <c r="C980" s="29" t="s">
        <v>1165</v>
      </c>
      <c r="D980" s="27" t="s">
        <v>11983</v>
      </c>
      <c r="E980" s="27" t="s">
        <v>11984</v>
      </c>
      <c r="F980" s="27"/>
      <c r="G980" s="27"/>
      <c r="H980" s="27"/>
      <c r="I980" s="27"/>
      <c r="J980" s="27"/>
      <c r="K980" s="27"/>
      <c r="L980" s="27"/>
    </row>
    <row r="981" ht="15.6" spans="1:12">
      <c r="A981" s="29" t="s">
        <v>410</v>
      </c>
      <c r="B981" s="29" t="s">
        <v>132</v>
      </c>
      <c r="C981" s="29" t="s">
        <v>1166</v>
      </c>
      <c r="D981" s="27" t="s">
        <v>11985</v>
      </c>
      <c r="E981" s="27" t="s">
        <v>11986</v>
      </c>
      <c r="F981" s="27"/>
      <c r="G981" s="27"/>
      <c r="H981" s="27"/>
      <c r="I981" s="27"/>
      <c r="J981" s="27"/>
      <c r="K981" s="27"/>
      <c r="L981" s="27"/>
    </row>
    <row r="982" ht="15.6" spans="1:12">
      <c r="A982" s="29" t="s">
        <v>410</v>
      </c>
      <c r="B982" s="29" t="s">
        <v>132</v>
      </c>
      <c r="C982" s="29" t="s">
        <v>1167</v>
      </c>
      <c r="D982" s="27" t="s">
        <v>11987</v>
      </c>
      <c r="E982" s="27" t="s">
        <v>11988</v>
      </c>
      <c r="F982" s="27"/>
      <c r="G982" s="27"/>
      <c r="H982" s="27"/>
      <c r="I982" s="27"/>
      <c r="J982" s="27"/>
      <c r="K982" s="27"/>
      <c r="L982" s="27"/>
    </row>
    <row r="983" ht="15.6" spans="1:12">
      <c r="A983" s="29" t="s">
        <v>410</v>
      </c>
      <c r="B983" s="29" t="s">
        <v>132</v>
      </c>
      <c r="C983" s="29" t="s">
        <v>1168</v>
      </c>
      <c r="D983" s="27" t="s">
        <v>11989</v>
      </c>
      <c r="E983" s="27" t="s">
        <v>11990</v>
      </c>
      <c r="F983" s="27"/>
      <c r="G983" s="27"/>
      <c r="H983" s="27"/>
      <c r="I983" s="27"/>
      <c r="J983" s="27"/>
      <c r="K983" s="27"/>
      <c r="L983" s="27"/>
    </row>
    <row r="984" ht="15.6" spans="1:12">
      <c r="A984" s="29" t="s">
        <v>448</v>
      </c>
      <c r="B984" s="29" t="s">
        <v>132</v>
      </c>
      <c r="C984" s="29" t="s">
        <v>1169</v>
      </c>
      <c r="D984" s="27" t="s">
        <v>11991</v>
      </c>
      <c r="E984" s="27" t="s">
        <v>11992</v>
      </c>
      <c r="F984" s="27"/>
      <c r="G984" s="27"/>
      <c r="H984" s="27"/>
      <c r="I984" s="27"/>
      <c r="J984" s="27"/>
      <c r="K984" s="27"/>
      <c r="L984" s="27"/>
    </row>
    <row r="985" ht="15.6" spans="1:12">
      <c r="A985" s="29" t="s">
        <v>448</v>
      </c>
      <c r="B985" s="29" t="s">
        <v>132</v>
      </c>
      <c r="C985" s="29" t="s">
        <v>1170</v>
      </c>
      <c r="D985" s="27" t="s">
        <v>11993</v>
      </c>
      <c r="E985" s="27" t="s">
        <v>11994</v>
      </c>
      <c r="F985" s="27"/>
      <c r="G985" s="27"/>
      <c r="H985" s="27"/>
      <c r="I985" s="27"/>
      <c r="J985" s="27"/>
      <c r="K985" s="27"/>
      <c r="L985" s="27"/>
    </row>
    <row r="986" ht="15.6" spans="1:12">
      <c r="A986" s="29" t="s">
        <v>131</v>
      </c>
      <c r="B986" s="29" t="s">
        <v>131</v>
      </c>
      <c r="C986" s="29" t="s">
        <v>1171</v>
      </c>
      <c r="D986" s="27" t="s">
        <v>11995</v>
      </c>
      <c r="E986" s="27" t="s">
        <v>11996</v>
      </c>
      <c r="F986" s="27"/>
      <c r="G986" s="27"/>
      <c r="H986" s="27"/>
      <c r="I986" s="27"/>
      <c r="J986" s="27"/>
      <c r="K986" s="27"/>
      <c r="L986" s="27"/>
    </row>
    <row r="987" ht="15.6" spans="1:12">
      <c r="A987" s="29" t="s">
        <v>131</v>
      </c>
      <c r="B987" s="29" t="s">
        <v>131</v>
      </c>
      <c r="C987" s="29" t="s">
        <v>1172</v>
      </c>
      <c r="D987" s="27" t="s">
        <v>11997</v>
      </c>
      <c r="E987" s="27" t="s">
        <v>11998</v>
      </c>
      <c r="F987" s="27"/>
      <c r="G987" s="27"/>
      <c r="H987" s="27"/>
      <c r="I987" s="27"/>
      <c r="J987" s="27"/>
      <c r="K987" s="27"/>
      <c r="L987" s="27"/>
    </row>
    <row r="988" ht="15.6" spans="1:12">
      <c r="A988" s="29" t="s">
        <v>131</v>
      </c>
      <c r="B988" s="29" t="s">
        <v>131</v>
      </c>
      <c r="C988" s="29" t="s">
        <v>1173</v>
      </c>
      <c r="D988" s="27" t="s">
        <v>11999</v>
      </c>
      <c r="E988" s="27" t="s">
        <v>12000</v>
      </c>
      <c r="F988" s="27"/>
      <c r="G988" s="27"/>
      <c r="H988" s="27"/>
      <c r="I988" s="27"/>
      <c r="J988" s="27"/>
      <c r="K988" s="27"/>
      <c r="L988" s="27"/>
    </row>
    <row r="989" ht="15.6" spans="1:12">
      <c r="A989" s="29" t="s">
        <v>131</v>
      </c>
      <c r="B989" s="29" t="s">
        <v>131</v>
      </c>
      <c r="C989" s="29" t="s">
        <v>1174</v>
      </c>
      <c r="D989" s="27" t="s">
        <v>12001</v>
      </c>
      <c r="E989" s="27" t="s">
        <v>12002</v>
      </c>
      <c r="F989" s="27"/>
      <c r="G989" s="27"/>
      <c r="H989" s="27"/>
      <c r="I989" s="27"/>
      <c r="J989" s="27"/>
      <c r="K989" s="27"/>
      <c r="L989" s="27"/>
    </row>
    <row r="990" ht="15.6" spans="1:12">
      <c r="A990" s="29" t="s">
        <v>131</v>
      </c>
      <c r="B990" s="29" t="s">
        <v>131</v>
      </c>
      <c r="C990" s="29" t="s">
        <v>1175</v>
      </c>
      <c r="D990" s="27" t="s">
        <v>11332</v>
      </c>
      <c r="E990" s="27" t="s">
        <v>12003</v>
      </c>
      <c r="F990" s="27"/>
      <c r="G990" s="27"/>
      <c r="H990" s="27"/>
      <c r="I990" s="27"/>
      <c r="J990" s="27"/>
      <c r="K990" s="27"/>
      <c r="L990" s="27"/>
    </row>
    <row r="991" ht="15.6" spans="1:12">
      <c r="A991" s="29" t="s">
        <v>131</v>
      </c>
      <c r="B991" s="29" t="s">
        <v>131</v>
      </c>
      <c r="C991" s="29" t="s">
        <v>1176</v>
      </c>
      <c r="D991" s="27" t="s">
        <v>12004</v>
      </c>
      <c r="E991" s="27" t="s">
        <v>12005</v>
      </c>
      <c r="F991" s="27"/>
      <c r="G991" s="27"/>
      <c r="H991" s="27"/>
      <c r="I991" s="27"/>
      <c r="J991" s="27"/>
      <c r="K991" s="27"/>
      <c r="L991" s="27"/>
    </row>
    <row r="992" ht="15.6" spans="1:12">
      <c r="A992" s="29" t="s">
        <v>131</v>
      </c>
      <c r="B992" s="29" t="s">
        <v>131</v>
      </c>
      <c r="C992" s="29" t="s">
        <v>1177</v>
      </c>
      <c r="D992" s="27" t="s">
        <v>12006</v>
      </c>
      <c r="E992" s="27" t="s">
        <v>12007</v>
      </c>
      <c r="F992" s="27"/>
      <c r="G992" s="27"/>
      <c r="H992" s="27"/>
      <c r="I992" s="27"/>
      <c r="J992" s="27"/>
      <c r="K992" s="27"/>
      <c r="L992" s="27"/>
    </row>
    <row r="993" ht="15.6" spans="1:12">
      <c r="A993" s="29" t="s">
        <v>131</v>
      </c>
      <c r="B993" s="29" t="s">
        <v>131</v>
      </c>
      <c r="C993" s="29" t="s">
        <v>1178</v>
      </c>
      <c r="D993" s="27" t="s">
        <v>12008</v>
      </c>
      <c r="E993" s="27" t="s">
        <v>12009</v>
      </c>
      <c r="F993" s="27"/>
      <c r="G993" s="27"/>
      <c r="H993" s="27"/>
      <c r="I993" s="27"/>
      <c r="J993" s="27"/>
      <c r="K993" s="27"/>
      <c r="L993" s="27"/>
    </row>
    <row r="994" ht="15.6" spans="1:12">
      <c r="A994" s="29" t="s">
        <v>131</v>
      </c>
      <c r="B994" s="29" t="s">
        <v>131</v>
      </c>
      <c r="C994" s="29" t="s">
        <v>1179</v>
      </c>
      <c r="D994" s="27" t="s">
        <v>12010</v>
      </c>
      <c r="E994" s="27" t="s">
        <v>12011</v>
      </c>
      <c r="F994" s="27"/>
      <c r="G994" s="27"/>
      <c r="H994" s="27"/>
      <c r="I994" s="27"/>
      <c r="J994" s="27"/>
      <c r="K994" s="27"/>
      <c r="L994" s="27"/>
    </row>
    <row r="995" ht="15.6" spans="1:12">
      <c r="A995" s="29" t="s">
        <v>131</v>
      </c>
      <c r="B995" s="29" t="s">
        <v>131</v>
      </c>
      <c r="C995" s="29" t="s">
        <v>1180</v>
      </c>
      <c r="D995" s="27" t="s">
        <v>12012</v>
      </c>
      <c r="E995" s="27" t="s">
        <v>12013</v>
      </c>
      <c r="F995" s="27"/>
      <c r="G995" s="27"/>
      <c r="H995" s="27"/>
      <c r="I995" s="27"/>
      <c r="J995" s="27"/>
      <c r="K995" s="27"/>
      <c r="L995" s="27"/>
    </row>
    <row r="996" ht="15.6" spans="1:12">
      <c r="A996" s="29" t="s">
        <v>131</v>
      </c>
      <c r="B996" s="29" t="s">
        <v>131</v>
      </c>
      <c r="C996" s="29" t="s">
        <v>1181</v>
      </c>
      <c r="D996" s="27" t="s">
        <v>12014</v>
      </c>
      <c r="E996" s="27" t="s">
        <v>12015</v>
      </c>
      <c r="F996" s="27"/>
      <c r="G996" s="27"/>
      <c r="H996" s="27"/>
      <c r="I996" s="27"/>
      <c r="J996" s="27"/>
      <c r="K996" s="27"/>
      <c r="L996" s="27"/>
    </row>
    <row r="997" ht="15.6" spans="1:12">
      <c r="A997" s="29" t="s">
        <v>131</v>
      </c>
      <c r="B997" s="29" t="s">
        <v>131</v>
      </c>
      <c r="C997" s="29" t="s">
        <v>1182</v>
      </c>
      <c r="D997" s="27" t="s">
        <v>12016</v>
      </c>
      <c r="E997" s="27" t="s">
        <v>12017</v>
      </c>
      <c r="F997" s="27"/>
      <c r="G997" s="27"/>
      <c r="H997" s="27"/>
      <c r="I997" s="27"/>
      <c r="J997" s="27"/>
      <c r="K997" s="27"/>
      <c r="L997" s="27"/>
    </row>
    <row r="998" ht="15.6" spans="1:12">
      <c r="A998" s="29" t="s">
        <v>324</v>
      </c>
      <c r="B998" s="29" t="s">
        <v>101</v>
      </c>
      <c r="C998" s="29" t="s">
        <v>1183</v>
      </c>
      <c r="D998" s="27" t="s">
        <v>12018</v>
      </c>
      <c r="E998" s="27" t="s">
        <v>12019</v>
      </c>
      <c r="F998" s="27"/>
      <c r="G998" s="27"/>
      <c r="H998" s="27"/>
      <c r="I998" s="27"/>
      <c r="J998" s="27"/>
      <c r="K998" s="27"/>
      <c r="L998" s="27"/>
    </row>
    <row r="999" ht="15.6" spans="1:12">
      <c r="A999" s="29" t="s">
        <v>324</v>
      </c>
      <c r="B999" s="29" t="s">
        <v>101</v>
      </c>
      <c r="C999" s="29" t="s">
        <v>1184</v>
      </c>
      <c r="D999" s="27" t="s">
        <v>12020</v>
      </c>
      <c r="E999" s="27" t="s">
        <v>12021</v>
      </c>
      <c r="F999" s="27"/>
      <c r="G999" s="27"/>
      <c r="H999" s="27"/>
      <c r="I999" s="27"/>
      <c r="J999" s="27"/>
      <c r="K999" s="27"/>
      <c r="L999" s="27"/>
    </row>
    <row r="1000" ht="15.6" spans="1:12">
      <c r="A1000" s="29" t="s">
        <v>324</v>
      </c>
      <c r="B1000" s="29" t="s">
        <v>101</v>
      </c>
      <c r="C1000" s="29" t="s">
        <v>1185</v>
      </c>
      <c r="D1000" s="27" t="s">
        <v>12022</v>
      </c>
      <c r="E1000" s="27" t="s">
        <v>12023</v>
      </c>
      <c r="F1000" s="27"/>
      <c r="G1000" s="27"/>
      <c r="H1000" s="27"/>
      <c r="I1000" s="27"/>
      <c r="J1000" s="27"/>
      <c r="K1000" s="27"/>
      <c r="L1000" s="27"/>
    </row>
    <row r="1001" ht="15.6" spans="1:12">
      <c r="A1001" s="29" t="s">
        <v>324</v>
      </c>
      <c r="B1001" s="29" t="s">
        <v>101</v>
      </c>
      <c r="C1001" s="29" t="s">
        <v>1186</v>
      </c>
      <c r="D1001" s="27" t="s">
        <v>12024</v>
      </c>
      <c r="E1001" s="27" t="s">
        <v>12025</v>
      </c>
      <c r="F1001" s="27"/>
      <c r="G1001" s="27"/>
      <c r="H1001" s="27"/>
      <c r="I1001" s="27"/>
      <c r="J1001" s="27"/>
      <c r="K1001" s="27"/>
      <c r="L1001" s="27"/>
    </row>
    <row r="1002" ht="15.6" spans="1:12">
      <c r="A1002" s="29" t="s">
        <v>131</v>
      </c>
      <c r="B1002" s="29" t="s">
        <v>132</v>
      </c>
      <c r="C1002" s="29" t="s">
        <v>1187</v>
      </c>
      <c r="D1002" s="27" t="s">
        <v>12026</v>
      </c>
      <c r="E1002" s="27" t="s">
        <v>12027</v>
      </c>
      <c r="F1002" s="27"/>
      <c r="G1002" s="27"/>
      <c r="H1002" s="27"/>
      <c r="I1002" s="27"/>
      <c r="J1002" s="27"/>
      <c r="K1002" s="27"/>
      <c r="L1002" s="27"/>
    </row>
    <row r="1003" ht="15.6" spans="1:12">
      <c r="A1003" s="29" t="s">
        <v>131</v>
      </c>
      <c r="B1003" s="29" t="s">
        <v>132</v>
      </c>
      <c r="C1003" s="29" t="s">
        <v>1188</v>
      </c>
      <c r="D1003" s="27" t="s">
        <v>12028</v>
      </c>
      <c r="E1003" s="27" t="s">
        <v>12029</v>
      </c>
      <c r="F1003" s="27"/>
      <c r="G1003" s="27"/>
      <c r="H1003" s="27"/>
      <c r="I1003" s="27"/>
      <c r="J1003" s="27"/>
      <c r="K1003" s="27"/>
      <c r="L1003" s="27"/>
    </row>
    <row r="1004" ht="15.6" spans="1:12">
      <c r="A1004" s="29" t="s">
        <v>136</v>
      </c>
      <c r="B1004" s="29" t="s">
        <v>132</v>
      </c>
      <c r="C1004" s="29" t="s">
        <v>1189</v>
      </c>
      <c r="D1004" s="27" t="s">
        <v>12030</v>
      </c>
      <c r="E1004" s="27" t="s">
        <v>12031</v>
      </c>
      <c r="F1004" s="27"/>
      <c r="G1004" s="27"/>
      <c r="H1004" s="27"/>
      <c r="I1004" s="27"/>
      <c r="J1004" s="27"/>
      <c r="K1004" s="27"/>
      <c r="L1004" s="27"/>
    </row>
    <row r="1005" ht="15.6" spans="1:12">
      <c r="A1005" s="29" t="s">
        <v>136</v>
      </c>
      <c r="B1005" s="29" t="s">
        <v>132</v>
      </c>
      <c r="C1005" s="29" t="s">
        <v>1190</v>
      </c>
      <c r="D1005" s="27" t="s">
        <v>12032</v>
      </c>
      <c r="E1005" s="27" t="s">
        <v>12033</v>
      </c>
      <c r="F1005" s="27"/>
      <c r="G1005" s="27"/>
      <c r="H1005" s="27"/>
      <c r="I1005" s="27"/>
      <c r="J1005" s="27"/>
      <c r="K1005" s="27"/>
      <c r="L1005" s="27"/>
    </row>
    <row r="1006" ht="15.6" spans="1:12">
      <c r="A1006" s="29" t="s">
        <v>136</v>
      </c>
      <c r="B1006" s="29" t="s">
        <v>132</v>
      </c>
      <c r="C1006" s="29" t="s">
        <v>1191</v>
      </c>
      <c r="D1006" s="27" t="s">
        <v>12034</v>
      </c>
      <c r="E1006" s="27" t="s">
        <v>12035</v>
      </c>
      <c r="F1006" s="27"/>
      <c r="G1006" s="27"/>
      <c r="H1006" s="27"/>
      <c r="I1006" s="27"/>
      <c r="J1006" s="27"/>
      <c r="K1006" s="27"/>
      <c r="L1006" s="27"/>
    </row>
    <row r="1007" ht="15.6" spans="1:12">
      <c r="A1007" s="29" t="s">
        <v>131</v>
      </c>
      <c r="B1007" s="29" t="s">
        <v>132</v>
      </c>
      <c r="C1007" s="29" t="s">
        <v>1192</v>
      </c>
      <c r="D1007" s="27" t="s">
        <v>12036</v>
      </c>
      <c r="E1007" s="27" t="s">
        <v>12037</v>
      </c>
      <c r="F1007" s="27"/>
      <c r="G1007" s="27"/>
      <c r="H1007" s="27"/>
      <c r="I1007" s="27"/>
      <c r="J1007" s="27"/>
      <c r="K1007" s="27"/>
      <c r="L1007" s="27"/>
    </row>
    <row r="1008" ht="15.6" spans="1:12">
      <c r="A1008" s="29" t="s">
        <v>131</v>
      </c>
      <c r="B1008" s="29" t="s">
        <v>132</v>
      </c>
      <c r="C1008" s="29" t="s">
        <v>1193</v>
      </c>
      <c r="D1008" s="27" t="s">
        <v>12038</v>
      </c>
      <c r="E1008" s="27" t="s">
        <v>12039</v>
      </c>
      <c r="F1008" s="27"/>
      <c r="G1008" s="27"/>
      <c r="H1008" s="27"/>
      <c r="I1008" s="27"/>
      <c r="J1008" s="27"/>
      <c r="K1008" s="27"/>
      <c r="L1008" s="27"/>
    </row>
    <row r="1009" ht="15.6" spans="1:12">
      <c r="A1009" s="29" t="s">
        <v>131</v>
      </c>
      <c r="B1009" s="29" t="s">
        <v>132</v>
      </c>
      <c r="C1009" s="29" t="s">
        <v>1194</v>
      </c>
      <c r="D1009" s="27" t="s">
        <v>12040</v>
      </c>
      <c r="E1009" s="27" t="s">
        <v>12041</v>
      </c>
      <c r="F1009" s="27"/>
      <c r="G1009" s="27"/>
      <c r="H1009" s="27"/>
      <c r="I1009" s="27"/>
      <c r="J1009" s="27"/>
      <c r="K1009" s="27"/>
      <c r="L1009" s="27"/>
    </row>
    <row r="1010" ht="15.6" spans="1:12">
      <c r="A1010" s="29" t="s">
        <v>1195</v>
      </c>
      <c r="B1010" s="29" t="s">
        <v>132</v>
      </c>
      <c r="C1010" s="29" t="s">
        <v>1196</v>
      </c>
      <c r="D1010" s="27" t="s">
        <v>12042</v>
      </c>
      <c r="E1010" s="27" t="s">
        <v>12043</v>
      </c>
      <c r="F1010" s="27"/>
      <c r="G1010" s="27"/>
      <c r="H1010" s="27"/>
      <c r="I1010" s="27"/>
      <c r="J1010" s="27"/>
      <c r="K1010" s="27"/>
      <c r="L1010" s="27"/>
    </row>
    <row r="1011" ht="15.6" spans="1:12">
      <c r="A1011" s="29" t="s">
        <v>493</v>
      </c>
      <c r="B1011" s="29" t="s">
        <v>22</v>
      </c>
      <c r="C1011" s="29" t="s">
        <v>1197</v>
      </c>
      <c r="D1011" s="27" t="s">
        <v>12044</v>
      </c>
      <c r="E1011" s="27" t="s">
        <v>12045</v>
      </c>
      <c r="F1011" s="27"/>
      <c r="G1011" s="27"/>
      <c r="H1011" s="27"/>
      <c r="I1011" s="27"/>
      <c r="J1011" s="27"/>
      <c r="K1011" s="27"/>
      <c r="L1011" s="27"/>
    </row>
    <row r="1012" ht="15.6" spans="1:12">
      <c r="A1012" s="29" t="s">
        <v>493</v>
      </c>
      <c r="B1012" s="29" t="s">
        <v>22</v>
      </c>
      <c r="C1012" s="29" t="s">
        <v>1198</v>
      </c>
      <c r="D1012" s="27" t="s">
        <v>12046</v>
      </c>
      <c r="E1012" s="27" t="s">
        <v>12047</v>
      </c>
      <c r="F1012" s="27"/>
      <c r="G1012" s="27"/>
      <c r="H1012" s="27"/>
      <c r="I1012" s="27"/>
      <c r="J1012" s="27"/>
      <c r="K1012" s="27"/>
      <c r="L1012" s="27"/>
    </row>
    <row r="1013" ht="15.6" spans="1:12">
      <c r="A1013" s="29" t="s">
        <v>493</v>
      </c>
      <c r="B1013" s="29" t="s">
        <v>22</v>
      </c>
      <c r="C1013" s="29" t="s">
        <v>1199</v>
      </c>
      <c r="D1013" s="27" t="s">
        <v>12048</v>
      </c>
      <c r="E1013" s="27" t="s">
        <v>12049</v>
      </c>
      <c r="F1013" s="27"/>
      <c r="G1013" s="27"/>
      <c r="H1013" s="27"/>
      <c r="I1013" s="27"/>
      <c r="J1013" s="27"/>
      <c r="K1013" s="27"/>
      <c r="L1013" s="27"/>
    </row>
    <row r="1014" ht="15.6" spans="1:12">
      <c r="A1014" s="29" t="s">
        <v>493</v>
      </c>
      <c r="B1014" s="29" t="s">
        <v>22</v>
      </c>
      <c r="C1014" s="29" t="s">
        <v>1200</v>
      </c>
      <c r="D1014" s="27" t="s">
        <v>12050</v>
      </c>
      <c r="E1014" s="27" t="s">
        <v>12051</v>
      </c>
      <c r="F1014" s="27"/>
      <c r="G1014" s="27"/>
      <c r="H1014" s="27"/>
      <c r="I1014" s="27"/>
      <c r="J1014" s="27"/>
      <c r="K1014" s="27"/>
      <c r="L1014" s="27"/>
    </row>
    <row r="1015" ht="15.6" spans="1:12">
      <c r="A1015" s="29" t="s">
        <v>493</v>
      </c>
      <c r="B1015" s="29" t="s">
        <v>22</v>
      </c>
      <c r="C1015" s="29" t="s">
        <v>1201</v>
      </c>
      <c r="D1015" s="27" t="s">
        <v>12052</v>
      </c>
      <c r="E1015" s="27" t="s">
        <v>12053</v>
      </c>
      <c r="F1015" s="27"/>
      <c r="G1015" s="27"/>
      <c r="H1015" s="27"/>
      <c r="I1015" s="27"/>
      <c r="J1015" s="27"/>
      <c r="K1015" s="27"/>
      <c r="L1015" s="27"/>
    </row>
    <row r="1016" ht="15.6" spans="1:12">
      <c r="A1016" s="29" t="s">
        <v>427</v>
      </c>
      <c r="B1016" s="29" t="s">
        <v>131</v>
      </c>
      <c r="C1016" s="29" t="s">
        <v>1202</v>
      </c>
      <c r="D1016" s="27" t="s">
        <v>12054</v>
      </c>
      <c r="E1016" s="27" t="s">
        <v>12055</v>
      </c>
      <c r="F1016" s="27"/>
      <c r="G1016" s="27"/>
      <c r="H1016" s="27"/>
      <c r="I1016" s="27"/>
      <c r="J1016" s="27"/>
      <c r="K1016" s="27"/>
      <c r="L1016" s="27"/>
    </row>
    <row r="1017" ht="15.6" spans="1:12">
      <c r="A1017" s="29" t="s">
        <v>364</v>
      </c>
      <c r="B1017" s="29" t="s">
        <v>131</v>
      </c>
      <c r="C1017" s="29" t="s">
        <v>1203</v>
      </c>
      <c r="D1017" s="27" t="s">
        <v>12056</v>
      </c>
      <c r="E1017" s="27" t="s">
        <v>12057</v>
      </c>
      <c r="F1017" s="27"/>
      <c r="G1017" s="27"/>
      <c r="H1017" s="27"/>
      <c r="I1017" s="27"/>
      <c r="J1017" s="27"/>
      <c r="K1017" s="27"/>
      <c r="L1017" s="27"/>
    </row>
    <row r="1018" ht="15.6" spans="1:12">
      <c r="A1018" s="29" t="s">
        <v>1204</v>
      </c>
      <c r="B1018" s="29" t="s">
        <v>4</v>
      </c>
      <c r="C1018" s="29" t="s">
        <v>1205</v>
      </c>
      <c r="D1018" s="27" t="s">
        <v>12058</v>
      </c>
      <c r="E1018" s="27" t="s">
        <v>12059</v>
      </c>
      <c r="F1018" s="27"/>
      <c r="G1018" s="27"/>
      <c r="H1018" s="27"/>
      <c r="I1018" s="27"/>
      <c r="J1018" s="27"/>
      <c r="K1018" s="27"/>
      <c r="L1018" s="27"/>
    </row>
    <row r="1019" ht="15.6" spans="1:12">
      <c r="A1019" s="29" t="s">
        <v>1206</v>
      </c>
      <c r="B1019" s="29" t="s">
        <v>4</v>
      </c>
      <c r="C1019" s="29" t="s">
        <v>1207</v>
      </c>
      <c r="D1019" s="27" t="s">
        <v>11753</v>
      </c>
      <c r="E1019" s="27" t="s">
        <v>12060</v>
      </c>
      <c r="F1019" s="27"/>
      <c r="G1019" s="27"/>
      <c r="H1019" s="27"/>
      <c r="I1019" s="27"/>
      <c r="J1019" s="27"/>
      <c r="K1019" s="27"/>
      <c r="L1019" s="27"/>
    </row>
    <row r="1020" ht="15.6" spans="1:12">
      <c r="A1020" s="29" t="s">
        <v>1208</v>
      </c>
      <c r="B1020" s="29" t="s">
        <v>4</v>
      </c>
      <c r="C1020" s="29" t="s">
        <v>1209</v>
      </c>
      <c r="D1020" s="27" t="s">
        <v>12061</v>
      </c>
      <c r="E1020" s="27" t="s">
        <v>12062</v>
      </c>
      <c r="F1020" s="27"/>
      <c r="G1020" s="27"/>
      <c r="H1020" s="27"/>
      <c r="I1020" s="27"/>
      <c r="J1020" s="27"/>
      <c r="K1020" s="27"/>
      <c r="L1020" s="27"/>
    </row>
    <row r="1021" ht="15.6" spans="1:12">
      <c r="A1021" s="29" t="s">
        <v>953</v>
      </c>
      <c r="B1021" s="29" t="s">
        <v>4</v>
      </c>
      <c r="C1021" s="29" t="s">
        <v>1210</v>
      </c>
      <c r="D1021" s="27" t="s">
        <v>12063</v>
      </c>
      <c r="E1021" s="27" t="s">
        <v>12064</v>
      </c>
      <c r="F1021" s="27"/>
      <c r="G1021" s="27"/>
      <c r="H1021" s="27"/>
      <c r="I1021" s="27"/>
      <c r="J1021" s="27"/>
      <c r="K1021" s="27"/>
      <c r="L1021" s="27"/>
    </row>
    <row r="1022" ht="15.6" spans="1:12">
      <c r="A1022" s="29" t="s">
        <v>1211</v>
      </c>
      <c r="B1022" s="29" t="s">
        <v>4</v>
      </c>
      <c r="C1022" s="29" t="s">
        <v>1212</v>
      </c>
      <c r="D1022" s="27" t="s">
        <v>12065</v>
      </c>
      <c r="E1022" s="27" t="s">
        <v>12066</v>
      </c>
      <c r="F1022" s="27"/>
      <c r="G1022" s="27"/>
      <c r="H1022" s="27"/>
      <c r="I1022" s="27"/>
      <c r="J1022" s="27"/>
      <c r="K1022" s="27"/>
      <c r="L1022" s="27"/>
    </row>
    <row r="1023" ht="15.6" spans="1:12">
      <c r="A1023" s="29" t="s">
        <v>955</v>
      </c>
      <c r="B1023" s="29" t="s">
        <v>4</v>
      </c>
      <c r="C1023" s="29" t="s">
        <v>1213</v>
      </c>
      <c r="D1023" s="27" t="s">
        <v>12067</v>
      </c>
      <c r="E1023" s="27" t="s">
        <v>12068</v>
      </c>
      <c r="F1023" s="27"/>
      <c r="G1023" s="27"/>
      <c r="H1023" s="27"/>
      <c r="I1023" s="27"/>
      <c r="J1023" s="27"/>
      <c r="K1023" s="27"/>
      <c r="L1023" s="27"/>
    </row>
    <row r="1024" ht="15.6" spans="1:12">
      <c r="A1024" s="29" t="s">
        <v>437</v>
      </c>
      <c r="B1024" s="29" t="s">
        <v>4</v>
      </c>
      <c r="C1024" s="29" t="s">
        <v>1214</v>
      </c>
      <c r="D1024" s="27" t="s">
        <v>12069</v>
      </c>
      <c r="E1024" s="27" t="s">
        <v>12070</v>
      </c>
      <c r="F1024" s="27"/>
      <c r="G1024" s="27"/>
      <c r="H1024" s="27"/>
      <c r="I1024" s="27"/>
      <c r="J1024" s="27"/>
      <c r="K1024" s="27"/>
      <c r="L1024" s="27"/>
    </row>
    <row r="1025" ht="15.6" spans="1:12">
      <c r="A1025" s="29" t="s">
        <v>489</v>
      </c>
      <c r="B1025" s="29" t="s">
        <v>22</v>
      </c>
      <c r="C1025" s="29" t="s">
        <v>1215</v>
      </c>
      <c r="D1025" s="27" t="s">
        <v>12071</v>
      </c>
      <c r="E1025" s="27" t="s">
        <v>12072</v>
      </c>
      <c r="F1025" s="27"/>
      <c r="G1025" s="27"/>
      <c r="H1025" s="27"/>
      <c r="I1025" s="27"/>
      <c r="J1025" s="27"/>
      <c r="K1025" s="27"/>
      <c r="L1025" s="27"/>
    </row>
    <row r="1026" ht="15.6" spans="1:12">
      <c r="A1026" s="29" t="s">
        <v>342</v>
      </c>
      <c r="B1026" s="29" t="s">
        <v>101</v>
      </c>
      <c r="C1026" s="29" t="s">
        <v>1216</v>
      </c>
      <c r="D1026" s="27" t="s">
        <v>12073</v>
      </c>
      <c r="E1026" s="27" t="s">
        <v>12074</v>
      </c>
      <c r="F1026" s="27"/>
      <c r="G1026" s="27"/>
      <c r="H1026" s="27"/>
      <c r="I1026" s="27"/>
      <c r="J1026" s="27"/>
      <c r="K1026" s="27"/>
      <c r="L1026" s="27"/>
    </row>
    <row r="1027" ht="15.6" spans="1:12">
      <c r="A1027" s="29" t="s">
        <v>497</v>
      </c>
      <c r="B1027" s="29" t="s">
        <v>101</v>
      </c>
      <c r="C1027" s="29" t="s">
        <v>1217</v>
      </c>
      <c r="D1027" s="27" t="s">
        <v>12075</v>
      </c>
      <c r="E1027" s="27" t="s">
        <v>12076</v>
      </c>
      <c r="F1027" s="27"/>
      <c r="G1027" s="27"/>
      <c r="H1027" s="27"/>
      <c r="I1027" s="27"/>
      <c r="J1027" s="27"/>
      <c r="K1027" s="27"/>
      <c r="L1027" s="27"/>
    </row>
    <row r="1028" ht="15.6" spans="1:12">
      <c r="A1028" s="29" t="s">
        <v>497</v>
      </c>
      <c r="B1028" s="29" t="s">
        <v>101</v>
      </c>
      <c r="C1028" s="29" t="s">
        <v>1218</v>
      </c>
      <c r="D1028" s="27" t="s">
        <v>12077</v>
      </c>
      <c r="E1028" s="27" t="s">
        <v>12078</v>
      </c>
      <c r="F1028" s="27"/>
      <c r="G1028" s="27"/>
      <c r="H1028" s="27"/>
      <c r="I1028" s="27"/>
      <c r="J1028" s="27"/>
      <c r="K1028" s="27"/>
      <c r="L1028" s="27"/>
    </row>
    <row r="1029" ht="15.6" spans="1:12">
      <c r="A1029" s="29" t="s">
        <v>497</v>
      </c>
      <c r="B1029" s="29" t="s">
        <v>101</v>
      </c>
      <c r="C1029" s="29" t="s">
        <v>1219</v>
      </c>
      <c r="D1029" s="27" t="s">
        <v>12079</v>
      </c>
      <c r="E1029" s="27" t="s">
        <v>12080</v>
      </c>
      <c r="F1029" s="27"/>
      <c r="G1029" s="27"/>
      <c r="H1029" s="27"/>
      <c r="I1029" s="27"/>
      <c r="J1029" s="27"/>
      <c r="K1029" s="27"/>
      <c r="L1029" s="27"/>
    </row>
    <row r="1030" ht="15.6" spans="1:12">
      <c r="A1030" s="29" t="s">
        <v>324</v>
      </c>
      <c r="B1030" s="29" t="s">
        <v>101</v>
      </c>
      <c r="C1030" s="29" t="s">
        <v>1220</v>
      </c>
      <c r="D1030" s="27" t="s">
        <v>12081</v>
      </c>
      <c r="E1030" s="27" t="s">
        <v>12082</v>
      </c>
      <c r="F1030" s="27"/>
      <c r="G1030" s="27"/>
      <c r="H1030" s="27"/>
      <c r="I1030" s="27"/>
      <c r="J1030" s="27"/>
      <c r="K1030" s="27"/>
      <c r="L1030" s="27"/>
    </row>
    <row r="1031" ht="15.6" spans="1:12">
      <c r="A1031" s="29" t="s">
        <v>226</v>
      </c>
      <c r="B1031" s="29" t="s">
        <v>101</v>
      </c>
      <c r="C1031" s="29" t="s">
        <v>1221</v>
      </c>
      <c r="D1031" s="27" t="s">
        <v>12083</v>
      </c>
      <c r="E1031" s="27" t="s">
        <v>12084</v>
      </c>
      <c r="F1031" s="27"/>
      <c r="G1031" s="27"/>
      <c r="H1031" s="27"/>
      <c r="I1031" s="27"/>
      <c r="J1031" s="27"/>
      <c r="K1031" s="27"/>
      <c r="L1031" s="27"/>
    </row>
    <row r="1032" ht="15.6" spans="1:12">
      <c r="A1032" s="29" t="s">
        <v>226</v>
      </c>
      <c r="B1032" s="29" t="s">
        <v>101</v>
      </c>
      <c r="C1032" s="29" t="s">
        <v>1222</v>
      </c>
      <c r="D1032" s="27" t="s">
        <v>12085</v>
      </c>
      <c r="E1032" s="27" t="s">
        <v>12086</v>
      </c>
      <c r="F1032" s="27"/>
      <c r="G1032" s="27"/>
      <c r="H1032" s="27"/>
      <c r="I1032" s="27"/>
      <c r="J1032" s="27"/>
      <c r="K1032" s="27"/>
      <c r="L1032" s="27"/>
    </row>
    <row r="1033" ht="15.6" spans="1:12">
      <c r="A1033" s="29" t="s">
        <v>46</v>
      </c>
      <c r="B1033" s="29" t="s">
        <v>22</v>
      </c>
      <c r="C1033" s="29" t="s">
        <v>1223</v>
      </c>
      <c r="D1033" s="27" t="s">
        <v>12087</v>
      </c>
      <c r="E1033" s="27" t="s">
        <v>12088</v>
      </c>
      <c r="F1033" s="27"/>
      <c r="G1033" s="27"/>
      <c r="H1033" s="27"/>
      <c r="I1033" s="27"/>
      <c r="J1033" s="27"/>
      <c r="K1033" s="27"/>
      <c r="L1033" s="27"/>
    </row>
    <row r="1034" ht="15.6" spans="1:12">
      <c r="A1034" s="29" t="s">
        <v>46</v>
      </c>
      <c r="B1034" s="29" t="s">
        <v>22</v>
      </c>
      <c r="C1034" s="29" t="s">
        <v>1224</v>
      </c>
      <c r="D1034" s="27" t="s">
        <v>12089</v>
      </c>
      <c r="E1034" s="27" t="s">
        <v>12090</v>
      </c>
      <c r="F1034" s="27"/>
      <c r="G1034" s="27"/>
      <c r="H1034" s="27"/>
      <c r="I1034" s="27"/>
      <c r="J1034" s="27"/>
      <c r="K1034" s="27"/>
      <c r="L1034" s="27"/>
    </row>
    <row r="1035" ht="15.6" spans="1:12">
      <c r="A1035" s="29" t="s">
        <v>1225</v>
      </c>
      <c r="B1035" s="29" t="s">
        <v>131</v>
      </c>
      <c r="C1035" s="29" t="s">
        <v>1226</v>
      </c>
      <c r="D1035" s="27" t="s">
        <v>12091</v>
      </c>
      <c r="E1035" s="27" t="s">
        <v>12092</v>
      </c>
      <c r="F1035" s="27"/>
      <c r="G1035" s="27"/>
      <c r="H1035" s="27"/>
      <c r="I1035" s="27"/>
      <c r="J1035" s="27"/>
      <c r="K1035" s="27"/>
      <c r="L1035" s="27"/>
    </row>
    <row r="1036" ht="15.6" spans="1:12">
      <c r="A1036" s="29" t="s">
        <v>493</v>
      </c>
      <c r="B1036" s="29" t="s">
        <v>22</v>
      </c>
      <c r="C1036" s="29" t="s">
        <v>1227</v>
      </c>
      <c r="D1036" s="27" t="s">
        <v>12093</v>
      </c>
      <c r="E1036" s="27" t="s">
        <v>12094</v>
      </c>
      <c r="F1036" s="27"/>
      <c r="G1036" s="27"/>
      <c r="H1036" s="27"/>
      <c r="I1036" s="27"/>
      <c r="J1036" s="27"/>
      <c r="K1036" s="27"/>
      <c r="L1036" s="27"/>
    </row>
    <row r="1037" ht="15.6" spans="1:12">
      <c r="A1037" s="29" t="s">
        <v>1228</v>
      </c>
      <c r="B1037" s="29" t="s">
        <v>4</v>
      </c>
      <c r="C1037" s="29" t="s">
        <v>1229</v>
      </c>
      <c r="D1037" s="27" t="s">
        <v>12095</v>
      </c>
      <c r="E1037" s="27" t="s">
        <v>12096</v>
      </c>
      <c r="F1037" s="27"/>
      <c r="G1037" s="27"/>
      <c r="H1037" s="27"/>
      <c r="I1037" s="27"/>
      <c r="J1037" s="27"/>
      <c r="K1037" s="27"/>
      <c r="L1037" s="27"/>
    </row>
    <row r="1038" ht="15.6" spans="1:12">
      <c r="A1038" s="29" t="s">
        <v>131</v>
      </c>
      <c r="B1038" s="29" t="s">
        <v>131</v>
      </c>
      <c r="C1038" s="29" t="s">
        <v>1230</v>
      </c>
      <c r="D1038" s="27" t="s">
        <v>12097</v>
      </c>
      <c r="E1038" s="27" t="s">
        <v>12098</v>
      </c>
      <c r="F1038" s="27"/>
      <c r="G1038" s="27"/>
      <c r="H1038" s="27"/>
      <c r="I1038" s="27"/>
      <c r="J1038" s="27"/>
      <c r="K1038" s="27"/>
      <c r="L1038" s="27"/>
    </row>
    <row r="1039" ht="15.6" spans="1:12">
      <c r="A1039" s="29" t="s">
        <v>437</v>
      </c>
      <c r="B1039" s="29" t="s">
        <v>4</v>
      </c>
      <c r="C1039" s="29" t="s">
        <v>1231</v>
      </c>
      <c r="D1039" s="27" t="s">
        <v>12099</v>
      </c>
      <c r="E1039" s="27" t="s">
        <v>12100</v>
      </c>
      <c r="F1039" s="27"/>
      <c r="G1039" s="27"/>
      <c r="H1039" s="27"/>
      <c r="I1039" s="27"/>
      <c r="J1039" s="27"/>
      <c r="K1039" s="27"/>
      <c r="L1039" s="27"/>
    </row>
    <row r="1040" ht="15.6" spans="1:12">
      <c r="A1040" s="29" t="s">
        <v>437</v>
      </c>
      <c r="B1040" s="29" t="s">
        <v>4</v>
      </c>
      <c r="C1040" s="29" t="s">
        <v>1232</v>
      </c>
      <c r="D1040" s="27" t="s">
        <v>12101</v>
      </c>
      <c r="E1040" s="27" t="s">
        <v>12102</v>
      </c>
      <c r="F1040" s="27"/>
      <c r="G1040" s="27"/>
      <c r="H1040" s="27"/>
      <c r="I1040" s="27"/>
      <c r="J1040" s="27"/>
      <c r="K1040" s="27"/>
      <c r="L1040" s="27"/>
    </row>
    <row r="1041" ht="15.6" spans="1:12">
      <c r="A1041" s="29" t="s">
        <v>877</v>
      </c>
      <c r="B1041" s="29" t="s">
        <v>4</v>
      </c>
      <c r="C1041" s="29" t="s">
        <v>1233</v>
      </c>
      <c r="D1041" s="27" t="s">
        <v>12103</v>
      </c>
      <c r="E1041" s="27" t="s">
        <v>12104</v>
      </c>
      <c r="F1041" s="27"/>
      <c r="G1041" s="27"/>
      <c r="H1041" s="27"/>
      <c r="I1041" s="27"/>
      <c r="J1041" s="27"/>
      <c r="K1041" s="27"/>
      <c r="L1041" s="27"/>
    </row>
    <row r="1042" ht="15.6" spans="1:12">
      <c r="A1042" s="29" t="s">
        <v>1234</v>
      </c>
      <c r="B1042" s="29" t="s">
        <v>4</v>
      </c>
      <c r="C1042" s="29" t="s">
        <v>1235</v>
      </c>
      <c r="D1042" s="27" t="s">
        <v>12105</v>
      </c>
      <c r="E1042" s="27" t="s">
        <v>12106</v>
      </c>
      <c r="F1042" s="27"/>
      <c r="G1042" s="27"/>
      <c r="H1042" s="27"/>
      <c r="I1042" s="27"/>
      <c r="J1042" s="27"/>
      <c r="K1042" s="27"/>
      <c r="L1042" s="27"/>
    </row>
    <row r="1043" ht="15.6" spans="1:12">
      <c r="A1043" s="29" t="s">
        <v>1236</v>
      </c>
      <c r="B1043" s="29" t="s">
        <v>4</v>
      </c>
      <c r="C1043" s="29" t="s">
        <v>1237</v>
      </c>
      <c r="D1043" s="27" t="s">
        <v>12107</v>
      </c>
      <c r="E1043" s="27" t="s">
        <v>12108</v>
      </c>
      <c r="F1043" s="27"/>
      <c r="G1043" s="27"/>
      <c r="H1043" s="27"/>
      <c r="I1043" s="27"/>
      <c r="J1043" s="27"/>
      <c r="K1043" s="27"/>
      <c r="L1043" s="27"/>
    </row>
    <row r="1044" ht="15.6" spans="1:12">
      <c r="A1044" s="29" t="s">
        <v>446</v>
      </c>
      <c r="B1044" s="29" t="s">
        <v>132</v>
      </c>
      <c r="C1044" s="29" t="s">
        <v>1238</v>
      </c>
      <c r="D1044" s="27" t="s">
        <v>12109</v>
      </c>
      <c r="E1044" s="27" t="s">
        <v>12110</v>
      </c>
      <c r="F1044" s="27"/>
      <c r="G1044" s="27"/>
      <c r="H1044" s="27"/>
      <c r="I1044" s="27"/>
      <c r="J1044" s="27"/>
      <c r="K1044" s="27"/>
      <c r="L1044" s="27"/>
    </row>
    <row r="1045" ht="15.6" spans="1:12">
      <c r="A1045" s="29" t="s">
        <v>448</v>
      </c>
      <c r="B1045" s="29" t="s">
        <v>132</v>
      </c>
      <c r="C1045" s="29" t="s">
        <v>1239</v>
      </c>
      <c r="D1045" s="27" t="s">
        <v>12111</v>
      </c>
      <c r="E1045" s="27" t="s">
        <v>12112</v>
      </c>
      <c r="F1045" s="27"/>
      <c r="G1045" s="27"/>
      <c r="H1045" s="27"/>
      <c r="I1045" s="27"/>
      <c r="J1045" s="27"/>
      <c r="K1045" s="27"/>
      <c r="L1045" s="27"/>
    </row>
    <row r="1046" ht="15.6" spans="1:12">
      <c r="A1046" s="29" t="s">
        <v>446</v>
      </c>
      <c r="B1046" s="29" t="s">
        <v>132</v>
      </c>
      <c r="C1046" s="29" t="s">
        <v>1240</v>
      </c>
      <c r="D1046" s="27" t="s">
        <v>12113</v>
      </c>
      <c r="E1046" s="27" t="s">
        <v>12114</v>
      </c>
      <c r="F1046" s="27"/>
      <c r="G1046" s="27"/>
      <c r="H1046" s="27"/>
      <c r="I1046" s="27"/>
      <c r="J1046" s="27"/>
      <c r="K1046" s="27"/>
      <c r="L1046" s="27"/>
    </row>
    <row r="1047" ht="15.6" spans="1:12">
      <c r="A1047" s="29" t="s">
        <v>446</v>
      </c>
      <c r="B1047" s="29" t="s">
        <v>132</v>
      </c>
      <c r="C1047" s="29" t="s">
        <v>1241</v>
      </c>
      <c r="D1047" s="27" t="s">
        <v>12115</v>
      </c>
      <c r="E1047" s="27" t="s">
        <v>12116</v>
      </c>
      <c r="F1047" s="27"/>
      <c r="G1047" s="27"/>
      <c r="H1047" s="27"/>
      <c r="I1047" s="27"/>
      <c r="J1047" s="27"/>
      <c r="K1047" s="27"/>
      <c r="L1047" s="27"/>
    </row>
    <row r="1048" ht="15.6" spans="1:12">
      <c r="A1048" s="29" t="s">
        <v>605</v>
      </c>
      <c r="B1048" s="29" t="s">
        <v>4</v>
      </c>
      <c r="C1048" s="29" t="s">
        <v>1242</v>
      </c>
      <c r="D1048" s="27" t="s">
        <v>12117</v>
      </c>
      <c r="E1048" s="27" t="s">
        <v>12118</v>
      </c>
      <c r="F1048" s="27"/>
      <c r="G1048" s="27"/>
      <c r="H1048" s="27"/>
      <c r="I1048" s="27"/>
      <c r="J1048" s="27"/>
      <c r="K1048" s="27"/>
      <c r="L1048" s="27"/>
    </row>
    <row r="1049" ht="15.6" spans="1:12">
      <c r="A1049" s="29" t="s">
        <v>454</v>
      </c>
      <c r="B1049" s="29" t="s">
        <v>132</v>
      </c>
      <c r="C1049" s="29" t="s">
        <v>1243</v>
      </c>
      <c r="D1049" s="27" t="s">
        <v>12119</v>
      </c>
      <c r="E1049" s="27" t="s">
        <v>12120</v>
      </c>
      <c r="F1049" s="27"/>
      <c r="G1049" s="27"/>
      <c r="H1049" s="27"/>
      <c r="I1049" s="27"/>
      <c r="J1049" s="27"/>
      <c r="K1049" s="27"/>
      <c r="L1049" s="27"/>
    </row>
    <row r="1050" ht="15.6" spans="1:12">
      <c r="A1050" s="29" t="s">
        <v>454</v>
      </c>
      <c r="B1050" s="29" t="s">
        <v>132</v>
      </c>
      <c r="C1050" s="29" t="s">
        <v>1244</v>
      </c>
      <c r="D1050" s="27" t="s">
        <v>12121</v>
      </c>
      <c r="E1050" s="27" t="s">
        <v>12122</v>
      </c>
      <c r="F1050" s="27"/>
      <c r="G1050" s="27"/>
      <c r="H1050" s="27"/>
      <c r="I1050" s="27"/>
      <c r="J1050" s="27"/>
      <c r="K1050" s="27"/>
      <c r="L1050" s="27"/>
    </row>
    <row r="1051" ht="15.6" spans="1:12">
      <c r="A1051" s="29" t="s">
        <v>889</v>
      </c>
      <c r="B1051" s="29" t="s">
        <v>132</v>
      </c>
      <c r="C1051" s="29" t="s">
        <v>1245</v>
      </c>
      <c r="D1051" s="27" t="s">
        <v>12123</v>
      </c>
      <c r="E1051" s="27" t="s">
        <v>12124</v>
      </c>
      <c r="F1051" s="27"/>
      <c r="G1051" s="27"/>
      <c r="H1051" s="27"/>
      <c r="I1051" s="27"/>
      <c r="J1051" s="27"/>
      <c r="K1051" s="27"/>
      <c r="L1051" s="27"/>
    </row>
    <row r="1052" ht="15.6" spans="1:12">
      <c r="A1052" s="29" t="s">
        <v>418</v>
      </c>
      <c r="B1052" s="29" t="s">
        <v>132</v>
      </c>
      <c r="C1052" s="29" t="s">
        <v>1246</v>
      </c>
      <c r="D1052" s="27" t="s">
        <v>12125</v>
      </c>
      <c r="E1052" s="27" t="s">
        <v>12126</v>
      </c>
      <c r="F1052" s="27"/>
      <c r="G1052" s="27"/>
      <c r="H1052" s="27"/>
      <c r="I1052" s="27"/>
      <c r="J1052" s="27"/>
      <c r="K1052" s="27"/>
      <c r="L1052" s="27"/>
    </row>
    <row r="1053" ht="15.6" spans="1:12">
      <c r="A1053" s="29" t="s">
        <v>418</v>
      </c>
      <c r="B1053" s="29" t="s">
        <v>132</v>
      </c>
      <c r="C1053" s="29" t="s">
        <v>1247</v>
      </c>
      <c r="D1053" s="27" t="s">
        <v>12127</v>
      </c>
      <c r="E1053" s="27" t="s">
        <v>12128</v>
      </c>
      <c r="F1053" s="27"/>
      <c r="G1053" s="27"/>
      <c r="H1053" s="27"/>
      <c r="I1053" s="27"/>
      <c r="J1053" s="27"/>
      <c r="K1053" s="27"/>
      <c r="L1053" s="27"/>
    </row>
    <row r="1054" ht="15.6" spans="1:12">
      <c r="A1054" s="29" t="s">
        <v>418</v>
      </c>
      <c r="B1054" s="29" t="s">
        <v>132</v>
      </c>
      <c r="C1054" s="29" t="s">
        <v>1248</v>
      </c>
      <c r="D1054" s="27" t="s">
        <v>12129</v>
      </c>
      <c r="E1054" s="27" t="s">
        <v>12130</v>
      </c>
      <c r="F1054" s="27"/>
      <c r="G1054" s="27"/>
      <c r="H1054" s="27"/>
      <c r="I1054" s="27"/>
      <c r="J1054" s="27"/>
      <c r="K1054" s="27"/>
      <c r="L1054" s="27"/>
    </row>
    <row r="1055" ht="15.6" spans="1:12">
      <c r="A1055" s="29" t="s">
        <v>418</v>
      </c>
      <c r="B1055" s="29" t="s">
        <v>132</v>
      </c>
      <c r="C1055" s="29" t="s">
        <v>1249</v>
      </c>
      <c r="D1055" s="27" t="s">
        <v>12131</v>
      </c>
      <c r="E1055" s="27" t="s">
        <v>12132</v>
      </c>
      <c r="F1055" s="27"/>
      <c r="G1055" s="27"/>
      <c r="H1055" s="27"/>
      <c r="I1055" s="27"/>
      <c r="J1055" s="27"/>
      <c r="K1055" s="27"/>
      <c r="L1055" s="27"/>
    </row>
    <row r="1056" ht="15.6" spans="1:12">
      <c r="A1056" s="29" t="s">
        <v>448</v>
      </c>
      <c r="B1056" s="29" t="s">
        <v>132</v>
      </c>
      <c r="C1056" s="29" t="s">
        <v>1250</v>
      </c>
      <c r="D1056" s="27" t="s">
        <v>12133</v>
      </c>
      <c r="E1056" s="27" t="s">
        <v>12134</v>
      </c>
      <c r="F1056" s="27"/>
      <c r="G1056" s="27"/>
      <c r="H1056" s="27"/>
      <c r="I1056" s="27"/>
      <c r="J1056" s="27"/>
      <c r="K1056" s="27"/>
      <c r="L1056" s="27"/>
    </row>
    <row r="1057" ht="15.6" spans="1:12">
      <c r="A1057" s="29" t="s">
        <v>418</v>
      </c>
      <c r="B1057" s="29" t="s">
        <v>132</v>
      </c>
      <c r="C1057" s="29" t="s">
        <v>1251</v>
      </c>
      <c r="D1057" s="27" t="s">
        <v>12135</v>
      </c>
      <c r="E1057" s="27" t="s">
        <v>12136</v>
      </c>
      <c r="F1057" s="27"/>
      <c r="G1057" s="27"/>
      <c r="H1057" s="27"/>
      <c r="I1057" s="27"/>
      <c r="J1057" s="27"/>
      <c r="K1057" s="27"/>
      <c r="L1057" s="27"/>
    </row>
    <row r="1058" ht="15.6" spans="1:12">
      <c r="A1058" s="29" t="s">
        <v>131</v>
      </c>
      <c r="B1058" s="29" t="s">
        <v>131</v>
      </c>
      <c r="C1058" s="29" t="s">
        <v>1252</v>
      </c>
      <c r="D1058" s="27" t="s">
        <v>12137</v>
      </c>
      <c r="E1058" s="27" t="s">
        <v>12138</v>
      </c>
      <c r="F1058" s="27"/>
      <c r="G1058" s="27"/>
      <c r="H1058" s="27"/>
      <c r="I1058" s="27"/>
      <c r="J1058" s="27"/>
      <c r="K1058" s="27"/>
      <c r="L1058" s="27"/>
    </row>
    <row r="1059" ht="15.6" spans="1:12">
      <c r="A1059" s="29" t="s">
        <v>131</v>
      </c>
      <c r="B1059" s="29" t="s">
        <v>131</v>
      </c>
      <c r="C1059" s="29" t="s">
        <v>1253</v>
      </c>
      <c r="D1059" s="27" t="s">
        <v>12139</v>
      </c>
      <c r="E1059" s="27" t="s">
        <v>12140</v>
      </c>
      <c r="F1059" s="27"/>
      <c r="G1059" s="27"/>
      <c r="H1059" s="27"/>
      <c r="I1059" s="27"/>
      <c r="J1059" s="27"/>
      <c r="K1059" s="27"/>
      <c r="L1059" s="27"/>
    </row>
    <row r="1060" ht="15.6" spans="1:12">
      <c r="A1060" s="29" t="s">
        <v>131</v>
      </c>
      <c r="B1060" s="29" t="s">
        <v>131</v>
      </c>
      <c r="C1060" s="29" t="s">
        <v>1254</v>
      </c>
      <c r="D1060" s="27" t="s">
        <v>12141</v>
      </c>
      <c r="E1060" s="27" t="s">
        <v>12142</v>
      </c>
      <c r="F1060" s="27"/>
      <c r="G1060" s="27"/>
      <c r="H1060" s="27"/>
      <c r="I1060" s="27"/>
      <c r="J1060" s="27"/>
      <c r="K1060" s="27"/>
      <c r="L1060" s="27"/>
    </row>
    <row r="1061" ht="15.6" spans="1:12">
      <c r="A1061" s="29" t="s">
        <v>131</v>
      </c>
      <c r="B1061" s="29" t="s">
        <v>131</v>
      </c>
      <c r="C1061" s="29" t="s">
        <v>1255</v>
      </c>
      <c r="D1061" s="27" t="s">
        <v>12143</v>
      </c>
      <c r="E1061" s="27" t="s">
        <v>12144</v>
      </c>
      <c r="F1061" s="27"/>
      <c r="G1061" s="27"/>
      <c r="H1061" s="27"/>
      <c r="I1061" s="27"/>
      <c r="J1061" s="27"/>
      <c r="K1061" s="27"/>
      <c r="L1061" s="27"/>
    </row>
    <row r="1062" ht="15.6" spans="1:12">
      <c r="A1062" s="29" t="s">
        <v>131</v>
      </c>
      <c r="B1062" s="29" t="s">
        <v>131</v>
      </c>
      <c r="C1062" s="29" t="s">
        <v>1256</v>
      </c>
      <c r="D1062" s="27" t="s">
        <v>12145</v>
      </c>
      <c r="E1062" s="27" t="s">
        <v>12146</v>
      </c>
      <c r="F1062" s="27"/>
      <c r="G1062" s="27"/>
      <c r="H1062" s="27"/>
      <c r="I1062" s="27"/>
      <c r="J1062" s="27"/>
      <c r="K1062" s="27"/>
      <c r="L1062" s="27"/>
    </row>
    <row r="1063" ht="15.6" spans="1:12">
      <c r="A1063" s="29" t="s">
        <v>131</v>
      </c>
      <c r="B1063" s="29" t="s">
        <v>131</v>
      </c>
      <c r="C1063" s="29" t="s">
        <v>1257</v>
      </c>
      <c r="D1063" s="27" t="s">
        <v>12147</v>
      </c>
      <c r="E1063" s="27" t="s">
        <v>12148</v>
      </c>
      <c r="F1063" s="27"/>
      <c r="G1063" s="27"/>
      <c r="H1063" s="27"/>
      <c r="I1063" s="27"/>
      <c r="J1063" s="27"/>
      <c r="K1063" s="27"/>
      <c r="L1063" s="27"/>
    </row>
    <row r="1064" ht="15.6" spans="1:12">
      <c r="A1064" s="29" t="s">
        <v>131</v>
      </c>
      <c r="B1064" s="29" t="s">
        <v>131</v>
      </c>
      <c r="C1064" s="29" t="s">
        <v>1258</v>
      </c>
      <c r="D1064" s="27" t="s">
        <v>12149</v>
      </c>
      <c r="E1064" s="27" t="s">
        <v>12150</v>
      </c>
      <c r="F1064" s="27"/>
      <c r="G1064" s="27"/>
      <c r="H1064" s="27"/>
      <c r="I1064" s="27"/>
      <c r="J1064" s="27"/>
      <c r="K1064" s="27"/>
      <c r="L1064" s="27"/>
    </row>
    <row r="1065" ht="15.6" spans="1:12">
      <c r="A1065" s="29" t="s">
        <v>136</v>
      </c>
      <c r="B1065" s="29" t="s">
        <v>132</v>
      </c>
      <c r="C1065" s="29" t="s">
        <v>1259</v>
      </c>
      <c r="D1065" s="27" t="s">
        <v>12151</v>
      </c>
      <c r="E1065" s="27" t="s">
        <v>12152</v>
      </c>
      <c r="F1065" s="27"/>
      <c r="G1065" s="27"/>
      <c r="H1065" s="27"/>
      <c r="I1065" s="27"/>
      <c r="J1065" s="27"/>
      <c r="K1065" s="27"/>
      <c r="L1065" s="27"/>
    </row>
    <row r="1066" ht="15.6" spans="1:12">
      <c r="A1066" s="29" t="s">
        <v>131</v>
      </c>
      <c r="B1066" s="29" t="s">
        <v>132</v>
      </c>
      <c r="C1066" s="29" t="s">
        <v>1260</v>
      </c>
      <c r="D1066" s="27" t="s">
        <v>12153</v>
      </c>
      <c r="E1066" s="27" t="s">
        <v>12154</v>
      </c>
      <c r="F1066" s="27"/>
      <c r="G1066" s="27"/>
      <c r="H1066" s="27"/>
      <c r="I1066" s="27"/>
      <c r="J1066" s="27"/>
      <c r="K1066" s="27"/>
      <c r="L1066" s="27"/>
    </row>
    <row r="1067" ht="15.6" spans="1:12">
      <c r="A1067" s="29" t="s">
        <v>131</v>
      </c>
      <c r="B1067" s="29" t="s">
        <v>132</v>
      </c>
      <c r="C1067" s="29" t="s">
        <v>1261</v>
      </c>
      <c r="D1067" s="27" t="s">
        <v>10679</v>
      </c>
      <c r="E1067" s="27" t="s">
        <v>10680</v>
      </c>
      <c r="F1067" s="27"/>
      <c r="G1067" s="27"/>
      <c r="H1067" s="27"/>
      <c r="I1067" s="27"/>
      <c r="J1067" s="27"/>
      <c r="K1067" s="27"/>
      <c r="L1067" s="27"/>
    </row>
    <row r="1068" ht="15.6" spans="1:12">
      <c r="A1068" s="29" t="s">
        <v>131</v>
      </c>
      <c r="B1068" s="29" t="s">
        <v>131</v>
      </c>
      <c r="C1068" s="29" t="s">
        <v>1262</v>
      </c>
      <c r="D1068" s="27" t="s">
        <v>12155</v>
      </c>
      <c r="E1068" s="27" t="s">
        <v>12156</v>
      </c>
      <c r="F1068" s="27"/>
      <c r="G1068" s="27"/>
      <c r="H1068" s="27"/>
      <c r="I1068" s="27"/>
      <c r="J1068" s="27"/>
      <c r="K1068" s="27"/>
      <c r="L1068" s="27"/>
    </row>
    <row r="1069" ht="15.6" spans="1:12">
      <c r="A1069" s="29" t="s">
        <v>131</v>
      </c>
      <c r="B1069" s="29" t="s">
        <v>131</v>
      </c>
      <c r="C1069" s="29" t="s">
        <v>1263</v>
      </c>
      <c r="D1069" s="27" t="s">
        <v>12157</v>
      </c>
      <c r="E1069" s="27" t="s">
        <v>12158</v>
      </c>
      <c r="F1069" s="27"/>
      <c r="G1069" s="27"/>
      <c r="H1069" s="27"/>
      <c r="I1069" s="27"/>
      <c r="J1069" s="27"/>
      <c r="K1069" s="27"/>
      <c r="L1069" s="27"/>
    </row>
    <row r="1070" ht="15.6" spans="1:12">
      <c r="A1070" s="29" t="s">
        <v>472</v>
      </c>
      <c r="B1070" s="29" t="s">
        <v>22</v>
      </c>
      <c r="C1070" s="29" t="s">
        <v>1264</v>
      </c>
      <c r="D1070" s="27" t="s">
        <v>12159</v>
      </c>
      <c r="E1070" s="27" t="s">
        <v>12160</v>
      </c>
      <c r="F1070" s="27"/>
      <c r="G1070" s="27"/>
      <c r="H1070" s="27"/>
      <c r="I1070" s="27"/>
      <c r="J1070" s="27"/>
      <c r="K1070" s="27"/>
      <c r="L1070" s="27"/>
    </row>
    <row r="1071" ht="15.6" spans="1:12">
      <c r="A1071" s="29" t="s">
        <v>324</v>
      </c>
      <c r="B1071" s="29" t="s">
        <v>101</v>
      </c>
      <c r="C1071" s="29" t="s">
        <v>1265</v>
      </c>
      <c r="D1071" s="27" t="s">
        <v>12161</v>
      </c>
      <c r="E1071" s="27" t="s">
        <v>12162</v>
      </c>
      <c r="F1071" s="27"/>
      <c r="G1071" s="27"/>
      <c r="H1071" s="27"/>
      <c r="I1071" s="27"/>
      <c r="J1071" s="27"/>
      <c r="K1071" s="27"/>
      <c r="L1071" s="27"/>
    </row>
    <row r="1072" ht="15.6" spans="1:12">
      <c r="A1072" s="29" t="s">
        <v>324</v>
      </c>
      <c r="B1072" s="29" t="s">
        <v>101</v>
      </c>
      <c r="C1072" s="29" t="s">
        <v>1266</v>
      </c>
      <c r="D1072" s="27" t="s">
        <v>12163</v>
      </c>
      <c r="E1072" s="27" t="s">
        <v>12164</v>
      </c>
      <c r="F1072" s="27"/>
      <c r="G1072" s="27"/>
      <c r="H1072" s="27"/>
      <c r="I1072" s="27"/>
      <c r="J1072" s="27"/>
      <c r="K1072" s="27"/>
      <c r="L1072" s="27"/>
    </row>
    <row r="1073" ht="15.6" spans="1:12">
      <c r="A1073" s="29" t="s">
        <v>324</v>
      </c>
      <c r="B1073" s="29" t="s">
        <v>101</v>
      </c>
      <c r="C1073" s="29" t="s">
        <v>1267</v>
      </c>
      <c r="D1073" s="27" t="s">
        <v>12165</v>
      </c>
      <c r="E1073" s="27" t="s">
        <v>12166</v>
      </c>
      <c r="F1073" s="27"/>
      <c r="G1073" s="27"/>
      <c r="H1073" s="27"/>
      <c r="I1073" s="27"/>
      <c r="J1073" s="27"/>
      <c r="K1073" s="27"/>
      <c r="L1073" s="27"/>
    </row>
    <row r="1074" ht="15.6" spans="1:12">
      <c r="A1074" s="29" t="s">
        <v>324</v>
      </c>
      <c r="B1074" s="29" t="s">
        <v>101</v>
      </c>
      <c r="C1074" s="29" t="s">
        <v>1268</v>
      </c>
      <c r="D1074" s="27" t="s">
        <v>12167</v>
      </c>
      <c r="E1074" s="27" t="s">
        <v>12168</v>
      </c>
      <c r="F1074" s="27"/>
      <c r="G1074" s="27"/>
      <c r="H1074" s="27"/>
      <c r="I1074" s="27"/>
      <c r="J1074" s="27"/>
      <c r="K1074" s="27"/>
      <c r="L1074" s="27"/>
    </row>
    <row r="1075" ht="15.6" spans="1:12">
      <c r="A1075" s="29" t="s">
        <v>324</v>
      </c>
      <c r="B1075" s="29" t="s">
        <v>101</v>
      </c>
      <c r="C1075" s="29" t="s">
        <v>1269</v>
      </c>
      <c r="D1075" s="27" t="s">
        <v>12169</v>
      </c>
      <c r="E1075" s="27" t="s">
        <v>12170</v>
      </c>
      <c r="F1075" s="27"/>
      <c r="G1075" s="27"/>
      <c r="H1075" s="27"/>
      <c r="I1075" s="27"/>
      <c r="J1075" s="27"/>
      <c r="K1075" s="27"/>
      <c r="L1075" s="27"/>
    </row>
    <row r="1076" ht="15.6" spans="1:12">
      <c r="A1076" s="29" t="s">
        <v>324</v>
      </c>
      <c r="B1076" s="29" t="s">
        <v>101</v>
      </c>
      <c r="C1076" s="29" t="s">
        <v>1270</v>
      </c>
      <c r="D1076" s="27" t="s">
        <v>12171</v>
      </c>
      <c r="E1076" s="27" t="s">
        <v>12172</v>
      </c>
      <c r="F1076" s="27"/>
      <c r="G1076" s="27"/>
      <c r="H1076" s="27"/>
      <c r="I1076" s="27"/>
      <c r="J1076" s="27"/>
      <c r="K1076" s="27"/>
      <c r="L1076" s="27"/>
    </row>
    <row r="1077" ht="15.6" spans="1:12">
      <c r="A1077" s="29" t="s">
        <v>131</v>
      </c>
      <c r="B1077" s="29" t="s">
        <v>132</v>
      </c>
      <c r="C1077" s="29" t="s">
        <v>1271</v>
      </c>
      <c r="D1077" s="27" t="s">
        <v>12173</v>
      </c>
      <c r="E1077" s="27" t="s">
        <v>12174</v>
      </c>
      <c r="F1077" s="27"/>
      <c r="G1077" s="27"/>
      <c r="H1077" s="27"/>
      <c r="I1077" s="27"/>
      <c r="J1077" s="27"/>
      <c r="K1077" s="27"/>
      <c r="L1077" s="27"/>
    </row>
    <row r="1078" ht="15.6" spans="1:12">
      <c r="A1078" s="29" t="s">
        <v>136</v>
      </c>
      <c r="B1078" s="29" t="s">
        <v>132</v>
      </c>
      <c r="C1078" s="29" t="s">
        <v>1272</v>
      </c>
      <c r="D1078" s="27" t="s">
        <v>12175</v>
      </c>
      <c r="E1078" s="27" t="s">
        <v>12176</v>
      </c>
      <c r="F1078" s="27"/>
      <c r="G1078" s="27"/>
      <c r="H1078" s="27"/>
      <c r="I1078" s="27"/>
      <c r="J1078" s="27"/>
      <c r="K1078" s="27"/>
      <c r="L1078" s="27"/>
    </row>
    <row r="1079" ht="15.6" spans="1:12">
      <c r="A1079" s="29" t="s">
        <v>136</v>
      </c>
      <c r="B1079" s="29" t="s">
        <v>132</v>
      </c>
      <c r="C1079" s="29" t="s">
        <v>1273</v>
      </c>
      <c r="D1079" s="27" t="s">
        <v>12177</v>
      </c>
      <c r="E1079" s="27" t="s">
        <v>12178</v>
      </c>
      <c r="F1079" s="27"/>
      <c r="G1079" s="27"/>
      <c r="H1079" s="27"/>
      <c r="I1079" s="27"/>
      <c r="J1079" s="27"/>
      <c r="K1079" s="27"/>
      <c r="L1079" s="27"/>
    </row>
    <row r="1080" ht="15.6" spans="1:12">
      <c r="A1080" s="29" t="s">
        <v>131</v>
      </c>
      <c r="B1080" s="29" t="s">
        <v>132</v>
      </c>
      <c r="C1080" s="29" t="s">
        <v>1274</v>
      </c>
      <c r="D1080" s="27" t="s">
        <v>12179</v>
      </c>
      <c r="E1080" s="27" t="s">
        <v>12180</v>
      </c>
      <c r="F1080" s="27"/>
      <c r="G1080" s="27"/>
      <c r="H1080" s="27"/>
      <c r="I1080" s="27"/>
      <c r="J1080" s="27"/>
      <c r="K1080" s="27"/>
      <c r="L1080" s="27"/>
    </row>
    <row r="1081" ht="15.6" spans="1:12">
      <c r="A1081" s="29" t="s">
        <v>131</v>
      </c>
      <c r="B1081" s="29" t="s">
        <v>132</v>
      </c>
      <c r="C1081" s="29" t="s">
        <v>1275</v>
      </c>
      <c r="D1081" s="27" t="s">
        <v>12181</v>
      </c>
      <c r="E1081" s="27" t="s">
        <v>12182</v>
      </c>
      <c r="F1081" s="27"/>
      <c r="G1081" s="27"/>
      <c r="H1081" s="27"/>
      <c r="I1081" s="27"/>
      <c r="J1081" s="27"/>
      <c r="K1081" s="27"/>
      <c r="L1081" s="27"/>
    </row>
    <row r="1082" ht="15.6" spans="1:12">
      <c r="A1082" s="29" t="s">
        <v>131</v>
      </c>
      <c r="B1082" s="29" t="s">
        <v>132</v>
      </c>
      <c r="C1082" s="29" t="s">
        <v>1276</v>
      </c>
      <c r="D1082" s="27" t="s">
        <v>12183</v>
      </c>
      <c r="E1082" s="27" t="s">
        <v>12184</v>
      </c>
      <c r="F1082" s="27"/>
      <c r="G1082" s="27"/>
      <c r="H1082" s="27"/>
      <c r="I1082" s="27"/>
      <c r="J1082" s="27"/>
      <c r="K1082" s="27"/>
      <c r="L1082" s="27"/>
    </row>
    <row r="1083" ht="15.6" spans="1:12">
      <c r="A1083" s="29" t="s">
        <v>136</v>
      </c>
      <c r="B1083" s="29" t="s">
        <v>132</v>
      </c>
      <c r="C1083" s="29" t="s">
        <v>1277</v>
      </c>
      <c r="D1083" s="27" t="s">
        <v>12185</v>
      </c>
      <c r="E1083" s="27" t="s">
        <v>12186</v>
      </c>
      <c r="F1083" s="27"/>
      <c r="G1083" s="27"/>
      <c r="H1083" s="27"/>
      <c r="I1083" s="27"/>
      <c r="J1083" s="27"/>
      <c r="K1083" s="27"/>
      <c r="L1083" s="27"/>
    </row>
    <row r="1084" ht="15.6" spans="1:12">
      <c r="A1084" s="29" t="s">
        <v>462</v>
      </c>
      <c r="B1084" s="29" t="s">
        <v>132</v>
      </c>
      <c r="C1084" s="29" t="s">
        <v>1278</v>
      </c>
      <c r="D1084" s="27" t="s">
        <v>12187</v>
      </c>
      <c r="E1084" s="27" t="s">
        <v>12188</v>
      </c>
      <c r="F1084" s="27"/>
      <c r="G1084" s="27"/>
      <c r="H1084" s="27"/>
      <c r="I1084" s="27"/>
      <c r="J1084" s="27"/>
      <c r="K1084" s="27"/>
      <c r="L1084" s="27"/>
    </row>
    <row r="1085" ht="15.6" spans="1:12">
      <c r="A1085" s="29" t="s">
        <v>493</v>
      </c>
      <c r="B1085" s="29" t="s">
        <v>22</v>
      </c>
      <c r="C1085" s="29" t="s">
        <v>1279</v>
      </c>
      <c r="D1085" s="27" t="s">
        <v>12189</v>
      </c>
      <c r="E1085" s="27" t="s">
        <v>12190</v>
      </c>
      <c r="F1085" s="27"/>
      <c r="G1085" s="27"/>
      <c r="H1085" s="27"/>
      <c r="I1085" s="27"/>
      <c r="J1085" s="27"/>
      <c r="K1085" s="27"/>
      <c r="L1085" s="27"/>
    </row>
    <row r="1086" ht="15.6" spans="1:12">
      <c r="A1086" s="29" t="s">
        <v>493</v>
      </c>
      <c r="B1086" s="29" t="s">
        <v>22</v>
      </c>
      <c r="C1086" s="29" t="s">
        <v>1280</v>
      </c>
      <c r="D1086" s="27" t="s">
        <v>12191</v>
      </c>
      <c r="E1086" s="27" t="s">
        <v>12192</v>
      </c>
      <c r="F1086" s="27"/>
      <c r="G1086" s="27"/>
      <c r="H1086" s="27"/>
      <c r="I1086" s="27"/>
      <c r="J1086" s="27"/>
      <c r="K1086" s="27"/>
      <c r="L1086" s="27"/>
    </row>
    <row r="1087" ht="15.6" spans="1:12">
      <c r="A1087" s="29" t="s">
        <v>1281</v>
      </c>
      <c r="B1087" s="29" t="s">
        <v>4</v>
      </c>
      <c r="C1087" s="29" t="s">
        <v>1282</v>
      </c>
      <c r="D1087" s="27" t="s">
        <v>12193</v>
      </c>
      <c r="E1087" s="27" t="s">
        <v>12194</v>
      </c>
      <c r="F1087" s="27"/>
      <c r="G1087" s="27"/>
      <c r="H1087" s="27"/>
      <c r="I1087" s="27"/>
      <c r="J1087" s="27"/>
      <c r="K1087" s="27"/>
      <c r="L1087" s="27"/>
    </row>
    <row r="1088" ht="15.6" spans="1:12">
      <c r="A1088" s="29" t="s">
        <v>1283</v>
      </c>
      <c r="B1088" s="29" t="s">
        <v>4</v>
      </c>
      <c r="C1088" s="29" t="s">
        <v>1284</v>
      </c>
      <c r="D1088" s="27" t="s">
        <v>12195</v>
      </c>
      <c r="E1088" s="27" t="s">
        <v>12196</v>
      </c>
      <c r="F1088" s="27"/>
      <c r="G1088" s="27"/>
      <c r="H1088" s="27"/>
      <c r="I1088" s="27"/>
      <c r="J1088" s="27"/>
      <c r="K1088" s="27"/>
      <c r="L1088" s="27"/>
    </row>
    <row r="1089" ht="15.6" spans="1:12">
      <c r="A1089" s="29" t="s">
        <v>1228</v>
      </c>
      <c r="B1089" s="29" t="s">
        <v>4</v>
      </c>
      <c r="C1089" s="29" t="s">
        <v>1285</v>
      </c>
      <c r="D1089" s="27" t="s">
        <v>12197</v>
      </c>
      <c r="E1089" s="27" t="s">
        <v>12198</v>
      </c>
      <c r="F1089" s="27"/>
      <c r="G1089" s="27"/>
      <c r="H1089" s="27"/>
      <c r="I1089" s="27"/>
      <c r="J1089" s="27"/>
      <c r="K1089" s="27"/>
      <c r="L1089" s="27"/>
    </row>
    <row r="1090" ht="15.6" spans="1:12">
      <c r="A1090" s="29" t="s">
        <v>1286</v>
      </c>
      <c r="B1090" s="29" t="s">
        <v>4</v>
      </c>
      <c r="C1090" s="29" t="s">
        <v>1287</v>
      </c>
      <c r="D1090" s="27" t="s">
        <v>12199</v>
      </c>
      <c r="E1090" s="27" t="s">
        <v>12200</v>
      </c>
      <c r="F1090" s="27"/>
      <c r="G1090" s="27"/>
      <c r="H1090" s="27"/>
      <c r="I1090" s="27"/>
      <c r="J1090" s="27"/>
      <c r="K1090" s="27"/>
      <c r="L1090" s="27"/>
    </row>
    <row r="1091" ht="15.6" spans="1:12">
      <c r="A1091" s="29" t="s">
        <v>1288</v>
      </c>
      <c r="B1091" s="29" t="s">
        <v>4</v>
      </c>
      <c r="C1091" s="29" t="s">
        <v>1289</v>
      </c>
      <c r="D1091" s="27" t="s">
        <v>12201</v>
      </c>
      <c r="E1091" s="27" t="s">
        <v>12202</v>
      </c>
      <c r="F1091" s="27"/>
      <c r="G1091" s="27"/>
      <c r="H1091" s="27"/>
      <c r="I1091" s="27"/>
      <c r="J1091" s="27"/>
      <c r="K1091" s="27"/>
      <c r="L1091" s="27"/>
    </row>
    <row r="1092" ht="15.6" spans="1:12">
      <c r="A1092" s="29" t="s">
        <v>342</v>
      </c>
      <c r="B1092" s="29" t="s">
        <v>39</v>
      </c>
      <c r="C1092" s="29" t="s">
        <v>1290</v>
      </c>
      <c r="D1092" s="27" t="s">
        <v>12203</v>
      </c>
      <c r="E1092" s="27" t="s">
        <v>12204</v>
      </c>
      <c r="F1092" s="27"/>
      <c r="G1092" s="27"/>
      <c r="H1092" s="27"/>
      <c r="I1092" s="27"/>
      <c r="J1092" s="27"/>
      <c r="K1092" s="27"/>
      <c r="L1092" s="27"/>
    </row>
    <row r="1093" ht="15.6" spans="1:12">
      <c r="A1093" s="29" t="s">
        <v>489</v>
      </c>
      <c r="B1093" s="29" t="s">
        <v>22</v>
      </c>
      <c r="C1093" s="29" t="s">
        <v>1291</v>
      </c>
      <c r="D1093" s="27" t="s">
        <v>12205</v>
      </c>
      <c r="E1093" s="27" t="s">
        <v>12206</v>
      </c>
      <c r="F1093" s="27"/>
      <c r="G1093" s="27"/>
      <c r="H1093" s="27"/>
      <c r="I1093" s="27"/>
      <c r="J1093" s="27"/>
      <c r="K1093" s="27"/>
      <c r="L1093" s="27"/>
    </row>
    <row r="1094" ht="15.6" spans="1:12">
      <c r="A1094" s="29" t="s">
        <v>489</v>
      </c>
      <c r="B1094" s="29" t="s">
        <v>22</v>
      </c>
      <c r="C1094" s="29" t="s">
        <v>1292</v>
      </c>
      <c r="D1094" s="27" t="s">
        <v>12207</v>
      </c>
      <c r="E1094" s="27" t="s">
        <v>12208</v>
      </c>
      <c r="F1094" s="27"/>
      <c r="G1094" s="27"/>
      <c r="H1094" s="27"/>
      <c r="I1094" s="27"/>
      <c r="J1094" s="27"/>
      <c r="K1094" s="27"/>
      <c r="L1094" s="27"/>
    </row>
    <row r="1095" ht="15.6" spans="1:12">
      <c r="A1095" s="29" t="s">
        <v>497</v>
      </c>
      <c r="B1095" s="29" t="s">
        <v>101</v>
      </c>
      <c r="C1095" s="29" t="s">
        <v>1293</v>
      </c>
      <c r="D1095" s="27" t="s">
        <v>12209</v>
      </c>
      <c r="E1095" s="27" t="s">
        <v>12210</v>
      </c>
      <c r="F1095" s="27"/>
      <c r="G1095" s="27"/>
      <c r="H1095" s="27"/>
      <c r="I1095" s="27"/>
      <c r="J1095" s="27"/>
      <c r="K1095" s="27"/>
      <c r="L1095" s="27"/>
    </row>
    <row r="1096" ht="15.6" spans="1:12">
      <c r="A1096" s="29" t="s">
        <v>497</v>
      </c>
      <c r="B1096" s="29" t="s">
        <v>101</v>
      </c>
      <c r="C1096" s="29" t="s">
        <v>1294</v>
      </c>
      <c r="D1096" s="27" t="s">
        <v>12211</v>
      </c>
      <c r="E1096" s="27" t="s">
        <v>12212</v>
      </c>
      <c r="F1096" s="27"/>
      <c r="G1096" s="27"/>
      <c r="H1096" s="27"/>
      <c r="I1096" s="27"/>
      <c r="J1096" s="27"/>
      <c r="K1096" s="27"/>
      <c r="L1096" s="27"/>
    </row>
    <row r="1097" ht="15.6" spans="1:12">
      <c r="A1097" s="29" t="s">
        <v>342</v>
      </c>
      <c r="B1097" s="29" t="s">
        <v>39</v>
      </c>
      <c r="C1097" s="29" t="s">
        <v>1295</v>
      </c>
      <c r="D1097" s="27" t="s">
        <v>12213</v>
      </c>
      <c r="E1097" s="27" t="s">
        <v>12214</v>
      </c>
      <c r="F1097" s="27"/>
      <c r="G1097" s="27"/>
      <c r="H1097" s="27"/>
      <c r="I1097" s="27"/>
      <c r="J1097" s="27"/>
      <c r="K1097" s="27"/>
      <c r="L1097" s="27"/>
    </row>
    <row r="1098" ht="15.6" spans="1:12">
      <c r="A1098" s="29" t="s">
        <v>226</v>
      </c>
      <c r="B1098" s="29" t="s">
        <v>101</v>
      </c>
      <c r="C1098" s="29" t="s">
        <v>1296</v>
      </c>
      <c r="D1098" s="27" t="s">
        <v>12215</v>
      </c>
      <c r="E1098" s="27" t="s">
        <v>12216</v>
      </c>
      <c r="F1098" s="27"/>
      <c r="G1098" s="27"/>
      <c r="H1098" s="27"/>
      <c r="I1098" s="27"/>
      <c r="J1098" s="27"/>
      <c r="K1098" s="27"/>
      <c r="L1098" s="27"/>
    </row>
    <row r="1099" ht="15.6" spans="1:12">
      <c r="A1099" s="29" t="s">
        <v>324</v>
      </c>
      <c r="B1099" s="29" t="s">
        <v>101</v>
      </c>
      <c r="C1099" s="29" t="s">
        <v>1297</v>
      </c>
      <c r="D1099" s="27" t="s">
        <v>12217</v>
      </c>
      <c r="E1099" s="27" t="s">
        <v>12218</v>
      </c>
      <c r="F1099" s="27"/>
      <c r="G1099" s="27"/>
      <c r="H1099" s="27"/>
      <c r="I1099" s="27"/>
      <c r="J1099" s="27"/>
      <c r="K1099" s="27"/>
      <c r="L1099" s="27"/>
    </row>
    <row r="1100" ht="15.6" spans="1:12">
      <c r="A1100" s="29" t="s">
        <v>46</v>
      </c>
      <c r="B1100" s="29" t="s">
        <v>22</v>
      </c>
      <c r="C1100" s="29" t="s">
        <v>1298</v>
      </c>
      <c r="D1100" s="27" t="s">
        <v>12219</v>
      </c>
      <c r="E1100" s="27" t="s">
        <v>12220</v>
      </c>
      <c r="F1100" s="27"/>
      <c r="G1100" s="27"/>
      <c r="H1100" s="27"/>
      <c r="I1100" s="27"/>
      <c r="J1100" s="27"/>
      <c r="K1100" s="27"/>
      <c r="L1100" s="27"/>
    </row>
    <row r="1101" ht="15.6" spans="1:12">
      <c r="A1101" s="29" t="s">
        <v>46</v>
      </c>
      <c r="B1101" s="29" t="s">
        <v>22</v>
      </c>
      <c r="C1101" s="29" t="s">
        <v>1299</v>
      </c>
      <c r="D1101" s="27" t="s">
        <v>12221</v>
      </c>
      <c r="E1101" s="27" t="s">
        <v>12222</v>
      </c>
      <c r="F1101" s="27"/>
      <c r="G1101" s="27"/>
      <c r="H1101" s="27"/>
      <c r="I1101" s="27"/>
      <c r="J1101" s="27"/>
      <c r="K1101" s="27"/>
      <c r="L1101" s="27"/>
    </row>
    <row r="1102" ht="15.6" spans="1:12">
      <c r="A1102" s="29" t="s">
        <v>472</v>
      </c>
      <c r="B1102" s="29" t="s">
        <v>22</v>
      </c>
      <c r="C1102" s="29" t="s">
        <v>1300</v>
      </c>
      <c r="D1102" s="27" t="s">
        <v>12223</v>
      </c>
      <c r="E1102" s="27" t="s">
        <v>12224</v>
      </c>
      <c r="F1102" s="27"/>
      <c r="G1102" s="27"/>
      <c r="H1102" s="27"/>
      <c r="I1102" s="27"/>
      <c r="J1102" s="27"/>
      <c r="K1102" s="27"/>
      <c r="L1102" s="27"/>
    </row>
    <row r="1103" ht="15.6" spans="1:12">
      <c r="A1103" s="29" t="s">
        <v>497</v>
      </c>
      <c r="B1103" s="29" t="s">
        <v>101</v>
      </c>
      <c r="C1103" s="29" t="s">
        <v>1301</v>
      </c>
      <c r="D1103" s="27" t="s">
        <v>12225</v>
      </c>
      <c r="E1103" s="27" t="s">
        <v>12226</v>
      </c>
      <c r="F1103" s="27"/>
      <c r="G1103" s="27"/>
      <c r="H1103" s="27"/>
      <c r="I1103" s="27"/>
      <c r="J1103" s="27"/>
      <c r="K1103" s="27"/>
      <c r="L1103" s="27"/>
    </row>
    <row r="1104" ht="15.6" spans="1:12">
      <c r="A1104" s="29" t="s">
        <v>493</v>
      </c>
      <c r="B1104" s="29" t="s">
        <v>22</v>
      </c>
      <c r="C1104" s="29" t="s">
        <v>1302</v>
      </c>
      <c r="D1104" s="27" t="s">
        <v>12227</v>
      </c>
      <c r="E1104" s="27" t="s">
        <v>12228</v>
      </c>
      <c r="F1104" s="27"/>
      <c r="G1104" s="27"/>
      <c r="H1104" s="27"/>
      <c r="I1104" s="27"/>
      <c r="J1104" s="27"/>
      <c r="K1104" s="27"/>
      <c r="L1104" s="27"/>
    </row>
    <row r="1105" ht="15.6" spans="1:12">
      <c r="A1105" s="29" t="s">
        <v>462</v>
      </c>
      <c r="B1105" s="29" t="s">
        <v>132</v>
      </c>
      <c r="C1105" s="29" t="s">
        <v>1303</v>
      </c>
      <c r="D1105" s="27" t="s">
        <v>12229</v>
      </c>
      <c r="E1105" s="27" t="s">
        <v>12230</v>
      </c>
      <c r="F1105" s="27"/>
      <c r="G1105" s="27"/>
      <c r="H1105" s="27"/>
      <c r="I1105" s="27"/>
      <c r="J1105" s="27"/>
      <c r="K1105" s="27"/>
      <c r="L1105" s="27"/>
    </row>
    <row r="1106" ht="15.6" spans="1:12">
      <c r="A1106" s="29" t="s">
        <v>131</v>
      </c>
      <c r="B1106" s="29" t="s">
        <v>131</v>
      </c>
      <c r="C1106" s="29" t="s">
        <v>1304</v>
      </c>
      <c r="D1106" s="27" t="s">
        <v>12231</v>
      </c>
      <c r="E1106" s="27" t="s">
        <v>12232</v>
      </c>
      <c r="F1106" s="27"/>
      <c r="G1106" s="27"/>
      <c r="H1106" s="27"/>
      <c r="I1106" s="27"/>
      <c r="J1106" s="27"/>
      <c r="K1106" s="27"/>
      <c r="L1106" s="27"/>
    </row>
    <row r="1107" ht="15.6" spans="1:12">
      <c r="A1107" s="29" t="s">
        <v>131</v>
      </c>
      <c r="B1107" s="29" t="s">
        <v>131</v>
      </c>
      <c r="C1107" s="29" t="s">
        <v>1305</v>
      </c>
      <c r="D1107" s="27" t="s">
        <v>12233</v>
      </c>
      <c r="E1107" s="27" t="s">
        <v>12234</v>
      </c>
      <c r="F1107" s="27"/>
      <c r="G1107" s="27"/>
      <c r="H1107" s="27"/>
      <c r="I1107" s="27"/>
      <c r="J1107" s="27"/>
      <c r="K1107" s="27"/>
      <c r="L1107" s="27"/>
    </row>
    <row r="1108" ht="15.6" spans="1:12">
      <c r="A1108" s="29" t="s">
        <v>131</v>
      </c>
      <c r="B1108" s="29" t="s">
        <v>131</v>
      </c>
      <c r="C1108" s="29" t="s">
        <v>1306</v>
      </c>
      <c r="D1108" s="27" t="s">
        <v>12235</v>
      </c>
      <c r="E1108" s="27" t="s">
        <v>12236</v>
      </c>
      <c r="F1108" s="27"/>
      <c r="G1108" s="27"/>
      <c r="H1108" s="27"/>
      <c r="I1108" s="27"/>
      <c r="J1108" s="27"/>
      <c r="K1108" s="27"/>
      <c r="L1108" s="27"/>
    </row>
    <row r="1109" ht="15.6" spans="1:12">
      <c r="A1109" s="29" t="s">
        <v>131</v>
      </c>
      <c r="B1109" s="29" t="s">
        <v>131</v>
      </c>
      <c r="C1109" s="29" t="s">
        <v>1307</v>
      </c>
      <c r="D1109" s="27" t="s">
        <v>12237</v>
      </c>
      <c r="E1109" s="27" t="s">
        <v>12238</v>
      </c>
      <c r="F1109" s="27"/>
      <c r="G1109" s="27"/>
      <c r="H1109" s="27"/>
      <c r="I1109" s="27"/>
      <c r="J1109" s="27"/>
      <c r="K1109" s="27"/>
      <c r="L1109" s="27"/>
    </row>
    <row r="1110" ht="15.6" spans="1:12">
      <c r="A1110" s="29" t="s">
        <v>131</v>
      </c>
      <c r="B1110" s="29" t="s">
        <v>131</v>
      </c>
      <c r="C1110" s="29" t="s">
        <v>1308</v>
      </c>
      <c r="D1110" s="27" t="s">
        <v>12239</v>
      </c>
      <c r="E1110" s="27" t="s">
        <v>12240</v>
      </c>
      <c r="F1110" s="27"/>
      <c r="G1110" s="27"/>
      <c r="H1110" s="27"/>
      <c r="I1110" s="27"/>
      <c r="J1110" s="27"/>
      <c r="K1110" s="27"/>
      <c r="L1110" s="27"/>
    </row>
    <row r="1111" ht="15.6" spans="1:12">
      <c r="A1111" s="29" t="s">
        <v>1204</v>
      </c>
      <c r="B1111" s="29" t="s">
        <v>4</v>
      </c>
      <c r="C1111" s="29" t="s">
        <v>1309</v>
      </c>
      <c r="D1111" s="27" t="s">
        <v>12241</v>
      </c>
      <c r="E1111" s="27" t="s">
        <v>12242</v>
      </c>
      <c r="F1111" s="27"/>
      <c r="G1111" s="27"/>
      <c r="H1111" s="27"/>
      <c r="I1111" s="27"/>
      <c r="J1111" s="27"/>
      <c r="K1111" s="27"/>
      <c r="L1111" s="27"/>
    </row>
    <row r="1112" ht="15.6" spans="1:12">
      <c r="A1112" s="29" t="s">
        <v>1206</v>
      </c>
      <c r="B1112" s="29" t="s">
        <v>4</v>
      </c>
      <c r="C1112" s="29" t="s">
        <v>1310</v>
      </c>
      <c r="D1112" s="27" t="s">
        <v>12243</v>
      </c>
      <c r="E1112" s="27" t="s">
        <v>12244</v>
      </c>
      <c r="F1112" s="27"/>
      <c r="G1112" s="27"/>
      <c r="H1112" s="27"/>
      <c r="I1112" s="27"/>
      <c r="J1112" s="27"/>
      <c r="K1112" s="27"/>
      <c r="L1112" s="27"/>
    </row>
    <row r="1113" ht="15.6" spans="1:12">
      <c r="A1113" s="29" t="s">
        <v>953</v>
      </c>
      <c r="B1113" s="29" t="s">
        <v>4</v>
      </c>
      <c r="C1113" s="29" t="s">
        <v>1311</v>
      </c>
      <c r="D1113" s="27" t="s">
        <v>12245</v>
      </c>
      <c r="E1113" s="27" t="s">
        <v>12246</v>
      </c>
      <c r="F1113" s="27"/>
      <c r="G1113" s="27"/>
      <c r="H1113" s="27"/>
      <c r="I1113" s="27"/>
      <c r="J1113" s="27"/>
      <c r="K1113" s="27"/>
      <c r="L1113" s="27"/>
    </row>
    <row r="1114" ht="15.6" spans="1:12">
      <c r="A1114" s="29" t="s">
        <v>683</v>
      </c>
      <c r="B1114" s="29" t="s">
        <v>4</v>
      </c>
      <c r="C1114" s="29" t="s">
        <v>1312</v>
      </c>
      <c r="D1114" s="27" t="s">
        <v>12247</v>
      </c>
      <c r="E1114" s="27" t="s">
        <v>12248</v>
      </c>
      <c r="F1114" s="27"/>
      <c r="G1114" s="27"/>
      <c r="H1114" s="27"/>
      <c r="I1114" s="27"/>
      <c r="J1114" s="27"/>
      <c r="K1114" s="27"/>
      <c r="L1114" s="27"/>
    </row>
    <row r="1115" ht="15.6" spans="1:12">
      <c r="A1115" s="29" t="s">
        <v>437</v>
      </c>
      <c r="B1115" s="29" t="s">
        <v>4</v>
      </c>
      <c r="C1115" s="29" t="s">
        <v>1313</v>
      </c>
      <c r="D1115" s="27" t="s">
        <v>12249</v>
      </c>
      <c r="E1115" s="27" t="s">
        <v>12250</v>
      </c>
      <c r="F1115" s="27"/>
      <c r="G1115" s="27"/>
      <c r="H1115" s="27"/>
      <c r="I1115" s="27"/>
      <c r="J1115" s="27"/>
      <c r="K1115" s="27"/>
      <c r="L1115" s="27"/>
    </row>
    <row r="1116" ht="15.6" spans="1:12">
      <c r="A1116" s="29" t="s">
        <v>1314</v>
      </c>
      <c r="B1116" s="29" t="s">
        <v>4</v>
      </c>
      <c r="C1116" s="29" t="s">
        <v>1315</v>
      </c>
      <c r="D1116" s="27" t="s">
        <v>12251</v>
      </c>
      <c r="E1116" s="27" t="s">
        <v>12252</v>
      </c>
      <c r="F1116" s="27"/>
      <c r="G1116" s="27"/>
      <c r="H1116" s="27"/>
      <c r="I1116" s="27"/>
      <c r="J1116" s="27"/>
      <c r="K1116" s="27"/>
      <c r="L1116" s="27"/>
    </row>
    <row r="1117" ht="15.6" spans="1:12">
      <c r="A1117" s="29" t="s">
        <v>575</v>
      </c>
      <c r="B1117" s="29" t="s">
        <v>4</v>
      </c>
      <c r="C1117" s="29" t="s">
        <v>1316</v>
      </c>
      <c r="D1117" s="27" t="s">
        <v>12253</v>
      </c>
      <c r="E1117" s="27" t="s">
        <v>12254</v>
      </c>
      <c r="F1117" s="27"/>
      <c r="G1117" s="27"/>
      <c r="H1117" s="27"/>
      <c r="I1117" s="27"/>
      <c r="J1117" s="27"/>
      <c r="K1117" s="27"/>
      <c r="L1117" s="27"/>
    </row>
    <row r="1118" ht="15.6" spans="1:12">
      <c r="A1118" s="29" t="s">
        <v>575</v>
      </c>
      <c r="B1118" s="29" t="s">
        <v>4</v>
      </c>
      <c r="C1118" s="29" t="s">
        <v>1317</v>
      </c>
      <c r="D1118" s="27" t="s">
        <v>12255</v>
      </c>
      <c r="E1118" s="27" t="s">
        <v>12256</v>
      </c>
      <c r="F1118" s="27"/>
      <c r="G1118" s="27"/>
      <c r="H1118" s="27"/>
      <c r="I1118" s="27"/>
      <c r="J1118" s="27"/>
      <c r="K1118" s="27"/>
      <c r="L1118" s="27"/>
    </row>
    <row r="1119" ht="15.6" spans="1:12">
      <c r="A1119" s="29" t="s">
        <v>514</v>
      </c>
      <c r="B1119" s="29" t="s">
        <v>4</v>
      </c>
      <c r="C1119" s="29" t="s">
        <v>1318</v>
      </c>
      <c r="D1119" s="27" t="s">
        <v>12257</v>
      </c>
      <c r="E1119" s="27" t="s">
        <v>12258</v>
      </c>
      <c r="F1119" s="27"/>
      <c r="G1119" s="27"/>
      <c r="H1119" s="27"/>
      <c r="I1119" s="27"/>
      <c r="J1119" s="27"/>
      <c r="K1119" s="27"/>
      <c r="L1119" s="27"/>
    </row>
    <row r="1120" ht="15.6" spans="1:12">
      <c r="A1120" s="29" t="s">
        <v>446</v>
      </c>
      <c r="B1120" s="29" t="s">
        <v>132</v>
      </c>
      <c r="C1120" s="29" t="s">
        <v>1319</v>
      </c>
      <c r="D1120" s="27" t="s">
        <v>12259</v>
      </c>
      <c r="E1120" s="27" t="s">
        <v>12260</v>
      </c>
      <c r="F1120" s="27"/>
      <c r="G1120" s="27"/>
      <c r="H1120" s="27"/>
      <c r="I1120" s="27"/>
      <c r="J1120" s="27"/>
      <c r="K1120" s="27"/>
      <c r="L1120" s="27"/>
    </row>
    <row r="1121" ht="15.6" spans="1:12">
      <c r="A1121" s="29" t="s">
        <v>446</v>
      </c>
      <c r="B1121" s="29" t="s">
        <v>132</v>
      </c>
      <c r="C1121" s="29" t="s">
        <v>1320</v>
      </c>
      <c r="D1121" s="27" t="s">
        <v>12261</v>
      </c>
      <c r="E1121" s="27" t="s">
        <v>12262</v>
      </c>
      <c r="F1121" s="27"/>
      <c r="G1121" s="27"/>
      <c r="H1121" s="27"/>
      <c r="I1121" s="27"/>
      <c r="J1121" s="27"/>
      <c r="K1121" s="27"/>
      <c r="L1121" s="27"/>
    </row>
    <row r="1122" ht="15.6" spans="1:12">
      <c r="A1122" s="29" t="s">
        <v>131</v>
      </c>
      <c r="B1122" s="29" t="s">
        <v>132</v>
      </c>
      <c r="C1122" s="29" t="s">
        <v>1321</v>
      </c>
      <c r="D1122" s="27" t="s">
        <v>12263</v>
      </c>
      <c r="E1122" s="27" t="s">
        <v>12264</v>
      </c>
      <c r="F1122" s="27"/>
      <c r="G1122" s="27"/>
      <c r="H1122" s="27"/>
      <c r="I1122" s="27"/>
      <c r="J1122" s="27"/>
      <c r="K1122" s="27"/>
      <c r="L1122" s="27"/>
    </row>
    <row r="1123" ht="15.6" spans="1:12">
      <c r="A1123" s="29" t="s">
        <v>131</v>
      </c>
      <c r="B1123" s="29" t="s">
        <v>132</v>
      </c>
      <c r="C1123" s="29" t="s">
        <v>1322</v>
      </c>
      <c r="D1123" s="27" t="s">
        <v>12265</v>
      </c>
      <c r="E1123" s="27" t="s">
        <v>12266</v>
      </c>
      <c r="F1123" s="27"/>
      <c r="G1123" s="27"/>
      <c r="H1123" s="27"/>
      <c r="I1123" s="27"/>
      <c r="J1123" s="27"/>
      <c r="K1123" s="27"/>
      <c r="L1123" s="27"/>
    </row>
    <row r="1124" ht="15.6" spans="1:12">
      <c r="A1124" s="29" t="s">
        <v>446</v>
      </c>
      <c r="B1124" s="29" t="s">
        <v>132</v>
      </c>
      <c r="C1124" s="29" t="s">
        <v>1323</v>
      </c>
      <c r="D1124" s="27" t="s">
        <v>12267</v>
      </c>
      <c r="E1124" s="27" t="s">
        <v>12268</v>
      </c>
      <c r="F1124" s="27"/>
      <c r="G1124" s="27"/>
      <c r="H1124" s="27"/>
      <c r="I1124" s="27"/>
      <c r="J1124" s="27"/>
      <c r="K1124" s="27"/>
      <c r="L1124" s="27"/>
    </row>
    <row r="1125" ht="15.6" spans="1:12">
      <c r="A1125" s="29" t="s">
        <v>418</v>
      </c>
      <c r="B1125" s="29" t="s">
        <v>132</v>
      </c>
      <c r="C1125" s="29" t="s">
        <v>1324</v>
      </c>
      <c r="D1125" s="27" t="s">
        <v>12269</v>
      </c>
      <c r="E1125" s="27" t="s">
        <v>12270</v>
      </c>
      <c r="F1125" s="27"/>
      <c r="G1125" s="27"/>
      <c r="H1125" s="27"/>
      <c r="I1125" s="27"/>
      <c r="J1125" s="27"/>
      <c r="K1125" s="27"/>
      <c r="L1125" s="27"/>
    </row>
    <row r="1126" ht="15.6" spans="1:12">
      <c r="A1126" s="29" t="s">
        <v>418</v>
      </c>
      <c r="B1126" s="29" t="s">
        <v>132</v>
      </c>
      <c r="C1126" s="29" t="s">
        <v>1325</v>
      </c>
      <c r="D1126" s="27" t="s">
        <v>12271</v>
      </c>
      <c r="E1126" s="27" t="s">
        <v>12272</v>
      </c>
      <c r="F1126" s="27"/>
      <c r="G1126" s="27"/>
      <c r="H1126" s="27"/>
      <c r="I1126" s="27"/>
      <c r="J1126" s="27"/>
      <c r="K1126" s="27"/>
      <c r="L1126" s="27"/>
    </row>
    <row r="1127" ht="15.6" spans="1:12">
      <c r="A1127" s="29" t="s">
        <v>410</v>
      </c>
      <c r="B1127" s="29" t="s">
        <v>132</v>
      </c>
      <c r="C1127" s="29" t="s">
        <v>1326</v>
      </c>
      <c r="D1127" s="27" t="s">
        <v>12273</v>
      </c>
      <c r="E1127" s="27" t="s">
        <v>12274</v>
      </c>
      <c r="F1127" s="27"/>
      <c r="G1127" s="27"/>
      <c r="H1127" s="27"/>
      <c r="I1127" s="27"/>
      <c r="J1127" s="27"/>
      <c r="K1127" s="27"/>
      <c r="L1127" s="27"/>
    </row>
    <row r="1128" ht="15.6" spans="1:12">
      <c r="A1128" s="29" t="s">
        <v>410</v>
      </c>
      <c r="B1128" s="29" t="s">
        <v>132</v>
      </c>
      <c r="C1128" s="29" t="s">
        <v>1327</v>
      </c>
      <c r="D1128" s="27" t="s">
        <v>12275</v>
      </c>
      <c r="E1128" s="27" t="s">
        <v>12276</v>
      </c>
      <c r="F1128" s="27"/>
      <c r="G1128" s="27"/>
      <c r="H1128" s="27"/>
      <c r="I1128" s="27"/>
      <c r="J1128" s="27"/>
      <c r="K1128" s="27"/>
      <c r="L1128" s="27"/>
    </row>
    <row r="1129" ht="15.6" spans="1:12">
      <c r="A1129" s="29" t="s">
        <v>410</v>
      </c>
      <c r="B1129" s="29" t="s">
        <v>132</v>
      </c>
      <c r="C1129" s="29" t="s">
        <v>1328</v>
      </c>
      <c r="D1129" s="27" t="s">
        <v>12277</v>
      </c>
      <c r="E1129" s="27" t="s">
        <v>12278</v>
      </c>
      <c r="F1129" s="27"/>
      <c r="G1129" s="27"/>
      <c r="H1129" s="27"/>
      <c r="I1129" s="27"/>
      <c r="J1129" s="27"/>
      <c r="K1129" s="27"/>
      <c r="L1129" s="27"/>
    </row>
    <row r="1130" ht="15.6" spans="1:12">
      <c r="A1130" s="29" t="s">
        <v>410</v>
      </c>
      <c r="B1130" s="29" t="s">
        <v>132</v>
      </c>
      <c r="C1130" s="29" t="s">
        <v>1329</v>
      </c>
      <c r="D1130" s="27" t="s">
        <v>12279</v>
      </c>
      <c r="E1130" s="27" t="s">
        <v>12280</v>
      </c>
      <c r="F1130" s="27"/>
      <c r="G1130" s="27"/>
      <c r="H1130" s="27"/>
      <c r="I1130" s="27"/>
      <c r="J1130" s="27"/>
      <c r="K1130" s="27"/>
      <c r="L1130" s="27"/>
    </row>
    <row r="1131" ht="15.6" spans="1:12">
      <c r="A1131" s="29" t="s">
        <v>410</v>
      </c>
      <c r="B1131" s="29" t="s">
        <v>132</v>
      </c>
      <c r="C1131" s="29" t="s">
        <v>1330</v>
      </c>
      <c r="D1131" s="27" t="s">
        <v>12281</v>
      </c>
      <c r="E1131" s="27" t="s">
        <v>12282</v>
      </c>
      <c r="F1131" s="27"/>
      <c r="G1131" s="27"/>
      <c r="H1131" s="27"/>
      <c r="I1131" s="27"/>
      <c r="J1131" s="27"/>
      <c r="K1131" s="27"/>
      <c r="L1131" s="27"/>
    </row>
    <row r="1132" ht="15.6" spans="1:12">
      <c r="A1132" s="29" t="s">
        <v>528</v>
      </c>
      <c r="B1132" s="29" t="s">
        <v>132</v>
      </c>
      <c r="C1132" s="29" t="s">
        <v>1331</v>
      </c>
      <c r="D1132" s="27" t="s">
        <v>12283</v>
      </c>
      <c r="E1132" s="27" t="s">
        <v>12284</v>
      </c>
      <c r="F1132" s="27"/>
      <c r="G1132" s="27"/>
      <c r="H1132" s="27"/>
      <c r="I1132" s="27"/>
      <c r="J1132" s="27"/>
      <c r="K1132" s="27"/>
      <c r="L1132" s="27"/>
    </row>
    <row r="1133" ht="15.6" spans="1:12">
      <c r="A1133" s="29" t="s">
        <v>448</v>
      </c>
      <c r="B1133" s="29" t="s">
        <v>132</v>
      </c>
      <c r="C1133" s="29" t="s">
        <v>1332</v>
      </c>
      <c r="D1133" s="27" t="s">
        <v>12285</v>
      </c>
      <c r="E1133" s="27" t="s">
        <v>12286</v>
      </c>
      <c r="F1133" s="27"/>
      <c r="G1133" s="27"/>
      <c r="H1133" s="27"/>
      <c r="I1133" s="27"/>
      <c r="J1133" s="27"/>
      <c r="K1133" s="27"/>
      <c r="L1133" s="27"/>
    </row>
    <row r="1134" ht="15.6" spans="1:12">
      <c r="A1134" s="29" t="s">
        <v>462</v>
      </c>
      <c r="B1134" s="29" t="s">
        <v>132</v>
      </c>
      <c r="C1134" s="29" t="s">
        <v>1333</v>
      </c>
      <c r="D1134" s="27" t="s">
        <v>12287</v>
      </c>
      <c r="E1134" s="27" t="s">
        <v>12288</v>
      </c>
      <c r="F1134" s="27"/>
      <c r="G1134" s="27"/>
      <c r="H1134" s="27"/>
      <c r="I1134" s="27"/>
      <c r="J1134" s="27"/>
      <c r="K1134" s="27"/>
      <c r="L1134" s="27"/>
    </row>
    <row r="1135" ht="15.6" spans="1:12">
      <c r="A1135" s="29" t="s">
        <v>131</v>
      </c>
      <c r="B1135" s="29" t="s">
        <v>131</v>
      </c>
      <c r="C1135" s="29" t="s">
        <v>1334</v>
      </c>
      <c r="D1135" s="27" t="s">
        <v>12289</v>
      </c>
      <c r="E1135" s="27" t="s">
        <v>12290</v>
      </c>
      <c r="F1135" s="27"/>
      <c r="G1135" s="27"/>
      <c r="H1135" s="27"/>
      <c r="I1135" s="27"/>
      <c r="J1135" s="27"/>
      <c r="K1135" s="27"/>
      <c r="L1135" s="27"/>
    </row>
    <row r="1136" ht="15.6" spans="1:12">
      <c r="A1136" s="29" t="s">
        <v>131</v>
      </c>
      <c r="B1136" s="29" t="s">
        <v>131</v>
      </c>
      <c r="C1136" s="29" t="s">
        <v>1335</v>
      </c>
      <c r="D1136" s="27" t="s">
        <v>12291</v>
      </c>
      <c r="E1136" s="27" t="s">
        <v>12240</v>
      </c>
      <c r="F1136" s="27"/>
      <c r="G1136" s="27"/>
      <c r="H1136" s="27"/>
      <c r="I1136" s="27"/>
      <c r="J1136" s="27"/>
      <c r="K1136" s="27"/>
      <c r="L1136" s="27"/>
    </row>
    <row r="1137" ht="15.6" spans="1:12">
      <c r="A1137" s="29" t="s">
        <v>131</v>
      </c>
      <c r="B1137" s="29" t="s">
        <v>131</v>
      </c>
      <c r="C1137" s="29" t="s">
        <v>1336</v>
      </c>
      <c r="D1137" s="27" t="s">
        <v>12292</v>
      </c>
      <c r="E1137" s="27" t="s">
        <v>12293</v>
      </c>
      <c r="F1137" s="27"/>
      <c r="G1137" s="27"/>
      <c r="H1137" s="27"/>
      <c r="I1137" s="27"/>
      <c r="J1137" s="27"/>
      <c r="K1137" s="27"/>
      <c r="L1137" s="27"/>
    </row>
    <row r="1138" ht="15.6" spans="1:12">
      <c r="A1138" s="29" t="s">
        <v>131</v>
      </c>
      <c r="B1138" s="29" t="s">
        <v>131</v>
      </c>
      <c r="C1138" s="29" t="s">
        <v>1337</v>
      </c>
      <c r="D1138" s="27" t="s">
        <v>12294</v>
      </c>
      <c r="E1138" s="27" t="s">
        <v>12295</v>
      </c>
      <c r="F1138" s="27"/>
      <c r="G1138" s="27"/>
      <c r="H1138" s="27"/>
      <c r="I1138" s="27"/>
      <c r="J1138" s="27"/>
      <c r="K1138" s="27"/>
      <c r="L1138" s="27"/>
    </row>
    <row r="1139" ht="15.6" spans="1:12">
      <c r="A1139" s="29" t="s">
        <v>131</v>
      </c>
      <c r="B1139" s="29" t="s">
        <v>131</v>
      </c>
      <c r="C1139" s="29" t="s">
        <v>1338</v>
      </c>
      <c r="D1139" s="27" t="s">
        <v>12296</v>
      </c>
      <c r="E1139" s="27" t="s">
        <v>12297</v>
      </c>
      <c r="F1139" s="27"/>
      <c r="G1139" s="27"/>
      <c r="H1139" s="27"/>
      <c r="I1139" s="27"/>
      <c r="J1139" s="27"/>
      <c r="K1139" s="27"/>
      <c r="L1139" s="27"/>
    </row>
    <row r="1140" ht="15.6" spans="1:12">
      <c r="A1140" s="29" t="s">
        <v>131</v>
      </c>
      <c r="B1140" s="29" t="s">
        <v>131</v>
      </c>
      <c r="C1140" s="29" t="s">
        <v>1339</v>
      </c>
      <c r="D1140" s="27" t="s">
        <v>12298</v>
      </c>
      <c r="E1140" s="27" t="s">
        <v>12299</v>
      </c>
      <c r="F1140" s="27"/>
      <c r="G1140" s="27"/>
      <c r="H1140" s="27"/>
      <c r="I1140" s="27"/>
      <c r="J1140" s="27"/>
      <c r="K1140" s="27"/>
      <c r="L1140" s="27"/>
    </row>
    <row r="1141" ht="15.6" spans="1:12">
      <c r="A1141" s="29" t="s">
        <v>131</v>
      </c>
      <c r="B1141" s="29" t="s">
        <v>131</v>
      </c>
      <c r="C1141" s="29" t="s">
        <v>1340</v>
      </c>
      <c r="D1141" s="27" t="s">
        <v>12300</v>
      </c>
      <c r="E1141" s="27" t="s">
        <v>12301</v>
      </c>
      <c r="F1141" s="27"/>
      <c r="G1141" s="27"/>
      <c r="H1141" s="27"/>
      <c r="I1141" s="27"/>
      <c r="J1141" s="27"/>
      <c r="K1141" s="27"/>
      <c r="L1141" s="27"/>
    </row>
    <row r="1142" ht="15.6" spans="1:12">
      <c r="A1142" s="29" t="s">
        <v>46</v>
      </c>
      <c r="B1142" s="29" t="s">
        <v>22</v>
      </c>
      <c r="C1142" s="29" t="s">
        <v>1341</v>
      </c>
      <c r="D1142" s="27" t="s">
        <v>12302</v>
      </c>
      <c r="E1142" s="27" t="s">
        <v>12303</v>
      </c>
      <c r="F1142" s="27"/>
      <c r="G1142" s="27"/>
      <c r="H1142" s="27"/>
      <c r="I1142" s="27"/>
      <c r="J1142" s="27"/>
      <c r="K1142" s="27"/>
      <c r="L1142" s="27"/>
    </row>
    <row r="1143" ht="15.6" spans="1:12">
      <c r="A1143" s="29" t="s">
        <v>46</v>
      </c>
      <c r="B1143" s="29" t="s">
        <v>22</v>
      </c>
      <c r="C1143" s="29" t="s">
        <v>1342</v>
      </c>
      <c r="D1143" s="27" t="s">
        <v>12304</v>
      </c>
      <c r="E1143" s="27" t="s">
        <v>12305</v>
      </c>
      <c r="F1143" s="27"/>
      <c r="G1143" s="27"/>
      <c r="H1143" s="27"/>
      <c r="I1143" s="27"/>
      <c r="J1143" s="27"/>
      <c r="K1143" s="27"/>
      <c r="L1143" s="27"/>
    </row>
    <row r="1144" ht="15.6" spans="1:12">
      <c r="A1144" s="29" t="s">
        <v>324</v>
      </c>
      <c r="B1144" s="29" t="s">
        <v>101</v>
      </c>
      <c r="C1144" s="29" t="s">
        <v>1343</v>
      </c>
      <c r="D1144" s="27" t="s">
        <v>12306</v>
      </c>
      <c r="E1144" s="27" t="s">
        <v>12307</v>
      </c>
      <c r="F1144" s="27"/>
      <c r="G1144" s="27"/>
      <c r="H1144" s="27"/>
      <c r="I1144" s="27"/>
      <c r="J1144" s="27"/>
      <c r="K1144" s="27"/>
      <c r="L1144" s="27"/>
    </row>
    <row r="1145" ht="15.6" spans="1:12">
      <c r="A1145" s="29" t="s">
        <v>324</v>
      </c>
      <c r="B1145" s="29" t="s">
        <v>101</v>
      </c>
      <c r="C1145" s="29" t="s">
        <v>1344</v>
      </c>
      <c r="D1145" s="27" t="s">
        <v>12308</v>
      </c>
      <c r="E1145" s="27" t="s">
        <v>12309</v>
      </c>
      <c r="F1145" s="27"/>
      <c r="G1145" s="27"/>
      <c r="H1145" s="27"/>
      <c r="I1145" s="27"/>
      <c r="J1145" s="27"/>
      <c r="K1145" s="27"/>
      <c r="L1145" s="27"/>
    </row>
    <row r="1146" ht="15.6" spans="1:12">
      <c r="A1146" s="29" t="s">
        <v>462</v>
      </c>
      <c r="B1146" s="29" t="s">
        <v>132</v>
      </c>
      <c r="C1146" s="29" t="s">
        <v>1345</v>
      </c>
      <c r="D1146" s="27" t="s">
        <v>12310</v>
      </c>
      <c r="E1146" s="27" t="s">
        <v>12311</v>
      </c>
      <c r="F1146" s="27"/>
      <c r="G1146" s="27"/>
      <c r="H1146" s="27"/>
      <c r="I1146" s="27"/>
      <c r="J1146" s="27"/>
      <c r="K1146" s="27"/>
      <c r="L1146" s="27"/>
    </row>
    <row r="1147" ht="15.6" spans="1:12">
      <c r="A1147" s="29" t="s">
        <v>136</v>
      </c>
      <c r="B1147" s="29" t="s">
        <v>132</v>
      </c>
      <c r="C1147" s="29" t="s">
        <v>1346</v>
      </c>
      <c r="D1147" s="27" t="s">
        <v>12312</v>
      </c>
      <c r="E1147" s="27" t="s">
        <v>12313</v>
      </c>
      <c r="F1147" s="27"/>
      <c r="G1147" s="27"/>
      <c r="H1147" s="27"/>
      <c r="I1147" s="27"/>
      <c r="J1147" s="27"/>
      <c r="K1147" s="27"/>
      <c r="L1147" s="27"/>
    </row>
    <row r="1148" ht="15.6" spans="1:12">
      <c r="A1148" s="29" t="s">
        <v>136</v>
      </c>
      <c r="B1148" s="29" t="s">
        <v>132</v>
      </c>
      <c r="C1148" s="29" t="s">
        <v>1347</v>
      </c>
      <c r="D1148" s="27" t="s">
        <v>12314</v>
      </c>
      <c r="E1148" s="27" t="s">
        <v>12315</v>
      </c>
      <c r="F1148" s="27"/>
      <c r="G1148" s="27"/>
      <c r="H1148" s="27"/>
      <c r="I1148" s="27"/>
      <c r="J1148" s="27"/>
      <c r="K1148" s="27"/>
      <c r="L1148" s="27"/>
    </row>
    <row r="1149" ht="15.6" spans="1:12">
      <c r="A1149" s="29" t="s">
        <v>136</v>
      </c>
      <c r="B1149" s="29" t="s">
        <v>132</v>
      </c>
      <c r="C1149" s="29" t="s">
        <v>1348</v>
      </c>
      <c r="D1149" s="27" t="s">
        <v>12316</v>
      </c>
      <c r="E1149" s="27" t="s">
        <v>12317</v>
      </c>
      <c r="F1149" s="27"/>
      <c r="G1149" s="27"/>
      <c r="H1149" s="27"/>
      <c r="I1149" s="27"/>
      <c r="J1149" s="27"/>
      <c r="K1149" s="27"/>
      <c r="L1149" s="27"/>
    </row>
    <row r="1150" ht="15.6" spans="1:12">
      <c r="A1150" s="29" t="s">
        <v>131</v>
      </c>
      <c r="B1150" s="29" t="s">
        <v>132</v>
      </c>
      <c r="C1150" s="29" t="s">
        <v>1349</v>
      </c>
      <c r="D1150" s="27" t="s">
        <v>12318</v>
      </c>
      <c r="E1150" s="27" t="s">
        <v>12319</v>
      </c>
      <c r="F1150" s="27"/>
      <c r="G1150" s="27"/>
      <c r="H1150" s="27"/>
      <c r="I1150" s="27"/>
      <c r="J1150" s="27"/>
      <c r="K1150" s="27"/>
      <c r="L1150" s="27"/>
    </row>
    <row r="1151" ht="15.6" spans="1:12">
      <c r="A1151" s="29" t="s">
        <v>131</v>
      </c>
      <c r="B1151" s="29" t="s">
        <v>132</v>
      </c>
      <c r="C1151" s="29" t="s">
        <v>1350</v>
      </c>
      <c r="D1151" s="27" t="s">
        <v>12320</v>
      </c>
      <c r="E1151" s="27" t="s">
        <v>12321</v>
      </c>
      <c r="F1151" s="27"/>
      <c r="G1151" s="27"/>
      <c r="H1151" s="27"/>
      <c r="I1151" s="27"/>
      <c r="J1151" s="27"/>
      <c r="K1151" s="27"/>
      <c r="L1151" s="27"/>
    </row>
    <row r="1152" ht="15.6" spans="1:12">
      <c r="A1152" s="29" t="s">
        <v>131</v>
      </c>
      <c r="B1152" s="29" t="s">
        <v>132</v>
      </c>
      <c r="C1152" s="29" t="s">
        <v>1351</v>
      </c>
      <c r="D1152" s="27" t="s">
        <v>12322</v>
      </c>
      <c r="E1152" s="27" t="s">
        <v>12323</v>
      </c>
      <c r="F1152" s="27"/>
      <c r="G1152" s="27"/>
      <c r="H1152" s="27"/>
      <c r="I1152" s="27"/>
      <c r="J1152" s="27"/>
      <c r="K1152" s="27"/>
      <c r="L1152" s="27"/>
    </row>
    <row r="1153" ht="15.6" spans="1:12">
      <c r="A1153" s="29" t="s">
        <v>131</v>
      </c>
      <c r="B1153" s="29" t="s">
        <v>132</v>
      </c>
      <c r="C1153" s="29" t="s">
        <v>1352</v>
      </c>
      <c r="D1153" s="27" t="s">
        <v>12324</v>
      </c>
      <c r="E1153" s="27" t="s">
        <v>12325</v>
      </c>
      <c r="F1153" s="27"/>
      <c r="G1153" s="27"/>
      <c r="H1153" s="27"/>
      <c r="I1153" s="27"/>
      <c r="J1153" s="27"/>
      <c r="K1153" s="27"/>
      <c r="L1153" s="27"/>
    </row>
    <row r="1154" ht="15.6" spans="1:12">
      <c r="A1154" s="29" t="s">
        <v>131</v>
      </c>
      <c r="B1154" s="29" t="s">
        <v>132</v>
      </c>
      <c r="C1154" s="29" t="s">
        <v>1353</v>
      </c>
      <c r="D1154" s="27" t="s">
        <v>12326</v>
      </c>
      <c r="E1154" s="27" t="s">
        <v>12327</v>
      </c>
      <c r="F1154" s="27"/>
      <c r="G1154" s="27"/>
      <c r="H1154" s="27"/>
      <c r="I1154" s="27"/>
      <c r="J1154" s="27"/>
      <c r="K1154" s="27"/>
      <c r="L1154" s="27"/>
    </row>
    <row r="1155" ht="15.6" spans="1:12">
      <c r="A1155" s="29" t="s">
        <v>462</v>
      </c>
      <c r="B1155" s="29" t="s">
        <v>132</v>
      </c>
      <c r="C1155" s="29" t="s">
        <v>1354</v>
      </c>
      <c r="D1155" s="27" t="s">
        <v>12328</v>
      </c>
      <c r="E1155" s="27" t="s">
        <v>12329</v>
      </c>
      <c r="F1155" s="27"/>
      <c r="G1155" s="27"/>
      <c r="H1155" s="27"/>
      <c r="I1155" s="27"/>
      <c r="J1155" s="27"/>
      <c r="K1155" s="27"/>
      <c r="L1155" s="27"/>
    </row>
    <row r="1156" ht="15.6" spans="1:12">
      <c r="A1156" s="29" t="s">
        <v>493</v>
      </c>
      <c r="B1156" s="29" t="s">
        <v>22</v>
      </c>
      <c r="C1156" s="29" t="s">
        <v>1355</v>
      </c>
      <c r="D1156" s="27" t="s">
        <v>12330</v>
      </c>
      <c r="E1156" s="27" t="s">
        <v>12331</v>
      </c>
      <c r="F1156" s="27"/>
      <c r="G1156" s="27"/>
      <c r="H1156" s="27"/>
      <c r="I1156" s="27"/>
      <c r="J1156" s="27"/>
      <c r="K1156" s="27"/>
      <c r="L1156" s="27"/>
    </row>
    <row r="1157" ht="15.6" spans="1:12">
      <c r="A1157" s="29" t="s">
        <v>493</v>
      </c>
      <c r="B1157" s="29" t="s">
        <v>22</v>
      </c>
      <c r="C1157" s="29" t="s">
        <v>1356</v>
      </c>
      <c r="D1157" s="27" t="s">
        <v>12332</v>
      </c>
      <c r="E1157" s="27" t="s">
        <v>12333</v>
      </c>
      <c r="F1157" s="27"/>
      <c r="G1157" s="27"/>
      <c r="H1157" s="27"/>
      <c r="I1157" s="27"/>
      <c r="J1157" s="27"/>
      <c r="K1157" s="27"/>
      <c r="L1157" s="27"/>
    </row>
    <row r="1158" ht="15.6" spans="1:12">
      <c r="A1158" s="29" t="s">
        <v>493</v>
      </c>
      <c r="B1158" s="29" t="s">
        <v>22</v>
      </c>
      <c r="C1158" s="29" t="s">
        <v>1357</v>
      </c>
      <c r="D1158" s="27" t="s">
        <v>12334</v>
      </c>
      <c r="E1158" s="27" t="s">
        <v>12335</v>
      </c>
      <c r="F1158" s="27"/>
      <c r="G1158" s="27"/>
      <c r="H1158" s="27"/>
      <c r="I1158" s="27"/>
      <c r="J1158" s="27"/>
      <c r="K1158" s="27"/>
      <c r="L1158" s="27"/>
    </row>
    <row r="1159" ht="15.6" spans="1:12">
      <c r="A1159" s="29" t="s">
        <v>493</v>
      </c>
      <c r="B1159" s="29" t="s">
        <v>22</v>
      </c>
      <c r="C1159" s="29" t="s">
        <v>1358</v>
      </c>
      <c r="D1159" s="27" t="s">
        <v>12336</v>
      </c>
      <c r="E1159" s="27" t="s">
        <v>12337</v>
      </c>
      <c r="F1159" s="27"/>
      <c r="G1159" s="27"/>
      <c r="H1159" s="27"/>
      <c r="I1159" s="27"/>
      <c r="J1159" s="27"/>
      <c r="K1159" s="27"/>
      <c r="L1159" s="27"/>
    </row>
    <row r="1160" ht="15.6" spans="1:12">
      <c r="A1160" s="29" t="s">
        <v>427</v>
      </c>
      <c r="B1160" s="29" t="s">
        <v>131</v>
      </c>
      <c r="C1160" s="29" t="s">
        <v>1359</v>
      </c>
      <c r="D1160" s="27" t="s">
        <v>12338</v>
      </c>
      <c r="E1160" s="27" t="s">
        <v>12339</v>
      </c>
      <c r="F1160" s="27"/>
      <c r="G1160" s="27"/>
      <c r="H1160" s="27"/>
      <c r="I1160" s="27"/>
      <c r="J1160" s="27"/>
      <c r="K1160" s="27"/>
      <c r="L1160" s="27"/>
    </row>
    <row r="1161" ht="15.6" spans="1:12">
      <c r="A1161" s="29" t="s">
        <v>560</v>
      </c>
      <c r="B1161" s="29" t="s">
        <v>131</v>
      </c>
      <c r="C1161" s="29" t="s">
        <v>1360</v>
      </c>
      <c r="D1161" s="27" t="s">
        <v>12340</v>
      </c>
      <c r="E1161" s="27" t="s">
        <v>12341</v>
      </c>
      <c r="F1161" s="27"/>
      <c r="G1161" s="27"/>
      <c r="H1161" s="27"/>
      <c r="I1161" s="27"/>
      <c r="J1161" s="27"/>
      <c r="K1161" s="27"/>
      <c r="L1161" s="27"/>
    </row>
    <row r="1162" ht="15.6" spans="1:12">
      <c r="A1162" s="29" t="s">
        <v>560</v>
      </c>
      <c r="B1162" s="29" t="s">
        <v>131</v>
      </c>
      <c r="C1162" s="29" t="s">
        <v>1361</v>
      </c>
      <c r="D1162" s="27" t="s">
        <v>12342</v>
      </c>
      <c r="E1162" s="27" t="s">
        <v>12343</v>
      </c>
      <c r="F1162" s="27"/>
      <c r="G1162" s="27"/>
      <c r="H1162" s="27"/>
      <c r="I1162" s="27"/>
      <c r="J1162" s="27"/>
      <c r="K1162" s="27"/>
      <c r="L1162" s="27"/>
    </row>
    <row r="1163" ht="15.6" spans="1:12">
      <c r="A1163" s="29" t="s">
        <v>489</v>
      </c>
      <c r="B1163" s="29" t="s">
        <v>22</v>
      </c>
      <c r="C1163" s="29" t="s">
        <v>1362</v>
      </c>
      <c r="D1163" s="27" t="s">
        <v>12344</v>
      </c>
      <c r="E1163" s="27" t="s">
        <v>12345</v>
      </c>
      <c r="F1163" s="27"/>
      <c r="G1163" s="27"/>
      <c r="H1163" s="27"/>
      <c r="I1163" s="27"/>
      <c r="J1163" s="27"/>
      <c r="K1163" s="27"/>
      <c r="L1163" s="27"/>
    </row>
    <row r="1164" ht="15.6" spans="1:12">
      <c r="A1164" s="29" t="s">
        <v>342</v>
      </c>
      <c r="B1164" s="29" t="s">
        <v>101</v>
      </c>
      <c r="C1164" s="29" t="s">
        <v>1363</v>
      </c>
      <c r="D1164" s="27" t="s">
        <v>12346</v>
      </c>
      <c r="E1164" s="27" t="s">
        <v>12347</v>
      </c>
      <c r="F1164" s="27"/>
      <c r="G1164" s="27"/>
      <c r="H1164" s="27"/>
      <c r="I1164" s="27"/>
      <c r="J1164" s="27"/>
      <c r="K1164" s="27"/>
      <c r="L1164" s="27"/>
    </row>
    <row r="1165" ht="15.6" spans="1:12">
      <c r="A1165" s="29" t="s">
        <v>497</v>
      </c>
      <c r="B1165" s="29" t="s">
        <v>101</v>
      </c>
      <c r="C1165" s="29" t="s">
        <v>1364</v>
      </c>
      <c r="D1165" s="27" t="s">
        <v>12348</v>
      </c>
      <c r="E1165" s="27" t="s">
        <v>12349</v>
      </c>
      <c r="F1165" s="27"/>
      <c r="G1165" s="27"/>
      <c r="H1165" s="27"/>
      <c r="I1165" s="27"/>
      <c r="J1165" s="27"/>
      <c r="K1165" s="27"/>
      <c r="L1165" s="27"/>
    </row>
    <row r="1166" ht="15.6" spans="1:12">
      <c r="A1166" s="29" t="s">
        <v>497</v>
      </c>
      <c r="B1166" s="29" t="s">
        <v>101</v>
      </c>
      <c r="C1166" s="29" t="s">
        <v>1365</v>
      </c>
      <c r="D1166" s="27" t="s">
        <v>12350</v>
      </c>
      <c r="E1166" s="27" t="s">
        <v>12351</v>
      </c>
      <c r="F1166" s="27"/>
      <c r="G1166" s="27"/>
      <c r="H1166" s="27"/>
      <c r="I1166" s="27"/>
      <c r="J1166" s="27"/>
      <c r="K1166" s="27"/>
      <c r="L1166" s="27"/>
    </row>
    <row r="1167" ht="15.6" spans="1:12">
      <c r="A1167" s="29" t="s">
        <v>324</v>
      </c>
      <c r="B1167" s="29" t="s">
        <v>101</v>
      </c>
      <c r="C1167" s="29" t="s">
        <v>1366</v>
      </c>
      <c r="D1167" s="27" t="s">
        <v>11077</v>
      </c>
      <c r="E1167" s="27" t="s">
        <v>11078</v>
      </c>
      <c r="F1167" s="27"/>
      <c r="G1167" s="27"/>
      <c r="H1167" s="27"/>
      <c r="I1167" s="27"/>
      <c r="J1167" s="27"/>
      <c r="K1167" s="27"/>
      <c r="L1167" s="27"/>
    </row>
    <row r="1168" ht="15.6" spans="1:12">
      <c r="A1168" s="29" t="s">
        <v>342</v>
      </c>
      <c r="B1168" s="29" t="s">
        <v>101</v>
      </c>
      <c r="C1168" s="29" t="s">
        <v>1367</v>
      </c>
      <c r="D1168" s="27" t="s">
        <v>12352</v>
      </c>
      <c r="E1168" s="27" t="s">
        <v>12353</v>
      </c>
      <c r="F1168" s="27"/>
      <c r="G1168" s="27"/>
      <c r="H1168" s="27"/>
      <c r="I1168" s="27"/>
      <c r="J1168" s="27"/>
      <c r="K1168" s="27"/>
      <c r="L1168" s="27"/>
    </row>
    <row r="1169" ht="15.6" spans="1:12">
      <c r="A1169" s="29" t="s">
        <v>46</v>
      </c>
      <c r="B1169" s="29" t="s">
        <v>22</v>
      </c>
      <c r="C1169" s="29" t="s">
        <v>1368</v>
      </c>
      <c r="D1169" s="27" t="s">
        <v>12354</v>
      </c>
      <c r="E1169" s="27" t="s">
        <v>12355</v>
      </c>
      <c r="F1169" s="27"/>
      <c r="G1169" s="27"/>
      <c r="H1169" s="27"/>
      <c r="I1169" s="27"/>
      <c r="J1169" s="27"/>
      <c r="K1169" s="27"/>
      <c r="L1169" s="27"/>
    </row>
    <row r="1170" ht="15.6" spans="1:12">
      <c r="A1170" s="29" t="s">
        <v>1369</v>
      </c>
      <c r="B1170" s="29" t="s">
        <v>173</v>
      </c>
      <c r="C1170" s="29" t="s">
        <v>1370</v>
      </c>
      <c r="D1170" s="27" t="s">
        <v>12356</v>
      </c>
      <c r="E1170" s="27" t="s">
        <v>12357</v>
      </c>
      <c r="F1170" s="27"/>
      <c r="G1170" s="27"/>
      <c r="H1170" s="27"/>
      <c r="I1170" s="27"/>
      <c r="J1170" s="27"/>
      <c r="K1170" s="27"/>
      <c r="L1170" s="27"/>
    </row>
    <row r="1171" ht="15.6" spans="1:12">
      <c r="A1171" s="29" t="s">
        <v>1371</v>
      </c>
      <c r="B1171" s="29" t="s">
        <v>173</v>
      </c>
      <c r="C1171" s="29" t="s">
        <v>1372</v>
      </c>
      <c r="D1171" s="27" t="s">
        <v>12358</v>
      </c>
      <c r="E1171" s="27" t="s">
        <v>12359</v>
      </c>
      <c r="F1171" s="27"/>
      <c r="G1171" s="27"/>
      <c r="H1171" s="27"/>
      <c r="I1171" s="27"/>
      <c r="J1171" s="27"/>
      <c r="K1171" s="27"/>
      <c r="L1171" s="27"/>
    </row>
    <row r="1172" ht="15.6" spans="1:12">
      <c r="A1172" s="29" t="s">
        <v>497</v>
      </c>
      <c r="B1172" s="29" t="s">
        <v>101</v>
      </c>
      <c r="C1172" s="29" t="s">
        <v>1373</v>
      </c>
      <c r="D1172" s="27" t="s">
        <v>12360</v>
      </c>
      <c r="E1172" s="27" t="s">
        <v>12361</v>
      </c>
      <c r="F1172" s="27"/>
      <c r="G1172" s="27"/>
      <c r="H1172" s="27"/>
      <c r="I1172" s="27"/>
      <c r="J1172" s="27"/>
      <c r="K1172" s="27"/>
      <c r="L1172" s="27"/>
    </row>
    <row r="1173" ht="15.6" spans="1:12">
      <c r="A1173" s="29" t="s">
        <v>131</v>
      </c>
      <c r="B1173" s="29" t="s">
        <v>131</v>
      </c>
      <c r="C1173" s="29" t="s">
        <v>1374</v>
      </c>
      <c r="D1173" s="27" t="s">
        <v>12362</v>
      </c>
      <c r="E1173" s="27" t="s">
        <v>12363</v>
      </c>
      <c r="F1173" s="27"/>
      <c r="G1173" s="27"/>
      <c r="H1173" s="27"/>
      <c r="I1173" s="27"/>
      <c r="J1173" s="27"/>
      <c r="K1173" s="27"/>
      <c r="L1173" s="27"/>
    </row>
    <row r="1174" ht="15.6" spans="1:12">
      <c r="A1174" s="29" t="s">
        <v>342</v>
      </c>
      <c r="B1174" s="29" t="s">
        <v>39</v>
      </c>
      <c r="C1174" s="29" t="s">
        <v>1375</v>
      </c>
      <c r="D1174" s="27" t="s">
        <v>12364</v>
      </c>
      <c r="E1174" s="27" t="s">
        <v>12365</v>
      </c>
      <c r="F1174" s="27"/>
      <c r="G1174" s="27"/>
      <c r="H1174" s="27"/>
      <c r="I1174" s="27"/>
      <c r="J1174" s="27"/>
      <c r="K1174" s="27"/>
      <c r="L1174" s="27"/>
    </row>
    <row r="1175" ht="15.6" spans="1:12">
      <c r="A1175" s="29" t="s">
        <v>1376</v>
      </c>
      <c r="B1175" s="29" t="s">
        <v>132</v>
      </c>
      <c r="C1175" s="29" t="s">
        <v>1377</v>
      </c>
      <c r="D1175" s="27" t="s">
        <v>12366</v>
      </c>
      <c r="E1175" s="27" t="s">
        <v>12367</v>
      </c>
      <c r="F1175" s="27"/>
      <c r="G1175" s="27"/>
      <c r="H1175" s="27"/>
      <c r="I1175" s="27"/>
      <c r="J1175" s="27"/>
      <c r="K1175" s="27"/>
      <c r="L1175" s="27"/>
    </row>
    <row r="1176" ht="15.6" spans="1:12">
      <c r="A1176" s="29" t="s">
        <v>1376</v>
      </c>
      <c r="B1176" s="29" t="s">
        <v>132</v>
      </c>
      <c r="C1176" s="29" t="s">
        <v>1378</v>
      </c>
      <c r="D1176" s="27" t="s">
        <v>12368</v>
      </c>
      <c r="E1176" s="27" t="s">
        <v>12369</v>
      </c>
      <c r="F1176" s="27"/>
      <c r="G1176" s="27"/>
      <c r="H1176" s="27"/>
      <c r="I1176" s="27"/>
      <c r="J1176" s="27"/>
      <c r="K1176" s="27"/>
      <c r="L1176" s="27"/>
    </row>
    <row r="1177" ht="15.6" spans="1:12">
      <c r="A1177" s="29" t="s">
        <v>454</v>
      </c>
      <c r="B1177" s="29" t="s">
        <v>132</v>
      </c>
      <c r="C1177" s="29" t="s">
        <v>1379</v>
      </c>
      <c r="D1177" s="27" t="s">
        <v>12370</v>
      </c>
      <c r="E1177" s="27" t="s">
        <v>12371</v>
      </c>
      <c r="F1177" s="27"/>
      <c r="G1177" s="27"/>
      <c r="H1177" s="27"/>
      <c r="I1177" s="27"/>
      <c r="J1177" s="27"/>
      <c r="K1177" s="27"/>
      <c r="L1177" s="27"/>
    </row>
    <row r="1178" ht="15.6" spans="1:12">
      <c r="A1178" s="29" t="s">
        <v>136</v>
      </c>
      <c r="B1178" s="29" t="s">
        <v>132</v>
      </c>
      <c r="C1178" s="29" t="s">
        <v>1380</v>
      </c>
      <c r="D1178" s="27" t="s">
        <v>12372</v>
      </c>
      <c r="E1178" s="27" t="s">
        <v>12373</v>
      </c>
      <c r="F1178" s="27"/>
      <c r="G1178" s="27"/>
      <c r="H1178" s="27"/>
      <c r="I1178" s="27"/>
      <c r="J1178" s="27"/>
      <c r="K1178" s="27"/>
      <c r="L1178" s="27"/>
    </row>
    <row r="1179" ht="15.6" spans="1:12">
      <c r="A1179" s="29" t="s">
        <v>131</v>
      </c>
      <c r="B1179" s="29" t="s">
        <v>131</v>
      </c>
      <c r="C1179" s="29" t="s">
        <v>1381</v>
      </c>
      <c r="D1179" s="27" t="s">
        <v>12374</v>
      </c>
      <c r="E1179" s="27" t="s">
        <v>12375</v>
      </c>
      <c r="F1179" s="27"/>
      <c r="G1179" s="27"/>
      <c r="H1179" s="27"/>
      <c r="I1179" s="27"/>
      <c r="J1179" s="27"/>
      <c r="K1179" s="27"/>
      <c r="L1179" s="27"/>
    </row>
    <row r="1180" ht="15.6" spans="1:12">
      <c r="A1180" s="29" t="s">
        <v>131</v>
      </c>
      <c r="B1180" s="29" t="s">
        <v>131</v>
      </c>
      <c r="C1180" s="29" t="s">
        <v>1382</v>
      </c>
      <c r="D1180" s="27" t="s">
        <v>12376</v>
      </c>
      <c r="E1180" s="27" t="s">
        <v>12377</v>
      </c>
      <c r="F1180" s="27"/>
      <c r="G1180" s="27"/>
      <c r="H1180" s="27"/>
      <c r="I1180" s="27"/>
      <c r="J1180" s="27"/>
      <c r="K1180" s="27"/>
      <c r="L1180" s="27"/>
    </row>
    <row r="1181" ht="15.6" spans="1:12">
      <c r="A1181" s="29" t="s">
        <v>472</v>
      </c>
      <c r="B1181" s="29" t="s">
        <v>22</v>
      </c>
      <c r="C1181" s="29" t="s">
        <v>1383</v>
      </c>
      <c r="D1181" s="27" t="s">
        <v>12378</v>
      </c>
      <c r="E1181" s="27" t="s">
        <v>12379</v>
      </c>
      <c r="F1181" s="27"/>
      <c r="G1181" s="27"/>
      <c r="H1181" s="27"/>
      <c r="I1181" s="27"/>
      <c r="J1181" s="27"/>
      <c r="K1181" s="27"/>
      <c r="L1181" s="27"/>
    </row>
    <row r="1182" ht="15.6" spans="1:12">
      <c r="A1182" s="29" t="s">
        <v>431</v>
      </c>
      <c r="B1182" s="29" t="s">
        <v>4</v>
      </c>
      <c r="C1182" s="29" t="s">
        <v>1384</v>
      </c>
      <c r="D1182" s="27" t="s">
        <v>12380</v>
      </c>
      <c r="E1182" s="27" t="s">
        <v>12381</v>
      </c>
      <c r="F1182" s="27"/>
      <c r="G1182" s="27"/>
      <c r="H1182" s="27"/>
      <c r="I1182" s="27"/>
      <c r="J1182" s="27"/>
      <c r="K1182" s="27"/>
      <c r="L1182" s="27"/>
    </row>
    <row r="1183" ht="15.6" spans="1:12">
      <c r="A1183" s="29" t="s">
        <v>1385</v>
      </c>
      <c r="B1183" s="29" t="s">
        <v>4</v>
      </c>
      <c r="C1183" s="29" t="s">
        <v>1386</v>
      </c>
      <c r="D1183" s="27" t="s">
        <v>12382</v>
      </c>
      <c r="E1183" s="27" t="s">
        <v>12383</v>
      </c>
      <c r="F1183" s="27"/>
      <c r="G1183" s="27"/>
      <c r="H1183" s="27"/>
      <c r="I1183" s="27"/>
      <c r="J1183" s="27"/>
      <c r="K1183" s="27"/>
      <c r="L1183" s="27"/>
    </row>
    <row r="1184" ht="15.6" spans="1:12">
      <c r="A1184" s="29" t="s">
        <v>433</v>
      </c>
      <c r="B1184" s="29" t="s">
        <v>4</v>
      </c>
      <c r="C1184" s="29" t="s">
        <v>1387</v>
      </c>
      <c r="D1184" s="27" t="s">
        <v>12384</v>
      </c>
      <c r="E1184" s="27" t="s">
        <v>12385</v>
      </c>
      <c r="F1184" s="27"/>
      <c r="G1184" s="27"/>
      <c r="H1184" s="27"/>
      <c r="I1184" s="27"/>
      <c r="J1184" s="27"/>
      <c r="K1184" s="27"/>
      <c r="L1184" s="27"/>
    </row>
    <row r="1185" ht="15.6" spans="1:12">
      <c r="A1185" s="29" t="s">
        <v>433</v>
      </c>
      <c r="B1185" s="29" t="s">
        <v>4</v>
      </c>
      <c r="C1185" s="29" t="s">
        <v>1388</v>
      </c>
      <c r="D1185" s="27" t="s">
        <v>12386</v>
      </c>
      <c r="E1185" s="27" t="s">
        <v>12387</v>
      </c>
      <c r="F1185" s="27"/>
      <c r="G1185" s="27"/>
      <c r="H1185" s="27"/>
      <c r="I1185" s="27"/>
      <c r="J1185" s="27"/>
      <c r="K1185" s="27"/>
      <c r="L1185" s="27"/>
    </row>
    <row r="1186" ht="15.6" spans="1:12">
      <c r="A1186" s="29" t="s">
        <v>437</v>
      </c>
      <c r="B1186" s="29" t="s">
        <v>4</v>
      </c>
      <c r="C1186" s="29" t="s">
        <v>1389</v>
      </c>
      <c r="D1186" s="27" t="s">
        <v>11602</v>
      </c>
      <c r="E1186" s="27" t="s">
        <v>12388</v>
      </c>
      <c r="F1186" s="27"/>
      <c r="G1186" s="27"/>
      <c r="H1186" s="27"/>
      <c r="I1186" s="27"/>
      <c r="J1186" s="27"/>
      <c r="K1186" s="27"/>
      <c r="L1186" s="27"/>
    </row>
    <row r="1187" ht="15.6" spans="1:12">
      <c r="A1187" s="29" t="s">
        <v>440</v>
      </c>
      <c r="B1187" s="29" t="s">
        <v>4</v>
      </c>
      <c r="C1187" s="29" t="s">
        <v>1390</v>
      </c>
      <c r="D1187" s="27" t="s">
        <v>12389</v>
      </c>
      <c r="E1187" s="27" t="s">
        <v>12390</v>
      </c>
      <c r="F1187" s="27"/>
      <c r="G1187" s="27"/>
      <c r="H1187" s="27"/>
      <c r="I1187" s="27"/>
      <c r="J1187" s="27"/>
      <c r="K1187" s="27"/>
      <c r="L1187" s="27"/>
    </row>
    <row r="1188" ht="15.6" spans="1:12">
      <c r="A1188" s="29" t="s">
        <v>437</v>
      </c>
      <c r="B1188" s="29" t="s">
        <v>4</v>
      </c>
      <c r="C1188" s="29" t="s">
        <v>1391</v>
      </c>
      <c r="D1188" s="27" t="s">
        <v>12391</v>
      </c>
      <c r="E1188" s="27" t="s">
        <v>12392</v>
      </c>
      <c r="F1188" s="27"/>
      <c r="G1188" s="27"/>
      <c r="H1188" s="27"/>
      <c r="I1188" s="27"/>
      <c r="J1188" s="27"/>
      <c r="K1188" s="27"/>
      <c r="L1188" s="27"/>
    </row>
    <row r="1189" ht="15.6" spans="1:12">
      <c r="A1189" s="29" t="s">
        <v>444</v>
      </c>
      <c r="B1189" s="29" t="s">
        <v>4</v>
      </c>
      <c r="C1189" s="29" t="s">
        <v>1392</v>
      </c>
      <c r="D1189" s="27" t="s">
        <v>12393</v>
      </c>
      <c r="E1189" s="27" t="s">
        <v>12394</v>
      </c>
      <c r="F1189" s="27"/>
      <c r="G1189" s="27"/>
      <c r="H1189" s="27"/>
      <c r="I1189" s="27"/>
      <c r="J1189" s="27"/>
      <c r="K1189" s="27"/>
      <c r="L1189" s="27"/>
    </row>
    <row r="1190" ht="15.6" spans="1:12">
      <c r="A1190" s="29" t="s">
        <v>444</v>
      </c>
      <c r="B1190" s="29" t="s">
        <v>4</v>
      </c>
      <c r="C1190" s="29" t="s">
        <v>1393</v>
      </c>
      <c r="D1190" s="27" t="s">
        <v>12395</v>
      </c>
      <c r="E1190" s="27" t="s">
        <v>12396</v>
      </c>
      <c r="F1190" s="27"/>
      <c r="G1190" s="27"/>
      <c r="H1190" s="27"/>
      <c r="I1190" s="27"/>
      <c r="J1190" s="27"/>
      <c r="K1190" s="27"/>
      <c r="L1190" s="27"/>
    </row>
    <row r="1191" ht="15.6" spans="1:12">
      <c r="A1191" s="29" t="s">
        <v>448</v>
      </c>
      <c r="B1191" s="29" t="s">
        <v>132</v>
      </c>
      <c r="C1191" s="29" t="s">
        <v>1394</v>
      </c>
      <c r="D1191" s="27" t="s">
        <v>12397</v>
      </c>
      <c r="E1191" s="27" t="s">
        <v>12398</v>
      </c>
      <c r="F1191" s="27"/>
      <c r="G1191" s="27"/>
      <c r="H1191" s="27"/>
      <c r="I1191" s="27"/>
      <c r="J1191" s="27"/>
      <c r="K1191" s="27"/>
      <c r="L1191" s="27"/>
    </row>
    <row r="1192" ht="15.6" spans="1:12">
      <c r="A1192" s="29" t="s">
        <v>446</v>
      </c>
      <c r="B1192" s="29" t="s">
        <v>132</v>
      </c>
      <c r="C1192" s="29" t="s">
        <v>1395</v>
      </c>
      <c r="D1192" s="27" t="s">
        <v>12399</v>
      </c>
      <c r="E1192" s="27" t="s">
        <v>12400</v>
      </c>
      <c r="F1192" s="27"/>
      <c r="G1192" s="27"/>
      <c r="H1192" s="27"/>
      <c r="I1192" s="27"/>
      <c r="J1192" s="27"/>
      <c r="K1192" s="27"/>
      <c r="L1192" s="27"/>
    </row>
    <row r="1193" ht="15.6" spans="1:12">
      <c r="A1193" s="29" t="s">
        <v>451</v>
      </c>
      <c r="B1193" s="29" t="s">
        <v>4</v>
      </c>
      <c r="C1193" s="29" t="s">
        <v>1396</v>
      </c>
      <c r="D1193" s="27" t="s">
        <v>11600</v>
      </c>
      <c r="E1193" s="27" t="s">
        <v>12401</v>
      </c>
      <c r="F1193" s="27"/>
      <c r="G1193" s="27"/>
      <c r="H1193" s="27"/>
      <c r="I1193" s="27"/>
      <c r="J1193" s="27"/>
      <c r="K1193" s="27"/>
      <c r="L1193" s="27"/>
    </row>
    <row r="1194" ht="15.6" spans="1:12">
      <c r="A1194" s="29" t="s">
        <v>451</v>
      </c>
      <c r="B1194" s="29" t="s">
        <v>4</v>
      </c>
      <c r="C1194" s="29" t="s">
        <v>1397</v>
      </c>
      <c r="D1194" s="27" t="s">
        <v>11256</v>
      </c>
      <c r="E1194" s="27" t="s">
        <v>12402</v>
      </c>
      <c r="F1194" s="27"/>
      <c r="G1194" s="27"/>
      <c r="H1194" s="27"/>
      <c r="I1194" s="27"/>
      <c r="J1194" s="27"/>
      <c r="K1194" s="27"/>
      <c r="L1194" s="27"/>
    </row>
    <row r="1195" ht="15.6" spans="1:12">
      <c r="A1195" s="29" t="s">
        <v>454</v>
      </c>
      <c r="B1195" s="29" t="s">
        <v>132</v>
      </c>
      <c r="C1195" s="29" t="s">
        <v>1398</v>
      </c>
      <c r="D1195" s="27" t="s">
        <v>12403</v>
      </c>
      <c r="E1195" s="27" t="s">
        <v>12404</v>
      </c>
      <c r="F1195" s="27"/>
      <c r="G1195" s="27"/>
      <c r="H1195" s="27"/>
      <c r="I1195" s="27"/>
      <c r="J1195" s="27"/>
      <c r="K1195" s="27"/>
      <c r="L1195" s="27"/>
    </row>
    <row r="1196" ht="15.6" spans="1:12">
      <c r="A1196" s="29" t="s">
        <v>410</v>
      </c>
      <c r="B1196" s="29" t="s">
        <v>132</v>
      </c>
      <c r="C1196" s="29" t="s">
        <v>1399</v>
      </c>
      <c r="D1196" s="27" t="s">
        <v>11993</v>
      </c>
      <c r="E1196" s="27" t="s">
        <v>12405</v>
      </c>
      <c r="F1196" s="27"/>
      <c r="G1196" s="27"/>
      <c r="H1196" s="27"/>
      <c r="I1196" s="27"/>
      <c r="J1196" s="27"/>
      <c r="K1196" s="27"/>
      <c r="L1196" s="27"/>
    </row>
    <row r="1197" ht="15.6" spans="1:12">
      <c r="A1197" s="29" t="s">
        <v>418</v>
      </c>
      <c r="B1197" s="29" t="s">
        <v>132</v>
      </c>
      <c r="C1197" s="29" t="s">
        <v>1400</v>
      </c>
      <c r="D1197" s="27" t="s">
        <v>12406</v>
      </c>
      <c r="E1197" s="27" t="s">
        <v>12407</v>
      </c>
      <c r="F1197" s="27"/>
      <c r="G1197" s="27"/>
      <c r="H1197" s="27"/>
      <c r="I1197" s="27"/>
      <c r="J1197" s="27"/>
      <c r="K1197" s="27"/>
      <c r="L1197" s="27"/>
    </row>
    <row r="1198" ht="15.6" spans="1:12">
      <c r="A1198" s="29" t="s">
        <v>418</v>
      </c>
      <c r="B1198" s="29" t="s">
        <v>132</v>
      </c>
      <c r="C1198" s="29" t="s">
        <v>1401</v>
      </c>
      <c r="D1198" s="27" t="s">
        <v>12408</v>
      </c>
      <c r="E1198" s="27" t="s">
        <v>12409</v>
      </c>
      <c r="F1198" s="27"/>
      <c r="G1198" s="27"/>
      <c r="H1198" s="27"/>
      <c r="I1198" s="27"/>
      <c r="J1198" s="27"/>
      <c r="K1198" s="27"/>
      <c r="L1198" s="27"/>
    </row>
    <row r="1199" ht="15.6" spans="1:12">
      <c r="A1199" s="29" t="s">
        <v>418</v>
      </c>
      <c r="B1199" s="29" t="s">
        <v>132</v>
      </c>
      <c r="C1199" s="29" t="s">
        <v>1402</v>
      </c>
      <c r="D1199" s="27" t="s">
        <v>12410</v>
      </c>
      <c r="E1199" s="27" t="s">
        <v>12411</v>
      </c>
      <c r="F1199" s="27"/>
      <c r="G1199" s="27"/>
      <c r="H1199" s="27"/>
      <c r="I1199" s="27"/>
      <c r="J1199" s="27"/>
      <c r="K1199" s="27"/>
      <c r="L1199" s="27"/>
    </row>
    <row r="1200" ht="15.6" spans="1:12">
      <c r="A1200" s="29" t="s">
        <v>410</v>
      </c>
      <c r="B1200" s="29" t="s">
        <v>132</v>
      </c>
      <c r="C1200" s="29" t="s">
        <v>1403</v>
      </c>
      <c r="D1200" s="27" t="s">
        <v>12412</v>
      </c>
      <c r="E1200" s="27" t="s">
        <v>12413</v>
      </c>
      <c r="F1200" s="27"/>
      <c r="G1200" s="27"/>
      <c r="H1200" s="27"/>
      <c r="I1200" s="27"/>
      <c r="J1200" s="27"/>
      <c r="K1200" s="27"/>
      <c r="L1200" s="27"/>
    </row>
    <row r="1201" ht="15.6" spans="1:12">
      <c r="A1201" s="29" t="s">
        <v>410</v>
      </c>
      <c r="B1201" s="29" t="s">
        <v>132</v>
      </c>
      <c r="C1201" s="29" t="s">
        <v>1404</v>
      </c>
      <c r="D1201" s="27" t="s">
        <v>12414</v>
      </c>
      <c r="E1201" s="27" t="s">
        <v>12415</v>
      </c>
      <c r="F1201" s="27"/>
      <c r="G1201" s="27"/>
      <c r="H1201" s="27"/>
      <c r="I1201" s="27"/>
      <c r="J1201" s="27"/>
      <c r="K1201" s="27"/>
      <c r="L1201" s="27"/>
    </row>
    <row r="1202" ht="15.6" spans="1:12">
      <c r="A1202" s="29" t="s">
        <v>462</v>
      </c>
      <c r="B1202" s="29" t="s">
        <v>132</v>
      </c>
      <c r="C1202" s="29" t="s">
        <v>1405</v>
      </c>
      <c r="D1202" s="27" t="s">
        <v>12416</v>
      </c>
      <c r="E1202" s="27" t="s">
        <v>12417</v>
      </c>
      <c r="F1202" s="27"/>
      <c r="G1202" s="27"/>
      <c r="H1202" s="27"/>
      <c r="I1202" s="27"/>
      <c r="J1202" s="27"/>
      <c r="K1202" s="27"/>
      <c r="L1202" s="27"/>
    </row>
    <row r="1203" ht="15.6" spans="1:12">
      <c r="A1203" s="29" t="s">
        <v>448</v>
      </c>
      <c r="B1203" s="29" t="s">
        <v>132</v>
      </c>
      <c r="C1203" s="29" t="s">
        <v>1406</v>
      </c>
      <c r="D1203" s="27" t="s">
        <v>12418</v>
      </c>
      <c r="E1203" s="27" t="s">
        <v>12419</v>
      </c>
      <c r="F1203" s="27"/>
      <c r="G1203" s="27"/>
      <c r="H1203" s="27"/>
      <c r="I1203" s="27"/>
      <c r="J1203" s="27"/>
      <c r="K1203" s="27"/>
      <c r="L1203" s="27"/>
    </row>
    <row r="1204" ht="15.6" spans="1:12">
      <c r="A1204" s="29" t="s">
        <v>418</v>
      </c>
      <c r="B1204" s="29" t="s">
        <v>132</v>
      </c>
      <c r="C1204" s="29" t="s">
        <v>1407</v>
      </c>
      <c r="D1204" s="27" t="s">
        <v>12420</v>
      </c>
      <c r="E1204" s="27" t="s">
        <v>12421</v>
      </c>
      <c r="F1204" s="27"/>
      <c r="G1204" s="27"/>
      <c r="H1204" s="27"/>
      <c r="I1204" s="27"/>
      <c r="J1204" s="27"/>
      <c r="K1204" s="27"/>
      <c r="L1204" s="27"/>
    </row>
    <row r="1205" ht="15.6" spans="1:12">
      <c r="A1205" s="29" t="s">
        <v>131</v>
      </c>
      <c r="B1205" s="29" t="s">
        <v>131</v>
      </c>
      <c r="C1205" s="29" t="s">
        <v>1408</v>
      </c>
      <c r="D1205" s="27" t="s">
        <v>12422</v>
      </c>
      <c r="E1205" s="27" t="s">
        <v>12423</v>
      </c>
      <c r="F1205" s="27"/>
      <c r="G1205" s="27"/>
      <c r="H1205" s="27"/>
      <c r="I1205" s="27"/>
      <c r="J1205" s="27"/>
      <c r="K1205" s="27"/>
      <c r="L1205" s="27"/>
    </row>
    <row r="1206" ht="15.6" spans="1:12">
      <c r="A1206" s="29" t="s">
        <v>131</v>
      </c>
      <c r="B1206" s="29" t="s">
        <v>131</v>
      </c>
      <c r="C1206" s="29" t="s">
        <v>1409</v>
      </c>
      <c r="D1206" s="27" t="s">
        <v>12424</v>
      </c>
      <c r="E1206" s="27" t="s">
        <v>12425</v>
      </c>
      <c r="F1206" s="27"/>
      <c r="G1206" s="27"/>
      <c r="H1206" s="27"/>
      <c r="I1206" s="27"/>
      <c r="J1206" s="27"/>
      <c r="K1206" s="27"/>
      <c r="L1206" s="27"/>
    </row>
    <row r="1207" ht="15.6" spans="1:12">
      <c r="A1207" s="29" t="s">
        <v>131</v>
      </c>
      <c r="B1207" s="29" t="s">
        <v>131</v>
      </c>
      <c r="C1207" s="29" t="s">
        <v>1410</v>
      </c>
      <c r="D1207" s="27" t="s">
        <v>12426</v>
      </c>
      <c r="E1207" s="27" t="s">
        <v>12427</v>
      </c>
      <c r="F1207" s="27"/>
      <c r="G1207" s="27"/>
      <c r="H1207" s="27"/>
      <c r="I1207" s="27"/>
      <c r="J1207" s="27"/>
      <c r="K1207" s="27"/>
      <c r="L1207" s="27"/>
    </row>
    <row r="1208" ht="15.6" spans="1:12">
      <c r="A1208" s="29" t="s">
        <v>131</v>
      </c>
      <c r="B1208" s="29" t="s">
        <v>131</v>
      </c>
      <c r="C1208" s="29" t="s">
        <v>1411</v>
      </c>
      <c r="D1208" s="27" t="s">
        <v>12428</v>
      </c>
      <c r="E1208" s="27" t="s">
        <v>12429</v>
      </c>
      <c r="F1208" s="27"/>
      <c r="G1208" s="27"/>
      <c r="H1208" s="27"/>
      <c r="I1208" s="27"/>
      <c r="J1208" s="27"/>
      <c r="K1208" s="27"/>
      <c r="L1208" s="27"/>
    </row>
    <row r="1209" ht="15.6" spans="1:12">
      <c r="A1209" s="29" t="s">
        <v>131</v>
      </c>
      <c r="B1209" s="29" t="s">
        <v>131</v>
      </c>
      <c r="C1209" s="29" t="s">
        <v>1412</v>
      </c>
      <c r="D1209" s="27" t="s">
        <v>12430</v>
      </c>
      <c r="E1209" s="27" t="s">
        <v>12431</v>
      </c>
      <c r="F1209" s="27"/>
      <c r="G1209" s="27"/>
      <c r="H1209" s="27"/>
      <c r="I1209" s="27"/>
      <c r="J1209" s="27"/>
      <c r="K1209" s="27"/>
      <c r="L1209" s="27"/>
    </row>
    <row r="1210" ht="15.6" spans="1:12">
      <c r="A1210" s="29" t="s">
        <v>136</v>
      </c>
      <c r="B1210" s="29" t="s">
        <v>132</v>
      </c>
      <c r="C1210" s="29" t="s">
        <v>1413</v>
      </c>
      <c r="D1210" s="27" t="s">
        <v>12432</v>
      </c>
      <c r="E1210" s="27" t="s">
        <v>12433</v>
      </c>
      <c r="F1210" s="27"/>
      <c r="G1210" s="27"/>
      <c r="H1210" s="27"/>
      <c r="I1210" s="27"/>
      <c r="J1210" s="27"/>
      <c r="K1210" s="27"/>
      <c r="L1210" s="27"/>
    </row>
    <row r="1211" ht="15.6" spans="1:12">
      <c r="A1211" s="29" t="s">
        <v>136</v>
      </c>
      <c r="B1211" s="29" t="s">
        <v>132</v>
      </c>
      <c r="C1211" s="29" t="s">
        <v>1414</v>
      </c>
      <c r="D1211" s="27" t="s">
        <v>12434</v>
      </c>
      <c r="E1211" s="27" t="s">
        <v>12435</v>
      </c>
      <c r="F1211" s="27"/>
      <c r="G1211" s="27"/>
      <c r="H1211" s="27"/>
      <c r="I1211" s="27"/>
      <c r="J1211" s="27"/>
      <c r="K1211" s="27"/>
      <c r="L1211" s="27"/>
    </row>
    <row r="1212" ht="15.6" spans="1:12">
      <c r="A1212" s="29" t="s">
        <v>136</v>
      </c>
      <c r="B1212" s="29" t="s">
        <v>132</v>
      </c>
      <c r="C1212" s="29" t="s">
        <v>1415</v>
      </c>
      <c r="D1212" s="27" t="s">
        <v>12436</v>
      </c>
      <c r="E1212" s="27" t="s">
        <v>12437</v>
      </c>
      <c r="F1212" s="27"/>
      <c r="G1212" s="27"/>
      <c r="H1212" s="27"/>
      <c r="I1212" s="27"/>
      <c r="J1212" s="27"/>
      <c r="K1212" s="27"/>
      <c r="L1212" s="27"/>
    </row>
    <row r="1213" ht="15.6" spans="1:12">
      <c r="A1213" s="29" t="s">
        <v>472</v>
      </c>
      <c r="B1213" s="29" t="s">
        <v>22</v>
      </c>
      <c r="C1213" s="29" t="s">
        <v>1416</v>
      </c>
      <c r="D1213" s="27" t="s">
        <v>12438</v>
      </c>
      <c r="E1213" s="27" t="s">
        <v>12439</v>
      </c>
      <c r="F1213" s="27"/>
      <c r="G1213" s="27"/>
      <c r="H1213" s="27"/>
      <c r="I1213" s="27"/>
      <c r="J1213" s="27"/>
      <c r="K1213" s="27"/>
      <c r="L1213" s="27"/>
    </row>
    <row r="1214" ht="15.6" spans="1:12">
      <c r="A1214" s="29" t="s">
        <v>472</v>
      </c>
      <c r="B1214" s="29" t="s">
        <v>22</v>
      </c>
      <c r="C1214" s="29" t="s">
        <v>1417</v>
      </c>
      <c r="D1214" s="27" t="s">
        <v>12440</v>
      </c>
      <c r="E1214" s="27" t="s">
        <v>12441</v>
      </c>
      <c r="F1214" s="27"/>
      <c r="G1214" s="27"/>
      <c r="H1214" s="27"/>
      <c r="I1214" s="27"/>
      <c r="J1214" s="27"/>
      <c r="K1214" s="27"/>
      <c r="L1214" s="27"/>
    </row>
    <row r="1215" ht="15.6" spans="1:12">
      <c r="A1215" s="29" t="s">
        <v>472</v>
      </c>
      <c r="B1215" s="29" t="s">
        <v>22</v>
      </c>
      <c r="C1215" s="29" t="s">
        <v>1418</v>
      </c>
      <c r="D1215" s="27" t="s">
        <v>12442</v>
      </c>
      <c r="E1215" s="27" t="s">
        <v>12443</v>
      </c>
      <c r="F1215" s="27"/>
      <c r="G1215" s="27"/>
      <c r="H1215" s="27"/>
      <c r="I1215" s="27"/>
      <c r="J1215" s="27"/>
      <c r="K1215" s="27"/>
      <c r="L1215" s="27"/>
    </row>
    <row r="1216" ht="15.6" spans="1:12">
      <c r="A1216" s="29" t="s">
        <v>324</v>
      </c>
      <c r="B1216" s="29" t="s">
        <v>101</v>
      </c>
      <c r="C1216" s="29" t="s">
        <v>1419</v>
      </c>
      <c r="D1216" s="27" t="s">
        <v>12444</v>
      </c>
      <c r="E1216" s="27" t="s">
        <v>12445</v>
      </c>
      <c r="F1216" s="27"/>
      <c r="G1216" s="27"/>
      <c r="H1216" s="27"/>
      <c r="I1216" s="27"/>
      <c r="J1216" s="27"/>
      <c r="K1216" s="27"/>
      <c r="L1216" s="27"/>
    </row>
    <row r="1217" ht="15.6" spans="1:12">
      <c r="A1217" s="29" t="s">
        <v>324</v>
      </c>
      <c r="B1217" s="29" t="s">
        <v>101</v>
      </c>
      <c r="C1217" s="29" t="s">
        <v>1420</v>
      </c>
      <c r="D1217" s="27" t="s">
        <v>12446</v>
      </c>
      <c r="E1217" s="27" t="s">
        <v>12447</v>
      </c>
      <c r="F1217" s="27"/>
      <c r="G1217" s="27"/>
      <c r="H1217" s="27"/>
      <c r="I1217" s="27"/>
      <c r="J1217" s="27"/>
      <c r="K1217" s="27"/>
      <c r="L1217" s="27"/>
    </row>
    <row r="1218" ht="15.6" spans="1:12">
      <c r="A1218" s="29" t="s">
        <v>324</v>
      </c>
      <c r="B1218" s="29" t="s">
        <v>101</v>
      </c>
      <c r="C1218" s="29" t="s">
        <v>1421</v>
      </c>
      <c r="D1218" s="27" t="s">
        <v>12448</v>
      </c>
      <c r="E1218" s="27" t="s">
        <v>12449</v>
      </c>
      <c r="F1218" s="27"/>
      <c r="G1218" s="27"/>
      <c r="H1218" s="27"/>
      <c r="I1218" s="27"/>
      <c r="J1218" s="27"/>
      <c r="K1218" s="27"/>
      <c r="L1218" s="27"/>
    </row>
    <row r="1219" ht="15.6" spans="1:12">
      <c r="A1219" s="29" t="s">
        <v>324</v>
      </c>
      <c r="B1219" s="29" t="s">
        <v>101</v>
      </c>
      <c r="C1219" s="29" t="s">
        <v>1422</v>
      </c>
      <c r="D1219" s="27" t="s">
        <v>12450</v>
      </c>
      <c r="E1219" s="27" t="s">
        <v>12451</v>
      </c>
      <c r="F1219" s="27"/>
      <c r="G1219" s="27"/>
      <c r="H1219" s="27"/>
      <c r="I1219" s="27"/>
      <c r="J1219" s="27"/>
      <c r="K1219" s="27"/>
      <c r="L1219" s="27"/>
    </row>
    <row r="1220" ht="15.6" spans="1:12">
      <c r="A1220" s="29" t="s">
        <v>131</v>
      </c>
      <c r="B1220" s="29" t="s">
        <v>132</v>
      </c>
      <c r="C1220" s="29" t="s">
        <v>1423</v>
      </c>
      <c r="D1220" s="27" t="s">
        <v>12452</v>
      </c>
      <c r="E1220" s="27" t="s">
        <v>12453</v>
      </c>
      <c r="F1220" s="27"/>
      <c r="G1220" s="27"/>
      <c r="H1220" s="27"/>
      <c r="I1220" s="27"/>
      <c r="J1220" s="27"/>
      <c r="K1220" s="27"/>
      <c r="L1220" s="27"/>
    </row>
    <row r="1221" ht="15.6" spans="1:12">
      <c r="A1221" s="29" t="s">
        <v>131</v>
      </c>
      <c r="B1221" s="29" t="s">
        <v>132</v>
      </c>
      <c r="C1221" s="29" t="s">
        <v>1424</v>
      </c>
      <c r="D1221" s="27" t="s">
        <v>12454</v>
      </c>
      <c r="E1221" s="27" t="s">
        <v>12455</v>
      </c>
      <c r="F1221" s="27"/>
      <c r="G1221" s="27"/>
      <c r="H1221" s="27"/>
      <c r="I1221" s="27"/>
      <c r="J1221" s="27"/>
      <c r="K1221" s="27"/>
      <c r="L1221" s="27"/>
    </row>
    <row r="1222" ht="15.6" spans="1:12">
      <c r="A1222" s="29" t="s">
        <v>131</v>
      </c>
      <c r="B1222" s="29" t="s">
        <v>132</v>
      </c>
      <c r="C1222" s="29" t="s">
        <v>1425</v>
      </c>
      <c r="D1222" s="27" t="s">
        <v>12456</v>
      </c>
      <c r="E1222" s="27" t="s">
        <v>12457</v>
      </c>
      <c r="F1222" s="27"/>
      <c r="G1222" s="27"/>
      <c r="H1222" s="27"/>
      <c r="I1222" s="27"/>
      <c r="J1222" s="27"/>
      <c r="K1222" s="27"/>
      <c r="L1222" s="27"/>
    </row>
    <row r="1223" ht="15.6" spans="1:12">
      <c r="A1223" s="29" t="s">
        <v>131</v>
      </c>
      <c r="B1223" s="29" t="s">
        <v>132</v>
      </c>
      <c r="C1223" s="29" t="s">
        <v>1426</v>
      </c>
      <c r="D1223" s="27" t="s">
        <v>12458</v>
      </c>
      <c r="E1223" s="27" t="s">
        <v>12459</v>
      </c>
      <c r="F1223" s="27"/>
      <c r="G1223" s="27"/>
      <c r="H1223" s="27"/>
      <c r="I1223" s="27"/>
      <c r="J1223" s="27"/>
      <c r="K1223" s="27"/>
      <c r="L1223" s="27"/>
    </row>
    <row r="1224" ht="15.6" spans="1:12">
      <c r="A1224" s="29" t="s">
        <v>131</v>
      </c>
      <c r="B1224" s="29" t="s">
        <v>132</v>
      </c>
      <c r="C1224" s="29" t="s">
        <v>1427</v>
      </c>
      <c r="D1224" s="27" t="s">
        <v>12460</v>
      </c>
      <c r="E1224" s="27" t="s">
        <v>12461</v>
      </c>
      <c r="F1224" s="27"/>
      <c r="G1224" s="27"/>
      <c r="H1224" s="27"/>
      <c r="I1224" s="27"/>
      <c r="J1224" s="27"/>
      <c r="K1224" s="27"/>
      <c r="L1224" s="27"/>
    </row>
    <row r="1225" ht="15.6" spans="1:12">
      <c r="A1225" s="29" t="s">
        <v>131</v>
      </c>
      <c r="B1225" s="29" t="s">
        <v>132</v>
      </c>
      <c r="C1225" s="29" t="s">
        <v>1428</v>
      </c>
      <c r="D1225" s="27" t="s">
        <v>12462</v>
      </c>
      <c r="E1225" s="27" t="s">
        <v>12463</v>
      </c>
      <c r="F1225" s="27"/>
      <c r="G1225" s="27"/>
      <c r="H1225" s="27"/>
      <c r="I1225" s="27"/>
      <c r="J1225" s="27"/>
      <c r="K1225" s="27"/>
      <c r="L1225" s="27"/>
    </row>
    <row r="1226" ht="15.6" spans="1:12">
      <c r="A1226" s="29" t="s">
        <v>486</v>
      </c>
      <c r="B1226" s="29" t="s">
        <v>132</v>
      </c>
      <c r="C1226" s="29" t="s">
        <v>1429</v>
      </c>
      <c r="D1226" s="27" t="s">
        <v>12464</v>
      </c>
      <c r="E1226" s="27" t="s">
        <v>12465</v>
      </c>
      <c r="F1226" s="27"/>
      <c r="G1226" s="27"/>
      <c r="H1226" s="27"/>
      <c r="I1226" s="27"/>
      <c r="J1226" s="27"/>
      <c r="K1226" s="27"/>
      <c r="L1226" s="27"/>
    </row>
    <row r="1227" ht="15.6" spans="1:12">
      <c r="A1227" s="29" t="s">
        <v>446</v>
      </c>
      <c r="B1227" s="29" t="s">
        <v>132</v>
      </c>
      <c r="C1227" s="29" t="s">
        <v>1430</v>
      </c>
      <c r="D1227" s="27" t="s">
        <v>12466</v>
      </c>
      <c r="E1227" s="27" t="s">
        <v>12467</v>
      </c>
      <c r="F1227" s="27"/>
      <c r="G1227" s="27"/>
      <c r="H1227" s="27"/>
      <c r="I1227" s="27"/>
      <c r="J1227" s="27"/>
      <c r="K1227" s="27"/>
      <c r="L1227" s="27"/>
    </row>
    <row r="1228" ht="15.6" spans="1:12">
      <c r="A1228" s="29" t="s">
        <v>493</v>
      </c>
      <c r="B1228" s="29" t="s">
        <v>22</v>
      </c>
      <c r="C1228" s="29" t="s">
        <v>1431</v>
      </c>
      <c r="D1228" s="27" t="s">
        <v>12468</v>
      </c>
      <c r="E1228" s="27" t="s">
        <v>12469</v>
      </c>
      <c r="F1228" s="27"/>
      <c r="G1228" s="27"/>
      <c r="H1228" s="27"/>
      <c r="I1228" s="27"/>
      <c r="J1228" s="27"/>
      <c r="K1228" s="27"/>
      <c r="L1228" s="27"/>
    </row>
    <row r="1229" ht="15.6" spans="1:12">
      <c r="A1229" s="29" t="s">
        <v>427</v>
      </c>
      <c r="B1229" s="29" t="s">
        <v>131</v>
      </c>
      <c r="C1229" s="29" t="s">
        <v>1432</v>
      </c>
      <c r="D1229" s="27" t="s">
        <v>12470</v>
      </c>
      <c r="E1229" s="27" t="s">
        <v>12471</v>
      </c>
      <c r="F1229" s="27"/>
      <c r="G1229" s="27"/>
      <c r="H1229" s="27"/>
      <c r="I1229" s="27"/>
      <c r="J1229" s="27"/>
      <c r="K1229" s="27"/>
      <c r="L1229" s="27"/>
    </row>
    <row r="1230" ht="15.6" spans="1:12">
      <c r="A1230" s="29" t="s">
        <v>342</v>
      </c>
      <c r="B1230" s="29" t="s">
        <v>39</v>
      </c>
      <c r="C1230" s="29" t="s">
        <v>1433</v>
      </c>
      <c r="D1230" s="27" t="s">
        <v>12472</v>
      </c>
      <c r="E1230" s="27" t="s">
        <v>12473</v>
      </c>
      <c r="F1230" s="27"/>
      <c r="G1230" s="27"/>
      <c r="H1230" s="27"/>
      <c r="I1230" s="27"/>
      <c r="J1230" s="27"/>
      <c r="K1230" s="27"/>
      <c r="L1230" s="27"/>
    </row>
    <row r="1231" ht="15.6" spans="1:12">
      <c r="A1231" s="29" t="s">
        <v>497</v>
      </c>
      <c r="B1231" s="29" t="s">
        <v>101</v>
      </c>
      <c r="C1231" s="29" t="s">
        <v>1434</v>
      </c>
      <c r="D1231" s="27" t="s">
        <v>12474</v>
      </c>
      <c r="E1231" s="27" t="s">
        <v>12475</v>
      </c>
      <c r="F1231" s="27"/>
      <c r="G1231" s="27"/>
      <c r="H1231" s="27"/>
      <c r="I1231" s="27"/>
      <c r="J1231" s="27"/>
      <c r="K1231" s="27"/>
      <c r="L1231" s="27"/>
    </row>
    <row r="1232" ht="15.6" spans="1:12">
      <c r="A1232" s="29" t="s">
        <v>497</v>
      </c>
      <c r="B1232" s="29" t="s">
        <v>101</v>
      </c>
      <c r="C1232" s="29" t="s">
        <v>1435</v>
      </c>
      <c r="D1232" s="27" t="s">
        <v>12476</v>
      </c>
      <c r="E1232" s="27" t="s">
        <v>12477</v>
      </c>
      <c r="F1232" s="27"/>
      <c r="G1232" s="27"/>
      <c r="H1232" s="27"/>
      <c r="I1232" s="27"/>
      <c r="J1232" s="27"/>
      <c r="K1232" s="27"/>
      <c r="L1232" s="27"/>
    </row>
    <row r="1233" ht="15.6" spans="1:12">
      <c r="A1233" s="29" t="s">
        <v>324</v>
      </c>
      <c r="B1233" s="29" t="s">
        <v>101</v>
      </c>
      <c r="C1233" s="29" t="s">
        <v>1436</v>
      </c>
      <c r="D1233" s="27" t="s">
        <v>12478</v>
      </c>
      <c r="E1233" s="27" t="s">
        <v>12479</v>
      </c>
      <c r="F1233" s="27"/>
      <c r="G1233" s="27"/>
      <c r="H1233" s="27"/>
      <c r="I1233" s="27"/>
      <c r="J1233" s="27"/>
      <c r="K1233" s="27"/>
      <c r="L1233" s="27"/>
    </row>
    <row r="1234" ht="15.6" spans="1:12">
      <c r="A1234" s="29" t="s">
        <v>342</v>
      </c>
      <c r="B1234" s="29" t="s">
        <v>39</v>
      </c>
      <c r="C1234" s="29" t="s">
        <v>1437</v>
      </c>
      <c r="D1234" s="27" t="s">
        <v>10813</v>
      </c>
      <c r="E1234" s="27" t="s">
        <v>10814</v>
      </c>
      <c r="F1234" s="27"/>
      <c r="G1234" s="27"/>
      <c r="H1234" s="27"/>
      <c r="I1234" s="27"/>
      <c r="J1234" s="27"/>
      <c r="K1234" s="27"/>
      <c r="L1234" s="27"/>
    </row>
    <row r="1235" ht="15.6" spans="1:12">
      <c r="A1235" s="29" t="s">
        <v>342</v>
      </c>
      <c r="B1235" s="29" t="s">
        <v>39</v>
      </c>
      <c r="C1235" s="29" t="s">
        <v>1438</v>
      </c>
      <c r="D1235" s="27" t="s">
        <v>12480</v>
      </c>
      <c r="E1235" s="27" t="s">
        <v>12481</v>
      </c>
      <c r="F1235" s="27"/>
      <c r="G1235" s="27"/>
      <c r="H1235" s="27"/>
      <c r="I1235" s="27"/>
      <c r="J1235" s="27"/>
      <c r="K1235" s="27"/>
      <c r="L1235" s="27"/>
    </row>
    <row r="1236" ht="15.6" spans="1:12">
      <c r="A1236" s="29" t="s">
        <v>46</v>
      </c>
      <c r="B1236" s="29" t="s">
        <v>22</v>
      </c>
      <c r="C1236" s="29" t="s">
        <v>1439</v>
      </c>
      <c r="D1236" s="27" t="s">
        <v>12482</v>
      </c>
      <c r="E1236" s="27" t="s">
        <v>12483</v>
      </c>
      <c r="F1236" s="27"/>
      <c r="G1236" s="27"/>
      <c r="H1236" s="27"/>
      <c r="I1236" s="27"/>
      <c r="J1236" s="27"/>
      <c r="K1236" s="27"/>
      <c r="L1236" s="27"/>
    </row>
    <row r="1237" ht="15.6" spans="1:12">
      <c r="A1237" s="29" t="s">
        <v>1440</v>
      </c>
      <c r="B1237" s="29" t="s">
        <v>1440</v>
      </c>
      <c r="C1237" s="29" t="s">
        <v>1441</v>
      </c>
      <c r="D1237" s="27" t="s">
        <v>11095</v>
      </c>
      <c r="E1237" s="27" t="s">
        <v>12484</v>
      </c>
      <c r="F1237" s="27"/>
      <c r="G1237" s="27"/>
      <c r="H1237" s="27"/>
      <c r="I1237" s="27"/>
      <c r="J1237" s="27"/>
      <c r="K1237" s="27"/>
      <c r="L1237" s="27"/>
    </row>
    <row r="1238" ht="15.6" spans="1:12">
      <c r="A1238" s="29" t="s">
        <v>324</v>
      </c>
      <c r="B1238" s="29" t="s">
        <v>131</v>
      </c>
      <c r="C1238" s="29" t="s">
        <v>1442</v>
      </c>
      <c r="D1238" s="27" t="s">
        <v>12485</v>
      </c>
      <c r="E1238" s="27" t="s">
        <v>12486</v>
      </c>
      <c r="F1238" s="27"/>
      <c r="G1238" s="27"/>
      <c r="H1238" s="27"/>
      <c r="I1238" s="27"/>
      <c r="J1238" s="27"/>
      <c r="K1238" s="27"/>
      <c r="L1238" s="27"/>
    </row>
    <row r="1239" ht="15.6" spans="1:12">
      <c r="A1239" s="29" t="s">
        <v>226</v>
      </c>
      <c r="B1239" s="29" t="s">
        <v>101</v>
      </c>
      <c r="C1239" s="29" t="s">
        <v>1443</v>
      </c>
      <c r="D1239" s="27" t="s">
        <v>12487</v>
      </c>
      <c r="E1239" s="27" t="s">
        <v>12488</v>
      </c>
      <c r="F1239" s="27"/>
      <c r="G1239" s="27"/>
      <c r="H1239" s="27"/>
      <c r="I1239" s="27"/>
      <c r="J1239" s="27"/>
      <c r="K1239" s="27"/>
      <c r="L1239" s="27"/>
    </row>
    <row r="1240" ht="15.6" spans="1:12">
      <c r="A1240" s="29" t="s">
        <v>131</v>
      </c>
      <c r="B1240" s="29" t="s">
        <v>131</v>
      </c>
      <c r="C1240" s="29" t="s">
        <v>1444</v>
      </c>
      <c r="D1240" s="27" t="s">
        <v>12489</v>
      </c>
      <c r="E1240" s="27" t="s">
        <v>12490</v>
      </c>
      <c r="F1240" s="27"/>
      <c r="G1240" s="27"/>
      <c r="H1240" s="27"/>
      <c r="I1240" s="27"/>
      <c r="J1240" s="27"/>
      <c r="K1240" s="27"/>
      <c r="L1240" s="27"/>
    </row>
    <row r="1241" ht="15.6" spans="1:12">
      <c r="A1241" s="29" t="s">
        <v>1445</v>
      </c>
      <c r="B1241" s="29" t="s">
        <v>4</v>
      </c>
      <c r="C1241" s="29" t="s">
        <v>1446</v>
      </c>
      <c r="D1241" s="27" t="s">
        <v>12491</v>
      </c>
      <c r="E1241" s="27" t="s">
        <v>12492</v>
      </c>
      <c r="F1241" s="27"/>
      <c r="G1241" s="27"/>
      <c r="H1241" s="27"/>
      <c r="I1241" s="27"/>
      <c r="J1241" s="27"/>
      <c r="K1241" s="27"/>
      <c r="L1241" s="27"/>
    </row>
    <row r="1242" ht="15.6" spans="1:12">
      <c r="A1242" s="29" t="s">
        <v>1447</v>
      </c>
      <c r="B1242" s="29" t="s">
        <v>4</v>
      </c>
      <c r="C1242" s="29" t="s">
        <v>1448</v>
      </c>
      <c r="D1242" s="27" t="s">
        <v>12493</v>
      </c>
      <c r="E1242" s="27" t="s">
        <v>12494</v>
      </c>
      <c r="F1242" s="27"/>
      <c r="G1242" s="27"/>
      <c r="H1242" s="27"/>
      <c r="I1242" s="27"/>
      <c r="J1242" s="27"/>
      <c r="K1242" s="27"/>
      <c r="L1242" s="27"/>
    </row>
    <row r="1243" ht="15.6" spans="1:12">
      <c r="A1243" s="29" t="s">
        <v>462</v>
      </c>
      <c r="B1243" s="29" t="s">
        <v>132</v>
      </c>
      <c r="C1243" s="29" t="s">
        <v>1449</v>
      </c>
      <c r="D1243" s="27" t="s">
        <v>12495</v>
      </c>
      <c r="E1243" s="27" t="s">
        <v>12496</v>
      </c>
      <c r="F1243" s="27"/>
      <c r="G1243" s="27"/>
      <c r="H1243" s="27"/>
      <c r="I1243" s="27"/>
      <c r="J1243" s="27"/>
      <c r="K1243" s="27"/>
      <c r="L1243" s="27"/>
    </row>
    <row r="1244" ht="15.6" spans="1:12">
      <c r="A1244" s="29" t="s">
        <v>462</v>
      </c>
      <c r="B1244" s="29" t="s">
        <v>132</v>
      </c>
      <c r="C1244" s="29" t="s">
        <v>1450</v>
      </c>
      <c r="D1244" s="27" t="s">
        <v>12497</v>
      </c>
      <c r="E1244" s="27" t="s">
        <v>12498</v>
      </c>
      <c r="F1244" s="27"/>
      <c r="G1244" s="27"/>
      <c r="H1244" s="27"/>
      <c r="I1244" s="27"/>
      <c r="J1244" s="27"/>
      <c r="K1244" s="27"/>
      <c r="L1244" s="27"/>
    </row>
    <row r="1245" ht="15.6" spans="1:12">
      <c r="A1245" s="29" t="s">
        <v>462</v>
      </c>
      <c r="B1245" s="29" t="s">
        <v>132</v>
      </c>
      <c r="C1245" s="29" t="s">
        <v>1451</v>
      </c>
      <c r="D1245" s="27" t="s">
        <v>12499</v>
      </c>
      <c r="E1245" s="27" t="s">
        <v>12500</v>
      </c>
      <c r="F1245" s="27"/>
      <c r="G1245" s="27"/>
      <c r="H1245" s="27"/>
      <c r="I1245" s="27"/>
      <c r="J1245" s="27"/>
      <c r="K1245" s="27"/>
      <c r="L1245" s="27"/>
    </row>
    <row r="1246" ht="15.6" spans="1:12">
      <c r="A1246" s="29" t="s">
        <v>1452</v>
      </c>
      <c r="B1246" s="29" t="s">
        <v>4</v>
      </c>
      <c r="C1246" s="29" t="s">
        <v>1453</v>
      </c>
      <c r="D1246" s="27" t="s">
        <v>12501</v>
      </c>
      <c r="E1246" s="27" t="s">
        <v>12502</v>
      </c>
      <c r="F1246" s="27"/>
      <c r="G1246" s="27"/>
      <c r="H1246" s="27"/>
      <c r="I1246" s="27"/>
      <c r="J1246" s="27"/>
      <c r="K1246" s="27"/>
      <c r="L1246" s="27"/>
    </row>
    <row r="1247" ht="15.6" spans="1:12">
      <c r="A1247" s="29" t="s">
        <v>486</v>
      </c>
      <c r="B1247" s="29" t="s">
        <v>132</v>
      </c>
      <c r="C1247" s="29" t="s">
        <v>1454</v>
      </c>
      <c r="D1247" s="27" t="s">
        <v>12503</v>
      </c>
      <c r="E1247" s="27" t="s">
        <v>12504</v>
      </c>
      <c r="F1247" s="27"/>
      <c r="G1247" s="27"/>
      <c r="H1247" s="27"/>
      <c r="I1247" s="27"/>
      <c r="J1247" s="27"/>
      <c r="K1247" s="27"/>
      <c r="L1247" s="27"/>
    </row>
    <row r="1248" ht="15.6" spans="1:12">
      <c r="A1248" s="29" t="s">
        <v>886</v>
      </c>
      <c r="B1248" s="29" t="s">
        <v>132</v>
      </c>
      <c r="C1248" s="29" t="s">
        <v>1455</v>
      </c>
      <c r="D1248" s="27" t="s">
        <v>12505</v>
      </c>
      <c r="E1248" s="27" t="s">
        <v>12506</v>
      </c>
      <c r="F1248" s="27"/>
      <c r="G1248" s="27"/>
      <c r="H1248" s="27"/>
      <c r="I1248" s="27"/>
      <c r="J1248" s="27"/>
      <c r="K1248" s="27"/>
      <c r="L1248" s="27"/>
    </row>
    <row r="1249" ht="15.6" spans="1:12">
      <c r="A1249" s="29" t="s">
        <v>1053</v>
      </c>
      <c r="B1249" s="29" t="s">
        <v>132</v>
      </c>
      <c r="C1249" s="29" t="s">
        <v>1456</v>
      </c>
      <c r="D1249" s="27" t="s">
        <v>12507</v>
      </c>
      <c r="E1249" s="27" t="s">
        <v>12508</v>
      </c>
      <c r="F1249" s="27"/>
      <c r="G1249" s="27"/>
      <c r="H1249" s="27"/>
      <c r="I1249" s="27"/>
      <c r="J1249" s="27"/>
      <c r="K1249" s="27"/>
      <c r="L1249" s="27"/>
    </row>
    <row r="1250" ht="15.6" spans="1:12">
      <c r="A1250" s="29" t="s">
        <v>132</v>
      </c>
      <c r="B1250" s="29" t="s">
        <v>132</v>
      </c>
      <c r="C1250" s="29" t="s">
        <v>1457</v>
      </c>
      <c r="D1250" s="27" t="s">
        <v>12509</v>
      </c>
      <c r="E1250" s="27" t="s">
        <v>12510</v>
      </c>
      <c r="F1250" s="27"/>
      <c r="G1250" s="27"/>
      <c r="H1250" s="27"/>
      <c r="I1250" s="27"/>
      <c r="J1250" s="27"/>
      <c r="K1250" s="27"/>
      <c r="L1250" s="27"/>
    </row>
    <row r="1251" ht="15.6" spans="1:12">
      <c r="A1251" s="29" t="s">
        <v>528</v>
      </c>
      <c r="B1251" s="29" t="s">
        <v>132</v>
      </c>
      <c r="C1251" s="29" t="s">
        <v>1458</v>
      </c>
      <c r="D1251" s="27" t="s">
        <v>12511</v>
      </c>
      <c r="E1251" s="27" t="s">
        <v>12512</v>
      </c>
      <c r="F1251" s="27"/>
      <c r="G1251" s="27"/>
      <c r="H1251" s="27"/>
      <c r="I1251" s="27"/>
      <c r="J1251" s="27"/>
      <c r="K1251" s="27"/>
      <c r="L1251" s="27"/>
    </row>
    <row r="1252" ht="15.6" spans="1:12">
      <c r="A1252" s="29" t="s">
        <v>528</v>
      </c>
      <c r="B1252" s="29" t="s">
        <v>132</v>
      </c>
      <c r="C1252" s="29" t="s">
        <v>1459</v>
      </c>
      <c r="D1252" s="27" t="s">
        <v>12513</v>
      </c>
      <c r="E1252" s="27" t="s">
        <v>12514</v>
      </c>
      <c r="F1252" s="27"/>
      <c r="G1252" s="27"/>
      <c r="H1252" s="27"/>
      <c r="I1252" s="27"/>
      <c r="J1252" s="27"/>
      <c r="K1252" s="27"/>
      <c r="L1252" s="27"/>
    </row>
    <row r="1253" ht="15.6" spans="1:12">
      <c r="A1253" s="29" t="s">
        <v>843</v>
      </c>
      <c r="B1253" s="29" t="s">
        <v>132</v>
      </c>
      <c r="C1253" s="29" t="s">
        <v>1460</v>
      </c>
      <c r="D1253" s="27" t="s">
        <v>12515</v>
      </c>
      <c r="E1253" s="27" t="s">
        <v>12516</v>
      </c>
      <c r="F1253" s="27"/>
      <c r="G1253" s="27"/>
      <c r="H1253" s="27"/>
      <c r="I1253" s="27"/>
      <c r="J1253" s="27"/>
      <c r="K1253" s="27"/>
      <c r="L1253" s="27"/>
    </row>
    <row r="1254" ht="15.6" spans="1:12">
      <c r="A1254" s="29" t="s">
        <v>410</v>
      </c>
      <c r="B1254" s="29" t="s">
        <v>132</v>
      </c>
      <c r="C1254" s="29" t="s">
        <v>1461</v>
      </c>
      <c r="D1254" s="27" t="s">
        <v>12517</v>
      </c>
      <c r="E1254" s="27" t="s">
        <v>12518</v>
      </c>
      <c r="F1254" s="27"/>
      <c r="G1254" s="27"/>
      <c r="H1254" s="27"/>
      <c r="I1254" s="27"/>
      <c r="J1254" s="27"/>
      <c r="K1254" s="27"/>
      <c r="L1254" s="27"/>
    </row>
    <row r="1255" ht="15.6" spans="1:12">
      <c r="A1255" s="29" t="s">
        <v>462</v>
      </c>
      <c r="B1255" s="29" t="s">
        <v>132</v>
      </c>
      <c r="C1255" s="29" t="s">
        <v>1462</v>
      </c>
      <c r="D1255" s="27" t="s">
        <v>12519</v>
      </c>
      <c r="E1255" s="27" t="s">
        <v>12520</v>
      </c>
      <c r="F1255" s="27"/>
      <c r="G1255" s="27"/>
      <c r="H1255" s="27"/>
      <c r="I1255" s="27"/>
      <c r="J1255" s="27"/>
      <c r="K1255" s="27"/>
      <c r="L1255" s="27"/>
    </row>
    <row r="1256" ht="15.6" spans="1:12">
      <c r="A1256" s="29" t="s">
        <v>462</v>
      </c>
      <c r="B1256" s="29" t="s">
        <v>132</v>
      </c>
      <c r="C1256" s="29" t="s">
        <v>1463</v>
      </c>
      <c r="D1256" s="27" t="s">
        <v>12521</v>
      </c>
      <c r="E1256" s="27" t="s">
        <v>12522</v>
      </c>
      <c r="F1256" s="27"/>
      <c r="G1256" s="27"/>
      <c r="H1256" s="27"/>
      <c r="I1256" s="27"/>
      <c r="J1256" s="27"/>
      <c r="K1256" s="27"/>
      <c r="L1256" s="27"/>
    </row>
    <row r="1257" ht="15.6" spans="1:12">
      <c r="A1257" s="29" t="s">
        <v>131</v>
      </c>
      <c r="B1257" s="29" t="s">
        <v>131</v>
      </c>
      <c r="C1257" s="29" t="s">
        <v>1464</v>
      </c>
      <c r="D1257" s="27" t="s">
        <v>12523</v>
      </c>
      <c r="E1257" s="27" t="s">
        <v>12524</v>
      </c>
      <c r="F1257" s="27"/>
      <c r="G1257" s="27"/>
      <c r="H1257" s="27"/>
      <c r="I1257" s="27"/>
      <c r="J1257" s="27"/>
      <c r="K1257" s="27"/>
      <c r="L1257" s="27"/>
    </row>
    <row r="1258" ht="15.6" spans="1:12">
      <c r="A1258" s="29" t="s">
        <v>131</v>
      </c>
      <c r="B1258" s="29" t="s">
        <v>131</v>
      </c>
      <c r="C1258" s="29" t="s">
        <v>1465</v>
      </c>
      <c r="D1258" s="27" t="s">
        <v>12525</v>
      </c>
      <c r="E1258" s="27" t="s">
        <v>12526</v>
      </c>
      <c r="F1258" s="27"/>
      <c r="G1258" s="27"/>
      <c r="H1258" s="27"/>
      <c r="I1258" s="27"/>
      <c r="J1258" s="27"/>
      <c r="K1258" s="27"/>
      <c r="L1258" s="27"/>
    </row>
    <row r="1259" ht="15.6" spans="1:12">
      <c r="A1259" s="29" t="s">
        <v>131</v>
      </c>
      <c r="B1259" s="29" t="s">
        <v>131</v>
      </c>
      <c r="C1259" s="29" t="s">
        <v>1466</v>
      </c>
      <c r="D1259" s="27" t="s">
        <v>12527</v>
      </c>
      <c r="E1259" s="27" t="s">
        <v>12528</v>
      </c>
      <c r="F1259" s="27"/>
      <c r="G1259" s="27"/>
      <c r="H1259" s="27"/>
      <c r="I1259" s="27"/>
      <c r="J1259" s="27"/>
      <c r="K1259" s="27"/>
      <c r="L1259" s="27"/>
    </row>
    <row r="1260" ht="15.6" spans="1:12">
      <c r="A1260" s="29" t="s">
        <v>131</v>
      </c>
      <c r="B1260" s="29" t="s">
        <v>131</v>
      </c>
      <c r="C1260" s="29" t="s">
        <v>1467</v>
      </c>
      <c r="D1260" s="27" t="s">
        <v>12529</v>
      </c>
      <c r="E1260" s="27" t="s">
        <v>12530</v>
      </c>
      <c r="F1260" s="27"/>
      <c r="G1260" s="27"/>
      <c r="H1260" s="27"/>
      <c r="I1260" s="27"/>
      <c r="J1260" s="27"/>
      <c r="K1260" s="27"/>
      <c r="L1260" s="27"/>
    </row>
    <row r="1261" ht="15.6" spans="1:12">
      <c r="A1261" s="29" t="s">
        <v>131</v>
      </c>
      <c r="B1261" s="29" t="s">
        <v>131</v>
      </c>
      <c r="C1261" s="29" t="s">
        <v>1468</v>
      </c>
      <c r="D1261" s="27" t="s">
        <v>12531</v>
      </c>
      <c r="E1261" s="27" t="s">
        <v>12532</v>
      </c>
      <c r="F1261" s="27"/>
      <c r="G1261" s="27"/>
      <c r="H1261" s="27"/>
      <c r="I1261" s="27"/>
      <c r="J1261" s="27"/>
      <c r="K1261" s="27"/>
      <c r="L1261" s="27"/>
    </row>
    <row r="1262" ht="15.6" spans="1:12">
      <c r="A1262" s="29" t="s">
        <v>131</v>
      </c>
      <c r="B1262" s="29" t="s">
        <v>131</v>
      </c>
      <c r="C1262" s="29" t="s">
        <v>1469</v>
      </c>
      <c r="D1262" s="27" t="s">
        <v>12533</v>
      </c>
      <c r="E1262" s="27" t="s">
        <v>12534</v>
      </c>
      <c r="F1262" s="27"/>
      <c r="G1262" s="27"/>
      <c r="H1262" s="27"/>
      <c r="I1262" s="27"/>
      <c r="J1262" s="27"/>
      <c r="K1262" s="27"/>
      <c r="L1262" s="27"/>
    </row>
    <row r="1263" ht="15.6" spans="1:12">
      <c r="A1263" s="29" t="s">
        <v>131</v>
      </c>
      <c r="B1263" s="29" t="s">
        <v>131</v>
      </c>
      <c r="C1263" s="29" t="s">
        <v>1470</v>
      </c>
      <c r="D1263" s="27" t="s">
        <v>12535</v>
      </c>
      <c r="E1263" s="27" t="s">
        <v>12536</v>
      </c>
      <c r="F1263" s="27"/>
      <c r="G1263" s="27"/>
      <c r="H1263" s="27"/>
      <c r="I1263" s="27"/>
      <c r="J1263" s="27"/>
      <c r="K1263" s="27"/>
      <c r="L1263" s="27"/>
    </row>
    <row r="1264" ht="15.6" spans="1:12">
      <c r="A1264" s="29" t="s">
        <v>131</v>
      </c>
      <c r="B1264" s="29" t="s">
        <v>131</v>
      </c>
      <c r="C1264" s="29" t="s">
        <v>1471</v>
      </c>
      <c r="D1264" s="27" t="s">
        <v>12537</v>
      </c>
      <c r="E1264" s="27" t="s">
        <v>12538</v>
      </c>
      <c r="F1264" s="27"/>
      <c r="G1264" s="27"/>
      <c r="H1264" s="27"/>
      <c r="I1264" s="27"/>
      <c r="J1264" s="27"/>
      <c r="K1264" s="27"/>
      <c r="L1264" s="27"/>
    </row>
    <row r="1265" ht="15.6" spans="1:12">
      <c r="A1265" s="29" t="s">
        <v>131</v>
      </c>
      <c r="B1265" s="29" t="s">
        <v>131</v>
      </c>
      <c r="C1265" s="29" t="s">
        <v>1472</v>
      </c>
      <c r="D1265" s="27" t="s">
        <v>12539</v>
      </c>
      <c r="E1265" s="27" t="s">
        <v>12540</v>
      </c>
      <c r="F1265" s="27"/>
      <c r="G1265" s="27"/>
      <c r="H1265" s="27"/>
      <c r="I1265" s="27"/>
      <c r="J1265" s="27"/>
      <c r="K1265" s="27"/>
      <c r="L1265" s="27"/>
    </row>
    <row r="1266" ht="15.6" spans="1:12">
      <c r="A1266" s="29" t="s">
        <v>131</v>
      </c>
      <c r="B1266" s="29" t="s">
        <v>131</v>
      </c>
      <c r="C1266" s="29" t="s">
        <v>1473</v>
      </c>
      <c r="D1266" s="27" t="s">
        <v>12541</v>
      </c>
      <c r="E1266" s="27" t="s">
        <v>12542</v>
      </c>
      <c r="F1266" s="27"/>
      <c r="G1266" s="27"/>
      <c r="H1266" s="27"/>
      <c r="I1266" s="27"/>
      <c r="J1266" s="27"/>
      <c r="K1266" s="27"/>
      <c r="L1266" s="27"/>
    </row>
    <row r="1267" ht="15.6" spans="1:12">
      <c r="A1267" s="29" t="s">
        <v>131</v>
      </c>
      <c r="B1267" s="29" t="s">
        <v>131</v>
      </c>
      <c r="C1267" s="29" t="s">
        <v>1474</v>
      </c>
      <c r="D1267" s="27" t="s">
        <v>12543</v>
      </c>
      <c r="E1267" s="27" t="s">
        <v>12544</v>
      </c>
      <c r="F1267" s="27"/>
      <c r="G1267" s="27"/>
      <c r="H1267" s="27"/>
      <c r="I1267" s="27"/>
      <c r="J1267" s="27"/>
      <c r="K1267" s="27"/>
      <c r="L1267" s="27"/>
    </row>
    <row r="1268" ht="15.6" spans="1:12">
      <c r="A1268" s="29" t="s">
        <v>131</v>
      </c>
      <c r="B1268" s="29" t="s">
        <v>131</v>
      </c>
      <c r="C1268" s="29" t="s">
        <v>1475</v>
      </c>
      <c r="D1268" s="27" t="s">
        <v>12545</v>
      </c>
      <c r="E1268" s="27" t="s">
        <v>12546</v>
      </c>
      <c r="F1268" s="27"/>
      <c r="G1268" s="27"/>
      <c r="H1268" s="27"/>
      <c r="I1268" s="27"/>
      <c r="J1268" s="27"/>
      <c r="K1268" s="27"/>
      <c r="L1268" s="27"/>
    </row>
    <row r="1269" ht="15.6" spans="1:12">
      <c r="A1269" s="29" t="s">
        <v>131</v>
      </c>
      <c r="B1269" s="29" t="s">
        <v>131</v>
      </c>
      <c r="C1269" s="29" t="s">
        <v>1476</v>
      </c>
      <c r="D1269" s="27" t="s">
        <v>12547</v>
      </c>
      <c r="E1269" s="27" t="s">
        <v>12548</v>
      </c>
      <c r="F1269" s="27"/>
      <c r="G1269" s="27"/>
      <c r="H1269" s="27"/>
      <c r="I1269" s="27"/>
      <c r="J1269" s="27"/>
      <c r="K1269" s="27"/>
      <c r="L1269" s="27"/>
    </row>
    <row r="1270" ht="15.6" spans="1:12">
      <c r="A1270" s="29" t="s">
        <v>131</v>
      </c>
      <c r="B1270" s="29" t="s">
        <v>131</v>
      </c>
      <c r="C1270" s="29" t="s">
        <v>1477</v>
      </c>
      <c r="D1270" s="27" t="s">
        <v>12549</v>
      </c>
      <c r="E1270" s="27" t="s">
        <v>12550</v>
      </c>
      <c r="F1270" s="27"/>
      <c r="G1270" s="27"/>
      <c r="H1270" s="27"/>
      <c r="I1270" s="27"/>
      <c r="J1270" s="27"/>
      <c r="K1270" s="27"/>
      <c r="L1270" s="27"/>
    </row>
    <row r="1271" ht="15.6" spans="1:12">
      <c r="A1271" s="29" t="s">
        <v>226</v>
      </c>
      <c r="B1271" s="29" t="s">
        <v>101</v>
      </c>
      <c r="C1271" s="29" t="s">
        <v>1478</v>
      </c>
      <c r="D1271" s="27" t="s">
        <v>12551</v>
      </c>
      <c r="E1271" s="27" t="s">
        <v>12552</v>
      </c>
      <c r="F1271" s="27"/>
      <c r="G1271" s="27"/>
      <c r="H1271" s="27"/>
      <c r="I1271" s="27"/>
      <c r="J1271" s="27"/>
      <c r="K1271" s="27"/>
      <c r="L1271" s="27"/>
    </row>
    <row r="1272" ht="15.6" spans="1:12">
      <c r="A1272" s="29" t="s">
        <v>226</v>
      </c>
      <c r="B1272" s="29" t="s">
        <v>101</v>
      </c>
      <c r="C1272" s="29" t="s">
        <v>1479</v>
      </c>
      <c r="D1272" s="27" t="s">
        <v>12553</v>
      </c>
      <c r="E1272" s="27" t="s">
        <v>12554</v>
      </c>
      <c r="F1272" s="27"/>
      <c r="G1272" s="27"/>
      <c r="H1272" s="27"/>
      <c r="I1272" s="27"/>
      <c r="J1272" s="27"/>
      <c r="K1272" s="27"/>
      <c r="L1272" s="27"/>
    </row>
    <row r="1273" ht="15.6" spans="1:12">
      <c r="A1273" s="29" t="s">
        <v>226</v>
      </c>
      <c r="B1273" s="29" t="s">
        <v>101</v>
      </c>
      <c r="C1273" s="29" t="s">
        <v>1480</v>
      </c>
      <c r="D1273" s="27" t="s">
        <v>12555</v>
      </c>
      <c r="E1273" s="27" t="s">
        <v>12556</v>
      </c>
      <c r="F1273" s="27"/>
      <c r="G1273" s="27"/>
      <c r="H1273" s="27"/>
      <c r="I1273" s="27"/>
      <c r="J1273" s="27"/>
      <c r="K1273" s="27"/>
      <c r="L1273" s="27"/>
    </row>
    <row r="1274" ht="15.6" spans="1:12">
      <c r="A1274" s="29" t="s">
        <v>226</v>
      </c>
      <c r="B1274" s="29" t="s">
        <v>101</v>
      </c>
      <c r="C1274" s="29" t="s">
        <v>1481</v>
      </c>
      <c r="D1274" s="27" t="s">
        <v>12557</v>
      </c>
      <c r="E1274" s="27" t="s">
        <v>12558</v>
      </c>
      <c r="F1274" s="27"/>
      <c r="G1274" s="27"/>
      <c r="H1274" s="27"/>
      <c r="I1274" s="27"/>
      <c r="J1274" s="27"/>
      <c r="K1274" s="27"/>
      <c r="L1274" s="27"/>
    </row>
    <row r="1275" ht="15.6" spans="1:12">
      <c r="A1275" s="29" t="s">
        <v>136</v>
      </c>
      <c r="B1275" s="29" t="s">
        <v>132</v>
      </c>
      <c r="C1275" s="29" t="s">
        <v>1482</v>
      </c>
      <c r="D1275" s="27" t="s">
        <v>12559</v>
      </c>
      <c r="E1275" s="27" t="s">
        <v>12560</v>
      </c>
      <c r="F1275" s="27"/>
      <c r="G1275" s="27"/>
      <c r="H1275" s="27"/>
      <c r="I1275" s="27"/>
      <c r="J1275" s="27"/>
      <c r="K1275" s="27"/>
      <c r="L1275" s="27"/>
    </row>
    <row r="1276" ht="15.6" spans="1:12">
      <c r="A1276" s="29" t="s">
        <v>136</v>
      </c>
      <c r="B1276" s="29" t="s">
        <v>132</v>
      </c>
      <c r="C1276" s="29" t="s">
        <v>1483</v>
      </c>
      <c r="D1276" s="27" t="s">
        <v>12561</v>
      </c>
      <c r="E1276" s="27" t="s">
        <v>12562</v>
      </c>
      <c r="F1276" s="27"/>
      <c r="G1276" s="27"/>
      <c r="H1276" s="27"/>
      <c r="I1276" s="27"/>
      <c r="J1276" s="27"/>
      <c r="K1276" s="27"/>
      <c r="L1276" s="27"/>
    </row>
    <row r="1277" ht="15.6" spans="1:12">
      <c r="A1277" s="29" t="s">
        <v>136</v>
      </c>
      <c r="B1277" s="29" t="s">
        <v>132</v>
      </c>
      <c r="C1277" s="29" t="s">
        <v>1484</v>
      </c>
      <c r="D1277" s="27" t="s">
        <v>12563</v>
      </c>
      <c r="E1277" s="27" t="s">
        <v>12564</v>
      </c>
      <c r="F1277" s="27"/>
      <c r="G1277" s="27"/>
      <c r="H1277" s="27"/>
      <c r="I1277" s="27"/>
      <c r="J1277" s="27"/>
      <c r="K1277" s="27"/>
      <c r="L1277" s="27"/>
    </row>
    <row r="1278" ht="15.6" spans="1:12">
      <c r="A1278" s="29" t="s">
        <v>136</v>
      </c>
      <c r="B1278" s="29" t="s">
        <v>132</v>
      </c>
      <c r="C1278" s="29" t="s">
        <v>1485</v>
      </c>
      <c r="D1278" s="27" t="s">
        <v>12565</v>
      </c>
      <c r="E1278" s="27" t="s">
        <v>12566</v>
      </c>
      <c r="F1278" s="27"/>
      <c r="G1278" s="27"/>
      <c r="H1278" s="27"/>
      <c r="I1278" s="27"/>
      <c r="J1278" s="27"/>
      <c r="K1278" s="27"/>
      <c r="L1278" s="27"/>
    </row>
    <row r="1279" ht="15.6" spans="1:12">
      <c r="A1279" s="29" t="s">
        <v>136</v>
      </c>
      <c r="B1279" s="29" t="s">
        <v>132</v>
      </c>
      <c r="C1279" s="29" t="s">
        <v>1486</v>
      </c>
      <c r="D1279" s="27" t="s">
        <v>12567</v>
      </c>
      <c r="E1279" s="27" t="s">
        <v>12568</v>
      </c>
      <c r="F1279" s="27"/>
      <c r="G1279" s="27"/>
      <c r="H1279" s="27"/>
      <c r="I1279" s="27"/>
      <c r="J1279" s="27"/>
      <c r="K1279" s="27"/>
      <c r="L1279" s="27"/>
    </row>
    <row r="1280" ht="15.6" spans="1:12">
      <c r="A1280" s="29" t="s">
        <v>136</v>
      </c>
      <c r="B1280" s="29" t="s">
        <v>132</v>
      </c>
      <c r="C1280" s="29" t="s">
        <v>1487</v>
      </c>
      <c r="D1280" s="27" t="s">
        <v>12569</v>
      </c>
      <c r="E1280" s="27" t="s">
        <v>12570</v>
      </c>
      <c r="F1280" s="27"/>
      <c r="G1280" s="27"/>
      <c r="H1280" s="27"/>
      <c r="I1280" s="27"/>
      <c r="J1280" s="27"/>
      <c r="K1280" s="27"/>
      <c r="L1280" s="27"/>
    </row>
    <row r="1281" ht="15.6" spans="1:12">
      <c r="A1281" s="29" t="s">
        <v>462</v>
      </c>
      <c r="B1281" s="29" t="s">
        <v>132</v>
      </c>
      <c r="C1281" s="29" t="s">
        <v>1488</v>
      </c>
      <c r="D1281" s="27" t="s">
        <v>12571</v>
      </c>
      <c r="E1281" s="27" t="s">
        <v>12572</v>
      </c>
      <c r="F1281" s="27"/>
      <c r="G1281" s="27"/>
      <c r="H1281" s="27"/>
      <c r="I1281" s="27"/>
      <c r="J1281" s="27"/>
      <c r="K1281" s="27"/>
      <c r="L1281" s="27"/>
    </row>
    <row r="1282" ht="15.6" spans="1:12">
      <c r="A1282" s="29" t="s">
        <v>462</v>
      </c>
      <c r="B1282" s="29" t="s">
        <v>132</v>
      </c>
      <c r="C1282" s="29" t="s">
        <v>1489</v>
      </c>
      <c r="D1282" s="27" t="s">
        <v>12573</v>
      </c>
      <c r="E1282" s="27" t="s">
        <v>12574</v>
      </c>
      <c r="F1282" s="27"/>
      <c r="G1282" s="27"/>
      <c r="H1282" s="27"/>
      <c r="I1282" s="27"/>
      <c r="J1282" s="27"/>
      <c r="K1282" s="27"/>
      <c r="L1282" s="27"/>
    </row>
    <row r="1283" ht="15.6" spans="1:12">
      <c r="A1283" s="29" t="s">
        <v>1490</v>
      </c>
      <c r="B1283" s="29" t="s">
        <v>131</v>
      </c>
      <c r="C1283" s="29" t="s">
        <v>1491</v>
      </c>
      <c r="D1283" s="27" t="s">
        <v>12575</v>
      </c>
      <c r="E1283" s="27" t="s">
        <v>12576</v>
      </c>
      <c r="F1283" s="27"/>
      <c r="G1283" s="27"/>
      <c r="H1283" s="27"/>
      <c r="I1283" s="27"/>
      <c r="J1283" s="27"/>
      <c r="K1283" s="27"/>
      <c r="L1283" s="27"/>
    </row>
    <row r="1284" ht="15.6" spans="1:12">
      <c r="A1284" s="29" t="s">
        <v>720</v>
      </c>
      <c r="B1284" s="29" t="s">
        <v>131</v>
      </c>
      <c r="C1284" s="29" t="s">
        <v>1492</v>
      </c>
      <c r="D1284" s="27" t="s">
        <v>12577</v>
      </c>
      <c r="E1284" s="27" t="s">
        <v>12578</v>
      </c>
      <c r="F1284" s="27"/>
      <c r="G1284" s="27"/>
      <c r="H1284" s="27"/>
      <c r="I1284" s="27"/>
      <c r="J1284" s="27"/>
      <c r="K1284" s="27"/>
      <c r="L1284" s="27"/>
    </row>
    <row r="1285" ht="15.6" spans="1:12">
      <c r="A1285" s="29" t="s">
        <v>1493</v>
      </c>
      <c r="B1285" s="29" t="s">
        <v>4</v>
      </c>
      <c r="C1285" s="29" t="s">
        <v>1494</v>
      </c>
      <c r="D1285" s="27" t="s">
        <v>12579</v>
      </c>
      <c r="E1285" s="27" t="s">
        <v>12580</v>
      </c>
      <c r="F1285" s="27"/>
      <c r="G1285" s="27"/>
      <c r="H1285" s="27"/>
      <c r="I1285" s="27"/>
      <c r="J1285" s="27"/>
      <c r="K1285" s="27"/>
      <c r="L1285" s="27"/>
    </row>
    <row r="1286" ht="15.6" spans="1:12">
      <c r="A1286" s="29" t="s">
        <v>1495</v>
      </c>
      <c r="B1286" s="29" t="s">
        <v>4</v>
      </c>
      <c r="C1286" s="29" t="s">
        <v>1496</v>
      </c>
      <c r="D1286" s="27" t="s">
        <v>12581</v>
      </c>
      <c r="E1286" s="27" t="s">
        <v>12582</v>
      </c>
      <c r="F1286" s="27"/>
      <c r="G1286" s="27"/>
      <c r="H1286" s="27"/>
      <c r="I1286" s="27"/>
      <c r="J1286" s="27"/>
      <c r="K1286" s="27"/>
      <c r="L1286" s="27"/>
    </row>
    <row r="1287" ht="15.6" spans="1:12">
      <c r="A1287" s="29" t="s">
        <v>638</v>
      </c>
      <c r="B1287" s="29" t="s">
        <v>4</v>
      </c>
      <c r="C1287" s="29" t="s">
        <v>1497</v>
      </c>
      <c r="D1287" s="27" t="s">
        <v>12583</v>
      </c>
      <c r="E1287" s="27" t="s">
        <v>12584</v>
      </c>
      <c r="F1287" s="27"/>
      <c r="G1287" s="27"/>
      <c r="H1287" s="27"/>
      <c r="I1287" s="27"/>
      <c r="J1287" s="27"/>
      <c r="K1287" s="27"/>
      <c r="L1287" s="27"/>
    </row>
    <row r="1288" ht="15.6" spans="1:12">
      <c r="A1288" s="29" t="s">
        <v>1498</v>
      </c>
      <c r="B1288" s="29" t="s">
        <v>4</v>
      </c>
      <c r="C1288" s="29" t="s">
        <v>1499</v>
      </c>
      <c r="D1288" s="27" t="s">
        <v>12585</v>
      </c>
      <c r="E1288" s="27" t="s">
        <v>12586</v>
      </c>
      <c r="F1288" s="27"/>
      <c r="G1288" s="27"/>
      <c r="H1288" s="27"/>
      <c r="I1288" s="27"/>
      <c r="J1288" s="27"/>
      <c r="K1288" s="27"/>
      <c r="L1288" s="27"/>
    </row>
    <row r="1289" ht="15.6" spans="1:12">
      <c r="A1289" s="29" t="s">
        <v>1500</v>
      </c>
      <c r="B1289" s="29" t="s">
        <v>4</v>
      </c>
      <c r="C1289" s="29" t="s">
        <v>1501</v>
      </c>
      <c r="D1289" s="27" t="s">
        <v>12587</v>
      </c>
      <c r="E1289" s="27" t="s">
        <v>12588</v>
      </c>
      <c r="F1289" s="27"/>
      <c r="G1289" s="27"/>
      <c r="H1289" s="27"/>
      <c r="I1289" s="27"/>
      <c r="J1289" s="27"/>
      <c r="K1289" s="27"/>
      <c r="L1289" s="27"/>
    </row>
    <row r="1290" ht="15.6" spans="1:12">
      <c r="A1290" s="29" t="s">
        <v>672</v>
      </c>
      <c r="B1290" s="29" t="s">
        <v>4</v>
      </c>
      <c r="C1290" s="29" t="s">
        <v>1502</v>
      </c>
      <c r="D1290" s="27" t="s">
        <v>12589</v>
      </c>
      <c r="E1290" s="27" t="s">
        <v>12590</v>
      </c>
      <c r="F1290" s="27"/>
      <c r="G1290" s="27"/>
      <c r="H1290" s="27"/>
      <c r="I1290" s="27"/>
      <c r="J1290" s="27"/>
      <c r="K1290" s="27"/>
      <c r="L1290" s="27"/>
    </row>
    <row r="1291" ht="15.6" spans="1:12">
      <c r="A1291" s="29" t="s">
        <v>663</v>
      </c>
      <c r="B1291" s="29" t="s">
        <v>4</v>
      </c>
      <c r="C1291" s="29" t="s">
        <v>1503</v>
      </c>
      <c r="D1291" s="27" t="s">
        <v>12591</v>
      </c>
      <c r="E1291" s="27" t="s">
        <v>12592</v>
      </c>
      <c r="F1291" s="27"/>
      <c r="G1291" s="27"/>
      <c r="H1291" s="27"/>
      <c r="I1291" s="27"/>
      <c r="J1291" s="27"/>
      <c r="K1291" s="27"/>
      <c r="L1291" s="27"/>
    </row>
    <row r="1292" ht="15.6" spans="1:12">
      <c r="A1292" s="29" t="s">
        <v>607</v>
      </c>
      <c r="B1292" s="29" t="s">
        <v>4</v>
      </c>
      <c r="C1292" s="29" t="s">
        <v>1504</v>
      </c>
      <c r="D1292" s="27" t="s">
        <v>12593</v>
      </c>
      <c r="E1292" s="27" t="s">
        <v>12594</v>
      </c>
      <c r="F1292" s="27"/>
      <c r="G1292" s="27"/>
      <c r="H1292" s="27"/>
      <c r="I1292" s="27"/>
      <c r="J1292" s="27"/>
      <c r="K1292" s="27"/>
      <c r="L1292" s="27"/>
    </row>
    <row r="1293" ht="15.6" spans="1:12">
      <c r="A1293" s="29" t="s">
        <v>462</v>
      </c>
      <c r="B1293" s="29" t="s">
        <v>132</v>
      </c>
      <c r="C1293" s="29" t="s">
        <v>1505</v>
      </c>
      <c r="D1293" s="27" t="s">
        <v>12595</v>
      </c>
      <c r="E1293" s="27" t="s">
        <v>12596</v>
      </c>
      <c r="F1293" s="27"/>
      <c r="G1293" s="27"/>
      <c r="H1293" s="27"/>
      <c r="I1293" s="27"/>
      <c r="J1293" s="27"/>
      <c r="K1293" s="27"/>
      <c r="L1293" s="27"/>
    </row>
    <row r="1294" ht="15.6" spans="1:12">
      <c r="A1294" s="29" t="s">
        <v>497</v>
      </c>
      <c r="B1294" s="29" t="s">
        <v>101</v>
      </c>
      <c r="C1294" s="29" t="s">
        <v>1506</v>
      </c>
      <c r="D1294" s="27" t="s">
        <v>12597</v>
      </c>
      <c r="E1294" s="27" t="s">
        <v>12598</v>
      </c>
      <c r="F1294" s="27"/>
      <c r="G1294" s="27"/>
      <c r="H1294" s="27"/>
      <c r="I1294" s="27"/>
      <c r="J1294" s="27"/>
      <c r="K1294" s="27"/>
      <c r="L1294" s="27"/>
    </row>
    <row r="1295" ht="15.6" spans="1:12">
      <c r="A1295" s="29" t="s">
        <v>497</v>
      </c>
      <c r="B1295" s="29" t="s">
        <v>101</v>
      </c>
      <c r="C1295" s="29" t="s">
        <v>1507</v>
      </c>
      <c r="D1295" s="27" t="s">
        <v>12599</v>
      </c>
      <c r="E1295" s="27" t="s">
        <v>12600</v>
      </c>
      <c r="F1295" s="27"/>
      <c r="G1295" s="27"/>
      <c r="H1295" s="27"/>
      <c r="I1295" s="27"/>
      <c r="J1295" s="27"/>
      <c r="K1295" s="27"/>
      <c r="L1295" s="27"/>
    </row>
    <row r="1296" ht="15.6" spans="1:12">
      <c r="A1296" s="29" t="s">
        <v>342</v>
      </c>
      <c r="B1296" s="29" t="s">
        <v>39</v>
      </c>
      <c r="C1296" s="29" t="s">
        <v>1508</v>
      </c>
      <c r="D1296" s="27" t="s">
        <v>12601</v>
      </c>
      <c r="E1296" s="27" t="s">
        <v>12602</v>
      </c>
      <c r="F1296" s="27"/>
      <c r="G1296" s="27"/>
      <c r="H1296" s="27"/>
      <c r="I1296" s="27"/>
      <c r="J1296" s="27"/>
      <c r="K1296" s="27"/>
      <c r="L1296" s="27"/>
    </row>
    <row r="1297" ht="15.6" spans="1:12">
      <c r="A1297" s="29" t="s">
        <v>324</v>
      </c>
      <c r="B1297" s="29" t="s">
        <v>101</v>
      </c>
      <c r="C1297" s="29" t="s">
        <v>1509</v>
      </c>
      <c r="D1297" s="27" t="s">
        <v>12603</v>
      </c>
      <c r="E1297" s="27" t="s">
        <v>12604</v>
      </c>
      <c r="F1297" s="27"/>
      <c r="G1297" s="27"/>
      <c r="H1297" s="27"/>
      <c r="I1297" s="27"/>
      <c r="J1297" s="27"/>
      <c r="K1297" s="27"/>
      <c r="L1297" s="27"/>
    </row>
    <row r="1298" ht="15.6" spans="1:12">
      <c r="A1298" s="29" t="s">
        <v>324</v>
      </c>
      <c r="B1298" s="29" t="s">
        <v>101</v>
      </c>
      <c r="C1298" s="29" t="s">
        <v>1510</v>
      </c>
      <c r="D1298" s="27" t="s">
        <v>12605</v>
      </c>
      <c r="E1298" s="27" t="s">
        <v>12606</v>
      </c>
      <c r="F1298" s="27"/>
      <c r="G1298" s="27"/>
      <c r="H1298" s="27"/>
      <c r="I1298" s="27"/>
      <c r="J1298" s="27"/>
      <c r="K1298" s="27"/>
      <c r="L1298" s="27"/>
    </row>
    <row r="1299" ht="15.6" spans="1:12">
      <c r="A1299" s="29" t="s">
        <v>226</v>
      </c>
      <c r="B1299" s="29" t="s">
        <v>101</v>
      </c>
      <c r="C1299" s="29" t="s">
        <v>1511</v>
      </c>
      <c r="D1299" s="27" t="s">
        <v>12607</v>
      </c>
      <c r="E1299" s="27" t="s">
        <v>12608</v>
      </c>
      <c r="F1299" s="27"/>
      <c r="G1299" s="27"/>
      <c r="H1299" s="27"/>
      <c r="I1299" s="27"/>
      <c r="J1299" s="27"/>
      <c r="K1299" s="27"/>
      <c r="L1299" s="27"/>
    </row>
    <row r="1300" ht="15.6" spans="1:12">
      <c r="A1300" s="29" t="s">
        <v>226</v>
      </c>
      <c r="B1300" s="29" t="s">
        <v>101</v>
      </c>
      <c r="C1300" s="29" t="s">
        <v>1512</v>
      </c>
      <c r="D1300" s="27" t="s">
        <v>12609</v>
      </c>
      <c r="E1300" s="27" t="s">
        <v>12610</v>
      </c>
      <c r="F1300" s="27"/>
      <c r="G1300" s="27"/>
      <c r="H1300" s="27"/>
      <c r="I1300" s="27"/>
      <c r="J1300" s="27"/>
      <c r="K1300" s="27"/>
      <c r="L1300" s="27"/>
    </row>
    <row r="1301" ht="15.6" spans="1:12">
      <c r="A1301" s="29" t="s">
        <v>342</v>
      </c>
      <c r="B1301" s="29" t="s">
        <v>39</v>
      </c>
      <c r="C1301" s="29" t="s">
        <v>1513</v>
      </c>
      <c r="D1301" s="27" t="s">
        <v>12611</v>
      </c>
      <c r="E1301" s="27" t="s">
        <v>12612</v>
      </c>
      <c r="F1301" s="27"/>
      <c r="G1301" s="27"/>
      <c r="H1301" s="27"/>
      <c r="I1301" s="27"/>
      <c r="J1301" s="27"/>
      <c r="K1301" s="27"/>
      <c r="L1301" s="27"/>
    </row>
    <row r="1302" ht="15.6" spans="1:12">
      <c r="A1302" s="29" t="s">
        <v>342</v>
      </c>
      <c r="B1302" s="29" t="s">
        <v>39</v>
      </c>
      <c r="C1302" s="29" t="s">
        <v>1514</v>
      </c>
      <c r="D1302" s="27" t="s">
        <v>12613</v>
      </c>
      <c r="E1302" s="27" t="s">
        <v>12614</v>
      </c>
      <c r="F1302" s="27"/>
      <c r="G1302" s="27"/>
      <c r="H1302" s="27"/>
      <c r="I1302" s="27"/>
      <c r="J1302" s="27"/>
      <c r="K1302" s="27"/>
      <c r="L1302" s="27"/>
    </row>
    <row r="1303" ht="15.6" spans="1:12">
      <c r="A1303" s="29" t="s">
        <v>136</v>
      </c>
      <c r="B1303" s="29" t="s">
        <v>136</v>
      </c>
      <c r="C1303" s="29" t="s">
        <v>1515</v>
      </c>
      <c r="D1303" s="27" t="s">
        <v>12615</v>
      </c>
      <c r="E1303" s="27" t="s">
        <v>12616</v>
      </c>
      <c r="F1303" s="27"/>
      <c r="G1303" s="27"/>
      <c r="H1303" s="27"/>
      <c r="I1303" s="27"/>
      <c r="J1303" s="27"/>
      <c r="K1303" s="27"/>
      <c r="L1303" s="27"/>
    </row>
    <row r="1304" ht="15.6" spans="1:12">
      <c r="A1304" s="29" t="s">
        <v>46</v>
      </c>
      <c r="B1304" s="29" t="s">
        <v>22</v>
      </c>
      <c r="C1304" s="29" t="s">
        <v>1516</v>
      </c>
      <c r="D1304" s="27" t="s">
        <v>12617</v>
      </c>
      <c r="E1304" s="27" t="s">
        <v>12618</v>
      </c>
      <c r="F1304" s="27"/>
      <c r="G1304" s="27"/>
      <c r="H1304" s="27"/>
      <c r="I1304" s="27"/>
      <c r="J1304" s="27"/>
      <c r="K1304" s="27"/>
      <c r="L1304" s="27"/>
    </row>
    <row r="1305" ht="15.6" spans="1:12">
      <c r="A1305" s="29" t="s">
        <v>1517</v>
      </c>
      <c r="B1305" s="29" t="s">
        <v>4</v>
      </c>
      <c r="C1305" s="29" t="s">
        <v>1518</v>
      </c>
      <c r="D1305" s="27" t="s">
        <v>12619</v>
      </c>
      <c r="E1305" s="27" t="s">
        <v>12620</v>
      </c>
      <c r="F1305" s="27"/>
      <c r="G1305" s="27"/>
      <c r="H1305" s="27"/>
      <c r="I1305" s="27"/>
      <c r="J1305" s="27"/>
      <c r="K1305" s="27"/>
      <c r="L1305" s="27"/>
    </row>
    <row r="1306" ht="15.6" spans="1:12">
      <c r="A1306" s="29" t="s">
        <v>136</v>
      </c>
      <c r="B1306" s="29" t="s">
        <v>132</v>
      </c>
      <c r="C1306" s="29" t="s">
        <v>1519</v>
      </c>
      <c r="D1306" s="27" t="s">
        <v>12621</v>
      </c>
      <c r="E1306" s="27" t="s">
        <v>12622</v>
      </c>
      <c r="F1306" s="27"/>
      <c r="G1306" s="27"/>
      <c r="H1306" s="27"/>
      <c r="I1306" s="27"/>
      <c r="J1306" s="27"/>
      <c r="K1306" s="27"/>
      <c r="L1306" s="27"/>
    </row>
    <row r="1307" ht="15.6" spans="1:12">
      <c r="A1307" s="29" t="s">
        <v>638</v>
      </c>
      <c r="B1307" s="29" t="s">
        <v>4</v>
      </c>
      <c r="C1307" s="29" t="s">
        <v>1520</v>
      </c>
      <c r="D1307" s="27" t="s">
        <v>12623</v>
      </c>
      <c r="E1307" s="27" t="s">
        <v>12624</v>
      </c>
      <c r="F1307" s="27"/>
      <c r="G1307" s="27"/>
      <c r="H1307" s="27"/>
      <c r="I1307" s="27"/>
      <c r="J1307" s="27"/>
      <c r="K1307" s="27"/>
      <c r="L1307" s="27"/>
    </row>
    <row r="1308" ht="15.6" spans="1:12">
      <c r="A1308" s="29" t="s">
        <v>136</v>
      </c>
      <c r="B1308" s="29" t="s">
        <v>132</v>
      </c>
      <c r="C1308" s="29" t="s">
        <v>1521</v>
      </c>
      <c r="D1308" s="27" t="s">
        <v>12625</v>
      </c>
      <c r="E1308" s="27" t="s">
        <v>12626</v>
      </c>
      <c r="F1308" s="27"/>
      <c r="G1308" s="27"/>
      <c r="H1308" s="27"/>
      <c r="I1308" s="27"/>
      <c r="J1308" s="27"/>
      <c r="K1308" s="27"/>
      <c r="L1308" s="27"/>
    </row>
    <row r="1309" ht="15.6" spans="1:12">
      <c r="A1309" s="29" t="s">
        <v>131</v>
      </c>
      <c r="B1309" s="29" t="s">
        <v>131</v>
      </c>
      <c r="C1309" s="29" t="s">
        <v>1522</v>
      </c>
      <c r="D1309" s="27" t="s">
        <v>12627</v>
      </c>
      <c r="E1309" s="27" t="s">
        <v>12628</v>
      </c>
      <c r="F1309" s="27"/>
      <c r="G1309" s="27"/>
      <c r="H1309" s="27"/>
      <c r="I1309" s="27"/>
      <c r="J1309" s="27"/>
      <c r="K1309" s="27"/>
      <c r="L1309" s="27"/>
    </row>
    <row r="1310" ht="15.6" spans="1:12">
      <c r="A1310" s="29" t="s">
        <v>131</v>
      </c>
      <c r="B1310" s="29" t="s">
        <v>131</v>
      </c>
      <c r="C1310" s="29" t="s">
        <v>1523</v>
      </c>
      <c r="D1310" s="27" t="s">
        <v>12629</v>
      </c>
      <c r="E1310" s="27" t="s">
        <v>12630</v>
      </c>
      <c r="F1310" s="27"/>
      <c r="G1310" s="27"/>
      <c r="H1310" s="27"/>
      <c r="I1310" s="27"/>
      <c r="J1310" s="27"/>
      <c r="K1310" s="27"/>
      <c r="L1310" s="27"/>
    </row>
    <row r="1311" ht="15.6" spans="1:12">
      <c r="A1311" s="29" t="s">
        <v>131</v>
      </c>
      <c r="B1311" s="29" t="s">
        <v>131</v>
      </c>
      <c r="C1311" s="29" t="s">
        <v>1524</v>
      </c>
      <c r="D1311" s="27" t="s">
        <v>12631</v>
      </c>
      <c r="E1311" s="27" t="s">
        <v>12632</v>
      </c>
      <c r="F1311" s="27"/>
      <c r="G1311" s="27"/>
      <c r="H1311" s="27"/>
      <c r="I1311" s="27"/>
      <c r="J1311" s="27"/>
      <c r="K1311" s="27"/>
      <c r="L1311" s="27"/>
    </row>
    <row r="1312" ht="15.6" spans="1:12">
      <c r="A1312" s="29" t="s">
        <v>131</v>
      </c>
      <c r="B1312" s="29" t="s">
        <v>131</v>
      </c>
      <c r="C1312" s="29" t="s">
        <v>1525</v>
      </c>
      <c r="D1312" s="27" t="s">
        <v>12633</v>
      </c>
      <c r="E1312" s="27" t="s">
        <v>12634</v>
      </c>
      <c r="F1312" s="27"/>
      <c r="G1312" s="27"/>
      <c r="H1312" s="27"/>
      <c r="I1312" s="27"/>
      <c r="J1312" s="27"/>
      <c r="K1312" s="27"/>
      <c r="L1312" s="27"/>
    </row>
    <row r="1313" ht="15.6" spans="1:12">
      <c r="A1313" s="29" t="s">
        <v>131</v>
      </c>
      <c r="B1313" s="29" t="s">
        <v>131</v>
      </c>
      <c r="C1313" s="29" t="s">
        <v>1526</v>
      </c>
      <c r="D1313" s="27" t="s">
        <v>12635</v>
      </c>
      <c r="E1313" s="27" t="s">
        <v>12636</v>
      </c>
      <c r="F1313" s="27"/>
      <c r="G1313" s="27"/>
      <c r="H1313" s="27"/>
      <c r="I1313" s="27"/>
      <c r="J1313" s="27"/>
      <c r="K1313" s="27"/>
      <c r="L1313" s="27"/>
    </row>
    <row r="1314" ht="15.6" spans="1:12">
      <c r="A1314" s="29" t="s">
        <v>131</v>
      </c>
      <c r="B1314" s="29" t="s">
        <v>131</v>
      </c>
      <c r="C1314" s="29" t="s">
        <v>1527</v>
      </c>
      <c r="D1314" s="27" t="s">
        <v>12637</v>
      </c>
      <c r="E1314" s="27" t="s">
        <v>12638</v>
      </c>
      <c r="F1314" s="27"/>
      <c r="G1314" s="27"/>
      <c r="H1314" s="27"/>
      <c r="I1314" s="27"/>
      <c r="J1314" s="27"/>
      <c r="K1314" s="27"/>
      <c r="L1314" s="27"/>
    </row>
    <row r="1315" ht="15.6" spans="1:12">
      <c r="A1315" s="29" t="s">
        <v>131</v>
      </c>
      <c r="B1315" s="29" t="s">
        <v>131</v>
      </c>
      <c r="C1315" s="29" t="s">
        <v>1528</v>
      </c>
      <c r="D1315" s="27" t="s">
        <v>12639</v>
      </c>
      <c r="E1315" s="27" t="s">
        <v>12640</v>
      </c>
      <c r="F1315" s="27"/>
      <c r="G1315" s="27"/>
      <c r="H1315" s="27"/>
      <c r="I1315" s="27"/>
      <c r="J1315" s="27"/>
      <c r="K1315" s="27"/>
      <c r="L1315" s="27"/>
    </row>
    <row r="1316" ht="15.6" spans="1:12">
      <c r="A1316" s="29" t="s">
        <v>131</v>
      </c>
      <c r="B1316" s="29" t="s">
        <v>131</v>
      </c>
      <c r="C1316" s="29" t="s">
        <v>1529</v>
      </c>
      <c r="D1316" s="27" t="s">
        <v>12641</v>
      </c>
      <c r="E1316" s="27" t="s">
        <v>12642</v>
      </c>
      <c r="F1316" s="27"/>
      <c r="G1316" s="27"/>
      <c r="H1316" s="27"/>
      <c r="I1316" s="27"/>
      <c r="J1316" s="27"/>
      <c r="K1316" s="27"/>
      <c r="L1316" s="27"/>
    </row>
    <row r="1317" ht="15.6" spans="1:12">
      <c r="A1317" s="29" t="s">
        <v>131</v>
      </c>
      <c r="B1317" s="29" t="s">
        <v>131</v>
      </c>
      <c r="C1317" s="29" t="s">
        <v>1530</v>
      </c>
      <c r="D1317" s="27" t="s">
        <v>12643</v>
      </c>
      <c r="E1317" s="27" t="s">
        <v>12644</v>
      </c>
      <c r="F1317" s="27"/>
      <c r="G1317" s="27"/>
      <c r="H1317" s="27"/>
      <c r="I1317" s="27"/>
      <c r="J1317" s="27"/>
      <c r="K1317" s="27"/>
      <c r="L1317" s="27"/>
    </row>
    <row r="1318" ht="15.6" spans="1:12">
      <c r="A1318" s="29" t="s">
        <v>131</v>
      </c>
      <c r="B1318" s="29" t="s">
        <v>131</v>
      </c>
      <c r="C1318" s="29" t="s">
        <v>1531</v>
      </c>
      <c r="D1318" s="27" t="s">
        <v>12645</v>
      </c>
      <c r="E1318" s="27" t="s">
        <v>12646</v>
      </c>
      <c r="F1318" s="27"/>
      <c r="G1318" s="27"/>
      <c r="H1318" s="27"/>
      <c r="I1318" s="27"/>
      <c r="J1318" s="27"/>
      <c r="K1318" s="27"/>
      <c r="L1318" s="27"/>
    </row>
    <row r="1319" ht="15.6" spans="1:12">
      <c r="A1319" s="29" t="s">
        <v>131</v>
      </c>
      <c r="B1319" s="29" t="s">
        <v>131</v>
      </c>
      <c r="C1319" s="29" t="s">
        <v>1532</v>
      </c>
      <c r="D1319" s="27" t="s">
        <v>12647</v>
      </c>
      <c r="E1319" s="27" t="s">
        <v>12648</v>
      </c>
      <c r="F1319" s="27"/>
      <c r="G1319" s="27"/>
      <c r="H1319" s="27"/>
      <c r="I1319" s="27"/>
      <c r="J1319" s="27"/>
      <c r="K1319" s="27"/>
      <c r="L1319" s="27"/>
    </row>
    <row r="1320" ht="15.6" spans="1:12">
      <c r="A1320" s="29" t="s">
        <v>131</v>
      </c>
      <c r="B1320" s="29" t="s">
        <v>131</v>
      </c>
      <c r="C1320" s="29" t="s">
        <v>1533</v>
      </c>
      <c r="D1320" s="27" t="s">
        <v>12649</v>
      </c>
      <c r="E1320" s="27" t="s">
        <v>12650</v>
      </c>
      <c r="F1320" s="27"/>
      <c r="G1320" s="27"/>
      <c r="H1320" s="27"/>
      <c r="I1320" s="27"/>
      <c r="J1320" s="27"/>
      <c r="K1320" s="27"/>
      <c r="L1320" s="27"/>
    </row>
    <row r="1321" ht="15.6" spans="1:12">
      <c r="A1321" s="29" t="s">
        <v>588</v>
      </c>
      <c r="B1321" s="29" t="s">
        <v>131</v>
      </c>
      <c r="C1321" s="29" t="s">
        <v>1534</v>
      </c>
      <c r="D1321" s="27" t="s">
        <v>12651</v>
      </c>
      <c r="E1321" s="27" t="s">
        <v>12652</v>
      </c>
      <c r="F1321" s="27"/>
      <c r="G1321" s="27"/>
      <c r="H1321" s="27"/>
      <c r="I1321" s="27"/>
      <c r="J1321" s="27"/>
      <c r="K1321" s="27"/>
      <c r="L1321" s="27"/>
    </row>
    <row r="1322" ht="15.6" spans="1:12">
      <c r="A1322" s="29" t="s">
        <v>1139</v>
      </c>
      <c r="B1322" s="29" t="s">
        <v>131</v>
      </c>
      <c r="C1322" s="29" t="s">
        <v>1535</v>
      </c>
      <c r="D1322" s="27" t="s">
        <v>12653</v>
      </c>
      <c r="E1322" s="27" t="s">
        <v>12654</v>
      </c>
      <c r="F1322" s="27"/>
      <c r="G1322" s="27"/>
      <c r="H1322" s="27"/>
      <c r="I1322" s="27"/>
      <c r="J1322" s="27"/>
      <c r="K1322" s="27"/>
      <c r="L1322" s="27"/>
    </row>
    <row r="1323" ht="15.6" spans="1:12">
      <c r="A1323" s="29" t="s">
        <v>640</v>
      </c>
      <c r="B1323" s="29" t="s">
        <v>4</v>
      </c>
      <c r="C1323" s="29" t="s">
        <v>1536</v>
      </c>
      <c r="D1323" s="27" t="s">
        <v>12655</v>
      </c>
      <c r="E1323" s="27" t="s">
        <v>12656</v>
      </c>
      <c r="F1323" s="27"/>
      <c r="G1323" s="27"/>
      <c r="H1323" s="27"/>
      <c r="I1323" s="27"/>
      <c r="J1323" s="27"/>
      <c r="K1323" s="27"/>
      <c r="L1323" s="27"/>
    </row>
    <row r="1324" ht="15.6" spans="1:12">
      <c r="A1324" s="29" t="s">
        <v>640</v>
      </c>
      <c r="B1324" s="29" t="s">
        <v>4</v>
      </c>
      <c r="C1324" s="29" t="s">
        <v>1537</v>
      </c>
      <c r="D1324" s="27" t="s">
        <v>12657</v>
      </c>
      <c r="E1324" s="27" t="s">
        <v>12658</v>
      </c>
      <c r="F1324" s="27"/>
      <c r="G1324" s="27"/>
      <c r="H1324" s="27"/>
      <c r="I1324" s="27"/>
      <c r="J1324" s="27"/>
      <c r="K1324" s="27"/>
      <c r="L1324" s="27"/>
    </row>
    <row r="1325" ht="15.6" spans="1:12">
      <c r="A1325" s="29" t="s">
        <v>1538</v>
      </c>
      <c r="B1325" s="29" t="s">
        <v>4</v>
      </c>
      <c r="C1325" s="29" t="s">
        <v>1539</v>
      </c>
      <c r="D1325" s="27" t="s">
        <v>12659</v>
      </c>
      <c r="E1325" s="27" t="s">
        <v>12660</v>
      </c>
      <c r="F1325" s="27"/>
      <c r="G1325" s="27"/>
      <c r="H1325" s="27"/>
      <c r="I1325" s="27"/>
      <c r="J1325" s="27"/>
      <c r="K1325" s="27"/>
      <c r="L1325" s="27"/>
    </row>
    <row r="1326" ht="15.6" spans="1:12">
      <c r="A1326" s="29" t="s">
        <v>1098</v>
      </c>
      <c r="B1326" s="29" t="s">
        <v>4</v>
      </c>
      <c r="C1326" s="29" t="s">
        <v>1540</v>
      </c>
      <c r="D1326" s="27" t="s">
        <v>12661</v>
      </c>
      <c r="E1326" s="27" t="s">
        <v>12662</v>
      </c>
      <c r="F1326" s="27"/>
      <c r="G1326" s="27"/>
      <c r="H1326" s="27"/>
      <c r="I1326" s="27"/>
      <c r="J1326" s="27"/>
      <c r="K1326" s="27"/>
      <c r="L1326" s="27"/>
    </row>
    <row r="1327" ht="15.6" spans="1:12">
      <c r="A1327" s="29" t="s">
        <v>462</v>
      </c>
      <c r="B1327" s="29" t="s">
        <v>132</v>
      </c>
      <c r="C1327" s="29" t="s">
        <v>1541</v>
      </c>
      <c r="D1327" s="27" t="s">
        <v>12663</v>
      </c>
      <c r="E1327" s="27" t="s">
        <v>12664</v>
      </c>
      <c r="F1327" s="27"/>
      <c r="G1327" s="27"/>
      <c r="H1327" s="27"/>
      <c r="I1327" s="27"/>
      <c r="J1327" s="27"/>
      <c r="K1327" s="27"/>
      <c r="L1327" s="27"/>
    </row>
    <row r="1328" ht="15.6" spans="1:12">
      <c r="A1328" s="29" t="s">
        <v>462</v>
      </c>
      <c r="B1328" s="29" t="s">
        <v>132</v>
      </c>
      <c r="C1328" s="29" t="s">
        <v>1542</v>
      </c>
      <c r="D1328" s="27" t="s">
        <v>12665</v>
      </c>
      <c r="E1328" s="27" t="s">
        <v>12666</v>
      </c>
      <c r="F1328" s="27"/>
      <c r="G1328" s="27"/>
      <c r="H1328" s="27"/>
      <c r="I1328" s="27"/>
      <c r="J1328" s="27"/>
      <c r="K1328" s="27"/>
      <c r="L1328" s="27"/>
    </row>
    <row r="1329" ht="15.6" spans="1:12">
      <c r="A1329" s="29" t="s">
        <v>462</v>
      </c>
      <c r="B1329" s="29" t="s">
        <v>132</v>
      </c>
      <c r="C1329" s="29" t="s">
        <v>1543</v>
      </c>
      <c r="D1329" s="27" t="s">
        <v>12667</v>
      </c>
      <c r="E1329" s="27" t="s">
        <v>12668</v>
      </c>
      <c r="F1329" s="27"/>
      <c r="G1329" s="27"/>
      <c r="H1329" s="27"/>
      <c r="I1329" s="27"/>
      <c r="J1329" s="27"/>
      <c r="K1329" s="27"/>
      <c r="L1329" s="27"/>
    </row>
    <row r="1330" ht="15.6" spans="1:12">
      <c r="A1330" s="29" t="s">
        <v>462</v>
      </c>
      <c r="B1330" s="29" t="s">
        <v>132</v>
      </c>
      <c r="C1330" s="29" t="s">
        <v>1544</v>
      </c>
      <c r="D1330" s="27" t="s">
        <v>12669</v>
      </c>
      <c r="E1330" s="27" t="s">
        <v>12670</v>
      </c>
      <c r="F1330" s="27"/>
      <c r="G1330" s="27"/>
      <c r="H1330" s="27"/>
      <c r="I1330" s="27"/>
      <c r="J1330" s="27"/>
      <c r="K1330" s="27"/>
      <c r="L1330" s="27"/>
    </row>
    <row r="1331" ht="15.6" spans="1:12">
      <c r="A1331" s="29" t="s">
        <v>1447</v>
      </c>
      <c r="B1331" s="29" t="s">
        <v>4</v>
      </c>
      <c r="C1331" s="29" t="s">
        <v>1545</v>
      </c>
      <c r="D1331" s="27" t="s">
        <v>12671</v>
      </c>
      <c r="E1331" s="27" t="s">
        <v>12672</v>
      </c>
      <c r="F1331" s="27"/>
      <c r="G1331" s="27"/>
      <c r="H1331" s="27"/>
      <c r="I1331" s="27"/>
      <c r="J1331" s="27"/>
      <c r="K1331" s="27"/>
      <c r="L1331" s="27"/>
    </row>
    <row r="1332" ht="15.6" spans="1:12">
      <c r="A1332" s="29" t="s">
        <v>605</v>
      </c>
      <c r="B1332" s="29" t="s">
        <v>4</v>
      </c>
      <c r="C1332" s="29" t="s">
        <v>1546</v>
      </c>
      <c r="D1332" s="27" t="s">
        <v>12306</v>
      </c>
      <c r="E1332" s="27" t="s">
        <v>12673</v>
      </c>
      <c r="F1332" s="27"/>
      <c r="G1332" s="27"/>
      <c r="H1332" s="27"/>
      <c r="I1332" s="27"/>
      <c r="J1332" s="27"/>
      <c r="K1332" s="27"/>
      <c r="L1332" s="27"/>
    </row>
    <row r="1333" ht="15.6" spans="1:12">
      <c r="A1333" s="29" t="s">
        <v>605</v>
      </c>
      <c r="B1333" s="29" t="s">
        <v>4</v>
      </c>
      <c r="C1333" s="29" t="s">
        <v>1547</v>
      </c>
      <c r="D1333" s="27" t="s">
        <v>12674</v>
      </c>
      <c r="E1333" s="27" t="s">
        <v>12675</v>
      </c>
      <c r="F1333" s="27"/>
      <c r="G1333" s="27"/>
      <c r="H1333" s="27"/>
      <c r="I1333" s="27"/>
      <c r="J1333" s="27"/>
      <c r="K1333" s="27"/>
      <c r="L1333" s="27"/>
    </row>
    <row r="1334" ht="15.6" spans="1:12">
      <c r="A1334" s="29" t="s">
        <v>136</v>
      </c>
      <c r="B1334" s="29" t="s">
        <v>132</v>
      </c>
      <c r="C1334" s="29" t="s">
        <v>1548</v>
      </c>
      <c r="D1334" s="27" t="s">
        <v>12676</v>
      </c>
      <c r="E1334" s="27" t="s">
        <v>12677</v>
      </c>
      <c r="F1334" s="27"/>
      <c r="G1334" s="27"/>
      <c r="H1334" s="27"/>
      <c r="I1334" s="27"/>
      <c r="J1334" s="27"/>
      <c r="K1334" s="27"/>
      <c r="L1334" s="27"/>
    </row>
    <row r="1335" ht="15.6" spans="1:12">
      <c r="A1335" s="29" t="s">
        <v>610</v>
      </c>
      <c r="B1335" s="29" t="s">
        <v>132</v>
      </c>
      <c r="C1335" s="29" t="s">
        <v>1549</v>
      </c>
      <c r="D1335" s="27" t="s">
        <v>12678</v>
      </c>
      <c r="E1335" s="27" t="s">
        <v>12679</v>
      </c>
      <c r="F1335" s="27"/>
      <c r="G1335" s="27"/>
      <c r="H1335" s="27"/>
      <c r="I1335" s="27"/>
      <c r="J1335" s="27"/>
      <c r="K1335" s="27"/>
      <c r="L1335" s="27"/>
    </row>
    <row r="1336" ht="15.6" spans="1:12">
      <c r="A1336" s="29" t="s">
        <v>612</v>
      </c>
      <c r="B1336" s="29" t="s">
        <v>132</v>
      </c>
      <c r="C1336" s="29" t="s">
        <v>1550</v>
      </c>
      <c r="D1336" s="27" t="s">
        <v>12680</v>
      </c>
      <c r="E1336" s="27" t="s">
        <v>12681</v>
      </c>
      <c r="F1336" s="27"/>
      <c r="G1336" s="27"/>
      <c r="H1336" s="27"/>
      <c r="I1336" s="27"/>
      <c r="J1336" s="27"/>
      <c r="K1336" s="27"/>
      <c r="L1336" s="27"/>
    </row>
    <row r="1337" ht="15.6" spans="1:12">
      <c r="A1337" s="29" t="s">
        <v>132</v>
      </c>
      <c r="B1337" s="29" t="s">
        <v>132</v>
      </c>
      <c r="C1337" s="29" t="s">
        <v>1551</v>
      </c>
      <c r="D1337" s="27" t="s">
        <v>12682</v>
      </c>
      <c r="E1337" s="27" t="s">
        <v>12683</v>
      </c>
      <c r="F1337" s="27"/>
      <c r="G1337" s="27"/>
      <c r="H1337" s="27"/>
      <c r="I1337" s="27"/>
      <c r="J1337" s="27"/>
      <c r="K1337" s="27"/>
      <c r="L1337" s="27"/>
    </row>
    <row r="1338" ht="15.6" spans="1:12">
      <c r="A1338" s="29" t="s">
        <v>132</v>
      </c>
      <c r="B1338" s="29" t="s">
        <v>132</v>
      </c>
      <c r="C1338" s="29" t="s">
        <v>1552</v>
      </c>
      <c r="D1338" s="27" t="s">
        <v>12684</v>
      </c>
      <c r="E1338" s="27" t="s">
        <v>12685</v>
      </c>
      <c r="F1338" s="27"/>
      <c r="G1338" s="27"/>
      <c r="H1338" s="27"/>
      <c r="I1338" s="27"/>
      <c r="J1338" s="27"/>
      <c r="K1338" s="27"/>
      <c r="L1338" s="27"/>
    </row>
    <row r="1339" ht="15.6" spans="1:12">
      <c r="A1339" s="29" t="s">
        <v>132</v>
      </c>
      <c r="B1339" s="29" t="s">
        <v>132</v>
      </c>
      <c r="C1339" s="29" t="s">
        <v>1553</v>
      </c>
      <c r="D1339" s="27" t="s">
        <v>12686</v>
      </c>
      <c r="E1339" s="27" t="s">
        <v>12687</v>
      </c>
      <c r="F1339" s="27"/>
      <c r="G1339" s="27"/>
      <c r="H1339" s="27"/>
      <c r="I1339" s="27"/>
      <c r="J1339" s="27"/>
      <c r="K1339" s="27"/>
      <c r="L1339" s="27"/>
    </row>
    <row r="1340" ht="15.6" spans="1:12">
      <c r="A1340" s="29" t="s">
        <v>410</v>
      </c>
      <c r="B1340" s="29" t="s">
        <v>132</v>
      </c>
      <c r="C1340" s="29" t="s">
        <v>1554</v>
      </c>
      <c r="D1340" s="27" t="s">
        <v>12688</v>
      </c>
      <c r="E1340" s="27" t="s">
        <v>12689</v>
      </c>
      <c r="F1340" s="27"/>
      <c r="G1340" s="27"/>
      <c r="H1340" s="27"/>
      <c r="I1340" s="27"/>
      <c r="J1340" s="27"/>
      <c r="K1340" s="27"/>
      <c r="L1340" s="27"/>
    </row>
    <row r="1341" ht="15.6" spans="1:12">
      <c r="A1341" s="29" t="s">
        <v>410</v>
      </c>
      <c r="B1341" s="29" t="s">
        <v>132</v>
      </c>
      <c r="C1341" s="29" t="s">
        <v>1555</v>
      </c>
      <c r="D1341" s="27" t="s">
        <v>12690</v>
      </c>
      <c r="E1341" s="27" t="s">
        <v>12691</v>
      </c>
      <c r="F1341" s="27"/>
      <c r="G1341" s="27"/>
      <c r="H1341" s="27"/>
      <c r="I1341" s="27"/>
      <c r="J1341" s="27"/>
      <c r="K1341" s="27"/>
      <c r="L1341" s="27"/>
    </row>
    <row r="1342" ht="15.6" spans="1:12">
      <c r="A1342" s="29" t="s">
        <v>131</v>
      </c>
      <c r="B1342" s="29" t="s">
        <v>131</v>
      </c>
      <c r="C1342" s="29" t="s">
        <v>1556</v>
      </c>
      <c r="D1342" s="27" t="s">
        <v>12692</v>
      </c>
      <c r="E1342" s="27" t="s">
        <v>12693</v>
      </c>
      <c r="F1342" s="27"/>
      <c r="G1342" s="27"/>
      <c r="H1342" s="27"/>
      <c r="I1342" s="27"/>
      <c r="J1342" s="27"/>
      <c r="K1342" s="27"/>
      <c r="L1342" s="27"/>
    </row>
    <row r="1343" ht="15.6" spans="1:12">
      <c r="A1343" s="29" t="s">
        <v>226</v>
      </c>
      <c r="B1343" s="29" t="s">
        <v>101</v>
      </c>
      <c r="C1343" s="29" t="s">
        <v>1557</v>
      </c>
      <c r="D1343" s="27" t="s">
        <v>12694</v>
      </c>
      <c r="E1343" s="27" t="s">
        <v>12695</v>
      </c>
      <c r="F1343" s="27"/>
      <c r="G1343" s="27"/>
      <c r="H1343" s="27"/>
      <c r="I1343" s="27"/>
      <c r="J1343" s="27"/>
      <c r="K1343" s="27"/>
      <c r="L1343" s="27"/>
    </row>
    <row r="1344" ht="15.6" spans="1:12">
      <c r="A1344" s="29" t="s">
        <v>226</v>
      </c>
      <c r="B1344" s="29" t="s">
        <v>101</v>
      </c>
      <c r="C1344" s="29" t="s">
        <v>1558</v>
      </c>
      <c r="D1344" s="27" t="s">
        <v>12696</v>
      </c>
      <c r="E1344" s="27" t="s">
        <v>12697</v>
      </c>
      <c r="F1344" s="27"/>
      <c r="G1344" s="27"/>
      <c r="H1344" s="27"/>
      <c r="I1344" s="27"/>
      <c r="J1344" s="27"/>
      <c r="K1344" s="27"/>
      <c r="L1344" s="27"/>
    </row>
    <row r="1345" ht="15.6" spans="1:12">
      <c r="A1345" s="29" t="s">
        <v>226</v>
      </c>
      <c r="B1345" s="29" t="s">
        <v>101</v>
      </c>
      <c r="C1345" s="29" t="s">
        <v>1559</v>
      </c>
      <c r="D1345" s="27" t="s">
        <v>12698</v>
      </c>
      <c r="E1345" s="27" t="s">
        <v>12699</v>
      </c>
      <c r="F1345" s="27"/>
      <c r="G1345" s="27"/>
      <c r="H1345" s="27"/>
      <c r="I1345" s="27"/>
      <c r="J1345" s="27"/>
      <c r="K1345" s="27"/>
      <c r="L1345" s="27"/>
    </row>
    <row r="1346" ht="15.6" spans="1:12">
      <c r="A1346" s="29" t="s">
        <v>226</v>
      </c>
      <c r="B1346" s="29" t="s">
        <v>101</v>
      </c>
      <c r="C1346" s="29" t="s">
        <v>1560</v>
      </c>
      <c r="D1346" s="27" t="s">
        <v>12700</v>
      </c>
      <c r="E1346" s="27" t="s">
        <v>12701</v>
      </c>
      <c r="F1346" s="27"/>
      <c r="G1346" s="27"/>
      <c r="H1346" s="27"/>
      <c r="I1346" s="27"/>
      <c r="J1346" s="27"/>
      <c r="K1346" s="27"/>
      <c r="L1346" s="27"/>
    </row>
    <row r="1347" ht="15.6" spans="1:12">
      <c r="A1347" s="29" t="s">
        <v>226</v>
      </c>
      <c r="B1347" s="29" t="s">
        <v>101</v>
      </c>
      <c r="C1347" s="29" t="s">
        <v>1561</v>
      </c>
      <c r="D1347" s="27" t="s">
        <v>12702</v>
      </c>
      <c r="E1347" s="27" t="s">
        <v>12703</v>
      </c>
      <c r="F1347" s="27"/>
      <c r="G1347" s="27"/>
      <c r="H1347" s="27"/>
      <c r="I1347" s="27"/>
      <c r="J1347" s="27"/>
      <c r="K1347" s="27"/>
      <c r="L1347" s="27"/>
    </row>
    <row r="1348" ht="15.6" spans="1:12">
      <c r="A1348" s="29" t="s">
        <v>226</v>
      </c>
      <c r="B1348" s="29" t="s">
        <v>101</v>
      </c>
      <c r="C1348" s="29" t="s">
        <v>1562</v>
      </c>
      <c r="D1348" s="27" t="s">
        <v>12704</v>
      </c>
      <c r="E1348" s="27" t="s">
        <v>12705</v>
      </c>
      <c r="F1348" s="27"/>
      <c r="G1348" s="27"/>
      <c r="H1348" s="27"/>
      <c r="I1348" s="27"/>
      <c r="J1348" s="27"/>
      <c r="K1348" s="27"/>
      <c r="L1348" s="27"/>
    </row>
    <row r="1349" ht="15.6" spans="1:12">
      <c r="A1349" s="29" t="s">
        <v>46</v>
      </c>
      <c r="B1349" s="29" t="s">
        <v>22</v>
      </c>
      <c r="C1349" s="29" t="s">
        <v>1563</v>
      </c>
      <c r="D1349" s="27" t="s">
        <v>12706</v>
      </c>
      <c r="E1349" s="27" t="s">
        <v>12707</v>
      </c>
      <c r="F1349" s="27"/>
      <c r="G1349" s="27"/>
      <c r="H1349" s="27"/>
      <c r="I1349" s="27"/>
      <c r="J1349" s="27"/>
      <c r="K1349" s="27"/>
      <c r="L1349" s="27"/>
    </row>
    <row r="1350" ht="15.6" spans="1:12">
      <c r="A1350" s="29" t="s">
        <v>46</v>
      </c>
      <c r="B1350" s="29" t="s">
        <v>22</v>
      </c>
      <c r="C1350" s="29" t="s">
        <v>1564</v>
      </c>
      <c r="D1350" s="27" t="s">
        <v>12708</v>
      </c>
      <c r="E1350" s="27" t="s">
        <v>12709</v>
      </c>
      <c r="F1350" s="27"/>
      <c r="G1350" s="27"/>
      <c r="H1350" s="27"/>
      <c r="I1350" s="27"/>
      <c r="J1350" s="27"/>
      <c r="K1350" s="27"/>
      <c r="L1350" s="27"/>
    </row>
    <row r="1351" ht="15.6" spans="1:12">
      <c r="A1351" s="29" t="s">
        <v>226</v>
      </c>
      <c r="B1351" s="29" t="s">
        <v>101</v>
      </c>
      <c r="C1351" s="29" t="s">
        <v>1565</v>
      </c>
      <c r="D1351" s="27" t="s">
        <v>12710</v>
      </c>
      <c r="E1351" s="27" t="s">
        <v>12711</v>
      </c>
      <c r="F1351" s="27"/>
      <c r="G1351" s="27"/>
      <c r="H1351" s="27"/>
      <c r="I1351" s="27"/>
      <c r="J1351" s="27"/>
      <c r="K1351" s="27"/>
      <c r="L1351" s="27"/>
    </row>
    <row r="1352" ht="15.6" spans="1:12">
      <c r="A1352" s="29" t="s">
        <v>324</v>
      </c>
      <c r="B1352" s="29" t="s">
        <v>101</v>
      </c>
      <c r="C1352" s="29" t="s">
        <v>1566</v>
      </c>
      <c r="D1352" s="27" t="s">
        <v>12712</v>
      </c>
      <c r="E1352" s="27" t="s">
        <v>12713</v>
      </c>
      <c r="F1352" s="27"/>
      <c r="G1352" s="27"/>
      <c r="H1352" s="27"/>
      <c r="I1352" s="27"/>
      <c r="J1352" s="27"/>
      <c r="K1352" s="27"/>
      <c r="L1352" s="27"/>
    </row>
    <row r="1353" ht="15.6" spans="1:12">
      <c r="A1353" s="29" t="s">
        <v>324</v>
      </c>
      <c r="B1353" s="29" t="s">
        <v>101</v>
      </c>
      <c r="C1353" s="29" t="s">
        <v>1567</v>
      </c>
      <c r="D1353" s="27" t="s">
        <v>12714</v>
      </c>
      <c r="E1353" s="27" t="s">
        <v>12715</v>
      </c>
      <c r="F1353" s="27"/>
      <c r="G1353" s="27"/>
      <c r="H1353" s="27"/>
      <c r="I1353" s="27"/>
      <c r="J1353" s="27"/>
      <c r="K1353" s="27"/>
      <c r="L1353" s="27"/>
    </row>
    <row r="1354" ht="15.6" spans="1:12">
      <c r="A1354" s="29" t="s">
        <v>136</v>
      </c>
      <c r="B1354" s="29" t="s">
        <v>132</v>
      </c>
      <c r="C1354" s="29" t="s">
        <v>1568</v>
      </c>
      <c r="D1354" s="27" t="s">
        <v>12716</v>
      </c>
      <c r="E1354" s="27" t="s">
        <v>12717</v>
      </c>
      <c r="F1354" s="27"/>
      <c r="G1354" s="27"/>
      <c r="H1354" s="27"/>
      <c r="I1354" s="27"/>
      <c r="J1354" s="27"/>
      <c r="K1354" s="27"/>
      <c r="L1354" s="27"/>
    </row>
    <row r="1355" ht="15.6" spans="1:12">
      <c r="A1355" s="29" t="s">
        <v>136</v>
      </c>
      <c r="B1355" s="29" t="s">
        <v>132</v>
      </c>
      <c r="C1355" s="29" t="s">
        <v>1569</v>
      </c>
      <c r="D1355" s="27" t="s">
        <v>12718</v>
      </c>
      <c r="E1355" s="27" t="s">
        <v>12719</v>
      </c>
      <c r="F1355" s="27"/>
      <c r="G1355" s="27"/>
      <c r="H1355" s="27"/>
      <c r="I1355" s="27"/>
      <c r="J1355" s="27"/>
      <c r="K1355" s="27"/>
      <c r="L1355" s="27"/>
    </row>
    <row r="1356" ht="15.6" spans="1:12">
      <c r="A1356" s="29" t="s">
        <v>131</v>
      </c>
      <c r="B1356" s="29" t="s">
        <v>132</v>
      </c>
      <c r="C1356" s="29" t="s">
        <v>1570</v>
      </c>
      <c r="D1356" s="27" t="s">
        <v>12720</v>
      </c>
      <c r="E1356" s="27" t="s">
        <v>12721</v>
      </c>
      <c r="F1356" s="27"/>
      <c r="G1356" s="27"/>
      <c r="H1356" s="27"/>
      <c r="I1356" s="27"/>
      <c r="J1356" s="27"/>
      <c r="K1356" s="27"/>
      <c r="L1356" s="27"/>
    </row>
    <row r="1357" ht="15.6" spans="1:12">
      <c r="A1357" s="29" t="s">
        <v>131</v>
      </c>
      <c r="B1357" s="29" t="s">
        <v>132</v>
      </c>
      <c r="C1357" s="29" t="s">
        <v>1571</v>
      </c>
      <c r="D1357" s="27" t="s">
        <v>12722</v>
      </c>
      <c r="E1357" s="27" t="s">
        <v>12723</v>
      </c>
      <c r="F1357" s="27"/>
      <c r="G1357" s="27"/>
      <c r="H1357" s="27"/>
      <c r="I1357" s="27"/>
      <c r="J1357" s="27"/>
      <c r="K1357" s="27"/>
      <c r="L1357" s="27"/>
    </row>
    <row r="1358" ht="15.6" spans="1:12">
      <c r="A1358" s="29" t="s">
        <v>462</v>
      </c>
      <c r="B1358" s="29" t="s">
        <v>132</v>
      </c>
      <c r="C1358" s="29" t="s">
        <v>1572</v>
      </c>
      <c r="D1358" s="27" t="s">
        <v>12724</v>
      </c>
      <c r="E1358" s="27" t="s">
        <v>12725</v>
      </c>
      <c r="F1358" s="27"/>
      <c r="G1358" s="27"/>
      <c r="H1358" s="27"/>
      <c r="I1358" s="27"/>
      <c r="J1358" s="27"/>
      <c r="K1358" s="27"/>
      <c r="L1358" s="27"/>
    </row>
    <row r="1359" ht="15.6" spans="1:12">
      <c r="A1359" s="29" t="s">
        <v>462</v>
      </c>
      <c r="B1359" s="29" t="s">
        <v>132</v>
      </c>
      <c r="C1359" s="29" t="s">
        <v>1573</v>
      </c>
      <c r="D1359" s="27" t="s">
        <v>12726</v>
      </c>
      <c r="E1359" s="27" t="s">
        <v>12727</v>
      </c>
      <c r="F1359" s="27"/>
      <c r="G1359" s="27"/>
      <c r="H1359" s="27"/>
      <c r="I1359" s="27"/>
      <c r="J1359" s="27"/>
      <c r="K1359" s="27"/>
      <c r="L1359" s="27"/>
    </row>
    <row r="1360" ht="15.6" spans="1:12">
      <c r="A1360" s="29" t="s">
        <v>462</v>
      </c>
      <c r="B1360" s="29" t="s">
        <v>132</v>
      </c>
      <c r="C1360" s="29" t="s">
        <v>1574</v>
      </c>
      <c r="D1360" s="27" t="s">
        <v>12728</v>
      </c>
      <c r="E1360" s="27" t="s">
        <v>12729</v>
      </c>
      <c r="F1360" s="27"/>
      <c r="G1360" s="27"/>
      <c r="H1360" s="27"/>
      <c r="I1360" s="27"/>
      <c r="J1360" s="27"/>
      <c r="K1360" s="27"/>
      <c r="L1360" s="27"/>
    </row>
    <row r="1361" ht="15.6" spans="1:12">
      <c r="A1361" s="29" t="s">
        <v>497</v>
      </c>
      <c r="B1361" s="29" t="s">
        <v>101</v>
      </c>
      <c r="C1361" s="29" t="s">
        <v>1575</v>
      </c>
      <c r="D1361" s="27" t="s">
        <v>12730</v>
      </c>
      <c r="E1361" s="27" t="s">
        <v>12731</v>
      </c>
      <c r="F1361" s="27"/>
      <c r="G1361" s="27"/>
      <c r="H1361" s="27"/>
      <c r="I1361" s="27"/>
      <c r="J1361" s="27"/>
      <c r="K1361" s="27"/>
      <c r="L1361" s="27"/>
    </row>
    <row r="1362" ht="15.6" spans="1:12">
      <c r="A1362" s="29" t="s">
        <v>497</v>
      </c>
      <c r="B1362" s="29" t="s">
        <v>101</v>
      </c>
      <c r="C1362" s="29" t="s">
        <v>1576</v>
      </c>
      <c r="D1362" s="27" t="s">
        <v>12732</v>
      </c>
      <c r="E1362" s="27" t="s">
        <v>12733</v>
      </c>
      <c r="F1362" s="27"/>
      <c r="G1362" s="27"/>
      <c r="H1362" s="27"/>
      <c r="I1362" s="27"/>
      <c r="J1362" s="27"/>
      <c r="K1362" s="27"/>
      <c r="L1362" s="27"/>
    </row>
    <row r="1363" ht="15.6" spans="1:12">
      <c r="A1363" s="29" t="s">
        <v>497</v>
      </c>
      <c r="B1363" s="29" t="s">
        <v>101</v>
      </c>
      <c r="C1363" s="29" t="s">
        <v>1577</v>
      </c>
      <c r="D1363" s="27" t="s">
        <v>12734</v>
      </c>
      <c r="E1363" s="27" t="s">
        <v>12735</v>
      </c>
      <c r="F1363" s="27"/>
      <c r="G1363" s="27"/>
      <c r="H1363" s="27"/>
      <c r="I1363" s="27"/>
      <c r="J1363" s="27"/>
      <c r="K1363" s="27"/>
      <c r="L1363" s="27"/>
    </row>
    <row r="1364" ht="15.6" spans="1:12">
      <c r="A1364" s="29" t="s">
        <v>324</v>
      </c>
      <c r="B1364" s="29" t="s">
        <v>101</v>
      </c>
      <c r="C1364" s="29" t="s">
        <v>1578</v>
      </c>
      <c r="D1364" s="27" t="s">
        <v>12736</v>
      </c>
      <c r="E1364" s="27" t="s">
        <v>12737</v>
      </c>
      <c r="F1364" s="27"/>
      <c r="G1364" s="27"/>
      <c r="H1364" s="27"/>
      <c r="I1364" s="27"/>
      <c r="J1364" s="27"/>
      <c r="K1364" s="27"/>
      <c r="L1364" s="27"/>
    </row>
  </sheetData>
  <autoFilter xmlns:etc="http://www.wps.cn/officeDocument/2017/etCustomData" ref="A1:L1364" etc:filterBottomFollowUsedRange="0">
    <extLst/>
  </autoFilter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599993896298105"/>
  </sheetPr>
  <dimension ref="A1:BV1364"/>
  <sheetViews>
    <sheetView topLeftCell="H1" workbookViewId="0">
      <pane ySplit="1" topLeftCell="A2" activePane="bottomLeft" state="frozen"/>
      <selection/>
      <selection pane="bottomLeft" activeCell="J3" sqref="J3"/>
    </sheetView>
  </sheetViews>
  <sheetFormatPr defaultColWidth="8.77777777777778" defaultRowHeight="14.4"/>
  <cols>
    <col min="1" max="1" width="16.3333333333333" style="3" hidden="1" customWidth="1"/>
    <col min="2" max="5" width="10.5555555555556" style="3" hidden="1" customWidth="1"/>
    <col min="6" max="6" width="34.1111111111111" style="3" customWidth="1"/>
    <col min="7" max="8" width="36.2222222222222" style="3" customWidth="1"/>
    <col min="9" max="9" width="14" style="3" customWidth="1"/>
    <col min="10" max="10" width="17.7777777777778" style="3" customWidth="1"/>
    <col min="11" max="11" width="6.88888888888889" style="3" customWidth="1"/>
    <col min="12" max="12" width="15.6666666666667" style="3" customWidth="1"/>
    <col min="13" max="13" width="16.1111111111111" style="3" customWidth="1"/>
    <col min="14" max="14" width="16.3333333333333" style="3" customWidth="1"/>
    <col min="15" max="15" width="19.2222222222222" style="3" customWidth="1"/>
    <col min="16" max="16" width="19.1111111111111" style="3" customWidth="1"/>
    <col min="17" max="17" width="16.1111111111111" style="4" customWidth="1"/>
    <col min="18" max="18" width="24.5555555555556" style="4" customWidth="1"/>
    <col min="19" max="19" width="15.8888888888889" style="4" customWidth="1"/>
    <col min="20" max="20" width="22.8888888888889" style="4" customWidth="1"/>
    <col min="21" max="21" width="15.1111111111111" style="4" customWidth="1"/>
    <col min="22" max="22" width="23" style="4" customWidth="1"/>
    <col min="23" max="23" width="15.7777777777778" style="4" customWidth="1"/>
    <col min="24" max="24" width="20.3333333333333" style="4" customWidth="1"/>
    <col min="25" max="25" width="20.1111111111111" style="4" customWidth="1"/>
    <col min="26" max="26" width="20.8888888888889" style="4" customWidth="1"/>
    <col min="27" max="27" width="12.4444444444444" style="5" customWidth="1"/>
    <col min="28" max="28" width="20.4444444444444" style="5" customWidth="1"/>
    <col min="29" max="29" width="12.6666666666667" style="5" customWidth="1"/>
    <col min="30" max="30" width="19.6666666666667" style="5" customWidth="1"/>
    <col min="31" max="31" width="12.2222222222222" style="5" customWidth="1"/>
    <col min="32" max="32" width="19.4444444444444" style="5" customWidth="1"/>
    <col min="33" max="33" width="13.4444444444444" style="5" customWidth="1"/>
    <col min="34" max="34" width="15.6666666666667" style="5" customWidth="1"/>
    <col min="35" max="35" width="16" style="5" customWidth="1"/>
    <col min="36" max="36" width="12.6666666666667" style="6" customWidth="1"/>
    <col min="37" max="37" width="19.7777777777778" style="6" customWidth="1"/>
    <col min="38" max="38" width="14.8888888888889" style="6" customWidth="1"/>
    <col min="39" max="39" width="19.7777777777778" style="6" customWidth="1"/>
    <col min="40" max="40" width="12.8888888888889" style="6" customWidth="1"/>
    <col min="41" max="41" width="20.5555555555556" style="6" customWidth="1"/>
    <col min="42" max="42" width="13.3333333333333" style="6" customWidth="1"/>
    <col min="43" max="43" width="15.8888888888889" style="6" customWidth="1"/>
    <col min="44" max="44" width="6.77777777777778" style="6" customWidth="1"/>
    <col min="45" max="45" width="5.77777777777778" style="5" customWidth="1"/>
    <col min="46" max="46" width="7" style="5" customWidth="1"/>
    <col min="47" max="47" width="5.77777777777778" style="5" customWidth="1"/>
    <col min="48" max="48" width="7" style="5" customWidth="1"/>
    <col min="49" max="49" width="5.77777777777778" style="5" customWidth="1"/>
    <col min="50" max="50" width="7" style="5" customWidth="1"/>
    <col min="51" max="51" width="5.77777777777778" style="5" customWidth="1"/>
    <col min="52" max="52" width="7.77777777777778" style="5" customWidth="1"/>
    <col min="53" max="53" width="6.77777777777778" style="5" customWidth="1"/>
    <col min="54" max="54" width="5.77777777777778" style="6" customWidth="1"/>
    <col min="55" max="55" width="7" style="6" customWidth="1"/>
    <col min="56" max="56" width="5.77777777777778" style="6" customWidth="1"/>
    <col min="57" max="57" width="7" style="6" customWidth="1"/>
    <col min="58" max="58" width="5.77777777777778" style="6" customWidth="1"/>
    <col min="59" max="59" width="7" style="6" customWidth="1"/>
    <col min="60" max="62" width="5.11111111111111" style="6" customWidth="1"/>
    <col min="63" max="65" width="7.11111111111111" style="5" customWidth="1"/>
    <col min="66" max="66" width="5.11111111111111" style="5" customWidth="1"/>
    <col min="67" max="67" width="7.22222222222222" style="5" customWidth="1"/>
    <col min="68" max="68" width="8.55555555555556" style="5" customWidth="1"/>
    <col min="69" max="69" width="12.7777777777778" style="5" customWidth="1"/>
    <col min="70" max="70" width="21.8888888888889" style="5" customWidth="1"/>
    <col min="71" max="71" width="18.3333333333333" style="3" customWidth="1"/>
    <col min="72" max="72" width="19.1111111111111" customWidth="1"/>
    <col min="73" max="73" width="29.1111111111111" customWidth="1"/>
    <col min="74" max="74" width="22.6666666666667" customWidth="1"/>
  </cols>
  <sheetData>
    <row r="1" s="1" customFormat="1" ht="21.6" customHeight="1" spans="1:74">
      <c r="A1" s="7"/>
      <c r="B1" s="7"/>
      <c r="C1" s="7"/>
      <c r="D1" s="7"/>
      <c r="E1" s="7"/>
      <c r="F1" s="8" t="s">
        <v>7448</v>
      </c>
      <c r="G1" s="8" t="s">
        <v>7449</v>
      </c>
      <c r="H1" s="8" t="s">
        <v>12738</v>
      </c>
      <c r="I1" s="8" t="s">
        <v>10033</v>
      </c>
      <c r="J1" s="8" t="s">
        <v>10034</v>
      </c>
      <c r="K1" s="11" t="s">
        <v>7242</v>
      </c>
      <c r="L1" s="11" t="s">
        <v>12739</v>
      </c>
      <c r="M1" s="12" t="s">
        <v>12740</v>
      </c>
      <c r="N1" s="12" t="s">
        <v>12741</v>
      </c>
      <c r="O1" s="12" t="s">
        <v>12742</v>
      </c>
      <c r="P1" s="13" t="s">
        <v>12743</v>
      </c>
      <c r="Q1" s="16" t="s">
        <v>12744</v>
      </c>
      <c r="R1" s="16" t="s">
        <v>12745</v>
      </c>
      <c r="S1" s="16" t="s">
        <v>12746</v>
      </c>
      <c r="T1" s="16" t="s">
        <v>12747</v>
      </c>
      <c r="U1" s="16" t="s">
        <v>12748</v>
      </c>
      <c r="V1" s="16" t="s">
        <v>12749</v>
      </c>
      <c r="W1" s="16" t="s">
        <v>12750</v>
      </c>
      <c r="X1" s="16" t="s">
        <v>12751</v>
      </c>
      <c r="Y1" s="16" t="s">
        <v>12752</v>
      </c>
      <c r="Z1" s="16" t="s">
        <v>12753</v>
      </c>
      <c r="AA1" s="19" t="s">
        <v>12754</v>
      </c>
      <c r="AB1" s="19" t="s">
        <v>12755</v>
      </c>
      <c r="AC1" s="19" t="s">
        <v>12756</v>
      </c>
      <c r="AD1" s="19" t="s">
        <v>12757</v>
      </c>
      <c r="AE1" s="19" t="s">
        <v>12758</v>
      </c>
      <c r="AF1" s="19" t="s">
        <v>12759</v>
      </c>
      <c r="AG1" s="19" t="s">
        <v>12760</v>
      </c>
      <c r="AH1" s="19" t="s">
        <v>12761</v>
      </c>
      <c r="AI1" s="19" t="s">
        <v>12762</v>
      </c>
      <c r="AJ1" s="22" t="s">
        <v>12763</v>
      </c>
      <c r="AK1" s="22" t="s">
        <v>12764</v>
      </c>
      <c r="AL1" s="22" t="s">
        <v>12765</v>
      </c>
      <c r="AM1" s="22" t="s">
        <v>12766</v>
      </c>
      <c r="AN1" s="22" t="s">
        <v>12767</v>
      </c>
      <c r="AO1" s="22" t="s">
        <v>12768</v>
      </c>
      <c r="AP1" s="22" t="s">
        <v>12769</v>
      </c>
      <c r="AQ1" s="22" t="s">
        <v>12770</v>
      </c>
      <c r="AR1" s="22" t="s">
        <v>7457</v>
      </c>
      <c r="AS1" s="19" t="s">
        <v>7451</v>
      </c>
      <c r="AT1" s="19" t="s">
        <v>7264</v>
      </c>
      <c r="AU1" s="19" t="s">
        <v>7452</v>
      </c>
      <c r="AV1" s="19" t="s">
        <v>7264</v>
      </c>
      <c r="AW1" s="19" t="s">
        <v>7453</v>
      </c>
      <c r="AX1" s="19" t="s">
        <v>7264</v>
      </c>
      <c r="AY1" s="19" t="s">
        <v>7454</v>
      </c>
      <c r="AZ1" s="19" t="s">
        <v>7455</v>
      </c>
      <c r="BA1" s="19" t="s">
        <v>7457</v>
      </c>
      <c r="BB1" s="22" t="s">
        <v>7451</v>
      </c>
      <c r="BC1" s="16" t="s">
        <v>7264</v>
      </c>
      <c r="BD1" s="22" t="s">
        <v>7452</v>
      </c>
      <c r="BE1" s="16" t="s">
        <v>7264</v>
      </c>
      <c r="BF1" s="22" t="s">
        <v>7453</v>
      </c>
      <c r="BG1" s="16" t="s">
        <v>7264</v>
      </c>
      <c r="BH1" s="22" t="s">
        <v>7454</v>
      </c>
      <c r="BI1" s="22" t="s">
        <v>7455</v>
      </c>
      <c r="BJ1" s="22" t="s">
        <v>7457</v>
      </c>
      <c r="BK1" s="19" t="s">
        <v>7338</v>
      </c>
      <c r="BL1" s="19" t="s">
        <v>7339</v>
      </c>
      <c r="BM1" s="19" t="s">
        <v>7340</v>
      </c>
      <c r="BN1" s="19" t="s">
        <v>7459</v>
      </c>
      <c r="BO1" s="19" t="s">
        <v>7460</v>
      </c>
      <c r="BP1" s="19" t="s">
        <v>7461</v>
      </c>
      <c r="BQ1" s="19" t="s">
        <v>7462</v>
      </c>
      <c r="BR1" s="19" t="s">
        <v>7463</v>
      </c>
      <c r="BS1" s="7" t="s">
        <v>7464</v>
      </c>
      <c r="BT1" s="24" t="s">
        <v>7348</v>
      </c>
      <c r="BU1" s="24" t="s">
        <v>7348</v>
      </c>
      <c r="BV1" s="24" t="s">
        <v>7348</v>
      </c>
    </row>
    <row r="2" s="2" customFormat="1" ht="22.95" customHeight="1" spans="1:74">
      <c r="A2" s="9" t="str">
        <f>H2&amp;"Induk"</f>
        <v>BB 143.1Induk</v>
      </c>
      <c r="B2" s="9" t="str">
        <f>H2&amp;"jurusan 1"</f>
        <v>BB 143.1jurusan 1</v>
      </c>
      <c r="C2" s="9" t="str">
        <f>H2&amp;"jurusan 2"</f>
        <v>BB 143.1jurusan 2</v>
      </c>
      <c r="D2" s="9" t="str">
        <f>H2&amp;"jurusan 3"</f>
        <v>BB 143.1jurusan 3</v>
      </c>
      <c r="E2" s="9" t="str">
        <f>H2&amp;"jurusan 4"</f>
        <v>BB 143.1jurusan 4</v>
      </c>
      <c r="F2" s="10" t="s">
        <v>3</v>
      </c>
      <c r="G2" s="10" t="s">
        <v>4</v>
      </c>
      <c r="H2" s="10" t="s">
        <v>5</v>
      </c>
      <c r="I2" s="10" t="s">
        <v>10042</v>
      </c>
      <c r="J2" s="10" t="s">
        <v>10043</v>
      </c>
      <c r="K2" s="10" t="s">
        <v>7465</v>
      </c>
      <c r="L2" s="10"/>
      <c r="M2" s="10"/>
      <c r="N2" s="14">
        <f>+IF(L2=3,400,IF(L2=1,230,0))</f>
        <v>0</v>
      </c>
      <c r="O2" s="15" t="e">
        <f>(K2*1000)/((M2*1000)*1.73)</f>
        <v>#VALUE!</v>
      </c>
      <c r="P2" s="15" t="e">
        <f>IF(L2=3,(K2*1000)/(N2*1.73),(K2*1000)/(N2))</f>
        <v>#VALUE!</v>
      </c>
      <c r="Q2" s="17" t="e">
        <f>VLOOKUP($A2,'DATA PENGUKURAN GARDU'!$A:$BS,42,0)</f>
        <v>#N/A</v>
      </c>
      <c r="R2" s="18" t="e">
        <f t="shared" ref="R2:V17" si="0">Q2/$P2*100</f>
        <v>#N/A</v>
      </c>
      <c r="S2" s="17" t="e">
        <f>VLOOKUP($A2,'DATA PENGUKURAN GARDU'!$A:$BS,44,0)</f>
        <v>#N/A</v>
      </c>
      <c r="T2" s="18" t="e">
        <f t="shared" si="0"/>
        <v>#N/A</v>
      </c>
      <c r="U2" s="17" t="e">
        <f>VLOOKUP($A2,'DATA PENGUKURAN GARDU'!$A:$BS,46,0)</f>
        <v>#N/A</v>
      </c>
      <c r="V2" s="18" t="e">
        <f t="shared" si="0"/>
        <v>#N/A</v>
      </c>
      <c r="W2" s="17" t="e">
        <f>VLOOKUP($A2,'DATA PENGUKURAN GARDU'!$A:$BS,48,0)</f>
        <v>#N/A</v>
      </c>
      <c r="X2" s="17" t="e">
        <f>VLOOKUP($A2,'DATA PENGUKURAN GARDU'!$A:$BS,53,0)</f>
        <v>#N/A</v>
      </c>
      <c r="Y2" s="17" t="e">
        <f>VLOOKUP($A2,'DATA PENGUKURAN GARDU'!$A:$BS,54,0)</f>
        <v>#N/A</v>
      </c>
      <c r="Z2" s="17" t="e">
        <f>VLOOKUP($A2,'DATA PENGUKURAN GARDU'!$A:$BS,55,0)</f>
        <v>#N/A</v>
      </c>
      <c r="AA2" s="20" t="e">
        <f>VLOOKUP($B2,'DATA PENGUKURAN GARDU'!$A:$BS,42,0)</f>
        <v>#N/A</v>
      </c>
      <c r="AB2" s="21" t="e">
        <f t="shared" ref="AB2:AF17" si="1">AA2/$P2*100</f>
        <v>#N/A</v>
      </c>
      <c r="AC2" s="20" t="e">
        <f>VLOOKUP($B2,'DATA PENGUKURAN GARDU'!$A:$BS,44,0)</f>
        <v>#N/A</v>
      </c>
      <c r="AD2" s="21" t="s">
        <v>12771</v>
      </c>
      <c r="AE2" s="20" t="e">
        <f>VLOOKUP($B2,'DATA PENGUKURAN GARDU'!$A:$BS,46,0)</f>
        <v>#N/A</v>
      </c>
      <c r="AF2" s="21" t="e">
        <f t="shared" si="1"/>
        <v>#N/A</v>
      </c>
      <c r="AG2" s="20" t="e">
        <f>VLOOKUP($B2,'DATA PENGUKURAN GARDU'!$A:$BS,46,0)</f>
        <v>#N/A</v>
      </c>
      <c r="AH2" s="20" t="e">
        <f>VLOOKUP($B2,'DATA PENGUKURAN GARDU'!$A:$BS,53,0)</f>
        <v>#N/A</v>
      </c>
      <c r="AI2" s="20" t="e">
        <f>VLOOKUP($B2,'DATA PENGUKURAN GARDU'!$A:$BS,54,0)</f>
        <v>#N/A</v>
      </c>
      <c r="AJ2" s="17" t="e">
        <f>VLOOKUP($C2,'DATA PENGUKURAN GARDU'!$A:$BS,42,0)</f>
        <v>#N/A</v>
      </c>
      <c r="AK2" s="23" t="e">
        <f t="shared" ref="AK2:AO17" si="2">AJ2/$P2*100</f>
        <v>#N/A</v>
      </c>
      <c r="AL2" s="17" t="e">
        <f>VLOOKUP($C2,'DATA PENGUKURAN GARDU'!$A:$BS,44,0)</f>
        <v>#N/A</v>
      </c>
      <c r="AM2" s="23" t="e">
        <f t="shared" si="2"/>
        <v>#N/A</v>
      </c>
      <c r="AN2" s="17" t="e">
        <f>VLOOKUP($C2,'DATA PENGUKURAN GARDU'!$A:$BS,46,0)</f>
        <v>#N/A</v>
      </c>
      <c r="AO2" s="23" t="e">
        <f t="shared" si="2"/>
        <v>#N/A</v>
      </c>
      <c r="AP2" s="17" t="e">
        <f>VLOOKUP($C2,'DATA PENGUKURAN GARDU'!$A:$BS,46,0)</f>
        <v>#N/A</v>
      </c>
      <c r="AQ2" s="17" t="e">
        <f>VLOOKUP($C2,'DATA PENGUKURAN GARDU'!$A:$BS,53,0)</f>
        <v>#N/A</v>
      </c>
      <c r="AR2" s="17" t="e">
        <f>VLOOKUP($C2,'DATA PENGUKURAN GARDU'!$A:$BS,54,0)</f>
        <v>#N/A</v>
      </c>
      <c r="AS2" s="20" t="e">
        <f>VLOOKUP($D2,'DATA PENGUKURAN GARDU'!$A:$BS,42,0)</f>
        <v>#N/A</v>
      </c>
      <c r="AT2" s="21" t="e">
        <f t="shared" ref="AT2:AX17" si="3">AS2/$P2*100</f>
        <v>#N/A</v>
      </c>
      <c r="AU2" s="20" t="e">
        <f>VLOOKUP($D2,'DATA PENGUKURAN GARDU'!$A:$BS,44,0)</f>
        <v>#N/A</v>
      </c>
      <c r="AV2" s="21" t="e">
        <f t="shared" si="3"/>
        <v>#N/A</v>
      </c>
      <c r="AW2" s="20" t="e">
        <f>VLOOKUP($D2,'DATA PENGUKURAN GARDU'!$A:$BS,46,0)</f>
        <v>#N/A</v>
      </c>
      <c r="AX2" s="21" t="e">
        <f t="shared" si="3"/>
        <v>#N/A</v>
      </c>
      <c r="AY2" s="20" t="e">
        <f>VLOOKUP($D2,'DATA PENGUKURAN GARDU'!$A:$BS,46,0)</f>
        <v>#N/A</v>
      </c>
      <c r="AZ2" s="20" t="e">
        <f>VLOOKUP($D2,'DATA PENGUKURAN GARDU'!$A:$BS,53,0)</f>
        <v>#N/A</v>
      </c>
      <c r="BA2" s="20" t="e">
        <f>VLOOKUP($D2,'DATA PENGUKURAN GARDU'!$A:$BS,54,0)</f>
        <v>#N/A</v>
      </c>
      <c r="BB2" s="17" t="e">
        <f>VLOOKUP($E2,'DATA PENGUKURAN GARDU'!$A:$BS,42,0)</f>
        <v>#N/A</v>
      </c>
      <c r="BC2" s="23" t="e">
        <f t="shared" ref="BC2:BG17" si="4">BB2/$P2*100</f>
        <v>#N/A</v>
      </c>
      <c r="BD2" s="17" t="e">
        <f>VLOOKUP($E2,'DATA PENGUKURAN GARDU'!$A:$BS,44,0)</f>
        <v>#N/A</v>
      </c>
      <c r="BE2" s="23" t="e">
        <f t="shared" si="4"/>
        <v>#N/A</v>
      </c>
      <c r="BF2" s="17" t="e">
        <f>VLOOKUP($E2,'DATA PENGUKURAN GARDU'!$A:$BS,46,0)</f>
        <v>#N/A</v>
      </c>
      <c r="BG2" s="23" t="e">
        <f t="shared" si="4"/>
        <v>#N/A</v>
      </c>
      <c r="BH2" s="17" t="e">
        <f>VLOOKUP($E2,'DATA PENGUKURAN GARDU'!$A:$BS,46,0)</f>
        <v>#N/A</v>
      </c>
      <c r="BI2" s="17" t="e">
        <f>VLOOKUP($E2,'DATA PENGUKURAN GARDU'!$A:$BS,53,0)</f>
        <v>#N/A</v>
      </c>
      <c r="BJ2" s="17" t="e">
        <f>VLOOKUP($E2,'DATA PENGUKURAN GARDU'!$A:$BS,54,0)</f>
        <v>#N/A</v>
      </c>
      <c r="BK2" s="20" t="e">
        <f>IF(Q2&gt;P2,"OL PHASA","Normal")</f>
        <v>#N/A</v>
      </c>
      <c r="BL2" s="20" t="e">
        <f>IF(S2&gt;P2,"OL PHASA","Normal")</f>
        <v>#N/A</v>
      </c>
      <c r="BM2" s="20" t="e">
        <f>IF(U2&gt;P2,"OL PHASA","Normal")</f>
        <v>#N/A</v>
      </c>
      <c r="BN2" s="25" t="e">
        <f>IF((L2=3),(AVERAGE(Q2,S2,U2)),MAX(Q2,S2,U2))</f>
        <v>#N/A</v>
      </c>
      <c r="BO2" s="26" t="str">
        <f>IFERROR(IF((L2=1),(BN2*AH2)/1000,(BN2*AI2*1.73)/1000),"0")</f>
        <v>0</v>
      </c>
      <c r="BP2" s="21" t="e">
        <f>BO2/K2*100</f>
        <v>#VALUE!</v>
      </c>
      <c r="BQ2" s="20" t="e">
        <f>IF($L2=1,"1 Phase",ABS(((Q2/BN2)-1)+ABS((S2/BN2)-1)+ABS((U2/BN2)-1))/3)</f>
        <v>#N/A</v>
      </c>
      <c r="BR2" s="20" t="e">
        <v>#N/A</v>
      </c>
      <c r="BS2" s="9" t="e">
        <v>#N/A</v>
      </c>
      <c r="BT2" s="2" t="e">
        <f>IF(BP2&lt;30,"Underload",IF(BP2&lt;=80,"Baik",IF(BP2&gt;80,"Overload")))</f>
        <v>#VALUE!</v>
      </c>
      <c r="BU2" s="2" t="e">
        <f t="shared" ref="BU2:BU65" si="5">IF(L2=3,IF(BQ2&gt;0.2,"TDK SEIMBANG","SEIMBANG"),IF(BM2="OL PHASA","TDK SEIMBANG","SEIMBANG"))</f>
        <v>#N/A</v>
      </c>
      <c r="BV2" s="2" t="e">
        <f t="shared" ref="BV2:BV65" si="6">IF(L2=3,IF(SUM(X2:Y2)&gt;600,"NORMAL","DROP"),IF(BD7&gt;198,"NORMAL","DROP"))</f>
        <v>#N/A</v>
      </c>
    </row>
    <row r="3" s="2" customFormat="1" ht="22.95" customHeight="1" spans="1:74">
      <c r="A3" s="9" t="str">
        <f t="shared" ref="A3:A66" si="7">H3&amp;"Induk"</f>
        <v>KMO 215Induk</v>
      </c>
      <c r="B3" s="9" t="str">
        <f t="shared" ref="B3:B66" si="8">H3&amp;"jurusan 1"</f>
        <v>KMO 215jurusan 1</v>
      </c>
      <c r="C3" s="9" t="str">
        <f t="shared" ref="C3:C66" si="9">H3&amp;"jurusan 2"</f>
        <v>KMO 215jurusan 2</v>
      </c>
      <c r="D3" s="9" t="str">
        <f t="shared" ref="D3:D66" si="10">H3&amp;"jurusan 3"</f>
        <v>KMO 215jurusan 3</v>
      </c>
      <c r="E3" s="9" t="str">
        <f t="shared" ref="E3:E66" si="11">H3&amp;"jurusan 4"</f>
        <v>KMO 215jurusan 4</v>
      </c>
      <c r="F3" s="10" t="s">
        <v>7</v>
      </c>
      <c r="G3" s="10" t="s">
        <v>8</v>
      </c>
      <c r="H3" s="10" t="s">
        <v>9</v>
      </c>
      <c r="I3" s="10" t="s">
        <v>10044</v>
      </c>
      <c r="J3" s="10" t="s">
        <v>10045</v>
      </c>
      <c r="K3" s="10" t="s">
        <v>7465</v>
      </c>
      <c r="L3" s="10"/>
      <c r="M3" s="10"/>
      <c r="N3" s="14">
        <f t="shared" ref="N3:N66" si="12">+IF(L3=3,400,IF(L3=1,230,0))</f>
        <v>0</v>
      </c>
      <c r="O3" s="15" t="e">
        <f t="shared" ref="O3:O66" si="13">(K3*1000)/((M3*1000)*1.73)</f>
        <v>#VALUE!</v>
      </c>
      <c r="P3" s="15" t="e">
        <f t="shared" ref="P3:P66" si="14">IF(L3=3,(K3*1000)/(N3*1.73),(K3*1000)/(N3))</f>
        <v>#VALUE!</v>
      </c>
      <c r="Q3" s="17" t="e">
        <f>VLOOKUP($A3,'DATA PENGUKURAN GARDU'!$A:$BS,42,0)</f>
        <v>#N/A</v>
      </c>
      <c r="R3" s="18" t="e">
        <f t="shared" si="0"/>
        <v>#N/A</v>
      </c>
      <c r="S3" s="17" t="e">
        <f>VLOOKUP($A3,'DATA PENGUKURAN GARDU'!$A:$BS,44,0)</f>
        <v>#N/A</v>
      </c>
      <c r="T3" s="18" t="e">
        <f t="shared" si="0"/>
        <v>#N/A</v>
      </c>
      <c r="U3" s="17" t="e">
        <f>VLOOKUP($A3,'DATA PENGUKURAN GARDU'!$A:$BS,46,0)</f>
        <v>#N/A</v>
      </c>
      <c r="V3" s="18" t="e">
        <f t="shared" si="0"/>
        <v>#N/A</v>
      </c>
      <c r="W3" s="17" t="e">
        <f>VLOOKUP($A3,'DATA PENGUKURAN GARDU'!$A:$BS,48,0)</f>
        <v>#N/A</v>
      </c>
      <c r="X3" s="17" t="e">
        <f>VLOOKUP($A3,'DATA PENGUKURAN GARDU'!$A:$BS,53,0)</f>
        <v>#N/A</v>
      </c>
      <c r="Y3" s="17" t="e">
        <f>VLOOKUP($A3,'DATA PENGUKURAN GARDU'!$A:$BS,54,0)</f>
        <v>#N/A</v>
      </c>
      <c r="Z3" s="17" t="e">
        <f>VLOOKUP($A3,'DATA PENGUKURAN GARDU'!$A:$BS,55,0)</f>
        <v>#N/A</v>
      </c>
      <c r="AA3" s="20" t="e">
        <f>VLOOKUP($B3,'DATA PENGUKURAN GARDU'!$A:$BS,42,0)</f>
        <v>#N/A</v>
      </c>
      <c r="AB3" s="21" t="e">
        <f t="shared" si="1"/>
        <v>#N/A</v>
      </c>
      <c r="AC3" s="20" t="e">
        <f>VLOOKUP($B3,'DATA PENGUKURAN GARDU'!$A:$BS,44,0)</f>
        <v>#N/A</v>
      </c>
      <c r="AD3" s="21" t="e">
        <f t="shared" si="1"/>
        <v>#N/A</v>
      </c>
      <c r="AE3" s="20" t="e">
        <f>VLOOKUP($B3,'DATA PENGUKURAN GARDU'!$A:$BS,46,0)</f>
        <v>#N/A</v>
      </c>
      <c r="AF3" s="21" t="e">
        <f t="shared" si="1"/>
        <v>#N/A</v>
      </c>
      <c r="AG3" s="20" t="e">
        <f>VLOOKUP($B3,'DATA PENGUKURAN GARDU'!$A:$BS,46,0)</f>
        <v>#N/A</v>
      </c>
      <c r="AH3" s="20" t="e">
        <f>VLOOKUP($B3,'DATA PENGUKURAN GARDU'!$A:$BS,53,0)</f>
        <v>#N/A</v>
      </c>
      <c r="AI3" s="20" t="e">
        <f>VLOOKUP($B3,'DATA PENGUKURAN GARDU'!$A:$BS,54,0)</f>
        <v>#N/A</v>
      </c>
      <c r="AJ3" s="17" t="e">
        <f>VLOOKUP($C3,'DATA PENGUKURAN GARDU'!$A:$BS,42,0)</f>
        <v>#N/A</v>
      </c>
      <c r="AK3" s="23" t="e">
        <f t="shared" si="2"/>
        <v>#N/A</v>
      </c>
      <c r="AL3" s="17" t="e">
        <f>VLOOKUP($C3,'DATA PENGUKURAN GARDU'!$A:$BS,44,0)</f>
        <v>#N/A</v>
      </c>
      <c r="AM3" s="23" t="e">
        <f t="shared" si="2"/>
        <v>#N/A</v>
      </c>
      <c r="AN3" s="17" t="e">
        <f>VLOOKUP($C3,'DATA PENGUKURAN GARDU'!$A:$BS,46,0)</f>
        <v>#N/A</v>
      </c>
      <c r="AO3" s="23" t="e">
        <f t="shared" si="2"/>
        <v>#N/A</v>
      </c>
      <c r="AP3" s="17" t="e">
        <f>VLOOKUP($C3,'DATA PENGUKURAN GARDU'!$A:$BS,46,0)</f>
        <v>#N/A</v>
      </c>
      <c r="AQ3" s="17" t="e">
        <f>VLOOKUP($C3,'DATA PENGUKURAN GARDU'!$A:$BS,53,0)</f>
        <v>#N/A</v>
      </c>
      <c r="AR3" s="17" t="e">
        <f>VLOOKUP($C3,'DATA PENGUKURAN GARDU'!$A:$BS,54,0)</f>
        <v>#N/A</v>
      </c>
      <c r="AS3" s="20" t="e">
        <f>VLOOKUP($D3,'DATA PENGUKURAN GARDU'!$A:$BS,42,0)</f>
        <v>#N/A</v>
      </c>
      <c r="AT3" s="21" t="e">
        <f t="shared" si="3"/>
        <v>#N/A</v>
      </c>
      <c r="AU3" s="20" t="e">
        <f>VLOOKUP($D3,'DATA PENGUKURAN GARDU'!$A:$BS,44,0)</f>
        <v>#N/A</v>
      </c>
      <c r="AV3" s="21" t="e">
        <f t="shared" si="3"/>
        <v>#N/A</v>
      </c>
      <c r="AW3" s="20" t="e">
        <f>VLOOKUP($D3,'DATA PENGUKURAN GARDU'!$A:$BS,46,0)</f>
        <v>#N/A</v>
      </c>
      <c r="AX3" s="21" t="e">
        <f t="shared" si="3"/>
        <v>#N/A</v>
      </c>
      <c r="AY3" s="20" t="e">
        <f>VLOOKUP($D3,'DATA PENGUKURAN GARDU'!$A:$BS,46,0)</f>
        <v>#N/A</v>
      </c>
      <c r="AZ3" s="20" t="e">
        <f>VLOOKUP($D3,'DATA PENGUKURAN GARDU'!$A:$BS,53,0)</f>
        <v>#N/A</v>
      </c>
      <c r="BA3" s="20" t="e">
        <f>VLOOKUP($D3,'DATA PENGUKURAN GARDU'!$A:$BS,54,0)</f>
        <v>#N/A</v>
      </c>
      <c r="BB3" s="17" t="e">
        <f>VLOOKUP($E3,'DATA PENGUKURAN GARDU'!$A:$BS,42,0)</f>
        <v>#N/A</v>
      </c>
      <c r="BC3" s="23" t="e">
        <f t="shared" si="4"/>
        <v>#N/A</v>
      </c>
      <c r="BD3" s="17" t="e">
        <f>VLOOKUP($E3,'DATA PENGUKURAN GARDU'!$A:$BS,44,0)</f>
        <v>#N/A</v>
      </c>
      <c r="BE3" s="23" t="e">
        <f t="shared" si="4"/>
        <v>#N/A</v>
      </c>
      <c r="BF3" s="17" t="e">
        <f>VLOOKUP($E3,'DATA PENGUKURAN GARDU'!$A:$BS,46,0)</f>
        <v>#N/A</v>
      </c>
      <c r="BG3" s="23" t="e">
        <f t="shared" si="4"/>
        <v>#N/A</v>
      </c>
      <c r="BH3" s="17" t="e">
        <f>VLOOKUP($E3,'DATA PENGUKURAN GARDU'!$A:$BS,46,0)</f>
        <v>#N/A</v>
      </c>
      <c r="BI3" s="17" t="e">
        <f>VLOOKUP($E3,'DATA PENGUKURAN GARDU'!$A:$BS,53,0)</f>
        <v>#N/A</v>
      </c>
      <c r="BJ3" s="17" t="e">
        <f>VLOOKUP($E3,'DATA PENGUKURAN GARDU'!$A:$BS,54,0)</f>
        <v>#N/A</v>
      </c>
      <c r="BK3" s="20" t="e">
        <f t="shared" ref="BK3:BK66" si="15">IF(Q3&gt;P3,"OL PHASA","Normal")</f>
        <v>#N/A</v>
      </c>
      <c r="BL3" s="20" t="e">
        <f t="shared" ref="BL3:BL66" si="16">IF(S3&gt;P3,"OL PHASA","Normal")</f>
        <v>#N/A</v>
      </c>
      <c r="BM3" s="20" t="e">
        <f t="shared" ref="BM3:BM66" si="17">IF(U3&gt;P3,"OL PHASA","Normal")</f>
        <v>#N/A</v>
      </c>
      <c r="BN3" s="25" t="e">
        <f t="shared" ref="BN3:BN66" si="18">IF((L3=3),(AVERAGE(Q3,S3,U3)),MAX(Q3,S3,U3))</f>
        <v>#N/A</v>
      </c>
      <c r="BO3" s="26" t="str">
        <f t="shared" ref="BO3:BO66" si="19">IFERROR(IF((L3=1),(BN3*AH3)/1000,(BN3*AI3*1.73)/1000),"0")</f>
        <v>0</v>
      </c>
      <c r="BP3" s="21" t="e">
        <f t="shared" ref="BP3:BP66" si="20">BO3/K3*100</f>
        <v>#VALUE!</v>
      </c>
      <c r="BQ3" s="20" t="e">
        <f t="shared" ref="BQ3:BQ66" si="21">IF($L3=1,"1 Phase",ABS(((Q3/BN3)-1)+ABS((S3/BN3)-1)+ABS((U3/BN3)-1))/3)</f>
        <v>#N/A</v>
      </c>
      <c r="BR3" s="20" t="e">
        <v>#N/A</v>
      </c>
      <c r="BS3" s="9" t="e">
        <v>#N/A</v>
      </c>
      <c r="BT3" s="2" t="e">
        <f t="shared" ref="BT3:BT66" si="22">IF(BP3&lt;30,"Underload",IF(BP3&lt;=80,"Baik",IF(BP3&gt;80,"Overload")))</f>
        <v>#VALUE!</v>
      </c>
      <c r="BU3" s="2" t="e">
        <f t="shared" si="5"/>
        <v>#N/A</v>
      </c>
      <c r="BV3" s="2" t="e">
        <f t="shared" si="6"/>
        <v>#N/A</v>
      </c>
    </row>
    <row r="4" s="2" customFormat="1" ht="22.95" customHeight="1" spans="1:74">
      <c r="A4" s="9" t="str">
        <f t="shared" si="7"/>
        <v>KMO 216Induk</v>
      </c>
      <c r="B4" s="9" t="str">
        <f t="shared" si="8"/>
        <v>KMO 216jurusan 1</v>
      </c>
      <c r="C4" s="9" t="str">
        <f t="shared" si="9"/>
        <v>KMO 216jurusan 2</v>
      </c>
      <c r="D4" s="9" t="str">
        <f t="shared" si="10"/>
        <v>KMO 216jurusan 3</v>
      </c>
      <c r="E4" s="9" t="str">
        <f t="shared" si="11"/>
        <v>KMO 216jurusan 4</v>
      </c>
      <c r="F4" s="10" t="s">
        <v>7</v>
      </c>
      <c r="G4" s="10" t="s">
        <v>8</v>
      </c>
      <c r="H4" s="10" t="s">
        <v>11</v>
      </c>
      <c r="I4" s="10" t="s">
        <v>10046</v>
      </c>
      <c r="J4" s="10" t="s">
        <v>10047</v>
      </c>
      <c r="K4" s="10" t="s">
        <v>7465</v>
      </c>
      <c r="L4" s="10"/>
      <c r="M4" s="10"/>
      <c r="N4" s="14">
        <f t="shared" si="12"/>
        <v>0</v>
      </c>
      <c r="O4" s="15" t="e">
        <f t="shared" si="13"/>
        <v>#VALUE!</v>
      </c>
      <c r="P4" s="15" t="e">
        <f t="shared" si="14"/>
        <v>#VALUE!</v>
      </c>
      <c r="Q4" s="17" t="e">
        <f>VLOOKUP($A4,'DATA PENGUKURAN GARDU'!$A:$BS,42,0)</f>
        <v>#N/A</v>
      </c>
      <c r="R4" s="18" t="e">
        <f t="shared" si="0"/>
        <v>#N/A</v>
      </c>
      <c r="S4" s="17" t="e">
        <f>VLOOKUP($A4,'DATA PENGUKURAN GARDU'!$A:$BS,44,0)</f>
        <v>#N/A</v>
      </c>
      <c r="T4" s="18" t="e">
        <f t="shared" si="0"/>
        <v>#N/A</v>
      </c>
      <c r="U4" s="17" t="e">
        <f>VLOOKUP($A4,'DATA PENGUKURAN GARDU'!$A:$BS,46,0)</f>
        <v>#N/A</v>
      </c>
      <c r="V4" s="18" t="e">
        <f t="shared" si="0"/>
        <v>#N/A</v>
      </c>
      <c r="W4" s="17" t="e">
        <f>VLOOKUP($A4,'DATA PENGUKURAN GARDU'!$A:$BS,48,0)</f>
        <v>#N/A</v>
      </c>
      <c r="X4" s="17" t="e">
        <f>VLOOKUP($A4,'DATA PENGUKURAN GARDU'!$A:$BS,53,0)</f>
        <v>#N/A</v>
      </c>
      <c r="Y4" s="17" t="e">
        <f>VLOOKUP($A4,'DATA PENGUKURAN GARDU'!$A:$BS,54,0)</f>
        <v>#N/A</v>
      </c>
      <c r="Z4" s="17" t="e">
        <f>VLOOKUP($A4,'DATA PENGUKURAN GARDU'!$A:$BS,55,0)</f>
        <v>#N/A</v>
      </c>
      <c r="AA4" s="20" t="e">
        <f>VLOOKUP($B4,'DATA PENGUKURAN GARDU'!$A:$BS,42,0)</f>
        <v>#N/A</v>
      </c>
      <c r="AB4" s="21" t="e">
        <f t="shared" si="1"/>
        <v>#N/A</v>
      </c>
      <c r="AC4" s="20" t="e">
        <f>VLOOKUP($B4,'DATA PENGUKURAN GARDU'!$A:$BS,44,0)</f>
        <v>#N/A</v>
      </c>
      <c r="AD4" s="21" t="e">
        <f t="shared" si="1"/>
        <v>#N/A</v>
      </c>
      <c r="AE4" s="20" t="e">
        <f>VLOOKUP($B4,'DATA PENGUKURAN GARDU'!$A:$BS,46,0)</f>
        <v>#N/A</v>
      </c>
      <c r="AF4" s="21" t="e">
        <f t="shared" si="1"/>
        <v>#N/A</v>
      </c>
      <c r="AG4" s="20" t="e">
        <f>VLOOKUP($B4,'DATA PENGUKURAN GARDU'!$A:$BS,46,0)</f>
        <v>#N/A</v>
      </c>
      <c r="AH4" s="20" t="e">
        <f>VLOOKUP($B4,'DATA PENGUKURAN GARDU'!$A:$BS,53,0)</f>
        <v>#N/A</v>
      </c>
      <c r="AI4" s="20" t="e">
        <f>VLOOKUP($B4,'DATA PENGUKURAN GARDU'!$A:$BS,54,0)</f>
        <v>#N/A</v>
      </c>
      <c r="AJ4" s="17" t="e">
        <f>VLOOKUP($C4,'DATA PENGUKURAN GARDU'!$A:$BS,42,0)</f>
        <v>#N/A</v>
      </c>
      <c r="AK4" s="23" t="e">
        <f t="shared" si="2"/>
        <v>#N/A</v>
      </c>
      <c r="AL4" s="17" t="e">
        <f>VLOOKUP($C4,'DATA PENGUKURAN GARDU'!$A:$BS,44,0)</f>
        <v>#N/A</v>
      </c>
      <c r="AM4" s="23" t="e">
        <f t="shared" si="2"/>
        <v>#N/A</v>
      </c>
      <c r="AN4" s="17" t="e">
        <f>VLOOKUP($C4,'DATA PENGUKURAN GARDU'!$A:$BS,46,0)</f>
        <v>#N/A</v>
      </c>
      <c r="AO4" s="23" t="e">
        <f t="shared" si="2"/>
        <v>#N/A</v>
      </c>
      <c r="AP4" s="17" t="e">
        <f>VLOOKUP($C4,'DATA PENGUKURAN GARDU'!$A:$BS,46,0)</f>
        <v>#N/A</v>
      </c>
      <c r="AQ4" s="17" t="e">
        <f>VLOOKUP($C4,'DATA PENGUKURAN GARDU'!$A:$BS,53,0)</f>
        <v>#N/A</v>
      </c>
      <c r="AR4" s="17" t="e">
        <f>VLOOKUP($C4,'DATA PENGUKURAN GARDU'!$A:$BS,54,0)</f>
        <v>#N/A</v>
      </c>
      <c r="AS4" s="20" t="e">
        <f>VLOOKUP($D4,'DATA PENGUKURAN GARDU'!$A:$BS,42,0)</f>
        <v>#N/A</v>
      </c>
      <c r="AT4" s="21" t="e">
        <f t="shared" si="3"/>
        <v>#N/A</v>
      </c>
      <c r="AU4" s="20" t="e">
        <f>VLOOKUP($D4,'DATA PENGUKURAN GARDU'!$A:$BS,44,0)</f>
        <v>#N/A</v>
      </c>
      <c r="AV4" s="21" t="e">
        <f t="shared" si="3"/>
        <v>#N/A</v>
      </c>
      <c r="AW4" s="20" t="e">
        <f>VLOOKUP($D4,'DATA PENGUKURAN GARDU'!$A:$BS,46,0)</f>
        <v>#N/A</v>
      </c>
      <c r="AX4" s="21" t="e">
        <f t="shared" si="3"/>
        <v>#N/A</v>
      </c>
      <c r="AY4" s="20" t="e">
        <f>VLOOKUP($D4,'DATA PENGUKURAN GARDU'!$A:$BS,46,0)</f>
        <v>#N/A</v>
      </c>
      <c r="AZ4" s="20" t="e">
        <f>VLOOKUP($D4,'DATA PENGUKURAN GARDU'!$A:$BS,53,0)</f>
        <v>#N/A</v>
      </c>
      <c r="BA4" s="20" t="e">
        <f>VLOOKUP($D4,'DATA PENGUKURAN GARDU'!$A:$BS,54,0)</f>
        <v>#N/A</v>
      </c>
      <c r="BB4" s="17" t="e">
        <f>VLOOKUP($E4,'DATA PENGUKURAN GARDU'!$A:$BS,42,0)</f>
        <v>#N/A</v>
      </c>
      <c r="BC4" s="23" t="e">
        <f t="shared" si="4"/>
        <v>#N/A</v>
      </c>
      <c r="BD4" s="17" t="e">
        <f>VLOOKUP($E4,'DATA PENGUKURAN GARDU'!$A:$BS,44,0)</f>
        <v>#N/A</v>
      </c>
      <c r="BE4" s="23" t="e">
        <f t="shared" si="4"/>
        <v>#N/A</v>
      </c>
      <c r="BF4" s="17" t="e">
        <f>VLOOKUP($E4,'DATA PENGUKURAN GARDU'!$A:$BS,46,0)</f>
        <v>#N/A</v>
      </c>
      <c r="BG4" s="23" t="e">
        <f t="shared" si="4"/>
        <v>#N/A</v>
      </c>
      <c r="BH4" s="17" t="e">
        <f>VLOOKUP($E4,'DATA PENGUKURAN GARDU'!$A:$BS,46,0)</f>
        <v>#N/A</v>
      </c>
      <c r="BI4" s="17" t="e">
        <f>VLOOKUP($E4,'DATA PENGUKURAN GARDU'!$A:$BS,53,0)</f>
        <v>#N/A</v>
      </c>
      <c r="BJ4" s="17" t="e">
        <f>VLOOKUP($E4,'DATA PENGUKURAN GARDU'!$A:$BS,54,0)</f>
        <v>#N/A</v>
      </c>
      <c r="BK4" s="20" t="e">
        <f t="shared" si="15"/>
        <v>#N/A</v>
      </c>
      <c r="BL4" s="20" t="e">
        <f t="shared" si="16"/>
        <v>#N/A</v>
      </c>
      <c r="BM4" s="20" t="e">
        <f t="shared" si="17"/>
        <v>#N/A</v>
      </c>
      <c r="BN4" s="25" t="e">
        <f t="shared" si="18"/>
        <v>#N/A</v>
      </c>
      <c r="BO4" s="26" t="str">
        <f t="shared" si="19"/>
        <v>0</v>
      </c>
      <c r="BP4" s="21" t="e">
        <f t="shared" si="20"/>
        <v>#VALUE!</v>
      </c>
      <c r="BQ4" s="20" t="e">
        <f t="shared" si="21"/>
        <v>#N/A</v>
      </c>
      <c r="BR4" s="20" t="e">
        <v>#N/A</v>
      </c>
      <c r="BS4" s="9" t="e">
        <v>#N/A</v>
      </c>
      <c r="BT4" s="2" t="e">
        <f t="shared" si="22"/>
        <v>#VALUE!</v>
      </c>
      <c r="BU4" s="2" t="e">
        <f t="shared" si="5"/>
        <v>#N/A</v>
      </c>
      <c r="BV4" s="2" t="e">
        <f t="shared" si="6"/>
        <v>#N/A</v>
      </c>
    </row>
    <row r="5" s="2" customFormat="1" ht="22.95" customHeight="1" spans="1:74">
      <c r="A5" s="9" t="str">
        <f t="shared" si="7"/>
        <v>KMO 12Induk</v>
      </c>
      <c r="B5" s="9" t="str">
        <f t="shared" si="8"/>
        <v>KMO 12jurusan 1</v>
      </c>
      <c r="C5" s="9" t="str">
        <f t="shared" si="9"/>
        <v>KMO 12jurusan 2</v>
      </c>
      <c r="D5" s="9" t="str">
        <f t="shared" si="10"/>
        <v>KMO 12jurusan 3</v>
      </c>
      <c r="E5" s="9" t="str">
        <f t="shared" si="11"/>
        <v>KMO 12jurusan 4</v>
      </c>
      <c r="F5" s="10" t="s">
        <v>13</v>
      </c>
      <c r="G5" s="10" t="s">
        <v>8</v>
      </c>
      <c r="H5" s="10" t="s">
        <v>14</v>
      </c>
      <c r="I5" s="10" t="s">
        <v>10048</v>
      </c>
      <c r="J5" s="10" t="s">
        <v>10049</v>
      </c>
      <c r="K5" s="10" t="s">
        <v>7465</v>
      </c>
      <c r="L5" s="10"/>
      <c r="M5" s="10"/>
      <c r="N5" s="14">
        <f t="shared" si="12"/>
        <v>0</v>
      </c>
      <c r="O5" s="15" t="e">
        <f t="shared" si="13"/>
        <v>#VALUE!</v>
      </c>
      <c r="P5" s="15" t="e">
        <f t="shared" si="14"/>
        <v>#VALUE!</v>
      </c>
      <c r="Q5" s="17" t="e">
        <f>VLOOKUP($A5,'DATA PENGUKURAN GARDU'!$A:$BS,42,0)</f>
        <v>#N/A</v>
      </c>
      <c r="R5" s="18" t="e">
        <f t="shared" si="0"/>
        <v>#N/A</v>
      </c>
      <c r="S5" s="17" t="e">
        <f>VLOOKUP($A5,'DATA PENGUKURAN GARDU'!$A:$BS,44,0)</f>
        <v>#N/A</v>
      </c>
      <c r="T5" s="18" t="e">
        <f t="shared" si="0"/>
        <v>#N/A</v>
      </c>
      <c r="U5" s="17" t="e">
        <f>VLOOKUP($A5,'DATA PENGUKURAN GARDU'!$A:$BS,46,0)</f>
        <v>#N/A</v>
      </c>
      <c r="V5" s="18" t="e">
        <f t="shared" si="0"/>
        <v>#N/A</v>
      </c>
      <c r="W5" s="17" t="e">
        <f>VLOOKUP($A5,'DATA PENGUKURAN GARDU'!$A:$BS,48,0)</f>
        <v>#N/A</v>
      </c>
      <c r="X5" s="17" t="e">
        <f>VLOOKUP($A5,'DATA PENGUKURAN GARDU'!$A:$BS,53,0)</f>
        <v>#N/A</v>
      </c>
      <c r="Y5" s="17" t="e">
        <f>VLOOKUP($A5,'DATA PENGUKURAN GARDU'!$A:$BS,54,0)</f>
        <v>#N/A</v>
      </c>
      <c r="Z5" s="17" t="e">
        <f>VLOOKUP($A5,'DATA PENGUKURAN GARDU'!$A:$BS,55,0)</f>
        <v>#N/A</v>
      </c>
      <c r="AA5" s="20" t="e">
        <f>VLOOKUP($B5,'DATA PENGUKURAN GARDU'!$A:$BS,42,0)</f>
        <v>#N/A</v>
      </c>
      <c r="AB5" s="21" t="e">
        <f t="shared" si="1"/>
        <v>#N/A</v>
      </c>
      <c r="AC5" s="20" t="e">
        <f>VLOOKUP($B5,'DATA PENGUKURAN GARDU'!$A:$BS,44,0)</f>
        <v>#N/A</v>
      </c>
      <c r="AD5" s="21" t="e">
        <f t="shared" si="1"/>
        <v>#N/A</v>
      </c>
      <c r="AE5" s="20" t="e">
        <f>VLOOKUP($B5,'DATA PENGUKURAN GARDU'!$A:$BS,46,0)</f>
        <v>#N/A</v>
      </c>
      <c r="AF5" s="21" t="e">
        <f t="shared" si="1"/>
        <v>#N/A</v>
      </c>
      <c r="AG5" s="20" t="e">
        <f>VLOOKUP($B5,'DATA PENGUKURAN GARDU'!$A:$BS,46,0)</f>
        <v>#N/A</v>
      </c>
      <c r="AH5" s="20" t="e">
        <f>VLOOKUP($B5,'DATA PENGUKURAN GARDU'!$A:$BS,53,0)</f>
        <v>#N/A</v>
      </c>
      <c r="AI5" s="20" t="e">
        <f>VLOOKUP($B5,'DATA PENGUKURAN GARDU'!$A:$BS,54,0)</f>
        <v>#N/A</v>
      </c>
      <c r="AJ5" s="17" t="e">
        <f>VLOOKUP($C5,'DATA PENGUKURAN GARDU'!$A:$BS,42,0)</f>
        <v>#N/A</v>
      </c>
      <c r="AK5" s="23" t="e">
        <f t="shared" si="2"/>
        <v>#N/A</v>
      </c>
      <c r="AL5" s="17" t="e">
        <f>VLOOKUP($C5,'DATA PENGUKURAN GARDU'!$A:$BS,44,0)</f>
        <v>#N/A</v>
      </c>
      <c r="AM5" s="23" t="e">
        <f t="shared" si="2"/>
        <v>#N/A</v>
      </c>
      <c r="AN5" s="17" t="e">
        <f>VLOOKUP($C5,'DATA PENGUKURAN GARDU'!$A:$BS,46,0)</f>
        <v>#N/A</v>
      </c>
      <c r="AO5" s="23" t="e">
        <f t="shared" si="2"/>
        <v>#N/A</v>
      </c>
      <c r="AP5" s="17" t="e">
        <f>VLOOKUP($C5,'DATA PENGUKURAN GARDU'!$A:$BS,46,0)</f>
        <v>#N/A</v>
      </c>
      <c r="AQ5" s="17" t="e">
        <f>VLOOKUP($C5,'DATA PENGUKURAN GARDU'!$A:$BS,53,0)</f>
        <v>#N/A</v>
      </c>
      <c r="AR5" s="17" t="e">
        <f>VLOOKUP($C5,'DATA PENGUKURAN GARDU'!$A:$BS,54,0)</f>
        <v>#N/A</v>
      </c>
      <c r="AS5" s="20" t="e">
        <f>VLOOKUP($D5,'DATA PENGUKURAN GARDU'!$A:$BS,42,0)</f>
        <v>#N/A</v>
      </c>
      <c r="AT5" s="21" t="e">
        <f t="shared" si="3"/>
        <v>#N/A</v>
      </c>
      <c r="AU5" s="20" t="e">
        <f>VLOOKUP($D5,'DATA PENGUKURAN GARDU'!$A:$BS,44,0)</f>
        <v>#N/A</v>
      </c>
      <c r="AV5" s="21" t="e">
        <f t="shared" si="3"/>
        <v>#N/A</v>
      </c>
      <c r="AW5" s="20" t="e">
        <f>VLOOKUP($D5,'DATA PENGUKURAN GARDU'!$A:$BS,46,0)</f>
        <v>#N/A</v>
      </c>
      <c r="AX5" s="21" t="e">
        <f t="shared" si="3"/>
        <v>#N/A</v>
      </c>
      <c r="AY5" s="20" t="e">
        <f>VLOOKUP($D5,'DATA PENGUKURAN GARDU'!$A:$BS,46,0)</f>
        <v>#N/A</v>
      </c>
      <c r="AZ5" s="20" t="e">
        <f>VLOOKUP($D5,'DATA PENGUKURAN GARDU'!$A:$BS,53,0)</f>
        <v>#N/A</v>
      </c>
      <c r="BA5" s="20" t="e">
        <f>VLOOKUP($D5,'DATA PENGUKURAN GARDU'!$A:$BS,54,0)</f>
        <v>#N/A</v>
      </c>
      <c r="BB5" s="17" t="e">
        <f>VLOOKUP($E5,'DATA PENGUKURAN GARDU'!$A:$BS,42,0)</f>
        <v>#N/A</v>
      </c>
      <c r="BC5" s="23" t="e">
        <f t="shared" si="4"/>
        <v>#N/A</v>
      </c>
      <c r="BD5" s="17" t="e">
        <f>VLOOKUP($E5,'DATA PENGUKURAN GARDU'!$A:$BS,44,0)</f>
        <v>#N/A</v>
      </c>
      <c r="BE5" s="23" t="e">
        <f t="shared" si="4"/>
        <v>#N/A</v>
      </c>
      <c r="BF5" s="17" t="e">
        <f>VLOOKUP($E5,'DATA PENGUKURAN GARDU'!$A:$BS,46,0)</f>
        <v>#N/A</v>
      </c>
      <c r="BG5" s="23" t="e">
        <f t="shared" si="4"/>
        <v>#N/A</v>
      </c>
      <c r="BH5" s="17" t="e">
        <f>VLOOKUP($E5,'DATA PENGUKURAN GARDU'!$A:$BS,46,0)</f>
        <v>#N/A</v>
      </c>
      <c r="BI5" s="17" t="e">
        <f>VLOOKUP($E5,'DATA PENGUKURAN GARDU'!$A:$BS,53,0)</f>
        <v>#N/A</v>
      </c>
      <c r="BJ5" s="17" t="e">
        <f>VLOOKUP($E5,'DATA PENGUKURAN GARDU'!$A:$BS,54,0)</f>
        <v>#N/A</v>
      </c>
      <c r="BK5" s="20" t="e">
        <f t="shared" si="15"/>
        <v>#N/A</v>
      </c>
      <c r="BL5" s="20" t="e">
        <f t="shared" si="16"/>
        <v>#N/A</v>
      </c>
      <c r="BM5" s="20" t="e">
        <f t="shared" si="17"/>
        <v>#N/A</v>
      </c>
      <c r="BN5" s="25" t="e">
        <f t="shared" si="18"/>
        <v>#N/A</v>
      </c>
      <c r="BO5" s="26" t="str">
        <f t="shared" si="19"/>
        <v>0</v>
      </c>
      <c r="BP5" s="21" t="e">
        <f t="shared" si="20"/>
        <v>#VALUE!</v>
      </c>
      <c r="BQ5" s="20" t="e">
        <f t="shared" si="21"/>
        <v>#N/A</v>
      </c>
      <c r="BR5" s="20" t="e">
        <v>#N/A</v>
      </c>
      <c r="BS5" s="9" t="e">
        <v>#N/A</v>
      </c>
      <c r="BT5" s="2" t="e">
        <f t="shared" si="22"/>
        <v>#VALUE!</v>
      </c>
      <c r="BU5" s="2" t="e">
        <f t="shared" si="5"/>
        <v>#N/A</v>
      </c>
      <c r="BV5" s="2" t="e">
        <f t="shared" si="6"/>
        <v>#N/A</v>
      </c>
    </row>
    <row r="6" s="2" customFormat="1" ht="22.95" customHeight="1" spans="1:74">
      <c r="A6" s="9" t="str">
        <f t="shared" si="7"/>
        <v>KMO 15Induk</v>
      </c>
      <c r="B6" s="9" t="str">
        <f t="shared" si="8"/>
        <v>KMO 15jurusan 1</v>
      </c>
      <c r="C6" s="9" t="str">
        <f t="shared" si="9"/>
        <v>KMO 15jurusan 2</v>
      </c>
      <c r="D6" s="9" t="str">
        <f t="shared" si="10"/>
        <v>KMO 15jurusan 3</v>
      </c>
      <c r="E6" s="9" t="str">
        <f t="shared" si="11"/>
        <v>KMO 15jurusan 4</v>
      </c>
      <c r="F6" s="10" t="s">
        <v>13</v>
      </c>
      <c r="G6" s="10" t="s">
        <v>8</v>
      </c>
      <c r="H6" s="10" t="s">
        <v>16</v>
      </c>
      <c r="I6" s="10" t="s">
        <v>10050</v>
      </c>
      <c r="J6" s="10" t="s">
        <v>10051</v>
      </c>
      <c r="K6" s="10" t="s">
        <v>7465</v>
      </c>
      <c r="L6" s="10"/>
      <c r="M6" s="10"/>
      <c r="N6" s="14">
        <f t="shared" si="12"/>
        <v>0</v>
      </c>
      <c r="O6" s="15" t="e">
        <f t="shared" si="13"/>
        <v>#VALUE!</v>
      </c>
      <c r="P6" s="15" t="e">
        <f t="shared" si="14"/>
        <v>#VALUE!</v>
      </c>
      <c r="Q6" s="17" t="e">
        <f>VLOOKUP($A6,'DATA PENGUKURAN GARDU'!$A:$BS,42,0)</f>
        <v>#N/A</v>
      </c>
      <c r="R6" s="18" t="e">
        <f t="shared" si="0"/>
        <v>#N/A</v>
      </c>
      <c r="S6" s="17" t="e">
        <f>VLOOKUP($A6,'DATA PENGUKURAN GARDU'!$A:$BS,44,0)</f>
        <v>#N/A</v>
      </c>
      <c r="T6" s="18" t="e">
        <f t="shared" si="0"/>
        <v>#N/A</v>
      </c>
      <c r="U6" s="17" t="e">
        <f>VLOOKUP($A6,'DATA PENGUKURAN GARDU'!$A:$BS,46,0)</f>
        <v>#N/A</v>
      </c>
      <c r="V6" s="18" t="e">
        <f t="shared" si="0"/>
        <v>#N/A</v>
      </c>
      <c r="W6" s="17" t="e">
        <f>VLOOKUP($A6,'DATA PENGUKURAN GARDU'!$A:$BS,48,0)</f>
        <v>#N/A</v>
      </c>
      <c r="X6" s="17" t="e">
        <f>VLOOKUP($A6,'DATA PENGUKURAN GARDU'!$A:$BS,53,0)</f>
        <v>#N/A</v>
      </c>
      <c r="Y6" s="17" t="e">
        <f>VLOOKUP($A6,'DATA PENGUKURAN GARDU'!$A:$BS,54,0)</f>
        <v>#N/A</v>
      </c>
      <c r="Z6" s="17" t="e">
        <f>VLOOKUP($A6,'DATA PENGUKURAN GARDU'!$A:$BS,55,0)</f>
        <v>#N/A</v>
      </c>
      <c r="AA6" s="20" t="e">
        <f>VLOOKUP($B6,'DATA PENGUKURAN GARDU'!$A:$BS,42,0)</f>
        <v>#N/A</v>
      </c>
      <c r="AB6" s="21" t="e">
        <f t="shared" si="1"/>
        <v>#N/A</v>
      </c>
      <c r="AC6" s="20" t="e">
        <f>VLOOKUP($B6,'DATA PENGUKURAN GARDU'!$A:$BS,44,0)</f>
        <v>#N/A</v>
      </c>
      <c r="AD6" s="21" t="e">
        <f t="shared" si="1"/>
        <v>#N/A</v>
      </c>
      <c r="AE6" s="20" t="e">
        <f>VLOOKUP($B6,'DATA PENGUKURAN GARDU'!$A:$BS,46,0)</f>
        <v>#N/A</v>
      </c>
      <c r="AF6" s="21" t="e">
        <f t="shared" si="1"/>
        <v>#N/A</v>
      </c>
      <c r="AG6" s="20" t="e">
        <f>VLOOKUP($B6,'DATA PENGUKURAN GARDU'!$A:$BS,46,0)</f>
        <v>#N/A</v>
      </c>
      <c r="AH6" s="20" t="e">
        <f>VLOOKUP($B6,'DATA PENGUKURAN GARDU'!$A:$BS,53,0)</f>
        <v>#N/A</v>
      </c>
      <c r="AI6" s="20" t="e">
        <f>VLOOKUP($B6,'DATA PENGUKURAN GARDU'!$A:$BS,54,0)</f>
        <v>#N/A</v>
      </c>
      <c r="AJ6" s="17" t="e">
        <f>VLOOKUP($C6,'DATA PENGUKURAN GARDU'!$A:$BS,42,0)</f>
        <v>#N/A</v>
      </c>
      <c r="AK6" s="23" t="e">
        <f t="shared" si="2"/>
        <v>#N/A</v>
      </c>
      <c r="AL6" s="17" t="e">
        <f>VLOOKUP($C6,'DATA PENGUKURAN GARDU'!$A:$BS,44,0)</f>
        <v>#N/A</v>
      </c>
      <c r="AM6" s="23" t="e">
        <f t="shared" si="2"/>
        <v>#N/A</v>
      </c>
      <c r="AN6" s="17" t="e">
        <f>VLOOKUP($C6,'DATA PENGUKURAN GARDU'!$A:$BS,46,0)</f>
        <v>#N/A</v>
      </c>
      <c r="AO6" s="23" t="e">
        <f t="shared" si="2"/>
        <v>#N/A</v>
      </c>
      <c r="AP6" s="17" t="e">
        <f>VLOOKUP($C6,'DATA PENGUKURAN GARDU'!$A:$BS,46,0)</f>
        <v>#N/A</v>
      </c>
      <c r="AQ6" s="17" t="e">
        <f>VLOOKUP($C6,'DATA PENGUKURAN GARDU'!$A:$BS,53,0)</f>
        <v>#N/A</v>
      </c>
      <c r="AR6" s="17" t="e">
        <f>VLOOKUP($C6,'DATA PENGUKURAN GARDU'!$A:$BS,54,0)</f>
        <v>#N/A</v>
      </c>
      <c r="AS6" s="20" t="e">
        <f>VLOOKUP($D6,'DATA PENGUKURAN GARDU'!$A:$BS,42,0)</f>
        <v>#N/A</v>
      </c>
      <c r="AT6" s="21" t="e">
        <f t="shared" si="3"/>
        <v>#N/A</v>
      </c>
      <c r="AU6" s="20" t="e">
        <f>VLOOKUP($D6,'DATA PENGUKURAN GARDU'!$A:$BS,44,0)</f>
        <v>#N/A</v>
      </c>
      <c r="AV6" s="21" t="e">
        <f t="shared" si="3"/>
        <v>#N/A</v>
      </c>
      <c r="AW6" s="20" t="e">
        <f>VLOOKUP($D6,'DATA PENGUKURAN GARDU'!$A:$BS,46,0)</f>
        <v>#N/A</v>
      </c>
      <c r="AX6" s="21" t="e">
        <f t="shared" si="3"/>
        <v>#N/A</v>
      </c>
      <c r="AY6" s="20" t="e">
        <f>VLOOKUP($D6,'DATA PENGUKURAN GARDU'!$A:$BS,46,0)</f>
        <v>#N/A</v>
      </c>
      <c r="AZ6" s="20" t="e">
        <f>VLOOKUP($D6,'DATA PENGUKURAN GARDU'!$A:$BS,53,0)</f>
        <v>#N/A</v>
      </c>
      <c r="BA6" s="20" t="e">
        <f>VLOOKUP($D6,'DATA PENGUKURAN GARDU'!$A:$BS,54,0)</f>
        <v>#N/A</v>
      </c>
      <c r="BB6" s="17" t="e">
        <f>VLOOKUP($E6,'DATA PENGUKURAN GARDU'!$A:$BS,42,0)</f>
        <v>#N/A</v>
      </c>
      <c r="BC6" s="23" t="e">
        <f t="shared" si="4"/>
        <v>#N/A</v>
      </c>
      <c r="BD6" s="17" t="e">
        <f>VLOOKUP($E6,'DATA PENGUKURAN GARDU'!$A:$BS,44,0)</f>
        <v>#N/A</v>
      </c>
      <c r="BE6" s="23" t="e">
        <f t="shared" si="4"/>
        <v>#N/A</v>
      </c>
      <c r="BF6" s="17" t="e">
        <f>VLOOKUP($E6,'DATA PENGUKURAN GARDU'!$A:$BS,46,0)</f>
        <v>#N/A</v>
      </c>
      <c r="BG6" s="23" t="e">
        <f t="shared" si="4"/>
        <v>#N/A</v>
      </c>
      <c r="BH6" s="17" t="e">
        <f>VLOOKUP($E6,'DATA PENGUKURAN GARDU'!$A:$BS,46,0)</f>
        <v>#N/A</v>
      </c>
      <c r="BI6" s="17" t="e">
        <f>VLOOKUP($E6,'DATA PENGUKURAN GARDU'!$A:$BS,53,0)</f>
        <v>#N/A</v>
      </c>
      <c r="BJ6" s="17" t="e">
        <f>VLOOKUP($E6,'DATA PENGUKURAN GARDU'!$A:$BS,54,0)</f>
        <v>#N/A</v>
      </c>
      <c r="BK6" s="20" t="e">
        <f t="shared" si="15"/>
        <v>#N/A</v>
      </c>
      <c r="BL6" s="20" t="e">
        <f t="shared" si="16"/>
        <v>#N/A</v>
      </c>
      <c r="BM6" s="20" t="e">
        <f t="shared" si="17"/>
        <v>#N/A</v>
      </c>
      <c r="BN6" s="25" t="e">
        <f t="shared" si="18"/>
        <v>#N/A</v>
      </c>
      <c r="BO6" s="26" t="str">
        <f t="shared" si="19"/>
        <v>0</v>
      </c>
      <c r="BP6" s="21" t="e">
        <f t="shared" si="20"/>
        <v>#VALUE!</v>
      </c>
      <c r="BQ6" s="20" t="e">
        <f t="shared" si="21"/>
        <v>#N/A</v>
      </c>
      <c r="BR6" s="20" t="e">
        <v>#N/A</v>
      </c>
      <c r="BS6" s="9" t="e">
        <v>#N/A</v>
      </c>
      <c r="BT6" s="2" t="e">
        <f t="shared" si="22"/>
        <v>#VALUE!</v>
      </c>
      <c r="BU6" s="2" t="e">
        <f t="shared" si="5"/>
        <v>#N/A</v>
      </c>
      <c r="BV6" s="2" t="e">
        <f t="shared" si="6"/>
        <v>#N/A</v>
      </c>
    </row>
    <row r="7" s="2" customFormat="1" ht="22.95" customHeight="1" spans="1:74">
      <c r="A7" s="9" t="str">
        <f t="shared" si="7"/>
        <v>KMO 196Induk</v>
      </c>
      <c r="B7" s="9" t="str">
        <f t="shared" si="8"/>
        <v>KMO 196jurusan 1</v>
      </c>
      <c r="C7" s="9" t="str">
        <f t="shared" si="9"/>
        <v>KMO 196jurusan 2</v>
      </c>
      <c r="D7" s="9" t="str">
        <f t="shared" si="10"/>
        <v>KMO 196jurusan 3</v>
      </c>
      <c r="E7" s="9" t="str">
        <f t="shared" si="11"/>
        <v>KMO 196jurusan 4</v>
      </c>
      <c r="F7" s="10" t="s">
        <v>18</v>
      </c>
      <c r="G7" s="10" t="s">
        <v>8</v>
      </c>
      <c r="H7" s="10" t="s">
        <v>19</v>
      </c>
      <c r="I7" s="10" t="s">
        <v>10052</v>
      </c>
      <c r="J7" s="10" t="s">
        <v>10053</v>
      </c>
      <c r="K7" s="10" t="s">
        <v>7465</v>
      </c>
      <c r="L7" s="10"/>
      <c r="M7" s="10"/>
      <c r="N7" s="14">
        <f t="shared" si="12"/>
        <v>0</v>
      </c>
      <c r="O7" s="15" t="e">
        <f t="shared" si="13"/>
        <v>#VALUE!</v>
      </c>
      <c r="P7" s="15" t="e">
        <f t="shared" si="14"/>
        <v>#VALUE!</v>
      </c>
      <c r="Q7" s="17" t="e">
        <f>VLOOKUP($A7,'DATA PENGUKURAN GARDU'!$A:$BS,42,0)</f>
        <v>#N/A</v>
      </c>
      <c r="R7" s="18" t="e">
        <f t="shared" si="0"/>
        <v>#N/A</v>
      </c>
      <c r="S7" s="17" t="e">
        <f>VLOOKUP($A7,'DATA PENGUKURAN GARDU'!$A:$BS,44,0)</f>
        <v>#N/A</v>
      </c>
      <c r="T7" s="18" t="e">
        <f t="shared" si="0"/>
        <v>#N/A</v>
      </c>
      <c r="U7" s="17" t="e">
        <f>VLOOKUP($A7,'DATA PENGUKURAN GARDU'!$A:$BS,46,0)</f>
        <v>#N/A</v>
      </c>
      <c r="V7" s="18" t="e">
        <f t="shared" si="0"/>
        <v>#N/A</v>
      </c>
      <c r="W7" s="17" t="e">
        <f>VLOOKUP($A7,'DATA PENGUKURAN GARDU'!$A:$BS,48,0)</f>
        <v>#N/A</v>
      </c>
      <c r="X7" s="17" t="e">
        <f>VLOOKUP($A7,'DATA PENGUKURAN GARDU'!$A:$BS,53,0)</f>
        <v>#N/A</v>
      </c>
      <c r="Y7" s="17" t="e">
        <f>VLOOKUP($A7,'DATA PENGUKURAN GARDU'!$A:$BS,54,0)</f>
        <v>#N/A</v>
      </c>
      <c r="Z7" s="17" t="e">
        <f>VLOOKUP($A7,'DATA PENGUKURAN GARDU'!$A:$BS,55,0)</f>
        <v>#N/A</v>
      </c>
      <c r="AA7" s="20" t="e">
        <f>VLOOKUP($B7,'DATA PENGUKURAN GARDU'!$A:$BS,42,0)</f>
        <v>#N/A</v>
      </c>
      <c r="AB7" s="21" t="e">
        <f t="shared" si="1"/>
        <v>#N/A</v>
      </c>
      <c r="AC7" s="20" t="e">
        <f>VLOOKUP($B7,'DATA PENGUKURAN GARDU'!$A:$BS,44,0)</f>
        <v>#N/A</v>
      </c>
      <c r="AD7" s="21" t="e">
        <f t="shared" si="1"/>
        <v>#N/A</v>
      </c>
      <c r="AE7" s="20" t="e">
        <f>VLOOKUP($B7,'DATA PENGUKURAN GARDU'!$A:$BS,46,0)</f>
        <v>#N/A</v>
      </c>
      <c r="AF7" s="21" t="e">
        <f t="shared" si="1"/>
        <v>#N/A</v>
      </c>
      <c r="AG7" s="20" t="e">
        <f>VLOOKUP($B7,'DATA PENGUKURAN GARDU'!$A:$BS,46,0)</f>
        <v>#N/A</v>
      </c>
      <c r="AH7" s="20" t="e">
        <f>VLOOKUP($B7,'DATA PENGUKURAN GARDU'!$A:$BS,53,0)</f>
        <v>#N/A</v>
      </c>
      <c r="AI7" s="20" t="e">
        <f>VLOOKUP($B7,'DATA PENGUKURAN GARDU'!$A:$BS,54,0)</f>
        <v>#N/A</v>
      </c>
      <c r="AJ7" s="17" t="e">
        <f>VLOOKUP($C7,'DATA PENGUKURAN GARDU'!$A:$BS,42,0)</f>
        <v>#N/A</v>
      </c>
      <c r="AK7" s="23" t="e">
        <f t="shared" si="2"/>
        <v>#N/A</v>
      </c>
      <c r="AL7" s="17" t="e">
        <f>VLOOKUP($C7,'DATA PENGUKURAN GARDU'!$A:$BS,44,0)</f>
        <v>#N/A</v>
      </c>
      <c r="AM7" s="23" t="e">
        <f t="shared" si="2"/>
        <v>#N/A</v>
      </c>
      <c r="AN7" s="17" t="e">
        <f>VLOOKUP($C7,'DATA PENGUKURAN GARDU'!$A:$BS,46,0)</f>
        <v>#N/A</v>
      </c>
      <c r="AO7" s="23" t="e">
        <f t="shared" si="2"/>
        <v>#N/A</v>
      </c>
      <c r="AP7" s="17" t="e">
        <f>VLOOKUP($C7,'DATA PENGUKURAN GARDU'!$A:$BS,46,0)</f>
        <v>#N/A</v>
      </c>
      <c r="AQ7" s="17" t="e">
        <f>VLOOKUP($C7,'DATA PENGUKURAN GARDU'!$A:$BS,53,0)</f>
        <v>#N/A</v>
      </c>
      <c r="AR7" s="17" t="e">
        <f>VLOOKUP($C7,'DATA PENGUKURAN GARDU'!$A:$BS,54,0)</f>
        <v>#N/A</v>
      </c>
      <c r="AS7" s="20" t="e">
        <f>VLOOKUP($D7,'DATA PENGUKURAN GARDU'!$A:$BS,42,0)</f>
        <v>#N/A</v>
      </c>
      <c r="AT7" s="21" t="e">
        <f t="shared" si="3"/>
        <v>#N/A</v>
      </c>
      <c r="AU7" s="20" t="e">
        <f>VLOOKUP($D7,'DATA PENGUKURAN GARDU'!$A:$BS,44,0)</f>
        <v>#N/A</v>
      </c>
      <c r="AV7" s="21" t="e">
        <f t="shared" si="3"/>
        <v>#N/A</v>
      </c>
      <c r="AW7" s="20" t="e">
        <f>VLOOKUP($D7,'DATA PENGUKURAN GARDU'!$A:$BS,46,0)</f>
        <v>#N/A</v>
      </c>
      <c r="AX7" s="21" t="e">
        <f t="shared" si="3"/>
        <v>#N/A</v>
      </c>
      <c r="AY7" s="20" t="e">
        <f>VLOOKUP($D7,'DATA PENGUKURAN GARDU'!$A:$BS,46,0)</f>
        <v>#N/A</v>
      </c>
      <c r="AZ7" s="20" t="e">
        <f>VLOOKUP($D7,'DATA PENGUKURAN GARDU'!$A:$BS,53,0)</f>
        <v>#N/A</v>
      </c>
      <c r="BA7" s="20" t="e">
        <f>VLOOKUP($D7,'DATA PENGUKURAN GARDU'!$A:$BS,54,0)</f>
        <v>#N/A</v>
      </c>
      <c r="BB7" s="17" t="e">
        <f>VLOOKUP($E7,'DATA PENGUKURAN GARDU'!$A:$BS,42,0)</f>
        <v>#N/A</v>
      </c>
      <c r="BC7" s="23" t="e">
        <f t="shared" si="4"/>
        <v>#N/A</v>
      </c>
      <c r="BD7" s="17" t="e">
        <f>VLOOKUP($E7,'DATA PENGUKURAN GARDU'!$A:$BS,44,0)</f>
        <v>#N/A</v>
      </c>
      <c r="BE7" s="23" t="e">
        <f t="shared" si="4"/>
        <v>#N/A</v>
      </c>
      <c r="BF7" s="17" t="e">
        <f>VLOOKUP($E7,'DATA PENGUKURAN GARDU'!$A:$BS,46,0)</f>
        <v>#N/A</v>
      </c>
      <c r="BG7" s="23" t="e">
        <f t="shared" si="4"/>
        <v>#N/A</v>
      </c>
      <c r="BH7" s="17" t="e">
        <f>VLOOKUP($E7,'DATA PENGUKURAN GARDU'!$A:$BS,46,0)</f>
        <v>#N/A</v>
      </c>
      <c r="BI7" s="17" t="e">
        <f>VLOOKUP($E7,'DATA PENGUKURAN GARDU'!$A:$BS,53,0)</f>
        <v>#N/A</v>
      </c>
      <c r="BJ7" s="17" t="e">
        <f>VLOOKUP($E7,'DATA PENGUKURAN GARDU'!$A:$BS,54,0)</f>
        <v>#N/A</v>
      </c>
      <c r="BK7" s="20" t="e">
        <f t="shared" si="15"/>
        <v>#N/A</v>
      </c>
      <c r="BL7" s="20" t="e">
        <f t="shared" si="16"/>
        <v>#N/A</v>
      </c>
      <c r="BM7" s="20" t="e">
        <f t="shared" si="17"/>
        <v>#N/A</v>
      </c>
      <c r="BN7" s="25" t="e">
        <f t="shared" si="18"/>
        <v>#N/A</v>
      </c>
      <c r="BO7" s="26" t="str">
        <f t="shared" si="19"/>
        <v>0</v>
      </c>
      <c r="BP7" s="21" t="e">
        <f t="shared" si="20"/>
        <v>#VALUE!</v>
      </c>
      <c r="BQ7" s="20" t="e">
        <f t="shared" si="21"/>
        <v>#N/A</v>
      </c>
      <c r="BR7" s="20" t="e">
        <v>#N/A</v>
      </c>
      <c r="BS7" s="9" t="e">
        <v>#N/A</v>
      </c>
      <c r="BT7" s="2" t="e">
        <f t="shared" si="22"/>
        <v>#VALUE!</v>
      </c>
      <c r="BU7" s="2" t="e">
        <f t="shared" si="5"/>
        <v>#N/A</v>
      </c>
      <c r="BV7" s="2" t="e">
        <f t="shared" si="6"/>
        <v>#N/A</v>
      </c>
    </row>
    <row r="8" s="2" customFormat="1" ht="22.95" customHeight="1" spans="1:74">
      <c r="A8" s="9" t="str">
        <f t="shared" si="7"/>
        <v>L-144Induk</v>
      </c>
      <c r="B8" s="9" t="str">
        <f t="shared" si="8"/>
        <v>L-144jurusan 1</v>
      </c>
      <c r="C8" s="9" t="str">
        <f t="shared" si="9"/>
        <v>L-144jurusan 2</v>
      </c>
      <c r="D8" s="9" t="str">
        <f t="shared" si="10"/>
        <v>L-144jurusan 3</v>
      </c>
      <c r="E8" s="9" t="str">
        <f t="shared" si="11"/>
        <v>L-144jurusan 4</v>
      </c>
      <c r="F8" s="10" t="s">
        <v>21</v>
      </c>
      <c r="G8" s="10" t="s">
        <v>22</v>
      </c>
      <c r="H8" s="10" t="s">
        <v>23</v>
      </c>
      <c r="I8" s="10" t="s">
        <v>10054</v>
      </c>
      <c r="J8" s="10" t="s">
        <v>10055</v>
      </c>
      <c r="K8" s="10" t="s">
        <v>7465</v>
      </c>
      <c r="L8" s="10"/>
      <c r="M8" s="10"/>
      <c r="N8" s="14">
        <f t="shared" si="12"/>
        <v>0</v>
      </c>
      <c r="O8" s="15" t="e">
        <f t="shared" si="13"/>
        <v>#VALUE!</v>
      </c>
      <c r="P8" s="15" t="e">
        <f t="shared" si="14"/>
        <v>#VALUE!</v>
      </c>
      <c r="Q8" s="17" t="e">
        <f>VLOOKUP($A8,'DATA PENGUKURAN GARDU'!$A:$BS,42,0)</f>
        <v>#N/A</v>
      </c>
      <c r="R8" s="18" t="e">
        <f t="shared" si="0"/>
        <v>#N/A</v>
      </c>
      <c r="S8" s="17" t="e">
        <f>VLOOKUP($A8,'DATA PENGUKURAN GARDU'!$A:$BS,44,0)</f>
        <v>#N/A</v>
      </c>
      <c r="T8" s="18" t="e">
        <f t="shared" si="0"/>
        <v>#N/A</v>
      </c>
      <c r="U8" s="17" t="e">
        <f>VLOOKUP($A8,'DATA PENGUKURAN GARDU'!$A:$BS,46,0)</f>
        <v>#N/A</v>
      </c>
      <c r="V8" s="18" t="e">
        <f t="shared" si="0"/>
        <v>#N/A</v>
      </c>
      <c r="W8" s="17" t="e">
        <f>VLOOKUP($A8,'DATA PENGUKURAN GARDU'!$A:$BS,48,0)</f>
        <v>#N/A</v>
      </c>
      <c r="X8" s="17" t="e">
        <f>VLOOKUP($A8,'DATA PENGUKURAN GARDU'!$A:$BS,53,0)</f>
        <v>#N/A</v>
      </c>
      <c r="Y8" s="17" t="e">
        <f>VLOOKUP($A8,'DATA PENGUKURAN GARDU'!$A:$BS,54,0)</f>
        <v>#N/A</v>
      </c>
      <c r="Z8" s="17" t="e">
        <f>VLOOKUP($A8,'DATA PENGUKURAN GARDU'!$A:$BS,55,0)</f>
        <v>#N/A</v>
      </c>
      <c r="AA8" s="20" t="e">
        <f>VLOOKUP($B8,'DATA PENGUKURAN GARDU'!$A:$BS,42,0)</f>
        <v>#N/A</v>
      </c>
      <c r="AB8" s="21" t="e">
        <f t="shared" si="1"/>
        <v>#N/A</v>
      </c>
      <c r="AC8" s="20" t="e">
        <f>VLOOKUP($B8,'DATA PENGUKURAN GARDU'!$A:$BS,44,0)</f>
        <v>#N/A</v>
      </c>
      <c r="AD8" s="21" t="e">
        <f t="shared" si="1"/>
        <v>#N/A</v>
      </c>
      <c r="AE8" s="20" t="e">
        <f>VLOOKUP($B8,'DATA PENGUKURAN GARDU'!$A:$BS,46,0)</f>
        <v>#N/A</v>
      </c>
      <c r="AF8" s="21" t="e">
        <f t="shared" si="1"/>
        <v>#N/A</v>
      </c>
      <c r="AG8" s="20" t="e">
        <f>VLOOKUP($B8,'DATA PENGUKURAN GARDU'!$A:$BS,46,0)</f>
        <v>#N/A</v>
      </c>
      <c r="AH8" s="20" t="e">
        <f>VLOOKUP($B8,'DATA PENGUKURAN GARDU'!$A:$BS,53,0)</f>
        <v>#N/A</v>
      </c>
      <c r="AI8" s="20" t="e">
        <f>VLOOKUP($B8,'DATA PENGUKURAN GARDU'!$A:$BS,54,0)</f>
        <v>#N/A</v>
      </c>
      <c r="AJ8" s="17" t="e">
        <f>VLOOKUP($C8,'DATA PENGUKURAN GARDU'!$A:$BS,42,0)</f>
        <v>#N/A</v>
      </c>
      <c r="AK8" s="23" t="e">
        <f t="shared" si="2"/>
        <v>#N/A</v>
      </c>
      <c r="AL8" s="17" t="e">
        <f>VLOOKUP($C8,'DATA PENGUKURAN GARDU'!$A:$BS,44,0)</f>
        <v>#N/A</v>
      </c>
      <c r="AM8" s="23" t="e">
        <f t="shared" si="2"/>
        <v>#N/A</v>
      </c>
      <c r="AN8" s="17" t="e">
        <f>VLOOKUP($C8,'DATA PENGUKURAN GARDU'!$A:$BS,46,0)</f>
        <v>#N/A</v>
      </c>
      <c r="AO8" s="23" t="e">
        <f t="shared" si="2"/>
        <v>#N/A</v>
      </c>
      <c r="AP8" s="17" t="e">
        <f>VLOOKUP($C8,'DATA PENGUKURAN GARDU'!$A:$BS,46,0)</f>
        <v>#N/A</v>
      </c>
      <c r="AQ8" s="17" t="e">
        <f>VLOOKUP($C8,'DATA PENGUKURAN GARDU'!$A:$BS,53,0)</f>
        <v>#N/A</v>
      </c>
      <c r="AR8" s="17" t="e">
        <f>VLOOKUP($C8,'DATA PENGUKURAN GARDU'!$A:$BS,54,0)</f>
        <v>#N/A</v>
      </c>
      <c r="AS8" s="20" t="e">
        <f>VLOOKUP($D8,'DATA PENGUKURAN GARDU'!$A:$BS,42,0)</f>
        <v>#N/A</v>
      </c>
      <c r="AT8" s="21" t="e">
        <f t="shared" si="3"/>
        <v>#N/A</v>
      </c>
      <c r="AU8" s="20" t="e">
        <f>VLOOKUP($D8,'DATA PENGUKURAN GARDU'!$A:$BS,44,0)</f>
        <v>#N/A</v>
      </c>
      <c r="AV8" s="21" t="e">
        <f t="shared" si="3"/>
        <v>#N/A</v>
      </c>
      <c r="AW8" s="20" t="e">
        <f>VLOOKUP($D8,'DATA PENGUKURAN GARDU'!$A:$BS,46,0)</f>
        <v>#N/A</v>
      </c>
      <c r="AX8" s="21" t="e">
        <f t="shared" si="3"/>
        <v>#N/A</v>
      </c>
      <c r="AY8" s="20" t="e">
        <f>VLOOKUP($D8,'DATA PENGUKURAN GARDU'!$A:$BS,46,0)</f>
        <v>#N/A</v>
      </c>
      <c r="AZ8" s="20" t="e">
        <f>VLOOKUP($D8,'DATA PENGUKURAN GARDU'!$A:$BS,53,0)</f>
        <v>#N/A</v>
      </c>
      <c r="BA8" s="20" t="e">
        <f>VLOOKUP($D8,'DATA PENGUKURAN GARDU'!$A:$BS,54,0)</f>
        <v>#N/A</v>
      </c>
      <c r="BB8" s="17" t="e">
        <f>VLOOKUP($E8,'DATA PENGUKURAN GARDU'!$A:$BS,42,0)</f>
        <v>#N/A</v>
      </c>
      <c r="BC8" s="23" t="e">
        <f t="shared" si="4"/>
        <v>#N/A</v>
      </c>
      <c r="BD8" s="17" t="e">
        <f>VLOOKUP($E8,'DATA PENGUKURAN GARDU'!$A:$BS,44,0)</f>
        <v>#N/A</v>
      </c>
      <c r="BE8" s="23" t="e">
        <f t="shared" si="4"/>
        <v>#N/A</v>
      </c>
      <c r="BF8" s="17" t="e">
        <f>VLOOKUP($E8,'DATA PENGUKURAN GARDU'!$A:$BS,46,0)</f>
        <v>#N/A</v>
      </c>
      <c r="BG8" s="23" t="e">
        <f t="shared" si="4"/>
        <v>#N/A</v>
      </c>
      <c r="BH8" s="17" t="e">
        <f>VLOOKUP($E8,'DATA PENGUKURAN GARDU'!$A:$BS,46,0)</f>
        <v>#N/A</v>
      </c>
      <c r="BI8" s="17" t="e">
        <f>VLOOKUP($E8,'DATA PENGUKURAN GARDU'!$A:$BS,53,0)</f>
        <v>#N/A</v>
      </c>
      <c r="BJ8" s="17" t="e">
        <f>VLOOKUP($E8,'DATA PENGUKURAN GARDU'!$A:$BS,54,0)</f>
        <v>#N/A</v>
      </c>
      <c r="BK8" s="20" t="e">
        <f t="shared" si="15"/>
        <v>#N/A</v>
      </c>
      <c r="BL8" s="20" t="e">
        <f t="shared" si="16"/>
        <v>#N/A</v>
      </c>
      <c r="BM8" s="20" t="e">
        <f t="shared" si="17"/>
        <v>#N/A</v>
      </c>
      <c r="BN8" s="25" t="e">
        <f t="shared" si="18"/>
        <v>#N/A</v>
      </c>
      <c r="BO8" s="26" t="str">
        <f t="shared" si="19"/>
        <v>0</v>
      </c>
      <c r="BP8" s="21" t="e">
        <f t="shared" si="20"/>
        <v>#VALUE!</v>
      </c>
      <c r="BQ8" s="20" t="e">
        <f t="shared" si="21"/>
        <v>#N/A</v>
      </c>
      <c r="BR8" s="20" t="e">
        <v>#N/A</v>
      </c>
      <c r="BS8" s="9" t="e">
        <v>#N/A</v>
      </c>
      <c r="BT8" s="2" t="e">
        <f t="shared" si="22"/>
        <v>#VALUE!</v>
      </c>
      <c r="BU8" s="2" t="e">
        <f t="shared" si="5"/>
        <v>#N/A</v>
      </c>
      <c r="BV8" s="2" t="e">
        <f t="shared" si="6"/>
        <v>#N/A</v>
      </c>
    </row>
    <row r="9" s="2" customFormat="1" ht="22.95" customHeight="1" spans="1:74">
      <c r="A9" s="9" t="str">
        <f t="shared" si="7"/>
        <v>KMO 31Induk</v>
      </c>
      <c r="B9" s="9" t="str">
        <f t="shared" si="8"/>
        <v>KMO 31jurusan 1</v>
      </c>
      <c r="C9" s="9" t="str">
        <f t="shared" si="9"/>
        <v>KMO 31jurusan 2</v>
      </c>
      <c r="D9" s="9" t="str">
        <f t="shared" si="10"/>
        <v>KMO 31jurusan 3</v>
      </c>
      <c r="E9" s="9" t="str">
        <f t="shared" si="11"/>
        <v>KMO 31jurusan 4</v>
      </c>
      <c r="F9" s="10" t="s">
        <v>25</v>
      </c>
      <c r="G9" s="10" t="s">
        <v>8</v>
      </c>
      <c r="H9" s="10" t="s">
        <v>26</v>
      </c>
      <c r="I9" s="10" t="s">
        <v>10056</v>
      </c>
      <c r="J9" s="10" t="s">
        <v>10057</v>
      </c>
      <c r="K9" s="10" t="s">
        <v>7465</v>
      </c>
      <c r="L9" s="10"/>
      <c r="M9" s="10"/>
      <c r="N9" s="14">
        <f t="shared" si="12"/>
        <v>0</v>
      </c>
      <c r="O9" s="15" t="e">
        <f t="shared" si="13"/>
        <v>#VALUE!</v>
      </c>
      <c r="P9" s="15" t="e">
        <f t="shared" si="14"/>
        <v>#VALUE!</v>
      </c>
      <c r="Q9" s="17" t="e">
        <f>VLOOKUP($A9,'DATA PENGUKURAN GARDU'!$A:$BS,42,0)</f>
        <v>#N/A</v>
      </c>
      <c r="R9" s="18" t="e">
        <f t="shared" si="0"/>
        <v>#N/A</v>
      </c>
      <c r="S9" s="17" t="e">
        <f>VLOOKUP($A9,'DATA PENGUKURAN GARDU'!$A:$BS,44,0)</f>
        <v>#N/A</v>
      </c>
      <c r="T9" s="18" t="e">
        <f t="shared" si="0"/>
        <v>#N/A</v>
      </c>
      <c r="U9" s="17" t="e">
        <f>VLOOKUP($A9,'DATA PENGUKURAN GARDU'!$A:$BS,46,0)</f>
        <v>#N/A</v>
      </c>
      <c r="V9" s="18" t="e">
        <f t="shared" si="0"/>
        <v>#N/A</v>
      </c>
      <c r="W9" s="17" t="e">
        <f>VLOOKUP($A9,'DATA PENGUKURAN GARDU'!$A:$BS,48,0)</f>
        <v>#N/A</v>
      </c>
      <c r="X9" s="17" t="e">
        <f>VLOOKUP($A9,'DATA PENGUKURAN GARDU'!$A:$BS,53,0)</f>
        <v>#N/A</v>
      </c>
      <c r="Y9" s="17" t="e">
        <f>VLOOKUP($A9,'DATA PENGUKURAN GARDU'!$A:$BS,54,0)</f>
        <v>#N/A</v>
      </c>
      <c r="Z9" s="17" t="e">
        <f>VLOOKUP($A9,'DATA PENGUKURAN GARDU'!$A:$BS,55,0)</f>
        <v>#N/A</v>
      </c>
      <c r="AA9" s="20" t="e">
        <f>VLOOKUP($B9,'DATA PENGUKURAN GARDU'!$A:$BS,42,0)</f>
        <v>#N/A</v>
      </c>
      <c r="AB9" s="21" t="e">
        <f t="shared" si="1"/>
        <v>#N/A</v>
      </c>
      <c r="AC9" s="20" t="e">
        <f>VLOOKUP($B9,'DATA PENGUKURAN GARDU'!$A:$BS,44,0)</f>
        <v>#N/A</v>
      </c>
      <c r="AD9" s="21" t="e">
        <f t="shared" si="1"/>
        <v>#N/A</v>
      </c>
      <c r="AE9" s="20" t="e">
        <f>VLOOKUP($B9,'DATA PENGUKURAN GARDU'!$A:$BS,46,0)</f>
        <v>#N/A</v>
      </c>
      <c r="AF9" s="21" t="e">
        <f t="shared" si="1"/>
        <v>#N/A</v>
      </c>
      <c r="AG9" s="20" t="e">
        <f>VLOOKUP($B9,'DATA PENGUKURAN GARDU'!$A:$BS,46,0)</f>
        <v>#N/A</v>
      </c>
      <c r="AH9" s="20" t="e">
        <f>VLOOKUP($B9,'DATA PENGUKURAN GARDU'!$A:$BS,53,0)</f>
        <v>#N/A</v>
      </c>
      <c r="AI9" s="20" t="e">
        <f>VLOOKUP($B9,'DATA PENGUKURAN GARDU'!$A:$BS,54,0)</f>
        <v>#N/A</v>
      </c>
      <c r="AJ9" s="17" t="e">
        <f>VLOOKUP($C9,'DATA PENGUKURAN GARDU'!$A:$BS,42,0)</f>
        <v>#N/A</v>
      </c>
      <c r="AK9" s="23" t="e">
        <f t="shared" si="2"/>
        <v>#N/A</v>
      </c>
      <c r="AL9" s="17" t="e">
        <f>VLOOKUP($C9,'DATA PENGUKURAN GARDU'!$A:$BS,44,0)</f>
        <v>#N/A</v>
      </c>
      <c r="AM9" s="23" t="e">
        <f t="shared" si="2"/>
        <v>#N/A</v>
      </c>
      <c r="AN9" s="17" t="e">
        <f>VLOOKUP($C9,'DATA PENGUKURAN GARDU'!$A:$BS,46,0)</f>
        <v>#N/A</v>
      </c>
      <c r="AO9" s="23" t="e">
        <f t="shared" si="2"/>
        <v>#N/A</v>
      </c>
      <c r="AP9" s="17" t="e">
        <f>VLOOKUP($C9,'DATA PENGUKURAN GARDU'!$A:$BS,46,0)</f>
        <v>#N/A</v>
      </c>
      <c r="AQ9" s="17" t="e">
        <f>VLOOKUP($C9,'DATA PENGUKURAN GARDU'!$A:$BS,53,0)</f>
        <v>#N/A</v>
      </c>
      <c r="AR9" s="17" t="e">
        <f>VLOOKUP($C9,'DATA PENGUKURAN GARDU'!$A:$BS,54,0)</f>
        <v>#N/A</v>
      </c>
      <c r="AS9" s="20" t="e">
        <f>VLOOKUP($D9,'DATA PENGUKURAN GARDU'!$A:$BS,42,0)</f>
        <v>#N/A</v>
      </c>
      <c r="AT9" s="21" t="e">
        <f t="shared" si="3"/>
        <v>#N/A</v>
      </c>
      <c r="AU9" s="20" t="e">
        <f>VLOOKUP($D9,'DATA PENGUKURAN GARDU'!$A:$BS,44,0)</f>
        <v>#N/A</v>
      </c>
      <c r="AV9" s="21" t="e">
        <f t="shared" si="3"/>
        <v>#N/A</v>
      </c>
      <c r="AW9" s="20" t="e">
        <f>VLOOKUP($D9,'DATA PENGUKURAN GARDU'!$A:$BS,46,0)</f>
        <v>#N/A</v>
      </c>
      <c r="AX9" s="21" t="e">
        <f t="shared" si="3"/>
        <v>#N/A</v>
      </c>
      <c r="AY9" s="20" t="e">
        <f>VLOOKUP($D9,'DATA PENGUKURAN GARDU'!$A:$BS,46,0)</f>
        <v>#N/A</v>
      </c>
      <c r="AZ9" s="20" t="e">
        <f>VLOOKUP($D9,'DATA PENGUKURAN GARDU'!$A:$BS,53,0)</f>
        <v>#N/A</v>
      </c>
      <c r="BA9" s="20" t="e">
        <f>VLOOKUP($D9,'DATA PENGUKURAN GARDU'!$A:$BS,54,0)</f>
        <v>#N/A</v>
      </c>
      <c r="BB9" s="17" t="e">
        <f>VLOOKUP($E9,'DATA PENGUKURAN GARDU'!$A:$BS,42,0)</f>
        <v>#N/A</v>
      </c>
      <c r="BC9" s="23" t="e">
        <f t="shared" si="4"/>
        <v>#N/A</v>
      </c>
      <c r="BD9" s="17" t="e">
        <f>VLOOKUP($E9,'DATA PENGUKURAN GARDU'!$A:$BS,44,0)</f>
        <v>#N/A</v>
      </c>
      <c r="BE9" s="23" t="e">
        <f t="shared" si="4"/>
        <v>#N/A</v>
      </c>
      <c r="BF9" s="17" t="e">
        <f>VLOOKUP($E9,'DATA PENGUKURAN GARDU'!$A:$BS,46,0)</f>
        <v>#N/A</v>
      </c>
      <c r="BG9" s="23" t="e">
        <f t="shared" si="4"/>
        <v>#N/A</v>
      </c>
      <c r="BH9" s="17" t="e">
        <f>VLOOKUP($E9,'DATA PENGUKURAN GARDU'!$A:$BS,46,0)</f>
        <v>#N/A</v>
      </c>
      <c r="BI9" s="17" t="e">
        <f>VLOOKUP($E9,'DATA PENGUKURAN GARDU'!$A:$BS,53,0)</f>
        <v>#N/A</v>
      </c>
      <c r="BJ9" s="17" t="e">
        <f>VLOOKUP($E9,'DATA PENGUKURAN GARDU'!$A:$BS,54,0)</f>
        <v>#N/A</v>
      </c>
      <c r="BK9" s="20" t="e">
        <f t="shared" si="15"/>
        <v>#N/A</v>
      </c>
      <c r="BL9" s="20" t="e">
        <f t="shared" si="16"/>
        <v>#N/A</v>
      </c>
      <c r="BM9" s="20" t="e">
        <f t="shared" si="17"/>
        <v>#N/A</v>
      </c>
      <c r="BN9" s="25" t="e">
        <f t="shared" si="18"/>
        <v>#N/A</v>
      </c>
      <c r="BO9" s="26" t="str">
        <f t="shared" si="19"/>
        <v>0</v>
      </c>
      <c r="BP9" s="21" t="e">
        <f t="shared" si="20"/>
        <v>#VALUE!</v>
      </c>
      <c r="BQ9" s="20" t="e">
        <f t="shared" si="21"/>
        <v>#N/A</v>
      </c>
      <c r="BR9" s="20" t="e">
        <v>#N/A</v>
      </c>
      <c r="BS9" s="9" t="e">
        <v>#N/A</v>
      </c>
      <c r="BT9" s="2" t="e">
        <f t="shared" si="22"/>
        <v>#VALUE!</v>
      </c>
      <c r="BU9" s="2" t="e">
        <f t="shared" si="5"/>
        <v>#N/A</v>
      </c>
      <c r="BV9" s="2" t="e">
        <f t="shared" si="6"/>
        <v>#N/A</v>
      </c>
    </row>
    <row r="10" s="2" customFormat="1" ht="22.95" customHeight="1" spans="1:74">
      <c r="A10" s="9" t="str">
        <f t="shared" si="7"/>
        <v>KMO 38Induk</v>
      </c>
      <c r="B10" s="9" t="str">
        <f t="shared" si="8"/>
        <v>KMO 38jurusan 1</v>
      </c>
      <c r="C10" s="9" t="str">
        <f t="shared" si="9"/>
        <v>KMO 38jurusan 2</v>
      </c>
      <c r="D10" s="9" t="str">
        <f t="shared" si="10"/>
        <v>KMO 38jurusan 3</v>
      </c>
      <c r="E10" s="9" t="str">
        <f t="shared" si="11"/>
        <v>KMO 38jurusan 4</v>
      </c>
      <c r="F10" s="10" t="s">
        <v>28</v>
      </c>
      <c r="G10" s="10" t="s">
        <v>8</v>
      </c>
      <c r="H10" s="10" t="s">
        <v>29</v>
      </c>
      <c r="I10" s="10" t="s">
        <v>10058</v>
      </c>
      <c r="J10" s="10" t="s">
        <v>10059</v>
      </c>
      <c r="K10" s="10" t="s">
        <v>7465</v>
      </c>
      <c r="L10" s="10"/>
      <c r="M10" s="10"/>
      <c r="N10" s="14">
        <f t="shared" si="12"/>
        <v>0</v>
      </c>
      <c r="O10" s="15" t="e">
        <f t="shared" si="13"/>
        <v>#VALUE!</v>
      </c>
      <c r="P10" s="15" t="e">
        <f t="shared" si="14"/>
        <v>#VALUE!</v>
      </c>
      <c r="Q10" s="17" t="e">
        <f>VLOOKUP($A10,'DATA PENGUKURAN GARDU'!$A:$BS,42,0)</f>
        <v>#N/A</v>
      </c>
      <c r="R10" s="18" t="e">
        <f t="shared" si="0"/>
        <v>#N/A</v>
      </c>
      <c r="S10" s="17" t="e">
        <f>VLOOKUP($A10,'DATA PENGUKURAN GARDU'!$A:$BS,44,0)</f>
        <v>#N/A</v>
      </c>
      <c r="T10" s="18" t="e">
        <f t="shared" si="0"/>
        <v>#N/A</v>
      </c>
      <c r="U10" s="17" t="e">
        <f>VLOOKUP($A10,'DATA PENGUKURAN GARDU'!$A:$BS,46,0)</f>
        <v>#N/A</v>
      </c>
      <c r="V10" s="18" t="e">
        <f t="shared" si="0"/>
        <v>#N/A</v>
      </c>
      <c r="W10" s="17" t="e">
        <f>VLOOKUP($A10,'DATA PENGUKURAN GARDU'!$A:$BS,48,0)</f>
        <v>#N/A</v>
      </c>
      <c r="X10" s="17" t="e">
        <f>VLOOKUP($A10,'DATA PENGUKURAN GARDU'!$A:$BS,53,0)</f>
        <v>#N/A</v>
      </c>
      <c r="Y10" s="17" t="e">
        <f>VLOOKUP($A10,'DATA PENGUKURAN GARDU'!$A:$BS,54,0)</f>
        <v>#N/A</v>
      </c>
      <c r="Z10" s="17" t="e">
        <f>VLOOKUP($A10,'DATA PENGUKURAN GARDU'!$A:$BS,55,0)</f>
        <v>#N/A</v>
      </c>
      <c r="AA10" s="20" t="e">
        <f>VLOOKUP($B10,'DATA PENGUKURAN GARDU'!$A:$BS,42,0)</f>
        <v>#N/A</v>
      </c>
      <c r="AB10" s="21" t="e">
        <f t="shared" si="1"/>
        <v>#N/A</v>
      </c>
      <c r="AC10" s="20" t="e">
        <f>VLOOKUP($B10,'DATA PENGUKURAN GARDU'!$A:$BS,44,0)</f>
        <v>#N/A</v>
      </c>
      <c r="AD10" s="21" t="e">
        <f t="shared" si="1"/>
        <v>#N/A</v>
      </c>
      <c r="AE10" s="20" t="e">
        <f>VLOOKUP($B10,'DATA PENGUKURAN GARDU'!$A:$BS,46,0)</f>
        <v>#N/A</v>
      </c>
      <c r="AF10" s="21" t="e">
        <f t="shared" si="1"/>
        <v>#N/A</v>
      </c>
      <c r="AG10" s="20" t="e">
        <f>VLOOKUP($B10,'DATA PENGUKURAN GARDU'!$A:$BS,46,0)</f>
        <v>#N/A</v>
      </c>
      <c r="AH10" s="20" t="e">
        <f>VLOOKUP($B10,'DATA PENGUKURAN GARDU'!$A:$BS,53,0)</f>
        <v>#N/A</v>
      </c>
      <c r="AI10" s="20" t="e">
        <f>VLOOKUP($B10,'DATA PENGUKURAN GARDU'!$A:$BS,54,0)</f>
        <v>#N/A</v>
      </c>
      <c r="AJ10" s="17" t="e">
        <f>VLOOKUP($C10,'DATA PENGUKURAN GARDU'!$A:$BS,42,0)</f>
        <v>#N/A</v>
      </c>
      <c r="AK10" s="23" t="e">
        <f t="shared" si="2"/>
        <v>#N/A</v>
      </c>
      <c r="AL10" s="17" t="e">
        <f>VLOOKUP($C10,'DATA PENGUKURAN GARDU'!$A:$BS,44,0)</f>
        <v>#N/A</v>
      </c>
      <c r="AM10" s="23" t="e">
        <f t="shared" si="2"/>
        <v>#N/A</v>
      </c>
      <c r="AN10" s="17" t="e">
        <f>VLOOKUP($C10,'DATA PENGUKURAN GARDU'!$A:$BS,46,0)</f>
        <v>#N/A</v>
      </c>
      <c r="AO10" s="23" t="e">
        <f t="shared" si="2"/>
        <v>#N/A</v>
      </c>
      <c r="AP10" s="17" t="e">
        <f>VLOOKUP($C10,'DATA PENGUKURAN GARDU'!$A:$BS,46,0)</f>
        <v>#N/A</v>
      </c>
      <c r="AQ10" s="17" t="e">
        <f>VLOOKUP($C10,'DATA PENGUKURAN GARDU'!$A:$BS,53,0)</f>
        <v>#N/A</v>
      </c>
      <c r="AR10" s="17" t="e">
        <f>VLOOKUP($C10,'DATA PENGUKURAN GARDU'!$A:$BS,54,0)</f>
        <v>#N/A</v>
      </c>
      <c r="AS10" s="20" t="e">
        <f>VLOOKUP($D10,'DATA PENGUKURAN GARDU'!$A:$BS,42,0)</f>
        <v>#N/A</v>
      </c>
      <c r="AT10" s="21" t="e">
        <f t="shared" si="3"/>
        <v>#N/A</v>
      </c>
      <c r="AU10" s="20" t="e">
        <f>VLOOKUP($D10,'DATA PENGUKURAN GARDU'!$A:$BS,44,0)</f>
        <v>#N/A</v>
      </c>
      <c r="AV10" s="21" t="e">
        <f t="shared" si="3"/>
        <v>#N/A</v>
      </c>
      <c r="AW10" s="20" t="e">
        <f>VLOOKUP($D10,'DATA PENGUKURAN GARDU'!$A:$BS,46,0)</f>
        <v>#N/A</v>
      </c>
      <c r="AX10" s="21" t="e">
        <f t="shared" si="3"/>
        <v>#N/A</v>
      </c>
      <c r="AY10" s="20" t="e">
        <f>VLOOKUP($D10,'DATA PENGUKURAN GARDU'!$A:$BS,46,0)</f>
        <v>#N/A</v>
      </c>
      <c r="AZ10" s="20" t="e">
        <f>VLOOKUP($D10,'DATA PENGUKURAN GARDU'!$A:$BS,53,0)</f>
        <v>#N/A</v>
      </c>
      <c r="BA10" s="20" t="e">
        <f>VLOOKUP($D10,'DATA PENGUKURAN GARDU'!$A:$BS,54,0)</f>
        <v>#N/A</v>
      </c>
      <c r="BB10" s="17" t="e">
        <f>VLOOKUP($E10,'DATA PENGUKURAN GARDU'!$A:$BS,42,0)</f>
        <v>#N/A</v>
      </c>
      <c r="BC10" s="23" t="e">
        <f t="shared" si="4"/>
        <v>#N/A</v>
      </c>
      <c r="BD10" s="17" t="e">
        <f>VLOOKUP($E10,'DATA PENGUKURAN GARDU'!$A:$BS,44,0)</f>
        <v>#N/A</v>
      </c>
      <c r="BE10" s="23" t="e">
        <f t="shared" si="4"/>
        <v>#N/A</v>
      </c>
      <c r="BF10" s="17" t="e">
        <f>VLOOKUP($E10,'DATA PENGUKURAN GARDU'!$A:$BS,46,0)</f>
        <v>#N/A</v>
      </c>
      <c r="BG10" s="23" t="e">
        <f t="shared" si="4"/>
        <v>#N/A</v>
      </c>
      <c r="BH10" s="17" t="e">
        <f>VLOOKUP($E10,'DATA PENGUKURAN GARDU'!$A:$BS,46,0)</f>
        <v>#N/A</v>
      </c>
      <c r="BI10" s="17" t="e">
        <f>VLOOKUP($E10,'DATA PENGUKURAN GARDU'!$A:$BS,53,0)</f>
        <v>#N/A</v>
      </c>
      <c r="BJ10" s="17" t="e">
        <f>VLOOKUP($E10,'DATA PENGUKURAN GARDU'!$A:$BS,54,0)</f>
        <v>#N/A</v>
      </c>
      <c r="BK10" s="20" t="e">
        <f t="shared" si="15"/>
        <v>#N/A</v>
      </c>
      <c r="BL10" s="20" t="e">
        <f t="shared" si="16"/>
        <v>#N/A</v>
      </c>
      <c r="BM10" s="20" t="e">
        <f t="shared" si="17"/>
        <v>#N/A</v>
      </c>
      <c r="BN10" s="25" t="e">
        <f t="shared" si="18"/>
        <v>#N/A</v>
      </c>
      <c r="BO10" s="26" t="str">
        <f t="shared" si="19"/>
        <v>0</v>
      </c>
      <c r="BP10" s="21" t="e">
        <f t="shared" si="20"/>
        <v>#VALUE!</v>
      </c>
      <c r="BQ10" s="20" t="e">
        <f t="shared" si="21"/>
        <v>#N/A</v>
      </c>
      <c r="BR10" s="20" t="e">
        <v>#N/A</v>
      </c>
      <c r="BS10" s="9" t="e">
        <v>#N/A</v>
      </c>
      <c r="BT10" s="2" t="e">
        <f t="shared" si="22"/>
        <v>#VALUE!</v>
      </c>
      <c r="BU10" s="2" t="e">
        <f t="shared" si="5"/>
        <v>#N/A</v>
      </c>
      <c r="BV10" s="2" t="e">
        <f t="shared" si="6"/>
        <v>#N/A</v>
      </c>
    </row>
    <row r="11" s="2" customFormat="1" ht="22.95" customHeight="1" spans="1:74">
      <c r="A11" s="9" t="str">
        <f t="shared" si="7"/>
        <v>KMO 40Induk</v>
      </c>
      <c r="B11" s="9" t="str">
        <f t="shared" si="8"/>
        <v>KMO 40jurusan 1</v>
      </c>
      <c r="C11" s="9" t="str">
        <f t="shared" si="9"/>
        <v>KMO 40jurusan 2</v>
      </c>
      <c r="D11" s="9" t="str">
        <f t="shared" si="10"/>
        <v>KMO 40jurusan 3</v>
      </c>
      <c r="E11" s="9" t="str">
        <f t="shared" si="11"/>
        <v>KMO 40jurusan 4</v>
      </c>
      <c r="F11" s="10" t="s">
        <v>28</v>
      </c>
      <c r="G11" s="10" t="s">
        <v>8</v>
      </c>
      <c r="H11" s="10" t="s">
        <v>31</v>
      </c>
      <c r="I11" s="10" t="s">
        <v>10060</v>
      </c>
      <c r="J11" s="10" t="s">
        <v>10061</v>
      </c>
      <c r="K11" s="10" t="s">
        <v>7465</v>
      </c>
      <c r="L11" s="10"/>
      <c r="M11" s="10"/>
      <c r="N11" s="14">
        <f t="shared" si="12"/>
        <v>0</v>
      </c>
      <c r="O11" s="15" t="e">
        <f t="shared" si="13"/>
        <v>#VALUE!</v>
      </c>
      <c r="P11" s="15" t="e">
        <f t="shared" si="14"/>
        <v>#VALUE!</v>
      </c>
      <c r="Q11" s="17" t="e">
        <f>VLOOKUP($A11,'DATA PENGUKURAN GARDU'!$A:$BS,42,0)</f>
        <v>#N/A</v>
      </c>
      <c r="R11" s="18" t="e">
        <f t="shared" si="0"/>
        <v>#N/A</v>
      </c>
      <c r="S11" s="17" t="e">
        <f>VLOOKUP($A11,'DATA PENGUKURAN GARDU'!$A:$BS,44,0)</f>
        <v>#N/A</v>
      </c>
      <c r="T11" s="18" t="e">
        <f t="shared" si="0"/>
        <v>#N/A</v>
      </c>
      <c r="U11" s="17" t="e">
        <f>VLOOKUP($A11,'DATA PENGUKURAN GARDU'!$A:$BS,46,0)</f>
        <v>#N/A</v>
      </c>
      <c r="V11" s="18" t="e">
        <f t="shared" si="0"/>
        <v>#N/A</v>
      </c>
      <c r="W11" s="17" t="e">
        <f>VLOOKUP($A11,'DATA PENGUKURAN GARDU'!$A:$BS,48,0)</f>
        <v>#N/A</v>
      </c>
      <c r="X11" s="17" t="e">
        <f>VLOOKUP($A11,'DATA PENGUKURAN GARDU'!$A:$BS,53,0)</f>
        <v>#N/A</v>
      </c>
      <c r="Y11" s="17" t="e">
        <f>VLOOKUP($A11,'DATA PENGUKURAN GARDU'!$A:$BS,54,0)</f>
        <v>#N/A</v>
      </c>
      <c r="Z11" s="17" t="e">
        <f>VLOOKUP($A11,'DATA PENGUKURAN GARDU'!$A:$BS,55,0)</f>
        <v>#N/A</v>
      </c>
      <c r="AA11" s="20" t="e">
        <f>VLOOKUP($B11,'DATA PENGUKURAN GARDU'!$A:$BS,42,0)</f>
        <v>#N/A</v>
      </c>
      <c r="AB11" s="21" t="e">
        <f t="shared" si="1"/>
        <v>#N/A</v>
      </c>
      <c r="AC11" s="20" t="e">
        <f>VLOOKUP($B11,'DATA PENGUKURAN GARDU'!$A:$BS,44,0)</f>
        <v>#N/A</v>
      </c>
      <c r="AD11" s="21" t="e">
        <f t="shared" si="1"/>
        <v>#N/A</v>
      </c>
      <c r="AE11" s="20" t="e">
        <f>VLOOKUP($B11,'DATA PENGUKURAN GARDU'!$A:$BS,46,0)</f>
        <v>#N/A</v>
      </c>
      <c r="AF11" s="21" t="e">
        <f t="shared" si="1"/>
        <v>#N/A</v>
      </c>
      <c r="AG11" s="20" t="e">
        <f>VLOOKUP($B11,'DATA PENGUKURAN GARDU'!$A:$BS,46,0)</f>
        <v>#N/A</v>
      </c>
      <c r="AH11" s="20" t="e">
        <f>VLOOKUP($B11,'DATA PENGUKURAN GARDU'!$A:$BS,53,0)</f>
        <v>#N/A</v>
      </c>
      <c r="AI11" s="20" t="e">
        <f>VLOOKUP($B11,'DATA PENGUKURAN GARDU'!$A:$BS,54,0)</f>
        <v>#N/A</v>
      </c>
      <c r="AJ11" s="17" t="e">
        <f>VLOOKUP($C11,'DATA PENGUKURAN GARDU'!$A:$BS,42,0)</f>
        <v>#N/A</v>
      </c>
      <c r="AK11" s="23" t="e">
        <f t="shared" si="2"/>
        <v>#N/A</v>
      </c>
      <c r="AL11" s="17" t="e">
        <f>VLOOKUP($C11,'DATA PENGUKURAN GARDU'!$A:$BS,44,0)</f>
        <v>#N/A</v>
      </c>
      <c r="AM11" s="23" t="e">
        <f t="shared" si="2"/>
        <v>#N/A</v>
      </c>
      <c r="AN11" s="17" t="e">
        <f>VLOOKUP($C11,'DATA PENGUKURAN GARDU'!$A:$BS,46,0)</f>
        <v>#N/A</v>
      </c>
      <c r="AO11" s="23" t="e">
        <f t="shared" si="2"/>
        <v>#N/A</v>
      </c>
      <c r="AP11" s="17" t="e">
        <f>VLOOKUP($C11,'DATA PENGUKURAN GARDU'!$A:$BS,46,0)</f>
        <v>#N/A</v>
      </c>
      <c r="AQ11" s="17" t="e">
        <f>VLOOKUP($C11,'DATA PENGUKURAN GARDU'!$A:$BS,53,0)</f>
        <v>#N/A</v>
      </c>
      <c r="AR11" s="17" t="e">
        <f>VLOOKUP($C11,'DATA PENGUKURAN GARDU'!$A:$BS,54,0)</f>
        <v>#N/A</v>
      </c>
      <c r="AS11" s="20" t="e">
        <f>VLOOKUP($D11,'DATA PENGUKURAN GARDU'!$A:$BS,42,0)</f>
        <v>#N/A</v>
      </c>
      <c r="AT11" s="21" t="e">
        <f t="shared" si="3"/>
        <v>#N/A</v>
      </c>
      <c r="AU11" s="20" t="e">
        <f>VLOOKUP($D11,'DATA PENGUKURAN GARDU'!$A:$BS,44,0)</f>
        <v>#N/A</v>
      </c>
      <c r="AV11" s="21" t="e">
        <f t="shared" si="3"/>
        <v>#N/A</v>
      </c>
      <c r="AW11" s="20" t="e">
        <f>VLOOKUP($D11,'DATA PENGUKURAN GARDU'!$A:$BS,46,0)</f>
        <v>#N/A</v>
      </c>
      <c r="AX11" s="21" t="e">
        <f t="shared" si="3"/>
        <v>#N/A</v>
      </c>
      <c r="AY11" s="20" t="e">
        <f>VLOOKUP($D11,'DATA PENGUKURAN GARDU'!$A:$BS,46,0)</f>
        <v>#N/A</v>
      </c>
      <c r="AZ11" s="20" t="e">
        <f>VLOOKUP($D11,'DATA PENGUKURAN GARDU'!$A:$BS,53,0)</f>
        <v>#N/A</v>
      </c>
      <c r="BA11" s="20" t="e">
        <f>VLOOKUP($D11,'DATA PENGUKURAN GARDU'!$A:$BS,54,0)</f>
        <v>#N/A</v>
      </c>
      <c r="BB11" s="17" t="e">
        <f>VLOOKUP($E11,'DATA PENGUKURAN GARDU'!$A:$BS,42,0)</f>
        <v>#N/A</v>
      </c>
      <c r="BC11" s="23" t="e">
        <f t="shared" si="4"/>
        <v>#N/A</v>
      </c>
      <c r="BD11" s="17" t="e">
        <f>VLOOKUP($E11,'DATA PENGUKURAN GARDU'!$A:$BS,44,0)</f>
        <v>#N/A</v>
      </c>
      <c r="BE11" s="23" t="e">
        <f t="shared" si="4"/>
        <v>#N/A</v>
      </c>
      <c r="BF11" s="17" t="e">
        <f>VLOOKUP($E11,'DATA PENGUKURAN GARDU'!$A:$BS,46,0)</f>
        <v>#N/A</v>
      </c>
      <c r="BG11" s="23" t="e">
        <f t="shared" si="4"/>
        <v>#N/A</v>
      </c>
      <c r="BH11" s="17" t="e">
        <f>VLOOKUP($E11,'DATA PENGUKURAN GARDU'!$A:$BS,46,0)</f>
        <v>#N/A</v>
      </c>
      <c r="BI11" s="17" t="e">
        <f>VLOOKUP($E11,'DATA PENGUKURAN GARDU'!$A:$BS,53,0)</f>
        <v>#N/A</v>
      </c>
      <c r="BJ11" s="17" t="e">
        <f>VLOOKUP($E11,'DATA PENGUKURAN GARDU'!$A:$BS,54,0)</f>
        <v>#N/A</v>
      </c>
      <c r="BK11" s="20" t="e">
        <f t="shared" si="15"/>
        <v>#N/A</v>
      </c>
      <c r="BL11" s="20" t="e">
        <f t="shared" si="16"/>
        <v>#N/A</v>
      </c>
      <c r="BM11" s="20" t="e">
        <f t="shared" si="17"/>
        <v>#N/A</v>
      </c>
      <c r="BN11" s="25" t="e">
        <f t="shared" si="18"/>
        <v>#N/A</v>
      </c>
      <c r="BO11" s="26" t="str">
        <f t="shared" si="19"/>
        <v>0</v>
      </c>
      <c r="BP11" s="21" t="e">
        <f t="shared" si="20"/>
        <v>#VALUE!</v>
      </c>
      <c r="BQ11" s="20" t="e">
        <f t="shared" si="21"/>
        <v>#N/A</v>
      </c>
      <c r="BR11" s="20" t="e">
        <v>#N/A</v>
      </c>
      <c r="BS11" s="9" t="e">
        <v>#N/A</v>
      </c>
      <c r="BT11" s="2" t="e">
        <f t="shared" si="22"/>
        <v>#VALUE!</v>
      </c>
      <c r="BU11" s="2" t="e">
        <f t="shared" si="5"/>
        <v>#N/A</v>
      </c>
      <c r="BV11" s="2" t="e">
        <f t="shared" si="6"/>
        <v>#N/A</v>
      </c>
    </row>
    <row r="12" s="2" customFormat="1" ht="22.95" customHeight="1" spans="1:74">
      <c r="A12" s="9" t="str">
        <f t="shared" si="7"/>
        <v>KMO 64Induk</v>
      </c>
      <c r="B12" s="9" t="str">
        <f t="shared" si="8"/>
        <v>KMO 64jurusan 1</v>
      </c>
      <c r="C12" s="9" t="str">
        <f t="shared" si="9"/>
        <v>KMO 64jurusan 2</v>
      </c>
      <c r="D12" s="9" t="str">
        <f t="shared" si="10"/>
        <v>KMO 64jurusan 3</v>
      </c>
      <c r="E12" s="9" t="str">
        <f t="shared" si="11"/>
        <v>KMO 64jurusan 4</v>
      </c>
      <c r="F12" s="10" t="s">
        <v>33</v>
      </c>
      <c r="G12" s="10" t="s">
        <v>8</v>
      </c>
      <c r="H12" s="10" t="s">
        <v>34</v>
      </c>
      <c r="I12" s="10" t="s">
        <v>10062</v>
      </c>
      <c r="J12" s="10" t="s">
        <v>10063</v>
      </c>
      <c r="K12" s="10" t="s">
        <v>7465</v>
      </c>
      <c r="L12" s="10"/>
      <c r="M12" s="10"/>
      <c r="N12" s="14">
        <f t="shared" si="12"/>
        <v>0</v>
      </c>
      <c r="O12" s="15" t="e">
        <f t="shared" si="13"/>
        <v>#VALUE!</v>
      </c>
      <c r="P12" s="15" t="e">
        <f t="shared" si="14"/>
        <v>#VALUE!</v>
      </c>
      <c r="Q12" s="17" t="e">
        <f>VLOOKUP($A12,'DATA PENGUKURAN GARDU'!$A:$BS,42,0)</f>
        <v>#N/A</v>
      </c>
      <c r="R12" s="18" t="e">
        <f t="shared" si="0"/>
        <v>#N/A</v>
      </c>
      <c r="S12" s="17" t="e">
        <f>VLOOKUP($A12,'DATA PENGUKURAN GARDU'!$A:$BS,44,0)</f>
        <v>#N/A</v>
      </c>
      <c r="T12" s="18" t="e">
        <f t="shared" si="0"/>
        <v>#N/A</v>
      </c>
      <c r="U12" s="17" t="e">
        <f>VLOOKUP($A12,'DATA PENGUKURAN GARDU'!$A:$BS,46,0)</f>
        <v>#N/A</v>
      </c>
      <c r="V12" s="18" t="e">
        <f t="shared" si="0"/>
        <v>#N/A</v>
      </c>
      <c r="W12" s="17" t="e">
        <f>VLOOKUP($A12,'DATA PENGUKURAN GARDU'!$A:$BS,48,0)</f>
        <v>#N/A</v>
      </c>
      <c r="X12" s="17" t="e">
        <f>VLOOKUP($A12,'DATA PENGUKURAN GARDU'!$A:$BS,53,0)</f>
        <v>#N/A</v>
      </c>
      <c r="Y12" s="17" t="e">
        <f>VLOOKUP($A12,'DATA PENGUKURAN GARDU'!$A:$BS,54,0)</f>
        <v>#N/A</v>
      </c>
      <c r="Z12" s="17" t="e">
        <f>VLOOKUP($A12,'DATA PENGUKURAN GARDU'!$A:$BS,55,0)</f>
        <v>#N/A</v>
      </c>
      <c r="AA12" s="20" t="e">
        <f>VLOOKUP($B12,'DATA PENGUKURAN GARDU'!$A:$BS,42,0)</f>
        <v>#N/A</v>
      </c>
      <c r="AB12" s="21" t="e">
        <f t="shared" si="1"/>
        <v>#N/A</v>
      </c>
      <c r="AC12" s="20" t="e">
        <f>VLOOKUP($B12,'DATA PENGUKURAN GARDU'!$A:$BS,44,0)</f>
        <v>#N/A</v>
      </c>
      <c r="AD12" s="21" t="e">
        <f t="shared" si="1"/>
        <v>#N/A</v>
      </c>
      <c r="AE12" s="20" t="e">
        <f>VLOOKUP($B12,'DATA PENGUKURAN GARDU'!$A:$BS,46,0)</f>
        <v>#N/A</v>
      </c>
      <c r="AF12" s="21" t="e">
        <f t="shared" si="1"/>
        <v>#N/A</v>
      </c>
      <c r="AG12" s="20" t="e">
        <f>VLOOKUP($B12,'DATA PENGUKURAN GARDU'!$A:$BS,46,0)</f>
        <v>#N/A</v>
      </c>
      <c r="AH12" s="20" t="e">
        <f>VLOOKUP($B12,'DATA PENGUKURAN GARDU'!$A:$BS,53,0)</f>
        <v>#N/A</v>
      </c>
      <c r="AI12" s="20" t="e">
        <f>VLOOKUP($B12,'DATA PENGUKURAN GARDU'!$A:$BS,54,0)</f>
        <v>#N/A</v>
      </c>
      <c r="AJ12" s="17" t="e">
        <f>VLOOKUP($C12,'DATA PENGUKURAN GARDU'!$A:$BS,42,0)</f>
        <v>#N/A</v>
      </c>
      <c r="AK12" s="23" t="e">
        <f t="shared" si="2"/>
        <v>#N/A</v>
      </c>
      <c r="AL12" s="17" t="e">
        <f>VLOOKUP($C12,'DATA PENGUKURAN GARDU'!$A:$BS,44,0)</f>
        <v>#N/A</v>
      </c>
      <c r="AM12" s="23" t="e">
        <f t="shared" si="2"/>
        <v>#N/A</v>
      </c>
      <c r="AN12" s="17" t="e">
        <f>VLOOKUP($C12,'DATA PENGUKURAN GARDU'!$A:$BS,46,0)</f>
        <v>#N/A</v>
      </c>
      <c r="AO12" s="23" t="e">
        <f t="shared" si="2"/>
        <v>#N/A</v>
      </c>
      <c r="AP12" s="17" t="e">
        <f>VLOOKUP($C12,'DATA PENGUKURAN GARDU'!$A:$BS,46,0)</f>
        <v>#N/A</v>
      </c>
      <c r="AQ12" s="17" t="e">
        <f>VLOOKUP($C12,'DATA PENGUKURAN GARDU'!$A:$BS,53,0)</f>
        <v>#N/A</v>
      </c>
      <c r="AR12" s="17" t="e">
        <f>VLOOKUP($C12,'DATA PENGUKURAN GARDU'!$A:$BS,54,0)</f>
        <v>#N/A</v>
      </c>
      <c r="AS12" s="20" t="e">
        <f>VLOOKUP($D12,'DATA PENGUKURAN GARDU'!$A:$BS,42,0)</f>
        <v>#N/A</v>
      </c>
      <c r="AT12" s="21" t="e">
        <f t="shared" si="3"/>
        <v>#N/A</v>
      </c>
      <c r="AU12" s="20" t="e">
        <f>VLOOKUP($D12,'DATA PENGUKURAN GARDU'!$A:$BS,44,0)</f>
        <v>#N/A</v>
      </c>
      <c r="AV12" s="21" t="e">
        <f t="shared" si="3"/>
        <v>#N/A</v>
      </c>
      <c r="AW12" s="20" t="e">
        <f>VLOOKUP($D12,'DATA PENGUKURAN GARDU'!$A:$BS,46,0)</f>
        <v>#N/A</v>
      </c>
      <c r="AX12" s="21" t="e">
        <f t="shared" si="3"/>
        <v>#N/A</v>
      </c>
      <c r="AY12" s="20" t="e">
        <f>VLOOKUP($D12,'DATA PENGUKURAN GARDU'!$A:$BS,46,0)</f>
        <v>#N/A</v>
      </c>
      <c r="AZ12" s="20" t="e">
        <f>VLOOKUP($D12,'DATA PENGUKURAN GARDU'!$A:$BS,53,0)</f>
        <v>#N/A</v>
      </c>
      <c r="BA12" s="20" t="e">
        <f>VLOOKUP($D12,'DATA PENGUKURAN GARDU'!$A:$BS,54,0)</f>
        <v>#N/A</v>
      </c>
      <c r="BB12" s="17" t="e">
        <f>VLOOKUP($E12,'DATA PENGUKURAN GARDU'!$A:$BS,42,0)</f>
        <v>#N/A</v>
      </c>
      <c r="BC12" s="23" t="e">
        <f t="shared" si="4"/>
        <v>#N/A</v>
      </c>
      <c r="BD12" s="17" t="e">
        <f>VLOOKUP($E12,'DATA PENGUKURAN GARDU'!$A:$BS,44,0)</f>
        <v>#N/A</v>
      </c>
      <c r="BE12" s="23" t="e">
        <f t="shared" si="4"/>
        <v>#N/A</v>
      </c>
      <c r="BF12" s="17" t="e">
        <f>VLOOKUP($E12,'DATA PENGUKURAN GARDU'!$A:$BS,46,0)</f>
        <v>#N/A</v>
      </c>
      <c r="BG12" s="23" t="e">
        <f t="shared" si="4"/>
        <v>#N/A</v>
      </c>
      <c r="BH12" s="17" t="e">
        <f>VLOOKUP($E12,'DATA PENGUKURAN GARDU'!$A:$BS,46,0)</f>
        <v>#N/A</v>
      </c>
      <c r="BI12" s="17" t="e">
        <f>VLOOKUP($E12,'DATA PENGUKURAN GARDU'!$A:$BS,53,0)</f>
        <v>#N/A</v>
      </c>
      <c r="BJ12" s="17" t="e">
        <f>VLOOKUP($E12,'DATA PENGUKURAN GARDU'!$A:$BS,54,0)</f>
        <v>#N/A</v>
      </c>
      <c r="BK12" s="20" t="e">
        <f t="shared" si="15"/>
        <v>#N/A</v>
      </c>
      <c r="BL12" s="20" t="e">
        <f t="shared" si="16"/>
        <v>#N/A</v>
      </c>
      <c r="BM12" s="20" t="e">
        <f t="shared" si="17"/>
        <v>#N/A</v>
      </c>
      <c r="BN12" s="25" t="e">
        <f t="shared" si="18"/>
        <v>#N/A</v>
      </c>
      <c r="BO12" s="26" t="str">
        <f t="shared" si="19"/>
        <v>0</v>
      </c>
      <c r="BP12" s="21" t="e">
        <f t="shared" si="20"/>
        <v>#VALUE!</v>
      </c>
      <c r="BQ12" s="20" t="e">
        <f t="shared" si="21"/>
        <v>#N/A</v>
      </c>
      <c r="BR12" s="20" t="e">
        <v>#N/A</v>
      </c>
      <c r="BS12" s="9" t="e">
        <v>#N/A</v>
      </c>
      <c r="BT12" s="2" t="e">
        <f t="shared" si="22"/>
        <v>#VALUE!</v>
      </c>
      <c r="BU12" s="2" t="e">
        <f t="shared" si="5"/>
        <v>#N/A</v>
      </c>
      <c r="BV12" s="2" t="e">
        <f t="shared" si="6"/>
        <v>#N/A</v>
      </c>
    </row>
    <row r="13" s="2" customFormat="1" ht="22.95" customHeight="1" spans="1:74">
      <c r="A13" s="9" t="str">
        <f t="shared" si="7"/>
        <v>KMO 65Induk</v>
      </c>
      <c r="B13" s="9" t="str">
        <f t="shared" si="8"/>
        <v>KMO 65jurusan 1</v>
      </c>
      <c r="C13" s="9" t="str">
        <f t="shared" si="9"/>
        <v>KMO 65jurusan 2</v>
      </c>
      <c r="D13" s="9" t="str">
        <f t="shared" si="10"/>
        <v>KMO 65jurusan 3</v>
      </c>
      <c r="E13" s="9" t="str">
        <f t="shared" si="11"/>
        <v>KMO 65jurusan 4</v>
      </c>
      <c r="F13" s="10" t="s">
        <v>33</v>
      </c>
      <c r="G13" s="10" t="s">
        <v>8</v>
      </c>
      <c r="H13" s="10" t="s">
        <v>36</v>
      </c>
      <c r="I13" s="10" t="s">
        <v>10064</v>
      </c>
      <c r="J13" s="10" t="s">
        <v>10065</v>
      </c>
      <c r="K13" s="10" t="s">
        <v>7465</v>
      </c>
      <c r="L13" s="10"/>
      <c r="M13" s="10"/>
      <c r="N13" s="14">
        <f t="shared" si="12"/>
        <v>0</v>
      </c>
      <c r="O13" s="15" t="e">
        <f t="shared" si="13"/>
        <v>#VALUE!</v>
      </c>
      <c r="P13" s="15" t="e">
        <f t="shared" si="14"/>
        <v>#VALUE!</v>
      </c>
      <c r="Q13" s="17" t="e">
        <f>VLOOKUP($A13,'DATA PENGUKURAN GARDU'!$A:$BS,42,0)</f>
        <v>#N/A</v>
      </c>
      <c r="R13" s="18" t="e">
        <f t="shared" si="0"/>
        <v>#N/A</v>
      </c>
      <c r="S13" s="17" t="e">
        <f>VLOOKUP($A13,'DATA PENGUKURAN GARDU'!$A:$BS,44,0)</f>
        <v>#N/A</v>
      </c>
      <c r="T13" s="18" t="e">
        <f t="shared" si="0"/>
        <v>#N/A</v>
      </c>
      <c r="U13" s="17" t="e">
        <f>VLOOKUP($A13,'DATA PENGUKURAN GARDU'!$A:$BS,46,0)</f>
        <v>#N/A</v>
      </c>
      <c r="V13" s="18" t="e">
        <f t="shared" si="0"/>
        <v>#N/A</v>
      </c>
      <c r="W13" s="17" t="e">
        <f>VLOOKUP($A13,'DATA PENGUKURAN GARDU'!$A:$BS,48,0)</f>
        <v>#N/A</v>
      </c>
      <c r="X13" s="17" t="e">
        <f>VLOOKUP($A13,'DATA PENGUKURAN GARDU'!$A:$BS,53,0)</f>
        <v>#N/A</v>
      </c>
      <c r="Y13" s="17" t="e">
        <f>VLOOKUP($A13,'DATA PENGUKURAN GARDU'!$A:$BS,54,0)</f>
        <v>#N/A</v>
      </c>
      <c r="Z13" s="17" t="e">
        <f>VLOOKUP($A13,'DATA PENGUKURAN GARDU'!$A:$BS,55,0)</f>
        <v>#N/A</v>
      </c>
      <c r="AA13" s="20" t="e">
        <f>VLOOKUP($B13,'DATA PENGUKURAN GARDU'!$A:$BS,42,0)</f>
        <v>#N/A</v>
      </c>
      <c r="AB13" s="21" t="e">
        <f t="shared" si="1"/>
        <v>#N/A</v>
      </c>
      <c r="AC13" s="20" t="e">
        <f>VLOOKUP($B13,'DATA PENGUKURAN GARDU'!$A:$BS,44,0)</f>
        <v>#N/A</v>
      </c>
      <c r="AD13" s="21" t="e">
        <f t="shared" si="1"/>
        <v>#N/A</v>
      </c>
      <c r="AE13" s="20" t="e">
        <f>VLOOKUP($B13,'DATA PENGUKURAN GARDU'!$A:$BS,46,0)</f>
        <v>#N/A</v>
      </c>
      <c r="AF13" s="21" t="e">
        <f t="shared" si="1"/>
        <v>#N/A</v>
      </c>
      <c r="AG13" s="20" t="e">
        <f>VLOOKUP($B13,'DATA PENGUKURAN GARDU'!$A:$BS,46,0)</f>
        <v>#N/A</v>
      </c>
      <c r="AH13" s="20" t="e">
        <f>VLOOKUP($B13,'DATA PENGUKURAN GARDU'!$A:$BS,53,0)</f>
        <v>#N/A</v>
      </c>
      <c r="AI13" s="20" t="e">
        <f>VLOOKUP($B13,'DATA PENGUKURAN GARDU'!$A:$BS,54,0)</f>
        <v>#N/A</v>
      </c>
      <c r="AJ13" s="17" t="e">
        <f>VLOOKUP($C13,'DATA PENGUKURAN GARDU'!$A:$BS,42,0)</f>
        <v>#N/A</v>
      </c>
      <c r="AK13" s="23" t="e">
        <f t="shared" si="2"/>
        <v>#N/A</v>
      </c>
      <c r="AL13" s="17" t="e">
        <f>VLOOKUP($C13,'DATA PENGUKURAN GARDU'!$A:$BS,44,0)</f>
        <v>#N/A</v>
      </c>
      <c r="AM13" s="23" t="e">
        <f t="shared" si="2"/>
        <v>#N/A</v>
      </c>
      <c r="AN13" s="17" t="e">
        <f>VLOOKUP($C13,'DATA PENGUKURAN GARDU'!$A:$BS,46,0)</f>
        <v>#N/A</v>
      </c>
      <c r="AO13" s="23" t="e">
        <f t="shared" si="2"/>
        <v>#N/A</v>
      </c>
      <c r="AP13" s="17" t="e">
        <f>VLOOKUP($C13,'DATA PENGUKURAN GARDU'!$A:$BS,46,0)</f>
        <v>#N/A</v>
      </c>
      <c r="AQ13" s="17" t="e">
        <f>VLOOKUP($C13,'DATA PENGUKURAN GARDU'!$A:$BS,53,0)</f>
        <v>#N/A</v>
      </c>
      <c r="AR13" s="17" t="e">
        <f>VLOOKUP($C13,'DATA PENGUKURAN GARDU'!$A:$BS,54,0)</f>
        <v>#N/A</v>
      </c>
      <c r="AS13" s="20" t="e">
        <f>VLOOKUP($D13,'DATA PENGUKURAN GARDU'!$A:$BS,42,0)</f>
        <v>#N/A</v>
      </c>
      <c r="AT13" s="21" t="e">
        <f t="shared" si="3"/>
        <v>#N/A</v>
      </c>
      <c r="AU13" s="20" t="e">
        <f>VLOOKUP($D13,'DATA PENGUKURAN GARDU'!$A:$BS,44,0)</f>
        <v>#N/A</v>
      </c>
      <c r="AV13" s="21" t="e">
        <f t="shared" si="3"/>
        <v>#N/A</v>
      </c>
      <c r="AW13" s="20" t="e">
        <f>VLOOKUP($D13,'DATA PENGUKURAN GARDU'!$A:$BS,46,0)</f>
        <v>#N/A</v>
      </c>
      <c r="AX13" s="21" t="e">
        <f t="shared" si="3"/>
        <v>#N/A</v>
      </c>
      <c r="AY13" s="20" t="e">
        <f>VLOOKUP($D13,'DATA PENGUKURAN GARDU'!$A:$BS,46,0)</f>
        <v>#N/A</v>
      </c>
      <c r="AZ13" s="20" t="e">
        <f>VLOOKUP($D13,'DATA PENGUKURAN GARDU'!$A:$BS,53,0)</f>
        <v>#N/A</v>
      </c>
      <c r="BA13" s="20" t="e">
        <f>VLOOKUP($D13,'DATA PENGUKURAN GARDU'!$A:$BS,54,0)</f>
        <v>#N/A</v>
      </c>
      <c r="BB13" s="17" t="e">
        <f>VLOOKUP($E13,'DATA PENGUKURAN GARDU'!$A:$BS,42,0)</f>
        <v>#N/A</v>
      </c>
      <c r="BC13" s="23" t="e">
        <f t="shared" si="4"/>
        <v>#N/A</v>
      </c>
      <c r="BD13" s="17" t="e">
        <f>VLOOKUP($E13,'DATA PENGUKURAN GARDU'!$A:$BS,44,0)</f>
        <v>#N/A</v>
      </c>
      <c r="BE13" s="23" t="e">
        <f t="shared" si="4"/>
        <v>#N/A</v>
      </c>
      <c r="BF13" s="17" t="e">
        <f>VLOOKUP($E13,'DATA PENGUKURAN GARDU'!$A:$BS,46,0)</f>
        <v>#N/A</v>
      </c>
      <c r="BG13" s="23" t="e">
        <f t="shared" si="4"/>
        <v>#N/A</v>
      </c>
      <c r="BH13" s="17" t="e">
        <f>VLOOKUP($E13,'DATA PENGUKURAN GARDU'!$A:$BS,46,0)</f>
        <v>#N/A</v>
      </c>
      <c r="BI13" s="17" t="e">
        <f>VLOOKUP($E13,'DATA PENGUKURAN GARDU'!$A:$BS,53,0)</f>
        <v>#N/A</v>
      </c>
      <c r="BJ13" s="17" t="e">
        <f>VLOOKUP($E13,'DATA PENGUKURAN GARDU'!$A:$BS,54,0)</f>
        <v>#N/A</v>
      </c>
      <c r="BK13" s="20" t="e">
        <f t="shared" si="15"/>
        <v>#N/A</v>
      </c>
      <c r="BL13" s="20" t="e">
        <f t="shared" si="16"/>
        <v>#N/A</v>
      </c>
      <c r="BM13" s="20" t="e">
        <f t="shared" si="17"/>
        <v>#N/A</v>
      </c>
      <c r="BN13" s="25" t="e">
        <f t="shared" si="18"/>
        <v>#N/A</v>
      </c>
      <c r="BO13" s="26" t="str">
        <f t="shared" si="19"/>
        <v>0</v>
      </c>
      <c r="BP13" s="21" t="e">
        <f t="shared" si="20"/>
        <v>#VALUE!</v>
      </c>
      <c r="BQ13" s="20" t="e">
        <f t="shared" si="21"/>
        <v>#N/A</v>
      </c>
      <c r="BR13" s="20" t="e">
        <v>#N/A</v>
      </c>
      <c r="BS13" s="9" t="e">
        <v>#N/A</v>
      </c>
      <c r="BT13" s="2" t="e">
        <f t="shared" si="22"/>
        <v>#VALUE!</v>
      </c>
      <c r="BU13" s="2" t="e">
        <f t="shared" si="5"/>
        <v>#N/A</v>
      </c>
      <c r="BV13" s="2" t="e">
        <f t="shared" si="6"/>
        <v>#N/A</v>
      </c>
    </row>
    <row r="14" s="2" customFormat="1" ht="22.95" customHeight="1" spans="1:74">
      <c r="A14" s="9" t="str">
        <f t="shared" si="7"/>
        <v>KMO 122Induk</v>
      </c>
      <c r="B14" s="9" t="str">
        <f t="shared" si="8"/>
        <v>KMO 122jurusan 1</v>
      </c>
      <c r="C14" s="9" t="str">
        <f t="shared" si="9"/>
        <v>KMO 122jurusan 2</v>
      </c>
      <c r="D14" s="9" t="str">
        <f t="shared" si="10"/>
        <v>KMO 122jurusan 3</v>
      </c>
      <c r="E14" s="9" t="str">
        <f t="shared" si="11"/>
        <v>KMO 122jurusan 4</v>
      </c>
      <c r="F14" s="10" t="s">
        <v>38</v>
      </c>
      <c r="G14" s="10" t="s">
        <v>39</v>
      </c>
      <c r="H14" s="10" t="s">
        <v>40</v>
      </c>
      <c r="I14" s="10" t="s">
        <v>10066</v>
      </c>
      <c r="J14" s="10" t="s">
        <v>10067</v>
      </c>
      <c r="K14" s="10" t="s">
        <v>7465</v>
      </c>
      <c r="L14" s="10"/>
      <c r="M14" s="10"/>
      <c r="N14" s="14">
        <f t="shared" si="12"/>
        <v>0</v>
      </c>
      <c r="O14" s="15" t="e">
        <f t="shared" si="13"/>
        <v>#VALUE!</v>
      </c>
      <c r="P14" s="15" t="e">
        <f t="shared" si="14"/>
        <v>#VALUE!</v>
      </c>
      <c r="Q14" s="17" t="e">
        <f>VLOOKUP($A14,'DATA PENGUKURAN GARDU'!$A:$BS,42,0)</f>
        <v>#N/A</v>
      </c>
      <c r="R14" s="18" t="e">
        <f t="shared" si="0"/>
        <v>#N/A</v>
      </c>
      <c r="S14" s="17" t="e">
        <f>VLOOKUP($A14,'DATA PENGUKURAN GARDU'!$A:$BS,44,0)</f>
        <v>#N/A</v>
      </c>
      <c r="T14" s="18" t="e">
        <f t="shared" si="0"/>
        <v>#N/A</v>
      </c>
      <c r="U14" s="17" t="e">
        <f>VLOOKUP($A14,'DATA PENGUKURAN GARDU'!$A:$BS,46,0)</f>
        <v>#N/A</v>
      </c>
      <c r="V14" s="18" t="e">
        <f t="shared" si="0"/>
        <v>#N/A</v>
      </c>
      <c r="W14" s="17" t="e">
        <f>VLOOKUP($A14,'DATA PENGUKURAN GARDU'!$A:$BS,48,0)</f>
        <v>#N/A</v>
      </c>
      <c r="X14" s="17" t="e">
        <f>VLOOKUP($A14,'DATA PENGUKURAN GARDU'!$A:$BS,53,0)</f>
        <v>#N/A</v>
      </c>
      <c r="Y14" s="17" t="e">
        <f>VLOOKUP($A14,'DATA PENGUKURAN GARDU'!$A:$BS,54,0)</f>
        <v>#N/A</v>
      </c>
      <c r="Z14" s="17" t="e">
        <f>VLOOKUP($A14,'DATA PENGUKURAN GARDU'!$A:$BS,55,0)</f>
        <v>#N/A</v>
      </c>
      <c r="AA14" s="20" t="e">
        <f>VLOOKUP($B14,'DATA PENGUKURAN GARDU'!$A:$BS,42,0)</f>
        <v>#N/A</v>
      </c>
      <c r="AB14" s="21" t="e">
        <f t="shared" si="1"/>
        <v>#N/A</v>
      </c>
      <c r="AC14" s="20" t="e">
        <f>VLOOKUP($B14,'DATA PENGUKURAN GARDU'!$A:$BS,44,0)</f>
        <v>#N/A</v>
      </c>
      <c r="AD14" s="21" t="e">
        <f t="shared" si="1"/>
        <v>#N/A</v>
      </c>
      <c r="AE14" s="20" t="e">
        <f>VLOOKUP($B14,'DATA PENGUKURAN GARDU'!$A:$BS,46,0)</f>
        <v>#N/A</v>
      </c>
      <c r="AF14" s="21" t="e">
        <f t="shared" si="1"/>
        <v>#N/A</v>
      </c>
      <c r="AG14" s="20" t="e">
        <f>VLOOKUP($B14,'DATA PENGUKURAN GARDU'!$A:$BS,46,0)</f>
        <v>#N/A</v>
      </c>
      <c r="AH14" s="20" t="e">
        <f>VLOOKUP($B14,'DATA PENGUKURAN GARDU'!$A:$BS,53,0)</f>
        <v>#N/A</v>
      </c>
      <c r="AI14" s="20" t="e">
        <f>VLOOKUP($B14,'DATA PENGUKURAN GARDU'!$A:$BS,54,0)</f>
        <v>#N/A</v>
      </c>
      <c r="AJ14" s="17" t="e">
        <f>VLOOKUP($C14,'DATA PENGUKURAN GARDU'!$A:$BS,42,0)</f>
        <v>#N/A</v>
      </c>
      <c r="AK14" s="23" t="e">
        <f t="shared" si="2"/>
        <v>#N/A</v>
      </c>
      <c r="AL14" s="17" t="e">
        <f>VLOOKUP($C14,'DATA PENGUKURAN GARDU'!$A:$BS,44,0)</f>
        <v>#N/A</v>
      </c>
      <c r="AM14" s="23" t="e">
        <f t="shared" si="2"/>
        <v>#N/A</v>
      </c>
      <c r="AN14" s="17" t="e">
        <f>VLOOKUP($C14,'DATA PENGUKURAN GARDU'!$A:$BS,46,0)</f>
        <v>#N/A</v>
      </c>
      <c r="AO14" s="23" t="e">
        <f t="shared" si="2"/>
        <v>#N/A</v>
      </c>
      <c r="AP14" s="17" t="e">
        <f>VLOOKUP($C14,'DATA PENGUKURAN GARDU'!$A:$BS,46,0)</f>
        <v>#N/A</v>
      </c>
      <c r="AQ14" s="17" t="e">
        <f>VLOOKUP($C14,'DATA PENGUKURAN GARDU'!$A:$BS,53,0)</f>
        <v>#N/A</v>
      </c>
      <c r="AR14" s="17" t="e">
        <f>VLOOKUP($C14,'DATA PENGUKURAN GARDU'!$A:$BS,54,0)</f>
        <v>#N/A</v>
      </c>
      <c r="AS14" s="20" t="e">
        <f>VLOOKUP($D14,'DATA PENGUKURAN GARDU'!$A:$BS,42,0)</f>
        <v>#N/A</v>
      </c>
      <c r="AT14" s="21" t="e">
        <f t="shared" si="3"/>
        <v>#N/A</v>
      </c>
      <c r="AU14" s="20" t="e">
        <f>VLOOKUP($D14,'DATA PENGUKURAN GARDU'!$A:$BS,44,0)</f>
        <v>#N/A</v>
      </c>
      <c r="AV14" s="21" t="e">
        <f t="shared" si="3"/>
        <v>#N/A</v>
      </c>
      <c r="AW14" s="20" t="e">
        <f>VLOOKUP($D14,'DATA PENGUKURAN GARDU'!$A:$BS,46,0)</f>
        <v>#N/A</v>
      </c>
      <c r="AX14" s="21" t="e">
        <f t="shared" si="3"/>
        <v>#N/A</v>
      </c>
      <c r="AY14" s="20" t="e">
        <f>VLOOKUP($D14,'DATA PENGUKURAN GARDU'!$A:$BS,46,0)</f>
        <v>#N/A</v>
      </c>
      <c r="AZ14" s="20" t="e">
        <f>VLOOKUP($D14,'DATA PENGUKURAN GARDU'!$A:$BS,53,0)</f>
        <v>#N/A</v>
      </c>
      <c r="BA14" s="20" t="e">
        <f>VLOOKUP($D14,'DATA PENGUKURAN GARDU'!$A:$BS,54,0)</f>
        <v>#N/A</v>
      </c>
      <c r="BB14" s="17" t="e">
        <f>VLOOKUP($E14,'DATA PENGUKURAN GARDU'!$A:$BS,42,0)</f>
        <v>#N/A</v>
      </c>
      <c r="BC14" s="23" t="e">
        <f t="shared" si="4"/>
        <v>#N/A</v>
      </c>
      <c r="BD14" s="17" t="e">
        <f>VLOOKUP($E14,'DATA PENGUKURAN GARDU'!$A:$BS,44,0)</f>
        <v>#N/A</v>
      </c>
      <c r="BE14" s="23" t="e">
        <f t="shared" si="4"/>
        <v>#N/A</v>
      </c>
      <c r="BF14" s="17" t="e">
        <f>VLOOKUP($E14,'DATA PENGUKURAN GARDU'!$A:$BS,46,0)</f>
        <v>#N/A</v>
      </c>
      <c r="BG14" s="23" t="e">
        <f t="shared" si="4"/>
        <v>#N/A</v>
      </c>
      <c r="BH14" s="17" t="e">
        <f>VLOOKUP($E14,'DATA PENGUKURAN GARDU'!$A:$BS,46,0)</f>
        <v>#N/A</v>
      </c>
      <c r="BI14" s="17" t="e">
        <f>VLOOKUP($E14,'DATA PENGUKURAN GARDU'!$A:$BS,53,0)</f>
        <v>#N/A</v>
      </c>
      <c r="BJ14" s="17" t="e">
        <f>VLOOKUP($E14,'DATA PENGUKURAN GARDU'!$A:$BS,54,0)</f>
        <v>#N/A</v>
      </c>
      <c r="BK14" s="20" t="e">
        <f t="shared" si="15"/>
        <v>#N/A</v>
      </c>
      <c r="BL14" s="20" t="e">
        <f t="shared" si="16"/>
        <v>#N/A</v>
      </c>
      <c r="BM14" s="20" t="e">
        <f t="shared" si="17"/>
        <v>#N/A</v>
      </c>
      <c r="BN14" s="25" t="e">
        <f t="shared" si="18"/>
        <v>#N/A</v>
      </c>
      <c r="BO14" s="26" t="str">
        <f t="shared" si="19"/>
        <v>0</v>
      </c>
      <c r="BP14" s="21" t="e">
        <f t="shared" si="20"/>
        <v>#VALUE!</v>
      </c>
      <c r="BQ14" s="20" t="e">
        <f t="shared" si="21"/>
        <v>#N/A</v>
      </c>
      <c r="BR14" s="20" t="e">
        <v>#N/A</v>
      </c>
      <c r="BS14" s="9" t="e">
        <v>#N/A</v>
      </c>
      <c r="BT14" s="2" t="e">
        <f t="shared" si="22"/>
        <v>#VALUE!</v>
      </c>
      <c r="BU14" s="2" t="e">
        <f t="shared" si="5"/>
        <v>#N/A</v>
      </c>
      <c r="BV14" s="2" t="e">
        <f t="shared" si="6"/>
        <v>#N/A</v>
      </c>
    </row>
    <row r="15" s="2" customFormat="1" ht="22.95" customHeight="1" spans="1:74">
      <c r="A15" s="9" t="str">
        <f t="shared" si="7"/>
        <v>KMO 129Induk</v>
      </c>
      <c r="B15" s="9" t="str">
        <f t="shared" si="8"/>
        <v>KMO 129jurusan 1</v>
      </c>
      <c r="C15" s="9" t="str">
        <f t="shared" si="9"/>
        <v>KMO 129jurusan 2</v>
      </c>
      <c r="D15" s="9" t="str">
        <f t="shared" si="10"/>
        <v>KMO 129jurusan 3</v>
      </c>
      <c r="E15" s="9" t="str">
        <f t="shared" si="11"/>
        <v>KMO 129jurusan 4</v>
      </c>
      <c r="F15" s="10" t="s">
        <v>42</v>
      </c>
      <c r="G15" s="10" t="s">
        <v>39</v>
      </c>
      <c r="H15" s="10" t="s">
        <v>43</v>
      </c>
      <c r="I15" s="10" t="s">
        <v>10068</v>
      </c>
      <c r="J15" s="10" t="s">
        <v>10069</v>
      </c>
      <c r="K15" s="10" t="s">
        <v>7465</v>
      </c>
      <c r="L15" s="10"/>
      <c r="M15" s="10"/>
      <c r="N15" s="14">
        <f t="shared" si="12"/>
        <v>0</v>
      </c>
      <c r="O15" s="15" t="e">
        <f t="shared" si="13"/>
        <v>#VALUE!</v>
      </c>
      <c r="P15" s="15" t="e">
        <f t="shared" si="14"/>
        <v>#VALUE!</v>
      </c>
      <c r="Q15" s="17" t="e">
        <f>VLOOKUP($A15,'DATA PENGUKURAN GARDU'!$A:$BS,42,0)</f>
        <v>#N/A</v>
      </c>
      <c r="R15" s="18" t="e">
        <f t="shared" si="0"/>
        <v>#N/A</v>
      </c>
      <c r="S15" s="17" t="e">
        <f>VLOOKUP($A15,'DATA PENGUKURAN GARDU'!$A:$BS,44,0)</f>
        <v>#N/A</v>
      </c>
      <c r="T15" s="18" t="e">
        <f t="shared" si="0"/>
        <v>#N/A</v>
      </c>
      <c r="U15" s="17" t="e">
        <f>VLOOKUP($A15,'DATA PENGUKURAN GARDU'!$A:$BS,46,0)</f>
        <v>#N/A</v>
      </c>
      <c r="V15" s="18" t="e">
        <f t="shared" si="0"/>
        <v>#N/A</v>
      </c>
      <c r="W15" s="17" t="e">
        <f>VLOOKUP($A15,'DATA PENGUKURAN GARDU'!$A:$BS,48,0)</f>
        <v>#N/A</v>
      </c>
      <c r="X15" s="17" t="e">
        <f>VLOOKUP($A15,'DATA PENGUKURAN GARDU'!$A:$BS,53,0)</f>
        <v>#N/A</v>
      </c>
      <c r="Y15" s="17" t="e">
        <f>VLOOKUP($A15,'DATA PENGUKURAN GARDU'!$A:$BS,54,0)</f>
        <v>#N/A</v>
      </c>
      <c r="Z15" s="17" t="e">
        <f>VLOOKUP($A15,'DATA PENGUKURAN GARDU'!$A:$BS,55,0)</f>
        <v>#N/A</v>
      </c>
      <c r="AA15" s="20" t="e">
        <f>VLOOKUP($B15,'DATA PENGUKURAN GARDU'!$A:$BS,42,0)</f>
        <v>#N/A</v>
      </c>
      <c r="AB15" s="21" t="e">
        <f t="shared" si="1"/>
        <v>#N/A</v>
      </c>
      <c r="AC15" s="20" t="e">
        <f>VLOOKUP($B15,'DATA PENGUKURAN GARDU'!$A:$BS,44,0)</f>
        <v>#N/A</v>
      </c>
      <c r="AD15" s="21" t="e">
        <f t="shared" si="1"/>
        <v>#N/A</v>
      </c>
      <c r="AE15" s="20" t="e">
        <f>VLOOKUP($B15,'DATA PENGUKURAN GARDU'!$A:$BS,46,0)</f>
        <v>#N/A</v>
      </c>
      <c r="AF15" s="21" t="e">
        <f t="shared" si="1"/>
        <v>#N/A</v>
      </c>
      <c r="AG15" s="20" t="e">
        <f>VLOOKUP($B15,'DATA PENGUKURAN GARDU'!$A:$BS,46,0)</f>
        <v>#N/A</v>
      </c>
      <c r="AH15" s="20" t="e">
        <f>VLOOKUP($B15,'DATA PENGUKURAN GARDU'!$A:$BS,53,0)</f>
        <v>#N/A</v>
      </c>
      <c r="AI15" s="20" t="e">
        <f>VLOOKUP($B15,'DATA PENGUKURAN GARDU'!$A:$BS,54,0)</f>
        <v>#N/A</v>
      </c>
      <c r="AJ15" s="17" t="e">
        <f>VLOOKUP($C15,'DATA PENGUKURAN GARDU'!$A:$BS,42,0)</f>
        <v>#N/A</v>
      </c>
      <c r="AK15" s="23" t="e">
        <f t="shared" si="2"/>
        <v>#N/A</v>
      </c>
      <c r="AL15" s="17" t="e">
        <f>VLOOKUP($C15,'DATA PENGUKURAN GARDU'!$A:$BS,44,0)</f>
        <v>#N/A</v>
      </c>
      <c r="AM15" s="23" t="e">
        <f t="shared" si="2"/>
        <v>#N/A</v>
      </c>
      <c r="AN15" s="17" t="e">
        <f>VLOOKUP($C15,'DATA PENGUKURAN GARDU'!$A:$BS,46,0)</f>
        <v>#N/A</v>
      </c>
      <c r="AO15" s="23" t="e">
        <f t="shared" si="2"/>
        <v>#N/A</v>
      </c>
      <c r="AP15" s="17" t="e">
        <f>VLOOKUP($C15,'DATA PENGUKURAN GARDU'!$A:$BS,46,0)</f>
        <v>#N/A</v>
      </c>
      <c r="AQ15" s="17" t="e">
        <f>VLOOKUP($C15,'DATA PENGUKURAN GARDU'!$A:$BS,53,0)</f>
        <v>#N/A</v>
      </c>
      <c r="AR15" s="17" t="e">
        <f>VLOOKUP($C15,'DATA PENGUKURAN GARDU'!$A:$BS,54,0)</f>
        <v>#N/A</v>
      </c>
      <c r="AS15" s="20" t="e">
        <f>VLOOKUP($D15,'DATA PENGUKURAN GARDU'!$A:$BS,42,0)</f>
        <v>#N/A</v>
      </c>
      <c r="AT15" s="21" t="e">
        <f t="shared" si="3"/>
        <v>#N/A</v>
      </c>
      <c r="AU15" s="20" t="e">
        <f>VLOOKUP($D15,'DATA PENGUKURAN GARDU'!$A:$BS,44,0)</f>
        <v>#N/A</v>
      </c>
      <c r="AV15" s="21" t="e">
        <f t="shared" si="3"/>
        <v>#N/A</v>
      </c>
      <c r="AW15" s="20" t="e">
        <f>VLOOKUP($D15,'DATA PENGUKURAN GARDU'!$A:$BS,46,0)</f>
        <v>#N/A</v>
      </c>
      <c r="AX15" s="21" t="e">
        <f t="shared" si="3"/>
        <v>#N/A</v>
      </c>
      <c r="AY15" s="20" t="e">
        <f>VLOOKUP($D15,'DATA PENGUKURAN GARDU'!$A:$BS,46,0)</f>
        <v>#N/A</v>
      </c>
      <c r="AZ15" s="20" t="e">
        <f>VLOOKUP($D15,'DATA PENGUKURAN GARDU'!$A:$BS,53,0)</f>
        <v>#N/A</v>
      </c>
      <c r="BA15" s="20" t="e">
        <f>VLOOKUP($D15,'DATA PENGUKURAN GARDU'!$A:$BS,54,0)</f>
        <v>#N/A</v>
      </c>
      <c r="BB15" s="17" t="e">
        <f>VLOOKUP($E15,'DATA PENGUKURAN GARDU'!$A:$BS,42,0)</f>
        <v>#N/A</v>
      </c>
      <c r="BC15" s="23" t="e">
        <f t="shared" si="4"/>
        <v>#N/A</v>
      </c>
      <c r="BD15" s="17" t="e">
        <f>VLOOKUP($E15,'DATA PENGUKURAN GARDU'!$A:$BS,44,0)</f>
        <v>#N/A</v>
      </c>
      <c r="BE15" s="23" t="e">
        <f t="shared" si="4"/>
        <v>#N/A</v>
      </c>
      <c r="BF15" s="17" t="e">
        <f>VLOOKUP($E15,'DATA PENGUKURAN GARDU'!$A:$BS,46,0)</f>
        <v>#N/A</v>
      </c>
      <c r="BG15" s="23" t="e">
        <f t="shared" si="4"/>
        <v>#N/A</v>
      </c>
      <c r="BH15" s="17" t="e">
        <f>VLOOKUP($E15,'DATA PENGUKURAN GARDU'!$A:$BS,46,0)</f>
        <v>#N/A</v>
      </c>
      <c r="BI15" s="17" t="e">
        <f>VLOOKUP($E15,'DATA PENGUKURAN GARDU'!$A:$BS,53,0)</f>
        <v>#N/A</v>
      </c>
      <c r="BJ15" s="17" t="e">
        <f>VLOOKUP($E15,'DATA PENGUKURAN GARDU'!$A:$BS,54,0)</f>
        <v>#N/A</v>
      </c>
      <c r="BK15" s="20" t="e">
        <f t="shared" si="15"/>
        <v>#N/A</v>
      </c>
      <c r="BL15" s="20" t="e">
        <f t="shared" si="16"/>
        <v>#N/A</v>
      </c>
      <c r="BM15" s="20" t="e">
        <f t="shared" si="17"/>
        <v>#N/A</v>
      </c>
      <c r="BN15" s="25" t="e">
        <f t="shared" si="18"/>
        <v>#N/A</v>
      </c>
      <c r="BO15" s="26" t="str">
        <f t="shared" si="19"/>
        <v>0</v>
      </c>
      <c r="BP15" s="21" t="e">
        <f t="shared" si="20"/>
        <v>#VALUE!</v>
      </c>
      <c r="BQ15" s="20" t="e">
        <f t="shared" si="21"/>
        <v>#N/A</v>
      </c>
      <c r="BR15" s="20" t="e">
        <v>#N/A</v>
      </c>
      <c r="BS15" s="9" t="e">
        <v>#N/A</v>
      </c>
      <c r="BT15" s="2" t="e">
        <f t="shared" si="22"/>
        <v>#VALUE!</v>
      </c>
      <c r="BU15" s="2" t="e">
        <f t="shared" si="5"/>
        <v>#N/A</v>
      </c>
      <c r="BV15" s="2" t="e">
        <f t="shared" si="6"/>
        <v>#N/A</v>
      </c>
    </row>
    <row r="16" s="2" customFormat="1" ht="22.95" customHeight="1" spans="1:74">
      <c r="A16" s="9" t="str">
        <f t="shared" si="7"/>
        <v>KMO 131Induk</v>
      </c>
      <c r="B16" s="9" t="str">
        <f t="shared" si="8"/>
        <v>KMO 131jurusan 1</v>
      </c>
      <c r="C16" s="9" t="str">
        <f t="shared" si="9"/>
        <v>KMO 131jurusan 2</v>
      </c>
      <c r="D16" s="9" t="str">
        <f t="shared" si="10"/>
        <v>KMO 131jurusan 3</v>
      </c>
      <c r="E16" s="9" t="str">
        <f t="shared" si="11"/>
        <v>KMO 131jurusan 4</v>
      </c>
      <c r="F16" s="10" t="s">
        <v>42</v>
      </c>
      <c r="G16" s="10" t="s">
        <v>39</v>
      </c>
      <c r="H16" s="10" t="s">
        <v>45</v>
      </c>
      <c r="I16" s="10" t="s">
        <v>10070</v>
      </c>
      <c r="J16" s="10" t="s">
        <v>10071</v>
      </c>
      <c r="K16" s="10" t="s">
        <v>7465</v>
      </c>
      <c r="L16" s="10"/>
      <c r="M16" s="10"/>
      <c r="N16" s="14">
        <f t="shared" si="12"/>
        <v>0</v>
      </c>
      <c r="O16" s="15" t="e">
        <f t="shared" si="13"/>
        <v>#VALUE!</v>
      </c>
      <c r="P16" s="15" t="e">
        <f t="shared" si="14"/>
        <v>#VALUE!</v>
      </c>
      <c r="Q16" s="17" t="e">
        <f>VLOOKUP($A16,'DATA PENGUKURAN GARDU'!$A:$BS,42,0)</f>
        <v>#N/A</v>
      </c>
      <c r="R16" s="18" t="e">
        <f t="shared" si="0"/>
        <v>#N/A</v>
      </c>
      <c r="S16" s="17" t="e">
        <f>VLOOKUP($A16,'DATA PENGUKURAN GARDU'!$A:$BS,44,0)</f>
        <v>#N/A</v>
      </c>
      <c r="T16" s="18" t="e">
        <f t="shared" si="0"/>
        <v>#N/A</v>
      </c>
      <c r="U16" s="17" t="e">
        <f>VLOOKUP($A16,'DATA PENGUKURAN GARDU'!$A:$BS,46,0)</f>
        <v>#N/A</v>
      </c>
      <c r="V16" s="18" t="e">
        <f t="shared" si="0"/>
        <v>#N/A</v>
      </c>
      <c r="W16" s="17" t="e">
        <f>VLOOKUP($A16,'DATA PENGUKURAN GARDU'!$A:$BS,48,0)</f>
        <v>#N/A</v>
      </c>
      <c r="X16" s="17" t="e">
        <f>VLOOKUP($A16,'DATA PENGUKURAN GARDU'!$A:$BS,53,0)</f>
        <v>#N/A</v>
      </c>
      <c r="Y16" s="17" t="e">
        <f>VLOOKUP($A16,'DATA PENGUKURAN GARDU'!$A:$BS,54,0)</f>
        <v>#N/A</v>
      </c>
      <c r="Z16" s="17" t="e">
        <f>VLOOKUP($A16,'DATA PENGUKURAN GARDU'!$A:$BS,55,0)</f>
        <v>#N/A</v>
      </c>
      <c r="AA16" s="20" t="e">
        <f>VLOOKUP($B16,'DATA PENGUKURAN GARDU'!$A:$BS,42,0)</f>
        <v>#N/A</v>
      </c>
      <c r="AB16" s="21" t="e">
        <f t="shared" si="1"/>
        <v>#N/A</v>
      </c>
      <c r="AC16" s="20" t="e">
        <f>VLOOKUP($B16,'DATA PENGUKURAN GARDU'!$A:$BS,44,0)</f>
        <v>#N/A</v>
      </c>
      <c r="AD16" s="21" t="e">
        <f t="shared" si="1"/>
        <v>#N/A</v>
      </c>
      <c r="AE16" s="20" t="e">
        <f>VLOOKUP($B16,'DATA PENGUKURAN GARDU'!$A:$BS,46,0)</f>
        <v>#N/A</v>
      </c>
      <c r="AF16" s="21" t="e">
        <f t="shared" si="1"/>
        <v>#N/A</v>
      </c>
      <c r="AG16" s="20" t="e">
        <f>VLOOKUP($B16,'DATA PENGUKURAN GARDU'!$A:$BS,46,0)</f>
        <v>#N/A</v>
      </c>
      <c r="AH16" s="20" t="e">
        <f>VLOOKUP($B16,'DATA PENGUKURAN GARDU'!$A:$BS,53,0)</f>
        <v>#N/A</v>
      </c>
      <c r="AI16" s="20" t="e">
        <f>VLOOKUP($B16,'DATA PENGUKURAN GARDU'!$A:$BS,54,0)</f>
        <v>#N/A</v>
      </c>
      <c r="AJ16" s="17" t="e">
        <f>VLOOKUP($C16,'DATA PENGUKURAN GARDU'!$A:$BS,42,0)</f>
        <v>#N/A</v>
      </c>
      <c r="AK16" s="23" t="e">
        <f t="shared" si="2"/>
        <v>#N/A</v>
      </c>
      <c r="AL16" s="17" t="e">
        <f>VLOOKUP($C16,'DATA PENGUKURAN GARDU'!$A:$BS,44,0)</f>
        <v>#N/A</v>
      </c>
      <c r="AM16" s="23" t="e">
        <f t="shared" si="2"/>
        <v>#N/A</v>
      </c>
      <c r="AN16" s="17" t="e">
        <f>VLOOKUP($C16,'DATA PENGUKURAN GARDU'!$A:$BS,46,0)</f>
        <v>#N/A</v>
      </c>
      <c r="AO16" s="23" t="e">
        <f t="shared" si="2"/>
        <v>#N/A</v>
      </c>
      <c r="AP16" s="17" t="e">
        <f>VLOOKUP($C16,'DATA PENGUKURAN GARDU'!$A:$BS,46,0)</f>
        <v>#N/A</v>
      </c>
      <c r="AQ16" s="17" t="e">
        <f>VLOOKUP($C16,'DATA PENGUKURAN GARDU'!$A:$BS,53,0)</f>
        <v>#N/A</v>
      </c>
      <c r="AR16" s="17" t="e">
        <f>VLOOKUP($C16,'DATA PENGUKURAN GARDU'!$A:$BS,54,0)</f>
        <v>#N/A</v>
      </c>
      <c r="AS16" s="20" t="e">
        <f>VLOOKUP($D16,'DATA PENGUKURAN GARDU'!$A:$BS,42,0)</f>
        <v>#N/A</v>
      </c>
      <c r="AT16" s="21" t="e">
        <f t="shared" si="3"/>
        <v>#N/A</v>
      </c>
      <c r="AU16" s="20" t="e">
        <f>VLOOKUP($D16,'DATA PENGUKURAN GARDU'!$A:$BS,44,0)</f>
        <v>#N/A</v>
      </c>
      <c r="AV16" s="21" t="e">
        <f t="shared" si="3"/>
        <v>#N/A</v>
      </c>
      <c r="AW16" s="20" t="e">
        <f>VLOOKUP($D16,'DATA PENGUKURAN GARDU'!$A:$BS,46,0)</f>
        <v>#N/A</v>
      </c>
      <c r="AX16" s="21" t="e">
        <f t="shared" si="3"/>
        <v>#N/A</v>
      </c>
      <c r="AY16" s="20" t="e">
        <f>VLOOKUP($D16,'DATA PENGUKURAN GARDU'!$A:$BS,46,0)</f>
        <v>#N/A</v>
      </c>
      <c r="AZ16" s="20" t="e">
        <f>VLOOKUP($D16,'DATA PENGUKURAN GARDU'!$A:$BS,53,0)</f>
        <v>#N/A</v>
      </c>
      <c r="BA16" s="20" t="e">
        <f>VLOOKUP($D16,'DATA PENGUKURAN GARDU'!$A:$BS,54,0)</f>
        <v>#N/A</v>
      </c>
      <c r="BB16" s="17" t="e">
        <f>VLOOKUP($E16,'DATA PENGUKURAN GARDU'!$A:$BS,42,0)</f>
        <v>#N/A</v>
      </c>
      <c r="BC16" s="23" t="e">
        <f t="shared" si="4"/>
        <v>#N/A</v>
      </c>
      <c r="BD16" s="17" t="e">
        <f>VLOOKUP($E16,'DATA PENGUKURAN GARDU'!$A:$BS,44,0)</f>
        <v>#N/A</v>
      </c>
      <c r="BE16" s="23" t="e">
        <f t="shared" si="4"/>
        <v>#N/A</v>
      </c>
      <c r="BF16" s="17" t="e">
        <f>VLOOKUP($E16,'DATA PENGUKURAN GARDU'!$A:$BS,46,0)</f>
        <v>#N/A</v>
      </c>
      <c r="BG16" s="23" t="e">
        <f t="shared" si="4"/>
        <v>#N/A</v>
      </c>
      <c r="BH16" s="17" t="e">
        <f>VLOOKUP($E16,'DATA PENGUKURAN GARDU'!$A:$BS,46,0)</f>
        <v>#N/A</v>
      </c>
      <c r="BI16" s="17" t="e">
        <f>VLOOKUP($E16,'DATA PENGUKURAN GARDU'!$A:$BS,53,0)</f>
        <v>#N/A</v>
      </c>
      <c r="BJ16" s="17" t="e">
        <f>VLOOKUP($E16,'DATA PENGUKURAN GARDU'!$A:$BS,54,0)</f>
        <v>#N/A</v>
      </c>
      <c r="BK16" s="20" t="e">
        <f t="shared" si="15"/>
        <v>#N/A</v>
      </c>
      <c r="BL16" s="20" t="e">
        <f t="shared" si="16"/>
        <v>#N/A</v>
      </c>
      <c r="BM16" s="20" t="e">
        <f t="shared" si="17"/>
        <v>#N/A</v>
      </c>
      <c r="BN16" s="25" t="e">
        <f t="shared" si="18"/>
        <v>#N/A</v>
      </c>
      <c r="BO16" s="26" t="str">
        <f t="shared" si="19"/>
        <v>0</v>
      </c>
      <c r="BP16" s="21" t="e">
        <f t="shared" si="20"/>
        <v>#VALUE!</v>
      </c>
      <c r="BQ16" s="20" t="e">
        <f t="shared" si="21"/>
        <v>#N/A</v>
      </c>
      <c r="BR16" s="20" t="e">
        <v>#N/A</v>
      </c>
      <c r="BS16" s="9" t="e">
        <v>#N/A</v>
      </c>
      <c r="BT16" s="2" t="e">
        <f t="shared" si="22"/>
        <v>#VALUE!</v>
      </c>
      <c r="BU16" s="2" t="e">
        <f t="shared" si="5"/>
        <v>#N/A</v>
      </c>
      <c r="BV16" s="2" t="e">
        <f t="shared" si="6"/>
        <v>#N/A</v>
      </c>
    </row>
    <row r="17" s="2" customFormat="1" ht="22.95" customHeight="1" spans="1:74">
      <c r="A17" s="9" t="str">
        <f t="shared" si="7"/>
        <v>L-087Induk</v>
      </c>
      <c r="B17" s="9" t="str">
        <f t="shared" si="8"/>
        <v>L-087jurusan 1</v>
      </c>
      <c r="C17" s="9" t="str">
        <f t="shared" si="9"/>
        <v>L-087jurusan 2</v>
      </c>
      <c r="D17" s="9" t="str">
        <f t="shared" si="10"/>
        <v>L-087jurusan 3</v>
      </c>
      <c r="E17" s="9" t="str">
        <f t="shared" si="11"/>
        <v>L-087jurusan 4</v>
      </c>
      <c r="F17" s="10" t="s">
        <v>46</v>
      </c>
      <c r="G17" s="10" t="s">
        <v>22</v>
      </c>
      <c r="H17" s="10" t="s">
        <v>47</v>
      </c>
      <c r="I17" s="10" t="s">
        <v>10072</v>
      </c>
      <c r="J17" s="10" t="s">
        <v>10073</v>
      </c>
      <c r="K17" s="10" t="s">
        <v>7465</v>
      </c>
      <c r="L17" s="10"/>
      <c r="M17" s="10"/>
      <c r="N17" s="14">
        <f t="shared" si="12"/>
        <v>0</v>
      </c>
      <c r="O17" s="15" t="e">
        <f t="shared" si="13"/>
        <v>#VALUE!</v>
      </c>
      <c r="P17" s="15" t="e">
        <f t="shared" si="14"/>
        <v>#VALUE!</v>
      </c>
      <c r="Q17" s="17" t="e">
        <f>VLOOKUP($A17,'DATA PENGUKURAN GARDU'!$A:$BS,42,0)</f>
        <v>#N/A</v>
      </c>
      <c r="R17" s="18" t="e">
        <f t="shared" si="0"/>
        <v>#N/A</v>
      </c>
      <c r="S17" s="17" t="e">
        <f>VLOOKUP($A17,'DATA PENGUKURAN GARDU'!$A:$BS,44,0)</f>
        <v>#N/A</v>
      </c>
      <c r="T17" s="18" t="e">
        <f t="shared" si="0"/>
        <v>#N/A</v>
      </c>
      <c r="U17" s="17" t="e">
        <f>VLOOKUP($A17,'DATA PENGUKURAN GARDU'!$A:$BS,46,0)</f>
        <v>#N/A</v>
      </c>
      <c r="V17" s="18" t="e">
        <f t="shared" si="0"/>
        <v>#N/A</v>
      </c>
      <c r="W17" s="17" t="e">
        <f>VLOOKUP($A17,'DATA PENGUKURAN GARDU'!$A:$BS,48,0)</f>
        <v>#N/A</v>
      </c>
      <c r="X17" s="17" t="e">
        <f>VLOOKUP($A17,'DATA PENGUKURAN GARDU'!$A:$BS,53,0)</f>
        <v>#N/A</v>
      </c>
      <c r="Y17" s="17" t="e">
        <f>VLOOKUP($A17,'DATA PENGUKURAN GARDU'!$A:$BS,54,0)</f>
        <v>#N/A</v>
      </c>
      <c r="Z17" s="17" t="e">
        <f>VLOOKUP($A17,'DATA PENGUKURAN GARDU'!$A:$BS,55,0)</f>
        <v>#N/A</v>
      </c>
      <c r="AA17" s="20" t="e">
        <f>VLOOKUP($B17,'DATA PENGUKURAN GARDU'!$A:$BS,42,0)</f>
        <v>#N/A</v>
      </c>
      <c r="AB17" s="21" t="e">
        <f t="shared" si="1"/>
        <v>#N/A</v>
      </c>
      <c r="AC17" s="20" t="e">
        <f>VLOOKUP($B17,'DATA PENGUKURAN GARDU'!$A:$BS,44,0)</f>
        <v>#N/A</v>
      </c>
      <c r="AD17" s="21" t="e">
        <f t="shared" si="1"/>
        <v>#N/A</v>
      </c>
      <c r="AE17" s="20" t="e">
        <f>VLOOKUP($B17,'DATA PENGUKURAN GARDU'!$A:$BS,46,0)</f>
        <v>#N/A</v>
      </c>
      <c r="AF17" s="21" t="e">
        <f t="shared" si="1"/>
        <v>#N/A</v>
      </c>
      <c r="AG17" s="20" t="e">
        <f>VLOOKUP($B17,'DATA PENGUKURAN GARDU'!$A:$BS,46,0)</f>
        <v>#N/A</v>
      </c>
      <c r="AH17" s="20" t="e">
        <f>VLOOKUP($B17,'DATA PENGUKURAN GARDU'!$A:$BS,53,0)</f>
        <v>#N/A</v>
      </c>
      <c r="AI17" s="20" t="e">
        <f>VLOOKUP($B17,'DATA PENGUKURAN GARDU'!$A:$BS,54,0)</f>
        <v>#N/A</v>
      </c>
      <c r="AJ17" s="17" t="e">
        <f>VLOOKUP($C17,'DATA PENGUKURAN GARDU'!$A:$BS,42,0)</f>
        <v>#N/A</v>
      </c>
      <c r="AK17" s="23" t="e">
        <f t="shared" si="2"/>
        <v>#N/A</v>
      </c>
      <c r="AL17" s="17" t="e">
        <f>VLOOKUP($C17,'DATA PENGUKURAN GARDU'!$A:$BS,44,0)</f>
        <v>#N/A</v>
      </c>
      <c r="AM17" s="23" t="e">
        <f t="shared" si="2"/>
        <v>#N/A</v>
      </c>
      <c r="AN17" s="17" t="e">
        <f>VLOOKUP($C17,'DATA PENGUKURAN GARDU'!$A:$BS,46,0)</f>
        <v>#N/A</v>
      </c>
      <c r="AO17" s="23" t="e">
        <f t="shared" si="2"/>
        <v>#N/A</v>
      </c>
      <c r="AP17" s="17" t="e">
        <f>VLOOKUP($C17,'DATA PENGUKURAN GARDU'!$A:$BS,46,0)</f>
        <v>#N/A</v>
      </c>
      <c r="AQ17" s="17" t="e">
        <f>VLOOKUP($C17,'DATA PENGUKURAN GARDU'!$A:$BS,53,0)</f>
        <v>#N/A</v>
      </c>
      <c r="AR17" s="17" t="e">
        <f>VLOOKUP($C17,'DATA PENGUKURAN GARDU'!$A:$BS,54,0)</f>
        <v>#N/A</v>
      </c>
      <c r="AS17" s="20" t="e">
        <f>VLOOKUP($D17,'DATA PENGUKURAN GARDU'!$A:$BS,42,0)</f>
        <v>#N/A</v>
      </c>
      <c r="AT17" s="21" t="e">
        <f t="shared" si="3"/>
        <v>#N/A</v>
      </c>
      <c r="AU17" s="20" t="e">
        <f>VLOOKUP($D17,'DATA PENGUKURAN GARDU'!$A:$BS,44,0)</f>
        <v>#N/A</v>
      </c>
      <c r="AV17" s="21" t="e">
        <f t="shared" si="3"/>
        <v>#N/A</v>
      </c>
      <c r="AW17" s="20" t="e">
        <f>VLOOKUP($D17,'DATA PENGUKURAN GARDU'!$A:$BS,46,0)</f>
        <v>#N/A</v>
      </c>
      <c r="AX17" s="21" t="e">
        <f t="shared" si="3"/>
        <v>#N/A</v>
      </c>
      <c r="AY17" s="20" t="e">
        <f>VLOOKUP($D17,'DATA PENGUKURAN GARDU'!$A:$BS,46,0)</f>
        <v>#N/A</v>
      </c>
      <c r="AZ17" s="20" t="e">
        <f>VLOOKUP($D17,'DATA PENGUKURAN GARDU'!$A:$BS,53,0)</f>
        <v>#N/A</v>
      </c>
      <c r="BA17" s="20" t="e">
        <f>VLOOKUP($D17,'DATA PENGUKURAN GARDU'!$A:$BS,54,0)</f>
        <v>#N/A</v>
      </c>
      <c r="BB17" s="17" t="e">
        <f>VLOOKUP($E17,'DATA PENGUKURAN GARDU'!$A:$BS,42,0)</f>
        <v>#N/A</v>
      </c>
      <c r="BC17" s="23" t="e">
        <f t="shared" si="4"/>
        <v>#N/A</v>
      </c>
      <c r="BD17" s="17" t="e">
        <f>VLOOKUP($E17,'DATA PENGUKURAN GARDU'!$A:$BS,44,0)</f>
        <v>#N/A</v>
      </c>
      <c r="BE17" s="23" t="e">
        <f t="shared" si="4"/>
        <v>#N/A</v>
      </c>
      <c r="BF17" s="17" t="e">
        <f>VLOOKUP($E17,'DATA PENGUKURAN GARDU'!$A:$BS,46,0)</f>
        <v>#N/A</v>
      </c>
      <c r="BG17" s="23" t="e">
        <f t="shared" si="4"/>
        <v>#N/A</v>
      </c>
      <c r="BH17" s="17" t="e">
        <f>VLOOKUP($E17,'DATA PENGUKURAN GARDU'!$A:$BS,46,0)</f>
        <v>#N/A</v>
      </c>
      <c r="BI17" s="17" t="e">
        <f>VLOOKUP($E17,'DATA PENGUKURAN GARDU'!$A:$BS,53,0)</f>
        <v>#N/A</v>
      </c>
      <c r="BJ17" s="17" t="e">
        <f>VLOOKUP($E17,'DATA PENGUKURAN GARDU'!$A:$BS,54,0)</f>
        <v>#N/A</v>
      </c>
      <c r="BK17" s="20" t="e">
        <f t="shared" si="15"/>
        <v>#N/A</v>
      </c>
      <c r="BL17" s="20" t="e">
        <f t="shared" si="16"/>
        <v>#N/A</v>
      </c>
      <c r="BM17" s="20" t="e">
        <f t="shared" si="17"/>
        <v>#N/A</v>
      </c>
      <c r="BN17" s="25" t="e">
        <f t="shared" si="18"/>
        <v>#N/A</v>
      </c>
      <c r="BO17" s="26" t="str">
        <f t="shared" si="19"/>
        <v>0</v>
      </c>
      <c r="BP17" s="21" t="e">
        <f t="shared" si="20"/>
        <v>#VALUE!</v>
      </c>
      <c r="BQ17" s="20" t="e">
        <f t="shared" si="21"/>
        <v>#N/A</v>
      </c>
      <c r="BR17" s="20" t="e">
        <v>#N/A</v>
      </c>
      <c r="BS17" s="9" t="e">
        <v>#N/A</v>
      </c>
      <c r="BT17" s="2" t="e">
        <f t="shared" si="22"/>
        <v>#VALUE!</v>
      </c>
      <c r="BU17" s="2" t="e">
        <f t="shared" si="5"/>
        <v>#N/A</v>
      </c>
      <c r="BV17" s="2" t="e">
        <f t="shared" si="6"/>
        <v>#N/A</v>
      </c>
    </row>
    <row r="18" s="2" customFormat="1" ht="22.95" customHeight="1" spans="1:74">
      <c r="A18" s="9" t="str">
        <f t="shared" si="7"/>
        <v>L-089Induk</v>
      </c>
      <c r="B18" s="9" t="str">
        <f t="shared" si="8"/>
        <v>L-089jurusan 1</v>
      </c>
      <c r="C18" s="9" t="str">
        <f t="shared" si="9"/>
        <v>L-089jurusan 2</v>
      </c>
      <c r="D18" s="9" t="str">
        <f t="shared" si="10"/>
        <v>L-089jurusan 3</v>
      </c>
      <c r="E18" s="9" t="str">
        <f t="shared" si="11"/>
        <v>L-089jurusan 4</v>
      </c>
      <c r="F18" s="10" t="s">
        <v>46</v>
      </c>
      <c r="G18" s="10" t="s">
        <v>22</v>
      </c>
      <c r="H18" s="10" t="s">
        <v>48</v>
      </c>
      <c r="I18" s="10" t="s">
        <v>10074</v>
      </c>
      <c r="J18" s="10" t="s">
        <v>10075</v>
      </c>
      <c r="K18" s="10" t="s">
        <v>7465</v>
      </c>
      <c r="L18" s="10"/>
      <c r="M18" s="10"/>
      <c r="N18" s="14">
        <f t="shared" si="12"/>
        <v>0</v>
      </c>
      <c r="O18" s="15" t="e">
        <f t="shared" si="13"/>
        <v>#VALUE!</v>
      </c>
      <c r="P18" s="15" t="e">
        <f t="shared" si="14"/>
        <v>#VALUE!</v>
      </c>
      <c r="Q18" s="17" t="e">
        <f>VLOOKUP($A18,'DATA PENGUKURAN GARDU'!$A:$BS,42,0)</f>
        <v>#N/A</v>
      </c>
      <c r="R18" s="18" t="e">
        <f t="shared" ref="R18:R81" si="23">Q18/$P18*100</f>
        <v>#N/A</v>
      </c>
      <c r="S18" s="17" t="e">
        <f>VLOOKUP($A18,'DATA PENGUKURAN GARDU'!$A:$BS,44,0)</f>
        <v>#N/A</v>
      </c>
      <c r="T18" s="18" t="e">
        <f t="shared" ref="T18:T81" si="24">S18/$P18*100</f>
        <v>#N/A</v>
      </c>
      <c r="U18" s="17" t="e">
        <f>VLOOKUP($A18,'DATA PENGUKURAN GARDU'!$A:$BS,46,0)</f>
        <v>#N/A</v>
      </c>
      <c r="V18" s="18" t="e">
        <f t="shared" ref="V18:V81" si="25">U18/$P18*100</f>
        <v>#N/A</v>
      </c>
      <c r="W18" s="17" t="e">
        <f>VLOOKUP($A18,'DATA PENGUKURAN GARDU'!$A:$BS,48,0)</f>
        <v>#N/A</v>
      </c>
      <c r="X18" s="17" t="e">
        <f>VLOOKUP($A18,'DATA PENGUKURAN GARDU'!$A:$BS,53,0)</f>
        <v>#N/A</v>
      </c>
      <c r="Y18" s="17" t="e">
        <f>VLOOKUP($A18,'DATA PENGUKURAN GARDU'!$A:$BS,54,0)</f>
        <v>#N/A</v>
      </c>
      <c r="Z18" s="17" t="e">
        <f>VLOOKUP($A18,'DATA PENGUKURAN GARDU'!$A:$BS,55,0)</f>
        <v>#N/A</v>
      </c>
      <c r="AA18" s="20" t="e">
        <f>VLOOKUP($B18,'DATA PENGUKURAN GARDU'!$A:$BS,42,0)</f>
        <v>#N/A</v>
      </c>
      <c r="AB18" s="21" t="e">
        <f t="shared" ref="AB18:AB81" si="26">AA18/$P18*100</f>
        <v>#N/A</v>
      </c>
      <c r="AC18" s="20" t="e">
        <f>VLOOKUP($B18,'DATA PENGUKURAN GARDU'!$A:$BS,44,0)</f>
        <v>#N/A</v>
      </c>
      <c r="AD18" s="21" t="e">
        <f t="shared" ref="AD18:AD81" si="27">AC18/$P18*100</f>
        <v>#N/A</v>
      </c>
      <c r="AE18" s="20" t="e">
        <f>VLOOKUP($B18,'DATA PENGUKURAN GARDU'!$A:$BS,46,0)</f>
        <v>#N/A</v>
      </c>
      <c r="AF18" s="21" t="e">
        <f t="shared" ref="AF18:AF81" si="28">AE18/$P18*100</f>
        <v>#N/A</v>
      </c>
      <c r="AG18" s="20" t="e">
        <f>VLOOKUP($B18,'DATA PENGUKURAN GARDU'!$A:$BS,46,0)</f>
        <v>#N/A</v>
      </c>
      <c r="AH18" s="20" t="e">
        <f>VLOOKUP($B18,'DATA PENGUKURAN GARDU'!$A:$BS,53,0)</f>
        <v>#N/A</v>
      </c>
      <c r="AI18" s="20" t="e">
        <f>VLOOKUP($B18,'DATA PENGUKURAN GARDU'!$A:$BS,54,0)</f>
        <v>#N/A</v>
      </c>
      <c r="AJ18" s="17" t="e">
        <f>VLOOKUP($C18,'DATA PENGUKURAN GARDU'!$A:$BS,42,0)</f>
        <v>#N/A</v>
      </c>
      <c r="AK18" s="23" t="e">
        <f t="shared" ref="AK18:AK81" si="29">AJ18/$P18*100</f>
        <v>#N/A</v>
      </c>
      <c r="AL18" s="17" t="e">
        <f>VLOOKUP($C18,'DATA PENGUKURAN GARDU'!$A:$BS,44,0)</f>
        <v>#N/A</v>
      </c>
      <c r="AM18" s="23" t="e">
        <f t="shared" ref="AM18:AM81" si="30">AL18/$P18*100</f>
        <v>#N/A</v>
      </c>
      <c r="AN18" s="17" t="e">
        <f>VLOOKUP($C18,'DATA PENGUKURAN GARDU'!$A:$BS,46,0)</f>
        <v>#N/A</v>
      </c>
      <c r="AO18" s="23" t="e">
        <f t="shared" ref="AO18:AO81" si="31">AN18/$P18*100</f>
        <v>#N/A</v>
      </c>
      <c r="AP18" s="17" t="e">
        <f>VLOOKUP($C18,'DATA PENGUKURAN GARDU'!$A:$BS,46,0)</f>
        <v>#N/A</v>
      </c>
      <c r="AQ18" s="17" t="e">
        <f>VLOOKUP($C18,'DATA PENGUKURAN GARDU'!$A:$BS,53,0)</f>
        <v>#N/A</v>
      </c>
      <c r="AR18" s="17" t="e">
        <f>VLOOKUP($C18,'DATA PENGUKURAN GARDU'!$A:$BS,54,0)</f>
        <v>#N/A</v>
      </c>
      <c r="AS18" s="20" t="e">
        <f>VLOOKUP($D18,'DATA PENGUKURAN GARDU'!$A:$BS,42,0)</f>
        <v>#N/A</v>
      </c>
      <c r="AT18" s="21" t="e">
        <f t="shared" ref="AT18:AT81" si="32">AS18/$P18*100</f>
        <v>#N/A</v>
      </c>
      <c r="AU18" s="20" t="e">
        <f>VLOOKUP($D18,'DATA PENGUKURAN GARDU'!$A:$BS,44,0)</f>
        <v>#N/A</v>
      </c>
      <c r="AV18" s="21" t="e">
        <f t="shared" ref="AV18:AV81" si="33">AU18/$P18*100</f>
        <v>#N/A</v>
      </c>
      <c r="AW18" s="20" t="e">
        <f>VLOOKUP($D18,'DATA PENGUKURAN GARDU'!$A:$BS,46,0)</f>
        <v>#N/A</v>
      </c>
      <c r="AX18" s="21" t="e">
        <f t="shared" ref="AX18:AX81" si="34">AW18/$P18*100</f>
        <v>#N/A</v>
      </c>
      <c r="AY18" s="20" t="e">
        <f>VLOOKUP($D18,'DATA PENGUKURAN GARDU'!$A:$BS,46,0)</f>
        <v>#N/A</v>
      </c>
      <c r="AZ18" s="20" t="e">
        <f>VLOOKUP($D18,'DATA PENGUKURAN GARDU'!$A:$BS,53,0)</f>
        <v>#N/A</v>
      </c>
      <c r="BA18" s="20" t="e">
        <f>VLOOKUP($D18,'DATA PENGUKURAN GARDU'!$A:$BS,54,0)</f>
        <v>#N/A</v>
      </c>
      <c r="BB18" s="17" t="e">
        <f>VLOOKUP($E18,'DATA PENGUKURAN GARDU'!$A:$BS,42,0)</f>
        <v>#N/A</v>
      </c>
      <c r="BC18" s="23" t="e">
        <f t="shared" ref="BC18:BC81" si="35">BB18/$P18*100</f>
        <v>#N/A</v>
      </c>
      <c r="BD18" s="17" t="e">
        <f>VLOOKUP($E18,'DATA PENGUKURAN GARDU'!$A:$BS,44,0)</f>
        <v>#N/A</v>
      </c>
      <c r="BE18" s="23" t="e">
        <f t="shared" ref="BE18:BE81" si="36">BD18/$P18*100</f>
        <v>#N/A</v>
      </c>
      <c r="BF18" s="17" t="e">
        <f>VLOOKUP($E18,'DATA PENGUKURAN GARDU'!$A:$BS,46,0)</f>
        <v>#N/A</v>
      </c>
      <c r="BG18" s="23" t="e">
        <f t="shared" ref="BG18:BG81" si="37">BF18/$P18*100</f>
        <v>#N/A</v>
      </c>
      <c r="BH18" s="17" t="e">
        <f>VLOOKUP($E18,'DATA PENGUKURAN GARDU'!$A:$BS,46,0)</f>
        <v>#N/A</v>
      </c>
      <c r="BI18" s="17" t="e">
        <f>VLOOKUP($E18,'DATA PENGUKURAN GARDU'!$A:$BS,53,0)</f>
        <v>#N/A</v>
      </c>
      <c r="BJ18" s="17" t="e">
        <f>VLOOKUP($E18,'DATA PENGUKURAN GARDU'!$A:$BS,54,0)</f>
        <v>#N/A</v>
      </c>
      <c r="BK18" s="20" t="e">
        <f t="shared" si="15"/>
        <v>#N/A</v>
      </c>
      <c r="BL18" s="20" t="e">
        <f t="shared" si="16"/>
        <v>#N/A</v>
      </c>
      <c r="BM18" s="20" t="e">
        <f t="shared" si="17"/>
        <v>#N/A</v>
      </c>
      <c r="BN18" s="25" t="e">
        <f t="shared" si="18"/>
        <v>#N/A</v>
      </c>
      <c r="BO18" s="26" t="str">
        <f t="shared" si="19"/>
        <v>0</v>
      </c>
      <c r="BP18" s="21" t="e">
        <f t="shared" si="20"/>
        <v>#VALUE!</v>
      </c>
      <c r="BQ18" s="20" t="e">
        <f t="shared" si="21"/>
        <v>#N/A</v>
      </c>
      <c r="BR18" s="20" t="e">
        <v>#N/A</v>
      </c>
      <c r="BS18" s="9" t="e">
        <v>#N/A</v>
      </c>
      <c r="BT18" s="2" t="e">
        <f t="shared" si="22"/>
        <v>#VALUE!</v>
      </c>
      <c r="BU18" s="2" t="e">
        <f t="shared" si="5"/>
        <v>#N/A</v>
      </c>
      <c r="BV18" s="2" t="e">
        <f t="shared" si="6"/>
        <v>#N/A</v>
      </c>
    </row>
    <row r="19" s="2" customFormat="1" ht="22.95" customHeight="1" spans="1:74">
      <c r="A19" s="9" t="str">
        <f t="shared" si="7"/>
        <v>L-139Induk</v>
      </c>
      <c r="B19" s="9" t="str">
        <f t="shared" si="8"/>
        <v>L-139jurusan 1</v>
      </c>
      <c r="C19" s="9" t="str">
        <f t="shared" si="9"/>
        <v>L-139jurusan 2</v>
      </c>
      <c r="D19" s="9" t="str">
        <f t="shared" si="10"/>
        <v>L-139jurusan 3</v>
      </c>
      <c r="E19" s="9" t="str">
        <f t="shared" si="11"/>
        <v>L-139jurusan 4</v>
      </c>
      <c r="F19" s="10" t="s">
        <v>21</v>
      </c>
      <c r="G19" s="10" t="s">
        <v>22</v>
      </c>
      <c r="H19" s="10" t="s">
        <v>50</v>
      </c>
      <c r="I19" s="10" t="s">
        <v>10076</v>
      </c>
      <c r="J19" s="10" t="s">
        <v>10077</v>
      </c>
      <c r="K19" s="10" t="s">
        <v>7465</v>
      </c>
      <c r="L19" s="10"/>
      <c r="M19" s="10"/>
      <c r="N19" s="14">
        <f t="shared" si="12"/>
        <v>0</v>
      </c>
      <c r="O19" s="15" t="e">
        <f t="shared" si="13"/>
        <v>#VALUE!</v>
      </c>
      <c r="P19" s="15" t="e">
        <f t="shared" si="14"/>
        <v>#VALUE!</v>
      </c>
      <c r="Q19" s="17" t="e">
        <f>VLOOKUP($A19,'DATA PENGUKURAN GARDU'!$A:$BS,42,0)</f>
        <v>#N/A</v>
      </c>
      <c r="R19" s="18" t="e">
        <f t="shared" si="23"/>
        <v>#N/A</v>
      </c>
      <c r="S19" s="17" t="e">
        <f>VLOOKUP($A19,'DATA PENGUKURAN GARDU'!$A:$BS,44,0)</f>
        <v>#N/A</v>
      </c>
      <c r="T19" s="18" t="e">
        <f t="shared" si="24"/>
        <v>#N/A</v>
      </c>
      <c r="U19" s="17" t="e">
        <f>VLOOKUP($A19,'DATA PENGUKURAN GARDU'!$A:$BS,46,0)</f>
        <v>#N/A</v>
      </c>
      <c r="V19" s="18" t="e">
        <f t="shared" si="25"/>
        <v>#N/A</v>
      </c>
      <c r="W19" s="17" t="e">
        <f>VLOOKUP($A19,'DATA PENGUKURAN GARDU'!$A:$BS,48,0)</f>
        <v>#N/A</v>
      </c>
      <c r="X19" s="17" t="e">
        <f>VLOOKUP($A19,'DATA PENGUKURAN GARDU'!$A:$BS,53,0)</f>
        <v>#N/A</v>
      </c>
      <c r="Y19" s="17" t="e">
        <f>VLOOKUP($A19,'DATA PENGUKURAN GARDU'!$A:$BS,54,0)</f>
        <v>#N/A</v>
      </c>
      <c r="Z19" s="17" t="e">
        <f>VLOOKUP($A19,'DATA PENGUKURAN GARDU'!$A:$BS,55,0)</f>
        <v>#N/A</v>
      </c>
      <c r="AA19" s="20" t="e">
        <f>VLOOKUP($B19,'DATA PENGUKURAN GARDU'!$A:$BS,42,0)</f>
        <v>#N/A</v>
      </c>
      <c r="AB19" s="21" t="e">
        <f t="shared" si="26"/>
        <v>#N/A</v>
      </c>
      <c r="AC19" s="20" t="e">
        <f>VLOOKUP($B19,'DATA PENGUKURAN GARDU'!$A:$BS,44,0)</f>
        <v>#N/A</v>
      </c>
      <c r="AD19" s="21" t="e">
        <f t="shared" si="27"/>
        <v>#N/A</v>
      </c>
      <c r="AE19" s="20" t="e">
        <f>VLOOKUP($B19,'DATA PENGUKURAN GARDU'!$A:$BS,46,0)</f>
        <v>#N/A</v>
      </c>
      <c r="AF19" s="21" t="e">
        <f t="shared" si="28"/>
        <v>#N/A</v>
      </c>
      <c r="AG19" s="20" t="e">
        <f>VLOOKUP($B19,'DATA PENGUKURAN GARDU'!$A:$BS,46,0)</f>
        <v>#N/A</v>
      </c>
      <c r="AH19" s="20" t="e">
        <f>VLOOKUP($B19,'DATA PENGUKURAN GARDU'!$A:$BS,53,0)</f>
        <v>#N/A</v>
      </c>
      <c r="AI19" s="20" t="e">
        <f>VLOOKUP($B19,'DATA PENGUKURAN GARDU'!$A:$BS,54,0)</f>
        <v>#N/A</v>
      </c>
      <c r="AJ19" s="17" t="e">
        <f>VLOOKUP($C19,'DATA PENGUKURAN GARDU'!$A:$BS,42,0)</f>
        <v>#N/A</v>
      </c>
      <c r="AK19" s="23" t="e">
        <f t="shared" si="29"/>
        <v>#N/A</v>
      </c>
      <c r="AL19" s="17" t="e">
        <f>VLOOKUP($C19,'DATA PENGUKURAN GARDU'!$A:$BS,44,0)</f>
        <v>#N/A</v>
      </c>
      <c r="AM19" s="23" t="e">
        <f t="shared" si="30"/>
        <v>#N/A</v>
      </c>
      <c r="AN19" s="17" t="e">
        <f>VLOOKUP($C19,'DATA PENGUKURAN GARDU'!$A:$BS,46,0)</f>
        <v>#N/A</v>
      </c>
      <c r="AO19" s="23" t="e">
        <f t="shared" si="31"/>
        <v>#N/A</v>
      </c>
      <c r="AP19" s="17" t="e">
        <f>VLOOKUP($C19,'DATA PENGUKURAN GARDU'!$A:$BS,46,0)</f>
        <v>#N/A</v>
      </c>
      <c r="AQ19" s="17" t="e">
        <f>VLOOKUP($C19,'DATA PENGUKURAN GARDU'!$A:$BS,53,0)</f>
        <v>#N/A</v>
      </c>
      <c r="AR19" s="17" t="e">
        <f>VLOOKUP($C19,'DATA PENGUKURAN GARDU'!$A:$BS,54,0)</f>
        <v>#N/A</v>
      </c>
      <c r="AS19" s="20" t="e">
        <f>VLOOKUP($D19,'DATA PENGUKURAN GARDU'!$A:$BS,42,0)</f>
        <v>#N/A</v>
      </c>
      <c r="AT19" s="21" t="e">
        <f t="shared" si="32"/>
        <v>#N/A</v>
      </c>
      <c r="AU19" s="20" t="e">
        <f>VLOOKUP($D19,'DATA PENGUKURAN GARDU'!$A:$BS,44,0)</f>
        <v>#N/A</v>
      </c>
      <c r="AV19" s="21" t="e">
        <f t="shared" si="33"/>
        <v>#N/A</v>
      </c>
      <c r="AW19" s="20" t="e">
        <f>VLOOKUP($D19,'DATA PENGUKURAN GARDU'!$A:$BS,46,0)</f>
        <v>#N/A</v>
      </c>
      <c r="AX19" s="21" t="e">
        <f t="shared" si="34"/>
        <v>#N/A</v>
      </c>
      <c r="AY19" s="20" t="e">
        <f>VLOOKUP($D19,'DATA PENGUKURAN GARDU'!$A:$BS,46,0)</f>
        <v>#N/A</v>
      </c>
      <c r="AZ19" s="20" t="e">
        <f>VLOOKUP($D19,'DATA PENGUKURAN GARDU'!$A:$BS,53,0)</f>
        <v>#N/A</v>
      </c>
      <c r="BA19" s="20" t="e">
        <f>VLOOKUP($D19,'DATA PENGUKURAN GARDU'!$A:$BS,54,0)</f>
        <v>#N/A</v>
      </c>
      <c r="BB19" s="17" t="e">
        <f>VLOOKUP($E19,'DATA PENGUKURAN GARDU'!$A:$BS,42,0)</f>
        <v>#N/A</v>
      </c>
      <c r="BC19" s="23" t="e">
        <f t="shared" si="35"/>
        <v>#N/A</v>
      </c>
      <c r="BD19" s="17" t="e">
        <f>VLOOKUP($E19,'DATA PENGUKURAN GARDU'!$A:$BS,44,0)</f>
        <v>#N/A</v>
      </c>
      <c r="BE19" s="23" t="e">
        <f t="shared" si="36"/>
        <v>#N/A</v>
      </c>
      <c r="BF19" s="17" t="e">
        <f>VLOOKUP($E19,'DATA PENGUKURAN GARDU'!$A:$BS,46,0)</f>
        <v>#N/A</v>
      </c>
      <c r="BG19" s="23" t="e">
        <f t="shared" si="37"/>
        <v>#N/A</v>
      </c>
      <c r="BH19" s="17" t="e">
        <f>VLOOKUP($E19,'DATA PENGUKURAN GARDU'!$A:$BS,46,0)</f>
        <v>#N/A</v>
      </c>
      <c r="BI19" s="17" t="e">
        <f>VLOOKUP($E19,'DATA PENGUKURAN GARDU'!$A:$BS,53,0)</f>
        <v>#N/A</v>
      </c>
      <c r="BJ19" s="17" t="e">
        <f>VLOOKUP($E19,'DATA PENGUKURAN GARDU'!$A:$BS,54,0)</f>
        <v>#N/A</v>
      </c>
      <c r="BK19" s="20" t="e">
        <f t="shared" si="15"/>
        <v>#N/A</v>
      </c>
      <c r="BL19" s="20" t="e">
        <f t="shared" si="16"/>
        <v>#N/A</v>
      </c>
      <c r="BM19" s="20" t="e">
        <f t="shared" si="17"/>
        <v>#N/A</v>
      </c>
      <c r="BN19" s="25" t="e">
        <f t="shared" si="18"/>
        <v>#N/A</v>
      </c>
      <c r="BO19" s="26" t="str">
        <f t="shared" si="19"/>
        <v>0</v>
      </c>
      <c r="BP19" s="21" t="e">
        <f t="shared" si="20"/>
        <v>#VALUE!</v>
      </c>
      <c r="BQ19" s="20" t="e">
        <f t="shared" si="21"/>
        <v>#N/A</v>
      </c>
      <c r="BR19" s="20" t="e">
        <v>#N/A</v>
      </c>
      <c r="BS19" s="9" t="e">
        <v>#N/A</v>
      </c>
      <c r="BT19" s="2" t="e">
        <f t="shared" si="22"/>
        <v>#VALUE!</v>
      </c>
      <c r="BU19" s="2" t="e">
        <f t="shared" si="5"/>
        <v>#N/A</v>
      </c>
      <c r="BV19" s="2" t="e">
        <f t="shared" si="6"/>
        <v>#N/A</v>
      </c>
    </row>
    <row r="20" s="2" customFormat="1" ht="22.95" customHeight="1" spans="1:74">
      <c r="A20" s="9" t="str">
        <f t="shared" si="7"/>
        <v>KMO 207Induk</v>
      </c>
      <c r="B20" s="9" t="str">
        <f t="shared" si="8"/>
        <v>KMO 207jurusan 1</v>
      </c>
      <c r="C20" s="9" t="str">
        <f t="shared" si="9"/>
        <v>KMO 207jurusan 2</v>
      </c>
      <c r="D20" s="9" t="str">
        <f t="shared" si="10"/>
        <v>KMO 207jurusan 3</v>
      </c>
      <c r="E20" s="9" t="str">
        <f t="shared" si="11"/>
        <v>KMO 207jurusan 4</v>
      </c>
      <c r="F20" s="10" t="s">
        <v>52</v>
      </c>
      <c r="G20" s="10" t="s">
        <v>8</v>
      </c>
      <c r="H20" s="10" t="s">
        <v>53</v>
      </c>
      <c r="I20" s="10" t="s">
        <v>10078</v>
      </c>
      <c r="J20" s="10" t="s">
        <v>10079</v>
      </c>
      <c r="K20" s="10" t="s">
        <v>7465</v>
      </c>
      <c r="L20" s="10"/>
      <c r="M20" s="10"/>
      <c r="N20" s="14">
        <f t="shared" si="12"/>
        <v>0</v>
      </c>
      <c r="O20" s="15" t="e">
        <f t="shared" si="13"/>
        <v>#VALUE!</v>
      </c>
      <c r="P20" s="15" t="e">
        <f t="shared" si="14"/>
        <v>#VALUE!</v>
      </c>
      <c r="Q20" s="17" t="e">
        <f>VLOOKUP($A20,'DATA PENGUKURAN GARDU'!$A:$BS,42,0)</f>
        <v>#N/A</v>
      </c>
      <c r="R20" s="18" t="e">
        <f t="shared" si="23"/>
        <v>#N/A</v>
      </c>
      <c r="S20" s="17" t="e">
        <f>VLOOKUP($A20,'DATA PENGUKURAN GARDU'!$A:$BS,44,0)</f>
        <v>#N/A</v>
      </c>
      <c r="T20" s="18" t="e">
        <f t="shared" si="24"/>
        <v>#N/A</v>
      </c>
      <c r="U20" s="17" t="e">
        <f>VLOOKUP($A20,'DATA PENGUKURAN GARDU'!$A:$BS,46,0)</f>
        <v>#N/A</v>
      </c>
      <c r="V20" s="18" t="e">
        <f t="shared" si="25"/>
        <v>#N/A</v>
      </c>
      <c r="W20" s="17" t="e">
        <f>VLOOKUP($A20,'DATA PENGUKURAN GARDU'!$A:$BS,48,0)</f>
        <v>#N/A</v>
      </c>
      <c r="X20" s="17" t="e">
        <f>VLOOKUP($A20,'DATA PENGUKURAN GARDU'!$A:$BS,53,0)</f>
        <v>#N/A</v>
      </c>
      <c r="Y20" s="17" t="e">
        <f>VLOOKUP($A20,'DATA PENGUKURAN GARDU'!$A:$BS,54,0)</f>
        <v>#N/A</v>
      </c>
      <c r="Z20" s="17" t="e">
        <f>VLOOKUP($A20,'DATA PENGUKURAN GARDU'!$A:$BS,55,0)</f>
        <v>#N/A</v>
      </c>
      <c r="AA20" s="20" t="e">
        <f>VLOOKUP($B20,'DATA PENGUKURAN GARDU'!$A:$BS,42,0)</f>
        <v>#N/A</v>
      </c>
      <c r="AB20" s="21" t="e">
        <f t="shared" si="26"/>
        <v>#N/A</v>
      </c>
      <c r="AC20" s="20" t="e">
        <f>VLOOKUP($B20,'DATA PENGUKURAN GARDU'!$A:$BS,44,0)</f>
        <v>#N/A</v>
      </c>
      <c r="AD20" s="21" t="e">
        <f t="shared" si="27"/>
        <v>#N/A</v>
      </c>
      <c r="AE20" s="20" t="e">
        <f>VLOOKUP($B20,'DATA PENGUKURAN GARDU'!$A:$BS,46,0)</f>
        <v>#N/A</v>
      </c>
      <c r="AF20" s="21" t="e">
        <f t="shared" si="28"/>
        <v>#N/A</v>
      </c>
      <c r="AG20" s="20" t="e">
        <f>VLOOKUP($B20,'DATA PENGUKURAN GARDU'!$A:$BS,46,0)</f>
        <v>#N/A</v>
      </c>
      <c r="AH20" s="20" t="e">
        <f>VLOOKUP($B20,'DATA PENGUKURAN GARDU'!$A:$BS,53,0)</f>
        <v>#N/A</v>
      </c>
      <c r="AI20" s="20" t="e">
        <f>VLOOKUP($B20,'DATA PENGUKURAN GARDU'!$A:$BS,54,0)</f>
        <v>#N/A</v>
      </c>
      <c r="AJ20" s="17" t="e">
        <f>VLOOKUP($C20,'DATA PENGUKURAN GARDU'!$A:$BS,42,0)</f>
        <v>#N/A</v>
      </c>
      <c r="AK20" s="23" t="e">
        <f t="shared" si="29"/>
        <v>#N/A</v>
      </c>
      <c r="AL20" s="17" t="e">
        <f>VLOOKUP($C20,'DATA PENGUKURAN GARDU'!$A:$BS,44,0)</f>
        <v>#N/A</v>
      </c>
      <c r="AM20" s="23" t="e">
        <f t="shared" si="30"/>
        <v>#N/A</v>
      </c>
      <c r="AN20" s="17" t="e">
        <f>VLOOKUP($C20,'DATA PENGUKURAN GARDU'!$A:$BS,46,0)</f>
        <v>#N/A</v>
      </c>
      <c r="AO20" s="23" t="e">
        <f t="shared" si="31"/>
        <v>#N/A</v>
      </c>
      <c r="AP20" s="17" t="e">
        <f>VLOOKUP($C20,'DATA PENGUKURAN GARDU'!$A:$BS,46,0)</f>
        <v>#N/A</v>
      </c>
      <c r="AQ20" s="17" t="e">
        <f>VLOOKUP($C20,'DATA PENGUKURAN GARDU'!$A:$BS,53,0)</f>
        <v>#N/A</v>
      </c>
      <c r="AR20" s="17" t="e">
        <f>VLOOKUP($C20,'DATA PENGUKURAN GARDU'!$A:$BS,54,0)</f>
        <v>#N/A</v>
      </c>
      <c r="AS20" s="20" t="e">
        <f>VLOOKUP($D20,'DATA PENGUKURAN GARDU'!$A:$BS,42,0)</f>
        <v>#N/A</v>
      </c>
      <c r="AT20" s="21" t="e">
        <f t="shared" si="32"/>
        <v>#N/A</v>
      </c>
      <c r="AU20" s="20" t="e">
        <f>VLOOKUP($D20,'DATA PENGUKURAN GARDU'!$A:$BS,44,0)</f>
        <v>#N/A</v>
      </c>
      <c r="AV20" s="21" t="e">
        <f t="shared" si="33"/>
        <v>#N/A</v>
      </c>
      <c r="AW20" s="20" t="e">
        <f>VLOOKUP($D20,'DATA PENGUKURAN GARDU'!$A:$BS,46,0)</f>
        <v>#N/A</v>
      </c>
      <c r="AX20" s="21" t="e">
        <f t="shared" si="34"/>
        <v>#N/A</v>
      </c>
      <c r="AY20" s="20" t="e">
        <f>VLOOKUP($D20,'DATA PENGUKURAN GARDU'!$A:$BS,46,0)</f>
        <v>#N/A</v>
      </c>
      <c r="AZ20" s="20" t="e">
        <f>VLOOKUP($D20,'DATA PENGUKURAN GARDU'!$A:$BS,53,0)</f>
        <v>#N/A</v>
      </c>
      <c r="BA20" s="20" t="e">
        <f>VLOOKUP($D20,'DATA PENGUKURAN GARDU'!$A:$BS,54,0)</f>
        <v>#N/A</v>
      </c>
      <c r="BB20" s="17" t="e">
        <f>VLOOKUP($E20,'DATA PENGUKURAN GARDU'!$A:$BS,42,0)</f>
        <v>#N/A</v>
      </c>
      <c r="BC20" s="23" t="e">
        <f t="shared" si="35"/>
        <v>#N/A</v>
      </c>
      <c r="BD20" s="17" t="e">
        <f>VLOOKUP($E20,'DATA PENGUKURAN GARDU'!$A:$BS,44,0)</f>
        <v>#N/A</v>
      </c>
      <c r="BE20" s="23" t="e">
        <f t="shared" si="36"/>
        <v>#N/A</v>
      </c>
      <c r="BF20" s="17" t="e">
        <f>VLOOKUP($E20,'DATA PENGUKURAN GARDU'!$A:$BS,46,0)</f>
        <v>#N/A</v>
      </c>
      <c r="BG20" s="23" t="e">
        <f t="shared" si="37"/>
        <v>#N/A</v>
      </c>
      <c r="BH20" s="17" t="e">
        <f>VLOOKUP($E20,'DATA PENGUKURAN GARDU'!$A:$BS,46,0)</f>
        <v>#N/A</v>
      </c>
      <c r="BI20" s="17" t="e">
        <f>VLOOKUP($E20,'DATA PENGUKURAN GARDU'!$A:$BS,53,0)</f>
        <v>#N/A</v>
      </c>
      <c r="BJ20" s="17" t="e">
        <f>VLOOKUP($E20,'DATA PENGUKURAN GARDU'!$A:$BS,54,0)</f>
        <v>#N/A</v>
      </c>
      <c r="BK20" s="20" t="e">
        <f t="shared" si="15"/>
        <v>#N/A</v>
      </c>
      <c r="BL20" s="20" t="e">
        <f t="shared" si="16"/>
        <v>#N/A</v>
      </c>
      <c r="BM20" s="20" t="e">
        <f t="shared" si="17"/>
        <v>#N/A</v>
      </c>
      <c r="BN20" s="25" t="e">
        <f t="shared" si="18"/>
        <v>#N/A</v>
      </c>
      <c r="BO20" s="26" t="str">
        <f t="shared" si="19"/>
        <v>0</v>
      </c>
      <c r="BP20" s="21" t="e">
        <f t="shared" si="20"/>
        <v>#VALUE!</v>
      </c>
      <c r="BQ20" s="20" t="e">
        <f t="shared" si="21"/>
        <v>#N/A</v>
      </c>
      <c r="BR20" s="20" t="e">
        <v>#N/A</v>
      </c>
      <c r="BS20" s="9" t="e">
        <v>#N/A</v>
      </c>
      <c r="BT20" s="2" t="e">
        <f t="shared" si="22"/>
        <v>#VALUE!</v>
      </c>
      <c r="BU20" s="2" t="e">
        <f t="shared" si="5"/>
        <v>#N/A</v>
      </c>
      <c r="BV20" s="2" t="e">
        <f t="shared" si="6"/>
        <v>#N/A</v>
      </c>
    </row>
    <row r="21" s="2" customFormat="1" ht="22.95" customHeight="1" spans="1:74">
      <c r="A21" s="9" t="str">
        <f t="shared" si="7"/>
        <v>KMO 3Induk</v>
      </c>
      <c r="B21" s="9" t="str">
        <f t="shared" si="8"/>
        <v>KMO 3jurusan 1</v>
      </c>
      <c r="C21" s="9" t="str">
        <f t="shared" si="9"/>
        <v>KMO 3jurusan 2</v>
      </c>
      <c r="D21" s="9" t="str">
        <f t="shared" si="10"/>
        <v>KMO 3jurusan 3</v>
      </c>
      <c r="E21" s="9" t="str">
        <f t="shared" si="11"/>
        <v>KMO 3jurusan 4</v>
      </c>
      <c r="F21" s="10" t="s">
        <v>55</v>
      </c>
      <c r="G21" s="10" t="s">
        <v>8</v>
      </c>
      <c r="H21" s="10" t="s">
        <v>56</v>
      </c>
      <c r="I21" s="10" t="s">
        <v>10080</v>
      </c>
      <c r="J21" s="10" t="s">
        <v>10081</v>
      </c>
      <c r="K21" s="10" t="s">
        <v>7465</v>
      </c>
      <c r="L21" s="10"/>
      <c r="M21" s="10"/>
      <c r="N21" s="14">
        <f t="shared" si="12"/>
        <v>0</v>
      </c>
      <c r="O21" s="15" t="e">
        <f t="shared" si="13"/>
        <v>#VALUE!</v>
      </c>
      <c r="P21" s="15" t="e">
        <f t="shared" si="14"/>
        <v>#VALUE!</v>
      </c>
      <c r="Q21" s="17" t="e">
        <f>VLOOKUP($A21,'DATA PENGUKURAN GARDU'!$A:$BS,42,0)</f>
        <v>#N/A</v>
      </c>
      <c r="R21" s="18" t="e">
        <f t="shared" si="23"/>
        <v>#N/A</v>
      </c>
      <c r="S21" s="17" t="e">
        <f>VLOOKUP($A21,'DATA PENGUKURAN GARDU'!$A:$BS,44,0)</f>
        <v>#N/A</v>
      </c>
      <c r="T21" s="18" t="e">
        <f t="shared" si="24"/>
        <v>#N/A</v>
      </c>
      <c r="U21" s="17" t="e">
        <f>VLOOKUP($A21,'DATA PENGUKURAN GARDU'!$A:$BS,46,0)</f>
        <v>#N/A</v>
      </c>
      <c r="V21" s="18" t="e">
        <f t="shared" si="25"/>
        <v>#N/A</v>
      </c>
      <c r="W21" s="17" t="e">
        <f>VLOOKUP($A21,'DATA PENGUKURAN GARDU'!$A:$BS,48,0)</f>
        <v>#N/A</v>
      </c>
      <c r="X21" s="17" t="e">
        <f>VLOOKUP($A21,'DATA PENGUKURAN GARDU'!$A:$BS,53,0)</f>
        <v>#N/A</v>
      </c>
      <c r="Y21" s="17" t="e">
        <f>VLOOKUP($A21,'DATA PENGUKURAN GARDU'!$A:$BS,54,0)</f>
        <v>#N/A</v>
      </c>
      <c r="Z21" s="17" t="e">
        <f>VLOOKUP($A21,'DATA PENGUKURAN GARDU'!$A:$BS,55,0)</f>
        <v>#N/A</v>
      </c>
      <c r="AA21" s="20" t="e">
        <f>VLOOKUP($B21,'DATA PENGUKURAN GARDU'!$A:$BS,42,0)</f>
        <v>#N/A</v>
      </c>
      <c r="AB21" s="21" t="e">
        <f t="shared" si="26"/>
        <v>#N/A</v>
      </c>
      <c r="AC21" s="20" t="e">
        <f>VLOOKUP($B21,'DATA PENGUKURAN GARDU'!$A:$BS,44,0)</f>
        <v>#N/A</v>
      </c>
      <c r="AD21" s="21" t="e">
        <f t="shared" si="27"/>
        <v>#N/A</v>
      </c>
      <c r="AE21" s="20" t="e">
        <f>VLOOKUP($B21,'DATA PENGUKURAN GARDU'!$A:$BS,46,0)</f>
        <v>#N/A</v>
      </c>
      <c r="AF21" s="21" t="e">
        <f t="shared" si="28"/>
        <v>#N/A</v>
      </c>
      <c r="AG21" s="20" t="e">
        <f>VLOOKUP($B21,'DATA PENGUKURAN GARDU'!$A:$BS,46,0)</f>
        <v>#N/A</v>
      </c>
      <c r="AH21" s="20" t="e">
        <f>VLOOKUP($B21,'DATA PENGUKURAN GARDU'!$A:$BS,53,0)</f>
        <v>#N/A</v>
      </c>
      <c r="AI21" s="20" t="e">
        <f>VLOOKUP($B21,'DATA PENGUKURAN GARDU'!$A:$BS,54,0)</f>
        <v>#N/A</v>
      </c>
      <c r="AJ21" s="17" t="e">
        <f>VLOOKUP($C21,'DATA PENGUKURAN GARDU'!$A:$BS,42,0)</f>
        <v>#N/A</v>
      </c>
      <c r="AK21" s="23" t="e">
        <f t="shared" si="29"/>
        <v>#N/A</v>
      </c>
      <c r="AL21" s="17" t="e">
        <f>VLOOKUP($C21,'DATA PENGUKURAN GARDU'!$A:$BS,44,0)</f>
        <v>#N/A</v>
      </c>
      <c r="AM21" s="23" t="e">
        <f t="shared" si="30"/>
        <v>#N/A</v>
      </c>
      <c r="AN21" s="17" t="e">
        <f>VLOOKUP($C21,'DATA PENGUKURAN GARDU'!$A:$BS,46,0)</f>
        <v>#N/A</v>
      </c>
      <c r="AO21" s="23" t="e">
        <f t="shared" si="31"/>
        <v>#N/A</v>
      </c>
      <c r="AP21" s="17" t="e">
        <f>VLOOKUP($C21,'DATA PENGUKURAN GARDU'!$A:$BS,46,0)</f>
        <v>#N/A</v>
      </c>
      <c r="AQ21" s="17" t="e">
        <f>VLOOKUP($C21,'DATA PENGUKURAN GARDU'!$A:$BS,53,0)</f>
        <v>#N/A</v>
      </c>
      <c r="AR21" s="17" t="e">
        <f>VLOOKUP($C21,'DATA PENGUKURAN GARDU'!$A:$BS,54,0)</f>
        <v>#N/A</v>
      </c>
      <c r="AS21" s="20" t="e">
        <f>VLOOKUP($D21,'DATA PENGUKURAN GARDU'!$A:$BS,42,0)</f>
        <v>#N/A</v>
      </c>
      <c r="AT21" s="21" t="e">
        <f t="shared" si="32"/>
        <v>#N/A</v>
      </c>
      <c r="AU21" s="20" t="e">
        <f>VLOOKUP($D21,'DATA PENGUKURAN GARDU'!$A:$BS,44,0)</f>
        <v>#N/A</v>
      </c>
      <c r="AV21" s="21" t="e">
        <f t="shared" si="33"/>
        <v>#N/A</v>
      </c>
      <c r="AW21" s="20" t="e">
        <f>VLOOKUP($D21,'DATA PENGUKURAN GARDU'!$A:$BS,46,0)</f>
        <v>#N/A</v>
      </c>
      <c r="AX21" s="21" t="e">
        <f t="shared" si="34"/>
        <v>#N/A</v>
      </c>
      <c r="AY21" s="20" t="e">
        <f>VLOOKUP($D21,'DATA PENGUKURAN GARDU'!$A:$BS,46,0)</f>
        <v>#N/A</v>
      </c>
      <c r="AZ21" s="20" t="e">
        <f>VLOOKUP($D21,'DATA PENGUKURAN GARDU'!$A:$BS,53,0)</f>
        <v>#N/A</v>
      </c>
      <c r="BA21" s="20" t="e">
        <f>VLOOKUP($D21,'DATA PENGUKURAN GARDU'!$A:$BS,54,0)</f>
        <v>#N/A</v>
      </c>
      <c r="BB21" s="17" t="e">
        <f>VLOOKUP($E21,'DATA PENGUKURAN GARDU'!$A:$BS,42,0)</f>
        <v>#N/A</v>
      </c>
      <c r="BC21" s="23" t="e">
        <f t="shared" si="35"/>
        <v>#N/A</v>
      </c>
      <c r="BD21" s="17" t="e">
        <f>VLOOKUP($E21,'DATA PENGUKURAN GARDU'!$A:$BS,44,0)</f>
        <v>#N/A</v>
      </c>
      <c r="BE21" s="23" t="e">
        <f t="shared" si="36"/>
        <v>#N/A</v>
      </c>
      <c r="BF21" s="17" t="e">
        <f>VLOOKUP($E21,'DATA PENGUKURAN GARDU'!$A:$BS,46,0)</f>
        <v>#N/A</v>
      </c>
      <c r="BG21" s="23" t="e">
        <f t="shared" si="37"/>
        <v>#N/A</v>
      </c>
      <c r="BH21" s="17" t="e">
        <f>VLOOKUP($E21,'DATA PENGUKURAN GARDU'!$A:$BS,46,0)</f>
        <v>#N/A</v>
      </c>
      <c r="BI21" s="17" t="e">
        <f>VLOOKUP($E21,'DATA PENGUKURAN GARDU'!$A:$BS,53,0)</f>
        <v>#N/A</v>
      </c>
      <c r="BJ21" s="17" t="e">
        <f>VLOOKUP($E21,'DATA PENGUKURAN GARDU'!$A:$BS,54,0)</f>
        <v>#N/A</v>
      </c>
      <c r="BK21" s="20" t="e">
        <f t="shared" si="15"/>
        <v>#N/A</v>
      </c>
      <c r="BL21" s="20" t="e">
        <f t="shared" si="16"/>
        <v>#N/A</v>
      </c>
      <c r="BM21" s="20" t="e">
        <f t="shared" si="17"/>
        <v>#N/A</v>
      </c>
      <c r="BN21" s="25" t="e">
        <f t="shared" si="18"/>
        <v>#N/A</v>
      </c>
      <c r="BO21" s="26" t="str">
        <f t="shared" si="19"/>
        <v>0</v>
      </c>
      <c r="BP21" s="21" t="e">
        <f t="shared" si="20"/>
        <v>#VALUE!</v>
      </c>
      <c r="BQ21" s="20" t="e">
        <f t="shared" si="21"/>
        <v>#N/A</v>
      </c>
      <c r="BR21" s="20" t="e">
        <v>#N/A</v>
      </c>
      <c r="BS21" s="9" t="e">
        <v>#N/A</v>
      </c>
      <c r="BT21" s="2" t="e">
        <f t="shared" si="22"/>
        <v>#VALUE!</v>
      </c>
      <c r="BU21" s="2" t="e">
        <f t="shared" si="5"/>
        <v>#N/A</v>
      </c>
      <c r="BV21" s="2" t="e">
        <f t="shared" si="6"/>
        <v>#N/A</v>
      </c>
    </row>
    <row r="22" s="2" customFormat="1" ht="22.95" customHeight="1" spans="1:74">
      <c r="A22" s="9" t="str">
        <f t="shared" si="7"/>
        <v>KMO 4Induk</v>
      </c>
      <c r="B22" s="9" t="str">
        <f t="shared" si="8"/>
        <v>KMO 4jurusan 1</v>
      </c>
      <c r="C22" s="9" t="str">
        <f t="shared" si="9"/>
        <v>KMO 4jurusan 2</v>
      </c>
      <c r="D22" s="9" t="str">
        <f t="shared" si="10"/>
        <v>KMO 4jurusan 3</v>
      </c>
      <c r="E22" s="9" t="str">
        <f t="shared" si="11"/>
        <v>KMO 4jurusan 4</v>
      </c>
      <c r="F22" s="10" t="s">
        <v>55</v>
      </c>
      <c r="G22" s="10" t="s">
        <v>8</v>
      </c>
      <c r="H22" s="10" t="s">
        <v>57</v>
      </c>
      <c r="I22" s="10" t="s">
        <v>10082</v>
      </c>
      <c r="J22" s="10" t="s">
        <v>10083</v>
      </c>
      <c r="K22" s="10" t="s">
        <v>7465</v>
      </c>
      <c r="L22" s="10"/>
      <c r="M22" s="10"/>
      <c r="N22" s="14">
        <f t="shared" si="12"/>
        <v>0</v>
      </c>
      <c r="O22" s="15" t="e">
        <f t="shared" si="13"/>
        <v>#VALUE!</v>
      </c>
      <c r="P22" s="15" t="e">
        <f t="shared" si="14"/>
        <v>#VALUE!</v>
      </c>
      <c r="Q22" s="17" t="e">
        <f>VLOOKUP($A22,'DATA PENGUKURAN GARDU'!$A:$BS,42,0)</f>
        <v>#N/A</v>
      </c>
      <c r="R22" s="18" t="e">
        <f t="shared" si="23"/>
        <v>#N/A</v>
      </c>
      <c r="S22" s="17" t="e">
        <f>VLOOKUP($A22,'DATA PENGUKURAN GARDU'!$A:$BS,44,0)</f>
        <v>#N/A</v>
      </c>
      <c r="T22" s="18" t="e">
        <f t="shared" si="24"/>
        <v>#N/A</v>
      </c>
      <c r="U22" s="17" t="e">
        <f>VLOOKUP($A22,'DATA PENGUKURAN GARDU'!$A:$BS,46,0)</f>
        <v>#N/A</v>
      </c>
      <c r="V22" s="18" t="e">
        <f t="shared" si="25"/>
        <v>#N/A</v>
      </c>
      <c r="W22" s="17" t="e">
        <f>VLOOKUP($A22,'DATA PENGUKURAN GARDU'!$A:$BS,48,0)</f>
        <v>#N/A</v>
      </c>
      <c r="X22" s="17" t="e">
        <f>VLOOKUP($A22,'DATA PENGUKURAN GARDU'!$A:$BS,53,0)</f>
        <v>#N/A</v>
      </c>
      <c r="Y22" s="17" t="e">
        <f>VLOOKUP($A22,'DATA PENGUKURAN GARDU'!$A:$BS,54,0)</f>
        <v>#N/A</v>
      </c>
      <c r="Z22" s="17" t="e">
        <f>VLOOKUP($A22,'DATA PENGUKURAN GARDU'!$A:$BS,55,0)</f>
        <v>#N/A</v>
      </c>
      <c r="AA22" s="20" t="e">
        <f>VLOOKUP($B22,'DATA PENGUKURAN GARDU'!$A:$BS,42,0)</f>
        <v>#N/A</v>
      </c>
      <c r="AB22" s="21" t="e">
        <f t="shared" si="26"/>
        <v>#N/A</v>
      </c>
      <c r="AC22" s="20" t="e">
        <f>VLOOKUP($B22,'DATA PENGUKURAN GARDU'!$A:$BS,44,0)</f>
        <v>#N/A</v>
      </c>
      <c r="AD22" s="21" t="e">
        <f t="shared" si="27"/>
        <v>#N/A</v>
      </c>
      <c r="AE22" s="20" t="e">
        <f>VLOOKUP($B22,'DATA PENGUKURAN GARDU'!$A:$BS,46,0)</f>
        <v>#N/A</v>
      </c>
      <c r="AF22" s="21" t="e">
        <f t="shared" si="28"/>
        <v>#N/A</v>
      </c>
      <c r="AG22" s="20" t="e">
        <f>VLOOKUP($B22,'DATA PENGUKURAN GARDU'!$A:$BS,46,0)</f>
        <v>#N/A</v>
      </c>
      <c r="AH22" s="20" t="e">
        <f>VLOOKUP($B22,'DATA PENGUKURAN GARDU'!$A:$BS,53,0)</f>
        <v>#N/A</v>
      </c>
      <c r="AI22" s="20" t="e">
        <f>VLOOKUP($B22,'DATA PENGUKURAN GARDU'!$A:$BS,54,0)</f>
        <v>#N/A</v>
      </c>
      <c r="AJ22" s="17" t="e">
        <f>VLOOKUP($C22,'DATA PENGUKURAN GARDU'!$A:$BS,42,0)</f>
        <v>#N/A</v>
      </c>
      <c r="AK22" s="23" t="e">
        <f t="shared" si="29"/>
        <v>#N/A</v>
      </c>
      <c r="AL22" s="17" t="e">
        <f>VLOOKUP($C22,'DATA PENGUKURAN GARDU'!$A:$BS,44,0)</f>
        <v>#N/A</v>
      </c>
      <c r="AM22" s="23" t="e">
        <f t="shared" si="30"/>
        <v>#N/A</v>
      </c>
      <c r="AN22" s="17" t="e">
        <f>VLOOKUP($C22,'DATA PENGUKURAN GARDU'!$A:$BS,46,0)</f>
        <v>#N/A</v>
      </c>
      <c r="AO22" s="23" t="e">
        <f t="shared" si="31"/>
        <v>#N/A</v>
      </c>
      <c r="AP22" s="17" t="e">
        <f>VLOOKUP($C22,'DATA PENGUKURAN GARDU'!$A:$BS,46,0)</f>
        <v>#N/A</v>
      </c>
      <c r="AQ22" s="17" t="e">
        <f>VLOOKUP($C22,'DATA PENGUKURAN GARDU'!$A:$BS,53,0)</f>
        <v>#N/A</v>
      </c>
      <c r="AR22" s="17" t="e">
        <f>VLOOKUP($C22,'DATA PENGUKURAN GARDU'!$A:$BS,54,0)</f>
        <v>#N/A</v>
      </c>
      <c r="AS22" s="20" t="e">
        <f>VLOOKUP($D22,'DATA PENGUKURAN GARDU'!$A:$BS,42,0)</f>
        <v>#N/A</v>
      </c>
      <c r="AT22" s="21" t="e">
        <f t="shared" si="32"/>
        <v>#N/A</v>
      </c>
      <c r="AU22" s="20" t="e">
        <f>VLOOKUP($D22,'DATA PENGUKURAN GARDU'!$A:$BS,44,0)</f>
        <v>#N/A</v>
      </c>
      <c r="AV22" s="21" t="e">
        <f t="shared" si="33"/>
        <v>#N/A</v>
      </c>
      <c r="AW22" s="20" t="e">
        <f>VLOOKUP($D22,'DATA PENGUKURAN GARDU'!$A:$BS,46,0)</f>
        <v>#N/A</v>
      </c>
      <c r="AX22" s="21" t="e">
        <f t="shared" si="34"/>
        <v>#N/A</v>
      </c>
      <c r="AY22" s="20" t="e">
        <f>VLOOKUP($D22,'DATA PENGUKURAN GARDU'!$A:$BS,46,0)</f>
        <v>#N/A</v>
      </c>
      <c r="AZ22" s="20" t="e">
        <f>VLOOKUP($D22,'DATA PENGUKURAN GARDU'!$A:$BS,53,0)</f>
        <v>#N/A</v>
      </c>
      <c r="BA22" s="20" t="e">
        <f>VLOOKUP($D22,'DATA PENGUKURAN GARDU'!$A:$BS,54,0)</f>
        <v>#N/A</v>
      </c>
      <c r="BB22" s="17" t="e">
        <f>VLOOKUP($E22,'DATA PENGUKURAN GARDU'!$A:$BS,42,0)</f>
        <v>#N/A</v>
      </c>
      <c r="BC22" s="23" t="e">
        <f t="shared" si="35"/>
        <v>#N/A</v>
      </c>
      <c r="BD22" s="17" t="e">
        <f>VLOOKUP($E22,'DATA PENGUKURAN GARDU'!$A:$BS,44,0)</f>
        <v>#N/A</v>
      </c>
      <c r="BE22" s="23" t="e">
        <f t="shared" si="36"/>
        <v>#N/A</v>
      </c>
      <c r="BF22" s="17" t="e">
        <f>VLOOKUP($E22,'DATA PENGUKURAN GARDU'!$A:$BS,46,0)</f>
        <v>#N/A</v>
      </c>
      <c r="BG22" s="23" t="e">
        <f t="shared" si="37"/>
        <v>#N/A</v>
      </c>
      <c r="BH22" s="17" t="e">
        <f>VLOOKUP($E22,'DATA PENGUKURAN GARDU'!$A:$BS,46,0)</f>
        <v>#N/A</v>
      </c>
      <c r="BI22" s="17" t="e">
        <f>VLOOKUP($E22,'DATA PENGUKURAN GARDU'!$A:$BS,53,0)</f>
        <v>#N/A</v>
      </c>
      <c r="BJ22" s="17" t="e">
        <f>VLOOKUP($E22,'DATA PENGUKURAN GARDU'!$A:$BS,54,0)</f>
        <v>#N/A</v>
      </c>
      <c r="BK22" s="20" t="e">
        <f t="shared" si="15"/>
        <v>#N/A</v>
      </c>
      <c r="BL22" s="20" t="e">
        <f t="shared" si="16"/>
        <v>#N/A</v>
      </c>
      <c r="BM22" s="20" t="e">
        <f t="shared" si="17"/>
        <v>#N/A</v>
      </c>
      <c r="BN22" s="25" t="e">
        <f t="shared" si="18"/>
        <v>#N/A</v>
      </c>
      <c r="BO22" s="26" t="str">
        <f t="shared" si="19"/>
        <v>0</v>
      </c>
      <c r="BP22" s="21" t="e">
        <f t="shared" si="20"/>
        <v>#VALUE!</v>
      </c>
      <c r="BQ22" s="20" t="e">
        <f t="shared" si="21"/>
        <v>#N/A</v>
      </c>
      <c r="BR22" s="20" t="e">
        <v>#N/A</v>
      </c>
      <c r="BS22" s="9" t="e">
        <v>#N/A</v>
      </c>
      <c r="BT22" s="2" t="e">
        <f t="shared" si="22"/>
        <v>#VALUE!</v>
      </c>
      <c r="BU22" s="2" t="e">
        <f t="shared" si="5"/>
        <v>#N/A</v>
      </c>
      <c r="BV22" s="2" t="e">
        <f t="shared" si="6"/>
        <v>#N/A</v>
      </c>
    </row>
    <row r="23" s="2" customFormat="1" ht="22.95" customHeight="1" spans="1:74">
      <c r="A23" s="9" t="str">
        <f t="shared" si="7"/>
        <v>KMO 49Induk</v>
      </c>
      <c r="B23" s="9" t="str">
        <f t="shared" si="8"/>
        <v>KMO 49jurusan 1</v>
      </c>
      <c r="C23" s="9" t="str">
        <f t="shared" si="9"/>
        <v>KMO 49jurusan 2</v>
      </c>
      <c r="D23" s="9" t="str">
        <f t="shared" si="10"/>
        <v>KMO 49jurusan 3</v>
      </c>
      <c r="E23" s="9" t="str">
        <f t="shared" si="11"/>
        <v>KMO 49jurusan 4</v>
      </c>
      <c r="F23" s="10" t="s">
        <v>58</v>
      </c>
      <c r="G23" s="10" t="s">
        <v>8</v>
      </c>
      <c r="H23" s="10" t="s">
        <v>59</v>
      </c>
      <c r="I23" s="10" t="s">
        <v>10084</v>
      </c>
      <c r="J23" s="10" t="s">
        <v>10085</v>
      </c>
      <c r="K23" s="10" t="s">
        <v>7465</v>
      </c>
      <c r="L23" s="10"/>
      <c r="M23" s="10"/>
      <c r="N23" s="14">
        <f t="shared" si="12"/>
        <v>0</v>
      </c>
      <c r="O23" s="15" t="e">
        <f t="shared" si="13"/>
        <v>#VALUE!</v>
      </c>
      <c r="P23" s="15" t="e">
        <f t="shared" si="14"/>
        <v>#VALUE!</v>
      </c>
      <c r="Q23" s="17" t="e">
        <f>VLOOKUP($A23,'DATA PENGUKURAN GARDU'!$A:$BS,42,0)</f>
        <v>#N/A</v>
      </c>
      <c r="R23" s="18" t="e">
        <f t="shared" si="23"/>
        <v>#N/A</v>
      </c>
      <c r="S23" s="17" t="e">
        <f>VLOOKUP($A23,'DATA PENGUKURAN GARDU'!$A:$BS,44,0)</f>
        <v>#N/A</v>
      </c>
      <c r="T23" s="18" t="e">
        <f t="shared" si="24"/>
        <v>#N/A</v>
      </c>
      <c r="U23" s="17" t="e">
        <f>VLOOKUP($A23,'DATA PENGUKURAN GARDU'!$A:$BS,46,0)</f>
        <v>#N/A</v>
      </c>
      <c r="V23" s="18" t="e">
        <f t="shared" si="25"/>
        <v>#N/A</v>
      </c>
      <c r="W23" s="17" t="e">
        <f>VLOOKUP($A23,'DATA PENGUKURAN GARDU'!$A:$BS,48,0)</f>
        <v>#N/A</v>
      </c>
      <c r="X23" s="17" t="e">
        <f>VLOOKUP($A23,'DATA PENGUKURAN GARDU'!$A:$BS,53,0)</f>
        <v>#N/A</v>
      </c>
      <c r="Y23" s="17" t="e">
        <f>VLOOKUP($A23,'DATA PENGUKURAN GARDU'!$A:$BS,54,0)</f>
        <v>#N/A</v>
      </c>
      <c r="Z23" s="17" t="e">
        <f>VLOOKUP($A23,'DATA PENGUKURAN GARDU'!$A:$BS,55,0)</f>
        <v>#N/A</v>
      </c>
      <c r="AA23" s="20" t="e">
        <f>VLOOKUP($B23,'DATA PENGUKURAN GARDU'!$A:$BS,42,0)</f>
        <v>#N/A</v>
      </c>
      <c r="AB23" s="21" t="e">
        <f t="shared" si="26"/>
        <v>#N/A</v>
      </c>
      <c r="AC23" s="20" t="e">
        <f>VLOOKUP($B23,'DATA PENGUKURAN GARDU'!$A:$BS,44,0)</f>
        <v>#N/A</v>
      </c>
      <c r="AD23" s="21" t="e">
        <f t="shared" si="27"/>
        <v>#N/A</v>
      </c>
      <c r="AE23" s="20" t="e">
        <f>VLOOKUP($B23,'DATA PENGUKURAN GARDU'!$A:$BS,46,0)</f>
        <v>#N/A</v>
      </c>
      <c r="AF23" s="21" t="e">
        <f t="shared" si="28"/>
        <v>#N/A</v>
      </c>
      <c r="AG23" s="20" t="e">
        <f>VLOOKUP($B23,'DATA PENGUKURAN GARDU'!$A:$BS,46,0)</f>
        <v>#N/A</v>
      </c>
      <c r="AH23" s="20" t="e">
        <f>VLOOKUP($B23,'DATA PENGUKURAN GARDU'!$A:$BS,53,0)</f>
        <v>#N/A</v>
      </c>
      <c r="AI23" s="20" t="e">
        <f>VLOOKUP($B23,'DATA PENGUKURAN GARDU'!$A:$BS,54,0)</f>
        <v>#N/A</v>
      </c>
      <c r="AJ23" s="17" t="e">
        <f>VLOOKUP($C23,'DATA PENGUKURAN GARDU'!$A:$BS,42,0)</f>
        <v>#N/A</v>
      </c>
      <c r="AK23" s="23" t="e">
        <f t="shared" si="29"/>
        <v>#N/A</v>
      </c>
      <c r="AL23" s="17" t="e">
        <f>VLOOKUP($C23,'DATA PENGUKURAN GARDU'!$A:$BS,44,0)</f>
        <v>#N/A</v>
      </c>
      <c r="AM23" s="23" t="e">
        <f t="shared" si="30"/>
        <v>#N/A</v>
      </c>
      <c r="AN23" s="17" t="e">
        <f>VLOOKUP($C23,'DATA PENGUKURAN GARDU'!$A:$BS,46,0)</f>
        <v>#N/A</v>
      </c>
      <c r="AO23" s="23" t="e">
        <f t="shared" si="31"/>
        <v>#N/A</v>
      </c>
      <c r="AP23" s="17" t="e">
        <f>VLOOKUP($C23,'DATA PENGUKURAN GARDU'!$A:$BS,46,0)</f>
        <v>#N/A</v>
      </c>
      <c r="AQ23" s="17" t="e">
        <f>VLOOKUP($C23,'DATA PENGUKURAN GARDU'!$A:$BS,53,0)</f>
        <v>#N/A</v>
      </c>
      <c r="AR23" s="17" t="e">
        <f>VLOOKUP($C23,'DATA PENGUKURAN GARDU'!$A:$BS,54,0)</f>
        <v>#N/A</v>
      </c>
      <c r="AS23" s="20" t="e">
        <f>VLOOKUP($D23,'DATA PENGUKURAN GARDU'!$A:$BS,42,0)</f>
        <v>#N/A</v>
      </c>
      <c r="AT23" s="21" t="e">
        <f t="shared" si="32"/>
        <v>#N/A</v>
      </c>
      <c r="AU23" s="20" t="e">
        <f>VLOOKUP($D23,'DATA PENGUKURAN GARDU'!$A:$BS,44,0)</f>
        <v>#N/A</v>
      </c>
      <c r="AV23" s="21" t="e">
        <f t="shared" si="33"/>
        <v>#N/A</v>
      </c>
      <c r="AW23" s="20" t="e">
        <f>VLOOKUP($D23,'DATA PENGUKURAN GARDU'!$A:$BS,46,0)</f>
        <v>#N/A</v>
      </c>
      <c r="AX23" s="21" t="e">
        <f t="shared" si="34"/>
        <v>#N/A</v>
      </c>
      <c r="AY23" s="20" t="e">
        <f>VLOOKUP($D23,'DATA PENGUKURAN GARDU'!$A:$BS,46,0)</f>
        <v>#N/A</v>
      </c>
      <c r="AZ23" s="20" t="e">
        <f>VLOOKUP($D23,'DATA PENGUKURAN GARDU'!$A:$BS,53,0)</f>
        <v>#N/A</v>
      </c>
      <c r="BA23" s="20" t="e">
        <f>VLOOKUP($D23,'DATA PENGUKURAN GARDU'!$A:$BS,54,0)</f>
        <v>#N/A</v>
      </c>
      <c r="BB23" s="17" t="e">
        <f>VLOOKUP($E23,'DATA PENGUKURAN GARDU'!$A:$BS,42,0)</f>
        <v>#N/A</v>
      </c>
      <c r="BC23" s="23" t="e">
        <f t="shared" si="35"/>
        <v>#N/A</v>
      </c>
      <c r="BD23" s="17" t="e">
        <f>VLOOKUP($E23,'DATA PENGUKURAN GARDU'!$A:$BS,44,0)</f>
        <v>#N/A</v>
      </c>
      <c r="BE23" s="23" t="e">
        <f t="shared" si="36"/>
        <v>#N/A</v>
      </c>
      <c r="BF23" s="17" t="e">
        <f>VLOOKUP($E23,'DATA PENGUKURAN GARDU'!$A:$BS,46,0)</f>
        <v>#N/A</v>
      </c>
      <c r="BG23" s="23" t="e">
        <f t="shared" si="37"/>
        <v>#N/A</v>
      </c>
      <c r="BH23" s="17" t="e">
        <f>VLOOKUP($E23,'DATA PENGUKURAN GARDU'!$A:$BS,46,0)</f>
        <v>#N/A</v>
      </c>
      <c r="BI23" s="17" t="e">
        <f>VLOOKUP($E23,'DATA PENGUKURAN GARDU'!$A:$BS,53,0)</f>
        <v>#N/A</v>
      </c>
      <c r="BJ23" s="17" t="e">
        <f>VLOOKUP($E23,'DATA PENGUKURAN GARDU'!$A:$BS,54,0)</f>
        <v>#N/A</v>
      </c>
      <c r="BK23" s="20" t="e">
        <f t="shared" si="15"/>
        <v>#N/A</v>
      </c>
      <c r="BL23" s="20" t="e">
        <f t="shared" si="16"/>
        <v>#N/A</v>
      </c>
      <c r="BM23" s="20" t="e">
        <f t="shared" si="17"/>
        <v>#N/A</v>
      </c>
      <c r="BN23" s="25" t="e">
        <f t="shared" si="18"/>
        <v>#N/A</v>
      </c>
      <c r="BO23" s="26" t="str">
        <f t="shared" si="19"/>
        <v>0</v>
      </c>
      <c r="BP23" s="21" t="e">
        <f t="shared" si="20"/>
        <v>#VALUE!</v>
      </c>
      <c r="BQ23" s="20" t="e">
        <f t="shared" si="21"/>
        <v>#N/A</v>
      </c>
      <c r="BR23" s="20" t="e">
        <v>#N/A</v>
      </c>
      <c r="BS23" s="9" t="e">
        <v>#N/A</v>
      </c>
      <c r="BT23" s="2" t="e">
        <f t="shared" si="22"/>
        <v>#VALUE!</v>
      </c>
      <c r="BU23" s="2" t="e">
        <f t="shared" si="5"/>
        <v>#N/A</v>
      </c>
      <c r="BV23" s="2" t="e">
        <f t="shared" si="6"/>
        <v>#N/A</v>
      </c>
    </row>
    <row r="24" s="2" customFormat="1" ht="22.95" customHeight="1" spans="1:74">
      <c r="A24" s="9" t="str">
        <f t="shared" si="7"/>
        <v>KMO 53Induk</v>
      </c>
      <c r="B24" s="9" t="str">
        <f t="shared" si="8"/>
        <v>KMO 53jurusan 1</v>
      </c>
      <c r="C24" s="9" t="str">
        <f t="shared" si="9"/>
        <v>KMO 53jurusan 2</v>
      </c>
      <c r="D24" s="9" t="str">
        <f t="shared" si="10"/>
        <v>KMO 53jurusan 3</v>
      </c>
      <c r="E24" s="9" t="str">
        <f t="shared" si="11"/>
        <v>KMO 53jurusan 4</v>
      </c>
      <c r="F24" s="10" t="s">
        <v>58</v>
      </c>
      <c r="G24" s="10" t="s">
        <v>8</v>
      </c>
      <c r="H24" s="10" t="s">
        <v>60</v>
      </c>
      <c r="I24" s="10" t="s">
        <v>10086</v>
      </c>
      <c r="J24" s="10" t="s">
        <v>10087</v>
      </c>
      <c r="K24" s="10" t="s">
        <v>7465</v>
      </c>
      <c r="L24" s="10"/>
      <c r="M24" s="10"/>
      <c r="N24" s="14">
        <f t="shared" si="12"/>
        <v>0</v>
      </c>
      <c r="O24" s="15" t="e">
        <f t="shared" si="13"/>
        <v>#VALUE!</v>
      </c>
      <c r="P24" s="15" t="e">
        <f t="shared" si="14"/>
        <v>#VALUE!</v>
      </c>
      <c r="Q24" s="17" t="e">
        <f>VLOOKUP($A24,'DATA PENGUKURAN GARDU'!$A:$BS,42,0)</f>
        <v>#N/A</v>
      </c>
      <c r="R24" s="18" t="e">
        <f t="shared" si="23"/>
        <v>#N/A</v>
      </c>
      <c r="S24" s="17" t="e">
        <f>VLOOKUP($A24,'DATA PENGUKURAN GARDU'!$A:$BS,44,0)</f>
        <v>#N/A</v>
      </c>
      <c r="T24" s="18" t="e">
        <f t="shared" si="24"/>
        <v>#N/A</v>
      </c>
      <c r="U24" s="17" t="e">
        <f>VLOOKUP($A24,'DATA PENGUKURAN GARDU'!$A:$BS,46,0)</f>
        <v>#N/A</v>
      </c>
      <c r="V24" s="18" t="e">
        <f t="shared" si="25"/>
        <v>#N/A</v>
      </c>
      <c r="W24" s="17" t="e">
        <f>VLOOKUP($A24,'DATA PENGUKURAN GARDU'!$A:$BS,48,0)</f>
        <v>#N/A</v>
      </c>
      <c r="X24" s="17" t="e">
        <f>VLOOKUP($A24,'DATA PENGUKURAN GARDU'!$A:$BS,53,0)</f>
        <v>#N/A</v>
      </c>
      <c r="Y24" s="17" t="e">
        <f>VLOOKUP($A24,'DATA PENGUKURAN GARDU'!$A:$BS,54,0)</f>
        <v>#N/A</v>
      </c>
      <c r="Z24" s="17" t="e">
        <f>VLOOKUP($A24,'DATA PENGUKURAN GARDU'!$A:$BS,55,0)</f>
        <v>#N/A</v>
      </c>
      <c r="AA24" s="20" t="e">
        <f>VLOOKUP($B24,'DATA PENGUKURAN GARDU'!$A:$BS,42,0)</f>
        <v>#N/A</v>
      </c>
      <c r="AB24" s="21" t="e">
        <f t="shared" si="26"/>
        <v>#N/A</v>
      </c>
      <c r="AC24" s="20" t="e">
        <f>VLOOKUP($B24,'DATA PENGUKURAN GARDU'!$A:$BS,44,0)</f>
        <v>#N/A</v>
      </c>
      <c r="AD24" s="21" t="e">
        <f t="shared" si="27"/>
        <v>#N/A</v>
      </c>
      <c r="AE24" s="20" t="e">
        <f>VLOOKUP($B24,'DATA PENGUKURAN GARDU'!$A:$BS,46,0)</f>
        <v>#N/A</v>
      </c>
      <c r="AF24" s="21" t="e">
        <f t="shared" si="28"/>
        <v>#N/A</v>
      </c>
      <c r="AG24" s="20" t="e">
        <f>VLOOKUP($B24,'DATA PENGUKURAN GARDU'!$A:$BS,46,0)</f>
        <v>#N/A</v>
      </c>
      <c r="AH24" s="20" t="e">
        <f>VLOOKUP($B24,'DATA PENGUKURAN GARDU'!$A:$BS,53,0)</f>
        <v>#N/A</v>
      </c>
      <c r="AI24" s="20" t="e">
        <f>VLOOKUP($B24,'DATA PENGUKURAN GARDU'!$A:$BS,54,0)</f>
        <v>#N/A</v>
      </c>
      <c r="AJ24" s="17" t="e">
        <f>VLOOKUP($C24,'DATA PENGUKURAN GARDU'!$A:$BS,42,0)</f>
        <v>#N/A</v>
      </c>
      <c r="AK24" s="23" t="e">
        <f t="shared" si="29"/>
        <v>#N/A</v>
      </c>
      <c r="AL24" s="17" t="e">
        <f>VLOOKUP($C24,'DATA PENGUKURAN GARDU'!$A:$BS,44,0)</f>
        <v>#N/A</v>
      </c>
      <c r="AM24" s="23" t="e">
        <f t="shared" si="30"/>
        <v>#N/A</v>
      </c>
      <c r="AN24" s="17" t="e">
        <f>VLOOKUP($C24,'DATA PENGUKURAN GARDU'!$A:$BS,46,0)</f>
        <v>#N/A</v>
      </c>
      <c r="AO24" s="23" t="e">
        <f t="shared" si="31"/>
        <v>#N/A</v>
      </c>
      <c r="AP24" s="17" t="e">
        <f>VLOOKUP($C24,'DATA PENGUKURAN GARDU'!$A:$BS,46,0)</f>
        <v>#N/A</v>
      </c>
      <c r="AQ24" s="17" t="e">
        <f>VLOOKUP($C24,'DATA PENGUKURAN GARDU'!$A:$BS,53,0)</f>
        <v>#N/A</v>
      </c>
      <c r="AR24" s="17" t="e">
        <f>VLOOKUP($C24,'DATA PENGUKURAN GARDU'!$A:$BS,54,0)</f>
        <v>#N/A</v>
      </c>
      <c r="AS24" s="20" t="e">
        <f>VLOOKUP($D24,'DATA PENGUKURAN GARDU'!$A:$BS,42,0)</f>
        <v>#N/A</v>
      </c>
      <c r="AT24" s="21" t="e">
        <f t="shared" si="32"/>
        <v>#N/A</v>
      </c>
      <c r="AU24" s="20" t="e">
        <f>VLOOKUP($D24,'DATA PENGUKURAN GARDU'!$A:$BS,44,0)</f>
        <v>#N/A</v>
      </c>
      <c r="AV24" s="21" t="e">
        <f t="shared" si="33"/>
        <v>#N/A</v>
      </c>
      <c r="AW24" s="20" t="e">
        <f>VLOOKUP($D24,'DATA PENGUKURAN GARDU'!$A:$BS,46,0)</f>
        <v>#N/A</v>
      </c>
      <c r="AX24" s="21" t="e">
        <f t="shared" si="34"/>
        <v>#N/A</v>
      </c>
      <c r="AY24" s="20" t="e">
        <f>VLOOKUP($D24,'DATA PENGUKURAN GARDU'!$A:$BS,46,0)</f>
        <v>#N/A</v>
      </c>
      <c r="AZ24" s="20" t="e">
        <f>VLOOKUP($D24,'DATA PENGUKURAN GARDU'!$A:$BS,53,0)</f>
        <v>#N/A</v>
      </c>
      <c r="BA24" s="20" t="e">
        <f>VLOOKUP($D24,'DATA PENGUKURAN GARDU'!$A:$BS,54,0)</f>
        <v>#N/A</v>
      </c>
      <c r="BB24" s="17" t="e">
        <f>VLOOKUP($E24,'DATA PENGUKURAN GARDU'!$A:$BS,42,0)</f>
        <v>#N/A</v>
      </c>
      <c r="BC24" s="23" t="e">
        <f t="shared" si="35"/>
        <v>#N/A</v>
      </c>
      <c r="BD24" s="17" t="e">
        <f>VLOOKUP($E24,'DATA PENGUKURAN GARDU'!$A:$BS,44,0)</f>
        <v>#N/A</v>
      </c>
      <c r="BE24" s="23" t="e">
        <f t="shared" si="36"/>
        <v>#N/A</v>
      </c>
      <c r="BF24" s="17" t="e">
        <f>VLOOKUP($E24,'DATA PENGUKURAN GARDU'!$A:$BS,46,0)</f>
        <v>#N/A</v>
      </c>
      <c r="BG24" s="23" t="e">
        <f t="shared" si="37"/>
        <v>#N/A</v>
      </c>
      <c r="BH24" s="17" t="e">
        <f>VLOOKUP($E24,'DATA PENGUKURAN GARDU'!$A:$BS,46,0)</f>
        <v>#N/A</v>
      </c>
      <c r="BI24" s="17" t="e">
        <f>VLOOKUP($E24,'DATA PENGUKURAN GARDU'!$A:$BS,53,0)</f>
        <v>#N/A</v>
      </c>
      <c r="BJ24" s="17" t="e">
        <f>VLOOKUP($E24,'DATA PENGUKURAN GARDU'!$A:$BS,54,0)</f>
        <v>#N/A</v>
      </c>
      <c r="BK24" s="20" t="e">
        <f t="shared" si="15"/>
        <v>#N/A</v>
      </c>
      <c r="BL24" s="20" t="e">
        <f t="shared" si="16"/>
        <v>#N/A</v>
      </c>
      <c r="BM24" s="20" t="e">
        <f t="shared" si="17"/>
        <v>#N/A</v>
      </c>
      <c r="BN24" s="25" t="e">
        <f t="shared" si="18"/>
        <v>#N/A</v>
      </c>
      <c r="BO24" s="26" t="str">
        <f t="shared" si="19"/>
        <v>0</v>
      </c>
      <c r="BP24" s="21" t="e">
        <f t="shared" si="20"/>
        <v>#VALUE!</v>
      </c>
      <c r="BQ24" s="20" t="e">
        <f t="shared" si="21"/>
        <v>#N/A</v>
      </c>
      <c r="BR24" s="20" t="e">
        <v>#N/A</v>
      </c>
      <c r="BS24" s="9" t="e">
        <v>#N/A</v>
      </c>
      <c r="BT24" s="2" t="e">
        <f t="shared" si="22"/>
        <v>#VALUE!</v>
      </c>
      <c r="BU24" s="2" t="e">
        <f t="shared" si="5"/>
        <v>#N/A</v>
      </c>
      <c r="BV24" s="2" t="e">
        <f t="shared" si="6"/>
        <v>#N/A</v>
      </c>
    </row>
    <row r="25" s="2" customFormat="1" ht="22.95" customHeight="1" spans="1:74">
      <c r="A25" s="9" t="str">
        <f t="shared" si="7"/>
        <v>KMO 56Induk</v>
      </c>
      <c r="B25" s="9" t="str">
        <f t="shared" si="8"/>
        <v>KMO 56jurusan 1</v>
      </c>
      <c r="C25" s="9" t="str">
        <f t="shared" si="9"/>
        <v>KMO 56jurusan 2</v>
      </c>
      <c r="D25" s="9" t="str">
        <f t="shared" si="10"/>
        <v>KMO 56jurusan 3</v>
      </c>
      <c r="E25" s="9" t="str">
        <f t="shared" si="11"/>
        <v>KMO 56jurusan 4</v>
      </c>
      <c r="F25" s="10" t="s">
        <v>61</v>
      </c>
      <c r="G25" s="10" t="s">
        <v>8</v>
      </c>
      <c r="H25" s="10" t="s">
        <v>62</v>
      </c>
      <c r="I25" s="10" t="s">
        <v>10088</v>
      </c>
      <c r="J25" s="10" t="s">
        <v>10089</v>
      </c>
      <c r="K25" s="10" t="s">
        <v>7465</v>
      </c>
      <c r="L25" s="10"/>
      <c r="M25" s="10"/>
      <c r="N25" s="14">
        <f t="shared" si="12"/>
        <v>0</v>
      </c>
      <c r="O25" s="15" t="e">
        <f t="shared" si="13"/>
        <v>#VALUE!</v>
      </c>
      <c r="P25" s="15" t="e">
        <f t="shared" si="14"/>
        <v>#VALUE!</v>
      </c>
      <c r="Q25" s="17" t="e">
        <f>VLOOKUP($A25,'DATA PENGUKURAN GARDU'!$A:$BS,42,0)</f>
        <v>#N/A</v>
      </c>
      <c r="R25" s="18" t="e">
        <f t="shared" si="23"/>
        <v>#N/A</v>
      </c>
      <c r="S25" s="17" t="e">
        <f>VLOOKUP($A25,'DATA PENGUKURAN GARDU'!$A:$BS,44,0)</f>
        <v>#N/A</v>
      </c>
      <c r="T25" s="18" t="e">
        <f t="shared" si="24"/>
        <v>#N/A</v>
      </c>
      <c r="U25" s="17" t="e">
        <f>VLOOKUP($A25,'DATA PENGUKURAN GARDU'!$A:$BS,46,0)</f>
        <v>#N/A</v>
      </c>
      <c r="V25" s="18" t="e">
        <f t="shared" si="25"/>
        <v>#N/A</v>
      </c>
      <c r="W25" s="17" t="e">
        <f>VLOOKUP($A25,'DATA PENGUKURAN GARDU'!$A:$BS,48,0)</f>
        <v>#N/A</v>
      </c>
      <c r="X25" s="17" t="e">
        <f>VLOOKUP($A25,'DATA PENGUKURAN GARDU'!$A:$BS,53,0)</f>
        <v>#N/A</v>
      </c>
      <c r="Y25" s="17" t="e">
        <f>VLOOKUP($A25,'DATA PENGUKURAN GARDU'!$A:$BS,54,0)</f>
        <v>#N/A</v>
      </c>
      <c r="Z25" s="17" t="e">
        <f>VLOOKUP($A25,'DATA PENGUKURAN GARDU'!$A:$BS,55,0)</f>
        <v>#N/A</v>
      </c>
      <c r="AA25" s="20" t="e">
        <f>VLOOKUP($B25,'DATA PENGUKURAN GARDU'!$A:$BS,42,0)</f>
        <v>#N/A</v>
      </c>
      <c r="AB25" s="21" t="e">
        <f t="shared" si="26"/>
        <v>#N/A</v>
      </c>
      <c r="AC25" s="20" t="e">
        <f>VLOOKUP($B25,'DATA PENGUKURAN GARDU'!$A:$BS,44,0)</f>
        <v>#N/A</v>
      </c>
      <c r="AD25" s="21" t="e">
        <f t="shared" si="27"/>
        <v>#N/A</v>
      </c>
      <c r="AE25" s="20" t="e">
        <f>VLOOKUP($B25,'DATA PENGUKURAN GARDU'!$A:$BS,46,0)</f>
        <v>#N/A</v>
      </c>
      <c r="AF25" s="21" t="e">
        <f t="shared" si="28"/>
        <v>#N/A</v>
      </c>
      <c r="AG25" s="20" t="e">
        <f>VLOOKUP($B25,'DATA PENGUKURAN GARDU'!$A:$BS,46,0)</f>
        <v>#N/A</v>
      </c>
      <c r="AH25" s="20" t="e">
        <f>VLOOKUP($B25,'DATA PENGUKURAN GARDU'!$A:$BS,53,0)</f>
        <v>#N/A</v>
      </c>
      <c r="AI25" s="20" t="e">
        <f>VLOOKUP($B25,'DATA PENGUKURAN GARDU'!$A:$BS,54,0)</f>
        <v>#N/A</v>
      </c>
      <c r="AJ25" s="17" t="e">
        <f>VLOOKUP($C25,'DATA PENGUKURAN GARDU'!$A:$BS,42,0)</f>
        <v>#N/A</v>
      </c>
      <c r="AK25" s="23" t="e">
        <f t="shared" si="29"/>
        <v>#N/A</v>
      </c>
      <c r="AL25" s="17" t="e">
        <f>VLOOKUP($C25,'DATA PENGUKURAN GARDU'!$A:$BS,44,0)</f>
        <v>#N/A</v>
      </c>
      <c r="AM25" s="23" t="e">
        <f t="shared" si="30"/>
        <v>#N/A</v>
      </c>
      <c r="AN25" s="17" t="e">
        <f>VLOOKUP($C25,'DATA PENGUKURAN GARDU'!$A:$BS,46,0)</f>
        <v>#N/A</v>
      </c>
      <c r="AO25" s="23" t="e">
        <f t="shared" si="31"/>
        <v>#N/A</v>
      </c>
      <c r="AP25" s="17" t="e">
        <f>VLOOKUP($C25,'DATA PENGUKURAN GARDU'!$A:$BS,46,0)</f>
        <v>#N/A</v>
      </c>
      <c r="AQ25" s="17" t="e">
        <f>VLOOKUP($C25,'DATA PENGUKURAN GARDU'!$A:$BS,53,0)</f>
        <v>#N/A</v>
      </c>
      <c r="AR25" s="17" t="e">
        <f>VLOOKUP($C25,'DATA PENGUKURAN GARDU'!$A:$BS,54,0)</f>
        <v>#N/A</v>
      </c>
      <c r="AS25" s="20" t="e">
        <f>VLOOKUP($D25,'DATA PENGUKURAN GARDU'!$A:$BS,42,0)</f>
        <v>#N/A</v>
      </c>
      <c r="AT25" s="21" t="e">
        <f t="shared" si="32"/>
        <v>#N/A</v>
      </c>
      <c r="AU25" s="20" t="e">
        <f>VLOOKUP($D25,'DATA PENGUKURAN GARDU'!$A:$BS,44,0)</f>
        <v>#N/A</v>
      </c>
      <c r="AV25" s="21" t="e">
        <f t="shared" si="33"/>
        <v>#N/A</v>
      </c>
      <c r="AW25" s="20" t="e">
        <f>VLOOKUP($D25,'DATA PENGUKURAN GARDU'!$A:$BS,46,0)</f>
        <v>#N/A</v>
      </c>
      <c r="AX25" s="21" t="e">
        <f t="shared" si="34"/>
        <v>#N/A</v>
      </c>
      <c r="AY25" s="20" t="e">
        <f>VLOOKUP($D25,'DATA PENGUKURAN GARDU'!$A:$BS,46,0)</f>
        <v>#N/A</v>
      </c>
      <c r="AZ25" s="20" t="e">
        <f>VLOOKUP($D25,'DATA PENGUKURAN GARDU'!$A:$BS,53,0)</f>
        <v>#N/A</v>
      </c>
      <c r="BA25" s="20" t="e">
        <f>VLOOKUP($D25,'DATA PENGUKURAN GARDU'!$A:$BS,54,0)</f>
        <v>#N/A</v>
      </c>
      <c r="BB25" s="17" t="e">
        <f>VLOOKUP($E25,'DATA PENGUKURAN GARDU'!$A:$BS,42,0)</f>
        <v>#N/A</v>
      </c>
      <c r="BC25" s="23" t="e">
        <f t="shared" si="35"/>
        <v>#N/A</v>
      </c>
      <c r="BD25" s="17" t="e">
        <f>VLOOKUP($E25,'DATA PENGUKURAN GARDU'!$A:$BS,44,0)</f>
        <v>#N/A</v>
      </c>
      <c r="BE25" s="23" t="e">
        <f t="shared" si="36"/>
        <v>#N/A</v>
      </c>
      <c r="BF25" s="17" t="e">
        <f>VLOOKUP($E25,'DATA PENGUKURAN GARDU'!$A:$BS,46,0)</f>
        <v>#N/A</v>
      </c>
      <c r="BG25" s="23" t="e">
        <f t="shared" si="37"/>
        <v>#N/A</v>
      </c>
      <c r="BH25" s="17" t="e">
        <f>VLOOKUP($E25,'DATA PENGUKURAN GARDU'!$A:$BS,46,0)</f>
        <v>#N/A</v>
      </c>
      <c r="BI25" s="17" t="e">
        <f>VLOOKUP($E25,'DATA PENGUKURAN GARDU'!$A:$BS,53,0)</f>
        <v>#N/A</v>
      </c>
      <c r="BJ25" s="17" t="e">
        <f>VLOOKUP($E25,'DATA PENGUKURAN GARDU'!$A:$BS,54,0)</f>
        <v>#N/A</v>
      </c>
      <c r="BK25" s="20" t="e">
        <f t="shared" si="15"/>
        <v>#N/A</v>
      </c>
      <c r="BL25" s="20" t="e">
        <f t="shared" si="16"/>
        <v>#N/A</v>
      </c>
      <c r="BM25" s="20" t="e">
        <f t="shared" si="17"/>
        <v>#N/A</v>
      </c>
      <c r="BN25" s="25" t="e">
        <f t="shared" si="18"/>
        <v>#N/A</v>
      </c>
      <c r="BO25" s="26" t="str">
        <f t="shared" si="19"/>
        <v>0</v>
      </c>
      <c r="BP25" s="21" t="e">
        <f t="shared" si="20"/>
        <v>#VALUE!</v>
      </c>
      <c r="BQ25" s="20" t="e">
        <f t="shared" si="21"/>
        <v>#N/A</v>
      </c>
      <c r="BR25" s="20" t="e">
        <v>#N/A</v>
      </c>
      <c r="BS25" s="9" t="e">
        <v>#N/A</v>
      </c>
      <c r="BT25" s="2" t="e">
        <f t="shared" si="22"/>
        <v>#VALUE!</v>
      </c>
      <c r="BU25" s="2" t="e">
        <f t="shared" si="5"/>
        <v>#N/A</v>
      </c>
      <c r="BV25" s="2" t="e">
        <f t="shared" si="6"/>
        <v>#N/A</v>
      </c>
    </row>
    <row r="26" s="2" customFormat="1" ht="22.95" customHeight="1" spans="1:74">
      <c r="A26" s="9" t="str">
        <f t="shared" si="7"/>
        <v>KMO 133Induk</v>
      </c>
      <c r="B26" s="9" t="str">
        <f t="shared" si="8"/>
        <v>KMO 133jurusan 1</v>
      </c>
      <c r="C26" s="9" t="str">
        <f t="shared" si="9"/>
        <v>KMO 133jurusan 2</v>
      </c>
      <c r="D26" s="9" t="str">
        <f t="shared" si="10"/>
        <v>KMO 133jurusan 3</v>
      </c>
      <c r="E26" s="9" t="str">
        <f t="shared" si="11"/>
        <v>KMO 133jurusan 4</v>
      </c>
      <c r="F26" s="10" t="s">
        <v>63</v>
      </c>
      <c r="G26" s="10" t="s">
        <v>39</v>
      </c>
      <c r="H26" s="10" t="s">
        <v>64</v>
      </c>
      <c r="I26" s="10" t="s">
        <v>10090</v>
      </c>
      <c r="J26" s="10" t="s">
        <v>10091</v>
      </c>
      <c r="K26" s="10" t="s">
        <v>7465</v>
      </c>
      <c r="L26" s="10"/>
      <c r="M26" s="10"/>
      <c r="N26" s="14">
        <f t="shared" si="12"/>
        <v>0</v>
      </c>
      <c r="O26" s="15" t="e">
        <f t="shared" si="13"/>
        <v>#VALUE!</v>
      </c>
      <c r="P26" s="15" t="e">
        <f t="shared" si="14"/>
        <v>#VALUE!</v>
      </c>
      <c r="Q26" s="17" t="e">
        <f>VLOOKUP($A26,'DATA PENGUKURAN GARDU'!$A:$BS,42,0)</f>
        <v>#N/A</v>
      </c>
      <c r="R26" s="18" t="e">
        <f t="shared" si="23"/>
        <v>#N/A</v>
      </c>
      <c r="S26" s="17" t="e">
        <f>VLOOKUP($A26,'DATA PENGUKURAN GARDU'!$A:$BS,44,0)</f>
        <v>#N/A</v>
      </c>
      <c r="T26" s="18" t="e">
        <f t="shared" si="24"/>
        <v>#N/A</v>
      </c>
      <c r="U26" s="17" t="e">
        <f>VLOOKUP($A26,'DATA PENGUKURAN GARDU'!$A:$BS,46,0)</f>
        <v>#N/A</v>
      </c>
      <c r="V26" s="18" t="e">
        <f t="shared" si="25"/>
        <v>#N/A</v>
      </c>
      <c r="W26" s="17" t="e">
        <f>VLOOKUP($A26,'DATA PENGUKURAN GARDU'!$A:$BS,48,0)</f>
        <v>#N/A</v>
      </c>
      <c r="X26" s="17" t="e">
        <f>VLOOKUP($A26,'DATA PENGUKURAN GARDU'!$A:$BS,53,0)</f>
        <v>#N/A</v>
      </c>
      <c r="Y26" s="17" t="e">
        <f>VLOOKUP($A26,'DATA PENGUKURAN GARDU'!$A:$BS,54,0)</f>
        <v>#N/A</v>
      </c>
      <c r="Z26" s="17" t="e">
        <f>VLOOKUP($A26,'DATA PENGUKURAN GARDU'!$A:$BS,55,0)</f>
        <v>#N/A</v>
      </c>
      <c r="AA26" s="20" t="e">
        <f>VLOOKUP($B26,'DATA PENGUKURAN GARDU'!$A:$BS,42,0)</f>
        <v>#N/A</v>
      </c>
      <c r="AB26" s="21" t="e">
        <f t="shared" si="26"/>
        <v>#N/A</v>
      </c>
      <c r="AC26" s="20" t="e">
        <f>VLOOKUP($B26,'DATA PENGUKURAN GARDU'!$A:$BS,44,0)</f>
        <v>#N/A</v>
      </c>
      <c r="AD26" s="21" t="e">
        <f t="shared" si="27"/>
        <v>#N/A</v>
      </c>
      <c r="AE26" s="20" t="e">
        <f>VLOOKUP($B26,'DATA PENGUKURAN GARDU'!$A:$BS,46,0)</f>
        <v>#N/A</v>
      </c>
      <c r="AF26" s="21" t="e">
        <f t="shared" si="28"/>
        <v>#N/A</v>
      </c>
      <c r="AG26" s="20" t="e">
        <f>VLOOKUP($B26,'DATA PENGUKURAN GARDU'!$A:$BS,46,0)</f>
        <v>#N/A</v>
      </c>
      <c r="AH26" s="20" t="e">
        <f>VLOOKUP($B26,'DATA PENGUKURAN GARDU'!$A:$BS,53,0)</f>
        <v>#N/A</v>
      </c>
      <c r="AI26" s="20" t="e">
        <f>VLOOKUP($B26,'DATA PENGUKURAN GARDU'!$A:$BS,54,0)</f>
        <v>#N/A</v>
      </c>
      <c r="AJ26" s="17" t="e">
        <f>VLOOKUP($C26,'DATA PENGUKURAN GARDU'!$A:$BS,42,0)</f>
        <v>#N/A</v>
      </c>
      <c r="AK26" s="23" t="e">
        <f t="shared" si="29"/>
        <v>#N/A</v>
      </c>
      <c r="AL26" s="17" t="e">
        <f>VLOOKUP($C26,'DATA PENGUKURAN GARDU'!$A:$BS,44,0)</f>
        <v>#N/A</v>
      </c>
      <c r="AM26" s="23" t="e">
        <f t="shared" si="30"/>
        <v>#N/A</v>
      </c>
      <c r="AN26" s="17" t="e">
        <f>VLOOKUP($C26,'DATA PENGUKURAN GARDU'!$A:$BS,46,0)</f>
        <v>#N/A</v>
      </c>
      <c r="AO26" s="23" t="e">
        <f t="shared" si="31"/>
        <v>#N/A</v>
      </c>
      <c r="AP26" s="17" t="e">
        <f>VLOOKUP($C26,'DATA PENGUKURAN GARDU'!$A:$BS,46,0)</f>
        <v>#N/A</v>
      </c>
      <c r="AQ26" s="17" t="e">
        <f>VLOOKUP($C26,'DATA PENGUKURAN GARDU'!$A:$BS,53,0)</f>
        <v>#N/A</v>
      </c>
      <c r="AR26" s="17" t="e">
        <f>VLOOKUP($C26,'DATA PENGUKURAN GARDU'!$A:$BS,54,0)</f>
        <v>#N/A</v>
      </c>
      <c r="AS26" s="20" t="e">
        <f>VLOOKUP($D26,'DATA PENGUKURAN GARDU'!$A:$BS,42,0)</f>
        <v>#N/A</v>
      </c>
      <c r="AT26" s="21" t="e">
        <f t="shared" si="32"/>
        <v>#N/A</v>
      </c>
      <c r="AU26" s="20" t="e">
        <f>VLOOKUP($D26,'DATA PENGUKURAN GARDU'!$A:$BS,44,0)</f>
        <v>#N/A</v>
      </c>
      <c r="AV26" s="21" t="e">
        <f t="shared" si="33"/>
        <v>#N/A</v>
      </c>
      <c r="AW26" s="20" t="e">
        <f>VLOOKUP($D26,'DATA PENGUKURAN GARDU'!$A:$BS,46,0)</f>
        <v>#N/A</v>
      </c>
      <c r="AX26" s="21" t="e">
        <f t="shared" si="34"/>
        <v>#N/A</v>
      </c>
      <c r="AY26" s="20" t="e">
        <f>VLOOKUP($D26,'DATA PENGUKURAN GARDU'!$A:$BS,46,0)</f>
        <v>#N/A</v>
      </c>
      <c r="AZ26" s="20" t="e">
        <f>VLOOKUP($D26,'DATA PENGUKURAN GARDU'!$A:$BS,53,0)</f>
        <v>#N/A</v>
      </c>
      <c r="BA26" s="20" t="e">
        <f>VLOOKUP($D26,'DATA PENGUKURAN GARDU'!$A:$BS,54,0)</f>
        <v>#N/A</v>
      </c>
      <c r="BB26" s="17" t="e">
        <f>VLOOKUP($E26,'DATA PENGUKURAN GARDU'!$A:$BS,42,0)</f>
        <v>#N/A</v>
      </c>
      <c r="BC26" s="23" t="e">
        <f t="shared" si="35"/>
        <v>#N/A</v>
      </c>
      <c r="BD26" s="17" t="e">
        <f>VLOOKUP($E26,'DATA PENGUKURAN GARDU'!$A:$BS,44,0)</f>
        <v>#N/A</v>
      </c>
      <c r="BE26" s="23" t="e">
        <f t="shared" si="36"/>
        <v>#N/A</v>
      </c>
      <c r="BF26" s="17" t="e">
        <f>VLOOKUP($E26,'DATA PENGUKURAN GARDU'!$A:$BS,46,0)</f>
        <v>#N/A</v>
      </c>
      <c r="BG26" s="23" t="e">
        <f t="shared" si="37"/>
        <v>#N/A</v>
      </c>
      <c r="BH26" s="17" t="e">
        <f>VLOOKUP($E26,'DATA PENGUKURAN GARDU'!$A:$BS,46,0)</f>
        <v>#N/A</v>
      </c>
      <c r="BI26" s="17" t="e">
        <f>VLOOKUP($E26,'DATA PENGUKURAN GARDU'!$A:$BS,53,0)</f>
        <v>#N/A</v>
      </c>
      <c r="BJ26" s="17" t="e">
        <f>VLOOKUP($E26,'DATA PENGUKURAN GARDU'!$A:$BS,54,0)</f>
        <v>#N/A</v>
      </c>
      <c r="BK26" s="20" t="e">
        <f t="shared" si="15"/>
        <v>#N/A</v>
      </c>
      <c r="BL26" s="20" t="e">
        <f t="shared" si="16"/>
        <v>#N/A</v>
      </c>
      <c r="BM26" s="20" t="e">
        <f t="shared" si="17"/>
        <v>#N/A</v>
      </c>
      <c r="BN26" s="25" t="e">
        <f t="shared" si="18"/>
        <v>#N/A</v>
      </c>
      <c r="BO26" s="26" t="str">
        <f t="shared" si="19"/>
        <v>0</v>
      </c>
      <c r="BP26" s="21" t="e">
        <f t="shared" si="20"/>
        <v>#VALUE!</v>
      </c>
      <c r="BQ26" s="20" t="e">
        <f t="shared" si="21"/>
        <v>#N/A</v>
      </c>
      <c r="BR26" s="20" t="e">
        <v>#N/A</v>
      </c>
      <c r="BS26" s="9" t="e">
        <v>#N/A</v>
      </c>
      <c r="BT26" s="2" t="e">
        <f t="shared" si="22"/>
        <v>#VALUE!</v>
      </c>
      <c r="BU26" s="2" t="e">
        <f t="shared" si="5"/>
        <v>#N/A</v>
      </c>
      <c r="BV26" s="2" t="e">
        <f t="shared" si="6"/>
        <v>#N/A</v>
      </c>
    </row>
    <row r="27" s="2" customFormat="1" ht="22.95" customHeight="1" spans="1:74">
      <c r="A27" s="9" t="str">
        <f t="shared" si="7"/>
        <v>KMO 138Induk</v>
      </c>
      <c r="B27" s="9" t="str">
        <f t="shared" si="8"/>
        <v>KMO 138jurusan 1</v>
      </c>
      <c r="C27" s="9" t="str">
        <f t="shared" si="9"/>
        <v>KMO 138jurusan 2</v>
      </c>
      <c r="D27" s="9" t="str">
        <f t="shared" si="10"/>
        <v>KMO 138jurusan 3</v>
      </c>
      <c r="E27" s="9" t="str">
        <f t="shared" si="11"/>
        <v>KMO 138jurusan 4</v>
      </c>
      <c r="F27" s="10" t="s">
        <v>65</v>
      </c>
      <c r="G27" s="10" t="s">
        <v>39</v>
      </c>
      <c r="H27" s="10" t="s">
        <v>66</v>
      </c>
      <c r="I27" s="10" t="s">
        <v>10092</v>
      </c>
      <c r="J27" s="10" t="s">
        <v>10093</v>
      </c>
      <c r="K27" s="10" t="s">
        <v>7465</v>
      </c>
      <c r="L27" s="10"/>
      <c r="M27" s="10"/>
      <c r="N27" s="14">
        <f t="shared" si="12"/>
        <v>0</v>
      </c>
      <c r="O27" s="15" t="e">
        <f t="shared" si="13"/>
        <v>#VALUE!</v>
      </c>
      <c r="P27" s="15" t="e">
        <f t="shared" si="14"/>
        <v>#VALUE!</v>
      </c>
      <c r="Q27" s="17" t="e">
        <f>VLOOKUP($A27,'DATA PENGUKURAN GARDU'!$A:$BS,42,0)</f>
        <v>#N/A</v>
      </c>
      <c r="R27" s="18" t="e">
        <f t="shared" si="23"/>
        <v>#N/A</v>
      </c>
      <c r="S27" s="17" t="e">
        <f>VLOOKUP($A27,'DATA PENGUKURAN GARDU'!$A:$BS,44,0)</f>
        <v>#N/A</v>
      </c>
      <c r="T27" s="18" t="e">
        <f t="shared" si="24"/>
        <v>#N/A</v>
      </c>
      <c r="U27" s="17" t="e">
        <f>VLOOKUP($A27,'DATA PENGUKURAN GARDU'!$A:$BS,46,0)</f>
        <v>#N/A</v>
      </c>
      <c r="V27" s="18" t="e">
        <f t="shared" si="25"/>
        <v>#N/A</v>
      </c>
      <c r="W27" s="17" t="e">
        <f>VLOOKUP($A27,'DATA PENGUKURAN GARDU'!$A:$BS,48,0)</f>
        <v>#N/A</v>
      </c>
      <c r="X27" s="17" t="e">
        <f>VLOOKUP($A27,'DATA PENGUKURAN GARDU'!$A:$BS,53,0)</f>
        <v>#N/A</v>
      </c>
      <c r="Y27" s="17" t="e">
        <f>VLOOKUP($A27,'DATA PENGUKURAN GARDU'!$A:$BS,54,0)</f>
        <v>#N/A</v>
      </c>
      <c r="Z27" s="17" t="e">
        <f>VLOOKUP($A27,'DATA PENGUKURAN GARDU'!$A:$BS,55,0)</f>
        <v>#N/A</v>
      </c>
      <c r="AA27" s="20" t="e">
        <f>VLOOKUP($B27,'DATA PENGUKURAN GARDU'!$A:$BS,42,0)</f>
        <v>#N/A</v>
      </c>
      <c r="AB27" s="21" t="e">
        <f t="shared" si="26"/>
        <v>#N/A</v>
      </c>
      <c r="AC27" s="20" t="e">
        <f>VLOOKUP($B27,'DATA PENGUKURAN GARDU'!$A:$BS,44,0)</f>
        <v>#N/A</v>
      </c>
      <c r="AD27" s="21" t="e">
        <f t="shared" si="27"/>
        <v>#N/A</v>
      </c>
      <c r="AE27" s="20" t="e">
        <f>VLOOKUP($B27,'DATA PENGUKURAN GARDU'!$A:$BS,46,0)</f>
        <v>#N/A</v>
      </c>
      <c r="AF27" s="21" t="e">
        <f t="shared" si="28"/>
        <v>#N/A</v>
      </c>
      <c r="AG27" s="20" t="e">
        <f>VLOOKUP($B27,'DATA PENGUKURAN GARDU'!$A:$BS,46,0)</f>
        <v>#N/A</v>
      </c>
      <c r="AH27" s="20" t="e">
        <f>VLOOKUP($B27,'DATA PENGUKURAN GARDU'!$A:$BS,53,0)</f>
        <v>#N/A</v>
      </c>
      <c r="AI27" s="20" t="e">
        <f>VLOOKUP($B27,'DATA PENGUKURAN GARDU'!$A:$BS,54,0)</f>
        <v>#N/A</v>
      </c>
      <c r="AJ27" s="17" t="e">
        <f>VLOOKUP($C27,'DATA PENGUKURAN GARDU'!$A:$BS,42,0)</f>
        <v>#N/A</v>
      </c>
      <c r="AK27" s="23" t="e">
        <f t="shared" si="29"/>
        <v>#N/A</v>
      </c>
      <c r="AL27" s="17" t="e">
        <f>VLOOKUP($C27,'DATA PENGUKURAN GARDU'!$A:$BS,44,0)</f>
        <v>#N/A</v>
      </c>
      <c r="AM27" s="23" t="e">
        <f t="shared" si="30"/>
        <v>#N/A</v>
      </c>
      <c r="AN27" s="17" t="e">
        <f>VLOOKUP($C27,'DATA PENGUKURAN GARDU'!$A:$BS,46,0)</f>
        <v>#N/A</v>
      </c>
      <c r="AO27" s="23" t="e">
        <f t="shared" si="31"/>
        <v>#N/A</v>
      </c>
      <c r="AP27" s="17" t="e">
        <f>VLOOKUP($C27,'DATA PENGUKURAN GARDU'!$A:$BS,46,0)</f>
        <v>#N/A</v>
      </c>
      <c r="AQ27" s="17" t="e">
        <f>VLOOKUP($C27,'DATA PENGUKURAN GARDU'!$A:$BS,53,0)</f>
        <v>#N/A</v>
      </c>
      <c r="AR27" s="17" t="e">
        <f>VLOOKUP($C27,'DATA PENGUKURAN GARDU'!$A:$BS,54,0)</f>
        <v>#N/A</v>
      </c>
      <c r="AS27" s="20" t="e">
        <f>VLOOKUP($D27,'DATA PENGUKURAN GARDU'!$A:$BS,42,0)</f>
        <v>#N/A</v>
      </c>
      <c r="AT27" s="21" t="e">
        <f t="shared" si="32"/>
        <v>#N/A</v>
      </c>
      <c r="AU27" s="20" t="e">
        <f>VLOOKUP($D27,'DATA PENGUKURAN GARDU'!$A:$BS,44,0)</f>
        <v>#N/A</v>
      </c>
      <c r="AV27" s="21" t="e">
        <f t="shared" si="33"/>
        <v>#N/A</v>
      </c>
      <c r="AW27" s="20" t="e">
        <f>VLOOKUP($D27,'DATA PENGUKURAN GARDU'!$A:$BS,46,0)</f>
        <v>#N/A</v>
      </c>
      <c r="AX27" s="21" t="e">
        <f t="shared" si="34"/>
        <v>#N/A</v>
      </c>
      <c r="AY27" s="20" t="e">
        <f>VLOOKUP($D27,'DATA PENGUKURAN GARDU'!$A:$BS,46,0)</f>
        <v>#N/A</v>
      </c>
      <c r="AZ27" s="20" t="e">
        <f>VLOOKUP($D27,'DATA PENGUKURAN GARDU'!$A:$BS,53,0)</f>
        <v>#N/A</v>
      </c>
      <c r="BA27" s="20" t="e">
        <f>VLOOKUP($D27,'DATA PENGUKURAN GARDU'!$A:$BS,54,0)</f>
        <v>#N/A</v>
      </c>
      <c r="BB27" s="17" t="e">
        <f>VLOOKUP($E27,'DATA PENGUKURAN GARDU'!$A:$BS,42,0)</f>
        <v>#N/A</v>
      </c>
      <c r="BC27" s="23" t="e">
        <f t="shared" si="35"/>
        <v>#N/A</v>
      </c>
      <c r="BD27" s="17" t="e">
        <f>VLOOKUP($E27,'DATA PENGUKURAN GARDU'!$A:$BS,44,0)</f>
        <v>#N/A</v>
      </c>
      <c r="BE27" s="23" t="e">
        <f t="shared" si="36"/>
        <v>#N/A</v>
      </c>
      <c r="BF27" s="17" t="e">
        <f>VLOOKUP($E27,'DATA PENGUKURAN GARDU'!$A:$BS,46,0)</f>
        <v>#N/A</v>
      </c>
      <c r="BG27" s="23" t="e">
        <f t="shared" si="37"/>
        <v>#N/A</v>
      </c>
      <c r="BH27" s="17" t="e">
        <f>VLOOKUP($E27,'DATA PENGUKURAN GARDU'!$A:$BS,46,0)</f>
        <v>#N/A</v>
      </c>
      <c r="BI27" s="17" t="e">
        <f>VLOOKUP($E27,'DATA PENGUKURAN GARDU'!$A:$BS,53,0)</f>
        <v>#N/A</v>
      </c>
      <c r="BJ27" s="17" t="e">
        <f>VLOOKUP($E27,'DATA PENGUKURAN GARDU'!$A:$BS,54,0)</f>
        <v>#N/A</v>
      </c>
      <c r="BK27" s="20" t="e">
        <f t="shared" si="15"/>
        <v>#N/A</v>
      </c>
      <c r="BL27" s="20" t="e">
        <f t="shared" si="16"/>
        <v>#N/A</v>
      </c>
      <c r="BM27" s="20" t="e">
        <f t="shared" si="17"/>
        <v>#N/A</v>
      </c>
      <c r="BN27" s="25" t="e">
        <f t="shared" si="18"/>
        <v>#N/A</v>
      </c>
      <c r="BO27" s="26" t="str">
        <f t="shared" si="19"/>
        <v>0</v>
      </c>
      <c r="BP27" s="21" t="e">
        <f t="shared" si="20"/>
        <v>#VALUE!</v>
      </c>
      <c r="BQ27" s="20" t="e">
        <f t="shared" si="21"/>
        <v>#N/A</v>
      </c>
      <c r="BR27" s="20" t="e">
        <v>#N/A</v>
      </c>
      <c r="BS27" s="9" t="e">
        <v>#N/A</v>
      </c>
      <c r="BT27" s="2" t="e">
        <f t="shared" si="22"/>
        <v>#VALUE!</v>
      </c>
      <c r="BU27" s="2" t="e">
        <f t="shared" si="5"/>
        <v>#N/A</v>
      </c>
      <c r="BV27" s="2" t="e">
        <f t="shared" si="6"/>
        <v>#N/A</v>
      </c>
    </row>
    <row r="28" s="2" customFormat="1" ht="22.95" customHeight="1" spans="1:74">
      <c r="A28" s="9" t="str">
        <f t="shared" si="7"/>
        <v>KMO 140Induk</v>
      </c>
      <c r="B28" s="9" t="str">
        <f t="shared" si="8"/>
        <v>KMO 140jurusan 1</v>
      </c>
      <c r="C28" s="9" t="str">
        <f t="shared" si="9"/>
        <v>KMO 140jurusan 2</v>
      </c>
      <c r="D28" s="9" t="str">
        <f t="shared" si="10"/>
        <v>KMO 140jurusan 3</v>
      </c>
      <c r="E28" s="9" t="str">
        <f t="shared" si="11"/>
        <v>KMO 140jurusan 4</v>
      </c>
      <c r="F28" s="10" t="s">
        <v>67</v>
      </c>
      <c r="G28" s="10" t="s">
        <v>39</v>
      </c>
      <c r="H28" s="10" t="s">
        <v>68</v>
      </c>
      <c r="I28" s="10" t="s">
        <v>10094</v>
      </c>
      <c r="J28" s="10" t="s">
        <v>10095</v>
      </c>
      <c r="K28" s="10" t="s">
        <v>7465</v>
      </c>
      <c r="L28" s="10"/>
      <c r="M28" s="10"/>
      <c r="N28" s="14">
        <f t="shared" si="12"/>
        <v>0</v>
      </c>
      <c r="O28" s="15" t="e">
        <f t="shared" si="13"/>
        <v>#VALUE!</v>
      </c>
      <c r="P28" s="15" t="e">
        <f t="shared" si="14"/>
        <v>#VALUE!</v>
      </c>
      <c r="Q28" s="17" t="e">
        <f>VLOOKUP($A28,'DATA PENGUKURAN GARDU'!$A:$BS,42,0)</f>
        <v>#N/A</v>
      </c>
      <c r="R28" s="18" t="e">
        <f t="shared" si="23"/>
        <v>#N/A</v>
      </c>
      <c r="S28" s="17" t="e">
        <f>VLOOKUP($A28,'DATA PENGUKURAN GARDU'!$A:$BS,44,0)</f>
        <v>#N/A</v>
      </c>
      <c r="T28" s="18" t="e">
        <f t="shared" si="24"/>
        <v>#N/A</v>
      </c>
      <c r="U28" s="17" t="e">
        <f>VLOOKUP($A28,'DATA PENGUKURAN GARDU'!$A:$BS,46,0)</f>
        <v>#N/A</v>
      </c>
      <c r="V28" s="18" t="e">
        <f t="shared" si="25"/>
        <v>#N/A</v>
      </c>
      <c r="W28" s="17" t="e">
        <f>VLOOKUP($A28,'DATA PENGUKURAN GARDU'!$A:$BS,48,0)</f>
        <v>#N/A</v>
      </c>
      <c r="X28" s="17" t="e">
        <f>VLOOKUP($A28,'DATA PENGUKURAN GARDU'!$A:$BS,53,0)</f>
        <v>#N/A</v>
      </c>
      <c r="Y28" s="17" t="e">
        <f>VLOOKUP($A28,'DATA PENGUKURAN GARDU'!$A:$BS,54,0)</f>
        <v>#N/A</v>
      </c>
      <c r="Z28" s="17" t="e">
        <f>VLOOKUP($A28,'DATA PENGUKURAN GARDU'!$A:$BS,55,0)</f>
        <v>#N/A</v>
      </c>
      <c r="AA28" s="20" t="e">
        <f>VLOOKUP($B28,'DATA PENGUKURAN GARDU'!$A:$BS,42,0)</f>
        <v>#N/A</v>
      </c>
      <c r="AB28" s="21" t="e">
        <f t="shared" si="26"/>
        <v>#N/A</v>
      </c>
      <c r="AC28" s="20" t="e">
        <f>VLOOKUP($B28,'DATA PENGUKURAN GARDU'!$A:$BS,44,0)</f>
        <v>#N/A</v>
      </c>
      <c r="AD28" s="21" t="e">
        <f t="shared" si="27"/>
        <v>#N/A</v>
      </c>
      <c r="AE28" s="20" t="e">
        <f>VLOOKUP($B28,'DATA PENGUKURAN GARDU'!$A:$BS,46,0)</f>
        <v>#N/A</v>
      </c>
      <c r="AF28" s="21" t="e">
        <f t="shared" si="28"/>
        <v>#N/A</v>
      </c>
      <c r="AG28" s="20" t="e">
        <f>VLOOKUP($B28,'DATA PENGUKURAN GARDU'!$A:$BS,46,0)</f>
        <v>#N/A</v>
      </c>
      <c r="AH28" s="20" t="e">
        <f>VLOOKUP($B28,'DATA PENGUKURAN GARDU'!$A:$BS,53,0)</f>
        <v>#N/A</v>
      </c>
      <c r="AI28" s="20" t="e">
        <f>VLOOKUP($B28,'DATA PENGUKURAN GARDU'!$A:$BS,54,0)</f>
        <v>#N/A</v>
      </c>
      <c r="AJ28" s="17" t="e">
        <f>VLOOKUP($C28,'DATA PENGUKURAN GARDU'!$A:$BS,42,0)</f>
        <v>#N/A</v>
      </c>
      <c r="AK28" s="23" t="e">
        <f t="shared" si="29"/>
        <v>#N/A</v>
      </c>
      <c r="AL28" s="17" t="e">
        <f>VLOOKUP($C28,'DATA PENGUKURAN GARDU'!$A:$BS,44,0)</f>
        <v>#N/A</v>
      </c>
      <c r="AM28" s="23" t="e">
        <f t="shared" si="30"/>
        <v>#N/A</v>
      </c>
      <c r="AN28" s="17" t="e">
        <f>VLOOKUP($C28,'DATA PENGUKURAN GARDU'!$A:$BS,46,0)</f>
        <v>#N/A</v>
      </c>
      <c r="AO28" s="23" t="e">
        <f t="shared" si="31"/>
        <v>#N/A</v>
      </c>
      <c r="AP28" s="17" t="e">
        <f>VLOOKUP($C28,'DATA PENGUKURAN GARDU'!$A:$BS,46,0)</f>
        <v>#N/A</v>
      </c>
      <c r="AQ28" s="17" t="e">
        <f>VLOOKUP($C28,'DATA PENGUKURAN GARDU'!$A:$BS,53,0)</f>
        <v>#N/A</v>
      </c>
      <c r="AR28" s="17" t="e">
        <f>VLOOKUP($C28,'DATA PENGUKURAN GARDU'!$A:$BS,54,0)</f>
        <v>#N/A</v>
      </c>
      <c r="AS28" s="20" t="e">
        <f>VLOOKUP($D28,'DATA PENGUKURAN GARDU'!$A:$BS,42,0)</f>
        <v>#N/A</v>
      </c>
      <c r="AT28" s="21" t="e">
        <f t="shared" si="32"/>
        <v>#N/A</v>
      </c>
      <c r="AU28" s="20" t="e">
        <f>VLOOKUP($D28,'DATA PENGUKURAN GARDU'!$A:$BS,44,0)</f>
        <v>#N/A</v>
      </c>
      <c r="AV28" s="21" t="e">
        <f t="shared" si="33"/>
        <v>#N/A</v>
      </c>
      <c r="AW28" s="20" t="e">
        <f>VLOOKUP($D28,'DATA PENGUKURAN GARDU'!$A:$BS,46,0)</f>
        <v>#N/A</v>
      </c>
      <c r="AX28" s="21" t="e">
        <f t="shared" si="34"/>
        <v>#N/A</v>
      </c>
      <c r="AY28" s="20" t="e">
        <f>VLOOKUP($D28,'DATA PENGUKURAN GARDU'!$A:$BS,46,0)</f>
        <v>#N/A</v>
      </c>
      <c r="AZ28" s="20" t="e">
        <f>VLOOKUP($D28,'DATA PENGUKURAN GARDU'!$A:$BS,53,0)</f>
        <v>#N/A</v>
      </c>
      <c r="BA28" s="20" t="e">
        <f>VLOOKUP($D28,'DATA PENGUKURAN GARDU'!$A:$BS,54,0)</f>
        <v>#N/A</v>
      </c>
      <c r="BB28" s="17" t="e">
        <f>VLOOKUP($E28,'DATA PENGUKURAN GARDU'!$A:$BS,42,0)</f>
        <v>#N/A</v>
      </c>
      <c r="BC28" s="23" t="e">
        <f t="shared" si="35"/>
        <v>#N/A</v>
      </c>
      <c r="BD28" s="17" t="e">
        <f>VLOOKUP($E28,'DATA PENGUKURAN GARDU'!$A:$BS,44,0)</f>
        <v>#N/A</v>
      </c>
      <c r="BE28" s="23" t="e">
        <f t="shared" si="36"/>
        <v>#N/A</v>
      </c>
      <c r="BF28" s="17" t="e">
        <f>VLOOKUP($E28,'DATA PENGUKURAN GARDU'!$A:$BS,46,0)</f>
        <v>#N/A</v>
      </c>
      <c r="BG28" s="23" t="e">
        <f t="shared" si="37"/>
        <v>#N/A</v>
      </c>
      <c r="BH28" s="17" t="e">
        <f>VLOOKUP($E28,'DATA PENGUKURAN GARDU'!$A:$BS,46,0)</f>
        <v>#N/A</v>
      </c>
      <c r="BI28" s="17" t="e">
        <f>VLOOKUP($E28,'DATA PENGUKURAN GARDU'!$A:$BS,53,0)</f>
        <v>#N/A</v>
      </c>
      <c r="BJ28" s="17" t="e">
        <f>VLOOKUP($E28,'DATA PENGUKURAN GARDU'!$A:$BS,54,0)</f>
        <v>#N/A</v>
      </c>
      <c r="BK28" s="20" t="e">
        <f t="shared" si="15"/>
        <v>#N/A</v>
      </c>
      <c r="BL28" s="20" t="e">
        <f t="shared" si="16"/>
        <v>#N/A</v>
      </c>
      <c r="BM28" s="20" t="e">
        <f t="shared" si="17"/>
        <v>#N/A</v>
      </c>
      <c r="BN28" s="25" t="e">
        <f t="shared" si="18"/>
        <v>#N/A</v>
      </c>
      <c r="BO28" s="26" t="str">
        <f t="shared" si="19"/>
        <v>0</v>
      </c>
      <c r="BP28" s="21" t="e">
        <f t="shared" si="20"/>
        <v>#VALUE!</v>
      </c>
      <c r="BQ28" s="20" t="e">
        <f t="shared" si="21"/>
        <v>#N/A</v>
      </c>
      <c r="BR28" s="20" t="e">
        <v>#N/A</v>
      </c>
      <c r="BS28" s="9" t="e">
        <v>#N/A</v>
      </c>
      <c r="BT28" s="2" t="e">
        <f t="shared" si="22"/>
        <v>#VALUE!</v>
      </c>
      <c r="BU28" s="2" t="e">
        <f t="shared" si="5"/>
        <v>#N/A</v>
      </c>
      <c r="BV28" s="2" t="e">
        <f t="shared" si="6"/>
        <v>#N/A</v>
      </c>
    </row>
    <row r="29" s="2" customFormat="1" ht="22.95" customHeight="1" spans="1:74">
      <c r="A29" s="9" t="str">
        <f t="shared" si="7"/>
        <v>KMO 157Induk</v>
      </c>
      <c r="B29" s="9" t="str">
        <f t="shared" si="8"/>
        <v>KMO 157jurusan 1</v>
      </c>
      <c r="C29" s="9" t="str">
        <f t="shared" si="9"/>
        <v>KMO 157jurusan 2</v>
      </c>
      <c r="D29" s="9" t="str">
        <f t="shared" si="10"/>
        <v>KMO 157jurusan 3</v>
      </c>
      <c r="E29" s="9" t="str">
        <f t="shared" si="11"/>
        <v>KMO 157jurusan 4</v>
      </c>
      <c r="F29" s="10" t="s">
        <v>69</v>
      </c>
      <c r="G29" s="10" t="s">
        <v>8</v>
      </c>
      <c r="H29" s="10" t="s">
        <v>70</v>
      </c>
      <c r="I29" s="10" t="s">
        <v>10096</v>
      </c>
      <c r="J29" s="10" t="s">
        <v>10097</v>
      </c>
      <c r="K29" s="10" t="s">
        <v>7465</v>
      </c>
      <c r="L29" s="10"/>
      <c r="M29" s="10"/>
      <c r="N29" s="14">
        <f t="shared" si="12"/>
        <v>0</v>
      </c>
      <c r="O29" s="15" t="e">
        <f t="shared" si="13"/>
        <v>#VALUE!</v>
      </c>
      <c r="P29" s="15" t="e">
        <f t="shared" si="14"/>
        <v>#VALUE!</v>
      </c>
      <c r="Q29" s="17" t="e">
        <f>VLOOKUP($A29,'DATA PENGUKURAN GARDU'!$A:$BS,42,0)</f>
        <v>#N/A</v>
      </c>
      <c r="R29" s="18" t="e">
        <f t="shared" si="23"/>
        <v>#N/A</v>
      </c>
      <c r="S29" s="17" t="e">
        <f>VLOOKUP($A29,'DATA PENGUKURAN GARDU'!$A:$BS,44,0)</f>
        <v>#N/A</v>
      </c>
      <c r="T29" s="18" t="e">
        <f t="shared" si="24"/>
        <v>#N/A</v>
      </c>
      <c r="U29" s="17" t="e">
        <f>VLOOKUP($A29,'DATA PENGUKURAN GARDU'!$A:$BS,46,0)</f>
        <v>#N/A</v>
      </c>
      <c r="V29" s="18" t="e">
        <f t="shared" si="25"/>
        <v>#N/A</v>
      </c>
      <c r="W29" s="17" t="e">
        <f>VLOOKUP($A29,'DATA PENGUKURAN GARDU'!$A:$BS,48,0)</f>
        <v>#N/A</v>
      </c>
      <c r="X29" s="17" t="e">
        <f>VLOOKUP($A29,'DATA PENGUKURAN GARDU'!$A:$BS,53,0)</f>
        <v>#N/A</v>
      </c>
      <c r="Y29" s="17" t="e">
        <f>VLOOKUP($A29,'DATA PENGUKURAN GARDU'!$A:$BS,54,0)</f>
        <v>#N/A</v>
      </c>
      <c r="Z29" s="17" t="e">
        <f>VLOOKUP($A29,'DATA PENGUKURAN GARDU'!$A:$BS,55,0)</f>
        <v>#N/A</v>
      </c>
      <c r="AA29" s="20" t="e">
        <f>VLOOKUP($B29,'DATA PENGUKURAN GARDU'!$A:$BS,42,0)</f>
        <v>#N/A</v>
      </c>
      <c r="AB29" s="21" t="e">
        <f t="shared" si="26"/>
        <v>#N/A</v>
      </c>
      <c r="AC29" s="20" t="e">
        <f>VLOOKUP($B29,'DATA PENGUKURAN GARDU'!$A:$BS,44,0)</f>
        <v>#N/A</v>
      </c>
      <c r="AD29" s="21" t="e">
        <f t="shared" si="27"/>
        <v>#N/A</v>
      </c>
      <c r="AE29" s="20" t="e">
        <f>VLOOKUP($B29,'DATA PENGUKURAN GARDU'!$A:$BS,46,0)</f>
        <v>#N/A</v>
      </c>
      <c r="AF29" s="21" t="e">
        <f t="shared" si="28"/>
        <v>#N/A</v>
      </c>
      <c r="AG29" s="20" t="e">
        <f>VLOOKUP($B29,'DATA PENGUKURAN GARDU'!$A:$BS,46,0)</f>
        <v>#N/A</v>
      </c>
      <c r="AH29" s="20" t="e">
        <f>VLOOKUP($B29,'DATA PENGUKURAN GARDU'!$A:$BS,53,0)</f>
        <v>#N/A</v>
      </c>
      <c r="AI29" s="20" t="e">
        <f>VLOOKUP($B29,'DATA PENGUKURAN GARDU'!$A:$BS,54,0)</f>
        <v>#N/A</v>
      </c>
      <c r="AJ29" s="17" t="e">
        <f>VLOOKUP($C29,'DATA PENGUKURAN GARDU'!$A:$BS,42,0)</f>
        <v>#N/A</v>
      </c>
      <c r="AK29" s="23" t="e">
        <f t="shared" si="29"/>
        <v>#N/A</v>
      </c>
      <c r="AL29" s="17" t="e">
        <f>VLOOKUP($C29,'DATA PENGUKURAN GARDU'!$A:$BS,44,0)</f>
        <v>#N/A</v>
      </c>
      <c r="AM29" s="23" t="e">
        <f t="shared" si="30"/>
        <v>#N/A</v>
      </c>
      <c r="AN29" s="17" t="e">
        <f>VLOOKUP($C29,'DATA PENGUKURAN GARDU'!$A:$BS,46,0)</f>
        <v>#N/A</v>
      </c>
      <c r="AO29" s="23" t="e">
        <f t="shared" si="31"/>
        <v>#N/A</v>
      </c>
      <c r="AP29" s="17" t="e">
        <f>VLOOKUP($C29,'DATA PENGUKURAN GARDU'!$A:$BS,46,0)</f>
        <v>#N/A</v>
      </c>
      <c r="AQ29" s="17" t="e">
        <f>VLOOKUP($C29,'DATA PENGUKURAN GARDU'!$A:$BS,53,0)</f>
        <v>#N/A</v>
      </c>
      <c r="AR29" s="17" t="e">
        <f>VLOOKUP($C29,'DATA PENGUKURAN GARDU'!$A:$BS,54,0)</f>
        <v>#N/A</v>
      </c>
      <c r="AS29" s="20" t="e">
        <f>VLOOKUP($D29,'DATA PENGUKURAN GARDU'!$A:$BS,42,0)</f>
        <v>#N/A</v>
      </c>
      <c r="AT29" s="21" t="e">
        <f t="shared" si="32"/>
        <v>#N/A</v>
      </c>
      <c r="AU29" s="20" t="e">
        <f>VLOOKUP($D29,'DATA PENGUKURAN GARDU'!$A:$BS,44,0)</f>
        <v>#N/A</v>
      </c>
      <c r="AV29" s="21" t="e">
        <f t="shared" si="33"/>
        <v>#N/A</v>
      </c>
      <c r="AW29" s="20" t="e">
        <f>VLOOKUP($D29,'DATA PENGUKURAN GARDU'!$A:$BS,46,0)</f>
        <v>#N/A</v>
      </c>
      <c r="AX29" s="21" t="e">
        <f t="shared" si="34"/>
        <v>#N/A</v>
      </c>
      <c r="AY29" s="20" t="e">
        <f>VLOOKUP($D29,'DATA PENGUKURAN GARDU'!$A:$BS,46,0)</f>
        <v>#N/A</v>
      </c>
      <c r="AZ29" s="20" t="e">
        <f>VLOOKUP($D29,'DATA PENGUKURAN GARDU'!$A:$BS,53,0)</f>
        <v>#N/A</v>
      </c>
      <c r="BA29" s="20" t="e">
        <f>VLOOKUP($D29,'DATA PENGUKURAN GARDU'!$A:$BS,54,0)</f>
        <v>#N/A</v>
      </c>
      <c r="BB29" s="17" t="e">
        <f>VLOOKUP($E29,'DATA PENGUKURAN GARDU'!$A:$BS,42,0)</f>
        <v>#N/A</v>
      </c>
      <c r="BC29" s="23" t="e">
        <f t="shared" si="35"/>
        <v>#N/A</v>
      </c>
      <c r="BD29" s="17" t="e">
        <f>VLOOKUP($E29,'DATA PENGUKURAN GARDU'!$A:$BS,44,0)</f>
        <v>#N/A</v>
      </c>
      <c r="BE29" s="23" t="e">
        <f t="shared" si="36"/>
        <v>#N/A</v>
      </c>
      <c r="BF29" s="17" t="e">
        <f>VLOOKUP($E29,'DATA PENGUKURAN GARDU'!$A:$BS,46,0)</f>
        <v>#N/A</v>
      </c>
      <c r="BG29" s="23" t="e">
        <f t="shared" si="37"/>
        <v>#N/A</v>
      </c>
      <c r="BH29" s="17" t="e">
        <f>VLOOKUP($E29,'DATA PENGUKURAN GARDU'!$A:$BS,46,0)</f>
        <v>#N/A</v>
      </c>
      <c r="BI29" s="17" t="e">
        <f>VLOOKUP($E29,'DATA PENGUKURAN GARDU'!$A:$BS,53,0)</f>
        <v>#N/A</v>
      </c>
      <c r="BJ29" s="17" t="e">
        <f>VLOOKUP($E29,'DATA PENGUKURAN GARDU'!$A:$BS,54,0)</f>
        <v>#N/A</v>
      </c>
      <c r="BK29" s="20" t="e">
        <f t="shared" si="15"/>
        <v>#N/A</v>
      </c>
      <c r="BL29" s="20" t="e">
        <f t="shared" si="16"/>
        <v>#N/A</v>
      </c>
      <c r="BM29" s="20" t="e">
        <f t="shared" si="17"/>
        <v>#N/A</v>
      </c>
      <c r="BN29" s="25" t="e">
        <f t="shared" si="18"/>
        <v>#N/A</v>
      </c>
      <c r="BO29" s="26" t="str">
        <f t="shared" si="19"/>
        <v>0</v>
      </c>
      <c r="BP29" s="21" t="e">
        <f t="shared" si="20"/>
        <v>#VALUE!</v>
      </c>
      <c r="BQ29" s="20" t="e">
        <f t="shared" si="21"/>
        <v>#N/A</v>
      </c>
      <c r="BR29" s="20" t="e">
        <v>#N/A</v>
      </c>
      <c r="BS29" s="9" t="e">
        <v>#N/A</v>
      </c>
      <c r="BT29" s="2" t="e">
        <f t="shared" si="22"/>
        <v>#VALUE!</v>
      </c>
      <c r="BU29" s="2" t="e">
        <f t="shared" si="5"/>
        <v>#N/A</v>
      </c>
      <c r="BV29" s="2" t="e">
        <f t="shared" si="6"/>
        <v>#N/A</v>
      </c>
    </row>
    <row r="30" s="2" customFormat="1" ht="22.95" customHeight="1" spans="1:74">
      <c r="A30" s="9" t="str">
        <f t="shared" si="7"/>
        <v>KMO 22Induk</v>
      </c>
      <c r="B30" s="9" t="str">
        <f t="shared" si="8"/>
        <v>KMO 22jurusan 1</v>
      </c>
      <c r="C30" s="9" t="str">
        <f t="shared" si="9"/>
        <v>KMO 22jurusan 2</v>
      </c>
      <c r="D30" s="9" t="str">
        <f t="shared" si="10"/>
        <v>KMO 22jurusan 3</v>
      </c>
      <c r="E30" s="9" t="str">
        <f t="shared" si="11"/>
        <v>KMO 22jurusan 4</v>
      </c>
      <c r="F30" s="10" t="s">
        <v>71</v>
      </c>
      <c r="G30" s="10" t="s">
        <v>8</v>
      </c>
      <c r="H30" s="10" t="s">
        <v>72</v>
      </c>
      <c r="I30" s="10" t="s">
        <v>10098</v>
      </c>
      <c r="J30" s="10" t="s">
        <v>10099</v>
      </c>
      <c r="K30" s="10" t="s">
        <v>7465</v>
      </c>
      <c r="L30" s="10"/>
      <c r="M30" s="10"/>
      <c r="N30" s="14">
        <f t="shared" si="12"/>
        <v>0</v>
      </c>
      <c r="O30" s="15" t="e">
        <f t="shared" si="13"/>
        <v>#VALUE!</v>
      </c>
      <c r="P30" s="15" t="e">
        <f t="shared" si="14"/>
        <v>#VALUE!</v>
      </c>
      <c r="Q30" s="17" t="e">
        <f>VLOOKUP($A30,'DATA PENGUKURAN GARDU'!$A:$BS,42,0)</f>
        <v>#N/A</v>
      </c>
      <c r="R30" s="18" t="e">
        <f t="shared" si="23"/>
        <v>#N/A</v>
      </c>
      <c r="S30" s="17" t="e">
        <f>VLOOKUP($A30,'DATA PENGUKURAN GARDU'!$A:$BS,44,0)</f>
        <v>#N/A</v>
      </c>
      <c r="T30" s="18" t="e">
        <f t="shared" si="24"/>
        <v>#N/A</v>
      </c>
      <c r="U30" s="17" t="e">
        <f>VLOOKUP($A30,'DATA PENGUKURAN GARDU'!$A:$BS,46,0)</f>
        <v>#N/A</v>
      </c>
      <c r="V30" s="18" t="e">
        <f t="shared" si="25"/>
        <v>#N/A</v>
      </c>
      <c r="W30" s="17" t="e">
        <f>VLOOKUP($A30,'DATA PENGUKURAN GARDU'!$A:$BS,48,0)</f>
        <v>#N/A</v>
      </c>
      <c r="X30" s="17" t="e">
        <f>VLOOKUP($A30,'DATA PENGUKURAN GARDU'!$A:$BS,53,0)</f>
        <v>#N/A</v>
      </c>
      <c r="Y30" s="17" t="e">
        <f>VLOOKUP($A30,'DATA PENGUKURAN GARDU'!$A:$BS,54,0)</f>
        <v>#N/A</v>
      </c>
      <c r="Z30" s="17" t="e">
        <f>VLOOKUP($A30,'DATA PENGUKURAN GARDU'!$A:$BS,55,0)</f>
        <v>#N/A</v>
      </c>
      <c r="AA30" s="20" t="e">
        <f>VLOOKUP($B30,'DATA PENGUKURAN GARDU'!$A:$BS,42,0)</f>
        <v>#N/A</v>
      </c>
      <c r="AB30" s="21" t="e">
        <f t="shared" si="26"/>
        <v>#N/A</v>
      </c>
      <c r="AC30" s="20" t="e">
        <f>VLOOKUP($B30,'DATA PENGUKURAN GARDU'!$A:$BS,44,0)</f>
        <v>#N/A</v>
      </c>
      <c r="AD30" s="21" t="e">
        <f t="shared" si="27"/>
        <v>#N/A</v>
      </c>
      <c r="AE30" s="20" t="e">
        <f>VLOOKUP($B30,'DATA PENGUKURAN GARDU'!$A:$BS,46,0)</f>
        <v>#N/A</v>
      </c>
      <c r="AF30" s="21" t="e">
        <f t="shared" si="28"/>
        <v>#N/A</v>
      </c>
      <c r="AG30" s="20" t="e">
        <f>VLOOKUP($B30,'DATA PENGUKURAN GARDU'!$A:$BS,46,0)</f>
        <v>#N/A</v>
      </c>
      <c r="AH30" s="20" t="e">
        <f>VLOOKUP($B30,'DATA PENGUKURAN GARDU'!$A:$BS,53,0)</f>
        <v>#N/A</v>
      </c>
      <c r="AI30" s="20" t="e">
        <f>VLOOKUP($B30,'DATA PENGUKURAN GARDU'!$A:$BS,54,0)</f>
        <v>#N/A</v>
      </c>
      <c r="AJ30" s="17" t="e">
        <f>VLOOKUP($C30,'DATA PENGUKURAN GARDU'!$A:$BS,42,0)</f>
        <v>#N/A</v>
      </c>
      <c r="AK30" s="23" t="e">
        <f t="shared" si="29"/>
        <v>#N/A</v>
      </c>
      <c r="AL30" s="17" t="e">
        <f>VLOOKUP($C30,'DATA PENGUKURAN GARDU'!$A:$BS,44,0)</f>
        <v>#N/A</v>
      </c>
      <c r="AM30" s="23" t="e">
        <f t="shared" si="30"/>
        <v>#N/A</v>
      </c>
      <c r="AN30" s="17" t="e">
        <f>VLOOKUP($C30,'DATA PENGUKURAN GARDU'!$A:$BS,46,0)</f>
        <v>#N/A</v>
      </c>
      <c r="AO30" s="23" t="e">
        <f t="shared" si="31"/>
        <v>#N/A</v>
      </c>
      <c r="AP30" s="17" t="e">
        <f>VLOOKUP($C30,'DATA PENGUKURAN GARDU'!$A:$BS,46,0)</f>
        <v>#N/A</v>
      </c>
      <c r="AQ30" s="17" t="e">
        <f>VLOOKUP($C30,'DATA PENGUKURAN GARDU'!$A:$BS,53,0)</f>
        <v>#N/A</v>
      </c>
      <c r="AR30" s="17" t="e">
        <f>VLOOKUP($C30,'DATA PENGUKURAN GARDU'!$A:$BS,54,0)</f>
        <v>#N/A</v>
      </c>
      <c r="AS30" s="20" t="e">
        <f>VLOOKUP($D30,'DATA PENGUKURAN GARDU'!$A:$BS,42,0)</f>
        <v>#N/A</v>
      </c>
      <c r="AT30" s="21" t="e">
        <f t="shared" si="32"/>
        <v>#N/A</v>
      </c>
      <c r="AU30" s="20" t="e">
        <f>VLOOKUP($D30,'DATA PENGUKURAN GARDU'!$A:$BS,44,0)</f>
        <v>#N/A</v>
      </c>
      <c r="AV30" s="21" t="e">
        <f t="shared" si="33"/>
        <v>#N/A</v>
      </c>
      <c r="AW30" s="20" t="e">
        <f>VLOOKUP($D30,'DATA PENGUKURAN GARDU'!$A:$BS,46,0)</f>
        <v>#N/A</v>
      </c>
      <c r="AX30" s="21" t="e">
        <f t="shared" si="34"/>
        <v>#N/A</v>
      </c>
      <c r="AY30" s="20" t="e">
        <f>VLOOKUP($D30,'DATA PENGUKURAN GARDU'!$A:$BS,46,0)</f>
        <v>#N/A</v>
      </c>
      <c r="AZ30" s="20" t="e">
        <f>VLOOKUP($D30,'DATA PENGUKURAN GARDU'!$A:$BS,53,0)</f>
        <v>#N/A</v>
      </c>
      <c r="BA30" s="20" t="e">
        <f>VLOOKUP($D30,'DATA PENGUKURAN GARDU'!$A:$BS,54,0)</f>
        <v>#N/A</v>
      </c>
      <c r="BB30" s="17" t="e">
        <f>VLOOKUP($E30,'DATA PENGUKURAN GARDU'!$A:$BS,42,0)</f>
        <v>#N/A</v>
      </c>
      <c r="BC30" s="23" t="e">
        <f t="shared" si="35"/>
        <v>#N/A</v>
      </c>
      <c r="BD30" s="17" t="e">
        <f>VLOOKUP($E30,'DATA PENGUKURAN GARDU'!$A:$BS,44,0)</f>
        <v>#N/A</v>
      </c>
      <c r="BE30" s="23" t="e">
        <f t="shared" si="36"/>
        <v>#N/A</v>
      </c>
      <c r="BF30" s="17" t="e">
        <f>VLOOKUP($E30,'DATA PENGUKURAN GARDU'!$A:$BS,46,0)</f>
        <v>#N/A</v>
      </c>
      <c r="BG30" s="23" t="e">
        <f t="shared" si="37"/>
        <v>#N/A</v>
      </c>
      <c r="BH30" s="17" t="e">
        <f>VLOOKUP($E30,'DATA PENGUKURAN GARDU'!$A:$BS,46,0)</f>
        <v>#N/A</v>
      </c>
      <c r="BI30" s="17" t="e">
        <f>VLOOKUP($E30,'DATA PENGUKURAN GARDU'!$A:$BS,53,0)</f>
        <v>#N/A</v>
      </c>
      <c r="BJ30" s="17" t="e">
        <f>VLOOKUP($E30,'DATA PENGUKURAN GARDU'!$A:$BS,54,0)</f>
        <v>#N/A</v>
      </c>
      <c r="BK30" s="20" t="e">
        <f t="shared" si="15"/>
        <v>#N/A</v>
      </c>
      <c r="BL30" s="20" t="e">
        <f t="shared" si="16"/>
        <v>#N/A</v>
      </c>
      <c r="BM30" s="20" t="e">
        <f t="shared" si="17"/>
        <v>#N/A</v>
      </c>
      <c r="BN30" s="25" t="e">
        <f t="shared" si="18"/>
        <v>#N/A</v>
      </c>
      <c r="BO30" s="26" t="str">
        <f t="shared" si="19"/>
        <v>0</v>
      </c>
      <c r="BP30" s="21" t="e">
        <f t="shared" si="20"/>
        <v>#VALUE!</v>
      </c>
      <c r="BQ30" s="20" t="e">
        <f t="shared" si="21"/>
        <v>#N/A</v>
      </c>
      <c r="BR30" s="20" t="e">
        <v>#N/A</v>
      </c>
      <c r="BS30" s="9" t="e">
        <v>#N/A</v>
      </c>
      <c r="BT30" s="2" t="e">
        <f t="shared" si="22"/>
        <v>#VALUE!</v>
      </c>
      <c r="BU30" s="2" t="e">
        <f t="shared" si="5"/>
        <v>#N/A</v>
      </c>
      <c r="BV30" s="2" t="e">
        <f t="shared" si="6"/>
        <v>#N/A</v>
      </c>
    </row>
    <row r="31" s="2" customFormat="1" ht="22.95" customHeight="1" spans="1:74">
      <c r="A31" s="9" t="str">
        <f t="shared" si="7"/>
        <v>KMO 84Induk</v>
      </c>
      <c r="B31" s="9" t="str">
        <f t="shared" si="8"/>
        <v>KMO 84jurusan 1</v>
      </c>
      <c r="C31" s="9" t="str">
        <f t="shared" si="9"/>
        <v>KMO 84jurusan 2</v>
      </c>
      <c r="D31" s="9" t="str">
        <f t="shared" si="10"/>
        <v>KMO 84jurusan 3</v>
      </c>
      <c r="E31" s="9" t="str">
        <f t="shared" si="11"/>
        <v>KMO 84jurusan 4</v>
      </c>
      <c r="F31" s="10" t="s">
        <v>73</v>
      </c>
      <c r="G31" s="10" t="s">
        <v>8</v>
      </c>
      <c r="H31" s="10" t="s">
        <v>74</v>
      </c>
      <c r="I31" s="10" t="s">
        <v>10100</v>
      </c>
      <c r="J31" s="10" t="s">
        <v>10101</v>
      </c>
      <c r="K31" s="10" t="s">
        <v>7465</v>
      </c>
      <c r="L31" s="10"/>
      <c r="M31" s="10"/>
      <c r="N31" s="14">
        <f t="shared" si="12"/>
        <v>0</v>
      </c>
      <c r="O31" s="15" t="e">
        <f t="shared" si="13"/>
        <v>#VALUE!</v>
      </c>
      <c r="P31" s="15" t="e">
        <f t="shared" si="14"/>
        <v>#VALUE!</v>
      </c>
      <c r="Q31" s="17" t="e">
        <f>VLOOKUP($A31,'DATA PENGUKURAN GARDU'!$A:$BS,42,0)</f>
        <v>#N/A</v>
      </c>
      <c r="R31" s="18" t="e">
        <f t="shared" si="23"/>
        <v>#N/A</v>
      </c>
      <c r="S31" s="17" t="e">
        <f>VLOOKUP($A31,'DATA PENGUKURAN GARDU'!$A:$BS,44,0)</f>
        <v>#N/A</v>
      </c>
      <c r="T31" s="18" t="e">
        <f t="shared" si="24"/>
        <v>#N/A</v>
      </c>
      <c r="U31" s="17" t="e">
        <f>VLOOKUP($A31,'DATA PENGUKURAN GARDU'!$A:$BS,46,0)</f>
        <v>#N/A</v>
      </c>
      <c r="V31" s="18" t="e">
        <f t="shared" si="25"/>
        <v>#N/A</v>
      </c>
      <c r="W31" s="17" t="e">
        <f>VLOOKUP($A31,'DATA PENGUKURAN GARDU'!$A:$BS,48,0)</f>
        <v>#N/A</v>
      </c>
      <c r="X31" s="17" t="e">
        <f>VLOOKUP($A31,'DATA PENGUKURAN GARDU'!$A:$BS,53,0)</f>
        <v>#N/A</v>
      </c>
      <c r="Y31" s="17" t="e">
        <f>VLOOKUP($A31,'DATA PENGUKURAN GARDU'!$A:$BS,54,0)</f>
        <v>#N/A</v>
      </c>
      <c r="Z31" s="17" t="e">
        <f>VLOOKUP($A31,'DATA PENGUKURAN GARDU'!$A:$BS,55,0)</f>
        <v>#N/A</v>
      </c>
      <c r="AA31" s="20" t="e">
        <f>VLOOKUP($B31,'DATA PENGUKURAN GARDU'!$A:$BS,42,0)</f>
        <v>#N/A</v>
      </c>
      <c r="AB31" s="21" t="e">
        <f t="shared" si="26"/>
        <v>#N/A</v>
      </c>
      <c r="AC31" s="20" t="e">
        <f>VLOOKUP($B31,'DATA PENGUKURAN GARDU'!$A:$BS,44,0)</f>
        <v>#N/A</v>
      </c>
      <c r="AD31" s="21" t="e">
        <f t="shared" si="27"/>
        <v>#N/A</v>
      </c>
      <c r="AE31" s="20" t="e">
        <f>VLOOKUP($B31,'DATA PENGUKURAN GARDU'!$A:$BS,46,0)</f>
        <v>#N/A</v>
      </c>
      <c r="AF31" s="21" t="e">
        <f t="shared" si="28"/>
        <v>#N/A</v>
      </c>
      <c r="AG31" s="20" t="e">
        <f>VLOOKUP($B31,'DATA PENGUKURAN GARDU'!$A:$BS,46,0)</f>
        <v>#N/A</v>
      </c>
      <c r="AH31" s="20" t="e">
        <f>VLOOKUP($B31,'DATA PENGUKURAN GARDU'!$A:$BS,53,0)</f>
        <v>#N/A</v>
      </c>
      <c r="AI31" s="20" t="e">
        <f>VLOOKUP($B31,'DATA PENGUKURAN GARDU'!$A:$BS,54,0)</f>
        <v>#N/A</v>
      </c>
      <c r="AJ31" s="17" t="e">
        <f>VLOOKUP($C31,'DATA PENGUKURAN GARDU'!$A:$BS,42,0)</f>
        <v>#N/A</v>
      </c>
      <c r="AK31" s="23" t="e">
        <f t="shared" si="29"/>
        <v>#N/A</v>
      </c>
      <c r="AL31" s="17" t="e">
        <f>VLOOKUP($C31,'DATA PENGUKURAN GARDU'!$A:$BS,44,0)</f>
        <v>#N/A</v>
      </c>
      <c r="AM31" s="23" t="e">
        <f t="shared" si="30"/>
        <v>#N/A</v>
      </c>
      <c r="AN31" s="17" t="e">
        <f>VLOOKUP($C31,'DATA PENGUKURAN GARDU'!$A:$BS,46,0)</f>
        <v>#N/A</v>
      </c>
      <c r="AO31" s="23" t="e">
        <f t="shared" si="31"/>
        <v>#N/A</v>
      </c>
      <c r="AP31" s="17" t="e">
        <f>VLOOKUP($C31,'DATA PENGUKURAN GARDU'!$A:$BS,46,0)</f>
        <v>#N/A</v>
      </c>
      <c r="AQ31" s="17" t="e">
        <f>VLOOKUP($C31,'DATA PENGUKURAN GARDU'!$A:$BS,53,0)</f>
        <v>#N/A</v>
      </c>
      <c r="AR31" s="17" t="e">
        <f>VLOOKUP($C31,'DATA PENGUKURAN GARDU'!$A:$BS,54,0)</f>
        <v>#N/A</v>
      </c>
      <c r="AS31" s="20" t="e">
        <f>VLOOKUP($D31,'DATA PENGUKURAN GARDU'!$A:$BS,42,0)</f>
        <v>#N/A</v>
      </c>
      <c r="AT31" s="21" t="e">
        <f t="shared" si="32"/>
        <v>#N/A</v>
      </c>
      <c r="AU31" s="20" t="e">
        <f>VLOOKUP($D31,'DATA PENGUKURAN GARDU'!$A:$BS,44,0)</f>
        <v>#N/A</v>
      </c>
      <c r="AV31" s="21" t="e">
        <f t="shared" si="33"/>
        <v>#N/A</v>
      </c>
      <c r="AW31" s="20" t="e">
        <f>VLOOKUP($D31,'DATA PENGUKURAN GARDU'!$A:$BS,46,0)</f>
        <v>#N/A</v>
      </c>
      <c r="AX31" s="21" t="e">
        <f t="shared" si="34"/>
        <v>#N/A</v>
      </c>
      <c r="AY31" s="20" t="e">
        <f>VLOOKUP($D31,'DATA PENGUKURAN GARDU'!$A:$BS,46,0)</f>
        <v>#N/A</v>
      </c>
      <c r="AZ31" s="20" t="e">
        <f>VLOOKUP($D31,'DATA PENGUKURAN GARDU'!$A:$BS,53,0)</f>
        <v>#N/A</v>
      </c>
      <c r="BA31" s="20" t="e">
        <f>VLOOKUP($D31,'DATA PENGUKURAN GARDU'!$A:$BS,54,0)</f>
        <v>#N/A</v>
      </c>
      <c r="BB31" s="17" t="e">
        <f>VLOOKUP($E31,'DATA PENGUKURAN GARDU'!$A:$BS,42,0)</f>
        <v>#N/A</v>
      </c>
      <c r="BC31" s="23" t="e">
        <f t="shared" si="35"/>
        <v>#N/A</v>
      </c>
      <c r="BD31" s="17" t="e">
        <f>VLOOKUP($E31,'DATA PENGUKURAN GARDU'!$A:$BS,44,0)</f>
        <v>#N/A</v>
      </c>
      <c r="BE31" s="23" t="e">
        <f t="shared" si="36"/>
        <v>#N/A</v>
      </c>
      <c r="BF31" s="17" t="e">
        <f>VLOOKUP($E31,'DATA PENGUKURAN GARDU'!$A:$BS,46,0)</f>
        <v>#N/A</v>
      </c>
      <c r="BG31" s="23" t="e">
        <f t="shared" si="37"/>
        <v>#N/A</v>
      </c>
      <c r="BH31" s="17" t="e">
        <f>VLOOKUP($E31,'DATA PENGUKURAN GARDU'!$A:$BS,46,0)</f>
        <v>#N/A</v>
      </c>
      <c r="BI31" s="17" t="e">
        <f>VLOOKUP($E31,'DATA PENGUKURAN GARDU'!$A:$BS,53,0)</f>
        <v>#N/A</v>
      </c>
      <c r="BJ31" s="17" t="e">
        <f>VLOOKUP($E31,'DATA PENGUKURAN GARDU'!$A:$BS,54,0)</f>
        <v>#N/A</v>
      </c>
      <c r="BK31" s="20" t="e">
        <f t="shared" si="15"/>
        <v>#N/A</v>
      </c>
      <c r="BL31" s="20" t="e">
        <f t="shared" si="16"/>
        <v>#N/A</v>
      </c>
      <c r="BM31" s="20" t="e">
        <f t="shared" si="17"/>
        <v>#N/A</v>
      </c>
      <c r="BN31" s="25" t="e">
        <f t="shared" si="18"/>
        <v>#N/A</v>
      </c>
      <c r="BO31" s="26" t="str">
        <f t="shared" si="19"/>
        <v>0</v>
      </c>
      <c r="BP31" s="21" t="e">
        <f t="shared" si="20"/>
        <v>#VALUE!</v>
      </c>
      <c r="BQ31" s="20" t="e">
        <f t="shared" si="21"/>
        <v>#N/A</v>
      </c>
      <c r="BR31" s="20" t="e">
        <v>#N/A</v>
      </c>
      <c r="BS31" s="9" t="e">
        <v>#N/A</v>
      </c>
      <c r="BT31" s="2" t="e">
        <f t="shared" si="22"/>
        <v>#VALUE!</v>
      </c>
      <c r="BU31" s="2" t="e">
        <f t="shared" si="5"/>
        <v>#N/A</v>
      </c>
      <c r="BV31" s="2" t="e">
        <f t="shared" si="6"/>
        <v>#N/A</v>
      </c>
    </row>
    <row r="32" s="2" customFormat="1" ht="22.95" customHeight="1" spans="1:74">
      <c r="A32" s="9" t="str">
        <f t="shared" si="7"/>
        <v>KMO 42Induk</v>
      </c>
      <c r="B32" s="9" t="str">
        <f t="shared" si="8"/>
        <v>KMO 42jurusan 1</v>
      </c>
      <c r="C32" s="9" t="str">
        <f t="shared" si="9"/>
        <v>KMO 42jurusan 2</v>
      </c>
      <c r="D32" s="9" t="str">
        <f t="shared" si="10"/>
        <v>KMO 42jurusan 3</v>
      </c>
      <c r="E32" s="9" t="str">
        <f t="shared" si="11"/>
        <v>KMO 42jurusan 4</v>
      </c>
      <c r="F32" s="10" t="s">
        <v>28</v>
      </c>
      <c r="G32" s="10" t="s">
        <v>8</v>
      </c>
      <c r="H32" s="10" t="s">
        <v>75</v>
      </c>
      <c r="I32" s="10" t="s">
        <v>10102</v>
      </c>
      <c r="J32" s="10" t="s">
        <v>10103</v>
      </c>
      <c r="K32" s="10" t="s">
        <v>7465</v>
      </c>
      <c r="L32" s="10"/>
      <c r="M32" s="10"/>
      <c r="N32" s="14">
        <f t="shared" si="12"/>
        <v>0</v>
      </c>
      <c r="O32" s="15" t="e">
        <f t="shared" si="13"/>
        <v>#VALUE!</v>
      </c>
      <c r="P32" s="15" t="e">
        <f t="shared" si="14"/>
        <v>#VALUE!</v>
      </c>
      <c r="Q32" s="17" t="e">
        <f>VLOOKUP($A32,'DATA PENGUKURAN GARDU'!$A:$BS,42,0)</f>
        <v>#N/A</v>
      </c>
      <c r="R32" s="18" t="e">
        <f t="shared" si="23"/>
        <v>#N/A</v>
      </c>
      <c r="S32" s="17" t="e">
        <f>VLOOKUP($A32,'DATA PENGUKURAN GARDU'!$A:$BS,44,0)</f>
        <v>#N/A</v>
      </c>
      <c r="T32" s="18" t="e">
        <f t="shared" si="24"/>
        <v>#N/A</v>
      </c>
      <c r="U32" s="17" t="e">
        <f>VLOOKUP($A32,'DATA PENGUKURAN GARDU'!$A:$BS,46,0)</f>
        <v>#N/A</v>
      </c>
      <c r="V32" s="18" t="e">
        <f t="shared" si="25"/>
        <v>#N/A</v>
      </c>
      <c r="W32" s="17" t="e">
        <f>VLOOKUP($A32,'DATA PENGUKURAN GARDU'!$A:$BS,48,0)</f>
        <v>#N/A</v>
      </c>
      <c r="X32" s="17" t="e">
        <f>VLOOKUP($A32,'DATA PENGUKURAN GARDU'!$A:$BS,53,0)</f>
        <v>#N/A</v>
      </c>
      <c r="Y32" s="17" t="e">
        <f>VLOOKUP($A32,'DATA PENGUKURAN GARDU'!$A:$BS,54,0)</f>
        <v>#N/A</v>
      </c>
      <c r="Z32" s="17" t="e">
        <f>VLOOKUP($A32,'DATA PENGUKURAN GARDU'!$A:$BS,55,0)</f>
        <v>#N/A</v>
      </c>
      <c r="AA32" s="20" t="e">
        <f>VLOOKUP($B32,'DATA PENGUKURAN GARDU'!$A:$BS,42,0)</f>
        <v>#N/A</v>
      </c>
      <c r="AB32" s="21" t="e">
        <f t="shared" si="26"/>
        <v>#N/A</v>
      </c>
      <c r="AC32" s="20" t="e">
        <f>VLOOKUP($B32,'DATA PENGUKURAN GARDU'!$A:$BS,44,0)</f>
        <v>#N/A</v>
      </c>
      <c r="AD32" s="21" t="e">
        <f t="shared" si="27"/>
        <v>#N/A</v>
      </c>
      <c r="AE32" s="20" t="e">
        <f>VLOOKUP($B32,'DATA PENGUKURAN GARDU'!$A:$BS,46,0)</f>
        <v>#N/A</v>
      </c>
      <c r="AF32" s="21" t="e">
        <f t="shared" si="28"/>
        <v>#N/A</v>
      </c>
      <c r="AG32" s="20" t="e">
        <f>VLOOKUP($B32,'DATA PENGUKURAN GARDU'!$A:$BS,46,0)</f>
        <v>#N/A</v>
      </c>
      <c r="AH32" s="20" t="e">
        <f>VLOOKUP($B32,'DATA PENGUKURAN GARDU'!$A:$BS,53,0)</f>
        <v>#N/A</v>
      </c>
      <c r="AI32" s="20" t="e">
        <f>VLOOKUP($B32,'DATA PENGUKURAN GARDU'!$A:$BS,54,0)</f>
        <v>#N/A</v>
      </c>
      <c r="AJ32" s="17" t="e">
        <f>VLOOKUP($C32,'DATA PENGUKURAN GARDU'!$A:$BS,42,0)</f>
        <v>#N/A</v>
      </c>
      <c r="AK32" s="23" t="e">
        <f t="shared" si="29"/>
        <v>#N/A</v>
      </c>
      <c r="AL32" s="17" t="e">
        <f>VLOOKUP($C32,'DATA PENGUKURAN GARDU'!$A:$BS,44,0)</f>
        <v>#N/A</v>
      </c>
      <c r="AM32" s="23" t="e">
        <f t="shared" si="30"/>
        <v>#N/A</v>
      </c>
      <c r="AN32" s="17" t="e">
        <f>VLOOKUP($C32,'DATA PENGUKURAN GARDU'!$A:$BS,46,0)</f>
        <v>#N/A</v>
      </c>
      <c r="AO32" s="23" t="e">
        <f t="shared" si="31"/>
        <v>#N/A</v>
      </c>
      <c r="AP32" s="17" t="e">
        <f>VLOOKUP($C32,'DATA PENGUKURAN GARDU'!$A:$BS,46,0)</f>
        <v>#N/A</v>
      </c>
      <c r="AQ32" s="17" t="e">
        <f>VLOOKUP($C32,'DATA PENGUKURAN GARDU'!$A:$BS,53,0)</f>
        <v>#N/A</v>
      </c>
      <c r="AR32" s="17" t="e">
        <f>VLOOKUP($C32,'DATA PENGUKURAN GARDU'!$A:$BS,54,0)</f>
        <v>#N/A</v>
      </c>
      <c r="AS32" s="20" t="e">
        <f>VLOOKUP($D32,'DATA PENGUKURAN GARDU'!$A:$BS,42,0)</f>
        <v>#N/A</v>
      </c>
      <c r="AT32" s="21" t="e">
        <f t="shared" si="32"/>
        <v>#N/A</v>
      </c>
      <c r="AU32" s="20" t="e">
        <f>VLOOKUP($D32,'DATA PENGUKURAN GARDU'!$A:$BS,44,0)</f>
        <v>#N/A</v>
      </c>
      <c r="AV32" s="21" t="e">
        <f t="shared" si="33"/>
        <v>#N/A</v>
      </c>
      <c r="AW32" s="20" t="e">
        <f>VLOOKUP($D32,'DATA PENGUKURAN GARDU'!$A:$BS,46,0)</f>
        <v>#N/A</v>
      </c>
      <c r="AX32" s="21" t="e">
        <f t="shared" si="34"/>
        <v>#N/A</v>
      </c>
      <c r="AY32" s="20" t="e">
        <f>VLOOKUP($D32,'DATA PENGUKURAN GARDU'!$A:$BS,46,0)</f>
        <v>#N/A</v>
      </c>
      <c r="AZ32" s="20" t="e">
        <f>VLOOKUP($D32,'DATA PENGUKURAN GARDU'!$A:$BS,53,0)</f>
        <v>#N/A</v>
      </c>
      <c r="BA32" s="20" t="e">
        <f>VLOOKUP($D32,'DATA PENGUKURAN GARDU'!$A:$BS,54,0)</f>
        <v>#N/A</v>
      </c>
      <c r="BB32" s="17" t="e">
        <f>VLOOKUP($E32,'DATA PENGUKURAN GARDU'!$A:$BS,42,0)</f>
        <v>#N/A</v>
      </c>
      <c r="BC32" s="23" t="e">
        <f t="shared" si="35"/>
        <v>#N/A</v>
      </c>
      <c r="BD32" s="17" t="e">
        <f>VLOOKUP($E32,'DATA PENGUKURAN GARDU'!$A:$BS,44,0)</f>
        <v>#N/A</v>
      </c>
      <c r="BE32" s="23" t="e">
        <f t="shared" si="36"/>
        <v>#N/A</v>
      </c>
      <c r="BF32" s="17" t="e">
        <f>VLOOKUP($E32,'DATA PENGUKURAN GARDU'!$A:$BS,46,0)</f>
        <v>#N/A</v>
      </c>
      <c r="BG32" s="23" t="e">
        <f t="shared" si="37"/>
        <v>#N/A</v>
      </c>
      <c r="BH32" s="17" t="e">
        <f>VLOOKUP($E32,'DATA PENGUKURAN GARDU'!$A:$BS,46,0)</f>
        <v>#N/A</v>
      </c>
      <c r="BI32" s="17" t="e">
        <f>VLOOKUP($E32,'DATA PENGUKURAN GARDU'!$A:$BS,53,0)</f>
        <v>#N/A</v>
      </c>
      <c r="BJ32" s="17" t="e">
        <f>VLOOKUP($E32,'DATA PENGUKURAN GARDU'!$A:$BS,54,0)</f>
        <v>#N/A</v>
      </c>
      <c r="BK32" s="20" t="e">
        <f t="shared" si="15"/>
        <v>#N/A</v>
      </c>
      <c r="BL32" s="20" t="e">
        <f t="shared" si="16"/>
        <v>#N/A</v>
      </c>
      <c r="BM32" s="20" t="e">
        <f t="shared" si="17"/>
        <v>#N/A</v>
      </c>
      <c r="BN32" s="25" t="e">
        <f t="shared" si="18"/>
        <v>#N/A</v>
      </c>
      <c r="BO32" s="26" t="str">
        <f t="shared" si="19"/>
        <v>0</v>
      </c>
      <c r="BP32" s="21" t="e">
        <f t="shared" si="20"/>
        <v>#VALUE!</v>
      </c>
      <c r="BQ32" s="20" t="e">
        <f t="shared" si="21"/>
        <v>#N/A</v>
      </c>
      <c r="BR32" s="20" t="e">
        <v>#N/A</v>
      </c>
      <c r="BS32" s="9" t="e">
        <v>#N/A</v>
      </c>
      <c r="BT32" s="2" t="e">
        <f t="shared" si="22"/>
        <v>#VALUE!</v>
      </c>
      <c r="BU32" s="2" t="e">
        <f t="shared" si="5"/>
        <v>#N/A</v>
      </c>
      <c r="BV32" s="2" t="e">
        <f t="shared" si="6"/>
        <v>#N/A</v>
      </c>
    </row>
    <row r="33" s="2" customFormat="1" ht="22.95" customHeight="1" spans="1:74">
      <c r="A33" s="9" t="str">
        <f t="shared" si="7"/>
        <v>KMO 47Induk</v>
      </c>
      <c r="B33" s="9" t="str">
        <f t="shared" si="8"/>
        <v>KMO 47jurusan 1</v>
      </c>
      <c r="C33" s="9" t="str">
        <f t="shared" si="9"/>
        <v>KMO 47jurusan 2</v>
      </c>
      <c r="D33" s="9" t="str">
        <f t="shared" si="10"/>
        <v>KMO 47jurusan 3</v>
      </c>
      <c r="E33" s="9" t="str">
        <f t="shared" si="11"/>
        <v>KMO 47jurusan 4</v>
      </c>
      <c r="F33" s="10" t="s">
        <v>76</v>
      </c>
      <c r="G33" s="10" t="s">
        <v>8</v>
      </c>
      <c r="H33" s="10" t="s">
        <v>77</v>
      </c>
      <c r="I33" s="10" t="s">
        <v>10104</v>
      </c>
      <c r="J33" s="10" t="s">
        <v>10105</v>
      </c>
      <c r="K33" s="10" t="s">
        <v>7465</v>
      </c>
      <c r="L33" s="10"/>
      <c r="M33" s="10"/>
      <c r="N33" s="14">
        <f t="shared" si="12"/>
        <v>0</v>
      </c>
      <c r="O33" s="15" t="e">
        <f t="shared" si="13"/>
        <v>#VALUE!</v>
      </c>
      <c r="P33" s="15" t="e">
        <f t="shared" si="14"/>
        <v>#VALUE!</v>
      </c>
      <c r="Q33" s="17" t="e">
        <f>VLOOKUP($A33,'DATA PENGUKURAN GARDU'!$A:$BS,42,0)</f>
        <v>#N/A</v>
      </c>
      <c r="R33" s="18" t="e">
        <f t="shared" si="23"/>
        <v>#N/A</v>
      </c>
      <c r="S33" s="17" t="e">
        <f>VLOOKUP($A33,'DATA PENGUKURAN GARDU'!$A:$BS,44,0)</f>
        <v>#N/A</v>
      </c>
      <c r="T33" s="18" t="e">
        <f t="shared" si="24"/>
        <v>#N/A</v>
      </c>
      <c r="U33" s="17" t="e">
        <f>VLOOKUP($A33,'DATA PENGUKURAN GARDU'!$A:$BS,46,0)</f>
        <v>#N/A</v>
      </c>
      <c r="V33" s="18" t="e">
        <f t="shared" si="25"/>
        <v>#N/A</v>
      </c>
      <c r="W33" s="17" t="e">
        <f>VLOOKUP($A33,'DATA PENGUKURAN GARDU'!$A:$BS,48,0)</f>
        <v>#N/A</v>
      </c>
      <c r="X33" s="17" t="e">
        <f>VLOOKUP($A33,'DATA PENGUKURAN GARDU'!$A:$BS,53,0)</f>
        <v>#N/A</v>
      </c>
      <c r="Y33" s="17" t="e">
        <f>VLOOKUP($A33,'DATA PENGUKURAN GARDU'!$A:$BS,54,0)</f>
        <v>#N/A</v>
      </c>
      <c r="Z33" s="17" t="e">
        <f>VLOOKUP($A33,'DATA PENGUKURAN GARDU'!$A:$BS,55,0)</f>
        <v>#N/A</v>
      </c>
      <c r="AA33" s="20" t="e">
        <f>VLOOKUP($B33,'DATA PENGUKURAN GARDU'!$A:$BS,42,0)</f>
        <v>#N/A</v>
      </c>
      <c r="AB33" s="21" t="e">
        <f t="shared" si="26"/>
        <v>#N/A</v>
      </c>
      <c r="AC33" s="20" t="e">
        <f>VLOOKUP($B33,'DATA PENGUKURAN GARDU'!$A:$BS,44,0)</f>
        <v>#N/A</v>
      </c>
      <c r="AD33" s="21" t="e">
        <f t="shared" si="27"/>
        <v>#N/A</v>
      </c>
      <c r="AE33" s="20" t="e">
        <f>VLOOKUP($B33,'DATA PENGUKURAN GARDU'!$A:$BS,46,0)</f>
        <v>#N/A</v>
      </c>
      <c r="AF33" s="21" t="e">
        <f t="shared" si="28"/>
        <v>#N/A</v>
      </c>
      <c r="AG33" s="20" t="e">
        <f>VLOOKUP($B33,'DATA PENGUKURAN GARDU'!$A:$BS,46,0)</f>
        <v>#N/A</v>
      </c>
      <c r="AH33" s="20" t="e">
        <f>VLOOKUP($B33,'DATA PENGUKURAN GARDU'!$A:$BS,53,0)</f>
        <v>#N/A</v>
      </c>
      <c r="AI33" s="20" t="e">
        <f>VLOOKUP($B33,'DATA PENGUKURAN GARDU'!$A:$BS,54,0)</f>
        <v>#N/A</v>
      </c>
      <c r="AJ33" s="17" t="e">
        <f>VLOOKUP($C33,'DATA PENGUKURAN GARDU'!$A:$BS,42,0)</f>
        <v>#N/A</v>
      </c>
      <c r="AK33" s="23" t="e">
        <f t="shared" si="29"/>
        <v>#N/A</v>
      </c>
      <c r="AL33" s="17" t="e">
        <f>VLOOKUP($C33,'DATA PENGUKURAN GARDU'!$A:$BS,44,0)</f>
        <v>#N/A</v>
      </c>
      <c r="AM33" s="23" t="e">
        <f t="shared" si="30"/>
        <v>#N/A</v>
      </c>
      <c r="AN33" s="17" t="e">
        <f>VLOOKUP($C33,'DATA PENGUKURAN GARDU'!$A:$BS,46,0)</f>
        <v>#N/A</v>
      </c>
      <c r="AO33" s="23" t="e">
        <f t="shared" si="31"/>
        <v>#N/A</v>
      </c>
      <c r="AP33" s="17" t="e">
        <f>VLOOKUP($C33,'DATA PENGUKURAN GARDU'!$A:$BS,46,0)</f>
        <v>#N/A</v>
      </c>
      <c r="AQ33" s="17" t="e">
        <f>VLOOKUP($C33,'DATA PENGUKURAN GARDU'!$A:$BS,53,0)</f>
        <v>#N/A</v>
      </c>
      <c r="AR33" s="17" t="e">
        <f>VLOOKUP($C33,'DATA PENGUKURAN GARDU'!$A:$BS,54,0)</f>
        <v>#N/A</v>
      </c>
      <c r="AS33" s="20" t="e">
        <f>VLOOKUP($D33,'DATA PENGUKURAN GARDU'!$A:$BS,42,0)</f>
        <v>#N/A</v>
      </c>
      <c r="AT33" s="21" t="e">
        <f t="shared" si="32"/>
        <v>#N/A</v>
      </c>
      <c r="AU33" s="20" t="e">
        <f>VLOOKUP($D33,'DATA PENGUKURAN GARDU'!$A:$BS,44,0)</f>
        <v>#N/A</v>
      </c>
      <c r="AV33" s="21" t="e">
        <f t="shared" si="33"/>
        <v>#N/A</v>
      </c>
      <c r="AW33" s="20" t="e">
        <f>VLOOKUP($D33,'DATA PENGUKURAN GARDU'!$A:$BS,46,0)</f>
        <v>#N/A</v>
      </c>
      <c r="AX33" s="21" t="e">
        <f t="shared" si="34"/>
        <v>#N/A</v>
      </c>
      <c r="AY33" s="20" t="e">
        <f>VLOOKUP($D33,'DATA PENGUKURAN GARDU'!$A:$BS,46,0)</f>
        <v>#N/A</v>
      </c>
      <c r="AZ33" s="20" t="e">
        <f>VLOOKUP($D33,'DATA PENGUKURAN GARDU'!$A:$BS,53,0)</f>
        <v>#N/A</v>
      </c>
      <c r="BA33" s="20" t="e">
        <f>VLOOKUP($D33,'DATA PENGUKURAN GARDU'!$A:$BS,54,0)</f>
        <v>#N/A</v>
      </c>
      <c r="BB33" s="17" t="e">
        <f>VLOOKUP($E33,'DATA PENGUKURAN GARDU'!$A:$BS,42,0)</f>
        <v>#N/A</v>
      </c>
      <c r="BC33" s="23" t="e">
        <f t="shared" si="35"/>
        <v>#N/A</v>
      </c>
      <c r="BD33" s="17" t="e">
        <f>VLOOKUP($E33,'DATA PENGUKURAN GARDU'!$A:$BS,44,0)</f>
        <v>#N/A</v>
      </c>
      <c r="BE33" s="23" t="e">
        <f t="shared" si="36"/>
        <v>#N/A</v>
      </c>
      <c r="BF33" s="17" t="e">
        <f>VLOOKUP($E33,'DATA PENGUKURAN GARDU'!$A:$BS,46,0)</f>
        <v>#N/A</v>
      </c>
      <c r="BG33" s="23" t="e">
        <f t="shared" si="37"/>
        <v>#N/A</v>
      </c>
      <c r="BH33" s="17" t="e">
        <f>VLOOKUP($E33,'DATA PENGUKURAN GARDU'!$A:$BS,46,0)</f>
        <v>#N/A</v>
      </c>
      <c r="BI33" s="17" t="e">
        <f>VLOOKUP($E33,'DATA PENGUKURAN GARDU'!$A:$BS,53,0)</f>
        <v>#N/A</v>
      </c>
      <c r="BJ33" s="17" t="e">
        <f>VLOOKUP($E33,'DATA PENGUKURAN GARDU'!$A:$BS,54,0)</f>
        <v>#N/A</v>
      </c>
      <c r="BK33" s="20" t="e">
        <f t="shared" si="15"/>
        <v>#N/A</v>
      </c>
      <c r="BL33" s="20" t="e">
        <f t="shared" si="16"/>
        <v>#N/A</v>
      </c>
      <c r="BM33" s="20" t="e">
        <f t="shared" si="17"/>
        <v>#N/A</v>
      </c>
      <c r="BN33" s="25" t="e">
        <f t="shared" si="18"/>
        <v>#N/A</v>
      </c>
      <c r="BO33" s="26" t="str">
        <f t="shared" si="19"/>
        <v>0</v>
      </c>
      <c r="BP33" s="21" t="e">
        <f t="shared" si="20"/>
        <v>#VALUE!</v>
      </c>
      <c r="BQ33" s="20" t="e">
        <f t="shared" si="21"/>
        <v>#N/A</v>
      </c>
      <c r="BR33" s="20" t="e">
        <v>#N/A</v>
      </c>
      <c r="BS33" s="9" t="e">
        <v>#N/A</v>
      </c>
      <c r="BT33" s="2" t="e">
        <f t="shared" si="22"/>
        <v>#VALUE!</v>
      </c>
      <c r="BU33" s="2" t="e">
        <f t="shared" si="5"/>
        <v>#N/A</v>
      </c>
      <c r="BV33" s="2" t="e">
        <f t="shared" si="6"/>
        <v>#N/A</v>
      </c>
    </row>
    <row r="34" s="2" customFormat="1" ht="22.95" customHeight="1" spans="1:74">
      <c r="A34" s="9" t="str">
        <f t="shared" si="7"/>
        <v>GARDU NURMAINI SIREGAR ATOGAInduk</v>
      </c>
      <c r="B34" s="9" t="str">
        <f t="shared" si="8"/>
        <v>GARDU NURMAINI SIREGAR ATOGAjurusan 1</v>
      </c>
      <c r="C34" s="9" t="str">
        <f t="shared" si="9"/>
        <v>GARDU NURMAINI SIREGAR ATOGAjurusan 2</v>
      </c>
      <c r="D34" s="9" t="str">
        <f t="shared" si="10"/>
        <v>GARDU NURMAINI SIREGAR ATOGAjurusan 3</v>
      </c>
      <c r="E34" s="9" t="str">
        <f t="shared" si="11"/>
        <v>GARDU NURMAINI SIREGAR ATOGAjurusan 4</v>
      </c>
      <c r="F34" s="10" t="s">
        <v>78</v>
      </c>
      <c r="G34" s="10" t="s">
        <v>8</v>
      </c>
      <c r="H34" s="10" t="s">
        <v>79</v>
      </c>
      <c r="I34" s="10" t="s">
        <v>10106</v>
      </c>
      <c r="J34" s="10" t="s">
        <v>10107</v>
      </c>
      <c r="K34" s="10" t="s">
        <v>7465</v>
      </c>
      <c r="L34" s="10"/>
      <c r="M34" s="10"/>
      <c r="N34" s="14">
        <f t="shared" si="12"/>
        <v>0</v>
      </c>
      <c r="O34" s="15" t="e">
        <f t="shared" si="13"/>
        <v>#VALUE!</v>
      </c>
      <c r="P34" s="15" t="e">
        <f t="shared" si="14"/>
        <v>#VALUE!</v>
      </c>
      <c r="Q34" s="17" t="e">
        <f>VLOOKUP($A34,'DATA PENGUKURAN GARDU'!$A:$BS,42,0)</f>
        <v>#N/A</v>
      </c>
      <c r="R34" s="18" t="e">
        <f t="shared" si="23"/>
        <v>#N/A</v>
      </c>
      <c r="S34" s="17" t="e">
        <f>VLOOKUP($A34,'DATA PENGUKURAN GARDU'!$A:$BS,44,0)</f>
        <v>#N/A</v>
      </c>
      <c r="T34" s="18" t="e">
        <f t="shared" si="24"/>
        <v>#N/A</v>
      </c>
      <c r="U34" s="17" t="e">
        <f>VLOOKUP($A34,'DATA PENGUKURAN GARDU'!$A:$BS,46,0)</f>
        <v>#N/A</v>
      </c>
      <c r="V34" s="18" t="e">
        <f t="shared" si="25"/>
        <v>#N/A</v>
      </c>
      <c r="W34" s="17" t="e">
        <f>VLOOKUP($A34,'DATA PENGUKURAN GARDU'!$A:$BS,48,0)</f>
        <v>#N/A</v>
      </c>
      <c r="X34" s="17" t="e">
        <f>VLOOKUP($A34,'DATA PENGUKURAN GARDU'!$A:$BS,53,0)</f>
        <v>#N/A</v>
      </c>
      <c r="Y34" s="17" t="e">
        <f>VLOOKUP($A34,'DATA PENGUKURAN GARDU'!$A:$BS,54,0)</f>
        <v>#N/A</v>
      </c>
      <c r="Z34" s="17" t="e">
        <f>VLOOKUP($A34,'DATA PENGUKURAN GARDU'!$A:$BS,55,0)</f>
        <v>#N/A</v>
      </c>
      <c r="AA34" s="20" t="e">
        <f>VLOOKUP($B34,'DATA PENGUKURAN GARDU'!$A:$BS,42,0)</f>
        <v>#N/A</v>
      </c>
      <c r="AB34" s="21" t="e">
        <f t="shared" si="26"/>
        <v>#N/A</v>
      </c>
      <c r="AC34" s="20" t="e">
        <f>VLOOKUP($B34,'DATA PENGUKURAN GARDU'!$A:$BS,44,0)</f>
        <v>#N/A</v>
      </c>
      <c r="AD34" s="21" t="e">
        <f t="shared" si="27"/>
        <v>#N/A</v>
      </c>
      <c r="AE34" s="20" t="e">
        <f>VLOOKUP($B34,'DATA PENGUKURAN GARDU'!$A:$BS,46,0)</f>
        <v>#N/A</v>
      </c>
      <c r="AF34" s="21" t="e">
        <f t="shared" si="28"/>
        <v>#N/A</v>
      </c>
      <c r="AG34" s="20" t="e">
        <f>VLOOKUP($B34,'DATA PENGUKURAN GARDU'!$A:$BS,46,0)</f>
        <v>#N/A</v>
      </c>
      <c r="AH34" s="20" t="e">
        <f>VLOOKUP($B34,'DATA PENGUKURAN GARDU'!$A:$BS,53,0)</f>
        <v>#N/A</v>
      </c>
      <c r="AI34" s="20" t="e">
        <f>VLOOKUP($B34,'DATA PENGUKURAN GARDU'!$A:$BS,54,0)</f>
        <v>#N/A</v>
      </c>
      <c r="AJ34" s="17" t="e">
        <f>VLOOKUP($C34,'DATA PENGUKURAN GARDU'!$A:$BS,42,0)</f>
        <v>#N/A</v>
      </c>
      <c r="AK34" s="23" t="e">
        <f t="shared" si="29"/>
        <v>#N/A</v>
      </c>
      <c r="AL34" s="17" t="e">
        <f>VLOOKUP($C34,'DATA PENGUKURAN GARDU'!$A:$BS,44,0)</f>
        <v>#N/A</v>
      </c>
      <c r="AM34" s="23" t="e">
        <f t="shared" si="30"/>
        <v>#N/A</v>
      </c>
      <c r="AN34" s="17" t="e">
        <f>VLOOKUP($C34,'DATA PENGUKURAN GARDU'!$A:$BS,46,0)</f>
        <v>#N/A</v>
      </c>
      <c r="AO34" s="23" t="e">
        <f t="shared" si="31"/>
        <v>#N/A</v>
      </c>
      <c r="AP34" s="17" t="e">
        <f>VLOOKUP($C34,'DATA PENGUKURAN GARDU'!$A:$BS,46,0)</f>
        <v>#N/A</v>
      </c>
      <c r="AQ34" s="17" t="e">
        <f>VLOOKUP($C34,'DATA PENGUKURAN GARDU'!$A:$BS,53,0)</f>
        <v>#N/A</v>
      </c>
      <c r="AR34" s="17" t="e">
        <f>VLOOKUP($C34,'DATA PENGUKURAN GARDU'!$A:$BS,54,0)</f>
        <v>#N/A</v>
      </c>
      <c r="AS34" s="20" t="e">
        <f>VLOOKUP($D34,'DATA PENGUKURAN GARDU'!$A:$BS,42,0)</f>
        <v>#N/A</v>
      </c>
      <c r="AT34" s="21" t="e">
        <f t="shared" si="32"/>
        <v>#N/A</v>
      </c>
      <c r="AU34" s="20" t="e">
        <f>VLOOKUP($D34,'DATA PENGUKURAN GARDU'!$A:$BS,44,0)</f>
        <v>#N/A</v>
      </c>
      <c r="AV34" s="21" t="e">
        <f t="shared" si="33"/>
        <v>#N/A</v>
      </c>
      <c r="AW34" s="20" t="e">
        <f>VLOOKUP($D34,'DATA PENGUKURAN GARDU'!$A:$BS,46,0)</f>
        <v>#N/A</v>
      </c>
      <c r="AX34" s="21" t="e">
        <f t="shared" si="34"/>
        <v>#N/A</v>
      </c>
      <c r="AY34" s="20" t="e">
        <f>VLOOKUP($D34,'DATA PENGUKURAN GARDU'!$A:$BS,46,0)</f>
        <v>#N/A</v>
      </c>
      <c r="AZ34" s="20" t="e">
        <f>VLOOKUP($D34,'DATA PENGUKURAN GARDU'!$A:$BS,53,0)</f>
        <v>#N/A</v>
      </c>
      <c r="BA34" s="20" t="e">
        <f>VLOOKUP($D34,'DATA PENGUKURAN GARDU'!$A:$BS,54,0)</f>
        <v>#N/A</v>
      </c>
      <c r="BB34" s="17" t="e">
        <f>VLOOKUP($E34,'DATA PENGUKURAN GARDU'!$A:$BS,42,0)</f>
        <v>#N/A</v>
      </c>
      <c r="BC34" s="23" t="e">
        <f t="shared" si="35"/>
        <v>#N/A</v>
      </c>
      <c r="BD34" s="17" t="e">
        <f>VLOOKUP($E34,'DATA PENGUKURAN GARDU'!$A:$BS,44,0)</f>
        <v>#N/A</v>
      </c>
      <c r="BE34" s="23" t="e">
        <f t="shared" si="36"/>
        <v>#N/A</v>
      </c>
      <c r="BF34" s="17" t="e">
        <f>VLOOKUP($E34,'DATA PENGUKURAN GARDU'!$A:$BS,46,0)</f>
        <v>#N/A</v>
      </c>
      <c r="BG34" s="23" t="e">
        <f t="shared" si="37"/>
        <v>#N/A</v>
      </c>
      <c r="BH34" s="17" t="e">
        <f>VLOOKUP($E34,'DATA PENGUKURAN GARDU'!$A:$BS,46,0)</f>
        <v>#N/A</v>
      </c>
      <c r="BI34" s="17" t="e">
        <f>VLOOKUP($E34,'DATA PENGUKURAN GARDU'!$A:$BS,53,0)</f>
        <v>#N/A</v>
      </c>
      <c r="BJ34" s="17" t="e">
        <f>VLOOKUP($E34,'DATA PENGUKURAN GARDU'!$A:$BS,54,0)</f>
        <v>#N/A</v>
      </c>
      <c r="BK34" s="20" t="e">
        <f t="shared" si="15"/>
        <v>#N/A</v>
      </c>
      <c r="BL34" s="20" t="e">
        <f t="shared" si="16"/>
        <v>#N/A</v>
      </c>
      <c r="BM34" s="20" t="e">
        <f t="shared" si="17"/>
        <v>#N/A</v>
      </c>
      <c r="BN34" s="25" t="e">
        <f t="shared" si="18"/>
        <v>#N/A</v>
      </c>
      <c r="BO34" s="26" t="str">
        <f t="shared" si="19"/>
        <v>0</v>
      </c>
      <c r="BP34" s="21" t="e">
        <f t="shared" si="20"/>
        <v>#VALUE!</v>
      </c>
      <c r="BQ34" s="20" t="e">
        <f t="shared" si="21"/>
        <v>#N/A</v>
      </c>
      <c r="BR34" s="20" t="e">
        <v>#N/A</v>
      </c>
      <c r="BS34" s="9" t="e">
        <v>#N/A</v>
      </c>
      <c r="BT34" s="2" t="e">
        <f t="shared" si="22"/>
        <v>#VALUE!</v>
      </c>
      <c r="BU34" s="2" t="e">
        <f t="shared" si="5"/>
        <v>#N/A</v>
      </c>
      <c r="BV34" s="2" t="e">
        <f t="shared" si="6"/>
        <v>#N/A</v>
      </c>
    </row>
    <row r="35" s="2" customFormat="1" ht="22.95" customHeight="1" spans="1:74">
      <c r="A35" s="9" t="str">
        <f t="shared" si="7"/>
        <v>L-094Induk</v>
      </c>
      <c r="B35" s="9" t="str">
        <f t="shared" si="8"/>
        <v>L-094jurusan 1</v>
      </c>
      <c r="C35" s="9" t="str">
        <f t="shared" si="9"/>
        <v>L-094jurusan 2</v>
      </c>
      <c r="D35" s="9" t="str">
        <f t="shared" si="10"/>
        <v>L-094jurusan 3</v>
      </c>
      <c r="E35" s="9" t="str">
        <f t="shared" si="11"/>
        <v>L-094jurusan 4</v>
      </c>
      <c r="F35" s="10" t="s">
        <v>46</v>
      </c>
      <c r="G35" s="10" t="s">
        <v>22</v>
      </c>
      <c r="H35" s="10" t="s">
        <v>80</v>
      </c>
      <c r="I35" s="10" t="s">
        <v>10108</v>
      </c>
      <c r="J35" s="10" t="s">
        <v>10109</v>
      </c>
      <c r="K35" s="10" t="s">
        <v>7465</v>
      </c>
      <c r="L35" s="10"/>
      <c r="M35" s="10"/>
      <c r="N35" s="14">
        <f t="shared" si="12"/>
        <v>0</v>
      </c>
      <c r="O35" s="15" t="e">
        <f t="shared" si="13"/>
        <v>#VALUE!</v>
      </c>
      <c r="P35" s="15" t="e">
        <f t="shared" si="14"/>
        <v>#VALUE!</v>
      </c>
      <c r="Q35" s="17" t="e">
        <f>VLOOKUP($A35,'DATA PENGUKURAN GARDU'!$A:$BS,42,0)</f>
        <v>#N/A</v>
      </c>
      <c r="R35" s="18" t="e">
        <f t="shared" si="23"/>
        <v>#N/A</v>
      </c>
      <c r="S35" s="17" t="e">
        <f>VLOOKUP($A35,'DATA PENGUKURAN GARDU'!$A:$BS,44,0)</f>
        <v>#N/A</v>
      </c>
      <c r="T35" s="18" t="e">
        <f t="shared" si="24"/>
        <v>#N/A</v>
      </c>
      <c r="U35" s="17" t="e">
        <f>VLOOKUP($A35,'DATA PENGUKURAN GARDU'!$A:$BS,46,0)</f>
        <v>#N/A</v>
      </c>
      <c r="V35" s="18" t="e">
        <f t="shared" si="25"/>
        <v>#N/A</v>
      </c>
      <c r="W35" s="17" t="e">
        <f>VLOOKUP($A35,'DATA PENGUKURAN GARDU'!$A:$BS,48,0)</f>
        <v>#N/A</v>
      </c>
      <c r="X35" s="17" t="e">
        <f>VLOOKUP($A35,'DATA PENGUKURAN GARDU'!$A:$BS,53,0)</f>
        <v>#N/A</v>
      </c>
      <c r="Y35" s="17" t="e">
        <f>VLOOKUP($A35,'DATA PENGUKURAN GARDU'!$A:$BS,54,0)</f>
        <v>#N/A</v>
      </c>
      <c r="Z35" s="17" t="e">
        <f>VLOOKUP($A35,'DATA PENGUKURAN GARDU'!$A:$BS,55,0)</f>
        <v>#N/A</v>
      </c>
      <c r="AA35" s="20" t="e">
        <f>VLOOKUP($B35,'DATA PENGUKURAN GARDU'!$A:$BS,42,0)</f>
        <v>#N/A</v>
      </c>
      <c r="AB35" s="21" t="e">
        <f t="shared" si="26"/>
        <v>#N/A</v>
      </c>
      <c r="AC35" s="20" t="e">
        <f>VLOOKUP($B35,'DATA PENGUKURAN GARDU'!$A:$BS,44,0)</f>
        <v>#N/A</v>
      </c>
      <c r="AD35" s="21" t="e">
        <f t="shared" si="27"/>
        <v>#N/A</v>
      </c>
      <c r="AE35" s="20" t="e">
        <f>VLOOKUP($B35,'DATA PENGUKURAN GARDU'!$A:$BS,46,0)</f>
        <v>#N/A</v>
      </c>
      <c r="AF35" s="21" t="e">
        <f t="shared" si="28"/>
        <v>#N/A</v>
      </c>
      <c r="AG35" s="20" t="e">
        <f>VLOOKUP($B35,'DATA PENGUKURAN GARDU'!$A:$BS,46,0)</f>
        <v>#N/A</v>
      </c>
      <c r="AH35" s="20" t="e">
        <f>VLOOKUP($B35,'DATA PENGUKURAN GARDU'!$A:$BS,53,0)</f>
        <v>#N/A</v>
      </c>
      <c r="AI35" s="20" t="e">
        <f>VLOOKUP($B35,'DATA PENGUKURAN GARDU'!$A:$BS,54,0)</f>
        <v>#N/A</v>
      </c>
      <c r="AJ35" s="17" t="e">
        <f>VLOOKUP($C35,'DATA PENGUKURAN GARDU'!$A:$BS,42,0)</f>
        <v>#N/A</v>
      </c>
      <c r="AK35" s="23" t="e">
        <f t="shared" si="29"/>
        <v>#N/A</v>
      </c>
      <c r="AL35" s="17" t="e">
        <f>VLOOKUP($C35,'DATA PENGUKURAN GARDU'!$A:$BS,44,0)</f>
        <v>#N/A</v>
      </c>
      <c r="AM35" s="23" t="e">
        <f t="shared" si="30"/>
        <v>#N/A</v>
      </c>
      <c r="AN35" s="17" t="e">
        <f>VLOOKUP($C35,'DATA PENGUKURAN GARDU'!$A:$BS,46,0)</f>
        <v>#N/A</v>
      </c>
      <c r="AO35" s="23" t="e">
        <f t="shared" si="31"/>
        <v>#N/A</v>
      </c>
      <c r="AP35" s="17" t="e">
        <f>VLOOKUP($C35,'DATA PENGUKURAN GARDU'!$A:$BS,46,0)</f>
        <v>#N/A</v>
      </c>
      <c r="AQ35" s="17" t="e">
        <f>VLOOKUP($C35,'DATA PENGUKURAN GARDU'!$A:$BS,53,0)</f>
        <v>#N/A</v>
      </c>
      <c r="AR35" s="17" t="e">
        <f>VLOOKUP($C35,'DATA PENGUKURAN GARDU'!$A:$BS,54,0)</f>
        <v>#N/A</v>
      </c>
      <c r="AS35" s="20" t="e">
        <f>VLOOKUP($D35,'DATA PENGUKURAN GARDU'!$A:$BS,42,0)</f>
        <v>#N/A</v>
      </c>
      <c r="AT35" s="21" t="e">
        <f t="shared" si="32"/>
        <v>#N/A</v>
      </c>
      <c r="AU35" s="20" t="e">
        <f>VLOOKUP($D35,'DATA PENGUKURAN GARDU'!$A:$BS,44,0)</f>
        <v>#N/A</v>
      </c>
      <c r="AV35" s="21" t="e">
        <f t="shared" si="33"/>
        <v>#N/A</v>
      </c>
      <c r="AW35" s="20" t="e">
        <f>VLOOKUP($D35,'DATA PENGUKURAN GARDU'!$A:$BS,46,0)</f>
        <v>#N/A</v>
      </c>
      <c r="AX35" s="21" t="e">
        <f t="shared" si="34"/>
        <v>#N/A</v>
      </c>
      <c r="AY35" s="20" t="e">
        <f>VLOOKUP($D35,'DATA PENGUKURAN GARDU'!$A:$BS,46,0)</f>
        <v>#N/A</v>
      </c>
      <c r="AZ35" s="20" t="e">
        <f>VLOOKUP($D35,'DATA PENGUKURAN GARDU'!$A:$BS,53,0)</f>
        <v>#N/A</v>
      </c>
      <c r="BA35" s="20" t="e">
        <f>VLOOKUP($D35,'DATA PENGUKURAN GARDU'!$A:$BS,54,0)</f>
        <v>#N/A</v>
      </c>
      <c r="BB35" s="17" t="e">
        <f>VLOOKUP($E35,'DATA PENGUKURAN GARDU'!$A:$BS,42,0)</f>
        <v>#N/A</v>
      </c>
      <c r="BC35" s="23" t="e">
        <f t="shared" si="35"/>
        <v>#N/A</v>
      </c>
      <c r="BD35" s="17" t="e">
        <f>VLOOKUP($E35,'DATA PENGUKURAN GARDU'!$A:$BS,44,0)</f>
        <v>#N/A</v>
      </c>
      <c r="BE35" s="23" t="e">
        <f t="shared" si="36"/>
        <v>#N/A</v>
      </c>
      <c r="BF35" s="17" t="e">
        <f>VLOOKUP($E35,'DATA PENGUKURAN GARDU'!$A:$BS,46,0)</f>
        <v>#N/A</v>
      </c>
      <c r="BG35" s="23" t="e">
        <f t="shared" si="37"/>
        <v>#N/A</v>
      </c>
      <c r="BH35" s="17" t="e">
        <f>VLOOKUP($E35,'DATA PENGUKURAN GARDU'!$A:$BS,46,0)</f>
        <v>#N/A</v>
      </c>
      <c r="BI35" s="17" t="e">
        <f>VLOOKUP($E35,'DATA PENGUKURAN GARDU'!$A:$BS,53,0)</f>
        <v>#N/A</v>
      </c>
      <c r="BJ35" s="17" t="e">
        <f>VLOOKUP($E35,'DATA PENGUKURAN GARDU'!$A:$BS,54,0)</f>
        <v>#N/A</v>
      </c>
      <c r="BK35" s="20" t="e">
        <f t="shared" si="15"/>
        <v>#N/A</v>
      </c>
      <c r="BL35" s="20" t="e">
        <f t="shared" si="16"/>
        <v>#N/A</v>
      </c>
      <c r="BM35" s="20" t="e">
        <f t="shared" si="17"/>
        <v>#N/A</v>
      </c>
      <c r="BN35" s="25" t="e">
        <f t="shared" si="18"/>
        <v>#N/A</v>
      </c>
      <c r="BO35" s="26" t="str">
        <f t="shared" si="19"/>
        <v>0</v>
      </c>
      <c r="BP35" s="21" t="e">
        <f t="shared" si="20"/>
        <v>#VALUE!</v>
      </c>
      <c r="BQ35" s="20" t="e">
        <f t="shared" si="21"/>
        <v>#N/A</v>
      </c>
      <c r="BR35" s="20" t="e">
        <v>#N/A</v>
      </c>
      <c r="BS35" s="9" t="e">
        <v>#N/A</v>
      </c>
      <c r="BT35" s="2" t="e">
        <f t="shared" si="22"/>
        <v>#VALUE!</v>
      </c>
      <c r="BU35" s="2" t="e">
        <f t="shared" si="5"/>
        <v>#N/A</v>
      </c>
      <c r="BV35" s="2" t="e">
        <f t="shared" si="6"/>
        <v>#N/A</v>
      </c>
    </row>
    <row r="36" s="2" customFormat="1" ht="22.95" customHeight="1" spans="1:74">
      <c r="A36" s="9" t="str">
        <f t="shared" si="7"/>
        <v>KMO 172Induk</v>
      </c>
      <c r="B36" s="9" t="str">
        <f t="shared" si="8"/>
        <v>KMO 172jurusan 1</v>
      </c>
      <c r="C36" s="9" t="str">
        <f t="shared" si="9"/>
        <v>KMO 172jurusan 2</v>
      </c>
      <c r="D36" s="9" t="str">
        <f t="shared" si="10"/>
        <v>KMO 172jurusan 3</v>
      </c>
      <c r="E36" s="9" t="str">
        <f t="shared" si="11"/>
        <v>KMO 172jurusan 4</v>
      </c>
      <c r="F36" s="10" t="s">
        <v>81</v>
      </c>
      <c r="G36" s="10" t="s">
        <v>8</v>
      </c>
      <c r="H36" s="10" t="s">
        <v>82</v>
      </c>
      <c r="I36" s="10" t="s">
        <v>10110</v>
      </c>
      <c r="J36" s="10" t="s">
        <v>10111</v>
      </c>
      <c r="K36" s="10" t="s">
        <v>7465</v>
      </c>
      <c r="L36" s="10"/>
      <c r="M36" s="10"/>
      <c r="N36" s="14">
        <f t="shared" si="12"/>
        <v>0</v>
      </c>
      <c r="O36" s="15" t="e">
        <f t="shared" si="13"/>
        <v>#VALUE!</v>
      </c>
      <c r="P36" s="15" t="e">
        <f t="shared" si="14"/>
        <v>#VALUE!</v>
      </c>
      <c r="Q36" s="17" t="e">
        <f>VLOOKUP($A36,'DATA PENGUKURAN GARDU'!$A:$BS,42,0)</f>
        <v>#N/A</v>
      </c>
      <c r="R36" s="18" t="e">
        <f t="shared" si="23"/>
        <v>#N/A</v>
      </c>
      <c r="S36" s="17" t="e">
        <f>VLOOKUP($A36,'DATA PENGUKURAN GARDU'!$A:$BS,44,0)</f>
        <v>#N/A</v>
      </c>
      <c r="T36" s="18" t="e">
        <f t="shared" si="24"/>
        <v>#N/A</v>
      </c>
      <c r="U36" s="17" t="e">
        <f>VLOOKUP($A36,'DATA PENGUKURAN GARDU'!$A:$BS,46,0)</f>
        <v>#N/A</v>
      </c>
      <c r="V36" s="18" t="e">
        <f t="shared" si="25"/>
        <v>#N/A</v>
      </c>
      <c r="W36" s="17" t="e">
        <f>VLOOKUP($A36,'DATA PENGUKURAN GARDU'!$A:$BS,48,0)</f>
        <v>#N/A</v>
      </c>
      <c r="X36" s="17" t="e">
        <f>VLOOKUP($A36,'DATA PENGUKURAN GARDU'!$A:$BS,53,0)</f>
        <v>#N/A</v>
      </c>
      <c r="Y36" s="17" t="e">
        <f>VLOOKUP($A36,'DATA PENGUKURAN GARDU'!$A:$BS,54,0)</f>
        <v>#N/A</v>
      </c>
      <c r="Z36" s="17" t="e">
        <f>VLOOKUP($A36,'DATA PENGUKURAN GARDU'!$A:$BS,55,0)</f>
        <v>#N/A</v>
      </c>
      <c r="AA36" s="20" t="e">
        <f>VLOOKUP($B36,'DATA PENGUKURAN GARDU'!$A:$BS,42,0)</f>
        <v>#N/A</v>
      </c>
      <c r="AB36" s="21" t="e">
        <f t="shared" si="26"/>
        <v>#N/A</v>
      </c>
      <c r="AC36" s="20" t="e">
        <f>VLOOKUP($B36,'DATA PENGUKURAN GARDU'!$A:$BS,44,0)</f>
        <v>#N/A</v>
      </c>
      <c r="AD36" s="21" t="e">
        <f t="shared" si="27"/>
        <v>#N/A</v>
      </c>
      <c r="AE36" s="20" t="e">
        <f>VLOOKUP($B36,'DATA PENGUKURAN GARDU'!$A:$BS,46,0)</f>
        <v>#N/A</v>
      </c>
      <c r="AF36" s="21" t="e">
        <f t="shared" si="28"/>
        <v>#N/A</v>
      </c>
      <c r="AG36" s="20" t="e">
        <f>VLOOKUP($B36,'DATA PENGUKURAN GARDU'!$A:$BS,46,0)</f>
        <v>#N/A</v>
      </c>
      <c r="AH36" s="20" t="e">
        <f>VLOOKUP($B36,'DATA PENGUKURAN GARDU'!$A:$BS,53,0)</f>
        <v>#N/A</v>
      </c>
      <c r="AI36" s="20" t="e">
        <f>VLOOKUP($B36,'DATA PENGUKURAN GARDU'!$A:$BS,54,0)</f>
        <v>#N/A</v>
      </c>
      <c r="AJ36" s="17" t="e">
        <f>VLOOKUP($C36,'DATA PENGUKURAN GARDU'!$A:$BS,42,0)</f>
        <v>#N/A</v>
      </c>
      <c r="AK36" s="23" t="e">
        <f t="shared" si="29"/>
        <v>#N/A</v>
      </c>
      <c r="AL36" s="17" t="e">
        <f>VLOOKUP($C36,'DATA PENGUKURAN GARDU'!$A:$BS,44,0)</f>
        <v>#N/A</v>
      </c>
      <c r="AM36" s="23" t="e">
        <f t="shared" si="30"/>
        <v>#N/A</v>
      </c>
      <c r="AN36" s="17" t="e">
        <f>VLOOKUP($C36,'DATA PENGUKURAN GARDU'!$A:$BS,46,0)</f>
        <v>#N/A</v>
      </c>
      <c r="AO36" s="23" t="e">
        <f t="shared" si="31"/>
        <v>#N/A</v>
      </c>
      <c r="AP36" s="17" t="e">
        <f>VLOOKUP($C36,'DATA PENGUKURAN GARDU'!$A:$BS,46,0)</f>
        <v>#N/A</v>
      </c>
      <c r="AQ36" s="17" t="e">
        <f>VLOOKUP($C36,'DATA PENGUKURAN GARDU'!$A:$BS,53,0)</f>
        <v>#N/A</v>
      </c>
      <c r="AR36" s="17" t="e">
        <f>VLOOKUP($C36,'DATA PENGUKURAN GARDU'!$A:$BS,54,0)</f>
        <v>#N/A</v>
      </c>
      <c r="AS36" s="20" t="e">
        <f>VLOOKUP($D36,'DATA PENGUKURAN GARDU'!$A:$BS,42,0)</f>
        <v>#N/A</v>
      </c>
      <c r="AT36" s="21" t="e">
        <f t="shared" si="32"/>
        <v>#N/A</v>
      </c>
      <c r="AU36" s="20" t="e">
        <f>VLOOKUP($D36,'DATA PENGUKURAN GARDU'!$A:$BS,44,0)</f>
        <v>#N/A</v>
      </c>
      <c r="AV36" s="21" t="e">
        <f t="shared" si="33"/>
        <v>#N/A</v>
      </c>
      <c r="AW36" s="20" t="e">
        <f>VLOOKUP($D36,'DATA PENGUKURAN GARDU'!$A:$BS,46,0)</f>
        <v>#N/A</v>
      </c>
      <c r="AX36" s="21" t="e">
        <f t="shared" si="34"/>
        <v>#N/A</v>
      </c>
      <c r="AY36" s="20" t="e">
        <f>VLOOKUP($D36,'DATA PENGUKURAN GARDU'!$A:$BS,46,0)</f>
        <v>#N/A</v>
      </c>
      <c r="AZ36" s="20" t="e">
        <f>VLOOKUP($D36,'DATA PENGUKURAN GARDU'!$A:$BS,53,0)</f>
        <v>#N/A</v>
      </c>
      <c r="BA36" s="20" t="e">
        <f>VLOOKUP($D36,'DATA PENGUKURAN GARDU'!$A:$BS,54,0)</f>
        <v>#N/A</v>
      </c>
      <c r="BB36" s="17" t="e">
        <f>VLOOKUP($E36,'DATA PENGUKURAN GARDU'!$A:$BS,42,0)</f>
        <v>#N/A</v>
      </c>
      <c r="BC36" s="23" t="e">
        <f t="shared" si="35"/>
        <v>#N/A</v>
      </c>
      <c r="BD36" s="17" t="e">
        <f>VLOOKUP($E36,'DATA PENGUKURAN GARDU'!$A:$BS,44,0)</f>
        <v>#N/A</v>
      </c>
      <c r="BE36" s="23" t="e">
        <f t="shared" si="36"/>
        <v>#N/A</v>
      </c>
      <c r="BF36" s="17" t="e">
        <f>VLOOKUP($E36,'DATA PENGUKURAN GARDU'!$A:$BS,46,0)</f>
        <v>#N/A</v>
      </c>
      <c r="BG36" s="23" t="e">
        <f t="shared" si="37"/>
        <v>#N/A</v>
      </c>
      <c r="BH36" s="17" t="e">
        <f>VLOOKUP($E36,'DATA PENGUKURAN GARDU'!$A:$BS,46,0)</f>
        <v>#N/A</v>
      </c>
      <c r="BI36" s="17" t="e">
        <f>VLOOKUP($E36,'DATA PENGUKURAN GARDU'!$A:$BS,53,0)</f>
        <v>#N/A</v>
      </c>
      <c r="BJ36" s="17" t="e">
        <f>VLOOKUP($E36,'DATA PENGUKURAN GARDU'!$A:$BS,54,0)</f>
        <v>#N/A</v>
      </c>
      <c r="BK36" s="20" t="e">
        <f t="shared" si="15"/>
        <v>#N/A</v>
      </c>
      <c r="BL36" s="20" t="e">
        <f t="shared" si="16"/>
        <v>#N/A</v>
      </c>
      <c r="BM36" s="20" t="e">
        <f t="shared" si="17"/>
        <v>#N/A</v>
      </c>
      <c r="BN36" s="25" t="e">
        <f t="shared" si="18"/>
        <v>#N/A</v>
      </c>
      <c r="BO36" s="26" t="str">
        <f t="shared" si="19"/>
        <v>0</v>
      </c>
      <c r="BP36" s="21" t="e">
        <f t="shared" si="20"/>
        <v>#VALUE!</v>
      </c>
      <c r="BQ36" s="20" t="e">
        <f t="shared" si="21"/>
        <v>#N/A</v>
      </c>
      <c r="BR36" s="20" t="e">
        <v>#N/A</v>
      </c>
      <c r="BS36" s="9" t="e">
        <v>#N/A</v>
      </c>
      <c r="BT36" s="2" t="e">
        <f t="shared" si="22"/>
        <v>#VALUE!</v>
      </c>
      <c r="BU36" s="2" t="e">
        <f t="shared" si="5"/>
        <v>#N/A</v>
      </c>
      <c r="BV36" s="2" t="e">
        <f t="shared" si="6"/>
        <v>#N/A</v>
      </c>
    </row>
    <row r="37" s="2" customFormat="1" ht="22.95" customHeight="1" spans="1:74">
      <c r="A37" s="9" t="str">
        <f t="shared" si="7"/>
        <v>KMO 173Induk</v>
      </c>
      <c r="B37" s="9" t="str">
        <f t="shared" si="8"/>
        <v>KMO 173jurusan 1</v>
      </c>
      <c r="C37" s="9" t="str">
        <f t="shared" si="9"/>
        <v>KMO 173jurusan 2</v>
      </c>
      <c r="D37" s="9" t="str">
        <f t="shared" si="10"/>
        <v>KMO 173jurusan 3</v>
      </c>
      <c r="E37" s="9" t="str">
        <f t="shared" si="11"/>
        <v>KMO 173jurusan 4</v>
      </c>
      <c r="F37" s="10" t="s">
        <v>81</v>
      </c>
      <c r="G37" s="10" t="s">
        <v>8</v>
      </c>
      <c r="H37" s="10" t="s">
        <v>83</v>
      </c>
      <c r="I37" s="10" t="s">
        <v>10112</v>
      </c>
      <c r="J37" s="10" t="s">
        <v>10113</v>
      </c>
      <c r="K37" s="10" t="s">
        <v>7465</v>
      </c>
      <c r="L37" s="10"/>
      <c r="M37" s="10"/>
      <c r="N37" s="14">
        <f t="shared" si="12"/>
        <v>0</v>
      </c>
      <c r="O37" s="15" t="e">
        <f t="shared" si="13"/>
        <v>#VALUE!</v>
      </c>
      <c r="P37" s="15" t="e">
        <f t="shared" si="14"/>
        <v>#VALUE!</v>
      </c>
      <c r="Q37" s="17" t="e">
        <f>VLOOKUP($A37,'DATA PENGUKURAN GARDU'!$A:$BS,42,0)</f>
        <v>#N/A</v>
      </c>
      <c r="R37" s="18" t="e">
        <f t="shared" si="23"/>
        <v>#N/A</v>
      </c>
      <c r="S37" s="17" t="e">
        <f>VLOOKUP($A37,'DATA PENGUKURAN GARDU'!$A:$BS,44,0)</f>
        <v>#N/A</v>
      </c>
      <c r="T37" s="18" t="e">
        <f t="shared" si="24"/>
        <v>#N/A</v>
      </c>
      <c r="U37" s="17" t="e">
        <f>VLOOKUP($A37,'DATA PENGUKURAN GARDU'!$A:$BS,46,0)</f>
        <v>#N/A</v>
      </c>
      <c r="V37" s="18" t="e">
        <f t="shared" si="25"/>
        <v>#N/A</v>
      </c>
      <c r="W37" s="17" t="e">
        <f>VLOOKUP($A37,'DATA PENGUKURAN GARDU'!$A:$BS,48,0)</f>
        <v>#N/A</v>
      </c>
      <c r="X37" s="17" t="e">
        <f>VLOOKUP($A37,'DATA PENGUKURAN GARDU'!$A:$BS,53,0)</f>
        <v>#N/A</v>
      </c>
      <c r="Y37" s="17" t="e">
        <f>VLOOKUP($A37,'DATA PENGUKURAN GARDU'!$A:$BS,54,0)</f>
        <v>#N/A</v>
      </c>
      <c r="Z37" s="17" t="e">
        <f>VLOOKUP($A37,'DATA PENGUKURAN GARDU'!$A:$BS,55,0)</f>
        <v>#N/A</v>
      </c>
      <c r="AA37" s="20" t="e">
        <f>VLOOKUP($B37,'DATA PENGUKURAN GARDU'!$A:$BS,42,0)</f>
        <v>#N/A</v>
      </c>
      <c r="AB37" s="21" t="e">
        <f t="shared" si="26"/>
        <v>#N/A</v>
      </c>
      <c r="AC37" s="20" t="e">
        <f>VLOOKUP($B37,'DATA PENGUKURAN GARDU'!$A:$BS,44,0)</f>
        <v>#N/A</v>
      </c>
      <c r="AD37" s="21" t="e">
        <f t="shared" si="27"/>
        <v>#N/A</v>
      </c>
      <c r="AE37" s="20" t="e">
        <f>VLOOKUP($B37,'DATA PENGUKURAN GARDU'!$A:$BS,46,0)</f>
        <v>#N/A</v>
      </c>
      <c r="AF37" s="21" t="e">
        <f t="shared" si="28"/>
        <v>#N/A</v>
      </c>
      <c r="AG37" s="20" t="e">
        <f>VLOOKUP($B37,'DATA PENGUKURAN GARDU'!$A:$BS,46,0)</f>
        <v>#N/A</v>
      </c>
      <c r="AH37" s="20" t="e">
        <f>VLOOKUP($B37,'DATA PENGUKURAN GARDU'!$A:$BS,53,0)</f>
        <v>#N/A</v>
      </c>
      <c r="AI37" s="20" t="e">
        <f>VLOOKUP($B37,'DATA PENGUKURAN GARDU'!$A:$BS,54,0)</f>
        <v>#N/A</v>
      </c>
      <c r="AJ37" s="17" t="e">
        <f>VLOOKUP($C37,'DATA PENGUKURAN GARDU'!$A:$BS,42,0)</f>
        <v>#N/A</v>
      </c>
      <c r="AK37" s="23" t="e">
        <f t="shared" si="29"/>
        <v>#N/A</v>
      </c>
      <c r="AL37" s="17" t="e">
        <f>VLOOKUP($C37,'DATA PENGUKURAN GARDU'!$A:$BS,44,0)</f>
        <v>#N/A</v>
      </c>
      <c r="AM37" s="23" t="e">
        <f t="shared" si="30"/>
        <v>#N/A</v>
      </c>
      <c r="AN37" s="17" t="e">
        <f>VLOOKUP($C37,'DATA PENGUKURAN GARDU'!$A:$BS,46,0)</f>
        <v>#N/A</v>
      </c>
      <c r="AO37" s="23" t="e">
        <f t="shared" si="31"/>
        <v>#N/A</v>
      </c>
      <c r="AP37" s="17" t="e">
        <f>VLOOKUP($C37,'DATA PENGUKURAN GARDU'!$A:$BS,46,0)</f>
        <v>#N/A</v>
      </c>
      <c r="AQ37" s="17" t="e">
        <f>VLOOKUP($C37,'DATA PENGUKURAN GARDU'!$A:$BS,53,0)</f>
        <v>#N/A</v>
      </c>
      <c r="AR37" s="17" t="e">
        <f>VLOOKUP($C37,'DATA PENGUKURAN GARDU'!$A:$BS,54,0)</f>
        <v>#N/A</v>
      </c>
      <c r="AS37" s="20" t="e">
        <f>VLOOKUP($D37,'DATA PENGUKURAN GARDU'!$A:$BS,42,0)</f>
        <v>#N/A</v>
      </c>
      <c r="AT37" s="21" t="e">
        <f t="shared" si="32"/>
        <v>#N/A</v>
      </c>
      <c r="AU37" s="20" t="e">
        <f>VLOOKUP($D37,'DATA PENGUKURAN GARDU'!$A:$BS,44,0)</f>
        <v>#N/A</v>
      </c>
      <c r="AV37" s="21" t="e">
        <f t="shared" si="33"/>
        <v>#N/A</v>
      </c>
      <c r="AW37" s="20" t="e">
        <f>VLOOKUP($D37,'DATA PENGUKURAN GARDU'!$A:$BS,46,0)</f>
        <v>#N/A</v>
      </c>
      <c r="AX37" s="21" t="e">
        <f t="shared" si="34"/>
        <v>#N/A</v>
      </c>
      <c r="AY37" s="20" t="e">
        <f>VLOOKUP($D37,'DATA PENGUKURAN GARDU'!$A:$BS,46,0)</f>
        <v>#N/A</v>
      </c>
      <c r="AZ37" s="20" t="e">
        <f>VLOOKUP($D37,'DATA PENGUKURAN GARDU'!$A:$BS,53,0)</f>
        <v>#N/A</v>
      </c>
      <c r="BA37" s="20" t="e">
        <f>VLOOKUP($D37,'DATA PENGUKURAN GARDU'!$A:$BS,54,0)</f>
        <v>#N/A</v>
      </c>
      <c r="BB37" s="17" t="e">
        <f>VLOOKUP($E37,'DATA PENGUKURAN GARDU'!$A:$BS,42,0)</f>
        <v>#N/A</v>
      </c>
      <c r="BC37" s="23" t="e">
        <f t="shared" si="35"/>
        <v>#N/A</v>
      </c>
      <c r="BD37" s="17" t="e">
        <f>VLOOKUP($E37,'DATA PENGUKURAN GARDU'!$A:$BS,44,0)</f>
        <v>#N/A</v>
      </c>
      <c r="BE37" s="23" t="e">
        <f t="shared" si="36"/>
        <v>#N/A</v>
      </c>
      <c r="BF37" s="17" t="e">
        <f>VLOOKUP($E37,'DATA PENGUKURAN GARDU'!$A:$BS,46,0)</f>
        <v>#N/A</v>
      </c>
      <c r="BG37" s="23" t="e">
        <f t="shared" si="37"/>
        <v>#N/A</v>
      </c>
      <c r="BH37" s="17" t="e">
        <f>VLOOKUP($E37,'DATA PENGUKURAN GARDU'!$A:$BS,46,0)</f>
        <v>#N/A</v>
      </c>
      <c r="BI37" s="17" t="e">
        <f>VLOOKUP($E37,'DATA PENGUKURAN GARDU'!$A:$BS,53,0)</f>
        <v>#N/A</v>
      </c>
      <c r="BJ37" s="17" t="e">
        <f>VLOOKUP($E37,'DATA PENGUKURAN GARDU'!$A:$BS,54,0)</f>
        <v>#N/A</v>
      </c>
      <c r="BK37" s="20" t="e">
        <f t="shared" si="15"/>
        <v>#N/A</v>
      </c>
      <c r="BL37" s="20" t="e">
        <f t="shared" si="16"/>
        <v>#N/A</v>
      </c>
      <c r="BM37" s="20" t="e">
        <f t="shared" si="17"/>
        <v>#N/A</v>
      </c>
      <c r="BN37" s="25" t="e">
        <f t="shared" si="18"/>
        <v>#N/A</v>
      </c>
      <c r="BO37" s="26" t="str">
        <f t="shared" si="19"/>
        <v>0</v>
      </c>
      <c r="BP37" s="21" t="e">
        <f t="shared" si="20"/>
        <v>#VALUE!</v>
      </c>
      <c r="BQ37" s="20" t="e">
        <f t="shared" si="21"/>
        <v>#N/A</v>
      </c>
      <c r="BR37" s="20" t="e">
        <v>#N/A</v>
      </c>
      <c r="BS37" s="9" t="e">
        <v>#N/A</v>
      </c>
      <c r="BT37" s="2" t="e">
        <f t="shared" si="22"/>
        <v>#VALUE!</v>
      </c>
      <c r="BU37" s="2" t="e">
        <f t="shared" si="5"/>
        <v>#N/A</v>
      </c>
      <c r="BV37" s="2" t="e">
        <f t="shared" si="6"/>
        <v>#N/A</v>
      </c>
    </row>
    <row r="38" s="2" customFormat="1" ht="22.95" customHeight="1" spans="1:74">
      <c r="A38" s="9" t="str">
        <f t="shared" si="7"/>
        <v>KMO 179Induk</v>
      </c>
      <c r="B38" s="9" t="str">
        <f t="shared" si="8"/>
        <v>KMO 179jurusan 1</v>
      </c>
      <c r="C38" s="9" t="str">
        <f t="shared" si="9"/>
        <v>KMO 179jurusan 2</v>
      </c>
      <c r="D38" s="9" t="str">
        <f t="shared" si="10"/>
        <v>KMO 179jurusan 3</v>
      </c>
      <c r="E38" s="9" t="str">
        <f t="shared" si="11"/>
        <v>KMO 179jurusan 4</v>
      </c>
      <c r="F38" s="10" t="s">
        <v>84</v>
      </c>
      <c r="G38" s="10" t="s">
        <v>8</v>
      </c>
      <c r="H38" s="10" t="s">
        <v>85</v>
      </c>
      <c r="I38" s="10" t="s">
        <v>10114</v>
      </c>
      <c r="J38" s="10" t="s">
        <v>10115</v>
      </c>
      <c r="K38" s="10" t="s">
        <v>7465</v>
      </c>
      <c r="L38" s="10"/>
      <c r="M38" s="10"/>
      <c r="N38" s="14">
        <f t="shared" si="12"/>
        <v>0</v>
      </c>
      <c r="O38" s="15" t="e">
        <f t="shared" si="13"/>
        <v>#VALUE!</v>
      </c>
      <c r="P38" s="15" t="e">
        <f t="shared" si="14"/>
        <v>#VALUE!</v>
      </c>
      <c r="Q38" s="17" t="e">
        <f>VLOOKUP($A38,'DATA PENGUKURAN GARDU'!$A:$BS,42,0)</f>
        <v>#N/A</v>
      </c>
      <c r="R38" s="18" t="e">
        <f t="shared" si="23"/>
        <v>#N/A</v>
      </c>
      <c r="S38" s="17" t="e">
        <f>VLOOKUP($A38,'DATA PENGUKURAN GARDU'!$A:$BS,44,0)</f>
        <v>#N/A</v>
      </c>
      <c r="T38" s="18" t="e">
        <f t="shared" si="24"/>
        <v>#N/A</v>
      </c>
      <c r="U38" s="17" t="e">
        <f>VLOOKUP($A38,'DATA PENGUKURAN GARDU'!$A:$BS,46,0)</f>
        <v>#N/A</v>
      </c>
      <c r="V38" s="18" t="e">
        <f t="shared" si="25"/>
        <v>#N/A</v>
      </c>
      <c r="W38" s="17" t="e">
        <f>VLOOKUP($A38,'DATA PENGUKURAN GARDU'!$A:$BS,48,0)</f>
        <v>#N/A</v>
      </c>
      <c r="X38" s="17" t="e">
        <f>VLOOKUP($A38,'DATA PENGUKURAN GARDU'!$A:$BS,53,0)</f>
        <v>#N/A</v>
      </c>
      <c r="Y38" s="17" t="e">
        <f>VLOOKUP($A38,'DATA PENGUKURAN GARDU'!$A:$BS,54,0)</f>
        <v>#N/A</v>
      </c>
      <c r="Z38" s="17" t="e">
        <f>VLOOKUP($A38,'DATA PENGUKURAN GARDU'!$A:$BS,55,0)</f>
        <v>#N/A</v>
      </c>
      <c r="AA38" s="20" t="e">
        <f>VLOOKUP($B38,'DATA PENGUKURAN GARDU'!$A:$BS,42,0)</f>
        <v>#N/A</v>
      </c>
      <c r="AB38" s="21" t="e">
        <f t="shared" si="26"/>
        <v>#N/A</v>
      </c>
      <c r="AC38" s="20" t="e">
        <f>VLOOKUP($B38,'DATA PENGUKURAN GARDU'!$A:$BS,44,0)</f>
        <v>#N/A</v>
      </c>
      <c r="AD38" s="21" t="e">
        <f t="shared" si="27"/>
        <v>#N/A</v>
      </c>
      <c r="AE38" s="20" t="e">
        <f>VLOOKUP($B38,'DATA PENGUKURAN GARDU'!$A:$BS,46,0)</f>
        <v>#N/A</v>
      </c>
      <c r="AF38" s="21" t="e">
        <f t="shared" si="28"/>
        <v>#N/A</v>
      </c>
      <c r="AG38" s="20" t="e">
        <f>VLOOKUP($B38,'DATA PENGUKURAN GARDU'!$A:$BS,46,0)</f>
        <v>#N/A</v>
      </c>
      <c r="AH38" s="20" t="e">
        <f>VLOOKUP($B38,'DATA PENGUKURAN GARDU'!$A:$BS,53,0)</f>
        <v>#N/A</v>
      </c>
      <c r="AI38" s="20" t="e">
        <f>VLOOKUP($B38,'DATA PENGUKURAN GARDU'!$A:$BS,54,0)</f>
        <v>#N/A</v>
      </c>
      <c r="AJ38" s="17" t="e">
        <f>VLOOKUP($C38,'DATA PENGUKURAN GARDU'!$A:$BS,42,0)</f>
        <v>#N/A</v>
      </c>
      <c r="AK38" s="23" t="e">
        <f t="shared" si="29"/>
        <v>#N/A</v>
      </c>
      <c r="AL38" s="17" t="e">
        <f>VLOOKUP($C38,'DATA PENGUKURAN GARDU'!$A:$BS,44,0)</f>
        <v>#N/A</v>
      </c>
      <c r="AM38" s="23" t="e">
        <f t="shared" si="30"/>
        <v>#N/A</v>
      </c>
      <c r="AN38" s="17" t="e">
        <f>VLOOKUP($C38,'DATA PENGUKURAN GARDU'!$A:$BS,46,0)</f>
        <v>#N/A</v>
      </c>
      <c r="AO38" s="23" t="e">
        <f t="shared" si="31"/>
        <v>#N/A</v>
      </c>
      <c r="AP38" s="17" t="e">
        <f>VLOOKUP($C38,'DATA PENGUKURAN GARDU'!$A:$BS,46,0)</f>
        <v>#N/A</v>
      </c>
      <c r="AQ38" s="17" t="e">
        <f>VLOOKUP($C38,'DATA PENGUKURAN GARDU'!$A:$BS,53,0)</f>
        <v>#N/A</v>
      </c>
      <c r="AR38" s="17" t="e">
        <f>VLOOKUP($C38,'DATA PENGUKURAN GARDU'!$A:$BS,54,0)</f>
        <v>#N/A</v>
      </c>
      <c r="AS38" s="20" t="e">
        <f>VLOOKUP($D38,'DATA PENGUKURAN GARDU'!$A:$BS,42,0)</f>
        <v>#N/A</v>
      </c>
      <c r="AT38" s="21" t="e">
        <f t="shared" si="32"/>
        <v>#N/A</v>
      </c>
      <c r="AU38" s="20" t="e">
        <f>VLOOKUP($D38,'DATA PENGUKURAN GARDU'!$A:$BS,44,0)</f>
        <v>#N/A</v>
      </c>
      <c r="AV38" s="21" t="e">
        <f t="shared" si="33"/>
        <v>#N/A</v>
      </c>
      <c r="AW38" s="20" t="e">
        <f>VLOOKUP($D38,'DATA PENGUKURAN GARDU'!$A:$BS,46,0)</f>
        <v>#N/A</v>
      </c>
      <c r="AX38" s="21" t="e">
        <f t="shared" si="34"/>
        <v>#N/A</v>
      </c>
      <c r="AY38" s="20" t="e">
        <f>VLOOKUP($D38,'DATA PENGUKURAN GARDU'!$A:$BS,46,0)</f>
        <v>#N/A</v>
      </c>
      <c r="AZ38" s="20" t="e">
        <f>VLOOKUP($D38,'DATA PENGUKURAN GARDU'!$A:$BS,53,0)</f>
        <v>#N/A</v>
      </c>
      <c r="BA38" s="20" t="e">
        <f>VLOOKUP($D38,'DATA PENGUKURAN GARDU'!$A:$BS,54,0)</f>
        <v>#N/A</v>
      </c>
      <c r="BB38" s="17" t="e">
        <f>VLOOKUP($E38,'DATA PENGUKURAN GARDU'!$A:$BS,42,0)</f>
        <v>#N/A</v>
      </c>
      <c r="BC38" s="23" t="e">
        <f t="shared" si="35"/>
        <v>#N/A</v>
      </c>
      <c r="BD38" s="17" t="e">
        <f>VLOOKUP($E38,'DATA PENGUKURAN GARDU'!$A:$BS,44,0)</f>
        <v>#N/A</v>
      </c>
      <c r="BE38" s="23" t="e">
        <f t="shared" si="36"/>
        <v>#N/A</v>
      </c>
      <c r="BF38" s="17" t="e">
        <f>VLOOKUP($E38,'DATA PENGUKURAN GARDU'!$A:$BS,46,0)</f>
        <v>#N/A</v>
      </c>
      <c r="BG38" s="23" t="e">
        <f t="shared" si="37"/>
        <v>#N/A</v>
      </c>
      <c r="BH38" s="17" t="e">
        <f>VLOOKUP($E38,'DATA PENGUKURAN GARDU'!$A:$BS,46,0)</f>
        <v>#N/A</v>
      </c>
      <c r="BI38" s="17" t="e">
        <f>VLOOKUP($E38,'DATA PENGUKURAN GARDU'!$A:$BS,53,0)</f>
        <v>#N/A</v>
      </c>
      <c r="BJ38" s="17" t="e">
        <f>VLOOKUP($E38,'DATA PENGUKURAN GARDU'!$A:$BS,54,0)</f>
        <v>#N/A</v>
      </c>
      <c r="BK38" s="20" t="e">
        <f t="shared" si="15"/>
        <v>#N/A</v>
      </c>
      <c r="BL38" s="20" t="e">
        <f t="shared" si="16"/>
        <v>#N/A</v>
      </c>
      <c r="BM38" s="20" t="e">
        <f t="shared" si="17"/>
        <v>#N/A</v>
      </c>
      <c r="BN38" s="25" t="e">
        <f t="shared" si="18"/>
        <v>#N/A</v>
      </c>
      <c r="BO38" s="26" t="str">
        <f t="shared" si="19"/>
        <v>0</v>
      </c>
      <c r="BP38" s="21" t="e">
        <f t="shared" si="20"/>
        <v>#VALUE!</v>
      </c>
      <c r="BQ38" s="20" t="e">
        <f t="shared" si="21"/>
        <v>#N/A</v>
      </c>
      <c r="BR38" s="20" t="e">
        <v>#N/A</v>
      </c>
      <c r="BS38" s="9" t="e">
        <v>#N/A</v>
      </c>
      <c r="BT38" s="2" t="e">
        <f t="shared" si="22"/>
        <v>#VALUE!</v>
      </c>
      <c r="BU38" s="2" t="e">
        <f t="shared" si="5"/>
        <v>#N/A</v>
      </c>
      <c r="BV38" s="2" t="e">
        <f t="shared" si="6"/>
        <v>#N/A</v>
      </c>
    </row>
    <row r="39" s="2" customFormat="1" ht="22.95" customHeight="1" spans="1:74">
      <c r="A39" s="9" t="str">
        <f t="shared" si="7"/>
        <v>KMO 186Induk</v>
      </c>
      <c r="B39" s="9" t="str">
        <f t="shared" si="8"/>
        <v>KMO 186jurusan 1</v>
      </c>
      <c r="C39" s="9" t="str">
        <f t="shared" si="9"/>
        <v>KMO 186jurusan 2</v>
      </c>
      <c r="D39" s="9" t="str">
        <f t="shared" si="10"/>
        <v>KMO 186jurusan 3</v>
      </c>
      <c r="E39" s="9" t="str">
        <f t="shared" si="11"/>
        <v>KMO 186jurusan 4</v>
      </c>
      <c r="F39" s="10" t="s">
        <v>84</v>
      </c>
      <c r="G39" s="10" t="s">
        <v>8</v>
      </c>
      <c r="H39" s="10" t="s">
        <v>86</v>
      </c>
      <c r="I39" s="10" t="s">
        <v>10116</v>
      </c>
      <c r="J39" s="10" t="s">
        <v>10117</v>
      </c>
      <c r="K39" s="10" t="s">
        <v>7465</v>
      </c>
      <c r="L39" s="10"/>
      <c r="M39" s="10"/>
      <c r="N39" s="14">
        <f t="shared" si="12"/>
        <v>0</v>
      </c>
      <c r="O39" s="15" t="e">
        <f t="shared" si="13"/>
        <v>#VALUE!</v>
      </c>
      <c r="P39" s="15" t="e">
        <f t="shared" si="14"/>
        <v>#VALUE!</v>
      </c>
      <c r="Q39" s="17" t="e">
        <f>VLOOKUP($A39,'DATA PENGUKURAN GARDU'!$A:$BS,42,0)</f>
        <v>#N/A</v>
      </c>
      <c r="R39" s="18" t="e">
        <f t="shared" si="23"/>
        <v>#N/A</v>
      </c>
      <c r="S39" s="17" t="e">
        <f>VLOOKUP($A39,'DATA PENGUKURAN GARDU'!$A:$BS,44,0)</f>
        <v>#N/A</v>
      </c>
      <c r="T39" s="18" t="e">
        <f t="shared" si="24"/>
        <v>#N/A</v>
      </c>
      <c r="U39" s="17" t="e">
        <f>VLOOKUP($A39,'DATA PENGUKURAN GARDU'!$A:$BS,46,0)</f>
        <v>#N/A</v>
      </c>
      <c r="V39" s="18" t="e">
        <f t="shared" si="25"/>
        <v>#N/A</v>
      </c>
      <c r="W39" s="17" t="e">
        <f>VLOOKUP($A39,'DATA PENGUKURAN GARDU'!$A:$BS,48,0)</f>
        <v>#N/A</v>
      </c>
      <c r="X39" s="17" t="e">
        <f>VLOOKUP($A39,'DATA PENGUKURAN GARDU'!$A:$BS,53,0)</f>
        <v>#N/A</v>
      </c>
      <c r="Y39" s="17" t="e">
        <f>VLOOKUP($A39,'DATA PENGUKURAN GARDU'!$A:$BS,54,0)</f>
        <v>#N/A</v>
      </c>
      <c r="Z39" s="17" t="e">
        <f>VLOOKUP($A39,'DATA PENGUKURAN GARDU'!$A:$BS,55,0)</f>
        <v>#N/A</v>
      </c>
      <c r="AA39" s="20" t="e">
        <f>VLOOKUP($B39,'DATA PENGUKURAN GARDU'!$A:$BS,42,0)</f>
        <v>#N/A</v>
      </c>
      <c r="AB39" s="21" t="e">
        <f t="shared" si="26"/>
        <v>#N/A</v>
      </c>
      <c r="AC39" s="20" t="e">
        <f>VLOOKUP($B39,'DATA PENGUKURAN GARDU'!$A:$BS,44,0)</f>
        <v>#N/A</v>
      </c>
      <c r="AD39" s="21" t="e">
        <f t="shared" si="27"/>
        <v>#N/A</v>
      </c>
      <c r="AE39" s="20" t="e">
        <f>VLOOKUP($B39,'DATA PENGUKURAN GARDU'!$A:$BS,46,0)</f>
        <v>#N/A</v>
      </c>
      <c r="AF39" s="21" t="e">
        <f t="shared" si="28"/>
        <v>#N/A</v>
      </c>
      <c r="AG39" s="20" t="e">
        <f>VLOOKUP($B39,'DATA PENGUKURAN GARDU'!$A:$BS,46,0)</f>
        <v>#N/A</v>
      </c>
      <c r="AH39" s="20" t="e">
        <f>VLOOKUP($B39,'DATA PENGUKURAN GARDU'!$A:$BS,53,0)</f>
        <v>#N/A</v>
      </c>
      <c r="AI39" s="20" t="e">
        <f>VLOOKUP($B39,'DATA PENGUKURAN GARDU'!$A:$BS,54,0)</f>
        <v>#N/A</v>
      </c>
      <c r="AJ39" s="17" t="e">
        <f>VLOOKUP($C39,'DATA PENGUKURAN GARDU'!$A:$BS,42,0)</f>
        <v>#N/A</v>
      </c>
      <c r="AK39" s="23" t="e">
        <f t="shared" si="29"/>
        <v>#N/A</v>
      </c>
      <c r="AL39" s="17" t="e">
        <f>VLOOKUP($C39,'DATA PENGUKURAN GARDU'!$A:$BS,44,0)</f>
        <v>#N/A</v>
      </c>
      <c r="AM39" s="23" t="e">
        <f t="shared" si="30"/>
        <v>#N/A</v>
      </c>
      <c r="AN39" s="17" t="e">
        <f>VLOOKUP($C39,'DATA PENGUKURAN GARDU'!$A:$BS,46,0)</f>
        <v>#N/A</v>
      </c>
      <c r="AO39" s="23" t="e">
        <f t="shared" si="31"/>
        <v>#N/A</v>
      </c>
      <c r="AP39" s="17" t="e">
        <f>VLOOKUP($C39,'DATA PENGUKURAN GARDU'!$A:$BS,46,0)</f>
        <v>#N/A</v>
      </c>
      <c r="AQ39" s="17" t="e">
        <f>VLOOKUP($C39,'DATA PENGUKURAN GARDU'!$A:$BS,53,0)</f>
        <v>#N/A</v>
      </c>
      <c r="AR39" s="17" t="e">
        <f>VLOOKUP($C39,'DATA PENGUKURAN GARDU'!$A:$BS,54,0)</f>
        <v>#N/A</v>
      </c>
      <c r="AS39" s="20" t="e">
        <f>VLOOKUP($D39,'DATA PENGUKURAN GARDU'!$A:$BS,42,0)</f>
        <v>#N/A</v>
      </c>
      <c r="AT39" s="21" t="e">
        <f t="shared" si="32"/>
        <v>#N/A</v>
      </c>
      <c r="AU39" s="20" t="e">
        <f>VLOOKUP($D39,'DATA PENGUKURAN GARDU'!$A:$BS,44,0)</f>
        <v>#N/A</v>
      </c>
      <c r="AV39" s="21" t="e">
        <f t="shared" si="33"/>
        <v>#N/A</v>
      </c>
      <c r="AW39" s="20" t="e">
        <f>VLOOKUP($D39,'DATA PENGUKURAN GARDU'!$A:$BS,46,0)</f>
        <v>#N/A</v>
      </c>
      <c r="AX39" s="21" t="e">
        <f t="shared" si="34"/>
        <v>#N/A</v>
      </c>
      <c r="AY39" s="20" t="e">
        <f>VLOOKUP($D39,'DATA PENGUKURAN GARDU'!$A:$BS,46,0)</f>
        <v>#N/A</v>
      </c>
      <c r="AZ39" s="20" t="e">
        <f>VLOOKUP($D39,'DATA PENGUKURAN GARDU'!$A:$BS,53,0)</f>
        <v>#N/A</v>
      </c>
      <c r="BA39" s="20" t="e">
        <f>VLOOKUP($D39,'DATA PENGUKURAN GARDU'!$A:$BS,54,0)</f>
        <v>#N/A</v>
      </c>
      <c r="BB39" s="17" t="e">
        <f>VLOOKUP($E39,'DATA PENGUKURAN GARDU'!$A:$BS,42,0)</f>
        <v>#N/A</v>
      </c>
      <c r="BC39" s="23" t="e">
        <f t="shared" si="35"/>
        <v>#N/A</v>
      </c>
      <c r="BD39" s="17" t="e">
        <f>VLOOKUP($E39,'DATA PENGUKURAN GARDU'!$A:$BS,44,0)</f>
        <v>#N/A</v>
      </c>
      <c r="BE39" s="23" t="e">
        <f t="shared" si="36"/>
        <v>#N/A</v>
      </c>
      <c r="BF39" s="17" t="e">
        <f>VLOOKUP($E39,'DATA PENGUKURAN GARDU'!$A:$BS,46,0)</f>
        <v>#N/A</v>
      </c>
      <c r="BG39" s="23" t="e">
        <f t="shared" si="37"/>
        <v>#N/A</v>
      </c>
      <c r="BH39" s="17" t="e">
        <f>VLOOKUP($E39,'DATA PENGUKURAN GARDU'!$A:$BS,46,0)</f>
        <v>#N/A</v>
      </c>
      <c r="BI39" s="17" t="e">
        <f>VLOOKUP($E39,'DATA PENGUKURAN GARDU'!$A:$BS,53,0)</f>
        <v>#N/A</v>
      </c>
      <c r="BJ39" s="17" t="e">
        <f>VLOOKUP($E39,'DATA PENGUKURAN GARDU'!$A:$BS,54,0)</f>
        <v>#N/A</v>
      </c>
      <c r="BK39" s="20" t="e">
        <f t="shared" si="15"/>
        <v>#N/A</v>
      </c>
      <c r="BL39" s="20" t="e">
        <f t="shared" si="16"/>
        <v>#N/A</v>
      </c>
      <c r="BM39" s="20" t="e">
        <f t="shared" si="17"/>
        <v>#N/A</v>
      </c>
      <c r="BN39" s="25" t="e">
        <f t="shared" si="18"/>
        <v>#N/A</v>
      </c>
      <c r="BO39" s="26" t="str">
        <f t="shared" si="19"/>
        <v>0</v>
      </c>
      <c r="BP39" s="21" t="e">
        <f t="shared" si="20"/>
        <v>#VALUE!</v>
      </c>
      <c r="BQ39" s="20" t="e">
        <f t="shared" si="21"/>
        <v>#N/A</v>
      </c>
      <c r="BR39" s="20" t="e">
        <v>#N/A</v>
      </c>
      <c r="BS39" s="9" t="e">
        <v>#N/A</v>
      </c>
      <c r="BT39" s="2" t="e">
        <f t="shared" si="22"/>
        <v>#VALUE!</v>
      </c>
      <c r="BU39" s="2" t="e">
        <f t="shared" si="5"/>
        <v>#N/A</v>
      </c>
      <c r="BV39" s="2" t="e">
        <f t="shared" si="6"/>
        <v>#N/A</v>
      </c>
    </row>
    <row r="40" s="2" customFormat="1" ht="22.95" customHeight="1" spans="1:74">
      <c r="A40" s="9" t="str">
        <f t="shared" si="7"/>
        <v>KMO 188Induk</v>
      </c>
      <c r="B40" s="9" t="str">
        <f t="shared" si="8"/>
        <v>KMO 188jurusan 1</v>
      </c>
      <c r="C40" s="9" t="str">
        <f t="shared" si="9"/>
        <v>KMO 188jurusan 2</v>
      </c>
      <c r="D40" s="9" t="str">
        <f t="shared" si="10"/>
        <v>KMO 188jurusan 3</v>
      </c>
      <c r="E40" s="9" t="str">
        <f t="shared" si="11"/>
        <v>KMO 188jurusan 4</v>
      </c>
      <c r="F40" s="10" t="s">
        <v>84</v>
      </c>
      <c r="G40" s="10" t="s">
        <v>8</v>
      </c>
      <c r="H40" s="10" t="s">
        <v>87</v>
      </c>
      <c r="I40" s="10" t="s">
        <v>10118</v>
      </c>
      <c r="J40" s="10" t="s">
        <v>10119</v>
      </c>
      <c r="K40" s="10" t="s">
        <v>7465</v>
      </c>
      <c r="L40" s="10"/>
      <c r="M40" s="10"/>
      <c r="N40" s="14">
        <f t="shared" si="12"/>
        <v>0</v>
      </c>
      <c r="O40" s="15" t="e">
        <f t="shared" si="13"/>
        <v>#VALUE!</v>
      </c>
      <c r="P40" s="15" t="e">
        <f t="shared" si="14"/>
        <v>#VALUE!</v>
      </c>
      <c r="Q40" s="17" t="e">
        <f>VLOOKUP($A40,'DATA PENGUKURAN GARDU'!$A:$BS,42,0)</f>
        <v>#N/A</v>
      </c>
      <c r="R40" s="18" t="e">
        <f t="shared" si="23"/>
        <v>#N/A</v>
      </c>
      <c r="S40" s="17" t="e">
        <f>VLOOKUP($A40,'DATA PENGUKURAN GARDU'!$A:$BS,44,0)</f>
        <v>#N/A</v>
      </c>
      <c r="T40" s="18" t="e">
        <f t="shared" si="24"/>
        <v>#N/A</v>
      </c>
      <c r="U40" s="17" t="e">
        <f>VLOOKUP($A40,'DATA PENGUKURAN GARDU'!$A:$BS,46,0)</f>
        <v>#N/A</v>
      </c>
      <c r="V40" s="18" t="e">
        <f t="shared" si="25"/>
        <v>#N/A</v>
      </c>
      <c r="W40" s="17" t="e">
        <f>VLOOKUP($A40,'DATA PENGUKURAN GARDU'!$A:$BS,48,0)</f>
        <v>#N/A</v>
      </c>
      <c r="X40" s="17" t="e">
        <f>VLOOKUP($A40,'DATA PENGUKURAN GARDU'!$A:$BS,53,0)</f>
        <v>#N/A</v>
      </c>
      <c r="Y40" s="17" t="e">
        <f>VLOOKUP($A40,'DATA PENGUKURAN GARDU'!$A:$BS,54,0)</f>
        <v>#N/A</v>
      </c>
      <c r="Z40" s="17" t="e">
        <f>VLOOKUP($A40,'DATA PENGUKURAN GARDU'!$A:$BS,55,0)</f>
        <v>#N/A</v>
      </c>
      <c r="AA40" s="20" t="e">
        <f>VLOOKUP($B40,'DATA PENGUKURAN GARDU'!$A:$BS,42,0)</f>
        <v>#N/A</v>
      </c>
      <c r="AB40" s="21" t="e">
        <f t="shared" si="26"/>
        <v>#N/A</v>
      </c>
      <c r="AC40" s="20" t="e">
        <f>VLOOKUP($B40,'DATA PENGUKURAN GARDU'!$A:$BS,44,0)</f>
        <v>#N/A</v>
      </c>
      <c r="AD40" s="21" t="e">
        <f t="shared" si="27"/>
        <v>#N/A</v>
      </c>
      <c r="AE40" s="20" t="e">
        <f>VLOOKUP($B40,'DATA PENGUKURAN GARDU'!$A:$BS,46,0)</f>
        <v>#N/A</v>
      </c>
      <c r="AF40" s="21" t="e">
        <f t="shared" si="28"/>
        <v>#N/A</v>
      </c>
      <c r="AG40" s="20" t="e">
        <f>VLOOKUP($B40,'DATA PENGUKURAN GARDU'!$A:$BS,46,0)</f>
        <v>#N/A</v>
      </c>
      <c r="AH40" s="20" t="e">
        <f>VLOOKUP($B40,'DATA PENGUKURAN GARDU'!$A:$BS,53,0)</f>
        <v>#N/A</v>
      </c>
      <c r="AI40" s="20" t="e">
        <f>VLOOKUP($B40,'DATA PENGUKURAN GARDU'!$A:$BS,54,0)</f>
        <v>#N/A</v>
      </c>
      <c r="AJ40" s="17" t="e">
        <f>VLOOKUP($C40,'DATA PENGUKURAN GARDU'!$A:$BS,42,0)</f>
        <v>#N/A</v>
      </c>
      <c r="AK40" s="23" t="e">
        <f t="shared" si="29"/>
        <v>#N/A</v>
      </c>
      <c r="AL40" s="17" t="e">
        <f>VLOOKUP($C40,'DATA PENGUKURAN GARDU'!$A:$BS,44,0)</f>
        <v>#N/A</v>
      </c>
      <c r="AM40" s="23" t="e">
        <f t="shared" si="30"/>
        <v>#N/A</v>
      </c>
      <c r="AN40" s="17" t="e">
        <f>VLOOKUP($C40,'DATA PENGUKURAN GARDU'!$A:$BS,46,0)</f>
        <v>#N/A</v>
      </c>
      <c r="AO40" s="23" t="e">
        <f t="shared" si="31"/>
        <v>#N/A</v>
      </c>
      <c r="AP40" s="17" t="e">
        <f>VLOOKUP($C40,'DATA PENGUKURAN GARDU'!$A:$BS,46,0)</f>
        <v>#N/A</v>
      </c>
      <c r="AQ40" s="17" t="e">
        <f>VLOOKUP($C40,'DATA PENGUKURAN GARDU'!$A:$BS,53,0)</f>
        <v>#N/A</v>
      </c>
      <c r="AR40" s="17" t="e">
        <f>VLOOKUP($C40,'DATA PENGUKURAN GARDU'!$A:$BS,54,0)</f>
        <v>#N/A</v>
      </c>
      <c r="AS40" s="20" t="e">
        <f>VLOOKUP($D40,'DATA PENGUKURAN GARDU'!$A:$BS,42,0)</f>
        <v>#N/A</v>
      </c>
      <c r="AT40" s="21" t="e">
        <f t="shared" si="32"/>
        <v>#N/A</v>
      </c>
      <c r="AU40" s="20" t="e">
        <f>VLOOKUP($D40,'DATA PENGUKURAN GARDU'!$A:$BS,44,0)</f>
        <v>#N/A</v>
      </c>
      <c r="AV40" s="21" t="e">
        <f t="shared" si="33"/>
        <v>#N/A</v>
      </c>
      <c r="AW40" s="20" t="e">
        <f>VLOOKUP($D40,'DATA PENGUKURAN GARDU'!$A:$BS,46,0)</f>
        <v>#N/A</v>
      </c>
      <c r="AX40" s="21" t="e">
        <f t="shared" si="34"/>
        <v>#N/A</v>
      </c>
      <c r="AY40" s="20" t="e">
        <f>VLOOKUP($D40,'DATA PENGUKURAN GARDU'!$A:$BS,46,0)</f>
        <v>#N/A</v>
      </c>
      <c r="AZ40" s="20" t="e">
        <f>VLOOKUP($D40,'DATA PENGUKURAN GARDU'!$A:$BS,53,0)</f>
        <v>#N/A</v>
      </c>
      <c r="BA40" s="20" t="e">
        <f>VLOOKUP($D40,'DATA PENGUKURAN GARDU'!$A:$BS,54,0)</f>
        <v>#N/A</v>
      </c>
      <c r="BB40" s="17" t="e">
        <f>VLOOKUP($E40,'DATA PENGUKURAN GARDU'!$A:$BS,42,0)</f>
        <v>#N/A</v>
      </c>
      <c r="BC40" s="23" t="e">
        <f t="shared" si="35"/>
        <v>#N/A</v>
      </c>
      <c r="BD40" s="17" t="e">
        <f>VLOOKUP($E40,'DATA PENGUKURAN GARDU'!$A:$BS,44,0)</f>
        <v>#N/A</v>
      </c>
      <c r="BE40" s="23" t="e">
        <f t="shared" si="36"/>
        <v>#N/A</v>
      </c>
      <c r="BF40" s="17" t="e">
        <f>VLOOKUP($E40,'DATA PENGUKURAN GARDU'!$A:$BS,46,0)</f>
        <v>#N/A</v>
      </c>
      <c r="BG40" s="23" t="e">
        <f t="shared" si="37"/>
        <v>#N/A</v>
      </c>
      <c r="BH40" s="17" t="e">
        <f>VLOOKUP($E40,'DATA PENGUKURAN GARDU'!$A:$BS,46,0)</f>
        <v>#N/A</v>
      </c>
      <c r="BI40" s="17" t="e">
        <f>VLOOKUP($E40,'DATA PENGUKURAN GARDU'!$A:$BS,53,0)</f>
        <v>#N/A</v>
      </c>
      <c r="BJ40" s="17" t="e">
        <f>VLOOKUP($E40,'DATA PENGUKURAN GARDU'!$A:$BS,54,0)</f>
        <v>#N/A</v>
      </c>
      <c r="BK40" s="20" t="e">
        <f t="shared" si="15"/>
        <v>#N/A</v>
      </c>
      <c r="BL40" s="20" t="e">
        <f t="shared" si="16"/>
        <v>#N/A</v>
      </c>
      <c r="BM40" s="20" t="e">
        <f t="shared" si="17"/>
        <v>#N/A</v>
      </c>
      <c r="BN40" s="25" t="e">
        <f t="shared" si="18"/>
        <v>#N/A</v>
      </c>
      <c r="BO40" s="26" t="str">
        <f t="shared" si="19"/>
        <v>0</v>
      </c>
      <c r="BP40" s="21" t="e">
        <f t="shared" si="20"/>
        <v>#VALUE!</v>
      </c>
      <c r="BQ40" s="20" t="e">
        <f t="shared" si="21"/>
        <v>#N/A</v>
      </c>
      <c r="BR40" s="20" t="e">
        <v>#N/A</v>
      </c>
      <c r="BS40" s="9" t="e">
        <v>#N/A</v>
      </c>
      <c r="BT40" s="2" t="e">
        <f t="shared" si="22"/>
        <v>#VALUE!</v>
      </c>
      <c r="BU40" s="2" t="e">
        <f t="shared" si="5"/>
        <v>#N/A</v>
      </c>
      <c r="BV40" s="2" t="e">
        <f t="shared" si="6"/>
        <v>#N/A</v>
      </c>
    </row>
    <row r="41" s="2" customFormat="1" ht="22.95" customHeight="1" spans="1:74">
      <c r="A41" s="9" t="str">
        <f t="shared" si="7"/>
        <v>KMO 87Induk</v>
      </c>
      <c r="B41" s="9" t="str">
        <f t="shared" si="8"/>
        <v>KMO 87jurusan 1</v>
      </c>
      <c r="C41" s="9" t="str">
        <f t="shared" si="9"/>
        <v>KMO 87jurusan 2</v>
      </c>
      <c r="D41" s="9" t="str">
        <f t="shared" si="10"/>
        <v>KMO 87jurusan 3</v>
      </c>
      <c r="E41" s="9" t="str">
        <f t="shared" si="11"/>
        <v>KMO 87jurusan 4</v>
      </c>
      <c r="F41" s="10" t="s">
        <v>73</v>
      </c>
      <c r="G41" s="10" t="s">
        <v>8</v>
      </c>
      <c r="H41" s="10" t="s">
        <v>88</v>
      </c>
      <c r="I41" s="10" t="s">
        <v>10120</v>
      </c>
      <c r="J41" s="10" t="s">
        <v>10121</v>
      </c>
      <c r="K41" s="10" t="s">
        <v>7465</v>
      </c>
      <c r="L41" s="10"/>
      <c r="M41" s="10"/>
      <c r="N41" s="14">
        <f t="shared" si="12"/>
        <v>0</v>
      </c>
      <c r="O41" s="15" t="e">
        <f t="shared" si="13"/>
        <v>#VALUE!</v>
      </c>
      <c r="P41" s="15" t="e">
        <f t="shared" si="14"/>
        <v>#VALUE!</v>
      </c>
      <c r="Q41" s="17" t="e">
        <f>VLOOKUP($A41,'DATA PENGUKURAN GARDU'!$A:$BS,42,0)</f>
        <v>#N/A</v>
      </c>
      <c r="R41" s="18" t="e">
        <f t="shared" si="23"/>
        <v>#N/A</v>
      </c>
      <c r="S41" s="17" t="e">
        <f>VLOOKUP($A41,'DATA PENGUKURAN GARDU'!$A:$BS,44,0)</f>
        <v>#N/A</v>
      </c>
      <c r="T41" s="18" t="e">
        <f t="shared" si="24"/>
        <v>#N/A</v>
      </c>
      <c r="U41" s="17" t="e">
        <f>VLOOKUP($A41,'DATA PENGUKURAN GARDU'!$A:$BS,46,0)</f>
        <v>#N/A</v>
      </c>
      <c r="V41" s="18" t="e">
        <f t="shared" si="25"/>
        <v>#N/A</v>
      </c>
      <c r="W41" s="17" t="e">
        <f>VLOOKUP($A41,'DATA PENGUKURAN GARDU'!$A:$BS,48,0)</f>
        <v>#N/A</v>
      </c>
      <c r="X41" s="17" t="e">
        <f>VLOOKUP($A41,'DATA PENGUKURAN GARDU'!$A:$BS,53,0)</f>
        <v>#N/A</v>
      </c>
      <c r="Y41" s="17" t="e">
        <f>VLOOKUP($A41,'DATA PENGUKURAN GARDU'!$A:$BS,54,0)</f>
        <v>#N/A</v>
      </c>
      <c r="Z41" s="17" t="e">
        <f>VLOOKUP($A41,'DATA PENGUKURAN GARDU'!$A:$BS,55,0)</f>
        <v>#N/A</v>
      </c>
      <c r="AA41" s="20" t="e">
        <f>VLOOKUP($B41,'DATA PENGUKURAN GARDU'!$A:$BS,42,0)</f>
        <v>#N/A</v>
      </c>
      <c r="AB41" s="21" t="e">
        <f t="shared" si="26"/>
        <v>#N/A</v>
      </c>
      <c r="AC41" s="20" t="e">
        <f>VLOOKUP($B41,'DATA PENGUKURAN GARDU'!$A:$BS,44,0)</f>
        <v>#N/A</v>
      </c>
      <c r="AD41" s="21" t="e">
        <f t="shared" si="27"/>
        <v>#N/A</v>
      </c>
      <c r="AE41" s="20" t="e">
        <f>VLOOKUP($B41,'DATA PENGUKURAN GARDU'!$A:$BS,46,0)</f>
        <v>#N/A</v>
      </c>
      <c r="AF41" s="21" t="e">
        <f t="shared" si="28"/>
        <v>#N/A</v>
      </c>
      <c r="AG41" s="20" t="e">
        <f>VLOOKUP($B41,'DATA PENGUKURAN GARDU'!$A:$BS,46,0)</f>
        <v>#N/A</v>
      </c>
      <c r="AH41" s="20" t="e">
        <f>VLOOKUP($B41,'DATA PENGUKURAN GARDU'!$A:$BS,53,0)</f>
        <v>#N/A</v>
      </c>
      <c r="AI41" s="20" t="e">
        <f>VLOOKUP($B41,'DATA PENGUKURAN GARDU'!$A:$BS,54,0)</f>
        <v>#N/A</v>
      </c>
      <c r="AJ41" s="17" t="e">
        <f>VLOOKUP($C41,'DATA PENGUKURAN GARDU'!$A:$BS,42,0)</f>
        <v>#N/A</v>
      </c>
      <c r="AK41" s="23" t="e">
        <f t="shared" si="29"/>
        <v>#N/A</v>
      </c>
      <c r="AL41" s="17" t="e">
        <f>VLOOKUP($C41,'DATA PENGUKURAN GARDU'!$A:$BS,44,0)</f>
        <v>#N/A</v>
      </c>
      <c r="AM41" s="23" t="e">
        <f t="shared" si="30"/>
        <v>#N/A</v>
      </c>
      <c r="AN41" s="17" t="e">
        <f>VLOOKUP($C41,'DATA PENGUKURAN GARDU'!$A:$BS,46,0)</f>
        <v>#N/A</v>
      </c>
      <c r="AO41" s="23" t="e">
        <f t="shared" si="31"/>
        <v>#N/A</v>
      </c>
      <c r="AP41" s="17" t="e">
        <f>VLOOKUP($C41,'DATA PENGUKURAN GARDU'!$A:$BS,46,0)</f>
        <v>#N/A</v>
      </c>
      <c r="AQ41" s="17" t="e">
        <f>VLOOKUP($C41,'DATA PENGUKURAN GARDU'!$A:$BS,53,0)</f>
        <v>#N/A</v>
      </c>
      <c r="AR41" s="17" t="e">
        <f>VLOOKUP($C41,'DATA PENGUKURAN GARDU'!$A:$BS,54,0)</f>
        <v>#N/A</v>
      </c>
      <c r="AS41" s="20" t="e">
        <f>VLOOKUP($D41,'DATA PENGUKURAN GARDU'!$A:$BS,42,0)</f>
        <v>#N/A</v>
      </c>
      <c r="AT41" s="21" t="e">
        <f t="shared" si="32"/>
        <v>#N/A</v>
      </c>
      <c r="AU41" s="20" t="e">
        <f>VLOOKUP($D41,'DATA PENGUKURAN GARDU'!$A:$BS,44,0)</f>
        <v>#N/A</v>
      </c>
      <c r="AV41" s="21" t="e">
        <f t="shared" si="33"/>
        <v>#N/A</v>
      </c>
      <c r="AW41" s="20" t="e">
        <f>VLOOKUP($D41,'DATA PENGUKURAN GARDU'!$A:$BS,46,0)</f>
        <v>#N/A</v>
      </c>
      <c r="AX41" s="21" t="e">
        <f t="shared" si="34"/>
        <v>#N/A</v>
      </c>
      <c r="AY41" s="20" t="e">
        <f>VLOOKUP($D41,'DATA PENGUKURAN GARDU'!$A:$BS,46,0)</f>
        <v>#N/A</v>
      </c>
      <c r="AZ41" s="20" t="e">
        <f>VLOOKUP($D41,'DATA PENGUKURAN GARDU'!$A:$BS,53,0)</f>
        <v>#N/A</v>
      </c>
      <c r="BA41" s="20" t="e">
        <f>VLOOKUP($D41,'DATA PENGUKURAN GARDU'!$A:$BS,54,0)</f>
        <v>#N/A</v>
      </c>
      <c r="BB41" s="17" t="e">
        <f>VLOOKUP($E41,'DATA PENGUKURAN GARDU'!$A:$BS,42,0)</f>
        <v>#N/A</v>
      </c>
      <c r="BC41" s="23" t="e">
        <f t="shared" si="35"/>
        <v>#N/A</v>
      </c>
      <c r="BD41" s="17" t="e">
        <f>VLOOKUP($E41,'DATA PENGUKURAN GARDU'!$A:$BS,44,0)</f>
        <v>#N/A</v>
      </c>
      <c r="BE41" s="23" t="e">
        <f t="shared" si="36"/>
        <v>#N/A</v>
      </c>
      <c r="BF41" s="17" t="e">
        <f>VLOOKUP($E41,'DATA PENGUKURAN GARDU'!$A:$BS,46,0)</f>
        <v>#N/A</v>
      </c>
      <c r="BG41" s="23" t="e">
        <f t="shared" si="37"/>
        <v>#N/A</v>
      </c>
      <c r="BH41" s="17" t="e">
        <f>VLOOKUP($E41,'DATA PENGUKURAN GARDU'!$A:$BS,46,0)</f>
        <v>#N/A</v>
      </c>
      <c r="BI41" s="17" t="e">
        <f>VLOOKUP($E41,'DATA PENGUKURAN GARDU'!$A:$BS,53,0)</f>
        <v>#N/A</v>
      </c>
      <c r="BJ41" s="17" t="e">
        <f>VLOOKUP($E41,'DATA PENGUKURAN GARDU'!$A:$BS,54,0)</f>
        <v>#N/A</v>
      </c>
      <c r="BK41" s="20" t="e">
        <f t="shared" si="15"/>
        <v>#N/A</v>
      </c>
      <c r="BL41" s="20" t="e">
        <f t="shared" si="16"/>
        <v>#N/A</v>
      </c>
      <c r="BM41" s="20" t="e">
        <f t="shared" si="17"/>
        <v>#N/A</v>
      </c>
      <c r="BN41" s="25" t="e">
        <f t="shared" si="18"/>
        <v>#N/A</v>
      </c>
      <c r="BO41" s="26" t="str">
        <f t="shared" si="19"/>
        <v>0</v>
      </c>
      <c r="BP41" s="21" t="e">
        <f t="shared" si="20"/>
        <v>#VALUE!</v>
      </c>
      <c r="BQ41" s="20" t="e">
        <f t="shared" si="21"/>
        <v>#N/A</v>
      </c>
      <c r="BR41" s="20" t="e">
        <v>#N/A</v>
      </c>
      <c r="BS41" s="9" t="e">
        <v>#N/A</v>
      </c>
      <c r="BT41" s="2" t="e">
        <f t="shared" si="22"/>
        <v>#VALUE!</v>
      </c>
      <c r="BU41" s="2" t="e">
        <f t="shared" si="5"/>
        <v>#N/A</v>
      </c>
      <c r="BV41" s="2" t="e">
        <f t="shared" si="6"/>
        <v>#N/A</v>
      </c>
    </row>
    <row r="42" s="2" customFormat="1" ht="22.95" customHeight="1" spans="1:74">
      <c r="A42" s="9" t="str">
        <f t="shared" si="7"/>
        <v>KMO 90Induk</v>
      </c>
      <c r="B42" s="9" t="str">
        <f t="shared" si="8"/>
        <v>KMO 90jurusan 1</v>
      </c>
      <c r="C42" s="9" t="str">
        <f t="shared" si="9"/>
        <v>KMO 90jurusan 2</v>
      </c>
      <c r="D42" s="9" t="str">
        <f t="shared" si="10"/>
        <v>KMO 90jurusan 3</v>
      </c>
      <c r="E42" s="9" t="str">
        <f t="shared" si="11"/>
        <v>KMO 90jurusan 4</v>
      </c>
      <c r="F42" s="10" t="s">
        <v>89</v>
      </c>
      <c r="G42" s="10" t="s">
        <v>8</v>
      </c>
      <c r="H42" s="10" t="s">
        <v>90</v>
      </c>
      <c r="I42" s="10" t="s">
        <v>10122</v>
      </c>
      <c r="J42" s="10" t="s">
        <v>10123</v>
      </c>
      <c r="K42" s="10" t="s">
        <v>7465</v>
      </c>
      <c r="L42" s="10"/>
      <c r="M42" s="10"/>
      <c r="N42" s="14">
        <f t="shared" si="12"/>
        <v>0</v>
      </c>
      <c r="O42" s="15" t="e">
        <f t="shared" si="13"/>
        <v>#VALUE!</v>
      </c>
      <c r="P42" s="15" t="e">
        <f t="shared" si="14"/>
        <v>#VALUE!</v>
      </c>
      <c r="Q42" s="17" t="e">
        <f>VLOOKUP($A42,'DATA PENGUKURAN GARDU'!$A:$BS,42,0)</f>
        <v>#N/A</v>
      </c>
      <c r="R42" s="18" t="e">
        <f t="shared" si="23"/>
        <v>#N/A</v>
      </c>
      <c r="S42" s="17" t="e">
        <f>VLOOKUP($A42,'DATA PENGUKURAN GARDU'!$A:$BS,44,0)</f>
        <v>#N/A</v>
      </c>
      <c r="T42" s="18" t="e">
        <f t="shared" si="24"/>
        <v>#N/A</v>
      </c>
      <c r="U42" s="17" t="e">
        <f>VLOOKUP($A42,'DATA PENGUKURAN GARDU'!$A:$BS,46,0)</f>
        <v>#N/A</v>
      </c>
      <c r="V42" s="18" t="e">
        <f t="shared" si="25"/>
        <v>#N/A</v>
      </c>
      <c r="W42" s="17" t="e">
        <f>VLOOKUP($A42,'DATA PENGUKURAN GARDU'!$A:$BS,48,0)</f>
        <v>#N/A</v>
      </c>
      <c r="X42" s="17" t="e">
        <f>VLOOKUP($A42,'DATA PENGUKURAN GARDU'!$A:$BS,53,0)</f>
        <v>#N/A</v>
      </c>
      <c r="Y42" s="17" t="e">
        <f>VLOOKUP($A42,'DATA PENGUKURAN GARDU'!$A:$BS,54,0)</f>
        <v>#N/A</v>
      </c>
      <c r="Z42" s="17" t="e">
        <f>VLOOKUP($A42,'DATA PENGUKURAN GARDU'!$A:$BS,55,0)</f>
        <v>#N/A</v>
      </c>
      <c r="AA42" s="20" t="e">
        <f>VLOOKUP($B42,'DATA PENGUKURAN GARDU'!$A:$BS,42,0)</f>
        <v>#N/A</v>
      </c>
      <c r="AB42" s="21" t="e">
        <f t="shared" si="26"/>
        <v>#N/A</v>
      </c>
      <c r="AC42" s="20" t="e">
        <f>VLOOKUP($B42,'DATA PENGUKURAN GARDU'!$A:$BS,44,0)</f>
        <v>#N/A</v>
      </c>
      <c r="AD42" s="21" t="e">
        <f t="shared" si="27"/>
        <v>#N/A</v>
      </c>
      <c r="AE42" s="20" t="e">
        <f>VLOOKUP($B42,'DATA PENGUKURAN GARDU'!$A:$BS,46,0)</f>
        <v>#N/A</v>
      </c>
      <c r="AF42" s="21" t="e">
        <f t="shared" si="28"/>
        <v>#N/A</v>
      </c>
      <c r="AG42" s="20" t="e">
        <f>VLOOKUP($B42,'DATA PENGUKURAN GARDU'!$A:$BS,46,0)</f>
        <v>#N/A</v>
      </c>
      <c r="AH42" s="20" t="e">
        <f>VLOOKUP($B42,'DATA PENGUKURAN GARDU'!$A:$BS,53,0)</f>
        <v>#N/A</v>
      </c>
      <c r="AI42" s="20" t="e">
        <f>VLOOKUP($B42,'DATA PENGUKURAN GARDU'!$A:$BS,54,0)</f>
        <v>#N/A</v>
      </c>
      <c r="AJ42" s="17" t="e">
        <f>VLOOKUP($C42,'DATA PENGUKURAN GARDU'!$A:$BS,42,0)</f>
        <v>#N/A</v>
      </c>
      <c r="AK42" s="23" t="e">
        <f t="shared" si="29"/>
        <v>#N/A</v>
      </c>
      <c r="AL42" s="17" t="e">
        <f>VLOOKUP($C42,'DATA PENGUKURAN GARDU'!$A:$BS,44,0)</f>
        <v>#N/A</v>
      </c>
      <c r="AM42" s="23" t="e">
        <f t="shared" si="30"/>
        <v>#N/A</v>
      </c>
      <c r="AN42" s="17" t="e">
        <f>VLOOKUP($C42,'DATA PENGUKURAN GARDU'!$A:$BS,46,0)</f>
        <v>#N/A</v>
      </c>
      <c r="AO42" s="23" t="e">
        <f t="shared" si="31"/>
        <v>#N/A</v>
      </c>
      <c r="AP42" s="17" t="e">
        <f>VLOOKUP($C42,'DATA PENGUKURAN GARDU'!$A:$BS,46,0)</f>
        <v>#N/A</v>
      </c>
      <c r="AQ42" s="17" t="e">
        <f>VLOOKUP($C42,'DATA PENGUKURAN GARDU'!$A:$BS,53,0)</f>
        <v>#N/A</v>
      </c>
      <c r="AR42" s="17" t="e">
        <f>VLOOKUP($C42,'DATA PENGUKURAN GARDU'!$A:$BS,54,0)</f>
        <v>#N/A</v>
      </c>
      <c r="AS42" s="20" t="e">
        <f>VLOOKUP($D42,'DATA PENGUKURAN GARDU'!$A:$BS,42,0)</f>
        <v>#N/A</v>
      </c>
      <c r="AT42" s="21" t="e">
        <f t="shared" si="32"/>
        <v>#N/A</v>
      </c>
      <c r="AU42" s="20" t="e">
        <f>VLOOKUP($D42,'DATA PENGUKURAN GARDU'!$A:$BS,44,0)</f>
        <v>#N/A</v>
      </c>
      <c r="AV42" s="21" t="e">
        <f t="shared" si="33"/>
        <v>#N/A</v>
      </c>
      <c r="AW42" s="20" t="e">
        <f>VLOOKUP($D42,'DATA PENGUKURAN GARDU'!$A:$BS,46,0)</f>
        <v>#N/A</v>
      </c>
      <c r="AX42" s="21" t="e">
        <f t="shared" si="34"/>
        <v>#N/A</v>
      </c>
      <c r="AY42" s="20" t="e">
        <f>VLOOKUP($D42,'DATA PENGUKURAN GARDU'!$A:$BS,46,0)</f>
        <v>#N/A</v>
      </c>
      <c r="AZ42" s="20" t="e">
        <f>VLOOKUP($D42,'DATA PENGUKURAN GARDU'!$A:$BS,53,0)</f>
        <v>#N/A</v>
      </c>
      <c r="BA42" s="20" t="e">
        <f>VLOOKUP($D42,'DATA PENGUKURAN GARDU'!$A:$BS,54,0)</f>
        <v>#N/A</v>
      </c>
      <c r="BB42" s="17" t="e">
        <f>VLOOKUP($E42,'DATA PENGUKURAN GARDU'!$A:$BS,42,0)</f>
        <v>#N/A</v>
      </c>
      <c r="BC42" s="23" t="e">
        <f t="shared" si="35"/>
        <v>#N/A</v>
      </c>
      <c r="BD42" s="17" t="e">
        <f>VLOOKUP($E42,'DATA PENGUKURAN GARDU'!$A:$BS,44,0)</f>
        <v>#N/A</v>
      </c>
      <c r="BE42" s="23" t="e">
        <f t="shared" si="36"/>
        <v>#N/A</v>
      </c>
      <c r="BF42" s="17" t="e">
        <f>VLOOKUP($E42,'DATA PENGUKURAN GARDU'!$A:$BS,46,0)</f>
        <v>#N/A</v>
      </c>
      <c r="BG42" s="23" t="e">
        <f t="shared" si="37"/>
        <v>#N/A</v>
      </c>
      <c r="BH42" s="17" t="e">
        <f>VLOOKUP($E42,'DATA PENGUKURAN GARDU'!$A:$BS,46,0)</f>
        <v>#N/A</v>
      </c>
      <c r="BI42" s="17" t="e">
        <f>VLOOKUP($E42,'DATA PENGUKURAN GARDU'!$A:$BS,53,0)</f>
        <v>#N/A</v>
      </c>
      <c r="BJ42" s="17" t="e">
        <f>VLOOKUP($E42,'DATA PENGUKURAN GARDU'!$A:$BS,54,0)</f>
        <v>#N/A</v>
      </c>
      <c r="BK42" s="20" t="e">
        <f t="shared" si="15"/>
        <v>#N/A</v>
      </c>
      <c r="BL42" s="20" t="e">
        <f t="shared" si="16"/>
        <v>#N/A</v>
      </c>
      <c r="BM42" s="20" t="e">
        <f t="shared" si="17"/>
        <v>#N/A</v>
      </c>
      <c r="BN42" s="25" t="e">
        <f t="shared" si="18"/>
        <v>#N/A</v>
      </c>
      <c r="BO42" s="26" t="str">
        <f t="shared" si="19"/>
        <v>0</v>
      </c>
      <c r="BP42" s="21" t="e">
        <f t="shared" si="20"/>
        <v>#VALUE!</v>
      </c>
      <c r="BQ42" s="20" t="e">
        <f t="shared" si="21"/>
        <v>#N/A</v>
      </c>
      <c r="BR42" s="20" t="e">
        <v>#N/A</v>
      </c>
      <c r="BS42" s="9" t="e">
        <v>#N/A</v>
      </c>
      <c r="BT42" s="2" t="e">
        <f t="shared" si="22"/>
        <v>#VALUE!</v>
      </c>
      <c r="BU42" s="2" t="e">
        <f t="shared" si="5"/>
        <v>#N/A</v>
      </c>
      <c r="BV42" s="2" t="e">
        <f t="shared" si="6"/>
        <v>#N/A</v>
      </c>
    </row>
    <row r="43" s="2" customFormat="1" ht="22.95" customHeight="1" spans="1:74">
      <c r="A43" s="9" t="str">
        <f t="shared" si="7"/>
        <v>KMO 82Induk</v>
      </c>
      <c r="B43" s="9" t="str">
        <f t="shared" si="8"/>
        <v>KMO 82jurusan 1</v>
      </c>
      <c r="C43" s="9" t="str">
        <f t="shared" si="9"/>
        <v>KMO 82jurusan 2</v>
      </c>
      <c r="D43" s="9" t="str">
        <f t="shared" si="10"/>
        <v>KMO 82jurusan 3</v>
      </c>
      <c r="E43" s="9" t="str">
        <f t="shared" si="11"/>
        <v>KMO 82jurusan 4</v>
      </c>
      <c r="F43" s="10" t="s">
        <v>89</v>
      </c>
      <c r="G43" s="10" t="s">
        <v>8</v>
      </c>
      <c r="H43" s="10" t="s">
        <v>91</v>
      </c>
      <c r="I43" s="10" t="s">
        <v>10124</v>
      </c>
      <c r="J43" s="10" t="s">
        <v>10125</v>
      </c>
      <c r="K43" s="10" t="s">
        <v>7465</v>
      </c>
      <c r="L43" s="10"/>
      <c r="M43" s="10"/>
      <c r="N43" s="14">
        <f t="shared" si="12"/>
        <v>0</v>
      </c>
      <c r="O43" s="15" t="e">
        <f t="shared" si="13"/>
        <v>#VALUE!</v>
      </c>
      <c r="P43" s="15" t="e">
        <f t="shared" si="14"/>
        <v>#VALUE!</v>
      </c>
      <c r="Q43" s="17" t="e">
        <f>VLOOKUP($A43,'DATA PENGUKURAN GARDU'!$A:$BS,42,0)</f>
        <v>#N/A</v>
      </c>
      <c r="R43" s="18" t="e">
        <f t="shared" si="23"/>
        <v>#N/A</v>
      </c>
      <c r="S43" s="17" t="e">
        <f>VLOOKUP($A43,'DATA PENGUKURAN GARDU'!$A:$BS,44,0)</f>
        <v>#N/A</v>
      </c>
      <c r="T43" s="18" t="e">
        <f t="shared" si="24"/>
        <v>#N/A</v>
      </c>
      <c r="U43" s="17" t="e">
        <f>VLOOKUP($A43,'DATA PENGUKURAN GARDU'!$A:$BS,46,0)</f>
        <v>#N/A</v>
      </c>
      <c r="V43" s="18" t="e">
        <f t="shared" si="25"/>
        <v>#N/A</v>
      </c>
      <c r="W43" s="17" t="e">
        <f>VLOOKUP($A43,'DATA PENGUKURAN GARDU'!$A:$BS,48,0)</f>
        <v>#N/A</v>
      </c>
      <c r="X43" s="17" t="e">
        <f>VLOOKUP($A43,'DATA PENGUKURAN GARDU'!$A:$BS,53,0)</f>
        <v>#N/A</v>
      </c>
      <c r="Y43" s="17" t="e">
        <f>VLOOKUP($A43,'DATA PENGUKURAN GARDU'!$A:$BS,54,0)</f>
        <v>#N/A</v>
      </c>
      <c r="Z43" s="17" t="e">
        <f>VLOOKUP($A43,'DATA PENGUKURAN GARDU'!$A:$BS,55,0)</f>
        <v>#N/A</v>
      </c>
      <c r="AA43" s="20" t="e">
        <f>VLOOKUP($B43,'DATA PENGUKURAN GARDU'!$A:$BS,42,0)</f>
        <v>#N/A</v>
      </c>
      <c r="AB43" s="21" t="e">
        <f t="shared" si="26"/>
        <v>#N/A</v>
      </c>
      <c r="AC43" s="20" t="e">
        <f>VLOOKUP($B43,'DATA PENGUKURAN GARDU'!$A:$BS,44,0)</f>
        <v>#N/A</v>
      </c>
      <c r="AD43" s="21" t="e">
        <f t="shared" si="27"/>
        <v>#N/A</v>
      </c>
      <c r="AE43" s="20" t="e">
        <f>VLOOKUP($B43,'DATA PENGUKURAN GARDU'!$A:$BS,46,0)</f>
        <v>#N/A</v>
      </c>
      <c r="AF43" s="21" t="e">
        <f t="shared" si="28"/>
        <v>#N/A</v>
      </c>
      <c r="AG43" s="20" t="e">
        <f>VLOOKUP($B43,'DATA PENGUKURAN GARDU'!$A:$BS,46,0)</f>
        <v>#N/A</v>
      </c>
      <c r="AH43" s="20" t="e">
        <f>VLOOKUP($B43,'DATA PENGUKURAN GARDU'!$A:$BS,53,0)</f>
        <v>#N/A</v>
      </c>
      <c r="AI43" s="20" t="e">
        <f>VLOOKUP($B43,'DATA PENGUKURAN GARDU'!$A:$BS,54,0)</f>
        <v>#N/A</v>
      </c>
      <c r="AJ43" s="17" t="e">
        <f>VLOOKUP($C43,'DATA PENGUKURAN GARDU'!$A:$BS,42,0)</f>
        <v>#N/A</v>
      </c>
      <c r="AK43" s="23" t="e">
        <f t="shared" si="29"/>
        <v>#N/A</v>
      </c>
      <c r="AL43" s="17" t="e">
        <f>VLOOKUP($C43,'DATA PENGUKURAN GARDU'!$A:$BS,44,0)</f>
        <v>#N/A</v>
      </c>
      <c r="AM43" s="23" t="e">
        <f t="shared" si="30"/>
        <v>#N/A</v>
      </c>
      <c r="AN43" s="17" t="e">
        <f>VLOOKUP($C43,'DATA PENGUKURAN GARDU'!$A:$BS,46,0)</f>
        <v>#N/A</v>
      </c>
      <c r="AO43" s="23" t="e">
        <f t="shared" si="31"/>
        <v>#N/A</v>
      </c>
      <c r="AP43" s="17" t="e">
        <f>VLOOKUP($C43,'DATA PENGUKURAN GARDU'!$A:$BS,46,0)</f>
        <v>#N/A</v>
      </c>
      <c r="AQ43" s="17" t="e">
        <f>VLOOKUP($C43,'DATA PENGUKURAN GARDU'!$A:$BS,53,0)</f>
        <v>#N/A</v>
      </c>
      <c r="AR43" s="17" t="e">
        <f>VLOOKUP($C43,'DATA PENGUKURAN GARDU'!$A:$BS,54,0)</f>
        <v>#N/A</v>
      </c>
      <c r="AS43" s="20" t="e">
        <f>VLOOKUP($D43,'DATA PENGUKURAN GARDU'!$A:$BS,42,0)</f>
        <v>#N/A</v>
      </c>
      <c r="AT43" s="21" t="e">
        <f t="shared" si="32"/>
        <v>#N/A</v>
      </c>
      <c r="AU43" s="20" t="e">
        <f>VLOOKUP($D43,'DATA PENGUKURAN GARDU'!$A:$BS,44,0)</f>
        <v>#N/A</v>
      </c>
      <c r="AV43" s="21" t="e">
        <f t="shared" si="33"/>
        <v>#N/A</v>
      </c>
      <c r="AW43" s="20" t="e">
        <f>VLOOKUP($D43,'DATA PENGUKURAN GARDU'!$A:$BS,46,0)</f>
        <v>#N/A</v>
      </c>
      <c r="AX43" s="21" t="e">
        <f t="shared" si="34"/>
        <v>#N/A</v>
      </c>
      <c r="AY43" s="20" t="e">
        <f>VLOOKUP($D43,'DATA PENGUKURAN GARDU'!$A:$BS,46,0)</f>
        <v>#N/A</v>
      </c>
      <c r="AZ43" s="20" t="e">
        <f>VLOOKUP($D43,'DATA PENGUKURAN GARDU'!$A:$BS,53,0)</f>
        <v>#N/A</v>
      </c>
      <c r="BA43" s="20" t="e">
        <f>VLOOKUP($D43,'DATA PENGUKURAN GARDU'!$A:$BS,54,0)</f>
        <v>#N/A</v>
      </c>
      <c r="BB43" s="17" t="e">
        <f>VLOOKUP($E43,'DATA PENGUKURAN GARDU'!$A:$BS,42,0)</f>
        <v>#N/A</v>
      </c>
      <c r="BC43" s="23" t="e">
        <f t="shared" si="35"/>
        <v>#N/A</v>
      </c>
      <c r="BD43" s="17" t="e">
        <f>VLOOKUP($E43,'DATA PENGUKURAN GARDU'!$A:$BS,44,0)</f>
        <v>#N/A</v>
      </c>
      <c r="BE43" s="23" t="e">
        <f t="shared" si="36"/>
        <v>#N/A</v>
      </c>
      <c r="BF43" s="17" t="e">
        <f>VLOOKUP($E43,'DATA PENGUKURAN GARDU'!$A:$BS,46,0)</f>
        <v>#N/A</v>
      </c>
      <c r="BG43" s="23" t="e">
        <f t="shared" si="37"/>
        <v>#N/A</v>
      </c>
      <c r="BH43" s="17" t="e">
        <f>VLOOKUP($E43,'DATA PENGUKURAN GARDU'!$A:$BS,46,0)</f>
        <v>#N/A</v>
      </c>
      <c r="BI43" s="17" t="e">
        <f>VLOOKUP($E43,'DATA PENGUKURAN GARDU'!$A:$BS,53,0)</f>
        <v>#N/A</v>
      </c>
      <c r="BJ43" s="17" t="e">
        <f>VLOOKUP($E43,'DATA PENGUKURAN GARDU'!$A:$BS,54,0)</f>
        <v>#N/A</v>
      </c>
      <c r="BK43" s="20" t="e">
        <f t="shared" si="15"/>
        <v>#N/A</v>
      </c>
      <c r="BL43" s="20" t="e">
        <f t="shared" si="16"/>
        <v>#N/A</v>
      </c>
      <c r="BM43" s="20" t="e">
        <f t="shared" si="17"/>
        <v>#N/A</v>
      </c>
      <c r="BN43" s="25" t="e">
        <f t="shared" si="18"/>
        <v>#N/A</v>
      </c>
      <c r="BO43" s="26" t="str">
        <f t="shared" si="19"/>
        <v>0</v>
      </c>
      <c r="BP43" s="21" t="e">
        <f t="shared" si="20"/>
        <v>#VALUE!</v>
      </c>
      <c r="BQ43" s="20" t="e">
        <f t="shared" si="21"/>
        <v>#N/A</v>
      </c>
      <c r="BR43" s="20" t="e">
        <v>#N/A</v>
      </c>
      <c r="BS43" s="9" t="e">
        <v>#N/A</v>
      </c>
      <c r="BT43" s="2" t="e">
        <f t="shared" si="22"/>
        <v>#VALUE!</v>
      </c>
      <c r="BU43" s="2" t="e">
        <f t="shared" si="5"/>
        <v>#N/A</v>
      </c>
      <c r="BV43" s="2" t="e">
        <f t="shared" si="6"/>
        <v>#N/A</v>
      </c>
    </row>
    <row r="44" s="2" customFormat="1" ht="22.95" customHeight="1" spans="1:74">
      <c r="A44" s="9" t="str">
        <f t="shared" si="7"/>
        <v>KMO 100Induk</v>
      </c>
      <c r="B44" s="9" t="str">
        <f t="shared" si="8"/>
        <v>KMO 100jurusan 1</v>
      </c>
      <c r="C44" s="9" t="str">
        <f t="shared" si="9"/>
        <v>KMO 100jurusan 2</v>
      </c>
      <c r="D44" s="9" t="str">
        <f t="shared" si="10"/>
        <v>KMO 100jurusan 3</v>
      </c>
      <c r="E44" s="9" t="str">
        <f t="shared" si="11"/>
        <v>KMO 100jurusan 4</v>
      </c>
      <c r="F44" s="10" t="s">
        <v>92</v>
      </c>
      <c r="G44" s="10" t="s">
        <v>8</v>
      </c>
      <c r="H44" s="10" t="s">
        <v>93</v>
      </c>
      <c r="I44" s="10" t="s">
        <v>10126</v>
      </c>
      <c r="J44" s="10" t="s">
        <v>10127</v>
      </c>
      <c r="K44" s="10" t="s">
        <v>7465</v>
      </c>
      <c r="L44" s="10"/>
      <c r="M44" s="10"/>
      <c r="N44" s="14">
        <f t="shared" si="12"/>
        <v>0</v>
      </c>
      <c r="O44" s="15" t="e">
        <f t="shared" si="13"/>
        <v>#VALUE!</v>
      </c>
      <c r="P44" s="15" t="e">
        <f t="shared" si="14"/>
        <v>#VALUE!</v>
      </c>
      <c r="Q44" s="17" t="e">
        <f>VLOOKUP($A44,'DATA PENGUKURAN GARDU'!$A:$BS,42,0)</f>
        <v>#N/A</v>
      </c>
      <c r="R44" s="18" t="e">
        <f t="shared" si="23"/>
        <v>#N/A</v>
      </c>
      <c r="S44" s="17" t="e">
        <f>VLOOKUP($A44,'DATA PENGUKURAN GARDU'!$A:$BS,44,0)</f>
        <v>#N/A</v>
      </c>
      <c r="T44" s="18" t="e">
        <f t="shared" si="24"/>
        <v>#N/A</v>
      </c>
      <c r="U44" s="17" t="e">
        <f>VLOOKUP($A44,'DATA PENGUKURAN GARDU'!$A:$BS,46,0)</f>
        <v>#N/A</v>
      </c>
      <c r="V44" s="18" t="e">
        <f t="shared" si="25"/>
        <v>#N/A</v>
      </c>
      <c r="W44" s="17" t="e">
        <f>VLOOKUP($A44,'DATA PENGUKURAN GARDU'!$A:$BS,48,0)</f>
        <v>#N/A</v>
      </c>
      <c r="X44" s="17" t="e">
        <f>VLOOKUP($A44,'DATA PENGUKURAN GARDU'!$A:$BS,53,0)</f>
        <v>#N/A</v>
      </c>
      <c r="Y44" s="17" t="e">
        <f>VLOOKUP($A44,'DATA PENGUKURAN GARDU'!$A:$BS,54,0)</f>
        <v>#N/A</v>
      </c>
      <c r="Z44" s="17" t="e">
        <f>VLOOKUP($A44,'DATA PENGUKURAN GARDU'!$A:$BS,55,0)</f>
        <v>#N/A</v>
      </c>
      <c r="AA44" s="20" t="e">
        <f>VLOOKUP($B44,'DATA PENGUKURAN GARDU'!$A:$BS,42,0)</f>
        <v>#N/A</v>
      </c>
      <c r="AB44" s="21" t="e">
        <f t="shared" si="26"/>
        <v>#N/A</v>
      </c>
      <c r="AC44" s="20" t="e">
        <f>VLOOKUP($B44,'DATA PENGUKURAN GARDU'!$A:$BS,44,0)</f>
        <v>#N/A</v>
      </c>
      <c r="AD44" s="21" t="e">
        <f t="shared" si="27"/>
        <v>#N/A</v>
      </c>
      <c r="AE44" s="20" t="e">
        <f>VLOOKUP($B44,'DATA PENGUKURAN GARDU'!$A:$BS,46,0)</f>
        <v>#N/A</v>
      </c>
      <c r="AF44" s="21" t="e">
        <f t="shared" si="28"/>
        <v>#N/A</v>
      </c>
      <c r="AG44" s="20" t="e">
        <f>VLOOKUP($B44,'DATA PENGUKURAN GARDU'!$A:$BS,46,0)</f>
        <v>#N/A</v>
      </c>
      <c r="AH44" s="20" t="e">
        <f>VLOOKUP($B44,'DATA PENGUKURAN GARDU'!$A:$BS,53,0)</f>
        <v>#N/A</v>
      </c>
      <c r="AI44" s="20" t="e">
        <f>VLOOKUP($B44,'DATA PENGUKURAN GARDU'!$A:$BS,54,0)</f>
        <v>#N/A</v>
      </c>
      <c r="AJ44" s="17" t="e">
        <f>VLOOKUP($C44,'DATA PENGUKURAN GARDU'!$A:$BS,42,0)</f>
        <v>#N/A</v>
      </c>
      <c r="AK44" s="23" t="e">
        <f t="shared" si="29"/>
        <v>#N/A</v>
      </c>
      <c r="AL44" s="17" t="e">
        <f>VLOOKUP($C44,'DATA PENGUKURAN GARDU'!$A:$BS,44,0)</f>
        <v>#N/A</v>
      </c>
      <c r="AM44" s="23" t="e">
        <f t="shared" si="30"/>
        <v>#N/A</v>
      </c>
      <c r="AN44" s="17" t="e">
        <f>VLOOKUP($C44,'DATA PENGUKURAN GARDU'!$A:$BS,46,0)</f>
        <v>#N/A</v>
      </c>
      <c r="AO44" s="23" t="e">
        <f t="shared" si="31"/>
        <v>#N/A</v>
      </c>
      <c r="AP44" s="17" t="e">
        <f>VLOOKUP($C44,'DATA PENGUKURAN GARDU'!$A:$BS,46,0)</f>
        <v>#N/A</v>
      </c>
      <c r="AQ44" s="17" t="e">
        <f>VLOOKUP($C44,'DATA PENGUKURAN GARDU'!$A:$BS,53,0)</f>
        <v>#N/A</v>
      </c>
      <c r="AR44" s="17" t="e">
        <f>VLOOKUP($C44,'DATA PENGUKURAN GARDU'!$A:$BS,54,0)</f>
        <v>#N/A</v>
      </c>
      <c r="AS44" s="20" t="e">
        <f>VLOOKUP($D44,'DATA PENGUKURAN GARDU'!$A:$BS,42,0)</f>
        <v>#N/A</v>
      </c>
      <c r="AT44" s="21" t="e">
        <f t="shared" si="32"/>
        <v>#N/A</v>
      </c>
      <c r="AU44" s="20" t="e">
        <f>VLOOKUP($D44,'DATA PENGUKURAN GARDU'!$A:$BS,44,0)</f>
        <v>#N/A</v>
      </c>
      <c r="AV44" s="21" t="e">
        <f t="shared" si="33"/>
        <v>#N/A</v>
      </c>
      <c r="AW44" s="20" t="e">
        <f>VLOOKUP($D44,'DATA PENGUKURAN GARDU'!$A:$BS,46,0)</f>
        <v>#N/A</v>
      </c>
      <c r="AX44" s="21" t="e">
        <f t="shared" si="34"/>
        <v>#N/A</v>
      </c>
      <c r="AY44" s="20" t="e">
        <f>VLOOKUP($D44,'DATA PENGUKURAN GARDU'!$A:$BS,46,0)</f>
        <v>#N/A</v>
      </c>
      <c r="AZ44" s="20" t="e">
        <f>VLOOKUP($D44,'DATA PENGUKURAN GARDU'!$A:$BS,53,0)</f>
        <v>#N/A</v>
      </c>
      <c r="BA44" s="20" t="e">
        <f>VLOOKUP($D44,'DATA PENGUKURAN GARDU'!$A:$BS,54,0)</f>
        <v>#N/A</v>
      </c>
      <c r="BB44" s="17" t="e">
        <f>VLOOKUP($E44,'DATA PENGUKURAN GARDU'!$A:$BS,42,0)</f>
        <v>#N/A</v>
      </c>
      <c r="BC44" s="23" t="e">
        <f t="shared" si="35"/>
        <v>#N/A</v>
      </c>
      <c r="BD44" s="17" t="e">
        <f>VLOOKUP($E44,'DATA PENGUKURAN GARDU'!$A:$BS,44,0)</f>
        <v>#N/A</v>
      </c>
      <c r="BE44" s="23" t="e">
        <f t="shared" si="36"/>
        <v>#N/A</v>
      </c>
      <c r="BF44" s="17" t="e">
        <f>VLOOKUP($E44,'DATA PENGUKURAN GARDU'!$A:$BS,46,0)</f>
        <v>#N/A</v>
      </c>
      <c r="BG44" s="23" t="e">
        <f t="shared" si="37"/>
        <v>#N/A</v>
      </c>
      <c r="BH44" s="17" t="e">
        <f>VLOOKUP($E44,'DATA PENGUKURAN GARDU'!$A:$BS,46,0)</f>
        <v>#N/A</v>
      </c>
      <c r="BI44" s="17" t="e">
        <f>VLOOKUP($E44,'DATA PENGUKURAN GARDU'!$A:$BS,53,0)</f>
        <v>#N/A</v>
      </c>
      <c r="BJ44" s="17" t="e">
        <f>VLOOKUP($E44,'DATA PENGUKURAN GARDU'!$A:$BS,54,0)</f>
        <v>#N/A</v>
      </c>
      <c r="BK44" s="20" t="e">
        <f t="shared" si="15"/>
        <v>#N/A</v>
      </c>
      <c r="BL44" s="20" t="e">
        <f t="shared" si="16"/>
        <v>#N/A</v>
      </c>
      <c r="BM44" s="20" t="e">
        <f t="shared" si="17"/>
        <v>#N/A</v>
      </c>
      <c r="BN44" s="25" t="e">
        <f t="shared" si="18"/>
        <v>#N/A</v>
      </c>
      <c r="BO44" s="26" t="str">
        <f t="shared" si="19"/>
        <v>0</v>
      </c>
      <c r="BP44" s="21" t="e">
        <f t="shared" si="20"/>
        <v>#VALUE!</v>
      </c>
      <c r="BQ44" s="20" t="e">
        <f t="shared" si="21"/>
        <v>#N/A</v>
      </c>
      <c r="BR44" s="20" t="e">
        <v>#N/A</v>
      </c>
      <c r="BS44" s="9" t="e">
        <v>#N/A</v>
      </c>
      <c r="BT44" s="2" t="e">
        <f t="shared" si="22"/>
        <v>#VALUE!</v>
      </c>
      <c r="BU44" s="2" t="e">
        <f t="shared" si="5"/>
        <v>#N/A</v>
      </c>
      <c r="BV44" s="2" t="e">
        <f t="shared" si="6"/>
        <v>#N/A</v>
      </c>
    </row>
    <row r="45" s="2" customFormat="1" ht="22.95" customHeight="1" spans="1:74">
      <c r="A45" s="9" t="str">
        <f t="shared" si="7"/>
        <v>KMO 102Induk</v>
      </c>
      <c r="B45" s="9" t="str">
        <f t="shared" si="8"/>
        <v>KMO 102jurusan 1</v>
      </c>
      <c r="C45" s="9" t="str">
        <f t="shared" si="9"/>
        <v>KMO 102jurusan 2</v>
      </c>
      <c r="D45" s="9" t="str">
        <f t="shared" si="10"/>
        <v>KMO 102jurusan 3</v>
      </c>
      <c r="E45" s="9" t="str">
        <f t="shared" si="11"/>
        <v>KMO 102jurusan 4</v>
      </c>
      <c r="F45" s="10" t="s">
        <v>92</v>
      </c>
      <c r="G45" s="10" t="s">
        <v>8</v>
      </c>
      <c r="H45" s="10" t="s">
        <v>94</v>
      </c>
      <c r="I45" s="10" t="s">
        <v>10128</v>
      </c>
      <c r="J45" s="10" t="s">
        <v>10129</v>
      </c>
      <c r="K45" s="10" t="s">
        <v>7465</v>
      </c>
      <c r="L45" s="10"/>
      <c r="M45" s="10"/>
      <c r="N45" s="14">
        <f t="shared" si="12"/>
        <v>0</v>
      </c>
      <c r="O45" s="15" t="e">
        <f t="shared" si="13"/>
        <v>#VALUE!</v>
      </c>
      <c r="P45" s="15" t="e">
        <f t="shared" si="14"/>
        <v>#VALUE!</v>
      </c>
      <c r="Q45" s="17" t="e">
        <f>VLOOKUP($A45,'DATA PENGUKURAN GARDU'!$A:$BS,42,0)</f>
        <v>#N/A</v>
      </c>
      <c r="R45" s="18" t="e">
        <f t="shared" si="23"/>
        <v>#N/A</v>
      </c>
      <c r="S45" s="17" t="e">
        <f>VLOOKUP($A45,'DATA PENGUKURAN GARDU'!$A:$BS,44,0)</f>
        <v>#N/A</v>
      </c>
      <c r="T45" s="18" t="e">
        <f t="shared" si="24"/>
        <v>#N/A</v>
      </c>
      <c r="U45" s="17" t="e">
        <f>VLOOKUP($A45,'DATA PENGUKURAN GARDU'!$A:$BS,46,0)</f>
        <v>#N/A</v>
      </c>
      <c r="V45" s="18" t="e">
        <f t="shared" si="25"/>
        <v>#N/A</v>
      </c>
      <c r="W45" s="17" t="e">
        <f>VLOOKUP($A45,'DATA PENGUKURAN GARDU'!$A:$BS,48,0)</f>
        <v>#N/A</v>
      </c>
      <c r="X45" s="17" t="e">
        <f>VLOOKUP($A45,'DATA PENGUKURAN GARDU'!$A:$BS,53,0)</f>
        <v>#N/A</v>
      </c>
      <c r="Y45" s="17" t="e">
        <f>VLOOKUP($A45,'DATA PENGUKURAN GARDU'!$A:$BS,54,0)</f>
        <v>#N/A</v>
      </c>
      <c r="Z45" s="17" t="e">
        <f>VLOOKUP($A45,'DATA PENGUKURAN GARDU'!$A:$BS,55,0)</f>
        <v>#N/A</v>
      </c>
      <c r="AA45" s="20" t="e">
        <f>VLOOKUP($B45,'DATA PENGUKURAN GARDU'!$A:$BS,42,0)</f>
        <v>#N/A</v>
      </c>
      <c r="AB45" s="21" t="e">
        <f t="shared" si="26"/>
        <v>#N/A</v>
      </c>
      <c r="AC45" s="20" t="e">
        <f>VLOOKUP($B45,'DATA PENGUKURAN GARDU'!$A:$BS,44,0)</f>
        <v>#N/A</v>
      </c>
      <c r="AD45" s="21" t="e">
        <f t="shared" si="27"/>
        <v>#N/A</v>
      </c>
      <c r="AE45" s="20" t="e">
        <f>VLOOKUP($B45,'DATA PENGUKURAN GARDU'!$A:$BS,46,0)</f>
        <v>#N/A</v>
      </c>
      <c r="AF45" s="21" t="e">
        <f t="shared" si="28"/>
        <v>#N/A</v>
      </c>
      <c r="AG45" s="20" t="e">
        <f>VLOOKUP($B45,'DATA PENGUKURAN GARDU'!$A:$BS,46,0)</f>
        <v>#N/A</v>
      </c>
      <c r="AH45" s="20" t="e">
        <f>VLOOKUP($B45,'DATA PENGUKURAN GARDU'!$A:$BS,53,0)</f>
        <v>#N/A</v>
      </c>
      <c r="AI45" s="20" t="e">
        <f>VLOOKUP($B45,'DATA PENGUKURAN GARDU'!$A:$BS,54,0)</f>
        <v>#N/A</v>
      </c>
      <c r="AJ45" s="17" t="e">
        <f>VLOOKUP($C45,'DATA PENGUKURAN GARDU'!$A:$BS,42,0)</f>
        <v>#N/A</v>
      </c>
      <c r="AK45" s="23" t="e">
        <f t="shared" si="29"/>
        <v>#N/A</v>
      </c>
      <c r="AL45" s="17" t="e">
        <f>VLOOKUP($C45,'DATA PENGUKURAN GARDU'!$A:$BS,44,0)</f>
        <v>#N/A</v>
      </c>
      <c r="AM45" s="23" t="e">
        <f t="shared" si="30"/>
        <v>#N/A</v>
      </c>
      <c r="AN45" s="17" t="e">
        <f>VLOOKUP($C45,'DATA PENGUKURAN GARDU'!$A:$BS,46,0)</f>
        <v>#N/A</v>
      </c>
      <c r="AO45" s="23" t="e">
        <f t="shared" si="31"/>
        <v>#N/A</v>
      </c>
      <c r="AP45" s="17" t="e">
        <f>VLOOKUP($C45,'DATA PENGUKURAN GARDU'!$A:$BS,46,0)</f>
        <v>#N/A</v>
      </c>
      <c r="AQ45" s="17" t="e">
        <f>VLOOKUP($C45,'DATA PENGUKURAN GARDU'!$A:$BS,53,0)</f>
        <v>#N/A</v>
      </c>
      <c r="AR45" s="17" t="e">
        <f>VLOOKUP($C45,'DATA PENGUKURAN GARDU'!$A:$BS,54,0)</f>
        <v>#N/A</v>
      </c>
      <c r="AS45" s="20" t="e">
        <f>VLOOKUP($D45,'DATA PENGUKURAN GARDU'!$A:$BS,42,0)</f>
        <v>#N/A</v>
      </c>
      <c r="AT45" s="21" t="e">
        <f t="shared" si="32"/>
        <v>#N/A</v>
      </c>
      <c r="AU45" s="20" t="e">
        <f>VLOOKUP($D45,'DATA PENGUKURAN GARDU'!$A:$BS,44,0)</f>
        <v>#N/A</v>
      </c>
      <c r="AV45" s="21" t="e">
        <f t="shared" si="33"/>
        <v>#N/A</v>
      </c>
      <c r="AW45" s="20" t="e">
        <f>VLOOKUP($D45,'DATA PENGUKURAN GARDU'!$A:$BS,46,0)</f>
        <v>#N/A</v>
      </c>
      <c r="AX45" s="21" t="e">
        <f t="shared" si="34"/>
        <v>#N/A</v>
      </c>
      <c r="AY45" s="20" t="e">
        <f>VLOOKUP($D45,'DATA PENGUKURAN GARDU'!$A:$BS,46,0)</f>
        <v>#N/A</v>
      </c>
      <c r="AZ45" s="20" t="e">
        <f>VLOOKUP($D45,'DATA PENGUKURAN GARDU'!$A:$BS,53,0)</f>
        <v>#N/A</v>
      </c>
      <c r="BA45" s="20" t="e">
        <f>VLOOKUP($D45,'DATA PENGUKURAN GARDU'!$A:$BS,54,0)</f>
        <v>#N/A</v>
      </c>
      <c r="BB45" s="17" t="e">
        <f>VLOOKUP($E45,'DATA PENGUKURAN GARDU'!$A:$BS,42,0)</f>
        <v>#N/A</v>
      </c>
      <c r="BC45" s="23" t="e">
        <f t="shared" si="35"/>
        <v>#N/A</v>
      </c>
      <c r="BD45" s="17" t="e">
        <f>VLOOKUP($E45,'DATA PENGUKURAN GARDU'!$A:$BS,44,0)</f>
        <v>#N/A</v>
      </c>
      <c r="BE45" s="23" t="e">
        <f t="shared" si="36"/>
        <v>#N/A</v>
      </c>
      <c r="BF45" s="17" t="e">
        <f>VLOOKUP($E45,'DATA PENGUKURAN GARDU'!$A:$BS,46,0)</f>
        <v>#N/A</v>
      </c>
      <c r="BG45" s="23" t="e">
        <f t="shared" si="37"/>
        <v>#N/A</v>
      </c>
      <c r="BH45" s="17" t="e">
        <f>VLOOKUP($E45,'DATA PENGUKURAN GARDU'!$A:$BS,46,0)</f>
        <v>#N/A</v>
      </c>
      <c r="BI45" s="17" t="e">
        <f>VLOOKUP($E45,'DATA PENGUKURAN GARDU'!$A:$BS,53,0)</f>
        <v>#N/A</v>
      </c>
      <c r="BJ45" s="17" t="e">
        <f>VLOOKUP($E45,'DATA PENGUKURAN GARDU'!$A:$BS,54,0)</f>
        <v>#N/A</v>
      </c>
      <c r="BK45" s="20" t="e">
        <f t="shared" si="15"/>
        <v>#N/A</v>
      </c>
      <c r="BL45" s="20" t="e">
        <f t="shared" si="16"/>
        <v>#N/A</v>
      </c>
      <c r="BM45" s="20" t="e">
        <f t="shared" si="17"/>
        <v>#N/A</v>
      </c>
      <c r="BN45" s="25" t="e">
        <f t="shared" si="18"/>
        <v>#N/A</v>
      </c>
      <c r="BO45" s="26" t="str">
        <f t="shared" si="19"/>
        <v>0</v>
      </c>
      <c r="BP45" s="21" t="e">
        <f t="shared" si="20"/>
        <v>#VALUE!</v>
      </c>
      <c r="BQ45" s="20" t="e">
        <f t="shared" si="21"/>
        <v>#N/A</v>
      </c>
      <c r="BR45" s="20" t="e">
        <v>#N/A</v>
      </c>
      <c r="BS45" s="9" t="e">
        <v>#N/A</v>
      </c>
      <c r="BT45" s="2" t="e">
        <f t="shared" si="22"/>
        <v>#VALUE!</v>
      </c>
      <c r="BU45" s="2" t="e">
        <f t="shared" si="5"/>
        <v>#N/A</v>
      </c>
      <c r="BV45" s="2" t="e">
        <f t="shared" si="6"/>
        <v>#N/A</v>
      </c>
    </row>
    <row r="46" s="2" customFormat="1" ht="22.95" customHeight="1" spans="1:74">
      <c r="A46" s="9" t="str">
        <f t="shared" si="7"/>
        <v>KMO 103Induk</v>
      </c>
      <c r="B46" s="9" t="str">
        <f t="shared" si="8"/>
        <v>KMO 103jurusan 1</v>
      </c>
      <c r="C46" s="9" t="str">
        <f t="shared" si="9"/>
        <v>KMO 103jurusan 2</v>
      </c>
      <c r="D46" s="9" t="str">
        <f t="shared" si="10"/>
        <v>KMO 103jurusan 3</v>
      </c>
      <c r="E46" s="9" t="str">
        <f t="shared" si="11"/>
        <v>KMO 103jurusan 4</v>
      </c>
      <c r="F46" s="10" t="s">
        <v>92</v>
      </c>
      <c r="G46" s="10" t="s">
        <v>8</v>
      </c>
      <c r="H46" s="10" t="s">
        <v>95</v>
      </c>
      <c r="I46" s="10" t="s">
        <v>10130</v>
      </c>
      <c r="J46" s="10" t="s">
        <v>10131</v>
      </c>
      <c r="K46" s="10" t="s">
        <v>7465</v>
      </c>
      <c r="L46" s="10"/>
      <c r="M46" s="10"/>
      <c r="N46" s="14">
        <f t="shared" si="12"/>
        <v>0</v>
      </c>
      <c r="O46" s="15" t="e">
        <f t="shared" si="13"/>
        <v>#VALUE!</v>
      </c>
      <c r="P46" s="15" t="e">
        <f t="shared" si="14"/>
        <v>#VALUE!</v>
      </c>
      <c r="Q46" s="17" t="e">
        <f>VLOOKUP($A46,'DATA PENGUKURAN GARDU'!$A:$BS,42,0)</f>
        <v>#N/A</v>
      </c>
      <c r="R46" s="18" t="e">
        <f t="shared" si="23"/>
        <v>#N/A</v>
      </c>
      <c r="S46" s="17" t="e">
        <f>VLOOKUP($A46,'DATA PENGUKURAN GARDU'!$A:$BS,44,0)</f>
        <v>#N/A</v>
      </c>
      <c r="T46" s="18" t="e">
        <f t="shared" si="24"/>
        <v>#N/A</v>
      </c>
      <c r="U46" s="17" t="e">
        <f>VLOOKUP($A46,'DATA PENGUKURAN GARDU'!$A:$BS,46,0)</f>
        <v>#N/A</v>
      </c>
      <c r="V46" s="18" t="e">
        <f t="shared" si="25"/>
        <v>#N/A</v>
      </c>
      <c r="W46" s="17" t="e">
        <f>VLOOKUP($A46,'DATA PENGUKURAN GARDU'!$A:$BS,48,0)</f>
        <v>#N/A</v>
      </c>
      <c r="X46" s="17" t="e">
        <f>VLOOKUP($A46,'DATA PENGUKURAN GARDU'!$A:$BS,53,0)</f>
        <v>#N/A</v>
      </c>
      <c r="Y46" s="17" t="e">
        <f>VLOOKUP($A46,'DATA PENGUKURAN GARDU'!$A:$BS,54,0)</f>
        <v>#N/A</v>
      </c>
      <c r="Z46" s="17" t="e">
        <f>VLOOKUP($A46,'DATA PENGUKURAN GARDU'!$A:$BS,55,0)</f>
        <v>#N/A</v>
      </c>
      <c r="AA46" s="20" t="e">
        <f>VLOOKUP($B46,'DATA PENGUKURAN GARDU'!$A:$BS,42,0)</f>
        <v>#N/A</v>
      </c>
      <c r="AB46" s="21" t="e">
        <f t="shared" si="26"/>
        <v>#N/A</v>
      </c>
      <c r="AC46" s="20" t="e">
        <f>VLOOKUP($B46,'DATA PENGUKURAN GARDU'!$A:$BS,44,0)</f>
        <v>#N/A</v>
      </c>
      <c r="AD46" s="21" t="e">
        <f t="shared" si="27"/>
        <v>#N/A</v>
      </c>
      <c r="AE46" s="20" t="e">
        <f>VLOOKUP($B46,'DATA PENGUKURAN GARDU'!$A:$BS,46,0)</f>
        <v>#N/A</v>
      </c>
      <c r="AF46" s="21" t="e">
        <f t="shared" si="28"/>
        <v>#N/A</v>
      </c>
      <c r="AG46" s="20" t="e">
        <f>VLOOKUP($B46,'DATA PENGUKURAN GARDU'!$A:$BS,46,0)</f>
        <v>#N/A</v>
      </c>
      <c r="AH46" s="20" t="e">
        <f>VLOOKUP($B46,'DATA PENGUKURAN GARDU'!$A:$BS,53,0)</f>
        <v>#N/A</v>
      </c>
      <c r="AI46" s="20" t="e">
        <f>VLOOKUP($B46,'DATA PENGUKURAN GARDU'!$A:$BS,54,0)</f>
        <v>#N/A</v>
      </c>
      <c r="AJ46" s="17" t="e">
        <f>VLOOKUP($C46,'DATA PENGUKURAN GARDU'!$A:$BS,42,0)</f>
        <v>#N/A</v>
      </c>
      <c r="AK46" s="23" t="e">
        <f t="shared" si="29"/>
        <v>#N/A</v>
      </c>
      <c r="AL46" s="17" t="e">
        <f>VLOOKUP($C46,'DATA PENGUKURAN GARDU'!$A:$BS,44,0)</f>
        <v>#N/A</v>
      </c>
      <c r="AM46" s="23" t="e">
        <f t="shared" si="30"/>
        <v>#N/A</v>
      </c>
      <c r="AN46" s="17" t="e">
        <f>VLOOKUP($C46,'DATA PENGUKURAN GARDU'!$A:$BS,46,0)</f>
        <v>#N/A</v>
      </c>
      <c r="AO46" s="23" t="e">
        <f t="shared" si="31"/>
        <v>#N/A</v>
      </c>
      <c r="AP46" s="17" t="e">
        <f>VLOOKUP($C46,'DATA PENGUKURAN GARDU'!$A:$BS,46,0)</f>
        <v>#N/A</v>
      </c>
      <c r="AQ46" s="17" t="e">
        <f>VLOOKUP($C46,'DATA PENGUKURAN GARDU'!$A:$BS,53,0)</f>
        <v>#N/A</v>
      </c>
      <c r="AR46" s="17" t="e">
        <f>VLOOKUP($C46,'DATA PENGUKURAN GARDU'!$A:$BS,54,0)</f>
        <v>#N/A</v>
      </c>
      <c r="AS46" s="20" t="e">
        <f>VLOOKUP($D46,'DATA PENGUKURAN GARDU'!$A:$BS,42,0)</f>
        <v>#N/A</v>
      </c>
      <c r="AT46" s="21" t="e">
        <f t="shared" si="32"/>
        <v>#N/A</v>
      </c>
      <c r="AU46" s="20" t="e">
        <f>VLOOKUP($D46,'DATA PENGUKURAN GARDU'!$A:$BS,44,0)</f>
        <v>#N/A</v>
      </c>
      <c r="AV46" s="21" t="e">
        <f t="shared" si="33"/>
        <v>#N/A</v>
      </c>
      <c r="AW46" s="20" t="e">
        <f>VLOOKUP($D46,'DATA PENGUKURAN GARDU'!$A:$BS,46,0)</f>
        <v>#N/A</v>
      </c>
      <c r="AX46" s="21" t="e">
        <f t="shared" si="34"/>
        <v>#N/A</v>
      </c>
      <c r="AY46" s="20" t="e">
        <f>VLOOKUP($D46,'DATA PENGUKURAN GARDU'!$A:$BS,46,0)</f>
        <v>#N/A</v>
      </c>
      <c r="AZ46" s="20" t="e">
        <f>VLOOKUP($D46,'DATA PENGUKURAN GARDU'!$A:$BS,53,0)</f>
        <v>#N/A</v>
      </c>
      <c r="BA46" s="20" t="e">
        <f>VLOOKUP($D46,'DATA PENGUKURAN GARDU'!$A:$BS,54,0)</f>
        <v>#N/A</v>
      </c>
      <c r="BB46" s="17" t="e">
        <f>VLOOKUP($E46,'DATA PENGUKURAN GARDU'!$A:$BS,42,0)</f>
        <v>#N/A</v>
      </c>
      <c r="BC46" s="23" t="e">
        <f t="shared" si="35"/>
        <v>#N/A</v>
      </c>
      <c r="BD46" s="17" t="e">
        <f>VLOOKUP($E46,'DATA PENGUKURAN GARDU'!$A:$BS,44,0)</f>
        <v>#N/A</v>
      </c>
      <c r="BE46" s="23" t="e">
        <f t="shared" si="36"/>
        <v>#N/A</v>
      </c>
      <c r="BF46" s="17" t="e">
        <f>VLOOKUP($E46,'DATA PENGUKURAN GARDU'!$A:$BS,46,0)</f>
        <v>#N/A</v>
      </c>
      <c r="BG46" s="23" t="e">
        <f t="shared" si="37"/>
        <v>#N/A</v>
      </c>
      <c r="BH46" s="17" t="e">
        <f>VLOOKUP($E46,'DATA PENGUKURAN GARDU'!$A:$BS,46,0)</f>
        <v>#N/A</v>
      </c>
      <c r="BI46" s="17" t="e">
        <f>VLOOKUP($E46,'DATA PENGUKURAN GARDU'!$A:$BS,53,0)</f>
        <v>#N/A</v>
      </c>
      <c r="BJ46" s="17" t="e">
        <f>VLOOKUP($E46,'DATA PENGUKURAN GARDU'!$A:$BS,54,0)</f>
        <v>#N/A</v>
      </c>
      <c r="BK46" s="20" t="e">
        <f t="shared" si="15"/>
        <v>#N/A</v>
      </c>
      <c r="BL46" s="20" t="e">
        <f t="shared" si="16"/>
        <v>#N/A</v>
      </c>
      <c r="BM46" s="20" t="e">
        <f t="shared" si="17"/>
        <v>#N/A</v>
      </c>
      <c r="BN46" s="25" t="e">
        <f t="shared" si="18"/>
        <v>#N/A</v>
      </c>
      <c r="BO46" s="26" t="str">
        <f t="shared" si="19"/>
        <v>0</v>
      </c>
      <c r="BP46" s="21" t="e">
        <f t="shared" si="20"/>
        <v>#VALUE!</v>
      </c>
      <c r="BQ46" s="20" t="e">
        <f t="shared" si="21"/>
        <v>#N/A</v>
      </c>
      <c r="BR46" s="20" t="e">
        <v>#N/A</v>
      </c>
      <c r="BS46" s="9" t="e">
        <v>#N/A</v>
      </c>
      <c r="BT46" s="2" t="e">
        <f t="shared" si="22"/>
        <v>#VALUE!</v>
      </c>
      <c r="BU46" s="2" t="e">
        <f t="shared" si="5"/>
        <v>#N/A</v>
      </c>
      <c r="BV46" s="2" t="e">
        <f t="shared" si="6"/>
        <v>#N/A</v>
      </c>
    </row>
    <row r="47" s="2" customFormat="1" ht="22.95" customHeight="1" spans="1:74">
      <c r="A47" s="9" t="str">
        <f t="shared" si="7"/>
        <v>KMO 108Induk</v>
      </c>
      <c r="B47" s="9" t="str">
        <f t="shared" si="8"/>
        <v>KMO 108jurusan 1</v>
      </c>
      <c r="C47" s="9" t="str">
        <f t="shared" si="9"/>
        <v>KMO 108jurusan 2</v>
      </c>
      <c r="D47" s="9" t="str">
        <f t="shared" si="10"/>
        <v>KMO 108jurusan 3</v>
      </c>
      <c r="E47" s="9" t="str">
        <f t="shared" si="11"/>
        <v>KMO 108jurusan 4</v>
      </c>
      <c r="F47" s="10" t="s">
        <v>96</v>
      </c>
      <c r="G47" s="10" t="s">
        <v>8</v>
      </c>
      <c r="H47" s="10" t="s">
        <v>97</v>
      </c>
      <c r="I47" s="10" t="s">
        <v>10132</v>
      </c>
      <c r="J47" s="10" t="s">
        <v>10133</v>
      </c>
      <c r="K47" s="10" t="s">
        <v>7465</v>
      </c>
      <c r="L47" s="10"/>
      <c r="M47" s="10"/>
      <c r="N47" s="14">
        <f t="shared" si="12"/>
        <v>0</v>
      </c>
      <c r="O47" s="15" t="e">
        <f t="shared" si="13"/>
        <v>#VALUE!</v>
      </c>
      <c r="P47" s="15" t="e">
        <f t="shared" si="14"/>
        <v>#VALUE!</v>
      </c>
      <c r="Q47" s="17" t="e">
        <f>VLOOKUP($A47,'DATA PENGUKURAN GARDU'!$A:$BS,42,0)</f>
        <v>#N/A</v>
      </c>
      <c r="R47" s="18" t="e">
        <f t="shared" si="23"/>
        <v>#N/A</v>
      </c>
      <c r="S47" s="17" t="e">
        <f>VLOOKUP($A47,'DATA PENGUKURAN GARDU'!$A:$BS,44,0)</f>
        <v>#N/A</v>
      </c>
      <c r="T47" s="18" t="e">
        <f t="shared" si="24"/>
        <v>#N/A</v>
      </c>
      <c r="U47" s="17" t="e">
        <f>VLOOKUP($A47,'DATA PENGUKURAN GARDU'!$A:$BS,46,0)</f>
        <v>#N/A</v>
      </c>
      <c r="V47" s="18" t="e">
        <f t="shared" si="25"/>
        <v>#N/A</v>
      </c>
      <c r="W47" s="17" t="e">
        <f>VLOOKUP($A47,'DATA PENGUKURAN GARDU'!$A:$BS,48,0)</f>
        <v>#N/A</v>
      </c>
      <c r="X47" s="17" t="e">
        <f>VLOOKUP($A47,'DATA PENGUKURAN GARDU'!$A:$BS,53,0)</f>
        <v>#N/A</v>
      </c>
      <c r="Y47" s="17" t="e">
        <f>VLOOKUP($A47,'DATA PENGUKURAN GARDU'!$A:$BS,54,0)</f>
        <v>#N/A</v>
      </c>
      <c r="Z47" s="17" t="e">
        <f>VLOOKUP($A47,'DATA PENGUKURAN GARDU'!$A:$BS,55,0)</f>
        <v>#N/A</v>
      </c>
      <c r="AA47" s="20" t="e">
        <f>VLOOKUP($B47,'DATA PENGUKURAN GARDU'!$A:$BS,42,0)</f>
        <v>#N/A</v>
      </c>
      <c r="AB47" s="21" t="e">
        <f t="shared" si="26"/>
        <v>#N/A</v>
      </c>
      <c r="AC47" s="20" t="e">
        <f>VLOOKUP($B47,'DATA PENGUKURAN GARDU'!$A:$BS,44,0)</f>
        <v>#N/A</v>
      </c>
      <c r="AD47" s="21" t="e">
        <f t="shared" si="27"/>
        <v>#N/A</v>
      </c>
      <c r="AE47" s="20" t="e">
        <f>VLOOKUP($B47,'DATA PENGUKURAN GARDU'!$A:$BS,46,0)</f>
        <v>#N/A</v>
      </c>
      <c r="AF47" s="21" t="e">
        <f t="shared" si="28"/>
        <v>#N/A</v>
      </c>
      <c r="AG47" s="20" t="e">
        <f>VLOOKUP($B47,'DATA PENGUKURAN GARDU'!$A:$BS,46,0)</f>
        <v>#N/A</v>
      </c>
      <c r="AH47" s="20" t="e">
        <f>VLOOKUP($B47,'DATA PENGUKURAN GARDU'!$A:$BS,53,0)</f>
        <v>#N/A</v>
      </c>
      <c r="AI47" s="20" t="e">
        <f>VLOOKUP($B47,'DATA PENGUKURAN GARDU'!$A:$BS,54,0)</f>
        <v>#N/A</v>
      </c>
      <c r="AJ47" s="17" t="e">
        <f>VLOOKUP($C47,'DATA PENGUKURAN GARDU'!$A:$BS,42,0)</f>
        <v>#N/A</v>
      </c>
      <c r="AK47" s="23" t="e">
        <f t="shared" si="29"/>
        <v>#N/A</v>
      </c>
      <c r="AL47" s="17" t="e">
        <f>VLOOKUP($C47,'DATA PENGUKURAN GARDU'!$A:$BS,44,0)</f>
        <v>#N/A</v>
      </c>
      <c r="AM47" s="23" t="e">
        <f t="shared" si="30"/>
        <v>#N/A</v>
      </c>
      <c r="AN47" s="17" t="e">
        <f>VLOOKUP($C47,'DATA PENGUKURAN GARDU'!$A:$BS,46,0)</f>
        <v>#N/A</v>
      </c>
      <c r="AO47" s="23" t="e">
        <f t="shared" si="31"/>
        <v>#N/A</v>
      </c>
      <c r="AP47" s="17" t="e">
        <f>VLOOKUP($C47,'DATA PENGUKURAN GARDU'!$A:$BS,46,0)</f>
        <v>#N/A</v>
      </c>
      <c r="AQ47" s="17" t="e">
        <f>VLOOKUP($C47,'DATA PENGUKURAN GARDU'!$A:$BS,53,0)</f>
        <v>#N/A</v>
      </c>
      <c r="AR47" s="17" t="e">
        <f>VLOOKUP($C47,'DATA PENGUKURAN GARDU'!$A:$BS,54,0)</f>
        <v>#N/A</v>
      </c>
      <c r="AS47" s="20" t="e">
        <f>VLOOKUP($D47,'DATA PENGUKURAN GARDU'!$A:$BS,42,0)</f>
        <v>#N/A</v>
      </c>
      <c r="AT47" s="21" t="e">
        <f t="shared" si="32"/>
        <v>#N/A</v>
      </c>
      <c r="AU47" s="20" t="e">
        <f>VLOOKUP($D47,'DATA PENGUKURAN GARDU'!$A:$BS,44,0)</f>
        <v>#N/A</v>
      </c>
      <c r="AV47" s="21" t="e">
        <f t="shared" si="33"/>
        <v>#N/A</v>
      </c>
      <c r="AW47" s="20" t="e">
        <f>VLOOKUP($D47,'DATA PENGUKURAN GARDU'!$A:$BS,46,0)</f>
        <v>#N/A</v>
      </c>
      <c r="AX47" s="21" t="e">
        <f t="shared" si="34"/>
        <v>#N/A</v>
      </c>
      <c r="AY47" s="20" t="e">
        <f>VLOOKUP($D47,'DATA PENGUKURAN GARDU'!$A:$BS,46,0)</f>
        <v>#N/A</v>
      </c>
      <c r="AZ47" s="20" t="e">
        <f>VLOOKUP($D47,'DATA PENGUKURAN GARDU'!$A:$BS,53,0)</f>
        <v>#N/A</v>
      </c>
      <c r="BA47" s="20" t="e">
        <f>VLOOKUP($D47,'DATA PENGUKURAN GARDU'!$A:$BS,54,0)</f>
        <v>#N/A</v>
      </c>
      <c r="BB47" s="17" t="e">
        <f>VLOOKUP($E47,'DATA PENGUKURAN GARDU'!$A:$BS,42,0)</f>
        <v>#N/A</v>
      </c>
      <c r="BC47" s="23" t="e">
        <f t="shared" si="35"/>
        <v>#N/A</v>
      </c>
      <c r="BD47" s="17" t="e">
        <f>VLOOKUP($E47,'DATA PENGUKURAN GARDU'!$A:$BS,44,0)</f>
        <v>#N/A</v>
      </c>
      <c r="BE47" s="23" t="e">
        <f t="shared" si="36"/>
        <v>#N/A</v>
      </c>
      <c r="BF47" s="17" t="e">
        <f>VLOOKUP($E47,'DATA PENGUKURAN GARDU'!$A:$BS,46,0)</f>
        <v>#N/A</v>
      </c>
      <c r="BG47" s="23" t="e">
        <f t="shared" si="37"/>
        <v>#N/A</v>
      </c>
      <c r="BH47" s="17" t="e">
        <f>VLOOKUP($E47,'DATA PENGUKURAN GARDU'!$A:$BS,46,0)</f>
        <v>#N/A</v>
      </c>
      <c r="BI47" s="17" t="e">
        <f>VLOOKUP($E47,'DATA PENGUKURAN GARDU'!$A:$BS,53,0)</f>
        <v>#N/A</v>
      </c>
      <c r="BJ47" s="17" t="e">
        <f>VLOOKUP($E47,'DATA PENGUKURAN GARDU'!$A:$BS,54,0)</f>
        <v>#N/A</v>
      </c>
      <c r="BK47" s="20" t="e">
        <f t="shared" si="15"/>
        <v>#N/A</v>
      </c>
      <c r="BL47" s="20" t="e">
        <f t="shared" si="16"/>
        <v>#N/A</v>
      </c>
      <c r="BM47" s="20" t="e">
        <f t="shared" si="17"/>
        <v>#N/A</v>
      </c>
      <c r="BN47" s="25" t="e">
        <f t="shared" si="18"/>
        <v>#N/A</v>
      </c>
      <c r="BO47" s="26" t="str">
        <f t="shared" si="19"/>
        <v>0</v>
      </c>
      <c r="BP47" s="21" t="e">
        <f t="shared" si="20"/>
        <v>#VALUE!</v>
      </c>
      <c r="BQ47" s="20" t="e">
        <f t="shared" si="21"/>
        <v>#N/A</v>
      </c>
      <c r="BR47" s="20" t="e">
        <v>#N/A</v>
      </c>
      <c r="BS47" s="9" t="e">
        <v>#N/A</v>
      </c>
      <c r="BT47" s="2" t="e">
        <f t="shared" si="22"/>
        <v>#VALUE!</v>
      </c>
      <c r="BU47" s="2" t="e">
        <f t="shared" si="5"/>
        <v>#N/A</v>
      </c>
      <c r="BV47" s="2" t="e">
        <f t="shared" si="6"/>
        <v>#N/A</v>
      </c>
    </row>
    <row r="48" s="2" customFormat="1" ht="22.95" customHeight="1" spans="1:74">
      <c r="A48" s="9" t="str">
        <f t="shared" si="7"/>
        <v>KMO 110Induk</v>
      </c>
      <c r="B48" s="9" t="str">
        <f t="shared" si="8"/>
        <v>KMO 110jurusan 1</v>
      </c>
      <c r="C48" s="9" t="str">
        <f t="shared" si="9"/>
        <v>KMO 110jurusan 2</v>
      </c>
      <c r="D48" s="9" t="str">
        <f t="shared" si="10"/>
        <v>KMO 110jurusan 3</v>
      </c>
      <c r="E48" s="9" t="str">
        <f t="shared" si="11"/>
        <v>KMO 110jurusan 4</v>
      </c>
      <c r="F48" s="10" t="s">
        <v>98</v>
      </c>
      <c r="G48" s="10" t="s">
        <v>8</v>
      </c>
      <c r="H48" s="10" t="s">
        <v>99</v>
      </c>
      <c r="I48" s="10" t="s">
        <v>10134</v>
      </c>
      <c r="J48" s="10" t="s">
        <v>10135</v>
      </c>
      <c r="K48" s="10" t="s">
        <v>7465</v>
      </c>
      <c r="L48" s="10"/>
      <c r="M48" s="10"/>
      <c r="N48" s="14">
        <f t="shared" si="12"/>
        <v>0</v>
      </c>
      <c r="O48" s="15" t="e">
        <f t="shared" si="13"/>
        <v>#VALUE!</v>
      </c>
      <c r="P48" s="15" t="e">
        <f t="shared" si="14"/>
        <v>#VALUE!</v>
      </c>
      <c r="Q48" s="17" t="e">
        <f>VLOOKUP($A48,'DATA PENGUKURAN GARDU'!$A:$BS,42,0)</f>
        <v>#N/A</v>
      </c>
      <c r="R48" s="18" t="e">
        <f t="shared" si="23"/>
        <v>#N/A</v>
      </c>
      <c r="S48" s="17" t="e">
        <f>VLOOKUP($A48,'DATA PENGUKURAN GARDU'!$A:$BS,44,0)</f>
        <v>#N/A</v>
      </c>
      <c r="T48" s="18" t="e">
        <f t="shared" si="24"/>
        <v>#N/A</v>
      </c>
      <c r="U48" s="17" t="e">
        <f>VLOOKUP($A48,'DATA PENGUKURAN GARDU'!$A:$BS,46,0)</f>
        <v>#N/A</v>
      </c>
      <c r="V48" s="18" t="e">
        <f t="shared" si="25"/>
        <v>#N/A</v>
      </c>
      <c r="W48" s="17" t="e">
        <f>VLOOKUP($A48,'DATA PENGUKURAN GARDU'!$A:$BS,48,0)</f>
        <v>#N/A</v>
      </c>
      <c r="X48" s="17" t="e">
        <f>VLOOKUP($A48,'DATA PENGUKURAN GARDU'!$A:$BS,53,0)</f>
        <v>#N/A</v>
      </c>
      <c r="Y48" s="17" t="e">
        <f>VLOOKUP($A48,'DATA PENGUKURAN GARDU'!$A:$BS,54,0)</f>
        <v>#N/A</v>
      </c>
      <c r="Z48" s="17" t="e">
        <f>VLOOKUP($A48,'DATA PENGUKURAN GARDU'!$A:$BS,55,0)</f>
        <v>#N/A</v>
      </c>
      <c r="AA48" s="20" t="e">
        <f>VLOOKUP($B48,'DATA PENGUKURAN GARDU'!$A:$BS,42,0)</f>
        <v>#N/A</v>
      </c>
      <c r="AB48" s="21" t="e">
        <f t="shared" si="26"/>
        <v>#N/A</v>
      </c>
      <c r="AC48" s="20" t="e">
        <f>VLOOKUP($B48,'DATA PENGUKURAN GARDU'!$A:$BS,44,0)</f>
        <v>#N/A</v>
      </c>
      <c r="AD48" s="21" t="e">
        <f t="shared" si="27"/>
        <v>#N/A</v>
      </c>
      <c r="AE48" s="20" t="e">
        <f>VLOOKUP($B48,'DATA PENGUKURAN GARDU'!$A:$BS,46,0)</f>
        <v>#N/A</v>
      </c>
      <c r="AF48" s="21" t="e">
        <f t="shared" si="28"/>
        <v>#N/A</v>
      </c>
      <c r="AG48" s="20" t="e">
        <f>VLOOKUP($B48,'DATA PENGUKURAN GARDU'!$A:$BS,46,0)</f>
        <v>#N/A</v>
      </c>
      <c r="AH48" s="20" t="e">
        <f>VLOOKUP($B48,'DATA PENGUKURAN GARDU'!$A:$BS,53,0)</f>
        <v>#N/A</v>
      </c>
      <c r="AI48" s="20" t="e">
        <f>VLOOKUP($B48,'DATA PENGUKURAN GARDU'!$A:$BS,54,0)</f>
        <v>#N/A</v>
      </c>
      <c r="AJ48" s="17" t="e">
        <f>VLOOKUP($C48,'DATA PENGUKURAN GARDU'!$A:$BS,42,0)</f>
        <v>#N/A</v>
      </c>
      <c r="AK48" s="23" t="e">
        <f t="shared" si="29"/>
        <v>#N/A</v>
      </c>
      <c r="AL48" s="17" t="e">
        <f>VLOOKUP($C48,'DATA PENGUKURAN GARDU'!$A:$BS,44,0)</f>
        <v>#N/A</v>
      </c>
      <c r="AM48" s="23" t="e">
        <f t="shared" si="30"/>
        <v>#N/A</v>
      </c>
      <c r="AN48" s="17" t="e">
        <f>VLOOKUP($C48,'DATA PENGUKURAN GARDU'!$A:$BS,46,0)</f>
        <v>#N/A</v>
      </c>
      <c r="AO48" s="23" t="e">
        <f t="shared" si="31"/>
        <v>#N/A</v>
      </c>
      <c r="AP48" s="17" t="e">
        <f>VLOOKUP($C48,'DATA PENGUKURAN GARDU'!$A:$BS,46,0)</f>
        <v>#N/A</v>
      </c>
      <c r="AQ48" s="17" t="e">
        <f>VLOOKUP($C48,'DATA PENGUKURAN GARDU'!$A:$BS,53,0)</f>
        <v>#N/A</v>
      </c>
      <c r="AR48" s="17" t="e">
        <f>VLOOKUP($C48,'DATA PENGUKURAN GARDU'!$A:$BS,54,0)</f>
        <v>#N/A</v>
      </c>
      <c r="AS48" s="20" t="e">
        <f>VLOOKUP($D48,'DATA PENGUKURAN GARDU'!$A:$BS,42,0)</f>
        <v>#N/A</v>
      </c>
      <c r="AT48" s="21" t="e">
        <f t="shared" si="32"/>
        <v>#N/A</v>
      </c>
      <c r="AU48" s="20" t="e">
        <f>VLOOKUP($D48,'DATA PENGUKURAN GARDU'!$A:$BS,44,0)</f>
        <v>#N/A</v>
      </c>
      <c r="AV48" s="21" t="e">
        <f t="shared" si="33"/>
        <v>#N/A</v>
      </c>
      <c r="AW48" s="20" t="e">
        <f>VLOOKUP($D48,'DATA PENGUKURAN GARDU'!$A:$BS,46,0)</f>
        <v>#N/A</v>
      </c>
      <c r="AX48" s="21" t="e">
        <f t="shared" si="34"/>
        <v>#N/A</v>
      </c>
      <c r="AY48" s="20" t="e">
        <f>VLOOKUP($D48,'DATA PENGUKURAN GARDU'!$A:$BS,46,0)</f>
        <v>#N/A</v>
      </c>
      <c r="AZ48" s="20" t="e">
        <f>VLOOKUP($D48,'DATA PENGUKURAN GARDU'!$A:$BS,53,0)</f>
        <v>#N/A</v>
      </c>
      <c r="BA48" s="20" t="e">
        <f>VLOOKUP($D48,'DATA PENGUKURAN GARDU'!$A:$BS,54,0)</f>
        <v>#N/A</v>
      </c>
      <c r="BB48" s="17" t="e">
        <f>VLOOKUP($E48,'DATA PENGUKURAN GARDU'!$A:$BS,42,0)</f>
        <v>#N/A</v>
      </c>
      <c r="BC48" s="23" t="e">
        <f t="shared" si="35"/>
        <v>#N/A</v>
      </c>
      <c r="BD48" s="17" t="e">
        <f>VLOOKUP($E48,'DATA PENGUKURAN GARDU'!$A:$BS,44,0)</f>
        <v>#N/A</v>
      </c>
      <c r="BE48" s="23" t="e">
        <f t="shared" si="36"/>
        <v>#N/A</v>
      </c>
      <c r="BF48" s="17" t="e">
        <f>VLOOKUP($E48,'DATA PENGUKURAN GARDU'!$A:$BS,46,0)</f>
        <v>#N/A</v>
      </c>
      <c r="BG48" s="23" t="e">
        <f t="shared" si="37"/>
        <v>#N/A</v>
      </c>
      <c r="BH48" s="17" t="e">
        <f>VLOOKUP($E48,'DATA PENGUKURAN GARDU'!$A:$BS,46,0)</f>
        <v>#N/A</v>
      </c>
      <c r="BI48" s="17" t="e">
        <f>VLOOKUP($E48,'DATA PENGUKURAN GARDU'!$A:$BS,53,0)</f>
        <v>#N/A</v>
      </c>
      <c r="BJ48" s="17" t="e">
        <f>VLOOKUP($E48,'DATA PENGUKURAN GARDU'!$A:$BS,54,0)</f>
        <v>#N/A</v>
      </c>
      <c r="BK48" s="20" t="e">
        <f t="shared" si="15"/>
        <v>#N/A</v>
      </c>
      <c r="BL48" s="20" t="e">
        <f t="shared" si="16"/>
        <v>#N/A</v>
      </c>
      <c r="BM48" s="20" t="e">
        <f t="shared" si="17"/>
        <v>#N/A</v>
      </c>
      <c r="BN48" s="25" t="e">
        <f t="shared" si="18"/>
        <v>#N/A</v>
      </c>
      <c r="BO48" s="26" t="str">
        <f t="shared" si="19"/>
        <v>0</v>
      </c>
      <c r="BP48" s="21" t="e">
        <f t="shared" si="20"/>
        <v>#VALUE!</v>
      </c>
      <c r="BQ48" s="20" t="e">
        <f t="shared" si="21"/>
        <v>#N/A</v>
      </c>
      <c r="BR48" s="20" t="e">
        <v>#N/A</v>
      </c>
      <c r="BS48" s="9" t="e">
        <v>#N/A</v>
      </c>
      <c r="BT48" s="2" t="e">
        <f t="shared" si="22"/>
        <v>#VALUE!</v>
      </c>
      <c r="BU48" s="2" t="e">
        <f t="shared" si="5"/>
        <v>#N/A</v>
      </c>
      <c r="BV48" s="2" t="e">
        <f t="shared" si="6"/>
        <v>#N/A</v>
      </c>
    </row>
    <row r="49" s="2" customFormat="1" ht="22.95" customHeight="1" spans="1:74">
      <c r="A49" s="9" t="str">
        <f t="shared" si="7"/>
        <v>KMO 144Induk</v>
      </c>
      <c r="B49" s="9" t="str">
        <f t="shared" si="8"/>
        <v>KMO 144jurusan 1</v>
      </c>
      <c r="C49" s="9" t="str">
        <f t="shared" si="9"/>
        <v>KMO 144jurusan 2</v>
      </c>
      <c r="D49" s="9" t="str">
        <f t="shared" si="10"/>
        <v>KMO 144jurusan 3</v>
      </c>
      <c r="E49" s="9" t="str">
        <f t="shared" si="11"/>
        <v>KMO 144jurusan 4</v>
      </c>
      <c r="F49" s="10" t="s">
        <v>100</v>
      </c>
      <c r="G49" s="10" t="s">
        <v>101</v>
      </c>
      <c r="H49" s="10" t="s">
        <v>102</v>
      </c>
      <c r="I49" s="10" t="s">
        <v>10136</v>
      </c>
      <c r="J49" s="10" t="s">
        <v>10137</v>
      </c>
      <c r="K49" s="10" t="s">
        <v>7465</v>
      </c>
      <c r="L49" s="10"/>
      <c r="M49" s="10"/>
      <c r="N49" s="14">
        <f t="shared" si="12"/>
        <v>0</v>
      </c>
      <c r="O49" s="15" t="e">
        <f t="shared" si="13"/>
        <v>#VALUE!</v>
      </c>
      <c r="P49" s="15" t="e">
        <f t="shared" si="14"/>
        <v>#VALUE!</v>
      </c>
      <c r="Q49" s="17" t="e">
        <f>VLOOKUP($A49,'DATA PENGUKURAN GARDU'!$A:$BS,42,0)</f>
        <v>#N/A</v>
      </c>
      <c r="R49" s="18" t="e">
        <f t="shared" si="23"/>
        <v>#N/A</v>
      </c>
      <c r="S49" s="17" t="e">
        <f>VLOOKUP($A49,'DATA PENGUKURAN GARDU'!$A:$BS,44,0)</f>
        <v>#N/A</v>
      </c>
      <c r="T49" s="18" t="e">
        <f t="shared" si="24"/>
        <v>#N/A</v>
      </c>
      <c r="U49" s="17" t="e">
        <f>VLOOKUP($A49,'DATA PENGUKURAN GARDU'!$A:$BS,46,0)</f>
        <v>#N/A</v>
      </c>
      <c r="V49" s="18" t="e">
        <f t="shared" si="25"/>
        <v>#N/A</v>
      </c>
      <c r="W49" s="17" t="e">
        <f>VLOOKUP($A49,'DATA PENGUKURAN GARDU'!$A:$BS,48,0)</f>
        <v>#N/A</v>
      </c>
      <c r="X49" s="17" t="e">
        <f>VLOOKUP($A49,'DATA PENGUKURAN GARDU'!$A:$BS,53,0)</f>
        <v>#N/A</v>
      </c>
      <c r="Y49" s="17" t="e">
        <f>VLOOKUP($A49,'DATA PENGUKURAN GARDU'!$A:$BS,54,0)</f>
        <v>#N/A</v>
      </c>
      <c r="Z49" s="17" t="e">
        <f>VLOOKUP($A49,'DATA PENGUKURAN GARDU'!$A:$BS,55,0)</f>
        <v>#N/A</v>
      </c>
      <c r="AA49" s="20" t="e">
        <f>VLOOKUP($B49,'DATA PENGUKURAN GARDU'!$A:$BS,42,0)</f>
        <v>#N/A</v>
      </c>
      <c r="AB49" s="21" t="e">
        <f t="shared" si="26"/>
        <v>#N/A</v>
      </c>
      <c r="AC49" s="20" t="e">
        <f>VLOOKUP($B49,'DATA PENGUKURAN GARDU'!$A:$BS,44,0)</f>
        <v>#N/A</v>
      </c>
      <c r="AD49" s="21" t="e">
        <f t="shared" si="27"/>
        <v>#N/A</v>
      </c>
      <c r="AE49" s="20" t="e">
        <f>VLOOKUP($B49,'DATA PENGUKURAN GARDU'!$A:$BS,46,0)</f>
        <v>#N/A</v>
      </c>
      <c r="AF49" s="21" t="e">
        <f t="shared" si="28"/>
        <v>#N/A</v>
      </c>
      <c r="AG49" s="20" t="e">
        <f>VLOOKUP($B49,'DATA PENGUKURAN GARDU'!$A:$BS,46,0)</f>
        <v>#N/A</v>
      </c>
      <c r="AH49" s="20" t="e">
        <f>VLOOKUP($B49,'DATA PENGUKURAN GARDU'!$A:$BS,53,0)</f>
        <v>#N/A</v>
      </c>
      <c r="AI49" s="20" t="e">
        <f>VLOOKUP($B49,'DATA PENGUKURAN GARDU'!$A:$BS,54,0)</f>
        <v>#N/A</v>
      </c>
      <c r="AJ49" s="17" t="e">
        <f>VLOOKUP($C49,'DATA PENGUKURAN GARDU'!$A:$BS,42,0)</f>
        <v>#N/A</v>
      </c>
      <c r="AK49" s="23" t="e">
        <f t="shared" si="29"/>
        <v>#N/A</v>
      </c>
      <c r="AL49" s="17" t="e">
        <f>VLOOKUP($C49,'DATA PENGUKURAN GARDU'!$A:$BS,44,0)</f>
        <v>#N/A</v>
      </c>
      <c r="AM49" s="23" t="e">
        <f t="shared" si="30"/>
        <v>#N/A</v>
      </c>
      <c r="AN49" s="17" t="e">
        <f>VLOOKUP($C49,'DATA PENGUKURAN GARDU'!$A:$BS,46,0)</f>
        <v>#N/A</v>
      </c>
      <c r="AO49" s="23" t="e">
        <f t="shared" si="31"/>
        <v>#N/A</v>
      </c>
      <c r="AP49" s="17" t="e">
        <f>VLOOKUP($C49,'DATA PENGUKURAN GARDU'!$A:$BS,46,0)</f>
        <v>#N/A</v>
      </c>
      <c r="AQ49" s="17" t="e">
        <f>VLOOKUP($C49,'DATA PENGUKURAN GARDU'!$A:$BS,53,0)</f>
        <v>#N/A</v>
      </c>
      <c r="AR49" s="17" t="e">
        <f>VLOOKUP($C49,'DATA PENGUKURAN GARDU'!$A:$BS,54,0)</f>
        <v>#N/A</v>
      </c>
      <c r="AS49" s="20" t="e">
        <f>VLOOKUP($D49,'DATA PENGUKURAN GARDU'!$A:$BS,42,0)</f>
        <v>#N/A</v>
      </c>
      <c r="AT49" s="21" t="e">
        <f t="shared" si="32"/>
        <v>#N/A</v>
      </c>
      <c r="AU49" s="20" t="e">
        <f>VLOOKUP($D49,'DATA PENGUKURAN GARDU'!$A:$BS,44,0)</f>
        <v>#N/A</v>
      </c>
      <c r="AV49" s="21" t="e">
        <f t="shared" si="33"/>
        <v>#N/A</v>
      </c>
      <c r="AW49" s="20" t="e">
        <f>VLOOKUP($D49,'DATA PENGUKURAN GARDU'!$A:$BS,46,0)</f>
        <v>#N/A</v>
      </c>
      <c r="AX49" s="21" t="e">
        <f t="shared" si="34"/>
        <v>#N/A</v>
      </c>
      <c r="AY49" s="20" t="e">
        <f>VLOOKUP($D49,'DATA PENGUKURAN GARDU'!$A:$BS,46,0)</f>
        <v>#N/A</v>
      </c>
      <c r="AZ49" s="20" t="e">
        <f>VLOOKUP($D49,'DATA PENGUKURAN GARDU'!$A:$BS,53,0)</f>
        <v>#N/A</v>
      </c>
      <c r="BA49" s="20" t="e">
        <f>VLOOKUP($D49,'DATA PENGUKURAN GARDU'!$A:$BS,54,0)</f>
        <v>#N/A</v>
      </c>
      <c r="BB49" s="17" t="e">
        <f>VLOOKUP($E49,'DATA PENGUKURAN GARDU'!$A:$BS,42,0)</f>
        <v>#N/A</v>
      </c>
      <c r="BC49" s="23" t="e">
        <f t="shared" si="35"/>
        <v>#N/A</v>
      </c>
      <c r="BD49" s="17" t="e">
        <f>VLOOKUP($E49,'DATA PENGUKURAN GARDU'!$A:$BS,44,0)</f>
        <v>#N/A</v>
      </c>
      <c r="BE49" s="23" t="e">
        <f t="shared" si="36"/>
        <v>#N/A</v>
      </c>
      <c r="BF49" s="17" t="e">
        <f>VLOOKUP($E49,'DATA PENGUKURAN GARDU'!$A:$BS,46,0)</f>
        <v>#N/A</v>
      </c>
      <c r="BG49" s="23" t="e">
        <f t="shared" si="37"/>
        <v>#N/A</v>
      </c>
      <c r="BH49" s="17" t="e">
        <f>VLOOKUP($E49,'DATA PENGUKURAN GARDU'!$A:$BS,46,0)</f>
        <v>#N/A</v>
      </c>
      <c r="BI49" s="17" t="e">
        <f>VLOOKUP($E49,'DATA PENGUKURAN GARDU'!$A:$BS,53,0)</f>
        <v>#N/A</v>
      </c>
      <c r="BJ49" s="17" t="e">
        <f>VLOOKUP($E49,'DATA PENGUKURAN GARDU'!$A:$BS,54,0)</f>
        <v>#N/A</v>
      </c>
      <c r="BK49" s="20" t="e">
        <f t="shared" si="15"/>
        <v>#N/A</v>
      </c>
      <c r="BL49" s="20" t="e">
        <f t="shared" si="16"/>
        <v>#N/A</v>
      </c>
      <c r="BM49" s="20" t="e">
        <f t="shared" si="17"/>
        <v>#N/A</v>
      </c>
      <c r="BN49" s="25" t="e">
        <f t="shared" si="18"/>
        <v>#N/A</v>
      </c>
      <c r="BO49" s="26" t="str">
        <f t="shared" si="19"/>
        <v>0</v>
      </c>
      <c r="BP49" s="21" t="e">
        <f t="shared" si="20"/>
        <v>#VALUE!</v>
      </c>
      <c r="BQ49" s="20" t="e">
        <f t="shared" si="21"/>
        <v>#N/A</v>
      </c>
      <c r="BR49" s="20" t="e">
        <v>#N/A</v>
      </c>
      <c r="BS49" s="9" t="e">
        <v>#N/A</v>
      </c>
      <c r="BT49" s="2" t="e">
        <f t="shared" si="22"/>
        <v>#VALUE!</v>
      </c>
      <c r="BU49" s="2" t="e">
        <f t="shared" si="5"/>
        <v>#N/A</v>
      </c>
      <c r="BV49" s="2" t="e">
        <f t="shared" si="6"/>
        <v>#N/A</v>
      </c>
    </row>
    <row r="50" s="2" customFormat="1" ht="22.95" customHeight="1" spans="1:74">
      <c r="A50" s="9" t="str">
        <f t="shared" si="7"/>
        <v>KMO 147Induk</v>
      </c>
      <c r="B50" s="9" t="str">
        <f t="shared" si="8"/>
        <v>KMO 147jurusan 1</v>
      </c>
      <c r="C50" s="9" t="str">
        <f t="shared" si="9"/>
        <v>KMO 147jurusan 2</v>
      </c>
      <c r="D50" s="9" t="str">
        <f t="shared" si="10"/>
        <v>KMO 147jurusan 3</v>
      </c>
      <c r="E50" s="9" t="str">
        <f t="shared" si="11"/>
        <v>KMO 147jurusan 4</v>
      </c>
      <c r="F50" s="10" t="s">
        <v>103</v>
      </c>
      <c r="G50" s="10" t="s">
        <v>101</v>
      </c>
      <c r="H50" s="10" t="s">
        <v>104</v>
      </c>
      <c r="I50" s="10" t="s">
        <v>10138</v>
      </c>
      <c r="J50" s="10" t="s">
        <v>10139</v>
      </c>
      <c r="K50" s="10" t="s">
        <v>7465</v>
      </c>
      <c r="L50" s="10"/>
      <c r="M50" s="10"/>
      <c r="N50" s="14">
        <f t="shared" si="12"/>
        <v>0</v>
      </c>
      <c r="O50" s="15" t="e">
        <f t="shared" si="13"/>
        <v>#VALUE!</v>
      </c>
      <c r="P50" s="15" t="e">
        <f t="shared" si="14"/>
        <v>#VALUE!</v>
      </c>
      <c r="Q50" s="17" t="e">
        <f>VLOOKUP($A50,'DATA PENGUKURAN GARDU'!$A:$BS,42,0)</f>
        <v>#N/A</v>
      </c>
      <c r="R50" s="18" t="e">
        <f t="shared" si="23"/>
        <v>#N/A</v>
      </c>
      <c r="S50" s="17" t="e">
        <f>VLOOKUP($A50,'DATA PENGUKURAN GARDU'!$A:$BS,44,0)</f>
        <v>#N/A</v>
      </c>
      <c r="T50" s="18" t="e">
        <f t="shared" si="24"/>
        <v>#N/A</v>
      </c>
      <c r="U50" s="17" t="e">
        <f>VLOOKUP($A50,'DATA PENGUKURAN GARDU'!$A:$BS,46,0)</f>
        <v>#N/A</v>
      </c>
      <c r="V50" s="18" t="e">
        <f t="shared" si="25"/>
        <v>#N/A</v>
      </c>
      <c r="W50" s="17" t="e">
        <f>VLOOKUP($A50,'DATA PENGUKURAN GARDU'!$A:$BS,48,0)</f>
        <v>#N/A</v>
      </c>
      <c r="X50" s="17" t="e">
        <f>VLOOKUP($A50,'DATA PENGUKURAN GARDU'!$A:$BS,53,0)</f>
        <v>#N/A</v>
      </c>
      <c r="Y50" s="17" t="e">
        <f>VLOOKUP($A50,'DATA PENGUKURAN GARDU'!$A:$BS,54,0)</f>
        <v>#N/A</v>
      </c>
      <c r="Z50" s="17" t="e">
        <f>VLOOKUP($A50,'DATA PENGUKURAN GARDU'!$A:$BS,55,0)</f>
        <v>#N/A</v>
      </c>
      <c r="AA50" s="20" t="e">
        <f>VLOOKUP($B50,'DATA PENGUKURAN GARDU'!$A:$BS,42,0)</f>
        <v>#N/A</v>
      </c>
      <c r="AB50" s="21" t="e">
        <f t="shared" si="26"/>
        <v>#N/A</v>
      </c>
      <c r="AC50" s="20" t="e">
        <f>VLOOKUP($B50,'DATA PENGUKURAN GARDU'!$A:$BS,44,0)</f>
        <v>#N/A</v>
      </c>
      <c r="AD50" s="21" t="e">
        <f t="shared" si="27"/>
        <v>#N/A</v>
      </c>
      <c r="AE50" s="20" t="e">
        <f>VLOOKUP($B50,'DATA PENGUKURAN GARDU'!$A:$BS,46,0)</f>
        <v>#N/A</v>
      </c>
      <c r="AF50" s="21" t="e">
        <f t="shared" si="28"/>
        <v>#N/A</v>
      </c>
      <c r="AG50" s="20" t="e">
        <f>VLOOKUP($B50,'DATA PENGUKURAN GARDU'!$A:$BS,46,0)</f>
        <v>#N/A</v>
      </c>
      <c r="AH50" s="20" t="e">
        <f>VLOOKUP($B50,'DATA PENGUKURAN GARDU'!$A:$BS,53,0)</f>
        <v>#N/A</v>
      </c>
      <c r="AI50" s="20" t="e">
        <f>VLOOKUP($B50,'DATA PENGUKURAN GARDU'!$A:$BS,54,0)</f>
        <v>#N/A</v>
      </c>
      <c r="AJ50" s="17" t="e">
        <f>VLOOKUP($C50,'DATA PENGUKURAN GARDU'!$A:$BS,42,0)</f>
        <v>#N/A</v>
      </c>
      <c r="AK50" s="23" t="e">
        <f t="shared" si="29"/>
        <v>#N/A</v>
      </c>
      <c r="AL50" s="17" t="e">
        <f>VLOOKUP($C50,'DATA PENGUKURAN GARDU'!$A:$BS,44,0)</f>
        <v>#N/A</v>
      </c>
      <c r="AM50" s="23" t="e">
        <f t="shared" si="30"/>
        <v>#N/A</v>
      </c>
      <c r="AN50" s="17" t="e">
        <f>VLOOKUP($C50,'DATA PENGUKURAN GARDU'!$A:$BS,46,0)</f>
        <v>#N/A</v>
      </c>
      <c r="AO50" s="23" t="e">
        <f t="shared" si="31"/>
        <v>#N/A</v>
      </c>
      <c r="AP50" s="17" t="e">
        <f>VLOOKUP($C50,'DATA PENGUKURAN GARDU'!$A:$BS,46,0)</f>
        <v>#N/A</v>
      </c>
      <c r="AQ50" s="17" t="e">
        <f>VLOOKUP($C50,'DATA PENGUKURAN GARDU'!$A:$BS,53,0)</f>
        <v>#N/A</v>
      </c>
      <c r="AR50" s="17" t="e">
        <f>VLOOKUP($C50,'DATA PENGUKURAN GARDU'!$A:$BS,54,0)</f>
        <v>#N/A</v>
      </c>
      <c r="AS50" s="20" t="e">
        <f>VLOOKUP($D50,'DATA PENGUKURAN GARDU'!$A:$BS,42,0)</f>
        <v>#N/A</v>
      </c>
      <c r="AT50" s="21" t="e">
        <f t="shared" si="32"/>
        <v>#N/A</v>
      </c>
      <c r="AU50" s="20" t="e">
        <f>VLOOKUP($D50,'DATA PENGUKURAN GARDU'!$A:$BS,44,0)</f>
        <v>#N/A</v>
      </c>
      <c r="AV50" s="21" t="e">
        <f t="shared" si="33"/>
        <v>#N/A</v>
      </c>
      <c r="AW50" s="20" t="e">
        <f>VLOOKUP($D50,'DATA PENGUKURAN GARDU'!$A:$BS,46,0)</f>
        <v>#N/A</v>
      </c>
      <c r="AX50" s="21" t="e">
        <f t="shared" si="34"/>
        <v>#N/A</v>
      </c>
      <c r="AY50" s="20" t="e">
        <f>VLOOKUP($D50,'DATA PENGUKURAN GARDU'!$A:$BS,46,0)</f>
        <v>#N/A</v>
      </c>
      <c r="AZ50" s="20" t="e">
        <f>VLOOKUP($D50,'DATA PENGUKURAN GARDU'!$A:$BS,53,0)</f>
        <v>#N/A</v>
      </c>
      <c r="BA50" s="20" t="e">
        <f>VLOOKUP($D50,'DATA PENGUKURAN GARDU'!$A:$BS,54,0)</f>
        <v>#N/A</v>
      </c>
      <c r="BB50" s="17" t="e">
        <f>VLOOKUP($E50,'DATA PENGUKURAN GARDU'!$A:$BS,42,0)</f>
        <v>#N/A</v>
      </c>
      <c r="BC50" s="23" t="e">
        <f t="shared" si="35"/>
        <v>#N/A</v>
      </c>
      <c r="BD50" s="17" t="e">
        <f>VLOOKUP($E50,'DATA PENGUKURAN GARDU'!$A:$BS,44,0)</f>
        <v>#N/A</v>
      </c>
      <c r="BE50" s="23" t="e">
        <f t="shared" si="36"/>
        <v>#N/A</v>
      </c>
      <c r="BF50" s="17" t="e">
        <f>VLOOKUP($E50,'DATA PENGUKURAN GARDU'!$A:$BS,46,0)</f>
        <v>#N/A</v>
      </c>
      <c r="BG50" s="23" t="e">
        <f t="shared" si="37"/>
        <v>#N/A</v>
      </c>
      <c r="BH50" s="17" t="e">
        <f>VLOOKUP($E50,'DATA PENGUKURAN GARDU'!$A:$BS,46,0)</f>
        <v>#N/A</v>
      </c>
      <c r="BI50" s="17" t="e">
        <f>VLOOKUP($E50,'DATA PENGUKURAN GARDU'!$A:$BS,53,0)</f>
        <v>#N/A</v>
      </c>
      <c r="BJ50" s="17" t="e">
        <f>VLOOKUP($E50,'DATA PENGUKURAN GARDU'!$A:$BS,54,0)</f>
        <v>#N/A</v>
      </c>
      <c r="BK50" s="20" t="e">
        <f t="shared" si="15"/>
        <v>#N/A</v>
      </c>
      <c r="BL50" s="20" t="e">
        <f t="shared" si="16"/>
        <v>#N/A</v>
      </c>
      <c r="BM50" s="20" t="e">
        <f t="shared" si="17"/>
        <v>#N/A</v>
      </c>
      <c r="BN50" s="25" t="e">
        <f t="shared" si="18"/>
        <v>#N/A</v>
      </c>
      <c r="BO50" s="26" t="str">
        <f t="shared" si="19"/>
        <v>0</v>
      </c>
      <c r="BP50" s="21" t="e">
        <f t="shared" si="20"/>
        <v>#VALUE!</v>
      </c>
      <c r="BQ50" s="20" t="e">
        <f t="shared" si="21"/>
        <v>#N/A</v>
      </c>
      <c r="BR50" s="20" t="e">
        <v>#N/A</v>
      </c>
      <c r="BS50" s="9" t="e">
        <v>#N/A</v>
      </c>
      <c r="BT50" s="2" t="e">
        <f t="shared" si="22"/>
        <v>#VALUE!</v>
      </c>
      <c r="BU50" s="2" t="e">
        <f t="shared" si="5"/>
        <v>#N/A</v>
      </c>
      <c r="BV50" s="2" t="e">
        <f t="shared" si="6"/>
        <v>#N/A</v>
      </c>
    </row>
    <row r="51" s="2" customFormat="1" ht="22.95" customHeight="1" spans="1:74">
      <c r="A51" s="9" t="str">
        <f t="shared" si="7"/>
        <v>L-111Induk</v>
      </c>
      <c r="B51" s="9" t="str">
        <f t="shared" si="8"/>
        <v>L-111jurusan 1</v>
      </c>
      <c r="C51" s="9" t="str">
        <f t="shared" si="9"/>
        <v>L-111jurusan 2</v>
      </c>
      <c r="D51" s="9" t="str">
        <f t="shared" si="10"/>
        <v>L-111jurusan 3</v>
      </c>
      <c r="E51" s="9" t="str">
        <f t="shared" si="11"/>
        <v>L-111jurusan 4</v>
      </c>
      <c r="F51" s="10" t="s">
        <v>105</v>
      </c>
      <c r="G51" s="10" t="s">
        <v>22</v>
      </c>
      <c r="H51" s="10" t="s">
        <v>106</v>
      </c>
      <c r="I51" s="10" t="s">
        <v>10140</v>
      </c>
      <c r="J51" s="10" t="s">
        <v>10141</v>
      </c>
      <c r="K51" s="10" t="s">
        <v>7465</v>
      </c>
      <c r="L51" s="10"/>
      <c r="M51" s="10"/>
      <c r="N51" s="14">
        <f t="shared" si="12"/>
        <v>0</v>
      </c>
      <c r="O51" s="15" t="e">
        <f t="shared" si="13"/>
        <v>#VALUE!</v>
      </c>
      <c r="P51" s="15" t="e">
        <f t="shared" si="14"/>
        <v>#VALUE!</v>
      </c>
      <c r="Q51" s="17" t="e">
        <f>VLOOKUP($A51,'DATA PENGUKURAN GARDU'!$A:$BS,42,0)</f>
        <v>#N/A</v>
      </c>
      <c r="R51" s="18" t="e">
        <f t="shared" si="23"/>
        <v>#N/A</v>
      </c>
      <c r="S51" s="17" t="e">
        <f>VLOOKUP($A51,'DATA PENGUKURAN GARDU'!$A:$BS,44,0)</f>
        <v>#N/A</v>
      </c>
      <c r="T51" s="18" t="e">
        <f t="shared" si="24"/>
        <v>#N/A</v>
      </c>
      <c r="U51" s="17" t="e">
        <f>VLOOKUP($A51,'DATA PENGUKURAN GARDU'!$A:$BS,46,0)</f>
        <v>#N/A</v>
      </c>
      <c r="V51" s="18" t="e">
        <f t="shared" si="25"/>
        <v>#N/A</v>
      </c>
      <c r="W51" s="17" t="e">
        <f>VLOOKUP($A51,'DATA PENGUKURAN GARDU'!$A:$BS,48,0)</f>
        <v>#N/A</v>
      </c>
      <c r="X51" s="17" t="e">
        <f>VLOOKUP($A51,'DATA PENGUKURAN GARDU'!$A:$BS,53,0)</f>
        <v>#N/A</v>
      </c>
      <c r="Y51" s="17" t="e">
        <f>VLOOKUP($A51,'DATA PENGUKURAN GARDU'!$A:$BS,54,0)</f>
        <v>#N/A</v>
      </c>
      <c r="Z51" s="17" t="e">
        <f>VLOOKUP($A51,'DATA PENGUKURAN GARDU'!$A:$BS,55,0)</f>
        <v>#N/A</v>
      </c>
      <c r="AA51" s="20" t="e">
        <f>VLOOKUP($B51,'DATA PENGUKURAN GARDU'!$A:$BS,42,0)</f>
        <v>#N/A</v>
      </c>
      <c r="AB51" s="21" t="e">
        <f t="shared" si="26"/>
        <v>#N/A</v>
      </c>
      <c r="AC51" s="20" t="e">
        <f>VLOOKUP($B51,'DATA PENGUKURAN GARDU'!$A:$BS,44,0)</f>
        <v>#N/A</v>
      </c>
      <c r="AD51" s="21" t="e">
        <f t="shared" si="27"/>
        <v>#N/A</v>
      </c>
      <c r="AE51" s="20" t="e">
        <f>VLOOKUP($B51,'DATA PENGUKURAN GARDU'!$A:$BS,46,0)</f>
        <v>#N/A</v>
      </c>
      <c r="AF51" s="21" t="e">
        <f t="shared" si="28"/>
        <v>#N/A</v>
      </c>
      <c r="AG51" s="20" t="e">
        <f>VLOOKUP($B51,'DATA PENGUKURAN GARDU'!$A:$BS,46,0)</f>
        <v>#N/A</v>
      </c>
      <c r="AH51" s="20" t="e">
        <f>VLOOKUP($B51,'DATA PENGUKURAN GARDU'!$A:$BS,53,0)</f>
        <v>#N/A</v>
      </c>
      <c r="AI51" s="20" t="e">
        <f>VLOOKUP($B51,'DATA PENGUKURAN GARDU'!$A:$BS,54,0)</f>
        <v>#N/A</v>
      </c>
      <c r="AJ51" s="17" t="e">
        <f>VLOOKUP($C51,'DATA PENGUKURAN GARDU'!$A:$BS,42,0)</f>
        <v>#N/A</v>
      </c>
      <c r="AK51" s="23" t="e">
        <f t="shared" si="29"/>
        <v>#N/A</v>
      </c>
      <c r="AL51" s="17" t="e">
        <f>VLOOKUP($C51,'DATA PENGUKURAN GARDU'!$A:$BS,44,0)</f>
        <v>#N/A</v>
      </c>
      <c r="AM51" s="23" t="e">
        <f t="shared" si="30"/>
        <v>#N/A</v>
      </c>
      <c r="AN51" s="17" t="e">
        <f>VLOOKUP($C51,'DATA PENGUKURAN GARDU'!$A:$BS,46,0)</f>
        <v>#N/A</v>
      </c>
      <c r="AO51" s="23" t="e">
        <f t="shared" si="31"/>
        <v>#N/A</v>
      </c>
      <c r="AP51" s="17" t="e">
        <f>VLOOKUP($C51,'DATA PENGUKURAN GARDU'!$A:$BS,46,0)</f>
        <v>#N/A</v>
      </c>
      <c r="AQ51" s="17" t="e">
        <f>VLOOKUP($C51,'DATA PENGUKURAN GARDU'!$A:$BS,53,0)</f>
        <v>#N/A</v>
      </c>
      <c r="AR51" s="17" t="e">
        <f>VLOOKUP($C51,'DATA PENGUKURAN GARDU'!$A:$BS,54,0)</f>
        <v>#N/A</v>
      </c>
      <c r="AS51" s="20" t="e">
        <f>VLOOKUP($D51,'DATA PENGUKURAN GARDU'!$A:$BS,42,0)</f>
        <v>#N/A</v>
      </c>
      <c r="AT51" s="21" t="e">
        <f t="shared" si="32"/>
        <v>#N/A</v>
      </c>
      <c r="AU51" s="20" t="e">
        <f>VLOOKUP($D51,'DATA PENGUKURAN GARDU'!$A:$BS,44,0)</f>
        <v>#N/A</v>
      </c>
      <c r="AV51" s="21" t="e">
        <f t="shared" si="33"/>
        <v>#N/A</v>
      </c>
      <c r="AW51" s="20" t="e">
        <f>VLOOKUP($D51,'DATA PENGUKURAN GARDU'!$A:$BS,46,0)</f>
        <v>#N/A</v>
      </c>
      <c r="AX51" s="21" t="e">
        <f t="shared" si="34"/>
        <v>#N/A</v>
      </c>
      <c r="AY51" s="20" t="e">
        <f>VLOOKUP($D51,'DATA PENGUKURAN GARDU'!$A:$BS,46,0)</f>
        <v>#N/A</v>
      </c>
      <c r="AZ51" s="20" t="e">
        <f>VLOOKUP($D51,'DATA PENGUKURAN GARDU'!$A:$BS,53,0)</f>
        <v>#N/A</v>
      </c>
      <c r="BA51" s="20" t="e">
        <f>VLOOKUP($D51,'DATA PENGUKURAN GARDU'!$A:$BS,54,0)</f>
        <v>#N/A</v>
      </c>
      <c r="BB51" s="17" t="e">
        <f>VLOOKUP($E51,'DATA PENGUKURAN GARDU'!$A:$BS,42,0)</f>
        <v>#N/A</v>
      </c>
      <c r="BC51" s="23" t="e">
        <f t="shared" si="35"/>
        <v>#N/A</v>
      </c>
      <c r="BD51" s="17" t="e">
        <f>VLOOKUP($E51,'DATA PENGUKURAN GARDU'!$A:$BS,44,0)</f>
        <v>#N/A</v>
      </c>
      <c r="BE51" s="23" t="e">
        <f t="shared" si="36"/>
        <v>#N/A</v>
      </c>
      <c r="BF51" s="17" t="e">
        <f>VLOOKUP($E51,'DATA PENGUKURAN GARDU'!$A:$BS,46,0)</f>
        <v>#N/A</v>
      </c>
      <c r="BG51" s="23" t="e">
        <f t="shared" si="37"/>
        <v>#N/A</v>
      </c>
      <c r="BH51" s="17" t="e">
        <f>VLOOKUP($E51,'DATA PENGUKURAN GARDU'!$A:$BS,46,0)</f>
        <v>#N/A</v>
      </c>
      <c r="BI51" s="17" t="e">
        <f>VLOOKUP($E51,'DATA PENGUKURAN GARDU'!$A:$BS,53,0)</f>
        <v>#N/A</v>
      </c>
      <c r="BJ51" s="17" t="e">
        <f>VLOOKUP($E51,'DATA PENGUKURAN GARDU'!$A:$BS,54,0)</f>
        <v>#N/A</v>
      </c>
      <c r="BK51" s="20" t="e">
        <f t="shared" si="15"/>
        <v>#N/A</v>
      </c>
      <c r="BL51" s="20" t="e">
        <f t="shared" si="16"/>
        <v>#N/A</v>
      </c>
      <c r="BM51" s="20" t="e">
        <f t="shared" si="17"/>
        <v>#N/A</v>
      </c>
      <c r="BN51" s="25" t="e">
        <f t="shared" si="18"/>
        <v>#N/A</v>
      </c>
      <c r="BO51" s="26" t="str">
        <f t="shared" si="19"/>
        <v>0</v>
      </c>
      <c r="BP51" s="21" t="e">
        <f t="shared" si="20"/>
        <v>#VALUE!</v>
      </c>
      <c r="BQ51" s="20" t="e">
        <f t="shared" si="21"/>
        <v>#N/A</v>
      </c>
      <c r="BR51" s="20" t="e">
        <v>#N/A</v>
      </c>
      <c r="BS51" s="9" t="e">
        <v>#N/A</v>
      </c>
      <c r="BT51" s="2" t="e">
        <f t="shared" si="22"/>
        <v>#VALUE!</v>
      </c>
      <c r="BU51" s="2" t="e">
        <f t="shared" si="5"/>
        <v>#N/A</v>
      </c>
      <c r="BV51" s="2" t="e">
        <f t="shared" si="6"/>
        <v>#N/A</v>
      </c>
    </row>
    <row r="52" s="2" customFormat="1" ht="22.95" customHeight="1" spans="1:74">
      <c r="A52" s="9" t="str">
        <f t="shared" si="7"/>
        <v>L-112Induk</v>
      </c>
      <c r="B52" s="9" t="str">
        <f t="shared" si="8"/>
        <v>L-112jurusan 1</v>
      </c>
      <c r="C52" s="9" t="str">
        <f t="shared" si="9"/>
        <v>L-112jurusan 2</v>
      </c>
      <c r="D52" s="9" t="str">
        <f t="shared" si="10"/>
        <v>L-112jurusan 3</v>
      </c>
      <c r="E52" s="9" t="str">
        <f t="shared" si="11"/>
        <v>L-112jurusan 4</v>
      </c>
      <c r="F52" s="10" t="s">
        <v>105</v>
      </c>
      <c r="G52" s="10" t="s">
        <v>22</v>
      </c>
      <c r="H52" s="10" t="s">
        <v>107</v>
      </c>
      <c r="I52" s="10" t="s">
        <v>10142</v>
      </c>
      <c r="J52" s="10" t="s">
        <v>10143</v>
      </c>
      <c r="K52" s="10" t="s">
        <v>7465</v>
      </c>
      <c r="L52" s="10"/>
      <c r="M52" s="10"/>
      <c r="N52" s="14">
        <f t="shared" si="12"/>
        <v>0</v>
      </c>
      <c r="O52" s="15" t="e">
        <f t="shared" si="13"/>
        <v>#VALUE!</v>
      </c>
      <c r="P52" s="15" t="e">
        <f t="shared" si="14"/>
        <v>#VALUE!</v>
      </c>
      <c r="Q52" s="17" t="e">
        <f>VLOOKUP($A52,'DATA PENGUKURAN GARDU'!$A:$BS,42,0)</f>
        <v>#N/A</v>
      </c>
      <c r="R52" s="18" t="e">
        <f t="shared" si="23"/>
        <v>#N/A</v>
      </c>
      <c r="S52" s="17" t="e">
        <f>VLOOKUP($A52,'DATA PENGUKURAN GARDU'!$A:$BS,44,0)</f>
        <v>#N/A</v>
      </c>
      <c r="T52" s="18" t="e">
        <f t="shared" si="24"/>
        <v>#N/A</v>
      </c>
      <c r="U52" s="17" t="e">
        <f>VLOOKUP($A52,'DATA PENGUKURAN GARDU'!$A:$BS,46,0)</f>
        <v>#N/A</v>
      </c>
      <c r="V52" s="18" t="e">
        <f t="shared" si="25"/>
        <v>#N/A</v>
      </c>
      <c r="W52" s="17" t="e">
        <f>VLOOKUP($A52,'DATA PENGUKURAN GARDU'!$A:$BS,48,0)</f>
        <v>#N/A</v>
      </c>
      <c r="X52" s="17" t="e">
        <f>VLOOKUP($A52,'DATA PENGUKURAN GARDU'!$A:$BS,53,0)</f>
        <v>#N/A</v>
      </c>
      <c r="Y52" s="17" t="e">
        <f>VLOOKUP($A52,'DATA PENGUKURAN GARDU'!$A:$BS,54,0)</f>
        <v>#N/A</v>
      </c>
      <c r="Z52" s="17" t="e">
        <f>VLOOKUP($A52,'DATA PENGUKURAN GARDU'!$A:$BS,55,0)</f>
        <v>#N/A</v>
      </c>
      <c r="AA52" s="20" t="e">
        <f>VLOOKUP($B52,'DATA PENGUKURAN GARDU'!$A:$BS,42,0)</f>
        <v>#N/A</v>
      </c>
      <c r="AB52" s="21" t="e">
        <f t="shared" si="26"/>
        <v>#N/A</v>
      </c>
      <c r="AC52" s="20" t="e">
        <f>VLOOKUP($B52,'DATA PENGUKURAN GARDU'!$A:$BS,44,0)</f>
        <v>#N/A</v>
      </c>
      <c r="AD52" s="21" t="e">
        <f t="shared" si="27"/>
        <v>#N/A</v>
      </c>
      <c r="AE52" s="20" t="e">
        <f>VLOOKUP($B52,'DATA PENGUKURAN GARDU'!$A:$BS,46,0)</f>
        <v>#N/A</v>
      </c>
      <c r="AF52" s="21" t="e">
        <f t="shared" si="28"/>
        <v>#N/A</v>
      </c>
      <c r="AG52" s="20" t="e">
        <f>VLOOKUP($B52,'DATA PENGUKURAN GARDU'!$A:$BS,46,0)</f>
        <v>#N/A</v>
      </c>
      <c r="AH52" s="20" t="e">
        <f>VLOOKUP($B52,'DATA PENGUKURAN GARDU'!$A:$BS,53,0)</f>
        <v>#N/A</v>
      </c>
      <c r="AI52" s="20" t="e">
        <f>VLOOKUP($B52,'DATA PENGUKURAN GARDU'!$A:$BS,54,0)</f>
        <v>#N/A</v>
      </c>
      <c r="AJ52" s="17" t="e">
        <f>VLOOKUP($C52,'DATA PENGUKURAN GARDU'!$A:$BS,42,0)</f>
        <v>#N/A</v>
      </c>
      <c r="AK52" s="23" t="e">
        <f t="shared" si="29"/>
        <v>#N/A</v>
      </c>
      <c r="AL52" s="17" t="e">
        <f>VLOOKUP($C52,'DATA PENGUKURAN GARDU'!$A:$BS,44,0)</f>
        <v>#N/A</v>
      </c>
      <c r="AM52" s="23" t="e">
        <f t="shared" si="30"/>
        <v>#N/A</v>
      </c>
      <c r="AN52" s="17" t="e">
        <f>VLOOKUP($C52,'DATA PENGUKURAN GARDU'!$A:$BS,46,0)</f>
        <v>#N/A</v>
      </c>
      <c r="AO52" s="23" t="e">
        <f t="shared" si="31"/>
        <v>#N/A</v>
      </c>
      <c r="AP52" s="17" t="e">
        <f>VLOOKUP($C52,'DATA PENGUKURAN GARDU'!$A:$BS,46,0)</f>
        <v>#N/A</v>
      </c>
      <c r="AQ52" s="17" t="e">
        <f>VLOOKUP($C52,'DATA PENGUKURAN GARDU'!$A:$BS,53,0)</f>
        <v>#N/A</v>
      </c>
      <c r="AR52" s="17" t="e">
        <f>VLOOKUP($C52,'DATA PENGUKURAN GARDU'!$A:$BS,54,0)</f>
        <v>#N/A</v>
      </c>
      <c r="AS52" s="20" t="e">
        <f>VLOOKUP($D52,'DATA PENGUKURAN GARDU'!$A:$BS,42,0)</f>
        <v>#N/A</v>
      </c>
      <c r="AT52" s="21" t="e">
        <f t="shared" si="32"/>
        <v>#N/A</v>
      </c>
      <c r="AU52" s="20" t="e">
        <f>VLOOKUP($D52,'DATA PENGUKURAN GARDU'!$A:$BS,44,0)</f>
        <v>#N/A</v>
      </c>
      <c r="AV52" s="21" t="e">
        <f t="shared" si="33"/>
        <v>#N/A</v>
      </c>
      <c r="AW52" s="20" t="e">
        <f>VLOOKUP($D52,'DATA PENGUKURAN GARDU'!$A:$BS,46,0)</f>
        <v>#N/A</v>
      </c>
      <c r="AX52" s="21" t="e">
        <f t="shared" si="34"/>
        <v>#N/A</v>
      </c>
      <c r="AY52" s="20" t="e">
        <f>VLOOKUP($D52,'DATA PENGUKURAN GARDU'!$A:$BS,46,0)</f>
        <v>#N/A</v>
      </c>
      <c r="AZ52" s="20" t="e">
        <f>VLOOKUP($D52,'DATA PENGUKURAN GARDU'!$A:$BS,53,0)</f>
        <v>#N/A</v>
      </c>
      <c r="BA52" s="20" t="e">
        <f>VLOOKUP($D52,'DATA PENGUKURAN GARDU'!$A:$BS,54,0)</f>
        <v>#N/A</v>
      </c>
      <c r="BB52" s="17" t="e">
        <f>VLOOKUP($E52,'DATA PENGUKURAN GARDU'!$A:$BS,42,0)</f>
        <v>#N/A</v>
      </c>
      <c r="BC52" s="23" t="e">
        <f t="shared" si="35"/>
        <v>#N/A</v>
      </c>
      <c r="BD52" s="17" t="e">
        <f>VLOOKUP($E52,'DATA PENGUKURAN GARDU'!$A:$BS,44,0)</f>
        <v>#N/A</v>
      </c>
      <c r="BE52" s="23" t="e">
        <f t="shared" si="36"/>
        <v>#N/A</v>
      </c>
      <c r="BF52" s="17" t="e">
        <f>VLOOKUP($E52,'DATA PENGUKURAN GARDU'!$A:$BS,46,0)</f>
        <v>#N/A</v>
      </c>
      <c r="BG52" s="23" t="e">
        <f t="shared" si="37"/>
        <v>#N/A</v>
      </c>
      <c r="BH52" s="17" t="e">
        <f>VLOOKUP($E52,'DATA PENGUKURAN GARDU'!$A:$BS,46,0)</f>
        <v>#N/A</v>
      </c>
      <c r="BI52" s="17" t="e">
        <f>VLOOKUP($E52,'DATA PENGUKURAN GARDU'!$A:$BS,53,0)</f>
        <v>#N/A</v>
      </c>
      <c r="BJ52" s="17" t="e">
        <f>VLOOKUP($E52,'DATA PENGUKURAN GARDU'!$A:$BS,54,0)</f>
        <v>#N/A</v>
      </c>
      <c r="BK52" s="20" t="e">
        <f t="shared" si="15"/>
        <v>#N/A</v>
      </c>
      <c r="BL52" s="20" t="e">
        <f t="shared" si="16"/>
        <v>#N/A</v>
      </c>
      <c r="BM52" s="20" t="e">
        <f t="shared" si="17"/>
        <v>#N/A</v>
      </c>
      <c r="BN52" s="25" t="e">
        <f t="shared" si="18"/>
        <v>#N/A</v>
      </c>
      <c r="BO52" s="26" t="str">
        <f t="shared" si="19"/>
        <v>0</v>
      </c>
      <c r="BP52" s="21" t="e">
        <f t="shared" si="20"/>
        <v>#VALUE!</v>
      </c>
      <c r="BQ52" s="20" t="e">
        <f t="shared" si="21"/>
        <v>#N/A</v>
      </c>
      <c r="BR52" s="20" t="e">
        <v>#N/A</v>
      </c>
      <c r="BS52" s="9" t="e">
        <v>#N/A</v>
      </c>
      <c r="BT52" s="2" t="e">
        <f t="shared" si="22"/>
        <v>#VALUE!</v>
      </c>
      <c r="BU52" s="2" t="e">
        <f t="shared" si="5"/>
        <v>#N/A</v>
      </c>
      <c r="BV52" s="2" t="e">
        <f t="shared" si="6"/>
        <v>#N/A</v>
      </c>
    </row>
    <row r="53" s="2" customFormat="1" ht="22.95" customHeight="1" spans="1:74">
      <c r="A53" s="9" t="str">
        <f t="shared" si="7"/>
        <v>L-122Induk</v>
      </c>
      <c r="B53" s="9" t="str">
        <f t="shared" si="8"/>
        <v>L-122jurusan 1</v>
      </c>
      <c r="C53" s="9" t="str">
        <f t="shared" si="9"/>
        <v>L-122jurusan 2</v>
      </c>
      <c r="D53" s="9" t="str">
        <f t="shared" si="10"/>
        <v>L-122jurusan 3</v>
      </c>
      <c r="E53" s="9" t="str">
        <f t="shared" si="11"/>
        <v>L-122jurusan 4</v>
      </c>
      <c r="F53" s="10" t="s">
        <v>108</v>
      </c>
      <c r="G53" s="10" t="s">
        <v>22</v>
      </c>
      <c r="H53" s="10" t="s">
        <v>109</v>
      </c>
      <c r="I53" s="10" t="s">
        <v>10144</v>
      </c>
      <c r="J53" s="10" t="s">
        <v>10145</v>
      </c>
      <c r="K53" s="10" t="s">
        <v>7465</v>
      </c>
      <c r="L53" s="10"/>
      <c r="M53" s="10"/>
      <c r="N53" s="14">
        <f t="shared" si="12"/>
        <v>0</v>
      </c>
      <c r="O53" s="15" t="e">
        <f t="shared" si="13"/>
        <v>#VALUE!</v>
      </c>
      <c r="P53" s="15" t="e">
        <f t="shared" si="14"/>
        <v>#VALUE!</v>
      </c>
      <c r="Q53" s="17" t="e">
        <f>VLOOKUP($A53,'DATA PENGUKURAN GARDU'!$A:$BS,42,0)</f>
        <v>#N/A</v>
      </c>
      <c r="R53" s="18" t="e">
        <f t="shared" si="23"/>
        <v>#N/A</v>
      </c>
      <c r="S53" s="17" t="e">
        <f>VLOOKUP($A53,'DATA PENGUKURAN GARDU'!$A:$BS,44,0)</f>
        <v>#N/A</v>
      </c>
      <c r="T53" s="18" t="e">
        <f t="shared" si="24"/>
        <v>#N/A</v>
      </c>
      <c r="U53" s="17" t="e">
        <f>VLOOKUP($A53,'DATA PENGUKURAN GARDU'!$A:$BS,46,0)</f>
        <v>#N/A</v>
      </c>
      <c r="V53" s="18" t="e">
        <f t="shared" si="25"/>
        <v>#N/A</v>
      </c>
      <c r="W53" s="17" t="e">
        <f>VLOOKUP($A53,'DATA PENGUKURAN GARDU'!$A:$BS,48,0)</f>
        <v>#N/A</v>
      </c>
      <c r="X53" s="17" t="e">
        <f>VLOOKUP($A53,'DATA PENGUKURAN GARDU'!$A:$BS,53,0)</f>
        <v>#N/A</v>
      </c>
      <c r="Y53" s="17" t="e">
        <f>VLOOKUP($A53,'DATA PENGUKURAN GARDU'!$A:$BS,54,0)</f>
        <v>#N/A</v>
      </c>
      <c r="Z53" s="17" t="e">
        <f>VLOOKUP($A53,'DATA PENGUKURAN GARDU'!$A:$BS,55,0)</f>
        <v>#N/A</v>
      </c>
      <c r="AA53" s="20" t="e">
        <f>VLOOKUP($B53,'DATA PENGUKURAN GARDU'!$A:$BS,42,0)</f>
        <v>#N/A</v>
      </c>
      <c r="AB53" s="21" t="e">
        <f t="shared" si="26"/>
        <v>#N/A</v>
      </c>
      <c r="AC53" s="20" t="e">
        <f>VLOOKUP($B53,'DATA PENGUKURAN GARDU'!$A:$BS,44,0)</f>
        <v>#N/A</v>
      </c>
      <c r="AD53" s="21" t="e">
        <f t="shared" si="27"/>
        <v>#N/A</v>
      </c>
      <c r="AE53" s="20" t="e">
        <f>VLOOKUP($B53,'DATA PENGUKURAN GARDU'!$A:$BS,46,0)</f>
        <v>#N/A</v>
      </c>
      <c r="AF53" s="21" t="e">
        <f t="shared" si="28"/>
        <v>#N/A</v>
      </c>
      <c r="AG53" s="20" t="e">
        <f>VLOOKUP($B53,'DATA PENGUKURAN GARDU'!$A:$BS,46,0)</f>
        <v>#N/A</v>
      </c>
      <c r="AH53" s="20" t="e">
        <f>VLOOKUP($B53,'DATA PENGUKURAN GARDU'!$A:$BS,53,0)</f>
        <v>#N/A</v>
      </c>
      <c r="AI53" s="20" t="e">
        <f>VLOOKUP($B53,'DATA PENGUKURAN GARDU'!$A:$BS,54,0)</f>
        <v>#N/A</v>
      </c>
      <c r="AJ53" s="17" t="e">
        <f>VLOOKUP($C53,'DATA PENGUKURAN GARDU'!$A:$BS,42,0)</f>
        <v>#N/A</v>
      </c>
      <c r="AK53" s="23" t="e">
        <f t="shared" si="29"/>
        <v>#N/A</v>
      </c>
      <c r="AL53" s="17" t="e">
        <f>VLOOKUP($C53,'DATA PENGUKURAN GARDU'!$A:$BS,44,0)</f>
        <v>#N/A</v>
      </c>
      <c r="AM53" s="23" t="e">
        <f t="shared" si="30"/>
        <v>#N/A</v>
      </c>
      <c r="AN53" s="17" t="e">
        <f>VLOOKUP($C53,'DATA PENGUKURAN GARDU'!$A:$BS,46,0)</f>
        <v>#N/A</v>
      </c>
      <c r="AO53" s="23" t="e">
        <f t="shared" si="31"/>
        <v>#N/A</v>
      </c>
      <c r="AP53" s="17" t="e">
        <f>VLOOKUP($C53,'DATA PENGUKURAN GARDU'!$A:$BS,46,0)</f>
        <v>#N/A</v>
      </c>
      <c r="AQ53" s="17" t="e">
        <f>VLOOKUP($C53,'DATA PENGUKURAN GARDU'!$A:$BS,53,0)</f>
        <v>#N/A</v>
      </c>
      <c r="AR53" s="17" t="e">
        <f>VLOOKUP($C53,'DATA PENGUKURAN GARDU'!$A:$BS,54,0)</f>
        <v>#N/A</v>
      </c>
      <c r="AS53" s="20" t="e">
        <f>VLOOKUP($D53,'DATA PENGUKURAN GARDU'!$A:$BS,42,0)</f>
        <v>#N/A</v>
      </c>
      <c r="AT53" s="21" t="e">
        <f t="shared" si="32"/>
        <v>#N/A</v>
      </c>
      <c r="AU53" s="20" t="e">
        <f>VLOOKUP($D53,'DATA PENGUKURAN GARDU'!$A:$BS,44,0)</f>
        <v>#N/A</v>
      </c>
      <c r="AV53" s="21" t="e">
        <f t="shared" si="33"/>
        <v>#N/A</v>
      </c>
      <c r="AW53" s="20" t="e">
        <f>VLOOKUP($D53,'DATA PENGUKURAN GARDU'!$A:$BS,46,0)</f>
        <v>#N/A</v>
      </c>
      <c r="AX53" s="21" t="e">
        <f t="shared" si="34"/>
        <v>#N/A</v>
      </c>
      <c r="AY53" s="20" t="e">
        <f>VLOOKUP($D53,'DATA PENGUKURAN GARDU'!$A:$BS,46,0)</f>
        <v>#N/A</v>
      </c>
      <c r="AZ53" s="20" t="e">
        <f>VLOOKUP($D53,'DATA PENGUKURAN GARDU'!$A:$BS,53,0)</f>
        <v>#N/A</v>
      </c>
      <c r="BA53" s="20" t="e">
        <f>VLOOKUP($D53,'DATA PENGUKURAN GARDU'!$A:$BS,54,0)</f>
        <v>#N/A</v>
      </c>
      <c r="BB53" s="17" t="e">
        <f>VLOOKUP($E53,'DATA PENGUKURAN GARDU'!$A:$BS,42,0)</f>
        <v>#N/A</v>
      </c>
      <c r="BC53" s="23" t="e">
        <f t="shared" si="35"/>
        <v>#N/A</v>
      </c>
      <c r="BD53" s="17" t="e">
        <f>VLOOKUP($E53,'DATA PENGUKURAN GARDU'!$A:$BS,44,0)</f>
        <v>#N/A</v>
      </c>
      <c r="BE53" s="23" t="e">
        <f t="shared" si="36"/>
        <v>#N/A</v>
      </c>
      <c r="BF53" s="17" t="e">
        <f>VLOOKUP($E53,'DATA PENGUKURAN GARDU'!$A:$BS,46,0)</f>
        <v>#N/A</v>
      </c>
      <c r="BG53" s="23" t="e">
        <f t="shared" si="37"/>
        <v>#N/A</v>
      </c>
      <c r="BH53" s="17" t="e">
        <f>VLOOKUP($E53,'DATA PENGUKURAN GARDU'!$A:$BS,46,0)</f>
        <v>#N/A</v>
      </c>
      <c r="BI53" s="17" t="e">
        <f>VLOOKUP($E53,'DATA PENGUKURAN GARDU'!$A:$BS,53,0)</f>
        <v>#N/A</v>
      </c>
      <c r="BJ53" s="17" t="e">
        <f>VLOOKUP($E53,'DATA PENGUKURAN GARDU'!$A:$BS,54,0)</f>
        <v>#N/A</v>
      </c>
      <c r="BK53" s="20" t="e">
        <f t="shared" si="15"/>
        <v>#N/A</v>
      </c>
      <c r="BL53" s="20" t="e">
        <f t="shared" si="16"/>
        <v>#N/A</v>
      </c>
      <c r="BM53" s="20" t="e">
        <f t="shared" si="17"/>
        <v>#N/A</v>
      </c>
      <c r="BN53" s="25" t="e">
        <f t="shared" si="18"/>
        <v>#N/A</v>
      </c>
      <c r="BO53" s="26" t="str">
        <f t="shared" si="19"/>
        <v>0</v>
      </c>
      <c r="BP53" s="21" t="e">
        <f t="shared" si="20"/>
        <v>#VALUE!</v>
      </c>
      <c r="BQ53" s="20" t="e">
        <f t="shared" si="21"/>
        <v>#N/A</v>
      </c>
      <c r="BR53" s="20" t="e">
        <v>#N/A</v>
      </c>
      <c r="BS53" s="9" t="e">
        <v>#N/A</v>
      </c>
      <c r="BT53" s="2" t="e">
        <f t="shared" si="22"/>
        <v>#VALUE!</v>
      </c>
      <c r="BU53" s="2" t="e">
        <f t="shared" si="5"/>
        <v>#N/A</v>
      </c>
      <c r="BV53" s="2" t="e">
        <f t="shared" si="6"/>
        <v>#N/A</v>
      </c>
    </row>
    <row r="54" s="2" customFormat="1" ht="22.95" customHeight="1" spans="1:74">
      <c r="A54" s="9" t="str">
        <f t="shared" si="7"/>
        <v>L-123Induk</v>
      </c>
      <c r="B54" s="9" t="str">
        <f t="shared" si="8"/>
        <v>L-123jurusan 1</v>
      </c>
      <c r="C54" s="9" t="str">
        <f t="shared" si="9"/>
        <v>L-123jurusan 2</v>
      </c>
      <c r="D54" s="9" t="str">
        <f t="shared" si="10"/>
        <v>L-123jurusan 3</v>
      </c>
      <c r="E54" s="9" t="str">
        <f t="shared" si="11"/>
        <v>L-123jurusan 4</v>
      </c>
      <c r="F54" s="10" t="s">
        <v>108</v>
      </c>
      <c r="G54" s="10" t="s">
        <v>22</v>
      </c>
      <c r="H54" s="10" t="s">
        <v>110</v>
      </c>
      <c r="I54" s="10" t="s">
        <v>10146</v>
      </c>
      <c r="J54" s="10" t="s">
        <v>10147</v>
      </c>
      <c r="K54" s="10" t="s">
        <v>7465</v>
      </c>
      <c r="L54" s="10"/>
      <c r="M54" s="10"/>
      <c r="N54" s="14">
        <f t="shared" si="12"/>
        <v>0</v>
      </c>
      <c r="O54" s="15" t="e">
        <f t="shared" si="13"/>
        <v>#VALUE!</v>
      </c>
      <c r="P54" s="15" t="e">
        <f t="shared" si="14"/>
        <v>#VALUE!</v>
      </c>
      <c r="Q54" s="17" t="e">
        <f>VLOOKUP($A54,'DATA PENGUKURAN GARDU'!$A:$BS,42,0)</f>
        <v>#N/A</v>
      </c>
      <c r="R54" s="18" t="e">
        <f t="shared" si="23"/>
        <v>#N/A</v>
      </c>
      <c r="S54" s="17" t="e">
        <f>VLOOKUP($A54,'DATA PENGUKURAN GARDU'!$A:$BS,44,0)</f>
        <v>#N/A</v>
      </c>
      <c r="T54" s="18" t="e">
        <f t="shared" si="24"/>
        <v>#N/A</v>
      </c>
      <c r="U54" s="17" t="e">
        <f>VLOOKUP($A54,'DATA PENGUKURAN GARDU'!$A:$BS,46,0)</f>
        <v>#N/A</v>
      </c>
      <c r="V54" s="18" t="e">
        <f t="shared" si="25"/>
        <v>#N/A</v>
      </c>
      <c r="W54" s="17" t="e">
        <f>VLOOKUP($A54,'DATA PENGUKURAN GARDU'!$A:$BS,48,0)</f>
        <v>#N/A</v>
      </c>
      <c r="X54" s="17" t="e">
        <f>VLOOKUP($A54,'DATA PENGUKURAN GARDU'!$A:$BS,53,0)</f>
        <v>#N/A</v>
      </c>
      <c r="Y54" s="17" t="e">
        <f>VLOOKUP($A54,'DATA PENGUKURAN GARDU'!$A:$BS,54,0)</f>
        <v>#N/A</v>
      </c>
      <c r="Z54" s="17" t="e">
        <f>VLOOKUP($A54,'DATA PENGUKURAN GARDU'!$A:$BS,55,0)</f>
        <v>#N/A</v>
      </c>
      <c r="AA54" s="20" t="e">
        <f>VLOOKUP($B54,'DATA PENGUKURAN GARDU'!$A:$BS,42,0)</f>
        <v>#N/A</v>
      </c>
      <c r="AB54" s="21" t="e">
        <f t="shared" si="26"/>
        <v>#N/A</v>
      </c>
      <c r="AC54" s="20" t="e">
        <f>VLOOKUP($B54,'DATA PENGUKURAN GARDU'!$A:$BS,44,0)</f>
        <v>#N/A</v>
      </c>
      <c r="AD54" s="21" t="e">
        <f t="shared" si="27"/>
        <v>#N/A</v>
      </c>
      <c r="AE54" s="20" t="e">
        <f>VLOOKUP($B54,'DATA PENGUKURAN GARDU'!$A:$BS,46,0)</f>
        <v>#N/A</v>
      </c>
      <c r="AF54" s="21" t="e">
        <f t="shared" si="28"/>
        <v>#N/A</v>
      </c>
      <c r="AG54" s="20" t="e">
        <f>VLOOKUP($B54,'DATA PENGUKURAN GARDU'!$A:$BS,46,0)</f>
        <v>#N/A</v>
      </c>
      <c r="AH54" s="20" t="e">
        <f>VLOOKUP($B54,'DATA PENGUKURAN GARDU'!$A:$BS,53,0)</f>
        <v>#N/A</v>
      </c>
      <c r="AI54" s="20" t="e">
        <f>VLOOKUP($B54,'DATA PENGUKURAN GARDU'!$A:$BS,54,0)</f>
        <v>#N/A</v>
      </c>
      <c r="AJ54" s="17" t="e">
        <f>VLOOKUP($C54,'DATA PENGUKURAN GARDU'!$A:$BS,42,0)</f>
        <v>#N/A</v>
      </c>
      <c r="AK54" s="23" t="e">
        <f t="shared" si="29"/>
        <v>#N/A</v>
      </c>
      <c r="AL54" s="17" t="e">
        <f>VLOOKUP($C54,'DATA PENGUKURAN GARDU'!$A:$BS,44,0)</f>
        <v>#N/A</v>
      </c>
      <c r="AM54" s="23" t="e">
        <f t="shared" si="30"/>
        <v>#N/A</v>
      </c>
      <c r="AN54" s="17" t="e">
        <f>VLOOKUP($C54,'DATA PENGUKURAN GARDU'!$A:$BS,46,0)</f>
        <v>#N/A</v>
      </c>
      <c r="AO54" s="23" t="e">
        <f t="shared" si="31"/>
        <v>#N/A</v>
      </c>
      <c r="AP54" s="17" t="e">
        <f>VLOOKUP($C54,'DATA PENGUKURAN GARDU'!$A:$BS,46,0)</f>
        <v>#N/A</v>
      </c>
      <c r="AQ54" s="17" t="e">
        <f>VLOOKUP($C54,'DATA PENGUKURAN GARDU'!$A:$BS,53,0)</f>
        <v>#N/A</v>
      </c>
      <c r="AR54" s="17" t="e">
        <f>VLOOKUP($C54,'DATA PENGUKURAN GARDU'!$A:$BS,54,0)</f>
        <v>#N/A</v>
      </c>
      <c r="AS54" s="20" t="e">
        <f>VLOOKUP($D54,'DATA PENGUKURAN GARDU'!$A:$BS,42,0)</f>
        <v>#N/A</v>
      </c>
      <c r="AT54" s="21" t="e">
        <f t="shared" si="32"/>
        <v>#N/A</v>
      </c>
      <c r="AU54" s="20" t="e">
        <f>VLOOKUP($D54,'DATA PENGUKURAN GARDU'!$A:$BS,44,0)</f>
        <v>#N/A</v>
      </c>
      <c r="AV54" s="21" t="e">
        <f t="shared" si="33"/>
        <v>#N/A</v>
      </c>
      <c r="AW54" s="20" t="e">
        <f>VLOOKUP($D54,'DATA PENGUKURAN GARDU'!$A:$BS,46,0)</f>
        <v>#N/A</v>
      </c>
      <c r="AX54" s="21" t="e">
        <f t="shared" si="34"/>
        <v>#N/A</v>
      </c>
      <c r="AY54" s="20" t="e">
        <f>VLOOKUP($D54,'DATA PENGUKURAN GARDU'!$A:$BS,46,0)</f>
        <v>#N/A</v>
      </c>
      <c r="AZ54" s="20" t="e">
        <f>VLOOKUP($D54,'DATA PENGUKURAN GARDU'!$A:$BS,53,0)</f>
        <v>#N/A</v>
      </c>
      <c r="BA54" s="20" t="e">
        <f>VLOOKUP($D54,'DATA PENGUKURAN GARDU'!$A:$BS,54,0)</f>
        <v>#N/A</v>
      </c>
      <c r="BB54" s="17" t="e">
        <f>VLOOKUP($E54,'DATA PENGUKURAN GARDU'!$A:$BS,42,0)</f>
        <v>#N/A</v>
      </c>
      <c r="BC54" s="23" t="e">
        <f t="shared" si="35"/>
        <v>#N/A</v>
      </c>
      <c r="BD54" s="17" t="e">
        <f>VLOOKUP($E54,'DATA PENGUKURAN GARDU'!$A:$BS,44,0)</f>
        <v>#N/A</v>
      </c>
      <c r="BE54" s="23" t="e">
        <f t="shared" si="36"/>
        <v>#N/A</v>
      </c>
      <c r="BF54" s="17" t="e">
        <f>VLOOKUP($E54,'DATA PENGUKURAN GARDU'!$A:$BS,46,0)</f>
        <v>#N/A</v>
      </c>
      <c r="BG54" s="23" t="e">
        <f t="shared" si="37"/>
        <v>#N/A</v>
      </c>
      <c r="BH54" s="17" t="e">
        <f>VLOOKUP($E54,'DATA PENGUKURAN GARDU'!$A:$BS,46,0)</f>
        <v>#N/A</v>
      </c>
      <c r="BI54" s="17" t="e">
        <f>VLOOKUP($E54,'DATA PENGUKURAN GARDU'!$A:$BS,53,0)</f>
        <v>#N/A</v>
      </c>
      <c r="BJ54" s="17" t="e">
        <f>VLOOKUP($E54,'DATA PENGUKURAN GARDU'!$A:$BS,54,0)</f>
        <v>#N/A</v>
      </c>
      <c r="BK54" s="20" t="e">
        <f t="shared" si="15"/>
        <v>#N/A</v>
      </c>
      <c r="BL54" s="20" t="e">
        <f t="shared" si="16"/>
        <v>#N/A</v>
      </c>
      <c r="BM54" s="20" t="e">
        <f t="shared" si="17"/>
        <v>#N/A</v>
      </c>
      <c r="BN54" s="25" t="e">
        <f t="shared" si="18"/>
        <v>#N/A</v>
      </c>
      <c r="BO54" s="26" t="str">
        <f t="shared" si="19"/>
        <v>0</v>
      </c>
      <c r="BP54" s="21" t="e">
        <f t="shared" si="20"/>
        <v>#VALUE!</v>
      </c>
      <c r="BQ54" s="20" t="e">
        <f t="shared" si="21"/>
        <v>#N/A</v>
      </c>
      <c r="BR54" s="20" t="e">
        <v>#N/A</v>
      </c>
      <c r="BS54" s="9" t="e">
        <v>#N/A</v>
      </c>
      <c r="BT54" s="2" t="e">
        <f t="shared" si="22"/>
        <v>#VALUE!</v>
      </c>
      <c r="BU54" s="2" t="e">
        <f t="shared" si="5"/>
        <v>#N/A</v>
      </c>
      <c r="BV54" s="2" t="e">
        <f t="shared" si="6"/>
        <v>#N/A</v>
      </c>
    </row>
    <row r="55" s="2" customFormat="1" ht="22.95" customHeight="1" spans="1:74">
      <c r="A55" s="9" t="str">
        <f t="shared" si="7"/>
        <v>KMO 221Induk</v>
      </c>
      <c r="B55" s="9" t="str">
        <f t="shared" si="8"/>
        <v>KMO 221jurusan 1</v>
      </c>
      <c r="C55" s="9" t="str">
        <f t="shared" si="9"/>
        <v>KMO 221jurusan 2</v>
      </c>
      <c r="D55" s="9" t="str">
        <f t="shared" si="10"/>
        <v>KMO 221jurusan 3</v>
      </c>
      <c r="E55" s="9" t="str">
        <f t="shared" si="11"/>
        <v>KMO 221jurusan 4</v>
      </c>
      <c r="F55" s="10" t="s">
        <v>7</v>
      </c>
      <c r="G55" s="10" t="s">
        <v>8</v>
      </c>
      <c r="H55" s="10" t="s">
        <v>111</v>
      </c>
      <c r="I55" s="10" t="s">
        <v>10148</v>
      </c>
      <c r="J55" s="10" t="s">
        <v>10149</v>
      </c>
      <c r="K55" s="10" t="s">
        <v>7465</v>
      </c>
      <c r="L55" s="10"/>
      <c r="M55" s="10"/>
      <c r="N55" s="14">
        <f t="shared" si="12"/>
        <v>0</v>
      </c>
      <c r="O55" s="15" t="e">
        <f t="shared" si="13"/>
        <v>#VALUE!</v>
      </c>
      <c r="P55" s="15" t="e">
        <f t="shared" si="14"/>
        <v>#VALUE!</v>
      </c>
      <c r="Q55" s="17" t="e">
        <f>VLOOKUP($A55,'DATA PENGUKURAN GARDU'!$A:$BS,42,0)</f>
        <v>#N/A</v>
      </c>
      <c r="R55" s="18" t="e">
        <f t="shared" si="23"/>
        <v>#N/A</v>
      </c>
      <c r="S55" s="17" t="e">
        <f>VLOOKUP($A55,'DATA PENGUKURAN GARDU'!$A:$BS,44,0)</f>
        <v>#N/A</v>
      </c>
      <c r="T55" s="18" t="e">
        <f t="shared" si="24"/>
        <v>#N/A</v>
      </c>
      <c r="U55" s="17" t="e">
        <f>VLOOKUP($A55,'DATA PENGUKURAN GARDU'!$A:$BS,46,0)</f>
        <v>#N/A</v>
      </c>
      <c r="V55" s="18" t="e">
        <f t="shared" si="25"/>
        <v>#N/A</v>
      </c>
      <c r="W55" s="17" t="e">
        <f>VLOOKUP($A55,'DATA PENGUKURAN GARDU'!$A:$BS,48,0)</f>
        <v>#N/A</v>
      </c>
      <c r="X55" s="17" t="e">
        <f>VLOOKUP($A55,'DATA PENGUKURAN GARDU'!$A:$BS,53,0)</f>
        <v>#N/A</v>
      </c>
      <c r="Y55" s="17" t="e">
        <f>VLOOKUP($A55,'DATA PENGUKURAN GARDU'!$A:$BS,54,0)</f>
        <v>#N/A</v>
      </c>
      <c r="Z55" s="17" t="e">
        <f>VLOOKUP($A55,'DATA PENGUKURAN GARDU'!$A:$BS,55,0)</f>
        <v>#N/A</v>
      </c>
      <c r="AA55" s="20" t="e">
        <f>VLOOKUP($B55,'DATA PENGUKURAN GARDU'!$A:$BS,42,0)</f>
        <v>#N/A</v>
      </c>
      <c r="AB55" s="21" t="e">
        <f t="shared" si="26"/>
        <v>#N/A</v>
      </c>
      <c r="AC55" s="20" t="e">
        <f>VLOOKUP($B55,'DATA PENGUKURAN GARDU'!$A:$BS,44,0)</f>
        <v>#N/A</v>
      </c>
      <c r="AD55" s="21" t="e">
        <f t="shared" si="27"/>
        <v>#N/A</v>
      </c>
      <c r="AE55" s="20" t="e">
        <f>VLOOKUP($B55,'DATA PENGUKURAN GARDU'!$A:$BS,46,0)</f>
        <v>#N/A</v>
      </c>
      <c r="AF55" s="21" t="e">
        <f t="shared" si="28"/>
        <v>#N/A</v>
      </c>
      <c r="AG55" s="20" t="e">
        <f>VLOOKUP($B55,'DATA PENGUKURAN GARDU'!$A:$BS,46,0)</f>
        <v>#N/A</v>
      </c>
      <c r="AH55" s="20" t="e">
        <f>VLOOKUP($B55,'DATA PENGUKURAN GARDU'!$A:$BS,53,0)</f>
        <v>#N/A</v>
      </c>
      <c r="AI55" s="20" t="e">
        <f>VLOOKUP($B55,'DATA PENGUKURAN GARDU'!$A:$BS,54,0)</f>
        <v>#N/A</v>
      </c>
      <c r="AJ55" s="17" t="e">
        <f>VLOOKUP($C55,'DATA PENGUKURAN GARDU'!$A:$BS,42,0)</f>
        <v>#N/A</v>
      </c>
      <c r="AK55" s="23" t="e">
        <f t="shared" si="29"/>
        <v>#N/A</v>
      </c>
      <c r="AL55" s="17" t="e">
        <f>VLOOKUP($C55,'DATA PENGUKURAN GARDU'!$A:$BS,44,0)</f>
        <v>#N/A</v>
      </c>
      <c r="AM55" s="23" t="e">
        <f t="shared" si="30"/>
        <v>#N/A</v>
      </c>
      <c r="AN55" s="17" t="e">
        <f>VLOOKUP($C55,'DATA PENGUKURAN GARDU'!$A:$BS,46,0)</f>
        <v>#N/A</v>
      </c>
      <c r="AO55" s="23" t="e">
        <f t="shared" si="31"/>
        <v>#N/A</v>
      </c>
      <c r="AP55" s="17" t="e">
        <f>VLOOKUP($C55,'DATA PENGUKURAN GARDU'!$A:$BS,46,0)</f>
        <v>#N/A</v>
      </c>
      <c r="AQ55" s="17" t="e">
        <f>VLOOKUP($C55,'DATA PENGUKURAN GARDU'!$A:$BS,53,0)</f>
        <v>#N/A</v>
      </c>
      <c r="AR55" s="17" t="e">
        <f>VLOOKUP($C55,'DATA PENGUKURAN GARDU'!$A:$BS,54,0)</f>
        <v>#N/A</v>
      </c>
      <c r="AS55" s="20" t="e">
        <f>VLOOKUP($D55,'DATA PENGUKURAN GARDU'!$A:$BS,42,0)</f>
        <v>#N/A</v>
      </c>
      <c r="AT55" s="21" t="e">
        <f t="shared" si="32"/>
        <v>#N/A</v>
      </c>
      <c r="AU55" s="20" t="e">
        <f>VLOOKUP($D55,'DATA PENGUKURAN GARDU'!$A:$BS,44,0)</f>
        <v>#N/A</v>
      </c>
      <c r="AV55" s="21" t="e">
        <f t="shared" si="33"/>
        <v>#N/A</v>
      </c>
      <c r="AW55" s="20" t="e">
        <f>VLOOKUP($D55,'DATA PENGUKURAN GARDU'!$A:$BS,46,0)</f>
        <v>#N/A</v>
      </c>
      <c r="AX55" s="21" t="e">
        <f t="shared" si="34"/>
        <v>#N/A</v>
      </c>
      <c r="AY55" s="20" t="e">
        <f>VLOOKUP($D55,'DATA PENGUKURAN GARDU'!$A:$BS,46,0)</f>
        <v>#N/A</v>
      </c>
      <c r="AZ55" s="20" t="e">
        <f>VLOOKUP($D55,'DATA PENGUKURAN GARDU'!$A:$BS,53,0)</f>
        <v>#N/A</v>
      </c>
      <c r="BA55" s="20" t="e">
        <f>VLOOKUP($D55,'DATA PENGUKURAN GARDU'!$A:$BS,54,0)</f>
        <v>#N/A</v>
      </c>
      <c r="BB55" s="17" t="e">
        <f>VLOOKUP($E55,'DATA PENGUKURAN GARDU'!$A:$BS,42,0)</f>
        <v>#N/A</v>
      </c>
      <c r="BC55" s="23" t="e">
        <f t="shared" si="35"/>
        <v>#N/A</v>
      </c>
      <c r="BD55" s="17" t="e">
        <f>VLOOKUP($E55,'DATA PENGUKURAN GARDU'!$A:$BS,44,0)</f>
        <v>#N/A</v>
      </c>
      <c r="BE55" s="23" t="e">
        <f t="shared" si="36"/>
        <v>#N/A</v>
      </c>
      <c r="BF55" s="17" t="e">
        <f>VLOOKUP($E55,'DATA PENGUKURAN GARDU'!$A:$BS,46,0)</f>
        <v>#N/A</v>
      </c>
      <c r="BG55" s="23" t="e">
        <f t="shared" si="37"/>
        <v>#N/A</v>
      </c>
      <c r="BH55" s="17" t="e">
        <f>VLOOKUP($E55,'DATA PENGUKURAN GARDU'!$A:$BS,46,0)</f>
        <v>#N/A</v>
      </c>
      <c r="BI55" s="17" t="e">
        <f>VLOOKUP($E55,'DATA PENGUKURAN GARDU'!$A:$BS,53,0)</f>
        <v>#N/A</v>
      </c>
      <c r="BJ55" s="17" t="e">
        <f>VLOOKUP($E55,'DATA PENGUKURAN GARDU'!$A:$BS,54,0)</f>
        <v>#N/A</v>
      </c>
      <c r="BK55" s="20" t="e">
        <f t="shared" si="15"/>
        <v>#N/A</v>
      </c>
      <c r="BL55" s="20" t="e">
        <f t="shared" si="16"/>
        <v>#N/A</v>
      </c>
      <c r="BM55" s="20" t="e">
        <f t="shared" si="17"/>
        <v>#N/A</v>
      </c>
      <c r="BN55" s="25" t="e">
        <f t="shared" si="18"/>
        <v>#N/A</v>
      </c>
      <c r="BO55" s="26" t="str">
        <f t="shared" si="19"/>
        <v>0</v>
      </c>
      <c r="BP55" s="21" t="e">
        <f t="shared" si="20"/>
        <v>#VALUE!</v>
      </c>
      <c r="BQ55" s="20" t="e">
        <f t="shared" si="21"/>
        <v>#N/A</v>
      </c>
      <c r="BR55" s="20" t="e">
        <v>#N/A</v>
      </c>
      <c r="BS55" s="9" t="e">
        <v>#N/A</v>
      </c>
      <c r="BT55" s="2" t="e">
        <f t="shared" si="22"/>
        <v>#VALUE!</v>
      </c>
      <c r="BU55" s="2" t="e">
        <f t="shared" si="5"/>
        <v>#N/A</v>
      </c>
      <c r="BV55" s="2" t="e">
        <f t="shared" si="6"/>
        <v>#N/A</v>
      </c>
    </row>
    <row r="56" s="2" customFormat="1" ht="22.95" customHeight="1" spans="1:74">
      <c r="A56" s="9" t="str">
        <f t="shared" si="7"/>
        <v>KMO 80Induk</v>
      </c>
      <c r="B56" s="9" t="str">
        <f t="shared" si="8"/>
        <v>KMO 80jurusan 1</v>
      </c>
      <c r="C56" s="9" t="str">
        <f t="shared" si="9"/>
        <v>KMO 80jurusan 2</v>
      </c>
      <c r="D56" s="9" t="str">
        <f t="shared" si="10"/>
        <v>KMO 80jurusan 3</v>
      </c>
      <c r="E56" s="9" t="str">
        <f t="shared" si="11"/>
        <v>KMO 80jurusan 4</v>
      </c>
      <c r="F56" s="10" t="s">
        <v>89</v>
      </c>
      <c r="G56" s="10" t="s">
        <v>8</v>
      </c>
      <c r="H56" s="10" t="s">
        <v>112</v>
      </c>
      <c r="I56" s="10" t="s">
        <v>10150</v>
      </c>
      <c r="J56" s="10" t="s">
        <v>10151</v>
      </c>
      <c r="K56" s="10" t="s">
        <v>7465</v>
      </c>
      <c r="L56" s="10"/>
      <c r="M56" s="10"/>
      <c r="N56" s="14">
        <f t="shared" si="12"/>
        <v>0</v>
      </c>
      <c r="O56" s="15" t="e">
        <f t="shared" si="13"/>
        <v>#VALUE!</v>
      </c>
      <c r="P56" s="15" t="e">
        <f t="shared" si="14"/>
        <v>#VALUE!</v>
      </c>
      <c r="Q56" s="17" t="e">
        <f>VLOOKUP($A56,'DATA PENGUKURAN GARDU'!$A:$BS,42,0)</f>
        <v>#N/A</v>
      </c>
      <c r="R56" s="18" t="e">
        <f t="shared" si="23"/>
        <v>#N/A</v>
      </c>
      <c r="S56" s="17" t="e">
        <f>VLOOKUP($A56,'DATA PENGUKURAN GARDU'!$A:$BS,44,0)</f>
        <v>#N/A</v>
      </c>
      <c r="T56" s="18" t="e">
        <f t="shared" si="24"/>
        <v>#N/A</v>
      </c>
      <c r="U56" s="17" t="e">
        <f>VLOOKUP($A56,'DATA PENGUKURAN GARDU'!$A:$BS,46,0)</f>
        <v>#N/A</v>
      </c>
      <c r="V56" s="18" t="e">
        <f t="shared" si="25"/>
        <v>#N/A</v>
      </c>
      <c r="W56" s="17" t="e">
        <f>VLOOKUP($A56,'DATA PENGUKURAN GARDU'!$A:$BS,48,0)</f>
        <v>#N/A</v>
      </c>
      <c r="X56" s="17" t="e">
        <f>VLOOKUP($A56,'DATA PENGUKURAN GARDU'!$A:$BS,53,0)</f>
        <v>#N/A</v>
      </c>
      <c r="Y56" s="17" t="e">
        <f>VLOOKUP($A56,'DATA PENGUKURAN GARDU'!$A:$BS,54,0)</f>
        <v>#N/A</v>
      </c>
      <c r="Z56" s="17" t="e">
        <f>VLOOKUP($A56,'DATA PENGUKURAN GARDU'!$A:$BS,55,0)</f>
        <v>#N/A</v>
      </c>
      <c r="AA56" s="20" t="e">
        <f>VLOOKUP($B56,'DATA PENGUKURAN GARDU'!$A:$BS,42,0)</f>
        <v>#N/A</v>
      </c>
      <c r="AB56" s="21" t="e">
        <f t="shared" si="26"/>
        <v>#N/A</v>
      </c>
      <c r="AC56" s="20" t="e">
        <f>VLOOKUP($B56,'DATA PENGUKURAN GARDU'!$A:$BS,44,0)</f>
        <v>#N/A</v>
      </c>
      <c r="AD56" s="21" t="e">
        <f t="shared" si="27"/>
        <v>#N/A</v>
      </c>
      <c r="AE56" s="20" t="e">
        <f>VLOOKUP($B56,'DATA PENGUKURAN GARDU'!$A:$BS,46,0)</f>
        <v>#N/A</v>
      </c>
      <c r="AF56" s="21" t="e">
        <f t="shared" si="28"/>
        <v>#N/A</v>
      </c>
      <c r="AG56" s="20" t="e">
        <f>VLOOKUP($B56,'DATA PENGUKURAN GARDU'!$A:$BS,46,0)</f>
        <v>#N/A</v>
      </c>
      <c r="AH56" s="20" t="e">
        <f>VLOOKUP($B56,'DATA PENGUKURAN GARDU'!$A:$BS,53,0)</f>
        <v>#N/A</v>
      </c>
      <c r="AI56" s="20" t="e">
        <f>VLOOKUP($B56,'DATA PENGUKURAN GARDU'!$A:$BS,54,0)</f>
        <v>#N/A</v>
      </c>
      <c r="AJ56" s="17" t="e">
        <f>VLOOKUP($C56,'DATA PENGUKURAN GARDU'!$A:$BS,42,0)</f>
        <v>#N/A</v>
      </c>
      <c r="AK56" s="23" t="e">
        <f t="shared" si="29"/>
        <v>#N/A</v>
      </c>
      <c r="AL56" s="17" t="e">
        <f>VLOOKUP($C56,'DATA PENGUKURAN GARDU'!$A:$BS,44,0)</f>
        <v>#N/A</v>
      </c>
      <c r="AM56" s="23" t="e">
        <f t="shared" si="30"/>
        <v>#N/A</v>
      </c>
      <c r="AN56" s="17" t="e">
        <f>VLOOKUP($C56,'DATA PENGUKURAN GARDU'!$A:$BS,46,0)</f>
        <v>#N/A</v>
      </c>
      <c r="AO56" s="23" t="e">
        <f t="shared" si="31"/>
        <v>#N/A</v>
      </c>
      <c r="AP56" s="17" t="e">
        <f>VLOOKUP($C56,'DATA PENGUKURAN GARDU'!$A:$BS,46,0)</f>
        <v>#N/A</v>
      </c>
      <c r="AQ56" s="17" t="e">
        <f>VLOOKUP($C56,'DATA PENGUKURAN GARDU'!$A:$BS,53,0)</f>
        <v>#N/A</v>
      </c>
      <c r="AR56" s="17" t="e">
        <f>VLOOKUP($C56,'DATA PENGUKURAN GARDU'!$A:$BS,54,0)</f>
        <v>#N/A</v>
      </c>
      <c r="AS56" s="20" t="e">
        <f>VLOOKUP($D56,'DATA PENGUKURAN GARDU'!$A:$BS,42,0)</f>
        <v>#N/A</v>
      </c>
      <c r="AT56" s="21" t="e">
        <f t="shared" si="32"/>
        <v>#N/A</v>
      </c>
      <c r="AU56" s="20" t="e">
        <f>VLOOKUP($D56,'DATA PENGUKURAN GARDU'!$A:$BS,44,0)</f>
        <v>#N/A</v>
      </c>
      <c r="AV56" s="21" t="e">
        <f t="shared" si="33"/>
        <v>#N/A</v>
      </c>
      <c r="AW56" s="20" t="e">
        <f>VLOOKUP($D56,'DATA PENGUKURAN GARDU'!$A:$BS,46,0)</f>
        <v>#N/A</v>
      </c>
      <c r="AX56" s="21" t="e">
        <f t="shared" si="34"/>
        <v>#N/A</v>
      </c>
      <c r="AY56" s="20" t="e">
        <f>VLOOKUP($D56,'DATA PENGUKURAN GARDU'!$A:$BS,46,0)</f>
        <v>#N/A</v>
      </c>
      <c r="AZ56" s="20" t="e">
        <f>VLOOKUP($D56,'DATA PENGUKURAN GARDU'!$A:$BS,53,0)</f>
        <v>#N/A</v>
      </c>
      <c r="BA56" s="20" t="e">
        <f>VLOOKUP($D56,'DATA PENGUKURAN GARDU'!$A:$BS,54,0)</f>
        <v>#N/A</v>
      </c>
      <c r="BB56" s="17" t="e">
        <f>VLOOKUP($E56,'DATA PENGUKURAN GARDU'!$A:$BS,42,0)</f>
        <v>#N/A</v>
      </c>
      <c r="BC56" s="23" t="e">
        <f t="shared" si="35"/>
        <v>#N/A</v>
      </c>
      <c r="BD56" s="17" t="e">
        <f>VLOOKUP($E56,'DATA PENGUKURAN GARDU'!$A:$BS,44,0)</f>
        <v>#N/A</v>
      </c>
      <c r="BE56" s="23" t="e">
        <f t="shared" si="36"/>
        <v>#N/A</v>
      </c>
      <c r="BF56" s="17" t="e">
        <f>VLOOKUP($E56,'DATA PENGUKURAN GARDU'!$A:$BS,46,0)</f>
        <v>#N/A</v>
      </c>
      <c r="BG56" s="23" t="e">
        <f t="shared" si="37"/>
        <v>#N/A</v>
      </c>
      <c r="BH56" s="17" t="e">
        <f>VLOOKUP($E56,'DATA PENGUKURAN GARDU'!$A:$BS,46,0)</f>
        <v>#N/A</v>
      </c>
      <c r="BI56" s="17" t="e">
        <f>VLOOKUP($E56,'DATA PENGUKURAN GARDU'!$A:$BS,53,0)</f>
        <v>#N/A</v>
      </c>
      <c r="BJ56" s="17" t="e">
        <f>VLOOKUP($E56,'DATA PENGUKURAN GARDU'!$A:$BS,54,0)</f>
        <v>#N/A</v>
      </c>
      <c r="BK56" s="20" t="e">
        <f t="shared" si="15"/>
        <v>#N/A</v>
      </c>
      <c r="BL56" s="20" t="e">
        <f t="shared" si="16"/>
        <v>#N/A</v>
      </c>
      <c r="BM56" s="20" t="e">
        <f t="shared" si="17"/>
        <v>#N/A</v>
      </c>
      <c r="BN56" s="25" t="e">
        <f t="shared" si="18"/>
        <v>#N/A</v>
      </c>
      <c r="BO56" s="26" t="str">
        <f t="shared" si="19"/>
        <v>0</v>
      </c>
      <c r="BP56" s="21" t="e">
        <f t="shared" si="20"/>
        <v>#VALUE!</v>
      </c>
      <c r="BQ56" s="20" t="e">
        <f t="shared" si="21"/>
        <v>#N/A</v>
      </c>
      <c r="BR56" s="20" t="e">
        <v>#N/A</v>
      </c>
      <c r="BS56" s="9" t="e">
        <v>#N/A</v>
      </c>
      <c r="BT56" s="2" t="e">
        <f t="shared" si="22"/>
        <v>#VALUE!</v>
      </c>
      <c r="BU56" s="2" t="e">
        <f t="shared" si="5"/>
        <v>#N/A</v>
      </c>
      <c r="BV56" s="2" t="e">
        <f t="shared" si="6"/>
        <v>#N/A</v>
      </c>
    </row>
    <row r="57" s="2" customFormat="1" ht="22.95" customHeight="1" spans="1:74">
      <c r="A57" s="9" t="str">
        <f t="shared" si="7"/>
        <v>KMO 190Induk</v>
      </c>
      <c r="B57" s="9" t="str">
        <f t="shared" si="8"/>
        <v>KMO 190jurusan 1</v>
      </c>
      <c r="C57" s="9" t="str">
        <f t="shared" si="9"/>
        <v>KMO 190jurusan 2</v>
      </c>
      <c r="D57" s="9" t="str">
        <f t="shared" si="10"/>
        <v>KMO 190jurusan 3</v>
      </c>
      <c r="E57" s="9" t="str">
        <f t="shared" si="11"/>
        <v>KMO 190jurusan 4</v>
      </c>
      <c r="F57" s="10" t="s">
        <v>84</v>
      </c>
      <c r="G57" s="10" t="s">
        <v>8</v>
      </c>
      <c r="H57" s="10" t="s">
        <v>113</v>
      </c>
      <c r="I57" s="10" t="s">
        <v>10152</v>
      </c>
      <c r="J57" s="10" t="s">
        <v>10153</v>
      </c>
      <c r="K57" s="10" t="s">
        <v>7465</v>
      </c>
      <c r="L57" s="10"/>
      <c r="M57" s="10"/>
      <c r="N57" s="14">
        <f t="shared" si="12"/>
        <v>0</v>
      </c>
      <c r="O57" s="15" t="e">
        <f t="shared" si="13"/>
        <v>#VALUE!</v>
      </c>
      <c r="P57" s="15" t="e">
        <f t="shared" si="14"/>
        <v>#VALUE!</v>
      </c>
      <c r="Q57" s="17" t="e">
        <f>VLOOKUP($A57,'DATA PENGUKURAN GARDU'!$A:$BS,42,0)</f>
        <v>#N/A</v>
      </c>
      <c r="R57" s="18" t="e">
        <f t="shared" si="23"/>
        <v>#N/A</v>
      </c>
      <c r="S57" s="17" t="e">
        <f>VLOOKUP($A57,'DATA PENGUKURAN GARDU'!$A:$BS,44,0)</f>
        <v>#N/A</v>
      </c>
      <c r="T57" s="18" t="e">
        <f t="shared" si="24"/>
        <v>#N/A</v>
      </c>
      <c r="U57" s="17" t="e">
        <f>VLOOKUP($A57,'DATA PENGUKURAN GARDU'!$A:$BS,46,0)</f>
        <v>#N/A</v>
      </c>
      <c r="V57" s="18" t="e">
        <f t="shared" si="25"/>
        <v>#N/A</v>
      </c>
      <c r="W57" s="17" t="e">
        <f>VLOOKUP($A57,'DATA PENGUKURAN GARDU'!$A:$BS,48,0)</f>
        <v>#N/A</v>
      </c>
      <c r="X57" s="17" t="e">
        <f>VLOOKUP($A57,'DATA PENGUKURAN GARDU'!$A:$BS,53,0)</f>
        <v>#N/A</v>
      </c>
      <c r="Y57" s="17" t="e">
        <f>VLOOKUP($A57,'DATA PENGUKURAN GARDU'!$A:$BS,54,0)</f>
        <v>#N/A</v>
      </c>
      <c r="Z57" s="17" t="e">
        <f>VLOOKUP($A57,'DATA PENGUKURAN GARDU'!$A:$BS,55,0)</f>
        <v>#N/A</v>
      </c>
      <c r="AA57" s="20" t="e">
        <f>VLOOKUP($B57,'DATA PENGUKURAN GARDU'!$A:$BS,42,0)</f>
        <v>#N/A</v>
      </c>
      <c r="AB57" s="21" t="e">
        <f t="shared" si="26"/>
        <v>#N/A</v>
      </c>
      <c r="AC57" s="20" t="e">
        <f>VLOOKUP($B57,'DATA PENGUKURAN GARDU'!$A:$BS,44,0)</f>
        <v>#N/A</v>
      </c>
      <c r="AD57" s="21" t="e">
        <f t="shared" si="27"/>
        <v>#N/A</v>
      </c>
      <c r="AE57" s="20" t="e">
        <f>VLOOKUP($B57,'DATA PENGUKURAN GARDU'!$A:$BS,46,0)</f>
        <v>#N/A</v>
      </c>
      <c r="AF57" s="21" t="e">
        <f t="shared" si="28"/>
        <v>#N/A</v>
      </c>
      <c r="AG57" s="20" t="e">
        <f>VLOOKUP($B57,'DATA PENGUKURAN GARDU'!$A:$BS,46,0)</f>
        <v>#N/A</v>
      </c>
      <c r="AH57" s="20" t="e">
        <f>VLOOKUP($B57,'DATA PENGUKURAN GARDU'!$A:$BS,53,0)</f>
        <v>#N/A</v>
      </c>
      <c r="AI57" s="20" t="e">
        <f>VLOOKUP($B57,'DATA PENGUKURAN GARDU'!$A:$BS,54,0)</f>
        <v>#N/A</v>
      </c>
      <c r="AJ57" s="17" t="e">
        <f>VLOOKUP($C57,'DATA PENGUKURAN GARDU'!$A:$BS,42,0)</f>
        <v>#N/A</v>
      </c>
      <c r="AK57" s="23" t="e">
        <f t="shared" si="29"/>
        <v>#N/A</v>
      </c>
      <c r="AL57" s="17" t="e">
        <f>VLOOKUP($C57,'DATA PENGUKURAN GARDU'!$A:$BS,44,0)</f>
        <v>#N/A</v>
      </c>
      <c r="AM57" s="23" t="e">
        <f t="shared" si="30"/>
        <v>#N/A</v>
      </c>
      <c r="AN57" s="17" t="e">
        <f>VLOOKUP($C57,'DATA PENGUKURAN GARDU'!$A:$BS,46,0)</f>
        <v>#N/A</v>
      </c>
      <c r="AO57" s="23" t="e">
        <f t="shared" si="31"/>
        <v>#N/A</v>
      </c>
      <c r="AP57" s="17" t="e">
        <f>VLOOKUP($C57,'DATA PENGUKURAN GARDU'!$A:$BS,46,0)</f>
        <v>#N/A</v>
      </c>
      <c r="AQ57" s="17" t="e">
        <f>VLOOKUP($C57,'DATA PENGUKURAN GARDU'!$A:$BS,53,0)</f>
        <v>#N/A</v>
      </c>
      <c r="AR57" s="17" t="e">
        <f>VLOOKUP($C57,'DATA PENGUKURAN GARDU'!$A:$BS,54,0)</f>
        <v>#N/A</v>
      </c>
      <c r="AS57" s="20" t="e">
        <f>VLOOKUP($D57,'DATA PENGUKURAN GARDU'!$A:$BS,42,0)</f>
        <v>#N/A</v>
      </c>
      <c r="AT57" s="21" t="e">
        <f t="shared" si="32"/>
        <v>#N/A</v>
      </c>
      <c r="AU57" s="20" t="e">
        <f>VLOOKUP($D57,'DATA PENGUKURAN GARDU'!$A:$BS,44,0)</f>
        <v>#N/A</v>
      </c>
      <c r="AV57" s="21" t="e">
        <f t="shared" si="33"/>
        <v>#N/A</v>
      </c>
      <c r="AW57" s="20" t="e">
        <f>VLOOKUP($D57,'DATA PENGUKURAN GARDU'!$A:$BS,46,0)</f>
        <v>#N/A</v>
      </c>
      <c r="AX57" s="21" t="e">
        <f t="shared" si="34"/>
        <v>#N/A</v>
      </c>
      <c r="AY57" s="20" t="e">
        <f>VLOOKUP($D57,'DATA PENGUKURAN GARDU'!$A:$BS,46,0)</f>
        <v>#N/A</v>
      </c>
      <c r="AZ57" s="20" t="e">
        <f>VLOOKUP($D57,'DATA PENGUKURAN GARDU'!$A:$BS,53,0)</f>
        <v>#N/A</v>
      </c>
      <c r="BA57" s="20" t="e">
        <f>VLOOKUP($D57,'DATA PENGUKURAN GARDU'!$A:$BS,54,0)</f>
        <v>#N/A</v>
      </c>
      <c r="BB57" s="17" t="e">
        <f>VLOOKUP($E57,'DATA PENGUKURAN GARDU'!$A:$BS,42,0)</f>
        <v>#N/A</v>
      </c>
      <c r="BC57" s="23" t="e">
        <f t="shared" si="35"/>
        <v>#N/A</v>
      </c>
      <c r="BD57" s="17" t="e">
        <f>VLOOKUP($E57,'DATA PENGUKURAN GARDU'!$A:$BS,44,0)</f>
        <v>#N/A</v>
      </c>
      <c r="BE57" s="23" t="e">
        <f t="shared" si="36"/>
        <v>#N/A</v>
      </c>
      <c r="BF57" s="17" t="e">
        <f>VLOOKUP($E57,'DATA PENGUKURAN GARDU'!$A:$BS,46,0)</f>
        <v>#N/A</v>
      </c>
      <c r="BG57" s="23" t="e">
        <f t="shared" si="37"/>
        <v>#N/A</v>
      </c>
      <c r="BH57" s="17" t="e">
        <f>VLOOKUP($E57,'DATA PENGUKURAN GARDU'!$A:$BS,46,0)</f>
        <v>#N/A</v>
      </c>
      <c r="BI57" s="17" t="e">
        <f>VLOOKUP($E57,'DATA PENGUKURAN GARDU'!$A:$BS,53,0)</f>
        <v>#N/A</v>
      </c>
      <c r="BJ57" s="17" t="e">
        <f>VLOOKUP($E57,'DATA PENGUKURAN GARDU'!$A:$BS,54,0)</f>
        <v>#N/A</v>
      </c>
      <c r="BK57" s="20" t="e">
        <f t="shared" si="15"/>
        <v>#N/A</v>
      </c>
      <c r="BL57" s="20" t="e">
        <f t="shared" si="16"/>
        <v>#N/A</v>
      </c>
      <c r="BM57" s="20" t="e">
        <f t="shared" si="17"/>
        <v>#N/A</v>
      </c>
      <c r="BN57" s="25" t="e">
        <f t="shared" si="18"/>
        <v>#N/A</v>
      </c>
      <c r="BO57" s="26" t="str">
        <f t="shared" si="19"/>
        <v>0</v>
      </c>
      <c r="BP57" s="21" t="e">
        <f t="shared" si="20"/>
        <v>#VALUE!</v>
      </c>
      <c r="BQ57" s="20" t="e">
        <f t="shared" si="21"/>
        <v>#N/A</v>
      </c>
      <c r="BR57" s="20" t="e">
        <v>#N/A</v>
      </c>
      <c r="BS57" s="9" t="e">
        <v>#N/A</v>
      </c>
      <c r="BT57" s="2" t="e">
        <f t="shared" si="22"/>
        <v>#VALUE!</v>
      </c>
      <c r="BU57" s="2" t="e">
        <f t="shared" si="5"/>
        <v>#N/A</v>
      </c>
      <c r="BV57" s="2" t="e">
        <f t="shared" si="6"/>
        <v>#N/A</v>
      </c>
    </row>
    <row r="58" s="2" customFormat="1" ht="22.95" customHeight="1" spans="1:74">
      <c r="A58" s="9" t="str">
        <f t="shared" si="7"/>
        <v>L-001Induk</v>
      </c>
      <c r="B58" s="9" t="str">
        <f t="shared" si="8"/>
        <v>L-001jurusan 1</v>
      </c>
      <c r="C58" s="9" t="str">
        <f t="shared" si="9"/>
        <v>L-001jurusan 2</v>
      </c>
      <c r="D58" s="9" t="str">
        <f t="shared" si="10"/>
        <v>L-001jurusan 3</v>
      </c>
      <c r="E58" s="9" t="str">
        <f t="shared" si="11"/>
        <v>L-001jurusan 4</v>
      </c>
      <c r="F58" s="10" t="s">
        <v>46</v>
      </c>
      <c r="G58" s="10" t="s">
        <v>22</v>
      </c>
      <c r="H58" s="10" t="s">
        <v>114</v>
      </c>
      <c r="I58" s="10" t="s">
        <v>10154</v>
      </c>
      <c r="J58" s="10" t="s">
        <v>10155</v>
      </c>
      <c r="K58" s="10" t="s">
        <v>7465</v>
      </c>
      <c r="L58" s="10"/>
      <c r="M58" s="10"/>
      <c r="N58" s="14">
        <f t="shared" si="12"/>
        <v>0</v>
      </c>
      <c r="O58" s="15" t="e">
        <f t="shared" si="13"/>
        <v>#VALUE!</v>
      </c>
      <c r="P58" s="15" t="e">
        <f t="shared" si="14"/>
        <v>#VALUE!</v>
      </c>
      <c r="Q58" s="17" t="e">
        <f>VLOOKUP($A58,'DATA PENGUKURAN GARDU'!$A:$BS,42,0)</f>
        <v>#N/A</v>
      </c>
      <c r="R58" s="18" t="e">
        <f t="shared" si="23"/>
        <v>#N/A</v>
      </c>
      <c r="S58" s="17" t="e">
        <f>VLOOKUP($A58,'DATA PENGUKURAN GARDU'!$A:$BS,44,0)</f>
        <v>#N/A</v>
      </c>
      <c r="T58" s="18" t="e">
        <f t="shared" si="24"/>
        <v>#N/A</v>
      </c>
      <c r="U58" s="17" t="e">
        <f>VLOOKUP($A58,'DATA PENGUKURAN GARDU'!$A:$BS,46,0)</f>
        <v>#N/A</v>
      </c>
      <c r="V58" s="18" t="e">
        <f t="shared" si="25"/>
        <v>#N/A</v>
      </c>
      <c r="W58" s="17" t="e">
        <f>VLOOKUP($A58,'DATA PENGUKURAN GARDU'!$A:$BS,48,0)</f>
        <v>#N/A</v>
      </c>
      <c r="X58" s="17" t="e">
        <f>VLOOKUP($A58,'DATA PENGUKURAN GARDU'!$A:$BS,53,0)</f>
        <v>#N/A</v>
      </c>
      <c r="Y58" s="17" t="e">
        <f>VLOOKUP($A58,'DATA PENGUKURAN GARDU'!$A:$BS,54,0)</f>
        <v>#N/A</v>
      </c>
      <c r="Z58" s="17" t="e">
        <f>VLOOKUP($A58,'DATA PENGUKURAN GARDU'!$A:$BS,55,0)</f>
        <v>#N/A</v>
      </c>
      <c r="AA58" s="20" t="e">
        <f>VLOOKUP($B58,'DATA PENGUKURAN GARDU'!$A:$BS,42,0)</f>
        <v>#N/A</v>
      </c>
      <c r="AB58" s="21" t="e">
        <f t="shared" si="26"/>
        <v>#N/A</v>
      </c>
      <c r="AC58" s="20" t="e">
        <f>VLOOKUP($B58,'DATA PENGUKURAN GARDU'!$A:$BS,44,0)</f>
        <v>#N/A</v>
      </c>
      <c r="AD58" s="21" t="e">
        <f t="shared" si="27"/>
        <v>#N/A</v>
      </c>
      <c r="AE58" s="20" t="e">
        <f>VLOOKUP($B58,'DATA PENGUKURAN GARDU'!$A:$BS,46,0)</f>
        <v>#N/A</v>
      </c>
      <c r="AF58" s="21" t="e">
        <f t="shared" si="28"/>
        <v>#N/A</v>
      </c>
      <c r="AG58" s="20" t="e">
        <f>VLOOKUP($B58,'DATA PENGUKURAN GARDU'!$A:$BS,46,0)</f>
        <v>#N/A</v>
      </c>
      <c r="AH58" s="20" t="e">
        <f>VLOOKUP($B58,'DATA PENGUKURAN GARDU'!$A:$BS,53,0)</f>
        <v>#N/A</v>
      </c>
      <c r="AI58" s="20" t="e">
        <f>VLOOKUP($B58,'DATA PENGUKURAN GARDU'!$A:$BS,54,0)</f>
        <v>#N/A</v>
      </c>
      <c r="AJ58" s="17" t="e">
        <f>VLOOKUP($C58,'DATA PENGUKURAN GARDU'!$A:$BS,42,0)</f>
        <v>#N/A</v>
      </c>
      <c r="AK58" s="23" t="e">
        <f t="shared" si="29"/>
        <v>#N/A</v>
      </c>
      <c r="AL58" s="17" t="e">
        <f>VLOOKUP($C58,'DATA PENGUKURAN GARDU'!$A:$BS,44,0)</f>
        <v>#N/A</v>
      </c>
      <c r="AM58" s="23" t="e">
        <f t="shared" si="30"/>
        <v>#N/A</v>
      </c>
      <c r="AN58" s="17" t="e">
        <f>VLOOKUP($C58,'DATA PENGUKURAN GARDU'!$A:$BS,46,0)</f>
        <v>#N/A</v>
      </c>
      <c r="AO58" s="23" t="e">
        <f t="shared" si="31"/>
        <v>#N/A</v>
      </c>
      <c r="AP58" s="17" t="e">
        <f>VLOOKUP($C58,'DATA PENGUKURAN GARDU'!$A:$BS,46,0)</f>
        <v>#N/A</v>
      </c>
      <c r="AQ58" s="17" t="e">
        <f>VLOOKUP($C58,'DATA PENGUKURAN GARDU'!$A:$BS,53,0)</f>
        <v>#N/A</v>
      </c>
      <c r="AR58" s="17" t="e">
        <f>VLOOKUP($C58,'DATA PENGUKURAN GARDU'!$A:$BS,54,0)</f>
        <v>#N/A</v>
      </c>
      <c r="AS58" s="20" t="e">
        <f>VLOOKUP($D58,'DATA PENGUKURAN GARDU'!$A:$BS,42,0)</f>
        <v>#N/A</v>
      </c>
      <c r="AT58" s="21" t="e">
        <f t="shared" si="32"/>
        <v>#N/A</v>
      </c>
      <c r="AU58" s="20" t="e">
        <f>VLOOKUP($D58,'DATA PENGUKURAN GARDU'!$A:$BS,44,0)</f>
        <v>#N/A</v>
      </c>
      <c r="AV58" s="21" t="e">
        <f t="shared" si="33"/>
        <v>#N/A</v>
      </c>
      <c r="AW58" s="20" t="e">
        <f>VLOOKUP($D58,'DATA PENGUKURAN GARDU'!$A:$BS,46,0)</f>
        <v>#N/A</v>
      </c>
      <c r="AX58" s="21" t="e">
        <f t="shared" si="34"/>
        <v>#N/A</v>
      </c>
      <c r="AY58" s="20" t="e">
        <f>VLOOKUP($D58,'DATA PENGUKURAN GARDU'!$A:$BS,46,0)</f>
        <v>#N/A</v>
      </c>
      <c r="AZ58" s="20" t="e">
        <f>VLOOKUP($D58,'DATA PENGUKURAN GARDU'!$A:$BS,53,0)</f>
        <v>#N/A</v>
      </c>
      <c r="BA58" s="20" t="e">
        <f>VLOOKUP($D58,'DATA PENGUKURAN GARDU'!$A:$BS,54,0)</f>
        <v>#N/A</v>
      </c>
      <c r="BB58" s="17" t="e">
        <f>VLOOKUP($E58,'DATA PENGUKURAN GARDU'!$A:$BS,42,0)</f>
        <v>#N/A</v>
      </c>
      <c r="BC58" s="23" t="e">
        <f t="shared" si="35"/>
        <v>#N/A</v>
      </c>
      <c r="BD58" s="17" t="e">
        <f>VLOOKUP($E58,'DATA PENGUKURAN GARDU'!$A:$BS,44,0)</f>
        <v>#N/A</v>
      </c>
      <c r="BE58" s="23" t="e">
        <f t="shared" si="36"/>
        <v>#N/A</v>
      </c>
      <c r="BF58" s="17" t="e">
        <f>VLOOKUP($E58,'DATA PENGUKURAN GARDU'!$A:$BS,46,0)</f>
        <v>#N/A</v>
      </c>
      <c r="BG58" s="23" t="e">
        <f t="shared" si="37"/>
        <v>#N/A</v>
      </c>
      <c r="BH58" s="17" t="e">
        <f>VLOOKUP($E58,'DATA PENGUKURAN GARDU'!$A:$BS,46,0)</f>
        <v>#N/A</v>
      </c>
      <c r="BI58" s="17" t="e">
        <f>VLOOKUP($E58,'DATA PENGUKURAN GARDU'!$A:$BS,53,0)</f>
        <v>#N/A</v>
      </c>
      <c r="BJ58" s="17" t="e">
        <f>VLOOKUP($E58,'DATA PENGUKURAN GARDU'!$A:$BS,54,0)</f>
        <v>#N/A</v>
      </c>
      <c r="BK58" s="20" t="e">
        <f t="shared" si="15"/>
        <v>#N/A</v>
      </c>
      <c r="BL58" s="20" t="e">
        <f t="shared" si="16"/>
        <v>#N/A</v>
      </c>
      <c r="BM58" s="20" t="e">
        <f t="shared" si="17"/>
        <v>#N/A</v>
      </c>
      <c r="BN58" s="25" t="e">
        <f t="shared" si="18"/>
        <v>#N/A</v>
      </c>
      <c r="BO58" s="26" t="str">
        <f t="shared" si="19"/>
        <v>0</v>
      </c>
      <c r="BP58" s="21" t="e">
        <f t="shared" si="20"/>
        <v>#VALUE!</v>
      </c>
      <c r="BQ58" s="20" t="e">
        <f t="shared" si="21"/>
        <v>#N/A</v>
      </c>
      <c r="BR58" s="20" t="e">
        <v>#N/A</v>
      </c>
      <c r="BS58" s="9" t="e">
        <v>#N/A</v>
      </c>
      <c r="BT58" s="2" t="e">
        <f t="shared" si="22"/>
        <v>#VALUE!</v>
      </c>
      <c r="BU58" s="2" t="e">
        <f t="shared" si="5"/>
        <v>#N/A</v>
      </c>
      <c r="BV58" s="2" t="e">
        <f t="shared" si="6"/>
        <v>#N/A</v>
      </c>
    </row>
    <row r="59" s="2" customFormat="1" ht="22.95" customHeight="1" spans="1:74">
      <c r="A59" s="9" t="str">
        <f t="shared" si="7"/>
        <v>L-004Induk</v>
      </c>
      <c r="B59" s="9" t="str">
        <f t="shared" si="8"/>
        <v>L-004jurusan 1</v>
      </c>
      <c r="C59" s="9" t="str">
        <f t="shared" si="9"/>
        <v>L-004jurusan 2</v>
      </c>
      <c r="D59" s="9" t="str">
        <f t="shared" si="10"/>
        <v>L-004jurusan 3</v>
      </c>
      <c r="E59" s="9" t="str">
        <f t="shared" si="11"/>
        <v>L-004jurusan 4</v>
      </c>
      <c r="F59" s="10" t="s">
        <v>46</v>
      </c>
      <c r="G59" s="10" t="s">
        <v>22</v>
      </c>
      <c r="H59" s="10" t="s">
        <v>115</v>
      </c>
      <c r="I59" s="10" t="s">
        <v>10156</v>
      </c>
      <c r="J59" s="10" t="s">
        <v>10157</v>
      </c>
      <c r="K59" s="10" t="s">
        <v>7465</v>
      </c>
      <c r="L59" s="10"/>
      <c r="M59" s="10"/>
      <c r="N59" s="14">
        <f t="shared" si="12"/>
        <v>0</v>
      </c>
      <c r="O59" s="15" t="e">
        <f t="shared" si="13"/>
        <v>#VALUE!</v>
      </c>
      <c r="P59" s="15" t="e">
        <f t="shared" si="14"/>
        <v>#VALUE!</v>
      </c>
      <c r="Q59" s="17" t="e">
        <f>VLOOKUP($A59,'DATA PENGUKURAN GARDU'!$A:$BS,42,0)</f>
        <v>#N/A</v>
      </c>
      <c r="R59" s="18" t="e">
        <f t="shared" si="23"/>
        <v>#N/A</v>
      </c>
      <c r="S59" s="17" t="e">
        <f>VLOOKUP($A59,'DATA PENGUKURAN GARDU'!$A:$BS,44,0)</f>
        <v>#N/A</v>
      </c>
      <c r="T59" s="18" t="e">
        <f t="shared" si="24"/>
        <v>#N/A</v>
      </c>
      <c r="U59" s="17" t="e">
        <f>VLOOKUP($A59,'DATA PENGUKURAN GARDU'!$A:$BS,46,0)</f>
        <v>#N/A</v>
      </c>
      <c r="V59" s="18" t="e">
        <f t="shared" si="25"/>
        <v>#N/A</v>
      </c>
      <c r="W59" s="17" t="e">
        <f>VLOOKUP($A59,'DATA PENGUKURAN GARDU'!$A:$BS,48,0)</f>
        <v>#N/A</v>
      </c>
      <c r="X59" s="17" t="e">
        <f>VLOOKUP($A59,'DATA PENGUKURAN GARDU'!$A:$BS,53,0)</f>
        <v>#N/A</v>
      </c>
      <c r="Y59" s="17" t="e">
        <f>VLOOKUP($A59,'DATA PENGUKURAN GARDU'!$A:$BS,54,0)</f>
        <v>#N/A</v>
      </c>
      <c r="Z59" s="17" t="e">
        <f>VLOOKUP($A59,'DATA PENGUKURAN GARDU'!$A:$BS,55,0)</f>
        <v>#N/A</v>
      </c>
      <c r="AA59" s="20" t="e">
        <f>VLOOKUP($B59,'DATA PENGUKURAN GARDU'!$A:$BS,42,0)</f>
        <v>#N/A</v>
      </c>
      <c r="AB59" s="21" t="e">
        <f t="shared" si="26"/>
        <v>#N/A</v>
      </c>
      <c r="AC59" s="20" t="e">
        <f>VLOOKUP($B59,'DATA PENGUKURAN GARDU'!$A:$BS,44,0)</f>
        <v>#N/A</v>
      </c>
      <c r="AD59" s="21" t="e">
        <f t="shared" si="27"/>
        <v>#N/A</v>
      </c>
      <c r="AE59" s="20" t="e">
        <f>VLOOKUP($B59,'DATA PENGUKURAN GARDU'!$A:$BS,46,0)</f>
        <v>#N/A</v>
      </c>
      <c r="AF59" s="21" t="e">
        <f t="shared" si="28"/>
        <v>#N/A</v>
      </c>
      <c r="AG59" s="20" t="e">
        <f>VLOOKUP($B59,'DATA PENGUKURAN GARDU'!$A:$BS,46,0)</f>
        <v>#N/A</v>
      </c>
      <c r="AH59" s="20" t="e">
        <f>VLOOKUP($B59,'DATA PENGUKURAN GARDU'!$A:$BS,53,0)</f>
        <v>#N/A</v>
      </c>
      <c r="AI59" s="20" t="e">
        <f>VLOOKUP($B59,'DATA PENGUKURAN GARDU'!$A:$BS,54,0)</f>
        <v>#N/A</v>
      </c>
      <c r="AJ59" s="17" t="e">
        <f>VLOOKUP($C59,'DATA PENGUKURAN GARDU'!$A:$BS,42,0)</f>
        <v>#N/A</v>
      </c>
      <c r="AK59" s="23" t="e">
        <f t="shared" si="29"/>
        <v>#N/A</v>
      </c>
      <c r="AL59" s="17" t="e">
        <f>VLOOKUP($C59,'DATA PENGUKURAN GARDU'!$A:$BS,44,0)</f>
        <v>#N/A</v>
      </c>
      <c r="AM59" s="23" t="e">
        <f t="shared" si="30"/>
        <v>#N/A</v>
      </c>
      <c r="AN59" s="17" t="e">
        <f>VLOOKUP($C59,'DATA PENGUKURAN GARDU'!$A:$BS,46,0)</f>
        <v>#N/A</v>
      </c>
      <c r="AO59" s="23" t="e">
        <f t="shared" si="31"/>
        <v>#N/A</v>
      </c>
      <c r="AP59" s="17" t="e">
        <f>VLOOKUP($C59,'DATA PENGUKURAN GARDU'!$A:$BS,46,0)</f>
        <v>#N/A</v>
      </c>
      <c r="AQ59" s="17" t="e">
        <f>VLOOKUP($C59,'DATA PENGUKURAN GARDU'!$A:$BS,53,0)</f>
        <v>#N/A</v>
      </c>
      <c r="AR59" s="17" t="e">
        <f>VLOOKUP($C59,'DATA PENGUKURAN GARDU'!$A:$BS,54,0)</f>
        <v>#N/A</v>
      </c>
      <c r="AS59" s="20" t="e">
        <f>VLOOKUP($D59,'DATA PENGUKURAN GARDU'!$A:$BS,42,0)</f>
        <v>#N/A</v>
      </c>
      <c r="AT59" s="21" t="e">
        <f t="shared" si="32"/>
        <v>#N/A</v>
      </c>
      <c r="AU59" s="20" t="e">
        <f>VLOOKUP($D59,'DATA PENGUKURAN GARDU'!$A:$BS,44,0)</f>
        <v>#N/A</v>
      </c>
      <c r="AV59" s="21" t="e">
        <f t="shared" si="33"/>
        <v>#N/A</v>
      </c>
      <c r="AW59" s="20" t="e">
        <f>VLOOKUP($D59,'DATA PENGUKURAN GARDU'!$A:$BS,46,0)</f>
        <v>#N/A</v>
      </c>
      <c r="AX59" s="21" t="e">
        <f t="shared" si="34"/>
        <v>#N/A</v>
      </c>
      <c r="AY59" s="20" t="e">
        <f>VLOOKUP($D59,'DATA PENGUKURAN GARDU'!$A:$BS,46,0)</f>
        <v>#N/A</v>
      </c>
      <c r="AZ59" s="20" t="e">
        <f>VLOOKUP($D59,'DATA PENGUKURAN GARDU'!$A:$BS,53,0)</f>
        <v>#N/A</v>
      </c>
      <c r="BA59" s="20" t="e">
        <f>VLOOKUP($D59,'DATA PENGUKURAN GARDU'!$A:$BS,54,0)</f>
        <v>#N/A</v>
      </c>
      <c r="BB59" s="17" t="e">
        <f>VLOOKUP($E59,'DATA PENGUKURAN GARDU'!$A:$BS,42,0)</f>
        <v>#N/A</v>
      </c>
      <c r="BC59" s="23" t="e">
        <f t="shared" si="35"/>
        <v>#N/A</v>
      </c>
      <c r="BD59" s="17" t="e">
        <f>VLOOKUP($E59,'DATA PENGUKURAN GARDU'!$A:$BS,44,0)</f>
        <v>#N/A</v>
      </c>
      <c r="BE59" s="23" t="e">
        <f t="shared" si="36"/>
        <v>#N/A</v>
      </c>
      <c r="BF59" s="17" t="e">
        <f>VLOOKUP($E59,'DATA PENGUKURAN GARDU'!$A:$BS,46,0)</f>
        <v>#N/A</v>
      </c>
      <c r="BG59" s="23" t="e">
        <f t="shared" si="37"/>
        <v>#N/A</v>
      </c>
      <c r="BH59" s="17" t="e">
        <f>VLOOKUP($E59,'DATA PENGUKURAN GARDU'!$A:$BS,46,0)</f>
        <v>#N/A</v>
      </c>
      <c r="BI59" s="17" t="e">
        <f>VLOOKUP($E59,'DATA PENGUKURAN GARDU'!$A:$BS,53,0)</f>
        <v>#N/A</v>
      </c>
      <c r="BJ59" s="17" t="e">
        <f>VLOOKUP($E59,'DATA PENGUKURAN GARDU'!$A:$BS,54,0)</f>
        <v>#N/A</v>
      </c>
      <c r="BK59" s="20" t="e">
        <f t="shared" si="15"/>
        <v>#N/A</v>
      </c>
      <c r="BL59" s="20" t="e">
        <f t="shared" si="16"/>
        <v>#N/A</v>
      </c>
      <c r="BM59" s="20" t="e">
        <f t="shared" si="17"/>
        <v>#N/A</v>
      </c>
      <c r="BN59" s="25" t="e">
        <f t="shared" si="18"/>
        <v>#N/A</v>
      </c>
      <c r="BO59" s="26" t="str">
        <f t="shared" si="19"/>
        <v>0</v>
      </c>
      <c r="BP59" s="21" t="e">
        <f t="shared" si="20"/>
        <v>#VALUE!</v>
      </c>
      <c r="BQ59" s="20" t="e">
        <f t="shared" si="21"/>
        <v>#N/A</v>
      </c>
      <c r="BR59" s="20" t="e">
        <v>#N/A</v>
      </c>
      <c r="BS59" s="9" t="e">
        <v>#N/A</v>
      </c>
      <c r="BT59" s="2" t="e">
        <f t="shared" si="22"/>
        <v>#VALUE!</v>
      </c>
      <c r="BU59" s="2" t="e">
        <f t="shared" si="5"/>
        <v>#N/A</v>
      </c>
      <c r="BV59" s="2" t="e">
        <f t="shared" si="6"/>
        <v>#N/A</v>
      </c>
    </row>
    <row r="60" s="2" customFormat="1" ht="22.95" customHeight="1" spans="1:74">
      <c r="A60" s="9" t="str">
        <f t="shared" si="7"/>
        <v>KMO 24Induk</v>
      </c>
      <c r="B60" s="9" t="str">
        <f t="shared" si="8"/>
        <v>KMO 24jurusan 1</v>
      </c>
      <c r="C60" s="9" t="str">
        <f t="shared" si="9"/>
        <v>KMO 24jurusan 2</v>
      </c>
      <c r="D60" s="9" t="str">
        <f t="shared" si="10"/>
        <v>KMO 24jurusan 3</v>
      </c>
      <c r="E60" s="9" t="str">
        <f t="shared" si="11"/>
        <v>KMO 24jurusan 4</v>
      </c>
      <c r="F60" s="10" t="s">
        <v>71</v>
      </c>
      <c r="G60" s="10" t="s">
        <v>8</v>
      </c>
      <c r="H60" s="10" t="s">
        <v>116</v>
      </c>
      <c r="I60" s="10" t="s">
        <v>10158</v>
      </c>
      <c r="J60" s="10" t="s">
        <v>10159</v>
      </c>
      <c r="K60" s="10" t="s">
        <v>7465</v>
      </c>
      <c r="L60" s="10"/>
      <c r="M60" s="10"/>
      <c r="N60" s="14">
        <f t="shared" si="12"/>
        <v>0</v>
      </c>
      <c r="O60" s="15" t="e">
        <f t="shared" si="13"/>
        <v>#VALUE!</v>
      </c>
      <c r="P60" s="15" t="e">
        <f t="shared" si="14"/>
        <v>#VALUE!</v>
      </c>
      <c r="Q60" s="17" t="e">
        <f>VLOOKUP($A60,'DATA PENGUKURAN GARDU'!$A:$BS,42,0)</f>
        <v>#N/A</v>
      </c>
      <c r="R60" s="18" t="e">
        <f t="shared" si="23"/>
        <v>#N/A</v>
      </c>
      <c r="S60" s="17" t="e">
        <f>VLOOKUP($A60,'DATA PENGUKURAN GARDU'!$A:$BS,44,0)</f>
        <v>#N/A</v>
      </c>
      <c r="T60" s="18" t="e">
        <f t="shared" si="24"/>
        <v>#N/A</v>
      </c>
      <c r="U60" s="17" t="e">
        <f>VLOOKUP($A60,'DATA PENGUKURAN GARDU'!$A:$BS,46,0)</f>
        <v>#N/A</v>
      </c>
      <c r="V60" s="18" t="e">
        <f t="shared" si="25"/>
        <v>#N/A</v>
      </c>
      <c r="W60" s="17" t="e">
        <f>VLOOKUP($A60,'DATA PENGUKURAN GARDU'!$A:$BS,48,0)</f>
        <v>#N/A</v>
      </c>
      <c r="X60" s="17" t="e">
        <f>VLOOKUP($A60,'DATA PENGUKURAN GARDU'!$A:$BS,53,0)</f>
        <v>#N/A</v>
      </c>
      <c r="Y60" s="17" t="e">
        <f>VLOOKUP($A60,'DATA PENGUKURAN GARDU'!$A:$BS,54,0)</f>
        <v>#N/A</v>
      </c>
      <c r="Z60" s="17" t="e">
        <f>VLOOKUP($A60,'DATA PENGUKURAN GARDU'!$A:$BS,55,0)</f>
        <v>#N/A</v>
      </c>
      <c r="AA60" s="20" t="e">
        <f>VLOOKUP($B60,'DATA PENGUKURAN GARDU'!$A:$BS,42,0)</f>
        <v>#N/A</v>
      </c>
      <c r="AB60" s="21" t="e">
        <f t="shared" si="26"/>
        <v>#N/A</v>
      </c>
      <c r="AC60" s="20" t="e">
        <f>VLOOKUP($B60,'DATA PENGUKURAN GARDU'!$A:$BS,44,0)</f>
        <v>#N/A</v>
      </c>
      <c r="AD60" s="21" t="e">
        <f t="shared" si="27"/>
        <v>#N/A</v>
      </c>
      <c r="AE60" s="20" t="e">
        <f>VLOOKUP($B60,'DATA PENGUKURAN GARDU'!$A:$BS,46,0)</f>
        <v>#N/A</v>
      </c>
      <c r="AF60" s="21" t="e">
        <f t="shared" si="28"/>
        <v>#N/A</v>
      </c>
      <c r="AG60" s="20" t="e">
        <f>VLOOKUP($B60,'DATA PENGUKURAN GARDU'!$A:$BS,46,0)</f>
        <v>#N/A</v>
      </c>
      <c r="AH60" s="20" t="e">
        <f>VLOOKUP($B60,'DATA PENGUKURAN GARDU'!$A:$BS,53,0)</f>
        <v>#N/A</v>
      </c>
      <c r="AI60" s="20" t="e">
        <f>VLOOKUP($B60,'DATA PENGUKURAN GARDU'!$A:$BS,54,0)</f>
        <v>#N/A</v>
      </c>
      <c r="AJ60" s="17" t="e">
        <f>VLOOKUP($C60,'DATA PENGUKURAN GARDU'!$A:$BS,42,0)</f>
        <v>#N/A</v>
      </c>
      <c r="AK60" s="23" t="e">
        <f t="shared" si="29"/>
        <v>#N/A</v>
      </c>
      <c r="AL60" s="17" t="e">
        <f>VLOOKUP($C60,'DATA PENGUKURAN GARDU'!$A:$BS,44,0)</f>
        <v>#N/A</v>
      </c>
      <c r="AM60" s="23" t="e">
        <f t="shared" si="30"/>
        <v>#N/A</v>
      </c>
      <c r="AN60" s="17" t="e">
        <f>VLOOKUP($C60,'DATA PENGUKURAN GARDU'!$A:$BS,46,0)</f>
        <v>#N/A</v>
      </c>
      <c r="AO60" s="23" t="e">
        <f t="shared" si="31"/>
        <v>#N/A</v>
      </c>
      <c r="AP60" s="17" t="e">
        <f>VLOOKUP($C60,'DATA PENGUKURAN GARDU'!$A:$BS,46,0)</f>
        <v>#N/A</v>
      </c>
      <c r="AQ60" s="17" t="e">
        <f>VLOOKUP($C60,'DATA PENGUKURAN GARDU'!$A:$BS,53,0)</f>
        <v>#N/A</v>
      </c>
      <c r="AR60" s="17" t="e">
        <f>VLOOKUP($C60,'DATA PENGUKURAN GARDU'!$A:$BS,54,0)</f>
        <v>#N/A</v>
      </c>
      <c r="AS60" s="20" t="e">
        <f>VLOOKUP($D60,'DATA PENGUKURAN GARDU'!$A:$BS,42,0)</f>
        <v>#N/A</v>
      </c>
      <c r="AT60" s="21" t="e">
        <f t="shared" si="32"/>
        <v>#N/A</v>
      </c>
      <c r="AU60" s="20" t="e">
        <f>VLOOKUP($D60,'DATA PENGUKURAN GARDU'!$A:$BS,44,0)</f>
        <v>#N/A</v>
      </c>
      <c r="AV60" s="21" t="e">
        <f t="shared" si="33"/>
        <v>#N/A</v>
      </c>
      <c r="AW60" s="20" t="e">
        <f>VLOOKUP($D60,'DATA PENGUKURAN GARDU'!$A:$BS,46,0)</f>
        <v>#N/A</v>
      </c>
      <c r="AX60" s="21" t="e">
        <f t="shared" si="34"/>
        <v>#N/A</v>
      </c>
      <c r="AY60" s="20" t="e">
        <f>VLOOKUP($D60,'DATA PENGUKURAN GARDU'!$A:$BS,46,0)</f>
        <v>#N/A</v>
      </c>
      <c r="AZ60" s="20" t="e">
        <f>VLOOKUP($D60,'DATA PENGUKURAN GARDU'!$A:$BS,53,0)</f>
        <v>#N/A</v>
      </c>
      <c r="BA60" s="20" t="e">
        <f>VLOOKUP($D60,'DATA PENGUKURAN GARDU'!$A:$BS,54,0)</f>
        <v>#N/A</v>
      </c>
      <c r="BB60" s="17" t="e">
        <f>VLOOKUP($E60,'DATA PENGUKURAN GARDU'!$A:$BS,42,0)</f>
        <v>#N/A</v>
      </c>
      <c r="BC60" s="23" t="e">
        <f t="shared" si="35"/>
        <v>#N/A</v>
      </c>
      <c r="BD60" s="17" t="e">
        <f>VLOOKUP($E60,'DATA PENGUKURAN GARDU'!$A:$BS,44,0)</f>
        <v>#N/A</v>
      </c>
      <c r="BE60" s="23" t="e">
        <f t="shared" si="36"/>
        <v>#N/A</v>
      </c>
      <c r="BF60" s="17" t="e">
        <f>VLOOKUP($E60,'DATA PENGUKURAN GARDU'!$A:$BS,46,0)</f>
        <v>#N/A</v>
      </c>
      <c r="BG60" s="23" t="e">
        <f t="shared" si="37"/>
        <v>#N/A</v>
      </c>
      <c r="BH60" s="17" t="e">
        <f>VLOOKUP($E60,'DATA PENGUKURAN GARDU'!$A:$BS,46,0)</f>
        <v>#N/A</v>
      </c>
      <c r="BI60" s="17" t="e">
        <f>VLOOKUP($E60,'DATA PENGUKURAN GARDU'!$A:$BS,53,0)</f>
        <v>#N/A</v>
      </c>
      <c r="BJ60" s="17" t="e">
        <f>VLOOKUP($E60,'DATA PENGUKURAN GARDU'!$A:$BS,54,0)</f>
        <v>#N/A</v>
      </c>
      <c r="BK60" s="20" t="e">
        <f t="shared" si="15"/>
        <v>#N/A</v>
      </c>
      <c r="BL60" s="20" t="e">
        <f t="shared" si="16"/>
        <v>#N/A</v>
      </c>
      <c r="BM60" s="20" t="e">
        <f t="shared" si="17"/>
        <v>#N/A</v>
      </c>
      <c r="BN60" s="25" t="e">
        <f t="shared" si="18"/>
        <v>#N/A</v>
      </c>
      <c r="BO60" s="26" t="str">
        <f t="shared" si="19"/>
        <v>0</v>
      </c>
      <c r="BP60" s="21" t="e">
        <f t="shared" si="20"/>
        <v>#VALUE!</v>
      </c>
      <c r="BQ60" s="20" t="e">
        <f t="shared" si="21"/>
        <v>#N/A</v>
      </c>
      <c r="BR60" s="20" t="e">
        <v>#N/A</v>
      </c>
      <c r="BS60" s="9" t="e">
        <v>#N/A</v>
      </c>
      <c r="BT60" s="2" t="e">
        <f t="shared" si="22"/>
        <v>#VALUE!</v>
      </c>
      <c r="BU60" s="2" t="e">
        <f t="shared" si="5"/>
        <v>#N/A</v>
      </c>
      <c r="BV60" s="2" t="e">
        <f t="shared" si="6"/>
        <v>#N/A</v>
      </c>
    </row>
    <row r="61" s="2" customFormat="1" ht="22.95" customHeight="1" spans="1:74">
      <c r="A61" s="9" t="str">
        <f t="shared" si="7"/>
        <v>KMO 25Induk</v>
      </c>
      <c r="B61" s="9" t="str">
        <f t="shared" si="8"/>
        <v>KMO 25jurusan 1</v>
      </c>
      <c r="C61" s="9" t="str">
        <f t="shared" si="9"/>
        <v>KMO 25jurusan 2</v>
      </c>
      <c r="D61" s="9" t="str">
        <f t="shared" si="10"/>
        <v>KMO 25jurusan 3</v>
      </c>
      <c r="E61" s="9" t="str">
        <f t="shared" si="11"/>
        <v>KMO 25jurusan 4</v>
      </c>
      <c r="F61" s="10" t="s">
        <v>71</v>
      </c>
      <c r="G61" s="10" t="s">
        <v>8</v>
      </c>
      <c r="H61" s="10" t="s">
        <v>117</v>
      </c>
      <c r="I61" s="10" t="s">
        <v>10160</v>
      </c>
      <c r="J61" s="10" t="s">
        <v>10161</v>
      </c>
      <c r="K61" s="10" t="s">
        <v>7465</v>
      </c>
      <c r="L61" s="10"/>
      <c r="M61" s="10"/>
      <c r="N61" s="14">
        <f t="shared" si="12"/>
        <v>0</v>
      </c>
      <c r="O61" s="15" t="e">
        <f t="shared" si="13"/>
        <v>#VALUE!</v>
      </c>
      <c r="P61" s="15" t="e">
        <f t="shared" si="14"/>
        <v>#VALUE!</v>
      </c>
      <c r="Q61" s="17" t="e">
        <f>VLOOKUP($A61,'DATA PENGUKURAN GARDU'!$A:$BS,42,0)</f>
        <v>#N/A</v>
      </c>
      <c r="R61" s="18" t="e">
        <f t="shared" si="23"/>
        <v>#N/A</v>
      </c>
      <c r="S61" s="17" t="e">
        <f>VLOOKUP($A61,'DATA PENGUKURAN GARDU'!$A:$BS,44,0)</f>
        <v>#N/A</v>
      </c>
      <c r="T61" s="18" t="e">
        <f t="shared" si="24"/>
        <v>#N/A</v>
      </c>
      <c r="U61" s="17" t="e">
        <f>VLOOKUP($A61,'DATA PENGUKURAN GARDU'!$A:$BS,46,0)</f>
        <v>#N/A</v>
      </c>
      <c r="V61" s="18" t="e">
        <f t="shared" si="25"/>
        <v>#N/A</v>
      </c>
      <c r="W61" s="17" t="e">
        <f>VLOOKUP($A61,'DATA PENGUKURAN GARDU'!$A:$BS,48,0)</f>
        <v>#N/A</v>
      </c>
      <c r="X61" s="17" t="e">
        <f>VLOOKUP($A61,'DATA PENGUKURAN GARDU'!$A:$BS,53,0)</f>
        <v>#N/A</v>
      </c>
      <c r="Y61" s="17" t="e">
        <f>VLOOKUP($A61,'DATA PENGUKURAN GARDU'!$A:$BS,54,0)</f>
        <v>#N/A</v>
      </c>
      <c r="Z61" s="17" t="e">
        <f>VLOOKUP($A61,'DATA PENGUKURAN GARDU'!$A:$BS,55,0)</f>
        <v>#N/A</v>
      </c>
      <c r="AA61" s="20" t="e">
        <f>VLOOKUP($B61,'DATA PENGUKURAN GARDU'!$A:$BS,42,0)</f>
        <v>#N/A</v>
      </c>
      <c r="AB61" s="21" t="e">
        <f t="shared" si="26"/>
        <v>#N/A</v>
      </c>
      <c r="AC61" s="20" t="e">
        <f>VLOOKUP($B61,'DATA PENGUKURAN GARDU'!$A:$BS,44,0)</f>
        <v>#N/A</v>
      </c>
      <c r="AD61" s="21" t="e">
        <f t="shared" si="27"/>
        <v>#N/A</v>
      </c>
      <c r="AE61" s="20" t="e">
        <f>VLOOKUP($B61,'DATA PENGUKURAN GARDU'!$A:$BS,46,0)</f>
        <v>#N/A</v>
      </c>
      <c r="AF61" s="21" t="e">
        <f t="shared" si="28"/>
        <v>#N/A</v>
      </c>
      <c r="AG61" s="20" t="e">
        <f>VLOOKUP($B61,'DATA PENGUKURAN GARDU'!$A:$BS,46,0)</f>
        <v>#N/A</v>
      </c>
      <c r="AH61" s="20" t="e">
        <f>VLOOKUP($B61,'DATA PENGUKURAN GARDU'!$A:$BS,53,0)</f>
        <v>#N/A</v>
      </c>
      <c r="AI61" s="20" t="e">
        <f>VLOOKUP($B61,'DATA PENGUKURAN GARDU'!$A:$BS,54,0)</f>
        <v>#N/A</v>
      </c>
      <c r="AJ61" s="17" t="e">
        <f>VLOOKUP($C61,'DATA PENGUKURAN GARDU'!$A:$BS,42,0)</f>
        <v>#N/A</v>
      </c>
      <c r="AK61" s="23" t="e">
        <f t="shared" si="29"/>
        <v>#N/A</v>
      </c>
      <c r="AL61" s="17" t="e">
        <f>VLOOKUP($C61,'DATA PENGUKURAN GARDU'!$A:$BS,44,0)</f>
        <v>#N/A</v>
      </c>
      <c r="AM61" s="23" t="e">
        <f t="shared" si="30"/>
        <v>#N/A</v>
      </c>
      <c r="AN61" s="17" t="e">
        <f>VLOOKUP($C61,'DATA PENGUKURAN GARDU'!$A:$BS,46,0)</f>
        <v>#N/A</v>
      </c>
      <c r="AO61" s="23" t="e">
        <f t="shared" si="31"/>
        <v>#N/A</v>
      </c>
      <c r="AP61" s="17" t="e">
        <f>VLOOKUP($C61,'DATA PENGUKURAN GARDU'!$A:$BS,46,0)</f>
        <v>#N/A</v>
      </c>
      <c r="AQ61" s="17" t="e">
        <f>VLOOKUP($C61,'DATA PENGUKURAN GARDU'!$A:$BS,53,0)</f>
        <v>#N/A</v>
      </c>
      <c r="AR61" s="17" t="e">
        <f>VLOOKUP($C61,'DATA PENGUKURAN GARDU'!$A:$BS,54,0)</f>
        <v>#N/A</v>
      </c>
      <c r="AS61" s="20" t="e">
        <f>VLOOKUP($D61,'DATA PENGUKURAN GARDU'!$A:$BS,42,0)</f>
        <v>#N/A</v>
      </c>
      <c r="AT61" s="21" t="e">
        <f t="shared" si="32"/>
        <v>#N/A</v>
      </c>
      <c r="AU61" s="20" t="e">
        <f>VLOOKUP($D61,'DATA PENGUKURAN GARDU'!$A:$BS,44,0)</f>
        <v>#N/A</v>
      </c>
      <c r="AV61" s="21" t="e">
        <f t="shared" si="33"/>
        <v>#N/A</v>
      </c>
      <c r="AW61" s="20" t="e">
        <f>VLOOKUP($D61,'DATA PENGUKURAN GARDU'!$A:$BS,46,0)</f>
        <v>#N/A</v>
      </c>
      <c r="AX61" s="21" t="e">
        <f t="shared" si="34"/>
        <v>#N/A</v>
      </c>
      <c r="AY61" s="20" t="e">
        <f>VLOOKUP($D61,'DATA PENGUKURAN GARDU'!$A:$BS,46,0)</f>
        <v>#N/A</v>
      </c>
      <c r="AZ61" s="20" t="e">
        <f>VLOOKUP($D61,'DATA PENGUKURAN GARDU'!$A:$BS,53,0)</f>
        <v>#N/A</v>
      </c>
      <c r="BA61" s="20" t="e">
        <f>VLOOKUP($D61,'DATA PENGUKURAN GARDU'!$A:$BS,54,0)</f>
        <v>#N/A</v>
      </c>
      <c r="BB61" s="17" t="e">
        <f>VLOOKUP($E61,'DATA PENGUKURAN GARDU'!$A:$BS,42,0)</f>
        <v>#N/A</v>
      </c>
      <c r="BC61" s="23" t="e">
        <f t="shared" si="35"/>
        <v>#N/A</v>
      </c>
      <c r="BD61" s="17" t="e">
        <f>VLOOKUP($E61,'DATA PENGUKURAN GARDU'!$A:$BS,44,0)</f>
        <v>#N/A</v>
      </c>
      <c r="BE61" s="23" t="e">
        <f t="shared" si="36"/>
        <v>#N/A</v>
      </c>
      <c r="BF61" s="17" t="e">
        <f>VLOOKUP($E61,'DATA PENGUKURAN GARDU'!$A:$BS,46,0)</f>
        <v>#N/A</v>
      </c>
      <c r="BG61" s="23" t="e">
        <f t="shared" si="37"/>
        <v>#N/A</v>
      </c>
      <c r="BH61" s="17" t="e">
        <f>VLOOKUP($E61,'DATA PENGUKURAN GARDU'!$A:$BS,46,0)</f>
        <v>#N/A</v>
      </c>
      <c r="BI61" s="17" t="e">
        <f>VLOOKUP($E61,'DATA PENGUKURAN GARDU'!$A:$BS,53,0)</f>
        <v>#N/A</v>
      </c>
      <c r="BJ61" s="17" t="e">
        <f>VLOOKUP($E61,'DATA PENGUKURAN GARDU'!$A:$BS,54,0)</f>
        <v>#N/A</v>
      </c>
      <c r="BK61" s="20" t="e">
        <f t="shared" si="15"/>
        <v>#N/A</v>
      </c>
      <c r="BL61" s="20" t="e">
        <f t="shared" si="16"/>
        <v>#N/A</v>
      </c>
      <c r="BM61" s="20" t="e">
        <f t="shared" si="17"/>
        <v>#N/A</v>
      </c>
      <c r="BN61" s="25" t="e">
        <f t="shared" si="18"/>
        <v>#N/A</v>
      </c>
      <c r="BO61" s="26" t="str">
        <f t="shared" si="19"/>
        <v>0</v>
      </c>
      <c r="BP61" s="21" t="e">
        <f t="shared" si="20"/>
        <v>#VALUE!</v>
      </c>
      <c r="BQ61" s="20" t="e">
        <f t="shared" si="21"/>
        <v>#N/A</v>
      </c>
      <c r="BR61" s="20" t="e">
        <v>#N/A</v>
      </c>
      <c r="BS61" s="9" t="e">
        <v>#N/A</v>
      </c>
      <c r="BT61" s="2" t="e">
        <f t="shared" si="22"/>
        <v>#VALUE!</v>
      </c>
      <c r="BU61" s="2" t="e">
        <f t="shared" si="5"/>
        <v>#N/A</v>
      </c>
      <c r="BV61" s="2" t="e">
        <f t="shared" si="6"/>
        <v>#N/A</v>
      </c>
    </row>
    <row r="62" s="2" customFormat="1" ht="22.95" customHeight="1" spans="1:74">
      <c r="A62" s="9" t="str">
        <f t="shared" si="7"/>
        <v>KMO 71Induk</v>
      </c>
      <c r="B62" s="9" t="str">
        <f t="shared" si="8"/>
        <v>KMO 71jurusan 1</v>
      </c>
      <c r="C62" s="9" t="str">
        <f t="shared" si="9"/>
        <v>KMO 71jurusan 2</v>
      </c>
      <c r="D62" s="9" t="str">
        <f t="shared" si="10"/>
        <v>KMO 71jurusan 3</v>
      </c>
      <c r="E62" s="9" t="str">
        <f t="shared" si="11"/>
        <v>KMO 71jurusan 4</v>
      </c>
      <c r="F62" s="10" t="s">
        <v>118</v>
      </c>
      <c r="G62" s="10" t="s">
        <v>8</v>
      </c>
      <c r="H62" s="10" t="s">
        <v>119</v>
      </c>
      <c r="I62" s="10" t="s">
        <v>10162</v>
      </c>
      <c r="J62" s="10" t="s">
        <v>10163</v>
      </c>
      <c r="K62" s="10" t="s">
        <v>7465</v>
      </c>
      <c r="L62" s="10"/>
      <c r="M62" s="10"/>
      <c r="N62" s="14">
        <f t="shared" si="12"/>
        <v>0</v>
      </c>
      <c r="O62" s="15" t="e">
        <f t="shared" si="13"/>
        <v>#VALUE!</v>
      </c>
      <c r="P62" s="15" t="e">
        <f t="shared" si="14"/>
        <v>#VALUE!</v>
      </c>
      <c r="Q62" s="17" t="e">
        <f>VLOOKUP($A62,'DATA PENGUKURAN GARDU'!$A:$BS,42,0)</f>
        <v>#N/A</v>
      </c>
      <c r="R62" s="18" t="e">
        <f t="shared" si="23"/>
        <v>#N/A</v>
      </c>
      <c r="S62" s="17" t="e">
        <f>VLOOKUP($A62,'DATA PENGUKURAN GARDU'!$A:$BS,44,0)</f>
        <v>#N/A</v>
      </c>
      <c r="T62" s="18" t="e">
        <f t="shared" si="24"/>
        <v>#N/A</v>
      </c>
      <c r="U62" s="17" t="e">
        <f>VLOOKUP($A62,'DATA PENGUKURAN GARDU'!$A:$BS,46,0)</f>
        <v>#N/A</v>
      </c>
      <c r="V62" s="18" t="e">
        <f t="shared" si="25"/>
        <v>#N/A</v>
      </c>
      <c r="W62" s="17" t="e">
        <f>VLOOKUP($A62,'DATA PENGUKURAN GARDU'!$A:$BS,48,0)</f>
        <v>#N/A</v>
      </c>
      <c r="X62" s="17" t="e">
        <f>VLOOKUP($A62,'DATA PENGUKURAN GARDU'!$A:$BS,53,0)</f>
        <v>#N/A</v>
      </c>
      <c r="Y62" s="17" t="e">
        <f>VLOOKUP($A62,'DATA PENGUKURAN GARDU'!$A:$BS,54,0)</f>
        <v>#N/A</v>
      </c>
      <c r="Z62" s="17" t="e">
        <f>VLOOKUP($A62,'DATA PENGUKURAN GARDU'!$A:$BS,55,0)</f>
        <v>#N/A</v>
      </c>
      <c r="AA62" s="20" t="e">
        <f>VLOOKUP($B62,'DATA PENGUKURAN GARDU'!$A:$BS,42,0)</f>
        <v>#N/A</v>
      </c>
      <c r="AB62" s="21" t="e">
        <f t="shared" si="26"/>
        <v>#N/A</v>
      </c>
      <c r="AC62" s="20" t="e">
        <f>VLOOKUP($B62,'DATA PENGUKURAN GARDU'!$A:$BS,44,0)</f>
        <v>#N/A</v>
      </c>
      <c r="AD62" s="21" t="e">
        <f t="shared" si="27"/>
        <v>#N/A</v>
      </c>
      <c r="AE62" s="20" t="e">
        <f>VLOOKUP($B62,'DATA PENGUKURAN GARDU'!$A:$BS,46,0)</f>
        <v>#N/A</v>
      </c>
      <c r="AF62" s="21" t="e">
        <f t="shared" si="28"/>
        <v>#N/A</v>
      </c>
      <c r="AG62" s="20" t="e">
        <f>VLOOKUP($B62,'DATA PENGUKURAN GARDU'!$A:$BS,46,0)</f>
        <v>#N/A</v>
      </c>
      <c r="AH62" s="20" t="e">
        <f>VLOOKUP($B62,'DATA PENGUKURAN GARDU'!$A:$BS,53,0)</f>
        <v>#N/A</v>
      </c>
      <c r="AI62" s="20" t="e">
        <f>VLOOKUP($B62,'DATA PENGUKURAN GARDU'!$A:$BS,54,0)</f>
        <v>#N/A</v>
      </c>
      <c r="AJ62" s="17" t="e">
        <f>VLOOKUP($C62,'DATA PENGUKURAN GARDU'!$A:$BS,42,0)</f>
        <v>#N/A</v>
      </c>
      <c r="AK62" s="23" t="e">
        <f t="shared" si="29"/>
        <v>#N/A</v>
      </c>
      <c r="AL62" s="17" t="e">
        <f>VLOOKUP($C62,'DATA PENGUKURAN GARDU'!$A:$BS,44,0)</f>
        <v>#N/A</v>
      </c>
      <c r="AM62" s="23" t="e">
        <f t="shared" si="30"/>
        <v>#N/A</v>
      </c>
      <c r="AN62" s="17" t="e">
        <f>VLOOKUP($C62,'DATA PENGUKURAN GARDU'!$A:$BS,46,0)</f>
        <v>#N/A</v>
      </c>
      <c r="AO62" s="23" t="e">
        <f t="shared" si="31"/>
        <v>#N/A</v>
      </c>
      <c r="AP62" s="17" t="e">
        <f>VLOOKUP($C62,'DATA PENGUKURAN GARDU'!$A:$BS,46,0)</f>
        <v>#N/A</v>
      </c>
      <c r="AQ62" s="17" t="e">
        <f>VLOOKUP($C62,'DATA PENGUKURAN GARDU'!$A:$BS,53,0)</f>
        <v>#N/A</v>
      </c>
      <c r="AR62" s="17" t="e">
        <f>VLOOKUP($C62,'DATA PENGUKURAN GARDU'!$A:$BS,54,0)</f>
        <v>#N/A</v>
      </c>
      <c r="AS62" s="20" t="e">
        <f>VLOOKUP($D62,'DATA PENGUKURAN GARDU'!$A:$BS,42,0)</f>
        <v>#N/A</v>
      </c>
      <c r="AT62" s="21" t="e">
        <f t="shared" si="32"/>
        <v>#N/A</v>
      </c>
      <c r="AU62" s="20" t="e">
        <f>VLOOKUP($D62,'DATA PENGUKURAN GARDU'!$A:$BS,44,0)</f>
        <v>#N/A</v>
      </c>
      <c r="AV62" s="21" t="e">
        <f t="shared" si="33"/>
        <v>#N/A</v>
      </c>
      <c r="AW62" s="20" t="e">
        <f>VLOOKUP($D62,'DATA PENGUKURAN GARDU'!$A:$BS,46,0)</f>
        <v>#N/A</v>
      </c>
      <c r="AX62" s="21" t="e">
        <f t="shared" si="34"/>
        <v>#N/A</v>
      </c>
      <c r="AY62" s="20" t="e">
        <f>VLOOKUP($D62,'DATA PENGUKURAN GARDU'!$A:$BS,46,0)</f>
        <v>#N/A</v>
      </c>
      <c r="AZ62" s="20" t="e">
        <f>VLOOKUP($D62,'DATA PENGUKURAN GARDU'!$A:$BS,53,0)</f>
        <v>#N/A</v>
      </c>
      <c r="BA62" s="20" t="e">
        <f>VLOOKUP($D62,'DATA PENGUKURAN GARDU'!$A:$BS,54,0)</f>
        <v>#N/A</v>
      </c>
      <c r="BB62" s="17" t="e">
        <f>VLOOKUP($E62,'DATA PENGUKURAN GARDU'!$A:$BS,42,0)</f>
        <v>#N/A</v>
      </c>
      <c r="BC62" s="23" t="e">
        <f t="shared" si="35"/>
        <v>#N/A</v>
      </c>
      <c r="BD62" s="17" t="e">
        <f>VLOOKUP($E62,'DATA PENGUKURAN GARDU'!$A:$BS,44,0)</f>
        <v>#N/A</v>
      </c>
      <c r="BE62" s="23" t="e">
        <f t="shared" si="36"/>
        <v>#N/A</v>
      </c>
      <c r="BF62" s="17" t="e">
        <f>VLOOKUP($E62,'DATA PENGUKURAN GARDU'!$A:$BS,46,0)</f>
        <v>#N/A</v>
      </c>
      <c r="BG62" s="23" t="e">
        <f t="shared" si="37"/>
        <v>#N/A</v>
      </c>
      <c r="BH62" s="17" t="e">
        <f>VLOOKUP($E62,'DATA PENGUKURAN GARDU'!$A:$BS,46,0)</f>
        <v>#N/A</v>
      </c>
      <c r="BI62" s="17" t="e">
        <f>VLOOKUP($E62,'DATA PENGUKURAN GARDU'!$A:$BS,53,0)</f>
        <v>#N/A</v>
      </c>
      <c r="BJ62" s="17" t="e">
        <f>VLOOKUP($E62,'DATA PENGUKURAN GARDU'!$A:$BS,54,0)</f>
        <v>#N/A</v>
      </c>
      <c r="BK62" s="20" t="e">
        <f t="shared" si="15"/>
        <v>#N/A</v>
      </c>
      <c r="BL62" s="20" t="e">
        <f t="shared" si="16"/>
        <v>#N/A</v>
      </c>
      <c r="BM62" s="20" t="e">
        <f t="shared" si="17"/>
        <v>#N/A</v>
      </c>
      <c r="BN62" s="25" t="e">
        <f t="shared" si="18"/>
        <v>#N/A</v>
      </c>
      <c r="BO62" s="26" t="str">
        <f t="shared" si="19"/>
        <v>0</v>
      </c>
      <c r="BP62" s="21" t="e">
        <f t="shared" si="20"/>
        <v>#VALUE!</v>
      </c>
      <c r="BQ62" s="20" t="e">
        <f t="shared" si="21"/>
        <v>#N/A</v>
      </c>
      <c r="BR62" s="20" t="e">
        <v>#N/A</v>
      </c>
      <c r="BS62" s="9" t="e">
        <v>#N/A</v>
      </c>
      <c r="BT62" s="2" t="e">
        <f t="shared" si="22"/>
        <v>#VALUE!</v>
      </c>
      <c r="BU62" s="2" t="e">
        <f t="shared" si="5"/>
        <v>#N/A</v>
      </c>
      <c r="BV62" s="2" t="e">
        <f t="shared" si="6"/>
        <v>#N/A</v>
      </c>
    </row>
    <row r="63" s="2" customFormat="1" ht="22.95" customHeight="1" spans="1:74">
      <c r="A63" s="9" t="str">
        <f t="shared" si="7"/>
        <v>KMO 78Induk</v>
      </c>
      <c r="B63" s="9" t="str">
        <f t="shared" si="8"/>
        <v>KMO 78jurusan 1</v>
      </c>
      <c r="C63" s="9" t="str">
        <f t="shared" si="9"/>
        <v>KMO 78jurusan 2</v>
      </c>
      <c r="D63" s="9" t="str">
        <f t="shared" si="10"/>
        <v>KMO 78jurusan 3</v>
      </c>
      <c r="E63" s="9" t="str">
        <f t="shared" si="11"/>
        <v>KMO 78jurusan 4</v>
      </c>
      <c r="F63" s="10" t="s">
        <v>120</v>
      </c>
      <c r="G63" s="10" t="s">
        <v>8</v>
      </c>
      <c r="H63" s="10" t="s">
        <v>121</v>
      </c>
      <c r="I63" s="10" t="s">
        <v>10164</v>
      </c>
      <c r="J63" s="10" t="s">
        <v>10165</v>
      </c>
      <c r="K63" s="10" t="s">
        <v>7465</v>
      </c>
      <c r="L63" s="10"/>
      <c r="M63" s="10"/>
      <c r="N63" s="14">
        <f t="shared" si="12"/>
        <v>0</v>
      </c>
      <c r="O63" s="15" t="e">
        <f t="shared" si="13"/>
        <v>#VALUE!</v>
      </c>
      <c r="P63" s="15" t="e">
        <f t="shared" si="14"/>
        <v>#VALUE!</v>
      </c>
      <c r="Q63" s="17" t="e">
        <f>VLOOKUP($A63,'DATA PENGUKURAN GARDU'!$A:$BS,42,0)</f>
        <v>#N/A</v>
      </c>
      <c r="R63" s="18" t="e">
        <f t="shared" si="23"/>
        <v>#N/A</v>
      </c>
      <c r="S63" s="17" t="e">
        <f>VLOOKUP($A63,'DATA PENGUKURAN GARDU'!$A:$BS,44,0)</f>
        <v>#N/A</v>
      </c>
      <c r="T63" s="18" t="e">
        <f t="shared" si="24"/>
        <v>#N/A</v>
      </c>
      <c r="U63" s="17" t="e">
        <f>VLOOKUP($A63,'DATA PENGUKURAN GARDU'!$A:$BS,46,0)</f>
        <v>#N/A</v>
      </c>
      <c r="V63" s="18" t="e">
        <f t="shared" si="25"/>
        <v>#N/A</v>
      </c>
      <c r="W63" s="17" t="e">
        <f>VLOOKUP($A63,'DATA PENGUKURAN GARDU'!$A:$BS,48,0)</f>
        <v>#N/A</v>
      </c>
      <c r="X63" s="17" t="e">
        <f>VLOOKUP($A63,'DATA PENGUKURAN GARDU'!$A:$BS,53,0)</f>
        <v>#N/A</v>
      </c>
      <c r="Y63" s="17" t="e">
        <f>VLOOKUP($A63,'DATA PENGUKURAN GARDU'!$A:$BS,54,0)</f>
        <v>#N/A</v>
      </c>
      <c r="Z63" s="17" t="e">
        <f>VLOOKUP($A63,'DATA PENGUKURAN GARDU'!$A:$BS,55,0)</f>
        <v>#N/A</v>
      </c>
      <c r="AA63" s="20" t="e">
        <f>VLOOKUP($B63,'DATA PENGUKURAN GARDU'!$A:$BS,42,0)</f>
        <v>#N/A</v>
      </c>
      <c r="AB63" s="21" t="e">
        <f t="shared" si="26"/>
        <v>#N/A</v>
      </c>
      <c r="AC63" s="20" t="e">
        <f>VLOOKUP($B63,'DATA PENGUKURAN GARDU'!$A:$BS,44,0)</f>
        <v>#N/A</v>
      </c>
      <c r="AD63" s="21" t="e">
        <f t="shared" si="27"/>
        <v>#N/A</v>
      </c>
      <c r="AE63" s="20" t="e">
        <f>VLOOKUP($B63,'DATA PENGUKURAN GARDU'!$A:$BS,46,0)</f>
        <v>#N/A</v>
      </c>
      <c r="AF63" s="21" t="e">
        <f t="shared" si="28"/>
        <v>#N/A</v>
      </c>
      <c r="AG63" s="20" t="e">
        <f>VLOOKUP($B63,'DATA PENGUKURAN GARDU'!$A:$BS,46,0)</f>
        <v>#N/A</v>
      </c>
      <c r="AH63" s="20" t="e">
        <f>VLOOKUP($B63,'DATA PENGUKURAN GARDU'!$A:$BS,53,0)</f>
        <v>#N/A</v>
      </c>
      <c r="AI63" s="20" t="e">
        <f>VLOOKUP($B63,'DATA PENGUKURAN GARDU'!$A:$BS,54,0)</f>
        <v>#N/A</v>
      </c>
      <c r="AJ63" s="17" t="e">
        <f>VLOOKUP($C63,'DATA PENGUKURAN GARDU'!$A:$BS,42,0)</f>
        <v>#N/A</v>
      </c>
      <c r="AK63" s="23" t="e">
        <f t="shared" si="29"/>
        <v>#N/A</v>
      </c>
      <c r="AL63" s="17" t="e">
        <f>VLOOKUP($C63,'DATA PENGUKURAN GARDU'!$A:$BS,44,0)</f>
        <v>#N/A</v>
      </c>
      <c r="AM63" s="23" t="e">
        <f t="shared" si="30"/>
        <v>#N/A</v>
      </c>
      <c r="AN63" s="17" t="e">
        <f>VLOOKUP($C63,'DATA PENGUKURAN GARDU'!$A:$BS,46,0)</f>
        <v>#N/A</v>
      </c>
      <c r="AO63" s="23" t="e">
        <f t="shared" si="31"/>
        <v>#N/A</v>
      </c>
      <c r="AP63" s="17" t="e">
        <f>VLOOKUP($C63,'DATA PENGUKURAN GARDU'!$A:$BS,46,0)</f>
        <v>#N/A</v>
      </c>
      <c r="AQ63" s="17" t="e">
        <f>VLOOKUP($C63,'DATA PENGUKURAN GARDU'!$A:$BS,53,0)</f>
        <v>#N/A</v>
      </c>
      <c r="AR63" s="17" t="e">
        <f>VLOOKUP($C63,'DATA PENGUKURAN GARDU'!$A:$BS,54,0)</f>
        <v>#N/A</v>
      </c>
      <c r="AS63" s="20" t="e">
        <f>VLOOKUP($D63,'DATA PENGUKURAN GARDU'!$A:$BS,42,0)</f>
        <v>#N/A</v>
      </c>
      <c r="AT63" s="21" t="e">
        <f t="shared" si="32"/>
        <v>#N/A</v>
      </c>
      <c r="AU63" s="20" t="e">
        <f>VLOOKUP($D63,'DATA PENGUKURAN GARDU'!$A:$BS,44,0)</f>
        <v>#N/A</v>
      </c>
      <c r="AV63" s="21" t="e">
        <f t="shared" si="33"/>
        <v>#N/A</v>
      </c>
      <c r="AW63" s="20" t="e">
        <f>VLOOKUP($D63,'DATA PENGUKURAN GARDU'!$A:$BS,46,0)</f>
        <v>#N/A</v>
      </c>
      <c r="AX63" s="21" t="e">
        <f t="shared" si="34"/>
        <v>#N/A</v>
      </c>
      <c r="AY63" s="20" t="e">
        <f>VLOOKUP($D63,'DATA PENGUKURAN GARDU'!$A:$BS,46,0)</f>
        <v>#N/A</v>
      </c>
      <c r="AZ63" s="20" t="e">
        <f>VLOOKUP($D63,'DATA PENGUKURAN GARDU'!$A:$BS,53,0)</f>
        <v>#N/A</v>
      </c>
      <c r="BA63" s="20" t="e">
        <f>VLOOKUP($D63,'DATA PENGUKURAN GARDU'!$A:$BS,54,0)</f>
        <v>#N/A</v>
      </c>
      <c r="BB63" s="17" t="e">
        <f>VLOOKUP($E63,'DATA PENGUKURAN GARDU'!$A:$BS,42,0)</f>
        <v>#N/A</v>
      </c>
      <c r="BC63" s="23" t="e">
        <f t="shared" si="35"/>
        <v>#N/A</v>
      </c>
      <c r="BD63" s="17" t="e">
        <f>VLOOKUP($E63,'DATA PENGUKURAN GARDU'!$A:$BS,44,0)</f>
        <v>#N/A</v>
      </c>
      <c r="BE63" s="23" t="e">
        <f t="shared" si="36"/>
        <v>#N/A</v>
      </c>
      <c r="BF63" s="17" t="e">
        <f>VLOOKUP($E63,'DATA PENGUKURAN GARDU'!$A:$BS,46,0)</f>
        <v>#N/A</v>
      </c>
      <c r="BG63" s="23" t="e">
        <f t="shared" si="37"/>
        <v>#N/A</v>
      </c>
      <c r="BH63" s="17" t="e">
        <f>VLOOKUP($E63,'DATA PENGUKURAN GARDU'!$A:$BS,46,0)</f>
        <v>#N/A</v>
      </c>
      <c r="BI63" s="17" t="e">
        <f>VLOOKUP($E63,'DATA PENGUKURAN GARDU'!$A:$BS,53,0)</f>
        <v>#N/A</v>
      </c>
      <c r="BJ63" s="17" t="e">
        <f>VLOOKUP($E63,'DATA PENGUKURAN GARDU'!$A:$BS,54,0)</f>
        <v>#N/A</v>
      </c>
      <c r="BK63" s="20" t="e">
        <f t="shared" si="15"/>
        <v>#N/A</v>
      </c>
      <c r="BL63" s="20" t="e">
        <f t="shared" si="16"/>
        <v>#N/A</v>
      </c>
      <c r="BM63" s="20" t="e">
        <f t="shared" si="17"/>
        <v>#N/A</v>
      </c>
      <c r="BN63" s="25" t="e">
        <f t="shared" si="18"/>
        <v>#N/A</v>
      </c>
      <c r="BO63" s="26" t="str">
        <f t="shared" si="19"/>
        <v>0</v>
      </c>
      <c r="BP63" s="21" t="e">
        <f t="shared" si="20"/>
        <v>#VALUE!</v>
      </c>
      <c r="BQ63" s="20" t="e">
        <f t="shared" si="21"/>
        <v>#N/A</v>
      </c>
      <c r="BR63" s="20" t="e">
        <v>#N/A</v>
      </c>
      <c r="BS63" s="9" t="e">
        <v>#N/A</v>
      </c>
      <c r="BT63" s="2" t="e">
        <f t="shared" si="22"/>
        <v>#VALUE!</v>
      </c>
      <c r="BU63" s="2" t="e">
        <f t="shared" si="5"/>
        <v>#N/A</v>
      </c>
      <c r="BV63" s="2" t="e">
        <f t="shared" si="6"/>
        <v>#N/A</v>
      </c>
    </row>
    <row r="64" s="2" customFormat="1" ht="22.95" customHeight="1" spans="1:74">
      <c r="A64" s="9" t="str">
        <f t="shared" si="7"/>
        <v>KMO 112Induk</v>
      </c>
      <c r="B64" s="9" t="str">
        <f t="shared" si="8"/>
        <v>KMO 112jurusan 1</v>
      </c>
      <c r="C64" s="9" t="str">
        <f t="shared" si="9"/>
        <v>KMO 112jurusan 2</v>
      </c>
      <c r="D64" s="9" t="str">
        <f t="shared" si="10"/>
        <v>KMO 112jurusan 3</v>
      </c>
      <c r="E64" s="9" t="str">
        <f t="shared" si="11"/>
        <v>KMO 112jurusan 4</v>
      </c>
      <c r="F64" s="10" t="s">
        <v>122</v>
      </c>
      <c r="G64" s="10" t="s">
        <v>39</v>
      </c>
      <c r="H64" s="10" t="s">
        <v>123</v>
      </c>
      <c r="I64" s="10" t="s">
        <v>10166</v>
      </c>
      <c r="J64" s="10" t="s">
        <v>10167</v>
      </c>
      <c r="K64" s="10" t="s">
        <v>7465</v>
      </c>
      <c r="L64" s="10"/>
      <c r="M64" s="10"/>
      <c r="N64" s="14">
        <f t="shared" si="12"/>
        <v>0</v>
      </c>
      <c r="O64" s="15" t="e">
        <f t="shared" si="13"/>
        <v>#VALUE!</v>
      </c>
      <c r="P64" s="15" t="e">
        <f t="shared" si="14"/>
        <v>#VALUE!</v>
      </c>
      <c r="Q64" s="17" t="e">
        <f>VLOOKUP($A64,'DATA PENGUKURAN GARDU'!$A:$BS,42,0)</f>
        <v>#N/A</v>
      </c>
      <c r="R64" s="18" t="e">
        <f t="shared" si="23"/>
        <v>#N/A</v>
      </c>
      <c r="S64" s="17" t="e">
        <f>VLOOKUP($A64,'DATA PENGUKURAN GARDU'!$A:$BS,44,0)</f>
        <v>#N/A</v>
      </c>
      <c r="T64" s="18" t="e">
        <f t="shared" si="24"/>
        <v>#N/A</v>
      </c>
      <c r="U64" s="17" t="e">
        <f>VLOOKUP($A64,'DATA PENGUKURAN GARDU'!$A:$BS,46,0)</f>
        <v>#N/A</v>
      </c>
      <c r="V64" s="18" t="e">
        <f t="shared" si="25"/>
        <v>#N/A</v>
      </c>
      <c r="W64" s="17" t="e">
        <f>VLOOKUP($A64,'DATA PENGUKURAN GARDU'!$A:$BS,48,0)</f>
        <v>#N/A</v>
      </c>
      <c r="X64" s="17" t="e">
        <f>VLOOKUP($A64,'DATA PENGUKURAN GARDU'!$A:$BS,53,0)</f>
        <v>#N/A</v>
      </c>
      <c r="Y64" s="17" t="e">
        <f>VLOOKUP($A64,'DATA PENGUKURAN GARDU'!$A:$BS,54,0)</f>
        <v>#N/A</v>
      </c>
      <c r="Z64" s="17" t="e">
        <f>VLOOKUP($A64,'DATA PENGUKURAN GARDU'!$A:$BS,55,0)</f>
        <v>#N/A</v>
      </c>
      <c r="AA64" s="20" t="e">
        <f>VLOOKUP($B64,'DATA PENGUKURAN GARDU'!$A:$BS,42,0)</f>
        <v>#N/A</v>
      </c>
      <c r="AB64" s="21" t="e">
        <f t="shared" si="26"/>
        <v>#N/A</v>
      </c>
      <c r="AC64" s="20" t="e">
        <f>VLOOKUP($B64,'DATA PENGUKURAN GARDU'!$A:$BS,44,0)</f>
        <v>#N/A</v>
      </c>
      <c r="AD64" s="21" t="e">
        <f t="shared" si="27"/>
        <v>#N/A</v>
      </c>
      <c r="AE64" s="20" t="e">
        <f>VLOOKUP($B64,'DATA PENGUKURAN GARDU'!$A:$BS,46,0)</f>
        <v>#N/A</v>
      </c>
      <c r="AF64" s="21" t="e">
        <f t="shared" si="28"/>
        <v>#N/A</v>
      </c>
      <c r="AG64" s="20" t="e">
        <f>VLOOKUP($B64,'DATA PENGUKURAN GARDU'!$A:$BS,46,0)</f>
        <v>#N/A</v>
      </c>
      <c r="AH64" s="20" t="e">
        <f>VLOOKUP($B64,'DATA PENGUKURAN GARDU'!$A:$BS,53,0)</f>
        <v>#N/A</v>
      </c>
      <c r="AI64" s="20" t="e">
        <f>VLOOKUP($B64,'DATA PENGUKURAN GARDU'!$A:$BS,54,0)</f>
        <v>#N/A</v>
      </c>
      <c r="AJ64" s="17" t="e">
        <f>VLOOKUP($C64,'DATA PENGUKURAN GARDU'!$A:$BS,42,0)</f>
        <v>#N/A</v>
      </c>
      <c r="AK64" s="23" t="e">
        <f t="shared" si="29"/>
        <v>#N/A</v>
      </c>
      <c r="AL64" s="17" t="e">
        <f>VLOOKUP($C64,'DATA PENGUKURAN GARDU'!$A:$BS,44,0)</f>
        <v>#N/A</v>
      </c>
      <c r="AM64" s="23" t="e">
        <f t="shared" si="30"/>
        <v>#N/A</v>
      </c>
      <c r="AN64" s="17" t="e">
        <f>VLOOKUP($C64,'DATA PENGUKURAN GARDU'!$A:$BS,46,0)</f>
        <v>#N/A</v>
      </c>
      <c r="AO64" s="23" t="e">
        <f t="shared" si="31"/>
        <v>#N/A</v>
      </c>
      <c r="AP64" s="17" t="e">
        <f>VLOOKUP($C64,'DATA PENGUKURAN GARDU'!$A:$BS,46,0)</f>
        <v>#N/A</v>
      </c>
      <c r="AQ64" s="17" t="e">
        <f>VLOOKUP($C64,'DATA PENGUKURAN GARDU'!$A:$BS,53,0)</f>
        <v>#N/A</v>
      </c>
      <c r="AR64" s="17" t="e">
        <f>VLOOKUP($C64,'DATA PENGUKURAN GARDU'!$A:$BS,54,0)</f>
        <v>#N/A</v>
      </c>
      <c r="AS64" s="20" t="e">
        <f>VLOOKUP($D64,'DATA PENGUKURAN GARDU'!$A:$BS,42,0)</f>
        <v>#N/A</v>
      </c>
      <c r="AT64" s="21" t="e">
        <f t="shared" si="32"/>
        <v>#N/A</v>
      </c>
      <c r="AU64" s="20" t="e">
        <f>VLOOKUP($D64,'DATA PENGUKURAN GARDU'!$A:$BS,44,0)</f>
        <v>#N/A</v>
      </c>
      <c r="AV64" s="21" t="e">
        <f t="shared" si="33"/>
        <v>#N/A</v>
      </c>
      <c r="AW64" s="20" t="e">
        <f>VLOOKUP($D64,'DATA PENGUKURAN GARDU'!$A:$BS,46,0)</f>
        <v>#N/A</v>
      </c>
      <c r="AX64" s="21" t="e">
        <f t="shared" si="34"/>
        <v>#N/A</v>
      </c>
      <c r="AY64" s="20" t="e">
        <f>VLOOKUP($D64,'DATA PENGUKURAN GARDU'!$A:$BS,46,0)</f>
        <v>#N/A</v>
      </c>
      <c r="AZ64" s="20" t="e">
        <f>VLOOKUP($D64,'DATA PENGUKURAN GARDU'!$A:$BS,53,0)</f>
        <v>#N/A</v>
      </c>
      <c r="BA64" s="20" t="e">
        <f>VLOOKUP($D64,'DATA PENGUKURAN GARDU'!$A:$BS,54,0)</f>
        <v>#N/A</v>
      </c>
      <c r="BB64" s="17" t="e">
        <f>VLOOKUP($E64,'DATA PENGUKURAN GARDU'!$A:$BS,42,0)</f>
        <v>#N/A</v>
      </c>
      <c r="BC64" s="23" t="e">
        <f t="shared" si="35"/>
        <v>#N/A</v>
      </c>
      <c r="BD64" s="17" t="e">
        <f>VLOOKUP($E64,'DATA PENGUKURAN GARDU'!$A:$BS,44,0)</f>
        <v>#N/A</v>
      </c>
      <c r="BE64" s="23" t="e">
        <f t="shared" si="36"/>
        <v>#N/A</v>
      </c>
      <c r="BF64" s="17" t="e">
        <f>VLOOKUP($E64,'DATA PENGUKURAN GARDU'!$A:$BS,46,0)</f>
        <v>#N/A</v>
      </c>
      <c r="BG64" s="23" t="e">
        <f t="shared" si="37"/>
        <v>#N/A</v>
      </c>
      <c r="BH64" s="17" t="e">
        <f>VLOOKUP($E64,'DATA PENGUKURAN GARDU'!$A:$BS,46,0)</f>
        <v>#N/A</v>
      </c>
      <c r="BI64" s="17" t="e">
        <f>VLOOKUP($E64,'DATA PENGUKURAN GARDU'!$A:$BS,53,0)</f>
        <v>#N/A</v>
      </c>
      <c r="BJ64" s="17" t="e">
        <f>VLOOKUP($E64,'DATA PENGUKURAN GARDU'!$A:$BS,54,0)</f>
        <v>#N/A</v>
      </c>
      <c r="BK64" s="20" t="e">
        <f t="shared" si="15"/>
        <v>#N/A</v>
      </c>
      <c r="BL64" s="20" t="e">
        <f t="shared" si="16"/>
        <v>#N/A</v>
      </c>
      <c r="BM64" s="20" t="e">
        <f t="shared" si="17"/>
        <v>#N/A</v>
      </c>
      <c r="BN64" s="25" t="e">
        <f t="shared" si="18"/>
        <v>#N/A</v>
      </c>
      <c r="BO64" s="26" t="str">
        <f t="shared" si="19"/>
        <v>0</v>
      </c>
      <c r="BP64" s="21" t="e">
        <f t="shared" si="20"/>
        <v>#VALUE!</v>
      </c>
      <c r="BQ64" s="20" t="e">
        <f t="shared" si="21"/>
        <v>#N/A</v>
      </c>
      <c r="BR64" s="20" t="e">
        <v>#N/A</v>
      </c>
      <c r="BS64" s="9" t="e">
        <v>#N/A</v>
      </c>
      <c r="BT64" s="2" t="e">
        <f t="shared" si="22"/>
        <v>#VALUE!</v>
      </c>
      <c r="BU64" s="2" t="e">
        <f t="shared" si="5"/>
        <v>#N/A</v>
      </c>
      <c r="BV64" s="2" t="e">
        <f t="shared" si="6"/>
        <v>#N/A</v>
      </c>
    </row>
    <row r="65" s="2" customFormat="1" ht="22.95" customHeight="1" spans="1:74">
      <c r="A65" s="9" t="str">
        <f t="shared" si="7"/>
        <v>KMO 119Induk</v>
      </c>
      <c r="B65" s="9" t="str">
        <f t="shared" si="8"/>
        <v>KMO 119jurusan 1</v>
      </c>
      <c r="C65" s="9" t="str">
        <f t="shared" si="9"/>
        <v>KMO 119jurusan 2</v>
      </c>
      <c r="D65" s="9" t="str">
        <f t="shared" si="10"/>
        <v>KMO 119jurusan 3</v>
      </c>
      <c r="E65" s="9" t="str">
        <f t="shared" si="11"/>
        <v>KMO 119jurusan 4</v>
      </c>
      <c r="F65" s="10" t="s">
        <v>96</v>
      </c>
      <c r="G65" s="10" t="s">
        <v>39</v>
      </c>
      <c r="H65" s="10" t="s">
        <v>124</v>
      </c>
      <c r="I65" s="10" t="s">
        <v>10168</v>
      </c>
      <c r="J65" s="10" t="s">
        <v>10169</v>
      </c>
      <c r="K65" s="10" t="s">
        <v>7465</v>
      </c>
      <c r="L65" s="10"/>
      <c r="M65" s="10"/>
      <c r="N65" s="14">
        <f t="shared" si="12"/>
        <v>0</v>
      </c>
      <c r="O65" s="15" t="e">
        <f t="shared" si="13"/>
        <v>#VALUE!</v>
      </c>
      <c r="P65" s="15" t="e">
        <f t="shared" si="14"/>
        <v>#VALUE!</v>
      </c>
      <c r="Q65" s="17" t="e">
        <f>VLOOKUP($A65,'DATA PENGUKURAN GARDU'!$A:$BS,42,0)</f>
        <v>#N/A</v>
      </c>
      <c r="R65" s="18" t="e">
        <f t="shared" si="23"/>
        <v>#N/A</v>
      </c>
      <c r="S65" s="17" t="e">
        <f>VLOOKUP($A65,'DATA PENGUKURAN GARDU'!$A:$BS,44,0)</f>
        <v>#N/A</v>
      </c>
      <c r="T65" s="18" t="e">
        <f t="shared" si="24"/>
        <v>#N/A</v>
      </c>
      <c r="U65" s="17" t="e">
        <f>VLOOKUP($A65,'DATA PENGUKURAN GARDU'!$A:$BS,46,0)</f>
        <v>#N/A</v>
      </c>
      <c r="V65" s="18" t="e">
        <f t="shared" si="25"/>
        <v>#N/A</v>
      </c>
      <c r="W65" s="17" t="e">
        <f>VLOOKUP($A65,'DATA PENGUKURAN GARDU'!$A:$BS,48,0)</f>
        <v>#N/A</v>
      </c>
      <c r="X65" s="17" t="e">
        <f>VLOOKUP($A65,'DATA PENGUKURAN GARDU'!$A:$BS,53,0)</f>
        <v>#N/A</v>
      </c>
      <c r="Y65" s="17" t="e">
        <f>VLOOKUP($A65,'DATA PENGUKURAN GARDU'!$A:$BS,54,0)</f>
        <v>#N/A</v>
      </c>
      <c r="Z65" s="17" t="e">
        <f>VLOOKUP($A65,'DATA PENGUKURAN GARDU'!$A:$BS,55,0)</f>
        <v>#N/A</v>
      </c>
      <c r="AA65" s="20" t="e">
        <f>VLOOKUP($B65,'DATA PENGUKURAN GARDU'!$A:$BS,42,0)</f>
        <v>#N/A</v>
      </c>
      <c r="AB65" s="21" t="e">
        <f t="shared" si="26"/>
        <v>#N/A</v>
      </c>
      <c r="AC65" s="20" t="e">
        <f>VLOOKUP($B65,'DATA PENGUKURAN GARDU'!$A:$BS,44,0)</f>
        <v>#N/A</v>
      </c>
      <c r="AD65" s="21" t="e">
        <f t="shared" si="27"/>
        <v>#N/A</v>
      </c>
      <c r="AE65" s="20" t="e">
        <f>VLOOKUP($B65,'DATA PENGUKURAN GARDU'!$A:$BS,46,0)</f>
        <v>#N/A</v>
      </c>
      <c r="AF65" s="21" t="e">
        <f t="shared" si="28"/>
        <v>#N/A</v>
      </c>
      <c r="AG65" s="20" t="e">
        <f>VLOOKUP($B65,'DATA PENGUKURAN GARDU'!$A:$BS,46,0)</f>
        <v>#N/A</v>
      </c>
      <c r="AH65" s="20" t="e">
        <f>VLOOKUP($B65,'DATA PENGUKURAN GARDU'!$A:$BS,53,0)</f>
        <v>#N/A</v>
      </c>
      <c r="AI65" s="20" t="e">
        <f>VLOOKUP($B65,'DATA PENGUKURAN GARDU'!$A:$BS,54,0)</f>
        <v>#N/A</v>
      </c>
      <c r="AJ65" s="17" t="e">
        <f>VLOOKUP($C65,'DATA PENGUKURAN GARDU'!$A:$BS,42,0)</f>
        <v>#N/A</v>
      </c>
      <c r="AK65" s="23" t="e">
        <f t="shared" si="29"/>
        <v>#N/A</v>
      </c>
      <c r="AL65" s="17" t="e">
        <f>VLOOKUP($C65,'DATA PENGUKURAN GARDU'!$A:$BS,44,0)</f>
        <v>#N/A</v>
      </c>
      <c r="AM65" s="23" t="e">
        <f t="shared" si="30"/>
        <v>#N/A</v>
      </c>
      <c r="AN65" s="17" t="e">
        <f>VLOOKUP($C65,'DATA PENGUKURAN GARDU'!$A:$BS,46,0)</f>
        <v>#N/A</v>
      </c>
      <c r="AO65" s="23" t="e">
        <f t="shared" si="31"/>
        <v>#N/A</v>
      </c>
      <c r="AP65" s="17" t="e">
        <f>VLOOKUP($C65,'DATA PENGUKURAN GARDU'!$A:$BS,46,0)</f>
        <v>#N/A</v>
      </c>
      <c r="AQ65" s="17" t="e">
        <f>VLOOKUP($C65,'DATA PENGUKURAN GARDU'!$A:$BS,53,0)</f>
        <v>#N/A</v>
      </c>
      <c r="AR65" s="17" t="e">
        <f>VLOOKUP($C65,'DATA PENGUKURAN GARDU'!$A:$BS,54,0)</f>
        <v>#N/A</v>
      </c>
      <c r="AS65" s="20" t="e">
        <f>VLOOKUP($D65,'DATA PENGUKURAN GARDU'!$A:$BS,42,0)</f>
        <v>#N/A</v>
      </c>
      <c r="AT65" s="21" t="e">
        <f t="shared" si="32"/>
        <v>#N/A</v>
      </c>
      <c r="AU65" s="20" t="e">
        <f>VLOOKUP($D65,'DATA PENGUKURAN GARDU'!$A:$BS,44,0)</f>
        <v>#N/A</v>
      </c>
      <c r="AV65" s="21" t="e">
        <f t="shared" si="33"/>
        <v>#N/A</v>
      </c>
      <c r="AW65" s="20" t="e">
        <f>VLOOKUP($D65,'DATA PENGUKURAN GARDU'!$A:$BS,46,0)</f>
        <v>#N/A</v>
      </c>
      <c r="AX65" s="21" t="e">
        <f t="shared" si="34"/>
        <v>#N/A</v>
      </c>
      <c r="AY65" s="20" t="e">
        <f>VLOOKUP($D65,'DATA PENGUKURAN GARDU'!$A:$BS,46,0)</f>
        <v>#N/A</v>
      </c>
      <c r="AZ65" s="20" t="e">
        <f>VLOOKUP($D65,'DATA PENGUKURAN GARDU'!$A:$BS,53,0)</f>
        <v>#N/A</v>
      </c>
      <c r="BA65" s="20" t="e">
        <f>VLOOKUP($D65,'DATA PENGUKURAN GARDU'!$A:$BS,54,0)</f>
        <v>#N/A</v>
      </c>
      <c r="BB65" s="17" t="e">
        <f>VLOOKUP($E65,'DATA PENGUKURAN GARDU'!$A:$BS,42,0)</f>
        <v>#N/A</v>
      </c>
      <c r="BC65" s="23" t="e">
        <f t="shared" si="35"/>
        <v>#N/A</v>
      </c>
      <c r="BD65" s="17" t="e">
        <f>VLOOKUP($E65,'DATA PENGUKURAN GARDU'!$A:$BS,44,0)</f>
        <v>#N/A</v>
      </c>
      <c r="BE65" s="23" t="e">
        <f t="shared" si="36"/>
        <v>#N/A</v>
      </c>
      <c r="BF65" s="17" t="e">
        <f>VLOOKUP($E65,'DATA PENGUKURAN GARDU'!$A:$BS,46,0)</f>
        <v>#N/A</v>
      </c>
      <c r="BG65" s="23" t="e">
        <f t="shared" si="37"/>
        <v>#N/A</v>
      </c>
      <c r="BH65" s="17" t="e">
        <f>VLOOKUP($E65,'DATA PENGUKURAN GARDU'!$A:$BS,46,0)</f>
        <v>#N/A</v>
      </c>
      <c r="BI65" s="17" t="e">
        <f>VLOOKUP($E65,'DATA PENGUKURAN GARDU'!$A:$BS,53,0)</f>
        <v>#N/A</v>
      </c>
      <c r="BJ65" s="17" t="e">
        <f>VLOOKUP($E65,'DATA PENGUKURAN GARDU'!$A:$BS,54,0)</f>
        <v>#N/A</v>
      </c>
      <c r="BK65" s="20" t="e">
        <f t="shared" si="15"/>
        <v>#N/A</v>
      </c>
      <c r="BL65" s="20" t="e">
        <f t="shared" si="16"/>
        <v>#N/A</v>
      </c>
      <c r="BM65" s="20" t="e">
        <f t="shared" si="17"/>
        <v>#N/A</v>
      </c>
      <c r="BN65" s="25" t="e">
        <f t="shared" si="18"/>
        <v>#N/A</v>
      </c>
      <c r="BO65" s="26" t="str">
        <f t="shared" si="19"/>
        <v>0</v>
      </c>
      <c r="BP65" s="21" t="e">
        <f t="shared" si="20"/>
        <v>#VALUE!</v>
      </c>
      <c r="BQ65" s="20" t="e">
        <f t="shared" si="21"/>
        <v>#N/A</v>
      </c>
      <c r="BR65" s="20" t="e">
        <v>#N/A</v>
      </c>
      <c r="BS65" s="9" t="e">
        <v>#N/A</v>
      </c>
      <c r="BT65" s="2" t="e">
        <f t="shared" si="22"/>
        <v>#VALUE!</v>
      </c>
      <c r="BU65" s="2" t="e">
        <f t="shared" si="5"/>
        <v>#N/A</v>
      </c>
      <c r="BV65" s="2" t="e">
        <f t="shared" si="6"/>
        <v>#N/A</v>
      </c>
    </row>
    <row r="66" s="2" customFormat="1" ht="22.95" customHeight="1" spans="1:74">
      <c r="A66" s="9" t="str">
        <f t="shared" si="7"/>
        <v>KMO 121Induk</v>
      </c>
      <c r="B66" s="9" t="str">
        <f t="shared" si="8"/>
        <v>KMO 121jurusan 1</v>
      </c>
      <c r="C66" s="9" t="str">
        <f t="shared" si="9"/>
        <v>KMO 121jurusan 2</v>
      </c>
      <c r="D66" s="9" t="str">
        <f t="shared" si="10"/>
        <v>KMO 121jurusan 3</v>
      </c>
      <c r="E66" s="9" t="str">
        <f t="shared" si="11"/>
        <v>KMO 121jurusan 4</v>
      </c>
      <c r="F66" s="10" t="s">
        <v>38</v>
      </c>
      <c r="G66" s="10" t="s">
        <v>39</v>
      </c>
      <c r="H66" s="10" t="s">
        <v>125</v>
      </c>
      <c r="I66" s="10" t="s">
        <v>10170</v>
      </c>
      <c r="J66" s="10" t="s">
        <v>10171</v>
      </c>
      <c r="K66" s="10" t="s">
        <v>7465</v>
      </c>
      <c r="L66" s="10"/>
      <c r="M66" s="10"/>
      <c r="N66" s="14">
        <f t="shared" si="12"/>
        <v>0</v>
      </c>
      <c r="O66" s="15" t="e">
        <f t="shared" si="13"/>
        <v>#VALUE!</v>
      </c>
      <c r="P66" s="15" t="e">
        <f t="shared" si="14"/>
        <v>#VALUE!</v>
      </c>
      <c r="Q66" s="17" t="e">
        <f>VLOOKUP($A66,'DATA PENGUKURAN GARDU'!$A:$BS,42,0)</f>
        <v>#N/A</v>
      </c>
      <c r="R66" s="18" t="e">
        <f t="shared" si="23"/>
        <v>#N/A</v>
      </c>
      <c r="S66" s="17" t="e">
        <f>VLOOKUP($A66,'DATA PENGUKURAN GARDU'!$A:$BS,44,0)</f>
        <v>#N/A</v>
      </c>
      <c r="T66" s="18" t="e">
        <f t="shared" si="24"/>
        <v>#N/A</v>
      </c>
      <c r="U66" s="17" t="e">
        <f>VLOOKUP($A66,'DATA PENGUKURAN GARDU'!$A:$BS,46,0)</f>
        <v>#N/A</v>
      </c>
      <c r="V66" s="18" t="e">
        <f t="shared" si="25"/>
        <v>#N/A</v>
      </c>
      <c r="W66" s="17" t="e">
        <f>VLOOKUP($A66,'DATA PENGUKURAN GARDU'!$A:$BS,48,0)</f>
        <v>#N/A</v>
      </c>
      <c r="X66" s="17" t="e">
        <f>VLOOKUP($A66,'DATA PENGUKURAN GARDU'!$A:$BS,53,0)</f>
        <v>#N/A</v>
      </c>
      <c r="Y66" s="17" t="e">
        <f>VLOOKUP($A66,'DATA PENGUKURAN GARDU'!$A:$BS,54,0)</f>
        <v>#N/A</v>
      </c>
      <c r="Z66" s="17" t="e">
        <f>VLOOKUP($A66,'DATA PENGUKURAN GARDU'!$A:$BS,55,0)</f>
        <v>#N/A</v>
      </c>
      <c r="AA66" s="20" t="e">
        <f>VLOOKUP($B66,'DATA PENGUKURAN GARDU'!$A:$BS,42,0)</f>
        <v>#N/A</v>
      </c>
      <c r="AB66" s="21" t="e">
        <f t="shared" si="26"/>
        <v>#N/A</v>
      </c>
      <c r="AC66" s="20" t="e">
        <f>VLOOKUP($B66,'DATA PENGUKURAN GARDU'!$A:$BS,44,0)</f>
        <v>#N/A</v>
      </c>
      <c r="AD66" s="21" t="e">
        <f t="shared" si="27"/>
        <v>#N/A</v>
      </c>
      <c r="AE66" s="20" t="e">
        <f>VLOOKUP($B66,'DATA PENGUKURAN GARDU'!$A:$BS,46,0)</f>
        <v>#N/A</v>
      </c>
      <c r="AF66" s="21" t="e">
        <f t="shared" si="28"/>
        <v>#N/A</v>
      </c>
      <c r="AG66" s="20" t="e">
        <f>VLOOKUP($B66,'DATA PENGUKURAN GARDU'!$A:$BS,46,0)</f>
        <v>#N/A</v>
      </c>
      <c r="AH66" s="20" t="e">
        <f>VLOOKUP($B66,'DATA PENGUKURAN GARDU'!$A:$BS,53,0)</f>
        <v>#N/A</v>
      </c>
      <c r="AI66" s="20" t="e">
        <f>VLOOKUP($B66,'DATA PENGUKURAN GARDU'!$A:$BS,54,0)</f>
        <v>#N/A</v>
      </c>
      <c r="AJ66" s="17" t="e">
        <f>VLOOKUP($C66,'DATA PENGUKURAN GARDU'!$A:$BS,42,0)</f>
        <v>#N/A</v>
      </c>
      <c r="AK66" s="23" t="e">
        <f t="shared" si="29"/>
        <v>#N/A</v>
      </c>
      <c r="AL66" s="17" t="e">
        <f>VLOOKUP($C66,'DATA PENGUKURAN GARDU'!$A:$BS,44,0)</f>
        <v>#N/A</v>
      </c>
      <c r="AM66" s="23" t="e">
        <f t="shared" si="30"/>
        <v>#N/A</v>
      </c>
      <c r="AN66" s="17" t="e">
        <f>VLOOKUP($C66,'DATA PENGUKURAN GARDU'!$A:$BS,46,0)</f>
        <v>#N/A</v>
      </c>
      <c r="AO66" s="23" t="e">
        <f t="shared" si="31"/>
        <v>#N/A</v>
      </c>
      <c r="AP66" s="17" t="e">
        <f>VLOOKUP($C66,'DATA PENGUKURAN GARDU'!$A:$BS,46,0)</f>
        <v>#N/A</v>
      </c>
      <c r="AQ66" s="17" t="e">
        <f>VLOOKUP($C66,'DATA PENGUKURAN GARDU'!$A:$BS,53,0)</f>
        <v>#N/A</v>
      </c>
      <c r="AR66" s="17" t="e">
        <f>VLOOKUP($C66,'DATA PENGUKURAN GARDU'!$A:$BS,54,0)</f>
        <v>#N/A</v>
      </c>
      <c r="AS66" s="20" t="e">
        <f>VLOOKUP($D66,'DATA PENGUKURAN GARDU'!$A:$BS,42,0)</f>
        <v>#N/A</v>
      </c>
      <c r="AT66" s="21" t="e">
        <f t="shared" si="32"/>
        <v>#N/A</v>
      </c>
      <c r="AU66" s="20" t="e">
        <f>VLOOKUP($D66,'DATA PENGUKURAN GARDU'!$A:$BS,44,0)</f>
        <v>#N/A</v>
      </c>
      <c r="AV66" s="21" t="e">
        <f t="shared" si="33"/>
        <v>#N/A</v>
      </c>
      <c r="AW66" s="20" t="e">
        <f>VLOOKUP($D66,'DATA PENGUKURAN GARDU'!$A:$BS,46,0)</f>
        <v>#N/A</v>
      </c>
      <c r="AX66" s="21" t="e">
        <f t="shared" si="34"/>
        <v>#N/A</v>
      </c>
      <c r="AY66" s="20" t="e">
        <f>VLOOKUP($D66,'DATA PENGUKURAN GARDU'!$A:$BS,46,0)</f>
        <v>#N/A</v>
      </c>
      <c r="AZ66" s="20" t="e">
        <f>VLOOKUP($D66,'DATA PENGUKURAN GARDU'!$A:$BS,53,0)</f>
        <v>#N/A</v>
      </c>
      <c r="BA66" s="20" t="e">
        <f>VLOOKUP($D66,'DATA PENGUKURAN GARDU'!$A:$BS,54,0)</f>
        <v>#N/A</v>
      </c>
      <c r="BB66" s="17" t="e">
        <f>VLOOKUP($E66,'DATA PENGUKURAN GARDU'!$A:$BS,42,0)</f>
        <v>#N/A</v>
      </c>
      <c r="BC66" s="23" t="e">
        <f t="shared" si="35"/>
        <v>#N/A</v>
      </c>
      <c r="BD66" s="17" t="e">
        <f>VLOOKUP($E66,'DATA PENGUKURAN GARDU'!$A:$BS,44,0)</f>
        <v>#N/A</v>
      </c>
      <c r="BE66" s="23" t="e">
        <f t="shared" si="36"/>
        <v>#N/A</v>
      </c>
      <c r="BF66" s="17" t="e">
        <f>VLOOKUP($E66,'DATA PENGUKURAN GARDU'!$A:$BS,46,0)</f>
        <v>#N/A</v>
      </c>
      <c r="BG66" s="23" t="e">
        <f t="shared" si="37"/>
        <v>#N/A</v>
      </c>
      <c r="BH66" s="17" t="e">
        <f>VLOOKUP($E66,'DATA PENGUKURAN GARDU'!$A:$BS,46,0)</f>
        <v>#N/A</v>
      </c>
      <c r="BI66" s="17" t="e">
        <f>VLOOKUP($E66,'DATA PENGUKURAN GARDU'!$A:$BS,53,0)</f>
        <v>#N/A</v>
      </c>
      <c r="BJ66" s="17" t="e">
        <f>VLOOKUP($E66,'DATA PENGUKURAN GARDU'!$A:$BS,54,0)</f>
        <v>#N/A</v>
      </c>
      <c r="BK66" s="20" t="e">
        <f t="shared" si="15"/>
        <v>#N/A</v>
      </c>
      <c r="BL66" s="20" t="e">
        <f t="shared" si="16"/>
        <v>#N/A</v>
      </c>
      <c r="BM66" s="20" t="e">
        <f t="shared" si="17"/>
        <v>#N/A</v>
      </c>
      <c r="BN66" s="25" t="e">
        <f t="shared" si="18"/>
        <v>#N/A</v>
      </c>
      <c r="BO66" s="26" t="str">
        <f t="shared" si="19"/>
        <v>0</v>
      </c>
      <c r="BP66" s="21" t="e">
        <f t="shared" si="20"/>
        <v>#VALUE!</v>
      </c>
      <c r="BQ66" s="20" t="e">
        <f t="shared" si="21"/>
        <v>#N/A</v>
      </c>
      <c r="BR66" s="20" t="e">
        <v>#N/A</v>
      </c>
      <c r="BS66" s="9" t="e">
        <v>#N/A</v>
      </c>
      <c r="BT66" s="2" t="e">
        <f t="shared" si="22"/>
        <v>#VALUE!</v>
      </c>
      <c r="BU66" s="2" t="e">
        <f t="shared" ref="BU66:BU129" si="38">IF(L66=3,IF(BQ66&gt;0.2,"TDK SEIMBANG","SEIMBANG"),IF(BM66="OL PHASA","TDK SEIMBANG","SEIMBANG"))</f>
        <v>#N/A</v>
      </c>
      <c r="BV66" s="2" t="e">
        <f t="shared" ref="BV66:BV129" si="39">IF(L66=3,IF(SUM(X66:Y66)&gt;600,"NORMAL","DROP"),IF(BD71&gt;198,"NORMAL","DROP"))</f>
        <v>#N/A</v>
      </c>
    </row>
    <row r="67" s="2" customFormat="1" ht="22.95" customHeight="1" spans="1:74">
      <c r="A67" s="9" t="str">
        <f t="shared" ref="A67:A130" si="40">H67&amp;"Induk"</f>
        <v>KMO 155Induk</v>
      </c>
      <c r="B67" s="9" t="str">
        <f t="shared" ref="B67:B130" si="41">H67&amp;"jurusan 1"</f>
        <v>KMO 155jurusan 1</v>
      </c>
      <c r="C67" s="9" t="str">
        <f t="shared" ref="C67:C130" si="42">H67&amp;"jurusan 2"</f>
        <v>KMO 155jurusan 2</v>
      </c>
      <c r="D67" s="9" t="str">
        <f t="shared" ref="D67:D130" si="43">H67&amp;"jurusan 3"</f>
        <v>KMO 155jurusan 3</v>
      </c>
      <c r="E67" s="9" t="str">
        <f t="shared" ref="E67:E130" si="44">H67&amp;"jurusan 4"</f>
        <v>KMO 155jurusan 4</v>
      </c>
      <c r="F67" s="10" t="s">
        <v>78</v>
      </c>
      <c r="G67" s="10" t="s">
        <v>8</v>
      </c>
      <c r="H67" s="10" t="s">
        <v>126</v>
      </c>
      <c r="I67" s="10" t="s">
        <v>10172</v>
      </c>
      <c r="J67" s="10" t="s">
        <v>10173</v>
      </c>
      <c r="K67" s="10" t="s">
        <v>7465</v>
      </c>
      <c r="L67" s="10"/>
      <c r="M67" s="10"/>
      <c r="N67" s="14">
        <f t="shared" ref="N67:N130" si="45">+IF(L67=3,400,IF(L67=1,230,0))</f>
        <v>0</v>
      </c>
      <c r="O67" s="15" t="e">
        <f t="shared" ref="O67:O130" si="46">(K67*1000)/((M67*1000)*1.73)</f>
        <v>#VALUE!</v>
      </c>
      <c r="P67" s="15" t="e">
        <f t="shared" ref="P67:P130" si="47">IF(L67=3,(K67*1000)/(N67*1.73),(K67*1000)/(N67))</f>
        <v>#VALUE!</v>
      </c>
      <c r="Q67" s="17" t="e">
        <f>VLOOKUP($A67,'DATA PENGUKURAN GARDU'!$A:$BS,42,0)</f>
        <v>#N/A</v>
      </c>
      <c r="R67" s="18" t="e">
        <f t="shared" si="23"/>
        <v>#N/A</v>
      </c>
      <c r="S67" s="17" t="e">
        <f>VLOOKUP($A67,'DATA PENGUKURAN GARDU'!$A:$BS,44,0)</f>
        <v>#N/A</v>
      </c>
      <c r="T67" s="18" t="e">
        <f t="shared" si="24"/>
        <v>#N/A</v>
      </c>
      <c r="U67" s="17" t="e">
        <f>VLOOKUP($A67,'DATA PENGUKURAN GARDU'!$A:$BS,46,0)</f>
        <v>#N/A</v>
      </c>
      <c r="V67" s="18" t="e">
        <f t="shared" si="25"/>
        <v>#N/A</v>
      </c>
      <c r="W67" s="17" t="e">
        <f>VLOOKUP($A67,'DATA PENGUKURAN GARDU'!$A:$BS,48,0)</f>
        <v>#N/A</v>
      </c>
      <c r="X67" s="17" t="e">
        <f>VLOOKUP($A67,'DATA PENGUKURAN GARDU'!$A:$BS,53,0)</f>
        <v>#N/A</v>
      </c>
      <c r="Y67" s="17" t="e">
        <f>VLOOKUP($A67,'DATA PENGUKURAN GARDU'!$A:$BS,54,0)</f>
        <v>#N/A</v>
      </c>
      <c r="Z67" s="17" t="e">
        <f>VLOOKUP($A67,'DATA PENGUKURAN GARDU'!$A:$BS,55,0)</f>
        <v>#N/A</v>
      </c>
      <c r="AA67" s="20" t="e">
        <f>VLOOKUP($B67,'DATA PENGUKURAN GARDU'!$A:$BS,42,0)</f>
        <v>#N/A</v>
      </c>
      <c r="AB67" s="21" t="e">
        <f t="shared" si="26"/>
        <v>#N/A</v>
      </c>
      <c r="AC67" s="20" t="e">
        <f>VLOOKUP($B67,'DATA PENGUKURAN GARDU'!$A:$BS,44,0)</f>
        <v>#N/A</v>
      </c>
      <c r="AD67" s="21" t="e">
        <f t="shared" si="27"/>
        <v>#N/A</v>
      </c>
      <c r="AE67" s="20" t="e">
        <f>VLOOKUP($B67,'DATA PENGUKURAN GARDU'!$A:$BS,46,0)</f>
        <v>#N/A</v>
      </c>
      <c r="AF67" s="21" t="e">
        <f t="shared" si="28"/>
        <v>#N/A</v>
      </c>
      <c r="AG67" s="20" t="e">
        <f>VLOOKUP($B67,'DATA PENGUKURAN GARDU'!$A:$BS,46,0)</f>
        <v>#N/A</v>
      </c>
      <c r="AH67" s="20" t="e">
        <f>VLOOKUP($B67,'DATA PENGUKURAN GARDU'!$A:$BS,53,0)</f>
        <v>#N/A</v>
      </c>
      <c r="AI67" s="20" t="e">
        <f>VLOOKUP($B67,'DATA PENGUKURAN GARDU'!$A:$BS,54,0)</f>
        <v>#N/A</v>
      </c>
      <c r="AJ67" s="17" t="e">
        <f>VLOOKUP($C67,'DATA PENGUKURAN GARDU'!$A:$BS,42,0)</f>
        <v>#N/A</v>
      </c>
      <c r="AK67" s="23" t="e">
        <f t="shared" si="29"/>
        <v>#N/A</v>
      </c>
      <c r="AL67" s="17" t="e">
        <f>VLOOKUP($C67,'DATA PENGUKURAN GARDU'!$A:$BS,44,0)</f>
        <v>#N/A</v>
      </c>
      <c r="AM67" s="23" t="e">
        <f t="shared" si="30"/>
        <v>#N/A</v>
      </c>
      <c r="AN67" s="17" t="e">
        <f>VLOOKUP($C67,'DATA PENGUKURAN GARDU'!$A:$BS,46,0)</f>
        <v>#N/A</v>
      </c>
      <c r="AO67" s="23" t="e">
        <f t="shared" si="31"/>
        <v>#N/A</v>
      </c>
      <c r="AP67" s="17" t="e">
        <f>VLOOKUP($C67,'DATA PENGUKURAN GARDU'!$A:$BS,46,0)</f>
        <v>#N/A</v>
      </c>
      <c r="AQ67" s="17" t="e">
        <f>VLOOKUP($C67,'DATA PENGUKURAN GARDU'!$A:$BS,53,0)</f>
        <v>#N/A</v>
      </c>
      <c r="AR67" s="17" t="e">
        <f>VLOOKUP($C67,'DATA PENGUKURAN GARDU'!$A:$BS,54,0)</f>
        <v>#N/A</v>
      </c>
      <c r="AS67" s="20" t="e">
        <f>VLOOKUP($D67,'DATA PENGUKURAN GARDU'!$A:$BS,42,0)</f>
        <v>#N/A</v>
      </c>
      <c r="AT67" s="21" t="e">
        <f t="shared" si="32"/>
        <v>#N/A</v>
      </c>
      <c r="AU67" s="20" t="e">
        <f>VLOOKUP($D67,'DATA PENGUKURAN GARDU'!$A:$BS,44,0)</f>
        <v>#N/A</v>
      </c>
      <c r="AV67" s="21" t="e">
        <f t="shared" si="33"/>
        <v>#N/A</v>
      </c>
      <c r="AW67" s="20" t="e">
        <f>VLOOKUP($D67,'DATA PENGUKURAN GARDU'!$A:$BS,46,0)</f>
        <v>#N/A</v>
      </c>
      <c r="AX67" s="21" t="e">
        <f t="shared" si="34"/>
        <v>#N/A</v>
      </c>
      <c r="AY67" s="20" t="e">
        <f>VLOOKUP($D67,'DATA PENGUKURAN GARDU'!$A:$BS,46,0)</f>
        <v>#N/A</v>
      </c>
      <c r="AZ67" s="20" t="e">
        <f>VLOOKUP($D67,'DATA PENGUKURAN GARDU'!$A:$BS,53,0)</f>
        <v>#N/A</v>
      </c>
      <c r="BA67" s="20" t="e">
        <f>VLOOKUP($D67,'DATA PENGUKURAN GARDU'!$A:$BS,54,0)</f>
        <v>#N/A</v>
      </c>
      <c r="BB67" s="17" t="e">
        <f>VLOOKUP($E67,'DATA PENGUKURAN GARDU'!$A:$BS,42,0)</f>
        <v>#N/A</v>
      </c>
      <c r="BC67" s="23" t="e">
        <f t="shared" si="35"/>
        <v>#N/A</v>
      </c>
      <c r="BD67" s="17" t="e">
        <f>VLOOKUP($E67,'DATA PENGUKURAN GARDU'!$A:$BS,44,0)</f>
        <v>#N/A</v>
      </c>
      <c r="BE67" s="23" t="e">
        <f t="shared" si="36"/>
        <v>#N/A</v>
      </c>
      <c r="BF67" s="17" t="e">
        <f>VLOOKUP($E67,'DATA PENGUKURAN GARDU'!$A:$BS,46,0)</f>
        <v>#N/A</v>
      </c>
      <c r="BG67" s="23" t="e">
        <f t="shared" si="37"/>
        <v>#N/A</v>
      </c>
      <c r="BH67" s="17" t="e">
        <f>VLOOKUP($E67,'DATA PENGUKURAN GARDU'!$A:$BS,46,0)</f>
        <v>#N/A</v>
      </c>
      <c r="BI67" s="17" t="e">
        <f>VLOOKUP($E67,'DATA PENGUKURAN GARDU'!$A:$BS,53,0)</f>
        <v>#N/A</v>
      </c>
      <c r="BJ67" s="17" t="e">
        <f>VLOOKUP($E67,'DATA PENGUKURAN GARDU'!$A:$BS,54,0)</f>
        <v>#N/A</v>
      </c>
      <c r="BK67" s="20" t="e">
        <f t="shared" ref="BK67:BK130" si="48">IF(Q67&gt;P67,"OL PHASA","Normal")</f>
        <v>#N/A</v>
      </c>
      <c r="BL67" s="20" t="e">
        <f t="shared" ref="BL67:BL130" si="49">IF(S67&gt;P67,"OL PHASA","Normal")</f>
        <v>#N/A</v>
      </c>
      <c r="BM67" s="20" t="e">
        <f t="shared" ref="BM67:BM130" si="50">IF(U67&gt;P67,"OL PHASA","Normal")</f>
        <v>#N/A</v>
      </c>
      <c r="BN67" s="25" t="e">
        <f t="shared" ref="BN67:BN130" si="51">IF((L67=3),(AVERAGE(Q67,S67,U67)),MAX(Q67,S67,U67))</f>
        <v>#N/A</v>
      </c>
      <c r="BO67" s="26" t="str">
        <f t="shared" ref="BO67:BO130" si="52">IFERROR(IF((L67=1),(BN67*AH67)/1000,(BN67*AI67*1.73)/1000),"0")</f>
        <v>0</v>
      </c>
      <c r="BP67" s="21" t="e">
        <f t="shared" ref="BP67:BP130" si="53">BO67/K67*100</f>
        <v>#VALUE!</v>
      </c>
      <c r="BQ67" s="20" t="e">
        <f t="shared" ref="BQ67:BQ130" si="54">IF($L67=1,"1 Phase",ABS(((Q67/BN67)-1)+ABS((S67/BN67)-1)+ABS((U67/BN67)-1))/3)</f>
        <v>#N/A</v>
      </c>
      <c r="BR67" s="20" t="e">
        <v>#N/A</v>
      </c>
      <c r="BS67" s="9" t="e">
        <v>#N/A</v>
      </c>
      <c r="BT67" s="2" t="e">
        <f t="shared" ref="BT67:BT130" si="55">IF(BP67&lt;30,"Underload",IF(BP67&lt;=80,"Baik",IF(BP67&gt;80,"Overload")))</f>
        <v>#VALUE!</v>
      </c>
      <c r="BU67" s="2" t="e">
        <f t="shared" si="38"/>
        <v>#N/A</v>
      </c>
      <c r="BV67" s="2" t="e">
        <f t="shared" si="39"/>
        <v>#N/A</v>
      </c>
    </row>
    <row r="68" s="2" customFormat="1" ht="22.95" customHeight="1" spans="1:74">
      <c r="A68" s="9" t="str">
        <f t="shared" si="40"/>
        <v>L-093Induk</v>
      </c>
      <c r="B68" s="9" t="str">
        <f t="shared" si="41"/>
        <v>L-093jurusan 1</v>
      </c>
      <c r="C68" s="9" t="str">
        <f t="shared" si="42"/>
        <v>L-093jurusan 2</v>
      </c>
      <c r="D68" s="9" t="str">
        <f t="shared" si="43"/>
        <v>L-093jurusan 3</v>
      </c>
      <c r="E68" s="9" t="str">
        <f t="shared" si="44"/>
        <v>L-093jurusan 4</v>
      </c>
      <c r="F68" s="10" t="s">
        <v>46</v>
      </c>
      <c r="G68" s="10" t="s">
        <v>22</v>
      </c>
      <c r="H68" s="10" t="s">
        <v>127</v>
      </c>
      <c r="I68" s="10" t="s">
        <v>10174</v>
      </c>
      <c r="J68" s="10" t="s">
        <v>10175</v>
      </c>
      <c r="K68" s="10" t="s">
        <v>7465</v>
      </c>
      <c r="L68" s="10"/>
      <c r="M68" s="10"/>
      <c r="N68" s="14">
        <f t="shared" si="45"/>
        <v>0</v>
      </c>
      <c r="O68" s="15" t="e">
        <f t="shared" si="46"/>
        <v>#VALUE!</v>
      </c>
      <c r="P68" s="15" t="e">
        <f t="shared" si="47"/>
        <v>#VALUE!</v>
      </c>
      <c r="Q68" s="17" t="e">
        <f>VLOOKUP($A68,'DATA PENGUKURAN GARDU'!$A:$BS,42,0)</f>
        <v>#N/A</v>
      </c>
      <c r="R68" s="18" t="e">
        <f t="shared" si="23"/>
        <v>#N/A</v>
      </c>
      <c r="S68" s="17" t="e">
        <f>VLOOKUP($A68,'DATA PENGUKURAN GARDU'!$A:$BS,44,0)</f>
        <v>#N/A</v>
      </c>
      <c r="T68" s="18" t="e">
        <f t="shared" si="24"/>
        <v>#N/A</v>
      </c>
      <c r="U68" s="17" t="e">
        <f>VLOOKUP($A68,'DATA PENGUKURAN GARDU'!$A:$BS,46,0)</f>
        <v>#N/A</v>
      </c>
      <c r="V68" s="18" t="e">
        <f t="shared" si="25"/>
        <v>#N/A</v>
      </c>
      <c r="W68" s="17" t="e">
        <f>VLOOKUP($A68,'DATA PENGUKURAN GARDU'!$A:$BS,48,0)</f>
        <v>#N/A</v>
      </c>
      <c r="X68" s="17" t="e">
        <f>VLOOKUP($A68,'DATA PENGUKURAN GARDU'!$A:$BS,53,0)</f>
        <v>#N/A</v>
      </c>
      <c r="Y68" s="17" t="e">
        <f>VLOOKUP($A68,'DATA PENGUKURAN GARDU'!$A:$BS,54,0)</f>
        <v>#N/A</v>
      </c>
      <c r="Z68" s="17" t="e">
        <f>VLOOKUP($A68,'DATA PENGUKURAN GARDU'!$A:$BS,55,0)</f>
        <v>#N/A</v>
      </c>
      <c r="AA68" s="20" t="e">
        <f>VLOOKUP($B68,'DATA PENGUKURAN GARDU'!$A:$BS,42,0)</f>
        <v>#N/A</v>
      </c>
      <c r="AB68" s="21" t="e">
        <f t="shared" si="26"/>
        <v>#N/A</v>
      </c>
      <c r="AC68" s="20" t="e">
        <f>VLOOKUP($B68,'DATA PENGUKURAN GARDU'!$A:$BS,44,0)</f>
        <v>#N/A</v>
      </c>
      <c r="AD68" s="21" t="e">
        <f t="shared" si="27"/>
        <v>#N/A</v>
      </c>
      <c r="AE68" s="20" t="e">
        <f>VLOOKUP($B68,'DATA PENGUKURAN GARDU'!$A:$BS,46,0)</f>
        <v>#N/A</v>
      </c>
      <c r="AF68" s="21" t="e">
        <f t="shared" si="28"/>
        <v>#N/A</v>
      </c>
      <c r="AG68" s="20" t="e">
        <f>VLOOKUP($B68,'DATA PENGUKURAN GARDU'!$A:$BS,46,0)</f>
        <v>#N/A</v>
      </c>
      <c r="AH68" s="20" t="e">
        <f>VLOOKUP($B68,'DATA PENGUKURAN GARDU'!$A:$BS,53,0)</f>
        <v>#N/A</v>
      </c>
      <c r="AI68" s="20" t="e">
        <f>VLOOKUP($B68,'DATA PENGUKURAN GARDU'!$A:$BS,54,0)</f>
        <v>#N/A</v>
      </c>
      <c r="AJ68" s="17" t="e">
        <f>VLOOKUP($C68,'DATA PENGUKURAN GARDU'!$A:$BS,42,0)</f>
        <v>#N/A</v>
      </c>
      <c r="AK68" s="23" t="e">
        <f t="shared" si="29"/>
        <v>#N/A</v>
      </c>
      <c r="AL68" s="17" t="e">
        <f>VLOOKUP($C68,'DATA PENGUKURAN GARDU'!$A:$BS,44,0)</f>
        <v>#N/A</v>
      </c>
      <c r="AM68" s="23" t="e">
        <f t="shared" si="30"/>
        <v>#N/A</v>
      </c>
      <c r="AN68" s="17" t="e">
        <f>VLOOKUP($C68,'DATA PENGUKURAN GARDU'!$A:$BS,46,0)</f>
        <v>#N/A</v>
      </c>
      <c r="AO68" s="23" t="e">
        <f t="shared" si="31"/>
        <v>#N/A</v>
      </c>
      <c r="AP68" s="17" t="e">
        <f>VLOOKUP($C68,'DATA PENGUKURAN GARDU'!$A:$BS,46,0)</f>
        <v>#N/A</v>
      </c>
      <c r="AQ68" s="17" t="e">
        <f>VLOOKUP($C68,'DATA PENGUKURAN GARDU'!$A:$BS,53,0)</f>
        <v>#N/A</v>
      </c>
      <c r="AR68" s="17" t="e">
        <f>VLOOKUP($C68,'DATA PENGUKURAN GARDU'!$A:$BS,54,0)</f>
        <v>#N/A</v>
      </c>
      <c r="AS68" s="20" t="e">
        <f>VLOOKUP($D68,'DATA PENGUKURAN GARDU'!$A:$BS,42,0)</f>
        <v>#N/A</v>
      </c>
      <c r="AT68" s="21" t="e">
        <f t="shared" si="32"/>
        <v>#N/A</v>
      </c>
      <c r="AU68" s="20" t="e">
        <f>VLOOKUP($D68,'DATA PENGUKURAN GARDU'!$A:$BS,44,0)</f>
        <v>#N/A</v>
      </c>
      <c r="AV68" s="21" t="e">
        <f t="shared" si="33"/>
        <v>#N/A</v>
      </c>
      <c r="AW68" s="20" t="e">
        <f>VLOOKUP($D68,'DATA PENGUKURAN GARDU'!$A:$BS,46,0)</f>
        <v>#N/A</v>
      </c>
      <c r="AX68" s="21" t="e">
        <f t="shared" si="34"/>
        <v>#N/A</v>
      </c>
      <c r="AY68" s="20" t="e">
        <f>VLOOKUP($D68,'DATA PENGUKURAN GARDU'!$A:$BS,46,0)</f>
        <v>#N/A</v>
      </c>
      <c r="AZ68" s="20" t="e">
        <f>VLOOKUP($D68,'DATA PENGUKURAN GARDU'!$A:$BS,53,0)</f>
        <v>#N/A</v>
      </c>
      <c r="BA68" s="20" t="e">
        <f>VLOOKUP($D68,'DATA PENGUKURAN GARDU'!$A:$BS,54,0)</f>
        <v>#N/A</v>
      </c>
      <c r="BB68" s="17" t="e">
        <f>VLOOKUP($E68,'DATA PENGUKURAN GARDU'!$A:$BS,42,0)</f>
        <v>#N/A</v>
      </c>
      <c r="BC68" s="23" t="e">
        <f t="shared" si="35"/>
        <v>#N/A</v>
      </c>
      <c r="BD68" s="17" t="e">
        <f>VLOOKUP($E68,'DATA PENGUKURAN GARDU'!$A:$BS,44,0)</f>
        <v>#N/A</v>
      </c>
      <c r="BE68" s="23" t="e">
        <f t="shared" si="36"/>
        <v>#N/A</v>
      </c>
      <c r="BF68" s="17" t="e">
        <f>VLOOKUP($E68,'DATA PENGUKURAN GARDU'!$A:$BS,46,0)</f>
        <v>#N/A</v>
      </c>
      <c r="BG68" s="23" t="e">
        <f t="shared" si="37"/>
        <v>#N/A</v>
      </c>
      <c r="BH68" s="17" t="e">
        <f>VLOOKUP($E68,'DATA PENGUKURAN GARDU'!$A:$BS,46,0)</f>
        <v>#N/A</v>
      </c>
      <c r="BI68" s="17" t="e">
        <f>VLOOKUP($E68,'DATA PENGUKURAN GARDU'!$A:$BS,53,0)</f>
        <v>#N/A</v>
      </c>
      <c r="BJ68" s="17" t="e">
        <f>VLOOKUP($E68,'DATA PENGUKURAN GARDU'!$A:$BS,54,0)</f>
        <v>#N/A</v>
      </c>
      <c r="BK68" s="20" t="e">
        <f t="shared" si="48"/>
        <v>#N/A</v>
      </c>
      <c r="BL68" s="20" t="e">
        <f t="shared" si="49"/>
        <v>#N/A</v>
      </c>
      <c r="BM68" s="20" t="e">
        <f t="shared" si="50"/>
        <v>#N/A</v>
      </c>
      <c r="BN68" s="25" t="e">
        <f t="shared" si="51"/>
        <v>#N/A</v>
      </c>
      <c r="BO68" s="26" t="str">
        <f t="shared" si="52"/>
        <v>0</v>
      </c>
      <c r="BP68" s="21" t="e">
        <f t="shared" si="53"/>
        <v>#VALUE!</v>
      </c>
      <c r="BQ68" s="20" t="e">
        <f t="shared" si="54"/>
        <v>#N/A</v>
      </c>
      <c r="BR68" s="20" t="e">
        <v>#N/A</v>
      </c>
      <c r="BS68" s="9" t="e">
        <v>#N/A</v>
      </c>
      <c r="BT68" s="2" t="e">
        <f t="shared" si="55"/>
        <v>#VALUE!</v>
      </c>
      <c r="BU68" s="2" t="e">
        <f t="shared" si="38"/>
        <v>#N/A</v>
      </c>
      <c r="BV68" s="2" t="e">
        <f t="shared" si="39"/>
        <v>#N/A</v>
      </c>
    </row>
    <row r="69" s="2" customFormat="1" ht="22.95" customHeight="1" spans="1:74">
      <c r="A69" s="9" t="str">
        <f t="shared" si="40"/>
        <v>L-103Induk</v>
      </c>
      <c r="B69" s="9" t="str">
        <f t="shared" si="41"/>
        <v>L-103jurusan 1</v>
      </c>
      <c r="C69" s="9" t="str">
        <f t="shared" si="42"/>
        <v>L-103jurusan 2</v>
      </c>
      <c r="D69" s="9" t="str">
        <f t="shared" si="43"/>
        <v>L-103jurusan 3</v>
      </c>
      <c r="E69" s="9" t="str">
        <f t="shared" si="44"/>
        <v>L-103jurusan 4</v>
      </c>
      <c r="F69" s="10" t="s">
        <v>105</v>
      </c>
      <c r="G69" s="10" t="s">
        <v>22</v>
      </c>
      <c r="H69" s="10" t="s">
        <v>128</v>
      </c>
      <c r="I69" s="10" t="s">
        <v>10176</v>
      </c>
      <c r="J69" s="10" t="s">
        <v>10177</v>
      </c>
      <c r="K69" s="10" t="s">
        <v>7465</v>
      </c>
      <c r="L69" s="10"/>
      <c r="M69" s="10"/>
      <c r="N69" s="14">
        <f t="shared" si="45"/>
        <v>0</v>
      </c>
      <c r="O69" s="15" t="e">
        <f t="shared" si="46"/>
        <v>#VALUE!</v>
      </c>
      <c r="P69" s="15" t="e">
        <f t="shared" si="47"/>
        <v>#VALUE!</v>
      </c>
      <c r="Q69" s="17" t="e">
        <f>VLOOKUP($A69,'DATA PENGUKURAN GARDU'!$A:$BS,42,0)</f>
        <v>#N/A</v>
      </c>
      <c r="R69" s="18" t="e">
        <f t="shared" si="23"/>
        <v>#N/A</v>
      </c>
      <c r="S69" s="17" t="e">
        <f>VLOOKUP($A69,'DATA PENGUKURAN GARDU'!$A:$BS,44,0)</f>
        <v>#N/A</v>
      </c>
      <c r="T69" s="18" t="e">
        <f t="shared" si="24"/>
        <v>#N/A</v>
      </c>
      <c r="U69" s="17" t="e">
        <f>VLOOKUP($A69,'DATA PENGUKURAN GARDU'!$A:$BS,46,0)</f>
        <v>#N/A</v>
      </c>
      <c r="V69" s="18" t="e">
        <f t="shared" si="25"/>
        <v>#N/A</v>
      </c>
      <c r="W69" s="17" t="e">
        <f>VLOOKUP($A69,'DATA PENGUKURAN GARDU'!$A:$BS,48,0)</f>
        <v>#N/A</v>
      </c>
      <c r="X69" s="17" t="e">
        <f>VLOOKUP($A69,'DATA PENGUKURAN GARDU'!$A:$BS,53,0)</f>
        <v>#N/A</v>
      </c>
      <c r="Y69" s="17" t="e">
        <f>VLOOKUP($A69,'DATA PENGUKURAN GARDU'!$A:$BS,54,0)</f>
        <v>#N/A</v>
      </c>
      <c r="Z69" s="17" t="e">
        <f>VLOOKUP($A69,'DATA PENGUKURAN GARDU'!$A:$BS,55,0)</f>
        <v>#N/A</v>
      </c>
      <c r="AA69" s="20" t="e">
        <f>VLOOKUP($B69,'DATA PENGUKURAN GARDU'!$A:$BS,42,0)</f>
        <v>#N/A</v>
      </c>
      <c r="AB69" s="21" t="e">
        <f t="shared" si="26"/>
        <v>#N/A</v>
      </c>
      <c r="AC69" s="20" t="e">
        <f>VLOOKUP($B69,'DATA PENGUKURAN GARDU'!$A:$BS,44,0)</f>
        <v>#N/A</v>
      </c>
      <c r="AD69" s="21" t="e">
        <f t="shared" si="27"/>
        <v>#N/A</v>
      </c>
      <c r="AE69" s="20" t="e">
        <f>VLOOKUP($B69,'DATA PENGUKURAN GARDU'!$A:$BS,46,0)</f>
        <v>#N/A</v>
      </c>
      <c r="AF69" s="21" t="e">
        <f t="shared" si="28"/>
        <v>#N/A</v>
      </c>
      <c r="AG69" s="20" t="e">
        <f>VLOOKUP($B69,'DATA PENGUKURAN GARDU'!$A:$BS,46,0)</f>
        <v>#N/A</v>
      </c>
      <c r="AH69" s="20" t="e">
        <f>VLOOKUP($B69,'DATA PENGUKURAN GARDU'!$A:$BS,53,0)</f>
        <v>#N/A</v>
      </c>
      <c r="AI69" s="20" t="e">
        <f>VLOOKUP($B69,'DATA PENGUKURAN GARDU'!$A:$BS,54,0)</f>
        <v>#N/A</v>
      </c>
      <c r="AJ69" s="17" t="e">
        <f>VLOOKUP($C69,'DATA PENGUKURAN GARDU'!$A:$BS,42,0)</f>
        <v>#N/A</v>
      </c>
      <c r="AK69" s="23" t="e">
        <f t="shared" si="29"/>
        <v>#N/A</v>
      </c>
      <c r="AL69" s="17" t="e">
        <f>VLOOKUP($C69,'DATA PENGUKURAN GARDU'!$A:$BS,44,0)</f>
        <v>#N/A</v>
      </c>
      <c r="AM69" s="23" t="e">
        <f t="shared" si="30"/>
        <v>#N/A</v>
      </c>
      <c r="AN69" s="17" t="e">
        <f>VLOOKUP($C69,'DATA PENGUKURAN GARDU'!$A:$BS,46,0)</f>
        <v>#N/A</v>
      </c>
      <c r="AO69" s="23" t="e">
        <f t="shared" si="31"/>
        <v>#N/A</v>
      </c>
      <c r="AP69" s="17" t="e">
        <f>VLOOKUP($C69,'DATA PENGUKURAN GARDU'!$A:$BS,46,0)</f>
        <v>#N/A</v>
      </c>
      <c r="AQ69" s="17" t="e">
        <f>VLOOKUP($C69,'DATA PENGUKURAN GARDU'!$A:$BS,53,0)</f>
        <v>#N/A</v>
      </c>
      <c r="AR69" s="17" t="e">
        <f>VLOOKUP($C69,'DATA PENGUKURAN GARDU'!$A:$BS,54,0)</f>
        <v>#N/A</v>
      </c>
      <c r="AS69" s="20" t="e">
        <f>VLOOKUP($D69,'DATA PENGUKURAN GARDU'!$A:$BS,42,0)</f>
        <v>#N/A</v>
      </c>
      <c r="AT69" s="21" t="e">
        <f t="shared" si="32"/>
        <v>#N/A</v>
      </c>
      <c r="AU69" s="20" t="e">
        <f>VLOOKUP($D69,'DATA PENGUKURAN GARDU'!$A:$BS,44,0)</f>
        <v>#N/A</v>
      </c>
      <c r="AV69" s="21" t="e">
        <f t="shared" si="33"/>
        <v>#N/A</v>
      </c>
      <c r="AW69" s="20" t="e">
        <f>VLOOKUP($D69,'DATA PENGUKURAN GARDU'!$A:$BS,46,0)</f>
        <v>#N/A</v>
      </c>
      <c r="AX69" s="21" t="e">
        <f t="shared" si="34"/>
        <v>#N/A</v>
      </c>
      <c r="AY69" s="20" t="e">
        <f>VLOOKUP($D69,'DATA PENGUKURAN GARDU'!$A:$BS,46,0)</f>
        <v>#N/A</v>
      </c>
      <c r="AZ69" s="20" t="e">
        <f>VLOOKUP($D69,'DATA PENGUKURAN GARDU'!$A:$BS,53,0)</f>
        <v>#N/A</v>
      </c>
      <c r="BA69" s="20" t="e">
        <f>VLOOKUP($D69,'DATA PENGUKURAN GARDU'!$A:$BS,54,0)</f>
        <v>#N/A</v>
      </c>
      <c r="BB69" s="17" t="e">
        <f>VLOOKUP($E69,'DATA PENGUKURAN GARDU'!$A:$BS,42,0)</f>
        <v>#N/A</v>
      </c>
      <c r="BC69" s="23" t="e">
        <f t="shared" si="35"/>
        <v>#N/A</v>
      </c>
      <c r="BD69" s="17" t="e">
        <f>VLOOKUP($E69,'DATA PENGUKURAN GARDU'!$A:$BS,44,0)</f>
        <v>#N/A</v>
      </c>
      <c r="BE69" s="23" t="e">
        <f t="shared" si="36"/>
        <v>#N/A</v>
      </c>
      <c r="BF69" s="17" t="e">
        <f>VLOOKUP($E69,'DATA PENGUKURAN GARDU'!$A:$BS,46,0)</f>
        <v>#N/A</v>
      </c>
      <c r="BG69" s="23" t="e">
        <f t="shared" si="37"/>
        <v>#N/A</v>
      </c>
      <c r="BH69" s="17" t="e">
        <f>VLOOKUP($E69,'DATA PENGUKURAN GARDU'!$A:$BS,46,0)</f>
        <v>#N/A</v>
      </c>
      <c r="BI69" s="17" t="e">
        <f>VLOOKUP($E69,'DATA PENGUKURAN GARDU'!$A:$BS,53,0)</f>
        <v>#N/A</v>
      </c>
      <c r="BJ69" s="17" t="e">
        <f>VLOOKUP($E69,'DATA PENGUKURAN GARDU'!$A:$BS,54,0)</f>
        <v>#N/A</v>
      </c>
      <c r="BK69" s="20" t="e">
        <f t="shared" si="48"/>
        <v>#N/A</v>
      </c>
      <c r="BL69" s="20" t="e">
        <f t="shared" si="49"/>
        <v>#N/A</v>
      </c>
      <c r="BM69" s="20" t="e">
        <f t="shared" si="50"/>
        <v>#N/A</v>
      </c>
      <c r="BN69" s="25" t="e">
        <f t="shared" si="51"/>
        <v>#N/A</v>
      </c>
      <c r="BO69" s="26" t="str">
        <f t="shared" si="52"/>
        <v>0</v>
      </c>
      <c r="BP69" s="21" t="e">
        <f t="shared" si="53"/>
        <v>#VALUE!</v>
      </c>
      <c r="BQ69" s="20" t="e">
        <f t="shared" si="54"/>
        <v>#N/A</v>
      </c>
      <c r="BR69" s="20" t="e">
        <v>#N/A</v>
      </c>
      <c r="BS69" s="9" t="e">
        <v>#N/A</v>
      </c>
      <c r="BT69" s="2" t="e">
        <f t="shared" si="55"/>
        <v>#VALUE!</v>
      </c>
      <c r="BU69" s="2" t="e">
        <f t="shared" si="38"/>
        <v>#N/A</v>
      </c>
      <c r="BV69" s="2" t="e">
        <f t="shared" si="39"/>
        <v>#N/A</v>
      </c>
    </row>
    <row r="70" s="2" customFormat="1" ht="22.95" customHeight="1" spans="1:74">
      <c r="A70" s="9" t="str">
        <f t="shared" si="40"/>
        <v>L-130Induk</v>
      </c>
      <c r="B70" s="9" t="str">
        <f t="shared" si="41"/>
        <v>L-130jurusan 1</v>
      </c>
      <c r="C70" s="9" t="str">
        <f t="shared" si="42"/>
        <v>L-130jurusan 2</v>
      </c>
      <c r="D70" s="9" t="str">
        <f t="shared" si="43"/>
        <v>L-130jurusan 3</v>
      </c>
      <c r="E70" s="9" t="str">
        <f t="shared" si="44"/>
        <v>L-130jurusan 4</v>
      </c>
      <c r="F70" s="10" t="s">
        <v>108</v>
      </c>
      <c r="G70" s="10" t="s">
        <v>22</v>
      </c>
      <c r="H70" s="10" t="s">
        <v>129</v>
      </c>
      <c r="I70" s="10" t="s">
        <v>10178</v>
      </c>
      <c r="J70" s="10" t="s">
        <v>10179</v>
      </c>
      <c r="K70" s="10" t="s">
        <v>7465</v>
      </c>
      <c r="L70" s="10"/>
      <c r="M70" s="10"/>
      <c r="N70" s="14">
        <f t="shared" si="45"/>
        <v>0</v>
      </c>
      <c r="O70" s="15" t="e">
        <f t="shared" si="46"/>
        <v>#VALUE!</v>
      </c>
      <c r="P70" s="15" t="e">
        <f t="shared" si="47"/>
        <v>#VALUE!</v>
      </c>
      <c r="Q70" s="17" t="e">
        <f>VLOOKUP($A70,'DATA PENGUKURAN GARDU'!$A:$BS,42,0)</f>
        <v>#N/A</v>
      </c>
      <c r="R70" s="18" t="e">
        <f t="shared" si="23"/>
        <v>#N/A</v>
      </c>
      <c r="S70" s="17" t="e">
        <f>VLOOKUP($A70,'DATA PENGUKURAN GARDU'!$A:$BS,44,0)</f>
        <v>#N/A</v>
      </c>
      <c r="T70" s="18" t="e">
        <f t="shared" si="24"/>
        <v>#N/A</v>
      </c>
      <c r="U70" s="17" t="e">
        <f>VLOOKUP($A70,'DATA PENGUKURAN GARDU'!$A:$BS,46,0)</f>
        <v>#N/A</v>
      </c>
      <c r="V70" s="18" t="e">
        <f t="shared" si="25"/>
        <v>#N/A</v>
      </c>
      <c r="W70" s="17" t="e">
        <f>VLOOKUP($A70,'DATA PENGUKURAN GARDU'!$A:$BS,48,0)</f>
        <v>#N/A</v>
      </c>
      <c r="X70" s="17" t="e">
        <f>VLOOKUP($A70,'DATA PENGUKURAN GARDU'!$A:$BS,53,0)</f>
        <v>#N/A</v>
      </c>
      <c r="Y70" s="17" t="e">
        <f>VLOOKUP($A70,'DATA PENGUKURAN GARDU'!$A:$BS,54,0)</f>
        <v>#N/A</v>
      </c>
      <c r="Z70" s="17" t="e">
        <f>VLOOKUP($A70,'DATA PENGUKURAN GARDU'!$A:$BS,55,0)</f>
        <v>#N/A</v>
      </c>
      <c r="AA70" s="20" t="e">
        <f>VLOOKUP($B70,'DATA PENGUKURAN GARDU'!$A:$BS,42,0)</f>
        <v>#N/A</v>
      </c>
      <c r="AB70" s="21" t="e">
        <f t="shared" si="26"/>
        <v>#N/A</v>
      </c>
      <c r="AC70" s="20" t="e">
        <f>VLOOKUP($B70,'DATA PENGUKURAN GARDU'!$A:$BS,44,0)</f>
        <v>#N/A</v>
      </c>
      <c r="AD70" s="21" t="e">
        <f t="shared" si="27"/>
        <v>#N/A</v>
      </c>
      <c r="AE70" s="20" t="e">
        <f>VLOOKUP($B70,'DATA PENGUKURAN GARDU'!$A:$BS,46,0)</f>
        <v>#N/A</v>
      </c>
      <c r="AF70" s="21" t="e">
        <f t="shared" si="28"/>
        <v>#N/A</v>
      </c>
      <c r="AG70" s="20" t="e">
        <f>VLOOKUP($B70,'DATA PENGUKURAN GARDU'!$A:$BS,46,0)</f>
        <v>#N/A</v>
      </c>
      <c r="AH70" s="20" t="e">
        <f>VLOOKUP($B70,'DATA PENGUKURAN GARDU'!$A:$BS,53,0)</f>
        <v>#N/A</v>
      </c>
      <c r="AI70" s="20" t="e">
        <f>VLOOKUP($B70,'DATA PENGUKURAN GARDU'!$A:$BS,54,0)</f>
        <v>#N/A</v>
      </c>
      <c r="AJ70" s="17" t="e">
        <f>VLOOKUP($C70,'DATA PENGUKURAN GARDU'!$A:$BS,42,0)</f>
        <v>#N/A</v>
      </c>
      <c r="AK70" s="23" t="e">
        <f t="shared" si="29"/>
        <v>#N/A</v>
      </c>
      <c r="AL70" s="17" t="e">
        <f>VLOOKUP($C70,'DATA PENGUKURAN GARDU'!$A:$BS,44,0)</f>
        <v>#N/A</v>
      </c>
      <c r="AM70" s="23" t="e">
        <f t="shared" si="30"/>
        <v>#N/A</v>
      </c>
      <c r="AN70" s="17" t="e">
        <f>VLOOKUP($C70,'DATA PENGUKURAN GARDU'!$A:$BS,46,0)</f>
        <v>#N/A</v>
      </c>
      <c r="AO70" s="23" t="e">
        <f t="shared" si="31"/>
        <v>#N/A</v>
      </c>
      <c r="AP70" s="17" t="e">
        <f>VLOOKUP($C70,'DATA PENGUKURAN GARDU'!$A:$BS,46,0)</f>
        <v>#N/A</v>
      </c>
      <c r="AQ70" s="17" t="e">
        <f>VLOOKUP($C70,'DATA PENGUKURAN GARDU'!$A:$BS,53,0)</f>
        <v>#N/A</v>
      </c>
      <c r="AR70" s="17" t="e">
        <f>VLOOKUP($C70,'DATA PENGUKURAN GARDU'!$A:$BS,54,0)</f>
        <v>#N/A</v>
      </c>
      <c r="AS70" s="20" t="e">
        <f>VLOOKUP($D70,'DATA PENGUKURAN GARDU'!$A:$BS,42,0)</f>
        <v>#N/A</v>
      </c>
      <c r="AT70" s="21" t="e">
        <f t="shared" si="32"/>
        <v>#N/A</v>
      </c>
      <c r="AU70" s="20" t="e">
        <f>VLOOKUP($D70,'DATA PENGUKURAN GARDU'!$A:$BS,44,0)</f>
        <v>#N/A</v>
      </c>
      <c r="AV70" s="21" t="e">
        <f t="shared" si="33"/>
        <v>#N/A</v>
      </c>
      <c r="AW70" s="20" t="e">
        <f>VLOOKUP($D70,'DATA PENGUKURAN GARDU'!$A:$BS,46,0)</f>
        <v>#N/A</v>
      </c>
      <c r="AX70" s="21" t="e">
        <f t="shared" si="34"/>
        <v>#N/A</v>
      </c>
      <c r="AY70" s="20" t="e">
        <f>VLOOKUP($D70,'DATA PENGUKURAN GARDU'!$A:$BS,46,0)</f>
        <v>#N/A</v>
      </c>
      <c r="AZ70" s="20" t="e">
        <f>VLOOKUP($D70,'DATA PENGUKURAN GARDU'!$A:$BS,53,0)</f>
        <v>#N/A</v>
      </c>
      <c r="BA70" s="20" t="e">
        <f>VLOOKUP($D70,'DATA PENGUKURAN GARDU'!$A:$BS,54,0)</f>
        <v>#N/A</v>
      </c>
      <c r="BB70" s="17" t="e">
        <f>VLOOKUP($E70,'DATA PENGUKURAN GARDU'!$A:$BS,42,0)</f>
        <v>#N/A</v>
      </c>
      <c r="BC70" s="23" t="e">
        <f t="shared" si="35"/>
        <v>#N/A</v>
      </c>
      <c r="BD70" s="17" t="e">
        <f>VLOOKUP($E70,'DATA PENGUKURAN GARDU'!$A:$BS,44,0)</f>
        <v>#N/A</v>
      </c>
      <c r="BE70" s="23" t="e">
        <f t="shared" si="36"/>
        <v>#N/A</v>
      </c>
      <c r="BF70" s="17" t="e">
        <f>VLOOKUP($E70,'DATA PENGUKURAN GARDU'!$A:$BS,46,0)</f>
        <v>#N/A</v>
      </c>
      <c r="BG70" s="23" t="e">
        <f t="shared" si="37"/>
        <v>#N/A</v>
      </c>
      <c r="BH70" s="17" t="e">
        <f>VLOOKUP($E70,'DATA PENGUKURAN GARDU'!$A:$BS,46,0)</f>
        <v>#N/A</v>
      </c>
      <c r="BI70" s="17" t="e">
        <f>VLOOKUP($E70,'DATA PENGUKURAN GARDU'!$A:$BS,53,0)</f>
        <v>#N/A</v>
      </c>
      <c r="BJ70" s="17" t="e">
        <f>VLOOKUP($E70,'DATA PENGUKURAN GARDU'!$A:$BS,54,0)</f>
        <v>#N/A</v>
      </c>
      <c r="BK70" s="20" t="e">
        <f t="shared" si="48"/>
        <v>#N/A</v>
      </c>
      <c r="BL70" s="20" t="e">
        <f t="shared" si="49"/>
        <v>#N/A</v>
      </c>
      <c r="BM70" s="20" t="e">
        <f t="shared" si="50"/>
        <v>#N/A</v>
      </c>
      <c r="BN70" s="25" t="e">
        <f t="shared" si="51"/>
        <v>#N/A</v>
      </c>
      <c r="BO70" s="26" t="str">
        <f t="shared" si="52"/>
        <v>0</v>
      </c>
      <c r="BP70" s="21" t="e">
        <f t="shared" si="53"/>
        <v>#VALUE!</v>
      </c>
      <c r="BQ70" s="20" t="e">
        <f t="shared" si="54"/>
        <v>#N/A</v>
      </c>
      <c r="BR70" s="20" t="e">
        <v>#N/A</v>
      </c>
      <c r="BS70" s="9" t="e">
        <v>#N/A</v>
      </c>
      <c r="BT70" s="2" t="e">
        <f t="shared" si="55"/>
        <v>#VALUE!</v>
      </c>
      <c r="BU70" s="2" t="e">
        <f t="shared" si="38"/>
        <v>#N/A</v>
      </c>
      <c r="BV70" s="2" t="e">
        <f t="shared" si="39"/>
        <v>#N/A</v>
      </c>
    </row>
    <row r="71" s="2" customFormat="1" ht="22.95" customHeight="1" spans="1:74">
      <c r="A71" s="9" t="str">
        <f t="shared" si="40"/>
        <v>L-133Induk</v>
      </c>
      <c r="B71" s="9" t="str">
        <f t="shared" si="41"/>
        <v>L-133jurusan 1</v>
      </c>
      <c r="C71" s="9" t="str">
        <f t="shared" si="42"/>
        <v>L-133jurusan 2</v>
      </c>
      <c r="D71" s="9" t="str">
        <f t="shared" si="43"/>
        <v>L-133jurusan 3</v>
      </c>
      <c r="E71" s="9" t="str">
        <f t="shared" si="44"/>
        <v>L-133jurusan 4</v>
      </c>
      <c r="F71" s="10" t="s">
        <v>21</v>
      </c>
      <c r="G71" s="10" t="s">
        <v>22</v>
      </c>
      <c r="H71" s="10" t="s">
        <v>130</v>
      </c>
      <c r="I71" s="10" t="s">
        <v>10180</v>
      </c>
      <c r="J71" s="10" t="s">
        <v>10181</v>
      </c>
      <c r="K71" s="10" t="s">
        <v>7465</v>
      </c>
      <c r="L71" s="10"/>
      <c r="M71" s="10"/>
      <c r="N71" s="14">
        <f t="shared" si="45"/>
        <v>0</v>
      </c>
      <c r="O71" s="15" t="e">
        <f t="shared" si="46"/>
        <v>#VALUE!</v>
      </c>
      <c r="P71" s="15" t="e">
        <f t="shared" si="47"/>
        <v>#VALUE!</v>
      </c>
      <c r="Q71" s="17" t="e">
        <f>VLOOKUP($A71,'DATA PENGUKURAN GARDU'!$A:$BS,42,0)</f>
        <v>#N/A</v>
      </c>
      <c r="R71" s="18" t="e">
        <f t="shared" si="23"/>
        <v>#N/A</v>
      </c>
      <c r="S71" s="17" t="e">
        <f>VLOOKUP($A71,'DATA PENGUKURAN GARDU'!$A:$BS,44,0)</f>
        <v>#N/A</v>
      </c>
      <c r="T71" s="18" t="e">
        <f t="shared" si="24"/>
        <v>#N/A</v>
      </c>
      <c r="U71" s="17" t="e">
        <f>VLOOKUP($A71,'DATA PENGUKURAN GARDU'!$A:$BS,46,0)</f>
        <v>#N/A</v>
      </c>
      <c r="V71" s="18" t="e">
        <f t="shared" si="25"/>
        <v>#N/A</v>
      </c>
      <c r="W71" s="17" t="e">
        <f>VLOOKUP($A71,'DATA PENGUKURAN GARDU'!$A:$BS,48,0)</f>
        <v>#N/A</v>
      </c>
      <c r="X71" s="17" t="e">
        <f>VLOOKUP($A71,'DATA PENGUKURAN GARDU'!$A:$BS,53,0)</f>
        <v>#N/A</v>
      </c>
      <c r="Y71" s="17" t="e">
        <f>VLOOKUP($A71,'DATA PENGUKURAN GARDU'!$A:$BS,54,0)</f>
        <v>#N/A</v>
      </c>
      <c r="Z71" s="17" t="e">
        <f>VLOOKUP($A71,'DATA PENGUKURAN GARDU'!$A:$BS,55,0)</f>
        <v>#N/A</v>
      </c>
      <c r="AA71" s="20" t="e">
        <f>VLOOKUP($B71,'DATA PENGUKURAN GARDU'!$A:$BS,42,0)</f>
        <v>#N/A</v>
      </c>
      <c r="AB71" s="21" t="e">
        <f t="shared" si="26"/>
        <v>#N/A</v>
      </c>
      <c r="AC71" s="20" t="e">
        <f>VLOOKUP($B71,'DATA PENGUKURAN GARDU'!$A:$BS,44,0)</f>
        <v>#N/A</v>
      </c>
      <c r="AD71" s="21" t="e">
        <f t="shared" si="27"/>
        <v>#N/A</v>
      </c>
      <c r="AE71" s="20" t="e">
        <f>VLOOKUP($B71,'DATA PENGUKURAN GARDU'!$A:$BS,46,0)</f>
        <v>#N/A</v>
      </c>
      <c r="AF71" s="21" t="e">
        <f t="shared" si="28"/>
        <v>#N/A</v>
      </c>
      <c r="AG71" s="20" t="e">
        <f>VLOOKUP($B71,'DATA PENGUKURAN GARDU'!$A:$BS,46,0)</f>
        <v>#N/A</v>
      </c>
      <c r="AH71" s="20" t="e">
        <f>VLOOKUP($B71,'DATA PENGUKURAN GARDU'!$A:$BS,53,0)</f>
        <v>#N/A</v>
      </c>
      <c r="AI71" s="20" t="e">
        <f>VLOOKUP($B71,'DATA PENGUKURAN GARDU'!$A:$BS,54,0)</f>
        <v>#N/A</v>
      </c>
      <c r="AJ71" s="17" t="e">
        <f>VLOOKUP($C71,'DATA PENGUKURAN GARDU'!$A:$BS,42,0)</f>
        <v>#N/A</v>
      </c>
      <c r="AK71" s="23" t="e">
        <f t="shared" si="29"/>
        <v>#N/A</v>
      </c>
      <c r="AL71" s="17" t="e">
        <f>VLOOKUP($C71,'DATA PENGUKURAN GARDU'!$A:$BS,44,0)</f>
        <v>#N/A</v>
      </c>
      <c r="AM71" s="23" t="e">
        <f t="shared" si="30"/>
        <v>#N/A</v>
      </c>
      <c r="AN71" s="17" t="e">
        <f>VLOOKUP($C71,'DATA PENGUKURAN GARDU'!$A:$BS,46,0)</f>
        <v>#N/A</v>
      </c>
      <c r="AO71" s="23" t="e">
        <f t="shared" si="31"/>
        <v>#N/A</v>
      </c>
      <c r="AP71" s="17" t="e">
        <f>VLOOKUP($C71,'DATA PENGUKURAN GARDU'!$A:$BS,46,0)</f>
        <v>#N/A</v>
      </c>
      <c r="AQ71" s="17" t="e">
        <f>VLOOKUP($C71,'DATA PENGUKURAN GARDU'!$A:$BS,53,0)</f>
        <v>#N/A</v>
      </c>
      <c r="AR71" s="17" t="e">
        <f>VLOOKUP($C71,'DATA PENGUKURAN GARDU'!$A:$BS,54,0)</f>
        <v>#N/A</v>
      </c>
      <c r="AS71" s="20" t="e">
        <f>VLOOKUP($D71,'DATA PENGUKURAN GARDU'!$A:$BS,42,0)</f>
        <v>#N/A</v>
      </c>
      <c r="AT71" s="21" t="e">
        <f t="shared" si="32"/>
        <v>#N/A</v>
      </c>
      <c r="AU71" s="20" t="e">
        <f>VLOOKUP($D71,'DATA PENGUKURAN GARDU'!$A:$BS,44,0)</f>
        <v>#N/A</v>
      </c>
      <c r="AV71" s="21" t="e">
        <f t="shared" si="33"/>
        <v>#N/A</v>
      </c>
      <c r="AW71" s="20" t="e">
        <f>VLOOKUP($D71,'DATA PENGUKURAN GARDU'!$A:$BS,46,0)</f>
        <v>#N/A</v>
      </c>
      <c r="AX71" s="21" t="e">
        <f t="shared" si="34"/>
        <v>#N/A</v>
      </c>
      <c r="AY71" s="20" t="e">
        <f>VLOOKUP($D71,'DATA PENGUKURAN GARDU'!$A:$BS,46,0)</f>
        <v>#N/A</v>
      </c>
      <c r="AZ71" s="20" t="e">
        <f>VLOOKUP($D71,'DATA PENGUKURAN GARDU'!$A:$BS,53,0)</f>
        <v>#N/A</v>
      </c>
      <c r="BA71" s="20" t="e">
        <f>VLOOKUP($D71,'DATA PENGUKURAN GARDU'!$A:$BS,54,0)</f>
        <v>#N/A</v>
      </c>
      <c r="BB71" s="17" t="e">
        <f>VLOOKUP($E71,'DATA PENGUKURAN GARDU'!$A:$BS,42,0)</f>
        <v>#N/A</v>
      </c>
      <c r="BC71" s="23" t="e">
        <f t="shared" si="35"/>
        <v>#N/A</v>
      </c>
      <c r="BD71" s="17" t="e">
        <f>VLOOKUP($E71,'DATA PENGUKURAN GARDU'!$A:$BS,44,0)</f>
        <v>#N/A</v>
      </c>
      <c r="BE71" s="23" t="e">
        <f t="shared" si="36"/>
        <v>#N/A</v>
      </c>
      <c r="BF71" s="17" t="e">
        <f>VLOOKUP($E71,'DATA PENGUKURAN GARDU'!$A:$BS,46,0)</f>
        <v>#N/A</v>
      </c>
      <c r="BG71" s="23" t="e">
        <f t="shared" si="37"/>
        <v>#N/A</v>
      </c>
      <c r="BH71" s="17" t="e">
        <f>VLOOKUP($E71,'DATA PENGUKURAN GARDU'!$A:$BS,46,0)</f>
        <v>#N/A</v>
      </c>
      <c r="BI71" s="17" t="e">
        <f>VLOOKUP($E71,'DATA PENGUKURAN GARDU'!$A:$BS,53,0)</f>
        <v>#N/A</v>
      </c>
      <c r="BJ71" s="17" t="e">
        <f>VLOOKUP($E71,'DATA PENGUKURAN GARDU'!$A:$BS,54,0)</f>
        <v>#N/A</v>
      </c>
      <c r="BK71" s="20" t="e">
        <f t="shared" si="48"/>
        <v>#N/A</v>
      </c>
      <c r="BL71" s="20" t="e">
        <f t="shared" si="49"/>
        <v>#N/A</v>
      </c>
      <c r="BM71" s="20" t="e">
        <f t="shared" si="50"/>
        <v>#N/A</v>
      </c>
      <c r="BN71" s="25" t="e">
        <f t="shared" si="51"/>
        <v>#N/A</v>
      </c>
      <c r="BO71" s="26" t="str">
        <f t="shared" si="52"/>
        <v>0</v>
      </c>
      <c r="BP71" s="21" t="e">
        <f t="shared" si="53"/>
        <v>#VALUE!</v>
      </c>
      <c r="BQ71" s="20" t="e">
        <f t="shared" si="54"/>
        <v>#N/A</v>
      </c>
      <c r="BR71" s="20" t="e">
        <v>#N/A</v>
      </c>
      <c r="BS71" s="9" t="e">
        <v>#N/A</v>
      </c>
      <c r="BT71" s="2" t="e">
        <f t="shared" si="55"/>
        <v>#VALUE!</v>
      </c>
      <c r="BU71" s="2" t="e">
        <f t="shared" si="38"/>
        <v>#N/A</v>
      </c>
      <c r="BV71" s="2" t="e">
        <f t="shared" si="39"/>
        <v>#N/A</v>
      </c>
    </row>
    <row r="72" s="2" customFormat="1" ht="22.95" customHeight="1" spans="1:74">
      <c r="A72" s="9" t="str">
        <f t="shared" si="40"/>
        <v>K-278.4Induk</v>
      </c>
      <c r="B72" s="9" t="str">
        <f t="shared" si="41"/>
        <v>K-278.4jurusan 1</v>
      </c>
      <c r="C72" s="9" t="str">
        <f t="shared" si="42"/>
        <v>K-278.4jurusan 2</v>
      </c>
      <c r="D72" s="9" t="str">
        <f t="shared" si="43"/>
        <v>K-278.4jurusan 3</v>
      </c>
      <c r="E72" s="9" t="str">
        <f t="shared" si="44"/>
        <v>K-278.4jurusan 4</v>
      </c>
      <c r="F72" s="10" t="s">
        <v>131</v>
      </c>
      <c r="G72" s="10" t="s">
        <v>132</v>
      </c>
      <c r="H72" s="10" t="s">
        <v>133</v>
      </c>
      <c r="I72" s="10" t="s">
        <v>10182</v>
      </c>
      <c r="J72" s="10" t="s">
        <v>10183</v>
      </c>
      <c r="K72" s="10" t="s">
        <v>7465</v>
      </c>
      <c r="L72" s="10"/>
      <c r="M72" s="10"/>
      <c r="N72" s="14">
        <f t="shared" si="45"/>
        <v>0</v>
      </c>
      <c r="O72" s="15" t="e">
        <f t="shared" si="46"/>
        <v>#VALUE!</v>
      </c>
      <c r="P72" s="15" t="e">
        <f t="shared" si="47"/>
        <v>#VALUE!</v>
      </c>
      <c r="Q72" s="17" t="e">
        <f>VLOOKUP($A72,'DATA PENGUKURAN GARDU'!$A:$BS,42,0)</f>
        <v>#N/A</v>
      </c>
      <c r="R72" s="18" t="e">
        <f t="shared" si="23"/>
        <v>#N/A</v>
      </c>
      <c r="S72" s="17" t="e">
        <f>VLOOKUP($A72,'DATA PENGUKURAN GARDU'!$A:$BS,44,0)</f>
        <v>#N/A</v>
      </c>
      <c r="T72" s="18" t="e">
        <f t="shared" si="24"/>
        <v>#N/A</v>
      </c>
      <c r="U72" s="17" t="e">
        <f>VLOOKUP($A72,'DATA PENGUKURAN GARDU'!$A:$BS,46,0)</f>
        <v>#N/A</v>
      </c>
      <c r="V72" s="18" t="e">
        <f t="shared" si="25"/>
        <v>#N/A</v>
      </c>
      <c r="W72" s="17" t="e">
        <f>VLOOKUP($A72,'DATA PENGUKURAN GARDU'!$A:$BS,48,0)</f>
        <v>#N/A</v>
      </c>
      <c r="X72" s="17" t="e">
        <f>VLOOKUP($A72,'DATA PENGUKURAN GARDU'!$A:$BS,53,0)</f>
        <v>#N/A</v>
      </c>
      <c r="Y72" s="17" t="e">
        <f>VLOOKUP($A72,'DATA PENGUKURAN GARDU'!$A:$BS,54,0)</f>
        <v>#N/A</v>
      </c>
      <c r="Z72" s="17" t="e">
        <f>VLOOKUP($A72,'DATA PENGUKURAN GARDU'!$A:$BS,55,0)</f>
        <v>#N/A</v>
      </c>
      <c r="AA72" s="20" t="e">
        <f>VLOOKUP($B72,'DATA PENGUKURAN GARDU'!$A:$BS,42,0)</f>
        <v>#N/A</v>
      </c>
      <c r="AB72" s="21" t="e">
        <f t="shared" si="26"/>
        <v>#N/A</v>
      </c>
      <c r="AC72" s="20" t="e">
        <f>VLOOKUP($B72,'DATA PENGUKURAN GARDU'!$A:$BS,44,0)</f>
        <v>#N/A</v>
      </c>
      <c r="AD72" s="21" t="e">
        <f t="shared" si="27"/>
        <v>#N/A</v>
      </c>
      <c r="AE72" s="20" t="e">
        <f>VLOOKUP($B72,'DATA PENGUKURAN GARDU'!$A:$BS,46,0)</f>
        <v>#N/A</v>
      </c>
      <c r="AF72" s="21" t="e">
        <f t="shared" si="28"/>
        <v>#N/A</v>
      </c>
      <c r="AG72" s="20" t="e">
        <f>VLOOKUP($B72,'DATA PENGUKURAN GARDU'!$A:$BS,46,0)</f>
        <v>#N/A</v>
      </c>
      <c r="AH72" s="20" t="e">
        <f>VLOOKUP($B72,'DATA PENGUKURAN GARDU'!$A:$BS,53,0)</f>
        <v>#N/A</v>
      </c>
      <c r="AI72" s="20" t="e">
        <f>VLOOKUP($B72,'DATA PENGUKURAN GARDU'!$A:$BS,54,0)</f>
        <v>#N/A</v>
      </c>
      <c r="AJ72" s="17" t="e">
        <f>VLOOKUP($C72,'DATA PENGUKURAN GARDU'!$A:$BS,42,0)</f>
        <v>#N/A</v>
      </c>
      <c r="AK72" s="23" t="e">
        <f t="shared" si="29"/>
        <v>#N/A</v>
      </c>
      <c r="AL72" s="17" t="e">
        <f>VLOOKUP($C72,'DATA PENGUKURAN GARDU'!$A:$BS,44,0)</f>
        <v>#N/A</v>
      </c>
      <c r="AM72" s="23" t="e">
        <f t="shared" si="30"/>
        <v>#N/A</v>
      </c>
      <c r="AN72" s="17" t="e">
        <f>VLOOKUP($C72,'DATA PENGUKURAN GARDU'!$A:$BS,46,0)</f>
        <v>#N/A</v>
      </c>
      <c r="AO72" s="23" t="e">
        <f t="shared" si="31"/>
        <v>#N/A</v>
      </c>
      <c r="AP72" s="17" t="e">
        <f>VLOOKUP($C72,'DATA PENGUKURAN GARDU'!$A:$BS,46,0)</f>
        <v>#N/A</v>
      </c>
      <c r="AQ72" s="17" t="e">
        <f>VLOOKUP($C72,'DATA PENGUKURAN GARDU'!$A:$BS,53,0)</f>
        <v>#N/A</v>
      </c>
      <c r="AR72" s="17" t="e">
        <f>VLOOKUP($C72,'DATA PENGUKURAN GARDU'!$A:$BS,54,0)</f>
        <v>#N/A</v>
      </c>
      <c r="AS72" s="20" t="e">
        <f>VLOOKUP($D72,'DATA PENGUKURAN GARDU'!$A:$BS,42,0)</f>
        <v>#N/A</v>
      </c>
      <c r="AT72" s="21" t="e">
        <f t="shared" si="32"/>
        <v>#N/A</v>
      </c>
      <c r="AU72" s="20" t="e">
        <f>VLOOKUP($D72,'DATA PENGUKURAN GARDU'!$A:$BS,44,0)</f>
        <v>#N/A</v>
      </c>
      <c r="AV72" s="21" t="e">
        <f t="shared" si="33"/>
        <v>#N/A</v>
      </c>
      <c r="AW72" s="20" t="e">
        <f>VLOOKUP($D72,'DATA PENGUKURAN GARDU'!$A:$BS,46,0)</f>
        <v>#N/A</v>
      </c>
      <c r="AX72" s="21" t="e">
        <f t="shared" si="34"/>
        <v>#N/A</v>
      </c>
      <c r="AY72" s="20" t="e">
        <f>VLOOKUP($D72,'DATA PENGUKURAN GARDU'!$A:$BS,46,0)</f>
        <v>#N/A</v>
      </c>
      <c r="AZ72" s="20" t="e">
        <f>VLOOKUP($D72,'DATA PENGUKURAN GARDU'!$A:$BS,53,0)</f>
        <v>#N/A</v>
      </c>
      <c r="BA72" s="20" t="e">
        <f>VLOOKUP($D72,'DATA PENGUKURAN GARDU'!$A:$BS,54,0)</f>
        <v>#N/A</v>
      </c>
      <c r="BB72" s="17" t="e">
        <f>VLOOKUP($E72,'DATA PENGUKURAN GARDU'!$A:$BS,42,0)</f>
        <v>#N/A</v>
      </c>
      <c r="BC72" s="23" t="e">
        <f t="shared" si="35"/>
        <v>#N/A</v>
      </c>
      <c r="BD72" s="17" t="e">
        <f>VLOOKUP($E72,'DATA PENGUKURAN GARDU'!$A:$BS,44,0)</f>
        <v>#N/A</v>
      </c>
      <c r="BE72" s="23" t="e">
        <f t="shared" si="36"/>
        <v>#N/A</v>
      </c>
      <c r="BF72" s="17" t="e">
        <f>VLOOKUP($E72,'DATA PENGUKURAN GARDU'!$A:$BS,46,0)</f>
        <v>#N/A</v>
      </c>
      <c r="BG72" s="23" t="e">
        <f t="shared" si="37"/>
        <v>#N/A</v>
      </c>
      <c r="BH72" s="17" t="e">
        <f>VLOOKUP($E72,'DATA PENGUKURAN GARDU'!$A:$BS,46,0)</f>
        <v>#N/A</v>
      </c>
      <c r="BI72" s="17" t="e">
        <f>VLOOKUP($E72,'DATA PENGUKURAN GARDU'!$A:$BS,53,0)</f>
        <v>#N/A</v>
      </c>
      <c r="BJ72" s="17" t="e">
        <f>VLOOKUP($E72,'DATA PENGUKURAN GARDU'!$A:$BS,54,0)</f>
        <v>#N/A</v>
      </c>
      <c r="BK72" s="20" t="e">
        <f t="shared" si="48"/>
        <v>#N/A</v>
      </c>
      <c r="BL72" s="20" t="e">
        <f t="shared" si="49"/>
        <v>#N/A</v>
      </c>
      <c r="BM72" s="20" t="e">
        <f t="shared" si="50"/>
        <v>#N/A</v>
      </c>
      <c r="BN72" s="25" t="e">
        <f t="shared" si="51"/>
        <v>#N/A</v>
      </c>
      <c r="BO72" s="26" t="str">
        <f t="shared" si="52"/>
        <v>0</v>
      </c>
      <c r="BP72" s="21" t="e">
        <f t="shared" si="53"/>
        <v>#VALUE!</v>
      </c>
      <c r="BQ72" s="20" t="e">
        <f t="shared" si="54"/>
        <v>#N/A</v>
      </c>
      <c r="BR72" s="20" t="e">
        <v>#N/A</v>
      </c>
      <c r="BS72" s="9" t="e">
        <v>#N/A</v>
      </c>
      <c r="BT72" s="2" t="e">
        <f t="shared" si="55"/>
        <v>#VALUE!</v>
      </c>
      <c r="BU72" s="2" t="e">
        <f t="shared" si="38"/>
        <v>#N/A</v>
      </c>
      <c r="BV72" s="2" t="e">
        <f t="shared" si="39"/>
        <v>#N/A</v>
      </c>
    </row>
    <row r="73" s="2" customFormat="1" ht="22.95" customHeight="1" spans="1:74">
      <c r="A73" s="9" t="str">
        <f t="shared" si="40"/>
        <v>KMO 210.1Induk</v>
      </c>
      <c r="B73" s="9" t="str">
        <f t="shared" si="41"/>
        <v>KMO 210.1jurusan 1</v>
      </c>
      <c r="C73" s="9" t="str">
        <f t="shared" si="42"/>
        <v>KMO 210.1jurusan 2</v>
      </c>
      <c r="D73" s="9" t="str">
        <f t="shared" si="43"/>
        <v>KMO 210.1jurusan 3</v>
      </c>
      <c r="E73" s="9" t="str">
        <f t="shared" si="44"/>
        <v>KMO 210.1jurusan 4</v>
      </c>
      <c r="F73" s="10" t="s">
        <v>52</v>
      </c>
      <c r="G73" s="10" t="s">
        <v>8</v>
      </c>
      <c r="H73" s="10" t="s">
        <v>134</v>
      </c>
      <c r="I73" s="10" t="s">
        <v>10184</v>
      </c>
      <c r="J73" s="10" t="s">
        <v>10185</v>
      </c>
      <c r="K73" s="10" t="s">
        <v>7465</v>
      </c>
      <c r="L73" s="10"/>
      <c r="M73" s="10"/>
      <c r="N73" s="14">
        <f t="shared" si="45"/>
        <v>0</v>
      </c>
      <c r="O73" s="15" t="e">
        <f t="shared" si="46"/>
        <v>#VALUE!</v>
      </c>
      <c r="P73" s="15" t="e">
        <f t="shared" si="47"/>
        <v>#VALUE!</v>
      </c>
      <c r="Q73" s="17" t="e">
        <f>VLOOKUP($A73,'DATA PENGUKURAN GARDU'!$A:$BS,42,0)</f>
        <v>#N/A</v>
      </c>
      <c r="R73" s="18" t="e">
        <f t="shared" si="23"/>
        <v>#N/A</v>
      </c>
      <c r="S73" s="17" t="e">
        <f>VLOOKUP($A73,'DATA PENGUKURAN GARDU'!$A:$BS,44,0)</f>
        <v>#N/A</v>
      </c>
      <c r="T73" s="18" t="e">
        <f t="shared" si="24"/>
        <v>#N/A</v>
      </c>
      <c r="U73" s="17" t="e">
        <f>VLOOKUP($A73,'DATA PENGUKURAN GARDU'!$A:$BS,46,0)</f>
        <v>#N/A</v>
      </c>
      <c r="V73" s="18" t="e">
        <f t="shared" si="25"/>
        <v>#N/A</v>
      </c>
      <c r="W73" s="17" t="e">
        <f>VLOOKUP($A73,'DATA PENGUKURAN GARDU'!$A:$BS,48,0)</f>
        <v>#N/A</v>
      </c>
      <c r="X73" s="17" t="e">
        <f>VLOOKUP($A73,'DATA PENGUKURAN GARDU'!$A:$BS,53,0)</f>
        <v>#N/A</v>
      </c>
      <c r="Y73" s="17" t="e">
        <f>VLOOKUP($A73,'DATA PENGUKURAN GARDU'!$A:$BS,54,0)</f>
        <v>#N/A</v>
      </c>
      <c r="Z73" s="17" t="e">
        <f>VLOOKUP($A73,'DATA PENGUKURAN GARDU'!$A:$BS,55,0)</f>
        <v>#N/A</v>
      </c>
      <c r="AA73" s="20" t="e">
        <f>VLOOKUP($B73,'DATA PENGUKURAN GARDU'!$A:$BS,42,0)</f>
        <v>#N/A</v>
      </c>
      <c r="AB73" s="21" t="e">
        <f t="shared" si="26"/>
        <v>#N/A</v>
      </c>
      <c r="AC73" s="20" t="e">
        <f>VLOOKUP($B73,'DATA PENGUKURAN GARDU'!$A:$BS,44,0)</f>
        <v>#N/A</v>
      </c>
      <c r="AD73" s="21" t="e">
        <f t="shared" si="27"/>
        <v>#N/A</v>
      </c>
      <c r="AE73" s="20" t="e">
        <f>VLOOKUP($B73,'DATA PENGUKURAN GARDU'!$A:$BS,46,0)</f>
        <v>#N/A</v>
      </c>
      <c r="AF73" s="21" t="e">
        <f t="shared" si="28"/>
        <v>#N/A</v>
      </c>
      <c r="AG73" s="20" t="e">
        <f>VLOOKUP($B73,'DATA PENGUKURAN GARDU'!$A:$BS,46,0)</f>
        <v>#N/A</v>
      </c>
      <c r="AH73" s="20" t="e">
        <f>VLOOKUP($B73,'DATA PENGUKURAN GARDU'!$A:$BS,53,0)</f>
        <v>#N/A</v>
      </c>
      <c r="AI73" s="20" t="e">
        <f>VLOOKUP($B73,'DATA PENGUKURAN GARDU'!$A:$BS,54,0)</f>
        <v>#N/A</v>
      </c>
      <c r="AJ73" s="17" t="e">
        <f>VLOOKUP($C73,'DATA PENGUKURAN GARDU'!$A:$BS,42,0)</f>
        <v>#N/A</v>
      </c>
      <c r="AK73" s="23" t="e">
        <f t="shared" si="29"/>
        <v>#N/A</v>
      </c>
      <c r="AL73" s="17" t="e">
        <f>VLOOKUP($C73,'DATA PENGUKURAN GARDU'!$A:$BS,44,0)</f>
        <v>#N/A</v>
      </c>
      <c r="AM73" s="23" t="e">
        <f t="shared" si="30"/>
        <v>#N/A</v>
      </c>
      <c r="AN73" s="17" t="e">
        <f>VLOOKUP($C73,'DATA PENGUKURAN GARDU'!$A:$BS,46,0)</f>
        <v>#N/A</v>
      </c>
      <c r="AO73" s="23" t="e">
        <f t="shared" si="31"/>
        <v>#N/A</v>
      </c>
      <c r="AP73" s="17" t="e">
        <f>VLOOKUP($C73,'DATA PENGUKURAN GARDU'!$A:$BS,46,0)</f>
        <v>#N/A</v>
      </c>
      <c r="AQ73" s="17" t="e">
        <f>VLOOKUP($C73,'DATA PENGUKURAN GARDU'!$A:$BS,53,0)</f>
        <v>#N/A</v>
      </c>
      <c r="AR73" s="17" t="e">
        <f>VLOOKUP($C73,'DATA PENGUKURAN GARDU'!$A:$BS,54,0)</f>
        <v>#N/A</v>
      </c>
      <c r="AS73" s="20" t="e">
        <f>VLOOKUP($D73,'DATA PENGUKURAN GARDU'!$A:$BS,42,0)</f>
        <v>#N/A</v>
      </c>
      <c r="AT73" s="21" t="e">
        <f t="shared" si="32"/>
        <v>#N/A</v>
      </c>
      <c r="AU73" s="20" t="e">
        <f>VLOOKUP($D73,'DATA PENGUKURAN GARDU'!$A:$BS,44,0)</f>
        <v>#N/A</v>
      </c>
      <c r="AV73" s="21" t="e">
        <f t="shared" si="33"/>
        <v>#N/A</v>
      </c>
      <c r="AW73" s="20" t="e">
        <f>VLOOKUP($D73,'DATA PENGUKURAN GARDU'!$A:$BS,46,0)</f>
        <v>#N/A</v>
      </c>
      <c r="AX73" s="21" t="e">
        <f t="shared" si="34"/>
        <v>#N/A</v>
      </c>
      <c r="AY73" s="20" t="e">
        <f>VLOOKUP($D73,'DATA PENGUKURAN GARDU'!$A:$BS,46,0)</f>
        <v>#N/A</v>
      </c>
      <c r="AZ73" s="20" t="e">
        <f>VLOOKUP($D73,'DATA PENGUKURAN GARDU'!$A:$BS,53,0)</f>
        <v>#N/A</v>
      </c>
      <c r="BA73" s="20" t="e">
        <f>VLOOKUP($D73,'DATA PENGUKURAN GARDU'!$A:$BS,54,0)</f>
        <v>#N/A</v>
      </c>
      <c r="BB73" s="17" t="e">
        <f>VLOOKUP($E73,'DATA PENGUKURAN GARDU'!$A:$BS,42,0)</f>
        <v>#N/A</v>
      </c>
      <c r="BC73" s="23" t="e">
        <f t="shared" si="35"/>
        <v>#N/A</v>
      </c>
      <c r="BD73" s="17" t="e">
        <f>VLOOKUP($E73,'DATA PENGUKURAN GARDU'!$A:$BS,44,0)</f>
        <v>#N/A</v>
      </c>
      <c r="BE73" s="23" t="e">
        <f t="shared" si="36"/>
        <v>#N/A</v>
      </c>
      <c r="BF73" s="17" t="e">
        <f>VLOOKUP($E73,'DATA PENGUKURAN GARDU'!$A:$BS,46,0)</f>
        <v>#N/A</v>
      </c>
      <c r="BG73" s="23" t="e">
        <f t="shared" si="37"/>
        <v>#N/A</v>
      </c>
      <c r="BH73" s="17" t="e">
        <f>VLOOKUP($E73,'DATA PENGUKURAN GARDU'!$A:$BS,46,0)</f>
        <v>#N/A</v>
      </c>
      <c r="BI73" s="17" t="e">
        <f>VLOOKUP($E73,'DATA PENGUKURAN GARDU'!$A:$BS,53,0)</f>
        <v>#N/A</v>
      </c>
      <c r="BJ73" s="17" t="e">
        <f>VLOOKUP($E73,'DATA PENGUKURAN GARDU'!$A:$BS,54,0)</f>
        <v>#N/A</v>
      </c>
      <c r="BK73" s="20" t="e">
        <f t="shared" si="48"/>
        <v>#N/A</v>
      </c>
      <c r="BL73" s="20" t="e">
        <f t="shared" si="49"/>
        <v>#N/A</v>
      </c>
      <c r="BM73" s="20" t="e">
        <f t="shared" si="50"/>
        <v>#N/A</v>
      </c>
      <c r="BN73" s="25" t="e">
        <f t="shared" si="51"/>
        <v>#N/A</v>
      </c>
      <c r="BO73" s="26" t="str">
        <f t="shared" si="52"/>
        <v>0</v>
      </c>
      <c r="BP73" s="21" t="e">
        <f t="shared" si="53"/>
        <v>#VALUE!</v>
      </c>
      <c r="BQ73" s="20" t="e">
        <f t="shared" si="54"/>
        <v>#N/A</v>
      </c>
      <c r="BR73" s="20" t="e">
        <v>#N/A</v>
      </c>
      <c r="BS73" s="9" t="e">
        <v>#N/A</v>
      </c>
      <c r="BT73" s="2" t="e">
        <f t="shared" si="55"/>
        <v>#VALUE!</v>
      </c>
      <c r="BU73" s="2" t="e">
        <f t="shared" si="38"/>
        <v>#N/A</v>
      </c>
      <c r="BV73" s="2" t="e">
        <f t="shared" si="39"/>
        <v>#N/A</v>
      </c>
    </row>
    <row r="74" s="2" customFormat="1" ht="22.95" customHeight="1" spans="1:74">
      <c r="A74" s="9" t="str">
        <f t="shared" si="40"/>
        <v>KMO 216.1Induk</v>
      </c>
      <c r="B74" s="9" t="str">
        <f t="shared" si="41"/>
        <v>KMO 216.1jurusan 1</v>
      </c>
      <c r="C74" s="9" t="str">
        <f t="shared" si="42"/>
        <v>KMO 216.1jurusan 2</v>
      </c>
      <c r="D74" s="9" t="str">
        <f t="shared" si="43"/>
        <v>KMO 216.1jurusan 3</v>
      </c>
      <c r="E74" s="9" t="str">
        <f t="shared" si="44"/>
        <v>KMO 216.1jurusan 4</v>
      </c>
      <c r="F74" s="10" t="s">
        <v>7</v>
      </c>
      <c r="G74" s="10" t="s">
        <v>8</v>
      </c>
      <c r="H74" s="10" t="s">
        <v>135</v>
      </c>
      <c r="I74" s="10" t="s">
        <v>10186</v>
      </c>
      <c r="J74" s="10" t="s">
        <v>10187</v>
      </c>
      <c r="K74" s="10" t="s">
        <v>7465</v>
      </c>
      <c r="L74" s="10"/>
      <c r="M74" s="10"/>
      <c r="N74" s="14">
        <f t="shared" si="45"/>
        <v>0</v>
      </c>
      <c r="O74" s="15" t="e">
        <f t="shared" si="46"/>
        <v>#VALUE!</v>
      </c>
      <c r="P74" s="15" t="e">
        <f t="shared" si="47"/>
        <v>#VALUE!</v>
      </c>
      <c r="Q74" s="17" t="e">
        <f>VLOOKUP($A74,'DATA PENGUKURAN GARDU'!$A:$BS,42,0)</f>
        <v>#N/A</v>
      </c>
      <c r="R74" s="18" t="e">
        <f t="shared" si="23"/>
        <v>#N/A</v>
      </c>
      <c r="S74" s="17" t="e">
        <f>VLOOKUP($A74,'DATA PENGUKURAN GARDU'!$A:$BS,44,0)</f>
        <v>#N/A</v>
      </c>
      <c r="T74" s="18" t="e">
        <f t="shared" si="24"/>
        <v>#N/A</v>
      </c>
      <c r="U74" s="17" t="e">
        <f>VLOOKUP($A74,'DATA PENGUKURAN GARDU'!$A:$BS,46,0)</f>
        <v>#N/A</v>
      </c>
      <c r="V74" s="18" t="e">
        <f t="shared" si="25"/>
        <v>#N/A</v>
      </c>
      <c r="W74" s="17" t="e">
        <f>VLOOKUP($A74,'DATA PENGUKURAN GARDU'!$A:$BS,48,0)</f>
        <v>#N/A</v>
      </c>
      <c r="X74" s="17" t="e">
        <f>VLOOKUP($A74,'DATA PENGUKURAN GARDU'!$A:$BS,53,0)</f>
        <v>#N/A</v>
      </c>
      <c r="Y74" s="17" t="e">
        <f>VLOOKUP($A74,'DATA PENGUKURAN GARDU'!$A:$BS,54,0)</f>
        <v>#N/A</v>
      </c>
      <c r="Z74" s="17" t="e">
        <f>VLOOKUP($A74,'DATA PENGUKURAN GARDU'!$A:$BS,55,0)</f>
        <v>#N/A</v>
      </c>
      <c r="AA74" s="20" t="e">
        <f>VLOOKUP($B74,'DATA PENGUKURAN GARDU'!$A:$BS,42,0)</f>
        <v>#N/A</v>
      </c>
      <c r="AB74" s="21" t="e">
        <f t="shared" si="26"/>
        <v>#N/A</v>
      </c>
      <c r="AC74" s="20" t="e">
        <f>VLOOKUP($B74,'DATA PENGUKURAN GARDU'!$A:$BS,44,0)</f>
        <v>#N/A</v>
      </c>
      <c r="AD74" s="21" t="e">
        <f t="shared" si="27"/>
        <v>#N/A</v>
      </c>
      <c r="AE74" s="20" t="e">
        <f>VLOOKUP($B74,'DATA PENGUKURAN GARDU'!$A:$BS,46,0)</f>
        <v>#N/A</v>
      </c>
      <c r="AF74" s="21" t="e">
        <f t="shared" si="28"/>
        <v>#N/A</v>
      </c>
      <c r="AG74" s="20" t="e">
        <f>VLOOKUP($B74,'DATA PENGUKURAN GARDU'!$A:$BS,46,0)</f>
        <v>#N/A</v>
      </c>
      <c r="AH74" s="20" t="e">
        <f>VLOOKUP($B74,'DATA PENGUKURAN GARDU'!$A:$BS,53,0)</f>
        <v>#N/A</v>
      </c>
      <c r="AI74" s="20" t="e">
        <f>VLOOKUP($B74,'DATA PENGUKURAN GARDU'!$A:$BS,54,0)</f>
        <v>#N/A</v>
      </c>
      <c r="AJ74" s="17" t="e">
        <f>VLOOKUP($C74,'DATA PENGUKURAN GARDU'!$A:$BS,42,0)</f>
        <v>#N/A</v>
      </c>
      <c r="AK74" s="23" t="e">
        <f t="shared" si="29"/>
        <v>#N/A</v>
      </c>
      <c r="AL74" s="17" t="e">
        <f>VLOOKUP($C74,'DATA PENGUKURAN GARDU'!$A:$BS,44,0)</f>
        <v>#N/A</v>
      </c>
      <c r="AM74" s="23" t="e">
        <f t="shared" si="30"/>
        <v>#N/A</v>
      </c>
      <c r="AN74" s="17" t="e">
        <f>VLOOKUP($C74,'DATA PENGUKURAN GARDU'!$A:$BS,46,0)</f>
        <v>#N/A</v>
      </c>
      <c r="AO74" s="23" t="e">
        <f t="shared" si="31"/>
        <v>#N/A</v>
      </c>
      <c r="AP74" s="17" t="e">
        <f>VLOOKUP($C74,'DATA PENGUKURAN GARDU'!$A:$BS,46,0)</f>
        <v>#N/A</v>
      </c>
      <c r="AQ74" s="17" t="e">
        <f>VLOOKUP($C74,'DATA PENGUKURAN GARDU'!$A:$BS,53,0)</f>
        <v>#N/A</v>
      </c>
      <c r="AR74" s="17" t="e">
        <f>VLOOKUP($C74,'DATA PENGUKURAN GARDU'!$A:$BS,54,0)</f>
        <v>#N/A</v>
      </c>
      <c r="AS74" s="20" t="e">
        <f>VLOOKUP($D74,'DATA PENGUKURAN GARDU'!$A:$BS,42,0)</f>
        <v>#N/A</v>
      </c>
      <c r="AT74" s="21" t="e">
        <f t="shared" si="32"/>
        <v>#N/A</v>
      </c>
      <c r="AU74" s="20" t="e">
        <f>VLOOKUP($D74,'DATA PENGUKURAN GARDU'!$A:$BS,44,0)</f>
        <v>#N/A</v>
      </c>
      <c r="AV74" s="21" t="e">
        <f t="shared" si="33"/>
        <v>#N/A</v>
      </c>
      <c r="AW74" s="20" t="e">
        <f>VLOOKUP($D74,'DATA PENGUKURAN GARDU'!$A:$BS,46,0)</f>
        <v>#N/A</v>
      </c>
      <c r="AX74" s="21" t="e">
        <f t="shared" si="34"/>
        <v>#N/A</v>
      </c>
      <c r="AY74" s="20" t="e">
        <f>VLOOKUP($D74,'DATA PENGUKURAN GARDU'!$A:$BS,46,0)</f>
        <v>#N/A</v>
      </c>
      <c r="AZ74" s="20" t="e">
        <f>VLOOKUP($D74,'DATA PENGUKURAN GARDU'!$A:$BS,53,0)</f>
        <v>#N/A</v>
      </c>
      <c r="BA74" s="20" t="e">
        <f>VLOOKUP($D74,'DATA PENGUKURAN GARDU'!$A:$BS,54,0)</f>
        <v>#N/A</v>
      </c>
      <c r="BB74" s="17" t="e">
        <f>VLOOKUP($E74,'DATA PENGUKURAN GARDU'!$A:$BS,42,0)</f>
        <v>#N/A</v>
      </c>
      <c r="BC74" s="23" t="e">
        <f t="shared" si="35"/>
        <v>#N/A</v>
      </c>
      <c r="BD74" s="17" t="e">
        <f>VLOOKUP($E74,'DATA PENGUKURAN GARDU'!$A:$BS,44,0)</f>
        <v>#N/A</v>
      </c>
      <c r="BE74" s="23" t="e">
        <f t="shared" si="36"/>
        <v>#N/A</v>
      </c>
      <c r="BF74" s="17" t="e">
        <f>VLOOKUP($E74,'DATA PENGUKURAN GARDU'!$A:$BS,46,0)</f>
        <v>#N/A</v>
      </c>
      <c r="BG74" s="23" t="e">
        <f t="shared" si="37"/>
        <v>#N/A</v>
      </c>
      <c r="BH74" s="17" t="e">
        <f>VLOOKUP($E74,'DATA PENGUKURAN GARDU'!$A:$BS,46,0)</f>
        <v>#N/A</v>
      </c>
      <c r="BI74" s="17" t="e">
        <f>VLOOKUP($E74,'DATA PENGUKURAN GARDU'!$A:$BS,53,0)</f>
        <v>#N/A</v>
      </c>
      <c r="BJ74" s="17" t="e">
        <f>VLOOKUP($E74,'DATA PENGUKURAN GARDU'!$A:$BS,54,0)</f>
        <v>#N/A</v>
      </c>
      <c r="BK74" s="20" t="e">
        <f t="shared" si="48"/>
        <v>#N/A</v>
      </c>
      <c r="BL74" s="20" t="e">
        <f t="shared" si="49"/>
        <v>#N/A</v>
      </c>
      <c r="BM74" s="20" t="e">
        <f t="shared" si="50"/>
        <v>#N/A</v>
      </c>
      <c r="BN74" s="25" t="e">
        <f t="shared" si="51"/>
        <v>#N/A</v>
      </c>
      <c r="BO74" s="26" t="str">
        <f t="shared" si="52"/>
        <v>0</v>
      </c>
      <c r="BP74" s="21" t="e">
        <f t="shared" si="53"/>
        <v>#VALUE!</v>
      </c>
      <c r="BQ74" s="20" t="e">
        <f t="shared" si="54"/>
        <v>#N/A</v>
      </c>
      <c r="BR74" s="20" t="e">
        <v>#N/A</v>
      </c>
      <c r="BS74" s="9" t="e">
        <v>#N/A</v>
      </c>
      <c r="BT74" s="2" t="e">
        <f t="shared" si="55"/>
        <v>#VALUE!</v>
      </c>
      <c r="BU74" s="2" t="e">
        <f t="shared" si="38"/>
        <v>#N/A</v>
      </c>
      <c r="BV74" s="2" t="e">
        <f t="shared" si="39"/>
        <v>#N/A</v>
      </c>
    </row>
    <row r="75" s="2" customFormat="1" ht="22.95" customHeight="1" spans="1:74">
      <c r="A75" s="9" t="str">
        <f t="shared" si="40"/>
        <v>K-249.2Induk</v>
      </c>
      <c r="B75" s="9" t="str">
        <f t="shared" si="41"/>
        <v>K-249.2jurusan 1</v>
      </c>
      <c r="C75" s="9" t="str">
        <f t="shared" si="42"/>
        <v>K-249.2jurusan 2</v>
      </c>
      <c r="D75" s="9" t="str">
        <f t="shared" si="43"/>
        <v>K-249.2jurusan 3</v>
      </c>
      <c r="E75" s="9" t="str">
        <f t="shared" si="44"/>
        <v>K-249.2jurusan 4</v>
      </c>
      <c r="F75" s="10" t="s">
        <v>136</v>
      </c>
      <c r="G75" s="10" t="s">
        <v>132</v>
      </c>
      <c r="H75" s="10" t="s">
        <v>137</v>
      </c>
      <c r="I75" s="10" t="s">
        <v>10188</v>
      </c>
      <c r="J75" s="10" t="s">
        <v>10189</v>
      </c>
      <c r="K75" s="10" t="s">
        <v>7465</v>
      </c>
      <c r="L75" s="10"/>
      <c r="M75" s="10"/>
      <c r="N75" s="14">
        <f t="shared" si="45"/>
        <v>0</v>
      </c>
      <c r="O75" s="15" t="e">
        <f t="shared" si="46"/>
        <v>#VALUE!</v>
      </c>
      <c r="P75" s="15" t="e">
        <f t="shared" si="47"/>
        <v>#VALUE!</v>
      </c>
      <c r="Q75" s="17" t="e">
        <f>VLOOKUP($A75,'DATA PENGUKURAN GARDU'!$A:$BS,42,0)</f>
        <v>#N/A</v>
      </c>
      <c r="R75" s="18" t="e">
        <f t="shared" si="23"/>
        <v>#N/A</v>
      </c>
      <c r="S75" s="17" t="e">
        <f>VLOOKUP($A75,'DATA PENGUKURAN GARDU'!$A:$BS,44,0)</f>
        <v>#N/A</v>
      </c>
      <c r="T75" s="18" t="e">
        <f t="shared" si="24"/>
        <v>#N/A</v>
      </c>
      <c r="U75" s="17" t="e">
        <f>VLOOKUP($A75,'DATA PENGUKURAN GARDU'!$A:$BS,46,0)</f>
        <v>#N/A</v>
      </c>
      <c r="V75" s="18" t="e">
        <f t="shared" si="25"/>
        <v>#N/A</v>
      </c>
      <c r="W75" s="17" t="e">
        <f>VLOOKUP($A75,'DATA PENGUKURAN GARDU'!$A:$BS,48,0)</f>
        <v>#N/A</v>
      </c>
      <c r="X75" s="17" t="e">
        <f>VLOOKUP($A75,'DATA PENGUKURAN GARDU'!$A:$BS,53,0)</f>
        <v>#N/A</v>
      </c>
      <c r="Y75" s="17" t="e">
        <f>VLOOKUP($A75,'DATA PENGUKURAN GARDU'!$A:$BS,54,0)</f>
        <v>#N/A</v>
      </c>
      <c r="Z75" s="17" t="e">
        <f>VLOOKUP($A75,'DATA PENGUKURAN GARDU'!$A:$BS,55,0)</f>
        <v>#N/A</v>
      </c>
      <c r="AA75" s="20" t="e">
        <f>VLOOKUP($B75,'DATA PENGUKURAN GARDU'!$A:$BS,42,0)</f>
        <v>#N/A</v>
      </c>
      <c r="AB75" s="21" t="e">
        <f t="shared" si="26"/>
        <v>#N/A</v>
      </c>
      <c r="AC75" s="20" t="e">
        <f>VLOOKUP($B75,'DATA PENGUKURAN GARDU'!$A:$BS,44,0)</f>
        <v>#N/A</v>
      </c>
      <c r="AD75" s="21" t="e">
        <f t="shared" si="27"/>
        <v>#N/A</v>
      </c>
      <c r="AE75" s="20" t="e">
        <f>VLOOKUP($B75,'DATA PENGUKURAN GARDU'!$A:$BS,46,0)</f>
        <v>#N/A</v>
      </c>
      <c r="AF75" s="21" t="e">
        <f t="shared" si="28"/>
        <v>#N/A</v>
      </c>
      <c r="AG75" s="20" t="e">
        <f>VLOOKUP($B75,'DATA PENGUKURAN GARDU'!$A:$BS,46,0)</f>
        <v>#N/A</v>
      </c>
      <c r="AH75" s="20" t="e">
        <f>VLOOKUP($B75,'DATA PENGUKURAN GARDU'!$A:$BS,53,0)</f>
        <v>#N/A</v>
      </c>
      <c r="AI75" s="20" t="e">
        <f>VLOOKUP($B75,'DATA PENGUKURAN GARDU'!$A:$BS,54,0)</f>
        <v>#N/A</v>
      </c>
      <c r="AJ75" s="17" t="e">
        <f>VLOOKUP($C75,'DATA PENGUKURAN GARDU'!$A:$BS,42,0)</f>
        <v>#N/A</v>
      </c>
      <c r="AK75" s="23" t="e">
        <f t="shared" si="29"/>
        <v>#N/A</v>
      </c>
      <c r="AL75" s="17" t="e">
        <f>VLOOKUP($C75,'DATA PENGUKURAN GARDU'!$A:$BS,44,0)</f>
        <v>#N/A</v>
      </c>
      <c r="AM75" s="23" t="e">
        <f t="shared" si="30"/>
        <v>#N/A</v>
      </c>
      <c r="AN75" s="17" t="e">
        <f>VLOOKUP($C75,'DATA PENGUKURAN GARDU'!$A:$BS,46,0)</f>
        <v>#N/A</v>
      </c>
      <c r="AO75" s="23" t="e">
        <f t="shared" si="31"/>
        <v>#N/A</v>
      </c>
      <c r="AP75" s="17" t="e">
        <f>VLOOKUP($C75,'DATA PENGUKURAN GARDU'!$A:$BS,46,0)</f>
        <v>#N/A</v>
      </c>
      <c r="AQ75" s="17" t="e">
        <f>VLOOKUP($C75,'DATA PENGUKURAN GARDU'!$A:$BS,53,0)</f>
        <v>#N/A</v>
      </c>
      <c r="AR75" s="17" t="e">
        <f>VLOOKUP($C75,'DATA PENGUKURAN GARDU'!$A:$BS,54,0)</f>
        <v>#N/A</v>
      </c>
      <c r="AS75" s="20" t="e">
        <f>VLOOKUP($D75,'DATA PENGUKURAN GARDU'!$A:$BS,42,0)</f>
        <v>#N/A</v>
      </c>
      <c r="AT75" s="21" t="e">
        <f t="shared" si="32"/>
        <v>#N/A</v>
      </c>
      <c r="AU75" s="20" t="e">
        <f>VLOOKUP($D75,'DATA PENGUKURAN GARDU'!$A:$BS,44,0)</f>
        <v>#N/A</v>
      </c>
      <c r="AV75" s="21" t="e">
        <f t="shared" si="33"/>
        <v>#N/A</v>
      </c>
      <c r="AW75" s="20" t="e">
        <f>VLOOKUP($D75,'DATA PENGUKURAN GARDU'!$A:$BS,46,0)</f>
        <v>#N/A</v>
      </c>
      <c r="AX75" s="21" t="e">
        <f t="shared" si="34"/>
        <v>#N/A</v>
      </c>
      <c r="AY75" s="20" t="e">
        <f>VLOOKUP($D75,'DATA PENGUKURAN GARDU'!$A:$BS,46,0)</f>
        <v>#N/A</v>
      </c>
      <c r="AZ75" s="20" t="e">
        <f>VLOOKUP($D75,'DATA PENGUKURAN GARDU'!$A:$BS,53,0)</f>
        <v>#N/A</v>
      </c>
      <c r="BA75" s="20" t="e">
        <f>VLOOKUP($D75,'DATA PENGUKURAN GARDU'!$A:$BS,54,0)</f>
        <v>#N/A</v>
      </c>
      <c r="BB75" s="17" t="e">
        <f>VLOOKUP($E75,'DATA PENGUKURAN GARDU'!$A:$BS,42,0)</f>
        <v>#N/A</v>
      </c>
      <c r="BC75" s="23" t="e">
        <f t="shared" si="35"/>
        <v>#N/A</v>
      </c>
      <c r="BD75" s="17" t="e">
        <f>VLOOKUP($E75,'DATA PENGUKURAN GARDU'!$A:$BS,44,0)</f>
        <v>#N/A</v>
      </c>
      <c r="BE75" s="23" t="e">
        <f t="shared" si="36"/>
        <v>#N/A</v>
      </c>
      <c r="BF75" s="17" t="e">
        <f>VLOOKUP($E75,'DATA PENGUKURAN GARDU'!$A:$BS,46,0)</f>
        <v>#N/A</v>
      </c>
      <c r="BG75" s="23" t="e">
        <f t="shared" si="37"/>
        <v>#N/A</v>
      </c>
      <c r="BH75" s="17" t="e">
        <f>VLOOKUP($E75,'DATA PENGUKURAN GARDU'!$A:$BS,46,0)</f>
        <v>#N/A</v>
      </c>
      <c r="BI75" s="17" t="e">
        <f>VLOOKUP($E75,'DATA PENGUKURAN GARDU'!$A:$BS,53,0)</f>
        <v>#N/A</v>
      </c>
      <c r="BJ75" s="17" t="e">
        <f>VLOOKUP($E75,'DATA PENGUKURAN GARDU'!$A:$BS,54,0)</f>
        <v>#N/A</v>
      </c>
      <c r="BK75" s="20" t="e">
        <f t="shared" si="48"/>
        <v>#N/A</v>
      </c>
      <c r="BL75" s="20" t="e">
        <f t="shared" si="49"/>
        <v>#N/A</v>
      </c>
      <c r="BM75" s="20" t="e">
        <f t="shared" si="50"/>
        <v>#N/A</v>
      </c>
      <c r="BN75" s="25" t="e">
        <f t="shared" si="51"/>
        <v>#N/A</v>
      </c>
      <c r="BO75" s="26" t="str">
        <f t="shared" si="52"/>
        <v>0</v>
      </c>
      <c r="BP75" s="21" t="e">
        <f t="shared" si="53"/>
        <v>#VALUE!</v>
      </c>
      <c r="BQ75" s="20" t="e">
        <f t="shared" si="54"/>
        <v>#N/A</v>
      </c>
      <c r="BR75" s="20" t="e">
        <v>#N/A</v>
      </c>
      <c r="BS75" s="9" t="e">
        <v>#N/A</v>
      </c>
      <c r="BT75" s="2" t="e">
        <f t="shared" si="55"/>
        <v>#VALUE!</v>
      </c>
      <c r="BU75" s="2" t="e">
        <f t="shared" si="38"/>
        <v>#N/A</v>
      </c>
      <c r="BV75" s="2" t="e">
        <f t="shared" si="39"/>
        <v>#N/A</v>
      </c>
    </row>
    <row r="76" s="2" customFormat="1" ht="22.95" customHeight="1" spans="1:74">
      <c r="A76" s="9" t="str">
        <f t="shared" si="40"/>
        <v>K-017.1Induk</v>
      </c>
      <c r="B76" s="9" t="str">
        <f t="shared" si="41"/>
        <v>K-017.1jurusan 1</v>
      </c>
      <c r="C76" s="9" t="str">
        <f t="shared" si="42"/>
        <v>K-017.1jurusan 2</v>
      </c>
      <c r="D76" s="9" t="str">
        <f t="shared" si="43"/>
        <v>K-017.1jurusan 3</v>
      </c>
      <c r="E76" s="9" t="str">
        <f t="shared" si="44"/>
        <v>K-017.1jurusan 4</v>
      </c>
      <c r="F76" s="10" t="s">
        <v>138</v>
      </c>
      <c r="G76" s="10" t="s">
        <v>132</v>
      </c>
      <c r="H76" s="10" t="s">
        <v>139</v>
      </c>
      <c r="I76" s="10" t="s">
        <v>10190</v>
      </c>
      <c r="J76" s="10" t="s">
        <v>10191</v>
      </c>
      <c r="K76" s="10" t="s">
        <v>7465</v>
      </c>
      <c r="L76" s="10"/>
      <c r="M76" s="10"/>
      <c r="N76" s="14">
        <f t="shared" si="45"/>
        <v>0</v>
      </c>
      <c r="O76" s="15" t="e">
        <f t="shared" si="46"/>
        <v>#VALUE!</v>
      </c>
      <c r="P76" s="15" t="e">
        <f t="shared" si="47"/>
        <v>#VALUE!</v>
      </c>
      <c r="Q76" s="17" t="e">
        <f>VLOOKUP($A76,'DATA PENGUKURAN GARDU'!$A:$BS,42,0)</f>
        <v>#N/A</v>
      </c>
      <c r="R76" s="18" t="e">
        <f t="shared" si="23"/>
        <v>#N/A</v>
      </c>
      <c r="S76" s="17" t="e">
        <f>VLOOKUP($A76,'DATA PENGUKURAN GARDU'!$A:$BS,44,0)</f>
        <v>#N/A</v>
      </c>
      <c r="T76" s="18" t="e">
        <f t="shared" si="24"/>
        <v>#N/A</v>
      </c>
      <c r="U76" s="17" t="e">
        <f>VLOOKUP($A76,'DATA PENGUKURAN GARDU'!$A:$BS,46,0)</f>
        <v>#N/A</v>
      </c>
      <c r="V76" s="18" t="e">
        <f t="shared" si="25"/>
        <v>#N/A</v>
      </c>
      <c r="W76" s="17" t="e">
        <f>VLOOKUP($A76,'DATA PENGUKURAN GARDU'!$A:$BS,48,0)</f>
        <v>#N/A</v>
      </c>
      <c r="X76" s="17" t="e">
        <f>VLOOKUP($A76,'DATA PENGUKURAN GARDU'!$A:$BS,53,0)</f>
        <v>#N/A</v>
      </c>
      <c r="Y76" s="17" t="e">
        <f>VLOOKUP($A76,'DATA PENGUKURAN GARDU'!$A:$BS,54,0)</f>
        <v>#N/A</v>
      </c>
      <c r="Z76" s="17" t="e">
        <f>VLOOKUP($A76,'DATA PENGUKURAN GARDU'!$A:$BS,55,0)</f>
        <v>#N/A</v>
      </c>
      <c r="AA76" s="20" t="e">
        <f>VLOOKUP($B76,'DATA PENGUKURAN GARDU'!$A:$BS,42,0)</f>
        <v>#N/A</v>
      </c>
      <c r="AB76" s="21" t="e">
        <f t="shared" si="26"/>
        <v>#N/A</v>
      </c>
      <c r="AC76" s="20" t="e">
        <f>VLOOKUP($B76,'DATA PENGUKURAN GARDU'!$A:$BS,44,0)</f>
        <v>#N/A</v>
      </c>
      <c r="AD76" s="21" t="e">
        <f t="shared" si="27"/>
        <v>#N/A</v>
      </c>
      <c r="AE76" s="20" t="e">
        <f>VLOOKUP($B76,'DATA PENGUKURAN GARDU'!$A:$BS,46,0)</f>
        <v>#N/A</v>
      </c>
      <c r="AF76" s="21" t="e">
        <f t="shared" si="28"/>
        <v>#N/A</v>
      </c>
      <c r="AG76" s="20" t="e">
        <f>VLOOKUP($B76,'DATA PENGUKURAN GARDU'!$A:$BS,46,0)</f>
        <v>#N/A</v>
      </c>
      <c r="AH76" s="20" t="e">
        <f>VLOOKUP($B76,'DATA PENGUKURAN GARDU'!$A:$BS,53,0)</f>
        <v>#N/A</v>
      </c>
      <c r="AI76" s="20" t="e">
        <f>VLOOKUP($B76,'DATA PENGUKURAN GARDU'!$A:$BS,54,0)</f>
        <v>#N/A</v>
      </c>
      <c r="AJ76" s="17" t="e">
        <f>VLOOKUP($C76,'DATA PENGUKURAN GARDU'!$A:$BS,42,0)</f>
        <v>#N/A</v>
      </c>
      <c r="AK76" s="23" t="e">
        <f t="shared" si="29"/>
        <v>#N/A</v>
      </c>
      <c r="AL76" s="17" t="e">
        <f>VLOOKUP($C76,'DATA PENGUKURAN GARDU'!$A:$BS,44,0)</f>
        <v>#N/A</v>
      </c>
      <c r="AM76" s="23" t="e">
        <f t="shared" si="30"/>
        <v>#N/A</v>
      </c>
      <c r="AN76" s="17" t="e">
        <f>VLOOKUP($C76,'DATA PENGUKURAN GARDU'!$A:$BS,46,0)</f>
        <v>#N/A</v>
      </c>
      <c r="AO76" s="23" t="e">
        <f t="shared" si="31"/>
        <v>#N/A</v>
      </c>
      <c r="AP76" s="17" t="e">
        <f>VLOOKUP($C76,'DATA PENGUKURAN GARDU'!$A:$BS,46,0)</f>
        <v>#N/A</v>
      </c>
      <c r="AQ76" s="17" t="e">
        <f>VLOOKUP($C76,'DATA PENGUKURAN GARDU'!$A:$BS,53,0)</f>
        <v>#N/A</v>
      </c>
      <c r="AR76" s="17" t="e">
        <f>VLOOKUP($C76,'DATA PENGUKURAN GARDU'!$A:$BS,54,0)</f>
        <v>#N/A</v>
      </c>
      <c r="AS76" s="20" t="e">
        <f>VLOOKUP($D76,'DATA PENGUKURAN GARDU'!$A:$BS,42,0)</f>
        <v>#N/A</v>
      </c>
      <c r="AT76" s="21" t="e">
        <f t="shared" si="32"/>
        <v>#N/A</v>
      </c>
      <c r="AU76" s="20" t="e">
        <f>VLOOKUP($D76,'DATA PENGUKURAN GARDU'!$A:$BS,44,0)</f>
        <v>#N/A</v>
      </c>
      <c r="AV76" s="21" t="e">
        <f t="shared" si="33"/>
        <v>#N/A</v>
      </c>
      <c r="AW76" s="20" t="e">
        <f>VLOOKUP($D76,'DATA PENGUKURAN GARDU'!$A:$BS,46,0)</f>
        <v>#N/A</v>
      </c>
      <c r="AX76" s="21" t="e">
        <f t="shared" si="34"/>
        <v>#N/A</v>
      </c>
      <c r="AY76" s="20" t="e">
        <f>VLOOKUP($D76,'DATA PENGUKURAN GARDU'!$A:$BS,46,0)</f>
        <v>#N/A</v>
      </c>
      <c r="AZ76" s="20" t="e">
        <f>VLOOKUP($D76,'DATA PENGUKURAN GARDU'!$A:$BS,53,0)</f>
        <v>#N/A</v>
      </c>
      <c r="BA76" s="20" t="e">
        <f>VLOOKUP($D76,'DATA PENGUKURAN GARDU'!$A:$BS,54,0)</f>
        <v>#N/A</v>
      </c>
      <c r="BB76" s="17" t="e">
        <f>VLOOKUP($E76,'DATA PENGUKURAN GARDU'!$A:$BS,42,0)</f>
        <v>#N/A</v>
      </c>
      <c r="BC76" s="23" t="e">
        <f t="shared" si="35"/>
        <v>#N/A</v>
      </c>
      <c r="BD76" s="17" t="e">
        <f>VLOOKUP($E76,'DATA PENGUKURAN GARDU'!$A:$BS,44,0)</f>
        <v>#N/A</v>
      </c>
      <c r="BE76" s="23" t="e">
        <f t="shared" si="36"/>
        <v>#N/A</v>
      </c>
      <c r="BF76" s="17" t="e">
        <f>VLOOKUP($E76,'DATA PENGUKURAN GARDU'!$A:$BS,46,0)</f>
        <v>#N/A</v>
      </c>
      <c r="BG76" s="23" t="e">
        <f t="shared" si="37"/>
        <v>#N/A</v>
      </c>
      <c r="BH76" s="17" t="e">
        <f>VLOOKUP($E76,'DATA PENGUKURAN GARDU'!$A:$BS,46,0)</f>
        <v>#N/A</v>
      </c>
      <c r="BI76" s="17" t="e">
        <f>VLOOKUP($E76,'DATA PENGUKURAN GARDU'!$A:$BS,53,0)</f>
        <v>#N/A</v>
      </c>
      <c r="BJ76" s="17" t="e">
        <f>VLOOKUP($E76,'DATA PENGUKURAN GARDU'!$A:$BS,54,0)</f>
        <v>#N/A</v>
      </c>
      <c r="BK76" s="20" t="e">
        <f t="shared" si="48"/>
        <v>#N/A</v>
      </c>
      <c r="BL76" s="20" t="e">
        <f t="shared" si="49"/>
        <v>#N/A</v>
      </c>
      <c r="BM76" s="20" t="e">
        <f t="shared" si="50"/>
        <v>#N/A</v>
      </c>
      <c r="BN76" s="25" t="e">
        <f t="shared" si="51"/>
        <v>#N/A</v>
      </c>
      <c r="BO76" s="26" t="str">
        <f t="shared" si="52"/>
        <v>0</v>
      </c>
      <c r="BP76" s="21" t="e">
        <f t="shared" si="53"/>
        <v>#VALUE!</v>
      </c>
      <c r="BQ76" s="20" t="e">
        <f t="shared" si="54"/>
        <v>#N/A</v>
      </c>
      <c r="BR76" s="20" t="e">
        <v>#N/A</v>
      </c>
      <c r="BS76" s="9" t="e">
        <v>#N/A</v>
      </c>
      <c r="BT76" s="2" t="e">
        <f t="shared" si="55"/>
        <v>#VALUE!</v>
      </c>
      <c r="BU76" s="2" t="e">
        <f t="shared" si="38"/>
        <v>#N/A</v>
      </c>
      <c r="BV76" s="2" t="e">
        <f t="shared" si="39"/>
        <v>#N/A</v>
      </c>
    </row>
    <row r="77" s="2" customFormat="1" ht="22.95" customHeight="1" spans="1:74">
      <c r="A77" s="9" t="str">
        <f t="shared" si="40"/>
        <v>BB 150.1Induk</v>
      </c>
      <c r="B77" s="9" t="str">
        <f t="shared" si="41"/>
        <v>BB 150.1jurusan 1</v>
      </c>
      <c r="C77" s="9" t="str">
        <f t="shared" si="42"/>
        <v>BB 150.1jurusan 2</v>
      </c>
      <c r="D77" s="9" t="str">
        <f t="shared" si="43"/>
        <v>BB 150.1jurusan 3</v>
      </c>
      <c r="E77" s="9" t="str">
        <f t="shared" si="44"/>
        <v>BB 150.1jurusan 4</v>
      </c>
      <c r="F77" s="10" t="s">
        <v>140</v>
      </c>
      <c r="G77" s="10" t="s">
        <v>4</v>
      </c>
      <c r="H77" s="10" t="s">
        <v>141</v>
      </c>
      <c r="I77" s="10" t="s">
        <v>10192</v>
      </c>
      <c r="J77" s="10" t="s">
        <v>10193</v>
      </c>
      <c r="K77" s="10" t="s">
        <v>7465</v>
      </c>
      <c r="L77" s="10"/>
      <c r="M77" s="10"/>
      <c r="N77" s="14">
        <f t="shared" si="45"/>
        <v>0</v>
      </c>
      <c r="O77" s="15" t="e">
        <f t="shared" si="46"/>
        <v>#VALUE!</v>
      </c>
      <c r="P77" s="15" t="e">
        <f t="shared" si="47"/>
        <v>#VALUE!</v>
      </c>
      <c r="Q77" s="17" t="e">
        <f>VLOOKUP($A77,'DATA PENGUKURAN GARDU'!$A:$BS,42,0)</f>
        <v>#N/A</v>
      </c>
      <c r="R77" s="18" t="e">
        <f t="shared" si="23"/>
        <v>#N/A</v>
      </c>
      <c r="S77" s="17" t="e">
        <f>VLOOKUP($A77,'DATA PENGUKURAN GARDU'!$A:$BS,44,0)</f>
        <v>#N/A</v>
      </c>
      <c r="T77" s="18" t="e">
        <f t="shared" si="24"/>
        <v>#N/A</v>
      </c>
      <c r="U77" s="17" t="e">
        <f>VLOOKUP($A77,'DATA PENGUKURAN GARDU'!$A:$BS,46,0)</f>
        <v>#N/A</v>
      </c>
      <c r="V77" s="18" t="e">
        <f t="shared" si="25"/>
        <v>#N/A</v>
      </c>
      <c r="W77" s="17" t="e">
        <f>VLOOKUP($A77,'DATA PENGUKURAN GARDU'!$A:$BS,48,0)</f>
        <v>#N/A</v>
      </c>
      <c r="X77" s="17" t="e">
        <f>VLOOKUP($A77,'DATA PENGUKURAN GARDU'!$A:$BS,53,0)</f>
        <v>#N/A</v>
      </c>
      <c r="Y77" s="17" t="e">
        <f>VLOOKUP($A77,'DATA PENGUKURAN GARDU'!$A:$BS,54,0)</f>
        <v>#N/A</v>
      </c>
      <c r="Z77" s="17" t="e">
        <f>VLOOKUP($A77,'DATA PENGUKURAN GARDU'!$A:$BS,55,0)</f>
        <v>#N/A</v>
      </c>
      <c r="AA77" s="20" t="e">
        <f>VLOOKUP($B77,'DATA PENGUKURAN GARDU'!$A:$BS,42,0)</f>
        <v>#N/A</v>
      </c>
      <c r="AB77" s="21" t="e">
        <f t="shared" si="26"/>
        <v>#N/A</v>
      </c>
      <c r="AC77" s="20" t="e">
        <f>VLOOKUP($B77,'DATA PENGUKURAN GARDU'!$A:$BS,44,0)</f>
        <v>#N/A</v>
      </c>
      <c r="AD77" s="21" t="e">
        <f t="shared" si="27"/>
        <v>#N/A</v>
      </c>
      <c r="AE77" s="20" t="e">
        <f>VLOOKUP($B77,'DATA PENGUKURAN GARDU'!$A:$BS,46,0)</f>
        <v>#N/A</v>
      </c>
      <c r="AF77" s="21" t="e">
        <f t="shared" si="28"/>
        <v>#N/A</v>
      </c>
      <c r="AG77" s="20" t="e">
        <f>VLOOKUP($B77,'DATA PENGUKURAN GARDU'!$A:$BS,46,0)</f>
        <v>#N/A</v>
      </c>
      <c r="AH77" s="20" t="e">
        <f>VLOOKUP($B77,'DATA PENGUKURAN GARDU'!$A:$BS,53,0)</f>
        <v>#N/A</v>
      </c>
      <c r="AI77" s="20" t="e">
        <f>VLOOKUP($B77,'DATA PENGUKURAN GARDU'!$A:$BS,54,0)</f>
        <v>#N/A</v>
      </c>
      <c r="AJ77" s="17" t="e">
        <f>VLOOKUP($C77,'DATA PENGUKURAN GARDU'!$A:$BS,42,0)</f>
        <v>#N/A</v>
      </c>
      <c r="AK77" s="23" t="e">
        <f t="shared" si="29"/>
        <v>#N/A</v>
      </c>
      <c r="AL77" s="17" t="e">
        <f>VLOOKUP($C77,'DATA PENGUKURAN GARDU'!$A:$BS,44,0)</f>
        <v>#N/A</v>
      </c>
      <c r="AM77" s="23" t="e">
        <f t="shared" si="30"/>
        <v>#N/A</v>
      </c>
      <c r="AN77" s="17" t="e">
        <f>VLOOKUP($C77,'DATA PENGUKURAN GARDU'!$A:$BS,46,0)</f>
        <v>#N/A</v>
      </c>
      <c r="AO77" s="23" t="e">
        <f t="shared" si="31"/>
        <v>#N/A</v>
      </c>
      <c r="AP77" s="17" t="e">
        <f>VLOOKUP($C77,'DATA PENGUKURAN GARDU'!$A:$BS,46,0)</f>
        <v>#N/A</v>
      </c>
      <c r="AQ77" s="17" t="e">
        <f>VLOOKUP($C77,'DATA PENGUKURAN GARDU'!$A:$BS,53,0)</f>
        <v>#N/A</v>
      </c>
      <c r="AR77" s="17" t="e">
        <f>VLOOKUP($C77,'DATA PENGUKURAN GARDU'!$A:$BS,54,0)</f>
        <v>#N/A</v>
      </c>
      <c r="AS77" s="20" t="e">
        <f>VLOOKUP($D77,'DATA PENGUKURAN GARDU'!$A:$BS,42,0)</f>
        <v>#N/A</v>
      </c>
      <c r="AT77" s="21" t="e">
        <f t="shared" si="32"/>
        <v>#N/A</v>
      </c>
      <c r="AU77" s="20" t="e">
        <f>VLOOKUP($D77,'DATA PENGUKURAN GARDU'!$A:$BS,44,0)</f>
        <v>#N/A</v>
      </c>
      <c r="AV77" s="21" t="e">
        <f t="shared" si="33"/>
        <v>#N/A</v>
      </c>
      <c r="AW77" s="20" t="e">
        <f>VLOOKUP($D77,'DATA PENGUKURAN GARDU'!$A:$BS,46,0)</f>
        <v>#N/A</v>
      </c>
      <c r="AX77" s="21" t="e">
        <f t="shared" si="34"/>
        <v>#N/A</v>
      </c>
      <c r="AY77" s="20" t="e">
        <f>VLOOKUP($D77,'DATA PENGUKURAN GARDU'!$A:$BS,46,0)</f>
        <v>#N/A</v>
      </c>
      <c r="AZ77" s="20" t="e">
        <f>VLOOKUP($D77,'DATA PENGUKURAN GARDU'!$A:$BS,53,0)</f>
        <v>#N/A</v>
      </c>
      <c r="BA77" s="20" t="e">
        <f>VLOOKUP($D77,'DATA PENGUKURAN GARDU'!$A:$BS,54,0)</f>
        <v>#N/A</v>
      </c>
      <c r="BB77" s="17" t="e">
        <f>VLOOKUP($E77,'DATA PENGUKURAN GARDU'!$A:$BS,42,0)</f>
        <v>#N/A</v>
      </c>
      <c r="BC77" s="23" t="e">
        <f t="shared" si="35"/>
        <v>#N/A</v>
      </c>
      <c r="BD77" s="17" t="e">
        <f>VLOOKUP($E77,'DATA PENGUKURAN GARDU'!$A:$BS,44,0)</f>
        <v>#N/A</v>
      </c>
      <c r="BE77" s="23" t="e">
        <f t="shared" si="36"/>
        <v>#N/A</v>
      </c>
      <c r="BF77" s="17" t="e">
        <f>VLOOKUP($E77,'DATA PENGUKURAN GARDU'!$A:$BS,46,0)</f>
        <v>#N/A</v>
      </c>
      <c r="BG77" s="23" t="e">
        <f t="shared" si="37"/>
        <v>#N/A</v>
      </c>
      <c r="BH77" s="17" t="e">
        <f>VLOOKUP($E77,'DATA PENGUKURAN GARDU'!$A:$BS,46,0)</f>
        <v>#N/A</v>
      </c>
      <c r="BI77" s="17" t="e">
        <f>VLOOKUP($E77,'DATA PENGUKURAN GARDU'!$A:$BS,53,0)</f>
        <v>#N/A</v>
      </c>
      <c r="BJ77" s="17" t="e">
        <f>VLOOKUP($E77,'DATA PENGUKURAN GARDU'!$A:$BS,54,0)</f>
        <v>#N/A</v>
      </c>
      <c r="BK77" s="20" t="e">
        <f t="shared" si="48"/>
        <v>#N/A</v>
      </c>
      <c r="BL77" s="20" t="e">
        <f t="shared" si="49"/>
        <v>#N/A</v>
      </c>
      <c r="BM77" s="20" t="e">
        <f t="shared" si="50"/>
        <v>#N/A</v>
      </c>
      <c r="BN77" s="25" t="e">
        <f t="shared" si="51"/>
        <v>#N/A</v>
      </c>
      <c r="BO77" s="26" t="str">
        <f t="shared" si="52"/>
        <v>0</v>
      </c>
      <c r="BP77" s="21" t="e">
        <f t="shared" si="53"/>
        <v>#VALUE!</v>
      </c>
      <c r="BQ77" s="20" t="e">
        <f t="shared" si="54"/>
        <v>#N/A</v>
      </c>
      <c r="BR77" s="20" t="e">
        <v>#N/A</v>
      </c>
      <c r="BS77" s="9" t="e">
        <v>#N/A</v>
      </c>
      <c r="BT77" s="2" t="e">
        <f t="shared" si="55"/>
        <v>#VALUE!</v>
      </c>
      <c r="BU77" s="2" t="e">
        <f t="shared" si="38"/>
        <v>#N/A</v>
      </c>
      <c r="BV77" s="2" t="e">
        <f t="shared" si="39"/>
        <v>#N/A</v>
      </c>
    </row>
    <row r="78" s="2" customFormat="1" ht="22.95" customHeight="1" spans="1:74">
      <c r="A78" s="9" t="str">
        <f t="shared" si="40"/>
        <v>GARDU AMAL MAKALALAGInduk</v>
      </c>
      <c r="B78" s="9" t="str">
        <f t="shared" si="41"/>
        <v>GARDU AMAL MAKALALAGjurusan 1</v>
      </c>
      <c r="C78" s="9" t="str">
        <f t="shared" si="42"/>
        <v>GARDU AMAL MAKALALAGjurusan 2</v>
      </c>
      <c r="D78" s="9" t="str">
        <f t="shared" si="43"/>
        <v>GARDU AMAL MAKALALAGjurusan 3</v>
      </c>
      <c r="E78" s="9" t="str">
        <f t="shared" si="44"/>
        <v>GARDU AMAL MAKALALAGjurusan 4</v>
      </c>
      <c r="F78" s="10" t="s">
        <v>78</v>
      </c>
      <c r="G78" s="10" t="s">
        <v>8</v>
      </c>
      <c r="H78" s="10" t="s">
        <v>142</v>
      </c>
      <c r="I78" s="10" t="s">
        <v>10194</v>
      </c>
      <c r="J78" s="10" t="s">
        <v>10195</v>
      </c>
      <c r="K78" s="10" t="s">
        <v>7465</v>
      </c>
      <c r="L78" s="10"/>
      <c r="M78" s="10"/>
      <c r="N78" s="14">
        <f t="shared" si="45"/>
        <v>0</v>
      </c>
      <c r="O78" s="15" t="e">
        <f t="shared" si="46"/>
        <v>#VALUE!</v>
      </c>
      <c r="P78" s="15" t="e">
        <f t="shared" si="47"/>
        <v>#VALUE!</v>
      </c>
      <c r="Q78" s="17" t="e">
        <f>VLOOKUP($A78,'DATA PENGUKURAN GARDU'!$A:$BS,42,0)</f>
        <v>#N/A</v>
      </c>
      <c r="R78" s="18" t="e">
        <f t="shared" si="23"/>
        <v>#N/A</v>
      </c>
      <c r="S78" s="17" t="e">
        <f>VLOOKUP($A78,'DATA PENGUKURAN GARDU'!$A:$BS,44,0)</f>
        <v>#N/A</v>
      </c>
      <c r="T78" s="18" t="e">
        <f t="shared" si="24"/>
        <v>#N/A</v>
      </c>
      <c r="U78" s="17" t="e">
        <f>VLOOKUP($A78,'DATA PENGUKURAN GARDU'!$A:$BS,46,0)</f>
        <v>#N/A</v>
      </c>
      <c r="V78" s="18" t="e">
        <f t="shared" si="25"/>
        <v>#N/A</v>
      </c>
      <c r="W78" s="17" t="e">
        <f>VLOOKUP($A78,'DATA PENGUKURAN GARDU'!$A:$BS,48,0)</f>
        <v>#N/A</v>
      </c>
      <c r="X78" s="17" t="e">
        <f>VLOOKUP($A78,'DATA PENGUKURAN GARDU'!$A:$BS,53,0)</f>
        <v>#N/A</v>
      </c>
      <c r="Y78" s="17" t="e">
        <f>VLOOKUP($A78,'DATA PENGUKURAN GARDU'!$A:$BS,54,0)</f>
        <v>#N/A</v>
      </c>
      <c r="Z78" s="17" t="e">
        <f>VLOOKUP($A78,'DATA PENGUKURAN GARDU'!$A:$BS,55,0)</f>
        <v>#N/A</v>
      </c>
      <c r="AA78" s="20" t="e">
        <f>VLOOKUP($B78,'DATA PENGUKURAN GARDU'!$A:$BS,42,0)</f>
        <v>#N/A</v>
      </c>
      <c r="AB78" s="21" t="e">
        <f t="shared" si="26"/>
        <v>#N/A</v>
      </c>
      <c r="AC78" s="20" t="e">
        <f>VLOOKUP($B78,'DATA PENGUKURAN GARDU'!$A:$BS,44,0)</f>
        <v>#N/A</v>
      </c>
      <c r="AD78" s="21" t="e">
        <f t="shared" si="27"/>
        <v>#N/A</v>
      </c>
      <c r="AE78" s="20" t="e">
        <f>VLOOKUP($B78,'DATA PENGUKURAN GARDU'!$A:$BS,46,0)</f>
        <v>#N/A</v>
      </c>
      <c r="AF78" s="21" t="e">
        <f t="shared" si="28"/>
        <v>#N/A</v>
      </c>
      <c r="AG78" s="20" t="e">
        <f>VLOOKUP($B78,'DATA PENGUKURAN GARDU'!$A:$BS,46,0)</f>
        <v>#N/A</v>
      </c>
      <c r="AH78" s="20" t="e">
        <f>VLOOKUP($B78,'DATA PENGUKURAN GARDU'!$A:$BS,53,0)</f>
        <v>#N/A</v>
      </c>
      <c r="AI78" s="20" t="e">
        <f>VLOOKUP($B78,'DATA PENGUKURAN GARDU'!$A:$BS,54,0)</f>
        <v>#N/A</v>
      </c>
      <c r="AJ78" s="17" t="e">
        <f>VLOOKUP($C78,'DATA PENGUKURAN GARDU'!$A:$BS,42,0)</f>
        <v>#N/A</v>
      </c>
      <c r="AK78" s="23" t="e">
        <f t="shared" si="29"/>
        <v>#N/A</v>
      </c>
      <c r="AL78" s="17" t="e">
        <f>VLOOKUP($C78,'DATA PENGUKURAN GARDU'!$A:$BS,44,0)</f>
        <v>#N/A</v>
      </c>
      <c r="AM78" s="23" t="e">
        <f t="shared" si="30"/>
        <v>#N/A</v>
      </c>
      <c r="AN78" s="17" t="e">
        <f>VLOOKUP($C78,'DATA PENGUKURAN GARDU'!$A:$BS,46,0)</f>
        <v>#N/A</v>
      </c>
      <c r="AO78" s="23" t="e">
        <f t="shared" si="31"/>
        <v>#N/A</v>
      </c>
      <c r="AP78" s="17" t="e">
        <f>VLOOKUP($C78,'DATA PENGUKURAN GARDU'!$A:$BS,46,0)</f>
        <v>#N/A</v>
      </c>
      <c r="AQ78" s="17" t="e">
        <f>VLOOKUP($C78,'DATA PENGUKURAN GARDU'!$A:$BS,53,0)</f>
        <v>#N/A</v>
      </c>
      <c r="AR78" s="17" t="e">
        <f>VLOOKUP($C78,'DATA PENGUKURAN GARDU'!$A:$BS,54,0)</f>
        <v>#N/A</v>
      </c>
      <c r="AS78" s="20" t="e">
        <f>VLOOKUP($D78,'DATA PENGUKURAN GARDU'!$A:$BS,42,0)</f>
        <v>#N/A</v>
      </c>
      <c r="AT78" s="21" t="e">
        <f t="shared" si="32"/>
        <v>#N/A</v>
      </c>
      <c r="AU78" s="20" t="e">
        <f>VLOOKUP($D78,'DATA PENGUKURAN GARDU'!$A:$BS,44,0)</f>
        <v>#N/A</v>
      </c>
      <c r="AV78" s="21" t="e">
        <f t="shared" si="33"/>
        <v>#N/A</v>
      </c>
      <c r="AW78" s="20" t="e">
        <f>VLOOKUP($D78,'DATA PENGUKURAN GARDU'!$A:$BS,46,0)</f>
        <v>#N/A</v>
      </c>
      <c r="AX78" s="21" t="e">
        <f t="shared" si="34"/>
        <v>#N/A</v>
      </c>
      <c r="AY78" s="20" t="e">
        <f>VLOOKUP($D78,'DATA PENGUKURAN GARDU'!$A:$BS,46,0)</f>
        <v>#N/A</v>
      </c>
      <c r="AZ78" s="20" t="e">
        <f>VLOOKUP($D78,'DATA PENGUKURAN GARDU'!$A:$BS,53,0)</f>
        <v>#N/A</v>
      </c>
      <c r="BA78" s="20" t="e">
        <f>VLOOKUP($D78,'DATA PENGUKURAN GARDU'!$A:$BS,54,0)</f>
        <v>#N/A</v>
      </c>
      <c r="BB78" s="17" t="e">
        <f>VLOOKUP($E78,'DATA PENGUKURAN GARDU'!$A:$BS,42,0)</f>
        <v>#N/A</v>
      </c>
      <c r="BC78" s="23" t="e">
        <f t="shared" si="35"/>
        <v>#N/A</v>
      </c>
      <c r="BD78" s="17" t="e">
        <f>VLOOKUP($E78,'DATA PENGUKURAN GARDU'!$A:$BS,44,0)</f>
        <v>#N/A</v>
      </c>
      <c r="BE78" s="23" t="e">
        <f t="shared" si="36"/>
        <v>#N/A</v>
      </c>
      <c r="BF78" s="17" t="e">
        <f>VLOOKUP($E78,'DATA PENGUKURAN GARDU'!$A:$BS,46,0)</f>
        <v>#N/A</v>
      </c>
      <c r="BG78" s="23" t="e">
        <f t="shared" si="37"/>
        <v>#N/A</v>
      </c>
      <c r="BH78" s="17" t="e">
        <f>VLOOKUP($E78,'DATA PENGUKURAN GARDU'!$A:$BS,46,0)</f>
        <v>#N/A</v>
      </c>
      <c r="BI78" s="17" t="e">
        <f>VLOOKUP($E78,'DATA PENGUKURAN GARDU'!$A:$BS,53,0)</f>
        <v>#N/A</v>
      </c>
      <c r="BJ78" s="17" t="e">
        <f>VLOOKUP($E78,'DATA PENGUKURAN GARDU'!$A:$BS,54,0)</f>
        <v>#N/A</v>
      </c>
      <c r="BK78" s="20" t="e">
        <f t="shared" si="48"/>
        <v>#N/A</v>
      </c>
      <c r="BL78" s="20" t="e">
        <f t="shared" si="49"/>
        <v>#N/A</v>
      </c>
      <c r="BM78" s="20" t="e">
        <f t="shared" si="50"/>
        <v>#N/A</v>
      </c>
      <c r="BN78" s="25" t="e">
        <f t="shared" si="51"/>
        <v>#N/A</v>
      </c>
      <c r="BO78" s="26" t="str">
        <f t="shared" si="52"/>
        <v>0</v>
      </c>
      <c r="BP78" s="21" t="e">
        <f t="shared" si="53"/>
        <v>#VALUE!</v>
      </c>
      <c r="BQ78" s="20" t="e">
        <f t="shared" si="54"/>
        <v>#N/A</v>
      </c>
      <c r="BR78" s="20" t="e">
        <v>#N/A</v>
      </c>
      <c r="BS78" s="9" t="e">
        <v>#N/A</v>
      </c>
      <c r="BT78" s="2" t="e">
        <f t="shared" si="55"/>
        <v>#VALUE!</v>
      </c>
      <c r="BU78" s="2" t="e">
        <f t="shared" si="38"/>
        <v>#N/A</v>
      </c>
      <c r="BV78" s="2" t="e">
        <f t="shared" si="39"/>
        <v>#N/A</v>
      </c>
    </row>
    <row r="79" s="2" customFormat="1" ht="22.95" customHeight="1" spans="1:74">
      <c r="A79" s="9" t="str">
        <f t="shared" si="40"/>
        <v>KMO 178Induk</v>
      </c>
      <c r="B79" s="9" t="str">
        <f t="shared" si="41"/>
        <v>KMO 178jurusan 1</v>
      </c>
      <c r="C79" s="9" t="str">
        <f t="shared" si="42"/>
        <v>KMO 178jurusan 2</v>
      </c>
      <c r="D79" s="9" t="str">
        <f t="shared" si="43"/>
        <v>KMO 178jurusan 3</v>
      </c>
      <c r="E79" s="9" t="str">
        <f t="shared" si="44"/>
        <v>KMO 178jurusan 4</v>
      </c>
      <c r="F79" s="10" t="s">
        <v>84</v>
      </c>
      <c r="G79" s="10" t="s">
        <v>8</v>
      </c>
      <c r="H79" s="10" t="s">
        <v>143</v>
      </c>
      <c r="I79" s="10" t="s">
        <v>10196</v>
      </c>
      <c r="J79" s="10" t="s">
        <v>10197</v>
      </c>
      <c r="K79" s="10" t="s">
        <v>7465</v>
      </c>
      <c r="L79" s="10"/>
      <c r="M79" s="10"/>
      <c r="N79" s="14">
        <f t="shared" si="45"/>
        <v>0</v>
      </c>
      <c r="O79" s="15" t="e">
        <f t="shared" si="46"/>
        <v>#VALUE!</v>
      </c>
      <c r="P79" s="15" t="e">
        <f t="shared" si="47"/>
        <v>#VALUE!</v>
      </c>
      <c r="Q79" s="17" t="e">
        <f>VLOOKUP($A79,'DATA PENGUKURAN GARDU'!$A:$BS,42,0)</f>
        <v>#N/A</v>
      </c>
      <c r="R79" s="18" t="e">
        <f t="shared" si="23"/>
        <v>#N/A</v>
      </c>
      <c r="S79" s="17" t="e">
        <f>VLOOKUP($A79,'DATA PENGUKURAN GARDU'!$A:$BS,44,0)</f>
        <v>#N/A</v>
      </c>
      <c r="T79" s="18" t="e">
        <f t="shared" si="24"/>
        <v>#N/A</v>
      </c>
      <c r="U79" s="17" t="e">
        <f>VLOOKUP($A79,'DATA PENGUKURAN GARDU'!$A:$BS,46,0)</f>
        <v>#N/A</v>
      </c>
      <c r="V79" s="18" t="e">
        <f t="shared" si="25"/>
        <v>#N/A</v>
      </c>
      <c r="W79" s="17" t="e">
        <f>VLOOKUP($A79,'DATA PENGUKURAN GARDU'!$A:$BS,48,0)</f>
        <v>#N/A</v>
      </c>
      <c r="X79" s="17" t="e">
        <f>VLOOKUP($A79,'DATA PENGUKURAN GARDU'!$A:$BS,53,0)</f>
        <v>#N/A</v>
      </c>
      <c r="Y79" s="17" t="e">
        <f>VLOOKUP($A79,'DATA PENGUKURAN GARDU'!$A:$BS,54,0)</f>
        <v>#N/A</v>
      </c>
      <c r="Z79" s="17" t="e">
        <f>VLOOKUP($A79,'DATA PENGUKURAN GARDU'!$A:$BS,55,0)</f>
        <v>#N/A</v>
      </c>
      <c r="AA79" s="20" t="e">
        <f>VLOOKUP($B79,'DATA PENGUKURAN GARDU'!$A:$BS,42,0)</f>
        <v>#N/A</v>
      </c>
      <c r="AB79" s="21" t="e">
        <f t="shared" si="26"/>
        <v>#N/A</v>
      </c>
      <c r="AC79" s="20" t="e">
        <f>VLOOKUP($B79,'DATA PENGUKURAN GARDU'!$A:$BS,44,0)</f>
        <v>#N/A</v>
      </c>
      <c r="AD79" s="21" t="e">
        <f t="shared" si="27"/>
        <v>#N/A</v>
      </c>
      <c r="AE79" s="20" t="e">
        <f>VLOOKUP($B79,'DATA PENGUKURAN GARDU'!$A:$BS,46,0)</f>
        <v>#N/A</v>
      </c>
      <c r="AF79" s="21" t="e">
        <f t="shared" si="28"/>
        <v>#N/A</v>
      </c>
      <c r="AG79" s="20" t="e">
        <f>VLOOKUP($B79,'DATA PENGUKURAN GARDU'!$A:$BS,46,0)</f>
        <v>#N/A</v>
      </c>
      <c r="AH79" s="20" t="e">
        <f>VLOOKUP($B79,'DATA PENGUKURAN GARDU'!$A:$BS,53,0)</f>
        <v>#N/A</v>
      </c>
      <c r="AI79" s="20" t="e">
        <f>VLOOKUP($B79,'DATA PENGUKURAN GARDU'!$A:$BS,54,0)</f>
        <v>#N/A</v>
      </c>
      <c r="AJ79" s="17" t="e">
        <f>VLOOKUP($C79,'DATA PENGUKURAN GARDU'!$A:$BS,42,0)</f>
        <v>#N/A</v>
      </c>
      <c r="AK79" s="23" t="e">
        <f t="shared" si="29"/>
        <v>#N/A</v>
      </c>
      <c r="AL79" s="17" t="e">
        <f>VLOOKUP($C79,'DATA PENGUKURAN GARDU'!$A:$BS,44,0)</f>
        <v>#N/A</v>
      </c>
      <c r="AM79" s="23" t="e">
        <f t="shared" si="30"/>
        <v>#N/A</v>
      </c>
      <c r="AN79" s="17" t="e">
        <f>VLOOKUP($C79,'DATA PENGUKURAN GARDU'!$A:$BS,46,0)</f>
        <v>#N/A</v>
      </c>
      <c r="AO79" s="23" t="e">
        <f t="shared" si="31"/>
        <v>#N/A</v>
      </c>
      <c r="AP79" s="17" t="e">
        <f>VLOOKUP($C79,'DATA PENGUKURAN GARDU'!$A:$BS,46,0)</f>
        <v>#N/A</v>
      </c>
      <c r="AQ79" s="17" t="e">
        <f>VLOOKUP($C79,'DATA PENGUKURAN GARDU'!$A:$BS,53,0)</f>
        <v>#N/A</v>
      </c>
      <c r="AR79" s="17" t="e">
        <f>VLOOKUP($C79,'DATA PENGUKURAN GARDU'!$A:$BS,54,0)</f>
        <v>#N/A</v>
      </c>
      <c r="AS79" s="20" t="e">
        <f>VLOOKUP($D79,'DATA PENGUKURAN GARDU'!$A:$BS,42,0)</f>
        <v>#N/A</v>
      </c>
      <c r="AT79" s="21" t="e">
        <f t="shared" si="32"/>
        <v>#N/A</v>
      </c>
      <c r="AU79" s="20" t="e">
        <f>VLOOKUP($D79,'DATA PENGUKURAN GARDU'!$A:$BS,44,0)</f>
        <v>#N/A</v>
      </c>
      <c r="AV79" s="21" t="e">
        <f t="shared" si="33"/>
        <v>#N/A</v>
      </c>
      <c r="AW79" s="20" t="e">
        <f>VLOOKUP($D79,'DATA PENGUKURAN GARDU'!$A:$BS,46,0)</f>
        <v>#N/A</v>
      </c>
      <c r="AX79" s="21" t="e">
        <f t="shared" si="34"/>
        <v>#N/A</v>
      </c>
      <c r="AY79" s="20" t="e">
        <f>VLOOKUP($D79,'DATA PENGUKURAN GARDU'!$A:$BS,46,0)</f>
        <v>#N/A</v>
      </c>
      <c r="AZ79" s="20" t="e">
        <f>VLOOKUP($D79,'DATA PENGUKURAN GARDU'!$A:$BS,53,0)</f>
        <v>#N/A</v>
      </c>
      <c r="BA79" s="20" t="e">
        <f>VLOOKUP($D79,'DATA PENGUKURAN GARDU'!$A:$BS,54,0)</f>
        <v>#N/A</v>
      </c>
      <c r="BB79" s="17" t="e">
        <f>VLOOKUP($E79,'DATA PENGUKURAN GARDU'!$A:$BS,42,0)</f>
        <v>#N/A</v>
      </c>
      <c r="BC79" s="23" t="e">
        <f t="shared" si="35"/>
        <v>#N/A</v>
      </c>
      <c r="BD79" s="17" t="e">
        <f>VLOOKUP($E79,'DATA PENGUKURAN GARDU'!$A:$BS,44,0)</f>
        <v>#N/A</v>
      </c>
      <c r="BE79" s="23" t="e">
        <f t="shared" si="36"/>
        <v>#N/A</v>
      </c>
      <c r="BF79" s="17" t="e">
        <f>VLOOKUP($E79,'DATA PENGUKURAN GARDU'!$A:$BS,46,0)</f>
        <v>#N/A</v>
      </c>
      <c r="BG79" s="23" t="e">
        <f t="shared" si="37"/>
        <v>#N/A</v>
      </c>
      <c r="BH79" s="17" t="e">
        <f>VLOOKUP($E79,'DATA PENGUKURAN GARDU'!$A:$BS,46,0)</f>
        <v>#N/A</v>
      </c>
      <c r="BI79" s="17" t="e">
        <f>VLOOKUP($E79,'DATA PENGUKURAN GARDU'!$A:$BS,53,0)</f>
        <v>#N/A</v>
      </c>
      <c r="BJ79" s="17" t="e">
        <f>VLOOKUP($E79,'DATA PENGUKURAN GARDU'!$A:$BS,54,0)</f>
        <v>#N/A</v>
      </c>
      <c r="BK79" s="20" t="e">
        <f t="shared" si="48"/>
        <v>#N/A</v>
      </c>
      <c r="BL79" s="20" t="e">
        <f t="shared" si="49"/>
        <v>#N/A</v>
      </c>
      <c r="BM79" s="20" t="e">
        <f t="shared" si="50"/>
        <v>#N/A</v>
      </c>
      <c r="BN79" s="25" t="e">
        <f t="shared" si="51"/>
        <v>#N/A</v>
      </c>
      <c r="BO79" s="26" t="str">
        <f t="shared" si="52"/>
        <v>0</v>
      </c>
      <c r="BP79" s="21" t="e">
        <f t="shared" si="53"/>
        <v>#VALUE!</v>
      </c>
      <c r="BQ79" s="20" t="e">
        <f t="shared" si="54"/>
        <v>#N/A</v>
      </c>
      <c r="BR79" s="20" t="e">
        <v>#N/A</v>
      </c>
      <c r="BS79" s="9" t="e">
        <v>#N/A</v>
      </c>
      <c r="BT79" s="2" t="e">
        <f t="shared" si="55"/>
        <v>#VALUE!</v>
      </c>
      <c r="BU79" s="2" t="e">
        <f t="shared" si="38"/>
        <v>#N/A</v>
      </c>
      <c r="BV79" s="2" t="e">
        <f t="shared" si="39"/>
        <v>#N/A</v>
      </c>
    </row>
    <row r="80" s="2" customFormat="1" ht="22.95" customHeight="1" spans="1:74">
      <c r="A80" s="9" t="str">
        <f t="shared" si="40"/>
        <v>KMO 182Induk</v>
      </c>
      <c r="B80" s="9" t="str">
        <f t="shared" si="41"/>
        <v>KMO 182jurusan 1</v>
      </c>
      <c r="C80" s="9" t="str">
        <f t="shared" si="42"/>
        <v>KMO 182jurusan 2</v>
      </c>
      <c r="D80" s="9" t="str">
        <f t="shared" si="43"/>
        <v>KMO 182jurusan 3</v>
      </c>
      <c r="E80" s="9" t="str">
        <f t="shared" si="44"/>
        <v>KMO 182jurusan 4</v>
      </c>
      <c r="F80" s="10" t="s">
        <v>84</v>
      </c>
      <c r="G80" s="10" t="s">
        <v>8</v>
      </c>
      <c r="H80" s="10" t="s">
        <v>144</v>
      </c>
      <c r="I80" s="10" t="s">
        <v>10198</v>
      </c>
      <c r="J80" s="10" t="s">
        <v>10199</v>
      </c>
      <c r="K80" s="10" t="s">
        <v>7465</v>
      </c>
      <c r="L80" s="10"/>
      <c r="M80" s="10"/>
      <c r="N80" s="14">
        <f t="shared" si="45"/>
        <v>0</v>
      </c>
      <c r="O80" s="15" t="e">
        <f t="shared" si="46"/>
        <v>#VALUE!</v>
      </c>
      <c r="P80" s="15" t="e">
        <f t="shared" si="47"/>
        <v>#VALUE!</v>
      </c>
      <c r="Q80" s="17" t="e">
        <f>VLOOKUP($A80,'DATA PENGUKURAN GARDU'!$A:$BS,42,0)</f>
        <v>#N/A</v>
      </c>
      <c r="R80" s="18" t="e">
        <f t="shared" si="23"/>
        <v>#N/A</v>
      </c>
      <c r="S80" s="17" t="e">
        <f>VLOOKUP($A80,'DATA PENGUKURAN GARDU'!$A:$BS,44,0)</f>
        <v>#N/A</v>
      </c>
      <c r="T80" s="18" t="e">
        <f t="shared" si="24"/>
        <v>#N/A</v>
      </c>
      <c r="U80" s="17" t="e">
        <f>VLOOKUP($A80,'DATA PENGUKURAN GARDU'!$A:$BS,46,0)</f>
        <v>#N/A</v>
      </c>
      <c r="V80" s="18" t="e">
        <f t="shared" si="25"/>
        <v>#N/A</v>
      </c>
      <c r="W80" s="17" t="e">
        <f>VLOOKUP($A80,'DATA PENGUKURAN GARDU'!$A:$BS,48,0)</f>
        <v>#N/A</v>
      </c>
      <c r="X80" s="17" t="e">
        <f>VLOOKUP($A80,'DATA PENGUKURAN GARDU'!$A:$BS,53,0)</f>
        <v>#N/A</v>
      </c>
      <c r="Y80" s="17" t="e">
        <f>VLOOKUP($A80,'DATA PENGUKURAN GARDU'!$A:$BS,54,0)</f>
        <v>#N/A</v>
      </c>
      <c r="Z80" s="17" t="e">
        <f>VLOOKUP($A80,'DATA PENGUKURAN GARDU'!$A:$BS,55,0)</f>
        <v>#N/A</v>
      </c>
      <c r="AA80" s="20" t="e">
        <f>VLOOKUP($B80,'DATA PENGUKURAN GARDU'!$A:$BS,42,0)</f>
        <v>#N/A</v>
      </c>
      <c r="AB80" s="21" t="e">
        <f t="shared" si="26"/>
        <v>#N/A</v>
      </c>
      <c r="AC80" s="20" t="e">
        <f>VLOOKUP($B80,'DATA PENGUKURAN GARDU'!$A:$BS,44,0)</f>
        <v>#N/A</v>
      </c>
      <c r="AD80" s="21" t="e">
        <f t="shared" si="27"/>
        <v>#N/A</v>
      </c>
      <c r="AE80" s="20" t="e">
        <f>VLOOKUP($B80,'DATA PENGUKURAN GARDU'!$A:$BS,46,0)</f>
        <v>#N/A</v>
      </c>
      <c r="AF80" s="21" t="e">
        <f t="shared" si="28"/>
        <v>#N/A</v>
      </c>
      <c r="AG80" s="20" t="e">
        <f>VLOOKUP($B80,'DATA PENGUKURAN GARDU'!$A:$BS,46,0)</f>
        <v>#N/A</v>
      </c>
      <c r="AH80" s="20" t="e">
        <f>VLOOKUP($B80,'DATA PENGUKURAN GARDU'!$A:$BS,53,0)</f>
        <v>#N/A</v>
      </c>
      <c r="AI80" s="20" t="e">
        <f>VLOOKUP($B80,'DATA PENGUKURAN GARDU'!$A:$BS,54,0)</f>
        <v>#N/A</v>
      </c>
      <c r="AJ80" s="17" t="e">
        <f>VLOOKUP($C80,'DATA PENGUKURAN GARDU'!$A:$BS,42,0)</f>
        <v>#N/A</v>
      </c>
      <c r="AK80" s="23" t="e">
        <f t="shared" si="29"/>
        <v>#N/A</v>
      </c>
      <c r="AL80" s="17" t="e">
        <f>VLOOKUP($C80,'DATA PENGUKURAN GARDU'!$A:$BS,44,0)</f>
        <v>#N/A</v>
      </c>
      <c r="AM80" s="23" t="e">
        <f t="shared" si="30"/>
        <v>#N/A</v>
      </c>
      <c r="AN80" s="17" t="e">
        <f>VLOOKUP($C80,'DATA PENGUKURAN GARDU'!$A:$BS,46,0)</f>
        <v>#N/A</v>
      </c>
      <c r="AO80" s="23" t="e">
        <f t="shared" si="31"/>
        <v>#N/A</v>
      </c>
      <c r="AP80" s="17" t="e">
        <f>VLOOKUP($C80,'DATA PENGUKURAN GARDU'!$A:$BS,46,0)</f>
        <v>#N/A</v>
      </c>
      <c r="AQ80" s="17" t="e">
        <f>VLOOKUP($C80,'DATA PENGUKURAN GARDU'!$A:$BS,53,0)</f>
        <v>#N/A</v>
      </c>
      <c r="AR80" s="17" t="e">
        <f>VLOOKUP($C80,'DATA PENGUKURAN GARDU'!$A:$BS,54,0)</f>
        <v>#N/A</v>
      </c>
      <c r="AS80" s="20" t="e">
        <f>VLOOKUP($D80,'DATA PENGUKURAN GARDU'!$A:$BS,42,0)</f>
        <v>#N/A</v>
      </c>
      <c r="AT80" s="21" t="e">
        <f t="shared" si="32"/>
        <v>#N/A</v>
      </c>
      <c r="AU80" s="20" t="e">
        <f>VLOOKUP($D80,'DATA PENGUKURAN GARDU'!$A:$BS,44,0)</f>
        <v>#N/A</v>
      </c>
      <c r="AV80" s="21" t="e">
        <f t="shared" si="33"/>
        <v>#N/A</v>
      </c>
      <c r="AW80" s="20" t="e">
        <f>VLOOKUP($D80,'DATA PENGUKURAN GARDU'!$A:$BS,46,0)</f>
        <v>#N/A</v>
      </c>
      <c r="AX80" s="21" t="e">
        <f t="shared" si="34"/>
        <v>#N/A</v>
      </c>
      <c r="AY80" s="20" t="e">
        <f>VLOOKUP($D80,'DATA PENGUKURAN GARDU'!$A:$BS,46,0)</f>
        <v>#N/A</v>
      </c>
      <c r="AZ80" s="20" t="e">
        <f>VLOOKUP($D80,'DATA PENGUKURAN GARDU'!$A:$BS,53,0)</f>
        <v>#N/A</v>
      </c>
      <c r="BA80" s="20" t="e">
        <f>VLOOKUP($D80,'DATA PENGUKURAN GARDU'!$A:$BS,54,0)</f>
        <v>#N/A</v>
      </c>
      <c r="BB80" s="17" t="e">
        <f>VLOOKUP($E80,'DATA PENGUKURAN GARDU'!$A:$BS,42,0)</f>
        <v>#N/A</v>
      </c>
      <c r="BC80" s="23" t="e">
        <f t="shared" si="35"/>
        <v>#N/A</v>
      </c>
      <c r="BD80" s="17" t="e">
        <f>VLOOKUP($E80,'DATA PENGUKURAN GARDU'!$A:$BS,44,0)</f>
        <v>#N/A</v>
      </c>
      <c r="BE80" s="23" t="e">
        <f t="shared" si="36"/>
        <v>#N/A</v>
      </c>
      <c r="BF80" s="17" t="e">
        <f>VLOOKUP($E80,'DATA PENGUKURAN GARDU'!$A:$BS,46,0)</f>
        <v>#N/A</v>
      </c>
      <c r="BG80" s="23" t="e">
        <f t="shared" si="37"/>
        <v>#N/A</v>
      </c>
      <c r="BH80" s="17" t="e">
        <f>VLOOKUP($E80,'DATA PENGUKURAN GARDU'!$A:$BS,46,0)</f>
        <v>#N/A</v>
      </c>
      <c r="BI80" s="17" t="e">
        <f>VLOOKUP($E80,'DATA PENGUKURAN GARDU'!$A:$BS,53,0)</f>
        <v>#N/A</v>
      </c>
      <c r="BJ80" s="17" t="e">
        <f>VLOOKUP($E80,'DATA PENGUKURAN GARDU'!$A:$BS,54,0)</f>
        <v>#N/A</v>
      </c>
      <c r="BK80" s="20" t="e">
        <f t="shared" si="48"/>
        <v>#N/A</v>
      </c>
      <c r="BL80" s="20" t="e">
        <f t="shared" si="49"/>
        <v>#N/A</v>
      </c>
      <c r="BM80" s="20" t="e">
        <f t="shared" si="50"/>
        <v>#N/A</v>
      </c>
      <c r="BN80" s="25" t="e">
        <f t="shared" si="51"/>
        <v>#N/A</v>
      </c>
      <c r="BO80" s="26" t="str">
        <f t="shared" si="52"/>
        <v>0</v>
      </c>
      <c r="BP80" s="21" t="e">
        <f t="shared" si="53"/>
        <v>#VALUE!</v>
      </c>
      <c r="BQ80" s="20" t="e">
        <f t="shared" si="54"/>
        <v>#N/A</v>
      </c>
      <c r="BR80" s="20" t="e">
        <v>#N/A</v>
      </c>
      <c r="BS80" s="9" t="e">
        <v>#N/A</v>
      </c>
      <c r="BT80" s="2" t="e">
        <f t="shared" si="55"/>
        <v>#VALUE!</v>
      </c>
      <c r="BU80" s="2" t="e">
        <f t="shared" si="38"/>
        <v>#N/A</v>
      </c>
      <c r="BV80" s="2" t="e">
        <f t="shared" si="39"/>
        <v>#N/A</v>
      </c>
    </row>
    <row r="81" s="2" customFormat="1" ht="22.95" customHeight="1" spans="1:74">
      <c r="A81" s="9" t="str">
        <f t="shared" si="40"/>
        <v>KMO 183Induk</v>
      </c>
      <c r="B81" s="9" t="str">
        <f t="shared" si="41"/>
        <v>KMO 183jurusan 1</v>
      </c>
      <c r="C81" s="9" t="str">
        <f t="shared" si="42"/>
        <v>KMO 183jurusan 2</v>
      </c>
      <c r="D81" s="9" t="str">
        <f t="shared" si="43"/>
        <v>KMO 183jurusan 3</v>
      </c>
      <c r="E81" s="9" t="str">
        <f t="shared" si="44"/>
        <v>KMO 183jurusan 4</v>
      </c>
      <c r="F81" s="10" t="s">
        <v>84</v>
      </c>
      <c r="G81" s="10" t="s">
        <v>8</v>
      </c>
      <c r="H81" s="10" t="s">
        <v>145</v>
      </c>
      <c r="I81" s="10" t="s">
        <v>10200</v>
      </c>
      <c r="J81" s="10" t="s">
        <v>10201</v>
      </c>
      <c r="K81" s="10" t="s">
        <v>7465</v>
      </c>
      <c r="L81" s="10"/>
      <c r="M81" s="10"/>
      <c r="N81" s="14">
        <f t="shared" si="45"/>
        <v>0</v>
      </c>
      <c r="O81" s="15" t="e">
        <f t="shared" si="46"/>
        <v>#VALUE!</v>
      </c>
      <c r="P81" s="15" t="e">
        <f t="shared" si="47"/>
        <v>#VALUE!</v>
      </c>
      <c r="Q81" s="17" t="e">
        <f>VLOOKUP($A81,'DATA PENGUKURAN GARDU'!$A:$BS,42,0)</f>
        <v>#N/A</v>
      </c>
      <c r="R81" s="18" t="e">
        <f t="shared" si="23"/>
        <v>#N/A</v>
      </c>
      <c r="S81" s="17" t="e">
        <f>VLOOKUP($A81,'DATA PENGUKURAN GARDU'!$A:$BS,44,0)</f>
        <v>#N/A</v>
      </c>
      <c r="T81" s="18" t="e">
        <f t="shared" si="24"/>
        <v>#N/A</v>
      </c>
      <c r="U81" s="17" t="e">
        <f>VLOOKUP($A81,'DATA PENGUKURAN GARDU'!$A:$BS,46,0)</f>
        <v>#N/A</v>
      </c>
      <c r="V81" s="18" t="e">
        <f t="shared" si="25"/>
        <v>#N/A</v>
      </c>
      <c r="W81" s="17" t="e">
        <f>VLOOKUP($A81,'DATA PENGUKURAN GARDU'!$A:$BS,48,0)</f>
        <v>#N/A</v>
      </c>
      <c r="X81" s="17" t="e">
        <f>VLOOKUP($A81,'DATA PENGUKURAN GARDU'!$A:$BS,53,0)</f>
        <v>#N/A</v>
      </c>
      <c r="Y81" s="17" t="e">
        <f>VLOOKUP($A81,'DATA PENGUKURAN GARDU'!$A:$BS,54,0)</f>
        <v>#N/A</v>
      </c>
      <c r="Z81" s="17" t="e">
        <f>VLOOKUP($A81,'DATA PENGUKURAN GARDU'!$A:$BS,55,0)</f>
        <v>#N/A</v>
      </c>
      <c r="AA81" s="20" t="e">
        <f>VLOOKUP($B81,'DATA PENGUKURAN GARDU'!$A:$BS,42,0)</f>
        <v>#N/A</v>
      </c>
      <c r="AB81" s="21" t="e">
        <f t="shared" si="26"/>
        <v>#N/A</v>
      </c>
      <c r="AC81" s="20" t="e">
        <f>VLOOKUP($B81,'DATA PENGUKURAN GARDU'!$A:$BS,44,0)</f>
        <v>#N/A</v>
      </c>
      <c r="AD81" s="21" t="e">
        <f t="shared" si="27"/>
        <v>#N/A</v>
      </c>
      <c r="AE81" s="20" t="e">
        <f>VLOOKUP($B81,'DATA PENGUKURAN GARDU'!$A:$BS,46,0)</f>
        <v>#N/A</v>
      </c>
      <c r="AF81" s="21" t="e">
        <f t="shared" si="28"/>
        <v>#N/A</v>
      </c>
      <c r="AG81" s="20" t="e">
        <f>VLOOKUP($B81,'DATA PENGUKURAN GARDU'!$A:$BS,46,0)</f>
        <v>#N/A</v>
      </c>
      <c r="AH81" s="20" t="e">
        <f>VLOOKUP($B81,'DATA PENGUKURAN GARDU'!$A:$BS,53,0)</f>
        <v>#N/A</v>
      </c>
      <c r="AI81" s="20" t="e">
        <f>VLOOKUP($B81,'DATA PENGUKURAN GARDU'!$A:$BS,54,0)</f>
        <v>#N/A</v>
      </c>
      <c r="AJ81" s="17" t="e">
        <f>VLOOKUP($C81,'DATA PENGUKURAN GARDU'!$A:$BS,42,0)</f>
        <v>#N/A</v>
      </c>
      <c r="AK81" s="23" t="e">
        <f t="shared" si="29"/>
        <v>#N/A</v>
      </c>
      <c r="AL81" s="17" t="e">
        <f>VLOOKUP($C81,'DATA PENGUKURAN GARDU'!$A:$BS,44,0)</f>
        <v>#N/A</v>
      </c>
      <c r="AM81" s="23" t="e">
        <f t="shared" si="30"/>
        <v>#N/A</v>
      </c>
      <c r="AN81" s="17" t="e">
        <f>VLOOKUP($C81,'DATA PENGUKURAN GARDU'!$A:$BS,46,0)</f>
        <v>#N/A</v>
      </c>
      <c r="AO81" s="23" t="e">
        <f t="shared" si="31"/>
        <v>#N/A</v>
      </c>
      <c r="AP81" s="17" t="e">
        <f>VLOOKUP($C81,'DATA PENGUKURAN GARDU'!$A:$BS,46,0)</f>
        <v>#N/A</v>
      </c>
      <c r="AQ81" s="17" t="e">
        <f>VLOOKUP($C81,'DATA PENGUKURAN GARDU'!$A:$BS,53,0)</f>
        <v>#N/A</v>
      </c>
      <c r="AR81" s="17" t="e">
        <f>VLOOKUP($C81,'DATA PENGUKURAN GARDU'!$A:$BS,54,0)</f>
        <v>#N/A</v>
      </c>
      <c r="AS81" s="20" t="e">
        <f>VLOOKUP($D81,'DATA PENGUKURAN GARDU'!$A:$BS,42,0)</f>
        <v>#N/A</v>
      </c>
      <c r="AT81" s="21" t="e">
        <f t="shared" si="32"/>
        <v>#N/A</v>
      </c>
      <c r="AU81" s="20" t="e">
        <f>VLOOKUP($D81,'DATA PENGUKURAN GARDU'!$A:$BS,44,0)</f>
        <v>#N/A</v>
      </c>
      <c r="AV81" s="21" t="e">
        <f t="shared" si="33"/>
        <v>#N/A</v>
      </c>
      <c r="AW81" s="20" t="e">
        <f>VLOOKUP($D81,'DATA PENGUKURAN GARDU'!$A:$BS,46,0)</f>
        <v>#N/A</v>
      </c>
      <c r="AX81" s="21" t="e">
        <f t="shared" si="34"/>
        <v>#N/A</v>
      </c>
      <c r="AY81" s="20" t="e">
        <f>VLOOKUP($D81,'DATA PENGUKURAN GARDU'!$A:$BS,46,0)</f>
        <v>#N/A</v>
      </c>
      <c r="AZ81" s="20" t="e">
        <f>VLOOKUP($D81,'DATA PENGUKURAN GARDU'!$A:$BS,53,0)</f>
        <v>#N/A</v>
      </c>
      <c r="BA81" s="20" t="e">
        <f>VLOOKUP($D81,'DATA PENGUKURAN GARDU'!$A:$BS,54,0)</f>
        <v>#N/A</v>
      </c>
      <c r="BB81" s="17" t="e">
        <f>VLOOKUP($E81,'DATA PENGUKURAN GARDU'!$A:$BS,42,0)</f>
        <v>#N/A</v>
      </c>
      <c r="BC81" s="23" t="e">
        <f t="shared" si="35"/>
        <v>#N/A</v>
      </c>
      <c r="BD81" s="17" t="e">
        <f>VLOOKUP($E81,'DATA PENGUKURAN GARDU'!$A:$BS,44,0)</f>
        <v>#N/A</v>
      </c>
      <c r="BE81" s="23" t="e">
        <f t="shared" si="36"/>
        <v>#N/A</v>
      </c>
      <c r="BF81" s="17" t="e">
        <f>VLOOKUP($E81,'DATA PENGUKURAN GARDU'!$A:$BS,46,0)</f>
        <v>#N/A</v>
      </c>
      <c r="BG81" s="23" t="e">
        <f t="shared" si="37"/>
        <v>#N/A</v>
      </c>
      <c r="BH81" s="17" t="e">
        <f>VLOOKUP($E81,'DATA PENGUKURAN GARDU'!$A:$BS,46,0)</f>
        <v>#N/A</v>
      </c>
      <c r="BI81" s="17" t="e">
        <f>VLOOKUP($E81,'DATA PENGUKURAN GARDU'!$A:$BS,53,0)</f>
        <v>#N/A</v>
      </c>
      <c r="BJ81" s="17" t="e">
        <f>VLOOKUP($E81,'DATA PENGUKURAN GARDU'!$A:$BS,54,0)</f>
        <v>#N/A</v>
      </c>
      <c r="BK81" s="20" t="e">
        <f t="shared" si="48"/>
        <v>#N/A</v>
      </c>
      <c r="BL81" s="20" t="e">
        <f t="shared" si="49"/>
        <v>#N/A</v>
      </c>
      <c r="BM81" s="20" t="e">
        <f t="shared" si="50"/>
        <v>#N/A</v>
      </c>
      <c r="BN81" s="25" t="e">
        <f t="shared" si="51"/>
        <v>#N/A</v>
      </c>
      <c r="BO81" s="26" t="str">
        <f t="shared" si="52"/>
        <v>0</v>
      </c>
      <c r="BP81" s="21" t="e">
        <f t="shared" si="53"/>
        <v>#VALUE!</v>
      </c>
      <c r="BQ81" s="20" t="e">
        <f t="shared" si="54"/>
        <v>#N/A</v>
      </c>
      <c r="BR81" s="20" t="e">
        <v>#N/A</v>
      </c>
      <c r="BS81" s="9" t="e">
        <v>#N/A</v>
      </c>
      <c r="BT81" s="2" t="e">
        <f t="shared" si="55"/>
        <v>#VALUE!</v>
      </c>
      <c r="BU81" s="2" t="e">
        <f t="shared" si="38"/>
        <v>#N/A</v>
      </c>
      <c r="BV81" s="2" t="e">
        <f t="shared" si="39"/>
        <v>#N/A</v>
      </c>
    </row>
    <row r="82" s="2" customFormat="1" ht="22.95" customHeight="1" spans="1:74">
      <c r="A82" s="9" t="str">
        <f t="shared" si="40"/>
        <v>L-117Induk</v>
      </c>
      <c r="B82" s="9" t="str">
        <f t="shared" si="41"/>
        <v>L-117jurusan 1</v>
      </c>
      <c r="C82" s="9" t="str">
        <f t="shared" si="42"/>
        <v>L-117jurusan 2</v>
      </c>
      <c r="D82" s="9" t="str">
        <f t="shared" si="43"/>
        <v>L-117jurusan 3</v>
      </c>
      <c r="E82" s="9" t="str">
        <f t="shared" si="44"/>
        <v>L-117jurusan 4</v>
      </c>
      <c r="F82" s="10" t="s">
        <v>105</v>
      </c>
      <c r="G82" s="10" t="s">
        <v>22</v>
      </c>
      <c r="H82" s="10" t="s">
        <v>146</v>
      </c>
      <c r="I82" s="10" t="s">
        <v>10202</v>
      </c>
      <c r="J82" s="10" t="s">
        <v>10203</v>
      </c>
      <c r="K82" s="10" t="s">
        <v>7465</v>
      </c>
      <c r="L82" s="10"/>
      <c r="M82" s="10"/>
      <c r="N82" s="14">
        <f t="shared" si="45"/>
        <v>0</v>
      </c>
      <c r="O82" s="15" t="e">
        <f t="shared" si="46"/>
        <v>#VALUE!</v>
      </c>
      <c r="P82" s="15" t="e">
        <f t="shared" si="47"/>
        <v>#VALUE!</v>
      </c>
      <c r="Q82" s="17" t="e">
        <f>VLOOKUP($A82,'DATA PENGUKURAN GARDU'!$A:$BS,42,0)</f>
        <v>#N/A</v>
      </c>
      <c r="R82" s="18" t="e">
        <f t="shared" ref="R82:R145" si="56">Q82/$P82*100</f>
        <v>#N/A</v>
      </c>
      <c r="S82" s="17" t="e">
        <f>VLOOKUP($A82,'DATA PENGUKURAN GARDU'!$A:$BS,44,0)</f>
        <v>#N/A</v>
      </c>
      <c r="T82" s="18" t="e">
        <f t="shared" ref="T82:T145" si="57">S82/$P82*100</f>
        <v>#N/A</v>
      </c>
      <c r="U82" s="17" t="e">
        <f>VLOOKUP($A82,'DATA PENGUKURAN GARDU'!$A:$BS,46,0)</f>
        <v>#N/A</v>
      </c>
      <c r="V82" s="18" t="e">
        <f t="shared" ref="V82:V145" si="58">U82/$P82*100</f>
        <v>#N/A</v>
      </c>
      <c r="W82" s="17" t="e">
        <f>VLOOKUP($A82,'DATA PENGUKURAN GARDU'!$A:$BS,48,0)</f>
        <v>#N/A</v>
      </c>
      <c r="X82" s="17" t="e">
        <f>VLOOKUP($A82,'DATA PENGUKURAN GARDU'!$A:$BS,53,0)</f>
        <v>#N/A</v>
      </c>
      <c r="Y82" s="17" t="e">
        <f>VLOOKUP($A82,'DATA PENGUKURAN GARDU'!$A:$BS,54,0)</f>
        <v>#N/A</v>
      </c>
      <c r="Z82" s="17" t="e">
        <f>VLOOKUP($A82,'DATA PENGUKURAN GARDU'!$A:$BS,55,0)</f>
        <v>#N/A</v>
      </c>
      <c r="AA82" s="20" t="e">
        <f>VLOOKUP($B82,'DATA PENGUKURAN GARDU'!$A:$BS,42,0)</f>
        <v>#N/A</v>
      </c>
      <c r="AB82" s="21" t="e">
        <f t="shared" ref="AB82:AB145" si="59">AA82/$P82*100</f>
        <v>#N/A</v>
      </c>
      <c r="AC82" s="20" t="e">
        <f>VLOOKUP($B82,'DATA PENGUKURAN GARDU'!$A:$BS,44,0)</f>
        <v>#N/A</v>
      </c>
      <c r="AD82" s="21" t="e">
        <f t="shared" ref="AD82:AD145" si="60">AC82/$P82*100</f>
        <v>#N/A</v>
      </c>
      <c r="AE82" s="20" t="e">
        <f>VLOOKUP($B82,'DATA PENGUKURAN GARDU'!$A:$BS,46,0)</f>
        <v>#N/A</v>
      </c>
      <c r="AF82" s="21" t="e">
        <f t="shared" ref="AF82:AF145" si="61">AE82/$P82*100</f>
        <v>#N/A</v>
      </c>
      <c r="AG82" s="20" t="e">
        <f>VLOOKUP($B82,'DATA PENGUKURAN GARDU'!$A:$BS,46,0)</f>
        <v>#N/A</v>
      </c>
      <c r="AH82" s="20" t="e">
        <f>VLOOKUP($B82,'DATA PENGUKURAN GARDU'!$A:$BS,53,0)</f>
        <v>#N/A</v>
      </c>
      <c r="AI82" s="20" t="e">
        <f>VLOOKUP($B82,'DATA PENGUKURAN GARDU'!$A:$BS,54,0)</f>
        <v>#N/A</v>
      </c>
      <c r="AJ82" s="17" t="e">
        <f>VLOOKUP($C82,'DATA PENGUKURAN GARDU'!$A:$BS,42,0)</f>
        <v>#N/A</v>
      </c>
      <c r="AK82" s="23" t="e">
        <f t="shared" ref="AK82:AK145" si="62">AJ82/$P82*100</f>
        <v>#N/A</v>
      </c>
      <c r="AL82" s="17" t="e">
        <f>VLOOKUP($C82,'DATA PENGUKURAN GARDU'!$A:$BS,44,0)</f>
        <v>#N/A</v>
      </c>
      <c r="AM82" s="23" t="e">
        <f t="shared" ref="AM82:AM145" si="63">AL82/$P82*100</f>
        <v>#N/A</v>
      </c>
      <c r="AN82" s="17" t="e">
        <f>VLOOKUP($C82,'DATA PENGUKURAN GARDU'!$A:$BS,46,0)</f>
        <v>#N/A</v>
      </c>
      <c r="AO82" s="23" t="e">
        <f t="shared" ref="AO82:AO145" si="64">AN82/$P82*100</f>
        <v>#N/A</v>
      </c>
      <c r="AP82" s="17" t="e">
        <f>VLOOKUP($C82,'DATA PENGUKURAN GARDU'!$A:$BS,46,0)</f>
        <v>#N/A</v>
      </c>
      <c r="AQ82" s="17" t="e">
        <f>VLOOKUP($C82,'DATA PENGUKURAN GARDU'!$A:$BS,53,0)</f>
        <v>#N/A</v>
      </c>
      <c r="AR82" s="17" t="e">
        <f>VLOOKUP($C82,'DATA PENGUKURAN GARDU'!$A:$BS,54,0)</f>
        <v>#N/A</v>
      </c>
      <c r="AS82" s="20" t="e">
        <f>VLOOKUP($D82,'DATA PENGUKURAN GARDU'!$A:$BS,42,0)</f>
        <v>#N/A</v>
      </c>
      <c r="AT82" s="21" t="e">
        <f t="shared" ref="AT82:AT145" si="65">AS82/$P82*100</f>
        <v>#N/A</v>
      </c>
      <c r="AU82" s="20" t="e">
        <f>VLOOKUP($D82,'DATA PENGUKURAN GARDU'!$A:$BS,44,0)</f>
        <v>#N/A</v>
      </c>
      <c r="AV82" s="21" t="e">
        <f t="shared" ref="AV82:AV145" si="66">AU82/$P82*100</f>
        <v>#N/A</v>
      </c>
      <c r="AW82" s="20" t="e">
        <f>VLOOKUP($D82,'DATA PENGUKURAN GARDU'!$A:$BS,46,0)</f>
        <v>#N/A</v>
      </c>
      <c r="AX82" s="21" t="e">
        <f t="shared" ref="AX82:AX145" si="67">AW82/$P82*100</f>
        <v>#N/A</v>
      </c>
      <c r="AY82" s="20" t="e">
        <f>VLOOKUP($D82,'DATA PENGUKURAN GARDU'!$A:$BS,46,0)</f>
        <v>#N/A</v>
      </c>
      <c r="AZ82" s="20" t="e">
        <f>VLOOKUP($D82,'DATA PENGUKURAN GARDU'!$A:$BS,53,0)</f>
        <v>#N/A</v>
      </c>
      <c r="BA82" s="20" t="e">
        <f>VLOOKUP($D82,'DATA PENGUKURAN GARDU'!$A:$BS,54,0)</f>
        <v>#N/A</v>
      </c>
      <c r="BB82" s="17" t="e">
        <f>VLOOKUP($E82,'DATA PENGUKURAN GARDU'!$A:$BS,42,0)</f>
        <v>#N/A</v>
      </c>
      <c r="BC82" s="23" t="e">
        <f t="shared" ref="BC82:BC145" si="68">BB82/$P82*100</f>
        <v>#N/A</v>
      </c>
      <c r="BD82" s="17" t="e">
        <f>VLOOKUP($E82,'DATA PENGUKURAN GARDU'!$A:$BS,44,0)</f>
        <v>#N/A</v>
      </c>
      <c r="BE82" s="23" t="e">
        <f t="shared" ref="BE82:BE145" si="69">BD82/$P82*100</f>
        <v>#N/A</v>
      </c>
      <c r="BF82" s="17" t="e">
        <f>VLOOKUP($E82,'DATA PENGUKURAN GARDU'!$A:$BS,46,0)</f>
        <v>#N/A</v>
      </c>
      <c r="BG82" s="23" t="e">
        <f t="shared" ref="BG82:BG145" si="70">BF82/$P82*100</f>
        <v>#N/A</v>
      </c>
      <c r="BH82" s="17" t="e">
        <f>VLOOKUP($E82,'DATA PENGUKURAN GARDU'!$A:$BS,46,0)</f>
        <v>#N/A</v>
      </c>
      <c r="BI82" s="17" t="e">
        <f>VLOOKUP($E82,'DATA PENGUKURAN GARDU'!$A:$BS,53,0)</f>
        <v>#N/A</v>
      </c>
      <c r="BJ82" s="17" t="e">
        <f>VLOOKUP($E82,'DATA PENGUKURAN GARDU'!$A:$BS,54,0)</f>
        <v>#N/A</v>
      </c>
      <c r="BK82" s="20" t="e">
        <f t="shared" si="48"/>
        <v>#N/A</v>
      </c>
      <c r="BL82" s="20" t="e">
        <f t="shared" si="49"/>
        <v>#N/A</v>
      </c>
      <c r="BM82" s="20" t="e">
        <f t="shared" si="50"/>
        <v>#N/A</v>
      </c>
      <c r="BN82" s="25" t="e">
        <f t="shared" si="51"/>
        <v>#N/A</v>
      </c>
      <c r="BO82" s="26" t="str">
        <f t="shared" si="52"/>
        <v>0</v>
      </c>
      <c r="BP82" s="21" t="e">
        <f t="shared" si="53"/>
        <v>#VALUE!</v>
      </c>
      <c r="BQ82" s="20" t="e">
        <f t="shared" si="54"/>
        <v>#N/A</v>
      </c>
      <c r="BR82" s="20" t="e">
        <v>#N/A</v>
      </c>
      <c r="BS82" s="9" t="e">
        <v>#N/A</v>
      </c>
      <c r="BT82" s="2" t="e">
        <f t="shared" si="55"/>
        <v>#VALUE!</v>
      </c>
      <c r="BU82" s="2" t="e">
        <f t="shared" si="38"/>
        <v>#N/A</v>
      </c>
      <c r="BV82" s="2" t="e">
        <f t="shared" si="39"/>
        <v>#N/A</v>
      </c>
    </row>
    <row r="83" s="2" customFormat="1" ht="22.95" customHeight="1" spans="1:74">
      <c r="A83" s="9" t="str">
        <f t="shared" si="40"/>
        <v>L-118Induk</v>
      </c>
      <c r="B83" s="9" t="str">
        <f t="shared" si="41"/>
        <v>L-118jurusan 1</v>
      </c>
      <c r="C83" s="9" t="str">
        <f t="shared" si="42"/>
        <v>L-118jurusan 2</v>
      </c>
      <c r="D83" s="9" t="str">
        <f t="shared" si="43"/>
        <v>L-118jurusan 3</v>
      </c>
      <c r="E83" s="9" t="str">
        <f t="shared" si="44"/>
        <v>L-118jurusan 4</v>
      </c>
      <c r="F83" s="10" t="s">
        <v>105</v>
      </c>
      <c r="G83" s="10" t="s">
        <v>22</v>
      </c>
      <c r="H83" s="10" t="s">
        <v>147</v>
      </c>
      <c r="I83" s="10" t="s">
        <v>10204</v>
      </c>
      <c r="J83" s="10" t="s">
        <v>10205</v>
      </c>
      <c r="K83" s="10" t="s">
        <v>7465</v>
      </c>
      <c r="L83" s="10"/>
      <c r="M83" s="10"/>
      <c r="N83" s="14">
        <f t="shared" si="45"/>
        <v>0</v>
      </c>
      <c r="O83" s="15" t="e">
        <f t="shared" si="46"/>
        <v>#VALUE!</v>
      </c>
      <c r="P83" s="15" t="e">
        <f t="shared" si="47"/>
        <v>#VALUE!</v>
      </c>
      <c r="Q83" s="17" t="e">
        <f>VLOOKUP($A83,'DATA PENGUKURAN GARDU'!$A:$BS,42,0)</f>
        <v>#N/A</v>
      </c>
      <c r="R83" s="18" t="e">
        <f t="shared" si="56"/>
        <v>#N/A</v>
      </c>
      <c r="S83" s="17" t="e">
        <f>VLOOKUP($A83,'DATA PENGUKURAN GARDU'!$A:$BS,44,0)</f>
        <v>#N/A</v>
      </c>
      <c r="T83" s="18" t="e">
        <f t="shared" si="57"/>
        <v>#N/A</v>
      </c>
      <c r="U83" s="17" t="e">
        <f>VLOOKUP($A83,'DATA PENGUKURAN GARDU'!$A:$BS,46,0)</f>
        <v>#N/A</v>
      </c>
      <c r="V83" s="18" t="e">
        <f t="shared" si="58"/>
        <v>#N/A</v>
      </c>
      <c r="W83" s="17" t="e">
        <f>VLOOKUP($A83,'DATA PENGUKURAN GARDU'!$A:$BS,48,0)</f>
        <v>#N/A</v>
      </c>
      <c r="X83" s="17" t="e">
        <f>VLOOKUP($A83,'DATA PENGUKURAN GARDU'!$A:$BS,53,0)</f>
        <v>#N/A</v>
      </c>
      <c r="Y83" s="17" t="e">
        <f>VLOOKUP($A83,'DATA PENGUKURAN GARDU'!$A:$BS,54,0)</f>
        <v>#N/A</v>
      </c>
      <c r="Z83" s="17" t="e">
        <f>VLOOKUP($A83,'DATA PENGUKURAN GARDU'!$A:$BS,55,0)</f>
        <v>#N/A</v>
      </c>
      <c r="AA83" s="20" t="e">
        <f>VLOOKUP($B83,'DATA PENGUKURAN GARDU'!$A:$BS,42,0)</f>
        <v>#N/A</v>
      </c>
      <c r="AB83" s="21" t="e">
        <f t="shared" si="59"/>
        <v>#N/A</v>
      </c>
      <c r="AC83" s="20" t="e">
        <f>VLOOKUP($B83,'DATA PENGUKURAN GARDU'!$A:$BS,44,0)</f>
        <v>#N/A</v>
      </c>
      <c r="AD83" s="21" t="e">
        <f t="shared" si="60"/>
        <v>#N/A</v>
      </c>
      <c r="AE83" s="20" t="e">
        <f>VLOOKUP($B83,'DATA PENGUKURAN GARDU'!$A:$BS,46,0)</f>
        <v>#N/A</v>
      </c>
      <c r="AF83" s="21" t="e">
        <f t="shared" si="61"/>
        <v>#N/A</v>
      </c>
      <c r="AG83" s="20" t="e">
        <f>VLOOKUP($B83,'DATA PENGUKURAN GARDU'!$A:$BS,46,0)</f>
        <v>#N/A</v>
      </c>
      <c r="AH83" s="20" t="e">
        <f>VLOOKUP($B83,'DATA PENGUKURAN GARDU'!$A:$BS,53,0)</f>
        <v>#N/A</v>
      </c>
      <c r="AI83" s="20" t="e">
        <f>VLOOKUP($B83,'DATA PENGUKURAN GARDU'!$A:$BS,54,0)</f>
        <v>#N/A</v>
      </c>
      <c r="AJ83" s="17" t="e">
        <f>VLOOKUP($C83,'DATA PENGUKURAN GARDU'!$A:$BS,42,0)</f>
        <v>#N/A</v>
      </c>
      <c r="AK83" s="23" t="e">
        <f t="shared" si="62"/>
        <v>#N/A</v>
      </c>
      <c r="AL83" s="17" t="e">
        <f>VLOOKUP($C83,'DATA PENGUKURAN GARDU'!$A:$BS,44,0)</f>
        <v>#N/A</v>
      </c>
      <c r="AM83" s="23" t="e">
        <f t="shared" si="63"/>
        <v>#N/A</v>
      </c>
      <c r="AN83" s="17" t="e">
        <f>VLOOKUP($C83,'DATA PENGUKURAN GARDU'!$A:$BS,46,0)</f>
        <v>#N/A</v>
      </c>
      <c r="AO83" s="23" t="e">
        <f t="shared" si="64"/>
        <v>#N/A</v>
      </c>
      <c r="AP83" s="17" t="e">
        <f>VLOOKUP($C83,'DATA PENGUKURAN GARDU'!$A:$BS,46,0)</f>
        <v>#N/A</v>
      </c>
      <c r="AQ83" s="17" t="e">
        <f>VLOOKUP($C83,'DATA PENGUKURAN GARDU'!$A:$BS,53,0)</f>
        <v>#N/A</v>
      </c>
      <c r="AR83" s="17" t="e">
        <f>VLOOKUP($C83,'DATA PENGUKURAN GARDU'!$A:$BS,54,0)</f>
        <v>#N/A</v>
      </c>
      <c r="AS83" s="20" t="e">
        <f>VLOOKUP($D83,'DATA PENGUKURAN GARDU'!$A:$BS,42,0)</f>
        <v>#N/A</v>
      </c>
      <c r="AT83" s="21" t="e">
        <f t="shared" si="65"/>
        <v>#N/A</v>
      </c>
      <c r="AU83" s="20" t="e">
        <f>VLOOKUP($D83,'DATA PENGUKURAN GARDU'!$A:$BS,44,0)</f>
        <v>#N/A</v>
      </c>
      <c r="AV83" s="21" t="e">
        <f t="shared" si="66"/>
        <v>#N/A</v>
      </c>
      <c r="AW83" s="20" t="e">
        <f>VLOOKUP($D83,'DATA PENGUKURAN GARDU'!$A:$BS,46,0)</f>
        <v>#N/A</v>
      </c>
      <c r="AX83" s="21" t="e">
        <f t="shared" si="67"/>
        <v>#N/A</v>
      </c>
      <c r="AY83" s="20" t="e">
        <f>VLOOKUP($D83,'DATA PENGUKURAN GARDU'!$A:$BS,46,0)</f>
        <v>#N/A</v>
      </c>
      <c r="AZ83" s="20" t="e">
        <f>VLOOKUP($D83,'DATA PENGUKURAN GARDU'!$A:$BS,53,0)</f>
        <v>#N/A</v>
      </c>
      <c r="BA83" s="20" t="e">
        <f>VLOOKUP($D83,'DATA PENGUKURAN GARDU'!$A:$BS,54,0)</f>
        <v>#N/A</v>
      </c>
      <c r="BB83" s="17" t="e">
        <f>VLOOKUP($E83,'DATA PENGUKURAN GARDU'!$A:$BS,42,0)</f>
        <v>#N/A</v>
      </c>
      <c r="BC83" s="23" t="e">
        <f t="shared" si="68"/>
        <v>#N/A</v>
      </c>
      <c r="BD83" s="17" t="e">
        <f>VLOOKUP($E83,'DATA PENGUKURAN GARDU'!$A:$BS,44,0)</f>
        <v>#N/A</v>
      </c>
      <c r="BE83" s="23" t="e">
        <f t="shared" si="69"/>
        <v>#N/A</v>
      </c>
      <c r="BF83" s="17" t="e">
        <f>VLOOKUP($E83,'DATA PENGUKURAN GARDU'!$A:$BS,46,0)</f>
        <v>#N/A</v>
      </c>
      <c r="BG83" s="23" t="e">
        <f t="shared" si="70"/>
        <v>#N/A</v>
      </c>
      <c r="BH83" s="17" t="e">
        <f>VLOOKUP($E83,'DATA PENGUKURAN GARDU'!$A:$BS,46,0)</f>
        <v>#N/A</v>
      </c>
      <c r="BI83" s="17" t="e">
        <f>VLOOKUP($E83,'DATA PENGUKURAN GARDU'!$A:$BS,53,0)</f>
        <v>#N/A</v>
      </c>
      <c r="BJ83" s="17" t="e">
        <f>VLOOKUP($E83,'DATA PENGUKURAN GARDU'!$A:$BS,54,0)</f>
        <v>#N/A</v>
      </c>
      <c r="BK83" s="20" t="e">
        <f t="shared" si="48"/>
        <v>#N/A</v>
      </c>
      <c r="BL83" s="20" t="e">
        <f t="shared" si="49"/>
        <v>#N/A</v>
      </c>
      <c r="BM83" s="20" t="e">
        <f t="shared" si="50"/>
        <v>#N/A</v>
      </c>
      <c r="BN83" s="25" t="e">
        <f t="shared" si="51"/>
        <v>#N/A</v>
      </c>
      <c r="BO83" s="26" t="str">
        <f t="shared" si="52"/>
        <v>0</v>
      </c>
      <c r="BP83" s="21" t="e">
        <f t="shared" si="53"/>
        <v>#VALUE!</v>
      </c>
      <c r="BQ83" s="20" t="e">
        <f t="shared" si="54"/>
        <v>#N/A</v>
      </c>
      <c r="BR83" s="20" t="e">
        <v>#N/A</v>
      </c>
      <c r="BS83" s="9" t="e">
        <v>#N/A</v>
      </c>
      <c r="BT83" s="2" t="e">
        <f t="shared" si="55"/>
        <v>#VALUE!</v>
      </c>
      <c r="BU83" s="2" t="e">
        <f t="shared" si="38"/>
        <v>#N/A</v>
      </c>
      <c r="BV83" s="2" t="e">
        <f t="shared" si="39"/>
        <v>#N/A</v>
      </c>
    </row>
    <row r="84" s="2" customFormat="1" ht="22.95" customHeight="1" spans="1:74">
      <c r="A84" s="9" t="str">
        <f t="shared" si="40"/>
        <v>L-126Induk</v>
      </c>
      <c r="B84" s="9" t="str">
        <f t="shared" si="41"/>
        <v>L-126jurusan 1</v>
      </c>
      <c r="C84" s="9" t="str">
        <f t="shared" si="42"/>
        <v>L-126jurusan 2</v>
      </c>
      <c r="D84" s="9" t="str">
        <f t="shared" si="43"/>
        <v>L-126jurusan 3</v>
      </c>
      <c r="E84" s="9" t="str">
        <f t="shared" si="44"/>
        <v>L-126jurusan 4</v>
      </c>
      <c r="F84" s="10" t="s">
        <v>108</v>
      </c>
      <c r="G84" s="10" t="s">
        <v>22</v>
      </c>
      <c r="H84" s="10" t="s">
        <v>148</v>
      </c>
      <c r="I84" s="10" t="s">
        <v>10206</v>
      </c>
      <c r="J84" s="10" t="s">
        <v>10207</v>
      </c>
      <c r="K84" s="10" t="s">
        <v>7465</v>
      </c>
      <c r="L84" s="10"/>
      <c r="M84" s="10"/>
      <c r="N84" s="14">
        <f t="shared" si="45"/>
        <v>0</v>
      </c>
      <c r="O84" s="15" t="e">
        <f t="shared" si="46"/>
        <v>#VALUE!</v>
      </c>
      <c r="P84" s="15" t="e">
        <f t="shared" si="47"/>
        <v>#VALUE!</v>
      </c>
      <c r="Q84" s="17" t="e">
        <f>VLOOKUP($A84,'DATA PENGUKURAN GARDU'!$A:$BS,42,0)</f>
        <v>#N/A</v>
      </c>
      <c r="R84" s="18" t="e">
        <f t="shared" si="56"/>
        <v>#N/A</v>
      </c>
      <c r="S84" s="17" t="e">
        <f>VLOOKUP($A84,'DATA PENGUKURAN GARDU'!$A:$BS,44,0)</f>
        <v>#N/A</v>
      </c>
      <c r="T84" s="18" t="e">
        <f t="shared" si="57"/>
        <v>#N/A</v>
      </c>
      <c r="U84" s="17" t="e">
        <f>VLOOKUP($A84,'DATA PENGUKURAN GARDU'!$A:$BS,46,0)</f>
        <v>#N/A</v>
      </c>
      <c r="V84" s="18" t="e">
        <f t="shared" si="58"/>
        <v>#N/A</v>
      </c>
      <c r="W84" s="17" t="e">
        <f>VLOOKUP($A84,'DATA PENGUKURAN GARDU'!$A:$BS,48,0)</f>
        <v>#N/A</v>
      </c>
      <c r="X84" s="17" t="e">
        <f>VLOOKUP($A84,'DATA PENGUKURAN GARDU'!$A:$BS,53,0)</f>
        <v>#N/A</v>
      </c>
      <c r="Y84" s="17" t="e">
        <f>VLOOKUP($A84,'DATA PENGUKURAN GARDU'!$A:$BS,54,0)</f>
        <v>#N/A</v>
      </c>
      <c r="Z84" s="17" t="e">
        <f>VLOOKUP($A84,'DATA PENGUKURAN GARDU'!$A:$BS,55,0)</f>
        <v>#N/A</v>
      </c>
      <c r="AA84" s="20" t="e">
        <f>VLOOKUP($B84,'DATA PENGUKURAN GARDU'!$A:$BS,42,0)</f>
        <v>#N/A</v>
      </c>
      <c r="AB84" s="21" t="e">
        <f t="shared" si="59"/>
        <v>#N/A</v>
      </c>
      <c r="AC84" s="20" t="e">
        <f>VLOOKUP($B84,'DATA PENGUKURAN GARDU'!$A:$BS,44,0)</f>
        <v>#N/A</v>
      </c>
      <c r="AD84" s="21" t="e">
        <f t="shared" si="60"/>
        <v>#N/A</v>
      </c>
      <c r="AE84" s="20" t="e">
        <f>VLOOKUP($B84,'DATA PENGUKURAN GARDU'!$A:$BS,46,0)</f>
        <v>#N/A</v>
      </c>
      <c r="AF84" s="21" t="e">
        <f t="shared" si="61"/>
        <v>#N/A</v>
      </c>
      <c r="AG84" s="20" t="e">
        <f>VLOOKUP($B84,'DATA PENGUKURAN GARDU'!$A:$BS,46,0)</f>
        <v>#N/A</v>
      </c>
      <c r="AH84" s="20" t="e">
        <f>VLOOKUP($B84,'DATA PENGUKURAN GARDU'!$A:$BS,53,0)</f>
        <v>#N/A</v>
      </c>
      <c r="AI84" s="20" t="e">
        <f>VLOOKUP($B84,'DATA PENGUKURAN GARDU'!$A:$BS,54,0)</f>
        <v>#N/A</v>
      </c>
      <c r="AJ84" s="17" t="e">
        <f>VLOOKUP($C84,'DATA PENGUKURAN GARDU'!$A:$BS,42,0)</f>
        <v>#N/A</v>
      </c>
      <c r="AK84" s="23" t="e">
        <f t="shared" si="62"/>
        <v>#N/A</v>
      </c>
      <c r="AL84" s="17" t="e">
        <f>VLOOKUP($C84,'DATA PENGUKURAN GARDU'!$A:$BS,44,0)</f>
        <v>#N/A</v>
      </c>
      <c r="AM84" s="23" t="e">
        <f t="shared" si="63"/>
        <v>#N/A</v>
      </c>
      <c r="AN84" s="17" t="e">
        <f>VLOOKUP($C84,'DATA PENGUKURAN GARDU'!$A:$BS,46,0)</f>
        <v>#N/A</v>
      </c>
      <c r="AO84" s="23" t="e">
        <f t="shared" si="64"/>
        <v>#N/A</v>
      </c>
      <c r="AP84" s="17" t="e">
        <f>VLOOKUP($C84,'DATA PENGUKURAN GARDU'!$A:$BS,46,0)</f>
        <v>#N/A</v>
      </c>
      <c r="AQ84" s="17" t="e">
        <f>VLOOKUP($C84,'DATA PENGUKURAN GARDU'!$A:$BS,53,0)</f>
        <v>#N/A</v>
      </c>
      <c r="AR84" s="17" t="e">
        <f>VLOOKUP($C84,'DATA PENGUKURAN GARDU'!$A:$BS,54,0)</f>
        <v>#N/A</v>
      </c>
      <c r="AS84" s="20" t="e">
        <f>VLOOKUP($D84,'DATA PENGUKURAN GARDU'!$A:$BS,42,0)</f>
        <v>#N/A</v>
      </c>
      <c r="AT84" s="21" t="e">
        <f t="shared" si="65"/>
        <v>#N/A</v>
      </c>
      <c r="AU84" s="20" t="e">
        <f>VLOOKUP($D84,'DATA PENGUKURAN GARDU'!$A:$BS,44,0)</f>
        <v>#N/A</v>
      </c>
      <c r="AV84" s="21" t="e">
        <f t="shared" si="66"/>
        <v>#N/A</v>
      </c>
      <c r="AW84" s="20" t="e">
        <f>VLOOKUP($D84,'DATA PENGUKURAN GARDU'!$A:$BS,46,0)</f>
        <v>#N/A</v>
      </c>
      <c r="AX84" s="21" t="e">
        <f t="shared" si="67"/>
        <v>#N/A</v>
      </c>
      <c r="AY84" s="20" t="e">
        <f>VLOOKUP($D84,'DATA PENGUKURAN GARDU'!$A:$BS,46,0)</f>
        <v>#N/A</v>
      </c>
      <c r="AZ84" s="20" t="e">
        <f>VLOOKUP($D84,'DATA PENGUKURAN GARDU'!$A:$BS,53,0)</f>
        <v>#N/A</v>
      </c>
      <c r="BA84" s="20" t="e">
        <f>VLOOKUP($D84,'DATA PENGUKURAN GARDU'!$A:$BS,54,0)</f>
        <v>#N/A</v>
      </c>
      <c r="BB84" s="17" t="e">
        <f>VLOOKUP($E84,'DATA PENGUKURAN GARDU'!$A:$BS,42,0)</f>
        <v>#N/A</v>
      </c>
      <c r="BC84" s="23" t="e">
        <f t="shared" si="68"/>
        <v>#N/A</v>
      </c>
      <c r="BD84" s="17" t="e">
        <f>VLOOKUP($E84,'DATA PENGUKURAN GARDU'!$A:$BS,44,0)</f>
        <v>#N/A</v>
      </c>
      <c r="BE84" s="23" t="e">
        <f t="shared" si="69"/>
        <v>#N/A</v>
      </c>
      <c r="BF84" s="17" t="e">
        <f>VLOOKUP($E84,'DATA PENGUKURAN GARDU'!$A:$BS,46,0)</f>
        <v>#N/A</v>
      </c>
      <c r="BG84" s="23" t="e">
        <f t="shared" si="70"/>
        <v>#N/A</v>
      </c>
      <c r="BH84" s="17" t="e">
        <f>VLOOKUP($E84,'DATA PENGUKURAN GARDU'!$A:$BS,46,0)</f>
        <v>#N/A</v>
      </c>
      <c r="BI84" s="17" t="e">
        <f>VLOOKUP($E84,'DATA PENGUKURAN GARDU'!$A:$BS,53,0)</f>
        <v>#N/A</v>
      </c>
      <c r="BJ84" s="17" t="e">
        <f>VLOOKUP($E84,'DATA PENGUKURAN GARDU'!$A:$BS,54,0)</f>
        <v>#N/A</v>
      </c>
      <c r="BK84" s="20" t="e">
        <f t="shared" si="48"/>
        <v>#N/A</v>
      </c>
      <c r="BL84" s="20" t="e">
        <f t="shared" si="49"/>
        <v>#N/A</v>
      </c>
      <c r="BM84" s="20" t="e">
        <f t="shared" si="50"/>
        <v>#N/A</v>
      </c>
      <c r="BN84" s="25" t="e">
        <f t="shared" si="51"/>
        <v>#N/A</v>
      </c>
      <c r="BO84" s="26" t="str">
        <f t="shared" si="52"/>
        <v>0</v>
      </c>
      <c r="BP84" s="21" t="e">
        <f t="shared" si="53"/>
        <v>#VALUE!</v>
      </c>
      <c r="BQ84" s="20" t="e">
        <f t="shared" si="54"/>
        <v>#N/A</v>
      </c>
      <c r="BR84" s="20" t="e">
        <v>#N/A</v>
      </c>
      <c r="BS84" s="9" t="e">
        <v>#N/A</v>
      </c>
      <c r="BT84" s="2" t="e">
        <f t="shared" si="55"/>
        <v>#VALUE!</v>
      </c>
      <c r="BU84" s="2" t="e">
        <f t="shared" si="38"/>
        <v>#N/A</v>
      </c>
      <c r="BV84" s="2" t="e">
        <f t="shared" si="39"/>
        <v>#N/A</v>
      </c>
    </row>
    <row r="85" s="2" customFormat="1" ht="22.95" customHeight="1" spans="1:74">
      <c r="A85" s="9" t="str">
        <f t="shared" si="40"/>
        <v>L-127Induk</v>
      </c>
      <c r="B85" s="9" t="str">
        <f t="shared" si="41"/>
        <v>L-127jurusan 1</v>
      </c>
      <c r="C85" s="9" t="str">
        <f t="shared" si="42"/>
        <v>L-127jurusan 2</v>
      </c>
      <c r="D85" s="9" t="str">
        <f t="shared" si="43"/>
        <v>L-127jurusan 3</v>
      </c>
      <c r="E85" s="9" t="str">
        <f t="shared" si="44"/>
        <v>L-127jurusan 4</v>
      </c>
      <c r="F85" s="10" t="s">
        <v>108</v>
      </c>
      <c r="G85" s="10" t="s">
        <v>22</v>
      </c>
      <c r="H85" s="10" t="s">
        <v>149</v>
      </c>
      <c r="I85" s="10" t="s">
        <v>10208</v>
      </c>
      <c r="J85" s="10" t="s">
        <v>10209</v>
      </c>
      <c r="K85" s="10" t="s">
        <v>7465</v>
      </c>
      <c r="L85" s="10"/>
      <c r="M85" s="10"/>
      <c r="N85" s="14">
        <f t="shared" si="45"/>
        <v>0</v>
      </c>
      <c r="O85" s="15" t="e">
        <f t="shared" si="46"/>
        <v>#VALUE!</v>
      </c>
      <c r="P85" s="15" t="e">
        <f t="shared" si="47"/>
        <v>#VALUE!</v>
      </c>
      <c r="Q85" s="17" t="e">
        <f>VLOOKUP($A85,'DATA PENGUKURAN GARDU'!$A:$BS,42,0)</f>
        <v>#N/A</v>
      </c>
      <c r="R85" s="18" t="e">
        <f t="shared" si="56"/>
        <v>#N/A</v>
      </c>
      <c r="S85" s="17" t="e">
        <f>VLOOKUP($A85,'DATA PENGUKURAN GARDU'!$A:$BS,44,0)</f>
        <v>#N/A</v>
      </c>
      <c r="T85" s="18" t="e">
        <f t="shared" si="57"/>
        <v>#N/A</v>
      </c>
      <c r="U85" s="17" t="e">
        <f>VLOOKUP($A85,'DATA PENGUKURAN GARDU'!$A:$BS,46,0)</f>
        <v>#N/A</v>
      </c>
      <c r="V85" s="18" t="e">
        <f t="shared" si="58"/>
        <v>#N/A</v>
      </c>
      <c r="W85" s="17" t="e">
        <f>VLOOKUP($A85,'DATA PENGUKURAN GARDU'!$A:$BS,48,0)</f>
        <v>#N/A</v>
      </c>
      <c r="X85" s="17" t="e">
        <f>VLOOKUP($A85,'DATA PENGUKURAN GARDU'!$A:$BS,53,0)</f>
        <v>#N/A</v>
      </c>
      <c r="Y85" s="17" t="e">
        <f>VLOOKUP($A85,'DATA PENGUKURAN GARDU'!$A:$BS,54,0)</f>
        <v>#N/A</v>
      </c>
      <c r="Z85" s="17" t="e">
        <f>VLOOKUP($A85,'DATA PENGUKURAN GARDU'!$A:$BS,55,0)</f>
        <v>#N/A</v>
      </c>
      <c r="AA85" s="20" t="e">
        <f>VLOOKUP($B85,'DATA PENGUKURAN GARDU'!$A:$BS,42,0)</f>
        <v>#N/A</v>
      </c>
      <c r="AB85" s="21" t="e">
        <f t="shared" si="59"/>
        <v>#N/A</v>
      </c>
      <c r="AC85" s="20" t="e">
        <f>VLOOKUP($B85,'DATA PENGUKURAN GARDU'!$A:$BS,44,0)</f>
        <v>#N/A</v>
      </c>
      <c r="AD85" s="21" t="e">
        <f t="shared" si="60"/>
        <v>#N/A</v>
      </c>
      <c r="AE85" s="20" t="e">
        <f>VLOOKUP($B85,'DATA PENGUKURAN GARDU'!$A:$BS,46,0)</f>
        <v>#N/A</v>
      </c>
      <c r="AF85" s="21" t="e">
        <f t="shared" si="61"/>
        <v>#N/A</v>
      </c>
      <c r="AG85" s="20" t="e">
        <f>VLOOKUP($B85,'DATA PENGUKURAN GARDU'!$A:$BS,46,0)</f>
        <v>#N/A</v>
      </c>
      <c r="AH85" s="20" t="e">
        <f>VLOOKUP($B85,'DATA PENGUKURAN GARDU'!$A:$BS,53,0)</f>
        <v>#N/A</v>
      </c>
      <c r="AI85" s="20" t="e">
        <f>VLOOKUP($B85,'DATA PENGUKURAN GARDU'!$A:$BS,54,0)</f>
        <v>#N/A</v>
      </c>
      <c r="AJ85" s="17" t="e">
        <f>VLOOKUP($C85,'DATA PENGUKURAN GARDU'!$A:$BS,42,0)</f>
        <v>#N/A</v>
      </c>
      <c r="AK85" s="23" t="e">
        <f t="shared" si="62"/>
        <v>#N/A</v>
      </c>
      <c r="AL85" s="17" t="e">
        <f>VLOOKUP($C85,'DATA PENGUKURAN GARDU'!$A:$BS,44,0)</f>
        <v>#N/A</v>
      </c>
      <c r="AM85" s="23" t="e">
        <f t="shared" si="63"/>
        <v>#N/A</v>
      </c>
      <c r="AN85" s="17" t="e">
        <f>VLOOKUP($C85,'DATA PENGUKURAN GARDU'!$A:$BS,46,0)</f>
        <v>#N/A</v>
      </c>
      <c r="AO85" s="23" t="e">
        <f t="shared" si="64"/>
        <v>#N/A</v>
      </c>
      <c r="AP85" s="17" t="e">
        <f>VLOOKUP($C85,'DATA PENGUKURAN GARDU'!$A:$BS,46,0)</f>
        <v>#N/A</v>
      </c>
      <c r="AQ85" s="17" t="e">
        <f>VLOOKUP($C85,'DATA PENGUKURAN GARDU'!$A:$BS,53,0)</f>
        <v>#N/A</v>
      </c>
      <c r="AR85" s="17" t="e">
        <f>VLOOKUP($C85,'DATA PENGUKURAN GARDU'!$A:$BS,54,0)</f>
        <v>#N/A</v>
      </c>
      <c r="AS85" s="20" t="e">
        <f>VLOOKUP($D85,'DATA PENGUKURAN GARDU'!$A:$BS,42,0)</f>
        <v>#N/A</v>
      </c>
      <c r="AT85" s="21" t="e">
        <f t="shared" si="65"/>
        <v>#N/A</v>
      </c>
      <c r="AU85" s="20" t="e">
        <f>VLOOKUP($D85,'DATA PENGUKURAN GARDU'!$A:$BS,44,0)</f>
        <v>#N/A</v>
      </c>
      <c r="AV85" s="21" t="e">
        <f t="shared" si="66"/>
        <v>#N/A</v>
      </c>
      <c r="AW85" s="20" t="e">
        <f>VLOOKUP($D85,'DATA PENGUKURAN GARDU'!$A:$BS,46,0)</f>
        <v>#N/A</v>
      </c>
      <c r="AX85" s="21" t="e">
        <f t="shared" si="67"/>
        <v>#N/A</v>
      </c>
      <c r="AY85" s="20" t="e">
        <f>VLOOKUP($D85,'DATA PENGUKURAN GARDU'!$A:$BS,46,0)</f>
        <v>#N/A</v>
      </c>
      <c r="AZ85" s="20" t="e">
        <f>VLOOKUP($D85,'DATA PENGUKURAN GARDU'!$A:$BS,53,0)</f>
        <v>#N/A</v>
      </c>
      <c r="BA85" s="20" t="e">
        <f>VLOOKUP($D85,'DATA PENGUKURAN GARDU'!$A:$BS,54,0)</f>
        <v>#N/A</v>
      </c>
      <c r="BB85" s="17" t="e">
        <f>VLOOKUP($E85,'DATA PENGUKURAN GARDU'!$A:$BS,42,0)</f>
        <v>#N/A</v>
      </c>
      <c r="BC85" s="23" t="e">
        <f t="shared" si="68"/>
        <v>#N/A</v>
      </c>
      <c r="BD85" s="17" t="e">
        <f>VLOOKUP($E85,'DATA PENGUKURAN GARDU'!$A:$BS,44,0)</f>
        <v>#N/A</v>
      </c>
      <c r="BE85" s="23" t="e">
        <f t="shared" si="69"/>
        <v>#N/A</v>
      </c>
      <c r="BF85" s="17" t="e">
        <f>VLOOKUP($E85,'DATA PENGUKURAN GARDU'!$A:$BS,46,0)</f>
        <v>#N/A</v>
      </c>
      <c r="BG85" s="23" t="e">
        <f t="shared" si="70"/>
        <v>#N/A</v>
      </c>
      <c r="BH85" s="17" t="e">
        <f>VLOOKUP($E85,'DATA PENGUKURAN GARDU'!$A:$BS,46,0)</f>
        <v>#N/A</v>
      </c>
      <c r="BI85" s="17" t="e">
        <f>VLOOKUP($E85,'DATA PENGUKURAN GARDU'!$A:$BS,53,0)</f>
        <v>#N/A</v>
      </c>
      <c r="BJ85" s="17" t="e">
        <f>VLOOKUP($E85,'DATA PENGUKURAN GARDU'!$A:$BS,54,0)</f>
        <v>#N/A</v>
      </c>
      <c r="BK85" s="20" t="e">
        <f t="shared" si="48"/>
        <v>#N/A</v>
      </c>
      <c r="BL85" s="20" t="e">
        <f t="shared" si="49"/>
        <v>#N/A</v>
      </c>
      <c r="BM85" s="20" t="e">
        <f t="shared" si="50"/>
        <v>#N/A</v>
      </c>
      <c r="BN85" s="25" t="e">
        <f t="shared" si="51"/>
        <v>#N/A</v>
      </c>
      <c r="BO85" s="26" t="str">
        <f t="shared" si="52"/>
        <v>0</v>
      </c>
      <c r="BP85" s="21" t="e">
        <f t="shared" si="53"/>
        <v>#VALUE!</v>
      </c>
      <c r="BQ85" s="20" t="e">
        <f t="shared" si="54"/>
        <v>#N/A</v>
      </c>
      <c r="BR85" s="20" t="e">
        <v>#N/A</v>
      </c>
      <c r="BS85" s="9" t="e">
        <v>#N/A</v>
      </c>
      <c r="BT85" s="2" t="e">
        <f t="shared" si="55"/>
        <v>#VALUE!</v>
      </c>
      <c r="BU85" s="2" t="e">
        <f t="shared" si="38"/>
        <v>#N/A</v>
      </c>
      <c r="BV85" s="2" t="e">
        <f t="shared" si="39"/>
        <v>#N/A</v>
      </c>
    </row>
    <row r="86" s="2" customFormat="1" ht="22.95" customHeight="1" spans="1:74">
      <c r="A86" s="9" t="str">
        <f t="shared" si="40"/>
        <v>L-097Induk</v>
      </c>
      <c r="B86" s="9" t="str">
        <f t="shared" si="41"/>
        <v>L-097jurusan 1</v>
      </c>
      <c r="C86" s="9" t="str">
        <f t="shared" si="42"/>
        <v>L-097jurusan 2</v>
      </c>
      <c r="D86" s="9" t="str">
        <f t="shared" si="43"/>
        <v>L-097jurusan 3</v>
      </c>
      <c r="E86" s="9" t="str">
        <f t="shared" si="44"/>
        <v>L-097jurusan 4</v>
      </c>
      <c r="F86" s="10" t="s">
        <v>46</v>
      </c>
      <c r="G86" s="10" t="s">
        <v>22</v>
      </c>
      <c r="H86" s="10" t="s">
        <v>150</v>
      </c>
      <c r="I86" s="10" t="s">
        <v>10210</v>
      </c>
      <c r="J86" s="10" t="s">
        <v>10211</v>
      </c>
      <c r="K86" s="10" t="s">
        <v>7465</v>
      </c>
      <c r="L86" s="10"/>
      <c r="M86" s="10"/>
      <c r="N86" s="14">
        <f t="shared" si="45"/>
        <v>0</v>
      </c>
      <c r="O86" s="15" t="e">
        <f t="shared" si="46"/>
        <v>#VALUE!</v>
      </c>
      <c r="P86" s="15" t="e">
        <f t="shared" si="47"/>
        <v>#VALUE!</v>
      </c>
      <c r="Q86" s="17" t="e">
        <f>VLOOKUP($A86,'DATA PENGUKURAN GARDU'!$A:$BS,42,0)</f>
        <v>#N/A</v>
      </c>
      <c r="R86" s="18" t="e">
        <f t="shared" si="56"/>
        <v>#N/A</v>
      </c>
      <c r="S86" s="17" t="e">
        <f>VLOOKUP($A86,'DATA PENGUKURAN GARDU'!$A:$BS,44,0)</f>
        <v>#N/A</v>
      </c>
      <c r="T86" s="18" t="e">
        <f t="shared" si="57"/>
        <v>#N/A</v>
      </c>
      <c r="U86" s="17" t="e">
        <f>VLOOKUP($A86,'DATA PENGUKURAN GARDU'!$A:$BS,46,0)</f>
        <v>#N/A</v>
      </c>
      <c r="V86" s="18" t="e">
        <f t="shared" si="58"/>
        <v>#N/A</v>
      </c>
      <c r="W86" s="17" t="e">
        <f>VLOOKUP($A86,'DATA PENGUKURAN GARDU'!$A:$BS,48,0)</f>
        <v>#N/A</v>
      </c>
      <c r="X86" s="17" t="e">
        <f>VLOOKUP($A86,'DATA PENGUKURAN GARDU'!$A:$BS,53,0)</f>
        <v>#N/A</v>
      </c>
      <c r="Y86" s="17" t="e">
        <f>VLOOKUP($A86,'DATA PENGUKURAN GARDU'!$A:$BS,54,0)</f>
        <v>#N/A</v>
      </c>
      <c r="Z86" s="17" t="e">
        <f>VLOOKUP($A86,'DATA PENGUKURAN GARDU'!$A:$BS,55,0)</f>
        <v>#N/A</v>
      </c>
      <c r="AA86" s="20" t="e">
        <f>VLOOKUP($B86,'DATA PENGUKURAN GARDU'!$A:$BS,42,0)</f>
        <v>#N/A</v>
      </c>
      <c r="AB86" s="21" t="e">
        <f t="shared" si="59"/>
        <v>#N/A</v>
      </c>
      <c r="AC86" s="20" t="e">
        <f>VLOOKUP($B86,'DATA PENGUKURAN GARDU'!$A:$BS,44,0)</f>
        <v>#N/A</v>
      </c>
      <c r="AD86" s="21" t="e">
        <f t="shared" si="60"/>
        <v>#N/A</v>
      </c>
      <c r="AE86" s="20" t="e">
        <f>VLOOKUP($B86,'DATA PENGUKURAN GARDU'!$A:$BS,46,0)</f>
        <v>#N/A</v>
      </c>
      <c r="AF86" s="21" t="e">
        <f t="shared" si="61"/>
        <v>#N/A</v>
      </c>
      <c r="AG86" s="20" t="e">
        <f>VLOOKUP($B86,'DATA PENGUKURAN GARDU'!$A:$BS,46,0)</f>
        <v>#N/A</v>
      </c>
      <c r="AH86" s="20" t="e">
        <f>VLOOKUP($B86,'DATA PENGUKURAN GARDU'!$A:$BS,53,0)</f>
        <v>#N/A</v>
      </c>
      <c r="AI86" s="20" t="e">
        <f>VLOOKUP($B86,'DATA PENGUKURAN GARDU'!$A:$BS,54,0)</f>
        <v>#N/A</v>
      </c>
      <c r="AJ86" s="17" t="e">
        <f>VLOOKUP($C86,'DATA PENGUKURAN GARDU'!$A:$BS,42,0)</f>
        <v>#N/A</v>
      </c>
      <c r="AK86" s="23" t="e">
        <f t="shared" si="62"/>
        <v>#N/A</v>
      </c>
      <c r="AL86" s="17" t="e">
        <f>VLOOKUP($C86,'DATA PENGUKURAN GARDU'!$A:$BS,44,0)</f>
        <v>#N/A</v>
      </c>
      <c r="AM86" s="23" t="e">
        <f t="shared" si="63"/>
        <v>#N/A</v>
      </c>
      <c r="AN86" s="17" t="e">
        <f>VLOOKUP($C86,'DATA PENGUKURAN GARDU'!$A:$BS,46,0)</f>
        <v>#N/A</v>
      </c>
      <c r="AO86" s="23" t="e">
        <f t="shared" si="64"/>
        <v>#N/A</v>
      </c>
      <c r="AP86" s="17" t="e">
        <f>VLOOKUP($C86,'DATA PENGUKURAN GARDU'!$A:$BS,46,0)</f>
        <v>#N/A</v>
      </c>
      <c r="AQ86" s="17" t="e">
        <f>VLOOKUP($C86,'DATA PENGUKURAN GARDU'!$A:$BS,53,0)</f>
        <v>#N/A</v>
      </c>
      <c r="AR86" s="17" t="e">
        <f>VLOOKUP($C86,'DATA PENGUKURAN GARDU'!$A:$BS,54,0)</f>
        <v>#N/A</v>
      </c>
      <c r="AS86" s="20" t="e">
        <f>VLOOKUP($D86,'DATA PENGUKURAN GARDU'!$A:$BS,42,0)</f>
        <v>#N/A</v>
      </c>
      <c r="AT86" s="21" t="e">
        <f t="shared" si="65"/>
        <v>#N/A</v>
      </c>
      <c r="AU86" s="20" t="e">
        <f>VLOOKUP($D86,'DATA PENGUKURAN GARDU'!$A:$BS,44,0)</f>
        <v>#N/A</v>
      </c>
      <c r="AV86" s="21" t="e">
        <f t="shared" si="66"/>
        <v>#N/A</v>
      </c>
      <c r="AW86" s="20" t="e">
        <f>VLOOKUP($D86,'DATA PENGUKURAN GARDU'!$A:$BS,46,0)</f>
        <v>#N/A</v>
      </c>
      <c r="AX86" s="21" t="e">
        <f t="shared" si="67"/>
        <v>#N/A</v>
      </c>
      <c r="AY86" s="20" t="e">
        <f>VLOOKUP($D86,'DATA PENGUKURAN GARDU'!$A:$BS,46,0)</f>
        <v>#N/A</v>
      </c>
      <c r="AZ86" s="20" t="e">
        <f>VLOOKUP($D86,'DATA PENGUKURAN GARDU'!$A:$BS,53,0)</f>
        <v>#N/A</v>
      </c>
      <c r="BA86" s="20" t="e">
        <f>VLOOKUP($D86,'DATA PENGUKURAN GARDU'!$A:$BS,54,0)</f>
        <v>#N/A</v>
      </c>
      <c r="BB86" s="17" t="e">
        <f>VLOOKUP($E86,'DATA PENGUKURAN GARDU'!$A:$BS,42,0)</f>
        <v>#N/A</v>
      </c>
      <c r="BC86" s="23" t="e">
        <f t="shared" si="68"/>
        <v>#N/A</v>
      </c>
      <c r="BD86" s="17" t="e">
        <f>VLOOKUP($E86,'DATA PENGUKURAN GARDU'!$A:$BS,44,0)</f>
        <v>#N/A</v>
      </c>
      <c r="BE86" s="23" t="e">
        <f t="shared" si="69"/>
        <v>#N/A</v>
      </c>
      <c r="BF86" s="17" t="e">
        <f>VLOOKUP($E86,'DATA PENGUKURAN GARDU'!$A:$BS,46,0)</f>
        <v>#N/A</v>
      </c>
      <c r="BG86" s="23" t="e">
        <f t="shared" si="70"/>
        <v>#N/A</v>
      </c>
      <c r="BH86" s="17" t="e">
        <f>VLOOKUP($E86,'DATA PENGUKURAN GARDU'!$A:$BS,46,0)</f>
        <v>#N/A</v>
      </c>
      <c r="BI86" s="17" t="e">
        <f>VLOOKUP($E86,'DATA PENGUKURAN GARDU'!$A:$BS,53,0)</f>
        <v>#N/A</v>
      </c>
      <c r="BJ86" s="17" t="e">
        <f>VLOOKUP($E86,'DATA PENGUKURAN GARDU'!$A:$BS,54,0)</f>
        <v>#N/A</v>
      </c>
      <c r="BK86" s="20" t="e">
        <f t="shared" si="48"/>
        <v>#N/A</v>
      </c>
      <c r="BL86" s="20" t="e">
        <f t="shared" si="49"/>
        <v>#N/A</v>
      </c>
      <c r="BM86" s="20" t="e">
        <f t="shared" si="50"/>
        <v>#N/A</v>
      </c>
      <c r="BN86" s="25" t="e">
        <f t="shared" si="51"/>
        <v>#N/A</v>
      </c>
      <c r="BO86" s="26" t="str">
        <f t="shared" si="52"/>
        <v>0</v>
      </c>
      <c r="BP86" s="21" t="e">
        <f t="shared" si="53"/>
        <v>#VALUE!</v>
      </c>
      <c r="BQ86" s="20" t="e">
        <f t="shared" si="54"/>
        <v>#N/A</v>
      </c>
      <c r="BR86" s="20" t="e">
        <v>#N/A</v>
      </c>
      <c r="BS86" s="9" t="e">
        <v>#N/A</v>
      </c>
      <c r="BT86" s="2" t="e">
        <f t="shared" si="55"/>
        <v>#VALUE!</v>
      </c>
      <c r="BU86" s="2" t="e">
        <f t="shared" si="38"/>
        <v>#N/A</v>
      </c>
      <c r="BV86" s="2" t="e">
        <f t="shared" si="39"/>
        <v>#N/A</v>
      </c>
    </row>
    <row r="87" s="2" customFormat="1" ht="22.95" customHeight="1" spans="1:74">
      <c r="A87" s="9" t="str">
        <f t="shared" si="40"/>
        <v>L-098Induk</v>
      </c>
      <c r="B87" s="9" t="str">
        <f t="shared" si="41"/>
        <v>L-098jurusan 1</v>
      </c>
      <c r="C87" s="9" t="str">
        <f t="shared" si="42"/>
        <v>L-098jurusan 2</v>
      </c>
      <c r="D87" s="9" t="str">
        <f t="shared" si="43"/>
        <v>L-098jurusan 3</v>
      </c>
      <c r="E87" s="9" t="str">
        <f t="shared" si="44"/>
        <v>L-098jurusan 4</v>
      </c>
      <c r="F87" s="10" t="s">
        <v>46</v>
      </c>
      <c r="G87" s="10" t="s">
        <v>22</v>
      </c>
      <c r="H87" s="10" t="s">
        <v>151</v>
      </c>
      <c r="I87" s="10" t="s">
        <v>10212</v>
      </c>
      <c r="J87" s="10" t="s">
        <v>10213</v>
      </c>
      <c r="K87" s="10" t="s">
        <v>7465</v>
      </c>
      <c r="L87" s="10"/>
      <c r="M87" s="10"/>
      <c r="N87" s="14">
        <f t="shared" si="45"/>
        <v>0</v>
      </c>
      <c r="O87" s="15" t="e">
        <f t="shared" si="46"/>
        <v>#VALUE!</v>
      </c>
      <c r="P87" s="15" t="e">
        <f t="shared" si="47"/>
        <v>#VALUE!</v>
      </c>
      <c r="Q87" s="17" t="e">
        <f>VLOOKUP($A87,'DATA PENGUKURAN GARDU'!$A:$BS,42,0)</f>
        <v>#N/A</v>
      </c>
      <c r="R87" s="18" t="e">
        <f t="shared" si="56"/>
        <v>#N/A</v>
      </c>
      <c r="S87" s="17" t="e">
        <f>VLOOKUP($A87,'DATA PENGUKURAN GARDU'!$A:$BS,44,0)</f>
        <v>#N/A</v>
      </c>
      <c r="T87" s="18" t="e">
        <f t="shared" si="57"/>
        <v>#N/A</v>
      </c>
      <c r="U87" s="17" t="e">
        <f>VLOOKUP($A87,'DATA PENGUKURAN GARDU'!$A:$BS,46,0)</f>
        <v>#N/A</v>
      </c>
      <c r="V87" s="18" t="e">
        <f t="shared" si="58"/>
        <v>#N/A</v>
      </c>
      <c r="W87" s="17" t="e">
        <f>VLOOKUP($A87,'DATA PENGUKURAN GARDU'!$A:$BS,48,0)</f>
        <v>#N/A</v>
      </c>
      <c r="X87" s="17" t="e">
        <f>VLOOKUP($A87,'DATA PENGUKURAN GARDU'!$A:$BS,53,0)</f>
        <v>#N/A</v>
      </c>
      <c r="Y87" s="17" t="e">
        <f>VLOOKUP($A87,'DATA PENGUKURAN GARDU'!$A:$BS,54,0)</f>
        <v>#N/A</v>
      </c>
      <c r="Z87" s="17" t="e">
        <f>VLOOKUP($A87,'DATA PENGUKURAN GARDU'!$A:$BS,55,0)</f>
        <v>#N/A</v>
      </c>
      <c r="AA87" s="20" t="e">
        <f>VLOOKUP($B87,'DATA PENGUKURAN GARDU'!$A:$BS,42,0)</f>
        <v>#N/A</v>
      </c>
      <c r="AB87" s="21" t="e">
        <f t="shared" si="59"/>
        <v>#N/A</v>
      </c>
      <c r="AC87" s="20" t="e">
        <f>VLOOKUP($B87,'DATA PENGUKURAN GARDU'!$A:$BS,44,0)</f>
        <v>#N/A</v>
      </c>
      <c r="AD87" s="21" t="e">
        <f t="shared" si="60"/>
        <v>#N/A</v>
      </c>
      <c r="AE87" s="20" t="e">
        <f>VLOOKUP($B87,'DATA PENGUKURAN GARDU'!$A:$BS,46,0)</f>
        <v>#N/A</v>
      </c>
      <c r="AF87" s="21" t="e">
        <f t="shared" si="61"/>
        <v>#N/A</v>
      </c>
      <c r="AG87" s="20" t="e">
        <f>VLOOKUP($B87,'DATA PENGUKURAN GARDU'!$A:$BS,46,0)</f>
        <v>#N/A</v>
      </c>
      <c r="AH87" s="20" t="e">
        <f>VLOOKUP($B87,'DATA PENGUKURAN GARDU'!$A:$BS,53,0)</f>
        <v>#N/A</v>
      </c>
      <c r="AI87" s="20" t="e">
        <f>VLOOKUP($B87,'DATA PENGUKURAN GARDU'!$A:$BS,54,0)</f>
        <v>#N/A</v>
      </c>
      <c r="AJ87" s="17" t="e">
        <f>VLOOKUP($C87,'DATA PENGUKURAN GARDU'!$A:$BS,42,0)</f>
        <v>#N/A</v>
      </c>
      <c r="AK87" s="23" t="e">
        <f t="shared" si="62"/>
        <v>#N/A</v>
      </c>
      <c r="AL87" s="17" t="e">
        <f>VLOOKUP($C87,'DATA PENGUKURAN GARDU'!$A:$BS,44,0)</f>
        <v>#N/A</v>
      </c>
      <c r="AM87" s="23" t="e">
        <f t="shared" si="63"/>
        <v>#N/A</v>
      </c>
      <c r="AN87" s="17" t="e">
        <f>VLOOKUP($C87,'DATA PENGUKURAN GARDU'!$A:$BS,46,0)</f>
        <v>#N/A</v>
      </c>
      <c r="AO87" s="23" t="e">
        <f t="shared" si="64"/>
        <v>#N/A</v>
      </c>
      <c r="AP87" s="17" t="e">
        <f>VLOOKUP($C87,'DATA PENGUKURAN GARDU'!$A:$BS,46,0)</f>
        <v>#N/A</v>
      </c>
      <c r="AQ87" s="17" t="e">
        <f>VLOOKUP($C87,'DATA PENGUKURAN GARDU'!$A:$BS,53,0)</f>
        <v>#N/A</v>
      </c>
      <c r="AR87" s="17" t="e">
        <f>VLOOKUP($C87,'DATA PENGUKURAN GARDU'!$A:$BS,54,0)</f>
        <v>#N/A</v>
      </c>
      <c r="AS87" s="20" t="e">
        <f>VLOOKUP($D87,'DATA PENGUKURAN GARDU'!$A:$BS,42,0)</f>
        <v>#N/A</v>
      </c>
      <c r="AT87" s="21" t="e">
        <f t="shared" si="65"/>
        <v>#N/A</v>
      </c>
      <c r="AU87" s="20" t="e">
        <f>VLOOKUP($D87,'DATA PENGUKURAN GARDU'!$A:$BS,44,0)</f>
        <v>#N/A</v>
      </c>
      <c r="AV87" s="21" t="e">
        <f t="shared" si="66"/>
        <v>#N/A</v>
      </c>
      <c r="AW87" s="20" t="e">
        <f>VLOOKUP($D87,'DATA PENGUKURAN GARDU'!$A:$BS,46,0)</f>
        <v>#N/A</v>
      </c>
      <c r="AX87" s="21" t="e">
        <f t="shared" si="67"/>
        <v>#N/A</v>
      </c>
      <c r="AY87" s="20" t="e">
        <f>VLOOKUP($D87,'DATA PENGUKURAN GARDU'!$A:$BS,46,0)</f>
        <v>#N/A</v>
      </c>
      <c r="AZ87" s="20" t="e">
        <f>VLOOKUP($D87,'DATA PENGUKURAN GARDU'!$A:$BS,53,0)</f>
        <v>#N/A</v>
      </c>
      <c r="BA87" s="20" t="e">
        <f>VLOOKUP($D87,'DATA PENGUKURAN GARDU'!$A:$BS,54,0)</f>
        <v>#N/A</v>
      </c>
      <c r="BB87" s="17" t="e">
        <f>VLOOKUP($E87,'DATA PENGUKURAN GARDU'!$A:$BS,42,0)</f>
        <v>#N/A</v>
      </c>
      <c r="BC87" s="23" t="e">
        <f t="shared" si="68"/>
        <v>#N/A</v>
      </c>
      <c r="BD87" s="17" t="e">
        <f>VLOOKUP($E87,'DATA PENGUKURAN GARDU'!$A:$BS,44,0)</f>
        <v>#N/A</v>
      </c>
      <c r="BE87" s="23" t="e">
        <f t="shared" si="69"/>
        <v>#N/A</v>
      </c>
      <c r="BF87" s="17" t="e">
        <f>VLOOKUP($E87,'DATA PENGUKURAN GARDU'!$A:$BS,46,0)</f>
        <v>#N/A</v>
      </c>
      <c r="BG87" s="23" t="e">
        <f t="shared" si="70"/>
        <v>#N/A</v>
      </c>
      <c r="BH87" s="17" t="e">
        <f>VLOOKUP($E87,'DATA PENGUKURAN GARDU'!$A:$BS,46,0)</f>
        <v>#N/A</v>
      </c>
      <c r="BI87" s="17" t="e">
        <f>VLOOKUP($E87,'DATA PENGUKURAN GARDU'!$A:$BS,53,0)</f>
        <v>#N/A</v>
      </c>
      <c r="BJ87" s="17" t="e">
        <f>VLOOKUP($E87,'DATA PENGUKURAN GARDU'!$A:$BS,54,0)</f>
        <v>#N/A</v>
      </c>
      <c r="BK87" s="20" t="e">
        <f t="shared" si="48"/>
        <v>#N/A</v>
      </c>
      <c r="BL87" s="20" t="e">
        <f t="shared" si="49"/>
        <v>#N/A</v>
      </c>
      <c r="BM87" s="20" t="e">
        <f t="shared" si="50"/>
        <v>#N/A</v>
      </c>
      <c r="BN87" s="25" t="e">
        <f t="shared" si="51"/>
        <v>#N/A</v>
      </c>
      <c r="BO87" s="26" t="str">
        <f t="shared" si="52"/>
        <v>0</v>
      </c>
      <c r="BP87" s="21" t="e">
        <f t="shared" si="53"/>
        <v>#VALUE!</v>
      </c>
      <c r="BQ87" s="20" t="e">
        <f t="shared" si="54"/>
        <v>#N/A</v>
      </c>
      <c r="BR87" s="20" t="e">
        <v>#N/A</v>
      </c>
      <c r="BS87" s="9" t="e">
        <v>#N/A</v>
      </c>
      <c r="BT87" s="2" t="e">
        <f t="shared" si="55"/>
        <v>#VALUE!</v>
      </c>
      <c r="BU87" s="2" t="e">
        <f t="shared" si="38"/>
        <v>#N/A</v>
      </c>
      <c r="BV87" s="2" t="e">
        <f t="shared" si="39"/>
        <v>#N/A</v>
      </c>
    </row>
    <row r="88" s="2" customFormat="1" ht="22.95" customHeight="1" spans="1:74">
      <c r="A88" s="9" t="str">
        <f t="shared" si="40"/>
        <v>KMO 169Induk</v>
      </c>
      <c r="B88" s="9" t="str">
        <f t="shared" si="41"/>
        <v>KMO 169jurusan 1</v>
      </c>
      <c r="C88" s="9" t="str">
        <f t="shared" si="42"/>
        <v>KMO 169jurusan 2</v>
      </c>
      <c r="D88" s="9" t="str">
        <f t="shared" si="43"/>
        <v>KMO 169jurusan 3</v>
      </c>
      <c r="E88" s="9" t="str">
        <f t="shared" si="44"/>
        <v>KMO 169jurusan 4</v>
      </c>
      <c r="F88" s="10" t="s">
        <v>81</v>
      </c>
      <c r="G88" s="10" t="s">
        <v>8</v>
      </c>
      <c r="H88" s="10" t="s">
        <v>152</v>
      </c>
      <c r="I88" s="10" t="s">
        <v>10214</v>
      </c>
      <c r="J88" s="10" t="s">
        <v>10215</v>
      </c>
      <c r="K88" s="10" t="s">
        <v>7465</v>
      </c>
      <c r="L88" s="10"/>
      <c r="M88" s="10"/>
      <c r="N88" s="14">
        <f t="shared" si="45"/>
        <v>0</v>
      </c>
      <c r="O88" s="15" t="e">
        <f t="shared" si="46"/>
        <v>#VALUE!</v>
      </c>
      <c r="P88" s="15" t="e">
        <f t="shared" si="47"/>
        <v>#VALUE!</v>
      </c>
      <c r="Q88" s="17" t="e">
        <f>VLOOKUP($A88,'DATA PENGUKURAN GARDU'!$A:$BS,42,0)</f>
        <v>#N/A</v>
      </c>
      <c r="R88" s="18" t="e">
        <f t="shared" si="56"/>
        <v>#N/A</v>
      </c>
      <c r="S88" s="17" t="e">
        <f>VLOOKUP($A88,'DATA PENGUKURAN GARDU'!$A:$BS,44,0)</f>
        <v>#N/A</v>
      </c>
      <c r="T88" s="18" t="e">
        <f t="shared" si="57"/>
        <v>#N/A</v>
      </c>
      <c r="U88" s="17" t="e">
        <f>VLOOKUP($A88,'DATA PENGUKURAN GARDU'!$A:$BS,46,0)</f>
        <v>#N/A</v>
      </c>
      <c r="V88" s="18" t="e">
        <f t="shared" si="58"/>
        <v>#N/A</v>
      </c>
      <c r="W88" s="17" t="e">
        <f>VLOOKUP($A88,'DATA PENGUKURAN GARDU'!$A:$BS,48,0)</f>
        <v>#N/A</v>
      </c>
      <c r="X88" s="17" t="e">
        <f>VLOOKUP($A88,'DATA PENGUKURAN GARDU'!$A:$BS,53,0)</f>
        <v>#N/A</v>
      </c>
      <c r="Y88" s="17" t="e">
        <f>VLOOKUP($A88,'DATA PENGUKURAN GARDU'!$A:$BS,54,0)</f>
        <v>#N/A</v>
      </c>
      <c r="Z88" s="17" t="e">
        <f>VLOOKUP($A88,'DATA PENGUKURAN GARDU'!$A:$BS,55,0)</f>
        <v>#N/A</v>
      </c>
      <c r="AA88" s="20" t="e">
        <f>VLOOKUP($B88,'DATA PENGUKURAN GARDU'!$A:$BS,42,0)</f>
        <v>#N/A</v>
      </c>
      <c r="AB88" s="21" t="e">
        <f t="shared" si="59"/>
        <v>#N/A</v>
      </c>
      <c r="AC88" s="20" t="e">
        <f>VLOOKUP($B88,'DATA PENGUKURAN GARDU'!$A:$BS,44,0)</f>
        <v>#N/A</v>
      </c>
      <c r="AD88" s="21" t="e">
        <f t="shared" si="60"/>
        <v>#N/A</v>
      </c>
      <c r="AE88" s="20" t="e">
        <f>VLOOKUP($B88,'DATA PENGUKURAN GARDU'!$A:$BS,46,0)</f>
        <v>#N/A</v>
      </c>
      <c r="AF88" s="21" t="e">
        <f t="shared" si="61"/>
        <v>#N/A</v>
      </c>
      <c r="AG88" s="20" t="e">
        <f>VLOOKUP($B88,'DATA PENGUKURAN GARDU'!$A:$BS,46,0)</f>
        <v>#N/A</v>
      </c>
      <c r="AH88" s="20" t="e">
        <f>VLOOKUP($B88,'DATA PENGUKURAN GARDU'!$A:$BS,53,0)</f>
        <v>#N/A</v>
      </c>
      <c r="AI88" s="20" t="e">
        <f>VLOOKUP($B88,'DATA PENGUKURAN GARDU'!$A:$BS,54,0)</f>
        <v>#N/A</v>
      </c>
      <c r="AJ88" s="17" t="e">
        <f>VLOOKUP($C88,'DATA PENGUKURAN GARDU'!$A:$BS,42,0)</f>
        <v>#N/A</v>
      </c>
      <c r="AK88" s="23" t="e">
        <f t="shared" si="62"/>
        <v>#N/A</v>
      </c>
      <c r="AL88" s="17" t="e">
        <f>VLOOKUP($C88,'DATA PENGUKURAN GARDU'!$A:$BS,44,0)</f>
        <v>#N/A</v>
      </c>
      <c r="AM88" s="23" t="e">
        <f t="shared" si="63"/>
        <v>#N/A</v>
      </c>
      <c r="AN88" s="17" t="e">
        <f>VLOOKUP($C88,'DATA PENGUKURAN GARDU'!$A:$BS,46,0)</f>
        <v>#N/A</v>
      </c>
      <c r="AO88" s="23" t="e">
        <f t="shared" si="64"/>
        <v>#N/A</v>
      </c>
      <c r="AP88" s="17" t="e">
        <f>VLOOKUP($C88,'DATA PENGUKURAN GARDU'!$A:$BS,46,0)</f>
        <v>#N/A</v>
      </c>
      <c r="AQ88" s="17" t="e">
        <f>VLOOKUP($C88,'DATA PENGUKURAN GARDU'!$A:$BS,53,0)</f>
        <v>#N/A</v>
      </c>
      <c r="AR88" s="17" t="e">
        <f>VLOOKUP($C88,'DATA PENGUKURAN GARDU'!$A:$BS,54,0)</f>
        <v>#N/A</v>
      </c>
      <c r="AS88" s="20" t="e">
        <f>VLOOKUP($D88,'DATA PENGUKURAN GARDU'!$A:$BS,42,0)</f>
        <v>#N/A</v>
      </c>
      <c r="AT88" s="21" t="e">
        <f t="shared" si="65"/>
        <v>#N/A</v>
      </c>
      <c r="AU88" s="20" t="e">
        <f>VLOOKUP($D88,'DATA PENGUKURAN GARDU'!$A:$BS,44,0)</f>
        <v>#N/A</v>
      </c>
      <c r="AV88" s="21" t="e">
        <f t="shared" si="66"/>
        <v>#N/A</v>
      </c>
      <c r="AW88" s="20" t="e">
        <f>VLOOKUP($D88,'DATA PENGUKURAN GARDU'!$A:$BS,46,0)</f>
        <v>#N/A</v>
      </c>
      <c r="AX88" s="21" t="e">
        <f t="shared" si="67"/>
        <v>#N/A</v>
      </c>
      <c r="AY88" s="20" t="e">
        <f>VLOOKUP($D88,'DATA PENGUKURAN GARDU'!$A:$BS,46,0)</f>
        <v>#N/A</v>
      </c>
      <c r="AZ88" s="20" t="e">
        <f>VLOOKUP($D88,'DATA PENGUKURAN GARDU'!$A:$BS,53,0)</f>
        <v>#N/A</v>
      </c>
      <c r="BA88" s="20" t="e">
        <f>VLOOKUP($D88,'DATA PENGUKURAN GARDU'!$A:$BS,54,0)</f>
        <v>#N/A</v>
      </c>
      <c r="BB88" s="17" t="e">
        <f>VLOOKUP($E88,'DATA PENGUKURAN GARDU'!$A:$BS,42,0)</f>
        <v>#N/A</v>
      </c>
      <c r="BC88" s="23" t="e">
        <f t="shared" si="68"/>
        <v>#N/A</v>
      </c>
      <c r="BD88" s="17" t="e">
        <f>VLOOKUP($E88,'DATA PENGUKURAN GARDU'!$A:$BS,44,0)</f>
        <v>#N/A</v>
      </c>
      <c r="BE88" s="23" t="e">
        <f t="shared" si="69"/>
        <v>#N/A</v>
      </c>
      <c r="BF88" s="17" t="e">
        <f>VLOOKUP($E88,'DATA PENGUKURAN GARDU'!$A:$BS,46,0)</f>
        <v>#N/A</v>
      </c>
      <c r="BG88" s="23" t="e">
        <f t="shared" si="70"/>
        <v>#N/A</v>
      </c>
      <c r="BH88" s="17" t="e">
        <f>VLOOKUP($E88,'DATA PENGUKURAN GARDU'!$A:$BS,46,0)</f>
        <v>#N/A</v>
      </c>
      <c r="BI88" s="17" t="e">
        <f>VLOOKUP($E88,'DATA PENGUKURAN GARDU'!$A:$BS,53,0)</f>
        <v>#N/A</v>
      </c>
      <c r="BJ88" s="17" t="e">
        <f>VLOOKUP($E88,'DATA PENGUKURAN GARDU'!$A:$BS,54,0)</f>
        <v>#N/A</v>
      </c>
      <c r="BK88" s="20" t="e">
        <f t="shared" si="48"/>
        <v>#N/A</v>
      </c>
      <c r="BL88" s="20" t="e">
        <f t="shared" si="49"/>
        <v>#N/A</v>
      </c>
      <c r="BM88" s="20" t="e">
        <f t="shared" si="50"/>
        <v>#N/A</v>
      </c>
      <c r="BN88" s="25" t="e">
        <f t="shared" si="51"/>
        <v>#N/A</v>
      </c>
      <c r="BO88" s="26" t="str">
        <f t="shared" si="52"/>
        <v>0</v>
      </c>
      <c r="BP88" s="21" t="e">
        <f t="shared" si="53"/>
        <v>#VALUE!</v>
      </c>
      <c r="BQ88" s="20" t="e">
        <f t="shared" si="54"/>
        <v>#N/A</v>
      </c>
      <c r="BR88" s="20" t="e">
        <v>#N/A</v>
      </c>
      <c r="BS88" s="9" t="e">
        <v>#N/A</v>
      </c>
      <c r="BT88" s="2" t="e">
        <f t="shared" si="55"/>
        <v>#VALUE!</v>
      </c>
      <c r="BU88" s="2" t="e">
        <f t="shared" si="38"/>
        <v>#N/A</v>
      </c>
      <c r="BV88" s="2" t="e">
        <f t="shared" si="39"/>
        <v>#N/A</v>
      </c>
    </row>
    <row r="89" s="2" customFormat="1" ht="22.95" customHeight="1" spans="1:74">
      <c r="A89" s="9" t="str">
        <f t="shared" si="40"/>
        <v>KMO 176Induk</v>
      </c>
      <c r="B89" s="9" t="str">
        <f t="shared" si="41"/>
        <v>KMO 176jurusan 1</v>
      </c>
      <c r="C89" s="9" t="str">
        <f t="shared" si="42"/>
        <v>KMO 176jurusan 2</v>
      </c>
      <c r="D89" s="9" t="str">
        <f t="shared" si="43"/>
        <v>KMO 176jurusan 3</v>
      </c>
      <c r="E89" s="9" t="str">
        <f t="shared" si="44"/>
        <v>KMO 176jurusan 4</v>
      </c>
      <c r="F89" s="10" t="s">
        <v>84</v>
      </c>
      <c r="G89" s="10" t="s">
        <v>8</v>
      </c>
      <c r="H89" s="10" t="s">
        <v>153</v>
      </c>
      <c r="I89" s="10" t="s">
        <v>10216</v>
      </c>
      <c r="J89" s="10" t="s">
        <v>10217</v>
      </c>
      <c r="K89" s="10" t="s">
        <v>7465</v>
      </c>
      <c r="L89" s="10"/>
      <c r="M89" s="10"/>
      <c r="N89" s="14">
        <f t="shared" si="45"/>
        <v>0</v>
      </c>
      <c r="O89" s="15" t="e">
        <f t="shared" si="46"/>
        <v>#VALUE!</v>
      </c>
      <c r="P89" s="15" t="e">
        <f t="shared" si="47"/>
        <v>#VALUE!</v>
      </c>
      <c r="Q89" s="17" t="e">
        <f>VLOOKUP($A89,'DATA PENGUKURAN GARDU'!$A:$BS,42,0)</f>
        <v>#N/A</v>
      </c>
      <c r="R89" s="18" t="e">
        <f t="shared" si="56"/>
        <v>#N/A</v>
      </c>
      <c r="S89" s="17" t="e">
        <f>VLOOKUP($A89,'DATA PENGUKURAN GARDU'!$A:$BS,44,0)</f>
        <v>#N/A</v>
      </c>
      <c r="T89" s="18" t="e">
        <f t="shared" si="57"/>
        <v>#N/A</v>
      </c>
      <c r="U89" s="17" t="e">
        <f>VLOOKUP($A89,'DATA PENGUKURAN GARDU'!$A:$BS,46,0)</f>
        <v>#N/A</v>
      </c>
      <c r="V89" s="18" t="e">
        <f t="shared" si="58"/>
        <v>#N/A</v>
      </c>
      <c r="W89" s="17" t="e">
        <f>VLOOKUP($A89,'DATA PENGUKURAN GARDU'!$A:$BS,48,0)</f>
        <v>#N/A</v>
      </c>
      <c r="X89" s="17" t="e">
        <f>VLOOKUP($A89,'DATA PENGUKURAN GARDU'!$A:$BS,53,0)</f>
        <v>#N/A</v>
      </c>
      <c r="Y89" s="17" t="e">
        <f>VLOOKUP($A89,'DATA PENGUKURAN GARDU'!$A:$BS,54,0)</f>
        <v>#N/A</v>
      </c>
      <c r="Z89" s="17" t="e">
        <f>VLOOKUP($A89,'DATA PENGUKURAN GARDU'!$A:$BS,55,0)</f>
        <v>#N/A</v>
      </c>
      <c r="AA89" s="20" t="e">
        <f>VLOOKUP($B89,'DATA PENGUKURAN GARDU'!$A:$BS,42,0)</f>
        <v>#N/A</v>
      </c>
      <c r="AB89" s="21" t="e">
        <f t="shared" si="59"/>
        <v>#N/A</v>
      </c>
      <c r="AC89" s="20" t="e">
        <f>VLOOKUP($B89,'DATA PENGUKURAN GARDU'!$A:$BS,44,0)</f>
        <v>#N/A</v>
      </c>
      <c r="AD89" s="21" t="e">
        <f t="shared" si="60"/>
        <v>#N/A</v>
      </c>
      <c r="AE89" s="20" t="e">
        <f>VLOOKUP($B89,'DATA PENGUKURAN GARDU'!$A:$BS,46,0)</f>
        <v>#N/A</v>
      </c>
      <c r="AF89" s="21" t="e">
        <f t="shared" si="61"/>
        <v>#N/A</v>
      </c>
      <c r="AG89" s="20" t="e">
        <f>VLOOKUP($B89,'DATA PENGUKURAN GARDU'!$A:$BS,46,0)</f>
        <v>#N/A</v>
      </c>
      <c r="AH89" s="20" t="e">
        <f>VLOOKUP($B89,'DATA PENGUKURAN GARDU'!$A:$BS,53,0)</f>
        <v>#N/A</v>
      </c>
      <c r="AI89" s="20" t="e">
        <f>VLOOKUP($B89,'DATA PENGUKURAN GARDU'!$A:$BS,54,0)</f>
        <v>#N/A</v>
      </c>
      <c r="AJ89" s="17" t="e">
        <f>VLOOKUP($C89,'DATA PENGUKURAN GARDU'!$A:$BS,42,0)</f>
        <v>#N/A</v>
      </c>
      <c r="AK89" s="23" t="e">
        <f t="shared" si="62"/>
        <v>#N/A</v>
      </c>
      <c r="AL89" s="17" t="e">
        <f>VLOOKUP($C89,'DATA PENGUKURAN GARDU'!$A:$BS,44,0)</f>
        <v>#N/A</v>
      </c>
      <c r="AM89" s="23" t="e">
        <f t="shared" si="63"/>
        <v>#N/A</v>
      </c>
      <c r="AN89" s="17" t="e">
        <f>VLOOKUP($C89,'DATA PENGUKURAN GARDU'!$A:$BS,46,0)</f>
        <v>#N/A</v>
      </c>
      <c r="AO89" s="23" t="e">
        <f t="shared" si="64"/>
        <v>#N/A</v>
      </c>
      <c r="AP89" s="17" t="e">
        <f>VLOOKUP($C89,'DATA PENGUKURAN GARDU'!$A:$BS,46,0)</f>
        <v>#N/A</v>
      </c>
      <c r="AQ89" s="17" t="e">
        <f>VLOOKUP($C89,'DATA PENGUKURAN GARDU'!$A:$BS,53,0)</f>
        <v>#N/A</v>
      </c>
      <c r="AR89" s="17" t="e">
        <f>VLOOKUP($C89,'DATA PENGUKURAN GARDU'!$A:$BS,54,0)</f>
        <v>#N/A</v>
      </c>
      <c r="AS89" s="20" t="e">
        <f>VLOOKUP($D89,'DATA PENGUKURAN GARDU'!$A:$BS,42,0)</f>
        <v>#N/A</v>
      </c>
      <c r="AT89" s="21" t="e">
        <f t="shared" si="65"/>
        <v>#N/A</v>
      </c>
      <c r="AU89" s="20" t="e">
        <f>VLOOKUP($D89,'DATA PENGUKURAN GARDU'!$A:$BS,44,0)</f>
        <v>#N/A</v>
      </c>
      <c r="AV89" s="21" t="e">
        <f t="shared" si="66"/>
        <v>#N/A</v>
      </c>
      <c r="AW89" s="20" t="e">
        <f>VLOOKUP($D89,'DATA PENGUKURAN GARDU'!$A:$BS,46,0)</f>
        <v>#N/A</v>
      </c>
      <c r="AX89" s="21" t="e">
        <f t="shared" si="67"/>
        <v>#N/A</v>
      </c>
      <c r="AY89" s="20" t="e">
        <f>VLOOKUP($D89,'DATA PENGUKURAN GARDU'!$A:$BS,46,0)</f>
        <v>#N/A</v>
      </c>
      <c r="AZ89" s="20" t="e">
        <f>VLOOKUP($D89,'DATA PENGUKURAN GARDU'!$A:$BS,53,0)</f>
        <v>#N/A</v>
      </c>
      <c r="BA89" s="20" t="e">
        <f>VLOOKUP($D89,'DATA PENGUKURAN GARDU'!$A:$BS,54,0)</f>
        <v>#N/A</v>
      </c>
      <c r="BB89" s="17" t="e">
        <f>VLOOKUP($E89,'DATA PENGUKURAN GARDU'!$A:$BS,42,0)</f>
        <v>#N/A</v>
      </c>
      <c r="BC89" s="23" t="e">
        <f t="shared" si="68"/>
        <v>#N/A</v>
      </c>
      <c r="BD89" s="17" t="e">
        <f>VLOOKUP($E89,'DATA PENGUKURAN GARDU'!$A:$BS,44,0)</f>
        <v>#N/A</v>
      </c>
      <c r="BE89" s="23" t="e">
        <f t="shared" si="69"/>
        <v>#N/A</v>
      </c>
      <c r="BF89" s="17" t="e">
        <f>VLOOKUP($E89,'DATA PENGUKURAN GARDU'!$A:$BS,46,0)</f>
        <v>#N/A</v>
      </c>
      <c r="BG89" s="23" t="e">
        <f t="shared" si="70"/>
        <v>#N/A</v>
      </c>
      <c r="BH89" s="17" t="e">
        <f>VLOOKUP($E89,'DATA PENGUKURAN GARDU'!$A:$BS,46,0)</f>
        <v>#N/A</v>
      </c>
      <c r="BI89" s="17" t="e">
        <f>VLOOKUP($E89,'DATA PENGUKURAN GARDU'!$A:$BS,53,0)</f>
        <v>#N/A</v>
      </c>
      <c r="BJ89" s="17" t="e">
        <f>VLOOKUP($E89,'DATA PENGUKURAN GARDU'!$A:$BS,54,0)</f>
        <v>#N/A</v>
      </c>
      <c r="BK89" s="20" t="e">
        <f t="shared" si="48"/>
        <v>#N/A</v>
      </c>
      <c r="BL89" s="20" t="e">
        <f t="shared" si="49"/>
        <v>#N/A</v>
      </c>
      <c r="BM89" s="20" t="e">
        <f t="shared" si="50"/>
        <v>#N/A</v>
      </c>
      <c r="BN89" s="25" t="e">
        <f t="shared" si="51"/>
        <v>#N/A</v>
      </c>
      <c r="BO89" s="26" t="str">
        <f t="shared" si="52"/>
        <v>0</v>
      </c>
      <c r="BP89" s="21" t="e">
        <f t="shared" si="53"/>
        <v>#VALUE!</v>
      </c>
      <c r="BQ89" s="20" t="e">
        <f t="shared" si="54"/>
        <v>#N/A</v>
      </c>
      <c r="BR89" s="20" t="e">
        <v>#N/A</v>
      </c>
      <c r="BS89" s="9" t="e">
        <v>#N/A</v>
      </c>
      <c r="BT89" s="2" t="e">
        <f t="shared" si="55"/>
        <v>#VALUE!</v>
      </c>
      <c r="BU89" s="2" t="e">
        <f t="shared" si="38"/>
        <v>#N/A</v>
      </c>
      <c r="BV89" s="2" t="e">
        <f t="shared" si="39"/>
        <v>#N/A</v>
      </c>
    </row>
    <row r="90" s="2" customFormat="1" ht="22.95" customHeight="1" spans="1:74">
      <c r="A90" s="9" t="str">
        <f t="shared" si="40"/>
        <v>KMO 86Induk</v>
      </c>
      <c r="B90" s="9" t="str">
        <f t="shared" si="41"/>
        <v>KMO 86jurusan 1</v>
      </c>
      <c r="C90" s="9" t="str">
        <f t="shared" si="42"/>
        <v>KMO 86jurusan 2</v>
      </c>
      <c r="D90" s="9" t="str">
        <f t="shared" si="43"/>
        <v>KMO 86jurusan 3</v>
      </c>
      <c r="E90" s="9" t="str">
        <f t="shared" si="44"/>
        <v>KMO 86jurusan 4</v>
      </c>
      <c r="F90" s="10" t="s">
        <v>73</v>
      </c>
      <c r="G90" s="10" t="s">
        <v>8</v>
      </c>
      <c r="H90" s="10" t="s">
        <v>154</v>
      </c>
      <c r="I90" s="10" t="s">
        <v>10218</v>
      </c>
      <c r="J90" s="10" t="s">
        <v>10219</v>
      </c>
      <c r="K90" s="10" t="s">
        <v>7465</v>
      </c>
      <c r="L90" s="10"/>
      <c r="M90" s="10"/>
      <c r="N90" s="14">
        <f t="shared" si="45"/>
        <v>0</v>
      </c>
      <c r="O90" s="15" t="e">
        <f t="shared" si="46"/>
        <v>#VALUE!</v>
      </c>
      <c r="P90" s="15" t="e">
        <f t="shared" si="47"/>
        <v>#VALUE!</v>
      </c>
      <c r="Q90" s="17" t="e">
        <f>VLOOKUP($A90,'DATA PENGUKURAN GARDU'!$A:$BS,42,0)</f>
        <v>#N/A</v>
      </c>
      <c r="R90" s="18" t="e">
        <f t="shared" si="56"/>
        <v>#N/A</v>
      </c>
      <c r="S90" s="17" t="e">
        <f>VLOOKUP($A90,'DATA PENGUKURAN GARDU'!$A:$BS,44,0)</f>
        <v>#N/A</v>
      </c>
      <c r="T90" s="18" t="e">
        <f t="shared" si="57"/>
        <v>#N/A</v>
      </c>
      <c r="U90" s="17" t="e">
        <f>VLOOKUP($A90,'DATA PENGUKURAN GARDU'!$A:$BS,46,0)</f>
        <v>#N/A</v>
      </c>
      <c r="V90" s="18" t="e">
        <f t="shared" si="58"/>
        <v>#N/A</v>
      </c>
      <c r="W90" s="17" t="e">
        <f>VLOOKUP($A90,'DATA PENGUKURAN GARDU'!$A:$BS,48,0)</f>
        <v>#N/A</v>
      </c>
      <c r="X90" s="17" t="e">
        <f>VLOOKUP($A90,'DATA PENGUKURAN GARDU'!$A:$BS,53,0)</f>
        <v>#N/A</v>
      </c>
      <c r="Y90" s="17" t="e">
        <f>VLOOKUP($A90,'DATA PENGUKURAN GARDU'!$A:$BS,54,0)</f>
        <v>#N/A</v>
      </c>
      <c r="Z90" s="17" t="e">
        <f>VLOOKUP($A90,'DATA PENGUKURAN GARDU'!$A:$BS,55,0)</f>
        <v>#N/A</v>
      </c>
      <c r="AA90" s="20" t="e">
        <f>VLOOKUP($B90,'DATA PENGUKURAN GARDU'!$A:$BS,42,0)</f>
        <v>#N/A</v>
      </c>
      <c r="AB90" s="21" t="e">
        <f t="shared" si="59"/>
        <v>#N/A</v>
      </c>
      <c r="AC90" s="20" t="e">
        <f>VLOOKUP($B90,'DATA PENGUKURAN GARDU'!$A:$BS,44,0)</f>
        <v>#N/A</v>
      </c>
      <c r="AD90" s="21" t="e">
        <f t="shared" si="60"/>
        <v>#N/A</v>
      </c>
      <c r="AE90" s="20" t="e">
        <f>VLOOKUP($B90,'DATA PENGUKURAN GARDU'!$A:$BS,46,0)</f>
        <v>#N/A</v>
      </c>
      <c r="AF90" s="21" t="e">
        <f t="shared" si="61"/>
        <v>#N/A</v>
      </c>
      <c r="AG90" s="20" t="e">
        <f>VLOOKUP($B90,'DATA PENGUKURAN GARDU'!$A:$BS,46,0)</f>
        <v>#N/A</v>
      </c>
      <c r="AH90" s="20" t="e">
        <f>VLOOKUP($B90,'DATA PENGUKURAN GARDU'!$A:$BS,53,0)</f>
        <v>#N/A</v>
      </c>
      <c r="AI90" s="20" t="e">
        <f>VLOOKUP($B90,'DATA PENGUKURAN GARDU'!$A:$BS,54,0)</f>
        <v>#N/A</v>
      </c>
      <c r="AJ90" s="17" t="e">
        <f>VLOOKUP($C90,'DATA PENGUKURAN GARDU'!$A:$BS,42,0)</f>
        <v>#N/A</v>
      </c>
      <c r="AK90" s="23" t="e">
        <f t="shared" si="62"/>
        <v>#N/A</v>
      </c>
      <c r="AL90" s="17" t="e">
        <f>VLOOKUP($C90,'DATA PENGUKURAN GARDU'!$A:$BS,44,0)</f>
        <v>#N/A</v>
      </c>
      <c r="AM90" s="23" t="e">
        <f t="shared" si="63"/>
        <v>#N/A</v>
      </c>
      <c r="AN90" s="17" t="e">
        <f>VLOOKUP($C90,'DATA PENGUKURAN GARDU'!$A:$BS,46,0)</f>
        <v>#N/A</v>
      </c>
      <c r="AO90" s="23" t="e">
        <f t="shared" si="64"/>
        <v>#N/A</v>
      </c>
      <c r="AP90" s="17" t="e">
        <f>VLOOKUP($C90,'DATA PENGUKURAN GARDU'!$A:$BS,46,0)</f>
        <v>#N/A</v>
      </c>
      <c r="AQ90" s="17" t="e">
        <f>VLOOKUP($C90,'DATA PENGUKURAN GARDU'!$A:$BS,53,0)</f>
        <v>#N/A</v>
      </c>
      <c r="AR90" s="17" t="e">
        <f>VLOOKUP($C90,'DATA PENGUKURAN GARDU'!$A:$BS,54,0)</f>
        <v>#N/A</v>
      </c>
      <c r="AS90" s="20" t="e">
        <f>VLOOKUP($D90,'DATA PENGUKURAN GARDU'!$A:$BS,42,0)</f>
        <v>#N/A</v>
      </c>
      <c r="AT90" s="21" t="e">
        <f t="shared" si="65"/>
        <v>#N/A</v>
      </c>
      <c r="AU90" s="20" t="e">
        <f>VLOOKUP($D90,'DATA PENGUKURAN GARDU'!$A:$BS,44,0)</f>
        <v>#N/A</v>
      </c>
      <c r="AV90" s="21" t="e">
        <f t="shared" si="66"/>
        <v>#N/A</v>
      </c>
      <c r="AW90" s="20" t="e">
        <f>VLOOKUP($D90,'DATA PENGUKURAN GARDU'!$A:$BS,46,0)</f>
        <v>#N/A</v>
      </c>
      <c r="AX90" s="21" t="e">
        <f t="shared" si="67"/>
        <v>#N/A</v>
      </c>
      <c r="AY90" s="20" t="e">
        <f>VLOOKUP($D90,'DATA PENGUKURAN GARDU'!$A:$BS,46,0)</f>
        <v>#N/A</v>
      </c>
      <c r="AZ90" s="20" t="e">
        <f>VLOOKUP($D90,'DATA PENGUKURAN GARDU'!$A:$BS,53,0)</f>
        <v>#N/A</v>
      </c>
      <c r="BA90" s="20" t="e">
        <f>VLOOKUP($D90,'DATA PENGUKURAN GARDU'!$A:$BS,54,0)</f>
        <v>#N/A</v>
      </c>
      <c r="BB90" s="17" t="e">
        <f>VLOOKUP($E90,'DATA PENGUKURAN GARDU'!$A:$BS,42,0)</f>
        <v>#N/A</v>
      </c>
      <c r="BC90" s="23" t="e">
        <f t="shared" si="68"/>
        <v>#N/A</v>
      </c>
      <c r="BD90" s="17" t="e">
        <f>VLOOKUP($E90,'DATA PENGUKURAN GARDU'!$A:$BS,44,0)</f>
        <v>#N/A</v>
      </c>
      <c r="BE90" s="23" t="e">
        <f t="shared" si="69"/>
        <v>#N/A</v>
      </c>
      <c r="BF90" s="17" t="e">
        <f>VLOOKUP($E90,'DATA PENGUKURAN GARDU'!$A:$BS,46,0)</f>
        <v>#N/A</v>
      </c>
      <c r="BG90" s="23" t="e">
        <f t="shared" si="70"/>
        <v>#N/A</v>
      </c>
      <c r="BH90" s="17" t="e">
        <f>VLOOKUP($E90,'DATA PENGUKURAN GARDU'!$A:$BS,46,0)</f>
        <v>#N/A</v>
      </c>
      <c r="BI90" s="17" t="e">
        <f>VLOOKUP($E90,'DATA PENGUKURAN GARDU'!$A:$BS,53,0)</f>
        <v>#N/A</v>
      </c>
      <c r="BJ90" s="17" t="e">
        <f>VLOOKUP($E90,'DATA PENGUKURAN GARDU'!$A:$BS,54,0)</f>
        <v>#N/A</v>
      </c>
      <c r="BK90" s="20" t="e">
        <f t="shared" si="48"/>
        <v>#N/A</v>
      </c>
      <c r="BL90" s="20" t="e">
        <f t="shared" si="49"/>
        <v>#N/A</v>
      </c>
      <c r="BM90" s="20" t="e">
        <f t="shared" si="50"/>
        <v>#N/A</v>
      </c>
      <c r="BN90" s="25" t="e">
        <f t="shared" si="51"/>
        <v>#N/A</v>
      </c>
      <c r="BO90" s="26" t="str">
        <f t="shared" si="52"/>
        <v>0</v>
      </c>
      <c r="BP90" s="21" t="e">
        <f t="shared" si="53"/>
        <v>#VALUE!</v>
      </c>
      <c r="BQ90" s="20" t="e">
        <f t="shared" si="54"/>
        <v>#N/A</v>
      </c>
      <c r="BR90" s="20" t="e">
        <v>#N/A</v>
      </c>
      <c r="BS90" s="9" t="e">
        <v>#N/A</v>
      </c>
      <c r="BT90" s="2" t="e">
        <f t="shared" si="55"/>
        <v>#VALUE!</v>
      </c>
      <c r="BU90" s="2" t="e">
        <f t="shared" si="38"/>
        <v>#N/A</v>
      </c>
      <c r="BV90" s="2" t="e">
        <f t="shared" si="39"/>
        <v>#N/A</v>
      </c>
    </row>
    <row r="91" s="2" customFormat="1" ht="22.95" customHeight="1" spans="1:74">
      <c r="A91" s="9" t="str">
        <f t="shared" si="40"/>
        <v>KMO 91Induk</v>
      </c>
      <c r="B91" s="9" t="str">
        <f t="shared" si="41"/>
        <v>KMO 91jurusan 1</v>
      </c>
      <c r="C91" s="9" t="str">
        <f t="shared" si="42"/>
        <v>KMO 91jurusan 2</v>
      </c>
      <c r="D91" s="9" t="str">
        <f t="shared" si="43"/>
        <v>KMO 91jurusan 3</v>
      </c>
      <c r="E91" s="9" t="str">
        <f t="shared" si="44"/>
        <v>KMO 91jurusan 4</v>
      </c>
      <c r="F91" s="10" t="s">
        <v>89</v>
      </c>
      <c r="G91" s="10" t="s">
        <v>8</v>
      </c>
      <c r="H91" s="10" t="s">
        <v>155</v>
      </c>
      <c r="I91" s="10" t="s">
        <v>10220</v>
      </c>
      <c r="J91" s="10" t="s">
        <v>10221</v>
      </c>
      <c r="K91" s="10" t="s">
        <v>7465</v>
      </c>
      <c r="L91" s="10"/>
      <c r="M91" s="10"/>
      <c r="N91" s="14">
        <f t="shared" si="45"/>
        <v>0</v>
      </c>
      <c r="O91" s="15" t="e">
        <f t="shared" si="46"/>
        <v>#VALUE!</v>
      </c>
      <c r="P91" s="15" t="e">
        <f t="shared" si="47"/>
        <v>#VALUE!</v>
      </c>
      <c r="Q91" s="17" t="e">
        <f>VLOOKUP($A91,'DATA PENGUKURAN GARDU'!$A:$BS,42,0)</f>
        <v>#N/A</v>
      </c>
      <c r="R91" s="18" t="e">
        <f t="shared" si="56"/>
        <v>#N/A</v>
      </c>
      <c r="S91" s="17" t="e">
        <f>VLOOKUP($A91,'DATA PENGUKURAN GARDU'!$A:$BS,44,0)</f>
        <v>#N/A</v>
      </c>
      <c r="T91" s="18" t="e">
        <f t="shared" si="57"/>
        <v>#N/A</v>
      </c>
      <c r="U91" s="17" t="e">
        <f>VLOOKUP($A91,'DATA PENGUKURAN GARDU'!$A:$BS,46,0)</f>
        <v>#N/A</v>
      </c>
      <c r="V91" s="18" t="e">
        <f t="shared" si="58"/>
        <v>#N/A</v>
      </c>
      <c r="W91" s="17" t="e">
        <f>VLOOKUP($A91,'DATA PENGUKURAN GARDU'!$A:$BS,48,0)</f>
        <v>#N/A</v>
      </c>
      <c r="X91" s="17" t="e">
        <f>VLOOKUP($A91,'DATA PENGUKURAN GARDU'!$A:$BS,53,0)</f>
        <v>#N/A</v>
      </c>
      <c r="Y91" s="17" t="e">
        <f>VLOOKUP($A91,'DATA PENGUKURAN GARDU'!$A:$BS,54,0)</f>
        <v>#N/A</v>
      </c>
      <c r="Z91" s="17" t="e">
        <f>VLOOKUP($A91,'DATA PENGUKURAN GARDU'!$A:$BS,55,0)</f>
        <v>#N/A</v>
      </c>
      <c r="AA91" s="20" t="e">
        <f>VLOOKUP($B91,'DATA PENGUKURAN GARDU'!$A:$BS,42,0)</f>
        <v>#N/A</v>
      </c>
      <c r="AB91" s="21" t="e">
        <f t="shared" si="59"/>
        <v>#N/A</v>
      </c>
      <c r="AC91" s="20" t="e">
        <f>VLOOKUP($B91,'DATA PENGUKURAN GARDU'!$A:$BS,44,0)</f>
        <v>#N/A</v>
      </c>
      <c r="AD91" s="21" t="e">
        <f t="shared" si="60"/>
        <v>#N/A</v>
      </c>
      <c r="AE91" s="20" t="e">
        <f>VLOOKUP($B91,'DATA PENGUKURAN GARDU'!$A:$BS,46,0)</f>
        <v>#N/A</v>
      </c>
      <c r="AF91" s="21" t="e">
        <f t="shared" si="61"/>
        <v>#N/A</v>
      </c>
      <c r="AG91" s="20" t="e">
        <f>VLOOKUP($B91,'DATA PENGUKURAN GARDU'!$A:$BS,46,0)</f>
        <v>#N/A</v>
      </c>
      <c r="AH91" s="20" t="e">
        <f>VLOOKUP($B91,'DATA PENGUKURAN GARDU'!$A:$BS,53,0)</f>
        <v>#N/A</v>
      </c>
      <c r="AI91" s="20" t="e">
        <f>VLOOKUP($B91,'DATA PENGUKURAN GARDU'!$A:$BS,54,0)</f>
        <v>#N/A</v>
      </c>
      <c r="AJ91" s="17" t="e">
        <f>VLOOKUP($C91,'DATA PENGUKURAN GARDU'!$A:$BS,42,0)</f>
        <v>#N/A</v>
      </c>
      <c r="AK91" s="23" t="e">
        <f t="shared" si="62"/>
        <v>#N/A</v>
      </c>
      <c r="AL91" s="17" t="e">
        <f>VLOOKUP($C91,'DATA PENGUKURAN GARDU'!$A:$BS,44,0)</f>
        <v>#N/A</v>
      </c>
      <c r="AM91" s="23" t="e">
        <f t="shared" si="63"/>
        <v>#N/A</v>
      </c>
      <c r="AN91" s="17" t="e">
        <f>VLOOKUP($C91,'DATA PENGUKURAN GARDU'!$A:$BS,46,0)</f>
        <v>#N/A</v>
      </c>
      <c r="AO91" s="23" t="e">
        <f t="shared" si="64"/>
        <v>#N/A</v>
      </c>
      <c r="AP91" s="17" t="e">
        <f>VLOOKUP($C91,'DATA PENGUKURAN GARDU'!$A:$BS,46,0)</f>
        <v>#N/A</v>
      </c>
      <c r="AQ91" s="17" t="e">
        <f>VLOOKUP($C91,'DATA PENGUKURAN GARDU'!$A:$BS,53,0)</f>
        <v>#N/A</v>
      </c>
      <c r="AR91" s="17" t="e">
        <f>VLOOKUP($C91,'DATA PENGUKURAN GARDU'!$A:$BS,54,0)</f>
        <v>#N/A</v>
      </c>
      <c r="AS91" s="20" t="e">
        <f>VLOOKUP($D91,'DATA PENGUKURAN GARDU'!$A:$BS,42,0)</f>
        <v>#N/A</v>
      </c>
      <c r="AT91" s="21" t="e">
        <f t="shared" si="65"/>
        <v>#N/A</v>
      </c>
      <c r="AU91" s="20" t="e">
        <f>VLOOKUP($D91,'DATA PENGUKURAN GARDU'!$A:$BS,44,0)</f>
        <v>#N/A</v>
      </c>
      <c r="AV91" s="21" t="e">
        <f t="shared" si="66"/>
        <v>#N/A</v>
      </c>
      <c r="AW91" s="20" t="e">
        <f>VLOOKUP($D91,'DATA PENGUKURAN GARDU'!$A:$BS,46,0)</f>
        <v>#N/A</v>
      </c>
      <c r="AX91" s="21" t="e">
        <f t="shared" si="67"/>
        <v>#N/A</v>
      </c>
      <c r="AY91" s="20" t="e">
        <f>VLOOKUP($D91,'DATA PENGUKURAN GARDU'!$A:$BS,46,0)</f>
        <v>#N/A</v>
      </c>
      <c r="AZ91" s="20" t="e">
        <f>VLOOKUP($D91,'DATA PENGUKURAN GARDU'!$A:$BS,53,0)</f>
        <v>#N/A</v>
      </c>
      <c r="BA91" s="20" t="e">
        <f>VLOOKUP($D91,'DATA PENGUKURAN GARDU'!$A:$BS,54,0)</f>
        <v>#N/A</v>
      </c>
      <c r="BB91" s="17" t="e">
        <f>VLOOKUP($E91,'DATA PENGUKURAN GARDU'!$A:$BS,42,0)</f>
        <v>#N/A</v>
      </c>
      <c r="BC91" s="23" t="e">
        <f t="shared" si="68"/>
        <v>#N/A</v>
      </c>
      <c r="BD91" s="17" t="e">
        <f>VLOOKUP($E91,'DATA PENGUKURAN GARDU'!$A:$BS,44,0)</f>
        <v>#N/A</v>
      </c>
      <c r="BE91" s="23" t="e">
        <f t="shared" si="69"/>
        <v>#N/A</v>
      </c>
      <c r="BF91" s="17" t="e">
        <f>VLOOKUP($E91,'DATA PENGUKURAN GARDU'!$A:$BS,46,0)</f>
        <v>#N/A</v>
      </c>
      <c r="BG91" s="23" t="e">
        <f t="shared" si="70"/>
        <v>#N/A</v>
      </c>
      <c r="BH91" s="17" t="e">
        <f>VLOOKUP($E91,'DATA PENGUKURAN GARDU'!$A:$BS,46,0)</f>
        <v>#N/A</v>
      </c>
      <c r="BI91" s="17" t="e">
        <f>VLOOKUP($E91,'DATA PENGUKURAN GARDU'!$A:$BS,53,0)</f>
        <v>#N/A</v>
      </c>
      <c r="BJ91" s="17" t="e">
        <f>VLOOKUP($E91,'DATA PENGUKURAN GARDU'!$A:$BS,54,0)</f>
        <v>#N/A</v>
      </c>
      <c r="BK91" s="20" t="e">
        <f t="shared" si="48"/>
        <v>#N/A</v>
      </c>
      <c r="BL91" s="20" t="e">
        <f t="shared" si="49"/>
        <v>#N/A</v>
      </c>
      <c r="BM91" s="20" t="e">
        <f t="shared" si="50"/>
        <v>#N/A</v>
      </c>
      <c r="BN91" s="25" t="e">
        <f t="shared" si="51"/>
        <v>#N/A</v>
      </c>
      <c r="BO91" s="26" t="str">
        <f t="shared" si="52"/>
        <v>0</v>
      </c>
      <c r="BP91" s="21" t="e">
        <f t="shared" si="53"/>
        <v>#VALUE!</v>
      </c>
      <c r="BQ91" s="20" t="e">
        <f t="shared" si="54"/>
        <v>#N/A</v>
      </c>
      <c r="BR91" s="20" t="e">
        <v>#N/A</v>
      </c>
      <c r="BS91" s="9" t="e">
        <v>#N/A</v>
      </c>
      <c r="BT91" s="2" t="e">
        <f t="shared" si="55"/>
        <v>#VALUE!</v>
      </c>
      <c r="BU91" s="2" t="e">
        <f t="shared" si="38"/>
        <v>#N/A</v>
      </c>
      <c r="BV91" s="2" t="e">
        <f t="shared" si="39"/>
        <v>#N/A</v>
      </c>
    </row>
    <row r="92" s="2" customFormat="1" ht="22.95" customHeight="1" spans="1:74">
      <c r="A92" s="9" t="str">
        <f t="shared" si="40"/>
        <v>KMO 93Induk</v>
      </c>
      <c r="B92" s="9" t="str">
        <f t="shared" si="41"/>
        <v>KMO 93jurusan 1</v>
      </c>
      <c r="C92" s="9" t="str">
        <f t="shared" si="42"/>
        <v>KMO 93jurusan 2</v>
      </c>
      <c r="D92" s="9" t="str">
        <f t="shared" si="43"/>
        <v>KMO 93jurusan 3</v>
      </c>
      <c r="E92" s="9" t="str">
        <f t="shared" si="44"/>
        <v>KMO 93jurusan 4</v>
      </c>
      <c r="F92" s="10" t="s">
        <v>89</v>
      </c>
      <c r="G92" s="10" t="s">
        <v>8</v>
      </c>
      <c r="H92" s="10" t="s">
        <v>156</v>
      </c>
      <c r="I92" s="10" t="s">
        <v>10222</v>
      </c>
      <c r="J92" s="10" t="s">
        <v>10223</v>
      </c>
      <c r="K92" s="10" t="s">
        <v>7465</v>
      </c>
      <c r="L92" s="10"/>
      <c r="M92" s="10"/>
      <c r="N92" s="14">
        <f t="shared" si="45"/>
        <v>0</v>
      </c>
      <c r="O92" s="15" t="e">
        <f t="shared" si="46"/>
        <v>#VALUE!</v>
      </c>
      <c r="P92" s="15" t="e">
        <f t="shared" si="47"/>
        <v>#VALUE!</v>
      </c>
      <c r="Q92" s="17" t="e">
        <f>VLOOKUP($A92,'DATA PENGUKURAN GARDU'!$A:$BS,42,0)</f>
        <v>#N/A</v>
      </c>
      <c r="R92" s="18" t="e">
        <f t="shared" si="56"/>
        <v>#N/A</v>
      </c>
      <c r="S92" s="17" t="e">
        <f>VLOOKUP($A92,'DATA PENGUKURAN GARDU'!$A:$BS,44,0)</f>
        <v>#N/A</v>
      </c>
      <c r="T92" s="18" t="e">
        <f t="shared" si="57"/>
        <v>#N/A</v>
      </c>
      <c r="U92" s="17" t="e">
        <f>VLOOKUP($A92,'DATA PENGUKURAN GARDU'!$A:$BS,46,0)</f>
        <v>#N/A</v>
      </c>
      <c r="V92" s="18" t="e">
        <f t="shared" si="58"/>
        <v>#N/A</v>
      </c>
      <c r="W92" s="17" t="e">
        <f>VLOOKUP($A92,'DATA PENGUKURAN GARDU'!$A:$BS,48,0)</f>
        <v>#N/A</v>
      </c>
      <c r="X92" s="17" t="e">
        <f>VLOOKUP($A92,'DATA PENGUKURAN GARDU'!$A:$BS,53,0)</f>
        <v>#N/A</v>
      </c>
      <c r="Y92" s="17" t="e">
        <f>VLOOKUP($A92,'DATA PENGUKURAN GARDU'!$A:$BS,54,0)</f>
        <v>#N/A</v>
      </c>
      <c r="Z92" s="17" t="e">
        <f>VLOOKUP($A92,'DATA PENGUKURAN GARDU'!$A:$BS,55,0)</f>
        <v>#N/A</v>
      </c>
      <c r="AA92" s="20" t="e">
        <f>VLOOKUP($B92,'DATA PENGUKURAN GARDU'!$A:$BS,42,0)</f>
        <v>#N/A</v>
      </c>
      <c r="AB92" s="21" t="e">
        <f t="shared" si="59"/>
        <v>#N/A</v>
      </c>
      <c r="AC92" s="20" t="e">
        <f>VLOOKUP($B92,'DATA PENGUKURAN GARDU'!$A:$BS,44,0)</f>
        <v>#N/A</v>
      </c>
      <c r="AD92" s="21" t="e">
        <f t="shared" si="60"/>
        <v>#N/A</v>
      </c>
      <c r="AE92" s="20" t="e">
        <f>VLOOKUP($B92,'DATA PENGUKURAN GARDU'!$A:$BS,46,0)</f>
        <v>#N/A</v>
      </c>
      <c r="AF92" s="21" t="e">
        <f t="shared" si="61"/>
        <v>#N/A</v>
      </c>
      <c r="AG92" s="20" t="e">
        <f>VLOOKUP($B92,'DATA PENGUKURAN GARDU'!$A:$BS,46,0)</f>
        <v>#N/A</v>
      </c>
      <c r="AH92" s="20" t="e">
        <f>VLOOKUP($B92,'DATA PENGUKURAN GARDU'!$A:$BS,53,0)</f>
        <v>#N/A</v>
      </c>
      <c r="AI92" s="20" t="e">
        <f>VLOOKUP($B92,'DATA PENGUKURAN GARDU'!$A:$BS,54,0)</f>
        <v>#N/A</v>
      </c>
      <c r="AJ92" s="17" t="e">
        <f>VLOOKUP($C92,'DATA PENGUKURAN GARDU'!$A:$BS,42,0)</f>
        <v>#N/A</v>
      </c>
      <c r="AK92" s="23" t="e">
        <f t="shared" si="62"/>
        <v>#N/A</v>
      </c>
      <c r="AL92" s="17" t="e">
        <f>VLOOKUP($C92,'DATA PENGUKURAN GARDU'!$A:$BS,44,0)</f>
        <v>#N/A</v>
      </c>
      <c r="AM92" s="23" t="e">
        <f t="shared" si="63"/>
        <v>#N/A</v>
      </c>
      <c r="AN92" s="17" t="e">
        <f>VLOOKUP($C92,'DATA PENGUKURAN GARDU'!$A:$BS,46,0)</f>
        <v>#N/A</v>
      </c>
      <c r="AO92" s="23" t="e">
        <f t="shared" si="64"/>
        <v>#N/A</v>
      </c>
      <c r="AP92" s="17" t="e">
        <f>VLOOKUP($C92,'DATA PENGUKURAN GARDU'!$A:$BS,46,0)</f>
        <v>#N/A</v>
      </c>
      <c r="AQ92" s="17" t="e">
        <f>VLOOKUP($C92,'DATA PENGUKURAN GARDU'!$A:$BS,53,0)</f>
        <v>#N/A</v>
      </c>
      <c r="AR92" s="17" t="e">
        <f>VLOOKUP($C92,'DATA PENGUKURAN GARDU'!$A:$BS,54,0)</f>
        <v>#N/A</v>
      </c>
      <c r="AS92" s="20" t="e">
        <f>VLOOKUP($D92,'DATA PENGUKURAN GARDU'!$A:$BS,42,0)</f>
        <v>#N/A</v>
      </c>
      <c r="AT92" s="21" t="e">
        <f t="shared" si="65"/>
        <v>#N/A</v>
      </c>
      <c r="AU92" s="20" t="e">
        <f>VLOOKUP($D92,'DATA PENGUKURAN GARDU'!$A:$BS,44,0)</f>
        <v>#N/A</v>
      </c>
      <c r="AV92" s="21" t="e">
        <f t="shared" si="66"/>
        <v>#N/A</v>
      </c>
      <c r="AW92" s="20" t="e">
        <f>VLOOKUP($D92,'DATA PENGUKURAN GARDU'!$A:$BS,46,0)</f>
        <v>#N/A</v>
      </c>
      <c r="AX92" s="21" t="e">
        <f t="shared" si="67"/>
        <v>#N/A</v>
      </c>
      <c r="AY92" s="20" t="e">
        <f>VLOOKUP($D92,'DATA PENGUKURAN GARDU'!$A:$BS,46,0)</f>
        <v>#N/A</v>
      </c>
      <c r="AZ92" s="20" t="e">
        <f>VLOOKUP($D92,'DATA PENGUKURAN GARDU'!$A:$BS,53,0)</f>
        <v>#N/A</v>
      </c>
      <c r="BA92" s="20" t="e">
        <f>VLOOKUP($D92,'DATA PENGUKURAN GARDU'!$A:$BS,54,0)</f>
        <v>#N/A</v>
      </c>
      <c r="BB92" s="17" t="e">
        <f>VLOOKUP($E92,'DATA PENGUKURAN GARDU'!$A:$BS,42,0)</f>
        <v>#N/A</v>
      </c>
      <c r="BC92" s="23" t="e">
        <f t="shared" si="68"/>
        <v>#N/A</v>
      </c>
      <c r="BD92" s="17" t="e">
        <f>VLOOKUP($E92,'DATA PENGUKURAN GARDU'!$A:$BS,44,0)</f>
        <v>#N/A</v>
      </c>
      <c r="BE92" s="23" t="e">
        <f t="shared" si="69"/>
        <v>#N/A</v>
      </c>
      <c r="BF92" s="17" t="e">
        <f>VLOOKUP($E92,'DATA PENGUKURAN GARDU'!$A:$BS,46,0)</f>
        <v>#N/A</v>
      </c>
      <c r="BG92" s="23" t="e">
        <f t="shared" si="70"/>
        <v>#N/A</v>
      </c>
      <c r="BH92" s="17" t="e">
        <f>VLOOKUP($E92,'DATA PENGUKURAN GARDU'!$A:$BS,46,0)</f>
        <v>#N/A</v>
      </c>
      <c r="BI92" s="17" t="e">
        <f>VLOOKUP($E92,'DATA PENGUKURAN GARDU'!$A:$BS,53,0)</f>
        <v>#N/A</v>
      </c>
      <c r="BJ92" s="17" t="e">
        <f>VLOOKUP($E92,'DATA PENGUKURAN GARDU'!$A:$BS,54,0)</f>
        <v>#N/A</v>
      </c>
      <c r="BK92" s="20" t="e">
        <f t="shared" si="48"/>
        <v>#N/A</v>
      </c>
      <c r="BL92" s="20" t="e">
        <f t="shared" si="49"/>
        <v>#N/A</v>
      </c>
      <c r="BM92" s="20" t="e">
        <f t="shared" si="50"/>
        <v>#N/A</v>
      </c>
      <c r="BN92" s="25" t="e">
        <f t="shared" si="51"/>
        <v>#N/A</v>
      </c>
      <c r="BO92" s="26" t="str">
        <f t="shared" si="52"/>
        <v>0</v>
      </c>
      <c r="BP92" s="21" t="e">
        <f t="shared" si="53"/>
        <v>#VALUE!</v>
      </c>
      <c r="BQ92" s="20" t="e">
        <f t="shared" si="54"/>
        <v>#N/A</v>
      </c>
      <c r="BR92" s="20" t="e">
        <v>#N/A</v>
      </c>
      <c r="BS92" s="9" t="e">
        <v>#N/A</v>
      </c>
      <c r="BT92" s="2" t="e">
        <f t="shared" si="55"/>
        <v>#VALUE!</v>
      </c>
      <c r="BU92" s="2" t="e">
        <f t="shared" si="38"/>
        <v>#N/A</v>
      </c>
      <c r="BV92" s="2" t="e">
        <f t="shared" si="39"/>
        <v>#N/A</v>
      </c>
    </row>
    <row r="93" s="2" customFormat="1" ht="22.95" customHeight="1" spans="1:74">
      <c r="A93" s="9" t="str">
        <f t="shared" si="40"/>
        <v>KMO 163Induk</v>
      </c>
      <c r="B93" s="9" t="str">
        <f t="shared" si="41"/>
        <v>KMO 163jurusan 1</v>
      </c>
      <c r="C93" s="9" t="str">
        <f t="shared" si="42"/>
        <v>KMO 163jurusan 2</v>
      </c>
      <c r="D93" s="9" t="str">
        <f t="shared" si="43"/>
        <v>KMO 163jurusan 3</v>
      </c>
      <c r="E93" s="9" t="str">
        <f t="shared" si="44"/>
        <v>KMO 163jurusan 4</v>
      </c>
      <c r="F93" s="10" t="s">
        <v>157</v>
      </c>
      <c r="G93" s="10" t="s">
        <v>8</v>
      </c>
      <c r="H93" s="10" t="s">
        <v>158</v>
      </c>
      <c r="I93" s="10" t="s">
        <v>10224</v>
      </c>
      <c r="J93" s="10" t="s">
        <v>10225</v>
      </c>
      <c r="K93" s="10" t="s">
        <v>7465</v>
      </c>
      <c r="L93" s="10"/>
      <c r="M93" s="10"/>
      <c r="N93" s="14">
        <f t="shared" si="45"/>
        <v>0</v>
      </c>
      <c r="O93" s="15" t="e">
        <f t="shared" si="46"/>
        <v>#VALUE!</v>
      </c>
      <c r="P93" s="15" t="e">
        <f t="shared" si="47"/>
        <v>#VALUE!</v>
      </c>
      <c r="Q93" s="17" t="e">
        <f>VLOOKUP($A93,'DATA PENGUKURAN GARDU'!$A:$BS,42,0)</f>
        <v>#N/A</v>
      </c>
      <c r="R93" s="18" t="e">
        <f t="shared" si="56"/>
        <v>#N/A</v>
      </c>
      <c r="S93" s="17" t="e">
        <f>VLOOKUP($A93,'DATA PENGUKURAN GARDU'!$A:$BS,44,0)</f>
        <v>#N/A</v>
      </c>
      <c r="T93" s="18" t="e">
        <f t="shared" si="57"/>
        <v>#N/A</v>
      </c>
      <c r="U93" s="17" t="e">
        <f>VLOOKUP($A93,'DATA PENGUKURAN GARDU'!$A:$BS,46,0)</f>
        <v>#N/A</v>
      </c>
      <c r="V93" s="18" t="e">
        <f t="shared" si="58"/>
        <v>#N/A</v>
      </c>
      <c r="W93" s="17" t="e">
        <f>VLOOKUP($A93,'DATA PENGUKURAN GARDU'!$A:$BS,48,0)</f>
        <v>#N/A</v>
      </c>
      <c r="X93" s="17" t="e">
        <f>VLOOKUP($A93,'DATA PENGUKURAN GARDU'!$A:$BS,53,0)</f>
        <v>#N/A</v>
      </c>
      <c r="Y93" s="17" t="e">
        <f>VLOOKUP($A93,'DATA PENGUKURAN GARDU'!$A:$BS,54,0)</f>
        <v>#N/A</v>
      </c>
      <c r="Z93" s="17" t="e">
        <f>VLOOKUP($A93,'DATA PENGUKURAN GARDU'!$A:$BS,55,0)</f>
        <v>#N/A</v>
      </c>
      <c r="AA93" s="20" t="e">
        <f>VLOOKUP($B93,'DATA PENGUKURAN GARDU'!$A:$BS,42,0)</f>
        <v>#N/A</v>
      </c>
      <c r="AB93" s="21" t="e">
        <f t="shared" si="59"/>
        <v>#N/A</v>
      </c>
      <c r="AC93" s="20" t="e">
        <f>VLOOKUP($B93,'DATA PENGUKURAN GARDU'!$A:$BS,44,0)</f>
        <v>#N/A</v>
      </c>
      <c r="AD93" s="21" t="e">
        <f t="shared" si="60"/>
        <v>#N/A</v>
      </c>
      <c r="AE93" s="20" t="e">
        <f>VLOOKUP($B93,'DATA PENGUKURAN GARDU'!$A:$BS,46,0)</f>
        <v>#N/A</v>
      </c>
      <c r="AF93" s="21" t="e">
        <f t="shared" si="61"/>
        <v>#N/A</v>
      </c>
      <c r="AG93" s="20" t="e">
        <f>VLOOKUP($B93,'DATA PENGUKURAN GARDU'!$A:$BS,46,0)</f>
        <v>#N/A</v>
      </c>
      <c r="AH93" s="20" t="e">
        <f>VLOOKUP($B93,'DATA PENGUKURAN GARDU'!$A:$BS,53,0)</f>
        <v>#N/A</v>
      </c>
      <c r="AI93" s="20" t="e">
        <f>VLOOKUP($B93,'DATA PENGUKURAN GARDU'!$A:$BS,54,0)</f>
        <v>#N/A</v>
      </c>
      <c r="AJ93" s="17" t="e">
        <f>VLOOKUP($C93,'DATA PENGUKURAN GARDU'!$A:$BS,42,0)</f>
        <v>#N/A</v>
      </c>
      <c r="AK93" s="23" t="e">
        <f t="shared" si="62"/>
        <v>#N/A</v>
      </c>
      <c r="AL93" s="17" t="e">
        <f>VLOOKUP($C93,'DATA PENGUKURAN GARDU'!$A:$BS,44,0)</f>
        <v>#N/A</v>
      </c>
      <c r="AM93" s="23" t="e">
        <f t="shared" si="63"/>
        <v>#N/A</v>
      </c>
      <c r="AN93" s="17" t="e">
        <f>VLOOKUP($C93,'DATA PENGUKURAN GARDU'!$A:$BS,46,0)</f>
        <v>#N/A</v>
      </c>
      <c r="AO93" s="23" t="e">
        <f t="shared" si="64"/>
        <v>#N/A</v>
      </c>
      <c r="AP93" s="17" t="e">
        <f>VLOOKUP($C93,'DATA PENGUKURAN GARDU'!$A:$BS,46,0)</f>
        <v>#N/A</v>
      </c>
      <c r="AQ93" s="17" t="e">
        <f>VLOOKUP($C93,'DATA PENGUKURAN GARDU'!$A:$BS,53,0)</f>
        <v>#N/A</v>
      </c>
      <c r="AR93" s="17" t="e">
        <f>VLOOKUP($C93,'DATA PENGUKURAN GARDU'!$A:$BS,54,0)</f>
        <v>#N/A</v>
      </c>
      <c r="AS93" s="20" t="e">
        <f>VLOOKUP($D93,'DATA PENGUKURAN GARDU'!$A:$BS,42,0)</f>
        <v>#N/A</v>
      </c>
      <c r="AT93" s="21" t="e">
        <f t="shared" si="65"/>
        <v>#N/A</v>
      </c>
      <c r="AU93" s="20" t="e">
        <f>VLOOKUP($D93,'DATA PENGUKURAN GARDU'!$A:$BS,44,0)</f>
        <v>#N/A</v>
      </c>
      <c r="AV93" s="21" t="e">
        <f t="shared" si="66"/>
        <v>#N/A</v>
      </c>
      <c r="AW93" s="20" t="e">
        <f>VLOOKUP($D93,'DATA PENGUKURAN GARDU'!$A:$BS,46,0)</f>
        <v>#N/A</v>
      </c>
      <c r="AX93" s="21" t="e">
        <f t="shared" si="67"/>
        <v>#N/A</v>
      </c>
      <c r="AY93" s="20" t="e">
        <f>VLOOKUP($D93,'DATA PENGUKURAN GARDU'!$A:$BS,46,0)</f>
        <v>#N/A</v>
      </c>
      <c r="AZ93" s="20" t="e">
        <f>VLOOKUP($D93,'DATA PENGUKURAN GARDU'!$A:$BS,53,0)</f>
        <v>#N/A</v>
      </c>
      <c r="BA93" s="20" t="e">
        <f>VLOOKUP($D93,'DATA PENGUKURAN GARDU'!$A:$BS,54,0)</f>
        <v>#N/A</v>
      </c>
      <c r="BB93" s="17" t="e">
        <f>VLOOKUP($E93,'DATA PENGUKURAN GARDU'!$A:$BS,42,0)</f>
        <v>#N/A</v>
      </c>
      <c r="BC93" s="23" t="e">
        <f t="shared" si="68"/>
        <v>#N/A</v>
      </c>
      <c r="BD93" s="17" t="e">
        <f>VLOOKUP($E93,'DATA PENGUKURAN GARDU'!$A:$BS,44,0)</f>
        <v>#N/A</v>
      </c>
      <c r="BE93" s="23" t="e">
        <f t="shared" si="69"/>
        <v>#N/A</v>
      </c>
      <c r="BF93" s="17" t="e">
        <f>VLOOKUP($E93,'DATA PENGUKURAN GARDU'!$A:$BS,46,0)</f>
        <v>#N/A</v>
      </c>
      <c r="BG93" s="23" t="e">
        <f t="shared" si="70"/>
        <v>#N/A</v>
      </c>
      <c r="BH93" s="17" t="e">
        <f>VLOOKUP($E93,'DATA PENGUKURAN GARDU'!$A:$BS,46,0)</f>
        <v>#N/A</v>
      </c>
      <c r="BI93" s="17" t="e">
        <f>VLOOKUP($E93,'DATA PENGUKURAN GARDU'!$A:$BS,53,0)</f>
        <v>#N/A</v>
      </c>
      <c r="BJ93" s="17" t="e">
        <f>VLOOKUP($E93,'DATA PENGUKURAN GARDU'!$A:$BS,54,0)</f>
        <v>#N/A</v>
      </c>
      <c r="BK93" s="20" t="e">
        <f t="shared" si="48"/>
        <v>#N/A</v>
      </c>
      <c r="BL93" s="20" t="e">
        <f t="shared" si="49"/>
        <v>#N/A</v>
      </c>
      <c r="BM93" s="20" t="e">
        <f t="shared" si="50"/>
        <v>#N/A</v>
      </c>
      <c r="BN93" s="25" t="e">
        <f t="shared" si="51"/>
        <v>#N/A</v>
      </c>
      <c r="BO93" s="26" t="str">
        <f t="shared" si="52"/>
        <v>0</v>
      </c>
      <c r="BP93" s="21" t="e">
        <f t="shared" si="53"/>
        <v>#VALUE!</v>
      </c>
      <c r="BQ93" s="20" t="e">
        <f t="shared" si="54"/>
        <v>#N/A</v>
      </c>
      <c r="BR93" s="20" t="e">
        <v>#N/A</v>
      </c>
      <c r="BS93" s="9" t="e">
        <v>#N/A</v>
      </c>
      <c r="BT93" s="2" t="e">
        <f t="shared" si="55"/>
        <v>#VALUE!</v>
      </c>
      <c r="BU93" s="2" t="e">
        <f t="shared" si="38"/>
        <v>#N/A</v>
      </c>
      <c r="BV93" s="2" t="e">
        <f t="shared" si="39"/>
        <v>#N/A</v>
      </c>
    </row>
    <row r="94" s="2" customFormat="1" ht="22.95" customHeight="1" spans="1:74">
      <c r="A94" s="9" t="str">
        <f t="shared" si="40"/>
        <v>KMO 99Induk</v>
      </c>
      <c r="B94" s="9" t="str">
        <f t="shared" si="41"/>
        <v>KMO 99jurusan 1</v>
      </c>
      <c r="C94" s="9" t="str">
        <f t="shared" si="42"/>
        <v>KMO 99jurusan 2</v>
      </c>
      <c r="D94" s="9" t="str">
        <f t="shared" si="43"/>
        <v>KMO 99jurusan 3</v>
      </c>
      <c r="E94" s="9" t="str">
        <f t="shared" si="44"/>
        <v>KMO 99jurusan 4</v>
      </c>
      <c r="F94" s="10" t="s">
        <v>159</v>
      </c>
      <c r="G94" s="10" t="s">
        <v>8</v>
      </c>
      <c r="H94" s="10" t="s">
        <v>160</v>
      </c>
      <c r="I94" s="10" t="s">
        <v>10226</v>
      </c>
      <c r="J94" s="10" t="s">
        <v>10227</v>
      </c>
      <c r="K94" s="10" t="s">
        <v>7465</v>
      </c>
      <c r="L94" s="10"/>
      <c r="M94" s="10"/>
      <c r="N94" s="14">
        <f t="shared" si="45"/>
        <v>0</v>
      </c>
      <c r="O94" s="15" t="e">
        <f t="shared" si="46"/>
        <v>#VALUE!</v>
      </c>
      <c r="P94" s="15" t="e">
        <f t="shared" si="47"/>
        <v>#VALUE!</v>
      </c>
      <c r="Q94" s="17" t="e">
        <f>VLOOKUP($A94,'DATA PENGUKURAN GARDU'!$A:$BS,42,0)</f>
        <v>#N/A</v>
      </c>
      <c r="R94" s="18" t="e">
        <f t="shared" si="56"/>
        <v>#N/A</v>
      </c>
      <c r="S94" s="17" t="e">
        <f>VLOOKUP($A94,'DATA PENGUKURAN GARDU'!$A:$BS,44,0)</f>
        <v>#N/A</v>
      </c>
      <c r="T94" s="18" t="e">
        <f t="shared" si="57"/>
        <v>#N/A</v>
      </c>
      <c r="U94" s="17" t="e">
        <f>VLOOKUP($A94,'DATA PENGUKURAN GARDU'!$A:$BS,46,0)</f>
        <v>#N/A</v>
      </c>
      <c r="V94" s="18" t="e">
        <f t="shared" si="58"/>
        <v>#N/A</v>
      </c>
      <c r="W94" s="17" t="e">
        <f>VLOOKUP($A94,'DATA PENGUKURAN GARDU'!$A:$BS,48,0)</f>
        <v>#N/A</v>
      </c>
      <c r="X94" s="17" t="e">
        <f>VLOOKUP($A94,'DATA PENGUKURAN GARDU'!$A:$BS,53,0)</f>
        <v>#N/A</v>
      </c>
      <c r="Y94" s="17" t="e">
        <f>VLOOKUP($A94,'DATA PENGUKURAN GARDU'!$A:$BS,54,0)</f>
        <v>#N/A</v>
      </c>
      <c r="Z94" s="17" t="e">
        <f>VLOOKUP($A94,'DATA PENGUKURAN GARDU'!$A:$BS,55,0)</f>
        <v>#N/A</v>
      </c>
      <c r="AA94" s="20" t="e">
        <f>VLOOKUP($B94,'DATA PENGUKURAN GARDU'!$A:$BS,42,0)</f>
        <v>#N/A</v>
      </c>
      <c r="AB94" s="21" t="e">
        <f t="shared" si="59"/>
        <v>#N/A</v>
      </c>
      <c r="AC94" s="20" t="e">
        <f>VLOOKUP($B94,'DATA PENGUKURAN GARDU'!$A:$BS,44,0)</f>
        <v>#N/A</v>
      </c>
      <c r="AD94" s="21" t="e">
        <f t="shared" si="60"/>
        <v>#N/A</v>
      </c>
      <c r="AE94" s="20" t="e">
        <f>VLOOKUP($B94,'DATA PENGUKURAN GARDU'!$A:$BS,46,0)</f>
        <v>#N/A</v>
      </c>
      <c r="AF94" s="21" t="e">
        <f t="shared" si="61"/>
        <v>#N/A</v>
      </c>
      <c r="AG94" s="20" t="e">
        <f>VLOOKUP($B94,'DATA PENGUKURAN GARDU'!$A:$BS,46,0)</f>
        <v>#N/A</v>
      </c>
      <c r="AH94" s="20" t="e">
        <f>VLOOKUP($B94,'DATA PENGUKURAN GARDU'!$A:$BS,53,0)</f>
        <v>#N/A</v>
      </c>
      <c r="AI94" s="20" t="e">
        <f>VLOOKUP($B94,'DATA PENGUKURAN GARDU'!$A:$BS,54,0)</f>
        <v>#N/A</v>
      </c>
      <c r="AJ94" s="17" t="e">
        <f>VLOOKUP($C94,'DATA PENGUKURAN GARDU'!$A:$BS,42,0)</f>
        <v>#N/A</v>
      </c>
      <c r="AK94" s="23" t="e">
        <f t="shared" si="62"/>
        <v>#N/A</v>
      </c>
      <c r="AL94" s="17" t="e">
        <f>VLOOKUP($C94,'DATA PENGUKURAN GARDU'!$A:$BS,44,0)</f>
        <v>#N/A</v>
      </c>
      <c r="AM94" s="23" t="e">
        <f t="shared" si="63"/>
        <v>#N/A</v>
      </c>
      <c r="AN94" s="17" t="e">
        <f>VLOOKUP($C94,'DATA PENGUKURAN GARDU'!$A:$BS,46,0)</f>
        <v>#N/A</v>
      </c>
      <c r="AO94" s="23" t="e">
        <f t="shared" si="64"/>
        <v>#N/A</v>
      </c>
      <c r="AP94" s="17" t="e">
        <f>VLOOKUP($C94,'DATA PENGUKURAN GARDU'!$A:$BS,46,0)</f>
        <v>#N/A</v>
      </c>
      <c r="AQ94" s="17" t="e">
        <f>VLOOKUP($C94,'DATA PENGUKURAN GARDU'!$A:$BS,53,0)</f>
        <v>#N/A</v>
      </c>
      <c r="AR94" s="17" t="e">
        <f>VLOOKUP($C94,'DATA PENGUKURAN GARDU'!$A:$BS,54,0)</f>
        <v>#N/A</v>
      </c>
      <c r="AS94" s="20" t="e">
        <f>VLOOKUP($D94,'DATA PENGUKURAN GARDU'!$A:$BS,42,0)</f>
        <v>#N/A</v>
      </c>
      <c r="AT94" s="21" t="e">
        <f t="shared" si="65"/>
        <v>#N/A</v>
      </c>
      <c r="AU94" s="20" t="e">
        <f>VLOOKUP($D94,'DATA PENGUKURAN GARDU'!$A:$BS,44,0)</f>
        <v>#N/A</v>
      </c>
      <c r="AV94" s="21" t="e">
        <f t="shared" si="66"/>
        <v>#N/A</v>
      </c>
      <c r="AW94" s="20" t="e">
        <f>VLOOKUP($D94,'DATA PENGUKURAN GARDU'!$A:$BS,46,0)</f>
        <v>#N/A</v>
      </c>
      <c r="AX94" s="21" t="e">
        <f t="shared" si="67"/>
        <v>#N/A</v>
      </c>
      <c r="AY94" s="20" t="e">
        <f>VLOOKUP($D94,'DATA PENGUKURAN GARDU'!$A:$BS,46,0)</f>
        <v>#N/A</v>
      </c>
      <c r="AZ94" s="20" t="e">
        <f>VLOOKUP($D94,'DATA PENGUKURAN GARDU'!$A:$BS,53,0)</f>
        <v>#N/A</v>
      </c>
      <c r="BA94" s="20" t="e">
        <f>VLOOKUP($D94,'DATA PENGUKURAN GARDU'!$A:$BS,54,0)</f>
        <v>#N/A</v>
      </c>
      <c r="BB94" s="17" t="e">
        <f>VLOOKUP($E94,'DATA PENGUKURAN GARDU'!$A:$BS,42,0)</f>
        <v>#N/A</v>
      </c>
      <c r="BC94" s="23" t="e">
        <f t="shared" si="68"/>
        <v>#N/A</v>
      </c>
      <c r="BD94" s="17" t="e">
        <f>VLOOKUP($E94,'DATA PENGUKURAN GARDU'!$A:$BS,44,0)</f>
        <v>#N/A</v>
      </c>
      <c r="BE94" s="23" t="e">
        <f t="shared" si="69"/>
        <v>#N/A</v>
      </c>
      <c r="BF94" s="17" t="e">
        <f>VLOOKUP($E94,'DATA PENGUKURAN GARDU'!$A:$BS,46,0)</f>
        <v>#N/A</v>
      </c>
      <c r="BG94" s="23" t="e">
        <f t="shared" si="70"/>
        <v>#N/A</v>
      </c>
      <c r="BH94" s="17" t="e">
        <f>VLOOKUP($E94,'DATA PENGUKURAN GARDU'!$A:$BS,46,0)</f>
        <v>#N/A</v>
      </c>
      <c r="BI94" s="17" t="e">
        <f>VLOOKUP($E94,'DATA PENGUKURAN GARDU'!$A:$BS,53,0)</f>
        <v>#N/A</v>
      </c>
      <c r="BJ94" s="17" t="e">
        <f>VLOOKUP($E94,'DATA PENGUKURAN GARDU'!$A:$BS,54,0)</f>
        <v>#N/A</v>
      </c>
      <c r="BK94" s="20" t="e">
        <f t="shared" si="48"/>
        <v>#N/A</v>
      </c>
      <c r="BL94" s="20" t="e">
        <f t="shared" si="49"/>
        <v>#N/A</v>
      </c>
      <c r="BM94" s="20" t="e">
        <f t="shared" si="50"/>
        <v>#N/A</v>
      </c>
      <c r="BN94" s="25" t="e">
        <f t="shared" si="51"/>
        <v>#N/A</v>
      </c>
      <c r="BO94" s="26" t="str">
        <f t="shared" si="52"/>
        <v>0</v>
      </c>
      <c r="BP94" s="21" t="e">
        <f t="shared" si="53"/>
        <v>#VALUE!</v>
      </c>
      <c r="BQ94" s="20" t="e">
        <f t="shared" si="54"/>
        <v>#N/A</v>
      </c>
      <c r="BR94" s="20" t="e">
        <v>#N/A</v>
      </c>
      <c r="BS94" s="9" t="e">
        <v>#N/A</v>
      </c>
      <c r="BT94" s="2" t="e">
        <f t="shared" si="55"/>
        <v>#VALUE!</v>
      </c>
      <c r="BU94" s="2" t="e">
        <f t="shared" si="38"/>
        <v>#N/A</v>
      </c>
      <c r="BV94" s="2" t="e">
        <f t="shared" si="39"/>
        <v>#N/A</v>
      </c>
    </row>
    <row r="95" s="2" customFormat="1" ht="22.95" customHeight="1" spans="1:74">
      <c r="A95" s="9" t="str">
        <f t="shared" si="40"/>
        <v>KMO 104Induk</v>
      </c>
      <c r="B95" s="9" t="str">
        <f t="shared" si="41"/>
        <v>KMO 104jurusan 1</v>
      </c>
      <c r="C95" s="9" t="str">
        <f t="shared" si="42"/>
        <v>KMO 104jurusan 2</v>
      </c>
      <c r="D95" s="9" t="str">
        <f t="shared" si="43"/>
        <v>KMO 104jurusan 3</v>
      </c>
      <c r="E95" s="9" t="str">
        <f t="shared" si="44"/>
        <v>KMO 104jurusan 4</v>
      </c>
      <c r="F95" s="10" t="s">
        <v>92</v>
      </c>
      <c r="G95" s="10" t="s">
        <v>8</v>
      </c>
      <c r="H95" s="10" t="s">
        <v>161</v>
      </c>
      <c r="I95" s="10" t="s">
        <v>10228</v>
      </c>
      <c r="J95" s="10" t="s">
        <v>10229</v>
      </c>
      <c r="K95" s="10" t="s">
        <v>7465</v>
      </c>
      <c r="L95" s="10"/>
      <c r="M95" s="10"/>
      <c r="N95" s="14">
        <f t="shared" si="45"/>
        <v>0</v>
      </c>
      <c r="O95" s="15" t="e">
        <f t="shared" si="46"/>
        <v>#VALUE!</v>
      </c>
      <c r="P95" s="15" t="e">
        <f t="shared" si="47"/>
        <v>#VALUE!</v>
      </c>
      <c r="Q95" s="17" t="e">
        <f>VLOOKUP($A95,'DATA PENGUKURAN GARDU'!$A:$BS,42,0)</f>
        <v>#N/A</v>
      </c>
      <c r="R95" s="18" t="e">
        <f t="shared" si="56"/>
        <v>#N/A</v>
      </c>
      <c r="S95" s="17" t="e">
        <f>VLOOKUP($A95,'DATA PENGUKURAN GARDU'!$A:$BS,44,0)</f>
        <v>#N/A</v>
      </c>
      <c r="T95" s="18" t="e">
        <f t="shared" si="57"/>
        <v>#N/A</v>
      </c>
      <c r="U95" s="17" t="e">
        <f>VLOOKUP($A95,'DATA PENGUKURAN GARDU'!$A:$BS,46,0)</f>
        <v>#N/A</v>
      </c>
      <c r="V95" s="18" t="e">
        <f t="shared" si="58"/>
        <v>#N/A</v>
      </c>
      <c r="W95" s="17" t="e">
        <f>VLOOKUP($A95,'DATA PENGUKURAN GARDU'!$A:$BS,48,0)</f>
        <v>#N/A</v>
      </c>
      <c r="X95" s="17" t="e">
        <f>VLOOKUP($A95,'DATA PENGUKURAN GARDU'!$A:$BS,53,0)</f>
        <v>#N/A</v>
      </c>
      <c r="Y95" s="17" t="e">
        <f>VLOOKUP($A95,'DATA PENGUKURAN GARDU'!$A:$BS,54,0)</f>
        <v>#N/A</v>
      </c>
      <c r="Z95" s="17" t="e">
        <f>VLOOKUP($A95,'DATA PENGUKURAN GARDU'!$A:$BS,55,0)</f>
        <v>#N/A</v>
      </c>
      <c r="AA95" s="20" t="e">
        <f>VLOOKUP($B95,'DATA PENGUKURAN GARDU'!$A:$BS,42,0)</f>
        <v>#N/A</v>
      </c>
      <c r="AB95" s="21" t="e">
        <f t="shared" si="59"/>
        <v>#N/A</v>
      </c>
      <c r="AC95" s="20" t="e">
        <f>VLOOKUP($B95,'DATA PENGUKURAN GARDU'!$A:$BS,44,0)</f>
        <v>#N/A</v>
      </c>
      <c r="AD95" s="21" t="e">
        <f t="shared" si="60"/>
        <v>#N/A</v>
      </c>
      <c r="AE95" s="20" t="e">
        <f>VLOOKUP($B95,'DATA PENGUKURAN GARDU'!$A:$BS,46,0)</f>
        <v>#N/A</v>
      </c>
      <c r="AF95" s="21" t="e">
        <f t="shared" si="61"/>
        <v>#N/A</v>
      </c>
      <c r="AG95" s="20" t="e">
        <f>VLOOKUP($B95,'DATA PENGUKURAN GARDU'!$A:$BS,46,0)</f>
        <v>#N/A</v>
      </c>
      <c r="AH95" s="20" t="e">
        <f>VLOOKUP($B95,'DATA PENGUKURAN GARDU'!$A:$BS,53,0)</f>
        <v>#N/A</v>
      </c>
      <c r="AI95" s="20" t="e">
        <f>VLOOKUP($B95,'DATA PENGUKURAN GARDU'!$A:$BS,54,0)</f>
        <v>#N/A</v>
      </c>
      <c r="AJ95" s="17" t="e">
        <f>VLOOKUP($C95,'DATA PENGUKURAN GARDU'!$A:$BS,42,0)</f>
        <v>#N/A</v>
      </c>
      <c r="AK95" s="23" t="e">
        <f t="shared" si="62"/>
        <v>#N/A</v>
      </c>
      <c r="AL95" s="17" t="e">
        <f>VLOOKUP($C95,'DATA PENGUKURAN GARDU'!$A:$BS,44,0)</f>
        <v>#N/A</v>
      </c>
      <c r="AM95" s="23" t="e">
        <f t="shared" si="63"/>
        <v>#N/A</v>
      </c>
      <c r="AN95" s="17" t="e">
        <f>VLOOKUP($C95,'DATA PENGUKURAN GARDU'!$A:$BS,46,0)</f>
        <v>#N/A</v>
      </c>
      <c r="AO95" s="23" t="e">
        <f t="shared" si="64"/>
        <v>#N/A</v>
      </c>
      <c r="AP95" s="17" t="e">
        <f>VLOOKUP($C95,'DATA PENGUKURAN GARDU'!$A:$BS,46,0)</f>
        <v>#N/A</v>
      </c>
      <c r="AQ95" s="17" t="e">
        <f>VLOOKUP($C95,'DATA PENGUKURAN GARDU'!$A:$BS,53,0)</f>
        <v>#N/A</v>
      </c>
      <c r="AR95" s="17" t="e">
        <f>VLOOKUP($C95,'DATA PENGUKURAN GARDU'!$A:$BS,54,0)</f>
        <v>#N/A</v>
      </c>
      <c r="AS95" s="20" t="e">
        <f>VLOOKUP($D95,'DATA PENGUKURAN GARDU'!$A:$BS,42,0)</f>
        <v>#N/A</v>
      </c>
      <c r="AT95" s="21" t="e">
        <f t="shared" si="65"/>
        <v>#N/A</v>
      </c>
      <c r="AU95" s="20" t="e">
        <f>VLOOKUP($D95,'DATA PENGUKURAN GARDU'!$A:$BS,44,0)</f>
        <v>#N/A</v>
      </c>
      <c r="AV95" s="21" t="e">
        <f t="shared" si="66"/>
        <v>#N/A</v>
      </c>
      <c r="AW95" s="20" t="e">
        <f>VLOOKUP($D95,'DATA PENGUKURAN GARDU'!$A:$BS,46,0)</f>
        <v>#N/A</v>
      </c>
      <c r="AX95" s="21" t="e">
        <f t="shared" si="67"/>
        <v>#N/A</v>
      </c>
      <c r="AY95" s="20" t="e">
        <f>VLOOKUP($D95,'DATA PENGUKURAN GARDU'!$A:$BS,46,0)</f>
        <v>#N/A</v>
      </c>
      <c r="AZ95" s="20" t="e">
        <f>VLOOKUP($D95,'DATA PENGUKURAN GARDU'!$A:$BS,53,0)</f>
        <v>#N/A</v>
      </c>
      <c r="BA95" s="20" t="e">
        <f>VLOOKUP($D95,'DATA PENGUKURAN GARDU'!$A:$BS,54,0)</f>
        <v>#N/A</v>
      </c>
      <c r="BB95" s="17" t="e">
        <f>VLOOKUP($E95,'DATA PENGUKURAN GARDU'!$A:$BS,42,0)</f>
        <v>#N/A</v>
      </c>
      <c r="BC95" s="23" t="e">
        <f t="shared" si="68"/>
        <v>#N/A</v>
      </c>
      <c r="BD95" s="17" t="e">
        <f>VLOOKUP($E95,'DATA PENGUKURAN GARDU'!$A:$BS,44,0)</f>
        <v>#N/A</v>
      </c>
      <c r="BE95" s="23" t="e">
        <f t="shared" si="69"/>
        <v>#N/A</v>
      </c>
      <c r="BF95" s="17" t="e">
        <f>VLOOKUP($E95,'DATA PENGUKURAN GARDU'!$A:$BS,46,0)</f>
        <v>#N/A</v>
      </c>
      <c r="BG95" s="23" t="e">
        <f t="shared" si="70"/>
        <v>#N/A</v>
      </c>
      <c r="BH95" s="17" t="e">
        <f>VLOOKUP($E95,'DATA PENGUKURAN GARDU'!$A:$BS,46,0)</f>
        <v>#N/A</v>
      </c>
      <c r="BI95" s="17" t="e">
        <f>VLOOKUP($E95,'DATA PENGUKURAN GARDU'!$A:$BS,53,0)</f>
        <v>#N/A</v>
      </c>
      <c r="BJ95" s="17" t="e">
        <f>VLOOKUP($E95,'DATA PENGUKURAN GARDU'!$A:$BS,54,0)</f>
        <v>#N/A</v>
      </c>
      <c r="BK95" s="20" t="e">
        <f t="shared" si="48"/>
        <v>#N/A</v>
      </c>
      <c r="BL95" s="20" t="e">
        <f t="shared" si="49"/>
        <v>#N/A</v>
      </c>
      <c r="BM95" s="20" t="e">
        <f t="shared" si="50"/>
        <v>#N/A</v>
      </c>
      <c r="BN95" s="25" t="e">
        <f t="shared" si="51"/>
        <v>#N/A</v>
      </c>
      <c r="BO95" s="26" t="str">
        <f t="shared" si="52"/>
        <v>0</v>
      </c>
      <c r="BP95" s="21" t="e">
        <f t="shared" si="53"/>
        <v>#VALUE!</v>
      </c>
      <c r="BQ95" s="20" t="e">
        <f t="shared" si="54"/>
        <v>#N/A</v>
      </c>
      <c r="BR95" s="20" t="e">
        <v>#N/A</v>
      </c>
      <c r="BS95" s="9" t="e">
        <v>#N/A</v>
      </c>
      <c r="BT95" s="2" t="e">
        <f t="shared" si="55"/>
        <v>#VALUE!</v>
      </c>
      <c r="BU95" s="2" t="e">
        <f t="shared" si="38"/>
        <v>#N/A</v>
      </c>
      <c r="BV95" s="2" t="e">
        <f t="shared" si="39"/>
        <v>#N/A</v>
      </c>
    </row>
    <row r="96" s="2" customFormat="1" ht="22.95" customHeight="1" spans="1:74">
      <c r="A96" s="9" t="str">
        <f t="shared" si="40"/>
        <v>KMO 107Induk</v>
      </c>
      <c r="B96" s="9" t="str">
        <f t="shared" si="41"/>
        <v>KMO 107jurusan 1</v>
      </c>
      <c r="C96" s="9" t="str">
        <f t="shared" si="42"/>
        <v>KMO 107jurusan 2</v>
      </c>
      <c r="D96" s="9" t="str">
        <f t="shared" si="43"/>
        <v>KMO 107jurusan 3</v>
      </c>
      <c r="E96" s="9" t="str">
        <f t="shared" si="44"/>
        <v>KMO 107jurusan 4</v>
      </c>
      <c r="F96" s="10" t="s">
        <v>162</v>
      </c>
      <c r="G96" s="10" t="s">
        <v>8</v>
      </c>
      <c r="H96" s="10" t="s">
        <v>163</v>
      </c>
      <c r="I96" s="10" t="s">
        <v>10230</v>
      </c>
      <c r="J96" s="10" t="s">
        <v>10231</v>
      </c>
      <c r="K96" s="10" t="s">
        <v>7465</v>
      </c>
      <c r="L96" s="10"/>
      <c r="M96" s="10"/>
      <c r="N96" s="14">
        <f t="shared" si="45"/>
        <v>0</v>
      </c>
      <c r="O96" s="15" t="e">
        <f t="shared" si="46"/>
        <v>#VALUE!</v>
      </c>
      <c r="P96" s="15" t="e">
        <f t="shared" si="47"/>
        <v>#VALUE!</v>
      </c>
      <c r="Q96" s="17" t="e">
        <f>VLOOKUP($A96,'DATA PENGUKURAN GARDU'!$A:$BS,42,0)</f>
        <v>#N/A</v>
      </c>
      <c r="R96" s="18" t="e">
        <f t="shared" si="56"/>
        <v>#N/A</v>
      </c>
      <c r="S96" s="17" t="e">
        <f>VLOOKUP($A96,'DATA PENGUKURAN GARDU'!$A:$BS,44,0)</f>
        <v>#N/A</v>
      </c>
      <c r="T96" s="18" t="e">
        <f t="shared" si="57"/>
        <v>#N/A</v>
      </c>
      <c r="U96" s="17" t="e">
        <f>VLOOKUP($A96,'DATA PENGUKURAN GARDU'!$A:$BS,46,0)</f>
        <v>#N/A</v>
      </c>
      <c r="V96" s="18" t="e">
        <f t="shared" si="58"/>
        <v>#N/A</v>
      </c>
      <c r="W96" s="17" t="e">
        <f>VLOOKUP($A96,'DATA PENGUKURAN GARDU'!$A:$BS,48,0)</f>
        <v>#N/A</v>
      </c>
      <c r="X96" s="17" t="e">
        <f>VLOOKUP($A96,'DATA PENGUKURAN GARDU'!$A:$BS,53,0)</f>
        <v>#N/A</v>
      </c>
      <c r="Y96" s="17" t="e">
        <f>VLOOKUP($A96,'DATA PENGUKURAN GARDU'!$A:$BS,54,0)</f>
        <v>#N/A</v>
      </c>
      <c r="Z96" s="17" t="e">
        <f>VLOOKUP($A96,'DATA PENGUKURAN GARDU'!$A:$BS,55,0)</f>
        <v>#N/A</v>
      </c>
      <c r="AA96" s="20" t="e">
        <f>VLOOKUP($B96,'DATA PENGUKURAN GARDU'!$A:$BS,42,0)</f>
        <v>#N/A</v>
      </c>
      <c r="AB96" s="21" t="e">
        <f t="shared" si="59"/>
        <v>#N/A</v>
      </c>
      <c r="AC96" s="20" t="e">
        <f>VLOOKUP($B96,'DATA PENGUKURAN GARDU'!$A:$BS,44,0)</f>
        <v>#N/A</v>
      </c>
      <c r="AD96" s="21" t="e">
        <f t="shared" si="60"/>
        <v>#N/A</v>
      </c>
      <c r="AE96" s="20" t="e">
        <f>VLOOKUP($B96,'DATA PENGUKURAN GARDU'!$A:$BS,46,0)</f>
        <v>#N/A</v>
      </c>
      <c r="AF96" s="21" t="e">
        <f t="shared" si="61"/>
        <v>#N/A</v>
      </c>
      <c r="AG96" s="20" t="e">
        <f>VLOOKUP($B96,'DATA PENGUKURAN GARDU'!$A:$BS,46,0)</f>
        <v>#N/A</v>
      </c>
      <c r="AH96" s="20" t="e">
        <f>VLOOKUP($B96,'DATA PENGUKURAN GARDU'!$A:$BS,53,0)</f>
        <v>#N/A</v>
      </c>
      <c r="AI96" s="20" t="e">
        <f>VLOOKUP($B96,'DATA PENGUKURAN GARDU'!$A:$BS,54,0)</f>
        <v>#N/A</v>
      </c>
      <c r="AJ96" s="17" t="e">
        <f>VLOOKUP($C96,'DATA PENGUKURAN GARDU'!$A:$BS,42,0)</f>
        <v>#N/A</v>
      </c>
      <c r="AK96" s="23" t="e">
        <f t="shared" si="62"/>
        <v>#N/A</v>
      </c>
      <c r="AL96" s="17" t="e">
        <f>VLOOKUP($C96,'DATA PENGUKURAN GARDU'!$A:$BS,44,0)</f>
        <v>#N/A</v>
      </c>
      <c r="AM96" s="23" t="e">
        <f t="shared" si="63"/>
        <v>#N/A</v>
      </c>
      <c r="AN96" s="17" t="e">
        <f>VLOOKUP($C96,'DATA PENGUKURAN GARDU'!$A:$BS,46,0)</f>
        <v>#N/A</v>
      </c>
      <c r="AO96" s="23" t="e">
        <f t="shared" si="64"/>
        <v>#N/A</v>
      </c>
      <c r="AP96" s="17" t="e">
        <f>VLOOKUP($C96,'DATA PENGUKURAN GARDU'!$A:$BS,46,0)</f>
        <v>#N/A</v>
      </c>
      <c r="AQ96" s="17" t="e">
        <f>VLOOKUP($C96,'DATA PENGUKURAN GARDU'!$A:$BS,53,0)</f>
        <v>#N/A</v>
      </c>
      <c r="AR96" s="17" t="e">
        <f>VLOOKUP($C96,'DATA PENGUKURAN GARDU'!$A:$BS,54,0)</f>
        <v>#N/A</v>
      </c>
      <c r="AS96" s="20" t="e">
        <f>VLOOKUP($D96,'DATA PENGUKURAN GARDU'!$A:$BS,42,0)</f>
        <v>#N/A</v>
      </c>
      <c r="AT96" s="21" t="e">
        <f t="shared" si="65"/>
        <v>#N/A</v>
      </c>
      <c r="AU96" s="20" t="e">
        <f>VLOOKUP($D96,'DATA PENGUKURAN GARDU'!$A:$BS,44,0)</f>
        <v>#N/A</v>
      </c>
      <c r="AV96" s="21" t="e">
        <f t="shared" si="66"/>
        <v>#N/A</v>
      </c>
      <c r="AW96" s="20" t="e">
        <f>VLOOKUP($D96,'DATA PENGUKURAN GARDU'!$A:$BS,46,0)</f>
        <v>#N/A</v>
      </c>
      <c r="AX96" s="21" t="e">
        <f t="shared" si="67"/>
        <v>#N/A</v>
      </c>
      <c r="AY96" s="20" t="e">
        <f>VLOOKUP($D96,'DATA PENGUKURAN GARDU'!$A:$BS,46,0)</f>
        <v>#N/A</v>
      </c>
      <c r="AZ96" s="20" t="e">
        <f>VLOOKUP($D96,'DATA PENGUKURAN GARDU'!$A:$BS,53,0)</f>
        <v>#N/A</v>
      </c>
      <c r="BA96" s="20" t="e">
        <f>VLOOKUP($D96,'DATA PENGUKURAN GARDU'!$A:$BS,54,0)</f>
        <v>#N/A</v>
      </c>
      <c r="BB96" s="17" t="e">
        <f>VLOOKUP($E96,'DATA PENGUKURAN GARDU'!$A:$BS,42,0)</f>
        <v>#N/A</v>
      </c>
      <c r="BC96" s="23" t="e">
        <f t="shared" si="68"/>
        <v>#N/A</v>
      </c>
      <c r="BD96" s="17" t="e">
        <f>VLOOKUP($E96,'DATA PENGUKURAN GARDU'!$A:$BS,44,0)</f>
        <v>#N/A</v>
      </c>
      <c r="BE96" s="23" t="e">
        <f t="shared" si="69"/>
        <v>#N/A</v>
      </c>
      <c r="BF96" s="17" t="e">
        <f>VLOOKUP($E96,'DATA PENGUKURAN GARDU'!$A:$BS,46,0)</f>
        <v>#N/A</v>
      </c>
      <c r="BG96" s="23" t="e">
        <f t="shared" si="70"/>
        <v>#N/A</v>
      </c>
      <c r="BH96" s="17" t="e">
        <f>VLOOKUP($E96,'DATA PENGUKURAN GARDU'!$A:$BS,46,0)</f>
        <v>#N/A</v>
      </c>
      <c r="BI96" s="17" t="e">
        <f>VLOOKUP($E96,'DATA PENGUKURAN GARDU'!$A:$BS,53,0)</f>
        <v>#N/A</v>
      </c>
      <c r="BJ96" s="17" t="e">
        <f>VLOOKUP($E96,'DATA PENGUKURAN GARDU'!$A:$BS,54,0)</f>
        <v>#N/A</v>
      </c>
      <c r="BK96" s="20" t="e">
        <f t="shared" si="48"/>
        <v>#N/A</v>
      </c>
      <c r="BL96" s="20" t="e">
        <f t="shared" si="49"/>
        <v>#N/A</v>
      </c>
      <c r="BM96" s="20" t="e">
        <f t="shared" si="50"/>
        <v>#N/A</v>
      </c>
      <c r="BN96" s="25" t="e">
        <f t="shared" si="51"/>
        <v>#N/A</v>
      </c>
      <c r="BO96" s="26" t="str">
        <f t="shared" si="52"/>
        <v>0</v>
      </c>
      <c r="BP96" s="21" t="e">
        <f t="shared" si="53"/>
        <v>#VALUE!</v>
      </c>
      <c r="BQ96" s="20" t="e">
        <f t="shared" si="54"/>
        <v>#N/A</v>
      </c>
      <c r="BR96" s="20" t="e">
        <v>#N/A</v>
      </c>
      <c r="BS96" s="9" t="e">
        <v>#N/A</v>
      </c>
      <c r="BT96" s="2" t="e">
        <f t="shared" si="55"/>
        <v>#VALUE!</v>
      </c>
      <c r="BU96" s="2" t="e">
        <f t="shared" si="38"/>
        <v>#N/A</v>
      </c>
      <c r="BV96" s="2" t="e">
        <f t="shared" si="39"/>
        <v>#N/A</v>
      </c>
    </row>
    <row r="97" s="2" customFormat="1" ht="22.95" customHeight="1" spans="1:74">
      <c r="A97" s="9" t="str">
        <f t="shared" si="40"/>
        <v>KMO 143Induk</v>
      </c>
      <c r="B97" s="9" t="str">
        <f t="shared" si="41"/>
        <v>KMO 143jurusan 1</v>
      </c>
      <c r="C97" s="9" t="str">
        <f t="shared" si="42"/>
        <v>KMO 143jurusan 2</v>
      </c>
      <c r="D97" s="9" t="str">
        <f t="shared" si="43"/>
        <v>KMO 143jurusan 3</v>
      </c>
      <c r="E97" s="9" t="str">
        <f t="shared" si="44"/>
        <v>KMO 143jurusan 4</v>
      </c>
      <c r="F97" s="10" t="s">
        <v>67</v>
      </c>
      <c r="G97" s="10" t="s">
        <v>39</v>
      </c>
      <c r="H97" s="10" t="s">
        <v>164</v>
      </c>
      <c r="I97" s="10" t="s">
        <v>10232</v>
      </c>
      <c r="J97" s="10" t="s">
        <v>10233</v>
      </c>
      <c r="K97" s="10" t="s">
        <v>7465</v>
      </c>
      <c r="L97" s="10"/>
      <c r="M97" s="10"/>
      <c r="N97" s="14">
        <f t="shared" si="45"/>
        <v>0</v>
      </c>
      <c r="O97" s="15" t="e">
        <f t="shared" si="46"/>
        <v>#VALUE!</v>
      </c>
      <c r="P97" s="15" t="e">
        <f t="shared" si="47"/>
        <v>#VALUE!</v>
      </c>
      <c r="Q97" s="17" t="e">
        <f>VLOOKUP($A97,'DATA PENGUKURAN GARDU'!$A:$BS,42,0)</f>
        <v>#N/A</v>
      </c>
      <c r="R97" s="18" t="e">
        <f t="shared" si="56"/>
        <v>#N/A</v>
      </c>
      <c r="S97" s="17" t="e">
        <f>VLOOKUP($A97,'DATA PENGUKURAN GARDU'!$A:$BS,44,0)</f>
        <v>#N/A</v>
      </c>
      <c r="T97" s="18" t="e">
        <f t="shared" si="57"/>
        <v>#N/A</v>
      </c>
      <c r="U97" s="17" t="e">
        <f>VLOOKUP($A97,'DATA PENGUKURAN GARDU'!$A:$BS,46,0)</f>
        <v>#N/A</v>
      </c>
      <c r="V97" s="18" t="e">
        <f t="shared" si="58"/>
        <v>#N/A</v>
      </c>
      <c r="W97" s="17" t="e">
        <f>VLOOKUP($A97,'DATA PENGUKURAN GARDU'!$A:$BS,48,0)</f>
        <v>#N/A</v>
      </c>
      <c r="X97" s="17" t="e">
        <f>VLOOKUP($A97,'DATA PENGUKURAN GARDU'!$A:$BS,53,0)</f>
        <v>#N/A</v>
      </c>
      <c r="Y97" s="17" t="e">
        <f>VLOOKUP($A97,'DATA PENGUKURAN GARDU'!$A:$BS,54,0)</f>
        <v>#N/A</v>
      </c>
      <c r="Z97" s="17" t="e">
        <f>VLOOKUP($A97,'DATA PENGUKURAN GARDU'!$A:$BS,55,0)</f>
        <v>#N/A</v>
      </c>
      <c r="AA97" s="20" t="e">
        <f>VLOOKUP($B97,'DATA PENGUKURAN GARDU'!$A:$BS,42,0)</f>
        <v>#N/A</v>
      </c>
      <c r="AB97" s="21" t="e">
        <f t="shared" si="59"/>
        <v>#N/A</v>
      </c>
      <c r="AC97" s="20" t="e">
        <f>VLOOKUP($B97,'DATA PENGUKURAN GARDU'!$A:$BS,44,0)</f>
        <v>#N/A</v>
      </c>
      <c r="AD97" s="21" t="e">
        <f t="shared" si="60"/>
        <v>#N/A</v>
      </c>
      <c r="AE97" s="20" t="e">
        <f>VLOOKUP($B97,'DATA PENGUKURAN GARDU'!$A:$BS,46,0)</f>
        <v>#N/A</v>
      </c>
      <c r="AF97" s="21" t="e">
        <f t="shared" si="61"/>
        <v>#N/A</v>
      </c>
      <c r="AG97" s="20" t="e">
        <f>VLOOKUP($B97,'DATA PENGUKURAN GARDU'!$A:$BS,46,0)</f>
        <v>#N/A</v>
      </c>
      <c r="AH97" s="20" t="e">
        <f>VLOOKUP($B97,'DATA PENGUKURAN GARDU'!$A:$BS,53,0)</f>
        <v>#N/A</v>
      </c>
      <c r="AI97" s="20" t="e">
        <f>VLOOKUP($B97,'DATA PENGUKURAN GARDU'!$A:$BS,54,0)</f>
        <v>#N/A</v>
      </c>
      <c r="AJ97" s="17" t="e">
        <f>VLOOKUP($C97,'DATA PENGUKURAN GARDU'!$A:$BS,42,0)</f>
        <v>#N/A</v>
      </c>
      <c r="AK97" s="23" t="e">
        <f t="shared" si="62"/>
        <v>#N/A</v>
      </c>
      <c r="AL97" s="17" t="e">
        <f>VLOOKUP($C97,'DATA PENGUKURAN GARDU'!$A:$BS,44,0)</f>
        <v>#N/A</v>
      </c>
      <c r="AM97" s="23" t="e">
        <f t="shared" si="63"/>
        <v>#N/A</v>
      </c>
      <c r="AN97" s="17" t="e">
        <f>VLOOKUP($C97,'DATA PENGUKURAN GARDU'!$A:$BS,46,0)</f>
        <v>#N/A</v>
      </c>
      <c r="AO97" s="23" t="e">
        <f t="shared" si="64"/>
        <v>#N/A</v>
      </c>
      <c r="AP97" s="17" t="e">
        <f>VLOOKUP($C97,'DATA PENGUKURAN GARDU'!$A:$BS,46,0)</f>
        <v>#N/A</v>
      </c>
      <c r="AQ97" s="17" t="e">
        <f>VLOOKUP($C97,'DATA PENGUKURAN GARDU'!$A:$BS,53,0)</f>
        <v>#N/A</v>
      </c>
      <c r="AR97" s="17" t="e">
        <f>VLOOKUP($C97,'DATA PENGUKURAN GARDU'!$A:$BS,54,0)</f>
        <v>#N/A</v>
      </c>
      <c r="AS97" s="20" t="e">
        <f>VLOOKUP($D97,'DATA PENGUKURAN GARDU'!$A:$BS,42,0)</f>
        <v>#N/A</v>
      </c>
      <c r="AT97" s="21" t="e">
        <f t="shared" si="65"/>
        <v>#N/A</v>
      </c>
      <c r="AU97" s="20" t="e">
        <f>VLOOKUP($D97,'DATA PENGUKURAN GARDU'!$A:$BS,44,0)</f>
        <v>#N/A</v>
      </c>
      <c r="AV97" s="21" t="e">
        <f t="shared" si="66"/>
        <v>#N/A</v>
      </c>
      <c r="AW97" s="20" t="e">
        <f>VLOOKUP($D97,'DATA PENGUKURAN GARDU'!$A:$BS,46,0)</f>
        <v>#N/A</v>
      </c>
      <c r="AX97" s="21" t="e">
        <f t="shared" si="67"/>
        <v>#N/A</v>
      </c>
      <c r="AY97" s="20" t="e">
        <f>VLOOKUP($D97,'DATA PENGUKURAN GARDU'!$A:$BS,46,0)</f>
        <v>#N/A</v>
      </c>
      <c r="AZ97" s="20" t="e">
        <f>VLOOKUP($D97,'DATA PENGUKURAN GARDU'!$A:$BS,53,0)</f>
        <v>#N/A</v>
      </c>
      <c r="BA97" s="20" t="e">
        <f>VLOOKUP($D97,'DATA PENGUKURAN GARDU'!$A:$BS,54,0)</f>
        <v>#N/A</v>
      </c>
      <c r="BB97" s="17" t="e">
        <f>VLOOKUP($E97,'DATA PENGUKURAN GARDU'!$A:$BS,42,0)</f>
        <v>#N/A</v>
      </c>
      <c r="BC97" s="23" t="e">
        <f t="shared" si="68"/>
        <v>#N/A</v>
      </c>
      <c r="BD97" s="17" t="e">
        <f>VLOOKUP($E97,'DATA PENGUKURAN GARDU'!$A:$BS,44,0)</f>
        <v>#N/A</v>
      </c>
      <c r="BE97" s="23" t="e">
        <f t="shared" si="69"/>
        <v>#N/A</v>
      </c>
      <c r="BF97" s="17" t="e">
        <f>VLOOKUP($E97,'DATA PENGUKURAN GARDU'!$A:$BS,46,0)</f>
        <v>#N/A</v>
      </c>
      <c r="BG97" s="23" t="e">
        <f t="shared" si="70"/>
        <v>#N/A</v>
      </c>
      <c r="BH97" s="17" t="e">
        <f>VLOOKUP($E97,'DATA PENGUKURAN GARDU'!$A:$BS,46,0)</f>
        <v>#N/A</v>
      </c>
      <c r="BI97" s="17" t="e">
        <f>VLOOKUP($E97,'DATA PENGUKURAN GARDU'!$A:$BS,53,0)</f>
        <v>#N/A</v>
      </c>
      <c r="BJ97" s="17" t="e">
        <f>VLOOKUP($E97,'DATA PENGUKURAN GARDU'!$A:$BS,54,0)</f>
        <v>#N/A</v>
      </c>
      <c r="BK97" s="20" t="e">
        <f t="shared" si="48"/>
        <v>#N/A</v>
      </c>
      <c r="BL97" s="20" t="e">
        <f t="shared" si="49"/>
        <v>#N/A</v>
      </c>
      <c r="BM97" s="20" t="e">
        <f t="shared" si="50"/>
        <v>#N/A</v>
      </c>
      <c r="BN97" s="25" t="e">
        <f t="shared" si="51"/>
        <v>#N/A</v>
      </c>
      <c r="BO97" s="26" t="str">
        <f t="shared" si="52"/>
        <v>0</v>
      </c>
      <c r="BP97" s="21" t="e">
        <f t="shared" si="53"/>
        <v>#VALUE!</v>
      </c>
      <c r="BQ97" s="20" t="e">
        <f t="shared" si="54"/>
        <v>#N/A</v>
      </c>
      <c r="BR97" s="20" t="e">
        <v>#N/A</v>
      </c>
      <c r="BS97" s="9" t="e">
        <v>#N/A</v>
      </c>
      <c r="BT97" s="2" t="e">
        <f t="shared" si="55"/>
        <v>#VALUE!</v>
      </c>
      <c r="BU97" s="2" t="e">
        <f t="shared" si="38"/>
        <v>#N/A</v>
      </c>
      <c r="BV97" s="2" t="e">
        <f t="shared" si="39"/>
        <v>#N/A</v>
      </c>
    </row>
    <row r="98" s="2" customFormat="1" ht="22.95" customHeight="1" spans="1:74">
      <c r="A98" s="9" t="str">
        <f t="shared" si="40"/>
        <v>KMO 148Induk</v>
      </c>
      <c r="B98" s="9" t="str">
        <f t="shared" si="41"/>
        <v>KMO 148jurusan 1</v>
      </c>
      <c r="C98" s="9" t="str">
        <f t="shared" si="42"/>
        <v>KMO 148jurusan 2</v>
      </c>
      <c r="D98" s="9" t="str">
        <f t="shared" si="43"/>
        <v>KMO 148jurusan 3</v>
      </c>
      <c r="E98" s="9" t="str">
        <f t="shared" si="44"/>
        <v>KMO 148jurusan 4</v>
      </c>
      <c r="F98" s="10" t="s">
        <v>103</v>
      </c>
      <c r="G98" s="10" t="s">
        <v>101</v>
      </c>
      <c r="H98" s="10" t="s">
        <v>165</v>
      </c>
      <c r="I98" s="10" t="s">
        <v>10234</v>
      </c>
      <c r="J98" s="10" t="s">
        <v>10235</v>
      </c>
      <c r="K98" s="10" t="s">
        <v>7465</v>
      </c>
      <c r="L98" s="10"/>
      <c r="M98" s="10"/>
      <c r="N98" s="14">
        <f t="shared" si="45"/>
        <v>0</v>
      </c>
      <c r="O98" s="15" t="e">
        <f t="shared" si="46"/>
        <v>#VALUE!</v>
      </c>
      <c r="P98" s="15" t="e">
        <f t="shared" si="47"/>
        <v>#VALUE!</v>
      </c>
      <c r="Q98" s="17" t="e">
        <f>VLOOKUP($A98,'DATA PENGUKURAN GARDU'!$A:$BS,42,0)</f>
        <v>#N/A</v>
      </c>
      <c r="R98" s="18" t="e">
        <f t="shared" si="56"/>
        <v>#N/A</v>
      </c>
      <c r="S98" s="17" t="e">
        <f>VLOOKUP($A98,'DATA PENGUKURAN GARDU'!$A:$BS,44,0)</f>
        <v>#N/A</v>
      </c>
      <c r="T98" s="18" t="e">
        <f t="shared" si="57"/>
        <v>#N/A</v>
      </c>
      <c r="U98" s="17" t="e">
        <f>VLOOKUP($A98,'DATA PENGUKURAN GARDU'!$A:$BS,46,0)</f>
        <v>#N/A</v>
      </c>
      <c r="V98" s="18" t="e">
        <f t="shared" si="58"/>
        <v>#N/A</v>
      </c>
      <c r="W98" s="17" t="e">
        <f>VLOOKUP($A98,'DATA PENGUKURAN GARDU'!$A:$BS,48,0)</f>
        <v>#N/A</v>
      </c>
      <c r="X98" s="17" t="e">
        <f>VLOOKUP($A98,'DATA PENGUKURAN GARDU'!$A:$BS,53,0)</f>
        <v>#N/A</v>
      </c>
      <c r="Y98" s="17" t="e">
        <f>VLOOKUP($A98,'DATA PENGUKURAN GARDU'!$A:$BS,54,0)</f>
        <v>#N/A</v>
      </c>
      <c r="Z98" s="17" t="e">
        <f>VLOOKUP($A98,'DATA PENGUKURAN GARDU'!$A:$BS,55,0)</f>
        <v>#N/A</v>
      </c>
      <c r="AA98" s="20" t="e">
        <f>VLOOKUP($B98,'DATA PENGUKURAN GARDU'!$A:$BS,42,0)</f>
        <v>#N/A</v>
      </c>
      <c r="AB98" s="21" t="e">
        <f t="shared" si="59"/>
        <v>#N/A</v>
      </c>
      <c r="AC98" s="20" t="e">
        <f>VLOOKUP($B98,'DATA PENGUKURAN GARDU'!$A:$BS,44,0)</f>
        <v>#N/A</v>
      </c>
      <c r="AD98" s="21" t="e">
        <f t="shared" si="60"/>
        <v>#N/A</v>
      </c>
      <c r="AE98" s="20" t="e">
        <f>VLOOKUP($B98,'DATA PENGUKURAN GARDU'!$A:$BS,46,0)</f>
        <v>#N/A</v>
      </c>
      <c r="AF98" s="21" t="e">
        <f t="shared" si="61"/>
        <v>#N/A</v>
      </c>
      <c r="AG98" s="20" t="e">
        <f>VLOOKUP($B98,'DATA PENGUKURAN GARDU'!$A:$BS,46,0)</f>
        <v>#N/A</v>
      </c>
      <c r="AH98" s="20" t="e">
        <f>VLOOKUP($B98,'DATA PENGUKURAN GARDU'!$A:$BS,53,0)</f>
        <v>#N/A</v>
      </c>
      <c r="AI98" s="20" t="e">
        <f>VLOOKUP($B98,'DATA PENGUKURAN GARDU'!$A:$BS,54,0)</f>
        <v>#N/A</v>
      </c>
      <c r="AJ98" s="17" t="e">
        <f>VLOOKUP($C98,'DATA PENGUKURAN GARDU'!$A:$BS,42,0)</f>
        <v>#N/A</v>
      </c>
      <c r="AK98" s="23" t="e">
        <f t="shared" si="62"/>
        <v>#N/A</v>
      </c>
      <c r="AL98" s="17" t="e">
        <f>VLOOKUP($C98,'DATA PENGUKURAN GARDU'!$A:$BS,44,0)</f>
        <v>#N/A</v>
      </c>
      <c r="AM98" s="23" t="e">
        <f t="shared" si="63"/>
        <v>#N/A</v>
      </c>
      <c r="AN98" s="17" t="e">
        <f>VLOOKUP($C98,'DATA PENGUKURAN GARDU'!$A:$BS,46,0)</f>
        <v>#N/A</v>
      </c>
      <c r="AO98" s="23" t="e">
        <f t="shared" si="64"/>
        <v>#N/A</v>
      </c>
      <c r="AP98" s="17" t="e">
        <f>VLOOKUP($C98,'DATA PENGUKURAN GARDU'!$A:$BS,46,0)</f>
        <v>#N/A</v>
      </c>
      <c r="AQ98" s="17" t="e">
        <f>VLOOKUP($C98,'DATA PENGUKURAN GARDU'!$A:$BS,53,0)</f>
        <v>#N/A</v>
      </c>
      <c r="AR98" s="17" t="e">
        <f>VLOOKUP($C98,'DATA PENGUKURAN GARDU'!$A:$BS,54,0)</f>
        <v>#N/A</v>
      </c>
      <c r="AS98" s="20" t="e">
        <f>VLOOKUP($D98,'DATA PENGUKURAN GARDU'!$A:$BS,42,0)</f>
        <v>#N/A</v>
      </c>
      <c r="AT98" s="21" t="e">
        <f t="shared" si="65"/>
        <v>#N/A</v>
      </c>
      <c r="AU98" s="20" t="e">
        <f>VLOOKUP($D98,'DATA PENGUKURAN GARDU'!$A:$BS,44,0)</f>
        <v>#N/A</v>
      </c>
      <c r="AV98" s="21" t="e">
        <f t="shared" si="66"/>
        <v>#N/A</v>
      </c>
      <c r="AW98" s="20" t="e">
        <f>VLOOKUP($D98,'DATA PENGUKURAN GARDU'!$A:$BS,46,0)</f>
        <v>#N/A</v>
      </c>
      <c r="AX98" s="21" t="e">
        <f t="shared" si="67"/>
        <v>#N/A</v>
      </c>
      <c r="AY98" s="20" t="e">
        <f>VLOOKUP($D98,'DATA PENGUKURAN GARDU'!$A:$BS,46,0)</f>
        <v>#N/A</v>
      </c>
      <c r="AZ98" s="20" t="e">
        <f>VLOOKUP($D98,'DATA PENGUKURAN GARDU'!$A:$BS,53,0)</f>
        <v>#N/A</v>
      </c>
      <c r="BA98" s="20" t="e">
        <f>VLOOKUP($D98,'DATA PENGUKURAN GARDU'!$A:$BS,54,0)</f>
        <v>#N/A</v>
      </c>
      <c r="BB98" s="17" t="e">
        <f>VLOOKUP($E98,'DATA PENGUKURAN GARDU'!$A:$BS,42,0)</f>
        <v>#N/A</v>
      </c>
      <c r="BC98" s="23" t="e">
        <f t="shared" si="68"/>
        <v>#N/A</v>
      </c>
      <c r="BD98" s="17" t="e">
        <f>VLOOKUP($E98,'DATA PENGUKURAN GARDU'!$A:$BS,44,0)</f>
        <v>#N/A</v>
      </c>
      <c r="BE98" s="23" t="e">
        <f t="shared" si="69"/>
        <v>#N/A</v>
      </c>
      <c r="BF98" s="17" t="e">
        <f>VLOOKUP($E98,'DATA PENGUKURAN GARDU'!$A:$BS,46,0)</f>
        <v>#N/A</v>
      </c>
      <c r="BG98" s="23" t="e">
        <f t="shared" si="70"/>
        <v>#N/A</v>
      </c>
      <c r="BH98" s="17" t="e">
        <f>VLOOKUP($E98,'DATA PENGUKURAN GARDU'!$A:$BS,46,0)</f>
        <v>#N/A</v>
      </c>
      <c r="BI98" s="17" t="e">
        <f>VLOOKUP($E98,'DATA PENGUKURAN GARDU'!$A:$BS,53,0)</f>
        <v>#N/A</v>
      </c>
      <c r="BJ98" s="17" t="e">
        <f>VLOOKUP($E98,'DATA PENGUKURAN GARDU'!$A:$BS,54,0)</f>
        <v>#N/A</v>
      </c>
      <c r="BK98" s="20" t="e">
        <f t="shared" si="48"/>
        <v>#N/A</v>
      </c>
      <c r="BL98" s="20" t="e">
        <f t="shared" si="49"/>
        <v>#N/A</v>
      </c>
      <c r="BM98" s="20" t="e">
        <f t="shared" si="50"/>
        <v>#N/A</v>
      </c>
      <c r="BN98" s="25" t="e">
        <f t="shared" si="51"/>
        <v>#N/A</v>
      </c>
      <c r="BO98" s="26" t="str">
        <f t="shared" si="52"/>
        <v>0</v>
      </c>
      <c r="BP98" s="21" t="e">
        <f t="shared" si="53"/>
        <v>#VALUE!</v>
      </c>
      <c r="BQ98" s="20" t="e">
        <f t="shared" si="54"/>
        <v>#N/A</v>
      </c>
      <c r="BR98" s="20" t="e">
        <v>#N/A</v>
      </c>
      <c r="BS98" s="9" t="e">
        <v>#N/A</v>
      </c>
      <c r="BT98" s="2" t="e">
        <f t="shared" si="55"/>
        <v>#VALUE!</v>
      </c>
      <c r="BU98" s="2" t="e">
        <f t="shared" si="38"/>
        <v>#N/A</v>
      </c>
      <c r="BV98" s="2" t="e">
        <f t="shared" si="39"/>
        <v>#N/A</v>
      </c>
    </row>
    <row r="99" s="2" customFormat="1" ht="22.95" customHeight="1" spans="1:74">
      <c r="A99" s="9" t="str">
        <f t="shared" si="40"/>
        <v>KMO 150Induk</v>
      </c>
      <c r="B99" s="9" t="str">
        <f t="shared" si="41"/>
        <v>KMO 150jurusan 1</v>
      </c>
      <c r="C99" s="9" t="str">
        <f t="shared" si="42"/>
        <v>KMO 150jurusan 2</v>
      </c>
      <c r="D99" s="9" t="str">
        <f t="shared" si="43"/>
        <v>KMO 150jurusan 3</v>
      </c>
      <c r="E99" s="9" t="str">
        <f t="shared" si="44"/>
        <v>KMO 150jurusan 4</v>
      </c>
      <c r="F99" s="10" t="s">
        <v>166</v>
      </c>
      <c r="G99" s="10" t="s">
        <v>101</v>
      </c>
      <c r="H99" s="10" t="s">
        <v>167</v>
      </c>
      <c r="I99" s="10" t="s">
        <v>10236</v>
      </c>
      <c r="J99" s="10" t="s">
        <v>10237</v>
      </c>
      <c r="K99" s="10" t="s">
        <v>7465</v>
      </c>
      <c r="L99" s="10"/>
      <c r="M99" s="10"/>
      <c r="N99" s="14">
        <f t="shared" si="45"/>
        <v>0</v>
      </c>
      <c r="O99" s="15" t="e">
        <f t="shared" si="46"/>
        <v>#VALUE!</v>
      </c>
      <c r="P99" s="15" t="e">
        <f t="shared" si="47"/>
        <v>#VALUE!</v>
      </c>
      <c r="Q99" s="17" t="e">
        <f>VLOOKUP($A99,'DATA PENGUKURAN GARDU'!$A:$BS,42,0)</f>
        <v>#N/A</v>
      </c>
      <c r="R99" s="18" t="e">
        <f t="shared" si="56"/>
        <v>#N/A</v>
      </c>
      <c r="S99" s="17" t="e">
        <f>VLOOKUP($A99,'DATA PENGUKURAN GARDU'!$A:$BS,44,0)</f>
        <v>#N/A</v>
      </c>
      <c r="T99" s="18" t="e">
        <f t="shared" si="57"/>
        <v>#N/A</v>
      </c>
      <c r="U99" s="17" t="e">
        <f>VLOOKUP($A99,'DATA PENGUKURAN GARDU'!$A:$BS,46,0)</f>
        <v>#N/A</v>
      </c>
      <c r="V99" s="18" t="e">
        <f t="shared" si="58"/>
        <v>#N/A</v>
      </c>
      <c r="W99" s="17" t="e">
        <f>VLOOKUP($A99,'DATA PENGUKURAN GARDU'!$A:$BS,48,0)</f>
        <v>#N/A</v>
      </c>
      <c r="X99" s="17" t="e">
        <f>VLOOKUP($A99,'DATA PENGUKURAN GARDU'!$A:$BS,53,0)</f>
        <v>#N/A</v>
      </c>
      <c r="Y99" s="17" t="e">
        <f>VLOOKUP($A99,'DATA PENGUKURAN GARDU'!$A:$BS,54,0)</f>
        <v>#N/A</v>
      </c>
      <c r="Z99" s="17" t="e">
        <f>VLOOKUP($A99,'DATA PENGUKURAN GARDU'!$A:$BS,55,0)</f>
        <v>#N/A</v>
      </c>
      <c r="AA99" s="20" t="e">
        <f>VLOOKUP($B99,'DATA PENGUKURAN GARDU'!$A:$BS,42,0)</f>
        <v>#N/A</v>
      </c>
      <c r="AB99" s="21" t="e">
        <f t="shared" si="59"/>
        <v>#N/A</v>
      </c>
      <c r="AC99" s="20" t="e">
        <f>VLOOKUP($B99,'DATA PENGUKURAN GARDU'!$A:$BS,44,0)</f>
        <v>#N/A</v>
      </c>
      <c r="AD99" s="21" t="e">
        <f t="shared" si="60"/>
        <v>#N/A</v>
      </c>
      <c r="AE99" s="20" t="e">
        <f>VLOOKUP($B99,'DATA PENGUKURAN GARDU'!$A:$BS,46,0)</f>
        <v>#N/A</v>
      </c>
      <c r="AF99" s="21" t="e">
        <f t="shared" si="61"/>
        <v>#N/A</v>
      </c>
      <c r="AG99" s="20" t="e">
        <f>VLOOKUP($B99,'DATA PENGUKURAN GARDU'!$A:$BS,46,0)</f>
        <v>#N/A</v>
      </c>
      <c r="AH99" s="20" t="e">
        <f>VLOOKUP($B99,'DATA PENGUKURAN GARDU'!$A:$BS,53,0)</f>
        <v>#N/A</v>
      </c>
      <c r="AI99" s="20" t="e">
        <f>VLOOKUP($B99,'DATA PENGUKURAN GARDU'!$A:$BS,54,0)</f>
        <v>#N/A</v>
      </c>
      <c r="AJ99" s="17" t="e">
        <f>VLOOKUP($C99,'DATA PENGUKURAN GARDU'!$A:$BS,42,0)</f>
        <v>#N/A</v>
      </c>
      <c r="AK99" s="23" t="e">
        <f t="shared" si="62"/>
        <v>#N/A</v>
      </c>
      <c r="AL99" s="17" t="e">
        <f>VLOOKUP($C99,'DATA PENGUKURAN GARDU'!$A:$BS,44,0)</f>
        <v>#N/A</v>
      </c>
      <c r="AM99" s="23" t="e">
        <f t="shared" si="63"/>
        <v>#N/A</v>
      </c>
      <c r="AN99" s="17" t="e">
        <f>VLOOKUP($C99,'DATA PENGUKURAN GARDU'!$A:$BS,46,0)</f>
        <v>#N/A</v>
      </c>
      <c r="AO99" s="23" t="e">
        <f t="shared" si="64"/>
        <v>#N/A</v>
      </c>
      <c r="AP99" s="17" t="e">
        <f>VLOOKUP($C99,'DATA PENGUKURAN GARDU'!$A:$BS,46,0)</f>
        <v>#N/A</v>
      </c>
      <c r="AQ99" s="17" t="e">
        <f>VLOOKUP($C99,'DATA PENGUKURAN GARDU'!$A:$BS,53,0)</f>
        <v>#N/A</v>
      </c>
      <c r="AR99" s="17" t="e">
        <f>VLOOKUP($C99,'DATA PENGUKURAN GARDU'!$A:$BS,54,0)</f>
        <v>#N/A</v>
      </c>
      <c r="AS99" s="20" t="e">
        <f>VLOOKUP($D99,'DATA PENGUKURAN GARDU'!$A:$BS,42,0)</f>
        <v>#N/A</v>
      </c>
      <c r="AT99" s="21" t="e">
        <f t="shared" si="65"/>
        <v>#N/A</v>
      </c>
      <c r="AU99" s="20" t="e">
        <f>VLOOKUP($D99,'DATA PENGUKURAN GARDU'!$A:$BS,44,0)</f>
        <v>#N/A</v>
      </c>
      <c r="AV99" s="21" t="e">
        <f t="shared" si="66"/>
        <v>#N/A</v>
      </c>
      <c r="AW99" s="20" t="e">
        <f>VLOOKUP($D99,'DATA PENGUKURAN GARDU'!$A:$BS,46,0)</f>
        <v>#N/A</v>
      </c>
      <c r="AX99" s="21" t="e">
        <f t="shared" si="67"/>
        <v>#N/A</v>
      </c>
      <c r="AY99" s="20" t="e">
        <f>VLOOKUP($D99,'DATA PENGUKURAN GARDU'!$A:$BS,46,0)</f>
        <v>#N/A</v>
      </c>
      <c r="AZ99" s="20" t="e">
        <f>VLOOKUP($D99,'DATA PENGUKURAN GARDU'!$A:$BS,53,0)</f>
        <v>#N/A</v>
      </c>
      <c r="BA99" s="20" t="e">
        <f>VLOOKUP($D99,'DATA PENGUKURAN GARDU'!$A:$BS,54,0)</f>
        <v>#N/A</v>
      </c>
      <c r="BB99" s="17" t="e">
        <f>VLOOKUP($E99,'DATA PENGUKURAN GARDU'!$A:$BS,42,0)</f>
        <v>#N/A</v>
      </c>
      <c r="BC99" s="23" t="e">
        <f t="shared" si="68"/>
        <v>#N/A</v>
      </c>
      <c r="BD99" s="17" t="e">
        <f>VLOOKUP($E99,'DATA PENGUKURAN GARDU'!$A:$BS,44,0)</f>
        <v>#N/A</v>
      </c>
      <c r="BE99" s="23" t="e">
        <f t="shared" si="69"/>
        <v>#N/A</v>
      </c>
      <c r="BF99" s="17" t="e">
        <f>VLOOKUP($E99,'DATA PENGUKURAN GARDU'!$A:$BS,46,0)</f>
        <v>#N/A</v>
      </c>
      <c r="BG99" s="23" t="e">
        <f t="shared" si="70"/>
        <v>#N/A</v>
      </c>
      <c r="BH99" s="17" t="e">
        <f>VLOOKUP($E99,'DATA PENGUKURAN GARDU'!$A:$BS,46,0)</f>
        <v>#N/A</v>
      </c>
      <c r="BI99" s="17" t="e">
        <f>VLOOKUP($E99,'DATA PENGUKURAN GARDU'!$A:$BS,53,0)</f>
        <v>#N/A</v>
      </c>
      <c r="BJ99" s="17" t="e">
        <f>VLOOKUP($E99,'DATA PENGUKURAN GARDU'!$A:$BS,54,0)</f>
        <v>#N/A</v>
      </c>
      <c r="BK99" s="20" t="e">
        <f t="shared" si="48"/>
        <v>#N/A</v>
      </c>
      <c r="BL99" s="20" t="e">
        <f t="shared" si="49"/>
        <v>#N/A</v>
      </c>
      <c r="BM99" s="20" t="e">
        <f t="shared" si="50"/>
        <v>#N/A</v>
      </c>
      <c r="BN99" s="25" t="e">
        <f t="shared" si="51"/>
        <v>#N/A</v>
      </c>
      <c r="BO99" s="26" t="str">
        <f t="shared" si="52"/>
        <v>0</v>
      </c>
      <c r="BP99" s="21" t="e">
        <f t="shared" si="53"/>
        <v>#VALUE!</v>
      </c>
      <c r="BQ99" s="20" t="e">
        <f t="shared" si="54"/>
        <v>#N/A</v>
      </c>
      <c r="BR99" s="20" t="e">
        <v>#N/A</v>
      </c>
      <c r="BS99" s="9" t="e">
        <v>#N/A</v>
      </c>
      <c r="BT99" s="2" t="e">
        <f t="shared" si="55"/>
        <v>#VALUE!</v>
      </c>
      <c r="BU99" s="2" t="e">
        <f t="shared" si="38"/>
        <v>#N/A</v>
      </c>
      <c r="BV99" s="2" t="e">
        <f t="shared" si="39"/>
        <v>#N/A</v>
      </c>
    </row>
    <row r="100" s="2" customFormat="1" ht="22.95" customHeight="1" spans="1:74">
      <c r="A100" s="9" t="str">
        <f t="shared" si="40"/>
        <v>L-108Induk</v>
      </c>
      <c r="B100" s="9" t="str">
        <f t="shared" si="41"/>
        <v>L-108jurusan 1</v>
      </c>
      <c r="C100" s="9" t="str">
        <f t="shared" si="42"/>
        <v>L-108jurusan 2</v>
      </c>
      <c r="D100" s="9" t="str">
        <f t="shared" si="43"/>
        <v>L-108jurusan 3</v>
      </c>
      <c r="E100" s="9" t="str">
        <f t="shared" si="44"/>
        <v>L-108jurusan 4</v>
      </c>
      <c r="F100" s="10" t="s">
        <v>105</v>
      </c>
      <c r="G100" s="10" t="s">
        <v>22</v>
      </c>
      <c r="H100" s="10" t="s">
        <v>168</v>
      </c>
      <c r="I100" s="10" t="s">
        <v>10238</v>
      </c>
      <c r="J100" s="10" t="s">
        <v>10239</v>
      </c>
      <c r="K100" s="10" t="s">
        <v>7465</v>
      </c>
      <c r="L100" s="10"/>
      <c r="M100" s="10"/>
      <c r="N100" s="14">
        <f t="shared" si="45"/>
        <v>0</v>
      </c>
      <c r="O100" s="15" t="e">
        <f t="shared" si="46"/>
        <v>#VALUE!</v>
      </c>
      <c r="P100" s="15" t="e">
        <f t="shared" si="47"/>
        <v>#VALUE!</v>
      </c>
      <c r="Q100" s="17" t="e">
        <f>VLOOKUP($A100,'DATA PENGUKURAN GARDU'!$A:$BS,42,0)</f>
        <v>#N/A</v>
      </c>
      <c r="R100" s="18" t="e">
        <f t="shared" si="56"/>
        <v>#N/A</v>
      </c>
      <c r="S100" s="17" t="e">
        <f>VLOOKUP($A100,'DATA PENGUKURAN GARDU'!$A:$BS,44,0)</f>
        <v>#N/A</v>
      </c>
      <c r="T100" s="18" t="e">
        <f t="shared" si="57"/>
        <v>#N/A</v>
      </c>
      <c r="U100" s="17" t="e">
        <f>VLOOKUP($A100,'DATA PENGUKURAN GARDU'!$A:$BS,46,0)</f>
        <v>#N/A</v>
      </c>
      <c r="V100" s="18" t="e">
        <f t="shared" si="58"/>
        <v>#N/A</v>
      </c>
      <c r="W100" s="17" t="e">
        <f>VLOOKUP($A100,'DATA PENGUKURAN GARDU'!$A:$BS,48,0)</f>
        <v>#N/A</v>
      </c>
      <c r="X100" s="17" t="e">
        <f>VLOOKUP($A100,'DATA PENGUKURAN GARDU'!$A:$BS,53,0)</f>
        <v>#N/A</v>
      </c>
      <c r="Y100" s="17" t="e">
        <f>VLOOKUP($A100,'DATA PENGUKURAN GARDU'!$A:$BS,54,0)</f>
        <v>#N/A</v>
      </c>
      <c r="Z100" s="17" t="e">
        <f>VLOOKUP($A100,'DATA PENGUKURAN GARDU'!$A:$BS,55,0)</f>
        <v>#N/A</v>
      </c>
      <c r="AA100" s="20" t="e">
        <f>VLOOKUP($B100,'DATA PENGUKURAN GARDU'!$A:$BS,42,0)</f>
        <v>#N/A</v>
      </c>
      <c r="AB100" s="21" t="e">
        <f t="shared" si="59"/>
        <v>#N/A</v>
      </c>
      <c r="AC100" s="20" t="e">
        <f>VLOOKUP($B100,'DATA PENGUKURAN GARDU'!$A:$BS,44,0)</f>
        <v>#N/A</v>
      </c>
      <c r="AD100" s="21" t="e">
        <f t="shared" si="60"/>
        <v>#N/A</v>
      </c>
      <c r="AE100" s="20" t="e">
        <f>VLOOKUP($B100,'DATA PENGUKURAN GARDU'!$A:$BS,46,0)</f>
        <v>#N/A</v>
      </c>
      <c r="AF100" s="21" t="e">
        <f t="shared" si="61"/>
        <v>#N/A</v>
      </c>
      <c r="AG100" s="20" t="e">
        <f>VLOOKUP($B100,'DATA PENGUKURAN GARDU'!$A:$BS,46,0)</f>
        <v>#N/A</v>
      </c>
      <c r="AH100" s="20" t="e">
        <f>VLOOKUP($B100,'DATA PENGUKURAN GARDU'!$A:$BS,53,0)</f>
        <v>#N/A</v>
      </c>
      <c r="AI100" s="20" t="e">
        <f>VLOOKUP($B100,'DATA PENGUKURAN GARDU'!$A:$BS,54,0)</f>
        <v>#N/A</v>
      </c>
      <c r="AJ100" s="17" t="e">
        <f>VLOOKUP($C100,'DATA PENGUKURAN GARDU'!$A:$BS,42,0)</f>
        <v>#N/A</v>
      </c>
      <c r="AK100" s="23" t="e">
        <f t="shared" si="62"/>
        <v>#N/A</v>
      </c>
      <c r="AL100" s="17" t="e">
        <f>VLOOKUP($C100,'DATA PENGUKURAN GARDU'!$A:$BS,44,0)</f>
        <v>#N/A</v>
      </c>
      <c r="AM100" s="23" t="e">
        <f t="shared" si="63"/>
        <v>#N/A</v>
      </c>
      <c r="AN100" s="17" t="e">
        <f>VLOOKUP($C100,'DATA PENGUKURAN GARDU'!$A:$BS,46,0)</f>
        <v>#N/A</v>
      </c>
      <c r="AO100" s="23" t="e">
        <f t="shared" si="64"/>
        <v>#N/A</v>
      </c>
      <c r="AP100" s="17" t="e">
        <f>VLOOKUP($C100,'DATA PENGUKURAN GARDU'!$A:$BS,46,0)</f>
        <v>#N/A</v>
      </c>
      <c r="AQ100" s="17" t="e">
        <f>VLOOKUP($C100,'DATA PENGUKURAN GARDU'!$A:$BS,53,0)</f>
        <v>#N/A</v>
      </c>
      <c r="AR100" s="17" t="e">
        <f>VLOOKUP($C100,'DATA PENGUKURAN GARDU'!$A:$BS,54,0)</f>
        <v>#N/A</v>
      </c>
      <c r="AS100" s="20" t="e">
        <f>VLOOKUP($D100,'DATA PENGUKURAN GARDU'!$A:$BS,42,0)</f>
        <v>#N/A</v>
      </c>
      <c r="AT100" s="21" t="e">
        <f t="shared" si="65"/>
        <v>#N/A</v>
      </c>
      <c r="AU100" s="20" t="e">
        <f>VLOOKUP($D100,'DATA PENGUKURAN GARDU'!$A:$BS,44,0)</f>
        <v>#N/A</v>
      </c>
      <c r="AV100" s="21" t="e">
        <f t="shared" si="66"/>
        <v>#N/A</v>
      </c>
      <c r="AW100" s="20" t="e">
        <f>VLOOKUP($D100,'DATA PENGUKURAN GARDU'!$A:$BS,46,0)</f>
        <v>#N/A</v>
      </c>
      <c r="AX100" s="21" t="e">
        <f t="shared" si="67"/>
        <v>#N/A</v>
      </c>
      <c r="AY100" s="20" t="e">
        <f>VLOOKUP($D100,'DATA PENGUKURAN GARDU'!$A:$BS,46,0)</f>
        <v>#N/A</v>
      </c>
      <c r="AZ100" s="20" t="e">
        <f>VLOOKUP($D100,'DATA PENGUKURAN GARDU'!$A:$BS,53,0)</f>
        <v>#N/A</v>
      </c>
      <c r="BA100" s="20" t="e">
        <f>VLOOKUP($D100,'DATA PENGUKURAN GARDU'!$A:$BS,54,0)</f>
        <v>#N/A</v>
      </c>
      <c r="BB100" s="17" t="e">
        <f>VLOOKUP($E100,'DATA PENGUKURAN GARDU'!$A:$BS,42,0)</f>
        <v>#N/A</v>
      </c>
      <c r="BC100" s="23" t="e">
        <f t="shared" si="68"/>
        <v>#N/A</v>
      </c>
      <c r="BD100" s="17" t="e">
        <f>VLOOKUP($E100,'DATA PENGUKURAN GARDU'!$A:$BS,44,0)</f>
        <v>#N/A</v>
      </c>
      <c r="BE100" s="23" t="e">
        <f t="shared" si="69"/>
        <v>#N/A</v>
      </c>
      <c r="BF100" s="17" t="e">
        <f>VLOOKUP($E100,'DATA PENGUKURAN GARDU'!$A:$BS,46,0)</f>
        <v>#N/A</v>
      </c>
      <c r="BG100" s="23" t="e">
        <f t="shared" si="70"/>
        <v>#N/A</v>
      </c>
      <c r="BH100" s="17" t="e">
        <f>VLOOKUP($E100,'DATA PENGUKURAN GARDU'!$A:$BS,46,0)</f>
        <v>#N/A</v>
      </c>
      <c r="BI100" s="17" t="e">
        <f>VLOOKUP($E100,'DATA PENGUKURAN GARDU'!$A:$BS,53,0)</f>
        <v>#N/A</v>
      </c>
      <c r="BJ100" s="17" t="e">
        <f>VLOOKUP($E100,'DATA PENGUKURAN GARDU'!$A:$BS,54,0)</f>
        <v>#N/A</v>
      </c>
      <c r="BK100" s="20" t="e">
        <f t="shared" si="48"/>
        <v>#N/A</v>
      </c>
      <c r="BL100" s="20" t="e">
        <f t="shared" si="49"/>
        <v>#N/A</v>
      </c>
      <c r="BM100" s="20" t="e">
        <f t="shared" si="50"/>
        <v>#N/A</v>
      </c>
      <c r="BN100" s="25" t="e">
        <f t="shared" si="51"/>
        <v>#N/A</v>
      </c>
      <c r="BO100" s="26" t="str">
        <f t="shared" si="52"/>
        <v>0</v>
      </c>
      <c r="BP100" s="21" t="e">
        <f t="shared" si="53"/>
        <v>#VALUE!</v>
      </c>
      <c r="BQ100" s="20" t="e">
        <f t="shared" si="54"/>
        <v>#N/A</v>
      </c>
      <c r="BR100" s="20" t="e">
        <v>#N/A</v>
      </c>
      <c r="BS100" s="9" t="e">
        <v>#N/A</v>
      </c>
      <c r="BT100" s="2" t="e">
        <f t="shared" si="55"/>
        <v>#VALUE!</v>
      </c>
      <c r="BU100" s="2" t="e">
        <f t="shared" si="38"/>
        <v>#N/A</v>
      </c>
      <c r="BV100" s="2" t="e">
        <f t="shared" si="39"/>
        <v>#N/A</v>
      </c>
    </row>
    <row r="101" s="2" customFormat="1" ht="22.95" customHeight="1" spans="1:74">
      <c r="A101" s="9" t="str">
        <f t="shared" si="40"/>
        <v>L-115Induk</v>
      </c>
      <c r="B101" s="9" t="str">
        <f t="shared" si="41"/>
        <v>L-115jurusan 1</v>
      </c>
      <c r="C101" s="9" t="str">
        <f t="shared" si="42"/>
        <v>L-115jurusan 2</v>
      </c>
      <c r="D101" s="9" t="str">
        <f t="shared" si="43"/>
        <v>L-115jurusan 3</v>
      </c>
      <c r="E101" s="9" t="str">
        <f t="shared" si="44"/>
        <v>L-115jurusan 4</v>
      </c>
      <c r="F101" s="10" t="s">
        <v>105</v>
      </c>
      <c r="G101" s="10" t="s">
        <v>22</v>
      </c>
      <c r="H101" s="10" t="s">
        <v>169</v>
      </c>
      <c r="I101" s="10" t="s">
        <v>10240</v>
      </c>
      <c r="J101" s="10" t="s">
        <v>10241</v>
      </c>
      <c r="K101" s="10" t="s">
        <v>7465</v>
      </c>
      <c r="L101" s="10"/>
      <c r="M101" s="10"/>
      <c r="N101" s="14">
        <f t="shared" si="45"/>
        <v>0</v>
      </c>
      <c r="O101" s="15" t="e">
        <f t="shared" si="46"/>
        <v>#VALUE!</v>
      </c>
      <c r="P101" s="15" t="e">
        <f t="shared" si="47"/>
        <v>#VALUE!</v>
      </c>
      <c r="Q101" s="17" t="e">
        <f>VLOOKUP($A101,'DATA PENGUKURAN GARDU'!$A:$BS,42,0)</f>
        <v>#N/A</v>
      </c>
      <c r="R101" s="18" t="e">
        <f t="shared" si="56"/>
        <v>#N/A</v>
      </c>
      <c r="S101" s="17" t="e">
        <f>VLOOKUP($A101,'DATA PENGUKURAN GARDU'!$A:$BS,44,0)</f>
        <v>#N/A</v>
      </c>
      <c r="T101" s="18" t="e">
        <f t="shared" si="57"/>
        <v>#N/A</v>
      </c>
      <c r="U101" s="17" t="e">
        <f>VLOOKUP($A101,'DATA PENGUKURAN GARDU'!$A:$BS,46,0)</f>
        <v>#N/A</v>
      </c>
      <c r="V101" s="18" t="e">
        <f t="shared" si="58"/>
        <v>#N/A</v>
      </c>
      <c r="W101" s="17" t="e">
        <f>VLOOKUP($A101,'DATA PENGUKURAN GARDU'!$A:$BS,48,0)</f>
        <v>#N/A</v>
      </c>
      <c r="X101" s="17" t="e">
        <f>VLOOKUP($A101,'DATA PENGUKURAN GARDU'!$A:$BS,53,0)</f>
        <v>#N/A</v>
      </c>
      <c r="Y101" s="17" t="e">
        <f>VLOOKUP($A101,'DATA PENGUKURAN GARDU'!$A:$BS,54,0)</f>
        <v>#N/A</v>
      </c>
      <c r="Z101" s="17" t="e">
        <f>VLOOKUP($A101,'DATA PENGUKURAN GARDU'!$A:$BS,55,0)</f>
        <v>#N/A</v>
      </c>
      <c r="AA101" s="20" t="e">
        <f>VLOOKUP($B101,'DATA PENGUKURAN GARDU'!$A:$BS,42,0)</f>
        <v>#N/A</v>
      </c>
      <c r="AB101" s="21" t="e">
        <f t="shared" si="59"/>
        <v>#N/A</v>
      </c>
      <c r="AC101" s="20" t="e">
        <f>VLOOKUP($B101,'DATA PENGUKURAN GARDU'!$A:$BS,44,0)</f>
        <v>#N/A</v>
      </c>
      <c r="AD101" s="21" t="e">
        <f t="shared" si="60"/>
        <v>#N/A</v>
      </c>
      <c r="AE101" s="20" t="e">
        <f>VLOOKUP($B101,'DATA PENGUKURAN GARDU'!$A:$BS,46,0)</f>
        <v>#N/A</v>
      </c>
      <c r="AF101" s="21" t="e">
        <f t="shared" si="61"/>
        <v>#N/A</v>
      </c>
      <c r="AG101" s="20" t="e">
        <f>VLOOKUP($B101,'DATA PENGUKURAN GARDU'!$A:$BS,46,0)</f>
        <v>#N/A</v>
      </c>
      <c r="AH101" s="20" t="e">
        <f>VLOOKUP($B101,'DATA PENGUKURAN GARDU'!$A:$BS,53,0)</f>
        <v>#N/A</v>
      </c>
      <c r="AI101" s="20" t="e">
        <f>VLOOKUP($B101,'DATA PENGUKURAN GARDU'!$A:$BS,54,0)</f>
        <v>#N/A</v>
      </c>
      <c r="AJ101" s="17" t="e">
        <f>VLOOKUP($C101,'DATA PENGUKURAN GARDU'!$A:$BS,42,0)</f>
        <v>#N/A</v>
      </c>
      <c r="AK101" s="23" t="e">
        <f t="shared" si="62"/>
        <v>#N/A</v>
      </c>
      <c r="AL101" s="17" t="e">
        <f>VLOOKUP($C101,'DATA PENGUKURAN GARDU'!$A:$BS,44,0)</f>
        <v>#N/A</v>
      </c>
      <c r="AM101" s="23" t="e">
        <f t="shared" si="63"/>
        <v>#N/A</v>
      </c>
      <c r="AN101" s="17" t="e">
        <f>VLOOKUP($C101,'DATA PENGUKURAN GARDU'!$A:$BS,46,0)</f>
        <v>#N/A</v>
      </c>
      <c r="AO101" s="23" t="e">
        <f t="shared" si="64"/>
        <v>#N/A</v>
      </c>
      <c r="AP101" s="17" t="e">
        <f>VLOOKUP($C101,'DATA PENGUKURAN GARDU'!$A:$BS,46,0)</f>
        <v>#N/A</v>
      </c>
      <c r="AQ101" s="17" t="e">
        <f>VLOOKUP($C101,'DATA PENGUKURAN GARDU'!$A:$BS,53,0)</f>
        <v>#N/A</v>
      </c>
      <c r="AR101" s="17" t="e">
        <f>VLOOKUP($C101,'DATA PENGUKURAN GARDU'!$A:$BS,54,0)</f>
        <v>#N/A</v>
      </c>
      <c r="AS101" s="20" t="e">
        <f>VLOOKUP($D101,'DATA PENGUKURAN GARDU'!$A:$BS,42,0)</f>
        <v>#N/A</v>
      </c>
      <c r="AT101" s="21" t="e">
        <f t="shared" si="65"/>
        <v>#N/A</v>
      </c>
      <c r="AU101" s="20" t="e">
        <f>VLOOKUP($D101,'DATA PENGUKURAN GARDU'!$A:$BS,44,0)</f>
        <v>#N/A</v>
      </c>
      <c r="AV101" s="21" t="e">
        <f t="shared" si="66"/>
        <v>#N/A</v>
      </c>
      <c r="AW101" s="20" t="e">
        <f>VLOOKUP($D101,'DATA PENGUKURAN GARDU'!$A:$BS,46,0)</f>
        <v>#N/A</v>
      </c>
      <c r="AX101" s="21" t="e">
        <f t="shared" si="67"/>
        <v>#N/A</v>
      </c>
      <c r="AY101" s="20" t="e">
        <f>VLOOKUP($D101,'DATA PENGUKURAN GARDU'!$A:$BS,46,0)</f>
        <v>#N/A</v>
      </c>
      <c r="AZ101" s="20" t="e">
        <f>VLOOKUP($D101,'DATA PENGUKURAN GARDU'!$A:$BS,53,0)</f>
        <v>#N/A</v>
      </c>
      <c r="BA101" s="20" t="e">
        <f>VLOOKUP($D101,'DATA PENGUKURAN GARDU'!$A:$BS,54,0)</f>
        <v>#N/A</v>
      </c>
      <c r="BB101" s="17" t="e">
        <f>VLOOKUP($E101,'DATA PENGUKURAN GARDU'!$A:$BS,42,0)</f>
        <v>#N/A</v>
      </c>
      <c r="BC101" s="23" t="e">
        <f t="shared" si="68"/>
        <v>#N/A</v>
      </c>
      <c r="BD101" s="17" t="e">
        <f>VLOOKUP($E101,'DATA PENGUKURAN GARDU'!$A:$BS,44,0)</f>
        <v>#N/A</v>
      </c>
      <c r="BE101" s="23" t="e">
        <f t="shared" si="69"/>
        <v>#N/A</v>
      </c>
      <c r="BF101" s="17" t="e">
        <f>VLOOKUP($E101,'DATA PENGUKURAN GARDU'!$A:$BS,46,0)</f>
        <v>#N/A</v>
      </c>
      <c r="BG101" s="23" t="e">
        <f t="shared" si="70"/>
        <v>#N/A</v>
      </c>
      <c r="BH101" s="17" t="e">
        <f>VLOOKUP($E101,'DATA PENGUKURAN GARDU'!$A:$BS,46,0)</f>
        <v>#N/A</v>
      </c>
      <c r="BI101" s="17" t="e">
        <f>VLOOKUP($E101,'DATA PENGUKURAN GARDU'!$A:$BS,53,0)</f>
        <v>#N/A</v>
      </c>
      <c r="BJ101" s="17" t="e">
        <f>VLOOKUP($E101,'DATA PENGUKURAN GARDU'!$A:$BS,54,0)</f>
        <v>#N/A</v>
      </c>
      <c r="BK101" s="20" t="e">
        <f t="shared" si="48"/>
        <v>#N/A</v>
      </c>
      <c r="BL101" s="20" t="e">
        <f t="shared" si="49"/>
        <v>#N/A</v>
      </c>
      <c r="BM101" s="20" t="e">
        <f t="shared" si="50"/>
        <v>#N/A</v>
      </c>
      <c r="BN101" s="25" t="e">
        <f t="shared" si="51"/>
        <v>#N/A</v>
      </c>
      <c r="BO101" s="26" t="str">
        <f t="shared" si="52"/>
        <v>0</v>
      </c>
      <c r="BP101" s="21" t="e">
        <f t="shared" si="53"/>
        <v>#VALUE!</v>
      </c>
      <c r="BQ101" s="20" t="e">
        <f t="shared" si="54"/>
        <v>#N/A</v>
      </c>
      <c r="BR101" s="20" t="e">
        <v>#N/A</v>
      </c>
      <c r="BS101" s="9" t="e">
        <v>#N/A</v>
      </c>
      <c r="BT101" s="2" t="e">
        <f t="shared" si="55"/>
        <v>#VALUE!</v>
      </c>
      <c r="BU101" s="2" t="e">
        <f t="shared" si="38"/>
        <v>#N/A</v>
      </c>
      <c r="BV101" s="2" t="e">
        <f t="shared" si="39"/>
        <v>#N/A</v>
      </c>
    </row>
    <row r="102" s="2" customFormat="1" ht="22.95" customHeight="1" spans="1:74">
      <c r="A102" s="9" t="str">
        <f t="shared" si="40"/>
        <v>NP 031.1Induk</v>
      </c>
      <c r="B102" s="9" t="str">
        <f t="shared" si="41"/>
        <v>NP 031.1jurusan 1</v>
      </c>
      <c r="C102" s="9" t="str">
        <f t="shared" si="42"/>
        <v>NP 031.1jurusan 2</v>
      </c>
      <c r="D102" s="9" t="str">
        <f t="shared" si="43"/>
        <v>NP 031.1jurusan 3</v>
      </c>
      <c r="E102" s="9" t="str">
        <f t="shared" si="44"/>
        <v>NP 031.1jurusan 4</v>
      </c>
      <c r="F102" s="10" t="s">
        <v>170</v>
      </c>
      <c r="G102" s="10" t="s">
        <v>39</v>
      </c>
      <c r="H102" s="10" t="s">
        <v>171</v>
      </c>
      <c r="I102" s="10" t="s">
        <v>10242</v>
      </c>
      <c r="J102" s="10" t="s">
        <v>10243</v>
      </c>
      <c r="K102" s="10" t="s">
        <v>7465</v>
      </c>
      <c r="L102" s="10"/>
      <c r="M102" s="10"/>
      <c r="N102" s="14">
        <f t="shared" si="45"/>
        <v>0</v>
      </c>
      <c r="O102" s="15" t="e">
        <f t="shared" si="46"/>
        <v>#VALUE!</v>
      </c>
      <c r="P102" s="15" t="e">
        <f t="shared" si="47"/>
        <v>#VALUE!</v>
      </c>
      <c r="Q102" s="17" t="e">
        <f>VLOOKUP($A102,'DATA PENGUKURAN GARDU'!$A:$BS,42,0)</f>
        <v>#N/A</v>
      </c>
      <c r="R102" s="18" t="e">
        <f t="shared" si="56"/>
        <v>#N/A</v>
      </c>
      <c r="S102" s="17" t="e">
        <f>VLOOKUP($A102,'DATA PENGUKURAN GARDU'!$A:$BS,44,0)</f>
        <v>#N/A</v>
      </c>
      <c r="T102" s="18" t="e">
        <f t="shared" si="57"/>
        <v>#N/A</v>
      </c>
      <c r="U102" s="17" t="e">
        <f>VLOOKUP($A102,'DATA PENGUKURAN GARDU'!$A:$BS,46,0)</f>
        <v>#N/A</v>
      </c>
      <c r="V102" s="18" t="e">
        <f t="shared" si="58"/>
        <v>#N/A</v>
      </c>
      <c r="W102" s="17" t="e">
        <f>VLOOKUP($A102,'DATA PENGUKURAN GARDU'!$A:$BS,48,0)</f>
        <v>#N/A</v>
      </c>
      <c r="X102" s="17" t="e">
        <f>VLOOKUP($A102,'DATA PENGUKURAN GARDU'!$A:$BS,53,0)</f>
        <v>#N/A</v>
      </c>
      <c r="Y102" s="17" t="e">
        <f>VLOOKUP($A102,'DATA PENGUKURAN GARDU'!$A:$BS,54,0)</f>
        <v>#N/A</v>
      </c>
      <c r="Z102" s="17" t="e">
        <f>VLOOKUP($A102,'DATA PENGUKURAN GARDU'!$A:$BS,55,0)</f>
        <v>#N/A</v>
      </c>
      <c r="AA102" s="20" t="e">
        <f>VLOOKUP($B102,'DATA PENGUKURAN GARDU'!$A:$BS,42,0)</f>
        <v>#N/A</v>
      </c>
      <c r="AB102" s="21" t="e">
        <f t="shared" si="59"/>
        <v>#N/A</v>
      </c>
      <c r="AC102" s="20" t="e">
        <f>VLOOKUP($B102,'DATA PENGUKURAN GARDU'!$A:$BS,44,0)</f>
        <v>#N/A</v>
      </c>
      <c r="AD102" s="21" t="e">
        <f t="shared" si="60"/>
        <v>#N/A</v>
      </c>
      <c r="AE102" s="20" t="e">
        <f>VLOOKUP($B102,'DATA PENGUKURAN GARDU'!$A:$BS,46,0)</f>
        <v>#N/A</v>
      </c>
      <c r="AF102" s="21" t="e">
        <f t="shared" si="61"/>
        <v>#N/A</v>
      </c>
      <c r="AG102" s="20" t="e">
        <f>VLOOKUP($B102,'DATA PENGUKURAN GARDU'!$A:$BS,46,0)</f>
        <v>#N/A</v>
      </c>
      <c r="AH102" s="20" t="e">
        <f>VLOOKUP($B102,'DATA PENGUKURAN GARDU'!$A:$BS,53,0)</f>
        <v>#N/A</v>
      </c>
      <c r="AI102" s="20" t="e">
        <f>VLOOKUP($B102,'DATA PENGUKURAN GARDU'!$A:$BS,54,0)</f>
        <v>#N/A</v>
      </c>
      <c r="AJ102" s="17" t="e">
        <f>VLOOKUP($C102,'DATA PENGUKURAN GARDU'!$A:$BS,42,0)</f>
        <v>#N/A</v>
      </c>
      <c r="AK102" s="23" t="e">
        <f t="shared" si="62"/>
        <v>#N/A</v>
      </c>
      <c r="AL102" s="17" t="e">
        <f>VLOOKUP($C102,'DATA PENGUKURAN GARDU'!$A:$BS,44,0)</f>
        <v>#N/A</v>
      </c>
      <c r="AM102" s="23" t="e">
        <f t="shared" si="63"/>
        <v>#N/A</v>
      </c>
      <c r="AN102" s="17" t="e">
        <f>VLOOKUP($C102,'DATA PENGUKURAN GARDU'!$A:$BS,46,0)</f>
        <v>#N/A</v>
      </c>
      <c r="AO102" s="23" t="e">
        <f t="shared" si="64"/>
        <v>#N/A</v>
      </c>
      <c r="AP102" s="17" t="e">
        <f>VLOOKUP($C102,'DATA PENGUKURAN GARDU'!$A:$BS,46,0)</f>
        <v>#N/A</v>
      </c>
      <c r="AQ102" s="17" t="e">
        <f>VLOOKUP($C102,'DATA PENGUKURAN GARDU'!$A:$BS,53,0)</f>
        <v>#N/A</v>
      </c>
      <c r="AR102" s="17" t="e">
        <f>VLOOKUP($C102,'DATA PENGUKURAN GARDU'!$A:$BS,54,0)</f>
        <v>#N/A</v>
      </c>
      <c r="AS102" s="20" t="e">
        <f>VLOOKUP($D102,'DATA PENGUKURAN GARDU'!$A:$BS,42,0)</f>
        <v>#N/A</v>
      </c>
      <c r="AT102" s="21" t="e">
        <f t="shared" si="65"/>
        <v>#N/A</v>
      </c>
      <c r="AU102" s="20" t="e">
        <f>VLOOKUP($D102,'DATA PENGUKURAN GARDU'!$A:$BS,44,0)</f>
        <v>#N/A</v>
      </c>
      <c r="AV102" s="21" t="e">
        <f t="shared" si="66"/>
        <v>#N/A</v>
      </c>
      <c r="AW102" s="20" t="e">
        <f>VLOOKUP($D102,'DATA PENGUKURAN GARDU'!$A:$BS,46,0)</f>
        <v>#N/A</v>
      </c>
      <c r="AX102" s="21" t="e">
        <f t="shared" si="67"/>
        <v>#N/A</v>
      </c>
      <c r="AY102" s="20" t="e">
        <f>VLOOKUP($D102,'DATA PENGUKURAN GARDU'!$A:$BS,46,0)</f>
        <v>#N/A</v>
      </c>
      <c r="AZ102" s="20" t="e">
        <f>VLOOKUP($D102,'DATA PENGUKURAN GARDU'!$A:$BS,53,0)</f>
        <v>#N/A</v>
      </c>
      <c r="BA102" s="20" t="e">
        <f>VLOOKUP($D102,'DATA PENGUKURAN GARDU'!$A:$BS,54,0)</f>
        <v>#N/A</v>
      </c>
      <c r="BB102" s="17" t="e">
        <f>VLOOKUP($E102,'DATA PENGUKURAN GARDU'!$A:$BS,42,0)</f>
        <v>#N/A</v>
      </c>
      <c r="BC102" s="23" t="e">
        <f t="shared" si="68"/>
        <v>#N/A</v>
      </c>
      <c r="BD102" s="17" t="e">
        <f>VLOOKUP($E102,'DATA PENGUKURAN GARDU'!$A:$BS,44,0)</f>
        <v>#N/A</v>
      </c>
      <c r="BE102" s="23" t="e">
        <f t="shared" si="69"/>
        <v>#N/A</v>
      </c>
      <c r="BF102" s="17" t="e">
        <f>VLOOKUP($E102,'DATA PENGUKURAN GARDU'!$A:$BS,46,0)</f>
        <v>#N/A</v>
      </c>
      <c r="BG102" s="23" t="e">
        <f t="shared" si="70"/>
        <v>#N/A</v>
      </c>
      <c r="BH102" s="17" t="e">
        <f>VLOOKUP($E102,'DATA PENGUKURAN GARDU'!$A:$BS,46,0)</f>
        <v>#N/A</v>
      </c>
      <c r="BI102" s="17" t="e">
        <f>VLOOKUP($E102,'DATA PENGUKURAN GARDU'!$A:$BS,53,0)</f>
        <v>#N/A</v>
      </c>
      <c r="BJ102" s="17" t="e">
        <f>VLOOKUP($E102,'DATA PENGUKURAN GARDU'!$A:$BS,54,0)</f>
        <v>#N/A</v>
      </c>
      <c r="BK102" s="20" t="e">
        <f t="shared" si="48"/>
        <v>#N/A</v>
      </c>
      <c r="BL102" s="20" t="e">
        <f t="shared" si="49"/>
        <v>#N/A</v>
      </c>
      <c r="BM102" s="20" t="e">
        <f t="shared" si="50"/>
        <v>#N/A</v>
      </c>
      <c r="BN102" s="25" t="e">
        <f t="shared" si="51"/>
        <v>#N/A</v>
      </c>
      <c r="BO102" s="26" t="str">
        <f t="shared" si="52"/>
        <v>0</v>
      </c>
      <c r="BP102" s="21" t="e">
        <f t="shared" si="53"/>
        <v>#VALUE!</v>
      </c>
      <c r="BQ102" s="20" t="e">
        <f t="shared" si="54"/>
        <v>#N/A</v>
      </c>
      <c r="BR102" s="20" t="e">
        <v>#N/A</v>
      </c>
      <c r="BS102" s="9" t="e">
        <v>#N/A</v>
      </c>
      <c r="BT102" s="2" t="e">
        <f t="shared" si="55"/>
        <v>#VALUE!</v>
      </c>
      <c r="BU102" s="2" t="e">
        <f t="shared" si="38"/>
        <v>#N/A</v>
      </c>
      <c r="BV102" s="2" t="e">
        <f t="shared" si="39"/>
        <v>#N/A</v>
      </c>
    </row>
    <row r="103" s="2" customFormat="1" ht="22.95" customHeight="1" spans="1:74">
      <c r="A103" s="9" t="str">
        <f t="shared" si="40"/>
        <v>N 017.2Induk</v>
      </c>
      <c r="B103" s="9" t="str">
        <f t="shared" si="41"/>
        <v>N 017.2jurusan 1</v>
      </c>
      <c r="C103" s="9" t="str">
        <f t="shared" si="42"/>
        <v>N 017.2jurusan 2</v>
      </c>
      <c r="D103" s="9" t="str">
        <f t="shared" si="43"/>
        <v>N 017.2jurusan 3</v>
      </c>
      <c r="E103" s="9" t="str">
        <f t="shared" si="44"/>
        <v>N 017.2jurusan 4</v>
      </c>
      <c r="F103" s="10" t="s">
        <v>172</v>
      </c>
      <c r="G103" s="10" t="s">
        <v>173</v>
      </c>
      <c r="H103" s="10" t="s">
        <v>174</v>
      </c>
      <c r="I103" s="10" t="s">
        <v>10244</v>
      </c>
      <c r="J103" s="10" t="s">
        <v>10245</v>
      </c>
      <c r="K103" s="10" t="s">
        <v>7465</v>
      </c>
      <c r="L103" s="10"/>
      <c r="M103" s="10"/>
      <c r="N103" s="14">
        <f t="shared" si="45"/>
        <v>0</v>
      </c>
      <c r="O103" s="15" t="e">
        <f t="shared" si="46"/>
        <v>#VALUE!</v>
      </c>
      <c r="P103" s="15" t="e">
        <f t="shared" si="47"/>
        <v>#VALUE!</v>
      </c>
      <c r="Q103" s="17" t="e">
        <f>VLOOKUP($A103,'DATA PENGUKURAN GARDU'!$A:$BS,42,0)</f>
        <v>#N/A</v>
      </c>
      <c r="R103" s="18" t="e">
        <f t="shared" si="56"/>
        <v>#N/A</v>
      </c>
      <c r="S103" s="17" t="e">
        <f>VLOOKUP($A103,'DATA PENGUKURAN GARDU'!$A:$BS,44,0)</f>
        <v>#N/A</v>
      </c>
      <c r="T103" s="18" t="e">
        <f t="shared" si="57"/>
        <v>#N/A</v>
      </c>
      <c r="U103" s="17" t="e">
        <f>VLOOKUP($A103,'DATA PENGUKURAN GARDU'!$A:$BS,46,0)</f>
        <v>#N/A</v>
      </c>
      <c r="V103" s="18" t="e">
        <f t="shared" si="58"/>
        <v>#N/A</v>
      </c>
      <c r="W103" s="17" t="e">
        <f>VLOOKUP($A103,'DATA PENGUKURAN GARDU'!$A:$BS,48,0)</f>
        <v>#N/A</v>
      </c>
      <c r="X103" s="17" t="e">
        <f>VLOOKUP($A103,'DATA PENGUKURAN GARDU'!$A:$BS,53,0)</f>
        <v>#N/A</v>
      </c>
      <c r="Y103" s="17" t="e">
        <f>VLOOKUP($A103,'DATA PENGUKURAN GARDU'!$A:$BS,54,0)</f>
        <v>#N/A</v>
      </c>
      <c r="Z103" s="17" t="e">
        <f>VLOOKUP($A103,'DATA PENGUKURAN GARDU'!$A:$BS,55,0)</f>
        <v>#N/A</v>
      </c>
      <c r="AA103" s="20" t="e">
        <f>VLOOKUP($B103,'DATA PENGUKURAN GARDU'!$A:$BS,42,0)</f>
        <v>#N/A</v>
      </c>
      <c r="AB103" s="21" t="e">
        <f t="shared" si="59"/>
        <v>#N/A</v>
      </c>
      <c r="AC103" s="20" t="e">
        <f>VLOOKUP($B103,'DATA PENGUKURAN GARDU'!$A:$BS,44,0)</f>
        <v>#N/A</v>
      </c>
      <c r="AD103" s="21" t="e">
        <f t="shared" si="60"/>
        <v>#N/A</v>
      </c>
      <c r="AE103" s="20" t="e">
        <f>VLOOKUP($B103,'DATA PENGUKURAN GARDU'!$A:$BS,46,0)</f>
        <v>#N/A</v>
      </c>
      <c r="AF103" s="21" t="e">
        <f t="shared" si="61"/>
        <v>#N/A</v>
      </c>
      <c r="AG103" s="20" t="e">
        <f>VLOOKUP($B103,'DATA PENGUKURAN GARDU'!$A:$BS,46,0)</f>
        <v>#N/A</v>
      </c>
      <c r="AH103" s="20" t="e">
        <f>VLOOKUP($B103,'DATA PENGUKURAN GARDU'!$A:$BS,53,0)</f>
        <v>#N/A</v>
      </c>
      <c r="AI103" s="20" t="e">
        <f>VLOOKUP($B103,'DATA PENGUKURAN GARDU'!$A:$BS,54,0)</f>
        <v>#N/A</v>
      </c>
      <c r="AJ103" s="17" t="e">
        <f>VLOOKUP($C103,'DATA PENGUKURAN GARDU'!$A:$BS,42,0)</f>
        <v>#N/A</v>
      </c>
      <c r="AK103" s="23" t="e">
        <f t="shared" si="62"/>
        <v>#N/A</v>
      </c>
      <c r="AL103" s="17" t="e">
        <f>VLOOKUP($C103,'DATA PENGUKURAN GARDU'!$A:$BS,44,0)</f>
        <v>#N/A</v>
      </c>
      <c r="AM103" s="23" t="e">
        <f t="shared" si="63"/>
        <v>#N/A</v>
      </c>
      <c r="AN103" s="17" t="e">
        <f>VLOOKUP($C103,'DATA PENGUKURAN GARDU'!$A:$BS,46,0)</f>
        <v>#N/A</v>
      </c>
      <c r="AO103" s="23" t="e">
        <f t="shared" si="64"/>
        <v>#N/A</v>
      </c>
      <c r="AP103" s="17" t="e">
        <f>VLOOKUP($C103,'DATA PENGUKURAN GARDU'!$A:$BS,46,0)</f>
        <v>#N/A</v>
      </c>
      <c r="AQ103" s="17" t="e">
        <f>VLOOKUP($C103,'DATA PENGUKURAN GARDU'!$A:$BS,53,0)</f>
        <v>#N/A</v>
      </c>
      <c r="AR103" s="17" t="e">
        <f>VLOOKUP($C103,'DATA PENGUKURAN GARDU'!$A:$BS,54,0)</f>
        <v>#N/A</v>
      </c>
      <c r="AS103" s="20" t="e">
        <f>VLOOKUP($D103,'DATA PENGUKURAN GARDU'!$A:$BS,42,0)</f>
        <v>#N/A</v>
      </c>
      <c r="AT103" s="21" t="e">
        <f t="shared" si="65"/>
        <v>#N/A</v>
      </c>
      <c r="AU103" s="20" t="e">
        <f>VLOOKUP($D103,'DATA PENGUKURAN GARDU'!$A:$BS,44,0)</f>
        <v>#N/A</v>
      </c>
      <c r="AV103" s="21" t="e">
        <f t="shared" si="66"/>
        <v>#N/A</v>
      </c>
      <c r="AW103" s="20" t="e">
        <f>VLOOKUP($D103,'DATA PENGUKURAN GARDU'!$A:$BS,46,0)</f>
        <v>#N/A</v>
      </c>
      <c r="AX103" s="21" t="e">
        <f t="shared" si="67"/>
        <v>#N/A</v>
      </c>
      <c r="AY103" s="20" t="e">
        <f>VLOOKUP($D103,'DATA PENGUKURAN GARDU'!$A:$BS,46,0)</f>
        <v>#N/A</v>
      </c>
      <c r="AZ103" s="20" t="e">
        <f>VLOOKUP($D103,'DATA PENGUKURAN GARDU'!$A:$BS,53,0)</f>
        <v>#N/A</v>
      </c>
      <c r="BA103" s="20" t="e">
        <f>VLOOKUP($D103,'DATA PENGUKURAN GARDU'!$A:$BS,54,0)</f>
        <v>#N/A</v>
      </c>
      <c r="BB103" s="17" t="e">
        <f>VLOOKUP($E103,'DATA PENGUKURAN GARDU'!$A:$BS,42,0)</f>
        <v>#N/A</v>
      </c>
      <c r="BC103" s="23" t="e">
        <f t="shared" si="68"/>
        <v>#N/A</v>
      </c>
      <c r="BD103" s="17" t="e">
        <f>VLOOKUP($E103,'DATA PENGUKURAN GARDU'!$A:$BS,44,0)</f>
        <v>#N/A</v>
      </c>
      <c r="BE103" s="23" t="e">
        <f t="shared" si="69"/>
        <v>#N/A</v>
      </c>
      <c r="BF103" s="17" t="e">
        <f>VLOOKUP($E103,'DATA PENGUKURAN GARDU'!$A:$BS,46,0)</f>
        <v>#N/A</v>
      </c>
      <c r="BG103" s="23" t="e">
        <f t="shared" si="70"/>
        <v>#N/A</v>
      </c>
      <c r="BH103" s="17" t="e">
        <f>VLOOKUP($E103,'DATA PENGUKURAN GARDU'!$A:$BS,46,0)</f>
        <v>#N/A</v>
      </c>
      <c r="BI103" s="17" t="e">
        <f>VLOOKUP($E103,'DATA PENGUKURAN GARDU'!$A:$BS,53,0)</f>
        <v>#N/A</v>
      </c>
      <c r="BJ103" s="17" t="e">
        <f>VLOOKUP($E103,'DATA PENGUKURAN GARDU'!$A:$BS,54,0)</f>
        <v>#N/A</v>
      </c>
      <c r="BK103" s="20" t="e">
        <f t="shared" si="48"/>
        <v>#N/A</v>
      </c>
      <c r="BL103" s="20" t="e">
        <f t="shared" si="49"/>
        <v>#N/A</v>
      </c>
      <c r="BM103" s="20" t="e">
        <f t="shared" si="50"/>
        <v>#N/A</v>
      </c>
      <c r="BN103" s="25" t="e">
        <f t="shared" si="51"/>
        <v>#N/A</v>
      </c>
      <c r="BO103" s="26" t="str">
        <f t="shared" si="52"/>
        <v>0</v>
      </c>
      <c r="BP103" s="21" t="e">
        <f t="shared" si="53"/>
        <v>#VALUE!</v>
      </c>
      <c r="BQ103" s="20" t="e">
        <f t="shared" si="54"/>
        <v>#N/A</v>
      </c>
      <c r="BR103" s="20" t="e">
        <v>#N/A</v>
      </c>
      <c r="BS103" s="9" t="e">
        <v>#N/A</v>
      </c>
      <c r="BT103" s="2" t="e">
        <f t="shared" si="55"/>
        <v>#VALUE!</v>
      </c>
      <c r="BU103" s="2" t="e">
        <f t="shared" si="38"/>
        <v>#N/A</v>
      </c>
      <c r="BV103" s="2" t="e">
        <f t="shared" si="39"/>
        <v>#N/A</v>
      </c>
    </row>
    <row r="104" s="2" customFormat="1" ht="22.95" customHeight="1" spans="1:74">
      <c r="A104" s="9" t="str">
        <f t="shared" si="40"/>
        <v>K-264.1Induk</v>
      </c>
      <c r="B104" s="9" t="str">
        <f t="shared" si="41"/>
        <v>K-264.1jurusan 1</v>
      </c>
      <c r="C104" s="9" t="str">
        <f t="shared" si="42"/>
        <v>K-264.1jurusan 2</v>
      </c>
      <c r="D104" s="9" t="str">
        <f t="shared" si="43"/>
        <v>K-264.1jurusan 3</v>
      </c>
      <c r="E104" s="9" t="str">
        <f t="shared" si="44"/>
        <v>K-264.1jurusan 4</v>
      </c>
      <c r="F104" s="10" t="s">
        <v>131</v>
      </c>
      <c r="G104" s="10" t="s">
        <v>132</v>
      </c>
      <c r="H104" s="10" t="s">
        <v>175</v>
      </c>
      <c r="I104" s="10" t="s">
        <v>10246</v>
      </c>
      <c r="J104" s="10" t="s">
        <v>10247</v>
      </c>
      <c r="K104" s="10" t="s">
        <v>7465</v>
      </c>
      <c r="L104" s="10"/>
      <c r="M104" s="10"/>
      <c r="N104" s="14">
        <f t="shared" si="45"/>
        <v>0</v>
      </c>
      <c r="O104" s="15" t="e">
        <f t="shared" si="46"/>
        <v>#VALUE!</v>
      </c>
      <c r="P104" s="15" t="e">
        <f t="shared" si="47"/>
        <v>#VALUE!</v>
      </c>
      <c r="Q104" s="17" t="e">
        <f>VLOOKUP($A104,'DATA PENGUKURAN GARDU'!$A:$BS,42,0)</f>
        <v>#N/A</v>
      </c>
      <c r="R104" s="18" t="e">
        <f t="shared" si="56"/>
        <v>#N/A</v>
      </c>
      <c r="S104" s="17" t="e">
        <f>VLOOKUP($A104,'DATA PENGUKURAN GARDU'!$A:$BS,44,0)</f>
        <v>#N/A</v>
      </c>
      <c r="T104" s="18" t="e">
        <f t="shared" si="57"/>
        <v>#N/A</v>
      </c>
      <c r="U104" s="17" t="e">
        <f>VLOOKUP($A104,'DATA PENGUKURAN GARDU'!$A:$BS,46,0)</f>
        <v>#N/A</v>
      </c>
      <c r="V104" s="18" t="e">
        <f t="shared" si="58"/>
        <v>#N/A</v>
      </c>
      <c r="W104" s="17" t="e">
        <f>VLOOKUP($A104,'DATA PENGUKURAN GARDU'!$A:$BS,48,0)</f>
        <v>#N/A</v>
      </c>
      <c r="X104" s="17" t="e">
        <f>VLOOKUP($A104,'DATA PENGUKURAN GARDU'!$A:$BS,53,0)</f>
        <v>#N/A</v>
      </c>
      <c r="Y104" s="17" t="e">
        <f>VLOOKUP($A104,'DATA PENGUKURAN GARDU'!$A:$BS,54,0)</f>
        <v>#N/A</v>
      </c>
      <c r="Z104" s="17" t="e">
        <f>VLOOKUP($A104,'DATA PENGUKURAN GARDU'!$A:$BS,55,0)</f>
        <v>#N/A</v>
      </c>
      <c r="AA104" s="20" t="e">
        <f>VLOOKUP($B104,'DATA PENGUKURAN GARDU'!$A:$BS,42,0)</f>
        <v>#N/A</v>
      </c>
      <c r="AB104" s="21" t="e">
        <f t="shared" si="59"/>
        <v>#N/A</v>
      </c>
      <c r="AC104" s="20" t="e">
        <f>VLOOKUP($B104,'DATA PENGUKURAN GARDU'!$A:$BS,44,0)</f>
        <v>#N/A</v>
      </c>
      <c r="AD104" s="21" t="e">
        <f t="shared" si="60"/>
        <v>#N/A</v>
      </c>
      <c r="AE104" s="20" t="e">
        <f>VLOOKUP($B104,'DATA PENGUKURAN GARDU'!$A:$BS,46,0)</f>
        <v>#N/A</v>
      </c>
      <c r="AF104" s="21" t="e">
        <f t="shared" si="61"/>
        <v>#N/A</v>
      </c>
      <c r="AG104" s="20" t="e">
        <f>VLOOKUP($B104,'DATA PENGUKURAN GARDU'!$A:$BS,46,0)</f>
        <v>#N/A</v>
      </c>
      <c r="AH104" s="20" t="e">
        <f>VLOOKUP($B104,'DATA PENGUKURAN GARDU'!$A:$BS,53,0)</f>
        <v>#N/A</v>
      </c>
      <c r="AI104" s="20" t="e">
        <f>VLOOKUP($B104,'DATA PENGUKURAN GARDU'!$A:$BS,54,0)</f>
        <v>#N/A</v>
      </c>
      <c r="AJ104" s="17" t="e">
        <f>VLOOKUP($C104,'DATA PENGUKURAN GARDU'!$A:$BS,42,0)</f>
        <v>#N/A</v>
      </c>
      <c r="AK104" s="23" t="e">
        <f t="shared" si="62"/>
        <v>#N/A</v>
      </c>
      <c r="AL104" s="17" t="e">
        <f>VLOOKUP($C104,'DATA PENGUKURAN GARDU'!$A:$BS,44,0)</f>
        <v>#N/A</v>
      </c>
      <c r="AM104" s="23" t="e">
        <f t="shared" si="63"/>
        <v>#N/A</v>
      </c>
      <c r="AN104" s="17" t="e">
        <f>VLOOKUP($C104,'DATA PENGUKURAN GARDU'!$A:$BS,46,0)</f>
        <v>#N/A</v>
      </c>
      <c r="AO104" s="23" t="e">
        <f t="shared" si="64"/>
        <v>#N/A</v>
      </c>
      <c r="AP104" s="17" t="e">
        <f>VLOOKUP($C104,'DATA PENGUKURAN GARDU'!$A:$BS,46,0)</f>
        <v>#N/A</v>
      </c>
      <c r="AQ104" s="17" t="e">
        <f>VLOOKUP($C104,'DATA PENGUKURAN GARDU'!$A:$BS,53,0)</f>
        <v>#N/A</v>
      </c>
      <c r="AR104" s="17" t="e">
        <f>VLOOKUP($C104,'DATA PENGUKURAN GARDU'!$A:$BS,54,0)</f>
        <v>#N/A</v>
      </c>
      <c r="AS104" s="20" t="e">
        <f>VLOOKUP($D104,'DATA PENGUKURAN GARDU'!$A:$BS,42,0)</f>
        <v>#N/A</v>
      </c>
      <c r="AT104" s="21" t="e">
        <f t="shared" si="65"/>
        <v>#N/A</v>
      </c>
      <c r="AU104" s="20" t="e">
        <f>VLOOKUP($D104,'DATA PENGUKURAN GARDU'!$A:$BS,44,0)</f>
        <v>#N/A</v>
      </c>
      <c r="AV104" s="21" t="e">
        <f t="shared" si="66"/>
        <v>#N/A</v>
      </c>
      <c r="AW104" s="20" t="e">
        <f>VLOOKUP($D104,'DATA PENGUKURAN GARDU'!$A:$BS,46,0)</f>
        <v>#N/A</v>
      </c>
      <c r="AX104" s="21" t="e">
        <f t="shared" si="67"/>
        <v>#N/A</v>
      </c>
      <c r="AY104" s="20" t="e">
        <f>VLOOKUP($D104,'DATA PENGUKURAN GARDU'!$A:$BS,46,0)</f>
        <v>#N/A</v>
      </c>
      <c r="AZ104" s="20" t="e">
        <f>VLOOKUP($D104,'DATA PENGUKURAN GARDU'!$A:$BS,53,0)</f>
        <v>#N/A</v>
      </c>
      <c r="BA104" s="20" t="e">
        <f>VLOOKUP($D104,'DATA PENGUKURAN GARDU'!$A:$BS,54,0)</f>
        <v>#N/A</v>
      </c>
      <c r="BB104" s="17" t="e">
        <f>VLOOKUP($E104,'DATA PENGUKURAN GARDU'!$A:$BS,42,0)</f>
        <v>#N/A</v>
      </c>
      <c r="BC104" s="23" t="e">
        <f t="shared" si="68"/>
        <v>#N/A</v>
      </c>
      <c r="BD104" s="17" t="e">
        <f>VLOOKUP($E104,'DATA PENGUKURAN GARDU'!$A:$BS,44,0)</f>
        <v>#N/A</v>
      </c>
      <c r="BE104" s="23" t="e">
        <f t="shared" si="69"/>
        <v>#N/A</v>
      </c>
      <c r="BF104" s="17" t="e">
        <f>VLOOKUP($E104,'DATA PENGUKURAN GARDU'!$A:$BS,46,0)</f>
        <v>#N/A</v>
      </c>
      <c r="BG104" s="23" t="e">
        <f t="shared" si="70"/>
        <v>#N/A</v>
      </c>
      <c r="BH104" s="17" t="e">
        <f>VLOOKUP($E104,'DATA PENGUKURAN GARDU'!$A:$BS,46,0)</f>
        <v>#N/A</v>
      </c>
      <c r="BI104" s="17" t="e">
        <f>VLOOKUP($E104,'DATA PENGUKURAN GARDU'!$A:$BS,53,0)</f>
        <v>#N/A</v>
      </c>
      <c r="BJ104" s="17" t="e">
        <f>VLOOKUP($E104,'DATA PENGUKURAN GARDU'!$A:$BS,54,0)</f>
        <v>#N/A</v>
      </c>
      <c r="BK104" s="20" t="e">
        <f t="shared" si="48"/>
        <v>#N/A</v>
      </c>
      <c r="BL104" s="20" t="e">
        <f t="shared" si="49"/>
        <v>#N/A</v>
      </c>
      <c r="BM104" s="20" t="e">
        <f t="shared" si="50"/>
        <v>#N/A</v>
      </c>
      <c r="BN104" s="25" t="e">
        <f t="shared" si="51"/>
        <v>#N/A</v>
      </c>
      <c r="BO104" s="26" t="str">
        <f t="shared" si="52"/>
        <v>0</v>
      </c>
      <c r="BP104" s="21" t="e">
        <f t="shared" si="53"/>
        <v>#VALUE!</v>
      </c>
      <c r="BQ104" s="20" t="e">
        <f t="shared" si="54"/>
        <v>#N/A</v>
      </c>
      <c r="BR104" s="20" t="e">
        <v>#N/A</v>
      </c>
      <c r="BS104" s="9" t="e">
        <v>#N/A</v>
      </c>
      <c r="BT104" s="2" t="e">
        <f t="shared" si="55"/>
        <v>#VALUE!</v>
      </c>
      <c r="BU104" s="2" t="e">
        <f t="shared" si="38"/>
        <v>#N/A</v>
      </c>
      <c r="BV104" s="2" t="e">
        <f t="shared" si="39"/>
        <v>#N/A</v>
      </c>
    </row>
    <row r="105" s="2" customFormat="1" ht="22.95" customHeight="1" spans="1:74">
      <c r="A105" s="9" t="str">
        <f t="shared" si="40"/>
        <v>M 36.1Induk</v>
      </c>
      <c r="B105" s="9" t="str">
        <f t="shared" si="41"/>
        <v>M 36.1jurusan 1</v>
      </c>
      <c r="C105" s="9" t="str">
        <f t="shared" si="42"/>
        <v>M 36.1jurusan 2</v>
      </c>
      <c r="D105" s="9" t="str">
        <f t="shared" si="43"/>
        <v>M 36.1jurusan 3</v>
      </c>
      <c r="E105" s="9" t="str">
        <f t="shared" si="44"/>
        <v>M 36.1jurusan 4</v>
      </c>
      <c r="F105" s="10" t="s">
        <v>131</v>
      </c>
      <c r="G105" s="10" t="s">
        <v>173</v>
      </c>
      <c r="H105" s="10" t="s">
        <v>176</v>
      </c>
      <c r="I105" s="10" t="s">
        <v>10248</v>
      </c>
      <c r="J105" s="10" t="s">
        <v>10249</v>
      </c>
      <c r="K105" s="10" t="s">
        <v>7465</v>
      </c>
      <c r="L105" s="10"/>
      <c r="M105" s="10"/>
      <c r="N105" s="14">
        <f t="shared" si="45"/>
        <v>0</v>
      </c>
      <c r="O105" s="15" t="e">
        <f t="shared" si="46"/>
        <v>#VALUE!</v>
      </c>
      <c r="P105" s="15" t="e">
        <f t="shared" si="47"/>
        <v>#VALUE!</v>
      </c>
      <c r="Q105" s="17" t="e">
        <f>VLOOKUP($A105,'DATA PENGUKURAN GARDU'!$A:$BS,42,0)</f>
        <v>#N/A</v>
      </c>
      <c r="R105" s="18" t="e">
        <f t="shared" si="56"/>
        <v>#N/A</v>
      </c>
      <c r="S105" s="17" t="e">
        <f>VLOOKUP($A105,'DATA PENGUKURAN GARDU'!$A:$BS,44,0)</f>
        <v>#N/A</v>
      </c>
      <c r="T105" s="18" t="e">
        <f t="shared" si="57"/>
        <v>#N/A</v>
      </c>
      <c r="U105" s="17" t="e">
        <f>VLOOKUP($A105,'DATA PENGUKURAN GARDU'!$A:$BS,46,0)</f>
        <v>#N/A</v>
      </c>
      <c r="V105" s="18" t="e">
        <f t="shared" si="58"/>
        <v>#N/A</v>
      </c>
      <c r="W105" s="17" t="e">
        <f>VLOOKUP($A105,'DATA PENGUKURAN GARDU'!$A:$BS,48,0)</f>
        <v>#N/A</v>
      </c>
      <c r="X105" s="17" t="e">
        <f>VLOOKUP($A105,'DATA PENGUKURAN GARDU'!$A:$BS,53,0)</f>
        <v>#N/A</v>
      </c>
      <c r="Y105" s="17" t="e">
        <f>VLOOKUP($A105,'DATA PENGUKURAN GARDU'!$A:$BS,54,0)</f>
        <v>#N/A</v>
      </c>
      <c r="Z105" s="17" t="e">
        <f>VLOOKUP($A105,'DATA PENGUKURAN GARDU'!$A:$BS,55,0)</f>
        <v>#N/A</v>
      </c>
      <c r="AA105" s="20" t="e">
        <f>VLOOKUP($B105,'DATA PENGUKURAN GARDU'!$A:$BS,42,0)</f>
        <v>#N/A</v>
      </c>
      <c r="AB105" s="21" t="e">
        <f t="shared" si="59"/>
        <v>#N/A</v>
      </c>
      <c r="AC105" s="20" t="e">
        <f>VLOOKUP($B105,'DATA PENGUKURAN GARDU'!$A:$BS,44,0)</f>
        <v>#N/A</v>
      </c>
      <c r="AD105" s="21" t="e">
        <f t="shared" si="60"/>
        <v>#N/A</v>
      </c>
      <c r="AE105" s="20" t="e">
        <f>VLOOKUP($B105,'DATA PENGUKURAN GARDU'!$A:$BS,46,0)</f>
        <v>#N/A</v>
      </c>
      <c r="AF105" s="21" t="e">
        <f t="shared" si="61"/>
        <v>#N/A</v>
      </c>
      <c r="AG105" s="20" t="e">
        <f>VLOOKUP($B105,'DATA PENGUKURAN GARDU'!$A:$BS,46,0)</f>
        <v>#N/A</v>
      </c>
      <c r="AH105" s="20" t="e">
        <f>VLOOKUP($B105,'DATA PENGUKURAN GARDU'!$A:$BS,53,0)</f>
        <v>#N/A</v>
      </c>
      <c r="AI105" s="20" t="e">
        <f>VLOOKUP($B105,'DATA PENGUKURAN GARDU'!$A:$BS,54,0)</f>
        <v>#N/A</v>
      </c>
      <c r="AJ105" s="17" t="e">
        <f>VLOOKUP($C105,'DATA PENGUKURAN GARDU'!$A:$BS,42,0)</f>
        <v>#N/A</v>
      </c>
      <c r="AK105" s="23" t="e">
        <f t="shared" si="62"/>
        <v>#N/A</v>
      </c>
      <c r="AL105" s="17" t="e">
        <f>VLOOKUP($C105,'DATA PENGUKURAN GARDU'!$A:$BS,44,0)</f>
        <v>#N/A</v>
      </c>
      <c r="AM105" s="23" t="e">
        <f t="shared" si="63"/>
        <v>#N/A</v>
      </c>
      <c r="AN105" s="17" t="e">
        <f>VLOOKUP($C105,'DATA PENGUKURAN GARDU'!$A:$BS,46,0)</f>
        <v>#N/A</v>
      </c>
      <c r="AO105" s="23" t="e">
        <f t="shared" si="64"/>
        <v>#N/A</v>
      </c>
      <c r="AP105" s="17" t="e">
        <f>VLOOKUP($C105,'DATA PENGUKURAN GARDU'!$A:$BS,46,0)</f>
        <v>#N/A</v>
      </c>
      <c r="AQ105" s="17" t="e">
        <f>VLOOKUP($C105,'DATA PENGUKURAN GARDU'!$A:$BS,53,0)</f>
        <v>#N/A</v>
      </c>
      <c r="AR105" s="17" t="e">
        <f>VLOOKUP($C105,'DATA PENGUKURAN GARDU'!$A:$BS,54,0)</f>
        <v>#N/A</v>
      </c>
      <c r="AS105" s="20" t="e">
        <f>VLOOKUP($D105,'DATA PENGUKURAN GARDU'!$A:$BS,42,0)</f>
        <v>#N/A</v>
      </c>
      <c r="AT105" s="21" t="e">
        <f t="shared" si="65"/>
        <v>#N/A</v>
      </c>
      <c r="AU105" s="20" t="e">
        <f>VLOOKUP($D105,'DATA PENGUKURAN GARDU'!$A:$BS,44,0)</f>
        <v>#N/A</v>
      </c>
      <c r="AV105" s="21" t="e">
        <f t="shared" si="66"/>
        <v>#N/A</v>
      </c>
      <c r="AW105" s="20" t="e">
        <f>VLOOKUP($D105,'DATA PENGUKURAN GARDU'!$A:$BS,46,0)</f>
        <v>#N/A</v>
      </c>
      <c r="AX105" s="21" t="e">
        <f t="shared" si="67"/>
        <v>#N/A</v>
      </c>
      <c r="AY105" s="20" t="e">
        <f>VLOOKUP($D105,'DATA PENGUKURAN GARDU'!$A:$BS,46,0)</f>
        <v>#N/A</v>
      </c>
      <c r="AZ105" s="20" t="e">
        <f>VLOOKUP($D105,'DATA PENGUKURAN GARDU'!$A:$BS,53,0)</f>
        <v>#N/A</v>
      </c>
      <c r="BA105" s="20" t="e">
        <f>VLOOKUP($D105,'DATA PENGUKURAN GARDU'!$A:$BS,54,0)</f>
        <v>#N/A</v>
      </c>
      <c r="BB105" s="17" t="e">
        <f>VLOOKUP($E105,'DATA PENGUKURAN GARDU'!$A:$BS,42,0)</f>
        <v>#N/A</v>
      </c>
      <c r="BC105" s="23" t="e">
        <f t="shared" si="68"/>
        <v>#N/A</v>
      </c>
      <c r="BD105" s="17" t="e">
        <f>VLOOKUP($E105,'DATA PENGUKURAN GARDU'!$A:$BS,44,0)</f>
        <v>#N/A</v>
      </c>
      <c r="BE105" s="23" t="e">
        <f t="shared" si="69"/>
        <v>#N/A</v>
      </c>
      <c r="BF105" s="17" t="e">
        <f>VLOOKUP($E105,'DATA PENGUKURAN GARDU'!$A:$BS,46,0)</f>
        <v>#N/A</v>
      </c>
      <c r="BG105" s="23" t="e">
        <f t="shared" si="70"/>
        <v>#N/A</v>
      </c>
      <c r="BH105" s="17" t="e">
        <f>VLOOKUP($E105,'DATA PENGUKURAN GARDU'!$A:$BS,46,0)</f>
        <v>#N/A</v>
      </c>
      <c r="BI105" s="17" t="e">
        <f>VLOOKUP($E105,'DATA PENGUKURAN GARDU'!$A:$BS,53,0)</f>
        <v>#N/A</v>
      </c>
      <c r="BJ105" s="17" t="e">
        <f>VLOOKUP($E105,'DATA PENGUKURAN GARDU'!$A:$BS,54,0)</f>
        <v>#N/A</v>
      </c>
      <c r="BK105" s="20" t="e">
        <f t="shared" si="48"/>
        <v>#N/A</v>
      </c>
      <c r="BL105" s="20" t="e">
        <f t="shared" si="49"/>
        <v>#N/A</v>
      </c>
      <c r="BM105" s="20" t="e">
        <f t="shared" si="50"/>
        <v>#N/A</v>
      </c>
      <c r="BN105" s="25" t="e">
        <f t="shared" si="51"/>
        <v>#N/A</v>
      </c>
      <c r="BO105" s="26" t="str">
        <f t="shared" si="52"/>
        <v>0</v>
      </c>
      <c r="BP105" s="21" t="e">
        <f t="shared" si="53"/>
        <v>#VALUE!</v>
      </c>
      <c r="BQ105" s="20" t="e">
        <f t="shared" si="54"/>
        <v>#N/A</v>
      </c>
      <c r="BR105" s="20" t="e">
        <v>#N/A</v>
      </c>
      <c r="BS105" s="9" t="e">
        <v>#N/A</v>
      </c>
      <c r="BT105" s="2" t="e">
        <f t="shared" si="55"/>
        <v>#VALUE!</v>
      </c>
      <c r="BU105" s="2" t="e">
        <f t="shared" si="38"/>
        <v>#N/A</v>
      </c>
      <c r="BV105" s="2" t="e">
        <f t="shared" si="39"/>
        <v>#N/A</v>
      </c>
    </row>
    <row r="106" s="2" customFormat="1" ht="22.95" customHeight="1" spans="1:74">
      <c r="A106" s="9" t="str">
        <f t="shared" si="40"/>
        <v>KMO 8.1Induk</v>
      </c>
      <c r="B106" s="9" t="str">
        <f t="shared" si="41"/>
        <v>KMO 8.1jurusan 1</v>
      </c>
      <c r="C106" s="9" t="str">
        <f t="shared" si="42"/>
        <v>KMO 8.1jurusan 2</v>
      </c>
      <c r="D106" s="9" t="str">
        <f t="shared" si="43"/>
        <v>KMO 8.1jurusan 3</v>
      </c>
      <c r="E106" s="9" t="str">
        <f t="shared" si="44"/>
        <v>KMO 8.1jurusan 4</v>
      </c>
      <c r="F106" s="10" t="s">
        <v>177</v>
      </c>
      <c r="G106" s="10" t="s">
        <v>8</v>
      </c>
      <c r="H106" s="10" t="s">
        <v>178</v>
      </c>
      <c r="I106" s="10" t="s">
        <v>10250</v>
      </c>
      <c r="J106" s="10" t="s">
        <v>10251</v>
      </c>
      <c r="K106" s="10" t="s">
        <v>7465</v>
      </c>
      <c r="L106" s="10"/>
      <c r="M106" s="10"/>
      <c r="N106" s="14">
        <f t="shared" si="45"/>
        <v>0</v>
      </c>
      <c r="O106" s="15" t="e">
        <f t="shared" si="46"/>
        <v>#VALUE!</v>
      </c>
      <c r="P106" s="15" t="e">
        <f t="shared" si="47"/>
        <v>#VALUE!</v>
      </c>
      <c r="Q106" s="17" t="e">
        <f>VLOOKUP($A106,'DATA PENGUKURAN GARDU'!$A:$BS,42,0)</f>
        <v>#N/A</v>
      </c>
      <c r="R106" s="18" t="e">
        <f t="shared" si="56"/>
        <v>#N/A</v>
      </c>
      <c r="S106" s="17" t="e">
        <f>VLOOKUP($A106,'DATA PENGUKURAN GARDU'!$A:$BS,44,0)</f>
        <v>#N/A</v>
      </c>
      <c r="T106" s="18" t="e">
        <f t="shared" si="57"/>
        <v>#N/A</v>
      </c>
      <c r="U106" s="17" t="e">
        <f>VLOOKUP($A106,'DATA PENGUKURAN GARDU'!$A:$BS,46,0)</f>
        <v>#N/A</v>
      </c>
      <c r="V106" s="18" t="e">
        <f t="shared" si="58"/>
        <v>#N/A</v>
      </c>
      <c r="W106" s="17" t="e">
        <f>VLOOKUP($A106,'DATA PENGUKURAN GARDU'!$A:$BS,48,0)</f>
        <v>#N/A</v>
      </c>
      <c r="X106" s="17" t="e">
        <f>VLOOKUP($A106,'DATA PENGUKURAN GARDU'!$A:$BS,53,0)</f>
        <v>#N/A</v>
      </c>
      <c r="Y106" s="17" t="e">
        <f>VLOOKUP($A106,'DATA PENGUKURAN GARDU'!$A:$BS,54,0)</f>
        <v>#N/A</v>
      </c>
      <c r="Z106" s="17" t="e">
        <f>VLOOKUP($A106,'DATA PENGUKURAN GARDU'!$A:$BS,55,0)</f>
        <v>#N/A</v>
      </c>
      <c r="AA106" s="20" t="e">
        <f>VLOOKUP($B106,'DATA PENGUKURAN GARDU'!$A:$BS,42,0)</f>
        <v>#N/A</v>
      </c>
      <c r="AB106" s="21" t="e">
        <f t="shared" si="59"/>
        <v>#N/A</v>
      </c>
      <c r="AC106" s="20" t="e">
        <f>VLOOKUP($B106,'DATA PENGUKURAN GARDU'!$A:$BS,44,0)</f>
        <v>#N/A</v>
      </c>
      <c r="AD106" s="21" t="e">
        <f t="shared" si="60"/>
        <v>#N/A</v>
      </c>
      <c r="AE106" s="20" t="e">
        <f>VLOOKUP($B106,'DATA PENGUKURAN GARDU'!$A:$BS,46,0)</f>
        <v>#N/A</v>
      </c>
      <c r="AF106" s="21" t="e">
        <f t="shared" si="61"/>
        <v>#N/A</v>
      </c>
      <c r="AG106" s="20" t="e">
        <f>VLOOKUP($B106,'DATA PENGUKURAN GARDU'!$A:$BS,46,0)</f>
        <v>#N/A</v>
      </c>
      <c r="AH106" s="20" t="e">
        <f>VLOOKUP($B106,'DATA PENGUKURAN GARDU'!$A:$BS,53,0)</f>
        <v>#N/A</v>
      </c>
      <c r="AI106" s="20" t="e">
        <f>VLOOKUP($B106,'DATA PENGUKURAN GARDU'!$A:$BS,54,0)</f>
        <v>#N/A</v>
      </c>
      <c r="AJ106" s="17" t="e">
        <f>VLOOKUP($C106,'DATA PENGUKURAN GARDU'!$A:$BS,42,0)</f>
        <v>#N/A</v>
      </c>
      <c r="AK106" s="23" t="e">
        <f t="shared" si="62"/>
        <v>#N/A</v>
      </c>
      <c r="AL106" s="17" t="e">
        <f>VLOOKUP($C106,'DATA PENGUKURAN GARDU'!$A:$BS,44,0)</f>
        <v>#N/A</v>
      </c>
      <c r="AM106" s="23" t="e">
        <f t="shared" si="63"/>
        <v>#N/A</v>
      </c>
      <c r="AN106" s="17" t="e">
        <f>VLOOKUP($C106,'DATA PENGUKURAN GARDU'!$A:$BS,46,0)</f>
        <v>#N/A</v>
      </c>
      <c r="AO106" s="23" t="e">
        <f t="shared" si="64"/>
        <v>#N/A</v>
      </c>
      <c r="AP106" s="17" t="e">
        <f>VLOOKUP($C106,'DATA PENGUKURAN GARDU'!$A:$BS,46,0)</f>
        <v>#N/A</v>
      </c>
      <c r="AQ106" s="17" t="e">
        <f>VLOOKUP($C106,'DATA PENGUKURAN GARDU'!$A:$BS,53,0)</f>
        <v>#N/A</v>
      </c>
      <c r="AR106" s="17" t="e">
        <f>VLOOKUP($C106,'DATA PENGUKURAN GARDU'!$A:$BS,54,0)</f>
        <v>#N/A</v>
      </c>
      <c r="AS106" s="20" t="e">
        <f>VLOOKUP($D106,'DATA PENGUKURAN GARDU'!$A:$BS,42,0)</f>
        <v>#N/A</v>
      </c>
      <c r="AT106" s="21" t="e">
        <f t="shared" si="65"/>
        <v>#N/A</v>
      </c>
      <c r="AU106" s="20" t="e">
        <f>VLOOKUP($D106,'DATA PENGUKURAN GARDU'!$A:$BS,44,0)</f>
        <v>#N/A</v>
      </c>
      <c r="AV106" s="21" t="e">
        <f t="shared" si="66"/>
        <v>#N/A</v>
      </c>
      <c r="AW106" s="20" t="e">
        <f>VLOOKUP($D106,'DATA PENGUKURAN GARDU'!$A:$BS,46,0)</f>
        <v>#N/A</v>
      </c>
      <c r="AX106" s="21" t="e">
        <f t="shared" si="67"/>
        <v>#N/A</v>
      </c>
      <c r="AY106" s="20" t="e">
        <f>VLOOKUP($D106,'DATA PENGUKURAN GARDU'!$A:$BS,46,0)</f>
        <v>#N/A</v>
      </c>
      <c r="AZ106" s="20" t="e">
        <f>VLOOKUP($D106,'DATA PENGUKURAN GARDU'!$A:$BS,53,0)</f>
        <v>#N/A</v>
      </c>
      <c r="BA106" s="20" t="e">
        <f>VLOOKUP($D106,'DATA PENGUKURAN GARDU'!$A:$BS,54,0)</f>
        <v>#N/A</v>
      </c>
      <c r="BB106" s="17" t="e">
        <f>VLOOKUP($E106,'DATA PENGUKURAN GARDU'!$A:$BS,42,0)</f>
        <v>#N/A</v>
      </c>
      <c r="BC106" s="23" t="e">
        <f t="shared" si="68"/>
        <v>#N/A</v>
      </c>
      <c r="BD106" s="17" t="e">
        <f>VLOOKUP($E106,'DATA PENGUKURAN GARDU'!$A:$BS,44,0)</f>
        <v>#N/A</v>
      </c>
      <c r="BE106" s="23" t="e">
        <f t="shared" si="69"/>
        <v>#N/A</v>
      </c>
      <c r="BF106" s="17" t="e">
        <f>VLOOKUP($E106,'DATA PENGUKURAN GARDU'!$A:$BS,46,0)</f>
        <v>#N/A</v>
      </c>
      <c r="BG106" s="23" t="e">
        <f t="shared" si="70"/>
        <v>#N/A</v>
      </c>
      <c r="BH106" s="17" t="e">
        <f>VLOOKUP($E106,'DATA PENGUKURAN GARDU'!$A:$BS,46,0)</f>
        <v>#N/A</v>
      </c>
      <c r="BI106" s="17" t="e">
        <f>VLOOKUP($E106,'DATA PENGUKURAN GARDU'!$A:$BS,53,0)</f>
        <v>#N/A</v>
      </c>
      <c r="BJ106" s="17" t="e">
        <f>VLOOKUP($E106,'DATA PENGUKURAN GARDU'!$A:$BS,54,0)</f>
        <v>#N/A</v>
      </c>
      <c r="BK106" s="20" t="e">
        <f t="shared" si="48"/>
        <v>#N/A</v>
      </c>
      <c r="BL106" s="20" t="e">
        <f t="shared" si="49"/>
        <v>#N/A</v>
      </c>
      <c r="BM106" s="20" t="e">
        <f t="shared" si="50"/>
        <v>#N/A</v>
      </c>
      <c r="BN106" s="25" t="e">
        <f t="shared" si="51"/>
        <v>#N/A</v>
      </c>
      <c r="BO106" s="26" t="str">
        <f t="shared" si="52"/>
        <v>0</v>
      </c>
      <c r="BP106" s="21" t="e">
        <f t="shared" si="53"/>
        <v>#VALUE!</v>
      </c>
      <c r="BQ106" s="20" t="e">
        <f t="shared" si="54"/>
        <v>#N/A</v>
      </c>
      <c r="BR106" s="20" t="e">
        <v>#N/A</v>
      </c>
      <c r="BS106" s="9" t="e">
        <v>#N/A</v>
      </c>
      <c r="BT106" s="2" t="e">
        <f t="shared" si="55"/>
        <v>#VALUE!</v>
      </c>
      <c r="BU106" s="2" t="e">
        <f t="shared" si="38"/>
        <v>#N/A</v>
      </c>
      <c r="BV106" s="2" t="e">
        <f t="shared" si="39"/>
        <v>#N/A</v>
      </c>
    </row>
    <row r="107" s="2" customFormat="1" ht="22.95" customHeight="1" spans="1:74">
      <c r="A107" s="9" t="str">
        <f t="shared" si="40"/>
        <v>KMO 224Induk</v>
      </c>
      <c r="B107" s="9" t="str">
        <f t="shared" si="41"/>
        <v>KMO 224jurusan 1</v>
      </c>
      <c r="C107" s="9" t="str">
        <f t="shared" si="42"/>
        <v>KMO 224jurusan 2</v>
      </c>
      <c r="D107" s="9" t="str">
        <f t="shared" si="43"/>
        <v>KMO 224jurusan 3</v>
      </c>
      <c r="E107" s="9" t="str">
        <f t="shared" si="44"/>
        <v>KMO 224jurusan 4</v>
      </c>
      <c r="F107" s="10" t="s">
        <v>179</v>
      </c>
      <c r="G107" s="10" t="s">
        <v>8</v>
      </c>
      <c r="H107" s="10" t="s">
        <v>180</v>
      </c>
      <c r="I107" s="10" t="s">
        <v>10252</v>
      </c>
      <c r="J107" s="10" t="s">
        <v>10253</v>
      </c>
      <c r="K107" s="10" t="s">
        <v>7465</v>
      </c>
      <c r="L107" s="10"/>
      <c r="M107" s="10"/>
      <c r="N107" s="14">
        <f t="shared" si="45"/>
        <v>0</v>
      </c>
      <c r="O107" s="15" t="e">
        <f t="shared" si="46"/>
        <v>#VALUE!</v>
      </c>
      <c r="P107" s="15" t="e">
        <f t="shared" si="47"/>
        <v>#VALUE!</v>
      </c>
      <c r="Q107" s="17" t="e">
        <f>VLOOKUP($A107,'DATA PENGUKURAN GARDU'!$A:$BS,42,0)</f>
        <v>#N/A</v>
      </c>
      <c r="R107" s="18" t="e">
        <f t="shared" si="56"/>
        <v>#N/A</v>
      </c>
      <c r="S107" s="17" t="e">
        <f>VLOOKUP($A107,'DATA PENGUKURAN GARDU'!$A:$BS,44,0)</f>
        <v>#N/A</v>
      </c>
      <c r="T107" s="18" t="e">
        <f t="shared" si="57"/>
        <v>#N/A</v>
      </c>
      <c r="U107" s="17" t="e">
        <f>VLOOKUP($A107,'DATA PENGUKURAN GARDU'!$A:$BS,46,0)</f>
        <v>#N/A</v>
      </c>
      <c r="V107" s="18" t="e">
        <f t="shared" si="58"/>
        <v>#N/A</v>
      </c>
      <c r="W107" s="17" t="e">
        <f>VLOOKUP($A107,'DATA PENGUKURAN GARDU'!$A:$BS,48,0)</f>
        <v>#N/A</v>
      </c>
      <c r="X107" s="17" t="e">
        <f>VLOOKUP($A107,'DATA PENGUKURAN GARDU'!$A:$BS,53,0)</f>
        <v>#N/A</v>
      </c>
      <c r="Y107" s="17" t="e">
        <f>VLOOKUP($A107,'DATA PENGUKURAN GARDU'!$A:$BS,54,0)</f>
        <v>#N/A</v>
      </c>
      <c r="Z107" s="17" t="e">
        <f>VLOOKUP($A107,'DATA PENGUKURAN GARDU'!$A:$BS,55,0)</f>
        <v>#N/A</v>
      </c>
      <c r="AA107" s="20" t="e">
        <f>VLOOKUP($B107,'DATA PENGUKURAN GARDU'!$A:$BS,42,0)</f>
        <v>#N/A</v>
      </c>
      <c r="AB107" s="21" t="e">
        <f t="shared" si="59"/>
        <v>#N/A</v>
      </c>
      <c r="AC107" s="20" t="e">
        <f>VLOOKUP($B107,'DATA PENGUKURAN GARDU'!$A:$BS,44,0)</f>
        <v>#N/A</v>
      </c>
      <c r="AD107" s="21" t="e">
        <f t="shared" si="60"/>
        <v>#N/A</v>
      </c>
      <c r="AE107" s="20" t="e">
        <f>VLOOKUP($B107,'DATA PENGUKURAN GARDU'!$A:$BS,46,0)</f>
        <v>#N/A</v>
      </c>
      <c r="AF107" s="21" t="e">
        <f t="shared" si="61"/>
        <v>#N/A</v>
      </c>
      <c r="AG107" s="20" t="e">
        <f>VLOOKUP($B107,'DATA PENGUKURAN GARDU'!$A:$BS,46,0)</f>
        <v>#N/A</v>
      </c>
      <c r="AH107" s="20" t="e">
        <f>VLOOKUP($B107,'DATA PENGUKURAN GARDU'!$A:$BS,53,0)</f>
        <v>#N/A</v>
      </c>
      <c r="AI107" s="20" t="e">
        <f>VLOOKUP($B107,'DATA PENGUKURAN GARDU'!$A:$BS,54,0)</f>
        <v>#N/A</v>
      </c>
      <c r="AJ107" s="17" t="e">
        <f>VLOOKUP($C107,'DATA PENGUKURAN GARDU'!$A:$BS,42,0)</f>
        <v>#N/A</v>
      </c>
      <c r="AK107" s="23" t="e">
        <f t="shared" si="62"/>
        <v>#N/A</v>
      </c>
      <c r="AL107" s="17" t="e">
        <f>VLOOKUP($C107,'DATA PENGUKURAN GARDU'!$A:$BS,44,0)</f>
        <v>#N/A</v>
      </c>
      <c r="AM107" s="23" t="e">
        <f t="shared" si="63"/>
        <v>#N/A</v>
      </c>
      <c r="AN107" s="17" t="e">
        <f>VLOOKUP($C107,'DATA PENGUKURAN GARDU'!$A:$BS,46,0)</f>
        <v>#N/A</v>
      </c>
      <c r="AO107" s="23" t="e">
        <f t="shared" si="64"/>
        <v>#N/A</v>
      </c>
      <c r="AP107" s="17" t="e">
        <f>VLOOKUP($C107,'DATA PENGUKURAN GARDU'!$A:$BS,46,0)</f>
        <v>#N/A</v>
      </c>
      <c r="AQ107" s="17" t="e">
        <f>VLOOKUP($C107,'DATA PENGUKURAN GARDU'!$A:$BS,53,0)</f>
        <v>#N/A</v>
      </c>
      <c r="AR107" s="17" t="e">
        <f>VLOOKUP($C107,'DATA PENGUKURAN GARDU'!$A:$BS,54,0)</f>
        <v>#N/A</v>
      </c>
      <c r="AS107" s="20" t="e">
        <f>VLOOKUP($D107,'DATA PENGUKURAN GARDU'!$A:$BS,42,0)</f>
        <v>#N/A</v>
      </c>
      <c r="AT107" s="21" t="e">
        <f t="shared" si="65"/>
        <v>#N/A</v>
      </c>
      <c r="AU107" s="20" t="e">
        <f>VLOOKUP($D107,'DATA PENGUKURAN GARDU'!$A:$BS,44,0)</f>
        <v>#N/A</v>
      </c>
      <c r="AV107" s="21" t="e">
        <f t="shared" si="66"/>
        <v>#N/A</v>
      </c>
      <c r="AW107" s="20" t="e">
        <f>VLOOKUP($D107,'DATA PENGUKURAN GARDU'!$A:$BS,46,0)</f>
        <v>#N/A</v>
      </c>
      <c r="AX107" s="21" t="e">
        <f t="shared" si="67"/>
        <v>#N/A</v>
      </c>
      <c r="AY107" s="20" t="e">
        <f>VLOOKUP($D107,'DATA PENGUKURAN GARDU'!$A:$BS,46,0)</f>
        <v>#N/A</v>
      </c>
      <c r="AZ107" s="20" t="e">
        <f>VLOOKUP($D107,'DATA PENGUKURAN GARDU'!$A:$BS,53,0)</f>
        <v>#N/A</v>
      </c>
      <c r="BA107" s="20" t="e">
        <f>VLOOKUP($D107,'DATA PENGUKURAN GARDU'!$A:$BS,54,0)</f>
        <v>#N/A</v>
      </c>
      <c r="BB107" s="17" t="e">
        <f>VLOOKUP($E107,'DATA PENGUKURAN GARDU'!$A:$BS,42,0)</f>
        <v>#N/A</v>
      </c>
      <c r="BC107" s="23" t="e">
        <f t="shared" si="68"/>
        <v>#N/A</v>
      </c>
      <c r="BD107" s="17" t="e">
        <f>VLOOKUP($E107,'DATA PENGUKURAN GARDU'!$A:$BS,44,0)</f>
        <v>#N/A</v>
      </c>
      <c r="BE107" s="23" t="e">
        <f t="shared" si="69"/>
        <v>#N/A</v>
      </c>
      <c r="BF107" s="17" t="e">
        <f>VLOOKUP($E107,'DATA PENGUKURAN GARDU'!$A:$BS,46,0)</f>
        <v>#N/A</v>
      </c>
      <c r="BG107" s="23" t="e">
        <f t="shared" si="70"/>
        <v>#N/A</v>
      </c>
      <c r="BH107" s="17" t="e">
        <f>VLOOKUP($E107,'DATA PENGUKURAN GARDU'!$A:$BS,46,0)</f>
        <v>#N/A</v>
      </c>
      <c r="BI107" s="17" t="e">
        <f>VLOOKUP($E107,'DATA PENGUKURAN GARDU'!$A:$BS,53,0)</f>
        <v>#N/A</v>
      </c>
      <c r="BJ107" s="17" t="e">
        <f>VLOOKUP($E107,'DATA PENGUKURAN GARDU'!$A:$BS,54,0)</f>
        <v>#N/A</v>
      </c>
      <c r="BK107" s="20" t="e">
        <f t="shared" si="48"/>
        <v>#N/A</v>
      </c>
      <c r="BL107" s="20" t="e">
        <f t="shared" si="49"/>
        <v>#N/A</v>
      </c>
      <c r="BM107" s="20" t="e">
        <f t="shared" si="50"/>
        <v>#N/A</v>
      </c>
      <c r="BN107" s="25" t="e">
        <f t="shared" si="51"/>
        <v>#N/A</v>
      </c>
      <c r="BO107" s="26" t="str">
        <f t="shared" si="52"/>
        <v>0</v>
      </c>
      <c r="BP107" s="21" t="e">
        <f t="shared" si="53"/>
        <v>#VALUE!</v>
      </c>
      <c r="BQ107" s="20" t="e">
        <f t="shared" si="54"/>
        <v>#N/A</v>
      </c>
      <c r="BR107" s="20" t="e">
        <v>#N/A</v>
      </c>
      <c r="BS107" s="9" t="e">
        <v>#N/A</v>
      </c>
      <c r="BT107" s="2" t="e">
        <f t="shared" si="55"/>
        <v>#VALUE!</v>
      </c>
      <c r="BU107" s="2" t="e">
        <f t="shared" si="38"/>
        <v>#N/A</v>
      </c>
      <c r="BV107" s="2" t="e">
        <f t="shared" si="39"/>
        <v>#N/A</v>
      </c>
    </row>
    <row r="108" s="2" customFormat="1" ht="22.95" customHeight="1" spans="1:74">
      <c r="A108" s="9" t="str">
        <f t="shared" si="40"/>
        <v>KMO 226Induk</v>
      </c>
      <c r="B108" s="9" t="str">
        <f t="shared" si="41"/>
        <v>KMO 226jurusan 1</v>
      </c>
      <c r="C108" s="9" t="str">
        <f t="shared" si="42"/>
        <v>KMO 226jurusan 2</v>
      </c>
      <c r="D108" s="9" t="str">
        <f t="shared" si="43"/>
        <v>KMO 226jurusan 3</v>
      </c>
      <c r="E108" s="9" t="str">
        <f t="shared" si="44"/>
        <v>KMO 226jurusan 4</v>
      </c>
      <c r="F108" s="10" t="s">
        <v>84</v>
      </c>
      <c r="G108" s="10" t="s">
        <v>8</v>
      </c>
      <c r="H108" s="10" t="s">
        <v>181</v>
      </c>
      <c r="I108" s="10" t="s">
        <v>10254</v>
      </c>
      <c r="J108" s="10" t="s">
        <v>10255</v>
      </c>
      <c r="K108" s="10" t="s">
        <v>7465</v>
      </c>
      <c r="L108" s="10"/>
      <c r="M108" s="10"/>
      <c r="N108" s="14">
        <f t="shared" si="45"/>
        <v>0</v>
      </c>
      <c r="O108" s="15" t="e">
        <f t="shared" si="46"/>
        <v>#VALUE!</v>
      </c>
      <c r="P108" s="15" t="e">
        <f t="shared" si="47"/>
        <v>#VALUE!</v>
      </c>
      <c r="Q108" s="17" t="e">
        <f>VLOOKUP($A108,'DATA PENGUKURAN GARDU'!$A:$BS,42,0)</f>
        <v>#N/A</v>
      </c>
      <c r="R108" s="18" t="e">
        <f t="shared" si="56"/>
        <v>#N/A</v>
      </c>
      <c r="S108" s="17" t="e">
        <f>VLOOKUP($A108,'DATA PENGUKURAN GARDU'!$A:$BS,44,0)</f>
        <v>#N/A</v>
      </c>
      <c r="T108" s="18" t="e">
        <f t="shared" si="57"/>
        <v>#N/A</v>
      </c>
      <c r="U108" s="17" t="e">
        <f>VLOOKUP($A108,'DATA PENGUKURAN GARDU'!$A:$BS,46,0)</f>
        <v>#N/A</v>
      </c>
      <c r="V108" s="18" t="e">
        <f t="shared" si="58"/>
        <v>#N/A</v>
      </c>
      <c r="W108" s="17" t="e">
        <f>VLOOKUP($A108,'DATA PENGUKURAN GARDU'!$A:$BS,48,0)</f>
        <v>#N/A</v>
      </c>
      <c r="X108" s="17" t="e">
        <f>VLOOKUP($A108,'DATA PENGUKURAN GARDU'!$A:$BS,53,0)</f>
        <v>#N/A</v>
      </c>
      <c r="Y108" s="17" t="e">
        <f>VLOOKUP($A108,'DATA PENGUKURAN GARDU'!$A:$BS,54,0)</f>
        <v>#N/A</v>
      </c>
      <c r="Z108" s="17" t="e">
        <f>VLOOKUP($A108,'DATA PENGUKURAN GARDU'!$A:$BS,55,0)</f>
        <v>#N/A</v>
      </c>
      <c r="AA108" s="20" t="e">
        <f>VLOOKUP($B108,'DATA PENGUKURAN GARDU'!$A:$BS,42,0)</f>
        <v>#N/A</v>
      </c>
      <c r="AB108" s="21" t="e">
        <f t="shared" si="59"/>
        <v>#N/A</v>
      </c>
      <c r="AC108" s="20" t="e">
        <f>VLOOKUP($B108,'DATA PENGUKURAN GARDU'!$A:$BS,44,0)</f>
        <v>#N/A</v>
      </c>
      <c r="AD108" s="21" t="e">
        <f t="shared" si="60"/>
        <v>#N/A</v>
      </c>
      <c r="AE108" s="20" t="e">
        <f>VLOOKUP($B108,'DATA PENGUKURAN GARDU'!$A:$BS,46,0)</f>
        <v>#N/A</v>
      </c>
      <c r="AF108" s="21" t="e">
        <f t="shared" si="61"/>
        <v>#N/A</v>
      </c>
      <c r="AG108" s="20" t="e">
        <f>VLOOKUP($B108,'DATA PENGUKURAN GARDU'!$A:$BS,46,0)</f>
        <v>#N/A</v>
      </c>
      <c r="AH108" s="20" t="e">
        <f>VLOOKUP($B108,'DATA PENGUKURAN GARDU'!$A:$BS,53,0)</f>
        <v>#N/A</v>
      </c>
      <c r="AI108" s="20" t="e">
        <f>VLOOKUP($B108,'DATA PENGUKURAN GARDU'!$A:$BS,54,0)</f>
        <v>#N/A</v>
      </c>
      <c r="AJ108" s="17" t="e">
        <f>VLOOKUP($C108,'DATA PENGUKURAN GARDU'!$A:$BS,42,0)</f>
        <v>#N/A</v>
      </c>
      <c r="AK108" s="23" t="e">
        <f t="shared" si="62"/>
        <v>#N/A</v>
      </c>
      <c r="AL108" s="17" t="e">
        <f>VLOOKUP($C108,'DATA PENGUKURAN GARDU'!$A:$BS,44,0)</f>
        <v>#N/A</v>
      </c>
      <c r="AM108" s="23" t="e">
        <f t="shared" si="63"/>
        <v>#N/A</v>
      </c>
      <c r="AN108" s="17" t="e">
        <f>VLOOKUP($C108,'DATA PENGUKURAN GARDU'!$A:$BS,46,0)</f>
        <v>#N/A</v>
      </c>
      <c r="AO108" s="23" t="e">
        <f t="shared" si="64"/>
        <v>#N/A</v>
      </c>
      <c r="AP108" s="17" t="e">
        <f>VLOOKUP($C108,'DATA PENGUKURAN GARDU'!$A:$BS,46,0)</f>
        <v>#N/A</v>
      </c>
      <c r="AQ108" s="17" t="e">
        <f>VLOOKUP($C108,'DATA PENGUKURAN GARDU'!$A:$BS,53,0)</f>
        <v>#N/A</v>
      </c>
      <c r="AR108" s="17" t="e">
        <f>VLOOKUP($C108,'DATA PENGUKURAN GARDU'!$A:$BS,54,0)</f>
        <v>#N/A</v>
      </c>
      <c r="AS108" s="20" t="e">
        <f>VLOOKUP($D108,'DATA PENGUKURAN GARDU'!$A:$BS,42,0)</f>
        <v>#N/A</v>
      </c>
      <c r="AT108" s="21" t="e">
        <f t="shared" si="65"/>
        <v>#N/A</v>
      </c>
      <c r="AU108" s="20" t="e">
        <f>VLOOKUP($D108,'DATA PENGUKURAN GARDU'!$A:$BS,44,0)</f>
        <v>#N/A</v>
      </c>
      <c r="AV108" s="21" t="e">
        <f t="shared" si="66"/>
        <v>#N/A</v>
      </c>
      <c r="AW108" s="20" t="e">
        <f>VLOOKUP($D108,'DATA PENGUKURAN GARDU'!$A:$BS,46,0)</f>
        <v>#N/A</v>
      </c>
      <c r="AX108" s="21" t="e">
        <f t="shared" si="67"/>
        <v>#N/A</v>
      </c>
      <c r="AY108" s="20" t="e">
        <f>VLOOKUP($D108,'DATA PENGUKURAN GARDU'!$A:$BS,46,0)</f>
        <v>#N/A</v>
      </c>
      <c r="AZ108" s="20" t="e">
        <f>VLOOKUP($D108,'DATA PENGUKURAN GARDU'!$A:$BS,53,0)</f>
        <v>#N/A</v>
      </c>
      <c r="BA108" s="20" t="e">
        <f>VLOOKUP($D108,'DATA PENGUKURAN GARDU'!$A:$BS,54,0)</f>
        <v>#N/A</v>
      </c>
      <c r="BB108" s="17" t="e">
        <f>VLOOKUP($E108,'DATA PENGUKURAN GARDU'!$A:$BS,42,0)</f>
        <v>#N/A</v>
      </c>
      <c r="BC108" s="23" t="e">
        <f t="shared" si="68"/>
        <v>#N/A</v>
      </c>
      <c r="BD108" s="17" t="e">
        <f>VLOOKUP($E108,'DATA PENGUKURAN GARDU'!$A:$BS,44,0)</f>
        <v>#N/A</v>
      </c>
      <c r="BE108" s="23" t="e">
        <f t="shared" si="69"/>
        <v>#N/A</v>
      </c>
      <c r="BF108" s="17" t="e">
        <f>VLOOKUP($E108,'DATA PENGUKURAN GARDU'!$A:$BS,46,0)</f>
        <v>#N/A</v>
      </c>
      <c r="BG108" s="23" t="e">
        <f t="shared" si="70"/>
        <v>#N/A</v>
      </c>
      <c r="BH108" s="17" t="e">
        <f>VLOOKUP($E108,'DATA PENGUKURAN GARDU'!$A:$BS,46,0)</f>
        <v>#N/A</v>
      </c>
      <c r="BI108" s="17" t="e">
        <f>VLOOKUP($E108,'DATA PENGUKURAN GARDU'!$A:$BS,53,0)</f>
        <v>#N/A</v>
      </c>
      <c r="BJ108" s="17" t="e">
        <f>VLOOKUP($E108,'DATA PENGUKURAN GARDU'!$A:$BS,54,0)</f>
        <v>#N/A</v>
      </c>
      <c r="BK108" s="20" t="e">
        <f t="shared" si="48"/>
        <v>#N/A</v>
      </c>
      <c r="BL108" s="20" t="e">
        <f t="shared" si="49"/>
        <v>#N/A</v>
      </c>
      <c r="BM108" s="20" t="e">
        <f t="shared" si="50"/>
        <v>#N/A</v>
      </c>
      <c r="BN108" s="25" t="e">
        <f t="shared" si="51"/>
        <v>#N/A</v>
      </c>
      <c r="BO108" s="26" t="str">
        <f t="shared" si="52"/>
        <v>0</v>
      </c>
      <c r="BP108" s="21" t="e">
        <f t="shared" si="53"/>
        <v>#VALUE!</v>
      </c>
      <c r="BQ108" s="20" t="e">
        <f t="shared" si="54"/>
        <v>#N/A</v>
      </c>
      <c r="BR108" s="20" t="e">
        <v>#N/A</v>
      </c>
      <c r="BS108" s="9" t="e">
        <v>#N/A</v>
      </c>
      <c r="BT108" s="2" t="e">
        <f t="shared" si="55"/>
        <v>#VALUE!</v>
      </c>
      <c r="BU108" s="2" t="e">
        <f t="shared" si="38"/>
        <v>#N/A</v>
      </c>
      <c r="BV108" s="2" t="e">
        <f t="shared" si="39"/>
        <v>#N/A</v>
      </c>
    </row>
    <row r="109" s="2" customFormat="1" ht="22.95" customHeight="1" spans="1:74">
      <c r="A109" s="9" t="str">
        <f t="shared" si="40"/>
        <v>KMO 167Induk</v>
      </c>
      <c r="B109" s="9" t="str">
        <f t="shared" si="41"/>
        <v>KMO 167jurusan 1</v>
      </c>
      <c r="C109" s="9" t="str">
        <f t="shared" si="42"/>
        <v>KMO 167jurusan 2</v>
      </c>
      <c r="D109" s="9" t="str">
        <f t="shared" si="43"/>
        <v>KMO 167jurusan 3</v>
      </c>
      <c r="E109" s="9" t="str">
        <f t="shared" si="44"/>
        <v>KMO 167jurusan 4</v>
      </c>
      <c r="F109" s="10" t="s">
        <v>157</v>
      </c>
      <c r="G109" s="10" t="s">
        <v>8</v>
      </c>
      <c r="H109" s="10" t="s">
        <v>182</v>
      </c>
      <c r="I109" s="10" t="s">
        <v>10256</v>
      </c>
      <c r="J109" s="10" t="s">
        <v>10257</v>
      </c>
      <c r="K109" s="10" t="s">
        <v>7465</v>
      </c>
      <c r="L109" s="10"/>
      <c r="M109" s="10"/>
      <c r="N109" s="14">
        <f t="shared" si="45"/>
        <v>0</v>
      </c>
      <c r="O109" s="15" t="e">
        <f t="shared" si="46"/>
        <v>#VALUE!</v>
      </c>
      <c r="P109" s="15" t="e">
        <f t="shared" si="47"/>
        <v>#VALUE!</v>
      </c>
      <c r="Q109" s="17" t="e">
        <f>VLOOKUP($A109,'DATA PENGUKURAN GARDU'!$A:$BS,42,0)</f>
        <v>#N/A</v>
      </c>
      <c r="R109" s="18" t="e">
        <f t="shared" si="56"/>
        <v>#N/A</v>
      </c>
      <c r="S109" s="17" t="e">
        <f>VLOOKUP($A109,'DATA PENGUKURAN GARDU'!$A:$BS,44,0)</f>
        <v>#N/A</v>
      </c>
      <c r="T109" s="18" t="e">
        <f t="shared" si="57"/>
        <v>#N/A</v>
      </c>
      <c r="U109" s="17" t="e">
        <f>VLOOKUP($A109,'DATA PENGUKURAN GARDU'!$A:$BS,46,0)</f>
        <v>#N/A</v>
      </c>
      <c r="V109" s="18" t="e">
        <f t="shared" si="58"/>
        <v>#N/A</v>
      </c>
      <c r="W109" s="17" t="e">
        <f>VLOOKUP($A109,'DATA PENGUKURAN GARDU'!$A:$BS,48,0)</f>
        <v>#N/A</v>
      </c>
      <c r="X109" s="17" t="e">
        <f>VLOOKUP($A109,'DATA PENGUKURAN GARDU'!$A:$BS,53,0)</f>
        <v>#N/A</v>
      </c>
      <c r="Y109" s="17" t="e">
        <f>VLOOKUP($A109,'DATA PENGUKURAN GARDU'!$A:$BS,54,0)</f>
        <v>#N/A</v>
      </c>
      <c r="Z109" s="17" t="e">
        <f>VLOOKUP($A109,'DATA PENGUKURAN GARDU'!$A:$BS,55,0)</f>
        <v>#N/A</v>
      </c>
      <c r="AA109" s="20" t="e">
        <f>VLOOKUP($B109,'DATA PENGUKURAN GARDU'!$A:$BS,42,0)</f>
        <v>#N/A</v>
      </c>
      <c r="AB109" s="21" t="e">
        <f t="shared" si="59"/>
        <v>#N/A</v>
      </c>
      <c r="AC109" s="20" t="e">
        <f>VLOOKUP($B109,'DATA PENGUKURAN GARDU'!$A:$BS,44,0)</f>
        <v>#N/A</v>
      </c>
      <c r="AD109" s="21" t="e">
        <f t="shared" si="60"/>
        <v>#N/A</v>
      </c>
      <c r="AE109" s="20" t="e">
        <f>VLOOKUP($B109,'DATA PENGUKURAN GARDU'!$A:$BS,46,0)</f>
        <v>#N/A</v>
      </c>
      <c r="AF109" s="21" t="e">
        <f t="shared" si="61"/>
        <v>#N/A</v>
      </c>
      <c r="AG109" s="20" t="e">
        <f>VLOOKUP($B109,'DATA PENGUKURAN GARDU'!$A:$BS,46,0)</f>
        <v>#N/A</v>
      </c>
      <c r="AH109" s="20" t="e">
        <f>VLOOKUP($B109,'DATA PENGUKURAN GARDU'!$A:$BS,53,0)</f>
        <v>#N/A</v>
      </c>
      <c r="AI109" s="20" t="e">
        <f>VLOOKUP($B109,'DATA PENGUKURAN GARDU'!$A:$BS,54,0)</f>
        <v>#N/A</v>
      </c>
      <c r="AJ109" s="17" t="e">
        <f>VLOOKUP($C109,'DATA PENGUKURAN GARDU'!$A:$BS,42,0)</f>
        <v>#N/A</v>
      </c>
      <c r="AK109" s="23" t="e">
        <f t="shared" si="62"/>
        <v>#N/A</v>
      </c>
      <c r="AL109" s="17" t="e">
        <f>VLOOKUP($C109,'DATA PENGUKURAN GARDU'!$A:$BS,44,0)</f>
        <v>#N/A</v>
      </c>
      <c r="AM109" s="23" t="e">
        <f t="shared" si="63"/>
        <v>#N/A</v>
      </c>
      <c r="AN109" s="17" t="e">
        <f>VLOOKUP($C109,'DATA PENGUKURAN GARDU'!$A:$BS,46,0)</f>
        <v>#N/A</v>
      </c>
      <c r="AO109" s="23" t="e">
        <f t="shared" si="64"/>
        <v>#N/A</v>
      </c>
      <c r="AP109" s="17" t="e">
        <f>VLOOKUP($C109,'DATA PENGUKURAN GARDU'!$A:$BS,46,0)</f>
        <v>#N/A</v>
      </c>
      <c r="AQ109" s="17" t="e">
        <f>VLOOKUP($C109,'DATA PENGUKURAN GARDU'!$A:$BS,53,0)</f>
        <v>#N/A</v>
      </c>
      <c r="AR109" s="17" t="e">
        <f>VLOOKUP($C109,'DATA PENGUKURAN GARDU'!$A:$BS,54,0)</f>
        <v>#N/A</v>
      </c>
      <c r="AS109" s="20" t="e">
        <f>VLOOKUP($D109,'DATA PENGUKURAN GARDU'!$A:$BS,42,0)</f>
        <v>#N/A</v>
      </c>
      <c r="AT109" s="21" t="e">
        <f t="shared" si="65"/>
        <v>#N/A</v>
      </c>
      <c r="AU109" s="20" t="e">
        <f>VLOOKUP($D109,'DATA PENGUKURAN GARDU'!$A:$BS,44,0)</f>
        <v>#N/A</v>
      </c>
      <c r="AV109" s="21" t="e">
        <f t="shared" si="66"/>
        <v>#N/A</v>
      </c>
      <c r="AW109" s="20" t="e">
        <f>VLOOKUP($D109,'DATA PENGUKURAN GARDU'!$A:$BS,46,0)</f>
        <v>#N/A</v>
      </c>
      <c r="AX109" s="21" t="e">
        <f t="shared" si="67"/>
        <v>#N/A</v>
      </c>
      <c r="AY109" s="20" t="e">
        <f>VLOOKUP($D109,'DATA PENGUKURAN GARDU'!$A:$BS,46,0)</f>
        <v>#N/A</v>
      </c>
      <c r="AZ109" s="20" t="e">
        <f>VLOOKUP($D109,'DATA PENGUKURAN GARDU'!$A:$BS,53,0)</f>
        <v>#N/A</v>
      </c>
      <c r="BA109" s="20" t="e">
        <f>VLOOKUP($D109,'DATA PENGUKURAN GARDU'!$A:$BS,54,0)</f>
        <v>#N/A</v>
      </c>
      <c r="BB109" s="17" t="e">
        <f>VLOOKUP($E109,'DATA PENGUKURAN GARDU'!$A:$BS,42,0)</f>
        <v>#N/A</v>
      </c>
      <c r="BC109" s="23" t="e">
        <f t="shared" si="68"/>
        <v>#N/A</v>
      </c>
      <c r="BD109" s="17" t="e">
        <f>VLOOKUP($E109,'DATA PENGUKURAN GARDU'!$A:$BS,44,0)</f>
        <v>#N/A</v>
      </c>
      <c r="BE109" s="23" t="e">
        <f t="shared" si="69"/>
        <v>#N/A</v>
      </c>
      <c r="BF109" s="17" t="e">
        <f>VLOOKUP($E109,'DATA PENGUKURAN GARDU'!$A:$BS,46,0)</f>
        <v>#N/A</v>
      </c>
      <c r="BG109" s="23" t="e">
        <f t="shared" si="70"/>
        <v>#N/A</v>
      </c>
      <c r="BH109" s="17" t="e">
        <f>VLOOKUP($E109,'DATA PENGUKURAN GARDU'!$A:$BS,46,0)</f>
        <v>#N/A</v>
      </c>
      <c r="BI109" s="17" t="e">
        <f>VLOOKUP($E109,'DATA PENGUKURAN GARDU'!$A:$BS,53,0)</f>
        <v>#N/A</v>
      </c>
      <c r="BJ109" s="17" t="e">
        <f>VLOOKUP($E109,'DATA PENGUKURAN GARDU'!$A:$BS,54,0)</f>
        <v>#N/A</v>
      </c>
      <c r="BK109" s="20" t="e">
        <f t="shared" si="48"/>
        <v>#N/A</v>
      </c>
      <c r="BL109" s="20" t="e">
        <f t="shared" si="49"/>
        <v>#N/A</v>
      </c>
      <c r="BM109" s="20" t="e">
        <f t="shared" si="50"/>
        <v>#N/A</v>
      </c>
      <c r="BN109" s="25" t="e">
        <f t="shared" si="51"/>
        <v>#N/A</v>
      </c>
      <c r="BO109" s="26" t="str">
        <f t="shared" si="52"/>
        <v>0</v>
      </c>
      <c r="BP109" s="21" t="e">
        <f t="shared" si="53"/>
        <v>#VALUE!</v>
      </c>
      <c r="BQ109" s="20" t="e">
        <f t="shared" si="54"/>
        <v>#N/A</v>
      </c>
      <c r="BR109" s="20" t="e">
        <v>#N/A</v>
      </c>
      <c r="BS109" s="9" t="e">
        <v>#N/A</v>
      </c>
      <c r="BT109" s="2" t="e">
        <f t="shared" si="55"/>
        <v>#VALUE!</v>
      </c>
      <c r="BU109" s="2" t="e">
        <f t="shared" si="38"/>
        <v>#N/A</v>
      </c>
      <c r="BV109" s="2" t="e">
        <f t="shared" si="39"/>
        <v>#N/A</v>
      </c>
    </row>
    <row r="110" s="2" customFormat="1" ht="22.95" customHeight="1" spans="1:74">
      <c r="A110" s="9" t="str">
        <f t="shared" si="40"/>
        <v>KMO 191Induk</v>
      </c>
      <c r="B110" s="9" t="str">
        <f t="shared" si="41"/>
        <v>KMO 191jurusan 1</v>
      </c>
      <c r="C110" s="9" t="str">
        <f t="shared" si="42"/>
        <v>KMO 191jurusan 2</v>
      </c>
      <c r="D110" s="9" t="str">
        <f t="shared" si="43"/>
        <v>KMO 191jurusan 3</v>
      </c>
      <c r="E110" s="9" t="str">
        <f t="shared" si="44"/>
        <v>KMO 191jurusan 4</v>
      </c>
      <c r="F110" s="10" t="s">
        <v>84</v>
      </c>
      <c r="G110" s="10" t="s">
        <v>8</v>
      </c>
      <c r="H110" s="10" t="s">
        <v>183</v>
      </c>
      <c r="I110" s="10" t="s">
        <v>10258</v>
      </c>
      <c r="J110" s="10" t="s">
        <v>10259</v>
      </c>
      <c r="K110" s="10" t="s">
        <v>7465</v>
      </c>
      <c r="L110" s="10"/>
      <c r="M110" s="10"/>
      <c r="N110" s="14">
        <f t="shared" si="45"/>
        <v>0</v>
      </c>
      <c r="O110" s="15" t="e">
        <f t="shared" si="46"/>
        <v>#VALUE!</v>
      </c>
      <c r="P110" s="15" t="e">
        <f t="shared" si="47"/>
        <v>#VALUE!</v>
      </c>
      <c r="Q110" s="17" t="e">
        <f>VLOOKUP($A110,'DATA PENGUKURAN GARDU'!$A:$BS,42,0)</f>
        <v>#N/A</v>
      </c>
      <c r="R110" s="18" t="e">
        <f t="shared" si="56"/>
        <v>#N/A</v>
      </c>
      <c r="S110" s="17" t="e">
        <f>VLOOKUP($A110,'DATA PENGUKURAN GARDU'!$A:$BS,44,0)</f>
        <v>#N/A</v>
      </c>
      <c r="T110" s="18" t="e">
        <f t="shared" si="57"/>
        <v>#N/A</v>
      </c>
      <c r="U110" s="17" t="e">
        <f>VLOOKUP($A110,'DATA PENGUKURAN GARDU'!$A:$BS,46,0)</f>
        <v>#N/A</v>
      </c>
      <c r="V110" s="18" t="e">
        <f t="shared" si="58"/>
        <v>#N/A</v>
      </c>
      <c r="W110" s="17" t="e">
        <f>VLOOKUP($A110,'DATA PENGUKURAN GARDU'!$A:$BS,48,0)</f>
        <v>#N/A</v>
      </c>
      <c r="X110" s="17" t="e">
        <f>VLOOKUP($A110,'DATA PENGUKURAN GARDU'!$A:$BS,53,0)</f>
        <v>#N/A</v>
      </c>
      <c r="Y110" s="17" t="e">
        <f>VLOOKUP($A110,'DATA PENGUKURAN GARDU'!$A:$BS,54,0)</f>
        <v>#N/A</v>
      </c>
      <c r="Z110" s="17" t="e">
        <f>VLOOKUP($A110,'DATA PENGUKURAN GARDU'!$A:$BS,55,0)</f>
        <v>#N/A</v>
      </c>
      <c r="AA110" s="20" t="e">
        <f>VLOOKUP($B110,'DATA PENGUKURAN GARDU'!$A:$BS,42,0)</f>
        <v>#N/A</v>
      </c>
      <c r="AB110" s="21" t="e">
        <f t="shared" si="59"/>
        <v>#N/A</v>
      </c>
      <c r="AC110" s="20" t="e">
        <f>VLOOKUP($B110,'DATA PENGUKURAN GARDU'!$A:$BS,44,0)</f>
        <v>#N/A</v>
      </c>
      <c r="AD110" s="21" t="e">
        <f t="shared" si="60"/>
        <v>#N/A</v>
      </c>
      <c r="AE110" s="20" t="e">
        <f>VLOOKUP($B110,'DATA PENGUKURAN GARDU'!$A:$BS,46,0)</f>
        <v>#N/A</v>
      </c>
      <c r="AF110" s="21" t="e">
        <f t="shared" si="61"/>
        <v>#N/A</v>
      </c>
      <c r="AG110" s="20" t="e">
        <f>VLOOKUP($B110,'DATA PENGUKURAN GARDU'!$A:$BS,46,0)</f>
        <v>#N/A</v>
      </c>
      <c r="AH110" s="20" t="e">
        <f>VLOOKUP($B110,'DATA PENGUKURAN GARDU'!$A:$BS,53,0)</f>
        <v>#N/A</v>
      </c>
      <c r="AI110" s="20" t="e">
        <f>VLOOKUP($B110,'DATA PENGUKURAN GARDU'!$A:$BS,54,0)</f>
        <v>#N/A</v>
      </c>
      <c r="AJ110" s="17" t="e">
        <f>VLOOKUP($C110,'DATA PENGUKURAN GARDU'!$A:$BS,42,0)</f>
        <v>#N/A</v>
      </c>
      <c r="AK110" s="23" t="e">
        <f t="shared" si="62"/>
        <v>#N/A</v>
      </c>
      <c r="AL110" s="17" t="e">
        <f>VLOOKUP($C110,'DATA PENGUKURAN GARDU'!$A:$BS,44,0)</f>
        <v>#N/A</v>
      </c>
      <c r="AM110" s="23" t="e">
        <f t="shared" si="63"/>
        <v>#N/A</v>
      </c>
      <c r="AN110" s="17" t="e">
        <f>VLOOKUP($C110,'DATA PENGUKURAN GARDU'!$A:$BS,46,0)</f>
        <v>#N/A</v>
      </c>
      <c r="AO110" s="23" t="e">
        <f t="shared" si="64"/>
        <v>#N/A</v>
      </c>
      <c r="AP110" s="17" t="e">
        <f>VLOOKUP($C110,'DATA PENGUKURAN GARDU'!$A:$BS,46,0)</f>
        <v>#N/A</v>
      </c>
      <c r="AQ110" s="17" t="e">
        <f>VLOOKUP($C110,'DATA PENGUKURAN GARDU'!$A:$BS,53,0)</f>
        <v>#N/A</v>
      </c>
      <c r="AR110" s="17" t="e">
        <f>VLOOKUP($C110,'DATA PENGUKURAN GARDU'!$A:$BS,54,0)</f>
        <v>#N/A</v>
      </c>
      <c r="AS110" s="20" t="e">
        <f>VLOOKUP($D110,'DATA PENGUKURAN GARDU'!$A:$BS,42,0)</f>
        <v>#N/A</v>
      </c>
      <c r="AT110" s="21" t="e">
        <f t="shared" si="65"/>
        <v>#N/A</v>
      </c>
      <c r="AU110" s="20" t="e">
        <f>VLOOKUP($D110,'DATA PENGUKURAN GARDU'!$A:$BS,44,0)</f>
        <v>#N/A</v>
      </c>
      <c r="AV110" s="21" t="e">
        <f t="shared" si="66"/>
        <v>#N/A</v>
      </c>
      <c r="AW110" s="20" t="e">
        <f>VLOOKUP($D110,'DATA PENGUKURAN GARDU'!$A:$BS,46,0)</f>
        <v>#N/A</v>
      </c>
      <c r="AX110" s="21" t="e">
        <f t="shared" si="67"/>
        <v>#N/A</v>
      </c>
      <c r="AY110" s="20" t="e">
        <f>VLOOKUP($D110,'DATA PENGUKURAN GARDU'!$A:$BS,46,0)</f>
        <v>#N/A</v>
      </c>
      <c r="AZ110" s="20" t="e">
        <f>VLOOKUP($D110,'DATA PENGUKURAN GARDU'!$A:$BS,53,0)</f>
        <v>#N/A</v>
      </c>
      <c r="BA110" s="20" t="e">
        <f>VLOOKUP($D110,'DATA PENGUKURAN GARDU'!$A:$BS,54,0)</f>
        <v>#N/A</v>
      </c>
      <c r="BB110" s="17" t="e">
        <f>VLOOKUP($E110,'DATA PENGUKURAN GARDU'!$A:$BS,42,0)</f>
        <v>#N/A</v>
      </c>
      <c r="BC110" s="23" t="e">
        <f t="shared" si="68"/>
        <v>#N/A</v>
      </c>
      <c r="BD110" s="17" t="e">
        <f>VLOOKUP($E110,'DATA PENGUKURAN GARDU'!$A:$BS,44,0)</f>
        <v>#N/A</v>
      </c>
      <c r="BE110" s="23" t="e">
        <f t="shared" si="69"/>
        <v>#N/A</v>
      </c>
      <c r="BF110" s="17" t="e">
        <f>VLOOKUP($E110,'DATA PENGUKURAN GARDU'!$A:$BS,46,0)</f>
        <v>#N/A</v>
      </c>
      <c r="BG110" s="23" t="e">
        <f t="shared" si="70"/>
        <v>#N/A</v>
      </c>
      <c r="BH110" s="17" t="e">
        <f>VLOOKUP($E110,'DATA PENGUKURAN GARDU'!$A:$BS,46,0)</f>
        <v>#N/A</v>
      </c>
      <c r="BI110" s="17" t="e">
        <f>VLOOKUP($E110,'DATA PENGUKURAN GARDU'!$A:$BS,53,0)</f>
        <v>#N/A</v>
      </c>
      <c r="BJ110" s="17" t="e">
        <f>VLOOKUP($E110,'DATA PENGUKURAN GARDU'!$A:$BS,54,0)</f>
        <v>#N/A</v>
      </c>
      <c r="BK110" s="20" t="e">
        <f t="shared" si="48"/>
        <v>#N/A</v>
      </c>
      <c r="BL110" s="20" t="e">
        <f t="shared" si="49"/>
        <v>#N/A</v>
      </c>
      <c r="BM110" s="20" t="e">
        <f t="shared" si="50"/>
        <v>#N/A</v>
      </c>
      <c r="BN110" s="25" t="e">
        <f t="shared" si="51"/>
        <v>#N/A</v>
      </c>
      <c r="BO110" s="26" t="str">
        <f t="shared" si="52"/>
        <v>0</v>
      </c>
      <c r="BP110" s="21" t="e">
        <f t="shared" si="53"/>
        <v>#VALUE!</v>
      </c>
      <c r="BQ110" s="20" t="e">
        <f t="shared" si="54"/>
        <v>#N/A</v>
      </c>
      <c r="BR110" s="20" t="e">
        <v>#N/A</v>
      </c>
      <c r="BS110" s="9" t="e">
        <v>#N/A</v>
      </c>
      <c r="BT110" s="2" t="e">
        <f t="shared" si="55"/>
        <v>#VALUE!</v>
      </c>
      <c r="BU110" s="2" t="e">
        <f t="shared" si="38"/>
        <v>#N/A</v>
      </c>
      <c r="BV110" s="2" t="e">
        <f t="shared" si="39"/>
        <v>#N/A</v>
      </c>
    </row>
    <row r="111" s="2" customFormat="1" ht="22.95" customHeight="1" spans="1:74">
      <c r="A111" s="9" t="str">
        <f t="shared" si="40"/>
        <v>L-092Induk</v>
      </c>
      <c r="B111" s="9" t="str">
        <f t="shared" si="41"/>
        <v>L-092jurusan 1</v>
      </c>
      <c r="C111" s="9" t="str">
        <f t="shared" si="42"/>
        <v>L-092jurusan 2</v>
      </c>
      <c r="D111" s="9" t="str">
        <f t="shared" si="43"/>
        <v>L-092jurusan 3</v>
      </c>
      <c r="E111" s="9" t="str">
        <f t="shared" si="44"/>
        <v>L-092jurusan 4</v>
      </c>
      <c r="F111" s="10" t="s">
        <v>46</v>
      </c>
      <c r="G111" s="10" t="s">
        <v>22</v>
      </c>
      <c r="H111" s="10" t="s">
        <v>184</v>
      </c>
      <c r="I111" s="10" t="s">
        <v>10260</v>
      </c>
      <c r="J111" s="10" t="s">
        <v>10261</v>
      </c>
      <c r="K111" s="10" t="s">
        <v>7465</v>
      </c>
      <c r="L111" s="10"/>
      <c r="M111" s="10"/>
      <c r="N111" s="14">
        <f t="shared" si="45"/>
        <v>0</v>
      </c>
      <c r="O111" s="15" t="e">
        <f t="shared" si="46"/>
        <v>#VALUE!</v>
      </c>
      <c r="P111" s="15" t="e">
        <f t="shared" si="47"/>
        <v>#VALUE!</v>
      </c>
      <c r="Q111" s="17" t="e">
        <f>VLOOKUP($A111,'DATA PENGUKURAN GARDU'!$A:$BS,42,0)</f>
        <v>#N/A</v>
      </c>
      <c r="R111" s="18" t="e">
        <f t="shared" si="56"/>
        <v>#N/A</v>
      </c>
      <c r="S111" s="17" t="e">
        <f>VLOOKUP($A111,'DATA PENGUKURAN GARDU'!$A:$BS,44,0)</f>
        <v>#N/A</v>
      </c>
      <c r="T111" s="18" t="e">
        <f t="shared" si="57"/>
        <v>#N/A</v>
      </c>
      <c r="U111" s="17" t="e">
        <f>VLOOKUP($A111,'DATA PENGUKURAN GARDU'!$A:$BS,46,0)</f>
        <v>#N/A</v>
      </c>
      <c r="V111" s="18" t="e">
        <f t="shared" si="58"/>
        <v>#N/A</v>
      </c>
      <c r="W111" s="17" t="e">
        <f>VLOOKUP($A111,'DATA PENGUKURAN GARDU'!$A:$BS,48,0)</f>
        <v>#N/A</v>
      </c>
      <c r="X111" s="17" t="e">
        <f>VLOOKUP($A111,'DATA PENGUKURAN GARDU'!$A:$BS,53,0)</f>
        <v>#N/A</v>
      </c>
      <c r="Y111" s="17" t="e">
        <f>VLOOKUP($A111,'DATA PENGUKURAN GARDU'!$A:$BS,54,0)</f>
        <v>#N/A</v>
      </c>
      <c r="Z111" s="17" t="e">
        <f>VLOOKUP($A111,'DATA PENGUKURAN GARDU'!$A:$BS,55,0)</f>
        <v>#N/A</v>
      </c>
      <c r="AA111" s="20" t="e">
        <f>VLOOKUP($B111,'DATA PENGUKURAN GARDU'!$A:$BS,42,0)</f>
        <v>#N/A</v>
      </c>
      <c r="AB111" s="21" t="e">
        <f t="shared" si="59"/>
        <v>#N/A</v>
      </c>
      <c r="AC111" s="20" t="e">
        <f>VLOOKUP($B111,'DATA PENGUKURAN GARDU'!$A:$BS,44,0)</f>
        <v>#N/A</v>
      </c>
      <c r="AD111" s="21" t="e">
        <f t="shared" si="60"/>
        <v>#N/A</v>
      </c>
      <c r="AE111" s="20" t="e">
        <f>VLOOKUP($B111,'DATA PENGUKURAN GARDU'!$A:$BS,46,0)</f>
        <v>#N/A</v>
      </c>
      <c r="AF111" s="21" t="e">
        <f t="shared" si="61"/>
        <v>#N/A</v>
      </c>
      <c r="AG111" s="20" t="e">
        <f>VLOOKUP($B111,'DATA PENGUKURAN GARDU'!$A:$BS,46,0)</f>
        <v>#N/A</v>
      </c>
      <c r="AH111" s="20" t="e">
        <f>VLOOKUP($B111,'DATA PENGUKURAN GARDU'!$A:$BS,53,0)</f>
        <v>#N/A</v>
      </c>
      <c r="AI111" s="20" t="e">
        <f>VLOOKUP($B111,'DATA PENGUKURAN GARDU'!$A:$BS,54,0)</f>
        <v>#N/A</v>
      </c>
      <c r="AJ111" s="17" t="e">
        <f>VLOOKUP($C111,'DATA PENGUKURAN GARDU'!$A:$BS,42,0)</f>
        <v>#N/A</v>
      </c>
      <c r="AK111" s="23" t="e">
        <f t="shared" si="62"/>
        <v>#N/A</v>
      </c>
      <c r="AL111" s="17" t="e">
        <f>VLOOKUP($C111,'DATA PENGUKURAN GARDU'!$A:$BS,44,0)</f>
        <v>#N/A</v>
      </c>
      <c r="AM111" s="23" t="e">
        <f t="shared" si="63"/>
        <v>#N/A</v>
      </c>
      <c r="AN111" s="17" t="e">
        <f>VLOOKUP($C111,'DATA PENGUKURAN GARDU'!$A:$BS,46,0)</f>
        <v>#N/A</v>
      </c>
      <c r="AO111" s="23" t="e">
        <f t="shared" si="64"/>
        <v>#N/A</v>
      </c>
      <c r="AP111" s="17" t="e">
        <f>VLOOKUP($C111,'DATA PENGUKURAN GARDU'!$A:$BS,46,0)</f>
        <v>#N/A</v>
      </c>
      <c r="AQ111" s="17" t="e">
        <f>VLOOKUP($C111,'DATA PENGUKURAN GARDU'!$A:$BS,53,0)</f>
        <v>#N/A</v>
      </c>
      <c r="AR111" s="17" t="e">
        <f>VLOOKUP($C111,'DATA PENGUKURAN GARDU'!$A:$BS,54,0)</f>
        <v>#N/A</v>
      </c>
      <c r="AS111" s="20" t="e">
        <f>VLOOKUP($D111,'DATA PENGUKURAN GARDU'!$A:$BS,42,0)</f>
        <v>#N/A</v>
      </c>
      <c r="AT111" s="21" t="e">
        <f t="shared" si="65"/>
        <v>#N/A</v>
      </c>
      <c r="AU111" s="20" t="e">
        <f>VLOOKUP($D111,'DATA PENGUKURAN GARDU'!$A:$BS,44,0)</f>
        <v>#N/A</v>
      </c>
      <c r="AV111" s="21" t="e">
        <f t="shared" si="66"/>
        <v>#N/A</v>
      </c>
      <c r="AW111" s="20" t="e">
        <f>VLOOKUP($D111,'DATA PENGUKURAN GARDU'!$A:$BS,46,0)</f>
        <v>#N/A</v>
      </c>
      <c r="AX111" s="21" t="e">
        <f t="shared" si="67"/>
        <v>#N/A</v>
      </c>
      <c r="AY111" s="20" t="e">
        <f>VLOOKUP($D111,'DATA PENGUKURAN GARDU'!$A:$BS,46,0)</f>
        <v>#N/A</v>
      </c>
      <c r="AZ111" s="20" t="e">
        <f>VLOOKUP($D111,'DATA PENGUKURAN GARDU'!$A:$BS,53,0)</f>
        <v>#N/A</v>
      </c>
      <c r="BA111" s="20" t="e">
        <f>VLOOKUP($D111,'DATA PENGUKURAN GARDU'!$A:$BS,54,0)</f>
        <v>#N/A</v>
      </c>
      <c r="BB111" s="17" t="e">
        <f>VLOOKUP($E111,'DATA PENGUKURAN GARDU'!$A:$BS,42,0)</f>
        <v>#N/A</v>
      </c>
      <c r="BC111" s="23" t="e">
        <f t="shared" si="68"/>
        <v>#N/A</v>
      </c>
      <c r="BD111" s="17" t="e">
        <f>VLOOKUP($E111,'DATA PENGUKURAN GARDU'!$A:$BS,44,0)</f>
        <v>#N/A</v>
      </c>
      <c r="BE111" s="23" t="e">
        <f t="shared" si="69"/>
        <v>#N/A</v>
      </c>
      <c r="BF111" s="17" t="e">
        <f>VLOOKUP($E111,'DATA PENGUKURAN GARDU'!$A:$BS,46,0)</f>
        <v>#N/A</v>
      </c>
      <c r="BG111" s="23" t="e">
        <f t="shared" si="70"/>
        <v>#N/A</v>
      </c>
      <c r="BH111" s="17" t="e">
        <f>VLOOKUP($E111,'DATA PENGUKURAN GARDU'!$A:$BS,46,0)</f>
        <v>#N/A</v>
      </c>
      <c r="BI111" s="17" t="e">
        <f>VLOOKUP($E111,'DATA PENGUKURAN GARDU'!$A:$BS,53,0)</f>
        <v>#N/A</v>
      </c>
      <c r="BJ111" s="17" t="e">
        <f>VLOOKUP($E111,'DATA PENGUKURAN GARDU'!$A:$BS,54,0)</f>
        <v>#N/A</v>
      </c>
      <c r="BK111" s="20" t="e">
        <f t="shared" si="48"/>
        <v>#N/A</v>
      </c>
      <c r="BL111" s="20" t="e">
        <f t="shared" si="49"/>
        <v>#N/A</v>
      </c>
      <c r="BM111" s="20" t="e">
        <f t="shared" si="50"/>
        <v>#N/A</v>
      </c>
      <c r="BN111" s="25" t="e">
        <f t="shared" si="51"/>
        <v>#N/A</v>
      </c>
      <c r="BO111" s="26" t="str">
        <f t="shared" si="52"/>
        <v>0</v>
      </c>
      <c r="BP111" s="21" t="e">
        <f t="shared" si="53"/>
        <v>#VALUE!</v>
      </c>
      <c r="BQ111" s="20" t="e">
        <f t="shared" si="54"/>
        <v>#N/A</v>
      </c>
      <c r="BR111" s="20" t="e">
        <v>#N/A</v>
      </c>
      <c r="BS111" s="9" t="e">
        <v>#N/A</v>
      </c>
      <c r="BT111" s="2" t="e">
        <f t="shared" si="55"/>
        <v>#VALUE!</v>
      </c>
      <c r="BU111" s="2" t="e">
        <f t="shared" si="38"/>
        <v>#N/A</v>
      </c>
      <c r="BV111" s="2" t="e">
        <f t="shared" si="39"/>
        <v>#N/A</v>
      </c>
    </row>
    <row r="112" s="2" customFormat="1" ht="22.95" customHeight="1" spans="1:74">
      <c r="A112" s="9" t="str">
        <f t="shared" si="40"/>
        <v>L-104Induk</v>
      </c>
      <c r="B112" s="9" t="str">
        <f t="shared" si="41"/>
        <v>L-104jurusan 1</v>
      </c>
      <c r="C112" s="9" t="str">
        <f t="shared" si="42"/>
        <v>L-104jurusan 2</v>
      </c>
      <c r="D112" s="9" t="str">
        <f t="shared" si="43"/>
        <v>L-104jurusan 3</v>
      </c>
      <c r="E112" s="9" t="str">
        <f t="shared" si="44"/>
        <v>L-104jurusan 4</v>
      </c>
      <c r="F112" s="10" t="s">
        <v>105</v>
      </c>
      <c r="G112" s="10" t="s">
        <v>22</v>
      </c>
      <c r="H112" s="10" t="s">
        <v>185</v>
      </c>
      <c r="I112" s="10" t="s">
        <v>10262</v>
      </c>
      <c r="J112" s="10" t="s">
        <v>10263</v>
      </c>
      <c r="K112" s="10" t="s">
        <v>7465</v>
      </c>
      <c r="L112" s="10"/>
      <c r="M112" s="10"/>
      <c r="N112" s="14">
        <f t="shared" si="45"/>
        <v>0</v>
      </c>
      <c r="O112" s="15" t="e">
        <f t="shared" si="46"/>
        <v>#VALUE!</v>
      </c>
      <c r="P112" s="15" t="e">
        <f t="shared" si="47"/>
        <v>#VALUE!</v>
      </c>
      <c r="Q112" s="17" t="e">
        <f>VLOOKUP($A112,'DATA PENGUKURAN GARDU'!$A:$BS,42,0)</f>
        <v>#N/A</v>
      </c>
      <c r="R112" s="18" t="e">
        <f t="shared" si="56"/>
        <v>#N/A</v>
      </c>
      <c r="S112" s="17" t="e">
        <f>VLOOKUP($A112,'DATA PENGUKURAN GARDU'!$A:$BS,44,0)</f>
        <v>#N/A</v>
      </c>
      <c r="T112" s="18" t="e">
        <f t="shared" si="57"/>
        <v>#N/A</v>
      </c>
      <c r="U112" s="17" t="e">
        <f>VLOOKUP($A112,'DATA PENGUKURAN GARDU'!$A:$BS,46,0)</f>
        <v>#N/A</v>
      </c>
      <c r="V112" s="18" t="e">
        <f t="shared" si="58"/>
        <v>#N/A</v>
      </c>
      <c r="W112" s="17" t="e">
        <f>VLOOKUP($A112,'DATA PENGUKURAN GARDU'!$A:$BS,48,0)</f>
        <v>#N/A</v>
      </c>
      <c r="X112" s="17" t="e">
        <f>VLOOKUP($A112,'DATA PENGUKURAN GARDU'!$A:$BS,53,0)</f>
        <v>#N/A</v>
      </c>
      <c r="Y112" s="17" t="e">
        <f>VLOOKUP($A112,'DATA PENGUKURAN GARDU'!$A:$BS,54,0)</f>
        <v>#N/A</v>
      </c>
      <c r="Z112" s="17" t="e">
        <f>VLOOKUP($A112,'DATA PENGUKURAN GARDU'!$A:$BS,55,0)</f>
        <v>#N/A</v>
      </c>
      <c r="AA112" s="20" t="e">
        <f>VLOOKUP($B112,'DATA PENGUKURAN GARDU'!$A:$BS,42,0)</f>
        <v>#N/A</v>
      </c>
      <c r="AB112" s="21" t="e">
        <f t="shared" si="59"/>
        <v>#N/A</v>
      </c>
      <c r="AC112" s="20" t="e">
        <f>VLOOKUP($B112,'DATA PENGUKURAN GARDU'!$A:$BS,44,0)</f>
        <v>#N/A</v>
      </c>
      <c r="AD112" s="21" t="e">
        <f t="shared" si="60"/>
        <v>#N/A</v>
      </c>
      <c r="AE112" s="20" t="e">
        <f>VLOOKUP($B112,'DATA PENGUKURAN GARDU'!$A:$BS,46,0)</f>
        <v>#N/A</v>
      </c>
      <c r="AF112" s="21" t="e">
        <f t="shared" si="61"/>
        <v>#N/A</v>
      </c>
      <c r="AG112" s="20" t="e">
        <f>VLOOKUP($B112,'DATA PENGUKURAN GARDU'!$A:$BS,46,0)</f>
        <v>#N/A</v>
      </c>
      <c r="AH112" s="20" t="e">
        <f>VLOOKUP($B112,'DATA PENGUKURAN GARDU'!$A:$BS,53,0)</f>
        <v>#N/A</v>
      </c>
      <c r="AI112" s="20" t="e">
        <f>VLOOKUP($B112,'DATA PENGUKURAN GARDU'!$A:$BS,54,0)</f>
        <v>#N/A</v>
      </c>
      <c r="AJ112" s="17" t="e">
        <f>VLOOKUP($C112,'DATA PENGUKURAN GARDU'!$A:$BS,42,0)</f>
        <v>#N/A</v>
      </c>
      <c r="AK112" s="23" t="e">
        <f t="shared" si="62"/>
        <v>#N/A</v>
      </c>
      <c r="AL112" s="17" t="e">
        <f>VLOOKUP($C112,'DATA PENGUKURAN GARDU'!$A:$BS,44,0)</f>
        <v>#N/A</v>
      </c>
      <c r="AM112" s="23" t="e">
        <f t="shared" si="63"/>
        <v>#N/A</v>
      </c>
      <c r="AN112" s="17" t="e">
        <f>VLOOKUP($C112,'DATA PENGUKURAN GARDU'!$A:$BS,46,0)</f>
        <v>#N/A</v>
      </c>
      <c r="AO112" s="23" t="e">
        <f t="shared" si="64"/>
        <v>#N/A</v>
      </c>
      <c r="AP112" s="17" t="e">
        <f>VLOOKUP($C112,'DATA PENGUKURAN GARDU'!$A:$BS,46,0)</f>
        <v>#N/A</v>
      </c>
      <c r="AQ112" s="17" t="e">
        <f>VLOOKUP($C112,'DATA PENGUKURAN GARDU'!$A:$BS,53,0)</f>
        <v>#N/A</v>
      </c>
      <c r="AR112" s="17" t="e">
        <f>VLOOKUP($C112,'DATA PENGUKURAN GARDU'!$A:$BS,54,0)</f>
        <v>#N/A</v>
      </c>
      <c r="AS112" s="20" t="e">
        <f>VLOOKUP($D112,'DATA PENGUKURAN GARDU'!$A:$BS,42,0)</f>
        <v>#N/A</v>
      </c>
      <c r="AT112" s="21" t="e">
        <f t="shared" si="65"/>
        <v>#N/A</v>
      </c>
      <c r="AU112" s="20" t="e">
        <f>VLOOKUP($D112,'DATA PENGUKURAN GARDU'!$A:$BS,44,0)</f>
        <v>#N/A</v>
      </c>
      <c r="AV112" s="21" t="e">
        <f t="shared" si="66"/>
        <v>#N/A</v>
      </c>
      <c r="AW112" s="20" t="e">
        <f>VLOOKUP($D112,'DATA PENGUKURAN GARDU'!$A:$BS,46,0)</f>
        <v>#N/A</v>
      </c>
      <c r="AX112" s="21" t="e">
        <f t="shared" si="67"/>
        <v>#N/A</v>
      </c>
      <c r="AY112" s="20" t="e">
        <f>VLOOKUP($D112,'DATA PENGUKURAN GARDU'!$A:$BS,46,0)</f>
        <v>#N/A</v>
      </c>
      <c r="AZ112" s="20" t="e">
        <f>VLOOKUP($D112,'DATA PENGUKURAN GARDU'!$A:$BS,53,0)</f>
        <v>#N/A</v>
      </c>
      <c r="BA112" s="20" t="e">
        <f>VLOOKUP($D112,'DATA PENGUKURAN GARDU'!$A:$BS,54,0)</f>
        <v>#N/A</v>
      </c>
      <c r="BB112" s="17" t="e">
        <f>VLOOKUP($E112,'DATA PENGUKURAN GARDU'!$A:$BS,42,0)</f>
        <v>#N/A</v>
      </c>
      <c r="BC112" s="23" t="e">
        <f t="shared" si="68"/>
        <v>#N/A</v>
      </c>
      <c r="BD112" s="17" t="e">
        <f>VLOOKUP($E112,'DATA PENGUKURAN GARDU'!$A:$BS,44,0)</f>
        <v>#N/A</v>
      </c>
      <c r="BE112" s="23" t="e">
        <f t="shared" si="69"/>
        <v>#N/A</v>
      </c>
      <c r="BF112" s="17" t="e">
        <f>VLOOKUP($E112,'DATA PENGUKURAN GARDU'!$A:$BS,46,0)</f>
        <v>#N/A</v>
      </c>
      <c r="BG112" s="23" t="e">
        <f t="shared" si="70"/>
        <v>#N/A</v>
      </c>
      <c r="BH112" s="17" t="e">
        <f>VLOOKUP($E112,'DATA PENGUKURAN GARDU'!$A:$BS,46,0)</f>
        <v>#N/A</v>
      </c>
      <c r="BI112" s="17" t="e">
        <f>VLOOKUP($E112,'DATA PENGUKURAN GARDU'!$A:$BS,53,0)</f>
        <v>#N/A</v>
      </c>
      <c r="BJ112" s="17" t="e">
        <f>VLOOKUP($E112,'DATA PENGUKURAN GARDU'!$A:$BS,54,0)</f>
        <v>#N/A</v>
      </c>
      <c r="BK112" s="20" t="e">
        <f t="shared" si="48"/>
        <v>#N/A</v>
      </c>
      <c r="BL112" s="20" t="e">
        <f t="shared" si="49"/>
        <v>#N/A</v>
      </c>
      <c r="BM112" s="20" t="e">
        <f t="shared" si="50"/>
        <v>#N/A</v>
      </c>
      <c r="BN112" s="25" t="e">
        <f t="shared" si="51"/>
        <v>#N/A</v>
      </c>
      <c r="BO112" s="26" t="str">
        <f t="shared" si="52"/>
        <v>0</v>
      </c>
      <c r="BP112" s="21" t="e">
        <f t="shared" si="53"/>
        <v>#VALUE!</v>
      </c>
      <c r="BQ112" s="20" t="e">
        <f t="shared" si="54"/>
        <v>#N/A</v>
      </c>
      <c r="BR112" s="20" t="e">
        <v>#N/A</v>
      </c>
      <c r="BS112" s="9" t="e">
        <v>#N/A</v>
      </c>
      <c r="BT112" s="2" t="e">
        <f t="shared" si="55"/>
        <v>#VALUE!</v>
      </c>
      <c r="BU112" s="2" t="e">
        <f t="shared" si="38"/>
        <v>#N/A</v>
      </c>
      <c r="BV112" s="2" t="e">
        <f t="shared" si="39"/>
        <v>#N/A</v>
      </c>
    </row>
    <row r="113" s="2" customFormat="1" ht="22.95" customHeight="1" spans="1:74">
      <c r="A113" s="9" t="str">
        <f t="shared" si="40"/>
        <v>L-106Induk</v>
      </c>
      <c r="B113" s="9" t="str">
        <f t="shared" si="41"/>
        <v>L-106jurusan 1</v>
      </c>
      <c r="C113" s="9" t="str">
        <f t="shared" si="42"/>
        <v>L-106jurusan 2</v>
      </c>
      <c r="D113" s="9" t="str">
        <f t="shared" si="43"/>
        <v>L-106jurusan 3</v>
      </c>
      <c r="E113" s="9" t="str">
        <f t="shared" si="44"/>
        <v>L-106jurusan 4</v>
      </c>
      <c r="F113" s="10" t="s">
        <v>105</v>
      </c>
      <c r="G113" s="10" t="s">
        <v>22</v>
      </c>
      <c r="H113" s="10" t="s">
        <v>186</v>
      </c>
      <c r="I113" s="10" t="s">
        <v>10264</v>
      </c>
      <c r="J113" s="10" t="s">
        <v>10265</v>
      </c>
      <c r="K113" s="10" t="s">
        <v>7465</v>
      </c>
      <c r="L113" s="10"/>
      <c r="M113" s="10"/>
      <c r="N113" s="14">
        <f t="shared" si="45"/>
        <v>0</v>
      </c>
      <c r="O113" s="15" t="e">
        <f t="shared" si="46"/>
        <v>#VALUE!</v>
      </c>
      <c r="P113" s="15" t="e">
        <f t="shared" si="47"/>
        <v>#VALUE!</v>
      </c>
      <c r="Q113" s="17" t="e">
        <f>VLOOKUP($A113,'DATA PENGUKURAN GARDU'!$A:$BS,42,0)</f>
        <v>#N/A</v>
      </c>
      <c r="R113" s="18" t="e">
        <f t="shared" si="56"/>
        <v>#N/A</v>
      </c>
      <c r="S113" s="17" t="e">
        <f>VLOOKUP($A113,'DATA PENGUKURAN GARDU'!$A:$BS,44,0)</f>
        <v>#N/A</v>
      </c>
      <c r="T113" s="18" t="e">
        <f t="shared" si="57"/>
        <v>#N/A</v>
      </c>
      <c r="U113" s="17" t="e">
        <f>VLOOKUP($A113,'DATA PENGUKURAN GARDU'!$A:$BS,46,0)</f>
        <v>#N/A</v>
      </c>
      <c r="V113" s="18" t="e">
        <f t="shared" si="58"/>
        <v>#N/A</v>
      </c>
      <c r="W113" s="17" t="e">
        <f>VLOOKUP($A113,'DATA PENGUKURAN GARDU'!$A:$BS,48,0)</f>
        <v>#N/A</v>
      </c>
      <c r="X113" s="17" t="e">
        <f>VLOOKUP($A113,'DATA PENGUKURAN GARDU'!$A:$BS,53,0)</f>
        <v>#N/A</v>
      </c>
      <c r="Y113" s="17" t="e">
        <f>VLOOKUP($A113,'DATA PENGUKURAN GARDU'!$A:$BS,54,0)</f>
        <v>#N/A</v>
      </c>
      <c r="Z113" s="17" t="e">
        <f>VLOOKUP($A113,'DATA PENGUKURAN GARDU'!$A:$BS,55,0)</f>
        <v>#N/A</v>
      </c>
      <c r="AA113" s="20" t="e">
        <f>VLOOKUP($B113,'DATA PENGUKURAN GARDU'!$A:$BS,42,0)</f>
        <v>#N/A</v>
      </c>
      <c r="AB113" s="21" t="e">
        <f t="shared" si="59"/>
        <v>#N/A</v>
      </c>
      <c r="AC113" s="20" t="e">
        <f>VLOOKUP($B113,'DATA PENGUKURAN GARDU'!$A:$BS,44,0)</f>
        <v>#N/A</v>
      </c>
      <c r="AD113" s="21" t="e">
        <f t="shared" si="60"/>
        <v>#N/A</v>
      </c>
      <c r="AE113" s="20" t="e">
        <f>VLOOKUP($B113,'DATA PENGUKURAN GARDU'!$A:$BS,46,0)</f>
        <v>#N/A</v>
      </c>
      <c r="AF113" s="21" t="e">
        <f t="shared" si="61"/>
        <v>#N/A</v>
      </c>
      <c r="AG113" s="20" t="e">
        <f>VLOOKUP($B113,'DATA PENGUKURAN GARDU'!$A:$BS,46,0)</f>
        <v>#N/A</v>
      </c>
      <c r="AH113" s="20" t="e">
        <f>VLOOKUP($B113,'DATA PENGUKURAN GARDU'!$A:$BS,53,0)</f>
        <v>#N/A</v>
      </c>
      <c r="AI113" s="20" t="e">
        <f>VLOOKUP($B113,'DATA PENGUKURAN GARDU'!$A:$BS,54,0)</f>
        <v>#N/A</v>
      </c>
      <c r="AJ113" s="17" t="e">
        <f>VLOOKUP($C113,'DATA PENGUKURAN GARDU'!$A:$BS,42,0)</f>
        <v>#N/A</v>
      </c>
      <c r="AK113" s="23" t="e">
        <f t="shared" si="62"/>
        <v>#N/A</v>
      </c>
      <c r="AL113" s="17" t="e">
        <f>VLOOKUP($C113,'DATA PENGUKURAN GARDU'!$A:$BS,44,0)</f>
        <v>#N/A</v>
      </c>
      <c r="AM113" s="23" t="e">
        <f t="shared" si="63"/>
        <v>#N/A</v>
      </c>
      <c r="AN113" s="17" t="e">
        <f>VLOOKUP($C113,'DATA PENGUKURAN GARDU'!$A:$BS,46,0)</f>
        <v>#N/A</v>
      </c>
      <c r="AO113" s="23" t="e">
        <f t="shared" si="64"/>
        <v>#N/A</v>
      </c>
      <c r="AP113" s="17" t="e">
        <f>VLOOKUP($C113,'DATA PENGUKURAN GARDU'!$A:$BS,46,0)</f>
        <v>#N/A</v>
      </c>
      <c r="AQ113" s="17" t="e">
        <f>VLOOKUP($C113,'DATA PENGUKURAN GARDU'!$A:$BS,53,0)</f>
        <v>#N/A</v>
      </c>
      <c r="AR113" s="17" t="e">
        <f>VLOOKUP($C113,'DATA PENGUKURAN GARDU'!$A:$BS,54,0)</f>
        <v>#N/A</v>
      </c>
      <c r="AS113" s="20" t="e">
        <f>VLOOKUP($D113,'DATA PENGUKURAN GARDU'!$A:$BS,42,0)</f>
        <v>#N/A</v>
      </c>
      <c r="AT113" s="21" t="e">
        <f t="shared" si="65"/>
        <v>#N/A</v>
      </c>
      <c r="AU113" s="20" t="e">
        <f>VLOOKUP($D113,'DATA PENGUKURAN GARDU'!$A:$BS,44,0)</f>
        <v>#N/A</v>
      </c>
      <c r="AV113" s="21" t="e">
        <f t="shared" si="66"/>
        <v>#N/A</v>
      </c>
      <c r="AW113" s="20" t="e">
        <f>VLOOKUP($D113,'DATA PENGUKURAN GARDU'!$A:$BS,46,0)</f>
        <v>#N/A</v>
      </c>
      <c r="AX113" s="21" t="e">
        <f t="shared" si="67"/>
        <v>#N/A</v>
      </c>
      <c r="AY113" s="20" t="e">
        <f>VLOOKUP($D113,'DATA PENGUKURAN GARDU'!$A:$BS,46,0)</f>
        <v>#N/A</v>
      </c>
      <c r="AZ113" s="20" t="e">
        <f>VLOOKUP($D113,'DATA PENGUKURAN GARDU'!$A:$BS,53,0)</f>
        <v>#N/A</v>
      </c>
      <c r="BA113" s="20" t="e">
        <f>VLOOKUP($D113,'DATA PENGUKURAN GARDU'!$A:$BS,54,0)</f>
        <v>#N/A</v>
      </c>
      <c r="BB113" s="17" t="e">
        <f>VLOOKUP($E113,'DATA PENGUKURAN GARDU'!$A:$BS,42,0)</f>
        <v>#N/A</v>
      </c>
      <c r="BC113" s="23" t="e">
        <f t="shared" si="68"/>
        <v>#N/A</v>
      </c>
      <c r="BD113" s="17" t="e">
        <f>VLOOKUP($E113,'DATA PENGUKURAN GARDU'!$A:$BS,44,0)</f>
        <v>#N/A</v>
      </c>
      <c r="BE113" s="23" t="e">
        <f t="shared" si="69"/>
        <v>#N/A</v>
      </c>
      <c r="BF113" s="17" t="e">
        <f>VLOOKUP($E113,'DATA PENGUKURAN GARDU'!$A:$BS,46,0)</f>
        <v>#N/A</v>
      </c>
      <c r="BG113" s="23" t="e">
        <f t="shared" si="70"/>
        <v>#N/A</v>
      </c>
      <c r="BH113" s="17" t="e">
        <f>VLOOKUP($E113,'DATA PENGUKURAN GARDU'!$A:$BS,46,0)</f>
        <v>#N/A</v>
      </c>
      <c r="BI113" s="17" t="e">
        <f>VLOOKUP($E113,'DATA PENGUKURAN GARDU'!$A:$BS,53,0)</f>
        <v>#N/A</v>
      </c>
      <c r="BJ113" s="17" t="e">
        <f>VLOOKUP($E113,'DATA PENGUKURAN GARDU'!$A:$BS,54,0)</f>
        <v>#N/A</v>
      </c>
      <c r="BK113" s="20" t="e">
        <f t="shared" si="48"/>
        <v>#N/A</v>
      </c>
      <c r="BL113" s="20" t="e">
        <f t="shared" si="49"/>
        <v>#N/A</v>
      </c>
      <c r="BM113" s="20" t="e">
        <f t="shared" si="50"/>
        <v>#N/A</v>
      </c>
      <c r="BN113" s="25" t="e">
        <f t="shared" si="51"/>
        <v>#N/A</v>
      </c>
      <c r="BO113" s="26" t="str">
        <f t="shared" si="52"/>
        <v>0</v>
      </c>
      <c r="BP113" s="21" t="e">
        <f t="shared" si="53"/>
        <v>#VALUE!</v>
      </c>
      <c r="BQ113" s="20" t="e">
        <f t="shared" si="54"/>
        <v>#N/A</v>
      </c>
      <c r="BR113" s="20" t="e">
        <v>#N/A</v>
      </c>
      <c r="BS113" s="9" t="e">
        <v>#N/A</v>
      </c>
      <c r="BT113" s="2" t="e">
        <f t="shared" si="55"/>
        <v>#VALUE!</v>
      </c>
      <c r="BU113" s="2" t="e">
        <f t="shared" si="38"/>
        <v>#N/A</v>
      </c>
      <c r="BV113" s="2" t="e">
        <f t="shared" si="39"/>
        <v>#N/A</v>
      </c>
    </row>
    <row r="114" s="2" customFormat="1" ht="22.95" customHeight="1" spans="1:74">
      <c r="A114" s="9" t="str">
        <f t="shared" si="40"/>
        <v>L-129Induk</v>
      </c>
      <c r="B114" s="9" t="str">
        <f t="shared" si="41"/>
        <v>L-129jurusan 1</v>
      </c>
      <c r="C114" s="9" t="str">
        <f t="shared" si="42"/>
        <v>L-129jurusan 2</v>
      </c>
      <c r="D114" s="9" t="str">
        <f t="shared" si="43"/>
        <v>L-129jurusan 3</v>
      </c>
      <c r="E114" s="9" t="str">
        <f t="shared" si="44"/>
        <v>L-129jurusan 4</v>
      </c>
      <c r="F114" s="10" t="s">
        <v>108</v>
      </c>
      <c r="G114" s="10" t="s">
        <v>22</v>
      </c>
      <c r="H114" s="10" t="s">
        <v>187</v>
      </c>
      <c r="I114" s="10" t="s">
        <v>10266</v>
      </c>
      <c r="J114" s="10" t="s">
        <v>10267</v>
      </c>
      <c r="K114" s="10" t="s">
        <v>7465</v>
      </c>
      <c r="L114" s="10"/>
      <c r="M114" s="10"/>
      <c r="N114" s="14">
        <f t="shared" si="45"/>
        <v>0</v>
      </c>
      <c r="O114" s="15" t="e">
        <f t="shared" si="46"/>
        <v>#VALUE!</v>
      </c>
      <c r="P114" s="15" t="e">
        <f t="shared" si="47"/>
        <v>#VALUE!</v>
      </c>
      <c r="Q114" s="17" t="e">
        <f>VLOOKUP($A114,'DATA PENGUKURAN GARDU'!$A:$BS,42,0)</f>
        <v>#N/A</v>
      </c>
      <c r="R114" s="18" t="e">
        <f t="shared" si="56"/>
        <v>#N/A</v>
      </c>
      <c r="S114" s="17" t="e">
        <f>VLOOKUP($A114,'DATA PENGUKURAN GARDU'!$A:$BS,44,0)</f>
        <v>#N/A</v>
      </c>
      <c r="T114" s="18" t="e">
        <f t="shared" si="57"/>
        <v>#N/A</v>
      </c>
      <c r="U114" s="17" t="e">
        <f>VLOOKUP($A114,'DATA PENGUKURAN GARDU'!$A:$BS,46,0)</f>
        <v>#N/A</v>
      </c>
      <c r="V114" s="18" t="e">
        <f t="shared" si="58"/>
        <v>#N/A</v>
      </c>
      <c r="W114" s="17" t="e">
        <f>VLOOKUP($A114,'DATA PENGUKURAN GARDU'!$A:$BS,48,0)</f>
        <v>#N/A</v>
      </c>
      <c r="X114" s="17" t="e">
        <f>VLOOKUP($A114,'DATA PENGUKURAN GARDU'!$A:$BS,53,0)</f>
        <v>#N/A</v>
      </c>
      <c r="Y114" s="17" t="e">
        <f>VLOOKUP($A114,'DATA PENGUKURAN GARDU'!$A:$BS,54,0)</f>
        <v>#N/A</v>
      </c>
      <c r="Z114" s="17" t="e">
        <f>VLOOKUP($A114,'DATA PENGUKURAN GARDU'!$A:$BS,55,0)</f>
        <v>#N/A</v>
      </c>
      <c r="AA114" s="20" t="e">
        <f>VLOOKUP($B114,'DATA PENGUKURAN GARDU'!$A:$BS,42,0)</f>
        <v>#N/A</v>
      </c>
      <c r="AB114" s="21" t="e">
        <f t="shared" si="59"/>
        <v>#N/A</v>
      </c>
      <c r="AC114" s="20" t="e">
        <f>VLOOKUP($B114,'DATA PENGUKURAN GARDU'!$A:$BS,44,0)</f>
        <v>#N/A</v>
      </c>
      <c r="AD114" s="21" t="e">
        <f t="shared" si="60"/>
        <v>#N/A</v>
      </c>
      <c r="AE114" s="20" t="e">
        <f>VLOOKUP($B114,'DATA PENGUKURAN GARDU'!$A:$BS,46,0)</f>
        <v>#N/A</v>
      </c>
      <c r="AF114" s="21" t="e">
        <f t="shared" si="61"/>
        <v>#N/A</v>
      </c>
      <c r="AG114" s="20" t="e">
        <f>VLOOKUP($B114,'DATA PENGUKURAN GARDU'!$A:$BS,46,0)</f>
        <v>#N/A</v>
      </c>
      <c r="AH114" s="20" t="e">
        <f>VLOOKUP($B114,'DATA PENGUKURAN GARDU'!$A:$BS,53,0)</f>
        <v>#N/A</v>
      </c>
      <c r="AI114" s="20" t="e">
        <f>VLOOKUP($B114,'DATA PENGUKURAN GARDU'!$A:$BS,54,0)</f>
        <v>#N/A</v>
      </c>
      <c r="AJ114" s="17" t="e">
        <f>VLOOKUP($C114,'DATA PENGUKURAN GARDU'!$A:$BS,42,0)</f>
        <v>#N/A</v>
      </c>
      <c r="AK114" s="23" t="e">
        <f t="shared" si="62"/>
        <v>#N/A</v>
      </c>
      <c r="AL114" s="17" t="e">
        <f>VLOOKUP($C114,'DATA PENGUKURAN GARDU'!$A:$BS,44,0)</f>
        <v>#N/A</v>
      </c>
      <c r="AM114" s="23" t="e">
        <f t="shared" si="63"/>
        <v>#N/A</v>
      </c>
      <c r="AN114" s="17" t="e">
        <f>VLOOKUP($C114,'DATA PENGUKURAN GARDU'!$A:$BS,46,0)</f>
        <v>#N/A</v>
      </c>
      <c r="AO114" s="23" t="e">
        <f t="shared" si="64"/>
        <v>#N/A</v>
      </c>
      <c r="AP114" s="17" t="e">
        <f>VLOOKUP($C114,'DATA PENGUKURAN GARDU'!$A:$BS,46,0)</f>
        <v>#N/A</v>
      </c>
      <c r="AQ114" s="17" t="e">
        <f>VLOOKUP($C114,'DATA PENGUKURAN GARDU'!$A:$BS,53,0)</f>
        <v>#N/A</v>
      </c>
      <c r="AR114" s="17" t="e">
        <f>VLOOKUP($C114,'DATA PENGUKURAN GARDU'!$A:$BS,54,0)</f>
        <v>#N/A</v>
      </c>
      <c r="AS114" s="20" t="e">
        <f>VLOOKUP($D114,'DATA PENGUKURAN GARDU'!$A:$BS,42,0)</f>
        <v>#N/A</v>
      </c>
      <c r="AT114" s="21" t="e">
        <f t="shared" si="65"/>
        <v>#N/A</v>
      </c>
      <c r="AU114" s="20" t="e">
        <f>VLOOKUP($D114,'DATA PENGUKURAN GARDU'!$A:$BS,44,0)</f>
        <v>#N/A</v>
      </c>
      <c r="AV114" s="21" t="e">
        <f t="shared" si="66"/>
        <v>#N/A</v>
      </c>
      <c r="AW114" s="20" t="e">
        <f>VLOOKUP($D114,'DATA PENGUKURAN GARDU'!$A:$BS,46,0)</f>
        <v>#N/A</v>
      </c>
      <c r="AX114" s="21" t="e">
        <f t="shared" si="67"/>
        <v>#N/A</v>
      </c>
      <c r="AY114" s="20" t="e">
        <f>VLOOKUP($D114,'DATA PENGUKURAN GARDU'!$A:$BS,46,0)</f>
        <v>#N/A</v>
      </c>
      <c r="AZ114" s="20" t="e">
        <f>VLOOKUP($D114,'DATA PENGUKURAN GARDU'!$A:$BS,53,0)</f>
        <v>#N/A</v>
      </c>
      <c r="BA114" s="20" t="e">
        <f>VLOOKUP($D114,'DATA PENGUKURAN GARDU'!$A:$BS,54,0)</f>
        <v>#N/A</v>
      </c>
      <c r="BB114" s="17" t="e">
        <f>VLOOKUP($E114,'DATA PENGUKURAN GARDU'!$A:$BS,42,0)</f>
        <v>#N/A</v>
      </c>
      <c r="BC114" s="23" t="e">
        <f t="shared" si="68"/>
        <v>#N/A</v>
      </c>
      <c r="BD114" s="17" t="e">
        <f>VLOOKUP($E114,'DATA PENGUKURAN GARDU'!$A:$BS,44,0)</f>
        <v>#N/A</v>
      </c>
      <c r="BE114" s="23" t="e">
        <f t="shared" si="69"/>
        <v>#N/A</v>
      </c>
      <c r="BF114" s="17" t="e">
        <f>VLOOKUP($E114,'DATA PENGUKURAN GARDU'!$A:$BS,46,0)</f>
        <v>#N/A</v>
      </c>
      <c r="BG114" s="23" t="e">
        <f t="shared" si="70"/>
        <v>#N/A</v>
      </c>
      <c r="BH114" s="17" t="e">
        <f>VLOOKUP($E114,'DATA PENGUKURAN GARDU'!$A:$BS,46,0)</f>
        <v>#N/A</v>
      </c>
      <c r="BI114" s="17" t="e">
        <f>VLOOKUP($E114,'DATA PENGUKURAN GARDU'!$A:$BS,53,0)</f>
        <v>#N/A</v>
      </c>
      <c r="BJ114" s="17" t="e">
        <f>VLOOKUP($E114,'DATA PENGUKURAN GARDU'!$A:$BS,54,0)</f>
        <v>#N/A</v>
      </c>
      <c r="BK114" s="20" t="e">
        <f t="shared" si="48"/>
        <v>#N/A</v>
      </c>
      <c r="BL114" s="20" t="e">
        <f t="shared" si="49"/>
        <v>#N/A</v>
      </c>
      <c r="BM114" s="20" t="e">
        <f t="shared" si="50"/>
        <v>#N/A</v>
      </c>
      <c r="BN114" s="25" t="e">
        <f t="shared" si="51"/>
        <v>#N/A</v>
      </c>
      <c r="BO114" s="26" t="str">
        <f t="shared" si="52"/>
        <v>0</v>
      </c>
      <c r="BP114" s="21" t="e">
        <f t="shared" si="53"/>
        <v>#VALUE!</v>
      </c>
      <c r="BQ114" s="20" t="e">
        <f t="shared" si="54"/>
        <v>#N/A</v>
      </c>
      <c r="BR114" s="20" t="e">
        <v>#N/A</v>
      </c>
      <c r="BS114" s="9" t="e">
        <v>#N/A</v>
      </c>
      <c r="BT114" s="2" t="e">
        <f t="shared" si="55"/>
        <v>#VALUE!</v>
      </c>
      <c r="BU114" s="2" t="e">
        <f t="shared" si="38"/>
        <v>#N/A</v>
      </c>
      <c r="BV114" s="2" t="e">
        <f t="shared" si="39"/>
        <v>#N/A</v>
      </c>
    </row>
    <row r="115" s="2" customFormat="1" ht="22.95" customHeight="1" spans="1:74">
      <c r="A115" s="9" t="str">
        <f t="shared" si="40"/>
        <v>L-134Induk</v>
      </c>
      <c r="B115" s="9" t="str">
        <f t="shared" si="41"/>
        <v>L-134jurusan 1</v>
      </c>
      <c r="C115" s="9" t="str">
        <f t="shared" si="42"/>
        <v>L-134jurusan 2</v>
      </c>
      <c r="D115" s="9" t="str">
        <f t="shared" si="43"/>
        <v>L-134jurusan 3</v>
      </c>
      <c r="E115" s="9" t="str">
        <f t="shared" si="44"/>
        <v>L-134jurusan 4</v>
      </c>
      <c r="F115" s="10" t="s">
        <v>21</v>
      </c>
      <c r="G115" s="10" t="s">
        <v>22</v>
      </c>
      <c r="H115" s="10" t="s">
        <v>188</v>
      </c>
      <c r="I115" s="10" t="s">
        <v>10268</v>
      </c>
      <c r="J115" s="10" t="s">
        <v>10269</v>
      </c>
      <c r="K115" s="10" t="s">
        <v>7465</v>
      </c>
      <c r="L115" s="10"/>
      <c r="M115" s="10"/>
      <c r="N115" s="14">
        <f t="shared" si="45"/>
        <v>0</v>
      </c>
      <c r="O115" s="15" t="e">
        <f t="shared" si="46"/>
        <v>#VALUE!</v>
      </c>
      <c r="P115" s="15" t="e">
        <f t="shared" si="47"/>
        <v>#VALUE!</v>
      </c>
      <c r="Q115" s="17" t="e">
        <f>VLOOKUP($A115,'DATA PENGUKURAN GARDU'!$A:$BS,42,0)</f>
        <v>#N/A</v>
      </c>
      <c r="R115" s="18" t="e">
        <f t="shared" si="56"/>
        <v>#N/A</v>
      </c>
      <c r="S115" s="17" t="e">
        <f>VLOOKUP($A115,'DATA PENGUKURAN GARDU'!$A:$BS,44,0)</f>
        <v>#N/A</v>
      </c>
      <c r="T115" s="18" t="e">
        <f t="shared" si="57"/>
        <v>#N/A</v>
      </c>
      <c r="U115" s="17" t="e">
        <f>VLOOKUP($A115,'DATA PENGUKURAN GARDU'!$A:$BS,46,0)</f>
        <v>#N/A</v>
      </c>
      <c r="V115" s="18" t="e">
        <f t="shared" si="58"/>
        <v>#N/A</v>
      </c>
      <c r="W115" s="17" t="e">
        <f>VLOOKUP($A115,'DATA PENGUKURAN GARDU'!$A:$BS,48,0)</f>
        <v>#N/A</v>
      </c>
      <c r="X115" s="17" t="e">
        <f>VLOOKUP($A115,'DATA PENGUKURAN GARDU'!$A:$BS,53,0)</f>
        <v>#N/A</v>
      </c>
      <c r="Y115" s="17" t="e">
        <f>VLOOKUP($A115,'DATA PENGUKURAN GARDU'!$A:$BS,54,0)</f>
        <v>#N/A</v>
      </c>
      <c r="Z115" s="17" t="e">
        <f>VLOOKUP($A115,'DATA PENGUKURAN GARDU'!$A:$BS,55,0)</f>
        <v>#N/A</v>
      </c>
      <c r="AA115" s="20" t="e">
        <f>VLOOKUP($B115,'DATA PENGUKURAN GARDU'!$A:$BS,42,0)</f>
        <v>#N/A</v>
      </c>
      <c r="AB115" s="21" t="e">
        <f t="shared" si="59"/>
        <v>#N/A</v>
      </c>
      <c r="AC115" s="20" t="e">
        <f>VLOOKUP($B115,'DATA PENGUKURAN GARDU'!$A:$BS,44,0)</f>
        <v>#N/A</v>
      </c>
      <c r="AD115" s="21" t="e">
        <f t="shared" si="60"/>
        <v>#N/A</v>
      </c>
      <c r="AE115" s="20" t="e">
        <f>VLOOKUP($B115,'DATA PENGUKURAN GARDU'!$A:$BS,46,0)</f>
        <v>#N/A</v>
      </c>
      <c r="AF115" s="21" t="e">
        <f t="shared" si="61"/>
        <v>#N/A</v>
      </c>
      <c r="AG115" s="20" t="e">
        <f>VLOOKUP($B115,'DATA PENGUKURAN GARDU'!$A:$BS,46,0)</f>
        <v>#N/A</v>
      </c>
      <c r="AH115" s="20" t="e">
        <f>VLOOKUP($B115,'DATA PENGUKURAN GARDU'!$A:$BS,53,0)</f>
        <v>#N/A</v>
      </c>
      <c r="AI115" s="20" t="e">
        <f>VLOOKUP($B115,'DATA PENGUKURAN GARDU'!$A:$BS,54,0)</f>
        <v>#N/A</v>
      </c>
      <c r="AJ115" s="17" t="e">
        <f>VLOOKUP($C115,'DATA PENGUKURAN GARDU'!$A:$BS,42,0)</f>
        <v>#N/A</v>
      </c>
      <c r="AK115" s="23" t="e">
        <f t="shared" si="62"/>
        <v>#N/A</v>
      </c>
      <c r="AL115" s="17" t="e">
        <f>VLOOKUP($C115,'DATA PENGUKURAN GARDU'!$A:$BS,44,0)</f>
        <v>#N/A</v>
      </c>
      <c r="AM115" s="23" t="e">
        <f t="shared" si="63"/>
        <v>#N/A</v>
      </c>
      <c r="AN115" s="17" t="e">
        <f>VLOOKUP($C115,'DATA PENGUKURAN GARDU'!$A:$BS,46,0)</f>
        <v>#N/A</v>
      </c>
      <c r="AO115" s="23" t="e">
        <f t="shared" si="64"/>
        <v>#N/A</v>
      </c>
      <c r="AP115" s="17" t="e">
        <f>VLOOKUP($C115,'DATA PENGUKURAN GARDU'!$A:$BS,46,0)</f>
        <v>#N/A</v>
      </c>
      <c r="AQ115" s="17" t="e">
        <f>VLOOKUP($C115,'DATA PENGUKURAN GARDU'!$A:$BS,53,0)</f>
        <v>#N/A</v>
      </c>
      <c r="AR115" s="17" t="e">
        <f>VLOOKUP($C115,'DATA PENGUKURAN GARDU'!$A:$BS,54,0)</f>
        <v>#N/A</v>
      </c>
      <c r="AS115" s="20" t="e">
        <f>VLOOKUP($D115,'DATA PENGUKURAN GARDU'!$A:$BS,42,0)</f>
        <v>#N/A</v>
      </c>
      <c r="AT115" s="21" t="e">
        <f t="shared" si="65"/>
        <v>#N/A</v>
      </c>
      <c r="AU115" s="20" t="e">
        <f>VLOOKUP($D115,'DATA PENGUKURAN GARDU'!$A:$BS,44,0)</f>
        <v>#N/A</v>
      </c>
      <c r="AV115" s="21" t="e">
        <f t="shared" si="66"/>
        <v>#N/A</v>
      </c>
      <c r="AW115" s="20" t="e">
        <f>VLOOKUP($D115,'DATA PENGUKURAN GARDU'!$A:$BS,46,0)</f>
        <v>#N/A</v>
      </c>
      <c r="AX115" s="21" t="e">
        <f t="shared" si="67"/>
        <v>#N/A</v>
      </c>
      <c r="AY115" s="20" t="e">
        <f>VLOOKUP($D115,'DATA PENGUKURAN GARDU'!$A:$BS,46,0)</f>
        <v>#N/A</v>
      </c>
      <c r="AZ115" s="20" t="e">
        <f>VLOOKUP($D115,'DATA PENGUKURAN GARDU'!$A:$BS,53,0)</f>
        <v>#N/A</v>
      </c>
      <c r="BA115" s="20" t="e">
        <f>VLOOKUP($D115,'DATA PENGUKURAN GARDU'!$A:$BS,54,0)</f>
        <v>#N/A</v>
      </c>
      <c r="BB115" s="17" t="e">
        <f>VLOOKUP($E115,'DATA PENGUKURAN GARDU'!$A:$BS,42,0)</f>
        <v>#N/A</v>
      </c>
      <c r="BC115" s="23" t="e">
        <f t="shared" si="68"/>
        <v>#N/A</v>
      </c>
      <c r="BD115" s="17" t="e">
        <f>VLOOKUP($E115,'DATA PENGUKURAN GARDU'!$A:$BS,44,0)</f>
        <v>#N/A</v>
      </c>
      <c r="BE115" s="23" t="e">
        <f t="shared" si="69"/>
        <v>#N/A</v>
      </c>
      <c r="BF115" s="17" t="e">
        <f>VLOOKUP($E115,'DATA PENGUKURAN GARDU'!$A:$BS,46,0)</f>
        <v>#N/A</v>
      </c>
      <c r="BG115" s="23" t="e">
        <f t="shared" si="70"/>
        <v>#N/A</v>
      </c>
      <c r="BH115" s="17" t="e">
        <f>VLOOKUP($E115,'DATA PENGUKURAN GARDU'!$A:$BS,46,0)</f>
        <v>#N/A</v>
      </c>
      <c r="BI115" s="17" t="e">
        <f>VLOOKUP($E115,'DATA PENGUKURAN GARDU'!$A:$BS,53,0)</f>
        <v>#N/A</v>
      </c>
      <c r="BJ115" s="17" t="e">
        <f>VLOOKUP($E115,'DATA PENGUKURAN GARDU'!$A:$BS,54,0)</f>
        <v>#N/A</v>
      </c>
      <c r="BK115" s="20" t="e">
        <f t="shared" si="48"/>
        <v>#N/A</v>
      </c>
      <c r="BL115" s="20" t="e">
        <f t="shared" si="49"/>
        <v>#N/A</v>
      </c>
      <c r="BM115" s="20" t="e">
        <f t="shared" si="50"/>
        <v>#N/A</v>
      </c>
      <c r="BN115" s="25" t="e">
        <f t="shared" si="51"/>
        <v>#N/A</v>
      </c>
      <c r="BO115" s="26" t="str">
        <f t="shared" si="52"/>
        <v>0</v>
      </c>
      <c r="BP115" s="21" t="e">
        <f t="shared" si="53"/>
        <v>#VALUE!</v>
      </c>
      <c r="BQ115" s="20" t="e">
        <f t="shared" si="54"/>
        <v>#N/A</v>
      </c>
      <c r="BR115" s="20" t="e">
        <v>#N/A</v>
      </c>
      <c r="BS115" s="9" t="e">
        <v>#N/A</v>
      </c>
      <c r="BT115" s="2" t="e">
        <f t="shared" si="55"/>
        <v>#VALUE!</v>
      </c>
      <c r="BU115" s="2" t="e">
        <f t="shared" si="38"/>
        <v>#N/A</v>
      </c>
      <c r="BV115" s="2" t="e">
        <f t="shared" si="39"/>
        <v>#N/A</v>
      </c>
    </row>
    <row r="116" s="2" customFormat="1" ht="22.95" customHeight="1" spans="1:74">
      <c r="A116" s="9" t="str">
        <f t="shared" si="40"/>
        <v>L-136Induk</v>
      </c>
      <c r="B116" s="9" t="str">
        <f t="shared" si="41"/>
        <v>L-136jurusan 1</v>
      </c>
      <c r="C116" s="9" t="str">
        <f t="shared" si="42"/>
        <v>L-136jurusan 2</v>
      </c>
      <c r="D116" s="9" t="str">
        <f t="shared" si="43"/>
        <v>L-136jurusan 3</v>
      </c>
      <c r="E116" s="9" t="str">
        <f t="shared" si="44"/>
        <v>L-136jurusan 4</v>
      </c>
      <c r="F116" s="10" t="s">
        <v>21</v>
      </c>
      <c r="G116" s="10" t="s">
        <v>22</v>
      </c>
      <c r="H116" s="10" t="s">
        <v>189</v>
      </c>
      <c r="I116" s="10" t="s">
        <v>10270</v>
      </c>
      <c r="J116" s="10" t="s">
        <v>10271</v>
      </c>
      <c r="K116" s="10" t="s">
        <v>7465</v>
      </c>
      <c r="L116" s="10"/>
      <c r="M116" s="10"/>
      <c r="N116" s="14">
        <f t="shared" si="45"/>
        <v>0</v>
      </c>
      <c r="O116" s="15" t="e">
        <f t="shared" si="46"/>
        <v>#VALUE!</v>
      </c>
      <c r="P116" s="15" t="e">
        <f t="shared" si="47"/>
        <v>#VALUE!</v>
      </c>
      <c r="Q116" s="17" t="e">
        <f>VLOOKUP($A116,'DATA PENGUKURAN GARDU'!$A:$BS,42,0)</f>
        <v>#N/A</v>
      </c>
      <c r="R116" s="18" t="e">
        <f t="shared" si="56"/>
        <v>#N/A</v>
      </c>
      <c r="S116" s="17" t="e">
        <f>VLOOKUP($A116,'DATA PENGUKURAN GARDU'!$A:$BS,44,0)</f>
        <v>#N/A</v>
      </c>
      <c r="T116" s="18" t="e">
        <f t="shared" si="57"/>
        <v>#N/A</v>
      </c>
      <c r="U116" s="17" t="e">
        <f>VLOOKUP($A116,'DATA PENGUKURAN GARDU'!$A:$BS,46,0)</f>
        <v>#N/A</v>
      </c>
      <c r="V116" s="18" t="e">
        <f t="shared" si="58"/>
        <v>#N/A</v>
      </c>
      <c r="W116" s="17" t="e">
        <f>VLOOKUP($A116,'DATA PENGUKURAN GARDU'!$A:$BS,48,0)</f>
        <v>#N/A</v>
      </c>
      <c r="X116" s="17" t="e">
        <f>VLOOKUP($A116,'DATA PENGUKURAN GARDU'!$A:$BS,53,0)</f>
        <v>#N/A</v>
      </c>
      <c r="Y116" s="17" t="e">
        <f>VLOOKUP($A116,'DATA PENGUKURAN GARDU'!$A:$BS,54,0)</f>
        <v>#N/A</v>
      </c>
      <c r="Z116" s="17" t="e">
        <f>VLOOKUP($A116,'DATA PENGUKURAN GARDU'!$A:$BS,55,0)</f>
        <v>#N/A</v>
      </c>
      <c r="AA116" s="20" t="e">
        <f>VLOOKUP($B116,'DATA PENGUKURAN GARDU'!$A:$BS,42,0)</f>
        <v>#N/A</v>
      </c>
      <c r="AB116" s="21" t="e">
        <f t="shared" si="59"/>
        <v>#N/A</v>
      </c>
      <c r="AC116" s="20" t="e">
        <f>VLOOKUP($B116,'DATA PENGUKURAN GARDU'!$A:$BS,44,0)</f>
        <v>#N/A</v>
      </c>
      <c r="AD116" s="21" t="e">
        <f t="shared" si="60"/>
        <v>#N/A</v>
      </c>
      <c r="AE116" s="20" t="e">
        <f>VLOOKUP($B116,'DATA PENGUKURAN GARDU'!$A:$BS,46,0)</f>
        <v>#N/A</v>
      </c>
      <c r="AF116" s="21" t="e">
        <f t="shared" si="61"/>
        <v>#N/A</v>
      </c>
      <c r="AG116" s="20" t="e">
        <f>VLOOKUP($B116,'DATA PENGUKURAN GARDU'!$A:$BS,46,0)</f>
        <v>#N/A</v>
      </c>
      <c r="AH116" s="20" t="e">
        <f>VLOOKUP($B116,'DATA PENGUKURAN GARDU'!$A:$BS,53,0)</f>
        <v>#N/A</v>
      </c>
      <c r="AI116" s="20" t="e">
        <f>VLOOKUP($B116,'DATA PENGUKURAN GARDU'!$A:$BS,54,0)</f>
        <v>#N/A</v>
      </c>
      <c r="AJ116" s="17" t="e">
        <f>VLOOKUP($C116,'DATA PENGUKURAN GARDU'!$A:$BS,42,0)</f>
        <v>#N/A</v>
      </c>
      <c r="AK116" s="23" t="e">
        <f t="shared" si="62"/>
        <v>#N/A</v>
      </c>
      <c r="AL116" s="17" t="e">
        <f>VLOOKUP($C116,'DATA PENGUKURAN GARDU'!$A:$BS,44,0)</f>
        <v>#N/A</v>
      </c>
      <c r="AM116" s="23" t="e">
        <f t="shared" si="63"/>
        <v>#N/A</v>
      </c>
      <c r="AN116" s="17" t="e">
        <f>VLOOKUP($C116,'DATA PENGUKURAN GARDU'!$A:$BS,46,0)</f>
        <v>#N/A</v>
      </c>
      <c r="AO116" s="23" t="e">
        <f t="shared" si="64"/>
        <v>#N/A</v>
      </c>
      <c r="AP116" s="17" t="e">
        <f>VLOOKUP($C116,'DATA PENGUKURAN GARDU'!$A:$BS,46,0)</f>
        <v>#N/A</v>
      </c>
      <c r="AQ116" s="17" t="e">
        <f>VLOOKUP($C116,'DATA PENGUKURAN GARDU'!$A:$BS,53,0)</f>
        <v>#N/A</v>
      </c>
      <c r="AR116" s="17" t="e">
        <f>VLOOKUP($C116,'DATA PENGUKURAN GARDU'!$A:$BS,54,0)</f>
        <v>#N/A</v>
      </c>
      <c r="AS116" s="20" t="e">
        <f>VLOOKUP($D116,'DATA PENGUKURAN GARDU'!$A:$BS,42,0)</f>
        <v>#N/A</v>
      </c>
      <c r="AT116" s="21" t="e">
        <f t="shared" si="65"/>
        <v>#N/A</v>
      </c>
      <c r="AU116" s="20" t="e">
        <f>VLOOKUP($D116,'DATA PENGUKURAN GARDU'!$A:$BS,44,0)</f>
        <v>#N/A</v>
      </c>
      <c r="AV116" s="21" t="e">
        <f t="shared" si="66"/>
        <v>#N/A</v>
      </c>
      <c r="AW116" s="20" t="e">
        <f>VLOOKUP($D116,'DATA PENGUKURAN GARDU'!$A:$BS,46,0)</f>
        <v>#N/A</v>
      </c>
      <c r="AX116" s="21" t="e">
        <f t="shared" si="67"/>
        <v>#N/A</v>
      </c>
      <c r="AY116" s="20" t="e">
        <f>VLOOKUP($D116,'DATA PENGUKURAN GARDU'!$A:$BS,46,0)</f>
        <v>#N/A</v>
      </c>
      <c r="AZ116" s="20" t="e">
        <f>VLOOKUP($D116,'DATA PENGUKURAN GARDU'!$A:$BS,53,0)</f>
        <v>#N/A</v>
      </c>
      <c r="BA116" s="20" t="e">
        <f>VLOOKUP($D116,'DATA PENGUKURAN GARDU'!$A:$BS,54,0)</f>
        <v>#N/A</v>
      </c>
      <c r="BB116" s="17" t="e">
        <f>VLOOKUP($E116,'DATA PENGUKURAN GARDU'!$A:$BS,42,0)</f>
        <v>#N/A</v>
      </c>
      <c r="BC116" s="23" t="e">
        <f t="shared" si="68"/>
        <v>#N/A</v>
      </c>
      <c r="BD116" s="17" t="e">
        <f>VLOOKUP($E116,'DATA PENGUKURAN GARDU'!$A:$BS,44,0)</f>
        <v>#N/A</v>
      </c>
      <c r="BE116" s="23" t="e">
        <f t="shared" si="69"/>
        <v>#N/A</v>
      </c>
      <c r="BF116" s="17" t="e">
        <f>VLOOKUP($E116,'DATA PENGUKURAN GARDU'!$A:$BS,46,0)</f>
        <v>#N/A</v>
      </c>
      <c r="BG116" s="23" t="e">
        <f t="shared" si="70"/>
        <v>#N/A</v>
      </c>
      <c r="BH116" s="17" t="e">
        <f>VLOOKUP($E116,'DATA PENGUKURAN GARDU'!$A:$BS,46,0)</f>
        <v>#N/A</v>
      </c>
      <c r="BI116" s="17" t="e">
        <f>VLOOKUP($E116,'DATA PENGUKURAN GARDU'!$A:$BS,53,0)</f>
        <v>#N/A</v>
      </c>
      <c r="BJ116" s="17" t="e">
        <f>VLOOKUP($E116,'DATA PENGUKURAN GARDU'!$A:$BS,54,0)</f>
        <v>#N/A</v>
      </c>
      <c r="BK116" s="20" t="e">
        <f t="shared" si="48"/>
        <v>#N/A</v>
      </c>
      <c r="BL116" s="20" t="e">
        <f t="shared" si="49"/>
        <v>#N/A</v>
      </c>
      <c r="BM116" s="20" t="e">
        <f t="shared" si="50"/>
        <v>#N/A</v>
      </c>
      <c r="BN116" s="25" t="e">
        <f t="shared" si="51"/>
        <v>#N/A</v>
      </c>
      <c r="BO116" s="26" t="str">
        <f t="shared" si="52"/>
        <v>0</v>
      </c>
      <c r="BP116" s="21" t="e">
        <f t="shared" si="53"/>
        <v>#VALUE!</v>
      </c>
      <c r="BQ116" s="20" t="e">
        <f t="shared" si="54"/>
        <v>#N/A</v>
      </c>
      <c r="BR116" s="20" t="e">
        <v>#N/A</v>
      </c>
      <c r="BS116" s="9" t="e">
        <v>#N/A</v>
      </c>
      <c r="BT116" s="2" t="e">
        <f t="shared" si="55"/>
        <v>#VALUE!</v>
      </c>
      <c r="BU116" s="2" t="e">
        <f t="shared" si="38"/>
        <v>#N/A</v>
      </c>
      <c r="BV116" s="2" t="e">
        <f t="shared" si="39"/>
        <v>#N/A</v>
      </c>
    </row>
    <row r="117" s="2" customFormat="1" ht="22.95" customHeight="1" spans="1:74">
      <c r="A117" s="9" t="str">
        <f t="shared" si="40"/>
        <v>L-007Induk</v>
      </c>
      <c r="B117" s="9" t="str">
        <f t="shared" si="41"/>
        <v>L-007jurusan 1</v>
      </c>
      <c r="C117" s="9" t="str">
        <f t="shared" si="42"/>
        <v>L-007jurusan 2</v>
      </c>
      <c r="D117" s="9" t="str">
        <f t="shared" si="43"/>
        <v>L-007jurusan 3</v>
      </c>
      <c r="E117" s="9" t="str">
        <f t="shared" si="44"/>
        <v>L-007jurusan 4</v>
      </c>
      <c r="F117" s="10" t="s">
        <v>46</v>
      </c>
      <c r="G117" s="10" t="s">
        <v>22</v>
      </c>
      <c r="H117" s="10" t="s">
        <v>190</v>
      </c>
      <c r="I117" s="10" t="s">
        <v>10272</v>
      </c>
      <c r="J117" s="10" t="s">
        <v>10273</v>
      </c>
      <c r="K117" s="10" t="s">
        <v>7465</v>
      </c>
      <c r="L117" s="10"/>
      <c r="M117" s="10"/>
      <c r="N117" s="14">
        <f t="shared" si="45"/>
        <v>0</v>
      </c>
      <c r="O117" s="15" t="e">
        <f t="shared" si="46"/>
        <v>#VALUE!</v>
      </c>
      <c r="P117" s="15" t="e">
        <f t="shared" si="47"/>
        <v>#VALUE!</v>
      </c>
      <c r="Q117" s="17" t="e">
        <f>VLOOKUP($A117,'DATA PENGUKURAN GARDU'!$A:$BS,42,0)</f>
        <v>#N/A</v>
      </c>
      <c r="R117" s="18" t="e">
        <f t="shared" si="56"/>
        <v>#N/A</v>
      </c>
      <c r="S117" s="17" t="e">
        <f>VLOOKUP($A117,'DATA PENGUKURAN GARDU'!$A:$BS,44,0)</f>
        <v>#N/A</v>
      </c>
      <c r="T117" s="18" t="e">
        <f t="shared" si="57"/>
        <v>#N/A</v>
      </c>
      <c r="U117" s="17" t="e">
        <f>VLOOKUP($A117,'DATA PENGUKURAN GARDU'!$A:$BS,46,0)</f>
        <v>#N/A</v>
      </c>
      <c r="V117" s="18" t="e">
        <f t="shared" si="58"/>
        <v>#N/A</v>
      </c>
      <c r="W117" s="17" t="e">
        <f>VLOOKUP($A117,'DATA PENGUKURAN GARDU'!$A:$BS,48,0)</f>
        <v>#N/A</v>
      </c>
      <c r="X117" s="17" t="e">
        <f>VLOOKUP($A117,'DATA PENGUKURAN GARDU'!$A:$BS,53,0)</f>
        <v>#N/A</v>
      </c>
      <c r="Y117" s="17" t="e">
        <f>VLOOKUP($A117,'DATA PENGUKURAN GARDU'!$A:$BS,54,0)</f>
        <v>#N/A</v>
      </c>
      <c r="Z117" s="17" t="e">
        <f>VLOOKUP($A117,'DATA PENGUKURAN GARDU'!$A:$BS,55,0)</f>
        <v>#N/A</v>
      </c>
      <c r="AA117" s="20" t="e">
        <f>VLOOKUP($B117,'DATA PENGUKURAN GARDU'!$A:$BS,42,0)</f>
        <v>#N/A</v>
      </c>
      <c r="AB117" s="21" t="e">
        <f t="shared" si="59"/>
        <v>#N/A</v>
      </c>
      <c r="AC117" s="20" t="e">
        <f>VLOOKUP($B117,'DATA PENGUKURAN GARDU'!$A:$BS,44,0)</f>
        <v>#N/A</v>
      </c>
      <c r="AD117" s="21" t="e">
        <f t="shared" si="60"/>
        <v>#N/A</v>
      </c>
      <c r="AE117" s="20" t="e">
        <f>VLOOKUP($B117,'DATA PENGUKURAN GARDU'!$A:$BS,46,0)</f>
        <v>#N/A</v>
      </c>
      <c r="AF117" s="21" t="e">
        <f t="shared" si="61"/>
        <v>#N/A</v>
      </c>
      <c r="AG117" s="20" t="e">
        <f>VLOOKUP($B117,'DATA PENGUKURAN GARDU'!$A:$BS,46,0)</f>
        <v>#N/A</v>
      </c>
      <c r="AH117" s="20" t="e">
        <f>VLOOKUP($B117,'DATA PENGUKURAN GARDU'!$A:$BS,53,0)</f>
        <v>#N/A</v>
      </c>
      <c r="AI117" s="20" t="e">
        <f>VLOOKUP($B117,'DATA PENGUKURAN GARDU'!$A:$BS,54,0)</f>
        <v>#N/A</v>
      </c>
      <c r="AJ117" s="17" t="e">
        <f>VLOOKUP($C117,'DATA PENGUKURAN GARDU'!$A:$BS,42,0)</f>
        <v>#N/A</v>
      </c>
      <c r="AK117" s="23" t="e">
        <f t="shared" si="62"/>
        <v>#N/A</v>
      </c>
      <c r="AL117" s="17" t="e">
        <f>VLOOKUP($C117,'DATA PENGUKURAN GARDU'!$A:$BS,44,0)</f>
        <v>#N/A</v>
      </c>
      <c r="AM117" s="23" t="e">
        <f t="shared" si="63"/>
        <v>#N/A</v>
      </c>
      <c r="AN117" s="17" t="e">
        <f>VLOOKUP($C117,'DATA PENGUKURAN GARDU'!$A:$BS,46,0)</f>
        <v>#N/A</v>
      </c>
      <c r="AO117" s="23" t="e">
        <f t="shared" si="64"/>
        <v>#N/A</v>
      </c>
      <c r="AP117" s="17" t="e">
        <f>VLOOKUP($C117,'DATA PENGUKURAN GARDU'!$A:$BS,46,0)</f>
        <v>#N/A</v>
      </c>
      <c r="AQ117" s="17" t="e">
        <f>VLOOKUP($C117,'DATA PENGUKURAN GARDU'!$A:$BS,53,0)</f>
        <v>#N/A</v>
      </c>
      <c r="AR117" s="17" t="e">
        <f>VLOOKUP($C117,'DATA PENGUKURAN GARDU'!$A:$BS,54,0)</f>
        <v>#N/A</v>
      </c>
      <c r="AS117" s="20" t="e">
        <f>VLOOKUP($D117,'DATA PENGUKURAN GARDU'!$A:$BS,42,0)</f>
        <v>#N/A</v>
      </c>
      <c r="AT117" s="21" t="e">
        <f t="shared" si="65"/>
        <v>#N/A</v>
      </c>
      <c r="AU117" s="20" t="e">
        <f>VLOOKUP($D117,'DATA PENGUKURAN GARDU'!$A:$BS,44,0)</f>
        <v>#N/A</v>
      </c>
      <c r="AV117" s="21" t="e">
        <f t="shared" si="66"/>
        <v>#N/A</v>
      </c>
      <c r="AW117" s="20" t="e">
        <f>VLOOKUP($D117,'DATA PENGUKURAN GARDU'!$A:$BS,46,0)</f>
        <v>#N/A</v>
      </c>
      <c r="AX117" s="21" t="e">
        <f t="shared" si="67"/>
        <v>#N/A</v>
      </c>
      <c r="AY117" s="20" t="e">
        <f>VLOOKUP($D117,'DATA PENGUKURAN GARDU'!$A:$BS,46,0)</f>
        <v>#N/A</v>
      </c>
      <c r="AZ117" s="20" t="e">
        <f>VLOOKUP($D117,'DATA PENGUKURAN GARDU'!$A:$BS,53,0)</f>
        <v>#N/A</v>
      </c>
      <c r="BA117" s="20" t="e">
        <f>VLOOKUP($D117,'DATA PENGUKURAN GARDU'!$A:$BS,54,0)</f>
        <v>#N/A</v>
      </c>
      <c r="BB117" s="17" t="e">
        <f>VLOOKUP($E117,'DATA PENGUKURAN GARDU'!$A:$BS,42,0)</f>
        <v>#N/A</v>
      </c>
      <c r="BC117" s="23" t="e">
        <f t="shared" si="68"/>
        <v>#N/A</v>
      </c>
      <c r="BD117" s="17" t="e">
        <f>VLOOKUP($E117,'DATA PENGUKURAN GARDU'!$A:$BS,44,0)</f>
        <v>#N/A</v>
      </c>
      <c r="BE117" s="23" t="e">
        <f t="shared" si="69"/>
        <v>#N/A</v>
      </c>
      <c r="BF117" s="17" t="e">
        <f>VLOOKUP($E117,'DATA PENGUKURAN GARDU'!$A:$BS,46,0)</f>
        <v>#N/A</v>
      </c>
      <c r="BG117" s="23" t="e">
        <f t="shared" si="70"/>
        <v>#N/A</v>
      </c>
      <c r="BH117" s="17" t="e">
        <f>VLOOKUP($E117,'DATA PENGUKURAN GARDU'!$A:$BS,46,0)</f>
        <v>#N/A</v>
      </c>
      <c r="BI117" s="17" t="e">
        <f>VLOOKUP($E117,'DATA PENGUKURAN GARDU'!$A:$BS,53,0)</f>
        <v>#N/A</v>
      </c>
      <c r="BJ117" s="17" t="e">
        <f>VLOOKUP($E117,'DATA PENGUKURAN GARDU'!$A:$BS,54,0)</f>
        <v>#N/A</v>
      </c>
      <c r="BK117" s="20" t="e">
        <f t="shared" si="48"/>
        <v>#N/A</v>
      </c>
      <c r="BL117" s="20" t="e">
        <f t="shared" si="49"/>
        <v>#N/A</v>
      </c>
      <c r="BM117" s="20" t="e">
        <f t="shared" si="50"/>
        <v>#N/A</v>
      </c>
      <c r="BN117" s="25" t="e">
        <f t="shared" si="51"/>
        <v>#N/A</v>
      </c>
      <c r="BO117" s="26" t="str">
        <f t="shared" si="52"/>
        <v>0</v>
      </c>
      <c r="BP117" s="21" t="e">
        <f t="shared" si="53"/>
        <v>#VALUE!</v>
      </c>
      <c r="BQ117" s="20" t="e">
        <f t="shared" si="54"/>
        <v>#N/A</v>
      </c>
      <c r="BR117" s="20" t="e">
        <v>#N/A</v>
      </c>
      <c r="BS117" s="9" t="e">
        <v>#N/A</v>
      </c>
      <c r="BT117" s="2" t="e">
        <f t="shared" si="55"/>
        <v>#VALUE!</v>
      </c>
      <c r="BU117" s="2" t="e">
        <f t="shared" si="38"/>
        <v>#N/A</v>
      </c>
      <c r="BV117" s="2" t="e">
        <f t="shared" si="39"/>
        <v>#N/A</v>
      </c>
    </row>
    <row r="118" s="2" customFormat="1" ht="22.95" customHeight="1" spans="1:74">
      <c r="A118" s="9" t="str">
        <f t="shared" si="40"/>
        <v>KMO 95Induk</v>
      </c>
      <c r="B118" s="9" t="str">
        <f t="shared" si="41"/>
        <v>KMO 95jurusan 1</v>
      </c>
      <c r="C118" s="9" t="str">
        <f t="shared" si="42"/>
        <v>KMO 95jurusan 2</v>
      </c>
      <c r="D118" s="9" t="str">
        <f t="shared" si="43"/>
        <v>KMO 95jurusan 3</v>
      </c>
      <c r="E118" s="9" t="str">
        <f t="shared" si="44"/>
        <v>KMO 95jurusan 4</v>
      </c>
      <c r="F118" s="10" t="s">
        <v>191</v>
      </c>
      <c r="G118" s="10" t="s">
        <v>8</v>
      </c>
      <c r="H118" s="10" t="s">
        <v>192</v>
      </c>
      <c r="I118" s="10" t="s">
        <v>10274</v>
      </c>
      <c r="J118" s="10" t="s">
        <v>10275</v>
      </c>
      <c r="K118" s="10" t="s">
        <v>7465</v>
      </c>
      <c r="L118" s="10"/>
      <c r="M118" s="10"/>
      <c r="N118" s="14">
        <f t="shared" si="45"/>
        <v>0</v>
      </c>
      <c r="O118" s="15" t="e">
        <f t="shared" si="46"/>
        <v>#VALUE!</v>
      </c>
      <c r="P118" s="15" t="e">
        <f t="shared" si="47"/>
        <v>#VALUE!</v>
      </c>
      <c r="Q118" s="17" t="e">
        <f>VLOOKUP($A118,'DATA PENGUKURAN GARDU'!$A:$BS,42,0)</f>
        <v>#N/A</v>
      </c>
      <c r="R118" s="18" t="e">
        <f t="shared" si="56"/>
        <v>#N/A</v>
      </c>
      <c r="S118" s="17" t="e">
        <f>VLOOKUP($A118,'DATA PENGUKURAN GARDU'!$A:$BS,44,0)</f>
        <v>#N/A</v>
      </c>
      <c r="T118" s="18" t="e">
        <f t="shared" si="57"/>
        <v>#N/A</v>
      </c>
      <c r="U118" s="17" t="e">
        <f>VLOOKUP($A118,'DATA PENGUKURAN GARDU'!$A:$BS,46,0)</f>
        <v>#N/A</v>
      </c>
      <c r="V118" s="18" t="e">
        <f t="shared" si="58"/>
        <v>#N/A</v>
      </c>
      <c r="W118" s="17" t="e">
        <f>VLOOKUP($A118,'DATA PENGUKURAN GARDU'!$A:$BS,48,0)</f>
        <v>#N/A</v>
      </c>
      <c r="X118" s="17" t="e">
        <f>VLOOKUP($A118,'DATA PENGUKURAN GARDU'!$A:$BS,53,0)</f>
        <v>#N/A</v>
      </c>
      <c r="Y118" s="17" t="e">
        <f>VLOOKUP($A118,'DATA PENGUKURAN GARDU'!$A:$BS,54,0)</f>
        <v>#N/A</v>
      </c>
      <c r="Z118" s="17" t="e">
        <f>VLOOKUP($A118,'DATA PENGUKURAN GARDU'!$A:$BS,55,0)</f>
        <v>#N/A</v>
      </c>
      <c r="AA118" s="20" t="e">
        <f>VLOOKUP($B118,'DATA PENGUKURAN GARDU'!$A:$BS,42,0)</f>
        <v>#N/A</v>
      </c>
      <c r="AB118" s="21" t="e">
        <f t="shared" si="59"/>
        <v>#N/A</v>
      </c>
      <c r="AC118" s="20" t="e">
        <f>VLOOKUP($B118,'DATA PENGUKURAN GARDU'!$A:$BS,44,0)</f>
        <v>#N/A</v>
      </c>
      <c r="AD118" s="21" t="e">
        <f t="shared" si="60"/>
        <v>#N/A</v>
      </c>
      <c r="AE118" s="20" t="e">
        <f>VLOOKUP($B118,'DATA PENGUKURAN GARDU'!$A:$BS,46,0)</f>
        <v>#N/A</v>
      </c>
      <c r="AF118" s="21" t="e">
        <f t="shared" si="61"/>
        <v>#N/A</v>
      </c>
      <c r="AG118" s="20" t="e">
        <f>VLOOKUP($B118,'DATA PENGUKURAN GARDU'!$A:$BS,46,0)</f>
        <v>#N/A</v>
      </c>
      <c r="AH118" s="20" t="e">
        <f>VLOOKUP($B118,'DATA PENGUKURAN GARDU'!$A:$BS,53,0)</f>
        <v>#N/A</v>
      </c>
      <c r="AI118" s="20" t="e">
        <f>VLOOKUP($B118,'DATA PENGUKURAN GARDU'!$A:$BS,54,0)</f>
        <v>#N/A</v>
      </c>
      <c r="AJ118" s="17" t="e">
        <f>VLOOKUP($C118,'DATA PENGUKURAN GARDU'!$A:$BS,42,0)</f>
        <v>#N/A</v>
      </c>
      <c r="AK118" s="23" t="e">
        <f t="shared" si="62"/>
        <v>#N/A</v>
      </c>
      <c r="AL118" s="17" t="e">
        <f>VLOOKUP($C118,'DATA PENGUKURAN GARDU'!$A:$BS,44,0)</f>
        <v>#N/A</v>
      </c>
      <c r="AM118" s="23" t="e">
        <f t="shared" si="63"/>
        <v>#N/A</v>
      </c>
      <c r="AN118" s="17" t="e">
        <f>VLOOKUP($C118,'DATA PENGUKURAN GARDU'!$A:$BS,46,0)</f>
        <v>#N/A</v>
      </c>
      <c r="AO118" s="23" t="e">
        <f t="shared" si="64"/>
        <v>#N/A</v>
      </c>
      <c r="AP118" s="17" t="e">
        <f>VLOOKUP($C118,'DATA PENGUKURAN GARDU'!$A:$BS,46,0)</f>
        <v>#N/A</v>
      </c>
      <c r="AQ118" s="17" t="e">
        <f>VLOOKUP($C118,'DATA PENGUKURAN GARDU'!$A:$BS,53,0)</f>
        <v>#N/A</v>
      </c>
      <c r="AR118" s="17" t="e">
        <f>VLOOKUP($C118,'DATA PENGUKURAN GARDU'!$A:$BS,54,0)</f>
        <v>#N/A</v>
      </c>
      <c r="AS118" s="20" t="e">
        <f>VLOOKUP($D118,'DATA PENGUKURAN GARDU'!$A:$BS,42,0)</f>
        <v>#N/A</v>
      </c>
      <c r="AT118" s="21" t="e">
        <f t="shared" si="65"/>
        <v>#N/A</v>
      </c>
      <c r="AU118" s="20" t="e">
        <f>VLOOKUP($D118,'DATA PENGUKURAN GARDU'!$A:$BS,44,0)</f>
        <v>#N/A</v>
      </c>
      <c r="AV118" s="21" t="e">
        <f t="shared" si="66"/>
        <v>#N/A</v>
      </c>
      <c r="AW118" s="20" t="e">
        <f>VLOOKUP($D118,'DATA PENGUKURAN GARDU'!$A:$BS,46,0)</f>
        <v>#N/A</v>
      </c>
      <c r="AX118" s="21" t="e">
        <f t="shared" si="67"/>
        <v>#N/A</v>
      </c>
      <c r="AY118" s="20" t="e">
        <f>VLOOKUP($D118,'DATA PENGUKURAN GARDU'!$A:$BS,46,0)</f>
        <v>#N/A</v>
      </c>
      <c r="AZ118" s="20" t="e">
        <f>VLOOKUP($D118,'DATA PENGUKURAN GARDU'!$A:$BS,53,0)</f>
        <v>#N/A</v>
      </c>
      <c r="BA118" s="20" t="e">
        <f>VLOOKUP($D118,'DATA PENGUKURAN GARDU'!$A:$BS,54,0)</f>
        <v>#N/A</v>
      </c>
      <c r="BB118" s="17" t="e">
        <f>VLOOKUP($E118,'DATA PENGUKURAN GARDU'!$A:$BS,42,0)</f>
        <v>#N/A</v>
      </c>
      <c r="BC118" s="23" t="e">
        <f t="shared" si="68"/>
        <v>#N/A</v>
      </c>
      <c r="BD118" s="17" t="e">
        <f>VLOOKUP($E118,'DATA PENGUKURAN GARDU'!$A:$BS,44,0)</f>
        <v>#N/A</v>
      </c>
      <c r="BE118" s="23" t="e">
        <f t="shared" si="69"/>
        <v>#N/A</v>
      </c>
      <c r="BF118" s="17" t="e">
        <f>VLOOKUP($E118,'DATA PENGUKURAN GARDU'!$A:$BS,46,0)</f>
        <v>#N/A</v>
      </c>
      <c r="BG118" s="23" t="e">
        <f t="shared" si="70"/>
        <v>#N/A</v>
      </c>
      <c r="BH118" s="17" t="e">
        <f>VLOOKUP($E118,'DATA PENGUKURAN GARDU'!$A:$BS,46,0)</f>
        <v>#N/A</v>
      </c>
      <c r="BI118" s="17" t="e">
        <f>VLOOKUP($E118,'DATA PENGUKURAN GARDU'!$A:$BS,53,0)</f>
        <v>#N/A</v>
      </c>
      <c r="BJ118" s="17" t="e">
        <f>VLOOKUP($E118,'DATA PENGUKURAN GARDU'!$A:$BS,54,0)</f>
        <v>#N/A</v>
      </c>
      <c r="BK118" s="20" t="e">
        <f t="shared" si="48"/>
        <v>#N/A</v>
      </c>
      <c r="BL118" s="20" t="e">
        <f t="shared" si="49"/>
        <v>#N/A</v>
      </c>
      <c r="BM118" s="20" t="e">
        <f t="shared" si="50"/>
        <v>#N/A</v>
      </c>
      <c r="BN118" s="25" t="e">
        <f t="shared" si="51"/>
        <v>#N/A</v>
      </c>
      <c r="BO118" s="26" t="str">
        <f t="shared" si="52"/>
        <v>0</v>
      </c>
      <c r="BP118" s="21" t="e">
        <f t="shared" si="53"/>
        <v>#VALUE!</v>
      </c>
      <c r="BQ118" s="20" t="e">
        <f t="shared" si="54"/>
        <v>#N/A</v>
      </c>
      <c r="BR118" s="20" t="e">
        <v>#N/A</v>
      </c>
      <c r="BS118" s="9" t="e">
        <v>#N/A</v>
      </c>
      <c r="BT118" s="2" t="e">
        <f t="shared" si="55"/>
        <v>#VALUE!</v>
      </c>
      <c r="BU118" s="2" t="e">
        <f t="shared" si="38"/>
        <v>#N/A</v>
      </c>
      <c r="BV118" s="2" t="e">
        <f t="shared" si="39"/>
        <v>#N/A</v>
      </c>
    </row>
    <row r="119" s="2" customFormat="1" ht="22.95" customHeight="1" spans="1:74">
      <c r="A119" s="9" t="str">
        <f t="shared" si="40"/>
        <v>KMO 28Induk</v>
      </c>
      <c r="B119" s="9" t="str">
        <f t="shared" si="41"/>
        <v>KMO 28jurusan 1</v>
      </c>
      <c r="C119" s="9" t="str">
        <f t="shared" si="42"/>
        <v>KMO 28jurusan 2</v>
      </c>
      <c r="D119" s="9" t="str">
        <f t="shared" si="43"/>
        <v>KMO 28jurusan 3</v>
      </c>
      <c r="E119" s="9" t="str">
        <f t="shared" si="44"/>
        <v>KMO 28jurusan 4</v>
      </c>
      <c r="F119" s="10" t="s">
        <v>71</v>
      </c>
      <c r="G119" s="10" t="s">
        <v>8</v>
      </c>
      <c r="H119" s="10" t="s">
        <v>193</v>
      </c>
      <c r="I119" s="10" t="s">
        <v>10276</v>
      </c>
      <c r="J119" s="10" t="s">
        <v>10277</v>
      </c>
      <c r="K119" s="10" t="s">
        <v>7465</v>
      </c>
      <c r="L119" s="10"/>
      <c r="M119" s="10"/>
      <c r="N119" s="14">
        <f t="shared" si="45"/>
        <v>0</v>
      </c>
      <c r="O119" s="15" t="e">
        <f t="shared" si="46"/>
        <v>#VALUE!</v>
      </c>
      <c r="P119" s="15" t="e">
        <f t="shared" si="47"/>
        <v>#VALUE!</v>
      </c>
      <c r="Q119" s="17" t="e">
        <f>VLOOKUP($A119,'DATA PENGUKURAN GARDU'!$A:$BS,42,0)</f>
        <v>#N/A</v>
      </c>
      <c r="R119" s="18" t="e">
        <f t="shared" si="56"/>
        <v>#N/A</v>
      </c>
      <c r="S119" s="17" t="e">
        <f>VLOOKUP($A119,'DATA PENGUKURAN GARDU'!$A:$BS,44,0)</f>
        <v>#N/A</v>
      </c>
      <c r="T119" s="18" t="e">
        <f t="shared" si="57"/>
        <v>#N/A</v>
      </c>
      <c r="U119" s="17" t="e">
        <f>VLOOKUP($A119,'DATA PENGUKURAN GARDU'!$A:$BS,46,0)</f>
        <v>#N/A</v>
      </c>
      <c r="V119" s="18" t="e">
        <f t="shared" si="58"/>
        <v>#N/A</v>
      </c>
      <c r="W119" s="17" t="e">
        <f>VLOOKUP($A119,'DATA PENGUKURAN GARDU'!$A:$BS,48,0)</f>
        <v>#N/A</v>
      </c>
      <c r="X119" s="17" t="e">
        <f>VLOOKUP($A119,'DATA PENGUKURAN GARDU'!$A:$BS,53,0)</f>
        <v>#N/A</v>
      </c>
      <c r="Y119" s="17" t="e">
        <f>VLOOKUP($A119,'DATA PENGUKURAN GARDU'!$A:$BS,54,0)</f>
        <v>#N/A</v>
      </c>
      <c r="Z119" s="17" t="e">
        <f>VLOOKUP($A119,'DATA PENGUKURAN GARDU'!$A:$BS,55,0)</f>
        <v>#N/A</v>
      </c>
      <c r="AA119" s="20" t="e">
        <f>VLOOKUP($B119,'DATA PENGUKURAN GARDU'!$A:$BS,42,0)</f>
        <v>#N/A</v>
      </c>
      <c r="AB119" s="21" t="e">
        <f t="shared" si="59"/>
        <v>#N/A</v>
      </c>
      <c r="AC119" s="20" t="e">
        <f>VLOOKUP($B119,'DATA PENGUKURAN GARDU'!$A:$BS,44,0)</f>
        <v>#N/A</v>
      </c>
      <c r="AD119" s="21" t="e">
        <f t="shared" si="60"/>
        <v>#N/A</v>
      </c>
      <c r="AE119" s="20" t="e">
        <f>VLOOKUP($B119,'DATA PENGUKURAN GARDU'!$A:$BS,46,0)</f>
        <v>#N/A</v>
      </c>
      <c r="AF119" s="21" t="e">
        <f t="shared" si="61"/>
        <v>#N/A</v>
      </c>
      <c r="AG119" s="20" t="e">
        <f>VLOOKUP($B119,'DATA PENGUKURAN GARDU'!$A:$BS,46,0)</f>
        <v>#N/A</v>
      </c>
      <c r="AH119" s="20" t="e">
        <f>VLOOKUP($B119,'DATA PENGUKURAN GARDU'!$A:$BS,53,0)</f>
        <v>#N/A</v>
      </c>
      <c r="AI119" s="20" t="e">
        <f>VLOOKUP($B119,'DATA PENGUKURAN GARDU'!$A:$BS,54,0)</f>
        <v>#N/A</v>
      </c>
      <c r="AJ119" s="17" t="e">
        <f>VLOOKUP($C119,'DATA PENGUKURAN GARDU'!$A:$BS,42,0)</f>
        <v>#N/A</v>
      </c>
      <c r="AK119" s="23" t="e">
        <f t="shared" si="62"/>
        <v>#N/A</v>
      </c>
      <c r="AL119" s="17" t="e">
        <f>VLOOKUP($C119,'DATA PENGUKURAN GARDU'!$A:$BS,44,0)</f>
        <v>#N/A</v>
      </c>
      <c r="AM119" s="23" t="e">
        <f t="shared" si="63"/>
        <v>#N/A</v>
      </c>
      <c r="AN119" s="17" t="e">
        <f>VLOOKUP($C119,'DATA PENGUKURAN GARDU'!$A:$BS,46,0)</f>
        <v>#N/A</v>
      </c>
      <c r="AO119" s="23" t="e">
        <f t="shared" si="64"/>
        <v>#N/A</v>
      </c>
      <c r="AP119" s="17" t="e">
        <f>VLOOKUP($C119,'DATA PENGUKURAN GARDU'!$A:$BS,46,0)</f>
        <v>#N/A</v>
      </c>
      <c r="AQ119" s="17" t="e">
        <f>VLOOKUP($C119,'DATA PENGUKURAN GARDU'!$A:$BS,53,0)</f>
        <v>#N/A</v>
      </c>
      <c r="AR119" s="17" t="e">
        <f>VLOOKUP($C119,'DATA PENGUKURAN GARDU'!$A:$BS,54,0)</f>
        <v>#N/A</v>
      </c>
      <c r="AS119" s="20" t="e">
        <f>VLOOKUP($D119,'DATA PENGUKURAN GARDU'!$A:$BS,42,0)</f>
        <v>#N/A</v>
      </c>
      <c r="AT119" s="21" t="e">
        <f t="shared" si="65"/>
        <v>#N/A</v>
      </c>
      <c r="AU119" s="20" t="e">
        <f>VLOOKUP($D119,'DATA PENGUKURAN GARDU'!$A:$BS,44,0)</f>
        <v>#N/A</v>
      </c>
      <c r="AV119" s="21" t="e">
        <f t="shared" si="66"/>
        <v>#N/A</v>
      </c>
      <c r="AW119" s="20" t="e">
        <f>VLOOKUP($D119,'DATA PENGUKURAN GARDU'!$A:$BS,46,0)</f>
        <v>#N/A</v>
      </c>
      <c r="AX119" s="21" t="e">
        <f t="shared" si="67"/>
        <v>#N/A</v>
      </c>
      <c r="AY119" s="20" t="e">
        <f>VLOOKUP($D119,'DATA PENGUKURAN GARDU'!$A:$BS,46,0)</f>
        <v>#N/A</v>
      </c>
      <c r="AZ119" s="20" t="e">
        <f>VLOOKUP($D119,'DATA PENGUKURAN GARDU'!$A:$BS,53,0)</f>
        <v>#N/A</v>
      </c>
      <c r="BA119" s="20" t="e">
        <f>VLOOKUP($D119,'DATA PENGUKURAN GARDU'!$A:$BS,54,0)</f>
        <v>#N/A</v>
      </c>
      <c r="BB119" s="17" t="e">
        <f>VLOOKUP($E119,'DATA PENGUKURAN GARDU'!$A:$BS,42,0)</f>
        <v>#N/A</v>
      </c>
      <c r="BC119" s="23" t="e">
        <f t="shared" si="68"/>
        <v>#N/A</v>
      </c>
      <c r="BD119" s="17" t="e">
        <f>VLOOKUP($E119,'DATA PENGUKURAN GARDU'!$A:$BS,44,0)</f>
        <v>#N/A</v>
      </c>
      <c r="BE119" s="23" t="e">
        <f t="shared" si="69"/>
        <v>#N/A</v>
      </c>
      <c r="BF119" s="17" t="e">
        <f>VLOOKUP($E119,'DATA PENGUKURAN GARDU'!$A:$BS,46,0)</f>
        <v>#N/A</v>
      </c>
      <c r="BG119" s="23" t="e">
        <f t="shared" si="70"/>
        <v>#N/A</v>
      </c>
      <c r="BH119" s="17" t="e">
        <f>VLOOKUP($E119,'DATA PENGUKURAN GARDU'!$A:$BS,46,0)</f>
        <v>#N/A</v>
      </c>
      <c r="BI119" s="17" t="e">
        <f>VLOOKUP($E119,'DATA PENGUKURAN GARDU'!$A:$BS,53,0)</f>
        <v>#N/A</v>
      </c>
      <c r="BJ119" s="17" t="e">
        <f>VLOOKUP($E119,'DATA PENGUKURAN GARDU'!$A:$BS,54,0)</f>
        <v>#N/A</v>
      </c>
      <c r="BK119" s="20" t="e">
        <f t="shared" si="48"/>
        <v>#N/A</v>
      </c>
      <c r="BL119" s="20" t="e">
        <f t="shared" si="49"/>
        <v>#N/A</v>
      </c>
      <c r="BM119" s="20" t="e">
        <f t="shared" si="50"/>
        <v>#N/A</v>
      </c>
      <c r="BN119" s="25" t="e">
        <f t="shared" si="51"/>
        <v>#N/A</v>
      </c>
      <c r="BO119" s="26" t="str">
        <f t="shared" si="52"/>
        <v>0</v>
      </c>
      <c r="BP119" s="21" t="e">
        <f t="shared" si="53"/>
        <v>#VALUE!</v>
      </c>
      <c r="BQ119" s="20" t="e">
        <f t="shared" si="54"/>
        <v>#N/A</v>
      </c>
      <c r="BR119" s="20" t="e">
        <v>#N/A</v>
      </c>
      <c r="BS119" s="9" t="e">
        <v>#N/A</v>
      </c>
      <c r="BT119" s="2" t="e">
        <f t="shared" si="55"/>
        <v>#VALUE!</v>
      </c>
      <c r="BU119" s="2" t="e">
        <f t="shared" si="38"/>
        <v>#N/A</v>
      </c>
      <c r="BV119" s="2" t="e">
        <f t="shared" si="39"/>
        <v>#N/A</v>
      </c>
    </row>
    <row r="120" s="2" customFormat="1" ht="22.95" customHeight="1" spans="1:74">
      <c r="A120" s="9" t="str">
        <f t="shared" si="40"/>
        <v>KMO 30Induk</v>
      </c>
      <c r="B120" s="9" t="str">
        <f t="shared" si="41"/>
        <v>KMO 30jurusan 1</v>
      </c>
      <c r="C120" s="9" t="str">
        <f t="shared" si="42"/>
        <v>KMO 30jurusan 2</v>
      </c>
      <c r="D120" s="9" t="str">
        <f t="shared" si="43"/>
        <v>KMO 30jurusan 3</v>
      </c>
      <c r="E120" s="9" t="str">
        <f t="shared" si="44"/>
        <v>KMO 30jurusan 4</v>
      </c>
      <c r="F120" s="10" t="s">
        <v>25</v>
      </c>
      <c r="G120" s="10" t="s">
        <v>8</v>
      </c>
      <c r="H120" s="10" t="s">
        <v>194</v>
      </c>
      <c r="I120" s="10" t="s">
        <v>10278</v>
      </c>
      <c r="J120" s="10" t="s">
        <v>10279</v>
      </c>
      <c r="K120" s="10" t="s">
        <v>7465</v>
      </c>
      <c r="L120" s="10"/>
      <c r="M120" s="10"/>
      <c r="N120" s="14">
        <f t="shared" si="45"/>
        <v>0</v>
      </c>
      <c r="O120" s="15" t="e">
        <f t="shared" si="46"/>
        <v>#VALUE!</v>
      </c>
      <c r="P120" s="15" t="e">
        <f t="shared" si="47"/>
        <v>#VALUE!</v>
      </c>
      <c r="Q120" s="17" t="e">
        <f>VLOOKUP($A120,'DATA PENGUKURAN GARDU'!$A:$BS,42,0)</f>
        <v>#N/A</v>
      </c>
      <c r="R120" s="18" t="e">
        <f t="shared" si="56"/>
        <v>#N/A</v>
      </c>
      <c r="S120" s="17" t="e">
        <f>VLOOKUP($A120,'DATA PENGUKURAN GARDU'!$A:$BS,44,0)</f>
        <v>#N/A</v>
      </c>
      <c r="T120" s="18" t="e">
        <f t="shared" si="57"/>
        <v>#N/A</v>
      </c>
      <c r="U120" s="17" t="e">
        <f>VLOOKUP($A120,'DATA PENGUKURAN GARDU'!$A:$BS,46,0)</f>
        <v>#N/A</v>
      </c>
      <c r="V120" s="18" t="e">
        <f t="shared" si="58"/>
        <v>#N/A</v>
      </c>
      <c r="W120" s="17" t="e">
        <f>VLOOKUP($A120,'DATA PENGUKURAN GARDU'!$A:$BS,48,0)</f>
        <v>#N/A</v>
      </c>
      <c r="X120" s="17" t="e">
        <f>VLOOKUP($A120,'DATA PENGUKURAN GARDU'!$A:$BS,53,0)</f>
        <v>#N/A</v>
      </c>
      <c r="Y120" s="17" t="e">
        <f>VLOOKUP($A120,'DATA PENGUKURAN GARDU'!$A:$BS,54,0)</f>
        <v>#N/A</v>
      </c>
      <c r="Z120" s="17" t="e">
        <f>VLOOKUP($A120,'DATA PENGUKURAN GARDU'!$A:$BS,55,0)</f>
        <v>#N/A</v>
      </c>
      <c r="AA120" s="20" t="e">
        <f>VLOOKUP($B120,'DATA PENGUKURAN GARDU'!$A:$BS,42,0)</f>
        <v>#N/A</v>
      </c>
      <c r="AB120" s="21" t="e">
        <f t="shared" si="59"/>
        <v>#N/A</v>
      </c>
      <c r="AC120" s="20" t="e">
        <f>VLOOKUP($B120,'DATA PENGUKURAN GARDU'!$A:$BS,44,0)</f>
        <v>#N/A</v>
      </c>
      <c r="AD120" s="21" t="e">
        <f t="shared" si="60"/>
        <v>#N/A</v>
      </c>
      <c r="AE120" s="20" t="e">
        <f>VLOOKUP($B120,'DATA PENGUKURAN GARDU'!$A:$BS,46,0)</f>
        <v>#N/A</v>
      </c>
      <c r="AF120" s="21" t="e">
        <f t="shared" si="61"/>
        <v>#N/A</v>
      </c>
      <c r="AG120" s="20" t="e">
        <f>VLOOKUP($B120,'DATA PENGUKURAN GARDU'!$A:$BS,46,0)</f>
        <v>#N/A</v>
      </c>
      <c r="AH120" s="20" t="e">
        <f>VLOOKUP($B120,'DATA PENGUKURAN GARDU'!$A:$BS,53,0)</f>
        <v>#N/A</v>
      </c>
      <c r="AI120" s="20" t="e">
        <f>VLOOKUP($B120,'DATA PENGUKURAN GARDU'!$A:$BS,54,0)</f>
        <v>#N/A</v>
      </c>
      <c r="AJ120" s="17" t="e">
        <f>VLOOKUP($C120,'DATA PENGUKURAN GARDU'!$A:$BS,42,0)</f>
        <v>#N/A</v>
      </c>
      <c r="AK120" s="23" t="e">
        <f t="shared" si="62"/>
        <v>#N/A</v>
      </c>
      <c r="AL120" s="17" t="e">
        <f>VLOOKUP($C120,'DATA PENGUKURAN GARDU'!$A:$BS,44,0)</f>
        <v>#N/A</v>
      </c>
      <c r="AM120" s="23" t="e">
        <f t="shared" si="63"/>
        <v>#N/A</v>
      </c>
      <c r="AN120" s="17" t="e">
        <f>VLOOKUP($C120,'DATA PENGUKURAN GARDU'!$A:$BS,46,0)</f>
        <v>#N/A</v>
      </c>
      <c r="AO120" s="23" t="e">
        <f t="shared" si="64"/>
        <v>#N/A</v>
      </c>
      <c r="AP120" s="17" t="e">
        <f>VLOOKUP($C120,'DATA PENGUKURAN GARDU'!$A:$BS,46,0)</f>
        <v>#N/A</v>
      </c>
      <c r="AQ120" s="17" t="e">
        <f>VLOOKUP($C120,'DATA PENGUKURAN GARDU'!$A:$BS,53,0)</f>
        <v>#N/A</v>
      </c>
      <c r="AR120" s="17" t="e">
        <f>VLOOKUP($C120,'DATA PENGUKURAN GARDU'!$A:$BS,54,0)</f>
        <v>#N/A</v>
      </c>
      <c r="AS120" s="20" t="e">
        <f>VLOOKUP($D120,'DATA PENGUKURAN GARDU'!$A:$BS,42,0)</f>
        <v>#N/A</v>
      </c>
      <c r="AT120" s="21" t="e">
        <f t="shared" si="65"/>
        <v>#N/A</v>
      </c>
      <c r="AU120" s="20" t="e">
        <f>VLOOKUP($D120,'DATA PENGUKURAN GARDU'!$A:$BS,44,0)</f>
        <v>#N/A</v>
      </c>
      <c r="AV120" s="21" t="e">
        <f t="shared" si="66"/>
        <v>#N/A</v>
      </c>
      <c r="AW120" s="20" t="e">
        <f>VLOOKUP($D120,'DATA PENGUKURAN GARDU'!$A:$BS,46,0)</f>
        <v>#N/A</v>
      </c>
      <c r="AX120" s="21" t="e">
        <f t="shared" si="67"/>
        <v>#N/A</v>
      </c>
      <c r="AY120" s="20" t="e">
        <f>VLOOKUP($D120,'DATA PENGUKURAN GARDU'!$A:$BS,46,0)</f>
        <v>#N/A</v>
      </c>
      <c r="AZ120" s="20" t="e">
        <f>VLOOKUP($D120,'DATA PENGUKURAN GARDU'!$A:$BS,53,0)</f>
        <v>#N/A</v>
      </c>
      <c r="BA120" s="20" t="e">
        <f>VLOOKUP($D120,'DATA PENGUKURAN GARDU'!$A:$BS,54,0)</f>
        <v>#N/A</v>
      </c>
      <c r="BB120" s="17" t="e">
        <f>VLOOKUP($E120,'DATA PENGUKURAN GARDU'!$A:$BS,42,0)</f>
        <v>#N/A</v>
      </c>
      <c r="BC120" s="23" t="e">
        <f t="shared" si="68"/>
        <v>#N/A</v>
      </c>
      <c r="BD120" s="17" t="e">
        <f>VLOOKUP($E120,'DATA PENGUKURAN GARDU'!$A:$BS,44,0)</f>
        <v>#N/A</v>
      </c>
      <c r="BE120" s="23" t="e">
        <f t="shared" si="69"/>
        <v>#N/A</v>
      </c>
      <c r="BF120" s="17" t="e">
        <f>VLOOKUP($E120,'DATA PENGUKURAN GARDU'!$A:$BS,46,0)</f>
        <v>#N/A</v>
      </c>
      <c r="BG120" s="23" t="e">
        <f t="shared" si="70"/>
        <v>#N/A</v>
      </c>
      <c r="BH120" s="17" t="e">
        <f>VLOOKUP($E120,'DATA PENGUKURAN GARDU'!$A:$BS,46,0)</f>
        <v>#N/A</v>
      </c>
      <c r="BI120" s="17" t="e">
        <f>VLOOKUP($E120,'DATA PENGUKURAN GARDU'!$A:$BS,53,0)</f>
        <v>#N/A</v>
      </c>
      <c r="BJ120" s="17" t="e">
        <f>VLOOKUP($E120,'DATA PENGUKURAN GARDU'!$A:$BS,54,0)</f>
        <v>#N/A</v>
      </c>
      <c r="BK120" s="20" t="e">
        <f t="shared" si="48"/>
        <v>#N/A</v>
      </c>
      <c r="BL120" s="20" t="e">
        <f t="shared" si="49"/>
        <v>#N/A</v>
      </c>
      <c r="BM120" s="20" t="e">
        <f t="shared" si="50"/>
        <v>#N/A</v>
      </c>
      <c r="BN120" s="25" t="e">
        <f t="shared" si="51"/>
        <v>#N/A</v>
      </c>
      <c r="BO120" s="26" t="str">
        <f t="shared" si="52"/>
        <v>0</v>
      </c>
      <c r="BP120" s="21" t="e">
        <f t="shared" si="53"/>
        <v>#VALUE!</v>
      </c>
      <c r="BQ120" s="20" t="e">
        <f t="shared" si="54"/>
        <v>#N/A</v>
      </c>
      <c r="BR120" s="20" t="e">
        <v>#N/A</v>
      </c>
      <c r="BS120" s="9" t="e">
        <v>#N/A</v>
      </c>
      <c r="BT120" s="2" t="e">
        <f t="shared" si="55"/>
        <v>#VALUE!</v>
      </c>
      <c r="BU120" s="2" t="e">
        <f t="shared" si="38"/>
        <v>#N/A</v>
      </c>
      <c r="BV120" s="2" t="e">
        <f t="shared" si="39"/>
        <v>#N/A</v>
      </c>
    </row>
    <row r="121" s="2" customFormat="1" ht="22.95" customHeight="1" spans="1:74">
      <c r="A121" s="9" t="str">
        <f t="shared" si="40"/>
        <v>KMO 74Induk</v>
      </c>
      <c r="B121" s="9" t="str">
        <f t="shared" si="41"/>
        <v>KMO 74jurusan 1</v>
      </c>
      <c r="C121" s="9" t="str">
        <f t="shared" si="42"/>
        <v>KMO 74jurusan 2</v>
      </c>
      <c r="D121" s="9" t="str">
        <f t="shared" si="43"/>
        <v>KMO 74jurusan 3</v>
      </c>
      <c r="E121" s="9" t="str">
        <f t="shared" si="44"/>
        <v>KMO 74jurusan 4</v>
      </c>
      <c r="F121" s="10" t="s">
        <v>118</v>
      </c>
      <c r="G121" s="10" t="s">
        <v>8</v>
      </c>
      <c r="H121" s="10" t="s">
        <v>195</v>
      </c>
      <c r="I121" s="10" t="s">
        <v>10280</v>
      </c>
      <c r="J121" s="10" t="s">
        <v>10281</v>
      </c>
      <c r="K121" s="10" t="s">
        <v>7465</v>
      </c>
      <c r="L121" s="10"/>
      <c r="M121" s="10"/>
      <c r="N121" s="14">
        <f t="shared" si="45"/>
        <v>0</v>
      </c>
      <c r="O121" s="15" t="e">
        <f t="shared" si="46"/>
        <v>#VALUE!</v>
      </c>
      <c r="P121" s="15" t="e">
        <f t="shared" si="47"/>
        <v>#VALUE!</v>
      </c>
      <c r="Q121" s="17" t="e">
        <f>VLOOKUP($A121,'DATA PENGUKURAN GARDU'!$A:$BS,42,0)</f>
        <v>#N/A</v>
      </c>
      <c r="R121" s="18" t="e">
        <f t="shared" si="56"/>
        <v>#N/A</v>
      </c>
      <c r="S121" s="17" t="e">
        <f>VLOOKUP($A121,'DATA PENGUKURAN GARDU'!$A:$BS,44,0)</f>
        <v>#N/A</v>
      </c>
      <c r="T121" s="18" t="e">
        <f t="shared" si="57"/>
        <v>#N/A</v>
      </c>
      <c r="U121" s="17" t="e">
        <f>VLOOKUP($A121,'DATA PENGUKURAN GARDU'!$A:$BS,46,0)</f>
        <v>#N/A</v>
      </c>
      <c r="V121" s="18" t="e">
        <f t="shared" si="58"/>
        <v>#N/A</v>
      </c>
      <c r="W121" s="17" t="e">
        <f>VLOOKUP($A121,'DATA PENGUKURAN GARDU'!$A:$BS,48,0)</f>
        <v>#N/A</v>
      </c>
      <c r="X121" s="17" t="e">
        <f>VLOOKUP($A121,'DATA PENGUKURAN GARDU'!$A:$BS,53,0)</f>
        <v>#N/A</v>
      </c>
      <c r="Y121" s="17" t="e">
        <f>VLOOKUP($A121,'DATA PENGUKURAN GARDU'!$A:$BS,54,0)</f>
        <v>#N/A</v>
      </c>
      <c r="Z121" s="17" t="e">
        <f>VLOOKUP($A121,'DATA PENGUKURAN GARDU'!$A:$BS,55,0)</f>
        <v>#N/A</v>
      </c>
      <c r="AA121" s="20" t="e">
        <f>VLOOKUP($B121,'DATA PENGUKURAN GARDU'!$A:$BS,42,0)</f>
        <v>#N/A</v>
      </c>
      <c r="AB121" s="21" t="e">
        <f t="shared" si="59"/>
        <v>#N/A</v>
      </c>
      <c r="AC121" s="20" t="e">
        <f>VLOOKUP($B121,'DATA PENGUKURAN GARDU'!$A:$BS,44,0)</f>
        <v>#N/A</v>
      </c>
      <c r="AD121" s="21" t="e">
        <f t="shared" si="60"/>
        <v>#N/A</v>
      </c>
      <c r="AE121" s="20" t="e">
        <f>VLOOKUP($B121,'DATA PENGUKURAN GARDU'!$A:$BS,46,0)</f>
        <v>#N/A</v>
      </c>
      <c r="AF121" s="21" t="e">
        <f t="shared" si="61"/>
        <v>#N/A</v>
      </c>
      <c r="AG121" s="20" t="e">
        <f>VLOOKUP($B121,'DATA PENGUKURAN GARDU'!$A:$BS,46,0)</f>
        <v>#N/A</v>
      </c>
      <c r="AH121" s="20" t="e">
        <f>VLOOKUP($B121,'DATA PENGUKURAN GARDU'!$A:$BS,53,0)</f>
        <v>#N/A</v>
      </c>
      <c r="AI121" s="20" t="e">
        <f>VLOOKUP($B121,'DATA PENGUKURAN GARDU'!$A:$BS,54,0)</f>
        <v>#N/A</v>
      </c>
      <c r="AJ121" s="17" t="e">
        <f>VLOOKUP($C121,'DATA PENGUKURAN GARDU'!$A:$BS,42,0)</f>
        <v>#N/A</v>
      </c>
      <c r="AK121" s="23" t="e">
        <f t="shared" si="62"/>
        <v>#N/A</v>
      </c>
      <c r="AL121" s="17" t="e">
        <f>VLOOKUP($C121,'DATA PENGUKURAN GARDU'!$A:$BS,44,0)</f>
        <v>#N/A</v>
      </c>
      <c r="AM121" s="23" t="e">
        <f t="shared" si="63"/>
        <v>#N/A</v>
      </c>
      <c r="AN121" s="17" t="e">
        <f>VLOOKUP($C121,'DATA PENGUKURAN GARDU'!$A:$BS,46,0)</f>
        <v>#N/A</v>
      </c>
      <c r="AO121" s="23" t="e">
        <f t="shared" si="64"/>
        <v>#N/A</v>
      </c>
      <c r="AP121" s="17" t="e">
        <f>VLOOKUP($C121,'DATA PENGUKURAN GARDU'!$A:$BS,46,0)</f>
        <v>#N/A</v>
      </c>
      <c r="AQ121" s="17" t="e">
        <f>VLOOKUP($C121,'DATA PENGUKURAN GARDU'!$A:$BS,53,0)</f>
        <v>#N/A</v>
      </c>
      <c r="AR121" s="17" t="e">
        <f>VLOOKUP($C121,'DATA PENGUKURAN GARDU'!$A:$BS,54,0)</f>
        <v>#N/A</v>
      </c>
      <c r="AS121" s="20" t="e">
        <f>VLOOKUP($D121,'DATA PENGUKURAN GARDU'!$A:$BS,42,0)</f>
        <v>#N/A</v>
      </c>
      <c r="AT121" s="21" t="e">
        <f t="shared" si="65"/>
        <v>#N/A</v>
      </c>
      <c r="AU121" s="20" t="e">
        <f>VLOOKUP($D121,'DATA PENGUKURAN GARDU'!$A:$BS,44,0)</f>
        <v>#N/A</v>
      </c>
      <c r="AV121" s="21" t="e">
        <f t="shared" si="66"/>
        <v>#N/A</v>
      </c>
      <c r="AW121" s="20" t="e">
        <f>VLOOKUP($D121,'DATA PENGUKURAN GARDU'!$A:$BS,46,0)</f>
        <v>#N/A</v>
      </c>
      <c r="AX121" s="21" t="e">
        <f t="shared" si="67"/>
        <v>#N/A</v>
      </c>
      <c r="AY121" s="20" t="e">
        <f>VLOOKUP($D121,'DATA PENGUKURAN GARDU'!$A:$BS,46,0)</f>
        <v>#N/A</v>
      </c>
      <c r="AZ121" s="20" t="e">
        <f>VLOOKUP($D121,'DATA PENGUKURAN GARDU'!$A:$BS,53,0)</f>
        <v>#N/A</v>
      </c>
      <c r="BA121" s="20" t="e">
        <f>VLOOKUP($D121,'DATA PENGUKURAN GARDU'!$A:$BS,54,0)</f>
        <v>#N/A</v>
      </c>
      <c r="BB121" s="17" t="e">
        <f>VLOOKUP($E121,'DATA PENGUKURAN GARDU'!$A:$BS,42,0)</f>
        <v>#N/A</v>
      </c>
      <c r="BC121" s="23" t="e">
        <f t="shared" si="68"/>
        <v>#N/A</v>
      </c>
      <c r="BD121" s="17" t="e">
        <f>VLOOKUP($E121,'DATA PENGUKURAN GARDU'!$A:$BS,44,0)</f>
        <v>#N/A</v>
      </c>
      <c r="BE121" s="23" t="e">
        <f t="shared" si="69"/>
        <v>#N/A</v>
      </c>
      <c r="BF121" s="17" t="e">
        <f>VLOOKUP($E121,'DATA PENGUKURAN GARDU'!$A:$BS,46,0)</f>
        <v>#N/A</v>
      </c>
      <c r="BG121" s="23" t="e">
        <f t="shared" si="70"/>
        <v>#N/A</v>
      </c>
      <c r="BH121" s="17" t="e">
        <f>VLOOKUP($E121,'DATA PENGUKURAN GARDU'!$A:$BS,46,0)</f>
        <v>#N/A</v>
      </c>
      <c r="BI121" s="17" t="e">
        <f>VLOOKUP($E121,'DATA PENGUKURAN GARDU'!$A:$BS,53,0)</f>
        <v>#N/A</v>
      </c>
      <c r="BJ121" s="17" t="e">
        <f>VLOOKUP($E121,'DATA PENGUKURAN GARDU'!$A:$BS,54,0)</f>
        <v>#N/A</v>
      </c>
      <c r="BK121" s="20" t="e">
        <f t="shared" si="48"/>
        <v>#N/A</v>
      </c>
      <c r="BL121" s="20" t="e">
        <f t="shared" si="49"/>
        <v>#N/A</v>
      </c>
      <c r="BM121" s="20" t="e">
        <f t="shared" si="50"/>
        <v>#N/A</v>
      </c>
      <c r="BN121" s="25" t="e">
        <f t="shared" si="51"/>
        <v>#N/A</v>
      </c>
      <c r="BO121" s="26" t="str">
        <f t="shared" si="52"/>
        <v>0</v>
      </c>
      <c r="BP121" s="21" t="e">
        <f t="shared" si="53"/>
        <v>#VALUE!</v>
      </c>
      <c r="BQ121" s="20" t="e">
        <f t="shared" si="54"/>
        <v>#N/A</v>
      </c>
      <c r="BR121" s="20" t="e">
        <v>#N/A</v>
      </c>
      <c r="BS121" s="9" t="e">
        <v>#N/A</v>
      </c>
      <c r="BT121" s="2" t="e">
        <f t="shared" si="55"/>
        <v>#VALUE!</v>
      </c>
      <c r="BU121" s="2" t="e">
        <f t="shared" si="38"/>
        <v>#N/A</v>
      </c>
      <c r="BV121" s="2" t="e">
        <f t="shared" si="39"/>
        <v>#N/A</v>
      </c>
    </row>
    <row r="122" s="2" customFormat="1" ht="22.95" customHeight="1" spans="1:74">
      <c r="A122" s="9" t="str">
        <f t="shared" si="40"/>
        <v>KMO 75Induk</v>
      </c>
      <c r="B122" s="9" t="str">
        <f t="shared" si="41"/>
        <v>KMO 75jurusan 1</v>
      </c>
      <c r="C122" s="9" t="str">
        <f t="shared" si="42"/>
        <v>KMO 75jurusan 2</v>
      </c>
      <c r="D122" s="9" t="str">
        <f t="shared" si="43"/>
        <v>KMO 75jurusan 3</v>
      </c>
      <c r="E122" s="9" t="str">
        <f t="shared" si="44"/>
        <v>KMO 75jurusan 4</v>
      </c>
      <c r="F122" s="10" t="s">
        <v>118</v>
      </c>
      <c r="G122" s="10" t="s">
        <v>8</v>
      </c>
      <c r="H122" s="10" t="s">
        <v>196</v>
      </c>
      <c r="I122" s="10" t="s">
        <v>10282</v>
      </c>
      <c r="J122" s="10" t="s">
        <v>10283</v>
      </c>
      <c r="K122" s="10" t="s">
        <v>7465</v>
      </c>
      <c r="L122" s="10"/>
      <c r="M122" s="10"/>
      <c r="N122" s="14">
        <f t="shared" si="45"/>
        <v>0</v>
      </c>
      <c r="O122" s="15" t="e">
        <f t="shared" si="46"/>
        <v>#VALUE!</v>
      </c>
      <c r="P122" s="15" t="e">
        <f t="shared" si="47"/>
        <v>#VALUE!</v>
      </c>
      <c r="Q122" s="17" t="e">
        <f>VLOOKUP($A122,'DATA PENGUKURAN GARDU'!$A:$BS,42,0)</f>
        <v>#N/A</v>
      </c>
      <c r="R122" s="18" t="e">
        <f t="shared" si="56"/>
        <v>#N/A</v>
      </c>
      <c r="S122" s="17" t="e">
        <f>VLOOKUP($A122,'DATA PENGUKURAN GARDU'!$A:$BS,44,0)</f>
        <v>#N/A</v>
      </c>
      <c r="T122" s="18" t="e">
        <f t="shared" si="57"/>
        <v>#N/A</v>
      </c>
      <c r="U122" s="17" t="e">
        <f>VLOOKUP($A122,'DATA PENGUKURAN GARDU'!$A:$BS,46,0)</f>
        <v>#N/A</v>
      </c>
      <c r="V122" s="18" t="e">
        <f t="shared" si="58"/>
        <v>#N/A</v>
      </c>
      <c r="W122" s="17" t="e">
        <f>VLOOKUP($A122,'DATA PENGUKURAN GARDU'!$A:$BS,48,0)</f>
        <v>#N/A</v>
      </c>
      <c r="X122" s="17" t="e">
        <f>VLOOKUP($A122,'DATA PENGUKURAN GARDU'!$A:$BS,53,0)</f>
        <v>#N/A</v>
      </c>
      <c r="Y122" s="17" t="e">
        <f>VLOOKUP($A122,'DATA PENGUKURAN GARDU'!$A:$BS,54,0)</f>
        <v>#N/A</v>
      </c>
      <c r="Z122" s="17" t="e">
        <f>VLOOKUP($A122,'DATA PENGUKURAN GARDU'!$A:$BS,55,0)</f>
        <v>#N/A</v>
      </c>
      <c r="AA122" s="20" t="e">
        <f>VLOOKUP($B122,'DATA PENGUKURAN GARDU'!$A:$BS,42,0)</f>
        <v>#N/A</v>
      </c>
      <c r="AB122" s="21" t="e">
        <f t="shared" si="59"/>
        <v>#N/A</v>
      </c>
      <c r="AC122" s="20" t="e">
        <f>VLOOKUP($B122,'DATA PENGUKURAN GARDU'!$A:$BS,44,0)</f>
        <v>#N/A</v>
      </c>
      <c r="AD122" s="21" t="e">
        <f t="shared" si="60"/>
        <v>#N/A</v>
      </c>
      <c r="AE122" s="20" t="e">
        <f>VLOOKUP($B122,'DATA PENGUKURAN GARDU'!$A:$BS,46,0)</f>
        <v>#N/A</v>
      </c>
      <c r="AF122" s="21" t="e">
        <f t="shared" si="61"/>
        <v>#N/A</v>
      </c>
      <c r="AG122" s="20" t="e">
        <f>VLOOKUP($B122,'DATA PENGUKURAN GARDU'!$A:$BS,46,0)</f>
        <v>#N/A</v>
      </c>
      <c r="AH122" s="20" t="e">
        <f>VLOOKUP($B122,'DATA PENGUKURAN GARDU'!$A:$BS,53,0)</f>
        <v>#N/A</v>
      </c>
      <c r="AI122" s="20" t="e">
        <f>VLOOKUP($B122,'DATA PENGUKURAN GARDU'!$A:$BS,54,0)</f>
        <v>#N/A</v>
      </c>
      <c r="AJ122" s="17" t="e">
        <f>VLOOKUP($C122,'DATA PENGUKURAN GARDU'!$A:$BS,42,0)</f>
        <v>#N/A</v>
      </c>
      <c r="AK122" s="23" t="e">
        <f t="shared" si="62"/>
        <v>#N/A</v>
      </c>
      <c r="AL122" s="17" t="e">
        <f>VLOOKUP($C122,'DATA PENGUKURAN GARDU'!$A:$BS,44,0)</f>
        <v>#N/A</v>
      </c>
      <c r="AM122" s="23" t="e">
        <f t="shared" si="63"/>
        <v>#N/A</v>
      </c>
      <c r="AN122" s="17" t="e">
        <f>VLOOKUP($C122,'DATA PENGUKURAN GARDU'!$A:$BS,46,0)</f>
        <v>#N/A</v>
      </c>
      <c r="AO122" s="23" t="e">
        <f t="shared" si="64"/>
        <v>#N/A</v>
      </c>
      <c r="AP122" s="17" t="e">
        <f>VLOOKUP($C122,'DATA PENGUKURAN GARDU'!$A:$BS,46,0)</f>
        <v>#N/A</v>
      </c>
      <c r="AQ122" s="17" t="e">
        <f>VLOOKUP($C122,'DATA PENGUKURAN GARDU'!$A:$BS,53,0)</f>
        <v>#N/A</v>
      </c>
      <c r="AR122" s="17" t="e">
        <f>VLOOKUP($C122,'DATA PENGUKURAN GARDU'!$A:$BS,54,0)</f>
        <v>#N/A</v>
      </c>
      <c r="AS122" s="20" t="e">
        <f>VLOOKUP($D122,'DATA PENGUKURAN GARDU'!$A:$BS,42,0)</f>
        <v>#N/A</v>
      </c>
      <c r="AT122" s="21" t="e">
        <f t="shared" si="65"/>
        <v>#N/A</v>
      </c>
      <c r="AU122" s="20" t="e">
        <f>VLOOKUP($D122,'DATA PENGUKURAN GARDU'!$A:$BS,44,0)</f>
        <v>#N/A</v>
      </c>
      <c r="AV122" s="21" t="e">
        <f t="shared" si="66"/>
        <v>#N/A</v>
      </c>
      <c r="AW122" s="20" t="e">
        <f>VLOOKUP($D122,'DATA PENGUKURAN GARDU'!$A:$BS,46,0)</f>
        <v>#N/A</v>
      </c>
      <c r="AX122" s="21" t="e">
        <f t="shared" si="67"/>
        <v>#N/A</v>
      </c>
      <c r="AY122" s="20" t="e">
        <f>VLOOKUP($D122,'DATA PENGUKURAN GARDU'!$A:$BS,46,0)</f>
        <v>#N/A</v>
      </c>
      <c r="AZ122" s="20" t="e">
        <f>VLOOKUP($D122,'DATA PENGUKURAN GARDU'!$A:$BS,53,0)</f>
        <v>#N/A</v>
      </c>
      <c r="BA122" s="20" t="e">
        <f>VLOOKUP($D122,'DATA PENGUKURAN GARDU'!$A:$BS,54,0)</f>
        <v>#N/A</v>
      </c>
      <c r="BB122" s="17" t="e">
        <f>VLOOKUP($E122,'DATA PENGUKURAN GARDU'!$A:$BS,42,0)</f>
        <v>#N/A</v>
      </c>
      <c r="BC122" s="23" t="e">
        <f t="shared" si="68"/>
        <v>#N/A</v>
      </c>
      <c r="BD122" s="17" t="e">
        <f>VLOOKUP($E122,'DATA PENGUKURAN GARDU'!$A:$BS,44,0)</f>
        <v>#N/A</v>
      </c>
      <c r="BE122" s="23" t="e">
        <f t="shared" si="69"/>
        <v>#N/A</v>
      </c>
      <c r="BF122" s="17" t="e">
        <f>VLOOKUP($E122,'DATA PENGUKURAN GARDU'!$A:$BS,46,0)</f>
        <v>#N/A</v>
      </c>
      <c r="BG122" s="23" t="e">
        <f t="shared" si="70"/>
        <v>#N/A</v>
      </c>
      <c r="BH122" s="17" t="e">
        <f>VLOOKUP($E122,'DATA PENGUKURAN GARDU'!$A:$BS,46,0)</f>
        <v>#N/A</v>
      </c>
      <c r="BI122" s="17" t="e">
        <f>VLOOKUP($E122,'DATA PENGUKURAN GARDU'!$A:$BS,53,0)</f>
        <v>#N/A</v>
      </c>
      <c r="BJ122" s="17" t="e">
        <f>VLOOKUP($E122,'DATA PENGUKURAN GARDU'!$A:$BS,54,0)</f>
        <v>#N/A</v>
      </c>
      <c r="BK122" s="20" t="e">
        <f t="shared" si="48"/>
        <v>#N/A</v>
      </c>
      <c r="BL122" s="20" t="e">
        <f t="shared" si="49"/>
        <v>#N/A</v>
      </c>
      <c r="BM122" s="20" t="e">
        <f t="shared" si="50"/>
        <v>#N/A</v>
      </c>
      <c r="BN122" s="25" t="e">
        <f t="shared" si="51"/>
        <v>#N/A</v>
      </c>
      <c r="BO122" s="26" t="str">
        <f t="shared" si="52"/>
        <v>0</v>
      </c>
      <c r="BP122" s="21" t="e">
        <f t="shared" si="53"/>
        <v>#VALUE!</v>
      </c>
      <c r="BQ122" s="20" t="e">
        <f t="shared" si="54"/>
        <v>#N/A</v>
      </c>
      <c r="BR122" s="20" t="e">
        <v>#N/A</v>
      </c>
      <c r="BS122" s="9" t="e">
        <v>#N/A</v>
      </c>
      <c r="BT122" s="2" t="e">
        <f t="shared" si="55"/>
        <v>#VALUE!</v>
      </c>
      <c r="BU122" s="2" t="e">
        <f t="shared" si="38"/>
        <v>#N/A</v>
      </c>
      <c r="BV122" s="2" t="e">
        <f t="shared" si="39"/>
        <v>#N/A</v>
      </c>
    </row>
    <row r="123" s="2" customFormat="1" ht="22.95" customHeight="1" spans="1:74">
      <c r="A123" s="9" t="str">
        <f t="shared" si="40"/>
        <v>KMO 115Induk</v>
      </c>
      <c r="B123" s="9" t="str">
        <f t="shared" si="41"/>
        <v>KMO 115jurusan 1</v>
      </c>
      <c r="C123" s="9" t="str">
        <f t="shared" si="42"/>
        <v>KMO 115jurusan 2</v>
      </c>
      <c r="D123" s="9" t="str">
        <f t="shared" si="43"/>
        <v>KMO 115jurusan 3</v>
      </c>
      <c r="E123" s="9" t="str">
        <f t="shared" si="44"/>
        <v>KMO 115jurusan 4</v>
      </c>
      <c r="F123" s="10" t="s">
        <v>122</v>
      </c>
      <c r="G123" s="10" t="s">
        <v>39</v>
      </c>
      <c r="H123" s="10" t="s">
        <v>197</v>
      </c>
      <c r="I123" s="10" t="s">
        <v>10284</v>
      </c>
      <c r="J123" s="10" t="s">
        <v>10285</v>
      </c>
      <c r="K123" s="10" t="s">
        <v>7465</v>
      </c>
      <c r="L123" s="10"/>
      <c r="M123" s="10"/>
      <c r="N123" s="14">
        <f t="shared" si="45"/>
        <v>0</v>
      </c>
      <c r="O123" s="15" t="e">
        <f t="shared" si="46"/>
        <v>#VALUE!</v>
      </c>
      <c r="P123" s="15" t="e">
        <f t="shared" si="47"/>
        <v>#VALUE!</v>
      </c>
      <c r="Q123" s="17" t="e">
        <f>VLOOKUP($A123,'DATA PENGUKURAN GARDU'!$A:$BS,42,0)</f>
        <v>#N/A</v>
      </c>
      <c r="R123" s="18" t="e">
        <f t="shared" si="56"/>
        <v>#N/A</v>
      </c>
      <c r="S123" s="17" t="e">
        <f>VLOOKUP($A123,'DATA PENGUKURAN GARDU'!$A:$BS,44,0)</f>
        <v>#N/A</v>
      </c>
      <c r="T123" s="18" t="e">
        <f t="shared" si="57"/>
        <v>#N/A</v>
      </c>
      <c r="U123" s="17" t="e">
        <f>VLOOKUP($A123,'DATA PENGUKURAN GARDU'!$A:$BS,46,0)</f>
        <v>#N/A</v>
      </c>
      <c r="V123" s="18" t="e">
        <f t="shared" si="58"/>
        <v>#N/A</v>
      </c>
      <c r="W123" s="17" t="e">
        <f>VLOOKUP($A123,'DATA PENGUKURAN GARDU'!$A:$BS,48,0)</f>
        <v>#N/A</v>
      </c>
      <c r="X123" s="17" t="e">
        <f>VLOOKUP($A123,'DATA PENGUKURAN GARDU'!$A:$BS,53,0)</f>
        <v>#N/A</v>
      </c>
      <c r="Y123" s="17" t="e">
        <f>VLOOKUP($A123,'DATA PENGUKURAN GARDU'!$A:$BS,54,0)</f>
        <v>#N/A</v>
      </c>
      <c r="Z123" s="17" t="e">
        <f>VLOOKUP($A123,'DATA PENGUKURAN GARDU'!$A:$BS,55,0)</f>
        <v>#N/A</v>
      </c>
      <c r="AA123" s="20" t="e">
        <f>VLOOKUP($B123,'DATA PENGUKURAN GARDU'!$A:$BS,42,0)</f>
        <v>#N/A</v>
      </c>
      <c r="AB123" s="21" t="e">
        <f t="shared" si="59"/>
        <v>#N/A</v>
      </c>
      <c r="AC123" s="20" t="e">
        <f>VLOOKUP($B123,'DATA PENGUKURAN GARDU'!$A:$BS,44,0)</f>
        <v>#N/A</v>
      </c>
      <c r="AD123" s="21" t="e">
        <f t="shared" si="60"/>
        <v>#N/A</v>
      </c>
      <c r="AE123" s="20" t="e">
        <f>VLOOKUP($B123,'DATA PENGUKURAN GARDU'!$A:$BS,46,0)</f>
        <v>#N/A</v>
      </c>
      <c r="AF123" s="21" t="e">
        <f t="shared" si="61"/>
        <v>#N/A</v>
      </c>
      <c r="AG123" s="20" t="e">
        <f>VLOOKUP($B123,'DATA PENGUKURAN GARDU'!$A:$BS,46,0)</f>
        <v>#N/A</v>
      </c>
      <c r="AH123" s="20" t="e">
        <f>VLOOKUP($B123,'DATA PENGUKURAN GARDU'!$A:$BS,53,0)</f>
        <v>#N/A</v>
      </c>
      <c r="AI123" s="20" t="e">
        <f>VLOOKUP($B123,'DATA PENGUKURAN GARDU'!$A:$BS,54,0)</f>
        <v>#N/A</v>
      </c>
      <c r="AJ123" s="17" t="e">
        <f>VLOOKUP($C123,'DATA PENGUKURAN GARDU'!$A:$BS,42,0)</f>
        <v>#N/A</v>
      </c>
      <c r="AK123" s="23" t="e">
        <f t="shared" si="62"/>
        <v>#N/A</v>
      </c>
      <c r="AL123" s="17" t="e">
        <f>VLOOKUP($C123,'DATA PENGUKURAN GARDU'!$A:$BS,44,0)</f>
        <v>#N/A</v>
      </c>
      <c r="AM123" s="23" t="e">
        <f t="shared" si="63"/>
        <v>#N/A</v>
      </c>
      <c r="AN123" s="17" t="e">
        <f>VLOOKUP($C123,'DATA PENGUKURAN GARDU'!$A:$BS,46,0)</f>
        <v>#N/A</v>
      </c>
      <c r="AO123" s="23" t="e">
        <f t="shared" si="64"/>
        <v>#N/A</v>
      </c>
      <c r="AP123" s="17" t="e">
        <f>VLOOKUP($C123,'DATA PENGUKURAN GARDU'!$A:$BS,46,0)</f>
        <v>#N/A</v>
      </c>
      <c r="AQ123" s="17" t="e">
        <f>VLOOKUP($C123,'DATA PENGUKURAN GARDU'!$A:$BS,53,0)</f>
        <v>#N/A</v>
      </c>
      <c r="AR123" s="17" t="e">
        <f>VLOOKUP($C123,'DATA PENGUKURAN GARDU'!$A:$BS,54,0)</f>
        <v>#N/A</v>
      </c>
      <c r="AS123" s="20" t="e">
        <f>VLOOKUP($D123,'DATA PENGUKURAN GARDU'!$A:$BS,42,0)</f>
        <v>#N/A</v>
      </c>
      <c r="AT123" s="21" t="e">
        <f t="shared" si="65"/>
        <v>#N/A</v>
      </c>
      <c r="AU123" s="20" t="e">
        <f>VLOOKUP($D123,'DATA PENGUKURAN GARDU'!$A:$BS,44,0)</f>
        <v>#N/A</v>
      </c>
      <c r="AV123" s="21" t="e">
        <f t="shared" si="66"/>
        <v>#N/A</v>
      </c>
      <c r="AW123" s="20" t="e">
        <f>VLOOKUP($D123,'DATA PENGUKURAN GARDU'!$A:$BS,46,0)</f>
        <v>#N/A</v>
      </c>
      <c r="AX123" s="21" t="e">
        <f t="shared" si="67"/>
        <v>#N/A</v>
      </c>
      <c r="AY123" s="20" t="e">
        <f>VLOOKUP($D123,'DATA PENGUKURAN GARDU'!$A:$BS,46,0)</f>
        <v>#N/A</v>
      </c>
      <c r="AZ123" s="20" t="e">
        <f>VLOOKUP($D123,'DATA PENGUKURAN GARDU'!$A:$BS,53,0)</f>
        <v>#N/A</v>
      </c>
      <c r="BA123" s="20" t="e">
        <f>VLOOKUP($D123,'DATA PENGUKURAN GARDU'!$A:$BS,54,0)</f>
        <v>#N/A</v>
      </c>
      <c r="BB123" s="17" t="e">
        <f>VLOOKUP($E123,'DATA PENGUKURAN GARDU'!$A:$BS,42,0)</f>
        <v>#N/A</v>
      </c>
      <c r="BC123" s="23" t="e">
        <f t="shared" si="68"/>
        <v>#N/A</v>
      </c>
      <c r="BD123" s="17" t="e">
        <f>VLOOKUP($E123,'DATA PENGUKURAN GARDU'!$A:$BS,44,0)</f>
        <v>#N/A</v>
      </c>
      <c r="BE123" s="23" t="e">
        <f t="shared" si="69"/>
        <v>#N/A</v>
      </c>
      <c r="BF123" s="17" t="e">
        <f>VLOOKUP($E123,'DATA PENGUKURAN GARDU'!$A:$BS,46,0)</f>
        <v>#N/A</v>
      </c>
      <c r="BG123" s="23" t="e">
        <f t="shared" si="70"/>
        <v>#N/A</v>
      </c>
      <c r="BH123" s="17" t="e">
        <f>VLOOKUP($E123,'DATA PENGUKURAN GARDU'!$A:$BS,46,0)</f>
        <v>#N/A</v>
      </c>
      <c r="BI123" s="17" t="e">
        <f>VLOOKUP($E123,'DATA PENGUKURAN GARDU'!$A:$BS,53,0)</f>
        <v>#N/A</v>
      </c>
      <c r="BJ123" s="17" t="e">
        <f>VLOOKUP($E123,'DATA PENGUKURAN GARDU'!$A:$BS,54,0)</f>
        <v>#N/A</v>
      </c>
      <c r="BK123" s="20" t="e">
        <f t="shared" si="48"/>
        <v>#N/A</v>
      </c>
      <c r="BL123" s="20" t="e">
        <f t="shared" si="49"/>
        <v>#N/A</v>
      </c>
      <c r="BM123" s="20" t="e">
        <f t="shared" si="50"/>
        <v>#N/A</v>
      </c>
      <c r="BN123" s="25" t="e">
        <f t="shared" si="51"/>
        <v>#N/A</v>
      </c>
      <c r="BO123" s="26" t="str">
        <f t="shared" si="52"/>
        <v>0</v>
      </c>
      <c r="BP123" s="21" t="e">
        <f t="shared" si="53"/>
        <v>#VALUE!</v>
      </c>
      <c r="BQ123" s="20" t="e">
        <f t="shared" si="54"/>
        <v>#N/A</v>
      </c>
      <c r="BR123" s="20" t="e">
        <v>#N/A</v>
      </c>
      <c r="BS123" s="9" t="e">
        <v>#N/A</v>
      </c>
      <c r="BT123" s="2" t="e">
        <f t="shared" si="55"/>
        <v>#VALUE!</v>
      </c>
      <c r="BU123" s="2" t="e">
        <f t="shared" si="38"/>
        <v>#N/A</v>
      </c>
      <c r="BV123" s="2" t="e">
        <f t="shared" si="39"/>
        <v>#N/A</v>
      </c>
    </row>
    <row r="124" s="2" customFormat="1" ht="22.95" customHeight="1" spans="1:74">
      <c r="A124" s="9" t="str">
        <f t="shared" si="40"/>
        <v>KMO 116Induk</v>
      </c>
      <c r="B124" s="9" t="str">
        <f t="shared" si="41"/>
        <v>KMO 116jurusan 1</v>
      </c>
      <c r="C124" s="9" t="str">
        <f t="shared" si="42"/>
        <v>KMO 116jurusan 2</v>
      </c>
      <c r="D124" s="9" t="str">
        <f t="shared" si="43"/>
        <v>KMO 116jurusan 3</v>
      </c>
      <c r="E124" s="9" t="str">
        <f t="shared" si="44"/>
        <v>KMO 116jurusan 4</v>
      </c>
      <c r="F124" s="10" t="s">
        <v>198</v>
      </c>
      <c r="G124" s="10" t="s">
        <v>39</v>
      </c>
      <c r="H124" s="10" t="s">
        <v>199</v>
      </c>
      <c r="I124" s="10" t="s">
        <v>10286</v>
      </c>
      <c r="J124" s="10" t="s">
        <v>10287</v>
      </c>
      <c r="K124" s="10" t="s">
        <v>7465</v>
      </c>
      <c r="L124" s="10"/>
      <c r="M124" s="10"/>
      <c r="N124" s="14">
        <f t="shared" si="45"/>
        <v>0</v>
      </c>
      <c r="O124" s="15" t="e">
        <f t="shared" si="46"/>
        <v>#VALUE!</v>
      </c>
      <c r="P124" s="15" t="e">
        <f t="shared" si="47"/>
        <v>#VALUE!</v>
      </c>
      <c r="Q124" s="17" t="e">
        <f>VLOOKUP($A124,'DATA PENGUKURAN GARDU'!$A:$BS,42,0)</f>
        <v>#N/A</v>
      </c>
      <c r="R124" s="18" t="e">
        <f t="shared" si="56"/>
        <v>#N/A</v>
      </c>
      <c r="S124" s="17" t="e">
        <f>VLOOKUP($A124,'DATA PENGUKURAN GARDU'!$A:$BS,44,0)</f>
        <v>#N/A</v>
      </c>
      <c r="T124" s="18" t="e">
        <f t="shared" si="57"/>
        <v>#N/A</v>
      </c>
      <c r="U124" s="17" t="e">
        <f>VLOOKUP($A124,'DATA PENGUKURAN GARDU'!$A:$BS,46,0)</f>
        <v>#N/A</v>
      </c>
      <c r="V124" s="18" t="e">
        <f t="shared" si="58"/>
        <v>#N/A</v>
      </c>
      <c r="W124" s="17" t="e">
        <f>VLOOKUP($A124,'DATA PENGUKURAN GARDU'!$A:$BS,48,0)</f>
        <v>#N/A</v>
      </c>
      <c r="X124" s="17" t="e">
        <f>VLOOKUP($A124,'DATA PENGUKURAN GARDU'!$A:$BS,53,0)</f>
        <v>#N/A</v>
      </c>
      <c r="Y124" s="17" t="e">
        <f>VLOOKUP($A124,'DATA PENGUKURAN GARDU'!$A:$BS,54,0)</f>
        <v>#N/A</v>
      </c>
      <c r="Z124" s="17" t="e">
        <f>VLOOKUP($A124,'DATA PENGUKURAN GARDU'!$A:$BS,55,0)</f>
        <v>#N/A</v>
      </c>
      <c r="AA124" s="20" t="e">
        <f>VLOOKUP($B124,'DATA PENGUKURAN GARDU'!$A:$BS,42,0)</f>
        <v>#N/A</v>
      </c>
      <c r="AB124" s="21" t="e">
        <f t="shared" si="59"/>
        <v>#N/A</v>
      </c>
      <c r="AC124" s="20" t="e">
        <f>VLOOKUP($B124,'DATA PENGUKURAN GARDU'!$A:$BS,44,0)</f>
        <v>#N/A</v>
      </c>
      <c r="AD124" s="21" t="e">
        <f t="shared" si="60"/>
        <v>#N/A</v>
      </c>
      <c r="AE124" s="20" t="e">
        <f>VLOOKUP($B124,'DATA PENGUKURAN GARDU'!$A:$BS,46,0)</f>
        <v>#N/A</v>
      </c>
      <c r="AF124" s="21" t="e">
        <f t="shared" si="61"/>
        <v>#N/A</v>
      </c>
      <c r="AG124" s="20" t="e">
        <f>VLOOKUP($B124,'DATA PENGUKURAN GARDU'!$A:$BS,46,0)</f>
        <v>#N/A</v>
      </c>
      <c r="AH124" s="20" t="e">
        <f>VLOOKUP($B124,'DATA PENGUKURAN GARDU'!$A:$BS,53,0)</f>
        <v>#N/A</v>
      </c>
      <c r="AI124" s="20" t="e">
        <f>VLOOKUP($B124,'DATA PENGUKURAN GARDU'!$A:$BS,54,0)</f>
        <v>#N/A</v>
      </c>
      <c r="AJ124" s="17" t="e">
        <f>VLOOKUP($C124,'DATA PENGUKURAN GARDU'!$A:$BS,42,0)</f>
        <v>#N/A</v>
      </c>
      <c r="AK124" s="23" t="e">
        <f t="shared" si="62"/>
        <v>#N/A</v>
      </c>
      <c r="AL124" s="17" t="e">
        <f>VLOOKUP($C124,'DATA PENGUKURAN GARDU'!$A:$BS,44,0)</f>
        <v>#N/A</v>
      </c>
      <c r="AM124" s="23" t="e">
        <f t="shared" si="63"/>
        <v>#N/A</v>
      </c>
      <c r="AN124" s="17" t="e">
        <f>VLOOKUP($C124,'DATA PENGUKURAN GARDU'!$A:$BS,46,0)</f>
        <v>#N/A</v>
      </c>
      <c r="AO124" s="23" t="e">
        <f t="shared" si="64"/>
        <v>#N/A</v>
      </c>
      <c r="AP124" s="17" t="e">
        <f>VLOOKUP($C124,'DATA PENGUKURAN GARDU'!$A:$BS,46,0)</f>
        <v>#N/A</v>
      </c>
      <c r="AQ124" s="17" t="e">
        <f>VLOOKUP($C124,'DATA PENGUKURAN GARDU'!$A:$BS,53,0)</f>
        <v>#N/A</v>
      </c>
      <c r="AR124" s="17" t="e">
        <f>VLOOKUP($C124,'DATA PENGUKURAN GARDU'!$A:$BS,54,0)</f>
        <v>#N/A</v>
      </c>
      <c r="AS124" s="20" t="e">
        <f>VLOOKUP($D124,'DATA PENGUKURAN GARDU'!$A:$BS,42,0)</f>
        <v>#N/A</v>
      </c>
      <c r="AT124" s="21" t="e">
        <f t="shared" si="65"/>
        <v>#N/A</v>
      </c>
      <c r="AU124" s="20" t="e">
        <f>VLOOKUP($D124,'DATA PENGUKURAN GARDU'!$A:$BS,44,0)</f>
        <v>#N/A</v>
      </c>
      <c r="AV124" s="21" t="e">
        <f t="shared" si="66"/>
        <v>#N/A</v>
      </c>
      <c r="AW124" s="20" t="e">
        <f>VLOOKUP($D124,'DATA PENGUKURAN GARDU'!$A:$BS,46,0)</f>
        <v>#N/A</v>
      </c>
      <c r="AX124" s="21" t="e">
        <f t="shared" si="67"/>
        <v>#N/A</v>
      </c>
      <c r="AY124" s="20" t="e">
        <f>VLOOKUP($D124,'DATA PENGUKURAN GARDU'!$A:$BS,46,0)</f>
        <v>#N/A</v>
      </c>
      <c r="AZ124" s="20" t="e">
        <f>VLOOKUP($D124,'DATA PENGUKURAN GARDU'!$A:$BS,53,0)</f>
        <v>#N/A</v>
      </c>
      <c r="BA124" s="20" t="e">
        <f>VLOOKUP($D124,'DATA PENGUKURAN GARDU'!$A:$BS,54,0)</f>
        <v>#N/A</v>
      </c>
      <c r="BB124" s="17" t="e">
        <f>VLOOKUP($E124,'DATA PENGUKURAN GARDU'!$A:$BS,42,0)</f>
        <v>#N/A</v>
      </c>
      <c r="BC124" s="23" t="e">
        <f t="shared" si="68"/>
        <v>#N/A</v>
      </c>
      <c r="BD124" s="17" t="e">
        <f>VLOOKUP($E124,'DATA PENGUKURAN GARDU'!$A:$BS,44,0)</f>
        <v>#N/A</v>
      </c>
      <c r="BE124" s="23" t="e">
        <f t="shared" si="69"/>
        <v>#N/A</v>
      </c>
      <c r="BF124" s="17" t="e">
        <f>VLOOKUP($E124,'DATA PENGUKURAN GARDU'!$A:$BS,46,0)</f>
        <v>#N/A</v>
      </c>
      <c r="BG124" s="23" t="e">
        <f t="shared" si="70"/>
        <v>#N/A</v>
      </c>
      <c r="BH124" s="17" t="e">
        <f>VLOOKUP($E124,'DATA PENGUKURAN GARDU'!$A:$BS,46,0)</f>
        <v>#N/A</v>
      </c>
      <c r="BI124" s="17" t="e">
        <f>VLOOKUP($E124,'DATA PENGUKURAN GARDU'!$A:$BS,53,0)</f>
        <v>#N/A</v>
      </c>
      <c r="BJ124" s="17" t="e">
        <f>VLOOKUP($E124,'DATA PENGUKURAN GARDU'!$A:$BS,54,0)</f>
        <v>#N/A</v>
      </c>
      <c r="BK124" s="20" t="e">
        <f t="shared" si="48"/>
        <v>#N/A</v>
      </c>
      <c r="BL124" s="20" t="e">
        <f t="shared" si="49"/>
        <v>#N/A</v>
      </c>
      <c r="BM124" s="20" t="e">
        <f t="shared" si="50"/>
        <v>#N/A</v>
      </c>
      <c r="BN124" s="25" t="e">
        <f t="shared" si="51"/>
        <v>#N/A</v>
      </c>
      <c r="BO124" s="26" t="str">
        <f t="shared" si="52"/>
        <v>0</v>
      </c>
      <c r="BP124" s="21" t="e">
        <f t="shared" si="53"/>
        <v>#VALUE!</v>
      </c>
      <c r="BQ124" s="20" t="e">
        <f t="shared" si="54"/>
        <v>#N/A</v>
      </c>
      <c r="BR124" s="20" t="e">
        <v>#N/A</v>
      </c>
      <c r="BS124" s="9" t="e">
        <v>#N/A</v>
      </c>
      <c r="BT124" s="2" t="e">
        <f t="shared" si="55"/>
        <v>#VALUE!</v>
      </c>
      <c r="BU124" s="2" t="e">
        <f t="shared" si="38"/>
        <v>#N/A</v>
      </c>
      <c r="BV124" s="2" t="e">
        <f t="shared" si="39"/>
        <v>#N/A</v>
      </c>
    </row>
    <row r="125" s="2" customFormat="1" ht="22.95" customHeight="1" spans="1:74">
      <c r="A125" s="9" t="str">
        <f t="shared" si="40"/>
        <v>KMO 152Induk</v>
      </c>
      <c r="B125" s="9" t="str">
        <f t="shared" si="41"/>
        <v>KMO 152jurusan 1</v>
      </c>
      <c r="C125" s="9" t="str">
        <f t="shared" si="42"/>
        <v>KMO 152jurusan 2</v>
      </c>
      <c r="D125" s="9" t="str">
        <f t="shared" si="43"/>
        <v>KMO 152jurusan 3</v>
      </c>
      <c r="E125" s="9" t="str">
        <f t="shared" si="44"/>
        <v>KMO 152jurusan 4</v>
      </c>
      <c r="F125" s="10" t="s">
        <v>166</v>
      </c>
      <c r="G125" s="10" t="s">
        <v>101</v>
      </c>
      <c r="H125" s="10" t="s">
        <v>200</v>
      </c>
      <c r="I125" s="10" t="s">
        <v>10288</v>
      </c>
      <c r="J125" s="10" t="s">
        <v>10289</v>
      </c>
      <c r="K125" s="10" t="s">
        <v>7465</v>
      </c>
      <c r="L125" s="10"/>
      <c r="M125" s="10"/>
      <c r="N125" s="14">
        <f t="shared" si="45"/>
        <v>0</v>
      </c>
      <c r="O125" s="15" t="e">
        <f t="shared" si="46"/>
        <v>#VALUE!</v>
      </c>
      <c r="P125" s="15" t="e">
        <f t="shared" si="47"/>
        <v>#VALUE!</v>
      </c>
      <c r="Q125" s="17" t="e">
        <f>VLOOKUP($A125,'DATA PENGUKURAN GARDU'!$A:$BS,42,0)</f>
        <v>#N/A</v>
      </c>
      <c r="R125" s="18" t="e">
        <f t="shared" si="56"/>
        <v>#N/A</v>
      </c>
      <c r="S125" s="17" t="e">
        <f>VLOOKUP($A125,'DATA PENGUKURAN GARDU'!$A:$BS,44,0)</f>
        <v>#N/A</v>
      </c>
      <c r="T125" s="18" t="e">
        <f t="shared" si="57"/>
        <v>#N/A</v>
      </c>
      <c r="U125" s="17" t="e">
        <f>VLOOKUP($A125,'DATA PENGUKURAN GARDU'!$A:$BS,46,0)</f>
        <v>#N/A</v>
      </c>
      <c r="V125" s="18" t="e">
        <f t="shared" si="58"/>
        <v>#N/A</v>
      </c>
      <c r="W125" s="17" t="e">
        <f>VLOOKUP($A125,'DATA PENGUKURAN GARDU'!$A:$BS,48,0)</f>
        <v>#N/A</v>
      </c>
      <c r="X125" s="17" t="e">
        <f>VLOOKUP($A125,'DATA PENGUKURAN GARDU'!$A:$BS,53,0)</f>
        <v>#N/A</v>
      </c>
      <c r="Y125" s="17" t="e">
        <f>VLOOKUP($A125,'DATA PENGUKURAN GARDU'!$A:$BS,54,0)</f>
        <v>#N/A</v>
      </c>
      <c r="Z125" s="17" t="e">
        <f>VLOOKUP($A125,'DATA PENGUKURAN GARDU'!$A:$BS,55,0)</f>
        <v>#N/A</v>
      </c>
      <c r="AA125" s="20" t="e">
        <f>VLOOKUP($B125,'DATA PENGUKURAN GARDU'!$A:$BS,42,0)</f>
        <v>#N/A</v>
      </c>
      <c r="AB125" s="21" t="e">
        <f t="shared" si="59"/>
        <v>#N/A</v>
      </c>
      <c r="AC125" s="20" t="e">
        <f>VLOOKUP($B125,'DATA PENGUKURAN GARDU'!$A:$BS,44,0)</f>
        <v>#N/A</v>
      </c>
      <c r="AD125" s="21" t="e">
        <f t="shared" si="60"/>
        <v>#N/A</v>
      </c>
      <c r="AE125" s="20" t="e">
        <f>VLOOKUP($B125,'DATA PENGUKURAN GARDU'!$A:$BS,46,0)</f>
        <v>#N/A</v>
      </c>
      <c r="AF125" s="21" t="e">
        <f t="shared" si="61"/>
        <v>#N/A</v>
      </c>
      <c r="AG125" s="20" t="e">
        <f>VLOOKUP($B125,'DATA PENGUKURAN GARDU'!$A:$BS,46,0)</f>
        <v>#N/A</v>
      </c>
      <c r="AH125" s="20" t="e">
        <f>VLOOKUP($B125,'DATA PENGUKURAN GARDU'!$A:$BS,53,0)</f>
        <v>#N/A</v>
      </c>
      <c r="AI125" s="20" t="e">
        <f>VLOOKUP($B125,'DATA PENGUKURAN GARDU'!$A:$BS,54,0)</f>
        <v>#N/A</v>
      </c>
      <c r="AJ125" s="17" t="e">
        <f>VLOOKUP($C125,'DATA PENGUKURAN GARDU'!$A:$BS,42,0)</f>
        <v>#N/A</v>
      </c>
      <c r="AK125" s="23" t="e">
        <f t="shared" si="62"/>
        <v>#N/A</v>
      </c>
      <c r="AL125" s="17" t="e">
        <f>VLOOKUP($C125,'DATA PENGUKURAN GARDU'!$A:$BS,44,0)</f>
        <v>#N/A</v>
      </c>
      <c r="AM125" s="23" t="e">
        <f t="shared" si="63"/>
        <v>#N/A</v>
      </c>
      <c r="AN125" s="17" t="e">
        <f>VLOOKUP($C125,'DATA PENGUKURAN GARDU'!$A:$BS,46,0)</f>
        <v>#N/A</v>
      </c>
      <c r="AO125" s="23" t="e">
        <f t="shared" si="64"/>
        <v>#N/A</v>
      </c>
      <c r="AP125" s="17" t="e">
        <f>VLOOKUP($C125,'DATA PENGUKURAN GARDU'!$A:$BS,46,0)</f>
        <v>#N/A</v>
      </c>
      <c r="AQ125" s="17" t="e">
        <f>VLOOKUP($C125,'DATA PENGUKURAN GARDU'!$A:$BS,53,0)</f>
        <v>#N/A</v>
      </c>
      <c r="AR125" s="17" t="e">
        <f>VLOOKUP($C125,'DATA PENGUKURAN GARDU'!$A:$BS,54,0)</f>
        <v>#N/A</v>
      </c>
      <c r="AS125" s="20" t="e">
        <f>VLOOKUP($D125,'DATA PENGUKURAN GARDU'!$A:$BS,42,0)</f>
        <v>#N/A</v>
      </c>
      <c r="AT125" s="21" t="e">
        <f t="shared" si="65"/>
        <v>#N/A</v>
      </c>
      <c r="AU125" s="20" t="e">
        <f>VLOOKUP($D125,'DATA PENGUKURAN GARDU'!$A:$BS,44,0)</f>
        <v>#N/A</v>
      </c>
      <c r="AV125" s="21" t="e">
        <f t="shared" si="66"/>
        <v>#N/A</v>
      </c>
      <c r="AW125" s="20" t="e">
        <f>VLOOKUP($D125,'DATA PENGUKURAN GARDU'!$A:$BS,46,0)</f>
        <v>#N/A</v>
      </c>
      <c r="AX125" s="21" t="e">
        <f t="shared" si="67"/>
        <v>#N/A</v>
      </c>
      <c r="AY125" s="20" t="e">
        <f>VLOOKUP($D125,'DATA PENGUKURAN GARDU'!$A:$BS,46,0)</f>
        <v>#N/A</v>
      </c>
      <c r="AZ125" s="20" t="e">
        <f>VLOOKUP($D125,'DATA PENGUKURAN GARDU'!$A:$BS,53,0)</f>
        <v>#N/A</v>
      </c>
      <c r="BA125" s="20" t="e">
        <f>VLOOKUP($D125,'DATA PENGUKURAN GARDU'!$A:$BS,54,0)</f>
        <v>#N/A</v>
      </c>
      <c r="BB125" s="17" t="e">
        <f>VLOOKUP($E125,'DATA PENGUKURAN GARDU'!$A:$BS,42,0)</f>
        <v>#N/A</v>
      </c>
      <c r="BC125" s="23" t="e">
        <f t="shared" si="68"/>
        <v>#N/A</v>
      </c>
      <c r="BD125" s="17" t="e">
        <f>VLOOKUP($E125,'DATA PENGUKURAN GARDU'!$A:$BS,44,0)</f>
        <v>#N/A</v>
      </c>
      <c r="BE125" s="23" t="e">
        <f t="shared" si="69"/>
        <v>#N/A</v>
      </c>
      <c r="BF125" s="17" t="e">
        <f>VLOOKUP($E125,'DATA PENGUKURAN GARDU'!$A:$BS,46,0)</f>
        <v>#N/A</v>
      </c>
      <c r="BG125" s="23" t="e">
        <f t="shared" si="70"/>
        <v>#N/A</v>
      </c>
      <c r="BH125" s="17" t="e">
        <f>VLOOKUP($E125,'DATA PENGUKURAN GARDU'!$A:$BS,46,0)</f>
        <v>#N/A</v>
      </c>
      <c r="BI125" s="17" t="e">
        <f>VLOOKUP($E125,'DATA PENGUKURAN GARDU'!$A:$BS,53,0)</f>
        <v>#N/A</v>
      </c>
      <c r="BJ125" s="17" t="e">
        <f>VLOOKUP($E125,'DATA PENGUKURAN GARDU'!$A:$BS,54,0)</f>
        <v>#N/A</v>
      </c>
      <c r="BK125" s="20" t="e">
        <f t="shared" si="48"/>
        <v>#N/A</v>
      </c>
      <c r="BL125" s="20" t="e">
        <f t="shared" si="49"/>
        <v>#N/A</v>
      </c>
      <c r="BM125" s="20" t="e">
        <f t="shared" si="50"/>
        <v>#N/A</v>
      </c>
      <c r="BN125" s="25" t="e">
        <f t="shared" si="51"/>
        <v>#N/A</v>
      </c>
      <c r="BO125" s="26" t="str">
        <f t="shared" si="52"/>
        <v>0</v>
      </c>
      <c r="BP125" s="21" t="e">
        <f t="shared" si="53"/>
        <v>#VALUE!</v>
      </c>
      <c r="BQ125" s="20" t="e">
        <f t="shared" si="54"/>
        <v>#N/A</v>
      </c>
      <c r="BR125" s="20" t="e">
        <v>#N/A</v>
      </c>
      <c r="BS125" s="9" t="e">
        <v>#N/A</v>
      </c>
      <c r="BT125" s="2" t="e">
        <f t="shared" si="55"/>
        <v>#VALUE!</v>
      </c>
      <c r="BU125" s="2" t="e">
        <f t="shared" si="38"/>
        <v>#N/A</v>
      </c>
      <c r="BV125" s="2" t="e">
        <f t="shared" si="39"/>
        <v>#N/A</v>
      </c>
    </row>
    <row r="126" s="2" customFormat="1" ht="22.95" customHeight="1" spans="1:74">
      <c r="A126" s="9" t="str">
        <f t="shared" si="40"/>
        <v>K-264.1Induk</v>
      </c>
      <c r="B126" s="9" t="str">
        <f t="shared" si="41"/>
        <v>K-264.1jurusan 1</v>
      </c>
      <c r="C126" s="9" t="str">
        <f t="shared" si="42"/>
        <v>K-264.1jurusan 2</v>
      </c>
      <c r="D126" s="9" t="str">
        <f t="shared" si="43"/>
        <v>K-264.1jurusan 3</v>
      </c>
      <c r="E126" s="9" t="str">
        <f t="shared" si="44"/>
        <v>K-264.1jurusan 4</v>
      </c>
      <c r="F126" s="10" t="s">
        <v>131</v>
      </c>
      <c r="G126" s="10" t="s">
        <v>132</v>
      </c>
      <c r="H126" s="10" t="s">
        <v>175</v>
      </c>
      <c r="I126" s="10" t="s">
        <v>10246</v>
      </c>
      <c r="J126" s="10" t="s">
        <v>10247</v>
      </c>
      <c r="K126" s="10" t="s">
        <v>7465</v>
      </c>
      <c r="L126" s="10"/>
      <c r="M126" s="10"/>
      <c r="N126" s="14">
        <f t="shared" si="45"/>
        <v>0</v>
      </c>
      <c r="O126" s="15" t="e">
        <f t="shared" si="46"/>
        <v>#VALUE!</v>
      </c>
      <c r="P126" s="15" t="e">
        <f t="shared" si="47"/>
        <v>#VALUE!</v>
      </c>
      <c r="Q126" s="17" t="e">
        <f>VLOOKUP($A126,'DATA PENGUKURAN GARDU'!$A:$BS,42,0)</f>
        <v>#N/A</v>
      </c>
      <c r="R126" s="18" t="e">
        <f t="shared" si="56"/>
        <v>#N/A</v>
      </c>
      <c r="S126" s="17" t="e">
        <f>VLOOKUP($A126,'DATA PENGUKURAN GARDU'!$A:$BS,44,0)</f>
        <v>#N/A</v>
      </c>
      <c r="T126" s="18" t="e">
        <f t="shared" si="57"/>
        <v>#N/A</v>
      </c>
      <c r="U126" s="17" t="e">
        <f>VLOOKUP($A126,'DATA PENGUKURAN GARDU'!$A:$BS,46,0)</f>
        <v>#N/A</v>
      </c>
      <c r="V126" s="18" t="e">
        <f t="shared" si="58"/>
        <v>#N/A</v>
      </c>
      <c r="W126" s="17" t="e">
        <f>VLOOKUP($A126,'DATA PENGUKURAN GARDU'!$A:$BS,48,0)</f>
        <v>#N/A</v>
      </c>
      <c r="X126" s="17" t="e">
        <f>VLOOKUP($A126,'DATA PENGUKURAN GARDU'!$A:$BS,53,0)</f>
        <v>#N/A</v>
      </c>
      <c r="Y126" s="17" t="e">
        <f>VLOOKUP($A126,'DATA PENGUKURAN GARDU'!$A:$BS,54,0)</f>
        <v>#N/A</v>
      </c>
      <c r="Z126" s="17" t="e">
        <f>VLOOKUP($A126,'DATA PENGUKURAN GARDU'!$A:$BS,55,0)</f>
        <v>#N/A</v>
      </c>
      <c r="AA126" s="20" t="e">
        <f>VLOOKUP($B126,'DATA PENGUKURAN GARDU'!$A:$BS,42,0)</f>
        <v>#N/A</v>
      </c>
      <c r="AB126" s="21" t="e">
        <f t="shared" si="59"/>
        <v>#N/A</v>
      </c>
      <c r="AC126" s="20" t="e">
        <f>VLOOKUP($B126,'DATA PENGUKURAN GARDU'!$A:$BS,44,0)</f>
        <v>#N/A</v>
      </c>
      <c r="AD126" s="21" t="e">
        <f t="shared" si="60"/>
        <v>#N/A</v>
      </c>
      <c r="AE126" s="20" t="e">
        <f>VLOOKUP($B126,'DATA PENGUKURAN GARDU'!$A:$BS,46,0)</f>
        <v>#N/A</v>
      </c>
      <c r="AF126" s="21" t="e">
        <f t="shared" si="61"/>
        <v>#N/A</v>
      </c>
      <c r="AG126" s="20" t="e">
        <f>VLOOKUP($B126,'DATA PENGUKURAN GARDU'!$A:$BS,46,0)</f>
        <v>#N/A</v>
      </c>
      <c r="AH126" s="20" t="e">
        <f>VLOOKUP($B126,'DATA PENGUKURAN GARDU'!$A:$BS,53,0)</f>
        <v>#N/A</v>
      </c>
      <c r="AI126" s="20" t="e">
        <f>VLOOKUP($B126,'DATA PENGUKURAN GARDU'!$A:$BS,54,0)</f>
        <v>#N/A</v>
      </c>
      <c r="AJ126" s="17" t="e">
        <f>VLOOKUP($C126,'DATA PENGUKURAN GARDU'!$A:$BS,42,0)</f>
        <v>#N/A</v>
      </c>
      <c r="AK126" s="23" t="e">
        <f t="shared" si="62"/>
        <v>#N/A</v>
      </c>
      <c r="AL126" s="17" t="e">
        <f>VLOOKUP($C126,'DATA PENGUKURAN GARDU'!$A:$BS,44,0)</f>
        <v>#N/A</v>
      </c>
      <c r="AM126" s="23" t="e">
        <f t="shared" si="63"/>
        <v>#N/A</v>
      </c>
      <c r="AN126" s="17" t="e">
        <f>VLOOKUP($C126,'DATA PENGUKURAN GARDU'!$A:$BS,46,0)</f>
        <v>#N/A</v>
      </c>
      <c r="AO126" s="23" t="e">
        <f t="shared" si="64"/>
        <v>#N/A</v>
      </c>
      <c r="AP126" s="17" t="e">
        <f>VLOOKUP($C126,'DATA PENGUKURAN GARDU'!$A:$BS,46,0)</f>
        <v>#N/A</v>
      </c>
      <c r="AQ126" s="17" t="e">
        <f>VLOOKUP($C126,'DATA PENGUKURAN GARDU'!$A:$BS,53,0)</f>
        <v>#N/A</v>
      </c>
      <c r="AR126" s="17" t="e">
        <f>VLOOKUP($C126,'DATA PENGUKURAN GARDU'!$A:$BS,54,0)</f>
        <v>#N/A</v>
      </c>
      <c r="AS126" s="20" t="e">
        <f>VLOOKUP($D126,'DATA PENGUKURAN GARDU'!$A:$BS,42,0)</f>
        <v>#N/A</v>
      </c>
      <c r="AT126" s="21" t="e">
        <f t="shared" si="65"/>
        <v>#N/A</v>
      </c>
      <c r="AU126" s="20" t="e">
        <f>VLOOKUP($D126,'DATA PENGUKURAN GARDU'!$A:$BS,44,0)</f>
        <v>#N/A</v>
      </c>
      <c r="AV126" s="21" t="e">
        <f t="shared" si="66"/>
        <v>#N/A</v>
      </c>
      <c r="AW126" s="20" t="e">
        <f>VLOOKUP($D126,'DATA PENGUKURAN GARDU'!$A:$BS,46,0)</f>
        <v>#N/A</v>
      </c>
      <c r="AX126" s="21" t="e">
        <f t="shared" si="67"/>
        <v>#N/A</v>
      </c>
      <c r="AY126" s="20" t="e">
        <f>VLOOKUP($D126,'DATA PENGUKURAN GARDU'!$A:$BS,46,0)</f>
        <v>#N/A</v>
      </c>
      <c r="AZ126" s="20" t="e">
        <f>VLOOKUP($D126,'DATA PENGUKURAN GARDU'!$A:$BS,53,0)</f>
        <v>#N/A</v>
      </c>
      <c r="BA126" s="20" t="e">
        <f>VLOOKUP($D126,'DATA PENGUKURAN GARDU'!$A:$BS,54,0)</f>
        <v>#N/A</v>
      </c>
      <c r="BB126" s="17" t="e">
        <f>VLOOKUP($E126,'DATA PENGUKURAN GARDU'!$A:$BS,42,0)</f>
        <v>#N/A</v>
      </c>
      <c r="BC126" s="23" t="e">
        <f t="shared" si="68"/>
        <v>#N/A</v>
      </c>
      <c r="BD126" s="17" t="e">
        <f>VLOOKUP($E126,'DATA PENGUKURAN GARDU'!$A:$BS,44,0)</f>
        <v>#N/A</v>
      </c>
      <c r="BE126" s="23" t="e">
        <f t="shared" si="69"/>
        <v>#N/A</v>
      </c>
      <c r="BF126" s="17" t="e">
        <f>VLOOKUP($E126,'DATA PENGUKURAN GARDU'!$A:$BS,46,0)</f>
        <v>#N/A</v>
      </c>
      <c r="BG126" s="23" t="e">
        <f t="shared" si="70"/>
        <v>#N/A</v>
      </c>
      <c r="BH126" s="17" t="e">
        <f>VLOOKUP($E126,'DATA PENGUKURAN GARDU'!$A:$BS,46,0)</f>
        <v>#N/A</v>
      </c>
      <c r="BI126" s="17" t="e">
        <f>VLOOKUP($E126,'DATA PENGUKURAN GARDU'!$A:$BS,53,0)</f>
        <v>#N/A</v>
      </c>
      <c r="BJ126" s="17" t="e">
        <f>VLOOKUP($E126,'DATA PENGUKURAN GARDU'!$A:$BS,54,0)</f>
        <v>#N/A</v>
      </c>
      <c r="BK126" s="20" t="e">
        <f t="shared" si="48"/>
        <v>#N/A</v>
      </c>
      <c r="BL126" s="20" t="e">
        <f t="shared" si="49"/>
        <v>#N/A</v>
      </c>
      <c r="BM126" s="20" t="e">
        <f t="shared" si="50"/>
        <v>#N/A</v>
      </c>
      <c r="BN126" s="25" t="e">
        <f t="shared" si="51"/>
        <v>#N/A</v>
      </c>
      <c r="BO126" s="26" t="str">
        <f t="shared" si="52"/>
        <v>0</v>
      </c>
      <c r="BP126" s="21" t="e">
        <f t="shared" si="53"/>
        <v>#VALUE!</v>
      </c>
      <c r="BQ126" s="20" t="e">
        <f t="shared" si="54"/>
        <v>#N/A</v>
      </c>
      <c r="BR126" s="20" t="e">
        <v>#N/A</v>
      </c>
      <c r="BS126" s="9" t="e">
        <v>#N/A</v>
      </c>
      <c r="BT126" s="2" t="e">
        <f t="shared" si="55"/>
        <v>#VALUE!</v>
      </c>
      <c r="BU126" s="2" t="e">
        <f t="shared" si="38"/>
        <v>#N/A</v>
      </c>
      <c r="BV126" s="2" t="e">
        <f t="shared" si="39"/>
        <v>#N/A</v>
      </c>
    </row>
    <row r="127" s="2" customFormat="1" ht="22.95" customHeight="1" spans="1:74">
      <c r="A127" s="9" t="str">
        <f t="shared" si="40"/>
        <v>K-060.1Induk</v>
      </c>
      <c r="B127" s="9" t="str">
        <f t="shared" si="41"/>
        <v>K-060.1jurusan 1</v>
      </c>
      <c r="C127" s="9" t="str">
        <f t="shared" si="42"/>
        <v>K-060.1jurusan 2</v>
      </c>
      <c r="D127" s="9" t="str">
        <f t="shared" si="43"/>
        <v>K-060.1jurusan 3</v>
      </c>
      <c r="E127" s="9" t="str">
        <f t="shared" si="44"/>
        <v>K-060.1jurusan 4</v>
      </c>
      <c r="F127" s="10" t="s">
        <v>201</v>
      </c>
      <c r="G127" s="10" t="s">
        <v>132</v>
      </c>
      <c r="H127" s="10" t="s">
        <v>202</v>
      </c>
      <c r="I127" s="10" t="s">
        <v>10290</v>
      </c>
      <c r="J127" s="10" t="s">
        <v>10291</v>
      </c>
      <c r="K127" s="10" t="s">
        <v>7465</v>
      </c>
      <c r="L127" s="10"/>
      <c r="M127" s="10"/>
      <c r="N127" s="14">
        <f t="shared" si="45"/>
        <v>0</v>
      </c>
      <c r="O127" s="15" t="e">
        <f t="shared" si="46"/>
        <v>#VALUE!</v>
      </c>
      <c r="P127" s="15" t="e">
        <f t="shared" si="47"/>
        <v>#VALUE!</v>
      </c>
      <c r="Q127" s="17" t="e">
        <f>VLOOKUP($A127,'DATA PENGUKURAN GARDU'!$A:$BS,42,0)</f>
        <v>#N/A</v>
      </c>
      <c r="R127" s="18" t="e">
        <f t="shared" si="56"/>
        <v>#N/A</v>
      </c>
      <c r="S127" s="17" t="e">
        <f>VLOOKUP($A127,'DATA PENGUKURAN GARDU'!$A:$BS,44,0)</f>
        <v>#N/A</v>
      </c>
      <c r="T127" s="18" t="e">
        <f t="shared" si="57"/>
        <v>#N/A</v>
      </c>
      <c r="U127" s="17" t="e">
        <f>VLOOKUP($A127,'DATA PENGUKURAN GARDU'!$A:$BS,46,0)</f>
        <v>#N/A</v>
      </c>
      <c r="V127" s="18" t="e">
        <f t="shared" si="58"/>
        <v>#N/A</v>
      </c>
      <c r="W127" s="17" t="e">
        <f>VLOOKUP($A127,'DATA PENGUKURAN GARDU'!$A:$BS,48,0)</f>
        <v>#N/A</v>
      </c>
      <c r="X127" s="17" t="e">
        <f>VLOOKUP($A127,'DATA PENGUKURAN GARDU'!$A:$BS,53,0)</f>
        <v>#N/A</v>
      </c>
      <c r="Y127" s="17" t="e">
        <f>VLOOKUP($A127,'DATA PENGUKURAN GARDU'!$A:$BS,54,0)</f>
        <v>#N/A</v>
      </c>
      <c r="Z127" s="17" t="e">
        <f>VLOOKUP($A127,'DATA PENGUKURAN GARDU'!$A:$BS,55,0)</f>
        <v>#N/A</v>
      </c>
      <c r="AA127" s="20" t="e">
        <f>VLOOKUP($B127,'DATA PENGUKURAN GARDU'!$A:$BS,42,0)</f>
        <v>#N/A</v>
      </c>
      <c r="AB127" s="21" t="e">
        <f t="shared" si="59"/>
        <v>#N/A</v>
      </c>
      <c r="AC127" s="20" t="e">
        <f>VLOOKUP($B127,'DATA PENGUKURAN GARDU'!$A:$BS,44,0)</f>
        <v>#N/A</v>
      </c>
      <c r="AD127" s="21" t="e">
        <f t="shared" si="60"/>
        <v>#N/A</v>
      </c>
      <c r="AE127" s="20" t="e">
        <f>VLOOKUP($B127,'DATA PENGUKURAN GARDU'!$A:$BS,46,0)</f>
        <v>#N/A</v>
      </c>
      <c r="AF127" s="21" t="e">
        <f t="shared" si="61"/>
        <v>#N/A</v>
      </c>
      <c r="AG127" s="20" t="e">
        <f>VLOOKUP($B127,'DATA PENGUKURAN GARDU'!$A:$BS,46,0)</f>
        <v>#N/A</v>
      </c>
      <c r="AH127" s="20" t="e">
        <f>VLOOKUP($B127,'DATA PENGUKURAN GARDU'!$A:$BS,53,0)</f>
        <v>#N/A</v>
      </c>
      <c r="AI127" s="20" t="e">
        <f>VLOOKUP($B127,'DATA PENGUKURAN GARDU'!$A:$BS,54,0)</f>
        <v>#N/A</v>
      </c>
      <c r="AJ127" s="17" t="e">
        <f>VLOOKUP($C127,'DATA PENGUKURAN GARDU'!$A:$BS,42,0)</f>
        <v>#N/A</v>
      </c>
      <c r="AK127" s="23" t="e">
        <f t="shared" si="62"/>
        <v>#N/A</v>
      </c>
      <c r="AL127" s="17" t="e">
        <f>VLOOKUP($C127,'DATA PENGUKURAN GARDU'!$A:$BS,44,0)</f>
        <v>#N/A</v>
      </c>
      <c r="AM127" s="23" t="e">
        <f t="shared" si="63"/>
        <v>#N/A</v>
      </c>
      <c r="AN127" s="17" t="e">
        <f>VLOOKUP($C127,'DATA PENGUKURAN GARDU'!$A:$BS,46,0)</f>
        <v>#N/A</v>
      </c>
      <c r="AO127" s="23" t="e">
        <f t="shared" si="64"/>
        <v>#N/A</v>
      </c>
      <c r="AP127" s="17" t="e">
        <f>VLOOKUP($C127,'DATA PENGUKURAN GARDU'!$A:$BS,46,0)</f>
        <v>#N/A</v>
      </c>
      <c r="AQ127" s="17" t="e">
        <f>VLOOKUP($C127,'DATA PENGUKURAN GARDU'!$A:$BS,53,0)</f>
        <v>#N/A</v>
      </c>
      <c r="AR127" s="17" t="e">
        <f>VLOOKUP($C127,'DATA PENGUKURAN GARDU'!$A:$BS,54,0)</f>
        <v>#N/A</v>
      </c>
      <c r="AS127" s="20" t="e">
        <f>VLOOKUP($D127,'DATA PENGUKURAN GARDU'!$A:$BS,42,0)</f>
        <v>#N/A</v>
      </c>
      <c r="AT127" s="21" t="e">
        <f t="shared" si="65"/>
        <v>#N/A</v>
      </c>
      <c r="AU127" s="20" t="e">
        <f>VLOOKUP($D127,'DATA PENGUKURAN GARDU'!$A:$BS,44,0)</f>
        <v>#N/A</v>
      </c>
      <c r="AV127" s="21" t="e">
        <f t="shared" si="66"/>
        <v>#N/A</v>
      </c>
      <c r="AW127" s="20" t="e">
        <f>VLOOKUP($D127,'DATA PENGUKURAN GARDU'!$A:$BS,46,0)</f>
        <v>#N/A</v>
      </c>
      <c r="AX127" s="21" t="e">
        <f t="shared" si="67"/>
        <v>#N/A</v>
      </c>
      <c r="AY127" s="20" t="e">
        <f>VLOOKUP($D127,'DATA PENGUKURAN GARDU'!$A:$BS,46,0)</f>
        <v>#N/A</v>
      </c>
      <c r="AZ127" s="20" t="e">
        <f>VLOOKUP($D127,'DATA PENGUKURAN GARDU'!$A:$BS,53,0)</f>
        <v>#N/A</v>
      </c>
      <c r="BA127" s="20" t="e">
        <f>VLOOKUP($D127,'DATA PENGUKURAN GARDU'!$A:$BS,54,0)</f>
        <v>#N/A</v>
      </c>
      <c r="BB127" s="17" t="e">
        <f>VLOOKUP($E127,'DATA PENGUKURAN GARDU'!$A:$BS,42,0)</f>
        <v>#N/A</v>
      </c>
      <c r="BC127" s="23" t="e">
        <f t="shared" si="68"/>
        <v>#N/A</v>
      </c>
      <c r="BD127" s="17" t="e">
        <f>VLOOKUP($E127,'DATA PENGUKURAN GARDU'!$A:$BS,44,0)</f>
        <v>#N/A</v>
      </c>
      <c r="BE127" s="23" t="e">
        <f t="shared" si="69"/>
        <v>#N/A</v>
      </c>
      <c r="BF127" s="17" t="e">
        <f>VLOOKUP($E127,'DATA PENGUKURAN GARDU'!$A:$BS,46,0)</f>
        <v>#N/A</v>
      </c>
      <c r="BG127" s="23" t="e">
        <f t="shared" si="70"/>
        <v>#N/A</v>
      </c>
      <c r="BH127" s="17" t="e">
        <f>VLOOKUP($E127,'DATA PENGUKURAN GARDU'!$A:$BS,46,0)</f>
        <v>#N/A</v>
      </c>
      <c r="BI127" s="17" t="e">
        <f>VLOOKUP($E127,'DATA PENGUKURAN GARDU'!$A:$BS,53,0)</f>
        <v>#N/A</v>
      </c>
      <c r="BJ127" s="17" t="e">
        <f>VLOOKUP($E127,'DATA PENGUKURAN GARDU'!$A:$BS,54,0)</f>
        <v>#N/A</v>
      </c>
      <c r="BK127" s="20" t="e">
        <f t="shared" si="48"/>
        <v>#N/A</v>
      </c>
      <c r="BL127" s="20" t="e">
        <f t="shared" si="49"/>
        <v>#N/A</v>
      </c>
      <c r="BM127" s="20" t="e">
        <f t="shared" si="50"/>
        <v>#N/A</v>
      </c>
      <c r="BN127" s="25" t="e">
        <f t="shared" si="51"/>
        <v>#N/A</v>
      </c>
      <c r="BO127" s="26" t="str">
        <f t="shared" si="52"/>
        <v>0</v>
      </c>
      <c r="BP127" s="21" t="e">
        <f t="shared" si="53"/>
        <v>#VALUE!</v>
      </c>
      <c r="BQ127" s="20" t="e">
        <f t="shared" si="54"/>
        <v>#N/A</v>
      </c>
      <c r="BR127" s="20" t="e">
        <v>#N/A</v>
      </c>
      <c r="BS127" s="9" t="e">
        <v>#N/A</v>
      </c>
      <c r="BT127" s="2" t="e">
        <f t="shared" si="55"/>
        <v>#VALUE!</v>
      </c>
      <c r="BU127" s="2" t="e">
        <f t="shared" si="38"/>
        <v>#N/A</v>
      </c>
      <c r="BV127" s="2" t="e">
        <f t="shared" si="39"/>
        <v>#N/A</v>
      </c>
    </row>
    <row r="128" s="2" customFormat="1" ht="22.95" customHeight="1" spans="1:74">
      <c r="A128" s="9" t="str">
        <f t="shared" si="40"/>
        <v>K-251.1Induk</v>
      </c>
      <c r="B128" s="9" t="str">
        <f t="shared" si="41"/>
        <v>K-251.1jurusan 1</v>
      </c>
      <c r="C128" s="9" t="str">
        <f t="shared" si="42"/>
        <v>K-251.1jurusan 2</v>
      </c>
      <c r="D128" s="9" t="str">
        <f t="shared" si="43"/>
        <v>K-251.1jurusan 3</v>
      </c>
      <c r="E128" s="9" t="str">
        <f t="shared" si="44"/>
        <v>K-251.1jurusan 4</v>
      </c>
      <c r="F128" s="10" t="s">
        <v>136</v>
      </c>
      <c r="G128" s="10" t="s">
        <v>132</v>
      </c>
      <c r="H128" s="10" t="s">
        <v>203</v>
      </c>
      <c r="I128" s="10" t="s">
        <v>10292</v>
      </c>
      <c r="J128" s="10" t="s">
        <v>10293</v>
      </c>
      <c r="K128" s="10" t="s">
        <v>7465</v>
      </c>
      <c r="L128" s="10"/>
      <c r="M128" s="10"/>
      <c r="N128" s="14">
        <f t="shared" si="45"/>
        <v>0</v>
      </c>
      <c r="O128" s="15" t="e">
        <f t="shared" si="46"/>
        <v>#VALUE!</v>
      </c>
      <c r="P128" s="15" t="e">
        <f t="shared" si="47"/>
        <v>#VALUE!</v>
      </c>
      <c r="Q128" s="17" t="e">
        <f>VLOOKUP($A128,'DATA PENGUKURAN GARDU'!$A:$BS,42,0)</f>
        <v>#N/A</v>
      </c>
      <c r="R128" s="18" t="e">
        <f t="shared" si="56"/>
        <v>#N/A</v>
      </c>
      <c r="S128" s="17" t="e">
        <f>VLOOKUP($A128,'DATA PENGUKURAN GARDU'!$A:$BS,44,0)</f>
        <v>#N/A</v>
      </c>
      <c r="T128" s="18" t="e">
        <f t="shared" si="57"/>
        <v>#N/A</v>
      </c>
      <c r="U128" s="17" t="e">
        <f>VLOOKUP($A128,'DATA PENGUKURAN GARDU'!$A:$BS,46,0)</f>
        <v>#N/A</v>
      </c>
      <c r="V128" s="18" t="e">
        <f t="shared" si="58"/>
        <v>#N/A</v>
      </c>
      <c r="W128" s="17" t="e">
        <f>VLOOKUP($A128,'DATA PENGUKURAN GARDU'!$A:$BS,48,0)</f>
        <v>#N/A</v>
      </c>
      <c r="X128" s="17" t="e">
        <f>VLOOKUP($A128,'DATA PENGUKURAN GARDU'!$A:$BS,53,0)</f>
        <v>#N/A</v>
      </c>
      <c r="Y128" s="17" t="e">
        <f>VLOOKUP($A128,'DATA PENGUKURAN GARDU'!$A:$BS,54,0)</f>
        <v>#N/A</v>
      </c>
      <c r="Z128" s="17" t="e">
        <f>VLOOKUP($A128,'DATA PENGUKURAN GARDU'!$A:$BS,55,0)</f>
        <v>#N/A</v>
      </c>
      <c r="AA128" s="20" t="e">
        <f>VLOOKUP($B128,'DATA PENGUKURAN GARDU'!$A:$BS,42,0)</f>
        <v>#N/A</v>
      </c>
      <c r="AB128" s="21" t="e">
        <f t="shared" si="59"/>
        <v>#N/A</v>
      </c>
      <c r="AC128" s="20" t="e">
        <f>VLOOKUP($B128,'DATA PENGUKURAN GARDU'!$A:$BS,44,0)</f>
        <v>#N/A</v>
      </c>
      <c r="AD128" s="21" t="e">
        <f t="shared" si="60"/>
        <v>#N/A</v>
      </c>
      <c r="AE128" s="20" t="e">
        <f>VLOOKUP($B128,'DATA PENGUKURAN GARDU'!$A:$BS,46,0)</f>
        <v>#N/A</v>
      </c>
      <c r="AF128" s="21" t="e">
        <f t="shared" si="61"/>
        <v>#N/A</v>
      </c>
      <c r="AG128" s="20" t="e">
        <f>VLOOKUP($B128,'DATA PENGUKURAN GARDU'!$A:$BS,46,0)</f>
        <v>#N/A</v>
      </c>
      <c r="AH128" s="20" t="e">
        <f>VLOOKUP($B128,'DATA PENGUKURAN GARDU'!$A:$BS,53,0)</f>
        <v>#N/A</v>
      </c>
      <c r="AI128" s="20" t="e">
        <f>VLOOKUP($B128,'DATA PENGUKURAN GARDU'!$A:$BS,54,0)</f>
        <v>#N/A</v>
      </c>
      <c r="AJ128" s="17" t="e">
        <f>VLOOKUP($C128,'DATA PENGUKURAN GARDU'!$A:$BS,42,0)</f>
        <v>#N/A</v>
      </c>
      <c r="AK128" s="23" t="e">
        <f t="shared" si="62"/>
        <v>#N/A</v>
      </c>
      <c r="AL128" s="17" t="e">
        <f>VLOOKUP($C128,'DATA PENGUKURAN GARDU'!$A:$BS,44,0)</f>
        <v>#N/A</v>
      </c>
      <c r="AM128" s="23" t="e">
        <f t="shared" si="63"/>
        <v>#N/A</v>
      </c>
      <c r="AN128" s="17" t="e">
        <f>VLOOKUP($C128,'DATA PENGUKURAN GARDU'!$A:$BS,46,0)</f>
        <v>#N/A</v>
      </c>
      <c r="AO128" s="23" t="e">
        <f t="shared" si="64"/>
        <v>#N/A</v>
      </c>
      <c r="AP128" s="17" t="e">
        <f>VLOOKUP($C128,'DATA PENGUKURAN GARDU'!$A:$BS,46,0)</f>
        <v>#N/A</v>
      </c>
      <c r="AQ128" s="17" t="e">
        <f>VLOOKUP($C128,'DATA PENGUKURAN GARDU'!$A:$BS,53,0)</f>
        <v>#N/A</v>
      </c>
      <c r="AR128" s="17" t="e">
        <f>VLOOKUP($C128,'DATA PENGUKURAN GARDU'!$A:$BS,54,0)</f>
        <v>#N/A</v>
      </c>
      <c r="AS128" s="20" t="e">
        <f>VLOOKUP($D128,'DATA PENGUKURAN GARDU'!$A:$BS,42,0)</f>
        <v>#N/A</v>
      </c>
      <c r="AT128" s="21" t="e">
        <f t="shared" si="65"/>
        <v>#N/A</v>
      </c>
      <c r="AU128" s="20" t="e">
        <f>VLOOKUP($D128,'DATA PENGUKURAN GARDU'!$A:$BS,44,0)</f>
        <v>#N/A</v>
      </c>
      <c r="AV128" s="21" t="e">
        <f t="shared" si="66"/>
        <v>#N/A</v>
      </c>
      <c r="AW128" s="20" t="e">
        <f>VLOOKUP($D128,'DATA PENGUKURAN GARDU'!$A:$BS,46,0)</f>
        <v>#N/A</v>
      </c>
      <c r="AX128" s="21" t="e">
        <f t="shared" si="67"/>
        <v>#N/A</v>
      </c>
      <c r="AY128" s="20" t="e">
        <f>VLOOKUP($D128,'DATA PENGUKURAN GARDU'!$A:$BS,46,0)</f>
        <v>#N/A</v>
      </c>
      <c r="AZ128" s="20" t="e">
        <f>VLOOKUP($D128,'DATA PENGUKURAN GARDU'!$A:$BS,53,0)</f>
        <v>#N/A</v>
      </c>
      <c r="BA128" s="20" t="e">
        <f>VLOOKUP($D128,'DATA PENGUKURAN GARDU'!$A:$BS,54,0)</f>
        <v>#N/A</v>
      </c>
      <c r="BB128" s="17" t="e">
        <f>VLOOKUP($E128,'DATA PENGUKURAN GARDU'!$A:$BS,42,0)</f>
        <v>#N/A</v>
      </c>
      <c r="BC128" s="23" t="e">
        <f t="shared" si="68"/>
        <v>#N/A</v>
      </c>
      <c r="BD128" s="17" t="e">
        <f>VLOOKUP($E128,'DATA PENGUKURAN GARDU'!$A:$BS,44,0)</f>
        <v>#N/A</v>
      </c>
      <c r="BE128" s="23" t="e">
        <f t="shared" si="69"/>
        <v>#N/A</v>
      </c>
      <c r="BF128" s="17" t="e">
        <f>VLOOKUP($E128,'DATA PENGUKURAN GARDU'!$A:$BS,46,0)</f>
        <v>#N/A</v>
      </c>
      <c r="BG128" s="23" t="e">
        <f t="shared" si="70"/>
        <v>#N/A</v>
      </c>
      <c r="BH128" s="17" t="e">
        <f>VLOOKUP($E128,'DATA PENGUKURAN GARDU'!$A:$BS,46,0)</f>
        <v>#N/A</v>
      </c>
      <c r="BI128" s="17" t="e">
        <f>VLOOKUP($E128,'DATA PENGUKURAN GARDU'!$A:$BS,53,0)</f>
        <v>#N/A</v>
      </c>
      <c r="BJ128" s="17" t="e">
        <f>VLOOKUP($E128,'DATA PENGUKURAN GARDU'!$A:$BS,54,0)</f>
        <v>#N/A</v>
      </c>
      <c r="BK128" s="20" t="e">
        <f t="shared" si="48"/>
        <v>#N/A</v>
      </c>
      <c r="BL128" s="20" t="e">
        <f t="shared" si="49"/>
        <v>#N/A</v>
      </c>
      <c r="BM128" s="20" t="e">
        <f t="shared" si="50"/>
        <v>#N/A</v>
      </c>
      <c r="BN128" s="25" t="e">
        <f t="shared" si="51"/>
        <v>#N/A</v>
      </c>
      <c r="BO128" s="26" t="str">
        <f t="shared" si="52"/>
        <v>0</v>
      </c>
      <c r="BP128" s="21" t="e">
        <f t="shared" si="53"/>
        <v>#VALUE!</v>
      </c>
      <c r="BQ128" s="20" t="e">
        <f t="shared" si="54"/>
        <v>#N/A</v>
      </c>
      <c r="BR128" s="20" t="e">
        <v>#N/A</v>
      </c>
      <c r="BS128" s="9" t="e">
        <v>#N/A</v>
      </c>
      <c r="BT128" s="2" t="e">
        <f t="shared" si="55"/>
        <v>#VALUE!</v>
      </c>
      <c r="BU128" s="2" t="e">
        <f t="shared" si="38"/>
        <v>#N/A</v>
      </c>
      <c r="BV128" s="2" t="e">
        <f t="shared" si="39"/>
        <v>#N/A</v>
      </c>
    </row>
    <row r="129" s="2" customFormat="1" ht="22.95" customHeight="1" spans="1:74">
      <c r="A129" s="9" t="str">
        <f t="shared" si="40"/>
        <v>KMO 212Induk</v>
      </c>
      <c r="B129" s="9" t="str">
        <f t="shared" si="41"/>
        <v>KMO 212jurusan 1</v>
      </c>
      <c r="C129" s="9" t="str">
        <f t="shared" si="42"/>
        <v>KMO 212jurusan 2</v>
      </c>
      <c r="D129" s="9" t="str">
        <f t="shared" si="43"/>
        <v>KMO 212jurusan 3</v>
      </c>
      <c r="E129" s="9" t="str">
        <f t="shared" si="44"/>
        <v>KMO 212jurusan 4</v>
      </c>
      <c r="F129" s="10" t="s">
        <v>204</v>
      </c>
      <c r="G129" s="10" t="s">
        <v>8</v>
      </c>
      <c r="H129" s="10" t="s">
        <v>205</v>
      </c>
      <c r="I129" s="10" t="s">
        <v>10294</v>
      </c>
      <c r="J129" s="10" t="s">
        <v>10295</v>
      </c>
      <c r="K129" s="10" t="s">
        <v>7465</v>
      </c>
      <c r="L129" s="10"/>
      <c r="M129" s="10"/>
      <c r="N129" s="14">
        <f t="shared" si="45"/>
        <v>0</v>
      </c>
      <c r="O129" s="15" t="e">
        <f t="shared" si="46"/>
        <v>#VALUE!</v>
      </c>
      <c r="P129" s="15" t="e">
        <f t="shared" si="47"/>
        <v>#VALUE!</v>
      </c>
      <c r="Q129" s="17" t="e">
        <f>VLOOKUP($A129,'DATA PENGUKURAN GARDU'!$A:$BS,42,0)</f>
        <v>#N/A</v>
      </c>
      <c r="R129" s="18" t="e">
        <f t="shared" si="56"/>
        <v>#N/A</v>
      </c>
      <c r="S129" s="17" t="e">
        <f>VLOOKUP($A129,'DATA PENGUKURAN GARDU'!$A:$BS,44,0)</f>
        <v>#N/A</v>
      </c>
      <c r="T129" s="18" t="e">
        <f t="shared" si="57"/>
        <v>#N/A</v>
      </c>
      <c r="U129" s="17" t="e">
        <f>VLOOKUP($A129,'DATA PENGUKURAN GARDU'!$A:$BS,46,0)</f>
        <v>#N/A</v>
      </c>
      <c r="V129" s="18" t="e">
        <f t="shared" si="58"/>
        <v>#N/A</v>
      </c>
      <c r="W129" s="17" t="e">
        <f>VLOOKUP($A129,'DATA PENGUKURAN GARDU'!$A:$BS,48,0)</f>
        <v>#N/A</v>
      </c>
      <c r="X129" s="17" t="e">
        <f>VLOOKUP($A129,'DATA PENGUKURAN GARDU'!$A:$BS,53,0)</f>
        <v>#N/A</v>
      </c>
      <c r="Y129" s="17" t="e">
        <f>VLOOKUP($A129,'DATA PENGUKURAN GARDU'!$A:$BS,54,0)</f>
        <v>#N/A</v>
      </c>
      <c r="Z129" s="17" t="e">
        <f>VLOOKUP($A129,'DATA PENGUKURAN GARDU'!$A:$BS,55,0)</f>
        <v>#N/A</v>
      </c>
      <c r="AA129" s="20" t="e">
        <f>VLOOKUP($B129,'DATA PENGUKURAN GARDU'!$A:$BS,42,0)</f>
        <v>#N/A</v>
      </c>
      <c r="AB129" s="21" t="e">
        <f t="shared" si="59"/>
        <v>#N/A</v>
      </c>
      <c r="AC129" s="20" t="e">
        <f>VLOOKUP($B129,'DATA PENGUKURAN GARDU'!$A:$BS,44,0)</f>
        <v>#N/A</v>
      </c>
      <c r="AD129" s="21" t="e">
        <f t="shared" si="60"/>
        <v>#N/A</v>
      </c>
      <c r="AE129" s="20" t="e">
        <f>VLOOKUP($B129,'DATA PENGUKURAN GARDU'!$A:$BS,46,0)</f>
        <v>#N/A</v>
      </c>
      <c r="AF129" s="21" t="e">
        <f t="shared" si="61"/>
        <v>#N/A</v>
      </c>
      <c r="AG129" s="20" t="e">
        <f>VLOOKUP($B129,'DATA PENGUKURAN GARDU'!$A:$BS,46,0)</f>
        <v>#N/A</v>
      </c>
      <c r="AH129" s="20" t="e">
        <f>VLOOKUP($B129,'DATA PENGUKURAN GARDU'!$A:$BS,53,0)</f>
        <v>#N/A</v>
      </c>
      <c r="AI129" s="20" t="e">
        <f>VLOOKUP($B129,'DATA PENGUKURAN GARDU'!$A:$BS,54,0)</f>
        <v>#N/A</v>
      </c>
      <c r="AJ129" s="17" t="e">
        <f>VLOOKUP($C129,'DATA PENGUKURAN GARDU'!$A:$BS,42,0)</f>
        <v>#N/A</v>
      </c>
      <c r="AK129" s="23" t="e">
        <f t="shared" si="62"/>
        <v>#N/A</v>
      </c>
      <c r="AL129" s="17" t="e">
        <f>VLOOKUP($C129,'DATA PENGUKURAN GARDU'!$A:$BS,44,0)</f>
        <v>#N/A</v>
      </c>
      <c r="AM129" s="23" t="e">
        <f t="shared" si="63"/>
        <v>#N/A</v>
      </c>
      <c r="AN129" s="17" t="e">
        <f>VLOOKUP($C129,'DATA PENGUKURAN GARDU'!$A:$BS,46,0)</f>
        <v>#N/A</v>
      </c>
      <c r="AO129" s="23" t="e">
        <f t="shared" si="64"/>
        <v>#N/A</v>
      </c>
      <c r="AP129" s="17" t="e">
        <f>VLOOKUP($C129,'DATA PENGUKURAN GARDU'!$A:$BS,46,0)</f>
        <v>#N/A</v>
      </c>
      <c r="AQ129" s="17" t="e">
        <f>VLOOKUP($C129,'DATA PENGUKURAN GARDU'!$A:$BS,53,0)</f>
        <v>#N/A</v>
      </c>
      <c r="AR129" s="17" t="e">
        <f>VLOOKUP($C129,'DATA PENGUKURAN GARDU'!$A:$BS,54,0)</f>
        <v>#N/A</v>
      </c>
      <c r="AS129" s="20" t="e">
        <f>VLOOKUP($D129,'DATA PENGUKURAN GARDU'!$A:$BS,42,0)</f>
        <v>#N/A</v>
      </c>
      <c r="AT129" s="21" t="e">
        <f t="shared" si="65"/>
        <v>#N/A</v>
      </c>
      <c r="AU129" s="20" t="e">
        <f>VLOOKUP($D129,'DATA PENGUKURAN GARDU'!$A:$BS,44,0)</f>
        <v>#N/A</v>
      </c>
      <c r="AV129" s="21" t="e">
        <f t="shared" si="66"/>
        <v>#N/A</v>
      </c>
      <c r="AW129" s="20" t="e">
        <f>VLOOKUP($D129,'DATA PENGUKURAN GARDU'!$A:$BS,46,0)</f>
        <v>#N/A</v>
      </c>
      <c r="AX129" s="21" t="e">
        <f t="shared" si="67"/>
        <v>#N/A</v>
      </c>
      <c r="AY129" s="20" t="e">
        <f>VLOOKUP($D129,'DATA PENGUKURAN GARDU'!$A:$BS,46,0)</f>
        <v>#N/A</v>
      </c>
      <c r="AZ129" s="20" t="e">
        <f>VLOOKUP($D129,'DATA PENGUKURAN GARDU'!$A:$BS,53,0)</f>
        <v>#N/A</v>
      </c>
      <c r="BA129" s="20" t="e">
        <f>VLOOKUP($D129,'DATA PENGUKURAN GARDU'!$A:$BS,54,0)</f>
        <v>#N/A</v>
      </c>
      <c r="BB129" s="17" t="e">
        <f>VLOOKUP($E129,'DATA PENGUKURAN GARDU'!$A:$BS,42,0)</f>
        <v>#N/A</v>
      </c>
      <c r="BC129" s="23" t="e">
        <f t="shared" si="68"/>
        <v>#N/A</v>
      </c>
      <c r="BD129" s="17" t="e">
        <f>VLOOKUP($E129,'DATA PENGUKURAN GARDU'!$A:$BS,44,0)</f>
        <v>#N/A</v>
      </c>
      <c r="BE129" s="23" t="e">
        <f t="shared" si="69"/>
        <v>#N/A</v>
      </c>
      <c r="BF129" s="17" t="e">
        <f>VLOOKUP($E129,'DATA PENGUKURAN GARDU'!$A:$BS,46,0)</f>
        <v>#N/A</v>
      </c>
      <c r="BG129" s="23" t="e">
        <f t="shared" si="70"/>
        <v>#N/A</v>
      </c>
      <c r="BH129" s="17" t="e">
        <f>VLOOKUP($E129,'DATA PENGUKURAN GARDU'!$A:$BS,46,0)</f>
        <v>#N/A</v>
      </c>
      <c r="BI129" s="17" t="e">
        <f>VLOOKUP($E129,'DATA PENGUKURAN GARDU'!$A:$BS,53,0)</f>
        <v>#N/A</v>
      </c>
      <c r="BJ129" s="17" t="e">
        <f>VLOOKUP($E129,'DATA PENGUKURAN GARDU'!$A:$BS,54,0)</f>
        <v>#N/A</v>
      </c>
      <c r="BK129" s="20" t="e">
        <f t="shared" si="48"/>
        <v>#N/A</v>
      </c>
      <c r="BL129" s="20" t="e">
        <f t="shared" si="49"/>
        <v>#N/A</v>
      </c>
      <c r="BM129" s="20" t="e">
        <f t="shared" si="50"/>
        <v>#N/A</v>
      </c>
      <c r="BN129" s="25" t="e">
        <f t="shared" si="51"/>
        <v>#N/A</v>
      </c>
      <c r="BO129" s="26" t="str">
        <f t="shared" si="52"/>
        <v>0</v>
      </c>
      <c r="BP129" s="21" t="e">
        <f t="shared" si="53"/>
        <v>#VALUE!</v>
      </c>
      <c r="BQ129" s="20" t="e">
        <f t="shared" si="54"/>
        <v>#N/A</v>
      </c>
      <c r="BR129" s="20" t="e">
        <v>#N/A</v>
      </c>
      <c r="BS129" s="9" t="e">
        <v>#N/A</v>
      </c>
      <c r="BT129" s="2" t="e">
        <f t="shared" si="55"/>
        <v>#VALUE!</v>
      </c>
      <c r="BU129" s="2" t="e">
        <f t="shared" si="38"/>
        <v>#N/A</v>
      </c>
      <c r="BV129" s="2" t="e">
        <f t="shared" si="39"/>
        <v>#N/A</v>
      </c>
    </row>
    <row r="130" s="2" customFormat="1" ht="22.95" customHeight="1" spans="1:74">
      <c r="A130" s="9" t="str">
        <f t="shared" si="40"/>
        <v>KMO 225Induk</v>
      </c>
      <c r="B130" s="9" t="str">
        <f t="shared" si="41"/>
        <v>KMO 225jurusan 1</v>
      </c>
      <c r="C130" s="9" t="str">
        <f t="shared" si="42"/>
        <v>KMO 225jurusan 2</v>
      </c>
      <c r="D130" s="9" t="str">
        <f t="shared" si="43"/>
        <v>KMO 225jurusan 3</v>
      </c>
      <c r="E130" s="9" t="str">
        <f t="shared" si="44"/>
        <v>KMO 225jurusan 4</v>
      </c>
      <c r="F130" s="10" t="s">
        <v>7</v>
      </c>
      <c r="G130" s="10" t="s">
        <v>8</v>
      </c>
      <c r="H130" s="10" t="s">
        <v>206</v>
      </c>
      <c r="I130" s="10" t="s">
        <v>10296</v>
      </c>
      <c r="J130" s="10" t="s">
        <v>10297</v>
      </c>
      <c r="K130" s="10" t="s">
        <v>7465</v>
      </c>
      <c r="L130" s="10"/>
      <c r="M130" s="10"/>
      <c r="N130" s="14">
        <f t="shared" si="45"/>
        <v>0</v>
      </c>
      <c r="O130" s="15" t="e">
        <f t="shared" si="46"/>
        <v>#VALUE!</v>
      </c>
      <c r="P130" s="15" t="e">
        <f t="shared" si="47"/>
        <v>#VALUE!</v>
      </c>
      <c r="Q130" s="17" t="e">
        <f>VLOOKUP($A130,'DATA PENGUKURAN GARDU'!$A:$BS,42,0)</f>
        <v>#N/A</v>
      </c>
      <c r="R130" s="18" t="e">
        <f t="shared" si="56"/>
        <v>#N/A</v>
      </c>
      <c r="S130" s="17" t="e">
        <f>VLOOKUP($A130,'DATA PENGUKURAN GARDU'!$A:$BS,44,0)</f>
        <v>#N/A</v>
      </c>
      <c r="T130" s="18" t="e">
        <f t="shared" si="57"/>
        <v>#N/A</v>
      </c>
      <c r="U130" s="17" t="e">
        <f>VLOOKUP($A130,'DATA PENGUKURAN GARDU'!$A:$BS,46,0)</f>
        <v>#N/A</v>
      </c>
      <c r="V130" s="18" t="e">
        <f t="shared" si="58"/>
        <v>#N/A</v>
      </c>
      <c r="W130" s="17" t="e">
        <f>VLOOKUP($A130,'DATA PENGUKURAN GARDU'!$A:$BS,48,0)</f>
        <v>#N/A</v>
      </c>
      <c r="X130" s="17" t="e">
        <f>VLOOKUP($A130,'DATA PENGUKURAN GARDU'!$A:$BS,53,0)</f>
        <v>#N/A</v>
      </c>
      <c r="Y130" s="17" t="e">
        <f>VLOOKUP($A130,'DATA PENGUKURAN GARDU'!$A:$BS,54,0)</f>
        <v>#N/A</v>
      </c>
      <c r="Z130" s="17" t="e">
        <f>VLOOKUP($A130,'DATA PENGUKURAN GARDU'!$A:$BS,55,0)</f>
        <v>#N/A</v>
      </c>
      <c r="AA130" s="20" t="e">
        <f>VLOOKUP($B130,'DATA PENGUKURAN GARDU'!$A:$BS,42,0)</f>
        <v>#N/A</v>
      </c>
      <c r="AB130" s="21" t="e">
        <f t="shared" si="59"/>
        <v>#N/A</v>
      </c>
      <c r="AC130" s="20" t="e">
        <f>VLOOKUP($B130,'DATA PENGUKURAN GARDU'!$A:$BS,44,0)</f>
        <v>#N/A</v>
      </c>
      <c r="AD130" s="21" t="e">
        <f t="shared" si="60"/>
        <v>#N/A</v>
      </c>
      <c r="AE130" s="20" t="e">
        <f>VLOOKUP($B130,'DATA PENGUKURAN GARDU'!$A:$BS,46,0)</f>
        <v>#N/A</v>
      </c>
      <c r="AF130" s="21" t="e">
        <f t="shared" si="61"/>
        <v>#N/A</v>
      </c>
      <c r="AG130" s="20" t="e">
        <f>VLOOKUP($B130,'DATA PENGUKURAN GARDU'!$A:$BS,46,0)</f>
        <v>#N/A</v>
      </c>
      <c r="AH130" s="20" t="e">
        <f>VLOOKUP($B130,'DATA PENGUKURAN GARDU'!$A:$BS,53,0)</f>
        <v>#N/A</v>
      </c>
      <c r="AI130" s="20" t="e">
        <f>VLOOKUP($B130,'DATA PENGUKURAN GARDU'!$A:$BS,54,0)</f>
        <v>#N/A</v>
      </c>
      <c r="AJ130" s="17" t="e">
        <f>VLOOKUP($C130,'DATA PENGUKURAN GARDU'!$A:$BS,42,0)</f>
        <v>#N/A</v>
      </c>
      <c r="AK130" s="23" t="e">
        <f t="shared" si="62"/>
        <v>#N/A</v>
      </c>
      <c r="AL130" s="17" t="e">
        <f>VLOOKUP($C130,'DATA PENGUKURAN GARDU'!$A:$BS,44,0)</f>
        <v>#N/A</v>
      </c>
      <c r="AM130" s="23" t="e">
        <f t="shared" si="63"/>
        <v>#N/A</v>
      </c>
      <c r="AN130" s="17" t="e">
        <f>VLOOKUP($C130,'DATA PENGUKURAN GARDU'!$A:$BS,46,0)</f>
        <v>#N/A</v>
      </c>
      <c r="AO130" s="23" t="e">
        <f t="shared" si="64"/>
        <v>#N/A</v>
      </c>
      <c r="AP130" s="17" t="e">
        <f>VLOOKUP($C130,'DATA PENGUKURAN GARDU'!$A:$BS,46,0)</f>
        <v>#N/A</v>
      </c>
      <c r="AQ130" s="17" t="e">
        <f>VLOOKUP($C130,'DATA PENGUKURAN GARDU'!$A:$BS,53,0)</f>
        <v>#N/A</v>
      </c>
      <c r="AR130" s="17" t="e">
        <f>VLOOKUP($C130,'DATA PENGUKURAN GARDU'!$A:$BS,54,0)</f>
        <v>#N/A</v>
      </c>
      <c r="AS130" s="20" t="e">
        <f>VLOOKUP($D130,'DATA PENGUKURAN GARDU'!$A:$BS,42,0)</f>
        <v>#N/A</v>
      </c>
      <c r="AT130" s="21" t="e">
        <f t="shared" si="65"/>
        <v>#N/A</v>
      </c>
      <c r="AU130" s="20" t="e">
        <f>VLOOKUP($D130,'DATA PENGUKURAN GARDU'!$A:$BS,44,0)</f>
        <v>#N/A</v>
      </c>
      <c r="AV130" s="21" t="e">
        <f t="shared" si="66"/>
        <v>#N/A</v>
      </c>
      <c r="AW130" s="20" t="e">
        <f>VLOOKUP($D130,'DATA PENGUKURAN GARDU'!$A:$BS,46,0)</f>
        <v>#N/A</v>
      </c>
      <c r="AX130" s="21" t="e">
        <f t="shared" si="67"/>
        <v>#N/A</v>
      </c>
      <c r="AY130" s="20" t="e">
        <f>VLOOKUP($D130,'DATA PENGUKURAN GARDU'!$A:$BS,46,0)</f>
        <v>#N/A</v>
      </c>
      <c r="AZ130" s="20" t="e">
        <f>VLOOKUP($D130,'DATA PENGUKURAN GARDU'!$A:$BS,53,0)</f>
        <v>#N/A</v>
      </c>
      <c r="BA130" s="20" t="e">
        <f>VLOOKUP($D130,'DATA PENGUKURAN GARDU'!$A:$BS,54,0)</f>
        <v>#N/A</v>
      </c>
      <c r="BB130" s="17" t="e">
        <f>VLOOKUP($E130,'DATA PENGUKURAN GARDU'!$A:$BS,42,0)</f>
        <v>#N/A</v>
      </c>
      <c r="BC130" s="23" t="e">
        <f t="shared" si="68"/>
        <v>#N/A</v>
      </c>
      <c r="BD130" s="17" t="e">
        <f>VLOOKUP($E130,'DATA PENGUKURAN GARDU'!$A:$BS,44,0)</f>
        <v>#N/A</v>
      </c>
      <c r="BE130" s="23" t="e">
        <f t="shared" si="69"/>
        <v>#N/A</v>
      </c>
      <c r="BF130" s="17" t="e">
        <f>VLOOKUP($E130,'DATA PENGUKURAN GARDU'!$A:$BS,46,0)</f>
        <v>#N/A</v>
      </c>
      <c r="BG130" s="23" t="e">
        <f t="shared" si="70"/>
        <v>#N/A</v>
      </c>
      <c r="BH130" s="17" t="e">
        <f>VLOOKUP($E130,'DATA PENGUKURAN GARDU'!$A:$BS,46,0)</f>
        <v>#N/A</v>
      </c>
      <c r="BI130" s="17" t="e">
        <f>VLOOKUP($E130,'DATA PENGUKURAN GARDU'!$A:$BS,53,0)</f>
        <v>#N/A</v>
      </c>
      <c r="BJ130" s="17" t="e">
        <f>VLOOKUP($E130,'DATA PENGUKURAN GARDU'!$A:$BS,54,0)</f>
        <v>#N/A</v>
      </c>
      <c r="BK130" s="20" t="e">
        <f t="shared" si="48"/>
        <v>#N/A</v>
      </c>
      <c r="BL130" s="20" t="e">
        <f t="shared" si="49"/>
        <v>#N/A</v>
      </c>
      <c r="BM130" s="20" t="e">
        <f t="shared" si="50"/>
        <v>#N/A</v>
      </c>
      <c r="BN130" s="25" t="e">
        <f t="shared" si="51"/>
        <v>#N/A</v>
      </c>
      <c r="BO130" s="26" t="str">
        <f t="shared" si="52"/>
        <v>0</v>
      </c>
      <c r="BP130" s="21" t="e">
        <f t="shared" si="53"/>
        <v>#VALUE!</v>
      </c>
      <c r="BQ130" s="20" t="e">
        <f t="shared" si="54"/>
        <v>#N/A</v>
      </c>
      <c r="BR130" s="20" t="e">
        <v>#N/A</v>
      </c>
      <c r="BS130" s="9" t="e">
        <v>#N/A</v>
      </c>
      <c r="BT130" s="2" t="e">
        <f t="shared" si="55"/>
        <v>#VALUE!</v>
      </c>
      <c r="BU130" s="2" t="e">
        <f t="shared" ref="BU130:BU193" si="71">IF(L130=3,IF(BQ130&gt;0.2,"TDK SEIMBANG","SEIMBANG"),IF(BM130="OL PHASA","TDK SEIMBANG","SEIMBANG"))</f>
        <v>#N/A</v>
      </c>
      <c r="BV130" s="2" t="e">
        <f t="shared" ref="BV130:BV193" si="72">IF(L130=3,IF(SUM(X130:Y130)&gt;600,"NORMAL","DROP"),IF(BD135&gt;198,"NORMAL","DROP"))</f>
        <v>#N/A</v>
      </c>
    </row>
    <row r="131" s="2" customFormat="1" ht="22.95" customHeight="1" spans="1:74">
      <c r="A131" s="9" t="str">
        <f t="shared" ref="A131:A194" si="73">H131&amp;"Induk"</f>
        <v>KMO 220Induk</v>
      </c>
      <c r="B131" s="9" t="str">
        <f t="shared" ref="B131:B194" si="74">H131&amp;"jurusan 1"</f>
        <v>KMO 220jurusan 1</v>
      </c>
      <c r="C131" s="9" t="str">
        <f t="shared" ref="C131:C194" si="75">H131&amp;"jurusan 2"</f>
        <v>KMO 220jurusan 2</v>
      </c>
      <c r="D131" s="9" t="str">
        <f t="shared" ref="D131:D194" si="76">H131&amp;"jurusan 3"</f>
        <v>KMO 220jurusan 3</v>
      </c>
      <c r="E131" s="9" t="str">
        <f t="shared" ref="E131:E194" si="77">H131&amp;"jurusan 4"</f>
        <v>KMO 220jurusan 4</v>
      </c>
      <c r="F131" s="10" t="s">
        <v>7</v>
      </c>
      <c r="G131" s="10" t="s">
        <v>8</v>
      </c>
      <c r="H131" s="10" t="s">
        <v>207</v>
      </c>
      <c r="I131" s="10" t="s">
        <v>10298</v>
      </c>
      <c r="J131" s="10" t="s">
        <v>10299</v>
      </c>
      <c r="K131" s="10" t="s">
        <v>7465</v>
      </c>
      <c r="L131" s="10"/>
      <c r="M131" s="10"/>
      <c r="N131" s="14">
        <f t="shared" ref="N131:N194" si="78">+IF(L131=3,400,IF(L131=1,230,0))</f>
        <v>0</v>
      </c>
      <c r="O131" s="15" t="e">
        <f t="shared" ref="O131:O194" si="79">(K131*1000)/((M131*1000)*1.73)</f>
        <v>#VALUE!</v>
      </c>
      <c r="P131" s="15" t="e">
        <f t="shared" ref="P131:P194" si="80">IF(L131=3,(K131*1000)/(N131*1.73),(K131*1000)/(N131))</f>
        <v>#VALUE!</v>
      </c>
      <c r="Q131" s="17" t="e">
        <f>VLOOKUP($A131,'DATA PENGUKURAN GARDU'!$A:$BS,42,0)</f>
        <v>#N/A</v>
      </c>
      <c r="R131" s="18" t="e">
        <f t="shared" si="56"/>
        <v>#N/A</v>
      </c>
      <c r="S131" s="17" t="e">
        <f>VLOOKUP($A131,'DATA PENGUKURAN GARDU'!$A:$BS,44,0)</f>
        <v>#N/A</v>
      </c>
      <c r="T131" s="18" t="e">
        <f t="shared" si="57"/>
        <v>#N/A</v>
      </c>
      <c r="U131" s="17" t="e">
        <f>VLOOKUP($A131,'DATA PENGUKURAN GARDU'!$A:$BS,46,0)</f>
        <v>#N/A</v>
      </c>
      <c r="V131" s="18" t="e">
        <f t="shared" si="58"/>
        <v>#N/A</v>
      </c>
      <c r="W131" s="17" t="e">
        <f>VLOOKUP($A131,'DATA PENGUKURAN GARDU'!$A:$BS,48,0)</f>
        <v>#N/A</v>
      </c>
      <c r="X131" s="17" t="e">
        <f>VLOOKUP($A131,'DATA PENGUKURAN GARDU'!$A:$BS,53,0)</f>
        <v>#N/A</v>
      </c>
      <c r="Y131" s="17" t="e">
        <f>VLOOKUP($A131,'DATA PENGUKURAN GARDU'!$A:$BS,54,0)</f>
        <v>#N/A</v>
      </c>
      <c r="Z131" s="17" t="e">
        <f>VLOOKUP($A131,'DATA PENGUKURAN GARDU'!$A:$BS,55,0)</f>
        <v>#N/A</v>
      </c>
      <c r="AA131" s="20" t="e">
        <f>VLOOKUP($B131,'DATA PENGUKURAN GARDU'!$A:$BS,42,0)</f>
        <v>#N/A</v>
      </c>
      <c r="AB131" s="21" t="e">
        <f t="shared" si="59"/>
        <v>#N/A</v>
      </c>
      <c r="AC131" s="20" t="e">
        <f>VLOOKUP($B131,'DATA PENGUKURAN GARDU'!$A:$BS,44,0)</f>
        <v>#N/A</v>
      </c>
      <c r="AD131" s="21" t="e">
        <f t="shared" si="60"/>
        <v>#N/A</v>
      </c>
      <c r="AE131" s="20" t="e">
        <f>VLOOKUP($B131,'DATA PENGUKURAN GARDU'!$A:$BS,46,0)</f>
        <v>#N/A</v>
      </c>
      <c r="AF131" s="21" t="e">
        <f t="shared" si="61"/>
        <v>#N/A</v>
      </c>
      <c r="AG131" s="20" t="e">
        <f>VLOOKUP($B131,'DATA PENGUKURAN GARDU'!$A:$BS,46,0)</f>
        <v>#N/A</v>
      </c>
      <c r="AH131" s="20" t="e">
        <f>VLOOKUP($B131,'DATA PENGUKURAN GARDU'!$A:$BS,53,0)</f>
        <v>#N/A</v>
      </c>
      <c r="AI131" s="20" t="e">
        <f>VLOOKUP($B131,'DATA PENGUKURAN GARDU'!$A:$BS,54,0)</f>
        <v>#N/A</v>
      </c>
      <c r="AJ131" s="17" t="e">
        <f>VLOOKUP($C131,'DATA PENGUKURAN GARDU'!$A:$BS,42,0)</f>
        <v>#N/A</v>
      </c>
      <c r="AK131" s="23" t="e">
        <f t="shared" si="62"/>
        <v>#N/A</v>
      </c>
      <c r="AL131" s="17" t="e">
        <f>VLOOKUP($C131,'DATA PENGUKURAN GARDU'!$A:$BS,44,0)</f>
        <v>#N/A</v>
      </c>
      <c r="AM131" s="23" t="e">
        <f t="shared" si="63"/>
        <v>#N/A</v>
      </c>
      <c r="AN131" s="17" t="e">
        <f>VLOOKUP($C131,'DATA PENGUKURAN GARDU'!$A:$BS,46,0)</f>
        <v>#N/A</v>
      </c>
      <c r="AO131" s="23" t="e">
        <f t="shared" si="64"/>
        <v>#N/A</v>
      </c>
      <c r="AP131" s="17" t="e">
        <f>VLOOKUP($C131,'DATA PENGUKURAN GARDU'!$A:$BS,46,0)</f>
        <v>#N/A</v>
      </c>
      <c r="AQ131" s="17" t="e">
        <f>VLOOKUP($C131,'DATA PENGUKURAN GARDU'!$A:$BS,53,0)</f>
        <v>#N/A</v>
      </c>
      <c r="AR131" s="17" t="e">
        <f>VLOOKUP($C131,'DATA PENGUKURAN GARDU'!$A:$BS,54,0)</f>
        <v>#N/A</v>
      </c>
      <c r="AS131" s="20" t="e">
        <f>VLOOKUP($D131,'DATA PENGUKURAN GARDU'!$A:$BS,42,0)</f>
        <v>#N/A</v>
      </c>
      <c r="AT131" s="21" t="e">
        <f t="shared" si="65"/>
        <v>#N/A</v>
      </c>
      <c r="AU131" s="20" t="e">
        <f>VLOOKUP($D131,'DATA PENGUKURAN GARDU'!$A:$BS,44,0)</f>
        <v>#N/A</v>
      </c>
      <c r="AV131" s="21" t="e">
        <f t="shared" si="66"/>
        <v>#N/A</v>
      </c>
      <c r="AW131" s="20" t="e">
        <f>VLOOKUP($D131,'DATA PENGUKURAN GARDU'!$A:$BS,46,0)</f>
        <v>#N/A</v>
      </c>
      <c r="AX131" s="21" t="e">
        <f t="shared" si="67"/>
        <v>#N/A</v>
      </c>
      <c r="AY131" s="20" t="e">
        <f>VLOOKUP($D131,'DATA PENGUKURAN GARDU'!$A:$BS,46,0)</f>
        <v>#N/A</v>
      </c>
      <c r="AZ131" s="20" t="e">
        <f>VLOOKUP($D131,'DATA PENGUKURAN GARDU'!$A:$BS,53,0)</f>
        <v>#N/A</v>
      </c>
      <c r="BA131" s="20" t="e">
        <f>VLOOKUP($D131,'DATA PENGUKURAN GARDU'!$A:$BS,54,0)</f>
        <v>#N/A</v>
      </c>
      <c r="BB131" s="17" t="e">
        <f>VLOOKUP($E131,'DATA PENGUKURAN GARDU'!$A:$BS,42,0)</f>
        <v>#N/A</v>
      </c>
      <c r="BC131" s="23" t="e">
        <f t="shared" si="68"/>
        <v>#N/A</v>
      </c>
      <c r="BD131" s="17" t="e">
        <f>VLOOKUP($E131,'DATA PENGUKURAN GARDU'!$A:$BS,44,0)</f>
        <v>#N/A</v>
      </c>
      <c r="BE131" s="23" t="e">
        <f t="shared" si="69"/>
        <v>#N/A</v>
      </c>
      <c r="BF131" s="17" t="e">
        <f>VLOOKUP($E131,'DATA PENGUKURAN GARDU'!$A:$BS,46,0)</f>
        <v>#N/A</v>
      </c>
      <c r="BG131" s="23" t="e">
        <f t="shared" si="70"/>
        <v>#N/A</v>
      </c>
      <c r="BH131" s="17" t="e">
        <f>VLOOKUP($E131,'DATA PENGUKURAN GARDU'!$A:$BS,46,0)</f>
        <v>#N/A</v>
      </c>
      <c r="BI131" s="17" t="e">
        <f>VLOOKUP($E131,'DATA PENGUKURAN GARDU'!$A:$BS,53,0)</f>
        <v>#N/A</v>
      </c>
      <c r="BJ131" s="17" t="e">
        <f>VLOOKUP($E131,'DATA PENGUKURAN GARDU'!$A:$BS,54,0)</f>
        <v>#N/A</v>
      </c>
      <c r="BK131" s="20" t="e">
        <f t="shared" ref="BK131:BK194" si="81">IF(Q131&gt;P131,"OL PHASA","Normal")</f>
        <v>#N/A</v>
      </c>
      <c r="BL131" s="20" t="e">
        <f t="shared" ref="BL131:BL194" si="82">IF(S131&gt;P131,"OL PHASA","Normal")</f>
        <v>#N/A</v>
      </c>
      <c r="BM131" s="20" t="e">
        <f t="shared" ref="BM131:BM194" si="83">IF(U131&gt;P131,"OL PHASA","Normal")</f>
        <v>#N/A</v>
      </c>
      <c r="BN131" s="25" t="e">
        <f t="shared" ref="BN131:BN194" si="84">IF((L131=3),(AVERAGE(Q131,S131,U131)),MAX(Q131,S131,U131))</f>
        <v>#N/A</v>
      </c>
      <c r="BO131" s="26" t="str">
        <f t="shared" ref="BO131:BO194" si="85">IFERROR(IF((L131=1),(BN131*AH131)/1000,(BN131*AI131*1.73)/1000),"0")</f>
        <v>0</v>
      </c>
      <c r="BP131" s="21" t="e">
        <f t="shared" ref="BP131:BP194" si="86">BO131/K131*100</f>
        <v>#VALUE!</v>
      </c>
      <c r="BQ131" s="20" t="e">
        <f t="shared" ref="BQ131:BQ194" si="87">IF($L131=1,"1 Phase",ABS(((Q131/BN131)-1)+ABS((S131/BN131)-1)+ABS((U131/BN131)-1))/3)</f>
        <v>#N/A</v>
      </c>
      <c r="BR131" s="20" t="e">
        <v>#N/A</v>
      </c>
      <c r="BS131" s="9" t="e">
        <v>#N/A</v>
      </c>
      <c r="BT131" s="2" t="e">
        <f t="shared" ref="BT131:BT194" si="88">IF(BP131&lt;30,"Underload",IF(BP131&lt;=80,"Baik",IF(BP131&gt;80,"Overload")))</f>
        <v>#VALUE!</v>
      </c>
      <c r="BU131" s="2" t="e">
        <f t="shared" si="71"/>
        <v>#N/A</v>
      </c>
      <c r="BV131" s="2" t="e">
        <f t="shared" si="72"/>
        <v>#N/A</v>
      </c>
    </row>
    <row r="132" s="2" customFormat="1" ht="22.95" customHeight="1" spans="1:74">
      <c r="A132" s="9" t="str">
        <f t="shared" si="73"/>
        <v>KMO 18Induk</v>
      </c>
      <c r="B132" s="9" t="str">
        <f t="shared" si="74"/>
        <v>KMO 18jurusan 1</v>
      </c>
      <c r="C132" s="9" t="str">
        <f t="shared" si="75"/>
        <v>KMO 18jurusan 2</v>
      </c>
      <c r="D132" s="9" t="str">
        <f t="shared" si="76"/>
        <v>KMO 18jurusan 3</v>
      </c>
      <c r="E132" s="9" t="str">
        <f t="shared" si="77"/>
        <v>KMO 18jurusan 4</v>
      </c>
      <c r="F132" s="10" t="s">
        <v>13</v>
      </c>
      <c r="G132" s="10" t="s">
        <v>8</v>
      </c>
      <c r="H132" s="10" t="s">
        <v>208</v>
      </c>
      <c r="I132" s="10" t="s">
        <v>10300</v>
      </c>
      <c r="J132" s="10" t="s">
        <v>10301</v>
      </c>
      <c r="K132" s="10" t="s">
        <v>7465</v>
      </c>
      <c r="L132" s="10"/>
      <c r="M132" s="10"/>
      <c r="N132" s="14">
        <f t="shared" si="78"/>
        <v>0</v>
      </c>
      <c r="O132" s="15" t="e">
        <f t="shared" si="79"/>
        <v>#VALUE!</v>
      </c>
      <c r="P132" s="15" t="e">
        <f t="shared" si="80"/>
        <v>#VALUE!</v>
      </c>
      <c r="Q132" s="17" t="e">
        <f>VLOOKUP($A132,'DATA PENGUKURAN GARDU'!$A:$BS,42,0)</f>
        <v>#N/A</v>
      </c>
      <c r="R132" s="18" t="e">
        <f t="shared" si="56"/>
        <v>#N/A</v>
      </c>
      <c r="S132" s="17" t="e">
        <f>VLOOKUP($A132,'DATA PENGUKURAN GARDU'!$A:$BS,44,0)</f>
        <v>#N/A</v>
      </c>
      <c r="T132" s="18" t="e">
        <f t="shared" si="57"/>
        <v>#N/A</v>
      </c>
      <c r="U132" s="17" t="e">
        <f>VLOOKUP($A132,'DATA PENGUKURAN GARDU'!$A:$BS,46,0)</f>
        <v>#N/A</v>
      </c>
      <c r="V132" s="18" t="e">
        <f t="shared" si="58"/>
        <v>#N/A</v>
      </c>
      <c r="W132" s="17" t="e">
        <f>VLOOKUP($A132,'DATA PENGUKURAN GARDU'!$A:$BS,48,0)</f>
        <v>#N/A</v>
      </c>
      <c r="X132" s="17" t="e">
        <f>VLOOKUP($A132,'DATA PENGUKURAN GARDU'!$A:$BS,53,0)</f>
        <v>#N/A</v>
      </c>
      <c r="Y132" s="17" t="e">
        <f>VLOOKUP($A132,'DATA PENGUKURAN GARDU'!$A:$BS,54,0)</f>
        <v>#N/A</v>
      </c>
      <c r="Z132" s="17" t="e">
        <f>VLOOKUP($A132,'DATA PENGUKURAN GARDU'!$A:$BS,55,0)</f>
        <v>#N/A</v>
      </c>
      <c r="AA132" s="20" t="e">
        <f>VLOOKUP($B132,'DATA PENGUKURAN GARDU'!$A:$BS,42,0)</f>
        <v>#N/A</v>
      </c>
      <c r="AB132" s="21" t="e">
        <f t="shared" si="59"/>
        <v>#N/A</v>
      </c>
      <c r="AC132" s="20" t="e">
        <f>VLOOKUP($B132,'DATA PENGUKURAN GARDU'!$A:$BS,44,0)</f>
        <v>#N/A</v>
      </c>
      <c r="AD132" s="21" t="e">
        <f t="shared" si="60"/>
        <v>#N/A</v>
      </c>
      <c r="AE132" s="20" t="e">
        <f>VLOOKUP($B132,'DATA PENGUKURAN GARDU'!$A:$BS,46,0)</f>
        <v>#N/A</v>
      </c>
      <c r="AF132" s="21" t="e">
        <f t="shared" si="61"/>
        <v>#N/A</v>
      </c>
      <c r="AG132" s="20" t="e">
        <f>VLOOKUP($B132,'DATA PENGUKURAN GARDU'!$A:$BS,46,0)</f>
        <v>#N/A</v>
      </c>
      <c r="AH132" s="20" t="e">
        <f>VLOOKUP($B132,'DATA PENGUKURAN GARDU'!$A:$BS,53,0)</f>
        <v>#N/A</v>
      </c>
      <c r="AI132" s="20" t="e">
        <f>VLOOKUP($B132,'DATA PENGUKURAN GARDU'!$A:$BS,54,0)</f>
        <v>#N/A</v>
      </c>
      <c r="AJ132" s="17" t="e">
        <f>VLOOKUP($C132,'DATA PENGUKURAN GARDU'!$A:$BS,42,0)</f>
        <v>#N/A</v>
      </c>
      <c r="AK132" s="23" t="e">
        <f t="shared" si="62"/>
        <v>#N/A</v>
      </c>
      <c r="AL132" s="17" t="e">
        <f>VLOOKUP($C132,'DATA PENGUKURAN GARDU'!$A:$BS,44,0)</f>
        <v>#N/A</v>
      </c>
      <c r="AM132" s="23" t="e">
        <f t="shared" si="63"/>
        <v>#N/A</v>
      </c>
      <c r="AN132" s="17" t="e">
        <f>VLOOKUP($C132,'DATA PENGUKURAN GARDU'!$A:$BS,46,0)</f>
        <v>#N/A</v>
      </c>
      <c r="AO132" s="23" t="e">
        <f t="shared" si="64"/>
        <v>#N/A</v>
      </c>
      <c r="AP132" s="17" t="e">
        <f>VLOOKUP($C132,'DATA PENGUKURAN GARDU'!$A:$BS,46,0)</f>
        <v>#N/A</v>
      </c>
      <c r="AQ132" s="17" t="e">
        <f>VLOOKUP($C132,'DATA PENGUKURAN GARDU'!$A:$BS,53,0)</f>
        <v>#N/A</v>
      </c>
      <c r="AR132" s="17" t="e">
        <f>VLOOKUP($C132,'DATA PENGUKURAN GARDU'!$A:$BS,54,0)</f>
        <v>#N/A</v>
      </c>
      <c r="AS132" s="20" t="e">
        <f>VLOOKUP($D132,'DATA PENGUKURAN GARDU'!$A:$BS,42,0)</f>
        <v>#N/A</v>
      </c>
      <c r="AT132" s="21" t="e">
        <f t="shared" si="65"/>
        <v>#N/A</v>
      </c>
      <c r="AU132" s="20" t="e">
        <f>VLOOKUP($D132,'DATA PENGUKURAN GARDU'!$A:$BS,44,0)</f>
        <v>#N/A</v>
      </c>
      <c r="AV132" s="21" t="e">
        <f t="shared" si="66"/>
        <v>#N/A</v>
      </c>
      <c r="AW132" s="20" t="e">
        <f>VLOOKUP($D132,'DATA PENGUKURAN GARDU'!$A:$BS,46,0)</f>
        <v>#N/A</v>
      </c>
      <c r="AX132" s="21" t="e">
        <f t="shared" si="67"/>
        <v>#N/A</v>
      </c>
      <c r="AY132" s="20" t="e">
        <f>VLOOKUP($D132,'DATA PENGUKURAN GARDU'!$A:$BS,46,0)</f>
        <v>#N/A</v>
      </c>
      <c r="AZ132" s="20" t="e">
        <f>VLOOKUP($D132,'DATA PENGUKURAN GARDU'!$A:$BS,53,0)</f>
        <v>#N/A</v>
      </c>
      <c r="BA132" s="20" t="e">
        <f>VLOOKUP($D132,'DATA PENGUKURAN GARDU'!$A:$BS,54,0)</f>
        <v>#N/A</v>
      </c>
      <c r="BB132" s="17" t="e">
        <f>VLOOKUP($E132,'DATA PENGUKURAN GARDU'!$A:$BS,42,0)</f>
        <v>#N/A</v>
      </c>
      <c r="BC132" s="23" t="e">
        <f t="shared" si="68"/>
        <v>#N/A</v>
      </c>
      <c r="BD132" s="17" t="e">
        <f>VLOOKUP($E132,'DATA PENGUKURAN GARDU'!$A:$BS,44,0)</f>
        <v>#N/A</v>
      </c>
      <c r="BE132" s="23" t="e">
        <f t="shared" si="69"/>
        <v>#N/A</v>
      </c>
      <c r="BF132" s="17" t="e">
        <f>VLOOKUP($E132,'DATA PENGUKURAN GARDU'!$A:$BS,46,0)</f>
        <v>#N/A</v>
      </c>
      <c r="BG132" s="23" t="e">
        <f t="shared" si="70"/>
        <v>#N/A</v>
      </c>
      <c r="BH132" s="17" t="e">
        <f>VLOOKUP($E132,'DATA PENGUKURAN GARDU'!$A:$BS,46,0)</f>
        <v>#N/A</v>
      </c>
      <c r="BI132" s="17" t="e">
        <f>VLOOKUP($E132,'DATA PENGUKURAN GARDU'!$A:$BS,53,0)</f>
        <v>#N/A</v>
      </c>
      <c r="BJ132" s="17" t="e">
        <f>VLOOKUP($E132,'DATA PENGUKURAN GARDU'!$A:$BS,54,0)</f>
        <v>#N/A</v>
      </c>
      <c r="BK132" s="20" t="e">
        <f t="shared" si="81"/>
        <v>#N/A</v>
      </c>
      <c r="BL132" s="20" t="e">
        <f t="shared" si="82"/>
        <v>#N/A</v>
      </c>
      <c r="BM132" s="20" t="e">
        <f t="shared" si="83"/>
        <v>#N/A</v>
      </c>
      <c r="BN132" s="25" t="e">
        <f t="shared" si="84"/>
        <v>#N/A</v>
      </c>
      <c r="BO132" s="26" t="str">
        <f t="shared" si="85"/>
        <v>0</v>
      </c>
      <c r="BP132" s="21" t="e">
        <f t="shared" si="86"/>
        <v>#VALUE!</v>
      </c>
      <c r="BQ132" s="20" t="e">
        <f t="shared" si="87"/>
        <v>#N/A</v>
      </c>
      <c r="BR132" s="20" t="e">
        <v>#N/A</v>
      </c>
      <c r="BS132" s="9" t="e">
        <v>#N/A</v>
      </c>
      <c r="BT132" s="2" t="e">
        <f t="shared" si="88"/>
        <v>#VALUE!</v>
      </c>
      <c r="BU132" s="2" t="e">
        <f t="shared" si="71"/>
        <v>#N/A</v>
      </c>
      <c r="BV132" s="2" t="e">
        <f t="shared" si="72"/>
        <v>#N/A</v>
      </c>
    </row>
    <row r="133" s="2" customFormat="1" ht="22.95" customHeight="1" spans="1:74">
      <c r="A133" s="9" t="str">
        <f t="shared" si="73"/>
        <v>KMO 194Induk</v>
      </c>
      <c r="B133" s="9" t="str">
        <f t="shared" si="74"/>
        <v>KMO 194jurusan 1</v>
      </c>
      <c r="C133" s="9" t="str">
        <f t="shared" si="75"/>
        <v>KMO 194jurusan 2</v>
      </c>
      <c r="D133" s="9" t="str">
        <f t="shared" si="76"/>
        <v>KMO 194jurusan 3</v>
      </c>
      <c r="E133" s="9" t="str">
        <f t="shared" si="77"/>
        <v>KMO 194jurusan 4</v>
      </c>
      <c r="F133" s="10" t="s">
        <v>84</v>
      </c>
      <c r="G133" s="10" t="s">
        <v>8</v>
      </c>
      <c r="H133" s="10" t="s">
        <v>209</v>
      </c>
      <c r="I133" s="10" t="s">
        <v>10302</v>
      </c>
      <c r="J133" s="10" t="s">
        <v>10303</v>
      </c>
      <c r="K133" s="10" t="s">
        <v>7465</v>
      </c>
      <c r="L133" s="10"/>
      <c r="M133" s="10"/>
      <c r="N133" s="14">
        <f t="shared" si="78"/>
        <v>0</v>
      </c>
      <c r="O133" s="15" t="e">
        <f t="shared" si="79"/>
        <v>#VALUE!</v>
      </c>
      <c r="P133" s="15" t="e">
        <f t="shared" si="80"/>
        <v>#VALUE!</v>
      </c>
      <c r="Q133" s="17" t="e">
        <f>VLOOKUP($A133,'DATA PENGUKURAN GARDU'!$A:$BS,42,0)</f>
        <v>#N/A</v>
      </c>
      <c r="R133" s="18" t="e">
        <f t="shared" si="56"/>
        <v>#N/A</v>
      </c>
      <c r="S133" s="17" t="e">
        <f>VLOOKUP($A133,'DATA PENGUKURAN GARDU'!$A:$BS,44,0)</f>
        <v>#N/A</v>
      </c>
      <c r="T133" s="18" t="e">
        <f t="shared" si="57"/>
        <v>#N/A</v>
      </c>
      <c r="U133" s="17" t="e">
        <f>VLOOKUP($A133,'DATA PENGUKURAN GARDU'!$A:$BS,46,0)</f>
        <v>#N/A</v>
      </c>
      <c r="V133" s="18" t="e">
        <f t="shared" si="58"/>
        <v>#N/A</v>
      </c>
      <c r="W133" s="17" t="e">
        <f>VLOOKUP($A133,'DATA PENGUKURAN GARDU'!$A:$BS,48,0)</f>
        <v>#N/A</v>
      </c>
      <c r="X133" s="17" t="e">
        <f>VLOOKUP($A133,'DATA PENGUKURAN GARDU'!$A:$BS,53,0)</f>
        <v>#N/A</v>
      </c>
      <c r="Y133" s="17" t="e">
        <f>VLOOKUP($A133,'DATA PENGUKURAN GARDU'!$A:$BS,54,0)</f>
        <v>#N/A</v>
      </c>
      <c r="Z133" s="17" t="e">
        <f>VLOOKUP($A133,'DATA PENGUKURAN GARDU'!$A:$BS,55,0)</f>
        <v>#N/A</v>
      </c>
      <c r="AA133" s="20" t="e">
        <f>VLOOKUP($B133,'DATA PENGUKURAN GARDU'!$A:$BS,42,0)</f>
        <v>#N/A</v>
      </c>
      <c r="AB133" s="21" t="e">
        <f t="shared" si="59"/>
        <v>#N/A</v>
      </c>
      <c r="AC133" s="20" t="e">
        <f>VLOOKUP($B133,'DATA PENGUKURAN GARDU'!$A:$BS,44,0)</f>
        <v>#N/A</v>
      </c>
      <c r="AD133" s="21" t="e">
        <f t="shared" si="60"/>
        <v>#N/A</v>
      </c>
      <c r="AE133" s="20" t="e">
        <f>VLOOKUP($B133,'DATA PENGUKURAN GARDU'!$A:$BS,46,0)</f>
        <v>#N/A</v>
      </c>
      <c r="AF133" s="21" t="e">
        <f t="shared" si="61"/>
        <v>#N/A</v>
      </c>
      <c r="AG133" s="20" t="e">
        <f>VLOOKUP($B133,'DATA PENGUKURAN GARDU'!$A:$BS,46,0)</f>
        <v>#N/A</v>
      </c>
      <c r="AH133" s="20" t="e">
        <f>VLOOKUP($B133,'DATA PENGUKURAN GARDU'!$A:$BS,53,0)</f>
        <v>#N/A</v>
      </c>
      <c r="AI133" s="20" t="e">
        <f>VLOOKUP($B133,'DATA PENGUKURAN GARDU'!$A:$BS,54,0)</f>
        <v>#N/A</v>
      </c>
      <c r="AJ133" s="17" t="e">
        <f>VLOOKUP($C133,'DATA PENGUKURAN GARDU'!$A:$BS,42,0)</f>
        <v>#N/A</v>
      </c>
      <c r="AK133" s="23" t="e">
        <f t="shared" si="62"/>
        <v>#N/A</v>
      </c>
      <c r="AL133" s="17" t="e">
        <f>VLOOKUP($C133,'DATA PENGUKURAN GARDU'!$A:$BS,44,0)</f>
        <v>#N/A</v>
      </c>
      <c r="AM133" s="23" t="e">
        <f t="shared" si="63"/>
        <v>#N/A</v>
      </c>
      <c r="AN133" s="17" t="e">
        <f>VLOOKUP($C133,'DATA PENGUKURAN GARDU'!$A:$BS,46,0)</f>
        <v>#N/A</v>
      </c>
      <c r="AO133" s="23" t="e">
        <f t="shared" si="64"/>
        <v>#N/A</v>
      </c>
      <c r="AP133" s="17" t="e">
        <f>VLOOKUP($C133,'DATA PENGUKURAN GARDU'!$A:$BS,46,0)</f>
        <v>#N/A</v>
      </c>
      <c r="AQ133" s="17" t="e">
        <f>VLOOKUP($C133,'DATA PENGUKURAN GARDU'!$A:$BS,53,0)</f>
        <v>#N/A</v>
      </c>
      <c r="AR133" s="17" t="e">
        <f>VLOOKUP($C133,'DATA PENGUKURAN GARDU'!$A:$BS,54,0)</f>
        <v>#N/A</v>
      </c>
      <c r="AS133" s="20" t="e">
        <f>VLOOKUP($D133,'DATA PENGUKURAN GARDU'!$A:$BS,42,0)</f>
        <v>#N/A</v>
      </c>
      <c r="AT133" s="21" t="e">
        <f t="shared" si="65"/>
        <v>#N/A</v>
      </c>
      <c r="AU133" s="20" t="e">
        <f>VLOOKUP($D133,'DATA PENGUKURAN GARDU'!$A:$BS,44,0)</f>
        <v>#N/A</v>
      </c>
      <c r="AV133" s="21" t="e">
        <f t="shared" si="66"/>
        <v>#N/A</v>
      </c>
      <c r="AW133" s="20" t="e">
        <f>VLOOKUP($D133,'DATA PENGUKURAN GARDU'!$A:$BS,46,0)</f>
        <v>#N/A</v>
      </c>
      <c r="AX133" s="21" t="e">
        <f t="shared" si="67"/>
        <v>#N/A</v>
      </c>
      <c r="AY133" s="20" t="e">
        <f>VLOOKUP($D133,'DATA PENGUKURAN GARDU'!$A:$BS,46,0)</f>
        <v>#N/A</v>
      </c>
      <c r="AZ133" s="20" t="e">
        <f>VLOOKUP($D133,'DATA PENGUKURAN GARDU'!$A:$BS,53,0)</f>
        <v>#N/A</v>
      </c>
      <c r="BA133" s="20" t="e">
        <f>VLOOKUP($D133,'DATA PENGUKURAN GARDU'!$A:$BS,54,0)</f>
        <v>#N/A</v>
      </c>
      <c r="BB133" s="17" t="e">
        <f>VLOOKUP($E133,'DATA PENGUKURAN GARDU'!$A:$BS,42,0)</f>
        <v>#N/A</v>
      </c>
      <c r="BC133" s="23" t="e">
        <f t="shared" si="68"/>
        <v>#N/A</v>
      </c>
      <c r="BD133" s="17" t="e">
        <f>VLOOKUP($E133,'DATA PENGUKURAN GARDU'!$A:$BS,44,0)</f>
        <v>#N/A</v>
      </c>
      <c r="BE133" s="23" t="e">
        <f t="shared" si="69"/>
        <v>#N/A</v>
      </c>
      <c r="BF133" s="17" t="e">
        <f>VLOOKUP($E133,'DATA PENGUKURAN GARDU'!$A:$BS,46,0)</f>
        <v>#N/A</v>
      </c>
      <c r="BG133" s="23" t="e">
        <f t="shared" si="70"/>
        <v>#N/A</v>
      </c>
      <c r="BH133" s="17" t="e">
        <f>VLOOKUP($E133,'DATA PENGUKURAN GARDU'!$A:$BS,46,0)</f>
        <v>#N/A</v>
      </c>
      <c r="BI133" s="17" t="e">
        <f>VLOOKUP($E133,'DATA PENGUKURAN GARDU'!$A:$BS,53,0)</f>
        <v>#N/A</v>
      </c>
      <c r="BJ133" s="17" t="e">
        <f>VLOOKUP($E133,'DATA PENGUKURAN GARDU'!$A:$BS,54,0)</f>
        <v>#N/A</v>
      </c>
      <c r="BK133" s="20" t="e">
        <f t="shared" si="81"/>
        <v>#N/A</v>
      </c>
      <c r="BL133" s="20" t="e">
        <f t="shared" si="82"/>
        <v>#N/A</v>
      </c>
      <c r="BM133" s="20" t="e">
        <f t="shared" si="83"/>
        <v>#N/A</v>
      </c>
      <c r="BN133" s="25" t="e">
        <f t="shared" si="84"/>
        <v>#N/A</v>
      </c>
      <c r="BO133" s="26" t="str">
        <f t="shared" si="85"/>
        <v>0</v>
      </c>
      <c r="BP133" s="21" t="e">
        <f t="shared" si="86"/>
        <v>#VALUE!</v>
      </c>
      <c r="BQ133" s="20" t="e">
        <f t="shared" si="87"/>
        <v>#N/A</v>
      </c>
      <c r="BR133" s="20" t="e">
        <v>#N/A</v>
      </c>
      <c r="BS133" s="9" t="e">
        <v>#N/A</v>
      </c>
      <c r="BT133" s="2" t="e">
        <f t="shared" si="88"/>
        <v>#VALUE!</v>
      </c>
      <c r="BU133" s="2" t="e">
        <f t="shared" si="71"/>
        <v>#N/A</v>
      </c>
      <c r="BV133" s="2" t="e">
        <f t="shared" si="72"/>
        <v>#N/A</v>
      </c>
    </row>
    <row r="134" s="2" customFormat="1" ht="22.95" customHeight="1" spans="1:74">
      <c r="A134" s="9" t="str">
        <f t="shared" si="73"/>
        <v>KMO 11Induk</v>
      </c>
      <c r="B134" s="9" t="str">
        <f t="shared" si="74"/>
        <v>KMO 11jurusan 1</v>
      </c>
      <c r="C134" s="9" t="str">
        <f t="shared" si="75"/>
        <v>KMO 11jurusan 2</v>
      </c>
      <c r="D134" s="9" t="str">
        <f t="shared" si="76"/>
        <v>KMO 11jurusan 3</v>
      </c>
      <c r="E134" s="9" t="str">
        <f t="shared" si="77"/>
        <v>KMO 11jurusan 4</v>
      </c>
      <c r="F134" s="10" t="s">
        <v>13</v>
      </c>
      <c r="G134" s="10" t="s">
        <v>8</v>
      </c>
      <c r="H134" s="10" t="s">
        <v>210</v>
      </c>
      <c r="I134" s="10" t="s">
        <v>10304</v>
      </c>
      <c r="J134" s="10" t="s">
        <v>10305</v>
      </c>
      <c r="K134" s="10" t="s">
        <v>7465</v>
      </c>
      <c r="L134" s="10"/>
      <c r="M134" s="10"/>
      <c r="N134" s="14">
        <f t="shared" si="78"/>
        <v>0</v>
      </c>
      <c r="O134" s="15" t="e">
        <f t="shared" si="79"/>
        <v>#VALUE!</v>
      </c>
      <c r="P134" s="15" t="e">
        <f t="shared" si="80"/>
        <v>#VALUE!</v>
      </c>
      <c r="Q134" s="17" t="e">
        <f>VLOOKUP($A134,'DATA PENGUKURAN GARDU'!$A:$BS,42,0)</f>
        <v>#N/A</v>
      </c>
      <c r="R134" s="18" t="e">
        <f t="shared" si="56"/>
        <v>#N/A</v>
      </c>
      <c r="S134" s="17" t="e">
        <f>VLOOKUP($A134,'DATA PENGUKURAN GARDU'!$A:$BS,44,0)</f>
        <v>#N/A</v>
      </c>
      <c r="T134" s="18" t="e">
        <f t="shared" si="57"/>
        <v>#N/A</v>
      </c>
      <c r="U134" s="17" t="e">
        <f>VLOOKUP($A134,'DATA PENGUKURAN GARDU'!$A:$BS,46,0)</f>
        <v>#N/A</v>
      </c>
      <c r="V134" s="18" t="e">
        <f t="shared" si="58"/>
        <v>#N/A</v>
      </c>
      <c r="W134" s="17" t="e">
        <f>VLOOKUP($A134,'DATA PENGUKURAN GARDU'!$A:$BS,48,0)</f>
        <v>#N/A</v>
      </c>
      <c r="X134" s="17" t="e">
        <f>VLOOKUP($A134,'DATA PENGUKURAN GARDU'!$A:$BS,53,0)</f>
        <v>#N/A</v>
      </c>
      <c r="Y134" s="17" t="e">
        <f>VLOOKUP($A134,'DATA PENGUKURAN GARDU'!$A:$BS,54,0)</f>
        <v>#N/A</v>
      </c>
      <c r="Z134" s="17" t="e">
        <f>VLOOKUP($A134,'DATA PENGUKURAN GARDU'!$A:$BS,55,0)</f>
        <v>#N/A</v>
      </c>
      <c r="AA134" s="20" t="e">
        <f>VLOOKUP($B134,'DATA PENGUKURAN GARDU'!$A:$BS,42,0)</f>
        <v>#N/A</v>
      </c>
      <c r="AB134" s="21" t="e">
        <f t="shared" si="59"/>
        <v>#N/A</v>
      </c>
      <c r="AC134" s="20" t="e">
        <f>VLOOKUP($B134,'DATA PENGUKURAN GARDU'!$A:$BS,44,0)</f>
        <v>#N/A</v>
      </c>
      <c r="AD134" s="21" t="e">
        <f t="shared" si="60"/>
        <v>#N/A</v>
      </c>
      <c r="AE134" s="20" t="e">
        <f>VLOOKUP($B134,'DATA PENGUKURAN GARDU'!$A:$BS,46,0)</f>
        <v>#N/A</v>
      </c>
      <c r="AF134" s="21" t="e">
        <f t="shared" si="61"/>
        <v>#N/A</v>
      </c>
      <c r="AG134" s="20" t="e">
        <f>VLOOKUP($B134,'DATA PENGUKURAN GARDU'!$A:$BS,46,0)</f>
        <v>#N/A</v>
      </c>
      <c r="AH134" s="20" t="e">
        <f>VLOOKUP($B134,'DATA PENGUKURAN GARDU'!$A:$BS,53,0)</f>
        <v>#N/A</v>
      </c>
      <c r="AI134" s="20" t="e">
        <f>VLOOKUP($B134,'DATA PENGUKURAN GARDU'!$A:$BS,54,0)</f>
        <v>#N/A</v>
      </c>
      <c r="AJ134" s="17" t="e">
        <f>VLOOKUP($C134,'DATA PENGUKURAN GARDU'!$A:$BS,42,0)</f>
        <v>#N/A</v>
      </c>
      <c r="AK134" s="23" t="e">
        <f t="shared" si="62"/>
        <v>#N/A</v>
      </c>
      <c r="AL134" s="17" t="e">
        <f>VLOOKUP($C134,'DATA PENGUKURAN GARDU'!$A:$BS,44,0)</f>
        <v>#N/A</v>
      </c>
      <c r="AM134" s="23" t="e">
        <f t="shared" si="63"/>
        <v>#N/A</v>
      </c>
      <c r="AN134" s="17" t="e">
        <f>VLOOKUP($C134,'DATA PENGUKURAN GARDU'!$A:$BS,46,0)</f>
        <v>#N/A</v>
      </c>
      <c r="AO134" s="23" t="e">
        <f t="shared" si="64"/>
        <v>#N/A</v>
      </c>
      <c r="AP134" s="17" t="e">
        <f>VLOOKUP($C134,'DATA PENGUKURAN GARDU'!$A:$BS,46,0)</f>
        <v>#N/A</v>
      </c>
      <c r="AQ134" s="17" t="e">
        <f>VLOOKUP($C134,'DATA PENGUKURAN GARDU'!$A:$BS,53,0)</f>
        <v>#N/A</v>
      </c>
      <c r="AR134" s="17" t="e">
        <f>VLOOKUP($C134,'DATA PENGUKURAN GARDU'!$A:$BS,54,0)</f>
        <v>#N/A</v>
      </c>
      <c r="AS134" s="20" t="e">
        <f>VLOOKUP($D134,'DATA PENGUKURAN GARDU'!$A:$BS,42,0)</f>
        <v>#N/A</v>
      </c>
      <c r="AT134" s="21" t="e">
        <f t="shared" si="65"/>
        <v>#N/A</v>
      </c>
      <c r="AU134" s="20" t="e">
        <f>VLOOKUP($D134,'DATA PENGUKURAN GARDU'!$A:$BS,44,0)</f>
        <v>#N/A</v>
      </c>
      <c r="AV134" s="21" t="e">
        <f t="shared" si="66"/>
        <v>#N/A</v>
      </c>
      <c r="AW134" s="20" t="e">
        <f>VLOOKUP($D134,'DATA PENGUKURAN GARDU'!$A:$BS,46,0)</f>
        <v>#N/A</v>
      </c>
      <c r="AX134" s="21" t="e">
        <f t="shared" si="67"/>
        <v>#N/A</v>
      </c>
      <c r="AY134" s="20" t="e">
        <f>VLOOKUP($D134,'DATA PENGUKURAN GARDU'!$A:$BS,46,0)</f>
        <v>#N/A</v>
      </c>
      <c r="AZ134" s="20" t="e">
        <f>VLOOKUP($D134,'DATA PENGUKURAN GARDU'!$A:$BS,53,0)</f>
        <v>#N/A</v>
      </c>
      <c r="BA134" s="20" t="e">
        <f>VLOOKUP($D134,'DATA PENGUKURAN GARDU'!$A:$BS,54,0)</f>
        <v>#N/A</v>
      </c>
      <c r="BB134" s="17" t="e">
        <f>VLOOKUP($E134,'DATA PENGUKURAN GARDU'!$A:$BS,42,0)</f>
        <v>#N/A</v>
      </c>
      <c r="BC134" s="23" t="e">
        <f t="shared" si="68"/>
        <v>#N/A</v>
      </c>
      <c r="BD134" s="17" t="e">
        <f>VLOOKUP($E134,'DATA PENGUKURAN GARDU'!$A:$BS,44,0)</f>
        <v>#N/A</v>
      </c>
      <c r="BE134" s="23" t="e">
        <f t="shared" si="69"/>
        <v>#N/A</v>
      </c>
      <c r="BF134" s="17" t="e">
        <f>VLOOKUP($E134,'DATA PENGUKURAN GARDU'!$A:$BS,46,0)</f>
        <v>#N/A</v>
      </c>
      <c r="BG134" s="23" t="e">
        <f t="shared" si="70"/>
        <v>#N/A</v>
      </c>
      <c r="BH134" s="17" t="e">
        <f>VLOOKUP($E134,'DATA PENGUKURAN GARDU'!$A:$BS,46,0)</f>
        <v>#N/A</v>
      </c>
      <c r="BI134" s="17" t="e">
        <f>VLOOKUP($E134,'DATA PENGUKURAN GARDU'!$A:$BS,53,0)</f>
        <v>#N/A</v>
      </c>
      <c r="BJ134" s="17" t="e">
        <f>VLOOKUP($E134,'DATA PENGUKURAN GARDU'!$A:$BS,54,0)</f>
        <v>#N/A</v>
      </c>
      <c r="BK134" s="20" t="e">
        <f t="shared" si="81"/>
        <v>#N/A</v>
      </c>
      <c r="BL134" s="20" t="e">
        <f t="shared" si="82"/>
        <v>#N/A</v>
      </c>
      <c r="BM134" s="20" t="e">
        <f t="shared" si="83"/>
        <v>#N/A</v>
      </c>
      <c r="BN134" s="25" t="e">
        <f t="shared" si="84"/>
        <v>#N/A</v>
      </c>
      <c r="BO134" s="26" t="str">
        <f t="shared" si="85"/>
        <v>0</v>
      </c>
      <c r="BP134" s="21" t="e">
        <f t="shared" si="86"/>
        <v>#VALUE!</v>
      </c>
      <c r="BQ134" s="20" t="e">
        <f t="shared" si="87"/>
        <v>#N/A</v>
      </c>
      <c r="BR134" s="20" t="e">
        <v>#N/A</v>
      </c>
      <c r="BS134" s="9" t="e">
        <v>#N/A</v>
      </c>
      <c r="BT134" s="2" t="e">
        <f t="shared" si="88"/>
        <v>#VALUE!</v>
      </c>
      <c r="BU134" s="2" t="e">
        <f t="shared" si="71"/>
        <v>#N/A</v>
      </c>
      <c r="BV134" s="2" t="e">
        <f t="shared" si="72"/>
        <v>#N/A</v>
      </c>
    </row>
    <row r="135" s="2" customFormat="1" ht="22.95" customHeight="1" spans="1:74">
      <c r="A135" s="9" t="str">
        <f t="shared" si="73"/>
        <v>KMO 16Induk</v>
      </c>
      <c r="B135" s="9" t="str">
        <f t="shared" si="74"/>
        <v>KMO 16jurusan 1</v>
      </c>
      <c r="C135" s="9" t="str">
        <f t="shared" si="75"/>
        <v>KMO 16jurusan 2</v>
      </c>
      <c r="D135" s="9" t="str">
        <f t="shared" si="76"/>
        <v>KMO 16jurusan 3</v>
      </c>
      <c r="E135" s="9" t="str">
        <f t="shared" si="77"/>
        <v>KMO 16jurusan 4</v>
      </c>
      <c r="F135" s="10" t="s">
        <v>13</v>
      </c>
      <c r="G135" s="10" t="s">
        <v>8</v>
      </c>
      <c r="H135" s="10" t="s">
        <v>211</v>
      </c>
      <c r="I135" s="10" t="s">
        <v>10306</v>
      </c>
      <c r="J135" s="10" t="s">
        <v>10307</v>
      </c>
      <c r="K135" s="10" t="s">
        <v>7465</v>
      </c>
      <c r="L135" s="10"/>
      <c r="M135" s="10"/>
      <c r="N135" s="14">
        <f t="shared" si="78"/>
        <v>0</v>
      </c>
      <c r="O135" s="15" t="e">
        <f t="shared" si="79"/>
        <v>#VALUE!</v>
      </c>
      <c r="P135" s="15" t="e">
        <f t="shared" si="80"/>
        <v>#VALUE!</v>
      </c>
      <c r="Q135" s="17" t="e">
        <f>VLOOKUP($A135,'DATA PENGUKURAN GARDU'!$A:$BS,42,0)</f>
        <v>#N/A</v>
      </c>
      <c r="R135" s="18" t="e">
        <f t="shared" si="56"/>
        <v>#N/A</v>
      </c>
      <c r="S135" s="17" t="e">
        <f>VLOOKUP($A135,'DATA PENGUKURAN GARDU'!$A:$BS,44,0)</f>
        <v>#N/A</v>
      </c>
      <c r="T135" s="18" t="e">
        <f t="shared" si="57"/>
        <v>#N/A</v>
      </c>
      <c r="U135" s="17" t="e">
        <f>VLOOKUP($A135,'DATA PENGUKURAN GARDU'!$A:$BS,46,0)</f>
        <v>#N/A</v>
      </c>
      <c r="V135" s="18" t="e">
        <f t="shared" si="58"/>
        <v>#N/A</v>
      </c>
      <c r="W135" s="17" t="e">
        <f>VLOOKUP($A135,'DATA PENGUKURAN GARDU'!$A:$BS,48,0)</f>
        <v>#N/A</v>
      </c>
      <c r="X135" s="17" t="e">
        <f>VLOOKUP($A135,'DATA PENGUKURAN GARDU'!$A:$BS,53,0)</f>
        <v>#N/A</v>
      </c>
      <c r="Y135" s="17" t="e">
        <f>VLOOKUP($A135,'DATA PENGUKURAN GARDU'!$A:$BS,54,0)</f>
        <v>#N/A</v>
      </c>
      <c r="Z135" s="17" t="e">
        <f>VLOOKUP($A135,'DATA PENGUKURAN GARDU'!$A:$BS,55,0)</f>
        <v>#N/A</v>
      </c>
      <c r="AA135" s="20" t="e">
        <f>VLOOKUP($B135,'DATA PENGUKURAN GARDU'!$A:$BS,42,0)</f>
        <v>#N/A</v>
      </c>
      <c r="AB135" s="21" t="e">
        <f t="shared" si="59"/>
        <v>#N/A</v>
      </c>
      <c r="AC135" s="20" t="e">
        <f>VLOOKUP($B135,'DATA PENGUKURAN GARDU'!$A:$BS,44,0)</f>
        <v>#N/A</v>
      </c>
      <c r="AD135" s="21" t="e">
        <f t="shared" si="60"/>
        <v>#N/A</v>
      </c>
      <c r="AE135" s="20" t="e">
        <f>VLOOKUP($B135,'DATA PENGUKURAN GARDU'!$A:$BS,46,0)</f>
        <v>#N/A</v>
      </c>
      <c r="AF135" s="21" t="e">
        <f t="shared" si="61"/>
        <v>#N/A</v>
      </c>
      <c r="AG135" s="20" t="e">
        <f>VLOOKUP($B135,'DATA PENGUKURAN GARDU'!$A:$BS,46,0)</f>
        <v>#N/A</v>
      </c>
      <c r="AH135" s="20" t="e">
        <f>VLOOKUP($B135,'DATA PENGUKURAN GARDU'!$A:$BS,53,0)</f>
        <v>#N/A</v>
      </c>
      <c r="AI135" s="20" t="e">
        <f>VLOOKUP($B135,'DATA PENGUKURAN GARDU'!$A:$BS,54,0)</f>
        <v>#N/A</v>
      </c>
      <c r="AJ135" s="17" t="e">
        <f>VLOOKUP($C135,'DATA PENGUKURAN GARDU'!$A:$BS,42,0)</f>
        <v>#N/A</v>
      </c>
      <c r="AK135" s="23" t="e">
        <f t="shared" si="62"/>
        <v>#N/A</v>
      </c>
      <c r="AL135" s="17" t="e">
        <f>VLOOKUP($C135,'DATA PENGUKURAN GARDU'!$A:$BS,44,0)</f>
        <v>#N/A</v>
      </c>
      <c r="AM135" s="23" t="e">
        <f t="shared" si="63"/>
        <v>#N/A</v>
      </c>
      <c r="AN135" s="17" t="e">
        <f>VLOOKUP($C135,'DATA PENGUKURAN GARDU'!$A:$BS,46,0)</f>
        <v>#N/A</v>
      </c>
      <c r="AO135" s="23" t="e">
        <f t="shared" si="64"/>
        <v>#N/A</v>
      </c>
      <c r="AP135" s="17" t="e">
        <f>VLOOKUP($C135,'DATA PENGUKURAN GARDU'!$A:$BS,46,0)</f>
        <v>#N/A</v>
      </c>
      <c r="AQ135" s="17" t="e">
        <f>VLOOKUP($C135,'DATA PENGUKURAN GARDU'!$A:$BS,53,0)</f>
        <v>#N/A</v>
      </c>
      <c r="AR135" s="17" t="e">
        <f>VLOOKUP($C135,'DATA PENGUKURAN GARDU'!$A:$BS,54,0)</f>
        <v>#N/A</v>
      </c>
      <c r="AS135" s="20" t="e">
        <f>VLOOKUP($D135,'DATA PENGUKURAN GARDU'!$A:$BS,42,0)</f>
        <v>#N/A</v>
      </c>
      <c r="AT135" s="21" t="e">
        <f t="shared" si="65"/>
        <v>#N/A</v>
      </c>
      <c r="AU135" s="20" t="e">
        <f>VLOOKUP($D135,'DATA PENGUKURAN GARDU'!$A:$BS,44,0)</f>
        <v>#N/A</v>
      </c>
      <c r="AV135" s="21" t="e">
        <f t="shared" si="66"/>
        <v>#N/A</v>
      </c>
      <c r="AW135" s="20" t="e">
        <f>VLOOKUP($D135,'DATA PENGUKURAN GARDU'!$A:$BS,46,0)</f>
        <v>#N/A</v>
      </c>
      <c r="AX135" s="21" t="e">
        <f t="shared" si="67"/>
        <v>#N/A</v>
      </c>
      <c r="AY135" s="20" t="e">
        <f>VLOOKUP($D135,'DATA PENGUKURAN GARDU'!$A:$BS,46,0)</f>
        <v>#N/A</v>
      </c>
      <c r="AZ135" s="20" t="e">
        <f>VLOOKUP($D135,'DATA PENGUKURAN GARDU'!$A:$BS,53,0)</f>
        <v>#N/A</v>
      </c>
      <c r="BA135" s="20" t="e">
        <f>VLOOKUP($D135,'DATA PENGUKURAN GARDU'!$A:$BS,54,0)</f>
        <v>#N/A</v>
      </c>
      <c r="BB135" s="17" t="e">
        <f>VLOOKUP($E135,'DATA PENGUKURAN GARDU'!$A:$BS,42,0)</f>
        <v>#N/A</v>
      </c>
      <c r="BC135" s="23" t="e">
        <f t="shared" si="68"/>
        <v>#N/A</v>
      </c>
      <c r="BD135" s="17" t="e">
        <f>VLOOKUP($E135,'DATA PENGUKURAN GARDU'!$A:$BS,44,0)</f>
        <v>#N/A</v>
      </c>
      <c r="BE135" s="23" t="e">
        <f t="shared" si="69"/>
        <v>#N/A</v>
      </c>
      <c r="BF135" s="17" t="e">
        <f>VLOOKUP($E135,'DATA PENGUKURAN GARDU'!$A:$BS,46,0)</f>
        <v>#N/A</v>
      </c>
      <c r="BG135" s="23" t="e">
        <f t="shared" si="70"/>
        <v>#N/A</v>
      </c>
      <c r="BH135" s="17" t="e">
        <f>VLOOKUP($E135,'DATA PENGUKURAN GARDU'!$A:$BS,46,0)</f>
        <v>#N/A</v>
      </c>
      <c r="BI135" s="17" t="e">
        <f>VLOOKUP($E135,'DATA PENGUKURAN GARDU'!$A:$BS,53,0)</f>
        <v>#N/A</v>
      </c>
      <c r="BJ135" s="17" t="e">
        <f>VLOOKUP($E135,'DATA PENGUKURAN GARDU'!$A:$BS,54,0)</f>
        <v>#N/A</v>
      </c>
      <c r="BK135" s="20" t="e">
        <f t="shared" si="81"/>
        <v>#N/A</v>
      </c>
      <c r="BL135" s="20" t="e">
        <f t="shared" si="82"/>
        <v>#N/A</v>
      </c>
      <c r="BM135" s="20" t="e">
        <f t="shared" si="83"/>
        <v>#N/A</v>
      </c>
      <c r="BN135" s="25" t="e">
        <f t="shared" si="84"/>
        <v>#N/A</v>
      </c>
      <c r="BO135" s="26" t="str">
        <f t="shared" si="85"/>
        <v>0</v>
      </c>
      <c r="BP135" s="21" t="e">
        <f t="shared" si="86"/>
        <v>#VALUE!</v>
      </c>
      <c r="BQ135" s="20" t="e">
        <f t="shared" si="87"/>
        <v>#N/A</v>
      </c>
      <c r="BR135" s="20" t="e">
        <v>#N/A</v>
      </c>
      <c r="BS135" s="9" t="e">
        <v>#N/A</v>
      </c>
      <c r="BT135" s="2" t="e">
        <f t="shared" si="88"/>
        <v>#VALUE!</v>
      </c>
      <c r="BU135" s="2" t="e">
        <f t="shared" si="71"/>
        <v>#N/A</v>
      </c>
      <c r="BV135" s="2" t="e">
        <f t="shared" si="72"/>
        <v>#N/A</v>
      </c>
    </row>
    <row r="136" s="2" customFormat="1" ht="22.95" customHeight="1" spans="1:74">
      <c r="A136" s="9" t="str">
        <f t="shared" si="73"/>
        <v>KMO 195Induk</v>
      </c>
      <c r="B136" s="9" t="str">
        <f t="shared" si="74"/>
        <v>KMO 195jurusan 1</v>
      </c>
      <c r="C136" s="9" t="str">
        <f t="shared" si="75"/>
        <v>KMO 195jurusan 2</v>
      </c>
      <c r="D136" s="9" t="str">
        <f t="shared" si="76"/>
        <v>KMO 195jurusan 3</v>
      </c>
      <c r="E136" s="9" t="str">
        <f t="shared" si="77"/>
        <v>KMO 195jurusan 4</v>
      </c>
      <c r="F136" s="10" t="s">
        <v>18</v>
      </c>
      <c r="G136" s="10" t="s">
        <v>8</v>
      </c>
      <c r="H136" s="10" t="s">
        <v>212</v>
      </c>
      <c r="I136" s="10" t="s">
        <v>10308</v>
      </c>
      <c r="J136" s="10" t="s">
        <v>10309</v>
      </c>
      <c r="K136" s="10" t="s">
        <v>7465</v>
      </c>
      <c r="L136" s="10"/>
      <c r="M136" s="10"/>
      <c r="N136" s="14">
        <f t="shared" si="78"/>
        <v>0</v>
      </c>
      <c r="O136" s="15" t="e">
        <f t="shared" si="79"/>
        <v>#VALUE!</v>
      </c>
      <c r="P136" s="15" t="e">
        <f t="shared" si="80"/>
        <v>#VALUE!</v>
      </c>
      <c r="Q136" s="17" t="e">
        <f>VLOOKUP($A136,'DATA PENGUKURAN GARDU'!$A:$BS,42,0)</f>
        <v>#N/A</v>
      </c>
      <c r="R136" s="18" t="e">
        <f t="shared" si="56"/>
        <v>#N/A</v>
      </c>
      <c r="S136" s="17" t="e">
        <f>VLOOKUP($A136,'DATA PENGUKURAN GARDU'!$A:$BS,44,0)</f>
        <v>#N/A</v>
      </c>
      <c r="T136" s="18" t="e">
        <f t="shared" si="57"/>
        <v>#N/A</v>
      </c>
      <c r="U136" s="17" t="e">
        <f>VLOOKUP($A136,'DATA PENGUKURAN GARDU'!$A:$BS,46,0)</f>
        <v>#N/A</v>
      </c>
      <c r="V136" s="18" t="e">
        <f t="shared" si="58"/>
        <v>#N/A</v>
      </c>
      <c r="W136" s="17" t="e">
        <f>VLOOKUP($A136,'DATA PENGUKURAN GARDU'!$A:$BS,48,0)</f>
        <v>#N/A</v>
      </c>
      <c r="X136" s="17" t="e">
        <f>VLOOKUP($A136,'DATA PENGUKURAN GARDU'!$A:$BS,53,0)</f>
        <v>#N/A</v>
      </c>
      <c r="Y136" s="17" t="e">
        <f>VLOOKUP($A136,'DATA PENGUKURAN GARDU'!$A:$BS,54,0)</f>
        <v>#N/A</v>
      </c>
      <c r="Z136" s="17" t="e">
        <f>VLOOKUP($A136,'DATA PENGUKURAN GARDU'!$A:$BS,55,0)</f>
        <v>#N/A</v>
      </c>
      <c r="AA136" s="20" t="e">
        <f>VLOOKUP($B136,'DATA PENGUKURAN GARDU'!$A:$BS,42,0)</f>
        <v>#N/A</v>
      </c>
      <c r="AB136" s="21" t="e">
        <f t="shared" si="59"/>
        <v>#N/A</v>
      </c>
      <c r="AC136" s="20" t="e">
        <f>VLOOKUP($B136,'DATA PENGUKURAN GARDU'!$A:$BS,44,0)</f>
        <v>#N/A</v>
      </c>
      <c r="AD136" s="21" t="e">
        <f t="shared" si="60"/>
        <v>#N/A</v>
      </c>
      <c r="AE136" s="20" t="e">
        <f>VLOOKUP($B136,'DATA PENGUKURAN GARDU'!$A:$BS,46,0)</f>
        <v>#N/A</v>
      </c>
      <c r="AF136" s="21" t="e">
        <f t="shared" si="61"/>
        <v>#N/A</v>
      </c>
      <c r="AG136" s="20" t="e">
        <f>VLOOKUP($B136,'DATA PENGUKURAN GARDU'!$A:$BS,46,0)</f>
        <v>#N/A</v>
      </c>
      <c r="AH136" s="20" t="e">
        <f>VLOOKUP($B136,'DATA PENGUKURAN GARDU'!$A:$BS,53,0)</f>
        <v>#N/A</v>
      </c>
      <c r="AI136" s="20" t="e">
        <f>VLOOKUP($B136,'DATA PENGUKURAN GARDU'!$A:$BS,54,0)</f>
        <v>#N/A</v>
      </c>
      <c r="AJ136" s="17" t="e">
        <f>VLOOKUP($C136,'DATA PENGUKURAN GARDU'!$A:$BS,42,0)</f>
        <v>#N/A</v>
      </c>
      <c r="AK136" s="23" t="e">
        <f t="shared" si="62"/>
        <v>#N/A</v>
      </c>
      <c r="AL136" s="17" t="e">
        <f>VLOOKUP($C136,'DATA PENGUKURAN GARDU'!$A:$BS,44,0)</f>
        <v>#N/A</v>
      </c>
      <c r="AM136" s="23" t="e">
        <f t="shared" si="63"/>
        <v>#N/A</v>
      </c>
      <c r="AN136" s="17" t="e">
        <f>VLOOKUP($C136,'DATA PENGUKURAN GARDU'!$A:$BS,46,0)</f>
        <v>#N/A</v>
      </c>
      <c r="AO136" s="23" t="e">
        <f t="shared" si="64"/>
        <v>#N/A</v>
      </c>
      <c r="AP136" s="17" t="e">
        <f>VLOOKUP($C136,'DATA PENGUKURAN GARDU'!$A:$BS,46,0)</f>
        <v>#N/A</v>
      </c>
      <c r="AQ136" s="17" t="e">
        <f>VLOOKUP($C136,'DATA PENGUKURAN GARDU'!$A:$BS,53,0)</f>
        <v>#N/A</v>
      </c>
      <c r="AR136" s="17" t="e">
        <f>VLOOKUP($C136,'DATA PENGUKURAN GARDU'!$A:$BS,54,0)</f>
        <v>#N/A</v>
      </c>
      <c r="AS136" s="20" t="e">
        <f>VLOOKUP($D136,'DATA PENGUKURAN GARDU'!$A:$BS,42,0)</f>
        <v>#N/A</v>
      </c>
      <c r="AT136" s="21" t="e">
        <f t="shared" si="65"/>
        <v>#N/A</v>
      </c>
      <c r="AU136" s="20" t="e">
        <f>VLOOKUP($D136,'DATA PENGUKURAN GARDU'!$A:$BS,44,0)</f>
        <v>#N/A</v>
      </c>
      <c r="AV136" s="21" t="e">
        <f t="shared" si="66"/>
        <v>#N/A</v>
      </c>
      <c r="AW136" s="20" t="e">
        <f>VLOOKUP($D136,'DATA PENGUKURAN GARDU'!$A:$BS,46,0)</f>
        <v>#N/A</v>
      </c>
      <c r="AX136" s="21" t="e">
        <f t="shared" si="67"/>
        <v>#N/A</v>
      </c>
      <c r="AY136" s="20" t="e">
        <f>VLOOKUP($D136,'DATA PENGUKURAN GARDU'!$A:$BS,46,0)</f>
        <v>#N/A</v>
      </c>
      <c r="AZ136" s="20" t="e">
        <f>VLOOKUP($D136,'DATA PENGUKURAN GARDU'!$A:$BS,53,0)</f>
        <v>#N/A</v>
      </c>
      <c r="BA136" s="20" t="e">
        <f>VLOOKUP($D136,'DATA PENGUKURAN GARDU'!$A:$BS,54,0)</f>
        <v>#N/A</v>
      </c>
      <c r="BB136" s="17" t="e">
        <f>VLOOKUP($E136,'DATA PENGUKURAN GARDU'!$A:$BS,42,0)</f>
        <v>#N/A</v>
      </c>
      <c r="BC136" s="23" t="e">
        <f t="shared" si="68"/>
        <v>#N/A</v>
      </c>
      <c r="BD136" s="17" t="e">
        <f>VLOOKUP($E136,'DATA PENGUKURAN GARDU'!$A:$BS,44,0)</f>
        <v>#N/A</v>
      </c>
      <c r="BE136" s="23" t="e">
        <f t="shared" si="69"/>
        <v>#N/A</v>
      </c>
      <c r="BF136" s="17" t="e">
        <f>VLOOKUP($E136,'DATA PENGUKURAN GARDU'!$A:$BS,46,0)</f>
        <v>#N/A</v>
      </c>
      <c r="BG136" s="23" t="e">
        <f t="shared" si="70"/>
        <v>#N/A</v>
      </c>
      <c r="BH136" s="17" t="e">
        <f>VLOOKUP($E136,'DATA PENGUKURAN GARDU'!$A:$BS,46,0)</f>
        <v>#N/A</v>
      </c>
      <c r="BI136" s="17" t="e">
        <f>VLOOKUP($E136,'DATA PENGUKURAN GARDU'!$A:$BS,53,0)</f>
        <v>#N/A</v>
      </c>
      <c r="BJ136" s="17" t="e">
        <f>VLOOKUP($E136,'DATA PENGUKURAN GARDU'!$A:$BS,54,0)</f>
        <v>#N/A</v>
      </c>
      <c r="BK136" s="20" t="e">
        <f t="shared" si="81"/>
        <v>#N/A</v>
      </c>
      <c r="BL136" s="20" t="e">
        <f t="shared" si="82"/>
        <v>#N/A</v>
      </c>
      <c r="BM136" s="20" t="e">
        <f t="shared" si="83"/>
        <v>#N/A</v>
      </c>
      <c r="BN136" s="25" t="e">
        <f t="shared" si="84"/>
        <v>#N/A</v>
      </c>
      <c r="BO136" s="26" t="str">
        <f t="shared" si="85"/>
        <v>0</v>
      </c>
      <c r="BP136" s="21" t="e">
        <f t="shared" si="86"/>
        <v>#VALUE!</v>
      </c>
      <c r="BQ136" s="20" t="e">
        <f t="shared" si="87"/>
        <v>#N/A</v>
      </c>
      <c r="BR136" s="20" t="e">
        <v>#N/A</v>
      </c>
      <c r="BS136" s="9" t="e">
        <v>#N/A</v>
      </c>
      <c r="BT136" s="2" t="e">
        <f t="shared" si="88"/>
        <v>#VALUE!</v>
      </c>
      <c r="BU136" s="2" t="e">
        <f t="shared" si="71"/>
        <v>#N/A</v>
      </c>
      <c r="BV136" s="2" t="e">
        <f t="shared" si="72"/>
        <v>#N/A</v>
      </c>
    </row>
    <row r="137" s="2" customFormat="1" ht="22.95" customHeight="1" spans="1:74">
      <c r="A137" s="9" t="str">
        <f t="shared" si="73"/>
        <v>KMO 34Induk</v>
      </c>
      <c r="B137" s="9" t="str">
        <f t="shared" si="74"/>
        <v>KMO 34jurusan 1</v>
      </c>
      <c r="C137" s="9" t="str">
        <f t="shared" si="75"/>
        <v>KMO 34jurusan 2</v>
      </c>
      <c r="D137" s="9" t="str">
        <f t="shared" si="76"/>
        <v>KMO 34jurusan 3</v>
      </c>
      <c r="E137" s="9" t="str">
        <f t="shared" si="77"/>
        <v>KMO 34jurusan 4</v>
      </c>
      <c r="F137" s="10" t="s">
        <v>25</v>
      </c>
      <c r="G137" s="10" t="s">
        <v>8</v>
      </c>
      <c r="H137" s="10" t="s">
        <v>213</v>
      </c>
      <c r="I137" s="10" t="s">
        <v>10310</v>
      </c>
      <c r="J137" s="10" t="s">
        <v>10311</v>
      </c>
      <c r="K137" s="10" t="s">
        <v>7465</v>
      </c>
      <c r="L137" s="10"/>
      <c r="M137" s="10"/>
      <c r="N137" s="14">
        <f t="shared" si="78"/>
        <v>0</v>
      </c>
      <c r="O137" s="15" t="e">
        <f t="shared" si="79"/>
        <v>#VALUE!</v>
      </c>
      <c r="P137" s="15" t="e">
        <f t="shared" si="80"/>
        <v>#VALUE!</v>
      </c>
      <c r="Q137" s="17" t="e">
        <f>VLOOKUP($A137,'DATA PENGUKURAN GARDU'!$A:$BS,42,0)</f>
        <v>#N/A</v>
      </c>
      <c r="R137" s="18" t="e">
        <f t="shared" si="56"/>
        <v>#N/A</v>
      </c>
      <c r="S137" s="17" t="e">
        <f>VLOOKUP($A137,'DATA PENGUKURAN GARDU'!$A:$BS,44,0)</f>
        <v>#N/A</v>
      </c>
      <c r="T137" s="18" t="e">
        <f t="shared" si="57"/>
        <v>#N/A</v>
      </c>
      <c r="U137" s="17" t="e">
        <f>VLOOKUP($A137,'DATA PENGUKURAN GARDU'!$A:$BS,46,0)</f>
        <v>#N/A</v>
      </c>
      <c r="V137" s="18" t="e">
        <f t="shared" si="58"/>
        <v>#N/A</v>
      </c>
      <c r="W137" s="17" t="e">
        <f>VLOOKUP($A137,'DATA PENGUKURAN GARDU'!$A:$BS,48,0)</f>
        <v>#N/A</v>
      </c>
      <c r="X137" s="17" t="e">
        <f>VLOOKUP($A137,'DATA PENGUKURAN GARDU'!$A:$BS,53,0)</f>
        <v>#N/A</v>
      </c>
      <c r="Y137" s="17" t="e">
        <f>VLOOKUP($A137,'DATA PENGUKURAN GARDU'!$A:$BS,54,0)</f>
        <v>#N/A</v>
      </c>
      <c r="Z137" s="17" t="e">
        <f>VLOOKUP($A137,'DATA PENGUKURAN GARDU'!$A:$BS,55,0)</f>
        <v>#N/A</v>
      </c>
      <c r="AA137" s="20" t="e">
        <f>VLOOKUP($B137,'DATA PENGUKURAN GARDU'!$A:$BS,42,0)</f>
        <v>#N/A</v>
      </c>
      <c r="AB137" s="21" t="e">
        <f t="shared" si="59"/>
        <v>#N/A</v>
      </c>
      <c r="AC137" s="20" t="e">
        <f>VLOOKUP($B137,'DATA PENGUKURAN GARDU'!$A:$BS,44,0)</f>
        <v>#N/A</v>
      </c>
      <c r="AD137" s="21" t="e">
        <f t="shared" si="60"/>
        <v>#N/A</v>
      </c>
      <c r="AE137" s="20" t="e">
        <f>VLOOKUP($B137,'DATA PENGUKURAN GARDU'!$A:$BS,46,0)</f>
        <v>#N/A</v>
      </c>
      <c r="AF137" s="21" t="e">
        <f t="shared" si="61"/>
        <v>#N/A</v>
      </c>
      <c r="AG137" s="20" t="e">
        <f>VLOOKUP($B137,'DATA PENGUKURAN GARDU'!$A:$BS,46,0)</f>
        <v>#N/A</v>
      </c>
      <c r="AH137" s="20" t="e">
        <f>VLOOKUP($B137,'DATA PENGUKURAN GARDU'!$A:$BS,53,0)</f>
        <v>#N/A</v>
      </c>
      <c r="AI137" s="20" t="e">
        <f>VLOOKUP($B137,'DATA PENGUKURAN GARDU'!$A:$BS,54,0)</f>
        <v>#N/A</v>
      </c>
      <c r="AJ137" s="17" t="e">
        <f>VLOOKUP($C137,'DATA PENGUKURAN GARDU'!$A:$BS,42,0)</f>
        <v>#N/A</v>
      </c>
      <c r="AK137" s="23" t="e">
        <f t="shared" si="62"/>
        <v>#N/A</v>
      </c>
      <c r="AL137" s="17" t="e">
        <f>VLOOKUP($C137,'DATA PENGUKURAN GARDU'!$A:$BS,44,0)</f>
        <v>#N/A</v>
      </c>
      <c r="AM137" s="23" t="e">
        <f t="shared" si="63"/>
        <v>#N/A</v>
      </c>
      <c r="AN137" s="17" t="e">
        <f>VLOOKUP($C137,'DATA PENGUKURAN GARDU'!$A:$BS,46,0)</f>
        <v>#N/A</v>
      </c>
      <c r="AO137" s="23" t="e">
        <f t="shared" si="64"/>
        <v>#N/A</v>
      </c>
      <c r="AP137" s="17" t="e">
        <f>VLOOKUP($C137,'DATA PENGUKURAN GARDU'!$A:$BS,46,0)</f>
        <v>#N/A</v>
      </c>
      <c r="AQ137" s="17" t="e">
        <f>VLOOKUP($C137,'DATA PENGUKURAN GARDU'!$A:$BS,53,0)</f>
        <v>#N/A</v>
      </c>
      <c r="AR137" s="17" t="e">
        <f>VLOOKUP($C137,'DATA PENGUKURAN GARDU'!$A:$BS,54,0)</f>
        <v>#N/A</v>
      </c>
      <c r="AS137" s="20" t="e">
        <f>VLOOKUP($D137,'DATA PENGUKURAN GARDU'!$A:$BS,42,0)</f>
        <v>#N/A</v>
      </c>
      <c r="AT137" s="21" t="e">
        <f t="shared" si="65"/>
        <v>#N/A</v>
      </c>
      <c r="AU137" s="20" t="e">
        <f>VLOOKUP($D137,'DATA PENGUKURAN GARDU'!$A:$BS,44,0)</f>
        <v>#N/A</v>
      </c>
      <c r="AV137" s="21" t="e">
        <f t="shared" si="66"/>
        <v>#N/A</v>
      </c>
      <c r="AW137" s="20" t="e">
        <f>VLOOKUP($D137,'DATA PENGUKURAN GARDU'!$A:$BS,46,0)</f>
        <v>#N/A</v>
      </c>
      <c r="AX137" s="21" t="e">
        <f t="shared" si="67"/>
        <v>#N/A</v>
      </c>
      <c r="AY137" s="20" t="e">
        <f>VLOOKUP($D137,'DATA PENGUKURAN GARDU'!$A:$BS,46,0)</f>
        <v>#N/A</v>
      </c>
      <c r="AZ137" s="20" t="e">
        <f>VLOOKUP($D137,'DATA PENGUKURAN GARDU'!$A:$BS,53,0)</f>
        <v>#N/A</v>
      </c>
      <c r="BA137" s="20" t="e">
        <f>VLOOKUP($D137,'DATA PENGUKURAN GARDU'!$A:$BS,54,0)</f>
        <v>#N/A</v>
      </c>
      <c r="BB137" s="17" t="e">
        <f>VLOOKUP($E137,'DATA PENGUKURAN GARDU'!$A:$BS,42,0)</f>
        <v>#N/A</v>
      </c>
      <c r="BC137" s="23" t="e">
        <f t="shared" si="68"/>
        <v>#N/A</v>
      </c>
      <c r="BD137" s="17" t="e">
        <f>VLOOKUP($E137,'DATA PENGUKURAN GARDU'!$A:$BS,44,0)</f>
        <v>#N/A</v>
      </c>
      <c r="BE137" s="23" t="e">
        <f t="shared" si="69"/>
        <v>#N/A</v>
      </c>
      <c r="BF137" s="17" t="e">
        <f>VLOOKUP($E137,'DATA PENGUKURAN GARDU'!$A:$BS,46,0)</f>
        <v>#N/A</v>
      </c>
      <c r="BG137" s="23" t="e">
        <f t="shared" si="70"/>
        <v>#N/A</v>
      </c>
      <c r="BH137" s="17" t="e">
        <f>VLOOKUP($E137,'DATA PENGUKURAN GARDU'!$A:$BS,46,0)</f>
        <v>#N/A</v>
      </c>
      <c r="BI137" s="17" t="e">
        <f>VLOOKUP($E137,'DATA PENGUKURAN GARDU'!$A:$BS,53,0)</f>
        <v>#N/A</v>
      </c>
      <c r="BJ137" s="17" t="e">
        <f>VLOOKUP($E137,'DATA PENGUKURAN GARDU'!$A:$BS,54,0)</f>
        <v>#N/A</v>
      </c>
      <c r="BK137" s="20" t="e">
        <f t="shared" si="81"/>
        <v>#N/A</v>
      </c>
      <c r="BL137" s="20" t="e">
        <f t="shared" si="82"/>
        <v>#N/A</v>
      </c>
      <c r="BM137" s="20" t="e">
        <f t="shared" si="83"/>
        <v>#N/A</v>
      </c>
      <c r="BN137" s="25" t="e">
        <f t="shared" si="84"/>
        <v>#N/A</v>
      </c>
      <c r="BO137" s="26" t="str">
        <f t="shared" si="85"/>
        <v>0</v>
      </c>
      <c r="BP137" s="21" t="e">
        <f t="shared" si="86"/>
        <v>#VALUE!</v>
      </c>
      <c r="BQ137" s="20" t="e">
        <f t="shared" si="87"/>
        <v>#N/A</v>
      </c>
      <c r="BR137" s="20" t="e">
        <v>#N/A</v>
      </c>
      <c r="BS137" s="9" t="e">
        <v>#N/A</v>
      </c>
      <c r="BT137" s="2" t="e">
        <f t="shared" si="88"/>
        <v>#VALUE!</v>
      </c>
      <c r="BU137" s="2" t="e">
        <f t="shared" si="71"/>
        <v>#N/A</v>
      </c>
      <c r="BV137" s="2" t="e">
        <f t="shared" si="72"/>
        <v>#N/A</v>
      </c>
    </row>
    <row r="138" s="2" customFormat="1" ht="22.95" customHeight="1" spans="1:74">
      <c r="A138" s="9" t="str">
        <f t="shared" si="73"/>
        <v>KMO 35Induk</v>
      </c>
      <c r="B138" s="9" t="str">
        <f t="shared" si="74"/>
        <v>KMO 35jurusan 1</v>
      </c>
      <c r="C138" s="9" t="str">
        <f t="shared" si="75"/>
        <v>KMO 35jurusan 2</v>
      </c>
      <c r="D138" s="9" t="str">
        <f t="shared" si="76"/>
        <v>KMO 35jurusan 3</v>
      </c>
      <c r="E138" s="9" t="str">
        <f t="shared" si="77"/>
        <v>KMO 35jurusan 4</v>
      </c>
      <c r="F138" s="10" t="s">
        <v>25</v>
      </c>
      <c r="G138" s="10" t="s">
        <v>8</v>
      </c>
      <c r="H138" s="10" t="s">
        <v>214</v>
      </c>
      <c r="I138" s="10" t="s">
        <v>10312</v>
      </c>
      <c r="J138" s="10" t="s">
        <v>10313</v>
      </c>
      <c r="K138" s="10" t="s">
        <v>7465</v>
      </c>
      <c r="L138" s="10"/>
      <c r="M138" s="10"/>
      <c r="N138" s="14">
        <f t="shared" si="78"/>
        <v>0</v>
      </c>
      <c r="O138" s="15" t="e">
        <f t="shared" si="79"/>
        <v>#VALUE!</v>
      </c>
      <c r="P138" s="15" t="e">
        <f t="shared" si="80"/>
        <v>#VALUE!</v>
      </c>
      <c r="Q138" s="17" t="e">
        <f>VLOOKUP($A138,'DATA PENGUKURAN GARDU'!$A:$BS,42,0)</f>
        <v>#N/A</v>
      </c>
      <c r="R138" s="18" t="e">
        <f t="shared" si="56"/>
        <v>#N/A</v>
      </c>
      <c r="S138" s="17" t="e">
        <f>VLOOKUP($A138,'DATA PENGUKURAN GARDU'!$A:$BS,44,0)</f>
        <v>#N/A</v>
      </c>
      <c r="T138" s="18" t="e">
        <f t="shared" si="57"/>
        <v>#N/A</v>
      </c>
      <c r="U138" s="17" t="e">
        <f>VLOOKUP($A138,'DATA PENGUKURAN GARDU'!$A:$BS,46,0)</f>
        <v>#N/A</v>
      </c>
      <c r="V138" s="18" t="e">
        <f t="shared" si="58"/>
        <v>#N/A</v>
      </c>
      <c r="W138" s="17" t="e">
        <f>VLOOKUP($A138,'DATA PENGUKURAN GARDU'!$A:$BS,48,0)</f>
        <v>#N/A</v>
      </c>
      <c r="X138" s="17" t="e">
        <f>VLOOKUP($A138,'DATA PENGUKURAN GARDU'!$A:$BS,53,0)</f>
        <v>#N/A</v>
      </c>
      <c r="Y138" s="17" t="e">
        <f>VLOOKUP($A138,'DATA PENGUKURAN GARDU'!$A:$BS,54,0)</f>
        <v>#N/A</v>
      </c>
      <c r="Z138" s="17" t="e">
        <f>VLOOKUP($A138,'DATA PENGUKURAN GARDU'!$A:$BS,55,0)</f>
        <v>#N/A</v>
      </c>
      <c r="AA138" s="20" t="e">
        <f>VLOOKUP($B138,'DATA PENGUKURAN GARDU'!$A:$BS,42,0)</f>
        <v>#N/A</v>
      </c>
      <c r="AB138" s="21" t="e">
        <f t="shared" si="59"/>
        <v>#N/A</v>
      </c>
      <c r="AC138" s="20" t="e">
        <f>VLOOKUP($B138,'DATA PENGUKURAN GARDU'!$A:$BS,44,0)</f>
        <v>#N/A</v>
      </c>
      <c r="AD138" s="21" t="e">
        <f t="shared" si="60"/>
        <v>#N/A</v>
      </c>
      <c r="AE138" s="20" t="e">
        <f>VLOOKUP($B138,'DATA PENGUKURAN GARDU'!$A:$BS,46,0)</f>
        <v>#N/A</v>
      </c>
      <c r="AF138" s="21" t="e">
        <f t="shared" si="61"/>
        <v>#N/A</v>
      </c>
      <c r="AG138" s="20" t="e">
        <f>VLOOKUP($B138,'DATA PENGUKURAN GARDU'!$A:$BS,46,0)</f>
        <v>#N/A</v>
      </c>
      <c r="AH138" s="20" t="e">
        <f>VLOOKUP($B138,'DATA PENGUKURAN GARDU'!$A:$BS,53,0)</f>
        <v>#N/A</v>
      </c>
      <c r="AI138" s="20" t="e">
        <f>VLOOKUP($B138,'DATA PENGUKURAN GARDU'!$A:$BS,54,0)</f>
        <v>#N/A</v>
      </c>
      <c r="AJ138" s="17" t="e">
        <f>VLOOKUP($C138,'DATA PENGUKURAN GARDU'!$A:$BS,42,0)</f>
        <v>#N/A</v>
      </c>
      <c r="AK138" s="23" t="e">
        <f t="shared" si="62"/>
        <v>#N/A</v>
      </c>
      <c r="AL138" s="17" t="e">
        <f>VLOOKUP($C138,'DATA PENGUKURAN GARDU'!$A:$BS,44,0)</f>
        <v>#N/A</v>
      </c>
      <c r="AM138" s="23" t="e">
        <f t="shared" si="63"/>
        <v>#N/A</v>
      </c>
      <c r="AN138" s="17" t="e">
        <f>VLOOKUP($C138,'DATA PENGUKURAN GARDU'!$A:$BS,46,0)</f>
        <v>#N/A</v>
      </c>
      <c r="AO138" s="23" t="e">
        <f t="shared" si="64"/>
        <v>#N/A</v>
      </c>
      <c r="AP138" s="17" t="e">
        <f>VLOOKUP($C138,'DATA PENGUKURAN GARDU'!$A:$BS,46,0)</f>
        <v>#N/A</v>
      </c>
      <c r="AQ138" s="17" t="e">
        <f>VLOOKUP($C138,'DATA PENGUKURAN GARDU'!$A:$BS,53,0)</f>
        <v>#N/A</v>
      </c>
      <c r="AR138" s="17" t="e">
        <f>VLOOKUP($C138,'DATA PENGUKURAN GARDU'!$A:$BS,54,0)</f>
        <v>#N/A</v>
      </c>
      <c r="AS138" s="20" t="e">
        <f>VLOOKUP($D138,'DATA PENGUKURAN GARDU'!$A:$BS,42,0)</f>
        <v>#N/A</v>
      </c>
      <c r="AT138" s="21" t="e">
        <f t="shared" si="65"/>
        <v>#N/A</v>
      </c>
      <c r="AU138" s="20" t="e">
        <f>VLOOKUP($D138,'DATA PENGUKURAN GARDU'!$A:$BS,44,0)</f>
        <v>#N/A</v>
      </c>
      <c r="AV138" s="21" t="e">
        <f t="shared" si="66"/>
        <v>#N/A</v>
      </c>
      <c r="AW138" s="20" t="e">
        <f>VLOOKUP($D138,'DATA PENGUKURAN GARDU'!$A:$BS,46,0)</f>
        <v>#N/A</v>
      </c>
      <c r="AX138" s="21" t="e">
        <f t="shared" si="67"/>
        <v>#N/A</v>
      </c>
      <c r="AY138" s="20" t="e">
        <f>VLOOKUP($D138,'DATA PENGUKURAN GARDU'!$A:$BS,46,0)</f>
        <v>#N/A</v>
      </c>
      <c r="AZ138" s="20" t="e">
        <f>VLOOKUP($D138,'DATA PENGUKURAN GARDU'!$A:$BS,53,0)</f>
        <v>#N/A</v>
      </c>
      <c r="BA138" s="20" t="e">
        <f>VLOOKUP($D138,'DATA PENGUKURAN GARDU'!$A:$BS,54,0)</f>
        <v>#N/A</v>
      </c>
      <c r="BB138" s="17" t="e">
        <f>VLOOKUP($E138,'DATA PENGUKURAN GARDU'!$A:$BS,42,0)</f>
        <v>#N/A</v>
      </c>
      <c r="BC138" s="23" t="e">
        <f t="shared" si="68"/>
        <v>#N/A</v>
      </c>
      <c r="BD138" s="17" t="e">
        <f>VLOOKUP($E138,'DATA PENGUKURAN GARDU'!$A:$BS,44,0)</f>
        <v>#N/A</v>
      </c>
      <c r="BE138" s="23" t="e">
        <f t="shared" si="69"/>
        <v>#N/A</v>
      </c>
      <c r="BF138" s="17" t="e">
        <f>VLOOKUP($E138,'DATA PENGUKURAN GARDU'!$A:$BS,46,0)</f>
        <v>#N/A</v>
      </c>
      <c r="BG138" s="23" t="e">
        <f t="shared" si="70"/>
        <v>#N/A</v>
      </c>
      <c r="BH138" s="17" t="e">
        <f>VLOOKUP($E138,'DATA PENGUKURAN GARDU'!$A:$BS,46,0)</f>
        <v>#N/A</v>
      </c>
      <c r="BI138" s="17" t="e">
        <f>VLOOKUP($E138,'DATA PENGUKURAN GARDU'!$A:$BS,53,0)</f>
        <v>#N/A</v>
      </c>
      <c r="BJ138" s="17" t="e">
        <f>VLOOKUP($E138,'DATA PENGUKURAN GARDU'!$A:$BS,54,0)</f>
        <v>#N/A</v>
      </c>
      <c r="BK138" s="20" t="e">
        <f t="shared" si="81"/>
        <v>#N/A</v>
      </c>
      <c r="BL138" s="20" t="e">
        <f t="shared" si="82"/>
        <v>#N/A</v>
      </c>
      <c r="BM138" s="20" t="e">
        <f t="shared" si="83"/>
        <v>#N/A</v>
      </c>
      <c r="BN138" s="25" t="e">
        <f t="shared" si="84"/>
        <v>#N/A</v>
      </c>
      <c r="BO138" s="26" t="str">
        <f t="shared" si="85"/>
        <v>0</v>
      </c>
      <c r="BP138" s="21" t="e">
        <f t="shared" si="86"/>
        <v>#VALUE!</v>
      </c>
      <c r="BQ138" s="20" t="e">
        <f t="shared" si="87"/>
        <v>#N/A</v>
      </c>
      <c r="BR138" s="20" t="e">
        <v>#N/A</v>
      </c>
      <c r="BS138" s="9" t="e">
        <v>#N/A</v>
      </c>
      <c r="BT138" s="2" t="e">
        <f t="shared" si="88"/>
        <v>#VALUE!</v>
      </c>
      <c r="BU138" s="2" t="e">
        <f t="shared" si="71"/>
        <v>#N/A</v>
      </c>
      <c r="BV138" s="2" t="e">
        <f t="shared" si="72"/>
        <v>#N/A</v>
      </c>
    </row>
    <row r="139" s="2" customFormat="1" ht="22.95" customHeight="1" spans="1:74">
      <c r="A139" s="9" t="str">
        <f t="shared" si="73"/>
        <v>KMO 61Induk</v>
      </c>
      <c r="B139" s="9" t="str">
        <f t="shared" si="74"/>
        <v>KMO 61jurusan 1</v>
      </c>
      <c r="C139" s="9" t="str">
        <f t="shared" si="75"/>
        <v>KMO 61jurusan 2</v>
      </c>
      <c r="D139" s="9" t="str">
        <f t="shared" si="76"/>
        <v>KMO 61jurusan 3</v>
      </c>
      <c r="E139" s="9" t="str">
        <f t="shared" si="77"/>
        <v>KMO 61jurusan 4</v>
      </c>
      <c r="F139" s="10" t="s">
        <v>33</v>
      </c>
      <c r="G139" s="10" t="s">
        <v>8</v>
      </c>
      <c r="H139" s="10" t="s">
        <v>215</v>
      </c>
      <c r="I139" s="10" t="s">
        <v>10314</v>
      </c>
      <c r="J139" s="10" t="s">
        <v>10315</v>
      </c>
      <c r="K139" s="10" t="s">
        <v>7465</v>
      </c>
      <c r="L139" s="10"/>
      <c r="M139" s="10"/>
      <c r="N139" s="14">
        <f t="shared" si="78"/>
        <v>0</v>
      </c>
      <c r="O139" s="15" t="e">
        <f t="shared" si="79"/>
        <v>#VALUE!</v>
      </c>
      <c r="P139" s="15" t="e">
        <f t="shared" si="80"/>
        <v>#VALUE!</v>
      </c>
      <c r="Q139" s="17" t="e">
        <f>VLOOKUP($A139,'DATA PENGUKURAN GARDU'!$A:$BS,42,0)</f>
        <v>#N/A</v>
      </c>
      <c r="R139" s="18" t="e">
        <f t="shared" si="56"/>
        <v>#N/A</v>
      </c>
      <c r="S139" s="17" t="e">
        <f>VLOOKUP($A139,'DATA PENGUKURAN GARDU'!$A:$BS,44,0)</f>
        <v>#N/A</v>
      </c>
      <c r="T139" s="18" t="e">
        <f t="shared" si="57"/>
        <v>#N/A</v>
      </c>
      <c r="U139" s="17" t="e">
        <f>VLOOKUP($A139,'DATA PENGUKURAN GARDU'!$A:$BS,46,0)</f>
        <v>#N/A</v>
      </c>
      <c r="V139" s="18" t="e">
        <f t="shared" si="58"/>
        <v>#N/A</v>
      </c>
      <c r="W139" s="17" t="e">
        <f>VLOOKUP($A139,'DATA PENGUKURAN GARDU'!$A:$BS,48,0)</f>
        <v>#N/A</v>
      </c>
      <c r="X139" s="17" t="e">
        <f>VLOOKUP($A139,'DATA PENGUKURAN GARDU'!$A:$BS,53,0)</f>
        <v>#N/A</v>
      </c>
      <c r="Y139" s="17" t="e">
        <f>VLOOKUP($A139,'DATA PENGUKURAN GARDU'!$A:$BS,54,0)</f>
        <v>#N/A</v>
      </c>
      <c r="Z139" s="17" t="e">
        <f>VLOOKUP($A139,'DATA PENGUKURAN GARDU'!$A:$BS,55,0)</f>
        <v>#N/A</v>
      </c>
      <c r="AA139" s="20" t="e">
        <f>VLOOKUP($B139,'DATA PENGUKURAN GARDU'!$A:$BS,42,0)</f>
        <v>#N/A</v>
      </c>
      <c r="AB139" s="21" t="e">
        <f t="shared" si="59"/>
        <v>#N/A</v>
      </c>
      <c r="AC139" s="20" t="e">
        <f>VLOOKUP($B139,'DATA PENGUKURAN GARDU'!$A:$BS,44,0)</f>
        <v>#N/A</v>
      </c>
      <c r="AD139" s="21" t="e">
        <f t="shared" si="60"/>
        <v>#N/A</v>
      </c>
      <c r="AE139" s="20" t="e">
        <f>VLOOKUP($B139,'DATA PENGUKURAN GARDU'!$A:$BS,46,0)</f>
        <v>#N/A</v>
      </c>
      <c r="AF139" s="21" t="e">
        <f t="shared" si="61"/>
        <v>#N/A</v>
      </c>
      <c r="AG139" s="20" t="e">
        <f>VLOOKUP($B139,'DATA PENGUKURAN GARDU'!$A:$BS,46,0)</f>
        <v>#N/A</v>
      </c>
      <c r="AH139" s="20" t="e">
        <f>VLOOKUP($B139,'DATA PENGUKURAN GARDU'!$A:$BS,53,0)</f>
        <v>#N/A</v>
      </c>
      <c r="AI139" s="20" t="e">
        <f>VLOOKUP($B139,'DATA PENGUKURAN GARDU'!$A:$BS,54,0)</f>
        <v>#N/A</v>
      </c>
      <c r="AJ139" s="17" t="e">
        <f>VLOOKUP($C139,'DATA PENGUKURAN GARDU'!$A:$BS,42,0)</f>
        <v>#N/A</v>
      </c>
      <c r="AK139" s="23" t="e">
        <f t="shared" si="62"/>
        <v>#N/A</v>
      </c>
      <c r="AL139" s="17" t="e">
        <f>VLOOKUP($C139,'DATA PENGUKURAN GARDU'!$A:$BS,44,0)</f>
        <v>#N/A</v>
      </c>
      <c r="AM139" s="23" t="e">
        <f t="shared" si="63"/>
        <v>#N/A</v>
      </c>
      <c r="AN139" s="17" t="e">
        <f>VLOOKUP($C139,'DATA PENGUKURAN GARDU'!$A:$BS,46,0)</f>
        <v>#N/A</v>
      </c>
      <c r="AO139" s="23" t="e">
        <f t="shared" si="64"/>
        <v>#N/A</v>
      </c>
      <c r="AP139" s="17" t="e">
        <f>VLOOKUP($C139,'DATA PENGUKURAN GARDU'!$A:$BS,46,0)</f>
        <v>#N/A</v>
      </c>
      <c r="AQ139" s="17" t="e">
        <f>VLOOKUP($C139,'DATA PENGUKURAN GARDU'!$A:$BS,53,0)</f>
        <v>#N/A</v>
      </c>
      <c r="AR139" s="17" t="e">
        <f>VLOOKUP($C139,'DATA PENGUKURAN GARDU'!$A:$BS,54,0)</f>
        <v>#N/A</v>
      </c>
      <c r="AS139" s="20" t="e">
        <f>VLOOKUP($D139,'DATA PENGUKURAN GARDU'!$A:$BS,42,0)</f>
        <v>#N/A</v>
      </c>
      <c r="AT139" s="21" t="e">
        <f t="shared" si="65"/>
        <v>#N/A</v>
      </c>
      <c r="AU139" s="20" t="e">
        <f>VLOOKUP($D139,'DATA PENGUKURAN GARDU'!$A:$BS,44,0)</f>
        <v>#N/A</v>
      </c>
      <c r="AV139" s="21" t="e">
        <f t="shared" si="66"/>
        <v>#N/A</v>
      </c>
      <c r="AW139" s="20" t="e">
        <f>VLOOKUP($D139,'DATA PENGUKURAN GARDU'!$A:$BS,46,0)</f>
        <v>#N/A</v>
      </c>
      <c r="AX139" s="21" t="e">
        <f t="shared" si="67"/>
        <v>#N/A</v>
      </c>
      <c r="AY139" s="20" t="e">
        <f>VLOOKUP($D139,'DATA PENGUKURAN GARDU'!$A:$BS,46,0)</f>
        <v>#N/A</v>
      </c>
      <c r="AZ139" s="20" t="e">
        <f>VLOOKUP($D139,'DATA PENGUKURAN GARDU'!$A:$BS,53,0)</f>
        <v>#N/A</v>
      </c>
      <c r="BA139" s="20" t="e">
        <f>VLOOKUP($D139,'DATA PENGUKURAN GARDU'!$A:$BS,54,0)</f>
        <v>#N/A</v>
      </c>
      <c r="BB139" s="17" t="e">
        <f>VLOOKUP($E139,'DATA PENGUKURAN GARDU'!$A:$BS,42,0)</f>
        <v>#N/A</v>
      </c>
      <c r="BC139" s="23" t="e">
        <f t="shared" si="68"/>
        <v>#N/A</v>
      </c>
      <c r="BD139" s="17" t="e">
        <f>VLOOKUP($E139,'DATA PENGUKURAN GARDU'!$A:$BS,44,0)</f>
        <v>#N/A</v>
      </c>
      <c r="BE139" s="23" t="e">
        <f t="shared" si="69"/>
        <v>#N/A</v>
      </c>
      <c r="BF139" s="17" t="e">
        <f>VLOOKUP($E139,'DATA PENGUKURAN GARDU'!$A:$BS,46,0)</f>
        <v>#N/A</v>
      </c>
      <c r="BG139" s="23" t="e">
        <f t="shared" si="70"/>
        <v>#N/A</v>
      </c>
      <c r="BH139" s="17" t="e">
        <f>VLOOKUP($E139,'DATA PENGUKURAN GARDU'!$A:$BS,46,0)</f>
        <v>#N/A</v>
      </c>
      <c r="BI139" s="17" t="e">
        <f>VLOOKUP($E139,'DATA PENGUKURAN GARDU'!$A:$BS,53,0)</f>
        <v>#N/A</v>
      </c>
      <c r="BJ139" s="17" t="e">
        <f>VLOOKUP($E139,'DATA PENGUKURAN GARDU'!$A:$BS,54,0)</f>
        <v>#N/A</v>
      </c>
      <c r="BK139" s="20" t="e">
        <f t="shared" si="81"/>
        <v>#N/A</v>
      </c>
      <c r="BL139" s="20" t="e">
        <f t="shared" si="82"/>
        <v>#N/A</v>
      </c>
      <c r="BM139" s="20" t="e">
        <f t="shared" si="83"/>
        <v>#N/A</v>
      </c>
      <c r="BN139" s="25" t="e">
        <f t="shared" si="84"/>
        <v>#N/A</v>
      </c>
      <c r="BO139" s="26" t="str">
        <f t="shared" si="85"/>
        <v>0</v>
      </c>
      <c r="BP139" s="21" t="e">
        <f t="shared" si="86"/>
        <v>#VALUE!</v>
      </c>
      <c r="BQ139" s="20" t="e">
        <f t="shared" si="87"/>
        <v>#N/A</v>
      </c>
      <c r="BR139" s="20" t="e">
        <v>#N/A</v>
      </c>
      <c r="BS139" s="9" t="e">
        <v>#N/A</v>
      </c>
      <c r="BT139" s="2" t="e">
        <f t="shared" si="88"/>
        <v>#VALUE!</v>
      </c>
      <c r="BU139" s="2" t="e">
        <f t="shared" si="71"/>
        <v>#N/A</v>
      </c>
      <c r="BV139" s="2" t="e">
        <f t="shared" si="72"/>
        <v>#N/A</v>
      </c>
    </row>
    <row r="140" s="2" customFormat="1" ht="22.95" customHeight="1" spans="1:74">
      <c r="A140" s="9" t="str">
        <f t="shared" si="73"/>
        <v>KMO 68Induk</v>
      </c>
      <c r="B140" s="9" t="str">
        <f t="shared" si="74"/>
        <v>KMO 68jurusan 1</v>
      </c>
      <c r="C140" s="9" t="str">
        <f t="shared" si="75"/>
        <v>KMO 68jurusan 2</v>
      </c>
      <c r="D140" s="9" t="str">
        <f t="shared" si="76"/>
        <v>KMO 68jurusan 3</v>
      </c>
      <c r="E140" s="9" t="str">
        <f t="shared" si="77"/>
        <v>KMO 68jurusan 4</v>
      </c>
      <c r="F140" s="10" t="s">
        <v>118</v>
      </c>
      <c r="G140" s="10" t="s">
        <v>8</v>
      </c>
      <c r="H140" s="10" t="s">
        <v>216</v>
      </c>
      <c r="I140" s="10" t="s">
        <v>10316</v>
      </c>
      <c r="J140" s="10" t="s">
        <v>10317</v>
      </c>
      <c r="K140" s="10" t="s">
        <v>7465</v>
      </c>
      <c r="L140" s="10"/>
      <c r="M140" s="10"/>
      <c r="N140" s="14">
        <f t="shared" si="78"/>
        <v>0</v>
      </c>
      <c r="O140" s="15" t="e">
        <f t="shared" si="79"/>
        <v>#VALUE!</v>
      </c>
      <c r="P140" s="15" t="e">
        <f t="shared" si="80"/>
        <v>#VALUE!</v>
      </c>
      <c r="Q140" s="17" t="e">
        <f>VLOOKUP($A140,'DATA PENGUKURAN GARDU'!$A:$BS,42,0)</f>
        <v>#N/A</v>
      </c>
      <c r="R140" s="18" t="e">
        <f t="shared" si="56"/>
        <v>#N/A</v>
      </c>
      <c r="S140" s="17" t="e">
        <f>VLOOKUP($A140,'DATA PENGUKURAN GARDU'!$A:$BS,44,0)</f>
        <v>#N/A</v>
      </c>
      <c r="T140" s="18" t="e">
        <f t="shared" si="57"/>
        <v>#N/A</v>
      </c>
      <c r="U140" s="17" t="e">
        <f>VLOOKUP($A140,'DATA PENGUKURAN GARDU'!$A:$BS,46,0)</f>
        <v>#N/A</v>
      </c>
      <c r="V140" s="18" t="e">
        <f t="shared" si="58"/>
        <v>#N/A</v>
      </c>
      <c r="W140" s="17" t="e">
        <f>VLOOKUP($A140,'DATA PENGUKURAN GARDU'!$A:$BS,48,0)</f>
        <v>#N/A</v>
      </c>
      <c r="X140" s="17" t="e">
        <f>VLOOKUP($A140,'DATA PENGUKURAN GARDU'!$A:$BS,53,0)</f>
        <v>#N/A</v>
      </c>
      <c r="Y140" s="17" t="e">
        <f>VLOOKUP($A140,'DATA PENGUKURAN GARDU'!$A:$BS,54,0)</f>
        <v>#N/A</v>
      </c>
      <c r="Z140" s="17" t="e">
        <f>VLOOKUP($A140,'DATA PENGUKURAN GARDU'!$A:$BS,55,0)</f>
        <v>#N/A</v>
      </c>
      <c r="AA140" s="20" t="e">
        <f>VLOOKUP($B140,'DATA PENGUKURAN GARDU'!$A:$BS,42,0)</f>
        <v>#N/A</v>
      </c>
      <c r="AB140" s="21" t="e">
        <f t="shared" si="59"/>
        <v>#N/A</v>
      </c>
      <c r="AC140" s="20" t="e">
        <f>VLOOKUP($B140,'DATA PENGUKURAN GARDU'!$A:$BS,44,0)</f>
        <v>#N/A</v>
      </c>
      <c r="AD140" s="21" t="e">
        <f t="shared" si="60"/>
        <v>#N/A</v>
      </c>
      <c r="AE140" s="20" t="e">
        <f>VLOOKUP($B140,'DATA PENGUKURAN GARDU'!$A:$BS,46,0)</f>
        <v>#N/A</v>
      </c>
      <c r="AF140" s="21" t="e">
        <f t="shared" si="61"/>
        <v>#N/A</v>
      </c>
      <c r="AG140" s="20" t="e">
        <f>VLOOKUP($B140,'DATA PENGUKURAN GARDU'!$A:$BS,46,0)</f>
        <v>#N/A</v>
      </c>
      <c r="AH140" s="20" t="e">
        <f>VLOOKUP($B140,'DATA PENGUKURAN GARDU'!$A:$BS,53,0)</f>
        <v>#N/A</v>
      </c>
      <c r="AI140" s="20" t="e">
        <f>VLOOKUP($B140,'DATA PENGUKURAN GARDU'!$A:$BS,54,0)</f>
        <v>#N/A</v>
      </c>
      <c r="AJ140" s="17" t="e">
        <f>VLOOKUP($C140,'DATA PENGUKURAN GARDU'!$A:$BS,42,0)</f>
        <v>#N/A</v>
      </c>
      <c r="AK140" s="23" t="e">
        <f t="shared" si="62"/>
        <v>#N/A</v>
      </c>
      <c r="AL140" s="17" t="e">
        <f>VLOOKUP($C140,'DATA PENGUKURAN GARDU'!$A:$BS,44,0)</f>
        <v>#N/A</v>
      </c>
      <c r="AM140" s="23" t="e">
        <f t="shared" si="63"/>
        <v>#N/A</v>
      </c>
      <c r="AN140" s="17" t="e">
        <f>VLOOKUP($C140,'DATA PENGUKURAN GARDU'!$A:$BS,46,0)</f>
        <v>#N/A</v>
      </c>
      <c r="AO140" s="23" t="e">
        <f t="shared" si="64"/>
        <v>#N/A</v>
      </c>
      <c r="AP140" s="17" t="e">
        <f>VLOOKUP($C140,'DATA PENGUKURAN GARDU'!$A:$BS,46,0)</f>
        <v>#N/A</v>
      </c>
      <c r="AQ140" s="17" t="e">
        <f>VLOOKUP($C140,'DATA PENGUKURAN GARDU'!$A:$BS,53,0)</f>
        <v>#N/A</v>
      </c>
      <c r="AR140" s="17" t="e">
        <f>VLOOKUP($C140,'DATA PENGUKURAN GARDU'!$A:$BS,54,0)</f>
        <v>#N/A</v>
      </c>
      <c r="AS140" s="20" t="e">
        <f>VLOOKUP($D140,'DATA PENGUKURAN GARDU'!$A:$BS,42,0)</f>
        <v>#N/A</v>
      </c>
      <c r="AT140" s="21" t="e">
        <f t="shared" si="65"/>
        <v>#N/A</v>
      </c>
      <c r="AU140" s="20" t="e">
        <f>VLOOKUP($D140,'DATA PENGUKURAN GARDU'!$A:$BS,44,0)</f>
        <v>#N/A</v>
      </c>
      <c r="AV140" s="21" t="e">
        <f t="shared" si="66"/>
        <v>#N/A</v>
      </c>
      <c r="AW140" s="20" t="e">
        <f>VLOOKUP($D140,'DATA PENGUKURAN GARDU'!$A:$BS,46,0)</f>
        <v>#N/A</v>
      </c>
      <c r="AX140" s="21" t="e">
        <f t="shared" si="67"/>
        <v>#N/A</v>
      </c>
      <c r="AY140" s="20" t="e">
        <f>VLOOKUP($D140,'DATA PENGUKURAN GARDU'!$A:$BS,46,0)</f>
        <v>#N/A</v>
      </c>
      <c r="AZ140" s="20" t="e">
        <f>VLOOKUP($D140,'DATA PENGUKURAN GARDU'!$A:$BS,53,0)</f>
        <v>#N/A</v>
      </c>
      <c r="BA140" s="20" t="e">
        <f>VLOOKUP($D140,'DATA PENGUKURAN GARDU'!$A:$BS,54,0)</f>
        <v>#N/A</v>
      </c>
      <c r="BB140" s="17" t="e">
        <f>VLOOKUP($E140,'DATA PENGUKURAN GARDU'!$A:$BS,42,0)</f>
        <v>#N/A</v>
      </c>
      <c r="BC140" s="23" t="e">
        <f t="shared" si="68"/>
        <v>#N/A</v>
      </c>
      <c r="BD140" s="17" t="e">
        <f>VLOOKUP($E140,'DATA PENGUKURAN GARDU'!$A:$BS,44,0)</f>
        <v>#N/A</v>
      </c>
      <c r="BE140" s="23" t="e">
        <f t="shared" si="69"/>
        <v>#N/A</v>
      </c>
      <c r="BF140" s="17" t="e">
        <f>VLOOKUP($E140,'DATA PENGUKURAN GARDU'!$A:$BS,46,0)</f>
        <v>#N/A</v>
      </c>
      <c r="BG140" s="23" t="e">
        <f t="shared" si="70"/>
        <v>#N/A</v>
      </c>
      <c r="BH140" s="17" t="e">
        <f>VLOOKUP($E140,'DATA PENGUKURAN GARDU'!$A:$BS,46,0)</f>
        <v>#N/A</v>
      </c>
      <c r="BI140" s="17" t="e">
        <f>VLOOKUP($E140,'DATA PENGUKURAN GARDU'!$A:$BS,53,0)</f>
        <v>#N/A</v>
      </c>
      <c r="BJ140" s="17" t="e">
        <f>VLOOKUP($E140,'DATA PENGUKURAN GARDU'!$A:$BS,54,0)</f>
        <v>#N/A</v>
      </c>
      <c r="BK140" s="20" t="e">
        <f t="shared" si="81"/>
        <v>#N/A</v>
      </c>
      <c r="BL140" s="20" t="e">
        <f t="shared" si="82"/>
        <v>#N/A</v>
      </c>
      <c r="BM140" s="20" t="e">
        <f t="shared" si="83"/>
        <v>#N/A</v>
      </c>
      <c r="BN140" s="25" t="e">
        <f t="shared" si="84"/>
        <v>#N/A</v>
      </c>
      <c r="BO140" s="26" t="str">
        <f t="shared" si="85"/>
        <v>0</v>
      </c>
      <c r="BP140" s="21" t="e">
        <f t="shared" si="86"/>
        <v>#VALUE!</v>
      </c>
      <c r="BQ140" s="20" t="e">
        <f t="shared" si="87"/>
        <v>#N/A</v>
      </c>
      <c r="BR140" s="20" t="e">
        <v>#N/A</v>
      </c>
      <c r="BS140" s="9" t="e">
        <v>#N/A</v>
      </c>
      <c r="BT140" s="2" t="e">
        <f t="shared" si="88"/>
        <v>#VALUE!</v>
      </c>
      <c r="BU140" s="2" t="e">
        <f t="shared" si="71"/>
        <v>#N/A</v>
      </c>
      <c r="BV140" s="2" t="e">
        <f t="shared" si="72"/>
        <v>#N/A</v>
      </c>
    </row>
    <row r="141" s="2" customFormat="1" ht="22.95" customHeight="1" spans="1:74">
      <c r="A141" s="9" t="str">
        <f t="shared" si="73"/>
        <v>KMO 70Induk</v>
      </c>
      <c r="B141" s="9" t="str">
        <f t="shared" si="74"/>
        <v>KMO 70jurusan 1</v>
      </c>
      <c r="C141" s="9" t="str">
        <f t="shared" si="75"/>
        <v>KMO 70jurusan 2</v>
      </c>
      <c r="D141" s="9" t="str">
        <f t="shared" si="76"/>
        <v>KMO 70jurusan 3</v>
      </c>
      <c r="E141" s="9" t="str">
        <f t="shared" si="77"/>
        <v>KMO 70jurusan 4</v>
      </c>
      <c r="F141" s="10" t="s">
        <v>118</v>
      </c>
      <c r="G141" s="10" t="s">
        <v>8</v>
      </c>
      <c r="H141" s="10" t="s">
        <v>217</v>
      </c>
      <c r="I141" s="10" t="s">
        <v>10318</v>
      </c>
      <c r="J141" s="10" t="s">
        <v>10319</v>
      </c>
      <c r="K141" s="10" t="s">
        <v>7465</v>
      </c>
      <c r="L141" s="10"/>
      <c r="M141" s="10"/>
      <c r="N141" s="14">
        <f t="shared" si="78"/>
        <v>0</v>
      </c>
      <c r="O141" s="15" t="e">
        <f t="shared" si="79"/>
        <v>#VALUE!</v>
      </c>
      <c r="P141" s="15" t="e">
        <f t="shared" si="80"/>
        <v>#VALUE!</v>
      </c>
      <c r="Q141" s="17" t="e">
        <f>VLOOKUP($A141,'DATA PENGUKURAN GARDU'!$A:$BS,42,0)</f>
        <v>#N/A</v>
      </c>
      <c r="R141" s="18" t="e">
        <f t="shared" si="56"/>
        <v>#N/A</v>
      </c>
      <c r="S141" s="17" t="e">
        <f>VLOOKUP($A141,'DATA PENGUKURAN GARDU'!$A:$BS,44,0)</f>
        <v>#N/A</v>
      </c>
      <c r="T141" s="18" t="e">
        <f t="shared" si="57"/>
        <v>#N/A</v>
      </c>
      <c r="U141" s="17" t="e">
        <f>VLOOKUP($A141,'DATA PENGUKURAN GARDU'!$A:$BS,46,0)</f>
        <v>#N/A</v>
      </c>
      <c r="V141" s="18" t="e">
        <f t="shared" si="58"/>
        <v>#N/A</v>
      </c>
      <c r="W141" s="17" t="e">
        <f>VLOOKUP($A141,'DATA PENGUKURAN GARDU'!$A:$BS,48,0)</f>
        <v>#N/A</v>
      </c>
      <c r="X141" s="17" t="e">
        <f>VLOOKUP($A141,'DATA PENGUKURAN GARDU'!$A:$BS,53,0)</f>
        <v>#N/A</v>
      </c>
      <c r="Y141" s="17" t="e">
        <f>VLOOKUP($A141,'DATA PENGUKURAN GARDU'!$A:$BS,54,0)</f>
        <v>#N/A</v>
      </c>
      <c r="Z141" s="17" t="e">
        <f>VLOOKUP($A141,'DATA PENGUKURAN GARDU'!$A:$BS,55,0)</f>
        <v>#N/A</v>
      </c>
      <c r="AA141" s="20" t="e">
        <f>VLOOKUP($B141,'DATA PENGUKURAN GARDU'!$A:$BS,42,0)</f>
        <v>#N/A</v>
      </c>
      <c r="AB141" s="21" t="e">
        <f t="shared" si="59"/>
        <v>#N/A</v>
      </c>
      <c r="AC141" s="20" t="e">
        <f>VLOOKUP($B141,'DATA PENGUKURAN GARDU'!$A:$BS,44,0)</f>
        <v>#N/A</v>
      </c>
      <c r="AD141" s="21" t="e">
        <f t="shared" si="60"/>
        <v>#N/A</v>
      </c>
      <c r="AE141" s="20" t="e">
        <f>VLOOKUP($B141,'DATA PENGUKURAN GARDU'!$A:$BS,46,0)</f>
        <v>#N/A</v>
      </c>
      <c r="AF141" s="21" t="e">
        <f t="shared" si="61"/>
        <v>#N/A</v>
      </c>
      <c r="AG141" s="20" t="e">
        <f>VLOOKUP($B141,'DATA PENGUKURAN GARDU'!$A:$BS,46,0)</f>
        <v>#N/A</v>
      </c>
      <c r="AH141" s="20" t="e">
        <f>VLOOKUP($B141,'DATA PENGUKURAN GARDU'!$A:$BS,53,0)</f>
        <v>#N/A</v>
      </c>
      <c r="AI141" s="20" t="e">
        <f>VLOOKUP($B141,'DATA PENGUKURAN GARDU'!$A:$BS,54,0)</f>
        <v>#N/A</v>
      </c>
      <c r="AJ141" s="17" t="e">
        <f>VLOOKUP($C141,'DATA PENGUKURAN GARDU'!$A:$BS,42,0)</f>
        <v>#N/A</v>
      </c>
      <c r="AK141" s="23" t="e">
        <f t="shared" si="62"/>
        <v>#N/A</v>
      </c>
      <c r="AL141" s="17" t="e">
        <f>VLOOKUP($C141,'DATA PENGUKURAN GARDU'!$A:$BS,44,0)</f>
        <v>#N/A</v>
      </c>
      <c r="AM141" s="23" t="e">
        <f t="shared" si="63"/>
        <v>#N/A</v>
      </c>
      <c r="AN141" s="17" t="e">
        <f>VLOOKUP($C141,'DATA PENGUKURAN GARDU'!$A:$BS,46,0)</f>
        <v>#N/A</v>
      </c>
      <c r="AO141" s="23" t="e">
        <f t="shared" si="64"/>
        <v>#N/A</v>
      </c>
      <c r="AP141" s="17" t="e">
        <f>VLOOKUP($C141,'DATA PENGUKURAN GARDU'!$A:$BS,46,0)</f>
        <v>#N/A</v>
      </c>
      <c r="AQ141" s="17" t="e">
        <f>VLOOKUP($C141,'DATA PENGUKURAN GARDU'!$A:$BS,53,0)</f>
        <v>#N/A</v>
      </c>
      <c r="AR141" s="17" t="e">
        <f>VLOOKUP($C141,'DATA PENGUKURAN GARDU'!$A:$BS,54,0)</f>
        <v>#N/A</v>
      </c>
      <c r="AS141" s="20" t="e">
        <f>VLOOKUP($D141,'DATA PENGUKURAN GARDU'!$A:$BS,42,0)</f>
        <v>#N/A</v>
      </c>
      <c r="AT141" s="21" t="e">
        <f t="shared" si="65"/>
        <v>#N/A</v>
      </c>
      <c r="AU141" s="20" t="e">
        <f>VLOOKUP($D141,'DATA PENGUKURAN GARDU'!$A:$BS,44,0)</f>
        <v>#N/A</v>
      </c>
      <c r="AV141" s="21" t="e">
        <f t="shared" si="66"/>
        <v>#N/A</v>
      </c>
      <c r="AW141" s="20" t="e">
        <f>VLOOKUP($D141,'DATA PENGUKURAN GARDU'!$A:$BS,46,0)</f>
        <v>#N/A</v>
      </c>
      <c r="AX141" s="21" t="e">
        <f t="shared" si="67"/>
        <v>#N/A</v>
      </c>
      <c r="AY141" s="20" t="e">
        <f>VLOOKUP($D141,'DATA PENGUKURAN GARDU'!$A:$BS,46,0)</f>
        <v>#N/A</v>
      </c>
      <c r="AZ141" s="20" t="e">
        <f>VLOOKUP($D141,'DATA PENGUKURAN GARDU'!$A:$BS,53,0)</f>
        <v>#N/A</v>
      </c>
      <c r="BA141" s="20" t="e">
        <f>VLOOKUP($D141,'DATA PENGUKURAN GARDU'!$A:$BS,54,0)</f>
        <v>#N/A</v>
      </c>
      <c r="BB141" s="17" t="e">
        <f>VLOOKUP($E141,'DATA PENGUKURAN GARDU'!$A:$BS,42,0)</f>
        <v>#N/A</v>
      </c>
      <c r="BC141" s="23" t="e">
        <f t="shared" si="68"/>
        <v>#N/A</v>
      </c>
      <c r="BD141" s="17" t="e">
        <f>VLOOKUP($E141,'DATA PENGUKURAN GARDU'!$A:$BS,44,0)</f>
        <v>#N/A</v>
      </c>
      <c r="BE141" s="23" t="e">
        <f t="shared" si="69"/>
        <v>#N/A</v>
      </c>
      <c r="BF141" s="17" t="e">
        <f>VLOOKUP($E141,'DATA PENGUKURAN GARDU'!$A:$BS,46,0)</f>
        <v>#N/A</v>
      </c>
      <c r="BG141" s="23" t="e">
        <f t="shared" si="70"/>
        <v>#N/A</v>
      </c>
      <c r="BH141" s="17" t="e">
        <f>VLOOKUP($E141,'DATA PENGUKURAN GARDU'!$A:$BS,46,0)</f>
        <v>#N/A</v>
      </c>
      <c r="BI141" s="17" t="e">
        <f>VLOOKUP($E141,'DATA PENGUKURAN GARDU'!$A:$BS,53,0)</f>
        <v>#N/A</v>
      </c>
      <c r="BJ141" s="17" t="e">
        <f>VLOOKUP($E141,'DATA PENGUKURAN GARDU'!$A:$BS,54,0)</f>
        <v>#N/A</v>
      </c>
      <c r="BK141" s="20" t="e">
        <f t="shared" si="81"/>
        <v>#N/A</v>
      </c>
      <c r="BL141" s="20" t="e">
        <f t="shared" si="82"/>
        <v>#N/A</v>
      </c>
      <c r="BM141" s="20" t="e">
        <f t="shared" si="83"/>
        <v>#N/A</v>
      </c>
      <c r="BN141" s="25" t="e">
        <f t="shared" si="84"/>
        <v>#N/A</v>
      </c>
      <c r="BO141" s="26" t="str">
        <f t="shared" si="85"/>
        <v>0</v>
      </c>
      <c r="BP141" s="21" t="e">
        <f t="shared" si="86"/>
        <v>#VALUE!</v>
      </c>
      <c r="BQ141" s="20" t="e">
        <f t="shared" si="87"/>
        <v>#N/A</v>
      </c>
      <c r="BR141" s="20" t="e">
        <v>#N/A</v>
      </c>
      <c r="BS141" s="9" t="e">
        <v>#N/A</v>
      </c>
      <c r="BT141" s="2" t="e">
        <f t="shared" si="88"/>
        <v>#VALUE!</v>
      </c>
      <c r="BU141" s="2" t="e">
        <f t="shared" si="71"/>
        <v>#N/A</v>
      </c>
      <c r="BV141" s="2" t="e">
        <f t="shared" si="72"/>
        <v>#N/A</v>
      </c>
    </row>
    <row r="142" s="2" customFormat="1" ht="22.95" customHeight="1" spans="1:74">
      <c r="A142" s="9" t="str">
        <f t="shared" si="73"/>
        <v>KMO 125Induk</v>
      </c>
      <c r="B142" s="9" t="str">
        <f t="shared" si="74"/>
        <v>KMO 125jurusan 1</v>
      </c>
      <c r="C142" s="9" t="str">
        <f t="shared" si="75"/>
        <v>KMO 125jurusan 2</v>
      </c>
      <c r="D142" s="9" t="str">
        <f t="shared" si="76"/>
        <v>KMO 125jurusan 3</v>
      </c>
      <c r="E142" s="9" t="str">
        <f t="shared" si="77"/>
        <v>KMO 125jurusan 4</v>
      </c>
      <c r="F142" s="10" t="s">
        <v>198</v>
      </c>
      <c r="G142" s="10" t="s">
        <v>39</v>
      </c>
      <c r="H142" s="10" t="s">
        <v>218</v>
      </c>
      <c r="I142" s="10" t="s">
        <v>10320</v>
      </c>
      <c r="J142" s="10" t="s">
        <v>10321</v>
      </c>
      <c r="K142" s="10" t="s">
        <v>7465</v>
      </c>
      <c r="L142" s="10"/>
      <c r="M142" s="10"/>
      <c r="N142" s="14">
        <f t="shared" si="78"/>
        <v>0</v>
      </c>
      <c r="O142" s="15" t="e">
        <f t="shared" si="79"/>
        <v>#VALUE!</v>
      </c>
      <c r="P142" s="15" t="e">
        <f t="shared" si="80"/>
        <v>#VALUE!</v>
      </c>
      <c r="Q142" s="17" t="e">
        <f>VLOOKUP($A142,'DATA PENGUKURAN GARDU'!$A:$BS,42,0)</f>
        <v>#N/A</v>
      </c>
      <c r="R142" s="18" t="e">
        <f t="shared" si="56"/>
        <v>#N/A</v>
      </c>
      <c r="S142" s="17" t="e">
        <f>VLOOKUP($A142,'DATA PENGUKURAN GARDU'!$A:$BS,44,0)</f>
        <v>#N/A</v>
      </c>
      <c r="T142" s="18" t="e">
        <f t="shared" si="57"/>
        <v>#N/A</v>
      </c>
      <c r="U142" s="17" t="e">
        <f>VLOOKUP($A142,'DATA PENGUKURAN GARDU'!$A:$BS,46,0)</f>
        <v>#N/A</v>
      </c>
      <c r="V142" s="18" t="e">
        <f t="shared" si="58"/>
        <v>#N/A</v>
      </c>
      <c r="W142" s="17" t="e">
        <f>VLOOKUP($A142,'DATA PENGUKURAN GARDU'!$A:$BS,48,0)</f>
        <v>#N/A</v>
      </c>
      <c r="X142" s="17" t="e">
        <f>VLOOKUP($A142,'DATA PENGUKURAN GARDU'!$A:$BS,53,0)</f>
        <v>#N/A</v>
      </c>
      <c r="Y142" s="17" t="e">
        <f>VLOOKUP($A142,'DATA PENGUKURAN GARDU'!$A:$BS,54,0)</f>
        <v>#N/A</v>
      </c>
      <c r="Z142" s="17" t="e">
        <f>VLOOKUP($A142,'DATA PENGUKURAN GARDU'!$A:$BS,55,0)</f>
        <v>#N/A</v>
      </c>
      <c r="AA142" s="20" t="e">
        <f>VLOOKUP($B142,'DATA PENGUKURAN GARDU'!$A:$BS,42,0)</f>
        <v>#N/A</v>
      </c>
      <c r="AB142" s="21" t="e">
        <f t="shared" si="59"/>
        <v>#N/A</v>
      </c>
      <c r="AC142" s="20" t="e">
        <f>VLOOKUP($B142,'DATA PENGUKURAN GARDU'!$A:$BS,44,0)</f>
        <v>#N/A</v>
      </c>
      <c r="AD142" s="21" t="e">
        <f t="shared" si="60"/>
        <v>#N/A</v>
      </c>
      <c r="AE142" s="20" t="e">
        <f>VLOOKUP($B142,'DATA PENGUKURAN GARDU'!$A:$BS,46,0)</f>
        <v>#N/A</v>
      </c>
      <c r="AF142" s="21" t="e">
        <f t="shared" si="61"/>
        <v>#N/A</v>
      </c>
      <c r="AG142" s="20" t="e">
        <f>VLOOKUP($B142,'DATA PENGUKURAN GARDU'!$A:$BS,46,0)</f>
        <v>#N/A</v>
      </c>
      <c r="AH142" s="20" t="e">
        <f>VLOOKUP($B142,'DATA PENGUKURAN GARDU'!$A:$BS,53,0)</f>
        <v>#N/A</v>
      </c>
      <c r="AI142" s="20" t="e">
        <f>VLOOKUP($B142,'DATA PENGUKURAN GARDU'!$A:$BS,54,0)</f>
        <v>#N/A</v>
      </c>
      <c r="AJ142" s="17" t="e">
        <f>VLOOKUP($C142,'DATA PENGUKURAN GARDU'!$A:$BS,42,0)</f>
        <v>#N/A</v>
      </c>
      <c r="AK142" s="23" t="e">
        <f t="shared" si="62"/>
        <v>#N/A</v>
      </c>
      <c r="AL142" s="17" t="e">
        <f>VLOOKUP($C142,'DATA PENGUKURAN GARDU'!$A:$BS,44,0)</f>
        <v>#N/A</v>
      </c>
      <c r="AM142" s="23" t="e">
        <f t="shared" si="63"/>
        <v>#N/A</v>
      </c>
      <c r="AN142" s="17" t="e">
        <f>VLOOKUP($C142,'DATA PENGUKURAN GARDU'!$A:$BS,46,0)</f>
        <v>#N/A</v>
      </c>
      <c r="AO142" s="23" t="e">
        <f t="shared" si="64"/>
        <v>#N/A</v>
      </c>
      <c r="AP142" s="17" t="e">
        <f>VLOOKUP($C142,'DATA PENGUKURAN GARDU'!$A:$BS,46,0)</f>
        <v>#N/A</v>
      </c>
      <c r="AQ142" s="17" t="e">
        <f>VLOOKUP($C142,'DATA PENGUKURAN GARDU'!$A:$BS,53,0)</f>
        <v>#N/A</v>
      </c>
      <c r="AR142" s="17" t="e">
        <f>VLOOKUP($C142,'DATA PENGUKURAN GARDU'!$A:$BS,54,0)</f>
        <v>#N/A</v>
      </c>
      <c r="AS142" s="20" t="e">
        <f>VLOOKUP($D142,'DATA PENGUKURAN GARDU'!$A:$BS,42,0)</f>
        <v>#N/A</v>
      </c>
      <c r="AT142" s="21" t="e">
        <f t="shared" si="65"/>
        <v>#N/A</v>
      </c>
      <c r="AU142" s="20" t="e">
        <f>VLOOKUP($D142,'DATA PENGUKURAN GARDU'!$A:$BS,44,0)</f>
        <v>#N/A</v>
      </c>
      <c r="AV142" s="21" t="e">
        <f t="shared" si="66"/>
        <v>#N/A</v>
      </c>
      <c r="AW142" s="20" t="e">
        <f>VLOOKUP($D142,'DATA PENGUKURAN GARDU'!$A:$BS,46,0)</f>
        <v>#N/A</v>
      </c>
      <c r="AX142" s="21" t="e">
        <f t="shared" si="67"/>
        <v>#N/A</v>
      </c>
      <c r="AY142" s="20" t="e">
        <f>VLOOKUP($D142,'DATA PENGUKURAN GARDU'!$A:$BS,46,0)</f>
        <v>#N/A</v>
      </c>
      <c r="AZ142" s="20" t="e">
        <f>VLOOKUP($D142,'DATA PENGUKURAN GARDU'!$A:$BS,53,0)</f>
        <v>#N/A</v>
      </c>
      <c r="BA142" s="20" t="e">
        <f>VLOOKUP($D142,'DATA PENGUKURAN GARDU'!$A:$BS,54,0)</f>
        <v>#N/A</v>
      </c>
      <c r="BB142" s="17" t="e">
        <f>VLOOKUP($E142,'DATA PENGUKURAN GARDU'!$A:$BS,42,0)</f>
        <v>#N/A</v>
      </c>
      <c r="BC142" s="23" t="e">
        <f t="shared" si="68"/>
        <v>#N/A</v>
      </c>
      <c r="BD142" s="17" t="e">
        <f>VLOOKUP($E142,'DATA PENGUKURAN GARDU'!$A:$BS,44,0)</f>
        <v>#N/A</v>
      </c>
      <c r="BE142" s="23" t="e">
        <f t="shared" si="69"/>
        <v>#N/A</v>
      </c>
      <c r="BF142" s="17" t="e">
        <f>VLOOKUP($E142,'DATA PENGUKURAN GARDU'!$A:$BS,46,0)</f>
        <v>#N/A</v>
      </c>
      <c r="BG142" s="23" t="e">
        <f t="shared" si="70"/>
        <v>#N/A</v>
      </c>
      <c r="BH142" s="17" t="e">
        <f>VLOOKUP($E142,'DATA PENGUKURAN GARDU'!$A:$BS,46,0)</f>
        <v>#N/A</v>
      </c>
      <c r="BI142" s="17" t="e">
        <f>VLOOKUP($E142,'DATA PENGUKURAN GARDU'!$A:$BS,53,0)</f>
        <v>#N/A</v>
      </c>
      <c r="BJ142" s="17" t="e">
        <f>VLOOKUP($E142,'DATA PENGUKURAN GARDU'!$A:$BS,54,0)</f>
        <v>#N/A</v>
      </c>
      <c r="BK142" s="20" t="e">
        <f t="shared" si="81"/>
        <v>#N/A</v>
      </c>
      <c r="BL142" s="20" t="e">
        <f t="shared" si="82"/>
        <v>#N/A</v>
      </c>
      <c r="BM142" s="20" t="e">
        <f t="shared" si="83"/>
        <v>#N/A</v>
      </c>
      <c r="BN142" s="25" t="e">
        <f t="shared" si="84"/>
        <v>#N/A</v>
      </c>
      <c r="BO142" s="26" t="str">
        <f t="shared" si="85"/>
        <v>0</v>
      </c>
      <c r="BP142" s="21" t="e">
        <f t="shared" si="86"/>
        <v>#VALUE!</v>
      </c>
      <c r="BQ142" s="20" t="e">
        <f t="shared" si="87"/>
        <v>#N/A</v>
      </c>
      <c r="BR142" s="20" t="e">
        <v>#N/A</v>
      </c>
      <c r="BS142" s="9" t="e">
        <v>#N/A</v>
      </c>
      <c r="BT142" s="2" t="e">
        <f t="shared" si="88"/>
        <v>#VALUE!</v>
      </c>
      <c r="BU142" s="2" t="e">
        <f t="shared" si="71"/>
        <v>#N/A</v>
      </c>
      <c r="BV142" s="2" t="e">
        <f t="shared" si="72"/>
        <v>#N/A</v>
      </c>
    </row>
    <row r="143" s="2" customFormat="1" ht="22.95" customHeight="1" spans="1:74">
      <c r="A143" s="9" t="str">
        <f t="shared" si="73"/>
        <v>KMO 126Induk</v>
      </c>
      <c r="B143" s="9" t="str">
        <f t="shared" si="74"/>
        <v>KMO 126jurusan 1</v>
      </c>
      <c r="C143" s="9" t="str">
        <f t="shared" si="75"/>
        <v>KMO 126jurusan 2</v>
      </c>
      <c r="D143" s="9" t="str">
        <f t="shared" si="76"/>
        <v>KMO 126jurusan 3</v>
      </c>
      <c r="E143" s="9" t="str">
        <f t="shared" si="77"/>
        <v>KMO 126jurusan 4</v>
      </c>
      <c r="F143" s="10" t="s">
        <v>198</v>
      </c>
      <c r="G143" s="10" t="s">
        <v>39</v>
      </c>
      <c r="H143" s="10" t="s">
        <v>219</v>
      </c>
      <c r="I143" s="10" t="s">
        <v>10322</v>
      </c>
      <c r="J143" s="10" t="s">
        <v>10323</v>
      </c>
      <c r="K143" s="10" t="s">
        <v>7465</v>
      </c>
      <c r="L143" s="10"/>
      <c r="M143" s="10"/>
      <c r="N143" s="14">
        <f t="shared" si="78"/>
        <v>0</v>
      </c>
      <c r="O143" s="15" t="e">
        <f t="shared" si="79"/>
        <v>#VALUE!</v>
      </c>
      <c r="P143" s="15" t="e">
        <f t="shared" si="80"/>
        <v>#VALUE!</v>
      </c>
      <c r="Q143" s="17" t="e">
        <f>VLOOKUP($A143,'DATA PENGUKURAN GARDU'!$A:$BS,42,0)</f>
        <v>#N/A</v>
      </c>
      <c r="R143" s="18" t="e">
        <f t="shared" si="56"/>
        <v>#N/A</v>
      </c>
      <c r="S143" s="17" t="e">
        <f>VLOOKUP($A143,'DATA PENGUKURAN GARDU'!$A:$BS,44,0)</f>
        <v>#N/A</v>
      </c>
      <c r="T143" s="18" t="e">
        <f t="shared" si="57"/>
        <v>#N/A</v>
      </c>
      <c r="U143" s="17" t="e">
        <f>VLOOKUP($A143,'DATA PENGUKURAN GARDU'!$A:$BS,46,0)</f>
        <v>#N/A</v>
      </c>
      <c r="V143" s="18" t="e">
        <f t="shared" si="58"/>
        <v>#N/A</v>
      </c>
      <c r="W143" s="17" t="e">
        <f>VLOOKUP($A143,'DATA PENGUKURAN GARDU'!$A:$BS,48,0)</f>
        <v>#N/A</v>
      </c>
      <c r="X143" s="17" t="e">
        <f>VLOOKUP($A143,'DATA PENGUKURAN GARDU'!$A:$BS,53,0)</f>
        <v>#N/A</v>
      </c>
      <c r="Y143" s="17" t="e">
        <f>VLOOKUP($A143,'DATA PENGUKURAN GARDU'!$A:$BS,54,0)</f>
        <v>#N/A</v>
      </c>
      <c r="Z143" s="17" t="e">
        <f>VLOOKUP($A143,'DATA PENGUKURAN GARDU'!$A:$BS,55,0)</f>
        <v>#N/A</v>
      </c>
      <c r="AA143" s="20" t="e">
        <f>VLOOKUP($B143,'DATA PENGUKURAN GARDU'!$A:$BS,42,0)</f>
        <v>#N/A</v>
      </c>
      <c r="AB143" s="21" t="e">
        <f t="shared" si="59"/>
        <v>#N/A</v>
      </c>
      <c r="AC143" s="20" t="e">
        <f>VLOOKUP($B143,'DATA PENGUKURAN GARDU'!$A:$BS,44,0)</f>
        <v>#N/A</v>
      </c>
      <c r="AD143" s="21" t="e">
        <f t="shared" si="60"/>
        <v>#N/A</v>
      </c>
      <c r="AE143" s="20" t="e">
        <f>VLOOKUP($B143,'DATA PENGUKURAN GARDU'!$A:$BS,46,0)</f>
        <v>#N/A</v>
      </c>
      <c r="AF143" s="21" t="e">
        <f t="shared" si="61"/>
        <v>#N/A</v>
      </c>
      <c r="AG143" s="20" t="e">
        <f>VLOOKUP($B143,'DATA PENGUKURAN GARDU'!$A:$BS,46,0)</f>
        <v>#N/A</v>
      </c>
      <c r="AH143" s="20" t="e">
        <f>VLOOKUP($B143,'DATA PENGUKURAN GARDU'!$A:$BS,53,0)</f>
        <v>#N/A</v>
      </c>
      <c r="AI143" s="20" t="e">
        <f>VLOOKUP($B143,'DATA PENGUKURAN GARDU'!$A:$BS,54,0)</f>
        <v>#N/A</v>
      </c>
      <c r="AJ143" s="17" t="e">
        <f>VLOOKUP($C143,'DATA PENGUKURAN GARDU'!$A:$BS,42,0)</f>
        <v>#N/A</v>
      </c>
      <c r="AK143" s="23" t="e">
        <f t="shared" si="62"/>
        <v>#N/A</v>
      </c>
      <c r="AL143" s="17" t="e">
        <f>VLOOKUP($C143,'DATA PENGUKURAN GARDU'!$A:$BS,44,0)</f>
        <v>#N/A</v>
      </c>
      <c r="AM143" s="23" t="e">
        <f t="shared" si="63"/>
        <v>#N/A</v>
      </c>
      <c r="AN143" s="17" t="e">
        <f>VLOOKUP($C143,'DATA PENGUKURAN GARDU'!$A:$BS,46,0)</f>
        <v>#N/A</v>
      </c>
      <c r="AO143" s="23" t="e">
        <f t="shared" si="64"/>
        <v>#N/A</v>
      </c>
      <c r="AP143" s="17" t="e">
        <f>VLOOKUP($C143,'DATA PENGUKURAN GARDU'!$A:$BS,46,0)</f>
        <v>#N/A</v>
      </c>
      <c r="AQ143" s="17" t="e">
        <f>VLOOKUP($C143,'DATA PENGUKURAN GARDU'!$A:$BS,53,0)</f>
        <v>#N/A</v>
      </c>
      <c r="AR143" s="17" t="e">
        <f>VLOOKUP($C143,'DATA PENGUKURAN GARDU'!$A:$BS,54,0)</f>
        <v>#N/A</v>
      </c>
      <c r="AS143" s="20" t="e">
        <f>VLOOKUP($D143,'DATA PENGUKURAN GARDU'!$A:$BS,42,0)</f>
        <v>#N/A</v>
      </c>
      <c r="AT143" s="21" t="e">
        <f t="shared" si="65"/>
        <v>#N/A</v>
      </c>
      <c r="AU143" s="20" t="e">
        <f>VLOOKUP($D143,'DATA PENGUKURAN GARDU'!$A:$BS,44,0)</f>
        <v>#N/A</v>
      </c>
      <c r="AV143" s="21" t="e">
        <f t="shared" si="66"/>
        <v>#N/A</v>
      </c>
      <c r="AW143" s="20" t="e">
        <f>VLOOKUP($D143,'DATA PENGUKURAN GARDU'!$A:$BS,46,0)</f>
        <v>#N/A</v>
      </c>
      <c r="AX143" s="21" t="e">
        <f t="shared" si="67"/>
        <v>#N/A</v>
      </c>
      <c r="AY143" s="20" t="e">
        <f>VLOOKUP($D143,'DATA PENGUKURAN GARDU'!$A:$BS,46,0)</f>
        <v>#N/A</v>
      </c>
      <c r="AZ143" s="20" t="e">
        <f>VLOOKUP($D143,'DATA PENGUKURAN GARDU'!$A:$BS,53,0)</f>
        <v>#N/A</v>
      </c>
      <c r="BA143" s="20" t="e">
        <f>VLOOKUP($D143,'DATA PENGUKURAN GARDU'!$A:$BS,54,0)</f>
        <v>#N/A</v>
      </c>
      <c r="BB143" s="17" t="e">
        <f>VLOOKUP($E143,'DATA PENGUKURAN GARDU'!$A:$BS,42,0)</f>
        <v>#N/A</v>
      </c>
      <c r="BC143" s="23" t="e">
        <f t="shared" si="68"/>
        <v>#N/A</v>
      </c>
      <c r="BD143" s="17" t="e">
        <f>VLOOKUP($E143,'DATA PENGUKURAN GARDU'!$A:$BS,44,0)</f>
        <v>#N/A</v>
      </c>
      <c r="BE143" s="23" t="e">
        <f t="shared" si="69"/>
        <v>#N/A</v>
      </c>
      <c r="BF143" s="17" t="e">
        <f>VLOOKUP($E143,'DATA PENGUKURAN GARDU'!$A:$BS,46,0)</f>
        <v>#N/A</v>
      </c>
      <c r="BG143" s="23" t="e">
        <f t="shared" si="70"/>
        <v>#N/A</v>
      </c>
      <c r="BH143" s="17" t="e">
        <f>VLOOKUP($E143,'DATA PENGUKURAN GARDU'!$A:$BS,46,0)</f>
        <v>#N/A</v>
      </c>
      <c r="BI143" s="17" t="e">
        <f>VLOOKUP($E143,'DATA PENGUKURAN GARDU'!$A:$BS,53,0)</f>
        <v>#N/A</v>
      </c>
      <c r="BJ143" s="17" t="e">
        <f>VLOOKUP($E143,'DATA PENGUKURAN GARDU'!$A:$BS,54,0)</f>
        <v>#N/A</v>
      </c>
      <c r="BK143" s="20" t="e">
        <f t="shared" si="81"/>
        <v>#N/A</v>
      </c>
      <c r="BL143" s="20" t="e">
        <f t="shared" si="82"/>
        <v>#N/A</v>
      </c>
      <c r="BM143" s="20" t="e">
        <f t="shared" si="83"/>
        <v>#N/A</v>
      </c>
      <c r="BN143" s="25" t="e">
        <f t="shared" si="84"/>
        <v>#N/A</v>
      </c>
      <c r="BO143" s="26" t="str">
        <f t="shared" si="85"/>
        <v>0</v>
      </c>
      <c r="BP143" s="21" t="e">
        <f t="shared" si="86"/>
        <v>#VALUE!</v>
      </c>
      <c r="BQ143" s="20" t="e">
        <f t="shared" si="87"/>
        <v>#N/A</v>
      </c>
      <c r="BR143" s="20" t="e">
        <v>#N/A</v>
      </c>
      <c r="BS143" s="9" t="e">
        <v>#N/A</v>
      </c>
      <c r="BT143" s="2" t="e">
        <f t="shared" si="88"/>
        <v>#VALUE!</v>
      </c>
      <c r="BU143" s="2" t="e">
        <f t="shared" si="71"/>
        <v>#N/A</v>
      </c>
      <c r="BV143" s="2" t="e">
        <f t="shared" si="72"/>
        <v>#N/A</v>
      </c>
    </row>
    <row r="144" s="2" customFormat="1" ht="22.95" customHeight="1" spans="1:74">
      <c r="A144" s="9" t="str">
        <f t="shared" si="73"/>
        <v>L-086Induk</v>
      </c>
      <c r="B144" s="9" t="str">
        <f t="shared" si="74"/>
        <v>L-086jurusan 1</v>
      </c>
      <c r="C144" s="9" t="str">
        <f t="shared" si="75"/>
        <v>L-086jurusan 2</v>
      </c>
      <c r="D144" s="9" t="str">
        <f t="shared" si="76"/>
        <v>L-086jurusan 3</v>
      </c>
      <c r="E144" s="9" t="str">
        <f t="shared" si="77"/>
        <v>L-086jurusan 4</v>
      </c>
      <c r="F144" s="10" t="s">
        <v>46</v>
      </c>
      <c r="G144" s="10" t="s">
        <v>22</v>
      </c>
      <c r="H144" s="10" t="s">
        <v>220</v>
      </c>
      <c r="I144" s="10" t="s">
        <v>10324</v>
      </c>
      <c r="J144" s="10" t="s">
        <v>10325</v>
      </c>
      <c r="K144" s="10" t="s">
        <v>7465</v>
      </c>
      <c r="L144" s="10"/>
      <c r="M144" s="10"/>
      <c r="N144" s="14">
        <f t="shared" si="78"/>
        <v>0</v>
      </c>
      <c r="O144" s="15" t="e">
        <f t="shared" si="79"/>
        <v>#VALUE!</v>
      </c>
      <c r="P144" s="15" t="e">
        <f t="shared" si="80"/>
        <v>#VALUE!</v>
      </c>
      <c r="Q144" s="17" t="e">
        <f>VLOOKUP($A144,'DATA PENGUKURAN GARDU'!$A:$BS,42,0)</f>
        <v>#N/A</v>
      </c>
      <c r="R144" s="18" t="e">
        <f t="shared" si="56"/>
        <v>#N/A</v>
      </c>
      <c r="S144" s="17" t="e">
        <f>VLOOKUP($A144,'DATA PENGUKURAN GARDU'!$A:$BS,44,0)</f>
        <v>#N/A</v>
      </c>
      <c r="T144" s="18" t="e">
        <f t="shared" si="57"/>
        <v>#N/A</v>
      </c>
      <c r="U144" s="17" t="e">
        <f>VLOOKUP($A144,'DATA PENGUKURAN GARDU'!$A:$BS,46,0)</f>
        <v>#N/A</v>
      </c>
      <c r="V144" s="18" t="e">
        <f t="shared" si="58"/>
        <v>#N/A</v>
      </c>
      <c r="W144" s="17" t="e">
        <f>VLOOKUP($A144,'DATA PENGUKURAN GARDU'!$A:$BS,48,0)</f>
        <v>#N/A</v>
      </c>
      <c r="X144" s="17" t="e">
        <f>VLOOKUP($A144,'DATA PENGUKURAN GARDU'!$A:$BS,53,0)</f>
        <v>#N/A</v>
      </c>
      <c r="Y144" s="17" t="e">
        <f>VLOOKUP($A144,'DATA PENGUKURAN GARDU'!$A:$BS,54,0)</f>
        <v>#N/A</v>
      </c>
      <c r="Z144" s="17" t="e">
        <f>VLOOKUP($A144,'DATA PENGUKURAN GARDU'!$A:$BS,55,0)</f>
        <v>#N/A</v>
      </c>
      <c r="AA144" s="20" t="e">
        <f>VLOOKUP($B144,'DATA PENGUKURAN GARDU'!$A:$BS,42,0)</f>
        <v>#N/A</v>
      </c>
      <c r="AB144" s="21" t="e">
        <f t="shared" si="59"/>
        <v>#N/A</v>
      </c>
      <c r="AC144" s="20" t="e">
        <f>VLOOKUP($B144,'DATA PENGUKURAN GARDU'!$A:$BS,44,0)</f>
        <v>#N/A</v>
      </c>
      <c r="AD144" s="21" t="e">
        <f t="shared" si="60"/>
        <v>#N/A</v>
      </c>
      <c r="AE144" s="20" t="e">
        <f>VLOOKUP($B144,'DATA PENGUKURAN GARDU'!$A:$BS,46,0)</f>
        <v>#N/A</v>
      </c>
      <c r="AF144" s="21" t="e">
        <f t="shared" si="61"/>
        <v>#N/A</v>
      </c>
      <c r="AG144" s="20" t="e">
        <f>VLOOKUP($B144,'DATA PENGUKURAN GARDU'!$A:$BS,46,0)</f>
        <v>#N/A</v>
      </c>
      <c r="AH144" s="20" t="e">
        <f>VLOOKUP($B144,'DATA PENGUKURAN GARDU'!$A:$BS,53,0)</f>
        <v>#N/A</v>
      </c>
      <c r="AI144" s="20" t="e">
        <f>VLOOKUP($B144,'DATA PENGUKURAN GARDU'!$A:$BS,54,0)</f>
        <v>#N/A</v>
      </c>
      <c r="AJ144" s="17" t="e">
        <f>VLOOKUP($C144,'DATA PENGUKURAN GARDU'!$A:$BS,42,0)</f>
        <v>#N/A</v>
      </c>
      <c r="AK144" s="23" t="e">
        <f t="shared" si="62"/>
        <v>#N/A</v>
      </c>
      <c r="AL144" s="17" t="e">
        <f>VLOOKUP($C144,'DATA PENGUKURAN GARDU'!$A:$BS,44,0)</f>
        <v>#N/A</v>
      </c>
      <c r="AM144" s="23" t="e">
        <f t="shared" si="63"/>
        <v>#N/A</v>
      </c>
      <c r="AN144" s="17" t="e">
        <f>VLOOKUP($C144,'DATA PENGUKURAN GARDU'!$A:$BS,46,0)</f>
        <v>#N/A</v>
      </c>
      <c r="AO144" s="23" t="e">
        <f t="shared" si="64"/>
        <v>#N/A</v>
      </c>
      <c r="AP144" s="17" t="e">
        <f>VLOOKUP($C144,'DATA PENGUKURAN GARDU'!$A:$BS,46,0)</f>
        <v>#N/A</v>
      </c>
      <c r="AQ144" s="17" t="e">
        <f>VLOOKUP($C144,'DATA PENGUKURAN GARDU'!$A:$BS,53,0)</f>
        <v>#N/A</v>
      </c>
      <c r="AR144" s="17" t="e">
        <f>VLOOKUP($C144,'DATA PENGUKURAN GARDU'!$A:$BS,54,0)</f>
        <v>#N/A</v>
      </c>
      <c r="AS144" s="20" t="e">
        <f>VLOOKUP($D144,'DATA PENGUKURAN GARDU'!$A:$BS,42,0)</f>
        <v>#N/A</v>
      </c>
      <c r="AT144" s="21" t="e">
        <f t="shared" si="65"/>
        <v>#N/A</v>
      </c>
      <c r="AU144" s="20" t="e">
        <f>VLOOKUP($D144,'DATA PENGUKURAN GARDU'!$A:$BS,44,0)</f>
        <v>#N/A</v>
      </c>
      <c r="AV144" s="21" t="e">
        <f t="shared" si="66"/>
        <v>#N/A</v>
      </c>
      <c r="AW144" s="20" t="e">
        <f>VLOOKUP($D144,'DATA PENGUKURAN GARDU'!$A:$BS,46,0)</f>
        <v>#N/A</v>
      </c>
      <c r="AX144" s="21" t="e">
        <f t="shared" si="67"/>
        <v>#N/A</v>
      </c>
      <c r="AY144" s="20" t="e">
        <f>VLOOKUP($D144,'DATA PENGUKURAN GARDU'!$A:$BS,46,0)</f>
        <v>#N/A</v>
      </c>
      <c r="AZ144" s="20" t="e">
        <f>VLOOKUP($D144,'DATA PENGUKURAN GARDU'!$A:$BS,53,0)</f>
        <v>#N/A</v>
      </c>
      <c r="BA144" s="20" t="e">
        <f>VLOOKUP($D144,'DATA PENGUKURAN GARDU'!$A:$BS,54,0)</f>
        <v>#N/A</v>
      </c>
      <c r="BB144" s="17" t="e">
        <f>VLOOKUP($E144,'DATA PENGUKURAN GARDU'!$A:$BS,42,0)</f>
        <v>#N/A</v>
      </c>
      <c r="BC144" s="23" t="e">
        <f t="shared" si="68"/>
        <v>#N/A</v>
      </c>
      <c r="BD144" s="17" t="e">
        <f>VLOOKUP($E144,'DATA PENGUKURAN GARDU'!$A:$BS,44,0)</f>
        <v>#N/A</v>
      </c>
      <c r="BE144" s="23" t="e">
        <f t="shared" si="69"/>
        <v>#N/A</v>
      </c>
      <c r="BF144" s="17" t="e">
        <f>VLOOKUP($E144,'DATA PENGUKURAN GARDU'!$A:$BS,46,0)</f>
        <v>#N/A</v>
      </c>
      <c r="BG144" s="23" t="e">
        <f t="shared" si="70"/>
        <v>#N/A</v>
      </c>
      <c r="BH144" s="17" t="e">
        <f>VLOOKUP($E144,'DATA PENGUKURAN GARDU'!$A:$BS,46,0)</f>
        <v>#N/A</v>
      </c>
      <c r="BI144" s="17" t="e">
        <f>VLOOKUP($E144,'DATA PENGUKURAN GARDU'!$A:$BS,53,0)</f>
        <v>#N/A</v>
      </c>
      <c r="BJ144" s="17" t="e">
        <f>VLOOKUP($E144,'DATA PENGUKURAN GARDU'!$A:$BS,54,0)</f>
        <v>#N/A</v>
      </c>
      <c r="BK144" s="20" t="e">
        <f t="shared" si="81"/>
        <v>#N/A</v>
      </c>
      <c r="BL144" s="20" t="e">
        <f t="shared" si="82"/>
        <v>#N/A</v>
      </c>
      <c r="BM144" s="20" t="e">
        <f t="shared" si="83"/>
        <v>#N/A</v>
      </c>
      <c r="BN144" s="25" t="e">
        <f t="shared" si="84"/>
        <v>#N/A</v>
      </c>
      <c r="BO144" s="26" t="str">
        <f t="shared" si="85"/>
        <v>0</v>
      </c>
      <c r="BP144" s="21" t="e">
        <f t="shared" si="86"/>
        <v>#VALUE!</v>
      </c>
      <c r="BQ144" s="20" t="e">
        <f t="shared" si="87"/>
        <v>#N/A</v>
      </c>
      <c r="BR144" s="20" t="e">
        <v>#N/A</v>
      </c>
      <c r="BS144" s="9" t="e">
        <v>#N/A</v>
      </c>
      <c r="BT144" s="2" t="e">
        <f t="shared" si="88"/>
        <v>#VALUE!</v>
      </c>
      <c r="BU144" s="2" t="e">
        <f t="shared" si="71"/>
        <v>#N/A</v>
      </c>
      <c r="BV144" s="2" t="e">
        <f t="shared" si="72"/>
        <v>#N/A</v>
      </c>
    </row>
    <row r="145" s="2" customFormat="1" ht="22.95" customHeight="1" spans="1:74">
      <c r="A145" s="9" t="str">
        <f t="shared" si="73"/>
        <v>L-140Induk</v>
      </c>
      <c r="B145" s="9" t="str">
        <f t="shared" si="74"/>
        <v>L-140jurusan 1</v>
      </c>
      <c r="C145" s="9" t="str">
        <f t="shared" si="75"/>
        <v>L-140jurusan 2</v>
      </c>
      <c r="D145" s="9" t="str">
        <f t="shared" si="76"/>
        <v>L-140jurusan 3</v>
      </c>
      <c r="E145" s="9" t="str">
        <f t="shared" si="77"/>
        <v>L-140jurusan 4</v>
      </c>
      <c r="F145" s="10" t="s">
        <v>21</v>
      </c>
      <c r="G145" s="10" t="s">
        <v>22</v>
      </c>
      <c r="H145" s="10" t="s">
        <v>221</v>
      </c>
      <c r="I145" s="10" t="s">
        <v>10326</v>
      </c>
      <c r="J145" s="10" t="s">
        <v>10327</v>
      </c>
      <c r="K145" s="10" t="s">
        <v>7465</v>
      </c>
      <c r="L145" s="10"/>
      <c r="M145" s="10"/>
      <c r="N145" s="14">
        <f t="shared" si="78"/>
        <v>0</v>
      </c>
      <c r="O145" s="15" t="e">
        <f t="shared" si="79"/>
        <v>#VALUE!</v>
      </c>
      <c r="P145" s="15" t="e">
        <f t="shared" si="80"/>
        <v>#VALUE!</v>
      </c>
      <c r="Q145" s="17" t="e">
        <f>VLOOKUP($A145,'DATA PENGUKURAN GARDU'!$A:$BS,42,0)</f>
        <v>#N/A</v>
      </c>
      <c r="R145" s="18" t="e">
        <f t="shared" si="56"/>
        <v>#N/A</v>
      </c>
      <c r="S145" s="17" t="e">
        <f>VLOOKUP($A145,'DATA PENGUKURAN GARDU'!$A:$BS,44,0)</f>
        <v>#N/A</v>
      </c>
      <c r="T145" s="18" t="e">
        <f t="shared" si="57"/>
        <v>#N/A</v>
      </c>
      <c r="U145" s="17" t="e">
        <f>VLOOKUP($A145,'DATA PENGUKURAN GARDU'!$A:$BS,46,0)</f>
        <v>#N/A</v>
      </c>
      <c r="V145" s="18" t="e">
        <f t="shared" si="58"/>
        <v>#N/A</v>
      </c>
      <c r="W145" s="17" t="e">
        <f>VLOOKUP($A145,'DATA PENGUKURAN GARDU'!$A:$BS,48,0)</f>
        <v>#N/A</v>
      </c>
      <c r="X145" s="17" t="e">
        <f>VLOOKUP($A145,'DATA PENGUKURAN GARDU'!$A:$BS,53,0)</f>
        <v>#N/A</v>
      </c>
      <c r="Y145" s="17" t="e">
        <f>VLOOKUP($A145,'DATA PENGUKURAN GARDU'!$A:$BS,54,0)</f>
        <v>#N/A</v>
      </c>
      <c r="Z145" s="17" t="e">
        <f>VLOOKUP($A145,'DATA PENGUKURAN GARDU'!$A:$BS,55,0)</f>
        <v>#N/A</v>
      </c>
      <c r="AA145" s="20" t="e">
        <f>VLOOKUP($B145,'DATA PENGUKURAN GARDU'!$A:$BS,42,0)</f>
        <v>#N/A</v>
      </c>
      <c r="AB145" s="21" t="e">
        <f t="shared" si="59"/>
        <v>#N/A</v>
      </c>
      <c r="AC145" s="20" t="e">
        <f>VLOOKUP($B145,'DATA PENGUKURAN GARDU'!$A:$BS,44,0)</f>
        <v>#N/A</v>
      </c>
      <c r="AD145" s="21" t="e">
        <f t="shared" si="60"/>
        <v>#N/A</v>
      </c>
      <c r="AE145" s="20" t="e">
        <f>VLOOKUP($B145,'DATA PENGUKURAN GARDU'!$A:$BS,46,0)</f>
        <v>#N/A</v>
      </c>
      <c r="AF145" s="21" t="e">
        <f t="shared" si="61"/>
        <v>#N/A</v>
      </c>
      <c r="AG145" s="20" t="e">
        <f>VLOOKUP($B145,'DATA PENGUKURAN GARDU'!$A:$BS,46,0)</f>
        <v>#N/A</v>
      </c>
      <c r="AH145" s="20" t="e">
        <f>VLOOKUP($B145,'DATA PENGUKURAN GARDU'!$A:$BS,53,0)</f>
        <v>#N/A</v>
      </c>
      <c r="AI145" s="20" t="e">
        <f>VLOOKUP($B145,'DATA PENGUKURAN GARDU'!$A:$BS,54,0)</f>
        <v>#N/A</v>
      </c>
      <c r="AJ145" s="17" t="e">
        <f>VLOOKUP($C145,'DATA PENGUKURAN GARDU'!$A:$BS,42,0)</f>
        <v>#N/A</v>
      </c>
      <c r="AK145" s="23" t="e">
        <f t="shared" si="62"/>
        <v>#N/A</v>
      </c>
      <c r="AL145" s="17" t="e">
        <f>VLOOKUP($C145,'DATA PENGUKURAN GARDU'!$A:$BS,44,0)</f>
        <v>#N/A</v>
      </c>
      <c r="AM145" s="23" t="e">
        <f t="shared" si="63"/>
        <v>#N/A</v>
      </c>
      <c r="AN145" s="17" t="e">
        <f>VLOOKUP($C145,'DATA PENGUKURAN GARDU'!$A:$BS,46,0)</f>
        <v>#N/A</v>
      </c>
      <c r="AO145" s="23" t="e">
        <f t="shared" si="64"/>
        <v>#N/A</v>
      </c>
      <c r="AP145" s="17" t="e">
        <f>VLOOKUP($C145,'DATA PENGUKURAN GARDU'!$A:$BS,46,0)</f>
        <v>#N/A</v>
      </c>
      <c r="AQ145" s="17" t="e">
        <f>VLOOKUP($C145,'DATA PENGUKURAN GARDU'!$A:$BS,53,0)</f>
        <v>#N/A</v>
      </c>
      <c r="AR145" s="17" t="e">
        <f>VLOOKUP($C145,'DATA PENGUKURAN GARDU'!$A:$BS,54,0)</f>
        <v>#N/A</v>
      </c>
      <c r="AS145" s="20" t="e">
        <f>VLOOKUP($D145,'DATA PENGUKURAN GARDU'!$A:$BS,42,0)</f>
        <v>#N/A</v>
      </c>
      <c r="AT145" s="21" t="e">
        <f t="shared" si="65"/>
        <v>#N/A</v>
      </c>
      <c r="AU145" s="20" t="e">
        <f>VLOOKUP($D145,'DATA PENGUKURAN GARDU'!$A:$BS,44,0)</f>
        <v>#N/A</v>
      </c>
      <c r="AV145" s="21" t="e">
        <f t="shared" si="66"/>
        <v>#N/A</v>
      </c>
      <c r="AW145" s="20" t="e">
        <f>VLOOKUP($D145,'DATA PENGUKURAN GARDU'!$A:$BS,46,0)</f>
        <v>#N/A</v>
      </c>
      <c r="AX145" s="21" t="e">
        <f t="shared" si="67"/>
        <v>#N/A</v>
      </c>
      <c r="AY145" s="20" t="e">
        <f>VLOOKUP($D145,'DATA PENGUKURAN GARDU'!$A:$BS,46,0)</f>
        <v>#N/A</v>
      </c>
      <c r="AZ145" s="20" t="e">
        <f>VLOOKUP($D145,'DATA PENGUKURAN GARDU'!$A:$BS,53,0)</f>
        <v>#N/A</v>
      </c>
      <c r="BA145" s="20" t="e">
        <f>VLOOKUP($D145,'DATA PENGUKURAN GARDU'!$A:$BS,54,0)</f>
        <v>#N/A</v>
      </c>
      <c r="BB145" s="17" t="e">
        <f>VLOOKUP($E145,'DATA PENGUKURAN GARDU'!$A:$BS,42,0)</f>
        <v>#N/A</v>
      </c>
      <c r="BC145" s="23" t="e">
        <f t="shared" si="68"/>
        <v>#N/A</v>
      </c>
      <c r="BD145" s="17" t="e">
        <f>VLOOKUP($E145,'DATA PENGUKURAN GARDU'!$A:$BS,44,0)</f>
        <v>#N/A</v>
      </c>
      <c r="BE145" s="23" t="e">
        <f t="shared" si="69"/>
        <v>#N/A</v>
      </c>
      <c r="BF145" s="17" t="e">
        <f>VLOOKUP($E145,'DATA PENGUKURAN GARDU'!$A:$BS,46,0)</f>
        <v>#N/A</v>
      </c>
      <c r="BG145" s="23" t="e">
        <f t="shared" si="70"/>
        <v>#N/A</v>
      </c>
      <c r="BH145" s="17" t="e">
        <f>VLOOKUP($E145,'DATA PENGUKURAN GARDU'!$A:$BS,46,0)</f>
        <v>#N/A</v>
      </c>
      <c r="BI145" s="17" t="e">
        <f>VLOOKUP($E145,'DATA PENGUKURAN GARDU'!$A:$BS,53,0)</f>
        <v>#N/A</v>
      </c>
      <c r="BJ145" s="17" t="e">
        <f>VLOOKUP($E145,'DATA PENGUKURAN GARDU'!$A:$BS,54,0)</f>
        <v>#N/A</v>
      </c>
      <c r="BK145" s="20" t="e">
        <f t="shared" si="81"/>
        <v>#N/A</v>
      </c>
      <c r="BL145" s="20" t="e">
        <f t="shared" si="82"/>
        <v>#N/A</v>
      </c>
      <c r="BM145" s="20" t="e">
        <f t="shared" si="83"/>
        <v>#N/A</v>
      </c>
      <c r="BN145" s="25" t="e">
        <f t="shared" si="84"/>
        <v>#N/A</v>
      </c>
      <c r="BO145" s="26" t="str">
        <f t="shared" si="85"/>
        <v>0</v>
      </c>
      <c r="BP145" s="21" t="e">
        <f t="shared" si="86"/>
        <v>#VALUE!</v>
      </c>
      <c r="BQ145" s="20" t="e">
        <f t="shared" si="87"/>
        <v>#N/A</v>
      </c>
      <c r="BR145" s="20" t="e">
        <v>#N/A</v>
      </c>
      <c r="BS145" s="9" t="e">
        <v>#N/A</v>
      </c>
      <c r="BT145" s="2" t="e">
        <f t="shared" si="88"/>
        <v>#VALUE!</v>
      </c>
      <c r="BU145" s="2" t="e">
        <f t="shared" si="71"/>
        <v>#N/A</v>
      </c>
      <c r="BV145" s="2" t="e">
        <f t="shared" si="72"/>
        <v>#N/A</v>
      </c>
    </row>
    <row r="146" s="2" customFormat="1" ht="22.95" customHeight="1" spans="1:74">
      <c r="A146" s="9" t="str">
        <f t="shared" si="73"/>
        <v>L-143Induk</v>
      </c>
      <c r="B146" s="9" t="str">
        <f t="shared" si="74"/>
        <v>L-143jurusan 1</v>
      </c>
      <c r="C146" s="9" t="str">
        <f t="shared" si="75"/>
        <v>L-143jurusan 2</v>
      </c>
      <c r="D146" s="9" t="str">
        <f t="shared" si="76"/>
        <v>L-143jurusan 3</v>
      </c>
      <c r="E146" s="9" t="str">
        <f t="shared" si="77"/>
        <v>L-143jurusan 4</v>
      </c>
      <c r="F146" s="10" t="s">
        <v>21</v>
      </c>
      <c r="G146" s="10" t="s">
        <v>22</v>
      </c>
      <c r="H146" s="10" t="s">
        <v>222</v>
      </c>
      <c r="I146" s="10" t="s">
        <v>10328</v>
      </c>
      <c r="J146" s="10" t="s">
        <v>10329</v>
      </c>
      <c r="K146" s="10" t="s">
        <v>7465</v>
      </c>
      <c r="L146" s="10"/>
      <c r="M146" s="10"/>
      <c r="N146" s="14">
        <f t="shared" si="78"/>
        <v>0</v>
      </c>
      <c r="O146" s="15" t="e">
        <f t="shared" si="79"/>
        <v>#VALUE!</v>
      </c>
      <c r="P146" s="15" t="e">
        <f t="shared" si="80"/>
        <v>#VALUE!</v>
      </c>
      <c r="Q146" s="17" t="e">
        <f>VLOOKUP($A146,'DATA PENGUKURAN GARDU'!$A:$BS,42,0)</f>
        <v>#N/A</v>
      </c>
      <c r="R146" s="18" t="e">
        <f t="shared" ref="R146:R209" si="89">Q146/$P146*100</f>
        <v>#N/A</v>
      </c>
      <c r="S146" s="17" t="e">
        <f>VLOOKUP($A146,'DATA PENGUKURAN GARDU'!$A:$BS,44,0)</f>
        <v>#N/A</v>
      </c>
      <c r="T146" s="18" t="e">
        <f t="shared" ref="T146:T209" si="90">S146/$P146*100</f>
        <v>#N/A</v>
      </c>
      <c r="U146" s="17" t="e">
        <f>VLOOKUP($A146,'DATA PENGUKURAN GARDU'!$A:$BS,46,0)</f>
        <v>#N/A</v>
      </c>
      <c r="V146" s="18" t="e">
        <f t="shared" ref="V146:V209" si="91">U146/$P146*100</f>
        <v>#N/A</v>
      </c>
      <c r="W146" s="17" t="e">
        <f>VLOOKUP($A146,'DATA PENGUKURAN GARDU'!$A:$BS,48,0)</f>
        <v>#N/A</v>
      </c>
      <c r="X146" s="17" t="e">
        <f>VLOOKUP($A146,'DATA PENGUKURAN GARDU'!$A:$BS,53,0)</f>
        <v>#N/A</v>
      </c>
      <c r="Y146" s="17" t="e">
        <f>VLOOKUP($A146,'DATA PENGUKURAN GARDU'!$A:$BS,54,0)</f>
        <v>#N/A</v>
      </c>
      <c r="Z146" s="17" t="e">
        <f>VLOOKUP($A146,'DATA PENGUKURAN GARDU'!$A:$BS,55,0)</f>
        <v>#N/A</v>
      </c>
      <c r="AA146" s="20" t="e">
        <f>VLOOKUP($B146,'DATA PENGUKURAN GARDU'!$A:$BS,42,0)</f>
        <v>#N/A</v>
      </c>
      <c r="AB146" s="21" t="e">
        <f t="shared" ref="AB146:AB209" si="92">AA146/$P146*100</f>
        <v>#N/A</v>
      </c>
      <c r="AC146" s="20" t="e">
        <f>VLOOKUP($B146,'DATA PENGUKURAN GARDU'!$A:$BS,44,0)</f>
        <v>#N/A</v>
      </c>
      <c r="AD146" s="21" t="e">
        <f t="shared" ref="AD146:AD209" si="93">AC146/$P146*100</f>
        <v>#N/A</v>
      </c>
      <c r="AE146" s="20" t="e">
        <f>VLOOKUP($B146,'DATA PENGUKURAN GARDU'!$A:$BS,46,0)</f>
        <v>#N/A</v>
      </c>
      <c r="AF146" s="21" t="e">
        <f t="shared" ref="AF146:AF209" si="94">AE146/$P146*100</f>
        <v>#N/A</v>
      </c>
      <c r="AG146" s="20" t="e">
        <f>VLOOKUP($B146,'DATA PENGUKURAN GARDU'!$A:$BS,46,0)</f>
        <v>#N/A</v>
      </c>
      <c r="AH146" s="20" t="e">
        <f>VLOOKUP($B146,'DATA PENGUKURAN GARDU'!$A:$BS,53,0)</f>
        <v>#N/A</v>
      </c>
      <c r="AI146" s="20" t="e">
        <f>VLOOKUP($B146,'DATA PENGUKURAN GARDU'!$A:$BS,54,0)</f>
        <v>#N/A</v>
      </c>
      <c r="AJ146" s="17" t="e">
        <f>VLOOKUP($C146,'DATA PENGUKURAN GARDU'!$A:$BS,42,0)</f>
        <v>#N/A</v>
      </c>
      <c r="AK146" s="23" t="e">
        <f t="shared" ref="AK146:AK209" si="95">AJ146/$P146*100</f>
        <v>#N/A</v>
      </c>
      <c r="AL146" s="17" t="e">
        <f>VLOOKUP($C146,'DATA PENGUKURAN GARDU'!$A:$BS,44,0)</f>
        <v>#N/A</v>
      </c>
      <c r="AM146" s="23" t="e">
        <f t="shared" ref="AM146:AM209" si="96">AL146/$P146*100</f>
        <v>#N/A</v>
      </c>
      <c r="AN146" s="17" t="e">
        <f>VLOOKUP($C146,'DATA PENGUKURAN GARDU'!$A:$BS,46,0)</f>
        <v>#N/A</v>
      </c>
      <c r="AO146" s="23" t="e">
        <f t="shared" ref="AO146:AO209" si="97">AN146/$P146*100</f>
        <v>#N/A</v>
      </c>
      <c r="AP146" s="17" t="e">
        <f>VLOOKUP($C146,'DATA PENGUKURAN GARDU'!$A:$BS,46,0)</f>
        <v>#N/A</v>
      </c>
      <c r="AQ146" s="17" t="e">
        <f>VLOOKUP($C146,'DATA PENGUKURAN GARDU'!$A:$BS,53,0)</f>
        <v>#N/A</v>
      </c>
      <c r="AR146" s="17" t="e">
        <f>VLOOKUP($C146,'DATA PENGUKURAN GARDU'!$A:$BS,54,0)</f>
        <v>#N/A</v>
      </c>
      <c r="AS146" s="20" t="e">
        <f>VLOOKUP($D146,'DATA PENGUKURAN GARDU'!$A:$BS,42,0)</f>
        <v>#N/A</v>
      </c>
      <c r="AT146" s="21" t="e">
        <f t="shared" ref="AT146:AT209" si="98">AS146/$P146*100</f>
        <v>#N/A</v>
      </c>
      <c r="AU146" s="20" t="e">
        <f>VLOOKUP($D146,'DATA PENGUKURAN GARDU'!$A:$BS,44,0)</f>
        <v>#N/A</v>
      </c>
      <c r="AV146" s="21" t="e">
        <f t="shared" ref="AV146:AV209" si="99">AU146/$P146*100</f>
        <v>#N/A</v>
      </c>
      <c r="AW146" s="20" t="e">
        <f>VLOOKUP($D146,'DATA PENGUKURAN GARDU'!$A:$BS,46,0)</f>
        <v>#N/A</v>
      </c>
      <c r="AX146" s="21" t="e">
        <f t="shared" ref="AX146:AX209" si="100">AW146/$P146*100</f>
        <v>#N/A</v>
      </c>
      <c r="AY146" s="20" t="e">
        <f>VLOOKUP($D146,'DATA PENGUKURAN GARDU'!$A:$BS,46,0)</f>
        <v>#N/A</v>
      </c>
      <c r="AZ146" s="20" t="e">
        <f>VLOOKUP($D146,'DATA PENGUKURAN GARDU'!$A:$BS,53,0)</f>
        <v>#N/A</v>
      </c>
      <c r="BA146" s="20" t="e">
        <f>VLOOKUP($D146,'DATA PENGUKURAN GARDU'!$A:$BS,54,0)</f>
        <v>#N/A</v>
      </c>
      <c r="BB146" s="17" t="e">
        <f>VLOOKUP($E146,'DATA PENGUKURAN GARDU'!$A:$BS,42,0)</f>
        <v>#N/A</v>
      </c>
      <c r="BC146" s="23" t="e">
        <f t="shared" ref="BC146:BC209" si="101">BB146/$P146*100</f>
        <v>#N/A</v>
      </c>
      <c r="BD146" s="17" t="e">
        <f>VLOOKUP($E146,'DATA PENGUKURAN GARDU'!$A:$BS,44,0)</f>
        <v>#N/A</v>
      </c>
      <c r="BE146" s="23" t="e">
        <f t="shared" ref="BE146:BE209" si="102">BD146/$P146*100</f>
        <v>#N/A</v>
      </c>
      <c r="BF146" s="17" t="e">
        <f>VLOOKUP($E146,'DATA PENGUKURAN GARDU'!$A:$BS,46,0)</f>
        <v>#N/A</v>
      </c>
      <c r="BG146" s="23" t="e">
        <f t="shared" ref="BG146:BG209" si="103">BF146/$P146*100</f>
        <v>#N/A</v>
      </c>
      <c r="BH146" s="17" t="e">
        <f>VLOOKUP($E146,'DATA PENGUKURAN GARDU'!$A:$BS,46,0)</f>
        <v>#N/A</v>
      </c>
      <c r="BI146" s="17" t="e">
        <f>VLOOKUP($E146,'DATA PENGUKURAN GARDU'!$A:$BS,53,0)</f>
        <v>#N/A</v>
      </c>
      <c r="BJ146" s="17" t="e">
        <f>VLOOKUP($E146,'DATA PENGUKURAN GARDU'!$A:$BS,54,0)</f>
        <v>#N/A</v>
      </c>
      <c r="BK146" s="20" t="e">
        <f t="shared" si="81"/>
        <v>#N/A</v>
      </c>
      <c r="BL146" s="20" t="e">
        <f t="shared" si="82"/>
        <v>#N/A</v>
      </c>
      <c r="BM146" s="20" t="e">
        <f t="shared" si="83"/>
        <v>#N/A</v>
      </c>
      <c r="BN146" s="25" t="e">
        <f t="shared" si="84"/>
        <v>#N/A</v>
      </c>
      <c r="BO146" s="26" t="str">
        <f t="shared" si="85"/>
        <v>0</v>
      </c>
      <c r="BP146" s="21" t="e">
        <f t="shared" si="86"/>
        <v>#VALUE!</v>
      </c>
      <c r="BQ146" s="20" t="e">
        <f t="shared" si="87"/>
        <v>#N/A</v>
      </c>
      <c r="BR146" s="20" t="e">
        <v>#N/A</v>
      </c>
      <c r="BS146" s="9" t="e">
        <v>#N/A</v>
      </c>
      <c r="BT146" s="2" t="e">
        <f t="shared" si="88"/>
        <v>#VALUE!</v>
      </c>
      <c r="BU146" s="2" t="e">
        <f t="shared" si="71"/>
        <v>#N/A</v>
      </c>
      <c r="BV146" s="2" t="e">
        <f t="shared" si="72"/>
        <v>#N/A</v>
      </c>
    </row>
    <row r="147" s="2" customFormat="1" ht="22.95" customHeight="1" spans="1:74">
      <c r="A147" s="9" t="str">
        <f t="shared" si="73"/>
        <v>KMO 208Induk</v>
      </c>
      <c r="B147" s="9" t="str">
        <f t="shared" si="74"/>
        <v>KMO 208jurusan 1</v>
      </c>
      <c r="C147" s="9" t="str">
        <f t="shared" si="75"/>
        <v>KMO 208jurusan 2</v>
      </c>
      <c r="D147" s="9" t="str">
        <f t="shared" si="76"/>
        <v>KMO 208jurusan 3</v>
      </c>
      <c r="E147" s="9" t="str">
        <f t="shared" si="77"/>
        <v>KMO 208jurusan 4</v>
      </c>
      <c r="F147" s="10" t="s">
        <v>52</v>
      </c>
      <c r="G147" s="10" t="s">
        <v>8</v>
      </c>
      <c r="H147" s="10" t="s">
        <v>223</v>
      </c>
      <c r="I147" s="10" t="s">
        <v>10330</v>
      </c>
      <c r="J147" s="10" t="s">
        <v>10331</v>
      </c>
      <c r="K147" s="10" t="s">
        <v>7465</v>
      </c>
      <c r="L147" s="10"/>
      <c r="M147" s="10"/>
      <c r="N147" s="14">
        <f t="shared" si="78"/>
        <v>0</v>
      </c>
      <c r="O147" s="15" t="e">
        <f t="shared" si="79"/>
        <v>#VALUE!</v>
      </c>
      <c r="P147" s="15" t="e">
        <f t="shared" si="80"/>
        <v>#VALUE!</v>
      </c>
      <c r="Q147" s="17" t="e">
        <f>VLOOKUP($A147,'DATA PENGUKURAN GARDU'!$A:$BS,42,0)</f>
        <v>#N/A</v>
      </c>
      <c r="R147" s="18" t="e">
        <f t="shared" si="89"/>
        <v>#N/A</v>
      </c>
      <c r="S147" s="17" t="e">
        <f>VLOOKUP($A147,'DATA PENGUKURAN GARDU'!$A:$BS,44,0)</f>
        <v>#N/A</v>
      </c>
      <c r="T147" s="18" t="e">
        <f t="shared" si="90"/>
        <v>#N/A</v>
      </c>
      <c r="U147" s="17" t="e">
        <f>VLOOKUP($A147,'DATA PENGUKURAN GARDU'!$A:$BS,46,0)</f>
        <v>#N/A</v>
      </c>
      <c r="V147" s="18" t="e">
        <f t="shared" si="91"/>
        <v>#N/A</v>
      </c>
      <c r="W147" s="17" t="e">
        <f>VLOOKUP($A147,'DATA PENGUKURAN GARDU'!$A:$BS,48,0)</f>
        <v>#N/A</v>
      </c>
      <c r="X147" s="17" t="e">
        <f>VLOOKUP($A147,'DATA PENGUKURAN GARDU'!$A:$BS,53,0)</f>
        <v>#N/A</v>
      </c>
      <c r="Y147" s="17" t="e">
        <f>VLOOKUP($A147,'DATA PENGUKURAN GARDU'!$A:$BS,54,0)</f>
        <v>#N/A</v>
      </c>
      <c r="Z147" s="17" t="e">
        <f>VLOOKUP($A147,'DATA PENGUKURAN GARDU'!$A:$BS,55,0)</f>
        <v>#N/A</v>
      </c>
      <c r="AA147" s="20" t="e">
        <f>VLOOKUP($B147,'DATA PENGUKURAN GARDU'!$A:$BS,42,0)</f>
        <v>#N/A</v>
      </c>
      <c r="AB147" s="21" t="e">
        <f t="shared" si="92"/>
        <v>#N/A</v>
      </c>
      <c r="AC147" s="20" t="e">
        <f>VLOOKUP($B147,'DATA PENGUKURAN GARDU'!$A:$BS,44,0)</f>
        <v>#N/A</v>
      </c>
      <c r="AD147" s="21" t="e">
        <f t="shared" si="93"/>
        <v>#N/A</v>
      </c>
      <c r="AE147" s="20" t="e">
        <f>VLOOKUP($B147,'DATA PENGUKURAN GARDU'!$A:$BS,46,0)</f>
        <v>#N/A</v>
      </c>
      <c r="AF147" s="21" t="e">
        <f t="shared" si="94"/>
        <v>#N/A</v>
      </c>
      <c r="AG147" s="20" t="e">
        <f>VLOOKUP($B147,'DATA PENGUKURAN GARDU'!$A:$BS,46,0)</f>
        <v>#N/A</v>
      </c>
      <c r="AH147" s="20" t="e">
        <f>VLOOKUP($B147,'DATA PENGUKURAN GARDU'!$A:$BS,53,0)</f>
        <v>#N/A</v>
      </c>
      <c r="AI147" s="20" t="e">
        <f>VLOOKUP($B147,'DATA PENGUKURAN GARDU'!$A:$BS,54,0)</f>
        <v>#N/A</v>
      </c>
      <c r="AJ147" s="17" t="e">
        <f>VLOOKUP($C147,'DATA PENGUKURAN GARDU'!$A:$BS,42,0)</f>
        <v>#N/A</v>
      </c>
      <c r="AK147" s="23" t="e">
        <f t="shared" si="95"/>
        <v>#N/A</v>
      </c>
      <c r="AL147" s="17" t="e">
        <f>VLOOKUP($C147,'DATA PENGUKURAN GARDU'!$A:$BS,44,0)</f>
        <v>#N/A</v>
      </c>
      <c r="AM147" s="23" t="e">
        <f t="shared" si="96"/>
        <v>#N/A</v>
      </c>
      <c r="AN147" s="17" t="e">
        <f>VLOOKUP($C147,'DATA PENGUKURAN GARDU'!$A:$BS,46,0)</f>
        <v>#N/A</v>
      </c>
      <c r="AO147" s="23" t="e">
        <f t="shared" si="97"/>
        <v>#N/A</v>
      </c>
      <c r="AP147" s="17" t="e">
        <f>VLOOKUP($C147,'DATA PENGUKURAN GARDU'!$A:$BS,46,0)</f>
        <v>#N/A</v>
      </c>
      <c r="AQ147" s="17" t="e">
        <f>VLOOKUP($C147,'DATA PENGUKURAN GARDU'!$A:$BS,53,0)</f>
        <v>#N/A</v>
      </c>
      <c r="AR147" s="17" t="e">
        <f>VLOOKUP($C147,'DATA PENGUKURAN GARDU'!$A:$BS,54,0)</f>
        <v>#N/A</v>
      </c>
      <c r="AS147" s="20" t="e">
        <f>VLOOKUP($D147,'DATA PENGUKURAN GARDU'!$A:$BS,42,0)</f>
        <v>#N/A</v>
      </c>
      <c r="AT147" s="21" t="e">
        <f t="shared" si="98"/>
        <v>#N/A</v>
      </c>
      <c r="AU147" s="20" t="e">
        <f>VLOOKUP($D147,'DATA PENGUKURAN GARDU'!$A:$BS,44,0)</f>
        <v>#N/A</v>
      </c>
      <c r="AV147" s="21" t="e">
        <f t="shared" si="99"/>
        <v>#N/A</v>
      </c>
      <c r="AW147" s="20" t="e">
        <f>VLOOKUP($D147,'DATA PENGUKURAN GARDU'!$A:$BS,46,0)</f>
        <v>#N/A</v>
      </c>
      <c r="AX147" s="21" t="e">
        <f t="shared" si="100"/>
        <v>#N/A</v>
      </c>
      <c r="AY147" s="20" t="e">
        <f>VLOOKUP($D147,'DATA PENGUKURAN GARDU'!$A:$BS,46,0)</f>
        <v>#N/A</v>
      </c>
      <c r="AZ147" s="20" t="e">
        <f>VLOOKUP($D147,'DATA PENGUKURAN GARDU'!$A:$BS,53,0)</f>
        <v>#N/A</v>
      </c>
      <c r="BA147" s="20" t="e">
        <f>VLOOKUP($D147,'DATA PENGUKURAN GARDU'!$A:$BS,54,0)</f>
        <v>#N/A</v>
      </c>
      <c r="BB147" s="17" t="e">
        <f>VLOOKUP($E147,'DATA PENGUKURAN GARDU'!$A:$BS,42,0)</f>
        <v>#N/A</v>
      </c>
      <c r="BC147" s="23" t="e">
        <f t="shared" si="101"/>
        <v>#N/A</v>
      </c>
      <c r="BD147" s="17" t="e">
        <f>VLOOKUP($E147,'DATA PENGUKURAN GARDU'!$A:$BS,44,0)</f>
        <v>#N/A</v>
      </c>
      <c r="BE147" s="23" t="e">
        <f t="shared" si="102"/>
        <v>#N/A</v>
      </c>
      <c r="BF147" s="17" t="e">
        <f>VLOOKUP($E147,'DATA PENGUKURAN GARDU'!$A:$BS,46,0)</f>
        <v>#N/A</v>
      </c>
      <c r="BG147" s="23" t="e">
        <f t="shared" si="103"/>
        <v>#N/A</v>
      </c>
      <c r="BH147" s="17" t="e">
        <f>VLOOKUP($E147,'DATA PENGUKURAN GARDU'!$A:$BS,46,0)</f>
        <v>#N/A</v>
      </c>
      <c r="BI147" s="17" t="e">
        <f>VLOOKUP($E147,'DATA PENGUKURAN GARDU'!$A:$BS,53,0)</f>
        <v>#N/A</v>
      </c>
      <c r="BJ147" s="17" t="e">
        <f>VLOOKUP($E147,'DATA PENGUKURAN GARDU'!$A:$BS,54,0)</f>
        <v>#N/A</v>
      </c>
      <c r="BK147" s="20" t="e">
        <f t="shared" si="81"/>
        <v>#N/A</v>
      </c>
      <c r="BL147" s="20" t="e">
        <f t="shared" si="82"/>
        <v>#N/A</v>
      </c>
      <c r="BM147" s="20" t="e">
        <f t="shared" si="83"/>
        <v>#N/A</v>
      </c>
      <c r="BN147" s="25" t="e">
        <f t="shared" si="84"/>
        <v>#N/A</v>
      </c>
      <c r="BO147" s="26" t="str">
        <f t="shared" si="85"/>
        <v>0</v>
      </c>
      <c r="BP147" s="21" t="e">
        <f t="shared" si="86"/>
        <v>#VALUE!</v>
      </c>
      <c r="BQ147" s="20" t="e">
        <f t="shared" si="87"/>
        <v>#N/A</v>
      </c>
      <c r="BR147" s="20" t="e">
        <v>#N/A</v>
      </c>
      <c r="BS147" s="9" t="e">
        <v>#N/A</v>
      </c>
      <c r="BT147" s="2" t="e">
        <f t="shared" si="88"/>
        <v>#VALUE!</v>
      </c>
      <c r="BU147" s="2" t="e">
        <f t="shared" si="71"/>
        <v>#N/A</v>
      </c>
      <c r="BV147" s="2" t="e">
        <f t="shared" si="72"/>
        <v>#N/A</v>
      </c>
    </row>
    <row r="148" s="2" customFormat="1" ht="22.95" customHeight="1" spans="1:74">
      <c r="A148" s="9" t="str">
        <f t="shared" si="73"/>
        <v>KMO 210Induk</v>
      </c>
      <c r="B148" s="9" t="str">
        <f t="shared" si="74"/>
        <v>KMO 210jurusan 1</v>
      </c>
      <c r="C148" s="9" t="str">
        <f t="shared" si="75"/>
        <v>KMO 210jurusan 2</v>
      </c>
      <c r="D148" s="9" t="str">
        <f t="shared" si="76"/>
        <v>KMO 210jurusan 3</v>
      </c>
      <c r="E148" s="9" t="str">
        <f t="shared" si="77"/>
        <v>KMO 210jurusan 4</v>
      </c>
      <c r="F148" s="10" t="s">
        <v>52</v>
      </c>
      <c r="G148" s="10" t="s">
        <v>8</v>
      </c>
      <c r="H148" s="10" t="s">
        <v>224</v>
      </c>
      <c r="I148" s="10" t="s">
        <v>10332</v>
      </c>
      <c r="J148" s="10" t="s">
        <v>10333</v>
      </c>
      <c r="K148" s="10" t="s">
        <v>7465</v>
      </c>
      <c r="L148" s="10"/>
      <c r="M148" s="10"/>
      <c r="N148" s="14">
        <f t="shared" si="78"/>
        <v>0</v>
      </c>
      <c r="O148" s="15" t="e">
        <f t="shared" si="79"/>
        <v>#VALUE!</v>
      </c>
      <c r="P148" s="15" t="e">
        <f t="shared" si="80"/>
        <v>#VALUE!</v>
      </c>
      <c r="Q148" s="17" t="e">
        <f>VLOOKUP($A148,'DATA PENGUKURAN GARDU'!$A:$BS,42,0)</f>
        <v>#N/A</v>
      </c>
      <c r="R148" s="18" t="e">
        <f t="shared" si="89"/>
        <v>#N/A</v>
      </c>
      <c r="S148" s="17" t="e">
        <f>VLOOKUP($A148,'DATA PENGUKURAN GARDU'!$A:$BS,44,0)</f>
        <v>#N/A</v>
      </c>
      <c r="T148" s="18" t="e">
        <f t="shared" si="90"/>
        <v>#N/A</v>
      </c>
      <c r="U148" s="17" t="e">
        <f>VLOOKUP($A148,'DATA PENGUKURAN GARDU'!$A:$BS,46,0)</f>
        <v>#N/A</v>
      </c>
      <c r="V148" s="18" t="e">
        <f t="shared" si="91"/>
        <v>#N/A</v>
      </c>
      <c r="W148" s="17" t="e">
        <f>VLOOKUP($A148,'DATA PENGUKURAN GARDU'!$A:$BS,48,0)</f>
        <v>#N/A</v>
      </c>
      <c r="X148" s="17" t="e">
        <f>VLOOKUP($A148,'DATA PENGUKURAN GARDU'!$A:$BS,53,0)</f>
        <v>#N/A</v>
      </c>
      <c r="Y148" s="17" t="e">
        <f>VLOOKUP($A148,'DATA PENGUKURAN GARDU'!$A:$BS,54,0)</f>
        <v>#N/A</v>
      </c>
      <c r="Z148" s="17" t="e">
        <f>VLOOKUP($A148,'DATA PENGUKURAN GARDU'!$A:$BS,55,0)</f>
        <v>#N/A</v>
      </c>
      <c r="AA148" s="20" t="e">
        <f>VLOOKUP($B148,'DATA PENGUKURAN GARDU'!$A:$BS,42,0)</f>
        <v>#N/A</v>
      </c>
      <c r="AB148" s="21" t="e">
        <f t="shared" si="92"/>
        <v>#N/A</v>
      </c>
      <c r="AC148" s="20" t="e">
        <f>VLOOKUP($B148,'DATA PENGUKURAN GARDU'!$A:$BS,44,0)</f>
        <v>#N/A</v>
      </c>
      <c r="AD148" s="21" t="e">
        <f t="shared" si="93"/>
        <v>#N/A</v>
      </c>
      <c r="AE148" s="20" t="e">
        <f>VLOOKUP($B148,'DATA PENGUKURAN GARDU'!$A:$BS,46,0)</f>
        <v>#N/A</v>
      </c>
      <c r="AF148" s="21" t="e">
        <f t="shared" si="94"/>
        <v>#N/A</v>
      </c>
      <c r="AG148" s="20" t="e">
        <f>VLOOKUP($B148,'DATA PENGUKURAN GARDU'!$A:$BS,46,0)</f>
        <v>#N/A</v>
      </c>
      <c r="AH148" s="20" t="e">
        <f>VLOOKUP($B148,'DATA PENGUKURAN GARDU'!$A:$BS,53,0)</f>
        <v>#N/A</v>
      </c>
      <c r="AI148" s="20" t="e">
        <f>VLOOKUP($B148,'DATA PENGUKURAN GARDU'!$A:$BS,54,0)</f>
        <v>#N/A</v>
      </c>
      <c r="AJ148" s="17" t="e">
        <f>VLOOKUP($C148,'DATA PENGUKURAN GARDU'!$A:$BS,42,0)</f>
        <v>#N/A</v>
      </c>
      <c r="AK148" s="23" t="e">
        <f t="shared" si="95"/>
        <v>#N/A</v>
      </c>
      <c r="AL148" s="17" t="e">
        <f>VLOOKUP($C148,'DATA PENGUKURAN GARDU'!$A:$BS,44,0)</f>
        <v>#N/A</v>
      </c>
      <c r="AM148" s="23" t="e">
        <f t="shared" si="96"/>
        <v>#N/A</v>
      </c>
      <c r="AN148" s="17" t="e">
        <f>VLOOKUP($C148,'DATA PENGUKURAN GARDU'!$A:$BS,46,0)</f>
        <v>#N/A</v>
      </c>
      <c r="AO148" s="23" t="e">
        <f t="shared" si="97"/>
        <v>#N/A</v>
      </c>
      <c r="AP148" s="17" t="e">
        <f>VLOOKUP($C148,'DATA PENGUKURAN GARDU'!$A:$BS,46,0)</f>
        <v>#N/A</v>
      </c>
      <c r="AQ148" s="17" t="e">
        <f>VLOOKUP($C148,'DATA PENGUKURAN GARDU'!$A:$BS,53,0)</f>
        <v>#N/A</v>
      </c>
      <c r="AR148" s="17" t="e">
        <f>VLOOKUP($C148,'DATA PENGUKURAN GARDU'!$A:$BS,54,0)</f>
        <v>#N/A</v>
      </c>
      <c r="AS148" s="20" t="e">
        <f>VLOOKUP($D148,'DATA PENGUKURAN GARDU'!$A:$BS,42,0)</f>
        <v>#N/A</v>
      </c>
      <c r="AT148" s="21" t="e">
        <f t="shared" si="98"/>
        <v>#N/A</v>
      </c>
      <c r="AU148" s="20" t="e">
        <f>VLOOKUP($D148,'DATA PENGUKURAN GARDU'!$A:$BS,44,0)</f>
        <v>#N/A</v>
      </c>
      <c r="AV148" s="21" t="e">
        <f t="shared" si="99"/>
        <v>#N/A</v>
      </c>
      <c r="AW148" s="20" t="e">
        <f>VLOOKUP($D148,'DATA PENGUKURAN GARDU'!$A:$BS,46,0)</f>
        <v>#N/A</v>
      </c>
      <c r="AX148" s="21" t="e">
        <f t="shared" si="100"/>
        <v>#N/A</v>
      </c>
      <c r="AY148" s="20" t="e">
        <f>VLOOKUP($D148,'DATA PENGUKURAN GARDU'!$A:$BS,46,0)</f>
        <v>#N/A</v>
      </c>
      <c r="AZ148" s="20" t="e">
        <f>VLOOKUP($D148,'DATA PENGUKURAN GARDU'!$A:$BS,53,0)</f>
        <v>#N/A</v>
      </c>
      <c r="BA148" s="20" t="e">
        <f>VLOOKUP($D148,'DATA PENGUKURAN GARDU'!$A:$BS,54,0)</f>
        <v>#N/A</v>
      </c>
      <c r="BB148" s="17" t="e">
        <f>VLOOKUP($E148,'DATA PENGUKURAN GARDU'!$A:$BS,42,0)</f>
        <v>#N/A</v>
      </c>
      <c r="BC148" s="23" t="e">
        <f t="shared" si="101"/>
        <v>#N/A</v>
      </c>
      <c r="BD148" s="17" t="e">
        <f>VLOOKUP($E148,'DATA PENGUKURAN GARDU'!$A:$BS,44,0)</f>
        <v>#N/A</v>
      </c>
      <c r="BE148" s="23" t="e">
        <f t="shared" si="102"/>
        <v>#N/A</v>
      </c>
      <c r="BF148" s="17" t="e">
        <f>VLOOKUP($E148,'DATA PENGUKURAN GARDU'!$A:$BS,46,0)</f>
        <v>#N/A</v>
      </c>
      <c r="BG148" s="23" t="e">
        <f t="shared" si="103"/>
        <v>#N/A</v>
      </c>
      <c r="BH148" s="17" t="e">
        <f>VLOOKUP($E148,'DATA PENGUKURAN GARDU'!$A:$BS,46,0)</f>
        <v>#N/A</v>
      </c>
      <c r="BI148" s="17" t="e">
        <f>VLOOKUP($E148,'DATA PENGUKURAN GARDU'!$A:$BS,53,0)</f>
        <v>#N/A</v>
      </c>
      <c r="BJ148" s="17" t="e">
        <f>VLOOKUP($E148,'DATA PENGUKURAN GARDU'!$A:$BS,54,0)</f>
        <v>#N/A</v>
      </c>
      <c r="BK148" s="20" t="e">
        <f t="shared" si="81"/>
        <v>#N/A</v>
      </c>
      <c r="BL148" s="20" t="e">
        <f t="shared" si="82"/>
        <v>#N/A</v>
      </c>
      <c r="BM148" s="20" t="e">
        <f t="shared" si="83"/>
        <v>#N/A</v>
      </c>
      <c r="BN148" s="25" t="e">
        <f t="shared" si="84"/>
        <v>#N/A</v>
      </c>
      <c r="BO148" s="26" t="str">
        <f t="shared" si="85"/>
        <v>0</v>
      </c>
      <c r="BP148" s="21" t="e">
        <f t="shared" si="86"/>
        <v>#VALUE!</v>
      </c>
      <c r="BQ148" s="20" t="e">
        <f t="shared" si="87"/>
        <v>#N/A</v>
      </c>
      <c r="BR148" s="20" t="e">
        <v>#N/A</v>
      </c>
      <c r="BS148" s="9" t="e">
        <v>#N/A</v>
      </c>
      <c r="BT148" s="2" t="e">
        <f t="shared" si="88"/>
        <v>#VALUE!</v>
      </c>
      <c r="BU148" s="2" t="e">
        <f t="shared" si="71"/>
        <v>#N/A</v>
      </c>
      <c r="BV148" s="2" t="e">
        <f t="shared" si="72"/>
        <v>#N/A</v>
      </c>
    </row>
    <row r="149" s="2" customFormat="1" ht="22.95" customHeight="1" spans="1:74">
      <c r="A149" s="9" t="str">
        <f t="shared" si="73"/>
        <v>KMO 57Induk</v>
      </c>
      <c r="B149" s="9" t="str">
        <f t="shared" si="74"/>
        <v>KMO 57jurusan 1</v>
      </c>
      <c r="C149" s="9" t="str">
        <f t="shared" si="75"/>
        <v>KMO 57jurusan 2</v>
      </c>
      <c r="D149" s="9" t="str">
        <f t="shared" si="76"/>
        <v>KMO 57jurusan 3</v>
      </c>
      <c r="E149" s="9" t="str">
        <f t="shared" si="77"/>
        <v>KMO 57jurusan 4</v>
      </c>
      <c r="F149" s="10" t="s">
        <v>33</v>
      </c>
      <c r="G149" s="10" t="s">
        <v>8</v>
      </c>
      <c r="H149" s="10" t="s">
        <v>225</v>
      </c>
      <c r="I149" s="10" t="s">
        <v>10334</v>
      </c>
      <c r="J149" s="10" t="s">
        <v>10335</v>
      </c>
      <c r="K149" s="10" t="s">
        <v>7465</v>
      </c>
      <c r="L149" s="10"/>
      <c r="M149" s="10"/>
      <c r="N149" s="14">
        <f t="shared" si="78"/>
        <v>0</v>
      </c>
      <c r="O149" s="15" t="e">
        <f t="shared" si="79"/>
        <v>#VALUE!</v>
      </c>
      <c r="P149" s="15" t="e">
        <f t="shared" si="80"/>
        <v>#VALUE!</v>
      </c>
      <c r="Q149" s="17" t="e">
        <f>VLOOKUP($A149,'DATA PENGUKURAN GARDU'!$A:$BS,42,0)</f>
        <v>#N/A</v>
      </c>
      <c r="R149" s="18" t="e">
        <f t="shared" si="89"/>
        <v>#N/A</v>
      </c>
      <c r="S149" s="17" t="e">
        <f>VLOOKUP($A149,'DATA PENGUKURAN GARDU'!$A:$BS,44,0)</f>
        <v>#N/A</v>
      </c>
      <c r="T149" s="18" t="e">
        <f t="shared" si="90"/>
        <v>#N/A</v>
      </c>
      <c r="U149" s="17" t="e">
        <f>VLOOKUP($A149,'DATA PENGUKURAN GARDU'!$A:$BS,46,0)</f>
        <v>#N/A</v>
      </c>
      <c r="V149" s="18" t="e">
        <f t="shared" si="91"/>
        <v>#N/A</v>
      </c>
      <c r="W149" s="17" t="e">
        <f>VLOOKUP($A149,'DATA PENGUKURAN GARDU'!$A:$BS,48,0)</f>
        <v>#N/A</v>
      </c>
      <c r="X149" s="17" t="e">
        <f>VLOOKUP($A149,'DATA PENGUKURAN GARDU'!$A:$BS,53,0)</f>
        <v>#N/A</v>
      </c>
      <c r="Y149" s="17" t="e">
        <f>VLOOKUP($A149,'DATA PENGUKURAN GARDU'!$A:$BS,54,0)</f>
        <v>#N/A</v>
      </c>
      <c r="Z149" s="17" t="e">
        <f>VLOOKUP($A149,'DATA PENGUKURAN GARDU'!$A:$BS,55,0)</f>
        <v>#N/A</v>
      </c>
      <c r="AA149" s="20" t="e">
        <f>VLOOKUP($B149,'DATA PENGUKURAN GARDU'!$A:$BS,42,0)</f>
        <v>#N/A</v>
      </c>
      <c r="AB149" s="21" t="e">
        <f t="shared" si="92"/>
        <v>#N/A</v>
      </c>
      <c r="AC149" s="20" t="e">
        <f>VLOOKUP($B149,'DATA PENGUKURAN GARDU'!$A:$BS,44,0)</f>
        <v>#N/A</v>
      </c>
      <c r="AD149" s="21" t="e">
        <f t="shared" si="93"/>
        <v>#N/A</v>
      </c>
      <c r="AE149" s="20" t="e">
        <f>VLOOKUP($B149,'DATA PENGUKURAN GARDU'!$A:$BS,46,0)</f>
        <v>#N/A</v>
      </c>
      <c r="AF149" s="21" t="e">
        <f t="shared" si="94"/>
        <v>#N/A</v>
      </c>
      <c r="AG149" s="20" t="e">
        <f>VLOOKUP($B149,'DATA PENGUKURAN GARDU'!$A:$BS,46,0)</f>
        <v>#N/A</v>
      </c>
      <c r="AH149" s="20" t="e">
        <f>VLOOKUP($B149,'DATA PENGUKURAN GARDU'!$A:$BS,53,0)</f>
        <v>#N/A</v>
      </c>
      <c r="AI149" s="20" t="e">
        <f>VLOOKUP($B149,'DATA PENGUKURAN GARDU'!$A:$BS,54,0)</f>
        <v>#N/A</v>
      </c>
      <c r="AJ149" s="17" t="e">
        <f>VLOOKUP($C149,'DATA PENGUKURAN GARDU'!$A:$BS,42,0)</f>
        <v>#N/A</v>
      </c>
      <c r="AK149" s="23" t="e">
        <f t="shared" si="95"/>
        <v>#N/A</v>
      </c>
      <c r="AL149" s="17" t="e">
        <f>VLOOKUP($C149,'DATA PENGUKURAN GARDU'!$A:$BS,44,0)</f>
        <v>#N/A</v>
      </c>
      <c r="AM149" s="23" t="e">
        <f t="shared" si="96"/>
        <v>#N/A</v>
      </c>
      <c r="AN149" s="17" t="e">
        <f>VLOOKUP($C149,'DATA PENGUKURAN GARDU'!$A:$BS,46,0)</f>
        <v>#N/A</v>
      </c>
      <c r="AO149" s="23" t="e">
        <f t="shared" si="97"/>
        <v>#N/A</v>
      </c>
      <c r="AP149" s="17" t="e">
        <f>VLOOKUP($C149,'DATA PENGUKURAN GARDU'!$A:$BS,46,0)</f>
        <v>#N/A</v>
      </c>
      <c r="AQ149" s="17" t="e">
        <f>VLOOKUP($C149,'DATA PENGUKURAN GARDU'!$A:$BS,53,0)</f>
        <v>#N/A</v>
      </c>
      <c r="AR149" s="17" t="e">
        <f>VLOOKUP($C149,'DATA PENGUKURAN GARDU'!$A:$BS,54,0)</f>
        <v>#N/A</v>
      </c>
      <c r="AS149" s="20" t="e">
        <f>VLOOKUP($D149,'DATA PENGUKURAN GARDU'!$A:$BS,42,0)</f>
        <v>#N/A</v>
      </c>
      <c r="AT149" s="21" t="e">
        <f t="shared" si="98"/>
        <v>#N/A</v>
      </c>
      <c r="AU149" s="20" t="e">
        <f>VLOOKUP($D149,'DATA PENGUKURAN GARDU'!$A:$BS,44,0)</f>
        <v>#N/A</v>
      </c>
      <c r="AV149" s="21" t="e">
        <f t="shared" si="99"/>
        <v>#N/A</v>
      </c>
      <c r="AW149" s="20" t="e">
        <f>VLOOKUP($D149,'DATA PENGUKURAN GARDU'!$A:$BS,46,0)</f>
        <v>#N/A</v>
      </c>
      <c r="AX149" s="21" t="e">
        <f t="shared" si="100"/>
        <v>#N/A</v>
      </c>
      <c r="AY149" s="20" t="e">
        <f>VLOOKUP($D149,'DATA PENGUKURAN GARDU'!$A:$BS,46,0)</f>
        <v>#N/A</v>
      </c>
      <c r="AZ149" s="20" t="e">
        <f>VLOOKUP($D149,'DATA PENGUKURAN GARDU'!$A:$BS,53,0)</f>
        <v>#N/A</v>
      </c>
      <c r="BA149" s="20" t="e">
        <f>VLOOKUP($D149,'DATA PENGUKURAN GARDU'!$A:$BS,54,0)</f>
        <v>#N/A</v>
      </c>
      <c r="BB149" s="17" t="e">
        <f>VLOOKUP($E149,'DATA PENGUKURAN GARDU'!$A:$BS,42,0)</f>
        <v>#N/A</v>
      </c>
      <c r="BC149" s="23" t="e">
        <f t="shared" si="101"/>
        <v>#N/A</v>
      </c>
      <c r="BD149" s="17" t="e">
        <f>VLOOKUP($E149,'DATA PENGUKURAN GARDU'!$A:$BS,44,0)</f>
        <v>#N/A</v>
      </c>
      <c r="BE149" s="23" t="e">
        <f t="shared" si="102"/>
        <v>#N/A</v>
      </c>
      <c r="BF149" s="17" t="e">
        <f>VLOOKUP($E149,'DATA PENGUKURAN GARDU'!$A:$BS,46,0)</f>
        <v>#N/A</v>
      </c>
      <c r="BG149" s="23" t="e">
        <f t="shared" si="103"/>
        <v>#N/A</v>
      </c>
      <c r="BH149" s="17" t="e">
        <f>VLOOKUP($E149,'DATA PENGUKURAN GARDU'!$A:$BS,46,0)</f>
        <v>#N/A</v>
      </c>
      <c r="BI149" s="17" t="e">
        <f>VLOOKUP($E149,'DATA PENGUKURAN GARDU'!$A:$BS,53,0)</f>
        <v>#N/A</v>
      </c>
      <c r="BJ149" s="17" t="e">
        <f>VLOOKUP($E149,'DATA PENGUKURAN GARDU'!$A:$BS,54,0)</f>
        <v>#N/A</v>
      </c>
      <c r="BK149" s="20" t="e">
        <f t="shared" si="81"/>
        <v>#N/A</v>
      </c>
      <c r="BL149" s="20" t="e">
        <f t="shared" si="82"/>
        <v>#N/A</v>
      </c>
      <c r="BM149" s="20" t="e">
        <f t="shared" si="83"/>
        <v>#N/A</v>
      </c>
      <c r="BN149" s="25" t="e">
        <f t="shared" si="84"/>
        <v>#N/A</v>
      </c>
      <c r="BO149" s="26" t="str">
        <f t="shared" si="85"/>
        <v>0</v>
      </c>
      <c r="BP149" s="21" t="e">
        <f t="shared" si="86"/>
        <v>#VALUE!</v>
      </c>
      <c r="BQ149" s="20" t="e">
        <f t="shared" si="87"/>
        <v>#N/A</v>
      </c>
      <c r="BR149" s="20" t="e">
        <v>#N/A</v>
      </c>
      <c r="BS149" s="9" t="e">
        <v>#N/A</v>
      </c>
      <c r="BT149" s="2" t="e">
        <f t="shared" si="88"/>
        <v>#VALUE!</v>
      </c>
      <c r="BU149" s="2" t="e">
        <f t="shared" si="71"/>
        <v>#N/A</v>
      </c>
      <c r="BV149" s="2" t="e">
        <f t="shared" si="72"/>
        <v>#N/A</v>
      </c>
    </row>
    <row r="150" s="2" customFormat="1" ht="22.95" customHeight="1" spans="1:74">
      <c r="A150" s="9" t="str">
        <f t="shared" si="73"/>
        <v>GH.INOBONTOInduk</v>
      </c>
      <c r="B150" s="9" t="str">
        <f t="shared" si="74"/>
        <v>GH.INOBONTOjurusan 1</v>
      </c>
      <c r="C150" s="9" t="str">
        <f t="shared" si="75"/>
        <v>GH.INOBONTOjurusan 2</v>
      </c>
      <c r="D150" s="9" t="str">
        <f t="shared" si="76"/>
        <v>GH.INOBONTOjurusan 3</v>
      </c>
      <c r="E150" s="9" t="str">
        <f t="shared" si="77"/>
        <v>GH.INOBONTOjurusan 4</v>
      </c>
      <c r="F150" s="10" t="s">
        <v>226</v>
      </c>
      <c r="G150" s="10" t="s">
        <v>226</v>
      </c>
      <c r="H150" s="10" t="s">
        <v>227</v>
      </c>
      <c r="I150" s="10" t="s">
        <v>10336</v>
      </c>
      <c r="J150" s="10" t="s">
        <v>10337</v>
      </c>
      <c r="K150" s="10" t="s">
        <v>7465</v>
      </c>
      <c r="L150" s="10"/>
      <c r="M150" s="10"/>
      <c r="N150" s="14">
        <f t="shared" si="78"/>
        <v>0</v>
      </c>
      <c r="O150" s="15" t="e">
        <f t="shared" si="79"/>
        <v>#VALUE!</v>
      </c>
      <c r="P150" s="15" t="e">
        <f t="shared" si="80"/>
        <v>#VALUE!</v>
      </c>
      <c r="Q150" s="17" t="e">
        <f>VLOOKUP($A150,'DATA PENGUKURAN GARDU'!$A:$BS,42,0)</f>
        <v>#N/A</v>
      </c>
      <c r="R150" s="18" t="e">
        <f t="shared" si="89"/>
        <v>#N/A</v>
      </c>
      <c r="S150" s="17" t="e">
        <f>VLOOKUP($A150,'DATA PENGUKURAN GARDU'!$A:$BS,44,0)</f>
        <v>#N/A</v>
      </c>
      <c r="T150" s="18" t="e">
        <f t="shared" si="90"/>
        <v>#N/A</v>
      </c>
      <c r="U150" s="17" t="e">
        <f>VLOOKUP($A150,'DATA PENGUKURAN GARDU'!$A:$BS,46,0)</f>
        <v>#N/A</v>
      </c>
      <c r="V150" s="18" t="e">
        <f t="shared" si="91"/>
        <v>#N/A</v>
      </c>
      <c r="W150" s="17" t="e">
        <f>VLOOKUP($A150,'DATA PENGUKURAN GARDU'!$A:$BS,48,0)</f>
        <v>#N/A</v>
      </c>
      <c r="X150" s="17" t="e">
        <f>VLOOKUP($A150,'DATA PENGUKURAN GARDU'!$A:$BS,53,0)</f>
        <v>#N/A</v>
      </c>
      <c r="Y150" s="17" t="e">
        <f>VLOOKUP($A150,'DATA PENGUKURAN GARDU'!$A:$BS,54,0)</f>
        <v>#N/A</v>
      </c>
      <c r="Z150" s="17" t="e">
        <f>VLOOKUP($A150,'DATA PENGUKURAN GARDU'!$A:$BS,55,0)</f>
        <v>#N/A</v>
      </c>
      <c r="AA150" s="20" t="e">
        <f>VLOOKUP($B150,'DATA PENGUKURAN GARDU'!$A:$BS,42,0)</f>
        <v>#N/A</v>
      </c>
      <c r="AB150" s="21" t="e">
        <f t="shared" si="92"/>
        <v>#N/A</v>
      </c>
      <c r="AC150" s="20" t="e">
        <f>VLOOKUP($B150,'DATA PENGUKURAN GARDU'!$A:$BS,44,0)</f>
        <v>#N/A</v>
      </c>
      <c r="AD150" s="21" t="e">
        <f t="shared" si="93"/>
        <v>#N/A</v>
      </c>
      <c r="AE150" s="20" t="e">
        <f>VLOOKUP($B150,'DATA PENGUKURAN GARDU'!$A:$BS,46,0)</f>
        <v>#N/A</v>
      </c>
      <c r="AF150" s="21" t="e">
        <f t="shared" si="94"/>
        <v>#N/A</v>
      </c>
      <c r="AG150" s="20" t="e">
        <f>VLOOKUP($B150,'DATA PENGUKURAN GARDU'!$A:$BS,46,0)</f>
        <v>#N/A</v>
      </c>
      <c r="AH150" s="20" t="e">
        <f>VLOOKUP($B150,'DATA PENGUKURAN GARDU'!$A:$BS,53,0)</f>
        <v>#N/A</v>
      </c>
      <c r="AI150" s="20" t="e">
        <f>VLOOKUP($B150,'DATA PENGUKURAN GARDU'!$A:$BS,54,0)</f>
        <v>#N/A</v>
      </c>
      <c r="AJ150" s="17" t="e">
        <f>VLOOKUP($C150,'DATA PENGUKURAN GARDU'!$A:$BS,42,0)</f>
        <v>#N/A</v>
      </c>
      <c r="AK150" s="23" t="e">
        <f t="shared" si="95"/>
        <v>#N/A</v>
      </c>
      <c r="AL150" s="17" t="e">
        <f>VLOOKUP($C150,'DATA PENGUKURAN GARDU'!$A:$BS,44,0)</f>
        <v>#N/A</v>
      </c>
      <c r="AM150" s="23" t="e">
        <f t="shared" si="96"/>
        <v>#N/A</v>
      </c>
      <c r="AN150" s="17" t="e">
        <f>VLOOKUP($C150,'DATA PENGUKURAN GARDU'!$A:$BS,46,0)</f>
        <v>#N/A</v>
      </c>
      <c r="AO150" s="23" t="e">
        <f t="shared" si="97"/>
        <v>#N/A</v>
      </c>
      <c r="AP150" s="17" t="e">
        <f>VLOOKUP($C150,'DATA PENGUKURAN GARDU'!$A:$BS,46,0)</f>
        <v>#N/A</v>
      </c>
      <c r="AQ150" s="17" t="e">
        <f>VLOOKUP($C150,'DATA PENGUKURAN GARDU'!$A:$BS,53,0)</f>
        <v>#N/A</v>
      </c>
      <c r="AR150" s="17" t="e">
        <f>VLOOKUP($C150,'DATA PENGUKURAN GARDU'!$A:$BS,54,0)</f>
        <v>#N/A</v>
      </c>
      <c r="AS150" s="20" t="e">
        <f>VLOOKUP($D150,'DATA PENGUKURAN GARDU'!$A:$BS,42,0)</f>
        <v>#N/A</v>
      </c>
      <c r="AT150" s="21" t="e">
        <f t="shared" si="98"/>
        <v>#N/A</v>
      </c>
      <c r="AU150" s="20" t="e">
        <f>VLOOKUP($D150,'DATA PENGUKURAN GARDU'!$A:$BS,44,0)</f>
        <v>#N/A</v>
      </c>
      <c r="AV150" s="21" t="e">
        <f t="shared" si="99"/>
        <v>#N/A</v>
      </c>
      <c r="AW150" s="20" t="e">
        <f>VLOOKUP($D150,'DATA PENGUKURAN GARDU'!$A:$BS,46,0)</f>
        <v>#N/A</v>
      </c>
      <c r="AX150" s="21" t="e">
        <f t="shared" si="100"/>
        <v>#N/A</v>
      </c>
      <c r="AY150" s="20" t="e">
        <f>VLOOKUP($D150,'DATA PENGUKURAN GARDU'!$A:$BS,46,0)</f>
        <v>#N/A</v>
      </c>
      <c r="AZ150" s="20" t="e">
        <f>VLOOKUP($D150,'DATA PENGUKURAN GARDU'!$A:$BS,53,0)</f>
        <v>#N/A</v>
      </c>
      <c r="BA150" s="20" t="e">
        <f>VLOOKUP($D150,'DATA PENGUKURAN GARDU'!$A:$BS,54,0)</f>
        <v>#N/A</v>
      </c>
      <c r="BB150" s="17" t="e">
        <f>VLOOKUP($E150,'DATA PENGUKURAN GARDU'!$A:$BS,42,0)</f>
        <v>#N/A</v>
      </c>
      <c r="BC150" s="23" t="e">
        <f t="shared" si="101"/>
        <v>#N/A</v>
      </c>
      <c r="BD150" s="17" t="e">
        <f>VLOOKUP($E150,'DATA PENGUKURAN GARDU'!$A:$BS,44,0)</f>
        <v>#N/A</v>
      </c>
      <c r="BE150" s="23" t="e">
        <f t="shared" si="102"/>
        <v>#N/A</v>
      </c>
      <c r="BF150" s="17" t="e">
        <f>VLOOKUP($E150,'DATA PENGUKURAN GARDU'!$A:$BS,46,0)</f>
        <v>#N/A</v>
      </c>
      <c r="BG150" s="23" t="e">
        <f t="shared" si="103"/>
        <v>#N/A</v>
      </c>
      <c r="BH150" s="17" t="e">
        <f>VLOOKUP($E150,'DATA PENGUKURAN GARDU'!$A:$BS,46,0)</f>
        <v>#N/A</v>
      </c>
      <c r="BI150" s="17" t="e">
        <f>VLOOKUP($E150,'DATA PENGUKURAN GARDU'!$A:$BS,53,0)</f>
        <v>#N/A</v>
      </c>
      <c r="BJ150" s="17" t="e">
        <f>VLOOKUP($E150,'DATA PENGUKURAN GARDU'!$A:$BS,54,0)</f>
        <v>#N/A</v>
      </c>
      <c r="BK150" s="20" t="e">
        <f t="shared" si="81"/>
        <v>#N/A</v>
      </c>
      <c r="BL150" s="20" t="e">
        <f t="shared" si="82"/>
        <v>#N/A</v>
      </c>
      <c r="BM150" s="20" t="e">
        <f t="shared" si="83"/>
        <v>#N/A</v>
      </c>
      <c r="BN150" s="25" t="e">
        <f t="shared" si="84"/>
        <v>#N/A</v>
      </c>
      <c r="BO150" s="26" t="str">
        <f t="shared" si="85"/>
        <v>0</v>
      </c>
      <c r="BP150" s="21" t="e">
        <f t="shared" si="86"/>
        <v>#VALUE!</v>
      </c>
      <c r="BQ150" s="20" t="e">
        <f t="shared" si="87"/>
        <v>#N/A</v>
      </c>
      <c r="BR150" s="20" t="e">
        <v>#N/A</v>
      </c>
      <c r="BS150" s="9" t="e">
        <v>#N/A</v>
      </c>
      <c r="BT150" s="2" t="e">
        <f t="shared" si="88"/>
        <v>#VALUE!</v>
      </c>
      <c r="BU150" s="2" t="e">
        <f t="shared" si="71"/>
        <v>#N/A</v>
      </c>
      <c r="BV150" s="2" t="e">
        <f t="shared" si="72"/>
        <v>#N/A</v>
      </c>
    </row>
    <row r="151" s="2" customFormat="1" ht="22.95" customHeight="1" spans="1:74">
      <c r="A151" s="9" t="str">
        <f t="shared" si="73"/>
        <v>KMO 7Induk</v>
      </c>
      <c r="B151" s="9" t="str">
        <f t="shared" si="74"/>
        <v>KMO 7jurusan 1</v>
      </c>
      <c r="C151" s="9" t="str">
        <f t="shared" si="75"/>
        <v>KMO 7jurusan 2</v>
      </c>
      <c r="D151" s="9" t="str">
        <f t="shared" si="76"/>
        <v>KMO 7jurusan 3</v>
      </c>
      <c r="E151" s="9" t="str">
        <f t="shared" si="77"/>
        <v>KMO 7jurusan 4</v>
      </c>
      <c r="F151" s="10" t="s">
        <v>177</v>
      </c>
      <c r="G151" s="10" t="s">
        <v>8</v>
      </c>
      <c r="H151" s="10" t="s">
        <v>228</v>
      </c>
      <c r="I151" s="10" t="s">
        <v>10338</v>
      </c>
      <c r="J151" s="10" t="s">
        <v>10339</v>
      </c>
      <c r="K151" s="10" t="s">
        <v>7465</v>
      </c>
      <c r="L151" s="10"/>
      <c r="M151" s="10"/>
      <c r="N151" s="14">
        <f t="shared" si="78"/>
        <v>0</v>
      </c>
      <c r="O151" s="15" t="e">
        <f t="shared" si="79"/>
        <v>#VALUE!</v>
      </c>
      <c r="P151" s="15" t="e">
        <f t="shared" si="80"/>
        <v>#VALUE!</v>
      </c>
      <c r="Q151" s="17" t="e">
        <f>VLOOKUP($A151,'DATA PENGUKURAN GARDU'!$A:$BS,42,0)</f>
        <v>#N/A</v>
      </c>
      <c r="R151" s="18" t="e">
        <f t="shared" si="89"/>
        <v>#N/A</v>
      </c>
      <c r="S151" s="17" t="e">
        <f>VLOOKUP($A151,'DATA PENGUKURAN GARDU'!$A:$BS,44,0)</f>
        <v>#N/A</v>
      </c>
      <c r="T151" s="18" t="e">
        <f t="shared" si="90"/>
        <v>#N/A</v>
      </c>
      <c r="U151" s="17" t="e">
        <f>VLOOKUP($A151,'DATA PENGUKURAN GARDU'!$A:$BS,46,0)</f>
        <v>#N/A</v>
      </c>
      <c r="V151" s="18" t="e">
        <f t="shared" si="91"/>
        <v>#N/A</v>
      </c>
      <c r="W151" s="17" t="e">
        <f>VLOOKUP($A151,'DATA PENGUKURAN GARDU'!$A:$BS,48,0)</f>
        <v>#N/A</v>
      </c>
      <c r="X151" s="17" t="e">
        <f>VLOOKUP($A151,'DATA PENGUKURAN GARDU'!$A:$BS,53,0)</f>
        <v>#N/A</v>
      </c>
      <c r="Y151" s="17" t="e">
        <f>VLOOKUP($A151,'DATA PENGUKURAN GARDU'!$A:$BS,54,0)</f>
        <v>#N/A</v>
      </c>
      <c r="Z151" s="17" t="e">
        <f>VLOOKUP($A151,'DATA PENGUKURAN GARDU'!$A:$BS,55,0)</f>
        <v>#N/A</v>
      </c>
      <c r="AA151" s="20" t="e">
        <f>VLOOKUP($B151,'DATA PENGUKURAN GARDU'!$A:$BS,42,0)</f>
        <v>#N/A</v>
      </c>
      <c r="AB151" s="21" t="e">
        <f t="shared" si="92"/>
        <v>#N/A</v>
      </c>
      <c r="AC151" s="20" t="e">
        <f>VLOOKUP($B151,'DATA PENGUKURAN GARDU'!$A:$BS,44,0)</f>
        <v>#N/A</v>
      </c>
      <c r="AD151" s="21" t="e">
        <f t="shared" si="93"/>
        <v>#N/A</v>
      </c>
      <c r="AE151" s="20" t="e">
        <f>VLOOKUP($B151,'DATA PENGUKURAN GARDU'!$A:$BS,46,0)</f>
        <v>#N/A</v>
      </c>
      <c r="AF151" s="21" t="e">
        <f t="shared" si="94"/>
        <v>#N/A</v>
      </c>
      <c r="AG151" s="20" t="e">
        <f>VLOOKUP($B151,'DATA PENGUKURAN GARDU'!$A:$BS,46,0)</f>
        <v>#N/A</v>
      </c>
      <c r="AH151" s="20" t="e">
        <f>VLOOKUP($B151,'DATA PENGUKURAN GARDU'!$A:$BS,53,0)</f>
        <v>#N/A</v>
      </c>
      <c r="AI151" s="20" t="e">
        <f>VLOOKUP($B151,'DATA PENGUKURAN GARDU'!$A:$BS,54,0)</f>
        <v>#N/A</v>
      </c>
      <c r="AJ151" s="17" t="e">
        <f>VLOOKUP($C151,'DATA PENGUKURAN GARDU'!$A:$BS,42,0)</f>
        <v>#N/A</v>
      </c>
      <c r="AK151" s="23" t="e">
        <f t="shared" si="95"/>
        <v>#N/A</v>
      </c>
      <c r="AL151" s="17" t="e">
        <f>VLOOKUP($C151,'DATA PENGUKURAN GARDU'!$A:$BS,44,0)</f>
        <v>#N/A</v>
      </c>
      <c r="AM151" s="23" t="e">
        <f t="shared" si="96"/>
        <v>#N/A</v>
      </c>
      <c r="AN151" s="17" t="e">
        <f>VLOOKUP($C151,'DATA PENGUKURAN GARDU'!$A:$BS,46,0)</f>
        <v>#N/A</v>
      </c>
      <c r="AO151" s="23" t="e">
        <f t="shared" si="97"/>
        <v>#N/A</v>
      </c>
      <c r="AP151" s="17" t="e">
        <f>VLOOKUP($C151,'DATA PENGUKURAN GARDU'!$A:$BS,46,0)</f>
        <v>#N/A</v>
      </c>
      <c r="AQ151" s="17" t="e">
        <f>VLOOKUP($C151,'DATA PENGUKURAN GARDU'!$A:$BS,53,0)</f>
        <v>#N/A</v>
      </c>
      <c r="AR151" s="17" t="e">
        <f>VLOOKUP($C151,'DATA PENGUKURAN GARDU'!$A:$BS,54,0)</f>
        <v>#N/A</v>
      </c>
      <c r="AS151" s="20" t="e">
        <f>VLOOKUP($D151,'DATA PENGUKURAN GARDU'!$A:$BS,42,0)</f>
        <v>#N/A</v>
      </c>
      <c r="AT151" s="21" t="e">
        <f t="shared" si="98"/>
        <v>#N/A</v>
      </c>
      <c r="AU151" s="20" t="e">
        <f>VLOOKUP($D151,'DATA PENGUKURAN GARDU'!$A:$BS,44,0)</f>
        <v>#N/A</v>
      </c>
      <c r="AV151" s="21" t="e">
        <f t="shared" si="99"/>
        <v>#N/A</v>
      </c>
      <c r="AW151" s="20" t="e">
        <f>VLOOKUP($D151,'DATA PENGUKURAN GARDU'!$A:$BS,46,0)</f>
        <v>#N/A</v>
      </c>
      <c r="AX151" s="21" t="e">
        <f t="shared" si="100"/>
        <v>#N/A</v>
      </c>
      <c r="AY151" s="20" t="e">
        <f>VLOOKUP($D151,'DATA PENGUKURAN GARDU'!$A:$BS,46,0)</f>
        <v>#N/A</v>
      </c>
      <c r="AZ151" s="20" t="e">
        <f>VLOOKUP($D151,'DATA PENGUKURAN GARDU'!$A:$BS,53,0)</f>
        <v>#N/A</v>
      </c>
      <c r="BA151" s="20" t="e">
        <f>VLOOKUP($D151,'DATA PENGUKURAN GARDU'!$A:$BS,54,0)</f>
        <v>#N/A</v>
      </c>
      <c r="BB151" s="17" t="e">
        <f>VLOOKUP($E151,'DATA PENGUKURAN GARDU'!$A:$BS,42,0)</f>
        <v>#N/A</v>
      </c>
      <c r="BC151" s="23" t="e">
        <f t="shared" si="101"/>
        <v>#N/A</v>
      </c>
      <c r="BD151" s="17" t="e">
        <f>VLOOKUP($E151,'DATA PENGUKURAN GARDU'!$A:$BS,44,0)</f>
        <v>#N/A</v>
      </c>
      <c r="BE151" s="23" t="e">
        <f t="shared" si="102"/>
        <v>#N/A</v>
      </c>
      <c r="BF151" s="17" t="e">
        <f>VLOOKUP($E151,'DATA PENGUKURAN GARDU'!$A:$BS,46,0)</f>
        <v>#N/A</v>
      </c>
      <c r="BG151" s="23" t="e">
        <f t="shared" si="103"/>
        <v>#N/A</v>
      </c>
      <c r="BH151" s="17" t="e">
        <f>VLOOKUP($E151,'DATA PENGUKURAN GARDU'!$A:$BS,46,0)</f>
        <v>#N/A</v>
      </c>
      <c r="BI151" s="17" t="e">
        <f>VLOOKUP($E151,'DATA PENGUKURAN GARDU'!$A:$BS,53,0)</f>
        <v>#N/A</v>
      </c>
      <c r="BJ151" s="17" t="e">
        <f>VLOOKUP($E151,'DATA PENGUKURAN GARDU'!$A:$BS,54,0)</f>
        <v>#N/A</v>
      </c>
      <c r="BK151" s="20" t="e">
        <f t="shared" si="81"/>
        <v>#N/A</v>
      </c>
      <c r="BL151" s="20" t="e">
        <f t="shared" si="82"/>
        <v>#N/A</v>
      </c>
      <c r="BM151" s="20" t="e">
        <f t="shared" si="83"/>
        <v>#N/A</v>
      </c>
      <c r="BN151" s="25" t="e">
        <f t="shared" si="84"/>
        <v>#N/A</v>
      </c>
      <c r="BO151" s="26" t="str">
        <f t="shared" si="85"/>
        <v>0</v>
      </c>
      <c r="BP151" s="21" t="e">
        <f t="shared" si="86"/>
        <v>#VALUE!</v>
      </c>
      <c r="BQ151" s="20" t="e">
        <f t="shared" si="87"/>
        <v>#N/A</v>
      </c>
      <c r="BR151" s="20" t="e">
        <v>#N/A</v>
      </c>
      <c r="BS151" s="9" t="e">
        <v>#N/A</v>
      </c>
      <c r="BT151" s="2" t="e">
        <f t="shared" si="88"/>
        <v>#VALUE!</v>
      </c>
      <c r="BU151" s="2" t="e">
        <f t="shared" si="71"/>
        <v>#N/A</v>
      </c>
      <c r="BV151" s="2" t="e">
        <f t="shared" si="72"/>
        <v>#N/A</v>
      </c>
    </row>
    <row r="152" s="2" customFormat="1" ht="22.95" customHeight="1" spans="1:74">
      <c r="A152" s="9" t="str">
        <f t="shared" si="73"/>
        <v>KMO 9Induk</v>
      </c>
      <c r="B152" s="9" t="str">
        <f t="shared" si="74"/>
        <v>KMO 9jurusan 1</v>
      </c>
      <c r="C152" s="9" t="str">
        <f t="shared" si="75"/>
        <v>KMO 9jurusan 2</v>
      </c>
      <c r="D152" s="9" t="str">
        <f t="shared" si="76"/>
        <v>KMO 9jurusan 3</v>
      </c>
      <c r="E152" s="9" t="str">
        <f t="shared" si="77"/>
        <v>KMO 9jurusan 4</v>
      </c>
      <c r="F152" s="10" t="s">
        <v>177</v>
      </c>
      <c r="G152" s="10" t="s">
        <v>8</v>
      </c>
      <c r="H152" s="10" t="s">
        <v>229</v>
      </c>
      <c r="I152" s="10" t="s">
        <v>10340</v>
      </c>
      <c r="J152" s="10" t="s">
        <v>10341</v>
      </c>
      <c r="K152" s="10" t="s">
        <v>7465</v>
      </c>
      <c r="L152" s="10"/>
      <c r="M152" s="10"/>
      <c r="N152" s="14">
        <f t="shared" si="78"/>
        <v>0</v>
      </c>
      <c r="O152" s="15" t="e">
        <f t="shared" si="79"/>
        <v>#VALUE!</v>
      </c>
      <c r="P152" s="15" t="e">
        <f t="shared" si="80"/>
        <v>#VALUE!</v>
      </c>
      <c r="Q152" s="17" t="e">
        <f>VLOOKUP($A152,'DATA PENGUKURAN GARDU'!$A:$BS,42,0)</f>
        <v>#N/A</v>
      </c>
      <c r="R152" s="18" t="e">
        <f t="shared" si="89"/>
        <v>#N/A</v>
      </c>
      <c r="S152" s="17" t="e">
        <f>VLOOKUP($A152,'DATA PENGUKURAN GARDU'!$A:$BS,44,0)</f>
        <v>#N/A</v>
      </c>
      <c r="T152" s="18" t="e">
        <f t="shared" si="90"/>
        <v>#N/A</v>
      </c>
      <c r="U152" s="17" t="e">
        <f>VLOOKUP($A152,'DATA PENGUKURAN GARDU'!$A:$BS,46,0)</f>
        <v>#N/A</v>
      </c>
      <c r="V152" s="18" t="e">
        <f t="shared" si="91"/>
        <v>#N/A</v>
      </c>
      <c r="W152" s="17" t="e">
        <f>VLOOKUP($A152,'DATA PENGUKURAN GARDU'!$A:$BS,48,0)</f>
        <v>#N/A</v>
      </c>
      <c r="X152" s="17" t="e">
        <f>VLOOKUP($A152,'DATA PENGUKURAN GARDU'!$A:$BS,53,0)</f>
        <v>#N/A</v>
      </c>
      <c r="Y152" s="17" t="e">
        <f>VLOOKUP($A152,'DATA PENGUKURAN GARDU'!$A:$BS,54,0)</f>
        <v>#N/A</v>
      </c>
      <c r="Z152" s="17" t="e">
        <f>VLOOKUP($A152,'DATA PENGUKURAN GARDU'!$A:$BS,55,0)</f>
        <v>#N/A</v>
      </c>
      <c r="AA152" s="20" t="e">
        <f>VLOOKUP($B152,'DATA PENGUKURAN GARDU'!$A:$BS,42,0)</f>
        <v>#N/A</v>
      </c>
      <c r="AB152" s="21" t="e">
        <f t="shared" si="92"/>
        <v>#N/A</v>
      </c>
      <c r="AC152" s="20" t="e">
        <f>VLOOKUP($B152,'DATA PENGUKURAN GARDU'!$A:$BS,44,0)</f>
        <v>#N/A</v>
      </c>
      <c r="AD152" s="21" t="e">
        <f t="shared" si="93"/>
        <v>#N/A</v>
      </c>
      <c r="AE152" s="20" t="e">
        <f>VLOOKUP($B152,'DATA PENGUKURAN GARDU'!$A:$BS,46,0)</f>
        <v>#N/A</v>
      </c>
      <c r="AF152" s="21" t="e">
        <f t="shared" si="94"/>
        <v>#N/A</v>
      </c>
      <c r="AG152" s="20" t="e">
        <f>VLOOKUP($B152,'DATA PENGUKURAN GARDU'!$A:$BS,46,0)</f>
        <v>#N/A</v>
      </c>
      <c r="AH152" s="20" t="e">
        <f>VLOOKUP($B152,'DATA PENGUKURAN GARDU'!$A:$BS,53,0)</f>
        <v>#N/A</v>
      </c>
      <c r="AI152" s="20" t="e">
        <f>VLOOKUP($B152,'DATA PENGUKURAN GARDU'!$A:$BS,54,0)</f>
        <v>#N/A</v>
      </c>
      <c r="AJ152" s="17" t="e">
        <f>VLOOKUP($C152,'DATA PENGUKURAN GARDU'!$A:$BS,42,0)</f>
        <v>#N/A</v>
      </c>
      <c r="AK152" s="23" t="e">
        <f t="shared" si="95"/>
        <v>#N/A</v>
      </c>
      <c r="AL152" s="17" t="e">
        <f>VLOOKUP($C152,'DATA PENGUKURAN GARDU'!$A:$BS,44,0)</f>
        <v>#N/A</v>
      </c>
      <c r="AM152" s="23" t="e">
        <f t="shared" si="96"/>
        <v>#N/A</v>
      </c>
      <c r="AN152" s="17" t="e">
        <f>VLOOKUP($C152,'DATA PENGUKURAN GARDU'!$A:$BS,46,0)</f>
        <v>#N/A</v>
      </c>
      <c r="AO152" s="23" t="e">
        <f t="shared" si="97"/>
        <v>#N/A</v>
      </c>
      <c r="AP152" s="17" t="e">
        <f>VLOOKUP($C152,'DATA PENGUKURAN GARDU'!$A:$BS,46,0)</f>
        <v>#N/A</v>
      </c>
      <c r="AQ152" s="17" t="e">
        <f>VLOOKUP($C152,'DATA PENGUKURAN GARDU'!$A:$BS,53,0)</f>
        <v>#N/A</v>
      </c>
      <c r="AR152" s="17" t="e">
        <f>VLOOKUP($C152,'DATA PENGUKURAN GARDU'!$A:$BS,54,0)</f>
        <v>#N/A</v>
      </c>
      <c r="AS152" s="20" t="e">
        <f>VLOOKUP($D152,'DATA PENGUKURAN GARDU'!$A:$BS,42,0)</f>
        <v>#N/A</v>
      </c>
      <c r="AT152" s="21" t="e">
        <f t="shared" si="98"/>
        <v>#N/A</v>
      </c>
      <c r="AU152" s="20" t="e">
        <f>VLOOKUP($D152,'DATA PENGUKURAN GARDU'!$A:$BS,44,0)</f>
        <v>#N/A</v>
      </c>
      <c r="AV152" s="21" t="e">
        <f t="shared" si="99"/>
        <v>#N/A</v>
      </c>
      <c r="AW152" s="20" t="e">
        <f>VLOOKUP($D152,'DATA PENGUKURAN GARDU'!$A:$BS,46,0)</f>
        <v>#N/A</v>
      </c>
      <c r="AX152" s="21" t="e">
        <f t="shared" si="100"/>
        <v>#N/A</v>
      </c>
      <c r="AY152" s="20" t="e">
        <f>VLOOKUP($D152,'DATA PENGUKURAN GARDU'!$A:$BS,46,0)</f>
        <v>#N/A</v>
      </c>
      <c r="AZ152" s="20" t="e">
        <f>VLOOKUP($D152,'DATA PENGUKURAN GARDU'!$A:$BS,53,0)</f>
        <v>#N/A</v>
      </c>
      <c r="BA152" s="20" t="e">
        <f>VLOOKUP($D152,'DATA PENGUKURAN GARDU'!$A:$BS,54,0)</f>
        <v>#N/A</v>
      </c>
      <c r="BB152" s="17" t="e">
        <f>VLOOKUP($E152,'DATA PENGUKURAN GARDU'!$A:$BS,42,0)</f>
        <v>#N/A</v>
      </c>
      <c r="BC152" s="23" t="e">
        <f t="shared" si="101"/>
        <v>#N/A</v>
      </c>
      <c r="BD152" s="17" t="e">
        <f>VLOOKUP($E152,'DATA PENGUKURAN GARDU'!$A:$BS,44,0)</f>
        <v>#N/A</v>
      </c>
      <c r="BE152" s="23" t="e">
        <f t="shared" si="102"/>
        <v>#N/A</v>
      </c>
      <c r="BF152" s="17" t="e">
        <f>VLOOKUP($E152,'DATA PENGUKURAN GARDU'!$A:$BS,46,0)</f>
        <v>#N/A</v>
      </c>
      <c r="BG152" s="23" t="e">
        <f t="shared" si="103"/>
        <v>#N/A</v>
      </c>
      <c r="BH152" s="17" t="e">
        <f>VLOOKUP($E152,'DATA PENGUKURAN GARDU'!$A:$BS,46,0)</f>
        <v>#N/A</v>
      </c>
      <c r="BI152" s="17" t="e">
        <f>VLOOKUP($E152,'DATA PENGUKURAN GARDU'!$A:$BS,53,0)</f>
        <v>#N/A</v>
      </c>
      <c r="BJ152" s="17" t="e">
        <f>VLOOKUP($E152,'DATA PENGUKURAN GARDU'!$A:$BS,54,0)</f>
        <v>#N/A</v>
      </c>
      <c r="BK152" s="20" t="e">
        <f t="shared" si="81"/>
        <v>#N/A</v>
      </c>
      <c r="BL152" s="20" t="e">
        <f t="shared" si="82"/>
        <v>#N/A</v>
      </c>
      <c r="BM152" s="20" t="e">
        <f t="shared" si="83"/>
        <v>#N/A</v>
      </c>
      <c r="BN152" s="25" t="e">
        <f t="shared" si="84"/>
        <v>#N/A</v>
      </c>
      <c r="BO152" s="26" t="str">
        <f t="shared" si="85"/>
        <v>0</v>
      </c>
      <c r="BP152" s="21" t="e">
        <f t="shared" si="86"/>
        <v>#VALUE!</v>
      </c>
      <c r="BQ152" s="20" t="e">
        <f t="shared" si="87"/>
        <v>#N/A</v>
      </c>
      <c r="BR152" s="20" t="e">
        <v>#N/A</v>
      </c>
      <c r="BS152" s="9" t="e">
        <v>#N/A</v>
      </c>
      <c r="BT152" s="2" t="e">
        <f t="shared" si="88"/>
        <v>#VALUE!</v>
      </c>
      <c r="BU152" s="2" t="e">
        <f t="shared" si="71"/>
        <v>#N/A</v>
      </c>
      <c r="BV152" s="2" t="e">
        <f t="shared" si="72"/>
        <v>#N/A</v>
      </c>
    </row>
    <row r="153" s="2" customFormat="1" ht="22.95" customHeight="1" spans="1:74">
      <c r="A153" s="9" t="str">
        <f t="shared" si="73"/>
        <v>KMO 160Induk</v>
      </c>
      <c r="B153" s="9" t="str">
        <f t="shared" si="74"/>
        <v>KMO 160jurusan 1</v>
      </c>
      <c r="C153" s="9" t="str">
        <f t="shared" si="75"/>
        <v>KMO 160jurusan 2</v>
      </c>
      <c r="D153" s="9" t="str">
        <f t="shared" si="76"/>
        <v>KMO 160jurusan 3</v>
      </c>
      <c r="E153" s="9" t="str">
        <f t="shared" si="77"/>
        <v>KMO 160jurusan 4</v>
      </c>
      <c r="F153" s="10" t="s">
        <v>230</v>
      </c>
      <c r="G153" s="10" t="s">
        <v>8</v>
      </c>
      <c r="H153" s="10" t="s">
        <v>231</v>
      </c>
      <c r="I153" s="10" t="s">
        <v>10342</v>
      </c>
      <c r="J153" s="10" t="s">
        <v>10343</v>
      </c>
      <c r="K153" s="10" t="s">
        <v>7465</v>
      </c>
      <c r="L153" s="10"/>
      <c r="M153" s="10"/>
      <c r="N153" s="14">
        <f t="shared" si="78"/>
        <v>0</v>
      </c>
      <c r="O153" s="15" t="e">
        <f t="shared" si="79"/>
        <v>#VALUE!</v>
      </c>
      <c r="P153" s="15" t="e">
        <f t="shared" si="80"/>
        <v>#VALUE!</v>
      </c>
      <c r="Q153" s="17" t="e">
        <f>VLOOKUP($A153,'DATA PENGUKURAN GARDU'!$A:$BS,42,0)</f>
        <v>#N/A</v>
      </c>
      <c r="R153" s="18" t="e">
        <f t="shared" si="89"/>
        <v>#N/A</v>
      </c>
      <c r="S153" s="17" t="e">
        <f>VLOOKUP($A153,'DATA PENGUKURAN GARDU'!$A:$BS,44,0)</f>
        <v>#N/A</v>
      </c>
      <c r="T153" s="18" t="e">
        <f t="shared" si="90"/>
        <v>#N/A</v>
      </c>
      <c r="U153" s="17" t="e">
        <f>VLOOKUP($A153,'DATA PENGUKURAN GARDU'!$A:$BS,46,0)</f>
        <v>#N/A</v>
      </c>
      <c r="V153" s="18" t="e">
        <f t="shared" si="91"/>
        <v>#N/A</v>
      </c>
      <c r="W153" s="17" t="e">
        <f>VLOOKUP($A153,'DATA PENGUKURAN GARDU'!$A:$BS,48,0)</f>
        <v>#N/A</v>
      </c>
      <c r="X153" s="17" t="e">
        <f>VLOOKUP($A153,'DATA PENGUKURAN GARDU'!$A:$BS,53,0)</f>
        <v>#N/A</v>
      </c>
      <c r="Y153" s="17" t="e">
        <f>VLOOKUP($A153,'DATA PENGUKURAN GARDU'!$A:$BS,54,0)</f>
        <v>#N/A</v>
      </c>
      <c r="Z153" s="17" t="e">
        <f>VLOOKUP($A153,'DATA PENGUKURAN GARDU'!$A:$BS,55,0)</f>
        <v>#N/A</v>
      </c>
      <c r="AA153" s="20" t="e">
        <f>VLOOKUP($B153,'DATA PENGUKURAN GARDU'!$A:$BS,42,0)</f>
        <v>#N/A</v>
      </c>
      <c r="AB153" s="21" t="e">
        <f t="shared" si="92"/>
        <v>#N/A</v>
      </c>
      <c r="AC153" s="20" t="e">
        <f>VLOOKUP($B153,'DATA PENGUKURAN GARDU'!$A:$BS,44,0)</f>
        <v>#N/A</v>
      </c>
      <c r="AD153" s="21" t="e">
        <f t="shared" si="93"/>
        <v>#N/A</v>
      </c>
      <c r="AE153" s="20" t="e">
        <f>VLOOKUP($B153,'DATA PENGUKURAN GARDU'!$A:$BS,46,0)</f>
        <v>#N/A</v>
      </c>
      <c r="AF153" s="21" t="e">
        <f t="shared" si="94"/>
        <v>#N/A</v>
      </c>
      <c r="AG153" s="20" t="e">
        <f>VLOOKUP($B153,'DATA PENGUKURAN GARDU'!$A:$BS,46,0)</f>
        <v>#N/A</v>
      </c>
      <c r="AH153" s="20" t="e">
        <f>VLOOKUP($B153,'DATA PENGUKURAN GARDU'!$A:$BS,53,0)</f>
        <v>#N/A</v>
      </c>
      <c r="AI153" s="20" t="e">
        <f>VLOOKUP($B153,'DATA PENGUKURAN GARDU'!$A:$BS,54,0)</f>
        <v>#N/A</v>
      </c>
      <c r="AJ153" s="17" t="e">
        <f>VLOOKUP($C153,'DATA PENGUKURAN GARDU'!$A:$BS,42,0)</f>
        <v>#N/A</v>
      </c>
      <c r="AK153" s="23" t="e">
        <f t="shared" si="95"/>
        <v>#N/A</v>
      </c>
      <c r="AL153" s="17" t="e">
        <f>VLOOKUP($C153,'DATA PENGUKURAN GARDU'!$A:$BS,44,0)</f>
        <v>#N/A</v>
      </c>
      <c r="AM153" s="23" t="e">
        <f t="shared" si="96"/>
        <v>#N/A</v>
      </c>
      <c r="AN153" s="17" t="e">
        <f>VLOOKUP($C153,'DATA PENGUKURAN GARDU'!$A:$BS,46,0)</f>
        <v>#N/A</v>
      </c>
      <c r="AO153" s="23" t="e">
        <f t="shared" si="97"/>
        <v>#N/A</v>
      </c>
      <c r="AP153" s="17" t="e">
        <f>VLOOKUP($C153,'DATA PENGUKURAN GARDU'!$A:$BS,46,0)</f>
        <v>#N/A</v>
      </c>
      <c r="AQ153" s="17" t="e">
        <f>VLOOKUP($C153,'DATA PENGUKURAN GARDU'!$A:$BS,53,0)</f>
        <v>#N/A</v>
      </c>
      <c r="AR153" s="17" t="e">
        <f>VLOOKUP($C153,'DATA PENGUKURAN GARDU'!$A:$BS,54,0)</f>
        <v>#N/A</v>
      </c>
      <c r="AS153" s="20" t="e">
        <f>VLOOKUP($D153,'DATA PENGUKURAN GARDU'!$A:$BS,42,0)</f>
        <v>#N/A</v>
      </c>
      <c r="AT153" s="21" t="e">
        <f t="shared" si="98"/>
        <v>#N/A</v>
      </c>
      <c r="AU153" s="20" t="e">
        <f>VLOOKUP($D153,'DATA PENGUKURAN GARDU'!$A:$BS,44,0)</f>
        <v>#N/A</v>
      </c>
      <c r="AV153" s="21" t="e">
        <f t="shared" si="99"/>
        <v>#N/A</v>
      </c>
      <c r="AW153" s="20" t="e">
        <f>VLOOKUP($D153,'DATA PENGUKURAN GARDU'!$A:$BS,46,0)</f>
        <v>#N/A</v>
      </c>
      <c r="AX153" s="21" t="e">
        <f t="shared" si="100"/>
        <v>#N/A</v>
      </c>
      <c r="AY153" s="20" t="e">
        <f>VLOOKUP($D153,'DATA PENGUKURAN GARDU'!$A:$BS,46,0)</f>
        <v>#N/A</v>
      </c>
      <c r="AZ153" s="20" t="e">
        <f>VLOOKUP($D153,'DATA PENGUKURAN GARDU'!$A:$BS,53,0)</f>
        <v>#N/A</v>
      </c>
      <c r="BA153" s="20" t="e">
        <f>VLOOKUP($D153,'DATA PENGUKURAN GARDU'!$A:$BS,54,0)</f>
        <v>#N/A</v>
      </c>
      <c r="BB153" s="17" t="e">
        <f>VLOOKUP($E153,'DATA PENGUKURAN GARDU'!$A:$BS,42,0)</f>
        <v>#N/A</v>
      </c>
      <c r="BC153" s="23" t="e">
        <f t="shared" si="101"/>
        <v>#N/A</v>
      </c>
      <c r="BD153" s="17" t="e">
        <f>VLOOKUP($E153,'DATA PENGUKURAN GARDU'!$A:$BS,44,0)</f>
        <v>#N/A</v>
      </c>
      <c r="BE153" s="23" t="e">
        <f t="shared" si="102"/>
        <v>#N/A</v>
      </c>
      <c r="BF153" s="17" t="e">
        <f>VLOOKUP($E153,'DATA PENGUKURAN GARDU'!$A:$BS,46,0)</f>
        <v>#N/A</v>
      </c>
      <c r="BG153" s="23" t="e">
        <f t="shared" si="103"/>
        <v>#N/A</v>
      </c>
      <c r="BH153" s="17" t="e">
        <f>VLOOKUP($E153,'DATA PENGUKURAN GARDU'!$A:$BS,46,0)</f>
        <v>#N/A</v>
      </c>
      <c r="BI153" s="17" t="e">
        <f>VLOOKUP($E153,'DATA PENGUKURAN GARDU'!$A:$BS,53,0)</f>
        <v>#N/A</v>
      </c>
      <c r="BJ153" s="17" t="e">
        <f>VLOOKUP($E153,'DATA PENGUKURAN GARDU'!$A:$BS,54,0)</f>
        <v>#N/A</v>
      </c>
      <c r="BK153" s="20" t="e">
        <f t="shared" si="81"/>
        <v>#N/A</v>
      </c>
      <c r="BL153" s="20" t="e">
        <f t="shared" si="82"/>
        <v>#N/A</v>
      </c>
      <c r="BM153" s="20" t="e">
        <f t="shared" si="83"/>
        <v>#N/A</v>
      </c>
      <c r="BN153" s="25" t="e">
        <f t="shared" si="84"/>
        <v>#N/A</v>
      </c>
      <c r="BO153" s="26" t="str">
        <f t="shared" si="85"/>
        <v>0</v>
      </c>
      <c r="BP153" s="21" t="e">
        <f t="shared" si="86"/>
        <v>#VALUE!</v>
      </c>
      <c r="BQ153" s="20" t="e">
        <f t="shared" si="87"/>
        <v>#N/A</v>
      </c>
      <c r="BR153" s="20" t="e">
        <v>#N/A</v>
      </c>
      <c r="BS153" s="9" t="e">
        <v>#N/A</v>
      </c>
      <c r="BT153" s="2" t="e">
        <f t="shared" si="88"/>
        <v>#VALUE!</v>
      </c>
      <c r="BU153" s="2" t="e">
        <f t="shared" si="71"/>
        <v>#N/A</v>
      </c>
      <c r="BV153" s="2" t="e">
        <f t="shared" si="72"/>
        <v>#N/A</v>
      </c>
    </row>
    <row r="154" s="2" customFormat="1" ht="22.95" customHeight="1" spans="1:74">
      <c r="A154" s="9" t="str">
        <f t="shared" si="73"/>
        <v>KMO 161Induk</v>
      </c>
      <c r="B154" s="9" t="str">
        <f t="shared" si="74"/>
        <v>KMO 161jurusan 1</v>
      </c>
      <c r="C154" s="9" t="str">
        <f t="shared" si="75"/>
        <v>KMO 161jurusan 2</v>
      </c>
      <c r="D154" s="9" t="str">
        <f t="shared" si="76"/>
        <v>KMO 161jurusan 3</v>
      </c>
      <c r="E154" s="9" t="str">
        <f t="shared" si="77"/>
        <v>KMO 161jurusan 4</v>
      </c>
      <c r="F154" s="10" t="s">
        <v>230</v>
      </c>
      <c r="G154" s="10" t="s">
        <v>8</v>
      </c>
      <c r="H154" s="10" t="s">
        <v>232</v>
      </c>
      <c r="I154" s="10" t="s">
        <v>10344</v>
      </c>
      <c r="J154" s="10" t="s">
        <v>10345</v>
      </c>
      <c r="K154" s="10" t="s">
        <v>7465</v>
      </c>
      <c r="L154" s="10"/>
      <c r="M154" s="10"/>
      <c r="N154" s="14">
        <f t="shared" si="78"/>
        <v>0</v>
      </c>
      <c r="O154" s="15" t="e">
        <f t="shared" si="79"/>
        <v>#VALUE!</v>
      </c>
      <c r="P154" s="15" t="e">
        <f t="shared" si="80"/>
        <v>#VALUE!</v>
      </c>
      <c r="Q154" s="17" t="e">
        <f>VLOOKUP($A154,'DATA PENGUKURAN GARDU'!$A:$BS,42,0)</f>
        <v>#N/A</v>
      </c>
      <c r="R154" s="18" t="e">
        <f t="shared" si="89"/>
        <v>#N/A</v>
      </c>
      <c r="S154" s="17" t="e">
        <f>VLOOKUP($A154,'DATA PENGUKURAN GARDU'!$A:$BS,44,0)</f>
        <v>#N/A</v>
      </c>
      <c r="T154" s="18" t="e">
        <f t="shared" si="90"/>
        <v>#N/A</v>
      </c>
      <c r="U154" s="17" t="e">
        <f>VLOOKUP($A154,'DATA PENGUKURAN GARDU'!$A:$BS,46,0)</f>
        <v>#N/A</v>
      </c>
      <c r="V154" s="18" t="e">
        <f t="shared" si="91"/>
        <v>#N/A</v>
      </c>
      <c r="W154" s="17" t="e">
        <f>VLOOKUP($A154,'DATA PENGUKURAN GARDU'!$A:$BS,48,0)</f>
        <v>#N/A</v>
      </c>
      <c r="X154" s="17" t="e">
        <f>VLOOKUP($A154,'DATA PENGUKURAN GARDU'!$A:$BS,53,0)</f>
        <v>#N/A</v>
      </c>
      <c r="Y154" s="17" t="e">
        <f>VLOOKUP($A154,'DATA PENGUKURAN GARDU'!$A:$BS,54,0)</f>
        <v>#N/A</v>
      </c>
      <c r="Z154" s="17" t="e">
        <f>VLOOKUP($A154,'DATA PENGUKURAN GARDU'!$A:$BS,55,0)</f>
        <v>#N/A</v>
      </c>
      <c r="AA154" s="20" t="e">
        <f>VLOOKUP($B154,'DATA PENGUKURAN GARDU'!$A:$BS,42,0)</f>
        <v>#N/A</v>
      </c>
      <c r="AB154" s="21" t="e">
        <f t="shared" si="92"/>
        <v>#N/A</v>
      </c>
      <c r="AC154" s="20" t="e">
        <f>VLOOKUP($B154,'DATA PENGUKURAN GARDU'!$A:$BS,44,0)</f>
        <v>#N/A</v>
      </c>
      <c r="AD154" s="21" t="e">
        <f t="shared" si="93"/>
        <v>#N/A</v>
      </c>
      <c r="AE154" s="20" t="e">
        <f>VLOOKUP($B154,'DATA PENGUKURAN GARDU'!$A:$BS,46,0)</f>
        <v>#N/A</v>
      </c>
      <c r="AF154" s="21" t="e">
        <f t="shared" si="94"/>
        <v>#N/A</v>
      </c>
      <c r="AG154" s="20" t="e">
        <f>VLOOKUP($B154,'DATA PENGUKURAN GARDU'!$A:$BS,46,0)</f>
        <v>#N/A</v>
      </c>
      <c r="AH154" s="20" t="e">
        <f>VLOOKUP($B154,'DATA PENGUKURAN GARDU'!$A:$BS,53,0)</f>
        <v>#N/A</v>
      </c>
      <c r="AI154" s="20" t="e">
        <f>VLOOKUP($B154,'DATA PENGUKURAN GARDU'!$A:$BS,54,0)</f>
        <v>#N/A</v>
      </c>
      <c r="AJ154" s="17" t="e">
        <f>VLOOKUP($C154,'DATA PENGUKURAN GARDU'!$A:$BS,42,0)</f>
        <v>#N/A</v>
      </c>
      <c r="AK154" s="23" t="e">
        <f t="shared" si="95"/>
        <v>#N/A</v>
      </c>
      <c r="AL154" s="17" t="e">
        <f>VLOOKUP($C154,'DATA PENGUKURAN GARDU'!$A:$BS,44,0)</f>
        <v>#N/A</v>
      </c>
      <c r="AM154" s="23" t="e">
        <f t="shared" si="96"/>
        <v>#N/A</v>
      </c>
      <c r="AN154" s="17" t="e">
        <f>VLOOKUP($C154,'DATA PENGUKURAN GARDU'!$A:$BS,46,0)</f>
        <v>#N/A</v>
      </c>
      <c r="AO154" s="23" t="e">
        <f t="shared" si="97"/>
        <v>#N/A</v>
      </c>
      <c r="AP154" s="17" t="e">
        <f>VLOOKUP($C154,'DATA PENGUKURAN GARDU'!$A:$BS,46,0)</f>
        <v>#N/A</v>
      </c>
      <c r="AQ154" s="17" t="e">
        <f>VLOOKUP($C154,'DATA PENGUKURAN GARDU'!$A:$BS,53,0)</f>
        <v>#N/A</v>
      </c>
      <c r="AR154" s="17" t="e">
        <f>VLOOKUP($C154,'DATA PENGUKURAN GARDU'!$A:$BS,54,0)</f>
        <v>#N/A</v>
      </c>
      <c r="AS154" s="20" t="e">
        <f>VLOOKUP($D154,'DATA PENGUKURAN GARDU'!$A:$BS,42,0)</f>
        <v>#N/A</v>
      </c>
      <c r="AT154" s="21" t="e">
        <f t="shared" si="98"/>
        <v>#N/A</v>
      </c>
      <c r="AU154" s="20" t="e">
        <f>VLOOKUP($D154,'DATA PENGUKURAN GARDU'!$A:$BS,44,0)</f>
        <v>#N/A</v>
      </c>
      <c r="AV154" s="21" t="e">
        <f t="shared" si="99"/>
        <v>#N/A</v>
      </c>
      <c r="AW154" s="20" t="e">
        <f>VLOOKUP($D154,'DATA PENGUKURAN GARDU'!$A:$BS,46,0)</f>
        <v>#N/A</v>
      </c>
      <c r="AX154" s="21" t="e">
        <f t="shared" si="100"/>
        <v>#N/A</v>
      </c>
      <c r="AY154" s="20" t="e">
        <f>VLOOKUP($D154,'DATA PENGUKURAN GARDU'!$A:$BS,46,0)</f>
        <v>#N/A</v>
      </c>
      <c r="AZ154" s="20" t="e">
        <f>VLOOKUP($D154,'DATA PENGUKURAN GARDU'!$A:$BS,53,0)</f>
        <v>#N/A</v>
      </c>
      <c r="BA154" s="20" t="e">
        <f>VLOOKUP($D154,'DATA PENGUKURAN GARDU'!$A:$BS,54,0)</f>
        <v>#N/A</v>
      </c>
      <c r="BB154" s="17" t="e">
        <f>VLOOKUP($E154,'DATA PENGUKURAN GARDU'!$A:$BS,42,0)</f>
        <v>#N/A</v>
      </c>
      <c r="BC154" s="23" t="e">
        <f t="shared" si="101"/>
        <v>#N/A</v>
      </c>
      <c r="BD154" s="17" t="e">
        <f>VLOOKUP($E154,'DATA PENGUKURAN GARDU'!$A:$BS,44,0)</f>
        <v>#N/A</v>
      </c>
      <c r="BE154" s="23" t="e">
        <f t="shared" si="102"/>
        <v>#N/A</v>
      </c>
      <c r="BF154" s="17" t="e">
        <f>VLOOKUP($E154,'DATA PENGUKURAN GARDU'!$A:$BS,46,0)</f>
        <v>#N/A</v>
      </c>
      <c r="BG154" s="23" t="e">
        <f t="shared" si="103"/>
        <v>#N/A</v>
      </c>
      <c r="BH154" s="17" t="e">
        <f>VLOOKUP($E154,'DATA PENGUKURAN GARDU'!$A:$BS,46,0)</f>
        <v>#N/A</v>
      </c>
      <c r="BI154" s="17" t="e">
        <f>VLOOKUP($E154,'DATA PENGUKURAN GARDU'!$A:$BS,53,0)</f>
        <v>#N/A</v>
      </c>
      <c r="BJ154" s="17" t="e">
        <f>VLOOKUP($E154,'DATA PENGUKURAN GARDU'!$A:$BS,54,0)</f>
        <v>#N/A</v>
      </c>
      <c r="BK154" s="20" t="e">
        <f t="shared" si="81"/>
        <v>#N/A</v>
      </c>
      <c r="BL154" s="20" t="e">
        <f t="shared" si="82"/>
        <v>#N/A</v>
      </c>
      <c r="BM154" s="20" t="e">
        <f t="shared" si="83"/>
        <v>#N/A</v>
      </c>
      <c r="BN154" s="25" t="e">
        <f t="shared" si="84"/>
        <v>#N/A</v>
      </c>
      <c r="BO154" s="26" t="str">
        <f t="shared" si="85"/>
        <v>0</v>
      </c>
      <c r="BP154" s="21" t="e">
        <f t="shared" si="86"/>
        <v>#VALUE!</v>
      </c>
      <c r="BQ154" s="20" t="e">
        <f t="shared" si="87"/>
        <v>#N/A</v>
      </c>
      <c r="BR154" s="20" t="e">
        <v>#N/A</v>
      </c>
      <c r="BS154" s="9" t="e">
        <v>#N/A</v>
      </c>
      <c r="BT154" s="2" t="e">
        <f t="shared" si="88"/>
        <v>#VALUE!</v>
      </c>
      <c r="BU154" s="2" t="e">
        <f t="shared" si="71"/>
        <v>#N/A</v>
      </c>
      <c r="BV154" s="2" t="e">
        <f t="shared" si="72"/>
        <v>#N/A</v>
      </c>
    </row>
    <row r="155" s="2" customFormat="1" ht="22.95" customHeight="1" spans="1:74">
      <c r="A155" s="9" t="str">
        <f t="shared" si="73"/>
        <v>KMO 43Induk</v>
      </c>
      <c r="B155" s="9" t="str">
        <f t="shared" si="74"/>
        <v>KMO 43jurusan 1</v>
      </c>
      <c r="C155" s="9" t="str">
        <f t="shared" si="75"/>
        <v>KMO 43jurusan 2</v>
      </c>
      <c r="D155" s="9" t="str">
        <f t="shared" si="76"/>
        <v>KMO 43jurusan 3</v>
      </c>
      <c r="E155" s="9" t="str">
        <f t="shared" si="77"/>
        <v>KMO 43jurusan 4</v>
      </c>
      <c r="F155" s="10" t="s">
        <v>28</v>
      </c>
      <c r="G155" s="10" t="s">
        <v>8</v>
      </c>
      <c r="H155" s="10" t="s">
        <v>233</v>
      </c>
      <c r="I155" s="10" t="s">
        <v>10346</v>
      </c>
      <c r="J155" s="10" t="s">
        <v>10347</v>
      </c>
      <c r="K155" s="10" t="s">
        <v>7465</v>
      </c>
      <c r="L155" s="10"/>
      <c r="M155" s="10"/>
      <c r="N155" s="14">
        <f t="shared" si="78"/>
        <v>0</v>
      </c>
      <c r="O155" s="15" t="e">
        <f t="shared" si="79"/>
        <v>#VALUE!</v>
      </c>
      <c r="P155" s="15" t="e">
        <f t="shared" si="80"/>
        <v>#VALUE!</v>
      </c>
      <c r="Q155" s="17" t="e">
        <f>VLOOKUP($A155,'DATA PENGUKURAN GARDU'!$A:$BS,42,0)</f>
        <v>#N/A</v>
      </c>
      <c r="R155" s="18" t="e">
        <f t="shared" si="89"/>
        <v>#N/A</v>
      </c>
      <c r="S155" s="17" t="e">
        <f>VLOOKUP($A155,'DATA PENGUKURAN GARDU'!$A:$BS,44,0)</f>
        <v>#N/A</v>
      </c>
      <c r="T155" s="18" t="e">
        <f t="shared" si="90"/>
        <v>#N/A</v>
      </c>
      <c r="U155" s="17" t="e">
        <f>VLOOKUP($A155,'DATA PENGUKURAN GARDU'!$A:$BS,46,0)</f>
        <v>#N/A</v>
      </c>
      <c r="V155" s="18" t="e">
        <f t="shared" si="91"/>
        <v>#N/A</v>
      </c>
      <c r="W155" s="17" t="e">
        <f>VLOOKUP($A155,'DATA PENGUKURAN GARDU'!$A:$BS,48,0)</f>
        <v>#N/A</v>
      </c>
      <c r="X155" s="17" t="e">
        <f>VLOOKUP($A155,'DATA PENGUKURAN GARDU'!$A:$BS,53,0)</f>
        <v>#N/A</v>
      </c>
      <c r="Y155" s="17" t="e">
        <f>VLOOKUP($A155,'DATA PENGUKURAN GARDU'!$A:$BS,54,0)</f>
        <v>#N/A</v>
      </c>
      <c r="Z155" s="17" t="e">
        <f>VLOOKUP($A155,'DATA PENGUKURAN GARDU'!$A:$BS,55,0)</f>
        <v>#N/A</v>
      </c>
      <c r="AA155" s="20" t="e">
        <f>VLOOKUP($B155,'DATA PENGUKURAN GARDU'!$A:$BS,42,0)</f>
        <v>#N/A</v>
      </c>
      <c r="AB155" s="21" t="e">
        <f t="shared" si="92"/>
        <v>#N/A</v>
      </c>
      <c r="AC155" s="20" t="e">
        <f>VLOOKUP($B155,'DATA PENGUKURAN GARDU'!$A:$BS,44,0)</f>
        <v>#N/A</v>
      </c>
      <c r="AD155" s="21" t="e">
        <f t="shared" si="93"/>
        <v>#N/A</v>
      </c>
      <c r="AE155" s="20" t="e">
        <f>VLOOKUP($B155,'DATA PENGUKURAN GARDU'!$A:$BS,46,0)</f>
        <v>#N/A</v>
      </c>
      <c r="AF155" s="21" t="e">
        <f t="shared" si="94"/>
        <v>#N/A</v>
      </c>
      <c r="AG155" s="20" t="e">
        <f>VLOOKUP($B155,'DATA PENGUKURAN GARDU'!$A:$BS,46,0)</f>
        <v>#N/A</v>
      </c>
      <c r="AH155" s="20" t="e">
        <f>VLOOKUP($B155,'DATA PENGUKURAN GARDU'!$A:$BS,53,0)</f>
        <v>#N/A</v>
      </c>
      <c r="AI155" s="20" t="e">
        <f>VLOOKUP($B155,'DATA PENGUKURAN GARDU'!$A:$BS,54,0)</f>
        <v>#N/A</v>
      </c>
      <c r="AJ155" s="17" t="e">
        <f>VLOOKUP($C155,'DATA PENGUKURAN GARDU'!$A:$BS,42,0)</f>
        <v>#N/A</v>
      </c>
      <c r="AK155" s="23" t="e">
        <f t="shared" si="95"/>
        <v>#N/A</v>
      </c>
      <c r="AL155" s="17" t="e">
        <f>VLOOKUP($C155,'DATA PENGUKURAN GARDU'!$A:$BS,44,0)</f>
        <v>#N/A</v>
      </c>
      <c r="AM155" s="23" t="e">
        <f t="shared" si="96"/>
        <v>#N/A</v>
      </c>
      <c r="AN155" s="17" t="e">
        <f>VLOOKUP($C155,'DATA PENGUKURAN GARDU'!$A:$BS,46,0)</f>
        <v>#N/A</v>
      </c>
      <c r="AO155" s="23" t="e">
        <f t="shared" si="97"/>
        <v>#N/A</v>
      </c>
      <c r="AP155" s="17" t="e">
        <f>VLOOKUP($C155,'DATA PENGUKURAN GARDU'!$A:$BS,46,0)</f>
        <v>#N/A</v>
      </c>
      <c r="AQ155" s="17" t="e">
        <f>VLOOKUP($C155,'DATA PENGUKURAN GARDU'!$A:$BS,53,0)</f>
        <v>#N/A</v>
      </c>
      <c r="AR155" s="17" t="e">
        <f>VLOOKUP($C155,'DATA PENGUKURAN GARDU'!$A:$BS,54,0)</f>
        <v>#N/A</v>
      </c>
      <c r="AS155" s="20" t="e">
        <f>VLOOKUP($D155,'DATA PENGUKURAN GARDU'!$A:$BS,42,0)</f>
        <v>#N/A</v>
      </c>
      <c r="AT155" s="21" t="e">
        <f t="shared" si="98"/>
        <v>#N/A</v>
      </c>
      <c r="AU155" s="20" t="e">
        <f>VLOOKUP($D155,'DATA PENGUKURAN GARDU'!$A:$BS,44,0)</f>
        <v>#N/A</v>
      </c>
      <c r="AV155" s="21" t="e">
        <f t="shared" si="99"/>
        <v>#N/A</v>
      </c>
      <c r="AW155" s="20" t="e">
        <f>VLOOKUP($D155,'DATA PENGUKURAN GARDU'!$A:$BS,46,0)</f>
        <v>#N/A</v>
      </c>
      <c r="AX155" s="21" t="e">
        <f t="shared" si="100"/>
        <v>#N/A</v>
      </c>
      <c r="AY155" s="20" t="e">
        <f>VLOOKUP($D155,'DATA PENGUKURAN GARDU'!$A:$BS,46,0)</f>
        <v>#N/A</v>
      </c>
      <c r="AZ155" s="20" t="e">
        <f>VLOOKUP($D155,'DATA PENGUKURAN GARDU'!$A:$BS,53,0)</f>
        <v>#N/A</v>
      </c>
      <c r="BA155" s="20" t="e">
        <f>VLOOKUP($D155,'DATA PENGUKURAN GARDU'!$A:$BS,54,0)</f>
        <v>#N/A</v>
      </c>
      <c r="BB155" s="17" t="e">
        <f>VLOOKUP($E155,'DATA PENGUKURAN GARDU'!$A:$BS,42,0)</f>
        <v>#N/A</v>
      </c>
      <c r="BC155" s="23" t="e">
        <f t="shared" si="101"/>
        <v>#N/A</v>
      </c>
      <c r="BD155" s="17" t="e">
        <f>VLOOKUP($E155,'DATA PENGUKURAN GARDU'!$A:$BS,44,0)</f>
        <v>#N/A</v>
      </c>
      <c r="BE155" s="23" t="e">
        <f t="shared" si="102"/>
        <v>#N/A</v>
      </c>
      <c r="BF155" s="17" t="e">
        <f>VLOOKUP($E155,'DATA PENGUKURAN GARDU'!$A:$BS,46,0)</f>
        <v>#N/A</v>
      </c>
      <c r="BG155" s="23" t="e">
        <f t="shared" si="103"/>
        <v>#N/A</v>
      </c>
      <c r="BH155" s="17" t="e">
        <f>VLOOKUP($E155,'DATA PENGUKURAN GARDU'!$A:$BS,46,0)</f>
        <v>#N/A</v>
      </c>
      <c r="BI155" s="17" t="e">
        <f>VLOOKUP($E155,'DATA PENGUKURAN GARDU'!$A:$BS,53,0)</f>
        <v>#N/A</v>
      </c>
      <c r="BJ155" s="17" t="e">
        <f>VLOOKUP($E155,'DATA PENGUKURAN GARDU'!$A:$BS,54,0)</f>
        <v>#N/A</v>
      </c>
      <c r="BK155" s="20" t="e">
        <f t="shared" si="81"/>
        <v>#N/A</v>
      </c>
      <c r="BL155" s="20" t="e">
        <f t="shared" si="82"/>
        <v>#N/A</v>
      </c>
      <c r="BM155" s="20" t="e">
        <f t="shared" si="83"/>
        <v>#N/A</v>
      </c>
      <c r="BN155" s="25" t="e">
        <f t="shared" si="84"/>
        <v>#N/A</v>
      </c>
      <c r="BO155" s="26" t="str">
        <f t="shared" si="85"/>
        <v>0</v>
      </c>
      <c r="BP155" s="21" t="e">
        <f t="shared" si="86"/>
        <v>#VALUE!</v>
      </c>
      <c r="BQ155" s="20" t="e">
        <f t="shared" si="87"/>
        <v>#N/A</v>
      </c>
      <c r="BR155" s="20" t="e">
        <v>#N/A</v>
      </c>
      <c r="BS155" s="9" t="e">
        <v>#N/A</v>
      </c>
      <c r="BT155" s="2" t="e">
        <f t="shared" si="88"/>
        <v>#VALUE!</v>
      </c>
      <c r="BU155" s="2" t="e">
        <f t="shared" si="71"/>
        <v>#N/A</v>
      </c>
      <c r="BV155" s="2" t="e">
        <f t="shared" si="72"/>
        <v>#N/A</v>
      </c>
    </row>
    <row r="156" s="2" customFormat="1" ht="22.95" customHeight="1" spans="1:74">
      <c r="A156" s="9" t="str">
        <f t="shared" si="73"/>
        <v>KMO 46Induk</v>
      </c>
      <c r="B156" s="9" t="str">
        <f t="shared" si="74"/>
        <v>KMO 46jurusan 1</v>
      </c>
      <c r="C156" s="9" t="str">
        <f t="shared" si="75"/>
        <v>KMO 46jurusan 2</v>
      </c>
      <c r="D156" s="9" t="str">
        <f t="shared" si="76"/>
        <v>KMO 46jurusan 3</v>
      </c>
      <c r="E156" s="9" t="str">
        <f t="shared" si="77"/>
        <v>KMO 46jurusan 4</v>
      </c>
      <c r="F156" s="10" t="s">
        <v>76</v>
      </c>
      <c r="G156" s="10" t="s">
        <v>8</v>
      </c>
      <c r="H156" s="10" t="s">
        <v>234</v>
      </c>
      <c r="I156" s="10" t="s">
        <v>10348</v>
      </c>
      <c r="J156" s="10" t="s">
        <v>10349</v>
      </c>
      <c r="K156" s="10" t="s">
        <v>7465</v>
      </c>
      <c r="L156" s="10"/>
      <c r="M156" s="10"/>
      <c r="N156" s="14">
        <f t="shared" si="78"/>
        <v>0</v>
      </c>
      <c r="O156" s="15" t="e">
        <f t="shared" si="79"/>
        <v>#VALUE!</v>
      </c>
      <c r="P156" s="15" t="e">
        <f t="shared" si="80"/>
        <v>#VALUE!</v>
      </c>
      <c r="Q156" s="17" t="e">
        <f>VLOOKUP($A156,'DATA PENGUKURAN GARDU'!$A:$BS,42,0)</f>
        <v>#N/A</v>
      </c>
      <c r="R156" s="18" t="e">
        <f t="shared" si="89"/>
        <v>#N/A</v>
      </c>
      <c r="S156" s="17" t="e">
        <f>VLOOKUP($A156,'DATA PENGUKURAN GARDU'!$A:$BS,44,0)</f>
        <v>#N/A</v>
      </c>
      <c r="T156" s="18" t="e">
        <f t="shared" si="90"/>
        <v>#N/A</v>
      </c>
      <c r="U156" s="17" t="e">
        <f>VLOOKUP($A156,'DATA PENGUKURAN GARDU'!$A:$BS,46,0)</f>
        <v>#N/A</v>
      </c>
      <c r="V156" s="18" t="e">
        <f t="shared" si="91"/>
        <v>#N/A</v>
      </c>
      <c r="W156" s="17" t="e">
        <f>VLOOKUP($A156,'DATA PENGUKURAN GARDU'!$A:$BS,48,0)</f>
        <v>#N/A</v>
      </c>
      <c r="X156" s="17" t="e">
        <f>VLOOKUP($A156,'DATA PENGUKURAN GARDU'!$A:$BS,53,0)</f>
        <v>#N/A</v>
      </c>
      <c r="Y156" s="17" t="e">
        <f>VLOOKUP($A156,'DATA PENGUKURAN GARDU'!$A:$BS,54,0)</f>
        <v>#N/A</v>
      </c>
      <c r="Z156" s="17" t="e">
        <f>VLOOKUP($A156,'DATA PENGUKURAN GARDU'!$A:$BS,55,0)</f>
        <v>#N/A</v>
      </c>
      <c r="AA156" s="20" t="e">
        <f>VLOOKUP($B156,'DATA PENGUKURAN GARDU'!$A:$BS,42,0)</f>
        <v>#N/A</v>
      </c>
      <c r="AB156" s="21" t="e">
        <f t="shared" si="92"/>
        <v>#N/A</v>
      </c>
      <c r="AC156" s="20" t="e">
        <f>VLOOKUP($B156,'DATA PENGUKURAN GARDU'!$A:$BS,44,0)</f>
        <v>#N/A</v>
      </c>
      <c r="AD156" s="21" t="e">
        <f t="shared" si="93"/>
        <v>#N/A</v>
      </c>
      <c r="AE156" s="20" t="e">
        <f>VLOOKUP($B156,'DATA PENGUKURAN GARDU'!$A:$BS,46,0)</f>
        <v>#N/A</v>
      </c>
      <c r="AF156" s="21" t="e">
        <f t="shared" si="94"/>
        <v>#N/A</v>
      </c>
      <c r="AG156" s="20" t="e">
        <f>VLOOKUP($B156,'DATA PENGUKURAN GARDU'!$A:$BS,46,0)</f>
        <v>#N/A</v>
      </c>
      <c r="AH156" s="20" t="e">
        <f>VLOOKUP($B156,'DATA PENGUKURAN GARDU'!$A:$BS,53,0)</f>
        <v>#N/A</v>
      </c>
      <c r="AI156" s="20" t="e">
        <f>VLOOKUP($B156,'DATA PENGUKURAN GARDU'!$A:$BS,54,0)</f>
        <v>#N/A</v>
      </c>
      <c r="AJ156" s="17" t="e">
        <f>VLOOKUP($C156,'DATA PENGUKURAN GARDU'!$A:$BS,42,0)</f>
        <v>#N/A</v>
      </c>
      <c r="AK156" s="23" t="e">
        <f t="shared" si="95"/>
        <v>#N/A</v>
      </c>
      <c r="AL156" s="17" t="e">
        <f>VLOOKUP($C156,'DATA PENGUKURAN GARDU'!$A:$BS,44,0)</f>
        <v>#N/A</v>
      </c>
      <c r="AM156" s="23" t="e">
        <f t="shared" si="96"/>
        <v>#N/A</v>
      </c>
      <c r="AN156" s="17" t="e">
        <f>VLOOKUP($C156,'DATA PENGUKURAN GARDU'!$A:$BS,46,0)</f>
        <v>#N/A</v>
      </c>
      <c r="AO156" s="23" t="e">
        <f t="shared" si="97"/>
        <v>#N/A</v>
      </c>
      <c r="AP156" s="17" t="e">
        <f>VLOOKUP($C156,'DATA PENGUKURAN GARDU'!$A:$BS,46,0)</f>
        <v>#N/A</v>
      </c>
      <c r="AQ156" s="17" t="e">
        <f>VLOOKUP($C156,'DATA PENGUKURAN GARDU'!$A:$BS,53,0)</f>
        <v>#N/A</v>
      </c>
      <c r="AR156" s="17" t="e">
        <f>VLOOKUP($C156,'DATA PENGUKURAN GARDU'!$A:$BS,54,0)</f>
        <v>#N/A</v>
      </c>
      <c r="AS156" s="20" t="e">
        <f>VLOOKUP($D156,'DATA PENGUKURAN GARDU'!$A:$BS,42,0)</f>
        <v>#N/A</v>
      </c>
      <c r="AT156" s="21" t="e">
        <f t="shared" si="98"/>
        <v>#N/A</v>
      </c>
      <c r="AU156" s="20" t="e">
        <f>VLOOKUP($D156,'DATA PENGUKURAN GARDU'!$A:$BS,44,0)</f>
        <v>#N/A</v>
      </c>
      <c r="AV156" s="21" t="e">
        <f t="shared" si="99"/>
        <v>#N/A</v>
      </c>
      <c r="AW156" s="20" t="e">
        <f>VLOOKUP($D156,'DATA PENGUKURAN GARDU'!$A:$BS,46,0)</f>
        <v>#N/A</v>
      </c>
      <c r="AX156" s="21" t="e">
        <f t="shared" si="100"/>
        <v>#N/A</v>
      </c>
      <c r="AY156" s="20" t="e">
        <f>VLOOKUP($D156,'DATA PENGUKURAN GARDU'!$A:$BS,46,0)</f>
        <v>#N/A</v>
      </c>
      <c r="AZ156" s="20" t="e">
        <f>VLOOKUP($D156,'DATA PENGUKURAN GARDU'!$A:$BS,53,0)</f>
        <v>#N/A</v>
      </c>
      <c r="BA156" s="20" t="e">
        <f>VLOOKUP($D156,'DATA PENGUKURAN GARDU'!$A:$BS,54,0)</f>
        <v>#N/A</v>
      </c>
      <c r="BB156" s="17" t="e">
        <f>VLOOKUP($E156,'DATA PENGUKURAN GARDU'!$A:$BS,42,0)</f>
        <v>#N/A</v>
      </c>
      <c r="BC156" s="23" t="e">
        <f t="shared" si="101"/>
        <v>#N/A</v>
      </c>
      <c r="BD156" s="17" t="e">
        <f>VLOOKUP($E156,'DATA PENGUKURAN GARDU'!$A:$BS,44,0)</f>
        <v>#N/A</v>
      </c>
      <c r="BE156" s="23" t="e">
        <f t="shared" si="102"/>
        <v>#N/A</v>
      </c>
      <c r="BF156" s="17" t="e">
        <f>VLOOKUP($E156,'DATA PENGUKURAN GARDU'!$A:$BS,46,0)</f>
        <v>#N/A</v>
      </c>
      <c r="BG156" s="23" t="e">
        <f t="shared" si="103"/>
        <v>#N/A</v>
      </c>
      <c r="BH156" s="17" t="e">
        <f>VLOOKUP($E156,'DATA PENGUKURAN GARDU'!$A:$BS,46,0)</f>
        <v>#N/A</v>
      </c>
      <c r="BI156" s="17" t="e">
        <f>VLOOKUP($E156,'DATA PENGUKURAN GARDU'!$A:$BS,53,0)</f>
        <v>#N/A</v>
      </c>
      <c r="BJ156" s="17" t="e">
        <f>VLOOKUP($E156,'DATA PENGUKURAN GARDU'!$A:$BS,54,0)</f>
        <v>#N/A</v>
      </c>
      <c r="BK156" s="20" t="e">
        <f t="shared" si="81"/>
        <v>#N/A</v>
      </c>
      <c r="BL156" s="20" t="e">
        <f t="shared" si="82"/>
        <v>#N/A</v>
      </c>
      <c r="BM156" s="20" t="e">
        <f t="shared" si="83"/>
        <v>#N/A</v>
      </c>
      <c r="BN156" s="25" t="e">
        <f t="shared" si="84"/>
        <v>#N/A</v>
      </c>
      <c r="BO156" s="26" t="str">
        <f t="shared" si="85"/>
        <v>0</v>
      </c>
      <c r="BP156" s="21" t="e">
        <f t="shared" si="86"/>
        <v>#VALUE!</v>
      </c>
      <c r="BQ156" s="20" t="e">
        <f t="shared" si="87"/>
        <v>#N/A</v>
      </c>
      <c r="BR156" s="20" t="e">
        <v>#N/A</v>
      </c>
      <c r="BS156" s="9" t="e">
        <v>#N/A</v>
      </c>
      <c r="BT156" s="2" t="e">
        <f t="shared" si="88"/>
        <v>#VALUE!</v>
      </c>
      <c r="BU156" s="2" t="e">
        <f t="shared" si="71"/>
        <v>#N/A</v>
      </c>
      <c r="BV156" s="2" t="e">
        <f t="shared" si="72"/>
        <v>#N/A</v>
      </c>
    </row>
    <row r="157" s="2" customFormat="1" ht="22.95" customHeight="1" spans="1:74">
      <c r="A157" s="9" t="str">
        <f t="shared" si="73"/>
        <v>KMO 52Induk</v>
      </c>
      <c r="B157" s="9" t="str">
        <f t="shared" si="74"/>
        <v>KMO 52jurusan 1</v>
      </c>
      <c r="C157" s="9" t="str">
        <f t="shared" si="75"/>
        <v>KMO 52jurusan 2</v>
      </c>
      <c r="D157" s="9" t="str">
        <f t="shared" si="76"/>
        <v>KMO 52jurusan 3</v>
      </c>
      <c r="E157" s="9" t="str">
        <f t="shared" si="77"/>
        <v>KMO 52jurusan 4</v>
      </c>
      <c r="F157" s="10" t="s">
        <v>58</v>
      </c>
      <c r="G157" s="10" t="s">
        <v>8</v>
      </c>
      <c r="H157" s="10" t="s">
        <v>235</v>
      </c>
      <c r="I157" s="10" t="s">
        <v>10350</v>
      </c>
      <c r="J157" s="10" t="s">
        <v>10351</v>
      </c>
      <c r="K157" s="10" t="s">
        <v>7465</v>
      </c>
      <c r="L157" s="10"/>
      <c r="M157" s="10"/>
      <c r="N157" s="14">
        <f t="shared" si="78"/>
        <v>0</v>
      </c>
      <c r="O157" s="15" t="e">
        <f t="shared" si="79"/>
        <v>#VALUE!</v>
      </c>
      <c r="P157" s="15" t="e">
        <f t="shared" si="80"/>
        <v>#VALUE!</v>
      </c>
      <c r="Q157" s="17" t="e">
        <f>VLOOKUP($A157,'DATA PENGUKURAN GARDU'!$A:$BS,42,0)</f>
        <v>#N/A</v>
      </c>
      <c r="R157" s="18" t="e">
        <f t="shared" si="89"/>
        <v>#N/A</v>
      </c>
      <c r="S157" s="17" t="e">
        <f>VLOOKUP($A157,'DATA PENGUKURAN GARDU'!$A:$BS,44,0)</f>
        <v>#N/A</v>
      </c>
      <c r="T157" s="18" t="e">
        <f t="shared" si="90"/>
        <v>#N/A</v>
      </c>
      <c r="U157" s="17" t="e">
        <f>VLOOKUP($A157,'DATA PENGUKURAN GARDU'!$A:$BS,46,0)</f>
        <v>#N/A</v>
      </c>
      <c r="V157" s="18" t="e">
        <f t="shared" si="91"/>
        <v>#N/A</v>
      </c>
      <c r="W157" s="17" t="e">
        <f>VLOOKUP($A157,'DATA PENGUKURAN GARDU'!$A:$BS,48,0)</f>
        <v>#N/A</v>
      </c>
      <c r="X157" s="17" t="e">
        <f>VLOOKUP($A157,'DATA PENGUKURAN GARDU'!$A:$BS,53,0)</f>
        <v>#N/A</v>
      </c>
      <c r="Y157" s="17" t="e">
        <f>VLOOKUP($A157,'DATA PENGUKURAN GARDU'!$A:$BS,54,0)</f>
        <v>#N/A</v>
      </c>
      <c r="Z157" s="17" t="e">
        <f>VLOOKUP($A157,'DATA PENGUKURAN GARDU'!$A:$BS,55,0)</f>
        <v>#N/A</v>
      </c>
      <c r="AA157" s="20" t="e">
        <f>VLOOKUP($B157,'DATA PENGUKURAN GARDU'!$A:$BS,42,0)</f>
        <v>#N/A</v>
      </c>
      <c r="AB157" s="21" t="e">
        <f t="shared" si="92"/>
        <v>#N/A</v>
      </c>
      <c r="AC157" s="20" t="e">
        <f>VLOOKUP($B157,'DATA PENGUKURAN GARDU'!$A:$BS,44,0)</f>
        <v>#N/A</v>
      </c>
      <c r="AD157" s="21" t="e">
        <f t="shared" si="93"/>
        <v>#N/A</v>
      </c>
      <c r="AE157" s="20" t="e">
        <f>VLOOKUP($B157,'DATA PENGUKURAN GARDU'!$A:$BS,46,0)</f>
        <v>#N/A</v>
      </c>
      <c r="AF157" s="21" t="e">
        <f t="shared" si="94"/>
        <v>#N/A</v>
      </c>
      <c r="AG157" s="20" t="e">
        <f>VLOOKUP($B157,'DATA PENGUKURAN GARDU'!$A:$BS,46,0)</f>
        <v>#N/A</v>
      </c>
      <c r="AH157" s="20" t="e">
        <f>VLOOKUP($B157,'DATA PENGUKURAN GARDU'!$A:$BS,53,0)</f>
        <v>#N/A</v>
      </c>
      <c r="AI157" s="20" t="e">
        <f>VLOOKUP($B157,'DATA PENGUKURAN GARDU'!$A:$BS,54,0)</f>
        <v>#N/A</v>
      </c>
      <c r="AJ157" s="17" t="e">
        <f>VLOOKUP($C157,'DATA PENGUKURAN GARDU'!$A:$BS,42,0)</f>
        <v>#N/A</v>
      </c>
      <c r="AK157" s="23" t="e">
        <f t="shared" si="95"/>
        <v>#N/A</v>
      </c>
      <c r="AL157" s="17" t="e">
        <f>VLOOKUP($C157,'DATA PENGUKURAN GARDU'!$A:$BS,44,0)</f>
        <v>#N/A</v>
      </c>
      <c r="AM157" s="23" t="e">
        <f t="shared" si="96"/>
        <v>#N/A</v>
      </c>
      <c r="AN157" s="17" t="e">
        <f>VLOOKUP($C157,'DATA PENGUKURAN GARDU'!$A:$BS,46,0)</f>
        <v>#N/A</v>
      </c>
      <c r="AO157" s="23" t="e">
        <f t="shared" si="97"/>
        <v>#N/A</v>
      </c>
      <c r="AP157" s="17" t="e">
        <f>VLOOKUP($C157,'DATA PENGUKURAN GARDU'!$A:$BS,46,0)</f>
        <v>#N/A</v>
      </c>
      <c r="AQ157" s="17" t="e">
        <f>VLOOKUP($C157,'DATA PENGUKURAN GARDU'!$A:$BS,53,0)</f>
        <v>#N/A</v>
      </c>
      <c r="AR157" s="17" t="e">
        <f>VLOOKUP($C157,'DATA PENGUKURAN GARDU'!$A:$BS,54,0)</f>
        <v>#N/A</v>
      </c>
      <c r="AS157" s="20" t="e">
        <f>VLOOKUP($D157,'DATA PENGUKURAN GARDU'!$A:$BS,42,0)</f>
        <v>#N/A</v>
      </c>
      <c r="AT157" s="21" t="e">
        <f t="shared" si="98"/>
        <v>#N/A</v>
      </c>
      <c r="AU157" s="20" t="e">
        <f>VLOOKUP($D157,'DATA PENGUKURAN GARDU'!$A:$BS,44,0)</f>
        <v>#N/A</v>
      </c>
      <c r="AV157" s="21" t="e">
        <f t="shared" si="99"/>
        <v>#N/A</v>
      </c>
      <c r="AW157" s="20" t="e">
        <f>VLOOKUP($D157,'DATA PENGUKURAN GARDU'!$A:$BS,46,0)</f>
        <v>#N/A</v>
      </c>
      <c r="AX157" s="21" t="e">
        <f t="shared" si="100"/>
        <v>#N/A</v>
      </c>
      <c r="AY157" s="20" t="e">
        <f>VLOOKUP($D157,'DATA PENGUKURAN GARDU'!$A:$BS,46,0)</f>
        <v>#N/A</v>
      </c>
      <c r="AZ157" s="20" t="e">
        <f>VLOOKUP($D157,'DATA PENGUKURAN GARDU'!$A:$BS,53,0)</f>
        <v>#N/A</v>
      </c>
      <c r="BA157" s="20" t="e">
        <f>VLOOKUP($D157,'DATA PENGUKURAN GARDU'!$A:$BS,54,0)</f>
        <v>#N/A</v>
      </c>
      <c r="BB157" s="17" t="e">
        <f>VLOOKUP($E157,'DATA PENGUKURAN GARDU'!$A:$BS,42,0)</f>
        <v>#N/A</v>
      </c>
      <c r="BC157" s="23" t="e">
        <f t="shared" si="101"/>
        <v>#N/A</v>
      </c>
      <c r="BD157" s="17" t="e">
        <f>VLOOKUP($E157,'DATA PENGUKURAN GARDU'!$A:$BS,44,0)</f>
        <v>#N/A</v>
      </c>
      <c r="BE157" s="23" t="e">
        <f t="shared" si="102"/>
        <v>#N/A</v>
      </c>
      <c r="BF157" s="17" t="e">
        <f>VLOOKUP($E157,'DATA PENGUKURAN GARDU'!$A:$BS,46,0)</f>
        <v>#N/A</v>
      </c>
      <c r="BG157" s="23" t="e">
        <f t="shared" si="103"/>
        <v>#N/A</v>
      </c>
      <c r="BH157" s="17" t="e">
        <f>VLOOKUP($E157,'DATA PENGUKURAN GARDU'!$A:$BS,46,0)</f>
        <v>#N/A</v>
      </c>
      <c r="BI157" s="17" t="e">
        <f>VLOOKUP($E157,'DATA PENGUKURAN GARDU'!$A:$BS,53,0)</f>
        <v>#N/A</v>
      </c>
      <c r="BJ157" s="17" t="e">
        <f>VLOOKUP($E157,'DATA PENGUKURAN GARDU'!$A:$BS,54,0)</f>
        <v>#N/A</v>
      </c>
      <c r="BK157" s="20" t="e">
        <f t="shared" si="81"/>
        <v>#N/A</v>
      </c>
      <c r="BL157" s="20" t="e">
        <f t="shared" si="82"/>
        <v>#N/A</v>
      </c>
      <c r="BM157" s="20" t="e">
        <f t="shared" si="83"/>
        <v>#N/A</v>
      </c>
      <c r="BN157" s="25" t="e">
        <f t="shared" si="84"/>
        <v>#N/A</v>
      </c>
      <c r="BO157" s="26" t="str">
        <f t="shared" si="85"/>
        <v>0</v>
      </c>
      <c r="BP157" s="21" t="e">
        <f t="shared" si="86"/>
        <v>#VALUE!</v>
      </c>
      <c r="BQ157" s="20" t="e">
        <f t="shared" si="87"/>
        <v>#N/A</v>
      </c>
      <c r="BR157" s="20" t="e">
        <v>#N/A</v>
      </c>
      <c r="BS157" s="9" t="e">
        <v>#N/A</v>
      </c>
      <c r="BT157" s="2" t="e">
        <f t="shared" si="88"/>
        <v>#VALUE!</v>
      </c>
      <c r="BU157" s="2" t="e">
        <f t="shared" si="71"/>
        <v>#N/A</v>
      </c>
      <c r="BV157" s="2" t="e">
        <f t="shared" si="72"/>
        <v>#N/A</v>
      </c>
    </row>
    <row r="158" s="2" customFormat="1" ht="22.95" customHeight="1" spans="1:74">
      <c r="A158" s="9" t="str">
        <f t="shared" si="73"/>
        <v>KMO 59Induk</v>
      </c>
      <c r="B158" s="9" t="str">
        <f t="shared" si="74"/>
        <v>KMO 59jurusan 1</v>
      </c>
      <c r="C158" s="9" t="str">
        <f t="shared" si="75"/>
        <v>KMO 59jurusan 2</v>
      </c>
      <c r="D158" s="9" t="str">
        <f t="shared" si="76"/>
        <v>KMO 59jurusan 3</v>
      </c>
      <c r="E158" s="9" t="str">
        <f t="shared" si="77"/>
        <v>KMO 59jurusan 4</v>
      </c>
      <c r="F158" s="10" t="s">
        <v>33</v>
      </c>
      <c r="G158" s="10" t="s">
        <v>8</v>
      </c>
      <c r="H158" s="10" t="s">
        <v>236</v>
      </c>
      <c r="I158" s="10" t="s">
        <v>10352</v>
      </c>
      <c r="J158" s="10" t="s">
        <v>10353</v>
      </c>
      <c r="K158" s="10" t="s">
        <v>7465</v>
      </c>
      <c r="L158" s="10"/>
      <c r="M158" s="10"/>
      <c r="N158" s="14">
        <f t="shared" si="78"/>
        <v>0</v>
      </c>
      <c r="O158" s="15" t="e">
        <f t="shared" si="79"/>
        <v>#VALUE!</v>
      </c>
      <c r="P158" s="15" t="e">
        <f t="shared" si="80"/>
        <v>#VALUE!</v>
      </c>
      <c r="Q158" s="17" t="e">
        <f>VLOOKUP($A158,'DATA PENGUKURAN GARDU'!$A:$BS,42,0)</f>
        <v>#N/A</v>
      </c>
      <c r="R158" s="18" t="e">
        <f t="shared" si="89"/>
        <v>#N/A</v>
      </c>
      <c r="S158" s="17" t="e">
        <f>VLOOKUP($A158,'DATA PENGUKURAN GARDU'!$A:$BS,44,0)</f>
        <v>#N/A</v>
      </c>
      <c r="T158" s="18" t="e">
        <f t="shared" si="90"/>
        <v>#N/A</v>
      </c>
      <c r="U158" s="17" t="e">
        <f>VLOOKUP($A158,'DATA PENGUKURAN GARDU'!$A:$BS,46,0)</f>
        <v>#N/A</v>
      </c>
      <c r="V158" s="18" t="e">
        <f t="shared" si="91"/>
        <v>#N/A</v>
      </c>
      <c r="W158" s="17" t="e">
        <f>VLOOKUP($A158,'DATA PENGUKURAN GARDU'!$A:$BS,48,0)</f>
        <v>#N/A</v>
      </c>
      <c r="X158" s="17" t="e">
        <f>VLOOKUP($A158,'DATA PENGUKURAN GARDU'!$A:$BS,53,0)</f>
        <v>#N/A</v>
      </c>
      <c r="Y158" s="17" t="e">
        <f>VLOOKUP($A158,'DATA PENGUKURAN GARDU'!$A:$BS,54,0)</f>
        <v>#N/A</v>
      </c>
      <c r="Z158" s="17" t="e">
        <f>VLOOKUP($A158,'DATA PENGUKURAN GARDU'!$A:$BS,55,0)</f>
        <v>#N/A</v>
      </c>
      <c r="AA158" s="20" t="e">
        <f>VLOOKUP($B158,'DATA PENGUKURAN GARDU'!$A:$BS,42,0)</f>
        <v>#N/A</v>
      </c>
      <c r="AB158" s="21" t="e">
        <f t="shared" si="92"/>
        <v>#N/A</v>
      </c>
      <c r="AC158" s="20" t="e">
        <f>VLOOKUP($B158,'DATA PENGUKURAN GARDU'!$A:$BS,44,0)</f>
        <v>#N/A</v>
      </c>
      <c r="AD158" s="21" t="e">
        <f t="shared" si="93"/>
        <v>#N/A</v>
      </c>
      <c r="AE158" s="20" t="e">
        <f>VLOOKUP($B158,'DATA PENGUKURAN GARDU'!$A:$BS,46,0)</f>
        <v>#N/A</v>
      </c>
      <c r="AF158" s="21" t="e">
        <f t="shared" si="94"/>
        <v>#N/A</v>
      </c>
      <c r="AG158" s="20" t="e">
        <f>VLOOKUP($B158,'DATA PENGUKURAN GARDU'!$A:$BS,46,0)</f>
        <v>#N/A</v>
      </c>
      <c r="AH158" s="20" t="e">
        <f>VLOOKUP($B158,'DATA PENGUKURAN GARDU'!$A:$BS,53,0)</f>
        <v>#N/A</v>
      </c>
      <c r="AI158" s="20" t="e">
        <f>VLOOKUP($B158,'DATA PENGUKURAN GARDU'!$A:$BS,54,0)</f>
        <v>#N/A</v>
      </c>
      <c r="AJ158" s="17" t="e">
        <f>VLOOKUP($C158,'DATA PENGUKURAN GARDU'!$A:$BS,42,0)</f>
        <v>#N/A</v>
      </c>
      <c r="AK158" s="23" t="e">
        <f t="shared" si="95"/>
        <v>#N/A</v>
      </c>
      <c r="AL158" s="17" t="e">
        <f>VLOOKUP($C158,'DATA PENGUKURAN GARDU'!$A:$BS,44,0)</f>
        <v>#N/A</v>
      </c>
      <c r="AM158" s="23" t="e">
        <f t="shared" si="96"/>
        <v>#N/A</v>
      </c>
      <c r="AN158" s="17" t="e">
        <f>VLOOKUP($C158,'DATA PENGUKURAN GARDU'!$A:$BS,46,0)</f>
        <v>#N/A</v>
      </c>
      <c r="AO158" s="23" t="e">
        <f t="shared" si="97"/>
        <v>#N/A</v>
      </c>
      <c r="AP158" s="17" t="e">
        <f>VLOOKUP($C158,'DATA PENGUKURAN GARDU'!$A:$BS,46,0)</f>
        <v>#N/A</v>
      </c>
      <c r="AQ158" s="17" t="e">
        <f>VLOOKUP($C158,'DATA PENGUKURAN GARDU'!$A:$BS,53,0)</f>
        <v>#N/A</v>
      </c>
      <c r="AR158" s="17" t="e">
        <f>VLOOKUP($C158,'DATA PENGUKURAN GARDU'!$A:$BS,54,0)</f>
        <v>#N/A</v>
      </c>
      <c r="AS158" s="20" t="e">
        <f>VLOOKUP($D158,'DATA PENGUKURAN GARDU'!$A:$BS,42,0)</f>
        <v>#N/A</v>
      </c>
      <c r="AT158" s="21" t="e">
        <f t="shared" si="98"/>
        <v>#N/A</v>
      </c>
      <c r="AU158" s="20" t="e">
        <f>VLOOKUP($D158,'DATA PENGUKURAN GARDU'!$A:$BS,44,0)</f>
        <v>#N/A</v>
      </c>
      <c r="AV158" s="21" t="e">
        <f t="shared" si="99"/>
        <v>#N/A</v>
      </c>
      <c r="AW158" s="20" t="e">
        <f>VLOOKUP($D158,'DATA PENGUKURAN GARDU'!$A:$BS,46,0)</f>
        <v>#N/A</v>
      </c>
      <c r="AX158" s="21" t="e">
        <f t="shared" si="100"/>
        <v>#N/A</v>
      </c>
      <c r="AY158" s="20" t="e">
        <f>VLOOKUP($D158,'DATA PENGUKURAN GARDU'!$A:$BS,46,0)</f>
        <v>#N/A</v>
      </c>
      <c r="AZ158" s="20" t="e">
        <f>VLOOKUP($D158,'DATA PENGUKURAN GARDU'!$A:$BS,53,0)</f>
        <v>#N/A</v>
      </c>
      <c r="BA158" s="20" t="e">
        <f>VLOOKUP($D158,'DATA PENGUKURAN GARDU'!$A:$BS,54,0)</f>
        <v>#N/A</v>
      </c>
      <c r="BB158" s="17" t="e">
        <f>VLOOKUP($E158,'DATA PENGUKURAN GARDU'!$A:$BS,42,0)</f>
        <v>#N/A</v>
      </c>
      <c r="BC158" s="23" t="e">
        <f t="shared" si="101"/>
        <v>#N/A</v>
      </c>
      <c r="BD158" s="17" t="e">
        <f>VLOOKUP($E158,'DATA PENGUKURAN GARDU'!$A:$BS,44,0)</f>
        <v>#N/A</v>
      </c>
      <c r="BE158" s="23" t="e">
        <f t="shared" si="102"/>
        <v>#N/A</v>
      </c>
      <c r="BF158" s="17" t="e">
        <f>VLOOKUP($E158,'DATA PENGUKURAN GARDU'!$A:$BS,46,0)</f>
        <v>#N/A</v>
      </c>
      <c r="BG158" s="23" t="e">
        <f t="shared" si="103"/>
        <v>#N/A</v>
      </c>
      <c r="BH158" s="17" t="e">
        <f>VLOOKUP($E158,'DATA PENGUKURAN GARDU'!$A:$BS,46,0)</f>
        <v>#N/A</v>
      </c>
      <c r="BI158" s="17" t="e">
        <f>VLOOKUP($E158,'DATA PENGUKURAN GARDU'!$A:$BS,53,0)</f>
        <v>#N/A</v>
      </c>
      <c r="BJ158" s="17" t="e">
        <f>VLOOKUP($E158,'DATA PENGUKURAN GARDU'!$A:$BS,54,0)</f>
        <v>#N/A</v>
      </c>
      <c r="BK158" s="20" t="e">
        <f t="shared" si="81"/>
        <v>#N/A</v>
      </c>
      <c r="BL158" s="20" t="e">
        <f t="shared" si="82"/>
        <v>#N/A</v>
      </c>
      <c r="BM158" s="20" t="e">
        <f t="shared" si="83"/>
        <v>#N/A</v>
      </c>
      <c r="BN158" s="25" t="e">
        <f t="shared" si="84"/>
        <v>#N/A</v>
      </c>
      <c r="BO158" s="26" t="str">
        <f t="shared" si="85"/>
        <v>0</v>
      </c>
      <c r="BP158" s="21" t="e">
        <f t="shared" si="86"/>
        <v>#VALUE!</v>
      </c>
      <c r="BQ158" s="20" t="e">
        <f t="shared" si="87"/>
        <v>#N/A</v>
      </c>
      <c r="BR158" s="20" t="e">
        <v>#N/A</v>
      </c>
      <c r="BS158" s="9" t="e">
        <v>#N/A</v>
      </c>
      <c r="BT158" s="2" t="e">
        <f t="shared" si="88"/>
        <v>#VALUE!</v>
      </c>
      <c r="BU158" s="2" t="e">
        <f t="shared" si="71"/>
        <v>#N/A</v>
      </c>
      <c r="BV158" s="2" t="e">
        <f t="shared" si="72"/>
        <v>#N/A</v>
      </c>
    </row>
    <row r="159" s="2" customFormat="1" ht="22.95" customHeight="1" spans="1:74">
      <c r="A159" s="9" t="str">
        <f t="shared" si="73"/>
        <v>KMO 134Induk</v>
      </c>
      <c r="B159" s="9" t="str">
        <f t="shared" si="74"/>
        <v>KMO 134jurusan 1</v>
      </c>
      <c r="C159" s="9" t="str">
        <f t="shared" si="75"/>
        <v>KMO 134jurusan 2</v>
      </c>
      <c r="D159" s="9" t="str">
        <f t="shared" si="76"/>
        <v>KMO 134jurusan 3</v>
      </c>
      <c r="E159" s="9" t="str">
        <f t="shared" si="77"/>
        <v>KMO 134jurusan 4</v>
      </c>
      <c r="F159" s="10" t="s">
        <v>63</v>
      </c>
      <c r="G159" s="10" t="s">
        <v>39</v>
      </c>
      <c r="H159" s="10" t="s">
        <v>237</v>
      </c>
      <c r="I159" s="10" t="s">
        <v>10354</v>
      </c>
      <c r="J159" s="10" t="s">
        <v>10355</v>
      </c>
      <c r="K159" s="10" t="s">
        <v>7465</v>
      </c>
      <c r="L159" s="10"/>
      <c r="M159" s="10"/>
      <c r="N159" s="14">
        <f t="shared" si="78"/>
        <v>0</v>
      </c>
      <c r="O159" s="15" t="e">
        <f t="shared" si="79"/>
        <v>#VALUE!</v>
      </c>
      <c r="P159" s="15" t="e">
        <f t="shared" si="80"/>
        <v>#VALUE!</v>
      </c>
      <c r="Q159" s="17" t="e">
        <f>VLOOKUP($A159,'DATA PENGUKURAN GARDU'!$A:$BS,42,0)</f>
        <v>#N/A</v>
      </c>
      <c r="R159" s="18" t="e">
        <f t="shared" si="89"/>
        <v>#N/A</v>
      </c>
      <c r="S159" s="17" t="e">
        <f>VLOOKUP($A159,'DATA PENGUKURAN GARDU'!$A:$BS,44,0)</f>
        <v>#N/A</v>
      </c>
      <c r="T159" s="18" t="e">
        <f t="shared" si="90"/>
        <v>#N/A</v>
      </c>
      <c r="U159" s="17" t="e">
        <f>VLOOKUP($A159,'DATA PENGUKURAN GARDU'!$A:$BS,46,0)</f>
        <v>#N/A</v>
      </c>
      <c r="V159" s="18" t="e">
        <f t="shared" si="91"/>
        <v>#N/A</v>
      </c>
      <c r="W159" s="17" t="e">
        <f>VLOOKUP($A159,'DATA PENGUKURAN GARDU'!$A:$BS,48,0)</f>
        <v>#N/A</v>
      </c>
      <c r="X159" s="17" t="e">
        <f>VLOOKUP($A159,'DATA PENGUKURAN GARDU'!$A:$BS,53,0)</f>
        <v>#N/A</v>
      </c>
      <c r="Y159" s="17" t="e">
        <f>VLOOKUP($A159,'DATA PENGUKURAN GARDU'!$A:$BS,54,0)</f>
        <v>#N/A</v>
      </c>
      <c r="Z159" s="17" t="e">
        <f>VLOOKUP($A159,'DATA PENGUKURAN GARDU'!$A:$BS,55,0)</f>
        <v>#N/A</v>
      </c>
      <c r="AA159" s="20" t="e">
        <f>VLOOKUP($B159,'DATA PENGUKURAN GARDU'!$A:$BS,42,0)</f>
        <v>#N/A</v>
      </c>
      <c r="AB159" s="21" t="e">
        <f t="shared" si="92"/>
        <v>#N/A</v>
      </c>
      <c r="AC159" s="20" t="e">
        <f>VLOOKUP($B159,'DATA PENGUKURAN GARDU'!$A:$BS,44,0)</f>
        <v>#N/A</v>
      </c>
      <c r="AD159" s="21" t="e">
        <f t="shared" si="93"/>
        <v>#N/A</v>
      </c>
      <c r="AE159" s="20" t="e">
        <f>VLOOKUP($B159,'DATA PENGUKURAN GARDU'!$A:$BS,46,0)</f>
        <v>#N/A</v>
      </c>
      <c r="AF159" s="21" t="e">
        <f t="shared" si="94"/>
        <v>#N/A</v>
      </c>
      <c r="AG159" s="20" t="e">
        <f>VLOOKUP($B159,'DATA PENGUKURAN GARDU'!$A:$BS,46,0)</f>
        <v>#N/A</v>
      </c>
      <c r="AH159" s="20" t="e">
        <f>VLOOKUP($B159,'DATA PENGUKURAN GARDU'!$A:$BS,53,0)</f>
        <v>#N/A</v>
      </c>
      <c r="AI159" s="20" t="e">
        <f>VLOOKUP($B159,'DATA PENGUKURAN GARDU'!$A:$BS,54,0)</f>
        <v>#N/A</v>
      </c>
      <c r="AJ159" s="17" t="e">
        <f>VLOOKUP($C159,'DATA PENGUKURAN GARDU'!$A:$BS,42,0)</f>
        <v>#N/A</v>
      </c>
      <c r="AK159" s="23" t="e">
        <f t="shared" si="95"/>
        <v>#N/A</v>
      </c>
      <c r="AL159" s="17" t="e">
        <f>VLOOKUP($C159,'DATA PENGUKURAN GARDU'!$A:$BS,44,0)</f>
        <v>#N/A</v>
      </c>
      <c r="AM159" s="23" t="e">
        <f t="shared" si="96"/>
        <v>#N/A</v>
      </c>
      <c r="AN159" s="17" t="e">
        <f>VLOOKUP($C159,'DATA PENGUKURAN GARDU'!$A:$BS,46,0)</f>
        <v>#N/A</v>
      </c>
      <c r="AO159" s="23" t="e">
        <f t="shared" si="97"/>
        <v>#N/A</v>
      </c>
      <c r="AP159" s="17" t="e">
        <f>VLOOKUP($C159,'DATA PENGUKURAN GARDU'!$A:$BS,46,0)</f>
        <v>#N/A</v>
      </c>
      <c r="AQ159" s="17" t="e">
        <f>VLOOKUP($C159,'DATA PENGUKURAN GARDU'!$A:$BS,53,0)</f>
        <v>#N/A</v>
      </c>
      <c r="AR159" s="17" t="e">
        <f>VLOOKUP($C159,'DATA PENGUKURAN GARDU'!$A:$BS,54,0)</f>
        <v>#N/A</v>
      </c>
      <c r="AS159" s="20" t="e">
        <f>VLOOKUP($D159,'DATA PENGUKURAN GARDU'!$A:$BS,42,0)</f>
        <v>#N/A</v>
      </c>
      <c r="AT159" s="21" t="e">
        <f t="shared" si="98"/>
        <v>#N/A</v>
      </c>
      <c r="AU159" s="20" t="e">
        <f>VLOOKUP($D159,'DATA PENGUKURAN GARDU'!$A:$BS,44,0)</f>
        <v>#N/A</v>
      </c>
      <c r="AV159" s="21" t="e">
        <f t="shared" si="99"/>
        <v>#N/A</v>
      </c>
      <c r="AW159" s="20" t="e">
        <f>VLOOKUP($D159,'DATA PENGUKURAN GARDU'!$A:$BS,46,0)</f>
        <v>#N/A</v>
      </c>
      <c r="AX159" s="21" t="e">
        <f t="shared" si="100"/>
        <v>#N/A</v>
      </c>
      <c r="AY159" s="20" t="e">
        <f>VLOOKUP($D159,'DATA PENGUKURAN GARDU'!$A:$BS,46,0)</f>
        <v>#N/A</v>
      </c>
      <c r="AZ159" s="20" t="e">
        <f>VLOOKUP($D159,'DATA PENGUKURAN GARDU'!$A:$BS,53,0)</f>
        <v>#N/A</v>
      </c>
      <c r="BA159" s="20" t="e">
        <f>VLOOKUP($D159,'DATA PENGUKURAN GARDU'!$A:$BS,54,0)</f>
        <v>#N/A</v>
      </c>
      <c r="BB159" s="17" t="e">
        <f>VLOOKUP($E159,'DATA PENGUKURAN GARDU'!$A:$BS,42,0)</f>
        <v>#N/A</v>
      </c>
      <c r="BC159" s="23" t="e">
        <f t="shared" si="101"/>
        <v>#N/A</v>
      </c>
      <c r="BD159" s="17" t="e">
        <f>VLOOKUP($E159,'DATA PENGUKURAN GARDU'!$A:$BS,44,0)</f>
        <v>#N/A</v>
      </c>
      <c r="BE159" s="23" t="e">
        <f t="shared" si="102"/>
        <v>#N/A</v>
      </c>
      <c r="BF159" s="17" t="e">
        <f>VLOOKUP($E159,'DATA PENGUKURAN GARDU'!$A:$BS,46,0)</f>
        <v>#N/A</v>
      </c>
      <c r="BG159" s="23" t="e">
        <f t="shared" si="103"/>
        <v>#N/A</v>
      </c>
      <c r="BH159" s="17" t="e">
        <f>VLOOKUP($E159,'DATA PENGUKURAN GARDU'!$A:$BS,46,0)</f>
        <v>#N/A</v>
      </c>
      <c r="BI159" s="17" t="e">
        <f>VLOOKUP($E159,'DATA PENGUKURAN GARDU'!$A:$BS,53,0)</f>
        <v>#N/A</v>
      </c>
      <c r="BJ159" s="17" t="e">
        <f>VLOOKUP($E159,'DATA PENGUKURAN GARDU'!$A:$BS,54,0)</f>
        <v>#N/A</v>
      </c>
      <c r="BK159" s="20" t="e">
        <f t="shared" si="81"/>
        <v>#N/A</v>
      </c>
      <c r="BL159" s="20" t="e">
        <f t="shared" si="82"/>
        <v>#N/A</v>
      </c>
      <c r="BM159" s="20" t="e">
        <f t="shared" si="83"/>
        <v>#N/A</v>
      </c>
      <c r="BN159" s="25" t="e">
        <f t="shared" si="84"/>
        <v>#N/A</v>
      </c>
      <c r="BO159" s="26" t="str">
        <f t="shared" si="85"/>
        <v>0</v>
      </c>
      <c r="BP159" s="21" t="e">
        <f t="shared" si="86"/>
        <v>#VALUE!</v>
      </c>
      <c r="BQ159" s="20" t="e">
        <f t="shared" si="87"/>
        <v>#N/A</v>
      </c>
      <c r="BR159" s="20" t="e">
        <v>#N/A</v>
      </c>
      <c r="BS159" s="9" t="e">
        <v>#N/A</v>
      </c>
      <c r="BT159" s="2" t="e">
        <f t="shared" si="88"/>
        <v>#VALUE!</v>
      </c>
      <c r="BU159" s="2" t="e">
        <f t="shared" si="71"/>
        <v>#N/A</v>
      </c>
      <c r="BV159" s="2" t="e">
        <f t="shared" si="72"/>
        <v>#N/A</v>
      </c>
    </row>
    <row r="160" s="2" customFormat="1" ht="22.95" customHeight="1" spans="1:74">
      <c r="A160" s="9" t="str">
        <f t="shared" si="73"/>
        <v>KMO 137Induk</v>
      </c>
      <c r="B160" s="9" t="str">
        <f t="shared" si="74"/>
        <v>KMO 137jurusan 1</v>
      </c>
      <c r="C160" s="9" t="str">
        <f t="shared" si="75"/>
        <v>KMO 137jurusan 2</v>
      </c>
      <c r="D160" s="9" t="str">
        <f t="shared" si="76"/>
        <v>KMO 137jurusan 3</v>
      </c>
      <c r="E160" s="9" t="str">
        <f t="shared" si="77"/>
        <v>KMO 137jurusan 4</v>
      </c>
      <c r="F160" s="10" t="s">
        <v>65</v>
      </c>
      <c r="G160" s="10" t="s">
        <v>39</v>
      </c>
      <c r="H160" s="10" t="s">
        <v>238</v>
      </c>
      <c r="I160" s="10" t="s">
        <v>10356</v>
      </c>
      <c r="J160" s="10" t="s">
        <v>10357</v>
      </c>
      <c r="K160" s="10" t="s">
        <v>7465</v>
      </c>
      <c r="L160" s="10"/>
      <c r="M160" s="10"/>
      <c r="N160" s="14">
        <f t="shared" si="78"/>
        <v>0</v>
      </c>
      <c r="O160" s="15" t="e">
        <f t="shared" si="79"/>
        <v>#VALUE!</v>
      </c>
      <c r="P160" s="15" t="e">
        <f t="shared" si="80"/>
        <v>#VALUE!</v>
      </c>
      <c r="Q160" s="17" t="e">
        <f>VLOOKUP($A160,'DATA PENGUKURAN GARDU'!$A:$BS,42,0)</f>
        <v>#N/A</v>
      </c>
      <c r="R160" s="18" t="e">
        <f t="shared" si="89"/>
        <v>#N/A</v>
      </c>
      <c r="S160" s="17" t="e">
        <f>VLOOKUP($A160,'DATA PENGUKURAN GARDU'!$A:$BS,44,0)</f>
        <v>#N/A</v>
      </c>
      <c r="T160" s="18" t="e">
        <f t="shared" si="90"/>
        <v>#N/A</v>
      </c>
      <c r="U160" s="17" t="e">
        <f>VLOOKUP($A160,'DATA PENGUKURAN GARDU'!$A:$BS,46,0)</f>
        <v>#N/A</v>
      </c>
      <c r="V160" s="18" t="e">
        <f t="shared" si="91"/>
        <v>#N/A</v>
      </c>
      <c r="W160" s="17" t="e">
        <f>VLOOKUP($A160,'DATA PENGUKURAN GARDU'!$A:$BS,48,0)</f>
        <v>#N/A</v>
      </c>
      <c r="X160" s="17" t="e">
        <f>VLOOKUP($A160,'DATA PENGUKURAN GARDU'!$A:$BS,53,0)</f>
        <v>#N/A</v>
      </c>
      <c r="Y160" s="17" t="e">
        <f>VLOOKUP($A160,'DATA PENGUKURAN GARDU'!$A:$BS,54,0)</f>
        <v>#N/A</v>
      </c>
      <c r="Z160" s="17" t="e">
        <f>VLOOKUP($A160,'DATA PENGUKURAN GARDU'!$A:$BS,55,0)</f>
        <v>#N/A</v>
      </c>
      <c r="AA160" s="20" t="e">
        <f>VLOOKUP($B160,'DATA PENGUKURAN GARDU'!$A:$BS,42,0)</f>
        <v>#N/A</v>
      </c>
      <c r="AB160" s="21" t="e">
        <f t="shared" si="92"/>
        <v>#N/A</v>
      </c>
      <c r="AC160" s="20" t="e">
        <f>VLOOKUP($B160,'DATA PENGUKURAN GARDU'!$A:$BS,44,0)</f>
        <v>#N/A</v>
      </c>
      <c r="AD160" s="21" t="e">
        <f t="shared" si="93"/>
        <v>#N/A</v>
      </c>
      <c r="AE160" s="20" t="e">
        <f>VLOOKUP($B160,'DATA PENGUKURAN GARDU'!$A:$BS,46,0)</f>
        <v>#N/A</v>
      </c>
      <c r="AF160" s="21" t="e">
        <f t="shared" si="94"/>
        <v>#N/A</v>
      </c>
      <c r="AG160" s="20" t="e">
        <f>VLOOKUP($B160,'DATA PENGUKURAN GARDU'!$A:$BS,46,0)</f>
        <v>#N/A</v>
      </c>
      <c r="AH160" s="20" t="e">
        <f>VLOOKUP($B160,'DATA PENGUKURAN GARDU'!$A:$BS,53,0)</f>
        <v>#N/A</v>
      </c>
      <c r="AI160" s="20" t="e">
        <f>VLOOKUP($B160,'DATA PENGUKURAN GARDU'!$A:$BS,54,0)</f>
        <v>#N/A</v>
      </c>
      <c r="AJ160" s="17" t="e">
        <f>VLOOKUP($C160,'DATA PENGUKURAN GARDU'!$A:$BS,42,0)</f>
        <v>#N/A</v>
      </c>
      <c r="AK160" s="23" t="e">
        <f t="shared" si="95"/>
        <v>#N/A</v>
      </c>
      <c r="AL160" s="17" t="e">
        <f>VLOOKUP($C160,'DATA PENGUKURAN GARDU'!$A:$BS,44,0)</f>
        <v>#N/A</v>
      </c>
      <c r="AM160" s="23" t="e">
        <f t="shared" si="96"/>
        <v>#N/A</v>
      </c>
      <c r="AN160" s="17" t="e">
        <f>VLOOKUP($C160,'DATA PENGUKURAN GARDU'!$A:$BS,46,0)</f>
        <v>#N/A</v>
      </c>
      <c r="AO160" s="23" t="e">
        <f t="shared" si="97"/>
        <v>#N/A</v>
      </c>
      <c r="AP160" s="17" t="e">
        <f>VLOOKUP($C160,'DATA PENGUKURAN GARDU'!$A:$BS,46,0)</f>
        <v>#N/A</v>
      </c>
      <c r="AQ160" s="17" t="e">
        <f>VLOOKUP($C160,'DATA PENGUKURAN GARDU'!$A:$BS,53,0)</f>
        <v>#N/A</v>
      </c>
      <c r="AR160" s="17" t="e">
        <f>VLOOKUP($C160,'DATA PENGUKURAN GARDU'!$A:$BS,54,0)</f>
        <v>#N/A</v>
      </c>
      <c r="AS160" s="20" t="e">
        <f>VLOOKUP($D160,'DATA PENGUKURAN GARDU'!$A:$BS,42,0)</f>
        <v>#N/A</v>
      </c>
      <c r="AT160" s="21" t="e">
        <f t="shared" si="98"/>
        <v>#N/A</v>
      </c>
      <c r="AU160" s="20" t="e">
        <f>VLOOKUP($D160,'DATA PENGUKURAN GARDU'!$A:$BS,44,0)</f>
        <v>#N/A</v>
      </c>
      <c r="AV160" s="21" t="e">
        <f t="shared" si="99"/>
        <v>#N/A</v>
      </c>
      <c r="AW160" s="20" t="e">
        <f>VLOOKUP($D160,'DATA PENGUKURAN GARDU'!$A:$BS,46,0)</f>
        <v>#N/A</v>
      </c>
      <c r="AX160" s="21" t="e">
        <f t="shared" si="100"/>
        <v>#N/A</v>
      </c>
      <c r="AY160" s="20" t="e">
        <f>VLOOKUP($D160,'DATA PENGUKURAN GARDU'!$A:$BS,46,0)</f>
        <v>#N/A</v>
      </c>
      <c r="AZ160" s="20" t="e">
        <f>VLOOKUP($D160,'DATA PENGUKURAN GARDU'!$A:$BS,53,0)</f>
        <v>#N/A</v>
      </c>
      <c r="BA160" s="20" t="e">
        <f>VLOOKUP($D160,'DATA PENGUKURAN GARDU'!$A:$BS,54,0)</f>
        <v>#N/A</v>
      </c>
      <c r="BB160" s="17" t="e">
        <f>VLOOKUP($E160,'DATA PENGUKURAN GARDU'!$A:$BS,42,0)</f>
        <v>#N/A</v>
      </c>
      <c r="BC160" s="23" t="e">
        <f t="shared" si="101"/>
        <v>#N/A</v>
      </c>
      <c r="BD160" s="17" t="e">
        <f>VLOOKUP($E160,'DATA PENGUKURAN GARDU'!$A:$BS,44,0)</f>
        <v>#N/A</v>
      </c>
      <c r="BE160" s="23" t="e">
        <f t="shared" si="102"/>
        <v>#N/A</v>
      </c>
      <c r="BF160" s="17" t="e">
        <f>VLOOKUP($E160,'DATA PENGUKURAN GARDU'!$A:$BS,46,0)</f>
        <v>#N/A</v>
      </c>
      <c r="BG160" s="23" t="e">
        <f t="shared" si="103"/>
        <v>#N/A</v>
      </c>
      <c r="BH160" s="17" t="e">
        <f>VLOOKUP($E160,'DATA PENGUKURAN GARDU'!$A:$BS,46,0)</f>
        <v>#N/A</v>
      </c>
      <c r="BI160" s="17" t="e">
        <f>VLOOKUP($E160,'DATA PENGUKURAN GARDU'!$A:$BS,53,0)</f>
        <v>#N/A</v>
      </c>
      <c r="BJ160" s="17" t="e">
        <f>VLOOKUP($E160,'DATA PENGUKURAN GARDU'!$A:$BS,54,0)</f>
        <v>#N/A</v>
      </c>
      <c r="BK160" s="20" t="e">
        <f t="shared" si="81"/>
        <v>#N/A</v>
      </c>
      <c r="BL160" s="20" t="e">
        <f t="shared" si="82"/>
        <v>#N/A</v>
      </c>
      <c r="BM160" s="20" t="e">
        <f t="shared" si="83"/>
        <v>#N/A</v>
      </c>
      <c r="BN160" s="25" t="e">
        <f t="shared" si="84"/>
        <v>#N/A</v>
      </c>
      <c r="BO160" s="26" t="str">
        <f t="shared" si="85"/>
        <v>0</v>
      </c>
      <c r="BP160" s="21" t="e">
        <f t="shared" si="86"/>
        <v>#VALUE!</v>
      </c>
      <c r="BQ160" s="20" t="e">
        <f t="shared" si="87"/>
        <v>#N/A</v>
      </c>
      <c r="BR160" s="20" t="e">
        <v>#N/A</v>
      </c>
      <c r="BS160" s="9" t="e">
        <v>#N/A</v>
      </c>
      <c r="BT160" s="2" t="e">
        <f t="shared" si="88"/>
        <v>#VALUE!</v>
      </c>
      <c r="BU160" s="2" t="e">
        <f t="shared" si="71"/>
        <v>#N/A</v>
      </c>
      <c r="BV160" s="2" t="e">
        <f t="shared" si="72"/>
        <v>#N/A</v>
      </c>
    </row>
    <row r="161" s="2" customFormat="1" ht="22.95" customHeight="1" spans="1:74">
      <c r="A161" s="9" t="str">
        <f t="shared" si="73"/>
        <v>KMO 223Induk</v>
      </c>
      <c r="B161" s="9" t="str">
        <f t="shared" si="74"/>
        <v>KMO 223jurusan 1</v>
      </c>
      <c r="C161" s="9" t="str">
        <f t="shared" si="75"/>
        <v>KMO 223jurusan 2</v>
      </c>
      <c r="D161" s="9" t="str">
        <f t="shared" si="76"/>
        <v>KMO 223jurusan 3</v>
      </c>
      <c r="E161" s="9" t="str">
        <f t="shared" si="77"/>
        <v>KMO 223jurusan 4</v>
      </c>
      <c r="F161" s="10" t="s">
        <v>7</v>
      </c>
      <c r="G161" s="10" t="s">
        <v>8</v>
      </c>
      <c r="H161" s="10" t="s">
        <v>239</v>
      </c>
      <c r="I161" s="10" t="s">
        <v>10358</v>
      </c>
      <c r="J161" s="10" t="s">
        <v>10359</v>
      </c>
      <c r="K161" s="10" t="s">
        <v>7465</v>
      </c>
      <c r="L161" s="10"/>
      <c r="M161" s="10"/>
      <c r="N161" s="14">
        <f t="shared" si="78"/>
        <v>0</v>
      </c>
      <c r="O161" s="15" t="e">
        <f t="shared" si="79"/>
        <v>#VALUE!</v>
      </c>
      <c r="P161" s="15" t="e">
        <f t="shared" si="80"/>
        <v>#VALUE!</v>
      </c>
      <c r="Q161" s="17" t="e">
        <f>VLOOKUP($A161,'DATA PENGUKURAN GARDU'!$A:$BS,42,0)</f>
        <v>#N/A</v>
      </c>
      <c r="R161" s="18" t="e">
        <f t="shared" si="89"/>
        <v>#N/A</v>
      </c>
      <c r="S161" s="17" t="e">
        <f>VLOOKUP($A161,'DATA PENGUKURAN GARDU'!$A:$BS,44,0)</f>
        <v>#N/A</v>
      </c>
      <c r="T161" s="18" t="e">
        <f t="shared" si="90"/>
        <v>#N/A</v>
      </c>
      <c r="U161" s="17" t="e">
        <f>VLOOKUP($A161,'DATA PENGUKURAN GARDU'!$A:$BS,46,0)</f>
        <v>#N/A</v>
      </c>
      <c r="V161" s="18" t="e">
        <f t="shared" si="91"/>
        <v>#N/A</v>
      </c>
      <c r="W161" s="17" t="e">
        <f>VLOOKUP($A161,'DATA PENGUKURAN GARDU'!$A:$BS,48,0)</f>
        <v>#N/A</v>
      </c>
      <c r="X161" s="17" t="e">
        <f>VLOOKUP($A161,'DATA PENGUKURAN GARDU'!$A:$BS,53,0)</f>
        <v>#N/A</v>
      </c>
      <c r="Y161" s="17" t="e">
        <f>VLOOKUP($A161,'DATA PENGUKURAN GARDU'!$A:$BS,54,0)</f>
        <v>#N/A</v>
      </c>
      <c r="Z161" s="17" t="e">
        <f>VLOOKUP($A161,'DATA PENGUKURAN GARDU'!$A:$BS,55,0)</f>
        <v>#N/A</v>
      </c>
      <c r="AA161" s="20" t="e">
        <f>VLOOKUP($B161,'DATA PENGUKURAN GARDU'!$A:$BS,42,0)</f>
        <v>#N/A</v>
      </c>
      <c r="AB161" s="21" t="e">
        <f t="shared" si="92"/>
        <v>#N/A</v>
      </c>
      <c r="AC161" s="20" t="e">
        <f>VLOOKUP($B161,'DATA PENGUKURAN GARDU'!$A:$BS,44,0)</f>
        <v>#N/A</v>
      </c>
      <c r="AD161" s="21" t="e">
        <f t="shared" si="93"/>
        <v>#N/A</v>
      </c>
      <c r="AE161" s="20" t="e">
        <f>VLOOKUP($B161,'DATA PENGUKURAN GARDU'!$A:$BS,46,0)</f>
        <v>#N/A</v>
      </c>
      <c r="AF161" s="21" t="e">
        <f t="shared" si="94"/>
        <v>#N/A</v>
      </c>
      <c r="AG161" s="20" t="e">
        <f>VLOOKUP($B161,'DATA PENGUKURAN GARDU'!$A:$BS,46,0)</f>
        <v>#N/A</v>
      </c>
      <c r="AH161" s="20" t="e">
        <f>VLOOKUP($B161,'DATA PENGUKURAN GARDU'!$A:$BS,53,0)</f>
        <v>#N/A</v>
      </c>
      <c r="AI161" s="20" t="e">
        <f>VLOOKUP($B161,'DATA PENGUKURAN GARDU'!$A:$BS,54,0)</f>
        <v>#N/A</v>
      </c>
      <c r="AJ161" s="17" t="e">
        <f>VLOOKUP($C161,'DATA PENGUKURAN GARDU'!$A:$BS,42,0)</f>
        <v>#N/A</v>
      </c>
      <c r="AK161" s="23" t="e">
        <f t="shared" si="95"/>
        <v>#N/A</v>
      </c>
      <c r="AL161" s="17" t="e">
        <f>VLOOKUP($C161,'DATA PENGUKURAN GARDU'!$A:$BS,44,0)</f>
        <v>#N/A</v>
      </c>
      <c r="AM161" s="23" t="e">
        <f t="shared" si="96"/>
        <v>#N/A</v>
      </c>
      <c r="AN161" s="17" t="e">
        <f>VLOOKUP($C161,'DATA PENGUKURAN GARDU'!$A:$BS,46,0)</f>
        <v>#N/A</v>
      </c>
      <c r="AO161" s="23" t="e">
        <f t="shared" si="97"/>
        <v>#N/A</v>
      </c>
      <c r="AP161" s="17" t="e">
        <f>VLOOKUP($C161,'DATA PENGUKURAN GARDU'!$A:$BS,46,0)</f>
        <v>#N/A</v>
      </c>
      <c r="AQ161" s="17" t="e">
        <f>VLOOKUP($C161,'DATA PENGUKURAN GARDU'!$A:$BS,53,0)</f>
        <v>#N/A</v>
      </c>
      <c r="AR161" s="17" t="e">
        <f>VLOOKUP($C161,'DATA PENGUKURAN GARDU'!$A:$BS,54,0)</f>
        <v>#N/A</v>
      </c>
      <c r="AS161" s="20" t="e">
        <f>VLOOKUP($D161,'DATA PENGUKURAN GARDU'!$A:$BS,42,0)</f>
        <v>#N/A</v>
      </c>
      <c r="AT161" s="21" t="e">
        <f t="shared" si="98"/>
        <v>#N/A</v>
      </c>
      <c r="AU161" s="20" t="e">
        <f>VLOOKUP($D161,'DATA PENGUKURAN GARDU'!$A:$BS,44,0)</f>
        <v>#N/A</v>
      </c>
      <c r="AV161" s="21" t="e">
        <f t="shared" si="99"/>
        <v>#N/A</v>
      </c>
      <c r="AW161" s="20" t="e">
        <f>VLOOKUP($D161,'DATA PENGUKURAN GARDU'!$A:$BS,46,0)</f>
        <v>#N/A</v>
      </c>
      <c r="AX161" s="21" t="e">
        <f t="shared" si="100"/>
        <v>#N/A</v>
      </c>
      <c r="AY161" s="20" t="e">
        <f>VLOOKUP($D161,'DATA PENGUKURAN GARDU'!$A:$BS,46,0)</f>
        <v>#N/A</v>
      </c>
      <c r="AZ161" s="20" t="e">
        <f>VLOOKUP($D161,'DATA PENGUKURAN GARDU'!$A:$BS,53,0)</f>
        <v>#N/A</v>
      </c>
      <c r="BA161" s="20" t="e">
        <f>VLOOKUP($D161,'DATA PENGUKURAN GARDU'!$A:$BS,54,0)</f>
        <v>#N/A</v>
      </c>
      <c r="BB161" s="17" t="e">
        <f>VLOOKUP($E161,'DATA PENGUKURAN GARDU'!$A:$BS,42,0)</f>
        <v>#N/A</v>
      </c>
      <c r="BC161" s="23" t="e">
        <f t="shared" si="101"/>
        <v>#N/A</v>
      </c>
      <c r="BD161" s="17" t="e">
        <f>VLOOKUP($E161,'DATA PENGUKURAN GARDU'!$A:$BS,44,0)</f>
        <v>#N/A</v>
      </c>
      <c r="BE161" s="23" t="e">
        <f t="shared" si="102"/>
        <v>#N/A</v>
      </c>
      <c r="BF161" s="17" t="e">
        <f>VLOOKUP($E161,'DATA PENGUKURAN GARDU'!$A:$BS,46,0)</f>
        <v>#N/A</v>
      </c>
      <c r="BG161" s="23" t="e">
        <f t="shared" si="103"/>
        <v>#N/A</v>
      </c>
      <c r="BH161" s="17" t="e">
        <f>VLOOKUP($E161,'DATA PENGUKURAN GARDU'!$A:$BS,46,0)</f>
        <v>#N/A</v>
      </c>
      <c r="BI161" s="17" t="e">
        <f>VLOOKUP($E161,'DATA PENGUKURAN GARDU'!$A:$BS,53,0)</f>
        <v>#N/A</v>
      </c>
      <c r="BJ161" s="17" t="e">
        <f>VLOOKUP($E161,'DATA PENGUKURAN GARDU'!$A:$BS,54,0)</f>
        <v>#N/A</v>
      </c>
      <c r="BK161" s="20" t="e">
        <f t="shared" si="81"/>
        <v>#N/A</v>
      </c>
      <c r="BL161" s="20" t="e">
        <f t="shared" si="82"/>
        <v>#N/A</v>
      </c>
      <c r="BM161" s="20" t="e">
        <f t="shared" si="83"/>
        <v>#N/A</v>
      </c>
      <c r="BN161" s="25" t="e">
        <f t="shared" si="84"/>
        <v>#N/A</v>
      </c>
      <c r="BO161" s="26" t="str">
        <f t="shared" si="85"/>
        <v>0</v>
      </c>
      <c r="BP161" s="21" t="e">
        <f t="shared" si="86"/>
        <v>#VALUE!</v>
      </c>
      <c r="BQ161" s="20" t="e">
        <f t="shared" si="87"/>
        <v>#N/A</v>
      </c>
      <c r="BR161" s="20" t="e">
        <v>#N/A</v>
      </c>
      <c r="BS161" s="9" t="e">
        <v>#N/A</v>
      </c>
      <c r="BT161" s="2" t="e">
        <f t="shared" si="88"/>
        <v>#VALUE!</v>
      </c>
      <c r="BU161" s="2" t="e">
        <f t="shared" si="71"/>
        <v>#N/A</v>
      </c>
      <c r="BV161" s="2" t="e">
        <f t="shared" si="72"/>
        <v>#N/A</v>
      </c>
    </row>
    <row r="162" s="2" customFormat="1" ht="22.95" customHeight="1" spans="1:74">
      <c r="A162" s="9" t="str">
        <f t="shared" si="73"/>
        <v>L-091Induk</v>
      </c>
      <c r="B162" s="9" t="str">
        <f t="shared" si="74"/>
        <v>L-091jurusan 1</v>
      </c>
      <c r="C162" s="9" t="str">
        <f t="shared" si="75"/>
        <v>L-091jurusan 2</v>
      </c>
      <c r="D162" s="9" t="str">
        <f t="shared" si="76"/>
        <v>L-091jurusan 3</v>
      </c>
      <c r="E162" s="9" t="str">
        <f t="shared" si="77"/>
        <v>L-091jurusan 4</v>
      </c>
      <c r="F162" s="10" t="s">
        <v>46</v>
      </c>
      <c r="G162" s="10" t="s">
        <v>22</v>
      </c>
      <c r="H162" s="10" t="s">
        <v>240</v>
      </c>
      <c r="I162" s="10" t="s">
        <v>10360</v>
      </c>
      <c r="J162" s="10" t="s">
        <v>10361</v>
      </c>
      <c r="K162" s="10" t="s">
        <v>7465</v>
      </c>
      <c r="L162" s="10"/>
      <c r="M162" s="10"/>
      <c r="N162" s="14">
        <f t="shared" si="78"/>
        <v>0</v>
      </c>
      <c r="O162" s="15" t="e">
        <f t="shared" si="79"/>
        <v>#VALUE!</v>
      </c>
      <c r="P162" s="15" t="e">
        <f t="shared" si="80"/>
        <v>#VALUE!</v>
      </c>
      <c r="Q162" s="17" t="e">
        <f>VLOOKUP($A162,'DATA PENGUKURAN GARDU'!$A:$BS,42,0)</f>
        <v>#N/A</v>
      </c>
      <c r="R162" s="18" t="e">
        <f t="shared" si="89"/>
        <v>#N/A</v>
      </c>
      <c r="S162" s="17" t="e">
        <f>VLOOKUP($A162,'DATA PENGUKURAN GARDU'!$A:$BS,44,0)</f>
        <v>#N/A</v>
      </c>
      <c r="T162" s="18" t="e">
        <f t="shared" si="90"/>
        <v>#N/A</v>
      </c>
      <c r="U162" s="17" t="e">
        <f>VLOOKUP($A162,'DATA PENGUKURAN GARDU'!$A:$BS,46,0)</f>
        <v>#N/A</v>
      </c>
      <c r="V162" s="18" t="e">
        <f t="shared" si="91"/>
        <v>#N/A</v>
      </c>
      <c r="W162" s="17" t="e">
        <f>VLOOKUP($A162,'DATA PENGUKURAN GARDU'!$A:$BS,48,0)</f>
        <v>#N/A</v>
      </c>
      <c r="X162" s="17" t="e">
        <f>VLOOKUP($A162,'DATA PENGUKURAN GARDU'!$A:$BS,53,0)</f>
        <v>#N/A</v>
      </c>
      <c r="Y162" s="17" t="e">
        <f>VLOOKUP($A162,'DATA PENGUKURAN GARDU'!$A:$BS,54,0)</f>
        <v>#N/A</v>
      </c>
      <c r="Z162" s="17" t="e">
        <f>VLOOKUP($A162,'DATA PENGUKURAN GARDU'!$A:$BS,55,0)</f>
        <v>#N/A</v>
      </c>
      <c r="AA162" s="20" t="e">
        <f>VLOOKUP($B162,'DATA PENGUKURAN GARDU'!$A:$BS,42,0)</f>
        <v>#N/A</v>
      </c>
      <c r="AB162" s="21" t="e">
        <f t="shared" si="92"/>
        <v>#N/A</v>
      </c>
      <c r="AC162" s="20" t="e">
        <f>VLOOKUP($B162,'DATA PENGUKURAN GARDU'!$A:$BS,44,0)</f>
        <v>#N/A</v>
      </c>
      <c r="AD162" s="21" t="e">
        <f t="shared" si="93"/>
        <v>#N/A</v>
      </c>
      <c r="AE162" s="20" t="e">
        <f>VLOOKUP($B162,'DATA PENGUKURAN GARDU'!$A:$BS,46,0)</f>
        <v>#N/A</v>
      </c>
      <c r="AF162" s="21" t="e">
        <f t="shared" si="94"/>
        <v>#N/A</v>
      </c>
      <c r="AG162" s="20" t="e">
        <f>VLOOKUP($B162,'DATA PENGUKURAN GARDU'!$A:$BS,46,0)</f>
        <v>#N/A</v>
      </c>
      <c r="AH162" s="20" t="e">
        <f>VLOOKUP($B162,'DATA PENGUKURAN GARDU'!$A:$BS,53,0)</f>
        <v>#N/A</v>
      </c>
      <c r="AI162" s="20" t="e">
        <f>VLOOKUP($B162,'DATA PENGUKURAN GARDU'!$A:$BS,54,0)</f>
        <v>#N/A</v>
      </c>
      <c r="AJ162" s="17" t="e">
        <f>VLOOKUP($C162,'DATA PENGUKURAN GARDU'!$A:$BS,42,0)</f>
        <v>#N/A</v>
      </c>
      <c r="AK162" s="23" t="e">
        <f t="shared" si="95"/>
        <v>#N/A</v>
      </c>
      <c r="AL162" s="17" t="e">
        <f>VLOOKUP($C162,'DATA PENGUKURAN GARDU'!$A:$BS,44,0)</f>
        <v>#N/A</v>
      </c>
      <c r="AM162" s="23" t="e">
        <f t="shared" si="96"/>
        <v>#N/A</v>
      </c>
      <c r="AN162" s="17" t="e">
        <f>VLOOKUP($C162,'DATA PENGUKURAN GARDU'!$A:$BS,46,0)</f>
        <v>#N/A</v>
      </c>
      <c r="AO162" s="23" t="e">
        <f t="shared" si="97"/>
        <v>#N/A</v>
      </c>
      <c r="AP162" s="17" t="e">
        <f>VLOOKUP($C162,'DATA PENGUKURAN GARDU'!$A:$BS,46,0)</f>
        <v>#N/A</v>
      </c>
      <c r="AQ162" s="17" t="e">
        <f>VLOOKUP($C162,'DATA PENGUKURAN GARDU'!$A:$BS,53,0)</f>
        <v>#N/A</v>
      </c>
      <c r="AR162" s="17" t="e">
        <f>VLOOKUP($C162,'DATA PENGUKURAN GARDU'!$A:$BS,54,0)</f>
        <v>#N/A</v>
      </c>
      <c r="AS162" s="20" t="e">
        <f>VLOOKUP($D162,'DATA PENGUKURAN GARDU'!$A:$BS,42,0)</f>
        <v>#N/A</v>
      </c>
      <c r="AT162" s="21" t="e">
        <f t="shared" si="98"/>
        <v>#N/A</v>
      </c>
      <c r="AU162" s="20" t="e">
        <f>VLOOKUP($D162,'DATA PENGUKURAN GARDU'!$A:$BS,44,0)</f>
        <v>#N/A</v>
      </c>
      <c r="AV162" s="21" t="e">
        <f t="shared" si="99"/>
        <v>#N/A</v>
      </c>
      <c r="AW162" s="20" t="e">
        <f>VLOOKUP($D162,'DATA PENGUKURAN GARDU'!$A:$BS,46,0)</f>
        <v>#N/A</v>
      </c>
      <c r="AX162" s="21" t="e">
        <f t="shared" si="100"/>
        <v>#N/A</v>
      </c>
      <c r="AY162" s="20" t="e">
        <f>VLOOKUP($D162,'DATA PENGUKURAN GARDU'!$A:$BS,46,0)</f>
        <v>#N/A</v>
      </c>
      <c r="AZ162" s="20" t="e">
        <f>VLOOKUP($D162,'DATA PENGUKURAN GARDU'!$A:$BS,53,0)</f>
        <v>#N/A</v>
      </c>
      <c r="BA162" s="20" t="e">
        <f>VLOOKUP($D162,'DATA PENGUKURAN GARDU'!$A:$BS,54,0)</f>
        <v>#N/A</v>
      </c>
      <c r="BB162" s="17" t="e">
        <f>VLOOKUP($E162,'DATA PENGUKURAN GARDU'!$A:$BS,42,0)</f>
        <v>#N/A</v>
      </c>
      <c r="BC162" s="23" t="e">
        <f t="shared" si="101"/>
        <v>#N/A</v>
      </c>
      <c r="BD162" s="17" t="e">
        <f>VLOOKUP($E162,'DATA PENGUKURAN GARDU'!$A:$BS,44,0)</f>
        <v>#N/A</v>
      </c>
      <c r="BE162" s="23" t="e">
        <f t="shared" si="102"/>
        <v>#N/A</v>
      </c>
      <c r="BF162" s="17" t="e">
        <f>VLOOKUP($E162,'DATA PENGUKURAN GARDU'!$A:$BS,46,0)</f>
        <v>#N/A</v>
      </c>
      <c r="BG162" s="23" t="e">
        <f t="shared" si="103"/>
        <v>#N/A</v>
      </c>
      <c r="BH162" s="17" t="e">
        <f>VLOOKUP($E162,'DATA PENGUKURAN GARDU'!$A:$BS,46,0)</f>
        <v>#N/A</v>
      </c>
      <c r="BI162" s="17" t="e">
        <f>VLOOKUP($E162,'DATA PENGUKURAN GARDU'!$A:$BS,53,0)</f>
        <v>#N/A</v>
      </c>
      <c r="BJ162" s="17" t="e">
        <f>VLOOKUP($E162,'DATA PENGUKURAN GARDU'!$A:$BS,54,0)</f>
        <v>#N/A</v>
      </c>
      <c r="BK162" s="20" t="e">
        <f t="shared" si="81"/>
        <v>#N/A</v>
      </c>
      <c r="BL162" s="20" t="e">
        <f t="shared" si="82"/>
        <v>#N/A</v>
      </c>
      <c r="BM162" s="20" t="e">
        <f t="shared" si="83"/>
        <v>#N/A</v>
      </c>
      <c r="BN162" s="25" t="e">
        <f t="shared" si="84"/>
        <v>#N/A</v>
      </c>
      <c r="BO162" s="26" t="str">
        <f t="shared" si="85"/>
        <v>0</v>
      </c>
      <c r="BP162" s="21" t="e">
        <f t="shared" si="86"/>
        <v>#VALUE!</v>
      </c>
      <c r="BQ162" s="20" t="e">
        <f t="shared" si="87"/>
        <v>#N/A</v>
      </c>
      <c r="BR162" s="20" t="e">
        <v>#N/A</v>
      </c>
      <c r="BS162" s="9" t="e">
        <v>#N/A</v>
      </c>
      <c r="BT162" s="2" t="e">
        <f t="shared" si="88"/>
        <v>#VALUE!</v>
      </c>
      <c r="BU162" s="2" t="e">
        <f t="shared" si="71"/>
        <v>#N/A</v>
      </c>
      <c r="BV162" s="2" t="e">
        <f t="shared" si="72"/>
        <v>#N/A</v>
      </c>
    </row>
    <row r="163" s="2" customFormat="1" ht="22.95" customHeight="1" spans="1:74">
      <c r="A163" s="9" t="str">
        <f t="shared" si="73"/>
        <v>L-135Induk</v>
      </c>
      <c r="B163" s="9" t="str">
        <f t="shared" si="74"/>
        <v>L-135jurusan 1</v>
      </c>
      <c r="C163" s="9" t="str">
        <f t="shared" si="75"/>
        <v>L-135jurusan 2</v>
      </c>
      <c r="D163" s="9" t="str">
        <f t="shared" si="76"/>
        <v>L-135jurusan 3</v>
      </c>
      <c r="E163" s="9" t="str">
        <f t="shared" si="77"/>
        <v>L-135jurusan 4</v>
      </c>
      <c r="F163" s="10" t="s">
        <v>21</v>
      </c>
      <c r="G163" s="10" t="s">
        <v>22</v>
      </c>
      <c r="H163" s="10" t="s">
        <v>241</v>
      </c>
      <c r="I163" s="10" t="s">
        <v>10362</v>
      </c>
      <c r="J163" s="10" t="s">
        <v>10363</v>
      </c>
      <c r="K163" s="10" t="s">
        <v>7465</v>
      </c>
      <c r="L163" s="10"/>
      <c r="M163" s="10"/>
      <c r="N163" s="14">
        <f t="shared" si="78"/>
        <v>0</v>
      </c>
      <c r="O163" s="15" t="e">
        <f t="shared" si="79"/>
        <v>#VALUE!</v>
      </c>
      <c r="P163" s="15" t="e">
        <f t="shared" si="80"/>
        <v>#VALUE!</v>
      </c>
      <c r="Q163" s="17" t="e">
        <f>VLOOKUP($A163,'DATA PENGUKURAN GARDU'!$A:$BS,42,0)</f>
        <v>#N/A</v>
      </c>
      <c r="R163" s="18" t="e">
        <f t="shared" si="89"/>
        <v>#N/A</v>
      </c>
      <c r="S163" s="17" t="e">
        <f>VLOOKUP($A163,'DATA PENGUKURAN GARDU'!$A:$BS,44,0)</f>
        <v>#N/A</v>
      </c>
      <c r="T163" s="18" t="e">
        <f t="shared" si="90"/>
        <v>#N/A</v>
      </c>
      <c r="U163" s="17" t="e">
        <f>VLOOKUP($A163,'DATA PENGUKURAN GARDU'!$A:$BS,46,0)</f>
        <v>#N/A</v>
      </c>
      <c r="V163" s="18" t="e">
        <f t="shared" si="91"/>
        <v>#N/A</v>
      </c>
      <c r="W163" s="17" t="e">
        <f>VLOOKUP($A163,'DATA PENGUKURAN GARDU'!$A:$BS,48,0)</f>
        <v>#N/A</v>
      </c>
      <c r="X163" s="17" t="e">
        <f>VLOOKUP($A163,'DATA PENGUKURAN GARDU'!$A:$BS,53,0)</f>
        <v>#N/A</v>
      </c>
      <c r="Y163" s="17" t="e">
        <f>VLOOKUP($A163,'DATA PENGUKURAN GARDU'!$A:$BS,54,0)</f>
        <v>#N/A</v>
      </c>
      <c r="Z163" s="17" t="e">
        <f>VLOOKUP($A163,'DATA PENGUKURAN GARDU'!$A:$BS,55,0)</f>
        <v>#N/A</v>
      </c>
      <c r="AA163" s="20" t="e">
        <f>VLOOKUP($B163,'DATA PENGUKURAN GARDU'!$A:$BS,42,0)</f>
        <v>#N/A</v>
      </c>
      <c r="AB163" s="21" t="e">
        <f t="shared" si="92"/>
        <v>#N/A</v>
      </c>
      <c r="AC163" s="20" t="e">
        <f>VLOOKUP($B163,'DATA PENGUKURAN GARDU'!$A:$BS,44,0)</f>
        <v>#N/A</v>
      </c>
      <c r="AD163" s="21" t="e">
        <f t="shared" si="93"/>
        <v>#N/A</v>
      </c>
      <c r="AE163" s="20" t="e">
        <f>VLOOKUP($B163,'DATA PENGUKURAN GARDU'!$A:$BS,46,0)</f>
        <v>#N/A</v>
      </c>
      <c r="AF163" s="21" t="e">
        <f t="shared" si="94"/>
        <v>#N/A</v>
      </c>
      <c r="AG163" s="20" t="e">
        <f>VLOOKUP($B163,'DATA PENGUKURAN GARDU'!$A:$BS,46,0)</f>
        <v>#N/A</v>
      </c>
      <c r="AH163" s="20" t="e">
        <f>VLOOKUP($B163,'DATA PENGUKURAN GARDU'!$A:$BS,53,0)</f>
        <v>#N/A</v>
      </c>
      <c r="AI163" s="20" t="e">
        <f>VLOOKUP($B163,'DATA PENGUKURAN GARDU'!$A:$BS,54,0)</f>
        <v>#N/A</v>
      </c>
      <c r="AJ163" s="17" t="e">
        <f>VLOOKUP($C163,'DATA PENGUKURAN GARDU'!$A:$BS,42,0)</f>
        <v>#N/A</v>
      </c>
      <c r="AK163" s="23" t="e">
        <f t="shared" si="95"/>
        <v>#N/A</v>
      </c>
      <c r="AL163" s="17" t="e">
        <f>VLOOKUP($C163,'DATA PENGUKURAN GARDU'!$A:$BS,44,0)</f>
        <v>#N/A</v>
      </c>
      <c r="AM163" s="23" t="e">
        <f t="shared" si="96"/>
        <v>#N/A</v>
      </c>
      <c r="AN163" s="17" t="e">
        <f>VLOOKUP($C163,'DATA PENGUKURAN GARDU'!$A:$BS,46,0)</f>
        <v>#N/A</v>
      </c>
      <c r="AO163" s="23" t="e">
        <f t="shared" si="97"/>
        <v>#N/A</v>
      </c>
      <c r="AP163" s="17" t="e">
        <f>VLOOKUP($C163,'DATA PENGUKURAN GARDU'!$A:$BS,46,0)</f>
        <v>#N/A</v>
      </c>
      <c r="AQ163" s="17" t="e">
        <f>VLOOKUP($C163,'DATA PENGUKURAN GARDU'!$A:$BS,53,0)</f>
        <v>#N/A</v>
      </c>
      <c r="AR163" s="17" t="e">
        <f>VLOOKUP($C163,'DATA PENGUKURAN GARDU'!$A:$BS,54,0)</f>
        <v>#N/A</v>
      </c>
      <c r="AS163" s="20" t="e">
        <f>VLOOKUP($D163,'DATA PENGUKURAN GARDU'!$A:$BS,42,0)</f>
        <v>#N/A</v>
      </c>
      <c r="AT163" s="21" t="e">
        <f t="shared" si="98"/>
        <v>#N/A</v>
      </c>
      <c r="AU163" s="20" t="e">
        <f>VLOOKUP($D163,'DATA PENGUKURAN GARDU'!$A:$BS,44,0)</f>
        <v>#N/A</v>
      </c>
      <c r="AV163" s="21" t="e">
        <f t="shared" si="99"/>
        <v>#N/A</v>
      </c>
      <c r="AW163" s="20" t="e">
        <f>VLOOKUP($D163,'DATA PENGUKURAN GARDU'!$A:$BS,46,0)</f>
        <v>#N/A</v>
      </c>
      <c r="AX163" s="21" t="e">
        <f t="shared" si="100"/>
        <v>#N/A</v>
      </c>
      <c r="AY163" s="20" t="e">
        <f>VLOOKUP($D163,'DATA PENGUKURAN GARDU'!$A:$BS,46,0)</f>
        <v>#N/A</v>
      </c>
      <c r="AZ163" s="20" t="e">
        <f>VLOOKUP($D163,'DATA PENGUKURAN GARDU'!$A:$BS,53,0)</f>
        <v>#N/A</v>
      </c>
      <c r="BA163" s="20" t="e">
        <f>VLOOKUP($D163,'DATA PENGUKURAN GARDU'!$A:$BS,54,0)</f>
        <v>#N/A</v>
      </c>
      <c r="BB163" s="17" t="e">
        <f>VLOOKUP($E163,'DATA PENGUKURAN GARDU'!$A:$BS,42,0)</f>
        <v>#N/A</v>
      </c>
      <c r="BC163" s="23" t="e">
        <f t="shared" si="101"/>
        <v>#N/A</v>
      </c>
      <c r="BD163" s="17" t="e">
        <f>VLOOKUP($E163,'DATA PENGUKURAN GARDU'!$A:$BS,44,0)</f>
        <v>#N/A</v>
      </c>
      <c r="BE163" s="23" t="e">
        <f t="shared" si="102"/>
        <v>#N/A</v>
      </c>
      <c r="BF163" s="17" t="e">
        <f>VLOOKUP($E163,'DATA PENGUKURAN GARDU'!$A:$BS,46,0)</f>
        <v>#N/A</v>
      </c>
      <c r="BG163" s="23" t="e">
        <f t="shared" si="103"/>
        <v>#N/A</v>
      </c>
      <c r="BH163" s="17" t="e">
        <f>VLOOKUP($E163,'DATA PENGUKURAN GARDU'!$A:$BS,46,0)</f>
        <v>#N/A</v>
      </c>
      <c r="BI163" s="17" t="e">
        <f>VLOOKUP($E163,'DATA PENGUKURAN GARDU'!$A:$BS,53,0)</f>
        <v>#N/A</v>
      </c>
      <c r="BJ163" s="17" t="e">
        <f>VLOOKUP($E163,'DATA PENGUKURAN GARDU'!$A:$BS,54,0)</f>
        <v>#N/A</v>
      </c>
      <c r="BK163" s="20" t="e">
        <f t="shared" si="81"/>
        <v>#N/A</v>
      </c>
      <c r="BL163" s="20" t="e">
        <f t="shared" si="82"/>
        <v>#N/A</v>
      </c>
      <c r="BM163" s="20" t="e">
        <f t="shared" si="83"/>
        <v>#N/A</v>
      </c>
      <c r="BN163" s="25" t="e">
        <f t="shared" si="84"/>
        <v>#N/A</v>
      </c>
      <c r="BO163" s="26" t="str">
        <f t="shared" si="85"/>
        <v>0</v>
      </c>
      <c r="BP163" s="21" t="e">
        <f t="shared" si="86"/>
        <v>#VALUE!</v>
      </c>
      <c r="BQ163" s="20" t="e">
        <f t="shared" si="87"/>
        <v>#N/A</v>
      </c>
      <c r="BR163" s="20" t="e">
        <v>#N/A</v>
      </c>
      <c r="BS163" s="9" t="e">
        <v>#N/A</v>
      </c>
      <c r="BT163" s="2" t="e">
        <f t="shared" si="88"/>
        <v>#VALUE!</v>
      </c>
      <c r="BU163" s="2" t="e">
        <f t="shared" si="71"/>
        <v>#N/A</v>
      </c>
      <c r="BV163" s="2" t="e">
        <f t="shared" si="72"/>
        <v>#N/A</v>
      </c>
    </row>
    <row r="164" s="2" customFormat="1" ht="22.95" customHeight="1" spans="1:74">
      <c r="A164" s="9" t="str">
        <f t="shared" si="73"/>
        <v>L-137Induk</v>
      </c>
      <c r="B164" s="9" t="str">
        <f t="shared" si="74"/>
        <v>L-137jurusan 1</v>
      </c>
      <c r="C164" s="9" t="str">
        <f t="shared" si="75"/>
        <v>L-137jurusan 2</v>
      </c>
      <c r="D164" s="9" t="str">
        <f t="shared" si="76"/>
        <v>L-137jurusan 3</v>
      </c>
      <c r="E164" s="9" t="str">
        <f t="shared" si="77"/>
        <v>L-137jurusan 4</v>
      </c>
      <c r="F164" s="10" t="s">
        <v>21</v>
      </c>
      <c r="G164" s="10" t="s">
        <v>22</v>
      </c>
      <c r="H164" s="10" t="s">
        <v>242</v>
      </c>
      <c r="I164" s="10" t="s">
        <v>10364</v>
      </c>
      <c r="J164" s="10" t="s">
        <v>10365</v>
      </c>
      <c r="K164" s="10" t="s">
        <v>7465</v>
      </c>
      <c r="L164" s="10"/>
      <c r="M164" s="10"/>
      <c r="N164" s="14">
        <f t="shared" si="78"/>
        <v>0</v>
      </c>
      <c r="O164" s="15" t="e">
        <f t="shared" si="79"/>
        <v>#VALUE!</v>
      </c>
      <c r="P164" s="15" t="e">
        <f t="shared" si="80"/>
        <v>#VALUE!</v>
      </c>
      <c r="Q164" s="17" t="e">
        <f>VLOOKUP($A164,'DATA PENGUKURAN GARDU'!$A:$BS,42,0)</f>
        <v>#N/A</v>
      </c>
      <c r="R164" s="18" t="e">
        <f t="shared" si="89"/>
        <v>#N/A</v>
      </c>
      <c r="S164" s="17" t="e">
        <f>VLOOKUP($A164,'DATA PENGUKURAN GARDU'!$A:$BS,44,0)</f>
        <v>#N/A</v>
      </c>
      <c r="T164" s="18" t="e">
        <f t="shared" si="90"/>
        <v>#N/A</v>
      </c>
      <c r="U164" s="17" t="e">
        <f>VLOOKUP($A164,'DATA PENGUKURAN GARDU'!$A:$BS,46,0)</f>
        <v>#N/A</v>
      </c>
      <c r="V164" s="18" t="e">
        <f t="shared" si="91"/>
        <v>#N/A</v>
      </c>
      <c r="W164" s="17" t="e">
        <f>VLOOKUP($A164,'DATA PENGUKURAN GARDU'!$A:$BS,48,0)</f>
        <v>#N/A</v>
      </c>
      <c r="X164" s="17" t="e">
        <f>VLOOKUP($A164,'DATA PENGUKURAN GARDU'!$A:$BS,53,0)</f>
        <v>#N/A</v>
      </c>
      <c r="Y164" s="17" t="e">
        <f>VLOOKUP($A164,'DATA PENGUKURAN GARDU'!$A:$BS,54,0)</f>
        <v>#N/A</v>
      </c>
      <c r="Z164" s="17" t="e">
        <f>VLOOKUP($A164,'DATA PENGUKURAN GARDU'!$A:$BS,55,0)</f>
        <v>#N/A</v>
      </c>
      <c r="AA164" s="20" t="e">
        <f>VLOOKUP($B164,'DATA PENGUKURAN GARDU'!$A:$BS,42,0)</f>
        <v>#N/A</v>
      </c>
      <c r="AB164" s="21" t="e">
        <f t="shared" si="92"/>
        <v>#N/A</v>
      </c>
      <c r="AC164" s="20" t="e">
        <f>VLOOKUP($B164,'DATA PENGUKURAN GARDU'!$A:$BS,44,0)</f>
        <v>#N/A</v>
      </c>
      <c r="AD164" s="21" t="e">
        <f t="shared" si="93"/>
        <v>#N/A</v>
      </c>
      <c r="AE164" s="20" t="e">
        <f>VLOOKUP($B164,'DATA PENGUKURAN GARDU'!$A:$BS,46,0)</f>
        <v>#N/A</v>
      </c>
      <c r="AF164" s="21" t="e">
        <f t="shared" si="94"/>
        <v>#N/A</v>
      </c>
      <c r="AG164" s="20" t="e">
        <f>VLOOKUP($B164,'DATA PENGUKURAN GARDU'!$A:$BS,46,0)</f>
        <v>#N/A</v>
      </c>
      <c r="AH164" s="20" t="e">
        <f>VLOOKUP($B164,'DATA PENGUKURAN GARDU'!$A:$BS,53,0)</f>
        <v>#N/A</v>
      </c>
      <c r="AI164" s="20" t="e">
        <f>VLOOKUP($B164,'DATA PENGUKURAN GARDU'!$A:$BS,54,0)</f>
        <v>#N/A</v>
      </c>
      <c r="AJ164" s="17" t="e">
        <f>VLOOKUP($C164,'DATA PENGUKURAN GARDU'!$A:$BS,42,0)</f>
        <v>#N/A</v>
      </c>
      <c r="AK164" s="23" t="e">
        <f t="shared" si="95"/>
        <v>#N/A</v>
      </c>
      <c r="AL164" s="17" t="e">
        <f>VLOOKUP($C164,'DATA PENGUKURAN GARDU'!$A:$BS,44,0)</f>
        <v>#N/A</v>
      </c>
      <c r="AM164" s="23" t="e">
        <f t="shared" si="96"/>
        <v>#N/A</v>
      </c>
      <c r="AN164" s="17" t="e">
        <f>VLOOKUP($C164,'DATA PENGUKURAN GARDU'!$A:$BS,46,0)</f>
        <v>#N/A</v>
      </c>
      <c r="AO164" s="23" t="e">
        <f t="shared" si="97"/>
        <v>#N/A</v>
      </c>
      <c r="AP164" s="17" t="e">
        <f>VLOOKUP($C164,'DATA PENGUKURAN GARDU'!$A:$BS,46,0)</f>
        <v>#N/A</v>
      </c>
      <c r="AQ164" s="17" t="e">
        <f>VLOOKUP($C164,'DATA PENGUKURAN GARDU'!$A:$BS,53,0)</f>
        <v>#N/A</v>
      </c>
      <c r="AR164" s="17" t="e">
        <f>VLOOKUP($C164,'DATA PENGUKURAN GARDU'!$A:$BS,54,0)</f>
        <v>#N/A</v>
      </c>
      <c r="AS164" s="20" t="e">
        <f>VLOOKUP($D164,'DATA PENGUKURAN GARDU'!$A:$BS,42,0)</f>
        <v>#N/A</v>
      </c>
      <c r="AT164" s="21" t="e">
        <f t="shared" si="98"/>
        <v>#N/A</v>
      </c>
      <c r="AU164" s="20" t="e">
        <f>VLOOKUP($D164,'DATA PENGUKURAN GARDU'!$A:$BS,44,0)</f>
        <v>#N/A</v>
      </c>
      <c r="AV164" s="21" t="e">
        <f t="shared" si="99"/>
        <v>#N/A</v>
      </c>
      <c r="AW164" s="20" t="e">
        <f>VLOOKUP($D164,'DATA PENGUKURAN GARDU'!$A:$BS,46,0)</f>
        <v>#N/A</v>
      </c>
      <c r="AX164" s="21" t="e">
        <f t="shared" si="100"/>
        <v>#N/A</v>
      </c>
      <c r="AY164" s="20" t="e">
        <f>VLOOKUP($D164,'DATA PENGUKURAN GARDU'!$A:$BS,46,0)</f>
        <v>#N/A</v>
      </c>
      <c r="AZ164" s="20" t="e">
        <f>VLOOKUP($D164,'DATA PENGUKURAN GARDU'!$A:$BS,53,0)</f>
        <v>#N/A</v>
      </c>
      <c r="BA164" s="20" t="e">
        <f>VLOOKUP($D164,'DATA PENGUKURAN GARDU'!$A:$BS,54,0)</f>
        <v>#N/A</v>
      </c>
      <c r="BB164" s="17" t="e">
        <f>VLOOKUP($E164,'DATA PENGUKURAN GARDU'!$A:$BS,42,0)</f>
        <v>#N/A</v>
      </c>
      <c r="BC164" s="23" t="e">
        <f t="shared" si="101"/>
        <v>#N/A</v>
      </c>
      <c r="BD164" s="17" t="e">
        <f>VLOOKUP($E164,'DATA PENGUKURAN GARDU'!$A:$BS,44,0)</f>
        <v>#N/A</v>
      </c>
      <c r="BE164" s="23" t="e">
        <f t="shared" si="102"/>
        <v>#N/A</v>
      </c>
      <c r="BF164" s="17" t="e">
        <f>VLOOKUP($E164,'DATA PENGUKURAN GARDU'!$A:$BS,46,0)</f>
        <v>#N/A</v>
      </c>
      <c r="BG164" s="23" t="e">
        <f t="shared" si="103"/>
        <v>#N/A</v>
      </c>
      <c r="BH164" s="17" t="e">
        <f>VLOOKUP($E164,'DATA PENGUKURAN GARDU'!$A:$BS,46,0)</f>
        <v>#N/A</v>
      </c>
      <c r="BI164" s="17" t="e">
        <f>VLOOKUP($E164,'DATA PENGUKURAN GARDU'!$A:$BS,53,0)</f>
        <v>#N/A</v>
      </c>
      <c r="BJ164" s="17" t="e">
        <f>VLOOKUP($E164,'DATA PENGUKURAN GARDU'!$A:$BS,54,0)</f>
        <v>#N/A</v>
      </c>
      <c r="BK164" s="20" t="e">
        <f t="shared" si="81"/>
        <v>#N/A</v>
      </c>
      <c r="BL164" s="20" t="e">
        <f t="shared" si="82"/>
        <v>#N/A</v>
      </c>
      <c r="BM164" s="20" t="e">
        <f t="shared" si="83"/>
        <v>#N/A</v>
      </c>
      <c r="BN164" s="25" t="e">
        <f t="shared" si="84"/>
        <v>#N/A</v>
      </c>
      <c r="BO164" s="26" t="str">
        <f t="shared" si="85"/>
        <v>0</v>
      </c>
      <c r="BP164" s="21" t="e">
        <f t="shared" si="86"/>
        <v>#VALUE!</v>
      </c>
      <c r="BQ164" s="20" t="e">
        <f t="shared" si="87"/>
        <v>#N/A</v>
      </c>
      <c r="BR164" s="20" t="e">
        <v>#N/A</v>
      </c>
      <c r="BS164" s="9" t="e">
        <v>#N/A</v>
      </c>
      <c r="BT164" s="2" t="e">
        <f t="shared" si="88"/>
        <v>#VALUE!</v>
      </c>
      <c r="BU164" s="2" t="e">
        <f t="shared" si="71"/>
        <v>#N/A</v>
      </c>
      <c r="BV164" s="2" t="e">
        <f t="shared" si="72"/>
        <v>#N/A</v>
      </c>
    </row>
    <row r="165" s="2" customFormat="1" ht="22.95" customHeight="1" spans="1:74">
      <c r="A165" s="9" t="str">
        <f t="shared" si="73"/>
        <v>KMO 166Induk</v>
      </c>
      <c r="B165" s="9" t="str">
        <f t="shared" si="74"/>
        <v>KMO 166jurusan 1</v>
      </c>
      <c r="C165" s="9" t="str">
        <f t="shared" si="75"/>
        <v>KMO 166jurusan 2</v>
      </c>
      <c r="D165" s="9" t="str">
        <f t="shared" si="76"/>
        <v>KMO 166jurusan 3</v>
      </c>
      <c r="E165" s="9" t="str">
        <f t="shared" si="77"/>
        <v>KMO 166jurusan 4</v>
      </c>
      <c r="F165" s="10" t="s">
        <v>157</v>
      </c>
      <c r="G165" s="10" t="s">
        <v>8</v>
      </c>
      <c r="H165" s="10" t="s">
        <v>243</v>
      </c>
      <c r="I165" s="10" t="s">
        <v>10366</v>
      </c>
      <c r="J165" s="10" t="s">
        <v>10367</v>
      </c>
      <c r="K165" s="10" t="s">
        <v>7465</v>
      </c>
      <c r="L165" s="10"/>
      <c r="M165" s="10"/>
      <c r="N165" s="14">
        <f t="shared" si="78"/>
        <v>0</v>
      </c>
      <c r="O165" s="15" t="e">
        <f t="shared" si="79"/>
        <v>#VALUE!</v>
      </c>
      <c r="P165" s="15" t="e">
        <f t="shared" si="80"/>
        <v>#VALUE!</v>
      </c>
      <c r="Q165" s="17" t="e">
        <f>VLOOKUP($A165,'DATA PENGUKURAN GARDU'!$A:$BS,42,0)</f>
        <v>#N/A</v>
      </c>
      <c r="R165" s="18" t="e">
        <f t="shared" si="89"/>
        <v>#N/A</v>
      </c>
      <c r="S165" s="17" t="e">
        <f>VLOOKUP($A165,'DATA PENGUKURAN GARDU'!$A:$BS,44,0)</f>
        <v>#N/A</v>
      </c>
      <c r="T165" s="18" t="e">
        <f t="shared" si="90"/>
        <v>#N/A</v>
      </c>
      <c r="U165" s="17" t="e">
        <f>VLOOKUP($A165,'DATA PENGUKURAN GARDU'!$A:$BS,46,0)</f>
        <v>#N/A</v>
      </c>
      <c r="V165" s="18" t="e">
        <f t="shared" si="91"/>
        <v>#N/A</v>
      </c>
      <c r="W165" s="17" t="e">
        <f>VLOOKUP($A165,'DATA PENGUKURAN GARDU'!$A:$BS,48,0)</f>
        <v>#N/A</v>
      </c>
      <c r="X165" s="17" t="e">
        <f>VLOOKUP($A165,'DATA PENGUKURAN GARDU'!$A:$BS,53,0)</f>
        <v>#N/A</v>
      </c>
      <c r="Y165" s="17" t="e">
        <f>VLOOKUP($A165,'DATA PENGUKURAN GARDU'!$A:$BS,54,0)</f>
        <v>#N/A</v>
      </c>
      <c r="Z165" s="17" t="e">
        <f>VLOOKUP($A165,'DATA PENGUKURAN GARDU'!$A:$BS,55,0)</f>
        <v>#N/A</v>
      </c>
      <c r="AA165" s="20" t="e">
        <f>VLOOKUP($B165,'DATA PENGUKURAN GARDU'!$A:$BS,42,0)</f>
        <v>#N/A</v>
      </c>
      <c r="AB165" s="21" t="e">
        <f t="shared" si="92"/>
        <v>#N/A</v>
      </c>
      <c r="AC165" s="20" t="e">
        <f>VLOOKUP($B165,'DATA PENGUKURAN GARDU'!$A:$BS,44,0)</f>
        <v>#N/A</v>
      </c>
      <c r="AD165" s="21" t="e">
        <f t="shared" si="93"/>
        <v>#N/A</v>
      </c>
      <c r="AE165" s="20" t="e">
        <f>VLOOKUP($B165,'DATA PENGUKURAN GARDU'!$A:$BS,46,0)</f>
        <v>#N/A</v>
      </c>
      <c r="AF165" s="21" t="e">
        <f t="shared" si="94"/>
        <v>#N/A</v>
      </c>
      <c r="AG165" s="20" t="e">
        <f>VLOOKUP($B165,'DATA PENGUKURAN GARDU'!$A:$BS,46,0)</f>
        <v>#N/A</v>
      </c>
      <c r="AH165" s="20" t="e">
        <f>VLOOKUP($B165,'DATA PENGUKURAN GARDU'!$A:$BS,53,0)</f>
        <v>#N/A</v>
      </c>
      <c r="AI165" s="20" t="e">
        <f>VLOOKUP($B165,'DATA PENGUKURAN GARDU'!$A:$BS,54,0)</f>
        <v>#N/A</v>
      </c>
      <c r="AJ165" s="17" t="e">
        <f>VLOOKUP($C165,'DATA PENGUKURAN GARDU'!$A:$BS,42,0)</f>
        <v>#N/A</v>
      </c>
      <c r="AK165" s="23" t="e">
        <f t="shared" si="95"/>
        <v>#N/A</v>
      </c>
      <c r="AL165" s="17" t="e">
        <f>VLOOKUP($C165,'DATA PENGUKURAN GARDU'!$A:$BS,44,0)</f>
        <v>#N/A</v>
      </c>
      <c r="AM165" s="23" t="e">
        <f t="shared" si="96"/>
        <v>#N/A</v>
      </c>
      <c r="AN165" s="17" t="e">
        <f>VLOOKUP($C165,'DATA PENGUKURAN GARDU'!$A:$BS,46,0)</f>
        <v>#N/A</v>
      </c>
      <c r="AO165" s="23" t="e">
        <f t="shared" si="97"/>
        <v>#N/A</v>
      </c>
      <c r="AP165" s="17" t="e">
        <f>VLOOKUP($C165,'DATA PENGUKURAN GARDU'!$A:$BS,46,0)</f>
        <v>#N/A</v>
      </c>
      <c r="AQ165" s="17" t="e">
        <f>VLOOKUP($C165,'DATA PENGUKURAN GARDU'!$A:$BS,53,0)</f>
        <v>#N/A</v>
      </c>
      <c r="AR165" s="17" t="e">
        <f>VLOOKUP($C165,'DATA PENGUKURAN GARDU'!$A:$BS,54,0)</f>
        <v>#N/A</v>
      </c>
      <c r="AS165" s="20" t="e">
        <f>VLOOKUP($D165,'DATA PENGUKURAN GARDU'!$A:$BS,42,0)</f>
        <v>#N/A</v>
      </c>
      <c r="AT165" s="21" t="e">
        <f t="shared" si="98"/>
        <v>#N/A</v>
      </c>
      <c r="AU165" s="20" t="e">
        <f>VLOOKUP($D165,'DATA PENGUKURAN GARDU'!$A:$BS,44,0)</f>
        <v>#N/A</v>
      </c>
      <c r="AV165" s="21" t="e">
        <f t="shared" si="99"/>
        <v>#N/A</v>
      </c>
      <c r="AW165" s="20" t="e">
        <f>VLOOKUP($D165,'DATA PENGUKURAN GARDU'!$A:$BS,46,0)</f>
        <v>#N/A</v>
      </c>
      <c r="AX165" s="21" t="e">
        <f t="shared" si="100"/>
        <v>#N/A</v>
      </c>
      <c r="AY165" s="20" t="e">
        <f>VLOOKUP($D165,'DATA PENGUKURAN GARDU'!$A:$BS,46,0)</f>
        <v>#N/A</v>
      </c>
      <c r="AZ165" s="20" t="e">
        <f>VLOOKUP($D165,'DATA PENGUKURAN GARDU'!$A:$BS,53,0)</f>
        <v>#N/A</v>
      </c>
      <c r="BA165" s="20" t="e">
        <f>VLOOKUP($D165,'DATA PENGUKURAN GARDU'!$A:$BS,54,0)</f>
        <v>#N/A</v>
      </c>
      <c r="BB165" s="17" t="e">
        <f>VLOOKUP($E165,'DATA PENGUKURAN GARDU'!$A:$BS,42,0)</f>
        <v>#N/A</v>
      </c>
      <c r="BC165" s="23" t="e">
        <f t="shared" si="101"/>
        <v>#N/A</v>
      </c>
      <c r="BD165" s="17" t="e">
        <f>VLOOKUP($E165,'DATA PENGUKURAN GARDU'!$A:$BS,44,0)</f>
        <v>#N/A</v>
      </c>
      <c r="BE165" s="23" t="e">
        <f t="shared" si="102"/>
        <v>#N/A</v>
      </c>
      <c r="BF165" s="17" t="e">
        <f>VLOOKUP($E165,'DATA PENGUKURAN GARDU'!$A:$BS,46,0)</f>
        <v>#N/A</v>
      </c>
      <c r="BG165" s="23" t="e">
        <f t="shared" si="103"/>
        <v>#N/A</v>
      </c>
      <c r="BH165" s="17" t="e">
        <f>VLOOKUP($E165,'DATA PENGUKURAN GARDU'!$A:$BS,46,0)</f>
        <v>#N/A</v>
      </c>
      <c r="BI165" s="17" t="e">
        <f>VLOOKUP($E165,'DATA PENGUKURAN GARDU'!$A:$BS,53,0)</f>
        <v>#N/A</v>
      </c>
      <c r="BJ165" s="17" t="e">
        <f>VLOOKUP($E165,'DATA PENGUKURAN GARDU'!$A:$BS,54,0)</f>
        <v>#N/A</v>
      </c>
      <c r="BK165" s="20" t="e">
        <f t="shared" si="81"/>
        <v>#N/A</v>
      </c>
      <c r="BL165" s="20" t="e">
        <f t="shared" si="82"/>
        <v>#N/A</v>
      </c>
      <c r="BM165" s="20" t="e">
        <f t="shared" si="83"/>
        <v>#N/A</v>
      </c>
      <c r="BN165" s="25" t="e">
        <f t="shared" si="84"/>
        <v>#N/A</v>
      </c>
      <c r="BO165" s="26" t="str">
        <f t="shared" si="85"/>
        <v>0</v>
      </c>
      <c r="BP165" s="21" t="e">
        <f t="shared" si="86"/>
        <v>#VALUE!</v>
      </c>
      <c r="BQ165" s="20" t="e">
        <f t="shared" si="87"/>
        <v>#N/A</v>
      </c>
      <c r="BR165" s="20" t="e">
        <v>#N/A</v>
      </c>
      <c r="BS165" s="9" t="e">
        <v>#N/A</v>
      </c>
      <c r="BT165" s="2" t="e">
        <f t="shared" si="88"/>
        <v>#VALUE!</v>
      </c>
      <c r="BU165" s="2" t="e">
        <f t="shared" si="71"/>
        <v>#N/A</v>
      </c>
      <c r="BV165" s="2" t="e">
        <f t="shared" si="72"/>
        <v>#N/A</v>
      </c>
    </row>
    <row r="166" s="2" customFormat="1" ht="22.95" customHeight="1" spans="1:74">
      <c r="A166" s="9" t="str">
        <f t="shared" si="73"/>
        <v>KMO 168Induk</v>
      </c>
      <c r="B166" s="9" t="str">
        <f t="shared" si="74"/>
        <v>KMO 168jurusan 1</v>
      </c>
      <c r="C166" s="9" t="str">
        <f t="shared" si="75"/>
        <v>KMO 168jurusan 2</v>
      </c>
      <c r="D166" s="9" t="str">
        <f t="shared" si="76"/>
        <v>KMO 168jurusan 3</v>
      </c>
      <c r="E166" s="9" t="str">
        <f t="shared" si="77"/>
        <v>KMO 168jurusan 4</v>
      </c>
      <c r="F166" s="10" t="s">
        <v>157</v>
      </c>
      <c r="G166" s="10" t="s">
        <v>8</v>
      </c>
      <c r="H166" s="10" t="s">
        <v>244</v>
      </c>
      <c r="I166" s="10" t="s">
        <v>10368</v>
      </c>
      <c r="J166" s="10" t="s">
        <v>10369</v>
      </c>
      <c r="K166" s="10" t="s">
        <v>7465</v>
      </c>
      <c r="L166" s="10"/>
      <c r="M166" s="10"/>
      <c r="N166" s="14">
        <f t="shared" si="78"/>
        <v>0</v>
      </c>
      <c r="O166" s="15" t="e">
        <f t="shared" si="79"/>
        <v>#VALUE!</v>
      </c>
      <c r="P166" s="15" t="e">
        <f t="shared" si="80"/>
        <v>#VALUE!</v>
      </c>
      <c r="Q166" s="17" t="e">
        <f>VLOOKUP($A166,'DATA PENGUKURAN GARDU'!$A:$BS,42,0)</f>
        <v>#N/A</v>
      </c>
      <c r="R166" s="18" t="e">
        <f t="shared" si="89"/>
        <v>#N/A</v>
      </c>
      <c r="S166" s="17" t="e">
        <f>VLOOKUP($A166,'DATA PENGUKURAN GARDU'!$A:$BS,44,0)</f>
        <v>#N/A</v>
      </c>
      <c r="T166" s="18" t="e">
        <f t="shared" si="90"/>
        <v>#N/A</v>
      </c>
      <c r="U166" s="17" t="e">
        <f>VLOOKUP($A166,'DATA PENGUKURAN GARDU'!$A:$BS,46,0)</f>
        <v>#N/A</v>
      </c>
      <c r="V166" s="18" t="e">
        <f t="shared" si="91"/>
        <v>#N/A</v>
      </c>
      <c r="W166" s="17" t="e">
        <f>VLOOKUP($A166,'DATA PENGUKURAN GARDU'!$A:$BS,48,0)</f>
        <v>#N/A</v>
      </c>
      <c r="X166" s="17" t="e">
        <f>VLOOKUP($A166,'DATA PENGUKURAN GARDU'!$A:$BS,53,0)</f>
        <v>#N/A</v>
      </c>
      <c r="Y166" s="17" t="e">
        <f>VLOOKUP($A166,'DATA PENGUKURAN GARDU'!$A:$BS,54,0)</f>
        <v>#N/A</v>
      </c>
      <c r="Z166" s="17" t="e">
        <f>VLOOKUP($A166,'DATA PENGUKURAN GARDU'!$A:$BS,55,0)</f>
        <v>#N/A</v>
      </c>
      <c r="AA166" s="20" t="e">
        <f>VLOOKUP($B166,'DATA PENGUKURAN GARDU'!$A:$BS,42,0)</f>
        <v>#N/A</v>
      </c>
      <c r="AB166" s="21" t="e">
        <f t="shared" si="92"/>
        <v>#N/A</v>
      </c>
      <c r="AC166" s="20" t="e">
        <f>VLOOKUP($B166,'DATA PENGUKURAN GARDU'!$A:$BS,44,0)</f>
        <v>#N/A</v>
      </c>
      <c r="AD166" s="21" t="e">
        <f t="shared" si="93"/>
        <v>#N/A</v>
      </c>
      <c r="AE166" s="20" t="e">
        <f>VLOOKUP($B166,'DATA PENGUKURAN GARDU'!$A:$BS,46,0)</f>
        <v>#N/A</v>
      </c>
      <c r="AF166" s="21" t="e">
        <f t="shared" si="94"/>
        <v>#N/A</v>
      </c>
      <c r="AG166" s="20" t="e">
        <f>VLOOKUP($B166,'DATA PENGUKURAN GARDU'!$A:$BS,46,0)</f>
        <v>#N/A</v>
      </c>
      <c r="AH166" s="20" t="e">
        <f>VLOOKUP($B166,'DATA PENGUKURAN GARDU'!$A:$BS,53,0)</f>
        <v>#N/A</v>
      </c>
      <c r="AI166" s="20" t="e">
        <f>VLOOKUP($B166,'DATA PENGUKURAN GARDU'!$A:$BS,54,0)</f>
        <v>#N/A</v>
      </c>
      <c r="AJ166" s="17" t="e">
        <f>VLOOKUP($C166,'DATA PENGUKURAN GARDU'!$A:$BS,42,0)</f>
        <v>#N/A</v>
      </c>
      <c r="AK166" s="23" t="e">
        <f t="shared" si="95"/>
        <v>#N/A</v>
      </c>
      <c r="AL166" s="17" t="e">
        <f>VLOOKUP($C166,'DATA PENGUKURAN GARDU'!$A:$BS,44,0)</f>
        <v>#N/A</v>
      </c>
      <c r="AM166" s="23" t="e">
        <f t="shared" si="96"/>
        <v>#N/A</v>
      </c>
      <c r="AN166" s="17" t="e">
        <f>VLOOKUP($C166,'DATA PENGUKURAN GARDU'!$A:$BS,46,0)</f>
        <v>#N/A</v>
      </c>
      <c r="AO166" s="23" t="e">
        <f t="shared" si="97"/>
        <v>#N/A</v>
      </c>
      <c r="AP166" s="17" t="e">
        <f>VLOOKUP($C166,'DATA PENGUKURAN GARDU'!$A:$BS,46,0)</f>
        <v>#N/A</v>
      </c>
      <c r="AQ166" s="17" t="e">
        <f>VLOOKUP($C166,'DATA PENGUKURAN GARDU'!$A:$BS,53,0)</f>
        <v>#N/A</v>
      </c>
      <c r="AR166" s="17" t="e">
        <f>VLOOKUP($C166,'DATA PENGUKURAN GARDU'!$A:$BS,54,0)</f>
        <v>#N/A</v>
      </c>
      <c r="AS166" s="20" t="e">
        <f>VLOOKUP($D166,'DATA PENGUKURAN GARDU'!$A:$BS,42,0)</f>
        <v>#N/A</v>
      </c>
      <c r="AT166" s="21" t="e">
        <f t="shared" si="98"/>
        <v>#N/A</v>
      </c>
      <c r="AU166" s="20" t="e">
        <f>VLOOKUP($D166,'DATA PENGUKURAN GARDU'!$A:$BS,44,0)</f>
        <v>#N/A</v>
      </c>
      <c r="AV166" s="21" t="e">
        <f t="shared" si="99"/>
        <v>#N/A</v>
      </c>
      <c r="AW166" s="20" t="e">
        <f>VLOOKUP($D166,'DATA PENGUKURAN GARDU'!$A:$BS,46,0)</f>
        <v>#N/A</v>
      </c>
      <c r="AX166" s="21" t="e">
        <f t="shared" si="100"/>
        <v>#N/A</v>
      </c>
      <c r="AY166" s="20" t="e">
        <f>VLOOKUP($D166,'DATA PENGUKURAN GARDU'!$A:$BS,46,0)</f>
        <v>#N/A</v>
      </c>
      <c r="AZ166" s="20" t="e">
        <f>VLOOKUP($D166,'DATA PENGUKURAN GARDU'!$A:$BS,53,0)</f>
        <v>#N/A</v>
      </c>
      <c r="BA166" s="20" t="e">
        <f>VLOOKUP($D166,'DATA PENGUKURAN GARDU'!$A:$BS,54,0)</f>
        <v>#N/A</v>
      </c>
      <c r="BB166" s="17" t="e">
        <f>VLOOKUP($E166,'DATA PENGUKURAN GARDU'!$A:$BS,42,0)</f>
        <v>#N/A</v>
      </c>
      <c r="BC166" s="23" t="e">
        <f t="shared" si="101"/>
        <v>#N/A</v>
      </c>
      <c r="BD166" s="17" t="e">
        <f>VLOOKUP($E166,'DATA PENGUKURAN GARDU'!$A:$BS,44,0)</f>
        <v>#N/A</v>
      </c>
      <c r="BE166" s="23" t="e">
        <f t="shared" si="102"/>
        <v>#N/A</v>
      </c>
      <c r="BF166" s="17" t="e">
        <f>VLOOKUP($E166,'DATA PENGUKURAN GARDU'!$A:$BS,46,0)</f>
        <v>#N/A</v>
      </c>
      <c r="BG166" s="23" t="e">
        <f t="shared" si="103"/>
        <v>#N/A</v>
      </c>
      <c r="BH166" s="17" t="e">
        <f>VLOOKUP($E166,'DATA PENGUKURAN GARDU'!$A:$BS,46,0)</f>
        <v>#N/A</v>
      </c>
      <c r="BI166" s="17" t="e">
        <f>VLOOKUP($E166,'DATA PENGUKURAN GARDU'!$A:$BS,53,0)</f>
        <v>#N/A</v>
      </c>
      <c r="BJ166" s="17" t="e">
        <f>VLOOKUP($E166,'DATA PENGUKURAN GARDU'!$A:$BS,54,0)</f>
        <v>#N/A</v>
      </c>
      <c r="BK166" s="20" t="e">
        <f t="shared" si="81"/>
        <v>#N/A</v>
      </c>
      <c r="BL166" s="20" t="e">
        <f t="shared" si="82"/>
        <v>#N/A</v>
      </c>
      <c r="BM166" s="20" t="e">
        <f t="shared" si="83"/>
        <v>#N/A</v>
      </c>
      <c r="BN166" s="25" t="e">
        <f t="shared" si="84"/>
        <v>#N/A</v>
      </c>
      <c r="BO166" s="26" t="str">
        <f t="shared" si="85"/>
        <v>0</v>
      </c>
      <c r="BP166" s="21" t="e">
        <f t="shared" si="86"/>
        <v>#VALUE!</v>
      </c>
      <c r="BQ166" s="20" t="e">
        <f t="shared" si="87"/>
        <v>#N/A</v>
      </c>
      <c r="BR166" s="20" t="e">
        <v>#N/A</v>
      </c>
      <c r="BS166" s="9" t="e">
        <v>#N/A</v>
      </c>
      <c r="BT166" s="2" t="e">
        <f t="shared" si="88"/>
        <v>#VALUE!</v>
      </c>
      <c r="BU166" s="2" t="e">
        <f t="shared" si="71"/>
        <v>#N/A</v>
      </c>
      <c r="BV166" s="2" t="e">
        <f t="shared" si="72"/>
        <v>#N/A</v>
      </c>
    </row>
    <row r="167" s="2" customFormat="1" ht="22.95" customHeight="1" spans="1:74">
      <c r="A167" s="9" t="str">
        <f t="shared" si="73"/>
        <v>KMO 192Induk</v>
      </c>
      <c r="B167" s="9" t="str">
        <f t="shared" si="74"/>
        <v>KMO 192jurusan 1</v>
      </c>
      <c r="C167" s="9" t="str">
        <f t="shared" si="75"/>
        <v>KMO 192jurusan 2</v>
      </c>
      <c r="D167" s="9" t="str">
        <f t="shared" si="76"/>
        <v>KMO 192jurusan 3</v>
      </c>
      <c r="E167" s="9" t="str">
        <f t="shared" si="77"/>
        <v>KMO 192jurusan 4</v>
      </c>
      <c r="F167" s="10" t="s">
        <v>84</v>
      </c>
      <c r="G167" s="10" t="s">
        <v>8</v>
      </c>
      <c r="H167" s="10" t="s">
        <v>245</v>
      </c>
      <c r="I167" s="10" t="s">
        <v>10370</v>
      </c>
      <c r="J167" s="10" t="s">
        <v>10371</v>
      </c>
      <c r="K167" s="10" t="s">
        <v>7465</v>
      </c>
      <c r="L167" s="10"/>
      <c r="M167" s="10"/>
      <c r="N167" s="14">
        <f t="shared" si="78"/>
        <v>0</v>
      </c>
      <c r="O167" s="15" t="e">
        <f t="shared" si="79"/>
        <v>#VALUE!</v>
      </c>
      <c r="P167" s="15" t="e">
        <f t="shared" si="80"/>
        <v>#VALUE!</v>
      </c>
      <c r="Q167" s="17" t="e">
        <f>VLOOKUP($A167,'DATA PENGUKURAN GARDU'!$A:$BS,42,0)</f>
        <v>#N/A</v>
      </c>
      <c r="R167" s="18" t="e">
        <f t="shared" si="89"/>
        <v>#N/A</v>
      </c>
      <c r="S167" s="17" t="e">
        <f>VLOOKUP($A167,'DATA PENGUKURAN GARDU'!$A:$BS,44,0)</f>
        <v>#N/A</v>
      </c>
      <c r="T167" s="18" t="e">
        <f t="shared" si="90"/>
        <v>#N/A</v>
      </c>
      <c r="U167" s="17" t="e">
        <f>VLOOKUP($A167,'DATA PENGUKURAN GARDU'!$A:$BS,46,0)</f>
        <v>#N/A</v>
      </c>
      <c r="V167" s="18" t="e">
        <f t="shared" si="91"/>
        <v>#N/A</v>
      </c>
      <c r="W167" s="17" t="e">
        <f>VLOOKUP($A167,'DATA PENGUKURAN GARDU'!$A:$BS,48,0)</f>
        <v>#N/A</v>
      </c>
      <c r="X167" s="17" t="e">
        <f>VLOOKUP($A167,'DATA PENGUKURAN GARDU'!$A:$BS,53,0)</f>
        <v>#N/A</v>
      </c>
      <c r="Y167" s="17" t="e">
        <f>VLOOKUP($A167,'DATA PENGUKURAN GARDU'!$A:$BS,54,0)</f>
        <v>#N/A</v>
      </c>
      <c r="Z167" s="17" t="e">
        <f>VLOOKUP($A167,'DATA PENGUKURAN GARDU'!$A:$BS,55,0)</f>
        <v>#N/A</v>
      </c>
      <c r="AA167" s="20" t="e">
        <f>VLOOKUP($B167,'DATA PENGUKURAN GARDU'!$A:$BS,42,0)</f>
        <v>#N/A</v>
      </c>
      <c r="AB167" s="21" t="e">
        <f t="shared" si="92"/>
        <v>#N/A</v>
      </c>
      <c r="AC167" s="20" t="e">
        <f>VLOOKUP($B167,'DATA PENGUKURAN GARDU'!$A:$BS,44,0)</f>
        <v>#N/A</v>
      </c>
      <c r="AD167" s="21" t="e">
        <f t="shared" si="93"/>
        <v>#N/A</v>
      </c>
      <c r="AE167" s="20" t="e">
        <f>VLOOKUP($B167,'DATA PENGUKURAN GARDU'!$A:$BS,46,0)</f>
        <v>#N/A</v>
      </c>
      <c r="AF167" s="21" t="e">
        <f t="shared" si="94"/>
        <v>#N/A</v>
      </c>
      <c r="AG167" s="20" t="e">
        <f>VLOOKUP($B167,'DATA PENGUKURAN GARDU'!$A:$BS,46,0)</f>
        <v>#N/A</v>
      </c>
      <c r="AH167" s="20" t="e">
        <f>VLOOKUP($B167,'DATA PENGUKURAN GARDU'!$A:$BS,53,0)</f>
        <v>#N/A</v>
      </c>
      <c r="AI167" s="20" t="e">
        <f>VLOOKUP($B167,'DATA PENGUKURAN GARDU'!$A:$BS,54,0)</f>
        <v>#N/A</v>
      </c>
      <c r="AJ167" s="17" t="e">
        <f>VLOOKUP($C167,'DATA PENGUKURAN GARDU'!$A:$BS,42,0)</f>
        <v>#N/A</v>
      </c>
      <c r="AK167" s="23" t="e">
        <f t="shared" si="95"/>
        <v>#N/A</v>
      </c>
      <c r="AL167" s="17" t="e">
        <f>VLOOKUP($C167,'DATA PENGUKURAN GARDU'!$A:$BS,44,0)</f>
        <v>#N/A</v>
      </c>
      <c r="AM167" s="23" t="e">
        <f t="shared" si="96"/>
        <v>#N/A</v>
      </c>
      <c r="AN167" s="17" t="e">
        <f>VLOOKUP($C167,'DATA PENGUKURAN GARDU'!$A:$BS,46,0)</f>
        <v>#N/A</v>
      </c>
      <c r="AO167" s="23" t="e">
        <f t="shared" si="97"/>
        <v>#N/A</v>
      </c>
      <c r="AP167" s="17" t="e">
        <f>VLOOKUP($C167,'DATA PENGUKURAN GARDU'!$A:$BS,46,0)</f>
        <v>#N/A</v>
      </c>
      <c r="AQ167" s="17" t="e">
        <f>VLOOKUP($C167,'DATA PENGUKURAN GARDU'!$A:$BS,53,0)</f>
        <v>#N/A</v>
      </c>
      <c r="AR167" s="17" t="e">
        <f>VLOOKUP($C167,'DATA PENGUKURAN GARDU'!$A:$BS,54,0)</f>
        <v>#N/A</v>
      </c>
      <c r="AS167" s="20" t="e">
        <f>VLOOKUP($D167,'DATA PENGUKURAN GARDU'!$A:$BS,42,0)</f>
        <v>#N/A</v>
      </c>
      <c r="AT167" s="21" t="e">
        <f t="shared" si="98"/>
        <v>#N/A</v>
      </c>
      <c r="AU167" s="20" t="e">
        <f>VLOOKUP($D167,'DATA PENGUKURAN GARDU'!$A:$BS,44,0)</f>
        <v>#N/A</v>
      </c>
      <c r="AV167" s="21" t="e">
        <f t="shared" si="99"/>
        <v>#N/A</v>
      </c>
      <c r="AW167" s="20" t="e">
        <f>VLOOKUP($D167,'DATA PENGUKURAN GARDU'!$A:$BS,46,0)</f>
        <v>#N/A</v>
      </c>
      <c r="AX167" s="21" t="e">
        <f t="shared" si="100"/>
        <v>#N/A</v>
      </c>
      <c r="AY167" s="20" t="e">
        <f>VLOOKUP($D167,'DATA PENGUKURAN GARDU'!$A:$BS,46,0)</f>
        <v>#N/A</v>
      </c>
      <c r="AZ167" s="20" t="e">
        <f>VLOOKUP($D167,'DATA PENGUKURAN GARDU'!$A:$BS,53,0)</f>
        <v>#N/A</v>
      </c>
      <c r="BA167" s="20" t="e">
        <f>VLOOKUP($D167,'DATA PENGUKURAN GARDU'!$A:$BS,54,0)</f>
        <v>#N/A</v>
      </c>
      <c r="BB167" s="17" t="e">
        <f>VLOOKUP($E167,'DATA PENGUKURAN GARDU'!$A:$BS,42,0)</f>
        <v>#N/A</v>
      </c>
      <c r="BC167" s="23" t="e">
        <f t="shared" si="101"/>
        <v>#N/A</v>
      </c>
      <c r="BD167" s="17" t="e">
        <f>VLOOKUP($E167,'DATA PENGUKURAN GARDU'!$A:$BS,44,0)</f>
        <v>#N/A</v>
      </c>
      <c r="BE167" s="23" t="e">
        <f t="shared" si="102"/>
        <v>#N/A</v>
      </c>
      <c r="BF167" s="17" t="e">
        <f>VLOOKUP($E167,'DATA PENGUKURAN GARDU'!$A:$BS,46,0)</f>
        <v>#N/A</v>
      </c>
      <c r="BG167" s="23" t="e">
        <f t="shared" si="103"/>
        <v>#N/A</v>
      </c>
      <c r="BH167" s="17" t="e">
        <f>VLOOKUP($E167,'DATA PENGUKURAN GARDU'!$A:$BS,46,0)</f>
        <v>#N/A</v>
      </c>
      <c r="BI167" s="17" t="e">
        <f>VLOOKUP($E167,'DATA PENGUKURAN GARDU'!$A:$BS,53,0)</f>
        <v>#N/A</v>
      </c>
      <c r="BJ167" s="17" t="e">
        <f>VLOOKUP($E167,'DATA PENGUKURAN GARDU'!$A:$BS,54,0)</f>
        <v>#N/A</v>
      </c>
      <c r="BK167" s="20" t="e">
        <f t="shared" si="81"/>
        <v>#N/A</v>
      </c>
      <c r="BL167" s="20" t="e">
        <f t="shared" si="82"/>
        <v>#N/A</v>
      </c>
      <c r="BM167" s="20" t="e">
        <f t="shared" si="83"/>
        <v>#N/A</v>
      </c>
      <c r="BN167" s="25" t="e">
        <f t="shared" si="84"/>
        <v>#N/A</v>
      </c>
      <c r="BO167" s="26" t="str">
        <f t="shared" si="85"/>
        <v>0</v>
      </c>
      <c r="BP167" s="21" t="e">
        <f t="shared" si="86"/>
        <v>#VALUE!</v>
      </c>
      <c r="BQ167" s="20" t="e">
        <f t="shared" si="87"/>
        <v>#N/A</v>
      </c>
      <c r="BR167" s="20" t="e">
        <v>#N/A</v>
      </c>
      <c r="BS167" s="9" t="e">
        <v>#N/A</v>
      </c>
      <c r="BT167" s="2" t="e">
        <f t="shared" si="88"/>
        <v>#VALUE!</v>
      </c>
      <c r="BU167" s="2" t="e">
        <f t="shared" si="71"/>
        <v>#N/A</v>
      </c>
      <c r="BV167" s="2" t="e">
        <f t="shared" si="72"/>
        <v>#N/A</v>
      </c>
    </row>
    <row r="168" s="2" customFormat="1" ht="22.95" customHeight="1" spans="1:74">
      <c r="A168" s="9" t="str">
        <f t="shared" si="73"/>
        <v>L-006Induk</v>
      </c>
      <c r="B168" s="9" t="str">
        <f t="shared" si="74"/>
        <v>L-006jurusan 1</v>
      </c>
      <c r="C168" s="9" t="str">
        <f t="shared" si="75"/>
        <v>L-006jurusan 2</v>
      </c>
      <c r="D168" s="9" t="str">
        <f t="shared" si="76"/>
        <v>L-006jurusan 3</v>
      </c>
      <c r="E168" s="9" t="str">
        <f t="shared" si="77"/>
        <v>L-006jurusan 4</v>
      </c>
      <c r="F168" s="10" t="s">
        <v>46</v>
      </c>
      <c r="G168" s="10" t="s">
        <v>22</v>
      </c>
      <c r="H168" s="10" t="s">
        <v>246</v>
      </c>
      <c r="I168" s="10" t="s">
        <v>10372</v>
      </c>
      <c r="J168" s="10" t="s">
        <v>10373</v>
      </c>
      <c r="K168" s="10" t="s">
        <v>7465</v>
      </c>
      <c r="L168" s="10"/>
      <c r="M168" s="10"/>
      <c r="N168" s="14">
        <f t="shared" si="78"/>
        <v>0</v>
      </c>
      <c r="O168" s="15" t="e">
        <f t="shared" si="79"/>
        <v>#VALUE!</v>
      </c>
      <c r="P168" s="15" t="e">
        <f t="shared" si="80"/>
        <v>#VALUE!</v>
      </c>
      <c r="Q168" s="17" t="e">
        <f>VLOOKUP($A168,'DATA PENGUKURAN GARDU'!$A:$BS,42,0)</f>
        <v>#N/A</v>
      </c>
      <c r="R168" s="18" t="e">
        <f t="shared" si="89"/>
        <v>#N/A</v>
      </c>
      <c r="S168" s="17" t="e">
        <f>VLOOKUP($A168,'DATA PENGUKURAN GARDU'!$A:$BS,44,0)</f>
        <v>#N/A</v>
      </c>
      <c r="T168" s="18" t="e">
        <f t="shared" si="90"/>
        <v>#N/A</v>
      </c>
      <c r="U168" s="17" t="e">
        <f>VLOOKUP($A168,'DATA PENGUKURAN GARDU'!$A:$BS,46,0)</f>
        <v>#N/A</v>
      </c>
      <c r="V168" s="18" t="e">
        <f t="shared" si="91"/>
        <v>#N/A</v>
      </c>
      <c r="W168" s="17" t="e">
        <f>VLOOKUP($A168,'DATA PENGUKURAN GARDU'!$A:$BS,48,0)</f>
        <v>#N/A</v>
      </c>
      <c r="X168" s="17" t="e">
        <f>VLOOKUP($A168,'DATA PENGUKURAN GARDU'!$A:$BS,53,0)</f>
        <v>#N/A</v>
      </c>
      <c r="Y168" s="17" t="e">
        <f>VLOOKUP($A168,'DATA PENGUKURAN GARDU'!$A:$BS,54,0)</f>
        <v>#N/A</v>
      </c>
      <c r="Z168" s="17" t="e">
        <f>VLOOKUP($A168,'DATA PENGUKURAN GARDU'!$A:$BS,55,0)</f>
        <v>#N/A</v>
      </c>
      <c r="AA168" s="20" t="e">
        <f>VLOOKUP($B168,'DATA PENGUKURAN GARDU'!$A:$BS,42,0)</f>
        <v>#N/A</v>
      </c>
      <c r="AB168" s="21" t="e">
        <f t="shared" si="92"/>
        <v>#N/A</v>
      </c>
      <c r="AC168" s="20" t="e">
        <f>VLOOKUP($B168,'DATA PENGUKURAN GARDU'!$A:$BS,44,0)</f>
        <v>#N/A</v>
      </c>
      <c r="AD168" s="21" t="e">
        <f t="shared" si="93"/>
        <v>#N/A</v>
      </c>
      <c r="AE168" s="20" t="e">
        <f>VLOOKUP($B168,'DATA PENGUKURAN GARDU'!$A:$BS,46,0)</f>
        <v>#N/A</v>
      </c>
      <c r="AF168" s="21" t="e">
        <f t="shared" si="94"/>
        <v>#N/A</v>
      </c>
      <c r="AG168" s="20" t="e">
        <f>VLOOKUP($B168,'DATA PENGUKURAN GARDU'!$A:$BS,46,0)</f>
        <v>#N/A</v>
      </c>
      <c r="AH168" s="20" t="e">
        <f>VLOOKUP($B168,'DATA PENGUKURAN GARDU'!$A:$BS,53,0)</f>
        <v>#N/A</v>
      </c>
      <c r="AI168" s="20" t="e">
        <f>VLOOKUP($B168,'DATA PENGUKURAN GARDU'!$A:$BS,54,0)</f>
        <v>#N/A</v>
      </c>
      <c r="AJ168" s="17" t="e">
        <f>VLOOKUP($C168,'DATA PENGUKURAN GARDU'!$A:$BS,42,0)</f>
        <v>#N/A</v>
      </c>
      <c r="AK168" s="23" t="e">
        <f t="shared" si="95"/>
        <v>#N/A</v>
      </c>
      <c r="AL168" s="17" t="e">
        <f>VLOOKUP($C168,'DATA PENGUKURAN GARDU'!$A:$BS,44,0)</f>
        <v>#N/A</v>
      </c>
      <c r="AM168" s="23" t="e">
        <f t="shared" si="96"/>
        <v>#N/A</v>
      </c>
      <c r="AN168" s="17" t="e">
        <f>VLOOKUP($C168,'DATA PENGUKURAN GARDU'!$A:$BS,46,0)</f>
        <v>#N/A</v>
      </c>
      <c r="AO168" s="23" t="e">
        <f t="shared" si="97"/>
        <v>#N/A</v>
      </c>
      <c r="AP168" s="17" t="e">
        <f>VLOOKUP($C168,'DATA PENGUKURAN GARDU'!$A:$BS,46,0)</f>
        <v>#N/A</v>
      </c>
      <c r="AQ168" s="17" t="e">
        <f>VLOOKUP($C168,'DATA PENGUKURAN GARDU'!$A:$BS,53,0)</f>
        <v>#N/A</v>
      </c>
      <c r="AR168" s="17" t="e">
        <f>VLOOKUP($C168,'DATA PENGUKURAN GARDU'!$A:$BS,54,0)</f>
        <v>#N/A</v>
      </c>
      <c r="AS168" s="20" t="e">
        <f>VLOOKUP($D168,'DATA PENGUKURAN GARDU'!$A:$BS,42,0)</f>
        <v>#N/A</v>
      </c>
      <c r="AT168" s="21" t="e">
        <f t="shared" si="98"/>
        <v>#N/A</v>
      </c>
      <c r="AU168" s="20" t="e">
        <f>VLOOKUP($D168,'DATA PENGUKURAN GARDU'!$A:$BS,44,0)</f>
        <v>#N/A</v>
      </c>
      <c r="AV168" s="21" t="e">
        <f t="shared" si="99"/>
        <v>#N/A</v>
      </c>
      <c r="AW168" s="20" t="e">
        <f>VLOOKUP($D168,'DATA PENGUKURAN GARDU'!$A:$BS,46,0)</f>
        <v>#N/A</v>
      </c>
      <c r="AX168" s="21" t="e">
        <f t="shared" si="100"/>
        <v>#N/A</v>
      </c>
      <c r="AY168" s="20" t="e">
        <f>VLOOKUP($D168,'DATA PENGUKURAN GARDU'!$A:$BS,46,0)</f>
        <v>#N/A</v>
      </c>
      <c r="AZ168" s="20" t="e">
        <f>VLOOKUP($D168,'DATA PENGUKURAN GARDU'!$A:$BS,53,0)</f>
        <v>#N/A</v>
      </c>
      <c r="BA168" s="20" t="e">
        <f>VLOOKUP($D168,'DATA PENGUKURAN GARDU'!$A:$BS,54,0)</f>
        <v>#N/A</v>
      </c>
      <c r="BB168" s="17" t="e">
        <f>VLOOKUP($E168,'DATA PENGUKURAN GARDU'!$A:$BS,42,0)</f>
        <v>#N/A</v>
      </c>
      <c r="BC168" s="23" t="e">
        <f t="shared" si="101"/>
        <v>#N/A</v>
      </c>
      <c r="BD168" s="17" t="e">
        <f>VLOOKUP($E168,'DATA PENGUKURAN GARDU'!$A:$BS,44,0)</f>
        <v>#N/A</v>
      </c>
      <c r="BE168" s="23" t="e">
        <f t="shared" si="102"/>
        <v>#N/A</v>
      </c>
      <c r="BF168" s="17" t="e">
        <f>VLOOKUP($E168,'DATA PENGUKURAN GARDU'!$A:$BS,46,0)</f>
        <v>#N/A</v>
      </c>
      <c r="BG168" s="23" t="e">
        <f t="shared" si="103"/>
        <v>#N/A</v>
      </c>
      <c r="BH168" s="17" t="e">
        <f>VLOOKUP($E168,'DATA PENGUKURAN GARDU'!$A:$BS,46,0)</f>
        <v>#N/A</v>
      </c>
      <c r="BI168" s="17" t="e">
        <f>VLOOKUP($E168,'DATA PENGUKURAN GARDU'!$A:$BS,53,0)</f>
        <v>#N/A</v>
      </c>
      <c r="BJ168" s="17" t="e">
        <f>VLOOKUP($E168,'DATA PENGUKURAN GARDU'!$A:$BS,54,0)</f>
        <v>#N/A</v>
      </c>
      <c r="BK168" s="20" t="e">
        <f t="shared" si="81"/>
        <v>#N/A</v>
      </c>
      <c r="BL168" s="20" t="e">
        <f t="shared" si="82"/>
        <v>#N/A</v>
      </c>
      <c r="BM168" s="20" t="e">
        <f t="shared" si="83"/>
        <v>#N/A</v>
      </c>
      <c r="BN168" s="25" t="e">
        <f t="shared" si="84"/>
        <v>#N/A</v>
      </c>
      <c r="BO168" s="26" t="str">
        <f t="shared" si="85"/>
        <v>0</v>
      </c>
      <c r="BP168" s="21" t="e">
        <f t="shared" si="86"/>
        <v>#VALUE!</v>
      </c>
      <c r="BQ168" s="20" t="e">
        <f t="shared" si="87"/>
        <v>#N/A</v>
      </c>
      <c r="BR168" s="20" t="e">
        <v>#N/A</v>
      </c>
      <c r="BS168" s="9" t="e">
        <v>#N/A</v>
      </c>
      <c r="BT168" s="2" t="e">
        <f t="shared" si="88"/>
        <v>#VALUE!</v>
      </c>
      <c r="BU168" s="2" t="e">
        <f t="shared" si="71"/>
        <v>#N/A</v>
      </c>
      <c r="BV168" s="2" t="e">
        <f t="shared" si="72"/>
        <v>#N/A</v>
      </c>
    </row>
    <row r="169" s="2" customFormat="1" ht="22.95" customHeight="1" spans="1:74">
      <c r="A169" s="9" t="str">
        <f t="shared" si="73"/>
        <v>KMO 96Induk</v>
      </c>
      <c r="B169" s="9" t="str">
        <f t="shared" si="74"/>
        <v>KMO 96jurusan 1</v>
      </c>
      <c r="C169" s="9" t="str">
        <f t="shared" si="75"/>
        <v>KMO 96jurusan 2</v>
      </c>
      <c r="D169" s="9" t="str">
        <f t="shared" si="76"/>
        <v>KMO 96jurusan 3</v>
      </c>
      <c r="E169" s="9" t="str">
        <f t="shared" si="77"/>
        <v>KMO 96jurusan 4</v>
      </c>
      <c r="F169" s="10" t="s">
        <v>159</v>
      </c>
      <c r="G169" s="10" t="s">
        <v>8</v>
      </c>
      <c r="H169" s="10" t="s">
        <v>247</v>
      </c>
      <c r="I169" s="10" t="s">
        <v>10374</v>
      </c>
      <c r="J169" s="10" t="s">
        <v>10375</v>
      </c>
      <c r="K169" s="10" t="s">
        <v>7465</v>
      </c>
      <c r="L169" s="10"/>
      <c r="M169" s="10"/>
      <c r="N169" s="14">
        <f t="shared" si="78"/>
        <v>0</v>
      </c>
      <c r="O169" s="15" t="e">
        <f t="shared" si="79"/>
        <v>#VALUE!</v>
      </c>
      <c r="P169" s="15" t="e">
        <f t="shared" si="80"/>
        <v>#VALUE!</v>
      </c>
      <c r="Q169" s="17" t="e">
        <f>VLOOKUP($A169,'DATA PENGUKURAN GARDU'!$A:$BS,42,0)</f>
        <v>#N/A</v>
      </c>
      <c r="R169" s="18" t="e">
        <f t="shared" si="89"/>
        <v>#N/A</v>
      </c>
      <c r="S169" s="17" t="e">
        <f>VLOOKUP($A169,'DATA PENGUKURAN GARDU'!$A:$BS,44,0)</f>
        <v>#N/A</v>
      </c>
      <c r="T169" s="18" t="e">
        <f t="shared" si="90"/>
        <v>#N/A</v>
      </c>
      <c r="U169" s="17" t="e">
        <f>VLOOKUP($A169,'DATA PENGUKURAN GARDU'!$A:$BS,46,0)</f>
        <v>#N/A</v>
      </c>
      <c r="V169" s="18" t="e">
        <f t="shared" si="91"/>
        <v>#N/A</v>
      </c>
      <c r="W169" s="17" t="e">
        <f>VLOOKUP($A169,'DATA PENGUKURAN GARDU'!$A:$BS,48,0)</f>
        <v>#N/A</v>
      </c>
      <c r="X169" s="17" t="e">
        <f>VLOOKUP($A169,'DATA PENGUKURAN GARDU'!$A:$BS,53,0)</f>
        <v>#N/A</v>
      </c>
      <c r="Y169" s="17" t="e">
        <f>VLOOKUP($A169,'DATA PENGUKURAN GARDU'!$A:$BS,54,0)</f>
        <v>#N/A</v>
      </c>
      <c r="Z169" s="17" t="e">
        <f>VLOOKUP($A169,'DATA PENGUKURAN GARDU'!$A:$BS,55,0)</f>
        <v>#N/A</v>
      </c>
      <c r="AA169" s="20" t="e">
        <f>VLOOKUP($B169,'DATA PENGUKURAN GARDU'!$A:$BS,42,0)</f>
        <v>#N/A</v>
      </c>
      <c r="AB169" s="21" t="e">
        <f t="shared" si="92"/>
        <v>#N/A</v>
      </c>
      <c r="AC169" s="20" t="e">
        <f>VLOOKUP($B169,'DATA PENGUKURAN GARDU'!$A:$BS,44,0)</f>
        <v>#N/A</v>
      </c>
      <c r="AD169" s="21" t="e">
        <f t="shared" si="93"/>
        <v>#N/A</v>
      </c>
      <c r="AE169" s="20" t="e">
        <f>VLOOKUP($B169,'DATA PENGUKURAN GARDU'!$A:$BS,46,0)</f>
        <v>#N/A</v>
      </c>
      <c r="AF169" s="21" t="e">
        <f t="shared" si="94"/>
        <v>#N/A</v>
      </c>
      <c r="AG169" s="20" t="e">
        <f>VLOOKUP($B169,'DATA PENGUKURAN GARDU'!$A:$BS,46,0)</f>
        <v>#N/A</v>
      </c>
      <c r="AH169" s="20" t="e">
        <f>VLOOKUP($B169,'DATA PENGUKURAN GARDU'!$A:$BS,53,0)</f>
        <v>#N/A</v>
      </c>
      <c r="AI169" s="20" t="e">
        <f>VLOOKUP($B169,'DATA PENGUKURAN GARDU'!$A:$BS,54,0)</f>
        <v>#N/A</v>
      </c>
      <c r="AJ169" s="17" t="e">
        <f>VLOOKUP($C169,'DATA PENGUKURAN GARDU'!$A:$BS,42,0)</f>
        <v>#N/A</v>
      </c>
      <c r="AK169" s="23" t="e">
        <f t="shared" si="95"/>
        <v>#N/A</v>
      </c>
      <c r="AL169" s="17" t="e">
        <f>VLOOKUP($C169,'DATA PENGUKURAN GARDU'!$A:$BS,44,0)</f>
        <v>#N/A</v>
      </c>
      <c r="AM169" s="23" t="e">
        <f t="shared" si="96"/>
        <v>#N/A</v>
      </c>
      <c r="AN169" s="17" t="e">
        <f>VLOOKUP($C169,'DATA PENGUKURAN GARDU'!$A:$BS,46,0)</f>
        <v>#N/A</v>
      </c>
      <c r="AO169" s="23" t="e">
        <f t="shared" si="97"/>
        <v>#N/A</v>
      </c>
      <c r="AP169" s="17" t="e">
        <f>VLOOKUP($C169,'DATA PENGUKURAN GARDU'!$A:$BS,46,0)</f>
        <v>#N/A</v>
      </c>
      <c r="AQ169" s="17" t="e">
        <f>VLOOKUP($C169,'DATA PENGUKURAN GARDU'!$A:$BS,53,0)</f>
        <v>#N/A</v>
      </c>
      <c r="AR169" s="17" t="e">
        <f>VLOOKUP($C169,'DATA PENGUKURAN GARDU'!$A:$BS,54,0)</f>
        <v>#N/A</v>
      </c>
      <c r="AS169" s="20" t="e">
        <f>VLOOKUP($D169,'DATA PENGUKURAN GARDU'!$A:$BS,42,0)</f>
        <v>#N/A</v>
      </c>
      <c r="AT169" s="21" t="e">
        <f t="shared" si="98"/>
        <v>#N/A</v>
      </c>
      <c r="AU169" s="20" t="e">
        <f>VLOOKUP($D169,'DATA PENGUKURAN GARDU'!$A:$BS,44,0)</f>
        <v>#N/A</v>
      </c>
      <c r="AV169" s="21" t="e">
        <f t="shared" si="99"/>
        <v>#N/A</v>
      </c>
      <c r="AW169" s="20" t="e">
        <f>VLOOKUP($D169,'DATA PENGUKURAN GARDU'!$A:$BS,46,0)</f>
        <v>#N/A</v>
      </c>
      <c r="AX169" s="21" t="e">
        <f t="shared" si="100"/>
        <v>#N/A</v>
      </c>
      <c r="AY169" s="20" t="e">
        <f>VLOOKUP($D169,'DATA PENGUKURAN GARDU'!$A:$BS,46,0)</f>
        <v>#N/A</v>
      </c>
      <c r="AZ169" s="20" t="e">
        <f>VLOOKUP($D169,'DATA PENGUKURAN GARDU'!$A:$BS,53,0)</f>
        <v>#N/A</v>
      </c>
      <c r="BA169" s="20" t="e">
        <f>VLOOKUP($D169,'DATA PENGUKURAN GARDU'!$A:$BS,54,0)</f>
        <v>#N/A</v>
      </c>
      <c r="BB169" s="17" t="e">
        <f>VLOOKUP($E169,'DATA PENGUKURAN GARDU'!$A:$BS,42,0)</f>
        <v>#N/A</v>
      </c>
      <c r="BC169" s="23" t="e">
        <f t="shared" si="101"/>
        <v>#N/A</v>
      </c>
      <c r="BD169" s="17" t="e">
        <f>VLOOKUP($E169,'DATA PENGUKURAN GARDU'!$A:$BS,44,0)</f>
        <v>#N/A</v>
      </c>
      <c r="BE169" s="23" t="e">
        <f t="shared" si="102"/>
        <v>#N/A</v>
      </c>
      <c r="BF169" s="17" t="e">
        <f>VLOOKUP($E169,'DATA PENGUKURAN GARDU'!$A:$BS,46,0)</f>
        <v>#N/A</v>
      </c>
      <c r="BG169" s="23" t="e">
        <f t="shared" si="103"/>
        <v>#N/A</v>
      </c>
      <c r="BH169" s="17" t="e">
        <f>VLOOKUP($E169,'DATA PENGUKURAN GARDU'!$A:$BS,46,0)</f>
        <v>#N/A</v>
      </c>
      <c r="BI169" s="17" t="e">
        <f>VLOOKUP($E169,'DATA PENGUKURAN GARDU'!$A:$BS,53,0)</f>
        <v>#N/A</v>
      </c>
      <c r="BJ169" s="17" t="e">
        <f>VLOOKUP($E169,'DATA PENGUKURAN GARDU'!$A:$BS,54,0)</f>
        <v>#N/A</v>
      </c>
      <c r="BK169" s="20" t="e">
        <f t="shared" si="81"/>
        <v>#N/A</v>
      </c>
      <c r="BL169" s="20" t="e">
        <f t="shared" si="82"/>
        <v>#N/A</v>
      </c>
      <c r="BM169" s="20" t="e">
        <f t="shared" si="83"/>
        <v>#N/A</v>
      </c>
      <c r="BN169" s="25" t="e">
        <f t="shared" si="84"/>
        <v>#N/A</v>
      </c>
      <c r="BO169" s="26" t="str">
        <f t="shared" si="85"/>
        <v>0</v>
      </c>
      <c r="BP169" s="21" t="e">
        <f t="shared" si="86"/>
        <v>#VALUE!</v>
      </c>
      <c r="BQ169" s="20" t="e">
        <f t="shared" si="87"/>
        <v>#N/A</v>
      </c>
      <c r="BR169" s="20" t="e">
        <v>#N/A</v>
      </c>
      <c r="BS169" s="9" t="e">
        <v>#N/A</v>
      </c>
      <c r="BT169" s="2" t="e">
        <f t="shared" si="88"/>
        <v>#VALUE!</v>
      </c>
      <c r="BU169" s="2" t="e">
        <f t="shared" si="71"/>
        <v>#N/A</v>
      </c>
      <c r="BV169" s="2" t="e">
        <f t="shared" si="72"/>
        <v>#N/A</v>
      </c>
    </row>
    <row r="170" s="2" customFormat="1" ht="22.95" customHeight="1" spans="1:74">
      <c r="A170" s="9" t="str">
        <f t="shared" si="73"/>
        <v>KMO 27Induk</v>
      </c>
      <c r="B170" s="9" t="str">
        <f t="shared" si="74"/>
        <v>KMO 27jurusan 1</v>
      </c>
      <c r="C170" s="9" t="str">
        <f t="shared" si="75"/>
        <v>KMO 27jurusan 2</v>
      </c>
      <c r="D170" s="9" t="str">
        <f t="shared" si="76"/>
        <v>KMO 27jurusan 3</v>
      </c>
      <c r="E170" s="9" t="str">
        <f t="shared" si="77"/>
        <v>KMO 27jurusan 4</v>
      </c>
      <c r="F170" s="10" t="s">
        <v>71</v>
      </c>
      <c r="G170" s="10" t="s">
        <v>8</v>
      </c>
      <c r="H170" s="10" t="s">
        <v>248</v>
      </c>
      <c r="I170" s="10" t="s">
        <v>10376</v>
      </c>
      <c r="J170" s="10" t="s">
        <v>10377</v>
      </c>
      <c r="K170" s="10" t="s">
        <v>7465</v>
      </c>
      <c r="L170" s="10"/>
      <c r="M170" s="10"/>
      <c r="N170" s="14">
        <f t="shared" si="78"/>
        <v>0</v>
      </c>
      <c r="O170" s="15" t="e">
        <f t="shared" si="79"/>
        <v>#VALUE!</v>
      </c>
      <c r="P170" s="15" t="e">
        <f t="shared" si="80"/>
        <v>#VALUE!</v>
      </c>
      <c r="Q170" s="17" t="e">
        <f>VLOOKUP($A170,'DATA PENGUKURAN GARDU'!$A:$BS,42,0)</f>
        <v>#N/A</v>
      </c>
      <c r="R170" s="18" t="e">
        <f t="shared" si="89"/>
        <v>#N/A</v>
      </c>
      <c r="S170" s="17" t="e">
        <f>VLOOKUP($A170,'DATA PENGUKURAN GARDU'!$A:$BS,44,0)</f>
        <v>#N/A</v>
      </c>
      <c r="T170" s="18" t="e">
        <f t="shared" si="90"/>
        <v>#N/A</v>
      </c>
      <c r="U170" s="17" t="e">
        <f>VLOOKUP($A170,'DATA PENGUKURAN GARDU'!$A:$BS,46,0)</f>
        <v>#N/A</v>
      </c>
      <c r="V170" s="18" t="e">
        <f t="shared" si="91"/>
        <v>#N/A</v>
      </c>
      <c r="W170" s="17" t="e">
        <f>VLOOKUP($A170,'DATA PENGUKURAN GARDU'!$A:$BS,48,0)</f>
        <v>#N/A</v>
      </c>
      <c r="X170" s="17" t="e">
        <f>VLOOKUP($A170,'DATA PENGUKURAN GARDU'!$A:$BS,53,0)</f>
        <v>#N/A</v>
      </c>
      <c r="Y170" s="17" t="e">
        <f>VLOOKUP($A170,'DATA PENGUKURAN GARDU'!$A:$BS,54,0)</f>
        <v>#N/A</v>
      </c>
      <c r="Z170" s="17" t="e">
        <f>VLOOKUP($A170,'DATA PENGUKURAN GARDU'!$A:$BS,55,0)</f>
        <v>#N/A</v>
      </c>
      <c r="AA170" s="20" t="e">
        <f>VLOOKUP($B170,'DATA PENGUKURAN GARDU'!$A:$BS,42,0)</f>
        <v>#N/A</v>
      </c>
      <c r="AB170" s="21" t="e">
        <f t="shared" si="92"/>
        <v>#N/A</v>
      </c>
      <c r="AC170" s="20" t="e">
        <f>VLOOKUP($B170,'DATA PENGUKURAN GARDU'!$A:$BS,44,0)</f>
        <v>#N/A</v>
      </c>
      <c r="AD170" s="21" t="e">
        <f t="shared" si="93"/>
        <v>#N/A</v>
      </c>
      <c r="AE170" s="20" t="e">
        <f>VLOOKUP($B170,'DATA PENGUKURAN GARDU'!$A:$BS,46,0)</f>
        <v>#N/A</v>
      </c>
      <c r="AF170" s="21" t="e">
        <f t="shared" si="94"/>
        <v>#N/A</v>
      </c>
      <c r="AG170" s="20" t="e">
        <f>VLOOKUP($B170,'DATA PENGUKURAN GARDU'!$A:$BS,46,0)</f>
        <v>#N/A</v>
      </c>
      <c r="AH170" s="20" t="e">
        <f>VLOOKUP($B170,'DATA PENGUKURAN GARDU'!$A:$BS,53,0)</f>
        <v>#N/A</v>
      </c>
      <c r="AI170" s="20" t="e">
        <f>VLOOKUP($B170,'DATA PENGUKURAN GARDU'!$A:$BS,54,0)</f>
        <v>#N/A</v>
      </c>
      <c r="AJ170" s="17" t="e">
        <f>VLOOKUP($C170,'DATA PENGUKURAN GARDU'!$A:$BS,42,0)</f>
        <v>#N/A</v>
      </c>
      <c r="AK170" s="23" t="e">
        <f t="shared" si="95"/>
        <v>#N/A</v>
      </c>
      <c r="AL170" s="17" t="e">
        <f>VLOOKUP($C170,'DATA PENGUKURAN GARDU'!$A:$BS,44,0)</f>
        <v>#N/A</v>
      </c>
      <c r="AM170" s="23" t="e">
        <f t="shared" si="96"/>
        <v>#N/A</v>
      </c>
      <c r="AN170" s="17" t="e">
        <f>VLOOKUP($C170,'DATA PENGUKURAN GARDU'!$A:$BS,46,0)</f>
        <v>#N/A</v>
      </c>
      <c r="AO170" s="23" t="e">
        <f t="shared" si="97"/>
        <v>#N/A</v>
      </c>
      <c r="AP170" s="17" t="e">
        <f>VLOOKUP($C170,'DATA PENGUKURAN GARDU'!$A:$BS,46,0)</f>
        <v>#N/A</v>
      </c>
      <c r="AQ170" s="17" t="e">
        <f>VLOOKUP($C170,'DATA PENGUKURAN GARDU'!$A:$BS,53,0)</f>
        <v>#N/A</v>
      </c>
      <c r="AR170" s="17" t="e">
        <f>VLOOKUP($C170,'DATA PENGUKURAN GARDU'!$A:$BS,54,0)</f>
        <v>#N/A</v>
      </c>
      <c r="AS170" s="20" t="e">
        <f>VLOOKUP($D170,'DATA PENGUKURAN GARDU'!$A:$BS,42,0)</f>
        <v>#N/A</v>
      </c>
      <c r="AT170" s="21" t="e">
        <f t="shared" si="98"/>
        <v>#N/A</v>
      </c>
      <c r="AU170" s="20" t="e">
        <f>VLOOKUP($D170,'DATA PENGUKURAN GARDU'!$A:$BS,44,0)</f>
        <v>#N/A</v>
      </c>
      <c r="AV170" s="21" t="e">
        <f t="shared" si="99"/>
        <v>#N/A</v>
      </c>
      <c r="AW170" s="20" t="e">
        <f>VLOOKUP($D170,'DATA PENGUKURAN GARDU'!$A:$BS,46,0)</f>
        <v>#N/A</v>
      </c>
      <c r="AX170" s="21" t="e">
        <f t="shared" si="100"/>
        <v>#N/A</v>
      </c>
      <c r="AY170" s="20" t="e">
        <f>VLOOKUP($D170,'DATA PENGUKURAN GARDU'!$A:$BS,46,0)</f>
        <v>#N/A</v>
      </c>
      <c r="AZ170" s="20" t="e">
        <f>VLOOKUP($D170,'DATA PENGUKURAN GARDU'!$A:$BS,53,0)</f>
        <v>#N/A</v>
      </c>
      <c r="BA170" s="20" t="e">
        <f>VLOOKUP($D170,'DATA PENGUKURAN GARDU'!$A:$BS,54,0)</f>
        <v>#N/A</v>
      </c>
      <c r="BB170" s="17" t="e">
        <f>VLOOKUP($E170,'DATA PENGUKURAN GARDU'!$A:$BS,42,0)</f>
        <v>#N/A</v>
      </c>
      <c r="BC170" s="23" t="e">
        <f t="shared" si="101"/>
        <v>#N/A</v>
      </c>
      <c r="BD170" s="17" t="e">
        <f>VLOOKUP($E170,'DATA PENGUKURAN GARDU'!$A:$BS,44,0)</f>
        <v>#N/A</v>
      </c>
      <c r="BE170" s="23" t="e">
        <f t="shared" si="102"/>
        <v>#N/A</v>
      </c>
      <c r="BF170" s="17" t="e">
        <f>VLOOKUP($E170,'DATA PENGUKURAN GARDU'!$A:$BS,46,0)</f>
        <v>#N/A</v>
      </c>
      <c r="BG170" s="23" t="e">
        <f t="shared" si="103"/>
        <v>#N/A</v>
      </c>
      <c r="BH170" s="17" t="e">
        <f>VLOOKUP($E170,'DATA PENGUKURAN GARDU'!$A:$BS,46,0)</f>
        <v>#N/A</v>
      </c>
      <c r="BI170" s="17" t="e">
        <f>VLOOKUP($E170,'DATA PENGUKURAN GARDU'!$A:$BS,53,0)</f>
        <v>#N/A</v>
      </c>
      <c r="BJ170" s="17" t="e">
        <f>VLOOKUP($E170,'DATA PENGUKURAN GARDU'!$A:$BS,54,0)</f>
        <v>#N/A</v>
      </c>
      <c r="BK170" s="20" t="e">
        <f t="shared" si="81"/>
        <v>#N/A</v>
      </c>
      <c r="BL170" s="20" t="e">
        <f t="shared" si="82"/>
        <v>#N/A</v>
      </c>
      <c r="BM170" s="20" t="e">
        <f t="shared" si="83"/>
        <v>#N/A</v>
      </c>
      <c r="BN170" s="25" t="e">
        <f t="shared" si="84"/>
        <v>#N/A</v>
      </c>
      <c r="BO170" s="26" t="str">
        <f t="shared" si="85"/>
        <v>0</v>
      </c>
      <c r="BP170" s="21" t="e">
        <f t="shared" si="86"/>
        <v>#VALUE!</v>
      </c>
      <c r="BQ170" s="20" t="e">
        <f t="shared" si="87"/>
        <v>#N/A</v>
      </c>
      <c r="BR170" s="20" t="e">
        <v>#N/A</v>
      </c>
      <c r="BS170" s="9" t="e">
        <v>#N/A</v>
      </c>
      <c r="BT170" s="2" t="e">
        <f t="shared" si="88"/>
        <v>#VALUE!</v>
      </c>
      <c r="BU170" s="2" t="e">
        <f t="shared" si="71"/>
        <v>#N/A</v>
      </c>
      <c r="BV170" s="2" t="e">
        <f t="shared" si="72"/>
        <v>#N/A</v>
      </c>
    </row>
    <row r="171" s="2" customFormat="1" ht="22.95" customHeight="1" spans="1:74">
      <c r="A171" s="9" t="str">
        <f t="shared" si="73"/>
        <v>KMO 29Induk</v>
      </c>
      <c r="B171" s="9" t="str">
        <f t="shared" si="74"/>
        <v>KMO 29jurusan 1</v>
      </c>
      <c r="C171" s="9" t="str">
        <f t="shared" si="75"/>
        <v>KMO 29jurusan 2</v>
      </c>
      <c r="D171" s="9" t="str">
        <f t="shared" si="76"/>
        <v>KMO 29jurusan 3</v>
      </c>
      <c r="E171" s="9" t="str">
        <f t="shared" si="77"/>
        <v>KMO 29jurusan 4</v>
      </c>
      <c r="F171" s="10" t="s">
        <v>25</v>
      </c>
      <c r="G171" s="10" t="s">
        <v>8</v>
      </c>
      <c r="H171" s="10" t="s">
        <v>249</v>
      </c>
      <c r="I171" s="10" t="s">
        <v>10378</v>
      </c>
      <c r="J171" s="10" t="s">
        <v>10379</v>
      </c>
      <c r="K171" s="10" t="s">
        <v>7465</v>
      </c>
      <c r="L171" s="10"/>
      <c r="M171" s="10"/>
      <c r="N171" s="14">
        <f t="shared" si="78"/>
        <v>0</v>
      </c>
      <c r="O171" s="15" t="e">
        <f t="shared" si="79"/>
        <v>#VALUE!</v>
      </c>
      <c r="P171" s="15" t="e">
        <f t="shared" si="80"/>
        <v>#VALUE!</v>
      </c>
      <c r="Q171" s="17" t="e">
        <f>VLOOKUP($A171,'DATA PENGUKURAN GARDU'!$A:$BS,42,0)</f>
        <v>#N/A</v>
      </c>
      <c r="R171" s="18" t="e">
        <f t="shared" si="89"/>
        <v>#N/A</v>
      </c>
      <c r="S171" s="17" t="e">
        <f>VLOOKUP($A171,'DATA PENGUKURAN GARDU'!$A:$BS,44,0)</f>
        <v>#N/A</v>
      </c>
      <c r="T171" s="18" t="e">
        <f t="shared" si="90"/>
        <v>#N/A</v>
      </c>
      <c r="U171" s="17" t="e">
        <f>VLOOKUP($A171,'DATA PENGUKURAN GARDU'!$A:$BS,46,0)</f>
        <v>#N/A</v>
      </c>
      <c r="V171" s="18" t="e">
        <f t="shared" si="91"/>
        <v>#N/A</v>
      </c>
      <c r="W171" s="17" t="e">
        <f>VLOOKUP($A171,'DATA PENGUKURAN GARDU'!$A:$BS,48,0)</f>
        <v>#N/A</v>
      </c>
      <c r="X171" s="17" t="e">
        <f>VLOOKUP($A171,'DATA PENGUKURAN GARDU'!$A:$BS,53,0)</f>
        <v>#N/A</v>
      </c>
      <c r="Y171" s="17" t="e">
        <f>VLOOKUP($A171,'DATA PENGUKURAN GARDU'!$A:$BS,54,0)</f>
        <v>#N/A</v>
      </c>
      <c r="Z171" s="17" t="e">
        <f>VLOOKUP($A171,'DATA PENGUKURAN GARDU'!$A:$BS,55,0)</f>
        <v>#N/A</v>
      </c>
      <c r="AA171" s="20" t="e">
        <f>VLOOKUP($B171,'DATA PENGUKURAN GARDU'!$A:$BS,42,0)</f>
        <v>#N/A</v>
      </c>
      <c r="AB171" s="21" t="e">
        <f t="shared" si="92"/>
        <v>#N/A</v>
      </c>
      <c r="AC171" s="20" t="e">
        <f>VLOOKUP($B171,'DATA PENGUKURAN GARDU'!$A:$BS,44,0)</f>
        <v>#N/A</v>
      </c>
      <c r="AD171" s="21" t="e">
        <f t="shared" si="93"/>
        <v>#N/A</v>
      </c>
      <c r="AE171" s="20" t="e">
        <f>VLOOKUP($B171,'DATA PENGUKURAN GARDU'!$A:$BS,46,0)</f>
        <v>#N/A</v>
      </c>
      <c r="AF171" s="21" t="e">
        <f t="shared" si="94"/>
        <v>#N/A</v>
      </c>
      <c r="AG171" s="20" t="e">
        <f>VLOOKUP($B171,'DATA PENGUKURAN GARDU'!$A:$BS,46,0)</f>
        <v>#N/A</v>
      </c>
      <c r="AH171" s="20" t="e">
        <f>VLOOKUP($B171,'DATA PENGUKURAN GARDU'!$A:$BS,53,0)</f>
        <v>#N/A</v>
      </c>
      <c r="AI171" s="20" t="e">
        <f>VLOOKUP($B171,'DATA PENGUKURAN GARDU'!$A:$BS,54,0)</f>
        <v>#N/A</v>
      </c>
      <c r="AJ171" s="17" t="e">
        <f>VLOOKUP($C171,'DATA PENGUKURAN GARDU'!$A:$BS,42,0)</f>
        <v>#N/A</v>
      </c>
      <c r="AK171" s="23" t="e">
        <f t="shared" si="95"/>
        <v>#N/A</v>
      </c>
      <c r="AL171" s="17" t="e">
        <f>VLOOKUP($C171,'DATA PENGUKURAN GARDU'!$A:$BS,44,0)</f>
        <v>#N/A</v>
      </c>
      <c r="AM171" s="23" t="e">
        <f t="shared" si="96"/>
        <v>#N/A</v>
      </c>
      <c r="AN171" s="17" t="e">
        <f>VLOOKUP($C171,'DATA PENGUKURAN GARDU'!$A:$BS,46,0)</f>
        <v>#N/A</v>
      </c>
      <c r="AO171" s="23" t="e">
        <f t="shared" si="97"/>
        <v>#N/A</v>
      </c>
      <c r="AP171" s="17" t="e">
        <f>VLOOKUP($C171,'DATA PENGUKURAN GARDU'!$A:$BS,46,0)</f>
        <v>#N/A</v>
      </c>
      <c r="AQ171" s="17" t="e">
        <f>VLOOKUP($C171,'DATA PENGUKURAN GARDU'!$A:$BS,53,0)</f>
        <v>#N/A</v>
      </c>
      <c r="AR171" s="17" t="e">
        <f>VLOOKUP($C171,'DATA PENGUKURAN GARDU'!$A:$BS,54,0)</f>
        <v>#N/A</v>
      </c>
      <c r="AS171" s="20" t="e">
        <f>VLOOKUP($D171,'DATA PENGUKURAN GARDU'!$A:$BS,42,0)</f>
        <v>#N/A</v>
      </c>
      <c r="AT171" s="21" t="e">
        <f t="shared" si="98"/>
        <v>#N/A</v>
      </c>
      <c r="AU171" s="20" t="e">
        <f>VLOOKUP($D171,'DATA PENGUKURAN GARDU'!$A:$BS,44,0)</f>
        <v>#N/A</v>
      </c>
      <c r="AV171" s="21" t="e">
        <f t="shared" si="99"/>
        <v>#N/A</v>
      </c>
      <c r="AW171" s="20" t="e">
        <f>VLOOKUP($D171,'DATA PENGUKURAN GARDU'!$A:$BS,46,0)</f>
        <v>#N/A</v>
      </c>
      <c r="AX171" s="21" t="e">
        <f t="shared" si="100"/>
        <v>#N/A</v>
      </c>
      <c r="AY171" s="20" t="e">
        <f>VLOOKUP($D171,'DATA PENGUKURAN GARDU'!$A:$BS,46,0)</f>
        <v>#N/A</v>
      </c>
      <c r="AZ171" s="20" t="e">
        <f>VLOOKUP($D171,'DATA PENGUKURAN GARDU'!$A:$BS,53,0)</f>
        <v>#N/A</v>
      </c>
      <c r="BA171" s="20" t="e">
        <f>VLOOKUP($D171,'DATA PENGUKURAN GARDU'!$A:$BS,54,0)</f>
        <v>#N/A</v>
      </c>
      <c r="BB171" s="17" t="e">
        <f>VLOOKUP($E171,'DATA PENGUKURAN GARDU'!$A:$BS,42,0)</f>
        <v>#N/A</v>
      </c>
      <c r="BC171" s="23" t="e">
        <f t="shared" si="101"/>
        <v>#N/A</v>
      </c>
      <c r="BD171" s="17" t="e">
        <f>VLOOKUP($E171,'DATA PENGUKURAN GARDU'!$A:$BS,44,0)</f>
        <v>#N/A</v>
      </c>
      <c r="BE171" s="23" t="e">
        <f t="shared" si="102"/>
        <v>#N/A</v>
      </c>
      <c r="BF171" s="17" t="e">
        <f>VLOOKUP($E171,'DATA PENGUKURAN GARDU'!$A:$BS,46,0)</f>
        <v>#N/A</v>
      </c>
      <c r="BG171" s="23" t="e">
        <f t="shared" si="103"/>
        <v>#N/A</v>
      </c>
      <c r="BH171" s="17" t="e">
        <f>VLOOKUP($E171,'DATA PENGUKURAN GARDU'!$A:$BS,46,0)</f>
        <v>#N/A</v>
      </c>
      <c r="BI171" s="17" t="e">
        <f>VLOOKUP($E171,'DATA PENGUKURAN GARDU'!$A:$BS,53,0)</f>
        <v>#N/A</v>
      </c>
      <c r="BJ171" s="17" t="e">
        <f>VLOOKUP($E171,'DATA PENGUKURAN GARDU'!$A:$BS,54,0)</f>
        <v>#N/A</v>
      </c>
      <c r="BK171" s="20" t="e">
        <f t="shared" si="81"/>
        <v>#N/A</v>
      </c>
      <c r="BL171" s="20" t="e">
        <f t="shared" si="82"/>
        <v>#N/A</v>
      </c>
      <c r="BM171" s="20" t="e">
        <f t="shared" si="83"/>
        <v>#N/A</v>
      </c>
      <c r="BN171" s="25" t="e">
        <f t="shared" si="84"/>
        <v>#N/A</v>
      </c>
      <c r="BO171" s="26" t="str">
        <f t="shared" si="85"/>
        <v>0</v>
      </c>
      <c r="BP171" s="21" t="e">
        <f t="shared" si="86"/>
        <v>#VALUE!</v>
      </c>
      <c r="BQ171" s="20" t="e">
        <f t="shared" si="87"/>
        <v>#N/A</v>
      </c>
      <c r="BR171" s="20" t="e">
        <v>#N/A</v>
      </c>
      <c r="BS171" s="9" t="e">
        <v>#N/A</v>
      </c>
      <c r="BT171" s="2" t="e">
        <f t="shared" si="88"/>
        <v>#VALUE!</v>
      </c>
      <c r="BU171" s="2" t="e">
        <f t="shared" si="71"/>
        <v>#N/A</v>
      </c>
      <c r="BV171" s="2" t="e">
        <f t="shared" si="72"/>
        <v>#N/A</v>
      </c>
    </row>
    <row r="172" s="2" customFormat="1" ht="22.95" customHeight="1" spans="1:74">
      <c r="A172" s="9" t="str">
        <f t="shared" si="73"/>
        <v>KMO 73Induk</v>
      </c>
      <c r="B172" s="9" t="str">
        <f t="shared" si="74"/>
        <v>KMO 73jurusan 1</v>
      </c>
      <c r="C172" s="9" t="str">
        <f t="shared" si="75"/>
        <v>KMO 73jurusan 2</v>
      </c>
      <c r="D172" s="9" t="str">
        <f t="shared" si="76"/>
        <v>KMO 73jurusan 3</v>
      </c>
      <c r="E172" s="9" t="str">
        <f t="shared" si="77"/>
        <v>KMO 73jurusan 4</v>
      </c>
      <c r="F172" s="10" t="s">
        <v>118</v>
      </c>
      <c r="G172" s="10" t="s">
        <v>8</v>
      </c>
      <c r="H172" s="10" t="s">
        <v>250</v>
      </c>
      <c r="I172" s="10" t="s">
        <v>10380</v>
      </c>
      <c r="J172" s="10" t="s">
        <v>10381</v>
      </c>
      <c r="K172" s="10" t="s">
        <v>7465</v>
      </c>
      <c r="L172" s="10"/>
      <c r="M172" s="10"/>
      <c r="N172" s="14">
        <f t="shared" si="78"/>
        <v>0</v>
      </c>
      <c r="O172" s="15" t="e">
        <f t="shared" si="79"/>
        <v>#VALUE!</v>
      </c>
      <c r="P172" s="15" t="e">
        <f t="shared" si="80"/>
        <v>#VALUE!</v>
      </c>
      <c r="Q172" s="17" t="e">
        <f>VLOOKUP($A172,'DATA PENGUKURAN GARDU'!$A:$BS,42,0)</f>
        <v>#N/A</v>
      </c>
      <c r="R172" s="18" t="e">
        <f t="shared" si="89"/>
        <v>#N/A</v>
      </c>
      <c r="S172" s="17" t="e">
        <f>VLOOKUP($A172,'DATA PENGUKURAN GARDU'!$A:$BS,44,0)</f>
        <v>#N/A</v>
      </c>
      <c r="T172" s="18" t="e">
        <f t="shared" si="90"/>
        <v>#N/A</v>
      </c>
      <c r="U172" s="17" t="e">
        <f>VLOOKUP($A172,'DATA PENGUKURAN GARDU'!$A:$BS,46,0)</f>
        <v>#N/A</v>
      </c>
      <c r="V172" s="18" t="e">
        <f t="shared" si="91"/>
        <v>#N/A</v>
      </c>
      <c r="W172" s="17" t="e">
        <f>VLOOKUP($A172,'DATA PENGUKURAN GARDU'!$A:$BS,48,0)</f>
        <v>#N/A</v>
      </c>
      <c r="X172" s="17" t="e">
        <f>VLOOKUP($A172,'DATA PENGUKURAN GARDU'!$A:$BS,53,0)</f>
        <v>#N/A</v>
      </c>
      <c r="Y172" s="17" t="e">
        <f>VLOOKUP($A172,'DATA PENGUKURAN GARDU'!$A:$BS,54,0)</f>
        <v>#N/A</v>
      </c>
      <c r="Z172" s="17" t="e">
        <f>VLOOKUP($A172,'DATA PENGUKURAN GARDU'!$A:$BS,55,0)</f>
        <v>#N/A</v>
      </c>
      <c r="AA172" s="20" t="e">
        <f>VLOOKUP($B172,'DATA PENGUKURAN GARDU'!$A:$BS,42,0)</f>
        <v>#N/A</v>
      </c>
      <c r="AB172" s="21" t="e">
        <f t="shared" si="92"/>
        <v>#N/A</v>
      </c>
      <c r="AC172" s="20" t="e">
        <f>VLOOKUP($B172,'DATA PENGUKURAN GARDU'!$A:$BS,44,0)</f>
        <v>#N/A</v>
      </c>
      <c r="AD172" s="21" t="e">
        <f t="shared" si="93"/>
        <v>#N/A</v>
      </c>
      <c r="AE172" s="20" t="e">
        <f>VLOOKUP($B172,'DATA PENGUKURAN GARDU'!$A:$BS,46,0)</f>
        <v>#N/A</v>
      </c>
      <c r="AF172" s="21" t="e">
        <f t="shared" si="94"/>
        <v>#N/A</v>
      </c>
      <c r="AG172" s="20" t="e">
        <f>VLOOKUP($B172,'DATA PENGUKURAN GARDU'!$A:$BS,46,0)</f>
        <v>#N/A</v>
      </c>
      <c r="AH172" s="20" t="e">
        <f>VLOOKUP($B172,'DATA PENGUKURAN GARDU'!$A:$BS,53,0)</f>
        <v>#N/A</v>
      </c>
      <c r="AI172" s="20" t="e">
        <f>VLOOKUP($B172,'DATA PENGUKURAN GARDU'!$A:$BS,54,0)</f>
        <v>#N/A</v>
      </c>
      <c r="AJ172" s="17" t="e">
        <f>VLOOKUP($C172,'DATA PENGUKURAN GARDU'!$A:$BS,42,0)</f>
        <v>#N/A</v>
      </c>
      <c r="AK172" s="23" t="e">
        <f t="shared" si="95"/>
        <v>#N/A</v>
      </c>
      <c r="AL172" s="17" t="e">
        <f>VLOOKUP($C172,'DATA PENGUKURAN GARDU'!$A:$BS,44,0)</f>
        <v>#N/A</v>
      </c>
      <c r="AM172" s="23" t="e">
        <f t="shared" si="96"/>
        <v>#N/A</v>
      </c>
      <c r="AN172" s="17" t="e">
        <f>VLOOKUP($C172,'DATA PENGUKURAN GARDU'!$A:$BS,46,0)</f>
        <v>#N/A</v>
      </c>
      <c r="AO172" s="23" t="e">
        <f t="shared" si="97"/>
        <v>#N/A</v>
      </c>
      <c r="AP172" s="17" t="e">
        <f>VLOOKUP($C172,'DATA PENGUKURAN GARDU'!$A:$BS,46,0)</f>
        <v>#N/A</v>
      </c>
      <c r="AQ172" s="17" t="e">
        <f>VLOOKUP($C172,'DATA PENGUKURAN GARDU'!$A:$BS,53,0)</f>
        <v>#N/A</v>
      </c>
      <c r="AR172" s="17" t="e">
        <f>VLOOKUP($C172,'DATA PENGUKURAN GARDU'!$A:$BS,54,0)</f>
        <v>#N/A</v>
      </c>
      <c r="AS172" s="20" t="e">
        <f>VLOOKUP($D172,'DATA PENGUKURAN GARDU'!$A:$BS,42,0)</f>
        <v>#N/A</v>
      </c>
      <c r="AT172" s="21" t="e">
        <f t="shared" si="98"/>
        <v>#N/A</v>
      </c>
      <c r="AU172" s="20" t="e">
        <f>VLOOKUP($D172,'DATA PENGUKURAN GARDU'!$A:$BS,44,0)</f>
        <v>#N/A</v>
      </c>
      <c r="AV172" s="21" t="e">
        <f t="shared" si="99"/>
        <v>#N/A</v>
      </c>
      <c r="AW172" s="20" t="e">
        <f>VLOOKUP($D172,'DATA PENGUKURAN GARDU'!$A:$BS,46,0)</f>
        <v>#N/A</v>
      </c>
      <c r="AX172" s="21" t="e">
        <f t="shared" si="100"/>
        <v>#N/A</v>
      </c>
      <c r="AY172" s="20" t="e">
        <f>VLOOKUP($D172,'DATA PENGUKURAN GARDU'!$A:$BS,46,0)</f>
        <v>#N/A</v>
      </c>
      <c r="AZ172" s="20" t="e">
        <f>VLOOKUP($D172,'DATA PENGUKURAN GARDU'!$A:$BS,53,0)</f>
        <v>#N/A</v>
      </c>
      <c r="BA172" s="20" t="e">
        <f>VLOOKUP($D172,'DATA PENGUKURAN GARDU'!$A:$BS,54,0)</f>
        <v>#N/A</v>
      </c>
      <c r="BB172" s="17" t="e">
        <f>VLOOKUP($E172,'DATA PENGUKURAN GARDU'!$A:$BS,42,0)</f>
        <v>#N/A</v>
      </c>
      <c r="BC172" s="23" t="e">
        <f t="shared" si="101"/>
        <v>#N/A</v>
      </c>
      <c r="BD172" s="17" t="e">
        <f>VLOOKUP($E172,'DATA PENGUKURAN GARDU'!$A:$BS,44,0)</f>
        <v>#N/A</v>
      </c>
      <c r="BE172" s="23" t="e">
        <f t="shared" si="102"/>
        <v>#N/A</v>
      </c>
      <c r="BF172" s="17" t="e">
        <f>VLOOKUP($E172,'DATA PENGUKURAN GARDU'!$A:$BS,46,0)</f>
        <v>#N/A</v>
      </c>
      <c r="BG172" s="23" t="e">
        <f t="shared" si="103"/>
        <v>#N/A</v>
      </c>
      <c r="BH172" s="17" t="e">
        <f>VLOOKUP($E172,'DATA PENGUKURAN GARDU'!$A:$BS,46,0)</f>
        <v>#N/A</v>
      </c>
      <c r="BI172" s="17" t="e">
        <f>VLOOKUP($E172,'DATA PENGUKURAN GARDU'!$A:$BS,53,0)</f>
        <v>#N/A</v>
      </c>
      <c r="BJ172" s="17" t="e">
        <f>VLOOKUP($E172,'DATA PENGUKURAN GARDU'!$A:$BS,54,0)</f>
        <v>#N/A</v>
      </c>
      <c r="BK172" s="20" t="e">
        <f t="shared" si="81"/>
        <v>#N/A</v>
      </c>
      <c r="BL172" s="20" t="e">
        <f t="shared" si="82"/>
        <v>#N/A</v>
      </c>
      <c r="BM172" s="20" t="e">
        <f t="shared" si="83"/>
        <v>#N/A</v>
      </c>
      <c r="BN172" s="25" t="e">
        <f t="shared" si="84"/>
        <v>#N/A</v>
      </c>
      <c r="BO172" s="26" t="str">
        <f t="shared" si="85"/>
        <v>0</v>
      </c>
      <c r="BP172" s="21" t="e">
        <f t="shared" si="86"/>
        <v>#VALUE!</v>
      </c>
      <c r="BQ172" s="20" t="e">
        <f t="shared" si="87"/>
        <v>#N/A</v>
      </c>
      <c r="BR172" s="20" t="e">
        <v>#N/A</v>
      </c>
      <c r="BS172" s="9" t="e">
        <v>#N/A</v>
      </c>
      <c r="BT172" s="2" t="e">
        <f t="shared" si="88"/>
        <v>#VALUE!</v>
      </c>
      <c r="BU172" s="2" t="e">
        <f t="shared" si="71"/>
        <v>#N/A</v>
      </c>
      <c r="BV172" s="2" t="e">
        <f t="shared" si="72"/>
        <v>#N/A</v>
      </c>
    </row>
    <row r="173" s="2" customFormat="1" ht="22.95" customHeight="1" spans="1:74">
      <c r="A173" s="9" t="str">
        <f t="shared" si="73"/>
        <v>KMO 76Induk</v>
      </c>
      <c r="B173" s="9" t="str">
        <f t="shared" si="74"/>
        <v>KMO 76jurusan 1</v>
      </c>
      <c r="C173" s="9" t="str">
        <f t="shared" si="75"/>
        <v>KMO 76jurusan 2</v>
      </c>
      <c r="D173" s="9" t="str">
        <f t="shared" si="76"/>
        <v>KMO 76jurusan 3</v>
      </c>
      <c r="E173" s="9" t="str">
        <f t="shared" si="77"/>
        <v>KMO 76jurusan 4</v>
      </c>
      <c r="F173" s="10" t="s">
        <v>120</v>
      </c>
      <c r="G173" s="10" t="s">
        <v>8</v>
      </c>
      <c r="H173" s="10" t="s">
        <v>251</v>
      </c>
      <c r="I173" s="10" t="s">
        <v>10382</v>
      </c>
      <c r="J173" s="10" t="s">
        <v>10383</v>
      </c>
      <c r="K173" s="10" t="s">
        <v>7465</v>
      </c>
      <c r="L173" s="10"/>
      <c r="M173" s="10"/>
      <c r="N173" s="14">
        <f t="shared" si="78"/>
        <v>0</v>
      </c>
      <c r="O173" s="15" t="e">
        <f t="shared" si="79"/>
        <v>#VALUE!</v>
      </c>
      <c r="P173" s="15" t="e">
        <f t="shared" si="80"/>
        <v>#VALUE!</v>
      </c>
      <c r="Q173" s="17" t="e">
        <f>VLOOKUP($A173,'DATA PENGUKURAN GARDU'!$A:$BS,42,0)</f>
        <v>#N/A</v>
      </c>
      <c r="R173" s="18" t="e">
        <f t="shared" si="89"/>
        <v>#N/A</v>
      </c>
      <c r="S173" s="17" t="e">
        <f>VLOOKUP($A173,'DATA PENGUKURAN GARDU'!$A:$BS,44,0)</f>
        <v>#N/A</v>
      </c>
      <c r="T173" s="18" t="e">
        <f t="shared" si="90"/>
        <v>#N/A</v>
      </c>
      <c r="U173" s="17" t="e">
        <f>VLOOKUP($A173,'DATA PENGUKURAN GARDU'!$A:$BS,46,0)</f>
        <v>#N/A</v>
      </c>
      <c r="V173" s="18" t="e">
        <f t="shared" si="91"/>
        <v>#N/A</v>
      </c>
      <c r="W173" s="17" t="e">
        <f>VLOOKUP($A173,'DATA PENGUKURAN GARDU'!$A:$BS,48,0)</f>
        <v>#N/A</v>
      </c>
      <c r="X173" s="17" t="e">
        <f>VLOOKUP($A173,'DATA PENGUKURAN GARDU'!$A:$BS,53,0)</f>
        <v>#N/A</v>
      </c>
      <c r="Y173" s="17" t="e">
        <f>VLOOKUP($A173,'DATA PENGUKURAN GARDU'!$A:$BS,54,0)</f>
        <v>#N/A</v>
      </c>
      <c r="Z173" s="17" t="e">
        <f>VLOOKUP($A173,'DATA PENGUKURAN GARDU'!$A:$BS,55,0)</f>
        <v>#N/A</v>
      </c>
      <c r="AA173" s="20" t="e">
        <f>VLOOKUP($B173,'DATA PENGUKURAN GARDU'!$A:$BS,42,0)</f>
        <v>#N/A</v>
      </c>
      <c r="AB173" s="21" t="e">
        <f t="shared" si="92"/>
        <v>#N/A</v>
      </c>
      <c r="AC173" s="20" t="e">
        <f>VLOOKUP($B173,'DATA PENGUKURAN GARDU'!$A:$BS,44,0)</f>
        <v>#N/A</v>
      </c>
      <c r="AD173" s="21" t="e">
        <f t="shared" si="93"/>
        <v>#N/A</v>
      </c>
      <c r="AE173" s="20" t="e">
        <f>VLOOKUP($B173,'DATA PENGUKURAN GARDU'!$A:$BS,46,0)</f>
        <v>#N/A</v>
      </c>
      <c r="AF173" s="21" t="e">
        <f t="shared" si="94"/>
        <v>#N/A</v>
      </c>
      <c r="AG173" s="20" t="e">
        <f>VLOOKUP($B173,'DATA PENGUKURAN GARDU'!$A:$BS,46,0)</f>
        <v>#N/A</v>
      </c>
      <c r="AH173" s="20" t="e">
        <f>VLOOKUP($B173,'DATA PENGUKURAN GARDU'!$A:$BS,53,0)</f>
        <v>#N/A</v>
      </c>
      <c r="AI173" s="20" t="e">
        <f>VLOOKUP($B173,'DATA PENGUKURAN GARDU'!$A:$BS,54,0)</f>
        <v>#N/A</v>
      </c>
      <c r="AJ173" s="17" t="e">
        <f>VLOOKUP($C173,'DATA PENGUKURAN GARDU'!$A:$BS,42,0)</f>
        <v>#N/A</v>
      </c>
      <c r="AK173" s="23" t="e">
        <f t="shared" si="95"/>
        <v>#N/A</v>
      </c>
      <c r="AL173" s="17" t="e">
        <f>VLOOKUP($C173,'DATA PENGUKURAN GARDU'!$A:$BS,44,0)</f>
        <v>#N/A</v>
      </c>
      <c r="AM173" s="23" t="e">
        <f t="shared" si="96"/>
        <v>#N/A</v>
      </c>
      <c r="AN173" s="17" t="e">
        <f>VLOOKUP($C173,'DATA PENGUKURAN GARDU'!$A:$BS,46,0)</f>
        <v>#N/A</v>
      </c>
      <c r="AO173" s="23" t="e">
        <f t="shared" si="97"/>
        <v>#N/A</v>
      </c>
      <c r="AP173" s="17" t="e">
        <f>VLOOKUP($C173,'DATA PENGUKURAN GARDU'!$A:$BS,46,0)</f>
        <v>#N/A</v>
      </c>
      <c r="AQ173" s="17" t="e">
        <f>VLOOKUP($C173,'DATA PENGUKURAN GARDU'!$A:$BS,53,0)</f>
        <v>#N/A</v>
      </c>
      <c r="AR173" s="17" t="e">
        <f>VLOOKUP($C173,'DATA PENGUKURAN GARDU'!$A:$BS,54,0)</f>
        <v>#N/A</v>
      </c>
      <c r="AS173" s="20" t="e">
        <f>VLOOKUP($D173,'DATA PENGUKURAN GARDU'!$A:$BS,42,0)</f>
        <v>#N/A</v>
      </c>
      <c r="AT173" s="21" t="e">
        <f t="shared" si="98"/>
        <v>#N/A</v>
      </c>
      <c r="AU173" s="20" t="e">
        <f>VLOOKUP($D173,'DATA PENGUKURAN GARDU'!$A:$BS,44,0)</f>
        <v>#N/A</v>
      </c>
      <c r="AV173" s="21" t="e">
        <f t="shared" si="99"/>
        <v>#N/A</v>
      </c>
      <c r="AW173" s="20" t="e">
        <f>VLOOKUP($D173,'DATA PENGUKURAN GARDU'!$A:$BS,46,0)</f>
        <v>#N/A</v>
      </c>
      <c r="AX173" s="21" t="e">
        <f t="shared" si="100"/>
        <v>#N/A</v>
      </c>
      <c r="AY173" s="20" t="e">
        <f>VLOOKUP($D173,'DATA PENGUKURAN GARDU'!$A:$BS,46,0)</f>
        <v>#N/A</v>
      </c>
      <c r="AZ173" s="20" t="e">
        <f>VLOOKUP($D173,'DATA PENGUKURAN GARDU'!$A:$BS,53,0)</f>
        <v>#N/A</v>
      </c>
      <c r="BA173" s="20" t="e">
        <f>VLOOKUP($D173,'DATA PENGUKURAN GARDU'!$A:$BS,54,0)</f>
        <v>#N/A</v>
      </c>
      <c r="BB173" s="17" t="e">
        <f>VLOOKUP($E173,'DATA PENGUKURAN GARDU'!$A:$BS,42,0)</f>
        <v>#N/A</v>
      </c>
      <c r="BC173" s="23" t="e">
        <f t="shared" si="101"/>
        <v>#N/A</v>
      </c>
      <c r="BD173" s="17" t="e">
        <f>VLOOKUP($E173,'DATA PENGUKURAN GARDU'!$A:$BS,44,0)</f>
        <v>#N/A</v>
      </c>
      <c r="BE173" s="23" t="e">
        <f t="shared" si="102"/>
        <v>#N/A</v>
      </c>
      <c r="BF173" s="17" t="e">
        <f>VLOOKUP($E173,'DATA PENGUKURAN GARDU'!$A:$BS,46,0)</f>
        <v>#N/A</v>
      </c>
      <c r="BG173" s="23" t="e">
        <f t="shared" si="103"/>
        <v>#N/A</v>
      </c>
      <c r="BH173" s="17" t="e">
        <f>VLOOKUP($E173,'DATA PENGUKURAN GARDU'!$A:$BS,46,0)</f>
        <v>#N/A</v>
      </c>
      <c r="BI173" s="17" t="e">
        <f>VLOOKUP($E173,'DATA PENGUKURAN GARDU'!$A:$BS,53,0)</f>
        <v>#N/A</v>
      </c>
      <c r="BJ173" s="17" t="e">
        <f>VLOOKUP($E173,'DATA PENGUKURAN GARDU'!$A:$BS,54,0)</f>
        <v>#N/A</v>
      </c>
      <c r="BK173" s="20" t="e">
        <f t="shared" si="81"/>
        <v>#N/A</v>
      </c>
      <c r="BL173" s="20" t="e">
        <f t="shared" si="82"/>
        <v>#N/A</v>
      </c>
      <c r="BM173" s="20" t="e">
        <f t="shared" si="83"/>
        <v>#N/A</v>
      </c>
      <c r="BN173" s="25" t="e">
        <f t="shared" si="84"/>
        <v>#N/A</v>
      </c>
      <c r="BO173" s="26" t="str">
        <f t="shared" si="85"/>
        <v>0</v>
      </c>
      <c r="BP173" s="21" t="e">
        <f t="shared" si="86"/>
        <v>#VALUE!</v>
      </c>
      <c r="BQ173" s="20" t="e">
        <f t="shared" si="87"/>
        <v>#N/A</v>
      </c>
      <c r="BR173" s="20" t="e">
        <v>#N/A</v>
      </c>
      <c r="BS173" s="9" t="e">
        <v>#N/A</v>
      </c>
      <c r="BT173" s="2" t="e">
        <f t="shared" si="88"/>
        <v>#VALUE!</v>
      </c>
      <c r="BU173" s="2" t="e">
        <f t="shared" si="71"/>
        <v>#N/A</v>
      </c>
      <c r="BV173" s="2" t="e">
        <f t="shared" si="72"/>
        <v>#N/A</v>
      </c>
    </row>
    <row r="174" s="2" customFormat="1" ht="22.95" customHeight="1" spans="1:74">
      <c r="A174" s="9" t="str">
        <f t="shared" si="73"/>
        <v>KMO 114Induk</v>
      </c>
      <c r="B174" s="9" t="str">
        <f t="shared" si="74"/>
        <v>KMO 114jurusan 1</v>
      </c>
      <c r="C174" s="9" t="str">
        <f t="shared" si="75"/>
        <v>KMO 114jurusan 2</v>
      </c>
      <c r="D174" s="9" t="str">
        <f t="shared" si="76"/>
        <v>KMO 114jurusan 3</v>
      </c>
      <c r="E174" s="9" t="str">
        <f t="shared" si="77"/>
        <v>KMO 114jurusan 4</v>
      </c>
      <c r="F174" s="10" t="s">
        <v>122</v>
      </c>
      <c r="G174" s="10" t="s">
        <v>39</v>
      </c>
      <c r="H174" s="10" t="s">
        <v>252</v>
      </c>
      <c r="I174" s="10" t="s">
        <v>10384</v>
      </c>
      <c r="J174" s="10" t="s">
        <v>10385</v>
      </c>
      <c r="K174" s="10" t="s">
        <v>7465</v>
      </c>
      <c r="L174" s="10"/>
      <c r="M174" s="10"/>
      <c r="N174" s="14">
        <f t="shared" si="78"/>
        <v>0</v>
      </c>
      <c r="O174" s="15" t="e">
        <f t="shared" si="79"/>
        <v>#VALUE!</v>
      </c>
      <c r="P174" s="15" t="e">
        <f t="shared" si="80"/>
        <v>#VALUE!</v>
      </c>
      <c r="Q174" s="17" t="e">
        <f>VLOOKUP($A174,'DATA PENGUKURAN GARDU'!$A:$BS,42,0)</f>
        <v>#N/A</v>
      </c>
      <c r="R174" s="18" t="e">
        <f t="shared" si="89"/>
        <v>#N/A</v>
      </c>
      <c r="S174" s="17" t="e">
        <f>VLOOKUP($A174,'DATA PENGUKURAN GARDU'!$A:$BS,44,0)</f>
        <v>#N/A</v>
      </c>
      <c r="T174" s="18" t="e">
        <f t="shared" si="90"/>
        <v>#N/A</v>
      </c>
      <c r="U174" s="17" t="e">
        <f>VLOOKUP($A174,'DATA PENGUKURAN GARDU'!$A:$BS,46,0)</f>
        <v>#N/A</v>
      </c>
      <c r="V174" s="18" t="e">
        <f t="shared" si="91"/>
        <v>#N/A</v>
      </c>
      <c r="W174" s="17" t="e">
        <f>VLOOKUP($A174,'DATA PENGUKURAN GARDU'!$A:$BS,48,0)</f>
        <v>#N/A</v>
      </c>
      <c r="X174" s="17" t="e">
        <f>VLOOKUP($A174,'DATA PENGUKURAN GARDU'!$A:$BS,53,0)</f>
        <v>#N/A</v>
      </c>
      <c r="Y174" s="17" t="e">
        <f>VLOOKUP($A174,'DATA PENGUKURAN GARDU'!$A:$BS,54,0)</f>
        <v>#N/A</v>
      </c>
      <c r="Z174" s="17" t="e">
        <f>VLOOKUP($A174,'DATA PENGUKURAN GARDU'!$A:$BS,55,0)</f>
        <v>#N/A</v>
      </c>
      <c r="AA174" s="20" t="e">
        <f>VLOOKUP($B174,'DATA PENGUKURAN GARDU'!$A:$BS,42,0)</f>
        <v>#N/A</v>
      </c>
      <c r="AB174" s="21" t="e">
        <f t="shared" si="92"/>
        <v>#N/A</v>
      </c>
      <c r="AC174" s="20" t="e">
        <f>VLOOKUP($B174,'DATA PENGUKURAN GARDU'!$A:$BS,44,0)</f>
        <v>#N/A</v>
      </c>
      <c r="AD174" s="21" t="e">
        <f t="shared" si="93"/>
        <v>#N/A</v>
      </c>
      <c r="AE174" s="20" t="e">
        <f>VLOOKUP($B174,'DATA PENGUKURAN GARDU'!$A:$BS,46,0)</f>
        <v>#N/A</v>
      </c>
      <c r="AF174" s="21" t="e">
        <f t="shared" si="94"/>
        <v>#N/A</v>
      </c>
      <c r="AG174" s="20" t="e">
        <f>VLOOKUP($B174,'DATA PENGUKURAN GARDU'!$A:$BS,46,0)</f>
        <v>#N/A</v>
      </c>
      <c r="AH174" s="20" t="e">
        <f>VLOOKUP($B174,'DATA PENGUKURAN GARDU'!$A:$BS,53,0)</f>
        <v>#N/A</v>
      </c>
      <c r="AI174" s="20" t="e">
        <f>VLOOKUP($B174,'DATA PENGUKURAN GARDU'!$A:$BS,54,0)</f>
        <v>#N/A</v>
      </c>
      <c r="AJ174" s="17" t="e">
        <f>VLOOKUP($C174,'DATA PENGUKURAN GARDU'!$A:$BS,42,0)</f>
        <v>#N/A</v>
      </c>
      <c r="AK174" s="23" t="e">
        <f t="shared" si="95"/>
        <v>#N/A</v>
      </c>
      <c r="AL174" s="17" t="e">
        <f>VLOOKUP($C174,'DATA PENGUKURAN GARDU'!$A:$BS,44,0)</f>
        <v>#N/A</v>
      </c>
      <c r="AM174" s="23" t="e">
        <f t="shared" si="96"/>
        <v>#N/A</v>
      </c>
      <c r="AN174" s="17" t="e">
        <f>VLOOKUP($C174,'DATA PENGUKURAN GARDU'!$A:$BS,46,0)</f>
        <v>#N/A</v>
      </c>
      <c r="AO174" s="23" t="e">
        <f t="shared" si="97"/>
        <v>#N/A</v>
      </c>
      <c r="AP174" s="17" t="e">
        <f>VLOOKUP($C174,'DATA PENGUKURAN GARDU'!$A:$BS,46,0)</f>
        <v>#N/A</v>
      </c>
      <c r="AQ174" s="17" t="e">
        <f>VLOOKUP($C174,'DATA PENGUKURAN GARDU'!$A:$BS,53,0)</f>
        <v>#N/A</v>
      </c>
      <c r="AR174" s="17" t="e">
        <f>VLOOKUP($C174,'DATA PENGUKURAN GARDU'!$A:$BS,54,0)</f>
        <v>#N/A</v>
      </c>
      <c r="AS174" s="20" t="e">
        <f>VLOOKUP($D174,'DATA PENGUKURAN GARDU'!$A:$BS,42,0)</f>
        <v>#N/A</v>
      </c>
      <c r="AT174" s="21" t="e">
        <f t="shared" si="98"/>
        <v>#N/A</v>
      </c>
      <c r="AU174" s="20" t="e">
        <f>VLOOKUP($D174,'DATA PENGUKURAN GARDU'!$A:$BS,44,0)</f>
        <v>#N/A</v>
      </c>
      <c r="AV174" s="21" t="e">
        <f t="shared" si="99"/>
        <v>#N/A</v>
      </c>
      <c r="AW174" s="20" t="e">
        <f>VLOOKUP($D174,'DATA PENGUKURAN GARDU'!$A:$BS,46,0)</f>
        <v>#N/A</v>
      </c>
      <c r="AX174" s="21" t="e">
        <f t="shared" si="100"/>
        <v>#N/A</v>
      </c>
      <c r="AY174" s="20" t="e">
        <f>VLOOKUP($D174,'DATA PENGUKURAN GARDU'!$A:$BS,46,0)</f>
        <v>#N/A</v>
      </c>
      <c r="AZ174" s="20" t="e">
        <f>VLOOKUP($D174,'DATA PENGUKURAN GARDU'!$A:$BS,53,0)</f>
        <v>#N/A</v>
      </c>
      <c r="BA174" s="20" t="e">
        <f>VLOOKUP($D174,'DATA PENGUKURAN GARDU'!$A:$BS,54,0)</f>
        <v>#N/A</v>
      </c>
      <c r="BB174" s="17" t="e">
        <f>VLOOKUP($E174,'DATA PENGUKURAN GARDU'!$A:$BS,42,0)</f>
        <v>#N/A</v>
      </c>
      <c r="BC174" s="23" t="e">
        <f t="shared" si="101"/>
        <v>#N/A</v>
      </c>
      <c r="BD174" s="17" t="e">
        <f>VLOOKUP($E174,'DATA PENGUKURAN GARDU'!$A:$BS,44,0)</f>
        <v>#N/A</v>
      </c>
      <c r="BE174" s="23" t="e">
        <f t="shared" si="102"/>
        <v>#N/A</v>
      </c>
      <c r="BF174" s="17" t="e">
        <f>VLOOKUP($E174,'DATA PENGUKURAN GARDU'!$A:$BS,46,0)</f>
        <v>#N/A</v>
      </c>
      <c r="BG174" s="23" t="e">
        <f t="shared" si="103"/>
        <v>#N/A</v>
      </c>
      <c r="BH174" s="17" t="e">
        <f>VLOOKUP($E174,'DATA PENGUKURAN GARDU'!$A:$BS,46,0)</f>
        <v>#N/A</v>
      </c>
      <c r="BI174" s="17" t="e">
        <f>VLOOKUP($E174,'DATA PENGUKURAN GARDU'!$A:$BS,53,0)</f>
        <v>#N/A</v>
      </c>
      <c r="BJ174" s="17" t="e">
        <f>VLOOKUP($E174,'DATA PENGUKURAN GARDU'!$A:$BS,54,0)</f>
        <v>#N/A</v>
      </c>
      <c r="BK174" s="20" t="e">
        <f t="shared" si="81"/>
        <v>#N/A</v>
      </c>
      <c r="BL174" s="20" t="e">
        <f t="shared" si="82"/>
        <v>#N/A</v>
      </c>
      <c r="BM174" s="20" t="e">
        <f t="shared" si="83"/>
        <v>#N/A</v>
      </c>
      <c r="BN174" s="25" t="e">
        <f t="shared" si="84"/>
        <v>#N/A</v>
      </c>
      <c r="BO174" s="26" t="str">
        <f t="shared" si="85"/>
        <v>0</v>
      </c>
      <c r="BP174" s="21" t="e">
        <f t="shared" si="86"/>
        <v>#VALUE!</v>
      </c>
      <c r="BQ174" s="20" t="e">
        <f t="shared" si="87"/>
        <v>#N/A</v>
      </c>
      <c r="BR174" s="20" t="e">
        <v>#N/A</v>
      </c>
      <c r="BS174" s="9" t="e">
        <v>#N/A</v>
      </c>
      <c r="BT174" s="2" t="e">
        <f t="shared" si="88"/>
        <v>#VALUE!</v>
      </c>
      <c r="BU174" s="2" t="e">
        <f t="shared" si="71"/>
        <v>#N/A</v>
      </c>
      <c r="BV174" s="2" t="e">
        <f t="shared" si="72"/>
        <v>#N/A</v>
      </c>
    </row>
    <row r="175" s="2" customFormat="1" ht="22.95" customHeight="1" spans="1:74">
      <c r="A175" s="9" t="str">
        <f t="shared" si="73"/>
        <v>KMO 117Induk</v>
      </c>
      <c r="B175" s="9" t="str">
        <f t="shared" si="74"/>
        <v>KMO 117jurusan 1</v>
      </c>
      <c r="C175" s="9" t="str">
        <f t="shared" si="75"/>
        <v>KMO 117jurusan 2</v>
      </c>
      <c r="D175" s="9" t="str">
        <f t="shared" si="76"/>
        <v>KMO 117jurusan 3</v>
      </c>
      <c r="E175" s="9" t="str">
        <f t="shared" si="77"/>
        <v>KMO 117jurusan 4</v>
      </c>
      <c r="F175" s="10" t="s">
        <v>96</v>
      </c>
      <c r="G175" s="10" t="s">
        <v>39</v>
      </c>
      <c r="H175" s="10" t="s">
        <v>253</v>
      </c>
      <c r="I175" s="10" t="s">
        <v>10386</v>
      </c>
      <c r="J175" s="10" t="s">
        <v>10387</v>
      </c>
      <c r="K175" s="10" t="s">
        <v>7465</v>
      </c>
      <c r="L175" s="10"/>
      <c r="M175" s="10"/>
      <c r="N175" s="14">
        <f t="shared" si="78"/>
        <v>0</v>
      </c>
      <c r="O175" s="15" t="e">
        <f t="shared" si="79"/>
        <v>#VALUE!</v>
      </c>
      <c r="P175" s="15" t="e">
        <f t="shared" si="80"/>
        <v>#VALUE!</v>
      </c>
      <c r="Q175" s="17" t="e">
        <f>VLOOKUP($A175,'DATA PENGUKURAN GARDU'!$A:$BS,42,0)</f>
        <v>#N/A</v>
      </c>
      <c r="R175" s="18" t="e">
        <f t="shared" si="89"/>
        <v>#N/A</v>
      </c>
      <c r="S175" s="17" t="e">
        <f>VLOOKUP($A175,'DATA PENGUKURAN GARDU'!$A:$BS,44,0)</f>
        <v>#N/A</v>
      </c>
      <c r="T175" s="18" t="e">
        <f t="shared" si="90"/>
        <v>#N/A</v>
      </c>
      <c r="U175" s="17" t="e">
        <f>VLOOKUP($A175,'DATA PENGUKURAN GARDU'!$A:$BS,46,0)</f>
        <v>#N/A</v>
      </c>
      <c r="V175" s="18" t="e">
        <f t="shared" si="91"/>
        <v>#N/A</v>
      </c>
      <c r="W175" s="17" t="e">
        <f>VLOOKUP($A175,'DATA PENGUKURAN GARDU'!$A:$BS,48,0)</f>
        <v>#N/A</v>
      </c>
      <c r="X175" s="17" t="e">
        <f>VLOOKUP($A175,'DATA PENGUKURAN GARDU'!$A:$BS,53,0)</f>
        <v>#N/A</v>
      </c>
      <c r="Y175" s="17" t="e">
        <f>VLOOKUP($A175,'DATA PENGUKURAN GARDU'!$A:$BS,54,0)</f>
        <v>#N/A</v>
      </c>
      <c r="Z175" s="17" t="e">
        <f>VLOOKUP($A175,'DATA PENGUKURAN GARDU'!$A:$BS,55,0)</f>
        <v>#N/A</v>
      </c>
      <c r="AA175" s="20" t="e">
        <f>VLOOKUP($B175,'DATA PENGUKURAN GARDU'!$A:$BS,42,0)</f>
        <v>#N/A</v>
      </c>
      <c r="AB175" s="21" t="e">
        <f t="shared" si="92"/>
        <v>#N/A</v>
      </c>
      <c r="AC175" s="20" t="e">
        <f>VLOOKUP($B175,'DATA PENGUKURAN GARDU'!$A:$BS,44,0)</f>
        <v>#N/A</v>
      </c>
      <c r="AD175" s="21" t="e">
        <f t="shared" si="93"/>
        <v>#N/A</v>
      </c>
      <c r="AE175" s="20" t="e">
        <f>VLOOKUP($B175,'DATA PENGUKURAN GARDU'!$A:$BS,46,0)</f>
        <v>#N/A</v>
      </c>
      <c r="AF175" s="21" t="e">
        <f t="shared" si="94"/>
        <v>#N/A</v>
      </c>
      <c r="AG175" s="20" t="e">
        <f>VLOOKUP($B175,'DATA PENGUKURAN GARDU'!$A:$BS,46,0)</f>
        <v>#N/A</v>
      </c>
      <c r="AH175" s="20" t="e">
        <f>VLOOKUP($B175,'DATA PENGUKURAN GARDU'!$A:$BS,53,0)</f>
        <v>#N/A</v>
      </c>
      <c r="AI175" s="20" t="e">
        <f>VLOOKUP($B175,'DATA PENGUKURAN GARDU'!$A:$BS,54,0)</f>
        <v>#N/A</v>
      </c>
      <c r="AJ175" s="17" t="e">
        <f>VLOOKUP($C175,'DATA PENGUKURAN GARDU'!$A:$BS,42,0)</f>
        <v>#N/A</v>
      </c>
      <c r="AK175" s="23" t="e">
        <f t="shared" si="95"/>
        <v>#N/A</v>
      </c>
      <c r="AL175" s="17" t="e">
        <f>VLOOKUP($C175,'DATA PENGUKURAN GARDU'!$A:$BS,44,0)</f>
        <v>#N/A</v>
      </c>
      <c r="AM175" s="23" t="e">
        <f t="shared" si="96"/>
        <v>#N/A</v>
      </c>
      <c r="AN175" s="17" t="e">
        <f>VLOOKUP($C175,'DATA PENGUKURAN GARDU'!$A:$BS,46,0)</f>
        <v>#N/A</v>
      </c>
      <c r="AO175" s="23" t="e">
        <f t="shared" si="97"/>
        <v>#N/A</v>
      </c>
      <c r="AP175" s="17" t="e">
        <f>VLOOKUP($C175,'DATA PENGUKURAN GARDU'!$A:$BS,46,0)</f>
        <v>#N/A</v>
      </c>
      <c r="AQ175" s="17" t="e">
        <f>VLOOKUP($C175,'DATA PENGUKURAN GARDU'!$A:$BS,53,0)</f>
        <v>#N/A</v>
      </c>
      <c r="AR175" s="17" t="e">
        <f>VLOOKUP($C175,'DATA PENGUKURAN GARDU'!$A:$BS,54,0)</f>
        <v>#N/A</v>
      </c>
      <c r="AS175" s="20" t="e">
        <f>VLOOKUP($D175,'DATA PENGUKURAN GARDU'!$A:$BS,42,0)</f>
        <v>#N/A</v>
      </c>
      <c r="AT175" s="21" t="e">
        <f t="shared" si="98"/>
        <v>#N/A</v>
      </c>
      <c r="AU175" s="20" t="e">
        <f>VLOOKUP($D175,'DATA PENGUKURAN GARDU'!$A:$BS,44,0)</f>
        <v>#N/A</v>
      </c>
      <c r="AV175" s="21" t="e">
        <f t="shared" si="99"/>
        <v>#N/A</v>
      </c>
      <c r="AW175" s="20" t="e">
        <f>VLOOKUP($D175,'DATA PENGUKURAN GARDU'!$A:$BS,46,0)</f>
        <v>#N/A</v>
      </c>
      <c r="AX175" s="21" t="e">
        <f t="shared" si="100"/>
        <v>#N/A</v>
      </c>
      <c r="AY175" s="20" t="e">
        <f>VLOOKUP($D175,'DATA PENGUKURAN GARDU'!$A:$BS,46,0)</f>
        <v>#N/A</v>
      </c>
      <c r="AZ175" s="20" t="e">
        <f>VLOOKUP($D175,'DATA PENGUKURAN GARDU'!$A:$BS,53,0)</f>
        <v>#N/A</v>
      </c>
      <c r="BA175" s="20" t="e">
        <f>VLOOKUP($D175,'DATA PENGUKURAN GARDU'!$A:$BS,54,0)</f>
        <v>#N/A</v>
      </c>
      <c r="BB175" s="17" t="e">
        <f>VLOOKUP($E175,'DATA PENGUKURAN GARDU'!$A:$BS,42,0)</f>
        <v>#N/A</v>
      </c>
      <c r="BC175" s="23" t="e">
        <f t="shared" si="101"/>
        <v>#N/A</v>
      </c>
      <c r="BD175" s="17" t="e">
        <f>VLOOKUP($E175,'DATA PENGUKURAN GARDU'!$A:$BS,44,0)</f>
        <v>#N/A</v>
      </c>
      <c r="BE175" s="23" t="e">
        <f t="shared" si="102"/>
        <v>#N/A</v>
      </c>
      <c r="BF175" s="17" t="e">
        <f>VLOOKUP($E175,'DATA PENGUKURAN GARDU'!$A:$BS,46,0)</f>
        <v>#N/A</v>
      </c>
      <c r="BG175" s="23" t="e">
        <f t="shared" si="103"/>
        <v>#N/A</v>
      </c>
      <c r="BH175" s="17" t="e">
        <f>VLOOKUP($E175,'DATA PENGUKURAN GARDU'!$A:$BS,46,0)</f>
        <v>#N/A</v>
      </c>
      <c r="BI175" s="17" t="e">
        <f>VLOOKUP($E175,'DATA PENGUKURAN GARDU'!$A:$BS,53,0)</f>
        <v>#N/A</v>
      </c>
      <c r="BJ175" s="17" t="e">
        <f>VLOOKUP($E175,'DATA PENGUKURAN GARDU'!$A:$BS,54,0)</f>
        <v>#N/A</v>
      </c>
      <c r="BK175" s="20" t="e">
        <f t="shared" si="81"/>
        <v>#N/A</v>
      </c>
      <c r="BL175" s="20" t="e">
        <f t="shared" si="82"/>
        <v>#N/A</v>
      </c>
      <c r="BM175" s="20" t="e">
        <f t="shared" si="83"/>
        <v>#N/A</v>
      </c>
      <c r="BN175" s="25" t="e">
        <f t="shared" si="84"/>
        <v>#N/A</v>
      </c>
      <c r="BO175" s="26" t="str">
        <f t="shared" si="85"/>
        <v>0</v>
      </c>
      <c r="BP175" s="21" t="e">
        <f t="shared" si="86"/>
        <v>#VALUE!</v>
      </c>
      <c r="BQ175" s="20" t="e">
        <f t="shared" si="87"/>
        <v>#N/A</v>
      </c>
      <c r="BR175" s="20" t="e">
        <v>#N/A</v>
      </c>
      <c r="BS175" s="9" t="e">
        <v>#N/A</v>
      </c>
      <c r="BT175" s="2" t="e">
        <f t="shared" si="88"/>
        <v>#VALUE!</v>
      </c>
      <c r="BU175" s="2" t="e">
        <f t="shared" si="71"/>
        <v>#N/A</v>
      </c>
      <c r="BV175" s="2" t="e">
        <f t="shared" si="72"/>
        <v>#N/A</v>
      </c>
    </row>
    <row r="176" s="2" customFormat="1" ht="22.95" customHeight="1" spans="1:74">
      <c r="A176" s="9" t="str">
        <f t="shared" si="73"/>
        <v>KMO 153Induk</v>
      </c>
      <c r="B176" s="9" t="str">
        <f t="shared" si="74"/>
        <v>KMO 153jurusan 1</v>
      </c>
      <c r="C176" s="9" t="str">
        <f t="shared" si="75"/>
        <v>KMO 153jurusan 2</v>
      </c>
      <c r="D176" s="9" t="str">
        <f t="shared" si="76"/>
        <v>KMO 153jurusan 3</v>
      </c>
      <c r="E176" s="9" t="str">
        <f t="shared" si="77"/>
        <v>KMO 153jurusan 4</v>
      </c>
      <c r="F176" s="10" t="s">
        <v>78</v>
      </c>
      <c r="G176" s="10" t="s">
        <v>8</v>
      </c>
      <c r="H176" s="10" t="s">
        <v>254</v>
      </c>
      <c r="I176" s="10" t="s">
        <v>10388</v>
      </c>
      <c r="J176" s="10" t="s">
        <v>10389</v>
      </c>
      <c r="K176" s="10" t="s">
        <v>7465</v>
      </c>
      <c r="L176" s="10"/>
      <c r="M176" s="10"/>
      <c r="N176" s="14">
        <f t="shared" si="78"/>
        <v>0</v>
      </c>
      <c r="O176" s="15" t="e">
        <f t="shared" si="79"/>
        <v>#VALUE!</v>
      </c>
      <c r="P176" s="15" t="e">
        <f t="shared" si="80"/>
        <v>#VALUE!</v>
      </c>
      <c r="Q176" s="17" t="e">
        <f>VLOOKUP($A176,'DATA PENGUKURAN GARDU'!$A:$BS,42,0)</f>
        <v>#N/A</v>
      </c>
      <c r="R176" s="18" t="e">
        <f t="shared" si="89"/>
        <v>#N/A</v>
      </c>
      <c r="S176" s="17" t="e">
        <f>VLOOKUP($A176,'DATA PENGUKURAN GARDU'!$A:$BS,44,0)</f>
        <v>#N/A</v>
      </c>
      <c r="T176" s="18" t="e">
        <f t="shared" si="90"/>
        <v>#N/A</v>
      </c>
      <c r="U176" s="17" t="e">
        <f>VLOOKUP($A176,'DATA PENGUKURAN GARDU'!$A:$BS,46,0)</f>
        <v>#N/A</v>
      </c>
      <c r="V176" s="18" t="e">
        <f t="shared" si="91"/>
        <v>#N/A</v>
      </c>
      <c r="W176" s="17" t="e">
        <f>VLOOKUP($A176,'DATA PENGUKURAN GARDU'!$A:$BS,48,0)</f>
        <v>#N/A</v>
      </c>
      <c r="X176" s="17" t="e">
        <f>VLOOKUP($A176,'DATA PENGUKURAN GARDU'!$A:$BS,53,0)</f>
        <v>#N/A</v>
      </c>
      <c r="Y176" s="17" t="e">
        <f>VLOOKUP($A176,'DATA PENGUKURAN GARDU'!$A:$BS,54,0)</f>
        <v>#N/A</v>
      </c>
      <c r="Z176" s="17" t="e">
        <f>VLOOKUP($A176,'DATA PENGUKURAN GARDU'!$A:$BS,55,0)</f>
        <v>#N/A</v>
      </c>
      <c r="AA176" s="20" t="e">
        <f>VLOOKUP($B176,'DATA PENGUKURAN GARDU'!$A:$BS,42,0)</f>
        <v>#N/A</v>
      </c>
      <c r="AB176" s="21" t="e">
        <f t="shared" si="92"/>
        <v>#N/A</v>
      </c>
      <c r="AC176" s="20" t="e">
        <f>VLOOKUP($B176,'DATA PENGUKURAN GARDU'!$A:$BS,44,0)</f>
        <v>#N/A</v>
      </c>
      <c r="AD176" s="21" t="e">
        <f t="shared" si="93"/>
        <v>#N/A</v>
      </c>
      <c r="AE176" s="20" t="e">
        <f>VLOOKUP($B176,'DATA PENGUKURAN GARDU'!$A:$BS,46,0)</f>
        <v>#N/A</v>
      </c>
      <c r="AF176" s="21" t="e">
        <f t="shared" si="94"/>
        <v>#N/A</v>
      </c>
      <c r="AG176" s="20" t="e">
        <f>VLOOKUP($B176,'DATA PENGUKURAN GARDU'!$A:$BS,46,0)</f>
        <v>#N/A</v>
      </c>
      <c r="AH176" s="20" t="e">
        <f>VLOOKUP($B176,'DATA PENGUKURAN GARDU'!$A:$BS,53,0)</f>
        <v>#N/A</v>
      </c>
      <c r="AI176" s="20" t="e">
        <f>VLOOKUP($B176,'DATA PENGUKURAN GARDU'!$A:$BS,54,0)</f>
        <v>#N/A</v>
      </c>
      <c r="AJ176" s="17" t="e">
        <f>VLOOKUP($C176,'DATA PENGUKURAN GARDU'!$A:$BS,42,0)</f>
        <v>#N/A</v>
      </c>
      <c r="AK176" s="23" t="e">
        <f t="shared" si="95"/>
        <v>#N/A</v>
      </c>
      <c r="AL176" s="17" t="e">
        <f>VLOOKUP($C176,'DATA PENGUKURAN GARDU'!$A:$BS,44,0)</f>
        <v>#N/A</v>
      </c>
      <c r="AM176" s="23" t="e">
        <f t="shared" si="96"/>
        <v>#N/A</v>
      </c>
      <c r="AN176" s="17" t="e">
        <f>VLOOKUP($C176,'DATA PENGUKURAN GARDU'!$A:$BS,46,0)</f>
        <v>#N/A</v>
      </c>
      <c r="AO176" s="23" t="e">
        <f t="shared" si="97"/>
        <v>#N/A</v>
      </c>
      <c r="AP176" s="17" t="e">
        <f>VLOOKUP($C176,'DATA PENGUKURAN GARDU'!$A:$BS,46,0)</f>
        <v>#N/A</v>
      </c>
      <c r="AQ176" s="17" t="e">
        <f>VLOOKUP($C176,'DATA PENGUKURAN GARDU'!$A:$BS,53,0)</f>
        <v>#N/A</v>
      </c>
      <c r="AR176" s="17" t="e">
        <f>VLOOKUP($C176,'DATA PENGUKURAN GARDU'!$A:$BS,54,0)</f>
        <v>#N/A</v>
      </c>
      <c r="AS176" s="20" t="e">
        <f>VLOOKUP($D176,'DATA PENGUKURAN GARDU'!$A:$BS,42,0)</f>
        <v>#N/A</v>
      </c>
      <c r="AT176" s="21" t="e">
        <f t="shared" si="98"/>
        <v>#N/A</v>
      </c>
      <c r="AU176" s="20" t="e">
        <f>VLOOKUP($D176,'DATA PENGUKURAN GARDU'!$A:$BS,44,0)</f>
        <v>#N/A</v>
      </c>
      <c r="AV176" s="21" t="e">
        <f t="shared" si="99"/>
        <v>#N/A</v>
      </c>
      <c r="AW176" s="20" t="e">
        <f>VLOOKUP($D176,'DATA PENGUKURAN GARDU'!$A:$BS,46,0)</f>
        <v>#N/A</v>
      </c>
      <c r="AX176" s="21" t="e">
        <f t="shared" si="100"/>
        <v>#N/A</v>
      </c>
      <c r="AY176" s="20" t="e">
        <f>VLOOKUP($D176,'DATA PENGUKURAN GARDU'!$A:$BS,46,0)</f>
        <v>#N/A</v>
      </c>
      <c r="AZ176" s="20" t="e">
        <f>VLOOKUP($D176,'DATA PENGUKURAN GARDU'!$A:$BS,53,0)</f>
        <v>#N/A</v>
      </c>
      <c r="BA176" s="20" t="e">
        <f>VLOOKUP($D176,'DATA PENGUKURAN GARDU'!$A:$BS,54,0)</f>
        <v>#N/A</v>
      </c>
      <c r="BB176" s="17" t="e">
        <f>VLOOKUP($E176,'DATA PENGUKURAN GARDU'!$A:$BS,42,0)</f>
        <v>#N/A</v>
      </c>
      <c r="BC176" s="23" t="e">
        <f t="shared" si="101"/>
        <v>#N/A</v>
      </c>
      <c r="BD176" s="17" t="e">
        <f>VLOOKUP($E176,'DATA PENGUKURAN GARDU'!$A:$BS,44,0)</f>
        <v>#N/A</v>
      </c>
      <c r="BE176" s="23" t="e">
        <f t="shared" si="102"/>
        <v>#N/A</v>
      </c>
      <c r="BF176" s="17" t="e">
        <f>VLOOKUP($E176,'DATA PENGUKURAN GARDU'!$A:$BS,46,0)</f>
        <v>#N/A</v>
      </c>
      <c r="BG176" s="23" t="e">
        <f t="shared" si="103"/>
        <v>#N/A</v>
      </c>
      <c r="BH176" s="17" t="e">
        <f>VLOOKUP($E176,'DATA PENGUKURAN GARDU'!$A:$BS,46,0)</f>
        <v>#N/A</v>
      </c>
      <c r="BI176" s="17" t="e">
        <f>VLOOKUP($E176,'DATA PENGUKURAN GARDU'!$A:$BS,53,0)</f>
        <v>#N/A</v>
      </c>
      <c r="BJ176" s="17" t="e">
        <f>VLOOKUP($E176,'DATA PENGUKURAN GARDU'!$A:$BS,54,0)</f>
        <v>#N/A</v>
      </c>
      <c r="BK176" s="20" t="e">
        <f t="shared" si="81"/>
        <v>#N/A</v>
      </c>
      <c r="BL176" s="20" t="e">
        <f t="shared" si="82"/>
        <v>#N/A</v>
      </c>
      <c r="BM176" s="20" t="e">
        <f t="shared" si="83"/>
        <v>#N/A</v>
      </c>
      <c r="BN176" s="25" t="e">
        <f t="shared" si="84"/>
        <v>#N/A</v>
      </c>
      <c r="BO176" s="26" t="str">
        <f t="shared" si="85"/>
        <v>0</v>
      </c>
      <c r="BP176" s="21" t="e">
        <f t="shared" si="86"/>
        <v>#VALUE!</v>
      </c>
      <c r="BQ176" s="20" t="e">
        <f t="shared" si="87"/>
        <v>#N/A</v>
      </c>
      <c r="BR176" s="20" t="e">
        <v>#N/A</v>
      </c>
      <c r="BS176" s="9" t="e">
        <v>#N/A</v>
      </c>
      <c r="BT176" s="2" t="e">
        <f t="shared" si="88"/>
        <v>#VALUE!</v>
      </c>
      <c r="BU176" s="2" t="e">
        <f t="shared" si="71"/>
        <v>#N/A</v>
      </c>
      <c r="BV176" s="2" t="e">
        <f t="shared" si="72"/>
        <v>#N/A</v>
      </c>
    </row>
    <row r="177" s="2" customFormat="1" ht="22.95" customHeight="1" spans="1:74">
      <c r="A177" s="9" t="str">
        <f t="shared" si="73"/>
        <v>L-105Induk</v>
      </c>
      <c r="B177" s="9" t="str">
        <f t="shared" si="74"/>
        <v>L-105jurusan 1</v>
      </c>
      <c r="C177" s="9" t="str">
        <f t="shared" si="75"/>
        <v>L-105jurusan 2</v>
      </c>
      <c r="D177" s="9" t="str">
        <f t="shared" si="76"/>
        <v>L-105jurusan 3</v>
      </c>
      <c r="E177" s="9" t="str">
        <f t="shared" si="77"/>
        <v>L-105jurusan 4</v>
      </c>
      <c r="F177" s="10" t="s">
        <v>105</v>
      </c>
      <c r="G177" s="10" t="s">
        <v>22</v>
      </c>
      <c r="H177" s="10" t="s">
        <v>255</v>
      </c>
      <c r="I177" s="10" t="s">
        <v>10390</v>
      </c>
      <c r="J177" s="10" t="s">
        <v>10391</v>
      </c>
      <c r="K177" s="10" t="s">
        <v>7465</v>
      </c>
      <c r="L177" s="10"/>
      <c r="M177" s="10"/>
      <c r="N177" s="14">
        <f t="shared" si="78"/>
        <v>0</v>
      </c>
      <c r="O177" s="15" t="e">
        <f t="shared" si="79"/>
        <v>#VALUE!</v>
      </c>
      <c r="P177" s="15" t="e">
        <f t="shared" si="80"/>
        <v>#VALUE!</v>
      </c>
      <c r="Q177" s="17" t="e">
        <f>VLOOKUP($A177,'DATA PENGUKURAN GARDU'!$A:$BS,42,0)</f>
        <v>#N/A</v>
      </c>
      <c r="R177" s="18" t="e">
        <f t="shared" si="89"/>
        <v>#N/A</v>
      </c>
      <c r="S177" s="17" t="e">
        <f>VLOOKUP($A177,'DATA PENGUKURAN GARDU'!$A:$BS,44,0)</f>
        <v>#N/A</v>
      </c>
      <c r="T177" s="18" t="e">
        <f t="shared" si="90"/>
        <v>#N/A</v>
      </c>
      <c r="U177" s="17" t="e">
        <f>VLOOKUP($A177,'DATA PENGUKURAN GARDU'!$A:$BS,46,0)</f>
        <v>#N/A</v>
      </c>
      <c r="V177" s="18" t="e">
        <f t="shared" si="91"/>
        <v>#N/A</v>
      </c>
      <c r="W177" s="17" t="e">
        <f>VLOOKUP($A177,'DATA PENGUKURAN GARDU'!$A:$BS,48,0)</f>
        <v>#N/A</v>
      </c>
      <c r="X177" s="17" t="e">
        <f>VLOOKUP($A177,'DATA PENGUKURAN GARDU'!$A:$BS,53,0)</f>
        <v>#N/A</v>
      </c>
      <c r="Y177" s="17" t="e">
        <f>VLOOKUP($A177,'DATA PENGUKURAN GARDU'!$A:$BS,54,0)</f>
        <v>#N/A</v>
      </c>
      <c r="Z177" s="17" t="e">
        <f>VLOOKUP($A177,'DATA PENGUKURAN GARDU'!$A:$BS,55,0)</f>
        <v>#N/A</v>
      </c>
      <c r="AA177" s="20" t="e">
        <f>VLOOKUP($B177,'DATA PENGUKURAN GARDU'!$A:$BS,42,0)</f>
        <v>#N/A</v>
      </c>
      <c r="AB177" s="21" t="e">
        <f t="shared" si="92"/>
        <v>#N/A</v>
      </c>
      <c r="AC177" s="20" t="e">
        <f>VLOOKUP($B177,'DATA PENGUKURAN GARDU'!$A:$BS,44,0)</f>
        <v>#N/A</v>
      </c>
      <c r="AD177" s="21" t="e">
        <f t="shared" si="93"/>
        <v>#N/A</v>
      </c>
      <c r="AE177" s="20" t="e">
        <f>VLOOKUP($B177,'DATA PENGUKURAN GARDU'!$A:$BS,46,0)</f>
        <v>#N/A</v>
      </c>
      <c r="AF177" s="21" t="e">
        <f t="shared" si="94"/>
        <v>#N/A</v>
      </c>
      <c r="AG177" s="20" t="e">
        <f>VLOOKUP($B177,'DATA PENGUKURAN GARDU'!$A:$BS,46,0)</f>
        <v>#N/A</v>
      </c>
      <c r="AH177" s="20" t="e">
        <f>VLOOKUP($B177,'DATA PENGUKURAN GARDU'!$A:$BS,53,0)</f>
        <v>#N/A</v>
      </c>
      <c r="AI177" s="20" t="e">
        <f>VLOOKUP($B177,'DATA PENGUKURAN GARDU'!$A:$BS,54,0)</f>
        <v>#N/A</v>
      </c>
      <c r="AJ177" s="17" t="e">
        <f>VLOOKUP($C177,'DATA PENGUKURAN GARDU'!$A:$BS,42,0)</f>
        <v>#N/A</v>
      </c>
      <c r="AK177" s="23" t="e">
        <f t="shared" si="95"/>
        <v>#N/A</v>
      </c>
      <c r="AL177" s="17" t="e">
        <f>VLOOKUP($C177,'DATA PENGUKURAN GARDU'!$A:$BS,44,0)</f>
        <v>#N/A</v>
      </c>
      <c r="AM177" s="23" t="e">
        <f t="shared" si="96"/>
        <v>#N/A</v>
      </c>
      <c r="AN177" s="17" t="e">
        <f>VLOOKUP($C177,'DATA PENGUKURAN GARDU'!$A:$BS,46,0)</f>
        <v>#N/A</v>
      </c>
      <c r="AO177" s="23" t="e">
        <f t="shared" si="97"/>
        <v>#N/A</v>
      </c>
      <c r="AP177" s="17" t="e">
        <f>VLOOKUP($C177,'DATA PENGUKURAN GARDU'!$A:$BS,46,0)</f>
        <v>#N/A</v>
      </c>
      <c r="AQ177" s="17" t="e">
        <f>VLOOKUP($C177,'DATA PENGUKURAN GARDU'!$A:$BS,53,0)</f>
        <v>#N/A</v>
      </c>
      <c r="AR177" s="17" t="e">
        <f>VLOOKUP($C177,'DATA PENGUKURAN GARDU'!$A:$BS,54,0)</f>
        <v>#N/A</v>
      </c>
      <c r="AS177" s="20" t="e">
        <f>VLOOKUP($D177,'DATA PENGUKURAN GARDU'!$A:$BS,42,0)</f>
        <v>#N/A</v>
      </c>
      <c r="AT177" s="21" t="e">
        <f t="shared" si="98"/>
        <v>#N/A</v>
      </c>
      <c r="AU177" s="20" t="e">
        <f>VLOOKUP($D177,'DATA PENGUKURAN GARDU'!$A:$BS,44,0)</f>
        <v>#N/A</v>
      </c>
      <c r="AV177" s="21" t="e">
        <f t="shared" si="99"/>
        <v>#N/A</v>
      </c>
      <c r="AW177" s="20" t="e">
        <f>VLOOKUP($D177,'DATA PENGUKURAN GARDU'!$A:$BS,46,0)</f>
        <v>#N/A</v>
      </c>
      <c r="AX177" s="21" t="e">
        <f t="shared" si="100"/>
        <v>#N/A</v>
      </c>
      <c r="AY177" s="20" t="e">
        <f>VLOOKUP($D177,'DATA PENGUKURAN GARDU'!$A:$BS,46,0)</f>
        <v>#N/A</v>
      </c>
      <c r="AZ177" s="20" t="e">
        <f>VLOOKUP($D177,'DATA PENGUKURAN GARDU'!$A:$BS,53,0)</f>
        <v>#N/A</v>
      </c>
      <c r="BA177" s="20" t="e">
        <f>VLOOKUP($D177,'DATA PENGUKURAN GARDU'!$A:$BS,54,0)</f>
        <v>#N/A</v>
      </c>
      <c r="BB177" s="17" t="e">
        <f>VLOOKUP($E177,'DATA PENGUKURAN GARDU'!$A:$BS,42,0)</f>
        <v>#N/A</v>
      </c>
      <c r="BC177" s="23" t="e">
        <f t="shared" si="101"/>
        <v>#N/A</v>
      </c>
      <c r="BD177" s="17" t="e">
        <f>VLOOKUP($E177,'DATA PENGUKURAN GARDU'!$A:$BS,44,0)</f>
        <v>#N/A</v>
      </c>
      <c r="BE177" s="23" t="e">
        <f t="shared" si="102"/>
        <v>#N/A</v>
      </c>
      <c r="BF177" s="17" t="e">
        <f>VLOOKUP($E177,'DATA PENGUKURAN GARDU'!$A:$BS,46,0)</f>
        <v>#N/A</v>
      </c>
      <c r="BG177" s="23" t="e">
        <f t="shared" si="103"/>
        <v>#N/A</v>
      </c>
      <c r="BH177" s="17" t="e">
        <f>VLOOKUP($E177,'DATA PENGUKURAN GARDU'!$A:$BS,46,0)</f>
        <v>#N/A</v>
      </c>
      <c r="BI177" s="17" t="e">
        <f>VLOOKUP($E177,'DATA PENGUKURAN GARDU'!$A:$BS,53,0)</f>
        <v>#N/A</v>
      </c>
      <c r="BJ177" s="17" t="e">
        <f>VLOOKUP($E177,'DATA PENGUKURAN GARDU'!$A:$BS,54,0)</f>
        <v>#N/A</v>
      </c>
      <c r="BK177" s="20" t="e">
        <f t="shared" si="81"/>
        <v>#N/A</v>
      </c>
      <c r="BL177" s="20" t="e">
        <f t="shared" si="82"/>
        <v>#N/A</v>
      </c>
      <c r="BM177" s="20" t="e">
        <f t="shared" si="83"/>
        <v>#N/A</v>
      </c>
      <c r="BN177" s="25" t="e">
        <f t="shared" si="84"/>
        <v>#N/A</v>
      </c>
      <c r="BO177" s="26" t="str">
        <f t="shared" si="85"/>
        <v>0</v>
      </c>
      <c r="BP177" s="21" t="e">
        <f t="shared" si="86"/>
        <v>#VALUE!</v>
      </c>
      <c r="BQ177" s="20" t="e">
        <f t="shared" si="87"/>
        <v>#N/A</v>
      </c>
      <c r="BR177" s="20" t="e">
        <v>#N/A</v>
      </c>
      <c r="BS177" s="9" t="e">
        <v>#N/A</v>
      </c>
      <c r="BT177" s="2" t="e">
        <f t="shared" si="88"/>
        <v>#VALUE!</v>
      </c>
      <c r="BU177" s="2" t="e">
        <f t="shared" si="71"/>
        <v>#N/A</v>
      </c>
      <c r="BV177" s="2" t="e">
        <f t="shared" si="72"/>
        <v>#N/A</v>
      </c>
    </row>
    <row r="178" s="2" customFormat="1" ht="22.95" customHeight="1" spans="1:74">
      <c r="A178" s="9" t="str">
        <f t="shared" si="73"/>
        <v>L-107Induk</v>
      </c>
      <c r="B178" s="9" t="str">
        <f t="shared" si="74"/>
        <v>L-107jurusan 1</v>
      </c>
      <c r="C178" s="9" t="str">
        <f t="shared" si="75"/>
        <v>L-107jurusan 2</v>
      </c>
      <c r="D178" s="9" t="str">
        <f t="shared" si="76"/>
        <v>L-107jurusan 3</v>
      </c>
      <c r="E178" s="9" t="str">
        <f t="shared" si="77"/>
        <v>L-107jurusan 4</v>
      </c>
      <c r="F178" s="10" t="s">
        <v>105</v>
      </c>
      <c r="G178" s="10" t="s">
        <v>22</v>
      </c>
      <c r="H178" s="10" t="s">
        <v>256</v>
      </c>
      <c r="I178" s="10" t="s">
        <v>10392</v>
      </c>
      <c r="J178" s="10" t="s">
        <v>10393</v>
      </c>
      <c r="K178" s="10" t="s">
        <v>7465</v>
      </c>
      <c r="L178" s="10"/>
      <c r="M178" s="10"/>
      <c r="N178" s="14">
        <f t="shared" si="78"/>
        <v>0</v>
      </c>
      <c r="O178" s="15" t="e">
        <f t="shared" si="79"/>
        <v>#VALUE!</v>
      </c>
      <c r="P178" s="15" t="e">
        <f t="shared" si="80"/>
        <v>#VALUE!</v>
      </c>
      <c r="Q178" s="17" t="e">
        <f>VLOOKUP($A178,'DATA PENGUKURAN GARDU'!$A:$BS,42,0)</f>
        <v>#N/A</v>
      </c>
      <c r="R178" s="18" t="e">
        <f t="shared" si="89"/>
        <v>#N/A</v>
      </c>
      <c r="S178" s="17" t="e">
        <f>VLOOKUP($A178,'DATA PENGUKURAN GARDU'!$A:$BS,44,0)</f>
        <v>#N/A</v>
      </c>
      <c r="T178" s="18" t="e">
        <f t="shared" si="90"/>
        <v>#N/A</v>
      </c>
      <c r="U178" s="17" t="e">
        <f>VLOOKUP($A178,'DATA PENGUKURAN GARDU'!$A:$BS,46,0)</f>
        <v>#N/A</v>
      </c>
      <c r="V178" s="18" t="e">
        <f t="shared" si="91"/>
        <v>#N/A</v>
      </c>
      <c r="W178" s="17" t="e">
        <f>VLOOKUP($A178,'DATA PENGUKURAN GARDU'!$A:$BS,48,0)</f>
        <v>#N/A</v>
      </c>
      <c r="X178" s="17" t="e">
        <f>VLOOKUP($A178,'DATA PENGUKURAN GARDU'!$A:$BS,53,0)</f>
        <v>#N/A</v>
      </c>
      <c r="Y178" s="17" t="e">
        <f>VLOOKUP($A178,'DATA PENGUKURAN GARDU'!$A:$BS,54,0)</f>
        <v>#N/A</v>
      </c>
      <c r="Z178" s="17" t="e">
        <f>VLOOKUP($A178,'DATA PENGUKURAN GARDU'!$A:$BS,55,0)</f>
        <v>#N/A</v>
      </c>
      <c r="AA178" s="20" t="e">
        <f>VLOOKUP($B178,'DATA PENGUKURAN GARDU'!$A:$BS,42,0)</f>
        <v>#N/A</v>
      </c>
      <c r="AB178" s="21" t="e">
        <f t="shared" si="92"/>
        <v>#N/A</v>
      </c>
      <c r="AC178" s="20" t="e">
        <f>VLOOKUP($B178,'DATA PENGUKURAN GARDU'!$A:$BS,44,0)</f>
        <v>#N/A</v>
      </c>
      <c r="AD178" s="21" t="e">
        <f t="shared" si="93"/>
        <v>#N/A</v>
      </c>
      <c r="AE178" s="20" t="e">
        <f>VLOOKUP($B178,'DATA PENGUKURAN GARDU'!$A:$BS,46,0)</f>
        <v>#N/A</v>
      </c>
      <c r="AF178" s="21" t="e">
        <f t="shared" si="94"/>
        <v>#N/A</v>
      </c>
      <c r="AG178" s="20" t="e">
        <f>VLOOKUP($B178,'DATA PENGUKURAN GARDU'!$A:$BS,46,0)</f>
        <v>#N/A</v>
      </c>
      <c r="AH178" s="20" t="e">
        <f>VLOOKUP($B178,'DATA PENGUKURAN GARDU'!$A:$BS,53,0)</f>
        <v>#N/A</v>
      </c>
      <c r="AI178" s="20" t="e">
        <f>VLOOKUP($B178,'DATA PENGUKURAN GARDU'!$A:$BS,54,0)</f>
        <v>#N/A</v>
      </c>
      <c r="AJ178" s="17" t="e">
        <f>VLOOKUP($C178,'DATA PENGUKURAN GARDU'!$A:$BS,42,0)</f>
        <v>#N/A</v>
      </c>
      <c r="AK178" s="23" t="e">
        <f t="shared" si="95"/>
        <v>#N/A</v>
      </c>
      <c r="AL178" s="17" t="e">
        <f>VLOOKUP($C178,'DATA PENGUKURAN GARDU'!$A:$BS,44,0)</f>
        <v>#N/A</v>
      </c>
      <c r="AM178" s="23" t="e">
        <f t="shared" si="96"/>
        <v>#N/A</v>
      </c>
      <c r="AN178" s="17" t="e">
        <f>VLOOKUP($C178,'DATA PENGUKURAN GARDU'!$A:$BS,46,0)</f>
        <v>#N/A</v>
      </c>
      <c r="AO178" s="23" t="e">
        <f t="shared" si="97"/>
        <v>#N/A</v>
      </c>
      <c r="AP178" s="17" t="e">
        <f>VLOOKUP($C178,'DATA PENGUKURAN GARDU'!$A:$BS,46,0)</f>
        <v>#N/A</v>
      </c>
      <c r="AQ178" s="17" t="e">
        <f>VLOOKUP($C178,'DATA PENGUKURAN GARDU'!$A:$BS,53,0)</f>
        <v>#N/A</v>
      </c>
      <c r="AR178" s="17" t="e">
        <f>VLOOKUP($C178,'DATA PENGUKURAN GARDU'!$A:$BS,54,0)</f>
        <v>#N/A</v>
      </c>
      <c r="AS178" s="20" t="e">
        <f>VLOOKUP($D178,'DATA PENGUKURAN GARDU'!$A:$BS,42,0)</f>
        <v>#N/A</v>
      </c>
      <c r="AT178" s="21" t="e">
        <f t="shared" si="98"/>
        <v>#N/A</v>
      </c>
      <c r="AU178" s="20" t="e">
        <f>VLOOKUP($D178,'DATA PENGUKURAN GARDU'!$A:$BS,44,0)</f>
        <v>#N/A</v>
      </c>
      <c r="AV178" s="21" t="e">
        <f t="shared" si="99"/>
        <v>#N/A</v>
      </c>
      <c r="AW178" s="20" t="e">
        <f>VLOOKUP($D178,'DATA PENGUKURAN GARDU'!$A:$BS,46,0)</f>
        <v>#N/A</v>
      </c>
      <c r="AX178" s="21" t="e">
        <f t="shared" si="100"/>
        <v>#N/A</v>
      </c>
      <c r="AY178" s="20" t="e">
        <f>VLOOKUP($D178,'DATA PENGUKURAN GARDU'!$A:$BS,46,0)</f>
        <v>#N/A</v>
      </c>
      <c r="AZ178" s="20" t="e">
        <f>VLOOKUP($D178,'DATA PENGUKURAN GARDU'!$A:$BS,53,0)</f>
        <v>#N/A</v>
      </c>
      <c r="BA178" s="20" t="e">
        <f>VLOOKUP($D178,'DATA PENGUKURAN GARDU'!$A:$BS,54,0)</f>
        <v>#N/A</v>
      </c>
      <c r="BB178" s="17" t="e">
        <f>VLOOKUP($E178,'DATA PENGUKURAN GARDU'!$A:$BS,42,0)</f>
        <v>#N/A</v>
      </c>
      <c r="BC178" s="23" t="e">
        <f t="shared" si="101"/>
        <v>#N/A</v>
      </c>
      <c r="BD178" s="17" t="e">
        <f>VLOOKUP($E178,'DATA PENGUKURAN GARDU'!$A:$BS,44,0)</f>
        <v>#N/A</v>
      </c>
      <c r="BE178" s="23" t="e">
        <f t="shared" si="102"/>
        <v>#N/A</v>
      </c>
      <c r="BF178" s="17" t="e">
        <f>VLOOKUP($E178,'DATA PENGUKURAN GARDU'!$A:$BS,46,0)</f>
        <v>#N/A</v>
      </c>
      <c r="BG178" s="23" t="e">
        <f t="shared" si="103"/>
        <v>#N/A</v>
      </c>
      <c r="BH178" s="17" t="e">
        <f>VLOOKUP($E178,'DATA PENGUKURAN GARDU'!$A:$BS,46,0)</f>
        <v>#N/A</v>
      </c>
      <c r="BI178" s="17" t="e">
        <f>VLOOKUP($E178,'DATA PENGUKURAN GARDU'!$A:$BS,53,0)</f>
        <v>#N/A</v>
      </c>
      <c r="BJ178" s="17" t="e">
        <f>VLOOKUP($E178,'DATA PENGUKURAN GARDU'!$A:$BS,54,0)</f>
        <v>#N/A</v>
      </c>
      <c r="BK178" s="20" t="e">
        <f t="shared" si="81"/>
        <v>#N/A</v>
      </c>
      <c r="BL178" s="20" t="e">
        <f t="shared" si="82"/>
        <v>#N/A</v>
      </c>
      <c r="BM178" s="20" t="e">
        <f t="shared" si="83"/>
        <v>#N/A</v>
      </c>
      <c r="BN178" s="25" t="e">
        <f t="shared" si="84"/>
        <v>#N/A</v>
      </c>
      <c r="BO178" s="26" t="str">
        <f t="shared" si="85"/>
        <v>0</v>
      </c>
      <c r="BP178" s="21" t="e">
        <f t="shared" si="86"/>
        <v>#VALUE!</v>
      </c>
      <c r="BQ178" s="20" t="e">
        <f t="shared" si="87"/>
        <v>#N/A</v>
      </c>
      <c r="BR178" s="20" t="e">
        <v>#N/A</v>
      </c>
      <c r="BS178" s="9" t="e">
        <v>#N/A</v>
      </c>
      <c r="BT178" s="2" t="e">
        <f t="shared" si="88"/>
        <v>#VALUE!</v>
      </c>
      <c r="BU178" s="2" t="e">
        <f t="shared" si="71"/>
        <v>#N/A</v>
      </c>
      <c r="BV178" s="2" t="e">
        <f t="shared" si="72"/>
        <v>#N/A</v>
      </c>
    </row>
    <row r="179" s="2" customFormat="1" ht="22.95" customHeight="1" spans="1:74">
      <c r="A179" s="9" t="str">
        <f t="shared" si="73"/>
        <v>L-128Induk</v>
      </c>
      <c r="B179" s="9" t="str">
        <f t="shared" si="74"/>
        <v>L-128jurusan 1</v>
      </c>
      <c r="C179" s="9" t="str">
        <f t="shared" si="75"/>
        <v>L-128jurusan 2</v>
      </c>
      <c r="D179" s="9" t="str">
        <f t="shared" si="76"/>
        <v>L-128jurusan 3</v>
      </c>
      <c r="E179" s="9" t="str">
        <f t="shared" si="77"/>
        <v>L-128jurusan 4</v>
      </c>
      <c r="F179" s="10" t="s">
        <v>108</v>
      </c>
      <c r="G179" s="10" t="s">
        <v>22</v>
      </c>
      <c r="H179" s="10" t="s">
        <v>257</v>
      </c>
      <c r="I179" s="10" t="s">
        <v>10394</v>
      </c>
      <c r="J179" s="10" t="s">
        <v>10395</v>
      </c>
      <c r="K179" s="10" t="s">
        <v>7465</v>
      </c>
      <c r="L179" s="10"/>
      <c r="M179" s="10"/>
      <c r="N179" s="14">
        <f t="shared" si="78"/>
        <v>0</v>
      </c>
      <c r="O179" s="15" t="e">
        <f t="shared" si="79"/>
        <v>#VALUE!</v>
      </c>
      <c r="P179" s="15" t="e">
        <f t="shared" si="80"/>
        <v>#VALUE!</v>
      </c>
      <c r="Q179" s="17" t="e">
        <f>VLOOKUP($A179,'DATA PENGUKURAN GARDU'!$A:$BS,42,0)</f>
        <v>#N/A</v>
      </c>
      <c r="R179" s="18" t="e">
        <f t="shared" si="89"/>
        <v>#N/A</v>
      </c>
      <c r="S179" s="17" t="e">
        <f>VLOOKUP($A179,'DATA PENGUKURAN GARDU'!$A:$BS,44,0)</f>
        <v>#N/A</v>
      </c>
      <c r="T179" s="18" t="e">
        <f t="shared" si="90"/>
        <v>#N/A</v>
      </c>
      <c r="U179" s="17" t="e">
        <f>VLOOKUP($A179,'DATA PENGUKURAN GARDU'!$A:$BS,46,0)</f>
        <v>#N/A</v>
      </c>
      <c r="V179" s="18" t="e">
        <f t="shared" si="91"/>
        <v>#N/A</v>
      </c>
      <c r="W179" s="17" t="e">
        <f>VLOOKUP($A179,'DATA PENGUKURAN GARDU'!$A:$BS,48,0)</f>
        <v>#N/A</v>
      </c>
      <c r="X179" s="17" t="e">
        <f>VLOOKUP($A179,'DATA PENGUKURAN GARDU'!$A:$BS,53,0)</f>
        <v>#N/A</v>
      </c>
      <c r="Y179" s="17" t="e">
        <f>VLOOKUP($A179,'DATA PENGUKURAN GARDU'!$A:$BS,54,0)</f>
        <v>#N/A</v>
      </c>
      <c r="Z179" s="17" t="e">
        <f>VLOOKUP($A179,'DATA PENGUKURAN GARDU'!$A:$BS,55,0)</f>
        <v>#N/A</v>
      </c>
      <c r="AA179" s="20" t="e">
        <f>VLOOKUP($B179,'DATA PENGUKURAN GARDU'!$A:$BS,42,0)</f>
        <v>#N/A</v>
      </c>
      <c r="AB179" s="21" t="e">
        <f t="shared" si="92"/>
        <v>#N/A</v>
      </c>
      <c r="AC179" s="20" t="e">
        <f>VLOOKUP($B179,'DATA PENGUKURAN GARDU'!$A:$BS,44,0)</f>
        <v>#N/A</v>
      </c>
      <c r="AD179" s="21" t="e">
        <f t="shared" si="93"/>
        <v>#N/A</v>
      </c>
      <c r="AE179" s="20" t="e">
        <f>VLOOKUP($B179,'DATA PENGUKURAN GARDU'!$A:$BS,46,0)</f>
        <v>#N/A</v>
      </c>
      <c r="AF179" s="21" t="e">
        <f t="shared" si="94"/>
        <v>#N/A</v>
      </c>
      <c r="AG179" s="20" t="e">
        <f>VLOOKUP($B179,'DATA PENGUKURAN GARDU'!$A:$BS,46,0)</f>
        <v>#N/A</v>
      </c>
      <c r="AH179" s="20" t="e">
        <f>VLOOKUP($B179,'DATA PENGUKURAN GARDU'!$A:$BS,53,0)</f>
        <v>#N/A</v>
      </c>
      <c r="AI179" s="20" t="e">
        <f>VLOOKUP($B179,'DATA PENGUKURAN GARDU'!$A:$BS,54,0)</f>
        <v>#N/A</v>
      </c>
      <c r="AJ179" s="17" t="e">
        <f>VLOOKUP($C179,'DATA PENGUKURAN GARDU'!$A:$BS,42,0)</f>
        <v>#N/A</v>
      </c>
      <c r="AK179" s="23" t="e">
        <f t="shared" si="95"/>
        <v>#N/A</v>
      </c>
      <c r="AL179" s="17" t="e">
        <f>VLOOKUP($C179,'DATA PENGUKURAN GARDU'!$A:$BS,44,0)</f>
        <v>#N/A</v>
      </c>
      <c r="AM179" s="23" t="e">
        <f t="shared" si="96"/>
        <v>#N/A</v>
      </c>
      <c r="AN179" s="17" t="e">
        <f>VLOOKUP($C179,'DATA PENGUKURAN GARDU'!$A:$BS,46,0)</f>
        <v>#N/A</v>
      </c>
      <c r="AO179" s="23" t="e">
        <f t="shared" si="97"/>
        <v>#N/A</v>
      </c>
      <c r="AP179" s="17" t="e">
        <f>VLOOKUP($C179,'DATA PENGUKURAN GARDU'!$A:$BS,46,0)</f>
        <v>#N/A</v>
      </c>
      <c r="AQ179" s="17" t="e">
        <f>VLOOKUP($C179,'DATA PENGUKURAN GARDU'!$A:$BS,53,0)</f>
        <v>#N/A</v>
      </c>
      <c r="AR179" s="17" t="e">
        <f>VLOOKUP($C179,'DATA PENGUKURAN GARDU'!$A:$BS,54,0)</f>
        <v>#N/A</v>
      </c>
      <c r="AS179" s="20" t="e">
        <f>VLOOKUP($D179,'DATA PENGUKURAN GARDU'!$A:$BS,42,0)</f>
        <v>#N/A</v>
      </c>
      <c r="AT179" s="21" t="e">
        <f t="shared" si="98"/>
        <v>#N/A</v>
      </c>
      <c r="AU179" s="20" t="e">
        <f>VLOOKUP($D179,'DATA PENGUKURAN GARDU'!$A:$BS,44,0)</f>
        <v>#N/A</v>
      </c>
      <c r="AV179" s="21" t="e">
        <f t="shared" si="99"/>
        <v>#N/A</v>
      </c>
      <c r="AW179" s="20" t="e">
        <f>VLOOKUP($D179,'DATA PENGUKURAN GARDU'!$A:$BS,46,0)</f>
        <v>#N/A</v>
      </c>
      <c r="AX179" s="21" t="e">
        <f t="shared" si="100"/>
        <v>#N/A</v>
      </c>
      <c r="AY179" s="20" t="e">
        <f>VLOOKUP($D179,'DATA PENGUKURAN GARDU'!$A:$BS,46,0)</f>
        <v>#N/A</v>
      </c>
      <c r="AZ179" s="20" t="e">
        <f>VLOOKUP($D179,'DATA PENGUKURAN GARDU'!$A:$BS,53,0)</f>
        <v>#N/A</v>
      </c>
      <c r="BA179" s="20" t="e">
        <f>VLOOKUP($D179,'DATA PENGUKURAN GARDU'!$A:$BS,54,0)</f>
        <v>#N/A</v>
      </c>
      <c r="BB179" s="17" t="e">
        <f>VLOOKUP($E179,'DATA PENGUKURAN GARDU'!$A:$BS,42,0)</f>
        <v>#N/A</v>
      </c>
      <c r="BC179" s="23" t="e">
        <f t="shared" si="101"/>
        <v>#N/A</v>
      </c>
      <c r="BD179" s="17" t="e">
        <f>VLOOKUP($E179,'DATA PENGUKURAN GARDU'!$A:$BS,44,0)</f>
        <v>#N/A</v>
      </c>
      <c r="BE179" s="23" t="e">
        <f t="shared" si="102"/>
        <v>#N/A</v>
      </c>
      <c r="BF179" s="17" t="e">
        <f>VLOOKUP($E179,'DATA PENGUKURAN GARDU'!$A:$BS,46,0)</f>
        <v>#N/A</v>
      </c>
      <c r="BG179" s="23" t="e">
        <f t="shared" si="103"/>
        <v>#N/A</v>
      </c>
      <c r="BH179" s="17" t="e">
        <f>VLOOKUP($E179,'DATA PENGUKURAN GARDU'!$A:$BS,46,0)</f>
        <v>#N/A</v>
      </c>
      <c r="BI179" s="17" t="e">
        <f>VLOOKUP($E179,'DATA PENGUKURAN GARDU'!$A:$BS,53,0)</f>
        <v>#N/A</v>
      </c>
      <c r="BJ179" s="17" t="e">
        <f>VLOOKUP($E179,'DATA PENGUKURAN GARDU'!$A:$BS,54,0)</f>
        <v>#N/A</v>
      </c>
      <c r="BK179" s="20" t="e">
        <f t="shared" si="81"/>
        <v>#N/A</v>
      </c>
      <c r="BL179" s="20" t="e">
        <f t="shared" si="82"/>
        <v>#N/A</v>
      </c>
      <c r="BM179" s="20" t="e">
        <f t="shared" si="83"/>
        <v>#N/A</v>
      </c>
      <c r="BN179" s="25" t="e">
        <f t="shared" si="84"/>
        <v>#N/A</v>
      </c>
      <c r="BO179" s="26" t="str">
        <f t="shared" si="85"/>
        <v>0</v>
      </c>
      <c r="BP179" s="21" t="e">
        <f t="shared" si="86"/>
        <v>#VALUE!</v>
      </c>
      <c r="BQ179" s="20" t="e">
        <f t="shared" si="87"/>
        <v>#N/A</v>
      </c>
      <c r="BR179" s="20" t="e">
        <v>#N/A</v>
      </c>
      <c r="BS179" s="9" t="e">
        <v>#N/A</v>
      </c>
      <c r="BT179" s="2" t="e">
        <f t="shared" si="88"/>
        <v>#VALUE!</v>
      </c>
      <c r="BU179" s="2" t="e">
        <f t="shared" si="71"/>
        <v>#N/A</v>
      </c>
      <c r="BV179" s="2" t="e">
        <f t="shared" si="72"/>
        <v>#N/A</v>
      </c>
    </row>
    <row r="180" s="2" customFormat="1" ht="22.95" customHeight="1" spans="1:74">
      <c r="A180" s="9" t="str">
        <f t="shared" si="73"/>
        <v>KMO 206.1Induk</v>
      </c>
      <c r="B180" s="9" t="str">
        <f t="shared" si="74"/>
        <v>KMO 206.1jurusan 1</v>
      </c>
      <c r="C180" s="9" t="str">
        <f t="shared" si="75"/>
        <v>KMO 206.1jurusan 2</v>
      </c>
      <c r="D180" s="9" t="str">
        <f t="shared" si="76"/>
        <v>KMO 206.1jurusan 3</v>
      </c>
      <c r="E180" s="9" t="str">
        <f t="shared" si="77"/>
        <v>KMO 206.1jurusan 4</v>
      </c>
      <c r="F180" s="10" t="s">
        <v>258</v>
      </c>
      <c r="G180" s="10" t="s">
        <v>8</v>
      </c>
      <c r="H180" s="10" t="s">
        <v>259</v>
      </c>
      <c r="I180" s="10" t="s">
        <v>10396</v>
      </c>
      <c r="J180" s="10" t="s">
        <v>10397</v>
      </c>
      <c r="K180" s="10" t="s">
        <v>7465</v>
      </c>
      <c r="L180" s="10"/>
      <c r="M180" s="10"/>
      <c r="N180" s="14">
        <f t="shared" si="78"/>
        <v>0</v>
      </c>
      <c r="O180" s="15" t="e">
        <f t="shared" si="79"/>
        <v>#VALUE!</v>
      </c>
      <c r="P180" s="15" t="e">
        <f t="shared" si="80"/>
        <v>#VALUE!</v>
      </c>
      <c r="Q180" s="17" t="e">
        <f>VLOOKUP($A180,'DATA PENGUKURAN GARDU'!$A:$BS,42,0)</f>
        <v>#N/A</v>
      </c>
      <c r="R180" s="18" t="e">
        <f t="shared" si="89"/>
        <v>#N/A</v>
      </c>
      <c r="S180" s="17" t="e">
        <f>VLOOKUP($A180,'DATA PENGUKURAN GARDU'!$A:$BS,44,0)</f>
        <v>#N/A</v>
      </c>
      <c r="T180" s="18" t="e">
        <f t="shared" si="90"/>
        <v>#N/A</v>
      </c>
      <c r="U180" s="17" t="e">
        <f>VLOOKUP($A180,'DATA PENGUKURAN GARDU'!$A:$BS,46,0)</f>
        <v>#N/A</v>
      </c>
      <c r="V180" s="18" t="e">
        <f t="shared" si="91"/>
        <v>#N/A</v>
      </c>
      <c r="W180" s="17" t="e">
        <f>VLOOKUP($A180,'DATA PENGUKURAN GARDU'!$A:$BS,48,0)</f>
        <v>#N/A</v>
      </c>
      <c r="X180" s="17" t="e">
        <f>VLOOKUP($A180,'DATA PENGUKURAN GARDU'!$A:$BS,53,0)</f>
        <v>#N/A</v>
      </c>
      <c r="Y180" s="17" t="e">
        <f>VLOOKUP($A180,'DATA PENGUKURAN GARDU'!$A:$BS,54,0)</f>
        <v>#N/A</v>
      </c>
      <c r="Z180" s="17" t="e">
        <f>VLOOKUP($A180,'DATA PENGUKURAN GARDU'!$A:$BS,55,0)</f>
        <v>#N/A</v>
      </c>
      <c r="AA180" s="20" t="e">
        <f>VLOOKUP($B180,'DATA PENGUKURAN GARDU'!$A:$BS,42,0)</f>
        <v>#N/A</v>
      </c>
      <c r="AB180" s="21" t="e">
        <f t="shared" si="92"/>
        <v>#N/A</v>
      </c>
      <c r="AC180" s="20" t="e">
        <f>VLOOKUP($B180,'DATA PENGUKURAN GARDU'!$A:$BS,44,0)</f>
        <v>#N/A</v>
      </c>
      <c r="AD180" s="21" t="e">
        <f t="shared" si="93"/>
        <v>#N/A</v>
      </c>
      <c r="AE180" s="20" t="e">
        <f>VLOOKUP($B180,'DATA PENGUKURAN GARDU'!$A:$BS,46,0)</f>
        <v>#N/A</v>
      </c>
      <c r="AF180" s="21" t="e">
        <f t="shared" si="94"/>
        <v>#N/A</v>
      </c>
      <c r="AG180" s="20" t="e">
        <f>VLOOKUP($B180,'DATA PENGUKURAN GARDU'!$A:$BS,46,0)</f>
        <v>#N/A</v>
      </c>
      <c r="AH180" s="20" t="e">
        <f>VLOOKUP($B180,'DATA PENGUKURAN GARDU'!$A:$BS,53,0)</f>
        <v>#N/A</v>
      </c>
      <c r="AI180" s="20" t="e">
        <f>VLOOKUP($B180,'DATA PENGUKURAN GARDU'!$A:$BS,54,0)</f>
        <v>#N/A</v>
      </c>
      <c r="AJ180" s="17" t="e">
        <f>VLOOKUP($C180,'DATA PENGUKURAN GARDU'!$A:$BS,42,0)</f>
        <v>#N/A</v>
      </c>
      <c r="AK180" s="23" t="e">
        <f t="shared" si="95"/>
        <v>#N/A</v>
      </c>
      <c r="AL180" s="17" t="e">
        <f>VLOOKUP($C180,'DATA PENGUKURAN GARDU'!$A:$BS,44,0)</f>
        <v>#N/A</v>
      </c>
      <c r="AM180" s="23" t="e">
        <f t="shared" si="96"/>
        <v>#N/A</v>
      </c>
      <c r="AN180" s="17" t="e">
        <f>VLOOKUP($C180,'DATA PENGUKURAN GARDU'!$A:$BS,46,0)</f>
        <v>#N/A</v>
      </c>
      <c r="AO180" s="23" t="e">
        <f t="shared" si="97"/>
        <v>#N/A</v>
      </c>
      <c r="AP180" s="17" t="e">
        <f>VLOOKUP($C180,'DATA PENGUKURAN GARDU'!$A:$BS,46,0)</f>
        <v>#N/A</v>
      </c>
      <c r="AQ180" s="17" t="e">
        <f>VLOOKUP($C180,'DATA PENGUKURAN GARDU'!$A:$BS,53,0)</f>
        <v>#N/A</v>
      </c>
      <c r="AR180" s="17" t="e">
        <f>VLOOKUP($C180,'DATA PENGUKURAN GARDU'!$A:$BS,54,0)</f>
        <v>#N/A</v>
      </c>
      <c r="AS180" s="20" t="e">
        <f>VLOOKUP($D180,'DATA PENGUKURAN GARDU'!$A:$BS,42,0)</f>
        <v>#N/A</v>
      </c>
      <c r="AT180" s="21" t="e">
        <f t="shared" si="98"/>
        <v>#N/A</v>
      </c>
      <c r="AU180" s="20" t="e">
        <f>VLOOKUP($D180,'DATA PENGUKURAN GARDU'!$A:$BS,44,0)</f>
        <v>#N/A</v>
      </c>
      <c r="AV180" s="21" t="e">
        <f t="shared" si="99"/>
        <v>#N/A</v>
      </c>
      <c r="AW180" s="20" t="e">
        <f>VLOOKUP($D180,'DATA PENGUKURAN GARDU'!$A:$BS,46,0)</f>
        <v>#N/A</v>
      </c>
      <c r="AX180" s="21" t="e">
        <f t="shared" si="100"/>
        <v>#N/A</v>
      </c>
      <c r="AY180" s="20" t="e">
        <f>VLOOKUP($D180,'DATA PENGUKURAN GARDU'!$A:$BS,46,0)</f>
        <v>#N/A</v>
      </c>
      <c r="AZ180" s="20" t="e">
        <f>VLOOKUP($D180,'DATA PENGUKURAN GARDU'!$A:$BS,53,0)</f>
        <v>#N/A</v>
      </c>
      <c r="BA180" s="20" t="e">
        <f>VLOOKUP($D180,'DATA PENGUKURAN GARDU'!$A:$BS,54,0)</f>
        <v>#N/A</v>
      </c>
      <c r="BB180" s="17" t="e">
        <f>VLOOKUP($E180,'DATA PENGUKURAN GARDU'!$A:$BS,42,0)</f>
        <v>#N/A</v>
      </c>
      <c r="BC180" s="23" t="e">
        <f t="shared" si="101"/>
        <v>#N/A</v>
      </c>
      <c r="BD180" s="17" t="e">
        <f>VLOOKUP($E180,'DATA PENGUKURAN GARDU'!$A:$BS,44,0)</f>
        <v>#N/A</v>
      </c>
      <c r="BE180" s="23" t="e">
        <f t="shared" si="102"/>
        <v>#N/A</v>
      </c>
      <c r="BF180" s="17" t="e">
        <f>VLOOKUP($E180,'DATA PENGUKURAN GARDU'!$A:$BS,46,0)</f>
        <v>#N/A</v>
      </c>
      <c r="BG180" s="23" t="e">
        <f t="shared" si="103"/>
        <v>#N/A</v>
      </c>
      <c r="BH180" s="17" t="e">
        <f>VLOOKUP($E180,'DATA PENGUKURAN GARDU'!$A:$BS,46,0)</f>
        <v>#N/A</v>
      </c>
      <c r="BI180" s="17" t="e">
        <f>VLOOKUP($E180,'DATA PENGUKURAN GARDU'!$A:$BS,53,0)</f>
        <v>#N/A</v>
      </c>
      <c r="BJ180" s="17" t="e">
        <f>VLOOKUP($E180,'DATA PENGUKURAN GARDU'!$A:$BS,54,0)</f>
        <v>#N/A</v>
      </c>
      <c r="BK180" s="20" t="e">
        <f t="shared" si="81"/>
        <v>#N/A</v>
      </c>
      <c r="BL180" s="20" t="e">
        <f t="shared" si="82"/>
        <v>#N/A</v>
      </c>
      <c r="BM180" s="20" t="e">
        <f t="shared" si="83"/>
        <v>#N/A</v>
      </c>
      <c r="BN180" s="25" t="e">
        <f t="shared" si="84"/>
        <v>#N/A</v>
      </c>
      <c r="BO180" s="26" t="str">
        <f t="shared" si="85"/>
        <v>0</v>
      </c>
      <c r="BP180" s="21" t="e">
        <f t="shared" si="86"/>
        <v>#VALUE!</v>
      </c>
      <c r="BQ180" s="20" t="e">
        <f t="shared" si="87"/>
        <v>#N/A</v>
      </c>
      <c r="BR180" s="20" t="e">
        <v>#N/A</v>
      </c>
      <c r="BS180" s="9" t="e">
        <v>#N/A</v>
      </c>
      <c r="BT180" s="2" t="e">
        <f t="shared" si="88"/>
        <v>#VALUE!</v>
      </c>
      <c r="BU180" s="2" t="e">
        <f t="shared" si="71"/>
        <v>#N/A</v>
      </c>
      <c r="BV180" s="2" t="e">
        <f t="shared" si="72"/>
        <v>#N/A</v>
      </c>
    </row>
    <row r="181" s="2" customFormat="1" ht="22.95" customHeight="1" spans="1:74">
      <c r="A181" s="9" t="str">
        <f t="shared" si="73"/>
        <v>BB 143.1Induk</v>
      </c>
      <c r="B181" s="9" t="str">
        <f t="shared" si="74"/>
        <v>BB 143.1jurusan 1</v>
      </c>
      <c r="C181" s="9" t="str">
        <f t="shared" si="75"/>
        <v>BB 143.1jurusan 2</v>
      </c>
      <c r="D181" s="9" t="str">
        <f t="shared" si="76"/>
        <v>BB 143.1jurusan 3</v>
      </c>
      <c r="E181" s="9" t="str">
        <f t="shared" si="77"/>
        <v>BB 143.1jurusan 4</v>
      </c>
      <c r="F181" s="10" t="s">
        <v>3</v>
      </c>
      <c r="G181" s="10" t="s">
        <v>4</v>
      </c>
      <c r="H181" s="10" t="s">
        <v>5</v>
      </c>
      <c r="I181" s="10" t="s">
        <v>10042</v>
      </c>
      <c r="J181" s="10" t="s">
        <v>10043</v>
      </c>
      <c r="K181" s="10" t="s">
        <v>7465</v>
      </c>
      <c r="L181" s="10"/>
      <c r="M181" s="10"/>
      <c r="N181" s="14">
        <f t="shared" si="78"/>
        <v>0</v>
      </c>
      <c r="O181" s="15" t="e">
        <f t="shared" si="79"/>
        <v>#VALUE!</v>
      </c>
      <c r="P181" s="15" t="e">
        <f t="shared" si="80"/>
        <v>#VALUE!</v>
      </c>
      <c r="Q181" s="17" t="e">
        <f>VLOOKUP($A181,'DATA PENGUKURAN GARDU'!$A:$BS,42,0)</f>
        <v>#N/A</v>
      </c>
      <c r="R181" s="18" t="e">
        <f t="shared" si="89"/>
        <v>#N/A</v>
      </c>
      <c r="S181" s="17" t="e">
        <f>VLOOKUP($A181,'DATA PENGUKURAN GARDU'!$A:$BS,44,0)</f>
        <v>#N/A</v>
      </c>
      <c r="T181" s="18" t="e">
        <f t="shared" si="90"/>
        <v>#N/A</v>
      </c>
      <c r="U181" s="17" t="e">
        <f>VLOOKUP($A181,'DATA PENGUKURAN GARDU'!$A:$BS,46,0)</f>
        <v>#N/A</v>
      </c>
      <c r="V181" s="18" t="e">
        <f t="shared" si="91"/>
        <v>#N/A</v>
      </c>
      <c r="W181" s="17" t="e">
        <f>VLOOKUP($A181,'DATA PENGUKURAN GARDU'!$A:$BS,48,0)</f>
        <v>#N/A</v>
      </c>
      <c r="X181" s="17" t="e">
        <f>VLOOKUP($A181,'DATA PENGUKURAN GARDU'!$A:$BS,53,0)</f>
        <v>#N/A</v>
      </c>
      <c r="Y181" s="17" t="e">
        <f>VLOOKUP($A181,'DATA PENGUKURAN GARDU'!$A:$BS,54,0)</f>
        <v>#N/A</v>
      </c>
      <c r="Z181" s="17" t="e">
        <f>VLOOKUP($A181,'DATA PENGUKURAN GARDU'!$A:$BS,55,0)</f>
        <v>#N/A</v>
      </c>
      <c r="AA181" s="20" t="e">
        <f>VLOOKUP($B181,'DATA PENGUKURAN GARDU'!$A:$BS,42,0)</f>
        <v>#N/A</v>
      </c>
      <c r="AB181" s="21" t="e">
        <f t="shared" si="92"/>
        <v>#N/A</v>
      </c>
      <c r="AC181" s="20" t="e">
        <f>VLOOKUP($B181,'DATA PENGUKURAN GARDU'!$A:$BS,44,0)</f>
        <v>#N/A</v>
      </c>
      <c r="AD181" s="21" t="e">
        <f t="shared" si="93"/>
        <v>#N/A</v>
      </c>
      <c r="AE181" s="20" t="e">
        <f>VLOOKUP($B181,'DATA PENGUKURAN GARDU'!$A:$BS,46,0)</f>
        <v>#N/A</v>
      </c>
      <c r="AF181" s="21" t="e">
        <f t="shared" si="94"/>
        <v>#N/A</v>
      </c>
      <c r="AG181" s="20" t="e">
        <f>VLOOKUP($B181,'DATA PENGUKURAN GARDU'!$A:$BS,46,0)</f>
        <v>#N/A</v>
      </c>
      <c r="AH181" s="20" t="e">
        <f>VLOOKUP($B181,'DATA PENGUKURAN GARDU'!$A:$BS,53,0)</f>
        <v>#N/A</v>
      </c>
      <c r="AI181" s="20" t="e">
        <f>VLOOKUP($B181,'DATA PENGUKURAN GARDU'!$A:$BS,54,0)</f>
        <v>#N/A</v>
      </c>
      <c r="AJ181" s="17" t="e">
        <f>VLOOKUP($C181,'DATA PENGUKURAN GARDU'!$A:$BS,42,0)</f>
        <v>#N/A</v>
      </c>
      <c r="AK181" s="23" t="e">
        <f t="shared" si="95"/>
        <v>#N/A</v>
      </c>
      <c r="AL181" s="17" t="e">
        <f>VLOOKUP($C181,'DATA PENGUKURAN GARDU'!$A:$BS,44,0)</f>
        <v>#N/A</v>
      </c>
      <c r="AM181" s="23" t="e">
        <f t="shared" si="96"/>
        <v>#N/A</v>
      </c>
      <c r="AN181" s="17" t="e">
        <f>VLOOKUP($C181,'DATA PENGUKURAN GARDU'!$A:$BS,46,0)</f>
        <v>#N/A</v>
      </c>
      <c r="AO181" s="23" t="e">
        <f t="shared" si="97"/>
        <v>#N/A</v>
      </c>
      <c r="AP181" s="17" t="e">
        <f>VLOOKUP($C181,'DATA PENGUKURAN GARDU'!$A:$BS,46,0)</f>
        <v>#N/A</v>
      </c>
      <c r="AQ181" s="17" t="e">
        <f>VLOOKUP($C181,'DATA PENGUKURAN GARDU'!$A:$BS,53,0)</f>
        <v>#N/A</v>
      </c>
      <c r="AR181" s="17" t="e">
        <f>VLOOKUP($C181,'DATA PENGUKURAN GARDU'!$A:$BS,54,0)</f>
        <v>#N/A</v>
      </c>
      <c r="AS181" s="20" t="e">
        <f>VLOOKUP($D181,'DATA PENGUKURAN GARDU'!$A:$BS,42,0)</f>
        <v>#N/A</v>
      </c>
      <c r="AT181" s="21" t="e">
        <f t="shared" si="98"/>
        <v>#N/A</v>
      </c>
      <c r="AU181" s="20" t="e">
        <f>VLOOKUP($D181,'DATA PENGUKURAN GARDU'!$A:$BS,44,0)</f>
        <v>#N/A</v>
      </c>
      <c r="AV181" s="21" t="e">
        <f t="shared" si="99"/>
        <v>#N/A</v>
      </c>
      <c r="AW181" s="20" t="e">
        <f>VLOOKUP($D181,'DATA PENGUKURAN GARDU'!$A:$BS,46,0)</f>
        <v>#N/A</v>
      </c>
      <c r="AX181" s="21" t="e">
        <f t="shared" si="100"/>
        <v>#N/A</v>
      </c>
      <c r="AY181" s="20" t="e">
        <f>VLOOKUP($D181,'DATA PENGUKURAN GARDU'!$A:$BS,46,0)</f>
        <v>#N/A</v>
      </c>
      <c r="AZ181" s="20" t="e">
        <f>VLOOKUP($D181,'DATA PENGUKURAN GARDU'!$A:$BS,53,0)</f>
        <v>#N/A</v>
      </c>
      <c r="BA181" s="20" t="e">
        <f>VLOOKUP($D181,'DATA PENGUKURAN GARDU'!$A:$BS,54,0)</f>
        <v>#N/A</v>
      </c>
      <c r="BB181" s="17" t="e">
        <f>VLOOKUP($E181,'DATA PENGUKURAN GARDU'!$A:$BS,42,0)</f>
        <v>#N/A</v>
      </c>
      <c r="BC181" s="23" t="e">
        <f t="shared" si="101"/>
        <v>#N/A</v>
      </c>
      <c r="BD181" s="17" t="e">
        <f>VLOOKUP($E181,'DATA PENGUKURAN GARDU'!$A:$BS,44,0)</f>
        <v>#N/A</v>
      </c>
      <c r="BE181" s="23" t="e">
        <f t="shared" si="102"/>
        <v>#N/A</v>
      </c>
      <c r="BF181" s="17" t="e">
        <f>VLOOKUP($E181,'DATA PENGUKURAN GARDU'!$A:$BS,46,0)</f>
        <v>#N/A</v>
      </c>
      <c r="BG181" s="23" t="e">
        <f t="shared" si="103"/>
        <v>#N/A</v>
      </c>
      <c r="BH181" s="17" t="e">
        <f>VLOOKUP($E181,'DATA PENGUKURAN GARDU'!$A:$BS,46,0)</f>
        <v>#N/A</v>
      </c>
      <c r="BI181" s="17" t="e">
        <f>VLOOKUP($E181,'DATA PENGUKURAN GARDU'!$A:$BS,53,0)</f>
        <v>#N/A</v>
      </c>
      <c r="BJ181" s="17" t="e">
        <f>VLOOKUP($E181,'DATA PENGUKURAN GARDU'!$A:$BS,54,0)</f>
        <v>#N/A</v>
      </c>
      <c r="BK181" s="20" t="e">
        <f t="shared" si="81"/>
        <v>#N/A</v>
      </c>
      <c r="BL181" s="20" t="e">
        <f t="shared" si="82"/>
        <v>#N/A</v>
      </c>
      <c r="BM181" s="20" t="e">
        <f t="shared" si="83"/>
        <v>#N/A</v>
      </c>
      <c r="BN181" s="25" t="e">
        <f t="shared" si="84"/>
        <v>#N/A</v>
      </c>
      <c r="BO181" s="26" t="str">
        <f t="shared" si="85"/>
        <v>0</v>
      </c>
      <c r="BP181" s="21" t="e">
        <f t="shared" si="86"/>
        <v>#VALUE!</v>
      </c>
      <c r="BQ181" s="20" t="e">
        <f t="shared" si="87"/>
        <v>#N/A</v>
      </c>
      <c r="BR181" s="20" t="e">
        <v>#N/A</v>
      </c>
      <c r="BS181" s="9" t="e">
        <v>#N/A</v>
      </c>
      <c r="BT181" s="2" t="e">
        <f t="shared" si="88"/>
        <v>#VALUE!</v>
      </c>
      <c r="BU181" s="2" t="e">
        <f t="shared" si="71"/>
        <v>#N/A</v>
      </c>
      <c r="BV181" s="2" t="e">
        <f t="shared" si="72"/>
        <v>#N/A</v>
      </c>
    </row>
    <row r="182" s="2" customFormat="1" ht="22.95" customHeight="1" spans="1:74">
      <c r="A182" s="9" t="str">
        <f t="shared" si="73"/>
        <v>KMO 106Induk</v>
      </c>
      <c r="B182" s="9" t="str">
        <f t="shared" si="74"/>
        <v>KMO 106jurusan 1</v>
      </c>
      <c r="C182" s="9" t="str">
        <f t="shared" si="75"/>
        <v>KMO 106jurusan 2</v>
      </c>
      <c r="D182" s="9" t="str">
        <f t="shared" si="76"/>
        <v>KMO 106jurusan 3</v>
      </c>
      <c r="E182" s="9" t="str">
        <f t="shared" si="77"/>
        <v>KMO 106jurusan 4</v>
      </c>
      <c r="F182" s="10" t="s">
        <v>162</v>
      </c>
      <c r="G182" s="10" t="s">
        <v>8</v>
      </c>
      <c r="H182" s="10" t="s">
        <v>260</v>
      </c>
      <c r="I182" s="10" t="s">
        <v>10398</v>
      </c>
      <c r="J182" s="10" t="s">
        <v>10399</v>
      </c>
      <c r="K182" s="10" t="s">
        <v>7465</v>
      </c>
      <c r="L182" s="10"/>
      <c r="M182" s="10"/>
      <c r="N182" s="14">
        <f t="shared" si="78"/>
        <v>0</v>
      </c>
      <c r="O182" s="15" t="e">
        <f t="shared" si="79"/>
        <v>#VALUE!</v>
      </c>
      <c r="P182" s="15" t="e">
        <f t="shared" si="80"/>
        <v>#VALUE!</v>
      </c>
      <c r="Q182" s="17" t="e">
        <f>VLOOKUP($A182,'DATA PENGUKURAN GARDU'!$A:$BS,42,0)</f>
        <v>#N/A</v>
      </c>
      <c r="R182" s="18" t="e">
        <f t="shared" si="89"/>
        <v>#N/A</v>
      </c>
      <c r="S182" s="17" t="e">
        <f>VLOOKUP($A182,'DATA PENGUKURAN GARDU'!$A:$BS,44,0)</f>
        <v>#N/A</v>
      </c>
      <c r="T182" s="18" t="e">
        <f t="shared" si="90"/>
        <v>#N/A</v>
      </c>
      <c r="U182" s="17" t="e">
        <f>VLOOKUP($A182,'DATA PENGUKURAN GARDU'!$A:$BS,46,0)</f>
        <v>#N/A</v>
      </c>
      <c r="V182" s="18" t="e">
        <f t="shared" si="91"/>
        <v>#N/A</v>
      </c>
      <c r="W182" s="17" t="e">
        <f>VLOOKUP($A182,'DATA PENGUKURAN GARDU'!$A:$BS,48,0)</f>
        <v>#N/A</v>
      </c>
      <c r="X182" s="17" t="e">
        <f>VLOOKUP($A182,'DATA PENGUKURAN GARDU'!$A:$BS,53,0)</f>
        <v>#N/A</v>
      </c>
      <c r="Y182" s="17" t="e">
        <f>VLOOKUP($A182,'DATA PENGUKURAN GARDU'!$A:$BS,54,0)</f>
        <v>#N/A</v>
      </c>
      <c r="Z182" s="17" t="e">
        <f>VLOOKUP($A182,'DATA PENGUKURAN GARDU'!$A:$BS,55,0)</f>
        <v>#N/A</v>
      </c>
      <c r="AA182" s="20" t="e">
        <f>VLOOKUP($B182,'DATA PENGUKURAN GARDU'!$A:$BS,42,0)</f>
        <v>#N/A</v>
      </c>
      <c r="AB182" s="21" t="e">
        <f t="shared" si="92"/>
        <v>#N/A</v>
      </c>
      <c r="AC182" s="20" t="e">
        <f>VLOOKUP($B182,'DATA PENGUKURAN GARDU'!$A:$BS,44,0)</f>
        <v>#N/A</v>
      </c>
      <c r="AD182" s="21" t="e">
        <f t="shared" si="93"/>
        <v>#N/A</v>
      </c>
      <c r="AE182" s="20" t="e">
        <f>VLOOKUP($B182,'DATA PENGUKURAN GARDU'!$A:$BS,46,0)</f>
        <v>#N/A</v>
      </c>
      <c r="AF182" s="21" t="e">
        <f t="shared" si="94"/>
        <v>#N/A</v>
      </c>
      <c r="AG182" s="20" t="e">
        <f>VLOOKUP($B182,'DATA PENGUKURAN GARDU'!$A:$BS,46,0)</f>
        <v>#N/A</v>
      </c>
      <c r="AH182" s="20" t="e">
        <f>VLOOKUP($B182,'DATA PENGUKURAN GARDU'!$A:$BS,53,0)</f>
        <v>#N/A</v>
      </c>
      <c r="AI182" s="20" t="e">
        <f>VLOOKUP($B182,'DATA PENGUKURAN GARDU'!$A:$BS,54,0)</f>
        <v>#N/A</v>
      </c>
      <c r="AJ182" s="17" t="e">
        <f>VLOOKUP($C182,'DATA PENGUKURAN GARDU'!$A:$BS,42,0)</f>
        <v>#N/A</v>
      </c>
      <c r="AK182" s="23" t="e">
        <f t="shared" si="95"/>
        <v>#N/A</v>
      </c>
      <c r="AL182" s="17" t="e">
        <f>VLOOKUP($C182,'DATA PENGUKURAN GARDU'!$A:$BS,44,0)</f>
        <v>#N/A</v>
      </c>
      <c r="AM182" s="23" t="e">
        <f t="shared" si="96"/>
        <v>#N/A</v>
      </c>
      <c r="AN182" s="17" t="e">
        <f>VLOOKUP($C182,'DATA PENGUKURAN GARDU'!$A:$BS,46,0)</f>
        <v>#N/A</v>
      </c>
      <c r="AO182" s="23" t="e">
        <f t="shared" si="97"/>
        <v>#N/A</v>
      </c>
      <c r="AP182" s="17" t="e">
        <f>VLOOKUP($C182,'DATA PENGUKURAN GARDU'!$A:$BS,46,0)</f>
        <v>#N/A</v>
      </c>
      <c r="AQ182" s="17" t="e">
        <f>VLOOKUP($C182,'DATA PENGUKURAN GARDU'!$A:$BS,53,0)</f>
        <v>#N/A</v>
      </c>
      <c r="AR182" s="17" t="e">
        <f>VLOOKUP($C182,'DATA PENGUKURAN GARDU'!$A:$BS,54,0)</f>
        <v>#N/A</v>
      </c>
      <c r="AS182" s="20" t="e">
        <f>VLOOKUP($D182,'DATA PENGUKURAN GARDU'!$A:$BS,42,0)</f>
        <v>#N/A</v>
      </c>
      <c r="AT182" s="21" t="e">
        <f t="shared" si="98"/>
        <v>#N/A</v>
      </c>
      <c r="AU182" s="20" t="e">
        <f>VLOOKUP($D182,'DATA PENGUKURAN GARDU'!$A:$BS,44,0)</f>
        <v>#N/A</v>
      </c>
      <c r="AV182" s="21" t="e">
        <f t="shared" si="99"/>
        <v>#N/A</v>
      </c>
      <c r="AW182" s="20" t="e">
        <f>VLOOKUP($D182,'DATA PENGUKURAN GARDU'!$A:$BS,46,0)</f>
        <v>#N/A</v>
      </c>
      <c r="AX182" s="21" t="e">
        <f t="shared" si="100"/>
        <v>#N/A</v>
      </c>
      <c r="AY182" s="20" t="e">
        <f>VLOOKUP($D182,'DATA PENGUKURAN GARDU'!$A:$BS,46,0)</f>
        <v>#N/A</v>
      </c>
      <c r="AZ182" s="20" t="e">
        <f>VLOOKUP($D182,'DATA PENGUKURAN GARDU'!$A:$BS,53,0)</f>
        <v>#N/A</v>
      </c>
      <c r="BA182" s="20" t="e">
        <f>VLOOKUP($D182,'DATA PENGUKURAN GARDU'!$A:$BS,54,0)</f>
        <v>#N/A</v>
      </c>
      <c r="BB182" s="17" t="e">
        <f>VLOOKUP($E182,'DATA PENGUKURAN GARDU'!$A:$BS,42,0)</f>
        <v>#N/A</v>
      </c>
      <c r="BC182" s="23" t="e">
        <f t="shared" si="101"/>
        <v>#N/A</v>
      </c>
      <c r="BD182" s="17" t="e">
        <f>VLOOKUP($E182,'DATA PENGUKURAN GARDU'!$A:$BS,44,0)</f>
        <v>#N/A</v>
      </c>
      <c r="BE182" s="23" t="e">
        <f t="shared" si="102"/>
        <v>#N/A</v>
      </c>
      <c r="BF182" s="17" t="e">
        <f>VLOOKUP($E182,'DATA PENGUKURAN GARDU'!$A:$BS,46,0)</f>
        <v>#N/A</v>
      </c>
      <c r="BG182" s="23" t="e">
        <f t="shared" si="103"/>
        <v>#N/A</v>
      </c>
      <c r="BH182" s="17" t="e">
        <f>VLOOKUP($E182,'DATA PENGUKURAN GARDU'!$A:$BS,46,0)</f>
        <v>#N/A</v>
      </c>
      <c r="BI182" s="17" t="e">
        <f>VLOOKUP($E182,'DATA PENGUKURAN GARDU'!$A:$BS,53,0)</f>
        <v>#N/A</v>
      </c>
      <c r="BJ182" s="17" t="e">
        <f>VLOOKUP($E182,'DATA PENGUKURAN GARDU'!$A:$BS,54,0)</f>
        <v>#N/A</v>
      </c>
      <c r="BK182" s="20" t="e">
        <f t="shared" si="81"/>
        <v>#N/A</v>
      </c>
      <c r="BL182" s="20" t="e">
        <f t="shared" si="82"/>
        <v>#N/A</v>
      </c>
      <c r="BM182" s="20" t="e">
        <f t="shared" si="83"/>
        <v>#N/A</v>
      </c>
      <c r="BN182" s="25" t="e">
        <f t="shared" si="84"/>
        <v>#N/A</v>
      </c>
      <c r="BO182" s="26" t="str">
        <f t="shared" si="85"/>
        <v>0</v>
      </c>
      <c r="BP182" s="21" t="e">
        <f t="shared" si="86"/>
        <v>#VALUE!</v>
      </c>
      <c r="BQ182" s="20" t="e">
        <f t="shared" si="87"/>
        <v>#N/A</v>
      </c>
      <c r="BR182" s="20" t="e">
        <v>#N/A</v>
      </c>
      <c r="BS182" s="9" t="e">
        <v>#N/A</v>
      </c>
      <c r="BT182" s="2" t="e">
        <f t="shared" si="88"/>
        <v>#VALUE!</v>
      </c>
      <c r="BU182" s="2" t="e">
        <f t="shared" si="71"/>
        <v>#N/A</v>
      </c>
      <c r="BV182" s="2" t="e">
        <f t="shared" si="72"/>
        <v>#N/A</v>
      </c>
    </row>
    <row r="183" s="2" customFormat="1" ht="22.95" customHeight="1" spans="1:74">
      <c r="A183" s="9" t="str">
        <f t="shared" si="73"/>
        <v>KMO 149Induk</v>
      </c>
      <c r="B183" s="9" t="str">
        <f t="shared" si="74"/>
        <v>KMO 149jurusan 1</v>
      </c>
      <c r="C183" s="9" t="str">
        <f t="shared" si="75"/>
        <v>KMO 149jurusan 2</v>
      </c>
      <c r="D183" s="9" t="str">
        <f t="shared" si="76"/>
        <v>KMO 149jurusan 3</v>
      </c>
      <c r="E183" s="9" t="str">
        <f t="shared" si="77"/>
        <v>KMO 149jurusan 4</v>
      </c>
      <c r="F183" s="10" t="s">
        <v>166</v>
      </c>
      <c r="G183" s="10" t="s">
        <v>101</v>
      </c>
      <c r="H183" s="10" t="s">
        <v>261</v>
      </c>
      <c r="I183" s="10" t="s">
        <v>10400</v>
      </c>
      <c r="J183" s="10" t="s">
        <v>10401</v>
      </c>
      <c r="K183" s="10" t="s">
        <v>7465</v>
      </c>
      <c r="L183" s="10"/>
      <c r="M183" s="10"/>
      <c r="N183" s="14">
        <f t="shared" si="78"/>
        <v>0</v>
      </c>
      <c r="O183" s="15" t="e">
        <f t="shared" si="79"/>
        <v>#VALUE!</v>
      </c>
      <c r="P183" s="15" t="e">
        <f t="shared" si="80"/>
        <v>#VALUE!</v>
      </c>
      <c r="Q183" s="17" t="e">
        <f>VLOOKUP($A183,'DATA PENGUKURAN GARDU'!$A:$BS,42,0)</f>
        <v>#N/A</v>
      </c>
      <c r="R183" s="18" t="e">
        <f t="shared" si="89"/>
        <v>#N/A</v>
      </c>
      <c r="S183" s="17" t="e">
        <f>VLOOKUP($A183,'DATA PENGUKURAN GARDU'!$A:$BS,44,0)</f>
        <v>#N/A</v>
      </c>
      <c r="T183" s="18" t="e">
        <f t="shared" si="90"/>
        <v>#N/A</v>
      </c>
      <c r="U183" s="17" t="e">
        <f>VLOOKUP($A183,'DATA PENGUKURAN GARDU'!$A:$BS,46,0)</f>
        <v>#N/A</v>
      </c>
      <c r="V183" s="18" t="e">
        <f t="shared" si="91"/>
        <v>#N/A</v>
      </c>
      <c r="W183" s="17" t="e">
        <f>VLOOKUP($A183,'DATA PENGUKURAN GARDU'!$A:$BS,48,0)</f>
        <v>#N/A</v>
      </c>
      <c r="X183" s="17" t="e">
        <f>VLOOKUP($A183,'DATA PENGUKURAN GARDU'!$A:$BS,53,0)</f>
        <v>#N/A</v>
      </c>
      <c r="Y183" s="17" t="e">
        <f>VLOOKUP($A183,'DATA PENGUKURAN GARDU'!$A:$BS,54,0)</f>
        <v>#N/A</v>
      </c>
      <c r="Z183" s="17" t="e">
        <f>VLOOKUP($A183,'DATA PENGUKURAN GARDU'!$A:$BS,55,0)</f>
        <v>#N/A</v>
      </c>
      <c r="AA183" s="20" t="e">
        <f>VLOOKUP($B183,'DATA PENGUKURAN GARDU'!$A:$BS,42,0)</f>
        <v>#N/A</v>
      </c>
      <c r="AB183" s="21" t="e">
        <f t="shared" si="92"/>
        <v>#N/A</v>
      </c>
      <c r="AC183" s="20" t="e">
        <f>VLOOKUP($B183,'DATA PENGUKURAN GARDU'!$A:$BS,44,0)</f>
        <v>#N/A</v>
      </c>
      <c r="AD183" s="21" t="e">
        <f t="shared" si="93"/>
        <v>#N/A</v>
      </c>
      <c r="AE183" s="20" t="e">
        <f>VLOOKUP($B183,'DATA PENGUKURAN GARDU'!$A:$BS,46,0)</f>
        <v>#N/A</v>
      </c>
      <c r="AF183" s="21" t="e">
        <f t="shared" si="94"/>
        <v>#N/A</v>
      </c>
      <c r="AG183" s="20" t="e">
        <f>VLOOKUP($B183,'DATA PENGUKURAN GARDU'!$A:$BS,46,0)</f>
        <v>#N/A</v>
      </c>
      <c r="AH183" s="20" t="e">
        <f>VLOOKUP($B183,'DATA PENGUKURAN GARDU'!$A:$BS,53,0)</f>
        <v>#N/A</v>
      </c>
      <c r="AI183" s="20" t="e">
        <f>VLOOKUP($B183,'DATA PENGUKURAN GARDU'!$A:$BS,54,0)</f>
        <v>#N/A</v>
      </c>
      <c r="AJ183" s="17" t="e">
        <f>VLOOKUP($C183,'DATA PENGUKURAN GARDU'!$A:$BS,42,0)</f>
        <v>#N/A</v>
      </c>
      <c r="AK183" s="23" t="e">
        <f t="shared" si="95"/>
        <v>#N/A</v>
      </c>
      <c r="AL183" s="17" t="e">
        <f>VLOOKUP($C183,'DATA PENGUKURAN GARDU'!$A:$BS,44,0)</f>
        <v>#N/A</v>
      </c>
      <c r="AM183" s="23" t="e">
        <f t="shared" si="96"/>
        <v>#N/A</v>
      </c>
      <c r="AN183" s="17" t="e">
        <f>VLOOKUP($C183,'DATA PENGUKURAN GARDU'!$A:$BS,46,0)</f>
        <v>#N/A</v>
      </c>
      <c r="AO183" s="23" t="e">
        <f t="shared" si="97"/>
        <v>#N/A</v>
      </c>
      <c r="AP183" s="17" t="e">
        <f>VLOOKUP($C183,'DATA PENGUKURAN GARDU'!$A:$BS,46,0)</f>
        <v>#N/A</v>
      </c>
      <c r="AQ183" s="17" t="e">
        <f>VLOOKUP($C183,'DATA PENGUKURAN GARDU'!$A:$BS,53,0)</f>
        <v>#N/A</v>
      </c>
      <c r="AR183" s="17" t="e">
        <f>VLOOKUP($C183,'DATA PENGUKURAN GARDU'!$A:$BS,54,0)</f>
        <v>#N/A</v>
      </c>
      <c r="AS183" s="20" t="e">
        <f>VLOOKUP($D183,'DATA PENGUKURAN GARDU'!$A:$BS,42,0)</f>
        <v>#N/A</v>
      </c>
      <c r="AT183" s="21" t="e">
        <f t="shared" si="98"/>
        <v>#N/A</v>
      </c>
      <c r="AU183" s="20" t="e">
        <f>VLOOKUP($D183,'DATA PENGUKURAN GARDU'!$A:$BS,44,0)</f>
        <v>#N/A</v>
      </c>
      <c r="AV183" s="21" t="e">
        <f t="shared" si="99"/>
        <v>#N/A</v>
      </c>
      <c r="AW183" s="20" t="e">
        <f>VLOOKUP($D183,'DATA PENGUKURAN GARDU'!$A:$BS,46,0)</f>
        <v>#N/A</v>
      </c>
      <c r="AX183" s="21" t="e">
        <f t="shared" si="100"/>
        <v>#N/A</v>
      </c>
      <c r="AY183" s="20" t="e">
        <f>VLOOKUP($D183,'DATA PENGUKURAN GARDU'!$A:$BS,46,0)</f>
        <v>#N/A</v>
      </c>
      <c r="AZ183" s="20" t="e">
        <f>VLOOKUP($D183,'DATA PENGUKURAN GARDU'!$A:$BS,53,0)</f>
        <v>#N/A</v>
      </c>
      <c r="BA183" s="20" t="e">
        <f>VLOOKUP($D183,'DATA PENGUKURAN GARDU'!$A:$BS,54,0)</f>
        <v>#N/A</v>
      </c>
      <c r="BB183" s="17" t="e">
        <f>VLOOKUP($E183,'DATA PENGUKURAN GARDU'!$A:$BS,42,0)</f>
        <v>#N/A</v>
      </c>
      <c r="BC183" s="23" t="e">
        <f t="shared" si="101"/>
        <v>#N/A</v>
      </c>
      <c r="BD183" s="17" t="e">
        <f>VLOOKUP($E183,'DATA PENGUKURAN GARDU'!$A:$BS,44,0)</f>
        <v>#N/A</v>
      </c>
      <c r="BE183" s="23" t="e">
        <f t="shared" si="102"/>
        <v>#N/A</v>
      </c>
      <c r="BF183" s="17" t="e">
        <f>VLOOKUP($E183,'DATA PENGUKURAN GARDU'!$A:$BS,46,0)</f>
        <v>#N/A</v>
      </c>
      <c r="BG183" s="23" t="e">
        <f t="shared" si="103"/>
        <v>#N/A</v>
      </c>
      <c r="BH183" s="17" t="e">
        <f>VLOOKUP($E183,'DATA PENGUKURAN GARDU'!$A:$BS,46,0)</f>
        <v>#N/A</v>
      </c>
      <c r="BI183" s="17" t="e">
        <f>VLOOKUP($E183,'DATA PENGUKURAN GARDU'!$A:$BS,53,0)</f>
        <v>#N/A</v>
      </c>
      <c r="BJ183" s="17" t="e">
        <f>VLOOKUP($E183,'DATA PENGUKURAN GARDU'!$A:$BS,54,0)</f>
        <v>#N/A</v>
      </c>
      <c r="BK183" s="20" t="e">
        <f t="shared" si="81"/>
        <v>#N/A</v>
      </c>
      <c r="BL183" s="20" t="e">
        <f t="shared" si="82"/>
        <v>#N/A</v>
      </c>
      <c r="BM183" s="20" t="e">
        <f t="shared" si="83"/>
        <v>#N/A</v>
      </c>
      <c r="BN183" s="25" t="e">
        <f t="shared" si="84"/>
        <v>#N/A</v>
      </c>
      <c r="BO183" s="26" t="str">
        <f t="shared" si="85"/>
        <v>0</v>
      </c>
      <c r="BP183" s="21" t="e">
        <f t="shared" si="86"/>
        <v>#VALUE!</v>
      </c>
      <c r="BQ183" s="20" t="e">
        <f t="shared" si="87"/>
        <v>#N/A</v>
      </c>
      <c r="BR183" s="20" t="e">
        <v>#N/A</v>
      </c>
      <c r="BS183" s="9" t="e">
        <v>#N/A</v>
      </c>
      <c r="BT183" s="2" t="e">
        <f t="shared" si="88"/>
        <v>#VALUE!</v>
      </c>
      <c r="BU183" s="2" t="e">
        <f t="shared" si="71"/>
        <v>#N/A</v>
      </c>
      <c r="BV183" s="2" t="e">
        <f t="shared" si="72"/>
        <v>#N/A</v>
      </c>
    </row>
    <row r="184" s="2" customFormat="1" ht="22.95" customHeight="1" spans="1:74">
      <c r="A184" s="9" t="str">
        <f t="shared" si="73"/>
        <v>L-126.1Induk</v>
      </c>
      <c r="B184" s="9" t="str">
        <f t="shared" si="74"/>
        <v>L-126.1jurusan 1</v>
      </c>
      <c r="C184" s="9" t="str">
        <f t="shared" si="75"/>
        <v>L-126.1jurusan 2</v>
      </c>
      <c r="D184" s="9" t="str">
        <f t="shared" si="76"/>
        <v>L-126.1jurusan 3</v>
      </c>
      <c r="E184" s="9" t="str">
        <f t="shared" si="77"/>
        <v>L-126.1jurusan 4</v>
      </c>
      <c r="F184" s="10" t="s">
        <v>108</v>
      </c>
      <c r="G184" s="10" t="s">
        <v>22</v>
      </c>
      <c r="H184" s="10" t="s">
        <v>262</v>
      </c>
      <c r="I184" s="10" t="s">
        <v>10402</v>
      </c>
      <c r="J184" s="10" t="s">
        <v>10403</v>
      </c>
      <c r="K184" s="10" t="s">
        <v>7465</v>
      </c>
      <c r="L184" s="10"/>
      <c r="M184" s="10"/>
      <c r="N184" s="14">
        <f t="shared" si="78"/>
        <v>0</v>
      </c>
      <c r="O184" s="15" t="e">
        <f t="shared" si="79"/>
        <v>#VALUE!</v>
      </c>
      <c r="P184" s="15" t="e">
        <f t="shared" si="80"/>
        <v>#VALUE!</v>
      </c>
      <c r="Q184" s="17" t="e">
        <f>VLOOKUP($A184,'DATA PENGUKURAN GARDU'!$A:$BS,42,0)</f>
        <v>#N/A</v>
      </c>
      <c r="R184" s="18" t="e">
        <f t="shared" si="89"/>
        <v>#N/A</v>
      </c>
      <c r="S184" s="17" t="e">
        <f>VLOOKUP($A184,'DATA PENGUKURAN GARDU'!$A:$BS,44,0)</f>
        <v>#N/A</v>
      </c>
      <c r="T184" s="18" t="e">
        <f t="shared" si="90"/>
        <v>#N/A</v>
      </c>
      <c r="U184" s="17" t="e">
        <f>VLOOKUP($A184,'DATA PENGUKURAN GARDU'!$A:$BS,46,0)</f>
        <v>#N/A</v>
      </c>
      <c r="V184" s="18" t="e">
        <f t="shared" si="91"/>
        <v>#N/A</v>
      </c>
      <c r="W184" s="17" t="e">
        <f>VLOOKUP($A184,'DATA PENGUKURAN GARDU'!$A:$BS,48,0)</f>
        <v>#N/A</v>
      </c>
      <c r="X184" s="17" t="e">
        <f>VLOOKUP($A184,'DATA PENGUKURAN GARDU'!$A:$BS,53,0)</f>
        <v>#N/A</v>
      </c>
      <c r="Y184" s="17" t="e">
        <f>VLOOKUP($A184,'DATA PENGUKURAN GARDU'!$A:$BS,54,0)</f>
        <v>#N/A</v>
      </c>
      <c r="Z184" s="17" t="e">
        <f>VLOOKUP($A184,'DATA PENGUKURAN GARDU'!$A:$BS,55,0)</f>
        <v>#N/A</v>
      </c>
      <c r="AA184" s="20" t="e">
        <f>VLOOKUP($B184,'DATA PENGUKURAN GARDU'!$A:$BS,42,0)</f>
        <v>#N/A</v>
      </c>
      <c r="AB184" s="21" t="e">
        <f t="shared" si="92"/>
        <v>#N/A</v>
      </c>
      <c r="AC184" s="20" t="e">
        <f>VLOOKUP($B184,'DATA PENGUKURAN GARDU'!$A:$BS,44,0)</f>
        <v>#N/A</v>
      </c>
      <c r="AD184" s="21" t="e">
        <f t="shared" si="93"/>
        <v>#N/A</v>
      </c>
      <c r="AE184" s="20" t="e">
        <f>VLOOKUP($B184,'DATA PENGUKURAN GARDU'!$A:$BS,46,0)</f>
        <v>#N/A</v>
      </c>
      <c r="AF184" s="21" t="e">
        <f t="shared" si="94"/>
        <v>#N/A</v>
      </c>
      <c r="AG184" s="20" t="e">
        <f>VLOOKUP($B184,'DATA PENGUKURAN GARDU'!$A:$BS,46,0)</f>
        <v>#N/A</v>
      </c>
      <c r="AH184" s="20" t="e">
        <f>VLOOKUP($B184,'DATA PENGUKURAN GARDU'!$A:$BS,53,0)</f>
        <v>#N/A</v>
      </c>
      <c r="AI184" s="20" t="e">
        <f>VLOOKUP($B184,'DATA PENGUKURAN GARDU'!$A:$BS,54,0)</f>
        <v>#N/A</v>
      </c>
      <c r="AJ184" s="17" t="e">
        <f>VLOOKUP($C184,'DATA PENGUKURAN GARDU'!$A:$BS,42,0)</f>
        <v>#N/A</v>
      </c>
      <c r="AK184" s="23" t="e">
        <f t="shared" si="95"/>
        <v>#N/A</v>
      </c>
      <c r="AL184" s="17" t="e">
        <f>VLOOKUP($C184,'DATA PENGUKURAN GARDU'!$A:$BS,44,0)</f>
        <v>#N/A</v>
      </c>
      <c r="AM184" s="23" t="e">
        <f t="shared" si="96"/>
        <v>#N/A</v>
      </c>
      <c r="AN184" s="17" t="e">
        <f>VLOOKUP($C184,'DATA PENGUKURAN GARDU'!$A:$BS,46,0)</f>
        <v>#N/A</v>
      </c>
      <c r="AO184" s="23" t="e">
        <f t="shared" si="97"/>
        <v>#N/A</v>
      </c>
      <c r="AP184" s="17" t="e">
        <f>VLOOKUP($C184,'DATA PENGUKURAN GARDU'!$A:$BS,46,0)</f>
        <v>#N/A</v>
      </c>
      <c r="AQ184" s="17" t="e">
        <f>VLOOKUP($C184,'DATA PENGUKURAN GARDU'!$A:$BS,53,0)</f>
        <v>#N/A</v>
      </c>
      <c r="AR184" s="17" t="e">
        <f>VLOOKUP($C184,'DATA PENGUKURAN GARDU'!$A:$BS,54,0)</f>
        <v>#N/A</v>
      </c>
      <c r="AS184" s="20" t="e">
        <f>VLOOKUP($D184,'DATA PENGUKURAN GARDU'!$A:$BS,42,0)</f>
        <v>#N/A</v>
      </c>
      <c r="AT184" s="21" t="e">
        <f t="shared" si="98"/>
        <v>#N/A</v>
      </c>
      <c r="AU184" s="20" t="e">
        <f>VLOOKUP($D184,'DATA PENGUKURAN GARDU'!$A:$BS,44,0)</f>
        <v>#N/A</v>
      </c>
      <c r="AV184" s="21" t="e">
        <f t="shared" si="99"/>
        <v>#N/A</v>
      </c>
      <c r="AW184" s="20" t="e">
        <f>VLOOKUP($D184,'DATA PENGUKURAN GARDU'!$A:$BS,46,0)</f>
        <v>#N/A</v>
      </c>
      <c r="AX184" s="21" t="e">
        <f t="shared" si="100"/>
        <v>#N/A</v>
      </c>
      <c r="AY184" s="20" t="e">
        <f>VLOOKUP($D184,'DATA PENGUKURAN GARDU'!$A:$BS,46,0)</f>
        <v>#N/A</v>
      </c>
      <c r="AZ184" s="20" t="e">
        <f>VLOOKUP($D184,'DATA PENGUKURAN GARDU'!$A:$BS,53,0)</f>
        <v>#N/A</v>
      </c>
      <c r="BA184" s="20" t="e">
        <f>VLOOKUP($D184,'DATA PENGUKURAN GARDU'!$A:$BS,54,0)</f>
        <v>#N/A</v>
      </c>
      <c r="BB184" s="17" t="e">
        <f>VLOOKUP($E184,'DATA PENGUKURAN GARDU'!$A:$BS,42,0)</f>
        <v>#N/A</v>
      </c>
      <c r="BC184" s="23" t="e">
        <f t="shared" si="101"/>
        <v>#N/A</v>
      </c>
      <c r="BD184" s="17" t="e">
        <f>VLOOKUP($E184,'DATA PENGUKURAN GARDU'!$A:$BS,44,0)</f>
        <v>#N/A</v>
      </c>
      <c r="BE184" s="23" t="e">
        <f t="shared" si="102"/>
        <v>#N/A</v>
      </c>
      <c r="BF184" s="17" t="e">
        <f>VLOOKUP($E184,'DATA PENGUKURAN GARDU'!$A:$BS,46,0)</f>
        <v>#N/A</v>
      </c>
      <c r="BG184" s="23" t="e">
        <f t="shared" si="103"/>
        <v>#N/A</v>
      </c>
      <c r="BH184" s="17" t="e">
        <f>VLOOKUP($E184,'DATA PENGUKURAN GARDU'!$A:$BS,46,0)</f>
        <v>#N/A</v>
      </c>
      <c r="BI184" s="17" t="e">
        <f>VLOOKUP($E184,'DATA PENGUKURAN GARDU'!$A:$BS,53,0)</f>
        <v>#N/A</v>
      </c>
      <c r="BJ184" s="17" t="e">
        <f>VLOOKUP($E184,'DATA PENGUKURAN GARDU'!$A:$BS,54,0)</f>
        <v>#N/A</v>
      </c>
      <c r="BK184" s="20" t="e">
        <f t="shared" si="81"/>
        <v>#N/A</v>
      </c>
      <c r="BL184" s="20" t="e">
        <f t="shared" si="82"/>
        <v>#N/A</v>
      </c>
      <c r="BM184" s="20" t="e">
        <f t="shared" si="83"/>
        <v>#N/A</v>
      </c>
      <c r="BN184" s="25" t="e">
        <f t="shared" si="84"/>
        <v>#N/A</v>
      </c>
      <c r="BO184" s="26" t="str">
        <f t="shared" si="85"/>
        <v>0</v>
      </c>
      <c r="BP184" s="21" t="e">
        <f t="shared" si="86"/>
        <v>#VALUE!</v>
      </c>
      <c r="BQ184" s="20" t="e">
        <f t="shared" si="87"/>
        <v>#N/A</v>
      </c>
      <c r="BR184" s="20" t="e">
        <v>#N/A</v>
      </c>
      <c r="BS184" s="9" t="e">
        <v>#N/A</v>
      </c>
      <c r="BT184" s="2" t="e">
        <f t="shared" si="88"/>
        <v>#VALUE!</v>
      </c>
      <c r="BU184" s="2" t="e">
        <f t="shared" si="71"/>
        <v>#N/A</v>
      </c>
      <c r="BV184" s="2" t="e">
        <f t="shared" si="72"/>
        <v>#N/A</v>
      </c>
    </row>
    <row r="185" s="2" customFormat="1" ht="22.95" customHeight="1" spans="1:74">
      <c r="A185" s="9" t="str">
        <f t="shared" si="73"/>
        <v>L-096Induk</v>
      </c>
      <c r="B185" s="9" t="str">
        <f t="shared" si="74"/>
        <v>L-096jurusan 1</v>
      </c>
      <c r="C185" s="9" t="str">
        <f t="shared" si="75"/>
        <v>L-096jurusan 2</v>
      </c>
      <c r="D185" s="9" t="str">
        <f t="shared" si="76"/>
        <v>L-096jurusan 3</v>
      </c>
      <c r="E185" s="9" t="str">
        <f t="shared" si="77"/>
        <v>L-096jurusan 4</v>
      </c>
      <c r="F185" s="10" t="s">
        <v>46</v>
      </c>
      <c r="G185" s="10" t="s">
        <v>22</v>
      </c>
      <c r="H185" s="10" t="s">
        <v>263</v>
      </c>
      <c r="I185" s="10" t="s">
        <v>10404</v>
      </c>
      <c r="J185" s="10" t="s">
        <v>10405</v>
      </c>
      <c r="K185" s="10" t="s">
        <v>7465</v>
      </c>
      <c r="L185" s="10"/>
      <c r="M185" s="10"/>
      <c r="N185" s="14">
        <f t="shared" si="78"/>
        <v>0</v>
      </c>
      <c r="O185" s="15" t="e">
        <f t="shared" si="79"/>
        <v>#VALUE!</v>
      </c>
      <c r="P185" s="15" t="e">
        <f t="shared" si="80"/>
        <v>#VALUE!</v>
      </c>
      <c r="Q185" s="17" t="e">
        <f>VLOOKUP($A185,'DATA PENGUKURAN GARDU'!$A:$BS,42,0)</f>
        <v>#N/A</v>
      </c>
      <c r="R185" s="18" t="e">
        <f t="shared" si="89"/>
        <v>#N/A</v>
      </c>
      <c r="S185" s="17" t="e">
        <f>VLOOKUP($A185,'DATA PENGUKURAN GARDU'!$A:$BS,44,0)</f>
        <v>#N/A</v>
      </c>
      <c r="T185" s="18" t="e">
        <f t="shared" si="90"/>
        <v>#N/A</v>
      </c>
      <c r="U185" s="17" t="e">
        <f>VLOOKUP($A185,'DATA PENGUKURAN GARDU'!$A:$BS,46,0)</f>
        <v>#N/A</v>
      </c>
      <c r="V185" s="18" t="e">
        <f t="shared" si="91"/>
        <v>#N/A</v>
      </c>
      <c r="W185" s="17" t="e">
        <f>VLOOKUP($A185,'DATA PENGUKURAN GARDU'!$A:$BS,48,0)</f>
        <v>#N/A</v>
      </c>
      <c r="X185" s="17" t="e">
        <f>VLOOKUP($A185,'DATA PENGUKURAN GARDU'!$A:$BS,53,0)</f>
        <v>#N/A</v>
      </c>
      <c r="Y185" s="17" t="e">
        <f>VLOOKUP($A185,'DATA PENGUKURAN GARDU'!$A:$BS,54,0)</f>
        <v>#N/A</v>
      </c>
      <c r="Z185" s="17" t="e">
        <f>VLOOKUP($A185,'DATA PENGUKURAN GARDU'!$A:$BS,55,0)</f>
        <v>#N/A</v>
      </c>
      <c r="AA185" s="20" t="e">
        <f>VLOOKUP($B185,'DATA PENGUKURAN GARDU'!$A:$BS,42,0)</f>
        <v>#N/A</v>
      </c>
      <c r="AB185" s="21" t="e">
        <f t="shared" si="92"/>
        <v>#N/A</v>
      </c>
      <c r="AC185" s="20" t="e">
        <f>VLOOKUP($B185,'DATA PENGUKURAN GARDU'!$A:$BS,44,0)</f>
        <v>#N/A</v>
      </c>
      <c r="AD185" s="21" t="e">
        <f t="shared" si="93"/>
        <v>#N/A</v>
      </c>
      <c r="AE185" s="20" t="e">
        <f>VLOOKUP($B185,'DATA PENGUKURAN GARDU'!$A:$BS,46,0)</f>
        <v>#N/A</v>
      </c>
      <c r="AF185" s="21" t="e">
        <f t="shared" si="94"/>
        <v>#N/A</v>
      </c>
      <c r="AG185" s="20" t="e">
        <f>VLOOKUP($B185,'DATA PENGUKURAN GARDU'!$A:$BS,46,0)</f>
        <v>#N/A</v>
      </c>
      <c r="AH185" s="20" t="e">
        <f>VLOOKUP($B185,'DATA PENGUKURAN GARDU'!$A:$BS,53,0)</f>
        <v>#N/A</v>
      </c>
      <c r="AI185" s="20" t="e">
        <f>VLOOKUP($B185,'DATA PENGUKURAN GARDU'!$A:$BS,54,0)</f>
        <v>#N/A</v>
      </c>
      <c r="AJ185" s="17" t="e">
        <f>VLOOKUP($C185,'DATA PENGUKURAN GARDU'!$A:$BS,42,0)</f>
        <v>#N/A</v>
      </c>
      <c r="AK185" s="23" t="e">
        <f t="shared" si="95"/>
        <v>#N/A</v>
      </c>
      <c r="AL185" s="17" t="e">
        <f>VLOOKUP($C185,'DATA PENGUKURAN GARDU'!$A:$BS,44,0)</f>
        <v>#N/A</v>
      </c>
      <c r="AM185" s="23" t="e">
        <f t="shared" si="96"/>
        <v>#N/A</v>
      </c>
      <c r="AN185" s="17" t="e">
        <f>VLOOKUP($C185,'DATA PENGUKURAN GARDU'!$A:$BS,46,0)</f>
        <v>#N/A</v>
      </c>
      <c r="AO185" s="23" t="e">
        <f t="shared" si="97"/>
        <v>#N/A</v>
      </c>
      <c r="AP185" s="17" t="e">
        <f>VLOOKUP($C185,'DATA PENGUKURAN GARDU'!$A:$BS,46,0)</f>
        <v>#N/A</v>
      </c>
      <c r="AQ185" s="17" t="e">
        <f>VLOOKUP($C185,'DATA PENGUKURAN GARDU'!$A:$BS,53,0)</f>
        <v>#N/A</v>
      </c>
      <c r="AR185" s="17" t="e">
        <f>VLOOKUP($C185,'DATA PENGUKURAN GARDU'!$A:$BS,54,0)</f>
        <v>#N/A</v>
      </c>
      <c r="AS185" s="20" t="e">
        <f>VLOOKUP($D185,'DATA PENGUKURAN GARDU'!$A:$BS,42,0)</f>
        <v>#N/A</v>
      </c>
      <c r="AT185" s="21" t="e">
        <f t="shared" si="98"/>
        <v>#N/A</v>
      </c>
      <c r="AU185" s="20" t="e">
        <f>VLOOKUP($D185,'DATA PENGUKURAN GARDU'!$A:$BS,44,0)</f>
        <v>#N/A</v>
      </c>
      <c r="AV185" s="21" t="e">
        <f t="shared" si="99"/>
        <v>#N/A</v>
      </c>
      <c r="AW185" s="20" t="e">
        <f>VLOOKUP($D185,'DATA PENGUKURAN GARDU'!$A:$BS,46,0)</f>
        <v>#N/A</v>
      </c>
      <c r="AX185" s="21" t="e">
        <f t="shared" si="100"/>
        <v>#N/A</v>
      </c>
      <c r="AY185" s="20" t="e">
        <f>VLOOKUP($D185,'DATA PENGUKURAN GARDU'!$A:$BS,46,0)</f>
        <v>#N/A</v>
      </c>
      <c r="AZ185" s="20" t="e">
        <f>VLOOKUP($D185,'DATA PENGUKURAN GARDU'!$A:$BS,53,0)</f>
        <v>#N/A</v>
      </c>
      <c r="BA185" s="20" t="e">
        <f>VLOOKUP($D185,'DATA PENGUKURAN GARDU'!$A:$BS,54,0)</f>
        <v>#N/A</v>
      </c>
      <c r="BB185" s="17" t="e">
        <f>VLOOKUP($E185,'DATA PENGUKURAN GARDU'!$A:$BS,42,0)</f>
        <v>#N/A</v>
      </c>
      <c r="BC185" s="23" t="e">
        <f t="shared" si="101"/>
        <v>#N/A</v>
      </c>
      <c r="BD185" s="17" t="e">
        <f>VLOOKUP($E185,'DATA PENGUKURAN GARDU'!$A:$BS,44,0)</f>
        <v>#N/A</v>
      </c>
      <c r="BE185" s="23" t="e">
        <f t="shared" si="102"/>
        <v>#N/A</v>
      </c>
      <c r="BF185" s="17" t="e">
        <f>VLOOKUP($E185,'DATA PENGUKURAN GARDU'!$A:$BS,46,0)</f>
        <v>#N/A</v>
      </c>
      <c r="BG185" s="23" t="e">
        <f t="shared" si="103"/>
        <v>#N/A</v>
      </c>
      <c r="BH185" s="17" t="e">
        <f>VLOOKUP($E185,'DATA PENGUKURAN GARDU'!$A:$BS,46,0)</f>
        <v>#N/A</v>
      </c>
      <c r="BI185" s="17" t="e">
        <f>VLOOKUP($E185,'DATA PENGUKURAN GARDU'!$A:$BS,53,0)</f>
        <v>#N/A</v>
      </c>
      <c r="BJ185" s="17" t="e">
        <f>VLOOKUP($E185,'DATA PENGUKURAN GARDU'!$A:$BS,54,0)</f>
        <v>#N/A</v>
      </c>
      <c r="BK185" s="20" t="e">
        <f t="shared" si="81"/>
        <v>#N/A</v>
      </c>
      <c r="BL185" s="20" t="e">
        <f t="shared" si="82"/>
        <v>#N/A</v>
      </c>
      <c r="BM185" s="20" t="e">
        <f t="shared" si="83"/>
        <v>#N/A</v>
      </c>
      <c r="BN185" s="25" t="e">
        <f t="shared" si="84"/>
        <v>#N/A</v>
      </c>
      <c r="BO185" s="26" t="str">
        <f t="shared" si="85"/>
        <v>0</v>
      </c>
      <c r="BP185" s="21" t="e">
        <f t="shared" si="86"/>
        <v>#VALUE!</v>
      </c>
      <c r="BQ185" s="20" t="e">
        <f t="shared" si="87"/>
        <v>#N/A</v>
      </c>
      <c r="BR185" s="20" t="e">
        <v>#N/A</v>
      </c>
      <c r="BS185" s="9" t="e">
        <v>#N/A</v>
      </c>
      <c r="BT185" s="2" t="e">
        <f t="shared" si="88"/>
        <v>#VALUE!</v>
      </c>
      <c r="BU185" s="2" t="e">
        <f t="shared" si="71"/>
        <v>#N/A</v>
      </c>
      <c r="BV185" s="2" t="e">
        <f t="shared" si="72"/>
        <v>#N/A</v>
      </c>
    </row>
    <row r="186" s="2" customFormat="1" ht="22.95" customHeight="1" spans="1:74">
      <c r="A186" s="9" t="str">
        <f t="shared" si="73"/>
        <v>L-099Induk</v>
      </c>
      <c r="B186" s="9" t="str">
        <f t="shared" si="74"/>
        <v>L-099jurusan 1</v>
      </c>
      <c r="C186" s="9" t="str">
        <f t="shared" si="75"/>
        <v>L-099jurusan 2</v>
      </c>
      <c r="D186" s="9" t="str">
        <f t="shared" si="76"/>
        <v>L-099jurusan 3</v>
      </c>
      <c r="E186" s="9" t="str">
        <f t="shared" si="77"/>
        <v>L-099jurusan 4</v>
      </c>
      <c r="F186" s="10" t="s">
        <v>46</v>
      </c>
      <c r="G186" s="10" t="s">
        <v>22</v>
      </c>
      <c r="H186" s="10" t="s">
        <v>264</v>
      </c>
      <c r="I186" s="10" t="s">
        <v>10406</v>
      </c>
      <c r="J186" s="10" t="s">
        <v>10407</v>
      </c>
      <c r="K186" s="10" t="s">
        <v>7465</v>
      </c>
      <c r="L186" s="10"/>
      <c r="M186" s="10"/>
      <c r="N186" s="14">
        <f t="shared" si="78"/>
        <v>0</v>
      </c>
      <c r="O186" s="15" t="e">
        <f t="shared" si="79"/>
        <v>#VALUE!</v>
      </c>
      <c r="P186" s="15" t="e">
        <f t="shared" si="80"/>
        <v>#VALUE!</v>
      </c>
      <c r="Q186" s="17" t="e">
        <f>VLOOKUP($A186,'DATA PENGUKURAN GARDU'!$A:$BS,42,0)</f>
        <v>#N/A</v>
      </c>
      <c r="R186" s="18" t="e">
        <f t="shared" si="89"/>
        <v>#N/A</v>
      </c>
      <c r="S186" s="17" t="e">
        <f>VLOOKUP($A186,'DATA PENGUKURAN GARDU'!$A:$BS,44,0)</f>
        <v>#N/A</v>
      </c>
      <c r="T186" s="18" t="e">
        <f t="shared" si="90"/>
        <v>#N/A</v>
      </c>
      <c r="U186" s="17" t="e">
        <f>VLOOKUP($A186,'DATA PENGUKURAN GARDU'!$A:$BS,46,0)</f>
        <v>#N/A</v>
      </c>
      <c r="V186" s="18" t="e">
        <f t="shared" si="91"/>
        <v>#N/A</v>
      </c>
      <c r="W186" s="17" t="e">
        <f>VLOOKUP($A186,'DATA PENGUKURAN GARDU'!$A:$BS,48,0)</f>
        <v>#N/A</v>
      </c>
      <c r="X186" s="17" t="e">
        <f>VLOOKUP($A186,'DATA PENGUKURAN GARDU'!$A:$BS,53,0)</f>
        <v>#N/A</v>
      </c>
      <c r="Y186" s="17" t="e">
        <f>VLOOKUP($A186,'DATA PENGUKURAN GARDU'!$A:$BS,54,0)</f>
        <v>#N/A</v>
      </c>
      <c r="Z186" s="17" t="e">
        <f>VLOOKUP($A186,'DATA PENGUKURAN GARDU'!$A:$BS,55,0)</f>
        <v>#N/A</v>
      </c>
      <c r="AA186" s="20" t="e">
        <f>VLOOKUP($B186,'DATA PENGUKURAN GARDU'!$A:$BS,42,0)</f>
        <v>#N/A</v>
      </c>
      <c r="AB186" s="21" t="e">
        <f t="shared" si="92"/>
        <v>#N/A</v>
      </c>
      <c r="AC186" s="20" t="e">
        <f>VLOOKUP($B186,'DATA PENGUKURAN GARDU'!$A:$BS,44,0)</f>
        <v>#N/A</v>
      </c>
      <c r="AD186" s="21" t="e">
        <f t="shared" si="93"/>
        <v>#N/A</v>
      </c>
      <c r="AE186" s="20" t="e">
        <f>VLOOKUP($B186,'DATA PENGUKURAN GARDU'!$A:$BS,46,0)</f>
        <v>#N/A</v>
      </c>
      <c r="AF186" s="21" t="e">
        <f t="shared" si="94"/>
        <v>#N/A</v>
      </c>
      <c r="AG186" s="20" t="e">
        <f>VLOOKUP($B186,'DATA PENGUKURAN GARDU'!$A:$BS,46,0)</f>
        <v>#N/A</v>
      </c>
      <c r="AH186" s="20" t="e">
        <f>VLOOKUP($B186,'DATA PENGUKURAN GARDU'!$A:$BS,53,0)</f>
        <v>#N/A</v>
      </c>
      <c r="AI186" s="20" t="e">
        <f>VLOOKUP($B186,'DATA PENGUKURAN GARDU'!$A:$BS,54,0)</f>
        <v>#N/A</v>
      </c>
      <c r="AJ186" s="17" t="e">
        <f>VLOOKUP($C186,'DATA PENGUKURAN GARDU'!$A:$BS,42,0)</f>
        <v>#N/A</v>
      </c>
      <c r="AK186" s="23" t="e">
        <f t="shared" si="95"/>
        <v>#N/A</v>
      </c>
      <c r="AL186" s="17" t="e">
        <f>VLOOKUP($C186,'DATA PENGUKURAN GARDU'!$A:$BS,44,0)</f>
        <v>#N/A</v>
      </c>
      <c r="AM186" s="23" t="e">
        <f t="shared" si="96"/>
        <v>#N/A</v>
      </c>
      <c r="AN186" s="17" t="e">
        <f>VLOOKUP($C186,'DATA PENGUKURAN GARDU'!$A:$BS,46,0)</f>
        <v>#N/A</v>
      </c>
      <c r="AO186" s="23" t="e">
        <f t="shared" si="97"/>
        <v>#N/A</v>
      </c>
      <c r="AP186" s="17" t="e">
        <f>VLOOKUP($C186,'DATA PENGUKURAN GARDU'!$A:$BS,46,0)</f>
        <v>#N/A</v>
      </c>
      <c r="AQ186" s="17" t="e">
        <f>VLOOKUP($C186,'DATA PENGUKURAN GARDU'!$A:$BS,53,0)</f>
        <v>#N/A</v>
      </c>
      <c r="AR186" s="17" t="e">
        <f>VLOOKUP($C186,'DATA PENGUKURAN GARDU'!$A:$BS,54,0)</f>
        <v>#N/A</v>
      </c>
      <c r="AS186" s="20" t="e">
        <f>VLOOKUP($D186,'DATA PENGUKURAN GARDU'!$A:$BS,42,0)</f>
        <v>#N/A</v>
      </c>
      <c r="AT186" s="21" t="e">
        <f t="shared" si="98"/>
        <v>#N/A</v>
      </c>
      <c r="AU186" s="20" t="e">
        <f>VLOOKUP($D186,'DATA PENGUKURAN GARDU'!$A:$BS,44,0)</f>
        <v>#N/A</v>
      </c>
      <c r="AV186" s="21" t="e">
        <f t="shared" si="99"/>
        <v>#N/A</v>
      </c>
      <c r="AW186" s="20" t="e">
        <f>VLOOKUP($D186,'DATA PENGUKURAN GARDU'!$A:$BS,46,0)</f>
        <v>#N/A</v>
      </c>
      <c r="AX186" s="21" t="e">
        <f t="shared" si="100"/>
        <v>#N/A</v>
      </c>
      <c r="AY186" s="20" t="e">
        <f>VLOOKUP($D186,'DATA PENGUKURAN GARDU'!$A:$BS,46,0)</f>
        <v>#N/A</v>
      </c>
      <c r="AZ186" s="20" t="e">
        <f>VLOOKUP($D186,'DATA PENGUKURAN GARDU'!$A:$BS,53,0)</f>
        <v>#N/A</v>
      </c>
      <c r="BA186" s="20" t="e">
        <f>VLOOKUP($D186,'DATA PENGUKURAN GARDU'!$A:$BS,54,0)</f>
        <v>#N/A</v>
      </c>
      <c r="BB186" s="17" t="e">
        <f>VLOOKUP($E186,'DATA PENGUKURAN GARDU'!$A:$BS,42,0)</f>
        <v>#N/A</v>
      </c>
      <c r="BC186" s="23" t="e">
        <f t="shared" si="101"/>
        <v>#N/A</v>
      </c>
      <c r="BD186" s="17" t="e">
        <f>VLOOKUP($E186,'DATA PENGUKURAN GARDU'!$A:$BS,44,0)</f>
        <v>#N/A</v>
      </c>
      <c r="BE186" s="23" t="e">
        <f t="shared" si="102"/>
        <v>#N/A</v>
      </c>
      <c r="BF186" s="17" t="e">
        <f>VLOOKUP($E186,'DATA PENGUKURAN GARDU'!$A:$BS,46,0)</f>
        <v>#N/A</v>
      </c>
      <c r="BG186" s="23" t="e">
        <f t="shared" si="103"/>
        <v>#N/A</v>
      </c>
      <c r="BH186" s="17" t="e">
        <f>VLOOKUP($E186,'DATA PENGUKURAN GARDU'!$A:$BS,46,0)</f>
        <v>#N/A</v>
      </c>
      <c r="BI186" s="17" t="e">
        <f>VLOOKUP($E186,'DATA PENGUKURAN GARDU'!$A:$BS,53,0)</f>
        <v>#N/A</v>
      </c>
      <c r="BJ186" s="17" t="e">
        <f>VLOOKUP($E186,'DATA PENGUKURAN GARDU'!$A:$BS,54,0)</f>
        <v>#N/A</v>
      </c>
      <c r="BK186" s="20" t="e">
        <f t="shared" si="81"/>
        <v>#N/A</v>
      </c>
      <c r="BL186" s="20" t="e">
        <f t="shared" si="82"/>
        <v>#N/A</v>
      </c>
      <c r="BM186" s="20" t="e">
        <f t="shared" si="83"/>
        <v>#N/A</v>
      </c>
      <c r="BN186" s="25" t="e">
        <f t="shared" si="84"/>
        <v>#N/A</v>
      </c>
      <c r="BO186" s="26" t="str">
        <f t="shared" si="85"/>
        <v>0</v>
      </c>
      <c r="BP186" s="21" t="e">
        <f t="shared" si="86"/>
        <v>#VALUE!</v>
      </c>
      <c r="BQ186" s="20" t="e">
        <f t="shared" si="87"/>
        <v>#N/A</v>
      </c>
      <c r="BR186" s="20" t="e">
        <v>#N/A</v>
      </c>
      <c r="BS186" s="9" t="e">
        <v>#N/A</v>
      </c>
      <c r="BT186" s="2" t="e">
        <f t="shared" si="88"/>
        <v>#VALUE!</v>
      </c>
      <c r="BU186" s="2" t="e">
        <f t="shared" si="71"/>
        <v>#N/A</v>
      </c>
      <c r="BV186" s="2" t="e">
        <f t="shared" si="72"/>
        <v>#N/A</v>
      </c>
    </row>
    <row r="187" s="2" customFormat="1" ht="22.95" customHeight="1" spans="1:74">
      <c r="A187" s="9" t="str">
        <f t="shared" si="73"/>
        <v>KMO 170Induk</v>
      </c>
      <c r="B187" s="9" t="str">
        <f t="shared" si="74"/>
        <v>KMO 170jurusan 1</v>
      </c>
      <c r="C187" s="9" t="str">
        <f t="shared" si="75"/>
        <v>KMO 170jurusan 2</v>
      </c>
      <c r="D187" s="9" t="str">
        <f t="shared" si="76"/>
        <v>KMO 170jurusan 3</v>
      </c>
      <c r="E187" s="9" t="str">
        <f t="shared" si="77"/>
        <v>KMO 170jurusan 4</v>
      </c>
      <c r="F187" s="10" t="s">
        <v>81</v>
      </c>
      <c r="G187" s="10" t="s">
        <v>8</v>
      </c>
      <c r="H187" s="10" t="s">
        <v>265</v>
      </c>
      <c r="I187" s="10" t="s">
        <v>10408</v>
      </c>
      <c r="J187" s="10" t="s">
        <v>10409</v>
      </c>
      <c r="K187" s="10" t="s">
        <v>7465</v>
      </c>
      <c r="L187" s="10"/>
      <c r="M187" s="10"/>
      <c r="N187" s="14">
        <f t="shared" si="78"/>
        <v>0</v>
      </c>
      <c r="O187" s="15" t="e">
        <f t="shared" si="79"/>
        <v>#VALUE!</v>
      </c>
      <c r="P187" s="15" t="e">
        <f t="shared" si="80"/>
        <v>#VALUE!</v>
      </c>
      <c r="Q187" s="17" t="e">
        <f>VLOOKUP($A187,'DATA PENGUKURAN GARDU'!$A:$BS,42,0)</f>
        <v>#N/A</v>
      </c>
      <c r="R187" s="18" t="e">
        <f t="shared" si="89"/>
        <v>#N/A</v>
      </c>
      <c r="S187" s="17" t="e">
        <f>VLOOKUP($A187,'DATA PENGUKURAN GARDU'!$A:$BS,44,0)</f>
        <v>#N/A</v>
      </c>
      <c r="T187" s="18" t="e">
        <f t="shared" si="90"/>
        <v>#N/A</v>
      </c>
      <c r="U187" s="17" t="e">
        <f>VLOOKUP($A187,'DATA PENGUKURAN GARDU'!$A:$BS,46,0)</f>
        <v>#N/A</v>
      </c>
      <c r="V187" s="18" t="e">
        <f t="shared" si="91"/>
        <v>#N/A</v>
      </c>
      <c r="W187" s="17" t="e">
        <f>VLOOKUP($A187,'DATA PENGUKURAN GARDU'!$A:$BS,48,0)</f>
        <v>#N/A</v>
      </c>
      <c r="X187" s="17" t="e">
        <f>VLOOKUP($A187,'DATA PENGUKURAN GARDU'!$A:$BS,53,0)</f>
        <v>#N/A</v>
      </c>
      <c r="Y187" s="17" t="e">
        <f>VLOOKUP($A187,'DATA PENGUKURAN GARDU'!$A:$BS,54,0)</f>
        <v>#N/A</v>
      </c>
      <c r="Z187" s="17" t="e">
        <f>VLOOKUP($A187,'DATA PENGUKURAN GARDU'!$A:$BS,55,0)</f>
        <v>#N/A</v>
      </c>
      <c r="AA187" s="20" t="e">
        <f>VLOOKUP($B187,'DATA PENGUKURAN GARDU'!$A:$BS,42,0)</f>
        <v>#N/A</v>
      </c>
      <c r="AB187" s="21" t="e">
        <f t="shared" si="92"/>
        <v>#N/A</v>
      </c>
      <c r="AC187" s="20" t="e">
        <f>VLOOKUP($B187,'DATA PENGUKURAN GARDU'!$A:$BS,44,0)</f>
        <v>#N/A</v>
      </c>
      <c r="AD187" s="21" t="e">
        <f t="shared" si="93"/>
        <v>#N/A</v>
      </c>
      <c r="AE187" s="20" t="e">
        <f>VLOOKUP($B187,'DATA PENGUKURAN GARDU'!$A:$BS,46,0)</f>
        <v>#N/A</v>
      </c>
      <c r="AF187" s="21" t="e">
        <f t="shared" si="94"/>
        <v>#N/A</v>
      </c>
      <c r="AG187" s="20" t="e">
        <f>VLOOKUP($B187,'DATA PENGUKURAN GARDU'!$A:$BS,46,0)</f>
        <v>#N/A</v>
      </c>
      <c r="AH187" s="20" t="e">
        <f>VLOOKUP($B187,'DATA PENGUKURAN GARDU'!$A:$BS,53,0)</f>
        <v>#N/A</v>
      </c>
      <c r="AI187" s="20" t="e">
        <f>VLOOKUP($B187,'DATA PENGUKURAN GARDU'!$A:$BS,54,0)</f>
        <v>#N/A</v>
      </c>
      <c r="AJ187" s="17" t="e">
        <f>VLOOKUP($C187,'DATA PENGUKURAN GARDU'!$A:$BS,42,0)</f>
        <v>#N/A</v>
      </c>
      <c r="AK187" s="23" t="e">
        <f t="shared" si="95"/>
        <v>#N/A</v>
      </c>
      <c r="AL187" s="17" t="e">
        <f>VLOOKUP($C187,'DATA PENGUKURAN GARDU'!$A:$BS,44,0)</f>
        <v>#N/A</v>
      </c>
      <c r="AM187" s="23" t="e">
        <f t="shared" si="96"/>
        <v>#N/A</v>
      </c>
      <c r="AN187" s="17" t="e">
        <f>VLOOKUP($C187,'DATA PENGUKURAN GARDU'!$A:$BS,46,0)</f>
        <v>#N/A</v>
      </c>
      <c r="AO187" s="23" t="e">
        <f t="shared" si="97"/>
        <v>#N/A</v>
      </c>
      <c r="AP187" s="17" t="e">
        <f>VLOOKUP($C187,'DATA PENGUKURAN GARDU'!$A:$BS,46,0)</f>
        <v>#N/A</v>
      </c>
      <c r="AQ187" s="17" t="e">
        <f>VLOOKUP($C187,'DATA PENGUKURAN GARDU'!$A:$BS,53,0)</f>
        <v>#N/A</v>
      </c>
      <c r="AR187" s="17" t="e">
        <f>VLOOKUP($C187,'DATA PENGUKURAN GARDU'!$A:$BS,54,0)</f>
        <v>#N/A</v>
      </c>
      <c r="AS187" s="20" t="e">
        <f>VLOOKUP($D187,'DATA PENGUKURAN GARDU'!$A:$BS,42,0)</f>
        <v>#N/A</v>
      </c>
      <c r="AT187" s="21" t="e">
        <f t="shared" si="98"/>
        <v>#N/A</v>
      </c>
      <c r="AU187" s="20" t="e">
        <f>VLOOKUP($D187,'DATA PENGUKURAN GARDU'!$A:$BS,44,0)</f>
        <v>#N/A</v>
      </c>
      <c r="AV187" s="21" t="e">
        <f t="shared" si="99"/>
        <v>#N/A</v>
      </c>
      <c r="AW187" s="20" t="e">
        <f>VLOOKUP($D187,'DATA PENGUKURAN GARDU'!$A:$BS,46,0)</f>
        <v>#N/A</v>
      </c>
      <c r="AX187" s="21" t="e">
        <f t="shared" si="100"/>
        <v>#N/A</v>
      </c>
      <c r="AY187" s="20" t="e">
        <f>VLOOKUP($D187,'DATA PENGUKURAN GARDU'!$A:$BS,46,0)</f>
        <v>#N/A</v>
      </c>
      <c r="AZ187" s="20" t="e">
        <f>VLOOKUP($D187,'DATA PENGUKURAN GARDU'!$A:$BS,53,0)</f>
        <v>#N/A</v>
      </c>
      <c r="BA187" s="20" t="e">
        <f>VLOOKUP($D187,'DATA PENGUKURAN GARDU'!$A:$BS,54,0)</f>
        <v>#N/A</v>
      </c>
      <c r="BB187" s="17" t="e">
        <f>VLOOKUP($E187,'DATA PENGUKURAN GARDU'!$A:$BS,42,0)</f>
        <v>#N/A</v>
      </c>
      <c r="BC187" s="23" t="e">
        <f t="shared" si="101"/>
        <v>#N/A</v>
      </c>
      <c r="BD187" s="17" t="e">
        <f>VLOOKUP($E187,'DATA PENGUKURAN GARDU'!$A:$BS,44,0)</f>
        <v>#N/A</v>
      </c>
      <c r="BE187" s="23" t="e">
        <f t="shared" si="102"/>
        <v>#N/A</v>
      </c>
      <c r="BF187" s="17" t="e">
        <f>VLOOKUP($E187,'DATA PENGUKURAN GARDU'!$A:$BS,46,0)</f>
        <v>#N/A</v>
      </c>
      <c r="BG187" s="23" t="e">
        <f t="shared" si="103"/>
        <v>#N/A</v>
      </c>
      <c r="BH187" s="17" t="e">
        <f>VLOOKUP($E187,'DATA PENGUKURAN GARDU'!$A:$BS,46,0)</f>
        <v>#N/A</v>
      </c>
      <c r="BI187" s="17" t="e">
        <f>VLOOKUP($E187,'DATA PENGUKURAN GARDU'!$A:$BS,53,0)</f>
        <v>#N/A</v>
      </c>
      <c r="BJ187" s="17" t="e">
        <f>VLOOKUP($E187,'DATA PENGUKURAN GARDU'!$A:$BS,54,0)</f>
        <v>#N/A</v>
      </c>
      <c r="BK187" s="20" t="e">
        <f t="shared" si="81"/>
        <v>#N/A</v>
      </c>
      <c r="BL187" s="20" t="e">
        <f t="shared" si="82"/>
        <v>#N/A</v>
      </c>
      <c r="BM187" s="20" t="e">
        <f t="shared" si="83"/>
        <v>#N/A</v>
      </c>
      <c r="BN187" s="25" t="e">
        <f t="shared" si="84"/>
        <v>#N/A</v>
      </c>
      <c r="BO187" s="26" t="str">
        <f t="shared" si="85"/>
        <v>0</v>
      </c>
      <c r="BP187" s="21" t="e">
        <f t="shared" si="86"/>
        <v>#VALUE!</v>
      </c>
      <c r="BQ187" s="20" t="e">
        <f t="shared" si="87"/>
        <v>#N/A</v>
      </c>
      <c r="BR187" s="20" t="e">
        <v>#N/A</v>
      </c>
      <c r="BS187" s="9" t="e">
        <v>#N/A</v>
      </c>
      <c r="BT187" s="2" t="e">
        <f t="shared" si="88"/>
        <v>#VALUE!</v>
      </c>
      <c r="BU187" s="2" t="e">
        <f t="shared" si="71"/>
        <v>#N/A</v>
      </c>
      <c r="BV187" s="2" t="e">
        <f t="shared" si="72"/>
        <v>#N/A</v>
      </c>
    </row>
    <row r="188" s="2" customFormat="1" ht="22.95" customHeight="1" spans="1:74">
      <c r="A188" s="9" t="str">
        <f t="shared" si="73"/>
        <v>KMO 175Induk</v>
      </c>
      <c r="B188" s="9" t="str">
        <f t="shared" si="74"/>
        <v>KMO 175jurusan 1</v>
      </c>
      <c r="C188" s="9" t="str">
        <f t="shared" si="75"/>
        <v>KMO 175jurusan 2</v>
      </c>
      <c r="D188" s="9" t="str">
        <f t="shared" si="76"/>
        <v>KMO 175jurusan 3</v>
      </c>
      <c r="E188" s="9" t="str">
        <f t="shared" si="77"/>
        <v>KMO 175jurusan 4</v>
      </c>
      <c r="F188" s="10" t="s">
        <v>84</v>
      </c>
      <c r="G188" s="10" t="s">
        <v>8</v>
      </c>
      <c r="H188" s="10" t="s">
        <v>266</v>
      </c>
      <c r="I188" s="10" t="s">
        <v>10410</v>
      </c>
      <c r="J188" s="10" t="s">
        <v>10411</v>
      </c>
      <c r="K188" s="10" t="s">
        <v>7465</v>
      </c>
      <c r="L188" s="10"/>
      <c r="M188" s="10"/>
      <c r="N188" s="14">
        <f t="shared" si="78"/>
        <v>0</v>
      </c>
      <c r="O188" s="15" t="e">
        <f t="shared" si="79"/>
        <v>#VALUE!</v>
      </c>
      <c r="P188" s="15" t="e">
        <f t="shared" si="80"/>
        <v>#VALUE!</v>
      </c>
      <c r="Q188" s="17" t="e">
        <f>VLOOKUP($A188,'DATA PENGUKURAN GARDU'!$A:$BS,42,0)</f>
        <v>#N/A</v>
      </c>
      <c r="R188" s="18" t="e">
        <f t="shared" si="89"/>
        <v>#N/A</v>
      </c>
      <c r="S188" s="17" t="e">
        <f>VLOOKUP($A188,'DATA PENGUKURAN GARDU'!$A:$BS,44,0)</f>
        <v>#N/A</v>
      </c>
      <c r="T188" s="18" t="e">
        <f t="shared" si="90"/>
        <v>#N/A</v>
      </c>
      <c r="U188" s="17" t="e">
        <f>VLOOKUP($A188,'DATA PENGUKURAN GARDU'!$A:$BS,46,0)</f>
        <v>#N/A</v>
      </c>
      <c r="V188" s="18" t="e">
        <f t="shared" si="91"/>
        <v>#N/A</v>
      </c>
      <c r="W188" s="17" t="e">
        <f>VLOOKUP($A188,'DATA PENGUKURAN GARDU'!$A:$BS,48,0)</f>
        <v>#N/A</v>
      </c>
      <c r="X188" s="17" t="e">
        <f>VLOOKUP($A188,'DATA PENGUKURAN GARDU'!$A:$BS,53,0)</f>
        <v>#N/A</v>
      </c>
      <c r="Y188" s="17" t="e">
        <f>VLOOKUP($A188,'DATA PENGUKURAN GARDU'!$A:$BS,54,0)</f>
        <v>#N/A</v>
      </c>
      <c r="Z188" s="17" t="e">
        <f>VLOOKUP($A188,'DATA PENGUKURAN GARDU'!$A:$BS,55,0)</f>
        <v>#N/A</v>
      </c>
      <c r="AA188" s="20" t="e">
        <f>VLOOKUP($B188,'DATA PENGUKURAN GARDU'!$A:$BS,42,0)</f>
        <v>#N/A</v>
      </c>
      <c r="AB188" s="21" t="e">
        <f t="shared" si="92"/>
        <v>#N/A</v>
      </c>
      <c r="AC188" s="20" t="e">
        <f>VLOOKUP($B188,'DATA PENGUKURAN GARDU'!$A:$BS,44,0)</f>
        <v>#N/A</v>
      </c>
      <c r="AD188" s="21" t="e">
        <f t="shared" si="93"/>
        <v>#N/A</v>
      </c>
      <c r="AE188" s="20" t="e">
        <f>VLOOKUP($B188,'DATA PENGUKURAN GARDU'!$A:$BS,46,0)</f>
        <v>#N/A</v>
      </c>
      <c r="AF188" s="21" t="e">
        <f t="shared" si="94"/>
        <v>#N/A</v>
      </c>
      <c r="AG188" s="20" t="e">
        <f>VLOOKUP($B188,'DATA PENGUKURAN GARDU'!$A:$BS,46,0)</f>
        <v>#N/A</v>
      </c>
      <c r="AH188" s="20" t="e">
        <f>VLOOKUP($B188,'DATA PENGUKURAN GARDU'!$A:$BS,53,0)</f>
        <v>#N/A</v>
      </c>
      <c r="AI188" s="20" t="e">
        <f>VLOOKUP($B188,'DATA PENGUKURAN GARDU'!$A:$BS,54,0)</f>
        <v>#N/A</v>
      </c>
      <c r="AJ188" s="17" t="e">
        <f>VLOOKUP($C188,'DATA PENGUKURAN GARDU'!$A:$BS,42,0)</f>
        <v>#N/A</v>
      </c>
      <c r="AK188" s="23" t="e">
        <f t="shared" si="95"/>
        <v>#N/A</v>
      </c>
      <c r="AL188" s="17" t="e">
        <f>VLOOKUP($C188,'DATA PENGUKURAN GARDU'!$A:$BS,44,0)</f>
        <v>#N/A</v>
      </c>
      <c r="AM188" s="23" t="e">
        <f t="shared" si="96"/>
        <v>#N/A</v>
      </c>
      <c r="AN188" s="17" t="e">
        <f>VLOOKUP($C188,'DATA PENGUKURAN GARDU'!$A:$BS,46,0)</f>
        <v>#N/A</v>
      </c>
      <c r="AO188" s="23" t="e">
        <f t="shared" si="97"/>
        <v>#N/A</v>
      </c>
      <c r="AP188" s="17" t="e">
        <f>VLOOKUP($C188,'DATA PENGUKURAN GARDU'!$A:$BS,46,0)</f>
        <v>#N/A</v>
      </c>
      <c r="AQ188" s="17" t="e">
        <f>VLOOKUP($C188,'DATA PENGUKURAN GARDU'!$A:$BS,53,0)</f>
        <v>#N/A</v>
      </c>
      <c r="AR188" s="17" t="e">
        <f>VLOOKUP($C188,'DATA PENGUKURAN GARDU'!$A:$BS,54,0)</f>
        <v>#N/A</v>
      </c>
      <c r="AS188" s="20" t="e">
        <f>VLOOKUP($D188,'DATA PENGUKURAN GARDU'!$A:$BS,42,0)</f>
        <v>#N/A</v>
      </c>
      <c r="AT188" s="21" t="e">
        <f t="shared" si="98"/>
        <v>#N/A</v>
      </c>
      <c r="AU188" s="20" t="e">
        <f>VLOOKUP($D188,'DATA PENGUKURAN GARDU'!$A:$BS,44,0)</f>
        <v>#N/A</v>
      </c>
      <c r="AV188" s="21" t="e">
        <f t="shared" si="99"/>
        <v>#N/A</v>
      </c>
      <c r="AW188" s="20" t="e">
        <f>VLOOKUP($D188,'DATA PENGUKURAN GARDU'!$A:$BS,46,0)</f>
        <v>#N/A</v>
      </c>
      <c r="AX188" s="21" t="e">
        <f t="shared" si="100"/>
        <v>#N/A</v>
      </c>
      <c r="AY188" s="20" t="e">
        <f>VLOOKUP($D188,'DATA PENGUKURAN GARDU'!$A:$BS,46,0)</f>
        <v>#N/A</v>
      </c>
      <c r="AZ188" s="20" t="e">
        <f>VLOOKUP($D188,'DATA PENGUKURAN GARDU'!$A:$BS,53,0)</f>
        <v>#N/A</v>
      </c>
      <c r="BA188" s="20" t="e">
        <f>VLOOKUP($D188,'DATA PENGUKURAN GARDU'!$A:$BS,54,0)</f>
        <v>#N/A</v>
      </c>
      <c r="BB188" s="17" t="e">
        <f>VLOOKUP($E188,'DATA PENGUKURAN GARDU'!$A:$BS,42,0)</f>
        <v>#N/A</v>
      </c>
      <c r="BC188" s="23" t="e">
        <f t="shared" si="101"/>
        <v>#N/A</v>
      </c>
      <c r="BD188" s="17" t="e">
        <f>VLOOKUP($E188,'DATA PENGUKURAN GARDU'!$A:$BS,44,0)</f>
        <v>#N/A</v>
      </c>
      <c r="BE188" s="23" t="e">
        <f t="shared" si="102"/>
        <v>#N/A</v>
      </c>
      <c r="BF188" s="17" t="e">
        <f>VLOOKUP($E188,'DATA PENGUKURAN GARDU'!$A:$BS,46,0)</f>
        <v>#N/A</v>
      </c>
      <c r="BG188" s="23" t="e">
        <f t="shared" si="103"/>
        <v>#N/A</v>
      </c>
      <c r="BH188" s="17" t="e">
        <f>VLOOKUP($E188,'DATA PENGUKURAN GARDU'!$A:$BS,46,0)</f>
        <v>#N/A</v>
      </c>
      <c r="BI188" s="17" t="e">
        <f>VLOOKUP($E188,'DATA PENGUKURAN GARDU'!$A:$BS,53,0)</f>
        <v>#N/A</v>
      </c>
      <c r="BJ188" s="17" t="e">
        <f>VLOOKUP($E188,'DATA PENGUKURAN GARDU'!$A:$BS,54,0)</f>
        <v>#N/A</v>
      </c>
      <c r="BK188" s="20" t="e">
        <f t="shared" si="81"/>
        <v>#N/A</v>
      </c>
      <c r="BL188" s="20" t="e">
        <f t="shared" si="82"/>
        <v>#N/A</v>
      </c>
      <c r="BM188" s="20" t="e">
        <f t="shared" si="83"/>
        <v>#N/A</v>
      </c>
      <c r="BN188" s="25" t="e">
        <f t="shared" si="84"/>
        <v>#N/A</v>
      </c>
      <c r="BO188" s="26" t="str">
        <f t="shared" si="85"/>
        <v>0</v>
      </c>
      <c r="BP188" s="21" t="e">
        <f t="shared" si="86"/>
        <v>#VALUE!</v>
      </c>
      <c r="BQ188" s="20" t="e">
        <f t="shared" si="87"/>
        <v>#N/A</v>
      </c>
      <c r="BR188" s="20" t="e">
        <v>#N/A</v>
      </c>
      <c r="BS188" s="9" t="e">
        <v>#N/A</v>
      </c>
      <c r="BT188" s="2" t="e">
        <f t="shared" si="88"/>
        <v>#VALUE!</v>
      </c>
      <c r="BU188" s="2" t="e">
        <f t="shared" si="71"/>
        <v>#N/A</v>
      </c>
      <c r="BV188" s="2" t="e">
        <f t="shared" si="72"/>
        <v>#N/A</v>
      </c>
    </row>
    <row r="189" s="2" customFormat="1" ht="22.95" customHeight="1" spans="1:74">
      <c r="A189" s="9" t="str">
        <f t="shared" si="73"/>
        <v>KMO 177Induk</v>
      </c>
      <c r="B189" s="9" t="str">
        <f t="shared" si="74"/>
        <v>KMO 177jurusan 1</v>
      </c>
      <c r="C189" s="9" t="str">
        <f t="shared" si="75"/>
        <v>KMO 177jurusan 2</v>
      </c>
      <c r="D189" s="9" t="str">
        <f t="shared" si="76"/>
        <v>KMO 177jurusan 3</v>
      </c>
      <c r="E189" s="9" t="str">
        <f t="shared" si="77"/>
        <v>KMO 177jurusan 4</v>
      </c>
      <c r="F189" s="10" t="s">
        <v>84</v>
      </c>
      <c r="G189" s="10" t="s">
        <v>8</v>
      </c>
      <c r="H189" s="10" t="s">
        <v>267</v>
      </c>
      <c r="I189" s="10" t="s">
        <v>10412</v>
      </c>
      <c r="J189" s="10" t="s">
        <v>10413</v>
      </c>
      <c r="K189" s="10" t="s">
        <v>7465</v>
      </c>
      <c r="L189" s="10"/>
      <c r="M189" s="10"/>
      <c r="N189" s="14">
        <f t="shared" si="78"/>
        <v>0</v>
      </c>
      <c r="O189" s="15" t="e">
        <f t="shared" si="79"/>
        <v>#VALUE!</v>
      </c>
      <c r="P189" s="15" t="e">
        <f t="shared" si="80"/>
        <v>#VALUE!</v>
      </c>
      <c r="Q189" s="17" t="e">
        <f>VLOOKUP($A189,'DATA PENGUKURAN GARDU'!$A:$BS,42,0)</f>
        <v>#N/A</v>
      </c>
      <c r="R189" s="18" t="e">
        <f t="shared" si="89"/>
        <v>#N/A</v>
      </c>
      <c r="S189" s="17" t="e">
        <f>VLOOKUP($A189,'DATA PENGUKURAN GARDU'!$A:$BS,44,0)</f>
        <v>#N/A</v>
      </c>
      <c r="T189" s="18" t="e">
        <f t="shared" si="90"/>
        <v>#N/A</v>
      </c>
      <c r="U189" s="17" t="e">
        <f>VLOOKUP($A189,'DATA PENGUKURAN GARDU'!$A:$BS,46,0)</f>
        <v>#N/A</v>
      </c>
      <c r="V189" s="18" t="e">
        <f t="shared" si="91"/>
        <v>#N/A</v>
      </c>
      <c r="W189" s="17" t="e">
        <f>VLOOKUP($A189,'DATA PENGUKURAN GARDU'!$A:$BS,48,0)</f>
        <v>#N/A</v>
      </c>
      <c r="X189" s="17" t="e">
        <f>VLOOKUP($A189,'DATA PENGUKURAN GARDU'!$A:$BS,53,0)</f>
        <v>#N/A</v>
      </c>
      <c r="Y189" s="17" t="e">
        <f>VLOOKUP($A189,'DATA PENGUKURAN GARDU'!$A:$BS,54,0)</f>
        <v>#N/A</v>
      </c>
      <c r="Z189" s="17" t="e">
        <f>VLOOKUP($A189,'DATA PENGUKURAN GARDU'!$A:$BS,55,0)</f>
        <v>#N/A</v>
      </c>
      <c r="AA189" s="20" t="e">
        <f>VLOOKUP($B189,'DATA PENGUKURAN GARDU'!$A:$BS,42,0)</f>
        <v>#N/A</v>
      </c>
      <c r="AB189" s="21" t="e">
        <f t="shared" si="92"/>
        <v>#N/A</v>
      </c>
      <c r="AC189" s="20" t="e">
        <f>VLOOKUP($B189,'DATA PENGUKURAN GARDU'!$A:$BS,44,0)</f>
        <v>#N/A</v>
      </c>
      <c r="AD189" s="21" t="e">
        <f t="shared" si="93"/>
        <v>#N/A</v>
      </c>
      <c r="AE189" s="20" t="e">
        <f>VLOOKUP($B189,'DATA PENGUKURAN GARDU'!$A:$BS,46,0)</f>
        <v>#N/A</v>
      </c>
      <c r="AF189" s="21" t="e">
        <f t="shared" si="94"/>
        <v>#N/A</v>
      </c>
      <c r="AG189" s="20" t="e">
        <f>VLOOKUP($B189,'DATA PENGUKURAN GARDU'!$A:$BS,46,0)</f>
        <v>#N/A</v>
      </c>
      <c r="AH189" s="20" t="e">
        <f>VLOOKUP($B189,'DATA PENGUKURAN GARDU'!$A:$BS,53,0)</f>
        <v>#N/A</v>
      </c>
      <c r="AI189" s="20" t="e">
        <f>VLOOKUP($B189,'DATA PENGUKURAN GARDU'!$A:$BS,54,0)</f>
        <v>#N/A</v>
      </c>
      <c r="AJ189" s="17" t="e">
        <f>VLOOKUP($C189,'DATA PENGUKURAN GARDU'!$A:$BS,42,0)</f>
        <v>#N/A</v>
      </c>
      <c r="AK189" s="23" t="e">
        <f t="shared" si="95"/>
        <v>#N/A</v>
      </c>
      <c r="AL189" s="17" t="e">
        <f>VLOOKUP($C189,'DATA PENGUKURAN GARDU'!$A:$BS,44,0)</f>
        <v>#N/A</v>
      </c>
      <c r="AM189" s="23" t="e">
        <f t="shared" si="96"/>
        <v>#N/A</v>
      </c>
      <c r="AN189" s="17" t="e">
        <f>VLOOKUP($C189,'DATA PENGUKURAN GARDU'!$A:$BS,46,0)</f>
        <v>#N/A</v>
      </c>
      <c r="AO189" s="23" t="e">
        <f t="shared" si="97"/>
        <v>#N/A</v>
      </c>
      <c r="AP189" s="17" t="e">
        <f>VLOOKUP($C189,'DATA PENGUKURAN GARDU'!$A:$BS,46,0)</f>
        <v>#N/A</v>
      </c>
      <c r="AQ189" s="17" t="e">
        <f>VLOOKUP($C189,'DATA PENGUKURAN GARDU'!$A:$BS,53,0)</f>
        <v>#N/A</v>
      </c>
      <c r="AR189" s="17" t="e">
        <f>VLOOKUP($C189,'DATA PENGUKURAN GARDU'!$A:$BS,54,0)</f>
        <v>#N/A</v>
      </c>
      <c r="AS189" s="20" t="e">
        <f>VLOOKUP($D189,'DATA PENGUKURAN GARDU'!$A:$BS,42,0)</f>
        <v>#N/A</v>
      </c>
      <c r="AT189" s="21" t="e">
        <f t="shared" si="98"/>
        <v>#N/A</v>
      </c>
      <c r="AU189" s="20" t="e">
        <f>VLOOKUP($D189,'DATA PENGUKURAN GARDU'!$A:$BS,44,0)</f>
        <v>#N/A</v>
      </c>
      <c r="AV189" s="21" t="e">
        <f t="shared" si="99"/>
        <v>#N/A</v>
      </c>
      <c r="AW189" s="20" t="e">
        <f>VLOOKUP($D189,'DATA PENGUKURAN GARDU'!$A:$BS,46,0)</f>
        <v>#N/A</v>
      </c>
      <c r="AX189" s="21" t="e">
        <f t="shared" si="100"/>
        <v>#N/A</v>
      </c>
      <c r="AY189" s="20" t="e">
        <f>VLOOKUP($D189,'DATA PENGUKURAN GARDU'!$A:$BS,46,0)</f>
        <v>#N/A</v>
      </c>
      <c r="AZ189" s="20" t="e">
        <f>VLOOKUP($D189,'DATA PENGUKURAN GARDU'!$A:$BS,53,0)</f>
        <v>#N/A</v>
      </c>
      <c r="BA189" s="20" t="e">
        <f>VLOOKUP($D189,'DATA PENGUKURAN GARDU'!$A:$BS,54,0)</f>
        <v>#N/A</v>
      </c>
      <c r="BB189" s="17" t="e">
        <f>VLOOKUP($E189,'DATA PENGUKURAN GARDU'!$A:$BS,42,0)</f>
        <v>#N/A</v>
      </c>
      <c r="BC189" s="23" t="e">
        <f t="shared" si="101"/>
        <v>#N/A</v>
      </c>
      <c r="BD189" s="17" t="e">
        <f>VLOOKUP($E189,'DATA PENGUKURAN GARDU'!$A:$BS,44,0)</f>
        <v>#N/A</v>
      </c>
      <c r="BE189" s="23" t="e">
        <f t="shared" si="102"/>
        <v>#N/A</v>
      </c>
      <c r="BF189" s="17" t="e">
        <f>VLOOKUP($E189,'DATA PENGUKURAN GARDU'!$A:$BS,46,0)</f>
        <v>#N/A</v>
      </c>
      <c r="BG189" s="23" t="e">
        <f t="shared" si="103"/>
        <v>#N/A</v>
      </c>
      <c r="BH189" s="17" t="e">
        <f>VLOOKUP($E189,'DATA PENGUKURAN GARDU'!$A:$BS,46,0)</f>
        <v>#N/A</v>
      </c>
      <c r="BI189" s="17" t="e">
        <f>VLOOKUP($E189,'DATA PENGUKURAN GARDU'!$A:$BS,53,0)</f>
        <v>#N/A</v>
      </c>
      <c r="BJ189" s="17" t="e">
        <f>VLOOKUP($E189,'DATA PENGUKURAN GARDU'!$A:$BS,54,0)</f>
        <v>#N/A</v>
      </c>
      <c r="BK189" s="20" t="e">
        <f t="shared" si="81"/>
        <v>#N/A</v>
      </c>
      <c r="BL189" s="20" t="e">
        <f t="shared" si="82"/>
        <v>#N/A</v>
      </c>
      <c r="BM189" s="20" t="e">
        <f t="shared" si="83"/>
        <v>#N/A</v>
      </c>
      <c r="BN189" s="25" t="e">
        <f t="shared" si="84"/>
        <v>#N/A</v>
      </c>
      <c r="BO189" s="26" t="str">
        <f t="shared" si="85"/>
        <v>0</v>
      </c>
      <c r="BP189" s="21" t="e">
        <f t="shared" si="86"/>
        <v>#VALUE!</v>
      </c>
      <c r="BQ189" s="20" t="e">
        <f t="shared" si="87"/>
        <v>#N/A</v>
      </c>
      <c r="BR189" s="20" t="e">
        <v>#N/A</v>
      </c>
      <c r="BS189" s="9" t="e">
        <v>#N/A</v>
      </c>
      <c r="BT189" s="2" t="e">
        <f t="shared" si="88"/>
        <v>#VALUE!</v>
      </c>
      <c r="BU189" s="2" t="e">
        <f t="shared" si="71"/>
        <v>#N/A</v>
      </c>
      <c r="BV189" s="2" t="e">
        <f t="shared" si="72"/>
        <v>#N/A</v>
      </c>
    </row>
    <row r="190" s="2" customFormat="1" ht="22.95" customHeight="1" spans="1:74">
      <c r="A190" s="9" t="str">
        <f t="shared" si="73"/>
        <v>KMO 181Induk</v>
      </c>
      <c r="B190" s="9" t="str">
        <f t="shared" si="74"/>
        <v>KMO 181jurusan 1</v>
      </c>
      <c r="C190" s="9" t="str">
        <f t="shared" si="75"/>
        <v>KMO 181jurusan 2</v>
      </c>
      <c r="D190" s="9" t="str">
        <f t="shared" si="76"/>
        <v>KMO 181jurusan 3</v>
      </c>
      <c r="E190" s="9" t="str">
        <f t="shared" si="77"/>
        <v>KMO 181jurusan 4</v>
      </c>
      <c r="F190" s="10" t="s">
        <v>84</v>
      </c>
      <c r="G190" s="10" t="s">
        <v>8</v>
      </c>
      <c r="H190" s="10" t="s">
        <v>268</v>
      </c>
      <c r="I190" s="10" t="s">
        <v>10414</v>
      </c>
      <c r="J190" s="10" t="s">
        <v>10415</v>
      </c>
      <c r="K190" s="10" t="s">
        <v>7465</v>
      </c>
      <c r="L190" s="10"/>
      <c r="M190" s="10"/>
      <c r="N190" s="14">
        <f t="shared" si="78"/>
        <v>0</v>
      </c>
      <c r="O190" s="15" t="e">
        <f t="shared" si="79"/>
        <v>#VALUE!</v>
      </c>
      <c r="P190" s="15" t="e">
        <f t="shared" si="80"/>
        <v>#VALUE!</v>
      </c>
      <c r="Q190" s="17" t="e">
        <f>VLOOKUP($A190,'DATA PENGUKURAN GARDU'!$A:$BS,42,0)</f>
        <v>#N/A</v>
      </c>
      <c r="R190" s="18" t="e">
        <f t="shared" si="89"/>
        <v>#N/A</v>
      </c>
      <c r="S190" s="17" t="e">
        <f>VLOOKUP($A190,'DATA PENGUKURAN GARDU'!$A:$BS,44,0)</f>
        <v>#N/A</v>
      </c>
      <c r="T190" s="18" t="e">
        <f t="shared" si="90"/>
        <v>#N/A</v>
      </c>
      <c r="U190" s="17" t="e">
        <f>VLOOKUP($A190,'DATA PENGUKURAN GARDU'!$A:$BS,46,0)</f>
        <v>#N/A</v>
      </c>
      <c r="V190" s="18" t="e">
        <f t="shared" si="91"/>
        <v>#N/A</v>
      </c>
      <c r="W190" s="17" t="e">
        <f>VLOOKUP($A190,'DATA PENGUKURAN GARDU'!$A:$BS,48,0)</f>
        <v>#N/A</v>
      </c>
      <c r="X190" s="17" t="e">
        <f>VLOOKUP($A190,'DATA PENGUKURAN GARDU'!$A:$BS,53,0)</f>
        <v>#N/A</v>
      </c>
      <c r="Y190" s="17" t="e">
        <f>VLOOKUP($A190,'DATA PENGUKURAN GARDU'!$A:$BS,54,0)</f>
        <v>#N/A</v>
      </c>
      <c r="Z190" s="17" t="e">
        <f>VLOOKUP($A190,'DATA PENGUKURAN GARDU'!$A:$BS,55,0)</f>
        <v>#N/A</v>
      </c>
      <c r="AA190" s="20" t="e">
        <f>VLOOKUP($B190,'DATA PENGUKURAN GARDU'!$A:$BS,42,0)</f>
        <v>#N/A</v>
      </c>
      <c r="AB190" s="21" t="e">
        <f t="shared" si="92"/>
        <v>#N/A</v>
      </c>
      <c r="AC190" s="20" t="e">
        <f>VLOOKUP($B190,'DATA PENGUKURAN GARDU'!$A:$BS,44,0)</f>
        <v>#N/A</v>
      </c>
      <c r="AD190" s="21" t="e">
        <f t="shared" si="93"/>
        <v>#N/A</v>
      </c>
      <c r="AE190" s="20" t="e">
        <f>VLOOKUP($B190,'DATA PENGUKURAN GARDU'!$A:$BS,46,0)</f>
        <v>#N/A</v>
      </c>
      <c r="AF190" s="21" t="e">
        <f t="shared" si="94"/>
        <v>#N/A</v>
      </c>
      <c r="AG190" s="20" t="e">
        <f>VLOOKUP($B190,'DATA PENGUKURAN GARDU'!$A:$BS,46,0)</f>
        <v>#N/A</v>
      </c>
      <c r="AH190" s="20" t="e">
        <f>VLOOKUP($B190,'DATA PENGUKURAN GARDU'!$A:$BS,53,0)</f>
        <v>#N/A</v>
      </c>
      <c r="AI190" s="20" t="e">
        <f>VLOOKUP($B190,'DATA PENGUKURAN GARDU'!$A:$BS,54,0)</f>
        <v>#N/A</v>
      </c>
      <c r="AJ190" s="17" t="e">
        <f>VLOOKUP($C190,'DATA PENGUKURAN GARDU'!$A:$BS,42,0)</f>
        <v>#N/A</v>
      </c>
      <c r="AK190" s="23" t="e">
        <f t="shared" si="95"/>
        <v>#N/A</v>
      </c>
      <c r="AL190" s="17" t="e">
        <f>VLOOKUP($C190,'DATA PENGUKURAN GARDU'!$A:$BS,44,0)</f>
        <v>#N/A</v>
      </c>
      <c r="AM190" s="23" t="e">
        <f t="shared" si="96"/>
        <v>#N/A</v>
      </c>
      <c r="AN190" s="17" t="e">
        <f>VLOOKUP($C190,'DATA PENGUKURAN GARDU'!$A:$BS,46,0)</f>
        <v>#N/A</v>
      </c>
      <c r="AO190" s="23" t="e">
        <f t="shared" si="97"/>
        <v>#N/A</v>
      </c>
      <c r="AP190" s="17" t="e">
        <f>VLOOKUP($C190,'DATA PENGUKURAN GARDU'!$A:$BS,46,0)</f>
        <v>#N/A</v>
      </c>
      <c r="AQ190" s="17" t="e">
        <f>VLOOKUP($C190,'DATA PENGUKURAN GARDU'!$A:$BS,53,0)</f>
        <v>#N/A</v>
      </c>
      <c r="AR190" s="17" t="e">
        <f>VLOOKUP($C190,'DATA PENGUKURAN GARDU'!$A:$BS,54,0)</f>
        <v>#N/A</v>
      </c>
      <c r="AS190" s="20" t="e">
        <f>VLOOKUP($D190,'DATA PENGUKURAN GARDU'!$A:$BS,42,0)</f>
        <v>#N/A</v>
      </c>
      <c r="AT190" s="21" t="e">
        <f t="shared" si="98"/>
        <v>#N/A</v>
      </c>
      <c r="AU190" s="20" t="e">
        <f>VLOOKUP($D190,'DATA PENGUKURAN GARDU'!$A:$BS,44,0)</f>
        <v>#N/A</v>
      </c>
      <c r="AV190" s="21" t="e">
        <f t="shared" si="99"/>
        <v>#N/A</v>
      </c>
      <c r="AW190" s="20" t="e">
        <f>VLOOKUP($D190,'DATA PENGUKURAN GARDU'!$A:$BS,46,0)</f>
        <v>#N/A</v>
      </c>
      <c r="AX190" s="21" t="e">
        <f t="shared" si="100"/>
        <v>#N/A</v>
      </c>
      <c r="AY190" s="20" t="e">
        <f>VLOOKUP($D190,'DATA PENGUKURAN GARDU'!$A:$BS,46,0)</f>
        <v>#N/A</v>
      </c>
      <c r="AZ190" s="20" t="e">
        <f>VLOOKUP($D190,'DATA PENGUKURAN GARDU'!$A:$BS,53,0)</f>
        <v>#N/A</v>
      </c>
      <c r="BA190" s="20" t="e">
        <f>VLOOKUP($D190,'DATA PENGUKURAN GARDU'!$A:$BS,54,0)</f>
        <v>#N/A</v>
      </c>
      <c r="BB190" s="17" t="e">
        <f>VLOOKUP($E190,'DATA PENGUKURAN GARDU'!$A:$BS,42,0)</f>
        <v>#N/A</v>
      </c>
      <c r="BC190" s="23" t="e">
        <f t="shared" si="101"/>
        <v>#N/A</v>
      </c>
      <c r="BD190" s="17" t="e">
        <f>VLOOKUP($E190,'DATA PENGUKURAN GARDU'!$A:$BS,44,0)</f>
        <v>#N/A</v>
      </c>
      <c r="BE190" s="23" t="e">
        <f t="shared" si="102"/>
        <v>#N/A</v>
      </c>
      <c r="BF190" s="17" t="e">
        <f>VLOOKUP($E190,'DATA PENGUKURAN GARDU'!$A:$BS,46,0)</f>
        <v>#N/A</v>
      </c>
      <c r="BG190" s="23" t="e">
        <f t="shared" si="103"/>
        <v>#N/A</v>
      </c>
      <c r="BH190" s="17" t="e">
        <f>VLOOKUP($E190,'DATA PENGUKURAN GARDU'!$A:$BS,46,0)</f>
        <v>#N/A</v>
      </c>
      <c r="BI190" s="17" t="e">
        <f>VLOOKUP($E190,'DATA PENGUKURAN GARDU'!$A:$BS,53,0)</f>
        <v>#N/A</v>
      </c>
      <c r="BJ190" s="17" t="e">
        <f>VLOOKUP($E190,'DATA PENGUKURAN GARDU'!$A:$BS,54,0)</f>
        <v>#N/A</v>
      </c>
      <c r="BK190" s="20" t="e">
        <f t="shared" si="81"/>
        <v>#N/A</v>
      </c>
      <c r="BL190" s="20" t="e">
        <f t="shared" si="82"/>
        <v>#N/A</v>
      </c>
      <c r="BM190" s="20" t="e">
        <f t="shared" si="83"/>
        <v>#N/A</v>
      </c>
      <c r="BN190" s="25" t="e">
        <f t="shared" si="84"/>
        <v>#N/A</v>
      </c>
      <c r="BO190" s="26" t="str">
        <f t="shared" si="85"/>
        <v>0</v>
      </c>
      <c r="BP190" s="21" t="e">
        <f t="shared" si="86"/>
        <v>#VALUE!</v>
      </c>
      <c r="BQ190" s="20" t="e">
        <f t="shared" si="87"/>
        <v>#N/A</v>
      </c>
      <c r="BR190" s="20" t="e">
        <v>#N/A</v>
      </c>
      <c r="BS190" s="9" t="e">
        <v>#N/A</v>
      </c>
      <c r="BT190" s="2" t="e">
        <f t="shared" si="88"/>
        <v>#VALUE!</v>
      </c>
      <c r="BU190" s="2" t="e">
        <f t="shared" si="71"/>
        <v>#N/A</v>
      </c>
      <c r="BV190" s="2" t="e">
        <f t="shared" si="72"/>
        <v>#N/A</v>
      </c>
    </row>
    <row r="191" s="2" customFormat="1" ht="22.95" customHeight="1" spans="1:74">
      <c r="A191" s="9" t="str">
        <f t="shared" si="73"/>
        <v>KMO 184Induk</v>
      </c>
      <c r="B191" s="9" t="str">
        <f t="shared" si="74"/>
        <v>KMO 184jurusan 1</v>
      </c>
      <c r="C191" s="9" t="str">
        <f t="shared" si="75"/>
        <v>KMO 184jurusan 2</v>
      </c>
      <c r="D191" s="9" t="str">
        <f t="shared" si="76"/>
        <v>KMO 184jurusan 3</v>
      </c>
      <c r="E191" s="9" t="str">
        <f t="shared" si="77"/>
        <v>KMO 184jurusan 4</v>
      </c>
      <c r="F191" s="10" t="s">
        <v>84</v>
      </c>
      <c r="G191" s="10" t="s">
        <v>8</v>
      </c>
      <c r="H191" s="10" t="s">
        <v>269</v>
      </c>
      <c r="I191" s="10" t="s">
        <v>10416</v>
      </c>
      <c r="J191" s="10" t="s">
        <v>10417</v>
      </c>
      <c r="K191" s="10" t="s">
        <v>7465</v>
      </c>
      <c r="L191" s="10"/>
      <c r="M191" s="10"/>
      <c r="N191" s="14">
        <f t="shared" si="78"/>
        <v>0</v>
      </c>
      <c r="O191" s="15" t="e">
        <f t="shared" si="79"/>
        <v>#VALUE!</v>
      </c>
      <c r="P191" s="15" t="e">
        <f t="shared" si="80"/>
        <v>#VALUE!</v>
      </c>
      <c r="Q191" s="17" t="e">
        <f>VLOOKUP($A191,'DATA PENGUKURAN GARDU'!$A:$BS,42,0)</f>
        <v>#N/A</v>
      </c>
      <c r="R191" s="18" t="e">
        <f t="shared" si="89"/>
        <v>#N/A</v>
      </c>
      <c r="S191" s="17" t="e">
        <f>VLOOKUP($A191,'DATA PENGUKURAN GARDU'!$A:$BS,44,0)</f>
        <v>#N/A</v>
      </c>
      <c r="T191" s="18" t="e">
        <f t="shared" si="90"/>
        <v>#N/A</v>
      </c>
      <c r="U191" s="17" t="e">
        <f>VLOOKUP($A191,'DATA PENGUKURAN GARDU'!$A:$BS,46,0)</f>
        <v>#N/A</v>
      </c>
      <c r="V191" s="18" t="e">
        <f t="shared" si="91"/>
        <v>#N/A</v>
      </c>
      <c r="W191" s="17" t="e">
        <f>VLOOKUP($A191,'DATA PENGUKURAN GARDU'!$A:$BS,48,0)</f>
        <v>#N/A</v>
      </c>
      <c r="X191" s="17" t="e">
        <f>VLOOKUP($A191,'DATA PENGUKURAN GARDU'!$A:$BS,53,0)</f>
        <v>#N/A</v>
      </c>
      <c r="Y191" s="17" t="e">
        <f>VLOOKUP($A191,'DATA PENGUKURAN GARDU'!$A:$BS,54,0)</f>
        <v>#N/A</v>
      </c>
      <c r="Z191" s="17" t="e">
        <f>VLOOKUP($A191,'DATA PENGUKURAN GARDU'!$A:$BS,55,0)</f>
        <v>#N/A</v>
      </c>
      <c r="AA191" s="20" t="e">
        <f>VLOOKUP($B191,'DATA PENGUKURAN GARDU'!$A:$BS,42,0)</f>
        <v>#N/A</v>
      </c>
      <c r="AB191" s="21" t="e">
        <f t="shared" si="92"/>
        <v>#N/A</v>
      </c>
      <c r="AC191" s="20" t="e">
        <f>VLOOKUP($B191,'DATA PENGUKURAN GARDU'!$A:$BS,44,0)</f>
        <v>#N/A</v>
      </c>
      <c r="AD191" s="21" t="e">
        <f t="shared" si="93"/>
        <v>#N/A</v>
      </c>
      <c r="AE191" s="20" t="e">
        <f>VLOOKUP($B191,'DATA PENGUKURAN GARDU'!$A:$BS,46,0)</f>
        <v>#N/A</v>
      </c>
      <c r="AF191" s="21" t="e">
        <f t="shared" si="94"/>
        <v>#N/A</v>
      </c>
      <c r="AG191" s="20" t="e">
        <f>VLOOKUP($B191,'DATA PENGUKURAN GARDU'!$A:$BS,46,0)</f>
        <v>#N/A</v>
      </c>
      <c r="AH191" s="20" t="e">
        <f>VLOOKUP($B191,'DATA PENGUKURAN GARDU'!$A:$BS,53,0)</f>
        <v>#N/A</v>
      </c>
      <c r="AI191" s="20" t="e">
        <f>VLOOKUP($B191,'DATA PENGUKURAN GARDU'!$A:$BS,54,0)</f>
        <v>#N/A</v>
      </c>
      <c r="AJ191" s="17" t="e">
        <f>VLOOKUP($C191,'DATA PENGUKURAN GARDU'!$A:$BS,42,0)</f>
        <v>#N/A</v>
      </c>
      <c r="AK191" s="23" t="e">
        <f t="shared" si="95"/>
        <v>#N/A</v>
      </c>
      <c r="AL191" s="17" t="e">
        <f>VLOOKUP($C191,'DATA PENGUKURAN GARDU'!$A:$BS,44,0)</f>
        <v>#N/A</v>
      </c>
      <c r="AM191" s="23" t="e">
        <f t="shared" si="96"/>
        <v>#N/A</v>
      </c>
      <c r="AN191" s="17" t="e">
        <f>VLOOKUP($C191,'DATA PENGUKURAN GARDU'!$A:$BS,46,0)</f>
        <v>#N/A</v>
      </c>
      <c r="AO191" s="23" t="e">
        <f t="shared" si="97"/>
        <v>#N/A</v>
      </c>
      <c r="AP191" s="17" t="e">
        <f>VLOOKUP($C191,'DATA PENGUKURAN GARDU'!$A:$BS,46,0)</f>
        <v>#N/A</v>
      </c>
      <c r="AQ191" s="17" t="e">
        <f>VLOOKUP($C191,'DATA PENGUKURAN GARDU'!$A:$BS,53,0)</f>
        <v>#N/A</v>
      </c>
      <c r="AR191" s="17" t="e">
        <f>VLOOKUP($C191,'DATA PENGUKURAN GARDU'!$A:$BS,54,0)</f>
        <v>#N/A</v>
      </c>
      <c r="AS191" s="20" t="e">
        <f>VLOOKUP($D191,'DATA PENGUKURAN GARDU'!$A:$BS,42,0)</f>
        <v>#N/A</v>
      </c>
      <c r="AT191" s="21" t="e">
        <f t="shared" si="98"/>
        <v>#N/A</v>
      </c>
      <c r="AU191" s="20" t="e">
        <f>VLOOKUP($D191,'DATA PENGUKURAN GARDU'!$A:$BS,44,0)</f>
        <v>#N/A</v>
      </c>
      <c r="AV191" s="21" t="e">
        <f t="shared" si="99"/>
        <v>#N/A</v>
      </c>
      <c r="AW191" s="20" t="e">
        <f>VLOOKUP($D191,'DATA PENGUKURAN GARDU'!$A:$BS,46,0)</f>
        <v>#N/A</v>
      </c>
      <c r="AX191" s="21" t="e">
        <f t="shared" si="100"/>
        <v>#N/A</v>
      </c>
      <c r="AY191" s="20" t="e">
        <f>VLOOKUP($D191,'DATA PENGUKURAN GARDU'!$A:$BS,46,0)</f>
        <v>#N/A</v>
      </c>
      <c r="AZ191" s="20" t="e">
        <f>VLOOKUP($D191,'DATA PENGUKURAN GARDU'!$A:$BS,53,0)</f>
        <v>#N/A</v>
      </c>
      <c r="BA191" s="20" t="e">
        <f>VLOOKUP($D191,'DATA PENGUKURAN GARDU'!$A:$BS,54,0)</f>
        <v>#N/A</v>
      </c>
      <c r="BB191" s="17" t="e">
        <f>VLOOKUP($E191,'DATA PENGUKURAN GARDU'!$A:$BS,42,0)</f>
        <v>#N/A</v>
      </c>
      <c r="BC191" s="23" t="e">
        <f t="shared" si="101"/>
        <v>#N/A</v>
      </c>
      <c r="BD191" s="17" t="e">
        <f>VLOOKUP($E191,'DATA PENGUKURAN GARDU'!$A:$BS,44,0)</f>
        <v>#N/A</v>
      </c>
      <c r="BE191" s="23" t="e">
        <f t="shared" si="102"/>
        <v>#N/A</v>
      </c>
      <c r="BF191" s="17" t="e">
        <f>VLOOKUP($E191,'DATA PENGUKURAN GARDU'!$A:$BS,46,0)</f>
        <v>#N/A</v>
      </c>
      <c r="BG191" s="23" t="e">
        <f t="shared" si="103"/>
        <v>#N/A</v>
      </c>
      <c r="BH191" s="17" t="e">
        <f>VLOOKUP($E191,'DATA PENGUKURAN GARDU'!$A:$BS,46,0)</f>
        <v>#N/A</v>
      </c>
      <c r="BI191" s="17" t="e">
        <f>VLOOKUP($E191,'DATA PENGUKURAN GARDU'!$A:$BS,53,0)</f>
        <v>#N/A</v>
      </c>
      <c r="BJ191" s="17" t="e">
        <f>VLOOKUP($E191,'DATA PENGUKURAN GARDU'!$A:$BS,54,0)</f>
        <v>#N/A</v>
      </c>
      <c r="BK191" s="20" t="e">
        <f t="shared" si="81"/>
        <v>#N/A</v>
      </c>
      <c r="BL191" s="20" t="e">
        <f t="shared" si="82"/>
        <v>#N/A</v>
      </c>
      <c r="BM191" s="20" t="e">
        <f t="shared" si="83"/>
        <v>#N/A</v>
      </c>
      <c r="BN191" s="25" t="e">
        <f t="shared" si="84"/>
        <v>#N/A</v>
      </c>
      <c r="BO191" s="26" t="str">
        <f t="shared" si="85"/>
        <v>0</v>
      </c>
      <c r="BP191" s="21" t="e">
        <f t="shared" si="86"/>
        <v>#VALUE!</v>
      </c>
      <c r="BQ191" s="20" t="e">
        <f t="shared" si="87"/>
        <v>#N/A</v>
      </c>
      <c r="BR191" s="20" t="e">
        <v>#N/A</v>
      </c>
      <c r="BS191" s="9" t="e">
        <v>#N/A</v>
      </c>
      <c r="BT191" s="2" t="e">
        <f t="shared" si="88"/>
        <v>#VALUE!</v>
      </c>
      <c r="BU191" s="2" t="e">
        <f t="shared" si="71"/>
        <v>#N/A</v>
      </c>
      <c r="BV191" s="2" t="e">
        <f t="shared" si="72"/>
        <v>#N/A</v>
      </c>
    </row>
    <row r="192" s="2" customFormat="1" ht="22.95" customHeight="1" spans="1:74">
      <c r="A192" s="9" t="str">
        <f t="shared" si="73"/>
        <v>KMO 85Induk</v>
      </c>
      <c r="B192" s="9" t="str">
        <f t="shared" si="74"/>
        <v>KMO 85jurusan 1</v>
      </c>
      <c r="C192" s="9" t="str">
        <f t="shared" si="75"/>
        <v>KMO 85jurusan 2</v>
      </c>
      <c r="D192" s="9" t="str">
        <f t="shared" si="76"/>
        <v>KMO 85jurusan 3</v>
      </c>
      <c r="E192" s="9" t="str">
        <f t="shared" si="77"/>
        <v>KMO 85jurusan 4</v>
      </c>
      <c r="F192" s="10" t="s">
        <v>73</v>
      </c>
      <c r="G192" s="10" t="s">
        <v>8</v>
      </c>
      <c r="H192" s="10" t="s">
        <v>270</v>
      </c>
      <c r="I192" s="10" t="s">
        <v>10418</v>
      </c>
      <c r="J192" s="10" t="s">
        <v>10419</v>
      </c>
      <c r="K192" s="10" t="s">
        <v>7465</v>
      </c>
      <c r="L192" s="10"/>
      <c r="M192" s="10"/>
      <c r="N192" s="14">
        <f t="shared" si="78"/>
        <v>0</v>
      </c>
      <c r="O192" s="15" t="e">
        <f t="shared" si="79"/>
        <v>#VALUE!</v>
      </c>
      <c r="P192" s="15" t="e">
        <f t="shared" si="80"/>
        <v>#VALUE!</v>
      </c>
      <c r="Q192" s="17" t="e">
        <f>VLOOKUP($A192,'DATA PENGUKURAN GARDU'!$A:$BS,42,0)</f>
        <v>#N/A</v>
      </c>
      <c r="R192" s="18" t="e">
        <f t="shared" si="89"/>
        <v>#N/A</v>
      </c>
      <c r="S192" s="17" t="e">
        <f>VLOOKUP($A192,'DATA PENGUKURAN GARDU'!$A:$BS,44,0)</f>
        <v>#N/A</v>
      </c>
      <c r="T192" s="18" t="e">
        <f t="shared" si="90"/>
        <v>#N/A</v>
      </c>
      <c r="U192" s="17" t="e">
        <f>VLOOKUP($A192,'DATA PENGUKURAN GARDU'!$A:$BS,46,0)</f>
        <v>#N/A</v>
      </c>
      <c r="V192" s="18" t="e">
        <f t="shared" si="91"/>
        <v>#N/A</v>
      </c>
      <c r="W192" s="17" t="e">
        <f>VLOOKUP($A192,'DATA PENGUKURAN GARDU'!$A:$BS,48,0)</f>
        <v>#N/A</v>
      </c>
      <c r="X192" s="17" t="e">
        <f>VLOOKUP($A192,'DATA PENGUKURAN GARDU'!$A:$BS,53,0)</f>
        <v>#N/A</v>
      </c>
      <c r="Y192" s="17" t="e">
        <f>VLOOKUP($A192,'DATA PENGUKURAN GARDU'!$A:$BS,54,0)</f>
        <v>#N/A</v>
      </c>
      <c r="Z192" s="17" t="e">
        <f>VLOOKUP($A192,'DATA PENGUKURAN GARDU'!$A:$BS,55,0)</f>
        <v>#N/A</v>
      </c>
      <c r="AA192" s="20" t="e">
        <f>VLOOKUP($B192,'DATA PENGUKURAN GARDU'!$A:$BS,42,0)</f>
        <v>#N/A</v>
      </c>
      <c r="AB192" s="21" t="e">
        <f t="shared" si="92"/>
        <v>#N/A</v>
      </c>
      <c r="AC192" s="20" t="e">
        <f>VLOOKUP($B192,'DATA PENGUKURAN GARDU'!$A:$BS,44,0)</f>
        <v>#N/A</v>
      </c>
      <c r="AD192" s="21" t="e">
        <f t="shared" si="93"/>
        <v>#N/A</v>
      </c>
      <c r="AE192" s="20" t="e">
        <f>VLOOKUP($B192,'DATA PENGUKURAN GARDU'!$A:$BS,46,0)</f>
        <v>#N/A</v>
      </c>
      <c r="AF192" s="21" t="e">
        <f t="shared" si="94"/>
        <v>#N/A</v>
      </c>
      <c r="AG192" s="20" t="e">
        <f>VLOOKUP($B192,'DATA PENGUKURAN GARDU'!$A:$BS,46,0)</f>
        <v>#N/A</v>
      </c>
      <c r="AH192" s="20" t="e">
        <f>VLOOKUP($B192,'DATA PENGUKURAN GARDU'!$A:$BS,53,0)</f>
        <v>#N/A</v>
      </c>
      <c r="AI192" s="20" t="e">
        <f>VLOOKUP($B192,'DATA PENGUKURAN GARDU'!$A:$BS,54,0)</f>
        <v>#N/A</v>
      </c>
      <c r="AJ192" s="17" t="e">
        <f>VLOOKUP($C192,'DATA PENGUKURAN GARDU'!$A:$BS,42,0)</f>
        <v>#N/A</v>
      </c>
      <c r="AK192" s="23" t="e">
        <f t="shared" si="95"/>
        <v>#N/A</v>
      </c>
      <c r="AL192" s="17" t="e">
        <f>VLOOKUP($C192,'DATA PENGUKURAN GARDU'!$A:$BS,44,0)</f>
        <v>#N/A</v>
      </c>
      <c r="AM192" s="23" t="e">
        <f t="shared" si="96"/>
        <v>#N/A</v>
      </c>
      <c r="AN192" s="17" t="e">
        <f>VLOOKUP($C192,'DATA PENGUKURAN GARDU'!$A:$BS,46,0)</f>
        <v>#N/A</v>
      </c>
      <c r="AO192" s="23" t="e">
        <f t="shared" si="97"/>
        <v>#N/A</v>
      </c>
      <c r="AP192" s="17" t="e">
        <f>VLOOKUP($C192,'DATA PENGUKURAN GARDU'!$A:$BS,46,0)</f>
        <v>#N/A</v>
      </c>
      <c r="AQ192" s="17" t="e">
        <f>VLOOKUP($C192,'DATA PENGUKURAN GARDU'!$A:$BS,53,0)</f>
        <v>#N/A</v>
      </c>
      <c r="AR192" s="17" t="e">
        <f>VLOOKUP($C192,'DATA PENGUKURAN GARDU'!$A:$BS,54,0)</f>
        <v>#N/A</v>
      </c>
      <c r="AS192" s="20" t="e">
        <f>VLOOKUP($D192,'DATA PENGUKURAN GARDU'!$A:$BS,42,0)</f>
        <v>#N/A</v>
      </c>
      <c r="AT192" s="21" t="e">
        <f t="shared" si="98"/>
        <v>#N/A</v>
      </c>
      <c r="AU192" s="20" t="e">
        <f>VLOOKUP($D192,'DATA PENGUKURAN GARDU'!$A:$BS,44,0)</f>
        <v>#N/A</v>
      </c>
      <c r="AV192" s="21" t="e">
        <f t="shared" si="99"/>
        <v>#N/A</v>
      </c>
      <c r="AW192" s="20" t="e">
        <f>VLOOKUP($D192,'DATA PENGUKURAN GARDU'!$A:$BS,46,0)</f>
        <v>#N/A</v>
      </c>
      <c r="AX192" s="21" t="e">
        <f t="shared" si="100"/>
        <v>#N/A</v>
      </c>
      <c r="AY192" s="20" t="e">
        <f>VLOOKUP($D192,'DATA PENGUKURAN GARDU'!$A:$BS,46,0)</f>
        <v>#N/A</v>
      </c>
      <c r="AZ192" s="20" t="e">
        <f>VLOOKUP($D192,'DATA PENGUKURAN GARDU'!$A:$BS,53,0)</f>
        <v>#N/A</v>
      </c>
      <c r="BA192" s="20" t="e">
        <f>VLOOKUP($D192,'DATA PENGUKURAN GARDU'!$A:$BS,54,0)</f>
        <v>#N/A</v>
      </c>
      <c r="BB192" s="17" t="e">
        <f>VLOOKUP($E192,'DATA PENGUKURAN GARDU'!$A:$BS,42,0)</f>
        <v>#N/A</v>
      </c>
      <c r="BC192" s="23" t="e">
        <f t="shared" si="101"/>
        <v>#N/A</v>
      </c>
      <c r="BD192" s="17" t="e">
        <f>VLOOKUP($E192,'DATA PENGUKURAN GARDU'!$A:$BS,44,0)</f>
        <v>#N/A</v>
      </c>
      <c r="BE192" s="23" t="e">
        <f t="shared" si="102"/>
        <v>#N/A</v>
      </c>
      <c r="BF192" s="17" t="e">
        <f>VLOOKUP($E192,'DATA PENGUKURAN GARDU'!$A:$BS,46,0)</f>
        <v>#N/A</v>
      </c>
      <c r="BG192" s="23" t="e">
        <f t="shared" si="103"/>
        <v>#N/A</v>
      </c>
      <c r="BH192" s="17" t="e">
        <f>VLOOKUP($E192,'DATA PENGUKURAN GARDU'!$A:$BS,46,0)</f>
        <v>#N/A</v>
      </c>
      <c r="BI192" s="17" t="e">
        <f>VLOOKUP($E192,'DATA PENGUKURAN GARDU'!$A:$BS,53,0)</f>
        <v>#N/A</v>
      </c>
      <c r="BJ192" s="17" t="e">
        <f>VLOOKUP($E192,'DATA PENGUKURAN GARDU'!$A:$BS,54,0)</f>
        <v>#N/A</v>
      </c>
      <c r="BK192" s="20" t="e">
        <f t="shared" si="81"/>
        <v>#N/A</v>
      </c>
      <c r="BL192" s="20" t="e">
        <f t="shared" si="82"/>
        <v>#N/A</v>
      </c>
      <c r="BM192" s="20" t="e">
        <f t="shared" si="83"/>
        <v>#N/A</v>
      </c>
      <c r="BN192" s="25" t="e">
        <f t="shared" si="84"/>
        <v>#N/A</v>
      </c>
      <c r="BO192" s="26" t="str">
        <f t="shared" si="85"/>
        <v>0</v>
      </c>
      <c r="BP192" s="21" t="e">
        <f t="shared" si="86"/>
        <v>#VALUE!</v>
      </c>
      <c r="BQ192" s="20" t="e">
        <f t="shared" si="87"/>
        <v>#N/A</v>
      </c>
      <c r="BR192" s="20" t="e">
        <v>#N/A</v>
      </c>
      <c r="BS192" s="9" t="e">
        <v>#N/A</v>
      </c>
      <c r="BT192" s="2" t="e">
        <f t="shared" si="88"/>
        <v>#VALUE!</v>
      </c>
      <c r="BU192" s="2" t="e">
        <f t="shared" si="71"/>
        <v>#N/A</v>
      </c>
      <c r="BV192" s="2" t="e">
        <f t="shared" si="72"/>
        <v>#N/A</v>
      </c>
    </row>
    <row r="193" s="2" customFormat="1" ht="22.95" customHeight="1" spans="1:74">
      <c r="A193" s="9" t="str">
        <f t="shared" si="73"/>
        <v>KMO 92Induk</v>
      </c>
      <c r="B193" s="9" t="str">
        <f t="shared" si="74"/>
        <v>KMO 92jurusan 1</v>
      </c>
      <c r="C193" s="9" t="str">
        <f t="shared" si="75"/>
        <v>KMO 92jurusan 2</v>
      </c>
      <c r="D193" s="9" t="str">
        <f t="shared" si="76"/>
        <v>KMO 92jurusan 3</v>
      </c>
      <c r="E193" s="9" t="str">
        <f t="shared" si="77"/>
        <v>KMO 92jurusan 4</v>
      </c>
      <c r="F193" s="10" t="s">
        <v>89</v>
      </c>
      <c r="G193" s="10" t="s">
        <v>8</v>
      </c>
      <c r="H193" s="10" t="s">
        <v>271</v>
      </c>
      <c r="I193" s="10" t="s">
        <v>10420</v>
      </c>
      <c r="J193" s="10" t="s">
        <v>10421</v>
      </c>
      <c r="K193" s="10" t="s">
        <v>7465</v>
      </c>
      <c r="L193" s="10"/>
      <c r="M193" s="10"/>
      <c r="N193" s="14">
        <f t="shared" si="78"/>
        <v>0</v>
      </c>
      <c r="O193" s="15" t="e">
        <f t="shared" si="79"/>
        <v>#VALUE!</v>
      </c>
      <c r="P193" s="15" t="e">
        <f t="shared" si="80"/>
        <v>#VALUE!</v>
      </c>
      <c r="Q193" s="17" t="e">
        <f>VLOOKUP($A193,'DATA PENGUKURAN GARDU'!$A:$BS,42,0)</f>
        <v>#N/A</v>
      </c>
      <c r="R193" s="18" t="e">
        <f t="shared" si="89"/>
        <v>#N/A</v>
      </c>
      <c r="S193" s="17" t="e">
        <f>VLOOKUP($A193,'DATA PENGUKURAN GARDU'!$A:$BS,44,0)</f>
        <v>#N/A</v>
      </c>
      <c r="T193" s="18" t="e">
        <f t="shared" si="90"/>
        <v>#N/A</v>
      </c>
      <c r="U193" s="17" t="e">
        <f>VLOOKUP($A193,'DATA PENGUKURAN GARDU'!$A:$BS,46,0)</f>
        <v>#N/A</v>
      </c>
      <c r="V193" s="18" t="e">
        <f t="shared" si="91"/>
        <v>#N/A</v>
      </c>
      <c r="W193" s="17" t="e">
        <f>VLOOKUP($A193,'DATA PENGUKURAN GARDU'!$A:$BS,48,0)</f>
        <v>#N/A</v>
      </c>
      <c r="X193" s="17" t="e">
        <f>VLOOKUP($A193,'DATA PENGUKURAN GARDU'!$A:$BS,53,0)</f>
        <v>#N/A</v>
      </c>
      <c r="Y193" s="17" t="e">
        <f>VLOOKUP($A193,'DATA PENGUKURAN GARDU'!$A:$BS,54,0)</f>
        <v>#N/A</v>
      </c>
      <c r="Z193" s="17" t="e">
        <f>VLOOKUP($A193,'DATA PENGUKURAN GARDU'!$A:$BS,55,0)</f>
        <v>#N/A</v>
      </c>
      <c r="AA193" s="20" t="e">
        <f>VLOOKUP($B193,'DATA PENGUKURAN GARDU'!$A:$BS,42,0)</f>
        <v>#N/A</v>
      </c>
      <c r="AB193" s="21" t="e">
        <f t="shared" si="92"/>
        <v>#N/A</v>
      </c>
      <c r="AC193" s="20" t="e">
        <f>VLOOKUP($B193,'DATA PENGUKURAN GARDU'!$A:$BS,44,0)</f>
        <v>#N/A</v>
      </c>
      <c r="AD193" s="21" t="e">
        <f t="shared" si="93"/>
        <v>#N/A</v>
      </c>
      <c r="AE193" s="20" t="e">
        <f>VLOOKUP($B193,'DATA PENGUKURAN GARDU'!$A:$BS,46,0)</f>
        <v>#N/A</v>
      </c>
      <c r="AF193" s="21" t="e">
        <f t="shared" si="94"/>
        <v>#N/A</v>
      </c>
      <c r="AG193" s="20" t="e">
        <f>VLOOKUP($B193,'DATA PENGUKURAN GARDU'!$A:$BS,46,0)</f>
        <v>#N/A</v>
      </c>
      <c r="AH193" s="20" t="e">
        <f>VLOOKUP($B193,'DATA PENGUKURAN GARDU'!$A:$BS,53,0)</f>
        <v>#N/A</v>
      </c>
      <c r="AI193" s="20" t="e">
        <f>VLOOKUP($B193,'DATA PENGUKURAN GARDU'!$A:$BS,54,0)</f>
        <v>#N/A</v>
      </c>
      <c r="AJ193" s="17" t="e">
        <f>VLOOKUP($C193,'DATA PENGUKURAN GARDU'!$A:$BS,42,0)</f>
        <v>#N/A</v>
      </c>
      <c r="AK193" s="23" t="e">
        <f t="shared" si="95"/>
        <v>#N/A</v>
      </c>
      <c r="AL193" s="17" t="e">
        <f>VLOOKUP($C193,'DATA PENGUKURAN GARDU'!$A:$BS,44,0)</f>
        <v>#N/A</v>
      </c>
      <c r="AM193" s="23" t="e">
        <f t="shared" si="96"/>
        <v>#N/A</v>
      </c>
      <c r="AN193" s="17" t="e">
        <f>VLOOKUP($C193,'DATA PENGUKURAN GARDU'!$A:$BS,46,0)</f>
        <v>#N/A</v>
      </c>
      <c r="AO193" s="23" t="e">
        <f t="shared" si="97"/>
        <v>#N/A</v>
      </c>
      <c r="AP193" s="17" t="e">
        <f>VLOOKUP($C193,'DATA PENGUKURAN GARDU'!$A:$BS,46,0)</f>
        <v>#N/A</v>
      </c>
      <c r="AQ193" s="17" t="e">
        <f>VLOOKUP($C193,'DATA PENGUKURAN GARDU'!$A:$BS,53,0)</f>
        <v>#N/A</v>
      </c>
      <c r="AR193" s="17" t="e">
        <f>VLOOKUP($C193,'DATA PENGUKURAN GARDU'!$A:$BS,54,0)</f>
        <v>#N/A</v>
      </c>
      <c r="AS193" s="20" t="e">
        <f>VLOOKUP($D193,'DATA PENGUKURAN GARDU'!$A:$BS,42,0)</f>
        <v>#N/A</v>
      </c>
      <c r="AT193" s="21" t="e">
        <f t="shared" si="98"/>
        <v>#N/A</v>
      </c>
      <c r="AU193" s="20" t="e">
        <f>VLOOKUP($D193,'DATA PENGUKURAN GARDU'!$A:$BS,44,0)</f>
        <v>#N/A</v>
      </c>
      <c r="AV193" s="21" t="e">
        <f t="shared" si="99"/>
        <v>#N/A</v>
      </c>
      <c r="AW193" s="20" t="e">
        <f>VLOOKUP($D193,'DATA PENGUKURAN GARDU'!$A:$BS,46,0)</f>
        <v>#N/A</v>
      </c>
      <c r="AX193" s="21" t="e">
        <f t="shared" si="100"/>
        <v>#N/A</v>
      </c>
      <c r="AY193" s="20" t="e">
        <f>VLOOKUP($D193,'DATA PENGUKURAN GARDU'!$A:$BS,46,0)</f>
        <v>#N/A</v>
      </c>
      <c r="AZ193" s="20" t="e">
        <f>VLOOKUP($D193,'DATA PENGUKURAN GARDU'!$A:$BS,53,0)</f>
        <v>#N/A</v>
      </c>
      <c r="BA193" s="20" t="e">
        <f>VLOOKUP($D193,'DATA PENGUKURAN GARDU'!$A:$BS,54,0)</f>
        <v>#N/A</v>
      </c>
      <c r="BB193" s="17" t="e">
        <f>VLOOKUP($E193,'DATA PENGUKURAN GARDU'!$A:$BS,42,0)</f>
        <v>#N/A</v>
      </c>
      <c r="BC193" s="23" t="e">
        <f t="shared" si="101"/>
        <v>#N/A</v>
      </c>
      <c r="BD193" s="17" t="e">
        <f>VLOOKUP($E193,'DATA PENGUKURAN GARDU'!$A:$BS,44,0)</f>
        <v>#N/A</v>
      </c>
      <c r="BE193" s="23" t="e">
        <f t="shared" si="102"/>
        <v>#N/A</v>
      </c>
      <c r="BF193" s="17" t="e">
        <f>VLOOKUP($E193,'DATA PENGUKURAN GARDU'!$A:$BS,46,0)</f>
        <v>#N/A</v>
      </c>
      <c r="BG193" s="23" t="e">
        <f t="shared" si="103"/>
        <v>#N/A</v>
      </c>
      <c r="BH193" s="17" t="e">
        <f>VLOOKUP($E193,'DATA PENGUKURAN GARDU'!$A:$BS,46,0)</f>
        <v>#N/A</v>
      </c>
      <c r="BI193" s="17" t="e">
        <f>VLOOKUP($E193,'DATA PENGUKURAN GARDU'!$A:$BS,53,0)</f>
        <v>#N/A</v>
      </c>
      <c r="BJ193" s="17" t="e">
        <f>VLOOKUP($E193,'DATA PENGUKURAN GARDU'!$A:$BS,54,0)</f>
        <v>#N/A</v>
      </c>
      <c r="BK193" s="20" t="e">
        <f t="shared" si="81"/>
        <v>#N/A</v>
      </c>
      <c r="BL193" s="20" t="e">
        <f t="shared" si="82"/>
        <v>#N/A</v>
      </c>
      <c r="BM193" s="20" t="e">
        <f t="shared" si="83"/>
        <v>#N/A</v>
      </c>
      <c r="BN193" s="25" t="e">
        <f t="shared" si="84"/>
        <v>#N/A</v>
      </c>
      <c r="BO193" s="26" t="str">
        <f t="shared" si="85"/>
        <v>0</v>
      </c>
      <c r="BP193" s="21" t="e">
        <f t="shared" si="86"/>
        <v>#VALUE!</v>
      </c>
      <c r="BQ193" s="20" t="e">
        <f t="shared" si="87"/>
        <v>#N/A</v>
      </c>
      <c r="BR193" s="20" t="e">
        <v>#N/A</v>
      </c>
      <c r="BS193" s="9" t="e">
        <v>#N/A</v>
      </c>
      <c r="BT193" s="2" t="e">
        <f t="shared" si="88"/>
        <v>#VALUE!</v>
      </c>
      <c r="BU193" s="2" t="e">
        <f t="shared" si="71"/>
        <v>#N/A</v>
      </c>
      <c r="BV193" s="2" t="e">
        <f t="shared" si="72"/>
        <v>#N/A</v>
      </c>
    </row>
    <row r="194" s="2" customFormat="1" ht="22.95" customHeight="1" spans="1:74">
      <c r="A194" s="9" t="str">
        <f t="shared" si="73"/>
        <v>KMO 94Induk</v>
      </c>
      <c r="B194" s="9" t="str">
        <f t="shared" si="74"/>
        <v>KMO 94jurusan 1</v>
      </c>
      <c r="C194" s="9" t="str">
        <f t="shared" si="75"/>
        <v>KMO 94jurusan 2</v>
      </c>
      <c r="D194" s="9" t="str">
        <f t="shared" si="76"/>
        <v>KMO 94jurusan 3</v>
      </c>
      <c r="E194" s="9" t="str">
        <f t="shared" si="77"/>
        <v>KMO 94jurusan 4</v>
      </c>
      <c r="F194" s="10" t="s">
        <v>89</v>
      </c>
      <c r="G194" s="10" t="s">
        <v>8</v>
      </c>
      <c r="H194" s="10" t="s">
        <v>272</v>
      </c>
      <c r="I194" s="10" t="s">
        <v>10422</v>
      </c>
      <c r="J194" s="10" t="s">
        <v>10423</v>
      </c>
      <c r="K194" s="10" t="s">
        <v>7465</v>
      </c>
      <c r="L194" s="10"/>
      <c r="M194" s="10"/>
      <c r="N194" s="14">
        <f t="shared" si="78"/>
        <v>0</v>
      </c>
      <c r="O194" s="15" t="e">
        <f t="shared" si="79"/>
        <v>#VALUE!</v>
      </c>
      <c r="P194" s="15" t="e">
        <f t="shared" si="80"/>
        <v>#VALUE!</v>
      </c>
      <c r="Q194" s="17" t="e">
        <f>VLOOKUP($A194,'DATA PENGUKURAN GARDU'!$A:$BS,42,0)</f>
        <v>#N/A</v>
      </c>
      <c r="R194" s="18" t="e">
        <f t="shared" si="89"/>
        <v>#N/A</v>
      </c>
      <c r="S194" s="17" t="e">
        <f>VLOOKUP($A194,'DATA PENGUKURAN GARDU'!$A:$BS,44,0)</f>
        <v>#N/A</v>
      </c>
      <c r="T194" s="18" t="e">
        <f t="shared" si="90"/>
        <v>#N/A</v>
      </c>
      <c r="U194" s="17" t="e">
        <f>VLOOKUP($A194,'DATA PENGUKURAN GARDU'!$A:$BS,46,0)</f>
        <v>#N/A</v>
      </c>
      <c r="V194" s="18" t="e">
        <f t="shared" si="91"/>
        <v>#N/A</v>
      </c>
      <c r="W194" s="17" t="e">
        <f>VLOOKUP($A194,'DATA PENGUKURAN GARDU'!$A:$BS,48,0)</f>
        <v>#N/A</v>
      </c>
      <c r="X194" s="17" t="e">
        <f>VLOOKUP($A194,'DATA PENGUKURAN GARDU'!$A:$BS,53,0)</f>
        <v>#N/A</v>
      </c>
      <c r="Y194" s="17" t="e">
        <f>VLOOKUP($A194,'DATA PENGUKURAN GARDU'!$A:$BS,54,0)</f>
        <v>#N/A</v>
      </c>
      <c r="Z194" s="17" t="e">
        <f>VLOOKUP($A194,'DATA PENGUKURAN GARDU'!$A:$BS,55,0)</f>
        <v>#N/A</v>
      </c>
      <c r="AA194" s="20" t="e">
        <f>VLOOKUP($B194,'DATA PENGUKURAN GARDU'!$A:$BS,42,0)</f>
        <v>#N/A</v>
      </c>
      <c r="AB194" s="21" t="e">
        <f t="shared" si="92"/>
        <v>#N/A</v>
      </c>
      <c r="AC194" s="20" t="e">
        <f>VLOOKUP($B194,'DATA PENGUKURAN GARDU'!$A:$BS,44,0)</f>
        <v>#N/A</v>
      </c>
      <c r="AD194" s="21" t="e">
        <f t="shared" si="93"/>
        <v>#N/A</v>
      </c>
      <c r="AE194" s="20" t="e">
        <f>VLOOKUP($B194,'DATA PENGUKURAN GARDU'!$A:$BS,46,0)</f>
        <v>#N/A</v>
      </c>
      <c r="AF194" s="21" t="e">
        <f t="shared" si="94"/>
        <v>#N/A</v>
      </c>
      <c r="AG194" s="20" t="e">
        <f>VLOOKUP($B194,'DATA PENGUKURAN GARDU'!$A:$BS,46,0)</f>
        <v>#N/A</v>
      </c>
      <c r="AH194" s="20" t="e">
        <f>VLOOKUP($B194,'DATA PENGUKURAN GARDU'!$A:$BS,53,0)</f>
        <v>#N/A</v>
      </c>
      <c r="AI194" s="20" t="e">
        <f>VLOOKUP($B194,'DATA PENGUKURAN GARDU'!$A:$BS,54,0)</f>
        <v>#N/A</v>
      </c>
      <c r="AJ194" s="17" t="e">
        <f>VLOOKUP($C194,'DATA PENGUKURAN GARDU'!$A:$BS,42,0)</f>
        <v>#N/A</v>
      </c>
      <c r="AK194" s="23" t="e">
        <f t="shared" si="95"/>
        <v>#N/A</v>
      </c>
      <c r="AL194" s="17" t="e">
        <f>VLOOKUP($C194,'DATA PENGUKURAN GARDU'!$A:$BS,44,0)</f>
        <v>#N/A</v>
      </c>
      <c r="AM194" s="23" t="e">
        <f t="shared" si="96"/>
        <v>#N/A</v>
      </c>
      <c r="AN194" s="17" t="e">
        <f>VLOOKUP($C194,'DATA PENGUKURAN GARDU'!$A:$BS,46,0)</f>
        <v>#N/A</v>
      </c>
      <c r="AO194" s="23" t="e">
        <f t="shared" si="97"/>
        <v>#N/A</v>
      </c>
      <c r="AP194" s="17" t="e">
        <f>VLOOKUP($C194,'DATA PENGUKURAN GARDU'!$A:$BS,46,0)</f>
        <v>#N/A</v>
      </c>
      <c r="AQ194" s="17" t="e">
        <f>VLOOKUP($C194,'DATA PENGUKURAN GARDU'!$A:$BS,53,0)</f>
        <v>#N/A</v>
      </c>
      <c r="AR194" s="17" t="e">
        <f>VLOOKUP($C194,'DATA PENGUKURAN GARDU'!$A:$BS,54,0)</f>
        <v>#N/A</v>
      </c>
      <c r="AS194" s="20" t="e">
        <f>VLOOKUP($D194,'DATA PENGUKURAN GARDU'!$A:$BS,42,0)</f>
        <v>#N/A</v>
      </c>
      <c r="AT194" s="21" t="e">
        <f t="shared" si="98"/>
        <v>#N/A</v>
      </c>
      <c r="AU194" s="20" t="e">
        <f>VLOOKUP($D194,'DATA PENGUKURAN GARDU'!$A:$BS,44,0)</f>
        <v>#N/A</v>
      </c>
      <c r="AV194" s="21" t="e">
        <f t="shared" si="99"/>
        <v>#N/A</v>
      </c>
      <c r="AW194" s="20" t="e">
        <f>VLOOKUP($D194,'DATA PENGUKURAN GARDU'!$A:$BS,46,0)</f>
        <v>#N/A</v>
      </c>
      <c r="AX194" s="21" t="e">
        <f t="shared" si="100"/>
        <v>#N/A</v>
      </c>
      <c r="AY194" s="20" t="e">
        <f>VLOOKUP($D194,'DATA PENGUKURAN GARDU'!$A:$BS,46,0)</f>
        <v>#N/A</v>
      </c>
      <c r="AZ194" s="20" t="e">
        <f>VLOOKUP($D194,'DATA PENGUKURAN GARDU'!$A:$BS,53,0)</f>
        <v>#N/A</v>
      </c>
      <c r="BA194" s="20" t="e">
        <f>VLOOKUP($D194,'DATA PENGUKURAN GARDU'!$A:$BS,54,0)</f>
        <v>#N/A</v>
      </c>
      <c r="BB194" s="17" t="e">
        <f>VLOOKUP($E194,'DATA PENGUKURAN GARDU'!$A:$BS,42,0)</f>
        <v>#N/A</v>
      </c>
      <c r="BC194" s="23" t="e">
        <f t="shared" si="101"/>
        <v>#N/A</v>
      </c>
      <c r="BD194" s="17" t="e">
        <f>VLOOKUP($E194,'DATA PENGUKURAN GARDU'!$A:$BS,44,0)</f>
        <v>#N/A</v>
      </c>
      <c r="BE194" s="23" t="e">
        <f t="shared" si="102"/>
        <v>#N/A</v>
      </c>
      <c r="BF194" s="17" t="e">
        <f>VLOOKUP($E194,'DATA PENGUKURAN GARDU'!$A:$BS,46,0)</f>
        <v>#N/A</v>
      </c>
      <c r="BG194" s="23" t="e">
        <f t="shared" si="103"/>
        <v>#N/A</v>
      </c>
      <c r="BH194" s="17" t="e">
        <f>VLOOKUP($E194,'DATA PENGUKURAN GARDU'!$A:$BS,46,0)</f>
        <v>#N/A</v>
      </c>
      <c r="BI194" s="17" t="e">
        <f>VLOOKUP($E194,'DATA PENGUKURAN GARDU'!$A:$BS,53,0)</f>
        <v>#N/A</v>
      </c>
      <c r="BJ194" s="17" t="e">
        <f>VLOOKUP($E194,'DATA PENGUKURAN GARDU'!$A:$BS,54,0)</f>
        <v>#N/A</v>
      </c>
      <c r="BK194" s="20" t="e">
        <f t="shared" si="81"/>
        <v>#N/A</v>
      </c>
      <c r="BL194" s="20" t="e">
        <f t="shared" si="82"/>
        <v>#N/A</v>
      </c>
      <c r="BM194" s="20" t="e">
        <f t="shared" si="83"/>
        <v>#N/A</v>
      </c>
      <c r="BN194" s="25" t="e">
        <f t="shared" si="84"/>
        <v>#N/A</v>
      </c>
      <c r="BO194" s="26" t="str">
        <f t="shared" si="85"/>
        <v>0</v>
      </c>
      <c r="BP194" s="21" t="e">
        <f t="shared" si="86"/>
        <v>#VALUE!</v>
      </c>
      <c r="BQ194" s="20" t="e">
        <f t="shared" si="87"/>
        <v>#N/A</v>
      </c>
      <c r="BR194" s="20" t="e">
        <v>#N/A</v>
      </c>
      <c r="BS194" s="9" t="e">
        <v>#N/A</v>
      </c>
      <c r="BT194" s="2" t="e">
        <f t="shared" si="88"/>
        <v>#VALUE!</v>
      </c>
      <c r="BU194" s="2" t="e">
        <f t="shared" ref="BU194:BU257" si="104">IF(L194=3,IF(BQ194&gt;0.2,"TDK SEIMBANG","SEIMBANG"),IF(BM194="OL PHASA","TDK SEIMBANG","SEIMBANG"))</f>
        <v>#N/A</v>
      </c>
      <c r="BV194" s="2" t="e">
        <f t="shared" ref="BV194:BV257" si="105">IF(L194=3,IF(SUM(X194:Y194)&gt;600,"NORMAL","DROP"),IF(BD199&gt;198,"NORMAL","DROP"))</f>
        <v>#N/A</v>
      </c>
    </row>
    <row r="195" s="2" customFormat="1" ht="22.95" customHeight="1" spans="1:74">
      <c r="A195" s="9" t="str">
        <f t="shared" ref="A195:A258" si="106">H195&amp;"Induk"</f>
        <v>KMO 97Induk</v>
      </c>
      <c r="B195" s="9" t="str">
        <f t="shared" ref="B195:B258" si="107">H195&amp;"jurusan 1"</f>
        <v>KMO 97jurusan 1</v>
      </c>
      <c r="C195" s="9" t="str">
        <f t="shared" ref="C195:C258" si="108">H195&amp;"jurusan 2"</f>
        <v>KMO 97jurusan 2</v>
      </c>
      <c r="D195" s="9" t="str">
        <f t="shared" ref="D195:D258" si="109">H195&amp;"jurusan 3"</f>
        <v>KMO 97jurusan 3</v>
      </c>
      <c r="E195" s="9" t="str">
        <f t="shared" ref="E195:E258" si="110">H195&amp;"jurusan 4"</f>
        <v>KMO 97jurusan 4</v>
      </c>
      <c r="F195" s="10" t="s">
        <v>159</v>
      </c>
      <c r="G195" s="10" t="s">
        <v>8</v>
      </c>
      <c r="H195" s="10" t="s">
        <v>273</v>
      </c>
      <c r="I195" s="10" t="s">
        <v>10424</v>
      </c>
      <c r="J195" s="10" t="s">
        <v>10425</v>
      </c>
      <c r="K195" s="10" t="s">
        <v>7465</v>
      </c>
      <c r="L195" s="10"/>
      <c r="M195" s="10"/>
      <c r="N195" s="14">
        <f t="shared" ref="N195:N258" si="111">+IF(L195=3,400,IF(L195=1,230,0))</f>
        <v>0</v>
      </c>
      <c r="O195" s="15" t="e">
        <f t="shared" ref="O195:O258" si="112">(K195*1000)/((M195*1000)*1.73)</f>
        <v>#VALUE!</v>
      </c>
      <c r="P195" s="15" t="e">
        <f t="shared" ref="P195:P258" si="113">IF(L195=3,(K195*1000)/(N195*1.73),(K195*1000)/(N195))</f>
        <v>#VALUE!</v>
      </c>
      <c r="Q195" s="17" t="e">
        <f>VLOOKUP($A195,'DATA PENGUKURAN GARDU'!$A:$BS,42,0)</f>
        <v>#N/A</v>
      </c>
      <c r="R195" s="18" t="e">
        <f t="shared" si="89"/>
        <v>#N/A</v>
      </c>
      <c r="S195" s="17" t="e">
        <f>VLOOKUP($A195,'DATA PENGUKURAN GARDU'!$A:$BS,44,0)</f>
        <v>#N/A</v>
      </c>
      <c r="T195" s="18" t="e">
        <f t="shared" si="90"/>
        <v>#N/A</v>
      </c>
      <c r="U195" s="17" t="e">
        <f>VLOOKUP($A195,'DATA PENGUKURAN GARDU'!$A:$BS,46,0)</f>
        <v>#N/A</v>
      </c>
      <c r="V195" s="18" t="e">
        <f t="shared" si="91"/>
        <v>#N/A</v>
      </c>
      <c r="W195" s="17" t="e">
        <f>VLOOKUP($A195,'DATA PENGUKURAN GARDU'!$A:$BS,48,0)</f>
        <v>#N/A</v>
      </c>
      <c r="X195" s="17" t="e">
        <f>VLOOKUP($A195,'DATA PENGUKURAN GARDU'!$A:$BS,53,0)</f>
        <v>#N/A</v>
      </c>
      <c r="Y195" s="17" t="e">
        <f>VLOOKUP($A195,'DATA PENGUKURAN GARDU'!$A:$BS,54,0)</f>
        <v>#N/A</v>
      </c>
      <c r="Z195" s="17" t="e">
        <f>VLOOKUP($A195,'DATA PENGUKURAN GARDU'!$A:$BS,55,0)</f>
        <v>#N/A</v>
      </c>
      <c r="AA195" s="20" t="e">
        <f>VLOOKUP($B195,'DATA PENGUKURAN GARDU'!$A:$BS,42,0)</f>
        <v>#N/A</v>
      </c>
      <c r="AB195" s="21" t="e">
        <f t="shared" si="92"/>
        <v>#N/A</v>
      </c>
      <c r="AC195" s="20" t="e">
        <f>VLOOKUP($B195,'DATA PENGUKURAN GARDU'!$A:$BS,44,0)</f>
        <v>#N/A</v>
      </c>
      <c r="AD195" s="21" t="e">
        <f t="shared" si="93"/>
        <v>#N/A</v>
      </c>
      <c r="AE195" s="20" t="e">
        <f>VLOOKUP($B195,'DATA PENGUKURAN GARDU'!$A:$BS,46,0)</f>
        <v>#N/A</v>
      </c>
      <c r="AF195" s="21" t="e">
        <f t="shared" si="94"/>
        <v>#N/A</v>
      </c>
      <c r="AG195" s="20" t="e">
        <f>VLOOKUP($B195,'DATA PENGUKURAN GARDU'!$A:$BS,46,0)</f>
        <v>#N/A</v>
      </c>
      <c r="AH195" s="20" t="e">
        <f>VLOOKUP($B195,'DATA PENGUKURAN GARDU'!$A:$BS,53,0)</f>
        <v>#N/A</v>
      </c>
      <c r="AI195" s="20" t="e">
        <f>VLOOKUP($B195,'DATA PENGUKURAN GARDU'!$A:$BS,54,0)</f>
        <v>#N/A</v>
      </c>
      <c r="AJ195" s="17" t="e">
        <f>VLOOKUP($C195,'DATA PENGUKURAN GARDU'!$A:$BS,42,0)</f>
        <v>#N/A</v>
      </c>
      <c r="AK195" s="23" t="e">
        <f t="shared" si="95"/>
        <v>#N/A</v>
      </c>
      <c r="AL195" s="17" t="e">
        <f>VLOOKUP($C195,'DATA PENGUKURAN GARDU'!$A:$BS,44,0)</f>
        <v>#N/A</v>
      </c>
      <c r="AM195" s="23" t="e">
        <f t="shared" si="96"/>
        <v>#N/A</v>
      </c>
      <c r="AN195" s="17" t="e">
        <f>VLOOKUP($C195,'DATA PENGUKURAN GARDU'!$A:$BS,46,0)</f>
        <v>#N/A</v>
      </c>
      <c r="AO195" s="23" t="e">
        <f t="shared" si="97"/>
        <v>#N/A</v>
      </c>
      <c r="AP195" s="17" t="e">
        <f>VLOOKUP($C195,'DATA PENGUKURAN GARDU'!$A:$BS,46,0)</f>
        <v>#N/A</v>
      </c>
      <c r="AQ195" s="17" t="e">
        <f>VLOOKUP($C195,'DATA PENGUKURAN GARDU'!$A:$BS,53,0)</f>
        <v>#N/A</v>
      </c>
      <c r="AR195" s="17" t="e">
        <f>VLOOKUP($C195,'DATA PENGUKURAN GARDU'!$A:$BS,54,0)</f>
        <v>#N/A</v>
      </c>
      <c r="AS195" s="20" t="e">
        <f>VLOOKUP($D195,'DATA PENGUKURAN GARDU'!$A:$BS,42,0)</f>
        <v>#N/A</v>
      </c>
      <c r="AT195" s="21" t="e">
        <f t="shared" si="98"/>
        <v>#N/A</v>
      </c>
      <c r="AU195" s="20" t="e">
        <f>VLOOKUP($D195,'DATA PENGUKURAN GARDU'!$A:$BS,44,0)</f>
        <v>#N/A</v>
      </c>
      <c r="AV195" s="21" t="e">
        <f t="shared" si="99"/>
        <v>#N/A</v>
      </c>
      <c r="AW195" s="20" t="e">
        <f>VLOOKUP($D195,'DATA PENGUKURAN GARDU'!$A:$BS,46,0)</f>
        <v>#N/A</v>
      </c>
      <c r="AX195" s="21" t="e">
        <f t="shared" si="100"/>
        <v>#N/A</v>
      </c>
      <c r="AY195" s="20" t="e">
        <f>VLOOKUP($D195,'DATA PENGUKURAN GARDU'!$A:$BS,46,0)</f>
        <v>#N/A</v>
      </c>
      <c r="AZ195" s="20" t="e">
        <f>VLOOKUP($D195,'DATA PENGUKURAN GARDU'!$A:$BS,53,0)</f>
        <v>#N/A</v>
      </c>
      <c r="BA195" s="20" t="e">
        <f>VLOOKUP($D195,'DATA PENGUKURAN GARDU'!$A:$BS,54,0)</f>
        <v>#N/A</v>
      </c>
      <c r="BB195" s="17" t="e">
        <f>VLOOKUP($E195,'DATA PENGUKURAN GARDU'!$A:$BS,42,0)</f>
        <v>#N/A</v>
      </c>
      <c r="BC195" s="23" t="e">
        <f t="shared" si="101"/>
        <v>#N/A</v>
      </c>
      <c r="BD195" s="17" t="e">
        <f>VLOOKUP($E195,'DATA PENGUKURAN GARDU'!$A:$BS,44,0)</f>
        <v>#N/A</v>
      </c>
      <c r="BE195" s="23" t="e">
        <f t="shared" si="102"/>
        <v>#N/A</v>
      </c>
      <c r="BF195" s="17" t="e">
        <f>VLOOKUP($E195,'DATA PENGUKURAN GARDU'!$A:$BS,46,0)</f>
        <v>#N/A</v>
      </c>
      <c r="BG195" s="23" t="e">
        <f t="shared" si="103"/>
        <v>#N/A</v>
      </c>
      <c r="BH195" s="17" t="e">
        <f>VLOOKUP($E195,'DATA PENGUKURAN GARDU'!$A:$BS,46,0)</f>
        <v>#N/A</v>
      </c>
      <c r="BI195" s="17" t="e">
        <f>VLOOKUP($E195,'DATA PENGUKURAN GARDU'!$A:$BS,53,0)</f>
        <v>#N/A</v>
      </c>
      <c r="BJ195" s="17" t="e">
        <f>VLOOKUP($E195,'DATA PENGUKURAN GARDU'!$A:$BS,54,0)</f>
        <v>#N/A</v>
      </c>
      <c r="BK195" s="20" t="e">
        <f t="shared" ref="BK195:BK258" si="114">IF(Q195&gt;P195,"OL PHASA","Normal")</f>
        <v>#N/A</v>
      </c>
      <c r="BL195" s="20" t="e">
        <f t="shared" ref="BL195:BL258" si="115">IF(S195&gt;P195,"OL PHASA","Normal")</f>
        <v>#N/A</v>
      </c>
      <c r="BM195" s="20" t="e">
        <f t="shared" ref="BM195:BM258" si="116">IF(U195&gt;P195,"OL PHASA","Normal")</f>
        <v>#N/A</v>
      </c>
      <c r="BN195" s="25" t="e">
        <f t="shared" ref="BN195:BN258" si="117">IF((L195=3),(AVERAGE(Q195,S195,U195)),MAX(Q195,S195,U195))</f>
        <v>#N/A</v>
      </c>
      <c r="BO195" s="26" t="str">
        <f t="shared" ref="BO195:BO258" si="118">IFERROR(IF((L195=1),(BN195*AH195)/1000,(BN195*AI195*1.73)/1000),"0")</f>
        <v>0</v>
      </c>
      <c r="BP195" s="21" t="e">
        <f t="shared" ref="BP195:BP258" si="119">BO195/K195*100</f>
        <v>#VALUE!</v>
      </c>
      <c r="BQ195" s="20" t="e">
        <f t="shared" ref="BQ195:BQ258" si="120">IF($L195=1,"1 Phase",ABS(((Q195/BN195)-1)+ABS((S195/BN195)-1)+ABS((U195/BN195)-1))/3)</f>
        <v>#N/A</v>
      </c>
      <c r="BR195" s="20" t="e">
        <v>#N/A</v>
      </c>
      <c r="BS195" s="9" t="e">
        <v>#N/A</v>
      </c>
      <c r="BT195" s="2" t="e">
        <f t="shared" ref="BT195:BT258" si="121">IF(BP195&lt;30,"Underload",IF(BP195&lt;=80,"Baik",IF(BP195&gt;80,"Overload")))</f>
        <v>#VALUE!</v>
      </c>
      <c r="BU195" s="2" t="e">
        <f t="shared" si="104"/>
        <v>#N/A</v>
      </c>
      <c r="BV195" s="2" t="e">
        <f t="shared" si="105"/>
        <v>#N/A</v>
      </c>
    </row>
    <row r="196" s="2" customFormat="1" ht="22.95" customHeight="1" spans="1:74">
      <c r="A196" s="9" t="str">
        <f t="shared" si="106"/>
        <v>KMO 98Induk</v>
      </c>
      <c r="B196" s="9" t="str">
        <f t="shared" si="107"/>
        <v>KMO 98jurusan 1</v>
      </c>
      <c r="C196" s="9" t="str">
        <f t="shared" si="108"/>
        <v>KMO 98jurusan 2</v>
      </c>
      <c r="D196" s="9" t="str">
        <f t="shared" si="109"/>
        <v>KMO 98jurusan 3</v>
      </c>
      <c r="E196" s="9" t="str">
        <f t="shared" si="110"/>
        <v>KMO 98jurusan 4</v>
      </c>
      <c r="F196" s="10" t="s">
        <v>159</v>
      </c>
      <c r="G196" s="10" t="s">
        <v>8</v>
      </c>
      <c r="H196" s="10" t="s">
        <v>274</v>
      </c>
      <c r="I196" s="10" t="s">
        <v>10426</v>
      </c>
      <c r="J196" s="10" t="s">
        <v>10427</v>
      </c>
      <c r="K196" s="10" t="s">
        <v>7465</v>
      </c>
      <c r="L196" s="10"/>
      <c r="M196" s="10"/>
      <c r="N196" s="14">
        <f t="shared" si="111"/>
        <v>0</v>
      </c>
      <c r="O196" s="15" t="e">
        <f t="shared" si="112"/>
        <v>#VALUE!</v>
      </c>
      <c r="P196" s="15" t="e">
        <f t="shared" si="113"/>
        <v>#VALUE!</v>
      </c>
      <c r="Q196" s="17" t="e">
        <f>VLOOKUP($A196,'DATA PENGUKURAN GARDU'!$A:$BS,42,0)</f>
        <v>#N/A</v>
      </c>
      <c r="R196" s="18" t="e">
        <f t="shared" si="89"/>
        <v>#N/A</v>
      </c>
      <c r="S196" s="17" t="e">
        <f>VLOOKUP($A196,'DATA PENGUKURAN GARDU'!$A:$BS,44,0)</f>
        <v>#N/A</v>
      </c>
      <c r="T196" s="18" t="e">
        <f t="shared" si="90"/>
        <v>#N/A</v>
      </c>
      <c r="U196" s="17" t="e">
        <f>VLOOKUP($A196,'DATA PENGUKURAN GARDU'!$A:$BS,46,0)</f>
        <v>#N/A</v>
      </c>
      <c r="V196" s="18" t="e">
        <f t="shared" si="91"/>
        <v>#N/A</v>
      </c>
      <c r="W196" s="17" t="e">
        <f>VLOOKUP($A196,'DATA PENGUKURAN GARDU'!$A:$BS,48,0)</f>
        <v>#N/A</v>
      </c>
      <c r="X196" s="17" t="e">
        <f>VLOOKUP($A196,'DATA PENGUKURAN GARDU'!$A:$BS,53,0)</f>
        <v>#N/A</v>
      </c>
      <c r="Y196" s="17" t="e">
        <f>VLOOKUP($A196,'DATA PENGUKURAN GARDU'!$A:$BS,54,0)</f>
        <v>#N/A</v>
      </c>
      <c r="Z196" s="17" t="e">
        <f>VLOOKUP($A196,'DATA PENGUKURAN GARDU'!$A:$BS,55,0)</f>
        <v>#N/A</v>
      </c>
      <c r="AA196" s="20" t="e">
        <f>VLOOKUP($B196,'DATA PENGUKURAN GARDU'!$A:$BS,42,0)</f>
        <v>#N/A</v>
      </c>
      <c r="AB196" s="21" t="e">
        <f t="shared" si="92"/>
        <v>#N/A</v>
      </c>
      <c r="AC196" s="20" t="e">
        <f>VLOOKUP($B196,'DATA PENGUKURAN GARDU'!$A:$BS,44,0)</f>
        <v>#N/A</v>
      </c>
      <c r="AD196" s="21" t="e">
        <f t="shared" si="93"/>
        <v>#N/A</v>
      </c>
      <c r="AE196" s="20" t="e">
        <f>VLOOKUP($B196,'DATA PENGUKURAN GARDU'!$A:$BS,46,0)</f>
        <v>#N/A</v>
      </c>
      <c r="AF196" s="21" t="e">
        <f t="shared" si="94"/>
        <v>#N/A</v>
      </c>
      <c r="AG196" s="20" t="e">
        <f>VLOOKUP($B196,'DATA PENGUKURAN GARDU'!$A:$BS,46,0)</f>
        <v>#N/A</v>
      </c>
      <c r="AH196" s="20" t="e">
        <f>VLOOKUP($B196,'DATA PENGUKURAN GARDU'!$A:$BS,53,0)</f>
        <v>#N/A</v>
      </c>
      <c r="AI196" s="20" t="e">
        <f>VLOOKUP($B196,'DATA PENGUKURAN GARDU'!$A:$BS,54,0)</f>
        <v>#N/A</v>
      </c>
      <c r="AJ196" s="17" t="e">
        <f>VLOOKUP($C196,'DATA PENGUKURAN GARDU'!$A:$BS,42,0)</f>
        <v>#N/A</v>
      </c>
      <c r="AK196" s="23" t="e">
        <f t="shared" si="95"/>
        <v>#N/A</v>
      </c>
      <c r="AL196" s="17" t="e">
        <f>VLOOKUP($C196,'DATA PENGUKURAN GARDU'!$A:$BS,44,0)</f>
        <v>#N/A</v>
      </c>
      <c r="AM196" s="23" t="e">
        <f t="shared" si="96"/>
        <v>#N/A</v>
      </c>
      <c r="AN196" s="17" t="e">
        <f>VLOOKUP($C196,'DATA PENGUKURAN GARDU'!$A:$BS,46,0)</f>
        <v>#N/A</v>
      </c>
      <c r="AO196" s="23" t="e">
        <f t="shared" si="97"/>
        <v>#N/A</v>
      </c>
      <c r="AP196" s="17" t="e">
        <f>VLOOKUP($C196,'DATA PENGUKURAN GARDU'!$A:$BS,46,0)</f>
        <v>#N/A</v>
      </c>
      <c r="AQ196" s="17" t="e">
        <f>VLOOKUP($C196,'DATA PENGUKURAN GARDU'!$A:$BS,53,0)</f>
        <v>#N/A</v>
      </c>
      <c r="AR196" s="17" t="e">
        <f>VLOOKUP($C196,'DATA PENGUKURAN GARDU'!$A:$BS,54,0)</f>
        <v>#N/A</v>
      </c>
      <c r="AS196" s="20" t="e">
        <f>VLOOKUP($D196,'DATA PENGUKURAN GARDU'!$A:$BS,42,0)</f>
        <v>#N/A</v>
      </c>
      <c r="AT196" s="21" t="e">
        <f t="shared" si="98"/>
        <v>#N/A</v>
      </c>
      <c r="AU196" s="20" t="e">
        <f>VLOOKUP($D196,'DATA PENGUKURAN GARDU'!$A:$BS,44,0)</f>
        <v>#N/A</v>
      </c>
      <c r="AV196" s="21" t="e">
        <f t="shared" si="99"/>
        <v>#N/A</v>
      </c>
      <c r="AW196" s="20" t="e">
        <f>VLOOKUP($D196,'DATA PENGUKURAN GARDU'!$A:$BS,46,0)</f>
        <v>#N/A</v>
      </c>
      <c r="AX196" s="21" t="e">
        <f t="shared" si="100"/>
        <v>#N/A</v>
      </c>
      <c r="AY196" s="20" t="e">
        <f>VLOOKUP($D196,'DATA PENGUKURAN GARDU'!$A:$BS,46,0)</f>
        <v>#N/A</v>
      </c>
      <c r="AZ196" s="20" t="e">
        <f>VLOOKUP($D196,'DATA PENGUKURAN GARDU'!$A:$BS,53,0)</f>
        <v>#N/A</v>
      </c>
      <c r="BA196" s="20" t="e">
        <f>VLOOKUP($D196,'DATA PENGUKURAN GARDU'!$A:$BS,54,0)</f>
        <v>#N/A</v>
      </c>
      <c r="BB196" s="17" t="e">
        <f>VLOOKUP($E196,'DATA PENGUKURAN GARDU'!$A:$BS,42,0)</f>
        <v>#N/A</v>
      </c>
      <c r="BC196" s="23" t="e">
        <f t="shared" si="101"/>
        <v>#N/A</v>
      </c>
      <c r="BD196" s="17" t="e">
        <f>VLOOKUP($E196,'DATA PENGUKURAN GARDU'!$A:$BS,44,0)</f>
        <v>#N/A</v>
      </c>
      <c r="BE196" s="23" t="e">
        <f t="shared" si="102"/>
        <v>#N/A</v>
      </c>
      <c r="BF196" s="17" t="e">
        <f>VLOOKUP($E196,'DATA PENGUKURAN GARDU'!$A:$BS,46,0)</f>
        <v>#N/A</v>
      </c>
      <c r="BG196" s="23" t="e">
        <f t="shared" si="103"/>
        <v>#N/A</v>
      </c>
      <c r="BH196" s="17" t="e">
        <f>VLOOKUP($E196,'DATA PENGUKURAN GARDU'!$A:$BS,46,0)</f>
        <v>#N/A</v>
      </c>
      <c r="BI196" s="17" t="e">
        <f>VLOOKUP($E196,'DATA PENGUKURAN GARDU'!$A:$BS,53,0)</f>
        <v>#N/A</v>
      </c>
      <c r="BJ196" s="17" t="e">
        <f>VLOOKUP($E196,'DATA PENGUKURAN GARDU'!$A:$BS,54,0)</f>
        <v>#N/A</v>
      </c>
      <c r="BK196" s="20" t="e">
        <f t="shared" si="114"/>
        <v>#N/A</v>
      </c>
      <c r="BL196" s="20" t="e">
        <f t="shared" si="115"/>
        <v>#N/A</v>
      </c>
      <c r="BM196" s="20" t="e">
        <f t="shared" si="116"/>
        <v>#N/A</v>
      </c>
      <c r="BN196" s="25" t="e">
        <f t="shared" si="117"/>
        <v>#N/A</v>
      </c>
      <c r="BO196" s="26" t="str">
        <f t="shared" si="118"/>
        <v>0</v>
      </c>
      <c r="BP196" s="21" t="e">
        <f t="shared" si="119"/>
        <v>#VALUE!</v>
      </c>
      <c r="BQ196" s="20" t="e">
        <f t="shared" si="120"/>
        <v>#N/A</v>
      </c>
      <c r="BR196" s="20" t="e">
        <v>#N/A</v>
      </c>
      <c r="BS196" s="9" t="e">
        <v>#N/A</v>
      </c>
      <c r="BT196" s="2" t="e">
        <f t="shared" si="121"/>
        <v>#VALUE!</v>
      </c>
      <c r="BU196" s="2" t="e">
        <f t="shared" si="104"/>
        <v>#N/A</v>
      </c>
      <c r="BV196" s="2" t="e">
        <f t="shared" si="105"/>
        <v>#N/A</v>
      </c>
    </row>
    <row r="197" s="2" customFormat="1" ht="22.95" customHeight="1" spans="1:74">
      <c r="A197" s="9" t="str">
        <f t="shared" si="106"/>
        <v>KMO 105Induk</v>
      </c>
      <c r="B197" s="9" t="str">
        <f t="shared" si="107"/>
        <v>KMO 105jurusan 1</v>
      </c>
      <c r="C197" s="9" t="str">
        <f t="shared" si="108"/>
        <v>KMO 105jurusan 2</v>
      </c>
      <c r="D197" s="9" t="str">
        <f t="shared" si="109"/>
        <v>KMO 105jurusan 3</v>
      </c>
      <c r="E197" s="9" t="str">
        <f t="shared" si="110"/>
        <v>KMO 105jurusan 4</v>
      </c>
      <c r="F197" s="10" t="s">
        <v>92</v>
      </c>
      <c r="G197" s="10" t="s">
        <v>8</v>
      </c>
      <c r="H197" s="10" t="s">
        <v>275</v>
      </c>
      <c r="I197" s="10" t="s">
        <v>10428</v>
      </c>
      <c r="J197" s="10" t="s">
        <v>10429</v>
      </c>
      <c r="K197" s="10" t="s">
        <v>7465</v>
      </c>
      <c r="L197" s="10"/>
      <c r="M197" s="10"/>
      <c r="N197" s="14">
        <f t="shared" si="111"/>
        <v>0</v>
      </c>
      <c r="O197" s="15" t="e">
        <f t="shared" si="112"/>
        <v>#VALUE!</v>
      </c>
      <c r="P197" s="15" t="e">
        <f t="shared" si="113"/>
        <v>#VALUE!</v>
      </c>
      <c r="Q197" s="17" t="e">
        <f>VLOOKUP($A197,'DATA PENGUKURAN GARDU'!$A:$BS,42,0)</f>
        <v>#N/A</v>
      </c>
      <c r="R197" s="18" t="e">
        <f t="shared" si="89"/>
        <v>#N/A</v>
      </c>
      <c r="S197" s="17" t="e">
        <f>VLOOKUP($A197,'DATA PENGUKURAN GARDU'!$A:$BS,44,0)</f>
        <v>#N/A</v>
      </c>
      <c r="T197" s="18" t="e">
        <f t="shared" si="90"/>
        <v>#N/A</v>
      </c>
      <c r="U197" s="17" t="e">
        <f>VLOOKUP($A197,'DATA PENGUKURAN GARDU'!$A:$BS,46,0)</f>
        <v>#N/A</v>
      </c>
      <c r="V197" s="18" t="e">
        <f t="shared" si="91"/>
        <v>#N/A</v>
      </c>
      <c r="W197" s="17" t="e">
        <f>VLOOKUP($A197,'DATA PENGUKURAN GARDU'!$A:$BS,48,0)</f>
        <v>#N/A</v>
      </c>
      <c r="X197" s="17" t="e">
        <f>VLOOKUP($A197,'DATA PENGUKURAN GARDU'!$A:$BS,53,0)</f>
        <v>#N/A</v>
      </c>
      <c r="Y197" s="17" t="e">
        <f>VLOOKUP($A197,'DATA PENGUKURAN GARDU'!$A:$BS,54,0)</f>
        <v>#N/A</v>
      </c>
      <c r="Z197" s="17" t="e">
        <f>VLOOKUP($A197,'DATA PENGUKURAN GARDU'!$A:$BS,55,0)</f>
        <v>#N/A</v>
      </c>
      <c r="AA197" s="20" t="e">
        <f>VLOOKUP($B197,'DATA PENGUKURAN GARDU'!$A:$BS,42,0)</f>
        <v>#N/A</v>
      </c>
      <c r="AB197" s="21" t="e">
        <f t="shared" si="92"/>
        <v>#N/A</v>
      </c>
      <c r="AC197" s="20" t="e">
        <f>VLOOKUP($B197,'DATA PENGUKURAN GARDU'!$A:$BS,44,0)</f>
        <v>#N/A</v>
      </c>
      <c r="AD197" s="21" t="e">
        <f t="shared" si="93"/>
        <v>#N/A</v>
      </c>
      <c r="AE197" s="20" t="e">
        <f>VLOOKUP($B197,'DATA PENGUKURAN GARDU'!$A:$BS,46,0)</f>
        <v>#N/A</v>
      </c>
      <c r="AF197" s="21" t="e">
        <f t="shared" si="94"/>
        <v>#N/A</v>
      </c>
      <c r="AG197" s="20" t="e">
        <f>VLOOKUP($B197,'DATA PENGUKURAN GARDU'!$A:$BS,46,0)</f>
        <v>#N/A</v>
      </c>
      <c r="AH197" s="20" t="e">
        <f>VLOOKUP($B197,'DATA PENGUKURAN GARDU'!$A:$BS,53,0)</f>
        <v>#N/A</v>
      </c>
      <c r="AI197" s="20" t="e">
        <f>VLOOKUP($B197,'DATA PENGUKURAN GARDU'!$A:$BS,54,0)</f>
        <v>#N/A</v>
      </c>
      <c r="AJ197" s="17" t="e">
        <f>VLOOKUP($C197,'DATA PENGUKURAN GARDU'!$A:$BS,42,0)</f>
        <v>#N/A</v>
      </c>
      <c r="AK197" s="23" t="e">
        <f t="shared" si="95"/>
        <v>#N/A</v>
      </c>
      <c r="AL197" s="17" t="e">
        <f>VLOOKUP($C197,'DATA PENGUKURAN GARDU'!$A:$BS,44,0)</f>
        <v>#N/A</v>
      </c>
      <c r="AM197" s="23" t="e">
        <f t="shared" si="96"/>
        <v>#N/A</v>
      </c>
      <c r="AN197" s="17" t="e">
        <f>VLOOKUP($C197,'DATA PENGUKURAN GARDU'!$A:$BS,46,0)</f>
        <v>#N/A</v>
      </c>
      <c r="AO197" s="23" t="e">
        <f t="shared" si="97"/>
        <v>#N/A</v>
      </c>
      <c r="AP197" s="17" t="e">
        <f>VLOOKUP($C197,'DATA PENGUKURAN GARDU'!$A:$BS,46,0)</f>
        <v>#N/A</v>
      </c>
      <c r="AQ197" s="17" t="e">
        <f>VLOOKUP($C197,'DATA PENGUKURAN GARDU'!$A:$BS,53,0)</f>
        <v>#N/A</v>
      </c>
      <c r="AR197" s="17" t="e">
        <f>VLOOKUP($C197,'DATA PENGUKURAN GARDU'!$A:$BS,54,0)</f>
        <v>#N/A</v>
      </c>
      <c r="AS197" s="20" t="e">
        <f>VLOOKUP($D197,'DATA PENGUKURAN GARDU'!$A:$BS,42,0)</f>
        <v>#N/A</v>
      </c>
      <c r="AT197" s="21" t="e">
        <f t="shared" si="98"/>
        <v>#N/A</v>
      </c>
      <c r="AU197" s="20" t="e">
        <f>VLOOKUP($D197,'DATA PENGUKURAN GARDU'!$A:$BS,44,0)</f>
        <v>#N/A</v>
      </c>
      <c r="AV197" s="21" t="e">
        <f t="shared" si="99"/>
        <v>#N/A</v>
      </c>
      <c r="AW197" s="20" t="e">
        <f>VLOOKUP($D197,'DATA PENGUKURAN GARDU'!$A:$BS,46,0)</f>
        <v>#N/A</v>
      </c>
      <c r="AX197" s="21" t="e">
        <f t="shared" si="100"/>
        <v>#N/A</v>
      </c>
      <c r="AY197" s="20" t="e">
        <f>VLOOKUP($D197,'DATA PENGUKURAN GARDU'!$A:$BS,46,0)</f>
        <v>#N/A</v>
      </c>
      <c r="AZ197" s="20" t="e">
        <f>VLOOKUP($D197,'DATA PENGUKURAN GARDU'!$A:$BS,53,0)</f>
        <v>#N/A</v>
      </c>
      <c r="BA197" s="20" t="e">
        <f>VLOOKUP($D197,'DATA PENGUKURAN GARDU'!$A:$BS,54,0)</f>
        <v>#N/A</v>
      </c>
      <c r="BB197" s="17" t="e">
        <f>VLOOKUP($E197,'DATA PENGUKURAN GARDU'!$A:$BS,42,0)</f>
        <v>#N/A</v>
      </c>
      <c r="BC197" s="23" t="e">
        <f t="shared" si="101"/>
        <v>#N/A</v>
      </c>
      <c r="BD197" s="17" t="e">
        <f>VLOOKUP($E197,'DATA PENGUKURAN GARDU'!$A:$BS,44,0)</f>
        <v>#N/A</v>
      </c>
      <c r="BE197" s="23" t="e">
        <f t="shared" si="102"/>
        <v>#N/A</v>
      </c>
      <c r="BF197" s="17" t="e">
        <f>VLOOKUP($E197,'DATA PENGUKURAN GARDU'!$A:$BS,46,0)</f>
        <v>#N/A</v>
      </c>
      <c r="BG197" s="23" t="e">
        <f t="shared" si="103"/>
        <v>#N/A</v>
      </c>
      <c r="BH197" s="17" t="e">
        <f>VLOOKUP($E197,'DATA PENGUKURAN GARDU'!$A:$BS,46,0)</f>
        <v>#N/A</v>
      </c>
      <c r="BI197" s="17" t="e">
        <f>VLOOKUP($E197,'DATA PENGUKURAN GARDU'!$A:$BS,53,0)</f>
        <v>#N/A</v>
      </c>
      <c r="BJ197" s="17" t="e">
        <f>VLOOKUP($E197,'DATA PENGUKURAN GARDU'!$A:$BS,54,0)</f>
        <v>#N/A</v>
      </c>
      <c r="BK197" s="20" t="e">
        <f t="shared" si="114"/>
        <v>#N/A</v>
      </c>
      <c r="BL197" s="20" t="e">
        <f t="shared" si="115"/>
        <v>#N/A</v>
      </c>
      <c r="BM197" s="20" t="e">
        <f t="shared" si="116"/>
        <v>#N/A</v>
      </c>
      <c r="BN197" s="25" t="e">
        <f t="shared" si="117"/>
        <v>#N/A</v>
      </c>
      <c r="BO197" s="26" t="str">
        <f t="shared" si="118"/>
        <v>0</v>
      </c>
      <c r="BP197" s="21" t="e">
        <f t="shared" si="119"/>
        <v>#VALUE!</v>
      </c>
      <c r="BQ197" s="20" t="e">
        <f t="shared" si="120"/>
        <v>#N/A</v>
      </c>
      <c r="BR197" s="20" t="e">
        <v>#N/A</v>
      </c>
      <c r="BS197" s="9" t="e">
        <v>#N/A</v>
      </c>
      <c r="BT197" s="2" t="e">
        <f t="shared" si="121"/>
        <v>#VALUE!</v>
      </c>
      <c r="BU197" s="2" t="e">
        <f t="shared" si="104"/>
        <v>#N/A</v>
      </c>
      <c r="BV197" s="2" t="e">
        <f t="shared" si="105"/>
        <v>#N/A</v>
      </c>
    </row>
    <row r="198" s="2" customFormat="1" ht="22.95" customHeight="1" spans="1:74">
      <c r="A198" s="9" t="str">
        <f t="shared" si="106"/>
        <v>KMO 142Induk</v>
      </c>
      <c r="B198" s="9" t="str">
        <f t="shared" si="107"/>
        <v>KMO 142jurusan 1</v>
      </c>
      <c r="C198" s="9" t="str">
        <f t="shared" si="108"/>
        <v>KMO 142jurusan 2</v>
      </c>
      <c r="D198" s="9" t="str">
        <f t="shared" si="109"/>
        <v>KMO 142jurusan 3</v>
      </c>
      <c r="E198" s="9" t="str">
        <f t="shared" si="110"/>
        <v>KMO 142jurusan 4</v>
      </c>
      <c r="F198" s="10" t="s">
        <v>67</v>
      </c>
      <c r="G198" s="10" t="s">
        <v>39</v>
      </c>
      <c r="H198" s="10" t="s">
        <v>276</v>
      </c>
      <c r="I198" s="10" t="s">
        <v>10430</v>
      </c>
      <c r="J198" s="10" t="s">
        <v>10431</v>
      </c>
      <c r="K198" s="10" t="s">
        <v>7465</v>
      </c>
      <c r="L198" s="10"/>
      <c r="M198" s="10"/>
      <c r="N198" s="14">
        <f t="shared" si="111"/>
        <v>0</v>
      </c>
      <c r="O198" s="15" t="e">
        <f t="shared" si="112"/>
        <v>#VALUE!</v>
      </c>
      <c r="P198" s="15" t="e">
        <f t="shared" si="113"/>
        <v>#VALUE!</v>
      </c>
      <c r="Q198" s="17" t="e">
        <f>VLOOKUP($A198,'DATA PENGUKURAN GARDU'!$A:$BS,42,0)</f>
        <v>#N/A</v>
      </c>
      <c r="R198" s="18" t="e">
        <f t="shared" si="89"/>
        <v>#N/A</v>
      </c>
      <c r="S198" s="17" t="e">
        <f>VLOOKUP($A198,'DATA PENGUKURAN GARDU'!$A:$BS,44,0)</f>
        <v>#N/A</v>
      </c>
      <c r="T198" s="18" t="e">
        <f t="shared" si="90"/>
        <v>#N/A</v>
      </c>
      <c r="U198" s="17" t="e">
        <f>VLOOKUP($A198,'DATA PENGUKURAN GARDU'!$A:$BS,46,0)</f>
        <v>#N/A</v>
      </c>
      <c r="V198" s="18" t="e">
        <f t="shared" si="91"/>
        <v>#N/A</v>
      </c>
      <c r="W198" s="17" t="e">
        <f>VLOOKUP($A198,'DATA PENGUKURAN GARDU'!$A:$BS,48,0)</f>
        <v>#N/A</v>
      </c>
      <c r="X198" s="17" t="e">
        <f>VLOOKUP($A198,'DATA PENGUKURAN GARDU'!$A:$BS,53,0)</f>
        <v>#N/A</v>
      </c>
      <c r="Y198" s="17" t="e">
        <f>VLOOKUP($A198,'DATA PENGUKURAN GARDU'!$A:$BS,54,0)</f>
        <v>#N/A</v>
      </c>
      <c r="Z198" s="17" t="e">
        <f>VLOOKUP($A198,'DATA PENGUKURAN GARDU'!$A:$BS,55,0)</f>
        <v>#N/A</v>
      </c>
      <c r="AA198" s="20" t="e">
        <f>VLOOKUP($B198,'DATA PENGUKURAN GARDU'!$A:$BS,42,0)</f>
        <v>#N/A</v>
      </c>
      <c r="AB198" s="21" t="e">
        <f t="shared" si="92"/>
        <v>#N/A</v>
      </c>
      <c r="AC198" s="20" t="e">
        <f>VLOOKUP($B198,'DATA PENGUKURAN GARDU'!$A:$BS,44,0)</f>
        <v>#N/A</v>
      </c>
      <c r="AD198" s="21" t="e">
        <f t="shared" si="93"/>
        <v>#N/A</v>
      </c>
      <c r="AE198" s="20" t="e">
        <f>VLOOKUP($B198,'DATA PENGUKURAN GARDU'!$A:$BS,46,0)</f>
        <v>#N/A</v>
      </c>
      <c r="AF198" s="21" t="e">
        <f t="shared" si="94"/>
        <v>#N/A</v>
      </c>
      <c r="AG198" s="20" t="e">
        <f>VLOOKUP($B198,'DATA PENGUKURAN GARDU'!$A:$BS,46,0)</f>
        <v>#N/A</v>
      </c>
      <c r="AH198" s="20" t="e">
        <f>VLOOKUP($B198,'DATA PENGUKURAN GARDU'!$A:$BS,53,0)</f>
        <v>#N/A</v>
      </c>
      <c r="AI198" s="20" t="e">
        <f>VLOOKUP($B198,'DATA PENGUKURAN GARDU'!$A:$BS,54,0)</f>
        <v>#N/A</v>
      </c>
      <c r="AJ198" s="17" t="e">
        <f>VLOOKUP($C198,'DATA PENGUKURAN GARDU'!$A:$BS,42,0)</f>
        <v>#N/A</v>
      </c>
      <c r="AK198" s="23" t="e">
        <f t="shared" si="95"/>
        <v>#N/A</v>
      </c>
      <c r="AL198" s="17" t="e">
        <f>VLOOKUP($C198,'DATA PENGUKURAN GARDU'!$A:$BS,44,0)</f>
        <v>#N/A</v>
      </c>
      <c r="AM198" s="23" t="e">
        <f t="shared" si="96"/>
        <v>#N/A</v>
      </c>
      <c r="AN198" s="17" t="e">
        <f>VLOOKUP($C198,'DATA PENGUKURAN GARDU'!$A:$BS,46,0)</f>
        <v>#N/A</v>
      </c>
      <c r="AO198" s="23" t="e">
        <f t="shared" si="97"/>
        <v>#N/A</v>
      </c>
      <c r="AP198" s="17" t="e">
        <f>VLOOKUP($C198,'DATA PENGUKURAN GARDU'!$A:$BS,46,0)</f>
        <v>#N/A</v>
      </c>
      <c r="AQ198" s="17" t="e">
        <f>VLOOKUP($C198,'DATA PENGUKURAN GARDU'!$A:$BS,53,0)</f>
        <v>#N/A</v>
      </c>
      <c r="AR198" s="17" t="e">
        <f>VLOOKUP($C198,'DATA PENGUKURAN GARDU'!$A:$BS,54,0)</f>
        <v>#N/A</v>
      </c>
      <c r="AS198" s="20" t="e">
        <f>VLOOKUP($D198,'DATA PENGUKURAN GARDU'!$A:$BS,42,0)</f>
        <v>#N/A</v>
      </c>
      <c r="AT198" s="21" t="e">
        <f t="shared" si="98"/>
        <v>#N/A</v>
      </c>
      <c r="AU198" s="20" t="e">
        <f>VLOOKUP($D198,'DATA PENGUKURAN GARDU'!$A:$BS,44,0)</f>
        <v>#N/A</v>
      </c>
      <c r="AV198" s="21" t="e">
        <f t="shared" si="99"/>
        <v>#N/A</v>
      </c>
      <c r="AW198" s="20" t="e">
        <f>VLOOKUP($D198,'DATA PENGUKURAN GARDU'!$A:$BS,46,0)</f>
        <v>#N/A</v>
      </c>
      <c r="AX198" s="21" t="e">
        <f t="shared" si="100"/>
        <v>#N/A</v>
      </c>
      <c r="AY198" s="20" t="e">
        <f>VLOOKUP($D198,'DATA PENGUKURAN GARDU'!$A:$BS,46,0)</f>
        <v>#N/A</v>
      </c>
      <c r="AZ198" s="20" t="e">
        <f>VLOOKUP($D198,'DATA PENGUKURAN GARDU'!$A:$BS,53,0)</f>
        <v>#N/A</v>
      </c>
      <c r="BA198" s="20" t="e">
        <f>VLOOKUP($D198,'DATA PENGUKURAN GARDU'!$A:$BS,54,0)</f>
        <v>#N/A</v>
      </c>
      <c r="BB198" s="17" t="e">
        <f>VLOOKUP($E198,'DATA PENGUKURAN GARDU'!$A:$BS,42,0)</f>
        <v>#N/A</v>
      </c>
      <c r="BC198" s="23" t="e">
        <f t="shared" si="101"/>
        <v>#N/A</v>
      </c>
      <c r="BD198" s="17" t="e">
        <f>VLOOKUP($E198,'DATA PENGUKURAN GARDU'!$A:$BS,44,0)</f>
        <v>#N/A</v>
      </c>
      <c r="BE198" s="23" t="e">
        <f t="shared" si="102"/>
        <v>#N/A</v>
      </c>
      <c r="BF198" s="17" t="e">
        <f>VLOOKUP($E198,'DATA PENGUKURAN GARDU'!$A:$BS,46,0)</f>
        <v>#N/A</v>
      </c>
      <c r="BG198" s="23" t="e">
        <f t="shared" si="103"/>
        <v>#N/A</v>
      </c>
      <c r="BH198" s="17" t="e">
        <f>VLOOKUP($E198,'DATA PENGUKURAN GARDU'!$A:$BS,46,0)</f>
        <v>#N/A</v>
      </c>
      <c r="BI198" s="17" t="e">
        <f>VLOOKUP($E198,'DATA PENGUKURAN GARDU'!$A:$BS,53,0)</f>
        <v>#N/A</v>
      </c>
      <c r="BJ198" s="17" t="e">
        <f>VLOOKUP($E198,'DATA PENGUKURAN GARDU'!$A:$BS,54,0)</f>
        <v>#N/A</v>
      </c>
      <c r="BK198" s="20" t="e">
        <f t="shared" si="114"/>
        <v>#N/A</v>
      </c>
      <c r="BL198" s="20" t="e">
        <f t="shared" si="115"/>
        <v>#N/A</v>
      </c>
      <c r="BM198" s="20" t="e">
        <f t="shared" si="116"/>
        <v>#N/A</v>
      </c>
      <c r="BN198" s="25" t="e">
        <f t="shared" si="117"/>
        <v>#N/A</v>
      </c>
      <c r="BO198" s="26" t="str">
        <f t="shared" si="118"/>
        <v>0</v>
      </c>
      <c r="BP198" s="21" t="e">
        <f t="shared" si="119"/>
        <v>#VALUE!</v>
      </c>
      <c r="BQ198" s="20" t="e">
        <f t="shared" si="120"/>
        <v>#N/A</v>
      </c>
      <c r="BR198" s="20" t="e">
        <v>#N/A</v>
      </c>
      <c r="BS198" s="9" t="e">
        <v>#N/A</v>
      </c>
      <c r="BT198" s="2" t="e">
        <f t="shared" si="121"/>
        <v>#VALUE!</v>
      </c>
      <c r="BU198" s="2" t="e">
        <f t="shared" si="104"/>
        <v>#N/A</v>
      </c>
      <c r="BV198" s="2" t="e">
        <f t="shared" si="105"/>
        <v>#N/A</v>
      </c>
    </row>
    <row r="199" s="2" customFormat="1" ht="22.95" customHeight="1" spans="1:74">
      <c r="A199" s="9" t="str">
        <f t="shared" si="106"/>
        <v>KMO 151Induk</v>
      </c>
      <c r="B199" s="9" t="str">
        <f t="shared" si="107"/>
        <v>KMO 151jurusan 1</v>
      </c>
      <c r="C199" s="9" t="str">
        <f t="shared" si="108"/>
        <v>KMO 151jurusan 2</v>
      </c>
      <c r="D199" s="9" t="str">
        <f t="shared" si="109"/>
        <v>KMO 151jurusan 3</v>
      </c>
      <c r="E199" s="9" t="str">
        <f t="shared" si="110"/>
        <v>KMO 151jurusan 4</v>
      </c>
      <c r="F199" s="10" t="s">
        <v>166</v>
      </c>
      <c r="G199" s="10" t="s">
        <v>101</v>
      </c>
      <c r="H199" s="10" t="s">
        <v>277</v>
      </c>
      <c r="I199" s="10" t="s">
        <v>10432</v>
      </c>
      <c r="J199" s="10" t="s">
        <v>10433</v>
      </c>
      <c r="K199" s="10" t="s">
        <v>7465</v>
      </c>
      <c r="L199" s="10"/>
      <c r="M199" s="10"/>
      <c r="N199" s="14">
        <f t="shared" si="111"/>
        <v>0</v>
      </c>
      <c r="O199" s="15" t="e">
        <f t="shared" si="112"/>
        <v>#VALUE!</v>
      </c>
      <c r="P199" s="15" t="e">
        <f t="shared" si="113"/>
        <v>#VALUE!</v>
      </c>
      <c r="Q199" s="17" t="e">
        <f>VLOOKUP($A199,'DATA PENGUKURAN GARDU'!$A:$BS,42,0)</f>
        <v>#N/A</v>
      </c>
      <c r="R199" s="18" t="e">
        <f t="shared" si="89"/>
        <v>#N/A</v>
      </c>
      <c r="S199" s="17" t="e">
        <f>VLOOKUP($A199,'DATA PENGUKURAN GARDU'!$A:$BS,44,0)</f>
        <v>#N/A</v>
      </c>
      <c r="T199" s="18" t="e">
        <f t="shared" si="90"/>
        <v>#N/A</v>
      </c>
      <c r="U199" s="17" t="e">
        <f>VLOOKUP($A199,'DATA PENGUKURAN GARDU'!$A:$BS,46,0)</f>
        <v>#N/A</v>
      </c>
      <c r="V199" s="18" t="e">
        <f t="shared" si="91"/>
        <v>#N/A</v>
      </c>
      <c r="W199" s="17" t="e">
        <f>VLOOKUP($A199,'DATA PENGUKURAN GARDU'!$A:$BS,48,0)</f>
        <v>#N/A</v>
      </c>
      <c r="X199" s="17" t="e">
        <f>VLOOKUP($A199,'DATA PENGUKURAN GARDU'!$A:$BS,53,0)</f>
        <v>#N/A</v>
      </c>
      <c r="Y199" s="17" t="e">
        <f>VLOOKUP($A199,'DATA PENGUKURAN GARDU'!$A:$BS,54,0)</f>
        <v>#N/A</v>
      </c>
      <c r="Z199" s="17" t="e">
        <f>VLOOKUP($A199,'DATA PENGUKURAN GARDU'!$A:$BS,55,0)</f>
        <v>#N/A</v>
      </c>
      <c r="AA199" s="20" t="e">
        <f>VLOOKUP($B199,'DATA PENGUKURAN GARDU'!$A:$BS,42,0)</f>
        <v>#N/A</v>
      </c>
      <c r="AB199" s="21" t="e">
        <f t="shared" si="92"/>
        <v>#N/A</v>
      </c>
      <c r="AC199" s="20" t="e">
        <f>VLOOKUP($B199,'DATA PENGUKURAN GARDU'!$A:$BS,44,0)</f>
        <v>#N/A</v>
      </c>
      <c r="AD199" s="21" t="e">
        <f t="shared" si="93"/>
        <v>#N/A</v>
      </c>
      <c r="AE199" s="20" t="e">
        <f>VLOOKUP($B199,'DATA PENGUKURAN GARDU'!$A:$BS,46,0)</f>
        <v>#N/A</v>
      </c>
      <c r="AF199" s="21" t="e">
        <f t="shared" si="94"/>
        <v>#N/A</v>
      </c>
      <c r="AG199" s="20" t="e">
        <f>VLOOKUP($B199,'DATA PENGUKURAN GARDU'!$A:$BS,46,0)</f>
        <v>#N/A</v>
      </c>
      <c r="AH199" s="20" t="e">
        <f>VLOOKUP($B199,'DATA PENGUKURAN GARDU'!$A:$BS,53,0)</f>
        <v>#N/A</v>
      </c>
      <c r="AI199" s="20" t="e">
        <f>VLOOKUP($B199,'DATA PENGUKURAN GARDU'!$A:$BS,54,0)</f>
        <v>#N/A</v>
      </c>
      <c r="AJ199" s="17" t="e">
        <f>VLOOKUP($C199,'DATA PENGUKURAN GARDU'!$A:$BS,42,0)</f>
        <v>#N/A</v>
      </c>
      <c r="AK199" s="23" t="e">
        <f t="shared" si="95"/>
        <v>#N/A</v>
      </c>
      <c r="AL199" s="17" t="e">
        <f>VLOOKUP($C199,'DATA PENGUKURAN GARDU'!$A:$BS,44,0)</f>
        <v>#N/A</v>
      </c>
      <c r="AM199" s="23" t="e">
        <f t="shared" si="96"/>
        <v>#N/A</v>
      </c>
      <c r="AN199" s="17" t="e">
        <f>VLOOKUP($C199,'DATA PENGUKURAN GARDU'!$A:$BS,46,0)</f>
        <v>#N/A</v>
      </c>
      <c r="AO199" s="23" t="e">
        <f t="shared" si="97"/>
        <v>#N/A</v>
      </c>
      <c r="AP199" s="17" t="e">
        <f>VLOOKUP($C199,'DATA PENGUKURAN GARDU'!$A:$BS,46,0)</f>
        <v>#N/A</v>
      </c>
      <c r="AQ199" s="17" t="e">
        <f>VLOOKUP($C199,'DATA PENGUKURAN GARDU'!$A:$BS,53,0)</f>
        <v>#N/A</v>
      </c>
      <c r="AR199" s="17" t="e">
        <f>VLOOKUP($C199,'DATA PENGUKURAN GARDU'!$A:$BS,54,0)</f>
        <v>#N/A</v>
      </c>
      <c r="AS199" s="20" t="e">
        <f>VLOOKUP($D199,'DATA PENGUKURAN GARDU'!$A:$BS,42,0)</f>
        <v>#N/A</v>
      </c>
      <c r="AT199" s="21" t="e">
        <f t="shared" si="98"/>
        <v>#N/A</v>
      </c>
      <c r="AU199" s="20" t="e">
        <f>VLOOKUP($D199,'DATA PENGUKURAN GARDU'!$A:$BS,44,0)</f>
        <v>#N/A</v>
      </c>
      <c r="AV199" s="21" t="e">
        <f t="shared" si="99"/>
        <v>#N/A</v>
      </c>
      <c r="AW199" s="20" t="e">
        <f>VLOOKUP($D199,'DATA PENGUKURAN GARDU'!$A:$BS,46,0)</f>
        <v>#N/A</v>
      </c>
      <c r="AX199" s="21" t="e">
        <f t="shared" si="100"/>
        <v>#N/A</v>
      </c>
      <c r="AY199" s="20" t="e">
        <f>VLOOKUP($D199,'DATA PENGUKURAN GARDU'!$A:$BS,46,0)</f>
        <v>#N/A</v>
      </c>
      <c r="AZ199" s="20" t="e">
        <f>VLOOKUP($D199,'DATA PENGUKURAN GARDU'!$A:$BS,53,0)</f>
        <v>#N/A</v>
      </c>
      <c r="BA199" s="20" t="e">
        <f>VLOOKUP($D199,'DATA PENGUKURAN GARDU'!$A:$BS,54,0)</f>
        <v>#N/A</v>
      </c>
      <c r="BB199" s="17" t="e">
        <f>VLOOKUP($E199,'DATA PENGUKURAN GARDU'!$A:$BS,42,0)</f>
        <v>#N/A</v>
      </c>
      <c r="BC199" s="23" t="e">
        <f t="shared" si="101"/>
        <v>#N/A</v>
      </c>
      <c r="BD199" s="17" t="e">
        <f>VLOOKUP($E199,'DATA PENGUKURAN GARDU'!$A:$BS,44,0)</f>
        <v>#N/A</v>
      </c>
      <c r="BE199" s="23" t="e">
        <f t="shared" si="102"/>
        <v>#N/A</v>
      </c>
      <c r="BF199" s="17" t="e">
        <f>VLOOKUP($E199,'DATA PENGUKURAN GARDU'!$A:$BS,46,0)</f>
        <v>#N/A</v>
      </c>
      <c r="BG199" s="23" t="e">
        <f t="shared" si="103"/>
        <v>#N/A</v>
      </c>
      <c r="BH199" s="17" t="e">
        <f>VLOOKUP($E199,'DATA PENGUKURAN GARDU'!$A:$BS,46,0)</f>
        <v>#N/A</v>
      </c>
      <c r="BI199" s="17" t="e">
        <f>VLOOKUP($E199,'DATA PENGUKURAN GARDU'!$A:$BS,53,0)</f>
        <v>#N/A</v>
      </c>
      <c r="BJ199" s="17" t="e">
        <f>VLOOKUP($E199,'DATA PENGUKURAN GARDU'!$A:$BS,54,0)</f>
        <v>#N/A</v>
      </c>
      <c r="BK199" s="20" t="e">
        <f t="shared" si="114"/>
        <v>#N/A</v>
      </c>
      <c r="BL199" s="20" t="e">
        <f t="shared" si="115"/>
        <v>#N/A</v>
      </c>
      <c r="BM199" s="20" t="e">
        <f t="shared" si="116"/>
        <v>#N/A</v>
      </c>
      <c r="BN199" s="25" t="e">
        <f t="shared" si="117"/>
        <v>#N/A</v>
      </c>
      <c r="BO199" s="26" t="str">
        <f t="shared" si="118"/>
        <v>0</v>
      </c>
      <c r="BP199" s="21" t="e">
        <f t="shared" si="119"/>
        <v>#VALUE!</v>
      </c>
      <c r="BQ199" s="20" t="e">
        <f t="shared" si="120"/>
        <v>#N/A</v>
      </c>
      <c r="BR199" s="20" t="e">
        <v>#N/A</v>
      </c>
      <c r="BS199" s="9" t="e">
        <v>#N/A</v>
      </c>
      <c r="BT199" s="2" t="e">
        <f t="shared" si="121"/>
        <v>#VALUE!</v>
      </c>
      <c r="BU199" s="2" t="e">
        <f t="shared" si="104"/>
        <v>#N/A</v>
      </c>
      <c r="BV199" s="2" t="e">
        <f t="shared" si="105"/>
        <v>#N/A</v>
      </c>
    </row>
    <row r="200" s="2" customFormat="1" ht="22.95" customHeight="1" spans="1:74">
      <c r="A200" s="9" t="str">
        <f t="shared" si="106"/>
        <v>L-109Induk</v>
      </c>
      <c r="B200" s="9" t="str">
        <f t="shared" si="107"/>
        <v>L-109jurusan 1</v>
      </c>
      <c r="C200" s="9" t="str">
        <f t="shared" si="108"/>
        <v>L-109jurusan 2</v>
      </c>
      <c r="D200" s="9" t="str">
        <f t="shared" si="109"/>
        <v>L-109jurusan 3</v>
      </c>
      <c r="E200" s="9" t="str">
        <f t="shared" si="110"/>
        <v>L-109jurusan 4</v>
      </c>
      <c r="F200" s="10" t="s">
        <v>105</v>
      </c>
      <c r="G200" s="10" t="s">
        <v>22</v>
      </c>
      <c r="H200" s="10" t="s">
        <v>278</v>
      </c>
      <c r="I200" s="10" t="s">
        <v>10140</v>
      </c>
      <c r="J200" s="10" t="s">
        <v>10434</v>
      </c>
      <c r="K200" s="10" t="s">
        <v>7465</v>
      </c>
      <c r="L200" s="10"/>
      <c r="M200" s="10"/>
      <c r="N200" s="14">
        <f t="shared" si="111"/>
        <v>0</v>
      </c>
      <c r="O200" s="15" t="e">
        <f t="shared" si="112"/>
        <v>#VALUE!</v>
      </c>
      <c r="P200" s="15" t="e">
        <f t="shared" si="113"/>
        <v>#VALUE!</v>
      </c>
      <c r="Q200" s="17" t="e">
        <f>VLOOKUP($A200,'DATA PENGUKURAN GARDU'!$A:$BS,42,0)</f>
        <v>#N/A</v>
      </c>
      <c r="R200" s="18" t="e">
        <f t="shared" si="89"/>
        <v>#N/A</v>
      </c>
      <c r="S200" s="17" t="e">
        <f>VLOOKUP($A200,'DATA PENGUKURAN GARDU'!$A:$BS,44,0)</f>
        <v>#N/A</v>
      </c>
      <c r="T200" s="18" t="e">
        <f t="shared" si="90"/>
        <v>#N/A</v>
      </c>
      <c r="U200" s="17" t="e">
        <f>VLOOKUP($A200,'DATA PENGUKURAN GARDU'!$A:$BS,46,0)</f>
        <v>#N/A</v>
      </c>
      <c r="V200" s="18" t="e">
        <f t="shared" si="91"/>
        <v>#N/A</v>
      </c>
      <c r="W200" s="17" t="e">
        <f>VLOOKUP($A200,'DATA PENGUKURAN GARDU'!$A:$BS,48,0)</f>
        <v>#N/A</v>
      </c>
      <c r="X200" s="17" t="e">
        <f>VLOOKUP($A200,'DATA PENGUKURAN GARDU'!$A:$BS,53,0)</f>
        <v>#N/A</v>
      </c>
      <c r="Y200" s="17" t="e">
        <f>VLOOKUP($A200,'DATA PENGUKURAN GARDU'!$A:$BS,54,0)</f>
        <v>#N/A</v>
      </c>
      <c r="Z200" s="17" t="e">
        <f>VLOOKUP($A200,'DATA PENGUKURAN GARDU'!$A:$BS,55,0)</f>
        <v>#N/A</v>
      </c>
      <c r="AA200" s="20" t="e">
        <f>VLOOKUP($B200,'DATA PENGUKURAN GARDU'!$A:$BS,42,0)</f>
        <v>#N/A</v>
      </c>
      <c r="AB200" s="21" t="e">
        <f t="shared" si="92"/>
        <v>#N/A</v>
      </c>
      <c r="AC200" s="20" t="e">
        <f>VLOOKUP($B200,'DATA PENGUKURAN GARDU'!$A:$BS,44,0)</f>
        <v>#N/A</v>
      </c>
      <c r="AD200" s="21" t="e">
        <f t="shared" si="93"/>
        <v>#N/A</v>
      </c>
      <c r="AE200" s="20" t="e">
        <f>VLOOKUP($B200,'DATA PENGUKURAN GARDU'!$A:$BS,46,0)</f>
        <v>#N/A</v>
      </c>
      <c r="AF200" s="21" t="e">
        <f t="shared" si="94"/>
        <v>#N/A</v>
      </c>
      <c r="AG200" s="20" t="e">
        <f>VLOOKUP($B200,'DATA PENGUKURAN GARDU'!$A:$BS,46,0)</f>
        <v>#N/A</v>
      </c>
      <c r="AH200" s="20" t="e">
        <f>VLOOKUP($B200,'DATA PENGUKURAN GARDU'!$A:$BS,53,0)</f>
        <v>#N/A</v>
      </c>
      <c r="AI200" s="20" t="e">
        <f>VLOOKUP($B200,'DATA PENGUKURAN GARDU'!$A:$BS,54,0)</f>
        <v>#N/A</v>
      </c>
      <c r="AJ200" s="17" t="e">
        <f>VLOOKUP($C200,'DATA PENGUKURAN GARDU'!$A:$BS,42,0)</f>
        <v>#N/A</v>
      </c>
      <c r="AK200" s="23" t="e">
        <f t="shared" si="95"/>
        <v>#N/A</v>
      </c>
      <c r="AL200" s="17" t="e">
        <f>VLOOKUP($C200,'DATA PENGUKURAN GARDU'!$A:$BS,44,0)</f>
        <v>#N/A</v>
      </c>
      <c r="AM200" s="23" t="e">
        <f t="shared" si="96"/>
        <v>#N/A</v>
      </c>
      <c r="AN200" s="17" t="e">
        <f>VLOOKUP($C200,'DATA PENGUKURAN GARDU'!$A:$BS,46,0)</f>
        <v>#N/A</v>
      </c>
      <c r="AO200" s="23" t="e">
        <f t="shared" si="97"/>
        <v>#N/A</v>
      </c>
      <c r="AP200" s="17" t="e">
        <f>VLOOKUP($C200,'DATA PENGUKURAN GARDU'!$A:$BS,46,0)</f>
        <v>#N/A</v>
      </c>
      <c r="AQ200" s="17" t="e">
        <f>VLOOKUP($C200,'DATA PENGUKURAN GARDU'!$A:$BS,53,0)</f>
        <v>#N/A</v>
      </c>
      <c r="AR200" s="17" t="e">
        <f>VLOOKUP($C200,'DATA PENGUKURAN GARDU'!$A:$BS,54,0)</f>
        <v>#N/A</v>
      </c>
      <c r="AS200" s="20" t="e">
        <f>VLOOKUP($D200,'DATA PENGUKURAN GARDU'!$A:$BS,42,0)</f>
        <v>#N/A</v>
      </c>
      <c r="AT200" s="21" t="e">
        <f t="shared" si="98"/>
        <v>#N/A</v>
      </c>
      <c r="AU200" s="20" t="e">
        <f>VLOOKUP($D200,'DATA PENGUKURAN GARDU'!$A:$BS,44,0)</f>
        <v>#N/A</v>
      </c>
      <c r="AV200" s="21" t="e">
        <f t="shared" si="99"/>
        <v>#N/A</v>
      </c>
      <c r="AW200" s="20" t="e">
        <f>VLOOKUP($D200,'DATA PENGUKURAN GARDU'!$A:$BS,46,0)</f>
        <v>#N/A</v>
      </c>
      <c r="AX200" s="21" t="e">
        <f t="shared" si="100"/>
        <v>#N/A</v>
      </c>
      <c r="AY200" s="20" t="e">
        <f>VLOOKUP($D200,'DATA PENGUKURAN GARDU'!$A:$BS,46,0)</f>
        <v>#N/A</v>
      </c>
      <c r="AZ200" s="20" t="e">
        <f>VLOOKUP($D200,'DATA PENGUKURAN GARDU'!$A:$BS,53,0)</f>
        <v>#N/A</v>
      </c>
      <c r="BA200" s="20" t="e">
        <f>VLOOKUP($D200,'DATA PENGUKURAN GARDU'!$A:$BS,54,0)</f>
        <v>#N/A</v>
      </c>
      <c r="BB200" s="17" t="e">
        <f>VLOOKUP($E200,'DATA PENGUKURAN GARDU'!$A:$BS,42,0)</f>
        <v>#N/A</v>
      </c>
      <c r="BC200" s="23" t="e">
        <f t="shared" si="101"/>
        <v>#N/A</v>
      </c>
      <c r="BD200" s="17" t="e">
        <f>VLOOKUP($E200,'DATA PENGUKURAN GARDU'!$A:$BS,44,0)</f>
        <v>#N/A</v>
      </c>
      <c r="BE200" s="23" t="e">
        <f t="shared" si="102"/>
        <v>#N/A</v>
      </c>
      <c r="BF200" s="17" t="e">
        <f>VLOOKUP($E200,'DATA PENGUKURAN GARDU'!$A:$BS,46,0)</f>
        <v>#N/A</v>
      </c>
      <c r="BG200" s="23" t="e">
        <f t="shared" si="103"/>
        <v>#N/A</v>
      </c>
      <c r="BH200" s="17" t="e">
        <f>VLOOKUP($E200,'DATA PENGUKURAN GARDU'!$A:$BS,46,0)</f>
        <v>#N/A</v>
      </c>
      <c r="BI200" s="17" t="e">
        <f>VLOOKUP($E200,'DATA PENGUKURAN GARDU'!$A:$BS,53,0)</f>
        <v>#N/A</v>
      </c>
      <c r="BJ200" s="17" t="e">
        <f>VLOOKUP($E200,'DATA PENGUKURAN GARDU'!$A:$BS,54,0)</f>
        <v>#N/A</v>
      </c>
      <c r="BK200" s="20" t="e">
        <f t="shared" si="114"/>
        <v>#N/A</v>
      </c>
      <c r="BL200" s="20" t="e">
        <f t="shared" si="115"/>
        <v>#N/A</v>
      </c>
      <c r="BM200" s="20" t="e">
        <f t="shared" si="116"/>
        <v>#N/A</v>
      </c>
      <c r="BN200" s="25" t="e">
        <f t="shared" si="117"/>
        <v>#N/A</v>
      </c>
      <c r="BO200" s="26" t="str">
        <f t="shared" si="118"/>
        <v>0</v>
      </c>
      <c r="BP200" s="21" t="e">
        <f t="shared" si="119"/>
        <v>#VALUE!</v>
      </c>
      <c r="BQ200" s="20" t="e">
        <f t="shared" si="120"/>
        <v>#N/A</v>
      </c>
      <c r="BR200" s="20" t="e">
        <v>#N/A</v>
      </c>
      <c r="BS200" s="9" t="e">
        <v>#N/A</v>
      </c>
      <c r="BT200" s="2" t="e">
        <f t="shared" si="121"/>
        <v>#VALUE!</v>
      </c>
      <c r="BU200" s="2" t="e">
        <f t="shared" si="104"/>
        <v>#N/A</v>
      </c>
      <c r="BV200" s="2" t="e">
        <f t="shared" si="105"/>
        <v>#N/A</v>
      </c>
    </row>
    <row r="201" s="2" customFormat="1" ht="22.95" customHeight="1" spans="1:74">
      <c r="A201" s="9" t="str">
        <f t="shared" si="106"/>
        <v>L-114Induk</v>
      </c>
      <c r="B201" s="9" t="str">
        <f t="shared" si="107"/>
        <v>L-114jurusan 1</v>
      </c>
      <c r="C201" s="9" t="str">
        <f t="shared" si="108"/>
        <v>L-114jurusan 2</v>
      </c>
      <c r="D201" s="9" t="str">
        <f t="shared" si="109"/>
        <v>L-114jurusan 3</v>
      </c>
      <c r="E201" s="9" t="str">
        <f t="shared" si="110"/>
        <v>L-114jurusan 4</v>
      </c>
      <c r="F201" s="10" t="s">
        <v>105</v>
      </c>
      <c r="G201" s="10" t="s">
        <v>22</v>
      </c>
      <c r="H201" s="10" t="s">
        <v>279</v>
      </c>
      <c r="I201" s="10" t="s">
        <v>10435</v>
      </c>
      <c r="J201" s="10" t="s">
        <v>10436</v>
      </c>
      <c r="K201" s="10" t="s">
        <v>7465</v>
      </c>
      <c r="L201" s="10"/>
      <c r="M201" s="10"/>
      <c r="N201" s="14">
        <f t="shared" si="111"/>
        <v>0</v>
      </c>
      <c r="O201" s="15" t="e">
        <f t="shared" si="112"/>
        <v>#VALUE!</v>
      </c>
      <c r="P201" s="15" t="e">
        <f t="shared" si="113"/>
        <v>#VALUE!</v>
      </c>
      <c r="Q201" s="17" t="e">
        <f>VLOOKUP($A201,'DATA PENGUKURAN GARDU'!$A:$BS,42,0)</f>
        <v>#N/A</v>
      </c>
      <c r="R201" s="18" t="e">
        <f t="shared" si="89"/>
        <v>#N/A</v>
      </c>
      <c r="S201" s="17" t="e">
        <f>VLOOKUP($A201,'DATA PENGUKURAN GARDU'!$A:$BS,44,0)</f>
        <v>#N/A</v>
      </c>
      <c r="T201" s="18" t="e">
        <f t="shared" si="90"/>
        <v>#N/A</v>
      </c>
      <c r="U201" s="17" t="e">
        <f>VLOOKUP($A201,'DATA PENGUKURAN GARDU'!$A:$BS,46,0)</f>
        <v>#N/A</v>
      </c>
      <c r="V201" s="18" t="e">
        <f t="shared" si="91"/>
        <v>#N/A</v>
      </c>
      <c r="W201" s="17" t="e">
        <f>VLOOKUP($A201,'DATA PENGUKURAN GARDU'!$A:$BS,48,0)</f>
        <v>#N/A</v>
      </c>
      <c r="X201" s="17" t="e">
        <f>VLOOKUP($A201,'DATA PENGUKURAN GARDU'!$A:$BS,53,0)</f>
        <v>#N/A</v>
      </c>
      <c r="Y201" s="17" t="e">
        <f>VLOOKUP($A201,'DATA PENGUKURAN GARDU'!$A:$BS,54,0)</f>
        <v>#N/A</v>
      </c>
      <c r="Z201" s="17" t="e">
        <f>VLOOKUP($A201,'DATA PENGUKURAN GARDU'!$A:$BS,55,0)</f>
        <v>#N/A</v>
      </c>
      <c r="AA201" s="20" t="e">
        <f>VLOOKUP($B201,'DATA PENGUKURAN GARDU'!$A:$BS,42,0)</f>
        <v>#N/A</v>
      </c>
      <c r="AB201" s="21" t="e">
        <f t="shared" si="92"/>
        <v>#N/A</v>
      </c>
      <c r="AC201" s="20" t="e">
        <f>VLOOKUP($B201,'DATA PENGUKURAN GARDU'!$A:$BS,44,0)</f>
        <v>#N/A</v>
      </c>
      <c r="AD201" s="21" t="e">
        <f t="shared" si="93"/>
        <v>#N/A</v>
      </c>
      <c r="AE201" s="20" t="e">
        <f>VLOOKUP($B201,'DATA PENGUKURAN GARDU'!$A:$BS,46,0)</f>
        <v>#N/A</v>
      </c>
      <c r="AF201" s="21" t="e">
        <f t="shared" si="94"/>
        <v>#N/A</v>
      </c>
      <c r="AG201" s="20" t="e">
        <f>VLOOKUP($B201,'DATA PENGUKURAN GARDU'!$A:$BS,46,0)</f>
        <v>#N/A</v>
      </c>
      <c r="AH201" s="20" t="e">
        <f>VLOOKUP($B201,'DATA PENGUKURAN GARDU'!$A:$BS,53,0)</f>
        <v>#N/A</v>
      </c>
      <c r="AI201" s="20" t="e">
        <f>VLOOKUP($B201,'DATA PENGUKURAN GARDU'!$A:$BS,54,0)</f>
        <v>#N/A</v>
      </c>
      <c r="AJ201" s="17" t="e">
        <f>VLOOKUP($C201,'DATA PENGUKURAN GARDU'!$A:$BS,42,0)</f>
        <v>#N/A</v>
      </c>
      <c r="AK201" s="23" t="e">
        <f t="shared" si="95"/>
        <v>#N/A</v>
      </c>
      <c r="AL201" s="17" t="e">
        <f>VLOOKUP($C201,'DATA PENGUKURAN GARDU'!$A:$BS,44,0)</f>
        <v>#N/A</v>
      </c>
      <c r="AM201" s="23" t="e">
        <f t="shared" si="96"/>
        <v>#N/A</v>
      </c>
      <c r="AN201" s="17" t="e">
        <f>VLOOKUP($C201,'DATA PENGUKURAN GARDU'!$A:$BS,46,0)</f>
        <v>#N/A</v>
      </c>
      <c r="AO201" s="23" t="e">
        <f t="shared" si="97"/>
        <v>#N/A</v>
      </c>
      <c r="AP201" s="17" t="e">
        <f>VLOOKUP($C201,'DATA PENGUKURAN GARDU'!$A:$BS,46,0)</f>
        <v>#N/A</v>
      </c>
      <c r="AQ201" s="17" t="e">
        <f>VLOOKUP($C201,'DATA PENGUKURAN GARDU'!$A:$BS,53,0)</f>
        <v>#N/A</v>
      </c>
      <c r="AR201" s="17" t="e">
        <f>VLOOKUP($C201,'DATA PENGUKURAN GARDU'!$A:$BS,54,0)</f>
        <v>#N/A</v>
      </c>
      <c r="AS201" s="20" t="e">
        <f>VLOOKUP($D201,'DATA PENGUKURAN GARDU'!$A:$BS,42,0)</f>
        <v>#N/A</v>
      </c>
      <c r="AT201" s="21" t="e">
        <f t="shared" si="98"/>
        <v>#N/A</v>
      </c>
      <c r="AU201" s="20" t="e">
        <f>VLOOKUP($D201,'DATA PENGUKURAN GARDU'!$A:$BS,44,0)</f>
        <v>#N/A</v>
      </c>
      <c r="AV201" s="21" t="e">
        <f t="shared" si="99"/>
        <v>#N/A</v>
      </c>
      <c r="AW201" s="20" t="e">
        <f>VLOOKUP($D201,'DATA PENGUKURAN GARDU'!$A:$BS,46,0)</f>
        <v>#N/A</v>
      </c>
      <c r="AX201" s="21" t="e">
        <f t="shared" si="100"/>
        <v>#N/A</v>
      </c>
      <c r="AY201" s="20" t="e">
        <f>VLOOKUP($D201,'DATA PENGUKURAN GARDU'!$A:$BS,46,0)</f>
        <v>#N/A</v>
      </c>
      <c r="AZ201" s="20" t="e">
        <f>VLOOKUP($D201,'DATA PENGUKURAN GARDU'!$A:$BS,53,0)</f>
        <v>#N/A</v>
      </c>
      <c r="BA201" s="20" t="e">
        <f>VLOOKUP($D201,'DATA PENGUKURAN GARDU'!$A:$BS,54,0)</f>
        <v>#N/A</v>
      </c>
      <c r="BB201" s="17" t="e">
        <f>VLOOKUP($E201,'DATA PENGUKURAN GARDU'!$A:$BS,42,0)</f>
        <v>#N/A</v>
      </c>
      <c r="BC201" s="23" t="e">
        <f t="shared" si="101"/>
        <v>#N/A</v>
      </c>
      <c r="BD201" s="17" t="e">
        <f>VLOOKUP($E201,'DATA PENGUKURAN GARDU'!$A:$BS,44,0)</f>
        <v>#N/A</v>
      </c>
      <c r="BE201" s="23" t="e">
        <f t="shared" si="102"/>
        <v>#N/A</v>
      </c>
      <c r="BF201" s="17" t="e">
        <f>VLOOKUP($E201,'DATA PENGUKURAN GARDU'!$A:$BS,46,0)</f>
        <v>#N/A</v>
      </c>
      <c r="BG201" s="23" t="e">
        <f t="shared" si="103"/>
        <v>#N/A</v>
      </c>
      <c r="BH201" s="17" t="e">
        <f>VLOOKUP($E201,'DATA PENGUKURAN GARDU'!$A:$BS,46,0)</f>
        <v>#N/A</v>
      </c>
      <c r="BI201" s="17" t="e">
        <f>VLOOKUP($E201,'DATA PENGUKURAN GARDU'!$A:$BS,53,0)</f>
        <v>#N/A</v>
      </c>
      <c r="BJ201" s="17" t="e">
        <f>VLOOKUP($E201,'DATA PENGUKURAN GARDU'!$A:$BS,54,0)</f>
        <v>#N/A</v>
      </c>
      <c r="BK201" s="20" t="e">
        <f t="shared" si="114"/>
        <v>#N/A</v>
      </c>
      <c r="BL201" s="20" t="e">
        <f t="shared" si="115"/>
        <v>#N/A</v>
      </c>
      <c r="BM201" s="20" t="e">
        <f t="shared" si="116"/>
        <v>#N/A</v>
      </c>
      <c r="BN201" s="25" t="e">
        <f t="shared" si="117"/>
        <v>#N/A</v>
      </c>
      <c r="BO201" s="26" t="str">
        <f t="shared" si="118"/>
        <v>0</v>
      </c>
      <c r="BP201" s="21" t="e">
        <f t="shared" si="119"/>
        <v>#VALUE!</v>
      </c>
      <c r="BQ201" s="20" t="e">
        <f t="shared" si="120"/>
        <v>#N/A</v>
      </c>
      <c r="BR201" s="20" t="e">
        <v>#N/A</v>
      </c>
      <c r="BS201" s="9" t="e">
        <v>#N/A</v>
      </c>
      <c r="BT201" s="2" t="e">
        <f t="shared" si="121"/>
        <v>#VALUE!</v>
      </c>
      <c r="BU201" s="2" t="e">
        <f t="shared" si="104"/>
        <v>#N/A</v>
      </c>
      <c r="BV201" s="2" t="e">
        <f t="shared" si="105"/>
        <v>#N/A</v>
      </c>
    </row>
    <row r="202" s="2" customFormat="1" ht="22.95" customHeight="1" spans="1:74">
      <c r="A202" s="9" t="str">
        <f t="shared" si="106"/>
        <v>L-116Induk</v>
      </c>
      <c r="B202" s="9" t="str">
        <f t="shared" si="107"/>
        <v>L-116jurusan 1</v>
      </c>
      <c r="C202" s="9" t="str">
        <f t="shared" si="108"/>
        <v>L-116jurusan 2</v>
      </c>
      <c r="D202" s="9" t="str">
        <f t="shared" si="109"/>
        <v>L-116jurusan 3</v>
      </c>
      <c r="E202" s="9" t="str">
        <f t="shared" si="110"/>
        <v>L-116jurusan 4</v>
      </c>
      <c r="F202" s="10" t="s">
        <v>105</v>
      </c>
      <c r="G202" s="10" t="s">
        <v>22</v>
      </c>
      <c r="H202" s="10" t="s">
        <v>280</v>
      </c>
      <c r="I202" s="10" t="s">
        <v>10437</v>
      </c>
      <c r="J202" s="10" t="s">
        <v>10438</v>
      </c>
      <c r="K202" s="10" t="s">
        <v>7465</v>
      </c>
      <c r="L202" s="10"/>
      <c r="M202" s="10"/>
      <c r="N202" s="14">
        <f t="shared" si="111"/>
        <v>0</v>
      </c>
      <c r="O202" s="15" t="e">
        <f t="shared" si="112"/>
        <v>#VALUE!</v>
      </c>
      <c r="P202" s="15" t="e">
        <f t="shared" si="113"/>
        <v>#VALUE!</v>
      </c>
      <c r="Q202" s="17" t="e">
        <f>VLOOKUP($A202,'DATA PENGUKURAN GARDU'!$A:$BS,42,0)</f>
        <v>#N/A</v>
      </c>
      <c r="R202" s="18" t="e">
        <f t="shared" si="89"/>
        <v>#N/A</v>
      </c>
      <c r="S202" s="17" t="e">
        <f>VLOOKUP($A202,'DATA PENGUKURAN GARDU'!$A:$BS,44,0)</f>
        <v>#N/A</v>
      </c>
      <c r="T202" s="18" t="e">
        <f t="shared" si="90"/>
        <v>#N/A</v>
      </c>
      <c r="U202" s="17" t="e">
        <f>VLOOKUP($A202,'DATA PENGUKURAN GARDU'!$A:$BS,46,0)</f>
        <v>#N/A</v>
      </c>
      <c r="V202" s="18" t="e">
        <f t="shared" si="91"/>
        <v>#N/A</v>
      </c>
      <c r="W202" s="17" t="e">
        <f>VLOOKUP($A202,'DATA PENGUKURAN GARDU'!$A:$BS,48,0)</f>
        <v>#N/A</v>
      </c>
      <c r="X202" s="17" t="e">
        <f>VLOOKUP($A202,'DATA PENGUKURAN GARDU'!$A:$BS,53,0)</f>
        <v>#N/A</v>
      </c>
      <c r="Y202" s="17" t="e">
        <f>VLOOKUP($A202,'DATA PENGUKURAN GARDU'!$A:$BS,54,0)</f>
        <v>#N/A</v>
      </c>
      <c r="Z202" s="17" t="e">
        <f>VLOOKUP($A202,'DATA PENGUKURAN GARDU'!$A:$BS,55,0)</f>
        <v>#N/A</v>
      </c>
      <c r="AA202" s="20" t="e">
        <f>VLOOKUP($B202,'DATA PENGUKURAN GARDU'!$A:$BS,42,0)</f>
        <v>#N/A</v>
      </c>
      <c r="AB202" s="21" t="e">
        <f t="shared" si="92"/>
        <v>#N/A</v>
      </c>
      <c r="AC202" s="20" t="e">
        <f>VLOOKUP($B202,'DATA PENGUKURAN GARDU'!$A:$BS,44,0)</f>
        <v>#N/A</v>
      </c>
      <c r="AD202" s="21" t="e">
        <f t="shared" si="93"/>
        <v>#N/A</v>
      </c>
      <c r="AE202" s="20" t="e">
        <f>VLOOKUP($B202,'DATA PENGUKURAN GARDU'!$A:$BS,46,0)</f>
        <v>#N/A</v>
      </c>
      <c r="AF202" s="21" t="e">
        <f t="shared" si="94"/>
        <v>#N/A</v>
      </c>
      <c r="AG202" s="20" t="e">
        <f>VLOOKUP($B202,'DATA PENGUKURAN GARDU'!$A:$BS,46,0)</f>
        <v>#N/A</v>
      </c>
      <c r="AH202" s="20" t="e">
        <f>VLOOKUP($B202,'DATA PENGUKURAN GARDU'!$A:$BS,53,0)</f>
        <v>#N/A</v>
      </c>
      <c r="AI202" s="20" t="e">
        <f>VLOOKUP($B202,'DATA PENGUKURAN GARDU'!$A:$BS,54,0)</f>
        <v>#N/A</v>
      </c>
      <c r="AJ202" s="17" t="e">
        <f>VLOOKUP($C202,'DATA PENGUKURAN GARDU'!$A:$BS,42,0)</f>
        <v>#N/A</v>
      </c>
      <c r="AK202" s="23" t="e">
        <f t="shared" si="95"/>
        <v>#N/A</v>
      </c>
      <c r="AL202" s="17" t="e">
        <f>VLOOKUP($C202,'DATA PENGUKURAN GARDU'!$A:$BS,44,0)</f>
        <v>#N/A</v>
      </c>
      <c r="AM202" s="23" t="e">
        <f t="shared" si="96"/>
        <v>#N/A</v>
      </c>
      <c r="AN202" s="17" t="e">
        <f>VLOOKUP($C202,'DATA PENGUKURAN GARDU'!$A:$BS,46,0)</f>
        <v>#N/A</v>
      </c>
      <c r="AO202" s="23" t="e">
        <f t="shared" si="97"/>
        <v>#N/A</v>
      </c>
      <c r="AP202" s="17" t="e">
        <f>VLOOKUP($C202,'DATA PENGUKURAN GARDU'!$A:$BS,46,0)</f>
        <v>#N/A</v>
      </c>
      <c r="AQ202" s="17" t="e">
        <f>VLOOKUP($C202,'DATA PENGUKURAN GARDU'!$A:$BS,53,0)</f>
        <v>#N/A</v>
      </c>
      <c r="AR202" s="17" t="e">
        <f>VLOOKUP($C202,'DATA PENGUKURAN GARDU'!$A:$BS,54,0)</f>
        <v>#N/A</v>
      </c>
      <c r="AS202" s="20" t="e">
        <f>VLOOKUP($D202,'DATA PENGUKURAN GARDU'!$A:$BS,42,0)</f>
        <v>#N/A</v>
      </c>
      <c r="AT202" s="21" t="e">
        <f t="shared" si="98"/>
        <v>#N/A</v>
      </c>
      <c r="AU202" s="20" t="e">
        <f>VLOOKUP($D202,'DATA PENGUKURAN GARDU'!$A:$BS,44,0)</f>
        <v>#N/A</v>
      </c>
      <c r="AV202" s="21" t="e">
        <f t="shared" si="99"/>
        <v>#N/A</v>
      </c>
      <c r="AW202" s="20" t="e">
        <f>VLOOKUP($D202,'DATA PENGUKURAN GARDU'!$A:$BS,46,0)</f>
        <v>#N/A</v>
      </c>
      <c r="AX202" s="21" t="e">
        <f t="shared" si="100"/>
        <v>#N/A</v>
      </c>
      <c r="AY202" s="20" t="e">
        <f>VLOOKUP($D202,'DATA PENGUKURAN GARDU'!$A:$BS,46,0)</f>
        <v>#N/A</v>
      </c>
      <c r="AZ202" s="20" t="e">
        <f>VLOOKUP($D202,'DATA PENGUKURAN GARDU'!$A:$BS,53,0)</f>
        <v>#N/A</v>
      </c>
      <c r="BA202" s="20" t="e">
        <f>VLOOKUP($D202,'DATA PENGUKURAN GARDU'!$A:$BS,54,0)</f>
        <v>#N/A</v>
      </c>
      <c r="BB202" s="17" t="e">
        <f>VLOOKUP($E202,'DATA PENGUKURAN GARDU'!$A:$BS,42,0)</f>
        <v>#N/A</v>
      </c>
      <c r="BC202" s="23" t="e">
        <f t="shared" si="101"/>
        <v>#N/A</v>
      </c>
      <c r="BD202" s="17" t="e">
        <f>VLOOKUP($E202,'DATA PENGUKURAN GARDU'!$A:$BS,44,0)</f>
        <v>#N/A</v>
      </c>
      <c r="BE202" s="23" t="e">
        <f t="shared" si="102"/>
        <v>#N/A</v>
      </c>
      <c r="BF202" s="17" t="e">
        <f>VLOOKUP($E202,'DATA PENGUKURAN GARDU'!$A:$BS,46,0)</f>
        <v>#N/A</v>
      </c>
      <c r="BG202" s="23" t="e">
        <f t="shared" si="103"/>
        <v>#N/A</v>
      </c>
      <c r="BH202" s="17" t="e">
        <f>VLOOKUP($E202,'DATA PENGUKURAN GARDU'!$A:$BS,46,0)</f>
        <v>#N/A</v>
      </c>
      <c r="BI202" s="17" t="e">
        <f>VLOOKUP($E202,'DATA PENGUKURAN GARDU'!$A:$BS,53,0)</f>
        <v>#N/A</v>
      </c>
      <c r="BJ202" s="17" t="e">
        <f>VLOOKUP($E202,'DATA PENGUKURAN GARDU'!$A:$BS,54,0)</f>
        <v>#N/A</v>
      </c>
      <c r="BK202" s="20" t="e">
        <f t="shared" si="114"/>
        <v>#N/A</v>
      </c>
      <c r="BL202" s="20" t="e">
        <f t="shared" si="115"/>
        <v>#N/A</v>
      </c>
      <c r="BM202" s="20" t="e">
        <f t="shared" si="116"/>
        <v>#N/A</v>
      </c>
      <c r="BN202" s="25" t="e">
        <f t="shared" si="117"/>
        <v>#N/A</v>
      </c>
      <c r="BO202" s="26" t="str">
        <f t="shared" si="118"/>
        <v>0</v>
      </c>
      <c r="BP202" s="21" t="e">
        <f t="shared" si="119"/>
        <v>#VALUE!</v>
      </c>
      <c r="BQ202" s="20" t="e">
        <f t="shared" si="120"/>
        <v>#N/A</v>
      </c>
      <c r="BR202" s="20" t="e">
        <v>#N/A</v>
      </c>
      <c r="BS202" s="9" t="e">
        <v>#N/A</v>
      </c>
      <c r="BT202" s="2" t="e">
        <f t="shared" si="121"/>
        <v>#VALUE!</v>
      </c>
      <c r="BU202" s="2" t="e">
        <f t="shared" si="104"/>
        <v>#N/A</v>
      </c>
      <c r="BV202" s="2" t="e">
        <f t="shared" si="105"/>
        <v>#N/A</v>
      </c>
    </row>
    <row r="203" s="2" customFormat="1" ht="22.95" customHeight="1" spans="1:74">
      <c r="A203" s="9" t="str">
        <f t="shared" si="106"/>
        <v>L-120Induk</v>
      </c>
      <c r="B203" s="9" t="str">
        <f t="shared" si="107"/>
        <v>L-120jurusan 1</v>
      </c>
      <c r="C203" s="9" t="str">
        <f t="shared" si="108"/>
        <v>L-120jurusan 2</v>
      </c>
      <c r="D203" s="9" t="str">
        <f t="shared" si="109"/>
        <v>L-120jurusan 3</v>
      </c>
      <c r="E203" s="9" t="str">
        <f t="shared" si="110"/>
        <v>L-120jurusan 4</v>
      </c>
      <c r="F203" s="10" t="s">
        <v>105</v>
      </c>
      <c r="G203" s="10" t="s">
        <v>22</v>
      </c>
      <c r="H203" s="10" t="s">
        <v>281</v>
      </c>
      <c r="I203" s="10" t="s">
        <v>10439</v>
      </c>
      <c r="J203" s="10" t="s">
        <v>10440</v>
      </c>
      <c r="K203" s="10" t="s">
        <v>7465</v>
      </c>
      <c r="L203" s="10"/>
      <c r="M203" s="10"/>
      <c r="N203" s="14">
        <f t="shared" si="111"/>
        <v>0</v>
      </c>
      <c r="O203" s="15" t="e">
        <f t="shared" si="112"/>
        <v>#VALUE!</v>
      </c>
      <c r="P203" s="15" t="e">
        <f t="shared" si="113"/>
        <v>#VALUE!</v>
      </c>
      <c r="Q203" s="17" t="e">
        <f>VLOOKUP($A203,'DATA PENGUKURAN GARDU'!$A:$BS,42,0)</f>
        <v>#N/A</v>
      </c>
      <c r="R203" s="18" t="e">
        <f t="shared" si="89"/>
        <v>#N/A</v>
      </c>
      <c r="S203" s="17" t="e">
        <f>VLOOKUP($A203,'DATA PENGUKURAN GARDU'!$A:$BS,44,0)</f>
        <v>#N/A</v>
      </c>
      <c r="T203" s="18" t="e">
        <f t="shared" si="90"/>
        <v>#N/A</v>
      </c>
      <c r="U203" s="17" t="e">
        <f>VLOOKUP($A203,'DATA PENGUKURAN GARDU'!$A:$BS,46,0)</f>
        <v>#N/A</v>
      </c>
      <c r="V203" s="18" t="e">
        <f t="shared" si="91"/>
        <v>#N/A</v>
      </c>
      <c r="W203" s="17" t="e">
        <f>VLOOKUP($A203,'DATA PENGUKURAN GARDU'!$A:$BS,48,0)</f>
        <v>#N/A</v>
      </c>
      <c r="X203" s="17" t="e">
        <f>VLOOKUP($A203,'DATA PENGUKURAN GARDU'!$A:$BS,53,0)</f>
        <v>#N/A</v>
      </c>
      <c r="Y203" s="17" t="e">
        <f>VLOOKUP($A203,'DATA PENGUKURAN GARDU'!$A:$BS,54,0)</f>
        <v>#N/A</v>
      </c>
      <c r="Z203" s="17" t="e">
        <f>VLOOKUP($A203,'DATA PENGUKURAN GARDU'!$A:$BS,55,0)</f>
        <v>#N/A</v>
      </c>
      <c r="AA203" s="20" t="e">
        <f>VLOOKUP($B203,'DATA PENGUKURAN GARDU'!$A:$BS,42,0)</f>
        <v>#N/A</v>
      </c>
      <c r="AB203" s="21" t="e">
        <f t="shared" si="92"/>
        <v>#N/A</v>
      </c>
      <c r="AC203" s="20" t="e">
        <f>VLOOKUP($B203,'DATA PENGUKURAN GARDU'!$A:$BS,44,0)</f>
        <v>#N/A</v>
      </c>
      <c r="AD203" s="21" t="e">
        <f t="shared" si="93"/>
        <v>#N/A</v>
      </c>
      <c r="AE203" s="20" t="e">
        <f>VLOOKUP($B203,'DATA PENGUKURAN GARDU'!$A:$BS,46,0)</f>
        <v>#N/A</v>
      </c>
      <c r="AF203" s="21" t="e">
        <f t="shared" si="94"/>
        <v>#N/A</v>
      </c>
      <c r="AG203" s="20" t="e">
        <f>VLOOKUP($B203,'DATA PENGUKURAN GARDU'!$A:$BS,46,0)</f>
        <v>#N/A</v>
      </c>
      <c r="AH203" s="20" t="e">
        <f>VLOOKUP($B203,'DATA PENGUKURAN GARDU'!$A:$BS,53,0)</f>
        <v>#N/A</v>
      </c>
      <c r="AI203" s="20" t="e">
        <f>VLOOKUP($B203,'DATA PENGUKURAN GARDU'!$A:$BS,54,0)</f>
        <v>#N/A</v>
      </c>
      <c r="AJ203" s="17" t="e">
        <f>VLOOKUP($C203,'DATA PENGUKURAN GARDU'!$A:$BS,42,0)</f>
        <v>#N/A</v>
      </c>
      <c r="AK203" s="23" t="e">
        <f t="shared" si="95"/>
        <v>#N/A</v>
      </c>
      <c r="AL203" s="17" t="e">
        <f>VLOOKUP($C203,'DATA PENGUKURAN GARDU'!$A:$BS,44,0)</f>
        <v>#N/A</v>
      </c>
      <c r="AM203" s="23" t="e">
        <f t="shared" si="96"/>
        <v>#N/A</v>
      </c>
      <c r="AN203" s="17" t="e">
        <f>VLOOKUP($C203,'DATA PENGUKURAN GARDU'!$A:$BS,46,0)</f>
        <v>#N/A</v>
      </c>
      <c r="AO203" s="23" t="e">
        <f t="shared" si="97"/>
        <v>#N/A</v>
      </c>
      <c r="AP203" s="17" t="e">
        <f>VLOOKUP($C203,'DATA PENGUKURAN GARDU'!$A:$BS,46,0)</f>
        <v>#N/A</v>
      </c>
      <c r="AQ203" s="17" t="e">
        <f>VLOOKUP($C203,'DATA PENGUKURAN GARDU'!$A:$BS,53,0)</f>
        <v>#N/A</v>
      </c>
      <c r="AR203" s="17" t="e">
        <f>VLOOKUP($C203,'DATA PENGUKURAN GARDU'!$A:$BS,54,0)</f>
        <v>#N/A</v>
      </c>
      <c r="AS203" s="20" t="e">
        <f>VLOOKUP($D203,'DATA PENGUKURAN GARDU'!$A:$BS,42,0)</f>
        <v>#N/A</v>
      </c>
      <c r="AT203" s="21" t="e">
        <f t="shared" si="98"/>
        <v>#N/A</v>
      </c>
      <c r="AU203" s="20" t="e">
        <f>VLOOKUP($D203,'DATA PENGUKURAN GARDU'!$A:$BS,44,0)</f>
        <v>#N/A</v>
      </c>
      <c r="AV203" s="21" t="e">
        <f t="shared" si="99"/>
        <v>#N/A</v>
      </c>
      <c r="AW203" s="20" t="e">
        <f>VLOOKUP($D203,'DATA PENGUKURAN GARDU'!$A:$BS,46,0)</f>
        <v>#N/A</v>
      </c>
      <c r="AX203" s="21" t="e">
        <f t="shared" si="100"/>
        <v>#N/A</v>
      </c>
      <c r="AY203" s="20" t="e">
        <f>VLOOKUP($D203,'DATA PENGUKURAN GARDU'!$A:$BS,46,0)</f>
        <v>#N/A</v>
      </c>
      <c r="AZ203" s="20" t="e">
        <f>VLOOKUP($D203,'DATA PENGUKURAN GARDU'!$A:$BS,53,0)</f>
        <v>#N/A</v>
      </c>
      <c r="BA203" s="20" t="e">
        <f>VLOOKUP($D203,'DATA PENGUKURAN GARDU'!$A:$BS,54,0)</f>
        <v>#N/A</v>
      </c>
      <c r="BB203" s="17" t="e">
        <f>VLOOKUP($E203,'DATA PENGUKURAN GARDU'!$A:$BS,42,0)</f>
        <v>#N/A</v>
      </c>
      <c r="BC203" s="23" t="e">
        <f t="shared" si="101"/>
        <v>#N/A</v>
      </c>
      <c r="BD203" s="17" t="e">
        <f>VLOOKUP($E203,'DATA PENGUKURAN GARDU'!$A:$BS,44,0)</f>
        <v>#N/A</v>
      </c>
      <c r="BE203" s="23" t="e">
        <f t="shared" si="102"/>
        <v>#N/A</v>
      </c>
      <c r="BF203" s="17" t="e">
        <f>VLOOKUP($E203,'DATA PENGUKURAN GARDU'!$A:$BS,46,0)</f>
        <v>#N/A</v>
      </c>
      <c r="BG203" s="23" t="e">
        <f t="shared" si="103"/>
        <v>#N/A</v>
      </c>
      <c r="BH203" s="17" t="e">
        <f>VLOOKUP($E203,'DATA PENGUKURAN GARDU'!$A:$BS,46,0)</f>
        <v>#N/A</v>
      </c>
      <c r="BI203" s="17" t="e">
        <f>VLOOKUP($E203,'DATA PENGUKURAN GARDU'!$A:$BS,53,0)</f>
        <v>#N/A</v>
      </c>
      <c r="BJ203" s="17" t="e">
        <f>VLOOKUP($E203,'DATA PENGUKURAN GARDU'!$A:$BS,54,0)</f>
        <v>#N/A</v>
      </c>
      <c r="BK203" s="20" t="e">
        <f t="shared" si="114"/>
        <v>#N/A</v>
      </c>
      <c r="BL203" s="20" t="e">
        <f t="shared" si="115"/>
        <v>#N/A</v>
      </c>
      <c r="BM203" s="20" t="e">
        <f t="shared" si="116"/>
        <v>#N/A</v>
      </c>
      <c r="BN203" s="25" t="e">
        <f t="shared" si="117"/>
        <v>#N/A</v>
      </c>
      <c r="BO203" s="26" t="str">
        <f t="shared" si="118"/>
        <v>0</v>
      </c>
      <c r="BP203" s="21" t="e">
        <f t="shared" si="119"/>
        <v>#VALUE!</v>
      </c>
      <c r="BQ203" s="20" t="e">
        <f t="shared" si="120"/>
        <v>#N/A</v>
      </c>
      <c r="BR203" s="20" t="e">
        <v>#N/A</v>
      </c>
      <c r="BS203" s="9" t="e">
        <v>#N/A</v>
      </c>
      <c r="BT203" s="2" t="e">
        <f t="shared" si="121"/>
        <v>#VALUE!</v>
      </c>
      <c r="BU203" s="2" t="e">
        <f t="shared" si="104"/>
        <v>#N/A</v>
      </c>
      <c r="BV203" s="2" t="e">
        <f t="shared" si="105"/>
        <v>#N/A</v>
      </c>
    </row>
    <row r="204" s="2" customFormat="1" ht="22.95" customHeight="1" spans="1:74">
      <c r="A204" s="9" t="str">
        <f t="shared" si="106"/>
        <v>L-125Induk</v>
      </c>
      <c r="B204" s="9" t="str">
        <f t="shared" si="107"/>
        <v>L-125jurusan 1</v>
      </c>
      <c r="C204" s="9" t="str">
        <f t="shared" si="108"/>
        <v>L-125jurusan 2</v>
      </c>
      <c r="D204" s="9" t="str">
        <f t="shared" si="109"/>
        <v>L-125jurusan 3</v>
      </c>
      <c r="E204" s="9" t="str">
        <f t="shared" si="110"/>
        <v>L-125jurusan 4</v>
      </c>
      <c r="F204" s="10" t="s">
        <v>108</v>
      </c>
      <c r="G204" s="10" t="s">
        <v>22</v>
      </c>
      <c r="H204" s="10" t="s">
        <v>282</v>
      </c>
      <c r="I204" s="10" t="s">
        <v>10441</v>
      </c>
      <c r="J204" s="10" t="s">
        <v>10442</v>
      </c>
      <c r="K204" s="10" t="s">
        <v>7465</v>
      </c>
      <c r="L204" s="10"/>
      <c r="M204" s="10"/>
      <c r="N204" s="14">
        <f t="shared" si="111"/>
        <v>0</v>
      </c>
      <c r="O204" s="15" t="e">
        <f t="shared" si="112"/>
        <v>#VALUE!</v>
      </c>
      <c r="P204" s="15" t="e">
        <f t="shared" si="113"/>
        <v>#VALUE!</v>
      </c>
      <c r="Q204" s="17" t="e">
        <f>VLOOKUP($A204,'DATA PENGUKURAN GARDU'!$A:$BS,42,0)</f>
        <v>#N/A</v>
      </c>
      <c r="R204" s="18" t="e">
        <f t="shared" si="89"/>
        <v>#N/A</v>
      </c>
      <c r="S204" s="17" t="e">
        <f>VLOOKUP($A204,'DATA PENGUKURAN GARDU'!$A:$BS,44,0)</f>
        <v>#N/A</v>
      </c>
      <c r="T204" s="18" t="e">
        <f t="shared" si="90"/>
        <v>#N/A</v>
      </c>
      <c r="U204" s="17" t="e">
        <f>VLOOKUP($A204,'DATA PENGUKURAN GARDU'!$A:$BS,46,0)</f>
        <v>#N/A</v>
      </c>
      <c r="V204" s="18" t="e">
        <f t="shared" si="91"/>
        <v>#N/A</v>
      </c>
      <c r="W204" s="17" t="e">
        <f>VLOOKUP($A204,'DATA PENGUKURAN GARDU'!$A:$BS,48,0)</f>
        <v>#N/A</v>
      </c>
      <c r="X204" s="17" t="e">
        <f>VLOOKUP($A204,'DATA PENGUKURAN GARDU'!$A:$BS,53,0)</f>
        <v>#N/A</v>
      </c>
      <c r="Y204" s="17" t="e">
        <f>VLOOKUP($A204,'DATA PENGUKURAN GARDU'!$A:$BS,54,0)</f>
        <v>#N/A</v>
      </c>
      <c r="Z204" s="17" t="e">
        <f>VLOOKUP($A204,'DATA PENGUKURAN GARDU'!$A:$BS,55,0)</f>
        <v>#N/A</v>
      </c>
      <c r="AA204" s="20" t="e">
        <f>VLOOKUP($B204,'DATA PENGUKURAN GARDU'!$A:$BS,42,0)</f>
        <v>#N/A</v>
      </c>
      <c r="AB204" s="21" t="e">
        <f t="shared" si="92"/>
        <v>#N/A</v>
      </c>
      <c r="AC204" s="20" t="e">
        <f>VLOOKUP($B204,'DATA PENGUKURAN GARDU'!$A:$BS,44,0)</f>
        <v>#N/A</v>
      </c>
      <c r="AD204" s="21" t="e">
        <f t="shared" si="93"/>
        <v>#N/A</v>
      </c>
      <c r="AE204" s="20" t="e">
        <f>VLOOKUP($B204,'DATA PENGUKURAN GARDU'!$A:$BS,46,0)</f>
        <v>#N/A</v>
      </c>
      <c r="AF204" s="21" t="e">
        <f t="shared" si="94"/>
        <v>#N/A</v>
      </c>
      <c r="AG204" s="20" t="e">
        <f>VLOOKUP($B204,'DATA PENGUKURAN GARDU'!$A:$BS,46,0)</f>
        <v>#N/A</v>
      </c>
      <c r="AH204" s="20" t="e">
        <f>VLOOKUP($B204,'DATA PENGUKURAN GARDU'!$A:$BS,53,0)</f>
        <v>#N/A</v>
      </c>
      <c r="AI204" s="20" t="e">
        <f>VLOOKUP($B204,'DATA PENGUKURAN GARDU'!$A:$BS,54,0)</f>
        <v>#N/A</v>
      </c>
      <c r="AJ204" s="17" t="e">
        <f>VLOOKUP($C204,'DATA PENGUKURAN GARDU'!$A:$BS,42,0)</f>
        <v>#N/A</v>
      </c>
      <c r="AK204" s="23" t="e">
        <f t="shared" si="95"/>
        <v>#N/A</v>
      </c>
      <c r="AL204" s="17" t="e">
        <f>VLOOKUP($C204,'DATA PENGUKURAN GARDU'!$A:$BS,44,0)</f>
        <v>#N/A</v>
      </c>
      <c r="AM204" s="23" t="e">
        <f t="shared" si="96"/>
        <v>#N/A</v>
      </c>
      <c r="AN204" s="17" t="e">
        <f>VLOOKUP($C204,'DATA PENGUKURAN GARDU'!$A:$BS,46,0)</f>
        <v>#N/A</v>
      </c>
      <c r="AO204" s="23" t="e">
        <f t="shared" si="97"/>
        <v>#N/A</v>
      </c>
      <c r="AP204" s="17" t="e">
        <f>VLOOKUP($C204,'DATA PENGUKURAN GARDU'!$A:$BS,46,0)</f>
        <v>#N/A</v>
      </c>
      <c r="AQ204" s="17" t="e">
        <f>VLOOKUP($C204,'DATA PENGUKURAN GARDU'!$A:$BS,53,0)</f>
        <v>#N/A</v>
      </c>
      <c r="AR204" s="17" t="e">
        <f>VLOOKUP($C204,'DATA PENGUKURAN GARDU'!$A:$BS,54,0)</f>
        <v>#N/A</v>
      </c>
      <c r="AS204" s="20" t="e">
        <f>VLOOKUP($D204,'DATA PENGUKURAN GARDU'!$A:$BS,42,0)</f>
        <v>#N/A</v>
      </c>
      <c r="AT204" s="21" t="e">
        <f t="shared" si="98"/>
        <v>#N/A</v>
      </c>
      <c r="AU204" s="20" t="e">
        <f>VLOOKUP($D204,'DATA PENGUKURAN GARDU'!$A:$BS,44,0)</f>
        <v>#N/A</v>
      </c>
      <c r="AV204" s="21" t="e">
        <f t="shared" si="99"/>
        <v>#N/A</v>
      </c>
      <c r="AW204" s="20" t="e">
        <f>VLOOKUP($D204,'DATA PENGUKURAN GARDU'!$A:$BS,46,0)</f>
        <v>#N/A</v>
      </c>
      <c r="AX204" s="21" t="e">
        <f t="shared" si="100"/>
        <v>#N/A</v>
      </c>
      <c r="AY204" s="20" t="e">
        <f>VLOOKUP($D204,'DATA PENGUKURAN GARDU'!$A:$BS,46,0)</f>
        <v>#N/A</v>
      </c>
      <c r="AZ204" s="20" t="e">
        <f>VLOOKUP($D204,'DATA PENGUKURAN GARDU'!$A:$BS,53,0)</f>
        <v>#N/A</v>
      </c>
      <c r="BA204" s="20" t="e">
        <f>VLOOKUP($D204,'DATA PENGUKURAN GARDU'!$A:$BS,54,0)</f>
        <v>#N/A</v>
      </c>
      <c r="BB204" s="17" t="e">
        <f>VLOOKUP($E204,'DATA PENGUKURAN GARDU'!$A:$BS,42,0)</f>
        <v>#N/A</v>
      </c>
      <c r="BC204" s="23" t="e">
        <f t="shared" si="101"/>
        <v>#N/A</v>
      </c>
      <c r="BD204" s="17" t="e">
        <f>VLOOKUP($E204,'DATA PENGUKURAN GARDU'!$A:$BS,44,0)</f>
        <v>#N/A</v>
      </c>
      <c r="BE204" s="23" t="e">
        <f t="shared" si="102"/>
        <v>#N/A</v>
      </c>
      <c r="BF204" s="17" t="e">
        <f>VLOOKUP($E204,'DATA PENGUKURAN GARDU'!$A:$BS,46,0)</f>
        <v>#N/A</v>
      </c>
      <c r="BG204" s="23" t="e">
        <f t="shared" si="103"/>
        <v>#N/A</v>
      </c>
      <c r="BH204" s="17" t="e">
        <f>VLOOKUP($E204,'DATA PENGUKURAN GARDU'!$A:$BS,46,0)</f>
        <v>#N/A</v>
      </c>
      <c r="BI204" s="17" t="e">
        <f>VLOOKUP($E204,'DATA PENGUKURAN GARDU'!$A:$BS,53,0)</f>
        <v>#N/A</v>
      </c>
      <c r="BJ204" s="17" t="e">
        <f>VLOOKUP($E204,'DATA PENGUKURAN GARDU'!$A:$BS,54,0)</f>
        <v>#N/A</v>
      </c>
      <c r="BK204" s="20" t="e">
        <f t="shared" si="114"/>
        <v>#N/A</v>
      </c>
      <c r="BL204" s="20" t="e">
        <f t="shared" si="115"/>
        <v>#N/A</v>
      </c>
      <c r="BM204" s="20" t="e">
        <f t="shared" si="116"/>
        <v>#N/A</v>
      </c>
      <c r="BN204" s="25" t="e">
        <f t="shared" si="117"/>
        <v>#N/A</v>
      </c>
      <c r="BO204" s="26" t="str">
        <f t="shared" si="118"/>
        <v>0</v>
      </c>
      <c r="BP204" s="21" t="e">
        <f t="shared" si="119"/>
        <v>#VALUE!</v>
      </c>
      <c r="BQ204" s="20" t="e">
        <f t="shared" si="120"/>
        <v>#N/A</v>
      </c>
      <c r="BR204" s="20" t="e">
        <v>#N/A</v>
      </c>
      <c r="BS204" s="9" t="e">
        <v>#N/A</v>
      </c>
      <c r="BT204" s="2" t="e">
        <f t="shared" si="121"/>
        <v>#VALUE!</v>
      </c>
      <c r="BU204" s="2" t="e">
        <f t="shared" si="104"/>
        <v>#N/A</v>
      </c>
      <c r="BV204" s="2" t="e">
        <f t="shared" si="105"/>
        <v>#N/A</v>
      </c>
    </row>
    <row r="205" s="2" customFormat="1" ht="22.95" customHeight="1" spans="1:74">
      <c r="A205" s="9" t="str">
        <f t="shared" si="106"/>
        <v>L-084.1Induk</v>
      </c>
      <c r="B205" s="9" t="str">
        <f t="shared" si="107"/>
        <v>L-084.1jurusan 1</v>
      </c>
      <c r="C205" s="9" t="str">
        <f t="shared" si="108"/>
        <v>L-084.1jurusan 2</v>
      </c>
      <c r="D205" s="9" t="str">
        <f t="shared" si="109"/>
        <v>L-084.1jurusan 3</v>
      </c>
      <c r="E205" s="9" t="str">
        <f t="shared" si="110"/>
        <v>L-084.1jurusan 4</v>
      </c>
      <c r="F205" s="10" t="s">
        <v>46</v>
      </c>
      <c r="G205" s="10" t="s">
        <v>22</v>
      </c>
      <c r="H205" s="10" t="s">
        <v>283</v>
      </c>
      <c r="I205" s="10" t="s">
        <v>10443</v>
      </c>
      <c r="J205" s="10" t="s">
        <v>10444</v>
      </c>
      <c r="K205" s="10" t="s">
        <v>7465</v>
      </c>
      <c r="L205" s="10"/>
      <c r="M205" s="10"/>
      <c r="N205" s="14">
        <f t="shared" si="111"/>
        <v>0</v>
      </c>
      <c r="O205" s="15" t="e">
        <f t="shared" si="112"/>
        <v>#VALUE!</v>
      </c>
      <c r="P205" s="15" t="e">
        <f t="shared" si="113"/>
        <v>#VALUE!</v>
      </c>
      <c r="Q205" s="17" t="e">
        <f>VLOOKUP($A205,'DATA PENGUKURAN GARDU'!$A:$BS,42,0)</f>
        <v>#N/A</v>
      </c>
      <c r="R205" s="18" t="e">
        <f t="shared" si="89"/>
        <v>#N/A</v>
      </c>
      <c r="S205" s="17" t="e">
        <f>VLOOKUP($A205,'DATA PENGUKURAN GARDU'!$A:$BS,44,0)</f>
        <v>#N/A</v>
      </c>
      <c r="T205" s="18" t="e">
        <f t="shared" si="90"/>
        <v>#N/A</v>
      </c>
      <c r="U205" s="17" t="e">
        <f>VLOOKUP($A205,'DATA PENGUKURAN GARDU'!$A:$BS,46,0)</f>
        <v>#N/A</v>
      </c>
      <c r="V205" s="18" t="e">
        <f t="shared" si="91"/>
        <v>#N/A</v>
      </c>
      <c r="W205" s="17" t="e">
        <f>VLOOKUP($A205,'DATA PENGUKURAN GARDU'!$A:$BS,48,0)</f>
        <v>#N/A</v>
      </c>
      <c r="X205" s="17" t="e">
        <f>VLOOKUP($A205,'DATA PENGUKURAN GARDU'!$A:$BS,53,0)</f>
        <v>#N/A</v>
      </c>
      <c r="Y205" s="17" t="e">
        <f>VLOOKUP($A205,'DATA PENGUKURAN GARDU'!$A:$BS,54,0)</f>
        <v>#N/A</v>
      </c>
      <c r="Z205" s="17" t="e">
        <f>VLOOKUP($A205,'DATA PENGUKURAN GARDU'!$A:$BS,55,0)</f>
        <v>#N/A</v>
      </c>
      <c r="AA205" s="20" t="e">
        <f>VLOOKUP($B205,'DATA PENGUKURAN GARDU'!$A:$BS,42,0)</f>
        <v>#N/A</v>
      </c>
      <c r="AB205" s="21" t="e">
        <f t="shared" si="92"/>
        <v>#N/A</v>
      </c>
      <c r="AC205" s="20" t="e">
        <f>VLOOKUP($B205,'DATA PENGUKURAN GARDU'!$A:$BS,44,0)</f>
        <v>#N/A</v>
      </c>
      <c r="AD205" s="21" t="e">
        <f t="shared" si="93"/>
        <v>#N/A</v>
      </c>
      <c r="AE205" s="20" t="e">
        <f>VLOOKUP($B205,'DATA PENGUKURAN GARDU'!$A:$BS,46,0)</f>
        <v>#N/A</v>
      </c>
      <c r="AF205" s="21" t="e">
        <f t="shared" si="94"/>
        <v>#N/A</v>
      </c>
      <c r="AG205" s="20" t="e">
        <f>VLOOKUP($B205,'DATA PENGUKURAN GARDU'!$A:$BS,46,0)</f>
        <v>#N/A</v>
      </c>
      <c r="AH205" s="20" t="e">
        <f>VLOOKUP($B205,'DATA PENGUKURAN GARDU'!$A:$BS,53,0)</f>
        <v>#N/A</v>
      </c>
      <c r="AI205" s="20" t="e">
        <f>VLOOKUP($B205,'DATA PENGUKURAN GARDU'!$A:$BS,54,0)</f>
        <v>#N/A</v>
      </c>
      <c r="AJ205" s="17" t="e">
        <f>VLOOKUP($C205,'DATA PENGUKURAN GARDU'!$A:$BS,42,0)</f>
        <v>#N/A</v>
      </c>
      <c r="AK205" s="23" t="e">
        <f t="shared" si="95"/>
        <v>#N/A</v>
      </c>
      <c r="AL205" s="17" t="e">
        <f>VLOOKUP($C205,'DATA PENGUKURAN GARDU'!$A:$BS,44,0)</f>
        <v>#N/A</v>
      </c>
      <c r="AM205" s="23" t="e">
        <f t="shared" si="96"/>
        <v>#N/A</v>
      </c>
      <c r="AN205" s="17" t="e">
        <f>VLOOKUP($C205,'DATA PENGUKURAN GARDU'!$A:$BS,46,0)</f>
        <v>#N/A</v>
      </c>
      <c r="AO205" s="23" t="e">
        <f t="shared" si="97"/>
        <v>#N/A</v>
      </c>
      <c r="AP205" s="17" t="e">
        <f>VLOOKUP($C205,'DATA PENGUKURAN GARDU'!$A:$BS,46,0)</f>
        <v>#N/A</v>
      </c>
      <c r="AQ205" s="17" t="e">
        <f>VLOOKUP($C205,'DATA PENGUKURAN GARDU'!$A:$BS,53,0)</f>
        <v>#N/A</v>
      </c>
      <c r="AR205" s="17" t="e">
        <f>VLOOKUP($C205,'DATA PENGUKURAN GARDU'!$A:$BS,54,0)</f>
        <v>#N/A</v>
      </c>
      <c r="AS205" s="20" t="e">
        <f>VLOOKUP($D205,'DATA PENGUKURAN GARDU'!$A:$BS,42,0)</f>
        <v>#N/A</v>
      </c>
      <c r="AT205" s="21" t="e">
        <f t="shared" si="98"/>
        <v>#N/A</v>
      </c>
      <c r="AU205" s="20" t="e">
        <f>VLOOKUP($D205,'DATA PENGUKURAN GARDU'!$A:$BS,44,0)</f>
        <v>#N/A</v>
      </c>
      <c r="AV205" s="21" t="e">
        <f t="shared" si="99"/>
        <v>#N/A</v>
      </c>
      <c r="AW205" s="20" t="e">
        <f>VLOOKUP($D205,'DATA PENGUKURAN GARDU'!$A:$BS,46,0)</f>
        <v>#N/A</v>
      </c>
      <c r="AX205" s="21" t="e">
        <f t="shared" si="100"/>
        <v>#N/A</v>
      </c>
      <c r="AY205" s="20" t="e">
        <f>VLOOKUP($D205,'DATA PENGUKURAN GARDU'!$A:$BS,46,0)</f>
        <v>#N/A</v>
      </c>
      <c r="AZ205" s="20" t="e">
        <f>VLOOKUP($D205,'DATA PENGUKURAN GARDU'!$A:$BS,53,0)</f>
        <v>#N/A</v>
      </c>
      <c r="BA205" s="20" t="e">
        <f>VLOOKUP($D205,'DATA PENGUKURAN GARDU'!$A:$BS,54,0)</f>
        <v>#N/A</v>
      </c>
      <c r="BB205" s="17" t="e">
        <f>VLOOKUP($E205,'DATA PENGUKURAN GARDU'!$A:$BS,42,0)</f>
        <v>#N/A</v>
      </c>
      <c r="BC205" s="23" t="e">
        <f t="shared" si="101"/>
        <v>#N/A</v>
      </c>
      <c r="BD205" s="17" t="e">
        <f>VLOOKUP($E205,'DATA PENGUKURAN GARDU'!$A:$BS,44,0)</f>
        <v>#N/A</v>
      </c>
      <c r="BE205" s="23" t="e">
        <f t="shared" si="102"/>
        <v>#N/A</v>
      </c>
      <c r="BF205" s="17" t="e">
        <f>VLOOKUP($E205,'DATA PENGUKURAN GARDU'!$A:$BS,46,0)</f>
        <v>#N/A</v>
      </c>
      <c r="BG205" s="23" t="e">
        <f t="shared" si="103"/>
        <v>#N/A</v>
      </c>
      <c r="BH205" s="17" t="e">
        <f>VLOOKUP($E205,'DATA PENGUKURAN GARDU'!$A:$BS,46,0)</f>
        <v>#N/A</v>
      </c>
      <c r="BI205" s="17" t="e">
        <f>VLOOKUP($E205,'DATA PENGUKURAN GARDU'!$A:$BS,53,0)</f>
        <v>#N/A</v>
      </c>
      <c r="BJ205" s="17" t="e">
        <f>VLOOKUP($E205,'DATA PENGUKURAN GARDU'!$A:$BS,54,0)</f>
        <v>#N/A</v>
      </c>
      <c r="BK205" s="20" t="e">
        <f t="shared" si="114"/>
        <v>#N/A</v>
      </c>
      <c r="BL205" s="20" t="e">
        <f t="shared" si="115"/>
        <v>#N/A</v>
      </c>
      <c r="BM205" s="20" t="e">
        <f t="shared" si="116"/>
        <v>#N/A</v>
      </c>
      <c r="BN205" s="25" t="e">
        <f t="shared" si="117"/>
        <v>#N/A</v>
      </c>
      <c r="BO205" s="26" t="str">
        <f t="shared" si="118"/>
        <v>0</v>
      </c>
      <c r="BP205" s="21" t="e">
        <f t="shared" si="119"/>
        <v>#VALUE!</v>
      </c>
      <c r="BQ205" s="20" t="e">
        <f t="shared" si="120"/>
        <v>#N/A</v>
      </c>
      <c r="BR205" s="20" t="e">
        <v>#N/A</v>
      </c>
      <c r="BS205" s="9" t="e">
        <v>#N/A</v>
      </c>
      <c r="BT205" s="2" t="e">
        <f t="shared" si="121"/>
        <v>#VALUE!</v>
      </c>
      <c r="BU205" s="2" t="e">
        <f t="shared" si="104"/>
        <v>#N/A</v>
      </c>
      <c r="BV205" s="2" t="e">
        <f t="shared" si="105"/>
        <v>#N/A</v>
      </c>
    </row>
    <row r="206" s="2" customFormat="1" ht="22.95" customHeight="1" spans="1:74">
      <c r="A206" s="9" t="str">
        <f t="shared" si="106"/>
        <v>KMO 211Induk</v>
      </c>
      <c r="B206" s="9" t="str">
        <f t="shared" si="107"/>
        <v>KMO 211jurusan 1</v>
      </c>
      <c r="C206" s="9" t="str">
        <f t="shared" si="108"/>
        <v>KMO 211jurusan 2</v>
      </c>
      <c r="D206" s="9" t="str">
        <f t="shared" si="109"/>
        <v>KMO 211jurusan 3</v>
      </c>
      <c r="E206" s="9" t="str">
        <f t="shared" si="110"/>
        <v>KMO 211jurusan 4</v>
      </c>
      <c r="F206" s="10" t="s">
        <v>204</v>
      </c>
      <c r="G206" s="10" t="s">
        <v>8</v>
      </c>
      <c r="H206" s="10" t="s">
        <v>284</v>
      </c>
      <c r="I206" s="10" t="s">
        <v>10445</v>
      </c>
      <c r="J206" s="10" t="s">
        <v>10446</v>
      </c>
      <c r="K206" s="10" t="s">
        <v>7465</v>
      </c>
      <c r="L206" s="10"/>
      <c r="M206" s="10"/>
      <c r="N206" s="14">
        <f t="shared" si="111"/>
        <v>0</v>
      </c>
      <c r="O206" s="15" t="e">
        <f t="shared" si="112"/>
        <v>#VALUE!</v>
      </c>
      <c r="P206" s="15" t="e">
        <f t="shared" si="113"/>
        <v>#VALUE!</v>
      </c>
      <c r="Q206" s="17" t="e">
        <f>VLOOKUP($A206,'DATA PENGUKURAN GARDU'!$A:$BS,42,0)</f>
        <v>#N/A</v>
      </c>
      <c r="R206" s="18" t="e">
        <f t="shared" si="89"/>
        <v>#N/A</v>
      </c>
      <c r="S206" s="17" t="e">
        <f>VLOOKUP($A206,'DATA PENGUKURAN GARDU'!$A:$BS,44,0)</f>
        <v>#N/A</v>
      </c>
      <c r="T206" s="18" t="e">
        <f t="shared" si="90"/>
        <v>#N/A</v>
      </c>
      <c r="U206" s="17" t="e">
        <f>VLOOKUP($A206,'DATA PENGUKURAN GARDU'!$A:$BS,46,0)</f>
        <v>#N/A</v>
      </c>
      <c r="V206" s="18" t="e">
        <f t="shared" si="91"/>
        <v>#N/A</v>
      </c>
      <c r="W206" s="17" t="e">
        <f>VLOOKUP($A206,'DATA PENGUKURAN GARDU'!$A:$BS,48,0)</f>
        <v>#N/A</v>
      </c>
      <c r="X206" s="17" t="e">
        <f>VLOOKUP($A206,'DATA PENGUKURAN GARDU'!$A:$BS,53,0)</f>
        <v>#N/A</v>
      </c>
      <c r="Y206" s="17" t="e">
        <f>VLOOKUP($A206,'DATA PENGUKURAN GARDU'!$A:$BS,54,0)</f>
        <v>#N/A</v>
      </c>
      <c r="Z206" s="17" t="e">
        <f>VLOOKUP($A206,'DATA PENGUKURAN GARDU'!$A:$BS,55,0)</f>
        <v>#N/A</v>
      </c>
      <c r="AA206" s="20" t="e">
        <f>VLOOKUP($B206,'DATA PENGUKURAN GARDU'!$A:$BS,42,0)</f>
        <v>#N/A</v>
      </c>
      <c r="AB206" s="21" t="e">
        <f t="shared" si="92"/>
        <v>#N/A</v>
      </c>
      <c r="AC206" s="20" t="e">
        <f>VLOOKUP($B206,'DATA PENGUKURAN GARDU'!$A:$BS,44,0)</f>
        <v>#N/A</v>
      </c>
      <c r="AD206" s="21" t="e">
        <f t="shared" si="93"/>
        <v>#N/A</v>
      </c>
      <c r="AE206" s="20" t="e">
        <f>VLOOKUP($B206,'DATA PENGUKURAN GARDU'!$A:$BS,46,0)</f>
        <v>#N/A</v>
      </c>
      <c r="AF206" s="21" t="e">
        <f t="shared" si="94"/>
        <v>#N/A</v>
      </c>
      <c r="AG206" s="20" t="e">
        <f>VLOOKUP($B206,'DATA PENGUKURAN GARDU'!$A:$BS,46,0)</f>
        <v>#N/A</v>
      </c>
      <c r="AH206" s="20" t="e">
        <f>VLOOKUP($B206,'DATA PENGUKURAN GARDU'!$A:$BS,53,0)</f>
        <v>#N/A</v>
      </c>
      <c r="AI206" s="20" t="e">
        <f>VLOOKUP($B206,'DATA PENGUKURAN GARDU'!$A:$BS,54,0)</f>
        <v>#N/A</v>
      </c>
      <c r="AJ206" s="17" t="e">
        <f>VLOOKUP($C206,'DATA PENGUKURAN GARDU'!$A:$BS,42,0)</f>
        <v>#N/A</v>
      </c>
      <c r="AK206" s="23" t="e">
        <f t="shared" si="95"/>
        <v>#N/A</v>
      </c>
      <c r="AL206" s="17" t="e">
        <f>VLOOKUP($C206,'DATA PENGUKURAN GARDU'!$A:$BS,44,0)</f>
        <v>#N/A</v>
      </c>
      <c r="AM206" s="23" t="e">
        <f t="shared" si="96"/>
        <v>#N/A</v>
      </c>
      <c r="AN206" s="17" t="e">
        <f>VLOOKUP($C206,'DATA PENGUKURAN GARDU'!$A:$BS,46,0)</f>
        <v>#N/A</v>
      </c>
      <c r="AO206" s="23" t="e">
        <f t="shared" si="97"/>
        <v>#N/A</v>
      </c>
      <c r="AP206" s="17" t="e">
        <f>VLOOKUP($C206,'DATA PENGUKURAN GARDU'!$A:$BS,46,0)</f>
        <v>#N/A</v>
      </c>
      <c r="AQ206" s="17" t="e">
        <f>VLOOKUP($C206,'DATA PENGUKURAN GARDU'!$A:$BS,53,0)</f>
        <v>#N/A</v>
      </c>
      <c r="AR206" s="17" t="e">
        <f>VLOOKUP($C206,'DATA PENGUKURAN GARDU'!$A:$BS,54,0)</f>
        <v>#N/A</v>
      </c>
      <c r="AS206" s="20" t="e">
        <f>VLOOKUP($D206,'DATA PENGUKURAN GARDU'!$A:$BS,42,0)</f>
        <v>#N/A</v>
      </c>
      <c r="AT206" s="21" t="e">
        <f t="shared" si="98"/>
        <v>#N/A</v>
      </c>
      <c r="AU206" s="20" t="e">
        <f>VLOOKUP($D206,'DATA PENGUKURAN GARDU'!$A:$BS,44,0)</f>
        <v>#N/A</v>
      </c>
      <c r="AV206" s="21" t="e">
        <f t="shared" si="99"/>
        <v>#N/A</v>
      </c>
      <c r="AW206" s="20" t="e">
        <f>VLOOKUP($D206,'DATA PENGUKURAN GARDU'!$A:$BS,46,0)</f>
        <v>#N/A</v>
      </c>
      <c r="AX206" s="21" t="e">
        <f t="shared" si="100"/>
        <v>#N/A</v>
      </c>
      <c r="AY206" s="20" t="e">
        <f>VLOOKUP($D206,'DATA PENGUKURAN GARDU'!$A:$BS,46,0)</f>
        <v>#N/A</v>
      </c>
      <c r="AZ206" s="20" t="e">
        <f>VLOOKUP($D206,'DATA PENGUKURAN GARDU'!$A:$BS,53,0)</f>
        <v>#N/A</v>
      </c>
      <c r="BA206" s="20" t="e">
        <f>VLOOKUP($D206,'DATA PENGUKURAN GARDU'!$A:$BS,54,0)</f>
        <v>#N/A</v>
      </c>
      <c r="BB206" s="17" t="e">
        <f>VLOOKUP($E206,'DATA PENGUKURAN GARDU'!$A:$BS,42,0)</f>
        <v>#N/A</v>
      </c>
      <c r="BC206" s="23" t="e">
        <f t="shared" si="101"/>
        <v>#N/A</v>
      </c>
      <c r="BD206" s="17" t="e">
        <f>VLOOKUP($E206,'DATA PENGUKURAN GARDU'!$A:$BS,44,0)</f>
        <v>#N/A</v>
      </c>
      <c r="BE206" s="23" t="e">
        <f t="shared" si="102"/>
        <v>#N/A</v>
      </c>
      <c r="BF206" s="17" t="e">
        <f>VLOOKUP($E206,'DATA PENGUKURAN GARDU'!$A:$BS,46,0)</f>
        <v>#N/A</v>
      </c>
      <c r="BG206" s="23" t="e">
        <f t="shared" si="103"/>
        <v>#N/A</v>
      </c>
      <c r="BH206" s="17" t="e">
        <f>VLOOKUP($E206,'DATA PENGUKURAN GARDU'!$A:$BS,46,0)</f>
        <v>#N/A</v>
      </c>
      <c r="BI206" s="17" t="e">
        <f>VLOOKUP($E206,'DATA PENGUKURAN GARDU'!$A:$BS,53,0)</f>
        <v>#N/A</v>
      </c>
      <c r="BJ206" s="17" t="e">
        <f>VLOOKUP($E206,'DATA PENGUKURAN GARDU'!$A:$BS,54,0)</f>
        <v>#N/A</v>
      </c>
      <c r="BK206" s="20" t="e">
        <f t="shared" si="114"/>
        <v>#N/A</v>
      </c>
      <c r="BL206" s="20" t="e">
        <f t="shared" si="115"/>
        <v>#N/A</v>
      </c>
      <c r="BM206" s="20" t="e">
        <f t="shared" si="116"/>
        <v>#N/A</v>
      </c>
      <c r="BN206" s="25" t="e">
        <f t="shared" si="117"/>
        <v>#N/A</v>
      </c>
      <c r="BO206" s="26" t="str">
        <f t="shared" si="118"/>
        <v>0</v>
      </c>
      <c r="BP206" s="21" t="e">
        <f t="shared" si="119"/>
        <v>#VALUE!</v>
      </c>
      <c r="BQ206" s="20" t="e">
        <f t="shared" si="120"/>
        <v>#N/A</v>
      </c>
      <c r="BR206" s="20" t="e">
        <v>#N/A</v>
      </c>
      <c r="BS206" s="9" t="e">
        <v>#N/A</v>
      </c>
      <c r="BT206" s="2" t="e">
        <f t="shared" si="121"/>
        <v>#VALUE!</v>
      </c>
      <c r="BU206" s="2" t="e">
        <f t="shared" si="104"/>
        <v>#N/A</v>
      </c>
      <c r="BV206" s="2" t="e">
        <f t="shared" si="105"/>
        <v>#N/A</v>
      </c>
    </row>
    <row r="207" s="2" customFormat="1" ht="22.95" customHeight="1" spans="1:74">
      <c r="A207" s="9" t="str">
        <f t="shared" si="106"/>
        <v>KMO 3.1Induk</v>
      </c>
      <c r="B207" s="9" t="str">
        <f t="shared" si="107"/>
        <v>KMO 3.1jurusan 1</v>
      </c>
      <c r="C207" s="9" t="str">
        <f t="shared" si="108"/>
        <v>KMO 3.1jurusan 2</v>
      </c>
      <c r="D207" s="9" t="str">
        <f t="shared" si="109"/>
        <v>KMO 3.1jurusan 3</v>
      </c>
      <c r="E207" s="9" t="str">
        <f t="shared" si="110"/>
        <v>KMO 3.1jurusan 4</v>
      </c>
      <c r="F207" s="10" t="s">
        <v>55</v>
      </c>
      <c r="G207" s="10" t="s">
        <v>8</v>
      </c>
      <c r="H207" s="10" t="s">
        <v>285</v>
      </c>
      <c r="I207" s="10" t="s">
        <v>10447</v>
      </c>
      <c r="J207" s="10" t="s">
        <v>10448</v>
      </c>
      <c r="K207" s="10" t="s">
        <v>7465</v>
      </c>
      <c r="L207" s="10"/>
      <c r="M207" s="10"/>
      <c r="N207" s="14">
        <f t="shared" si="111"/>
        <v>0</v>
      </c>
      <c r="O207" s="15" t="e">
        <f t="shared" si="112"/>
        <v>#VALUE!</v>
      </c>
      <c r="P207" s="15" t="e">
        <f t="shared" si="113"/>
        <v>#VALUE!</v>
      </c>
      <c r="Q207" s="17" t="e">
        <f>VLOOKUP($A207,'DATA PENGUKURAN GARDU'!$A:$BS,42,0)</f>
        <v>#N/A</v>
      </c>
      <c r="R207" s="18" t="e">
        <f t="shared" si="89"/>
        <v>#N/A</v>
      </c>
      <c r="S207" s="17" t="e">
        <f>VLOOKUP($A207,'DATA PENGUKURAN GARDU'!$A:$BS,44,0)</f>
        <v>#N/A</v>
      </c>
      <c r="T207" s="18" t="e">
        <f t="shared" si="90"/>
        <v>#N/A</v>
      </c>
      <c r="U207" s="17" t="e">
        <f>VLOOKUP($A207,'DATA PENGUKURAN GARDU'!$A:$BS,46,0)</f>
        <v>#N/A</v>
      </c>
      <c r="V207" s="18" t="e">
        <f t="shared" si="91"/>
        <v>#N/A</v>
      </c>
      <c r="W207" s="17" t="e">
        <f>VLOOKUP($A207,'DATA PENGUKURAN GARDU'!$A:$BS,48,0)</f>
        <v>#N/A</v>
      </c>
      <c r="X207" s="17" t="e">
        <f>VLOOKUP($A207,'DATA PENGUKURAN GARDU'!$A:$BS,53,0)</f>
        <v>#N/A</v>
      </c>
      <c r="Y207" s="17" t="e">
        <f>VLOOKUP($A207,'DATA PENGUKURAN GARDU'!$A:$BS,54,0)</f>
        <v>#N/A</v>
      </c>
      <c r="Z207" s="17" t="e">
        <f>VLOOKUP($A207,'DATA PENGUKURAN GARDU'!$A:$BS,55,0)</f>
        <v>#N/A</v>
      </c>
      <c r="AA207" s="20" t="e">
        <f>VLOOKUP($B207,'DATA PENGUKURAN GARDU'!$A:$BS,42,0)</f>
        <v>#N/A</v>
      </c>
      <c r="AB207" s="21" t="e">
        <f t="shared" si="92"/>
        <v>#N/A</v>
      </c>
      <c r="AC207" s="20" t="e">
        <f>VLOOKUP($B207,'DATA PENGUKURAN GARDU'!$A:$BS,44,0)</f>
        <v>#N/A</v>
      </c>
      <c r="AD207" s="21" t="e">
        <f t="shared" si="93"/>
        <v>#N/A</v>
      </c>
      <c r="AE207" s="20" t="e">
        <f>VLOOKUP($B207,'DATA PENGUKURAN GARDU'!$A:$BS,46,0)</f>
        <v>#N/A</v>
      </c>
      <c r="AF207" s="21" t="e">
        <f t="shared" si="94"/>
        <v>#N/A</v>
      </c>
      <c r="AG207" s="20" t="e">
        <f>VLOOKUP($B207,'DATA PENGUKURAN GARDU'!$A:$BS,46,0)</f>
        <v>#N/A</v>
      </c>
      <c r="AH207" s="20" t="e">
        <f>VLOOKUP($B207,'DATA PENGUKURAN GARDU'!$A:$BS,53,0)</f>
        <v>#N/A</v>
      </c>
      <c r="AI207" s="20" t="e">
        <f>VLOOKUP($B207,'DATA PENGUKURAN GARDU'!$A:$BS,54,0)</f>
        <v>#N/A</v>
      </c>
      <c r="AJ207" s="17" t="e">
        <f>VLOOKUP($C207,'DATA PENGUKURAN GARDU'!$A:$BS,42,0)</f>
        <v>#N/A</v>
      </c>
      <c r="AK207" s="23" t="e">
        <f t="shared" si="95"/>
        <v>#N/A</v>
      </c>
      <c r="AL207" s="17" t="e">
        <f>VLOOKUP($C207,'DATA PENGUKURAN GARDU'!$A:$BS,44,0)</f>
        <v>#N/A</v>
      </c>
      <c r="AM207" s="23" t="e">
        <f t="shared" si="96"/>
        <v>#N/A</v>
      </c>
      <c r="AN207" s="17" t="e">
        <f>VLOOKUP($C207,'DATA PENGUKURAN GARDU'!$A:$BS,46,0)</f>
        <v>#N/A</v>
      </c>
      <c r="AO207" s="23" t="e">
        <f t="shared" si="97"/>
        <v>#N/A</v>
      </c>
      <c r="AP207" s="17" t="e">
        <f>VLOOKUP($C207,'DATA PENGUKURAN GARDU'!$A:$BS,46,0)</f>
        <v>#N/A</v>
      </c>
      <c r="AQ207" s="17" t="e">
        <f>VLOOKUP($C207,'DATA PENGUKURAN GARDU'!$A:$BS,53,0)</f>
        <v>#N/A</v>
      </c>
      <c r="AR207" s="17" t="e">
        <f>VLOOKUP($C207,'DATA PENGUKURAN GARDU'!$A:$BS,54,0)</f>
        <v>#N/A</v>
      </c>
      <c r="AS207" s="20" t="e">
        <f>VLOOKUP($D207,'DATA PENGUKURAN GARDU'!$A:$BS,42,0)</f>
        <v>#N/A</v>
      </c>
      <c r="AT207" s="21" t="e">
        <f t="shared" si="98"/>
        <v>#N/A</v>
      </c>
      <c r="AU207" s="20" t="e">
        <f>VLOOKUP($D207,'DATA PENGUKURAN GARDU'!$A:$BS,44,0)</f>
        <v>#N/A</v>
      </c>
      <c r="AV207" s="21" t="e">
        <f t="shared" si="99"/>
        <v>#N/A</v>
      </c>
      <c r="AW207" s="20" t="e">
        <f>VLOOKUP($D207,'DATA PENGUKURAN GARDU'!$A:$BS,46,0)</f>
        <v>#N/A</v>
      </c>
      <c r="AX207" s="21" t="e">
        <f t="shared" si="100"/>
        <v>#N/A</v>
      </c>
      <c r="AY207" s="20" t="e">
        <f>VLOOKUP($D207,'DATA PENGUKURAN GARDU'!$A:$BS,46,0)</f>
        <v>#N/A</v>
      </c>
      <c r="AZ207" s="20" t="e">
        <f>VLOOKUP($D207,'DATA PENGUKURAN GARDU'!$A:$BS,53,0)</f>
        <v>#N/A</v>
      </c>
      <c r="BA207" s="20" t="e">
        <f>VLOOKUP($D207,'DATA PENGUKURAN GARDU'!$A:$BS,54,0)</f>
        <v>#N/A</v>
      </c>
      <c r="BB207" s="17" t="e">
        <f>VLOOKUP($E207,'DATA PENGUKURAN GARDU'!$A:$BS,42,0)</f>
        <v>#N/A</v>
      </c>
      <c r="BC207" s="23" t="e">
        <f t="shared" si="101"/>
        <v>#N/A</v>
      </c>
      <c r="BD207" s="17" t="e">
        <f>VLOOKUP($E207,'DATA PENGUKURAN GARDU'!$A:$BS,44,0)</f>
        <v>#N/A</v>
      </c>
      <c r="BE207" s="23" t="e">
        <f t="shared" si="102"/>
        <v>#N/A</v>
      </c>
      <c r="BF207" s="17" t="e">
        <f>VLOOKUP($E207,'DATA PENGUKURAN GARDU'!$A:$BS,46,0)</f>
        <v>#N/A</v>
      </c>
      <c r="BG207" s="23" t="e">
        <f t="shared" si="103"/>
        <v>#N/A</v>
      </c>
      <c r="BH207" s="17" t="e">
        <f>VLOOKUP($E207,'DATA PENGUKURAN GARDU'!$A:$BS,46,0)</f>
        <v>#N/A</v>
      </c>
      <c r="BI207" s="17" t="e">
        <f>VLOOKUP($E207,'DATA PENGUKURAN GARDU'!$A:$BS,53,0)</f>
        <v>#N/A</v>
      </c>
      <c r="BJ207" s="17" t="e">
        <f>VLOOKUP($E207,'DATA PENGUKURAN GARDU'!$A:$BS,54,0)</f>
        <v>#N/A</v>
      </c>
      <c r="BK207" s="20" t="e">
        <f t="shared" si="114"/>
        <v>#N/A</v>
      </c>
      <c r="BL207" s="20" t="e">
        <f t="shared" si="115"/>
        <v>#N/A</v>
      </c>
      <c r="BM207" s="20" t="e">
        <f t="shared" si="116"/>
        <v>#N/A</v>
      </c>
      <c r="BN207" s="25" t="e">
        <f t="shared" si="117"/>
        <v>#N/A</v>
      </c>
      <c r="BO207" s="26" t="str">
        <f t="shared" si="118"/>
        <v>0</v>
      </c>
      <c r="BP207" s="21" t="e">
        <f t="shared" si="119"/>
        <v>#VALUE!</v>
      </c>
      <c r="BQ207" s="20" t="e">
        <f t="shared" si="120"/>
        <v>#N/A</v>
      </c>
      <c r="BR207" s="20" t="e">
        <v>#N/A</v>
      </c>
      <c r="BS207" s="9" t="e">
        <v>#N/A</v>
      </c>
      <c r="BT207" s="2" t="e">
        <f t="shared" si="121"/>
        <v>#VALUE!</v>
      </c>
      <c r="BU207" s="2" t="e">
        <f t="shared" si="104"/>
        <v>#N/A</v>
      </c>
      <c r="BV207" s="2" t="e">
        <f t="shared" si="105"/>
        <v>#N/A</v>
      </c>
    </row>
    <row r="208" s="2" customFormat="1" ht="22.95" customHeight="1" spans="1:74">
      <c r="A208" s="9" t="str">
        <f t="shared" si="106"/>
        <v>KMO 209Induk</v>
      </c>
      <c r="B208" s="9" t="str">
        <f t="shared" si="107"/>
        <v>KMO 209jurusan 1</v>
      </c>
      <c r="C208" s="9" t="str">
        <f t="shared" si="108"/>
        <v>KMO 209jurusan 2</v>
      </c>
      <c r="D208" s="9" t="str">
        <f t="shared" si="109"/>
        <v>KMO 209jurusan 3</v>
      </c>
      <c r="E208" s="9" t="str">
        <f t="shared" si="110"/>
        <v>KMO 209jurusan 4</v>
      </c>
      <c r="F208" s="10" t="s">
        <v>52</v>
      </c>
      <c r="G208" s="10" t="s">
        <v>8</v>
      </c>
      <c r="H208" s="10" t="s">
        <v>286</v>
      </c>
      <c r="I208" s="10" t="s">
        <v>10449</v>
      </c>
      <c r="J208" s="10" t="s">
        <v>10450</v>
      </c>
      <c r="K208" s="10" t="s">
        <v>7465</v>
      </c>
      <c r="L208" s="10"/>
      <c r="M208" s="10"/>
      <c r="N208" s="14">
        <f t="shared" si="111"/>
        <v>0</v>
      </c>
      <c r="O208" s="15" t="e">
        <f t="shared" si="112"/>
        <v>#VALUE!</v>
      </c>
      <c r="P208" s="15" t="e">
        <f t="shared" si="113"/>
        <v>#VALUE!</v>
      </c>
      <c r="Q208" s="17" t="e">
        <f>VLOOKUP($A208,'DATA PENGUKURAN GARDU'!$A:$BS,42,0)</f>
        <v>#N/A</v>
      </c>
      <c r="R208" s="18" t="e">
        <f t="shared" si="89"/>
        <v>#N/A</v>
      </c>
      <c r="S208" s="17" t="e">
        <f>VLOOKUP($A208,'DATA PENGUKURAN GARDU'!$A:$BS,44,0)</f>
        <v>#N/A</v>
      </c>
      <c r="T208" s="18" t="e">
        <f t="shared" si="90"/>
        <v>#N/A</v>
      </c>
      <c r="U208" s="17" t="e">
        <f>VLOOKUP($A208,'DATA PENGUKURAN GARDU'!$A:$BS,46,0)</f>
        <v>#N/A</v>
      </c>
      <c r="V208" s="18" t="e">
        <f t="shared" si="91"/>
        <v>#N/A</v>
      </c>
      <c r="W208" s="17" t="e">
        <f>VLOOKUP($A208,'DATA PENGUKURAN GARDU'!$A:$BS,48,0)</f>
        <v>#N/A</v>
      </c>
      <c r="X208" s="17" t="e">
        <f>VLOOKUP($A208,'DATA PENGUKURAN GARDU'!$A:$BS,53,0)</f>
        <v>#N/A</v>
      </c>
      <c r="Y208" s="17" t="e">
        <f>VLOOKUP($A208,'DATA PENGUKURAN GARDU'!$A:$BS,54,0)</f>
        <v>#N/A</v>
      </c>
      <c r="Z208" s="17" t="e">
        <f>VLOOKUP($A208,'DATA PENGUKURAN GARDU'!$A:$BS,55,0)</f>
        <v>#N/A</v>
      </c>
      <c r="AA208" s="20" t="e">
        <f>VLOOKUP($B208,'DATA PENGUKURAN GARDU'!$A:$BS,42,0)</f>
        <v>#N/A</v>
      </c>
      <c r="AB208" s="21" t="e">
        <f t="shared" si="92"/>
        <v>#N/A</v>
      </c>
      <c r="AC208" s="20" t="e">
        <f>VLOOKUP($B208,'DATA PENGUKURAN GARDU'!$A:$BS,44,0)</f>
        <v>#N/A</v>
      </c>
      <c r="AD208" s="21" t="e">
        <f t="shared" si="93"/>
        <v>#N/A</v>
      </c>
      <c r="AE208" s="20" t="e">
        <f>VLOOKUP($B208,'DATA PENGUKURAN GARDU'!$A:$BS,46,0)</f>
        <v>#N/A</v>
      </c>
      <c r="AF208" s="21" t="e">
        <f t="shared" si="94"/>
        <v>#N/A</v>
      </c>
      <c r="AG208" s="20" t="e">
        <f>VLOOKUP($B208,'DATA PENGUKURAN GARDU'!$A:$BS,46,0)</f>
        <v>#N/A</v>
      </c>
      <c r="AH208" s="20" t="e">
        <f>VLOOKUP($B208,'DATA PENGUKURAN GARDU'!$A:$BS,53,0)</f>
        <v>#N/A</v>
      </c>
      <c r="AI208" s="20" t="e">
        <f>VLOOKUP($B208,'DATA PENGUKURAN GARDU'!$A:$BS,54,0)</f>
        <v>#N/A</v>
      </c>
      <c r="AJ208" s="17" t="e">
        <f>VLOOKUP($C208,'DATA PENGUKURAN GARDU'!$A:$BS,42,0)</f>
        <v>#N/A</v>
      </c>
      <c r="AK208" s="23" t="e">
        <f t="shared" si="95"/>
        <v>#N/A</v>
      </c>
      <c r="AL208" s="17" t="e">
        <f>VLOOKUP($C208,'DATA PENGUKURAN GARDU'!$A:$BS,44,0)</f>
        <v>#N/A</v>
      </c>
      <c r="AM208" s="23" t="e">
        <f t="shared" si="96"/>
        <v>#N/A</v>
      </c>
      <c r="AN208" s="17" t="e">
        <f>VLOOKUP($C208,'DATA PENGUKURAN GARDU'!$A:$BS,46,0)</f>
        <v>#N/A</v>
      </c>
      <c r="AO208" s="23" t="e">
        <f t="shared" si="97"/>
        <v>#N/A</v>
      </c>
      <c r="AP208" s="17" t="e">
        <f>VLOOKUP($C208,'DATA PENGUKURAN GARDU'!$A:$BS,46,0)</f>
        <v>#N/A</v>
      </c>
      <c r="AQ208" s="17" t="e">
        <f>VLOOKUP($C208,'DATA PENGUKURAN GARDU'!$A:$BS,53,0)</f>
        <v>#N/A</v>
      </c>
      <c r="AR208" s="17" t="e">
        <f>VLOOKUP($C208,'DATA PENGUKURAN GARDU'!$A:$BS,54,0)</f>
        <v>#N/A</v>
      </c>
      <c r="AS208" s="20" t="e">
        <f>VLOOKUP($D208,'DATA PENGUKURAN GARDU'!$A:$BS,42,0)</f>
        <v>#N/A</v>
      </c>
      <c r="AT208" s="21" t="e">
        <f t="shared" si="98"/>
        <v>#N/A</v>
      </c>
      <c r="AU208" s="20" t="e">
        <f>VLOOKUP($D208,'DATA PENGUKURAN GARDU'!$A:$BS,44,0)</f>
        <v>#N/A</v>
      </c>
      <c r="AV208" s="21" t="e">
        <f t="shared" si="99"/>
        <v>#N/A</v>
      </c>
      <c r="AW208" s="20" t="e">
        <f>VLOOKUP($D208,'DATA PENGUKURAN GARDU'!$A:$BS,46,0)</f>
        <v>#N/A</v>
      </c>
      <c r="AX208" s="21" t="e">
        <f t="shared" si="100"/>
        <v>#N/A</v>
      </c>
      <c r="AY208" s="20" t="e">
        <f>VLOOKUP($D208,'DATA PENGUKURAN GARDU'!$A:$BS,46,0)</f>
        <v>#N/A</v>
      </c>
      <c r="AZ208" s="20" t="e">
        <f>VLOOKUP($D208,'DATA PENGUKURAN GARDU'!$A:$BS,53,0)</f>
        <v>#N/A</v>
      </c>
      <c r="BA208" s="20" t="e">
        <f>VLOOKUP($D208,'DATA PENGUKURAN GARDU'!$A:$BS,54,0)</f>
        <v>#N/A</v>
      </c>
      <c r="BB208" s="17" t="e">
        <f>VLOOKUP($E208,'DATA PENGUKURAN GARDU'!$A:$BS,42,0)</f>
        <v>#N/A</v>
      </c>
      <c r="BC208" s="23" t="e">
        <f t="shared" si="101"/>
        <v>#N/A</v>
      </c>
      <c r="BD208" s="17" t="e">
        <f>VLOOKUP($E208,'DATA PENGUKURAN GARDU'!$A:$BS,44,0)</f>
        <v>#N/A</v>
      </c>
      <c r="BE208" s="23" t="e">
        <f t="shared" si="102"/>
        <v>#N/A</v>
      </c>
      <c r="BF208" s="17" t="e">
        <f>VLOOKUP($E208,'DATA PENGUKURAN GARDU'!$A:$BS,46,0)</f>
        <v>#N/A</v>
      </c>
      <c r="BG208" s="23" t="e">
        <f t="shared" si="103"/>
        <v>#N/A</v>
      </c>
      <c r="BH208" s="17" t="e">
        <f>VLOOKUP($E208,'DATA PENGUKURAN GARDU'!$A:$BS,46,0)</f>
        <v>#N/A</v>
      </c>
      <c r="BI208" s="17" t="e">
        <f>VLOOKUP($E208,'DATA PENGUKURAN GARDU'!$A:$BS,53,0)</f>
        <v>#N/A</v>
      </c>
      <c r="BJ208" s="17" t="e">
        <f>VLOOKUP($E208,'DATA PENGUKURAN GARDU'!$A:$BS,54,0)</f>
        <v>#N/A</v>
      </c>
      <c r="BK208" s="20" t="e">
        <f t="shared" si="114"/>
        <v>#N/A</v>
      </c>
      <c r="BL208" s="20" t="e">
        <f t="shared" si="115"/>
        <v>#N/A</v>
      </c>
      <c r="BM208" s="20" t="e">
        <f t="shared" si="116"/>
        <v>#N/A</v>
      </c>
      <c r="BN208" s="25" t="e">
        <f t="shared" si="117"/>
        <v>#N/A</v>
      </c>
      <c r="BO208" s="26" t="str">
        <f t="shared" si="118"/>
        <v>0</v>
      </c>
      <c r="BP208" s="21" t="e">
        <f t="shared" si="119"/>
        <v>#VALUE!</v>
      </c>
      <c r="BQ208" s="20" t="e">
        <f t="shared" si="120"/>
        <v>#N/A</v>
      </c>
      <c r="BR208" s="20" t="e">
        <v>#N/A</v>
      </c>
      <c r="BS208" s="9" t="e">
        <v>#N/A</v>
      </c>
      <c r="BT208" s="2" t="e">
        <f t="shared" si="121"/>
        <v>#VALUE!</v>
      </c>
      <c r="BU208" s="2" t="e">
        <f t="shared" si="104"/>
        <v>#N/A</v>
      </c>
      <c r="BV208" s="2" t="e">
        <f t="shared" si="105"/>
        <v>#N/A</v>
      </c>
    </row>
    <row r="209" s="2" customFormat="1" ht="22.95" customHeight="1" spans="1:74">
      <c r="A209" s="9" t="str">
        <f t="shared" si="106"/>
        <v>KMO 1Induk</v>
      </c>
      <c r="B209" s="9" t="str">
        <f t="shared" si="107"/>
        <v>KMO 1jurusan 1</v>
      </c>
      <c r="C209" s="9" t="str">
        <f t="shared" si="108"/>
        <v>KMO 1jurusan 2</v>
      </c>
      <c r="D209" s="9" t="str">
        <f t="shared" si="109"/>
        <v>KMO 1jurusan 3</v>
      </c>
      <c r="E209" s="9" t="str">
        <f t="shared" si="110"/>
        <v>KMO 1jurusan 4</v>
      </c>
      <c r="F209" s="10" t="s">
        <v>55</v>
      </c>
      <c r="G209" s="10" t="s">
        <v>8</v>
      </c>
      <c r="H209" s="10" t="s">
        <v>287</v>
      </c>
      <c r="I209" s="10" t="s">
        <v>10451</v>
      </c>
      <c r="J209" s="10" t="s">
        <v>10452</v>
      </c>
      <c r="K209" s="10" t="s">
        <v>7465</v>
      </c>
      <c r="L209" s="10"/>
      <c r="M209" s="10"/>
      <c r="N209" s="14">
        <f t="shared" si="111"/>
        <v>0</v>
      </c>
      <c r="O209" s="15" t="e">
        <f t="shared" si="112"/>
        <v>#VALUE!</v>
      </c>
      <c r="P209" s="15" t="e">
        <f t="shared" si="113"/>
        <v>#VALUE!</v>
      </c>
      <c r="Q209" s="17" t="e">
        <f>VLOOKUP($A209,'DATA PENGUKURAN GARDU'!$A:$BS,42,0)</f>
        <v>#N/A</v>
      </c>
      <c r="R209" s="18" t="e">
        <f t="shared" si="89"/>
        <v>#N/A</v>
      </c>
      <c r="S209" s="17" t="e">
        <f>VLOOKUP($A209,'DATA PENGUKURAN GARDU'!$A:$BS,44,0)</f>
        <v>#N/A</v>
      </c>
      <c r="T209" s="18" t="e">
        <f t="shared" si="90"/>
        <v>#N/A</v>
      </c>
      <c r="U209" s="17" t="e">
        <f>VLOOKUP($A209,'DATA PENGUKURAN GARDU'!$A:$BS,46,0)</f>
        <v>#N/A</v>
      </c>
      <c r="V209" s="18" t="e">
        <f t="shared" si="91"/>
        <v>#N/A</v>
      </c>
      <c r="W209" s="17" t="e">
        <f>VLOOKUP($A209,'DATA PENGUKURAN GARDU'!$A:$BS,48,0)</f>
        <v>#N/A</v>
      </c>
      <c r="X209" s="17" t="e">
        <f>VLOOKUP($A209,'DATA PENGUKURAN GARDU'!$A:$BS,53,0)</f>
        <v>#N/A</v>
      </c>
      <c r="Y209" s="17" t="e">
        <f>VLOOKUP($A209,'DATA PENGUKURAN GARDU'!$A:$BS,54,0)</f>
        <v>#N/A</v>
      </c>
      <c r="Z209" s="17" t="e">
        <f>VLOOKUP($A209,'DATA PENGUKURAN GARDU'!$A:$BS,55,0)</f>
        <v>#N/A</v>
      </c>
      <c r="AA209" s="20" t="e">
        <f>VLOOKUP($B209,'DATA PENGUKURAN GARDU'!$A:$BS,42,0)</f>
        <v>#N/A</v>
      </c>
      <c r="AB209" s="21" t="e">
        <f t="shared" si="92"/>
        <v>#N/A</v>
      </c>
      <c r="AC209" s="20" t="e">
        <f>VLOOKUP($B209,'DATA PENGUKURAN GARDU'!$A:$BS,44,0)</f>
        <v>#N/A</v>
      </c>
      <c r="AD209" s="21" t="e">
        <f t="shared" si="93"/>
        <v>#N/A</v>
      </c>
      <c r="AE209" s="20" t="e">
        <f>VLOOKUP($B209,'DATA PENGUKURAN GARDU'!$A:$BS,46,0)</f>
        <v>#N/A</v>
      </c>
      <c r="AF209" s="21" t="e">
        <f t="shared" si="94"/>
        <v>#N/A</v>
      </c>
      <c r="AG209" s="20" t="e">
        <f>VLOOKUP($B209,'DATA PENGUKURAN GARDU'!$A:$BS,46,0)</f>
        <v>#N/A</v>
      </c>
      <c r="AH209" s="20" t="e">
        <f>VLOOKUP($B209,'DATA PENGUKURAN GARDU'!$A:$BS,53,0)</f>
        <v>#N/A</v>
      </c>
      <c r="AI209" s="20" t="e">
        <f>VLOOKUP($B209,'DATA PENGUKURAN GARDU'!$A:$BS,54,0)</f>
        <v>#N/A</v>
      </c>
      <c r="AJ209" s="17" t="e">
        <f>VLOOKUP($C209,'DATA PENGUKURAN GARDU'!$A:$BS,42,0)</f>
        <v>#N/A</v>
      </c>
      <c r="AK209" s="23" t="e">
        <f t="shared" si="95"/>
        <v>#N/A</v>
      </c>
      <c r="AL209" s="17" t="e">
        <f>VLOOKUP($C209,'DATA PENGUKURAN GARDU'!$A:$BS,44,0)</f>
        <v>#N/A</v>
      </c>
      <c r="AM209" s="23" t="e">
        <f t="shared" si="96"/>
        <v>#N/A</v>
      </c>
      <c r="AN209" s="17" t="e">
        <f>VLOOKUP($C209,'DATA PENGUKURAN GARDU'!$A:$BS,46,0)</f>
        <v>#N/A</v>
      </c>
      <c r="AO209" s="23" t="e">
        <f t="shared" si="97"/>
        <v>#N/A</v>
      </c>
      <c r="AP209" s="17" t="e">
        <f>VLOOKUP($C209,'DATA PENGUKURAN GARDU'!$A:$BS,46,0)</f>
        <v>#N/A</v>
      </c>
      <c r="AQ209" s="17" t="e">
        <f>VLOOKUP($C209,'DATA PENGUKURAN GARDU'!$A:$BS,53,0)</f>
        <v>#N/A</v>
      </c>
      <c r="AR209" s="17" t="e">
        <f>VLOOKUP($C209,'DATA PENGUKURAN GARDU'!$A:$BS,54,0)</f>
        <v>#N/A</v>
      </c>
      <c r="AS209" s="20" t="e">
        <f>VLOOKUP($D209,'DATA PENGUKURAN GARDU'!$A:$BS,42,0)</f>
        <v>#N/A</v>
      </c>
      <c r="AT209" s="21" t="e">
        <f t="shared" si="98"/>
        <v>#N/A</v>
      </c>
      <c r="AU209" s="20" t="e">
        <f>VLOOKUP($D209,'DATA PENGUKURAN GARDU'!$A:$BS,44,0)</f>
        <v>#N/A</v>
      </c>
      <c r="AV209" s="21" t="e">
        <f t="shared" si="99"/>
        <v>#N/A</v>
      </c>
      <c r="AW209" s="20" t="e">
        <f>VLOOKUP($D209,'DATA PENGUKURAN GARDU'!$A:$BS,46,0)</f>
        <v>#N/A</v>
      </c>
      <c r="AX209" s="21" t="e">
        <f t="shared" si="100"/>
        <v>#N/A</v>
      </c>
      <c r="AY209" s="20" t="e">
        <f>VLOOKUP($D209,'DATA PENGUKURAN GARDU'!$A:$BS,46,0)</f>
        <v>#N/A</v>
      </c>
      <c r="AZ209" s="20" t="e">
        <f>VLOOKUP($D209,'DATA PENGUKURAN GARDU'!$A:$BS,53,0)</f>
        <v>#N/A</v>
      </c>
      <c r="BA209" s="20" t="e">
        <f>VLOOKUP($D209,'DATA PENGUKURAN GARDU'!$A:$BS,54,0)</f>
        <v>#N/A</v>
      </c>
      <c r="BB209" s="17" t="e">
        <f>VLOOKUP($E209,'DATA PENGUKURAN GARDU'!$A:$BS,42,0)</f>
        <v>#N/A</v>
      </c>
      <c r="BC209" s="23" t="e">
        <f t="shared" si="101"/>
        <v>#N/A</v>
      </c>
      <c r="BD209" s="17" t="e">
        <f>VLOOKUP($E209,'DATA PENGUKURAN GARDU'!$A:$BS,44,0)</f>
        <v>#N/A</v>
      </c>
      <c r="BE209" s="23" t="e">
        <f t="shared" si="102"/>
        <v>#N/A</v>
      </c>
      <c r="BF209" s="17" t="e">
        <f>VLOOKUP($E209,'DATA PENGUKURAN GARDU'!$A:$BS,46,0)</f>
        <v>#N/A</v>
      </c>
      <c r="BG209" s="23" t="e">
        <f t="shared" si="103"/>
        <v>#N/A</v>
      </c>
      <c r="BH209" s="17" t="e">
        <f>VLOOKUP($E209,'DATA PENGUKURAN GARDU'!$A:$BS,46,0)</f>
        <v>#N/A</v>
      </c>
      <c r="BI209" s="17" t="e">
        <f>VLOOKUP($E209,'DATA PENGUKURAN GARDU'!$A:$BS,53,0)</f>
        <v>#N/A</v>
      </c>
      <c r="BJ209" s="17" t="e">
        <f>VLOOKUP($E209,'DATA PENGUKURAN GARDU'!$A:$BS,54,0)</f>
        <v>#N/A</v>
      </c>
      <c r="BK209" s="20" t="e">
        <f t="shared" si="114"/>
        <v>#N/A</v>
      </c>
      <c r="BL209" s="20" t="e">
        <f t="shared" si="115"/>
        <v>#N/A</v>
      </c>
      <c r="BM209" s="20" t="e">
        <f t="shared" si="116"/>
        <v>#N/A</v>
      </c>
      <c r="BN209" s="25" t="e">
        <f t="shared" si="117"/>
        <v>#N/A</v>
      </c>
      <c r="BO209" s="26" t="str">
        <f t="shared" si="118"/>
        <v>0</v>
      </c>
      <c r="BP209" s="21" t="e">
        <f t="shared" si="119"/>
        <v>#VALUE!</v>
      </c>
      <c r="BQ209" s="20" t="e">
        <f t="shared" si="120"/>
        <v>#N/A</v>
      </c>
      <c r="BR209" s="20" t="e">
        <v>#N/A</v>
      </c>
      <c r="BS209" s="9" t="e">
        <v>#N/A</v>
      </c>
      <c r="BT209" s="2" t="e">
        <f t="shared" si="121"/>
        <v>#VALUE!</v>
      </c>
      <c r="BU209" s="2" t="e">
        <f t="shared" si="104"/>
        <v>#N/A</v>
      </c>
      <c r="BV209" s="2" t="e">
        <f t="shared" si="105"/>
        <v>#N/A</v>
      </c>
    </row>
    <row r="210" s="2" customFormat="1" ht="22.95" customHeight="1" spans="1:74">
      <c r="A210" s="9" t="str">
        <f t="shared" si="106"/>
        <v>KMO 6Induk</v>
      </c>
      <c r="B210" s="9" t="str">
        <f t="shared" si="107"/>
        <v>KMO 6jurusan 1</v>
      </c>
      <c r="C210" s="9" t="str">
        <f t="shared" si="108"/>
        <v>KMO 6jurusan 2</v>
      </c>
      <c r="D210" s="9" t="str">
        <f t="shared" si="109"/>
        <v>KMO 6jurusan 3</v>
      </c>
      <c r="E210" s="9" t="str">
        <f t="shared" si="110"/>
        <v>KMO 6jurusan 4</v>
      </c>
      <c r="F210" s="10" t="s">
        <v>177</v>
      </c>
      <c r="G210" s="10" t="s">
        <v>8</v>
      </c>
      <c r="H210" s="10" t="s">
        <v>288</v>
      </c>
      <c r="I210" s="10" t="s">
        <v>10453</v>
      </c>
      <c r="J210" s="10" t="s">
        <v>10454</v>
      </c>
      <c r="K210" s="10" t="s">
        <v>7465</v>
      </c>
      <c r="L210" s="10"/>
      <c r="M210" s="10"/>
      <c r="N210" s="14">
        <f t="shared" si="111"/>
        <v>0</v>
      </c>
      <c r="O210" s="15" t="e">
        <f t="shared" si="112"/>
        <v>#VALUE!</v>
      </c>
      <c r="P210" s="15" t="e">
        <f t="shared" si="113"/>
        <v>#VALUE!</v>
      </c>
      <c r="Q210" s="17" t="e">
        <f>VLOOKUP($A210,'DATA PENGUKURAN GARDU'!$A:$BS,42,0)</f>
        <v>#N/A</v>
      </c>
      <c r="R210" s="18" t="e">
        <f t="shared" ref="R210:R273" si="122">Q210/$P210*100</f>
        <v>#N/A</v>
      </c>
      <c r="S210" s="17" t="e">
        <f>VLOOKUP($A210,'DATA PENGUKURAN GARDU'!$A:$BS,44,0)</f>
        <v>#N/A</v>
      </c>
      <c r="T210" s="18" t="e">
        <f t="shared" ref="T210:T273" si="123">S210/$P210*100</f>
        <v>#N/A</v>
      </c>
      <c r="U210" s="17" t="e">
        <f>VLOOKUP($A210,'DATA PENGUKURAN GARDU'!$A:$BS,46,0)</f>
        <v>#N/A</v>
      </c>
      <c r="V210" s="18" t="e">
        <f t="shared" ref="V210:V273" si="124">U210/$P210*100</f>
        <v>#N/A</v>
      </c>
      <c r="W210" s="17" t="e">
        <f>VLOOKUP($A210,'DATA PENGUKURAN GARDU'!$A:$BS,48,0)</f>
        <v>#N/A</v>
      </c>
      <c r="X210" s="17" t="e">
        <f>VLOOKUP($A210,'DATA PENGUKURAN GARDU'!$A:$BS,53,0)</f>
        <v>#N/A</v>
      </c>
      <c r="Y210" s="17" t="e">
        <f>VLOOKUP($A210,'DATA PENGUKURAN GARDU'!$A:$BS,54,0)</f>
        <v>#N/A</v>
      </c>
      <c r="Z210" s="17" t="e">
        <f>VLOOKUP($A210,'DATA PENGUKURAN GARDU'!$A:$BS,55,0)</f>
        <v>#N/A</v>
      </c>
      <c r="AA210" s="20" t="e">
        <f>VLOOKUP($B210,'DATA PENGUKURAN GARDU'!$A:$BS,42,0)</f>
        <v>#N/A</v>
      </c>
      <c r="AB210" s="21" t="e">
        <f t="shared" ref="AB210:AB273" si="125">AA210/$P210*100</f>
        <v>#N/A</v>
      </c>
      <c r="AC210" s="20" t="e">
        <f>VLOOKUP($B210,'DATA PENGUKURAN GARDU'!$A:$BS,44,0)</f>
        <v>#N/A</v>
      </c>
      <c r="AD210" s="21" t="e">
        <f t="shared" ref="AD210:AD273" si="126">AC210/$P210*100</f>
        <v>#N/A</v>
      </c>
      <c r="AE210" s="20" t="e">
        <f>VLOOKUP($B210,'DATA PENGUKURAN GARDU'!$A:$BS,46,0)</f>
        <v>#N/A</v>
      </c>
      <c r="AF210" s="21" t="e">
        <f t="shared" ref="AF210:AF273" si="127">AE210/$P210*100</f>
        <v>#N/A</v>
      </c>
      <c r="AG210" s="20" t="e">
        <f>VLOOKUP($B210,'DATA PENGUKURAN GARDU'!$A:$BS,46,0)</f>
        <v>#N/A</v>
      </c>
      <c r="AH210" s="20" t="e">
        <f>VLOOKUP($B210,'DATA PENGUKURAN GARDU'!$A:$BS,53,0)</f>
        <v>#N/A</v>
      </c>
      <c r="AI210" s="20" t="e">
        <f>VLOOKUP($B210,'DATA PENGUKURAN GARDU'!$A:$BS,54,0)</f>
        <v>#N/A</v>
      </c>
      <c r="AJ210" s="17" t="e">
        <f>VLOOKUP($C210,'DATA PENGUKURAN GARDU'!$A:$BS,42,0)</f>
        <v>#N/A</v>
      </c>
      <c r="AK210" s="23" t="e">
        <f t="shared" ref="AK210:AK273" si="128">AJ210/$P210*100</f>
        <v>#N/A</v>
      </c>
      <c r="AL210" s="17" t="e">
        <f>VLOOKUP($C210,'DATA PENGUKURAN GARDU'!$A:$BS,44,0)</f>
        <v>#N/A</v>
      </c>
      <c r="AM210" s="23" t="e">
        <f t="shared" ref="AM210:AM273" si="129">AL210/$P210*100</f>
        <v>#N/A</v>
      </c>
      <c r="AN210" s="17" t="e">
        <f>VLOOKUP($C210,'DATA PENGUKURAN GARDU'!$A:$BS,46,0)</f>
        <v>#N/A</v>
      </c>
      <c r="AO210" s="23" t="e">
        <f t="shared" ref="AO210:AO273" si="130">AN210/$P210*100</f>
        <v>#N/A</v>
      </c>
      <c r="AP210" s="17" t="e">
        <f>VLOOKUP($C210,'DATA PENGUKURAN GARDU'!$A:$BS,46,0)</f>
        <v>#N/A</v>
      </c>
      <c r="AQ210" s="17" t="e">
        <f>VLOOKUP($C210,'DATA PENGUKURAN GARDU'!$A:$BS,53,0)</f>
        <v>#N/A</v>
      </c>
      <c r="AR210" s="17" t="e">
        <f>VLOOKUP($C210,'DATA PENGUKURAN GARDU'!$A:$BS,54,0)</f>
        <v>#N/A</v>
      </c>
      <c r="AS210" s="20" t="e">
        <f>VLOOKUP($D210,'DATA PENGUKURAN GARDU'!$A:$BS,42,0)</f>
        <v>#N/A</v>
      </c>
      <c r="AT210" s="21" t="e">
        <f t="shared" ref="AT210:AT273" si="131">AS210/$P210*100</f>
        <v>#N/A</v>
      </c>
      <c r="AU210" s="20" t="e">
        <f>VLOOKUP($D210,'DATA PENGUKURAN GARDU'!$A:$BS,44,0)</f>
        <v>#N/A</v>
      </c>
      <c r="AV210" s="21" t="e">
        <f t="shared" ref="AV210:AV273" si="132">AU210/$P210*100</f>
        <v>#N/A</v>
      </c>
      <c r="AW210" s="20" t="e">
        <f>VLOOKUP($D210,'DATA PENGUKURAN GARDU'!$A:$BS,46,0)</f>
        <v>#N/A</v>
      </c>
      <c r="AX210" s="21" t="e">
        <f t="shared" ref="AX210:AX273" si="133">AW210/$P210*100</f>
        <v>#N/A</v>
      </c>
      <c r="AY210" s="20" t="e">
        <f>VLOOKUP($D210,'DATA PENGUKURAN GARDU'!$A:$BS,46,0)</f>
        <v>#N/A</v>
      </c>
      <c r="AZ210" s="20" t="e">
        <f>VLOOKUP($D210,'DATA PENGUKURAN GARDU'!$A:$BS,53,0)</f>
        <v>#N/A</v>
      </c>
      <c r="BA210" s="20" t="e">
        <f>VLOOKUP($D210,'DATA PENGUKURAN GARDU'!$A:$BS,54,0)</f>
        <v>#N/A</v>
      </c>
      <c r="BB210" s="17" t="e">
        <f>VLOOKUP($E210,'DATA PENGUKURAN GARDU'!$A:$BS,42,0)</f>
        <v>#N/A</v>
      </c>
      <c r="BC210" s="23" t="e">
        <f t="shared" ref="BC210:BC273" si="134">BB210/$P210*100</f>
        <v>#N/A</v>
      </c>
      <c r="BD210" s="17" t="e">
        <f>VLOOKUP($E210,'DATA PENGUKURAN GARDU'!$A:$BS,44,0)</f>
        <v>#N/A</v>
      </c>
      <c r="BE210" s="23" t="e">
        <f t="shared" ref="BE210:BE273" si="135">BD210/$P210*100</f>
        <v>#N/A</v>
      </c>
      <c r="BF210" s="17" t="e">
        <f>VLOOKUP($E210,'DATA PENGUKURAN GARDU'!$A:$BS,46,0)</f>
        <v>#N/A</v>
      </c>
      <c r="BG210" s="23" t="e">
        <f t="shared" ref="BG210:BG273" si="136">BF210/$P210*100</f>
        <v>#N/A</v>
      </c>
      <c r="BH210" s="17" t="e">
        <f>VLOOKUP($E210,'DATA PENGUKURAN GARDU'!$A:$BS,46,0)</f>
        <v>#N/A</v>
      </c>
      <c r="BI210" s="17" t="e">
        <f>VLOOKUP($E210,'DATA PENGUKURAN GARDU'!$A:$BS,53,0)</f>
        <v>#N/A</v>
      </c>
      <c r="BJ210" s="17" t="e">
        <f>VLOOKUP($E210,'DATA PENGUKURAN GARDU'!$A:$BS,54,0)</f>
        <v>#N/A</v>
      </c>
      <c r="BK210" s="20" t="e">
        <f t="shared" si="114"/>
        <v>#N/A</v>
      </c>
      <c r="BL210" s="20" t="e">
        <f t="shared" si="115"/>
        <v>#N/A</v>
      </c>
      <c r="BM210" s="20" t="e">
        <f t="shared" si="116"/>
        <v>#N/A</v>
      </c>
      <c r="BN210" s="25" t="e">
        <f t="shared" si="117"/>
        <v>#N/A</v>
      </c>
      <c r="BO210" s="26" t="str">
        <f t="shared" si="118"/>
        <v>0</v>
      </c>
      <c r="BP210" s="21" t="e">
        <f t="shared" si="119"/>
        <v>#VALUE!</v>
      </c>
      <c r="BQ210" s="20" t="e">
        <f t="shared" si="120"/>
        <v>#N/A</v>
      </c>
      <c r="BR210" s="20" t="e">
        <v>#N/A</v>
      </c>
      <c r="BS210" s="9" t="e">
        <v>#N/A</v>
      </c>
      <c r="BT210" s="2" t="e">
        <f t="shared" si="121"/>
        <v>#VALUE!</v>
      </c>
      <c r="BU210" s="2" t="e">
        <f t="shared" si="104"/>
        <v>#N/A</v>
      </c>
      <c r="BV210" s="2" t="e">
        <f t="shared" si="105"/>
        <v>#N/A</v>
      </c>
    </row>
    <row r="211" s="2" customFormat="1" ht="22.95" customHeight="1" spans="1:74">
      <c r="A211" s="9" t="str">
        <f t="shared" si="106"/>
        <v>KMO 8Induk</v>
      </c>
      <c r="B211" s="9" t="str">
        <f t="shared" si="107"/>
        <v>KMO 8jurusan 1</v>
      </c>
      <c r="C211" s="9" t="str">
        <f t="shared" si="108"/>
        <v>KMO 8jurusan 2</v>
      </c>
      <c r="D211" s="9" t="str">
        <f t="shared" si="109"/>
        <v>KMO 8jurusan 3</v>
      </c>
      <c r="E211" s="9" t="str">
        <f t="shared" si="110"/>
        <v>KMO 8jurusan 4</v>
      </c>
      <c r="F211" s="10" t="s">
        <v>177</v>
      </c>
      <c r="G211" s="10" t="s">
        <v>8</v>
      </c>
      <c r="H211" s="10" t="s">
        <v>289</v>
      </c>
      <c r="I211" s="10" t="s">
        <v>10455</v>
      </c>
      <c r="J211" s="10" t="s">
        <v>10456</v>
      </c>
      <c r="K211" s="10" t="s">
        <v>7465</v>
      </c>
      <c r="L211" s="10"/>
      <c r="M211" s="10"/>
      <c r="N211" s="14">
        <f t="shared" si="111"/>
        <v>0</v>
      </c>
      <c r="O211" s="15" t="e">
        <f t="shared" si="112"/>
        <v>#VALUE!</v>
      </c>
      <c r="P211" s="15" t="e">
        <f t="shared" si="113"/>
        <v>#VALUE!</v>
      </c>
      <c r="Q211" s="17" t="e">
        <f>VLOOKUP($A211,'DATA PENGUKURAN GARDU'!$A:$BS,42,0)</f>
        <v>#N/A</v>
      </c>
      <c r="R211" s="18" t="e">
        <f t="shared" si="122"/>
        <v>#N/A</v>
      </c>
      <c r="S211" s="17" t="e">
        <f>VLOOKUP($A211,'DATA PENGUKURAN GARDU'!$A:$BS,44,0)</f>
        <v>#N/A</v>
      </c>
      <c r="T211" s="18" t="e">
        <f t="shared" si="123"/>
        <v>#N/A</v>
      </c>
      <c r="U211" s="17" t="e">
        <f>VLOOKUP($A211,'DATA PENGUKURAN GARDU'!$A:$BS,46,0)</f>
        <v>#N/A</v>
      </c>
      <c r="V211" s="18" t="e">
        <f t="shared" si="124"/>
        <v>#N/A</v>
      </c>
      <c r="W211" s="17" t="e">
        <f>VLOOKUP($A211,'DATA PENGUKURAN GARDU'!$A:$BS,48,0)</f>
        <v>#N/A</v>
      </c>
      <c r="X211" s="17" t="e">
        <f>VLOOKUP($A211,'DATA PENGUKURAN GARDU'!$A:$BS,53,0)</f>
        <v>#N/A</v>
      </c>
      <c r="Y211" s="17" t="e">
        <f>VLOOKUP($A211,'DATA PENGUKURAN GARDU'!$A:$BS,54,0)</f>
        <v>#N/A</v>
      </c>
      <c r="Z211" s="17" t="e">
        <f>VLOOKUP($A211,'DATA PENGUKURAN GARDU'!$A:$BS,55,0)</f>
        <v>#N/A</v>
      </c>
      <c r="AA211" s="20" t="e">
        <f>VLOOKUP($B211,'DATA PENGUKURAN GARDU'!$A:$BS,42,0)</f>
        <v>#N/A</v>
      </c>
      <c r="AB211" s="21" t="e">
        <f t="shared" si="125"/>
        <v>#N/A</v>
      </c>
      <c r="AC211" s="20" t="e">
        <f>VLOOKUP($B211,'DATA PENGUKURAN GARDU'!$A:$BS,44,0)</f>
        <v>#N/A</v>
      </c>
      <c r="AD211" s="21" t="e">
        <f t="shared" si="126"/>
        <v>#N/A</v>
      </c>
      <c r="AE211" s="20" t="e">
        <f>VLOOKUP($B211,'DATA PENGUKURAN GARDU'!$A:$BS,46,0)</f>
        <v>#N/A</v>
      </c>
      <c r="AF211" s="21" t="e">
        <f t="shared" si="127"/>
        <v>#N/A</v>
      </c>
      <c r="AG211" s="20" t="e">
        <f>VLOOKUP($B211,'DATA PENGUKURAN GARDU'!$A:$BS,46,0)</f>
        <v>#N/A</v>
      </c>
      <c r="AH211" s="20" t="e">
        <f>VLOOKUP($B211,'DATA PENGUKURAN GARDU'!$A:$BS,53,0)</f>
        <v>#N/A</v>
      </c>
      <c r="AI211" s="20" t="e">
        <f>VLOOKUP($B211,'DATA PENGUKURAN GARDU'!$A:$BS,54,0)</f>
        <v>#N/A</v>
      </c>
      <c r="AJ211" s="17" t="e">
        <f>VLOOKUP($C211,'DATA PENGUKURAN GARDU'!$A:$BS,42,0)</f>
        <v>#N/A</v>
      </c>
      <c r="AK211" s="23" t="e">
        <f t="shared" si="128"/>
        <v>#N/A</v>
      </c>
      <c r="AL211" s="17" t="e">
        <f>VLOOKUP($C211,'DATA PENGUKURAN GARDU'!$A:$BS,44,0)</f>
        <v>#N/A</v>
      </c>
      <c r="AM211" s="23" t="e">
        <f t="shared" si="129"/>
        <v>#N/A</v>
      </c>
      <c r="AN211" s="17" t="e">
        <f>VLOOKUP($C211,'DATA PENGUKURAN GARDU'!$A:$BS,46,0)</f>
        <v>#N/A</v>
      </c>
      <c r="AO211" s="23" t="e">
        <f t="shared" si="130"/>
        <v>#N/A</v>
      </c>
      <c r="AP211" s="17" t="e">
        <f>VLOOKUP($C211,'DATA PENGUKURAN GARDU'!$A:$BS,46,0)</f>
        <v>#N/A</v>
      </c>
      <c r="AQ211" s="17" t="e">
        <f>VLOOKUP($C211,'DATA PENGUKURAN GARDU'!$A:$BS,53,0)</f>
        <v>#N/A</v>
      </c>
      <c r="AR211" s="17" t="e">
        <f>VLOOKUP($C211,'DATA PENGUKURAN GARDU'!$A:$BS,54,0)</f>
        <v>#N/A</v>
      </c>
      <c r="AS211" s="20" t="e">
        <f>VLOOKUP($D211,'DATA PENGUKURAN GARDU'!$A:$BS,42,0)</f>
        <v>#N/A</v>
      </c>
      <c r="AT211" s="21" t="e">
        <f t="shared" si="131"/>
        <v>#N/A</v>
      </c>
      <c r="AU211" s="20" t="e">
        <f>VLOOKUP($D211,'DATA PENGUKURAN GARDU'!$A:$BS,44,0)</f>
        <v>#N/A</v>
      </c>
      <c r="AV211" s="21" t="e">
        <f t="shared" si="132"/>
        <v>#N/A</v>
      </c>
      <c r="AW211" s="20" t="e">
        <f>VLOOKUP($D211,'DATA PENGUKURAN GARDU'!$A:$BS,46,0)</f>
        <v>#N/A</v>
      </c>
      <c r="AX211" s="21" t="e">
        <f t="shared" si="133"/>
        <v>#N/A</v>
      </c>
      <c r="AY211" s="20" t="e">
        <f>VLOOKUP($D211,'DATA PENGUKURAN GARDU'!$A:$BS,46,0)</f>
        <v>#N/A</v>
      </c>
      <c r="AZ211" s="20" t="e">
        <f>VLOOKUP($D211,'DATA PENGUKURAN GARDU'!$A:$BS,53,0)</f>
        <v>#N/A</v>
      </c>
      <c r="BA211" s="20" t="e">
        <f>VLOOKUP($D211,'DATA PENGUKURAN GARDU'!$A:$BS,54,0)</f>
        <v>#N/A</v>
      </c>
      <c r="BB211" s="17" t="e">
        <f>VLOOKUP($E211,'DATA PENGUKURAN GARDU'!$A:$BS,42,0)</f>
        <v>#N/A</v>
      </c>
      <c r="BC211" s="23" t="e">
        <f t="shared" si="134"/>
        <v>#N/A</v>
      </c>
      <c r="BD211" s="17" t="e">
        <f>VLOOKUP($E211,'DATA PENGUKURAN GARDU'!$A:$BS,44,0)</f>
        <v>#N/A</v>
      </c>
      <c r="BE211" s="23" t="e">
        <f t="shared" si="135"/>
        <v>#N/A</v>
      </c>
      <c r="BF211" s="17" t="e">
        <f>VLOOKUP($E211,'DATA PENGUKURAN GARDU'!$A:$BS,46,0)</f>
        <v>#N/A</v>
      </c>
      <c r="BG211" s="23" t="e">
        <f t="shared" si="136"/>
        <v>#N/A</v>
      </c>
      <c r="BH211" s="17" t="e">
        <f>VLOOKUP($E211,'DATA PENGUKURAN GARDU'!$A:$BS,46,0)</f>
        <v>#N/A</v>
      </c>
      <c r="BI211" s="17" t="e">
        <f>VLOOKUP($E211,'DATA PENGUKURAN GARDU'!$A:$BS,53,0)</f>
        <v>#N/A</v>
      </c>
      <c r="BJ211" s="17" t="e">
        <f>VLOOKUP($E211,'DATA PENGUKURAN GARDU'!$A:$BS,54,0)</f>
        <v>#N/A</v>
      </c>
      <c r="BK211" s="20" t="e">
        <f t="shared" si="114"/>
        <v>#N/A</v>
      </c>
      <c r="BL211" s="20" t="e">
        <f t="shared" si="115"/>
        <v>#N/A</v>
      </c>
      <c r="BM211" s="20" t="e">
        <f t="shared" si="116"/>
        <v>#N/A</v>
      </c>
      <c r="BN211" s="25" t="e">
        <f t="shared" si="117"/>
        <v>#N/A</v>
      </c>
      <c r="BO211" s="26" t="str">
        <f t="shared" si="118"/>
        <v>0</v>
      </c>
      <c r="BP211" s="21" t="e">
        <f t="shared" si="119"/>
        <v>#VALUE!</v>
      </c>
      <c r="BQ211" s="20" t="e">
        <f t="shared" si="120"/>
        <v>#N/A</v>
      </c>
      <c r="BR211" s="20" t="e">
        <v>#N/A</v>
      </c>
      <c r="BS211" s="9" t="e">
        <v>#N/A</v>
      </c>
      <c r="BT211" s="2" t="e">
        <f t="shared" si="121"/>
        <v>#VALUE!</v>
      </c>
      <c r="BU211" s="2" t="e">
        <f t="shared" si="104"/>
        <v>#N/A</v>
      </c>
      <c r="BV211" s="2" t="e">
        <f t="shared" si="105"/>
        <v>#N/A</v>
      </c>
    </row>
    <row r="212" s="2" customFormat="1" ht="22.95" customHeight="1" spans="1:74">
      <c r="A212" s="9" t="str">
        <f t="shared" si="106"/>
        <v>KMO 58Induk</v>
      </c>
      <c r="B212" s="9" t="str">
        <f t="shared" si="107"/>
        <v>KMO 58jurusan 1</v>
      </c>
      <c r="C212" s="9" t="str">
        <f t="shared" si="108"/>
        <v>KMO 58jurusan 2</v>
      </c>
      <c r="D212" s="9" t="str">
        <f t="shared" si="109"/>
        <v>KMO 58jurusan 3</v>
      </c>
      <c r="E212" s="9" t="str">
        <f t="shared" si="110"/>
        <v>KMO 58jurusan 4</v>
      </c>
      <c r="F212" s="10" t="s">
        <v>33</v>
      </c>
      <c r="G212" s="10" t="s">
        <v>8</v>
      </c>
      <c r="H212" s="10" t="s">
        <v>290</v>
      </c>
      <c r="I212" s="10" t="s">
        <v>10457</v>
      </c>
      <c r="J212" s="10" t="s">
        <v>10458</v>
      </c>
      <c r="K212" s="10" t="s">
        <v>7465</v>
      </c>
      <c r="L212" s="10"/>
      <c r="M212" s="10"/>
      <c r="N212" s="14">
        <f t="shared" si="111"/>
        <v>0</v>
      </c>
      <c r="O212" s="15" t="e">
        <f t="shared" si="112"/>
        <v>#VALUE!</v>
      </c>
      <c r="P212" s="15" t="e">
        <f t="shared" si="113"/>
        <v>#VALUE!</v>
      </c>
      <c r="Q212" s="17" t="e">
        <f>VLOOKUP($A212,'DATA PENGUKURAN GARDU'!$A:$BS,42,0)</f>
        <v>#N/A</v>
      </c>
      <c r="R212" s="18" t="e">
        <f t="shared" si="122"/>
        <v>#N/A</v>
      </c>
      <c r="S212" s="17" t="e">
        <f>VLOOKUP($A212,'DATA PENGUKURAN GARDU'!$A:$BS,44,0)</f>
        <v>#N/A</v>
      </c>
      <c r="T212" s="18" t="e">
        <f t="shared" si="123"/>
        <v>#N/A</v>
      </c>
      <c r="U212" s="17" t="e">
        <f>VLOOKUP($A212,'DATA PENGUKURAN GARDU'!$A:$BS,46,0)</f>
        <v>#N/A</v>
      </c>
      <c r="V212" s="18" t="e">
        <f t="shared" si="124"/>
        <v>#N/A</v>
      </c>
      <c r="W212" s="17" t="e">
        <f>VLOOKUP($A212,'DATA PENGUKURAN GARDU'!$A:$BS,48,0)</f>
        <v>#N/A</v>
      </c>
      <c r="X212" s="17" t="e">
        <f>VLOOKUP($A212,'DATA PENGUKURAN GARDU'!$A:$BS,53,0)</f>
        <v>#N/A</v>
      </c>
      <c r="Y212" s="17" t="e">
        <f>VLOOKUP($A212,'DATA PENGUKURAN GARDU'!$A:$BS,54,0)</f>
        <v>#N/A</v>
      </c>
      <c r="Z212" s="17" t="e">
        <f>VLOOKUP($A212,'DATA PENGUKURAN GARDU'!$A:$BS,55,0)</f>
        <v>#N/A</v>
      </c>
      <c r="AA212" s="20" t="e">
        <f>VLOOKUP($B212,'DATA PENGUKURAN GARDU'!$A:$BS,42,0)</f>
        <v>#N/A</v>
      </c>
      <c r="AB212" s="21" t="e">
        <f t="shared" si="125"/>
        <v>#N/A</v>
      </c>
      <c r="AC212" s="20" t="e">
        <f>VLOOKUP($B212,'DATA PENGUKURAN GARDU'!$A:$BS,44,0)</f>
        <v>#N/A</v>
      </c>
      <c r="AD212" s="21" t="e">
        <f t="shared" si="126"/>
        <v>#N/A</v>
      </c>
      <c r="AE212" s="20" t="e">
        <f>VLOOKUP($B212,'DATA PENGUKURAN GARDU'!$A:$BS,46,0)</f>
        <v>#N/A</v>
      </c>
      <c r="AF212" s="21" t="e">
        <f t="shared" si="127"/>
        <v>#N/A</v>
      </c>
      <c r="AG212" s="20" t="e">
        <f>VLOOKUP($B212,'DATA PENGUKURAN GARDU'!$A:$BS,46,0)</f>
        <v>#N/A</v>
      </c>
      <c r="AH212" s="20" t="e">
        <f>VLOOKUP($B212,'DATA PENGUKURAN GARDU'!$A:$BS,53,0)</f>
        <v>#N/A</v>
      </c>
      <c r="AI212" s="20" t="e">
        <f>VLOOKUP($B212,'DATA PENGUKURAN GARDU'!$A:$BS,54,0)</f>
        <v>#N/A</v>
      </c>
      <c r="AJ212" s="17" t="e">
        <f>VLOOKUP($C212,'DATA PENGUKURAN GARDU'!$A:$BS,42,0)</f>
        <v>#N/A</v>
      </c>
      <c r="AK212" s="23" t="e">
        <f t="shared" si="128"/>
        <v>#N/A</v>
      </c>
      <c r="AL212" s="17" t="e">
        <f>VLOOKUP($C212,'DATA PENGUKURAN GARDU'!$A:$BS,44,0)</f>
        <v>#N/A</v>
      </c>
      <c r="AM212" s="23" t="e">
        <f t="shared" si="129"/>
        <v>#N/A</v>
      </c>
      <c r="AN212" s="17" t="e">
        <f>VLOOKUP($C212,'DATA PENGUKURAN GARDU'!$A:$BS,46,0)</f>
        <v>#N/A</v>
      </c>
      <c r="AO212" s="23" t="e">
        <f t="shared" si="130"/>
        <v>#N/A</v>
      </c>
      <c r="AP212" s="17" t="e">
        <f>VLOOKUP($C212,'DATA PENGUKURAN GARDU'!$A:$BS,46,0)</f>
        <v>#N/A</v>
      </c>
      <c r="AQ212" s="17" t="e">
        <f>VLOOKUP($C212,'DATA PENGUKURAN GARDU'!$A:$BS,53,0)</f>
        <v>#N/A</v>
      </c>
      <c r="AR212" s="17" t="e">
        <f>VLOOKUP($C212,'DATA PENGUKURAN GARDU'!$A:$BS,54,0)</f>
        <v>#N/A</v>
      </c>
      <c r="AS212" s="20" t="e">
        <f>VLOOKUP($D212,'DATA PENGUKURAN GARDU'!$A:$BS,42,0)</f>
        <v>#N/A</v>
      </c>
      <c r="AT212" s="21" t="e">
        <f t="shared" si="131"/>
        <v>#N/A</v>
      </c>
      <c r="AU212" s="20" t="e">
        <f>VLOOKUP($D212,'DATA PENGUKURAN GARDU'!$A:$BS,44,0)</f>
        <v>#N/A</v>
      </c>
      <c r="AV212" s="21" t="e">
        <f t="shared" si="132"/>
        <v>#N/A</v>
      </c>
      <c r="AW212" s="20" t="e">
        <f>VLOOKUP($D212,'DATA PENGUKURAN GARDU'!$A:$BS,46,0)</f>
        <v>#N/A</v>
      </c>
      <c r="AX212" s="21" t="e">
        <f t="shared" si="133"/>
        <v>#N/A</v>
      </c>
      <c r="AY212" s="20" t="e">
        <f>VLOOKUP($D212,'DATA PENGUKURAN GARDU'!$A:$BS,46,0)</f>
        <v>#N/A</v>
      </c>
      <c r="AZ212" s="20" t="e">
        <f>VLOOKUP($D212,'DATA PENGUKURAN GARDU'!$A:$BS,53,0)</f>
        <v>#N/A</v>
      </c>
      <c r="BA212" s="20" t="e">
        <f>VLOOKUP($D212,'DATA PENGUKURAN GARDU'!$A:$BS,54,0)</f>
        <v>#N/A</v>
      </c>
      <c r="BB212" s="17" t="e">
        <f>VLOOKUP($E212,'DATA PENGUKURAN GARDU'!$A:$BS,42,0)</f>
        <v>#N/A</v>
      </c>
      <c r="BC212" s="23" t="e">
        <f t="shared" si="134"/>
        <v>#N/A</v>
      </c>
      <c r="BD212" s="17" t="e">
        <f>VLOOKUP($E212,'DATA PENGUKURAN GARDU'!$A:$BS,44,0)</f>
        <v>#N/A</v>
      </c>
      <c r="BE212" s="23" t="e">
        <f t="shared" si="135"/>
        <v>#N/A</v>
      </c>
      <c r="BF212" s="17" t="e">
        <f>VLOOKUP($E212,'DATA PENGUKURAN GARDU'!$A:$BS,46,0)</f>
        <v>#N/A</v>
      </c>
      <c r="BG212" s="23" t="e">
        <f t="shared" si="136"/>
        <v>#N/A</v>
      </c>
      <c r="BH212" s="17" t="e">
        <f>VLOOKUP($E212,'DATA PENGUKURAN GARDU'!$A:$BS,46,0)</f>
        <v>#N/A</v>
      </c>
      <c r="BI212" s="17" t="e">
        <f>VLOOKUP($E212,'DATA PENGUKURAN GARDU'!$A:$BS,53,0)</f>
        <v>#N/A</v>
      </c>
      <c r="BJ212" s="17" t="e">
        <f>VLOOKUP($E212,'DATA PENGUKURAN GARDU'!$A:$BS,54,0)</f>
        <v>#N/A</v>
      </c>
      <c r="BK212" s="20" t="e">
        <f t="shared" si="114"/>
        <v>#N/A</v>
      </c>
      <c r="BL212" s="20" t="e">
        <f t="shared" si="115"/>
        <v>#N/A</v>
      </c>
      <c r="BM212" s="20" t="e">
        <f t="shared" si="116"/>
        <v>#N/A</v>
      </c>
      <c r="BN212" s="25" t="e">
        <f t="shared" si="117"/>
        <v>#N/A</v>
      </c>
      <c r="BO212" s="26" t="str">
        <f t="shared" si="118"/>
        <v>0</v>
      </c>
      <c r="BP212" s="21" t="e">
        <f t="shared" si="119"/>
        <v>#VALUE!</v>
      </c>
      <c r="BQ212" s="20" t="e">
        <f t="shared" si="120"/>
        <v>#N/A</v>
      </c>
      <c r="BR212" s="20" t="e">
        <v>#N/A</v>
      </c>
      <c r="BS212" s="9" t="e">
        <v>#N/A</v>
      </c>
      <c r="BT212" s="2" t="e">
        <f t="shared" si="121"/>
        <v>#VALUE!</v>
      </c>
      <c r="BU212" s="2" t="e">
        <f t="shared" si="104"/>
        <v>#N/A</v>
      </c>
      <c r="BV212" s="2" t="e">
        <f t="shared" si="105"/>
        <v>#N/A</v>
      </c>
    </row>
    <row r="213" s="2" customFormat="1" ht="22.95" customHeight="1" spans="1:74">
      <c r="A213" s="9" t="str">
        <f t="shared" si="106"/>
        <v>KMO 60Induk</v>
      </c>
      <c r="B213" s="9" t="str">
        <f t="shared" si="107"/>
        <v>KMO 60jurusan 1</v>
      </c>
      <c r="C213" s="9" t="str">
        <f t="shared" si="108"/>
        <v>KMO 60jurusan 2</v>
      </c>
      <c r="D213" s="9" t="str">
        <f t="shared" si="109"/>
        <v>KMO 60jurusan 3</v>
      </c>
      <c r="E213" s="9" t="str">
        <f t="shared" si="110"/>
        <v>KMO 60jurusan 4</v>
      </c>
      <c r="F213" s="10" t="s">
        <v>33</v>
      </c>
      <c r="G213" s="10" t="s">
        <v>8</v>
      </c>
      <c r="H213" s="10" t="s">
        <v>291</v>
      </c>
      <c r="I213" s="10" t="s">
        <v>10459</v>
      </c>
      <c r="J213" s="10" t="s">
        <v>10460</v>
      </c>
      <c r="K213" s="10" t="s">
        <v>7465</v>
      </c>
      <c r="L213" s="10"/>
      <c r="M213" s="10"/>
      <c r="N213" s="14">
        <f t="shared" si="111"/>
        <v>0</v>
      </c>
      <c r="O213" s="15" t="e">
        <f t="shared" si="112"/>
        <v>#VALUE!</v>
      </c>
      <c r="P213" s="15" t="e">
        <f t="shared" si="113"/>
        <v>#VALUE!</v>
      </c>
      <c r="Q213" s="17" t="e">
        <f>VLOOKUP($A213,'DATA PENGUKURAN GARDU'!$A:$BS,42,0)</f>
        <v>#N/A</v>
      </c>
      <c r="R213" s="18" t="e">
        <f t="shared" si="122"/>
        <v>#N/A</v>
      </c>
      <c r="S213" s="17" t="e">
        <f>VLOOKUP($A213,'DATA PENGUKURAN GARDU'!$A:$BS,44,0)</f>
        <v>#N/A</v>
      </c>
      <c r="T213" s="18" t="e">
        <f t="shared" si="123"/>
        <v>#N/A</v>
      </c>
      <c r="U213" s="17" t="e">
        <f>VLOOKUP($A213,'DATA PENGUKURAN GARDU'!$A:$BS,46,0)</f>
        <v>#N/A</v>
      </c>
      <c r="V213" s="18" t="e">
        <f t="shared" si="124"/>
        <v>#N/A</v>
      </c>
      <c r="W213" s="17" t="e">
        <f>VLOOKUP($A213,'DATA PENGUKURAN GARDU'!$A:$BS,48,0)</f>
        <v>#N/A</v>
      </c>
      <c r="X213" s="17" t="e">
        <f>VLOOKUP($A213,'DATA PENGUKURAN GARDU'!$A:$BS,53,0)</f>
        <v>#N/A</v>
      </c>
      <c r="Y213" s="17" t="e">
        <f>VLOOKUP($A213,'DATA PENGUKURAN GARDU'!$A:$BS,54,0)</f>
        <v>#N/A</v>
      </c>
      <c r="Z213" s="17" t="e">
        <f>VLOOKUP($A213,'DATA PENGUKURAN GARDU'!$A:$BS,55,0)</f>
        <v>#N/A</v>
      </c>
      <c r="AA213" s="20" t="e">
        <f>VLOOKUP($B213,'DATA PENGUKURAN GARDU'!$A:$BS,42,0)</f>
        <v>#N/A</v>
      </c>
      <c r="AB213" s="21" t="e">
        <f t="shared" si="125"/>
        <v>#N/A</v>
      </c>
      <c r="AC213" s="20" t="e">
        <f>VLOOKUP($B213,'DATA PENGUKURAN GARDU'!$A:$BS,44,0)</f>
        <v>#N/A</v>
      </c>
      <c r="AD213" s="21" t="e">
        <f t="shared" si="126"/>
        <v>#N/A</v>
      </c>
      <c r="AE213" s="20" t="e">
        <f>VLOOKUP($B213,'DATA PENGUKURAN GARDU'!$A:$BS,46,0)</f>
        <v>#N/A</v>
      </c>
      <c r="AF213" s="21" t="e">
        <f t="shared" si="127"/>
        <v>#N/A</v>
      </c>
      <c r="AG213" s="20" t="e">
        <f>VLOOKUP($B213,'DATA PENGUKURAN GARDU'!$A:$BS,46,0)</f>
        <v>#N/A</v>
      </c>
      <c r="AH213" s="20" t="e">
        <f>VLOOKUP($B213,'DATA PENGUKURAN GARDU'!$A:$BS,53,0)</f>
        <v>#N/A</v>
      </c>
      <c r="AI213" s="20" t="e">
        <f>VLOOKUP($B213,'DATA PENGUKURAN GARDU'!$A:$BS,54,0)</f>
        <v>#N/A</v>
      </c>
      <c r="AJ213" s="17" t="e">
        <f>VLOOKUP($C213,'DATA PENGUKURAN GARDU'!$A:$BS,42,0)</f>
        <v>#N/A</v>
      </c>
      <c r="AK213" s="23" t="e">
        <f t="shared" si="128"/>
        <v>#N/A</v>
      </c>
      <c r="AL213" s="17" t="e">
        <f>VLOOKUP($C213,'DATA PENGUKURAN GARDU'!$A:$BS,44,0)</f>
        <v>#N/A</v>
      </c>
      <c r="AM213" s="23" t="e">
        <f t="shared" si="129"/>
        <v>#N/A</v>
      </c>
      <c r="AN213" s="17" t="e">
        <f>VLOOKUP($C213,'DATA PENGUKURAN GARDU'!$A:$BS,46,0)</f>
        <v>#N/A</v>
      </c>
      <c r="AO213" s="23" t="e">
        <f t="shared" si="130"/>
        <v>#N/A</v>
      </c>
      <c r="AP213" s="17" t="e">
        <f>VLOOKUP($C213,'DATA PENGUKURAN GARDU'!$A:$BS,46,0)</f>
        <v>#N/A</v>
      </c>
      <c r="AQ213" s="17" t="e">
        <f>VLOOKUP($C213,'DATA PENGUKURAN GARDU'!$A:$BS,53,0)</f>
        <v>#N/A</v>
      </c>
      <c r="AR213" s="17" t="e">
        <f>VLOOKUP($C213,'DATA PENGUKURAN GARDU'!$A:$BS,54,0)</f>
        <v>#N/A</v>
      </c>
      <c r="AS213" s="20" t="e">
        <f>VLOOKUP($D213,'DATA PENGUKURAN GARDU'!$A:$BS,42,0)</f>
        <v>#N/A</v>
      </c>
      <c r="AT213" s="21" t="e">
        <f t="shared" si="131"/>
        <v>#N/A</v>
      </c>
      <c r="AU213" s="20" t="e">
        <f>VLOOKUP($D213,'DATA PENGUKURAN GARDU'!$A:$BS,44,0)</f>
        <v>#N/A</v>
      </c>
      <c r="AV213" s="21" t="e">
        <f t="shared" si="132"/>
        <v>#N/A</v>
      </c>
      <c r="AW213" s="20" t="e">
        <f>VLOOKUP($D213,'DATA PENGUKURAN GARDU'!$A:$BS,46,0)</f>
        <v>#N/A</v>
      </c>
      <c r="AX213" s="21" t="e">
        <f t="shared" si="133"/>
        <v>#N/A</v>
      </c>
      <c r="AY213" s="20" t="e">
        <f>VLOOKUP($D213,'DATA PENGUKURAN GARDU'!$A:$BS,46,0)</f>
        <v>#N/A</v>
      </c>
      <c r="AZ213" s="20" t="e">
        <f>VLOOKUP($D213,'DATA PENGUKURAN GARDU'!$A:$BS,53,0)</f>
        <v>#N/A</v>
      </c>
      <c r="BA213" s="20" t="e">
        <f>VLOOKUP($D213,'DATA PENGUKURAN GARDU'!$A:$BS,54,0)</f>
        <v>#N/A</v>
      </c>
      <c r="BB213" s="17" t="e">
        <f>VLOOKUP($E213,'DATA PENGUKURAN GARDU'!$A:$BS,42,0)</f>
        <v>#N/A</v>
      </c>
      <c r="BC213" s="23" t="e">
        <f t="shared" si="134"/>
        <v>#N/A</v>
      </c>
      <c r="BD213" s="17" t="e">
        <f>VLOOKUP($E213,'DATA PENGUKURAN GARDU'!$A:$BS,44,0)</f>
        <v>#N/A</v>
      </c>
      <c r="BE213" s="23" t="e">
        <f t="shared" si="135"/>
        <v>#N/A</v>
      </c>
      <c r="BF213" s="17" t="e">
        <f>VLOOKUP($E213,'DATA PENGUKURAN GARDU'!$A:$BS,46,0)</f>
        <v>#N/A</v>
      </c>
      <c r="BG213" s="23" t="e">
        <f t="shared" si="136"/>
        <v>#N/A</v>
      </c>
      <c r="BH213" s="17" t="e">
        <f>VLOOKUP($E213,'DATA PENGUKURAN GARDU'!$A:$BS,46,0)</f>
        <v>#N/A</v>
      </c>
      <c r="BI213" s="17" t="e">
        <f>VLOOKUP($E213,'DATA PENGUKURAN GARDU'!$A:$BS,53,0)</f>
        <v>#N/A</v>
      </c>
      <c r="BJ213" s="17" t="e">
        <f>VLOOKUP($E213,'DATA PENGUKURAN GARDU'!$A:$BS,54,0)</f>
        <v>#N/A</v>
      </c>
      <c r="BK213" s="20" t="e">
        <f t="shared" si="114"/>
        <v>#N/A</v>
      </c>
      <c r="BL213" s="20" t="e">
        <f t="shared" si="115"/>
        <v>#N/A</v>
      </c>
      <c r="BM213" s="20" t="e">
        <f t="shared" si="116"/>
        <v>#N/A</v>
      </c>
      <c r="BN213" s="25" t="e">
        <f t="shared" si="117"/>
        <v>#N/A</v>
      </c>
      <c r="BO213" s="26" t="str">
        <f t="shared" si="118"/>
        <v>0</v>
      </c>
      <c r="BP213" s="21" t="e">
        <f t="shared" si="119"/>
        <v>#VALUE!</v>
      </c>
      <c r="BQ213" s="20" t="e">
        <f t="shared" si="120"/>
        <v>#N/A</v>
      </c>
      <c r="BR213" s="20" t="e">
        <v>#N/A</v>
      </c>
      <c r="BS213" s="9" t="e">
        <v>#N/A</v>
      </c>
      <c r="BT213" s="2" t="e">
        <f t="shared" si="121"/>
        <v>#VALUE!</v>
      </c>
      <c r="BU213" s="2" t="e">
        <f t="shared" si="104"/>
        <v>#N/A</v>
      </c>
      <c r="BV213" s="2" t="e">
        <f t="shared" si="105"/>
        <v>#N/A</v>
      </c>
    </row>
    <row r="214" s="2" customFormat="1" ht="22.95" customHeight="1" spans="1:74">
      <c r="A214" s="9" t="str">
        <f t="shared" si="106"/>
        <v>KMO 135Induk</v>
      </c>
      <c r="B214" s="9" t="str">
        <f t="shared" si="107"/>
        <v>KMO 135jurusan 1</v>
      </c>
      <c r="C214" s="9" t="str">
        <f t="shared" si="108"/>
        <v>KMO 135jurusan 2</v>
      </c>
      <c r="D214" s="9" t="str">
        <f t="shared" si="109"/>
        <v>KMO 135jurusan 3</v>
      </c>
      <c r="E214" s="9" t="str">
        <f t="shared" si="110"/>
        <v>KMO 135jurusan 4</v>
      </c>
      <c r="F214" s="10" t="s">
        <v>63</v>
      </c>
      <c r="G214" s="10" t="s">
        <v>39</v>
      </c>
      <c r="H214" s="10" t="s">
        <v>292</v>
      </c>
      <c r="I214" s="10" t="s">
        <v>10461</v>
      </c>
      <c r="J214" s="10" t="s">
        <v>10462</v>
      </c>
      <c r="K214" s="10" t="s">
        <v>7465</v>
      </c>
      <c r="L214" s="10"/>
      <c r="M214" s="10"/>
      <c r="N214" s="14">
        <f t="shared" si="111"/>
        <v>0</v>
      </c>
      <c r="O214" s="15" t="e">
        <f t="shared" si="112"/>
        <v>#VALUE!</v>
      </c>
      <c r="P214" s="15" t="e">
        <f t="shared" si="113"/>
        <v>#VALUE!</v>
      </c>
      <c r="Q214" s="17" t="e">
        <f>VLOOKUP($A214,'DATA PENGUKURAN GARDU'!$A:$BS,42,0)</f>
        <v>#N/A</v>
      </c>
      <c r="R214" s="18" t="e">
        <f t="shared" si="122"/>
        <v>#N/A</v>
      </c>
      <c r="S214" s="17" t="e">
        <f>VLOOKUP($A214,'DATA PENGUKURAN GARDU'!$A:$BS,44,0)</f>
        <v>#N/A</v>
      </c>
      <c r="T214" s="18" t="e">
        <f t="shared" si="123"/>
        <v>#N/A</v>
      </c>
      <c r="U214" s="17" t="e">
        <f>VLOOKUP($A214,'DATA PENGUKURAN GARDU'!$A:$BS,46,0)</f>
        <v>#N/A</v>
      </c>
      <c r="V214" s="18" t="e">
        <f t="shared" si="124"/>
        <v>#N/A</v>
      </c>
      <c r="W214" s="17" t="e">
        <f>VLOOKUP($A214,'DATA PENGUKURAN GARDU'!$A:$BS,48,0)</f>
        <v>#N/A</v>
      </c>
      <c r="X214" s="17" t="e">
        <f>VLOOKUP($A214,'DATA PENGUKURAN GARDU'!$A:$BS,53,0)</f>
        <v>#N/A</v>
      </c>
      <c r="Y214" s="17" t="e">
        <f>VLOOKUP($A214,'DATA PENGUKURAN GARDU'!$A:$BS,54,0)</f>
        <v>#N/A</v>
      </c>
      <c r="Z214" s="17" t="e">
        <f>VLOOKUP($A214,'DATA PENGUKURAN GARDU'!$A:$BS,55,0)</f>
        <v>#N/A</v>
      </c>
      <c r="AA214" s="20" t="e">
        <f>VLOOKUP($B214,'DATA PENGUKURAN GARDU'!$A:$BS,42,0)</f>
        <v>#N/A</v>
      </c>
      <c r="AB214" s="21" t="e">
        <f t="shared" si="125"/>
        <v>#N/A</v>
      </c>
      <c r="AC214" s="20" t="e">
        <f>VLOOKUP($B214,'DATA PENGUKURAN GARDU'!$A:$BS,44,0)</f>
        <v>#N/A</v>
      </c>
      <c r="AD214" s="21" t="e">
        <f t="shared" si="126"/>
        <v>#N/A</v>
      </c>
      <c r="AE214" s="20" t="e">
        <f>VLOOKUP($B214,'DATA PENGUKURAN GARDU'!$A:$BS,46,0)</f>
        <v>#N/A</v>
      </c>
      <c r="AF214" s="21" t="e">
        <f t="shared" si="127"/>
        <v>#N/A</v>
      </c>
      <c r="AG214" s="20" t="e">
        <f>VLOOKUP($B214,'DATA PENGUKURAN GARDU'!$A:$BS,46,0)</f>
        <v>#N/A</v>
      </c>
      <c r="AH214" s="20" t="e">
        <f>VLOOKUP($B214,'DATA PENGUKURAN GARDU'!$A:$BS,53,0)</f>
        <v>#N/A</v>
      </c>
      <c r="AI214" s="20" t="e">
        <f>VLOOKUP($B214,'DATA PENGUKURAN GARDU'!$A:$BS,54,0)</f>
        <v>#N/A</v>
      </c>
      <c r="AJ214" s="17" t="e">
        <f>VLOOKUP($C214,'DATA PENGUKURAN GARDU'!$A:$BS,42,0)</f>
        <v>#N/A</v>
      </c>
      <c r="AK214" s="23" t="e">
        <f t="shared" si="128"/>
        <v>#N/A</v>
      </c>
      <c r="AL214" s="17" t="e">
        <f>VLOOKUP($C214,'DATA PENGUKURAN GARDU'!$A:$BS,44,0)</f>
        <v>#N/A</v>
      </c>
      <c r="AM214" s="23" t="e">
        <f t="shared" si="129"/>
        <v>#N/A</v>
      </c>
      <c r="AN214" s="17" t="e">
        <f>VLOOKUP($C214,'DATA PENGUKURAN GARDU'!$A:$BS,46,0)</f>
        <v>#N/A</v>
      </c>
      <c r="AO214" s="23" t="e">
        <f t="shared" si="130"/>
        <v>#N/A</v>
      </c>
      <c r="AP214" s="17" t="e">
        <f>VLOOKUP($C214,'DATA PENGUKURAN GARDU'!$A:$BS,46,0)</f>
        <v>#N/A</v>
      </c>
      <c r="AQ214" s="17" t="e">
        <f>VLOOKUP($C214,'DATA PENGUKURAN GARDU'!$A:$BS,53,0)</f>
        <v>#N/A</v>
      </c>
      <c r="AR214" s="17" t="e">
        <f>VLOOKUP($C214,'DATA PENGUKURAN GARDU'!$A:$BS,54,0)</f>
        <v>#N/A</v>
      </c>
      <c r="AS214" s="20" t="e">
        <f>VLOOKUP($D214,'DATA PENGUKURAN GARDU'!$A:$BS,42,0)</f>
        <v>#N/A</v>
      </c>
      <c r="AT214" s="21" t="e">
        <f t="shared" si="131"/>
        <v>#N/A</v>
      </c>
      <c r="AU214" s="20" t="e">
        <f>VLOOKUP($D214,'DATA PENGUKURAN GARDU'!$A:$BS,44,0)</f>
        <v>#N/A</v>
      </c>
      <c r="AV214" s="21" t="e">
        <f t="shared" si="132"/>
        <v>#N/A</v>
      </c>
      <c r="AW214" s="20" t="e">
        <f>VLOOKUP($D214,'DATA PENGUKURAN GARDU'!$A:$BS,46,0)</f>
        <v>#N/A</v>
      </c>
      <c r="AX214" s="21" t="e">
        <f t="shared" si="133"/>
        <v>#N/A</v>
      </c>
      <c r="AY214" s="20" t="e">
        <f>VLOOKUP($D214,'DATA PENGUKURAN GARDU'!$A:$BS,46,0)</f>
        <v>#N/A</v>
      </c>
      <c r="AZ214" s="20" t="e">
        <f>VLOOKUP($D214,'DATA PENGUKURAN GARDU'!$A:$BS,53,0)</f>
        <v>#N/A</v>
      </c>
      <c r="BA214" s="20" t="e">
        <f>VLOOKUP($D214,'DATA PENGUKURAN GARDU'!$A:$BS,54,0)</f>
        <v>#N/A</v>
      </c>
      <c r="BB214" s="17" t="e">
        <f>VLOOKUP($E214,'DATA PENGUKURAN GARDU'!$A:$BS,42,0)</f>
        <v>#N/A</v>
      </c>
      <c r="BC214" s="23" t="e">
        <f t="shared" si="134"/>
        <v>#N/A</v>
      </c>
      <c r="BD214" s="17" t="e">
        <f>VLOOKUP($E214,'DATA PENGUKURAN GARDU'!$A:$BS,44,0)</f>
        <v>#N/A</v>
      </c>
      <c r="BE214" s="23" t="e">
        <f t="shared" si="135"/>
        <v>#N/A</v>
      </c>
      <c r="BF214" s="17" t="e">
        <f>VLOOKUP($E214,'DATA PENGUKURAN GARDU'!$A:$BS,46,0)</f>
        <v>#N/A</v>
      </c>
      <c r="BG214" s="23" t="e">
        <f t="shared" si="136"/>
        <v>#N/A</v>
      </c>
      <c r="BH214" s="17" t="e">
        <f>VLOOKUP($E214,'DATA PENGUKURAN GARDU'!$A:$BS,46,0)</f>
        <v>#N/A</v>
      </c>
      <c r="BI214" s="17" t="e">
        <f>VLOOKUP($E214,'DATA PENGUKURAN GARDU'!$A:$BS,53,0)</f>
        <v>#N/A</v>
      </c>
      <c r="BJ214" s="17" t="e">
        <f>VLOOKUP($E214,'DATA PENGUKURAN GARDU'!$A:$BS,54,0)</f>
        <v>#N/A</v>
      </c>
      <c r="BK214" s="20" t="e">
        <f t="shared" si="114"/>
        <v>#N/A</v>
      </c>
      <c r="BL214" s="20" t="e">
        <f t="shared" si="115"/>
        <v>#N/A</v>
      </c>
      <c r="BM214" s="20" t="e">
        <f t="shared" si="116"/>
        <v>#N/A</v>
      </c>
      <c r="BN214" s="25" t="e">
        <f t="shared" si="117"/>
        <v>#N/A</v>
      </c>
      <c r="BO214" s="26" t="str">
        <f t="shared" si="118"/>
        <v>0</v>
      </c>
      <c r="BP214" s="21" t="e">
        <f t="shared" si="119"/>
        <v>#VALUE!</v>
      </c>
      <c r="BQ214" s="20" t="e">
        <f t="shared" si="120"/>
        <v>#N/A</v>
      </c>
      <c r="BR214" s="20" t="e">
        <v>#N/A</v>
      </c>
      <c r="BS214" s="9" t="e">
        <v>#N/A</v>
      </c>
      <c r="BT214" s="2" t="e">
        <f t="shared" si="121"/>
        <v>#VALUE!</v>
      </c>
      <c r="BU214" s="2" t="e">
        <f t="shared" si="104"/>
        <v>#N/A</v>
      </c>
      <c r="BV214" s="2" t="e">
        <f t="shared" si="105"/>
        <v>#N/A</v>
      </c>
    </row>
    <row r="215" s="2" customFormat="1" ht="22.95" customHeight="1" spans="1:74">
      <c r="A215" s="9" t="str">
        <f t="shared" si="106"/>
        <v>KMO 136Induk</v>
      </c>
      <c r="B215" s="9" t="str">
        <f t="shared" si="107"/>
        <v>KMO 136jurusan 1</v>
      </c>
      <c r="C215" s="9" t="str">
        <f t="shared" si="108"/>
        <v>KMO 136jurusan 2</v>
      </c>
      <c r="D215" s="9" t="str">
        <f t="shared" si="109"/>
        <v>KMO 136jurusan 3</v>
      </c>
      <c r="E215" s="9" t="str">
        <f t="shared" si="110"/>
        <v>KMO 136jurusan 4</v>
      </c>
      <c r="F215" s="10" t="s">
        <v>65</v>
      </c>
      <c r="G215" s="10" t="s">
        <v>39</v>
      </c>
      <c r="H215" s="10" t="s">
        <v>293</v>
      </c>
      <c r="I215" s="10" t="s">
        <v>10463</v>
      </c>
      <c r="J215" s="10" t="s">
        <v>10464</v>
      </c>
      <c r="K215" s="10" t="s">
        <v>7465</v>
      </c>
      <c r="L215" s="10"/>
      <c r="M215" s="10"/>
      <c r="N215" s="14">
        <f t="shared" si="111"/>
        <v>0</v>
      </c>
      <c r="O215" s="15" t="e">
        <f t="shared" si="112"/>
        <v>#VALUE!</v>
      </c>
      <c r="P215" s="15" t="e">
        <f t="shared" si="113"/>
        <v>#VALUE!</v>
      </c>
      <c r="Q215" s="17" t="e">
        <f>VLOOKUP($A215,'DATA PENGUKURAN GARDU'!$A:$BS,42,0)</f>
        <v>#N/A</v>
      </c>
      <c r="R215" s="18" t="e">
        <f t="shared" si="122"/>
        <v>#N/A</v>
      </c>
      <c r="S215" s="17" t="e">
        <f>VLOOKUP($A215,'DATA PENGUKURAN GARDU'!$A:$BS,44,0)</f>
        <v>#N/A</v>
      </c>
      <c r="T215" s="18" t="e">
        <f t="shared" si="123"/>
        <v>#N/A</v>
      </c>
      <c r="U215" s="17" t="e">
        <f>VLOOKUP($A215,'DATA PENGUKURAN GARDU'!$A:$BS,46,0)</f>
        <v>#N/A</v>
      </c>
      <c r="V215" s="18" t="e">
        <f t="shared" si="124"/>
        <v>#N/A</v>
      </c>
      <c r="W215" s="17" t="e">
        <f>VLOOKUP($A215,'DATA PENGUKURAN GARDU'!$A:$BS,48,0)</f>
        <v>#N/A</v>
      </c>
      <c r="X215" s="17" t="e">
        <f>VLOOKUP($A215,'DATA PENGUKURAN GARDU'!$A:$BS,53,0)</f>
        <v>#N/A</v>
      </c>
      <c r="Y215" s="17" t="e">
        <f>VLOOKUP($A215,'DATA PENGUKURAN GARDU'!$A:$BS,54,0)</f>
        <v>#N/A</v>
      </c>
      <c r="Z215" s="17" t="e">
        <f>VLOOKUP($A215,'DATA PENGUKURAN GARDU'!$A:$BS,55,0)</f>
        <v>#N/A</v>
      </c>
      <c r="AA215" s="20" t="e">
        <f>VLOOKUP($B215,'DATA PENGUKURAN GARDU'!$A:$BS,42,0)</f>
        <v>#N/A</v>
      </c>
      <c r="AB215" s="21" t="e">
        <f t="shared" si="125"/>
        <v>#N/A</v>
      </c>
      <c r="AC215" s="20" t="e">
        <f>VLOOKUP($B215,'DATA PENGUKURAN GARDU'!$A:$BS,44,0)</f>
        <v>#N/A</v>
      </c>
      <c r="AD215" s="21" t="e">
        <f t="shared" si="126"/>
        <v>#N/A</v>
      </c>
      <c r="AE215" s="20" t="e">
        <f>VLOOKUP($B215,'DATA PENGUKURAN GARDU'!$A:$BS,46,0)</f>
        <v>#N/A</v>
      </c>
      <c r="AF215" s="21" t="e">
        <f t="shared" si="127"/>
        <v>#N/A</v>
      </c>
      <c r="AG215" s="20" t="e">
        <f>VLOOKUP($B215,'DATA PENGUKURAN GARDU'!$A:$BS,46,0)</f>
        <v>#N/A</v>
      </c>
      <c r="AH215" s="20" t="e">
        <f>VLOOKUP($B215,'DATA PENGUKURAN GARDU'!$A:$BS,53,0)</f>
        <v>#N/A</v>
      </c>
      <c r="AI215" s="20" t="e">
        <f>VLOOKUP($B215,'DATA PENGUKURAN GARDU'!$A:$BS,54,0)</f>
        <v>#N/A</v>
      </c>
      <c r="AJ215" s="17" t="e">
        <f>VLOOKUP($C215,'DATA PENGUKURAN GARDU'!$A:$BS,42,0)</f>
        <v>#N/A</v>
      </c>
      <c r="AK215" s="23" t="e">
        <f t="shared" si="128"/>
        <v>#N/A</v>
      </c>
      <c r="AL215" s="17" t="e">
        <f>VLOOKUP($C215,'DATA PENGUKURAN GARDU'!$A:$BS,44,0)</f>
        <v>#N/A</v>
      </c>
      <c r="AM215" s="23" t="e">
        <f t="shared" si="129"/>
        <v>#N/A</v>
      </c>
      <c r="AN215" s="17" t="e">
        <f>VLOOKUP($C215,'DATA PENGUKURAN GARDU'!$A:$BS,46,0)</f>
        <v>#N/A</v>
      </c>
      <c r="AO215" s="23" t="e">
        <f t="shared" si="130"/>
        <v>#N/A</v>
      </c>
      <c r="AP215" s="17" t="e">
        <f>VLOOKUP($C215,'DATA PENGUKURAN GARDU'!$A:$BS,46,0)</f>
        <v>#N/A</v>
      </c>
      <c r="AQ215" s="17" t="e">
        <f>VLOOKUP($C215,'DATA PENGUKURAN GARDU'!$A:$BS,53,0)</f>
        <v>#N/A</v>
      </c>
      <c r="AR215" s="17" t="e">
        <f>VLOOKUP($C215,'DATA PENGUKURAN GARDU'!$A:$BS,54,0)</f>
        <v>#N/A</v>
      </c>
      <c r="AS215" s="20" t="e">
        <f>VLOOKUP($D215,'DATA PENGUKURAN GARDU'!$A:$BS,42,0)</f>
        <v>#N/A</v>
      </c>
      <c r="AT215" s="21" t="e">
        <f t="shared" si="131"/>
        <v>#N/A</v>
      </c>
      <c r="AU215" s="20" t="e">
        <f>VLOOKUP($D215,'DATA PENGUKURAN GARDU'!$A:$BS,44,0)</f>
        <v>#N/A</v>
      </c>
      <c r="AV215" s="21" t="e">
        <f t="shared" si="132"/>
        <v>#N/A</v>
      </c>
      <c r="AW215" s="20" t="e">
        <f>VLOOKUP($D215,'DATA PENGUKURAN GARDU'!$A:$BS,46,0)</f>
        <v>#N/A</v>
      </c>
      <c r="AX215" s="21" t="e">
        <f t="shared" si="133"/>
        <v>#N/A</v>
      </c>
      <c r="AY215" s="20" t="e">
        <f>VLOOKUP($D215,'DATA PENGUKURAN GARDU'!$A:$BS,46,0)</f>
        <v>#N/A</v>
      </c>
      <c r="AZ215" s="20" t="e">
        <f>VLOOKUP($D215,'DATA PENGUKURAN GARDU'!$A:$BS,53,0)</f>
        <v>#N/A</v>
      </c>
      <c r="BA215" s="20" t="e">
        <f>VLOOKUP($D215,'DATA PENGUKURAN GARDU'!$A:$BS,54,0)</f>
        <v>#N/A</v>
      </c>
      <c r="BB215" s="17" t="e">
        <f>VLOOKUP($E215,'DATA PENGUKURAN GARDU'!$A:$BS,42,0)</f>
        <v>#N/A</v>
      </c>
      <c r="BC215" s="23" t="e">
        <f t="shared" si="134"/>
        <v>#N/A</v>
      </c>
      <c r="BD215" s="17" t="e">
        <f>VLOOKUP($E215,'DATA PENGUKURAN GARDU'!$A:$BS,44,0)</f>
        <v>#N/A</v>
      </c>
      <c r="BE215" s="23" t="e">
        <f t="shared" si="135"/>
        <v>#N/A</v>
      </c>
      <c r="BF215" s="17" t="e">
        <f>VLOOKUP($E215,'DATA PENGUKURAN GARDU'!$A:$BS,46,0)</f>
        <v>#N/A</v>
      </c>
      <c r="BG215" s="23" t="e">
        <f t="shared" si="136"/>
        <v>#N/A</v>
      </c>
      <c r="BH215" s="17" t="e">
        <f>VLOOKUP($E215,'DATA PENGUKURAN GARDU'!$A:$BS,46,0)</f>
        <v>#N/A</v>
      </c>
      <c r="BI215" s="17" t="e">
        <f>VLOOKUP($E215,'DATA PENGUKURAN GARDU'!$A:$BS,53,0)</f>
        <v>#N/A</v>
      </c>
      <c r="BJ215" s="17" t="e">
        <f>VLOOKUP($E215,'DATA PENGUKURAN GARDU'!$A:$BS,54,0)</f>
        <v>#N/A</v>
      </c>
      <c r="BK215" s="20" t="e">
        <f t="shared" si="114"/>
        <v>#N/A</v>
      </c>
      <c r="BL215" s="20" t="e">
        <f t="shared" si="115"/>
        <v>#N/A</v>
      </c>
      <c r="BM215" s="20" t="e">
        <f t="shared" si="116"/>
        <v>#N/A</v>
      </c>
      <c r="BN215" s="25" t="e">
        <f t="shared" si="117"/>
        <v>#N/A</v>
      </c>
      <c r="BO215" s="26" t="str">
        <f t="shared" si="118"/>
        <v>0</v>
      </c>
      <c r="BP215" s="21" t="e">
        <f t="shared" si="119"/>
        <v>#VALUE!</v>
      </c>
      <c r="BQ215" s="20" t="e">
        <f t="shared" si="120"/>
        <v>#N/A</v>
      </c>
      <c r="BR215" s="20" t="e">
        <v>#N/A</v>
      </c>
      <c r="BS215" s="9" t="e">
        <v>#N/A</v>
      </c>
      <c r="BT215" s="2" t="e">
        <f t="shared" si="121"/>
        <v>#VALUE!</v>
      </c>
      <c r="BU215" s="2" t="e">
        <f t="shared" si="104"/>
        <v>#N/A</v>
      </c>
      <c r="BV215" s="2" t="e">
        <f t="shared" si="105"/>
        <v>#N/A</v>
      </c>
    </row>
    <row r="216" s="2" customFormat="1" ht="22.95" customHeight="1" spans="1:74">
      <c r="A216" s="9" t="str">
        <f t="shared" si="106"/>
        <v>KMO 159Induk</v>
      </c>
      <c r="B216" s="9" t="str">
        <f t="shared" si="107"/>
        <v>KMO 159jurusan 1</v>
      </c>
      <c r="C216" s="9" t="str">
        <f t="shared" si="108"/>
        <v>KMO 159jurusan 2</v>
      </c>
      <c r="D216" s="9" t="str">
        <f t="shared" si="109"/>
        <v>KMO 159jurusan 3</v>
      </c>
      <c r="E216" s="9" t="str">
        <f t="shared" si="110"/>
        <v>KMO 159jurusan 4</v>
      </c>
      <c r="F216" s="10" t="s">
        <v>69</v>
      </c>
      <c r="G216" s="10" t="s">
        <v>8</v>
      </c>
      <c r="H216" s="10" t="s">
        <v>294</v>
      </c>
      <c r="I216" s="10" t="s">
        <v>10465</v>
      </c>
      <c r="J216" s="10" t="s">
        <v>10466</v>
      </c>
      <c r="K216" s="10" t="s">
        <v>7465</v>
      </c>
      <c r="L216" s="10"/>
      <c r="M216" s="10"/>
      <c r="N216" s="14">
        <f t="shared" si="111"/>
        <v>0</v>
      </c>
      <c r="O216" s="15" t="e">
        <f t="shared" si="112"/>
        <v>#VALUE!</v>
      </c>
      <c r="P216" s="15" t="e">
        <f t="shared" si="113"/>
        <v>#VALUE!</v>
      </c>
      <c r="Q216" s="17" t="e">
        <f>VLOOKUP($A216,'DATA PENGUKURAN GARDU'!$A:$BS,42,0)</f>
        <v>#N/A</v>
      </c>
      <c r="R216" s="18" t="e">
        <f t="shared" si="122"/>
        <v>#N/A</v>
      </c>
      <c r="S216" s="17" t="e">
        <f>VLOOKUP($A216,'DATA PENGUKURAN GARDU'!$A:$BS,44,0)</f>
        <v>#N/A</v>
      </c>
      <c r="T216" s="18" t="e">
        <f t="shared" si="123"/>
        <v>#N/A</v>
      </c>
      <c r="U216" s="17" t="e">
        <f>VLOOKUP($A216,'DATA PENGUKURAN GARDU'!$A:$BS,46,0)</f>
        <v>#N/A</v>
      </c>
      <c r="V216" s="18" t="e">
        <f t="shared" si="124"/>
        <v>#N/A</v>
      </c>
      <c r="W216" s="17" t="e">
        <f>VLOOKUP($A216,'DATA PENGUKURAN GARDU'!$A:$BS,48,0)</f>
        <v>#N/A</v>
      </c>
      <c r="X216" s="17" t="e">
        <f>VLOOKUP($A216,'DATA PENGUKURAN GARDU'!$A:$BS,53,0)</f>
        <v>#N/A</v>
      </c>
      <c r="Y216" s="17" t="e">
        <f>VLOOKUP($A216,'DATA PENGUKURAN GARDU'!$A:$BS,54,0)</f>
        <v>#N/A</v>
      </c>
      <c r="Z216" s="17" t="e">
        <f>VLOOKUP($A216,'DATA PENGUKURAN GARDU'!$A:$BS,55,0)</f>
        <v>#N/A</v>
      </c>
      <c r="AA216" s="20" t="e">
        <f>VLOOKUP($B216,'DATA PENGUKURAN GARDU'!$A:$BS,42,0)</f>
        <v>#N/A</v>
      </c>
      <c r="AB216" s="21" t="e">
        <f t="shared" si="125"/>
        <v>#N/A</v>
      </c>
      <c r="AC216" s="20" t="e">
        <f>VLOOKUP($B216,'DATA PENGUKURAN GARDU'!$A:$BS,44,0)</f>
        <v>#N/A</v>
      </c>
      <c r="AD216" s="21" t="e">
        <f t="shared" si="126"/>
        <v>#N/A</v>
      </c>
      <c r="AE216" s="20" t="e">
        <f>VLOOKUP($B216,'DATA PENGUKURAN GARDU'!$A:$BS,46,0)</f>
        <v>#N/A</v>
      </c>
      <c r="AF216" s="21" t="e">
        <f t="shared" si="127"/>
        <v>#N/A</v>
      </c>
      <c r="AG216" s="20" t="e">
        <f>VLOOKUP($B216,'DATA PENGUKURAN GARDU'!$A:$BS,46,0)</f>
        <v>#N/A</v>
      </c>
      <c r="AH216" s="20" t="e">
        <f>VLOOKUP($B216,'DATA PENGUKURAN GARDU'!$A:$BS,53,0)</f>
        <v>#N/A</v>
      </c>
      <c r="AI216" s="20" t="e">
        <f>VLOOKUP($B216,'DATA PENGUKURAN GARDU'!$A:$BS,54,0)</f>
        <v>#N/A</v>
      </c>
      <c r="AJ216" s="17" t="e">
        <f>VLOOKUP($C216,'DATA PENGUKURAN GARDU'!$A:$BS,42,0)</f>
        <v>#N/A</v>
      </c>
      <c r="AK216" s="23" t="e">
        <f t="shared" si="128"/>
        <v>#N/A</v>
      </c>
      <c r="AL216" s="17" t="e">
        <f>VLOOKUP($C216,'DATA PENGUKURAN GARDU'!$A:$BS,44,0)</f>
        <v>#N/A</v>
      </c>
      <c r="AM216" s="23" t="e">
        <f t="shared" si="129"/>
        <v>#N/A</v>
      </c>
      <c r="AN216" s="17" t="e">
        <f>VLOOKUP($C216,'DATA PENGUKURAN GARDU'!$A:$BS,46,0)</f>
        <v>#N/A</v>
      </c>
      <c r="AO216" s="23" t="e">
        <f t="shared" si="130"/>
        <v>#N/A</v>
      </c>
      <c r="AP216" s="17" t="e">
        <f>VLOOKUP($C216,'DATA PENGUKURAN GARDU'!$A:$BS,46,0)</f>
        <v>#N/A</v>
      </c>
      <c r="AQ216" s="17" t="e">
        <f>VLOOKUP($C216,'DATA PENGUKURAN GARDU'!$A:$BS,53,0)</f>
        <v>#N/A</v>
      </c>
      <c r="AR216" s="17" t="e">
        <f>VLOOKUP($C216,'DATA PENGUKURAN GARDU'!$A:$BS,54,0)</f>
        <v>#N/A</v>
      </c>
      <c r="AS216" s="20" t="e">
        <f>VLOOKUP($D216,'DATA PENGUKURAN GARDU'!$A:$BS,42,0)</f>
        <v>#N/A</v>
      </c>
      <c r="AT216" s="21" t="e">
        <f t="shared" si="131"/>
        <v>#N/A</v>
      </c>
      <c r="AU216" s="20" t="e">
        <f>VLOOKUP($D216,'DATA PENGUKURAN GARDU'!$A:$BS,44,0)</f>
        <v>#N/A</v>
      </c>
      <c r="AV216" s="21" t="e">
        <f t="shared" si="132"/>
        <v>#N/A</v>
      </c>
      <c r="AW216" s="20" t="e">
        <f>VLOOKUP($D216,'DATA PENGUKURAN GARDU'!$A:$BS,46,0)</f>
        <v>#N/A</v>
      </c>
      <c r="AX216" s="21" t="e">
        <f t="shared" si="133"/>
        <v>#N/A</v>
      </c>
      <c r="AY216" s="20" t="e">
        <f>VLOOKUP($D216,'DATA PENGUKURAN GARDU'!$A:$BS,46,0)</f>
        <v>#N/A</v>
      </c>
      <c r="AZ216" s="20" t="e">
        <f>VLOOKUP($D216,'DATA PENGUKURAN GARDU'!$A:$BS,53,0)</f>
        <v>#N/A</v>
      </c>
      <c r="BA216" s="20" t="e">
        <f>VLOOKUP($D216,'DATA PENGUKURAN GARDU'!$A:$BS,54,0)</f>
        <v>#N/A</v>
      </c>
      <c r="BB216" s="17" t="e">
        <f>VLOOKUP($E216,'DATA PENGUKURAN GARDU'!$A:$BS,42,0)</f>
        <v>#N/A</v>
      </c>
      <c r="BC216" s="23" t="e">
        <f t="shared" si="134"/>
        <v>#N/A</v>
      </c>
      <c r="BD216" s="17" t="e">
        <f>VLOOKUP($E216,'DATA PENGUKURAN GARDU'!$A:$BS,44,0)</f>
        <v>#N/A</v>
      </c>
      <c r="BE216" s="23" t="e">
        <f t="shared" si="135"/>
        <v>#N/A</v>
      </c>
      <c r="BF216" s="17" t="e">
        <f>VLOOKUP($E216,'DATA PENGUKURAN GARDU'!$A:$BS,46,0)</f>
        <v>#N/A</v>
      </c>
      <c r="BG216" s="23" t="e">
        <f t="shared" si="136"/>
        <v>#N/A</v>
      </c>
      <c r="BH216" s="17" t="e">
        <f>VLOOKUP($E216,'DATA PENGUKURAN GARDU'!$A:$BS,46,0)</f>
        <v>#N/A</v>
      </c>
      <c r="BI216" s="17" t="e">
        <f>VLOOKUP($E216,'DATA PENGUKURAN GARDU'!$A:$BS,53,0)</f>
        <v>#N/A</v>
      </c>
      <c r="BJ216" s="17" t="e">
        <f>VLOOKUP($E216,'DATA PENGUKURAN GARDU'!$A:$BS,54,0)</f>
        <v>#N/A</v>
      </c>
      <c r="BK216" s="20" t="e">
        <f t="shared" si="114"/>
        <v>#N/A</v>
      </c>
      <c r="BL216" s="20" t="e">
        <f t="shared" si="115"/>
        <v>#N/A</v>
      </c>
      <c r="BM216" s="20" t="e">
        <f t="shared" si="116"/>
        <v>#N/A</v>
      </c>
      <c r="BN216" s="25" t="e">
        <f t="shared" si="117"/>
        <v>#N/A</v>
      </c>
      <c r="BO216" s="26" t="str">
        <f t="shared" si="118"/>
        <v>0</v>
      </c>
      <c r="BP216" s="21" t="e">
        <f t="shared" si="119"/>
        <v>#VALUE!</v>
      </c>
      <c r="BQ216" s="20" t="e">
        <f t="shared" si="120"/>
        <v>#N/A</v>
      </c>
      <c r="BR216" s="20" t="e">
        <v>#N/A</v>
      </c>
      <c r="BS216" s="9" t="e">
        <v>#N/A</v>
      </c>
      <c r="BT216" s="2" t="e">
        <f t="shared" si="121"/>
        <v>#VALUE!</v>
      </c>
      <c r="BU216" s="2" t="e">
        <f t="shared" si="104"/>
        <v>#N/A</v>
      </c>
      <c r="BV216" s="2" t="e">
        <f t="shared" si="105"/>
        <v>#N/A</v>
      </c>
    </row>
    <row r="217" s="2" customFormat="1" ht="22.95" customHeight="1" spans="1:74">
      <c r="A217" s="9" t="str">
        <f t="shared" si="106"/>
        <v>KMO 162Induk</v>
      </c>
      <c r="B217" s="9" t="str">
        <f t="shared" si="107"/>
        <v>KMO 162jurusan 1</v>
      </c>
      <c r="C217" s="9" t="str">
        <f t="shared" si="108"/>
        <v>KMO 162jurusan 2</v>
      </c>
      <c r="D217" s="9" t="str">
        <f t="shared" si="109"/>
        <v>KMO 162jurusan 3</v>
      </c>
      <c r="E217" s="9" t="str">
        <f t="shared" si="110"/>
        <v>KMO 162jurusan 4</v>
      </c>
      <c r="F217" s="10" t="s">
        <v>157</v>
      </c>
      <c r="G217" s="10" t="s">
        <v>8</v>
      </c>
      <c r="H217" s="10" t="s">
        <v>295</v>
      </c>
      <c r="I217" s="10" t="s">
        <v>10467</v>
      </c>
      <c r="J217" s="10" t="s">
        <v>10468</v>
      </c>
      <c r="K217" s="10" t="s">
        <v>7465</v>
      </c>
      <c r="L217" s="10"/>
      <c r="M217" s="10"/>
      <c r="N217" s="14">
        <f t="shared" si="111"/>
        <v>0</v>
      </c>
      <c r="O217" s="15" t="e">
        <f t="shared" si="112"/>
        <v>#VALUE!</v>
      </c>
      <c r="P217" s="15" t="e">
        <f t="shared" si="113"/>
        <v>#VALUE!</v>
      </c>
      <c r="Q217" s="17" t="e">
        <f>VLOOKUP($A217,'DATA PENGUKURAN GARDU'!$A:$BS,42,0)</f>
        <v>#N/A</v>
      </c>
      <c r="R217" s="18" t="e">
        <f t="shared" si="122"/>
        <v>#N/A</v>
      </c>
      <c r="S217" s="17" t="e">
        <f>VLOOKUP($A217,'DATA PENGUKURAN GARDU'!$A:$BS,44,0)</f>
        <v>#N/A</v>
      </c>
      <c r="T217" s="18" t="e">
        <f t="shared" si="123"/>
        <v>#N/A</v>
      </c>
      <c r="U217" s="17" t="e">
        <f>VLOOKUP($A217,'DATA PENGUKURAN GARDU'!$A:$BS,46,0)</f>
        <v>#N/A</v>
      </c>
      <c r="V217" s="18" t="e">
        <f t="shared" si="124"/>
        <v>#N/A</v>
      </c>
      <c r="W217" s="17" t="e">
        <f>VLOOKUP($A217,'DATA PENGUKURAN GARDU'!$A:$BS,48,0)</f>
        <v>#N/A</v>
      </c>
      <c r="X217" s="17" t="e">
        <f>VLOOKUP($A217,'DATA PENGUKURAN GARDU'!$A:$BS,53,0)</f>
        <v>#N/A</v>
      </c>
      <c r="Y217" s="17" t="e">
        <f>VLOOKUP($A217,'DATA PENGUKURAN GARDU'!$A:$BS,54,0)</f>
        <v>#N/A</v>
      </c>
      <c r="Z217" s="17" t="e">
        <f>VLOOKUP($A217,'DATA PENGUKURAN GARDU'!$A:$BS,55,0)</f>
        <v>#N/A</v>
      </c>
      <c r="AA217" s="20" t="e">
        <f>VLOOKUP($B217,'DATA PENGUKURAN GARDU'!$A:$BS,42,0)</f>
        <v>#N/A</v>
      </c>
      <c r="AB217" s="21" t="e">
        <f t="shared" si="125"/>
        <v>#N/A</v>
      </c>
      <c r="AC217" s="20" t="e">
        <f>VLOOKUP($B217,'DATA PENGUKURAN GARDU'!$A:$BS,44,0)</f>
        <v>#N/A</v>
      </c>
      <c r="AD217" s="21" t="e">
        <f t="shared" si="126"/>
        <v>#N/A</v>
      </c>
      <c r="AE217" s="20" t="e">
        <f>VLOOKUP($B217,'DATA PENGUKURAN GARDU'!$A:$BS,46,0)</f>
        <v>#N/A</v>
      </c>
      <c r="AF217" s="21" t="e">
        <f t="shared" si="127"/>
        <v>#N/A</v>
      </c>
      <c r="AG217" s="20" t="e">
        <f>VLOOKUP($B217,'DATA PENGUKURAN GARDU'!$A:$BS,46,0)</f>
        <v>#N/A</v>
      </c>
      <c r="AH217" s="20" t="e">
        <f>VLOOKUP($B217,'DATA PENGUKURAN GARDU'!$A:$BS,53,0)</f>
        <v>#N/A</v>
      </c>
      <c r="AI217" s="20" t="e">
        <f>VLOOKUP($B217,'DATA PENGUKURAN GARDU'!$A:$BS,54,0)</f>
        <v>#N/A</v>
      </c>
      <c r="AJ217" s="17" t="e">
        <f>VLOOKUP($C217,'DATA PENGUKURAN GARDU'!$A:$BS,42,0)</f>
        <v>#N/A</v>
      </c>
      <c r="AK217" s="23" t="e">
        <f t="shared" si="128"/>
        <v>#N/A</v>
      </c>
      <c r="AL217" s="17" t="e">
        <f>VLOOKUP($C217,'DATA PENGUKURAN GARDU'!$A:$BS,44,0)</f>
        <v>#N/A</v>
      </c>
      <c r="AM217" s="23" t="e">
        <f t="shared" si="129"/>
        <v>#N/A</v>
      </c>
      <c r="AN217" s="17" t="e">
        <f>VLOOKUP($C217,'DATA PENGUKURAN GARDU'!$A:$BS,46,0)</f>
        <v>#N/A</v>
      </c>
      <c r="AO217" s="23" t="e">
        <f t="shared" si="130"/>
        <v>#N/A</v>
      </c>
      <c r="AP217" s="17" t="e">
        <f>VLOOKUP($C217,'DATA PENGUKURAN GARDU'!$A:$BS,46,0)</f>
        <v>#N/A</v>
      </c>
      <c r="AQ217" s="17" t="e">
        <f>VLOOKUP($C217,'DATA PENGUKURAN GARDU'!$A:$BS,53,0)</f>
        <v>#N/A</v>
      </c>
      <c r="AR217" s="17" t="e">
        <f>VLOOKUP($C217,'DATA PENGUKURAN GARDU'!$A:$BS,54,0)</f>
        <v>#N/A</v>
      </c>
      <c r="AS217" s="20" t="e">
        <f>VLOOKUP($D217,'DATA PENGUKURAN GARDU'!$A:$BS,42,0)</f>
        <v>#N/A</v>
      </c>
      <c r="AT217" s="21" t="e">
        <f t="shared" si="131"/>
        <v>#N/A</v>
      </c>
      <c r="AU217" s="20" t="e">
        <f>VLOOKUP($D217,'DATA PENGUKURAN GARDU'!$A:$BS,44,0)</f>
        <v>#N/A</v>
      </c>
      <c r="AV217" s="21" t="e">
        <f t="shared" si="132"/>
        <v>#N/A</v>
      </c>
      <c r="AW217" s="20" t="e">
        <f>VLOOKUP($D217,'DATA PENGUKURAN GARDU'!$A:$BS,46,0)</f>
        <v>#N/A</v>
      </c>
      <c r="AX217" s="21" t="e">
        <f t="shared" si="133"/>
        <v>#N/A</v>
      </c>
      <c r="AY217" s="20" t="e">
        <f>VLOOKUP($D217,'DATA PENGUKURAN GARDU'!$A:$BS,46,0)</f>
        <v>#N/A</v>
      </c>
      <c r="AZ217" s="20" t="e">
        <f>VLOOKUP($D217,'DATA PENGUKURAN GARDU'!$A:$BS,53,0)</f>
        <v>#N/A</v>
      </c>
      <c r="BA217" s="20" t="e">
        <f>VLOOKUP($D217,'DATA PENGUKURAN GARDU'!$A:$BS,54,0)</f>
        <v>#N/A</v>
      </c>
      <c r="BB217" s="17" t="e">
        <f>VLOOKUP($E217,'DATA PENGUKURAN GARDU'!$A:$BS,42,0)</f>
        <v>#N/A</v>
      </c>
      <c r="BC217" s="23" t="e">
        <f t="shared" si="134"/>
        <v>#N/A</v>
      </c>
      <c r="BD217" s="17" t="e">
        <f>VLOOKUP($E217,'DATA PENGUKURAN GARDU'!$A:$BS,44,0)</f>
        <v>#N/A</v>
      </c>
      <c r="BE217" s="23" t="e">
        <f t="shared" si="135"/>
        <v>#N/A</v>
      </c>
      <c r="BF217" s="17" t="e">
        <f>VLOOKUP($E217,'DATA PENGUKURAN GARDU'!$A:$BS,46,0)</f>
        <v>#N/A</v>
      </c>
      <c r="BG217" s="23" t="e">
        <f t="shared" si="136"/>
        <v>#N/A</v>
      </c>
      <c r="BH217" s="17" t="e">
        <f>VLOOKUP($E217,'DATA PENGUKURAN GARDU'!$A:$BS,46,0)</f>
        <v>#N/A</v>
      </c>
      <c r="BI217" s="17" t="e">
        <f>VLOOKUP($E217,'DATA PENGUKURAN GARDU'!$A:$BS,53,0)</f>
        <v>#N/A</v>
      </c>
      <c r="BJ217" s="17" t="e">
        <f>VLOOKUP($E217,'DATA PENGUKURAN GARDU'!$A:$BS,54,0)</f>
        <v>#N/A</v>
      </c>
      <c r="BK217" s="20" t="e">
        <f t="shared" si="114"/>
        <v>#N/A</v>
      </c>
      <c r="BL217" s="20" t="e">
        <f t="shared" si="115"/>
        <v>#N/A</v>
      </c>
      <c r="BM217" s="20" t="e">
        <f t="shared" si="116"/>
        <v>#N/A</v>
      </c>
      <c r="BN217" s="25" t="e">
        <f t="shared" si="117"/>
        <v>#N/A</v>
      </c>
      <c r="BO217" s="26" t="str">
        <f t="shared" si="118"/>
        <v>0</v>
      </c>
      <c r="BP217" s="21" t="e">
        <f t="shared" si="119"/>
        <v>#VALUE!</v>
      </c>
      <c r="BQ217" s="20" t="e">
        <f t="shared" si="120"/>
        <v>#N/A</v>
      </c>
      <c r="BR217" s="20" t="e">
        <v>#N/A</v>
      </c>
      <c r="BS217" s="9" t="e">
        <v>#N/A</v>
      </c>
      <c r="BT217" s="2" t="e">
        <f t="shared" si="121"/>
        <v>#VALUE!</v>
      </c>
      <c r="BU217" s="2" t="e">
        <f t="shared" si="104"/>
        <v>#N/A</v>
      </c>
      <c r="BV217" s="2" t="e">
        <f t="shared" si="105"/>
        <v>#N/A</v>
      </c>
    </row>
    <row r="218" s="2" customFormat="1" ht="22.95" customHeight="1" spans="1:74">
      <c r="A218" s="9" t="str">
        <f t="shared" si="106"/>
        <v>KMO 44Induk</v>
      </c>
      <c r="B218" s="9" t="str">
        <f t="shared" si="107"/>
        <v>KMO 44jurusan 1</v>
      </c>
      <c r="C218" s="9" t="str">
        <f t="shared" si="108"/>
        <v>KMO 44jurusan 2</v>
      </c>
      <c r="D218" s="9" t="str">
        <f t="shared" si="109"/>
        <v>KMO 44jurusan 3</v>
      </c>
      <c r="E218" s="9" t="str">
        <f t="shared" si="110"/>
        <v>KMO 44jurusan 4</v>
      </c>
      <c r="F218" s="10" t="s">
        <v>28</v>
      </c>
      <c r="G218" s="10" t="s">
        <v>8</v>
      </c>
      <c r="H218" s="10" t="s">
        <v>296</v>
      </c>
      <c r="I218" s="10" t="s">
        <v>10469</v>
      </c>
      <c r="J218" s="10" t="s">
        <v>10470</v>
      </c>
      <c r="K218" s="10" t="s">
        <v>7465</v>
      </c>
      <c r="L218" s="10"/>
      <c r="M218" s="10"/>
      <c r="N218" s="14">
        <f t="shared" si="111"/>
        <v>0</v>
      </c>
      <c r="O218" s="15" t="e">
        <f t="shared" si="112"/>
        <v>#VALUE!</v>
      </c>
      <c r="P218" s="15" t="e">
        <f t="shared" si="113"/>
        <v>#VALUE!</v>
      </c>
      <c r="Q218" s="17" t="e">
        <f>VLOOKUP($A218,'DATA PENGUKURAN GARDU'!$A:$BS,42,0)</f>
        <v>#N/A</v>
      </c>
      <c r="R218" s="18" t="e">
        <f t="shared" si="122"/>
        <v>#N/A</v>
      </c>
      <c r="S218" s="17" t="e">
        <f>VLOOKUP($A218,'DATA PENGUKURAN GARDU'!$A:$BS,44,0)</f>
        <v>#N/A</v>
      </c>
      <c r="T218" s="18" t="e">
        <f t="shared" si="123"/>
        <v>#N/A</v>
      </c>
      <c r="U218" s="17" t="e">
        <f>VLOOKUP($A218,'DATA PENGUKURAN GARDU'!$A:$BS,46,0)</f>
        <v>#N/A</v>
      </c>
      <c r="V218" s="18" t="e">
        <f t="shared" si="124"/>
        <v>#N/A</v>
      </c>
      <c r="W218" s="17" t="e">
        <f>VLOOKUP($A218,'DATA PENGUKURAN GARDU'!$A:$BS,48,0)</f>
        <v>#N/A</v>
      </c>
      <c r="X218" s="17" t="e">
        <f>VLOOKUP($A218,'DATA PENGUKURAN GARDU'!$A:$BS,53,0)</f>
        <v>#N/A</v>
      </c>
      <c r="Y218" s="17" t="e">
        <f>VLOOKUP($A218,'DATA PENGUKURAN GARDU'!$A:$BS,54,0)</f>
        <v>#N/A</v>
      </c>
      <c r="Z218" s="17" t="e">
        <f>VLOOKUP($A218,'DATA PENGUKURAN GARDU'!$A:$BS,55,0)</f>
        <v>#N/A</v>
      </c>
      <c r="AA218" s="20" t="e">
        <f>VLOOKUP($B218,'DATA PENGUKURAN GARDU'!$A:$BS,42,0)</f>
        <v>#N/A</v>
      </c>
      <c r="AB218" s="21" t="e">
        <f t="shared" si="125"/>
        <v>#N/A</v>
      </c>
      <c r="AC218" s="20" t="e">
        <f>VLOOKUP($B218,'DATA PENGUKURAN GARDU'!$A:$BS,44,0)</f>
        <v>#N/A</v>
      </c>
      <c r="AD218" s="21" t="e">
        <f t="shared" si="126"/>
        <v>#N/A</v>
      </c>
      <c r="AE218" s="20" t="e">
        <f>VLOOKUP($B218,'DATA PENGUKURAN GARDU'!$A:$BS,46,0)</f>
        <v>#N/A</v>
      </c>
      <c r="AF218" s="21" t="e">
        <f t="shared" si="127"/>
        <v>#N/A</v>
      </c>
      <c r="AG218" s="20" t="e">
        <f>VLOOKUP($B218,'DATA PENGUKURAN GARDU'!$A:$BS,46,0)</f>
        <v>#N/A</v>
      </c>
      <c r="AH218" s="20" t="e">
        <f>VLOOKUP($B218,'DATA PENGUKURAN GARDU'!$A:$BS,53,0)</f>
        <v>#N/A</v>
      </c>
      <c r="AI218" s="20" t="e">
        <f>VLOOKUP($B218,'DATA PENGUKURAN GARDU'!$A:$BS,54,0)</f>
        <v>#N/A</v>
      </c>
      <c r="AJ218" s="17" t="e">
        <f>VLOOKUP($C218,'DATA PENGUKURAN GARDU'!$A:$BS,42,0)</f>
        <v>#N/A</v>
      </c>
      <c r="AK218" s="23" t="e">
        <f t="shared" si="128"/>
        <v>#N/A</v>
      </c>
      <c r="AL218" s="17" t="e">
        <f>VLOOKUP($C218,'DATA PENGUKURAN GARDU'!$A:$BS,44,0)</f>
        <v>#N/A</v>
      </c>
      <c r="AM218" s="23" t="e">
        <f t="shared" si="129"/>
        <v>#N/A</v>
      </c>
      <c r="AN218" s="17" t="e">
        <f>VLOOKUP($C218,'DATA PENGUKURAN GARDU'!$A:$BS,46,0)</f>
        <v>#N/A</v>
      </c>
      <c r="AO218" s="23" t="e">
        <f t="shared" si="130"/>
        <v>#N/A</v>
      </c>
      <c r="AP218" s="17" t="e">
        <f>VLOOKUP($C218,'DATA PENGUKURAN GARDU'!$A:$BS,46,0)</f>
        <v>#N/A</v>
      </c>
      <c r="AQ218" s="17" t="e">
        <f>VLOOKUP($C218,'DATA PENGUKURAN GARDU'!$A:$BS,53,0)</f>
        <v>#N/A</v>
      </c>
      <c r="AR218" s="17" t="e">
        <f>VLOOKUP($C218,'DATA PENGUKURAN GARDU'!$A:$BS,54,0)</f>
        <v>#N/A</v>
      </c>
      <c r="AS218" s="20" t="e">
        <f>VLOOKUP($D218,'DATA PENGUKURAN GARDU'!$A:$BS,42,0)</f>
        <v>#N/A</v>
      </c>
      <c r="AT218" s="21" t="e">
        <f t="shared" si="131"/>
        <v>#N/A</v>
      </c>
      <c r="AU218" s="20" t="e">
        <f>VLOOKUP($D218,'DATA PENGUKURAN GARDU'!$A:$BS,44,0)</f>
        <v>#N/A</v>
      </c>
      <c r="AV218" s="21" t="e">
        <f t="shared" si="132"/>
        <v>#N/A</v>
      </c>
      <c r="AW218" s="20" t="e">
        <f>VLOOKUP($D218,'DATA PENGUKURAN GARDU'!$A:$BS,46,0)</f>
        <v>#N/A</v>
      </c>
      <c r="AX218" s="21" t="e">
        <f t="shared" si="133"/>
        <v>#N/A</v>
      </c>
      <c r="AY218" s="20" t="e">
        <f>VLOOKUP($D218,'DATA PENGUKURAN GARDU'!$A:$BS,46,0)</f>
        <v>#N/A</v>
      </c>
      <c r="AZ218" s="20" t="e">
        <f>VLOOKUP($D218,'DATA PENGUKURAN GARDU'!$A:$BS,53,0)</f>
        <v>#N/A</v>
      </c>
      <c r="BA218" s="20" t="e">
        <f>VLOOKUP($D218,'DATA PENGUKURAN GARDU'!$A:$BS,54,0)</f>
        <v>#N/A</v>
      </c>
      <c r="BB218" s="17" t="e">
        <f>VLOOKUP($E218,'DATA PENGUKURAN GARDU'!$A:$BS,42,0)</f>
        <v>#N/A</v>
      </c>
      <c r="BC218" s="23" t="e">
        <f t="shared" si="134"/>
        <v>#N/A</v>
      </c>
      <c r="BD218" s="17" t="e">
        <f>VLOOKUP($E218,'DATA PENGUKURAN GARDU'!$A:$BS,44,0)</f>
        <v>#N/A</v>
      </c>
      <c r="BE218" s="23" t="e">
        <f t="shared" si="135"/>
        <v>#N/A</v>
      </c>
      <c r="BF218" s="17" t="e">
        <f>VLOOKUP($E218,'DATA PENGUKURAN GARDU'!$A:$BS,46,0)</f>
        <v>#N/A</v>
      </c>
      <c r="BG218" s="23" t="e">
        <f t="shared" si="136"/>
        <v>#N/A</v>
      </c>
      <c r="BH218" s="17" t="e">
        <f>VLOOKUP($E218,'DATA PENGUKURAN GARDU'!$A:$BS,46,0)</f>
        <v>#N/A</v>
      </c>
      <c r="BI218" s="17" t="e">
        <f>VLOOKUP($E218,'DATA PENGUKURAN GARDU'!$A:$BS,53,0)</f>
        <v>#N/A</v>
      </c>
      <c r="BJ218" s="17" t="e">
        <f>VLOOKUP($E218,'DATA PENGUKURAN GARDU'!$A:$BS,54,0)</f>
        <v>#N/A</v>
      </c>
      <c r="BK218" s="20" t="e">
        <f t="shared" si="114"/>
        <v>#N/A</v>
      </c>
      <c r="BL218" s="20" t="e">
        <f t="shared" si="115"/>
        <v>#N/A</v>
      </c>
      <c r="BM218" s="20" t="e">
        <f t="shared" si="116"/>
        <v>#N/A</v>
      </c>
      <c r="BN218" s="25" t="e">
        <f t="shared" si="117"/>
        <v>#N/A</v>
      </c>
      <c r="BO218" s="26" t="str">
        <f t="shared" si="118"/>
        <v>0</v>
      </c>
      <c r="BP218" s="21" t="e">
        <f t="shared" si="119"/>
        <v>#VALUE!</v>
      </c>
      <c r="BQ218" s="20" t="e">
        <f t="shared" si="120"/>
        <v>#N/A</v>
      </c>
      <c r="BR218" s="20" t="e">
        <v>#N/A</v>
      </c>
      <c r="BS218" s="9" t="e">
        <v>#N/A</v>
      </c>
      <c r="BT218" s="2" t="e">
        <f t="shared" si="121"/>
        <v>#VALUE!</v>
      </c>
      <c r="BU218" s="2" t="e">
        <f t="shared" si="104"/>
        <v>#N/A</v>
      </c>
      <c r="BV218" s="2" t="e">
        <f t="shared" si="105"/>
        <v>#N/A</v>
      </c>
    </row>
    <row r="219" s="2" customFormat="1" ht="22.95" customHeight="1" spans="1:74">
      <c r="A219" s="9" t="str">
        <f t="shared" si="106"/>
        <v>KMO 45Induk</v>
      </c>
      <c r="B219" s="9" t="str">
        <f t="shared" si="107"/>
        <v>KMO 45jurusan 1</v>
      </c>
      <c r="C219" s="9" t="str">
        <f t="shared" si="108"/>
        <v>KMO 45jurusan 2</v>
      </c>
      <c r="D219" s="9" t="str">
        <f t="shared" si="109"/>
        <v>KMO 45jurusan 3</v>
      </c>
      <c r="E219" s="9" t="str">
        <f t="shared" si="110"/>
        <v>KMO 45jurusan 4</v>
      </c>
      <c r="F219" s="10" t="s">
        <v>297</v>
      </c>
      <c r="G219" s="10" t="s">
        <v>8</v>
      </c>
      <c r="H219" s="10" t="s">
        <v>298</v>
      </c>
      <c r="I219" s="10" t="s">
        <v>10471</v>
      </c>
      <c r="J219" s="10" t="s">
        <v>10472</v>
      </c>
      <c r="K219" s="10" t="s">
        <v>7465</v>
      </c>
      <c r="L219" s="10"/>
      <c r="M219" s="10"/>
      <c r="N219" s="14">
        <f t="shared" si="111"/>
        <v>0</v>
      </c>
      <c r="O219" s="15" t="e">
        <f t="shared" si="112"/>
        <v>#VALUE!</v>
      </c>
      <c r="P219" s="15" t="e">
        <f t="shared" si="113"/>
        <v>#VALUE!</v>
      </c>
      <c r="Q219" s="17" t="e">
        <f>VLOOKUP($A219,'DATA PENGUKURAN GARDU'!$A:$BS,42,0)</f>
        <v>#N/A</v>
      </c>
      <c r="R219" s="18" t="e">
        <f t="shared" si="122"/>
        <v>#N/A</v>
      </c>
      <c r="S219" s="17" t="e">
        <f>VLOOKUP($A219,'DATA PENGUKURAN GARDU'!$A:$BS,44,0)</f>
        <v>#N/A</v>
      </c>
      <c r="T219" s="18" t="e">
        <f t="shared" si="123"/>
        <v>#N/A</v>
      </c>
      <c r="U219" s="17" t="e">
        <f>VLOOKUP($A219,'DATA PENGUKURAN GARDU'!$A:$BS,46,0)</f>
        <v>#N/A</v>
      </c>
      <c r="V219" s="18" t="e">
        <f t="shared" si="124"/>
        <v>#N/A</v>
      </c>
      <c r="W219" s="17" t="e">
        <f>VLOOKUP($A219,'DATA PENGUKURAN GARDU'!$A:$BS,48,0)</f>
        <v>#N/A</v>
      </c>
      <c r="X219" s="17" t="e">
        <f>VLOOKUP($A219,'DATA PENGUKURAN GARDU'!$A:$BS,53,0)</f>
        <v>#N/A</v>
      </c>
      <c r="Y219" s="17" t="e">
        <f>VLOOKUP($A219,'DATA PENGUKURAN GARDU'!$A:$BS,54,0)</f>
        <v>#N/A</v>
      </c>
      <c r="Z219" s="17" t="e">
        <f>VLOOKUP($A219,'DATA PENGUKURAN GARDU'!$A:$BS,55,0)</f>
        <v>#N/A</v>
      </c>
      <c r="AA219" s="20" t="e">
        <f>VLOOKUP($B219,'DATA PENGUKURAN GARDU'!$A:$BS,42,0)</f>
        <v>#N/A</v>
      </c>
      <c r="AB219" s="21" t="e">
        <f t="shared" si="125"/>
        <v>#N/A</v>
      </c>
      <c r="AC219" s="20" t="e">
        <f>VLOOKUP($B219,'DATA PENGUKURAN GARDU'!$A:$BS,44,0)</f>
        <v>#N/A</v>
      </c>
      <c r="AD219" s="21" t="e">
        <f t="shared" si="126"/>
        <v>#N/A</v>
      </c>
      <c r="AE219" s="20" t="e">
        <f>VLOOKUP($B219,'DATA PENGUKURAN GARDU'!$A:$BS,46,0)</f>
        <v>#N/A</v>
      </c>
      <c r="AF219" s="21" t="e">
        <f t="shared" si="127"/>
        <v>#N/A</v>
      </c>
      <c r="AG219" s="20" t="e">
        <f>VLOOKUP($B219,'DATA PENGUKURAN GARDU'!$A:$BS,46,0)</f>
        <v>#N/A</v>
      </c>
      <c r="AH219" s="20" t="e">
        <f>VLOOKUP($B219,'DATA PENGUKURAN GARDU'!$A:$BS,53,0)</f>
        <v>#N/A</v>
      </c>
      <c r="AI219" s="20" t="e">
        <f>VLOOKUP($B219,'DATA PENGUKURAN GARDU'!$A:$BS,54,0)</f>
        <v>#N/A</v>
      </c>
      <c r="AJ219" s="17" t="e">
        <f>VLOOKUP($C219,'DATA PENGUKURAN GARDU'!$A:$BS,42,0)</f>
        <v>#N/A</v>
      </c>
      <c r="AK219" s="23" t="e">
        <f t="shared" si="128"/>
        <v>#N/A</v>
      </c>
      <c r="AL219" s="17" t="e">
        <f>VLOOKUP($C219,'DATA PENGUKURAN GARDU'!$A:$BS,44,0)</f>
        <v>#N/A</v>
      </c>
      <c r="AM219" s="23" t="e">
        <f t="shared" si="129"/>
        <v>#N/A</v>
      </c>
      <c r="AN219" s="17" t="e">
        <f>VLOOKUP($C219,'DATA PENGUKURAN GARDU'!$A:$BS,46,0)</f>
        <v>#N/A</v>
      </c>
      <c r="AO219" s="23" t="e">
        <f t="shared" si="130"/>
        <v>#N/A</v>
      </c>
      <c r="AP219" s="17" t="e">
        <f>VLOOKUP($C219,'DATA PENGUKURAN GARDU'!$A:$BS,46,0)</f>
        <v>#N/A</v>
      </c>
      <c r="AQ219" s="17" t="e">
        <f>VLOOKUP($C219,'DATA PENGUKURAN GARDU'!$A:$BS,53,0)</f>
        <v>#N/A</v>
      </c>
      <c r="AR219" s="17" t="e">
        <f>VLOOKUP($C219,'DATA PENGUKURAN GARDU'!$A:$BS,54,0)</f>
        <v>#N/A</v>
      </c>
      <c r="AS219" s="20" t="e">
        <f>VLOOKUP($D219,'DATA PENGUKURAN GARDU'!$A:$BS,42,0)</f>
        <v>#N/A</v>
      </c>
      <c r="AT219" s="21" t="e">
        <f t="shared" si="131"/>
        <v>#N/A</v>
      </c>
      <c r="AU219" s="20" t="e">
        <f>VLOOKUP($D219,'DATA PENGUKURAN GARDU'!$A:$BS,44,0)</f>
        <v>#N/A</v>
      </c>
      <c r="AV219" s="21" t="e">
        <f t="shared" si="132"/>
        <v>#N/A</v>
      </c>
      <c r="AW219" s="20" t="e">
        <f>VLOOKUP($D219,'DATA PENGUKURAN GARDU'!$A:$BS,46,0)</f>
        <v>#N/A</v>
      </c>
      <c r="AX219" s="21" t="e">
        <f t="shared" si="133"/>
        <v>#N/A</v>
      </c>
      <c r="AY219" s="20" t="e">
        <f>VLOOKUP($D219,'DATA PENGUKURAN GARDU'!$A:$BS,46,0)</f>
        <v>#N/A</v>
      </c>
      <c r="AZ219" s="20" t="e">
        <f>VLOOKUP($D219,'DATA PENGUKURAN GARDU'!$A:$BS,53,0)</f>
        <v>#N/A</v>
      </c>
      <c r="BA219" s="20" t="e">
        <f>VLOOKUP($D219,'DATA PENGUKURAN GARDU'!$A:$BS,54,0)</f>
        <v>#N/A</v>
      </c>
      <c r="BB219" s="17" t="e">
        <f>VLOOKUP($E219,'DATA PENGUKURAN GARDU'!$A:$BS,42,0)</f>
        <v>#N/A</v>
      </c>
      <c r="BC219" s="23" t="e">
        <f t="shared" si="134"/>
        <v>#N/A</v>
      </c>
      <c r="BD219" s="17" t="e">
        <f>VLOOKUP($E219,'DATA PENGUKURAN GARDU'!$A:$BS,44,0)</f>
        <v>#N/A</v>
      </c>
      <c r="BE219" s="23" t="e">
        <f t="shared" si="135"/>
        <v>#N/A</v>
      </c>
      <c r="BF219" s="17" t="e">
        <f>VLOOKUP($E219,'DATA PENGUKURAN GARDU'!$A:$BS,46,0)</f>
        <v>#N/A</v>
      </c>
      <c r="BG219" s="23" t="e">
        <f t="shared" si="136"/>
        <v>#N/A</v>
      </c>
      <c r="BH219" s="17" t="e">
        <f>VLOOKUP($E219,'DATA PENGUKURAN GARDU'!$A:$BS,46,0)</f>
        <v>#N/A</v>
      </c>
      <c r="BI219" s="17" t="e">
        <f>VLOOKUP($E219,'DATA PENGUKURAN GARDU'!$A:$BS,53,0)</f>
        <v>#N/A</v>
      </c>
      <c r="BJ219" s="17" t="e">
        <f>VLOOKUP($E219,'DATA PENGUKURAN GARDU'!$A:$BS,54,0)</f>
        <v>#N/A</v>
      </c>
      <c r="BK219" s="20" t="e">
        <f t="shared" si="114"/>
        <v>#N/A</v>
      </c>
      <c r="BL219" s="20" t="e">
        <f t="shared" si="115"/>
        <v>#N/A</v>
      </c>
      <c r="BM219" s="20" t="e">
        <f t="shared" si="116"/>
        <v>#N/A</v>
      </c>
      <c r="BN219" s="25" t="e">
        <f t="shared" si="117"/>
        <v>#N/A</v>
      </c>
      <c r="BO219" s="26" t="str">
        <f t="shared" si="118"/>
        <v>0</v>
      </c>
      <c r="BP219" s="21" t="e">
        <f t="shared" si="119"/>
        <v>#VALUE!</v>
      </c>
      <c r="BQ219" s="20" t="e">
        <f t="shared" si="120"/>
        <v>#N/A</v>
      </c>
      <c r="BR219" s="20" t="e">
        <v>#N/A</v>
      </c>
      <c r="BS219" s="9" t="e">
        <v>#N/A</v>
      </c>
      <c r="BT219" s="2" t="e">
        <f t="shared" si="121"/>
        <v>#VALUE!</v>
      </c>
      <c r="BU219" s="2" t="e">
        <f t="shared" si="104"/>
        <v>#N/A</v>
      </c>
      <c r="BV219" s="2" t="e">
        <f t="shared" si="105"/>
        <v>#N/A</v>
      </c>
    </row>
    <row r="220" s="2" customFormat="1" ht="22.95" customHeight="1" spans="1:74">
      <c r="A220" s="9" t="str">
        <f t="shared" si="106"/>
        <v>KMO 51Induk</v>
      </c>
      <c r="B220" s="9" t="str">
        <f t="shared" si="107"/>
        <v>KMO 51jurusan 1</v>
      </c>
      <c r="C220" s="9" t="str">
        <f t="shared" si="108"/>
        <v>KMO 51jurusan 2</v>
      </c>
      <c r="D220" s="9" t="str">
        <f t="shared" si="109"/>
        <v>KMO 51jurusan 3</v>
      </c>
      <c r="E220" s="9" t="str">
        <f t="shared" si="110"/>
        <v>KMO 51jurusan 4</v>
      </c>
      <c r="F220" s="10" t="s">
        <v>58</v>
      </c>
      <c r="G220" s="10" t="s">
        <v>8</v>
      </c>
      <c r="H220" s="10" t="s">
        <v>299</v>
      </c>
      <c r="I220" s="10" t="s">
        <v>10473</v>
      </c>
      <c r="J220" s="10" t="s">
        <v>10474</v>
      </c>
      <c r="K220" s="10" t="s">
        <v>7465</v>
      </c>
      <c r="L220" s="10"/>
      <c r="M220" s="10"/>
      <c r="N220" s="14">
        <f t="shared" si="111"/>
        <v>0</v>
      </c>
      <c r="O220" s="15" t="e">
        <f t="shared" si="112"/>
        <v>#VALUE!</v>
      </c>
      <c r="P220" s="15" t="e">
        <f t="shared" si="113"/>
        <v>#VALUE!</v>
      </c>
      <c r="Q220" s="17" t="e">
        <f>VLOOKUP($A220,'DATA PENGUKURAN GARDU'!$A:$BS,42,0)</f>
        <v>#N/A</v>
      </c>
      <c r="R220" s="18" t="e">
        <f t="shared" si="122"/>
        <v>#N/A</v>
      </c>
      <c r="S220" s="17" t="e">
        <f>VLOOKUP($A220,'DATA PENGUKURAN GARDU'!$A:$BS,44,0)</f>
        <v>#N/A</v>
      </c>
      <c r="T220" s="18" t="e">
        <f t="shared" si="123"/>
        <v>#N/A</v>
      </c>
      <c r="U220" s="17" t="e">
        <f>VLOOKUP($A220,'DATA PENGUKURAN GARDU'!$A:$BS,46,0)</f>
        <v>#N/A</v>
      </c>
      <c r="V220" s="18" t="e">
        <f t="shared" si="124"/>
        <v>#N/A</v>
      </c>
      <c r="W220" s="17" t="e">
        <f>VLOOKUP($A220,'DATA PENGUKURAN GARDU'!$A:$BS,48,0)</f>
        <v>#N/A</v>
      </c>
      <c r="X220" s="17" t="e">
        <f>VLOOKUP($A220,'DATA PENGUKURAN GARDU'!$A:$BS,53,0)</f>
        <v>#N/A</v>
      </c>
      <c r="Y220" s="17" t="e">
        <f>VLOOKUP($A220,'DATA PENGUKURAN GARDU'!$A:$BS,54,0)</f>
        <v>#N/A</v>
      </c>
      <c r="Z220" s="17" t="e">
        <f>VLOOKUP($A220,'DATA PENGUKURAN GARDU'!$A:$BS,55,0)</f>
        <v>#N/A</v>
      </c>
      <c r="AA220" s="20" t="e">
        <f>VLOOKUP($B220,'DATA PENGUKURAN GARDU'!$A:$BS,42,0)</f>
        <v>#N/A</v>
      </c>
      <c r="AB220" s="21" t="e">
        <f t="shared" si="125"/>
        <v>#N/A</v>
      </c>
      <c r="AC220" s="20" t="e">
        <f>VLOOKUP($B220,'DATA PENGUKURAN GARDU'!$A:$BS,44,0)</f>
        <v>#N/A</v>
      </c>
      <c r="AD220" s="21" t="e">
        <f t="shared" si="126"/>
        <v>#N/A</v>
      </c>
      <c r="AE220" s="20" t="e">
        <f>VLOOKUP($B220,'DATA PENGUKURAN GARDU'!$A:$BS,46,0)</f>
        <v>#N/A</v>
      </c>
      <c r="AF220" s="21" t="e">
        <f t="shared" si="127"/>
        <v>#N/A</v>
      </c>
      <c r="AG220" s="20" t="e">
        <f>VLOOKUP($B220,'DATA PENGUKURAN GARDU'!$A:$BS,46,0)</f>
        <v>#N/A</v>
      </c>
      <c r="AH220" s="20" t="e">
        <f>VLOOKUP($B220,'DATA PENGUKURAN GARDU'!$A:$BS,53,0)</f>
        <v>#N/A</v>
      </c>
      <c r="AI220" s="20" t="e">
        <f>VLOOKUP($B220,'DATA PENGUKURAN GARDU'!$A:$BS,54,0)</f>
        <v>#N/A</v>
      </c>
      <c r="AJ220" s="17" t="e">
        <f>VLOOKUP($C220,'DATA PENGUKURAN GARDU'!$A:$BS,42,0)</f>
        <v>#N/A</v>
      </c>
      <c r="AK220" s="23" t="e">
        <f t="shared" si="128"/>
        <v>#N/A</v>
      </c>
      <c r="AL220" s="17" t="e">
        <f>VLOOKUP($C220,'DATA PENGUKURAN GARDU'!$A:$BS,44,0)</f>
        <v>#N/A</v>
      </c>
      <c r="AM220" s="23" t="e">
        <f t="shared" si="129"/>
        <v>#N/A</v>
      </c>
      <c r="AN220" s="17" t="e">
        <f>VLOOKUP($C220,'DATA PENGUKURAN GARDU'!$A:$BS,46,0)</f>
        <v>#N/A</v>
      </c>
      <c r="AO220" s="23" t="e">
        <f t="shared" si="130"/>
        <v>#N/A</v>
      </c>
      <c r="AP220" s="17" t="e">
        <f>VLOOKUP($C220,'DATA PENGUKURAN GARDU'!$A:$BS,46,0)</f>
        <v>#N/A</v>
      </c>
      <c r="AQ220" s="17" t="e">
        <f>VLOOKUP($C220,'DATA PENGUKURAN GARDU'!$A:$BS,53,0)</f>
        <v>#N/A</v>
      </c>
      <c r="AR220" s="17" t="e">
        <f>VLOOKUP($C220,'DATA PENGUKURAN GARDU'!$A:$BS,54,0)</f>
        <v>#N/A</v>
      </c>
      <c r="AS220" s="20" t="e">
        <f>VLOOKUP($D220,'DATA PENGUKURAN GARDU'!$A:$BS,42,0)</f>
        <v>#N/A</v>
      </c>
      <c r="AT220" s="21" t="e">
        <f t="shared" si="131"/>
        <v>#N/A</v>
      </c>
      <c r="AU220" s="20" t="e">
        <f>VLOOKUP($D220,'DATA PENGUKURAN GARDU'!$A:$BS,44,0)</f>
        <v>#N/A</v>
      </c>
      <c r="AV220" s="21" t="e">
        <f t="shared" si="132"/>
        <v>#N/A</v>
      </c>
      <c r="AW220" s="20" t="e">
        <f>VLOOKUP($D220,'DATA PENGUKURAN GARDU'!$A:$BS,46,0)</f>
        <v>#N/A</v>
      </c>
      <c r="AX220" s="21" t="e">
        <f t="shared" si="133"/>
        <v>#N/A</v>
      </c>
      <c r="AY220" s="20" t="e">
        <f>VLOOKUP($D220,'DATA PENGUKURAN GARDU'!$A:$BS,46,0)</f>
        <v>#N/A</v>
      </c>
      <c r="AZ220" s="20" t="e">
        <f>VLOOKUP($D220,'DATA PENGUKURAN GARDU'!$A:$BS,53,0)</f>
        <v>#N/A</v>
      </c>
      <c r="BA220" s="20" t="e">
        <f>VLOOKUP($D220,'DATA PENGUKURAN GARDU'!$A:$BS,54,0)</f>
        <v>#N/A</v>
      </c>
      <c r="BB220" s="17" t="e">
        <f>VLOOKUP($E220,'DATA PENGUKURAN GARDU'!$A:$BS,42,0)</f>
        <v>#N/A</v>
      </c>
      <c r="BC220" s="23" t="e">
        <f t="shared" si="134"/>
        <v>#N/A</v>
      </c>
      <c r="BD220" s="17" t="e">
        <f>VLOOKUP($E220,'DATA PENGUKURAN GARDU'!$A:$BS,44,0)</f>
        <v>#N/A</v>
      </c>
      <c r="BE220" s="23" t="e">
        <f t="shared" si="135"/>
        <v>#N/A</v>
      </c>
      <c r="BF220" s="17" t="e">
        <f>VLOOKUP($E220,'DATA PENGUKURAN GARDU'!$A:$BS,46,0)</f>
        <v>#N/A</v>
      </c>
      <c r="BG220" s="23" t="e">
        <f t="shared" si="136"/>
        <v>#N/A</v>
      </c>
      <c r="BH220" s="17" t="e">
        <f>VLOOKUP($E220,'DATA PENGUKURAN GARDU'!$A:$BS,46,0)</f>
        <v>#N/A</v>
      </c>
      <c r="BI220" s="17" t="e">
        <f>VLOOKUP($E220,'DATA PENGUKURAN GARDU'!$A:$BS,53,0)</f>
        <v>#N/A</v>
      </c>
      <c r="BJ220" s="17" t="e">
        <f>VLOOKUP($E220,'DATA PENGUKURAN GARDU'!$A:$BS,54,0)</f>
        <v>#N/A</v>
      </c>
      <c r="BK220" s="20" t="e">
        <f t="shared" si="114"/>
        <v>#N/A</v>
      </c>
      <c r="BL220" s="20" t="e">
        <f t="shared" si="115"/>
        <v>#N/A</v>
      </c>
      <c r="BM220" s="20" t="e">
        <f t="shared" si="116"/>
        <v>#N/A</v>
      </c>
      <c r="BN220" s="25" t="e">
        <f t="shared" si="117"/>
        <v>#N/A</v>
      </c>
      <c r="BO220" s="26" t="str">
        <f t="shared" si="118"/>
        <v>0</v>
      </c>
      <c r="BP220" s="21" t="e">
        <f t="shared" si="119"/>
        <v>#VALUE!</v>
      </c>
      <c r="BQ220" s="20" t="e">
        <f t="shared" si="120"/>
        <v>#N/A</v>
      </c>
      <c r="BR220" s="20" t="e">
        <v>#N/A</v>
      </c>
      <c r="BS220" s="9" t="e">
        <v>#N/A</v>
      </c>
      <c r="BT220" s="2" t="e">
        <f t="shared" si="121"/>
        <v>#VALUE!</v>
      </c>
      <c r="BU220" s="2" t="e">
        <f t="shared" si="104"/>
        <v>#N/A</v>
      </c>
      <c r="BV220" s="2" t="e">
        <f t="shared" si="105"/>
        <v>#N/A</v>
      </c>
    </row>
    <row r="221" s="2" customFormat="1" ht="22.95" customHeight="1" spans="1:74">
      <c r="A221" s="9" t="str">
        <f t="shared" si="106"/>
        <v>KMO 213Induk</v>
      </c>
      <c r="B221" s="9" t="str">
        <f t="shared" si="107"/>
        <v>KMO 213jurusan 1</v>
      </c>
      <c r="C221" s="9" t="str">
        <f t="shared" si="108"/>
        <v>KMO 213jurusan 2</v>
      </c>
      <c r="D221" s="9" t="str">
        <f t="shared" si="109"/>
        <v>KMO 213jurusan 3</v>
      </c>
      <c r="E221" s="9" t="str">
        <f t="shared" si="110"/>
        <v>KMO 213jurusan 4</v>
      </c>
      <c r="F221" s="10" t="s">
        <v>204</v>
      </c>
      <c r="G221" s="10" t="s">
        <v>8</v>
      </c>
      <c r="H221" s="10" t="s">
        <v>300</v>
      </c>
      <c r="I221" s="10" t="s">
        <v>10475</v>
      </c>
      <c r="J221" s="10" t="s">
        <v>10476</v>
      </c>
      <c r="K221" s="10" t="s">
        <v>7465</v>
      </c>
      <c r="L221" s="10"/>
      <c r="M221" s="10"/>
      <c r="N221" s="14">
        <f t="shared" si="111"/>
        <v>0</v>
      </c>
      <c r="O221" s="15" t="e">
        <f t="shared" si="112"/>
        <v>#VALUE!</v>
      </c>
      <c r="P221" s="15" t="e">
        <f t="shared" si="113"/>
        <v>#VALUE!</v>
      </c>
      <c r="Q221" s="17" t="e">
        <f>VLOOKUP($A221,'DATA PENGUKURAN GARDU'!$A:$BS,42,0)</f>
        <v>#N/A</v>
      </c>
      <c r="R221" s="18" t="e">
        <f t="shared" si="122"/>
        <v>#N/A</v>
      </c>
      <c r="S221" s="17" t="e">
        <f>VLOOKUP($A221,'DATA PENGUKURAN GARDU'!$A:$BS,44,0)</f>
        <v>#N/A</v>
      </c>
      <c r="T221" s="18" t="e">
        <f t="shared" si="123"/>
        <v>#N/A</v>
      </c>
      <c r="U221" s="17" t="e">
        <f>VLOOKUP($A221,'DATA PENGUKURAN GARDU'!$A:$BS,46,0)</f>
        <v>#N/A</v>
      </c>
      <c r="V221" s="18" t="e">
        <f t="shared" si="124"/>
        <v>#N/A</v>
      </c>
      <c r="W221" s="17" t="e">
        <f>VLOOKUP($A221,'DATA PENGUKURAN GARDU'!$A:$BS,48,0)</f>
        <v>#N/A</v>
      </c>
      <c r="X221" s="17" t="e">
        <f>VLOOKUP($A221,'DATA PENGUKURAN GARDU'!$A:$BS,53,0)</f>
        <v>#N/A</v>
      </c>
      <c r="Y221" s="17" t="e">
        <f>VLOOKUP($A221,'DATA PENGUKURAN GARDU'!$A:$BS,54,0)</f>
        <v>#N/A</v>
      </c>
      <c r="Z221" s="17" t="e">
        <f>VLOOKUP($A221,'DATA PENGUKURAN GARDU'!$A:$BS,55,0)</f>
        <v>#N/A</v>
      </c>
      <c r="AA221" s="20" t="e">
        <f>VLOOKUP($B221,'DATA PENGUKURAN GARDU'!$A:$BS,42,0)</f>
        <v>#N/A</v>
      </c>
      <c r="AB221" s="21" t="e">
        <f t="shared" si="125"/>
        <v>#N/A</v>
      </c>
      <c r="AC221" s="20" t="e">
        <f>VLOOKUP($B221,'DATA PENGUKURAN GARDU'!$A:$BS,44,0)</f>
        <v>#N/A</v>
      </c>
      <c r="AD221" s="21" t="e">
        <f t="shared" si="126"/>
        <v>#N/A</v>
      </c>
      <c r="AE221" s="20" t="e">
        <f>VLOOKUP($B221,'DATA PENGUKURAN GARDU'!$A:$BS,46,0)</f>
        <v>#N/A</v>
      </c>
      <c r="AF221" s="21" t="e">
        <f t="shared" si="127"/>
        <v>#N/A</v>
      </c>
      <c r="AG221" s="20" t="e">
        <f>VLOOKUP($B221,'DATA PENGUKURAN GARDU'!$A:$BS,46,0)</f>
        <v>#N/A</v>
      </c>
      <c r="AH221" s="20" t="e">
        <f>VLOOKUP($B221,'DATA PENGUKURAN GARDU'!$A:$BS,53,0)</f>
        <v>#N/A</v>
      </c>
      <c r="AI221" s="20" t="e">
        <f>VLOOKUP($B221,'DATA PENGUKURAN GARDU'!$A:$BS,54,0)</f>
        <v>#N/A</v>
      </c>
      <c r="AJ221" s="17" t="e">
        <f>VLOOKUP($C221,'DATA PENGUKURAN GARDU'!$A:$BS,42,0)</f>
        <v>#N/A</v>
      </c>
      <c r="AK221" s="23" t="e">
        <f t="shared" si="128"/>
        <v>#N/A</v>
      </c>
      <c r="AL221" s="17" t="e">
        <f>VLOOKUP($C221,'DATA PENGUKURAN GARDU'!$A:$BS,44,0)</f>
        <v>#N/A</v>
      </c>
      <c r="AM221" s="23" t="e">
        <f t="shared" si="129"/>
        <v>#N/A</v>
      </c>
      <c r="AN221" s="17" t="e">
        <f>VLOOKUP($C221,'DATA PENGUKURAN GARDU'!$A:$BS,46,0)</f>
        <v>#N/A</v>
      </c>
      <c r="AO221" s="23" t="e">
        <f t="shared" si="130"/>
        <v>#N/A</v>
      </c>
      <c r="AP221" s="17" t="e">
        <f>VLOOKUP($C221,'DATA PENGUKURAN GARDU'!$A:$BS,46,0)</f>
        <v>#N/A</v>
      </c>
      <c r="AQ221" s="17" t="e">
        <f>VLOOKUP($C221,'DATA PENGUKURAN GARDU'!$A:$BS,53,0)</f>
        <v>#N/A</v>
      </c>
      <c r="AR221" s="17" t="e">
        <f>VLOOKUP($C221,'DATA PENGUKURAN GARDU'!$A:$BS,54,0)</f>
        <v>#N/A</v>
      </c>
      <c r="AS221" s="20" t="e">
        <f>VLOOKUP($D221,'DATA PENGUKURAN GARDU'!$A:$BS,42,0)</f>
        <v>#N/A</v>
      </c>
      <c r="AT221" s="21" t="e">
        <f t="shared" si="131"/>
        <v>#N/A</v>
      </c>
      <c r="AU221" s="20" t="e">
        <f>VLOOKUP($D221,'DATA PENGUKURAN GARDU'!$A:$BS,44,0)</f>
        <v>#N/A</v>
      </c>
      <c r="AV221" s="21" t="e">
        <f t="shared" si="132"/>
        <v>#N/A</v>
      </c>
      <c r="AW221" s="20" t="e">
        <f>VLOOKUP($D221,'DATA PENGUKURAN GARDU'!$A:$BS,46,0)</f>
        <v>#N/A</v>
      </c>
      <c r="AX221" s="21" t="e">
        <f t="shared" si="133"/>
        <v>#N/A</v>
      </c>
      <c r="AY221" s="20" t="e">
        <f>VLOOKUP($D221,'DATA PENGUKURAN GARDU'!$A:$BS,46,0)</f>
        <v>#N/A</v>
      </c>
      <c r="AZ221" s="20" t="e">
        <f>VLOOKUP($D221,'DATA PENGUKURAN GARDU'!$A:$BS,53,0)</f>
        <v>#N/A</v>
      </c>
      <c r="BA221" s="20" t="e">
        <f>VLOOKUP($D221,'DATA PENGUKURAN GARDU'!$A:$BS,54,0)</f>
        <v>#N/A</v>
      </c>
      <c r="BB221" s="17" t="e">
        <f>VLOOKUP($E221,'DATA PENGUKURAN GARDU'!$A:$BS,42,0)</f>
        <v>#N/A</v>
      </c>
      <c r="BC221" s="23" t="e">
        <f t="shared" si="134"/>
        <v>#N/A</v>
      </c>
      <c r="BD221" s="17" t="e">
        <f>VLOOKUP($E221,'DATA PENGUKURAN GARDU'!$A:$BS,44,0)</f>
        <v>#N/A</v>
      </c>
      <c r="BE221" s="23" t="e">
        <f t="shared" si="135"/>
        <v>#N/A</v>
      </c>
      <c r="BF221" s="17" t="e">
        <f>VLOOKUP($E221,'DATA PENGUKURAN GARDU'!$A:$BS,46,0)</f>
        <v>#N/A</v>
      </c>
      <c r="BG221" s="23" t="e">
        <f t="shared" si="136"/>
        <v>#N/A</v>
      </c>
      <c r="BH221" s="17" t="e">
        <f>VLOOKUP($E221,'DATA PENGUKURAN GARDU'!$A:$BS,46,0)</f>
        <v>#N/A</v>
      </c>
      <c r="BI221" s="17" t="e">
        <f>VLOOKUP($E221,'DATA PENGUKURAN GARDU'!$A:$BS,53,0)</f>
        <v>#N/A</v>
      </c>
      <c r="BJ221" s="17" t="e">
        <f>VLOOKUP($E221,'DATA PENGUKURAN GARDU'!$A:$BS,54,0)</f>
        <v>#N/A</v>
      </c>
      <c r="BK221" s="20" t="e">
        <f t="shared" si="114"/>
        <v>#N/A</v>
      </c>
      <c r="BL221" s="20" t="e">
        <f t="shared" si="115"/>
        <v>#N/A</v>
      </c>
      <c r="BM221" s="20" t="e">
        <f t="shared" si="116"/>
        <v>#N/A</v>
      </c>
      <c r="BN221" s="25" t="e">
        <f t="shared" si="117"/>
        <v>#N/A</v>
      </c>
      <c r="BO221" s="26" t="str">
        <f t="shared" si="118"/>
        <v>0</v>
      </c>
      <c r="BP221" s="21" t="e">
        <f t="shared" si="119"/>
        <v>#VALUE!</v>
      </c>
      <c r="BQ221" s="20" t="e">
        <f t="shared" si="120"/>
        <v>#N/A</v>
      </c>
      <c r="BR221" s="20" t="e">
        <v>#N/A</v>
      </c>
      <c r="BS221" s="9" t="e">
        <v>#N/A</v>
      </c>
      <c r="BT221" s="2" t="e">
        <f t="shared" si="121"/>
        <v>#VALUE!</v>
      </c>
      <c r="BU221" s="2" t="e">
        <f t="shared" si="104"/>
        <v>#N/A</v>
      </c>
      <c r="BV221" s="2" t="e">
        <f t="shared" si="105"/>
        <v>#N/A</v>
      </c>
    </row>
    <row r="222" s="2" customFormat="1" ht="22.95" customHeight="1" spans="1:74">
      <c r="A222" s="9" t="str">
        <f t="shared" si="106"/>
        <v>KMO 218Induk</v>
      </c>
      <c r="B222" s="9" t="str">
        <f t="shared" si="107"/>
        <v>KMO 218jurusan 1</v>
      </c>
      <c r="C222" s="9" t="str">
        <f t="shared" si="108"/>
        <v>KMO 218jurusan 2</v>
      </c>
      <c r="D222" s="9" t="str">
        <f t="shared" si="109"/>
        <v>KMO 218jurusan 3</v>
      </c>
      <c r="E222" s="9" t="str">
        <f t="shared" si="110"/>
        <v>KMO 218jurusan 4</v>
      </c>
      <c r="F222" s="10" t="s">
        <v>7</v>
      </c>
      <c r="G222" s="10" t="s">
        <v>8</v>
      </c>
      <c r="H222" s="10" t="s">
        <v>301</v>
      </c>
      <c r="I222" s="10" t="s">
        <v>10477</v>
      </c>
      <c r="J222" s="10" t="s">
        <v>10478</v>
      </c>
      <c r="K222" s="10" t="s">
        <v>7465</v>
      </c>
      <c r="L222" s="10"/>
      <c r="M222" s="10"/>
      <c r="N222" s="14">
        <f t="shared" si="111"/>
        <v>0</v>
      </c>
      <c r="O222" s="15" t="e">
        <f t="shared" si="112"/>
        <v>#VALUE!</v>
      </c>
      <c r="P222" s="15" t="e">
        <f t="shared" si="113"/>
        <v>#VALUE!</v>
      </c>
      <c r="Q222" s="17" t="e">
        <f>VLOOKUP($A222,'DATA PENGUKURAN GARDU'!$A:$BS,42,0)</f>
        <v>#N/A</v>
      </c>
      <c r="R222" s="18" t="e">
        <f t="shared" si="122"/>
        <v>#N/A</v>
      </c>
      <c r="S222" s="17" t="e">
        <f>VLOOKUP($A222,'DATA PENGUKURAN GARDU'!$A:$BS,44,0)</f>
        <v>#N/A</v>
      </c>
      <c r="T222" s="18" t="e">
        <f t="shared" si="123"/>
        <v>#N/A</v>
      </c>
      <c r="U222" s="17" t="e">
        <f>VLOOKUP($A222,'DATA PENGUKURAN GARDU'!$A:$BS,46,0)</f>
        <v>#N/A</v>
      </c>
      <c r="V222" s="18" t="e">
        <f t="shared" si="124"/>
        <v>#N/A</v>
      </c>
      <c r="W222" s="17" t="e">
        <f>VLOOKUP($A222,'DATA PENGUKURAN GARDU'!$A:$BS,48,0)</f>
        <v>#N/A</v>
      </c>
      <c r="X222" s="17" t="e">
        <f>VLOOKUP($A222,'DATA PENGUKURAN GARDU'!$A:$BS,53,0)</f>
        <v>#N/A</v>
      </c>
      <c r="Y222" s="17" t="e">
        <f>VLOOKUP($A222,'DATA PENGUKURAN GARDU'!$A:$BS,54,0)</f>
        <v>#N/A</v>
      </c>
      <c r="Z222" s="17" t="e">
        <f>VLOOKUP($A222,'DATA PENGUKURAN GARDU'!$A:$BS,55,0)</f>
        <v>#N/A</v>
      </c>
      <c r="AA222" s="20" t="e">
        <f>VLOOKUP($B222,'DATA PENGUKURAN GARDU'!$A:$BS,42,0)</f>
        <v>#N/A</v>
      </c>
      <c r="AB222" s="21" t="e">
        <f t="shared" si="125"/>
        <v>#N/A</v>
      </c>
      <c r="AC222" s="20" t="e">
        <f>VLOOKUP($B222,'DATA PENGUKURAN GARDU'!$A:$BS,44,0)</f>
        <v>#N/A</v>
      </c>
      <c r="AD222" s="21" t="e">
        <f t="shared" si="126"/>
        <v>#N/A</v>
      </c>
      <c r="AE222" s="20" t="e">
        <f>VLOOKUP($B222,'DATA PENGUKURAN GARDU'!$A:$BS,46,0)</f>
        <v>#N/A</v>
      </c>
      <c r="AF222" s="21" t="e">
        <f t="shared" si="127"/>
        <v>#N/A</v>
      </c>
      <c r="AG222" s="20" t="e">
        <f>VLOOKUP($B222,'DATA PENGUKURAN GARDU'!$A:$BS,46,0)</f>
        <v>#N/A</v>
      </c>
      <c r="AH222" s="20" t="e">
        <f>VLOOKUP($B222,'DATA PENGUKURAN GARDU'!$A:$BS,53,0)</f>
        <v>#N/A</v>
      </c>
      <c r="AI222" s="20" t="e">
        <f>VLOOKUP($B222,'DATA PENGUKURAN GARDU'!$A:$BS,54,0)</f>
        <v>#N/A</v>
      </c>
      <c r="AJ222" s="17" t="e">
        <f>VLOOKUP($C222,'DATA PENGUKURAN GARDU'!$A:$BS,42,0)</f>
        <v>#N/A</v>
      </c>
      <c r="AK222" s="23" t="e">
        <f t="shared" si="128"/>
        <v>#N/A</v>
      </c>
      <c r="AL222" s="17" t="e">
        <f>VLOOKUP($C222,'DATA PENGUKURAN GARDU'!$A:$BS,44,0)</f>
        <v>#N/A</v>
      </c>
      <c r="AM222" s="23" t="e">
        <f t="shared" si="129"/>
        <v>#N/A</v>
      </c>
      <c r="AN222" s="17" t="e">
        <f>VLOOKUP($C222,'DATA PENGUKURAN GARDU'!$A:$BS,46,0)</f>
        <v>#N/A</v>
      </c>
      <c r="AO222" s="23" t="e">
        <f t="shared" si="130"/>
        <v>#N/A</v>
      </c>
      <c r="AP222" s="17" t="e">
        <f>VLOOKUP($C222,'DATA PENGUKURAN GARDU'!$A:$BS,46,0)</f>
        <v>#N/A</v>
      </c>
      <c r="AQ222" s="17" t="e">
        <f>VLOOKUP($C222,'DATA PENGUKURAN GARDU'!$A:$BS,53,0)</f>
        <v>#N/A</v>
      </c>
      <c r="AR222" s="17" t="e">
        <f>VLOOKUP($C222,'DATA PENGUKURAN GARDU'!$A:$BS,54,0)</f>
        <v>#N/A</v>
      </c>
      <c r="AS222" s="20" t="e">
        <f>VLOOKUP($D222,'DATA PENGUKURAN GARDU'!$A:$BS,42,0)</f>
        <v>#N/A</v>
      </c>
      <c r="AT222" s="21" t="e">
        <f t="shared" si="131"/>
        <v>#N/A</v>
      </c>
      <c r="AU222" s="20" t="e">
        <f>VLOOKUP($D222,'DATA PENGUKURAN GARDU'!$A:$BS,44,0)</f>
        <v>#N/A</v>
      </c>
      <c r="AV222" s="21" t="e">
        <f t="shared" si="132"/>
        <v>#N/A</v>
      </c>
      <c r="AW222" s="20" t="e">
        <f>VLOOKUP($D222,'DATA PENGUKURAN GARDU'!$A:$BS,46,0)</f>
        <v>#N/A</v>
      </c>
      <c r="AX222" s="21" t="e">
        <f t="shared" si="133"/>
        <v>#N/A</v>
      </c>
      <c r="AY222" s="20" t="e">
        <f>VLOOKUP($D222,'DATA PENGUKURAN GARDU'!$A:$BS,46,0)</f>
        <v>#N/A</v>
      </c>
      <c r="AZ222" s="20" t="e">
        <f>VLOOKUP($D222,'DATA PENGUKURAN GARDU'!$A:$BS,53,0)</f>
        <v>#N/A</v>
      </c>
      <c r="BA222" s="20" t="e">
        <f>VLOOKUP($D222,'DATA PENGUKURAN GARDU'!$A:$BS,54,0)</f>
        <v>#N/A</v>
      </c>
      <c r="BB222" s="17" t="e">
        <f>VLOOKUP($E222,'DATA PENGUKURAN GARDU'!$A:$BS,42,0)</f>
        <v>#N/A</v>
      </c>
      <c r="BC222" s="23" t="e">
        <f t="shared" si="134"/>
        <v>#N/A</v>
      </c>
      <c r="BD222" s="17" t="e">
        <f>VLOOKUP($E222,'DATA PENGUKURAN GARDU'!$A:$BS,44,0)</f>
        <v>#N/A</v>
      </c>
      <c r="BE222" s="23" t="e">
        <f t="shared" si="135"/>
        <v>#N/A</v>
      </c>
      <c r="BF222" s="17" t="e">
        <f>VLOOKUP($E222,'DATA PENGUKURAN GARDU'!$A:$BS,46,0)</f>
        <v>#N/A</v>
      </c>
      <c r="BG222" s="23" t="e">
        <f t="shared" si="136"/>
        <v>#N/A</v>
      </c>
      <c r="BH222" s="17" t="e">
        <f>VLOOKUP($E222,'DATA PENGUKURAN GARDU'!$A:$BS,46,0)</f>
        <v>#N/A</v>
      </c>
      <c r="BI222" s="17" t="e">
        <f>VLOOKUP($E222,'DATA PENGUKURAN GARDU'!$A:$BS,53,0)</f>
        <v>#N/A</v>
      </c>
      <c r="BJ222" s="17" t="e">
        <f>VLOOKUP($E222,'DATA PENGUKURAN GARDU'!$A:$BS,54,0)</f>
        <v>#N/A</v>
      </c>
      <c r="BK222" s="20" t="e">
        <f t="shared" si="114"/>
        <v>#N/A</v>
      </c>
      <c r="BL222" s="20" t="e">
        <f t="shared" si="115"/>
        <v>#N/A</v>
      </c>
      <c r="BM222" s="20" t="e">
        <f t="shared" si="116"/>
        <v>#N/A</v>
      </c>
      <c r="BN222" s="25" t="e">
        <f t="shared" si="117"/>
        <v>#N/A</v>
      </c>
      <c r="BO222" s="26" t="str">
        <f t="shared" si="118"/>
        <v>0</v>
      </c>
      <c r="BP222" s="21" t="e">
        <f t="shared" si="119"/>
        <v>#VALUE!</v>
      </c>
      <c r="BQ222" s="20" t="e">
        <f t="shared" si="120"/>
        <v>#N/A</v>
      </c>
      <c r="BR222" s="20" t="e">
        <v>#N/A</v>
      </c>
      <c r="BS222" s="9" t="e">
        <v>#N/A</v>
      </c>
      <c r="BT222" s="2" t="e">
        <f t="shared" si="121"/>
        <v>#VALUE!</v>
      </c>
      <c r="BU222" s="2" t="e">
        <f t="shared" si="104"/>
        <v>#N/A</v>
      </c>
      <c r="BV222" s="2" t="e">
        <f t="shared" si="105"/>
        <v>#N/A</v>
      </c>
    </row>
    <row r="223" s="2" customFormat="1" ht="22.95" customHeight="1" spans="1:74">
      <c r="A223" s="9" t="str">
        <f t="shared" si="106"/>
        <v>KMO 219Induk</v>
      </c>
      <c r="B223" s="9" t="str">
        <f t="shared" si="107"/>
        <v>KMO 219jurusan 1</v>
      </c>
      <c r="C223" s="9" t="str">
        <f t="shared" si="108"/>
        <v>KMO 219jurusan 2</v>
      </c>
      <c r="D223" s="9" t="str">
        <f t="shared" si="109"/>
        <v>KMO 219jurusan 3</v>
      </c>
      <c r="E223" s="9" t="str">
        <f t="shared" si="110"/>
        <v>KMO 219jurusan 4</v>
      </c>
      <c r="F223" s="10" t="s">
        <v>7</v>
      </c>
      <c r="G223" s="10" t="s">
        <v>8</v>
      </c>
      <c r="H223" s="10" t="s">
        <v>302</v>
      </c>
      <c r="I223" s="10" t="s">
        <v>10479</v>
      </c>
      <c r="J223" s="10" t="s">
        <v>10480</v>
      </c>
      <c r="K223" s="10" t="s">
        <v>7465</v>
      </c>
      <c r="L223" s="10"/>
      <c r="M223" s="10"/>
      <c r="N223" s="14">
        <f t="shared" si="111"/>
        <v>0</v>
      </c>
      <c r="O223" s="15" t="e">
        <f t="shared" si="112"/>
        <v>#VALUE!</v>
      </c>
      <c r="P223" s="15" t="e">
        <f t="shared" si="113"/>
        <v>#VALUE!</v>
      </c>
      <c r="Q223" s="17" t="e">
        <f>VLOOKUP($A223,'DATA PENGUKURAN GARDU'!$A:$BS,42,0)</f>
        <v>#N/A</v>
      </c>
      <c r="R223" s="18" t="e">
        <f t="shared" si="122"/>
        <v>#N/A</v>
      </c>
      <c r="S223" s="17" t="e">
        <f>VLOOKUP($A223,'DATA PENGUKURAN GARDU'!$A:$BS,44,0)</f>
        <v>#N/A</v>
      </c>
      <c r="T223" s="18" t="e">
        <f t="shared" si="123"/>
        <v>#N/A</v>
      </c>
      <c r="U223" s="17" t="e">
        <f>VLOOKUP($A223,'DATA PENGUKURAN GARDU'!$A:$BS,46,0)</f>
        <v>#N/A</v>
      </c>
      <c r="V223" s="18" t="e">
        <f t="shared" si="124"/>
        <v>#N/A</v>
      </c>
      <c r="W223" s="17" t="e">
        <f>VLOOKUP($A223,'DATA PENGUKURAN GARDU'!$A:$BS,48,0)</f>
        <v>#N/A</v>
      </c>
      <c r="X223" s="17" t="e">
        <f>VLOOKUP($A223,'DATA PENGUKURAN GARDU'!$A:$BS,53,0)</f>
        <v>#N/A</v>
      </c>
      <c r="Y223" s="17" t="e">
        <f>VLOOKUP($A223,'DATA PENGUKURAN GARDU'!$A:$BS,54,0)</f>
        <v>#N/A</v>
      </c>
      <c r="Z223" s="17" t="e">
        <f>VLOOKUP($A223,'DATA PENGUKURAN GARDU'!$A:$BS,55,0)</f>
        <v>#N/A</v>
      </c>
      <c r="AA223" s="20" t="e">
        <f>VLOOKUP($B223,'DATA PENGUKURAN GARDU'!$A:$BS,42,0)</f>
        <v>#N/A</v>
      </c>
      <c r="AB223" s="21" t="e">
        <f t="shared" si="125"/>
        <v>#N/A</v>
      </c>
      <c r="AC223" s="20" t="e">
        <f>VLOOKUP($B223,'DATA PENGUKURAN GARDU'!$A:$BS,44,0)</f>
        <v>#N/A</v>
      </c>
      <c r="AD223" s="21" t="e">
        <f t="shared" si="126"/>
        <v>#N/A</v>
      </c>
      <c r="AE223" s="20" t="e">
        <f>VLOOKUP($B223,'DATA PENGUKURAN GARDU'!$A:$BS,46,0)</f>
        <v>#N/A</v>
      </c>
      <c r="AF223" s="21" t="e">
        <f t="shared" si="127"/>
        <v>#N/A</v>
      </c>
      <c r="AG223" s="20" t="e">
        <f>VLOOKUP($B223,'DATA PENGUKURAN GARDU'!$A:$BS,46,0)</f>
        <v>#N/A</v>
      </c>
      <c r="AH223" s="20" t="e">
        <f>VLOOKUP($B223,'DATA PENGUKURAN GARDU'!$A:$BS,53,0)</f>
        <v>#N/A</v>
      </c>
      <c r="AI223" s="20" t="e">
        <f>VLOOKUP($B223,'DATA PENGUKURAN GARDU'!$A:$BS,54,0)</f>
        <v>#N/A</v>
      </c>
      <c r="AJ223" s="17" t="e">
        <f>VLOOKUP($C223,'DATA PENGUKURAN GARDU'!$A:$BS,42,0)</f>
        <v>#N/A</v>
      </c>
      <c r="AK223" s="23" t="e">
        <f t="shared" si="128"/>
        <v>#N/A</v>
      </c>
      <c r="AL223" s="17" t="e">
        <f>VLOOKUP($C223,'DATA PENGUKURAN GARDU'!$A:$BS,44,0)</f>
        <v>#N/A</v>
      </c>
      <c r="AM223" s="23" t="e">
        <f t="shared" si="129"/>
        <v>#N/A</v>
      </c>
      <c r="AN223" s="17" t="e">
        <f>VLOOKUP($C223,'DATA PENGUKURAN GARDU'!$A:$BS,46,0)</f>
        <v>#N/A</v>
      </c>
      <c r="AO223" s="23" t="e">
        <f t="shared" si="130"/>
        <v>#N/A</v>
      </c>
      <c r="AP223" s="17" t="e">
        <f>VLOOKUP($C223,'DATA PENGUKURAN GARDU'!$A:$BS,46,0)</f>
        <v>#N/A</v>
      </c>
      <c r="AQ223" s="17" t="e">
        <f>VLOOKUP($C223,'DATA PENGUKURAN GARDU'!$A:$BS,53,0)</f>
        <v>#N/A</v>
      </c>
      <c r="AR223" s="17" t="e">
        <f>VLOOKUP($C223,'DATA PENGUKURAN GARDU'!$A:$BS,54,0)</f>
        <v>#N/A</v>
      </c>
      <c r="AS223" s="20" t="e">
        <f>VLOOKUP($D223,'DATA PENGUKURAN GARDU'!$A:$BS,42,0)</f>
        <v>#N/A</v>
      </c>
      <c r="AT223" s="21" t="e">
        <f t="shared" si="131"/>
        <v>#N/A</v>
      </c>
      <c r="AU223" s="20" t="e">
        <f>VLOOKUP($D223,'DATA PENGUKURAN GARDU'!$A:$BS,44,0)</f>
        <v>#N/A</v>
      </c>
      <c r="AV223" s="21" t="e">
        <f t="shared" si="132"/>
        <v>#N/A</v>
      </c>
      <c r="AW223" s="20" t="e">
        <f>VLOOKUP($D223,'DATA PENGUKURAN GARDU'!$A:$BS,46,0)</f>
        <v>#N/A</v>
      </c>
      <c r="AX223" s="21" t="e">
        <f t="shared" si="133"/>
        <v>#N/A</v>
      </c>
      <c r="AY223" s="20" t="e">
        <f>VLOOKUP($D223,'DATA PENGUKURAN GARDU'!$A:$BS,46,0)</f>
        <v>#N/A</v>
      </c>
      <c r="AZ223" s="20" t="e">
        <f>VLOOKUP($D223,'DATA PENGUKURAN GARDU'!$A:$BS,53,0)</f>
        <v>#N/A</v>
      </c>
      <c r="BA223" s="20" t="e">
        <f>VLOOKUP($D223,'DATA PENGUKURAN GARDU'!$A:$BS,54,0)</f>
        <v>#N/A</v>
      </c>
      <c r="BB223" s="17" t="e">
        <f>VLOOKUP($E223,'DATA PENGUKURAN GARDU'!$A:$BS,42,0)</f>
        <v>#N/A</v>
      </c>
      <c r="BC223" s="23" t="e">
        <f t="shared" si="134"/>
        <v>#N/A</v>
      </c>
      <c r="BD223" s="17" t="e">
        <f>VLOOKUP($E223,'DATA PENGUKURAN GARDU'!$A:$BS,44,0)</f>
        <v>#N/A</v>
      </c>
      <c r="BE223" s="23" t="e">
        <f t="shared" si="135"/>
        <v>#N/A</v>
      </c>
      <c r="BF223" s="17" t="e">
        <f>VLOOKUP($E223,'DATA PENGUKURAN GARDU'!$A:$BS,46,0)</f>
        <v>#N/A</v>
      </c>
      <c r="BG223" s="23" t="e">
        <f t="shared" si="136"/>
        <v>#N/A</v>
      </c>
      <c r="BH223" s="17" t="e">
        <f>VLOOKUP($E223,'DATA PENGUKURAN GARDU'!$A:$BS,46,0)</f>
        <v>#N/A</v>
      </c>
      <c r="BI223" s="17" t="e">
        <f>VLOOKUP($E223,'DATA PENGUKURAN GARDU'!$A:$BS,53,0)</f>
        <v>#N/A</v>
      </c>
      <c r="BJ223" s="17" t="e">
        <f>VLOOKUP($E223,'DATA PENGUKURAN GARDU'!$A:$BS,54,0)</f>
        <v>#N/A</v>
      </c>
      <c r="BK223" s="20" t="e">
        <f t="shared" si="114"/>
        <v>#N/A</v>
      </c>
      <c r="BL223" s="20" t="e">
        <f t="shared" si="115"/>
        <v>#N/A</v>
      </c>
      <c r="BM223" s="20" t="e">
        <f t="shared" si="116"/>
        <v>#N/A</v>
      </c>
      <c r="BN223" s="25" t="e">
        <f t="shared" si="117"/>
        <v>#N/A</v>
      </c>
      <c r="BO223" s="26" t="str">
        <f t="shared" si="118"/>
        <v>0</v>
      </c>
      <c r="BP223" s="21" t="e">
        <f t="shared" si="119"/>
        <v>#VALUE!</v>
      </c>
      <c r="BQ223" s="20" t="e">
        <f t="shared" si="120"/>
        <v>#N/A</v>
      </c>
      <c r="BR223" s="20" t="e">
        <v>#N/A</v>
      </c>
      <c r="BS223" s="9" t="e">
        <v>#N/A</v>
      </c>
      <c r="BT223" s="2" t="e">
        <f t="shared" si="121"/>
        <v>#VALUE!</v>
      </c>
      <c r="BU223" s="2" t="e">
        <f t="shared" si="104"/>
        <v>#N/A</v>
      </c>
      <c r="BV223" s="2" t="e">
        <f t="shared" si="105"/>
        <v>#N/A</v>
      </c>
    </row>
    <row r="224" s="2" customFormat="1" ht="22.95" customHeight="1" spans="1:74">
      <c r="A224" s="9" t="str">
        <f t="shared" si="106"/>
        <v>BB 155.1Induk</v>
      </c>
      <c r="B224" s="9" t="str">
        <f t="shared" si="107"/>
        <v>BB 155.1jurusan 1</v>
      </c>
      <c r="C224" s="9" t="str">
        <f t="shared" si="108"/>
        <v>BB 155.1jurusan 2</v>
      </c>
      <c r="D224" s="9" t="str">
        <f t="shared" si="109"/>
        <v>BB 155.1jurusan 3</v>
      </c>
      <c r="E224" s="9" t="str">
        <f t="shared" si="110"/>
        <v>BB 155.1jurusan 4</v>
      </c>
      <c r="F224" s="10" t="s">
        <v>303</v>
      </c>
      <c r="G224" s="10" t="s">
        <v>4</v>
      </c>
      <c r="H224" s="10" t="s">
        <v>304</v>
      </c>
      <c r="I224" s="10" t="s">
        <v>10481</v>
      </c>
      <c r="J224" s="10" t="s">
        <v>10482</v>
      </c>
      <c r="K224" s="10" t="s">
        <v>7465</v>
      </c>
      <c r="L224" s="10"/>
      <c r="M224" s="10"/>
      <c r="N224" s="14">
        <f t="shared" si="111"/>
        <v>0</v>
      </c>
      <c r="O224" s="15" t="e">
        <f t="shared" si="112"/>
        <v>#VALUE!</v>
      </c>
      <c r="P224" s="15" t="e">
        <f t="shared" si="113"/>
        <v>#VALUE!</v>
      </c>
      <c r="Q224" s="17" t="e">
        <f>VLOOKUP($A224,'DATA PENGUKURAN GARDU'!$A:$BS,42,0)</f>
        <v>#N/A</v>
      </c>
      <c r="R224" s="18" t="e">
        <f t="shared" si="122"/>
        <v>#N/A</v>
      </c>
      <c r="S224" s="17" t="e">
        <f>VLOOKUP($A224,'DATA PENGUKURAN GARDU'!$A:$BS,44,0)</f>
        <v>#N/A</v>
      </c>
      <c r="T224" s="18" t="e">
        <f t="shared" si="123"/>
        <v>#N/A</v>
      </c>
      <c r="U224" s="17" t="e">
        <f>VLOOKUP($A224,'DATA PENGUKURAN GARDU'!$A:$BS,46,0)</f>
        <v>#N/A</v>
      </c>
      <c r="V224" s="18" t="e">
        <f t="shared" si="124"/>
        <v>#N/A</v>
      </c>
      <c r="W224" s="17" t="e">
        <f>VLOOKUP($A224,'DATA PENGUKURAN GARDU'!$A:$BS,48,0)</f>
        <v>#N/A</v>
      </c>
      <c r="X224" s="17" t="e">
        <f>VLOOKUP($A224,'DATA PENGUKURAN GARDU'!$A:$BS,53,0)</f>
        <v>#N/A</v>
      </c>
      <c r="Y224" s="17" t="e">
        <f>VLOOKUP($A224,'DATA PENGUKURAN GARDU'!$A:$BS,54,0)</f>
        <v>#N/A</v>
      </c>
      <c r="Z224" s="17" t="e">
        <f>VLOOKUP($A224,'DATA PENGUKURAN GARDU'!$A:$BS,55,0)</f>
        <v>#N/A</v>
      </c>
      <c r="AA224" s="20" t="e">
        <f>VLOOKUP($B224,'DATA PENGUKURAN GARDU'!$A:$BS,42,0)</f>
        <v>#N/A</v>
      </c>
      <c r="AB224" s="21" t="e">
        <f t="shared" si="125"/>
        <v>#N/A</v>
      </c>
      <c r="AC224" s="20" t="e">
        <f>VLOOKUP($B224,'DATA PENGUKURAN GARDU'!$A:$BS,44,0)</f>
        <v>#N/A</v>
      </c>
      <c r="AD224" s="21" t="e">
        <f t="shared" si="126"/>
        <v>#N/A</v>
      </c>
      <c r="AE224" s="20" t="e">
        <f>VLOOKUP($B224,'DATA PENGUKURAN GARDU'!$A:$BS,46,0)</f>
        <v>#N/A</v>
      </c>
      <c r="AF224" s="21" t="e">
        <f t="shared" si="127"/>
        <v>#N/A</v>
      </c>
      <c r="AG224" s="20" t="e">
        <f>VLOOKUP($B224,'DATA PENGUKURAN GARDU'!$A:$BS,46,0)</f>
        <v>#N/A</v>
      </c>
      <c r="AH224" s="20" t="e">
        <f>VLOOKUP($B224,'DATA PENGUKURAN GARDU'!$A:$BS,53,0)</f>
        <v>#N/A</v>
      </c>
      <c r="AI224" s="20" t="e">
        <f>VLOOKUP($B224,'DATA PENGUKURAN GARDU'!$A:$BS,54,0)</f>
        <v>#N/A</v>
      </c>
      <c r="AJ224" s="17" t="e">
        <f>VLOOKUP($C224,'DATA PENGUKURAN GARDU'!$A:$BS,42,0)</f>
        <v>#N/A</v>
      </c>
      <c r="AK224" s="23" t="e">
        <f t="shared" si="128"/>
        <v>#N/A</v>
      </c>
      <c r="AL224" s="17" t="e">
        <f>VLOOKUP($C224,'DATA PENGUKURAN GARDU'!$A:$BS,44,0)</f>
        <v>#N/A</v>
      </c>
      <c r="AM224" s="23" t="e">
        <f t="shared" si="129"/>
        <v>#N/A</v>
      </c>
      <c r="AN224" s="17" t="e">
        <f>VLOOKUP($C224,'DATA PENGUKURAN GARDU'!$A:$BS,46,0)</f>
        <v>#N/A</v>
      </c>
      <c r="AO224" s="23" t="e">
        <f t="shared" si="130"/>
        <v>#N/A</v>
      </c>
      <c r="AP224" s="17" t="e">
        <f>VLOOKUP($C224,'DATA PENGUKURAN GARDU'!$A:$BS,46,0)</f>
        <v>#N/A</v>
      </c>
      <c r="AQ224" s="17" t="e">
        <f>VLOOKUP($C224,'DATA PENGUKURAN GARDU'!$A:$BS,53,0)</f>
        <v>#N/A</v>
      </c>
      <c r="AR224" s="17" t="e">
        <f>VLOOKUP($C224,'DATA PENGUKURAN GARDU'!$A:$BS,54,0)</f>
        <v>#N/A</v>
      </c>
      <c r="AS224" s="20" t="e">
        <f>VLOOKUP($D224,'DATA PENGUKURAN GARDU'!$A:$BS,42,0)</f>
        <v>#N/A</v>
      </c>
      <c r="AT224" s="21" t="e">
        <f t="shared" si="131"/>
        <v>#N/A</v>
      </c>
      <c r="AU224" s="20" t="e">
        <f>VLOOKUP($D224,'DATA PENGUKURAN GARDU'!$A:$BS,44,0)</f>
        <v>#N/A</v>
      </c>
      <c r="AV224" s="21" t="e">
        <f t="shared" si="132"/>
        <v>#N/A</v>
      </c>
      <c r="AW224" s="20" t="e">
        <f>VLOOKUP($D224,'DATA PENGUKURAN GARDU'!$A:$BS,46,0)</f>
        <v>#N/A</v>
      </c>
      <c r="AX224" s="21" t="e">
        <f t="shared" si="133"/>
        <v>#N/A</v>
      </c>
      <c r="AY224" s="20" t="e">
        <f>VLOOKUP($D224,'DATA PENGUKURAN GARDU'!$A:$BS,46,0)</f>
        <v>#N/A</v>
      </c>
      <c r="AZ224" s="20" t="e">
        <f>VLOOKUP($D224,'DATA PENGUKURAN GARDU'!$A:$BS,53,0)</f>
        <v>#N/A</v>
      </c>
      <c r="BA224" s="20" t="e">
        <f>VLOOKUP($D224,'DATA PENGUKURAN GARDU'!$A:$BS,54,0)</f>
        <v>#N/A</v>
      </c>
      <c r="BB224" s="17" t="e">
        <f>VLOOKUP($E224,'DATA PENGUKURAN GARDU'!$A:$BS,42,0)</f>
        <v>#N/A</v>
      </c>
      <c r="BC224" s="23" t="e">
        <f t="shared" si="134"/>
        <v>#N/A</v>
      </c>
      <c r="BD224" s="17" t="e">
        <f>VLOOKUP($E224,'DATA PENGUKURAN GARDU'!$A:$BS,44,0)</f>
        <v>#N/A</v>
      </c>
      <c r="BE224" s="23" t="e">
        <f t="shared" si="135"/>
        <v>#N/A</v>
      </c>
      <c r="BF224" s="17" t="e">
        <f>VLOOKUP($E224,'DATA PENGUKURAN GARDU'!$A:$BS,46,0)</f>
        <v>#N/A</v>
      </c>
      <c r="BG224" s="23" t="e">
        <f t="shared" si="136"/>
        <v>#N/A</v>
      </c>
      <c r="BH224" s="17" t="e">
        <f>VLOOKUP($E224,'DATA PENGUKURAN GARDU'!$A:$BS,46,0)</f>
        <v>#N/A</v>
      </c>
      <c r="BI224" s="17" t="e">
        <f>VLOOKUP($E224,'DATA PENGUKURAN GARDU'!$A:$BS,53,0)</f>
        <v>#N/A</v>
      </c>
      <c r="BJ224" s="17" t="e">
        <f>VLOOKUP($E224,'DATA PENGUKURAN GARDU'!$A:$BS,54,0)</f>
        <v>#N/A</v>
      </c>
      <c r="BK224" s="20" t="e">
        <f t="shared" si="114"/>
        <v>#N/A</v>
      </c>
      <c r="BL224" s="20" t="e">
        <f t="shared" si="115"/>
        <v>#N/A</v>
      </c>
      <c r="BM224" s="20" t="e">
        <f t="shared" si="116"/>
        <v>#N/A</v>
      </c>
      <c r="BN224" s="25" t="e">
        <f t="shared" si="117"/>
        <v>#N/A</v>
      </c>
      <c r="BO224" s="26" t="str">
        <f t="shared" si="118"/>
        <v>0</v>
      </c>
      <c r="BP224" s="21" t="e">
        <f t="shared" si="119"/>
        <v>#VALUE!</v>
      </c>
      <c r="BQ224" s="20" t="e">
        <f t="shared" si="120"/>
        <v>#N/A</v>
      </c>
      <c r="BR224" s="20" t="e">
        <v>#N/A</v>
      </c>
      <c r="BS224" s="9" t="e">
        <v>#N/A</v>
      </c>
      <c r="BT224" s="2" t="e">
        <f t="shared" si="121"/>
        <v>#VALUE!</v>
      </c>
      <c r="BU224" s="2" t="e">
        <f t="shared" si="104"/>
        <v>#N/A</v>
      </c>
      <c r="BV224" s="2" t="e">
        <f t="shared" si="105"/>
        <v>#N/A</v>
      </c>
    </row>
    <row r="225" s="2" customFormat="1" ht="22.95" customHeight="1" spans="1:74">
      <c r="A225" s="9" t="str">
        <f t="shared" si="106"/>
        <v>KMO 36Induk</v>
      </c>
      <c r="B225" s="9" t="str">
        <f t="shared" si="107"/>
        <v>KMO 36jurusan 1</v>
      </c>
      <c r="C225" s="9" t="str">
        <f t="shared" si="108"/>
        <v>KMO 36jurusan 2</v>
      </c>
      <c r="D225" s="9" t="str">
        <f t="shared" si="109"/>
        <v>KMO 36jurusan 3</v>
      </c>
      <c r="E225" s="9" t="str">
        <f t="shared" si="110"/>
        <v>KMO 36jurusan 4</v>
      </c>
      <c r="F225" s="10" t="s">
        <v>305</v>
      </c>
      <c r="G225" s="10" t="s">
        <v>8</v>
      </c>
      <c r="H225" s="10" t="s">
        <v>306</v>
      </c>
      <c r="I225" s="10" t="s">
        <v>10483</v>
      </c>
      <c r="J225" s="10" t="s">
        <v>10484</v>
      </c>
      <c r="K225" s="10" t="s">
        <v>7465</v>
      </c>
      <c r="L225" s="10"/>
      <c r="M225" s="10"/>
      <c r="N225" s="14">
        <f t="shared" si="111"/>
        <v>0</v>
      </c>
      <c r="O225" s="15" t="e">
        <f t="shared" si="112"/>
        <v>#VALUE!</v>
      </c>
      <c r="P225" s="15" t="e">
        <f t="shared" si="113"/>
        <v>#VALUE!</v>
      </c>
      <c r="Q225" s="17" t="e">
        <f>VLOOKUP($A225,'DATA PENGUKURAN GARDU'!$A:$BS,42,0)</f>
        <v>#N/A</v>
      </c>
      <c r="R225" s="18" t="e">
        <f t="shared" si="122"/>
        <v>#N/A</v>
      </c>
      <c r="S225" s="17" t="e">
        <f>VLOOKUP($A225,'DATA PENGUKURAN GARDU'!$A:$BS,44,0)</f>
        <v>#N/A</v>
      </c>
      <c r="T225" s="18" t="e">
        <f t="shared" si="123"/>
        <v>#N/A</v>
      </c>
      <c r="U225" s="17" t="e">
        <f>VLOOKUP($A225,'DATA PENGUKURAN GARDU'!$A:$BS,46,0)</f>
        <v>#N/A</v>
      </c>
      <c r="V225" s="18" t="e">
        <f t="shared" si="124"/>
        <v>#N/A</v>
      </c>
      <c r="W225" s="17" t="e">
        <f>VLOOKUP($A225,'DATA PENGUKURAN GARDU'!$A:$BS,48,0)</f>
        <v>#N/A</v>
      </c>
      <c r="X225" s="17" t="e">
        <f>VLOOKUP($A225,'DATA PENGUKURAN GARDU'!$A:$BS,53,0)</f>
        <v>#N/A</v>
      </c>
      <c r="Y225" s="17" t="e">
        <f>VLOOKUP($A225,'DATA PENGUKURAN GARDU'!$A:$BS,54,0)</f>
        <v>#N/A</v>
      </c>
      <c r="Z225" s="17" t="e">
        <f>VLOOKUP($A225,'DATA PENGUKURAN GARDU'!$A:$BS,55,0)</f>
        <v>#N/A</v>
      </c>
      <c r="AA225" s="20" t="e">
        <f>VLOOKUP($B225,'DATA PENGUKURAN GARDU'!$A:$BS,42,0)</f>
        <v>#N/A</v>
      </c>
      <c r="AB225" s="21" t="e">
        <f t="shared" si="125"/>
        <v>#N/A</v>
      </c>
      <c r="AC225" s="20" t="e">
        <f>VLOOKUP($B225,'DATA PENGUKURAN GARDU'!$A:$BS,44,0)</f>
        <v>#N/A</v>
      </c>
      <c r="AD225" s="21" t="e">
        <f t="shared" si="126"/>
        <v>#N/A</v>
      </c>
      <c r="AE225" s="20" t="e">
        <f>VLOOKUP($B225,'DATA PENGUKURAN GARDU'!$A:$BS,46,0)</f>
        <v>#N/A</v>
      </c>
      <c r="AF225" s="21" t="e">
        <f t="shared" si="127"/>
        <v>#N/A</v>
      </c>
      <c r="AG225" s="20" t="e">
        <f>VLOOKUP($B225,'DATA PENGUKURAN GARDU'!$A:$BS,46,0)</f>
        <v>#N/A</v>
      </c>
      <c r="AH225" s="20" t="e">
        <f>VLOOKUP($B225,'DATA PENGUKURAN GARDU'!$A:$BS,53,0)</f>
        <v>#N/A</v>
      </c>
      <c r="AI225" s="20" t="e">
        <f>VLOOKUP($B225,'DATA PENGUKURAN GARDU'!$A:$BS,54,0)</f>
        <v>#N/A</v>
      </c>
      <c r="AJ225" s="17" t="e">
        <f>VLOOKUP($C225,'DATA PENGUKURAN GARDU'!$A:$BS,42,0)</f>
        <v>#N/A</v>
      </c>
      <c r="AK225" s="23" t="e">
        <f t="shared" si="128"/>
        <v>#N/A</v>
      </c>
      <c r="AL225" s="17" t="e">
        <f>VLOOKUP($C225,'DATA PENGUKURAN GARDU'!$A:$BS,44,0)</f>
        <v>#N/A</v>
      </c>
      <c r="AM225" s="23" t="e">
        <f t="shared" si="129"/>
        <v>#N/A</v>
      </c>
      <c r="AN225" s="17" t="e">
        <f>VLOOKUP($C225,'DATA PENGUKURAN GARDU'!$A:$BS,46,0)</f>
        <v>#N/A</v>
      </c>
      <c r="AO225" s="23" t="e">
        <f t="shared" si="130"/>
        <v>#N/A</v>
      </c>
      <c r="AP225" s="17" t="e">
        <f>VLOOKUP($C225,'DATA PENGUKURAN GARDU'!$A:$BS,46,0)</f>
        <v>#N/A</v>
      </c>
      <c r="AQ225" s="17" t="e">
        <f>VLOOKUP($C225,'DATA PENGUKURAN GARDU'!$A:$BS,53,0)</f>
        <v>#N/A</v>
      </c>
      <c r="AR225" s="17" t="e">
        <f>VLOOKUP($C225,'DATA PENGUKURAN GARDU'!$A:$BS,54,0)</f>
        <v>#N/A</v>
      </c>
      <c r="AS225" s="20" t="e">
        <f>VLOOKUP($D225,'DATA PENGUKURAN GARDU'!$A:$BS,42,0)</f>
        <v>#N/A</v>
      </c>
      <c r="AT225" s="21" t="e">
        <f t="shared" si="131"/>
        <v>#N/A</v>
      </c>
      <c r="AU225" s="20" t="e">
        <f>VLOOKUP($D225,'DATA PENGUKURAN GARDU'!$A:$BS,44,0)</f>
        <v>#N/A</v>
      </c>
      <c r="AV225" s="21" t="e">
        <f t="shared" si="132"/>
        <v>#N/A</v>
      </c>
      <c r="AW225" s="20" t="e">
        <f>VLOOKUP($D225,'DATA PENGUKURAN GARDU'!$A:$BS,46,0)</f>
        <v>#N/A</v>
      </c>
      <c r="AX225" s="21" t="e">
        <f t="shared" si="133"/>
        <v>#N/A</v>
      </c>
      <c r="AY225" s="20" t="e">
        <f>VLOOKUP($D225,'DATA PENGUKURAN GARDU'!$A:$BS,46,0)</f>
        <v>#N/A</v>
      </c>
      <c r="AZ225" s="20" t="e">
        <f>VLOOKUP($D225,'DATA PENGUKURAN GARDU'!$A:$BS,53,0)</f>
        <v>#N/A</v>
      </c>
      <c r="BA225" s="20" t="e">
        <f>VLOOKUP($D225,'DATA PENGUKURAN GARDU'!$A:$BS,54,0)</f>
        <v>#N/A</v>
      </c>
      <c r="BB225" s="17" t="e">
        <f>VLOOKUP($E225,'DATA PENGUKURAN GARDU'!$A:$BS,42,0)</f>
        <v>#N/A</v>
      </c>
      <c r="BC225" s="23" t="e">
        <f t="shared" si="134"/>
        <v>#N/A</v>
      </c>
      <c r="BD225" s="17" t="e">
        <f>VLOOKUP($E225,'DATA PENGUKURAN GARDU'!$A:$BS,44,0)</f>
        <v>#N/A</v>
      </c>
      <c r="BE225" s="23" t="e">
        <f t="shared" si="135"/>
        <v>#N/A</v>
      </c>
      <c r="BF225" s="17" t="e">
        <f>VLOOKUP($E225,'DATA PENGUKURAN GARDU'!$A:$BS,46,0)</f>
        <v>#N/A</v>
      </c>
      <c r="BG225" s="23" t="e">
        <f t="shared" si="136"/>
        <v>#N/A</v>
      </c>
      <c r="BH225" s="17" t="e">
        <f>VLOOKUP($E225,'DATA PENGUKURAN GARDU'!$A:$BS,46,0)</f>
        <v>#N/A</v>
      </c>
      <c r="BI225" s="17" t="e">
        <f>VLOOKUP($E225,'DATA PENGUKURAN GARDU'!$A:$BS,53,0)</f>
        <v>#N/A</v>
      </c>
      <c r="BJ225" s="17" t="e">
        <f>VLOOKUP($E225,'DATA PENGUKURAN GARDU'!$A:$BS,54,0)</f>
        <v>#N/A</v>
      </c>
      <c r="BK225" s="20" t="e">
        <f t="shared" si="114"/>
        <v>#N/A</v>
      </c>
      <c r="BL225" s="20" t="e">
        <f t="shared" si="115"/>
        <v>#N/A</v>
      </c>
      <c r="BM225" s="20" t="e">
        <f t="shared" si="116"/>
        <v>#N/A</v>
      </c>
      <c r="BN225" s="25" t="e">
        <f t="shared" si="117"/>
        <v>#N/A</v>
      </c>
      <c r="BO225" s="26" t="str">
        <f t="shared" si="118"/>
        <v>0</v>
      </c>
      <c r="BP225" s="21" t="e">
        <f t="shared" si="119"/>
        <v>#VALUE!</v>
      </c>
      <c r="BQ225" s="20" t="e">
        <f t="shared" si="120"/>
        <v>#N/A</v>
      </c>
      <c r="BR225" s="20" t="e">
        <v>#N/A</v>
      </c>
      <c r="BS225" s="9" t="e">
        <v>#N/A</v>
      </c>
      <c r="BT225" s="2" t="e">
        <f t="shared" si="121"/>
        <v>#VALUE!</v>
      </c>
      <c r="BU225" s="2" t="e">
        <f t="shared" si="104"/>
        <v>#N/A</v>
      </c>
      <c r="BV225" s="2" t="e">
        <f t="shared" si="105"/>
        <v>#N/A</v>
      </c>
    </row>
    <row r="226" s="2" customFormat="1" ht="22.95" customHeight="1" spans="1:74">
      <c r="A226" s="9" t="str">
        <f t="shared" si="106"/>
        <v>KMO 127Induk</v>
      </c>
      <c r="B226" s="9" t="str">
        <f t="shared" si="107"/>
        <v>KMO 127jurusan 1</v>
      </c>
      <c r="C226" s="9" t="str">
        <f t="shared" si="108"/>
        <v>KMO 127jurusan 2</v>
      </c>
      <c r="D226" s="9" t="str">
        <f t="shared" si="109"/>
        <v>KMO 127jurusan 3</v>
      </c>
      <c r="E226" s="9" t="str">
        <f t="shared" si="110"/>
        <v>KMO 127jurusan 4</v>
      </c>
      <c r="F226" s="10" t="s">
        <v>38</v>
      </c>
      <c r="G226" s="10" t="s">
        <v>39</v>
      </c>
      <c r="H226" s="10" t="s">
        <v>307</v>
      </c>
      <c r="I226" s="10" t="s">
        <v>10485</v>
      </c>
      <c r="J226" s="10" t="s">
        <v>10486</v>
      </c>
      <c r="K226" s="10" t="s">
        <v>7465</v>
      </c>
      <c r="L226" s="10"/>
      <c r="M226" s="10"/>
      <c r="N226" s="14">
        <f t="shared" si="111"/>
        <v>0</v>
      </c>
      <c r="O226" s="15" t="e">
        <f t="shared" si="112"/>
        <v>#VALUE!</v>
      </c>
      <c r="P226" s="15" t="e">
        <f t="shared" si="113"/>
        <v>#VALUE!</v>
      </c>
      <c r="Q226" s="17" t="e">
        <f>VLOOKUP($A226,'DATA PENGUKURAN GARDU'!$A:$BS,42,0)</f>
        <v>#N/A</v>
      </c>
      <c r="R226" s="18" t="e">
        <f t="shared" si="122"/>
        <v>#N/A</v>
      </c>
      <c r="S226" s="17" t="e">
        <f>VLOOKUP($A226,'DATA PENGUKURAN GARDU'!$A:$BS,44,0)</f>
        <v>#N/A</v>
      </c>
      <c r="T226" s="18" t="e">
        <f t="shared" si="123"/>
        <v>#N/A</v>
      </c>
      <c r="U226" s="17" t="e">
        <f>VLOOKUP($A226,'DATA PENGUKURAN GARDU'!$A:$BS,46,0)</f>
        <v>#N/A</v>
      </c>
      <c r="V226" s="18" t="e">
        <f t="shared" si="124"/>
        <v>#N/A</v>
      </c>
      <c r="W226" s="17" t="e">
        <f>VLOOKUP($A226,'DATA PENGUKURAN GARDU'!$A:$BS,48,0)</f>
        <v>#N/A</v>
      </c>
      <c r="X226" s="17" t="e">
        <f>VLOOKUP($A226,'DATA PENGUKURAN GARDU'!$A:$BS,53,0)</f>
        <v>#N/A</v>
      </c>
      <c r="Y226" s="17" t="e">
        <f>VLOOKUP($A226,'DATA PENGUKURAN GARDU'!$A:$BS,54,0)</f>
        <v>#N/A</v>
      </c>
      <c r="Z226" s="17" t="e">
        <f>VLOOKUP($A226,'DATA PENGUKURAN GARDU'!$A:$BS,55,0)</f>
        <v>#N/A</v>
      </c>
      <c r="AA226" s="20" t="e">
        <f>VLOOKUP($B226,'DATA PENGUKURAN GARDU'!$A:$BS,42,0)</f>
        <v>#N/A</v>
      </c>
      <c r="AB226" s="21" t="e">
        <f t="shared" si="125"/>
        <v>#N/A</v>
      </c>
      <c r="AC226" s="20" t="e">
        <f>VLOOKUP($B226,'DATA PENGUKURAN GARDU'!$A:$BS,44,0)</f>
        <v>#N/A</v>
      </c>
      <c r="AD226" s="21" t="e">
        <f t="shared" si="126"/>
        <v>#N/A</v>
      </c>
      <c r="AE226" s="20" t="e">
        <f>VLOOKUP($B226,'DATA PENGUKURAN GARDU'!$A:$BS,46,0)</f>
        <v>#N/A</v>
      </c>
      <c r="AF226" s="21" t="e">
        <f t="shared" si="127"/>
        <v>#N/A</v>
      </c>
      <c r="AG226" s="20" t="e">
        <f>VLOOKUP($B226,'DATA PENGUKURAN GARDU'!$A:$BS,46,0)</f>
        <v>#N/A</v>
      </c>
      <c r="AH226" s="20" t="e">
        <f>VLOOKUP($B226,'DATA PENGUKURAN GARDU'!$A:$BS,53,0)</f>
        <v>#N/A</v>
      </c>
      <c r="AI226" s="20" t="e">
        <f>VLOOKUP($B226,'DATA PENGUKURAN GARDU'!$A:$BS,54,0)</f>
        <v>#N/A</v>
      </c>
      <c r="AJ226" s="17" t="e">
        <f>VLOOKUP($C226,'DATA PENGUKURAN GARDU'!$A:$BS,42,0)</f>
        <v>#N/A</v>
      </c>
      <c r="AK226" s="23" t="e">
        <f t="shared" si="128"/>
        <v>#N/A</v>
      </c>
      <c r="AL226" s="17" t="e">
        <f>VLOOKUP($C226,'DATA PENGUKURAN GARDU'!$A:$BS,44,0)</f>
        <v>#N/A</v>
      </c>
      <c r="AM226" s="23" t="e">
        <f t="shared" si="129"/>
        <v>#N/A</v>
      </c>
      <c r="AN226" s="17" t="e">
        <f>VLOOKUP($C226,'DATA PENGUKURAN GARDU'!$A:$BS,46,0)</f>
        <v>#N/A</v>
      </c>
      <c r="AO226" s="23" t="e">
        <f t="shared" si="130"/>
        <v>#N/A</v>
      </c>
      <c r="AP226" s="17" t="e">
        <f>VLOOKUP($C226,'DATA PENGUKURAN GARDU'!$A:$BS,46,0)</f>
        <v>#N/A</v>
      </c>
      <c r="AQ226" s="17" t="e">
        <f>VLOOKUP($C226,'DATA PENGUKURAN GARDU'!$A:$BS,53,0)</f>
        <v>#N/A</v>
      </c>
      <c r="AR226" s="17" t="e">
        <f>VLOOKUP($C226,'DATA PENGUKURAN GARDU'!$A:$BS,54,0)</f>
        <v>#N/A</v>
      </c>
      <c r="AS226" s="20" t="e">
        <f>VLOOKUP($D226,'DATA PENGUKURAN GARDU'!$A:$BS,42,0)</f>
        <v>#N/A</v>
      </c>
      <c r="AT226" s="21" t="e">
        <f t="shared" si="131"/>
        <v>#N/A</v>
      </c>
      <c r="AU226" s="20" t="e">
        <f>VLOOKUP($D226,'DATA PENGUKURAN GARDU'!$A:$BS,44,0)</f>
        <v>#N/A</v>
      </c>
      <c r="AV226" s="21" t="e">
        <f t="shared" si="132"/>
        <v>#N/A</v>
      </c>
      <c r="AW226" s="20" t="e">
        <f>VLOOKUP($D226,'DATA PENGUKURAN GARDU'!$A:$BS,46,0)</f>
        <v>#N/A</v>
      </c>
      <c r="AX226" s="21" t="e">
        <f t="shared" si="133"/>
        <v>#N/A</v>
      </c>
      <c r="AY226" s="20" t="e">
        <f>VLOOKUP($D226,'DATA PENGUKURAN GARDU'!$A:$BS,46,0)</f>
        <v>#N/A</v>
      </c>
      <c r="AZ226" s="20" t="e">
        <f>VLOOKUP($D226,'DATA PENGUKURAN GARDU'!$A:$BS,53,0)</f>
        <v>#N/A</v>
      </c>
      <c r="BA226" s="20" t="e">
        <f>VLOOKUP($D226,'DATA PENGUKURAN GARDU'!$A:$BS,54,0)</f>
        <v>#N/A</v>
      </c>
      <c r="BB226" s="17" t="e">
        <f>VLOOKUP($E226,'DATA PENGUKURAN GARDU'!$A:$BS,42,0)</f>
        <v>#N/A</v>
      </c>
      <c r="BC226" s="23" t="e">
        <f t="shared" si="134"/>
        <v>#N/A</v>
      </c>
      <c r="BD226" s="17" t="e">
        <f>VLOOKUP($E226,'DATA PENGUKURAN GARDU'!$A:$BS,44,0)</f>
        <v>#N/A</v>
      </c>
      <c r="BE226" s="23" t="e">
        <f t="shared" si="135"/>
        <v>#N/A</v>
      </c>
      <c r="BF226" s="17" t="e">
        <f>VLOOKUP($E226,'DATA PENGUKURAN GARDU'!$A:$BS,46,0)</f>
        <v>#N/A</v>
      </c>
      <c r="BG226" s="23" t="e">
        <f t="shared" si="136"/>
        <v>#N/A</v>
      </c>
      <c r="BH226" s="17" t="e">
        <f>VLOOKUP($E226,'DATA PENGUKURAN GARDU'!$A:$BS,46,0)</f>
        <v>#N/A</v>
      </c>
      <c r="BI226" s="17" t="e">
        <f>VLOOKUP($E226,'DATA PENGUKURAN GARDU'!$A:$BS,53,0)</f>
        <v>#N/A</v>
      </c>
      <c r="BJ226" s="17" t="e">
        <f>VLOOKUP($E226,'DATA PENGUKURAN GARDU'!$A:$BS,54,0)</f>
        <v>#N/A</v>
      </c>
      <c r="BK226" s="20" t="e">
        <f t="shared" si="114"/>
        <v>#N/A</v>
      </c>
      <c r="BL226" s="20" t="e">
        <f t="shared" si="115"/>
        <v>#N/A</v>
      </c>
      <c r="BM226" s="20" t="e">
        <f t="shared" si="116"/>
        <v>#N/A</v>
      </c>
      <c r="BN226" s="25" t="e">
        <f t="shared" si="117"/>
        <v>#N/A</v>
      </c>
      <c r="BO226" s="26" t="str">
        <f t="shared" si="118"/>
        <v>0</v>
      </c>
      <c r="BP226" s="21" t="e">
        <f t="shared" si="119"/>
        <v>#VALUE!</v>
      </c>
      <c r="BQ226" s="20" t="e">
        <f t="shared" si="120"/>
        <v>#N/A</v>
      </c>
      <c r="BR226" s="20" t="e">
        <v>#N/A</v>
      </c>
      <c r="BS226" s="9" t="e">
        <v>#N/A</v>
      </c>
      <c r="BT226" s="2" t="e">
        <f t="shared" si="121"/>
        <v>#VALUE!</v>
      </c>
      <c r="BU226" s="2" t="e">
        <f t="shared" si="104"/>
        <v>#N/A</v>
      </c>
      <c r="BV226" s="2" t="e">
        <f t="shared" si="105"/>
        <v>#N/A</v>
      </c>
    </row>
    <row r="227" s="2" customFormat="1" ht="22.95" customHeight="1" spans="1:74">
      <c r="A227" s="9" t="str">
        <f t="shared" si="106"/>
        <v>KMO 10Induk</v>
      </c>
      <c r="B227" s="9" t="str">
        <f t="shared" si="107"/>
        <v>KMO 10jurusan 1</v>
      </c>
      <c r="C227" s="9" t="str">
        <f t="shared" si="108"/>
        <v>KMO 10jurusan 2</v>
      </c>
      <c r="D227" s="9" t="str">
        <f t="shared" si="109"/>
        <v>KMO 10jurusan 3</v>
      </c>
      <c r="E227" s="9" t="str">
        <f t="shared" si="110"/>
        <v>KMO 10jurusan 4</v>
      </c>
      <c r="F227" s="10" t="s">
        <v>13</v>
      </c>
      <c r="G227" s="10" t="s">
        <v>8</v>
      </c>
      <c r="H227" s="10" t="s">
        <v>308</v>
      </c>
      <c r="I227" s="10" t="s">
        <v>10487</v>
      </c>
      <c r="J227" s="10" t="s">
        <v>10488</v>
      </c>
      <c r="K227" s="10" t="s">
        <v>7465</v>
      </c>
      <c r="L227" s="10"/>
      <c r="M227" s="10"/>
      <c r="N227" s="14">
        <f t="shared" si="111"/>
        <v>0</v>
      </c>
      <c r="O227" s="15" t="e">
        <f t="shared" si="112"/>
        <v>#VALUE!</v>
      </c>
      <c r="P227" s="15" t="e">
        <f t="shared" si="113"/>
        <v>#VALUE!</v>
      </c>
      <c r="Q227" s="17" t="e">
        <f>VLOOKUP($A227,'DATA PENGUKURAN GARDU'!$A:$BS,42,0)</f>
        <v>#N/A</v>
      </c>
      <c r="R227" s="18" t="e">
        <f t="shared" si="122"/>
        <v>#N/A</v>
      </c>
      <c r="S227" s="17" t="e">
        <f>VLOOKUP($A227,'DATA PENGUKURAN GARDU'!$A:$BS,44,0)</f>
        <v>#N/A</v>
      </c>
      <c r="T227" s="18" t="e">
        <f t="shared" si="123"/>
        <v>#N/A</v>
      </c>
      <c r="U227" s="17" t="e">
        <f>VLOOKUP($A227,'DATA PENGUKURAN GARDU'!$A:$BS,46,0)</f>
        <v>#N/A</v>
      </c>
      <c r="V227" s="18" t="e">
        <f t="shared" si="124"/>
        <v>#N/A</v>
      </c>
      <c r="W227" s="17" t="e">
        <f>VLOOKUP($A227,'DATA PENGUKURAN GARDU'!$A:$BS,48,0)</f>
        <v>#N/A</v>
      </c>
      <c r="X227" s="17" t="e">
        <f>VLOOKUP($A227,'DATA PENGUKURAN GARDU'!$A:$BS,53,0)</f>
        <v>#N/A</v>
      </c>
      <c r="Y227" s="17" t="e">
        <f>VLOOKUP($A227,'DATA PENGUKURAN GARDU'!$A:$BS,54,0)</f>
        <v>#N/A</v>
      </c>
      <c r="Z227" s="17" t="e">
        <f>VLOOKUP($A227,'DATA PENGUKURAN GARDU'!$A:$BS,55,0)</f>
        <v>#N/A</v>
      </c>
      <c r="AA227" s="20" t="e">
        <f>VLOOKUP($B227,'DATA PENGUKURAN GARDU'!$A:$BS,42,0)</f>
        <v>#N/A</v>
      </c>
      <c r="AB227" s="21" t="e">
        <f t="shared" si="125"/>
        <v>#N/A</v>
      </c>
      <c r="AC227" s="20" t="e">
        <f>VLOOKUP($B227,'DATA PENGUKURAN GARDU'!$A:$BS,44,0)</f>
        <v>#N/A</v>
      </c>
      <c r="AD227" s="21" t="e">
        <f t="shared" si="126"/>
        <v>#N/A</v>
      </c>
      <c r="AE227" s="20" t="e">
        <f>VLOOKUP($B227,'DATA PENGUKURAN GARDU'!$A:$BS,46,0)</f>
        <v>#N/A</v>
      </c>
      <c r="AF227" s="21" t="e">
        <f t="shared" si="127"/>
        <v>#N/A</v>
      </c>
      <c r="AG227" s="20" t="e">
        <f>VLOOKUP($B227,'DATA PENGUKURAN GARDU'!$A:$BS,46,0)</f>
        <v>#N/A</v>
      </c>
      <c r="AH227" s="20" t="e">
        <f>VLOOKUP($B227,'DATA PENGUKURAN GARDU'!$A:$BS,53,0)</f>
        <v>#N/A</v>
      </c>
      <c r="AI227" s="20" t="e">
        <f>VLOOKUP($B227,'DATA PENGUKURAN GARDU'!$A:$BS,54,0)</f>
        <v>#N/A</v>
      </c>
      <c r="AJ227" s="17" t="e">
        <f>VLOOKUP($C227,'DATA PENGUKURAN GARDU'!$A:$BS,42,0)</f>
        <v>#N/A</v>
      </c>
      <c r="AK227" s="23" t="e">
        <f t="shared" si="128"/>
        <v>#N/A</v>
      </c>
      <c r="AL227" s="17" t="e">
        <f>VLOOKUP($C227,'DATA PENGUKURAN GARDU'!$A:$BS,44,0)</f>
        <v>#N/A</v>
      </c>
      <c r="AM227" s="23" t="e">
        <f t="shared" si="129"/>
        <v>#N/A</v>
      </c>
      <c r="AN227" s="17" t="e">
        <f>VLOOKUP($C227,'DATA PENGUKURAN GARDU'!$A:$BS,46,0)</f>
        <v>#N/A</v>
      </c>
      <c r="AO227" s="23" t="e">
        <f t="shared" si="130"/>
        <v>#N/A</v>
      </c>
      <c r="AP227" s="17" t="e">
        <f>VLOOKUP($C227,'DATA PENGUKURAN GARDU'!$A:$BS,46,0)</f>
        <v>#N/A</v>
      </c>
      <c r="AQ227" s="17" t="e">
        <f>VLOOKUP($C227,'DATA PENGUKURAN GARDU'!$A:$BS,53,0)</f>
        <v>#N/A</v>
      </c>
      <c r="AR227" s="17" t="e">
        <f>VLOOKUP($C227,'DATA PENGUKURAN GARDU'!$A:$BS,54,0)</f>
        <v>#N/A</v>
      </c>
      <c r="AS227" s="20" t="e">
        <f>VLOOKUP($D227,'DATA PENGUKURAN GARDU'!$A:$BS,42,0)</f>
        <v>#N/A</v>
      </c>
      <c r="AT227" s="21" t="e">
        <f t="shared" si="131"/>
        <v>#N/A</v>
      </c>
      <c r="AU227" s="20" t="e">
        <f>VLOOKUP($D227,'DATA PENGUKURAN GARDU'!$A:$BS,44,0)</f>
        <v>#N/A</v>
      </c>
      <c r="AV227" s="21" t="e">
        <f t="shared" si="132"/>
        <v>#N/A</v>
      </c>
      <c r="AW227" s="20" t="e">
        <f>VLOOKUP($D227,'DATA PENGUKURAN GARDU'!$A:$BS,46,0)</f>
        <v>#N/A</v>
      </c>
      <c r="AX227" s="21" t="e">
        <f t="shared" si="133"/>
        <v>#N/A</v>
      </c>
      <c r="AY227" s="20" t="e">
        <f>VLOOKUP($D227,'DATA PENGUKURAN GARDU'!$A:$BS,46,0)</f>
        <v>#N/A</v>
      </c>
      <c r="AZ227" s="20" t="e">
        <f>VLOOKUP($D227,'DATA PENGUKURAN GARDU'!$A:$BS,53,0)</f>
        <v>#N/A</v>
      </c>
      <c r="BA227" s="20" t="e">
        <f>VLOOKUP($D227,'DATA PENGUKURAN GARDU'!$A:$BS,54,0)</f>
        <v>#N/A</v>
      </c>
      <c r="BB227" s="17" t="e">
        <f>VLOOKUP($E227,'DATA PENGUKURAN GARDU'!$A:$BS,42,0)</f>
        <v>#N/A</v>
      </c>
      <c r="BC227" s="23" t="e">
        <f t="shared" si="134"/>
        <v>#N/A</v>
      </c>
      <c r="BD227" s="17" t="e">
        <f>VLOOKUP($E227,'DATA PENGUKURAN GARDU'!$A:$BS,44,0)</f>
        <v>#N/A</v>
      </c>
      <c r="BE227" s="23" t="e">
        <f t="shared" si="135"/>
        <v>#N/A</v>
      </c>
      <c r="BF227" s="17" t="e">
        <f>VLOOKUP($E227,'DATA PENGUKURAN GARDU'!$A:$BS,46,0)</f>
        <v>#N/A</v>
      </c>
      <c r="BG227" s="23" t="e">
        <f t="shared" si="136"/>
        <v>#N/A</v>
      </c>
      <c r="BH227" s="17" t="e">
        <f>VLOOKUP($E227,'DATA PENGUKURAN GARDU'!$A:$BS,46,0)</f>
        <v>#N/A</v>
      </c>
      <c r="BI227" s="17" t="e">
        <f>VLOOKUP($E227,'DATA PENGUKURAN GARDU'!$A:$BS,53,0)</f>
        <v>#N/A</v>
      </c>
      <c r="BJ227" s="17" t="e">
        <f>VLOOKUP($E227,'DATA PENGUKURAN GARDU'!$A:$BS,54,0)</f>
        <v>#N/A</v>
      </c>
      <c r="BK227" s="20" t="e">
        <f t="shared" si="114"/>
        <v>#N/A</v>
      </c>
      <c r="BL227" s="20" t="e">
        <f t="shared" si="115"/>
        <v>#N/A</v>
      </c>
      <c r="BM227" s="20" t="e">
        <f t="shared" si="116"/>
        <v>#N/A</v>
      </c>
      <c r="BN227" s="25" t="e">
        <f t="shared" si="117"/>
        <v>#N/A</v>
      </c>
      <c r="BO227" s="26" t="str">
        <f t="shared" si="118"/>
        <v>0</v>
      </c>
      <c r="BP227" s="21" t="e">
        <f t="shared" si="119"/>
        <v>#VALUE!</v>
      </c>
      <c r="BQ227" s="20" t="e">
        <f t="shared" si="120"/>
        <v>#N/A</v>
      </c>
      <c r="BR227" s="20" t="e">
        <v>#N/A</v>
      </c>
      <c r="BS227" s="9" t="e">
        <v>#N/A</v>
      </c>
      <c r="BT227" s="2" t="e">
        <f t="shared" si="121"/>
        <v>#VALUE!</v>
      </c>
      <c r="BU227" s="2" t="e">
        <f t="shared" si="104"/>
        <v>#N/A</v>
      </c>
      <c r="BV227" s="2" t="e">
        <f t="shared" si="105"/>
        <v>#N/A</v>
      </c>
    </row>
    <row r="228" s="2" customFormat="1" ht="22.95" customHeight="1" spans="1:74">
      <c r="A228" s="9" t="str">
        <f t="shared" si="106"/>
        <v>KMO 17Induk</v>
      </c>
      <c r="B228" s="9" t="str">
        <f t="shared" si="107"/>
        <v>KMO 17jurusan 1</v>
      </c>
      <c r="C228" s="9" t="str">
        <f t="shared" si="108"/>
        <v>KMO 17jurusan 2</v>
      </c>
      <c r="D228" s="9" t="str">
        <f t="shared" si="109"/>
        <v>KMO 17jurusan 3</v>
      </c>
      <c r="E228" s="9" t="str">
        <f t="shared" si="110"/>
        <v>KMO 17jurusan 4</v>
      </c>
      <c r="F228" s="10" t="s">
        <v>13</v>
      </c>
      <c r="G228" s="10" t="s">
        <v>8</v>
      </c>
      <c r="H228" s="10" t="s">
        <v>309</v>
      </c>
      <c r="I228" s="10" t="s">
        <v>10489</v>
      </c>
      <c r="J228" s="10" t="s">
        <v>10490</v>
      </c>
      <c r="K228" s="10" t="s">
        <v>7465</v>
      </c>
      <c r="L228" s="10"/>
      <c r="M228" s="10"/>
      <c r="N228" s="14">
        <f t="shared" si="111"/>
        <v>0</v>
      </c>
      <c r="O228" s="15" t="e">
        <f t="shared" si="112"/>
        <v>#VALUE!</v>
      </c>
      <c r="P228" s="15" t="e">
        <f t="shared" si="113"/>
        <v>#VALUE!</v>
      </c>
      <c r="Q228" s="17" t="e">
        <f>VLOOKUP($A228,'DATA PENGUKURAN GARDU'!$A:$BS,42,0)</f>
        <v>#N/A</v>
      </c>
      <c r="R228" s="18" t="e">
        <f t="shared" si="122"/>
        <v>#N/A</v>
      </c>
      <c r="S228" s="17" t="e">
        <f>VLOOKUP($A228,'DATA PENGUKURAN GARDU'!$A:$BS,44,0)</f>
        <v>#N/A</v>
      </c>
      <c r="T228" s="18" t="e">
        <f t="shared" si="123"/>
        <v>#N/A</v>
      </c>
      <c r="U228" s="17" t="e">
        <f>VLOOKUP($A228,'DATA PENGUKURAN GARDU'!$A:$BS,46,0)</f>
        <v>#N/A</v>
      </c>
      <c r="V228" s="18" t="e">
        <f t="shared" si="124"/>
        <v>#N/A</v>
      </c>
      <c r="W228" s="17" t="e">
        <f>VLOOKUP($A228,'DATA PENGUKURAN GARDU'!$A:$BS,48,0)</f>
        <v>#N/A</v>
      </c>
      <c r="X228" s="17" t="e">
        <f>VLOOKUP($A228,'DATA PENGUKURAN GARDU'!$A:$BS,53,0)</f>
        <v>#N/A</v>
      </c>
      <c r="Y228" s="17" t="e">
        <f>VLOOKUP($A228,'DATA PENGUKURAN GARDU'!$A:$BS,54,0)</f>
        <v>#N/A</v>
      </c>
      <c r="Z228" s="17" t="e">
        <f>VLOOKUP($A228,'DATA PENGUKURAN GARDU'!$A:$BS,55,0)</f>
        <v>#N/A</v>
      </c>
      <c r="AA228" s="20" t="e">
        <f>VLOOKUP($B228,'DATA PENGUKURAN GARDU'!$A:$BS,42,0)</f>
        <v>#N/A</v>
      </c>
      <c r="AB228" s="21" t="e">
        <f t="shared" si="125"/>
        <v>#N/A</v>
      </c>
      <c r="AC228" s="20" t="e">
        <f>VLOOKUP($B228,'DATA PENGUKURAN GARDU'!$A:$BS,44,0)</f>
        <v>#N/A</v>
      </c>
      <c r="AD228" s="21" t="e">
        <f t="shared" si="126"/>
        <v>#N/A</v>
      </c>
      <c r="AE228" s="20" t="e">
        <f>VLOOKUP($B228,'DATA PENGUKURAN GARDU'!$A:$BS,46,0)</f>
        <v>#N/A</v>
      </c>
      <c r="AF228" s="21" t="e">
        <f t="shared" si="127"/>
        <v>#N/A</v>
      </c>
      <c r="AG228" s="20" t="e">
        <f>VLOOKUP($B228,'DATA PENGUKURAN GARDU'!$A:$BS,46,0)</f>
        <v>#N/A</v>
      </c>
      <c r="AH228" s="20" t="e">
        <f>VLOOKUP($B228,'DATA PENGUKURAN GARDU'!$A:$BS,53,0)</f>
        <v>#N/A</v>
      </c>
      <c r="AI228" s="20" t="e">
        <f>VLOOKUP($B228,'DATA PENGUKURAN GARDU'!$A:$BS,54,0)</f>
        <v>#N/A</v>
      </c>
      <c r="AJ228" s="17" t="e">
        <f>VLOOKUP($C228,'DATA PENGUKURAN GARDU'!$A:$BS,42,0)</f>
        <v>#N/A</v>
      </c>
      <c r="AK228" s="23" t="e">
        <f t="shared" si="128"/>
        <v>#N/A</v>
      </c>
      <c r="AL228" s="17" t="e">
        <f>VLOOKUP($C228,'DATA PENGUKURAN GARDU'!$A:$BS,44,0)</f>
        <v>#N/A</v>
      </c>
      <c r="AM228" s="23" t="e">
        <f t="shared" si="129"/>
        <v>#N/A</v>
      </c>
      <c r="AN228" s="17" t="e">
        <f>VLOOKUP($C228,'DATA PENGUKURAN GARDU'!$A:$BS,46,0)</f>
        <v>#N/A</v>
      </c>
      <c r="AO228" s="23" t="e">
        <f t="shared" si="130"/>
        <v>#N/A</v>
      </c>
      <c r="AP228" s="17" t="e">
        <f>VLOOKUP($C228,'DATA PENGUKURAN GARDU'!$A:$BS,46,0)</f>
        <v>#N/A</v>
      </c>
      <c r="AQ228" s="17" t="e">
        <f>VLOOKUP($C228,'DATA PENGUKURAN GARDU'!$A:$BS,53,0)</f>
        <v>#N/A</v>
      </c>
      <c r="AR228" s="17" t="e">
        <f>VLOOKUP($C228,'DATA PENGUKURAN GARDU'!$A:$BS,54,0)</f>
        <v>#N/A</v>
      </c>
      <c r="AS228" s="20" t="e">
        <f>VLOOKUP($D228,'DATA PENGUKURAN GARDU'!$A:$BS,42,0)</f>
        <v>#N/A</v>
      </c>
      <c r="AT228" s="21" t="e">
        <f t="shared" si="131"/>
        <v>#N/A</v>
      </c>
      <c r="AU228" s="20" t="e">
        <f>VLOOKUP($D228,'DATA PENGUKURAN GARDU'!$A:$BS,44,0)</f>
        <v>#N/A</v>
      </c>
      <c r="AV228" s="21" t="e">
        <f t="shared" si="132"/>
        <v>#N/A</v>
      </c>
      <c r="AW228" s="20" t="e">
        <f>VLOOKUP($D228,'DATA PENGUKURAN GARDU'!$A:$BS,46,0)</f>
        <v>#N/A</v>
      </c>
      <c r="AX228" s="21" t="e">
        <f t="shared" si="133"/>
        <v>#N/A</v>
      </c>
      <c r="AY228" s="20" t="e">
        <f>VLOOKUP($D228,'DATA PENGUKURAN GARDU'!$A:$BS,46,0)</f>
        <v>#N/A</v>
      </c>
      <c r="AZ228" s="20" t="e">
        <f>VLOOKUP($D228,'DATA PENGUKURAN GARDU'!$A:$BS,53,0)</f>
        <v>#N/A</v>
      </c>
      <c r="BA228" s="20" t="e">
        <f>VLOOKUP($D228,'DATA PENGUKURAN GARDU'!$A:$BS,54,0)</f>
        <v>#N/A</v>
      </c>
      <c r="BB228" s="17" t="e">
        <f>VLOOKUP($E228,'DATA PENGUKURAN GARDU'!$A:$BS,42,0)</f>
        <v>#N/A</v>
      </c>
      <c r="BC228" s="23" t="e">
        <f t="shared" si="134"/>
        <v>#N/A</v>
      </c>
      <c r="BD228" s="17" t="e">
        <f>VLOOKUP($E228,'DATA PENGUKURAN GARDU'!$A:$BS,44,0)</f>
        <v>#N/A</v>
      </c>
      <c r="BE228" s="23" t="e">
        <f t="shared" si="135"/>
        <v>#N/A</v>
      </c>
      <c r="BF228" s="17" t="e">
        <f>VLOOKUP($E228,'DATA PENGUKURAN GARDU'!$A:$BS,46,0)</f>
        <v>#N/A</v>
      </c>
      <c r="BG228" s="23" t="e">
        <f t="shared" si="136"/>
        <v>#N/A</v>
      </c>
      <c r="BH228" s="17" t="e">
        <f>VLOOKUP($E228,'DATA PENGUKURAN GARDU'!$A:$BS,46,0)</f>
        <v>#N/A</v>
      </c>
      <c r="BI228" s="17" t="e">
        <f>VLOOKUP($E228,'DATA PENGUKURAN GARDU'!$A:$BS,53,0)</f>
        <v>#N/A</v>
      </c>
      <c r="BJ228" s="17" t="e">
        <f>VLOOKUP($E228,'DATA PENGUKURAN GARDU'!$A:$BS,54,0)</f>
        <v>#N/A</v>
      </c>
      <c r="BK228" s="20" t="e">
        <f t="shared" si="114"/>
        <v>#N/A</v>
      </c>
      <c r="BL228" s="20" t="e">
        <f t="shared" si="115"/>
        <v>#N/A</v>
      </c>
      <c r="BM228" s="20" t="e">
        <f t="shared" si="116"/>
        <v>#N/A</v>
      </c>
      <c r="BN228" s="25" t="e">
        <f t="shared" si="117"/>
        <v>#N/A</v>
      </c>
      <c r="BO228" s="26" t="str">
        <f t="shared" si="118"/>
        <v>0</v>
      </c>
      <c r="BP228" s="21" t="e">
        <f t="shared" si="119"/>
        <v>#VALUE!</v>
      </c>
      <c r="BQ228" s="20" t="e">
        <f t="shared" si="120"/>
        <v>#N/A</v>
      </c>
      <c r="BR228" s="20" t="e">
        <v>#N/A</v>
      </c>
      <c r="BS228" s="9" t="e">
        <v>#N/A</v>
      </c>
      <c r="BT228" s="2" t="e">
        <f t="shared" si="121"/>
        <v>#VALUE!</v>
      </c>
      <c r="BU228" s="2" t="e">
        <f t="shared" si="104"/>
        <v>#N/A</v>
      </c>
      <c r="BV228" s="2" t="e">
        <f t="shared" si="105"/>
        <v>#N/A</v>
      </c>
    </row>
    <row r="229" s="2" customFormat="1" ht="22.95" customHeight="1" spans="1:74">
      <c r="A229" s="9" t="str">
        <f t="shared" si="106"/>
        <v>KMO 19Induk</v>
      </c>
      <c r="B229" s="9" t="str">
        <f t="shared" si="107"/>
        <v>KMO 19jurusan 1</v>
      </c>
      <c r="C229" s="9" t="str">
        <f t="shared" si="108"/>
        <v>KMO 19jurusan 2</v>
      </c>
      <c r="D229" s="9" t="str">
        <f t="shared" si="109"/>
        <v>KMO 19jurusan 3</v>
      </c>
      <c r="E229" s="9" t="str">
        <f t="shared" si="110"/>
        <v>KMO 19jurusan 4</v>
      </c>
      <c r="F229" s="10" t="s">
        <v>71</v>
      </c>
      <c r="G229" s="10" t="s">
        <v>8</v>
      </c>
      <c r="H229" s="10" t="s">
        <v>310</v>
      </c>
      <c r="I229" s="10" t="s">
        <v>10491</v>
      </c>
      <c r="J229" s="10" t="s">
        <v>10492</v>
      </c>
      <c r="K229" s="10" t="s">
        <v>7465</v>
      </c>
      <c r="L229" s="10"/>
      <c r="M229" s="10"/>
      <c r="N229" s="14">
        <f t="shared" si="111"/>
        <v>0</v>
      </c>
      <c r="O229" s="15" t="e">
        <f t="shared" si="112"/>
        <v>#VALUE!</v>
      </c>
      <c r="P229" s="15" t="e">
        <f t="shared" si="113"/>
        <v>#VALUE!</v>
      </c>
      <c r="Q229" s="17" t="e">
        <f>VLOOKUP($A229,'DATA PENGUKURAN GARDU'!$A:$BS,42,0)</f>
        <v>#N/A</v>
      </c>
      <c r="R229" s="18" t="e">
        <f t="shared" si="122"/>
        <v>#N/A</v>
      </c>
      <c r="S229" s="17" t="e">
        <f>VLOOKUP($A229,'DATA PENGUKURAN GARDU'!$A:$BS,44,0)</f>
        <v>#N/A</v>
      </c>
      <c r="T229" s="18" t="e">
        <f t="shared" si="123"/>
        <v>#N/A</v>
      </c>
      <c r="U229" s="17" t="e">
        <f>VLOOKUP($A229,'DATA PENGUKURAN GARDU'!$A:$BS,46,0)</f>
        <v>#N/A</v>
      </c>
      <c r="V229" s="18" t="e">
        <f t="shared" si="124"/>
        <v>#N/A</v>
      </c>
      <c r="W229" s="17" t="e">
        <f>VLOOKUP($A229,'DATA PENGUKURAN GARDU'!$A:$BS,48,0)</f>
        <v>#N/A</v>
      </c>
      <c r="X229" s="17" t="e">
        <f>VLOOKUP($A229,'DATA PENGUKURAN GARDU'!$A:$BS,53,0)</f>
        <v>#N/A</v>
      </c>
      <c r="Y229" s="17" t="e">
        <f>VLOOKUP($A229,'DATA PENGUKURAN GARDU'!$A:$BS,54,0)</f>
        <v>#N/A</v>
      </c>
      <c r="Z229" s="17" t="e">
        <f>VLOOKUP($A229,'DATA PENGUKURAN GARDU'!$A:$BS,55,0)</f>
        <v>#N/A</v>
      </c>
      <c r="AA229" s="20" t="e">
        <f>VLOOKUP($B229,'DATA PENGUKURAN GARDU'!$A:$BS,42,0)</f>
        <v>#N/A</v>
      </c>
      <c r="AB229" s="21" t="e">
        <f t="shared" si="125"/>
        <v>#N/A</v>
      </c>
      <c r="AC229" s="20" t="e">
        <f>VLOOKUP($B229,'DATA PENGUKURAN GARDU'!$A:$BS,44,0)</f>
        <v>#N/A</v>
      </c>
      <c r="AD229" s="21" t="e">
        <f t="shared" si="126"/>
        <v>#N/A</v>
      </c>
      <c r="AE229" s="20" t="e">
        <f>VLOOKUP($B229,'DATA PENGUKURAN GARDU'!$A:$BS,46,0)</f>
        <v>#N/A</v>
      </c>
      <c r="AF229" s="21" t="e">
        <f t="shared" si="127"/>
        <v>#N/A</v>
      </c>
      <c r="AG229" s="20" t="e">
        <f>VLOOKUP($B229,'DATA PENGUKURAN GARDU'!$A:$BS,46,0)</f>
        <v>#N/A</v>
      </c>
      <c r="AH229" s="20" t="e">
        <f>VLOOKUP($B229,'DATA PENGUKURAN GARDU'!$A:$BS,53,0)</f>
        <v>#N/A</v>
      </c>
      <c r="AI229" s="20" t="e">
        <f>VLOOKUP($B229,'DATA PENGUKURAN GARDU'!$A:$BS,54,0)</f>
        <v>#N/A</v>
      </c>
      <c r="AJ229" s="17" t="e">
        <f>VLOOKUP($C229,'DATA PENGUKURAN GARDU'!$A:$BS,42,0)</f>
        <v>#N/A</v>
      </c>
      <c r="AK229" s="23" t="e">
        <f t="shared" si="128"/>
        <v>#N/A</v>
      </c>
      <c r="AL229" s="17" t="e">
        <f>VLOOKUP($C229,'DATA PENGUKURAN GARDU'!$A:$BS,44,0)</f>
        <v>#N/A</v>
      </c>
      <c r="AM229" s="23" t="e">
        <f t="shared" si="129"/>
        <v>#N/A</v>
      </c>
      <c r="AN229" s="17" t="e">
        <f>VLOOKUP($C229,'DATA PENGUKURAN GARDU'!$A:$BS,46,0)</f>
        <v>#N/A</v>
      </c>
      <c r="AO229" s="23" t="e">
        <f t="shared" si="130"/>
        <v>#N/A</v>
      </c>
      <c r="AP229" s="17" t="e">
        <f>VLOOKUP($C229,'DATA PENGUKURAN GARDU'!$A:$BS,46,0)</f>
        <v>#N/A</v>
      </c>
      <c r="AQ229" s="17" t="e">
        <f>VLOOKUP($C229,'DATA PENGUKURAN GARDU'!$A:$BS,53,0)</f>
        <v>#N/A</v>
      </c>
      <c r="AR229" s="17" t="e">
        <f>VLOOKUP($C229,'DATA PENGUKURAN GARDU'!$A:$BS,54,0)</f>
        <v>#N/A</v>
      </c>
      <c r="AS229" s="20" t="e">
        <f>VLOOKUP($D229,'DATA PENGUKURAN GARDU'!$A:$BS,42,0)</f>
        <v>#N/A</v>
      </c>
      <c r="AT229" s="21" t="e">
        <f t="shared" si="131"/>
        <v>#N/A</v>
      </c>
      <c r="AU229" s="20" t="e">
        <f>VLOOKUP($D229,'DATA PENGUKURAN GARDU'!$A:$BS,44,0)</f>
        <v>#N/A</v>
      </c>
      <c r="AV229" s="21" t="e">
        <f t="shared" si="132"/>
        <v>#N/A</v>
      </c>
      <c r="AW229" s="20" t="e">
        <f>VLOOKUP($D229,'DATA PENGUKURAN GARDU'!$A:$BS,46,0)</f>
        <v>#N/A</v>
      </c>
      <c r="AX229" s="21" t="e">
        <f t="shared" si="133"/>
        <v>#N/A</v>
      </c>
      <c r="AY229" s="20" t="e">
        <f>VLOOKUP($D229,'DATA PENGUKURAN GARDU'!$A:$BS,46,0)</f>
        <v>#N/A</v>
      </c>
      <c r="AZ229" s="20" t="e">
        <f>VLOOKUP($D229,'DATA PENGUKURAN GARDU'!$A:$BS,53,0)</f>
        <v>#N/A</v>
      </c>
      <c r="BA229" s="20" t="e">
        <f>VLOOKUP($D229,'DATA PENGUKURAN GARDU'!$A:$BS,54,0)</f>
        <v>#N/A</v>
      </c>
      <c r="BB229" s="17" t="e">
        <f>VLOOKUP($E229,'DATA PENGUKURAN GARDU'!$A:$BS,42,0)</f>
        <v>#N/A</v>
      </c>
      <c r="BC229" s="23" t="e">
        <f t="shared" si="134"/>
        <v>#N/A</v>
      </c>
      <c r="BD229" s="17" t="e">
        <f>VLOOKUP($E229,'DATA PENGUKURAN GARDU'!$A:$BS,44,0)</f>
        <v>#N/A</v>
      </c>
      <c r="BE229" s="23" t="e">
        <f t="shared" si="135"/>
        <v>#N/A</v>
      </c>
      <c r="BF229" s="17" t="e">
        <f>VLOOKUP($E229,'DATA PENGUKURAN GARDU'!$A:$BS,46,0)</f>
        <v>#N/A</v>
      </c>
      <c r="BG229" s="23" t="e">
        <f t="shared" si="136"/>
        <v>#N/A</v>
      </c>
      <c r="BH229" s="17" t="e">
        <f>VLOOKUP($E229,'DATA PENGUKURAN GARDU'!$A:$BS,46,0)</f>
        <v>#N/A</v>
      </c>
      <c r="BI229" s="17" t="e">
        <f>VLOOKUP($E229,'DATA PENGUKURAN GARDU'!$A:$BS,53,0)</f>
        <v>#N/A</v>
      </c>
      <c r="BJ229" s="17" t="e">
        <f>VLOOKUP($E229,'DATA PENGUKURAN GARDU'!$A:$BS,54,0)</f>
        <v>#N/A</v>
      </c>
      <c r="BK229" s="20" t="e">
        <f t="shared" si="114"/>
        <v>#N/A</v>
      </c>
      <c r="BL229" s="20" t="e">
        <f t="shared" si="115"/>
        <v>#N/A</v>
      </c>
      <c r="BM229" s="20" t="e">
        <f t="shared" si="116"/>
        <v>#N/A</v>
      </c>
      <c r="BN229" s="25" t="e">
        <f t="shared" si="117"/>
        <v>#N/A</v>
      </c>
      <c r="BO229" s="26" t="str">
        <f t="shared" si="118"/>
        <v>0</v>
      </c>
      <c r="BP229" s="21" t="e">
        <f t="shared" si="119"/>
        <v>#VALUE!</v>
      </c>
      <c r="BQ229" s="20" t="e">
        <f t="shared" si="120"/>
        <v>#N/A</v>
      </c>
      <c r="BR229" s="20" t="e">
        <v>#N/A</v>
      </c>
      <c r="BS229" s="9" t="e">
        <v>#N/A</v>
      </c>
      <c r="BT229" s="2" t="e">
        <f t="shared" si="121"/>
        <v>#VALUE!</v>
      </c>
      <c r="BU229" s="2" t="e">
        <f t="shared" si="104"/>
        <v>#N/A</v>
      </c>
      <c r="BV229" s="2" t="e">
        <f t="shared" si="105"/>
        <v>#N/A</v>
      </c>
    </row>
    <row r="230" s="2" customFormat="1" ht="22.95" customHeight="1" spans="1:74">
      <c r="A230" s="9" t="str">
        <f t="shared" si="106"/>
        <v>KMO 20Induk</v>
      </c>
      <c r="B230" s="9" t="str">
        <f t="shared" si="107"/>
        <v>KMO 20jurusan 1</v>
      </c>
      <c r="C230" s="9" t="str">
        <f t="shared" si="108"/>
        <v>KMO 20jurusan 2</v>
      </c>
      <c r="D230" s="9" t="str">
        <f t="shared" si="109"/>
        <v>KMO 20jurusan 3</v>
      </c>
      <c r="E230" s="9" t="str">
        <f t="shared" si="110"/>
        <v>KMO 20jurusan 4</v>
      </c>
      <c r="F230" s="10" t="s">
        <v>71</v>
      </c>
      <c r="G230" s="10" t="s">
        <v>8</v>
      </c>
      <c r="H230" s="10" t="s">
        <v>311</v>
      </c>
      <c r="I230" s="10" t="s">
        <v>10493</v>
      </c>
      <c r="J230" s="10" t="s">
        <v>10494</v>
      </c>
      <c r="K230" s="10" t="s">
        <v>7465</v>
      </c>
      <c r="L230" s="10"/>
      <c r="M230" s="10"/>
      <c r="N230" s="14">
        <f t="shared" si="111"/>
        <v>0</v>
      </c>
      <c r="O230" s="15" t="e">
        <f t="shared" si="112"/>
        <v>#VALUE!</v>
      </c>
      <c r="P230" s="15" t="e">
        <f t="shared" si="113"/>
        <v>#VALUE!</v>
      </c>
      <c r="Q230" s="17" t="e">
        <f>VLOOKUP($A230,'DATA PENGUKURAN GARDU'!$A:$BS,42,0)</f>
        <v>#N/A</v>
      </c>
      <c r="R230" s="18" t="e">
        <f t="shared" si="122"/>
        <v>#N/A</v>
      </c>
      <c r="S230" s="17" t="e">
        <f>VLOOKUP($A230,'DATA PENGUKURAN GARDU'!$A:$BS,44,0)</f>
        <v>#N/A</v>
      </c>
      <c r="T230" s="18" t="e">
        <f t="shared" si="123"/>
        <v>#N/A</v>
      </c>
      <c r="U230" s="17" t="e">
        <f>VLOOKUP($A230,'DATA PENGUKURAN GARDU'!$A:$BS,46,0)</f>
        <v>#N/A</v>
      </c>
      <c r="V230" s="18" t="e">
        <f t="shared" si="124"/>
        <v>#N/A</v>
      </c>
      <c r="W230" s="17" t="e">
        <f>VLOOKUP($A230,'DATA PENGUKURAN GARDU'!$A:$BS,48,0)</f>
        <v>#N/A</v>
      </c>
      <c r="X230" s="17" t="e">
        <f>VLOOKUP($A230,'DATA PENGUKURAN GARDU'!$A:$BS,53,0)</f>
        <v>#N/A</v>
      </c>
      <c r="Y230" s="17" t="e">
        <f>VLOOKUP($A230,'DATA PENGUKURAN GARDU'!$A:$BS,54,0)</f>
        <v>#N/A</v>
      </c>
      <c r="Z230" s="17" t="e">
        <f>VLOOKUP($A230,'DATA PENGUKURAN GARDU'!$A:$BS,55,0)</f>
        <v>#N/A</v>
      </c>
      <c r="AA230" s="20" t="e">
        <f>VLOOKUP($B230,'DATA PENGUKURAN GARDU'!$A:$BS,42,0)</f>
        <v>#N/A</v>
      </c>
      <c r="AB230" s="21" t="e">
        <f t="shared" si="125"/>
        <v>#N/A</v>
      </c>
      <c r="AC230" s="20" t="e">
        <f>VLOOKUP($B230,'DATA PENGUKURAN GARDU'!$A:$BS,44,0)</f>
        <v>#N/A</v>
      </c>
      <c r="AD230" s="21" t="e">
        <f t="shared" si="126"/>
        <v>#N/A</v>
      </c>
      <c r="AE230" s="20" t="e">
        <f>VLOOKUP($B230,'DATA PENGUKURAN GARDU'!$A:$BS,46,0)</f>
        <v>#N/A</v>
      </c>
      <c r="AF230" s="21" t="e">
        <f t="shared" si="127"/>
        <v>#N/A</v>
      </c>
      <c r="AG230" s="20" t="e">
        <f>VLOOKUP($B230,'DATA PENGUKURAN GARDU'!$A:$BS,46,0)</f>
        <v>#N/A</v>
      </c>
      <c r="AH230" s="20" t="e">
        <f>VLOOKUP($B230,'DATA PENGUKURAN GARDU'!$A:$BS,53,0)</f>
        <v>#N/A</v>
      </c>
      <c r="AI230" s="20" t="e">
        <f>VLOOKUP($B230,'DATA PENGUKURAN GARDU'!$A:$BS,54,0)</f>
        <v>#N/A</v>
      </c>
      <c r="AJ230" s="17" t="e">
        <f>VLOOKUP($C230,'DATA PENGUKURAN GARDU'!$A:$BS,42,0)</f>
        <v>#N/A</v>
      </c>
      <c r="AK230" s="23" t="e">
        <f t="shared" si="128"/>
        <v>#N/A</v>
      </c>
      <c r="AL230" s="17" t="e">
        <f>VLOOKUP($C230,'DATA PENGUKURAN GARDU'!$A:$BS,44,0)</f>
        <v>#N/A</v>
      </c>
      <c r="AM230" s="23" t="e">
        <f t="shared" si="129"/>
        <v>#N/A</v>
      </c>
      <c r="AN230" s="17" t="e">
        <f>VLOOKUP($C230,'DATA PENGUKURAN GARDU'!$A:$BS,46,0)</f>
        <v>#N/A</v>
      </c>
      <c r="AO230" s="23" t="e">
        <f t="shared" si="130"/>
        <v>#N/A</v>
      </c>
      <c r="AP230" s="17" t="e">
        <f>VLOOKUP($C230,'DATA PENGUKURAN GARDU'!$A:$BS,46,0)</f>
        <v>#N/A</v>
      </c>
      <c r="AQ230" s="17" t="e">
        <f>VLOOKUP($C230,'DATA PENGUKURAN GARDU'!$A:$BS,53,0)</f>
        <v>#N/A</v>
      </c>
      <c r="AR230" s="17" t="e">
        <f>VLOOKUP($C230,'DATA PENGUKURAN GARDU'!$A:$BS,54,0)</f>
        <v>#N/A</v>
      </c>
      <c r="AS230" s="20" t="e">
        <f>VLOOKUP($D230,'DATA PENGUKURAN GARDU'!$A:$BS,42,0)</f>
        <v>#N/A</v>
      </c>
      <c r="AT230" s="21" t="e">
        <f t="shared" si="131"/>
        <v>#N/A</v>
      </c>
      <c r="AU230" s="20" t="e">
        <f>VLOOKUP($D230,'DATA PENGUKURAN GARDU'!$A:$BS,44,0)</f>
        <v>#N/A</v>
      </c>
      <c r="AV230" s="21" t="e">
        <f t="shared" si="132"/>
        <v>#N/A</v>
      </c>
      <c r="AW230" s="20" t="e">
        <f>VLOOKUP($D230,'DATA PENGUKURAN GARDU'!$A:$BS,46,0)</f>
        <v>#N/A</v>
      </c>
      <c r="AX230" s="21" t="e">
        <f t="shared" si="133"/>
        <v>#N/A</v>
      </c>
      <c r="AY230" s="20" t="e">
        <f>VLOOKUP($D230,'DATA PENGUKURAN GARDU'!$A:$BS,46,0)</f>
        <v>#N/A</v>
      </c>
      <c r="AZ230" s="20" t="e">
        <f>VLOOKUP($D230,'DATA PENGUKURAN GARDU'!$A:$BS,53,0)</f>
        <v>#N/A</v>
      </c>
      <c r="BA230" s="20" t="e">
        <f>VLOOKUP($D230,'DATA PENGUKURAN GARDU'!$A:$BS,54,0)</f>
        <v>#N/A</v>
      </c>
      <c r="BB230" s="17" t="e">
        <f>VLOOKUP($E230,'DATA PENGUKURAN GARDU'!$A:$BS,42,0)</f>
        <v>#N/A</v>
      </c>
      <c r="BC230" s="23" t="e">
        <f t="shared" si="134"/>
        <v>#N/A</v>
      </c>
      <c r="BD230" s="17" t="e">
        <f>VLOOKUP($E230,'DATA PENGUKURAN GARDU'!$A:$BS,44,0)</f>
        <v>#N/A</v>
      </c>
      <c r="BE230" s="23" t="e">
        <f t="shared" si="135"/>
        <v>#N/A</v>
      </c>
      <c r="BF230" s="17" t="e">
        <f>VLOOKUP($E230,'DATA PENGUKURAN GARDU'!$A:$BS,46,0)</f>
        <v>#N/A</v>
      </c>
      <c r="BG230" s="23" t="e">
        <f t="shared" si="136"/>
        <v>#N/A</v>
      </c>
      <c r="BH230" s="17" t="e">
        <f>VLOOKUP($E230,'DATA PENGUKURAN GARDU'!$A:$BS,46,0)</f>
        <v>#N/A</v>
      </c>
      <c r="BI230" s="17" t="e">
        <f>VLOOKUP($E230,'DATA PENGUKURAN GARDU'!$A:$BS,53,0)</f>
        <v>#N/A</v>
      </c>
      <c r="BJ230" s="17" t="e">
        <f>VLOOKUP($E230,'DATA PENGUKURAN GARDU'!$A:$BS,54,0)</f>
        <v>#N/A</v>
      </c>
      <c r="BK230" s="20" t="e">
        <f t="shared" si="114"/>
        <v>#N/A</v>
      </c>
      <c r="BL230" s="20" t="e">
        <f t="shared" si="115"/>
        <v>#N/A</v>
      </c>
      <c r="BM230" s="20" t="e">
        <f t="shared" si="116"/>
        <v>#N/A</v>
      </c>
      <c r="BN230" s="25" t="e">
        <f t="shared" si="117"/>
        <v>#N/A</v>
      </c>
      <c r="BO230" s="26" t="str">
        <f t="shared" si="118"/>
        <v>0</v>
      </c>
      <c r="BP230" s="21" t="e">
        <f t="shared" si="119"/>
        <v>#VALUE!</v>
      </c>
      <c r="BQ230" s="20" t="e">
        <f t="shared" si="120"/>
        <v>#N/A</v>
      </c>
      <c r="BR230" s="20" t="e">
        <v>#N/A</v>
      </c>
      <c r="BS230" s="9" t="e">
        <v>#N/A</v>
      </c>
      <c r="BT230" s="2" t="e">
        <f t="shared" si="121"/>
        <v>#VALUE!</v>
      </c>
      <c r="BU230" s="2" t="e">
        <f t="shared" si="104"/>
        <v>#N/A</v>
      </c>
      <c r="BV230" s="2" t="e">
        <f t="shared" si="105"/>
        <v>#N/A</v>
      </c>
    </row>
    <row r="231" s="2" customFormat="1" ht="22.95" customHeight="1" spans="1:74">
      <c r="A231" s="9" t="str">
        <f t="shared" si="106"/>
        <v>KMO 193Induk</v>
      </c>
      <c r="B231" s="9" t="str">
        <f t="shared" si="107"/>
        <v>KMO 193jurusan 1</v>
      </c>
      <c r="C231" s="9" t="str">
        <f t="shared" si="108"/>
        <v>KMO 193jurusan 2</v>
      </c>
      <c r="D231" s="9" t="str">
        <f t="shared" si="109"/>
        <v>KMO 193jurusan 3</v>
      </c>
      <c r="E231" s="9" t="str">
        <f t="shared" si="110"/>
        <v>KMO 193jurusan 4</v>
      </c>
      <c r="F231" s="10" t="s">
        <v>84</v>
      </c>
      <c r="G231" s="10" t="s">
        <v>8</v>
      </c>
      <c r="H231" s="10" t="s">
        <v>312</v>
      </c>
      <c r="I231" s="10" t="s">
        <v>10495</v>
      </c>
      <c r="J231" s="10" t="s">
        <v>10496</v>
      </c>
      <c r="K231" s="10" t="s">
        <v>7465</v>
      </c>
      <c r="L231" s="10"/>
      <c r="M231" s="10"/>
      <c r="N231" s="14">
        <f t="shared" si="111"/>
        <v>0</v>
      </c>
      <c r="O231" s="15" t="e">
        <f t="shared" si="112"/>
        <v>#VALUE!</v>
      </c>
      <c r="P231" s="15" t="e">
        <f t="shared" si="113"/>
        <v>#VALUE!</v>
      </c>
      <c r="Q231" s="17" t="e">
        <f>VLOOKUP($A231,'DATA PENGUKURAN GARDU'!$A:$BS,42,0)</f>
        <v>#N/A</v>
      </c>
      <c r="R231" s="18" t="e">
        <f t="shared" si="122"/>
        <v>#N/A</v>
      </c>
      <c r="S231" s="17" t="e">
        <f>VLOOKUP($A231,'DATA PENGUKURAN GARDU'!$A:$BS,44,0)</f>
        <v>#N/A</v>
      </c>
      <c r="T231" s="18" t="e">
        <f t="shared" si="123"/>
        <v>#N/A</v>
      </c>
      <c r="U231" s="17" t="e">
        <f>VLOOKUP($A231,'DATA PENGUKURAN GARDU'!$A:$BS,46,0)</f>
        <v>#N/A</v>
      </c>
      <c r="V231" s="18" t="e">
        <f t="shared" si="124"/>
        <v>#N/A</v>
      </c>
      <c r="W231" s="17" t="e">
        <f>VLOOKUP($A231,'DATA PENGUKURAN GARDU'!$A:$BS,48,0)</f>
        <v>#N/A</v>
      </c>
      <c r="X231" s="17" t="e">
        <f>VLOOKUP($A231,'DATA PENGUKURAN GARDU'!$A:$BS,53,0)</f>
        <v>#N/A</v>
      </c>
      <c r="Y231" s="17" t="e">
        <f>VLOOKUP($A231,'DATA PENGUKURAN GARDU'!$A:$BS,54,0)</f>
        <v>#N/A</v>
      </c>
      <c r="Z231" s="17" t="e">
        <f>VLOOKUP($A231,'DATA PENGUKURAN GARDU'!$A:$BS,55,0)</f>
        <v>#N/A</v>
      </c>
      <c r="AA231" s="20" t="e">
        <f>VLOOKUP($B231,'DATA PENGUKURAN GARDU'!$A:$BS,42,0)</f>
        <v>#N/A</v>
      </c>
      <c r="AB231" s="21" t="e">
        <f t="shared" si="125"/>
        <v>#N/A</v>
      </c>
      <c r="AC231" s="20" t="e">
        <f>VLOOKUP($B231,'DATA PENGUKURAN GARDU'!$A:$BS,44,0)</f>
        <v>#N/A</v>
      </c>
      <c r="AD231" s="21" t="e">
        <f t="shared" si="126"/>
        <v>#N/A</v>
      </c>
      <c r="AE231" s="20" t="e">
        <f>VLOOKUP($B231,'DATA PENGUKURAN GARDU'!$A:$BS,46,0)</f>
        <v>#N/A</v>
      </c>
      <c r="AF231" s="21" t="e">
        <f t="shared" si="127"/>
        <v>#N/A</v>
      </c>
      <c r="AG231" s="20" t="e">
        <f>VLOOKUP($B231,'DATA PENGUKURAN GARDU'!$A:$BS,46,0)</f>
        <v>#N/A</v>
      </c>
      <c r="AH231" s="20" t="e">
        <f>VLOOKUP($B231,'DATA PENGUKURAN GARDU'!$A:$BS,53,0)</f>
        <v>#N/A</v>
      </c>
      <c r="AI231" s="20" t="e">
        <f>VLOOKUP($B231,'DATA PENGUKURAN GARDU'!$A:$BS,54,0)</f>
        <v>#N/A</v>
      </c>
      <c r="AJ231" s="17" t="e">
        <f>VLOOKUP($C231,'DATA PENGUKURAN GARDU'!$A:$BS,42,0)</f>
        <v>#N/A</v>
      </c>
      <c r="AK231" s="23" t="e">
        <f t="shared" si="128"/>
        <v>#N/A</v>
      </c>
      <c r="AL231" s="17" t="e">
        <f>VLOOKUP($C231,'DATA PENGUKURAN GARDU'!$A:$BS,44,0)</f>
        <v>#N/A</v>
      </c>
      <c r="AM231" s="23" t="e">
        <f t="shared" si="129"/>
        <v>#N/A</v>
      </c>
      <c r="AN231" s="17" t="e">
        <f>VLOOKUP($C231,'DATA PENGUKURAN GARDU'!$A:$BS,46,0)</f>
        <v>#N/A</v>
      </c>
      <c r="AO231" s="23" t="e">
        <f t="shared" si="130"/>
        <v>#N/A</v>
      </c>
      <c r="AP231" s="17" t="e">
        <f>VLOOKUP($C231,'DATA PENGUKURAN GARDU'!$A:$BS,46,0)</f>
        <v>#N/A</v>
      </c>
      <c r="AQ231" s="17" t="e">
        <f>VLOOKUP($C231,'DATA PENGUKURAN GARDU'!$A:$BS,53,0)</f>
        <v>#N/A</v>
      </c>
      <c r="AR231" s="17" t="e">
        <f>VLOOKUP($C231,'DATA PENGUKURAN GARDU'!$A:$BS,54,0)</f>
        <v>#N/A</v>
      </c>
      <c r="AS231" s="20" t="e">
        <f>VLOOKUP($D231,'DATA PENGUKURAN GARDU'!$A:$BS,42,0)</f>
        <v>#N/A</v>
      </c>
      <c r="AT231" s="21" t="e">
        <f t="shared" si="131"/>
        <v>#N/A</v>
      </c>
      <c r="AU231" s="20" t="e">
        <f>VLOOKUP($D231,'DATA PENGUKURAN GARDU'!$A:$BS,44,0)</f>
        <v>#N/A</v>
      </c>
      <c r="AV231" s="21" t="e">
        <f t="shared" si="132"/>
        <v>#N/A</v>
      </c>
      <c r="AW231" s="20" t="e">
        <f>VLOOKUP($D231,'DATA PENGUKURAN GARDU'!$A:$BS,46,0)</f>
        <v>#N/A</v>
      </c>
      <c r="AX231" s="21" t="e">
        <f t="shared" si="133"/>
        <v>#N/A</v>
      </c>
      <c r="AY231" s="20" t="e">
        <f>VLOOKUP($D231,'DATA PENGUKURAN GARDU'!$A:$BS,46,0)</f>
        <v>#N/A</v>
      </c>
      <c r="AZ231" s="20" t="e">
        <f>VLOOKUP($D231,'DATA PENGUKURAN GARDU'!$A:$BS,53,0)</f>
        <v>#N/A</v>
      </c>
      <c r="BA231" s="20" t="e">
        <f>VLOOKUP($D231,'DATA PENGUKURAN GARDU'!$A:$BS,54,0)</f>
        <v>#N/A</v>
      </c>
      <c r="BB231" s="17" t="e">
        <f>VLOOKUP($E231,'DATA PENGUKURAN GARDU'!$A:$BS,42,0)</f>
        <v>#N/A</v>
      </c>
      <c r="BC231" s="23" t="e">
        <f t="shared" si="134"/>
        <v>#N/A</v>
      </c>
      <c r="BD231" s="17" t="e">
        <f>VLOOKUP($E231,'DATA PENGUKURAN GARDU'!$A:$BS,44,0)</f>
        <v>#N/A</v>
      </c>
      <c r="BE231" s="23" t="e">
        <f t="shared" si="135"/>
        <v>#N/A</v>
      </c>
      <c r="BF231" s="17" t="e">
        <f>VLOOKUP($E231,'DATA PENGUKURAN GARDU'!$A:$BS,46,0)</f>
        <v>#N/A</v>
      </c>
      <c r="BG231" s="23" t="e">
        <f t="shared" si="136"/>
        <v>#N/A</v>
      </c>
      <c r="BH231" s="17" t="e">
        <f>VLOOKUP($E231,'DATA PENGUKURAN GARDU'!$A:$BS,46,0)</f>
        <v>#N/A</v>
      </c>
      <c r="BI231" s="17" t="e">
        <f>VLOOKUP($E231,'DATA PENGUKURAN GARDU'!$A:$BS,53,0)</f>
        <v>#N/A</v>
      </c>
      <c r="BJ231" s="17" t="e">
        <f>VLOOKUP($E231,'DATA PENGUKURAN GARDU'!$A:$BS,54,0)</f>
        <v>#N/A</v>
      </c>
      <c r="BK231" s="20" t="e">
        <f t="shared" si="114"/>
        <v>#N/A</v>
      </c>
      <c r="BL231" s="20" t="e">
        <f t="shared" si="115"/>
        <v>#N/A</v>
      </c>
      <c r="BM231" s="20" t="e">
        <f t="shared" si="116"/>
        <v>#N/A</v>
      </c>
      <c r="BN231" s="25" t="e">
        <f t="shared" si="117"/>
        <v>#N/A</v>
      </c>
      <c r="BO231" s="26" t="str">
        <f t="shared" si="118"/>
        <v>0</v>
      </c>
      <c r="BP231" s="21" t="e">
        <f t="shared" si="119"/>
        <v>#VALUE!</v>
      </c>
      <c r="BQ231" s="20" t="e">
        <f t="shared" si="120"/>
        <v>#N/A</v>
      </c>
      <c r="BR231" s="20" t="e">
        <v>#N/A</v>
      </c>
      <c r="BS231" s="9" t="e">
        <v>#N/A</v>
      </c>
      <c r="BT231" s="2" t="e">
        <f t="shared" si="121"/>
        <v>#VALUE!</v>
      </c>
      <c r="BU231" s="2" t="e">
        <f t="shared" si="104"/>
        <v>#N/A</v>
      </c>
      <c r="BV231" s="2" t="e">
        <f t="shared" si="105"/>
        <v>#N/A</v>
      </c>
    </row>
    <row r="232" s="2" customFormat="1" ht="22.95" customHeight="1" spans="1:74">
      <c r="A232" s="9" t="str">
        <f t="shared" si="106"/>
        <v>KMO 33Induk</v>
      </c>
      <c r="B232" s="9" t="str">
        <f t="shared" si="107"/>
        <v>KMO 33jurusan 1</v>
      </c>
      <c r="C232" s="9" t="str">
        <f t="shared" si="108"/>
        <v>KMO 33jurusan 2</v>
      </c>
      <c r="D232" s="9" t="str">
        <f t="shared" si="109"/>
        <v>KMO 33jurusan 3</v>
      </c>
      <c r="E232" s="9" t="str">
        <f t="shared" si="110"/>
        <v>KMO 33jurusan 4</v>
      </c>
      <c r="F232" s="10" t="s">
        <v>25</v>
      </c>
      <c r="G232" s="10" t="s">
        <v>8</v>
      </c>
      <c r="H232" s="10" t="s">
        <v>313</v>
      </c>
      <c r="I232" s="10" t="s">
        <v>10497</v>
      </c>
      <c r="J232" s="10" t="s">
        <v>10498</v>
      </c>
      <c r="K232" s="10" t="s">
        <v>7465</v>
      </c>
      <c r="L232" s="10"/>
      <c r="M232" s="10"/>
      <c r="N232" s="14">
        <f t="shared" si="111"/>
        <v>0</v>
      </c>
      <c r="O232" s="15" t="e">
        <f t="shared" si="112"/>
        <v>#VALUE!</v>
      </c>
      <c r="P232" s="15" t="e">
        <f t="shared" si="113"/>
        <v>#VALUE!</v>
      </c>
      <c r="Q232" s="17" t="e">
        <f>VLOOKUP($A232,'DATA PENGUKURAN GARDU'!$A:$BS,42,0)</f>
        <v>#N/A</v>
      </c>
      <c r="R232" s="18" t="e">
        <f t="shared" si="122"/>
        <v>#N/A</v>
      </c>
      <c r="S232" s="17" t="e">
        <f>VLOOKUP($A232,'DATA PENGUKURAN GARDU'!$A:$BS,44,0)</f>
        <v>#N/A</v>
      </c>
      <c r="T232" s="18" t="e">
        <f t="shared" si="123"/>
        <v>#N/A</v>
      </c>
      <c r="U232" s="17" t="e">
        <f>VLOOKUP($A232,'DATA PENGUKURAN GARDU'!$A:$BS,46,0)</f>
        <v>#N/A</v>
      </c>
      <c r="V232" s="18" t="e">
        <f t="shared" si="124"/>
        <v>#N/A</v>
      </c>
      <c r="W232" s="17" t="e">
        <f>VLOOKUP($A232,'DATA PENGUKURAN GARDU'!$A:$BS,48,0)</f>
        <v>#N/A</v>
      </c>
      <c r="X232" s="17" t="e">
        <f>VLOOKUP($A232,'DATA PENGUKURAN GARDU'!$A:$BS,53,0)</f>
        <v>#N/A</v>
      </c>
      <c r="Y232" s="17" t="e">
        <f>VLOOKUP($A232,'DATA PENGUKURAN GARDU'!$A:$BS,54,0)</f>
        <v>#N/A</v>
      </c>
      <c r="Z232" s="17" t="e">
        <f>VLOOKUP($A232,'DATA PENGUKURAN GARDU'!$A:$BS,55,0)</f>
        <v>#N/A</v>
      </c>
      <c r="AA232" s="20" t="e">
        <f>VLOOKUP($B232,'DATA PENGUKURAN GARDU'!$A:$BS,42,0)</f>
        <v>#N/A</v>
      </c>
      <c r="AB232" s="21" t="e">
        <f t="shared" si="125"/>
        <v>#N/A</v>
      </c>
      <c r="AC232" s="20" t="e">
        <f>VLOOKUP($B232,'DATA PENGUKURAN GARDU'!$A:$BS,44,0)</f>
        <v>#N/A</v>
      </c>
      <c r="AD232" s="21" t="e">
        <f t="shared" si="126"/>
        <v>#N/A</v>
      </c>
      <c r="AE232" s="20" t="e">
        <f>VLOOKUP($B232,'DATA PENGUKURAN GARDU'!$A:$BS,46,0)</f>
        <v>#N/A</v>
      </c>
      <c r="AF232" s="21" t="e">
        <f t="shared" si="127"/>
        <v>#N/A</v>
      </c>
      <c r="AG232" s="20" t="e">
        <f>VLOOKUP($B232,'DATA PENGUKURAN GARDU'!$A:$BS,46,0)</f>
        <v>#N/A</v>
      </c>
      <c r="AH232" s="20" t="e">
        <f>VLOOKUP($B232,'DATA PENGUKURAN GARDU'!$A:$BS,53,0)</f>
        <v>#N/A</v>
      </c>
      <c r="AI232" s="20" t="e">
        <f>VLOOKUP($B232,'DATA PENGUKURAN GARDU'!$A:$BS,54,0)</f>
        <v>#N/A</v>
      </c>
      <c r="AJ232" s="17" t="e">
        <f>VLOOKUP($C232,'DATA PENGUKURAN GARDU'!$A:$BS,42,0)</f>
        <v>#N/A</v>
      </c>
      <c r="AK232" s="23" t="e">
        <f t="shared" si="128"/>
        <v>#N/A</v>
      </c>
      <c r="AL232" s="17" t="e">
        <f>VLOOKUP($C232,'DATA PENGUKURAN GARDU'!$A:$BS,44,0)</f>
        <v>#N/A</v>
      </c>
      <c r="AM232" s="23" t="e">
        <f t="shared" si="129"/>
        <v>#N/A</v>
      </c>
      <c r="AN232" s="17" t="e">
        <f>VLOOKUP($C232,'DATA PENGUKURAN GARDU'!$A:$BS,46,0)</f>
        <v>#N/A</v>
      </c>
      <c r="AO232" s="23" t="e">
        <f t="shared" si="130"/>
        <v>#N/A</v>
      </c>
      <c r="AP232" s="17" t="e">
        <f>VLOOKUP($C232,'DATA PENGUKURAN GARDU'!$A:$BS,46,0)</f>
        <v>#N/A</v>
      </c>
      <c r="AQ232" s="17" t="e">
        <f>VLOOKUP($C232,'DATA PENGUKURAN GARDU'!$A:$BS,53,0)</f>
        <v>#N/A</v>
      </c>
      <c r="AR232" s="17" t="e">
        <f>VLOOKUP($C232,'DATA PENGUKURAN GARDU'!$A:$BS,54,0)</f>
        <v>#N/A</v>
      </c>
      <c r="AS232" s="20" t="e">
        <f>VLOOKUP($D232,'DATA PENGUKURAN GARDU'!$A:$BS,42,0)</f>
        <v>#N/A</v>
      </c>
      <c r="AT232" s="21" t="e">
        <f t="shared" si="131"/>
        <v>#N/A</v>
      </c>
      <c r="AU232" s="20" t="e">
        <f>VLOOKUP($D232,'DATA PENGUKURAN GARDU'!$A:$BS,44,0)</f>
        <v>#N/A</v>
      </c>
      <c r="AV232" s="21" t="e">
        <f t="shared" si="132"/>
        <v>#N/A</v>
      </c>
      <c r="AW232" s="20" t="e">
        <f>VLOOKUP($D232,'DATA PENGUKURAN GARDU'!$A:$BS,46,0)</f>
        <v>#N/A</v>
      </c>
      <c r="AX232" s="21" t="e">
        <f t="shared" si="133"/>
        <v>#N/A</v>
      </c>
      <c r="AY232" s="20" t="e">
        <f>VLOOKUP($D232,'DATA PENGUKURAN GARDU'!$A:$BS,46,0)</f>
        <v>#N/A</v>
      </c>
      <c r="AZ232" s="20" t="e">
        <f>VLOOKUP($D232,'DATA PENGUKURAN GARDU'!$A:$BS,53,0)</f>
        <v>#N/A</v>
      </c>
      <c r="BA232" s="20" t="e">
        <f>VLOOKUP($D232,'DATA PENGUKURAN GARDU'!$A:$BS,54,0)</f>
        <v>#N/A</v>
      </c>
      <c r="BB232" s="17" t="e">
        <f>VLOOKUP($E232,'DATA PENGUKURAN GARDU'!$A:$BS,42,0)</f>
        <v>#N/A</v>
      </c>
      <c r="BC232" s="23" t="e">
        <f t="shared" si="134"/>
        <v>#N/A</v>
      </c>
      <c r="BD232" s="17" t="e">
        <f>VLOOKUP($E232,'DATA PENGUKURAN GARDU'!$A:$BS,44,0)</f>
        <v>#N/A</v>
      </c>
      <c r="BE232" s="23" t="e">
        <f t="shared" si="135"/>
        <v>#N/A</v>
      </c>
      <c r="BF232" s="17" t="e">
        <f>VLOOKUP($E232,'DATA PENGUKURAN GARDU'!$A:$BS,46,0)</f>
        <v>#N/A</v>
      </c>
      <c r="BG232" s="23" t="e">
        <f t="shared" si="136"/>
        <v>#N/A</v>
      </c>
      <c r="BH232" s="17" t="e">
        <f>VLOOKUP($E232,'DATA PENGUKURAN GARDU'!$A:$BS,46,0)</f>
        <v>#N/A</v>
      </c>
      <c r="BI232" s="17" t="e">
        <f>VLOOKUP($E232,'DATA PENGUKURAN GARDU'!$A:$BS,53,0)</f>
        <v>#N/A</v>
      </c>
      <c r="BJ232" s="17" t="e">
        <f>VLOOKUP($E232,'DATA PENGUKURAN GARDU'!$A:$BS,54,0)</f>
        <v>#N/A</v>
      </c>
      <c r="BK232" s="20" t="e">
        <f t="shared" si="114"/>
        <v>#N/A</v>
      </c>
      <c r="BL232" s="20" t="e">
        <f t="shared" si="115"/>
        <v>#N/A</v>
      </c>
      <c r="BM232" s="20" t="e">
        <f t="shared" si="116"/>
        <v>#N/A</v>
      </c>
      <c r="BN232" s="25" t="e">
        <f t="shared" si="117"/>
        <v>#N/A</v>
      </c>
      <c r="BO232" s="26" t="str">
        <f t="shared" si="118"/>
        <v>0</v>
      </c>
      <c r="BP232" s="21" t="e">
        <f t="shared" si="119"/>
        <v>#VALUE!</v>
      </c>
      <c r="BQ232" s="20" t="e">
        <f t="shared" si="120"/>
        <v>#N/A</v>
      </c>
      <c r="BR232" s="20" t="e">
        <v>#N/A</v>
      </c>
      <c r="BS232" s="9" t="e">
        <v>#N/A</v>
      </c>
      <c r="BT232" s="2" t="e">
        <f t="shared" si="121"/>
        <v>#VALUE!</v>
      </c>
      <c r="BU232" s="2" t="e">
        <f t="shared" si="104"/>
        <v>#N/A</v>
      </c>
      <c r="BV232" s="2" t="e">
        <f t="shared" si="105"/>
        <v>#N/A</v>
      </c>
    </row>
    <row r="233" s="2" customFormat="1" ht="22.95" customHeight="1" spans="1:74">
      <c r="A233" s="9" t="str">
        <f t="shared" si="106"/>
        <v>KMO 62Induk</v>
      </c>
      <c r="B233" s="9" t="str">
        <f t="shared" si="107"/>
        <v>KMO 62jurusan 1</v>
      </c>
      <c r="C233" s="9" t="str">
        <f t="shared" si="108"/>
        <v>KMO 62jurusan 2</v>
      </c>
      <c r="D233" s="9" t="str">
        <f t="shared" si="109"/>
        <v>KMO 62jurusan 3</v>
      </c>
      <c r="E233" s="9" t="str">
        <f t="shared" si="110"/>
        <v>KMO 62jurusan 4</v>
      </c>
      <c r="F233" s="10" t="s">
        <v>33</v>
      </c>
      <c r="G233" s="10" t="s">
        <v>8</v>
      </c>
      <c r="H233" s="10" t="s">
        <v>314</v>
      </c>
      <c r="I233" s="10" t="s">
        <v>10499</v>
      </c>
      <c r="J233" s="10" t="s">
        <v>10500</v>
      </c>
      <c r="K233" s="10" t="s">
        <v>7465</v>
      </c>
      <c r="L233" s="10"/>
      <c r="M233" s="10"/>
      <c r="N233" s="14">
        <f t="shared" si="111"/>
        <v>0</v>
      </c>
      <c r="O233" s="15" t="e">
        <f t="shared" si="112"/>
        <v>#VALUE!</v>
      </c>
      <c r="P233" s="15" t="e">
        <f t="shared" si="113"/>
        <v>#VALUE!</v>
      </c>
      <c r="Q233" s="17" t="e">
        <f>VLOOKUP($A233,'DATA PENGUKURAN GARDU'!$A:$BS,42,0)</f>
        <v>#N/A</v>
      </c>
      <c r="R233" s="18" t="e">
        <f t="shared" si="122"/>
        <v>#N/A</v>
      </c>
      <c r="S233" s="17" t="e">
        <f>VLOOKUP($A233,'DATA PENGUKURAN GARDU'!$A:$BS,44,0)</f>
        <v>#N/A</v>
      </c>
      <c r="T233" s="18" t="e">
        <f t="shared" si="123"/>
        <v>#N/A</v>
      </c>
      <c r="U233" s="17" t="e">
        <f>VLOOKUP($A233,'DATA PENGUKURAN GARDU'!$A:$BS,46,0)</f>
        <v>#N/A</v>
      </c>
      <c r="V233" s="18" t="e">
        <f t="shared" si="124"/>
        <v>#N/A</v>
      </c>
      <c r="W233" s="17" t="e">
        <f>VLOOKUP($A233,'DATA PENGUKURAN GARDU'!$A:$BS,48,0)</f>
        <v>#N/A</v>
      </c>
      <c r="X233" s="17" t="e">
        <f>VLOOKUP($A233,'DATA PENGUKURAN GARDU'!$A:$BS,53,0)</f>
        <v>#N/A</v>
      </c>
      <c r="Y233" s="17" t="e">
        <f>VLOOKUP($A233,'DATA PENGUKURAN GARDU'!$A:$BS,54,0)</f>
        <v>#N/A</v>
      </c>
      <c r="Z233" s="17" t="e">
        <f>VLOOKUP($A233,'DATA PENGUKURAN GARDU'!$A:$BS,55,0)</f>
        <v>#N/A</v>
      </c>
      <c r="AA233" s="20" t="e">
        <f>VLOOKUP($B233,'DATA PENGUKURAN GARDU'!$A:$BS,42,0)</f>
        <v>#N/A</v>
      </c>
      <c r="AB233" s="21" t="e">
        <f t="shared" si="125"/>
        <v>#N/A</v>
      </c>
      <c r="AC233" s="20" t="e">
        <f>VLOOKUP($B233,'DATA PENGUKURAN GARDU'!$A:$BS,44,0)</f>
        <v>#N/A</v>
      </c>
      <c r="AD233" s="21" t="e">
        <f t="shared" si="126"/>
        <v>#N/A</v>
      </c>
      <c r="AE233" s="20" t="e">
        <f>VLOOKUP($B233,'DATA PENGUKURAN GARDU'!$A:$BS,46,0)</f>
        <v>#N/A</v>
      </c>
      <c r="AF233" s="21" t="e">
        <f t="shared" si="127"/>
        <v>#N/A</v>
      </c>
      <c r="AG233" s="20" t="e">
        <f>VLOOKUP($B233,'DATA PENGUKURAN GARDU'!$A:$BS,46,0)</f>
        <v>#N/A</v>
      </c>
      <c r="AH233" s="20" t="e">
        <f>VLOOKUP($B233,'DATA PENGUKURAN GARDU'!$A:$BS,53,0)</f>
        <v>#N/A</v>
      </c>
      <c r="AI233" s="20" t="e">
        <f>VLOOKUP($B233,'DATA PENGUKURAN GARDU'!$A:$BS,54,0)</f>
        <v>#N/A</v>
      </c>
      <c r="AJ233" s="17" t="e">
        <f>VLOOKUP($C233,'DATA PENGUKURAN GARDU'!$A:$BS,42,0)</f>
        <v>#N/A</v>
      </c>
      <c r="AK233" s="23" t="e">
        <f t="shared" si="128"/>
        <v>#N/A</v>
      </c>
      <c r="AL233" s="17" t="e">
        <f>VLOOKUP($C233,'DATA PENGUKURAN GARDU'!$A:$BS,44,0)</f>
        <v>#N/A</v>
      </c>
      <c r="AM233" s="23" t="e">
        <f t="shared" si="129"/>
        <v>#N/A</v>
      </c>
      <c r="AN233" s="17" t="e">
        <f>VLOOKUP($C233,'DATA PENGUKURAN GARDU'!$A:$BS,46,0)</f>
        <v>#N/A</v>
      </c>
      <c r="AO233" s="23" t="e">
        <f t="shared" si="130"/>
        <v>#N/A</v>
      </c>
      <c r="AP233" s="17" t="e">
        <f>VLOOKUP($C233,'DATA PENGUKURAN GARDU'!$A:$BS,46,0)</f>
        <v>#N/A</v>
      </c>
      <c r="AQ233" s="17" t="e">
        <f>VLOOKUP($C233,'DATA PENGUKURAN GARDU'!$A:$BS,53,0)</f>
        <v>#N/A</v>
      </c>
      <c r="AR233" s="17" t="e">
        <f>VLOOKUP($C233,'DATA PENGUKURAN GARDU'!$A:$BS,54,0)</f>
        <v>#N/A</v>
      </c>
      <c r="AS233" s="20" t="e">
        <f>VLOOKUP($D233,'DATA PENGUKURAN GARDU'!$A:$BS,42,0)</f>
        <v>#N/A</v>
      </c>
      <c r="AT233" s="21" t="e">
        <f t="shared" si="131"/>
        <v>#N/A</v>
      </c>
      <c r="AU233" s="20" t="e">
        <f>VLOOKUP($D233,'DATA PENGUKURAN GARDU'!$A:$BS,44,0)</f>
        <v>#N/A</v>
      </c>
      <c r="AV233" s="21" t="e">
        <f t="shared" si="132"/>
        <v>#N/A</v>
      </c>
      <c r="AW233" s="20" t="e">
        <f>VLOOKUP($D233,'DATA PENGUKURAN GARDU'!$A:$BS,46,0)</f>
        <v>#N/A</v>
      </c>
      <c r="AX233" s="21" t="e">
        <f t="shared" si="133"/>
        <v>#N/A</v>
      </c>
      <c r="AY233" s="20" t="e">
        <f>VLOOKUP($D233,'DATA PENGUKURAN GARDU'!$A:$BS,46,0)</f>
        <v>#N/A</v>
      </c>
      <c r="AZ233" s="20" t="e">
        <f>VLOOKUP($D233,'DATA PENGUKURAN GARDU'!$A:$BS,53,0)</f>
        <v>#N/A</v>
      </c>
      <c r="BA233" s="20" t="e">
        <f>VLOOKUP($D233,'DATA PENGUKURAN GARDU'!$A:$BS,54,0)</f>
        <v>#N/A</v>
      </c>
      <c r="BB233" s="17" t="e">
        <f>VLOOKUP($E233,'DATA PENGUKURAN GARDU'!$A:$BS,42,0)</f>
        <v>#N/A</v>
      </c>
      <c r="BC233" s="23" t="e">
        <f t="shared" si="134"/>
        <v>#N/A</v>
      </c>
      <c r="BD233" s="17" t="e">
        <f>VLOOKUP($E233,'DATA PENGUKURAN GARDU'!$A:$BS,44,0)</f>
        <v>#N/A</v>
      </c>
      <c r="BE233" s="23" t="e">
        <f t="shared" si="135"/>
        <v>#N/A</v>
      </c>
      <c r="BF233" s="17" t="e">
        <f>VLOOKUP($E233,'DATA PENGUKURAN GARDU'!$A:$BS,46,0)</f>
        <v>#N/A</v>
      </c>
      <c r="BG233" s="23" t="e">
        <f t="shared" si="136"/>
        <v>#N/A</v>
      </c>
      <c r="BH233" s="17" t="e">
        <f>VLOOKUP($E233,'DATA PENGUKURAN GARDU'!$A:$BS,46,0)</f>
        <v>#N/A</v>
      </c>
      <c r="BI233" s="17" t="e">
        <f>VLOOKUP($E233,'DATA PENGUKURAN GARDU'!$A:$BS,53,0)</f>
        <v>#N/A</v>
      </c>
      <c r="BJ233" s="17" t="e">
        <f>VLOOKUP($E233,'DATA PENGUKURAN GARDU'!$A:$BS,54,0)</f>
        <v>#N/A</v>
      </c>
      <c r="BK233" s="20" t="e">
        <f t="shared" si="114"/>
        <v>#N/A</v>
      </c>
      <c r="BL233" s="20" t="e">
        <f t="shared" si="115"/>
        <v>#N/A</v>
      </c>
      <c r="BM233" s="20" t="e">
        <f t="shared" si="116"/>
        <v>#N/A</v>
      </c>
      <c r="BN233" s="25" t="e">
        <f t="shared" si="117"/>
        <v>#N/A</v>
      </c>
      <c r="BO233" s="26" t="str">
        <f t="shared" si="118"/>
        <v>0</v>
      </c>
      <c r="BP233" s="21" t="e">
        <f t="shared" si="119"/>
        <v>#VALUE!</v>
      </c>
      <c r="BQ233" s="20" t="e">
        <f t="shared" si="120"/>
        <v>#N/A</v>
      </c>
      <c r="BR233" s="20" t="e">
        <v>#N/A</v>
      </c>
      <c r="BS233" s="9" t="e">
        <v>#N/A</v>
      </c>
      <c r="BT233" s="2" t="e">
        <f t="shared" si="121"/>
        <v>#VALUE!</v>
      </c>
      <c r="BU233" s="2" t="e">
        <f t="shared" si="104"/>
        <v>#N/A</v>
      </c>
      <c r="BV233" s="2" t="e">
        <f t="shared" si="105"/>
        <v>#N/A</v>
      </c>
    </row>
    <row r="234" s="2" customFormat="1" ht="22.95" customHeight="1" spans="1:74">
      <c r="A234" s="9" t="str">
        <f t="shared" si="106"/>
        <v>KMO 67Induk</v>
      </c>
      <c r="B234" s="9" t="str">
        <f t="shared" si="107"/>
        <v>KMO 67jurusan 1</v>
      </c>
      <c r="C234" s="9" t="str">
        <f t="shared" si="108"/>
        <v>KMO 67jurusan 2</v>
      </c>
      <c r="D234" s="9" t="str">
        <f t="shared" si="109"/>
        <v>KMO 67jurusan 3</v>
      </c>
      <c r="E234" s="9" t="str">
        <f t="shared" si="110"/>
        <v>KMO 67jurusan 4</v>
      </c>
      <c r="F234" s="10" t="s">
        <v>118</v>
      </c>
      <c r="G234" s="10" t="s">
        <v>8</v>
      </c>
      <c r="H234" s="10" t="s">
        <v>315</v>
      </c>
      <c r="I234" s="10" t="s">
        <v>10501</v>
      </c>
      <c r="J234" s="10" t="s">
        <v>10502</v>
      </c>
      <c r="K234" s="10" t="s">
        <v>7465</v>
      </c>
      <c r="L234" s="10"/>
      <c r="M234" s="10"/>
      <c r="N234" s="14">
        <f t="shared" si="111"/>
        <v>0</v>
      </c>
      <c r="O234" s="15" t="e">
        <f t="shared" si="112"/>
        <v>#VALUE!</v>
      </c>
      <c r="P234" s="15" t="e">
        <f t="shared" si="113"/>
        <v>#VALUE!</v>
      </c>
      <c r="Q234" s="17" t="e">
        <f>VLOOKUP($A234,'DATA PENGUKURAN GARDU'!$A:$BS,42,0)</f>
        <v>#N/A</v>
      </c>
      <c r="R234" s="18" t="e">
        <f t="shared" si="122"/>
        <v>#N/A</v>
      </c>
      <c r="S234" s="17" t="e">
        <f>VLOOKUP($A234,'DATA PENGUKURAN GARDU'!$A:$BS,44,0)</f>
        <v>#N/A</v>
      </c>
      <c r="T234" s="18" t="e">
        <f t="shared" si="123"/>
        <v>#N/A</v>
      </c>
      <c r="U234" s="17" t="e">
        <f>VLOOKUP($A234,'DATA PENGUKURAN GARDU'!$A:$BS,46,0)</f>
        <v>#N/A</v>
      </c>
      <c r="V234" s="18" t="e">
        <f t="shared" si="124"/>
        <v>#N/A</v>
      </c>
      <c r="W234" s="17" t="e">
        <f>VLOOKUP($A234,'DATA PENGUKURAN GARDU'!$A:$BS,48,0)</f>
        <v>#N/A</v>
      </c>
      <c r="X234" s="17" t="e">
        <f>VLOOKUP($A234,'DATA PENGUKURAN GARDU'!$A:$BS,53,0)</f>
        <v>#N/A</v>
      </c>
      <c r="Y234" s="17" t="e">
        <f>VLOOKUP($A234,'DATA PENGUKURAN GARDU'!$A:$BS,54,0)</f>
        <v>#N/A</v>
      </c>
      <c r="Z234" s="17" t="e">
        <f>VLOOKUP($A234,'DATA PENGUKURAN GARDU'!$A:$BS,55,0)</f>
        <v>#N/A</v>
      </c>
      <c r="AA234" s="20" t="e">
        <f>VLOOKUP($B234,'DATA PENGUKURAN GARDU'!$A:$BS,42,0)</f>
        <v>#N/A</v>
      </c>
      <c r="AB234" s="21" t="e">
        <f t="shared" si="125"/>
        <v>#N/A</v>
      </c>
      <c r="AC234" s="20" t="e">
        <f>VLOOKUP($B234,'DATA PENGUKURAN GARDU'!$A:$BS,44,0)</f>
        <v>#N/A</v>
      </c>
      <c r="AD234" s="21" t="e">
        <f t="shared" si="126"/>
        <v>#N/A</v>
      </c>
      <c r="AE234" s="20" t="e">
        <f>VLOOKUP($B234,'DATA PENGUKURAN GARDU'!$A:$BS,46,0)</f>
        <v>#N/A</v>
      </c>
      <c r="AF234" s="21" t="e">
        <f t="shared" si="127"/>
        <v>#N/A</v>
      </c>
      <c r="AG234" s="20" t="e">
        <f>VLOOKUP($B234,'DATA PENGUKURAN GARDU'!$A:$BS,46,0)</f>
        <v>#N/A</v>
      </c>
      <c r="AH234" s="20" t="e">
        <f>VLOOKUP($B234,'DATA PENGUKURAN GARDU'!$A:$BS,53,0)</f>
        <v>#N/A</v>
      </c>
      <c r="AI234" s="20" t="e">
        <f>VLOOKUP($B234,'DATA PENGUKURAN GARDU'!$A:$BS,54,0)</f>
        <v>#N/A</v>
      </c>
      <c r="AJ234" s="17" t="e">
        <f>VLOOKUP($C234,'DATA PENGUKURAN GARDU'!$A:$BS,42,0)</f>
        <v>#N/A</v>
      </c>
      <c r="AK234" s="23" t="e">
        <f t="shared" si="128"/>
        <v>#N/A</v>
      </c>
      <c r="AL234" s="17" t="e">
        <f>VLOOKUP($C234,'DATA PENGUKURAN GARDU'!$A:$BS,44,0)</f>
        <v>#N/A</v>
      </c>
      <c r="AM234" s="23" t="e">
        <f t="shared" si="129"/>
        <v>#N/A</v>
      </c>
      <c r="AN234" s="17" t="e">
        <f>VLOOKUP($C234,'DATA PENGUKURAN GARDU'!$A:$BS,46,0)</f>
        <v>#N/A</v>
      </c>
      <c r="AO234" s="23" t="e">
        <f t="shared" si="130"/>
        <v>#N/A</v>
      </c>
      <c r="AP234" s="17" t="e">
        <f>VLOOKUP($C234,'DATA PENGUKURAN GARDU'!$A:$BS,46,0)</f>
        <v>#N/A</v>
      </c>
      <c r="AQ234" s="17" t="e">
        <f>VLOOKUP($C234,'DATA PENGUKURAN GARDU'!$A:$BS,53,0)</f>
        <v>#N/A</v>
      </c>
      <c r="AR234" s="17" t="e">
        <f>VLOOKUP($C234,'DATA PENGUKURAN GARDU'!$A:$BS,54,0)</f>
        <v>#N/A</v>
      </c>
      <c r="AS234" s="20" t="e">
        <f>VLOOKUP($D234,'DATA PENGUKURAN GARDU'!$A:$BS,42,0)</f>
        <v>#N/A</v>
      </c>
      <c r="AT234" s="21" t="e">
        <f t="shared" si="131"/>
        <v>#N/A</v>
      </c>
      <c r="AU234" s="20" t="e">
        <f>VLOOKUP($D234,'DATA PENGUKURAN GARDU'!$A:$BS,44,0)</f>
        <v>#N/A</v>
      </c>
      <c r="AV234" s="21" t="e">
        <f t="shared" si="132"/>
        <v>#N/A</v>
      </c>
      <c r="AW234" s="20" t="e">
        <f>VLOOKUP($D234,'DATA PENGUKURAN GARDU'!$A:$BS,46,0)</f>
        <v>#N/A</v>
      </c>
      <c r="AX234" s="21" t="e">
        <f t="shared" si="133"/>
        <v>#N/A</v>
      </c>
      <c r="AY234" s="20" t="e">
        <f>VLOOKUP($D234,'DATA PENGUKURAN GARDU'!$A:$BS,46,0)</f>
        <v>#N/A</v>
      </c>
      <c r="AZ234" s="20" t="e">
        <f>VLOOKUP($D234,'DATA PENGUKURAN GARDU'!$A:$BS,53,0)</f>
        <v>#N/A</v>
      </c>
      <c r="BA234" s="20" t="e">
        <f>VLOOKUP($D234,'DATA PENGUKURAN GARDU'!$A:$BS,54,0)</f>
        <v>#N/A</v>
      </c>
      <c r="BB234" s="17" t="e">
        <f>VLOOKUP($E234,'DATA PENGUKURAN GARDU'!$A:$BS,42,0)</f>
        <v>#N/A</v>
      </c>
      <c r="BC234" s="23" t="e">
        <f t="shared" si="134"/>
        <v>#N/A</v>
      </c>
      <c r="BD234" s="17" t="e">
        <f>VLOOKUP($E234,'DATA PENGUKURAN GARDU'!$A:$BS,44,0)</f>
        <v>#N/A</v>
      </c>
      <c r="BE234" s="23" t="e">
        <f t="shared" si="135"/>
        <v>#N/A</v>
      </c>
      <c r="BF234" s="17" t="e">
        <f>VLOOKUP($E234,'DATA PENGUKURAN GARDU'!$A:$BS,46,0)</f>
        <v>#N/A</v>
      </c>
      <c r="BG234" s="23" t="e">
        <f t="shared" si="136"/>
        <v>#N/A</v>
      </c>
      <c r="BH234" s="17" t="e">
        <f>VLOOKUP($E234,'DATA PENGUKURAN GARDU'!$A:$BS,46,0)</f>
        <v>#N/A</v>
      </c>
      <c r="BI234" s="17" t="e">
        <f>VLOOKUP($E234,'DATA PENGUKURAN GARDU'!$A:$BS,53,0)</f>
        <v>#N/A</v>
      </c>
      <c r="BJ234" s="17" t="e">
        <f>VLOOKUP($E234,'DATA PENGUKURAN GARDU'!$A:$BS,54,0)</f>
        <v>#N/A</v>
      </c>
      <c r="BK234" s="20" t="e">
        <f t="shared" si="114"/>
        <v>#N/A</v>
      </c>
      <c r="BL234" s="20" t="e">
        <f t="shared" si="115"/>
        <v>#N/A</v>
      </c>
      <c r="BM234" s="20" t="e">
        <f t="shared" si="116"/>
        <v>#N/A</v>
      </c>
      <c r="BN234" s="25" t="e">
        <f t="shared" si="117"/>
        <v>#N/A</v>
      </c>
      <c r="BO234" s="26" t="str">
        <f t="shared" si="118"/>
        <v>0</v>
      </c>
      <c r="BP234" s="21" t="e">
        <f t="shared" si="119"/>
        <v>#VALUE!</v>
      </c>
      <c r="BQ234" s="20" t="e">
        <f t="shared" si="120"/>
        <v>#N/A</v>
      </c>
      <c r="BR234" s="20" t="e">
        <v>#N/A</v>
      </c>
      <c r="BS234" s="9" t="e">
        <v>#N/A</v>
      </c>
      <c r="BT234" s="2" t="e">
        <f t="shared" si="121"/>
        <v>#VALUE!</v>
      </c>
      <c r="BU234" s="2" t="e">
        <f t="shared" si="104"/>
        <v>#N/A</v>
      </c>
      <c r="BV234" s="2" t="e">
        <f t="shared" si="105"/>
        <v>#N/A</v>
      </c>
    </row>
    <row r="235" s="2" customFormat="1" ht="22.95" customHeight="1" spans="1:74">
      <c r="A235" s="9" t="str">
        <f t="shared" si="106"/>
        <v>KMO 69Induk</v>
      </c>
      <c r="B235" s="9" t="str">
        <f t="shared" si="107"/>
        <v>KMO 69jurusan 1</v>
      </c>
      <c r="C235" s="9" t="str">
        <f t="shared" si="108"/>
        <v>KMO 69jurusan 2</v>
      </c>
      <c r="D235" s="9" t="str">
        <f t="shared" si="109"/>
        <v>KMO 69jurusan 3</v>
      </c>
      <c r="E235" s="9" t="str">
        <f t="shared" si="110"/>
        <v>KMO 69jurusan 4</v>
      </c>
      <c r="F235" s="10" t="s">
        <v>118</v>
      </c>
      <c r="G235" s="10" t="s">
        <v>8</v>
      </c>
      <c r="H235" s="10" t="s">
        <v>316</v>
      </c>
      <c r="I235" s="10" t="s">
        <v>10503</v>
      </c>
      <c r="J235" s="10" t="s">
        <v>10504</v>
      </c>
      <c r="K235" s="10" t="s">
        <v>7465</v>
      </c>
      <c r="L235" s="10"/>
      <c r="M235" s="10"/>
      <c r="N235" s="14">
        <f t="shared" si="111"/>
        <v>0</v>
      </c>
      <c r="O235" s="15" t="e">
        <f t="shared" si="112"/>
        <v>#VALUE!</v>
      </c>
      <c r="P235" s="15" t="e">
        <f t="shared" si="113"/>
        <v>#VALUE!</v>
      </c>
      <c r="Q235" s="17" t="e">
        <f>VLOOKUP($A235,'DATA PENGUKURAN GARDU'!$A:$BS,42,0)</f>
        <v>#N/A</v>
      </c>
      <c r="R235" s="18" t="e">
        <f t="shared" si="122"/>
        <v>#N/A</v>
      </c>
      <c r="S235" s="17" t="e">
        <f>VLOOKUP($A235,'DATA PENGUKURAN GARDU'!$A:$BS,44,0)</f>
        <v>#N/A</v>
      </c>
      <c r="T235" s="18" t="e">
        <f t="shared" si="123"/>
        <v>#N/A</v>
      </c>
      <c r="U235" s="17" t="e">
        <f>VLOOKUP($A235,'DATA PENGUKURAN GARDU'!$A:$BS,46,0)</f>
        <v>#N/A</v>
      </c>
      <c r="V235" s="18" t="e">
        <f t="shared" si="124"/>
        <v>#N/A</v>
      </c>
      <c r="W235" s="17" t="e">
        <f>VLOOKUP($A235,'DATA PENGUKURAN GARDU'!$A:$BS,48,0)</f>
        <v>#N/A</v>
      </c>
      <c r="X235" s="17" t="e">
        <f>VLOOKUP($A235,'DATA PENGUKURAN GARDU'!$A:$BS,53,0)</f>
        <v>#N/A</v>
      </c>
      <c r="Y235" s="17" t="e">
        <f>VLOOKUP($A235,'DATA PENGUKURAN GARDU'!$A:$BS,54,0)</f>
        <v>#N/A</v>
      </c>
      <c r="Z235" s="17" t="e">
        <f>VLOOKUP($A235,'DATA PENGUKURAN GARDU'!$A:$BS,55,0)</f>
        <v>#N/A</v>
      </c>
      <c r="AA235" s="20" t="e">
        <f>VLOOKUP($B235,'DATA PENGUKURAN GARDU'!$A:$BS,42,0)</f>
        <v>#N/A</v>
      </c>
      <c r="AB235" s="21" t="e">
        <f t="shared" si="125"/>
        <v>#N/A</v>
      </c>
      <c r="AC235" s="20" t="e">
        <f>VLOOKUP($B235,'DATA PENGUKURAN GARDU'!$A:$BS,44,0)</f>
        <v>#N/A</v>
      </c>
      <c r="AD235" s="21" t="e">
        <f t="shared" si="126"/>
        <v>#N/A</v>
      </c>
      <c r="AE235" s="20" t="e">
        <f>VLOOKUP($B235,'DATA PENGUKURAN GARDU'!$A:$BS,46,0)</f>
        <v>#N/A</v>
      </c>
      <c r="AF235" s="21" t="e">
        <f t="shared" si="127"/>
        <v>#N/A</v>
      </c>
      <c r="AG235" s="20" t="e">
        <f>VLOOKUP($B235,'DATA PENGUKURAN GARDU'!$A:$BS,46,0)</f>
        <v>#N/A</v>
      </c>
      <c r="AH235" s="20" t="e">
        <f>VLOOKUP($B235,'DATA PENGUKURAN GARDU'!$A:$BS,53,0)</f>
        <v>#N/A</v>
      </c>
      <c r="AI235" s="20" t="e">
        <f>VLOOKUP($B235,'DATA PENGUKURAN GARDU'!$A:$BS,54,0)</f>
        <v>#N/A</v>
      </c>
      <c r="AJ235" s="17" t="e">
        <f>VLOOKUP($C235,'DATA PENGUKURAN GARDU'!$A:$BS,42,0)</f>
        <v>#N/A</v>
      </c>
      <c r="AK235" s="23" t="e">
        <f t="shared" si="128"/>
        <v>#N/A</v>
      </c>
      <c r="AL235" s="17" t="e">
        <f>VLOOKUP($C235,'DATA PENGUKURAN GARDU'!$A:$BS,44,0)</f>
        <v>#N/A</v>
      </c>
      <c r="AM235" s="23" t="e">
        <f t="shared" si="129"/>
        <v>#N/A</v>
      </c>
      <c r="AN235" s="17" t="e">
        <f>VLOOKUP($C235,'DATA PENGUKURAN GARDU'!$A:$BS,46,0)</f>
        <v>#N/A</v>
      </c>
      <c r="AO235" s="23" t="e">
        <f t="shared" si="130"/>
        <v>#N/A</v>
      </c>
      <c r="AP235" s="17" t="e">
        <f>VLOOKUP($C235,'DATA PENGUKURAN GARDU'!$A:$BS,46,0)</f>
        <v>#N/A</v>
      </c>
      <c r="AQ235" s="17" t="e">
        <f>VLOOKUP($C235,'DATA PENGUKURAN GARDU'!$A:$BS,53,0)</f>
        <v>#N/A</v>
      </c>
      <c r="AR235" s="17" t="e">
        <f>VLOOKUP($C235,'DATA PENGUKURAN GARDU'!$A:$BS,54,0)</f>
        <v>#N/A</v>
      </c>
      <c r="AS235" s="20" t="e">
        <f>VLOOKUP($D235,'DATA PENGUKURAN GARDU'!$A:$BS,42,0)</f>
        <v>#N/A</v>
      </c>
      <c r="AT235" s="21" t="e">
        <f t="shared" si="131"/>
        <v>#N/A</v>
      </c>
      <c r="AU235" s="20" t="e">
        <f>VLOOKUP($D235,'DATA PENGUKURAN GARDU'!$A:$BS,44,0)</f>
        <v>#N/A</v>
      </c>
      <c r="AV235" s="21" t="e">
        <f t="shared" si="132"/>
        <v>#N/A</v>
      </c>
      <c r="AW235" s="20" t="e">
        <f>VLOOKUP($D235,'DATA PENGUKURAN GARDU'!$A:$BS,46,0)</f>
        <v>#N/A</v>
      </c>
      <c r="AX235" s="21" t="e">
        <f t="shared" si="133"/>
        <v>#N/A</v>
      </c>
      <c r="AY235" s="20" t="e">
        <f>VLOOKUP($D235,'DATA PENGUKURAN GARDU'!$A:$BS,46,0)</f>
        <v>#N/A</v>
      </c>
      <c r="AZ235" s="20" t="e">
        <f>VLOOKUP($D235,'DATA PENGUKURAN GARDU'!$A:$BS,53,0)</f>
        <v>#N/A</v>
      </c>
      <c r="BA235" s="20" t="e">
        <f>VLOOKUP($D235,'DATA PENGUKURAN GARDU'!$A:$BS,54,0)</f>
        <v>#N/A</v>
      </c>
      <c r="BB235" s="17" t="e">
        <f>VLOOKUP($E235,'DATA PENGUKURAN GARDU'!$A:$BS,42,0)</f>
        <v>#N/A</v>
      </c>
      <c r="BC235" s="23" t="e">
        <f t="shared" si="134"/>
        <v>#N/A</v>
      </c>
      <c r="BD235" s="17" t="e">
        <f>VLOOKUP($E235,'DATA PENGUKURAN GARDU'!$A:$BS,44,0)</f>
        <v>#N/A</v>
      </c>
      <c r="BE235" s="23" t="e">
        <f t="shared" si="135"/>
        <v>#N/A</v>
      </c>
      <c r="BF235" s="17" t="e">
        <f>VLOOKUP($E235,'DATA PENGUKURAN GARDU'!$A:$BS,46,0)</f>
        <v>#N/A</v>
      </c>
      <c r="BG235" s="23" t="e">
        <f t="shared" si="136"/>
        <v>#N/A</v>
      </c>
      <c r="BH235" s="17" t="e">
        <f>VLOOKUP($E235,'DATA PENGUKURAN GARDU'!$A:$BS,46,0)</f>
        <v>#N/A</v>
      </c>
      <c r="BI235" s="17" t="e">
        <f>VLOOKUP($E235,'DATA PENGUKURAN GARDU'!$A:$BS,53,0)</f>
        <v>#N/A</v>
      </c>
      <c r="BJ235" s="17" t="e">
        <f>VLOOKUP($E235,'DATA PENGUKURAN GARDU'!$A:$BS,54,0)</f>
        <v>#N/A</v>
      </c>
      <c r="BK235" s="20" t="e">
        <f t="shared" si="114"/>
        <v>#N/A</v>
      </c>
      <c r="BL235" s="20" t="e">
        <f t="shared" si="115"/>
        <v>#N/A</v>
      </c>
      <c r="BM235" s="20" t="e">
        <f t="shared" si="116"/>
        <v>#N/A</v>
      </c>
      <c r="BN235" s="25" t="e">
        <f t="shared" si="117"/>
        <v>#N/A</v>
      </c>
      <c r="BO235" s="26" t="str">
        <f t="shared" si="118"/>
        <v>0</v>
      </c>
      <c r="BP235" s="21" t="e">
        <f t="shared" si="119"/>
        <v>#VALUE!</v>
      </c>
      <c r="BQ235" s="20" t="e">
        <f t="shared" si="120"/>
        <v>#N/A</v>
      </c>
      <c r="BR235" s="20" t="e">
        <v>#N/A</v>
      </c>
      <c r="BS235" s="9" t="e">
        <v>#N/A</v>
      </c>
      <c r="BT235" s="2" t="e">
        <f t="shared" si="121"/>
        <v>#VALUE!</v>
      </c>
      <c r="BU235" s="2" t="e">
        <f t="shared" si="104"/>
        <v>#N/A</v>
      </c>
      <c r="BV235" s="2" t="e">
        <f t="shared" si="105"/>
        <v>#N/A</v>
      </c>
    </row>
    <row r="236" s="2" customFormat="1" ht="22.95" customHeight="1" spans="1:74">
      <c r="A236" s="9" t="str">
        <f t="shared" si="106"/>
        <v>KMO 124Induk</v>
      </c>
      <c r="B236" s="9" t="str">
        <f t="shared" si="107"/>
        <v>KMO 124jurusan 1</v>
      </c>
      <c r="C236" s="9" t="str">
        <f t="shared" si="108"/>
        <v>KMO 124jurusan 2</v>
      </c>
      <c r="D236" s="9" t="str">
        <f t="shared" si="109"/>
        <v>KMO 124jurusan 3</v>
      </c>
      <c r="E236" s="9" t="str">
        <f t="shared" si="110"/>
        <v>KMO 124jurusan 4</v>
      </c>
      <c r="F236" s="10" t="s">
        <v>198</v>
      </c>
      <c r="G236" s="10" t="s">
        <v>39</v>
      </c>
      <c r="H236" s="10" t="s">
        <v>317</v>
      </c>
      <c r="I236" s="10" t="s">
        <v>10505</v>
      </c>
      <c r="J236" s="10" t="s">
        <v>10506</v>
      </c>
      <c r="K236" s="10" t="s">
        <v>7465</v>
      </c>
      <c r="L236" s="10"/>
      <c r="M236" s="10"/>
      <c r="N236" s="14">
        <f t="shared" si="111"/>
        <v>0</v>
      </c>
      <c r="O236" s="15" t="e">
        <f t="shared" si="112"/>
        <v>#VALUE!</v>
      </c>
      <c r="P236" s="15" t="e">
        <f t="shared" si="113"/>
        <v>#VALUE!</v>
      </c>
      <c r="Q236" s="17" t="e">
        <f>VLOOKUP($A236,'DATA PENGUKURAN GARDU'!$A:$BS,42,0)</f>
        <v>#N/A</v>
      </c>
      <c r="R236" s="18" t="e">
        <f t="shared" si="122"/>
        <v>#N/A</v>
      </c>
      <c r="S236" s="17" t="e">
        <f>VLOOKUP($A236,'DATA PENGUKURAN GARDU'!$A:$BS,44,0)</f>
        <v>#N/A</v>
      </c>
      <c r="T236" s="18" t="e">
        <f t="shared" si="123"/>
        <v>#N/A</v>
      </c>
      <c r="U236" s="17" t="e">
        <f>VLOOKUP($A236,'DATA PENGUKURAN GARDU'!$A:$BS,46,0)</f>
        <v>#N/A</v>
      </c>
      <c r="V236" s="18" t="e">
        <f t="shared" si="124"/>
        <v>#N/A</v>
      </c>
      <c r="W236" s="17" t="e">
        <f>VLOOKUP($A236,'DATA PENGUKURAN GARDU'!$A:$BS,48,0)</f>
        <v>#N/A</v>
      </c>
      <c r="X236" s="17" t="e">
        <f>VLOOKUP($A236,'DATA PENGUKURAN GARDU'!$A:$BS,53,0)</f>
        <v>#N/A</v>
      </c>
      <c r="Y236" s="17" t="e">
        <f>VLOOKUP($A236,'DATA PENGUKURAN GARDU'!$A:$BS,54,0)</f>
        <v>#N/A</v>
      </c>
      <c r="Z236" s="17" t="e">
        <f>VLOOKUP($A236,'DATA PENGUKURAN GARDU'!$A:$BS,55,0)</f>
        <v>#N/A</v>
      </c>
      <c r="AA236" s="20" t="e">
        <f>VLOOKUP($B236,'DATA PENGUKURAN GARDU'!$A:$BS,42,0)</f>
        <v>#N/A</v>
      </c>
      <c r="AB236" s="21" t="e">
        <f t="shared" si="125"/>
        <v>#N/A</v>
      </c>
      <c r="AC236" s="20" t="e">
        <f>VLOOKUP($B236,'DATA PENGUKURAN GARDU'!$A:$BS,44,0)</f>
        <v>#N/A</v>
      </c>
      <c r="AD236" s="21" t="e">
        <f t="shared" si="126"/>
        <v>#N/A</v>
      </c>
      <c r="AE236" s="20" t="e">
        <f>VLOOKUP($B236,'DATA PENGUKURAN GARDU'!$A:$BS,46,0)</f>
        <v>#N/A</v>
      </c>
      <c r="AF236" s="21" t="e">
        <f t="shared" si="127"/>
        <v>#N/A</v>
      </c>
      <c r="AG236" s="20" t="e">
        <f>VLOOKUP($B236,'DATA PENGUKURAN GARDU'!$A:$BS,46,0)</f>
        <v>#N/A</v>
      </c>
      <c r="AH236" s="20" t="e">
        <f>VLOOKUP($B236,'DATA PENGUKURAN GARDU'!$A:$BS,53,0)</f>
        <v>#N/A</v>
      </c>
      <c r="AI236" s="20" t="e">
        <f>VLOOKUP($B236,'DATA PENGUKURAN GARDU'!$A:$BS,54,0)</f>
        <v>#N/A</v>
      </c>
      <c r="AJ236" s="17" t="e">
        <f>VLOOKUP($C236,'DATA PENGUKURAN GARDU'!$A:$BS,42,0)</f>
        <v>#N/A</v>
      </c>
      <c r="AK236" s="23" t="e">
        <f t="shared" si="128"/>
        <v>#N/A</v>
      </c>
      <c r="AL236" s="17" t="e">
        <f>VLOOKUP($C236,'DATA PENGUKURAN GARDU'!$A:$BS,44,0)</f>
        <v>#N/A</v>
      </c>
      <c r="AM236" s="23" t="e">
        <f t="shared" si="129"/>
        <v>#N/A</v>
      </c>
      <c r="AN236" s="17" t="e">
        <f>VLOOKUP($C236,'DATA PENGUKURAN GARDU'!$A:$BS,46,0)</f>
        <v>#N/A</v>
      </c>
      <c r="AO236" s="23" t="e">
        <f t="shared" si="130"/>
        <v>#N/A</v>
      </c>
      <c r="AP236" s="17" t="e">
        <f>VLOOKUP($C236,'DATA PENGUKURAN GARDU'!$A:$BS,46,0)</f>
        <v>#N/A</v>
      </c>
      <c r="AQ236" s="17" t="e">
        <f>VLOOKUP($C236,'DATA PENGUKURAN GARDU'!$A:$BS,53,0)</f>
        <v>#N/A</v>
      </c>
      <c r="AR236" s="17" t="e">
        <f>VLOOKUP($C236,'DATA PENGUKURAN GARDU'!$A:$BS,54,0)</f>
        <v>#N/A</v>
      </c>
      <c r="AS236" s="20" t="e">
        <f>VLOOKUP($D236,'DATA PENGUKURAN GARDU'!$A:$BS,42,0)</f>
        <v>#N/A</v>
      </c>
      <c r="AT236" s="21" t="e">
        <f t="shared" si="131"/>
        <v>#N/A</v>
      </c>
      <c r="AU236" s="20" t="e">
        <f>VLOOKUP($D236,'DATA PENGUKURAN GARDU'!$A:$BS,44,0)</f>
        <v>#N/A</v>
      </c>
      <c r="AV236" s="21" t="e">
        <f t="shared" si="132"/>
        <v>#N/A</v>
      </c>
      <c r="AW236" s="20" t="e">
        <f>VLOOKUP($D236,'DATA PENGUKURAN GARDU'!$A:$BS,46,0)</f>
        <v>#N/A</v>
      </c>
      <c r="AX236" s="21" t="e">
        <f t="shared" si="133"/>
        <v>#N/A</v>
      </c>
      <c r="AY236" s="20" t="e">
        <f>VLOOKUP($D236,'DATA PENGUKURAN GARDU'!$A:$BS,46,0)</f>
        <v>#N/A</v>
      </c>
      <c r="AZ236" s="20" t="e">
        <f>VLOOKUP($D236,'DATA PENGUKURAN GARDU'!$A:$BS,53,0)</f>
        <v>#N/A</v>
      </c>
      <c r="BA236" s="20" t="e">
        <f>VLOOKUP($D236,'DATA PENGUKURAN GARDU'!$A:$BS,54,0)</f>
        <v>#N/A</v>
      </c>
      <c r="BB236" s="17" t="e">
        <f>VLOOKUP($E236,'DATA PENGUKURAN GARDU'!$A:$BS,42,0)</f>
        <v>#N/A</v>
      </c>
      <c r="BC236" s="23" t="e">
        <f t="shared" si="134"/>
        <v>#N/A</v>
      </c>
      <c r="BD236" s="17" t="e">
        <f>VLOOKUP($E236,'DATA PENGUKURAN GARDU'!$A:$BS,44,0)</f>
        <v>#N/A</v>
      </c>
      <c r="BE236" s="23" t="e">
        <f t="shared" si="135"/>
        <v>#N/A</v>
      </c>
      <c r="BF236" s="17" t="e">
        <f>VLOOKUP($E236,'DATA PENGUKURAN GARDU'!$A:$BS,46,0)</f>
        <v>#N/A</v>
      </c>
      <c r="BG236" s="23" t="e">
        <f t="shared" si="136"/>
        <v>#N/A</v>
      </c>
      <c r="BH236" s="17" t="e">
        <f>VLOOKUP($E236,'DATA PENGUKURAN GARDU'!$A:$BS,46,0)</f>
        <v>#N/A</v>
      </c>
      <c r="BI236" s="17" t="e">
        <f>VLOOKUP($E236,'DATA PENGUKURAN GARDU'!$A:$BS,53,0)</f>
        <v>#N/A</v>
      </c>
      <c r="BJ236" s="17" t="e">
        <f>VLOOKUP($E236,'DATA PENGUKURAN GARDU'!$A:$BS,54,0)</f>
        <v>#N/A</v>
      </c>
      <c r="BK236" s="20" t="e">
        <f t="shared" si="114"/>
        <v>#N/A</v>
      </c>
      <c r="BL236" s="20" t="e">
        <f t="shared" si="115"/>
        <v>#N/A</v>
      </c>
      <c r="BM236" s="20" t="e">
        <f t="shared" si="116"/>
        <v>#N/A</v>
      </c>
      <c r="BN236" s="25" t="e">
        <f t="shared" si="117"/>
        <v>#N/A</v>
      </c>
      <c r="BO236" s="26" t="str">
        <f t="shared" si="118"/>
        <v>0</v>
      </c>
      <c r="BP236" s="21" t="e">
        <f t="shared" si="119"/>
        <v>#VALUE!</v>
      </c>
      <c r="BQ236" s="20" t="e">
        <f t="shared" si="120"/>
        <v>#N/A</v>
      </c>
      <c r="BR236" s="20" t="e">
        <v>#N/A</v>
      </c>
      <c r="BS236" s="9" t="e">
        <v>#N/A</v>
      </c>
      <c r="BT236" s="2" t="e">
        <f t="shared" si="121"/>
        <v>#VALUE!</v>
      </c>
      <c r="BU236" s="2" t="e">
        <f t="shared" si="104"/>
        <v>#N/A</v>
      </c>
      <c r="BV236" s="2" t="e">
        <f t="shared" si="105"/>
        <v>#N/A</v>
      </c>
    </row>
    <row r="237" s="2" customFormat="1" ht="22.95" customHeight="1" spans="1:74">
      <c r="A237" s="9" t="str">
        <f t="shared" si="106"/>
        <v>L-084Induk</v>
      </c>
      <c r="B237" s="9" t="str">
        <f t="shared" si="107"/>
        <v>L-084jurusan 1</v>
      </c>
      <c r="C237" s="9" t="str">
        <f t="shared" si="108"/>
        <v>L-084jurusan 2</v>
      </c>
      <c r="D237" s="9" t="str">
        <f t="shared" si="109"/>
        <v>L-084jurusan 3</v>
      </c>
      <c r="E237" s="9" t="str">
        <f t="shared" si="110"/>
        <v>L-084jurusan 4</v>
      </c>
      <c r="F237" s="10" t="s">
        <v>46</v>
      </c>
      <c r="G237" s="10" t="s">
        <v>22</v>
      </c>
      <c r="H237" s="10" t="s">
        <v>318</v>
      </c>
      <c r="I237" s="10" t="s">
        <v>10507</v>
      </c>
      <c r="J237" s="10" t="s">
        <v>10508</v>
      </c>
      <c r="K237" s="10" t="s">
        <v>7465</v>
      </c>
      <c r="L237" s="10"/>
      <c r="M237" s="10"/>
      <c r="N237" s="14">
        <f t="shared" si="111"/>
        <v>0</v>
      </c>
      <c r="O237" s="15" t="e">
        <f t="shared" si="112"/>
        <v>#VALUE!</v>
      </c>
      <c r="P237" s="15" t="e">
        <f t="shared" si="113"/>
        <v>#VALUE!</v>
      </c>
      <c r="Q237" s="17" t="e">
        <f>VLOOKUP($A237,'DATA PENGUKURAN GARDU'!$A:$BS,42,0)</f>
        <v>#N/A</v>
      </c>
      <c r="R237" s="18" t="e">
        <f t="shared" si="122"/>
        <v>#N/A</v>
      </c>
      <c r="S237" s="17" t="e">
        <f>VLOOKUP($A237,'DATA PENGUKURAN GARDU'!$A:$BS,44,0)</f>
        <v>#N/A</v>
      </c>
      <c r="T237" s="18" t="e">
        <f t="shared" si="123"/>
        <v>#N/A</v>
      </c>
      <c r="U237" s="17" t="e">
        <f>VLOOKUP($A237,'DATA PENGUKURAN GARDU'!$A:$BS,46,0)</f>
        <v>#N/A</v>
      </c>
      <c r="V237" s="18" t="e">
        <f t="shared" si="124"/>
        <v>#N/A</v>
      </c>
      <c r="W237" s="17" t="e">
        <f>VLOOKUP($A237,'DATA PENGUKURAN GARDU'!$A:$BS,48,0)</f>
        <v>#N/A</v>
      </c>
      <c r="X237" s="17" t="e">
        <f>VLOOKUP($A237,'DATA PENGUKURAN GARDU'!$A:$BS,53,0)</f>
        <v>#N/A</v>
      </c>
      <c r="Y237" s="17" t="e">
        <f>VLOOKUP($A237,'DATA PENGUKURAN GARDU'!$A:$BS,54,0)</f>
        <v>#N/A</v>
      </c>
      <c r="Z237" s="17" t="e">
        <f>VLOOKUP($A237,'DATA PENGUKURAN GARDU'!$A:$BS,55,0)</f>
        <v>#N/A</v>
      </c>
      <c r="AA237" s="20" t="e">
        <f>VLOOKUP($B237,'DATA PENGUKURAN GARDU'!$A:$BS,42,0)</f>
        <v>#N/A</v>
      </c>
      <c r="AB237" s="21" t="e">
        <f t="shared" si="125"/>
        <v>#N/A</v>
      </c>
      <c r="AC237" s="20" t="e">
        <f>VLOOKUP($B237,'DATA PENGUKURAN GARDU'!$A:$BS,44,0)</f>
        <v>#N/A</v>
      </c>
      <c r="AD237" s="21" t="e">
        <f t="shared" si="126"/>
        <v>#N/A</v>
      </c>
      <c r="AE237" s="20" t="e">
        <f>VLOOKUP($B237,'DATA PENGUKURAN GARDU'!$A:$BS,46,0)</f>
        <v>#N/A</v>
      </c>
      <c r="AF237" s="21" t="e">
        <f t="shared" si="127"/>
        <v>#N/A</v>
      </c>
      <c r="AG237" s="20" t="e">
        <f>VLOOKUP($B237,'DATA PENGUKURAN GARDU'!$A:$BS,46,0)</f>
        <v>#N/A</v>
      </c>
      <c r="AH237" s="20" t="e">
        <f>VLOOKUP($B237,'DATA PENGUKURAN GARDU'!$A:$BS,53,0)</f>
        <v>#N/A</v>
      </c>
      <c r="AI237" s="20" t="e">
        <f>VLOOKUP($B237,'DATA PENGUKURAN GARDU'!$A:$BS,54,0)</f>
        <v>#N/A</v>
      </c>
      <c r="AJ237" s="17" t="e">
        <f>VLOOKUP($C237,'DATA PENGUKURAN GARDU'!$A:$BS,42,0)</f>
        <v>#N/A</v>
      </c>
      <c r="AK237" s="23" t="e">
        <f t="shared" si="128"/>
        <v>#N/A</v>
      </c>
      <c r="AL237" s="17" t="e">
        <f>VLOOKUP($C237,'DATA PENGUKURAN GARDU'!$A:$BS,44,0)</f>
        <v>#N/A</v>
      </c>
      <c r="AM237" s="23" t="e">
        <f t="shared" si="129"/>
        <v>#N/A</v>
      </c>
      <c r="AN237" s="17" t="e">
        <f>VLOOKUP($C237,'DATA PENGUKURAN GARDU'!$A:$BS,46,0)</f>
        <v>#N/A</v>
      </c>
      <c r="AO237" s="23" t="e">
        <f t="shared" si="130"/>
        <v>#N/A</v>
      </c>
      <c r="AP237" s="17" t="e">
        <f>VLOOKUP($C237,'DATA PENGUKURAN GARDU'!$A:$BS,46,0)</f>
        <v>#N/A</v>
      </c>
      <c r="AQ237" s="17" t="e">
        <f>VLOOKUP($C237,'DATA PENGUKURAN GARDU'!$A:$BS,53,0)</f>
        <v>#N/A</v>
      </c>
      <c r="AR237" s="17" t="e">
        <f>VLOOKUP($C237,'DATA PENGUKURAN GARDU'!$A:$BS,54,0)</f>
        <v>#N/A</v>
      </c>
      <c r="AS237" s="20" t="e">
        <f>VLOOKUP($D237,'DATA PENGUKURAN GARDU'!$A:$BS,42,0)</f>
        <v>#N/A</v>
      </c>
      <c r="AT237" s="21" t="e">
        <f t="shared" si="131"/>
        <v>#N/A</v>
      </c>
      <c r="AU237" s="20" t="e">
        <f>VLOOKUP($D237,'DATA PENGUKURAN GARDU'!$A:$BS,44,0)</f>
        <v>#N/A</v>
      </c>
      <c r="AV237" s="21" t="e">
        <f t="shared" si="132"/>
        <v>#N/A</v>
      </c>
      <c r="AW237" s="20" t="e">
        <f>VLOOKUP($D237,'DATA PENGUKURAN GARDU'!$A:$BS,46,0)</f>
        <v>#N/A</v>
      </c>
      <c r="AX237" s="21" t="e">
        <f t="shared" si="133"/>
        <v>#N/A</v>
      </c>
      <c r="AY237" s="20" t="e">
        <f>VLOOKUP($D237,'DATA PENGUKURAN GARDU'!$A:$BS,46,0)</f>
        <v>#N/A</v>
      </c>
      <c r="AZ237" s="20" t="e">
        <f>VLOOKUP($D237,'DATA PENGUKURAN GARDU'!$A:$BS,53,0)</f>
        <v>#N/A</v>
      </c>
      <c r="BA237" s="20" t="e">
        <f>VLOOKUP($D237,'DATA PENGUKURAN GARDU'!$A:$BS,54,0)</f>
        <v>#N/A</v>
      </c>
      <c r="BB237" s="17" t="e">
        <f>VLOOKUP($E237,'DATA PENGUKURAN GARDU'!$A:$BS,42,0)</f>
        <v>#N/A</v>
      </c>
      <c r="BC237" s="23" t="e">
        <f t="shared" si="134"/>
        <v>#N/A</v>
      </c>
      <c r="BD237" s="17" t="e">
        <f>VLOOKUP($E237,'DATA PENGUKURAN GARDU'!$A:$BS,44,0)</f>
        <v>#N/A</v>
      </c>
      <c r="BE237" s="23" t="e">
        <f t="shared" si="135"/>
        <v>#N/A</v>
      </c>
      <c r="BF237" s="17" t="e">
        <f>VLOOKUP($E237,'DATA PENGUKURAN GARDU'!$A:$BS,46,0)</f>
        <v>#N/A</v>
      </c>
      <c r="BG237" s="23" t="e">
        <f t="shared" si="136"/>
        <v>#N/A</v>
      </c>
      <c r="BH237" s="17" t="e">
        <f>VLOOKUP($E237,'DATA PENGUKURAN GARDU'!$A:$BS,46,0)</f>
        <v>#N/A</v>
      </c>
      <c r="BI237" s="17" t="e">
        <f>VLOOKUP($E237,'DATA PENGUKURAN GARDU'!$A:$BS,53,0)</f>
        <v>#N/A</v>
      </c>
      <c r="BJ237" s="17" t="e">
        <f>VLOOKUP($E237,'DATA PENGUKURAN GARDU'!$A:$BS,54,0)</f>
        <v>#N/A</v>
      </c>
      <c r="BK237" s="20" t="e">
        <f t="shared" si="114"/>
        <v>#N/A</v>
      </c>
      <c r="BL237" s="20" t="e">
        <f t="shared" si="115"/>
        <v>#N/A</v>
      </c>
      <c r="BM237" s="20" t="e">
        <f t="shared" si="116"/>
        <v>#N/A</v>
      </c>
      <c r="BN237" s="25" t="e">
        <f t="shared" si="117"/>
        <v>#N/A</v>
      </c>
      <c r="BO237" s="26" t="str">
        <f t="shared" si="118"/>
        <v>0</v>
      </c>
      <c r="BP237" s="21" t="e">
        <f t="shared" si="119"/>
        <v>#VALUE!</v>
      </c>
      <c r="BQ237" s="20" t="e">
        <f t="shared" si="120"/>
        <v>#N/A</v>
      </c>
      <c r="BR237" s="20" t="e">
        <v>#N/A</v>
      </c>
      <c r="BS237" s="9" t="e">
        <v>#N/A</v>
      </c>
      <c r="BT237" s="2" t="e">
        <f t="shared" si="121"/>
        <v>#VALUE!</v>
      </c>
      <c r="BU237" s="2" t="e">
        <f t="shared" si="104"/>
        <v>#N/A</v>
      </c>
      <c r="BV237" s="2" t="e">
        <f t="shared" si="105"/>
        <v>#N/A</v>
      </c>
    </row>
    <row r="238" s="2" customFormat="1" ht="22.95" customHeight="1" spans="1:74">
      <c r="A238" s="9" t="str">
        <f t="shared" si="106"/>
        <v>L-085Induk</v>
      </c>
      <c r="B238" s="9" t="str">
        <f t="shared" si="107"/>
        <v>L-085jurusan 1</v>
      </c>
      <c r="C238" s="9" t="str">
        <f t="shared" si="108"/>
        <v>L-085jurusan 2</v>
      </c>
      <c r="D238" s="9" t="str">
        <f t="shared" si="109"/>
        <v>L-085jurusan 3</v>
      </c>
      <c r="E238" s="9" t="str">
        <f t="shared" si="110"/>
        <v>L-085jurusan 4</v>
      </c>
      <c r="F238" s="10" t="s">
        <v>46</v>
      </c>
      <c r="G238" s="10" t="s">
        <v>22</v>
      </c>
      <c r="H238" s="10" t="s">
        <v>319</v>
      </c>
      <c r="I238" s="10" t="s">
        <v>10509</v>
      </c>
      <c r="J238" s="10" t="s">
        <v>10510</v>
      </c>
      <c r="K238" s="10" t="s">
        <v>7465</v>
      </c>
      <c r="L238" s="10"/>
      <c r="M238" s="10"/>
      <c r="N238" s="14">
        <f t="shared" si="111"/>
        <v>0</v>
      </c>
      <c r="O238" s="15" t="e">
        <f t="shared" si="112"/>
        <v>#VALUE!</v>
      </c>
      <c r="P238" s="15" t="e">
        <f t="shared" si="113"/>
        <v>#VALUE!</v>
      </c>
      <c r="Q238" s="17" t="e">
        <f>VLOOKUP($A238,'DATA PENGUKURAN GARDU'!$A:$BS,42,0)</f>
        <v>#N/A</v>
      </c>
      <c r="R238" s="18" t="e">
        <f t="shared" si="122"/>
        <v>#N/A</v>
      </c>
      <c r="S238" s="17" t="e">
        <f>VLOOKUP($A238,'DATA PENGUKURAN GARDU'!$A:$BS,44,0)</f>
        <v>#N/A</v>
      </c>
      <c r="T238" s="18" t="e">
        <f t="shared" si="123"/>
        <v>#N/A</v>
      </c>
      <c r="U238" s="17" t="e">
        <f>VLOOKUP($A238,'DATA PENGUKURAN GARDU'!$A:$BS,46,0)</f>
        <v>#N/A</v>
      </c>
      <c r="V238" s="18" t="e">
        <f t="shared" si="124"/>
        <v>#N/A</v>
      </c>
      <c r="W238" s="17" t="e">
        <f>VLOOKUP($A238,'DATA PENGUKURAN GARDU'!$A:$BS,48,0)</f>
        <v>#N/A</v>
      </c>
      <c r="X238" s="17" t="e">
        <f>VLOOKUP($A238,'DATA PENGUKURAN GARDU'!$A:$BS,53,0)</f>
        <v>#N/A</v>
      </c>
      <c r="Y238" s="17" t="e">
        <f>VLOOKUP($A238,'DATA PENGUKURAN GARDU'!$A:$BS,54,0)</f>
        <v>#N/A</v>
      </c>
      <c r="Z238" s="17" t="e">
        <f>VLOOKUP($A238,'DATA PENGUKURAN GARDU'!$A:$BS,55,0)</f>
        <v>#N/A</v>
      </c>
      <c r="AA238" s="20" t="e">
        <f>VLOOKUP($B238,'DATA PENGUKURAN GARDU'!$A:$BS,42,0)</f>
        <v>#N/A</v>
      </c>
      <c r="AB238" s="21" t="e">
        <f t="shared" si="125"/>
        <v>#N/A</v>
      </c>
      <c r="AC238" s="20" t="e">
        <f>VLOOKUP($B238,'DATA PENGUKURAN GARDU'!$A:$BS,44,0)</f>
        <v>#N/A</v>
      </c>
      <c r="AD238" s="21" t="e">
        <f t="shared" si="126"/>
        <v>#N/A</v>
      </c>
      <c r="AE238" s="20" t="e">
        <f>VLOOKUP($B238,'DATA PENGUKURAN GARDU'!$A:$BS,46,0)</f>
        <v>#N/A</v>
      </c>
      <c r="AF238" s="21" t="e">
        <f t="shared" si="127"/>
        <v>#N/A</v>
      </c>
      <c r="AG238" s="20" t="e">
        <f>VLOOKUP($B238,'DATA PENGUKURAN GARDU'!$A:$BS,46,0)</f>
        <v>#N/A</v>
      </c>
      <c r="AH238" s="20" t="e">
        <f>VLOOKUP($B238,'DATA PENGUKURAN GARDU'!$A:$BS,53,0)</f>
        <v>#N/A</v>
      </c>
      <c r="AI238" s="20" t="e">
        <f>VLOOKUP($B238,'DATA PENGUKURAN GARDU'!$A:$BS,54,0)</f>
        <v>#N/A</v>
      </c>
      <c r="AJ238" s="17" t="e">
        <f>VLOOKUP($C238,'DATA PENGUKURAN GARDU'!$A:$BS,42,0)</f>
        <v>#N/A</v>
      </c>
      <c r="AK238" s="23" t="e">
        <f t="shared" si="128"/>
        <v>#N/A</v>
      </c>
      <c r="AL238" s="17" t="e">
        <f>VLOOKUP($C238,'DATA PENGUKURAN GARDU'!$A:$BS,44,0)</f>
        <v>#N/A</v>
      </c>
      <c r="AM238" s="23" t="e">
        <f t="shared" si="129"/>
        <v>#N/A</v>
      </c>
      <c r="AN238" s="17" t="e">
        <f>VLOOKUP($C238,'DATA PENGUKURAN GARDU'!$A:$BS,46,0)</f>
        <v>#N/A</v>
      </c>
      <c r="AO238" s="23" t="e">
        <f t="shared" si="130"/>
        <v>#N/A</v>
      </c>
      <c r="AP238" s="17" t="e">
        <f>VLOOKUP($C238,'DATA PENGUKURAN GARDU'!$A:$BS,46,0)</f>
        <v>#N/A</v>
      </c>
      <c r="AQ238" s="17" t="e">
        <f>VLOOKUP($C238,'DATA PENGUKURAN GARDU'!$A:$BS,53,0)</f>
        <v>#N/A</v>
      </c>
      <c r="AR238" s="17" t="e">
        <f>VLOOKUP($C238,'DATA PENGUKURAN GARDU'!$A:$BS,54,0)</f>
        <v>#N/A</v>
      </c>
      <c r="AS238" s="20" t="e">
        <f>VLOOKUP($D238,'DATA PENGUKURAN GARDU'!$A:$BS,42,0)</f>
        <v>#N/A</v>
      </c>
      <c r="AT238" s="21" t="e">
        <f t="shared" si="131"/>
        <v>#N/A</v>
      </c>
      <c r="AU238" s="20" t="e">
        <f>VLOOKUP($D238,'DATA PENGUKURAN GARDU'!$A:$BS,44,0)</f>
        <v>#N/A</v>
      </c>
      <c r="AV238" s="21" t="e">
        <f t="shared" si="132"/>
        <v>#N/A</v>
      </c>
      <c r="AW238" s="20" t="e">
        <f>VLOOKUP($D238,'DATA PENGUKURAN GARDU'!$A:$BS,46,0)</f>
        <v>#N/A</v>
      </c>
      <c r="AX238" s="21" t="e">
        <f t="shared" si="133"/>
        <v>#N/A</v>
      </c>
      <c r="AY238" s="20" t="e">
        <f>VLOOKUP($D238,'DATA PENGUKURAN GARDU'!$A:$BS,46,0)</f>
        <v>#N/A</v>
      </c>
      <c r="AZ238" s="20" t="e">
        <f>VLOOKUP($D238,'DATA PENGUKURAN GARDU'!$A:$BS,53,0)</f>
        <v>#N/A</v>
      </c>
      <c r="BA238" s="20" t="e">
        <f>VLOOKUP($D238,'DATA PENGUKURAN GARDU'!$A:$BS,54,0)</f>
        <v>#N/A</v>
      </c>
      <c r="BB238" s="17" t="e">
        <f>VLOOKUP($E238,'DATA PENGUKURAN GARDU'!$A:$BS,42,0)</f>
        <v>#N/A</v>
      </c>
      <c r="BC238" s="23" t="e">
        <f t="shared" si="134"/>
        <v>#N/A</v>
      </c>
      <c r="BD238" s="17" t="e">
        <f>VLOOKUP($E238,'DATA PENGUKURAN GARDU'!$A:$BS,44,0)</f>
        <v>#N/A</v>
      </c>
      <c r="BE238" s="23" t="e">
        <f t="shared" si="135"/>
        <v>#N/A</v>
      </c>
      <c r="BF238" s="17" t="e">
        <f>VLOOKUP($E238,'DATA PENGUKURAN GARDU'!$A:$BS,46,0)</f>
        <v>#N/A</v>
      </c>
      <c r="BG238" s="23" t="e">
        <f t="shared" si="136"/>
        <v>#N/A</v>
      </c>
      <c r="BH238" s="17" t="e">
        <f>VLOOKUP($E238,'DATA PENGUKURAN GARDU'!$A:$BS,46,0)</f>
        <v>#N/A</v>
      </c>
      <c r="BI238" s="17" t="e">
        <f>VLOOKUP($E238,'DATA PENGUKURAN GARDU'!$A:$BS,53,0)</f>
        <v>#N/A</v>
      </c>
      <c r="BJ238" s="17" t="e">
        <f>VLOOKUP($E238,'DATA PENGUKURAN GARDU'!$A:$BS,54,0)</f>
        <v>#N/A</v>
      </c>
      <c r="BK238" s="20" t="e">
        <f t="shared" si="114"/>
        <v>#N/A</v>
      </c>
      <c r="BL238" s="20" t="e">
        <f t="shared" si="115"/>
        <v>#N/A</v>
      </c>
      <c r="BM238" s="20" t="e">
        <f t="shared" si="116"/>
        <v>#N/A</v>
      </c>
      <c r="BN238" s="25" t="e">
        <f t="shared" si="117"/>
        <v>#N/A</v>
      </c>
      <c r="BO238" s="26" t="str">
        <f t="shared" si="118"/>
        <v>0</v>
      </c>
      <c r="BP238" s="21" t="e">
        <f t="shared" si="119"/>
        <v>#VALUE!</v>
      </c>
      <c r="BQ238" s="20" t="e">
        <f t="shared" si="120"/>
        <v>#N/A</v>
      </c>
      <c r="BR238" s="20" t="e">
        <v>#N/A</v>
      </c>
      <c r="BS238" s="9" t="e">
        <v>#N/A</v>
      </c>
      <c r="BT238" s="2" t="e">
        <f t="shared" si="121"/>
        <v>#VALUE!</v>
      </c>
      <c r="BU238" s="2" t="e">
        <f t="shared" si="104"/>
        <v>#N/A</v>
      </c>
      <c r="BV238" s="2" t="e">
        <f t="shared" si="105"/>
        <v>#N/A</v>
      </c>
    </row>
    <row r="239" s="2" customFormat="1" ht="22.95" customHeight="1" spans="1:74">
      <c r="A239" s="9" t="str">
        <f t="shared" si="106"/>
        <v>L-141Induk</v>
      </c>
      <c r="B239" s="9" t="str">
        <f t="shared" si="107"/>
        <v>L-141jurusan 1</v>
      </c>
      <c r="C239" s="9" t="str">
        <f t="shared" si="108"/>
        <v>L-141jurusan 2</v>
      </c>
      <c r="D239" s="9" t="str">
        <f t="shared" si="109"/>
        <v>L-141jurusan 3</v>
      </c>
      <c r="E239" s="9" t="str">
        <f t="shared" si="110"/>
        <v>L-141jurusan 4</v>
      </c>
      <c r="F239" s="10" t="s">
        <v>21</v>
      </c>
      <c r="G239" s="10" t="s">
        <v>22</v>
      </c>
      <c r="H239" s="10" t="s">
        <v>320</v>
      </c>
      <c r="I239" s="10" t="s">
        <v>10511</v>
      </c>
      <c r="J239" s="10" t="s">
        <v>10512</v>
      </c>
      <c r="K239" s="10" t="s">
        <v>7465</v>
      </c>
      <c r="L239" s="10"/>
      <c r="M239" s="10"/>
      <c r="N239" s="14">
        <f t="shared" si="111"/>
        <v>0</v>
      </c>
      <c r="O239" s="15" t="e">
        <f t="shared" si="112"/>
        <v>#VALUE!</v>
      </c>
      <c r="P239" s="15" t="e">
        <f t="shared" si="113"/>
        <v>#VALUE!</v>
      </c>
      <c r="Q239" s="17" t="e">
        <f>VLOOKUP($A239,'DATA PENGUKURAN GARDU'!$A:$BS,42,0)</f>
        <v>#N/A</v>
      </c>
      <c r="R239" s="18" t="e">
        <f t="shared" si="122"/>
        <v>#N/A</v>
      </c>
      <c r="S239" s="17" t="e">
        <f>VLOOKUP($A239,'DATA PENGUKURAN GARDU'!$A:$BS,44,0)</f>
        <v>#N/A</v>
      </c>
      <c r="T239" s="18" t="e">
        <f t="shared" si="123"/>
        <v>#N/A</v>
      </c>
      <c r="U239" s="17" t="e">
        <f>VLOOKUP($A239,'DATA PENGUKURAN GARDU'!$A:$BS,46,0)</f>
        <v>#N/A</v>
      </c>
      <c r="V239" s="18" t="e">
        <f t="shared" si="124"/>
        <v>#N/A</v>
      </c>
      <c r="W239" s="17" t="e">
        <f>VLOOKUP($A239,'DATA PENGUKURAN GARDU'!$A:$BS,48,0)</f>
        <v>#N/A</v>
      </c>
      <c r="X239" s="17" t="e">
        <f>VLOOKUP($A239,'DATA PENGUKURAN GARDU'!$A:$BS,53,0)</f>
        <v>#N/A</v>
      </c>
      <c r="Y239" s="17" t="e">
        <f>VLOOKUP($A239,'DATA PENGUKURAN GARDU'!$A:$BS,54,0)</f>
        <v>#N/A</v>
      </c>
      <c r="Z239" s="17" t="e">
        <f>VLOOKUP($A239,'DATA PENGUKURAN GARDU'!$A:$BS,55,0)</f>
        <v>#N/A</v>
      </c>
      <c r="AA239" s="20" t="e">
        <f>VLOOKUP($B239,'DATA PENGUKURAN GARDU'!$A:$BS,42,0)</f>
        <v>#N/A</v>
      </c>
      <c r="AB239" s="21" t="e">
        <f t="shared" si="125"/>
        <v>#N/A</v>
      </c>
      <c r="AC239" s="20" t="e">
        <f>VLOOKUP($B239,'DATA PENGUKURAN GARDU'!$A:$BS,44,0)</f>
        <v>#N/A</v>
      </c>
      <c r="AD239" s="21" t="e">
        <f t="shared" si="126"/>
        <v>#N/A</v>
      </c>
      <c r="AE239" s="20" t="e">
        <f>VLOOKUP($B239,'DATA PENGUKURAN GARDU'!$A:$BS,46,0)</f>
        <v>#N/A</v>
      </c>
      <c r="AF239" s="21" t="e">
        <f t="shared" si="127"/>
        <v>#N/A</v>
      </c>
      <c r="AG239" s="20" t="e">
        <f>VLOOKUP($B239,'DATA PENGUKURAN GARDU'!$A:$BS,46,0)</f>
        <v>#N/A</v>
      </c>
      <c r="AH239" s="20" t="e">
        <f>VLOOKUP($B239,'DATA PENGUKURAN GARDU'!$A:$BS,53,0)</f>
        <v>#N/A</v>
      </c>
      <c r="AI239" s="20" t="e">
        <f>VLOOKUP($B239,'DATA PENGUKURAN GARDU'!$A:$BS,54,0)</f>
        <v>#N/A</v>
      </c>
      <c r="AJ239" s="17" t="e">
        <f>VLOOKUP($C239,'DATA PENGUKURAN GARDU'!$A:$BS,42,0)</f>
        <v>#N/A</v>
      </c>
      <c r="AK239" s="23" t="e">
        <f t="shared" si="128"/>
        <v>#N/A</v>
      </c>
      <c r="AL239" s="17" t="e">
        <f>VLOOKUP($C239,'DATA PENGUKURAN GARDU'!$A:$BS,44,0)</f>
        <v>#N/A</v>
      </c>
      <c r="AM239" s="23" t="e">
        <f t="shared" si="129"/>
        <v>#N/A</v>
      </c>
      <c r="AN239" s="17" t="e">
        <f>VLOOKUP($C239,'DATA PENGUKURAN GARDU'!$A:$BS,46,0)</f>
        <v>#N/A</v>
      </c>
      <c r="AO239" s="23" t="e">
        <f t="shared" si="130"/>
        <v>#N/A</v>
      </c>
      <c r="AP239" s="17" t="e">
        <f>VLOOKUP($C239,'DATA PENGUKURAN GARDU'!$A:$BS,46,0)</f>
        <v>#N/A</v>
      </c>
      <c r="AQ239" s="17" t="e">
        <f>VLOOKUP($C239,'DATA PENGUKURAN GARDU'!$A:$BS,53,0)</f>
        <v>#N/A</v>
      </c>
      <c r="AR239" s="17" t="e">
        <f>VLOOKUP($C239,'DATA PENGUKURAN GARDU'!$A:$BS,54,0)</f>
        <v>#N/A</v>
      </c>
      <c r="AS239" s="20" t="e">
        <f>VLOOKUP($D239,'DATA PENGUKURAN GARDU'!$A:$BS,42,0)</f>
        <v>#N/A</v>
      </c>
      <c r="AT239" s="21" t="e">
        <f t="shared" si="131"/>
        <v>#N/A</v>
      </c>
      <c r="AU239" s="20" t="e">
        <f>VLOOKUP($D239,'DATA PENGUKURAN GARDU'!$A:$BS,44,0)</f>
        <v>#N/A</v>
      </c>
      <c r="AV239" s="21" t="e">
        <f t="shared" si="132"/>
        <v>#N/A</v>
      </c>
      <c r="AW239" s="20" t="e">
        <f>VLOOKUP($D239,'DATA PENGUKURAN GARDU'!$A:$BS,46,0)</f>
        <v>#N/A</v>
      </c>
      <c r="AX239" s="21" t="e">
        <f t="shared" si="133"/>
        <v>#N/A</v>
      </c>
      <c r="AY239" s="20" t="e">
        <f>VLOOKUP($D239,'DATA PENGUKURAN GARDU'!$A:$BS,46,0)</f>
        <v>#N/A</v>
      </c>
      <c r="AZ239" s="20" t="e">
        <f>VLOOKUP($D239,'DATA PENGUKURAN GARDU'!$A:$BS,53,0)</f>
        <v>#N/A</v>
      </c>
      <c r="BA239" s="20" t="e">
        <f>VLOOKUP($D239,'DATA PENGUKURAN GARDU'!$A:$BS,54,0)</f>
        <v>#N/A</v>
      </c>
      <c r="BB239" s="17" t="e">
        <f>VLOOKUP($E239,'DATA PENGUKURAN GARDU'!$A:$BS,42,0)</f>
        <v>#N/A</v>
      </c>
      <c r="BC239" s="23" t="e">
        <f t="shared" si="134"/>
        <v>#N/A</v>
      </c>
      <c r="BD239" s="17" t="e">
        <f>VLOOKUP($E239,'DATA PENGUKURAN GARDU'!$A:$BS,44,0)</f>
        <v>#N/A</v>
      </c>
      <c r="BE239" s="23" t="e">
        <f t="shared" si="135"/>
        <v>#N/A</v>
      </c>
      <c r="BF239" s="17" t="e">
        <f>VLOOKUP($E239,'DATA PENGUKURAN GARDU'!$A:$BS,46,0)</f>
        <v>#N/A</v>
      </c>
      <c r="BG239" s="23" t="e">
        <f t="shared" si="136"/>
        <v>#N/A</v>
      </c>
      <c r="BH239" s="17" t="e">
        <f>VLOOKUP($E239,'DATA PENGUKURAN GARDU'!$A:$BS,46,0)</f>
        <v>#N/A</v>
      </c>
      <c r="BI239" s="17" t="e">
        <f>VLOOKUP($E239,'DATA PENGUKURAN GARDU'!$A:$BS,53,0)</f>
        <v>#N/A</v>
      </c>
      <c r="BJ239" s="17" t="e">
        <f>VLOOKUP($E239,'DATA PENGUKURAN GARDU'!$A:$BS,54,0)</f>
        <v>#N/A</v>
      </c>
      <c r="BK239" s="20" t="e">
        <f t="shared" si="114"/>
        <v>#N/A</v>
      </c>
      <c r="BL239" s="20" t="e">
        <f t="shared" si="115"/>
        <v>#N/A</v>
      </c>
      <c r="BM239" s="20" t="e">
        <f t="shared" si="116"/>
        <v>#N/A</v>
      </c>
      <c r="BN239" s="25" t="e">
        <f t="shared" si="117"/>
        <v>#N/A</v>
      </c>
      <c r="BO239" s="26" t="str">
        <f t="shared" si="118"/>
        <v>0</v>
      </c>
      <c r="BP239" s="21" t="e">
        <f t="shared" si="119"/>
        <v>#VALUE!</v>
      </c>
      <c r="BQ239" s="20" t="e">
        <f t="shared" si="120"/>
        <v>#N/A</v>
      </c>
      <c r="BR239" s="20" t="e">
        <v>#N/A</v>
      </c>
      <c r="BS239" s="9" t="e">
        <v>#N/A</v>
      </c>
      <c r="BT239" s="2" t="e">
        <f t="shared" si="121"/>
        <v>#VALUE!</v>
      </c>
      <c r="BU239" s="2" t="e">
        <f t="shared" si="104"/>
        <v>#N/A</v>
      </c>
      <c r="BV239" s="2" t="e">
        <f t="shared" si="105"/>
        <v>#N/A</v>
      </c>
    </row>
    <row r="240" s="2" customFormat="1" ht="22.95" customHeight="1" spans="1:74">
      <c r="A240" s="9" t="str">
        <f t="shared" si="106"/>
        <v>L-142Induk</v>
      </c>
      <c r="B240" s="9" t="str">
        <f t="shared" si="107"/>
        <v>L-142jurusan 1</v>
      </c>
      <c r="C240" s="9" t="str">
        <f t="shared" si="108"/>
        <v>L-142jurusan 2</v>
      </c>
      <c r="D240" s="9" t="str">
        <f t="shared" si="109"/>
        <v>L-142jurusan 3</v>
      </c>
      <c r="E240" s="9" t="str">
        <f t="shared" si="110"/>
        <v>L-142jurusan 4</v>
      </c>
      <c r="F240" s="10" t="s">
        <v>21</v>
      </c>
      <c r="G240" s="10" t="s">
        <v>22</v>
      </c>
      <c r="H240" s="10" t="s">
        <v>321</v>
      </c>
      <c r="I240" s="10" t="s">
        <v>10513</v>
      </c>
      <c r="J240" s="10" t="s">
        <v>10514</v>
      </c>
      <c r="K240" s="10" t="s">
        <v>7465</v>
      </c>
      <c r="L240" s="10"/>
      <c r="M240" s="10"/>
      <c r="N240" s="14">
        <f t="shared" si="111"/>
        <v>0</v>
      </c>
      <c r="O240" s="15" t="e">
        <f t="shared" si="112"/>
        <v>#VALUE!</v>
      </c>
      <c r="P240" s="15" t="e">
        <f t="shared" si="113"/>
        <v>#VALUE!</v>
      </c>
      <c r="Q240" s="17" t="e">
        <f>VLOOKUP($A240,'DATA PENGUKURAN GARDU'!$A:$BS,42,0)</f>
        <v>#N/A</v>
      </c>
      <c r="R240" s="18" t="e">
        <f t="shared" si="122"/>
        <v>#N/A</v>
      </c>
      <c r="S240" s="17" t="e">
        <f>VLOOKUP($A240,'DATA PENGUKURAN GARDU'!$A:$BS,44,0)</f>
        <v>#N/A</v>
      </c>
      <c r="T240" s="18" t="e">
        <f t="shared" si="123"/>
        <v>#N/A</v>
      </c>
      <c r="U240" s="17" t="e">
        <f>VLOOKUP($A240,'DATA PENGUKURAN GARDU'!$A:$BS,46,0)</f>
        <v>#N/A</v>
      </c>
      <c r="V240" s="18" t="e">
        <f t="shared" si="124"/>
        <v>#N/A</v>
      </c>
      <c r="W240" s="17" t="e">
        <f>VLOOKUP($A240,'DATA PENGUKURAN GARDU'!$A:$BS,48,0)</f>
        <v>#N/A</v>
      </c>
      <c r="X240" s="17" t="e">
        <f>VLOOKUP($A240,'DATA PENGUKURAN GARDU'!$A:$BS,53,0)</f>
        <v>#N/A</v>
      </c>
      <c r="Y240" s="17" t="e">
        <f>VLOOKUP($A240,'DATA PENGUKURAN GARDU'!$A:$BS,54,0)</f>
        <v>#N/A</v>
      </c>
      <c r="Z240" s="17" t="e">
        <f>VLOOKUP($A240,'DATA PENGUKURAN GARDU'!$A:$BS,55,0)</f>
        <v>#N/A</v>
      </c>
      <c r="AA240" s="20" t="e">
        <f>VLOOKUP($B240,'DATA PENGUKURAN GARDU'!$A:$BS,42,0)</f>
        <v>#N/A</v>
      </c>
      <c r="AB240" s="21" t="e">
        <f t="shared" si="125"/>
        <v>#N/A</v>
      </c>
      <c r="AC240" s="20" t="e">
        <f>VLOOKUP($B240,'DATA PENGUKURAN GARDU'!$A:$BS,44,0)</f>
        <v>#N/A</v>
      </c>
      <c r="AD240" s="21" t="e">
        <f t="shared" si="126"/>
        <v>#N/A</v>
      </c>
      <c r="AE240" s="20" t="e">
        <f>VLOOKUP($B240,'DATA PENGUKURAN GARDU'!$A:$BS,46,0)</f>
        <v>#N/A</v>
      </c>
      <c r="AF240" s="21" t="e">
        <f t="shared" si="127"/>
        <v>#N/A</v>
      </c>
      <c r="AG240" s="20" t="e">
        <f>VLOOKUP($B240,'DATA PENGUKURAN GARDU'!$A:$BS,46,0)</f>
        <v>#N/A</v>
      </c>
      <c r="AH240" s="20" t="e">
        <f>VLOOKUP($B240,'DATA PENGUKURAN GARDU'!$A:$BS,53,0)</f>
        <v>#N/A</v>
      </c>
      <c r="AI240" s="20" t="e">
        <f>VLOOKUP($B240,'DATA PENGUKURAN GARDU'!$A:$BS,54,0)</f>
        <v>#N/A</v>
      </c>
      <c r="AJ240" s="17" t="e">
        <f>VLOOKUP($C240,'DATA PENGUKURAN GARDU'!$A:$BS,42,0)</f>
        <v>#N/A</v>
      </c>
      <c r="AK240" s="23" t="e">
        <f t="shared" si="128"/>
        <v>#N/A</v>
      </c>
      <c r="AL240" s="17" t="e">
        <f>VLOOKUP($C240,'DATA PENGUKURAN GARDU'!$A:$BS,44,0)</f>
        <v>#N/A</v>
      </c>
      <c r="AM240" s="23" t="e">
        <f t="shared" si="129"/>
        <v>#N/A</v>
      </c>
      <c r="AN240" s="17" t="e">
        <f>VLOOKUP($C240,'DATA PENGUKURAN GARDU'!$A:$BS,46,0)</f>
        <v>#N/A</v>
      </c>
      <c r="AO240" s="23" t="e">
        <f t="shared" si="130"/>
        <v>#N/A</v>
      </c>
      <c r="AP240" s="17" t="e">
        <f>VLOOKUP($C240,'DATA PENGUKURAN GARDU'!$A:$BS,46,0)</f>
        <v>#N/A</v>
      </c>
      <c r="AQ240" s="17" t="e">
        <f>VLOOKUP($C240,'DATA PENGUKURAN GARDU'!$A:$BS,53,0)</f>
        <v>#N/A</v>
      </c>
      <c r="AR240" s="17" t="e">
        <f>VLOOKUP($C240,'DATA PENGUKURAN GARDU'!$A:$BS,54,0)</f>
        <v>#N/A</v>
      </c>
      <c r="AS240" s="20" t="e">
        <f>VLOOKUP($D240,'DATA PENGUKURAN GARDU'!$A:$BS,42,0)</f>
        <v>#N/A</v>
      </c>
      <c r="AT240" s="21" t="e">
        <f t="shared" si="131"/>
        <v>#N/A</v>
      </c>
      <c r="AU240" s="20" t="e">
        <f>VLOOKUP($D240,'DATA PENGUKURAN GARDU'!$A:$BS,44,0)</f>
        <v>#N/A</v>
      </c>
      <c r="AV240" s="21" t="e">
        <f t="shared" si="132"/>
        <v>#N/A</v>
      </c>
      <c r="AW240" s="20" t="e">
        <f>VLOOKUP($D240,'DATA PENGUKURAN GARDU'!$A:$BS,46,0)</f>
        <v>#N/A</v>
      </c>
      <c r="AX240" s="21" t="e">
        <f t="shared" si="133"/>
        <v>#N/A</v>
      </c>
      <c r="AY240" s="20" t="e">
        <f>VLOOKUP($D240,'DATA PENGUKURAN GARDU'!$A:$BS,46,0)</f>
        <v>#N/A</v>
      </c>
      <c r="AZ240" s="20" t="e">
        <f>VLOOKUP($D240,'DATA PENGUKURAN GARDU'!$A:$BS,53,0)</f>
        <v>#N/A</v>
      </c>
      <c r="BA240" s="20" t="e">
        <f>VLOOKUP($D240,'DATA PENGUKURAN GARDU'!$A:$BS,54,0)</f>
        <v>#N/A</v>
      </c>
      <c r="BB240" s="17" t="e">
        <f>VLOOKUP($E240,'DATA PENGUKURAN GARDU'!$A:$BS,42,0)</f>
        <v>#N/A</v>
      </c>
      <c r="BC240" s="23" t="e">
        <f t="shared" si="134"/>
        <v>#N/A</v>
      </c>
      <c r="BD240" s="17" t="e">
        <f>VLOOKUP($E240,'DATA PENGUKURAN GARDU'!$A:$BS,44,0)</f>
        <v>#N/A</v>
      </c>
      <c r="BE240" s="23" t="e">
        <f t="shared" si="135"/>
        <v>#N/A</v>
      </c>
      <c r="BF240" s="17" t="e">
        <f>VLOOKUP($E240,'DATA PENGUKURAN GARDU'!$A:$BS,46,0)</f>
        <v>#N/A</v>
      </c>
      <c r="BG240" s="23" t="e">
        <f t="shared" si="136"/>
        <v>#N/A</v>
      </c>
      <c r="BH240" s="17" t="e">
        <f>VLOOKUP($E240,'DATA PENGUKURAN GARDU'!$A:$BS,46,0)</f>
        <v>#N/A</v>
      </c>
      <c r="BI240" s="17" t="e">
        <f>VLOOKUP($E240,'DATA PENGUKURAN GARDU'!$A:$BS,53,0)</f>
        <v>#N/A</v>
      </c>
      <c r="BJ240" s="17" t="e">
        <f>VLOOKUP($E240,'DATA PENGUKURAN GARDU'!$A:$BS,54,0)</f>
        <v>#N/A</v>
      </c>
      <c r="BK240" s="20" t="e">
        <f t="shared" si="114"/>
        <v>#N/A</v>
      </c>
      <c r="BL240" s="20" t="e">
        <f t="shared" si="115"/>
        <v>#N/A</v>
      </c>
      <c r="BM240" s="20" t="e">
        <f t="shared" si="116"/>
        <v>#N/A</v>
      </c>
      <c r="BN240" s="25" t="e">
        <f t="shared" si="117"/>
        <v>#N/A</v>
      </c>
      <c r="BO240" s="26" t="str">
        <f t="shared" si="118"/>
        <v>0</v>
      </c>
      <c r="BP240" s="21" t="e">
        <f t="shared" si="119"/>
        <v>#VALUE!</v>
      </c>
      <c r="BQ240" s="20" t="e">
        <f t="shared" si="120"/>
        <v>#N/A</v>
      </c>
      <c r="BR240" s="20" t="e">
        <v>#N/A</v>
      </c>
      <c r="BS240" s="9" t="e">
        <v>#N/A</v>
      </c>
      <c r="BT240" s="2" t="e">
        <f t="shared" si="121"/>
        <v>#VALUE!</v>
      </c>
      <c r="BU240" s="2" t="e">
        <f t="shared" si="104"/>
        <v>#N/A</v>
      </c>
      <c r="BV240" s="2" t="e">
        <f t="shared" si="105"/>
        <v>#N/A</v>
      </c>
    </row>
    <row r="241" s="2" customFormat="1" ht="22.95" customHeight="1" spans="1:74">
      <c r="A241" s="9" t="str">
        <f t="shared" si="106"/>
        <v>L-133.1Induk</v>
      </c>
      <c r="B241" s="9" t="str">
        <f t="shared" si="107"/>
        <v>L-133.1jurusan 1</v>
      </c>
      <c r="C241" s="9" t="str">
        <f t="shared" si="108"/>
        <v>L-133.1jurusan 2</v>
      </c>
      <c r="D241" s="9" t="str">
        <f t="shared" si="109"/>
        <v>L-133.1jurusan 3</v>
      </c>
      <c r="E241" s="9" t="str">
        <f t="shared" si="110"/>
        <v>L-133.1jurusan 4</v>
      </c>
      <c r="F241" s="10" t="s">
        <v>21</v>
      </c>
      <c r="G241" s="10" t="s">
        <v>22</v>
      </c>
      <c r="H241" s="10" t="s">
        <v>322</v>
      </c>
      <c r="I241" s="10" t="s">
        <v>10515</v>
      </c>
      <c r="J241" s="10" t="s">
        <v>10516</v>
      </c>
      <c r="K241" s="10" t="s">
        <v>7465</v>
      </c>
      <c r="L241" s="10"/>
      <c r="M241" s="10"/>
      <c r="N241" s="14">
        <f t="shared" si="111"/>
        <v>0</v>
      </c>
      <c r="O241" s="15" t="e">
        <f t="shared" si="112"/>
        <v>#VALUE!</v>
      </c>
      <c r="P241" s="15" t="e">
        <f t="shared" si="113"/>
        <v>#VALUE!</v>
      </c>
      <c r="Q241" s="17" t="e">
        <f>VLOOKUP($A241,'DATA PENGUKURAN GARDU'!$A:$BS,42,0)</f>
        <v>#N/A</v>
      </c>
      <c r="R241" s="18" t="e">
        <f t="shared" si="122"/>
        <v>#N/A</v>
      </c>
      <c r="S241" s="17" t="e">
        <f>VLOOKUP($A241,'DATA PENGUKURAN GARDU'!$A:$BS,44,0)</f>
        <v>#N/A</v>
      </c>
      <c r="T241" s="18" t="e">
        <f t="shared" si="123"/>
        <v>#N/A</v>
      </c>
      <c r="U241" s="17" t="e">
        <f>VLOOKUP($A241,'DATA PENGUKURAN GARDU'!$A:$BS,46,0)</f>
        <v>#N/A</v>
      </c>
      <c r="V241" s="18" t="e">
        <f t="shared" si="124"/>
        <v>#N/A</v>
      </c>
      <c r="W241" s="17" t="e">
        <f>VLOOKUP($A241,'DATA PENGUKURAN GARDU'!$A:$BS,48,0)</f>
        <v>#N/A</v>
      </c>
      <c r="X241" s="17" t="e">
        <f>VLOOKUP($A241,'DATA PENGUKURAN GARDU'!$A:$BS,53,0)</f>
        <v>#N/A</v>
      </c>
      <c r="Y241" s="17" t="e">
        <f>VLOOKUP($A241,'DATA PENGUKURAN GARDU'!$A:$BS,54,0)</f>
        <v>#N/A</v>
      </c>
      <c r="Z241" s="17" t="e">
        <f>VLOOKUP($A241,'DATA PENGUKURAN GARDU'!$A:$BS,55,0)</f>
        <v>#N/A</v>
      </c>
      <c r="AA241" s="20" t="e">
        <f>VLOOKUP($B241,'DATA PENGUKURAN GARDU'!$A:$BS,42,0)</f>
        <v>#N/A</v>
      </c>
      <c r="AB241" s="21" t="e">
        <f t="shared" si="125"/>
        <v>#N/A</v>
      </c>
      <c r="AC241" s="20" t="e">
        <f>VLOOKUP($B241,'DATA PENGUKURAN GARDU'!$A:$BS,44,0)</f>
        <v>#N/A</v>
      </c>
      <c r="AD241" s="21" t="e">
        <f t="shared" si="126"/>
        <v>#N/A</v>
      </c>
      <c r="AE241" s="20" t="e">
        <f>VLOOKUP($B241,'DATA PENGUKURAN GARDU'!$A:$BS,46,0)</f>
        <v>#N/A</v>
      </c>
      <c r="AF241" s="21" t="e">
        <f t="shared" si="127"/>
        <v>#N/A</v>
      </c>
      <c r="AG241" s="20" t="e">
        <f>VLOOKUP($B241,'DATA PENGUKURAN GARDU'!$A:$BS,46,0)</f>
        <v>#N/A</v>
      </c>
      <c r="AH241" s="20" t="e">
        <f>VLOOKUP($B241,'DATA PENGUKURAN GARDU'!$A:$BS,53,0)</f>
        <v>#N/A</v>
      </c>
      <c r="AI241" s="20" t="e">
        <f>VLOOKUP($B241,'DATA PENGUKURAN GARDU'!$A:$BS,54,0)</f>
        <v>#N/A</v>
      </c>
      <c r="AJ241" s="17" t="e">
        <f>VLOOKUP($C241,'DATA PENGUKURAN GARDU'!$A:$BS,42,0)</f>
        <v>#N/A</v>
      </c>
      <c r="AK241" s="23" t="e">
        <f t="shared" si="128"/>
        <v>#N/A</v>
      </c>
      <c r="AL241" s="17" t="e">
        <f>VLOOKUP($C241,'DATA PENGUKURAN GARDU'!$A:$BS,44,0)</f>
        <v>#N/A</v>
      </c>
      <c r="AM241" s="23" t="e">
        <f t="shared" si="129"/>
        <v>#N/A</v>
      </c>
      <c r="AN241" s="17" t="e">
        <f>VLOOKUP($C241,'DATA PENGUKURAN GARDU'!$A:$BS,46,0)</f>
        <v>#N/A</v>
      </c>
      <c r="AO241" s="23" t="e">
        <f t="shared" si="130"/>
        <v>#N/A</v>
      </c>
      <c r="AP241" s="17" t="e">
        <f>VLOOKUP($C241,'DATA PENGUKURAN GARDU'!$A:$BS,46,0)</f>
        <v>#N/A</v>
      </c>
      <c r="AQ241" s="17" t="e">
        <f>VLOOKUP($C241,'DATA PENGUKURAN GARDU'!$A:$BS,53,0)</f>
        <v>#N/A</v>
      </c>
      <c r="AR241" s="17" t="e">
        <f>VLOOKUP($C241,'DATA PENGUKURAN GARDU'!$A:$BS,54,0)</f>
        <v>#N/A</v>
      </c>
      <c r="AS241" s="20" t="e">
        <f>VLOOKUP($D241,'DATA PENGUKURAN GARDU'!$A:$BS,42,0)</f>
        <v>#N/A</v>
      </c>
      <c r="AT241" s="21" t="e">
        <f t="shared" si="131"/>
        <v>#N/A</v>
      </c>
      <c r="AU241" s="20" t="e">
        <f>VLOOKUP($D241,'DATA PENGUKURAN GARDU'!$A:$BS,44,0)</f>
        <v>#N/A</v>
      </c>
      <c r="AV241" s="21" t="e">
        <f t="shared" si="132"/>
        <v>#N/A</v>
      </c>
      <c r="AW241" s="20" t="e">
        <f>VLOOKUP($D241,'DATA PENGUKURAN GARDU'!$A:$BS,46,0)</f>
        <v>#N/A</v>
      </c>
      <c r="AX241" s="21" t="e">
        <f t="shared" si="133"/>
        <v>#N/A</v>
      </c>
      <c r="AY241" s="20" t="e">
        <f>VLOOKUP($D241,'DATA PENGUKURAN GARDU'!$A:$BS,46,0)</f>
        <v>#N/A</v>
      </c>
      <c r="AZ241" s="20" t="e">
        <f>VLOOKUP($D241,'DATA PENGUKURAN GARDU'!$A:$BS,53,0)</f>
        <v>#N/A</v>
      </c>
      <c r="BA241" s="20" t="e">
        <f>VLOOKUP($D241,'DATA PENGUKURAN GARDU'!$A:$BS,54,0)</f>
        <v>#N/A</v>
      </c>
      <c r="BB241" s="17" t="e">
        <f>VLOOKUP($E241,'DATA PENGUKURAN GARDU'!$A:$BS,42,0)</f>
        <v>#N/A</v>
      </c>
      <c r="BC241" s="23" t="e">
        <f t="shared" si="134"/>
        <v>#N/A</v>
      </c>
      <c r="BD241" s="17" t="e">
        <f>VLOOKUP($E241,'DATA PENGUKURAN GARDU'!$A:$BS,44,0)</f>
        <v>#N/A</v>
      </c>
      <c r="BE241" s="23" t="e">
        <f t="shared" si="135"/>
        <v>#N/A</v>
      </c>
      <c r="BF241" s="17" t="e">
        <f>VLOOKUP($E241,'DATA PENGUKURAN GARDU'!$A:$BS,46,0)</f>
        <v>#N/A</v>
      </c>
      <c r="BG241" s="23" t="e">
        <f t="shared" si="136"/>
        <v>#N/A</v>
      </c>
      <c r="BH241" s="17" t="e">
        <f>VLOOKUP($E241,'DATA PENGUKURAN GARDU'!$A:$BS,46,0)</f>
        <v>#N/A</v>
      </c>
      <c r="BI241" s="17" t="e">
        <f>VLOOKUP($E241,'DATA PENGUKURAN GARDU'!$A:$BS,53,0)</f>
        <v>#N/A</v>
      </c>
      <c r="BJ241" s="17" t="e">
        <f>VLOOKUP($E241,'DATA PENGUKURAN GARDU'!$A:$BS,54,0)</f>
        <v>#N/A</v>
      </c>
      <c r="BK241" s="20" t="e">
        <f t="shared" si="114"/>
        <v>#N/A</v>
      </c>
      <c r="BL241" s="20" t="e">
        <f t="shared" si="115"/>
        <v>#N/A</v>
      </c>
      <c r="BM241" s="20" t="e">
        <f t="shared" si="116"/>
        <v>#N/A</v>
      </c>
      <c r="BN241" s="25" t="e">
        <f t="shared" si="117"/>
        <v>#N/A</v>
      </c>
      <c r="BO241" s="26" t="str">
        <f t="shared" si="118"/>
        <v>0</v>
      </c>
      <c r="BP241" s="21" t="e">
        <f t="shared" si="119"/>
        <v>#VALUE!</v>
      </c>
      <c r="BQ241" s="20" t="e">
        <f t="shared" si="120"/>
        <v>#N/A</v>
      </c>
      <c r="BR241" s="20" t="e">
        <v>#N/A</v>
      </c>
      <c r="BS241" s="9" t="e">
        <v>#N/A</v>
      </c>
      <c r="BT241" s="2" t="e">
        <f t="shared" si="121"/>
        <v>#VALUE!</v>
      </c>
      <c r="BU241" s="2" t="e">
        <f t="shared" si="104"/>
        <v>#N/A</v>
      </c>
      <c r="BV241" s="2" t="e">
        <f t="shared" si="105"/>
        <v>#N/A</v>
      </c>
    </row>
    <row r="242" s="2" customFormat="1" ht="22.95" customHeight="1" spans="1:74">
      <c r="A242" s="9" t="str">
        <f t="shared" si="106"/>
        <v>L-144.1Induk</v>
      </c>
      <c r="B242" s="9" t="str">
        <f t="shared" si="107"/>
        <v>L-144.1jurusan 1</v>
      </c>
      <c r="C242" s="9" t="str">
        <f t="shared" si="108"/>
        <v>L-144.1jurusan 2</v>
      </c>
      <c r="D242" s="9" t="str">
        <f t="shared" si="109"/>
        <v>L-144.1jurusan 3</v>
      </c>
      <c r="E242" s="9" t="str">
        <f t="shared" si="110"/>
        <v>L-144.1jurusan 4</v>
      </c>
      <c r="F242" s="10" t="s">
        <v>21</v>
      </c>
      <c r="G242" s="10" t="s">
        <v>22</v>
      </c>
      <c r="H242" s="10" t="s">
        <v>323</v>
      </c>
      <c r="I242" s="10" t="s">
        <v>10517</v>
      </c>
      <c r="J242" s="10" t="s">
        <v>10518</v>
      </c>
      <c r="K242" s="10" t="s">
        <v>7465</v>
      </c>
      <c r="L242" s="10"/>
      <c r="M242" s="10"/>
      <c r="N242" s="14">
        <f t="shared" si="111"/>
        <v>0</v>
      </c>
      <c r="O242" s="15" t="e">
        <f t="shared" si="112"/>
        <v>#VALUE!</v>
      </c>
      <c r="P242" s="15" t="e">
        <f t="shared" si="113"/>
        <v>#VALUE!</v>
      </c>
      <c r="Q242" s="17" t="e">
        <f>VLOOKUP($A242,'DATA PENGUKURAN GARDU'!$A:$BS,42,0)</f>
        <v>#N/A</v>
      </c>
      <c r="R242" s="18" t="e">
        <f t="shared" si="122"/>
        <v>#N/A</v>
      </c>
      <c r="S242" s="17" t="e">
        <f>VLOOKUP($A242,'DATA PENGUKURAN GARDU'!$A:$BS,44,0)</f>
        <v>#N/A</v>
      </c>
      <c r="T242" s="18" t="e">
        <f t="shared" si="123"/>
        <v>#N/A</v>
      </c>
      <c r="U242" s="17" t="e">
        <f>VLOOKUP($A242,'DATA PENGUKURAN GARDU'!$A:$BS,46,0)</f>
        <v>#N/A</v>
      </c>
      <c r="V242" s="18" t="e">
        <f t="shared" si="124"/>
        <v>#N/A</v>
      </c>
      <c r="W242" s="17" t="e">
        <f>VLOOKUP($A242,'DATA PENGUKURAN GARDU'!$A:$BS,48,0)</f>
        <v>#N/A</v>
      </c>
      <c r="X242" s="17" t="e">
        <f>VLOOKUP($A242,'DATA PENGUKURAN GARDU'!$A:$BS,53,0)</f>
        <v>#N/A</v>
      </c>
      <c r="Y242" s="17" t="e">
        <f>VLOOKUP($A242,'DATA PENGUKURAN GARDU'!$A:$BS,54,0)</f>
        <v>#N/A</v>
      </c>
      <c r="Z242" s="17" t="e">
        <f>VLOOKUP($A242,'DATA PENGUKURAN GARDU'!$A:$BS,55,0)</f>
        <v>#N/A</v>
      </c>
      <c r="AA242" s="20" t="e">
        <f>VLOOKUP($B242,'DATA PENGUKURAN GARDU'!$A:$BS,42,0)</f>
        <v>#N/A</v>
      </c>
      <c r="AB242" s="21" t="e">
        <f t="shared" si="125"/>
        <v>#N/A</v>
      </c>
      <c r="AC242" s="20" t="e">
        <f>VLOOKUP($B242,'DATA PENGUKURAN GARDU'!$A:$BS,44,0)</f>
        <v>#N/A</v>
      </c>
      <c r="AD242" s="21" t="e">
        <f t="shared" si="126"/>
        <v>#N/A</v>
      </c>
      <c r="AE242" s="20" t="e">
        <f>VLOOKUP($B242,'DATA PENGUKURAN GARDU'!$A:$BS,46,0)</f>
        <v>#N/A</v>
      </c>
      <c r="AF242" s="21" t="e">
        <f t="shared" si="127"/>
        <v>#N/A</v>
      </c>
      <c r="AG242" s="20" t="e">
        <f>VLOOKUP($B242,'DATA PENGUKURAN GARDU'!$A:$BS,46,0)</f>
        <v>#N/A</v>
      </c>
      <c r="AH242" s="20" t="e">
        <f>VLOOKUP($B242,'DATA PENGUKURAN GARDU'!$A:$BS,53,0)</f>
        <v>#N/A</v>
      </c>
      <c r="AI242" s="20" t="e">
        <f>VLOOKUP($B242,'DATA PENGUKURAN GARDU'!$A:$BS,54,0)</f>
        <v>#N/A</v>
      </c>
      <c r="AJ242" s="17" t="e">
        <f>VLOOKUP($C242,'DATA PENGUKURAN GARDU'!$A:$BS,42,0)</f>
        <v>#N/A</v>
      </c>
      <c r="AK242" s="23" t="e">
        <f t="shared" si="128"/>
        <v>#N/A</v>
      </c>
      <c r="AL242" s="17" t="e">
        <f>VLOOKUP($C242,'DATA PENGUKURAN GARDU'!$A:$BS,44,0)</f>
        <v>#N/A</v>
      </c>
      <c r="AM242" s="23" t="e">
        <f t="shared" si="129"/>
        <v>#N/A</v>
      </c>
      <c r="AN242" s="17" t="e">
        <f>VLOOKUP($C242,'DATA PENGUKURAN GARDU'!$A:$BS,46,0)</f>
        <v>#N/A</v>
      </c>
      <c r="AO242" s="23" t="e">
        <f t="shared" si="130"/>
        <v>#N/A</v>
      </c>
      <c r="AP242" s="17" t="e">
        <f>VLOOKUP($C242,'DATA PENGUKURAN GARDU'!$A:$BS,46,0)</f>
        <v>#N/A</v>
      </c>
      <c r="AQ242" s="17" t="e">
        <f>VLOOKUP($C242,'DATA PENGUKURAN GARDU'!$A:$BS,53,0)</f>
        <v>#N/A</v>
      </c>
      <c r="AR242" s="17" t="e">
        <f>VLOOKUP($C242,'DATA PENGUKURAN GARDU'!$A:$BS,54,0)</f>
        <v>#N/A</v>
      </c>
      <c r="AS242" s="20" t="e">
        <f>VLOOKUP($D242,'DATA PENGUKURAN GARDU'!$A:$BS,42,0)</f>
        <v>#N/A</v>
      </c>
      <c r="AT242" s="21" t="e">
        <f t="shared" si="131"/>
        <v>#N/A</v>
      </c>
      <c r="AU242" s="20" t="e">
        <f>VLOOKUP($D242,'DATA PENGUKURAN GARDU'!$A:$BS,44,0)</f>
        <v>#N/A</v>
      </c>
      <c r="AV242" s="21" t="e">
        <f t="shared" si="132"/>
        <v>#N/A</v>
      </c>
      <c r="AW242" s="20" t="e">
        <f>VLOOKUP($D242,'DATA PENGUKURAN GARDU'!$A:$BS,46,0)</f>
        <v>#N/A</v>
      </c>
      <c r="AX242" s="21" t="e">
        <f t="shared" si="133"/>
        <v>#N/A</v>
      </c>
      <c r="AY242" s="20" t="e">
        <f>VLOOKUP($D242,'DATA PENGUKURAN GARDU'!$A:$BS,46,0)</f>
        <v>#N/A</v>
      </c>
      <c r="AZ242" s="20" t="e">
        <f>VLOOKUP($D242,'DATA PENGUKURAN GARDU'!$A:$BS,53,0)</f>
        <v>#N/A</v>
      </c>
      <c r="BA242" s="20" t="e">
        <f>VLOOKUP($D242,'DATA PENGUKURAN GARDU'!$A:$BS,54,0)</f>
        <v>#N/A</v>
      </c>
      <c r="BB242" s="17" t="e">
        <f>VLOOKUP($E242,'DATA PENGUKURAN GARDU'!$A:$BS,42,0)</f>
        <v>#N/A</v>
      </c>
      <c r="BC242" s="23" t="e">
        <f t="shared" si="134"/>
        <v>#N/A</v>
      </c>
      <c r="BD242" s="17" t="e">
        <f>VLOOKUP($E242,'DATA PENGUKURAN GARDU'!$A:$BS,44,0)</f>
        <v>#N/A</v>
      </c>
      <c r="BE242" s="23" t="e">
        <f t="shared" si="135"/>
        <v>#N/A</v>
      </c>
      <c r="BF242" s="17" t="e">
        <f>VLOOKUP($E242,'DATA PENGUKURAN GARDU'!$A:$BS,46,0)</f>
        <v>#N/A</v>
      </c>
      <c r="BG242" s="23" t="e">
        <f t="shared" si="136"/>
        <v>#N/A</v>
      </c>
      <c r="BH242" s="17" t="e">
        <f>VLOOKUP($E242,'DATA PENGUKURAN GARDU'!$A:$BS,46,0)</f>
        <v>#N/A</v>
      </c>
      <c r="BI242" s="17" t="e">
        <f>VLOOKUP($E242,'DATA PENGUKURAN GARDU'!$A:$BS,53,0)</f>
        <v>#N/A</v>
      </c>
      <c r="BJ242" s="17" t="e">
        <f>VLOOKUP($E242,'DATA PENGUKURAN GARDU'!$A:$BS,54,0)</f>
        <v>#N/A</v>
      </c>
      <c r="BK242" s="20" t="e">
        <f t="shared" si="114"/>
        <v>#N/A</v>
      </c>
      <c r="BL242" s="20" t="e">
        <f t="shared" si="115"/>
        <v>#N/A</v>
      </c>
      <c r="BM242" s="20" t="e">
        <f t="shared" si="116"/>
        <v>#N/A</v>
      </c>
      <c r="BN242" s="25" t="e">
        <f t="shared" si="117"/>
        <v>#N/A</v>
      </c>
      <c r="BO242" s="26" t="str">
        <f t="shared" si="118"/>
        <v>0</v>
      </c>
      <c r="BP242" s="21" t="e">
        <f t="shared" si="119"/>
        <v>#VALUE!</v>
      </c>
      <c r="BQ242" s="20" t="e">
        <f t="shared" si="120"/>
        <v>#N/A</v>
      </c>
      <c r="BR242" s="20" t="e">
        <v>#N/A</v>
      </c>
      <c r="BS242" s="9" t="e">
        <v>#N/A</v>
      </c>
      <c r="BT242" s="2" t="e">
        <f t="shared" si="121"/>
        <v>#VALUE!</v>
      </c>
      <c r="BU242" s="2" t="e">
        <f t="shared" si="104"/>
        <v>#N/A</v>
      </c>
      <c r="BV242" s="2" t="e">
        <f t="shared" si="105"/>
        <v>#N/A</v>
      </c>
    </row>
    <row r="243" s="2" customFormat="1" ht="22.95" customHeight="1" spans="1:74">
      <c r="A243" s="9" t="str">
        <f t="shared" si="106"/>
        <v>NL 018.1Induk</v>
      </c>
      <c r="B243" s="9" t="str">
        <f t="shared" si="107"/>
        <v>NL 018.1jurusan 1</v>
      </c>
      <c r="C243" s="9" t="str">
        <f t="shared" si="108"/>
        <v>NL 018.1jurusan 2</v>
      </c>
      <c r="D243" s="9" t="str">
        <f t="shared" si="109"/>
        <v>NL 018.1jurusan 3</v>
      </c>
      <c r="E243" s="9" t="str">
        <f t="shared" si="110"/>
        <v>NL 018.1jurusan 4</v>
      </c>
      <c r="F243" s="10" t="s">
        <v>324</v>
      </c>
      <c r="G243" s="10" t="s">
        <v>173</v>
      </c>
      <c r="H243" s="10" t="s">
        <v>325</v>
      </c>
      <c r="I243" s="10" t="s">
        <v>10519</v>
      </c>
      <c r="J243" s="10" t="s">
        <v>10520</v>
      </c>
      <c r="K243" s="10" t="s">
        <v>7465</v>
      </c>
      <c r="L243" s="10"/>
      <c r="M243" s="10"/>
      <c r="N243" s="14">
        <f t="shared" si="111"/>
        <v>0</v>
      </c>
      <c r="O243" s="15" t="e">
        <f t="shared" si="112"/>
        <v>#VALUE!</v>
      </c>
      <c r="P243" s="15" t="e">
        <f t="shared" si="113"/>
        <v>#VALUE!</v>
      </c>
      <c r="Q243" s="17" t="e">
        <f>VLOOKUP($A243,'DATA PENGUKURAN GARDU'!$A:$BS,42,0)</f>
        <v>#N/A</v>
      </c>
      <c r="R243" s="18" t="e">
        <f t="shared" si="122"/>
        <v>#N/A</v>
      </c>
      <c r="S243" s="17" t="e">
        <f>VLOOKUP($A243,'DATA PENGUKURAN GARDU'!$A:$BS,44,0)</f>
        <v>#N/A</v>
      </c>
      <c r="T243" s="18" t="e">
        <f t="shared" si="123"/>
        <v>#N/A</v>
      </c>
      <c r="U243" s="17" t="e">
        <f>VLOOKUP($A243,'DATA PENGUKURAN GARDU'!$A:$BS,46,0)</f>
        <v>#N/A</v>
      </c>
      <c r="V243" s="18" t="e">
        <f t="shared" si="124"/>
        <v>#N/A</v>
      </c>
      <c r="W243" s="17" t="e">
        <f>VLOOKUP($A243,'DATA PENGUKURAN GARDU'!$A:$BS,48,0)</f>
        <v>#N/A</v>
      </c>
      <c r="X243" s="17" t="e">
        <f>VLOOKUP($A243,'DATA PENGUKURAN GARDU'!$A:$BS,53,0)</f>
        <v>#N/A</v>
      </c>
      <c r="Y243" s="17" t="e">
        <f>VLOOKUP($A243,'DATA PENGUKURAN GARDU'!$A:$BS,54,0)</f>
        <v>#N/A</v>
      </c>
      <c r="Z243" s="17" t="e">
        <f>VLOOKUP($A243,'DATA PENGUKURAN GARDU'!$A:$BS,55,0)</f>
        <v>#N/A</v>
      </c>
      <c r="AA243" s="20" t="e">
        <f>VLOOKUP($B243,'DATA PENGUKURAN GARDU'!$A:$BS,42,0)</f>
        <v>#N/A</v>
      </c>
      <c r="AB243" s="21" t="e">
        <f t="shared" si="125"/>
        <v>#N/A</v>
      </c>
      <c r="AC243" s="20" t="e">
        <f>VLOOKUP($B243,'DATA PENGUKURAN GARDU'!$A:$BS,44,0)</f>
        <v>#N/A</v>
      </c>
      <c r="AD243" s="21" t="e">
        <f t="shared" si="126"/>
        <v>#N/A</v>
      </c>
      <c r="AE243" s="20" t="e">
        <f>VLOOKUP($B243,'DATA PENGUKURAN GARDU'!$A:$BS,46,0)</f>
        <v>#N/A</v>
      </c>
      <c r="AF243" s="21" t="e">
        <f t="shared" si="127"/>
        <v>#N/A</v>
      </c>
      <c r="AG243" s="20" t="e">
        <f>VLOOKUP($B243,'DATA PENGUKURAN GARDU'!$A:$BS,46,0)</f>
        <v>#N/A</v>
      </c>
      <c r="AH243" s="20" t="e">
        <f>VLOOKUP($B243,'DATA PENGUKURAN GARDU'!$A:$BS,53,0)</f>
        <v>#N/A</v>
      </c>
      <c r="AI243" s="20" t="e">
        <f>VLOOKUP($B243,'DATA PENGUKURAN GARDU'!$A:$BS,54,0)</f>
        <v>#N/A</v>
      </c>
      <c r="AJ243" s="17" t="e">
        <f>VLOOKUP($C243,'DATA PENGUKURAN GARDU'!$A:$BS,42,0)</f>
        <v>#N/A</v>
      </c>
      <c r="AK243" s="23" t="e">
        <f t="shared" si="128"/>
        <v>#N/A</v>
      </c>
      <c r="AL243" s="17" t="e">
        <f>VLOOKUP($C243,'DATA PENGUKURAN GARDU'!$A:$BS,44,0)</f>
        <v>#N/A</v>
      </c>
      <c r="AM243" s="23" t="e">
        <f t="shared" si="129"/>
        <v>#N/A</v>
      </c>
      <c r="AN243" s="17" t="e">
        <f>VLOOKUP($C243,'DATA PENGUKURAN GARDU'!$A:$BS,46,0)</f>
        <v>#N/A</v>
      </c>
      <c r="AO243" s="23" t="e">
        <f t="shared" si="130"/>
        <v>#N/A</v>
      </c>
      <c r="AP243" s="17" t="e">
        <f>VLOOKUP($C243,'DATA PENGUKURAN GARDU'!$A:$BS,46,0)</f>
        <v>#N/A</v>
      </c>
      <c r="AQ243" s="17" t="e">
        <f>VLOOKUP($C243,'DATA PENGUKURAN GARDU'!$A:$BS,53,0)</f>
        <v>#N/A</v>
      </c>
      <c r="AR243" s="17" t="e">
        <f>VLOOKUP($C243,'DATA PENGUKURAN GARDU'!$A:$BS,54,0)</f>
        <v>#N/A</v>
      </c>
      <c r="AS243" s="20" t="e">
        <f>VLOOKUP($D243,'DATA PENGUKURAN GARDU'!$A:$BS,42,0)</f>
        <v>#N/A</v>
      </c>
      <c r="AT243" s="21" t="e">
        <f t="shared" si="131"/>
        <v>#N/A</v>
      </c>
      <c r="AU243" s="20" t="e">
        <f>VLOOKUP($D243,'DATA PENGUKURAN GARDU'!$A:$BS,44,0)</f>
        <v>#N/A</v>
      </c>
      <c r="AV243" s="21" t="e">
        <f t="shared" si="132"/>
        <v>#N/A</v>
      </c>
      <c r="AW243" s="20" t="e">
        <f>VLOOKUP($D243,'DATA PENGUKURAN GARDU'!$A:$BS,46,0)</f>
        <v>#N/A</v>
      </c>
      <c r="AX243" s="21" t="e">
        <f t="shared" si="133"/>
        <v>#N/A</v>
      </c>
      <c r="AY243" s="20" t="e">
        <f>VLOOKUP($D243,'DATA PENGUKURAN GARDU'!$A:$BS,46,0)</f>
        <v>#N/A</v>
      </c>
      <c r="AZ243" s="20" t="e">
        <f>VLOOKUP($D243,'DATA PENGUKURAN GARDU'!$A:$BS,53,0)</f>
        <v>#N/A</v>
      </c>
      <c r="BA243" s="20" t="e">
        <f>VLOOKUP($D243,'DATA PENGUKURAN GARDU'!$A:$BS,54,0)</f>
        <v>#N/A</v>
      </c>
      <c r="BB243" s="17" t="e">
        <f>VLOOKUP($E243,'DATA PENGUKURAN GARDU'!$A:$BS,42,0)</f>
        <v>#N/A</v>
      </c>
      <c r="BC243" s="23" t="e">
        <f t="shared" si="134"/>
        <v>#N/A</v>
      </c>
      <c r="BD243" s="17" t="e">
        <f>VLOOKUP($E243,'DATA PENGUKURAN GARDU'!$A:$BS,44,0)</f>
        <v>#N/A</v>
      </c>
      <c r="BE243" s="23" t="e">
        <f t="shared" si="135"/>
        <v>#N/A</v>
      </c>
      <c r="BF243" s="17" t="e">
        <f>VLOOKUP($E243,'DATA PENGUKURAN GARDU'!$A:$BS,46,0)</f>
        <v>#N/A</v>
      </c>
      <c r="BG243" s="23" t="e">
        <f t="shared" si="136"/>
        <v>#N/A</v>
      </c>
      <c r="BH243" s="17" t="e">
        <f>VLOOKUP($E243,'DATA PENGUKURAN GARDU'!$A:$BS,46,0)</f>
        <v>#N/A</v>
      </c>
      <c r="BI243" s="17" t="e">
        <f>VLOOKUP($E243,'DATA PENGUKURAN GARDU'!$A:$BS,53,0)</f>
        <v>#N/A</v>
      </c>
      <c r="BJ243" s="17" t="e">
        <f>VLOOKUP($E243,'DATA PENGUKURAN GARDU'!$A:$BS,54,0)</f>
        <v>#N/A</v>
      </c>
      <c r="BK243" s="20" t="e">
        <f t="shared" si="114"/>
        <v>#N/A</v>
      </c>
      <c r="BL243" s="20" t="e">
        <f t="shared" si="115"/>
        <v>#N/A</v>
      </c>
      <c r="BM243" s="20" t="e">
        <f t="shared" si="116"/>
        <v>#N/A</v>
      </c>
      <c r="BN243" s="25" t="e">
        <f t="shared" si="117"/>
        <v>#N/A</v>
      </c>
      <c r="BO243" s="26" t="str">
        <f t="shared" si="118"/>
        <v>0</v>
      </c>
      <c r="BP243" s="21" t="e">
        <f t="shared" si="119"/>
        <v>#VALUE!</v>
      </c>
      <c r="BQ243" s="20" t="e">
        <f t="shared" si="120"/>
        <v>#N/A</v>
      </c>
      <c r="BR243" s="20" t="e">
        <v>#N/A</v>
      </c>
      <c r="BS243" s="9" t="e">
        <v>#N/A</v>
      </c>
      <c r="BT243" s="2" t="e">
        <f t="shared" si="121"/>
        <v>#VALUE!</v>
      </c>
      <c r="BU243" s="2" t="e">
        <f t="shared" si="104"/>
        <v>#N/A</v>
      </c>
      <c r="BV243" s="2" t="e">
        <f t="shared" si="105"/>
        <v>#N/A</v>
      </c>
    </row>
    <row r="244" s="2" customFormat="1" ht="22.95" customHeight="1" spans="1:74">
      <c r="A244" s="9" t="str">
        <f t="shared" si="106"/>
        <v>KMO 205Induk</v>
      </c>
      <c r="B244" s="9" t="str">
        <f t="shared" si="107"/>
        <v>KMO 205jurusan 1</v>
      </c>
      <c r="C244" s="9" t="str">
        <f t="shared" si="108"/>
        <v>KMO 205jurusan 2</v>
      </c>
      <c r="D244" s="9" t="str">
        <f t="shared" si="109"/>
        <v>KMO 205jurusan 3</v>
      </c>
      <c r="E244" s="9" t="str">
        <f t="shared" si="110"/>
        <v>KMO 205jurusan 4</v>
      </c>
      <c r="F244" s="10" t="s">
        <v>258</v>
      </c>
      <c r="G244" s="10" t="s">
        <v>8</v>
      </c>
      <c r="H244" s="10" t="s">
        <v>326</v>
      </c>
      <c r="I244" s="10" t="s">
        <v>10521</v>
      </c>
      <c r="J244" s="10" t="s">
        <v>10522</v>
      </c>
      <c r="K244" s="10" t="s">
        <v>7465</v>
      </c>
      <c r="L244" s="10"/>
      <c r="M244" s="10"/>
      <c r="N244" s="14">
        <f t="shared" si="111"/>
        <v>0</v>
      </c>
      <c r="O244" s="15" t="e">
        <f t="shared" si="112"/>
        <v>#VALUE!</v>
      </c>
      <c r="P244" s="15" t="e">
        <f t="shared" si="113"/>
        <v>#VALUE!</v>
      </c>
      <c r="Q244" s="17" t="e">
        <f>VLOOKUP($A244,'DATA PENGUKURAN GARDU'!$A:$BS,42,0)</f>
        <v>#N/A</v>
      </c>
      <c r="R244" s="18" t="e">
        <f t="shared" si="122"/>
        <v>#N/A</v>
      </c>
      <c r="S244" s="17" t="e">
        <f>VLOOKUP($A244,'DATA PENGUKURAN GARDU'!$A:$BS,44,0)</f>
        <v>#N/A</v>
      </c>
      <c r="T244" s="18" t="e">
        <f t="shared" si="123"/>
        <v>#N/A</v>
      </c>
      <c r="U244" s="17" t="e">
        <f>VLOOKUP($A244,'DATA PENGUKURAN GARDU'!$A:$BS,46,0)</f>
        <v>#N/A</v>
      </c>
      <c r="V244" s="18" t="e">
        <f t="shared" si="124"/>
        <v>#N/A</v>
      </c>
      <c r="W244" s="17" t="e">
        <f>VLOOKUP($A244,'DATA PENGUKURAN GARDU'!$A:$BS,48,0)</f>
        <v>#N/A</v>
      </c>
      <c r="X244" s="17" t="e">
        <f>VLOOKUP($A244,'DATA PENGUKURAN GARDU'!$A:$BS,53,0)</f>
        <v>#N/A</v>
      </c>
      <c r="Y244" s="17" t="e">
        <f>VLOOKUP($A244,'DATA PENGUKURAN GARDU'!$A:$BS,54,0)</f>
        <v>#N/A</v>
      </c>
      <c r="Z244" s="17" t="e">
        <f>VLOOKUP($A244,'DATA PENGUKURAN GARDU'!$A:$BS,55,0)</f>
        <v>#N/A</v>
      </c>
      <c r="AA244" s="20" t="e">
        <f>VLOOKUP($B244,'DATA PENGUKURAN GARDU'!$A:$BS,42,0)</f>
        <v>#N/A</v>
      </c>
      <c r="AB244" s="21" t="e">
        <f t="shared" si="125"/>
        <v>#N/A</v>
      </c>
      <c r="AC244" s="20" t="e">
        <f>VLOOKUP($B244,'DATA PENGUKURAN GARDU'!$A:$BS,44,0)</f>
        <v>#N/A</v>
      </c>
      <c r="AD244" s="21" t="e">
        <f t="shared" si="126"/>
        <v>#N/A</v>
      </c>
      <c r="AE244" s="20" t="e">
        <f>VLOOKUP($B244,'DATA PENGUKURAN GARDU'!$A:$BS,46,0)</f>
        <v>#N/A</v>
      </c>
      <c r="AF244" s="21" t="e">
        <f t="shared" si="127"/>
        <v>#N/A</v>
      </c>
      <c r="AG244" s="20" t="e">
        <f>VLOOKUP($B244,'DATA PENGUKURAN GARDU'!$A:$BS,46,0)</f>
        <v>#N/A</v>
      </c>
      <c r="AH244" s="20" t="e">
        <f>VLOOKUP($B244,'DATA PENGUKURAN GARDU'!$A:$BS,53,0)</f>
        <v>#N/A</v>
      </c>
      <c r="AI244" s="20" t="e">
        <f>VLOOKUP($B244,'DATA PENGUKURAN GARDU'!$A:$BS,54,0)</f>
        <v>#N/A</v>
      </c>
      <c r="AJ244" s="17" t="e">
        <f>VLOOKUP($C244,'DATA PENGUKURAN GARDU'!$A:$BS,42,0)</f>
        <v>#N/A</v>
      </c>
      <c r="AK244" s="23" t="e">
        <f t="shared" si="128"/>
        <v>#N/A</v>
      </c>
      <c r="AL244" s="17" t="e">
        <f>VLOOKUP($C244,'DATA PENGUKURAN GARDU'!$A:$BS,44,0)</f>
        <v>#N/A</v>
      </c>
      <c r="AM244" s="23" t="e">
        <f t="shared" si="129"/>
        <v>#N/A</v>
      </c>
      <c r="AN244" s="17" t="e">
        <f>VLOOKUP($C244,'DATA PENGUKURAN GARDU'!$A:$BS,46,0)</f>
        <v>#N/A</v>
      </c>
      <c r="AO244" s="23" t="e">
        <f t="shared" si="130"/>
        <v>#N/A</v>
      </c>
      <c r="AP244" s="17" t="e">
        <f>VLOOKUP($C244,'DATA PENGUKURAN GARDU'!$A:$BS,46,0)</f>
        <v>#N/A</v>
      </c>
      <c r="AQ244" s="17" t="e">
        <f>VLOOKUP($C244,'DATA PENGUKURAN GARDU'!$A:$BS,53,0)</f>
        <v>#N/A</v>
      </c>
      <c r="AR244" s="17" t="e">
        <f>VLOOKUP($C244,'DATA PENGUKURAN GARDU'!$A:$BS,54,0)</f>
        <v>#N/A</v>
      </c>
      <c r="AS244" s="20" t="e">
        <f>VLOOKUP($D244,'DATA PENGUKURAN GARDU'!$A:$BS,42,0)</f>
        <v>#N/A</v>
      </c>
      <c r="AT244" s="21" t="e">
        <f t="shared" si="131"/>
        <v>#N/A</v>
      </c>
      <c r="AU244" s="20" t="e">
        <f>VLOOKUP($D244,'DATA PENGUKURAN GARDU'!$A:$BS,44,0)</f>
        <v>#N/A</v>
      </c>
      <c r="AV244" s="21" t="e">
        <f t="shared" si="132"/>
        <v>#N/A</v>
      </c>
      <c r="AW244" s="20" t="e">
        <f>VLOOKUP($D244,'DATA PENGUKURAN GARDU'!$A:$BS,46,0)</f>
        <v>#N/A</v>
      </c>
      <c r="AX244" s="21" t="e">
        <f t="shared" si="133"/>
        <v>#N/A</v>
      </c>
      <c r="AY244" s="20" t="e">
        <f>VLOOKUP($D244,'DATA PENGUKURAN GARDU'!$A:$BS,46,0)</f>
        <v>#N/A</v>
      </c>
      <c r="AZ244" s="20" t="e">
        <f>VLOOKUP($D244,'DATA PENGUKURAN GARDU'!$A:$BS,53,0)</f>
        <v>#N/A</v>
      </c>
      <c r="BA244" s="20" t="e">
        <f>VLOOKUP($D244,'DATA PENGUKURAN GARDU'!$A:$BS,54,0)</f>
        <v>#N/A</v>
      </c>
      <c r="BB244" s="17" t="e">
        <f>VLOOKUP($E244,'DATA PENGUKURAN GARDU'!$A:$BS,42,0)</f>
        <v>#N/A</v>
      </c>
      <c r="BC244" s="23" t="e">
        <f t="shared" si="134"/>
        <v>#N/A</v>
      </c>
      <c r="BD244" s="17" t="e">
        <f>VLOOKUP($E244,'DATA PENGUKURAN GARDU'!$A:$BS,44,0)</f>
        <v>#N/A</v>
      </c>
      <c r="BE244" s="23" t="e">
        <f t="shared" si="135"/>
        <v>#N/A</v>
      </c>
      <c r="BF244" s="17" t="e">
        <f>VLOOKUP($E244,'DATA PENGUKURAN GARDU'!$A:$BS,46,0)</f>
        <v>#N/A</v>
      </c>
      <c r="BG244" s="23" t="e">
        <f t="shared" si="136"/>
        <v>#N/A</v>
      </c>
      <c r="BH244" s="17" t="e">
        <f>VLOOKUP($E244,'DATA PENGUKURAN GARDU'!$A:$BS,46,0)</f>
        <v>#N/A</v>
      </c>
      <c r="BI244" s="17" t="e">
        <f>VLOOKUP($E244,'DATA PENGUKURAN GARDU'!$A:$BS,53,0)</f>
        <v>#N/A</v>
      </c>
      <c r="BJ244" s="17" t="e">
        <f>VLOOKUP($E244,'DATA PENGUKURAN GARDU'!$A:$BS,54,0)</f>
        <v>#N/A</v>
      </c>
      <c r="BK244" s="20" t="e">
        <f t="shared" si="114"/>
        <v>#N/A</v>
      </c>
      <c r="BL244" s="20" t="e">
        <f t="shared" si="115"/>
        <v>#N/A</v>
      </c>
      <c r="BM244" s="20" t="e">
        <f t="shared" si="116"/>
        <v>#N/A</v>
      </c>
      <c r="BN244" s="25" t="e">
        <f t="shared" si="117"/>
        <v>#N/A</v>
      </c>
      <c r="BO244" s="26" t="str">
        <f t="shared" si="118"/>
        <v>0</v>
      </c>
      <c r="BP244" s="21" t="e">
        <f t="shared" si="119"/>
        <v>#VALUE!</v>
      </c>
      <c r="BQ244" s="20" t="e">
        <f t="shared" si="120"/>
        <v>#N/A</v>
      </c>
      <c r="BR244" s="20" t="e">
        <v>#N/A</v>
      </c>
      <c r="BS244" s="9" t="e">
        <v>#N/A</v>
      </c>
      <c r="BT244" s="2" t="e">
        <f t="shared" si="121"/>
        <v>#VALUE!</v>
      </c>
      <c r="BU244" s="2" t="e">
        <f t="shared" si="104"/>
        <v>#N/A</v>
      </c>
      <c r="BV244" s="2" t="e">
        <f t="shared" si="105"/>
        <v>#N/A</v>
      </c>
    </row>
    <row r="245" s="2" customFormat="1" ht="22.95" customHeight="1" spans="1:74">
      <c r="A245" s="9" t="str">
        <f t="shared" si="106"/>
        <v>KMO 206Induk</v>
      </c>
      <c r="B245" s="9" t="str">
        <f t="shared" si="107"/>
        <v>KMO 206jurusan 1</v>
      </c>
      <c r="C245" s="9" t="str">
        <f t="shared" si="108"/>
        <v>KMO 206jurusan 2</v>
      </c>
      <c r="D245" s="9" t="str">
        <f t="shared" si="109"/>
        <v>KMO 206jurusan 3</v>
      </c>
      <c r="E245" s="9" t="str">
        <f t="shared" si="110"/>
        <v>KMO 206jurusan 4</v>
      </c>
      <c r="F245" s="10" t="s">
        <v>258</v>
      </c>
      <c r="G245" s="10" t="s">
        <v>8</v>
      </c>
      <c r="H245" s="10" t="s">
        <v>327</v>
      </c>
      <c r="I245" s="10" t="s">
        <v>10523</v>
      </c>
      <c r="J245" s="10" t="s">
        <v>10524</v>
      </c>
      <c r="K245" s="10" t="s">
        <v>7465</v>
      </c>
      <c r="L245" s="10"/>
      <c r="M245" s="10"/>
      <c r="N245" s="14">
        <f t="shared" si="111"/>
        <v>0</v>
      </c>
      <c r="O245" s="15" t="e">
        <f t="shared" si="112"/>
        <v>#VALUE!</v>
      </c>
      <c r="P245" s="15" t="e">
        <f t="shared" si="113"/>
        <v>#VALUE!</v>
      </c>
      <c r="Q245" s="17" t="e">
        <f>VLOOKUP($A245,'DATA PENGUKURAN GARDU'!$A:$BS,42,0)</f>
        <v>#N/A</v>
      </c>
      <c r="R245" s="18" t="e">
        <f t="shared" si="122"/>
        <v>#N/A</v>
      </c>
      <c r="S245" s="17" t="e">
        <f>VLOOKUP($A245,'DATA PENGUKURAN GARDU'!$A:$BS,44,0)</f>
        <v>#N/A</v>
      </c>
      <c r="T245" s="18" t="e">
        <f t="shared" si="123"/>
        <v>#N/A</v>
      </c>
      <c r="U245" s="17" t="e">
        <f>VLOOKUP($A245,'DATA PENGUKURAN GARDU'!$A:$BS,46,0)</f>
        <v>#N/A</v>
      </c>
      <c r="V245" s="18" t="e">
        <f t="shared" si="124"/>
        <v>#N/A</v>
      </c>
      <c r="W245" s="17" t="e">
        <f>VLOOKUP($A245,'DATA PENGUKURAN GARDU'!$A:$BS,48,0)</f>
        <v>#N/A</v>
      </c>
      <c r="X245" s="17" t="e">
        <f>VLOOKUP($A245,'DATA PENGUKURAN GARDU'!$A:$BS,53,0)</f>
        <v>#N/A</v>
      </c>
      <c r="Y245" s="17" t="e">
        <f>VLOOKUP($A245,'DATA PENGUKURAN GARDU'!$A:$BS,54,0)</f>
        <v>#N/A</v>
      </c>
      <c r="Z245" s="17" t="e">
        <f>VLOOKUP($A245,'DATA PENGUKURAN GARDU'!$A:$BS,55,0)</f>
        <v>#N/A</v>
      </c>
      <c r="AA245" s="20" t="e">
        <f>VLOOKUP($B245,'DATA PENGUKURAN GARDU'!$A:$BS,42,0)</f>
        <v>#N/A</v>
      </c>
      <c r="AB245" s="21" t="e">
        <f t="shared" si="125"/>
        <v>#N/A</v>
      </c>
      <c r="AC245" s="20" t="e">
        <f>VLOOKUP($B245,'DATA PENGUKURAN GARDU'!$A:$BS,44,0)</f>
        <v>#N/A</v>
      </c>
      <c r="AD245" s="21" t="e">
        <f t="shared" si="126"/>
        <v>#N/A</v>
      </c>
      <c r="AE245" s="20" t="e">
        <f>VLOOKUP($B245,'DATA PENGUKURAN GARDU'!$A:$BS,46,0)</f>
        <v>#N/A</v>
      </c>
      <c r="AF245" s="21" t="e">
        <f t="shared" si="127"/>
        <v>#N/A</v>
      </c>
      <c r="AG245" s="20" t="e">
        <f>VLOOKUP($B245,'DATA PENGUKURAN GARDU'!$A:$BS,46,0)</f>
        <v>#N/A</v>
      </c>
      <c r="AH245" s="20" t="e">
        <f>VLOOKUP($B245,'DATA PENGUKURAN GARDU'!$A:$BS,53,0)</f>
        <v>#N/A</v>
      </c>
      <c r="AI245" s="20" t="e">
        <f>VLOOKUP($B245,'DATA PENGUKURAN GARDU'!$A:$BS,54,0)</f>
        <v>#N/A</v>
      </c>
      <c r="AJ245" s="17" t="e">
        <f>VLOOKUP($C245,'DATA PENGUKURAN GARDU'!$A:$BS,42,0)</f>
        <v>#N/A</v>
      </c>
      <c r="AK245" s="23" t="e">
        <f t="shared" si="128"/>
        <v>#N/A</v>
      </c>
      <c r="AL245" s="17" t="e">
        <f>VLOOKUP($C245,'DATA PENGUKURAN GARDU'!$A:$BS,44,0)</f>
        <v>#N/A</v>
      </c>
      <c r="AM245" s="23" t="e">
        <f t="shared" si="129"/>
        <v>#N/A</v>
      </c>
      <c r="AN245" s="17" t="e">
        <f>VLOOKUP($C245,'DATA PENGUKURAN GARDU'!$A:$BS,46,0)</f>
        <v>#N/A</v>
      </c>
      <c r="AO245" s="23" t="e">
        <f t="shared" si="130"/>
        <v>#N/A</v>
      </c>
      <c r="AP245" s="17" t="e">
        <f>VLOOKUP($C245,'DATA PENGUKURAN GARDU'!$A:$BS,46,0)</f>
        <v>#N/A</v>
      </c>
      <c r="AQ245" s="17" t="e">
        <f>VLOOKUP($C245,'DATA PENGUKURAN GARDU'!$A:$BS,53,0)</f>
        <v>#N/A</v>
      </c>
      <c r="AR245" s="17" t="e">
        <f>VLOOKUP($C245,'DATA PENGUKURAN GARDU'!$A:$BS,54,0)</f>
        <v>#N/A</v>
      </c>
      <c r="AS245" s="20" t="e">
        <f>VLOOKUP($D245,'DATA PENGUKURAN GARDU'!$A:$BS,42,0)</f>
        <v>#N/A</v>
      </c>
      <c r="AT245" s="21" t="e">
        <f t="shared" si="131"/>
        <v>#N/A</v>
      </c>
      <c r="AU245" s="20" t="e">
        <f>VLOOKUP($D245,'DATA PENGUKURAN GARDU'!$A:$BS,44,0)</f>
        <v>#N/A</v>
      </c>
      <c r="AV245" s="21" t="e">
        <f t="shared" si="132"/>
        <v>#N/A</v>
      </c>
      <c r="AW245" s="20" t="e">
        <f>VLOOKUP($D245,'DATA PENGUKURAN GARDU'!$A:$BS,46,0)</f>
        <v>#N/A</v>
      </c>
      <c r="AX245" s="21" t="e">
        <f t="shared" si="133"/>
        <v>#N/A</v>
      </c>
      <c r="AY245" s="20" t="e">
        <f>VLOOKUP($D245,'DATA PENGUKURAN GARDU'!$A:$BS,46,0)</f>
        <v>#N/A</v>
      </c>
      <c r="AZ245" s="20" t="e">
        <f>VLOOKUP($D245,'DATA PENGUKURAN GARDU'!$A:$BS,53,0)</f>
        <v>#N/A</v>
      </c>
      <c r="BA245" s="20" t="e">
        <f>VLOOKUP($D245,'DATA PENGUKURAN GARDU'!$A:$BS,54,0)</f>
        <v>#N/A</v>
      </c>
      <c r="BB245" s="17" t="e">
        <f>VLOOKUP($E245,'DATA PENGUKURAN GARDU'!$A:$BS,42,0)</f>
        <v>#N/A</v>
      </c>
      <c r="BC245" s="23" t="e">
        <f t="shared" si="134"/>
        <v>#N/A</v>
      </c>
      <c r="BD245" s="17" t="e">
        <f>VLOOKUP($E245,'DATA PENGUKURAN GARDU'!$A:$BS,44,0)</f>
        <v>#N/A</v>
      </c>
      <c r="BE245" s="23" t="e">
        <f t="shared" si="135"/>
        <v>#N/A</v>
      </c>
      <c r="BF245" s="17" t="e">
        <f>VLOOKUP($E245,'DATA PENGUKURAN GARDU'!$A:$BS,46,0)</f>
        <v>#N/A</v>
      </c>
      <c r="BG245" s="23" t="e">
        <f t="shared" si="136"/>
        <v>#N/A</v>
      </c>
      <c r="BH245" s="17" t="e">
        <f>VLOOKUP($E245,'DATA PENGUKURAN GARDU'!$A:$BS,46,0)</f>
        <v>#N/A</v>
      </c>
      <c r="BI245" s="17" t="e">
        <f>VLOOKUP($E245,'DATA PENGUKURAN GARDU'!$A:$BS,53,0)</f>
        <v>#N/A</v>
      </c>
      <c r="BJ245" s="17" t="e">
        <f>VLOOKUP($E245,'DATA PENGUKURAN GARDU'!$A:$BS,54,0)</f>
        <v>#N/A</v>
      </c>
      <c r="BK245" s="20" t="e">
        <f t="shared" si="114"/>
        <v>#N/A</v>
      </c>
      <c r="BL245" s="20" t="e">
        <f t="shared" si="115"/>
        <v>#N/A</v>
      </c>
      <c r="BM245" s="20" t="e">
        <f t="shared" si="116"/>
        <v>#N/A</v>
      </c>
      <c r="BN245" s="25" t="e">
        <f t="shared" si="117"/>
        <v>#N/A</v>
      </c>
      <c r="BO245" s="26" t="str">
        <f t="shared" si="118"/>
        <v>0</v>
      </c>
      <c r="BP245" s="21" t="e">
        <f t="shared" si="119"/>
        <v>#VALUE!</v>
      </c>
      <c r="BQ245" s="20" t="e">
        <f t="shared" si="120"/>
        <v>#N/A</v>
      </c>
      <c r="BR245" s="20" t="e">
        <v>#N/A</v>
      </c>
      <c r="BS245" s="9" t="e">
        <v>#N/A</v>
      </c>
      <c r="BT245" s="2" t="e">
        <f t="shared" si="121"/>
        <v>#VALUE!</v>
      </c>
      <c r="BU245" s="2" t="e">
        <f t="shared" si="104"/>
        <v>#N/A</v>
      </c>
      <c r="BV245" s="2" t="e">
        <f t="shared" si="105"/>
        <v>#N/A</v>
      </c>
    </row>
    <row r="246" s="2" customFormat="1" ht="22.95" customHeight="1" spans="1:74">
      <c r="A246" s="9" t="str">
        <f t="shared" si="106"/>
        <v>KMO 21Induk</v>
      </c>
      <c r="B246" s="9" t="str">
        <f t="shared" si="107"/>
        <v>KMO 21jurusan 1</v>
      </c>
      <c r="C246" s="9" t="str">
        <f t="shared" si="108"/>
        <v>KMO 21jurusan 2</v>
      </c>
      <c r="D246" s="9" t="str">
        <f t="shared" si="109"/>
        <v>KMO 21jurusan 3</v>
      </c>
      <c r="E246" s="9" t="str">
        <f t="shared" si="110"/>
        <v>KMO 21jurusan 4</v>
      </c>
      <c r="F246" s="10" t="s">
        <v>71</v>
      </c>
      <c r="G246" s="10" t="s">
        <v>8</v>
      </c>
      <c r="H246" s="10" t="s">
        <v>328</v>
      </c>
      <c r="I246" s="10" t="s">
        <v>10525</v>
      </c>
      <c r="J246" s="10" t="s">
        <v>10526</v>
      </c>
      <c r="K246" s="10" t="s">
        <v>7465</v>
      </c>
      <c r="L246" s="10"/>
      <c r="M246" s="10"/>
      <c r="N246" s="14">
        <f t="shared" si="111"/>
        <v>0</v>
      </c>
      <c r="O246" s="15" t="e">
        <f t="shared" si="112"/>
        <v>#VALUE!</v>
      </c>
      <c r="P246" s="15" t="e">
        <f t="shared" si="113"/>
        <v>#VALUE!</v>
      </c>
      <c r="Q246" s="17" t="e">
        <f>VLOOKUP($A246,'DATA PENGUKURAN GARDU'!$A:$BS,42,0)</f>
        <v>#N/A</v>
      </c>
      <c r="R246" s="18" t="e">
        <f t="shared" si="122"/>
        <v>#N/A</v>
      </c>
      <c r="S246" s="17" t="e">
        <f>VLOOKUP($A246,'DATA PENGUKURAN GARDU'!$A:$BS,44,0)</f>
        <v>#N/A</v>
      </c>
      <c r="T246" s="18" t="e">
        <f t="shared" si="123"/>
        <v>#N/A</v>
      </c>
      <c r="U246" s="17" t="e">
        <f>VLOOKUP($A246,'DATA PENGUKURAN GARDU'!$A:$BS,46,0)</f>
        <v>#N/A</v>
      </c>
      <c r="V246" s="18" t="e">
        <f t="shared" si="124"/>
        <v>#N/A</v>
      </c>
      <c r="W246" s="17" t="e">
        <f>VLOOKUP($A246,'DATA PENGUKURAN GARDU'!$A:$BS,48,0)</f>
        <v>#N/A</v>
      </c>
      <c r="X246" s="17" t="e">
        <f>VLOOKUP($A246,'DATA PENGUKURAN GARDU'!$A:$BS,53,0)</f>
        <v>#N/A</v>
      </c>
      <c r="Y246" s="17" t="e">
        <f>VLOOKUP($A246,'DATA PENGUKURAN GARDU'!$A:$BS,54,0)</f>
        <v>#N/A</v>
      </c>
      <c r="Z246" s="17" t="e">
        <f>VLOOKUP($A246,'DATA PENGUKURAN GARDU'!$A:$BS,55,0)</f>
        <v>#N/A</v>
      </c>
      <c r="AA246" s="20" t="e">
        <f>VLOOKUP($B246,'DATA PENGUKURAN GARDU'!$A:$BS,42,0)</f>
        <v>#N/A</v>
      </c>
      <c r="AB246" s="21" t="e">
        <f t="shared" si="125"/>
        <v>#N/A</v>
      </c>
      <c r="AC246" s="20" t="e">
        <f>VLOOKUP($B246,'DATA PENGUKURAN GARDU'!$A:$BS,44,0)</f>
        <v>#N/A</v>
      </c>
      <c r="AD246" s="21" t="e">
        <f t="shared" si="126"/>
        <v>#N/A</v>
      </c>
      <c r="AE246" s="20" t="e">
        <f>VLOOKUP($B246,'DATA PENGUKURAN GARDU'!$A:$BS,46,0)</f>
        <v>#N/A</v>
      </c>
      <c r="AF246" s="21" t="e">
        <f t="shared" si="127"/>
        <v>#N/A</v>
      </c>
      <c r="AG246" s="20" t="e">
        <f>VLOOKUP($B246,'DATA PENGUKURAN GARDU'!$A:$BS,46,0)</f>
        <v>#N/A</v>
      </c>
      <c r="AH246" s="20" t="e">
        <f>VLOOKUP($B246,'DATA PENGUKURAN GARDU'!$A:$BS,53,0)</f>
        <v>#N/A</v>
      </c>
      <c r="AI246" s="20" t="e">
        <f>VLOOKUP($B246,'DATA PENGUKURAN GARDU'!$A:$BS,54,0)</f>
        <v>#N/A</v>
      </c>
      <c r="AJ246" s="17" t="e">
        <f>VLOOKUP($C246,'DATA PENGUKURAN GARDU'!$A:$BS,42,0)</f>
        <v>#N/A</v>
      </c>
      <c r="AK246" s="23" t="e">
        <f t="shared" si="128"/>
        <v>#N/A</v>
      </c>
      <c r="AL246" s="17" t="e">
        <f>VLOOKUP($C246,'DATA PENGUKURAN GARDU'!$A:$BS,44,0)</f>
        <v>#N/A</v>
      </c>
      <c r="AM246" s="23" t="e">
        <f t="shared" si="129"/>
        <v>#N/A</v>
      </c>
      <c r="AN246" s="17" t="e">
        <f>VLOOKUP($C246,'DATA PENGUKURAN GARDU'!$A:$BS,46,0)</f>
        <v>#N/A</v>
      </c>
      <c r="AO246" s="23" t="e">
        <f t="shared" si="130"/>
        <v>#N/A</v>
      </c>
      <c r="AP246" s="17" t="e">
        <f>VLOOKUP($C246,'DATA PENGUKURAN GARDU'!$A:$BS,46,0)</f>
        <v>#N/A</v>
      </c>
      <c r="AQ246" s="17" t="e">
        <f>VLOOKUP($C246,'DATA PENGUKURAN GARDU'!$A:$BS,53,0)</f>
        <v>#N/A</v>
      </c>
      <c r="AR246" s="17" t="e">
        <f>VLOOKUP($C246,'DATA PENGUKURAN GARDU'!$A:$BS,54,0)</f>
        <v>#N/A</v>
      </c>
      <c r="AS246" s="20" t="e">
        <f>VLOOKUP($D246,'DATA PENGUKURAN GARDU'!$A:$BS,42,0)</f>
        <v>#N/A</v>
      </c>
      <c r="AT246" s="21" t="e">
        <f t="shared" si="131"/>
        <v>#N/A</v>
      </c>
      <c r="AU246" s="20" t="e">
        <f>VLOOKUP($D246,'DATA PENGUKURAN GARDU'!$A:$BS,44,0)</f>
        <v>#N/A</v>
      </c>
      <c r="AV246" s="21" t="e">
        <f t="shared" si="132"/>
        <v>#N/A</v>
      </c>
      <c r="AW246" s="20" t="e">
        <f>VLOOKUP($D246,'DATA PENGUKURAN GARDU'!$A:$BS,46,0)</f>
        <v>#N/A</v>
      </c>
      <c r="AX246" s="21" t="e">
        <f t="shared" si="133"/>
        <v>#N/A</v>
      </c>
      <c r="AY246" s="20" t="e">
        <f>VLOOKUP($D246,'DATA PENGUKURAN GARDU'!$A:$BS,46,0)</f>
        <v>#N/A</v>
      </c>
      <c r="AZ246" s="20" t="e">
        <f>VLOOKUP($D246,'DATA PENGUKURAN GARDU'!$A:$BS,53,0)</f>
        <v>#N/A</v>
      </c>
      <c r="BA246" s="20" t="e">
        <f>VLOOKUP($D246,'DATA PENGUKURAN GARDU'!$A:$BS,54,0)</f>
        <v>#N/A</v>
      </c>
      <c r="BB246" s="17" t="e">
        <f>VLOOKUP($E246,'DATA PENGUKURAN GARDU'!$A:$BS,42,0)</f>
        <v>#N/A</v>
      </c>
      <c r="BC246" s="23" t="e">
        <f t="shared" si="134"/>
        <v>#N/A</v>
      </c>
      <c r="BD246" s="17" t="e">
        <f>VLOOKUP($E246,'DATA PENGUKURAN GARDU'!$A:$BS,44,0)</f>
        <v>#N/A</v>
      </c>
      <c r="BE246" s="23" t="e">
        <f t="shared" si="135"/>
        <v>#N/A</v>
      </c>
      <c r="BF246" s="17" t="e">
        <f>VLOOKUP($E246,'DATA PENGUKURAN GARDU'!$A:$BS,46,0)</f>
        <v>#N/A</v>
      </c>
      <c r="BG246" s="23" t="e">
        <f t="shared" si="136"/>
        <v>#N/A</v>
      </c>
      <c r="BH246" s="17" t="e">
        <f>VLOOKUP($E246,'DATA PENGUKURAN GARDU'!$A:$BS,46,0)</f>
        <v>#N/A</v>
      </c>
      <c r="BI246" s="17" t="e">
        <f>VLOOKUP($E246,'DATA PENGUKURAN GARDU'!$A:$BS,53,0)</f>
        <v>#N/A</v>
      </c>
      <c r="BJ246" s="17" t="e">
        <f>VLOOKUP($E246,'DATA PENGUKURAN GARDU'!$A:$BS,54,0)</f>
        <v>#N/A</v>
      </c>
      <c r="BK246" s="20" t="e">
        <f t="shared" si="114"/>
        <v>#N/A</v>
      </c>
      <c r="BL246" s="20" t="e">
        <f t="shared" si="115"/>
        <v>#N/A</v>
      </c>
      <c r="BM246" s="20" t="e">
        <f t="shared" si="116"/>
        <v>#N/A</v>
      </c>
      <c r="BN246" s="25" t="e">
        <f t="shared" si="117"/>
        <v>#N/A</v>
      </c>
      <c r="BO246" s="26" t="str">
        <f t="shared" si="118"/>
        <v>0</v>
      </c>
      <c r="BP246" s="21" t="e">
        <f t="shared" si="119"/>
        <v>#VALUE!</v>
      </c>
      <c r="BQ246" s="20" t="e">
        <f t="shared" si="120"/>
        <v>#N/A</v>
      </c>
      <c r="BR246" s="20" t="e">
        <v>#N/A</v>
      </c>
      <c r="BS246" s="9" t="e">
        <v>#N/A</v>
      </c>
      <c r="BT246" s="2" t="e">
        <f t="shared" si="121"/>
        <v>#VALUE!</v>
      </c>
      <c r="BU246" s="2" t="e">
        <f t="shared" si="104"/>
        <v>#N/A</v>
      </c>
      <c r="BV246" s="2" t="e">
        <f t="shared" si="105"/>
        <v>#N/A</v>
      </c>
    </row>
    <row r="247" s="2" customFormat="1" ht="22.95" customHeight="1" spans="1:74">
      <c r="A247" s="9" t="str">
        <f t="shared" si="106"/>
        <v>KMO 2Induk</v>
      </c>
      <c r="B247" s="9" t="str">
        <f t="shared" si="107"/>
        <v>KMO 2jurusan 1</v>
      </c>
      <c r="C247" s="9" t="str">
        <f t="shared" si="108"/>
        <v>KMO 2jurusan 2</v>
      </c>
      <c r="D247" s="9" t="str">
        <f t="shared" si="109"/>
        <v>KMO 2jurusan 3</v>
      </c>
      <c r="E247" s="9" t="str">
        <f t="shared" si="110"/>
        <v>KMO 2jurusan 4</v>
      </c>
      <c r="F247" s="10" t="s">
        <v>55</v>
      </c>
      <c r="G247" s="10" t="s">
        <v>8</v>
      </c>
      <c r="H247" s="10" t="s">
        <v>329</v>
      </c>
      <c r="I247" s="10" t="s">
        <v>10527</v>
      </c>
      <c r="J247" s="10" t="s">
        <v>10528</v>
      </c>
      <c r="K247" s="10" t="s">
        <v>7465</v>
      </c>
      <c r="L247" s="10"/>
      <c r="M247" s="10"/>
      <c r="N247" s="14">
        <f t="shared" si="111"/>
        <v>0</v>
      </c>
      <c r="O247" s="15" t="e">
        <f t="shared" si="112"/>
        <v>#VALUE!</v>
      </c>
      <c r="P247" s="15" t="e">
        <f t="shared" si="113"/>
        <v>#VALUE!</v>
      </c>
      <c r="Q247" s="17" t="e">
        <f>VLOOKUP($A247,'DATA PENGUKURAN GARDU'!$A:$BS,42,0)</f>
        <v>#N/A</v>
      </c>
      <c r="R247" s="18" t="e">
        <f t="shared" si="122"/>
        <v>#N/A</v>
      </c>
      <c r="S247" s="17" t="e">
        <f>VLOOKUP($A247,'DATA PENGUKURAN GARDU'!$A:$BS,44,0)</f>
        <v>#N/A</v>
      </c>
      <c r="T247" s="18" t="e">
        <f t="shared" si="123"/>
        <v>#N/A</v>
      </c>
      <c r="U247" s="17" t="e">
        <f>VLOOKUP($A247,'DATA PENGUKURAN GARDU'!$A:$BS,46,0)</f>
        <v>#N/A</v>
      </c>
      <c r="V247" s="18" t="e">
        <f t="shared" si="124"/>
        <v>#N/A</v>
      </c>
      <c r="W247" s="17" t="e">
        <f>VLOOKUP($A247,'DATA PENGUKURAN GARDU'!$A:$BS,48,0)</f>
        <v>#N/A</v>
      </c>
      <c r="X247" s="17" t="e">
        <f>VLOOKUP($A247,'DATA PENGUKURAN GARDU'!$A:$BS,53,0)</f>
        <v>#N/A</v>
      </c>
      <c r="Y247" s="17" t="e">
        <f>VLOOKUP($A247,'DATA PENGUKURAN GARDU'!$A:$BS,54,0)</f>
        <v>#N/A</v>
      </c>
      <c r="Z247" s="17" t="e">
        <f>VLOOKUP($A247,'DATA PENGUKURAN GARDU'!$A:$BS,55,0)</f>
        <v>#N/A</v>
      </c>
      <c r="AA247" s="20" t="e">
        <f>VLOOKUP($B247,'DATA PENGUKURAN GARDU'!$A:$BS,42,0)</f>
        <v>#N/A</v>
      </c>
      <c r="AB247" s="21" t="e">
        <f t="shared" si="125"/>
        <v>#N/A</v>
      </c>
      <c r="AC247" s="20" t="e">
        <f>VLOOKUP($B247,'DATA PENGUKURAN GARDU'!$A:$BS,44,0)</f>
        <v>#N/A</v>
      </c>
      <c r="AD247" s="21" t="e">
        <f t="shared" si="126"/>
        <v>#N/A</v>
      </c>
      <c r="AE247" s="20" t="e">
        <f>VLOOKUP($B247,'DATA PENGUKURAN GARDU'!$A:$BS,46,0)</f>
        <v>#N/A</v>
      </c>
      <c r="AF247" s="21" t="e">
        <f t="shared" si="127"/>
        <v>#N/A</v>
      </c>
      <c r="AG247" s="20" t="e">
        <f>VLOOKUP($B247,'DATA PENGUKURAN GARDU'!$A:$BS,46,0)</f>
        <v>#N/A</v>
      </c>
      <c r="AH247" s="20" t="e">
        <f>VLOOKUP($B247,'DATA PENGUKURAN GARDU'!$A:$BS,53,0)</f>
        <v>#N/A</v>
      </c>
      <c r="AI247" s="20" t="e">
        <f>VLOOKUP($B247,'DATA PENGUKURAN GARDU'!$A:$BS,54,0)</f>
        <v>#N/A</v>
      </c>
      <c r="AJ247" s="17" t="e">
        <f>VLOOKUP($C247,'DATA PENGUKURAN GARDU'!$A:$BS,42,0)</f>
        <v>#N/A</v>
      </c>
      <c r="AK247" s="23" t="e">
        <f t="shared" si="128"/>
        <v>#N/A</v>
      </c>
      <c r="AL247" s="17" t="e">
        <f>VLOOKUP($C247,'DATA PENGUKURAN GARDU'!$A:$BS,44,0)</f>
        <v>#N/A</v>
      </c>
      <c r="AM247" s="23" t="e">
        <f t="shared" si="129"/>
        <v>#N/A</v>
      </c>
      <c r="AN247" s="17" t="e">
        <f>VLOOKUP($C247,'DATA PENGUKURAN GARDU'!$A:$BS,46,0)</f>
        <v>#N/A</v>
      </c>
      <c r="AO247" s="23" t="e">
        <f t="shared" si="130"/>
        <v>#N/A</v>
      </c>
      <c r="AP247" s="17" t="e">
        <f>VLOOKUP($C247,'DATA PENGUKURAN GARDU'!$A:$BS,46,0)</f>
        <v>#N/A</v>
      </c>
      <c r="AQ247" s="17" t="e">
        <f>VLOOKUP($C247,'DATA PENGUKURAN GARDU'!$A:$BS,53,0)</f>
        <v>#N/A</v>
      </c>
      <c r="AR247" s="17" t="e">
        <f>VLOOKUP($C247,'DATA PENGUKURAN GARDU'!$A:$BS,54,0)</f>
        <v>#N/A</v>
      </c>
      <c r="AS247" s="20" t="e">
        <f>VLOOKUP($D247,'DATA PENGUKURAN GARDU'!$A:$BS,42,0)</f>
        <v>#N/A</v>
      </c>
      <c r="AT247" s="21" t="e">
        <f t="shared" si="131"/>
        <v>#N/A</v>
      </c>
      <c r="AU247" s="20" t="e">
        <f>VLOOKUP($D247,'DATA PENGUKURAN GARDU'!$A:$BS,44,0)</f>
        <v>#N/A</v>
      </c>
      <c r="AV247" s="21" t="e">
        <f t="shared" si="132"/>
        <v>#N/A</v>
      </c>
      <c r="AW247" s="20" t="e">
        <f>VLOOKUP($D247,'DATA PENGUKURAN GARDU'!$A:$BS,46,0)</f>
        <v>#N/A</v>
      </c>
      <c r="AX247" s="21" t="e">
        <f t="shared" si="133"/>
        <v>#N/A</v>
      </c>
      <c r="AY247" s="20" t="e">
        <f>VLOOKUP($D247,'DATA PENGUKURAN GARDU'!$A:$BS,46,0)</f>
        <v>#N/A</v>
      </c>
      <c r="AZ247" s="20" t="e">
        <f>VLOOKUP($D247,'DATA PENGUKURAN GARDU'!$A:$BS,53,0)</f>
        <v>#N/A</v>
      </c>
      <c r="BA247" s="20" t="e">
        <f>VLOOKUP($D247,'DATA PENGUKURAN GARDU'!$A:$BS,54,0)</f>
        <v>#N/A</v>
      </c>
      <c r="BB247" s="17" t="e">
        <f>VLOOKUP($E247,'DATA PENGUKURAN GARDU'!$A:$BS,42,0)</f>
        <v>#N/A</v>
      </c>
      <c r="BC247" s="23" t="e">
        <f t="shared" si="134"/>
        <v>#N/A</v>
      </c>
      <c r="BD247" s="17" t="e">
        <f>VLOOKUP($E247,'DATA PENGUKURAN GARDU'!$A:$BS,44,0)</f>
        <v>#N/A</v>
      </c>
      <c r="BE247" s="23" t="e">
        <f t="shared" si="135"/>
        <v>#N/A</v>
      </c>
      <c r="BF247" s="17" t="e">
        <f>VLOOKUP($E247,'DATA PENGUKURAN GARDU'!$A:$BS,46,0)</f>
        <v>#N/A</v>
      </c>
      <c r="BG247" s="23" t="e">
        <f t="shared" si="136"/>
        <v>#N/A</v>
      </c>
      <c r="BH247" s="17" t="e">
        <f>VLOOKUP($E247,'DATA PENGUKURAN GARDU'!$A:$BS,46,0)</f>
        <v>#N/A</v>
      </c>
      <c r="BI247" s="17" t="e">
        <f>VLOOKUP($E247,'DATA PENGUKURAN GARDU'!$A:$BS,53,0)</f>
        <v>#N/A</v>
      </c>
      <c r="BJ247" s="17" t="e">
        <f>VLOOKUP($E247,'DATA PENGUKURAN GARDU'!$A:$BS,54,0)</f>
        <v>#N/A</v>
      </c>
      <c r="BK247" s="20" t="e">
        <f t="shared" si="114"/>
        <v>#N/A</v>
      </c>
      <c r="BL247" s="20" t="e">
        <f t="shared" si="115"/>
        <v>#N/A</v>
      </c>
      <c r="BM247" s="20" t="e">
        <f t="shared" si="116"/>
        <v>#N/A</v>
      </c>
      <c r="BN247" s="25" t="e">
        <f t="shared" si="117"/>
        <v>#N/A</v>
      </c>
      <c r="BO247" s="26" t="str">
        <f t="shared" si="118"/>
        <v>0</v>
      </c>
      <c r="BP247" s="21" t="e">
        <f t="shared" si="119"/>
        <v>#VALUE!</v>
      </c>
      <c r="BQ247" s="20" t="e">
        <f t="shared" si="120"/>
        <v>#N/A</v>
      </c>
      <c r="BR247" s="20" t="e">
        <v>#N/A</v>
      </c>
      <c r="BS247" s="9" t="e">
        <v>#N/A</v>
      </c>
      <c r="BT247" s="2" t="e">
        <f t="shared" si="121"/>
        <v>#VALUE!</v>
      </c>
      <c r="BU247" s="2" t="e">
        <f t="shared" si="104"/>
        <v>#N/A</v>
      </c>
      <c r="BV247" s="2" t="e">
        <f t="shared" si="105"/>
        <v>#N/A</v>
      </c>
    </row>
    <row r="248" s="2" customFormat="1" ht="22.95" customHeight="1" spans="1:74">
      <c r="A248" s="9" t="str">
        <f t="shared" si="106"/>
        <v>KMO 5Induk</v>
      </c>
      <c r="B248" s="9" t="str">
        <f t="shared" si="107"/>
        <v>KMO 5jurusan 1</v>
      </c>
      <c r="C248" s="9" t="str">
        <f t="shared" si="108"/>
        <v>KMO 5jurusan 2</v>
      </c>
      <c r="D248" s="9" t="str">
        <f t="shared" si="109"/>
        <v>KMO 5jurusan 3</v>
      </c>
      <c r="E248" s="9" t="str">
        <f t="shared" si="110"/>
        <v>KMO 5jurusan 4</v>
      </c>
      <c r="F248" s="10" t="s">
        <v>55</v>
      </c>
      <c r="G248" s="10" t="s">
        <v>8</v>
      </c>
      <c r="H248" s="10" t="s">
        <v>330</v>
      </c>
      <c r="I248" s="10" t="s">
        <v>10529</v>
      </c>
      <c r="J248" s="10" t="s">
        <v>10530</v>
      </c>
      <c r="K248" s="10" t="s">
        <v>7465</v>
      </c>
      <c r="L248" s="10"/>
      <c r="M248" s="10"/>
      <c r="N248" s="14">
        <f t="shared" si="111"/>
        <v>0</v>
      </c>
      <c r="O248" s="15" t="e">
        <f t="shared" si="112"/>
        <v>#VALUE!</v>
      </c>
      <c r="P248" s="15" t="e">
        <f t="shared" si="113"/>
        <v>#VALUE!</v>
      </c>
      <c r="Q248" s="17" t="e">
        <f>VLOOKUP($A248,'DATA PENGUKURAN GARDU'!$A:$BS,42,0)</f>
        <v>#N/A</v>
      </c>
      <c r="R248" s="18" t="e">
        <f t="shared" si="122"/>
        <v>#N/A</v>
      </c>
      <c r="S248" s="17" t="e">
        <f>VLOOKUP($A248,'DATA PENGUKURAN GARDU'!$A:$BS,44,0)</f>
        <v>#N/A</v>
      </c>
      <c r="T248" s="18" t="e">
        <f t="shared" si="123"/>
        <v>#N/A</v>
      </c>
      <c r="U248" s="17" t="e">
        <f>VLOOKUP($A248,'DATA PENGUKURAN GARDU'!$A:$BS,46,0)</f>
        <v>#N/A</v>
      </c>
      <c r="V248" s="18" t="e">
        <f t="shared" si="124"/>
        <v>#N/A</v>
      </c>
      <c r="W248" s="17" t="e">
        <f>VLOOKUP($A248,'DATA PENGUKURAN GARDU'!$A:$BS,48,0)</f>
        <v>#N/A</v>
      </c>
      <c r="X248" s="17" t="e">
        <f>VLOOKUP($A248,'DATA PENGUKURAN GARDU'!$A:$BS,53,0)</f>
        <v>#N/A</v>
      </c>
      <c r="Y248" s="17" t="e">
        <f>VLOOKUP($A248,'DATA PENGUKURAN GARDU'!$A:$BS,54,0)</f>
        <v>#N/A</v>
      </c>
      <c r="Z248" s="17" t="e">
        <f>VLOOKUP($A248,'DATA PENGUKURAN GARDU'!$A:$BS,55,0)</f>
        <v>#N/A</v>
      </c>
      <c r="AA248" s="20" t="e">
        <f>VLOOKUP($B248,'DATA PENGUKURAN GARDU'!$A:$BS,42,0)</f>
        <v>#N/A</v>
      </c>
      <c r="AB248" s="21" t="e">
        <f t="shared" si="125"/>
        <v>#N/A</v>
      </c>
      <c r="AC248" s="20" t="e">
        <f>VLOOKUP($B248,'DATA PENGUKURAN GARDU'!$A:$BS,44,0)</f>
        <v>#N/A</v>
      </c>
      <c r="AD248" s="21" t="e">
        <f t="shared" si="126"/>
        <v>#N/A</v>
      </c>
      <c r="AE248" s="20" t="e">
        <f>VLOOKUP($B248,'DATA PENGUKURAN GARDU'!$A:$BS,46,0)</f>
        <v>#N/A</v>
      </c>
      <c r="AF248" s="21" t="e">
        <f t="shared" si="127"/>
        <v>#N/A</v>
      </c>
      <c r="AG248" s="20" t="e">
        <f>VLOOKUP($B248,'DATA PENGUKURAN GARDU'!$A:$BS,46,0)</f>
        <v>#N/A</v>
      </c>
      <c r="AH248" s="20" t="e">
        <f>VLOOKUP($B248,'DATA PENGUKURAN GARDU'!$A:$BS,53,0)</f>
        <v>#N/A</v>
      </c>
      <c r="AI248" s="20" t="e">
        <f>VLOOKUP($B248,'DATA PENGUKURAN GARDU'!$A:$BS,54,0)</f>
        <v>#N/A</v>
      </c>
      <c r="AJ248" s="17" t="e">
        <f>VLOOKUP($C248,'DATA PENGUKURAN GARDU'!$A:$BS,42,0)</f>
        <v>#N/A</v>
      </c>
      <c r="AK248" s="23" t="e">
        <f t="shared" si="128"/>
        <v>#N/A</v>
      </c>
      <c r="AL248" s="17" t="e">
        <f>VLOOKUP($C248,'DATA PENGUKURAN GARDU'!$A:$BS,44,0)</f>
        <v>#N/A</v>
      </c>
      <c r="AM248" s="23" t="e">
        <f t="shared" si="129"/>
        <v>#N/A</v>
      </c>
      <c r="AN248" s="17" t="e">
        <f>VLOOKUP($C248,'DATA PENGUKURAN GARDU'!$A:$BS,46,0)</f>
        <v>#N/A</v>
      </c>
      <c r="AO248" s="23" t="e">
        <f t="shared" si="130"/>
        <v>#N/A</v>
      </c>
      <c r="AP248" s="17" t="e">
        <f>VLOOKUP($C248,'DATA PENGUKURAN GARDU'!$A:$BS,46,0)</f>
        <v>#N/A</v>
      </c>
      <c r="AQ248" s="17" t="e">
        <f>VLOOKUP($C248,'DATA PENGUKURAN GARDU'!$A:$BS,53,0)</f>
        <v>#N/A</v>
      </c>
      <c r="AR248" s="17" t="e">
        <f>VLOOKUP($C248,'DATA PENGUKURAN GARDU'!$A:$BS,54,0)</f>
        <v>#N/A</v>
      </c>
      <c r="AS248" s="20" t="e">
        <f>VLOOKUP($D248,'DATA PENGUKURAN GARDU'!$A:$BS,42,0)</f>
        <v>#N/A</v>
      </c>
      <c r="AT248" s="21" t="e">
        <f t="shared" si="131"/>
        <v>#N/A</v>
      </c>
      <c r="AU248" s="20" t="e">
        <f>VLOOKUP($D248,'DATA PENGUKURAN GARDU'!$A:$BS,44,0)</f>
        <v>#N/A</v>
      </c>
      <c r="AV248" s="21" t="e">
        <f t="shared" si="132"/>
        <v>#N/A</v>
      </c>
      <c r="AW248" s="20" t="e">
        <f>VLOOKUP($D248,'DATA PENGUKURAN GARDU'!$A:$BS,46,0)</f>
        <v>#N/A</v>
      </c>
      <c r="AX248" s="21" t="e">
        <f t="shared" si="133"/>
        <v>#N/A</v>
      </c>
      <c r="AY248" s="20" t="e">
        <f>VLOOKUP($D248,'DATA PENGUKURAN GARDU'!$A:$BS,46,0)</f>
        <v>#N/A</v>
      </c>
      <c r="AZ248" s="20" t="e">
        <f>VLOOKUP($D248,'DATA PENGUKURAN GARDU'!$A:$BS,53,0)</f>
        <v>#N/A</v>
      </c>
      <c r="BA248" s="20" t="e">
        <f>VLOOKUP($D248,'DATA PENGUKURAN GARDU'!$A:$BS,54,0)</f>
        <v>#N/A</v>
      </c>
      <c r="BB248" s="17" t="e">
        <f>VLOOKUP($E248,'DATA PENGUKURAN GARDU'!$A:$BS,42,0)</f>
        <v>#N/A</v>
      </c>
      <c r="BC248" s="23" t="e">
        <f t="shared" si="134"/>
        <v>#N/A</v>
      </c>
      <c r="BD248" s="17" t="e">
        <f>VLOOKUP($E248,'DATA PENGUKURAN GARDU'!$A:$BS,44,0)</f>
        <v>#N/A</v>
      </c>
      <c r="BE248" s="23" t="e">
        <f t="shared" si="135"/>
        <v>#N/A</v>
      </c>
      <c r="BF248" s="17" t="e">
        <f>VLOOKUP($E248,'DATA PENGUKURAN GARDU'!$A:$BS,46,0)</f>
        <v>#N/A</v>
      </c>
      <c r="BG248" s="23" t="e">
        <f t="shared" si="136"/>
        <v>#N/A</v>
      </c>
      <c r="BH248" s="17" t="e">
        <f>VLOOKUP($E248,'DATA PENGUKURAN GARDU'!$A:$BS,46,0)</f>
        <v>#N/A</v>
      </c>
      <c r="BI248" s="17" t="e">
        <f>VLOOKUP($E248,'DATA PENGUKURAN GARDU'!$A:$BS,53,0)</f>
        <v>#N/A</v>
      </c>
      <c r="BJ248" s="17" t="e">
        <f>VLOOKUP($E248,'DATA PENGUKURAN GARDU'!$A:$BS,54,0)</f>
        <v>#N/A</v>
      </c>
      <c r="BK248" s="20" t="e">
        <f t="shared" si="114"/>
        <v>#N/A</v>
      </c>
      <c r="BL248" s="20" t="e">
        <f t="shared" si="115"/>
        <v>#N/A</v>
      </c>
      <c r="BM248" s="20" t="e">
        <f t="shared" si="116"/>
        <v>#N/A</v>
      </c>
      <c r="BN248" s="25" t="e">
        <f t="shared" si="117"/>
        <v>#N/A</v>
      </c>
      <c r="BO248" s="26" t="str">
        <f t="shared" si="118"/>
        <v>0</v>
      </c>
      <c r="BP248" s="21" t="e">
        <f t="shared" si="119"/>
        <v>#VALUE!</v>
      </c>
      <c r="BQ248" s="20" t="e">
        <f t="shared" si="120"/>
        <v>#N/A</v>
      </c>
      <c r="BR248" s="20" t="e">
        <v>#N/A</v>
      </c>
      <c r="BS248" s="9" t="e">
        <v>#N/A</v>
      </c>
      <c r="BT248" s="2" t="e">
        <f t="shared" si="121"/>
        <v>#VALUE!</v>
      </c>
      <c r="BU248" s="2" t="e">
        <f t="shared" si="104"/>
        <v>#N/A</v>
      </c>
      <c r="BV248" s="2" t="e">
        <f t="shared" si="105"/>
        <v>#N/A</v>
      </c>
    </row>
    <row r="249" s="2" customFormat="1" ht="22.95" customHeight="1" spans="1:74">
      <c r="A249" s="9" t="str">
        <f t="shared" si="106"/>
        <v>KMO 158Induk</v>
      </c>
      <c r="B249" s="9" t="str">
        <f t="shared" si="107"/>
        <v>KMO 158jurusan 1</v>
      </c>
      <c r="C249" s="9" t="str">
        <f t="shared" si="108"/>
        <v>KMO 158jurusan 2</v>
      </c>
      <c r="D249" s="9" t="str">
        <f t="shared" si="109"/>
        <v>KMO 158jurusan 3</v>
      </c>
      <c r="E249" s="9" t="str">
        <f t="shared" si="110"/>
        <v>KMO 158jurusan 4</v>
      </c>
      <c r="F249" s="10" t="s">
        <v>69</v>
      </c>
      <c r="G249" s="10" t="s">
        <v>8</v>
      </c>
      <c r="H249" s="10" t="s">
        <v>331</v>
      </c>
      <c r="I249" s="10" t="s">
        <v>10531</v>
      </c>
      <c r="J249" s="10" t="s">
        <v>10532</v>
      </c>
      <c r="K249" s="10" t="s">
        <v>7465</v>
      </c>
      <c r="L249" s="10"/>
      <c r="M249" s="10"/>
      <c r="N249" s="14">
        <f t="shared" si="111"/>
        <v>0</v>
      </c>
      <c r="O249" s="15" t="e">
        <f t="shared" si="112"/>
        <v>#VALUE!</v>
      </c>
      <c r="P249" s="15" t="e">
        <f t="shared" si="113"/>
        <v>#VALUE!</v>
      </c>
      <c r="Q249" s="17" t="e">
        <f>VLOOKUP($A249,'DATA PENGUKURAN GARDU'!$A:$BS,42,0)</f>
        <v>#N/A</v>
      </c>
      <c r="R249" s="18" t="e">
        <f t="shared" si="122"/>
        <v>#N/A</v>
      </c>
      <c r="S249" s="17" t="e">
        <f>VLOOKUP($A249,'DATA PENGUKURAN GARDU'!$A:$BS,44,0)</f>
        <v>#N/A</v>
      </c>
      <c r="T249" s="18" t="e">
        <f t="shared" si="123"/>
        <v>#N/A</v>
      </c>
      <c r="U249" s="17" t="e">
        <f>VLOOKUP($A249,'DATA PENGUKURAN GARDU'!$A:$BS,46,0)</f>
        <v>#N/A</v>
      </c>
      <c r="V249" s="18" t="e">
        <f t="shared" si="124"/>
        <v>#N/A</v>
      </c>
      <c r="W249" s="17" t="e">
        <f>VLOOKUP($A249,'DATA PENGUKURAN GARDU'!$A:$BS,48,0)</f>
        <v>#N/A</v>
      </c>
      <c r="X249" s="17" t="e">
        <f>VLOOKUP($A249,'DATA PENGUKURAN GARDU'!$A:$BS,53,0)</f>
        <v>#N/A</v>
      </c>
      <c r="Y249" s="17" t="e">
        <f>VLOOKUP($A249,'DATA PENGUKURAN GARDU'!$A:$BS,54,0)</f>
        <v>#N/A</v>
      </c>
      <c r="Z249" s="17" t="e">
        <f>VLOOKUP($A249,'DATA PENGUKURAN GARDU'!$A:$BS,55,0)</f>
        <v>#N/A</v>
      </c>
      <c r="AA249" s="20" t="e">
        <f>VLOOKUP($B249,'DATA PENGUKURAN GARDU'!$A:$BS,42,0)</f>
        <v>#N/A</v>
      </c>
      <c r="AB249" s="21" t="e">
        <f t="shared" si="125"/>
        <v>#N/A</v>
      </c>
      <c r="AC249" s="20" t="e">
        <f>VLOOKUP($B249,'DATA PENGUKURAN GARDU'!$A:$BS,44,0)</f>
        <v>#N/A</v>
      </c>
      <c r="AD249" s="21" t="e">
        <f t="shared" si="126"/>
        <v>#N/A</v>
      </c>
      <c r="AE249" s="20" t="e">
        <f>VLOOKUP($B249,'DATA PENGUKURAN GARDU'!$A:$BS,46,0)</f>
        <v>#N/A</v>
      </c>
      <c r="AF249" s="21" t="e">
        <f t="shared" si="127"/>
        <v>#N/A</v>
      </c>
      <c r="AG249" s="20" t="e">
        <f>VLOOKUP($B249,'DATA PENGUKURAN GARDU'!$A:$BS,46,0)</f>
        <v>#N/A</v>
      </c>
      <c r="AH249" s="20" t="e">
        <f>VLOOKUP($B249,'DATA PENGUKURAN GARDU'!$A:$BS,53,0)</f>
        <v>#N/A</v>
      </c>
      <c r="AI249" s="20" t="e">
        <f>VLOOKUP($B249,'DATA PENGUKURAN GARDU'!$A:$BS,54,0)</f>
        <v>#N/A</v>
      </c>
      <c r="AJ249" s="17" t="e">
        <f>VLOOKUP($C249,'DATA PENGUKURAN GARDU'!$A:$BS,42,0)</f>
        <v>#N/A</v>
      </c>
      <c r="AK249" s="23" t="e">
        <f t="shared" si="128"/>
        <v>#N/A</v>
      </c>
      <c r="AL249" s="17" t="e">
        <f>VLOOKUP($C249,'DATA PENGUKURAN GARDU'!$A:$BS,44,0)</f>
        <v>#N/A</v>
      </c>
      <c r="AM249" s="23" t="e">
        <f t="shared" si="129"/>
        <v>#N/A</v>
      </c>
      <c r="AN249" s="17" t="e">
        <f>VLOOKUP($C249,'DATA PENGUKURAN GARDU'!$A:$BS,46,0)</f>
        <v>#N/A</v>
      </c>
      <c r="AO249" s="23" t="e">
        <f t="shared" si="130"/>
        <v>#N/A</v>
      </c>
      <c r="AP249" s="17" t="e">
        <f>VLOOKUP($C249,'DATA PENGUKURAN GARDU'!$A:$BS,46,0)</f>
        <v>#N/A</v>
      </c>
      <c r="AQ249" s="17" t="e">
        <f>VLOOKUP($C249,'DATA PENGUKURAN GARDU'!$A:$BS,53,0)</f>
        <v>#N/A</v>
      </c>
      <c r="AR249" s="17" t="e">
        <f>VLOOKUP($C249,'DATA PENGUKURAN GARDU'!$A:$BS,54,0)</f>
        <v>#N/A</v>
      </c>
      <c r="AS249" s="20" t="e">
        <f>VLOOKUP($D249,'DATA PENGUKURAN GARDU'!$A:$BS,42,0)</f>
        <v>#N/A</v>
      </c>
      <c r="AT249" s="21" t="e">
        <f t="shared" si="131"/>
        <v>#N/A</v>
      </c>
      <c r="AU249" s="20" t="e">
        <f>VLOOKUP($D249,'DATA PENGUKURAN GARDU'!$A:$BS,44,0)</f>
        <v>#N/A</v>
      </c>
      <c r="AV249" s="21" t="e">
        <f t="shared" si="132"/>
        <v>#N/A</v>
      </c>
      <c r="AW249" s="20" t="e">
        <f>VLOOKUP($D249,'DATA PENGUKURAN GARDU'!$A:$BS,46,0)</f>
        <v>#N/A</v>
      </c>
      <c r="AX249" s="21" t="e">
        <f t="shared" si="133"/>
        <v>#N/A</v>
      </c>
      <c r="AY249" s="20" t="e">
        <f>VLOOKUP($D249,'DATA PENGUKURAN GARDU'!$A:$BS,46,0)</f>
        <v>#N/A</v>
      </c>
      <c r="AZ249" s="20" t="e">
        <f>VLOOKUP($D249,'DATA PENGUKURAN GARDU'!$A:$BS,53,0)</f>
        <v>#N/A</v>
      </c>
      <c r="BA249" s="20" t="e">
        <f>VLOOKUP($D249,'DATA PENGUKURAN GARDU'!$A:$BS,54,0)</f>
        <v>#N/A</v>
      </c>
      <c r="BB249" s="17" t="e">
        <f>VLOOKUP($E249,'DATA PENGUKURAN GARDU'!$A:$BS,42,0)</f>
        <v>#N/A</v>
      </c>
      <c r="BC249" s="23" t="e">
        <f t="shared" si="134"/>
        <v>#N/A</v>
      </c>
      <c r="BD249" s="17" t="e">
        <f>VLOOKUP($E249,'DATA PENGUKURAN GARDU'!$A:$BS,44,0)</f>
        <v>#N/A</v>
      </c>
      <c r="BE249" s="23" t="e">
        <f t="shared" si="135"/>
        <v>#N/A</v>
      </c>
      <c r="BF249" s="17" t="e">
        <f>VLOOKUP($E249,'DATA PENGUKURAN GARDU'!$A:$BS,46,0)</f>
        <v>#N/A</v>
      </c>
      <c r="BG249" s="23" t="e">
        <f t="shared" si="136"/>
        <v>#N/A</v>
      </c>
      <c r="BH249" s="17" t="e">
        <f>VLOOKUP($E249,'DATA PENGUKURAN GARDU'!$A:$BS,46,0)</f>
        <v>#N/A</v>
      </c>
      <c r="BI249" s="17" t="e">
        <f>VLOOKUP($E249,'DATA PENGUKURAN GARDU'!$A:$BS,53,0)</f>
        <v>#N/A</v>
      </c>
      <c r="BJ249" s="17" t="e">
        <f>VLOOKUP($E249,'DATA PENGUKURAN GARDU'!$A:$BS,54,0)</f>
        <v>#N/A</v>
      </c>
      <c r="BK249" s="20" t="e">
        <f t="shared" si="114"/>
        <v>#N/A</v>
      </c>
      <c r="BL249" s="20" t="e">
        <f t="shared" si="115"/>
        <v>#N/A</v>
      </c>
      <c r="BM249" s="20" t="e">
        <f t="shared" si="116"/>
        <v>#N/A</v>
      </c>
      <c r="BN249" s="25" t="e">
        <f t="shared" si="117"/>
        <v>#N/A</v>
      </c>
      <c r="BO249" s="26" t="str">
        <f t="shared" si="118"/>
        <v>0</v>
      </c>
      <c r="BP249" s="21" t="e">
        <f t="shared" si="119"/>
        <v>#VALUE!</v>
      </c>
      <c r="BQ249" s="20" t="e">
        <f t="shared" si="120"/>
        <v>#N/A</v>
      </c>
      <c r="BR249" s="20" t="e">
        <v>#N/A</v>
      </c>
      <c r="BS249" s="9" t="e">
        <v>#N/A</v>
      </c>
      <c r="BT249" s="2" t="e">
        <f t="shared" si="121"/>
        <v>#VALUE!</v>
      </c>
      <c r="BU249" s="2" t="e">
        <f t="shared" si="104"/>
        <v>#N/A</v>
      </c>
      <c r="BV249" s="2" t="e">
        <f t="shared" si="105"/>
        <v>#N/A</v>
      </c>
    </row>
    <row r="250" s="2" customFormat="1" ht="22.95" customHeight="1" spans="1:74">
      <c r="A250" s="9" t="str">
        <f t="shared" si="106"/>
        <v>KMO 83Induk</v>
      </c>
      <c r="B250" s="9" t="str">
        <f t="shared" si="107"/>
        <v>KMO 83jurusan 1</v>
      </c>
      <c r="C250" s="9" t="str">
        <f t="shared" si="108"/>
        <v>KMO 83jurusan 2</v>
      </c>
      <c r="D250" s="9" t="str">
        <f t="shared" si="109"/>
        <v>KMO 83jurusan 3</v>
      </c>
      <c r="E250" s="9" t="str">
        <f t="shared" si="110"/>
        <v>KMO 83jurusan 4</v>
      </c>
      <c r="F250" s="10" t="s">
        <v>89</v>
      </c>
      <c r="G250" s="10" t="s">
        <v>8</v>
      </c>
      <c r="H250" s="10" t="s">
        <v>332</v>
      </c>
      <c r="I250" s="10" t="s">
        <v>10533</v>
      </c>
      <c r="J250" s="10" t="s">
        <v>10534</v>
      </c>
      <c r="K250" s="10" t="s">
        <v>7465</v>
      </c>
      <c r="L250" s="10"/>
      <c r="M250" s="10"/>
      <c r="N250" s="14">
        <f t="shared" si="111"/>
        <v>0</v>
      </c>
      <c r="O250" s="15" t="e">
        <f t="shared" si="112"/>
        <v>#VALUE!</v>
      </c>
      <c r="P250" s="15" t="e">
        <f t="shared" si="113"/>
        <v>#VALUE!</v>
      </c>
      <c r="Q250" s="17" t="e">
        <f>VLOOKUP($A250,'DATA PENGUKURAN GARDU'!$A:$BS,42,0)</f>
        <v>#N/A</v>
      </c>
      <c r="R250" s="18" t="e">
        <f t="shared" si="122"/>
        <v>#N/A</v>
      </c>
      <c r="S250" s="17" t="e">
        <f>VLOOKUP($A250,'DATA PENGUKURAN GARDU'!$A:$BS,44,0)</f>
        <v>#N/A</v>
      </c>
      <c r="T250" s="18" t="e">
        <f t="shared" si="123"/>
        <v>#N/A</v>
      </c>
      <c r="U250" s="17" t="e">
        <f>VLOOKUP($A250,'DATA PENGUKURAN GARDU'!$A:$BS,46,0)</f>
        <v>#N/A</v>
      </c>
      <c r="V250" s="18" t="e">
        <f t="shared" si="124"/>
        <v>#N/A</v>
      </c>
      <c r="W250" s="17" t="e">
        <f>VLOOKUP($A250,'DATA PENGUKURAN GARDU'!$A:$BS,48,0)</f>
        <v>#N/A</v>
      </c>
      <c r="X250" s="17" t="e">
        <f>VLOOKUP($A250,'DATA PENGUKURAN GARDU'!$A:$BS,53,0)</f>
        <v>#N/A</v>
      </c>
      <c r="Y250" s="17" t="e">
        <f>VLOOKUP($A250,'DATA PENGUKURAN GARDU'!$A:$BS,54,0)</f>
        <v>#N/A</v>
      </c>
      <c r="Z250" s="17" t="e">
        <f>VLOOKUP($A250,'DATA PENGUKURAN GARDU'!$A:$BS,55,0)</f>
        <v>#N/A</v>
      </c>
      <c r="AA250" s="20" t="e">
        <f>VLOOKUP($B250,'DATA PENGUKURAN GARDU'!$A:$BS,42,0)</f>
        <v>#N/A</v>
      </c>
      <c r="AB250" s="21" t="e">
        <f t="shared" si="125"/>
        <v>#N/A</v>
      </c>
      <c r="AC250" s="20" t="e">
        <f>VLOOKUP($B250,'DATA PENGUKURAN GARDU'!$A:$BS,44,0)</f>
        <v>#N/A</v>
      </c>
      <c r="AD250" s="21" t="e">
        <f t="shared" si="126"/>
        <v>#N/A</v>
      </c>
      <c r="AE250" s="20" t="e">
        <f>VLOOKUP($B250,'DATA PENGUKURAN GARDU'!$A:$BS,46,0)</f>
        <v>#N/A</v>
      </c>
      <c r="AF250" s="21" t="e">
        <f t="shared" si="127"/>
        <v>#N/A</v>
      </c>
      <c r="AG250" s="20" t="e">
        <f>VLOOKUP($B250,'DATA PENGUKURAN GARDU'!$A:$BS,46,0)</f>
        <v>#N/A</v>
      </c>
      <c r="AH250" s="20" t="e">
        <f>VLOOKUP($B250,'DATA PENGUKURAN GARDU'!$A:$BS,53,0)</f>
        <v>#N/A</v>
      </c>
      <c r="AI250" s="20" t="e">
        <f>VLOOKUP($B250,'DATA PENGUKURAN GARDU'!$A:$BS,54,0)</f>
        <v>#N/A</v>
      </c>
      <c r="AJ250" s="17" t="e">
        <f>VLOOKUP($C250,'DATA PENGUKURAN GARDU'!$A:$BS,42,0)</f>
        <v>#N/A</v>
      </c>
      <c r="AK250" s="23" t="e">
        <f t="shared" si="128"/>
        <v>#N/A</v>
      </c>
      <c r="AL250" s="17" t="e">
        <f>VLOOKUP($C250,'DATA PENGUKURAN GARDU'!$A:$BS,44,0)</f>
        <v>#N/A</v>
      </c>
      <c r="AM250" s="23" t="e">
        <f t="shared" si="129"/>
        <v>#N/A</v>
      </c>
      <c r="AN250" s="17" t="e">
        <f>VLOOKUP($C250,'DATA PENGUKURAN GARDU'!$A:$BS,46,0)</f>
        <v>#N/A</v>
      </c>
      <c r="AO250" s="23" t="e">
        <f t="shared" si="130"/>
        <v>#N/A</v>
      </c>
      <c r="AP250" s="17" t="e">
        <f>VLOOKUP($C250,'DATA PENGUKURAN GARDU'!$A:$BS,46,0)</f>
        <v>#N/A</v>
      </c>
      <c r="AQ250" s="17" t="e">
        <f>VLOOKUP($C250,'DATA PENGUKURAN GARDU'!$A:$BS,53,0)</f>
        <v>#N/A</v>
      </c>
      <c r="AR250" s="17" t="e">
        <f>VLOOKUP($C250,'DATA PENGUKURAN GARDU'!$A:$BS,54,0)</f>
        <v>#N/A</v>
      </c>
      <c r="AS250" s="20" t="e">
        <f>VLOOKUP($D250,'DATA PENGUKURAN GARDU'!$A:$BS,42,0)</f>
        <v>#N/A</v>
      </c>
      <c r="AT250" s="21" t="e">
        <f t="shared" si="131"/>
        <v>#N/A</v>
      </c>
      <c r="AU250" s="20" t="e">
        <f>VLOOKUP($D250,'DATA PENGUKURAN GARDU'!$A:$BS,44,0)</f>
        <v>#N/A</v>
      </c>
      <c r="AV250" s="21" t="e">
        <f t="shared" si="132"/>
        <v>#N/A</v>
      </c>
      <c r="AW250" s="20" t="e">
        <f>VLOOKUP($D250,'DATA PENGUKURAN GARDU'!$A:$BS,46,0)</f>
        <v>#N/A</v>
      </c>
      <c r="AX250" s="21" t="e">
        <f t="shared" si="133"/>
        <v>#N/A</v>
      </c>
      <c r="AY250" s="20" t="e">
        <f>VLOOKUP($D250,'DATA PENGUKURAN GARDU'!$A:$BS,46,0)</f>
        <v>#N/A</v>
      </c>
      <c r="AZ250" s="20" t="e">
        <f>VLOOKUP($D250,'DATA PENGUKURAN GARDU'!$A:$BS,53,0)</f>
        <v>#N/A</v>
      </c>
      <c r="BA250" s="20" t="e">
        <f>VLOOKUP($D250,'DATA PENGUKURAN GARDU'!$A:$BS,54,0)</f>
        <v>#N/A</v>
      </c>
      <c r="BB250" s="17" t="e">
        <f>VLOOKUP($E250,'DATA PENGUKURAN GARDU'!$A:$BS,42,0)</f>
        <v>#N/A</v>
      </c>
      <c r="BC250" s="23" t="e">
        <f t="shared" si="134"/>
        <v>#N/A</v>
      </c>
      <c r="BD250" s="17" t="e">
        <f>VLOOKUP($E250,'DATA PENGUKURAN GARDU'!$A:$BS,44,0)</f>
        <v>#N/A</v>
      </c>
      <c r="BE250" s="23" t="e">
        <f t="shared" si="135"/>
        <v>#N/A</v>
      </c>
      <c r="BF250" s="17" t="e">
        <f>VLOOKUP($E250,'DATA PENGUKURAN GARDU'!$A:$BS,46,0)</f>
        <v>#N/A</v>
      </c>
      <c r="BG250" s="23" t="e">
        <f t="shared" si="136"/>
        <v>#N/A</v>
      </c>
      <c r="BH250" s="17" t="e">
        <f>VLOOKUP($E250,'DATA PENGUKURAN GARDU'!$A:$BS,46,0)</f>
        <v>#N/A</v>
      </c>
      <c r="BI250" s="17" t="e">
        <f>VLOOKUP($E250,'DATA PENGUKURAN GARDU'!$A:$BS,53,0)</f>
        <v>#N/A</v>
      </c>
      <c r="BJ250" s="17" t="e">
        <f>VLOOKUP($E250,'DATA PENGUKURAN GARDU'!$A:$BS,54,0)</f>
        <v>#N/A</v>
      </c>
      <c r="BK250" s="20" t="e">
        <f t="shared" si="114"/>
        <v>#N/A</v>
      </c>
      <c r="BL250" s="20" t="e">
        <f t="shared" si="115"/>
        <v>#N/A</v>
      </c>
      <c r="BM250" s="20" t="e">
        <f t="shared" si="116"/>
        <v>#N/A</v>
      </c>
      <c r="BN250" s="25" t="e">
        <f t="shared" si="117"/>
        <v>#N/A</v>
      </c>
      <c r="BO250" s="26" t="str">
        <f t="shared" si="118"/>
        <v>0</v>
      </c>
      <c r="BP250" s="21" t="e">
        <f t="shared" si="119"/>
        <v>#VALUE!</v>
      </c>
      <c r="BQ250" s="20" t="e">
        <f t="shared" si="120"/>
        <v>#N/A</v>
      </c>
      <c r="BR250" s="20" t="e">
        <v>#N/A</v>
      </c>
      <c r="BS250" s="9" t="e">
        <v>#N/A</v>
      </c>
      <c r="BT250" s="2" t="e">
        <f t="shared" si="121"/>
        <v>#VALUE!</v>
      </c>
      <c r="BU250" s="2" t="e">
        <f t="shared" si="104"/>
        <v>#N/A</v>
      </c>
      <c r="BV250" s="2" t="e">
        <f t="shared" si="105"/>
        <v>#N/A</v>
      </c>
    </row>
    <row r="251" s="2" customFormat="1" ht="22.95" customHeight="1" spans="1:74">
      <c r="A251" s="9" t="str">
        <f t="shared" si="106"/>
        <v>KMO 41Induk</v>
      </c>
      <c r="B251" s="9" t="str">
        <f t="shared" si="107"/>
        <v>KMO 41jurusan 1</v>
      </c>
      <c r="C251" s="9" t="str">
        <f t="shared" si="108"/>
        <v>KMO 41jurusan 2</v>
      </c>
      <c r="D251" s="9" t="str">
        <f t="shared" si="109"/>
        <v>KMO 41jurusan 3</v>
      </c>
      <c r="E251" s="9" t="str">
        <f t="shared" si="110"/>
        <v>KMO 41jurusan 4</v>
      </c>
      <c r="F251" s="10" t="s">
        <v>28</v>
      </c>
      <c r="G251" s="10" t="s">
        <v>8</v>
      </c>
      <c r="H251" s="10" t="s">
        <v>333</v>
      </c>
      <c r="I251" s="10" t="s">
        <v>10535</v>
      </c>
      <c r="J251" s="10" t="s">
        <v>10536</v>
      </c>
      <c r="K251" s="10" t="s">
        <v>7465</v>
      </c>
      <c r="L251" s="10"/>
      <c r="M251" s="10"/>
      <c r="N251" s="14">
        <f t="shared" si="111"/>
        <v>0</v>
      </c>
      <c r="O251" s="15" t="e">
        <f t="shared" si="112"/>
        <v>#VALUE!</v>
      </c>
      <c r="P251" s="15" t="e">
        <f t="shared" si="113"/>
        <v>#VALUE!</v>
      </c>
      <c r="Q251" s="17" t="e">
        <f>VLOOKUP($A251,'DATA PENGUKURAN GARDU'!$A:$BS,42,0)</f>
        <v>#N/A</v>
      </c>
      <c r="R251" s="18" t="e">
        <f t="shared" si="122"/>
        <v>#N/A</v>
      </c>
      <c r="S251" s="17" t="e">
        <f>VLOOKUP($A251,'DATA PENGUKURAN GARDU'!$A:$BS,44,0)</f>
        <v>#N/A</v>
      </c>
      <c r="T251" s="18" t="e">
        <f t="shared" si="123"/>
        <v>#N/A</v>
      </c>
      <c r="U251" s="17" t="e">
        <f>VLOOKUP($A251,'DATA PENGUKURAN GARDU'!$A:$BS,46,0)</f>
        <v>#N/A</v>
      </c>
      <c r="V251" s="18" t="e">
        <f t="shared" si="124"/>
        <v>#N/A</v>
      </c>
      <c r="W251" s="17" t="e">
        <f>VLOOKUP($A251,'DATA PENGUKURAN GARDU'!$A:$BS,48,0)</f>
        <v>#N/A</v>
      </c>
      <c r="X251" s="17" t="e">
        <f>VLOOKUP($A251,'DATA PENGUKURAN GARDU'!$A:$BS,53,0)</f>
        <v>#N/A</v>
      </c>
      <c r="Y251" s="17" t="e">
        <f>VLOOKUP($A251,'DATA PENGUKURAN GARDU'!$A:$BS,54,0)</f>
        <v>#N/A</v>
      </c>
      <c r="Z251" s="17" t="e">
        <f>VLOOKUP($A251,'DATA PENGUKURAN GARDU'!$A:$BS,55,0)</f>
        <v>#N/A</v>
      </c>
      <c r="AA251" s="20" t="e">
        <f>VLOOKUP($B251,'DATA PENGUKURAN GARDU'!$A:$BS,42,0)</f>
        <v>#N/A</v>
      </c>
      <c r="AB251" s="21" t="e">
        <f t="shared" si="125"/>
        <v>#N/A</v>
      </c>
      <c r="AC251" s="20" t="e">
        <f>VLOOKUP($B251,'DATA PENGUKURAN GARDU'!$A:$BS,44,0)</f>
        <v>#N/A</v>
      </c>
      <c r="AD251" s="21" t="e">
        <f t="shared" si="126"/>
        <v>#N/A</v>
      </c>
      <c r="AE251" s="20" t="e">
        <f>VLOOKUP($B251,'DATA PENGUKURAN GARDU'!$A:$BS,46,0)</f>
        <v>#N/A</v>
      </c>
      <c r="AF251" s="21" t="e">
        <f t="shared" si="127"/>
        <v>#N/A</v>
      </c>
      <c r="AG251" s="20" t="e">
        <f>VLOOKUP($B251,'DATA PENGUKURAN GARDU'!$A:$BS,46,0)</f>
        <v>#N/A</v>
      </c>
      <c r="AH251" s="20" t="e">
        <f>VLOOKUP($B251,'DATA PENGUKURAN GARDU'!$A:$BS,53,0)</f>
        <v>#N/A</v>
      </c>
      <c r="AI251" s="20" t="e">
        <f>VLOOKUP($B251,'DATA PENGUKURAN GARDU'!$A:$BS,54,0)</f>
        <v>#N/A</v>
      </c>
      <c r="AJ251" s="17" t="e">
        <f>VLOOKUP($C251,'DATA PENGUKURAN GARDU'!$A:$BS,42,0)</f>
        <v>#N/A</v>
      </c>
      <c r="AK251" s="23" t="e">
        <f t="shared" si="128"/>
        <v>#N/A</v>
      </c>
      <c r="AL251" s="17" t="e">
        <f>VLOOKUP($C251,'DATA PENGUKURAN GARDU'!$A:$BS,44,0)</f>
        <v>#N/A</v>
      </c>
      <c r="AM251" s="23" t="e">
        <f t="shared" si="129"/>
        <v>#N/A</v>
      </c>
      <c r="AN251" s="17" t="e">
        <f>VLOOKUP($C251,'DATA PENGUKURAN GARDU'!$A:$BS,46,0)</f>
        <v>#N/A</v>
      </c>
      <c r="AO251" s="23" t="e">
        <f t="shared" si="130"/>
        <v>#N/A</v>
      </c>
      <c r="AP251" s="17" t="e">
        <f>VLOOKUP($C251,'DATA PENGUKURAN GARDU'!$A:$BS,46,0)</f>
        <v>#N/A</v>
      </c>
      <c r="AQ251" s="17" t="e">
        <f>VLOOKUP($C251,'DATA PENGUKURAN GARDU'!$A:$BS,53,0)</f>
        <v>#N/A</v>
      </c>
      <c r="AR251" s="17" t="e">
        <f>VLOOKUP($C251,'DATA PENGUKURAN GARDU'!$A:$BS,54,0)</f>
        <v>#N/A</v>
      </c>
      <c r="AS251" s="20" t="e">
        <f>VLOOKUP($D251,'DATA PENGUKURAN GARDU'!$A:$BS,42,0)</f>
        <v>#N/A</v>
      </c>
      <c r="AT251" s="21" t="e">
        <f t="shared" si="131"/>
        <v>#N/A</v>
      </c>
      <c r="AU251" s="20" t="e">
        <f>VLOOKUP($D251,'DATA PENGUKURAN GARDU'!$A:$BS,44,0)</f>
        <v>#N/A</v>
      </c>
      <c r="AV251" s="21" t="e">
        <f t="shared" si="132"/>
        <v>#N/A</v>
      </c>
      <c r="AW251" s="20" t="e">
        <f>VLOOKUP($D251,'DATA PENGUKURAN GARDU'!$A:$BS,46,0)</f>
        <v>#N/A</v>
      </c>
      <c r="AX251" s="21" t="e">
        <f t="shared" si="133"/>
        <v>#N/A</v>
      </c>
      <c r="AY251" s="20" t="e">
        <f>VLOOKUP($D251,'DATA PENGUKURAN GARDU'!$A:$BS,46,0)</f>
        <v>#N/A</v>
      </c>
      <c r="AZ251" s="20" t="e">
        <f>VLOOKUP($D251,'DATA PENGUKURAN GARDU'!$A:$BS,53,0)</f>
        <v>#N/A</v>
      </c>
      <c r="BA251" s="20" t="e">
        <f>VLOOKUP($D251,'DATA PENGUKURAN GARDU'!$A:$BS,54,0)</f>
        <v>#N/A</v>
      </c>
      <c r="BB251" s="17" t="e">
        <f>VLOOKUP($E251,'DATA PENGUKURAN GARDU'!$A:$BS,42,0)</f>
        <v>#N/A</v>
      </c>
      <c r="BC251" s="23" t="e">
        <f t="shared" si="134"/>
        <v>#N/A</v>
      </c>
      <c r="BD251" s="17" t="e">
        <f>VLOOKUP($E251,'DATA PENGUKURAN GARDU'!$A:$BS,44,0)</f>
        <v>#N/A</v>
      </c>
      <c r="BE251" s="23" t="e">
        <f t="shared" si="135"/>
        <v>#N/A</v>
      </c>
      <c r="BF251" s="17" t="e">
        <f>VLOOKUP($E251,'DATA PENGUKURAN GARDU'!$A:$BS,46,0)</f>
        <v>#N/A</v>
      </c>
      <c r="BG251" s="23" t="e">
        <f t="shared" si="136"/>
        <v>#N/A</v>
      </c>
      <c r="BH251" s="17" t="e">
        <f>VLOOKUP($E251,'DATA PENGUKURAN GARDU'!$A:$BS,46,0)</f>
        <v>#N/A</v>
      </c>
      <c r="BI251" s="17" t="e">
        <f>VLOOKUP($E251,'DATA PENGUKURAN GARDU'!$A:$BS,53,0)</f>
        <v>#N/A</v>
      </c>
      <c r="BJ251" s="17" t="e">
        <f>VLOOKUP($E251,'DATA PENGUKURAN GARDU'!$A:$BS,54,0)</f>
        <v>#N/A</v>
      </c>
      <c r="BK251" s="20" t="e">
        <f t="shared" si="114"/>
        <v>#N/A</v>
      </c>
      <c r="BL251" s="20" t="e">
        <f t="shared" si="115"/>
        <v>#N/A</v>
      </c>
      <c r="BM251" s="20" t="e">
        <f t="shared" si="116"/>
        <v>#N/A</v>
      </c>
      <c r="BN251" s="25" t="e">
        <f t="shared" si="117"/>
        <v>#N/A</v>
      </c>
      <c r="BO251" s="26" t="str">
        <f t="shared" si="118"/>
        <v>0</v>
      </c>
      <c r="BP251" s="21" t="e">
        <f t="shared" si="119"/>
        <v>#VALUE!</v>
      </c>
      <c r="BQ251" s="20" t="e">
        <f t="shared" si="120"/>
        <v>#N/A</v>
      </c>
      <c r="BR251" s="20" t="e">
        <v>#N/A</v>
      </c>
      <c r="BS251" s="9" t="e">
        <v>#N/A</v>
      </c>
      <c r="BT251" s="2" t="e">
        <f t="shared" si="121"/>
        <v>#VALUE!</v>
      </c>
      <c r="BU251" s="2" t="e">
        <f t="shared" si="104"/>
        <v>#N/A</v>
      </c>
      <c r="BV251" s="2" t="e">
        <f t="shared" si="105"/>
        <v>#N/A</v>
      </c>
    </row>
    <row r="252" s="2" customFormat="1" ht="22.95" customHeight="1" spans="1:74">
      <c r="A252" s="9" t="str">
        <f t="shared" si="106"/>
        <v>KMO 48Induk</v>
      </c>
      <c r="B252" s="9" t="str">
        <f t="shared" si="107"/>
        <v>KMO 48jurusan 1</v>
      </c>
      <c r="C252" s="9" t="str">
        <f t="shared" si="108"/>
        <v>KMO 48jurusan 2</v>
      </c>
      <c r="D252" s="9" t="str">
        <f t="shared" si="109"/>
        <v>KMO 48jurusan 3</v>
      </c>
      <c r="E252" s="9" t="str">
        <f t="shared" si="110"/>
        <v>KMO 48jurusan 4</v>
      </c>
      <c r="F252" s="10" t="s">
        <v>76</v>
      </c>
      <c r="G252" s="10" t="s">
        <v>8</v>
      </c>
      <c r="H252" s="10" t="s">
        <v>334</v>
      </c>
      <c r="I252" s="10" t="s">
        <v>10537</v>
      </c>
      <c r="J252" s="10" t="s">
        <v>10538</v>
      </c>
      <c r="K252" s="10" t="s">
        <v>7465</v>
      </c>
      <c r="L252" s="10"/>
      <c r="M252" s="10"/>
      <c r="N252" s="14">
        <f t="shared" si="111"/>
        <v>0</v>
      </c>
      <c r="O252" s="15" t="e">
        <f t="shared" si="112"/>
        <v>#VALUE!</v>
      </c>
      <c r="P252" s="15" t="e">
        <f t="shared" si="113"/>
        <v>#VALUE!</v>
      </c>
      <c r="Q252" s="17" t="e">
        <f>VLOOKUP($A252,'DATA PENGUKURAN GARDU'!$A:$BS,42,0)</f>
        <v>#N/A</v>
      </c>
      <c r="R252" s="18" t="e">
        <f t="shared" si="122"/>
        <v>#N/A</v>
      </c>
      <c r="S252" s="17" t="e">
        <f>VLOOKUP($A252,'DATA PENGUKURAN GARDU'!$A:$BS,44,0)</f>
        <v>#N/A</v>
      </c>
      <c r="T252" s="18" t="e">
        <f t="shared" si="123"/>
        <v>#N/A</v>
      </c>
      <c r="U252" s="17" t="e">
        <f>VLOOKUP($A252,'DATA PENGUKURAN GARDU'!$A:$BS,46,0)</f>
        <v>#N/A</v>
      </c>
      <c r="V252" s="18" t="e">
        <f t="shared" si="124"/>
        <v>#N/A</v>
      </c>
      <c r="W252" s="17" t="e">
        <f>VLOOKUP($A252,'DATA PENGUKURAN GARDU'!$A:$BS,48,0)</f>
        <v>#N/A</v>
      </c>
      <c r="X252" s="17" t="e">
        <f>VLOOKUP($A252,'DATA PENGUKURAN GARDU'!$A:$BS,53,0)</f>
        <v>#N/A</v>
      </c>
      <c r="Y252" s="17" t="e">
        <f>VLOOKUP($A252,'DATA PENGUKURAN GARDU'!$A:$BS,54,0)</f>
        <v>#N/A</v>
      </c>
      <c r="Z252" s="17" t="e">
        <f>VLOOKUP($A252,'DATA PENGUKURAN GARDU'!$A:$BS,55,0)</f>
        <v>#N/A</v>
      </c>
      <c r="AA252" s="20" t="e">
        <f>VLOOKUP($B252,'DATA PENGUKURAN GARDU'!$A:$BS,42,0)</f>
        <v>#N/A</v>
      </c>
      <c r="AB252" s="21" t="e">
        <f t="shared" si="125"/>
        <v>#N/A</v>
      </c>
      <c r="AC252" s="20" t="e">
        <f>VLOOKUP($B252,'DATA PENGUKURAN GARDU'!$A:$BS,44,0)</f>
        <v>#N/A</v>
      </c>
      <c r="AD252" s="21" t="e">
        <f t="shared" si="126"/>
        <v>#N/A</v>
      </c>
      <c r="AE252" s="20" t="e">
        <f>VLOOKUP($B252,'DATA PENGUKURAN GARDU'!$A:$BS,46,0)</f>
        <v>#N/A</v>
      </c>
      <c r="AF252" s="21" t="e">
        <f t="shared" si="127"/>
        <v>#N/A</v>
      </c>
      <c r="AG252" s="20" t="e">
        <f>VLOOKUP($B252,'DATA PENGUKURAN GARDU'!$A:$BS,46,0)</f>
        <v>#N/A</v>
      </c>
      <c r="AH252" s="20" t="e">
        <f>VLOOKUP($B252,'DATA PENGUKURAN GARDU'!$A:$BS,53,0)</f>
        <v>#N/A</v>
      </c>
      <c r="AI252" s="20" t="e">
        <f>VLOOKUP($B252,'DATA PENGUKURAN GARDU'!$A:$BS,54,0)</f>
        <v>#N/A</v>
      </c>
      <c r="AJ252" s="17" t="e">
        <f>VLOOKUP($C252,'DATA PENGUKURAN GARDU'!$A:$BS,42,0)</f>
        <v>#N/A</v>
      </c>
      <c r="AK252" s="23" t="e">
        <f t="shared" si="128"/>
        <v>#N/A</v>
      </c>
      <c r="AL252" s="17" t="e">
        <f>VLOOKUP($C252,'DATA PENGUKURAN GARDU'!$A:$BS,44,0)</f>
        <v>#N/A</v>
      </c>
      <c r="AM252" s="23" t="e">
        <f t="shared" si="129"/>
        <v>#N/A</v>
      </c>
      <c r="AN252" s="17" t="e">
        <f>VLOOKUP($C252,'DATA PENGUKURAN GARDU'!$A:$BS,46,0)</f>
        <v>#N/A</v>
      </c>
      <c r="AO252" s="23" t="e">
        <f t="shared" si="130"/>
        <v>#N/A</v>
      </c>
      <c r="AP252" s="17" t="e">
        <f>VLOOKUP($C252,'DATA PENGUKURAN GARDU'!$A:$BS,46,0)</f>
        <v>#N/A</v>
      </c>
      <c r="AQ252" s="17" t="e">
        <f>VLOOKUP($C252,'DATA PENGUKURAN GARDU'!$A:$BS,53,0)</f>
        <v>#N/A</v>
      </c>
      <c r="AR252" s="17" t="e">
        <f>VLOOKUP($C252,'DATA PENGUKURAN GARDU'!$A:$BS,54,0)</f>
        <v>#N/A</v>
      </c>
      <c r="AS252" s="20" t="e">
        <f>VLOOKUP($D252,'DATA PENGUKURAN GARDU'!$A:$BS,42,0)</f>
        <v>#N/A</v>
      </c>
      <c r="AT252" s="21" t="e">
        <f t="shared" si="131"/>
        <v>#N/A</v>
      </c>
      <c r="AU252" s="20" t="e">
        <f>VLOOKUP($D252,'DATA PENGUKURAN GARDU'!$A:$BS,44,0)</f>
        <v>#N/A</v>
      </c>
      <c r="AV252" s="21" t="e">
        <f t="shared" si="132"/>
        <v>#N/A</v>
      </c>
      <c r="AW252" s="20" t="e">
        <f>VLOOKUP($D252,'DATA PENGUKURAN GARDU'!$A:$BS,46,0)</f>
        <v>#N/A</v>
      </c>
      <c r="AX252" s="21" t="e">
        <f t="shared" si="133"/>
        <v>#N/A</v>
      </c>
      <c r="AY252" s="20" t="e">
        <f>VLOOKUP($D252,'DATA PENGUKURAN GARDU'!$A:$BS,46,0)</f>
        <v>#N/A</v>
      </c>
      <c r="AZ252" s="20" t="e">
        <f>VLOOKUP($D252,'DATA PENGUKURAN GARDU'!$A:$BS,53,0)</f>
        <v>#N/A</v>
      </c>
      <c r="BA252" s="20" t="e">
        <f>VLOOKUP($D252,'DATA PENGUKURAN GARDU'!$A:$BS,54,0)</f>
        <v>#N/A</v>
      </c>
      <c r="BB252" s="17" t="e">
        <f>VLOOKUP($E252,'DATA PENGUKURAN GARDU'!$A:$BS,42,0)</f>
        <v>#N/A</v>
      </c>
      <c r="BC252" s="23" t="e">
        <f t="shared" si="134"/>
        <v>#N/A</v>
      </c>
      <c r="BD252" s="17" t="e">
        <f>VLOOKUP($E252,'DATA PENGUKURAN GARDU'!$A:$BS,44,0)</f>
        <v>#N/A</v>
      </c>
      <c r="BE252" s="23" t="e">
        <f t="shared" si="135"/>
        <v>#N/A</v>
      </c>
      <c r="BF252" s="17" t="e">
        <f>VLOOKUP($E252,'DATA PENGUKURAN GARDU'!$A:$BS,46,0)</f>
        <v>#N/A</v>
      </c>
      <c r="BG252" s="23" t="e">
        <f t="shared" si="136"/>
        <v>#N/A</v>
      </c>
      <c r="BH252" s="17" t="e">
        <f>VLOOKUP($E252,'DATA PENGUKURAN GARDU'!$A:$BS,46,0)</f>
        <v>#N/A</v>
      </c>
      <c r="BI252" s="17" t="e">
        <f>VLOOKUP($E252,'DATA PENGUKURAN GARDU'!$A:$BS,53,0)</f>
        <v>#N/A</v>
      </c>
      <c r="BJ252" s="17" t="e">
        <f>VLOOKUP($E252,'DATA PENGUKURAN GARDU'!$A:$BS,54,0)</f>
        <v>#N/A</v>
      </c>
      <c r="BK252" s="20" t="e">
        <f t="shared" si="114"/>
        <v>#N/A</v>
      </c>
      <c r="BL252" s="20" t="e">
        <f t="shared" si="115"/>
        <v>#N/A</v>
      </c>
      <c r="BM252" s="20" t="e">
        <f t="shared" si="116"/>
        <v>#N/A</v>
      </c>
      <c r="BN252" s="25" t="e">
        <f t="shared" si="117"/>
        <v>#N/A</v>
      </c>
      <c r="BO252" s="26" t="str">
        <f t="shared" si="118"/>
        <v>0</v>
      </c>
      <c r="BP252" s="21" t="e">
        <f t="shared" si="119"/>
        <v>#VALUE!</v>
      </c>
      <c r="BQ252" s="20" t="e">
        <f t="shared" si="120"/>
        <v>#N/A</v>
      </c>
      <c r="BR252" s="20" t="e">
        <v>#N/A</v>
      </c>
      <c r="BS252" s="9" t="e">
        <v>#N/A</v>
      </c>
      <c r="BT252" s="2" t="e">
        <f t="shared" si="121"/>
        <v>#VALUE!</v>
      </c>
      <c r="BU252" s="2" t="e">
        <f t="shared" si="104"/>
        <v>#N/A</v>
      </c>
      <c r="BV252" s="2" t="e">
        <f t="shared" si="105"/>
        <v>#N/A</v>
      </c>
    </row>
    <row r="253" s="2" customFormat="1" ht="22.95" customHeight="1" spans="1:74">
      <c r="A253" s="9" t="str">
        <f t="shared" si="106"/>
        <v>KMO 50Induk</v>
      </c>
      <c r="B253" s="9" t="str">
        <f t="shared" si="107"/>
        <v>KMO 50jurusan 1</v>
      </c>
      <c r="C253" s="9" t="str">
        <f t="shared" si="108"/>
        <v>KMO 50jurusan 2</v>
      </c>
      <c r="D253" s="9" t="str">
        <f t="shared" si="109"/>
        <v>KMO 50jurusan 3</v>
      </c>
      <c r="E253" s="9" t="str">
        <f t="shared" si="110"/>
        <v>KMO 50jurusan 4</v>
      </c>
      <c r="F253" s="10" t="s">
        <v>58</v>
      </c>
      <c r="G253" s="10" t="s">
        <v>8</v>
      </c>
      <c r="H253" s="10" t="s">
        <v>335</v>
      </c>
      <c r="I253" s="10" t="s">
        <v>10539</v>
      </c>
      <c r="J253" s="10" t="s">
        <v>10540</v>
      </c>
      <c r="K253" s="10" t="s">
        <v>7465</v>
      </c>
      <c r="L253" s="10"/>
      <c r="M253" s="10"/>
      <c r="N253" s="14">
        <f t="shared" si="111"/>
        <v>0</v>
      </c>
      <c r="O253" s="15" t="e">
        <f t="shared" si="112"/>
        <v>#VALUE!</v>
      </c>
      <c r="P253" s="15" t="e">
        <f t="shared" si="113"/>
        <v>#VALUE!</v>
      </c>
      <c r="Q253" s="17" t="e">
        <f>VLOOKUP($A253,'DATA PENGUKURAN GARDU'!$A:$BS,42,0)</f>
        <v>#N/A</v>
      </c>
      <c r="R253" s="18" t="e">
        <f t="shared" si="122"/>
        <v>#N/A</v>
      </c>
      <c r="S253" s="17" t="e">
        <f>VLOOKUP($A253,'DATA PENGUKURAN GARDU'!$A:$BS,44,0)</f>
        <v>#N/A</v>
      </c>
      <c r="T253" s="18" t="e">
        <f t="shared" si="123"/>
        <v>#N/A</v>
      </c>
      <c r="U253" s="17" t="e">
        <f>VLOOKUP($A253,'DATA PENGUKURAN GARDU'!$A:$BS,46,0)</f>
        <v>#N/A</v>
      </c>
      <c r="V253" s="18" t="e">
        <f t="shared" si="124"/>
        <v>#N/A</v>
      </c>
      <c r="W253" s="17" t="e">
        <f>VLOOKUP($A253,'DATA PENGUKURAN GARDU'!$A:$BS,48,0)</f>
        <v>#N/A</v>
      </c>
      <c r="X253" s="17" t="e">
        <f>VLOOKUP($A253,'DATA PENGUKURAN GARDU'!$A:$BS,53,0)</f>
        <v>#N/A</v>
      </c>
      <c r="Y253" s="17" t="e">
        <f>VLOOKUP($A253,'DATA PENGUKURAN GARDU'!$A:$BS,54,0)</f>
        <v>#N/A</v>
      </c>
      <c r="Z253" s="17" t="e">
        <f>VLOOKUP($A253,'DATA PENGUKURAN GARDU'!$A:$BS,55,0)</f>
        <v>#N/A</v>
      </c>
      <c r="AA253" s="20" t="e">
        <f>VLOOKUP($B253,'DATA PENGUKURAN GARDU'!$A:$BS,42,0)</f>
        <v>#N/A</v>
      </c>
      <c r="AB253" s="21" t="e">
        <f t="shared" si="125"/>
        <v>#N/A</v>
      </c>
      <c r="AC253" s="20" t="e">
        <f>VLOOKUP($B253,'DATA PENGUKURAN GARDU'!$A:$BS,44,0)</f>
        <v>#N/A</v>
      </c>
      <c r="AD253" s="21" t="e">
        <f t="shared" si="126"/>
        <v>#N/A</v>
      </c>
      <c r="AE253" s="20" t="e">
        <f>VLOOKUP($B253,'DATA PENGUKURAN GARDU'!$A:$BS,46,0)</f>
        <v>#N/A</v>
      </c>
      <c r="AF253" s="21" t="e">
        <f t="shared" si="127"/>
        <v>#N/A</v>
      </c>
      <c r="AG253" s="20" t="e">
        <f>VLOOKUP($B253,'DATA PENGUKURAN GARDU'!$A:$BS,46,0)</f>
        <v>#N/A</v>
      </c>
      <c r="AH253" s="20" t="e">
        <f>VLOOKUP($B253,'DATA PENGUKURAN GARDU'!$A:$BS,53,0)</f>
        <v>#N/A</v>
      </c>
      <c r="AI253" s="20" t="e">
        <f>VLOOKUP($B253,'DATA PENGUKURAN GARDU'!$A:$BS,54,0)</f>
        <v>#N/A</v>
      </c>
      <c r="AJ253" s="17" t="e">
        <f>VLOOKUP($C253,'DATA PENGUKURAN GARDU'!$A:$BS,42,0)</f>
        <v>#N/A</v>
      </c>
      <c r="AK253" s="23" t="e">
        <f t="shared" si="128"/>
        <v>#N/A</v>
      </c>
      <c r="AL253" s="17" t="e">
        <f>VLOOKUP($C253,'DATA PENGUKURAN GARDU'!$A:$BS,44,0)</f>
        <v>#N/A</v>
      </c>
      <c r="AM253" s="23" t="e">
        <f t="shared" si="129"/>
        <v>#N/A</v>
      </c>
      <c r="AN253" s="17" t="e">
        <f>VLOOKUP($C253,'DATA PENGUKURAN GARDU'!$A:$BS,46,0)</f>
        <v>#N/A</v>
      </c>
      <c r="AO253" s="23" t="e">
        <f t="shared" si="130"/>
        <v>#N/A</v>
      </c>
      <c r="AP253" s="17" t="e">
        <f>VLOOKUP($C253,'DATA PENGUKURAN GARDU'!$A:$BS,46,0)</f>
        <v>#N/A</v>
      </c>
      <c r="AQ253" s="17" t="e">
        <f>VLOOKUP($C253,'DATA PENGUKURAN GARDU'!$A:$BS,53,0)</f>
        <v>#N/A</v>
      </c>
      <c r="AR253" s="17" t="e">
        <f>VLOOKUP($C253,'DATA PENGUKURAN GARDU'!$A:$BS,54,0)</f>
        <v>#N/A</v>
      </c>
      <c r="AS253" s="20" t="e">
        <f>VLOOKUP($D253,'DATA PENGUKURAN GARDU'!$A:$BS,42,0)</f>
        <v>#N/A</v>
      </c>
      <c r="AT253" s="21" t="e">
        <f t="shared" si="131"/>
        <v>#N/A</v>
      </c>
      <c r="AU253" s="20" t="e">
        <f>VLOOKUP($D253,'DATA PENGUKURAN GARDU'!$A:$BS,44,0)</f>
        <v>#N/A</v>
      </c>
      <c r="AV253" s="21" t="e">
        <f t="shared" si="132"/>
        <v>#N/A</v>
      </c>
      <c r="AW253" s="20" t="e">
        <f>VLOOKUP($D253,'DATA PENGUKURAN GARDU'!$A:$BS,46,0)</f>
        <v>#N/A</v>
      </c>
      <c r="AX253" s="21" t="e">
        <f t="shared" si="133"/>
        <v>#N/A</v>
      </c>
      <c r="AY253" s="20" t="e">
        <f>VLOOKUP($D253,'DATA PENGUKURAN GARDU'!$A:$BS,46,0)</f>
        <v>#N/A</v>
      </c>
      <c r="AZ253" s="20" t="e">
        <f>VLOOKUP($D253,'DATA PENGUKURAN GARDU'!$A:$BS,53,0)</f>
        <v>#N/A</v>
      </c>
      <c r="BA253" s="20" t="e">
        <f>VLOOKUP($D253,'DATA PENGUKURAN GARDU'!$A:$BS,54,0)</f>
        <v>#N/A</v>
      </c>
      <c r="BB253" s="17" t="e">
        <f>VLOOKUP($E253,'DATA PENGUKURAN GARDU'!$A:$BS,42,0)</f>
        <v>#N/A</v>
      </c>
      <c r="BC253" s="23" t="e">
        <f t="shared" si="134"/>
        <v>#N/A</v>
      </c>
      <c r="BD253" s="17" t="e">
        <f>VLOOKUP($E253,'DATA PENGUKURAN GARDU'!$A:$BS,44,0)</f>
        <v>#N/A</v>
      </c>
      <c r="BE253" s="23" t="e">
        <f t="shared" si="135"/>
        <v>#N/A</v>
      </c>
      <c r="BF253" s="17" t="e">
        <f>VLOOKUP($E253,'DATA PENGUKURAN GARDU'!$A:$BS,46,0)</f>
        <v>#N/A</v>
      </c>
      <c r="BG253" s="23" t="e">
        <f t="shared" si="136"/>
        <v>#N/A</v>
      </c>
      <c r="BH253" s="17" t="e">
        <f>VLOOKUP($E253,'DATA PENGUKURAN GARDU'!$A:$BS,46,0)</f>
        <v>#N/A</v>
      </c>
      <c r="BI253" s="17" t="e">
        <f>VLOOKUP($E253,'DATA PENGUKURAN GARDU'!$A:$BS,53,0)</f>
        <v>#N/A</v>
      </c>
      <c r="BJ253" s="17" t="e">
        <f>VLOOKUP($E253,'DATA PENGUKURAN GARDU'!$A:$BS,54,0)</f>
        <v>#N/A</v>
      </c>
      <c r="BK253" s="20" t="e">
        <f t="shared" si="114"/>
        <v>#N/A</v>
      </c>
      <c r="BL253" s="20" t="e">
        <f t="shared" si="115"/>
        <v>#N/A</v>
      </c>
      <c r="BM253" s="20" t="e">
        <f t="shared" si="116"/>
        <v>#N/A</v>
      </c>
      <c r="BN253" s="25" t="e">
        <f t="shared" si="117"/>
        <v>#N/A</v>
      </c>
      <c r="BO253" s="26" t="str">
        <f t="shared" si="118"/>
        <v>0</v>
      </c>
      <c r="BP253" s="21" t="e">
        <f t="shared" si="119"/>
        <v>#VALUE!</v>
      </c>
      <c r="BQ253" s="20" t="e">
        <f t="shared" si="120"/>
        <v>#N/A</v>
      </c>
      <c r="BR253" s="20" t="e">
        <v>#N/A</v>
      </c>
      <c r="BS253" s="9" t="e">
        <v>#N/A</v>
      </c>
      <c r="BT253" s="2" t="e">
        <f t="shared" si="121"/>
        <v>#VALUE!</v>
      </c>
      <c r="BU253" s="2" t="e">
        <f t="shared" si="104"/>
        <v>#N/A</v>
      </c>
      <c r="BV253" s="2" t="e">
        <f t="shared" si="105"/>
        <v>#N/A</v>
      </c>
    </row>
    <row r="254" s="2" customFormat="1" ht="22.95" customHeight="1" spans="1:74">
      <c r="A254" s="9" t="str">
        <f t="shared" si="106"/>
        <v>KMO 54Induk</v>
      </c>
      <c r="B254" s="9" t="str">
        <f t="shared" si="107"/>
        <v>KMO 54jurusan 1</v>
      </c>
      <c r="C254" s="9" t="str">
        <f t="shared" si="108"/>
        <v>KMO 54jurusan 2</v>
      </c>
      <c r="D254" s="9" t="str">
        <f t="shared" si="109"/>
        <v>KMO 54jurusan 3</v>
      </c>
      <c r="E254" s="9" t="str">
        <f t="shared" si="110"/>
        <v>KMO 54jurusan 4</v>
      </c>
      <c r="F254" s="10" t="s">
        <v>61</v>
      </c>
      <c r="G254" s="10" t="s">
        <v>8</v>
      </c>
      <c r="H254" s="10" t="s">
        <v>336</v>
      </c>
      <c r="I254" s="10" t="s">
        <v>10541</v>
      </c>
      <c r="J254" s="10" t="s">
        <v>10542</v>
      </c>
      <c r="K254" s="10" t="s">
        <v>7465</v>
      </c>
      <c r="L254" s="10"/>
      <c r="M254" s="10"/>
      <c r="N254" s="14">
        <f t="shared" si="111"/>
        <v>0</v>
      </c>
      <c r="O254" s="15" t="e">
        <f t="shared" si="112"/>
        <v>#VALUE!</v>
      </c>
      <c r="P254" s="15" t="e">
        <f t="shared" si="113"/>
        <v>#VALUE!</v>
      </c>
      <c r="Q254" s="17" t="e">
        <f>VLOOKUP($A254,'DATA PENGUKURAN GARDU'!$A:$BS,42,0)</f>
        <v>#N/A</v>
      </c>
      <c r="R254" s="18" t="e">
        <f t="shared" si="122"/>
        <v>#N/A</v>
      </c>
      <c r="S254" s="17" t="e">
        <f>VLOOKUP($A254,'DATA PENGUKURAN GARDU'!$A:$BS,44,0)</f>
        <v>#N/A</v>
      </c>
      <c r="T254" s="18" t="e">
        <f t="shared" si="123"/>
        <v>#N/A</v>
      </c>
      <c r="U254" s="17" t="e">
        <f>VLOOKUP($A254,'DATA PENGUKURAN GARDU'!$A:$BS,46,0)</f>
        <v>#N/A</v>
      </c>
      <c r="V254" s="18" t="e">
        <f t="shared" si="124"/>
        <v>#N/A</v>
      </c>
      <c r="W254" s="17" t="e">
        <f>VLOOKUP($A254,'DATA PENGUKURAN GARDU'!$A:$BS,48,0)</f>
        <v>#N/A</v>
      </c>
      <c r="X254" s="17" t="e">
        <f>VLOOKUP($A254,'DATA PENGUKURAN GARDU'!$A:$BS,53,0)</f>
        <v>#N/A</v>
      </c>
      <c r="Y254" s="17" t="e">
        <f>VLOOKUP($A254,'DATA PENGUKURAN GARDU'!$A:$BS,54,0)</f>
        <v>#N/A</v>
      </c>
      <c r="Z254" s="17" t="e">
        <f>VLOOKUP($A254,'DATA PENGUKURAN GARDU'!$A:$BS,55,0)</f>
        <v>#N/A</v>
      </c>
      <c r="AA254" s="20" t="e">
        <f>VLOOKUP($B254,'DATA PENGUKURAN GARDU'!$A:$BS,42,0)</f>
        <v>#N/A</v>
      </c>
      <c r="AB254" s="21" t="e">
        <f t="shared" si="125"/>
        <v>#N/A</v>
      </c>
      <c r="AC254" s="20" t="e">
        <f>VLOOKUP($B254,'DATA PENGUKURAN GARDU'!$A:$BS,44,0)</f>
        <v>#N/A</v>
      </c>
      <c r="AD254" s="21" t="e">
        <f t="shared" si="126"/>
        <v>#N/A</v>
      </c>
      <c r="AE254" s="20" t="e">
        <f>VLOOKUP($B254,'DATA PENGUKURAN GARDU'!$A:$BS,46,0)</f>
        <v>#N/A</v>
      </c>
      <c r="AF254" s="21" t="e">
        <f t="shared" si="127"/>
        <v>#N/A</v>
      </c>
      <c r="AG254" s="20" t="e">
        <f>VLOOKUP($B254,'DATA PENGUKURAN GARDU'!$A:$BS,46,0)</f>
        <v>#N/A</v>
      </c>
      <c r="AH254" s="20" t="e">
        <f>VLOOKUP($B254,'DATA PENGUKURAN GARDU'!$A:$BS,53,0)</f>
        <v>#N/A</v>
      </c>
      <c r="AI254" s="20" t="e">
        <f>VLOOKUP($B254,'DATA PENGUKURAN GARDU'!$A:$BS,54,0)</f>
        <v>#N/A</v>
      </c>
      <c r="AJ254" s="17" t="e">
        <f>VLOOKUP($C254,'DATA PENGUKURAN GARDU'!$A:$BS,42,0)</f>
        <v>#N/A</v>
      </c>
      <c r="AK254" s="23" t="e">
        <f t="shared" si="128"/>
        <v>#N/A</v>
      </c>
      <c r="AL254" s="17" t="e">
        <f>VLOOKUP($C254,'DATA PENGUKURAN GARDU'!$A:$BS,44,0)</f>
        <v>#N/A</v>
      </c>
      <c r="AM254" s="23" t="e">
        <f t="shared" si="129"/>
        <v>#N/A</v>
      </c>
      <c r="AN254" s="17" t="e">
        <f>VLOOKUP($C254,'DATA PENGUKURAN GARDU'!$A:$BS,46,0)</f>
        <v>#N/A</v>
      </c>
      <c r="AO254" s="23" t="e">
        <f t="shared" si="130"/>
        <v>#N/A</v>
      </c>
      <c r="AP254" s="17" t="e">
        <f>VLOOKUP($C254,'DATA PENGUKURAN GARDU'!$A:$BS,46,0)</f>
        <v>#N/A</v>
      </c>
      <c r="AQ254" s="17" t="e">
        <f>VLOOKUP($C254,'DATA PENGUKURAN GARDU'!$A:$BS,53,0)</f>
        <v>#N/A</v>
      </c>
      <c r="AR254" s="17" t="e">
        <f>VLOOKUP($C254,'DATA PENGUKURAN GARDU'!$A:$BS,54,0)</f>
        <v>#N/A</v>
      </c>
      <c r="AS254" s="20" t="e">
        <f>VLOOKUP($D254,'DATA PENGUKURAN GARDU'!$A:$BS,42,0)</f>
        <v>#N/A</v>
      </c>
      <c r="AT254" s="21" t="e">
        <f t="shared" si="131"/>
        <v>#N/A</v>
      </c>
      <c r="AU254" s="20" t="e">
        <f>VLOOKUP($D254,'DATA PENGUKURAN GARDU'!$A:$BS,44,0)</f>
        <v>#N/A</v>
      </c>
      <c r="AV254" s="21" t="e">
        <f t="shared" si="132"/>
        <v>#N/A</v>
      </c>
      <c r="AW254" s="20" t="e">
        <f>VLOOKUP($D254,'DATA PENGUKURAN GARDU'!$A:$BS,46,0)</f>
        <v>#N/A</v>
      </c>
      <c r="AX254" s="21" t="e">
        <f t="shared" si="133"/>
        <v>#N/A</v>
      </c>
      <c r="AY254" s="20" t="e">
        <f>VLOOKUP($D254,'DATA PENGUKURAN GARDU'!$A:$BS,46,0)</f>
        <v>#N/A</v>
      </c>
      <c r="AZ254" s="20" t="e">
        <f>VLOOKUP($D254,'DATA PENGUKURAN GARDU'!$A:$BS,53,0)</f>
        <v>#N/A</v>
      </c>
      <c r="BA254" s="20" t="e">
        <f>VLOOKUP($D254,'DATA PENGUKURAN GARDU'!$A:$BS,54,0)</f>
        <v>#N/A</v>
      </c>
      <c r="BB254" s="17" t="e">
        <f>VLOOKUP($E254,'DATA PENGUKURAN GARDU'!$A:$BS,42,0)</f>
        <v>#N/A</v>
      </c>
      <c r="BC254" s="23" t="e">
        <f t="shared" si="134"/>
        <v>#N/A</v>
      </c>
      <c r="BD254" s="17" t="e">
        <f>VLOOKUP($E254,'DATA PENGUKURAN GARDU'!$A:$BS,44,0)</f>
        <v>#N/A</v>
      </c>
      <c r="BE254" s="23" t="e">
        <f t="shared" si="135"/>
        <v>#N/A</v>
      </c>
      <c r="BF254" s="17" t="e">
        <f>VLOOKUP($E254,'DATA PENGUKURAN GARDU'!$A:$BS,46,0)</f>
        <v>#N/A</v>
      </c>
      <c r="BG254" s="23" t="e">
        <f t="shared" si="136"/>
        <v>#N/A</v>
      </c>
      <c r="BH254" s="17" t="e">
        <f>VLOOKUP($E254,'DATA PENGUKURAN GARDU'!$A:$BS,46,0)</f>
        <v>#N/A</v>
      </c>
      <c r="BI254" s="17" t="e">
        <f>VLOOKUP($E254,'DATA PENGUKURAN GARDU'!$A:$BS,53,0)</f>
        <v>#N/A</v>
      </c>
      <c r="BJ254" s="17" t="e">
        <f>VLOOKUP($E254,'DATA PENGUKURAN GARDU'!$A:$BS,54,0)</f>
        <v>#N/A</v>
      </c>
      <c r="BK254" s="20" t="e">
        <f t="shared" si="114"/>
        <v>#N/A</v>
      </c>
      <c r="BL254" s="20" t="e">
        <f t="shared" si="115"/>
        <v>#N/A</v>
      </c>
      <c r="BM254" s="20" t="e">
        <f t="shared" si="116"/>
        <v>#N/A</v>
      </c>
      <c r="BN254" s="25" t="e">
        <f t="shared" si="117"/>
        <v>#N/A</v>
      </c>
      <c r="BO254" s="26" t="str">
        <f t="shared" si="118"/>
        <v>0</v>
      </c>
      <c r="BP254" s="21" t="e">
        <f t="shared" si="119"/>
        <v>#VALUE!</v>
      </c>
      <c r="BQ254" s="20" t="e">
        <f t="shared" si="120"/>
        <v>#N/A</v>
      </c>
      <c r="BR254" s="20" t="e">
        <v>#N/A</v>
      </c>
      <c r="BS254" s="9" t="e">
        <v>#N/A</v>
      </c>
      <c r="BT254" s="2" t="e">
        <f t="shared" si="121"/>
        <v>#VALUE!</v>
      </c>
      <c r="BU254" s="2" t="e">
        <f t="shared" si="104"/>
        <v>#N/A</v>
      </c>
      <c r="BV254" s="2" t="e">
        <f t="shared" si="105"/>
        <v>#N/A</v>
      </c>
    </row>
    <row r="255" s="2" customFormat="1" ht="22.95" customHeight="1" spans="1:74">
      <c r="A255" s="9" t="str">
        <f t="shared" si="106"/>
        <v>KMO 55Induk</v>
      </c>
      <c r="B255" s="9" t="str">
        <f t="shared" si="107"/>
        <v>KMO 55jurusan 1</v>
      </c>
      <c r="C255" s="9" t="str">
        <f t="shared" si="108"/>
        <v>KMO 55jurusan 2</v>
      </c>
      <c r="D255" s="9" t="str">
        <f t="shared" si="109"/>
        <v>KMO 55jurusan 3</v>
      </c>
      <c r="E255" s="9" t="str">
        <f t="shared" si="110"/>
        <v>KMO 55jurusan 4</v>
      </c>
      <c r="F255" s="10" t="s">
        <v>61</v>
      </c>
      <c r="G255" s="10" t="s">
        <v>8</v>
      </c>
      <c r="H255" s="10" t="s">
        <v>337</v>
      </c>
      <c r="I255" s="10" t="s">
        <v>10543</v>
      </c>
      <c r="J255" s="10" t="s">
        <v>10544</v>
      </c>
      <c r="K255" s="10" t="s">
        <v>7465</v>
      </c>
      <c r="L255" s="10"/>
      <c r="M255" s="10"/>
      <c r="N255" s="14">
        <f t="shared" si="111"/>
        <v>0</v>
      </c>
      <c r="O255" s="15" t="e">
        <f t="shared" si="112"/>
        <v>#VALUE!</v>
      </c>
      <c r="P255" s="15" t="e">
        <f t="shared" si="113"/>
        <v>#VALUE!</v>
      </c>
      <c r="Q255" s="17" t="e">
        <f>VLOOKUP($A255,'DATA PENGUKURAN GARDU'!$A:$BS,42,0)</f>
        <v>#N/A</v>
      </c>
      <c r="R255" s="18" t="e">
        <f t="shared" si="122"/>
        <v>#N/A</v>
      </c>
      <c r="S255" s="17" t="e">
        <f>VLOOKUP($A255,'DATA PENGUKURAN GARDU'!$A:$BS,44,0)</f>
        <v>#N/A</v>
      </c>
      <c r="T255" s="18" t="e">
        <f t="shared" si="123"/>
        <v>#N/A</v>
      </c>
      <c r="U255" s="17" t="e">
        <f>VLOOKUP($A255,'DATA PENGUKURAN GARDU'!$A:$BS,46,0)</f>
        <v>#N/A</v>
      </c>
      <c r="V255" s="18" t="e">
        <f t="shared" si="124"/>
        <v>#N/A</v>
      </c>
      <c r="W255" s="17" t="e">
        <f>VLOOKUP($A255,'DATA PENGUKURAN GARDU'!$A:$BS,48,0)</f>
        <v>#N/A</v>
      </c>
      <c r="X255" s="17" t="e">
        <f>VLOOKUP($A255,'DATA PENGUKURAN GARDU'!$A:$BS,53,0)</f>
        <v>#N/A</v>
      </c>
      <c r="Y255" s="17" t="e">
        <f>VLOOKUP($A255,'DATA PENGUKURAN GARDU'!$A:$BS,54,0)</f>
        <v>#N/A</v>
      </c>
      <c r="Z255" s="17" t="e">
        <f>VLOOKUP($A255,'DATA PENGUKURAN GARDU'!$A:$BS,55,0)</f>
        <v>#N/A</v>
      </c>
      <c r="AA255" s="20" t="e">
        <f>VLOOKUP($B255,'DATA PENGUKURAN GARDU'!$A:$BS,42,0)</f>
        <v>#N/A</v>
      </c>
      <c r="AB255" s="21" t="e">
        <f t="shared" si="125"/>
        <v>#N/A</v>
      </c>
      <c r="AC255" s="20" t="e">
        <f>VLOOKUP($B255,'DATA PENGUKURAN GARDU'!$A:$BS,44,0)</f>
        <v>#N/A</v>
      </c>
      <c r="AD255" s="21" t="e">
        <f t="shared" si="126"/>
        <v>#N/A</v>
      </c>
      <c r="AE255" s="20" t="e">
        <f>VLOOKUP($B255,'DATA PENGUKURAN GARDU'!$A:$BS,46,0)</f>
        <v>#N/A</v>
      </c>
      <c r="AF255" s="21" t="e">
        <f t="shared" si="127"/>
        <v>#N/A</v>
      </c>
      <c r="AG255" s="20" t="e">
        <f>VLOOKUP($B255,'DATA PENGUKURAN GARDU'!$A:$BS,46,0)</f>
        <v>#N/A</v>
      </c>
      <c r="AH255" s="20" t="e">
        <f>VLOOKUP($B255,'DATA PENGUKURAN GARDU'!$A:$BS,53,0)</f>
        <v>#N/A</v>
      </c>
      <c r="AI255" s="20" t="e">
        <f>VLOOKUP($B255,'DATA PENGUKURAN GARDU'!$A:$BS,54,0)</f>
        <v>#N/A</v>
      </c>
      <c r="AJ255" s="17" t="e">
        <f>VLOOKUP($C255,'DATA PENGUKURAN GARDU'!$A:$BS,42,0)</f>
        <v>#N/A</v>
      </c>
      <c r="AK255" s="23" t="e">
        <f t="shared" si="128"/>
        <v>#N/A</v>
      </c>
      <c r="AL255" s="17" t="e">
        <f>VLOOKUP($C255,'DATA PENGUKURAN GARDU'!$A:$BS,44,0)</f>
        <v>#N/A</v>
      </c>
      <c r="AM255" s="23" t="e">
        <f t="shared" si="129"/>
        <v>#N/A</v>
      </c>
      <c r="AN255" s="17" t="e">
        <f>VLOOKUP($C255,'DATA PENGUKURAN GARDU'!$A:$BS,46,0)</f>
        <v>#N/A</v>
      </c>
      <c r="AO255" s="23" t="e">
        <f t="shared" si="130"/>
        <v>#N/A</v>
      </c>
      <c r="AP255" s="17" t="e">
        <f>VLOOKUP($C255,'DATA PENGUKURAN GARDU'!$A:$BS,46,0)</f>
        <v>#N/A</v>
      </c>
      <c r="AQ255" s="17" t="e">
        <f>VLOOKUP($C255,'DATA PENGUKURAN GARDU'!$A:$BS,53,0)</f>
        <v>#N/A</v>
      </c>
      <c r="AR255" s="17" t="e">
        <f>VLOOKUP($C255,'DATA PENGUKURAN GARDU'!$A:$BS,54,0)</f>
        <v>#N/A</v>
      </c>
      <c r="AS255" s="20" t="e">
        <f>VLOOKUP($D255,'DATA PENGUKURAN GARDU'!$A:$BS,42,0)</f>
        <v>#N/A</v>
      </c>
      <c r="AT255" s="21" t="e">
        <f t="shared" si="131"/>
        <v>#N/A</v>
      </c>
      <c r="AU255" s="20" t="e">
        <f>VLOOKUP($D255,'DATA PENGUKURAN GARDU'!$A:$BS,44,0)</f>
        <v>#N/A</v>
      </c>
      <c r="AV255" s="21" t="e">
        <f t="shared" si="132"/>
        <v>#N/A</v>
      </c>
      <c r="AW255" s="20" t="e">
        <f>VLOOKUP($D255,'DATA PENGUKURAN GARDU'!$A:$BS,46,0)</f>
        <v>#N/A</v>
      </c>
      <c r="AX255" s="21" t="e">
        <f t="shared" si="133"/>
        <v>#N/A</v>
      </c>
      <c r="AY255" s="20" t="e">
        <f>VLOOKUP($D255,'DATA PENGUKURAN GARDU'!$A:$BS,46,0)</f>
        <v>#N/A</v>
      </c>
      <c r="AZ255" s="20" t="e">
        <f>VLOOKUP($D255,'DATA PENGUKURAN GARDU'!$A:$BS,53,0)</f>
        <v>#N/A</v>
      </c>
      <c r="BA255" s="20" t="e">
        <f>VLOOKUP($D255,'DATA PENGUKURAN GARDU'!$A:$BS,54,0)</f>
        <v>#N/A</v>
      </c>
      <c r="BB255" s="17" t="e">
        <f>VLOOKUP($E255,'DATA PENGUKURAN GARDU'!$A:$BS,42,0)</f>
        <v>#N/A</v>
      </c>
      <c r="BC255" s="23" t="e">
        <f t="shared" si="134"/>
        <v>#N/A</v>
      </c>
      <c r="BD255" s="17" t="e">
        <f>VLOOKUP($E255,'DATA PENGUKURAN GARDU'!$A:$BS,44,0)</f>
        <v>#N/A</v>
      </c>
      <c r="BE255" s="23" t="e">
        <f t="shared" si="135"/>
        <v>#N/A</v>
      </c>
      <c r="BF255" s="17" t="e">
        <f>VLOOKUP($E255,'DATA PENGUKURAN GARDU'!$A:$BS,46,0)</f>
        <v>#N/A</v>
      </c>
      <c r="BG255" s="23" t="e">
        <f t="shared" si="136"/>
        <v>#N/A</v>
      </c>
      <c r="BH255" s="17" t="e">
        <f>VLOOKUP($E255,'DATA PENGUKURAN GARDU'!$A:$BS,46,0)</f>
        <v>#N/A</v>
      </c>
      <c r="BI255" s="17" t="e">
        <f>VLOOKUP($E255,'DATA PENGUKURAN GARDU'!$A:$BS,53,0)</f>
        <v>#N/A</v>
      </c>
      <c r="BJ255" s="17" t="e">
        <f>VLOOKUP($E255,'DATA PENGUKURAN GARDU'!$A:$BS,54,0)</f>
        <v>#N/A</v>
      </c>
      <c r="BK255" s="20" t="e">
        <f t="shared" si="114"/>
        <v>#N/A</v>
      </c>
      <c r="BL255" s="20" t="e">
        <f t="shared" si="115"/>
        <v>#N/A</v>
      </c>
      <c r="BM255" s="20" t="e">
        <f t="shared" si="116"/>
        <v>#N/A</v>
      </c>
      <c r="BN255" s="25" t="e">
        <f t="shared" si="117"/>
        <v>#N/A</v>
      </c>
      <c r="BO255" s="26" t="str">
        <f t="shared" si="118"/>
        <v>0</v>
      </c>
      <c r="BP255" s="21" t="e">
        <f t="shared" si="119"/>
        <v>#VALUE!</v>
      </c>
      <c r="BQ255" s="20" t="e">
        <f t="shared" si="120"/>
        <v>#N/A</v>
      </c>
      <c r="BR255" s="20" t="e">
        <v>#N/A</v>
      </c>
      <c r="BS255" s="9" t="e">
        <v>#N/A</v>
      </c>
      <c r="BT255" s="2" t="e">
        <f t="shared" si="121"/>
        <v>#VALUE!</v>
      </c>
      <c r="BU255" s="2" t="e">
        <f t="shared" si="104"/>
        <v>#N/A</v>
      </c>
      <c r="BV255" s="2" t="e">
        <f t="shared" si="105"/>
        <v>#N/A</v>
      </c>
    </row>
    <row r="256" s="2" customFormat="1" ht="22.95" customHeight="1" spans="1:74">
      <c r="A256" s="9" t="str">
        <f t="shared" si="106"/>
        <v>KMO 132Induk</v>
      </c>
      <c r="B256" s="9" t="str">
        <f t="shared" si="107"/>
        <v>KMO 132jurusan 1</v>
      </c>
      <c r="C256" s="9" t="str">
        <f t="shared" si="108"/>
        <v>KMO 132jurusan 2</v>
      </c>
      <c r="D256" s="9" t="str">
        <f t="shared" si="109"/>
        <v>KMO 132jurusan 3</v>
      </c>
      <c r="E256" s="9" t="str">
        <f t="shared" si="110"/>
        <v>KMO 132jurusan 4</v>
      </c>
      <c r="F256" s="10" t="s">
        <v>63</v>
      </c>
      <c r="G256" s="10" t="s">
        <v>39</v>
      </c>
      <c r="H256" s="10" t="s">
        <v>338</v>
      </c>
      <c r="I256" s="10" t="s">
        <v>10545</v>
      </c>
      <c r="J256" s="10" t="s">
        <v>10546</v>
      </c>
      <c r="K256" s="10" t="s">
        <v>7465</v>
      </c>
      <c r="L256" s="10"/>
      <c r="M256" s="10"/>
      <c r="N256" s="14">
        <f t="shared" si="111"/>
        <v>0</v>
      </c>
      <c r="O256" s="15" t="e">
        <f t="shared" si="112"/>
        <v>#VALUE!</v>
      </c>
      <c r="P256" s="15" t="e">
        <f t="shared" si="113"/>
        <v>#VALUE!</v>
      </c>
      <c r="Q256" s="17" t="e">
        <f>VLOOKUP($A256,'DATA PENGUKURAN GARDU'!$A:$BS,42,0)</f>
        <v>#N/A</v>
      </c>
      <c r="R256" s="18" t="e">
        <f t="shared" si="122"/>
        <v>#N/A</v>
      </c>
      <c r="S256" s="17" t="e">
        <f>VLOOKUP($A256,'DATA PENGUKURAN GARDU'!$A:$BS,44,0)</f>
        <v>#N/A</v>
      </c>
      <c r="T256" s="18" t="e">
        <f t="shared" si="123"/>
        <v>#N/A</v>
      </c>
      <c r="U256" s="17" t="e">
        <f>VLOOKUP($A256,'DATA PENGUKURAN GARDU'!$A:$BS,46,0)</f>
        <v>#N/A</v>
      </c>
      <c r="V256" s="18" t="e">
        <f t="shared" si="124"/>
        <v>#N/A</v>
      </c>
      <c r="W256" s="17" t="e">
        <f>VLOOKUP($A256,'DATA PENGUKURAN GARDU'!$A:$BS,48,0)</f>
        <v>#N/A</v>
      </c>
      <c r="X256" s="17" t="e">
        <f>VLOOKUP($A256,'DATA PENGUKURAN GARDU'!$A:$BS,53,0)</f>
        <v>#N/A</v>
      </c>
      <c r="Y256" s="17" t="e">
        <f>VLOOKUP($A256,'DATA PENGUKURAN GARDU'!$A:$BS,54,0)</f>
        <v>#N/A</v>
      </c>
      <c r="Z256" s="17" t="e">
        <f>VLOOKUP($A256,'DATA PENGUKURAN GARDU'!$A:$BS,55,0)</f>
        <v>#N/A</v>
      </c>
      <c r="AA256" s="20" t="e">
        <f>VLOOKUP($B256,'DATA PENGUKURAN GARDU'!$A:$BS,42,0)</f>
        <v>#N/A</v>
      </c>
      <c r="AB256" s="21" t="e">
        <f t="shared" si="125"/>
        <v>#N/A</v>
      </c>
      <c r="AC256" s="20" t="e">
        <f>VLOOKUP($B256,'DATA PENGUKURAN GARDU'!$A:$BS,44,0)</f>
        <v>#N/A</v>
      </c>
      <c r="AD256" s="21" t="e">
        <f t="shared" si="126"/>
        <v>#N/A</v>
      </c>
      <c r="AE256" s="20" t="e">
        <f>VLOOKUP($B256,'DATA PENGUKURAN GARDU'!$A:$BS,46,0)</f>
        <v>#N/A</v>
      </c>
      <c r="AF256" s="21" t="e">
        <f t="shared" si="127"/>
        <v>#N/A</v>
      </c>
      <c r="AG256" s="20" t="e">
        <f>VLOOKUP($B256,'DATA PENGUKURAN GARDU'!$A:$BS,46,0)</f>
        <v>#N/A</v>
      </c>
      <c r="AH256" s="20" t="e">
        <f>VLOOKUP($B256,'DATA PENGUKURAN GARDU'!$A:$BS,53,0)</f>
        <v>#N/A</v>
      </c>
      <c r="AI256" s="20" t="e">
        <f>VLOOKUP($B256,'DATA PENGUKURAN GARDU'!$A:$BS,54,0)</f>
        <v>#N/A</v>
      </c>
      <c r="AJ256" s="17" t="e">
        <f>VLOOKUP($C256,'DATA PENGUKURAN GARDU'!$A:$BS,42,0)</f>
        <v>#N/A</v>
      </c>
      <c r="AK256" s="23" t="e">
        <f t="shared" si="128"/>
        <v>#N/A</v>
      </c>
      <c r="AL256" s="17" t="e">
        <f>VLOOKUP($C256,'DATA PENGUKURAN GARDU'!$A:$BS,44,0)</f>
        <v>#N/A</v>
      </c>
      <c r="AM256" s="23" t="e">
        <f t="shared" si="129"/>
        <v>#N/A</v>
      </c>
      <c r="AN256" s="17" t="e">
        <f>VLOOKUP($C256,'DATA PENGUKURAN GARDU'!$A:$BS,46,0)</f>
        <v>#N/A</v>
      </c>
      <c r="AO256" s="23" t="e">
        <f t="shared" si="130"/>
        <v>#N/A</v>
      </c>
      <c r="AP256" s="17" t="e">
        <f>VLOOKUP($C256,'DATA PENGUKURAN GARDU'!$A:$BS,46,0)</f>
        <v>#N/A</v>
      </c>
      <c r="AQ256" s="17" t="e">
        <f>VLOOKUP($C256,'DATA PENGUKURAN GARDU'!$A:$BS,53,0)</f>
        <v>#N/A</v>
      </c>
      <c r="AR256" s="17" t="e">
        <f>VLOOKUP($C256,'DATA PENGUKURAN GARDU'!$A:$BS,54,0)</f>
        <v>#N/A</v>
      </c>
      <c r="AS256" s="20" t="e">
        <f>VLOOKUP($D256,'DATA PENGUKURAN GARDU'!$A:$BS,42,0)</f>
        <v>#N/A</v>
      </c>
      <c r="AT256" s="21" t="e">
        <f t="shared" si="131"/>
        <v>#N/A</v>
      </c>
      <c r="AU256" s="20" t="e">
        <f>VLOOKUP($D256,'DATA PENGUKURAN GARDU'!$A:$BS,44,0)</f>
        <v>#N/A</v>
      </c>
      <c r="AV256" s="21" t="e">
        <f t="shared" si="132"/>
        <v>#N/A</v>
      </c>
      <c r="AW256" s="20" t="e">
        <f>VLOOKUP($D256,'DATA PENGUKURAN GARDU'!$A:$BS,46,0)</f>
        <v>#N/A</v>
      </c>
      <c r="AX256" s="21" t="e">
        <f t="shared" si="133"/>
        <v>#N/A</v>
      </c>
      <c r="AY256" s="20" t="e">
        <f>VLOOKUP($D256,'DATA PENGUKURAN GARDU'!$A:$BS,46,0)</f>
        <v>#N/A</v>
      </c>
      <c r="AZ256" s="20" t="e">
        <f>VLOOKUP($D256,'DATA PENGUKURAN GARDU'!$A:$BS,53,0)</f>
        <v>#N/A</v>
      </c>
      <c r="BA256" s="20" t="e">
        <f>VLOOKUP($D256,'DATA PENGUKURAN GARDU'!$A:$BS,54,0)</f>
        <v>#N/A</v>
      </c>
      <c r="BB256" s="17" t="e">
        <f>VLOOKUP($E256,'DATA PENGUKURAN GARDU'!$A:$BS,42,0)</f>
        <v>#N/A</v>
      </c>
      <c r="BC256" s="23" t="e">
        <f t="shared" si="134"/>
        <v>#N/A</v>
      </c>
      <c r="BD256" s="17" t="e">
        <f>VLOOKUP($E256,'DATA PENGUKURAN GARDU'!$A:$BS,44,0)</f>
        <v>#N/A</v>
      </c>
      <c r="BE256" s="23" t="e">
        <f t="shared" si="135"/>
        <v>#N/A</v>
      </c>
      <c r="BF256" s="17" t="e">
        <f>VLOOKUP($E256,'DATA PENGUKURAN GARDU'!$A:$BS,46,0)</f>
        <v>#N/A</v>
      </c>
      <c r="BG256" s="23" t="e">
        <f t="shared" si="136"/>
        <v>#N/A</v>
      </c>
      <c r="BH256" s="17" t="e">
        <f>VLOOKUP($E256,'DATA PENGUKURAN GARDU'!$A:$BS,46,0)</f>
        <v>#N/A</v>
      </c>
      <c r="BI256" s="17" t="e">
        <f>VLOOKUP($E256,'DATA PENGUKURAN GARDU'!$A:$BS,53,0)</f>
        <v>#N/A</v>
      </c>
      <c r="BJ256" s="17" t="e">
        <f>VLOOKUP($E256,'DATA PENGUKURAN GARDU'!$A:$BS,54,0)</f>
        <v>#N/A</v>
      </c>
      <c r="BK256" s="20" t="e">
        <f t="shared" si="114"/>
        <v>#N/A</v>
      </c>
      <c r="BL256" s="20" t="e">
        <f t="shared" si="115"/>
        <v>#N/A</v>
      </c>
      <c r="BM256" s="20" t="e">
        <f t="shared" si="116"/>
        <v>#N/A</v>
      </c>
      <c r="BN256" s="25" t="e">
        <f t="shared" si="117"/>
        <v>#N/A</v>
      </c>
      <c r="BO256" s="26" t="str">
        <f t="shared" si="118"/>
        <v>0</v>
      </c>
      <c r="BP256" s="21" t="e">
        <f t="shared" si="119"/>
        <v>#VALUE!</v>
      </c>
      <c r="BQ256" s="20" t="e">
        <f t="shared" si="120"/>
        <v>#N/A</v>
      </c>
      <c r="BR256" s="20" t="e">
        <v>#N/A</v>
      </c>
      <c r="BS256" s="9" t="e">
        <v>#N/A</v>
      </c>
      <c r="BT256" s="2" t="e">
        <f t="shared" si="121"/>
        <v>#VALUE!</v>
      </c>
      <c r="BU256" s="2" t="e">
        <f t="shared" si="104"/>
        <v>#N/A</v>
      </c>
      <c r="BV256" s="2" t="e">
        <f t="shared" si="105"/>
        <v>#N/A</v>
      </c>
    </row>
    <row r="257" s="2" customFormat="1" ht="22.95" customHeight="1" spans="1:74">
      <c r="A257" s="9" t="str">
        <f t="shared" si="106"/>
        <v>KMO 139Induk</v>
      </c>
      <c r="B257" s="9" t="str">
        <f t="shared" si="107"/>
        <v>KMO 139jurusan 1</v>
      </c>
      <c r="C257" s="9" t="str">
        <f t="shared" si="108"/>
        <v>KMO 139jurusan 2</v>
      </c>
      <c r="D257" s="9" t="str">
        <f t="shared" si="109"/>
        <v>KMO 139jurusan 3</v>
      </c>
      <c r="E257" s="9" t="str">
        <f t="shared" si="110"/>
        <v>KMO 139jurusan 4</v>
      </c>
      <c r="F257" s="10" t="s">
        <v>65</v>
      </c>
      <c r="G257" s="10" t="s">
        <v>39</v>
      </c>
      <c r="H257" s="10" t="s">
        <v>339</v>
      </c>
      <c r="I257" s="10" t="s">
        <v>10547</v>
      </c>
      <c r="J257" s="10" t="s">
        <v>10548</v>
      </c>
      <c r="K257" s="10" t="s">
        <v>7465</v>
      </c>
      <c r="L257" s="10"/>
      <c r="M257" s="10"/>
      <c r="N257" s="14">
        <f t="shared" si="111"/>
        <v>0</v>
      </c>
      <c r="O257" s="15" t="e">
        <f t="shared" si="112"/>
        <v>#VALUE!</v>
      </c>
      <c r="P257" s="15" t="e">
        <f t="shared" si="113"/>
        <v>#VALUE!</v>
      </c>
      <c r="Q257" s="17" t="e">
        <f>VLOOKUP($A257,'DATA PENGUKURAN GARDU'!$A:$BS,42,0)</f>
        <v>#N/A</v>
      </c>
      <c r="R257" s="18" t="e">
        <f t="shared" si="122"/>
        <v>#N/A</v>
      </c>
      <c r="S257" s="17" t="e">
        <f>VLOOKUP($A257,'DATA PENGUKURAN GARDU'!$A:$BS,44,0)</f>
        <v>#N/A</v>
      </c>
      <c r="T257" s="18" t="e">
        <f t="shared" si="123"/>
        <v>#N/A</v>
      </c>
      <c r="U257" s="17" t="e">
        <f>VLOOKUP($A257,'DATA PENGUKURAN GARDU'!$A:$BS,46,0)</f>
        <v>#N/A</v>
      </c>
      <c r="V257" s="18" t="e">
        <f t="shared" si="124"/>
        <v>#N/A</v>
      </c>
      <c r="W257" s="17" t="e">
        <f>VLOOKUP($A257,'DATA PENGUKURAN GARDU'!$A:$BS,48,0)</f>
        <v>#N/A</v>
      </c>
      <c r="X257" s="17" t="e">
        <f>VLOOKUP($A257,'DATA PENGUKURAN GARDU'!$A:$BS,53,0)</f>
        <v>#N/A</v>
      </c>
      <c r="Y257" s="17" t="e">
        <f>VLOOKUP($A257,'DATA PENGUKURAN GARDU'!$A:$BS,54,0)</f>
        <v>#N/A</v>
      </c>
      <c r="Z257" s="17" t="e">
        <f>VLOOKUP($A257,'DATA PENGUKURAN GARDU'!$A:$BS,55,0)</f>
        <v>#N/A</v>
      </c>
      <c r="AA257" s="20" t="e">
        <f>VLOOKUP($B257,'DATA PENGUKURAN GARDU'!$A:$BS,42,0)</f>
        <v>#N/A</v>
      </c>
      <c r="AB257" s="21" t="e">
        <f t="shared" si="125"/>
        <v>#N/A</v>
      </c>
      <c r="AC257" s="20" t="e">
        <f>VLOOKUP($B257,'DATA PENGUKURAN GARDU'!$A:$BS,44,0)</f>
        <v>#N/A</v>
      </c>
      <c r="AD257" s="21" t="e">
        <f t="shared" si="126"/>
        <v>#N/A</v>
      </c>
      <c r="AE257" s="20" t="e">
        <f>VLOOKUP($B257,'DATA PENGUKURAN GARDU'!$A:$BS,46,0)</f>
        <v>#N/A</v>
      </c>
      <c r="AF257" s="21" t="e">
        <f t="shared" si="127"/>
        <v>#N/A</v>
      </c>
      <c r="AG257" s="20" t="e">
        <f>VLOOKUP($B257,'DATA PENGUKURAN GARDU'!$A:$BS,46,0)</f>
        <v>#N/A</v>
      </c>
      <c r="AH257" s="20" t="e">
        <f>VLOOKUP($B257,'DATA PENGUKURAN GARDU'!$A:$BS,53,0)</f>
        <v>#N/A</v>
      </c>
      <c r="AI257" s="20" t="e">
        <f>VLOOKUP($B257,'DATA PENGUKURAN GARDU'!$A:$BS,54,0)</f>
        <v>#N/A</v>
      </c>
      <c r="AJ257" s="17" t="e">
        <f>VLOOKUP($C257,'DATA PENGUKURAN GARDU'!$A:$BS,42,0)</f>
        <v>#N/A</v>
      </c>
      <c r="AK257" s="23" t="e">
        <f t="shared" si="128"/>
        <v>#N/A</v>
      </c>
      <c r="AL257" s="17" t="e">
        <f>VLOOKUP($C257,'DATA PENGUKURAN GARDU'!$A:$BS,44,0)</f>
        <v>#N/A</v>
      </c>
      <c r="AM257" s="23" t="e">
        <f t="shared" si="129"/>
        <v>#N/A</v>
      </c>
      <c r="AN257" s="17" t="e">
        <f>VLOOKUP($C257,'DATA PENGUKURAN GARDU'!$A:$BS,46,0)</f>
        <v>#N/A</v>
      </c>
      <c r="AO257" s="23" t="e">
        <f t="shared" si="130"/>
        <v>#N/A</v>
      </c>
      <c r="AP257" s="17" t="e">
        <f>VLOOKUP($C257,'DATA PENGUKURAN GARDU'!$A:$BS,46,0)</f>
        <v>#N/A</v>
      </c>
      <c r="AQ257" s="17" t="e">
        <f>VLOOKUP($C257,'DATA PENGUKURAN GARDU'!$A:$BS,53,0)</f>
        <v>#N/A</v>
      </c>
      <c r="AR257" s="17" t="e">
        <f>VLOOKUP($C257,'DATA PENGUKURAN GARDU'!$A:$BS,54,0)</f>
        <v>#N/A</v>
      </c>
      <c r="AS257" s="20" t="e">
        <f>VLOOKUP($D257,'DATA PENGUKURAN GARDU'!$A:$BS,42,0)</f>
        <v>#N/A</v>
      </c>
      <c r="AT257" s="21" t="e">
        <f t="shared" si="131"/>
        <v>#N/A</v>
      </c>
      <c r="AU257" s="20" t="e">
        <f>VLOOKUP($D257,'DATA PENGUKURAN GARDU'!$A:$BS,44,0)</f>
        <v>#N/A</v>
      </c>
      <c r="AV257" s="21" t="e">
        <f t="shared" si="132"/>
        <v>#N/A</v>
      </c>
      <c r="AW257" s="20" t="e">
        <f>VLOOKUP($D257,'DATA PENGUKURAN GARDU'!$A:$BS,46,0)</f>
        <v>#N/A</v>
      </c>
      <c r="AX257" s="21" t="e">
        <f t="shared" si="133"/>
        <v>#N/A</v>
      </c>
      <c r="AY257" s="20" t="e">
        <f>VLOOKUP($D257,'DATA PENGUKURAN GARDU'!$A:$BS,46,0)</f>
        <v>#N/A</v>
      </c>
      <c r="AZ257" s="20" t="e">
        <f>VLOOKUP($D257,'DATA PENGUKURAN GARDU'!$A:$BS,53,0)</f>
        <v>#N/A</v>
      </c>
      <c r="BA257" s="20" t="e">
        <f>VLOOKUP($D257,'DATA PENGUKURAN GARDU'!$A:$BS,54,0)</f>
        <v>#N/A</v>
      </c>
      <c r="BB257" s="17" t="e">
        <f>VLOOKUP($E257,'DATA PENGUKURAN GARDU'!$A:$BS,42,0)</f>
        <v>#N/A</v>
      </c>
      <c r="BC257" s="23" t="e">
        <f t="shared" si="134"/>
        <v>#N/A</v>
      </c>
      <c r="BD257" s="17" t="e">
        <f>VLOOKUP($E257,'DATA PENGUKURAN GARDU'!$A:$BS,44,0)</f>
        <v>#N/A</v>
      </c>
      <c r="BE257" s="23" t="e">
        <f t="shared" si="135"/>
        <v>#N/A</v>
      </c>
      <c r="BF257" s="17" t="e">
        <f>VLOOKUP($E257,'DATA PENGUKURAN GARDU'!$A:$BS,46,0)</f>
        <v>#N/A</v>
      </c>
      <c r="BG257" s="23" t="e">
        <f t="shared" si="136"/>
        <v>#N/A</v>
      </c>
      <c r="BH257" s="17" t="e">
        <f>VLOOKUP($E257,'DATA PENGUKURAN GARDU'!$A:$BS,46,0)</f>
        <v>#N/A</v>
      </c>
      <c r="BI257" s="17" t="e">
        <f>VLOOKUP($E257,'DATA PENGUKURAN GARDU'!$A:$BS,53,0)</f>
        <v>#N/A</v>
      </c>
      <c r="BJ257" s="17" t="e">
        <f>VLOOKUP($E257,'DATA PENGUKURAN GARDU'!$A:$BS,54,0)</f>
        <v>#N/A</v>
      </c>
      <c r="BK257" s="20" t="e">
        <f t="shared" si="114"/>
        <v>#N/A</v>
      </c>
      <c r="BL257" s="20" t="e">
        <f t="shared" si="115"/>
        <v>#N/A</v>
      </c>
      <c r="BM257" s="20" t="e">
        <f t="shared" si="116"/>
        <v>#N/A</v>
      </c>
      <c r="BN257" s="25" t="e">
        <f t="shared" si="117"/>
        <v>#N/A</v>
      </c>
      <c r="BO257" s="26" t="str">
        <f t="shared" si="118"/>
        <v>0</v>
      </c>
      <c r="BP257" s="21" t="e">
        <f t="shared" si="119"/>
        <v>#VALUE!</v>
      </c>
      <c r="BQ257" s="20" t="e">
        <f t="shared" si="120"/>
        <v>#N/A</v>
      </c>
      <c r="BR257" s="20" t="e">
        <v>#N/A</v>
      </c>
      <c r="BS257" s="9" t="e">
        <v>#N/A</v>
      </c>
      <c r="BT257" s="2" t="e">
        <f t="shared" si="121"/>
        <v>#VALUE!</v>
      </c>
      <c r="BU257" s="2" t="e">
        <f t="shared" si="104"/>
        <v>#N/A</v>
      </c>
      <c r="BV257" s="2" t="e">
        <f t="shared" si="105"/>
        <v>#N/A</v>
      </c>
    </row>
    <row r="258" s="2" customFormat="1" ht="22.95" customHeight="1" spans="1:74">
      <c r="A258" s="9" t="str">
        <f t="shared" si="106"/>
        <v>KMO 141Induk</v>
      </c>
      <c r="B258" s="9" t="str">
        <f t="shared" si="107"/>
        <v>KMO 141jurusan 1</v>
      </c>
      <c r="C258" s="9" t="str">
        <f t="shared" si="108"/>
        <v>KMO 141jurusan 2</v>
      </c>
      <c r="D258" s="9" t="str">
        <f t="shared" si="109"/>
        <v>KMO 141jurusan 3</v>
      </c>
      <c r="E258" s="9" t="str">
        <f t="shared" si="110"/>
        <v>KMO 141jurusan 4</v>
      </c>
      <c r="F258" s="10" t="s">
        <v>67</v>
      </c>
      <c r="G258" s="10" t="s">
        <v>39</v>
      </c>
      <c r="H258" s="10" t="s">
        <v>340</v>
      </c>
      <c r="I258" s="10" t="s">
        <v>10549</v>
      </c>
      <c r="J258" s="10" t="s">
        <v>10550</v>
      </c>
      <c r="K258" s="10" t="s">
        <v>7465</v>
      </c>
      <c r="L258" s="10"/>
      <c r="M258" s="10"/>
      <c r="N258" s="14">
        <f t="shared" si="111"/>
        <v>0</v>
      </c>
      <c r="O258" s="15" t="e">
        <f t="shared" si="112"/>
        <v>#VALUE!</v>
      </c>
      <c r="P258" s="15" t="e">
        <f t="shared" si="113"/>
        <v>#VALUE!</v>
      </c>
      <c r="Q258" s="17" t="e">
        <f>VLOOKUP($A258,'DATA PENGUKURAN GARDU'!$A:$BS,42,0)</f>
        <v>#N/A</v>
      </c>
      <c r="R258" s="18" t="e">
        <f t="shared" si="122"/>
        <v>#N/A</v>
      </c>
      <c r="S258" s="17" t="e">
        <f>VLOOKUP($A258,'DATA PENGUKURAN GARDU'!$A:$BS,44,0)</f>
        <v>#N/A</v>
      </c>
      <c r="T258" s="18" t="e">
        <f t="shared" si="123"/>
        <v>#N/A</v>
      </c>
      <c r="U258" s="17" t="e">
        <f>VLOOKUP($A258,'DATA PENGUKURAN GARDU'!$A:$BS,46,0)</f>
        <v>#N/A</v>
      </c>
      <c r="V258" s="18" t="e">
        <f t="shared" si="124"/>
        <v>#N/A</v>
      </c>
      <c r="W258" s="17" t="e">
        <f>VLOOKUP($A258,'DATA PENGUKURAN GARDU'!$A:$BS,48,0)</f>
        <v>#N/A</v>
      </c>
      <c r="X258" s="17" t="e">
        <f>VLOOKUP($A258,'DATA PENGUKURAN GARDU'!$A:$BS,53,0)</f>
        <v>#N/A</v>
      </c>
      <c r="Y258" s="17" t="e">
        <f>VLOOKUP($A258,'DATA PENGUKURAN GARDU'!$A:$BS,54,0)</f>
        <v>#N/A</v>
      </c>
      <c r="Z258" s="17" t="e">
        <f>VLOOKUP($A258,'DATA PENGUKURAN GARDU'!$A:$BS,55,0)</f>
        <v>#N/A</v>
      </c>
      <c r="AA258" s="20" t="e">
        <f>VLOOKUP($B258,'DATA PENGUKURAN GARDU'!$A:$BS,42,0)</f>
        <v>#N/A</v>
      </c>
      <c r="AB258" s="21" t="e">
        <f t="shared" si="125"/>
        <v>#N/A</v>
      </c>
      <c r="AC258" s="20" t="e">
        <f>VLOOKUP($B258,'DATA PENGUKURAN GARDU'!$A:$BS,44,0)</f>
        <v>#N/A</v>
      </c>
      <c r="AD258" s="21" t="e">
        <f t="shared" si="126"/>
        <v>#N/A</v>
      </c>
      <c r="AE258" s="20" t="e">
        <f>VLOOKUP($B258,'DATA PENGUKURAN GARDU'!$A:$BS,46,0)</f>
        <v>#N/A</v>
      </c>
      <c r="AF258" s="21" t="e">
        <f t="shared" si="127"/>
        <v>#N/A</v>
      </c>
      <c r="AG258" s="20" t="e">
        <f>VLOOKUP($B258,'DATA PENGUKURAN GARDU'!$A:$BS,46,0)</f>
        <v>#N/A</v>
      </c>
      <c r="AH258" s="20" t="e">
        <f>VLOOKUP($B258,'DATA PENGUKURAN GARDU'!$A:$BS,53,0)</f>
        <v>#N/A</v>
      </c>
      <c r="AI258" s="20" t="e">
        <f>VLOOKUP($B258,'DATA PENGUKURAN GARDU'!$A:$BS,54,0)</f>
        <v>#N/A</v>
      </c>
      <c r="AJ258" s="17" t="e">
        <f>VLOOKUP($C258,'DATA PENGUKURAN GARDU'!$A:$BS,42,0)</f>
        <v>#N/A</v>
      </c>
      <c r="AK258" s="23" t="e">
        <f t="shared" si="128"/>
        <v>#N/A</v>
      </c>
      <c r="AL258" s="17" t="e">
        <f>VLOOKUP($C258,'DATA PENGUKURAN GARDU'!$A:$BS,44,0)</f>
        <v>#N/A</v>
      </c>
      <c r="AM258" s="23" t="e">
        <f t="shared" si="129"/>
        <v>#N/A</v>
      </c>
      <c r="AN258" s="17" t="e">
        <f>VLOOKUP($C258,'DATA PENGUKURAN GARDU'!$A:$BS,46,0)</f>
        <v>#N/A</v>
      </c>
      <c r="AO258" s="23" t="e">
        <f t="shared" si="130"/>
        <v>#N/A</v>
      </c>
      <c r="AP258" s="17" t="e">
        <f>VLOOKUP($C258,'DATA PENGUKURAN GARDU'!$A:$BS,46,0)</f>
        <v>#N/A</v>
      </c>
      <c r="AQ258" s="17" t="e">
        <f>VLOOKUP($C258,'DATA PENGUKURAN GARDU'!$A:$BS,53,0)</f>
        <v>#N/A</v>
      </c>
      <c r="AR258" s="17" t="e">
        <f>VLOOKUP($C258,'DATA PENGUKURAN GARDU'!$A:$BS,54,0)</f>
        <v>#N/A</v>
      </c>
      <c r="AS258" s="20" t="e">
        <f>VLOOKUP($D258,'DATA PENGUKURAN GARDU'!$A:$BS,42,0)</f>
        <v>#N/A</v>
      </c>
      <c r="AT258" s="21" t="e">
        <f t="shared" si="131"/>
        <v>#N/A</v>
      </c>
      <c r="AU258" s="20" t="e">
        <f>VLOOKUP($D258,'DATA PENGUKURAN GARDU'!$A:$BS,44,0)</f>
        <v>#N/A</v>
      </c>
      <c r="AV258" s="21" t="e">
        <f t="shared" si="132"/>
        <v>#N/A</v>
      </c>
      <c r="AW258" s="20" t="e">
        <f>VLOOKUP($D258,'DATA PENGUKURAN GARDU'!$A:$BS,46,0)</f>
        <v>#N/A</v>
      </c>
      <c r="AX258" s="21" t="e">
        <f t="shared" si="133"/>
        <v>#N/A</v>
      </c>
      <c r="AY258" s="20" t="e">
        <f>VLOOKUP($D258,'DATA PENGUKURAN GARDU'!$A:$BS,46,0)</f>
        <v>#N/A</v>
      </c>
      <c r="AZ258" s="20" t="e">
        <f>VLOOKUP($D258,'DATA PENGUKURAN GARDU'!$A:$BS,53,0)</f>
        <v>#N/A</v>
      </c>
      <c r="BA258" s="20" t="e">
        <f>VLOOKUP($D258,'DATA PENGUKURAN GARDU'!$A:$BS,54,0)</f>
        <v>#N/A</v>
      </c>
      <c r="BB258" s="17" t="e">
        <f>VLOOKUP($E258,'DATA PENGUKURAN GARDU'!$A:$BS,42,0)</f>
        <v>#N/A</v>
      </c>
      <c r="BC258" s="23" t="e">
        <f t="shared" si="134"/>
        <v>#N/A</v>
      </c>
      <c r="BD258" s="17" t="e">
        <f>VLOOKUP($E258,'DATA PENGUKURAN GARDU'!$A:$BS,44,0)</f>
        <v>#N/A</v>
      </c>
      <c r="BE258" s="23" t="e">
        <f t="shared" si="135"/>
        <v>#N/A</v>
      </c>
      <c r="BF258" s="17" t="e">
        <f>VLOOKUP($E258,'DATA PENGUKURAN GARDU'!$A:$BS,46,0)</f>
        <v>#N/A</v>
      </c>
      <c r="BG258" s="23" t="e">
        <f t="shared" si="136"/>
        <v>#N/A</v>
      </c>
      <c r="BH258" s="17" t="e">
        <f>VLOOKUP($E258,'DATA PENGUKURAN GARDU'!$A:$BS,46,0)</f>
        <v>#N/A</v>
      </c>
      <c r="BI258" s="17" t="e">
        <f>VLOOKUP($E258,'DATA PENGUKURAN GARDU'!$A:$BS,53,0)</f>
        <v>#N/A</v>
      </c>
      <c r="BJ258" s="17" t="e">
        <f>VLOOKUP($E258,'DATA PENGUKURAN GARDU'!$A:$BS,54,0)</f>
        <v>#N/A</v>
      </c>
      <c r="BK258" s="20" t="e">
        <f t="shared" si="114"/>
        <v>#N/A</v>
      </c>
      <c r="BL258" s="20" t="e">
        <f t="shared" si="115"/>
        <v>#N/A</v>
      </c>
      <c r="BM258" s="20" t="e">
        <f t="shared" si="116"/>
        <v>#N/A</v>
      </c>
      <c r="BN258" s="25" t="e">
        <f t="shared" si="117"/>
        <v>#N/A</v>
      </c>
      <c r="BO258" s="26" t="str">
        <f t="shared" si="118"/>
        <v>0</v>
      </c>
      <c r="BP258" s="21" t="e">
        <f t="shared" si="119"/>
        <v>#VALUE!</v>
      </c>
      <c r="BQ258" s="20" t="e">
        <f t="shared" si="120"/>
        <v>#N/A</v>
      </c>
      <c r="BR258" s="20" t="e">
        <v>#N/A</v>
      </c>
      <c r="BS258" s="9" t="e">
        <v>#N/A</v>
      </c>
      <c r="BT258" s="2" t="e">
        <f t="shared" si="121"/>
        <v>#VALUE!</v>
      </c>
      <c r="BU258" s="2" t="e">
        <f t="shared" ref="BU258:BU321" si="137">IF(L258=3,IF(BQ258&gt;0.2,"TDK SEIMBANG","SEIMBANG"),IF(BM258="OL PHASA","TDK SEIMBANG","SEIMBANG"))</f>
        <v>#N/A</v>
      </c>
      <c r="BV258" s="2" t="e">
        <f t="shared" ref="BV258:BV321" si="138">IF(L258=3,IF(SUM(X258:Y258)&gt;600,"NORMAL","DROP"),IF(BD263&gt;198,"NORMAL","DROP"))</f>
        <v>#N/A</v>
      </c>
    </row>
    <row r="259" s="2" customFormat="1" ht="22.95" customHeight="1" spans="1:74">
      <c r="A259" s="9" t="str">
        <f t="shared" ref="A259:A322" si="139">H259&amp;"Induk"</f>
        <v>NL 029.1Induk</v>
      </c>
      <c r="B259" s="9" t="str">
        <f t="shared" ref="B259:B322" si="140">H259&amp;"jurusan 1"</f>
        <v>NL 029.1jurusan 1</v>
      </c>
      <c r="C259" s="9" t="str">
        <f t="shared" ref="C259:C322" si="141">H259&amp;"jurusan 2"</f>
        <v>NL 029.1jurusan 2</v>
      </c>
      <c r="D259" s="9" t="str">
        <f t="shared" ref="D259:D322" si="142">H259&amp;"jurusan 3"</f>
        <v>NL 029.1jurusan 3</v>
      </c>
      <c r="E259" s="9" t="str">
        <f t="shared" ref="E259:E322" si="143">H259&amp;"jurusan 4"</f>
        <v>NL 029.1jurusan 4</v>
      </c>
      <c r="F259" s="10" t="s">
        <v>324</v>
      </c>
      <c r="G259" s="10" t="s">
        <v>173</v>
      </c>
      <c r="H259" s="10" t="s">
        <v>341</v>
      </c>
      <c r="I259" s="10" t="s">
        <v>10551</v>
      </c>
      <c r="J259" s="10" t="s">
        <v>10552</v>
      </c>
      <c r="K259" s="10" t="s">
        <v>7465</v>
      </c>
      <c r="L259" s="10"/>
      <c r="M259" s="10"/>
      <c r="N259" s="14">
        <f t="shared" ref="N259:N322" si="144">+IF(L259=3,400,IF(L259=1,230,0))</f>
        <v>0</v>
      </c>
      <c r="O259" s="15" t="e">
        <f t="shared" ref="O259:O322" si="145">(K259*1000)/((M259*1000)*1.73)</f>
        <v>#VALUE!</v>
      </c>
      <c r="P259" s="15" t="e">
        <f t="shared" ref="P259:P322" si="146">IF(L259=3,(K259*1000)/(N259*1.73),(K259*1000)/(N259))</f>
        <v>#VALUE!</v>
      </c>
      <c r="Q259" s="17" t="e">
        <f>VLOOKUP($A259,'DATA PENGUKURAN GARDU'!$A:$BS,42,0)</f>
        <v>#N/A</v>
      </c>
      <c r="R259" s="18" t="e">
        <f t="shared" si="122"/>
        <v>#N/A</v>
      </c>
      <c r="S259" s="17" t="e">
        <f>VLOOKUP($A259,'DATA PENGUKURAN GARDU'!$A:$BS,44,0)</f>
        <v>#N/A</v>
      </c>
      <c r="T259" s="18" t="e">
        <f t="shared" si="123"/>
        <v>#N/A</v>
      </c>
      <c r="U259" s="17" t="e">
        <f>VLOOKUP($A259,'DATA PENGUKURAN GARDU'!$A:$BS,46,0)</f>
        <v>#N/A</v>
      </c>
      <c r="V259" s="18" t="e">
        <f t="shared" si="124"/>
        <v>#N/A</v>
      </c>
      <c r="W259" s="17" t="e">
        <f>VLOOKUP($A259,'DATA PENGUKURAN GARDU'!$A:$BS,48,0)</f>
        <v>#N/A</v>
      </c>
      <c r="X259" s="17" t="e">
        <f>VLOOKUP($A259,'DATA PENGUKURAN GARDU'!$A:$BS,53,0)</f>
        <v>#N/A</v>
      </c>
      <c r="Y259" s="17" t="e">
        <f>VLOOKUP($A259,'DATA PENGUKURAN GARDU'!$A:$BS,54,0)</f>
        <v>#N/A</v>
      </c>
      <c r="Z259" s="17" t="e">
        <f>VLOOKUP($A259,'DATA PENGUKURAN GARDU'!$A:$BS,55,0)</f>
        <v>#N/A</v>
      </c>
      <c r="AA259" s="20" t="e">
        <f>VLOOKUP($B259,'DATA PENGUKURAN GARDU'!$A:$BS,42,0)</f>
        <v>#N/A</v>
      </c>
      <c r="AB259" s="21" t="e">
        <f t="shared" si="125"/>
        <v>#N/A</v>
      </c>
      <c r="AC259" s="20" t="e">
        <f>VLOOKUP($B259,'DATA PENGUKURAN GARDU'!$A:$BS,44,0)</f>
        <v>#N/A</v>
      </c>
      <c r="AD259" s="21" t="e">
        <f t="shared" si="126"/>
        <v>#N/A</v>
      </c>
      <c r="AE259" s="20" t="e">
        <f>VLOOKUP($B259,'DATA PENGUKURAN GARDU'!$A:$BS,46,0)</f>
        <v>#N/A</v>
      </c>
      <c r="AF259" s="21" t="e">
        <f t="shared" si="127"/>
        <v>#N/A</v>
      </c>
      <c r="AG259" s="20" t="e">
        <f>VLOOKUP($B259,'DATA PENGUKURAN GARDU'!$A:$BS,46,0)</f>
        <v>#N/A</v>
      </c>
      <c r="AH259" s="20" t="e">
        <f>VLOOKUP($B259,'DATA PENGUKURAN GARDU'!$A:$BS,53,0)</f>
        <v>#N/A</v>
      </c>
      <c r="AI259" s="20" t="e">
        <f>VLOOKUP($B259,'DATA PENGUKURAN GARDU'!$A:$BS,54,0)</f>
        <v>#N/A</v>
      </c>
      <c r="AJ259" s="17" t="e">
        <f>VLOOKUP($C259,'DATA PENGUKURAN GARDU'!$A:$BS,42,0)</f>
        <v>#N/A</v>
      </c>
      <c r="AK259" s="23" t="e">
        <f t="shared" si="128"/>
        <v>#N/A</v>
      </c>
      <c r="AL259" s="17" t="e">
        <f>VLOOKUP($C259,'DATA PENGUKURAN GARDU'!$A:$BS,44,0)</f>
        <v>#N/A</v>
      </c>
      <c r="AM259" s="23" t="e">
        <f t="shared" si="129"/>
        <v>#N/A</v>
      </c>
      <c r="AN259" s="17" t="e">
        <f>VLOOKUP($C259,'DATA PENGUKURAN GARDU'!$A:$BS,46,0)</f>
        <v>#N/A</v>
      </c>
      <c r="AO259" s="23" t="e">
        <f t="shared" si="130"/>
        <v>#N/A</v>
      </c>
      <c r="AP259" s="17" t="e">
        <f>VLOOKUP($C259,'DATA PENGUKURAN GARDU'!$A:$BS,46,0)</f>
        <v>#N/A</v>
      </c>
      <c r="AQ259" s="17" t="e">
        <f>VLOOKUP($C259,'DATA PENGUKURAN GARDU'!$A:$BS,53,0)</f>
        <v>#N/A</v>
      </c>
      <c r="AR259" s="17" t="e">
        <f>VLOOKUP($C259,'DATA PENGUKURAN GARDU'!$A:$BS,54,0)</f>
        <v>#N/A</v>
      </c>
      <c r="AS259" s="20" t="e">
        <f>VLOOKUP($D259,'DATA PENGUKURAN GARDU'!$A:$BS,42,0)</f>
        <v>#N/A</v>
      </c>
      <c r="AT259" s="21" t="e">
        <f t="shared" si="131"/>
        <v>#N/A</v>
      </c>
      <c r="AU259" s="20" t="e">
        <f>VLOOKUP($D259,'DATA PENGUKURAN GARDU'!$A:$BS,44,0)</f>
        <v>#N/A</v>
      </c>
      <c r="AV259" s="21" t="e">
        <f t="shared" si="132"/>
        <v>#N/A</v>
      </c>
      <c r="AW259" s="20" t="e">
        <f>VLOOKUP($D259,'DATA PENGUKURAN GARDU'!$A:$BS,46,0)</f>
        <v>#N/A</v>
      </c>
      <c r="AX259" s="21" t="e">
        <f t="shared" si="133"/>
        <v>#N/A</v>
      </c>
      <c r="AY259" s="20" t="e">
        <f>VLOOKUP($D259,'DATA PENGUKURAN GARDU'!$A:$BS,46,0)</f>
        <v>#N/A</v>
      </c>
      <c r="AZ259" s="20" t="e">
        <f>VLOOKUP($D259,'DATA PENGUKURAN GARDU'!$A:$BS,53,0)</f>
        <v>#N/A</v>
      </c>
      <c r="BA259" s="20" t="e">
        <f>VLOOKUP($D259,'DATA PENGUKURAN GARDU'!$A:$BS,54,0)</f>
        <v>#N/A</v>
      </c>
      <c r="BB259" s="17" t="e">
        <f>VLOOKUP($E259,'DATA PENGUKURAN GARDU'!$A:$BS,42,0)</f>
        <v>#N/A</v>
      </c>
      <c r="BC259" s="23" t="e">
        <f t="shared" si="134"/>
        <v>#N/A</v>
      </c>
      <c r="BD259" s="17" t="e">
        <f>VLOOKUP($E259,'DATA PENGUKURAN GARDU'!$A:$BS,44,0)</f>
        <v>#N/A</v>
      </c>
      <c r="BE259" s="23" t="e">
        <f t="shared" si="135"/>
        <v>#N/A</v>
      </c>
      <c r="BF259" s="17" t="e">
        <f>VLOOKUP($E259,'DATA PENGUKURAN GARDU'!$A:$BS,46,0)</f>
        <v>#N/A</v>
      </c>
      <c r="BG259" s="23" t="e">
        <f t="shared" si="136"/>
        <v>#N/A</v>
      </c>
      <c r="BH259" s="17" t="e">
        <f>VLOOKUP($E259,'DATA PENGUKURAN GARDU'!$A:$BS,46,0)</f>
        <v>#N/A</v>
      </c>
      <c r="BI259" s="17" t="e">
        <f>VLOOKUP($E259,'DATA PENGUKURAN GARDU'!$A:$BS,53,0)</f>
        <v>#N/A</v>
      </c>
      <c r="BJ259" s="17" t="e">
        <f>VLOOKUP($E259,'DATA PENGUKURAN GARDU'!$A:$BS,54,0)</f>
        <v>#N/A</v>
      </c>
      <c r="BK259" s="20" t="e">
        <f t="shared" ref="BK259:BK322" si="147">IF(Q259&gt;P259,"OL PHASA","Normal")</f>
        <v>#N/A</v>
      </c>
      <c r="BL259" s="20" t="e">
        <f t="shared" ref="BL259:BL322" si="148">IF(S259&gt;P259,"OL PHASA","Normal")</f>
        <v>#N/A</v>
      </c>
      <c r="BM259" s="20" t="e">
        <f t="shared" ref="BM259:BM322" si="149">IF(U259&gt;P259,"OL PHASA","Normal")</f>
        <v>#N/A</v>
      </c>
      <c r="BN259" s="25" t="e">
        <f t="shared" ref="BN259:BN322" si="150">IF((L259=3),(AVERAGE(Q259,S259,U259)),MAX(Q259,S259,U259))</f>
        <v>#N/A</v>
      </c>
      <c r="BO259" s="26" t="str">
        <f t="shared" ref="BO259:BO322" si="151">IFERROR(IF((L259=1),(BN259*AH259)/1000,(BN259*AI259*1.73)/1000),"0")</f>
        <v>0</v>
      </c>
      <c r="BP259" s="21" t="e">
        <f t="shared" ref="BP259:BP322" si="152">BO259/K259*100</f>
        <v>#VALUE!</v>
      </c>
      <c r="BQ259" s="20" t="e">
        <f t="shared" ref="BQ259:BQ322" si="153">IF($L259=1,"1 Phase",ABS(((Q259/BN259)-1)+ABS((S259/BN259)-1)+ABS((U259/BN259)-1))/3)</f>
        <v>#N/A</v>
      </c>
      <c r="BR259" s="20" t="e">
        <v>#N/A</v>
      </c>
      <c r="BS259" s="9" t="e">
        <v>#N/A</v>
      </c>
      <c r="BT259" s="2" t="e">
        <f t="shared" ref="BT259:BT322" si="154">IF(BP259&lt;30,"Underload",IF(BP259&lt;=80,"Baik",IF(BP259&gt;80,"Overload")))</f>
        <v>#VALUE!</v>
      </c>
      <c r="BU259" s="2" t="e">
        <f t="shared" si="137"/>
        <v>#N/A</v>
      </c>
      <c r="BV259" s="2" t="e">
        <f t="shared" si="138"/>
        <v>#N/A</v>
      </c>
    </row>
    <row r="260" s="2" customFormat="1" ht="22.95" customHeight="1" spans="1:74">
      <c r="A260" s="9" t="str">
        <f t="shared" si="139"/>
        <v>NW 002.1Induk</v>
      </c>
      <c r="B260" s="9" t="str">
        <f t="shared" si="140"/>
        <v>NW 002.1jurusan 1</v>
      </c>
      <c r="C260" s="9" t="str">
        <f t="shared" si="141"/>
        <v>NW 002.1jurusan 2</v>
      </c>
      <c r="D260" s="9" t="str">
        <f t="shared" si="142"/>
        <v>NW 002.1jurusan 3</v>
      </c>
      <c r="E260" s="9" t="str">
        <f t="shared" si="143"/>
        <v>NW 002.1jurusan 4</v>
      </c>
      <c r="F260" s="10" t="s">
        <v>342</v>
      </c>
      <c r="G260" s="10" t="s">
        <v>39</v>
      </c>
      <c r="H260" s="10" t="s">
        <v>343</v>
      </c>
      <c r="I260" s="10" t="s">
        <v>10553</v>
      </c>
      <c r="J260" s="10" t="s">
        <v>10554</v>
      </c>
      <c r="K260" s="10" t="s">
        <v>7465</v>
      </c>
      <c r="L260" s="10"/>
      <c r="M260" s="10"/>
      <c r="N260" s="14">
        <f t="shared" si="144"/>
        <v>0</v>
      </c>
      <c r="O260" s="15" t="e">
        <f t="shared" si="145"/>
        <v>#VALUE!</v>
      </c>
      <c r="P260" s="15" t="e">
        <f t="shared" si="146"/>
        <v>#VALUE!</v>
      </c>
      <c r="Q260" s="17" t="e">
        <f>VLOOKUP($A260,'DATA PENGUKURAN GARDU'!$A:$BS,42,0)</f>
        <v>#N/A</v>
      </c>
      <c r="R260" s="18" t="e">
        <f t="shared" si="122"/>
        <v>#N/A</v>
      </c>
      <c r="S260" s="17" t="e">
        <f>VLOOKUP($A260,'DATA PENGUKURAN GARDU'!$A:$BS,44,0)</f>
        <v>#N/A</v>
      </c>
      <c r="T260" s="18" t="e">
        <f t="shared" si="123"/>
        <v>#N/A</v>
      </c>
      <c r="U260" s="17" t="e">
        <f>VLOOKUP($A260,'DATA PENGUKURAN GARDU'!$A:$BS,46,0)</f>
        <v>#N/A</v>
      </c>
      <c r="V260" s="18" t="e">
        <f t="shared" si="124"/>
        <v>#N/A</v>
      </c>
      <c r="W260" s="17" t="e">
        <f>VLOOKUP($A260,'DATA PENGUKURAN GARDU'!$A:$BS,48,0)</f>
        <v>#N/A</v>
      </c>
      <c r="X260" s="17" t="e">
        <f>VLOOKUP($A260,'DATA PENGUKURAN GARDU'!$A:$BS,53,0)</f>
        <v>#N/A</v>
      </c>
      <c r="Y260" s="17" t="e">
        <f>VLOOKUP($A260,'DATA PENGUKURAN GARDU'!$A:$BS,54,0)</f>
        <v>#N/A</v>
      </c>
      <c r="Z260" s="17" t="e">
        <f>VLOOKUP($A260,'DATA PENGUKURAN GARDU'!$A:$BS,55,0)</f>
        <v>#N/A</v>
      </c>
      <c r="AA260" s="20" t="e">
        <f>VLOOKUP($B260,'DATA PENGUKURAN GARDU'!$A:$BS,42,0)</f>
        <v>#N/A</v>
      </c>
      <c r="AB260" s="21" t="e">
        <f t="shared" si="125"/>
        <v>#N/A</v>
      </c>
      <c r="AC260" s="20" t="e">
        <f>VLOOKUP($B260,'DATA PENGUKURAN GARDU'!$A:$BS,44,0)</f>
        <v>#N/A</v>
      </c>
      <c r="AD260" s="21" t="e">
        <f t="shared" si="126"/>
        <v>#N/A</v>
      </c>
      <c r="AE260" s="20" t="e">
        <f>VLOOKUP($B260,'DATA PENGUKURAN GARDU'!$A:$BS,46,0)</f>
        <v>#N/A</v>
      </c>
      <c r="AF260" s="21" t="e">
        <f t="shared" si="127"/>
        <v>#N/A</v>
      </c>
      <c r="AG260" s="20" t="e">
        <f>VLOOKUP($B260,'DATA PENGUKURAN GARDU'!$A:$BS,46,0)</f>
        <v>#N/A</v>
      </c>
      <c r="AH260" s="20" t="e">
        <f>VLOOKUP($B260,'DATA PENGUKURAN GARDU'!$A:$BS,53,0)</f>
        <v>#N/A</v>
      </c>
      <c r="AI260" s="20" t="e">
        <f>VLOOKUP($B260,'DATA PENGUKURAN GARDU'!$A:$BS,54,0)</f>
        <v>#N/A</v>
      </c>
      <c r="AJ260" s="17" t="e">
        <f>VLOOKUP($C260,'DATA PENGUKURAN GARDU'!$A:$BS,42,0)</f>
        <v>#N/A</v>
      </c>
      <c r="AK260" s="23" t="e">
        <f t="shared" si="128"/>
        <v>#N/A</v>
      </c>
      <c r="AL260" s="17" t="e">
        <f>VLOOKUP($C260,'DATA PENGUKURAN GARDU'!$A:$BS,44,0)</f>
        <v>#N/A</v>
      </c>
      <c r="AM260" s="23" t="e">
        <f t="shared" si="129"/>
        <v>#N/A</v>
      </c>
      <c r="AN260" s="17" t="e">
        <f>VLOOKUP($C260,'DATA PENGUKURAN GARDU'!$A:$BS,46,0)</f>
        <v>#N/A</v>
      </c>
      <c r="AO260" s="23" t="e">
        <f t="shared" si="130"/>
        <v>#N/A</v>
      </c>
      <c r="AP260" s="17" t="e">
        <f>VLOOKUP($C260,'DATA PENGUKURAN GARDU'!$A:$BS,46,0)</f>
        <v>#N/A</v>
      </c>
      <c r="AQ260" s="17" t="e">
        <f>VLOOKUP($C260,'DATA PENGUKURAN GARDU'!$A:$BS,53,0)</f>
        <v>#N/A</v>
      </c>
      <c r="AR260" s="17" t="e">
        <f>VLOOKUP($C260,'DATA PENGUKURAN GARDU'!$A:$BS,54,0)</f>
        <v>#N/A</v>
      </c>
      <c r="AS260" s="20" t="e">
        <f>VLOOKUP($D260,'DATA PENGUKURAN GARDU'!$A:$BS,42,0)</f>
        <v>#N/A</v>
      </c>
      <c r="AT260" s="21" t="e">
        <f t="shared" si="131"/>
        <v>#N/A</v>
      </c>
      <c r="AU260" s="20" t="e">
        <f>VLOOKUP($D260,'DATA PENGUKURAN GARDU'!$A:$BS,44,0)</f>
        <v>#N/A</v>
      </c>
      <c r="AV260" s="21" t="e">
        <f t="shared" si="132"/>
        <v>#N/A</v>
      </c>
      <c r="AW260" s="20" t="e">
        <f>VLOOKUP($D260,'DATA PENGUKURAN GARDU'!$A:$BS,46,0)</f>
        <v>#N/A</v>
      </c>
      <c r="AX260" s="21" t="e">
        <f t="shared" si="133"/>
        <v>#N/A</v>
      </c>
      <c r="AY260" s="20" t="e">
        <f>VLOOKUP($D260,'DATA PENGUKURAN GARDU'!$A:$BS,46,0)</f>
        <v>#N/A</v>
      </c>
      <c r="AZ260" s="20" t="e">
        <f>VLOOKUP($D260,'DATA PENGUKURAN GARDU'!$A:$BS,53,0)</f>
        <v>#N/A</v>
      </c>
      <c r="BA260" s="20" t="e">
        <f>VLOOKUP($D260,'DATA PENGUKURAN GARDU'!$A:$BS,54,0)</f>
        <v>#N/A</v>
      </c>
      <c r="BB260" s="17" t="e">
        <f>VLOOKUP($E260,'DATA PENGUKURAN GARDU'!$A:$BS,42,0)</f>
        <v>#N/A</v>
      </c>
      <c r="BC260" s="23" t="e">
        <f t="shared" si="134"/>
        <v>#N/A</v>
      </c>
      <c r="BD260" s="17" t="e">
        <f>VLOOKUP($E260,'DATA PENGUKURAN GARDU'!$A:$BS,44,0)</f>
        <v>#N/A</v>
      </c>
      <c r="BE260" s="23" t="e">
        <f t="shared" si="135"/>
        <v>#N/A</v>
      </c>
      <c r="BF260" s="17" t="e">
        <f>VLOOKUP($E260,'DATA PENGUKURAN GARDU'!$A:$BS,46,0)</f>
        <v>#N/A</v>
      </c>
      <c r="BG260" s="23" t="e">
        <f t="shared" si="136"/>
        <v>#N/A</v>
      </c>
      <c r="BH260" s="17" t="e">
        <f>VLOOKUP($E260,'DATA PENGUKURAN GARDU'!$A:$BS,46,0)</f>
        <v>#N/A</v>
      </c>
      <c r="BI260" s="17" t="e">
        <f>VLOOKUP($E260,'DATA PENGUKURAN GARDU'!$A:$BS,53,0)</f>
        <v>#N/A</v>
      </c>
      <c r="BJ260" s="17" t="e">
        <f>VLOOKUP($E260,'DATA PENGUKURAN GARDU'!$A:$BS,54,0)</f>
        <v>#N/A</v>
      </c>
      <c r="BK260" s="20" t="e">
        <f t="shared" si="147"/>
        <v>#N/A</v>
      </c>
      <c r="BL260" s="20" t="e">
        <f t="shared" si="148"/>
        <v>#N/A</v>
      </c>
      <c r="BM260" s="20" t="e">
        <f t="shared" si="149"/>
        <v>#N/A</v>
      </c>
      <c r="BN260" s="25" t="e">
        <f t="shared" si="150"/>
        <v>#N/A</v>
      </c>
      <c r="BO260" s="26" t="str">
        <f t="shared" si="151"/>
        <v>0</v>
      </c>
      <c r="BP260" s="21" t="e">
        <f t="shared" si="152"/>
        <v>#VALUE!</v>
      </c>
      <c r="BQ260" s="20" t="e">
        <f t="shared" si="153"/>
        <v>#N/A</v>
      </c>
      <c r="BR260" s="20" t="e">
        <v>#N/A</v>
      </c>
      <c r="BS260" s="9" t="e">
        <v>#N/A</v>
      </c>
      <c r="BT260" s="2" t="e">
        <f t="shared" si="154"/>
        <v>#VALUE!</v>
      </c>
      <c r="BU260" s="2" t="e">
        <f t="shared" si="137"/>
        <v>#N/A</v>
      </c>
      <c r="BV260" s="2" t="e">
        <f t="shared" si="138"/>
        <v>#N/A</v>
      </c>
    </row>
    <row r="261" s="2" customFormat="1" ht="22.95" customHeight="1" spans="1:74">
      <c r="A261" s="9" t="str">
        <f t="shared" si="139"/>
        <v>KMO 214Induk</v>
      </c>
      <c r="B261" s="9" t="str">
        <f t="shared" si="140"/>
        <v>KMO 214jurusan 1</v>
      </c>
      <c r="C261" s="9" t="str">
        <f t="shared" si="141"/>
        <v>KMO 214jurusan 2</v>
      </c>
      <c r="D261" s="9" t="str">
        <f t="shared" si="142"/>
        <v>KMO 214jurusan 3</v>
      </c>
      <c r="E261" s="9" t="str">
        <f t="shared" si="143"/>
        <v>KMO 214jurusan 4</v>
      </c>
      <c r="F261" s="10" t="s">
        <v>204</v>
      </c>
      <c r="G261" s="10" t="s">
        <v>8</v>
      </c>
      <c r="H261" s="10" t="s">
        <v>344</v>
      </c>
      <c r="I261" s="10" t="s">
        <v>10555</v>
      </c>
      <c r="J261" s="10" t="s">
        <v>10556</v>
      </c>
      <c r="K261" s="10" t="s">
        <v>7465</v>
      </c>
      <c r="L261" s="10"/>
      <c r="M261" s="10"/>
      <c r="N261" s="14">
        <f t="shared" si="144"/>
        <v>0</v>
      </c>
      <c r="O261" s="15" t="e">
        <f t="shared" si="145"/>
        <v>#VALUE!</v>
      </c>
      <c r="P261" s="15" t="e">
        <f t="shared" si="146"/>
        <v>#VALUE!</v>
      </c>
      <c r="Q261" s="17" t="e">
        <f>VLOOKUP($A261,'DATA PENGUKURAN GARDU'!$A:$BS,42,0)</f>
        <v>#N/A</v>
      </c>
      <c r="R261" s="18" t="e">
        <f t="shared" si="122"/>
        <v>#N/A</v>
      </c>
      <c r="S261" s="17" t="e">
        <f>VLOOKUP($A261,'DATA PENGUKURAN GARDU'!$A:$BS,44,0)</f>
        <v>#N/A</v>
      </c>
      <c r="T261" s="18" t="e">
        <f t="shared" si="123"/>
        <v>#N/A</v>
      </c>
      <c r="U261" s="17" t="e">
        <f>VLOOKUP($A261,'DATA PENGUKURAN GARDU'!$A:$BS,46,0)</f>
        <v>#N/A</v>
      </c>
      <c r="V261" s="18" t="e">
        <f t="shared" si="124"/>
        <v>#N/A</v>
      </c>
      <c r="W261" s="17" t="e">
        <f>VLOOKUP($A261,'DATA PENGUKURAN GARDU'!$A:$BS,48,0)</f>
        <v>#N/A</v>
      </c>
      <c r="X261" s="17" t="e">
        <f>VLOOKUP($A261,'DATA PENGUKURAN GARDU'!$A:$BS,53,0)</f>
        <v>#N/A</v>
      </c>
      <c r="Y261" s="17" t="e">
        <f>VLOOKUP($A261,'DATA PENGUKURAN GARDU'!$A:$BS,54,0)</f>
        <v>#N/A</v>
      </c>
      <c r="Z261" s="17" t="e">
        <f>VLOOKUP($A261,'DATA PENGUKURAN GARDU'!$A:$BS,55,0)</f>
        <v>#N/A</v>
      </c>
      <c r="AA261" s="20" t="e">
        <f>VLOOKUP($B261,'DATA PENGUKURAN GARDU'!$A:$BS,42,0)</f>
        <v>#N/A</v>
      </c>
      <c r="AB261" s="21" t="e">
        <f t="shared" si="125"/>
        <v>#N/A</v>
      </c>
      <c r="AC261" s="20" t="e">
        <f>VLOOKUP($B261,'DATA PENGUKURAN GARDU'!$A:$BS,44,0)</f>
        <v>#N/A</v>
      </c>
      <c r="AD261" s="21" t="e">
        <f t="shared" si="126"/>
        <v>#N/A</v>
      </c>
      <c r="AE261" s="20" t="e">
        <f>VLOOKUP($B261,'DATA PENGUKURAN GARDU'!$A:$BS,46,0)</f>
        <v>#N/A</v>
      </c>
      <c r="AF261" s="21" t="e">
        <f t="shared" si="127"/>
        <v>#N/A</v>
      </c>
      <c r="AG261" s="20" t="e">
        <f>VLOOKUP($B261,'DATA PENGUKURAN GARDU'!$A:$BS,46,0)</f>
        <v>#N/A</v>
      </c>
      <c r="AH261" s="20" t="e">
        <f>VLOOKUP($B261,'DATA PENGUKURAN GARDU'!$A:$BS,53,0)</f>
        <v>#N/A</v>
      </c>
      <c r="AI261" s="20" t="e">
        <f>VLOOKUP($B261,'DATA PENGUKURAN GARDU'!$A:$BS,54,0)</f>
        <v>#N/A</v>
      </c>
      <c r="AJ261" s="17" t="e">
        <f>VLOOKUP($C261,'DATA PENGUKURAN GARDU'!$A:$BS,42,0)</f>
        <v>#N/A</v>
      </c>
      <c r="AK261" s="23" t="e">
        <f t="shared" si="128"/>
        <v>#N/A</v>
      </c>
      <c r="AL261" s="17" t="e">
        <f>VLOOKUP($C261,'DATA PENGUKURAN GARDU'!$A:$BS,44,0)</f>
        <v>#N/A</v>
      </c>
      <c r="AM261" s="23" t="e">
        <f t="shared" si="129"/>
        <v>#N/A</v>
      </c>
      <c r="AN261" s="17" t="e">
        <f>VLOOKUP($C261,'DATA PENGUKURAN GARDU'!$A:$BS,46,0)</f>
        <v>#N/A</v>
      </c>
      <c r="AO261" s="23" t="e">
        <f t="shared" si="130"/>
        <v>#N/A</v>
      </c>
      <c r="AP261" s="17" t="e">
        <f>VLOOKUP($C261,'DATA PENGUKURAN GARDU'!$A:$BS,46,0)</f>
        <v>#N/A</v>
      </c>
      <c r="AQ261" s="17" t="e">
        <f>VLOOKUP($C261,'DATA PENGUKURAN GARDU'!$A:$BS,53,0)</f>
        <v>#N/A</v>
      </c>
      <c r="AR261" s="17" t="e">
        <f>VLOOKUP($C261,'DATA PENGUKURAN GARDU'!$A:$BS,54,0)</f>
        <v>#N/A</v>
      </c>
      <c r="AS261" s="20" t="e">
        <f>VLOOKUP($D261,'DATA PENGUKURAN GARDU'!$A:$BS,42,0)</f>
        <v>#N/A</v>
      </c>
      <c r="AT261" s="21" t="e">
        <f t="shared" si="131"/>
        <v>#N/A</v>
      </c>
      <c r="AU261" s="20" t="e">
        <f>VLOOKUP($D261,'DATA PENGUKURAN GARDU'!$A:$BS,44,0)</f>
        <v>#N/A</v>
      </c>
      <c r="AV261" s="21" t="e">
        <f t="shared" si="132"/>
        <v>#N/A</v>
      </c>
      <c r="AW261" s="20" t="e">
        <f>VLOOKUP($D261,'DATA PENGUKURAN GARDU'!$A:$BS,46,0)</f>
        <v>#N/A</v>
      </c>
      <c r="AX261" s="21" t="e">
        <f t="shared" si="133"/>
        <v>#N/A</v>
      </c>
      <c r="AY261" s="20" t="e">
        <f>VLOOKUP($D261,'DATA PENGUKURAN GARDU'!$A:$BS,46,0)</f>
        <v>#N/A</v>
      </c>
      <c r="AZ261" s="20" t="e">
        <f>VLOOKUP($D261,'DATA PENGUKURAN GARDU'!$A:$BS,53,0)</f>
        <v>#N/A</v>
      </c>
      <c r="BA261" s="20" t="e">
        <f>VLOOKUP($D261,'DATA PENGUKURAN GARDU'!$A:$BS,54,0)</f>
        <v>#N/A</v>
      </c>
      <c r="BB261" s="17" t="e">
        <f>VLOOKUP($E261,'DATA PENGUKURAN GARDU'!$A:$BS,42,0)</f>
        <v>#N/A</v>
      </c>
      <c r="BC261" s="23" t="e">
        <f t="shared" si="134"/>
        <v>#N/A</v>
      </c>
      <c r="BD261" s="17" t="e">
        <f>VLOOKUP($E261,'DATA PENGUKURAN GARDU'!$A:$BS,44,0)</f>
        <v>#N/A</v>
      </c>
      <c r="BE261" s="23" t="e">
        <f t="shared" si="135"/>
        <v>#N/A</v>
      </c>
      <c r="BF261" s="17" t="e">
        <f>VLOOKUP($E261,'DATA PENGUKURAN GARDU'!$A:$BS,46,0)</f>
        <v>#N/A</v>
      </c>
      <c r="BG261" s="23" t="e">
        <f t="shared" si="136"/>
        <v>#N/A</v>
      </c>
      <c r="BH261" s="17" t="e">
        <f>VLOOKUP($E261,'DATA PENGUKURAN GARDU'!$A:$BS,46,0)</f>
        <v>#N/A</v>
      </c>
      <c r="BI261" s="17" t="e">
        <f>VLOOKUP($E261,'DATA PENGUKURAN GARDU'!$A:$BS,53,0)</f>
        <v>#N/A</v>
      </c>
      <c r="BJ261" s="17" t="e">
        <f>VLOOKUP($E261,'DATA PENGUKURAN GARDU'!$A:$BS,54,0)</f>
        <v>#N/A</v>
      </c>
      <c r="BK261" s="20" t="e">
        <f t="shared" si="147"/>
        <v>#N/A</v>
      </c>
      <c r="BL261" s="20" t="e">
        <f t="shared" si="148"/>
        <v>#N/A</v>
      </c>
      <c r="BM261" s="20" t="e">
        <f t="shared" si="149"/>
        <v>#N/A</v>
      </c>
      <c r="BN261" s="25" t="e">
        <f t="shared" si="150"/>
        <v>#N/A</v>
      </c>
      <c r="BO261" s="26" t="str">
        <f t="shared" si="151"/>
        <v>0</v>
      </c>
      <c r="BP261" s="21" t="e">
        <f t="shared" si="152"/>
        <v>#VALUE!</v>
      </c>
      <c r="BQ261" s="20" t="e">
        <f t="shared" si="153"/>
        <v>#N/A</v>
      </c>
      <c r="BR261" s="20" t="e">
        <v>#N/A</v>
      </c>
      <c r="BS261" s="9" t="e">
        <v>#N/A</v>
      </c>
      <c r="BT261" s="2" t="e">
        <f t="shared" si="154"/>
        <v>#VALUE!</v>
      </c>
      <c r="BU261" s="2" t="e">
        <f t="shared" si="137"/>
        <v>#N/A</v>
      </c>
      <c r="BV261" s="2" t="e">
        <f t="shared" si="138"/>
        <v>#N/A</v>
      </c>
    </row>
    <row r="262" s="2" customFormat="1" ht="22.95" customHeight="1" spans="1:74">
      <c r="A262" s="9" t="str">
        <f t="shared" si="139"/>
        <v>KMO 217Induk</v>
      </c>
      <c r="B262" s="9" t="str">
        <f t="shared" si="140"/>
        <v>KMO 217jurusan 1</v>
      </c>
      <c r="C262" s="9" t="str">
        <f t="shared" si="141"/>
        <v>KMO 217jurusan 2</v>
      </c>
      <c r="D262" s="9" t="str">
        <f t="shared" si="142"/>
        <v>KMO 217jurusan 3</v>
      </c>
      <c r="E262" s="9" t="str">
        <f t="shared" si="143"/>
        <v>KMO 217jurusan 4</v>
      </c>
      <c r="F262" s="10" t="s">
        <v>7</v>
      </c>
      <c r="G262" s="10" t="s">
        <v>8</v>
      </c>
      <c r="H262" s="10" t="s">
        <v>345</v>
      </c>
      <c r="I262" s="10" t="s">
        <v>10557</v>
      </c>
      <c r="J262" s="10" t="s">
        <v>10558</v>
      </c>
      <c r="K262" s="10" t="s">
        <v>7465</v>
      </c>
      <c r="L262" s="10"/>
      <c r="M262" s="10"/>
      <c r="N262" s="14">
        <f t="shared" si="144"/>
        <v>0</v>
      </c>
      <c r="O262" s="15" t="e">
        <f t="shared" si="145"/>
        <v>#VALUE!</v>
      </c>
      <c r="P262" s="15" t="e">
        <f t="shared" si="146"/>
        <v>#VALUE!</v>
      </c>
      <c r="Q262" s="17" t="e">
        <f>VLOOKUP($A262,'DATA PENGUKURAN GARDU'!$A:$BS,42,0)</f>
        <v>#N/A</v>
      </c>
      <c r="R262" s="18" t="e">
        <f t="shared" si="122"/>
        <v>#N/A</v>
      </c>
      <c r="S262" s="17" t="e">
        <f>VLOOKUP($A262,'DATA PENGUKURAN GARDU'!$A:$BS,44,0)</f>
        <v>#N/A</v>
      </c>
      <c r="T262" s="18" t="e">
        <f t="shared" si="123"/>
        <v>#N/A</v>
      </c>
      <c r="U262" s="17" t="e">
        <f>VLOOKUP($A262,'DATA PENGUKURAN GARDU'!$A:$BS,46,0)</f>
        <v>#N/A</v>
      </c>
      <c r="V262" s="18" t="e">
        <f t="shared" si="124"/>
        <v>#N/A</v>
      </c>
      <c r="W262" s="17" t="e">
        <f>VLOOKUP($A262,'DATA PENGUKURAN GARDU'!$A:$BS,48,0)</f>
        <v>#N/A</v>
      </c>
      <c r="X262" s="17" t="e">
        <f>VLOOKUP($A262,'DATA PENGUKURAN GARDU'!$A:$BS,53,0)</f>
        <v>#N/A</v>
      </c>
      <c r="Y262" s="17" t="e">
        <f>VLOOKUP($A262,'DATA PENGUKURAN GARDU'!$A:$BS,54,0)</f>
        <v>#N/A</v>
      </c>
      <c r="Z262" s="17" t="e">
        <f>VLOOKUP($A262,'DATA PENGUKURAN GARDU'!$A:$BS,55,0)</f>
        <v>#N/A</v>
      </c>
      <c r="AA262" s="20" t="e">
        <f>VLOOKUP($B262,'DATA PENGUKURAN GARDU'!$A:$BS,42,0)</f>
        <v>#N/A</v>
      </c>
      <c r="AB262" s="21" t="e">
        <f t="shared" si="125"/>
        <v>#N/A</v>
      </c>
      <c r="AC262" s="20" t="e">
        <f>VLOOKUP($B262,'DATA PENGUKURAN GARDU'!$A:$BS,44,0)</f>
        <v>#N/A</v>
      </c>
      <c r="AD262" s="21" t="e">
        <f t="shared" si="126"/>
        <v>#N/A</v>
      </c>
      <c r="AE262" s="20" t="e">
        <f>VLOOKUP($B262,'DATA PENGUKURAN GARDU'!$A:$BS,46,0)</f>
        <v>#N/A</v>
      </c>
      <c r="AF262" s="21" t="e">
        <f t="shared" si="127"/>
        <v>#N/A</v>
      </c>
      <c r="AG262" s="20" t="e">
        <f>VLOOKUP($B262,'DATA PENGUKURAN GARDU'!$A:$BS,46,0)</f>
        <v>#N/A</v>
      </c>
      <c r="AH262" s="20" t="e">
        <f>VLOOKUP($B262,'DATA PENGUKURAN GARDU'!$A:$BS,53,0)</f>
        <v>#N/A</v>
      </c>
      <c r="AI262" s="20" t="e">
        <f>VLOOKUP($B262,'DATA PENGUKURAN GARDU'!$A:$BS,54,0)</f>
        <v>#N/A</v>
      </c>
      <c r="AJ262" s="17" t="e">
        <f>VLOOKUP($C262,'DATA PENGUKURAN GARDU'!$A:$BS,42,0)</f>
        <v>#N/A</v>
      </c>
      <c r="AK262" s="23" t="e">
        <f t="shared" si="128"/>
        <v>#N/A</v>
      </c>
      <c r="AL262" s="17" t="e">
        <f>VLOOKUP($C262,'DATA PENGUKURAN GARDU'!$A:$BS,44,0)</f>
        <v>#N/A</v>
      </c>
      <c r="AM262" s="23" t="e">
        <f t="shared" si="129"/>
        <v>#N/A</v>
      </c>
      <c r="AN262" s="17" t="e">
        <f>VLOOKUP($C262,'DATA PENGUKURAN GARDU'!$A:$BS,46,0)</f>
        <v>#N/A</v>
      </c>
      <c r="AO262" s="23" t="e">
        <f t="shared" si="130"/>
        <v>#N/A</v>
      </c>
      <c r="AP262" s="17" t="e">
        <f>VLOOKUP($C262,'DATA PENGUKURAN GARDU'!$A:$BS,46,0)</f>
        <v>#N/A</v>
      </c>
      <c r="AQ262" s="17" t="e">
        <f>VLOOKUP($C262,'DATA PENGUKURAN GARDU'!$A:$BS,53,0)</f>
        <v>#N/A</v>
      </c>
      <c r="AR262" s="17" t="e">
        <f>VLOOKUP($C262,'DATA PENGUKURAN GARDU'!$A:$BS,54,0)</f>
        <v>#N/A</v>
      </c>
      <c r="AS262" s="20" t="e">
        <f>VLOOKUP($D262,'DATA PENGUKURAN GARDU'!$A:$BS,42,0)</f>
        <v>#N/A</v>
      </c>
      <c r="AT262" s="21" t="e">
        <f t="shared" si="131"/>
        <v>#N/A</v>
      </c>
      <c r="AU262" s="20" t="e">
        <f>VLOOKUP($D262,'DATA PENGUKURAN GARDU'!$A:$BS,44,0)</f>
        <v>#N/A</v>
      </c>
      <c r="AV262" s="21" t="e">
        <f t="shared" si="132"/>
        <v>#N/A</v>
      </c>
      <c r="AW262" s="20" t="e">
        <f>VLOOKUP($D262,'DATA PENGUKURAN GARDU'!$A:$BS,46,0)</f>
        <v>#N/A</v>
      </c>
      <c r="AX262" s="21" t="e">
        <f t="shared" si="133"/>
        <v>#N/A</v>
      </c>
      <c r="AY262" s="20" t="e">
        <f>VLOOKUP($D262,'DATA PENGUKURAN GARDU'!$A:$BS,46,0)</f>
        <v>#N/A</v>
      </c>
      <c r="AZ262" s="20" t="e">
        <f>VLOOKUP($D262,'DATA PENGUKURAN GARDU'!$A:$BS,53,0)</f>
        <v>#N/A</v>
      </c>
      <c r="BA262" s="20" t="e">
        <f>VLOOKUP($D262,'DATA PENGUKURAN GARDU'!$A:$BS,54,0)</f>
        <v>#N/A</v>
      </c>
      <c r="BB262" s="17" t="e">
        <f>VLOOKUP($E262,'DATA PENGUKURAN GARDU'!$A:$BS,42,0)</f>
        <v>#N/A</v>
      </c>
      <c r="BC262" s="23" t="e">
        <f t="shared" si="134"/>
        <v>#N/A</v>
      </c>
      <c r="BD262" s="17" t="e">
        <f>VLOOKUP($E262,'DATA PENGUKURAN GARDU'!$A:$BS,44,0)</f>
        <v>#N/A</v>
      </c>
      <c r="BE262" s="23" t="e">
        <f t="shared" si="135"/>
        <v>#N/A</v>
      </c>
      <c r="BF262" s="17" t="e">
        <f>VLOOKUP($E262,'DATA PENGUKURAN GARDU'!$A:$BS,46,0)</f>
        <v>#N/A</v>
      </c>
      <c r="BG262" s="23" t="e">
        <f t="shared" si="136"/>
        <v>#N/A</v>
      </c>
      <c r="BH262" s="17" t="e">
        <f>VLOOKUP($E262,'DATA PENGUKURAN GARDU'!$A:$BS,46,0)</f>
        <v>#N/A</v>
      </c>
      <c r="BI262" s="17" t="e">
        <f>VLOOKUP($E262,'DATA PENGUKURAN GARDU'!$A:$BS,53,0)</f>
        <v>#N/A</v>
      </c>
      <c r="BJ262" s="17" t="e">
        <f>VLOOKUP($E262,'DATA PENGUKURAN GARDU'!$A:$BS,54,0)</f>
        <v>#N/A</v>
      </c>
      <c r="BK262" s="20" t="e">
        <f t="shared" si="147"/>
        <v>#N/A</v>
      </c>
      <c r="BL262" s="20" t="e">
        <f t="shared" si="148"/>
        <v>#N/A</v>
      </c>
      <c r="BM262" s="20" t="e">
        <f t="shared" si="149"/>
        <v>#N/A</v>
      </c>
      <c r="BN262" s="25" t="e">
        <f t="shared" si="150"/>
        <v>#N/A</v>
      </c>
      <c r="BO262" s="26" t="str">
        <f t="shared" si="151"/>
        <v>0</v>
      </c>
      <c r="BP262" s="21" t="e">
        <f t="shared" si="152"/>
        <v>#VALUE!</v>
      </c>
      <c r="BQ262" s="20" t="e">
        <f t="shared" si="153"/>
        <v>#N/A</v>
      </c>
      <c r="BR262" s="20" t="e">
        <v>#N/A</v>
      </c>
      <c r="BS262" s="9" t="e">
        <v>#N/A</v>
      </c>
      <c r="BT262" s="2" t="e">
        <f t="shared" si="154"/>
        <v>#VALUE!</v>
      </c>
      <c r="BU262" s="2" t="e">
        <f t="shared" si="137"/>
        <v>#N/A</v>
      </c>
      <c r="BV262" s="2" t="e">
        <f t="shared" si="138"/>
        <v>#N/A</v>
      </c>
    </row>
    <row r="263" s="2" customFormat="1" ht="22.95" customHeight="1" spans="1:74">
      <c r="A263" s="9" t="str">
        <f t="shared" si="139"/>
        <v>KMO 13Induk</v>
      </c>
      <c r="B263" s="9" t="str">
        <f t="shared" si="140"/>
        <v>KMO 13jurusan 1</v>
      </c>
      <c r="C263" s="9" t="str">
        <f t="shared" si="141"/>
        <v>KMO 13jurusan 2</v>
      </c>
      <c r="D263" s="9" t="str">
        <f t="shared" si="142"/>
        <v>KMO 13jurusan 3</v>
      </c>
      <c r="E263" s="9" t="str">
        <f t="shared" si="143"/>
        <v>KMO 13jurusan 4</v>
      </c>
      <c r="F263" s="10" t="s">
        <v>13</v>
      </c>
      <c r="G263" s="10" t="s">
        <v>8</v>
      </c>
      <c r="H263" s="10" t="s">
        <v>346</v>
      </c>
      <c r="I263" s="10" t="s">
        <v>10559</v>
      </c>
      <c r="J263" s="10" t="s">
        <v>10560</v>
      </c>
      <c r="K263" s="10" t="s">
        <v>7465</v>
      </c>
      <c r="L263" s="10"/>
      <c r="M263" s="10"/>
      <c r="N263" s="14">
        <f t="shared" si="144"/>
        <v>0</v>
      </c>
      <c r="O263" s="15" t="e">
        <f t="shared" si="145"/>
        <v>#VALUE!</v>
      </c>
      <c r="P263" s="15" t="e">
        <f t="shared" si="146"/>
        <v>#VALUE!</v>
      </c>
      <c r="Q263" s="17" t="e">
        <f>VLOOKUP($A263,'DATA PENGUKURAN GARDU'!$A:$BS,42,0)</f>
        <v>#N/A</v>
      </c>
      <c r="R263" s="18" t="e">
        <f t="shared" si="122"/>
        <v>#N/A</v>
      </c>
      <c r="S263" s="17" t="e">
        <f>VLOOKUP($A263,'DATA PENGUKURAN GARDU'!$A:$BS,44,0)</f>
        <v>#N/A</v>
      </c>
      <c r="T263" s="18" t="e">
        <f t="shared" si="123"/>
        <v>#N/A</v>
      </c>
      <c r="U263" s="17" t="e">
        <f>VLOOKUP($A263,'DATA PENGUKURAN GARDU'!$A:$BS,46,0)</f>
        <v>#N/A</v>
      </c>
      <c r="V263" s="18" t="e">
        <f t="shared" si="124"/>
        <v>#N/A</v>
      </c>
      <c r="W263" s="17" t="e">
        <f>VLOOKUP($A263,'DATA PENGUKURAN GARDU'!$A:$BS,48,0)</f>
        <v>#N/A</v>
      </c>
      <c r="X263" s="17" t="e">
        <f>VLOOKUP($A263,'DATA PENGUKURAN GARDU'!$A:$BS,53,0)</f>
        <v>#N/A</v>
      </c>
      <c r="Y263" s="17" t="e">
        <f>VLOOKUP($A263,'DATA PENGUKURAN GARDU'!$A:$BS,54,0)</f>
        <v>#N/A</v>
      </c>
      <c r="Z263" s="17" t="e">
        <f>VLOOKUP($A263,'DATA PENGUKURAN GARDU'!$A:$BS,55,0)</f>
        <v>#N/A</v>
      </c>
      <c r="AA263" s="20" t="e">
        <f>VLOOKUP($B263,'DATA PENGUKURAN GARDU'!$A:$BS,42,0)</f>
        <v>#N/A</v>
      </c>
      <c r="AB263" s="21" t="e">
        <f t="shared" si="125"/>
        <v>#N/A</v>
      </c>
      <c r="AC263" s="20" t="e">
        <f>VLOOKUP($B263,'DATA PENGUKURAN GARDU'!$A:$BS,44,0)</f>
        <v>#N/A</v>
      </c>
      <c r="AD263" s="21" t="e">
        <f t="shared" si="126"/>
        <v>#N/A</v>
      </c>
      <c r="AE263" s="20" t="e">
        <f>VLOOKUP($B263,'DATA PENGUKURAN GARDU'!$A:$BS,46,0)</f>
        <v>#N/A</v>
      </c>
      <c r="AF263" s="21" t="e">
        <f t="shared" si="127"/>
        <v>#N/A</v>
      </c>
      <c r="AG263" s="20" t="e">
        <f>VLOOKUP($B263,'DATA PENGUKURAN GARDU'!$A:$BS,46,0)</f>
        <v>#N/A</v>
      </c>
      <c r="AH263" s="20" t="e">
        <f>VLOOKUP($B263,'DATA PENGUKURAN GARDU'!$A:$BS,53,0)</f>
        <v>#N/A</v>
      </c>
      <c r="AI263" s="20" t="e">
        <f>VLOOKUP($B263,'DATA PENGUKURAN GARDU'!$A:$BS,54,0)</f>
        <v>#N/A</v>
      </c>
      <c r="AJ263" s="17" t="e">
        <f>VLOOKUP($C263,'DATA PENGUKURAN GARDU'!$A:$BS,42,0)</f>
        <v>#N/A</v>
      </c>
      <c r="AK263" s="23" t="e">
        <f t="shared" si="128"/>
        <v>#N/A</v>
      </c>
      <c r="AL263" s="17" t="e">
        <f>VLOOKUP($C263,'DATA PENGUKURAN GARDU'!$A:$BS,44,0)</f>
        <v>#N/A</v>
      </c>
      <c r="AM263" s="23" t="e">
        <f t="shared" si="129"/>
        <v>#N/A</v>
      </c>
      <c r="AN263" s="17" t="e">
        <f>VLOOKUP($C263,'DATA PENGUKURAN GARDU'!$A:$BS,46,0)</f>
        <v>#N/A</v>
      </c>
      <c r="AO263" s="23" t="e">
        <f t="shared" si="130"/>
        <v>#N/A</v>
      </c>
      <c r="AP263" s="17" t="e">
        <f>VLOOKUP($C263,'DATA PENGUKURAN GARDU'!$A:$BS,46,0)</f>
        <v>#N/A</v>
      </c>
      <c r="AQ263" s="17" t="e">
        <f>VLOOKUP($C263,'DATA PENGUKURAN GARDU'!$A:$BS,53,0)</f>
        <v>#N/A</v>
      </c>
      <c r="AR263" s="17" t="e">
        <f>VLOOKUP($C263,'DATA PENGUKURAN GARDU'!$A:$BS,54,0)</f>
        <v>#N/A</v>
      </c>
      <c r="AS263" s="20" t="e">
        <f>VLOOKUP($D263,'DATA PENGUKURAN GARDU'!$A:$BS,42,0)</f>
        <v>#N/A</v>
      </c>
      <c r="AT263" s="21" t="e">
        <f t="shared" si="131"/>
        <v>#N/A</v>
      </c>
      <c r="AU263" s="20" t="e">
        <f>VLOOKUP($D263,'DATA PENGUKURAN GARDU'!$A:$BS,44,0)</f>
        <v>#N/A</v>
      </c>
      <c r="AV263" s="21" t="e">
        <f t="shared" si="132"/>
        <v>#N/A</v>
      </c>
      <c r="AW263" s="20" t="e">
        <f>VLOOKUP($D263,'DATA PENGUKURAN GARDU'!$A:$BS,46,0)</f>
        <v>#N/A</v>
      </c>
      <c r="AX263" s="21" t="e">
        <f t="shared" si="133"/>
        <v>#N/A</v>
      </c>
      <c r="AY263" s="20" t="e">
        <f>VLOOKUP($D263,'DATA PENGUKURAN GARDU'!$A:$BS,46,0)</f>
        <v>#N/A</v>
      </c>
      <c r="AZ263" s="20" t="e">
        <f>VLOOKUP($D263,'DATA PENGUKURAN GARDU'!$A:$BS,53,0)</f>
        <v>#N/A</v>
      </c>
      <c r="BA263" s="20" t="e">
        <f>VLOOKUP($D263,'DATA PENGUKURAN GARDU'!$A:$BS,54,0)</f>
        <v>#N/A</v>
      </c>
      <c r="BB263" s="17" t="e">
        <f>VLOOKUP($E263,'DATA PENGUKURAN GARDU'!$A:$BS,42,0)</f>
        <v>#N/A</v>
      </c>
      <c r="BC263" s="23" t="e">
        <f t="shared" si="134"/>
        <v>#N/A</v>
      </c>
      <c r="BD263" s="17" t="e">
        <f>VLOOKUP($E263,'DATA PENGUKURAN GARDU'!$A:$BS,44,0)</f>
        <v>#N/A</v>
      </c>
      <c r="BE263" s="23" t="e">
        <f t="shared" si="135"/>
        <v>#N/A</v>
      </c>
      <c r="BF263" s="17" t="e">
        <f>VLOOKUP($E263,'DATA PENGUKURAN GARDU'!$A:$BS,46,0)</f>
        <v>#N/A</v>
      </c>
      <c r="BG263" s="23" t="e">
        <f t="shared" si="136"/>
        <v>#N/A</v>
      </c>
      <c r="BH263" s="17" t="e">
        <f>VLOOKUP($E263,'DATA PENGUKURAN GARDU'!$A:$BS,46,0)</f>
        <v>#N/A</v>
      </c>
      <c r="BI263" s="17" t="e">
        <f>VLOOKUP($E263,'DATA PENGUKURAN GARDU'!$A:$BS,53,0)</f>
        <v>#N/A</v>
      </c>
      <c r="BJ263" s="17" t="e">
        <f>VLOOKUP($E263,'DATA PENGUKURAN GARDU'!$A:$BS,54,0)</f>
        <v>#N/A</v>
      </c>
      <c r="BK263" s="20" t="e">
        <f t="shared" si="147"/>
        <v>#N/A</v>
      </c>
      <c r="BL263" s="20" t="e">
        <f t="shared" si="148"/>
        <v>#N/A</v>
      </c>
      <c r="BM263" s="20" t="e">
        <f t="shared" si="149"/>
        <v>#N/A</v>
      </c>
      <c r="BN263" s="25" t="e">
        <f t="shared" si="150"/>
        <v>#N/A</v>
      </c>
      <c r="BO263" s="26" t="str">
        <f t="shared" si="151"/>
        <v>0</v>
      </c>
      <c r="BP263" s="21" t="e">
        <f t="shared" si="152"/>
        <v>#VALUE!</v>
      </c>
      <c r="BQ263" s="20" t="e">
        <f t="shared" si="153"/>
        <v>#N/A</v>
      </c>
      <c r="BR263" s="20" t="e">
        <v>#N/A</v>
      </c>
      <c r="BS263" s="9" t="e">
        <v>#N/A</v>
      </c>
      <c r="BT263" s="2" t="e">
        <f t="shared" si="154"/>
        <v>#VALUE!</v>
      </c>
      <c r="BU263" s="2" t="e">
        <f t="shared" si="137"/>
        <v>#N/A</v>
      </c>
      <c r="BV263" s="2" t="e">
        <f t="shared" si="138"/>
        <v>#N/A</v>
      </c>
    </row>
    <row r="264" s="2" customFormat="1" ht="22.95" customHeight="1" spans="1:74">
      <c r="A264" s="9" t="str">
        <f t="shared" si="139"/>
        <v>KMO 14Induk</v>
      </c>
      <c r="B264" s="9" t="str">
        <f t="shared" si="140"/>
        <v>KMO 14jurusan 1</v>
      </c>
      <c r="C264" s="9" t="str">
        <f t="shared" si="141"/>
        <v>KMO 14jurusan 2</v>
      </c>
      <c r="D264" s="9" t="str">
        <f t="shared" si="142"/>
        <v>KMO 14jurusan 3</v>
      </c>
      <c r="E264" s="9" t="str">
        <f t="shared" si="143"/>
        <v>KMO 14jurusan 4</v>
      </c>
      <c r="F264" s="10" t="s">
        <v>13</v>
      </c>
      <c r="G264" s="10" t="s">
        <v>8</v>
      </c>
      <c r="H264" s="10" t="s">
        <v>347</v>
      </c>
      <c r="I264" s="10" t="s">
        <v>10561</v>
      </c>
      <c r="J264" s="10" t="s">
        <v>10562</v>
      </c>
      <c r="K264" s="10" t="s">
        <v>7465</v>
      </c>
      <c r="L264" s="10"/>
      <c r="M264" s="10"/>
      <c r="N264" s="14">
        <f t="shared" si="144"/>
        <v>0</v>
      </c>
      <c r="O264" s="15" t="e">
        <f t="shared" si="145"/>
        <v>#VALUE!</v>
      </c>
      <c r="P264" s="15" t="e">
        <f t="shared" si="146"/>
        <v>#VALUE!</v>
      </c>
      <c r="Q264" s="17" t="e">
        <f>VLOOKUP($A264,'DATA PENGUKURAN GARDU'!$A:$BS,42,0)</f>
        <v>#N/A</v>
      </c>
      <c r="R264" s="18" t="e">
        <f t="shared" si="122"/>
        <v>#N/A</v>
      </c>
      <c r="S264" s="17" t="e">
        <f>VLOOKUP($A264,'DATA PENGUKURAN GARDU'!$A:$BS,44,0)</f>
        <v>#N/A</v>
      </c>
      <c r="T264" s="18" t="e">
        <f t="shared" si="123"/>
        <v>#N/A</v>
      </c>
      <c r="U264" s="17" t="e">
        <f>VLOOKUP($A264,'DATA PENGUKURAN GARDU'!$A:$BS,46,0)</f>
        <v>#N/A</v>
      </c>
      <c r="V264" s="18" t="e">
        <f t="shared" si="124"/>
        <v>#N/A</v>
      </c>
      <c r="W264" s="17" t="e">
        <f>VLOOKUP($A264,'DATA PENGUKURAN GARDU'!$A:$BS,48,0)</f>
        <v>#N/A</v>
      </c>
      <c r="X264" s="17" t="e">
        <f>VLOOKUP($A264,'DATA PENGUKURAN GARDU'!$A:$BS,53,0)</f>
        <v>#N/A</v>
      </c>
      <c r="Y264" s="17" t="e">
        <f>VLOOKUP($A264,'DATA PENGUKURAN GARDU'!$A:$BS,54,0)</f>
        <v>#N/A</v>
      </c>
      <c r="Z264" s="17" t="e">
        <f>VLOOKUP($A264,'DATA PENGUKURAN GARDU'!$A:$BS,55,0)</f>
        <v>#N/A</v>
      </c>
      <c r="AA264" s="20" t="e">
        <f>VLOOKUP($B264,'DATA PENGUKURAN GARDU'!$A:$BS,42,0)</f>
        <v>#N/A</v>
      </c>
      <c r="AB264" s="21" t="e">
        <f t="shared" si="125"/>
        <v>#N/A</v>
      </c>
      <c r="AC264" s="20" t="e">
        <f>VLOOKUP($B264,'DATA PENGUKURAN GARDU'!$A:$BS,44,0)</f>
        <v>#N/A</v>
      </c>
      <c r="AD264" s="21" t="e">
        <f t="shared" si="126"/>
        <v>#N/A</v>
      </c>
      <c r="AE264" s="20" t="e">
        <f>VLOOKUP($B264,'DATA PENGUKURAN GARDU'!$A:$BS,46,0)</f>
        <v>#N/A</v>
      </c>
      <c r="AF264" s="21" t="e">
        <f t="shared" si="127"/>
        <v>#N/A</v>
      </c>
      <c r="AG264" s="20" t="e">
        <f>VLOOKUP($B264,'DATA PENGUKURAN GARDU'!$A:$BS,46,0)</f>
        <v>#N/A</v>
      </c>
      <c r="AH264" s="20" t="e">
        <f>VLOOKUP($B264,'DATA PENGUKURAN GARDU'!$A:$BS,53,0)</f>
        <v>#N/A</v>
      </c>
      <c r="AI264" s="20" t="e">
        <f>VLOOKUP($B264,'DATA PENGUKURAN GARDU'!$A:$BS,54,0)</f>
        <v>#N/A</v>
      </c>
      <c r="AJ264" s="17" t="e">
        <f>VLOOKUP($C264,'DATA PENGUKURAN GARDU'!$A:$BS,42,0)</f>
        <v>#N/A</v>
      </c>
      <c r="AK264" s="23" t="e">
        <f t="shared" si="128"/>
        <v>#N/A</v>
      </c>
      <c r="AL264" s="17" t="e">
        <f>VLOOKUP($C264,'DATA PENGUKURAN GARDU'!$A:$BS,44,0)</f>
        <v>#N/A</v>
      </c>
      <c r="AM264" s="23" t="e">
        <f t="shared" si="129"/>
        <v>#N/A</v>
      </c>
      <c r="AN264" s="17" t="e">
        <f>VLOOKUP($C264,'DATA PENGUKURAN GARDU'!$A:$BS,46,0)</f>
        <v>#N/A</v>
      </c>
      <c r="AO264" s="23" t="e">
        <f t="shared" si="130"/>
        <v>#N/A</v>
      </c>
      <c r="AP264" s="17" t="e">
        <f>VLOOKUP($C264,'DATA PENGUKURAN GARDU'!$A:$BS,46,0)</f>
        <v>#N/A</v>
      </c>
      <c r="AQ264" s="17" t="e">
        <f>VLOOKUP($C264,'DATA PENGUKURAN GARDU'!$A:$BS,53,0)</f>
        <v>#N/A</v>
      </c>
      <c r="AR264" s="17" t="e">
        <f>VLOOKUP($C264,'DATA PENGUKURAN GARDU'!$A:$BS,54,0)</f>
        <v>#N/A</v>
      </c>
      <c r="AS264" s="20" t="e">
        <f>VLOOKUP($D264,'DATA PENGUKURAN GARDU'!$A:$BS,42,0)</f>
        <v>#N/A</v>
      </c>
      <c r="AT264" s="21" t="e">
        <f t="shared" si="131"/>
        <v>#N/A</v>
      </c>
      <c r="AU264" s="20" t="e">
        <f>VLOOKUP($D264,'DATA PENGUKURAN GARDU'!$A:$BS,44,0)</f>
        <v>#N/A</v>
      </c>
      <c r="AV264" s="21" t="e">
        <f t="shared" si="132"/>
        <v>#N/A</v>
      </c>
      <c r="AW264" s="20" t="e">
        <f>VLOOKUP($D264,'DATA PENGUKURAN GARDU'!$A:$BS,46,0)</f>
        <v>#N/A</v>
      </c>
      <c r="AX264" s="21" t="e">
        <f t="shared" si="133"/>
        <v>#N/A</v>
      </c>
      <c r="AY264" s="20" t="e">
        <f>VLOOKUP($D264,'DATA PENGUKURAN GARDU'!$A:$BS,46,0)</f>
        <v>#N/A</v>
      </c>
      <c r="AZ264" s="20" t="e">
        <f>VLOOKUP($D264,'DATA PENGUKURAN GARDU'!$A:$BS,53,0)</f>
        <v>#N/A</v>
      </c>
      <c r="BA264" s="20" t="e">
        <f>VLOOKUP($D264,'DATA PENGUKURAN GARDU'!$A:$BS,54,0)</f>
        <v>#N/A</v>
      </c>
      <c r="BB264" s="17" t="e">
        <f>VLOOKUP($E264,'DATA PENGUKURAN GARDU'!$A:$BS,42,0)</f>
        <v>#N/A</v>
      </c>
      <c r="BC264" s="23" t="e">
        <f t="shared" si="134"/>
        <v>#N/A</v>
      </c>
      <c r="BD264" s="17" t="e">
        <f>VLOOKUP($E264,'DATA PENGUKURAN GARDU'!$A:$BS,44,0)</f>
        <v>#N/A</v>
      </c>
      <c r="BE264" s="23" t="e">
        <f t="shared" si="135"/>
        <v>#N/A</v>
      </c>
      <c r="BF264" s="17" t="e">
        <f>VLOOKUP($E264,'DATA PENGUKURAN GARDU'!$A:$BS,46,0)</f>
        <v>#N/A</v>
      </c>
      <c r="BG264" s="23" t="e">
        <f t="shared" si="136"/>
        <v>#N/A</v>
      </c>
      <c r="BH264" s="17" t="e">
        <f>VLOOKUP($E264,'DATA PENGUKURAN GARDU'!$A:$BS,46,0)</f>
        <v>#N/A</v>
      </c>
      <c r="BI264" s="17" t="e">
        <f>VLOOKUP($E264,'DATA PENGUKURAN GARDU'!$A:$BS,53,0)</f>
        <v>#N/A</v>
      </c>
      <c r="BJ264" s="17" t="e">
        <f>VLOOKUP($E264,'DATA PENGUKURAN GARDU'!$A:$BS,54,0)</f>
        <v>#N/A</v>
      </c>
      <c r="BK264" s="20" t="e">
        <f t="shared" si="147"/>
        <v>#N/A</v>
      </c>
      <c r="BL264" s="20" t="e">
        <f t="shared" si="148"/>
        <v>#N/A</v>
      </c>
      <c r="BM264" s="20" t="e">
        <f t="shared" si="149"/>
        <v>#N/A</v>
      </c>
      <c r="BN264" s="25" t="e">
        <f t="shared" si="150"/>
        <v>#N/A</v>
      </c>
      <c r="BO264" s="26" t="str">
        <f t="shared" si="151"/>
        <v>0</v>
      </c>
      <c r="BP264" s="21" t="e">
        <f t="shared" si="152"/>
        <v>#VALUE!</v>
      </c>
      <c r="BQ264" s="20" t="e">
        <f t="shared" si="153"/>
        <v>#N/A</v>
      </c>
      <c r="BR264" s="20" t="e">
        <v>#N/A</v>
      </c>
      <c r="BS264" s="9" t="e">
        <v>#N/A</v>
      </c>
      <c r="BT264" s="2" t="e">
        <f t="shared" si="154"/>
        <v>#VALUE!</v>
      </c>
      <c r="BU264" s="2" t="e">
        <f t="shared" si="137"/>
        <v>#N/A</v>
      </c>
      <c r="BV264" s="2" t="e">
        <f t="shared" si="138"/>
        <v>#N/A</v>
      </c>
    </row>
    <row r="265" s="2" customFormat="1" ht="22.95" customHeight="1" spans="1:74">
      <c r="A265" s="9" t="str">
        <f t="shared" si="139"/>
        <v>KMO 202Induk</v>
      </c>
      <c r="B265" s="9" t="str">
        <f t="shared" si="140"/>
        <v>KMO 202jurusan 1</v>
      </c>
      <c r="C265" s="9" t="str">
        <f t="shared" si="141"/>
        <v>KMO 202jurusan 2</v>
      </c>
      <c r="D265" s="9" t="str">
        <f t="shared" si="142"/>
        <v>KMO 202jurusan 3</v>
      </c>
      <c r="E265" s="9" t="str">
        <f t="shared" si="143"/>
        <v>KMO 202jurusan 4</v>
      </c>
      <c r="F265" s="10" t="s">
        <v>258</v>
      </c>
      <c r="G265" s="10" t="s">
        <v>8</v>
      </c>
      <c r="H265" s="10" t="s">
        <v>348</v>
      </c>
      <c r="I265" s="10" t="s">
        <v>10563</v>
      </c>
      <c r="J265" s="10" t="s">
        <v>10564</v>
      </c>
      <c r="K265" s="10" t="s">
        <v>7465</v>
      </c>
      <c r="L265" s="10"/>
      <c r="M265" s="10"/>
      <c r="N265" s="14">
        <f t="shared" si="144"/>
        <v>0</v>
      </c>
      <c r="O265" s="15" t="e">
        <f t="shared" si="145"/>
        <v>#VALUE!</v>
      </c>
      <c r="P265" s="15" t="e">
        <f t="shared" si="146"/>
        <v>#VALUE!</v>
      </c>
      <c r="Q265" s="17" t="e">
        <f>VLOOKUP($A265,'DATA PENGUKURAN GARDU'!$A:$BS,42,0)</f>
        <v>#N/A</v>
      </c>
      <c r="R265" s="18" t="e">
        <f t="shared" si="122"/>
        <v>#N/A</v>
      </c>
      <c r="S265" s="17" t="e">
        <f>VLOOKUP($A265,'DATA PENGUKURAN GARDU'!$A:$BS,44,0)</f>
        <v>#N/A</v>
      </c>
      <c r="T265" s="18" t="e">
        <f t="shared" si="123"/>
        <v>#N/A</v>
      </c>
      <c r="U265" s="17" t="e">
        <f>VLOOKUP($A265,'DATA PENGUKURAN GARDU'!$A:$BS,46,0)</f>
        <v>#N/A</v>
      </c>
      <c r="V265" s="18" t="e">
        <f t="shared" si="124"/>
        <v>#N/A</v>
      </c>
      <c r="W265" s="17" t="e">
        <f>VLOOKUP($A265,'DATA PENGUKURAN GARDU'!$A:$BS,48,0)</f>
        <v>#N/A</v>
      </c>
      <c r="X265" s="17" t="e">
        <f>VLOOKUP($A265,'DATA PENGUKURAN GARDU'!$A:$BS,53,0)</f>
        <v>#N/A</v>
      </c>
      <c r="Y265" s="17" t="e">
        <f>VLOOKUP($A265,'DATA PENGUKURAN GARDU'!$A:$BS,54,0)</f>
        <v>#N/A</v>
      </c>
      <c r="Z265" s="17" t="e">
        <f>VLOOKUP($A265,'DATA PENGUKURAN GARDU'!$A:$BS,55,0)</f>
        <v>#N/A</v>
      </c>
      <c r="AA265" s="20" t="e">
        <f>VLOOKUP($B265,'DATA PENGUKURAN GARDU'!$A:$BS,42,0)</f>
        <v>#N/A</v>
      </c>
      <c r="AB265" s="21" t="e">
        <f t="shared" si="125"/>
        <v>#N/A</v>
      </c>
      <c r="AC265" s="20" t="e">
        <f>VLOOKUP($B265,'DATA PENGUKURAN GARDU'!$A:$BS,44,0)</f>
        <v>#N/A</v>
      </c>
      <c r="AD265" s="21" t="e">
        <f t="shared" si="126"/>
        <v>#N/A</v>
      </c>
      <c r="AE265" s="20" t="e">
        <f>VLOOKUP($B265,'DATA PENGUKURAN GARDU'!$A:$BS,46,0)</f>
        <v>#N/A</v>
      </c>
      <c r="AF265" s="21" t="e">
        <f t="shared" si="127"/>
        <v>#N/A</v>
      </c>
      <c r="AG265" s="20" t="e">
        <f>VLOOKUP($B265,'DATA PENGUKURAN GARDU'!$A:$BS,46,0)</f>
        <v>#N/A</v>
      </c>
      <c r="AH265" s="20" t="e">
        <f>VLOOKUP($B265,'DATA PENGUKURAN GARDU'!$A:$BS,53,0)</f>
        <v>#N/A</v>
      </c>
      <c r="AI265" s="20" t="e">
        <f>VLOOKUP($B265,'DATA PENGUKURAN GARDU'!$A:$BS,54,0)</f>
        <v>#N/A</v>
      </c>
      <c r="AJ265" s="17" t="e">
        <f>VLOOKUP($C265,'DATA PENGUKURAN GARDU'!$A:$BS,42,0)</f>
        <v>#N/A</v>
      </c>
      <c r="AK265" s="23" t="e">
        <f t="shared" si="128"/>
        <v>#N/A</v>
      </c>
      <c r="AL265" s="17" t="e">
        <f>VLOOKUP($C265,'DATA PENGUKURAN GARDU'!$A:$BS,44,0)</f>
        <v>#N/A</v>
      </c>
      <c r="AM265" s="23" t="e">
        <f t="shared" si="129"/>
        <v>#N/A</v>
      </c>
      <c r="AN265" s="17" t="e">
        <f>VLOOKUP($C265,'DATA PENGUKURAN GARDU'!$A:$BS,46,0)</f>
        <v>#N/A</v>
      </c>
      <c r="AO265" s="23" t="e">
        <f t="shared" si="130"/>
        <v>#N/A</v>
      </c>
      <c r="AP265" s="17" t="e">
        <f>VLOOKUP($C265,'DATA PENGUKURAN GARDU'!$A:$BS,46,0)</f>
        <v>#N/A</v>
      </c>
      <c r="AQ265" s="17" t="e">
        <f>VLOOKUP($C265,'DATA PENGUKURAN GARDU'!$A:$BS,53,0)</f>
        <v>#N/A</v>
      </c>
      <c r="AR265" s="17" t="e">
        <f>VLOOKUP($C265,'DATA PENGUKURAN GARDU'!$A:$BS,54,0)</f>
        <v>#N/A</v>
      </c>
      <c r="AS265" s="20" t="e">
        <f>VLOOKUP($D265,'DATA PENGUKURAN GARDU'!$A:$BS,42,0)</f>
        <v>#N/A</v>
      </c>
      <c r="AT265" s="21" t="e">
        <f t="shared" si="131"/>
        <v>#N/A</v>
      </c>
      <c r="AU265" s="20" t="e">
        <f>VLOOKUP($D265,'DATA PENGUKURAN GARDU'!$A:$BS,44,0)</f>
        <v>#N/A</v>
      </c>
      <c r="AV265" s="21" t="e">
        <f t="shared" si="132"/>
        <v>#N/A</v>
      </c>
      <c r="AW265" s="20" t="e">
        <f>VLOOKUP($D265,'DATA PENGUKURAN GARDU'!$A:$BS,46,0)</f>
        <v>#N/A</v>
      </c>
      <c r="AX265" s="21" t="e">
        <f t="shared" si="133"/>
        <v>#N/A</v>
      </c>
      <c r="AY265" s="20" t="e">
        <f>VLOOKUP($D265,'DATA PENGUKURAN GARDU'!$A:$BS,46,0)</f>
        <v>#N/A</v>
      </c>
      <c r="AZ265" s="20" t="e">
        <f>VLOOKUP($D265,'DATA PENGUKURAN GARDU'!$A:$BS,53,0)</f>
        <v>#N/A</v>
      </c>
      <c r="BA265" s="20" t="e">
        <f>VLOOKUP($D265,'DATA PENGUKURAN GARDU'!$A:$BS,54,0)</f>
        <v>#N/A</v>
      </c>
      <c r="BB265" s="17" t="e">
        <f>VLOOKUP($E265,'DATA PENGUKURAN GARDU'!$A:$BS,42,0)</f>
        <v>#N/A</v>
      </c>
      <c r="BC265" s="23" t="e">
        <f t="shared" si="134"/>
        <v>#N/A</v>
      </c>
      <c r="BD265" s="17" t="e">
        <f>VLOOKUP($E265,'DATA PENGUKURAN GARDU'!$A:$BS,44,0)</f>
        <v>#N/A</v>
      </c>
      <c r="BE265" s="23" t="e">
        <f t="shared" si="135"/>
        <v>#N/A</v>
      </c>
      <c r="BF265" s="17" t="e">
        <f>VLOOKUP($E265,'DATA PENGUKURAN GARDU'!$A:$BS,46,0)</f>
        <v>#N/A</v>
      </c>
      <c r="BG265" s="23" t="e">
        <f t="shared" si="136"/>
        <v>#N/A</v>
      </c>
      <c r="BH265" s="17" t="e">
        <f>VLOOKUP($E265,'DATA PENGUKURAN GARDU'!$A:$BS,46,0)</f>
        <v>#N/A</v>
      </c>
      <c r="BI265" s="17" t="e">
        <f>VLOOKUP($E265,'DATA PENGUKURAN GARDU'!$A:$BS,53,0)</f>
        <v>#N/A</v>
      </c>
      <c r="BJ265" s="17" t="e">
        <f>VLOOKUP($E265,'DATA PENGUKURAN GARDU'!$A:$BS,54,0)</f>
        <v>#N/A</v>
      </c>
      <c r="BK265" s="20" t="e">
        <f t="shared" si="147"/>
        <v>#N/A</v>
      </c>
      <c r="BL265" s="20" t="e">
        <f t="shared" si="148"/>
        <v>#N/A</v>
      </c>
      <c r="BM265" s="20" t="e">
        <f t="shared" si="149"/>
        <v>#N/A</v>
      </c>
      <c r="BN265" s="25" t="e">
        <f t="shared" si="150"/>
        <v>#N/A</v>
      </c>
      <c r="BO265" s="26" t="str">
        <f t="shared" si="151"/>
        <v>0</v>
      </c>
      <c r="BP265" s="21" t="e">
        <f t="shared" si="152"/>
        <v>#VALUE!</v>
      </c>
      <c r="BQ265" s="20" t="e">
        <f t="shared" si="153"/>
        <v>#N/A</v>
      </c>
      <c r="BR265" s="20" t="e">
        <v>#N/A</v>
      </c>
      <c r="BS265" s="9" t="e">
        <v>#N/A</v>
      </c>
      <c r="BT265" s="2" t="e">
        <f t="shared" si="154"/>
        <v>#VALUE!</v>
      </c>
      <c r="BU265" s="2" t="e">
        <f t="shared" si="137"/>
        <v>#N/A</v>
      </c>
      <c r="BV265" s="2" t="e">
        <f t="shared" si="138"/>
        <v>#N/A</v>
      </c>
    </row>
    <row r="266" s="2" customFormat="1" ht="22.95" customHeight="1" spans="1:74">
      <c r="A266" s="9" t="str">
        <f t="shared" si="139"/>
        <v>KMO 156Induk</v>
      </c>
      <c r="B266" s="9" t="str">
        <f t="shared" si="140"/>
        <v>KMO 156jurusan 1</v>
      </c>
      <c r="C266" s="9" t="str">
        <f t="shared" si="141"/>
        <v>KMO 156jurusan 2</v>
      </c>
      <c r="D266" s="9" t="str">
        <f t="shared" si="142"/>
        <v>KMO 156jurusan 3</v>
      </c>
      <c r="E266" s="9" t="str">
        <f t="shared" si="143"/>
        <v>KMO 156jurusan 4</v>
      </c>
      <c r="F266" s="10" t="s">
        <v>69</v>
      </c>
      <c r="G266" s="10" t="s">
        <v>8</v>
      </c>
      <c r="H266" s="10" t="s">
        <v>349</v>
      </c>
      <c r="I266" s="10" t="s">
        <v>10565</v>
      </c>
      <c r="J266" s="10" t="s">
        <v>10566</v>
      </c>
      <c r="K266" s="10" t="s">
        <v>7465</v>
      </c>
      <c r="L266" s="10"/>
      <c r="M266" s="10"/>
      <c r="N266" s="14">
        <f t="shared" si="144"/>
        <v>0</v>
      </c>
      <c r="O266" s="15" t="e">
        <f t="shared" si="145"/>
        <v>#VALUE!</v>
      </c>
      <c r="P266" s="15" t="e">
        <f t="shared" si="146"/>
        <v>#VALUE!</v>
      </c>
      <c r="Q266" s="17" t="e">
        <f>VLOOKUP($A266,'DATA PENGUKURAN GARDU'!$A:$BS,42,0)</f>
        <v>#N/A</v>
      </c>
      <c r="R266" s="18" t="e">
        <f t="shared" si="122"/>
        <v>#N/A</v>
      </c>
      <c r="S266" s="17" t="e">
        <f>VLOOKUP($A266,'DATA PENGUKURAN GARDU'!$A:$BS,44,0)</f>
        <v>#N/A</v>
      </c>
      <c r="T266" s="18" t="e">
        <f t="shared" si="123"/>
        <v>#N/A</v>
      </c>
      <c r="U266" s="17" t="e">
        <f>VLOOKUP($A266,'DATA PENGUKURAN GARDU'!$A:$BS,46,0)</f>
        <v>#N/A</v>
      </c>
      <c r="V266" s="18" t="e">
        <f t="shared" si="124"/>
        <v>#N/A</v>
      </c>
      <c r="W266" s="17" t="e">
        <f>VLOOKUP($A266,'DATA PENGUKURAN GARDU'!$A:$BS,48,0)</f>
        <v>#N/A</v>
      </c>
      <c r="X266" s="17" t="e">
        <f>VLOOKUP($A266,'DATA PENGUKURAN GARDU'!$A:$BS,53,0)</f>
        <v>#N/A</v>
      </c>
      <c r="Y266" s="17" t="e">
        <f>VLOOKUP($A266,'DATA PENGUKURAN GARDU'!$A:$BS,54,0)</f>
        <v>#N/A</v>
      </c>
      <c r="Z266" s="17" t="e">
        <f>VLOOKUP($A266,'DATA PENGUKURAN GARDU'!$A:$BS,55,0)</f>
        <v>#N/A</v>
      </c>
      <c r="AA266" s="20" t="e">
        <f>VLOOKUP($B266,'DATA PENGUKURAN GARDU'!$A:$BS,42,0)</f>
        <v>#N/A</v>
      </c>
      <c r="AB266" s="21" t="e">
        <f t="shared" si="125"/>
        <v>#N/A</v>
      </c>
      <c r="AC266" s="20" t="e">
        <f>VLOOKUP($B266,'DATA PENGUKURAN GARDU'!$A:$BS,44,0)</f>
        <v>#N/A</v>
      </c>
      <c r="AD266" s="21" t="e">
        <f t="shared" si="126"/>
        <v>#N/A</v>
      </c>
      <c r="AE266" s="20" t="e">
        <f>VLOOKUP($B266,'DATA PENGUKURAN GARDU'!$A:$BS,46,0)</f>
        <v>#N/A</v>
      </c>
      <c r="AF266" s="21" t="e">
        <f t="shared" si="127"/>
        <v>#N/A</v>
      </c>
      <c r="AG266" s="20" t="e">
        <f>VLOOKUP($B266,'DATA PENGUKURAN GARDU'!$A:$BS,46,0)</f>
        <v>#N/A</v>
      </c>
      <c r="AH266" s="20" t="e">
        <f>VLOOKUP($B266,'DATA PENGUKURAN GARDU'!$A:$BS,53,0)</f>
        <v>#N/A</v>
      </c>
      <c r="AI266" s="20" t="e">
        <f>VLOOKUP($B266,'DATA PENGUKURAN GARDU'!$A:$BS,54,0)</f>
        <v>#N/A</v>
      </c>
      <c r="AJ266" s="17" t="e">
        <f>VLOOKUP($C266,'DATA PENGUKURAN GARDU'!$A:$BS,42,0)</f>
        <v>#N/A</v>
      </c>
      <c r="AK266" s="23" t="e">
        <f t="shared" si="128"/>
        <v>#N/A</v>
      </c>
      <c r="AL266" s="17" t="e">
        <f>VLOOKUP($C266,'DATA PENGUKURAN GARDU'!$A:$BS,44,0)</f>
        <v>#N/A</v>
      </c>
      <c r="AM266" s="23" t="e">
        <f t="shared" si="129"/>
        <v>#N/A</v>
      </c>
      <c r="AN266" s="17" t="e">
        <f>VLOOKUP($C266,'DATA PENGUKURAN GARDU'!$A:$BS,46,0)</f>
        <v>#N/A</v>
      </c>
      <c r="AO266" s="23" t="e">
        <f t="shared" si="130"/>
        <v>#N/A</v>
      </c>
      <c r="AP266" s="17" t="e">
        <f>VLOOKUP($C266,'DATA PENGUKURAN GARDU'!$A:$BS,46,0)</f>
        <v>#N/A</v>
      </c>
      <c r="AQ266" s="17" t="e">
        <f>VLOOKUP($C266,'DATA PENGUKURAN GARDU'!$A:$BS,53,0)</f>
        <v>#N/A</v>
      </c>
      <c r="AR266" s="17" t="e">
        <f>VLOOKUP($C266,'DATA PENGUKURAN GARDU'!$A:$BS,54,0)</f>
        <v>#N/A</v>
      </c>
      <c r="AS266" s="20" t="e">
        <f>VLOOKUP($D266,'DATA PENGUKURAN GARDU'!$A:$BS,42,0)</f>
        <v>#N/A</v>
      </c>
      <c r="AT266" s="21" t="e">
        <f t="shared" si="131"/>
        <v>#N/A</v>
      </c>
      <c r="AU266" s="20" t="e">
        <f>VLOOKUP($D266,'DATA PENGUKURAN GARDU'!$A:$BS,44,0)</f>
        <v>#N/A</v>
      </c>
      <c r="AV266" s="21" t="e">
        <f t="shared" si="132"/>
        <v>#N/A</v>
      </c>
      <c r="AW266" s="20" t="e">
        <f>VLOOKUP($D266,'DATA PENGUKURAN GARDU'!$A:$BS,46,0)</f>
        <v>#N/A</v>
      </c>
      <c r="AX266" s="21" t="e">
        <f t="shared" si="133"/>
        <v>#N/A</v>
      </c>
      <c r="AY266" s="20" t="e">
        <f>VLOOKUP($D266,'DATA PENGUKURAN GARDU'!$A:$BS,46,0)</f>
        <v>#N/A</v>
      </c>
      <c r="AZ266" s="20" t="e">
        <f>VLOOKUP($D266,'DATA PENGUKURAN GARDU'!$A:$BS,53,0)</f>
        <v>#N/A</v>
      </c>
      <c r="BA266" s="20" t="e">
        <f>VLOOKUP($D266,'DATA PENGUKURAN GARDU'!$A:$BS,54,0)</f>
        <v>#N/A</v>
      </c>
      <c r="BB266" s="17" t="e">
        <f>VLOOKUP($E266,'DATA PENGUKURAN GARDU'!$A:$BS,42,0)</f>
        <v>#N/A</v>
      </c>
      <c r="BC266" s="23" t="e">
        <f t="shared" si="134"/>
        <v>#N/A</v>
      </c>
      <c r="BD266" s="17" t="e">
        <f>VLOOKUP($E266,'DATA PENGUKURAN GARDU'!$A:$BS,44,0)</f>
        <v>#N/A</v>
      </c>
      <c r="BE266" s="23" t="e">
        <f t="shared" si="135"/>
        <v>#N/A</v>
      </c>
      <c r="BF266" s="17" t="e">
        <f>VLOOKUP($E266,'DATA PENGUKURAN GARDU'!$A:$BS,46,0)</f>
        <v>#N/A</v>
      </c>
      <c r="BG266" s="23" t="e">
        <f t="shared" si="136"/>
        <v>#N/A</v>
      </c>
      <c r="BH266" s="17" t="e">
        <f>VLOOKUP($E266,'DATA PENGUKURAN GARDU'!$A:$BS,46,0)</f>
        <v>#N/A</v>
      </c>
      <c r="BI266" s="17" t="e">
        <f>VLOOKUP($E266,'DATA PENGUKURAN GARDU'!$A:$BS,53,0)</f>
        <v>#N/A</v>
      </c>
      <c r="BJ266" s="17" t="e">
        <f>VLOOKUP($E266,'DATA PENGUKURAN GARDU'!$A:$BS,54,0)</f>
        <v>#N/A</v>
      </c>
      <c r="BK266" s="20" t="e">
        <f t="shared" si="147"/>
        <v>#N/A</v>
      </c>
      <c r="BL266" s="20" t="e">
        <f t="shared" si="148"/>
        <v>#N/A</v>
      </c>
      <c r="BM266" s="20" t="e">
        <f t="shared" si="149"/>
        <v>#N/A</v>
      </c>
      <c r="BN266" s="25" t="e">
        <f t="shared" si="150"/>
        <v>#N/A</v>
      </c>
      <c r="BO266" s="26" t="str">
        <f t="shared" si="151"/>
        <v>0</v>
      </c>
      <c r="BP266" s="21" t="e">
        <f t="shared" si="152"/>
        <v>#VALUE!</v>
      </c>
      <c r="BQ266" s="20" t="e">
        <f t="shared" si="153"/>
        <v>#N/A</v>
      </c>
      <c r="BR266" s="20" t="e">
        <v>#N/A</v>
      </c>
      <c r="BS266" s="9" t="e">
        <v>#N/A</v>
      </c>
      <c r="BT266" s="2" t="e">
        <f t="shared" si="154"/>
        <v>#VALUE!</v>
      </c>
      <c r="BU266" s="2" t="e">
        <f t="shared" si="137"/>
        <v>#N/A</v>
      </c>
      <c r="BV266" s="2" t="e">
        <f t="shared" si="138"/>
        <v>#N/A</v>
      </c>
    </row>
    <row r="267" s="2" customFormat="1" ht="22.95" customHeight="1" spans="1:74">
      <c r="A267" s="9" t="str">
        <f t="shared" si="139"/>
        <v>KMO 32Induk</v>
      </c>
      <c r="B267" s="9" t="str">
        <f t="shared" si="140"/>
        <v>KMO 32jurusan 1</v>
      </c>
      <c r="C267" s="9" t="str">
        <f t="shared" si="141"/>
        <v>KMO 32jurusan 2</v>
      </c>
      <c r="D267" s="9" t="str">
        <f t="shared" si="142"/>
        <v>KMO 32jurusan 3</v>
      </c>
      <c r="E267" s="9" t="str">
        <f t="shared" si="143"/>
        <v>KMO 32jurusan 4</v>
      </c>
      <c r="F267" s="10" t="s">
        <v>25</v>
      </c>
      <c r="G267" s="10" t="s">
        <v>8</v>
      </c>
      <c r="H267" s="10" t="s">
        <v>350</v>
      </c>
      <c r="I267" s="10" t="s">
        <v>10567</v>
      </c>
      <c r="J267" s="10" t="s">
        <v>10568</v>
      </c>
      <c r="K267" s="10" t="s">
        <v>7465</v>
      </c>
      <c r="L267" s="10"/>
      <c r="M267" s="10"/>
      <c r="N267" s="14">
        <f t="shared" si="144"/>
        <v>0</v>
      </c>
      <c r="O267" s="15" t="e">
        <f t="shared" si="145"/>
        <v>#VALUE!</v>
      </c>
      <c r="P267" s="15" t="e">
        <f t="shared" si="146"/>
        <v>#VALUE!</v>
      </c>
      <c r="Q267" s="17" t="e">
        <f>VLOOKUP($A267,'DATA PENGUKURAN GARDU'!$A:$BS,42,0)</f>
        <v>#N/A</v>
      </c>
      <c r="R267" s="18" t="e">
        <f t="shared" si="122"/>
        <v>#N/A</v>
      </c>
      <c r="S267" s="17" t="e">
        <f>VLOOKUP($A267,'DATA PENGUKURAN GARDU'!$A:$BS,44,0)</f>
        <v>#N/A</v>
      </c>
      <c r="T267" s="18" t="e">
        <f t="shared" si="123"/>
        <v>#N/A</v>
      </c>
      <c r="U267" s="17" t="e">
        <f>VLOOKUP($A267,'DATA PENGUKURAN GARDU'!$A:$BS,46,0)</f>
        <v>#N/A</v>
      </c>
      <c r="V267" s="18" t="e">
        <f t="shared" si="124"/>
        <v>#N/A</v>
      </c>
      <c r="W267" s="17" t="e">
        <f>VLOOKUP($A267,'DATA PENGUKURAN GARDU'!$A:$BS,48,0)</f>
        <v>#N/A</v>
      </c>
      <c r="X267" s="17" t="e">
        <f>VLOOKUP($A267,'DATA PENGUKURAN GARDU'!$A:$BS,53,0)</f>
        <v>#N/A</v>
      </c>
      <c r="Y267" s="17" t="e">
        <f>VLOOKUP($A267,'DATA PENGUKURAN GARDU'!$A:$BS,54,0)</f>
        <v>#N/A</v>
      </c>
      <c r="Z267" s="17" t="e">
        <f>VLOOKUP($A267,'DATA PENGUKURAN GARDU'!$A:$BS,55,0)</f>
        <v>#N/A</v>
      </c>
      <c r="AA267" s="20" t="e">
        <f>VLOOKUP($B267,'DATA PENGUKURAN GARDU'!$A:$BS,42,0)</f>
        <v>#N/A</v>
      </c>
      <c r="AB267" s="21" t="e">
        <f t="shared" si="125"/>
        <v>#N/A</v>
      </c>
      <c r="AC267" s="20" t="e">
        <f>VLOOKUP($B267,'DATA PENGUKURAN GARDU'!$A:$BS,44,0)</f>
        <v>#N/A</v>
      </c>
      <c r="AD267" s="21" t="e">
        <f t="shared" si="126"/>
        <v>#N/A</v>
      </c>
      <c r="AE267" s="20" t="e">
        <f>VLOOKUP($B267,'DATA PENGUKURAN GARDU'!$A:$BS,46,0)</f>
        <v>#N/A</v>
      </c>
      <c r="AF267" s="21" t="e">
        <f t="shared" si="127"/>
        <v>#N/A</v>
      </c>
      <c r="AG267" s="20" t="e">
        <f>VLOOKUP($B267,'DATA PENGUKURAN GARDU'!$A:$BS,46,0)</f>
        <v>#N/A</v>
      </c>
      <c r="AH267" s="20" t="e">
        <f>VLOOKUP($B267,'DATA PENGUKURAN GARDU'!$A:$BS,53,0)</f>
        <v>#N/A</v>
      </c>
      <c r="AI267" s="20" t="e">
        <f>VLOOKUP($B267,'DATA PENGUKURAN GARDU'!$A:$BS,54,0)</f>
        <v>#N/A</v>
      </c>
      <c r="AJ267" s="17" t="e">
        <f>VLOOKUP($C267,'DATA PENGUKURAN GARDU'!$A:$BS,42,0)</f>
        <v>#N/A</v>
      </c>
      <c r="AK267" s="23" t="e">
        <f t="shared" si="128"/>
        <v>#N/A</v>
      </c>
      <c r="AL267" s="17" t="e">
        <f>VLOOKUP($C267,'DATA PENGUKURAN GARDU'!$A:$BS,44,0)</f>
        <v>#N/A</v>
      </c>
      <c r="AM267" s="23" t="e">
        <f t="shared" si="129"/>
        <v>#N/A</v>
      </c>
      <c r="AN267" s="17" t="e">
        <f>VLOOKUP($C267,'DATA PENGUKURAN GARDU'!$A:$BS,46,0)</f>
        <v>#N/A</v>
      </c>
      <c r="AO267" s="23" t="e">
        <f t="shared" si="130"/>
        <v>#N/A</v>
      </c>
      <c r="AP267" s="17" t="e">
        <f>VLOOKUP($C267,'DATA PENGUKURAN GARDU'!$A:$BS,46,0)</f>
        <v>#N/A</v>
      </c>
      <c r="AQ267" s="17" t="e">
        <f>VLOOKUP($C267,'DATA PENGUKURAN GARDU'!$A:$BS,53,0)</f>
        <v>#N/A</v>
      </c>
      <c r="AR267" s="17" t="e">
        <f>VLOOKUP($C267,'DATA PENGUKURAN GARDU'!$A:$BS,54,0)</f>
        <v>#N/A</v>
      </c>
      <c r="AS267" s="20" t="e">
        <f>VLOOKUP($D267,'DATA PENGUKURAN GARDU'!$A:$BS,42,0)</f>
        <v>#N/A</v>
      </c>
      <c r="AT267" s="21" t="e">
        <f t="shared" si="131"/>
        <v>#N/A</v>
      </c>
      <c r="AU267" s="20" t="e">
        <f>VLOOKUP($D267,'DATA PENGUKURAN GARDU'!$A:$BS,44,0)</f>
        <v>#N/A</v>
      </c>
      <c r="AV267" s="21" t="e">
        <f t="shared" si="132"/>
        <v>#N/A</v>
      </c>
      <c r="AW267" s="20" t="e">
        <f>VLOOKUP($D267,'DATA PENGUKURAN GARDU'!$A:$BS,46,0)</f>
        <v>#N/A</v>
      </c>
      <c r="AX267" s="21" t="e">
        <f t="shared" si="133"/>
        <v>#N/A</v>
      </c>
      <c r="AY267" s="20" t="e">
        <f>VLOOKUP($D267,'DATA PENGUKURAN GARDU'!$A:$BS,46,0)</f>
        <v>#N/A</v>
      </c>
      <c r="AZ267" s="20" t="e">
        <f>VLOOKUP($D267,'DATA PENGUKURAN GARDU'!$A:$BS,53,0)</f>
        <v>#N/A</v>
      </c>
      <c r="BA267" s="20" t="e">
        <f>VLOOKUP($D267,'DATA PENGUKURAN GARDU'!$A:$BS,54,0)</f>
        <v>#N/A</v>
      </c>
      <c r="BB267" s="17" t="e">
        <f>VLOOKUP($E267,'DATA PENGUKURAN GARDU'!$A:$BS,42,0)</f>
        <v>#N/A</v>
      </c>
      <c r="BC267" s="23" t="e">
        <f t="shared" si="134"/>
        <v>#N/A</v>
      </c>
      <c r="BD267" s="17" t="e">
        <f>VLOOKUP($E267,'DATA PENGUKURAN GARDU'!$A:$BS,44,0)</f>
        <v>#N/A</v>
      </c>
      <c r="BE267" s="23" t="e">
        <f t="shared" si="135"/>
        <v>#N/A</v>
      </c>
      <c r="BF267" s="17" t="e">
        <f>VLOOKUP($E267,'DATA PENGUKURAN GARDU'!$A:$BS,46,0)</f>
        <v>#N/A</v>
      </c>
      <c r="BG267" s="23" t="e">
        <f t="shared" si="136"/>
        <v>#N/A</v>
      </c>
      <c r="BH267" s="17" t="e">
        <f>VLOOKUP($E267,'DATA PENGUKURAN GARDU'!$A:$BS,46,0)</f>
        <v>#N/A</v>
      </c>
      <c r="BI267" s="17" t="e">
        <f>VLOOKUP($E267,'DATA PENGUKURAN GARDU'!$A:$BS,53,0)</f>
        <v>#N/A</v>
      </c>
      <c r="BJ267" s="17" t="e">
        <f>VLOOKUP($E267,'DATA PENGUKURAN GARDU'!$A:$BS,54,0)</f>
        <v>#N/A</v>
      </c>
      <c r="BK267" s="20" t="e">
        <f t="shared" si="147"/>
        <v>#N/A</v>
      </c>
      <c r="BL267" s="20" t="e">
        <f t="shared" si="148"/>
        <v>#N/A</v>
      </c>
      <c r="BM267" s="20" t="e">
        <f t="shared" si="149"/>
        <v>#N/A</v>
      </c>
      <c r="BN267" s="25" t="e">
        <f t="shared" si="150"/>
        <v>#N/A</v>
      </c>
      <c r="BO267" s="26" t="str">
        <f t="shared" si="151"/>
        <v>0</v>
      </c>
      <c r="BP267" s="21" t="e">
        <f t="shared" si="152"/>
        <v>#VALUE!</v>
      </c>
      <c r="BQ267" s="20" t="e">
        <f t="shared" si="153"/>
        <v>#N/A</v>
      </c>
      <c r="BR267" s="20" t="e">
        <v>#N/A</v>
      </c>
      <c r="BS267" s="9" t="e">
        <v>#N/A</v>
      </c>
      <c r="BT267" s="2" t="e">
        <f t="shared" si="154"/>
        <v>#VALUE!</v>
      </c>
      <c r="BU267" s="2" t="e">
        <f t="shared" si="137"/>
        <v>#N/A</v>
      </c>
      <c r="BV267" s="2" t="e">
        <f t="shared" si="138"/>
        <v>#N/A</v>
      </c>
    </row>
    <row r="268" s="2" customFormat="1" ht="22.95" customHeight="1" spans="1:74">
      <c r="A268" s="9" t="str">
        <f t="shared" si="139"/>
        <v>KMO 37Induk</v>
      </c>
      <c r="B268" s="9" t="str">
        <f t="shared" si="140"/>
        <v>KMO 37jurusan 1</v>
      </c>
      <c r="C268" s="9" t="str">
        <f t="shared" si="141"/>
        <v>KMO 37jurusan 2</v>
      </c>
      <c r="D268" s="9" t="str">
        <f t="shared" si="142"/>
        <v>KMO 37jurusan 3</v>
      </c>
      <c r="E268" s="9" t="str">
        <f t="shared" si="143"/>
        <v>KMO 37jurusan 4</v>
      </c>
      <c r="F268" s="10" t="s">
        <v>305</v>
      </c>
      <c r="G268" s="10" t="s">
        <v>8</v>
      </c>
      <c r="H268" s="10" t="s">
        <v>351</v>
      </c>
      <c r="I268" s="10" t="s">
        <v>10569</v>
      </c>
      <c r="J268" s="10" t="s">
        <v>10570</v>
      </c>
      <c r="K268" s="10" t="s">
        <v>7465</v>
      </c>
      <c r="L268" s="10"/>
      <c r="M268" s="10"/>
      <c r="N268" s="14">
        <f t="shared" si="144"/>
        <v>0</v>
      </c>
      <c r="O268" s="15" t="e">
        <f t="shared" si="145"/>
        <v>#VALUE!</v>
      </c>
      <c r="P268" s="15" t="e">
        <f t="shared" si="146"/>
        <v>#VALUE!</v>
      </c>
      <c r="Q268" s="17" t="e">
        <f>VLOOKUP($A268,'DATA PENGUKURAN GARDU'!$A:$BS,42,0)</f>
        <v>#N/A</v>
      </c>
      <c r="R268" s="18" t="e">
        <f t="shared" si="122"/>
        <v>#N/A</v>
      </c>
      <c r="S268" s="17" t="e">
        <f>VLOOKUP($A268,'DATA PENGUKURAN GARDU'!$A:$BS,44,0)</f>
        <v>#N/A</v>
      </c>
      <c r="T268" s="18" t="e">
        <f t="shared" si="123"/>
        <v>#N/A</v>
      </c>
      <c r="U268" s="17" t="e">
        <f>VLOOKUP($A268,'DATA PENGUKURAN GARDU'!$A:$BS,46,0)</f>
        <v>#N/A</v>
      </c>
      <c r="V268" s="18" t="e">
        <f t="shared" si="124"/>
        <v>#N/A</v>
      </c>
      <c r="W268" s="17" t="e">
        <f>VLOOKUP($A268,'DATA PENGUKURAN GARDU'!$A:$BS,48,0)</f>
        <v>#N/A</v>
      </c>
      <c r="X268" s="17" t="e">
        <f>VLOOKUP($A268,'DATA PENGUKURAN GARDU'!$A:$BS,53,0)</f>
        <v>#N/A</v>
      </c>
      <c r="Y268" s="17" t="e">
        <f>VLOOKUP($A268,'DATA PENGUKURAN GARDU'!$A:$BS,54,0)</f>
        <v>#N/A</v>
      </c>
      <c r="Z268" s="17" t="e">
        <f>VLOOKUP($A268,'DATA PENGUKURAN GARDU'!$A:$BS,55,0)</f>
        <v>#N/A</v>
      </c>
      <c r="AA268" s="20" t="e">
        <f>VLOOKUP($B268,'DATA PENGUKURAN GARDU'!$A:$BS,42,0)</f>
        <v>#N/A</v>
      </c>
      <c r="AB268" s="21" t="e">
        <f t="shared" si="125"/>
        <v>#N/A</v>
      </c>
      <c r="AC268" s="20" t="e">
        <f>VLOOKUP($B268,'DATA PENGUKURAN GARDU'!$A:$BS,44,0)</f>
        <v>#N/A</v>
      </c>
      <c r="AD268" s="21" t="e">
        <f t="shared" si="126"/>
        <v>#N/A</v>
      </c>
      <c r="AE268" s="20" t="e">
        <f>VLOOKUP($B268,'DATA PENGUKURAN GARDU'!$A:$BS,46,0)</f>
        <v>#N/A</v>
      </c>
      <c r="AF268" s="21" t="e">
        <f t="shared" si="127"/>
        <v>#N/A</v>
      </c>
      <c r="AG268" s="20" t="e">
        <f>VLOOKUP($B268,'DATA PENGUKURAN GARDU'!$A:$BS,46,0)</f>
        <v>#N/A</v>
      </c>
      <c r="AH268" s="20" t="e">
        <f>VLOOKUP($B268,'DATA PENGUKURAN GARDU'!$A:$BS,53,0)</f>
        <v>#N/A</v>
      </c>
      <c r="AI268" s="20" t="e">
        <f>VLOOKUP($B268,'DATA PENGUKURAN GARDU'!$A:$BS,54,0)</f>
        <v>#N/A</v>
      </c>
      <c r="AJ268" s="17" t="e">
        <f>VLOOKUP($C268,'DATA PENGUKURAN GARDU'!$A:$BS,42,0)</f>
        <v>#N/A</v>
      </c>
      <c r="AK268" s="23" t="e">
        <f t="shared" si="128"/>
        <v>#N/A</v>
      </c>
      <c r="AL268" s="17" t="e">
        <f>VLOOKUP($C268,'DATA PENGUKURAN GARDU'!$A:$BS,44,0)</f>
        <v>#N/A</v>
      </c>
      <c r="AM268" s="23" t="e">
        <f t="shared" si="129"/>
        <v>#N/A</v>
      </c>
      <c r="AN268" s="17" t="e">
        <f>VLOOKUP($C268,'DATA PENGUKURAN GARDU'!$A:$BS,46,0)</f>
        <v>#N/A</v>
      </c>
      <c r="AO268" s="23" t="e">
        <f t="shared" si="130"/>
        <v>#N/A</v>
      </c>
      <c r="AP268" s="17" t="e">
        <f>VLOOKUP($C268,'DATA PENGUKURAN GARDU'!$A:$BS,46,0)</f>
        <v>#N/A</v>
      </c>
      <c r="AQ268" s="17" t="e">
        <f>VLOOKUP($C268,'DATA PENGUKURAN GARDU'!$A:$BS,53,0)</f>
        <v>#N/A</v>
      </c>
      <c r="AR268" s="17" t="e">
        <f>VLOOKUP($C268,'DATA PENGUKURAN GARDU'!$A:$BS,54,0)</f>
        <v>#N/A</v>
      </c>
      <c r="AS268" s="20" t="e">
        <f>VLOOKUP($D268,'DATA PENGUKURAN GARDU'!$A:$BS,42,0)</f>
        <v>#N/A</v>
      </c>
      <c r="AT268" s="21" t="e">
        <f t="shared" si="131"/>
        <v>#N/A</v>
      </c>
      <c r="AU268" s="20" t="e">
        <f>VLOOKUP($D268,'DATA PENGUKURAN GARDU'!$A:$BS,44,0)</f>
        <v>#N/A</v>
      </c>
      <c r="AV268" s="21" t="e">
        <f t="shared" si="132"/>
        <v>#N/A</v>
      </c>
      <c r="AW268" s="20" t="e">
        <f>VLOOKUP($D268,'DATA PENGUKURAN GARDU'!$A:$BS,46,0)</f>
        <v>#N/A</v>
      </c>
      <c r="AX268" s="21" t="e">
        <f t="shared" si="133"/>
        <v>#N/A</v>
      </c>
      <c r="AY268" s="20" t="e">
        <f>VLOOKUP($D268,'DATA PENGUKURAN GARDU'!$A:$BS,46,0)</f>
        <v>#N/A</v>
      </c>
      <c r="AZ268" s="20" t="e">
        <f>VLOOKUP($D268,'DATA PENGUKURAN GARDU'!$A:$BS,53,0)</f>
        <v>#N/A</v>
      </c>
      <c r="BA268" s="20" t="e">
        <f>VLOOKUP($D268,'DATA PENGUKURAN GARDU'!$A:$BS,54,0)</f>
        <v>#N/A</v>
      </c>
      <c r="BB268" s="17" t="e">
        <f>VLOOKUP($E268,'DATA PENGUKURAN GARDU'!$A:$BS,42,0)</f>
        <v>#N/A</v>
      </c>
      <c r="BC268" s="23" t="e">
        <f t="shared" si="134"/>
        <v>#N/A</v>
      </c>
      <c r="BD268" s="17" t="e">
        <f>VLOOKUP($E268,'DATA PENGUKURAN GARDU'!$A:$BS,44,0)</f>
        <v>#N/A</v>
      </c>
      <c r="BE268" s="23" t="e">
        <f t="shared" si="135"/>
        <v>#N/A</v>
      </c>
      <c r="BF268" s="17" t="e">
        <f>VLOOKUP($E268,'DATA PENGUKURAN GARDU'!$A:$BS,46,0)</f>
        <v>#N/A</v>
      </c>
      <c r="BG268" s="23" t="e">
        <f t="shared" si="136"/>
        <v>#N/A</v>
      </c>
      <c r="BH268" s="17" t="e">
        <f>VLOOKUP($E268,'DATA PENGUKURAN GARDU'!$A:$BS,46,0)</f>
        <v>#N/A</v>
      </c>
      <c r="BI268" s="17" t="e">
        <f>VLOOKUP($E268,'DATA PENGUKURAN GARDU'!$A:$BS,53,0)</f>
        <v>#N/A</v>
      </c>
      <c r="BJ268" s="17" t="e">
        <f>VLOOKUP($E268,'DATA PENGUKURAN GARDU'!$A:$BS,54,0)</f>
        <v>#N/A</v>
      </c>
      <c r="BK268" s="20" t="e">
        <f t="shared" si="147"/>
        <v>#N/A</v>
      </c>
      <c r="BL268" s="20" t="e">
        <f t="shared" si="148"/>
        <v>#N/A</v>
      </c>
      <c r="BM268" s="20" t="e">
        <f t="shared" si="149"/>
        <v>#N/A</v>
      </c>
      <c r="BN268" s="25" t="e">
        <f t="shared" si="150"/>
        <v>#N/A</v>
      </c>
      <c r="BO268" s="26" t="str">
        <f t="shared" si="151"/>
        <v>0</v>
      </c>
      <c r="BP268" s="21" t="e">
        <f t="shared" si="152"/>
        <v>#VALUE!</v>
      </c>
      <c r="BQ268" s="20" t="e">
        <f t="shared" si="153"/>
        <v>#N/A</v>
      </c>
      <c r="BR268" s="20" t="e">
        <v>#N/A</v>
      </c>
      <c r="BS268" s="9" t="e">
        <v>#N/A</v>
      </c>
      <c r="BT268" s="2" t="e">
        <f t="shared" si="154"/>
        <v>#VALUE!</v>
      </c>
      <c r="BU268" s="2" t="e">
        <f t="shared" si="137"/>
        <v>#N/A</v>
      </c>
      <c r="BV268" s="2" t="e">
        <f t="shared" si="138"/>
        <v>#N/A</v>
      </c>
    </row>
    <row r="269" s="2" customFormat="1" ht="22.95" customHeight="1" spans="1:74">
      <c r="A269" s="9" t="str">
        <f t="shared" si="139"/>
        <v>KMO 39Induk</v>
      </c>
      <c r="B269" s="9" t="str">
        <f t="shared" si="140"/>
        <v>KMO 39jurusan 1</v>
      </c>
      <c r="C269" s="9" t="str">
        <f t="shared" si="141"/>
        <v>KMO 39jurusan 2</v>
      </c>
      <c r="D269" s="9" t="str">
        <f t="shared" si="142"/>
        <v>KMO 39jurusan 3</v>
      </c>
      <c r="E269" s="9" t="str">
        <f t="shared" si="143"/>
        <v>KMO 39jurusan 4</v>
      </c>
      <c r="F269" s="10" t="s">
        <v>28</v>
      </c>
      <c r="G269" s="10" t="s">
        <v>8</v>
      </c>
      <c r="H269" s="10" t="s">
        <v>352</v>
      </c>
      <c r="I269" s="10" t="s">
        <v>10571</v>
      </c>
      <c r="J269" s="10" t="s">
        <v>10572</v>
      </c>
      <c r="K269" s="10" t="s">
        <v>7465</v>
      </c>
      <c r="L269" s="10"/>
      <c r="M269" s="10"/>
      <c r="N269" s="14">
        <f t="shared" si="144"/>
        <v>0</v>
      </c>
      <c r="O269" s="15" t="e">
        <f t="shared" si="145"/>
        <v>#VALUE!</v>
      </c>
      <c r="P269" s="15" t="e">
        <f t="shared" si="146"/>
        <v>#VALUE!</v>
      </c>
      <c r="Q269" s="17" t="e">
        <f>VLOOKUP($A269,'DATA PENGUKURAN GARDU'!$A:$BS,42,0)</f>
        <v>#N/A</v>
      </c>
      <c r="R269" s="18" t="e">
        <f t="shared" si="122"/>
        <v>#N/A</v>
      </c>
      <c r="S269" s="17" t="e">
        <f>VLOOKUP($A269,'DATA PENGUKURAN GARDU'!$A:$BS,44,0)</f>
        <v>#N/A</v>
      </c>
      <c r="T269" s="18" t="e">
        <f t="shared" si="123"/>
        <v>#N/A</v>
      </c>
      <c r="U269" s="17" t="e">
        <f>VLOOKUP($A269,'DATA PENGUKURAN GARDU'!$A:$BS,46,0)</f>
        <v>#N/A</v>
      </c>
      <c r="V269" s="18" t="e">
        <f t="shared" si="124"/>
        <v>#N/A</v>
      </c>
      <c r="W269" s="17" t="e">
        <f>VLOOKUP($A269,'DATA PENGUKURAN GARDU'!$A:$BS,48,0)</f>
        <v>#N/A</v>
      </c>
      <c r="X269" s="17" t="e">
        <f>VLOOKUP($A269,'DATA PENGUKURAN GARDU'!$A:$BS,53,0)</f>
        <v>#N/A</v>
      </c>
      <c r="Y269" s="17" t="e">
        <f>VLOOKUP($A269,'DATA PENGUKURAN GARDU'!$A:$BS,54,0)</f>
        <v>#N/A</v>
      </c>
      <c r="Z269" s="17" t="e">
        <f>VLOOKUP($A269,'DATA PENGUKURAN GARDU'!$A:$BS,55,0)</f>
        <v>#N/A</v>
      </c>
      <c r="AA269" s="20" t="e">
        <f>VLOOKUP($B269,'DATA PENGUKURAN GARDU'!$A:$BS,42,0)</f>
        <v>#N/A</v>
      </c>
      <c r="AB269" s="21" t="e">
        <f t="shared" si="125"/>
        <v>#N/A</v>
      </c>
      <c r="AC269" s="20" t="e">
        <f>VLOOKUP($B269,'DATA PENGUKURAN GARDU'!$A:$BS,44,0)</f>
        <v>#N/A</v>
      </c>
      <c r="AD269" s="21" t="e">
        <f t="shared" si="126"/>
        <v>#N/A</v>
      </c>
      <c r="AE269" s="20" t="e">
        <f>VLOOKUP($B269,'DATA PENGUKURAN GARDU'!$A:$BS,46,0)</f>
        <v>#N/A</v>
      </c>
      <c r="AF269" s="21" t="e">
        <f t="shared" si="127"/>
        <v>#N/A</v>
      </c>
      <c r="AG269" s="20" t="e">
        <f>VLOOKUP($B269,'DATA PENGUKURAN GARDU'!$A:$BS,46,0)</f>
        <v>#N/A</v>
      </c>
      <c r="AH269" s="20" t="e">
        <f>VLOOKUP($B269,'DATA PENGUKURAN GARDU'!$A:$BS,53,0)</f>
        <v>#N/A</v>
      </c>
      <c r="AI269" s="20" t="e">
        <f>VLOOKUP($B269,'DATA PENGUKURAN GARDU'!$A:$BS,54,0)</f>
        <v>#N/A</v>
      </c>
      <c r="AJ269" s="17" t="e">
        <f>VLOOKUP($C269,'DATA PENGUKURAN GARDU'!$A:$BS,42,0)</f>
        <v>#N/A</v>
      </c>
      <c r="AK269" s="23" t="e">
        <f t="shared" si="128"/>
        <v>#N/A</v>
      </c>
      <c r="AL269" s="17" t="e">
        <f>VLOOKUP($C269,'DATA PENGUKURAN GARDU'!$A:$BS,44,0)</f>
        <v>#N/A</v>
      </c>
      <c r="AM269" s="23" t="e">
        <f t="shared" si="129"/>
        <v>#N/A</v>
      </c>
      <c r="AN269" s="17" t="e">
        <f>VLOOKUP($C269,'DATA PENGUKURAN GARDU'!$A:$BS,46,0)</f>
        <v>#N/A</v>
      </c>
      <c r="AO269" s="23" t="e">
        <f t="shared" si="130"/>
        <v>#N/A</v>
      </c>
      <c r="AP269" s="17" t="e">
        <f>VLOOKUP($C269,'DATA PENGUKURAN GARDU'!$A:$BS,46,0)</f>
        <v>#N/A</v>
      </c>
      <c r="AQ269" s="17" t="e">
        <f>VLOOKUP($C269,'DATA PENGUKURAN GARDU'!$A:$BS,53,0)</f>
        <v>#N/A</v>
      </c>
      <c r="AR269" s="17" t="e">
        <f>VLOOKUP($C269,'DATA PENGUKURAN GARDU'!$A:$BS,54,0)</f>
        <v>#N/A</v>
      </c>
      <c r="AS269" s="20" t="e">
        <f>VLOOKUP($D269,'DATA PENGUKURAN GARDU'!$A:$BS,42,0)</f>
        <v>#N/A</v>
      </c>
      <c r="AT269" s="21" t="e">
        <f t="shared" si="131"/>
        <v>#N/A</v>
      </c>
      <c r="AU269" s="20" t="e">
        <f>VLOOKUP($D269,'DATA PENGUKURAN GARDU'!$A:$BS,44,0)</f>
        <v>#N/A</v>
      </c>
      <c r="AV269" s="21" t="e">
        <f t="shared" si="132"/>
        <v>#N/A</v>
      </c>
      <c r="AW269" s="20" t="e">
        <f>VLOOKUP($D269,'DATA PENGUKURAN GARDU'!$A:$BS,46,0)</f>
        <v>#N/A</v>
      </c>
      <c r="AX269" s="21" t="e">
        <f t="shared" si="133"/>
        <v>#N/A</v>
      </c>
      <c r="AY269" s="20" t="e">
        <f>VLOOKUP($D269,'DATA PENGUKURAN GARDU'!$A:$BS,46,0)</f>
        <v>#N/A</v>
      </c>
      <c r="AZ269" s="20" t="e">
        <f>VLOOKUP($D269,'DATA PENGUKURAN GARDU'!$A:$BS,53,0)</f>
        <v>#N/A</v>
      </c>
      <c r="BA269" s="20" t="e">
        <f>VLOOKUP($D269,'DATA PENGUKURAN GARDU'!$A:$BS,54,0)</f>
        <v>#N/A</v>
      </c>
      <c r="BB269" s="17" t="e">
        <f>VLOOKUP($E269,'DATA PENGUKURAN GARDU'!$A:$BS,42,0)</f>
        <v>#N/A</v>
      </c>
      <c r="BC269" s="23" t="e">
        <f t="shared" si="134"/>
        <v>#N/A</v>
      </c>
      <c r="BD269" s="17" t="e">
        <f>VLOOKUP($E269,'DATA PENGUKURAN GARDU'!$A:$BS,44,0)</f>
        <v>#N/A</v>
      </c>
      <c r="BE269" s="23" t="e">
        <f t="shared" si="135"/>
        <v>#N/A</v>
      </c>
      <c r="BF269" s="17" t="e">
        <f>VLOOKUP($E269,'DATA PENGUKURAN GARDU'!$A:$BS,46,0)</f>
        <v>#N/A</v>
      </c>
      <c r="BG269" s="23" t="e">
        <f t="shared" si="136"/>
        <v>#N/A</v>
      </c>
      <c r="BH269" s="17" t="e">
        <f>VLOOKUP($E269,'DATA PENGUKURAN GARDU'!$A:$BS,46,0)</f>
        <v>#N/A</v>
      </c>
      <c r="BI269" s="17" t="e">
        <f>VLOOKUP($E269,'DATA PENGUKURAN GARDU'!$A:$BS,53,0)</f>
        <v>#N/A</v>
      </c>
      <c r="BJ269" s="17" t="e">
        <f>VLOOKUP($E269,'DATA PENGUKURAN GARDU'!$A:$BS,54,0)</f>
        <v>#N/A</v>
      </c>
      <c r="BK269" s="20" t="e">
        <f t="shared" si="147"/>
        <v>#N/A</v>
      </c>
      <c r="BL269" s="20" t="e">
        <f t="shared" si="148"/>
        <v>#N/A</v>
      </c>
      <c r="BM269" s="20" t="e">
        <f t="shared" si="149"/>
        <v>#N/A</v>
      </c>
      <c r="BN269" s="25" t="e">
        <f t="shared" si="150"/>
        <v>#N/A</v>
      </c>
      <c r="BO269" s="26" t="str">
        <f t="shared" si="151"/>
        <v>0</v>
      </c>
      <c r="BP269" s="21" t="e">
        <f t="shared" si="152"/>
        <v>#VALUE!</v>
      </c>
      <c r="BQ269" s="20" t="e">
        <f t="shared" si="153"/>
        <v>#N/A</v>
      </c>
      <c r="BR269" s="20" t="e">
        <v>#N/A</v>
      </c>
      <c r="BS269" s="9" t="e">
        <v>#N/A</v>
      </c>
      <c r="BT269" s="2" t="e">
        <f t="shared" si="154"/>
        <v>#VALUE!</v>
      </c>
      <c r="BU269" s="2" t="e">
        <f t="shared" si="137"/>
        <v>#N/A</v>
      </c>
      <c r="BV269" s="2" t="e">
        <f t="shared" si="138"/>
        <v>#N/A</v>
      </c>
    </row>
    <row r="270" s="2" customFormat="1" ht="22.95" customHeight="1" spans="1:74">
      <c r="A270" s="9" t="str">
        <f t="shared" si="139"/>
        <v>KMO 63Induk</v>
      </c>
      <c r="B270" s="9" t="str">
        <f t="shared" si="140"/>
        <v>KMO 63jurusan 1</v>
      </c>
      <c r="C270" s="9" t="str">
        <f t="shared" si="141"/>
        <v>KMO 63jurusan 2</v>
      </c>
      <c r="D270" s="9" t="str">
        <f t="shared" si="142"/>
        <v>KMO 63jurusan 3</v>
      </c>
      <c r="E270" s="9" t="str">
        <f t="shared" si="143"/>
        <v>KMO 63jurusan 4</v>
      </c>
      <c r="F270" s="10" t="s">
        <v>33</v>
      </c>
      <c r="G270" s="10" t="s">
        <v>8</v>
      </c>
      <c r="H270" s="10" t="s">
        <v>353</v>
      </c>
      <c r="I270" s="10" t="s">
        <v>10573</v>
      </c>
      <c r="J270" s="10" t="s">
        <v>10574</v>
      </c>
      <c r="K270" s="10" t="s">
        <v>7465</v>
      </c>
      <c r="L270" s="10"/>
      <c r="M270" s="10"/>
      <c r="N270" s="14">
        <f t="shared" si="144"/>
        <v>0</v>
      </c>
      <c r="O270" s="15" t="e">
        <f t="shared" si="145"/>
        <v>#VALUE!</v>
      </c>
      <c r="P270" s="15" t="e">
        <f t="shared" si="146"/>
        <v>#VALUE!</v>
      </c>
      <c r="Q270" s="17" t="e">
        <f>VLOOKUP($A270,'DATA PENGUKURAN GARDU'!$A:$BS,42,0)</f>
        <v>#N/A</v>
      </c>
      <c r="R270" s="18" t="e">
        <f t="shared" si="122"/>
        <v>#N/A</v>
      </c>
      <c r="S270" s="17" t="e">
        <f>VLOOKUP($A270,'DATA PENGUKURAN GARDU'!$A:$BS,44,0)</f>
        <v>#N/A</v>
      </c>
      <c r="T270" s="18" t="e">
        <f t="shared" si="123"/>
        <v>#N/A</v>
      </c>
      <c r="U270" s="17" t="e">
        <f>VLOOKUP($A270,'DATA PENGUKURAN GARDU'!$A:$BS,46,0)</f>
        <v>#N/A</v>
      </c>
      <c r="V270" s="18" t="e">
        <f t="shared" si="124"/>
        <v>#N/A</v>
      </c>
      <c r="W270" s="17" t="e">
        <f>VLOOKUP($A270,'DATA PENGUKURAN GARDU'!$A:$BS,48,0)</f>
        <v>#N/A</v>
      </c>
      <c r="X270" s="17" t="e">
        <f>VLOOKUP($A270,'DATA PENGUKURAN GARDU'!$A:$BS,53,0)</f>
        <v>#N/A</v>
      </c>
      <c r="Y270" s="17" t="e">
        <f>VLOOKUP($A270,'DATA PENGUKURAN GARDU'!$A:$BS,54,0)</f>
        <v>#N/A</v>
      </c>
      <c r="Z270" s="17" t="e">
        <f>VLOOKUP($A270,'DATA PENGUKURAN GARDU'!$A:$BS,55,0)</f>
        <v>#N/A</v>
      </c>
      <c r="AA270" s="20" t="e">
        <f>VLOOKUP($B270,'DATA PENGUKURAN GARDU'!$A:$BS,42,0)</f>
        <v>#N/A</v>
      </c>
      <c r="AB270" s="21" t="e">
        <f t="shared" si="125"/>
        <v>#N/A</v>
      </c>
      <c r="AC270" s="20" t="e">
        <f>VLOOKUP($B270,'DATA PENGUKURAN GARDU'!$A:$BS,44,0)</f>
        <v>#N/A</v>
      </c>
      <c r="AD270" s="21" t="e">
        <f t="shared" si="126"/>
        <v>#N/A</v>
      </c>
      <c r="AE270" s="20" t="e">
        <f>VLOOKUP($B270,'DATA PENGUKURAN GARDU'!$A:$BS,46,0)</f>
        <v>#N/A</v>
      </c>
      <c r="AF270" s="21" t="e">
        <f t="shared" si="127"/>
        <v>#N/A</v>
      </c>
      <c r="AG270" s="20" t="e">
        <f>VLOOKUP($B270,'DATA PENGUKURAN GARDU'!$A:$BS,46,0)</f>
        <v>#N/A</v>
      </c>
      <c r="AH270" s="20" t="e">
        <f>VLOOKUP($B270,'DATA PENGUKURAN GARDU'!$A:$BS,53,0)</f>
        <v>#N/A</v>
      </c>
      <c r="AI270" s="20" t="e">
        <f>VLOOKUP($B270,'DATA PENGUKURAN GARDU'!$A:$BS,54,0)</f>
        <v>#N/A</v>
      </c>
      <c r="AJ270" s="17" t="e">
        <f>VLOOKUP($C270,'DATA PENGUKURAN GARDU'!$A:$BS,42,0)</f>
        <v>#N/A</v>
      </c>
      <c r="AK270" s="23" t="e">
        <f t="shared" si="128"/>
        <v>#N/A</v>
      </c>
      <c r="AL270" s="17" t="e">
        <f>VLOOKUP($C270,'DATA PENGUKURAN GARDU'!$A:$BS,44,0)</f>
        <v>#N/A</v>
      </c>
      <c r="AM270" s="23" t="e">
        <f t="shared" si="129"/>
        <v>#N/A</v>
      </c>
      <c r="AN270" s="17" t="e">
        <f>VLOOKUP($C270,'DATA PENGUKURAN GARDU'!$A:$BS,46,0)</f>
        <v>#N/A</v>
      </c>
      <c r="AO270" s="23" t="e">
        <f t="shared" si="130"/>
        <v>#N/A</v>
      </c>
      <c r="AP270" s="17" t="e">
        <f>VLOOKUP($C270,'DATA PENGUKURAN GARDU'!$A:$BS,46,0)</f>
        <v>#N/A</v>
      </c>
      <c r="AQ270" s="17" t="e">
        <f>VLOOKUP($C270,'DATA PENGUKURAN GARDU'!$A:$BS,53,0)</f>
        <v>#N/A</v>
      </c>
      <c r="AR270" s="17" t="e">
        <f>VLOOKUP($C270,'DATA PENGUKURAN GARDU'!$A:$BS,54,0)</f>
        <v>#N/A</v>
      </c>
      <c r="AS270" s="20" t="e">
        <f>VLOOKUP($D270,'DATA PENGUKURAN GARDU'!$A:$BS,42,0)</f>
        <v>#N/A</v>
      </c>
      <c r="AT270" s="21" t="e">
        <f t="shared" si="131"/>
        <v>#N/A</v>
      </c>
      <c r="AU270" s="20" t="e">
        <f>VLOOKUP($D270,'DATA PENGUKURAN GARDU'!$A:$BS,44,0)</f>
        <v>#N/A</v>
      </c>
      <c r="AV270" s="21" t="e">
        <f t="shared" si="132"/>
        <v>#N/A</v>
      </c>
      <c r="AW270" s="20" t="e">
        <f>VLOOKUP($D270,'DATA PENGUKURAN GARDU'!$A:$BS,46,0)</f>
        <v>#N/A</v>
      </c>
      <c r="AX270" s="21" t="e">
        <f t="shared" si="133"/>
        <v>#N/A</v>
      </c>
      <c r="AY270" s="20" t="e">
        <f>VLOOKUP($D270,'DATA PENGUKURAN GARDU'!$A:$BS,46,0)</f>
        <v>#N/A</v>
      </c>
      <c r="AZ270" s="20" t="e">
        <f>VLOOKUP($D270,'DATA PENGUKURAN GARDU'!$A:$BS,53,0)</f>
        <v>#N/A</v>
      </c>
      <c r="BA270" s="20" t="e">
        <f>VLOOKUP($D270,'DATA PENGUKURAN GARDU'!$A:$BS,54,0)</f>
        <v>#N/A</v>
      </c>
      <c r="BB270" s="17" t="e">
        <f>VLOOKUP($E270,'DATA PENGUKURAN GARDU'!$A:$BS,42,0)</f>
        <v>#N/A</v>
      </c>
      <c r="BC270" s="23" t="e">
        <f t="shared" si="134"/>
        <v>#N/A</v>
      </c>
      <c r="BD270" s="17" t="e">
        <f>VLOOKUP($E270,'DATA PENGUKURAN GARDU'!$A:$BS,44,0)</f>
        <v>#N/A</v>
      </c>
      <c r="BE270" s="23" t="e">
        <f t="shared" si="135"/>
        <v>#N/A</v>
      </c>
      <c r="BF270" s="17" t="e">
        <f>VLOOKUP($E270,'DATA PENGUKURAN GARDU'!$A:$BS,46,0)</f>
        <v>#N/A</v>
      </c>
      <c r="BG270" s="23" t="e">
        <f t="shared" si="136"/>
        <v>#N/A</v>
      </c>
      <c r="BH270" s="17" t="e">
        <f>VLOOKUP($E270,'DATA PENGUKURAN GARDU'!$A:$BS,46,0)</f>
        <v>#N/A</v>
      </c>
      <c r="BI270" s="17" t="e">
        <f>VLOOKUP($E270,'DATA PENGUKURAN GARDU'!$A:$BS,53,0)</f>
        <v>#N/A</v>
      </c>
      <c r="BJ270" s="17" t="e">
        <f>VLOOKUP($E270,'DATA PENGUKURAN GARDU'!$A:$BS,54,0)</f>
        <v>#N/A</v>
      </c>
      <c r="BK270" s="20" t="e">
        <f t="shared" si="147"/>
        <v>#N/A</v>
      </c>
      <c r="BL270" s="20" t="e">
        <f t="shared" si="148"/>
        <v>#N/A</v>
      </c>
      <c r="BM270" s="20" t="e">
        <f t="shared" si="149"/>
        <v>#N/A</v>
      </c>
      <c r="BN270" s="25" t="e">
        <f t="shared" si="150"/>
        <v>#N/A</v>
      </c>
      <c r="BO270" s="26" t="str">
        <f t="shared" si="151"/>
        <v>0</v>
      </c>
      <c r="BP270" s="21" t="e">
        <f t="shared" si="152"/>
        <v>#VALUE!</v>
      </c>
      <c r="BQ270" s="20" t="e">
        <f t="shared" si="153"/>
        <v>#N/A</v>
      </c>
      <c r="BR270" s="20" t="e">
        <v>#N/A</v>
      </c>
      <c r="BS270" s="9" t="e">
        <v>#N/A</v>
      </c>
      <c r="BT270" s="2" t="e">
        <f t="shared" si="154"/>
        <v>#VALUE!</v>
      </c>
      <c r="BU270" s="2" t="e">
        <f t="shared" si="137"/>
        <v>#N/A</v>
      </c>
      <c r="BV270" s="2" t="e">
        <f t="shared" si="138"/>
        <v>#N/A</v>
      </c>
    </row>
    <row r="271" s="2" customFormat="1" ht="22.95" customHeight="1" spans="1:74">
      <c r="A271" s="9" t="str">
        <f t="shared" si="139"/>
        <v>KMO 66Induk</v>
      </c>
      <c r="B271" s="9" t="str">
        <f t="shared" si="140"/>
        <v>KMO 66jurusan 1</v>
      </c>
      <c r="C271" s="9" t="str">
        <f t="shared" si="141"/>
        <v>KMO 66jurusan 2</v>
      </c>
      <c r="D271" s="9" t="str">
        <f t="shared" si="142"/>
        <v>KMO 66jurusan 3</v>
      </c>
      <c r="E271" s="9" t="str">
        <f t="shared" si="143"/>
        <v>KMO 66jurusan 4</v>
      </c>
      <c r="F271" s="10" t="s">
        <v>118</v>
      </c>
      <c r="G271" s="10" t="s">
        <v>8</v>
      </c>
      <c r="H271" s="10" t="s">
        <v>354</v>
      </c>
      <c r="I271" s="10" t="s">
        <v>10575</v>
      </c>
      <c r="J271" s="10" t="s">
        <v>10576</v>
      </c>
      <c r="K271" s="10" t="s">
        <v>7465</v>
      </c>
      <c r="L271" s="10"/>
      <c r="M271" s="10"/>
      <c r="N271" s="14">
        <f t="shared" si="144"/>
        <v>0</v>
      </c>
      <c r="O271" s="15" t="e">
        <f t="shared" si="145"/>
        <v>#VALUE!</v>
      </c>
      <c r="P271" s="15" t="e">
        <f t="shared" si="146"/>
        <v>#VALUE!</v>
      </c>
      <c r="Q271" s="17" t="e">
        <f>VLOOKUP($A271,'DATA PENGUKURAN GARDU'!$A:$BS,42,0)</f>
        <v>#N/A</v>
      </c>
      <c r="R271" s="18" t="e">
        <f t="shared" si="122"/>
        <v>#N/A</v>
      </c>
      <c r="S271" s="17" t="e">
        <f>VLOOKUP($A271,'DATA PENGUKURAN GARDU'!$A:$BS,44,0)</f>
        <v>#N/A</v>
      </c>
      <c r="T271" s="18" t="e">
        <f t="shared" si="123"/>
        <v>#N/A</v>
      </c>
      <c r="U271" s="17" t="e">
        <f>VLOOKUP($A271,'DATA PENGUKURAN GARDU'!$A:$BS,46,0)</f>
        <v>#N/A</v>
      </c>
      <c r="V271" s="18" t="e">
        <f t="shared" si="124"/>
        <v>#N/A</v>
      </c>
      <c r="W271" s="17" t="e">
        <f>VLOOKUP($A271,'DATA PENGUKURAN GARDU'!$A:$BS,48,0)</f>
        <v>#N/A</v>
      </c>
      <c r="X271" s="17" t="e">
        <f>VLOOKUP($A271,'DATA PENGUKURAN GARDU'!$A:$BS,53,0)</f>
        <v>#N/A</v>
      </c>
      <c r="Y271" s="17" t="e">
        <f>VLOOKUP($A271,'DATA PENGUKURAN GARDU'!$A:$BS,54,0)</f>
        <v>#N/A</v>
      </c>
      <c r="Z271" s="17" t="e">
        <f>VLOOKUP($A271,'DATA PENGUKURAN GARDU'!$A:$BS,55,0)</f>
        <v>#N/A</v>
      </c>
      <c r="AA271" s="20" t="e">
        <f>VLOOKUP($B271,'DATA PENGUKURAN GARDU'!$A:$BS,42,0)</f>
        <v>#N/A</v>
      </c>
      <c r="AB271" s="21" t="e">
        <f t="shared" si="125"/>
        <v>#N/A</v>
      </c>
      <c r="AC271" s="20" t="e">
        <f>VLOOKUP($B271,'DATA PENGUKURAN GARDU'!$A:$BS,44,0)</f>
        <v>#N/A</v>
      </c>
      <c r="AD271" s="21" t="e">
        <f t="shared" si="126"/>
        <v>#N/A</v>
      </c>
      <c r="AE271" s="20" t="e">
        <f>VLOOKUP($B271,'DATA PENGUKURAN GARDU'!$A:$BS,46,0)</f>
        <v>#N/A</v>
      </c>
      <c r="AF271" s="21" t="e">
        <f t="shared" si="127"/>
        <v>#N/A</v>
      </c>
      <c r="AG271" s="20" t="e">
        <f>VLOOKUP($B271,'DATA PENGUKURAN GARDU'!$A:$BS,46,0)</f>
        <v>#N/A</v>
      </c>
      <c r="AH271" s="20" t="e">
        <f>VLOOKUP($B271,'DATA PENGUKURAN GARDU'!$A:$BS,53,0)</f>
        <v>#N/A</v>
      </c>
      <c r="AI271" s="20" t="e">
        <f>VLOOKUP($B271,'DATA PENGUKURAN GARDU'!$A:$BS,54,0)</f>
        <v>#N/A</v>
      </c>
      <c r="AJ271" s="17" t="e">
        <f>VLOOKUP($C271,'DATA PENGUKURAN GARDU'!$A:$BS,42,0)</f>
        <v>#N/A</v>
      </c>
      <c r="AK271" s="23" t="e">
        <f t="shared" si="128"/>
        <v>#N/A</v>
      </c>
      <c r="AL271" s="17" t="e">
        <f>VLOOKUP($C271,'DATA PENGUKURAN GARDU'!$A:$BS,44,0)</f>
        <v>#N/A</v>
      </c>
      <c r="AM271" s="23" t="e">
        <f t="shared" si="129"/>
        <v>#N/A</v>
      </c>
      <c r="AN271" s="17" t="e">
        <f>VLOOKUP($C271,'DATA PENGUKURAN GARDU'!$A:$BS,46,0)</f>
        <v>#N/A</v>
      </c>
      <c r="AO271" s="23" t="e">
        <f t="shared" si="130"/>
        <v>#N/A</v>
      </c>
      <c r="AP271" s="17" t="e">
        <f>VLOOKUP($C271,'DATA PENGUKURAN GARDU'!$A:$BS,46,0)</f>
        <v>#N/A</v>
      </c>
      <c r="AQ271" s="17" t="e">
        <f>VLOOKUP($C271,'DATA PENGUKURAN GARDU'!$A:$BS,53,0)</f>
        <v>#N/A</v>
      </c>
      <c r="AR271" s="17" t="e">
        <f>VLOOKUP($C271,'DATA PENGUKURAN GARDU'!$A:$BS,54,0)</f>
        <v>#N/A</v>
      </c>
      <c r="AS271" s="20" t="e">
        <f>VLOOKUP($D271,'DATA PENGUKURAN GARDU'!$A:$BS,42,0)</f>
        <v>#N/A</v>
      </c>
      <c r="AT271" s="21" t="e">
        <f t="shared" si="131"/>
        <v>#N/A</v>
      </c>
      <c r="AU271" s="20" t="e">
        <f>VLOOKUP($D271,'DATA PENGUKURAN GARDU'!$A:$BS,44,0)</f>
        <v>#N/A</v>
      </c>
      <c r="AV271" s="21" t="e">
        <f t="shared" si="132"/>
        <v>#N/A</v>
      </c>
      <c r="AW271" s="20" t="e">
        <f>VLOOKUP($D271,'DATA PENGUKURAN GARDU'!$A:$BS,46,0)</f>
        <v>#N/A</v>
      </c>
      <c r="AX271" s="21" t="e">
        <f t="shared" si="133"/>
        <v>#N/A</v>
      </c>
      <c r="AY271" s="20" t="e">
        <f>VLOOKUP($D271,'DATA PENGUKURAN GARDU'!$A:$BS,46,0)</f>
        <v>#N/A</v>
      </c>
      <c r="AZ271" s="20" t="e">
        <f>VLOOKUP($D271,'DATA PENGUKURAN GARDU'!$A:$BS,53,0)</f>
        <v>#N/A</v>
      </c>
      <c r="BA271" s="20" t="e">
        <f>VLOOKUP($D271,'DATA PENGUKURAN GARDU'!$A:$BS,54,0)</f>
        <v>#N/A</v>
      </c>
      <c r="BB271" s="17" t="e">
        <f>VLOOKUP($E271,'DATA PENGUKURAN GARDU'!$A:$BS,42,0)</f>
        <v>#N/A</v>
      </c>
      <c r="BC271" s="23" t="e">
        <f t="shared" si="134"/>
        <v>#N/A</v>
      </c>
      <c r="BD271" s="17" t="e">
        <f>VLOOKUP($E271,'DATA PENGUKURAN GARDU'!$A:$BS,44,0)</f>
        <v>#N/A</v>
      </c>
      <c r="BE271" s="23" t="e">
        <f t="shared" si="135"/>
        <v>#N/A</v>
      </c>
      <c r="BF271" s="17" t="e">
        <f>VLOOKUP($E271,'DATA PENGUKURAN GARDU'!$A:$BS,46,0)</f>
        <v>#N/A</v>
      </c>
      <c r="BG271" s="23" t="e">
        <f t="shared" si="136"/>
        <v>#N/A</v>
      </c>
      <c r="BH271" s="17" t="e">
        <f>VLOOKUP($E271,'DATA PENGUKURAN GARDU'!$A:$BS,46,0)</f>
        <v>#N/A</v>
      </c>
      <c r="BI271" s="17" t="e">
        <f>VLOOKUP($E271,'DATA PENGUKURAN GARDU'!$A:$BS,53,0)</f>
        <v>#N/A</v>
      </c>
      <c r="BJ271" s="17" t="e">
        <f>VLOOKUP($E271,'DATA PENGUKURAN GARDU'!$A:$BS,54,0)</f>
        <v>#N/A</v>
      </c>
      <c r="BK271" s="20" t="e">
        <f t="shared" si="147"/>
        <v>#N/A</v>
      </c>
      <c r="BL271" s="20" t="e">
        <f t="shared" si="148"/>
        <v>#N/A</v>
      </c>
      <c r="BM271" s="20" t="e">
        <f t="shared" si="149"/>
        <v>#N/A</v>
      </c>
      <c r="BN271" s="25" t="e">
        <f t="shared" si="150"/>
        <v>#N/A</v>
      </c>
      <c r="BO271" s="26" t="str">
        <f t="shared" si="151"/>
        <v>0</v>
      </c>
      <c r="BP271" s="21" t="e">
        <f t="shared" si="152"/>
        <v>#VALUE!</v>
      </c>
      <c r="BQ271" s="20" t="e">
        <f t="shared" si="153"/>
        <v>#N/A</v>
      </c>
      <c r="BR271" s="20" t="e">
        <v>#N/A</v>
      </c>
      <c r="BS271" s="9" t="e">
        <v>#N/A</v>
      </c>
      <c r="BT271" s="2" t="e">
        <f t="shared" si="154"/>
        <v>#VALUE!</v>
      </c>
      <c r="BU271" s="2" t="e">
        <f t="shared" si="137"/>
        <v>#N/A</v>
      </c>
      <c r="BV271" s="2" t="e">
        <f t="shared" si="138"/>
        <v>#N/A</v>
      </c>
    </row>
    <row r="272" s="2" customFormat="1" ht="22.95" customHeight="1" spans="1:74">
      <c r="A272" s="9" t="str">
        <f t="shared" si="139"/>
        <v>KMO 123Induk</v>
      </c>
      <c r="B272" s="9" t="str">
        <f t="shared" si="140"/>
        <v>KMO 123jurusan 1</v>
      </c>
      <c r="C272" s="9" t="str">
        <f t="shared" si="141"/>
        <v>KMO 123jurusan 2</v>
      </c>
      <c r="D272" s="9" t="str">
        <f t="shared" si="142"/>
        <v>KMO 123jurusan 3</v>
      </c>
      <c r="E272" s="9" t="str">
        <f t="shared" si="143"/>
        <v>KMO 123jurusan 4</v>
      </c>
      <c r="F272" s="10" t="s">
        <v>38</v>
      </c>
      <c r="G272" s="10" t="s">
        <v>39</v>
      </c>
      <c r="H272" s="10" t="s">
        <v>355</v>
      </c>
      <c r="I272" s="10" t="s">
        <v>10577</v>
      </c>
      <c r="J272" s="10" t="s">
        <v>10578</v>
      </c>
      <c r="K272" s="10" t="s">
        <v>7465</v>
      </c>
      <c r="L272" s="10"/>
      <c r="M272" s="10"/>
      <c r="N272" s="14">
        <f t="shared" si="144"/>
        <v>0</v>
      </c>
      <c r="O272" s="15" t="e">
        <f t="shared" si="145"/>
        <v>#VALUE!</v>
      </c>
      <c r="P272" s="15" t="e">
        <f t="shared" si="146"/>
        <v>#VALUE!</v>
      </c>
      <c r="Q272" s="17" t="e">
        <f>VLOOKUP($A272,'DATA PENGUKURAN GARDU'!$A:$BS,42,0)</f>
        <v>#N/A</v>
      </c>
      <c r="R272" s="18" t="e">
        <f t="shared" si="122"/>
        <v>#N/A</v>
      </c>
      <c r="S272" s="17" t="e">
        <f>VLOOKUP($A272,'DATA PENGUKURAN GARDU'!$A:$BS,44,0)</f>
        <v>#N/A</v>
      </c>
      <c r="T272" s="18" t="e">
        <f t="shared" si="123"/>
        <v>#N/A</v>
      </c>
      <c r="U272" s="17" t="e">
        <f>VLOOKUP($A272,'DATA PENGUKURAN GARDU'!$A:$BS,46,0)</f>
        <v>#N/A</v>
      </c>
      <c r="V272" s="18" t="e">
        <f t="shared" si="124"/>
        <v>#N/A</v>
      </c>
      <c r="W272" s="17" t="e">
        <f>VLOOKUP($A272,'DATA PENGUKURAN GARDU'!$A:$BS,48,0)</f>
        <v>#N/A</v>
      </c>
      <c r="X272" s="17" t="e">
        <f>VLOOKUP($A272,'DATA PENGUKURAN GARDU'!$A:$BS,53,0)</f>
        <v>#N/A</v>
      </c>
      <c r="Y272" s="17" t="e">
        <f>VLOOKUP($A272,'DATA PENGUKURAN GARDU'!$A:$BS,54,0)</f>
        <v>#N/A</v>
      </c>
      <c r="Z272" s="17" t="e">
        <f>VLOOKUP($A272,'DATA PENGUKURAN GARDU'!$A:$BS,55,0)</f>
        <v>#N/A</v>
      </c>
      <c r="AA272" s="20" t="e">
        <f>VLOOKUP($B272,'DATA PENGUKURAN GARDU'!$A:$BS,42,0)</f>
        <v>#N/A</v>
      </c>
      <c r="AB272" s="21" t="e">
        <f t="shared" si="125"/>
        <v>#N/A</v>
      </c>
      <c r="AC272" s="20" t="e">
        <f>VLOOKUP($B272,'DATA PENGUKURAN GARDU'!$A:$BS,44,0)</f>
        <v>#N/A</v>
      </c>
      <c r="AD272" s="21" t="e">
        <f t="shared" si="126"/>
        <v>#N/A</v>
      </c>
      <c r="AE272" s="20" t="e">
        <f>VLOOKUP($B272,'DATA PENGUKURAN GARDU'!$A:$BS,46,0)</f>
        <v>#N/A</v>
      </c>
      <c r="AF272" s="21" t="e">
        <f t="shared" si="127"/>
        <v>#N/A</v>
      </c>
      <c r="AG272" s="20" t="e">
        <f>VLOOKUP($B272,'DATA PENGUKURAN GARDU'!$A:$BS,46,0)</f>
        <v>#N/A</v>
      </c>
      <c r="AH272" s="20" t="e">
        <f>VLOOKUP($B272,'DATA PENGUKURAN GARDU'!$A:$BS,53,0)</f>
        <v>#N/A</v>
      </c>
      <c r="AI272" s="20" t="e">
        <f>VLOOKUP($B272,'DATA PENGUKURAN GARDU'!$A:$BS,54,0)</f>
        <v>#N/A</v>
      </c>
      <c r="AJ272" s="17" t="e">
        <f>VLOOKUP($C272,'DATA PENGUKURAN GARDU'!$A:$BS,42,0)</f>
        <v>#N/A</v>
      </c>
      <c r="AK272" s="23" t="e">
        <f t="shared" si="128"/>
        <v>#N/A</v>
      </c>
      <c r="AL272" s="17" t="e">
        <f>VLOOKUP($C272,'DATA PENGUKURAN GARDU'!$A:$BS,44,0)</f>
        <v>#N/A</v>
      </c>
      <c r="AM272" s="23" t="e">
        <f t="shared" si="129"/>
        <v>#N/A</v>
      </c>
      <c r="AN272" s="17" t="e">
        <f>VLOOKUP($C272,'DATA PENGUKURAN GARDU'!$A:$BS,46,0)</f>
        <v>#N/A</v>
      </c>
      <c r="AO272" s="23" t="e">
        <f t="shared" si="130"/>
        <v>#N/A</v>
      </c>
      <c r="AP272" s="17" t="e">
        <f>VLOOKUP($C272,'DATA PENGUKURAN GARDU'!$A:$BS,46,0)</f>
        <v>#N/A</v>
      </c>
      <c r="AQ272" s="17" t="e">
        <f>VLOOKUP($C272,'DATA PENGUKURAN GARDU'!$A:$BS,53,0)</f>
        <v>#N/A</v>
      </c>
      <c r="AR272" s="17" t="e">
        <f>VLOOKUP($C272,'DATA PENGUKURAN GARDU'!$A:$BS,54,0)</f>
        <v>#N/A</v>
      </c>
      <c r="AS272" s="20" t="e">
        <f>VLOOKUP($D272,'DATA PENGUKURAN GARDU'!$A:$BS,42,0)</f>
        <v>#N/A</v>
      </c>
      <c r="AT272" s="21" t="e">
        <f t="shared" si="131"/>
        <v>#N/A</v>
      </c>
      <c r="AU272" s="20" t="e">
        <f>VLOOKUP($D272,'DATA PENGUKURAN GARDU'!$A:$BS,44,0)</f>
        <v>#N/A</v>
      </c>
      <c r="AV272" s="21" t="e">
        <f t="shared" si="132"/>
        <v>#N/A</v>
      </c>
      <c r="AW272" s="20" t="e">
        <f>VLOOKUP($D272,'DATA PENGUKURAN GARDU'!$A:$BS,46,0)</f>
        <v>#N/A</v>
      </c>
      <c r="AX272" s="21" t="e">
        <f t="shared" si="133"/>
        <v>#N/A</v>
      </c>
      <c r="AY272" s="20" t="e">
        <f>VLOOKUP($D272,'DATA PENGUKURAN GARDU'!$A:$BS,46,0)</f>
        <v>#N/A</v>
      </c>
      <c r="AZ272" s="20" t="e">
        <f>VLOOKUP($D272,'DATA PENGUKURAN GARDU'!$A:$BS,53,0)</f>
        <v>#N/A</v>
      </c>
      <c r="BA272" s="20" t="e">
        <f>VLOOKUP($D272,'DATA PENGUKURAN GARDU'!$A:$BS,54,0)</f>
        <v>#N/A</v>
      </c>
      <c r="BB272" s="17" t="e">
        <f>VLOOKUP($E272,'DATA PENGUKURAN GARDU'!$A:$BS,42,0)</f>
        <v>#N/A</v>
      </c>
      <c r="BC272" s="23" t="e">
        <f t="shared" si="134"/>
        <v>#N/A</v>
      </c>
      <c r="BD272" s="17" t="e">
        <f>VLOOKUP($E272,'DATA PENGUKURAN GARDU'!$A:$BS,44,0)</f>
        <v>#N/A</v>
      </c>
      <c r="BE272" s="23" t="e">
        <f t="shared" si="135"/>
        <v>#N/A</v>
      </c>
      <c r="BF272" s="17" t="e">
        <f>VLOOKUP($E272,'DATA PENGUKURAN GARDU'!$A:$BS,46,0)</f>
        <v>#N/A</v>
      </c>
      <c r="BG272" s="23" t="e">
        <f t="shared" si="136"/>
        <v>#N/A</v>
      </c>
      <c r="BH272" s="17" t="e">
        <f>VLOOKUP($E272,'DATA PENGUKURAN GARDU'!$A:$BS,46,0)</f>
        <v>#N/A</v>
      </c>
      <c r="BI272" s="17" t="e">
        <f>VLOOKUP($E272,'DATA PENGUKURAN GARDU'!$A:$BS,53,0)</f>
        <v>#N/A</v>
      </c>
      <c r="BJ272" s="17" t="e">
        <f>VLOOKUP($E272,'DATA PENGUKURAN GARDU'!$A:$BS,54,0)</f>
        <v>#N/A</v>
      </c>
      <c r="BK272" s="20" t="e">
        <f t="shared" si="147"/>
        <v>#N/A</v>
      </c>
      <c r="BL272" s="20" t="e">
        <f t="shared" si="148"/>
        <v>#N/A</v>
      </c>
      <c r="BM272" s="20" t="e">
        <f t="shared" si="149"/>
        <v>#N/A</v>
      </c>
      <c r="BN272" s="25" t="e">
        <f t="shared" si="150"/>
        <v>#N/A</v>
      </c>
      <c r="BO272" s="26" t="str">
        <f t="shared" si="151"/>
        <v>0</v>
      </c>
      <c r="BP272" s="21" t="e">
        <f t="shared" si="152"/>
        <v>#VALUE!</v>
      </c>
      <c r="BQ272" s="20" t="e">
        <f t="shared" si="153"/>
        <v>#N/A</v>
      </c>
      <c r="BR272" s="20" t="e">
        <v>#N/A</v>
      </c>
      <c r="BS272" s="9" t="e">
        <v>#N/A</v>
      </c>
      <c r="BT272" s="2" t="e">
        <f t="shared" si="154"/>
        <v>#VALUE!</v>
      </c>
      <c r="BU272" s="2" t="e">
        <f t="shared" si="137"/>
        <v>#N/A</v>
      </c>
      <c r="BV272" s="2" t="e">
        <f t="shared" si="138"/>
        <v>#N/A</v>
      </c>
    </row>
    <row r="273" s="2" customFormat="1" ht="22.95" customHeight="1" spans="1:74">
      <c r="A273" s="9" t="str">
        <f t="shared" si="139"/>
        <v>KMO 128Induk</v>
      </c>
      <c r="B273" s="9" t="str">
        <f t="shared" si="140"/>
        <v>KMO 128jurusan 1</v>
      </c>
      <c r="C273" s="9" t="str">
        <f t="shared" si="141"/>
        <v>KMO 128jurusan 2</v>
      </c>
      <c r="D273" s="9" t="str">
        <f t="shared" si="142"/>
        <v>KMO 128jurusan 3</v>
      </c>
      <c r="E273" s="9" t="str">
        <f t="shared" si="143"/>
        <v>KMO 128jurusan 4</v>
      </c>
      <c r="F273" s="10" t="s">
        <v>38</v>
      </c>
      <c r="G273" s="10" t="s">
        <v>39</v>
      </c>
      <c r="H273" s="10" t="s">
        <v>356</v>
      </c>
      <c r="I273" s="10" t="s">
        <v>10579</v>
      </c>
      <c r="J273" s="10" t="s">
        <v>10580</v>
      </c>
      <c r="K273" s="10" t="s">
        <v>7465</v>
      </c>
      <c r="L273" s="10"/>
      <c r="M273" s="10"/>
      <c r="N273" s="14">
        <f t="shared" si="144"/>
        <v>0</v>
      </c>
      <c r="O273" s="15" t="e">
        <f t="shared" si="145"/>
        <v>#VALUE!</v>
      </c>
      <c r="P273" s="15" t="e">
        <f t="shared" si="146"/>
        <v>#VALUE!</v>
      </c>
      <c r="Q273" s="17" t="e">
        <f>VLOOKUP($A273,'DATA PENGUKURAN GARDU'!$A:$BS,42,0)</f>
        <v>#N/A</v>
      </c>
      <c r="R273" s="18" t="e">
        <f t="shared" si="122"/>
        <v>#N/A</v>
      </c>
      <c r="S273" s="17" t="e">
        <f>VLOOKUP($A273,'DATA PENGUKURAN GARDU'!$A:$BS,44,0)</f>
        <v>#N/A</v>
      </c>
      <c r="T273" s="18" t="e">
        <f t="shared" si="123"/>
        <v>#N/A</v>
      </c>
      <c r="U273" s="17" t="e">
        <f>VLOOKUP($A273,'DATA PENGUKURAN GARDU'!$A:$BS,46,0)</f>
        <v>#N/A</v>
      </c>
      <c r="V273" s="18" t="e">
        <f t="shared" si="124"/>
        <v>#N/A</v>
      </c>
      <c r="W273" s="17" t="e">
        <f>VLOOKUP($A273,'DATA PENGUKURAN GARDU'!$A:$BS,48,0)</f>
        <v>#N/A</v>
      </c>
      <c r="X273" s="17" t="e">
        <f>VLOOKUP($A273,'DATA PENGUKURAN GARDU'!$A:$BS,53,0)</f>
        <v>#N/A</v>
      </c>
      <c r="Y273" s="17" t="e">
        <f>VLOOKUP($A273,'DATA PENGUKURAN GARDU'!$A:$BS,54,0)</f>
        <v>#N/A</v>
      </c>
      <c r="Z273" s="17" t="e">
        <f>VLOOKUP($A273,'DATA PENGUKURAN GARDU'!$A:$BS,55,0)</f>
        <v>#N/A</v>
      </c>
      <c r="AA273" s="20" t="e">
        <f>VLOOKUP($B273,'DATA PENGUKURAN GARDU'!$A:$BS,42,0)</f>
        <v>#N/A</v>
      </c>
      <c r="AB273" s="21" t="e">
        <f t="shared" si="125"/>
        <v>#N/A</v>
      </c>
      <c r="AC273" s="20" t="e">
        <f>VLOOKUP($B273,'DATA PENGUKURAN GARDU'!$A:$BS,44,0)</f>
        <v>#N/A</v>
      </c>
      <c r="AD273" s="21" t="e">
        <f t="shared" si="126"/>
        <v>#N/A</v>
      </c>
      <c r="AE273" s="20" t="e">
        <f>VLOOKUP($B273,'DATA PENGUKURAN GARDU'!$A:$BS,46,0)</f>
        <v>#N/A</v>
      </c>
      <c r="AF273" s="21" t="e">
        <f t="shared" si="127"/>
        <v>#N/A</v>
      </c>
      <c r="AG273" s="20" t="e">
        <f>VLOOKUP($B273,'DATA PENGUKURAN GARDU'!$A:$BS,46,0)</f>
        <v>#N/A</v>
      </c>
      <c r="AH273" s="20" t="e">
        <f>VLOOKUP($B273,'DATA PENGUKURAN GARDU'!$A:$BS,53,0)</f>
        <v>#N/A</v>
      </c>
      <c r="AI273" s="20" t="e">
        <f>VLOOKUP($B273,'DATA PENGUKURAN GARDU'!$A:$BS,54,0)</f>
        <v>#N/A</v>
      </c>
      <c r="AJ273" s="17" t="e">
        <f>VLOOKUP($C273,'DATA PENGUKURAN GARDU'!$A:$BS,42,0)</f>
        <v>#N/A</v>
      </c>
      <c r="AK273" s="23" t="e">
        <f t="shared" si="128"/>
        <v>#N/A</v>
      </c>
      <c r="AL273" s="17" t="e">
        <f>VLOOKUP($C273,'DATA PENGUKURAN GARDU'!$A:$BS,44,0)</f>
        <v>#N/A</v>
      </c>
      <c r="AM273" s="23" t="e">
        <f t="shared" si="129"/>
        <v>#N/A</v>
      </c>
      <c r="AN273" s="17" t="e">
        <f>VLOOKUP($C273,'DATA PENGUKURAN GARDU'!$A:$BS,46,0)</f>
        <v>#N/A</v>
      </c>
      <c r="AO273" s="23" t="e">
        <f t="shared" si="130"/>
        <v>#N/A</v>
      </c>
      <c r="AP273" s="17" t="e">
        <f>VLOOKUP($C273,'DATA PENGUKURAN GARDU'!$A:$BS,46,0)</f>
        <v>#N/A</v>
      </c>
      <c r="AQ273" s="17" t="e">
        <f>VLOOKUP($C273,'DATA PENGUKURAN GARDU'!$A:$BS,53,0)</f>
        <v>#N/A</v>
      </c>
      <c r="AR273" s="17" t="e">
        <f>VLOOKUP($C273,'DATA PENGUKURAN GARDU'!$A:$BS,54,0)</f>
        <v>#N/A</v>
      </c>
      <c r="AS273" s="20" t="e">
        <f>VLOOKUP($D273,'DATA PENGUKURAN GARDU'!$A:$BS,42,0)</f>
        <v>#N/A</v>
      </c>
      <c r="AT273" s="21" t="e">
        <f t="shared" si="131"/>
        <v>#N/A</v>
      </c>
      <c r="AU273" s="20" t="e">
        <f>VLOOKUP($D273,'DATA PENGUKURAN GARDU'!$A:$BS,44,0)</f>
        <v>#N/A</v>
      </c>
      <c r="AV273" s="21" t="e">
        <f t="shared" si="132"/>
        <v>#N/A</v>
      </c>
      <c r="AW273" s="20" t="e">
        <f>VLOOKUP($D273,'DATA PENGUKURAN GARDU'!$A:$BS,46,0)</f>
        <v>#N/A</v>
      </c>
      <c r="AX273" s="21" t="e">
        <f t="shared" si="133"/>
        <v>#N/A</v>
      </c>
      <c r="AY273" s="20" t="e">
        <f>VLOOKUP($D273,'DATA PENGUKURAN GARDU'!$A:$BS,46,0)</f>
        <v>#N/A</v>
      </c>
      <c r="AZ273" s="20" t="e">
        <f>VLOOKUP($D273,'DATA PENGUKURAN GARDU'!$A:$BS,53,0)</f>
        <v>#N/A</v>
      </c>
      <c r="BA273" s="20" t="e">
        <f>VLOOKUP($D273,'DATA PENGUKURAN GARDU'!$A:$BS,54,0)</f>
        <v>#N/A</v>
      </c>
      <c r="BB273" s="17" t="e">
        <f>VLOOKUP($E273,'DATA PENGUKURAN GARDU'!$A:$BS,42,0)</f>
        <v>#N/A</v>
      </c>
      <c r="BC273" s="23" t="e">
        <f t="shared" si="134"/>
        <v>#N/A</v>
      </c>
      <c r="BD273" s="17" t="e">
        <f>VLOOKUP($E273,'DATA PENGUKURAN GARDU'!$A:$BS,44,0)</f>
        <v>#N/A</v>
      </c>
      <c r="BE273" s="23" t="e">
        <f t="shared" si="135"/>
        <v>#N/A</v>
      </c>
      <c r="BF273" s="17" t="e">
        <f>VLOOKUP($E273,'DATA PENGUKURAN GARDU'!$A:$BS,46,0)</f>
        <v>#N/A</v>
      </c>
      <c r="BG273" s="23" t="e">
        <f t="shared" si="136"/>
        <v>#N/A</v>
      </c>
      <c r="BH273" s="17" t="e">
        <f>VLOOKUP($E273,'DATA PENGUKURAN GARDU'!$A:$BS,46,0)</f>
        <v>#N/A</v>
      </c>
      <c r="BI273" s="17" t="e">
        <f>VLOOKUP($E273,'DATA PENGUKURAN GARDU'!$A:$BS,53,0)</f>
        <v>#N/A</v>
      </c>
      <c r="BJ273" s="17" t="e">
        <f>VLOOKUP($E273,'DATA PENGUKURAN GARDU'!$A:$BS,54,0)</f>
        <v>#N/A</v>
      </c>
      <c r="BK273" s="20" t="e">
        <f t="shared" si="147"/>
        <v>#N/A</v>
      </c>
      <c r="BL273" s="20" t="e">
        <f t="shared" si="148"/>
        <v>#N/A</v>
      </c>
      <c r="BM273" s="20" t="e">
        <f t="shared" si="149"/>
        <v>#N/A</v>
      </c>
      <c r="BN273" s="25" t="e">
        <f t="shared" si="150"/>
        <v>#N/A</v>
      </c>
      <c r="BO273" s="26" t="str">
        <f t="shared" si="151"/>
        <v>0</v>
      </c>
      <c r="BP273" s="21" t="e">
        <f t="shared" si="152"/>
        <v>#VALUE!</v>
      </c>
      <c r="BQ273" s="20" t="e">
        <f t="shared" si="153"/>
        <v>#N/A</v>
      </c>
      <c r="BR273" s="20" t="e">
        <v>#N/A</v>
      </c>
      <c r="BS273" s="9" t="e">
        <v>#N/A</v>
      </c>
      <c r="BT273" s="2" t="e">
        <f t="shared" si="154"/>
        <v>#VALUE!</v>
      </c>
      <c r="BU273" s="2" t="e">
        <f t="shared" si="137"/>
        <v>#N/A</v>
      </c>
      <c r="BV273" s="2" t="e">
        <f t="shared" si="138"/>
        <v>#N/A</v>
      </c>
    </row>
    <row r="274" s="2" customFormat="1" ht="22.95" customHeight="1" spans="1:74">
      <c r="A274" s="9" t="str">
        <f t="shared" si="139"/>
        <v>KMO 130Induk</v>
      </c>
      <c r="B274" s="9" t="str">
        <f t="shared" si="140"/>
        <v>KMO 130jurusan 1</v>
      </c>
      <c r="C274" s="9" t="str">
        <f t="shared" si="141"/>
        <v>KMO 130jurusan 2</v>
      </c>
      <c r="D274" s="9" t="str">
        <f t="shared" si="142"/>
        <v>KMO 130jurusan 3</v>
      </c>
      <c r="E274" s="9" t="str">
        <f t="shared" si="143"/>
        <v>KMO 130jurusan 4</v>
      </c>
      <c r="F274" s="10" t="s">
        <v>42</v>
      </c>
      <c r="G274" s="10" t="s">
        <v>39</v>
      </c>
      <c r="H274" s="10" t="s">
        <v>357</v>
      </c>
      <c r="I274" s="10" t="s">
        <v>10581</v>
      </c>
      <c r="J274" s="10" t="s">
        <v>10582</v>
      </c>
      <c r="K274" s="10" t="s">
        <v>7465</v>
      </c>
      <c r="L274" s="10"/>
      <c r="M274" s="10"/>
      <c r="N274" s="14">
        <f t="shared" si="144"/>
        <v>0</v>
      </c>
      <c r="O274" s="15" t="e">
        <f t="shared" si="145"/>
        <v>#VALUE!</v>
      </c>
      <c r="P274" s="15" t="e">
        <f t="shared" si="146"/>
        <v>#VALUE!</v>
      </c>
      <c r="Q274" s="17" t="e">
        <f>VLOOKUP($A274,'DATA PENGUKURAN GARDU'!$A:$BS,42,0)</f>
        <v>#N/A</v>
      </c>
      <c r="R274" s="18" t="e">
        <f t="shared" ref="R274:R337" si="155">Q274/$P274*100</f>
        <v>#N/A</v>
      </c>
      <c r="S274" s="17" t="e">
        <f>VLOOKUP($A274,'DATA PENGUKURAN GARDU'!$A:$BS,44,0)</f>
        <v>#N/A</v>
      </c>
      <c r="T274" s="18" t="e">
        <f t="shared" ref="T274:T337" si="156">S274/$P274*100</f>
        <v>#N/A</v>
      </c>
      <c r="U274" s="17" t="e">
        <f>VLOOKUP($A274,'DATA PENGUKURAN GARDU'!$A:$BS,46,0)</f>
        <v>#N/A</v>
      </c>
      <c r="V274" s="18" t="e">
        <f t="shared" ref="V274:V337" si="157">U274/$P274*100</f>
        <v>#N/A</v>
      </c>
      <c r="W274" s="17" t="e">
        <f>VLOOKUP($A274,'DATA PENGUKURAN GARDU'!$A:$BS,48,0)</f>
        <v>#N/A</v>
      </c>
      <c r="X274" s="17" t="e">
        <f>VLOOKUP($A274,'DATA PENGUKURAN GARDU'!$A:$BS,53,0)</f>
        <v>#N/A</v>
      </c>
      <c r="Y274" s="17" t="e">
        <f>VLOOKUP($A274,'DATA PENGUKURAN GARDU'!$A:$BS,54,0)</f>
        <v>#N/A</v>
      </c>
      <c r="Z274" s="17" t="e">
        <f>VLOOKUP($A274,'DATA PENGUKURAN GARDU'!$A:$BS,55,0)</f>
        <v>#N/A</v>
      </c>
      <c r="AA274" s="20" t="e">
        <f>VLOOKUP($B274,'DATA PENGUKURAN GARDU'!$A:$BS,42,0)</f>
        <v>#N/A</v>
      </c>
      <c r="AB274" s="21" t="e">
        <f t="shared" ref="AB274:AB337" si="158">AA274/$P274*100</f>
        <v>#N/A</v>
      </c>
      <c r="AC274" s="20" t="e">
        <f>VLOOKUP($B274,'DATA PENGUKURAN GARDU'!$A:$BS,44,0)</f>
        <v>#N/A</v>
      </c>
      <c r="AD274" s="21" t="e">
        <f t="shared" ref="AD274:AD337" si="159">AC274/$P274*100</f>
        <v>#N/A</v>
      </c>
      <c r="AE274" s="20" t="e">
        <f>VLOOKUP($B274,'DATA PENGUKURAN GARDU'!$A:$BS,46,0)</f>
        <v>#N/A</v>
      </c>
      <c r="AF274" s="21" t="e">
        <f t="shared" ref="AF274:AF337" si="160">AE274/$P274*100</f>
        <v>#N/A</v>
      </c>
      <c r="AG274" s="20" t="e">
        <f>VLOOKUP($B274,'DATA PENGUKURAN GARDU'!$A:$BS,46,0)</f>
        <v>#N/A</v>
      </c>
      <c r="AH274" s="20" t="e">
        <f>VLOOKUP($B274,'DATA PENGUKURAN GARDU'!$A:$BS,53,0)</f>
        <v>#N/A</v>
      </c>
      <c r="AI274" s="20" t="e">
        <f>VLOOKUP($B274,'DATA PENGUKURAN GARDU'!$A:$BS,54,0)</f>
        <v>#N/A</v>
      </c>
      <c r="AJ274" s="17" t="e">
        <f>VLOOKUP($C274,'DATA PENGUKURAN GARDU'!$A:$BS,42,0)</f>
        <v>#N/A</v>
      </c>
      <c r="AK274" s="23" t="e">
        <f t="shared" ref="AK274:AK337" si="161">AJ274/$P274*100</f>
        <v>#N/A</v>
      </c>
      <c r="AL274" s="17" t="e">
        <f>VLOOKUP($C274,'DATA PENGUKURAN GARDU'!$A:$BS,44,0)</f>
        <v>#N/A</v>
      </c>
      <c r="AM274" s="23" t="e">
        <f t="shared" ref="AM274:AM337" si="162">AL274/$P274*100</f>
        <v>#N/A</v>
      </c>
      <c r="AN274" s="17" t="e">
        <f>VLOOKUP($C274,'DATA PENGUKURAN GARDU'!$A:$BS,46,0)</f>
        <v>#N/A</v>
      </c>
      <c r="AO274" s="23" t="e">
        <f t="shared" ref="AO274:AO337" si="163">AN274/$P274*100</f>
        <v>#N/A</v>
      </c>
      <c r="AP274" s="17" t="e">
        <f>VLOOKUP($C274,'DATA PENGUKURAN GARDU'!$A:$BS,46,0)</f>
        <v>#N/A</v>
      </c>
      <c r="AQ274" s="17" t="e">
        <f>VLOOKUP($C274,'DATA PENGUKURAN GARDU'!$A:$BS,53,0)</f>
        <v>#N/A</v>
      </c>
      <c r="AR274" s="17" t="e">
        <f>VLOOKUP($C274,'DATA PENGUKURAN GARDU'!$A:$BS,54,0)</f>
        <v>#N/A</v>
      </c>
      <c r="AS274" s="20" t="e">
        <f>VLOOKUP($D274,'DATA PENGUKURAN GARDU'!$A:$BS,42,0)</f>
        <v>#N/A</v>
      </c>
      <c r="AT274" s="21" t="e">
        <f t="shared" ref="AT274:AT337" si="164">AS274/$P274*100</f>
        <v>#N/A</v>
      </c>
      <c r="AU274" s="20" t="e">
        <f>VLOOKUP($D274,'DATA PENGUKURAN GARDU'!$A:$BS,44,0)</f>
        <v>#N/A</v>
      </c>
      <c r="AV274" s="21" t="e">
        <f t="shared" ref="AV274:AV337" si="165">AU274/$P274*100</f>
        <v>#N/A</v>
      </c>
      <c r="AW274" s="20" t="e">
        <f>VLOOKUP($D274,'DATA PENGUKURAN GARDU'!$A:$BS,46,0)</f>
        <v>#N/A</v>
      </c>
      <c r="AX274" s="21" t="e">
        <f t="shared" ref="AX274:AX337" si="166">AW274/$P274*100</f>
        <v>#N/A</v>
      </c>
      <c r="AY274" s="20" t="e">
        <f>VLOOKUP($D274,'DATA PENGUKURAN GARDU'!$A:$BS,46,0)</f>
        <v>#N/A</v>
      </c>
      <c r="AZ274" s="20" t="e">
        <f>VLOOKUP($D274,'DATA PENGUKURAN GARDU'!$A:$BS,53,0)</f>
        <v>#N/A</v>
      </c>
      <c r="BA274" s="20" t="e">
        <f>VLOOKUP($D274,'DATA PENGUKURAN GARDU'!$A:$BS,54,0)</f>
        <v>#N/A</v>
      </c>
      <c r="BB274" s="17" t="e">
        <f>VLOOKUP($E274,'DATA PENGUKURAN GARDU'!$A:$BS,42,0)</f>
        <v>#N/A</v>
      </c>
      <c r="BC274" s="23" t="e">
        <f t="shared" ref="BC274:BC337" si="167">BB274/$P274*100</f>
        <v>#N/A</v>
      </c>
      <c r="BD274" s="17" t="e">
        <f>VLOOKUP($E274,'DATA PENGUKURAN GARDU'!$A:$BS,44,0)</f>
        <v>#N/A</v>
      </c>
      <c r="BE274" s="23" t="e">
        <f t="shared" ref="BE274:BE337" si="168">BD274/$P274*100</f>
        <v>#N/A</v>
      </c>
      <c r="BF274" s="17" t="e">
        <f>VLOOKUP($E274,'DATA PENGUKURAN GARDU'!$A:$BS,46,0)</f>
        <v>#N/A</v>
      </c>
      <c r="BG274" s="23" t="e">
        <f t="shared" ref="BG274:BG337" si="169">BF274/$P274*100</f>
        <v>#N/A</v>
      </c>
      <c r="BH274" s="17" t="e">
        <f>VLOOKUP($E274,'DATA PENGUKURAN GARDU'!$A:$BS,46,0)</f>
        <v>#N/A</v>
      </c>
      <c r="BI274" s="17" t="e">
        <f>VLOOKUP($E274,'DATA PENGUKURAN GARDU'!$A:$BS,53,0)</f>
        <v>#N/A</v>
      </c>
      <c r="BJ274" s="17" t="e">
        <f>VLOOKUP($E274,'DATA PENGUKURAN GARDU'!$A:$BS,54,0)</f>
        <v>#N/A</v>
      </c>
      <c r="BK274" s="20" t="e">
        <f t="shared" si="147"/>
        <v>#N/A</v>
      </c>
      <c r="BL274" s="20" t="e">
        <f t="shared" si="148"/>
        <v>#N/A</v>
      </c>
      <c r="BM274" s="20" t="e">
        <f t="shared" si="149"/>
        <v>#N/A</v>
      </c>
      <c r="BN274" s="25" t="e">
        <f t="shared" si="150"/>
        <v>#N/A</v>
      </c>
      <c r="BO274" s="26" t="str">
        <f t="shared" si="151"/>
        <v>0</v>
      </c>
      <c r="BP274" s="21" t="e">
        <f t="shared" si="152"/>
        <v>#VALUE!</v>
      </c>
      <c r="BQ274" s="20" t="e">
        <f t="shared" si="153"/>
        <v>#N/A</v>
      </c>
      <c r="BR274" s="20" t="e">
        <v>#N/A</v>
      </c>
      <c r="BS274" s="9" t="e">
        <v>#N/A</v>
      </c>
      <c r="BT274" s="2" t="e">
        <f t="shared" si="154"/>
        <v>#VALUE!</v>
      </c>
      <c r="BU274" s="2" t="e">
        <f t="shared" si="137"/>
        <v>#N/A</v>
      </c>
      <c r="BV274" s="2" t="e">
        <f t="shared" si="138"/>
        <v>#N/A</v>
      </c>
    </row>
    <row r="275" s="2" customFormat="1" ht="22.95" customHeight="1" spans="1:74">
      <c r="A275" s="9" t="str">
        <f t="shared" si="139"/>
        <v>L-119Induk</v>
      </c>
      <c r="B275" s="9" t="str">
        <f t="shared" si="140"/>
        <v>L-119jurusan 1</v>
      </c>
      <c r="C275" s="9" t="str">
        <f t="shared" si="141"/>
        <v>L-119jurusan 2</v>
      </c>
      <c r="D275" s="9" t="str">
        <f t="shared" si="142"/>
        <v>L-119jurusan 3</v>
      </c>
      <c r="E275" s="9" t="str">
        <f t="shared" si="143"/>
        <v>L-119jurusan 4</v>
      </c>
      <c r="F275" s="10" t="s">
        <v>105</v>
      </c>
      <c r="G275" s="10" t="s">
        <v>22</v>
      </c>
      <c r="H275" s="10" t="s">
        <v>358</v>
      </c>
      <c r="I275" s="10" t="s">
        <v>10583</v>
      </c>
      <c r="J275" s="10" t="s">
        <v>10584</v>
      </c>
      <c r="K275" s="10" t="s">
        <v>7465</v>
      </c>
      <c r="L275" s="10"/>
      <c r="M275" s="10"/>
      <c r="N275" s="14">
        <f t="shared" si="144"/>
        <v>0</v>
      </c>
      <c r="O275" s="15" t="e">
        <f t="shared" si="145"/>
        <v>#VALUE!</v>
      </c>
      <c r="P275" s="15" t="e">
        <f t="shared" si="146"/>
        <v>#VALUE!</v>
      </c>
      <c r="Q275" s="17" t="e">
        <f>VLOOKUP($A275,'DATA PENGUKURAN GARDU'!$A:$BS,42,0)</f>
        <v>#N/A</v>
      </c>
      <c r="R275" s="18" t="e">
        <f t="shared" si="155"/>
        <v>#N/A</v>
      </c>
      <c r="S275" s="17" t="e">
        <f>VLOOKUP($A275,'DATA PENGUKURAN GARDU'!$A:$BS,44,0)</f>
        <v>#N/A</v>
      </c>
      <c r="T275" s="18" t="e">
        <f t="shared" si="156"/>
        <v>#N/A</v>
      </c>
      <c r="U275" s="17" t="e">
        <f>VLOOKUP($A275,'DATA PENGUKURAN GARDU'!$A:$BS,46,0)</f>
        <v>#N/A</v>
      </c>
      <c r="V275" s="18" t="e">
        <f t="shared" si="157"/>
        <v>#N/A</v>
      </c>
      <c r="W275" s="17" t="e">
        <f>VLOOKUP($A275,'DATA PENGUKURAN GARDU'!$A:$BS,48,0)</f>
        <v>#N/A</v>
      </c>
      <c r="X275" s="17" t="e">
        <f>VLOOKUP($A275,'DATA PENGUKURAN GARDU'!$A:$BS,53,0)</f>
        <v>#N/A</v>
      </c>
      <c r="Y275" s="17" t="e">
        <f>VLOOKUP($A275,'DATA PENGUKURAN GARDU'!$A:$BS,54,0)</f>
        <v>#N/A</v>
      </c>
      <c r="Z275" s="17" t="e">
        <f>VLOOKUP($A275,'DATA PENGUKURAN GARDU'!$A:$BS,55,0)</f>
        <v>#N/A</v>
      </c>
      <c r="AA275" s="20" t="e">
        <f>VLOOKUP($B275,'DATA PENGUKURAN GARDU'!$A:$BS,42,0)</f>
        <v>#N/A</v>
      </c>
      <c r="AB275" s="21" t="e">
        <f t="shared" si="158"/>
        <v>#N/A</v>
      </c>
      <c r="AC275" s="20" t="e">
        <f>VLOOKUP($B275,'DATA PENGUKURAN GARDU'!$A:$BS,44,0)</f>
        <v>#N/A</v>
      </c>
      <c r="AD275" s="21" t="e">
        <f t="shared" si="159"/>
        <v>#N/A</v>
      </c>
      <c r="AE275" s="20" t="e">
        <f>VLOOKUP($B275,'DATA PENGUKURAN GARDU'!$A:$BS,46,0)</f>
        <v>#N/A</v>
      </c>
      <c r="AF275" s="21" t="e">
        <f t="shared" si="160"/>
        <v>#N/A</v>
      </c>
      <c r="AG275" s="20" t="e">
        <f>VLOOKUP($B275,'DATA PENGUKURAN GARDU'!$A:$BS,46,0)</f>
        <v>#N/A</v>
      </c>
      <c r="AH275" s="20" t="e">
        <f>VLOOKUP($B275,'DATA PENGUKURAN GARDU'!$A:$BS,53,0)</f>
        <v>#N/A</v>
      </c>
      <c r="AI275" s="20" t="e">
        <f>VLOOKUP($B275,'DATA PENGUKURAN GARDU'!$A:$BS,54,0)</f>
        <v>#N/A</v>
      </c>
      <c r="AJ275" s="17" t="e">
        <f>VLOOKUP($C275,'DATA PENGUKURAN GARDU'!$A:$BS,42,0)</f>
        <v>#N/A</v>
      </c>
      <c r="AK275" s="23" t="e">
        <f t="shared" si="161"/>
        <v>#N/A</v>
      </c>
      <c r="AL275" s="17" t="e">
        <f>VLOOKUP($C275,'DATA PENGUKURAN GARDU'!$A:$BS,44,0)</f>
        <v>#N/A</v>
      </c>
      <c r="AM275" s="23" t="e">
        <f t="shared" si="162"/>
        <v>#N/A</v>
      </c>
      <c r="AN275" s="17" t="e">
        <f>VLOOKUP($C275,'DATA PENGUKURAN GARDU'!$A:$BS,46,0)</f>
        <v>#N/A</v>
      </c>
      <c r="AO275" s="23" t="e">
        <f t="shared" si="163"/>
        <v>#N/A</v>
      </c>
      <c r="AP275" s="17" t="e">
        <f>VLOOKUP($C275,'DATA PENGUKURAN GARDU'!$A:$BS,46,0)</f>
        <v>#N/A</v>
      </c>
      <c r="AQ275" s="17" t="e">
        <f>VLOOKUP($C275,'DATA PENGUKURAN GARDU'!$A:$BS,53,0)</f>
        <v>#N/A</v>
      </c>
      <c r="AR275" s="17" t="e">
        <f>VLOOKUP($C275,'DATA PENGUKURAN GARDU'!$A:$BS,54,0)</f>
        <v>#N/A</v>
      </c>
      <c r="AS275" s="20" t="e">
        <f>VLOOKUP($D275,'DATA PENGUKURAN GARDU'!$A:$BS,42,0)</f>
        <v>#N/A</v>
      </c>
      <c r="AT275" s="21" t="e">
        <f t="shared" si="164"/>
        <v>#N/A</v>
      </c>
      <c r="AU275" s="20" t="e">
        <f>VLOOKUP($D275,'DATA PENGUKURAN GARDU'!$A:$BS,44,0)</f>
        <v>#N/A</v>
      </c>
      <c r="AV275" s="21" t="e">
        <f t="shared" si="165"/>
        <v>#N/A</v>
      </c>
      <c r="AW275" s="20" t="e">
        <f>VLOOKUP($D275,'DATA PENGUKURAN GARDU'!$A:$BS,46,0)</f>
        <v>#N/A</v>
      </c>
      <c r="AX275" s="21" t="e">
        <f t="shared" si="166"/>
        <v>#N/A</v>
      </c>
      <c r="AY275" s="20" t="e">
        <f>VLOOKUP($D275,'DATA PENGUKURAN GARDU'!$A:$BS,46,0)</f>
        <v>#N/A</v>
      </c>
      <c r="AZ275" s="20" t="e">
        <f>VLOOKUP($D275,'DATA PENGUKURAN GARDU'!$A:$BS,53,0)</f>
        <v>#N/A</v>
      </c>
      <c r="BA275" s="20" t="e">
        <f>VLOOKUP($D275,'DATA PENGUKURAN GARDU'!$A:$BS,54,0)</f>
        <v>#N/A</v>
      </c>
      <c r="BB275" s="17" t="e">
        <f>VLOOKUP($E275,'DATA PENGUKURAN GARDU'!$A:$BS,42,0)</f>
        <v>#N/A</v>
      </c>
      <c r="BC275" s="23" t="e">
        <f t="shared" si="167"/>
        <v>#N/A</v>
      </c>
      <c r="BD275" s="17" t="e">
        <f>VLOOKUP($E275,'DATA PENGUKURAN GARDU'!$A:$BS,44,0)</f>
        <v>#N/A</v>
      </c>
      <c r="BE275" s="23" t="e">
        <f t="shared" si="168"/>
        <v>#N/A</v>
      </c>
      <c r="BF275" s="17" t="e">
        <f>VLOOKUP($E275,'DATA PENGUKURAN GARDU'!$A:$BS,46,0)</f>
        <v>#N/A</v>
      </c>
      <c r="BG275" s="23" t="e">
        <f t="shared" si="169"/>
        <v>#N/A</v>
      </c>
      <c r="BH275" s="17" t="e">
        <f>VLOOKUP($E275,'DATA PENGUKURAN GARDU'!$A:$BS,46,0)</f>
        <v>#N/A</v>
      </c>
      <c r="BI275" s="17" t="e">
        <f>VLOOKUP($E275,'DATA PENGUKURAN GARDU'!$A:$BS,53,0)</f>
        <v>#N/A</v>
      </c>
      <c r="BJ275" s="17" t="e">
        <f>VLOOKUP($E275,'DATA PENGUKURAN GARDU'!$A:$BS,54,0)</f>
        <v>#N/A</v>
      </c>
      <c r="BK275" s="20" t="e">
        <f t="shared" si="147"/>
        <v>#N/A</v>
      </c>
      <c r="BL275" s="20" t="e">
        <f t="shared" si="148"/>
        <v>#N/A</v>
      </c>
      <c r="BM275" s="20" t="e">
        <f t="shared" si="149"/>
        <v>#N/A</v>
      </c>
      <c r="BN275" s="25" t="e">
        <f t="shared" si="150"/>
        <v>#N/A</v>
      </c>
      <c r="BO275" s="26" t="str">
        <f t="shared" si="151"/>
        <v>0</v>
      </c>
      <c r="BP275" s="21" t="e">
        <f t="shared" si="152"/>
        <v>#VALUE!</v>
      </c>
      <c r="BQ275" s="20" t="e">
        <f t="shared" si="153"/>
        <v>#N/A</v>
      </c>
      <c r="BR275" s="20" t="e">
        <v>#N/A</v>
      </c>
      <c r="BS275" s="9" t="e">
        <v>#N/A</v>
      </c>
      <c r="BT275" s="2" t="e">
        <f t="shared" si="154"/>
        <v>#VALUE!</v>
      </c>
      <c r="BU275" s="2" t="e">
        <f t="shared" si="137"/>
        <v>#N/A</v>
      </c>
      <c r="BV275" s="2" t="e">
        <f t="shared" si="138"/>
        <v>#N/A</v>
      </c>
    </row>
    <row r="276" s="2" customFormat="1" ht="22.95" customHeight="1" spans="1:74">
      <c r="A276" s="9" t="str">
        <f t="shared" si="139"/>
        <v>L-088Induk</v>
      </c>
      <c r="B276" s="9" t="str">
        <f t="shared" si="140"/>
        <v>L-088jurusan 1</v>
      </c>
      <c r="C276" s="9" t="str">
        <f t="shared" si="141"/>
        <v>L-088jurusan 2</v>
      </c>
      <c r="D276" s="9" t="str">
        <f t="shared" si="142"/>
        <v>L-088jurusan 3</v>
      </c>
      <c r="E276" s="9" t="str">
        <f t="shared" si="143"/>
        <v>L-088jurusan 4</v>
      </c>
      <c r="F276" s="10" t="s">
        <v>46</v>
      </c>
      <c r="G276" s="10" t="s">
        <v>22</v>
      </c>
      <c r="H276" s="10" t="s">
        <v>359</v>
      </c>
      <c r="I276" s="10" t="s">
        <v>10585</v>
      </c>
      <c r="J276" s="10" t="s">
        <v>10586</v>
      </c>
      <c r="K276" s="10" t="s">
        <v>7465</v>
      </c>
      <c r="L276" s="10"/>
      <c r="M276" s="10"/>
      <c r="N276" s="14">
        <f t="shared" si="144"/>
        <v>0</v>
      </c>
      <c r="O276" s="15" t="e">
        <f t="shared" si="145"/>
        <v>#VALUE!</v>
      </c>
      <c r="P276" s="15" t="e">
        <f t="shared" si="146"/>
        <v>#VALUE!</v>
      </c>
      <c r="Q276" s="17" t="e">
        <f>VLOOKUP($A276,'DATA PENGUKURAN GARDU'!$A:$BS,42,0)</f>
        <v>#N/A</v>
      </c>
      <c r="R276" s="18" t="e">
        <f t="shared" si="155"/>
        <v>#N/A</v>
      </c>
      <c r="S276" s="17" t="e">
        <f>VLOOKUP($A276,'DATA PENGUKURAN GARDU'!$A:$BS,44,0)</f>
        <v>#N/A</v>
      </c>
      <c r="T276" s="18" t="e">
        <f t="shared" si="156"/>
        <v>#N/A</v>
      </c>
      <c r="U276" s="17" t="e">
        <f>VLOOKUP($A276,'DATA PENGUKURAN GARDU'!$A:$BS,46,0)</f>
        <v>#N/A</v>
      </c>
      <c r="V276" s="18" t="e">
        <f t="shared" si="157"/>
        <v>#N/A</v>
      </c>
      <c r="W276" s="17" t="e">
        <f>VLOOKUP($A276,'DATA PENGUKURAN GARDU'!$A:$BS,48,0)</f>
        <v>#N/A</v>
      </c>
      <c r="X276" s="17" t="e">
        <f>VLOOKUP($A276,'DATA PENGUKURAN GARDU'!$A:$BS,53,0)</f>
        <v>#N/A</v>
      </c>
      <c r="Y276" s="17" t="e">
        <f>VLOOKUP($A276,'DATA PENGUKURAN GARDU'!$A:$BS,54,0)</f>
        <v>#N/A</v>
      </c>
      <c r="Z276" s="17" t="e">
        <f>VLOOKUP($A276,'DATA PENGUKURAN GARDU'!$A:$BS,55,0)</f>
        <v>#N/A</v>
      </c>
      <c r="AA276" s="20" t="e">
        <f>VLOOKUP($B276,'DATA PENGUKURAN GARDU'!$A:$BS,42,0)</f>
        <v>#N/A</v>
      </c>
      <c r="AB276" s="21" t="e">
        <f t="shared" si="158"/>
        <v>#N/A</v>
      </c>
      <c r="AC276" s="20" t="e">
        <f>VLOOKUP($B276,'DATA PENGUKURAN GARDU'!$A:$BS,44,0)</f>
        <v>#N/A</v>
      </c>
      <c r="AD276" s="21" t="e">
        <f t="shared" si="159"/>
        <v>#N/A</v>
      </c>
      <c r="AE276" s="20" t="e">
        <f>VLOOKUP($B276,'DATA PENGUKURAN GARDU'!$A:$BS,46,0)</f>
        <v>#N/A</v>
      </c>
      <c r="AF276" s="21" t="e">
        <f t="shared" si="160"/>
        <v>#N/A</v>
      </c>
      <c r="AG276" s="20" t="e">
        <f>VLOOKUP($B276,'DATA PENGUKURAN GARDU'!$A:$BS,46,0)</f>
        <v>#N/A</v>
      </c>
      <c r="AH276" s="20" t="e">
        <f>VLOOKUP($B276,'DATA PENGUKURAN GARDU'!$A:$BS,53,0)</f>
        <v>#N/A</v>
      </c>
      <c r="AI276" s="20" t="e">
        <f>VLOOKUP($B276,'DATA PENGUKURAN GARDU'!$A:$BS,54,0)</f>
        <v>#N/A</v>
      </c>
      <c r="AJ276" s="17" t="e">
        <f>VLOOKUP($C276,'DATA PENGUKURAN GARDU'!$A:$BS,42,0)</f>
        <v>#N/A</v>
      </c>
      <c r="AK276" s="23" t="e">
        <f t="shared" si="161"/>
        <v>#N/A</v>
      </c>
      <c r="AL276" s="17" t="e">
        <f>VLOOKUP($C276,'DATA PENGUKURAN GARDU'!$A:$BS,44,0)</f>
        <v>#N/A</v>
      </c>
      <c r="AM276" s="23" t="e">
        <f t="shared" si="162"/>
        <v>#N/A</v>
      </c>
      <c r="AN276" s="17" t="e">
        <f>VLOOKUP($C276,'DATA PENGUKURAN GARDU'!$A:$BS,46,0)</f>
        <v>#N/A</v>
      </c>
      <c r="AO276" s="23" t="e">
        <f t="shared" si="163"/>
        <v>#N/A</v>
      </c>
      <c r="AP276" s="17" t="e">
        <f>VLOOKUP($C276,'DATA PENGUKURAN GARDU'!$A:$BS,46,0)</f>
        <v>#N/A</v>
      </c>
      <c r="AQ276" s="17" t="e">
        <f>VLOOKUP($C276,'DATA PENGUKURAN GARDU'!$A:$BS,53,0)</f>
        <v>#N/A</v>
      </c>
      <c r="AR276" s="17" t="e">
        <f>VLOOKUP($C276,'DATA PENGUKURAN GARDU'!$A:$BS,54,0)</f>
        <v>#N/A</v>
      </c>
      <c r="AS276" s="20" t="e">
        <f>VLOOKUP($D276,'DATA PENGUKURAN GARDU'!$A:$BS,42,0)</f>
        <v>#N/A</v>
      </c>
      <c r="AT276" s="21" t="e">
        <f t="shared" si="164"/>
        <v>#N/A</v>
      </c>
      <c r="AU276" s="20" t="e">
        <f>VLOOKUP($D276,'DATA PENGUKURAN GARDU'!$A:$BS,44,0)</f>
        <v>#N/A</v>
      </c>
      <c r="AV276" s="21" t="e">
        <f t="shared" si="165"/>
        <v>#N/A</v>
      </c>
      <c r="AW276" s="20" t="e">
        <f>VLOOKUP($D276,'DATA PENGUKURAN GARDU'!$A:$BS,46,0)</f>
        <v>#N/A</v>
      </c>
      <c r="AX276" s="21" t="e">
        <f t="shared" si="166"/>
        <v>#N/A</v>
      </c>
      <c r="AY276" s="20" t="e">
        <f>VLOOKUP($D276,'DATA PENGUKURAN GARDU'!$A:$BS,46,0)</f>
        <v>#N/A</v>
      </c>
      <c r="AZ276" s="20" t="e">
        <f>VLOOKUP($D276,'DATA PENGUKURAN GARDU'!$A:$BS,53,0)</f>
        <v>#N/A</v>
      </c>
      <c r="BA276" s="20" t="e">
        <f>VLOOKUP($D276,'DATA PENGUKURAN GARDU'!$A:$BS,54,0)</f>
        <v>#N/A</v>
      </c>
      <c r="BB276" s="17" t="e">
        <f>VLOOKUP($E276,'DATA PENGUKURAN GARDU'!$A:$BS,42,0)</f>
        <v>#N/A</v>
      </c>
      <c r="BC276" s="23" t="e">
        <f t="shared" si="167"/>
        <v>#N/A</v>
      </c>
      <c r="BD276" s="17" t="e">
        <f>VLOOKUP($E276,'DATA PENGUKURAN GARDU'!$A:$BS,44,0)</f>
        <v>#N/A</v>
      </c>
      <c r="BE276" s="23" t="e">
        <f t="shared" si="168"/>
        <v>#N/A</v>
      </c>
      <c r="BF276" s="17" t="e">
        <f>VLOOKUP($E276,'DATA PENGUKURAN GARDU'!$A:$BS,46,0)</f>
        <v>#N/A</v>
      </c>
      <c r="BG276" s="23" t="e">
        <f t="shared" si="169"/>
        <v>#N/A</v>
      </c>
      <c r="BH276" s="17" t="e">
        <f>VLOOKUP($E276,'DATA PENGUKURAN GARDU'!$A:$BS,46,0)</f>
        <v>#N/A</v>
      </c>
      <c r="BI276" s="17" t="e">
        <f>VLOOKUP($E276,'DATA PENGUKURAN GARDU'!$A:$BS,53,0)</f>
        <v>#N/A</v>
      </c>
      <c r="BJ276" s="17" t="e">
        <f>VLOOKUP($E276,'DATA PENGUKURAN GARDU'!$A:$BS,54,0)</f>
        <v>#N/A</v>
      </c>
      <c r="BK276" s="20" t="e">
        <f t="shared" si="147"/>
        <v>#N/A</v>
      </c>
      <c r="BL276" s="20" t="e">
        <f t="shared" si="148"/>
        <v>#N/A</v>
      </c>
      <c r="BM276" s="20" t="e">
        <f t="shared" si="149"/>
        <v>#N/A</v>
      </c>
      <c r="BN276" s="25" t="e">
        <f t="shared" si="150"/>
        <v>#N/A</v>
      </c>
      <c r="BO276" s="26" t="str">
        <f t="shared" si="151"/>
        <v>0</v>
      </c>
      <c r="BP276" s="21" t="e">
        <f t="shared" si="152"/>
        <v>#VALUE!</v>
      </c>
      <c r="BQ276" s="20" t="e">
        <f t="shared" si="153"/>
        <v>#N/A</v>
      </c>
      <c r="BR276" s="20" t="e">
        <v>#N/A</v>
      </c>
      <c r="BS276" s="9" t="e">
        <v>#N/A</v>
      </c>
      <c r="BT276" s="2" t="e">
        <f t="shared" si="154"/>
        <v>#VALUE!</v>
      </c>
      <c r="BU276" s="2" t="e">
        <f t="shared" si="137"/>
        <v>#N/A</v>
      </c>
      <c r="BV276" s="2" t="e">
        <f t="shared" si="138"/>
        <v>#N/A</v>
      </c>
    </row>
    <row r="277" s="2" customFormat="1" ht="22.95" customHeight="1" spans="1:74">
      <c r="A277" s="9" t="str">
        <f t="shared" si="139"/>
        <v>L-090Induk</v>
      </c>
      <c r="B277" s="9" t="str">
        <f t="shared" si="140"/>
        <v>L-090jurusan 1</v>
      </c>
      <c r="C277" s="9" t="str">
        <f t="shared" si="141"/>
        <v>L-090jurusan 2</v>
      </c>
      <c r="D277" s="9" t="str">
        <f t="shared" si="142"/>
        <v>L-090jurusan 3</v>
      </c>
      <c r="E277" s="9" t="str">
        <f t="shared" si="143"/>
        <v>L-090jurusan 4</v>
      </c>
      <c r="F277" s="10" t="s">
        <v>46</v>
      </c>
      <c r="G277" s="10" t="s">
        <v>22</v>
      </c>
      <c r="H277" s="10" t="s">
        <v>360</v>
      </c>
      <c r="I277" s="10" t="s">
        <v>10587</v>
      </c>
      <c r="J277" s="10" t="s">
        <v>10588</v>
      </c>
      <c r="K277" s="10" t="s">
        <v>7465</v>
      </c>
      <c r="L277" s="10"/>
      <c r="M277" s="10"/>
      <c r="N277" s="14">
        <f t="shared" si="144"/>
        <v>0</v>
      </c>
      <c r="O277" s="15" t="e">
        <f t="shared" si="145"/>
        <v>#VALUE!</v>
      </c>
      <c r="P277" s="15" t="e">
        <f t="shared" si="146"/>
        <v>#VALUE!</v>
      </c>
      <c r="Q277" s="17" t="e">
        <f>VLOOKUP($A277,'DATA PENGUKURAN GARDU'!$A:$BS,42,0)</f>
        <v>#N/A</v>
      </c>
      <c r="R277" s="18" t="e">
        <f t="shared" si="155"/>
        <v>#N/A</v>
      </c>
      <c r="S277" s="17" t="e">
        <f>VLOOKUP($A277,'DATA PENGUKURAN GARDU'!$A:$BS,44,0)</f>
        <v>#N/A</v>
      </c>
      <c r="T277" s="18" t="e">
        <f t="shared" si="156"/>
        <v>#N/A</v>
      </c>
      <c r="U277" s="17" t="e">
        <f>VLOOKUP($A277,'DATA PENGUKURAN GARDU'!$A:$BS,46,0)</f>
        <v>#N/A</v>
      </c>
      <c r="V277" s="18" t="e">
        <f t="shared" si="157"/>
        <v>#N/A</v>
      </c>
      <c r="W277" s="17" t="e">
        <f>VLOOKUP($A277,'DATA PENGUKURAN GARDU'!$A:$BS,48,0)</f>
        <v>#N/A</v>
      </c>
      <c r="X277" s="17" t="e">
        <f>VLOOKUP($A277,'DATA PENGUKURAN GARDU'!$A:$BS,53,0)</f>
        <v>#N/A</v>
      </c>
      <c r="Y277" s="17" t="e">
        <f>VLOOKUP($A277,'DATA PENGUKURAN GARDU'!$A:$BS,54,0)</f>
        <v>#N/A</v>
      </c>
      <c r="Z277" s="17" t="e">
        <f>VLOOKUP($A277,'DATA PENGUKURAN GARDU'!$A:$BS,55,0)</f>
        <v>#N/A</v>
      </c>
      <c r="AA277" s="20" t="e">
        <f>VLOOKUP($B277,'DATA PENGUKURAN GARDU'!$A:$BS,42,0)</f>
        <v>#N/A</v>
      </c>
      <c r="AB277" s="21" t="e">
        <f t="shared" si="158"/>
        <v>#N/A</v>
      </c>
      <c r="AC277" s="20" t="e">
        <f>VLOOKUP($B277,'DATA PENGUKURAN GARDU'!$A:$BS,44,0)</f>
        <v>#N/A</v>
      </c>
      <c r="AD277" s="21" t="e">
        <f t="shared" si="159"/>
        <v>#N/A</v>
      </c>
      <c r="AE277" s="20" t="e">
        <f>VLOOKUP($B277,'DATA PENGUKURAN GARDU'!$A:$BS,46,0)</f>
        <v>#N/A</v>
      </c>
      <c r="AF277" s="21" t="e">
        <f t="shared" si="160"/>
        <v>#N/A</v>
      </c>
      <c r="AG277" s="20" t="e">
        <f>VLOOKUP($B277,'DATA PENGUKURAN GARDU'!$A:$BS,46,0)</f>
        <v>#N/A</v>
      </c>
      <c r="AH277" s="20" t="e">
        <f>VLOOKUP($B277,'DATA PENGUKURAN GARDU'!$A:$BS,53,0)</f>
        <v>#N/A</v>
      </c>
      <c r="AI277" s="20" t="e">
        <f>VLOOKUP($B277,'DATA PENGUKURAN GARDU'!$A:$BS,54,0)</f>
        <v>#N/A</v>
      </c>
      <c r="AJ277" s="17" t="e">
        <f>VLOOKUP($C277,'DATA PENGUKURAN GARDU'!$A:$BS,42,0)</f>
        <v>#N/A</v>
      </c>
      <c r="AK277" s="23" t="e">
        <f t="shared" si="161"/>
        <v>#N/A</v>
      </c>
      <c r="AL277" s="17" t="e">
        <f>VLOOKUP($C277,'DATA PENGUKURAN GARDU'!$A:$BS,44,0)</f>
        <v>#N/A</v>
      </c>
      <c r="AM277" s="23" t="e">
        <f t="shared" si="162"/>
        <v>#N/A</v>
      </c>
      <c r="AN277" s="17" t="e">
        <f>VLOOKUP($C277,'DATA PENGUKURAN GARDU'!$A:$BS,46,0)</f>
        <v>#N/A</v>
      </c>
      <c r="AO277" s="23" t="e">
        <f t="shared" si="163"/>
        <v>#N/A</v>
      </c>
      <c r="AP277" s="17" t="e">
        <f>VLOOKUP($C277,'DATA PENGUKURAN GARDU'!$A:$BS,46,0)</f>
        <v>#N/A</v>
      </c>
      <c r="AQ277" s="17" t="e">
        <f>VLOOKUP($C277,'DATA PENGUKURAN GARDU'!$A:$BS,53,0)</f>
        <v>#N/A</v>
      </c>
      <c r="AR277" s="17" t="e">
        <f>VLOOKUP($C277,'DATA PENGUKURAN GARDU'!$A:$BS,54,0)</f>
        <v>#N/A</v>
      </c>
      <c r="AS277" s="20" t="e">
        <f>VLOOKUP($D277,'DATA PENGUKURAN GARDU'!$A:$BS,42,0)</f>
        <v>#N/A</v>
      </c>
      <c r="AT277" s="21" t="e">
        <f t="shared" si="164"/>
        <v>#N/A</v>
      </c>
      <c r="AU277" s="20" t="e">
        <f>VLOOKUP($D277,'DATA PENGUKURAN GARDU'!$A:$BS,44,0)</f>
        <v>#N/A</v>
      </c>
      <c r="AV277" s="21" t="e">
        <f t="shared" si="165"/>
        <v>#N/A</v>
      </c>
      <c r="AW277" s="20" t="e">
        <f>VLOOKUP($D277,'DATA PENGUKURAN GARDU'!$A:$BS,46,0)</f>
        <v>#N/A</v>
      </c>
      <c r="AX277" s="21" t="e">
        <f t="shared" si="166"/>
        <v>#N/A</v>
      </c>
      <c r="AY277" s="20" t="e">
        <f>VLOOKUP($D277,'DATA PENGUKURAN GARDU'!$A:$BS,46,0)</f>
        <v>#N/A</v>
      </c>
      <c r="AZ277" s="20" t="e">
        <f>VLOOKUP($D277,'DATA PENGUKURAN GARDU'!$A:$BS,53,0)</f>
        <v>#N/A</v>
      </c>
      <c r="BA277" s="20" t="e">
        <f>VLOOKUP($D277,'DATA PENGUKURAN GARDU'!$A:$BS,54,0)</f>
        <v>#N/A</v>
      </c>
      <c r="BB277" s="17" t="e">
        <f>VLOOKUP($E277,'DATA PENGUKURAN GARDU'!$A:$BS,42,0)</f>
        <v>#N/A</v>
      </c>
      <c r="BC277" s="23" t="e">
        <f t="shared" si="167"/>
        <v>#N/A</v>
      </c>
      <c r="BD277" s="17" t="e">
        <f>VLOOKUP($E277,'DATA PENGUKURAN GARDU'!$A:$BS,44,0)</f>
        <v>#N/A</v>
      </c>
      <c r="BE277" s="23" t="e">
        <f t="shared" si="168"/>
        <v>#N/A</v>
      </c>
      <c r="BF277" s="17" t="e">
        <f>VLOOKUP($E277,'DATA PENGUKURAN GARDU'!$A:$BS,46,0)</f>
        <v>#N/A</v>
      </c>
      <c r="BG277" s="23" t="e">
        <f t="shared" si="169"/>
        <v>#N/A</v>
      </c>
      <c r="BH277" s="17" t="e">
        <f>VLOOKUP($E277,'DATA PENGUKURAN GARDU'!$A:$BS,46,0)</f>
        <v>#N/A</v>
      </c>
      <c r="BI277" s="17" t="e">
        <f>VLOOKUP($E277,'DATA PENGUKURAN GARDU'!$A:$BS,53,0)</f>
        <v>#N/A</v>
      </c>
      <c r="BJ277" s="17" t="e">
        <f>VLOOKUP($E277,'DATA PENGUKURAN GARDU'!$A:$BS,54,0)</f>
        <v>#N/A</v>
      </c>
      <c r="BK277" s="20" t="e">
        <f t="shared" si="147"/>
        <v>#N/A</v>
      </c>
      <c r="BL277" s="20" t="e">
        <f t="shared" si="148"/>
        <v>#N/A</v>
      </c>
      <c r="BM277" s="20" t="e">
        <f t="shared" si="149"/>
        <v>#N/A</v>
      </c>
      <c r="BN277" s="25" t="e">
        <f t="shared" si="150"/>
        <v>#N/A</v>
      </c>
      <c r="BO277" s="26" t="str">
        <f t="shared" si="151"/>
        <v>0</v>
      </c>
      <c r="BP277" s="21" t="e">
        <f t="shared" si="152"/>
        <v>#VALUE!</v>
      </c>
      <c r="BQ277" s="20" t="e">
        <f t="shared" si="153"/>
        <v>#N/A</v>
      </c>
      <c r="BR277" s="20" t="e">
        <v>#N/A</v>
      </c>
      <c r="BS277" s="9" t="e">
        <v>#N/A</v>
      </c>
      <c r="BT277" s="2" t="e">
        <f t="shared" si="154"/>
        <v>#VALUE!</v>
      </c>
      <c r="BU277" s="2" t="e">
        <f t="shared" si="137"/>
        <v>#N/A</v>
      </c>
      <c r="BV277" s="2" t="e">
        <f t="shared" si="138"/>
        <v>#N/A</v>
      </c>
    </row>
    <row r="278" s="2" customFormat="1" ht="22.95" customHeight="1" spans="1:74">
      <c r="A278" s="9" t="str">
        <f t="shared" si="139"/>
        <v>L-138Induk</v>
      </c>
      <c r="B278" s="9" t="str">
        <f t="shared" si="140"/>
        <v>L-138jurusan 1</v>
      </c>
      <c r="C278" s="9" t="str">
        <f t="shared" si="141"/>
        <v>L-138jurusan 2</v>
      </c>
      <c r="D278" s="9" t="str">
        <f t="shared" si="142"/>
        <v>L-138jurusan 3</v>
      </c>
      <c r="E278" s="9" t="str">
        <f t="shared" si="143"/>
        <v>L-138jurusan 4</v>
      </c>
      <c r="F278" s="10" t="s">
        <v>21</v>
      </c>
      <c r="G278" s="10" t="s">
        <v>22</v>
      </c>
      <c r="H278" s="10" t="s">
        <v>361</v>
      </c>
      <c r="I278" s="10" t="s">
        <v>10589</v>
      </c>
      <c r="J278" s="10" t="s">
        <v>10590</v>
      </c>
      <c r="K278" s="10" t="s">
        <v>7465</v>
      </c>
      <c r="L278" s="10"/>
      <c r="M278" s="10"/>
      <c r="N278" s="14">
        <f t="shared" si="144"/>
        <v>0</v>
      </c>
      <c r="O278" s="15" t="e">
        <f t="shared" si="145"/>
        <v>#VALUE!</v>
      </c>
      <c r="P278" s="15" t="e">
        <f t="shared" si="146"/>
        <v>#VALUE!</v>
      </c>
      <c r="Q278" s="17" t="e">
        <f>VLOOKUP($A278,'DATA PENGUKURAN GARDU'!$A:$BS,42,0)</f>
        <v>#N/A</v>
      </c>
      <c r="R278" s="18" t="e">
        <f t="shared" si="155"/>
        <v>#N/A</v>
      </c>
      <c r="S278" s="17" t="e">
        <f>VLOOKUP($A278,'DATA PENGUKURAN GARDU'!$A:$BS,44,0)</f>
        <v>#N/A</v>
      </c>
      <c r="T278" s="18" t="e">
        <f t="shared" si="156"/>
        <v>#N/A</v>
      </c>
      <c r="U278" s="17" t="e">
        <f>VLOOKUP($A278,'DATA PENGUKURAN GARDU'!$A:$BS,46,0)</f>
        <v>#N/A</v>
      </c>
      <c r="V278" s="18" t="e">
        <f t="shared" si="157"/>
        <v>#N/A</v>
      </c>
      <c r="W278" s="17" t="e">
        <f>VLOOKUP($A278,'DATA PENGUKURAN GARDU'!$A:$BS,48,0)</f>
        <v>#N/A</v>
      </c>
      <c r="X278" s="17" t="e">
        <f>VLOOKUP($A278,'DATA PENGUKURAN GARDU'!$A:$BS,53,0)</f>
        <v>#N/A</v>
      </c>
      <c r="Y278" s="17" t="e">
        <f>VLOOKUP($A278,'DATA PENGUKURAN GARDU'!$A:$BS,54,0)</f>
        <v>#N/A</v>
      </c>
      <c r="Z278" s="17" t="e">
        <f>VLOOKUP($A278,'DATA PENGUKURAN GARDU'!$A:$BS,55,0)</f>
        <v>#N/A</v>
      </c>
      <c r="AA278" s="20" t="e">
        <f>VLOOKUP($B278,'DATA PENGUKURAN GARDU'!$A:$BS,42,0)</f>
        <v>#N/A</v>
      </c>
      <c r="AB278" s="21" t="e">
        <f t="shared" si="158"/>
        <v>#N/A</v>
      </c>
      <c r="AC278" s="20" t="e">
        <f>VLOOKUP($B278,'DATA PENGUKURAN GARDU'!$A:$BS,44,0)</f>
        <v>#N/A</v>
      </c>
      <c r="AD278" s="21" t="e">
        <f t="shared" si="159"/>
        <v>#N/A</v>
      </c>
      <c r="AE278" s="20" t="e">
        <f>VLOOKUP($B278,'DATA PENGUKURAN GARDU'!$A:$BS,46,0)</f>
        <v>#N/A</v>
      </c>
      <c r="AF278" s="21" t="e">
        <f t="shared" si="160"/>
        <v>#N/A</v>
      </c>
      <c r="AG278" s="20" t="e">
        <f>VLOOKUP($B278,'DATA PENGUKURAN GARDU'!$A:$BS,46,0)</f>
        <v>#N/A</v>
      </c>
      <c r="AH278" s="20" t="e">
        <f>VLOOKUP($B278,'DATA PENGUKURAN GARDU'!$A:$BS,53,0)</f>
        <v>#N/A</v>
      </c>
      <c r="AI278" s="20" t="e">
        <f>VLOOKUP($B278,'DATA PENGUKURAN GARDU'!$A:$BS,54,0)</f>
        <v>#N/A</v>
      </c>
      <c r="AJ278" s="17" t="e">
        <f>VLOOKUP($C278,'DATA PENGUKURAN GARDU'!$A:$BS,42,0)</f>
        <v>#N/A</v>
      </c>
      <c r="AK278" s="23" t="e">
        <f t="shared" si="161"/>
        <v>#N/A</v>
      </c>
      <c r="AL278" s="17" t="e">
        <f>VLOOKUP($C278,'DATA PENGUKURAN GARDU'!$A:$BS,44,0)</f>
        <v>#N/A</v>
      </c>
      <c r="AM278" s="23" t="e">
        <f t="shared" si="162"/>
        <v>#N/A</v>
      </c>
      <c r="AN278" s="17" t="e">
        <f>VLOOKUP($C278,'DATA PENGUKURAN GARDU'!$A:$BS,46,0)</f>
        <v>#N/A</v>
      </c>
      <c r="AO278" s="23" t="e">
        <f t="shared" si="163"/>
        <v>#N/A</v>
      </c>
      <c r="AP278" s="17" t="e">
        <f>VLOOKUP($C278,'DATA PENGUKURAN GARDU'!$A:$BS,46,0)</f>
        <v>#N/A</v>
      </c>
      <c r="AQ278" s="17" t="e">
        <f>VLOOKUP($C278,'DATA PENGUKURAN GARDU'!$A:$BS,53,0)</f>
        <v>#N/A</v>
      </c>
      <c r="AR278" s="17" t="e">
        <f>VLOOKUP($C278,'DATA PENGUKURAN GARDU'!$A:$BS,54,0)</f>
        <v>#N/A</v>
      </c>
      <c r="AS278" s="20" t="e">
        <f>VLOOKUP($D278,'DATA PENGUKURAN GARDU'!$A:$BS,42,0)</f>
        <v>#N/A</v>
      </c>
      <c r="AT278" s="21" t="e">
        <f t="shared" si="164"/>
        <v>#N/A</v>
      </c>
      <c r="AU278" s="20" t="e">
        <f>VLOOKUP($D278,'DATA PENGUKURAN GARDU'!$A:$BS,44,0)</f>
        <v>#N/A</v>
      </c>
      <c r="AV278" s="21" t="e">
        <f t="shared" si="165"/>
        <v>#N/A</v>
      </c>
      <c r="AW278" s="20" t="e">
        <f>VLOOKUP($D278,'DATA PENGUKURAN GARDU'!$A:$BS,46,0)</f>
        <v>#N/A</v>
      </c>
      <c r="AX278" s="21" t="e">
        <f t="shared" si="166"/>
        <v>#N/A</v>
      </c>
      <c r="AY278" s="20" t="e">
        <f>VLOOKUP($D278,'DATA PENGUKURAN GARDU'!$A:$BS,46,0)</f>
        <v>#N/A</v>
      </c>
      <c r="AZ278" s="20" t="e">
        <f>VLOOKUP($D278,'DATA PENGUKURAN GARDU'!$A:$BS,53,0)</f>
        <v>#N/A</v>
      </c>
      <c r="BA278" s="20" t="e">
        <f>VLOOKUP($D278,'DATA PENGUKURAN GARDU'!$A:$BS,54,0)</f>
        <v>#N/A</v>
      </c>
      <c r="BB278" s="17" t="e">
        <f>VLOOKUP($E278,'DATA PENGUKURAN GARDU'!$A:$BS,42,0)</f>
        <v>#N/A</v>
      </c>
      <c r="BC278" s="23" t="e">
        <f t="shared" si="167"/>
        <v>#N/A</v>
      </c>
      <c r="BD278" s="17" t="e">
        <f>VLOOKUP($E278,'DATA PENGUKURAN GARDU'!$A:$BS,44,0)</f>
        <v>#N/A</v>
      </c>
      <c r="BE278" s="23" t="e">
        <f t="shared" si="168"/>
        <v>#N/A</v>
      </c>
      <c r="BF278" s="17" t="e">
        <f>VLOOKUP($E278,'DATA PENGUKURAN GARDU'!$A:$BS,46,0)</f>
        <v>#N/A</v>
      </c>
      <c r="BG278" s="23" t="e">
        <f t="shared" si="169"/>
        <v>#N/A</v>
      </c>
      <c r="BH278" s="17" t="e">
        <f>VLOOKUP($E278,'DATA PENGUKURAN GARDU'!$A:$BS,46,0)</f>
        <v>#N/A</v>
      </c>
      <c r="BI278" s="17" t="e">
        <f>VLOOKUP($E278,'DATA PENGUKURAN GARDU'!$A:$BS,53,0)</f>
        <v>#N/A</v>
      </c>
      <c r="BJ278" s="17" t="e">
        <f>VLOOKUP($E278,'DATA PENGUKURAN GARDU'!$A:$BS,54,0)</f>
        <v>#N/A</v>
      </c>
      <c r="BK278" s="20" t="e">
        <f t="shared" si="147"/>
        <v>#N/A</v>
      </c>
      <c r="BL278" s="20" t="e">
        <f t="shared" si="148"/>
        <v>#N/A</v>
      </c>
      <c r="BM278" s="20" t="e">
        <f t="shared" si="149"/>
        <v>#N/A</v>
      </c>
      <c r="BN278" s="25" t="e">
        <f t="shared" si="150"/>
        <v>#N/A</v>
      </c>
      <c r="BO278" s="26" t="str">
        <f t="shared" si="151"/>
        <v>0</v>
      </c>
      <c r="BP278" s="21" t="e">
        <f t="shared" si="152"/>
        <v>#VALUE!</v>
      </c>
      <c r="BQ278" s="20" t="e">
        <f t="shared" si="153"/>
        <v>#N/A</v>
      </c>
      <c r="BR278" s="20" t="e">
        <v>#N/A</v>
      </c>
      <c r="BS278" s="9" t="e">
        <v>#N/A</v>
      </c>
      <c r="BT278" s="2" t="e">
        <f t="shared" si="154"/>
        <v>#VALUE!</v>
      </c>
      <c r="BU278" s="2" t="e">
        <f t="shared" si="137"/>
        <v>#N/A</v>
      </c>
      <c r="BV278" s="2" t="e">
        <f t="shared" si="138"/>
        <v>#N/A</v>
      </c>
    </row>
    <row r="279" s="2" customFormat="1" ht="22.95" customHeight="1" spans="1:74">
      <c r="A279" s="9" t="str">
        <f t="shared" si="139"/>
        <v>L-145Induk</v>
      </c>
      <c r="B279" s="9" t="str">
        <f t="shared" si="140"/>
        <v>L-145jurusan 1</v>
      </c>
      <c r="C279" s="9" t="str">
        <f t="shared" si="141"/>
        <v>L-145jurusan 2</v>
      </c>
      <c r="D279" s="9" t="str">
        <f t="shared" si="142"/>
        <v>L-145jurusan 3</v>
      </c>
      <c r="E279" s="9" t="str">
        <f t="shared" si="143"/>
        <v>L-145jurusan 4</v>
      </c>
      <c r="F279" s="10" t="s">
        <v>21</v>
      </c>
      <c r="G279" s="10" t="s">
        <v>22</v>
      </c>
      <c r="H279" s="10" t="s">
        <v>362</v>
      </c>
      <c r="I279" s="10" t="s">
        <v>10591</v>
      </c>
      <c r="J279" s="10" t="s">
        <v>10592</v>
      </c>
      <c r="K279" s="10" t="s">
        <v>7465</v>
      </c>
      <c r="L279" s="10"/>
      <c r="M279" s="10"/>
      <c r="N279" s="14">
        <f t="shared" si="144"/>
        <v>0</v>
      </c>
      <c r="O279" s="15" t="e">
        <f t="shared" si="145"/>
        <v>#VALUE!</v>
      </c>
      <c r="P279" s="15" t="e">
        <f t="shared" si="146"/>
        <v>#VALUE!</v>
      </c>
      <c r="Q279" s="17" t="e">
        <f>VLOOKUP($A279,'DATA PENGUKURAN GARDU'!$A:$BS,42,0)</f>
        <v>#N/A</v>
      </c>
      <c r="R279" s="18" t="e">
        <f t="shared" si="155"/>
        <v>#N/A</v>
      </c>
      <c r="S279" s="17" t="e">
        <f>VLOOKUP($A279,'DATA PENGUKURAN GARDU'!$A:$BS,44,0)</f>
        <v>#N/A</v>
      </c>
      <c r="T279" s="18" t="e">
        <f t="shared" si="156"/>
        <v>#N/A</v>
      </c>
      <c r="U279" s="17" t="e">
        <f>VLOOKUP($A279,'DATA PENGUKURAN GARDU'!$A:$BS,46,0)</f>
        <v>#N/A</v>
      </c>
      <c r="V279" s="18" t="e">
        <f t="shared" si="157"/>
        <v>#N/A</v>
      </c>
      <c r="W279" s="17" t="e">
        <f>VLOOKUP($A279,'DATA PENGUKURAN GARDU'!$A:$BS,48,0)</f>
        <v>#N/A</v>
      </c>
      <c r="X279" s="17" t="e">
        <f>VLOOKUP($A279,'DATA PENGUKURAN GARDU'!$A:$BS,53,0)</f>
        <v>#N/A</v>
      </c>
      <c r="Y279" s="17" t="e">
        <f>VLOOKUP($A279,'DATA PENGUKURAN GARDU'!$A:$BS,54,0)</f>
        <v>#N/A</v>
      </c>
      <c r="Z279" s="17" t="e">
        <f>VLOOKUP($A279,'DATA PENGUKURAN GARDU'!$A:$BS,55,0)</f>
        <v>#N/A</v>
      </c>
      <c r="AA279" s="20" t="e">
        <f>VLOOKUP($B279,'DATA PENGUKURAN GARDU'!$A:$BS,42,0)</f>
        <v>#N/A</v>
      </c>
      <c r="AB279" s="21" t="e">
        <f t="shared" si="158"/>
        <v>#N/A</v>
      </c>
      <c r="AC279" s="20" t="e">
        <f>VLOOKUP($B279,'DATA PENGUKURAN GARDU'!$A:$BS,44,0)</f>
        <v>#N/A</v>
      </c>
      <c r="AD279" s="21" t="e">
        <f t="shared" si="159"/>
        <v>#N/A</v>
      </c>
      <c r="AE279" s="20" t="e">
        <f>VLOOKUP($B279,'DATA PENGUKURAN GARDU'!$A:$BS,46,0)</f>
        <v>#N/A</v>
      </c>
      <c r="AF279" s="21" t="e">
        <f t="shared" si="160"/>
        <v>#N/A</v>
      </c>
      <c r="AG279" s="20" t="e">
        <f>VLOOKUP($B279,'DATA PENGUKURAN GARDU'!$A:$BS,46,0)</f>
        <v>#N/A</v>
      </c>
      <c r="AH279" s="20" t="e">
        <f>VLOOKUP($B279,'DATA PENGUKURAN GARDU'!$A:$BS,53,0)</f>
        <v>#N/A</v>
      </c>
      <c r="AI279" s="20" t="e">
        <f>VLOOKUP($B279,'DATA PENGUKURAN GARDU'!$A:$BS,54,0)</f>
        <v>#N/A</v>
      </c>
      <c r="AJ279" s="17" t="e">
        <f>VLOOKUP($C279,'DATA PENGUKURAN GARDU'!$A:$BS,42,0)</f>
        <v>#N/A</v>
      </c>
      <c r="AK279" s="23" t="e">
        <f t="shared" si="161"/>
        <v>#N/A</v>
      </c>
      <c r="AL279" s="17" t="e">
        <f>VLOOKUP($C279,'DATA PENGUKURAN GARDU'!$A:$BS,44,0)</f>
        <v>#N/A</v>
      </c>
      <c r="AM279" s="23" t="e">
        <f t="shared" si="162"/>
        <v>#N/A</v>
      </c>
      <c r="AN279" s="17" t="e">
        <f>VLOOKUP($C279,'DATA PENGUKURAN GARDU'!$A:$BS,46,0)</f>
        <v>#N/A</v>
      </c>
      <c r="AO279" s="23" t="e">
        <f t="shared" si="163"/>
        <v>#N/A</v>
      </c>
      <c r="AP279" s="17" t="e">
        <f>VLOOKUP($C279,'DATA PENGUKURAN GARDU'!$A:$BS,46,0)</f>
        <v>#N/A</v>
      </c>
      <c r="AQ279" s="17" t="e">
        <f>VLOOKUP($C279,'DATA PENGUKURAN GARDU'!$A:$BS,53,0)</f>
        <v>#N/A</v>
      </c>
      <c r="AR279" s="17" t="e">
        <f>VLOOKUP($C279,'DATA PENGUKURAN GARDU'!$A:$BS,54,0)</f>
        <v>#N/A</v>
      </c>
      <c r="AS279" s="20" t="e">
        <f>VLOOKUP($D279,'DATA PENGUKURAN GARDU'!$A:$BS,42,0)</f>
        <v>#N/A</v>
      </c>
      <c r="AT279" s="21" t="e">
        <f t="shared" si="164"/>
        <v>#N/A</v>
      </c>
      <c r="AU279" s="20" t="e">
        <f>VLOOKUP($D279,'DATA PENGUKURAN GARDU'!$A:$BS,44,0)</f>
        <v>#N/A</v>
      </c>
      <c r="AV279" s="21" t="e">
        <f t="shared" si="165"/>
        <v>#N/A</v>
      </c>
      <c r="AW279" s="20" t="e">
        <f>VLOOKUP($D279,'DATA PENGUKURAN GARDU'!$A:$BS,46,0)</f>
        <v>#N/A</v>
      </c>
      <c r="AX279" s="21" t="e">
        <f t="shared" si="166"/>
        <v>#N/A</v>
      </c>
      <c r="AY279" s="20" t="e">
        <f>VLOOKUP($D279,'DATA PENGUKURAN GARDU'!$A:$BS,46,0)</f>
        <v>#N/A</v>
      </c>
      <c r="AZ279" s="20" t="e">
        <f>VLOOKUP($D279,'DATA PENGUKURAN GARDU'!$A:$BS,53,0)</f>
        <v>#N/A</v>
      </c>
      <c r="BA279" s="20" t="e">
        <f>VLOOKUP($D279,'DATA PENGUKURAN GARDU'!$A:$BS,54,0)</f>
        <v>#N/A</v>
      </c>
      <c r="BB279" s="17" t="e">
        <f>VLOOKUP($E279,'DATA PENGUKURAN GARDU'!$A:$BS,42,0)</f>
        <v>#N/A</v>
      </c>
      <c r="BC279" s="23" t="e">
        <f t="shared" si="167"/>
        <v>#N/A</v>
      </c>
      <c r="BD279" s="17" t="e">
        <f>VLOOKUP($E279,'DATA PENGUKURAN GARDU'!$A:$BS,44,0)</f>
        <v>#N/A</v>
      </c>
      <c r="BE279" s="23" t="e">
        <f t="shared" si="168"/>
        <v>#N/A</v>
      </c>
      <c r="BF279" s="17" t="e">
        <f>VLOOKUP($E279,'DATA PENGUKURAN GARDU'!$A:$BS,46,0)</f>
        <v>#N/A</v>
      </c>
      <c r="BG279" s="23" t="e">
        <f t="shared" si="169"/>
        <v>#N/A</v>
      </c>
      <c r="BH279" s="17" t="e">
        <f>VLOOKUP($E279,'DATA PENGUKURAN GARDU'!$A:$BS,46,0)</f>
        <v>#N/A</v>
      </c>
      <c r="BI279" s="17" t="e">
        <f>VLOOKUP($E279,'DATA PENGUKURAN GARDU'!$A:$BS,53,0)</f>
        <v>#N/A</v>
      </c>
      <c r="BJ279" s="17" t="e">
        <f>VLOOKUP($E279,'DATA PENGUKURAN GARDU'!$A:$BS,54,0)</f>
        <v>#N/A</v>
      </c>
      <c r="BK279" s="20" t="e">
        <f t="shared" si="147"/>
        <v>#N/A</v>
      </c>
      <c r="BL279" s="20" t="e">
        <f t="shared" si="148"/>
        <v>#N/A</v>
      </c>
      <c r="BM279" s="20" t="e">
        <f t="shared" si="149"/>
        <v>#N/A</v>
      </c>
      <c r="BN279" s="25" t="e">
        <f t="shared" si="150"/>
        <v>#N/A</v>
      </c>
      <c r="BO279" s="26" t="str">
        <f t="shared" si="151"/>
        <v>0</v>
      </c>
      <c r="BP279" s="21" t="e">
        <f t="shared" si="152"/>
        <v>#VALUE!</v>
      </c>
      <c r="BQ279" s="20" t="e">
        <f t="shared" si="153"/>
        <v>#N/A</v>
      </c>
      <c r="BR279" s="20" t="e">
        <v>#N/A</v>
      </c>
      <c r="BS279" s="9" t="e">
        <v>#N/A</v>
      </c>
      <c r="BT279" s="2" t="e">
        <f t="shared" si="154"/>
        <v>#VALUE!</v>
      </c>
      <c r="BU279" s="2" t="e">
        <f t="shared" si="137"/>
        <v>#N/A</v>
      </c>
      <c r="BV279" s="2" t="e">
        <f t="shared" si="138"/>
        <v>#N/A</v>
      </c>
    </row>
    <row r="280" s="2" customFormat="1" ht="22.95" customHeight="1" spans="1:74">
      <c r="A280" s="9" t="str">
        <f t="shared" si="139"/>
        <v>K-228.2Induk</v>
      </c>
      <c r="B280" s="9" t="str">
        <f t="shared" si="140"/>
        <v>K-228.2jurusan 1</v>
      </c>
      <c r="C280" s="9" t="str">
        <f t="shared" si="141"/>
        <v>K-228.2jurusan 2</v>
      </c>
      <c r="D280" s="9" t="str">
        <f t="shared" si="142"/>
        <v>K-228.2jurusan 3</v>
      </c>
      <c r="E280" s="9" t="str">
        <f t="shared" si="143"/>
        <v>K-228.2jurusan 4</v>
      </c>
      <c r="F280" s="10" t="s">
        <v>136</v>
      </c>
      <c r="G280" s="10" t="s">
        <v>132</v>
      </c>
      <c r="H280" s="10" t="s">
        <v>363</v>
      </c>
      <c r="I280" s="10" t="s">
        <v>10593</v>
      </c>
      <c r="J280" s="10" t="s">
        <v>10594</v>
      </c>
      <c r="K280" s="10" t="s">
        <v>7465</v>
      </c>
      <c r="L280" s="10"/>
      <c r="M280" s="10"/>
      <c r="N280" s="14">
        <f t="shared" si="144"/>
        <v>0</v>
      </c>
      <c r="O280" s="15" t="e">
        <f t="shared" si="145"/>
        <v>#VALUE!</v>
      </c>
      <c r="P280" s="15" t="e">
        <f t="shared" si="146"/>
        <v>#VALUE!</v>
      </c>
      <c r="Q280" s="17" t="e">
        <f>VLOOKUP($A280,'DATA PENGUKURAN GARDU'!$A:$BS,42,0)</f>
        <v>#N/A</v>
      </c>
      <c r="R280" s="18" t="e">
        <f t="shared" si="155"/>
        <v>#N/A</v>
      </c>
      <c r="S280" s="17" t="e">
        <f>VLOOKUP($A280,'DATA PENGUKURAN GARDU'!$A:$BS,44,0)</f>
        <v>#N/A</v>
      </c>
      <c r="T280" s="18" t="e">
        <f t="shared" si="156"/>
        <v>#N/A</v>
      </c>
      <c r="U280" s="17" t="e">
        <f>VLOOKUP($A280,'DATA PENGUKURAN GARDU'!$A:$BS,46,0)</f>
        <v>#N/A</v>
      </c>
      <c r="V280" s="18" t="e">
        <f t="shared" si="157"/>
        <v>#N/A</v>
      </c>
      <c r="W280" s="17" t="e">
        <f>VLOOKUP($A280,'DATA PENGUKURAN GARDU'!$A:$BS,48,0)</f>
        <v>#N/A</v>
      </c>
      <c r="X280" s="17" t="e">
        <f>VLOOKUP($A280,'DATA PENGUKURAN GARDU'!$A:$BS,53,0)</f>
        <v>#N/A</v>
      </c>
      <c r="Y280" s="17" t="e">
        <f>VLOOKUP($A280,'DATA PENGUKURAN GARDU'!$A:$BS,54,0)</f>
        <v>#N/A</v>
      </c>
      <c r="Z280" s="17" t="e">
        <f>VLOOKUP($A280,'DATA PENGUKURAN GARDU'!$A:$BS,55,0)</f>
        <v>#N/A</v>
      </c>
      <c r="AA280" s="20" t="e">
        <f>VLOOKUP($B280,'DATA PENGUKURAN GARDU'!$A:$BS,42,0)</f>
        <v>#N/A</v>
      </c>
      <c r="AB280" s="21" t="e">
        <f t="shared" si="158"/>
        <v>#N/A</v>
      </c>
      <c r="AC280" s="20" t="e">
        <f>VLOOKUP($B280,'DATA PENGUKURAN GARDU'!$A:$BS,44,0)</f>
        <v>#N/A</v>
      </c>
      <c r="AD280" s="21" t="e">
        <f t="shared" si="159"/>
        <v>#N/A</v>
      </c>
      <c r="AE280" s="20" t="e">
        <f>VLOOKUP($B280,'DATA PENGUKURAN GARDU'!$A:$BS,46,0)</f>
        <v>#N/A</v>
      </c>
      <c r="AF280" s="21" t="e">
        <f t="shared" si="160"/>
        <v>#N/A</v>
      </c>
      <c r="AG280" s="20" t="e">
        <f>VLOOKUP($B280,'DATA PENGUKURAN GARDU'!$A:$BS,46,0)</f>
        <v>#N/A</v>
      </c>
      <c r="AH280" s="20" t="e">
        <f>VLOOKUP($B280,'DATA PENGUKURAN GARDU'!$A:$BS,53,0)</f>
        <v>#N/A</v>
      </c>
      <c r="AI280" s="20" t="e">
        <f>VLOOKUP($B280,'DATA PENGUKURAN GARDU'!$A:$BS,54,0)</f>
        <v>#N/A</v>
      </c>
      <c r="AJ280" s="17" t="e">
        <f>VLOOKUP($C280,'DATA PENGUKURAN GARDU'!$A:$BS,42,0)</f>
        <v>#N/A</v>
      </c>
      <c r="AK280" s="23" t="e">
        <f t="shared" si="161"/>
        <v>#N/A</v>
      </c>
      <c r="AL280" s="17" t="e">
        <f>VLOOKUP($C280,'DATA PENGUKURAN GARDU'!$A:$BS,44,0)</f>
        <v>#N/A</v>
      </c>
      <c r="AM280" s="23" t="e">
        <f t="shared" si="162"/>
        <v>#N/A</v>
      </c>
      <c r="AN280" s="17" t="e">
        <f>VLOOKUP($C280,'DATA PENGUKURAN GARDU'!$A:$BS,46,0)</f>
        <v>#N/A</v>
      </c>
      <c r="AO280" s="23" t="e">
        <f t="shared" si="163"/>
        <v>#N/A</v>
      </c>
      <c r="AP280" s="17" t="e">
        <f>VLOOKUP($C280,'DATA PENGUKURAN GARDU'!$A:$BS,46,0)</f>
        <v>#N/A</v>
      </c>
      <c r="AQ280" s="17" t="e">
        <f>VLOOKUP($C280,'DATA PENGUKURAN GARDU'!$A:$BS,53,0)</f>
        <v>#N/A</v>
      </c>
      <c r="AR280" s="17" t="e">
        <f>VLOOKUP($C280,'DATA PENGUKURAN GARDU'!$A:$BS,54,0)</f>
        <v>#N/A</v>
      </c>
      <c r="AS280" s="20" t="e">
        <f>VLOOKUP($D280,'DATA PENGUKURAN GARDU'!$A:$BS,42,0)</f>
        <v>#N/A</v>
      </c>
      <c r="AT280" s="21" t="e">
        <f t="shared" si="164"/>
        <v>#N/A</v>
      </c>
      <c r="AU280" s="20" t="e">
        <f>VLOOKUP($D280,'DATA PENGUKURAN GARDU'!$A:$BS,44,0)</f>
        <v>#N/A</v>
      </c>
      <c r="AV280" s="21" t="e">
        <f t="shared" si="165"/>
        <v>#N/A</v>
      </c>
      <c r="AW280" s="20" t="e">
        <f>VLOOKUP($D280,'DATA PENGUKURAN GARDU'!$A:$BS,46,0)</f>
        <v>#N/A</v>
      </c>
      <c r="AX280" s="21" t="e">
        <f t="shared" si="166"/>
        <v>#N/A</v>
      </c>
      <c r="AY280" s="20" t="e">
        <f>VLOOKUP($D280,'DATA PENGUKURAN GARDU'!$A:$BS,46,0)</f>
        <v>#N/A</v>
      </c>
      <c r="AZ280" s="20" t="e">
        <f>VLOOKUP($D280,'DATA PENGUKURAN GARDU'!$A:$BS,53,0)</f>
        <v>#N/A</v>
      </c>
      <c r="BA280" s="20" t="e">
        <f>VLOOKUP($D280,'DATA PENGUKURAN GARDU'!$A:$BS,54,0)</f>
        <v>#N/A</v>
      </c>
      <c r="BB280" s="17" t="e">
        <f>VLOOKUP($E280,'DATA PENGUKURAN GARDU'!$A:$BS,42,0)</f>
        <v>#N/A</v>
      </c>
      <c r="BC280" s="23" t="e">
        <f t="shared" si="167"/>
        <v>#N/A</v>
      </c>
      <c r="BD280" s="17" t="e">
        <f>VLOOKUP($E280,'DATA PENGUKURAN GARDU'!$A:$BS,44,0)</f>
        <v>#N/A</v>
      </c>
      <c r="BE280" s="23" t="e">
        <f t="shared" si="168"/>
        <v>#N/A</v>
      </c>
      <c r="BF280" s="17" t="e">
        <f>VLOOKUP($E280,'DATA PENGUKURAN GARDU'!$A:$BS,46,0)</f>
        <v>#N/A</v>
      </c>
      <c r="BG280" s="23" t="e">
        <f t="shared" si="169"/>
        <v>#N/A</v>
      </c>
      <c r="BH280" s="17" t="e">
        <f>VLOOKUP($E280,'DATA PENGUKURAN GARDU'!$A:$BS,46,0)</f>
        <v>#N/A</v>
      </c>
      <c r="BI280" s="17" t="e">
        <f>VLOOKUP($E280,'DATA PENGUKURAN GARDU'!$A:$BS,53,0)</f>
        <v>#N/A</v>
      </c>
      <c r="BJ280" s="17" t="e">
        <f>VLOOKUP($E280,'DATA PENGUKURAN GARDU'!$A:$BS,54,0)</f>
        <v>#N/A</v>
      </c>
      <c r="BK280" s="20" t="e">
        <f t="shared" si="147"/>
        <v>#N/A</v>
      </c>
      <c r="BL280" s="20" t="e">
        <f t="shared" si="148"/>
        <v>#N/A</v>
      </c>
      <c r="BM280" s="20" t="e">
        <f t="shared" si="149"/>
        <v>#N/A</v>
      </c>
      <c r="BN280" s="25" t="e">
        <f t="shared" si="150"/>
        <v>#N/A</v>
      </c>
      <c r="BO280" s="26" t="str">
        <f t="shared" si="151"/>
        <v>0</v>
      </c>
      <c r="BP280" s="21" t="e">
        <f t="shared" si="152"/>
        <v>#VALUE!</v>
      </c>
      <c r="BQ280" s="20" t="e">
        <f t="shared" si="153"/>
        <v>#N/A</v>
      </c>
      <c r="BR280" s="20" t="e">
        <v>#N/A</v>
      </c>
      <c r="BS280" s="9" t="e">
        <v>#N/A</v>
      </c>
      <c r="BT280" s="2" t="e">
        <f t="shared" si="154"/>
        <v>#VALUE!</v>
      </c>
      <c r="BU280" s="2" t="e">
        <f t="shared" si="137"/>
        <v>#N/A</v>
      </c>
      <c r="BV280" s="2" t="e">
        <f t="shared" si="138"/>
        <v>#N/A</v>
      </c>
    </row>
    <row r="281" s="2" customFormat="1" ht="22.95" customHeight="1" spans="1:74">
      <c r="A281" s="9" t="str">
        <f t="shared" si="139"/>
        <v>BB 010.1Induk</v>
      </c>
      <c r="B281" s="9" t="str">
        <f t="shared" si="140"/>
        <v>BB 010.1jurusan 1</v>
      </c>
      <c r="C281" s="9" t="str">
        <f t="shared" si="141"/>
        <v>BB 010.1jurusan 2</v>
      </c>
      <c r="D281" s="9" t="str">
        <f t="shared" si="142"/>
        <v>BB 010.1jurusan 3</v>
      </c>
      <c r="E281" s="9" t="str">
        <f t="shared" si="143"/>
        <v>BB 010.1jurusan 4</v>
      </c>
      <c r="F281" s="10" t="s">
        <v>364</v>
      </c>
      <c r="G281" s="10" t="s">
        <v>4</v>
      </c>
      <c r="H281" s="10" t="s">
        <v>365</v>
      </c>
      <c r="I281" s="10" t="s">
        <v>10595</v>
      </c>
      <c r="J281" s="10" t="s">
        <v>10596</v>
      </c>
      <c r="K281" s="10" t="s">
        <v>7465</v>
      </c>
      <c r="L281" s="10"/>
      <c r="M281" s="10"/>
      <c r="N281" s="14">
        <f t="shared" si="144"/>
        <v>0</v>
      </c>
      <c r="O281" s="15" t="e">
        <f t="shared" si="145"/>
        <v>#VALUE!</v>
      </c>
      <c r="P281" s="15" t="e">
        <f t="shared" si="146"/>
        <v>#VALUE!</v>
      </c>
      <c r="Q281" s="17" t="e">
        <f>VLOOKUP($A281,'DATA PENGUKURAN GARDU'!$A:$BS,42,0)</f>
        <v>#N/A</v>
      </c>
      <c r="R281" s="18" t="e">
        <f t="shared" si="155"/>
        <v>#N/A</v>
      </c>
      <c r="S281" s="17" t="e">
        <f>VLOOKUP($A281,'DATA PENGUKURAN GARDU'!$A:$BS,44,0)</f>
        <v>#N/A</v>
      </c>
      <c r="T281" s="18" t="e">
        <f t="shared" si="156"/>
        <v>#N/A</v>
      </c>
      <c r="U281" s="17" t="e">
        <f>VLOOKUP($A281,'DATA PENGUKURAN GARDU'!$A:$BS,46,0)</f>
        <v>#N/A</v>
      </c>
      <c r="V281" s="18" t="e">
        <f t="shared" si="157"/>
        <v>#N/A</v>
      </c>
      <c r="W281" s="17" t="e">
        <f>VLOOKUP($A281,'DATA PENGUKURAN GARDU'!$A:$BS,48,0)</f>
        <v>#N/A</v>
      </c>
      <c r="X281" s="17" t="e">
        <f>VLOOKUP($A281,'DATA PENGUKURAN GARDU'!$A:$BS,53,0)</f>
        <v>#N/A</v>
      </c>
      <c r="Y281" s="17" t="e">
        <f>VLOOKUP($A281,'DATA PENGUKURAN GARDU'!$A:$BS,54,0)</f>
        <v>#N/A</v>
      </c>
      <c r="Z281" s="17" t="e">
        <f>VLOOKUP($A281,'DATA PENGUKURAN GARDU'!$A:$BS,55,0)</f>
        <v>#N/A</v>
      </c>
      <c r="AA281" s="20" t="e">
        <f>VLOOKUP($B281,'DATA PENGUKURAN GARDU'!$A:$BS,42,0)</f>
        <v>#N/A</v>
      </c>
      <c r="AB281" s="21" t="e">
        <f t="shared" si="158"/>
        <v>#N/A</v>
      </c>
      <c r="AC281" s="20" t="e">
        <f>VLOOKUP($B281,'DATA PENGUKURAN GARDU'!$A:$BS,44,0)</f>
        <v>#N/A</v>
      </c>
      <c r="AD281" s="21" t="e">
        <f t="shared" si="159"/>
        <v>#N/A</v>
      </c>
      <c r="AE281" s="20" t="e">
        <f>VLOOKUP($B281,'DATA PENGUKURAN GARDU'!$A:$BS,46,0)</f>
        <v>#N/A</v>
      </c>
      <c r="AF281" s="21" t="e">
        <f t="shared" si="160"/>
        <v>#N/A</v>
      </c>
      <c r="AG281" s="20" t="e">
        <f>VLOOKUP($B281,'DATA PENGUKURAN GARDU'!$A:$BS,46,0)</f>
        <v>#N/A</v>
      </c>
      <c r="AH281" s="20" t="e">
        <f>VLOOKUP($B281,'DATA PENGUKURAN GARDU'!$A:$BS,53,0)</f>
        <v>#N/A</v>
      </c>
      <c r="AI281" s="20" t="e">
        <f>VLOOKUP($B281,'DATA PENGUKURAN GARDU'!$A:$BS,54,0)</f>
        <v>#N/A</v>
      </c>
      <c r="AJ281" s="17" t="e">
        <f>VLOOKUP($C281,'DATA PENGUKURAN GARDU'!$A:$BS,42,0)</f>
        <v>#N/A</v>
      </c>
      <c r="AK281" s="23" t="e">
        <f t="shared" si="161"/>
        <v>#N/A</v>
      </c>
      <c r="AL281" s="17" t="e">
        <f>VLOOKUP($C281,'DATA PENGUKURAN GARDU'!$A:$BS,44,0)</f>
        <v>#N/A</v>
      </c>
      <c r="AM281" s="23" t="e">
        <f t="shared" si="162"/>
        <v>#N/A</v>
      </c>
      <c r="AN281" s="17" t="e">
        <f>VLOOKUP($C281,'DATA PENGUKURAN GARDU'!$A:$BS,46,0)</f>
        <v>#N/A</v>
      </c>
      <c r="AO281" s="23" t="e">
        <f t="shared" si="163"/>
        <v>#N/A</v>
      </c>
      <c r="AP281" s="17" t="e">
        <f>VLOOKUP($C281,'DATA PENGUKURAN GARDU'!$A:$BS,46,0)</f>
        <v>#N/A</v>
      </c>
      <c r="AQ281" s="17" t="e">
        <f>VLOOKUP($C281,'DATA PENGUKURAN GARDU'!$A:$BS,53,0)</f>
        <v>#N/A</v>
      </c>
      <c r="AR281" s="17" t="e">
        <f>VLOOKUP($C281,'DATA PENGUKURAN GARDU'!$A:$BS,54,0)</f>
        <v>#N/A</v>
      </c>
      <c r="AS281" s="20" t="e">
        <f>VLOOKUP($D281,'DATA PENGUKURAN GARDU'!$A:$BS,42,0)</f>
        <v>#N/A</v>
      </c>
      <c r="AT281" s="21" t="e">
        <f t="shared" si="164"/>
        <v>#N/A</v>
      </c>
      <c r="AU281" s="20" t="e">
        <f>VLOOKUP($D281,'DATA PENGUKURAN GARDU'!$A:$BS,44,0)</f>
        <v>#N/A</v>
      </c>
      <c r="AV281" s="21" t="e">
        <f t="shared" si="165"/>
        <v>#N/A</v>
      </c>
      <c r="AW281" s="20" t="e">
        <f>VLOOKUP($D281,'DATA PENGUKURAN GARDU'!$A:$BS,46,0)</f>
        <v>#N/A</v>
      </c>
      <c r="AX281" s="21" t="e">
        <f t="shared" si="166"/>
        <v>#N/A</v>
      </c>
      <c r="AY281" s="20" t="e">
        <f>VLOOKUP($D281,'DATA PENGUKURAN GARDU'!$A:$BS,46,0)</f>
        <v>#N/A</v>
      </c>
      <c r="AZ281" s="20" t="e">
        <f>VLOOKUP($D281,'DATA PENGUKURAN GARDU'!$A:$BS,53,0)</f>
        <v>#N/A</v>
      </c>
      <c r="BA281" s="20" t="e">
        <f>VLOOKUP($D281,'DATA PENGUKURAN GARDU'!$A:$BS,54,0)</f>
        <v>#N/A</v>
      </c>
      <c r="BB281" s="17" t="e">
        <f>VLOOKUP($E281,'DATA PENGUKURAN GARDU'!$A:$BS,42,0)</f>
        <v>#N/A</v>
      </c>
      <c r="BC281" s="23" t="e">
        <f t="shared" si="167"/>
        <v>#N/A</v>
      </c>
      <c r="BD281" s="17" t="e">
        <f>VLOOKUP($E281,'DATA PENGUKURAN GARDU'!$A:$BS,44,0)</f>
        <v>#N/A</v>
      </c>
      <c r="BE281" s="23" t="e">
        <f t="shared" si="168"/>
        <v>#N/A</v>
      </c>
      <c r="BF281" s="17" t="e">
        <f>VLOOKUP($E281,'DATA PENGUKURAN GARDU'!$A:$BS,46,0)</f>
        <v>#N/A</v>
      </c>
      <c r="BG281" s="23" t="e">
        <f t="shared" si="169"/>
        <v>#N/A</v>
      </c>
      <c r="BH281" s="17" t="e">
        <f>VLOOKUP($E281,'DATA PENGUKURAN GARDU'!$A:$BS,46,0)</f>
        <v>#N/A</v>
      </c>
      <c r="BI281" s="17" t="e">
        <f>VLOOKUP($E281,'DATA PENGUKURAN GARDU'!$A:$BS,53,0)</f>
        <v>#N/A</v>
      </c>
      <c r="BJ281" s="17" t="e">
        <f>VLOOKUP($E281,'DATA PENGUKURAN GARDU'!$A:$BS,54,0)</f>
        <v>#N/A</v>
      </c>
      <c r="BK281" s="20" t="e">
        <f t="shared" si="147"/>
        <v>#N/A</v>
      </c>
      <c r="BL281" s="20" t="e">
        <f t="shared" si="148"/>
        <v>#N/A</v>
      </c>
      <c r="BM281" s="20" t="e">
        <f t="shared" si="149"/>
        <v>#N/A</v>
      </c>
      <c r="BN281" s="25" t="e">
        <f t="shared" si="150"/>
        <v>#N/A</v>
      </c>
      <c r="BO281" s="26" t="str">
        <f t="shared" si="151"/>
        <v>0</v>
      </c>
      <c r="BP281" s="21" t="e">
        <f t="shared" si="152"/>
        <v>#VALUE!</v>
      </c>
      <c r="BQ281" s="20" t="e">
        <f t="shared" si="153"/>
        <v>#N/A</v>
      </c>
      <c r="BR281" s="20" t="e">
        <v>#N/A</v>
      </c>
      <c r="BS281" s="9" t="e">
        <v>#N/A</v>
      </c>
      <c r="BT281" s="2" t="e">
        <f t="shared" si="154"/>
        <v>#VALUE!</v>
      </c>
      <c r="BU281" s="2" t="e">
        <f t="shared" si="137"/>
        <v>#N/A</v>
      </c>
      <c r="BV281" s="2" t="e">
        <f t="shared" si="138"/>
        <v>#N/A</v>
      </c>
    </row>
    <row r="282" s="2" customFormat="1" ht="22.95" customHeight="1" spans="1:74">
      <c r="A282" s="9" t="str">
        <f t="shared" si="139"/>
        <v>N 017.1Induk</v>
      </c>
      <c r="B282" s="9" t="str">
        <f t="shared" si="140"/>
        <v>N 017.1jurusan 1</v>
      </c>
      <c r="C282" s="9" t="str">
        <f t="shared" si="141"/>
        <v>N 017.1jurusan 2</v>
      </c>
      <c r="D282" s="9" t="str">
        <f t="shared" si="142"/>
        <v>N 017.1jurusan 3</v>
      </c>
      <c r="E282" s="9" t="str">
        <f t="shared" si="143"/>
        <v>N 017.1jurusan 4</v>
      </c>
      <c r="F282" s="10" t="s">
        <v>172</v>
      </c>
      <c r="G282" s="10" t="s">
        <v>173</v>
      </c>
      <c r="H282" s="10" t="s">
        <v>366</v>
      </c>
      <c r="I282" s="10" t="s">
        <v>10244</v>
      </c>
      <c r="J282" s="10" t="s">
        <v>10245</v>
      </c>
      <c r="K282" s="10" t="s">
        <v>7465</v>
      </c>
      <c r="L282" s="10"/>
      <c r="M282" s="10"/>
      <c r="N282" s="14">
        <f t="shared" si="144"/>
        <v>0</v>
      </c>
      <c r="O282" s="15" t="e">
        <f t="shared" si="145"/>
        <v>#VALUE!</v>
      </c>
      <c r="P282" s="15" t="e">
        <f t="shared" si="146"/>
        <v>#VALUE!</v>
      </c>
      <c r="Q282" s="17" t="e">
        <f>VLOOKUP($A282,'DATA PENGUKURAN GARDU'!$A:$BS,42,0)</f>
        <v>#N/A</v>
      </c>
      <c r="R282" s="18" t="e">
        <f t="shared" si="155"/>
        <v>#N/A</v>
      </c>
      <c r="S282" s="17" t="e">
        <f>VLOOKUP($A282,'DATA PENGUKURAN GARDU'!$A:$BS,44,0)</f>
        <v>#N/A</v>
      </c>
      <c r="T282" s="18" t="e">
        <f t="shared" si="156"/>
        <v>#N/A</v>
      </c>
      <c r="U282" s="17" t="e">
        <f>VLOOKUP($A282,'DATA PENGUKURAN GARDU'!$A:$BS,46,0)</f>
        <v>#N/A</v>
      </c>
      <c r="V282" s="18" t="e">
        <f t="shared" si="157"/>
        <v>#N/A</v>
      </c>
      <c r="W282" s="17" t="e">
        <f>VLOOKUP($A282,'DATA PENGUKURAN GARDU'!$A:$BS,48,0)</f>
        <v>#N/A</v>
      </c>
      <c r="X282" s="17" t="e">
        <f>VLOOKUP($A282,'DATA PENGUKURAN GARDU'!$A:$BS,53,0)</f>
        <v>#N/A</v>
      </c>
      <c r="Y282" s="17" t="e">
        <f>VLOOKUP($A282,'DATA PENGUKURAN GARDU'!$A:$BS,54,0)</f>
        <v>#N/A</v>
      </c>
      <c r="Z282" s="17" t="e">
        <f>VLOOKUP($A282,'DATA PENGUKURAN GARDU'!$A:$BS,55,0)</f>
        <v>#N/A</v>
      </c>
      <c r="AA282" s="20" t="e">
        <f>VLOOKUP($B282,'DATA PENGUKURAN GARDU'!$A:$BS,42,0)</f>
        <v>#N/A</v>
      </c>
      <c r="AB282" s="21" t="e">
        <f t="shared" si="158"/>
        <v>#N/A</v>
      </c>
      <c r="AC282" s="20" t="e">
        <f>VLOOKUP($B282,'DATA PENGUKURAN GARDU'!$A:$BS,44,0)</f>
        <v>#N/A</v>
      </c>
      <c r="AD282" s="21" t="e">
        <f t="shared" si="159"/>
        <v>#N/A</v>
      </c>
      <c r="AE282" s="20" t="e">
        <f>VLOOKUP($B282,'DATA PENGUKURAN GARDU'!$A:$BS,46,0)</f>
        <v>#N/A</v>
      </c>
      <c r="AF282" s="21" t="e">
        <f t="shared" si="160"/>
        <v>#N/A</v>
      </c>
      <c r="AG282" s="20" t="e">
        <f>VLOOKUP($B282,'DATA PENGUKURAN GARDU'!$A:$BS,46,0)</f>
        <v>#N/A</v>
      </c>
      <c r="AH282" s="20" t="e">
        <f>VLOOKUP($B282,'DATA PENGUKURAN GARDU'!$A:$BS,53,0)</f>
        <v>#N/A</v>
      </c>
      <c r="AI282" s="20" t="e">
        <f>VLOOKUP($B282,'DATA PENGUKURAN GARDU'!$A:$BS,54,0)</f>
        <v>#N/A</v>
      </c>
      <c r="AJ282" s="17" t="e">
        <f>VLOOKUP($C282,'DATA PENGUKURAN GARDU'!$A:$BS,42,0)</f>
        <v>#N/A</v>
      </c>
      <c r="AK282" s="23" t="e">
        <f t="shared" si="161"/>
        <v>#N/A</v>
      </c>
      <c r="AL282" s="17" t="e">
        <f>VLOOKUP($C282,'DATA PENGUKURAN GARDU'!$A:$BS,44,0)</f>
        <v>#N/A</v>
      </c>
      <c r="AM282" s="23" t="e">
        <f t="shared" si="162"/>
        <v>#N/A</v>
      </c>
      <c r="AN282" s="17" t="e">
        <f>VLOOKUP($C282,'DATA PENGUKURAN GARDU'!$A:$BS,46,0)</f>
        <v>#N/A</v>
      </c>
      <c r="AO282" s="23" t="e">
        <f t="shared" si="163"/>
        <v>#N/A</v>
      </c>
      <c r="AP282" s="17" t="e">
        <f>VLOOKUP($C282,'DATA PENGUKURAN GARDU'!$A:$BS,46,0)</f>
        <v>#N/A</v>
      </c>
      <c r="AQ282" s="17" t="e">
        <f>VLOOKUP($C282,'DATA PENGUKURAN GARDU'!$A:$BS,53,0)</f>
        <v>#N/A</v>
      </c>
      <c r="AR282" s="17" t="e">
        <f>VLOOKUP($C282,'DATA PENGUKURAN GARDU'!$A:$BS,54,0)</f>
        <v>#N/A</v>
      </c>
      <c r="AS282" s="20" t="e">
        <f>VLOOKUP($D282,'DATA PENGUKURAN GARDU'!$A:$BS,42,0)</f>
        <v>#N/A</v>
      </c>
      <c r="AT282" s="21" t="e">
        <f t="shared" si="164"/>
        <v>#N/A</v>
      </c>
      <c r="AU282" s="20" t="e">
        <f>VLOOKUP($D282,'DATA PENGUKURAN GARDU'!$A:$BS,44,0)</f>
        <v>#N/A</v>
      </c>
      <c r="AV282" s="21" t="e">
        <f t="shared" si="165"/>
        <v>#N/A</v>
      </c>
      <c r="AW282" s="20" t="e">
        <f>VLOOKUP($D282,'DATA PENGUKURAN GARDU'!$A:$BS,46,0)</f>
        <v>#N/A</v>
      </c>
      <c r="AX282" s="21" t="e">
        <f t="shared" si="166"/>
        <v>#N/A</v>
      </c>
      <c r="AY282" s="20" t="e">
        <f>VLOOKUP($D282,'DATA PENGUKURAN GARDU'!$A:$BS,46,0)</f>
        <v>#N/A</v>
      </c>
      <c r="AZ282" s="20" t="e">
        <f>VLOOKUP($D282,'DATA PENGUKURAN GARDU'!$A:$BS,53,0)</f>
        <v>#N/A</v>
      </c>
      <c r="BA282" s="20" t="e">
        <f>VLOOKUP($D282,'DATA PENGUKURAN GARDU'!$A:$BS,54,0)</f>
        <v>#N/A</v>
      </c>
      <c r="BB282" s="17" t="e">
        <f>VLOOKUP($E282,'DATA PENGUKURAN GARDU'!$A:$BS,42,0)</f>
        <v>#N/A</v>
      </c>
      <c r="BC282" s="23" t="e">
        <f t="shared" si="167"/>
        <v>#N/A</v>
      </c>
      <c r="BD282" s="17" t="e">
        <f>VLOOKUP($E282,'DATA PENGUKURAN GARDU'!$A:$BS,44,0)</f>
        <v>#N/A</v>
      </c>
      <c r="BE282" s="23" t="e">
        <f t="shared" si="168"/>
        <v>#N/A</v>
      </c>
      <c r="BF282" s="17" t="e">
        <f>VLOOKUP($E282,'DATA PENGUKURAN GARDU'!$A:$BS,46,0)</f>
        <v>#N/A</v>
      </c>
      <c r="BG282" s="23" t="e">
        <f t="shared" si="169"/>
        <v>#N/A</v>
      </c>
      <c r="BH282" s="17" t="e">
        <f>VLOOKUP($E282,'DATA PENGUKURAN GARDU'!$A:$BS,46,0)</f>
        <v>#N/A</v>
      </c>
      <c r="BI282" s="17" t="e">
        <f>VLOOKUP($E282,'DATA PENGUKURAN GARDU'!$A:$BS,53,0)</f>
        <v>#N/A</v>
      </c>
      <c r="BJ282" s="17" t="e">
        <f>VLOOKUP($E282,'DATA PENGUKURAN GARDU'!$A:$BS,54,0)</f>
        <v>#N/A</v>
      </c>
      <c r="BK282" s="20" t="e">
        <f t="shared" si="147"/>
        <v>#N/A</v>
      </c>
      <c r="BL282" s="20" t="e">
        <f t="shared" si="148"/>
        <v>#N/A</v>
      </c>
      <c r="BM282" s="20" t="e">
        <f t="shared" si="149"/>
        <v>#N/A</v>
      </c>
      <c r="BN282" s="25" t="e">
        <f t="shared" si="150"/>
        <v>#N/A</v>
      </c>
      <c r="BO282" s="26" t="str">
        <f t="shared" si="151"/>
        <v>0</v>
      </c>
      <c r="BP282" s="21" t="e">
        <f t="shared" si="152"/>
        <v>#VALUE!</v>
      </c>
      <c r="BQ282" s="20" t="e">
        <f t="shared" si="153"/>
        <v>#N/A</v>
      </c>
      <c r="BR282" s="20" t="e">
        <v>#N/A</v>
      </c>
      <c r="BS282" s="9" t="e">
        <v>#N/A</v>
      </c>
      <c r="BT282" s="2" t="e">
        <f t="shared" si="154"/>
        <v>#VALUE!</v>
      </c>
      <c r="BU282" s="2" t="e">
        <f t="shared" si="137"/>
        <v>#N/A</v>
      </c>
      <c r="BV282" s="2" t="e">
        <f t="shared" si="138"/>
        <v>#N/A</v>
      </c>
    </row>
    <row r="283" s="2" customFormat="1" ht="22.95" customHeight="1" spans="1:74">
      <c r="A283" s="9" t="str">
        <f t="shared" si="139"/>
        <v>KMO 222Induk</v>
      </c>
      <c r="B283" s="9" t="str">
        <f t="shared" si="140"/>
        <v>KMO 222jurusan 1</v>
      </c>
      <c r="C283" s="9" t="str">
        <f t="shared" si="141"/>
        <v>KMO 222jurusan 2</v>
      </c>
      <c r="D283" s="9" t="str">
        <f t="shared" si="142"/>
        <v>KMO 222jurusan 3</v>
      </c>
      <c r="E283" s="9" t="str">
        <f t="shared" si="143"/>
        <v>KMO 222jurusan 4</v>
      </c>
      <c r="F283" s="10" t="s">
        <v>7</v>
      </c>
      <c r="G283" s="10" t="s">
        <v>8</v>
      </c>
      <c r="H283" s="10" t="s">
        <v>367</v>
      </c>
      <c r="I283" s="10" t="s">
        <v>10597</v>
      </c>
      <c r="J283" s="10" t="s">
        <v>10598</v>
      </c>
      <c r="K283" s="10" t="s">
        <v>7465</v>
      </c>
      <c r="L283" s="10"/>
      <c r="M283" s="10"/>
      <c r="N283" s="14">
        <f t="shared" si="144"/>
        <v>0</v>
      </c>
      <c r="O283" s="15" t="e">
        <f t="shared" si="145"/>
        <v>#VALUE!</v>
      </c>
      <c r="P283" s="15" t="e">
        <f t="shared" si="146"/>
        <v>#VALUE!</v>
      </c>
      <c r="Q283" s="17" t="e">
        <f>VLOOKUP($A283,'DATA PENGUKURAN GARDU'!$A:$BS,42,0)</f>
        <v>#N/A</v>
      </c>
      <c r="R283" s="18" t="e">
        <f t="shared" si="155"/>
        <v>#N/A</v>
      </c>
      <c r="S283" s="17" t="e">
        <f>VLOOKUP($A283,'DATA PENGUKURAN GARDU'!$A:$BS,44,0)</f>
        <v>#N/A</v>
      </c>
      <c r="T283" s="18" t="e">
        <f t="shared" si="156"/>
        <v>#N/A</v>
      </c>
      <c r="U283" s="17" t="e">
        <f>VLOOKUP($A283,'DATA PENGUKURAN GARDU'!$A:$BS,46,0)</f>
        <v>#N/A</v>
      </c>
      <c r="V283" s="18" t="e">
        <f t="shared" si="157"/>
        <v>#N/A</v>
      </c>
      <c r="W283" s="17" t="e">
        <f>VLOOKUP($A283,'DATA PENGUKURAN GARDU'!$A:$BS,48,0)</f>
        <v>#N/A</v>
      </c>
      <c r="X283" s="17" t="e">
        <f>VLOOKUP($A283,'DATA PENGUKURAN GARDU'!$A:$BS,53,0)</f>
        <v>#N/A</v>
      </c>
      <c r="Y283" s="17" t="e">
        <f>VLOOKUP($A283,'DATA PENGUKURAN GARDU'!$A:$BS,54,0)</f>
        <v>#N/A</v>
      </c>
      <c r="Z283" s="17" t="e">
        <f>VLOOKUP($A283,'DATA PENGUKURAN GARDU'!$A:$BS,55,0)</f>
        <v>#N/A</v>
      </c>
      <c r="AA283" s="20" t="e">
        <f>VLOOKUP($B283,'DATA PENGUKURAN GARDU'!$A:$BS,42,0)</f>
        <v>#N/A</v>
      </c>
      <c r="AB283" s="21" t="e">
        <f t="shared" si="158"/>
        <v>#N/A</v>
      </c>
      <c r="AC283" s="20" t="e">
        <f>VLOOKUP($B283,'DATA PENGUKURAN GARDU'!$A:$BS,44,0)</f>
        <v>#N/A</v>
      </c>
      <c r="AD283" s="21" t="e">
        <f t="shared" si="159"/>
        <v>#N/A</v>
      </c>
      <c r="AE283" s="20" t="e">
        <f>VLOOKUP($B283,'DATA PENGUKURAN GARDU'!$A:$BS,46,0)</f>
        <v>#N/A</v>
      </c>
      <c r="AF283" s="21" t="e">
        <f t="shared" si="160"/>
        <v>#N/A</v>
      </c>
      <c r="AG283" s="20" t="e">
        <f>VLOOKUP($B283,'DATA PENGUKURAN GARDU'!$A:$BS,46,0)</f>
        <v>#N/A</v>
      </c>
      <c r="AH283" s="20" t="e">
        <f>VLOOKUP($B283,'DATA PENGUKURAN GARDU'!$A:$BS,53,0)</f>
        <v>#N/A</v>
      </c>
      <c r="AI283" s="20" t="e">
        <f>VLOOKUP($B283,'DATA PENGUKURAN GARDU'!$A:$BS,54,0)</f>
        <v>#N/A</v>
      </c>
      <c r="AJ283" s="17" t="e">
        <f>VLOOKUP($C283,'DATA PENGUKURAN GARDU'!$A:$BS,42,0)</f>
        <v>#N/A</v>
      </c>
      <c r="AK283" s="23" t="e">
        <f t="shared" si="161"/>
        <v>#N/A</v>
      </c>
      <c r="AL283" s="17" t="e">
        <f>VLOOKUP($C283,'DATA PENGUKURAN GARDU'!$A:$BS,44,0)</f>
        <v>#N/A</v>
      </c>
      <c r="AM283" s="23" t="e">
        <f t="shared" si="162"/>
        <v>#N/A</v>
      </c>
      <c r="AN283" s="17" t="e">
        <f>VLOOKUP($C283,'DATA PENGUKURAN GARDU'!$A:$BS,46,0)</f>
        <v>#N/A</v>
      </c>
      <c r="AO283" s="23" t="e">
        <f t="shared" si="163"/>
        <v>#N/A</v>
      </c>
      <c r="AP283" s="17" t="e">
        <f>VLOOKUP($C283,'DATA PENGUKURAN GARDU'!$A:$BS,46,0)</f>
        <v>#N/A</v>
      </c>
      <c r="AQ283" s="17" t="e">
        <f>VLOOKUP($C283,'DATA PENGUKURAN GARDU'!$A:$BS,53,0)</f>
        <v>#N/A</v>
      </c>
      <c r="AR283" s="17" t="e">
        <f>VLOOKUP($C283,'DATA PENGUKURAN GARDU'!$A:$BS,54,0)</f>
        <v>#N/A</v>
      </c>
      <c r="AS283" s="20" t="e">
        <f>VLOOKUP($D283,'DATA PENGUKURAN GARDU'!$A:$BS,42,0)</f>
        <v>#N/A</v>
      </c>
      <c r="AT283" s="21" t="e">
        <f t="shared" si="164"/>
        <v>#N/A</v>
      </c>
      <c r="AU283" s="20" t="e">
        <f>VLOOKUP($D283,'DATA PENGUKURAN GARDU'!$A:$BS,44,0)</f>
        <v>#N/A</v>
      </c>
      <c r="AV283" s="21" t="e">
        <f t="shared" si="165"/>
        <v>#N/A</v>
      </c>
      <c r="AW283" s="20" t="e">
        <f>VLOOKUP($D283,'DATA PENGUKURAN GARDU'!$A:$BS,46,0)</f>
        <v>#N/A</v>
      </c>
      <c r="AX283" s="21" t="e">
        <f t="shared" si="166"/>
        <v>#N/A</v>
      </c>
      <c r="AY283" s="20" t="e">
        <f>VLOOKUP($D283,'DATA PENGUKURAN GARDU'!$A:$BS,46,0)</f>
        <v>#N/A</v>
      </c>
      <c r="AZ283" s="20" t="e">
        <f>VLOOKUP($D283,'DATA PENGUKURAN GARDU'!$A:$BS,53,0)</f>
        <v>#N/A</v>
      </c>
      <c r="BA283" s="20" t="e">
        <f>VLOOKUP($D283,'DATA PENGUKURAN GARDU'!$A:$BS,54,0)</f>
        <v>#N/A</v>
      </c>
      <c r="BB283" s="17" t="e">
        <f>VLOOKUP($E283,'DATA PENGUKURAN GARDU'!$A:$BS,42,0)</f>
        <v>#N/A</v>
      </c>
      <c r="BC283" s="23" t="e">
        <f t="shared" si="167"/>
        <v>#N/A</v>
      </c>
      <c r="BD283" s="17" t="e">
        <f>VLOOKUP($E283,'DATA PENGUKURAN GARDU'!$A:$BS,44,0)</f>
        <v>#N/A</v>
      </c>
      <c r="BE283" s="23" t="e">
        <f t="shared" si="168"/>
        <v>#N/A</v>
      </c>
      <c r="BF283" s="17" t="e">
        <f>VLOOKUP($E283,'DATA PENGUKURAN GARDU'!$A:$BS,46,0)</f>
        <v>#N/A</v>
      </c>
      <c r="BG283" s="23" t="e">
        <f t="shared" si="169"/>
        <v>#N/A</v>
      </c>
      <c r="BH283" s="17" t="e">
        <f>VLOOKUP($E283,'DATA PENGUKURAN GARDU'!$A:$BS,46,0)</f>
        <v>#N/A</v>
      </c>
      <c r="BI283" s="17" t="e">
        <f>VLOOKUP($E283,'DATA PENGUKURAN GARDU'!$A:$BS,53,0)</f>
        <v>#N/A</v>
      </c>
      <c r="BJ283" s="17" t="e">
        <f>VLOOKUP($E283,'DATA PENGUKURAN GARDU'!$A:$BS,54,0)</f>
        <v>#N/A</v>
      </c>
      <c r="BK283" s="20" t="e">
        <f t="shared" si="147"/>
        <v>#N/A</v>
      </c>
      <c r="BL283" s="20" t="e">
        <f t="shared" si="148"/>
        <v>#N/A</v>
      </c>
      <c r="BM283" s="20" t="e">
        <f t="shared" si="149"/>
        <v>#N/A</v>
      </c>
      <c r="BN283" s="25" t="e">
        <f t="shared" si="150"/>
        <v>#N/A</v>
      </c>
      <c r="BO283" s="26" t="str">
        <f t="shared" si="151"/>
        <v>0</v>
      </c>
      <c r="BP283" s="21" t="e">
        <f t="shared" si="152"/>
        <v>#VALUE!</v>
      </c>
      <c r="BQ283" s="20" t="e">
        <f t="shared" si="153"/>
        <v>#N/A</v>
      </c>
      <c r="BR283" s="20" t="e">
        <v>#N/A</v>
      </c>
      <c r="BS283" s="9" t="e">
        <v>#N/A</v>
      </c>
      <c r="BT283" s="2" t="e">
        <f t="shared" si="154"/>
        <v>#VALUE!</v>
      </c>
      <c r="BU283" s="2" t="e">
        <f t="shared" si="137"/>
        <v>#N/A</v>
      </c>
      <c r="BV283" s="2" t="e">
        <f t="shared" si="138"/>
        <v>#N/A</v>
      </c>
    </row>
    <row r="284" s="2" customFormat="1" ht="22.95" customHeight="1" spans="1:74">
      <c r="A284" s="9" t="str">
        <f t="shared" si="139"/>
        <v>KMO 189Induk</v>
      </c>
      <c r="B284" s="9" t="str">
        <f t="shared" si="140"/>
        <v>KMO 189jurusan 1</v>
      </c>
      <c r="C284" s="9" t="str">
        <f t="shared" si="141"/>
        <v>KMO 189jurusan 2</v>
      </c>
      <c r="D284" s="9" t="str">
        <f t="shared" si="142"/>
        <v>KMO 189jurusan 3</v>
      </c>
      <c r="E284" s="9" t="str">
        <f t="shared" si="143"/>
        <v>KMO 189jurusan 4</v>
      </c>
      <c r="F284" s="10" t="s">
        <v>84</v>
      </c>
      <c r="G284" s="10" t="s">
        <v>8</v>
      </c>
      <c r="H284" s="10" t="s">
        <v>368</v>
      </c>
      <c r="I284" s="10" t="s">
        <v>10599</v>
      </c>
      <c r="J284" s="10" t="s">
        <v>10600</v>
      </c>
      <c r="K284" s="10" t="s">
        <v>7465</v>
      </c>
      <c r="L284" s="10"/>
      <c r="M284" s="10"/>
      <c r="N284" s="14">
        <f t="shared" si="144"/>
        <v>0</v>
      </c>
      <c r="O284" s="15" t="e">
        <f t="shared" si="145"/>
        <v>#VALUE!</v>
      </c>
      <c r="P284" s="15" t="e">
        <f t="shared" si="146"/>
        <v>#VALUE!</v>
      </c>
      <c r="Q284" s="17" t="e">
        <f>VLOOKUP($A284,'DATA PENGUKURAN GARDU'!$A:$BS,42,0)</f>
        <v>#N/A</v>
      </c>
      <c r="R284" s="18" t="e">
        <f t="shared" si="155"/>
        <v>#N/A</v>
      </c>
      <c r="S284" s="17" t="e">
        <f>VLOOKUP($A284,'DATA PENGUKURAN GARDU'!$A:$BS,44,0)</f>
        <v>#N/A</v>
      </c>
      <c r="T284" s="18" t="e">
        <f t="shared" si="156"/>
        <v>#N/A</v>
      </c>
      <c r="U284" s="17" t="e">
        <f>VLOOKUP($A284,'DATA PENGUKURAN GARDU'!$A:$BS,46,0)</f>
        <v>#N/A</v>
      </c>
      <c r="V284" s="18" t="e">
        <f t="shared" si="157"/>
        <v>#N/A</v>
      </c>
      <c r="W284" s="17" t="e">
        <f>VLOOKUP($A284,'DATA PENGUKURAN GARDU'!$A:$BS,48,0)</f>
        <v>#N/A</v>
      </c>
      <c r="X284" s="17" t="e">
        <f>VLOOKUP($A284,'DATA PENGUKURAN GARDU'!$A:$BS,53,0)</f>
        <v>#N/A</v>
      </c>
      <c r="Y284" s="17" t="e">
        <f>VLOOKUP($A284,'DATA PENGUKURAN GARDU'!$A:$BS,54,0)</f>
        <v>#N/A</v>
      </c>
      <c r="Z284" s="17" t="e">
        <f>VLOOKUP($A284,'DATA PENGUKURAN GARDU'!$A:$BS,55,0)</f>
        <v>#N/A</v>
      </c>
      <c r="AA284" s="20" t="e">
        <f>VLOOKUP($B284,'DATA PENGUKURAN GARDU'!$A:$BS,42,0)</f>
        <v>#N/A</v>
      </c>
      <c r="AB284" s="21" t="e">
        <f t="shared" si="158"/>
        <v>#N/A</v>
      </c>
      <c r="AC284" s="20" t="e">
        <f>VLOOKUP($B284,'DATA PENGUKURAN GARDU'!$A:$BS,44,0)</f>
        <v>#N/A</v>
      </c>
      <c r="AD284" s="21" t="e">
        <f t="shared" si="159"/>
        <v>#N/A</v>
      </c>
      <c r="AE284" s="20" t="e">
        <f>VLOOKUP($B284,'DATA PENGUKURAN GARDU'!$A:$BS,46,0)</f>
        <v>#N/A</v>
      </c>
      <c r="AF284" s="21" t="e">
        <f t="shared" si="160"/>
        <v>#N/A</v>
      </c>
      <c r="AG284" s="20" t="e">
        <f>VLOOKUP($B284,'DATA PENGUKURAN GARDU'!$A:$BS,46,0)</f>
        <v>#N/A</v>
      </c>
      <c r="AH284" s="20" t="e">
        <f>VLOOKUP($B284,'DATA PENGUKURAN GARDU'!$A:$BS,53,0)</f>
        <v>#N/A</v>
      </c>
      <c r="AI284" s="20" t="e">
        <f>VLOOKUP($B284,'DATA PENGUKURAN GARDU'!$A:$BS,54,0)</f>
        <v>#N/A</v>
      </c>
      <c r="AJ284" s="17" t="e">
        <f>VLOOKUP($C284,'DATA PENGUKURAN GARDU'!$A:$BS,42,0)</f>
        <v>#N/A</v>
      </c>
      <c r="AK284" s="23" t="e">
        <f t="shared" si="161"/>
        <v>#N/A</v>
      </c>
      <c r="AL284" s="17" t="e">
        <f>VLOOKUP($C284,'DATA PENGUKURAN GARDU'!$A:$BS,44,0)</f>
        <v>#N/A</v>
      </c>
      <c r="AM284" s="23" t="e">
        <f t="shared" si="162"/>
        <v>#N/A</v>
      </c>
      <c r="AN284" s="17" t="e">
        <f>VLOOKUP($C284,'DATA PENGUKURAN GARDU'!$A:$BS,46,0)</f>
        <v>#N/A</v>
      </c>
      <c r="AO284" s="23" t="e">
        <f t="shared" si="163"/>
        <v>#N/A</v>
      </c>
      <c r="AP284" s="17" t="e">
        <f>VLOOKUP($C284,'DATA PENGUKURAN GARDU'!$A:$BS,46,0)</f>
        <v>#N/A</v>
      </c>
      <c r="AQ284" s="17" t="e">
        <f>VLOOKUP($C284,'DATA PENGUKURAN GARDU'!$A:$BS,53,0)</f>
        <v>#N/A</v>
      </c>
      <c r="AR284" s="17" t="e">
        <f>VLOOKUP($C284,'DATA PENGUKURAN GARDU'!$A:$BS,54,0)</f>
        <v>#N/A</v>
      </c>
      <c r="AS284" s="20" t="e">
        <f>VLOOKUP($D284,'DATA PENGUKURAN GARDU'!$A:$BS,42,0)</f>
        <v>#N/A</v>
      </c>
      <c r="AT284" s="21" t="e">
        <f t="shared" si="164"/>
        <v>#N/A</v>
      </c>
      <c r="AU284" s="20" t="e">
        <f>VLOOKUP($D284,'DATA PENGUKURAN GARDU'!$A:$BS,44,0)</f>
        <v>#N/A</v>
      </c>
      <c r="AV284" s="21" t="e">
        <f t="shared" si="165"/>
        <v>#N/A</v>
      </c>
      <c r="AW284" s="20" t="e">
        <f>VLOOKUP($D284,'DATA PENGUKURAN GARDU'!$A:$BS,46,0)</f>
        <v>#N/A</v>
      </c>
      <c r="AX284" s="21" t="e">
        <f t="shared" si="166"/>
        <v>#N/A</v>
      </c>
      <c r="AY284" s="20" t="e">
        <f>VLOOKUP($D284,'DATA PENGUKURAN GARDU'!$A:$BS,46,0)</f>
        <v>#N/A</v>
      </c>
      <c r="AZ284" s="20" t="e">
        <f>VLOOKUP($D284,'DATA PENGUKURAN GARDU'!$A:$BS,53,0)</f>
        <v>#N/A</v>
      </c>
      <c r="BA284" s="20" t="e">
        <f>VLOOKUP($D284,'DATA PENGUKURAN GARDU'!$A:$BS,54,0)</f>
        <v>#N/A</v>
      </c>
      <c r="BB284" s="17" t="e">
        <f>VLOOKUP($E284,'DATA PENGUKURAN GARDU'!$A:$BS,42,0)</f>
        <v>#N/A</v>
      </c>
      <c r="BC284" s="23" t="e">
        <f t="shared" si="167"/>
        <v>#N/A</v>
      </c>
      <c r="BD284" s="17" t="e">
        <f>VLOOKUP($E284,'DATA PENGUKURAN GARDU'!$A:$BS,44,0)</f>
        <v>#N/A</v>
      </c>
      <c r="BE284" s="23" t="e">
        <f t="shared" si="168"/>
        <v>#N/A</v>
      </c>
      <c r="BF284" s="17" t="e">
        <f>VLOOKUP($E284,'DATA PENGUKURAN GARDU'!$A:$BS,46,0)</f>
        <v>#N/A</v>
      </c>
      <c r="BG284" s="23" t="e">
        <f t="shared" si="169"/>
        <v>#N/A</v>
      </c>
      <c r="BH284" s="17" t="e">
        <f>VLOOKUP($E284,'DATA PENGUKURAN GARDU'!$A:$BS,46,0)</f>
        <v>#N/A</v>
      </c>
      <c r="BI284" s="17" t="e">
        <f>VLOOKUP($E284,'DATA PENGUKURAN GARDU'!$A:$BS,53,0)</f>
        <v>#N/A</v>
      </c>
      <c r="BJ284" s="17" t="e">
        <f>VLOOKUP($E284,'DATA PENGUKURAN GARDU'!$A:$BS,54,0)</f>
        <v>#N/A</v>
      </c>
      <c r="BK284" s="20" t="e">
        <f t="shared" si="147"/>
        <v>#N/A</v>
      </c>
      <c r="BL284" s="20" t="e">
        <f t="shared" si="148"/>
        <v>#N/A</v>
      </c>
      <c r="BM284" s="20" t="e">
        <f t="shared" si="149"/>
        <v>#N/A</v>
      </c>
      <c r="BN284" s="25" t="e">
        <f t="shared" si="150"/>
        <v>#N/A</v>
      </c>
      <c r="BO284" s="26" t="str">
        <f t="shared" si="151"/>
        <v>0</v>
      </c>
      <c r="BP284" s="21" t="e">
        <f t="shared" si="152"/>
        <v>#VALUE!</v>
      </c>
      <c r="BQ284" s="20" t="e">
        <f t="shared" si="153"/>
        <v>#N/A</v>
      </c>
      <c r="BR284" s="20" t="e">
        <v>#N/A</v>
      </c>
      <c r="BS284" s="9" t="e">
        <v>#N/A</v>
      </c>
      <c r="BT284" s="2" t="e">
        <f t="shared" si="154"/>
        <v>#VALUE!</v>
      </c>
      <c r="BU284" s="2" t="e">
        <f t="shared" si="137"/>
        <v>#N/A</v>
      </c>
      <c r="BV284" s="2" t="e">
        <f t="shared" si="138"/>
        <v>#N/A</v>
      </c>
    </row>
    <row r="285" s="2" customFormat="1" ht="22.95" customHeight="1" spans="1:74">
      <c r="A285" s="9" t="str">
        <f t="shared" si="139"/>
        <v>KMO 113Induk</v>
      </c>
      <c r="B285" s="9" t="str">
        <f t="shared" si="140"/>
        <v>KMO 113jurusan 1</v>
      </c>
      <c r="C285" s="9" t="str">
        <f t="shared" si="141"/>
        <v>KMO 113jurusan 2</v>
      </c>
      <c r="D285" s="9" t="str">
        <f t="shared" si="142"/>
        <v>KMO 113jurusan 3</v>
      </c>
      <c r="E285" s="9" t="str">
        <f t="shared" si="143"/>
        <v>KMO 113jurusan 4</v>
      </c>
      <c r="F285" s="10" t="s">
        <v>122</v>
      </c>
      <c r="G285" s="10" t="s">
        <v>39</v>
      </c>
      <c r="H285" s="10" t="s">
        <v>369</v>
      </c>
      <c r="I285" s="10" t="s">
        <v>10601</v>
      </c>
      <c r="J285" s="10" t="s">
        <v>10602</v>
      </c>
      <c r="K285" s="10" t="s">
        <v>7465</v>
      </c>
      <c r="L285" s="10"/>
      <c r="M285" s="10"/>
      <c r="N285" s="14">
        <f t="shared" si="144"/>
        <v>0</v>
      </c>
      <c r="O285" s="15" t="e">
        <f t="shared" si="145"/>
        <v>#VALUE!</v>
      </c>
      <c r="P285" s="15" t="e">
        <f t="shared" si="146"/>
        <v>#VALUE!</v>
      </c>
      <c r="Q285" s="17" t="e">
        <f>VLOOKUP($A285,'DATA PENGUKURAN GARDU'!$A:$BS,42,0)</f>
        <v>#N/A</v>
      </c>
      <c r="R285" s="18" t="e">
        <f t="shared" si="155"/>
        <v>#N/A</v>
      </c>
      <c r="S285" s="17" t="e">
        <f>VLOOKUP($A285,'DATA PENGUKURAN GARDU'!$A:$BS,44,0)</f>
        <v>#N/A</v>
      </c>
      <c r="T285" s="18" t="e">
        <f t="shared" si="156"/>
        <v>#N/A</v>
      </c>
      <c r="U285" s="17" t="e">
        <f>VLOOKUP($A285,'DATA PENGUKURAN GARDU'!$A:$BS,46,0)</f>
        <v>#N/A</v>
      </c>
      <c r="V285" s="18" t="e">
        <f t="shared" si="157"/>
        <v>#N/A</v>
      </c>
      <c r="W285" s="17" t="e">
        <f>VLOOKUP($A285,'DATA PENGUKURAN GARDU'!$A:$BS,48,0)</f>
        <v>#N/A</v>
      </c>
      <c r="X285" s="17" t="e">
        <f>VLOOKUP($A285,'DATA PENGUKURAN GARDU'!$A:$BS,53,0)</f>
        <v>#N/A</v>
      </c>
      <c r="Y285" s="17" t="e">
        <f>VLOOKUP($A285,'DATA PENGUKURAN GARDU'!$A:$BS,54,0)</f>
        <v>#N/A</v>
      </c>
      <c r="Z285" s="17" t="e">
        <f>VLOOKUP($A285,'DATA PENGUKURAN GARDU'!$A:$BS,55,0)</f>
        <v>#N/A</v>
      </c>
      <c r="AA285" s="20" t="e">
        <f>VLOOKUP($B285,'DATA PENGUKURAN GARDU'!$A:$BS,42,0)</f>
        <v>#N/A</v>
      </c>
      <c r="AB285" s="21" t="e">
        <f t="shared" si="158"/>
        <v>#N/A</v>
      </c>
      <c r="AC285" s="20" t="e">
        <f>VLOOKUP($B285,'DATA PENGUKURAN GARDU'!$A:$BS,44,0)</f>
        <v>#N/A</v>
      </c>
      <c r="AD285" s="21" t="e">
        <f t="shared" si="159"/>
        <v>#N/A</v>
      </c>
      <c r="AE285" s="20" t="e">
        <f>VLOOKUP($B285,'DATA PENGUKURAN GARDU'!$A:$BS,46,0)</f>
        <v>#N/A</v>
      </c>
      <c r="AF285" s="21" t="e">
        <f t="shared" si="160"/>
        <v>#N/A</v>
      </c>
      <c r="AG285" s="20" t="e">
        <f>VLOOKUP($B285,'DATA PENGUKURAN GARDU'!$A:$BS,46,0)</f>
        <v>#N/A</v>
      </c>
      <c r="AH285" s="20" t="e">
        <f>VLOOKUP($B285,'DATA PENGUKURAN GARDU'!$A:$BS,53,0)</f>
        <v>#N/A</v>
      </c>
      <c r="AI285" s="20" t="e">
        <f>VLOOKUP($B285,'DATA PENGUKURAN GARDU'!$A:$BS,54,0)</f>
        <v>#N/A</v>
      </c>
      <c r="AJ285" s="17" t="e">
        <f>VLOOKUP($C285,'DATA PENGUKURAN GARDU'!$A:$BS,42,0)</f>
        <v>#N/A</v>
      </c>
      <c r="AK285" s="23" t="e">
        <f t="shared" si="161"/>
        <v>#N/A</v>
      </c>
      <c r="AL285" s="17" t="e">
        <f>VLOOKUP($C285,'DATA PENGUKURAN GARDU'!$A:$BS,44,0)</f>
        <v>#N/A</v>
      </c>
      <c r="AM285" s="23" t="e">
        <f t="shared" si="162"/>
        <v>#N/A</v>
      </c>
      <c r="AN285" s="17" t="e">
        <f>VLOOKUP($C285,'DATA PENGUKURAN GARDU'!$A:$BS,46,0)</f>
        <v>#N/A</v>
      </c>
      <c r="AO285" s="23" t="e">
        <f t="shared" si="163"/>
        <v>#N/A</v>
      </c>
      <c r="AP285" s="17" t="e">
        <f>VLOOKUP($C285,'DATA PENGUKURAN GARDU'!$A:$BS,46,0)</f>
        <v>#N/A</v>
      </c>
      <c r="AQ285" s="17" t="e">
        <f>VLOOKUP($C285,'DATA PENGUKURAN GARDU'!$A:$BS,53,0)</f>
        <v>#N/A</v>
      </c>
      <c r="AR285" s="17" t="e">
        <f>VLOOKUP($C285,'DATA PENGUKURAN GARDU'!$A:$BS,54,0)</f>
        <v>#N/A</v>
      </c>
      <c r="AS285" s="20" t="e">
        <f>VLOOKUP($D285,'DATA PENGUKURAN GARDU'!$A:$BS,42,0)</f>
        <v>#N/A</v>
      </c>
      <c r="AT285" s="21" t="e">
        <f t="shared" si="164"/>
        <v>#N/A</v>
      </c>
      <c r="AU285" s="20" t="e">
        <f>VLOOKUP($D285,'DATA PENGUKURAN GARDU'!$A:$BS,44,0)</f>
        <v>#N/A</v>
      </c>
      <c r="AV285" s="21" t="e">
        <f t="shared" si="165"/>
        <v>#N/A</v>
      </c>
      <c r="AW285" s="20" t="e">
        <f>VLOOKUP($D285,'DATA PENGUKURAN GARDU'!$A:$BS,46,0)</f>
        <v>#N/A</v>
      </c>
      <c r="AX285" s="21" t="e">
        <f t="shared" si="166"/>
        <v>#N/A</v>
      </c>
      <c r="AY285" s="20" t="e">
        <f>VLOOKUP($D285,'DATA PENGUKURAN GARDU'!$A:$BS,46,0)</f>
        <v>#N/A</v>
      </c>
      <c r="AZ285" s="20" t="e">
        <f>VLOOKUP($D285,'DATA PENGUKURAN GARDU'!$A:$BS,53,0)</f>
        <v>#N/A</v>
      </c>
      <c r="BA285" s="20" t="e">
        <f>VLOOKUP($D285,'DATA PENGUKURAN GARDU'!$A:$BS,54,0)</f>
        <v>#N/A</v>
      </c>
      <c r="BB285" s="17" t="e">
        <f>VLOOKUP($E285,'DATA PENGUKURAN GARDU'!$A:$BS,42,0)</f>
        <v>#N/A</v>
      </c>
      <c r="BC285" s="23" t="e">
        <f t="shared" si="167"/>
        <v>#N/A</v>
      </c>
      <c r="BD285" s="17" t="e">
        <f>VLOOKUP($E285,'DATA PENGUKURAN GARDU'!$A:$BS,44,0)</f>
        <v>#N/A</v>
      </c>
      <c r="BE285" s="23" t="e">
        <f t="shared" si="168"/>
        <v>#N/A</v>
      </c>
      <c r="BF285" s="17" t="e">
        <f>VLOOKUP($E285,'DATA PENGUKURAN GARDU'!$A:$BS,46,0)</f>
        <v>#N/A</v>
      </c>
      <c r="BG285" s="23" t="e">
        <f t="shared" si="169"/>
        <v>#N/A</v>
      </c>
      <c r="BH285" s="17" t="e">
        <f>VLOOKUP($E285,'DATA PENGUKURAN GARDU'!$A:$BS,46,0)</f>
        <v>#N/A</v>
      </c>
      <c r="BI285" s="17" t="e">
        <f>VLOOKUP($E285,'DATA PENGUKURAN GARDU'!$A:$BS,53,0)</f>
        <v>#N/A</v>
      </c>
      <c r="BJ285" s="17" t="e">
        <f>VLOOKUP($E285,'DATA PENGUKURAN GARDU'!$A:$BS,54,0)</f>
        <v>#N/A</v>
      </c>
      <c r="BK285" s="20" t="e">
        <f t="shared" si="147"/>
        <v>#N/A</v>
      </c>
      <c r="BL285" s="20" t="e">
        <f t="shared" si="148"/>
        <v>#N/A</v>
      </c>
      <c r="BM285" s="20" t="e">
        <f t="shared" si="149"/>
        <v>#N/A</v>
      </c>
      <c r="BN285" s="25" t="e">
        <f t="shared" si="150"/>
        <v>#N/A</v>
      </c>
      <c r="BO285" s="26" t="str">
        <f t="shared" si="151"/>
        <v>0</v>
      </c>
      <c r="BP285" s="21" t="e">
        <f t="shared" si="152"/>
        <v>#VALUE!</v>
      </c>
      <c r="BQ285" s="20" t="e">
        <f t="shared" si="153"/>
        <v>#N/A</v>
      </c>
      <c r="BR285" s="20" t="e">
        <v>#N/A</v>
      </c>
      <c r="BS285" s="9" t="e">
        <v>#N/A</v>
      </c>
      <c r="BT285" s="2" t="e">
        <f t="shared" si="154"/>
        <v>#VALUE!</v>
      </c>
      <c r="BU285" s="2" t="e">
        <f t="shared" si="137"/>
        <v>#N/A</v>
      </c>
      <c r="BV285" s="2" t="e">
        <f t="shared" si="138"/>
        <v>#N/A</v>
      </c>
    </row>
    <row r="286" s="2" customFormat="1" ht="22.95" customHeight="1" spans="1:74">
      <c r="A286" s="9" t="str">
        <f t="shared" si="139"/>
        <v>KMO 118Induk</v>
      </c>
      <c r="B286" s="9" t="str">
        <f t="shared" si="140"/>
        <v>KMO 118jurusan 1</v>
      </c>
      <c r="C286" s="9" t="str">
        <f t="shared" si="141"/>
        <v>KMO 118jurusan 2</v>
      </c>
      <c r="D286" s="9" t="str">
        <f t="shared" si="142"/>
        <v>KMO 118jurusan 3</v>
      </c>
      <c r="E286" s="9" t="str">
        <f t="shared" si="143"/>
        <v>KMO 118jurusan 4</v>
      </c>
      <c r="F286" s="10" t="s">
        <v>96</v>
      </c>
      <c r="G286" s="10" t="s">
        <v>39</v>
      </c>
      <c r="H286" s="10" t="s">
        <v>370</v>
      </c>
      <c r="I286" s="10" t="s">
        <v>10603</v>
      </c>
      <c r="J286" s="10" t="s">
        <v>10604</v>
      </c>
      <c r="K286" s="10" t="s">
        <v>7465</v>
      </c>
      <c r="L286" s="10"/>
      <c r="M286" s="10"/>
      <c r="N286" s="14">
        <f t="shared" si="144"/>
        <v>0</v>
      </c>
      <c r="O286" s="15" t="e">
        <f t="shared" si="145"/>
        <v>#VALUE!</v>
      </c>
      <c r="P286" s="15" t="e">
        <f t="shared" si="146"/>
        <v>#VALUE!</v>
      </c>
      <c r="Q286" s="17" t="e">
        <f>VLOOKUP($A286,'DATA PENGUKURAN GARDU'!$A:$BS,42,0)</f>
        <v>#N/A</v>
      </c>
      <c r="R286" s="18" t="e">
        <f t="shared" si="155"/>
        <v>#N/A</v>
      </c>
      <c r="S286" s="17" t="e">
        <f>VLOOKUP($A286,'DATA PENGUKURAN GARDU'!$A:$BS,44,0)</f>
        <v>#N/A</v>
      </c>
      <c r="T286" s="18" t="e">
        <f t="shared" si="156"/>
        <v>#N/A</v>
      </c>
      <c r="U286" s="17" t="e">
        <f>VLOOKUP($A286,'DATA PENGUKURAN GARDU'!$A:$BS,46,0)</f>
        <v>#N/A</v>
      </c>
      <c r="V286" s="18" t="e">
        <f t="shared" si="157"/>
        <v>#N/A</v>
      </c>
      <c r="W286" s="17" t="e">
        <f>VLOOKUP($A286,'DATA PENGUKURAN GARDU'!$A:$BS,48,0)</f>
        <v>#N/A</v>
      </c>
      <c r="X286" s="17" t="e">
        <f>VLOOKUP($A286,'DATA PENGUKURAN GARDU'!$A:$BS,53,0)</f>
        <v>#N/A</v>
      </c>
      <c r="Y286" s="17" t="e">
        <f>VLOOKUP($A286,'DATA PENGUKURAN GARDU'!$A:$BS,54,0)</f>
        <v>#N/A</v>
      </c>
      <c r="Z286" s="17" t="e">
        <f>VLOOKUP($A286,'DATA PENGUKURAN GARDU'!$A:$BS,55,0)</f>
        <v>#N/A</v>
      </c>
      <c r="AA286" s="20" t="e">
        <f>VLOOKUP($B286,'DATA PENGUKURAN GARDU'!$A:$BS,42,0)</f>
        <v>#N/A</v>
      </c>
      <c r="AB286" s="21" t="e">
        <f t="shared" si="158"/>
        <v>#N/A</v>
      </c>
      <c r="AC286" s="20" t="e">
        <f>VLOOKUP($B286,'DATA PENGUKURAN GARDU'!$A:$BS,44,0)</f>
        <v>#N/A</v>
      </c>
      <c r="AD286" s="21" t="e">
        <f t="shared" si="159"/>
        <v>#N/A</v>
      </c>
      <c r="AE286" s="20" t="e">
        <f>VLOOKUP($B286,'DATA PENGUKURAN GARDU'!$A:$BS,46,0)</f>
        <v>#N/A</v>
      </c>
      <c r="AF286" s="21" t="e">
        <f t="shared" si="160"/>
        <v>#N/A</v>
      </c>
      <c r="AG286" s="20" t="e">
        <f>VLOOKUP($B286,'DATA PENGUKURAN GARDU'!$A:$BS,46,0)</f>
        <v>#N/A</v>
      </c>
      <c r="AH286" s="20" t="e">
        <f>VLOOKUP($B286,'DATA PENGUKURAN GARDU'!$A:$BS,53,0)</f>
        <v>#N/A</v>
      </c>
      <c r="AI286" s="20" t="e">
        <f>VLOOKUP($B286,'DATA PENGUKURAN GARDU'!$A:$BS,54,0)</f>
        <v>#N/A</v>
      </c>
      <c r="AJ286" s="17" t="e">
        <f>VLOOKUP($C286,'DATA PENGUKURAN GARDU'!$A:$BS,42,0)</f>
        <v>#N/A</v>
      </c>
      <c r="AK286" s="23" t="e">
        <f t="shared" si="161"/>
        <v>#N/A</v>
      </c>
      <c r="AL286" s="17" t="e">
        <f>VLOOKUP($C286,'DATA PENGUKURAN GARDU'!$A:$BS,44,0)</f>
        <v>#N/A</v>
      </c>
      <c r="AM286" s="23" t="e">
        <f t="shared" si="162"/>
        <v>#N/A</v>
      </c>
      <c r="AN286" s="17" t="e">
        <f>VLOOKUP($C286,'DATA PENGUKURAN GARDU'!$A:$BS,46,0)</f>
        <v>#N/A</v>
      </c>
      <c r="AO286" s="23" t="e">
        <f t="shared" si="163"/>
        <v>#N/A</v>
      </c>
      <c r="AP286" s="17" t="e">
        <f>VLOOKUP($C286,'DATA PENGUKURAN GARDU'!$A:$BS,46,0)</f>
        <v>#N/A</v>
      </c>
      <c r="AQ286" s="17" t="e">
        <f>VLOOKUP($C286,'DATA PENGUKURAN GARDU'!$A:$BS,53,0)</f>
        <v>#N/A</v>
      </c>
      <c r="AR286" s="17" t="e">
        <f>VLOOKUP($C286,'DATA PENGUKURAN GARDU'!$A:$BS,54,0)</f>
        <v>#N/A</v>
      </c>
      <c r="AS286" s="20" t="e">
        <f>VLOOKUP($D286,'DATA PENGUKURAN GARDU'!$A:$BS,42,0)</f>
        <v>#N/A</v>
      </c>
      <c r="AT286" s="21" t="e">
        <f t="shared" si="164"/>
        <v>#N/A</v>
      </c>
      <c r="AU286" s="20" t="e">
        <f>VLOOKUP($D286,'DATA PENGUKURAN GARDU'!$A:$BS,44,0)</f>
        <v>#N/A</v>
      </c>
      <c r="AV286" s="21" t="e">
        <f t="shared" si="165"/>
        <v>#N/A</v>
      </c>
      <c r="AW286" s="20" t="e">
        <f>VLOOKUP($D286,'DATA PENGUKURAN GARDU'!$A:$BS,46,0)</f>
        <v>#N/A</v>
      </c>
      <c r="AX286" s="21" t="e">
        <f t="shared" si="166"/>
        <v>#N/A</v>
      </c>
      <c r="AY286" s="20" t="e">
        <f>VLOOKUP($D286,'DATA PENGUKURAN GARDU'!$A:$BS,46,0)</f>
        <v>#N/A</v>
      </c>
      <c r="AZ286" s="20" t="e">
        <f>VLOOKUP($D286,'DATA PENGUKURAN GARDU'!$A:$BS,53,0)</f>
        <v>#N/A</v>
      </c>
      <c r="BA286" s="20" t="e">
        <f>VLOOKUP($D286,'DATA PENGUKURAN GARDU'!$A:$BS,54,0)</f>
        <v>#N/A</v>
      </c>
      <c r="BB286" s="17" t="e">
        <f>VLOOKUP($E286,'DATA PENGUKURAN GARDU'!$A:$BS,42,0)</f>
        <v>#N/A</v>
      </c>
      <c r="BC286" s="23" t="e">
        <f t="shared" si="167"/>
        <v>#N/A</v>
      </c>
      <c r="BD286" s="17" t="e">
        <f>VLOOKUP($E286,'DATA PENGUKURAN GARDU'!$A:$BS,44,0)</f>
        <v>#N/A</v>
      </c>
      <c r="BE286" s="23" t="e">
        <f t="shared" si="168"/>
        <v>#N/A</v>
      </c>
      <c r="BF286" s="17" t="e">
        <f>VLOOKUP($E286,'DATA PENGUKURAN GARDU'!$A:$BS,46,0)</f>
        <v>#N/A</v>
      </c>
      <c r="BG286" s="23" t="e">
        <f t="shared" si="169"/>
        <v>#N/A</v>
      </c>
      <c r="BH286" s="17" t="e">
        <f>VLOOKUP($E286,'DATA PENGUKURAN GARDU'!$A:$BS,46,0)</f>
        <v>#N/A</v>
      </c>
      <c r="BI286" s="17" t="e">
        <f>VLOOKUP($E286,'DATA PENGUKURAN GARDU'!$A:$BS,53,0)</f>
        <v>#N/A</v>
      </c>
      <c r="BJ286" s="17" t="e">
        <f>VLOOKUP($E286,'DATA PENGUKURAN GARDU'!$A:$BS,54,0)</f>
        <v>#N/A</v>
      </c>
      <c r="BK286" s="20" t="e">
        <f t="shared" si="147"/>
        <v>#N/A</v>
      </c>
      <c r="BL286" s="20" t="e">
        <f t="shared" si="148"/>
        <v>#N/A</v>
      </c>
      <c r="BM286" s="20" t="e">
        <f t="shared" si="149"/>
        <v>#N/A</v>
      </c>
      <c r="BN286" s="25" t="e">
        <f t="shared" si="150"/>
        <v>#N/A</v>
      </c>
      <c r="BO286" s="26" t="str">
        <f t="shared" si="151"/>
        <v>0</v>
      </c>
      <c r="BP286" s="21" t="e">
        <f t="shared" si="152"/>
        <v>#VALUE!</v>
      </c>
      <c r="BQ286" s="20" t="e">
        <f t="shared" si="153"/>
        <v>#N/A</v>
      </c>
      <c r="BR286" s="20" t="e">
        <v>#N/A</v>
      </c>
      <c r="BS286" s="9" t="e">
        <v>#N/A</v>
      </c>
      <c r="BT286" s="2" t="e">
        <f t="shared" si="154"/>
        <v>#VALUE!</v>
      </c>
      <c r="BU286" s="2" t="e">
        <f t="shared" si="137"/>
        <v>#N/A</v>
      </c>
      <c r="BV286" s="2" t="e">
        <f t="shared" si="138"/>
        <v>#N/A</v>
      </c>
    </row>
    <row r="287" s="2" customFormat="1" ht="22.95" customHeight="1" spans="1:74">
      <c r="A287" s="9" t="str">
        <f t="shared" si="139"/>
        <v>KMO 120Induk</v>
      </c>
      <c r="B287" s="9" t="str">
        <f t="shared" si="140"/>
        <v>KMO 120jurusan 1</v>
      </c>
      <c r="C287" s="9" t="str">
        <f t="shared" si="141"/>
        <v>KMO 120jurusan 2</v>
      </c>
      <c r="D287" s="9" t="str">
        <f t="shared" si="142"/>
        <v>KMO 120jurusan 3</v>
      </c>
      <c r="E287" s="9" t="str">
        <f t="shared" si="143"/>
        <v>KMO 120jurusan 4</v>
      </c>
      <c r="F287" s="10" t="s">
        <v>38</v>
      </c>
      <c r="G287" s="10" t="s">
        <v>39</v>
      </c>
      <c r="H287" s="10" t="s">
        <v>371</v>
      </c>
      <c r="I287" s="10" t="s">
        <v>10605</v>
      </c>
      <c r="J287" s="10" t="s">
        <v>10606</v>
      </c>
      <c r="K287" s="10" t="s">
        <v>7465</v>
      </c>
      <c r="L287" s="10"/>
      <c r="M287" s="10"/>
      <c r="N287" s="14">
        <f t="shared" si="144"/>
        <v>0</v>
      </c>
      <c r="O287" s="15" t="e">
        <f t="shared" si="145"/>
        <v>#VALUE!</v>
      </c>
      <c r="P287" s="15" t="e">
        <f t="shared" si="146"/>
        <v>#VALUE!</v>
      </c>
      <c r="Q287" s="17" t="e">
        <f>VLOOKUP($A287,'DATA PENGUKURAN GARDU'!$A:$BS,42,0)</f>
        <v>#N/A</v>
      </c>
      <c r="R287" s="18" t="e">
        <f t="shared" si="155"/>
        <v>#N/A</v>
      </c>
      <c r="S287" s="17" t="e">
        <f>VLOOKUP($A287,'DATA PENGUKURAN GARDU'!$A:$BS,44,0)</f>
        <v>#N/A</v>
      </c>
      <c r="T287" s="18" t="e">
        <f t="shared" si="156"/>
        <v>#N/A</v>
      </c>
      <c r="U287" s="17" t="e">
        <f>VLOOKUP($A287,'DATA PENGUKURAN GARDU'!$A:$BS,46,0)</f>
        <v>#N/A</v>
      </c>
      <c r="V287" s="18" t="e">
        <f t="shared" si="157"/>
        <v>#N/A</v>
      </c>
      <c r="W287" s="17" t="e">
        <f>VLOOKUP($A287,'DATA PENGUKURAN GARDU'!$A:$BS,48,0)</f>
        <v>#N/A</v>
      </c>
      <c r="X287" s="17" t="e">
        <f>VLOOKUP($A287,'DATA PENGUKURAN GARDU'!$A:$BS,53,0)</f>
        <v>#N/A</v>
      </c>
      <c r="Y287" s="17" t="e">
        <f>VLOOKUP($A287,'DATA PENGUKURAN GARDU'!$A:$BS,54,0)</f>
        <v>#N/A</v>
      </c>
      <c r="Z287" s="17" t="e">
        <f>VLOOKUP($A287,'DATA PENGUKURAN GARDU'!$A:$BS,55,0)</f>
        <v>#N/A</v>
      </c>
      <c r="AA287" s="20" t="e">
        <f>VLOOKUP($B287,'DATA PENGUKURAN GARDU'!$A:$BS,42,0)</f>
        <v>#N/A</v>
      </c>
      <c r="AB287" s="21" t="e">
        <f t="shared" si="158"/>
        <v>#N/A</v>
      </c>
      <c r="AC287" s="20" t="e">
        <f>VLOOKUP($B287,'DATA PENGUKURAN GARDU'!$A:$BS,44,0)</f>
        <v>#N/A</v>
      </c>
      <c r="AD287" s="21" t="e">
        <f t="shared" si="159"/>
        <v>#N/A</v>
      </c>
      <c r="AE287" s="20" t="e">
        <f>VLOOKUP($B287,'DATA PENGUKURAN GARDU'!$A:$BS,46,0)</f>
        <v>#N/A</v>
      </c>
      <c r="AF287" s="21" t="e">
        <f t="shared" si="160"/>
        <v>#N/A</v>
      </c>
      <c r="AG287" s="20" t="e">
        <f>VLOOKUP($B287,'DATA PENGUKURAN GARDU'!$A:$BS,46,0)</f>
        <v>#N/A</v>
      </c>
      <c r="AH287" s="20" t="e">
        <f>VLOOKUP($B287,'DATA PENGUKURAN GARDU'!$A:$BS,53,0)</f>
        <v>#N/A</v>
      </c>
      <c r="AI287" s="20" t="e">
        <f>VLOOKUP($B287,'DATA PENGUKURAN GARDU'!$A:$BS,54,0)</f>
        <v>#N/A</v>
      </c>
      <c r="AJ287" s="17" t="e">
        <f>VLOOKUP($C287,'DATA PENGUKURAN GARDU'!$A:$BS,42,0)</f>
        <v>#N/A</v>
      </c>
      <c r="AK287" s="23" t="e">
        <f t="shared" si="161"/>
        <v>#N/A</v>
      </c>
      <c r="AL287" s="17" t="e">
        <f>VLOOKUP($C287,'DATA PENGUKURAN GARDU'!$A:$BS,44,0)</f>
        <v>#N/A</v>
      </c>
      <c r="AM287" s="23" t="e">
        <f t="shared" si="162"/>
        <v>#N/A</v>
      </c>
      <c r="AN287" s="17" t="e">
        <f>VLOOKUP($C287,'DATA PENGUKURAN GARDU'!$A:$BS,46,0)</f>
        <v>#N/A</v>
      </c>
      <c r="AO287" s="23" t="e">
        <f t="shared" si="163"/>
        <v>#N/A</v>
      </c>
      <c r="AP287" s="17" t="e">
        <f>VLOOKUP($C287,'DATA PENGUKURAN GARDU'!$A:$BS,46,0)</f>
        <v>#N/A</v>
      </c>
      <c r="AQ287" s="17" t="e">
        <f>VLOOKUP($C287,'DATA PENGUKURAN GARDU'!$A:$BS,53,0)</f>
        <v>#N/A</v>
      </c>
      <c r="AR287" s="17" t="e">
        <f>VLOOKUP($C287,'DATA PENGUKURAN GARDU'!$A:$BS,54,0)</f>
        <v>#N/A</v>
      </c>
      <c r="AS287" s="20" t="e">
        <f>VLOOKUP($D287,'DATA PENGUKURAN GARDU'!$A:$BS,42,0)</f>
        <v>#N/A</v>
      </c>
      <c r="AT287" s="21" t="e">
        <f t="shared" si="164"/>
        <v>#N/A</v>
      </c>
      <c r="AU287" s="20" t="e">
        <f>VLOOKUP($D287,'DATA PENGUKURAN GARDU'!$A:$BS,44,0)</f>
        <v>#N/A</v>
      </c>
      <c r="AV287" s="21" t="e">
        <f t="shared" si="165"/>
        <v>#N/A</v>
      </c>
      <c r="AW287" s="20" t="e">
        <f>VLOOKUP($D287,'DATA PENGUKURAN GARDU'!$A:$BS,46,0)</f>
        <v>#N/A</v>
      </c>
      <c r="AX287" s="21" t="e">
        <f t="shared" si="166"/>
        <v>#N/A</v>
      </c>
      <c r="AY287" s="20" t="e">
        <f>VLOOKUP($D287,'DATA PENGUKURAN GARDU'!$A:$BS,46,0)</f>
        <v>#N/A</v>
      </c>
      <c r="AZ287" s="20" t="e">
        <f>VLOOKUP($D287,'DATA PENGUKURAN GARDU'!$A:$BS,53,0)</f>
        <v>#N/A</v>
      </c>
      <c r="BA287" s="20" t="e">
        <f>VLOOKUP($D287,'DATA PENGUKURAN GARDU'!$A:$BS,54,0)</f>
        <v>#N/A</v>
      </c>
      <c r="BB287" s="17" t="e">
        <f>VLOOKUP($E287,'DATA PENGUKURAN GARDU'!$A:$BS,42,0)</f>
        <v>#N/A</v>
      </c>
      <c r="BC287" s="23" t="e">
        <f t="shared" si="167"/>
        <v>#N/A</v>
      </c>
      <c r="BD287" s="17" t="e">
        <f>VLOOKUP($E287,'DATA PENGUKURAN GARDU'!$A:$BS,44,0)</f>
        <v>#N/A</v>
      </c>
      <c r="BE287" s="23" t="e">
        <f t="shared" si="168"/>
        <v>#N/A</v>
      </c>
      <c r="BF287" s="17" t="e">
        <f>VLOOKUP($E287,'DATA PENGUKURAN GARDU'!$A:$BS,46,0)</f>
        <v>#N/A</v>
      </c>
      <c r="BG287" s="23" t="e">
        <f t="shared" si="169"/>
        <v>#N/A</v>
      </c>
      <c r="BH287" s="17" t="e">
        <f>VLOOKUP($E287,'DATA PENGUKURAN GARDU'!$A:$BS,46,0)</f>
        <v>#N/A</v>
      </c>
      <c r="BI287" s="17" t="e">
        <f>VLOOKUP($E287,'DATA PENGUKURAN GARDU'!$A:$BS,53,0)</f>
        <v>#N/A</v>
      </c>
      <c r="BJ287" s="17" t="e">
        <f>VLOOKUP($E287,'DATA PENGUKURAN GARDU'!$A:$BS,54,0)</f>
        <v>#N/A</v>
      </c>
      <c r="BK287" s="20" t="e">
        <f t="shared" si="147"/>
        <v>#N/A</v>
      </c>
      <c r="BL287" s="20" t="e">
        <f t="shared" si="148"/>
        <v>#N/A</v>
      </c>
      <c r="BM287" s="20" t="e">
        <f t="shared" si="149"/>
        <v>#N/A</v>
      </c>
      <c r="BN287" s="25" t="e">
        <f t="shared" si="150"/>
        <v>#N/A</v>
      </c>
      <c r="BO287" s="26" t="str">
        <f t="shared" si="151"/>
        <v>0</v>
      </c>
      <c r="BP287" s="21" t="e">
        <f t="shared" si="152"/>
        <v>#VALUE!</v>
      </c>
      <c r="BQ287" s="20" t="e">
        <f t="shared" si="153"/>
        <v>#N/A</v>
      </c>
      <c r="BR287" s="20" t="e">
        <v>#N/A</v>
      </c>
      <c r="BS287" s="9" t="e">
        <v>#N/A</v>
      </c>
      <c r="BT287" s="2" t="e">
        <f t="shared" si="154"/>
        <v>#VALUE!</v>
      </c>
      <c r="BU287" s="2" t="e">
        <f t="shared" si="137"/>
        <v>#N/A</v>
      </c>
      <c r="BV287" s="2" t="e">
        <f t="shared" si="138"/>
        <v>#N/A</v>
      </c>
    </row>
    <row r="288" s="2" customFormat="1" ht="22.95" customHeight="1" spans="1:74">
      <c r="A288" s="9" t="str">
        <f t="shared" si="139"/>
        <v>KMO 154Induk</v>
      </c>
      <c r="B288" s="9" t="str">
        <f t="shared" si="140"/>
        <v>KMO 154jurusan 1</v>
      </c>
      <c r="C288" s="9" t="str">
        <f t="shared" si="141"/>
        <v>KMO 154jurusan 2</v>
      </c>
      <c r="D288" s="9" t="str">
        <f t="shared" si="142"/>
        <v>KMO 154jurusan 3</v>
      </c>
      <c r="E288" s="9" t="str">
        <f t="shared" si="143"/>
        <v>KMO 154jurusan 4</v>
      </c>
      <c r="F288" s="10" t="s">
        <v>78</v>
      </c>
      <c r="G288" s="10" t="s">
        <v>8</v>
      </c>
      <c r="H288" s="10" t="s">
        <v>372</v>
      </c>
      <c r="I288" s="10" t="s">
        <v>10607</v>
      </c>
      <c r="J288" s="10" t="s">
        <v>10608</v>
      </c>
      <c r="K288" s="10" t="s">
        <v>7465</v>
      </c>
      <c r="L288" s="10"/>
      <c r="M288" s="10"/>
      <c r="N288" s="14">
        <f t="shared" si="144"/>
        <v>0</v>
      </c>
      <c r="O288" s="15" t="e">
        <f t="shared" si="145"/>
        <v>#VALUE!</v>
      </c>
      <c r="P288" s="15" t="e">
        <f t="shared" si="146"/>
        <v>#VALUE!</v>
      </c>
      <c r="Q288" s="17" t="e">
        <f>VLOOKUP($A288,'DATA PENGUKURAN GARDU'!$A:$BS,42,0)</f>
        <v>#N/A</v>
      </c>
      <c r="R288" s="18" t="e">
        <f t="shared" si="155"/>
        <v>#N/A</v>
      </c>
      <c r="S288" s="17" t="e">
        <f>VLOOKUP($A288,'DATA PENGUKURAN GARDU'!$A:$BS,44,0)</f>
        <v>#N/A</v>
      </c>
      <c r="T288" s="18" t="e">
        <f t="shared" si="156"/>
        <v>#N/A</v>
      </c>
      <c r="U288" s="17" t="e">
        <f>VLOOKUP($A288,'DATA PENGUKURAN GARDU'!$A:$BS,46,0)</f>
        <v>#N/A</v>
      </c>
      <c r="V288" s="18" t="e">
        <f t="shared" si="157"/>
        <v>#N/A</v>
      </c>
      <c r="W288" s="17" t="e">
        <f>VLOOKUP($A288,'DATA PENGUKURAN GARDU'!$A:$BS,48,0)</f>
        <v>#N/A</v>
      </c>
      <c r="X288" s="17" t="e">
        <f>VLOOKUP($A288,'DATA PENGUKURAN GARDU'!$A:$BS,53,0)</f>
        <v>#N/A</v>
      </c>
      <c r="Y288" s="17" t="e">
        <f>VLOOKUP($A288,'DATA PENGUKURAN GARDU'!$A:$BS,54,0)</f>
        <v>#N/A</v>
      </c>
      <c r="Z288" s="17" t="e">
        <f>VLOOKUP($A288,'DATA PENGUKURAN GARDU'!$A:$BS,55,0)</f>
        <v>#N/A</v>
      </c>
      <c r="AA288" s="20" t="e">
        <f>VLOOKUP($B288,'DATA PENGUKURAN GARDU'!$A:$BS,42,0)</f>
        <v>#N/A</v>
      </c>
      <c r="AB288" s="21" t="e">
        <f t="shared" si="158"/>
        <v>#N/A</v>
      </c>
      <c r="AC288" s="20" t="e">
        <f>VLOOKUP($B288,'DATA PENGUKURAN GARDU'!$A:$BS,44,0)</f>
        <v>#N/A</v>
      </c>
      <c r="AD288" s="21" t="e">
        <f t="shared" si="159"/>
        <v>#N/A</v>
      </c>
      <c r="AE288" s="20" t="e">
        <f>VLOOKUP($B288,'DATA PENGUKURAN GARDU'!$A:$BS,46,0)</f>
        <v>#N/A</v>
      </c>
      <c r="AF288" s="21" t="e">
        <f t="shared" si="160"/>
        <v>#N/A</v>
      </c>
      <c r="AG288" s="20" t="e">
        <f>VLOOKUP($B288,'DATA PENGUKURAN GARDU'!$A:$BS,46,0)</f>
        <v>#N/A</v>
      </c>
      <c r="AH288" s="20" t="e">
        <f>VLOOKUP($B288,'DATA PENGUKURAN GARDU'!$A:$BS,53,0)</f>
        <v>#N/A</v>
      </c>
      <c r="AI288" s="20" t="e">
        <f>VLOOKUP($B288,'DATA PENGUKURAN GARDU'!$A:$BS,54,0)</f>
        <v>#N/A</v>
      </c>
      <c r="AJ288" s="17" t="e">
        <f>VLOOKUP($C288,'DATA PENGUKURAN GARDU'!$A:$BS,42,0)</f>
        <v>#N/A</v>
      </c>
      <c r="AK288" s="23" t="e">
        <f t="shared" si="161"/>
        <v>#N/A</v>
      </c>
      <c r="AL288" s="17" t="e">
        <f>VLOOKUP($C288,'DATA PENGUKURAN GARDU'!$A:$BS,44,0)</f>
        <v>#N/A</v>
      </c>
      <c r="AM288" s="23" t="e">
        <f t="shared" si="162"/>
        <v>#N/A</v>
      </c>
      <c r="AN288" s="17" t="e">
        <f>VLOOKUP($C288,'DATA PENGUKURAN GARDU'!$A:$BS,46,0)</f>
        <v>#N/A</v>
      </c>
      <c r="AO288" s="23" t="e">
        <f t="shared" si="163"/>
        <v>#N/A</v>
      </c>
      <c r="AP288" s="17" t="e">
        <f>VLOOKUP($C288,'DATA PENGUKURAN GARDU'!$A:$BS,46,0)</f>
        <v>#N/A</v>
      </c>
      <c r="AQ288" s="17" t="e">
        <f>VLOOKUP($C288,'DATA PENGUKURAN GARDU'!$A:$BS,53,0)</f>
        <v>#N/A</v>
      </c>
      <c r="AR288" s="17" t="e">
        <f>VLOOKUP($C288,'DATA PENGUKURAN GARDU'!$A:$BS,54,0)</f>
        <v>#N/A</v>
      </c>
      <c r="AS288" s="20" t="e">
        <f>VLOOKUP($D288,'DATA PENGUKURAN GARDU'!$A:$BS,42,0)</f>
        <v>#N/A</v>
      </c>
      <c r="AT288" s="21" t="e">
        <f t="shared" si="164"/>
        <v>#N/A</v>
      </c>
      <c r="AU288" s="20" t="e">
        <f>VLOOKUP($D288,'DATA PENGUKURAN GARDU'!$A:$BS,44,0)</f>
        <v>#N/A</v>
      </c>
      <c r="AV288" s="21" t="e">
        <f t="shared" si="165"/>
        <v>#N/A</v>
      </c>
      <c r="AW288" s="20" t="e">
        <f>VLOOKUP($D288,'DATA PENGUKURAN GARDU'!$A:$BS,46,0)</f>
        <v>#N/A</v>
      </c>
      <c r="AX288" s="21" t="e">
        <f t="shared" si="166"/>
        <v>#N/A</v>
      </c>
      <c r="AY288" s="20" t="e">
        <f>VLOOKUP($D288,'DATA PENGUKURAN GARDU'!$A:$BS,46,0)</f>
        <v>#N/A</v>
      </c>
      <c r="AZ288" s="20" t="e">
        <f>VLOOKUP($D288,'DATA PENGUKURAN GARDU'!$A:$BS,53,0)</f>
        <v>#N/A</v>
      </c>
      <c r="BA288" s="20" t="e">
        <f>VLOOKUP($D288,'DATA PENGUKURAN GARDU'!$A:$BS,54,0)</f>
        <v>#N/A</v>
      </c>
      <c r="BB288" s="17" t="e">
        <f>VLOOKUP($E288,'DATA PENGUKURAN GARDU'!$A:$BS,42,0)</f>
        <v>#N/A</v>
      </c>
      <c r="BC288" s="23" t="e">
        <f t="shared" si="167"/>
        <v>#N/A</v>
      </c>
      <c r="BD288" s="17" t="e">
        <f>VLOOKUP($E288,'DATA PENGUKURAN GARDU'!$A:$BS,44,0)</f>
        <v>#N/A</v>
      </c>
      <c r="BE288" s="23" t="e">
        <f t="shared" si="168"/>
        <v>#N/A</v>
      </c>
      <c r="BF288" s="17" t="e">
        <f>VLOOKUP($E288,'DATA PENGUKURAN GARDU'!$A:$BS,46,0)</f>
        <v>#N/A</v>
      </c>
      <c r="BG288" s="23" t="e">
        <f t="shared" si="169"/>
        <v>#N/A</v>
      </c>
      <c r="BH288" s="17" t="e">
        <f>VLOOKUP($E288,'DATA PENGUKURAN GARDU'!$A:$BS,46,0)</f>
        <v>#N/A</v>
      </c>
      <c r="BI288" s="17" t="e">
        <f>VLOOKUP($E288,'DATA PENGUKURAN GARDU'!$A:$BS,53,0)</f>
        <v>#N/A</v>
      </c>
      <c r="BJ288" s="17" t="e">
        <f>VLOOKUP($E288,'DATA PENGUKURAN GARDU'!$A:$BS,54,0)</f>
        <v>#N/A</v>
      </c>
      <c r="BK288" s="20" t="e">
        <f t="shared" si="147"/>
        <v>#N/A</v>
      </c>
      <c r="BL288" s="20" t="e">
        <f t="shared" si="148"/>
        <v>#N/A</v>
      </c>
      <c r="BM288" s="20" t="e">
        <f t="shared" si="149"/>
        <v>#N/A</v>
      </c>
      <c r="BN288" s="25" t="e">
        <f t="shared" si="150"/>
        <v>#N/A</v>
      </c>
      <c r="BO288" s="26" t="str">
        <f t="shared" si="151"/>
        <v>0</v>
      </c>
      <c r="BP288" s="21" t="e">
        <f t="shared" si="152"/>
        <v>#VALUE!</v>
      </c>
      <c r="BQ288" s="20" t="e">
        <f t="shared" si="153"/>
        <v>#N/A</v>
      </c>
      <c r="BR288" s="20" t="e">
        <v>#N/A</v>
      </c>
      <c r="BS288" s="9" t="e">
        <v>#N/A</v>
      </c>
      <c r="BT288" s="2" t="e">
        <f t="shared" si="154"/>
        <v>#VALUE!</v>
      </c>
      <c r="BU288" s="2" t="e">
        <f t="shared" si="137"/>
        <v>#N/A</v>
      </c>
      <c r="BV288" s="2" t="e">
        <f t="shared" si="138"/>
        <v>#N/A</v>
      </c>
    </row>
    <row r="289" s="2" customFormat="1" ht="22.95" customHeight="1" spans="1:74">
      <c r="A289" s="9" t="str">
        <f t="shared" si="139"/>
        <v>L-101Induk</v>
      </c>
      <c r="B289" s="9" t="str">
        <f t="shared" si="140"/>
        <v>L-101jurusan 1</v>
      </c>
      <c r="C289" s="9" t="str">
        <f t="shared" si="141"/>
        <v>L-101jurusan 2</v>
      </c>
      <c r="D289" s="9" t="str">
        <f t="shared" si="142"/>
        <v>L-101jurusan 3</v>
      </c>
      <c r="E289" s="9" t="str">
        <f t="shared" si="143"/>
        <v>L-101jurusan 4</v>
      </c>
      <c r="F289" s="10" t="s">
        <v>105</v>
      </c>
      <c r="G289" s="10" t="s">
        <v>22</v>
      </c>
      <c r="H289" s="10" t="s">
        <v>373</v>
      </c>
      <c r="I289" s="10" t="s">
        <v>10609</v>
      </c>
      <c r="J289" s="10" t="s">
        <v>10610</v>
      </c>
      <c r="K289" s="10" t="s">
        <v>7465</v>
      </c>
      <c r="L289" s="10"/>
      <c r="M289" s="10"/>
      <c r="N289" s="14">
        <f t="shared" si="144"/>
        <v>0</v>
      </c>
      <c r="O289" s="15" t="e">
        <f t="shared" si="145"/>
        <v>#VALUE!</v>
      </c>
      <c r="P289" s="15" t="e">
        <f t="shared" si="146"/>
        <v>#VALUE!</v>
      </c>
      <c r="Q289" s="17" t="e">
        <f>VLOOKUP($A289,'DATA PENGUKURAN GARDU'!$A:$BS,42,0)</f>
        <v>#N/A</v>
      </c>
      <c r="R289" s="18" t="e">
        <f t="shared" si="155"/>
        <v>#N/A</v>
      </c>
      <c r="S289" s="17" t="e">
        <f>VLOOKUP($A289,'DATA PENGUKURAN GARDU'!$A:$BS,44,0)</f>
        <v>#N/A</v>
      </c>
      <c r="T289" s="18" t="e">
        <f t="shared" si="156"/>
        <v>#N/A</v>
      </c>
      <c r="U289" s="17" t="e">
        <f>VLOOKUP($A289,'DATA PENGUKURAN GARDU'!$A:$BS,46,0)</f>
        <v>#N/A</v>
      </c>
      <c r="V289" s="18" t="e">
        <f t="shared" si="157"/>
        <v>#N/A</v>
      </c>
      <c r="W289" s="17" t="e">
        <f>VLOOKUP($A289,'DATA PENGUKURAN GARDU'!$A:$BS,48,0)</f>
        <v>#N/A</v>
      </c>
      <c r="X289" s="17" t="e">
        <f>VLOOKUP($A289,'DATA PENGUKURAN GARDU'!$A:$BS,53,0)</f>
        <v>#N/A</v>
      </c>
      <c r="Y289" s="17" t="e">
        <f>VLOOKUP($A289,'DATA PENGUKURAN GARDU'!$A:$BS,54,0)</f>
        <v>#N/A</v>
      </c>
      <c r="Z289" s="17" t="e">
        <f>VLOOKUP($A289,'DATA PENGUKURAN GARDU'!$A:$BS,55,0)</f>
        <v>#N/A</v>
      </c>
      <c r="AA289" s="20" t="e">
        <f>VLOOKUP($B289,'DATA PENGUKURAN GARDU'!$A:$BS,42,0)</f>
        <v>#N/A</v>
      </c>
      <c r="AB289" s="21" t="e">
        <f t="shared" si="158"/>
        <v>#N/A</v>
      </c>
      <c r="AC289" s="20" t="e">
        <f>VLOOKUP($B289,'DATA PENGUKURAN GARDU'!$A:$BS,44,0)</f>
        <v>#N/A</v>
      </c>
      <c r="AD289" s="21" t="e">
        <f t="shared" si="159"/>
        <v>#N/A</v>
      </c>
      <c r="AE289" s="20" t="e">
        <f>VLOOKUP($B289,'DATA PENGUKURAN GARDU'!$A:$BS,46,0)</f>
        <v>#N/A</v>
      </c>
      <c r="AF289" s="21" t="e">
        <f t="shared" si="160"/>
        <v>#N/A</v>
      </c>
      <c r="AG289" s="20" t="e">
        <f>VLOOKUP($B289,'DATA PENGUKURAN GARDU'!$A:$BS,46,0)</f>
        <v>#N/A</v>
      </c>
      <c r="AH289" s="20" t="e">
        <f>VLOOKUP($B289,'DATA PENGUKURAN GARDU'!$A:$BS,53,0)</f>
        <v>#N/A</v>
      </c>
      <c r="AI289" s="20" t="e">
        <f>VLOOKUP($B289,'DATA PENGUKURAN GARDU'!$A:$BS,54,0)</f>
        <v>#N/A</v>
      </c>
      <c r="AJ289" s="17" t="e">
        <f>VLOOKUP($C289,'DATA PENGUKURAN GARDU'!$A:$BS,42,0)</f>
        <v>#N/A</v>
      </c>
      <c r="AK289" s="23" t="e">
        <f t="shared" si="161"/>
        <v>#N/A</v>
      </c>
      <c r="AL289" s="17" t="e">
        <f>VLOOKUP($C289,'DATA PENGUKURAN GARDU'!$A:$BS,44,0)</f>
        <v>#N/A</v>
      </c>
      <c r="AM289" s="23" t="e">
        <f t="shared" si="162"/>
        <v>#N/A</v>
      </c>
      <c r="AN289" s="17" t="e">
        <f>VLOOKUP($C289,'DATA PENGUKURAN GARDU'!$A:$BS,46,0)</f>
        <v>#N/A</v>
      </c>
      <c r="AO289" s="23" t="e">
        <f t="shared" si="163"/>
        <v>#N/A</v>
      </c>
      <c r="AP289" s="17" t="e">
        <f>VLOOKUP($C289,'DATA PENGUKURAN GARDU'!$A:$BS,46,0)</f>
        <v>#N/A</v>
      </c>
      <c r="AQ289" s="17" t="e">
        <f>VLOOKUP($C289,'DATA PENGUKURAN GARDU'!$A:$BS,53,0)</f>
        <v>#N/A</v>
      </c>
      <c r="AR289" s="17" t="e">
        <f>VLOOKUP($C289,'DATA PENGUKURAN GARDU'!$A:$BS,54,0)</f>
        <v>#N/A</v>
      </c>
      <c r="AS289" s="20" t="e">
        <f>VLOOKUP($D289,'DATA PENGUKURAN GARDU'!$A:$BS,42,0)</f>
        <v>#N/A</v>
      </c>
      <c r="AT289" s="21" t="e">
        <f t="shared" si="164"/>
        <v>#N/A</v>
      </c>
      <c r="AU289" s="20" t="e">
        <f>VLOOKUP($D289,'DATA PENGUKURAN GARDU'!$A:$BS,44,0)</f>
        <v>#N/A</v>
      </c>
      <c r="AV289" s="21" t="e">
        <f t="shared" si="165"/>
        <v>#N/A</v>
      </c>
      <c r="AW289" s="20" t="e">
        <f>VLOOKUP($D289,'DATA PENGUKURAN GARDU'!$A:$BS,46,0)</f>
        <v>#N/A</v>
      </c>
      <c r="AX289" s="21" t="e">
        <f t="shared" si="166"/>
        <v>#N/A</v>
      </c>
      <c r="AY289" s="20" t="e">
        <f>VLOOKUP($D289,'DATA PENGUKURAN GARDU'!$A:$BS,46,0)</f>
        <v>#N/A</v>
      </c>
      <c r="AZ289" s="20" t="e">
        <f>VLOOKUP($D289,'DATA PENGUKURAN GARDU'!$A:$BS,53,0)</f>
        <v>#N/A</v>
      </c>
      <c r="BA289" s="20" t="e">
        <f>VLOOKUP($D289,'DATA PENGUKURAN GARDU'!$A:$BS,54,0)</f>
        <v>#N/A</v>
      </c>
      <c r="BB289" s="17" t="e">
        <f>VLOOKUP($E289,'DATA PENGUKURAN GARDU'!$A:$BS,42,0)</f>
        <v>#N/A</v>
      </c>
      <c r="BC289" s="23" t="e">
        <f t="shared" si="167"/>
        <v>#N/A</v>
      </c>
      <c r="BD289" s="17" t="e">
        <f>VLOOKUP($E289,'DATA PENGUKURAN GARDU'!$A:$BS,44,0)</f>
        <v>#N/A</v>
      </c>
      <c r="BE289" s="23" t="e">
        <f t="shared" si="168"/>
        <v>#N/A</v>
      </c>
      <c r="BF289" s="17" t="e">
        <f>VLOOKUP($E289,'DATA PENGUKURAN GARDU'!$A:$BS,46,0)</f>
        <v>#N/A</v>
      </c>
      <c r="BG289" s="23" t="e">
        <f t="shared" si="169"/>
        <v>#N/A</v>
      </c>
      <c r="BH289" s="17" t="e">
        <f>VLOOKUP($E289,'DATA PENGUKURAN GARDU'!$A:$BS,46,0)</f>
        <v>#N/A</v>
      </c>
      <c r="BI289" s="17" t="e">
        <f>VLOOKUP($E289,'DATA PENGUKURAN GARDU'!$A:$BS,53,0)</f>
        <v>#N/A</v>
      </c>
      <c r="BJ289" s="17" t="e">
        <f>VLOOKUP($E289,'DATA PENGUKURAN GARDU'!$A:$BS,54,0)</f>
        <v>#N/A</v>
      </c>
      <c r="BK289" s="20" t="e">
        <f t="shared" si="147"/>
        <v>#N/A</v>
      </c>
      <c r="BL289" s="20" t="e">
        <f t="shared" si="148"/>
        <v>#N/A</v>
      </c>
      <c r="BM289" s="20" t="e">
        <f t="shared" si="149"/>
        <v>#N/A</v>
      </c>
      <c r="BN289" s="25" t="e">
        <f t="shared" si="150"/>
        <v>#N/A</v>
      </c>
      <c r="BO289" s="26" t="str">
        <f t="shared" si="151"/>
        <v>0</v>
      </c>
      <c r="BP289" s="21" t="e">
        <f t="shared" si="152"/>
        <v>#VALUE!</v>
      </c>
      <c r="BQ289" s="20" t="e">
        <f t="shared" si="153"/>
        <v>#N/A</v>
      </c>
      <c r="BR289" s="20" t="e">
        <v>#N/A</v>
      </c>
      <c r="BS289" s="9" t="e">
        <v>#N/A</v>
      </c>
      <c r="BT289" s="2" t="e">
        <f t="shared" si="154"/>
        <v>#VALUE!</v>
      </c>
      <c r="BU289" s="2" t="e">
        <f t="shared" si="137"/>
        <v>#N/A</v>
      </c>
      <c r="BV289" s="2" t="e">
        <f t="shared" si="138"/>
        <v>#N/A</v>
      </c>
    </row>
    <row r="290" s="2" customFormat="1" ht="22.95" customHeight="1" spans="1:74">
      <c r="A290" s="9" t="str">
        <f t="shared" si="139"/>
        <v>L-102Induk</v>
      </c>
      <c r="B290" s="9" t="str">
        <f t="shared" si="140"/>
        <v>L-102jurusan 1</v>
      </c>
      <c r="C290" s="9" t="str">
        <f t="shared" si="141"/>
        <v>L-102jurusan 2</v>
      </c>
      <c r="D290" s="9" t="str">
        <f t="shared" si="142"/>
        <v>L-102jurusan 3</v>
      </c>
      <c r="E290" s="9" t="str">
        <f t="shared" si="143"/>
        <v>L-102jurusan 4</v>
      </c>
      <c r="F290" s="10" t="s">
        <v>105</v>
      </c>
      <c r="G290" s="10" t="s">
        <v>22</v>
      </c>
      <c r="H290" s="10" t="s">
        <v>374</v>
      </c>
      <c r="I290" s="10" t="s">
        <v>10611</v>
      </c>
      <c r="J290" s="10" t="s">
        <v>10612</v>
      </c>
      <c r="K290" s="10" t="s">
        <v>7465</v>
      </c>
      <c r="L290" s="10"/>
      <c r="M290" s="10"/>
      <c r="N290" s="14">
        <f t="shared" si="144"/>
        <v>0</v>
      </c>
      <c r="O290" s="15" t="e">
        <f t="shared" si="145"/>
        <v>#VALUE!</v>
      </c>
      <c r="P290" s="15" t="e">
        <f t="shared" si="146"/>
        <v>#VALUE!</v>
      </c>
      <c r="Q290" s="17" t="e">
        <f>VLOOKUP($A290,'DATA PENGUKURAN GARDU'!$A:$BS,42,0)</f>
        <v>#N/A</v>
      </c>
      <c r="R290" s="18" t="e">
        <f t="shared" si="155"/>
        <v>#N/A</v>
      </c>
      <c r="S290" s="17" t="e">
        <f>VLOOKUP($A290,'DATA PENGUKURAN GARDU'!$A:$BS,44,0)</f>
        <v>#N/A</v>
      </c>
      <c r="T290" s="18" t="e">
        <f t="shared" si="156"/>
        <v>#N/A</v>
      </c>
      <c r="U290" s="17" t="e">
        <f>VLOOKUP($A290,'DATA PENGUKURAN GARDU'!$A:$BS,46,0)</f>
        <v>#N/A</v>
      </c>
      <c r="V290" s="18" t="e">
        <f t="shared" si="157"/>
        <v>#N/A</v>
      </c>
      <c r="W290" s="17" t="e">
        <f>VLOOKUP($A290,'DATA PENGUKURAN GARDU'!$A:$BS,48,0)</f>
        <v>#N/A</v>
      </c>
      <c r="X290" s="17" t="e">
        <f>VLOOKUP($A290,'DATA PENGUKURAN GARDU'!$A:$BS,53,0)</f>
        <v>#N/A</v>
      </c>
      <c r="Y290" s="17" t="e">
        <f>VLOOKUP($A290,'DATA PENGUKURAN GARDU'!$A:$BS,54,0)</f>
        <v>#N/A</v>
      </c>
      <c r="Z290" s="17" t="e">
        <f>VLOOKUP($A290,'DATA PENGUKURAN GARDU'!$A:$BS,55,0)</f>
        <v>#N/A</v>
      </c>
      <c r="AA290" s="20" t="e">
        <f>VLOOKUP($B290,'DATA PENGUKURAN GARDU'!$A:$BS,42,0)</f>
        <v>#N/A</v>
      </c>
      <c r="AB290" s="21" t="e">
        <f t="shared" si="158"/>
        <v>#N/A</v>
      </c>
      <c r="AC290" s="20" t="e">
        <f>VLOOKUP($B290,'DATA PENGUKURAN GARDU'!$A:$BS,44,0)</f>
        <v>#N/A</v>
      </c>
      <c r="AD290" s="21" t="e">
        <f t="shared" si="159"/>
        <v>#N/A</v>
      </c>
      <c r="AE290" s="20" t="e">
        <f>VLOOKUP($B290,'DATA PENGUKURAN GARDU'!$A:$BS,46,0)</f>
        <v>#N/A</v>
      </c>
      <c r="AF290" s="21" t="e">
        <f t="shared" si="160"/>
        <v>#N/A</v>
      </c>
      <c r="AG290" s="20" t="e">
        <f>VLOOKUP($B290,'DATA PENGUKURAN GARDU'!$A:$BS,46,0)</f>
        <v>#N/A</v>
      </c>
      <c r="AH290" s="20" t="e">
        <f>VLOOKUP($B290,'DATA PENGUKURAN GARDU'!$A:$BS,53,0)</f>
        <v>#N/A</v>
      </c>
      <c r="AI290" s="20" t="e">
        <f>VLOOKUP($B290,'DATA PENGUKURAN GARDU'!$A:$BS,54,0)</f>
        <v>#N/A</v>
      </c>
      <c r="AJ290" s="17" t="e">
        <f>VLOOKUP($C290,'DATA PENGUKURAN GARDU'!$A:$BS,42,0)</f>
        <v>#N/A</v>
      </c>
      <c r="AK290" s="23" t="e">
        <f t="shared" si="161"/>
        <v>#N/A</v>
      </c>
      <c r="AL290" s="17" t="e">
        <f>VLOOKUP($C290,'DATA PENGUKURAN GARDU'!$A:$BS,44,0)</f>
        <v>#N/A</v>
      </c>
      <c r="AM290" s="23" t="e">
        <f t="shared" si="162"/>
        <v>#N/A</v>
      </c>
      <c r="AN290" s="17" t="e">
        <f>VLOOKUP($C290,'DATA PENGUKURAN GARDU'!$A:$BS,46,0)</f>
        <v>#N/A</v>
      </c>
      <c r="AO290" s="23" t="e">
        <f t="shared" si="163"/>
        <v>#N/A</v>
      </c>
      <c r="AP290" s="17" t="e">
        <f>VLOOKUP($C290,'DATA PENGUKURAN GARDU'!$A:$BS,46,0)</f>
        <v>#N/A</v>
      </c>
      <c r="AQ290" s="17" t="e">
        <f>VLOOKUP($C290,'DATA PENGUKURAN GARDU'!$A:$BS,53,0)</f>
        <v>#N/A</v>
      </c>
      <c r="AR290" s="17" t="e">
        <f>VLOOKUP($C290,'DATA PENGUKURAN GARDU'!$A:$BS,54,0)</f>
        <v>#N/A</v>
      </c>
      <c r="AS290" s="20" t="e">
        <f>VLOOKUP($D290,'DATA PENGUKURAN GARDU'!$A:$BS,42,0)</f>
        <v>#N/A</v>
      </c>
      <c r="AT290" s="21" t="e">
        <f t="shared" si="164"/>
        <v>#N/A</v>
      </c>
      <c r="AU290" s="20" t="e">
        <f>VLOOKUP($D290,'DATA PENGUKURAN GARDU'!$A:$BS,44,0)</f>
        <v>#N/A</v>
      </c>
      <c r="AV290" s="21" t="e">
        <f t="shared" si="165"/>
        <v>#N/A</v>
      </c>
      <c r="AW290" s="20" t="e">
        <f>VLOOKUP($D290,'DATA PENGUKURAN GARDU'!$A:$BS,46,0)</f>
        <v>#N/A</v>
      </c>
      <c r="AX290" s="21" t="e">
        <f t="shared" si="166"/>
        <v>#N/A</v>
      </c>
      <c r="AY290" s="20" t="e">
        <f>VLOOKUP($D290,'DATA PENGUKURAN GARDU'!$A:$BS,46,0)</f>
        <v>#N/A</v>
      </c>
      <c r="AZ290" s="20" t="e">
        <f>VLOOKUP($D290,'DATA PENGUKURAN GARDU'!$A:$BS,53,0)</f>
        <v>#N/A</v>
      </c>
      <c r="BA290" s="20" t="e">
        <f>VLOOKUP($D290,'DATA PENGUKURAN GARDU'!$A:$BS,54,0)</f>
        <v>#N/A</v>
      </c>
      <c r="BB290" s="17" t="e">
        <f>VLOOKUP($E290,'DATA PENGUKURAN GARDU'!$A:$BS,42,0)</f>
        <v>#N/A</v>
      </c>
      <c r="BC290" s="23" t="e">
        <f t="shared" si="167"/>
        <v>#N/A</v>
      </c>
      <c r="BD290" s="17" t="e">
        <f>VLOOKUP($E290,'DATA PENGUKURAN GARDU'!$A:$BS,44,0)</f>
        <v>#N/A</v>
      </c>
      <c r="BE290" s="23" t="e">
        <f t="shared" si="168"/>
        <v>#N/A</v>
      </c>
      <c r="BF290" s="17" t="e">
        <f>VLOOKUP($E290,'DATA PENGUKURAN GARDU'!$A:$BS,46,0)</f>
        <v>#N/A</v>
      </c>
      <c r="BG290" s="23" t="e">
        <f t="shared" si="169"/>
        <v>#N/A</v>
      </c>
      <c r="BH290" s="17" t="e">
        <f>VLOOKUP($E290,'DATA PENGUKURAN GARDU'!$A:$BS,46,0)</f>
        <v>#N/A</v>
      </c>
      <c r="BI290" s="17" t="e">
        <f>VLOOKUP($E290,'DATA PENGUKURAN GARDU'!$A:$BS,53,0)</f>
        <v>#N/A</v>
      </c>
      <c r="BJ290" s="17" t="e">
        <f>VLOOKUP($E290,'DATA PENGUKURAN GARDU'!$A:$BS,54,0)</f>
        <v>#N/A</v>
      </c>
      <c r="BK290" s="20" t="e">
        <f t="shared" si="147"/>
        <v>#N/A</v>
      </c>
      <c r="BL290" s="20" t="e">
        <f t="shared" si="148"/>
        <v>#N/A</v>
      </c>
      <c r="BM290" s="20" t="e">
        <f t="shared" si="149"/>
        <v>#N/A</v>
      </c>
      <c r="BN290" s="25" t="e">
        <f t="shared" si="150"/>
        <v>#N/A</v>
      </c>
      <c r="BO290" s="26" t="str">
        <f t="shared" si="151"/>
        <v>0</v>
      </c>
      <c r="BP290" s="21" t="e">
        <f t="shared" si="152"/>
        <v>#VALUE!</v>
      </c>
      <c r="BQ290" s="20" t="e">
        <f t="shared" si="153"/>
        <v>#N/A</v>
      </c>
      <c r="BR290" s="20" t="e">
        <v>#N/A</v>
      </c>
      <c r="BS290" s="9" t="e">
        <v>#N/A</v>
      </c>
      <c r="BT290" s="2" t="e">
        <f t="shared" si="154"/>
        <v>#VALUE!</v>
      </c>
      <c r="BU290" s="2" t="e">
        <f t="shared" si="137"/>
        <v>#N/A</v>
      </c>
      <c r="BV290" s="2" t="e">
        <f t="shared" si="138"/>
        <v>#N/A</v>
      </c>
    </row>
    <row r="291" s="2" customFormat="1" ht="22.95" customHeight="1" spans="1:74">
      <c r="A291" s="9" t="str">
        <f t="shared" si="139"/>
        <v>L-131Induk</v>
      </c>
      <c r="B291" s="9" t="str">
        <f t="shared" si="140"/>
        <v>L-131jurusan 1</v>
      </c>
      <c r="C291" s="9" t="str">
        <f t="shared" si="141"/>
        <v>L-131jurusan 2</v>
      </c>
      <c r="D291" s="9" t="str">
        <f t="shared" si="142"/>
        <v>L-131jurusan 3</v>
      </c>
      <c r="E291" s="9" t="str">
        <f t="shared" si="143"/>
        <v>L-131jurusan 4</v>
      </c>
      <c r="F291" s="10" t="s">
        <v>108</v>
      </c>
      <c r="G291" s="10" t="s">
        <v>22</v>
      </c>
      <c r="H291" s="10" t="s">
        <v>375</v>
      </c>
      <c r="I291" s="10" t="s">
        <v>10613</v>
      </c>
      <c r="J291" s="10" t="s">
        <v>10614</v>
      </c>
      <c r="K291" s="10" t="s">
        <v>7465</v>
      </c>
      <c r="L291" s="10"/>
      <c r="M291" s="10"/>
      <c r="N291" s="14">
        <f t="shared" si="144"/>
        <v>0</v>
      </c>
      <c r="O291" s="15" t="e">
        <f t="shared" si="145"/>
        <v>#VALUE!</v>
      </c>
      <c r="P291" s="15" t="e">
        <f t="shared" si="146"/>
        <v>#VALUE!</v>
      </c>
      <c r="Q291" s="17" t="e">
        <f>VLOOKUP($A291,'DATA PENGUKURAN GARDU'!$A:$BS,42,0)</f>
        <v>#N/A</v>
      </c>
      <c r="R291" s="18" t="e">
        <f t="shared" si="155"/>
        <v>#N/A</v>
      </c>
      <c r="S291" s="17" t="e">
        <f>VLOOKUP($A291,'DATA PENGUKURAN GARDU'!$A:$BS,44,0)</f>
        <v>#N/A</v>
      </c>
      <c r="T291" s="18" t="e">
        <f t="shared" si="156"/>
        <v>#N/A</v>
      </c>
      <c r="U291" s="17" t="e">
        <f>VLOOKUP($A291,'DATA PENGUKURAN GARDU'!$A:$BS,46,0)</f>
        <v>#N/A</v>
      </c>
      <c r="V291" s="18" t="e">
        <f t="shared" si="157"/>
        <v>#N/A</v>
      </c>
      <c r="W291" s="17" t="e">
        <f>VLOOKUP($A291,'DATA PENGUKURAN GARDU'!$A:$BS,48,0)</f>
        <v>#N/A</v>
      </c>
      <c r="X291" s="17" t="e">
        <f>VLOOKUP($A291,'DATA PENGUKURAN GARDU'!$A:$BS,53,0)</f>
        <v>#N/A</v>
      </c>
      <c r="Y291" s="17" t="e">
        <f>VLOOKUP($A291,'DATA PENGUKURAN GARDU'!$A:$BS,54,0)</f>
        <v>#N/A</v>
      </c>
      <c r="Z291" s="17" t="e">
        <f>VLOOKUP($A291,'DATA PENGUKURAN GARDU'!$A:$BS,55,0)</f>
        <v>#N/A</v>
      </c>
      <c r="AA291" s="20" t="e">
        <f>VLOOKUP($B291,'DATA PENGUKURAN GARDU'!$A:$BS,42,0)</f>
        <v>#N/A</v>
      </c>
      <c r="AB291" s="21" t="e">
        <f t="shared" si="158"/>
        <v>#N/A</v>
      </c>
      <c r="AC291" s="20" t="e">
        <f>VLOOKUP($B291,'DATA PENGUKURAN GARDU'!$A:$BS,44,0)</f>
        <v>#N/A</v>
      </c>
      <c r="AD291" s="21" t="e">
        <f t="shared" si="159"/>
        <v>#N/A</v>
      </c>
      <c r="AE291" s="20" t="e">
        <f>VLOOKUP($B291,'DATA PENGUKURAN GARDU'!$A:$BS,46,0)</f>
        <v>#N/A</v>
      </c>
      <c r="AF291" s="21" t="e">
        <f t="shared" si="160"/>
        <v>#N/A</v>
      </c>
      <c r="AG291" s="20" t="e">
        <f>VLOOKUP($B291,'DATA PENGUKURAN GARDU'!$A:$BS,46,0)</f>
        <v>#N/A</v>
      </c>
      <c r="AH291" s="20" t="e">
        <f>VLOOKUP($B291,'DATA PENGUKURAN GARDU'!$A:$BS,53,0)</f>
        <v>#N/A</v>
      </c>
      <c r="AI291" s="20" t="e">
        <f>VLOOKUP($B291,'DATA PENGUKURAN GARDU'!$A:$BS,54,0)</f>
        <v>#N/A</v>
      </c>
      <c r="AJ291" s="17" t="e">
        <f>VLOOKUP($C291,'DATA PENGUKURAN GARDU'!$A:$BS,42,0)</f>
        <v>#N/A</v>
      </c>
      <c r="AK291" s="23" t="e">
        <f t="shared" si="161"/>
        <v>#N/A</v>
      </c>
      <c r="AL291" s="17" t="e">
        <f>VLOOKUP($C291,'DATA PENGUKURAN GARDU'!$A:$BS,44,0)</f>
        <v>#N/A</v>
      </c>
      <c r="AM291" s="23" t="e">
        <f t="shared" si="162"/>
        <v>#N/A</v>
      </c>
      <c r="AN291" s="17" t="e">
        <f>VLOOKUP($C291,'DATA PENGUKURAN GARDU'!$A:$BS,46,0)</f>
        <v>#N/A</v>
      </c>
      <c r="AO291" s="23" t="e">
        <f t="shared" si="163"/>
        <v>#N/A</v>
      </c>
      <c r="AP291" s="17" t="e">
        <f>VLOOKUP($C291,'DATA PENGUKURAN GARDU'!$A:$BS,46,0)</f>
        <v>#N/A</v>
      </c>
      <c r="AQ291" s="17" t="e">
        <f>VLOOKUP($C291,'DATA PENGUKURAN GARDU'!$A:$BS,53,0)</f>
        <v>#N/A</v>
      </c>
      <c r="AR291" s="17" t="e">
        <f>VLOOKUP($C291,'DATA PENGUKURAN GARDU'!$A:$BS,54,0)</f>
        <v>#N/A</v>
      </c>
      <c r="AS291" s="20" t="e">
        <f>VLOOKUP($D291,'DATA PENGUKURAN GARDU'!$A:$BS,42,0)</f>
        <v>#N/A</v>
      </c>
      <c r="AT291" s="21" t="e">
        <f t="shared" si="164"/>
        <v>#N/A</v>
      </c>
      <c r="AU291" s="20" t="e">
        <f>VLOOKUP($D291,'DATA PENGUKURAN GARDU'!$A:$BS,44,0)</f>
        <v>#N/A</v>
      </c>
      <c r="AV291" s="21" t="e">
        <f t="shared" si="165"/>
        <v>#N/A</v>
      </c>
      <c r="AW291" s="20" t="e">
        <f>VLOOKUP($D291,'DATA PENGUKURAN GARDU'!$A:$BS,46,0)</f>
        <v>#N/A</v>
      </c>
      <c r="AX291" s="21" t="e">
        <f t="shared" si="166"/>
        <v>#N/A</v>
      </c>
      <c r="AY291" s="20" t="e">
        <f>VLOOKUP($D291,'DATA PENGUKURAN GARDU'!$A:$BS,46,0)</f>
        <v>#N/A</v>
      </c>
      <c r="AZ291" s="20" t="e">
        <f>VLOOKUP($D291,'DATA PENGUKURAN GARDU'!$A:$BS,53,0)</f>
        <v>#N/A</v>
      </c>
      <c r="BA291" s="20" t="e">
        <f>VLOOKUP($D291,'DATA PENGUKURAN GARDU'!$A:$BS,54,0)</f>
        <v>#N/A</v>
      </c>
      <c r="BB291" s="17" t="e">
        <f>VLOOKUP($E291,'DATA PENGUKURAN GARDU'!$A:$BS,42,0)</f>
        <v>#N/A</v>
      </c>
      <c r="BC291" s="23" t="e">
        <f t="shared" si="167"/>
        <v>#N/A</v>
      </c>
      <c r="BD291" s="17" t="e">
        <f>VLOOKUP($E291,'DATA PENGUKURAN GARDU'!$A:$BS,44,0)</f>
        <v>#N/A</v>
      </c>
      <c r="BE291" s="23" t="e">
        <f t="shared" si="168"/>
        <v>#N/A</v>
      </c>
      <c r="BF291" s="17" t="e">
        <f>VLOOKUP($E291,'DATA PENGUKURAN GARDU'!$A:$BS,46,0)</f>
        <v>#N/A</v>
      </c>
      <c r="BG291" s="23" t="e">
        <f t="shared" si="169"/>
        <v>#N/A</v>
      </c>
      <c r="BH291" s="17" t="e">
        <f>VLOOKUP($E291,'DATA PENGUKURAN GARDU'!$A:$BS,46,0)</f>
        <v>#N/A</v>
      </c>
      <c r="BI291" s="17" t="e">
        <f>VLOOKUP($E291,'DATA PENGUKURAN GARDU'!$A:$BS,53,0)</f>
        <v>#N/A</v>
      </c>
      <c r="BJ291" s="17" t="e">
        <f>VLOOKUP($E291,'DATA PENGUKURAN GARDU'!$A:$BS,54,0)</f>
        <v>#N/A</v>
      </c>
      <c r="BK291" s="20" t="e">
        <f t="shared" si="147"/>
        <v>#N/A</v>
      </c>
      <c r="BL291" s="20" t="e">
        <f t="shared" si="148"/>
        <v>#N/A</v>
      </c>
      <c r="BM291" s="20" t="e">
        <f t="shared" si="149"/>
        <v>#N/A</v>
      </c>
      <c r="BN291" s="25" t="e">
        <f t="shared" si="150"/>
        <v>#N/A</v>
      </c>
      <c r="BO291" s="26" t="str">
        <f t="shared" si="151"/>
        <v>0</v>
      </c>
      <c r="BP291" s="21" t="e">
        <f t="shared" si="152"/>
        <v>#VALUE!</v>
      </c>
      <c r="BQ291" s="20" t="e">
        <f t="shared" si="153"/>
        <v>#N/A</v>
      </c>
      <c r="BR291" s="20" t="e">
        <v>#N/A</v>
      </c>
      <c r="BS291" s="9" t="e">
        <v>#N/A</v>
      </c>
      <c r="BT291" s="2" t="e">
        <f t="shared" si="154"/>
        <v>#VALUE!</v>
      </c>
      <c r="BU291" s="2" t="e">
        <f t="shared" si="137"/>
        <v>#N/A</v>
      </c>
      <c r="BV291" s="2" t="e">
        <f t="shared" si="138"/>
        <v>#N/A</v>
      </c>
    </row>
    <row r="292" s="2" customFormat="1" ht="22.95" customHeight="1" spans="1:74">
      <c r="A292" s="9" t="str">
        <f t="shared" si="139"/>
        <v>L-132Induk</v>
      </c>
      <c r="B292" s="9" t="str">
        <f t="shared" si="140"/>
        <v>L-132jurusan 1</v>
      </c>
      <c r="C292" s="9" t="str">
        <f t="shared" si="141"/>
        <v>L-132jurusan 2</v>
      </c>
      <c r="D292" s="9" t="str">
        <f t="shared" si="142"/>
        <v>L-132jurusan 3</v>
      </c>
      <c r="E292" s="9" t="str">
        <f t="shared" si="143"/>
        <v>L-132jurusan 4</v>
      </c>
      <c r="F292" s="10" t="s">
        <v>21</v>
      </c>
      <c r="G292" s="10" t="s">
        <v>22</v>
      </c>
      <c r="H292" s="10" t="s">
        <v>376</v>
      </c>
      <c r="I292" s="10" t="s">
        <v>10615</v>
      </c>
      <c r="J292" s="10" t="s">
        <v>10616</v>
      </c>
      <c r="K292" s="10" t="s">
        <v>7465</v>
      </c>
      <c r="L292" s="10"/>
      <c r="M292" s="10"/>
      <c r="N292" s="14">
        <f t="shared" si="144"/>
        <v>0</v>
      </c>
      <c r="O292" s="15" t="e">
        <f t="shared" si="145"/>
        <v>#VALUE!</v>
      </c>
      <c r="P292" s="15" t="e">
        <f t="shared" si="146"/>
        <v>#VALUE!</v>
      </c>
      <c r="Q292" s="17" t="e">
        <f>VLOOKUP($A292,'DATA PENGUKURAN GARDU'!$A:$BS,42,0)</f>
        <v>#N/A</v>
      </c>
      <c r="R292" s="18" t="e">
        <f t="shared" si="155"/>
        <v>#N/A</v>
      </c>
      <c r="S292" s="17" t="e">
        <f>VLOOKUP($A292,'DATA PENGUKURAN GARDU'!$A:$BS,44,0)</f>
        <v>#N/A</v>
      </c>
      <c r="T292" s="18" t="e">
        <f t="shared" si="156"/>
        <v>#N/A</v>
      </c>
      <c r="U292" s="17" t="e">
        <f>VLOOKUP($A292,'DATA PENGUKURAN GARDU'!$A:$BS,46,0)</f>
        <v>#N/A</v>
      </c>
      <c r="V292" s="18" t="e">
        <f t="shared" si="157"/>
        <v>#N/A</v>
      </c>
      <c r="W292" s="17" t="e">
        <f>VLOOKUP($A292,'DATA PENGUKURAN GARDU'!$A:$BS,48,0)</f>
        <v>#N/A</v>
      </c>
      <c r="X292" s="17" t="e">
        <f>VLOOKUP($A292,'DATA PENGUKURAN GARDU'!$A:$BS,53,0)</f>
        <v>#N/A</v>
      </c>
      <c r="Y292" s="17" t="e">
        <f>VLOOKUP($A292,'DATA PENGUKURAN GARDU'!$A:$BS,54,0)</f>
        <v>#N/A</v>
      </c>
      <c r="Z292" s="17" t="e">
        <f>VLOOKUP($A292,'DATA PENGUKURAN GARDU'!$A:$BS,55,0)</f>
        <v>#N/A</v>
      </c>
      <c r="AA292" s="20" t="e">
        <f>VLOOKUP($B292,'DATA PENGUKURAN GARDU'!$A:$BS,42,0)</f>
        <v>#N/A</v>
      </c>
      <c r="AB292" s="21" t="e">
        <f t="shared" si="158"/>
        <v>#N/A</v>
      </c>
      <c r="AC292" s="20" t="e">
        <f>VLOOKUP($B292,'DATA PENGUKURAN GARDU'!$A:$BS,44,0)</f>
        <v>#N/A</v>
      </c>
      <c r="AD292" s="21" t="e">
        <f t="shared" si="159"/>
        <v>#N/A</v>
      </c>
      <c r="AE292" s="20" t="e">
        <f>VLOOKUP($B292,'DATA PENGUKURAN GARDU'!$A:$BS,46,0)</f>
        <v>#N/A</v>
      </c>
      <c r="AF292" s="21" t="e">
        <f t="shared" si="160"/>
        <v>#N/A</v>
      </c>
      <c r="AG292" s="20" t="e">
        <f>VLOOKUP($B292,'DATA PENGUKURAN GARDU'!$A:$BS,46,0)</f>
        <v>#N/A</v>
      </c>
      <c r="AH292" s="20" t="e">
        <f>VLOOKUP($B292,'DATA PENGUKURAN GARDU'!$A:$BS,53,0)</f>
        <v>#N/A</v>
      </c>
      <c r="AI292" s="20" t="e">
        <f>VLOOKUP($B292,'DATA PENGUKURAN GARDU'!$A:$BS,54,0)</f>
        <v>#N/A</v>
      </c>
      <c r="AJ292" s="17" t="e">
        <f>VLOOKUP($C292,'DATA PENGUKURAN GARDU'!$A:$BS,42,0)</f>
        <v>#N/A</v>
      </c>
      <c r="AK292" s="23" t="e">
        <f t="shared" si="161"/>
        <v>#N/A</v>
      </c>
      <c r="AL292" s="17" t="e">
        <f>VLOOKUP($C292,'DATA PENGUKURAN GARDU'!$A:$BS,44,0)</f>
        <v>#N/A</v>
      </c>
      <c r="AM292" s="23" t="e">
        <f t="shared" si="162"/>
        <v>#N/A</v>
      </c>
      <c r="AN292" s="17" t="e">
        <f>VLOOKUP($C292,'DATA PENGUKURAN GARDU'!$A:$BS,46,0)</f>
        <v>#N/A</v>
      </c>
      <c r="AO292" s="23" t="e">
        <f t="shared" si="163"/>
        <v>#N/A</v>
      </c>
      <c r="AP292" s="17" t="e">
        <f>VLOOKUP($C292,'DATA PENGUKURAN GARDU'!$A:$BS,46,0)</f>
        <v>#N/A</v>
      </c>
      <c r="AQ292" s="17" t="e">
        <f>VLOOKUP($C292,'DATA PENGUKURAN GARDU'!$A:$BS,53,0)</f>
        <v>#N/A</v>
      </c>
      <c r="AR292" s="17" t="e">
        <f>VLOOKUP($C292,'DATA PENGUKURAN GARDU'!$A:$BS,54,0)</f>
        <v>#N/A</v>
      </c>
      <c r="AS292" s="20" t="e">
        <f>VLOOKUP($D292,'DATA PENGUKURAN GARDU'!$A:$BS,42,0)</f>
        <v>#N/A</v>
      </c>
      <c r="AT292" s="21" t="e">
        <f t="shared" si="164"/>
        <v>#N/A</v>
      </c>
      <c r="AU292" s="20" t="e">
        <f>VLOOKUP($D292,'DATA PENGUKURAN GARDU'!$A:$BS,44,0)</f>
        <v>#N/A</v>
      </c>
      <c r="AV292" s="21" t="e">
        <f t="shared" si="165"/>
        <v>#N/A</v>
      </c>
      <c r="AW292" s="20" t="e">
        <f>VLOOKUP($D292,'DATA PENGUKURAN GARDU'!$A:$BS,46,0)</f>
        <v>#N/A</v>
      </c>
      <c r="AX292" s="21" t="e">
        <f t="shared" si="166"/>
        <v>#N/A</v>
      </c>
      <c r="AY292" s="20" t="e">
        <f>VLOOKUP($D292,'DATA PENGUKURAN GARDU'!$A:$BS,46,0)</f>
        <v>#N/A</v>
      </c>
      <c r="AZ292" s="20" t="e">
        <f>VLOOKUP($D292,'DATA PENGUKURAN GARDU'!$A:$BS,53,0)</f>
        <v>#N/A</v>
      </c>
      <c r="BA292" s="20" t="e">
        <f>VLOOKUP($D292,'DATA PENGUKURAN GARDU'!$A:$BS,54,0)</f>
        <v>#N/A</v>
      </c>
      <c r="BB292" s="17" t="e">
        <f>VLOOKUP($E292,'DATA PENGUKURAN GARDU'!$A:$BS,42,0)</f>
        <v>#N/A</v>
      </c>
      <c r="BC292" s="23" t="e">
        <f t="shared" si="167"/>
        <v>#N/A</v>
      </c>
      <c r="BD292" s="17" t="e">
        <f>VLOOKUP($E292,'DATA PENGUKURAN GARDU'!$A:$BS,44,0)</f>
        <v>#N/A</v>
      </c>
      <c r="BE292" s="23" t="e">
        <f t="shared" si="168"/>
        <v>#N/A</v>
      </c>
      <c r="BF292" s="17" t="e">
        <f>VLOOKUP($E292,'DATA PENGUKURAN GARDU'!$A:$BS,46,0)</f>
        <v>#N/A</v>
      </c>
      <c r="BG292" s="23" t="e">
        <f t="shared" si="169"/>
        <v>#N/A</v>
      </c>
      <c r="BH292" s="17" t="e">
        <f>VLOOKUP($E292,'DATA PENGUKURAN GARDU'!$A:$BS,46,0)</f>
        <v>#N/A</v>
      </c>
      <c r="BI292" s="17" t="e">
        <f>VLOOKUP($E292,'DATA PENGUKURAN GARDU'!$A:$BS,53,0)</f>
        <v>#N/A</v>
      </c>
      <c r="BJ292" s="17" t="e">
        <f>VLOOKUP($E292,'DATA PENGUKURAN GARDU'!$A:$BS,54,0)</f>
        <v>#N/A</v>
      </c>
      <c r="BK292" s="20" t="e">
        <f t="shared" si="147"/>
        <v>#N/A</v>
      </c>
      <c r="BL292" s="20" t="e">
        <f t="shared" si="148"/>
        <v>#N/A</v>
      </c>
      <c r="BM292" s="20" t="e">
        <f t="shared" si="149"/>
        <v>#N/A</v>
      </c>
      <c r="BN292" s="25" t="e">
        <f t="shared" si="150"/>
        <v>#N/A</v>
      </c>
      <c r="BO292" s="26" t="str">
        <f t="shared" si="151"/>
        <v>0</v>
      </c>
      <c r="BP292" s="21" t="e">
        <f t="shared" si="152"/>
        <v>#VALUE!</v>
      </c>
      <c r="BQ292" s="20" t="e">
        <f t="shared" si="153"/>
        <v>#N/A</v>
      </c>
      <c r="BR292" s="20" t="e">
        <v>#N/A</v>
      </c>
      <c r="BS292" s="9" t="e">
        <v>#N/A</v>
      </c>
      <c r="BT292" s="2" t="e">
        <f t="shared" si="154"/>
        <v>#VALUE!</v>
      </c>
      <c r="BU292" s="2" t="e">
        <f t="shared" si="137"/>
        <v>#N/A</v>
      </c>
      <c r="BV292" s="2" t="e">
        <f t="shared" si="138"/>
        <v>#N/A</v>
      </c>
    </row>
    <row r="293" s="2" customFormat="1" ht="22.95" customHeight="1" spans="1:74">
      <c r="A293" s="9" t="str">
        <f t="shared" si="139"/>
        <v>L-002Induk</v>
      </c>
      <c r="B293" s="9" t="str">
        <f t="shared" si="140"/>
        <v>L-002jurusan 1</v>
      </c>
      <c r="C293" s="9" t="str">
        <f t="shared" si="141"/>
        <v>L-002jurusan 2</v>
      </c>
      <c r="D293" s="9" t="str">
        <f t="shared" si="142"/>
        <v>L-002jurusan 3</v>
      </c>
      <c r="E293" s="9" t="str">
        <f t="shared" si="143"/>
        <v>L-002jurusan 4</v>
      </c>
      <c r="F293" s="10" t="s">
        <v>46</v>
      </c>
      <c r="G293" s="10" t="s">
        <v>22</v>
      </c>
      <c r="H293" s="10" t="s">
        <v>377</v>
      </c>
      <c r="I293" s="10" t="s">
        <v>10617</v>
      </c>
      <c r="J293" s="10" t="s">
        <v>10618</v>
      </c>
      <c r="K293" s="10" t="s">
        <v>7465</v>
      </c>
      <c r="L293" s="10"/>
      <c r="M293" s="10"/>
      <c r="N293" s="14">
        <f t="shared" si="144"/>
        <v>0</v>
      </c>
      <c r="O293" s="15" t="e">
        <f t="shared" si="145"/>
        <v>#VALUE!</v>
      </c>
      <c r="P293" s="15" t="e">
        <f t="shared" si="146"/>
        <v>#VALUE!</v>
      </c>
      <c r="Q293" s="17" t="e">
        <f>VLOOKUP($A293,'DATA PENGUKURAN GARDU'!$A:$BS,42,0)</f>
        <v>#N/A</v>
      </c>
      <c r="R293" s="18" t="e">
        <f t="shared" si="155"/>
        <v>#N/A</v>
      </c>
      <c r="S293" s="17" t="e">
        <f>VLOOKUP($A293,'DATA PENGUKURAN GARDU'!$A:$BS,44,0)</f>
        <v>#N/A</v>
      </c>
      <c r="T293" s="18" t="e">
        <f t="shared" si="156"/>
        <v>#N/A</v>
      </c>
      <c r="U293" s="17" t="e">
        <f>VLOOKUP($A293,'DATA PENGUKURAN GARDU'!$A:$BS,46,0)</f>
        <v>#N/A</v>
      </c>
      <c r="V293" s="18" t="e">
        <f t="shared" si="157"/>
        <v>#N/A</v>
      </c>
      <c r="W293" s="17" t="e">
        <f>VLOOKUP($A293,'DATA PENGUKURAN GARDU'!$A:$BS,48,0)</f>
        <v>#N/A</v>
      </c>
      <c r="X293" s="17" t="e">
        <f>VLOOKUP($A293,'DATA PENGUKURAN GARDU'!$A:$BS,53,0)</f>
        <v>#N/A</v>
      </c>
      <c r="Y293" s="17" t="e">
        <f>VLOOKUP($A293,'DATA PENGUKURAN GARDU'!$A:$BS,54,0)</f>
        <v>#N/A</v>
      </c>
      <c r="Z293" s="17" t="e">
        <f>VLOOKUP($A293,'DATA PENGUKURAN GARDU'!$A:$BS,55,0)</f>
        <v>#N/A</v>
      </c>
      <c r="AA293" s="20" t="e">
        <f>VLOOKUP($B293,'DATA PENGUKURAN GARDU'!$A:$BS,42,0)</f>
        <v>#N/A</v>
      </c>
      <c r="AB293" s="21" t="e">
        <f t="shared" si="158"/>
        <v>#N/A</v>
      </c>
      <c r="AC293" s="20" t="e">
        <f>VLOOKUP($B293,'DATA PENGUKURAN GARDU'!$A:$BS,44,0)</f>
        <v>#N/A</v>
      </c>
      <c r="AD293" s="21" t="e">
        <f t="shared" si="159"/>
        <v>#N/A</v>
      </c>
      <c r="AE293" s="20" t="e">
        <f>VLOOKUP($B293,'DATA PENGUKURAN GARDU'!$A:$BS,46,0)</f>
        <v>#N/A</v>
      </c>
      <c r="AF293" s="21" t="e">
        <f t="shared" si="160"/>
        <v>#N/A</v>
      </c>
      <c r="AG293" s="20" t="e">
        <f>VLOOKUP($B293,'DATA PENGUKURAN GARDU'!$A:$BS,46,0)</f>
        <v>#N/A</v>
      </c>
      <c r="AH293" s="20" t="e">
        <f>VLOOKUP($B293,'DATA PENGUKURAN GARDU'!$A:$BS,53,0)</f>
        <v>#N/A</v>
      </c>
      <c r="AI293" s="20" t="e">
        <f>VLOOKUP($B293,'DATA PENGUKURAN GARDU'!$A:$BS,54,0)</f>
        <v>#N/A</v>
      </c>
      <c r="AJ293" s="17" t="e">
        <f>VLOOKUP($C293,'DATA PENGUKURAN GARDU'!$A:$BS,42,0)</f>
        <v>#N/A</v>
      </c>
      <c r="AK293" s="23" t="e">
        <f t="shared" si="161"/>
        <v>#N/A</v>
      </c>
      <c r="AL293" s="17" t="e">
        <f>VLOOKUP($C293,'DATA PENGUKURAN GARDU'!$A:$BS,44,0)</f>
        <v>#N/A</v>
      </c>
      <c r="AM293" s="23" t="e">
        <f t="shared" si="162"/>
        <v>#N/A</v>
      </c>
      <c r="AN293" s="17" t="e">
        <f>VLOOKUP($C293,'DATA PENGUKURAN GARDU'!$A:$BS,46,0)</f>
        <v>#N/A</v>
      </c>
      <c r="AO293" s="23" t="e">
        <f t="shared" si="163"/>
        <v>#N/A</v>
      </c>
      <c r="AP293" s="17" t="e">
        <f>VLOOKUP($C293,'DATA PENGUKURAN GARDU'!$A:$BS,46,0)</f>
        <v>#N/A</v>
      </c>
      <c r="AQ293" s="17" t="e">
        <f>VLOOKUP($C293,'DATA PENGUKURAN GARDU'!$A:$BS,53,0)</f>
        <v>#N/A</v>
      </c>
      <c r="AR293" s="17" t="e">
        <f>VLOOKUP($C293,'DATA PENGUKURAN GARDU'!$A:$BS,54,0)</f>
        <v>#N/A</v>
      </c>
      <c r="AS293" s="20" t="e">
        <f>VLOOKUP($D293,'DATA PENGUKURAN GARDU'!$A:$BS,42,0)</f>
        <v>#N/A</v>
      </c>
      <c r="AT293" s="21" t="e">
        <f t="shared" si="164"/>
        <v>#N/A</v>
      </c>
      <c r="AU293" s="20" t="e">
        <f>VLOOKUP($D293,'DATA PENGUKURAN GARDU'!$A:$BS,44,0)</f>
        <v>#N/A</v>
      </c>
      <c r="AV293" s="21" t="e">
        <f t="shared" si="165"/>
        <v>#N/A</v>
      </c>
      <c r="AW293" s="20" t="e">
        <f>VLOOKUP($D293,'DATA PENGUKURAN GARDU'!$A:$BS,46,0)</f>
        <v>#N/A</v>
      </c>
      <c r="AX293" s="21" t="e">
        <f t="shared" si="166"/>
        <v>#N/A</v>
      </c>
      <c r="AY293" s="20" t="e">
        <f>VLOOKUP($D293,'DATA PENGUKURAN GARDU'!$A:$BS,46,0)</f>
        <v>#N/A</v>
      </c>
      <c r="AZ293" s="20" t="e">
        <f>VLOOKUP($D293,'DATA PENGUKURAN GARDU'!$A:$BS,53,0)</f>
        <v>#N/A</v>
      </c>
      <c r="BA293" s="20" t="e">
        <f>VLOOKUP($D293,'DATA PENGUKURAN GARDU'!$A:$BS,54,0)</f>
        <v>#N/A</v>
      </c>
      <c r="BB293" s="17" t="e">
        <f>VLOOKUP($E293,'DATA PENGUKURAN GARDU'!$A:$BS,42,0)</f>
        <v>#N/A</v>
      </c>
      <c r="BC293" s="23" t="e">
        <f t="shared" si="167"/>
        <v>#N/A</v>
      </c>
      <c r="BD293" s="17" t="e">
        <f>VLOOKUP($E293,'DATA PENGUKURAN GARDU'!$A:$BS,44,0)</f>
        <v>#N/A</v>
      </c>
      <c r="BE293" s="23" t="e">
        <f t="shared" si="168"/>
        <v>#N/A</v>
      </c>
      <c r="BF293" s="17" t="e">
        <f>VLOOKUP($E293,'DATA PENGUKURAN GARDU'!$A:$BS,46,0)</f>
        <v>#N/A</v>
      </c>
      <c r="BG293" s="23" t="e">
        <f t="shared" si="169"/>
        <v>#N/A</v>
      </c>
      <c r="BH293" s="17" t="e">
        <f>VLOOKUP($E293,'DATA PENGUKURAN GARDU'!$A:$BS,46,0)</f>
        <v>#N/A</v>
      </c>
      <c r="BI293" s="17" t="e">
        <f>VLOOKUP($E293,'DATA PENGUKURAN GARDU'!$A:$BS,53,0)</f>
        <v>#N/A</v>
      </c>
      <c r="BJ293" s="17" t="e">
        <f>VLOOKUP($E293,'DATA PENGUKURAN GARDU'!$A:$BS,54,0)</f>
        <v>#N/A</v>
      </c>
      <c r="BK293" s="20" t="e">
        <f t="shared" si="147"/>
        <v>#N/A</v>
      </c>
      <c r="BL293" s="20" t="e">
        <f t="shared" si="148"/>
        <v>#N/A</v>
      </c>
      <c r="BM293" s="20" t="e">
        <f t="shared" si="149"/>
        <v>#N/A</v>
      </c>
      <c r="BN293" s="25" t="e">
        <f t="shared" si="150"/>
        <v>#N/A</v>
      </c>
      <c r="BO293" s="26" t="str">
        <f t="shared" si="151"/>
        <v>0</v>
      </c>
      <c r="BP293" s="21" t="e">
        <f t="shared" si="152"/>
        <v>#VALUE!</v>
      </c>
      <c r="BQ293" s="20" t="e">
        <f t="shared" si="153"/>
        <v>#N/A</v>
      </c>
      <c r="BR293" s="20" t="e">
        <v>#N/A</v>
      </c>
      <c r="BS293" s="9" t="e">
        <v>#N/A</v>
      </c>
      <c r="BT293" s="2" t="e">
        <f t="shared" si="154"/>
        <v>#VALUE!</v>
      </c>
      <c r="BU293" s="2" t="e">
        <f t="shared" si="137"/>
        <v>#N/A</v>
      </c>
      <c r="BV293" s="2" t="e">
        <f t="shared" si="138"/>
        <v>#N/A</v>
      </c>
    </row>
    <row r="294" s="2" customFormat="1" ht="22.95" customHeight="1" spans="1:74">
      <c r="A294" s="9" t="str">
        <f t="shared" si="139"/>
        <v>L-003Induk</v>
      </c>
      <c r="B294" s="9" t="str">
        <f t="shared" si="140"/>
        <v>L-003jurusan 1</v>
      </c>
      <c r="C294" s="9" t="str">
        <f t="shared" si="141"/>
        <v>L-003jurusan 2</v>
      </c>
      <c r="D294" s="9" t="str">
        <f t="shared" si="142"/>
        <v>L-003jurusan 3</v>
      </c>
      <c r="E294" s="9" t="str">
        <f t="shared" si="143"/>
        <v>L-003jurusan 4</v>
      </c>
      <c r="F294" s="10" t="s">
        <v>46</v>
      </c>
      <c r="G294" s="10" t="s">
        <v>22</v>
      </c>
      <c r="H294" s="10" t="s">
        <v>378</v>
      </c>
      <c r="I294" s="10" t="s">
        <v>10619</v>
      </c>
      <c r="J294" s="10" t="s">
        <v>10620</v>
      </c>
      <c r="K294" s="10" t="s">
        <v>7465</v>
      </c>
      <c r="L294" s="10"/>
      <c r="M294" s="10"/>
      <c r="N294" s="14">
        <f t="shared" si="144"/>
        <v>0</v>
      </c>
      <c r="O294" s="15" t="e">
        <f t="shared" si="145"/>
        <v>#VALUE!</v>
      </c>
      <c r="P294" s="15" t="e">
        <f t="shared" si="146"/>
        <v>#VALUE!</v>
      </c>
      <c r="Q294" s="17" t="e">
        <f>VLOOKUP($A294,'DATA PENGUKURAN GARDU'!$A:$BS,42,0)</f>
        <v>#N/A</v>
      </c>
      <c r="R294" s="18" t="e">
        <f t="shared" si="155"/>
        <v>#N/A</v>
      </c>
      <c r="S294" s="17" t="e">
        <f>VLOOKUP($A294,'DATA PENGUKURAN GARDU'!$A:$BS,44,0)</f>
        <v>#N/A</v>
      </c>
      <c r="T294" s="18" t="e">
        <f t="shared" si="156"/>
        <v>#N/A</v>
      </c>
      <c r="U294" s="17" t="e">
        <f>VLOOKUP($A294,'DATA PENGUKURAN GARDU'!$A:$BS,46,0)</f>
        <v>#N/A</v>
      </c>
      <c r="V294" s="18" t="e">
        <f t="shared" si="157"/>
        <v>#N/A</v>
      </c>
      <c r="W294" s="17" t="e">
        <f>VLOOKUP($A294,'DATA PENGUKURAN GARDU'!$A:$BS,48,0)</f>
        <v>#N/A</v>
      </c>
      <c r="X294" s="17" t="e">
        <f>VLOOKUP($A294,'DATA PENGUKURAN GARDU'!$A:$BS,53,0)</f>
        <v>#N/A</v>
      </c>
      <c r="Y294" s="17" t="e">
        <f>VLOOKUP($A294,'DATA PENGUKURAN GARDU'!$A:$BS,54,0)</f>
        <v>#N/A</v>
      </c>
      <c r="Z294" s="17" t="e">
        <f>VLOOKUP($A294,'DATA PENGUKURAN GARDU'!$A:$BS,55,0)</f>
        <v>#N/A</v>
      </c>
      <c r="AA294" s="20" t="e">
        <f>VLOOKUP($B294,'DATA PENGUKURAN GARDU'!$A:$BS,42,0)</f>
        <v>#N/A</v>
      </c>
      <c r="AB294" s="21" t="e">
        <f t="shared" si="158"/>
        <v>#N/A</v>
      </c>
      <c r="AC294" s="20" t="e">
        <f>VLOOKUP($B294,'DATA PENGUKURAN GARDU'!$A:$BS,44,0)</f>
        <v>#N/A</v>
      </c>
      <c r="AD294" s="21" t="e">
        <f t="shared" si="159"/>
        <v>#N/A</v>
      </c>
      <c r="AE294" s="20" t="e">
        <f>VLOOKUP($B294,'DATA PENGUKURAN GARDU'!$A:$BS,46,0)</f>
        <v>#N/A</v>
      </c>
      <c r="AF294" s="21" t="e">
        <f t="shared" si="160"/>
        <v>#N/A</v>
      </c>
      <c r="AG294" s="20" t="e">
        <f>VLOOKUP($B294,'DATA PENGUKURAN GARDU'!$A:$BS,46,0)</f>
        <v>#N/A</v>
      </c>
      <c r="AH294" s="20" t="e">
        <f>VLOOKUP($B294,'DATA PENGUKURAN GARDU'!$A:$BS,53,0)</f>
        <v>#N/A</v>
      </c>
      <c r="AI294" s="20" t="e">
        <f>VLOOKUP($B294,'DATA PENGUKURAN GARDU'!$A:$BS,54,0)</f>
        <v>#N/A</v>
      </c>
      <c r="AJ294" s="17" t="e">
        <f>VLOOKUP($C294,'DATA PENGUKURAN GARDU'!$A:$BS,42,0)</f>
        <v>#N/A</v>
      </c>
      <c r="AK294" s="23" t="e">
        <f t="shared" si="161"/>
        <v>#N/A</v>
      </c>
      <c r="AL294" s="17" t="e">
        <f>VLOOKUP($C294,'DATA PENGUKURAN GARDU'!$A:$BS,44,0)</f>
        <v>#N/A</v>
      </c>
      <c r="AM294" s="23" t="e">
        <f t="shared" si="162"/>
        <v>#N/A</v>
      </c>
      <c r="AN294" s="17" t="e">
        <f>VLOOKUP($C294,'DATA PENGUKURAN GARDU'!$A:$BS,46,0)</f>
        <v>#N/A</v>
      </c>
      <c r="AO294" s="23" t="e">
        <f t="shared" si="163"/>
        <v>#N/A</v>
      </c>
      <c r="AP294" s="17" t="e">
        <f>VLOOKUP($C294,'DATA PENGUKURAN GARDU'!$A:$BS,46,0)</f>
        <v>#N/A</v>
      </c>
      <c r="AQ294" s="17" t="e">
        <f>VLOOKUP($C294,'DATA PENGUKURAN GARDU'!$A:$BS,53,0)</f>
        <v>#N/A</v>
      </c>
      <c r="AR294" s="17" t="e">
        <f>VLOOKUP($C294,'DATA PENGUKURAN GARDU'!$A:$BS,54,0)</f>
        <v>#N/A</v>
      </c>
      <c r="AS294" s="20" t="e">
        <f>VLOOKUP($D294,'DATA PENGUKURAN GARDU'!$A:$BS,42,0)</f>
        <v>#N/A</v>
      </c>
      <c r="AT294" s="21" t="e">
        <f t="shared" si="164"/>
        <v>#N/A</v>
      </c>
      <c r="AU294" s="20" t="e">
        <f>VLOOKUP($D294,'DATA PENGUKURAN GARDU'!$A:$BS,44,0)</f>
        <v>#N/A</v>
      </c>
      <c r="AV294" s="21" t="e">
        <f t="shared" si="165"/>
        <v>#N/A</v>
      </c>
      <c r="AW294" s="20" t="e">
        <f>VLOOKUP($D294,'DATA PENGUKURAN GARDU'!$A:$BS,46,0)</f>
        <v>#N/A</v>
      </c>
      <c r="AX294" s="21" t="e">
        <f t="shared" si="166"/>
        <v>#N/A</v>
      </c>
      <c r="AY294" s="20" t="e">
        <f>VLOOKUP($D294,'DATA PENGUKURAN GARDU'!$A:$BS,46,0)</f>
        <v>#N/A</v>
      </c>
      <c r="AZ294" s="20" t="e">
        <f>VLOOKUP($D294,'DATA PENGUKURAN GARDU'!$A:$BS,53,0)</f>
        <v>#N/A</v>
      </c>
      <c r="BA294" s="20" t="e">
        <f>VLOOKUP($D294,'DATA PENGUKURAN GARDU'!$A:$BS,54,0)</f>
        <v>#N/A</v>
      </c>
      <c r="BB294" s="17" t="e">
        <f>VLOOKUP($E294,'DATA PENGUKURAN GARDU'!$A:$BS,42,0)</f>
        <v>#N/A</v>
      </c>
      <c r="BC294" s="23" t="e">
        <f t="shared" si="167"/>
        <v>#N/A</v>
      </c>
      <c r="BD294" s="17" t="e">
        <f>VLOOKUP($E294,'DATA PENGUKURAN GARDU'!$A:$BS,44,0)</f>
        <v>#N/A</v>
      </c>
      <c r="BE294" s="23" t="e">
        <f t="shared" si="168"/>
        <v>#N/A</v>
      </c>
      <c r="BF294" s="17" t="e">
        <f>VLOOKUP($E294,'DATA PENGUKURAN GARDU'!$A:$BS,46,0)</f>
        <v>#N/A</v>
      </c>
      <c r="BG294" s="23" t="e">
        <f t="shared" si="169"/>
        <v>#N/A</v>
      </c>
      <c r="BH294" s="17" t="e">
        <f>VLOOKUP($E294,'DATA PENGUKURAN GARDU'!$A:$BS,46,0)</f>
        <v>#N/A</v>
      </c>
      <c r="BI294" s="17" t="e">
        <f>VLOOKUP($E294,'DATA PENGUKURAN GARDU'!$A:$BS,53,0)</f>
        <v>#N/A</v>
      </c>
      <c r="BJ294" s="17" t="e">
        <f>VLOOKUP($E294,'DATA PENGUKURAN GARDU'!$A:$BS,54,0)</f>
        <v>#N/A</v>
      </c>
      <c r="BK294" s="20" t="e">
        <f t="shared" si="147"/>
        <v>#N/A</v>
      </c>
      <c r="BL294" s="20" t="e">
        <f t="shared" si="148"/>
        <v>#N/A</v>
      </c>
      <c r="BM294" s="20" t="e">
        <f t="shared" si="149"/>
        <v>#N/A</v>
      </c>
      <c r="BN294" s="25" t="e">
        <f t="shared" si="150"/>
        <v>#N/A</v>
      </c>
      <c r="BO294" s="26" t="str">
        <f t="shared" si="151"/>
        <v>0</v>
      </c>
      <c r="BP294" s="21" t="e">
        <f t="shared" si="152"/>
        <v>#VALUE!</v>
      </c>
      <c r="BQ294" s="20" t="e">
        <f t="shared" si="153"/>
        <v>#N/A</v>
      </c>
      <c r="BR294" s="20" t="e">
        <v>#N/A</v>
      </c>
      <c r="BS294" s="9" t="e">
        <v>#N/A</v>
      </c>
      <c r="BT294" s="2" t="e">
        <f t="shared" si="154"/>
        <v>#VALUE!</v>
      </c>
      <c r="BU294" s="2" t="e">
        <f t="shared" si="137"/>
        <v>#N/A</v>
      </c>
      <c r="BV294" s="2" t="e">
        <f t="shared" si="138"/>
        <v>#N/A</v>
      </c>
    </row>
    <row r="295" s="2" customFormat="1" ht="22.95" customHeight="1" spans="1:74">
      <c r="A295" s="9" t="str">
        <f t="shared" si="139"/>
        <v>KMO 23Induk</v>
      </c>
      <c r="B295" s="9" t="str">
        <f t="shared" si="140"/>
        <v>KMO 23jurusan 1</v>
      </c>
      <c r="C295" s="9" t="str">
        <f t="shared" si="141"/>
        <v>KMO 23jurusan 2</v>
      </c>
      <c r="D295" s="9" t="str">
        <f t="shared" si="142"/>
        <v>KMO 23jurusan 3</v>
      </c>
      <c r="E295" s="9" t="str">
        <f t="shared" si="143"/>
        <v>KMO 23jurusan 4</v>
      </c>
      <c r="F295" s="10" t="s">
        <v>71</v>
      </c>
      <c r="G295" s="10" t="s">
        <v>8</v>
      </c>
      <c r="H295" s="10" t="s">
        <v>379</v>
      </c>
      <c r="I295" s="10" t="s">
        <v>10621</v>
      </c>
      <c r="J295" s="10" t="s">
        <v>10622</v>
      </c>
      <c r="K295" s="10" t="s">
        <v>7465</v>
      </c>
      <c r="L295" s="10"/>
      <c r="M295" s="10"/>
      <c r="N295" s="14">
        <f t="shared" si="144"/>
        <v>0</v>
      </c>
      <c r="O295" s="15" t="e">
        <f t="shared" si="145"/>
        <v>#VALUE!</v>
      </c>
      <c r="P295" s="15" t="e">
        <f t="shared" si="146"/>
        <v>#VALUE!</v>
      </c>
      <c r="Q295" s="17" t="e">
        <f>VLOOKUP($A295,'DATA PENGUKURAN GARDU'!$A:$BS,42,0)</f>
        <v>#N/A</v>
      </c>
      <c r="R295" s="18" t="e">
        <f t="shared" si="155"/>
        <v>#N/A</v>
      </c>
      <c r="S295" s="17" t="e">
        <f>VLOOKUP($A295,'DATA PENGUKURAN GARDU'!$A:$BS,44,0)</f>
        <v>#N/A</v>
      </c>
      <c r="T295" s="18" t="e">
        <f t="shared" si="156"/>
        <v>#N/A</v>
      </c>
      <c r="U295" s="17" t="e">
        <f>VLOOKUP($A295,'DATA PENGUKURAN GARDU'!$A:$BS,46,0)</f>
        <v>#N/A</v>
      </c>
      <c r="V295" s="18" t="e">
        <f t="shared" si="157"/>
        <v>#N/A</v>
      </c>
      <c r="W295" s="17" t="e">
        <f>VLOOKUP($A295,'DATA PENGUKURAN GARDU'!$A:$BS,48,0)</f>
        <v>#N/A</v>
      </c>
      <c r="X295" s="17" t="e">
        <f>VLOOKUP($A295,'DATA PENGUKURAN GARDU'!$A:$BS,53,0)</f>
        <v>#N/A</v>
      </c>
      <c r="Y295" s="17" t="e">
        <f>VLOOKUP($A295,'DATA PENGUKURAN GARDU'!$A:$BS,54,0)</f>
        <v>#N/A</v>
      </c>
      <c r="Z295" s="17" t="e">
        <f>VLOOKUP($A295,'DATA PENGUKURAN GARDU'!$A:$BS,55,0)</f>
        <v>#N/A</v>
      </c>
      <c r="AA295" s="20" t="e">
        <f>VLOOKUP($B295,'DATA PENGUKURAN GARDU'!$A:$BS,42,0)</f>
        <v>#N/A</v>
      </c>
      <c r="AB295" s="21" t="e">
        <f t="shared" si="158"/>
        <v>#N/A</v>
      </c>
      <c r="AC295" s="20" t="e">
        <f>VLOOKUP($B295,'DATA PENGUKURAN GARDU'!$A:$BS,44,0)</f>
        <v>#N/A</v>
      </c>
      <c r="AD295" s="21" t="e">
        <f t="shared" si="159"/>
        <v>#N/A</v>
      </c>
      <c r="AE295" s="20" t="e">
        <f>VLOOKUP($B295,'DATA PENGUKURAN GARDU'!$A:$BS,46,0)</f>
        <v>#N/A</v>
      </c>
      <c r="AF295" s="21" t="e">
        <f t="shared" si="160"/>
        <v>#N/A</v>
      </c>
      <c r="AG295" s="20" t="e">
        <f>VLOOKUP($B295,'DATA PENGUKURAN GARDU'!$A:$BS,46,0)</f>
        <v>#N/A</v>
      </c>
      <c r="AH295" s="20" t="e">
        <f>VLOOKUP($B295,'DATA PENGUKURAN GARDU'!$A:$BS,53,0)</f>
        <v>#N/A</v>
      </c>
      <c r="AI295" s="20" t="e">
        <f>VLOOKUP($B295,'DATA PENGUKURAN GARDU'!$A:$BS,54,0)</f>
        <v>#N/A</v>
      </c>
      <c r="AJ295" s="17" t="e">
        <f>VLOOKUP($C295,'DATA PENGUKURAN GARDU'!$A:$BS,42,0)</f>
        <v>#N/A</v>
      </c>
      <c r="AK295" s="23" t="e">
        <f t="shared" si="161"/>
        <v>#N/A</v>
      </c>
      <c r="AL295" s="17" t="e">
        <f>VLOOKUP($C295,'DATA PENGUKURAN GARDU'!$A:$BS,44,0)</f>
        <v>#N/A</v>
      </c>
      <c r="AM295" s="23" t="e">
        <f t="shared" si="162"/>
        <v>#N/A</v>
      </c>
      <c r="AN295" s="17" t="e">
        <f>VLOOKUP($C295,'DATA PENGUKURAN GARDU'!$A:$BS,46,0)</f>
        <v>#N/A</v>
      </c>
      <c r="AO295" s="23" t="e">
        <f t="shared" si="163"/>
        <v>#N/A</v>
      </c>
      <c r="AP295" s="17" t="e">
        <f>VLOOKUP($C295,'DATA PENGUKURAN GARDU'!$A:$BS,46,0)</f>
        <v>#N/A</v>
      </c>
      <c r="AQ295" s="17" t="e">
        <f>VLOOKUP($C295,'DATA PENGUKURAN GARDU'!$A:$BS,53,0)</f>
        <v>#N/A</v>
      </c>
      <c r="AR295" s="17" t="e">
        <f>VLOOKUP($C295,'DATA PENGUKURAN GARDU'!$A:$BS,54,0)</f>
        <v>#N/A</v>
      </c>
      <c r="AS295" s="20" t="e">
        <f>VLOOKUP($D295,'DATA PENGUKURAN GARDU'!$A:$BS,42,0)</f>
        <v>#N/A</v>
      </c>
      <c r="AT295" s="21" t="e">
        <f t="shared" si="164"/>
        <v>#N/A</v>
      </c>
      <c r="AU295" s="20" t="e">
        <f>VLOOKUP($D295,'DATA PENGUKURAN GARDU'!$A:$BS,44,0)</f>
        <v>#N/A</v>
      </c>
      <c r="AV295" s="21" t="e">
        <f t="shared" si="165"/>
        <v>#N/A</v>
      </c>
      <c r="AW295" s="20" t="e">
        <f>VLOOKUP($D295,'DATA PENGUKURAN GARDU'!$A:$BS,46,0)</f>
        <v>#N/A</v>
      </c>
      <c r="AX295" s="21" t="e">
        <f t="shared" si="166"/>
        <v>#N/A</v>
      </c>
      <c r="AY295" s="20" t="e">
        <f>VLOOKUP($D295,'DATA PENGUKURAN GARDU'!$A:$BS,46,0)</f>
        <v>#N/A</v>
      </c>
      <c r="AZ295" s="20" t="e">
        <f>VLOOKUP($D295,'DATA PENGUKURAN GARDU'!$A:$BS,53,0)</f>
        <v>#N/A</v>
      </c>
      <c r="BA295" s="20" t="e">
        <f>VLOOKUP($D295,'DATA PENGUKURAN GARDU'!$A:$BS,54,0)</f>
        <v>#N/A</v>
      </c>
      <c r="BB295" s="17" t="e">
        <f>VLOOKUP($E295,'DATA PENGUKURAN GARDU'!$A:$BS,42,0)</f>
        <v>#N/A</v>
      </c>
      <c r="BC295" s="23" t="e">
        <f t="shared" si="167"/>
        <v>#N/A</v>
      </c>
      <c r="BD295" s="17" t="e">
        <f>VLOOKUP($E295,'DATA PENGUKURAN GARDU'!$A:$BS,44,0)</f>
        <v>#N/A</v>
      </c>
      <c r="BE295" s="23" t="e">
        <f t="shared" si="168"/>
        <v>#N/A</v>
      </c>
      <c r="BF295" s="17" t="e">
        <f>VLOOKUP($E295,'DATA PENGUKURAN GARDU'!$A:$BS,46,0)</f>
        <v>#N/A</v>
      </c>
      <c r="BG295" s="23" t="e">
        <f t="shared" si="169"/>
        <v>#N/A</v>
      </c>
      <c r="BH295" s="17" t="e">
        <f>VLOOKUP($E295,'DATA PENGUKURAN GARDU'!$A:$BS,46,0)</f>
        <v>#N/A</v>
      </c>
      <c r="BI295" s="17" t="e">
        <f>VLOOKUP($E295,'DATA PENGUKURAN GARDU'!$A:$BS,53,0)</f>
        <v>#N/A</v>
      </c>
      <c r="BJ295" s="17" t="e">
        <f>VLOOKUP($E295,'DATA PENGUKURAN GARDU'!$A:$BS,54,0)</f>
        <v>#N/A</v>
      </c>
      <c r="BK295" s="20" t="e">
        <f t="shared" si="147"/>
        <v>#N/A</v>
      </c>
      <c r="BL295" s="20" t="e">
        <f t="shared" si="148"/>
        <v>#N/A</v>
      </c>
      <c r="BM295" s="20" t="e">
        <f t="shared" si="149"/>
        <v>#N/A</v>
      </c>
      <c r="BN295" s="25" t="e">
        <f t="shared" si="150"/>
        <v>#N/A</v>
      </c>
      <c r="BO295" s="26" t="str">
        <f t="shared" si="151"/>
        <v>0</v>
      </c>
      <c r="BP295" s="21" t="e">
        <f t="shared" si="152"/>
        <v>#VALUE!</v>
      </c>
      <c r="BQ295" s="20" t="e">
        <f t="shared" si="153"/>
        <v>#N/A</v>
      </c>
      <c r="BR295" s="20" t="e">
        <v>#N/A</v>
      </c>
      <c r="BS295" s="9" t="e">
        <v>#N/A</v>
      </c>
      <c r="BT295" s="2" t="e">
        <f t="shared" si="154"/>
        <v>#VALUE!</v>
      </c>
      <c r="BU295" s="2" t="e">
        <f t="shared" si="137"/>
        <v>#N/A</v>
      </c>
      <c r="BV295" s="2" t="e">
        <f t="shared" si="138"/>
        <v>#N/A</v>
      </c>
    </row>
    <row r="296" s="2" customFormat="1" ht="22.95" customHeight="1" spans="1:74">
      <c r="A296" s="9" t="str">
        <f t="shared" si="139"/>
        <v>KMO 26Induk</v>
      </c>
      <c r="B296" s="9" t="str">
        <f t="shared" si="140"/>
        <v>KMO 26jurusan 1</v>
      </c>
      <c r="C296" s="9" t="str">
        <f t="shared" si="141"/>
        <v>KMO 26jurusan 2</v>
      </c>
      <c r="D296" s="9" t="str">
        <f t="shared" si="142"/>
        <v>KMO 26jurusan 3</v>
      </c>
      <c r="E296" s="9" t="str">
        <f t="shared" si="143"/>
        <v>KMO 26jurusan 4</v>
      </c>
      <c r="F296" s="10" t="s">
        <v>71</v>
      </c>
      <c r="G296" s="10" t="s">
        <v>8</v>
      </c>
      <c r="H296" s="10" t="s">
        <v>380</v>
      </c>
      <c r="I296" s="10" t="s">
        <v>10623</v>
      </c>
      <c r="J296" s="10" t="s">
        <v>10624</v>
      </c>
      <c r="K296" s="10" t="s">
        <v>7465</v>
      </c>
      <c r="L296" s="10"/>
      <c r="M296" s="10"/>
      <c r="N296" s="14">
        <f t="shared" si="144"/>
        <v>0</v>
      </c>
      <c r="O296" s="15" t="e">
        <f t="shared" si="145"/>
        <v>#VALUE!</v>
      </c>
      <c r="P296" s="15" t="e">
        <f t="shared" si="146"/>
        <v>#VALUE!</v>
      </c>
      <c r="Q296" s="17" t="e">
        <f>VLOOKUP($A296,'DATA PENGUKURAN GARDU'!$A:$BS,42,0)</f>
        <v>#N/A</v>
      </c>
      <c r="R296" s="18" t="e">
        <f t="shared" si="155"/>
        <v>#N/A</v>
      </c>
      <c r="S296" s="17" t="e">
        <f>VLOOKUP($A296,'DATA PENGUKURAN GARDU'!$A:$BS,44,0)</f>
        <v>#N/A</v>
      </c>
      <c r="T296" s="18" t="e">
        <f t="shared" si="156"/>
        <v>#N/A</v>
      </c>
      <c r="U296" s="17" t="e">
        <f>VLOOKUP($A296,'DATA PENGUKURAN GARDU'!$A:$BS,46,0)</f>
        <v>#N/A</v>
      </c>
      <c r="V296" s="18" t="e">
        <f t="shared" si="157"/>
        <v>#N/A</v>
      </c>
      <c r="W296" s="17" t="e">
        <f>VLOOKUP($A296,'DATA PENGUKURAN GARDU'!$A:$BS,48,0)</f>
        <v>#N/A</v>
      </c>
      <c r="X296" s="17" t="e">
        <f>VLOOKUP($A296,'DATA PENGUKURAN GARDU'!$A:$BS,53,0)</f>
        <v>#N/A</v>
      </c>
      <c r="Y296" s="17" t="e">
        <f>VLOOKUP($A296,'DATA PENGUKURAN GARDU'!$A:$BS,54,0)</f>
        <v>#N/A</v>
      </c>
      <c r="Z296" s="17" t="e">
        <f>VLOOKUP($A296,'DATA PENGUKURAN GARDU'!$A:$BS,55,0)</f>
        <v>#N/A</v>
      </c>
      <c r="AA296" s="20" t="e">
        <f>VLOOKUP($B296,'DATA PENGUKURAN GARDU'!$A:$BS,42,0)</f>
        <v>#N/A</v>
      </c>
      <c r="AB296" s="21" t="e">
        <f t="shared" si="158"/>
        <v>#N/A</v>
      </c>
      <c r="AC296" s="20" t="e">
        <f>VLOOKUP($B296,'DATA PENGUKURAN GARDU'!$A:$BS,44,0)</f>
        <v>#N/A</v>
      </c>
      <c r="AD296" s="21" t="e">
        <f t="shared" si="159"/>
        <v>#N/A</v>
      </c>
      <c r="AE296" s="20" t="e">
        <f>VLOOKUP($B296,'DATA PENGUKURAN GARDU'!$A:$BS,46,0)</f>
        <v>#N/A</v>
      </c>
      <c r="AF296" s="21" t="e">
        <f t="shared" si="160"/>
        <v>#N/A</v>
      </c>
      <c r="AG296" s="20" t="e">
        <f>VLOOKUP($B296,'DATA PENGUKURAN GARDU'!$A:$BS,46,0)</f>
        <v>#N/A</v>
      </c>
      <c r="AH296" s="20" t="e">
        <f>VLOOKUP($B296,'DATA PENGUKURAN GARDU'!$A:$BS,53,0)</f>
        <v>#N/A</v>
      </c>
      <c r="AI296" s="20" t="e">
        <f>VLOOKUP($B296,'DATA PENGUKURAN GARDU'!$A:$BS,54,0)</f>
        <v>#N/A</v>
      </c>
      <c r="AJ296" s="17" t="e">
        <f>VLOOKUP($C296,'DATA PENGUKURAN GARDU'!$A:$BS,42,0)</f>
        <v>#N/A</v>
      </c>
      <c r="AK296" s="23" t="e">
        <f t="shared" si="161"/>
        <v>#N/A</v>
      </c>
      <c r="AL296" s="17" t="e">
        <f>VLOOKUP($C296,'DATA PENGUKURAN GARDU'!$A:$BS,44,0)</f>
        <v>#N/A</v>
      </c>
      <c r="AM296" s="23" t="e">
        <f t="shared" si="162"/>
        <v>#N/A</v>
      </c>
      <c r="AN296" s="17" t="e">
        <f>VLOOKUP($C296,'DATA PENGUKURAN GARDU'!$A:$BS,46,0)</f>
        <v>#N/A</v>
      </c>
      <c r="AO296" s="23" t="e">
        <f t="shared" si="163"/>
        <v>#N/A</v>
      </c>
      <c r="AP296" s="17" t="e">
        <f>VLOOKUP($C296,'DATA PENGUKURAN GARDU'!$A:$BS,46,0)</f>
        <v>#N/A</v>
      </c>
      <c r="AQ296" s="17" t="e">
        <f>VLOOKUP($C296,'DATA PENGUKURAN GARDU'!$A:$BS,53,0)</f>
        <v>#N/A</v>
      </c>
      <c r="AR296" s="17" t="e">
        <f>VLOOKUP($C296,'DATA PENGUKURAN GARDU'!$A:$BS,54,0)</f>
        <v>#N/A</v>
      </c>
      <c r="AS296" s="20" t="e">
        <f>VLOOKUP($D296,'DATA PENGUKURAN GARDU'!$A:$BS,42,0)</f>
        <v>#N/A</v>
      </c>
      <c r="AT296" s="21" t="e">
        <f t="shared" si="164"/>
        <v>#N/A</v>
      </c>
      <c r="AU296" s="20" t="e">
        <f>VLOOKUP($D296,'DATA PENGUKURAN GARDU'!$A:$BS,44,0)</f>
        <v>#N/A</v>
      </c>
      <c r="AV296" s="21" t="e">
        <f t="shared" si="165"/>
        <v>#N/A</v>
      </c>
      <c r="AW296" s="20" t="e">
        <f>VLOOKUP($D296,'DATA PENGUKURAN GARDU'!$A:$BS,46,0)</f>
        <v>#N/A</v>
      </c>
      <c r="AX296" s="21" t="e">
        <f t="shared" si="166"/>
        <v>#N/A</v>
      </c>
      <c r="AY296" s="20" t="e">
        <f>VLOOKUP($D296,'DATA PENGUKURAN GARDU'!$A:$BS,46,0)</f>
        <v>#N/A</v>
      </c>
      <c r="AZ296" s="20" t="e">
        <f>VLOOKUP($D296,'DATA PENGUKURAN GARDU'!$A:$BS,53,0)</f>
        <v>#N/A</v>
      </c>
      <c r="BA296" s="20" t="e">
        <f>VLOOKUP($D296,'DATA PENGUKURAN GARDU'!$A:$BS,54,0)</f>
        <v>#N/A</v>
      </c>
      <c r="BB296" s="17" t="e">
        <f>VLOOKUP($E296,'DATA PENGUKURAN GARDU'!$A:$BS,42,0)</f>
        <v>#N/A</v>
      </c>
      <c r="BC296" s="23" t="e">
        <f t="shared" si="167"/>
        <v>#N/A</v>
      </c>
      <c r="BD296" s="17" t="e">
        <f>VLOOKUP($E296,'DATA PENGUKURAN GARDU'!$A:$BS,44,0)</f>
        <v>#N/A</v>
      </c>
      <c r="BE296" s="23" t="e">
        <f t="shared" si="168"/>
        <v>#N/A</v>
      </c>
      <c r="BF296" s="17" t="e">
        <f>VLOOKUP($E296,'DATA PENGUKURAN GARDU'!$A:$BS,46,0)</f>
        <v>#N/A</v>
      </c>
      <c r="BG296" s="23" t="e">
        <f t="shared" si="169"/>
        <v>#N/A</v>
      </c>
      <c r="BH296" s="17" t="e">
        <f>VLOOKUP($E296,'DATA PENGUKURAN GARDU'!$A:$BS,46,0)</f>
        <v>#N/A</v>
      </c>
      <c r="BI296" s="17" t="e">
        <f>VLOOKUP($E296,'DATA PENGUKURAN GARDU'!$A:$BS,53,0)</f>
        <v>#N/A</v>
      </c>
      <c r="BJ296" s="17" t="e">
        <f>VLOOKUP($E296,'DATA PENGUKURAN GARDU'!$A:$BS,54,0)</f>
        <v>#N/A</v>
      </c>
      <c r="BK296" s="20" t="e">
        <f t="shared" si="147"/>
        <v>#N/A</v>
      </c>
      <c r="BL296" s="20" t="e">
        <f t="shared" si="148"/>
        <v>#N/A</v>
      </c>
      <c r="BM296" s="20" t="e">
        <f t="shared" si="149"/>
        <v>#N/A</v>
      </c>
      <c r="BN296" s="25" t="e">
        <f t="shared" si="150"/>
        <v>#N/A</v>
      </c>
      <c r="BO296" s="26" t="str">
        <f t="shared" si="151"/>
        <v>0</v>
      </c>
      <c r="BP296" s="21" t="e">
        <f t="shared" si="152"/>
        <v>#VALUE!</v>
      </c>
      <c r="BQ296" s="20" t="e">
        <f t="shared" si="153"/>
        <v>#N/A</v>
      </c>
      <c r="BR296" s="20" t="e">
        <v>#N/A</v>
      </c>
      <c r="BS296" s="9" t="e">
        <v>#N/A</v>
      </c>
      <c r="BT296" s="2" t="e">
        <f t="shared" si="154"/>
        <v>#VALUE!</v>
      </c>
      <c r="BU296" s="2" t="e">
        <f t="shared" si="137"/>
        <v>#N/A</v>
      </c>
      <c r="BV296" s="2" t="e">
        <f t="shared" si="138"/>
        <v>#N/A</v>
      </c>
    </row>
    <row r="297" s="2" customFormat="1" ht="22.95" customHeight="1" spans="1:74">
      <c r="A297" s="9" t="str">
        <f t="shared" si="139"/>
        <v>KMO 72Induk</v>
      </c>
      <c r="B297" s="9" t="str">
        <f t="shared" si="140"/>
        <v>KMO 72jurusan 1</v>
      </c>
      <c r="C297" s="9" t="str">
        <f t="shared" si="141"/>
        <v>KMO 72jurusan 2</v>
      </c>
      <c r="D297" s="9" t="str">
        <f t="shared" si="142"/>
        <v>KMO 72jurusan 3</v>
      </c>
      <c r="E297" s="9" t="str">
        <f t="shared" si="143"/>
        <v>KMO 72jurusan 4</v>
      </c>
      <c r="F297" s="10" t="s">
        <v>118</v>
      </c>
      <c r="G297" s="10" t="s">
        <v>8</v>
      </c>
      <c r="H297" s="10" t="s">
        <v>381</v>
      </c>
      <c r="I297" s="10" t="s">
        <v>10625</v>
      </c>
      <c r="J297" s="10" t="s">
        <v>10626</v>
      </c>
      <c r="K297" s="10" t="s">
        <v>7465</v>
      </c>
      <c r="L297" s="10"/>
      <c r="M297" s="10"/>
      <c r="N297" s="14">
        <f t="shared" si="144"/>
        <v>0</v>
      </c>
      <c r="O297" s="15" t="e">
        <f t="shared" si="145"/>
        <v>#VALUE!</v>
      </c>
      <c r="P297" s="15" t="e">
        <f t="shared" si="146"/>
        <v>#VALUE!</v>
      </c>
      <c r="Q297" s="17" t="e">
        <f>VLOOKUP($A297,'DATA PENGUKURAN GARDU'!$A:$BS,42,0)</f>
        <v>#N/A</v>
      </c>
      <c r="R297" s="18" t="e">
        <f t="shared" si="155"/>
        <v>#N/A</v>
      </c>
      <c r="S297" s="17" t="e">
        <f>VLOOKUP($A297,'DATA PENGUKURAN GARDU'!$A:$BS,44,0)</f>
        <v>#N/A</v>
      </c>
      <c r="T297" s="18" t="e">
        <f t="shared" si="156"/>
        <v>#N/A</v>
      </c>
      <c r="U297" s="17" t="e">
        <f>VLOOKUP($A297,'DATA PENGUKURAN GARDU'!$A:$BS,46,0)</f>
        <v>#N/A</v>
      </c>
      <c r="V297" s="18" t="e">
        <f t="shared" si="157"/>
        <v>#N/A</v>
      </c>
      <c r="W297" s="17" t="e">
        <f>VLOOKUP($A297,'DATA PENGUKURAN GARDU'!$A:$BS,48,0)</f>
        <v>#N/A</v>
      </c>
      <c r="X297" s="17" t="e">
        <f>VLOOKUP($A297,'DATA PENGUKURAN GARDU'!$A:$BS,53,0)</f>
        <v>#N/A</v>
      </c>
      <c r="Y297" s="17" t="e">
        <f>VLOOKUP($A297,'DATA PENGUKURAN GARDU'!$A:$BS,54,0)</f>
        <v>#N/A</v>
      </c>
      <c r="Z297" s="17" t="e">
        <f>VLOOKUP($A297,'DATA PENGUKURAN GARDU'!$A:$BS,55,0)</f>
        <v>#N/A</v>
      </c>
      <c r="AA297" s="20" t="e">
        <f>VLOOKUP($B297,'DATA PENGUKURAN GARDU'!$A:$BS,42,0)</f>
        <v>#N/A</v>
      </c>
      <c r="AB297" s="21" t="e">
        <f t="shared" si="158"/>
        <v>#N/A</v>
      </c>
      <c r="AC297" s="20" t="e">
        <f>VLOOKUP($B297,'DATA PENGUKURAN GARDU'!$A:$BS,44,0)</f>
        <v>#N/A</v>
      </c>
      <c r="AD297" s="21" t="e">
        <f t="shared" si="159"/>
        <v>#N/A</v>
      </c>
      <c r="AE297" s="20" t="e">
        <f>VLOOKUP($B297,'DATA PENGUKURAN GARDU'!$A:$BS,46,0)</f>
        <v>#N/A</v>
      </c>
      <c r="AF297" s="21" t="e">
        <f t="shared" si="160"/>
        <v>#N/A</v>
      </c>
      <c r="AG297" s="20" t="e">
        <f>VLOOKUP($B297,'DATA PENGUKURAN GARDU'!$A:$BS,46,0)</f>
        <v>#N/A</v>
      </c>
      <c r="AH297" s="20" t="e">
        <f>VLOOKUP($B297,'DATA PENGUKURAN GARDU'!$A:$BS,53,0)</f>
        <v>#N/A</v>
      </c>
      <c r="AI297" s="20" t="e">
        <f>VLOOKUP($B297,'DATA PENGUKURAN GARDU'!$A:$BS,54,0)</f>
        <v>#N/A</v>
      </c>
      <c r="AJ297" s="17" t="e">
        <f>VLOOKUP($C297,'DATA PENGUKURAN GARDU'!$A:$BS,42,0)</f>
        <v>#N/A</v>
      </c>
      <c r="AK297" s="23" t="e">
        <f t="shared" si="161"/>
        <v>#N/A</v>
      </c>
      <c r="AL297" s="17" t="e">
        <f>VLOOKUP($C297,'DATA PENGUKURAN GARDU'!$A:$BS,44,0)</f>
        <v>#N/A</v>
      </c>
      <c r="AM297" s="23" t="e">
        <f t="shared" si="162"/>
        <v>#N/A</v>
      </c>
      <c r="AN297" s="17" t="e">
        <f>VLOOKUP($C297,'DATA PENGUKURAN GARDU'!$A:$BS,46,0)</f>
        <v>#N/A</v>
      </c>
      <c r="AO297" s="23" t="e">
        <f t="shared" si="163"/>
        <v>#N/A</v>
      </c>
      <c r="AP297" s="17" t="e">
        <f>VLOOKUP($C297,'DATA PENGUKURAN GARDU'!$A:$BS,46,0)</f>
        <v>#N/A</v>
      </c>
      <c r="AQ297" s="17" t="e">
        <f>VLOOKUP($C297,'DATA PENGUKURAN GARDU'!$A:$BS,53,0)</f>
        <v>#N/A</v>
      </c>
      <c r="AR297" s="17" t="e">
        <f>VLOOKUP($C297,'DATA PENGUKURAN GARDU'!$A:$BS,54,0)</f>
        <v>#N/A</v>
      </c>
      <c r="AS297" s="20" t="e">
        <f>VLOOKUP($D297,'DATA PENGUKURAN GARDU'!$A:$BS,42,0)</f>
        <v>#N/A</v>
      </c>
      <c r="AT297" s="21" t="e">
        <f t="shared" si="164"/>
        <v>#N/A</v>
      </c>
      <c r="AU297" s="20" t="e">
        <f>VLOOKUP($D297,'DATA PENGUKURAN GARDU'!$A:$BS,44,0)</f>
        <v>#N/A</v>
      </c>
      <c r="AV297" s="21" t="e">
        <f t="shared" si="165"/>
        <v>#N/A</v>
      </c>
      <c r="AW297" s="20" t="e">
        <f>VLOOKUP($D297,'DATA PENGUKURAN GARDU'!$A:$BS,46,0)</f>
        <v>#N/A</v>
      </c>
      <c r="AX297" s="21" t="e">
        <f t="shared" si="166"/>
        <v>#N/A</v>
      </c>
      <c r="AY297" s="20" t="e">
        <f>VLOOKUP($D297,'DATA PENGUKURAN GARDU'!$A:$BS,46,0)</f>
        <v>#N/A</v>
      </c>
      <c r="AZ297" s="20" t="e">
        <f>VLOOKUP($D297,'DATA PENGUKURAN GARDU'!$A:$BS,53,0)</f>
        <v>#N/A</v>
      </c>
      <c r="BA297" s="20" t="e">
        <f>VLOOKUP($D297,'DATA PENGUKURAN GARDU'!$A:$BS,54,0)</f>
        <v>#N/A</v>
      </c>
      <c r="BB297" s="17" t="e">
        <f>VLOOKUP($E297,'DATA PENGUKURAN GARDU'!$A:$BS,42,0)</f>
        <v>#N/A</v>
      </c>
      <c r="BC297" s="23" t="e">
        <f t="shared" si="167"/>
        <v>#N/A</v>
      </c>
      <c r="BD297" s="17" t="e">
        <f>VLOOKUP($E297,'DATA PENGUKURAN GARDU'!$A:$BS,44,0)</f>
        <v>#N/A</v>
      </c>
      <c r="BE297" s="23" t="e">
        <f t="shared" si="168"/>
        <v>#N/A</v>
      </c>
      <c r="BF297" s="17" t="e">
        <f>VLOOKUP($E297,'DATA PENGUKURAN GARDU'!$A:$BS,46,0)</f>
        <v>#N/A</v>
      </c>
      <c r="BG297" s="23" t="e">
        <f t="shared" si="169"/>
        <v>#N/A</v>
      </c>
      <c r="BH297" s="17" t="e">
        <f>VLOOKUP($E297,'DATA PENGUKURAN GARDU'!$A:$BS,46,0)</f>
        <v>#N/A</v>
      </c>
      <c r="BI297" s="17" t="e">
        <f>VLOOKUP($E297,'DATA PENGUKURAN GARDU'!$A:$BS,53,0)</f>
        <v>#N/A</v>
      </c>
      <c r="BJ297" s="17" t="e">
        <f>VLOOKUP($E297,'DATA PENGUKURAN GARDU'!$A:$BS,54,0)</f>
        <v>#N/A</v>
      </c>
      <c r="BK297" s="20" t="e">
        <f t="shared" si="147"/>
        <v>#N/A</v>
      </c>
      <c r="BL297" s="20" t="e">
        <f t="shared" si="148"/>
        <v>#N/A</v>
      </c>
      <c r="BM297" s="20" t="e">
        <f t="shared" si="149"/>
        <v>#N/A</v>
      </c>
      <c r="BN297" s="25" t="e">
        <f t="shared" si="150"/>
        <v>#N/A</v>
      </c>
      <c r="BO297" s="26" t="str">
        <f t="shared" si="151"/>
        <v>0</v>
      </c>
      <c r="BP297" s="21" t="e">
        <f t="shared" si="152"/>
        <v>#VALUE!</v>
      </c>
      <c r="BQ297" s="20" t="e">
        <f t="shared" si="153"/>
        <v>#N/A</v>
      </c>
      <c r="BR297" s="20" t="e">
        <v>#N/A</v>
      </c>
      <c r="BS297" s="9" t="e">
        <v>#N/A</v>
      </c>
      <c r="BT297" s="2" t="e">
        <f t="shared" si="154"/>
        <v>#VALUE!</v>
      </c>
      <c r="BU297" s="2" t="e">
        <f t="shared" si="137"/>
        <v>#N/A</v>
      </c>
      <c r="BV297" s="2" t="e">
        <f t="shared" si="138"/>
        <v>#N/A</v>
      </c>
    </row>
    <row r="298" s="2" customFormat="1" ht="22.95" customHeight="1" spans="1:74">
      <c r="A298" s="9" t="str">
        <f t="shared" si="139"/>
        <v>KMO 77Induk</v>
      </c>
      <c r="B298" s="9" t="str">
        <f t="shared" si="140"/>
        <v>KMO 77jurusan 1</v>
      </c>
      <c r="C298" s="9" t="str">
        <f t="shared" si="141"/>
        <v>KMO 77jurusan 2</v>
      </c>
      <c r="D298" s="9" t="str">
        <f t="shared" si="142"/>
        <v>KMO 77jurusan 3</v>
      </c>
      <c r="E298" s="9" t="str">
        <f t="shared" si="143"/>
        <v>KMO 77jurusan 4</v>
      </c>
      <c r="F298" s="10" t="s">
        <v>120</v>
      </c>
      <c r="G298" s="10" t="s">
        <v>8</v>
      </c>
      <c r="H298" s="10" t="s">
        <v>382</v>
      </c>
      <c r="I298" s="10" t="s">
        <v>10627</v>
      </c>
      <c r="J298" s="10" t="s">
        <v>10628</v>
      </c>
      <c r="K298" s="10" t="s">
        <v>7465</v>
      </c>
      <c r="L298" s="10"/>
      <c r="M298" s="10"/>
      <c r="N298" s="14">
        <f t="shared" si="144"/>
        <v>0</v>
      </c>
      <c r="O298" s="15" t="e">
        <f t="shared" si="145"/>
        <v>#VALUE!</v>
      </c>
      <c r="P298" s="15" t="e">
        <f t="shared" si="146"/>
        <v>#VALUE!</v>
      </c>
      <c r="Q298" s="17" t="e">
        <f>VLOOKUP($A298,'DATA PENGUKURAN GARDU'!$A:$BS,42,0)</f>
        <v>#N/A</v>
      </c>
      <c r="R298" s="18" t="e">
        <f t="shared" si="155"/>
        <v>#N/A</v>
      </c>
      <c r="S298" s="17" t="e">
        <f>VLOOKUP($A298,'DATA PENGUKURAN GARDU'!$A:$BS,44,0)</f>
        <v>#N/A</v>
      </c>
      <c r="T298" s="18" t="e">
        <f t="shared" si="156"/>
        <v>#N/A</v>
      </c>
      <c r="U298" s="17" t="e">
        <f>VLOOKUP($A298,'DATA PENGUKURAN GARDU'!$A:$BS,46,0)</f>
        <v>#N/A</v>
      </c>
      <c r="V298" s="18" t="e">
        <f t="shared" si="157"/>
        <v>#N/A</v>
      </c>
      <c r="W298" s="17" t="e">
        <f>VLOOKUP($A298,'DATA PENGUKURAN GARDU'!$A:$BS,48,0)</f>
        <v>#N/A</v>
      </c>
      <c r="X298" s="17" t="e">
        <f>VLOOKUP($A298,'DATA PENGUKURAN GARDU'!$A:$BS,53,0)</f>
        <v>#N/A</v>
      </c>
      <c r="Y298" s="17" t="e">
        <f>VLOOKUP($A298,'DATA PENGUKURAN GARDU'!$A:$BS,54,0)</f>
        <v>#N/A</v>
      </c>
      <c r="Z298" s="17" t="e">
        <f>VLOOKUP($A298,'DATA PENGUKURAN GARDU'!$A:$BS,55,0)</f>
        <v>#N/A</v>
      </c>
      <c r="AA298" s="20" t="e">
        <f>VLOOKUP($B298,'DATA PENGUKURAN GARDU'!$A:$BS,42,0)</f>
        <v>#N/A</v>
      </c>
      <c r="AB298" s="21" t="e">
        <f t="shared" si="158"/>
        <v>#N/A</v>
      </c>
      <c r="AC298" s="20" t="e">
        <f>VLOOKUP($B298,'DATA PENGUKURAN GARDU'!$A:$BS,44,0)</f>
        <v>#N/A</v>
      </c>
      <c r="AD298" s="21" t="e">
        <f t="shared" si="159"/>
        <v>#N/A</v>
      </c>
      <c r="AE298" s="20" t="e">
        <f>VLOOKUP($B298,'DATA PENGUKURAN GARDU'!$A:$BS,46,0)</f>
        <v>#N/A</v>
      </c>
      <c r="AF298" s="21" t="e">
        <f t="shared" si="160"/>
        <v>#N/A</v>
      </c>
      <c r="AG298" s="20" t="e">
        <f>VLOOKUP($B298,'DATA PENGUKURAN GARDU'!$A:$BS,46,0)</f>
        <v>#N/A</v>
      </c>
      <c r="AH298" s="20" t="e">
        <f>VLOOKUP($B298,'DATA PENGUKURAN GARDU'!$A:$BS,53,0)</f>
        <v>#N/A</v>
      </c>
      <c r="AI298" s="20" t="e">
        <f>VLOOKUP($B298,'DATA PENGUKURAN GARDU'!$A:$BS,54,0)</f>
        <v>#N/A</v>
      </c>
      <c r="AJ298" s="17" t="e">
        <f>VLOOKUP($C298,'DATA PENGUKURAN GARDU'!$A:$BS,42,0)</f>
        <v>#N/A</v>
      </c>
      <c r="AK298" s="23" t="e">
        <f t="shared" si="161"/>
        <v>#N/A</v>
      </c>
      <c r="AL298" s="17" t="e">
        <f>VLOOKUP($C298,'DATA PENGUKURAN GARDU'!$A:$BS,44,0)</f>
        <v>#N/A</v>
      </c>
      <c r="AM298" s="23" t="e">
        <f t="shared" si="162"/>
        <v>#N/A</v>
      </c>
      <c r="AN298" s="17" t="e">
        <f>VLOOKUP($C298,'DATA PENGUKURAN GARDU'!$A:$BS,46,0)</f>
        <v>#N/A</v>
      </c>
      <c r="AO298" s="23" t="e">
        <f t="shared" si="163"/>
        <v>#N/A</v>
      </c>
      <c r="AP298" s="17" t="e">
        <f>VLOOKUP($C298,'DATA PENGUKURAN GARDU'!$A:$BS,46,0)</f>
        <v>#N/A</v>
      </c>
      <c r="AQ298" s="17" t="e">
        <f>VLOOKUP($C298,'DATA PENGUKURAN GARDU'!$A:$BS,53,0)</f>
        <v>#N/A</v>
      </c>
      <c r="AR298" s="17" t="e">
        <f>VLOOKUP($C298,'DATA PENGUKURAN GARDU'!$A:$BS,54,0)</f>
        <v>#N/A</v>
      </c>
      <c r="AS298" s="20" t="e">
        <f>VLOOKUP($D298,'DATA PENGUKURAN GARDU'!$A:$BS,42,0)</f>
        <v>#N/A</v>
      </c>
      <c r="AT298" s="21" t="e">
        <f t="shared" si="164"/>
        <v>#N/A</v>
      </c>
      <c r="AU298" s="20" t="e">
        <f>VLOOKUP($D298,'DATA PENGUKURAN GARDU'!$A:$BS,44,0)</f>
        <v>#N/A</v>
      </c>
      <c r="AV298" s="21" t="e">
        <f t="shared" si="165"/>
        <v>#N/A</v>
      </c>
      <c r="AW298" s="20" t="e">
        <f>VLOOKUP($D298,'DATA PENGUKURAN GARDU'!$A:$BS,46,0)</f>
        <v>#N/A</v>
      </c>
      <c r="AX298" s="21" t="e">
        <f t="shared" si="166"/>
        <v>#N/A</v>
      </c>
      <c r="AY298" s="20" t="e">
        <f>VLOOKUP($D298,'DATA PENGUKURAN GARDU'!$A:$BS,46,0)</f>
        <v>#N/A</v>
      </c>
      <c r="AZ298" s="20" t="e">
        <f>VLOOKUP($D298,'DATA PENGUKURAN GARDU'!$A:$BS,53,0)</f>
        <v>#N/A</v>
      </c>
      <c r="BA298" s="20" t="e">
        <f>VLOOKUP($D298,'DATA PENGUKURAN GARDU'!$A:$BS,54,0)</f>
        <v>#N/A</v>
      </c>
      <c r="BB298" s="17" t="e">
        <f>VLOOKUP($E298,'DATA PENGUKURAN GARDU'!$A:$BS,42,0)</f>
        <v>#N/A</v>
      </c>
      <c r="BC298" s="23" t="e">
        <f t="shared" si="167"/>
        <v>#N/A</v>
      </c>
      <c r="BD298" s="17" t="e">
        <f>VLOOKUP($E298,'DATA PENGUKURAN GARDU'!$A:$BS,44,0)</f>
        <v>#N/A</v>
      </c>
      <c r="BE298" s="23" t="e">
        <f t="shared" si="168"/>
        <v>#N/A</v>
      </c>
      <c r="BF298" s="17" t="e">
        <f>VLOOKUP($E298,'DATA PENGUKURAN GARDU'!$A:$BS,46,0)</f>
        <v>#N/A</v>
      </c>
      <c r="BG298" s="23" t="e">
        <f t="shared" si="169"/>
        <v>#N/A</v>
      </c>
      <c r="BH298" s="17" t="e">
        <f>VLOOKUP($E298,'DATA PENGUKURAN GARDU'!$A:$BS,46,0)</f>
        <v>#N/A</v>
      </c>
      <c r="BI298" s="17" t="e">
        <f>VLOOKUP($E298,'DATA PENGUKURAN GARDU'!$A:$BS,53,0)</f>
        <v>#N/A</v>
      </c>
      <c r="BJ298" s="17" t="e">
        <f>VLOOKUP($E298,'DATA PENGUKURAN GARDU'!$A:$BS,54,0)</f>
        <v>#N/A</v>
      </c>
      <c r="BK298" s="20" t="e">
        <f t="shared" si="147"/>
        <v>#N/A</v>
      </c>
      <c r="BL298" s="20" t="e">
        <f t="shared" si="148"/>
        <v>#N/A</v>
      </c>
      <c r="BM298" s="20" t="e">
        <f t="shared" si="149"/>
        <v>#N/A</v>
      </c>
      <c r="BN298" s="25" t="e">
        <f t="shared" si="150"/>
        <v>#N/A</v>
      </c>
      <c r="BO298" s="26" t="str">
        <f t="shared" si="151"/>
        <v>0</v>
      </c>
      <c r="BP298" s="21" t="e">
        <f t="shared" si="152"/>
        <v>#VALUE!</v>
      </c>
      <c r="BQ298" s="20" t="e">
        <f t="shared" si="153"/>
        <v>#N/A</v>
      </c>
      <c r="BR298" s="20" t="e">
        <v>#N/A</v>
      </c>
      <c r="BS298" s="9" t="e">
        <v>#N/A</v>
      </c>
      <c r="BT298" s="2" t="e">
        <f t="shared" si="154"/>
        <v>#VALUE!</v>
      </c>
      <c r="BU298" s="2" t="e">
        <f t="shared" si="137"/>
        <v>#N/A</v>
      </c>
      <c r="BV298" s="2" t="e">
        <f t="shared" si="138"/>
        <v>#N/A</v>
      </c>
    </row>
    <row r="299" s="2" customFormat="1" ht="22.95" customHeight="1" spans="1:74">
      <c r="A299" s="9" t="str">
        <f t="shared" si="139"/>
        <v>KMO 79Induk</v>
      </c>
      <c r="B299" s="9" t="str">
        <f t="shared" si="140"/>
        <v>KMO 79jurusan 1</v>
      </c>
      <c r="C299" s="9" t="str">
        <f t="shared" si="141"/>
        <v>KMO 79jurusan 2</v>
      </c>
      <c r="D299" s="9" t="str">
        <f t="shared" si="142"/>
        <v>KMO 79jurusan 3</v>
      </c>
      <c r="E299" s="9" t="str">
        <f t="shared" si="143"/>
        <v>KMO 79jurusan 4</v>
      </c>
      <c r="F299" s="10" t="s">
        <v>89</v>
      </c>
      <c r="G299" s="10" t="s">
        <v>8</v>
      </c>
      <c r="H299" s="10" t="s">
        <v>383</v>
      </c>
      <c r="I299" s="10" t="s">
        <v>10629</v>
      </c>
      <c r="J299" s="10" t="s">
        <v>10630</v>
      </c>
      <c r="K299" s="10" t="s">
        <v>7465</v>
      </c>
      <c r="L299" s="10"/>
      <c r="M299" s="10"/>
      <c r="N299" s="14">
        <f t="shared" si="144"/>
        <v>0</v>
      </c>
      <c r="O299" s="15" t="e">
        <f t="shared" si="145"/>
        <v>#VALUE!</v>
      </c>
      <c r="P299" s="15" t="e">
        <f t="shared" si="146"/>
        <v>#VALUE!</v>
      </c>
      <c r="Q299" s="17" t="e">
        <f>VLOOKUP($A299,'DATA PENGUKURAN GARDU'!$A:$BS,42,0)</f>
        <v>#N/A</v>
      </c>
      <c r="R299" s="18" t="e">
        <f t="shared" si="155"/>
        <v>#N/A</v>
      </c>
      <c r="S299" s="17" t="e">
        <f>VLOOKUP($A299,'DATA PENGUKURAN GARDU'!$A:$BS,44,0)</f>
        <v>#N/A</v>
      </c>
      <c r="T299" s="18" t="e">
        <f t="shared" si="156"/>
        <v>#N/A</v>
      </c>
      <c r="U299" s="17" t="e">
        <f>VLOOKUP($A299,'DATA PENGUKURAN GARDU'!$A:$BS,46,0)</f>
        <v>#N/A</v>
      </c>
      <c r="V299" s="18" t="e">
        <f t="shared" si="157"/>
        <v>#N/A</v>
      </c>
      <c r="W299" s="17" t="e">
        <f>VLOOKUP($A299,'DATA PENGUKURAN GARDU'!$A:$BS,48,0)</f>
        <v>#N/A</v>
      </c>
      <c r="X299" s="17" t="e">
        <f>VLOOKUP($A299,'DATA PENGUKURAN GARDU'!$A:$BS,53,0)</f>
        <v>#N/A</v>
      </c>
      <c r="Y299" s="17" t="e">
        <f>VLOOKUP($A299,'DATA PENGUKURAN GARDU'!$A:$BS,54,0)</f>
        <v>#N/A</v>
      </c>
      <c r="Z299" s="17" t="e">
        <f>VLOOKUP($A299,'DATA PENGUKURAN GARDU'!$A:$BS,55,0)</f>
        <v>#N/A</v>
      </c>
      <c r="AA299" s="20" t="e">
        <f>VLOOKUP($B299,'DATA PENGUKURAN GARDU'!$A:$BS,42,0)</f>
        <v>#N/A</v>
      </c>
      <c r="AB299" s="21" t="e">
        <f t="shared" si="158"/>
        <v>#N/A</v>
      </c>
      <c r="AC299" s="20" t="e">
        <f>VLOOKUP($B299,'DATA PENGUKURAN GARDU'!$A:$BS,44,0)</f>
        <v>#N/A</v>
      </c>
      <c r="AD299" s="21" t="e">
        <f t="shared" si="159"/>
        <v>#N/A</v>
      </c>
      <c r="AE299" s="20" t="e">
        <f>VLOOKUP($B299,'DATA PENGUKURAN GARDU'!$A:$BS,46,0)</f>
        <v>#N/A</v>
      </c>
      <c r="AF299" s="21" t="e">
        <f t="shared" si="160"/>
        <v>#N/A</v>
      </c>
      <c r="AG299" s="20" t="e">
        <f>VLOOKUP($B299,'DATA PENGUKURAN GARDU'!$A:$BS,46,0)</f>
        <v>#N/A</v>
      </c>
      <c r="AH299" s="20" t="e">
        <f>VLOOKUP($B299,'DATA PENGUKURAN GARDU'!$A:$BS,53,0)</f>
        <v>#N/A</v>
      </c>
      <c r="AI299" s="20" t="e">
        <f>VLOOKUP($B299,'DATA PENGUKURAN GARDU'!$A:$BS,54,0)</f>
        <v>#N/A</v>
      </c>
      <c r="AJ299" s="17" t="e">
        <f>VLOOKUP($C299,'DATA PENGUKURAN GARDU'!$A:$BS,42,0)</f>
        <v>#N/A</v>
      </c>
      <c r="AK299" s="23" t="e">
        <f t="shared" si="161"/>
        <v>#N/A</v>
      </c>
      <c r="AL299" s="17" t="e">
        <f>VLOOKUP($C299,'DATA PENGUKURAN GARDU'!$A:$BS,44,0)</f>
        <v>#N/A</v>
      </c>
      <c r="AM299" s="23" t="e">
        <f t="shared" si="162"/>
        <v>#N/A</v>
      </c>
      <c r="AN299" s="17" t="e">
        <f>VLOOKUP($C299,'DATA PENGUKURAN GARDU'!$A:$BS,46,0)</f>
        <v>#N/A</v>
      </c>
      <c r="AO299" s="23" t="e">
        <f t="shared" si="163"/>
        <v>#N/A</v>
      </c>
      <c r="AP299" s="17" t="e">
        <f>VLOOKUP($C299,'DATA PENGUKURAN GARDU'!$A:$BS,46,0)</f>
        <v>#N/A</v>
      </c>
      <c r="AQ299" s="17" t="e">
        <f>VLOOKUP($C299,'DATA PENGUKURAN GARDU'!$A:$BS,53,0)</f>
        <v>#N/A</v>
      </c>
      <c r="AR299" s="17" t="e">
        <f>VLOOKUP($C299,'DATA PENGUKURAN GARDU'!$A:$BS,54,0)</f>
        <v>#N/A</v>
      </c>
      <c r="AS299" s="20" t="e">
        <f>VLOOKUP($D299,'DATA PENGUKURAN GARDU'!$A:$BS,42,0)</f>
        <v>#N/A</v>
      </c>
      <c r="AT299" s="21" t="e">
        <f t="shared" si="164"/>
        <v>#N/A</v>
      </c>
      <c r="AU299" s="20" t="e">
        <f>VLOOKUP($D299,'DATA PENGUKURAN GARDU'!$A:$BS,44,0)</f>
        <v>#N/A</v>
      </c>
      <c r="AV299" s="21" t="e">
        <f t="shared" si="165"/>
        <v>#N/A</v>
      </c>
      <c r="AW299" s="20" t="e">
        <f>VLOOKUP($D299,'DATA PENGUKURAN GARDU'!$A:$BS,46,0)</f>
        <v>#N/A</v>
      </c>
      <c r="AX299" s="21" t="e">
        <f t="shared" si="166"/>
        <v>#N/A</v>
      </c>
      <c r="AY299" s="20" t="e">
        <f>VLOOKUP($D299,'DATA PENGUKURAN GARDU'!$A:$BS,46,0)</f>
        <v>#N/A</v>
      </c>
      <c r="AZ299" s="20" t="e">
        <f>VLOOKUP($D299,'DATA PENGUKURAN GARDU'!$A:$BS,53,0)</f>
        <v>#N/A</v>
      </c>
      <c r="BA299" s="20" t="e">
        <f>VLOOKUP($D299,'DATA PENGUKURAN GARDU'!$A:$BS,54,0)</f>
        <v>#N/A</v>
      </c>
      <c r="BB299" s="17" t="e">
        <f>VLOOKUP($E299,'DATA PENGUKURAN GARDU'!$A:$BS,42,0)</f>
        <v>#N/A</v>
      </c>
      <c r="BC299" s="23" t="e">
        <f t="shared" si="167"/>
        <v>#N/A</v>
      </c>
      <c r="BD299" s="17" t="e">
        <f>VLOOKUP($E299,'DATA PENGUKURAN GARDU'!$A:$BS,44,0)</f>
        <v>#N/A</v>
      </c>
      <c r="BE299" s="23" t="e">
        <f t="shared" si="168"/>
        <v>#N/A</v>
      </c>
      <c r="BF299" s="17" t="e">
        <f>VLOOKUP($E299,'DATA PENGUKURAN GARDU'!$A:$BS,46,0)</f>
        <v>#N/A</v>
      </c>
      <c r="BG299" s="23" t="e">
        <f t="shared" si="169"/>
        <v>#N/A</v>
      </c>
      <c r="BH299" s="17" t="e">
        <f>VLOOKUP($E299,'DATA PENGUKURAN GARDU'!$A:$BS,46,0)</f>
        <v>#N/A</v>
      </c>
      <c r="BI299" s="17" t="e">
        <f>VLOOKUP($E299,'DATA PENGUKURAN GARDU'!$A:$BS,53,0)</f>
        <v>#N/A</v>
      </c>
      <c r="BJ299" s="17" t="e">
        <f>VLOOKUP($E299,'DATA PENGUKURAN GARDU'!$A:$BS,54,0)</f>
        <v>#N/A</v>
      </c>
      <c r="BK299" s="20" t="e">
        <f t="shared" si="147"/>
        <v>#N/A</v>
      </c>
      <c r="BL299" s="20" t="e">
        <f t="shared" si="148"/>
        <v>#N/A</v>
      </c>
      <c r="BM299" s="20" t="e">
        <f t="shared" si="149"/>
        <v>#N/A</v>
      </c>
      <c r="BN299" s="25" t="e">
        <f t="shared" si="150"/>
        <v>#N/A</v>
      </c>
      <c r="BO299" s="26" t="str">
        <f t="shared" si="151"/>
        <v>0</v>
      </c>
      <c r="BP299" s="21" t="e">
        <f t="shared" si="152"/>
        <v>#VALUE!</v>
      </c>
      <c r="BQ299" s="20" t="e">
        <f t="shared" si="153"/>
        <v>#N/A</v>
      </c>
      <c r="BR299" s="20" t="e">
        <v>#N/A</v>
      </c>
      <c r="BS299" s="9" t="e">
        <v>#N/A</v>
      </c>
      <c r="BT299" s="2" t="e">
        <f t="shared" si="154"/>
        <v>#VALUE!</v>
      </c>
      <c r="BU299" s="2" t="e">
        <f t="shared" si="137"/>
        <v>#N/A</v>
      </c>
      <c r="BV299" s="2" t="e">
        <f t="shared" si="138"/>
        <v>#N/A</v>
      </c>
    </row>
    <row r="300" s="2" customFormat="1" ht="22.95" customHeight="1" spans="1:74">
      <c r="A300" s="9" t="str">
        <f t="shared" si="139"/>
        <v>NP 005.1Induk</v>
      </c>
      <c r="B300" s="9" t="str">
        <f t="shared" si="140"/>
        <v>NP 005.1jurusan 1</v>
      </c>
      <c r="C300" s="9" t="str">
        <f t="shared" si="141"/>
        <v>NP 005.1jurusan 2</v>
      </c>
      <c r="D300" s="9" t="str">
        <f t="shared" si="142"/>
        <v>NP 005.1jurusan 3</v>
      </c>
      <c r="E300" s="9" t="str">
        <f t="shared" si="143"/>
        <v>NP 005.1jurusan 4</v>
      </c>
      <c r="F300" s="10" t="s">
        <v>384</v>
      </c>
      <c r="G300" s="10" t="s">
        <v>173</v>
      </c>
      <c r="H300" s="10" t="s">
        <v>385</v>
      </c>
      <c r="I300" s="10" t="s">
        <v>10631</v>
      </c>
      <c r="J300" s="10" t="s">
        <v>10632</v>
      </c>
      <c r="K300" s="10" t="s">
        <v>7465</v>
      </c>
      <c r="L300" s="10"/>
      <c r="M300" s="10"/>
      <c r="N300" s="14">
        <f t="shared" si="144"/>
        <v>0</v>
      </c>
      <c r="O300" s="15" t="e">
        <f t="shared" si="145"/>
        <v>#VALUE!</v>
      </c>
      <c r="P300" s="15" t="e">
        <f t="shared" si="146"/>
        <v>#VALUE!</v>
      </c>
      <c r="Q300" s="17" t="e">
        <f>VLOOKUP($A300,'DATA PENGUKURAN GARDU'!$A:$BS,42,0)</f>
        <v>#N/A</v>
      </c>
      <c r="R300" s="18" t="e">
        <f t="shared" si="155"/>
        <v>#N/A</v>
      </c>
      <c r="S300" s="17" t="e">
        <f>VLOOKUP($A300,'DATA PENGUKURAN GARDU'!$A:$BS,44,0)</f>
        <v>#N/A</v>
      </c>
      <c r="T300" s="18" t="e">
        <f t="shared" si="156"/>
        <v>#N/A</v>
      </c>
      <c r="U300" s="17" t="e">
        <f>VLOOKUP($A300,'DATA PENGUKURAN GARDU'!$A:$BS,46,0)</f>
        <v>#N/A</v>
      </c>
      <c r="V300" s="18" t="e">
        <f t="shared" si="157"/>
        <v>#N/A</v>
      </c>
      <c r="W300" s="17" t="e">
        <f>VLOOKUP($A300,'DATA PENGUKURAN GARDU'!$A:$BS,48,0)</f>
        <v>#N/A</v>
      </c>
      <c r="X300" s="17" t="e">
        <f>VLOOKUP($A300,'DATA PENGUKURAN GARDU'!$A:$BS,53,0)</f>
        <v>#N/A</v>
      </c>
      <c r="Y300" s="17" t="e">
        <f>VLOOKUP($A300,'DATA PENGUKURAN GARDU'!$A:$BS,54,0)</f>
        <v>#N/A</v>
      </c>
      <c r="Z300" s="17" t="e">
        <f>VLOOKUP($A300,'DATA PENGUKURAN GARDU'!$A:$BS,55,0)</f>
        <v>#N/A</v>
      </c>
      <c r="AA300" s="20" t="e">
        <f>VLOOKUP($B300,'DATA PENGUKURAN GARDU'!$A:$BS,42,0)</f>
        <v>#N/A</v>
      </c>
      <c r="AB300" s="21" t="e">
        <f t="shared" si="158"/>
        <v>#N/A</v>
      </c>
      <c r="AC300" s="20" t="e">
        <f>VLOOKUP($B300,'DATA PENGUKURAN GARDU'!$A:$BS,44,0)</f>
        <v>#N/A</v>
      </c>
      <c r="AD300" s="21" t="e">
        <f t="shared" si="159"/>
        <v>#N/A</v>
      </c>
      <c r="AE300" s="20" t="e">
        <f>VLOOKUP($B300,'DATA PENGUKURAN GARDU'!$A:$BS,46,0)</f>
        <v>#N/A</v>
      </c>
      <c r="AF300" s="21" t="e">
        <f t="shared" si="160"/>
        <v>#N/A</v>
      </c>
      <c r="AG300" s="20" t="e">
        <f>VLOOKUP($B300,'DATA PENGUKURAN GARDU'!$A:$BS,46,0)</f>
        <v>#N/A</v>
      </c>
      <c r="AH300" s="20" t="e">
        <f>VLOOKUP($B300,'DATA PENGUKURAN GARDU'!$A:$BS,53,0)</f>
        <v>#N/A</v>
      </c>
      <c r="AI300" s="20" t="e">
        <f>VLOOKUP($B300,'DATA PENGUKURAN GARDU'!$A:$BS,54,0)</f>
        <v>#N/A</v>
      </c>
      <c r="AJ300" s="17" t="e">
        <f>VLOOKUP($C300,'DATA PENGUKURAN GARDU'!$A:$BS,42,0)</f>
        <v>#N/A</v>
      </c>
      <c r="AK300" s="23" t="e">
        <f t="shared" si="161"/>
        <v>#N/A</v>
      </c>
      <c r="AL300" s="17" t="e">
        <f>VLOOKUP($C300,'DATA PENGUKURAN GARDU'!$A:$BS,44,0)</f>
        <v>#N/A</v>
      </c>
      <c r="AM300" s="23" t="e">
        <f t="shared" si="162"/>
        <v>#N/A</v>
      </c>
      <c r="AN300" s="17" t="e">
        <f>VLOOKUP($C300,'DATA PENGUKURAN GARDU'!$A:$BS,46,0)</f>
        <v>#N/A</v>
      </c>
      <c r="AO300" s="23" t="e">
        <f t="shared" si="163"/>
        <v>#N/A</v>
      </c>
      <c r="AP300" s="17" t="e">
        <f>VLOOKUP($C300,'DATA PENGUKURAN GARDU'!$A:$BS,46,0)</f>
        <v>#N/A</v>
      </c>
      <c r="AQ300" s="17" t="e">
        <f>VLOOKUP($C300,'DATA PENGUKURAN GARDU'!$A:$BS,53,0)</f>
        <v>#N/A</v>
      </c>
      <c r="AR300" s="17" t="e">
        <f>VLOOKUP($C300,'DATA PENGUKURAN GARDU'!$A:$BS,54,0)</f>
        <v>#N/A</v>
      </c>
      <c r="AS300" s="20" t="e">
        <f>VLOOKUP($D300,'DATA PENGUKURAN GARDU'!$A:$BS,42,0)</f>
        <v>#N/A</v>
      </c>
      <c r="AT300" s="21" t="e">
        <f t="shared" si="164"/>
        <v>#N/A</v>
      </c>
      <c r="AU300" s="20" t="e">
        <f>VLOOKUP($D300,'DATA PENGUKURAN GARDU'!$A:$BS,44,0)</f>
        <v>#N/A</v>
      </c>
      <c r="AV300" s="21" t="e">
        <f t="shared" si="165"/>
        <v>#N/A</v>
      </c>
      <c r="AW300" s="20" t="e">
        <f>VLOOKUP($D300,'DATA PENGUKURAN GARDU'!$A:$BS,46,0)</f>
        <v>#N/A</v>
      </c>
      <c r="AX300" s="21" t="e">
        <f t="shared" si="166"/>
        <v>#N/A</v>
      </c>
      <c r="AY300" s="20" t="e">
        <f>VLOOKUP($D300,'DATA PENGUKURAN GARDU'!$A:$BS,46,0)</f>
        <v>#N/A</v>
      </c>
      <c r="AZ300" s="20" t="e">
        <f>VLOOKUP($D300,'DATA PENGUKURAN GARDU'!$A:$BS,53,0)</f>
        <v>#N/A</v>
      </c>
      <c r="BA300" s="20" t="e">
        <f>VLOOKUP($D300,'DATA PENGUKURAN GARDU'!$A:$BS,54,0)</f>
        <v>#N/A</v>
      </c>
      <c r="BB300" s="17" t="e">
        <f>VLOOKUP($E300,'DATA PENGUKURAN GARDU'!$A:$BS,42,0)</f>
        <v>#N/A</v>
      </c>
      <c r="BC300" s="23" t="e">
        <f t="shared" si="167"/>
        <v>#N/A</v>
      </c>
      <c r="BD300" s="17" t="e">
        <f>VLOOKUP($E300,'DATA PENGUKURAN GARDU'!$A:$BS,44,0)</f>
        <v>#N/A</v>
      </c>
      <c r="BE300" s="23" t="e">
        <f t="shared" si="168"/>
        <v>#N/A</v>
      </c>
      <c r="BF300" s="17" t="e">
        <f>VLOOKUP($E300,'DATA PENGUKURAN GARDU'!$A:$BS,46,0)</f>
        <v>#N/A</v>
      </c>
      <c r="BG300" s="23" t="e">
        <f t="shared" si="169"/>
        <v>#N/A</v>
      </c>
      <c r="BH300" s="17" t="e">
        <f>VLOOKUP($E300,'DATA PENGUKURAN GARDU'!$A:$BS,46,0)</f>
        <v>#N/A</v>
      </c>
      <c r="BI300" s="17" t="e">
        <f>VLOOKUP($E300,'DATA PENGUKURAN GARDU'!$A:$BS,53,0)</f>
        <v>#N/A</v>
      </c>
      <c r="BJ300" s="17" t="e">
        <f>VLOOKUP($E300,'DATA PENGUKURAN GARDU'!$A:$BS,54,0)</f>
        <v>#N/A</v>
      </c>
      <c r="BK300" s="20" t="e">
        <f t="shared" si="147"/>
        <v>#N/A</v>
      </c>
      <c r="BL300" s="20" t="e">
        <f t="shared" si="148"/>
        <v>#N/A</v>
      </c>
      <c r="BM300" s="20" t="e">
        <f t="shared" si="149"/>
        <v>#N/A</v>
      </c>
      <c r="BN300" s="25" t="e">
        <f t="shared" si="150"/>
        <v>#N/A</v>
      </c>
      <c r="BO300" s="26" t="str">
        <f t="shared" si="151"/>
        <v>0</v>
      </c>
      <c r="BP300" s="21" t="e">
        <f t="shared" si="152"/>
        <v>#VALUE!</v>
      </c>
      <c r="BQ300" s="20" t="e">
        <f t="shared" si="153"/>
        <v>#N/A</v>
      </c>
      <c r="BR300" s="20" t="e">
        <v>#N/A</v>
      </c>
      <c r="BS300" s="9" t="e">
        <v>#N/A</v>
      </c>
      <c r="BT300" s="2" t="e">
        <f t="shared" si="154"/>
        <v>#VALUE!</v>
      </c>
      <c r="BU300" s="2" t="e">
        <f t="shared" si="137"/>
        <v>#N/A</v>
      </c>
      <c r="BV300" s="2" t="e">
        <f t="shared" si="138"/>
        <v>#N/A</v>
      </c>
    </row>
    <row r="301" s="2" customFormat="1" ht="22.95" customHeight="1" spans="1:74">
      <c r="A301" s="9" t="str">
        <f t="shared" si="139"/>
        <v>NP 011.1Induk</v>
      </c>
      <c r="B301" s="9" t="str">
        <f t="shared" si="140"/>
        <v>NP 011.1jurusan 1</v>
      </c>
      <c r="C301" s="9" t="str">
        <f t="shared" si="141"/>
        <v>NP 011.1jurusan 2</v>
      </c>
      <c r="D301" s="9" t="str">
        <f t="shared" si="142"/>
        <v>NP 011.1jurusan 3</v>
      </c>
      <c r="E301" s="9" t="str">
        <f t="shared" si="143"/>
        <v>NP 011.1jurusan 4</v>
      </c>
      <c r="F301" s="10" t="s">
        <v>386</v>
      </c>
      <c r="G301" s="10" t="s">
        <v>173</v>
      </c>
      <c r="H301" s="10" t="s">
        <v>387</v>
      </c>
      <c r="I301" s="10" t="s">
        <v>10633</v>
      </c>
      <c r="J301" s="10" t="s">
        <v>10634</v>
      </c>
      <c r="K301" s="10" t="s">
        <v>7465</v>
      </c>
      <c r="L301" s="10"/>
      <c r="M301" s="10"/>
      <c r="N301" s="14">
        <f t="shared" si="144"/>
        <v>0</v>
      </c>
      <c r="O301" s="15" t="e">
        <f t="shared" si="145"/>
        <v>#VALUE!</v>
      </c>
      <c r="P301" s="15" t="e">
        <f t="shared" si="146"/>
        <v>#VALUE!</v>
      </c>
      <c r="Q301" s="17" t="e">
        <f>VLOOKUP($A301,'DATA PENGUKURAN GARDU'!$A:$BS,42,0)</f>
        <v>#N/A</v>
      </c>
      <c r="R301" s="18" t="e">
        <f t="shared" si="155"/>
        <v>#N/A</v>
      </c>
      <c r="S301" s="17" t="e">
        <f>VLOOKUP($A301,'DATA PENGUKURAN GARDU'!$A:$BS,44,0)</f>
        <v>#N/A</v>
      </c>
      <c r="T301" s="18" t="e">
        <f t="shared" si="156"/>
        <v>#N/A</v>
      </c>
      <c r="U301" s="17" t="e">
        <f>VLOOKUP($A301,'DATA PENGUKURAN GARDU'!$A:$BS,46,0)</f>
        <v>#N/A</v>
      </c>
      <c r="V301" s="18" t="e">
        <f t="shared" si="157"/>
        <v>#N/A</v>
      </c>
      <c r="W301" s="17" t="e">
        <f>VLOOKUP($A301,'DATA PENGUKURAN GARDU'!$A:$BS,48,0)</f>
        <v>#N/A</v>
      </c>
      <c r="X301" s="17" t="e">
        <f>VLOOKUP($A301,'DATA PENGUKURAN GARDU'!$A:$BS,53,0)</f>
        <v>#N/A</v>
      </c>
      <c r="Y301" s="17" t="e">
        <f>VLOOKUP($A301,'DATA PENGUKURAN GARDU'!$A:$BS,54,0)</f>
        <v>#N/A</v>
      </c>
      <c r="Z301" s="17" t="e">
        <f>VLOOKUP($A301,'DATA PENGUKURAN GARDU'!$A:$BS,55,0)</f>
        <v>#N/A</v>
      </c>
      <c r="AA301" s="20" t="e">
        <f>VLOOKUP($B301,'DATA PENGUKURAN GARDU'!$A:$BS,42,0)</f>
        <v>#N/A</v>
      </c>
      <c r="AB301" s="21" t="e">
        <f t="shared" si="158"/>
        <v>#N/A</v>
      </c>
      <c r="AC301" s="20" t="e">
        <f>VLOOKUP($B301,'DATA PENGUKURAN GARDU'!$A:$BS,44,0)</f>
        <v>#N/A</v>
      </c>
      <c r="AD301" s="21" t="e">
        <f t="shared" si="159"/>
        <v>#N/A</v>
      </c>
      <c r="AE301" s="20" t="e">
        <f>VLOOKUP($B301,'DATA PENGUKURAN GARDU'!$A:$BS,46,0)</f>
        <v>#N/A</v>
      </c>
      <c r="AF301" s="21" t="e">
        <f t="shared" si="160"/>
        <v>#N/A</v>
      </c>
      <c r="AG301" s="20" t="e">
        <f>VLOOKUP($B301,'DATA PENGUKURAN GARDU'!$A:$BS,46,0)</f>
        <v>#N/A</v>
      </c>
      <c r="AH301" s="20" t="e">
        <f>VLOOKUP($B301,'DATA PENGUKURAN GARDU'!$A:$BS,53,0)</f>
        <v>#N/A</v>
      </c>
      <c r="AI301" s="20" t="e">
        <f>VLOOKUP($B301,'DATA PENGUKURAN GARDU'!$A:$BS,54,0)</f>
        <v>#N/A</v>
      </c>
      <c r="AJ301" s="17" t="e">
        <f>VLOOKUP($C301,'DATA PENGUKURAN GARDU'!$A:$BS,42,0)</f>
        <v>#N/A</v>
      </c>
      <c r="AK301" s="23" t="e">
        <f t="shared" si="161"/>
        <v>#N/A</v>
      </c>
      <c r="AL301" s="17" t="e">
        <f>VLOOKUP($C301,'DATA PENGUKURAN GARDU'!$A:$BS,44,0)</f>
        <v>#N/A</v>
      </c>
      <c r="AM301" s="23" t="e">
        <f t="shared" si="162"/>
        <v>#N/A</v>
      </c>
      <c r="AN301" s="17" t="e">
        <f>VLOOKUP($C301,'DATA PENGUKURAN GARDU'!$A:$BS,46,0)</f>
        <v>#N/A</v>
      </c>
      <c r="AO301" s="23" t="e">
        <f t="shared" si="163"/>
        <v>#N/A</v>
      </c>
      <c r="AP301" s="17" t="e">
        <f>VLOOKUP($C301,'DATA PENGUKURAN GARDU'!$A:$BS,46,0)</f>
        <v>#N/A</v>
      </c>
      <c r="AQ301" s="17" t="e">
        <f>VLOOKUP($C301,'DATA PENGUKURAN GARDU'!$A:$BS,53,0)</f>
        <v>#N/A</v>
      </c>
      <c r="AR301" s="17" t="e">
        <f>VLOOKUP($C301,'DATA PENGUKURAN GARDU'!$A:$BS,54,0)</f>
        <v>#N/A</v>
      </c>
      <c r="AS301" s="20" t="e">
        <f>VLOOKUP($D301,'DATA PENGUKURAN GARDU'!$A:$BS,42,0)</f>
        <v>#N/A</v>
      </c>
      <c r="AT301" s="21" t="e">
        <f t="shared" si="164"/>
        <v>#N/A</v>
      </c>
      <c r="AU301" s="20" t="e">
        <f>VLOOKUP($D301,'DATA PENGUKURAN GARDU'!$A:$BS,44,0)</f>
        <v>#N/A</v>
      </c>
      <c r="AV301" s="21" t="e">
        <f t="shared" si="165"/>
        <v>#N/A</v>
      </c>
      <c r="AW301" s="20" t="e">
        <f>VLOOKUP($D301,'DATA PENGUKURAN GARDU'!$A:$BS,46,0)</f>
        <v>#N/A</v>
      </c>
      <c r="AX301" s="21" t="e">
        <f t="shared" si="166"/>
        <v>#N/A</v>
      </c>
      <c r="AY301" s="20" t="e">
        <f>VLOOKUP($D301,'DATA PENGUKURAN GARDU'!$A:$BS,46,0)</f>
        <v>#N/A</v>
      </c>
      <c r="AZ301" s="20" t="e">
        <f>VLOOKUP($D301,'DATA PENGUKURAN GARDU'!$A:$BS,53,0)</f>
        <v>#N/A</v>
      </c>
      <c r="BA301" s="20" t="e">
        <f>VLOOKUP($D301,'DATA PENGUKURAN GARDU'!$A:$BS,54,0)</f>
        <v>#N/A</v>
      </c>
      <c r="BB301" s="17" t="e">
        <f>VLOOKUP($E301,'DATA PENGUKURAN GARDU'!$A:$BS,42,0)</f>
        <v>#N/A</v>
      </c>
      <c r="BC301" s="23" t="e">
        <f t="shared" si="167"/>
        <v>#N/A</v>
      </c>
      <c r="BD301" s="17" t="e">
        <f>VLOOKUP($E301,'DATA PENGUKURAN GARDU'!$A:$BS,44,0)</f>
        <v>#N/A</v>
      </c>
      <c r="BE301" s="23" t="e">
        <f t="shared" si="168"/>
        <v>#N/A</v>
      </c>
      <c r="BF301" s="17" t="e">
        <f>VLOOKUP($E301,'DATA PENGUKURAN GARDU'!$A:$BS,46,0)</f>
        <v>#N/A</v>
      </c>
      <c r="BG301" s="23" t="e">
        <f t="shared" si="169"/>
        <v>#N/A</v>
      </c>
      <c r="BH301" s="17" t="e">
        <f>VLOOKUP($E301,'DATA PENGUKURAN GARDU'!$A:$BS,46,0)</f>
        <v>#N/A</v>
      </c>
      <c r="BI301" s="17" t="e">
        <f>VLOOKUP($E301,'DATA PENGUKURAN GARDU'!$A:$BS,53,0)</f>
        <v>#N/A</v>
      </c>
      <c r="BJ301" s="17" t="e">
        <f>VLOOKUP($E301,'DATA PENGUKURAN GARDU'!$A:$BS,54,0)</f>
        <v>#N/A</v>
      </c>
      <c r="BK301" s="20" t="e">
        <f t="shared" si="147"/>
        <v>#N/A</v>
      </c>
      <c r="BL301" s="20" t="e">
        <f t="shared" si="148"/>
        <v>#N/A</v>
      </c>
      <c r="BM301" s="20" t="e">
        <f t="shared" si="149"/>
        <v>#N/A</v>
      </c>
      <c r="BN301" s="25" t="e">
        <f t="shared" si="150"/>
        <v>#N/A</v>
      </c>
      <c r="BO301" s="26" t="str">
        <f t="shared" si="151"/>
        <v>0</v>
      </c>
      <c r="BP301" s="21" t="e">
        <f t="shared" si="152"/>
        <v>#VALUE!</v>
      </c>
      <c r="BQ301" s="20" t="e">
        <f t="shared" si="153"/>
        <v>#N/A</v>
      </c>
      <c r="BR301" s="20" t="e">
        <v>#N/A</v>
      </c>
      <c r="BS301" s="9" t="e">
        <v>#N/A</v>
      </c>
      <c r="BT301" s="2" t="e">
        <f t="shared" si="154"/>
        <v>#VALUE!</v>
      </c>
      <c r="BU301" s="2" t="e">
        <f t="shared" si="137"/>
        <v>#N/A</v>
      </c>
      <c r="BV301" s="2" t="e">
        <f t="shared" si="138"/>
        <v>#N/A</v>
      </c>
    </row>
    <row r="302" s="2" customFormat="1" ht="22.95" customHeight="1" spans="1:74">
      <c r="A302" s="9" t="str">
        <f t="shared" si="139"/>
        <v>GARDU NURMAINI SIREGAR LANUTInduk</v>
      </c>
      <c r="B302" s="9" t="str">
        <f t="shared" si="140"/>
        <v>GARDU NURMAINI SIREGAR LANUTjurusan 1</v>
      </c>
      <c r="C302" s="9" t="str">
        <f t="shared" si="141"/>
        <v>GARDU NURMAINI SIREGAR LANUTjurusan 2</v>
      </c>
      <c r="D302" s="9" t="str">
        <f t="shared" si="142"/>
        <v>GARDU NURMAINI SIREGAR LANUTjurusan 3</v>
      </c>
      <c r="E302" s="9" t="str">
        <f t="shared" si="143"/>
        <v>GARDU NURMAINI SIREGAR LANUTjurusan 4</v>
      </c>
      <c r="F302" s="10" t="s">
        <v>28</v>
      </c>
      <c r="G302" s="10" t="s">
        <v>8</v>
      </c>
      <c r="H302" s="10" t="s">
        <v>388</v>
      </c>
      <c r="I302" s="10" t="s">
        <v>10635</v>
      </c>
      <c r="J302" s="10" t="s">
        <v>10636</v>
      </c>
      <c r="K302" s="10" t="s">
        <v>7465</v>
      </c>
      <c r="L302" s="10"/>
      <c r="M302" s="10"/>
      <c r="N302" s="14">
        <f t="shared" si="144"/>
        <v>0</v>
      </c>
      <c r="O302" s="15" t="e">
        <f t="shared" si="145"/>
        <v>#VALUE!</v>
      </c>
      <c r="P302" s="15" t="e">
        <f t="shared" si="146"/>
        <v>#VALUE!</v>
      </c>
      <c r="Q302" s="17" t="e">
        <f>VLOOKUP($A302,'DATA PENGUKURAN GARDU'!$A:$BS,42,0)</f>
        <v>#N/A</v>
      </c>
      <c r="R302" s="18" t="e">
        <f t="shared" si="155"/>
        <v>#N/A</v>
      </c>
      <c r="S302" s="17" t="e">
        <f>VLOOKUP($A302,'DATA PENGUKURAN GARDU'!$A:$BS,44,0)</f>
        <v>#N/A</v>
      </c>
      <c r="T302" s="18" t="e">
        <f t="shared" si="156"/>
        <v>#N/A</v>
      </c>
      <c r="U302" s="17" t="e">
        <f>VLOOKUP($A302,'DATA PENGUKURAN GARDU'!$A:$BS,46,0)</f>
        <v>#N/A</v>
      </c>
      <c r="V302" s="18" t="e">
        <f t="shared" si="157"/>
        <v>#N/A</v>
      </c>
      <c r="W302" s="17" t="e">
        <f>VLOOKUP($A302,'DATA PENGUKURAN GARDU'!$A:$BS,48,0)</f>
        <v>#N/A</v>
      </c>
      <c r="X302" s="17" t="e">
        <f>VLOOKUP($A302,'DATA PENGUKURAN GARDU'!$A:$BS,53,0)</f>
        <v>#N/A</v>
      </c>
      <c r="Y302" s="17" t="e">
        <f>VLOOKUP($A302,'DATA PENGUKURAN GARDU'!$A:$BS,54,0)</f>
        <v>#N/A</v>
      </c>
      <c r="Z302" s="17" t="e">
        <f>VLOOKUP($A302,'DATA PENGUKURAN GARDU'!$A:$BS,55,0)</f>
        <v>#N/A</v>
      </c>
      <c r="AA302" s="20" t="e">
        <f>VLOOKUP($B302,'DATA PENGUKURAN GARDU'!$A:$BS,42,0)</f>
        <v>#N/A</v>
      </c>
      <c r="AB302" s="21" t="e">
        <f t="shared" si="158"/>
        <v>#N/A</v>
      </c>
      <c r="AC302" s="20" t="e">
        <f>VLOOKUP($B302,'DATA PENGUKURAN GARDU'!$A:$BS,44,0)</f>
        <v>#N/A</v>
      </c>
      <c r="AD302" s="21" t="e">
        <f t="shared" si="159"/>
        <v>#N/A</v>
      </c>
      <c r="AE302" s="20" t="e">
        <f>VLOOKUP($B302,'DATA PENGUKURAN GARDU'!$A:$BS,46,0)</f>
        <v>#N/A</v>
      </c>
      <c r="AF302" s="21" t="e">
        <f t="shared" si="160"/>
        <v>#N/A</v>
      </c>
      <c r="AG302" s="20" t="e">
        <f>VLOOKUP($B302,'DATA PENGUKURAN GARDU'!$A:$BS,46,0)</f>
        <v>#N/A</v>
      </c>
      <c r="AH302" s="20" t="e">
        <f>VLOOKUP($B302,'DATA PENGUKURAN GARDU'!$A:$BS,53,0)</f>
        <v>#N/A</v>
      </c>
      <c r="AI302" s="20" t="e">
        <f>VLOOKUP($B302,'DATA PENGUKURAN GARDU'!$A:$BS,54,0)</f>
        <v>#N/A</v>
      </c>
      <c r="AJ302" s="17" t="e">
        <f>VLOOKUP($C302,'DATA PENGUKURAN GARDU'!$A:$BS,42,0)</f>
        <v>#N/A</v>
      </c>
      <c r="AK302" s="23" t="e">
        <f t="shared" si="161"/>
        <v>#N/A</v>
      </c>
      <c r="AL302" s="17" t="e">
        <f>VLOOKUP($C302,'DATA PENGUKURAN GARDU'!$A:$BS,44,0)</f>
        <v>#N/A</v>
      </c>
      <c r="AM302" s="23" t="e">
        <f t="shared" si="162"/>
        <v>#N/A</v>
      </c>
      <c r="AN302" s="17" t="e">
        <f>VLOOKUP($C302,'DATA PENGUKURAN GARDU'!$A:$BS,46,0)</f>
        <v>#N/A</v>
      </c>
      <c r="AO302" s="23" t="e">
        <f t="shared" si="163"/>
        <v>#N/A</v>
      </c>
      <c r="AP302" s="17" t="e">
        <f>VLOOKUP($C302,'DATA PENGUKURAN GARDU'!$A:$BS,46,0)</f>
        <v>#N/A</v>
      </c>
      <c r="AQ302" s="17" t="e">
        <f>VLOOKUP($C302,'DATA PENGUKURAN GARDU'!$A:$BS,53,0)</f>
        <v>#N/A</v>
      </c>
      <c r="AR302" s="17" t="e">
        <f>VLOOKUP($C302,'DATA PENGUKURAN GARDU'!$A:$BS,54,0)</f>
        <v>#N/A</v>
      </c>
      <c r="AS302" s="20" t="e">
        <f>VLOOKUP($D302,'DATA PENGUKURAN GARDU'!$A:$BS,42,0)</f>
        <v>#N/A</v>
      </c>
      <c r="AT302" s="21" t="e">
        <f t="shared" si="164"/>
        <v>#N/A</v>
      </c>
      <c r="AU302" s="20" t="e">
        <f>VLOOKUP($D302,'DATA PENGUKURAN GARDU'!$A:$BS,44,0)</f>
        <v>#N/A</v>
      </c>
      <c r="AV302" s="21" t="e">
        <f t="shared" si="165"/>
        <v>#N/A</v>
      </c>
      <c r="AW302" s="20" t="e">
        <f>VLOOKUP($D302,'DATA PENGUKURAN GARDU'!$A:$BS,46,0)</f>
        <v>#N/A</v>
      </c>
      <c r="AX302" s="21" t="e">
        <f t="shared" si="166"/>
        <v>#N/A</v>
      </c>
      <c r="AY302" s="20" t="e">
        <f>VLOOKUP($D302,'DATA PENGUKURAN GARDU'!$A:$BS,46,0)</f>
        <v>#N/A</v>
      </c>
      <c r="AZ302" s="20" t="e">
        <f>VLOOKUP($D302,'DATA PENGUKURAN GARDU'!$A:$BS,53,0)</f>
        <v>#N/A</v>
      </c>
      <c r="BA302" s="20" t="e">
        <f>VLOOKUP($D302,'DATA PENGUKURAN GARDU'!$A:$BS,54,0)</f>
        <v>#N/A</v>
      </c>
      <c r="BB302" s="17" t="e">
        <f>VLOOKUP($E302,'DATA PENGUKURAN GARDU'!$A:$BS,42,0)</f>
        <v>#N/A</v>
      </c>
      <c r="BC302" s="23" t="e">
        <f t="shared" si="167"/>
        <v>#N/A</v>
      </c>
      <c r="BD302" s="17" t="e">
        <f>VLOOKUP($E302,'DATA PENGUKURAN GARDU'!$A:$BS,44,0)</f>
        <v>#N/A</v>
      </c>
      <c r="BE302" s="23" t="e">
        <f t="shared" si="168"/>
        <v>#N/A</v>
      </c>
      <c r="BF302" s="17" t="e">
        <f>VLOOKUP($E302,'DATA PENGUKURAN GARDU'!$A:$BS,46,0)</f>
        <v>#N/A</v>
      </c>
      <c r="BG302" s="23" t="e">
        <f t="shared" si="169"/>
        <v>#N/A</v>
      </c>
      <c r="BH302" s="17" t="e">
        <f>VLOOKUP($E302,'DATA PENGUKURAN GARDU'!$A:$BS,46,0)</f>
        <v>#N/A</v>
      </c>
      <c r="BI302" s="17" t="e">
        <f>VLOOKUP($E302,'DATA PENGUKURAN GARDU'!$A:$BS,53,0)</f>
        <v>#N/A</v>
      </c>
      <c r="BJ302" s="17" t="e">
        <f>VLOOKUP($E302,'DATA PENGUKURAN GARDU'!$A:$BS,54,0)</f>
        <v>#N/A</v>
      </c>
      <c r="BK302" s="20" t="e">
        <f t="shared" si="147"/>
        <v>#N/A</v>
      </c>
      <c r="BL302" s="20" t="e">
        <f t="shared" si="148"/>
        <v>#N/A</v>
      </c>
      <c r="BM302" s="20" t="e">
        <f t="shared" si="149"/>
        <v>#N/A</v>
      </c>
      <c r="BN302" s="25" t="e">
        <f t="shared" si="150"/>
        <v>#N/A</v>
      </c>
      <c r="BO302" s="26" t="str">
        <f t="shared" si="151"/>
        <v>0</v>
      </c>
      <c r="BP302" s="21" t="e">
        <f t="shared" si="152"/>
        <v>#VALUE!</v>
      </c>
      <c r="BQ302" s="20" t="e">
        <f t="shared" si="153"/>
        <v>#N/A</v>
      </c>
      <c r="BR302" s="20" t="e">
        <v>#N/A</v>
      </c>
      <c r="BS302" s="9" t="e">
        <v>#N/A</v>
      </c>
      <c r="BT302" s="2" t="e">
        <f t="shared" si="154"/>
        <v>#VALUE!</v>
      </c>
      <c r="BU302" s="2" t="e">
        <f t="shared" si="137"/>
        <v>#N/A</v>
      </c>
      <c r="BV302" s="2" t="e">
        <f t="shared" si="138"/>
        <v>#N/A</v>
      </c>
    </row>
    <row r="303" s="2" customFormat="1" ht="22.95" customHeight="1" spans="1:74">
      <c r="A303" s="9" t="str">
        <f t="shared" si="139"/>
        <v>L-121Induk</v>
      </c>
      <c r="B303" s="9" t="str">
        <f t="shared" si="140"/>
        <v>L-121jurusan 1</v>
      </c>
      <c r="C303" s="9" t="str">
        <f t="shared" si="141"/>
        <v>L-121jurusan 2</v>
      </c>
      <c r="D303" s="9" t="str">
        <f t="shared" si="142"/>
        <v>L-121jurusan 3</v>
      </c>
      <c r="E303" s="9" t="str">
        <f t="shared" si="143"/>
        <v>L-121jurusan 4</v>
      </c>
      <c r="F303" s="10" t="s">
        <v>108</v>
      </c>
      <c r="G303" s="10" t="s">
        <v>22</v>
      </c>
      <c r="H303" s="10" t="s">
        <v>389</v>
      </c>
      <c r="I303" s="10" t="s">
        <v>10637</v>
      </c>
      <c r="J303" s="10" t="s">
        <v>10638</v>
      </c>
      <c r="K303" s="10" t="s">
        <v>7465</v>
      </c>
      <c r="L303" s="10"/>
      <c r="M303" s="10"/>
      <c r="N303" s="14">
        <f t="shared" si="144"/>
        <v>0</v>
      </c>
      <c r="O303" s="15" t="e">
        <f t="shared" si="145"/>
        <v>#VALUE!</v>
      </c>
      <c r="P303" s="15" t="e">
        <f t="shared" si="146"/>
        <v>#VALUE!</v>
      </c>
      <c r="Q303" s="17" t="e">
        <f>VLOOKUP($A303,'DATA PENGUKURAN GARDU'!$A:$BS,42,0)</f>
        <v>#N/A</v>
      </c>
      <c r="R303" s="18" t="e">
        <f t="shared" si="155"/>
        <v>#N/A</v>
      </c>
      <c r="S303" s="17" t="e">
        <f>VLOOKUP($A303,'DATA PENGUKURAN GARDU'!$A:$BS,44,0)</f>
        <v>#N/A</v>
      </c>
      <c r="T303" s="18" t="e">
        <f t="shared" si="156"/>
        <v>#N/A</v>
      </c>
      <c r="U303" s="17" t="e">
        <f>VLOOKUP($A303,'DATA PENGUKURAN GARDU'!$A:$BS,46,0)</f>
        <v>#N/A</v>
      </c>
      <c r="V303" s="18" t="e">
        <f t="shared" si="157"/>
        <v>#N/A</v>
      </c>
      <c r="W303" s="17" t="e">
        <f>VLOOKUP($A303,'DATA PENGUKURAN GARDU'!$A:$BS,48,0)</f>
        <v>#N/A</v>
      </c>
      <c r="X303" s="17" t="e">
        <f>VLOOKUP($A303,'DATA PENGUKURAN GARDU'!$A:$BS,53,0)</f>
        <v>#N/A</v>
      </c>
      <c r="Y303" s="17" t="e">
        <f>VLOOKUP($A303,'DATA PENGUKURAN GARDU'!$A:$BS,54,0)</f>
        <v>#N/A</v>
      </c>
      <c r="Z303" s="17" t="e">
        <f>VLOOKUP($A303,'DATA PENGUKURAN GARDU'!$A:$BS,55,0)</f>
        <v>#N/A</v>
      </c>
      <c r="AA303" s="20" t="e">
        <f>VLOOKUP($B303,'DATA PENGUKURAN GARDU'!$A:$BS,42,0)</f>
        <v>#N/A</v>
      </c>
      <c r="AB303" s="21" t="e">
        <f t="shared" si="158"/>
        <v>#N/A</v>
      </c>
      <c r="AC303" s="20" t="e">
        <f>VLOOKUP($B303,'DATA PENGUKURAN GARDU'!$A:$BS,44,0)</f>
        <v>#N/A</v>
      </c>
      <c r="AD303" s="21" t="e">
        <f t="shared" si="159"/>
        <v>#N/A</v>
      </c>
      <c r="AE303" s="20" t="e">
        <f>VLOOKUP($B303,'DATA PENGUKURAN GARDU'!$A:$BS,46,0)</f>
        <v>#N/A</v>
      </c>
      <c r="AF303" s="21" t="e">
        <f t="shared" si="160"/>
        <v>#N/A</v>
      </c>
      <c r="AG303" s="20" t="e">
        <f>VLOOKUP($B303,'DATA PENGUKURAN GARDU'!$A:$BS,46,0)</f>
        <v>#N/A</v>
      </c>
      <c r="AH303" s="20" t="e">
        <f>VLOOKUP($B303,'DATA PENGUKURAN GARDU'!$A:$BS,53,0)</f>
        <v>#N/A</v>
      </c>
      <c r="AI303" s="20" t="e">
        <f>VLOOKUP($B303,'DATA PENGUKURAN GARDU'!$A:$BS,54,0)</f>
        <v>#N/A</v>
      </c>
      <c r="AJ303" s="17" t="e">
        <f>VLOOKUP($C303,'DATA PENGUKURAN GARDU'!$A:$BS,42,0)</f>
        <v>#N/A</v>
      </c>
      <c r="AK303" s="23" t="e">
        <f t="shared" si="161"/>
        <v>#N/A</v>
      </c>
      <c r="AL303" s="17" t="e">
        <f>VLOOKUP($C303,'DATA PENGUKURAN GARDU'!$A:$BS,44,0)</f>
        <v>#N/A</v>
      </c>
      <c r="AM303" s="23" t="e">
        <f t="shared" si="162"/>
        <v>#N/A</v>
      </c>
      <c r="AN303" s="17" t="e">
        <f>VLOOKUP($C303,'DATA PENGUKURAN GARDU'!$A:$BS,46,0)</f>
        <v>#N/A</v>
      </c>
      <c r="AO303" s="23" t="e">
        <f t="shared" si="163"/>
        <v>#N/A</v>
      </c>
      <c r="AP303" s="17" t="e">
        <f>VLOOKUP($C303,'DATA PENGUKURAN GARDU'!$A:$BS,46,0)</f>
        <v>#N/A</v>
      </c>
      <c r="AQ303" s="17" t="e">
        <f>VLOOKUP($C303,'DATA PENGUKURAN GARDU'!$A:$BS,53,0)</f>
        <v>#N/A</v>
      </c>
      <c r="AR303" s="17" t="e">
        <f>VLOOKUP($C303,'DATA PENGUKURAN GARDU'!$A:$BS,54,0)</f>
        <v>#N/A</v>
      </c>
      <c r="AS303" s="20" t="e">
        <f>VLOOKUP($D303,'DATA PENGUKURAN GARDU'!$A:$BS,42,0)</f>
        <v>#N/A</v>
      </c>
      <c r="AT303" s="21" t="e">
        <f t="shared" si="164"/>
        <v>#N/A</v>
      </c>
      <c r="AU303" s="20" t="e">
        <f>VLOOKUP($D303,'DATA PENGUKURAN GARDU'!$A:$BS,44,0)</f>
        <v>#N/A</v>
      </c>
      <c r="AV303" s="21" t="e">
        <f t="shared" si="165"/>
        <v>#N/A</v>
      </c>
      <c r="AW303" s="20" t="e">
        <f>VLOOKUP($D303,'DATA PENGUKURAN GARDU'!$A:$BS,46,0)</f>
        <v>#N/A</v>
      </c>
      <c r="AX303" s="21" t="e">
        <f t="shared" si="166"/>
        <v>#N/A</v>
      </c>
      <c r="AY303" s="20" t="e">
        <f>VLOOKUP($D303,'DATA PENGUKURAN GARDU'!$A:$BS,46,0)</f>
        <v>#N/A</v>
      </c>
      <c r="AZ303" s="20" t="e">
        <f>VLOOKUP($D303,'DATA PENGUKURAN GARDU'!$A:$BS,53,0)</f>
        <v>#N/A</v>
      </c>
      <c r="BA303" s="20" t="e">
        <f>VLOOKUP($D303,'DATA PENGUKURAN GARDU'!$A:$BS,54,0)</f>
        <v>#N/A</v>
      </c>
      <c r="BB303" s="17" t="e">
        <f>VLOOKUP($E303,'DATA PENGUKURAN GARDU'!$A:$BS,42,0)</f>
        <v>#N/A</v>
      </c>
      <c r="BC303" s="23" t="e">
        <f t="shared" si="167"/>
        <v>#N/A</v>
      </c>
      <c r="BD303" s="17" t="e">
        <f>VLOOKUP($E303,'DATA PENGUKURAN GARDU'!$A:$BS,44,0)</f>
        <v>#N/A</v>
      </c>
      <c r="BE303" s="23" t="e">
        <f t="shared" si="168"/>
        <v>#N/A</v>
      </c>
      <c r="BF303" s="17" t="e">
        <f>VLOOKUP($E303,'DATA PENGUKURAN GARDU'!$A:$BS,46,0)</f>
        <v>#N/A</v>
      </c>
      <c r="BG303" s="23" t="e">
        <f t="shared" si="169"/>
        <v>#N/A</v>
      </c>
      <c r="BH303" s="17" t="e">
        <f>VLOOKUP($E303,'DATA PENGUKURAN GARDU'!$A:$BS,46,0)</f>
        <v>#N/A</v>
      </c>
      <c r="BI303" s="17" t="e">
        <f>VLOOKUP($E303,'DATA PENGUKURAN GARDU'!$A:$BS,53,0)</f>
        <v>#N/A</v>
      </c>
      <c r="BJ303" s="17" t="e">
        <f>VLOOKUP($E303,'DATA PENGUKURAN GARDU'!$A:$BS,54,0)</f>
        <v>#N/A</v>
      </c>
      <c r="BK303" s="20" t="e">
        <f t="shared" si="147"/>
        <v>#N/A</v>
      </c>
      <c r="BL303" s="20" t="e">
        <f t="shared" si="148"/>
        <v>#N/A</v>
      </c>
      <c r="BM303" s="20" t="e">
        <f t="shared" si="149"/>
        <v>#N/A</v>
      </c>
      <c r="BN303" s="25" t="e">
        <f t="shared" si="150"/>
        <v>#N/A</v>
      </c>
      <c r="BO303" s="26" t="str">
        <f t="shared" si="151"/>
        <v>0</v>
      </c>
      <c r="BP303" s="21" t="e">
        <f t="shared" si="152"/>
        <v>#VALUE!</v>
      </c>
      <c r="BQ303" s="20" t="e">
        <f t="shared" si="153"/>
        <v>#N/A</v>
      </c>
      <c r="BR303" s="20" t="e">
        <v>#N/A</v>
      </c>
      <c r="BS303" s="9" t="e">
        <v>#N/A</v>
      </c>
      <c r="BT303" s="2" t="e">
        <f t="shared" si="154"/>
        <v>#VALUE!</v>
      </c>
      <c r="BU303" s="2" t="e">
        <f t="shared" si="137"/>
        <v>#N/A</v>
      </c>
      <c r="BV303" s="2" t="e">
        <f t="shared" si="138"/>
        <v>#N/A</v>
      </c>
    </row>
    <row r="304" s="2" customFormat="1" ht="22.95" customHeight="1" spans="1:74">
      <c r="A304" s="9" t="str">
        <f t="shared" si="139"/>
        <v>L-124Induk</v>
      </c>
      <c r="B304" s="9" t="str">
        <f t="shared" si="140"/>
        <v>L-124jurusan 1</v>
      </c>
      <c r="C304" s="9" t="str">
        <f t="shared" si="141"/>
        <v>L-124jurusan 2</v>
      </c>
      <c r="D304" s="9" t="str">
        <f t="shared" si="142"/>
        <v>L-124jurusan 3</v>
      </c>
      <c r="E304" s="9" t="str">
        <f t="shared" si="143"/>
        <v>L-124jurusan 4</v>
      </c>
      <c r="F304" s="10" t="s">
        <v>108</v>
      </c>
      <c r="G304" s="10" t="s">
        <v>22</v>
      </c>
      <c r="H304" s="10" t="s">
        <v>390</v>
      </c>
      <c r="I304" s="10" t="s">
        <v>10639</v>
      </c>
      <c r="J304" s="10" t="s">
        <v>10640</v>
      </c>
      <c r="K304" s="10" t="s">
        <v>7465</v>
      </c>
      <c r="L304" s="10"/>
      <c r="M304" s="10"/>
      <c r="N304" s="14">
        <f t="shared" si="144"/>
        <v>0</v>
      </c>
      <c r="O304" s="15" t="e">
        <f t="shared" si="145"/>
        <v>#VALUE!</v>
      </c>
      <c r="P304" s="15" t="e">
        <f t="shared" si="146"/>
        <v>#VALUE!</v>
      </c>
      <c r="Q304" s="17" t="e">
        <f>VLOOKUP($A304,'DATA PENGUKURAN GARDU'!$A:$BS,42,0)</f>
        <v>#N/A</v>
      </c>
      <c r="R304" s="18" t="e">
        <f t="shared" si="155"/>
        <v>#N/A</v>
      </c>
      <c r="S304" s="17" t="e">
        <f>VLOOKUP($A304,'DATA PENGUKURAN GARDU'!$A:$BS,44,0)</f>
        <v>#N/A</v>
      </c>
      <c r="T304" s="18" t="e">
        <f t="shared" si="156"/>
        <v>#N/A</v>
      </c>
      <c r="U304" s="17" t="e">
        <f>VLOOKUP($A304,'DATA PENGUKURAN GARDU'!$A:$BS,46,0)</f>
        <v>#N/A</v>
      </c>
      <c r="V304" s="18" t="e">
        <f t="shared" si="157"/>
        <v>#N/A</v>
      </c>
      <c r="W304" s="17" t="e">
        <f>VLOOKUP($A304,'DATA PENGUKURAN GARDU'!$A:$BS,48,0)</f>
        <v>#N/A</v>
      </c>
      <c r="X304" s="17" t="e">
        <f>VLOOKUP($A304,'DATA PENGUKURAN GARDU'!$A:$BS,53,0)</f>
        <v>#N/A</v>
      </c>
      <c r="Y304" s="17" t="e">
        <f>VLOOKUP($A304,'DATA PENGUKURAN GARDU'!$A:$BS,54,0)</f>
        <v>#N/A</v>
      </c>
      <c r="Z304" s="17" t="e">
        <f>VLOOKUP($A304,'DATA PENGUKURAN GARDU'!$A:$BS,55,0)</f>
        <v>#N/A</v>
      </c>
      <c r="AA304" s="20" t="e">
        <f>VLOOKUP($B304,'DATA PENGUKURAN GARDU'!$A:$BS,42,0)</f>
        <v>#N/A</v>
      </c>
      <c r="AB304" s="21" t="e">
        <f t="shared" si="158"/>
        <v>#N/A</v>
      </c>
      <c r="AC304" s="20" t="e">
        <f>VLOOKUP($B304,'DATA PENGUKURAN GARDU'!$A:$BS,44,0)</f>
        <v>#N/A</v>
      </c>
      <c r="AD304" s="21" t="e">
        <f t="shared" si="159"/>
        <v>#N/A</v>
      </c>
      <c r="AE304" s="20" t="e">
        <f>VLOOKUP($B304,'DATA PENGUKURAN GARDU'!$A:$BS,46,0)</f>
        <v>#N/A</v>
      </c>
      <c r="AF304" s="21" t="e">
        <f t="shared" si="160"/>
        <v>#N/A</v>
      </c>
      <c r="AG304" s="20" t="e">
        <f>VLOOKUP($B304,'DATA PENGUKURAN GARDU'!$A:$BS,46,0)</f>
        <v>#N/A</v>
      </c>
      <c r="AH304" s="20" t="e">
        <f>VLOOKUP($B304,'DATA PENGUKURAN GARDU'!$A:$BS,53,0)</f>
        <v>#N/A</v>
      </c>
      <c r="AI304" s="20" t="e">
        <f>VLOOKUP($B304,'DATA PENGUKURAN GARDU'!$A:$BS,54,0)</f>
        <v>#N/A</v>
      </c>
      <c r="AJ304" s="17" t="e">
        <f>VLOOKUP($C304,'DATA PENGUKURAN GARDU'!$A:$BS,42,0)</f>
        <v>#N/A</v>
      </c>
      <c r="AK304" s="23" t="e">
        <f t="shared" si="161"/>
        <v>#N/A</v>
      </c>
      <c r="AL304" s="17" t="e">
        <f>VLOOKUP($C304,'DATA PENGUKURAN GARDU'!$A:$BS,44,0)</f>
        <v>#N/A</v>
      </c>
      <c r="AM304" s="23" t="e">
        <f t="shared" si="162"/>
        <v>#N/A</v>
      </c>
      <c r="AN304" s="17" t="e">
        <f>VLOOKUP($C304,'DATA PENGUKURAN GARDU'!$A:$BS,46,0)</f>
        <v>#N/A</v>
      </c>
      <c r="AO304" s="23" t="e">
        <f t="shared" si="163"/>
        <v>#N/A</v>
      </c>
      <c r="AP304" s="17" t="e">
        <f>VLOOKUP($C304,'DATA PENGUKURAN GARDU'!$A:$BS,46,0)</f>
        <v>#N/A</v>
      </c>
      <c r="AQ304" s="17" t="e">
        <f>VLOOKUP($C304,'DATA PENGUKURAN GARDU'!$A:$BS,53,0)</f>
        <v>#N/A</v>
      </c>
      <c r="AR304" s="17" t="e">
        <f>VLOOKUP($C304,'DATA PENGUKURAN GARDU'!$A:$BS,54,0)</f>
        <v>#N/A</v>
      </c>
      <c r="AS304" s="20" t="e">
        <f>VLOOKUP($D304,'DATA PENGUKURAN GARDU'!$A:$BS,42,0)</f>
        <v>#N/A</v>
      </c>
      <c r="AT304" s="21" t="e">
        <f t="shared" si="164"/>
        <v>#N/A</v>
      </c>
      <c r="AU304" s="20" t="e">
        <f>VLOOKUP($D304,'DATA PENGUKURAN GARDU'!$A:$BS,44,0)</f>
        <v>#N/A</v>
      </c>
      <c r="AV304" s="21" t="e">
        <f t="shared" si="165"/>
        <v>#N/A</v>
      </c>
      <c r="AW304" s="20" t="e">
        <f>VLOOKUP($D304,'DATA PENGUKURAN GARDU'!$A:$BS,46,0)</f>
        <v>#N/A</v>
      </c>
      <c r="AX304" s="21" t="e">
        <f t="shared" si="166"/>
        <v>#N/A</v>
      </c>
      <c r="AY304" s="20" t="e">
        <f>VLOOKUP($D304,'DATA PENGUKURAN GARDU'!$A:$BS,46,0)</f>
        <v>#N/A</v>
      </c>
      <c r="AZ304" s="20" t="e">
        <f>VLOOKUP($D304,'DATA PENGUKURAN GARDU'!$A:$BS,53,0)</f>
        <v>#N/A</v>
      </c>
      <c r="BA304" s="20" t="e">
        <f>VLOOKUP($D304,'DATA PENGUKURAN GARDU'!$A:$BS,54,0)</f>
        <v>#N/A</v>
      </c>
      <c r="BB304" s="17" t="e">
        <f>VLOOKUP($E304,'DATA PENGUKURAN GARDU'!$A:$BS,42,0)</f>
        <v>#N/A</v>
      </c>
      <c r="BC304" s="23" t="e">
        <f t="shared" si="167"/>
        <v>#N/A</v>
      </c>
      <c r="BD304" s="17" t="e">
        <f>VLOOKUP($E304,'DATA PENGUKURAN GARDU'!$A:$BS,44,0)</f>
        <v>#N/A</v>
      </c>
      <c r="BE304" s="23" t="e">
        <f t="shared" si="168"/>
        <v>#N/A</v>
      </c>
      <c r="BF304" s="17" t="e">
        <f>VLOOKUP($E304,'DATA PENGUKURAN GARDU'!$A:$BS,46,0)</f>
        <v>#N/A</v>
      </c>
      <c r="BG304" s="23" t="e">
        <f t="shared" si="169"/>
        <v>#N/A</v>
      </c>
      <c r="BH304" s="17" t="e">
        <f>VLOOKUP($E304,'DATA PENGUKURAN GARDU'!$A:$BS,46,0)</f>
        <v>#N/A</v>
      </c>
      <c r="BI304" s="17" t="e">
        <f>VLOOKUP($E304,'DATA PENGUKURAN GARDU'!$A:$BS,53,0)</f>
        <v>#N/A</v>
      </c>
      <c r="BJ304" s="17" t="e">
        <f>VLOOKUP($E304,'DATA PENGUKURAN GARDU'!$A:$BS,54,0)</f>
        <v>#N/A</v>
      </c>
      <c r="BK304" s="20" t="e">
        <f t="shared" si="147"/>
        <v>#N/A</v>
      </c>
      <c r="BL304" s="20" t="e">
        <f t="shared" si="148"/>
        <v>#N/A</v>
      </c>
      <c r="BM304" s="20" t="e">
        <f t="shared" si="149"/>
        <v>#N/A</v>
      </c>
      <c r="BN304" s="25" t="e">
        <f t="shared" si="150"/>
        <v>#N/A</v>
      </c>
      <c r="BO304" s="26" t="str">
        <f t="shared" si="151"/>
        <v>0</v>
      </c>
      <c r="BP304" s="21" t="e">
        <f t="shared" si="152"/>
        <v>#VALUE!</v>
      </c>
      <c r="BQ304" s="20" t="e">
        <f t="shared" si="153"/>
        <v>#N/A</v>
      </c>
      <c r="BR304" s="20" t="e">
        <v>#N/A</v>
      </c>
      <c r="BS304" s="9" t="e">
        <v>#N/A</v>
      </c>
      <c r="BT304" s="2" t="e">
        <f t="shared" si="154"/>
        <v>#VALUE!</v>
      </c>
      <c r="BU304" s="2" t="e">
        <f t="shared" si="137"/>
        <v>#N/A</v>
      </c>
      <c r="BV304" s="2" t="e">
        <f t="shared" si="138"/>
        <v>#N/A</v>
      </c>
    </row>
    <row r="305" s="2" customFormat="1" ht="22.95" customHeight="1" spans="1:74">
      <c r="A305" s="9" t="str">
        <f t="shared" si="139"/>
        <v>L-095Induk</v>
      </c>
      <c r="B305" s="9" t="str">
        <f t="shared" si="140"/>
        <v>L-095jurusan 1</v>
      </c>
      <c r="C305" s="9" t="str">
        <f t="shared" si="141"/>
        <v>L-095jurusan 2</v>
      </c>
      <c r="D305" s="9" t="str">
        <f t="shared" si="142"/>
        <v>L-095jurusan 3</v>
      </c>
      <c r="E305" s="9" t="str">
        <f t="shared" si="143"/>
        <v>L-095jurusan 4</v>
      </c>
      <c r="F305" s="10" t="s">
        <v>46</v>
      </c>
      <c r="G305" s="10" t="s">
        <v>22</v>
      </c>
      <c r="H305" s="10" t="s">
        <v>391</v>
      </c>
      <c r="I305" s="10" t="s">
        <v>10641</v>
      </c>
      <c r="J305" s="10" t="s">
        <v>10642</v>
      </c>
      <c r="K305" s="10" t="s">
        <v>7465</v>
      </c>
      <c r="L305" s="10"/>
      <c r="M305" s="10"/>
      <c r="N305" s="14">
        <f t="shared" si="144"/>
        <v>0</v>
      </c>
      <c r="O305" s="15" t="e">
        <f t="shared" si="145"/>
        <v>#VALUE!</v>
      </c>
      <c r="P305" s="15" t="e">
        <f t="shared" si="146"/>
        <v>#VALUE!</v>
      </c>
      <c r="Q305" s="17" t="e">
        <f>VLOOKUP($A305,'DATA PENGUKURAN GARDU'!$A:$BS,42,0)</f>
        <v>#N/A</v>
      </c>
      <c r="R305" s="18" t="e">
        <f t="shared" si="155"/>
        <v>#N/A</v>
      </c>
      <c r="S305" s="17" t="e">
        <f>VLOOKUP($A305,'DATA PENGUKURAN GARDU'!$A:$BS,44,0)</f>
        <v>#N/A</v>
      </c>
      <c r="T305" s="18" t="e">
        <f t="shared" si="156"/>
        <v>#N/A</v>
      </c>
      <c r="U305" s="17" t="e">
        <f>VLOOKUP($A305,'DATA PENGUKURAN GARDU'!$A:$BS,46,0)</f>
        <v>#N/A</v>
      </c>
      <c r="V305" s="18" t="e">
        <f t="shared" si="157"/>
        <v>#N/A</v>
      </c>
      <c r="W305" s="17" t="e">
        <f>VLOOKUP($A305,'DATA PENGUKURAN GARDU'!$A:$BS,48,0)</f>
        <v>#N/A</v>
      </c>
      <c r="X305" s="17" t="e">
        <f>VLOOKUP($A305,'DATA PENGUKURAN GARDU'!$A:$BS,53,0)</f>
        <v>#N/A</v>
      </c>
      <c r="Y305" s="17" t="e">
        <f>VLOOKUP($A305,'DATA PENGUKURAN GARDU'!$A:$BS,54,0)</f>
        <v>#N/A</v>
      </c>
      <c r="Z305" s="17" t="e">
        <f>VLOOKUP($A305,'DATA PENGUKURAN GARDU'!$A:$BS,55,0)</f>
        <v>#N/A</v>
      </c>
      <c r="AA305" s="20" t="e">
        <f>VLOOKUP($B305,'DATA PENGUKURAN GARDU'!$A:$BS,42,0)</f>
        <v>#N/A</v>
      </c>
      <c r="AB305" s="21" t="e">
        <f t="shared" si="158"/>
        <v>#N/A</v>
      </c>
      <c r="AC305" s="20" t="e">
        <f>VLOOKUP($B305,'DATA PENGUKURAN GARDU'!$A:$BS,44,0)</f>
        <v>#N/A</v>
      </c>
      <c r="AD305" s="21" t="e">
        <f t="shared" si="159"/>
        <v>#N/A</v>
      </c>
      <c r="AE305" s="20" t="e">
        <f>VLOOKUP($B305,'DATA PENGUKURAN GARDU'!$A:$BS,46,0)</f>
        <v>#N/A</v>
      </c>
      <c r="AF305" s="21" t="e">
        <f t="shared" si="160"/>
        <v>#N/A</v>
      </c>
      <c r="AG305" s="20" t="e">
        <f>VLOOKUP($B305,'DATA PENGUKURAN GARDU'!$A:$BS,46,0)</f>
        <v>#N/A</v>
      </c>
      <c r="AH305" s="20" t="e">
        <f>VLOOKUP($B305,'DATA PENGUKURAN GARDU'!$A:$BS,53,0)</f>
        <v>#N/A</v>
      </c>
      <c r="AI305" s="20" t="e">
        <f>VLOOKUP($B305,'DATA PENGUKURAN GARDU'!$A:$BS,54,0)</f>
        <v>#N/A</v>
      </c>
      <c r="AJ305" s="17" t="e">
        <f>VLOOKUP($C305,'DATA PENGUKURAN GARDU'!$A:$BS,42,0)</f>
        <v>#N/A</v>
      </c>
      <c r="AK305" s="23" t="e">
        <f t="shared" si="161"/>
        <v>#N/A</v>
      </c>
      <c r="AL305" s="17" t="e">
        <f>VLOOKUP($C305,'DATA PENGUKURAN GARDU'!$A:$BS,44,0)</f>
        <v>#N/A</v>
      </c>
      <c r="AM305" s="23" t="e">
        <f t="shared" si="162"/>
        <v>#N/A</v>
      </c>
      <c r="AN305" s="17" t="e">
        <f>VLOOKUP($C305,'DATA PENGUKURAN GARDU'!$A:$BS,46,0)</f>
        <v>#N/A</v>
      </c>
      <c r="AO305" s="23" t="e">
        <f t="shared" si="163"/>
        <v>#N/A</v>
      </c>
      <c r="AP305" s="17" t="e">
        <f>VLOOKUP($C305,'DATA PENGUKURAN GARDU'!$A:$BS,46,0)</f>
        <v>#N/A</v>
      </c>
      <c r="AQ305" s="17" t="e">
        <f>VLOOKUP($C305,'DATA PENGUKURAN GARDU'!$A:$BS,53,0)</f>
        <v>#N/A</v>
      </c>
      <c r="AR305" s="17" t="e">
        <f>VLOOKUP($C305,'DATA PENGUKURAN GARDU'!$A:$BS,54,0)</f>
        <v>#N/A</v>
      </c>
      <c r="AS305" s="20" t="e">
        <f>VLOOKUP($D305,'DATA PENGUKURAN GARDU'!$A:$BS,42,0)</f>
        <v>#N/A</v>
      </c>
      <c r="AT305" s="21" t="e">
        <f t="shared" si="164"/>
        <v>#N/A</v>
      </c>
      <c r="AU305" s="20" t="e">
        <f>VLOOKUP($D305,'DATA PENGUKURAN GARDU'!$A:$BS,44,0)</f>
        <v>#N/A</v>
      </c>
      <c r="AV305" s="21" t="e">
        <f t="shared" si="165"/>
        <v>#N/A</v>
      </c>
      <c r="AW305" s="20" t="e">
        <f>VLOOKUP($D305,'DATA PENGUKURAN GARDU'!$A:$BS,46,0)</f>
        <v>#N/A</v>
      </c>
      <c r="AX305" s="21" t="e">
        <f t="shared" si="166"/>
        <v>#N/A</v>
      </c>
      <c r="AY305" s="20" t="e">
        <f>VLOOKUP($D305,'DATA PENGUKURAN GARDU'!$A:$BS,46,0)</f>
        <v>#N/A</v>
      </c>
      <c r="AZ305" s="20" t="e">
        <f>VLOOKUP($D305,'DATA PENGUKURAN GARDU'!$A:$BS,53,0)</f>
        <v>#N/A</v>
      </c>
      <c r="BA305" s="20" t="e">
        <f>VLOOKUP($D305,'DATA PENGUKURAN GARDU'!$A:$BS,54,0)</f>
        <v>#N/A</v>
      </c>
      <c r="BB305" s="17" t="e">
        <f>VLOOKUP($E305,'DATA PENGUKURAN GARDU'!$A:$BS,42,0)</f>
        <v>#N/A</v>
      </c>
      <c r="BC305" s="23" t="e">
        <f t="shared" si="167"/>
        <v>#N/A</v>
      </c>
      <c r="BD305" s="17" t="e">
        <f>VLOOKUP($E305,'DATA PENGUKURAN GARDU'!$A:$BS,44,0)</f>
        <v>#N/A</v>
      </c>
      <c r="BE305" s="23" t="e">
        <f t="shared" si="168"/>
        <v>#N/A</v>
      </c>
      <c r="BF305" s="17" t="e">
        <f>VLOOKUP($E305,'DATA PENGUKURAN GARDU'!$A:$BS,46,0)</f>
        <v>#N/A</v>
      </c>
      <c r="BG305" s="23" t="e">
        <f t="shared" si="169"/>
        <v>#N/A</v>
      </c>
      <c r="BH305" s="17" t="e">
        <f>VLOOKUP($E305,'DATA PENGUKURAN GARDU'!$A:$BS,46,0)</f>
        <v>#N/A</v>
      </c>
      <c r="BI305" s="17" t="e">
        <f>VLOOKUP($E305,'DATA PENGUKURAN GARDU'!$A:$BS,53,0)</f>
        <v>#N/A</v>
      </c>
      <c r="BJ305" s="17" t="e">
        <f>VLOOKUP($E305,'DATA PENGUKURAN GARDU'!$A:$BS,54,0)</f>
        <v>#N/A</v>
      </c>
      <c r="BK305" s="20" t="e">
        <f t="shared" si="147"/>
        <v>#N/A</v>
      </c>
      <c r="BL305" s="20" t="e">
        <f t="shared" si="148"/>
        <v>#N/A</v>
      </c>
      <c r="BM305" s="20" t="e">
        <f t="shared" si="149"/>
        <v>#N/A</v>
      </c>
      <c r="BN305" s="25" t="e">
        <f t="shared" si="150"/>
        <v>#N/A</v>
      </c>
      <c r="BO305" s="26" t="str">
        <f t="shared" si="151"/>
        <v>0</v>
      </c>
      <c r="BP305" s="21" t="e">
        <f t="shared" si="152"/>
        <v>#VALUE!</v>
      </c>
      <c r="BQ305" s="20" t="e">
        <f t="shared" si="153"/>
        <v>#N/A</v>
      </c>
      <c r="BR305" s="20" t="e">
        <v>#N/A</v>
      </c>
      <c r="BS305" s="9" t="e">
        <v>#N/A</v>
      </c>
      <c r="BT305" s="2" t="e">
        <f t="shared" si="154"/>
        <v>#VALUE!</v>
      </c>
      <c r="BU305" s="2" t="e">
        <f t="shared" si="137"/>
        <v>#N/A</v>
      </c>
      <c r="BV305" s="2" t="e">
        <f t="shared" si="138"/>
        <v>#N/A</v>
      </c>
    </row>
    <row r="306" s="2" customFormat="1" ht="22.95" customHeight="1" spans="1:74">
      <c r="A306" s="9" t="str">
        <f t="shared" si="139"/>
        <v>L-100Induk</v>
      </c>
      <c r="B306" s="9" t="str">
        <f t="shared" si="140"/>
        <v>L-100jurusan 1</v>
      </c>
      <c r="C306" s="9" t="str">
        <f t="shared" si="141"/>
        <v>L-100jurusan 2</v>
      </c>
      <c r="D306" s="9" t="str">
        <f t="shared" si="142"/>
        <v>L-100jurusan 3</v>
      </c>
      <c r="E306" s="9" t="str">
        <f t="shared" si="143"/>
        <v>L-100jurusan 4</v>
      </c>
      <c r="F306" s="10" t="s">
        <v>46</v>
      </c>
      <c r="G306" s="10" t="s">
        <v>22</v>
      </c>
      <c r="H306" s="10" t="s">
        <v>392</v>
      </c>
      <c r="I306" s="10" t="s">
        <v>10643</v>
      </c>
      <c r="J306" s="10" t="s">
        <v>10644</v>
      </c>
      <c r="K306" s="10" t="s">
        <v>7465</v>
      </c>
      <c r="L306" s="10"/>
      <c r="M306" s="10"/>
      <c r="N306" s="14">
        <f t="shared" si="144"/>
        <v>0</v>
      </c>
      <c r="O306" s="15" t="e">
        <f t="shared" si="145"/>
        <v>#VALUE!</v>
      </c>
      <c r="P306" s="15" t="e">
        <f t="shared" si="146"/>
        <v>#VALUE!</v>
      </c>
      <c r="Q306" s="17" t="e">
        <f>VLOOKUP($A306,'DATA PENGUKURAN GARDU'!$A:$BS,42,0)</f>
        <v>#N/A</v>
      </c>
      <c r="R306" s="18" t="e">
        <f t="shared" si="155"/>
        <v>#N/A</v>
      </c>
      <c r="S306" s="17" t="e">
        <f>VLOOKUP($A306,'DATA PENGUKURAN GARDU'!$A:$BS,44,0)</f>
        <v>#N/A</v>
      </c>
      <c r="T306" s="18" t="e">
        <f t="shared" si="156"/>
        <v>#N/A</v>
      </c>
      <c r="U306" s="17" t="e">
        <f>VLOOKUP($A306,'DATA PENGUKURAN GARDU'!$A:$BS,46,0)</f>
        <v>#N/A</v>
      </c>
      <c r="V306" s="18" t="e">
        <f t="shared" si="157"/>
        <v>#N/A</v>
      </c>
      <c r="W306" s="17" t="e">
        <f>VLOOKUP($A306,'DATA PENGUKURAN GARDU'!$A:$BS,48,0)</f>
        <v>#N/A</v>
      </c>
      <c r="X306" s="17" t="e">
        <f>VLOOKUP($A306,'DATA PENGUKURAN GARDU'!$A:$BS,53,0)</f>
        <v>#N/A</v>
      </c>
      <c r="Y306" s="17" t="e">
        <f>VLOOKUP($A306,'DATA PENGUKURAN GARDU'!$A:$BS,54,0)</f>
        <v>#N/A</v>
      </c>
      <c r="Z306" s="17" t="e">
        <f>VLOOKUP($A306,'DATA PENGUKURAN GARDU'!$A:$BS,55,0)</f>
        <v>#N/A</v>
      </c>
      <c r="AA306" s="20" t="e">
        <f>VLOOKUP($B306,'DATA PENGUKURAN GARDU'!$A:$BS,42,0)</f>
        <v>#N/A</v>
      </c>
      <c r="AB306" s="21" t="e">
        <f t="shared" si="158"/>
        <v>#N/A</v>
      </c>
      <c r="AC306" s="20" t="e">
        <f>VLOOKUP($B306,'DATA PENGUKURAN GARDU'!$A:$BS,44,0)</f>
        <v>#N/A</v>
      </c>
      <c r="AD306" s="21" t="e">
        <f t="shared" si="159"/>
        <v>#N/A</v>
      </c>
      <c r="AE306" s="20" t="e">
        <f>VLOOKUP($B306,'DATA PENGUKURAN GARDU'!$A:$BS,46,0)</f>
        <v>#N/A</v>
      </c>
      <c r="AF306" s="21" t="e">
        <f t="shared" si="160"/>
        <v>#N/A</v>
      </c>
      <c r="AG306" s="20" t="e">
        <f>VLOOKUP($B306,'DATA PENGUKURAN GARDU'!$A:$BS,46,0)</f>
        <v>#N/A</v>
      </c>
      <c r="AH306" s="20" t="e">
        <f>VLOOKUP($B306,'DATA PENGUKURAN GARDU'!$A:$BS,53,0)</f>
        <v>#N/A</v>
      </c>
      <c r="AI306" s="20" t="e">
        <f>VLOOKUP($B306,'DATA PENGUKURAN GARDU'!$A:$BS,54,0)</f>
        <v>#N/A</v>
      </c>
      <c r="AJ306" s="17" t="e">
        <f>VLOOKUP($C306,'DATA PENGUKURAN GARDU'!$A:$BS,42,0)</f>
        <v>#N/A</v>
      </c>
      <c r="AK306" s="23" t="e">
        <f t="shared" si="161"/>
        <v>#N/A</v>
      </c>
      <c r="AL306" s="17" t="e">
        <f>VLOOKUP($C306,'DATA PENGUKURAN GARDU'!$A:$BS,44,0)</f>
        <v>#N/A</v>
      </c>
      <c r="AM306" s="23" t="e">
        <f t="shared" si="162"/>
        <v>#N/A</v>
      </c>
      <c r="AN306" s="17" t="e">
        <f>VLOOKUP($C306,'DATA PENGUKURAN GARDU'!$A:$BS,46,0)</f>
        <v>#N/A</v>
      </c>
      <c r="AO306" s="23" t="e">
        <f t="shared" si="163"/>
        <v>#N/A</v>
      </c>
      <c r="AP306" s="17" t="e">
        <f>VLOOKUP($C306,'DATA PENGUKURAN GARDU'!$A:$BS,46,0)</f>
        <v>#N/A</v>
      </c>
      <c r="AQ306" s="17" t="e">
        <f>VLOOKUP($C306,'DATA PENGUKURAN GARDU'!$A:$BS,53,0)</f>
        <v>#N/A</v>
      </c>
      <c r="AR306" s="17" t="e">
        <f>VLOOKUP($C306,'DATA PENGUKURAN GARDU'!$A:$BS,54,0)</f>
        <v>#N/A</v>
      </c>
      <c r="AS306" s="20" t="e">
        <f>VLOOKUP($D306,'DATA PENGUKURAN GARDU'!$A:$BS,42,0)</f>
        <v>#N/A</v>
      </c>
      <c r="AT306" s="21" t="e">
        <f t="shared" si="164"/>
        <v>#N/A</v>
      </c>
      <c r="AU306" s="20" t="e">
        <f>VLOOKUP($D306,'DATA PENGUKURAN GARDU'!$A:$BS,44,0)</f>
        <v>#N/A</v>
      </c>
      <c r="AV306" s="21" t="e">
        <f t="shared" si="165"/>
        <v>#N/A</v>
      </c>
      <c r="AW306" s="20" t="e">
        <f>VLOOKUP($D306,'DATA PENGUKURAN GARDU'!$A:$BS,46,0)</f>
        <v>#N/A</v>
      </c>
      <c r="AX306" s="21" t="e">
        <f t="shared" si="166"/>
        <v>#N/A</v>
      </c>
      <c r="AY306" s="20" t="e">
        <f>VLOOKUP($D306,'DATA PENGUKURAN GARDU'!$A:$BS,46,0)</f>
        <v>#N/A</v>
      </c>
      <c r="AZ306" s="20" t="e">
        <f>VLOOKUP($D306,'DATA PENGUKURAN GARDU'!$A:$BS,53,0)</f>
        <v>#N/A</v>
      </c>
      <c r="BA306" s="20" t="e">
        <f>VLOOKUP($D306,'DATA PENGUKURAN GARDU'!$A:$BS,54,0)</f>
        <v>#N/A</v>
      </c>
      <c r="BB306" s="17" t="e">
        <f>VLOOKUP($E306,'DATA PENGUKURAN GARDU'!$A:$BS,42,0)</f>
        <v>#N/A</v>
      </c>
      <c r="BC306" s="23" t="e">
        <f t="shared" si="167"/>
        <v>#N/A</v>
      </c>
      <c r="BD306" s="17" t="e">
        <f>VLOOKUP($E306,'DATA PENGUKURAN GARDU'!$A:$BS,44,0)</f>
        <v>#N/A</v>
      </c>
      <c r="BE306" s="23" t="e">
        <f t="shared" si="168"/>
        <v>#N/A</v>
      </c>
      <c r="BF306" s="17" t="e">
        <f>VLOOKUP($E306,'DATA PENGUKURAN GARDU'!$A:$BS,46,0)</f>
        <v>#N/A</v>
      </c>
      <c r="BG306" s="23" t="e">
        <f t="shared" si="169"/>
        <v>#N/A</v>
      </c>
      <c r="BH306" s="17" t="e">
        <f>VLOOKUP($E306,'DATA PENGUKURAN GARDU'!$A:$BS,46,0)</f>
        <v>#N/A</v>
      </c>
      <c r="BI306" s="17" t="e">
        <f>VLOOKUP($E306,'DATA PENGUKURAN GARDU'!$A:$BS,53,0)</f>
        <v>#N/A</v>
      </c>
      <c r="BJ306" s="17" t="e">
        <f>VLOOKUP($E306,'DATA PENGUKURAN GARDU'!$A:$BS,54,0)</f>
        <v>#N/A</v>
      </c>
      <c r="BK306" s="20" t="e">
        <f t="shared" si="147"/>
        <v>#N/A</v>
      </c>
      <c r="BL306" s="20" t="e">
        <f t="shared" si="148"/>
        <v>#N/A</v>
      </c>
      <c r="BM306" s="20" t="e">
        <f t="shared" si="149"/>
        <v>#N/A</v>
      </c>
      <c r="BN306" s="25" t="e">
        <f t="shared" si="150"/>
        <v>#N/A</v>
      </c>
      <c r="BO306" s="26" t="str">
        <f t="shared" si="151"/>
        <v>0</v>
      </c>
      <c r="BP306" s="21" t="e">
        <f t="shared" si="152"/>
        <v>#VALUE!</v>
      </c>
      <c r="BQ306" s="20" t="e">
        <f t="shared" si="153"/>
        <v>#N/A</v>
      </c>
      <c r="BR306" s="20" t="e">
        <v>#N/A</v>
      </c>
      <c r="BS306" s="9" t="e">
        <v>#N/A</v>
      </c>
      <c r="BT306" s="2" t="e">
        <f t="shared" si="154"/>
        <v>#VALUE!</v>
      </c>
      <c r="BU306" s="2" t="e">
        <f t="shared" si="137"/>
        <v>#N/A</v>
      </c>
      <c r="BV306" s="2" t="e">
        <f t="shared" si="138"/>
        <v>#N/A</v>
      </c>
    </row>
    <row r="307" s="2" customFormat="1" ht="22.95" customHeight="1" spans="1:74">
      <c r="A307" s="9" t="str">
        <f t="shared" si="139"/>
        <v>KMO 171Induk</v>
      </c>
      <c r="B307" s="9" t="str">
        <f t="shared" si="140"/>
        <v>KMO 171jurusan 1</v>
      </c>
      <c r="C307" s="9" t="str">
        <f t="shared" si="141"/>
        <v>KMO 171jurusan 2</v>
      </c>
      <c r="D307" s="9" t="str">
        <f t="shared" si="142"/>
        <v>KMO 171jurusan 3</v>
      </c>
      <c r="E307" s="9" t="str">
        <f t="shared" si="143"/>
        <v>KMO 171jurusan 4</v>
      </c>
      <c r="F307" s="10" t="s">
        <v>81</v>
      </c>
      <c r="G307" s="10" t="s">
        <v>8</v>
      </c>
      <c r="H307" s="10" t="s">
        <v>393</v>
      </c>
      <c r="I307" s="10" t="s">
        <v>10645</v>
      </c>
      <c r="J307" s="10" t="s">
        <v>10646</v>
      </c>
      <c r="K307" s="10" t="s">
        <v>7465</v>
      </c>
      <c r="L307" s="10"/>
      <c r="M307" s="10"/>
      <c r="N307" s="14">
        <f t="shared" si="144"/>
        <v>0</v>
      </c>
      <c r="O307" s="15" t="e">
        <f t="shared" si="145"/>
        <v>#VALUE!</v>
      </c>
      <c r="P307" s="15" t="e">
        <f t="shared" si="146"/>
        <v>#VALUE!</v>
      </c>
      <c r="Q307" s="17" t="e">
        <f>VLOOKUP($A307,'DATA PENGUKURAN GARDU'!$A:$BS,42,0)</f>
        <v>#N/A</v>
      </c>
      <c r="R307" s="18" t="e">
        <f t="shared" si="155"/>
        <v>#N/A</v>
      </c>
      <c r="S307" s="17" t="e">
        <f>VLOOKUP($A307,'DATA PENGUKURAN GARDU'!$A:$BS,44,0)</f>
        <v>#N/A</v>
      </c>
      <c r="T307" s="18" t="e">
        <f t="shared" si="156"/>
        <v>#N/A</v>
      </c>
      <c r="U307" s="17" t="e">
        <f>VLOOKUP($A307,'DATA PENGUKURAN GARDU'!$A:$BS,46,0)</f>
        <v>#N/A</v>
      </c>
      <c r="V307" s="18" t="e">
        <f t="shared" si="157"/>
        <v>#N/A</v>
      </c>
      <c r="W307" s="17" t="e">
        <f>VLOOKUP($A307,'DATA PENGUKURAN GARDU'!$A:$BS,48,0)</f>
        <v>#N/A</v>
      </c>
      <c r="X307" s="17" t="e">
        <f>VLOOKUP($A307,'DATA PENGUKURAN GARDU'!$A:$BS,53,0)</f>
        <v>#N/A</v>
      </c>
      <c r="Y307" s="17" t="e">
        <f>VLOOKUP($A307,'DATA PENGUKURAN GARDU'!$A:$BS,54,0)</f>
        <v>#N/A</v>
      </c>
      <c r="Z307" s="17" t="e">
        <f>VLOOKUP($A307,'DATA PENGUKURAN GARDU'!$A:$BS,55,0)</f>
        <v>#N/A</v>
      </c>
      <c r="AA307" s="20" t="e">
        <f>VLOOKUP($B307,'DATA PENGUKURAN GARDU'!$A:$BS,42,0)</f>
        <v>#N/A</v>
      </c>
      <c r="AB307" s="21" t="e">
        <f t="shared" si="158"/>
        <v>#N/A</v>
      </c>
      <c r="AC307" s="20" t="e">
        <f>VLOOKUP($B307,'DATA PENGUKURAN GARDU'!$A:$BS,44,0)</f>
        <v>#N/A</v>
      </c>
      <c r="AD307" s="21" t="e">
        <f t="shared" si="159"/>
        <v>#N/A</v>
      </c>
      <c r="AE307" s="20" t="e">
        <f>VLOOKUP($B307,'DATA PENGUKURAN GARDU'!$A:$BS,46,0)</f>
        <v>#N/A</v>
      </c>
      <c r="AF307" s="21" t="e">
        <f t="shared" si="160"/>
        <v>#N/A</v>
      </c>
      <c r="AG307" s="20" t="e">
        <f>VLOOKUP($B307,'DATA PENGUKURAN GARDU'!$A:$BS,46,0)</f>
        <v>#N/A</v>
      </c>
      <c r="AH307" s="20" t="e">
        <f>VLOOKUP($B307,'DATA PENGUKURAN GARDU'!$A:$BS,53,0)</f>
        <v>#N/A</v>
      </c>
      <c r="AI307" s="20" t="e">
        <f>VLOOKUP($B307,'DATA PENGUKURAN GARDU'!$A:$BS,54,0)</f>
        <v>#N/A</v>
      </c>
      <c r="AJ307" s="17" t="e">
        <f>VLOOKUP($C307,'DATA PENGUKURAN GARDU'!$A:$BS,42,0)</f>
        <v>#N/A</v>
      </c>
      <c r="AK307" s="23" t="e">
        <f t="shared" si="161"/>
        <v>#N/A</v>
      </c>
      <c r="AL307" s="17" t="e">
        <f>VLOOKUP($C307,'DATA PENGUKURAN GARDU'!$A:$BS,44,0)</f>
        <v>#N/A</v>
      </c>
      <c r="AM307" s="23" t="e">
        <f t="shared" si="162"/>
        <v>#N/A</v>
      </c>
      <c r="AN307" s="17" t="e">
        <f>VLOOKUP($C307,'DATA PENGUKURAN GARDU'!$A:$BS,46,0)</f>
        <v>#N/A</v>
      </c>
      <c r="AO307" s="23" t="e">
        <f t="shared" si="163"/>
        <v>#N/A</v>
      </c>
      <c r="AP307" s="17" t="e">
        <f>VLOOKUP($C307,'DATA PENGUKURAN GARDU'!$A:$BS,46,0)</f>
        <v>#N/A</v>
      </c>
      <c r="AQ307" s="17" t="e">
        <f>VLOOKUP($C307,'DATA PENGUKURAN GARDU'!$A:$BS,53,0)</f>
        <v>#N/A</v>
      </c>
      <c r="AR307" s="17" t="e">
        <f>VLOOKUP($C307,'DATA PENGUKURAN GARDU'!$A:$BS,54,0)</f>
        <v>#N/A</v>
      </c>
      <c r="AS307" s="20" t="e">
        <f>VLOOKUP($D307,'DATA PENGUKURAN GARDU'!$A:$BS,42,0)</f>
        <v>#N/A</v>
      </c>
      <c r="AT307" s="21" t="e">
        <f t="shared" si="164"/>
        <v>#N/A</v>
      </c>
      <c r="AU307" s="20" t="e">
        <f>VLOOKUP($D307,'DATA PENGUKURAN GARDU'!$A:$BS,44,0)</f>
        <v>#N/A</v>
      </c>
      <c r="AV307" s="21" t="e">
        <f t="shared" si="165"/>
        <v>#N/A</v>
      </c>
      <c r="AW307" s="20" t="e">
        <f>VLOOKUP($D307,'DATA PENGUKURAN GARDU'!$A:$BS,46,0)</f>
        <v>#N/A</v>
      </c>
      <c r="AX307" s="21" t="e">
        <f t="shared" si="166"/>
        <v>#N/A</v>
      </c>
      <c r="AY307" s="20" t="e">
        <f>VLOOKUP($D307,'DATA PENGUKURAN GARDU'!$A:$BS,46,0)</f>
        <v>#N/A</v>
      </c>
      <c r="AZ307" s="20" t="e">
        <f>VLOOKUP($D307,'DATA PENGUKURAN GARDU'!$A:$BS,53,0)</f>
        <v>#N/A</v>
      </c>
      <c r="BA307" s="20" t="e">
        <f>VLOOKUP($D307,'DATA PENGUKURAN GARDU'!$A:$BS,54,0)</f>
        <v>#N/A</v>
      </c>
      <c r="BB307" s="17" t="e">
        <f>VLOOKUP($E307,'DATA PENGUKURAN GARDU'!$A:$BS,42,0)</f>
        <v>#N/A</v>
      </c>
      <c r="BC307" s="23" t="e">
        <f t="shared" si="167"/>
        <v>#N/A</v>
      </c>
      <c r="BD307" s="17" t="e">
        <f>VLOOKUP($E307,'DATA PENGUKURAN GARDU'!$A:$BS,44,0)</f>
        <v>#N/A</v>
      </c>
      <c r="BE307" s="23" t="e">
        <f t="shared" si="168"/>
        <v>#N/A</v>
      </c>
      <c r="BF307" s="17" t="e">
        <f>VLOOKUP($E307,'DATA PENGUKURAN GARDU'!$A:$BS,46,0)</f>
        <v>#N/A</v>
      </c>
      <c r="BG307" s="23" t="e">
        <f t="shared" si="169"/>
        <v>#N/A</v>
      </c>
      <c r="BH307" s="17" t="e">
        <f>VLOOKUP($E307,'DATA PENGUKURAN GARDU'!$A:$BS,46,0)</f>
        <v>#N/A</v>
      </c>
      <c r="BI307" s="17" t="e">
        <f>VLOOKUP($E307,'DATA PENGUKURAN GARDU'!$A:$BS,53,0)</f>
        <v>#N/A</v>
      </c>
      <c r="BJ307" s="17" t="e">
        <f>VLOOKUP($E307,'DATA PENGUKURAN GARDU'!$A:$BS,54,0)</f>
        <v>#N/A</v>
      </c>
      <c r="BK307" s="20" t="e">
        <f t="shared" si="147"/>
        <v>#N/A</v>
      </c>
      <c r="BL307" s="20" t="e">
        <f t="shared" si="148"/>
        <v>#N/A</v>
      </c>
      <c r="BM307" s="20" t="e">
        <f t="shared" si="149"/>
        <v>#N/A</v>
      </c>
      <c r="BN307" s="25" t="e">
        <f t="shared" si="150"/>
        <v>#N/A</v>
      </c>
      <c r="BO307" s="26" t="str">
        <f t="shared" si="151"/>
        <v>0</v>
      </c>
      <c r="BP307" s="21" t="e">
        <f t="shared" si="152"/>
        <v>#VALUE!</v>
      </c>
      <c r="BQ307" s="20" t="e">
        <f t="shared" si="153"/>
        <v>#N/A</v>
      </c>
      <c r="BR307" s="20" t="e">
        <v>#N/A</v>
      </c>
      <c r="BS307" s="9" t="e">
        <v>#N/A</v>
      </c>
      <c r="BT307" s="2" t="e">
        <f t="shared" si="154"/>
        <v>#VALUE!</v>
      </c>
      <c r="BU307" s="2" t="e">
        <f t="shared" si="137"/>
        <v>#N/A</v>
      </c>
      <c r="BV307" s="2" t="e">
        <f t="shared" si="138"/>
        <v>#N/A</v>
      </c>
    </row>
    <row r="308" s="2" customFormat="1" ht="22.95" customHeight="1" spans="1:74">
      <c r="A308" s="9" t="str">
        <f t="shared" si="139"/>
        <v>KMO 174Induk</v>
      </c>
      <c r="B308" s="9" t="str">
        <f t="shared" si="140"/>
        <v>KMO 174jurusan 1</v>
      </c>
      <c r="C308" s="9" t="str">
        <f t="shared" si="141"/>
        <v>KMO 174jurusan 2</v>
      </c>
      <c r="D308" s="9" t="str">
        <f t="shared" si="142"/>
        <v>KMO 174jurusan 3</v>
      </c>
      <c r="E308" s="9" t="str">
        <f t="shared" si="143"/>
        <v>KMO 174jurusan 4</v>
      </c>
      <c r="F308" s="10" t="s">
        <v>81</v>
      </c>
      <c r="G308" s="10" t="s">
        <v>8</v>
      </c>
      <c r="H308" s="10" t="s">
        <v>394</v>
      </c>
      <c r="I308" s="10" t="s">
        <v>10647</v>
      </c>
      <c r="J308" s="10" t="s">
        <v>10648</v>
      </c>
      <c r="K308" s="10" t="s">
        <v>7465</v>
      </c>
      <c r="L308" s="10"/>
      <c r="M308" s="10"/>
      <c r="N308" s="14">
        <f t="shared" si="144"/>
        <v>0</v>
      </c>
      <c r="O308" s="15" t="e">
        <f t="shared" si="145"/>
        <v>#VALUE!</v>
      </c>
      <c r="P308" s="15" t="e">
        <f t="shared" si="146"/>
        <v>#VALUE!</v>
      </c>
      <c r="Q308" s="17" t="e">
        <f>VLOOKUP($A308,'DATA PENGUKURAN GARDU'!$A:$BS,42,0)</f>
        <v>#N/A</v>
      </c>
      <c r="R308" s="18" t="e">
        <f t="shared" si="155"/>
        <v>#N/A</v>
      </c>
      <c r="S308" s="17" t="e">
        <f>VLOOKUP($A308,'DATA PENGUKURAN GARDU'!$A:$BS,44,0)</f>
        <v>#N/A</v>
      </c>
      <c r="T308" s="18" t="e">
        <f t="shared" si="156"/>
        <v>#N/A</v>
      </c>
      <c r="U308" s="17" t="e">
        <f>VLOOKUP($A308,'DATA PENGUKURAN GARDU'!$A:$BS,46,0)</f>
        <v>#N/A</v>
      </c>
      <c r="V308" s="18" t="e">
        <f t="shared" si="157"/>
        <v>#N/A</v>
      </c>
      <c r="W308" s="17" t="e">
        <f>VLOOKUP($A308,'DATA PENGUKURAN GARDU'!$A:$BS,48,0)</f>
        <v>#N/A</v>
      </c>
      <c r="X308" s="17" t="e">
        <f>VLOOKUP($A308,'DATA PENGUKURAN GARDU'!$A:$BS,53,0)</f>
        <v>#N/A</v>
      </c>
      <c r="Y308" s="17" t="e">
        <f>VLOOKUP($A308,'DATA PENGUKURAN GARDU'!$A:$BS,54,0)</f>
        <v>#N/A</v>
      </c>
      <c r="Z308" s="17" t="e">
        <f>VLOOKUP($A308,'DATA PENGUKURAN GARDU'!$A:$BS,55,0)</f>
        <v>#N/A</v>
      </c>
      <c r="AA308" s="20" t="e">
        <f>VLOOKUP($B308,'DATA PENGUKURAN GARDU'!$A:$BS,42,0)</f>
        <v>#N/A</v>
      </c>
      <c r="AB308" s="21" t="e">
        <f t="shared" si="158"/>
        <v>#N/A</v>
      </c>
      <c r="AC308" s="20" t="e">
        <f>VLOOKUP($B308,'DATA PENGUKURAN GARDU'!$A:$BS,44,0)</f>
        <v>#N/A</v>
      </c>
      <c r="AD308" s="21" t="e">
        <f t="shared" si="159"/>
        <v>#N/A</v>
      </c>
      <c r="AE308" s="20" t="e">
        <f>VLOOKUP($B308,'DATA PENGUKURAN GARDU'!$A:$BS,46,0)</f>
        <v>#N/A</v>
      </c>
      <c r="AF308" s="21" t="e">
        <f t="shared" si="160"/>
        <v>#N/A</v>
      </c>
      <c r="AG308" s="20" t="e">
        <f>VLOOKUP($B308,'DATA PENGUKURAN GARDU'!$A:$BS,46,0)</f>
        <v>#N/A</v>
      </c>
      <c r="AH308" s="20" t="e">
        <f>VLOOKUP($B308,'DATA PENGUKURAN GARDU'!$A:$BS,53,0)</f>
        <v>#N/A</v>
      </c>
      <c r="AI308" s="20" t="e">
        <f>VLOOKUP($B308,'DATA PENGUKURAN GARDU'!$A:$BS,54,0)</f>
        <v>#N/A</v>
      </c>
      <c r="AJ308" s="17" t="e">
        <f>VLOOKUP($C308,'DATA PENGUKURAN GARDU'!$A:$BS,42,0)</f>
        <v>#N/A</v>
      </c>
      <c r="AK308" s="23" t="e">
        <f t="shared" si="161"/>
        <v>#N/A</v>
      </c>
      <c r="AL308" s="17" t="e">
        <f>VLOOKUP($C308,'DATA PENGUKURAN GARDU'!$A:$BS,44,0)</f>
        <v>#N/A</v>
      </c>
      <c r="AM308" s="23" t="e">
        <f t="shared" si="162"/>
        <v>#N/A</v>
      </c>
      <c r="AN308" s="17" t="e">
        <f>VLOOKUP($C308,'DATA PENGUKURAN GARDU'!$A:$BS,46,0)</f>
        <v>#N/A</v>
      </c>
      <c r="AO308" s="23" t="e">
        <f t="shared" si="163"/>
        <v>#N/A</v>
      </c>
      <c r="AP308" s="17" t="e">
        <f>VLOOKUP($C308,'DATA PENGUKURAN GARDU'!$A:$BS,46,0)</f>
        <v>#N/A</v>
      </c>
      <c r="AQ308" s="17" t="e">
        <f>VLOOKUP($C308,'DATA PENGUKURAN GARDU'!$A:$BS,53,0)</f>
        <v>#N/A</v>
      </c>
      <c r="AR308" s="17" t="e">
        <f>VLOOKUP($C308,'DATA PENGUKURAN GARDU'!$A:$BS,54,0)</f>
        <v>#N/A</v>
      </c>
      <c r="AS308" s="20" t="e">
        <f>VLOOKUP($D308,'DATA PENGUKURAN GARDU'!$A:$BS,42,0)</f>
        <v>#N/A</v>
      </c>
      <c r="AT308" s="21" t="e">
        <f t="shared" si="164"/>
        <v>#N/A</v>
      </c>
      <c r="AU308" s="20" t="e">
        <f>VLOOKUP($D308,'DATA PENGUKURAN GARDU'!$A:$BS,44,0)</f>
        <v>#N/A</v>
      </c>
      <c r="AV308" s="21" t="e">
        <f t="shared" si="165"/>
        <v>#N/A</v>
      </c>
      <c r="AW308" s="20" t="e">
        <f>VLOOKUP($D308,'DATA PENGUKURAN GARDU'!$A:$BS,46,0)</f>
        <v>#N/A</v>
      </c>
      <c r="AX308" s="21" t="e">
        <f t="shared" si="166"/>
        <v>#N/A</v>
      </c>
      <c r="AY308" s="20" t="e">
        <f>VLOOKUP($D308,'DATA PENGUKURAN GARDU'!$A:$BS,46,0)</f>
        <v>#N/A</v>
      </c>
      <c r="AZ308" s="20" t="e">
        <f>VLOOKUP($D308,'DATA PENGUKURAN GARDU'!$A:$BS,53,0)</f>
        <v>#N/A</v>
      </c>
      <c r="BA308" s="20" t="e">
        <f>VLOOKUP($D308,'DATA PENGUKURAN GARDU'!$A:$BS,54,0)</f>
        <v>#N/A</v>
      </c>
      <c r="BB308" s="17" t="e">
        <f>VLOOKUP($E308,'DATA PENGUKURAN GARDU'!$A:$BS,42,0)</f>
        <v>#N/A</v>
      </c>
      <c r="BC308" s="23" t="e">
        <f t="shared" si="167"/>
        <v>#N/A</v>
      </c>
      <c r="BD308" s="17" t="e">
        <f>VLOOKUP($E308,'DATA PENGUKURAN GARDU'!$A:$BS,44,0)</f>
        <v>#N/A</v>
      </c>
      <c r="BE308" s="23" t="e">
        <f t="shared" si="168"/>
        <v>#N/A</v>
      </c>
      <c r="BF308" s="17" t="e">
        <f>VLOOKUP($E308,'DATA PENGUKURAN GARDU'!$A:$BS,46,0)</f>
        <v>#N/A</v>
      </c>
      <c r="BG308" s="23" t="e">
        <f t="shared" si="169"/>
        <v>#N/A</v>
      </c>
      <c r="BH308" s="17" t="e">
        <f>VLOOKUP($E308,'DATA PENGUKURAN GARDU'!$A:$BS,46,0)</f>
        <v>#N/A</v>
      </c>
      <c r="BI308" s="17" t="e">
        <f>VLOOKUP($E308,'DATA PENGUKURAN GARDU'!$A:$BS,53,0)</f>
        <v>#N/A</v>
      </c>
      <c r="BJ308" s="17" t="e">
        <f>VLOOKUP($E308,'DATA PENGUKURAN GARDU'!$A:$BS,54,0)</f>
        <v>#N/A</v>
      </c>
      <c r="BK308" s="20" t="e">
        <f t="shared" si="147"/>
        <v>#N/A</v>
      </c>
      <c r="BL308" s="20" t="e">
        <f t="shared" si="148"/>
        <v>#N/A</v>
      </c>
      <c r="BM308" s="20" t="e">
        <f t="shared" si="149"/>
        <v>#N/A</v>
      </c>
      <c r="BN308" s="25" t="e">
        <f t="shared" si="150"/>
        <v>#N/A</v>
      </c>
      <c r="BO308" s="26" t="str">
        <f t="shared" si="151"/>
        <v>0</v>
      </c>
      <c r="BP308" s="21" t="e">
        <f t="shared" si="152"/>
        <v>#VALUE!</v>
      </c>
      <c r="BQ308" s="20" t="e">
        <f t="shared" si="153"/>
        <v>#N/A</v>
      </c>
      <c r="BR308" s="20" t="e">
        <v>#N/A</v>
      </c>
      <c r="BS308" s="9" t="e">
        <v>#N/A</v>
      </c>
      <c r="BT308" s="2" t="e">
        <f t="shared" si="154"/>
        <v>#VALUE!</v>
      </c>
      <c r="BU308" s="2" t="e">
        <f t="shared" si="137"/>
        <v>#N/A</v>
      </c>
      <c r="BV308" s="2" t="e">
        <f t="shared" si="138"/>
        <v>#N/A</v>
      </c>
    </row>
    <row r="309" s="2" customFormat="1" ht="22.95" customHeight="1" spans="1:74">
      <c r="A309" s="9" t="str">
        <f t="shared" si="139"/>
        <v>KMO 180Induk</v>
      </c>
      <c r="B309" s="9" t="str">
        <f t="shared" si="140"/>
        <v>KMO 180jurusan 1</v>
      </c>
      <c r="C309" s="9" t="str">
        <f t="shared" si="141"/>
        <v>KMO 180jurusan 2</v>
      </c>
      <c r="D309" s="9" t="str">
        <f t="shared" si="142"/>
        <v>KMO 180jurusan 3</v>
      </c>
      <c r="E309" s="9" t="str">
        <f t="shared" si="143"/>
        <v>KMO 180jurusan 4</v>
      </c>
      <c r="F309" s="10" t="s">
        <v>84</v>
      </c>
      <c r="G309" s="10" t="s">
        <v>8</v>
      </c>
      <c r="H309" s="10" t="s">
        <v>395</v>
      </c>
      <c r="I309" s="10" t="s">
        <v>10649</v>
      </c>
      <c r="J309" s="10" t="s">
        <v>10650</v>
      </c>
      <c r="K309" s="10" t="s">
        <v>7465</v>
      </c>
      <c r="L309" s="10"/>
      <c r="M309" s="10"/>
      <c r="N309" s="14">
        <f t="shared" si="144"/>
        <v>0</v>
      </c>
      <c r="O309" s="15" t="e">
        <f t="shared" si="145"/>
        <v>#VALUE!</v>
      </c>
      <c r="P309" s="15" t="e">
        <f t="shared" si="146"/>
        <v>#VALUE!</v>
      </c>
      <c r="Q309" s="17" t="e">
        <f>VLOOKUP($A309,'DATA PENGUKURAN GARDU'!$A:$BS,42,0)</f>
        <v>#N/A</v>
      </c>
      <c r="R309" s="18" t="e">
        <f t="shared" si="155"/>
        <v>#N/A</v>
      </c>
      <c r="S309" s="17" t="e">
        <f>VLOOKUP($A309,'DATA PENGUKURAN GARDU'!$A:$BS,44,0)</f>
        <v>#N/A</v>
      </c>
      <c r="T309" s="18" t="e">
        <f t="shared" si="156"/>
        <v>#N/A</v>
      </c>
      <c r="U309" s="17" t="e">
        <f>VLOOKUP($A309,'DATA PENGUKURAN GARDU'!$A:$BS,46,0)</f>
        <v>#N/A</v>
      </c>
      <c r="V309" s="18" t="e">
        <f t="shared" si="157"/>
        <v>#N/A</v>
      </c>
      <c r="W309" s="17" t="e">
        <f>VLOOKUP($A309,'DATA PENGUKURAN GARDU'!$A:$BS,48,0)</f>
        <v>#N/A</v>
      </c>
      <c r="X309" s="17" t="e">
        <f>VLOOKUP($A309,'DATA PENGUKURAN GARDU'!$A:$BS,53,0)</f>
        <v>#N/A</v>
      </c>
      <c r="Y309" s="17" t="e">
        <f>VLOOKUP($A309,'DATA PENGUKURAN GARDU'!$A:$BS,54,0)</f>
        <v>#N/A</v>
      </c>
      <c r="Z309" s="17" t="e">
        <f>VLOOKUP($A309,'DATA PENGUKURAN GARDU'!$A:$BS,55,0)</f>
        <v>#N/A</v>
      </c>
      <c r="AA309" s="20" t="e">
        <f>VLOOKUP($B309,'DATA PENGUKURAN GARDU'!$A:$BS,42,0)</f>
        <v>#N/A</v>
      </c>
      <c r="AB309" s="21" t="e">
        <f t="shared" si="158"/>
        <v>#N/A</v>
      </c>
      <c r="AC309" s="20" t="e">
        <f>VLOOKUP($B309,'DATA PENGUKURAN GARDU'!$A:$BS,44,0)</f>
        <v>#N/A</v>
      </c>
      <c r="AD309" s="21" t="e">
        <f t="shared" si="159"/>
        <v>#N/A</v>
      </c>
      <c r="AE309" s="20" t="e">
        <f>VLOOKUP($B309,'DATA PENGUKURAN GARDU'!$A:$BS,46,0)</f>
        <v>#N/A</v>
      </c>
      <c r="AF309" s="21" t="e">
        <f t="shared" si="160"/>
        <v>#N/A</v>
      </c>
      <c r="AG309" s="20" t="e">
        <f>VLOOKUP($B309,'DATA PENGUKURAN GARDU'!$A:$BS,46,0)</f>
        <v>#N/A</v>
      </c>
      <c r="AH309" s="20" t="e">
        <f>VLOOKUP($B309,'DATA PENGUKURAN GARDU'!$A:$BS,53,0)</f>
        <v>#N/A</v>
      </c>
      <c r="AI309" s="20" t="e">
        <f>VLOOKUP($B309,'DATA PENGUKURAN GARDU'!$A:$BS,54,0)</f>
        <v>#N/A</v>
      </c>
      <c r="AJ309" s="17" t="e">
        <f>VLOOKUP($C309,'DATA PENGUKURAN GARDU'!$A:$BS,42,0)</f>
        <v>#N/A</v>
      </c>
      <c r="AK309" s="23" t="e">
        <f t="shared" si="161"/>
        <v>#N/A</v>
      </c>
      <c r="AL309" s="17" t="e">
        <f>VLOOKUP($C309,'DATA PENGUKURAN GARDU'!$A:$BS,44,0)</f>
        <v>#N/A</v>
      </c>
      <c r="AM309" s="23" t="e">
        <f t="shared" si="162"/>
        <v>#N/A</v>
      </c>
      <c r="AN309" s="17" t="e">
        <f>VLOOKUP($C309,'DATA PENGUKURAN GARDU'!$A:$BS,46,0)</f>
        <v>#N/A</v>
      </c>
      <c r="AO309" s="23" t="e">
        <f t="shared" si="163"/>
        <v>#N/A</v>
      </c>
      <c r="AP309" s="17" t="e">
        <f>VLOOKUP($C309,'DATA PENGUKURAN GARDU'!$A:$BS,46,0)</f>
        <v>#N/A</v>
      </c>
      <c r="AQ309" s="17" t="e">
        <f>VLOOKUP($C309,'DATA PENGUKURAN GARDU'!$A:$BS,53,0)</f>
        <v>#N/A</v>
      </c>
      <c r="AR309" s="17" t="e">
        <f>VLOOKUP($C309,'DATA PENGUKURAN GARDU'!$A:$BS,54,0)</f>
        <v>#N/A</v>
      </c>
      <c r="AS309" s="20" t="e">
        <f>VLOOKUP($D309,'DATA PENGUKURAN GARDU'!$A:$BS,42,0)</f>
        <v>#N/A</v>
      </c>
      <c r="AT309" s="21" t="e">
        <f t="shared" si="164"/>
        <v>#N/A</v>
      </c>
      <c r="AU309" s="20" t="e">
        <f>VLOOKUP($D309,'DATA PENGUKURAN GARDU'!$A:$BS,44,0)</f>
        <v>#N/A</v>
      </c>
      <c r="AV309" s="21" t="e">
        <f t="shared" si="165"/>
        <v>#N/A</v>
      </c>
      <c r="AW309" s="20" t="e">
        <f>VLOOKUP($D309,'DATA PENGUKURAN GARDU'!$A:$BS,46,0)</f>
        <v>#N/A</v>
      </c>
      <c r="AX309" s="21" t="e">
        <f t="shared" si="166"/>
        <v>#N/A</v>
      </c>
      <c r="AY309" s="20" t="e">
        <f>VLOOKUP($D309,'DATA PENGUKURAN GARDU'!$A:$BS,46,0)</f>
        <v>#N/A</v>
      </c>
      <c r="AZ309" s="20" t="e">
        <f>VLOOKUP($D309,'DATA PENGUKURAN GARDU'!$A:$BS,53,0)</f>
        <v>#N/A</v>
      </c>
      <c r="BA309" s="20" t="e">
        <f>VLOOKUP($D309,'DATA PENGUKURAN GARDU'!$A:$BS,54,0)</f>
        <v>#N/A</v>
      </c>
      <c r="BB309" s="17" t="e">
        <f>VLOOKUP($E309,'DATA PENGUKURAN GARDU'!$A:$BS,42,0)</f>
        <v>#N/A</v>
      </c>
      <c r="BC309" s="23" t="e">
        <f t="shared" si="167"/>
        <v>#N/A</v>
      </c>
      <c r="BD309" s="17" t="e">
        <f>VLOOKUP($E309,'DATA PENGUKURAN GARDU'!$A:$BS,44,0)</f>
        <v>#N/A</v>
      </c>
      <c r="BE309" s="23" t="e">
        <f t="shared" si="168"/>
        <v>#N/A</v>
      </c>
      <c r="BF309" s="17" t="e">
        <f>VLOOKUP($E309,'DATA PENGUKURAN GARDU'!$A:$BS,46,0)</f>
        <v>#N/A</v>
      </c>
      <c r="BG309" s="23" t="e">
        <f t="shared" si="169"/>
        <v>#N/A</v>
      </c>
      <c r="BH309" s="17" t="e">
        <f>VLOOKUP($E309,'DATA PENGUKURAN GARDU'!$A:$BS,46,0)</f>
        <v>#N/A</v>
      </c>
      <c r="BI309" s="17" t="e">
        <f>VLOOKUP($E309,'DATA PENGUKURAN GARDU'!$A:$BS,53,0)</f>
        <v>#N/A</v>
      </c>
      <c r="BJ309" s="17" t="e">
        <f>VLOOKUP($E309,'DATA PENGUKURAN GARDU'!$A:$BS,54,0)</f>
        <v>#N/A</v>
      </c>
      <c r="BK309" s="20" t="e">
        <f t="shared" si="147"/>
        <v>#N/A</v>
      </c>
      <c r="BL309" s="20" t="e">
        <f t="shared" si="148"/>
        <v>#N/A</v>
      </c>
      <c r="BM309" s="20" t="e">
        <f t="shared" si="149"/>
        <v>#N/A</v>
      </c>
      <c r="BN309" s="25" t="e">
        <f t="shared" si="150"/>
        <v>#N/A</v>
      </c>
      <c r="BO309" s="26" t="str">
        <f t="shared" si="151"/>
        <v>0</v>
      </c>
      <c r="BP309" s="21" t="e">
        <f t="shared" si="152"/>
        <v>#VALUE!</v>
      </c>
      <c r="BQ309" s="20" t="e">
        <f t="shared" si="153"/>
        <v>#N/A</v>
      </c>
      <c r="BR309" s="20" t="e">
        <v>#N/A</v>
      </c>
      <c r="BS309" s="9" t="e">
        <v>#N/A</v>
      </c>
      <c r="BT309" s="2" t="e">
        <f t="shared" si="154"/>
        <v>#VALUE!</v>
      </c>
      <c r="BU309" s="2" t="e">
        <f t="shared" si="137"/>
        <v>#N/A</v>
      </c>
      <c r="BV309" s="2" t="e">
        <f t="shared" si="138"/>
        <v>#N/A</v>
      </c>
    </row>
    <row r="310" s="2" customFormat="1" ht="22.95" customHeight="1" spans="1:74">
      <c r="A310" s="9" t="str">
        <f t="shared" si="139"/>
        <v>KMO 185Induk</v>
      </c>
      <c r="B310" s="9" t="str">
        <f t="shared" si="140"/>
        <v>KMO 185jurusan 1</v>
      </c>
      <c r="C310" s="9" t="str">
        <f t="shared" si="141"/>
        <v>KMO 185jurusan 2</v>
      </c>
      <c r="D310" s="9" t="str">
        <f t="shared" si="142"/>
        <v>KMO 185jurusan 3</v>
      </c>
      <c r="E310" s="9" t="str">
        <f t="shared" si="143"/>
        <v>KMO 185jurusan 4</v>
      </c>
      <c r="F310" s="10" t="s">
        <v>84</v>
      </c>
      <c r="G310" s="10" t="s">
        <v>8</v>
      </c>
      <c r="H310" s="10" t="s">
        <v>396</v>
      </c>
      <c r="I310" s="10" t="s">
        <v>10651</v>
      </c>
      <c r="J310" s="10" t="s">
        <v>10652</v>
      </c>
      <c r="K310" s="10" t="s">
        <v>7465</v>
      </c>
      <c r="L310" s="10"/>
      <c r="M310" s="10"/>
      <c r="N310" s="14">
        <f t="shared" si="144"/>
        <v>0</v>
      </c>
      <c r="O310" s="15" t="e">
        <f t="shared" si="145"/>
        <v>#VALUE!</v>
      </c>
      <c r="P310" s="15" t="e">
        <f t="shared" si="146"/>
        <v>#VALUE!</v>
      </c>
      <c r="Q310" s="17" t="e">
        <f>VLOOKUP($A310,'DATA PENGUKURAN GARDU'!$A:$BS,42,0)</f>
        <v>#N/A</v>
      </c>
      <c r="R310" s="18" t="e">
        <f t="shared" si="155"/>
        <v>#N/A</v>
      </c>
      <c r="S310" s="17" t="e">
        <f>VLOOKUP($A310,'DATA PENGUKURAN GARDU'!$A:$BS,44,0)</f>
        <v>#N/A</v>
      </c>
      <c r="T310" s="18" t="e">
        <f t="shared" si="156"/>
        <v>#N/A</v>
      </c>
      <c r="U310" s="17" t="e">
        <f>VLOOKUP($A310,'DATA PENGUKURAN GARDU'!$A:$BS,46,0)</f>
        <v>#N/A</v>
      </c>
      <c r="V310" s="18" t="e">
        <f t="shared" si="157"/>
        <v>#N/A</v>
      </c>
      <c r="W310" s="17" t="e">
        <f>VLOOKUP($A310,'DATA PENGUKURAN GARDU'!$A:$BS,48,0)</f>
        <v>#N/A</v>
      </c>
      <c r="X310" s="17" t="e">
        <f>VLOOKUP($A310,'DATA PENGUKURAN GARDU'!$A:$BS,53,0)</f>
        <v>#N/A</v>
      </c>
      <c r="Y310" s="17" t="e">
        <f>VLOOKUP($A310,'DATA PENGUKURAN GARDU'!$A:$BS,54,0)</f>
        <v>#N/A</v>
      </c>
      <c r="Z310" s="17" t="e">
        <f>VLOOKUP($A310,'DATA PENGUKURAN GARDU'!$A:$BS,55,0)</f>
        <v>#N/A</v>
      </c>
      <c r="AA310" s="20" t="e">
        <f>VLOOKUP($B310,'DATA PENGUKURAN GARDU'!$A:$BS,42,0)</f>
        <v>#N/A</v>
      </c>
      <c r="AB310" s="21" t="e">
        <f t="shared" si="158"/>
        <v>#N/A</v>
      </c>
      <c r="AC310" s="20" t="e">
        <f>VLOOKUP($B310,'DATA PENGUKURAN GARDU'!$A:$BS,44,0)</f>
        <v>#N/A</v>
      </c>
      <c r="AD310" s="21" t="e">
        <f t="shared" si="159"/>
        <v>#N/A</v>
      </c>
      <c r="AE310" s="20" t="e">
        <f>VLOOKUP($B310,'DATA PENGUKURAN GARDU'!$A:$BS,46,0)</f>
        <v>#N/A</v>
      </c>
      <c r="AF310" s="21" t="e">
        <f t="shared" si="160"/>
        <v>#N/A</v>
      </c>
      <c r="AG310" s="20" t="e">
        <f>VLOOKUP($B310,'DATA PENGUKURAN GARDU'!$A:$BS,46,0)</f>
        <v>#N/A</v>
      </c>
      <c r="AH310" s="20" t="e">
        <f>VLOOKUP($B310,'DATA PENGUKURAN GARDU'!$A:$BS,53,0)</f>
        <v>#N/A</v>
      </c>
      <c r="AI310" s="20" t="e">
        <f>VLOOKUP($B310,'DATA PENGUKURAN GARDU'!$A:$BS,54,0)</f>
        <v>#N/A</v>
      </c>
      <c r="AJ310" s="17" t="e">
        <f>VLOOKUP($C310,'DATA PENGUKURAN GARDU'!$A:$BS,42,0)</f>
        <v>#N/A</v>
      </c>
      <c r="AK310" s="23" t="e">
        <f t="shared" si="161"/>
        <v>#N/A</v>
      </c>
      <c r="AL310" s="17" t="e">
        <f>VLOOKUP($C310,'DATA PENGUKURAN GARDU'!$A:$BS,44,0)</f>
        <v>#N/A</v>
      </c>
      <c r="AM310" s="23" t="e">
        <f t="shared" si="162"/>
        <v>#N/A</v>
      </c>
      <c r="AN310" s="17" t="e">
        <f>VLOOKUP($C310,'DATA PENGUKURAN GARDU'!$A:$BS,46,0)</f>
        <v>#N/A</v>
      </c>
      <c r="AO310" s="23" t="e">
        <f t="shared" si="163"/>
        <v>#N/A</v>
      </c>
      <c r="AP310" s="17" t="e">
        <f>VLOOKUP($C310,'DATA PENGUKURAN GARDU'!$A:$BS,46,0)</f>
        <v>#N/A</v>
      </c>
      <c r="AQ310" s="17" t="e">
        <f>VLOOKUP($C310,'DATA PENGUKURAN GARDU'!$A:$BS,53,0)</f>
        <v>#N/A</v>
      </c>
      <c r="AR310" s="17" t="e">
        <f>VLOOKUP($C310,'DATA PENGUKURAN GARDU'!$A:$BS,54,0)</f>
        <v>#N/A</v>
      </c>
      <c r="AS310" s="20" t="e">
        <f>VLOOKUP($D310,'DATA PENGUKURAN GARDU'!$A:$BS,42,0)</f>
        <v>#N/A</v>
      </c>
      <c r="AT310" s="21" t="e">
        <f t="shared" si="164"/>
        <v>#N/A</v>
      </c>
      <c r="AU310" s="20" t="e">
        <f>VLOOKUP($D310,'DATA PENGUKURAN GARDU'!$A:$BS,44,0)</f>
        <v>#N/A</v>
      </c>
      <c r="AV310" s="21" t="e">
        <f t="shared" si="165"/>
        <v>#N/A</v>
      </c>
      <c r="AW310" s="20" t="e">
        <f>VLOOKUP($D310,'DATA PENGUKURAN GARDU'!$A:$BS,46,0)</f>
        <v>#N/A</v>
      </c>
      <c r="AX310" s="21" t="e">
        <f t="shared" si="166"/>
        <v>#N/A</v>
      </c>
      <c r="AY310" s="20" t="e">
        <f>VLOOKUP($D310,'DATA PENGUKURAN GARDU'!$A:$BS,46,0)</f>
        <v>#N/A</v>
      </c>
      <c r="AZ310" s="20" t="e">
        <f>VLOOKUP($D310,'DATA PENGUKURAN GARDU'!$A:$BS,53,0)</f>
        <v>#N/A</v>
      </c>
      <c r="BA310" s="20" t="e">
        <f>VLOOKUP($D310,'DATA PENGUKURAN GARDU'!$A:$BS,54,0)</f>
        <v>#N/A</v>
      </c>
      <c r="BB310" s="17" t="e">
        <f>VLOOKUP($E310,'DATA PENGUKURAN GARDU'!$A:$BS,42,0)</f>
        <v>#N/A</v>
      </c>
      <c r="BC310" s="23" t="e">
        <f t="shared" si="167"/>
        <v>#N/A</v>
      </c>
      <c r="BD310" s="17" t="e">
        <f>VLOOKUP($E310,'DATA PENGUKURAN GARDU'!$A:$BS,44,0)</f>
        <v>#N/A</v>
      </c>
      <c r="BE310" s="23" t="e">
        <f t="shared" si="168"/>
        <v>#N/A</v>
      </c>
      <c r="BF310" s="17" t="e">
        <f>VLOOKUP($E310,'DATA PENGUKURAN GARDU'!$A:$BS,46,0)</f>
        <v>#N/A</v>
      </c>
      <c r="BG310" s="23" t="e">
        <f t="shared" si="169"/>
        <v>#N/A</v>
      </c>
      <c r="BH310" s="17" t="e">
        <f>VLOOKUP($E310,'DATA PENGUKURAN GARDU'!$A:$BS,46,0)</f>
        <v>#N/A</v>
      </c>
      <c r="BI310" s="17" t="e">
        <f>VLOOKUP($E310,'DATA PENGUKURAN GARDU'!$A:$BS,53,0)</f>
        <v>#N/A</v>
      </c>
      <c r="BJ310" s="17" t="e">
        <f>VLOOKUP($E310,'DATA PENGUKURAN GARDU'!$A:$BS,54,0)</f>
        <v>#N/A</v>
      </c>
      <c r="BK310" s="20" t="e">
        <f t="shared" si="147"/>
        <v>#N/A</v>
      </c>
      <c r="BL310" s="20" t="e">
        <f t="shared" si="148"/>
        <v>#N/A</v>
      </c>
      <c r="BM310" s="20" t="e">
        <f t="shared" si="149"/>
        <v>#N/A</v>
      </c>
      <c r="BN310" s="25" t="e">
        <f t="shared" si="150"/>
        <v>#N/A</v>
      </c>
      <c r="BO310" s="26" t="str">
        <f t="shared" si="151"/>
        <v>0</v>
      </c>
      <c r="BP310" s="21" t="e">
        <f t="shared" si="152"/>
        <v>#VALUE!</v>
      </c>
      <c r="BQ310" s="20" t="e">
        <f t="shared" si="153"/>
        <v>#N/A</v>
      </c>
      <c r="BR310" s="20" t="e">
        <v>#N/A</v>
      </c>
      <c r="BS310" s="9" t="e">
        <v>#N/A</v>
      </c>
      <c r="BT310" s="2" t="e">
        <f t="shared" si="154"/>
        <v>#VALUE!</v>
      </c>
      <c r="BU310" s="2" t="e">
        <f t="shared" si="137"/>
        <v>#N/A</v>
      </c>
      <c r="BV310" s="2" t="e">
        <f t="shared" si="138"/>
        <v>#N/A</v>
      </c>
    </row>
    <row r="311" s="2" customFormat="1" ht="22.95" customHeight="1" spans="1:74">
      <c r="A311" s="9" t="str">
        <f t="shared" si="139"/>
        <v>KMO 187Induk</v>
      </c>
      <c r="B311" s="9" t="str">
        <f t="shared" si="140"/>
        <v>KMO 187jurusan 1</v>
      </c>
      <c r="C311" s="9" t="str">
        <f t="shared" si="141"/>
        <v>KMO 187jurusan 2</v>
      </c>
      <c r="D311" s="9" t="str">
        <f t="shared" si="142"/>
        <v>KMO 187jurusan 3</v>
      </c>
      <c r="E311" s="9" t="str">
        <f t="shared" si="143"/>
        <v>KMO 187jurusan 4</v>
      </c>
      <c r="F311" s="10" t="s">
        <v>84</v>
      </c>
      <c r="G311" s="10" t="s">
        <v>8</v>
      </c>
      <c r="H311" s="10" t="s">
        <v>397</v>
      </c>
      <c r="I311" s="10" t="s">
        <v>10653</v>
      </c>
      <c r="J311" s="10" t="s">
        <v>10654</v>
      </c>
      <c r="K311" s="10" t="s">
        <v>7465</v>
      </c>
      <c r="L311" s="10"/>
      <c r="M311" s="10"/>
      <c r="N311" s="14">
        <f t="shared" si="144"/>
        <v>0</v>
      </c>
      <c r="O311" s="15" t="e">
        <f t="shared" si="145"/>
        <v>#VALUE!</v>
      </c>
      <c r="P311" s="15" t="e">
        <f t="shared" si="146"/>
        <v>#VALUE!</v>
      </c>
      <c r="Q311" s="17" t="e">
        <f>VLOOKUP($A311,'DATA PENGUKURAN GARDU'!$A:$BS,42,0)</f>
        <v>#N/A</v>
      </c>
      <c r="R311" s="18" t="e">
        <f t="shared" si="155"/>
        <v>#N/A</v>
      </c>
      <c r="S311" s="17" t="e">
        <f>VLOOKUP($A311,'DATA PENGUKURAN GARDU'!$A:$BS,44,0)</f>
        <v>#N/A</v>
      </c>
      <c r="T311" s="18" t="e">
        <f t="shared" si="156"/>
        <v>#N/A</v>
      </c>
      <c r="U311" s="17" t="e">
        <f>VLOOKUP($A311,'DATA PENGUKURAN GARDU'!$A:$BS,46,0)</f>
        <v>#N/A</v>
      </c>
      <c r="V311" s="18" t="e">
        <f t="shared" si="157"/>
        <v>#N/A</v>
      </c>
      <c r="W311" s="17" t="e">
        <f>VLOOKUP($A311,'DATA PENGUKURAN GARDU'!$A:$BS,48,0)</f>
        <v>#N/A</v>
      </c>
      <c r="X311" s="17" t="e">
        <f>VLOOKUP($A311,'DATA PENGUKURAN GARDU'!$A:$BS,53,0)</f>
        <v>#N/A</v>
      </c>
      <c r="Y311" s="17" t="e">
        <f>VLOOKUP($A311,'DATA PENGUKURAN GARDU'!$A:$BS,54,0)</f>
        <v>#N/A</v>
      </c>
      <c r="Z311" s="17" t="e">
        <f>VLOOKUP($A311,'DATA PENGUKURAN GARDU'!$A:$BS,55,0)</f>
        <v>#N/A</v>
      </c>
      <c r="AA311" s="20" t="e">
        <f>VLOOKUP($B311,'DATA PENGUKURAN GARDU'!$A:$BS,42,0)</f>
        <v>#N/A</v>
      </c>
      <c r="AB311" s="21" t="e">
        <f t="shared" si="158"/>
        <v>#N/A</v>
      </c>
      <c r="AC311" s="20" t="e">
        <f>VLOOKUP($B311,'DATA PENGUKURAN GARDU'!$A:$BS,44,0)</f>
        <v>#N/A</v>
      </c>
      <c r="AD311" s="21" t="e">
        <f t="shared" si="159"/>
        <v>#N/A</v>
      </c>
      <c r="AE311" s="20" t="e">
        <f>VLOOKUP($B311,'DATA PENGUKURAN GARDU'!$A:$BS,46,0)</f>
        <v>#N/A</v>
      </c>
      <c r="AF311" s="21" t="e">
        <f t="shared" si="160"/>
        <v>#N/A</v>
      </c>
      <c r="AG311" s="20" t="e">
        <f>VLOOKUP($B311,'DATA PENGUKURAN GARDU'!$A:$BS,46,0)</f>
        <v>#N/A</v>
      </c>
      <c r="AH311" s="20" t="e">
        <f>VLOOKUP($B311,'DATA PENGUKURAN GARDU'!$A:$BS,53,0)</f>
        <v>#N/A</v>
      </c>
      <c r="AI311" s="20" t="e">
        <f>VLOOKUP($B311,'DATA PENGUKURAN GARDU'!$A:$BS,54,0)</f>
        <v>#N/A</v>
      </c>
      <c r="AJ311" s="17" t="e">
        <f>VLOOKUP($C311,'DATA PENGUKURAN GARDU'!$A:$BS,42,0)</f>
        <v>#N/A</v>
      </c>
      <c r="AK311" s="23" t="e">
        <f t="shared" si="161"/>
        <v>#N/A</v>
      </c>
      <c r="AL311" s="17" t="e">
        <f>VLOOKUP($C311,'DATA PENGUKURAN GARDU'!$A:$BS,44,0)</f>
        <v>#N/A</v>
      </c>
      <c r="AM311" s="23" t="e">
        <f t="shared" si="162"/>
        <v>#N/A</v>
      </c>
      <c r="AN311" s="17" t="e">
        <f>VLOOKUP($C311,'DATA PENGUKURAN GARDU'!$A:$BS,46,0)</f>
        <v>#N/A</v>
      </c>
      <c r="AO311" s="23" t="e">
        <f t="shared" si="163"/>
        <v>#N/A</v>
      </c>
      <c r="AP311" s="17" t="e">
        <f>VLOOKUP($C311,'DATA PENGUKURAN GARDU'!$A:$BS,46,0)</f>
        <v>#N/A</v>
      </c>
      <c r="AQ311" s="17" t="e">
        <f>VLOOKUP($C311,'DATA PENGUKURAN GARDU'!$A:$BS,53,0)</f>
        <v>#N/A</v>
      </c>
      <c r="AR311" s="17" t="e">
        <f>VLOOKUP($C311,'DATA PENGUKURAN GARDU'!$A:$BS,54,0)</f>
        <v>#N/A</v>
      </c>
      <c r="AS311" s="20" t="e">
        <f>VLOOKUP($D311,'DATA PENGUKURAN GARDU'!$A:$BS,42,0)</f>
        <v>#N/A</v>
      </c>
      <c r="AT311" s="21" t="e">
        <f t="shared" si="164"/>
        <v>#N/A</v>
      </c>
      <c r="AU311" s="20" t="e">
        <f>VLOOKUP($D311,'DATA PENGUKURAN GARDU'!$A:$BS,44,0)</f>
        <v>#N/A</v>
      </c>
      <c r="AV311" s="21" t="e">
        <f t="shared" si="165"/>
        <v>#N/A</v>
      </c>
      <c r="AW311" s="20" t="e">
        <f>VLOOKUP($D311,'DATA PENGUKURAN GARDU'!$A:$BS,46,0)</f>
        <v>#N/A</v>
      </c>
      <c r="AX311" s="21" t="e">
        <f t="shared" si="166"/>
        <v>#N/A</v>
      </c>
      <c r="AY311" s="20" t="e">
        <f>VLOOKUP($D311,'DATA PENGUKURAN GARDU'!$A:$BS,46,0)</f>
        <v>#N/A</v>
      </c>
      <c r="AZ311" s="20" t="e">
        <f>VLOOKUP($D311,'DATA PENGUKURAN GARDU'!$A:$BS,53,0)</f>
        <v>#N/A</v>
      </c>
      <c r="BA311" s="20" t="e">
        <f>VLOOKUP($D311,'DATA PENGUKURAN GARDU'!$A:$BS,54,0)</f>
        <v>#N/A</v>
      </c>
      <c r="BB311" s="17" t="e">
        <f>VLOOKUP($E311,'DATA PENGUKURAN GARDU'!$A:$BS,42,0)</f>
        <v>#N/A</v>
      </c>
      <c r="BC311" s="23" t="e">
        <f t="shared" si="167"/>
        <v>#N/A</v>
      </c>
      <c r="BD311" s="17" t="e">
        <f>VLOOKUP($E311,'DATA PENGUKURAN GARDU'!$A:$BS,44,0)</f>
        <v>#N/A</v>
      </c>
      <c r="BE311" s="23" t="e">
        <f t="shared" si="168"/>
        <v>#N/A</v>
      </c>
      <c r="BF311" s="17" t="e">
        <f>VLOOKUP($E311,'DATA PENGUKURAN GARDU'!$A:$BS,46,0)</f>
        <v>#N/A</v>
      </c>
      <c r="BG311" s="23" t="e">
        <f t="shared" si="169"/>
        <v>#N/A</v>
      </c>
      <c r="BH311" s="17" t="e">
        <f>VLOOKUP($E311,'DATA PENGUKURAN GARDU'!$A:$BS,46,0)</f>
        <v>#N/A</v>
      </c>
      <c r="BI311" s="17" t="e">
        <f>VLOOKUP($E311,'DATA PENGUKURAN GARDU'!$A:$BS,53,0)</f>
        <v>#N/A</v>
      </c>
      <c r="BJ311" s="17" t="e">
        <f>VLOOKUP($E311,'DATA PENGUKURAN GARDU'!$A:$BS,54,0)</f>
        <v>#N/A</v>
      </c>
      <c r="BK311" s="20" t="e">
        <f t="shared" si="147"/>
        <v>#N/A</v>
      </c>
      <c r="BL311" s="20" t="e">
        <f t="shared" si="148"/>
        <v>#N/A</v>
      </c>
      <c r="BM311" s="20" t="e">
        <f t="shared" si="149"/>
        <v>#N/A</v>
      </c>
      <c r="BN311" s="25" t="e">
        <f t="shared" si="150"/>
        <v>#N/A</v>
      </c>
      <c r="BO311" s="26" t="str">
        <f t="shared" si="151"/>
        <v>0</v>
      </c>
      <c r="BP311" s="21" t="e">
        <f t="shared" si="152"/>
        <v>#VALUE!</v>
      </c>
      <c r="BQ311" s="20" t="e">
        <f t="shared" si="153"/>
        <v>#N/A</v>
      </c>
      <c r="BR311" s="20" t="e">
        <v>#N/A</v>
      </c>
      <c r="BS311" s="9" t="e">
        <v>#N/A</v>
      </c>
      <c r="BT311" s="2" t="e">
        <f t="shared" si="154"/>
        <v>#VALUE!</v>
      </c>
      <c r="BU311" s="2" t="e">
        <f t="shared" si="137"/>
        <v>#N/A</v>
      </c>
      <c r="BV311" s="2" t="e">
        <f t="shared" si="138"/>
        <v>#N/A</v>
      </c>
    </row>
    <row r="312" s="2" customFormat="1" ht="22.95" customHeight="1" spans="1:74">
      <c r="A312" s="9" t="str">
        <f t="shared" si="139"/>
        <v>KMO 88Induk</v>
      </c>
      <c r="B312" s="9" t="str">
        <f t="shared" si="140"/>
        <v>KMO 88jurusan 1</v>
      </c>
      <c r="C312" s="9" t="str">
        <f t="shared" si="141"/>
        <v>KMO 88jurusan 2</v>
      </c>
      <c r="D312" s="9" t="str">
        <f t="shared" si="142"/>
        <v>KMO 88jurusan 3</v>
      </c>
      <c r="E312" s="9" t="str">
        <f t="shared" si="143"/>
        <v>KMO 88jurusan 4</v>
      </c>
      <c r="F312" s="10" t="s">
        <v>73</v>
      </c>
      <c r="G312" s="10" t="s">
        <v>8</v>
      </c>
      <c r="H312" s="10" t="s">
        <v>398</v>
      </c>
      <c r="I312" s="10" t="s">
        <v>10655</v>
      </c>
      <c r="J312" s="10" t="s">
        <v>10656</v>
      </c>
      <c r="K312" s="10" t="s">
        <v>7465</v>
      </c>
      <c r="L312" s="10"/>
      <c r="M312" s="10"/>
      <c r="N312" s="14">
        <f t="shared" si="144"/>
        <v>0</v>
      </c>
      <c r="O312" s="15" t="e">
        <f t="shared" si="145"/>
        <v>#VALUE!</v>
      </c>
      <c r="P312" s="15" t="e">
        <f t="shared" si="146"/>
        <v>#VALUE!</v>
      </c>
      <c r="Q312" s="17" t="e">
        <f>VLOOKUP($A312,'DATA PENGUKURAN GARDU'!$A:$BS,42,0)</f>
        <v>#N/A</v>
      </c>
      <c r="R312" s="18" t="e">
        <f t="shared" si="155"/>
        <v>#N/A</v>
      </c>
      <c r="S312" s="17" t="e">
        <f>VLOOKUP($A312,'DATA PENGUKURAN GARDU'!$A:$BS,44,0)</f>
        <v>#N/A</v>
      </c>
      <c r="T312" s="18" t="e">
        <f t="shared" si="156"/>
        <v>#N/A</v>
      </c>
      <c r="U312" s="17" t="e">
        <f>VLOOKUP($A312,'DATA PENGUKURAN GARDU'!$A:$BS,46,0)</f>
        <v>#N/A</v>
      </c>
      <c r="V312" s="18" t="e">
        <f t="shared" si="157"/>
        <v>#N/A</v>
      </c>
      <c r="W312" s="17" t="e">
        <f>VLOOKUP($A312,'DATA PENGUKURAN GARDU'!$A:$BS,48,0)</f>
        <v>#N/A</v>
      </c>
      <c r="X312" s="17" t="e">
        <f>VLOOKUP($A312,'DATA PENGUKURAN GARDU'!$A:$BS,53,0)</f>
        <v>#N/A</v>
      </c>
      <c r="Y312" s="17" t="e">
        <f>VLOOKUP($A312,'DATA PENGUKURAN GARDU'!$A:$BS,54,0)</f>
        <v>#N/A</v>
      </c>
      <c r="Z312" s="17" t="e">
        <f>VLOOKUP($A312,'DATA PENGUKURAN GARDU'!$A:$BS,55,0)</f>
        <v>#N/A</v>
      </c>
      <c r="AA312" s="20" t="e">
        <f>VLOOKUP($B312,'DATA PENGUKURAN GARDU'!$A:$BS,42,0)</f>
        <v>#N/A</v>
      </c>
      <c r="AB312" s="21" t="e">
        <f t="shared" si="158"/>
        <v>#N/A</v>
      </c>
      <c r="AC312" s="20" t="e">
        <f>VLOOKUP($B312,'DATA PENGUKURAN GARDU'!$A:$BS,44,0)</f>
        <v>#N/A</v>
      </c>
      <c r="AD312" s="21" t="e">
        <f t="shared" si="159"/>
        <v>#N/A</v>
      </c>
      <c r="AE312" s="20" t="e">
        <f>VLOOKUP($B312,'DATA PENGUKURAN GARDU'!$A:$BS,46,0)</f>
        <v>#N/A</v>
      </c>
      <c r="AF312" s="21" t="e">
        <f t="shared" si="160"/>
        <v>#N/A</v>
      </c>
      <c r="AG312" s="20" t="e">
        <f>VLOOKUP($B312,'DATA PENGUKURAN GARDU'!$A:$BS,46,0)</f>
        <v>#N/A</v>
      </c>
      <c r="AH312" s="20" t="e">
        <f>VLOOKUP($B312,'DATA PENGUKURAN GARDU'!$A:$BS,53,0)</f>
        <v>#N/A</v>
      </c>
      <c r="AI312" s="20" t="e">
        <f>VLOOKUP($B312,'DATA PENGUKURAN GARDU'!$A:$BS,54,0)</f>
        <v>#N/A</v>
      </c>
      <c r="AJ312" s="17" t="e">
        <f>VLOOKUP($C312,'DATA PENGUKURAN GARDU'!$A:$BS,42,0)</f>
        <v>#N/A</v>
      </c>
      <c r="AK312" s="23" t="e">
        <f t="shared" si="161"/>
        <v>#N/A</v>
      </c>
      <c r="AL312" s="17" t="e">
        <f>VLOOKUP($C312,'DATA PENGUKURAN GARDU'!$A:$BS,44,0)</f>
        <v>#N/A</v>
      </c>
      <c r="AM312" s="23" t="e">
        <f t="shared" si="162"/>
        <v>#N/A</v>
      </c>
      <c r="AN312" s="17" t="e">
        <f>VLOOKUP($C312,'DATA PENGUKURAN GARDU'!$A:$BS,46,0)</f>
        <v>#N/A</v>
      </c>
      <c r="AO312" s="23" t="e">
        <f t="shared" si="163"/>
        <v>#N/A</v>
      </c>
      <c r="AP312" s="17" t="e">
        <f>VLOOKUP($C312,'DATA PENGUKURAN GARDU'!$A:$BS,46,0)</f>
        <v>#N/A</v>
      </c>
      <c r="AQ312" s="17" t="e">
        <f>VLOOKUP($C312,'DATA PENGUKURAN GARDU'!$A:$BS,53,0)</f>
        <v>#N/A</v>
      </c>
      <c r="AR312" s="17" t="e">
        <f>VLOOKUP($C312,'DATA PENGUKURAN GARDU'!$A:$BS,54,0)</f>
        <v>#N/A</v>
      </c>
      <c r="AS312" s="20" t="e">
        <f>VLOOKUP($D312,'DATA PENGUKURAN GARDU'!$A:$BS,42,0)</f>
        <v>#N/A</v>
      </c>
      <c r="AT312" s="21" t="e">
        <f t="shared" si="164"/>
        <v>#N/A</v>
      </c>
      <c r="AU312" s="20" t="e">
        <f>VLOOKUP($D312,'DATA PENGUKURAN GARDU'!$A:$BS,44,0)</f>
        <v>#N/A</v>
      </c>
      <c r="AV312" s="21" t="e">
        <f t="shared" si="165"/>
        <v>#N/A</v>
      </c>
      <c r="AW312" s="20" t="e">
        <f>VLOOKUP($D312,'DATA PENGUKURAN GARDU'!$A:$BS,46,0)</f>
        <v>#N/A</v>
      </c>
      <c r="AX312" s="21" t="e">
        <f t="shared" si="166"/>
        <v>#N/A</v>
      </c>
      <c r="AY312" s="20" t="e">
        <f>VLOOKUP($D312,'DATA PENGUKURAN GARDU'!$A:$BS,46,0)</f>
        <v>#N/A</v>
      </c>
      <c r="AZ312" s="20" t="e">
        <f>VLOOKUP($D312,'DATA PENGUKURAN GARDU'!$A:$BS,53,0)</f>
        <v>#N/A</v>
      </c>
      <c r="BA312" s="20" t="e">
        <f>VLOOKUP($D312,'DATA PENGUKURAN GARDU'!$A:$BS,54,0)</f>
        <v>#N/A</v>
      </c>
      <c r="BB312" s="17" t="e">
        <f>VLOOKUP($E312,'DATA PENGUKURAN GARDU'!$A:$BS,42,0)</f>
        <v>#N/A</v>
      </c>
      <c r="BC312" s="23" t="e">
        <f t="shared" si="167"/>
        <v>#N/A</v>
      </c>
      <c r="BD312" s="17" t="e">
        <f>VLOOKUP($E312,'DATA PENGUKURAN GARDU'!$A:$BS,44,0)</f>
        <v>#N/A</v>
      </c>
      <c r="BE312" s="23" t="e">
        <f t="shared" si="168"/>
        <v>#N/A</v>
      </c>
      <c r="BF312" s="17" t="e">
        <f>VLOOKUP($E312,'DATA PENGUKURAN GARDU'!$A:$BS,46,0)</f>
        <v>#N/A</v>
      </c>
      <c r="BG312" s="23" t="e">
        <f t="shared" si="169"/>
        <v>#N/A</v>
      </c>
      <c r="BH312" s="17" t="e">
        <f>VLOOKUP($E312,'DATA PENGUKURAN GARDU'!$A:$BS,46,0)</f>
        <v>#N/A</v>
      </c>
      <c r="BI312" s="17" t="e">
        <f>VLOOKUP($E312,'DATA PENGUKURAN GARDU'!$A:$BS,53,0)</f>
        <v>#N/A</v>
      </c>
      <c r="BJ312" s="17" t="e">
        <f>VLOOKUP($E312,'DATA PENGUKURAN GARDU'!$A:$BS,54,0)</f>
        <v>#N/A</v>
      </c>
      <c r="BK312" s="20" t="e">
        <f t="shared" si="147"/>
        <v>#N/A</v>
      </c>
      <c r="BL312" s="20" t="e">
        <f t="shared" si="148"/>
        <v>#N/A</v>
      </c>
      <c r="BM312" s="20" t="e">
        <f t="shared" si="149"/>
        <v>#N/A</v>
      </c>
      <c r="BN312" s="25" t="e">
        <f t="shared" si="150"/>
        <v>#N/A</v>
      </c>
      <c r="BO312" s="26" t="str">
        <f t="shared" si="151"/>
        <v>0</v>
      </c>
      <c r="BP312" s="21" t="e">
        <f t="shared" si="152"/>
        <v>#VALUE!</v>
      </c>
      <c r="BQ312" s="20" t="e">
        <f t="shared" si="153"/>
        <v>#N/A</v>
      </c>
      <c r="BR312" s="20" t="e">
        <v>#N/A</v>
      </c>
      <c r="BS312" s="9" t="e">
        <v>#N/A</v>
      </c>
      <c r="BT312" s="2" t="e">
        <f t="shared" si="154"/>
        <v>#VALUE!</v>
      </c>
      <c r="BU312" s="2" t="e">
        <f t="shared" si="137"/>
        <v>#N/A</v>
      </c>
      <c r="BV312" s="2" t="e">
        <f t="shared" si="138"/>
        <v>#N/A</v>
      </c>
    </row>
    <row r="313" s="2" customFormat="1" ht="22.95" customHeight="1" spans="1:74">
      <c r="A313" s="9" t="str">
        <f t="shared" si="139"/>
        <v>KMO 89Induk</v>
      </c>
      <c r="B313" s="9" t="str">
        <f t="shared" si="140"/>
        <v>KMO 89jurusan 1</v>
      </c>
      <c r="C313" s="9" t="str">
        <f t="shared" si="141"/>
        <v>KMO 89jurusan 2</v>
      </c>
      <c r="D313" s="9" t="str">
        <f t="shared" si="142"/>
        <v>KMO 89jurusan 3</v>
      </c>
      <c r="E313" s="9" t="str">
        <f t="shared" si="143"/>
        <v>KMO 89jurusan 4</v>
      </c>
      <c r="F313" s="10" t="s">
        <v>73</v>
      </c>
      <c r="G313" s="10" t="s">
        <v>8</v>
      </c>
      <c r="H313" s="10" t="s">
        <v>399</v>
      </c>
      <c r="I313" s="10" t="s">
        <v>10657</v>
      </c>
      <c r="J313" s="10" t="s">
        <v>10658</v>
      </c>
      <c r="K313" s="10" t="s">
        <v>7465</v>
      </c>
      <c r="L313" s="10"/>
      <c r="M313" s="10"/>
      <c r="N313" s="14">
        <f t="shared" si="144"/>
        <v>0</v>
      </c>
      <c r="O313" s="15" t="e">
        <f t="shared" si="145"/>
        <v>#VALUE!</v>
      </c>
      <c r="P313" s="15" t="e">
        <f t="shared" si="146"/>
        <v>#VALUE!</v>
      </c>
      <c r="Q313" s="17" t="e">
        <f>VLOOKUP($A313,'DATA PENGUKURAN GARDU'!$A:$BS,42,0)</f>
        <v>#N/A</v>
      </c>
      <c r="R313" s="18" t="e">
        <f t="shared" si="155"/>
        <v>#N/A</v>
      </c>
      <c r="S313" s="17" t="e">
        <f>VLOOKUP($A313,'DATA PENGUKURAN GARDU'!$A:$BS,44,0)</f>
        <v>#N/A</v>
      </c>
      <c r="T313" s="18" t="e">
        <f t="shared" si="156"/>
        <v>#N/A</v>
      </c>
      <c r="U313" s="17" t="e">
        <f>VLOOKUP($A313,'DATA PENGUKURAN GARDU'!$A:$BS,46,0)</f>
        <v>#N/A</v>
      </c>
      <c r="V313" s="18" t="e">
        <f t="shared" si="157"/>
        <v>#N/A</v>
      </c>
      <c r="W313" s="17" t="e">
        <f>VLOOKUP($A313,'DATA PENGUKURAN GARDU'!$A:$BS,48,0)</f>
        <v>#N/A</v>
      </c>
      <c r="X313" s="17" t="e">
        <f>VLOOKUP($A313,'DATA PENGUKURAN GARDU'!$A:$BS,53,0)</f>
        <v>#N/A</v>
      </c>
      <c r="Y313" s="17" t="e">
        <f>VLOOKUP($A313,'DATA PENGUKURAN GARDU'!$A:$BS,54,0)</f>
        <v>#N/A</v>
      </c>
      <c r="Z313" s="17" t="e">
        <f>VLOOKUP($A313,'DATA PENGUKURAN GARDU'!$A:$BS,55,0)</f>
        <v>#N/A</v>
      </c>
      <c r="AA313" s="20" t="e">
        <f>VLOOKUP($B313,'DATA PENGUKURAN GARDU'!$A:$BS,42,0)</f>
        <v>#N/A</v>
      </c>
      <c r="AB313" s="21" t="e">
        <f t="shared" si="158"/>
        <v>#N/A</v>
      </c>
      <c r="AC313" s="20" t="e">
        <f>VLOOKUP($B313,'DATA PENGUKURAN GARDU'!$A:$BS,44,0)</f>
        <v>#N/A</v>
      </c>
      <c r="AD313" s="21" t="e">
        <f t="shared" si="159"/>
        <v>#N/A</v>
      </c>
      <c r="AE313" s="20" t="e">
        <f>VLOOKUP($B313,'DATA PENGUKURAN GARDU'!$A:$BS,46,0)</f>
        <v>#N/A</v>
      </c>
      <c r="AF313" s="21" t="e">
        <f t="shared" si="160"/>
        <v>#N/A</v>
      </c>
      <c r="AG313" s="20" t="e">
        <f>VLOOKUP($B313,'DATA PENGUKURAN GARDU'!$A:$BS,46,0)</f>
        <v>#N/A</v>
      </c>
      <c r="AH313" s="20" t="e">
        <f>VLOOKUP($B313,'DATA PENGUKURAN GARDU'!$A:$BS,53,0)</f>
        <v>#N/A</v>
      </c>
      <c r="AI313" s="20" t="e">
        <f>VLOOKUP($B313,'DATA PENGUKURAN GARDU'!$A:$BS,54,0)</f>
        <v>#N/A</v>
      </c>
      <c r="AJ313" s="17" t="e">
        <f>VLOOKUP($C313,'DATA PENGUKURAN GARDU'!$A:$BS,42,0)</f>
        <v>#N/A</v>
      </c>
      <c r="AK313" s="23" t="e">
        <f t="shared" si="161"/>
        <v>#N/A</v>
      </c>
      <c r="AL313" s="17" t="e">
        <f>VLOOKUP($C313,'DATA PENGUKURAN GARDU'!$A:$BS,44,0)</f>
        <v>#N/A</v>
      </c>
      <c r="AM313" s="23" t="e">
        <f t="shared" si="162"/>
        <v>#N/A</v>
      </c>
      <c r="AN313" s="17" t="e">
        <f>VLOOKUP($C313,'DATA PENGUKURAN GARDU'!$A:$BS,46,0)</f>
        <v>#N/A</v>
      </c>
      <c r="AO313" s="23" t="e">
        <f t="shared" si="163"/>
        <v>#N/A</v>
      </c>
      <c r="AP313" s="17" t="e">
        <f>VLOOKUP($C313,'DATA PENGUKURAN GARDU'!$A:$BS,46,0)</f>
        <v>#N/A</v>
      </c>
      <c r="AQ313" s="17" t="e">
        <f>VLOOKUP($C313,'DATA PENGUKURAN GARDU'!$A:$BS,53,0)</f>
        <v>#N/A</v>
      </c>
      <c r="AR313" s="17" t="e">
        <f>VLOOKUP($C313,'DATA PENGUKURAN GARDU'!$A:$BS,54,0)</f>
        <v>#N/A</v>
      </c>
      <c r="AS313" s="20" t="e">
        <f>VLOOKUP($D313,'DATA PENGUKURAN GARDU'!$A:$BS,42,0)</f>
        <v>#N/A</v>
      </c>
      <c r="AT313" s="21" t="e">
        <f t="shared" si="164"/>
        <v>#N/A</v>
      </c>
      <c r="AU313" s="20" t="e">
        <f>VLOOKUP($D313,'DATA PENGUKURAN GARDU'!$A:$BS,44,0)</f>
        <v>#N/A</v>
      </c>
      <c r="AV313" s="21" t="e">
        <f t="shared" si="165"/>
        <v>#N/A</v>
      </c>
      <c r="AW313" s="20" t="e">
        <f>VLOOKUP($D313,'DATA PENGUKURAN GARDU'!$A:$BS,46,0)</f>
        <v>#N/A</v>
      </c>
      <c r="AX313" s="21" t="e">
        <f t="shared" si="166"/>
        <v>#N/A</v>
      </c>
      <c r="AY313" s="20" t="e">
        <f>VLOOKUP($D313,'DATA PENGUKURAN GARDU'!$A:$BS,46,0)</f>
        <v>#N/A</v>
      </c>
      <c r="AZ313" s="20" t="e">
        <f>VLOOKUP($D313,'DATA PENGUKURAN GARDU'!$A:$BS,53,0)</f>
        <v>#N/A</v>
      </c>
      <c r="BA313" s="20" t="e">
        <f>VLOOKUP($D313,'DATA PENGUKURAN GARDU'!$A:$BS,54,0)</f>
        <v>#N/A</v>
      </c>
      <c r="BB313" s="17" t="e">
        <f>VLOOKUP($E313,'DATA PENGUKURAN GARDU'!$A:$BS,42,0)</f>
        <v>#N/A</v>
      </c>
      <c r="BC313" s="23" t="e">
        <f t="shared" si="167"/>
        <v>#N/A</v>
      </c>
      <c r="BD313" s="17" t="e">
        <f>VLOOKUP($E313,'DATA PENGUKURAN GARDU'!$A:$BS,44,0)</f>
        <v>#N/A</v>
      </c>
      <c r="BE313" s="23" t="e">
        <f t="shared" si="168"/>
        <v>#N/A</v>
      </c>
      <c r="BF313" s="17" t="e">
        <f>VLOOKUP($E313,'DATA PENGUKURAN GARDU'!$A:$BS,46,0)</f>
        <v>#N/A</v>
      </c>
      <c r="BG313" s="23" t="e">
        <f t="shared" si="169"/>
        <v>#N/A</v>
      </c>
      <c r="BH313" s="17" t="e">
        <f>VLOOKUP($E313,'DATA PENGUKURAN GARDU'!$A:$BS,46,0)</f>
        <v>#N/A</v>
      </c>
      <c r="BI313" s="17" t="e">
        <f>VLOOKUP($E313,'DATA PENGUKURAN GARDU'!$A:$BS,53,0)</f>
        <v>#N/A</v>
      </c>
      <c r="BJ313" s="17" t="e">
        <f>VLOOKUP($E313,'DATA PENGUKURAN GARDU'!$A:$BS,54,0)</f>
        <v>#N/A</v>
      </c>
      <c r="BK313" s="20" t="e">
        <f t="shared" si="147"/>
        <v>#N/A</v>
      </c>
      <c r="BL313" s="20" t="e">
        <f t="shared" si="148"/>
        <v>#N/A</v>
      </c>
      <c r="BM313" s="20" t="e">
        <f t="shared" si="149"/>
        <v>#N/A</v>
      </c>
      <c r="BN313" s="25" t="e">
        <f t="shared" si="150"/>
        <v>#N/A</v>
      </c>
      <c r="BO313" s="26" t="str">
        <f t="shared" si="151"/>
        <v>0</v>
      </c>
      <c r="BP313" s="21" t="e">
        <f t="shared" si="152"/>
        <v>#VALUE!</v>
      </c>
      <c r="BQ313" s="20" t="e">
        <f t="shared" si="153"/>
        <v>#N/A</v>
      </c>
      <c r="BR313" s="20" t="e">
        <v>#N/A</v>
      </c>
      <c r="BS313" s="9" t="e">
        <v>#N/A</v>
      </c>
      <c r="BT313" s="2" t="e">
        <f t="shared" si="154"/>
        <v>#VALUE!</v>
      </c>
      <c r="BU313" s="2" t="e">
        <f t="shared" si="137"/>
        <v>#N/A</v>
      </c>
      <c r="BV313" s="2" t="e">
        <f t="shared" si="138"/>
        <v>#N/A</v>
      </c>
    </row>
    <row r="314" s="2" customFormat="1" ht="22.95" customHeight="1" spans="1:74">
      <c r="A314" s="9" t="str">
        <f t="shared" si="139"/>
        <v>KMO 81Induk</v>
      </c>
      <c r="B314" s="9" t="str">
        <f t="shared" si="140"/>
        <v>KMO 81jurusan 1</v>
      </c>
      <c r="C314" s="9" t="str">
        <f t="shared" si="141"/>
        <v>KMO 81jurusan 2</v>
      </c>
      <c r="D314" s="9" t="str">
        <f t="shared" si="142"/>
        <v>KMO 81jurusan 3</v>
      </c>
      <c r="E314" s="9" t="str">
        <f t="shared" si="143"/>
        <v>KMO 81jurusan 4</v>
      </c>
      <c r="F314" s="10" t="s">
        <v>89</v>
      </c>
      <c r="G314" s="10" t="s">
        <v>8</v>
      </c>
      <c r="H314" s="10" t="s">
        <v>400</v>
      </c>
      <c r="I314" s="10" t="s">
        <v>10659</v>
      </c>
      <c r="J314" s="10" t="s">
        <v>10660</v>
      </c>
      <c r="K314" s="10" t="s">
        <v>7465</v>
      </c>
      <c r="L314" s="10"/>
      <c r="M314" s="10"/>
      <c r="N314" s="14">
        <f t="shared" si="144"/>
        <v>0</v>
      </c>
      <c r="O314" s="15" t="e">
        <f t="shared" si="145"/>
        <v>#VALUE!</v>
      </c>
      <c r="P314" s="15" t="e">
        <f t="shared" si="146"/>
        <v>#VALUE!</v>
      </c>
      <c r="Q314" s="17" t="e">
        <f>VLOOKUP($A314,'DATA PENGUKURAN GARDU'!$A:$BS,42,0)</f>
        <v>#N/A</v>
      </c>
      <c r="R314" s="18" t="e">
        <f t="shared" si="155"/>
        <v>#N/A</v>
      </c>
      <c r="S314" s="17" t="e">
        <f>VLOOKUP($A314,'DATA PENGUKURAN GARDU'!$A:$BS,44,0)</f>
        <v>#N/A</v>
      </c>
      <c r="T314" s="18" t="e">
        <f t="shared" si="156"/>
        <v>#N/A</v>
      </c>
      <c r="U314" s="17" t="e">
        <f>VLOOKUP($A314,'DATA PENGUKURAN GARDU'!$A:$BS,46,0)</f>
        <v>#N/A</v>
      </c>
      <c r="V314" s="18" t="e">
        <f t="shared" si="157"/>
        <v>#N/A</v>
      </c>
      <c r="W314" s="17" t="e">
        <f>VLOOKUP($A314,'DATA PENGUKURAN GARDU'!$A:$BS,48,0)</f>
        <v>#N/A</v>
      </c>
      <c r="X314" s="17" t="e">
        <f>VLOOKUP($A314,'DATA PENGUKURAN GARDU'!$A:$BS,53,0)</f>
        <v>#N/A</v>
      </c>
      <c r="Y314" s="17" t="e">
        <f>VLOOKUP($A314,'DATA PENGUKURAN GARDU'!$A:$BS,54,0)</f>
        <v>#N/A</v>
      </c>
      <c r="Z314" s="17" t="e">
        <f>VLOOKUP($A314,'DATA PENGUKURAN GARDU'!$A:$BS,55,0)</f>
        <v>#N/A</v>
      </c>
      <c r="AA314" s="20" t="e">
        <f>VLOOKUP($B314,'DATA PENGUKURAN GARDU'!$A:$BS,42,0)</f>
        <v>#N/A</v>
      </c>
      <c r="AB314" s="21" t="e">
        <f t="shared" si="158"/>
        <v>#N/A</v>
      </c>
      <c r="AC314" s="20" t="e">
        <f>VLOOKUP($B314,'DATA PENGUKURAN GARDU'!$A:$BS,44,0)</f>
        <v>#N/A</v>
      </c>
      <c r="AD314" s="21" t="e">
        <f t="shared" si="159"/>
        <v>#N/A</v>
      </c>
      <c r="AE314" s="20" t="e">
        <f>VLOOKUP($B314,'DATA PENGUKURAN GARDU'!$A:$BS,46,0)</f>
        <v>#N/A</v>
      </c>
      <c r="AF314" s="21" t="e">
        <f t="shared" si="160"/>
        <v>#N/A</v>
      </c>
      <c r="AG314" s="20" t="e">
        <f>VLOOKUP($B314,'DATA PENGUKURAN GARDU'!$A:$BS,46,0)</f>
        <v>#N/A</v>
      </c>
      <c r="AH314" s="20" t="e">
        <f>VLOOKUP($B314,'DATA PENGUKURAN GARDU'!$A:$BS,53,0)</f>
        <v>#N/A</v>
      </c>
      <c r="AI314" s="20" t="e">
        <f>VLOOKUP($B314,'DATA PENGUKURAN GARDU'!$A:$BS,54,0)</f>
        <v>#N/A</v>
      </c>
      <c r="AJ314" s="17" t="e">
        <f>VLOOKUP($C314,'DATA PENGUKURAN GARDU'!$A:$BS,42,0)</f>
        <v>#N/A</v>
      </c>
      <c r="AK314" s="23" t="e">
        <f t="shared" si="161"/>
        <v>#N/A</v>
      </c>
      <c r="AL314" s="17" t="e">
        <f>VLOOKUP($C314,'DATA PENGUKURAN GARDU'!$A:$BS,44,0)</f>
        <v>#N/A</v>
      </c>
      <c r="AM314" s="23" t="e">
        <f t="shared" si="162"/>
        <v>#N/A</v>
      </c>
      <c r="AN314" s="17" t="e">
        <f>VLOOKUP($C314,'DATA PENGUKURAN GARDU'!$A:$BS,46,0)</f>
        <v>#N/A</v>
      </c>
      <c r="AO314" s="23" t="e">
        <f t="shared" si="163"/>
        <v>#N/A</v>
      </c>
      <c r="AP314" s="17" t="e">
        <f>VLOOKUP($C314,'DATA PENGUKURAN GARDU'!$A:$BS,46,0)</f>
        <v>#N/A</v>
      </c>
      <c r="AQ314" s="17" t="e">
        <f>VLOOKUP($C314,'DATA PENGUKURAN GARDU'!$A:$BS,53,0)</f>
        <v>#N/A</v>
      </c>
      <c r="AR314" s="17" t="e">
        <f>VLOOKUP($C314,'DATA PENGUKURAN GARDU'!$A:$BS,54,0)</f>
        <v>#N/A</v>
      </c>
      <c r="AS314" s="20" t="e">
        <f>VLOOKUP($D314,'DATA PENGUKURAN GARDU'!$A:$BS,42,0)</f>
        <v>#N/A</v>
      </c>
      <c r="AT314" s="21" t="e">
        <f t="shared" si="164"/>
        <v>#N/A</v>
      </c>
      <c r="AU314" s="20" t="e">
        <f>VLOOKUP($D314,'DATA PENGUKURAN GARDU'!$A:$BS,44,0)</f>
        <v>#N/A</v>
      </c>
      <c r="AV314" s="21" t="e">
        <f t="shared" si="165"/>
        <v>#N/A</v>
      </c>
      <c r="AW314" s="20" t="e">
        <f>VLOOKUP($D314,'DATA PENGUKURAN GARDU'!$A:$BS,46,0)</f>
        <v>#N/A</v>
      </c>
      <c r="AX314" s="21" t="e">
        <f t="shared" si="166"/>
        <v>#N/A</v>
      </c>
      <c r="AY314" s="20" t="e">
        <f>VLOOKUP($D314,'DATA PENGUKURAN GARDU'!$A:$BS,46,0)</f>
        <v>#N/A</v>
      </c>
      <c r="AZ314" s="20" t="e">
        <f>VLOOKUP($D314,'DATA PENGUKURAN GARDU'!$A:$BS,53,0)</f>
        <v>#N/A</v>
      </c>
      <c r="BA314" s="20" t="e">
        <f>VLOOKUP($D314,'DATA PENGUKURAN GARDU'!$A:$BS,54,0)</f>
        <v>#N/A</v>
      </c>
      <c r="BB314" s="17" t="e">
        <f>VLOOKUP($E314,'DATA PENGUKURAN GARDU'!$A:$BS,42,0)</f>
        <v>#N/A</v>
      </c>
      <c r="BC314" s="23" t="e">
        <f t="shared" si="167"/>
        <v>#N/A</v>
      </c>
      <c r="BD314" s="17" t="e">
        <f>VLOOKUP($E314,'DATA PENGUKURAN GARDU'!$A:$BS,44,0)</f>
        <v>#N/A</v>
      </c>
      <c r="BE314" s="23" t="e">
        <f t="shared" si="168"/>
        <v>#N/A</v>
      </c>
      <c r="BF314" s="17" t="e">
        <f>VLOOKUP($E314,'DATA PENGUKURAN GARDU'!$A:$BS,46,0)</f>
        <v>#N/A</v>
      </c>
      <c r="BG314" s="23" t="e">
        <f t="shared" si="169"/>
        <v>#N/A</v>
      </c>
      <c r="BH314" s="17" t="e">
        <f>VLOOKUP($E314,'DATA PENGUKURAN GARDU'!$A:$BS,46,0)</f>
        <v>#N/A</v>
      </c>
      <c r="BI314" s="17" t="e">
        <f>VLOOKUP($E314,'DATA PENGUKURAN GARDU'!$A:$BS,53,0)</f>
        <v>#N/A</v>
      </c>
      <c r="BJ314" s="17" t="e">
        <f>VLOOKUP($E314,'DATA PENGUKURAN GARDU'!$A:$BS,54,0)</f>
        <v>#N/A</v>
      </c>
      <c r="BK314" s="20" t="e">
        <f t="shared" si="147"/>
        <v>#N/A</v>
      </c>
      <c r="BL314" s="20" t="e">
        <f t="shared" si="148"/>
        <v>#N/A</v>
      </c>
      <c r="BM314" s="20" t="e">
        <f t="shared" si="149"/>
        <v>#N/A</v>
      </c>
      <c r="BN314" s="25" t="e">
        <f t="shared" si="150"/>
        <v>#N/A</v>
      </c>
      <c r="BO314" s="26" t="str">
        <f t="shared" si="151"/>
        <v>0</v>
      </c>
      <c r="BP314" s="21" t="e">
        <f t="shared" si="152"/>
        <v>#VALUE!</v>
      </c>
      <c r="BQ314" s="20" t="e">
        <f t="shared" si="153"/>
        <v>#N/A</v>
      </c>
      <c r="BR314" s="20" t="e">
        <v>#N/A</v>
      </c>
      <c r="BS314" s="9" t="e">
        <v>#N/A</v>
      </c>
      <c r="BT314" s="2" t="e">
        <f t="shared" si="154"/>
        <v>#VALUE!</v>
      </c>
      <c r="BU314" s="2" t="e">
        <f t="shared" si="137"/>
        <v>#N/A</v>
      </c>
      <c r="BV314" s="2" t="e">
        <f t="shared" si="138"/>
        <v>#N/A</v>
      </c>
    </row>
    <row r="315" s="2" customFormat="1" ht="22.95" customHeight="1" spans="1:74">
      <c r="A315" s="9" t="str">
        <f t="shared" si="139"/>
        <v>KMO 101Induk</v>
      </c>
      <c r="B315" s="9" t="str">
        <f t="shared" si="140"/>
        <v>KMO 101jurusan 1</v>
      </c>
      <c r="C315" s="9" t="str">
        <f t="shared" si="141"/>
        <v>KMO 101jurusan 2</v>
      </c>
      <c r="D315" s="9" t="str">
        <f t="shared" si="142"/>
        <v>KMO 101jurusan 3</v>
      </c>
      <c r="E315" s="9" t="str">
        <f t="shared" si="143"/>
        <v>KMO 101jurusan 4</v>
      </c>
      <c r="F315" s="10" t="s">
        <v>92</v>
      </c>
      <c r="G315" s="10" t="s">
        <v>8</v>
      </c>
      <c r="H315" s="10" t="s">
        <v>401</v>
      </c>
      <c r="I315" s="10" t="s">
        <v>10661</v>
      </c>
      <c r="J315" s="10" t="s">
        <v>10662</v>
      </c>
      <c r="K315" s="10" t="s">
        <v>7465</v>
      </c>
      <c r="L315" s="10"/>
      <c r="M315" s="10"/>
      <c r="N315" s="14">
        <f t="shared" si="144"/>
        <v>0</v>
      </c>
      <c r="O315" s="15" t="e">
        <f t="shared" si="145"/>
        <v>#VALUE!</v>
      </c>
      <c r="P315" s="15" t="e">
        <f t="shared" si="146"/>
        <v>#VALUE!</v>
      </c>
      <c r="Q315" s="17" t="e">
        <f>VLOOKUP($A315,'DATA PENGUKURAN GARDU'!$A:$BS,42,0)</f>
        <v>#N/A</v>
      </c>
      <c r="R315" s="18" t="e">
        <f t="shared" si="155"/>
        <v>#N/A</v>
      </c>
      <c r="S315" s="17" t="e">
        <f>VLOOKUP($A315,'DATA PENGUKURAN GARDU'!$A:$BS,44,0)</f>
        <v>#N/A</v>
      </c>
      <c r="T315" s="18" t="e">
        <f t="shared" si="156"/>
        <v>#N/A</v>
      </c>
      <c r="U315" s="17" t="e">
        <f>VLOOKUP($A315,'DATA PENGUKURAN GARDU'!$A:$BS,46,0)</f>
        <v>#N/A</v>
      </c>
      <c r="V315" s="18" t="e">
        <f t="shared" si="157"/>
        <v>#N/A</v>
      </c>
      <c r="W315" s="17" t="e">
        <f>VLOOKUP($A315,'DATA PENGUKURAN GARDU'!$A:$BS,48,0)</f>
        <v>#N/A</v>
      </c>
      <c r="X315" s="17" t="e">
        <f>VLOOKUP($A315,'DATA PENGUKURAN GARDU'!$A:$BS,53,0)</f>
        <v>#N/A</v>
      </c>
      <c r="Y315" s="17" t="e">
        <f>VLOOKUP($A315,'DATA PENGUKURAN GARDU'!$A:$BS,54,0)</f>
        <v>#N/A</v>
      </c>
      <c r="Z315" s="17" t="e">
        <f>VLOOKUP($A315,'DATA PENGUKURAN GARDU'!$A:$BS,55,0)</f>
        <v>#N/A</v>
      </c>
      <c r="AA315" s="20" t="e">
        <f>VLOOKUP($B315,'DATA PENGUKURAN GARDU'!$A:$BS,42,0)</f>
        <v>#N/A</v>
      </c>
      <c r="AB315" s="21" t="e">
        <f t="shared" si="158"/>
        <v>#N/A</v>
      </c>
      <c r="AC315" s="20" t="e">
        <f>VLOOKUP($B315,'DATA PENGUKURAN GARDU'!$A:$BS,44,0)</f>
        <v>#N/A</v>
      </c>
      <c r="AD315" s="21" t="e">
        <f t="shared" si="159"/>
        <v>#N/A</v>
      </c>
      <c r="AE315" s="20" t="e">
        <f>VLOOKUP($B315,'DATA PENGUKURAN GARDU'!$A:$BS,46,0)</f>
        <v>#N/A</v>
      </c>
      <c r="AF315" s="21" t="e">
        <f t="shared" si="160"/>
        <v>#N/A</v>
      </c>
      <c r="AG315" s="20" t="e">
        <f>VLOOKUP($B315,'DATA PENGUKURAN GARDU'!$A:$BS,46,0)</f>
        <v>#N/A</v>
      </c>
      <c r="AH315" s="20" t="e">
        <f>VLOOKUP($B315,'DATA PENGUKURAN GARDU'!$A:$BS,53,0)</f>
        <v>#N/A</v>
      </c>
      <c r="AI315" s="20" t="e">
        <f>VLOOKUP($B315,'DATA PENGUKURAN GARDU'!$A:$BS,54,0)</f>
        <v>#N/A</v>
      </c>
      <c r="AJ315" s="17" t="e">
        <f>VLOOKUP($C315,'DATA PENGUKURAN GARDU'!$A:$BS,42,0)</f>
        <v>#N/A</v>
      </c>
      <c r="AK315" s="23" t="e">
        <f t="shared" si="161"/>
        <v>#N/A</v>
      </c>
      <c r="AL315" s="17" t="e">
        <f>VLOOKUP($C315,'DATA PENGUKURAN GARDU'!$A:$BS,44,0)</f>
        <v>#N/A</v>
      </c>
      <c r="AM315" s="23" t="e">
        <f t="shared" si="162"/>
        <v>#N/A</v>
      </c>
      <c r="AN315" s="17" t="e">
        <f>VLOOKUP($C315,'DATA PENGUKURAN GARDU'!$A:$BS,46,0)</f>
        <v>#N/A</v>
      </c>
      <c r="AO315" s="23" t="e">
        <f t="shared" si="163"/>
        <v>#N/A</v>
      </c>
      <c r="AP315" s="17" t="e">
        <f>VLOOKUP($C315,'DATA PENGUKURAN GARDU'!$A:$BS,46,0)</f>
        <v>#N/A</v>
      </c>
      <c r="AQ315" s="17" t="e">
        <f>VLOOKUP($C315,'DATA PENGUKURAN GARDU'!$A:$BS,53,0)</f>
        <v>#N/A</v>
      </c>
      <c r="AR315" s="17" t="e">
        <f>VLOOKUP($C315,'DATA PENGUKURAN GARDU'!$A:$BS,54,0)</f>
        <v>#N/A</v>
      </c>
      <c r="AS315" s="20" t="e">
        <f>VLOOKUP($D315,'DATA PENGUKURAN GARDU'!$A:$BS,42,0)</f>
        <v>#N/A</v>
      </c>
      <c r="AT315" s="21" t="e">
        <f t="shared" si="164"/>
        <v>#N/A</v>
      </c>
      <c r="AU315" s="20" t="e">
        <f>VLOOKUP($D315,'DATA PENGUKURAN GARDU'!$A:$BS,44,0)</f>
        <v>#N/A</v>
      </c>
      <c r="AV315" s="21" t="e">
        <f t="shared" si="165"/>
        <v>#N/A</v>
      </c>
      <c r="AW315" s="20" t="e">
        <f>VLOOKUP($D315,'DATA PENGUKURAN GARDU'!$A:$BS,46,0)</f>
        <v>#N/A</v>
      </c>
      <c r="AX315" s="21" t="e">
        <f t="shared" si="166"/>
        <v>#N/A</v>
      </c>
      <c r="AY315" s="20" t="e">
        <f>VLOOKUP($D315,'DATA PENGUKURAN GARDU'!$A:$BS,46,0)</f>
        <v>#N/A</v>
      </c>
      <c r="AZ315" s="20" t="e">
        <f>VLOOKUP($D315,'DATA PENGUKURAN GARDU'!$A:$BS,53,0)</f>
        <v>#N/A</v>
      </c>
      <c r="BA315" s="20" t="e">
        <f>VLOOKUP($D315,'DATA PENGUKURAN GARDU'!$A:$BS,54,0)</f>
        <v>#N/A</v>
      </c>
      <c r="BB315" s="17" t="e">
        <f>VLOOKUP($E315,'DATA PENGUKURAN GARDU'!$A:$BS,42,0)</f>
        <v>#N/A</v>
      </c>
      <c r="BC315" s="23" t="e">
        <f t="shared" si="167"/>
        <v>#N/A</v>
      </c>
      <c r="BD315" s="17" t="e">
        <f>VLOOKUP($E315,'DATA PENGUKURAN GARDU'!$A:$BS,44,0)</f>
        <v>#N/A</v>
      </c>
      <c r="BE315" s="23" t="e">
        <f t="shared" si="168"/>
        <v>#N/A</v>
      </c>
      <c r="BF315" s="17" t="e">
        <f>VLOOKUP($E315,'DATA PENGUKURAN GARDU'!$A:$BS,46,0)</f>
        <v>#N/A</v>
      </c>
      <c r="BG315" s="23" t="e">
        <f t="shared" si="169"/>
        <v>#N/A</v>
      </c>
      <c r="BH315" s="17" t="e">
        <f>VLOOKUP($E315,'DATA PENGUKURAN GARDU'!$A:$BS,46,0)</f>
        <v>#N/A</v>
      </c>
      <c r="BI315" s="17" t="e">
        <f>VLOOKUP($E315,'DATA PENGUKURAN GARDU'!$A:$BS,53,0)</f>
        <v>#N/A</v>
      </c>
      <c r="BJ315" s="17" t="e">
        <f>VLOOKUP($E315,'DATA PENGUKURAN GARDU'!$A:$BS,54,0)</f>
        <v>#N/A</v>
      </c>
      <c r="BK315" s="20" t="e">
        <f t="shared" si="147"/>
        <v>#N/A</v>
      </c>
      <c r="BL315" s="20" t="e">
        <f t="shared" si="148"/>
        <v>#N/A</v>
      </c>
      <c r="BM315" s="20" t="e">
        <f t="shared" si="149"/>
        <v>#N/A</v>
      </c>
      <c r="BN315" s="25" t="e">
        <f t="shared" si="150"/>
        <v>#N/A</v>
      </c>
      <c r="BO315" s="26" t="str">
        <f t="shared" si="151"/>
        <v>0</v>
      </c>
      <c r="BP315" s="21" t="e">
        <f t="shared" si="152"/>
        <v>#VALUE!</v>
      </c>
      <c r="BQ315" s="20" t="e">
        <f t="shared" si="153"/>
        <v>#N/A</v>
      </c>
      <c r="BR315" s="20" t="e">
        <v>#N/A</v>
      </c>
      <c r="BS315" s="9" t="e">
        <v>#N/A</v>
      </c>
      <c r="BT315" s="2" t="e">
        <f t="shared" si="154"/>
        <v>#VALUE!</v>
      </c>
      <c r="BU315" s="2" t="e">
        <f t="shared" si="137"/>
        <v>#N/A</v>
      </c>
      <c r="BV315" s="2" t="e">
        <f t="shared" si="138"/>
        <v>#N/A</v>
      </c>
    </row>
    <row r="316" s="2" customFormat="1" ht="22.95" customHeight="1" spans="1:74">
      <c r="A316" s="9" t="str">
        <f t="shared" si="139"/>
        <v>KMO 164Induk</v>
      </c>
      <c r="B316" s="9" t="str">
        <f t="shared" si="140"/>
        <v>KMO 164jurusan 1</v>
      </c>
      <c r="C316" s="9" t="str">
        <f t="shared" si="141"/>
        <v>KMO 164jurusan 2</v>
      </c>
      <c r="D316" s="9" t="str">
        <f t="shared" si="142"/>
        <v>KMO 164jurusan 3</v>
      </c>
      <c r="E316" s="9" t="str">
        <f t="shared" si="143"/>
        <v>KMO 164jurusan 4</v>
      </c>
      <c r="F316" s="10" t="s">
        <v>157</v>
      </c>
      <c r="G316" s="10" t="s">
        <v>8</v>
      </c>
      <c r="H316" s="10" t="s">
        <v>402</v>
      </c>
      <c r="I316" s="10" t="s">
        <v>10663</v>
      </c>
      <c r="J316" s="10" t="s">
        <v>10664</v>
      </c>
      <c r="K316" s="10" t="s">
        <v>7465</v>
      </c>
      <c r="L316" s="10"/>
      <c r="M316" s="10"/>
      <c r="N316" s="14">
        <f t="shared" si="144"/>
        <v>0</v>
      </c>
      <c r="O316" s="15" t="e">
        <f t="shared" si="145"/>
        <v>#VALUE!</v>
      </c>
      <c r="P316" s="15" t="e">
        <f t="shared" si="146"/>
        <v>#VALUE!</v>
      </c>
      <c r="Q316" s="17" t="e">
        <f>VLOOKUP($A316,'DATA PENGUKURAN GARDU'!$A:$BS,42,0)</f>
        <v>#N/A</v>
      </c>
      <c r="R316" s="18" t="e">
        <f t="shared" si="155"/>
        <v>#N/A</v>
      </c>
      <c r="S316" s="17" t="e">
        <f>VLOOKUP($A316,'DATA PENGUKURAN GARDU'!$A:$BS,44,0)</f>
        <v>#N/A</v>
      </c>
      <c r="T316" s="18" t="e">
        <f t="shared" si="156"/>
        <v>#N/A</v>
      </c>
      <c r="U316" s="17" t="e">
        <f>VLOOKUP($A316,'DATA PENGUKURAN GARDU'!$A:$BS,46,0)</f>
        <v>#N/A</v>
      </c>
      <c r="V316" s="18" t="e">
        <f t="shared" si="157"/>
        <v>#N/A</v>
      </c>
      <c r="W316" s="17" t="e">
        <f>VLOOKUP($A316,'DATA PENGUKURAN GARDU'!$A:$BS,48,0)</f>
        <v>#N/A</v>
      </c>
      <c r="X316" s="17" t="e">
        <f>VLOOKUP($A316,'DATA PENGUKURAN GARDU'!$A:$BS,53,0)</f>
        <v>#N/A</v>
      </c>
      <c r="Y316" s="17" t="e">
        <f>VLOOKUP($A316,'DATA PENGUKURAN GARDU'!$A:$BS,54,0)</f>
        <v>#N/A</v>
      </c>
      <c r="Z316" s="17" t="e">
        <f>VLOOKUP($A316,'DATA PENGUKURAN GARDU'!$A:$BS,55,0)</f>
        <v>#N/A</v>
      </c>
      <c r="AA316" s="20" t="e">
        <f>VLOOKUP($B316,'DATA PENGUKURAN GARDU'!$A:$BS,42,0)</f>
        <v>#N/A</v>
      </c>
      <c r="AB316" s="21" t="e">
        <f t="shared" si="158"/>
        <v>#N/A</v>
      </c>
      <c r="AC316" s="20" t="e">
        <f>VLOOKUP($B316,'DATA PENGUKURAN GARDU'!$A:$BS,44,0)</f>
        <v>#N/A</v>
      </c>
      <c r="AD316" s="21" t="e">
        <f t="shared" si="159"/>
        <v>#N/A</v>
      </c>
      <c r="AE316" s="20" t="e">
        <f>VLOOKUP($B316,'DATA PENGUKURAN GARDU'!$A:$BS,46,0)</f>
        <v>#N/A</v>
      </c>
      <c r="AF316" s="21" t="e">
        <f t="shared" si="160"/>
        <v>#N/A</v>
      </c>
      <c r="AG316" s="20" t="e">
        <f>VLOOKUP($B316,'DATA PENGUKURAN GARDU'!$A:$BS,46,0)</f>
        <v>#N/A</v>
      </c>
      <c r="AH316" s="20" t="e">
        <f>VLOOKUP($B316,'DATA PENGUKURAN GARDU'!$A:$BS,53,0)</f>
        <v>#N/A</v>
      </c>
      <c r="AI316" s="20" t="e">
        <f>VLOOKUP($B316,'DATA PENGUKURAN GARDU'!$A:$BS,54,0)</f>
        <v>#N/A</v>
      </c>
      <c r="AJ316" s="17" t="e">
        <f>VLOOKUP($C316,'DATA PENGUKURAN GARDU'!$A:$BS,42,0)</f>
        <v>#N/A</v>
      </c>
      <c r="AK316" s="23" t="e">
        <f t="shared" si="161"/>
        <v>#N/A</v>
      </c>
      <c r="AL316" s="17" t="e">
        <f>VLOOKUP($C316,'DATA PENGUKURAN GARDU'!$A:$BS,44,0)</f>
        <v>#N/A</v>
      </c>
      <c r="AM316" s="23" t="e">
        <f t="shared" si="162"/>
        <v>#N/A</v>
      </c>
      <c r="AN316" s="17" t="e">
        <f>VLOOKUP($C316,'DATA PENGUKURAN GARDU'!$A:$BS,46,0)</f>
        <v>#N/A</v>
      </c>
      <c r="AO316" s="23" t="e">
        <f t="shared" si="163"/>
        <v>#N/A</v>
      </c>
      <c r="AP316" s="17" t="e">
        <f>VLOOKUP($C316,'DATA PENGUKURAN GARDU'!$A:$BS,46,0)</f>
        <v>#N/A</v>
      </c>
      <c r="AQ316" s="17" t="e">
        <f>VLOOKUP($C316,'DATA PENGUKURAN GARDU'!$A:$BS,53,0)</f>
        <v>#N/A</v>
      </c>
      <c r="AR316" s="17" t="e">
        <f>VLOOKUP($C316,'DATA PENGUKURAN GARDU'!$A:$BS,54,0)</f>
        <v>#N/A</v>
      </c>
      <c r="AS316" s="20" t="e">
        <f>VLOOKUP($D316,'DATA PENGUKURAN GARDU'!$A:$BS,42,0)</f>
        <v>#N/A</v>
      </c>
      <c r="AT316" s="21" t="e">
        <f t="shared" si="164"/>
        <v>#N/A</v>
      </c>
      <c r="AU316" s="20" t="e">
        <f>VLOOKUP($D316,'DATA PENGUKURAN GARDU'!$A:$BS,44,0)</f>
        <v>#N/A</v>
      </c>
      <c r="AV316" s="21" t="e">
        <f t="shared" si="165"/>
        <v>#N/A</v>
      </c>
      <c r="AW316" s="20" t="e">
        <f>VLOOKUP($D316,'DATA PENGUKURAN GARDU'!$A:$BS,46,0)</f>
        <v>#N/A</v>
      </c>
      <c r="AX316" s="21" t="e">
        <f t="shared" si="166"/>
        <v>#N/A</v>
      </c>
      <c r="AY316" s="20" t="e">
        <f>VLOOKUP($D316,'DATA PENGUKURAN GARDU'!$A:$BS,46,0)</f>
        <v>#N/A</v>
      </c>
      <c r="AZ316" s="20" t="e">
        <f>VLOOKUP($D316,'DATA PENGUKURAN GARDU'!$A:$BS,53,0)</f>
        <v>#N/A</v>
      </c>
      <c r="BA316" s="20" t="e">
        <f>VLOOKUP($D316,'DATA PENGUKURAN GARDU'!$A:$BS,54,0)</f>
        <v>#N/A</v>
      </c>
      <c r="BB316" s="17" t="e">
        <f>VLOOKUP($E316,'DATA PENGUKURAN GARDU'!$A:$BS,42,0)</f>
        <v>#N/A</v>
      </c>
      <c r="BC316" s="23" t="e">
        <f t="shared" si="167"/>
        <v>#N/A</v>
      </c>
      <c r="BD316" s="17" t="e">
        <f>VLOOKUP($E316,'DATA PENGUKURAN GARDU'!$A:$BS,44,0)</f>
        <v>#N/A</v>
      </c>
      <c r="BE316" s="23" t="e">
        <f t="shared" si="168"/>
        <v>#N/A</v>
      </c>
      <c r="BF316" s="17" t="e">
        <f>VLOOKUP($E316,'DATA PENGUKURAN GARDU'!$A:$BS,46,0)</f>
        <v>#N/A</v>
      </c>
      <c r="BG316" s="23" t="e">
        <f t="shared" si="169"/>
        <v>#N/A</v>
      </c>
      <c r="BH316" s="17" t="e">
        <f>VLOOKUP($E316,'DATA PENGUKURAN GARDU'!$A:$BS,46,0)</f>
        <v>#N/A</v>
      </c>
      <c r="BI316" s="17" t="e">
        <f>VLOOKUP($E316,'DATA PENGUKURAN GARDU'!$A:$BS,53,0)</f>
        <v>#N/A</v>
      </c>
      <c r="BJ316" s="17" t="e">
        <f>VLOOKUP($E316,'DATA PENGUKURAN GARDU'!$A:$BS,54,0)</f>
        <v>#N/A</v>
      </c>
      <c r="BK316" s="20" t="e">
        <f t="shared" si="147"/>
        <v>#N/A</v>
      </c>
      <c r="BL316" s="20" t="e">
        <f t="shared" si="148"/>
        <v>#N/A</v>
      </c>
      <c r="BM316" s="20" t="e">
        <f t="shared" si="149"/>
        <v>#N/A</v>
      </c>
      <c r="BN316" s="25" t="e">
        <f t="shared" si="150"/>
        <v>#N/A</v>
      </c>
      <c r="BO316" s="26" t="str">
        <f t="shared" si="151"/>
        <v>0</v>
      </c>
      <c r="BP316" s="21" t="e">
        <f t="shared" si="152"/>
        <v>#VALUE!</v>
      </c>
      <c r="BQ316" s="20" t="e">
        <f t="shared" si="153"/>
        <v>#N/A</v>
      </c>
      <c r="BR316" s="20" t="e">
        <v>#N/A</v>
      </c>
      <c r="BS316" s="9" t="e">
        <v>#N/A</v>
      </c>
      <c r="BT316" s="2" t="e">
        <f t="shared" si="154"/>
        <v>#VALUE!</v>
      </c>
      <c r="BU316" s="2" t="e">
        <f t="shared" si="137"/>
        <v>#N/A</v>
      </c>
      <c r="BV316" s="2" t="e">
        <f t="shared" si="138"/>
        <v>#N/A</v>
      </c>
    </row>
    <row r="317" s="2" customFormat="1" ht="22.95" customHeight="1" spans="1:74">
      <c r="A317" s="9" t="str">
        <f t="shared" si="139"/>
        <v>KMO 165Induk</v>
      </c>
      <c r="B317" s="9" t="str">
        <f t="shared" si="140"/>
        <v>KMO 165jurusan 1</v>
      </c>
      <c r="C317" s="9" t="str">
        <f t="shared" si="141"/>
        <v>KMO 165jurusan 2</v>
      </c>
      <c r="D317" s="9" t="str">
        <f t="shared" si="142"/>
        <v>KMO 165jurusan 3</v>
      </c>
      <c r="E317" s="9" t="str">
        <f t="shared" si="143"/>
        <v>KMO 165jurusan 4</v>
      </c>
      <c r="F317" s="10" t="s">
        <v>157</v>
      </c>
      <c r="G317" s="10" t="s">
        <v>8</v>
      </c>
      <c r="H317" s="10" t="s">
        <v>403</v>
      </c>
      <c r="I317" s="10" t="s">
        <v>10665</v>
      </c>
      <c r="J317" s="10" t="s">
        <v>10666</v>
      </c>
      <c r="K317" s="10" t="s">
        <v>7465</v>
      </c>
      <c r="L317" s="10"/>
      <c r="M317" s="10"/>
      <c r="N317" s="14">
        <f t="shared" si="144"/>
        <v>0</v>
      </c>
      <c r="O317" s="15" t="e">
        <f t="shared" si="145"/>
        <v>#VALUE!</v>
      </c>
      <c r="P317" s="15" t="e">
        <f t="shared" si="146"/>
        <v>#VALUE!</v>
      </c>
      <c r="Q317" s="17" t="e">
        <f>VLOOKUP($A317,'DATA PENGUKURAN GARDU'!$A:$BS,42,0)</f>
        <v>#N/A</v>
      </c>
      <c r="R317" s="18" t="e">
        <f t="shared" si="155"/>
        <v>#N/A</v>
      </c>
      <c r="S317" s="17" t="e">
        <f>VLOOKUP($A317,'DATA PENGUKURAN GARDU'!$A:$BS,44,0)</f>
        <v>#N/A</v>
      </c>
      <c r="T317" s="18" t="e">
        <f t="shared" si="156"/>
        <v>#N/A</v>
      </c>
      <c r="U317" s="17" t="e">
        <f>VLOOKUP($A317,'DATA PENGUKURAN GARDU'!$A:$BS,46,0)</f>
        <v>#N/A</v>
      </c>
      <c r="V317" s="18" t="e">
        <f t="shared" si="157"/>
        <v>#N/A</v>
      </c>
      <c r="W317" s="17" t="e">
        <f>VLOOKUP($A317,'DATA PENGUKURAN GARDU'!$A:$BS,48,0)</f>
        <v>#N/A</v>
      </c>
      <c r="X317" s="17" t="e">
        <f>VLOOKUP($A317,'DATA PENGUKURAN GARDU'!$A:$BS,53,0)</f>
        <v>#N/A</v>
      </c>
      <c r="Y317" s="17" t="e">
        <f>VLOOKUP($A317,'DATA PENGUKURAN GARDU'!$A:$BS,54,0)</f>
        <v>#N/A</v>
      </c>
      <c r="Z317" s="17" t="e">
        <f>VLOOKUP($A317,'DATA PENGUKURAN GARDU'!$A:$BS,55,0)</f>
        <v>#N/A</v>
      </c>
      <c r="AA317" s="20" t="e">
        <f>VLOOKUP($B317,'DATA PENGUKURAN GARDU'!$A:$BS,42,0)</f>
        <v>#N/A</v>
      </c>
      <c r="AB317" s="21" t="e">
        <f t="shared" si="158"/>
        <v>#N/A</v>
      </c>
      <c r="AC317" s="20" t="e">
        <f>VLOOKUP($B317,'DATA PENGUKURAN GARDU'!$A:$BS,44,0)</f>
        <v>#N/A</v>
      </c>
      <c r="AD317" s="21" t="e">
        <f t="shared" si="159"/>
        <v>#N/A</v>
      </c>
      <c r="AE317" s="20" t="e">
        <f>VLOOKUP($B317,'DATA PENGUKURAN GARDU'!$A:$BS,46,0)</f>
        <v>#N/A</v>
      </c>
      <c r="AF317" s="21" t="e">
        <f t="shared" si="160"/>
        <v>#N/A</v>
      </c>
      <c r="AG317" s="20" t="e">
        <f>VLOOKUP($B317,'DATA PENGUKURAN GARDU'!$A:$BS,46,0)</f>
        <v>#N/A</v>
      </c>
      <c r="AH317" s="20" t="e">
        <f>VLOOKUP($B317,'DATA PENGUKURAN GARDU'!$A:$BS,53,0)</f>
        <v>#N/A</v>
      </c>
      <c r="AI317" s="20" t="e">
        <f>VLOOKUP($B317,'DATA PENGUKURAN GARDU'!$A:$BS,54,0)</f>
        <v>#N/A</v>
      </c>
      <c r="AJ317" s="17" t="e">
        <f>VLOOKUP($C317,'DATA PENGUKURAN GARDU'!$A:$BS,42,0)</f>
        <v>#N/A</v>
      </c>
      <c r="AK317" s="23" t="e">
        <f t="shared" si="161"/>
        <v>#N/A</v>
      </c>
      <c r="AL317" s="17" t="e">
        <f>VLOOKUP($C317,'DATA PENGUKURAN GARDU'!$A:$BS,44,0)</f>
        <v>#N/A</v>
      </c>
      <c r="AM317" s="23" t="e">
        <f t="shared" si="162"/>
        <v>#N/A</v>
      </c>
      <c r="AN317" s="17" t="e">
        <f>VLOOKUP($C317,'DATA PENGUKURAN GARDU'!$A:$BS,46,0)</f>
        <v>#N/A</v>
      </c>
      <c r="AO317" s="23" t="e">
        <f t="shared" si="163"/>
        <v>#N/A</v>
      </c>
      <c r="AP317" s="17" t="e">
        <f>VLOOKUP($C317,'DATA PENGUKURAN GARDU'!$A:$BS,46,0)</f>
        <v>#N/A</v>
      </c>
      <c r="AQ317" s="17" t="e">
        <f>VLOOKUP($C317,'DATA PENGUKURAN GARDU'!$A:$BS,53,0)</f>
        <v>#N/A</v>
      </c>
      <c r="AR317" s="17" t="e">
        <f>VLOOKUP($C317,'DATA PENGUKURAN GARDU'!$A:$BS,54,0)</f>
        <v>#N/A</v>
      </c>
      <c r="AS317" s="20" t="e">
        <f>VLOOKUP($D317,'DATA PENGUKURAN GARDU'!$A:$BS,42,0)</f>
        <v>#N/A</v>
      </c>
      <c r="AT317" s="21" t="e">
        <f t="shared" si="164"/>
        <v>#N/A</v>
      </c>
      <c r="AU317" s="20" t="e">
        <f>VLOOKUP($D317,'DATA PENGUKURAN GARDU'!$A:$BS,44,0)</f>
        <v>#N/A</v>
      </c>
      <c r="AV317" s="21" t="e">
        <f t="shared" si="165"/>
        <v>#N/A</v>
      </c>
      <c r="AW317" s="20" t="e">
        <f>VLOOKUP($D317,'DATA PENGUKURAN GARDU'!$A:$BS,46,0)</f>
        <v>#N/A</v>
      </c>
      <c r="AX317" s="21" t="e">
        <f t="shared" si="166"/>
        <v>#N/A</v>
      </c>
      <c r="AY317" s="20" t="e">
        <f>VLOOKUP($D317,'DATA PENGUKURAN GARDU'!$A:$BS,46,0)</f>
        <v>#N/A</v>
      </c>
      <c r="AZ317" s="20" t="e">
        <f>VLOOKUP($D317,'DATA PENGUKURAN GARDU'!$A:$BS,53,0)</f>
        <v>#N/A</v>
      </c>
      <c r="BA317" s="20" t="e">
        <f>VLOOKUP($D317,'DATA PENGUKURAN GARDU'!$A:$BS,54,0)</f>
        <v>#N/A</v>
      </c>
      <c r="BB317" s="17" t="e">
        <f>VLOOKUP($E317,'DATA PENGUKURAN GARDU'!$A:$BS,42,0)</f>
        <v>#N/A</v>
      </c>
      <c r="BC317" s="23" t="e">
        <f t="shared" si="167"/>
        <v>#N/A</v>
      </c>
      <c r="BD317" s="17" t="e">
        <f>VLOOKUP($E317,'DATA PENGUKURAN GARDU'!$A:$BS,44,0)</f>
        <v>#N/A</v>
      </c>
      <c r="BE317" s="23" t="e">
        <f t="shared" si="168"/>
        <v>#N/A</v>
      </c>
      <c r="BF317" s="17" t="e">
        <f>VLOOKUP($E317,'DATA PENGUKURAN GARDU'!$A:$BS,46,0)</f>
        <v>#N/A</v>
      </c>
      <c r="BG317" s="23" t="e">
        <f t="shared" si="169"/>
        <v>#N/A</v>
      </c>
      <c r="BH317" s="17" t="e">
        <f>VLOOKUP($E317,'DATA PENGUKURAN GARDU'!$A:$BS,46,0)</f>
        <v>#N/A</v>
      </c>
      <c r="BI317" s="17" t="e">
        <f>VLOOKUP($E317,'DATA PENGUKURAN GARDU'!$A:$BS,53,0)</f>
        <v>#N/A</v>
      </c>
      <c r="BJ317" s="17" t="e">
        <f>VLOOKUP($E317,'DATA PENGUKURAN GARDU'!$A:$BS,54,0)</f>
        <v>#N/A</v>
      </c>
      <c r="BK317" s="20" t="e">
        <f t="shared" si="147"/>
        <v>#N/A</v>
      </c>
      <c r="BL317" s="20" t="e">
        <f t="shared" si="148"/>
        <v>#N/A</v>
      </c>
      <c r="BM317" s="20" t="e">
        <f t="shared" si="149"/>
        <v>#N/A</v>
      </c>
      <c r="BN317" s="25" t="e">
        <f t="shared" si="150"/>
        <v>#N/A</v>
      </c>
      <c r="BO317" s="26" t="str">
        <f t="shared" si="151"/>
        <v>0</v>
      </c>
      <c r="BP317" s="21" t="e">
        <f t="shared" si="152"/>
        <v>#VALUE!</v>
      </c>
      <c r="BQ317" s="20" t="e">
        <f t="shared" si="153"/>
        <v>#N/A</v>
      </c>
      <c r="BR317" s="20" t="e">
        <v>#N/A</v>
      </c>
      <c r="BS317" s="9" t="e">
        <v>#N/A</v>
      </c>
      <c r="BT317" s="2" t="e">
        <f t="shared" si="154"/>
        <v>#VALUE!</v>
      </c>
      <c r="BU317" s="2" t="e">
        <f t="shared" si="137"/>
        <v>#N/A</v>
      </c>
      <c r="BV317" s="2" t="e">
        <f t="shared" si="138"/>
        <v>#N/A</v>
      </c>
    </row>
    <row r="318" s="2" customFormat="1" ht="22.95" customHeight="1" spans="1:74">
      <c r="A318" s="9" t="str">
        <f t="shared" si="139"/>
        <v>KMO 109Induk</v>
      </c>
      <c r="B318" s="9" t="str">
        <f t="shared" si="140"/>
        <v>KMO 109jurusan 1</v>
      </c>
      <c r="C318" s="9" t="str">
        <f t="shared" si="141"/>
        <v>KMO 109jurusan 2</v>
      </c>
      <c r="D318" s="9" t="str">
        <f t="shared" si="142"/>
        <v>KMO 109jurusan 3</v>
      </c>
      <c r="E318" s="9" t="str">
        <f t="shared" si="143"/>
        <v>KMO 109jurusan 4</v>
      </c>
      <c r="F318" s="10" t="s">
        <v>98</v>
      </c>
      <c r="G318" s="10" t="s">
        <v>8</v>
      </c>
      <c r="H318" s="10" t="s">
        <v>404</v>
      </c>
      <c r="I318" s="10" t="s">
        <v>10667</v>
      </c>
      <c r="J318" s="10" t="s">
        <v>10668</v>
      </c>
      <c r="K318" s="10" t="s">
        <v>7465</v>
      </c>
      <c r="L318" s="10"/>
      <c r="M318" s="10"/>
      <c r="N318" s="14">
        <f t="shared" si="144"/>
        <v>0</v>
      </c>
      <c r="O318" s="15" t="e">
        <f t="shared" si="145"/>
        <v>#VALUE!</v>
      </c>
      <c r="P318" s="15" t="e">
        <f t="shared" si="146"/>
        <v>#VALUE!</v>
      </c>
      <c r="Q318" s="17" t="e">
        <f>VLOOKUP($A318,'DATA PENGUKURAN GARDU'!$A:$BS,42,0)</f>
        <v>#N/A</v>
      </c>
      <c r="R318" s="18" t="e">
        <f t="shared" si="155"/>
        <v>#N/A</v>
      </c>
      <c r="S318" s="17" t="e">
        <f>VLOOKUP($A318,'DATA PENGUKURAN GARDU'!$A:$BS,44,0)</f>
        <v>#N/A</v>
      </c>
      <c r="T318" s="18" t="e">
        <f t="shared" si="156"/>
        <v>#N/A</v>
      </c>
      <c r="U318" s="17" t="e">
        <f>VLOOKUP($A318,'DATA PENGUKURAN GARDU'!$A:$BS,46,0)</f>
        <v>#N/A</v>
      </c>
      <c r="V318" s="18" t="e">
        <f t="shared" si="157"/>
        <v>#N/A</v>
      </c>
      <c r="W318" s="17" t="e">
        <f>VLOOKUP($A318,'DATA PENGUKURAN GARDU'!$A:$BS,48,0)</f>
        <v>#N/A</v>
      </c>
      <c r="X318" s="17" t="e">
        <f>VLOOKUP($A318,'DATA PENGUKURAN GARDU'!$A:$BS,53,0)</f>
        <v>#N/A</v>
      </c>
      <c r="Y318" s="17" t="e">
        <f>VLOOKUP($A318,'DATA PENGUKURAN GARDU'!$A:$BS,54,0)</f>
        <v>#N/A</v>
      </c>
      <c r="Z318" s="17" t="e">
        <f>VLOOKUP($A318,'DATA PENGUKURAN GARDU'!$A:$BS,55,0)</f>
        <v>#N/A</v>
      </c>
      <c r="AA318" s="20" t="e">
        <f>VLOOKUP($B318,'DATA PENGUKURAN GARDU'!$A:$BS,42,0)</f>
        <v>#N/A</v>
      </c>
      <c r="AB318" s="21" t="e">
        <f t="shared" si="158"/>
        <v>#N/A</v>
      </c>
      <c r="AC318" s="20" t="e">
        <f>VLOOKUP($B318,'DATA PENGUKURAN GARDU'!$A:$BS,44,0)</f>
        <v>#N/A</v>
      </c>
      <c r="AD318" s="21" t="e">
        <f t="shared" si="159"/>
        <v>#N/A</v>
      </c>
      <c r="AE318" s="20" t="e">
        <f>VLOOKUP($B318,'DATA PENGUKURAN GARDU'!$A:$BS,46,0)</f>
        <v>#N/A</v>
      </c>
      <c r="AF318" s="21" t="e">
        <f t="shared" si="160"/>
        <v>#N/A</v>
      </c>
      <c r="AG318" s="20" t="e">
        <f>VLOOKUP($B318,'DATA PENGUKURAN GARDU'!$A:$BS,46,0)</f>
        <v>#N/A</v>
      </c>
      <c r="AH318" s="20" t="e">
        <f>VLOOKUP($B318,'DATA PENGUKURAN GARDU'!$A:$BS,53,0)</f>
        <v>#N/A</v>
      </c>
      <c r="AI318" s="20" t="e">
        <f>VLOOKUP($B318,'DATA PENGUKURAN GARDU'!$A:$BS,54,0)</f>
        <v>#N/A</v>
      </c>
      <c r="AJ318" s="17" t="e">
        <f>VLOOKUP($C318,'DATA PENGUKURAN GARDU'!$A:$BS,42,0)</f>
        <v>#N/A</v>
      </c>
      <c r="AK318" s="23" t="e">
        <f t="shared" si="161"/>
        <v>#N/A</v>
      </c>
      <c r="AL318" s="17" t="e">
        <f>VLOOKUP($C318,'DATA PENGUKURAN GARDU'!$A:$BS,44,0)</f>
        <v>#N/A</v>
      </c>
      <c r="AM318" s="23" t="e">
        <f t="shared" si="162"/>
        <v>#N/A</v>
      </c>
      <c r="AN318" s="17" t="e">
        <f>VLOOKUP($C318,'DATA PENGUKURAN GARDU'!$A:$BS,46,0)</f>
        <v>#N/A</v>
      </c>
      <c r="AO318" s="23" t="e">
        <f t="shared" si="163"/>
        <v>#N/A</v>
      </c>
      <c r="AP318" s="17" t="e">
        <f>VLOOKUP($C318,'DATA PENGUKURAN GARDU'!$A:$BS,46,0)</f>
        <v>#N/A</v>
      </c>
      <c r="AQ318" s="17" t="e">
        <f>VLOOKUP($C318,'DATA PENGUKURAN GARDU'!$A:$BS,53,0)</f>
        <v>#N/A</v>
      </c>
      <c r="AR318" s="17" t="e">
        <f>VLOOKUP($C318,'DATA PENGUKURAN GARDU'!$A:$BS,54,0)</f>
        <v>#N/A</v>
      </c>
      <c r="AS318" s="20" t="e">
        <f>VLOOKUP($D318,'DATA PENGUKURAN GARDU'!$A:$BS,42,0)</f>
        <v>#N/A</v>
      </c>
      <c r="AT318" s="21" t="e">
        <f t="shared" si="164"/>
        <v>#N/A</v>
      </c>
      <c r="AU318" s="20" t="e">
        <f>VLOOKUP($D318,'DATA PENGUKURAN GARDU'!$A:$BS,44,0)</f>
        <v>#N/A</v>
      </c>
      <c r="AV318" s="21" t="e">
        <f t="shared" si="165"/>
        <v>#N/A</v>
      </c>
      <c r="AW318" s="20" t="e">
        <f>VLOOKUP($D318,'DATA PENGUKURAN GARDU'!$A:$BS,46,0)</f>
        <v>#N/A</v>
      </c>
      <c r="AX318" s="21" t="e">
        <f t="shared" si="166"/>
        <v>#N/A</v>
      </c>
      <c r="AY318" s="20" t="e">
        <f>VLOOKUP($D318,'DATA PENGUKURAN GARDU'!$A:$BS,46,0)</f>
        <v>#N/A</v>
      </c>
      <c r="AZ318" s="20" t="e">
        <f>VLOOKUP($D318,'DATA PENGUKURAN GARDU'!$A:$BS,53,0)</f>
        <v>#N/A</v>
      </c>
      <c r="BA318" s="20" t="e">
        <f>VLOOKUP($D318,'DATA PENGUKURAN GARDU'!$A:$BS,54,0)</f>
        <v>#N/A</v>
      </c>
      <c r="BB318" s="17" t="e">
        <f>VLOOKUP($E318,'DATA PENGUKURAN GARDU'!$A:$BS,42,0)</f>
        <v>#N/A</v>
      </c>
      <c r="BC318" s="23" t="e">
        <f t="shared" si="167"/>
        <v>#N/A</v>
      </c>
      <c r="BD318" s="17" t="e">
        <f>VLOOKUP($E318,'DATA PENGUKURAN GARDU'!$A:$BS,44,0)</f>
        <v>#N/A</v>
      </c>
      <c r="BE318" s="23" t="e">
        <f t="shared" si="168"/>
        <v>#N/A</v>
      </c>
      <c r="BF318" s="17" t="e">
        <f>VLOOKUP($E318,'DATA PENGUKURAN GARDU'!$A:$BS,46,0)</f>
        <v>#N/A</v>
      </c>
      <c r="BG318" s="23" t="e">
        <f t="shared" si="169"/>
        <v>#N/A</v>
      </c>
      <c r="BH318" s="17" t="e">
        <f>VLOOKUP($E318,'DATA PENGUKURAN GARDU'!$A:$BS,46,0)</f>
        <v>#N/A</v>
      </c>
      <c r="BI318" s="17" t="e">
        <f>VLOOKUP($E318,'DATA PENGUKURAN GARDU'!$A:$BS,53,0)</f>
        <v>#N/A</v>
      </c>
      <c r="BJ318" s="17" t="e">
        <f>VLOOKUP($E318,'DATA PENGUKURAN GARDU'!$A:$BS,54,0)</f>
        <v>#N/A</v>
      </c>
      <c r="BK318" s="20" t="e">
        <f t="shared" si="147"/>
        <v>#N/A</v>
      </c>
      <c r="BL318" s="20" t="e">
        <f t="shared" si="148"/>
        <v>#N/A</v>
      </c>
      <c r="BM318" s="20" t="e">
        <f t="shared" si="149"/>
        <v>#N/A</v>
      </c>
      <c r="BN318" s="25" t="e">
        <f t="shared" si="150"/>
        <v>#N/A</v>
      </c>
      <c r="BO318" s="26" t="str">
        <f t="shared" si="151"/>
        <v>0</v>
      </c>
      <c r="BP318" s="21" t="e">
        <f t="shared" si="152"/>
        <v>#VALUE!</v>
      </c>
      <c r="BQ318" s="20" t="e">
        <f t="shared" si="153"/>
        <v>#N/A</v>
      </c>
      <c r="BR318" s="20" t="e">
        <v>#N/A</v>
      </c>
      <c r="BS318" s="9" t="e">
        <v>#N/A</v>
      </c>
      <c r="BT318" s="2" t="e">
        <f t="shared" si="154"/>
        <v>#VALUE!</v>
      </c>
      <c r="BU318" s="2" t="e">
        <f t="shared" si="137"/>
        <v>#N/A</v>
      </c>
      <c r="BV318" s="2" t="e">
        <f t="shared" si="138"/>
        <v>#N/A</v>
      </c>
    </row>
    <row r="319" s="2" customFormat="1" ht="22.95" customHeight="1" spans="1:74">
      <c r="A319" s="9" t="str">
        <f t="shared" si="139"/>
        <v>KMO 111Induk</v>
      </c>
      <c r="B319" s="9" t="str">
        <f t="shared" si="140"/>
        <v>KMO 111jurusan 1</v>
      </c>
      <c r="C319" s="9" t="str">
        <f t="shared" si="141"/>
        <v>KMO 111jurusan 2</v>
      </c>
      <c r="D319" s="9" t="str">
        <f t="shared" si="142"/>
        <v>KMO 111jurusan 3</v>
      </c>
      <c r="E319" s="9" t="str">
        <f t="shared" si="143"/>
        <v>KMO 111jurusan 4</v>
      </c>
      <c r="F319" s="10" t="s">
        <v>122</v>
      </c>
      <c r="G319" s="10" t="s">
        <v>39</v>
      </c>
      <c r="H319" s="10" t="s">
        <v>405</v>
      </c>
      <c r="I319" s="10" t="s">
        <v>10669</v>
      </c>
      <c r="J319" s="10" t="s">
        <v>10670</v>
      </c>
      <c r="K319" s="10" t="s">
        <v>7465</v>
      </c>
      <c r="L319" s="10"/>
      <c r="M319" s="10"/>
      <c r="N319" s="14">
        <f t="shared" si="144"/>
        <v>0</v>
      </c>
      <c r="O319" s="15" t="e">
        <f t="shared" si="145"/>
        <v>#VALUE!</v>
      </c>
      <c r="P319" s="15" t="e">
        <f t="shared" si="146"/>
        <v>#VALUE!</v>
      </c>
      <c r="Q319" s="17" t="e">
        <f>VLOOKUP($A319,'DATA PENGUKURAN GARDU'!$A:$BS,42,0)</f>
        <v>#N/A</v>
      </c>
      <c r="R319" s="18" t="e">
        <f t="shared" si="155"/>
        <v>#N/A</v>
      </c>
      <c r="S319" s="17" t="e">
        <f>VLOOKUP($A319,'DATA PENGUKURAN GARDU'!$A:$BS,44,0)</f>
        <v>#N/A</v>
      </c>
      <c r="T319" s="18" t="e">
        <f t="shared" si="156"/>
        <v>#N/A</v>
      </c>
      <c r="U319" s="17" t="e">
        <f>VLOOKUP($A319,'DATA PENGUKURAN GARDU'!$A:$BS,46,0)</f>
        <v>#N/A</v>
      </c>
      <c r="V319" s="18" t="e">
        <f t="shared" si="157"/>
        <v>#N/A</v>
      </c>
      <c r="W319" s="17" t="e">
        <f>VLOOKUP($A319,'DATA PENGUKURAN GARDU'!$A:$BS,48,0)</f>
        <v>#N/A</v>
      </c>
      <c r="X319" s="17" t="e">
        <f>VLOOKUP($A319,'DATA PENGUKURAN GARDU'!$A:$BS,53,0)</f>
        <v>#N/A</v>
      </c>
      <c r="Y319" s="17" t="e">
        <f>VLOOKUP($A319,'DATA PENGUKURAN GARDU'!$A:$BS,54,0)</f>
        <v>#N/A</v>
      </c>
      <c r="Z319" s="17" t="e">
        <f>VLOOKUP($A319,'DATA PENGUKURAN GARDU'!$A:$BS,55,0)</f>
        <v>#N/A</v>
      </c>
      <c r="AA319" s="20" t="e">
        <f>VLOOKUP($B319,'DATA PENGUKURAN GARDU'!$A:$BS,42,0)</f>
        <v>#N/A</v>
      </c>
      <c r="AB319" s="21" t="e">
        <f t="shared" si="158"/>
        <v>#N/A</v>
      </c>
      <c r="AC319" s="20" t="e">
        <f>VLOOKUP($B319,'DATA PENGUKURAN GARDU'!$A:$BS,44,0)</f>
        <v>#N/A</v>
      </c>
      <c r="AD319" s="21" t="e">
        <f t="shared" si="159"/>
        <v>#N/A</v>
      </c>
      <c r="AE319" s="20" t="e">
        <f>VLOOKUP($B319,'DATA PENGUKURAN GARDU'!$A:$BS,46,0)</f>
        <v>#N/A</v>
      </c>
      <c r="AF319" s="21" t="e">
        <f t="shared" si="160"/>
        <v>#N/A</v>
      </c>
      <c r="AG319" s="20" t="e">
        <f>VLOOKUP($B319,'DATA PENGUKURAN GARDU'!$A:$BS,46,0)</f>
        <v>#N/A</v>
      </c>
      <c r="AH319" s="20" t="e">
        <f>VLOOKUP($B319,'DATA PENGUKURAN GARDU'!$A:$BS,53,0)</f>
        <v>#N/A</v>
      </c>
      <c r="AI319" s="20" t="e">
        <f>VLOOKUP($B319,'DATA PENGUKURAN GARDU'!$A:$BS,54,0)</f>
        <v>#N/A</v>
      </c>
      <c r="AJ319" s="17" t="e">
        <f>VLOOKUP($C319,'DATA PENGUKURAN GARDU'!$A:$BS,42,0)</f>
        <v>#N/A</v>
      </c>
      <c r="AK319" s="23" t="e">
        <f t="shared" si="161"/>
        <v>#N/A</v>
      </c>
      <c r="AL319" s="17" t="e">
        <f>VLOOKUP($C319,'DATA PENGUKURAN GARDU'!$A:$BS,44,0)</f>
        <v>#N/A</v>
      </c>
      <c r="AM319" s="23" t="e">
        <f t="shared" si="162"/>
        <v>#N/A</v>
      </c>
      <c r="AN319" s="17" t="e">
        <f>VLOOKUP($C319,'DATA PENGUKURAN GARDU'!$A:$BS,46,0)</f>
        <v>#N/A</v>
      </c>
      <c r="AO319" s="23" t="e">
        <f t="shared" si="163"/>
        <v>#N/A</v>
      </c>
      <c r="AP319" s="17" t="e">
        <f>VLOOKUP($C319,'DATA PENGUKURAN GARDU'!$A:$BS,46,0)</f>
        <v>#N/A</v>
      </c>
      <c r="AQ319" s="17" t="e">
        <f>VLOOKUP($C319,'DATA PENGUKURAN GARDU'!$A:$BS,53,0)</f>
        <v>#N/A</v>
      </c>
      <c r="AR319" s="17" t="e">
        <f>VLOOKUP($C319,'DATA PENGUKURAN GARDU'!$A:$BS,54,0)</f>
        <v>#N/A</v>
      </c>
      <c r="AS319" s="20" t="e">
        <f>VLOOKUP($D319,'DATA PENGUKURAN GARDU'!$A:$BS,42,0)</f>
        <v>#N/A</v>
      </c>
      <c r="AT319" s="21" t="e">
        <f t="shared" si="164"/>
        <v>#N/A</v>
      </c>
      <c r="AU319" s="20" t="e">
        <f>VLOOKUP($D319,'DATA PENGUKURAN GARDU'!$A:$BS,44,0)</f>
        <v>#N/A</v>
      </c>
      <c r="AV319" s="21" t="e">
        <f t="shared" si="165"/>
        <v>#N/A</v>
      </c>
      <c r="AW319" s="20" t="e">
        <f>VLOOKUP($D319,'DATA PENGUKURAN GARDU'!$A:$BS,46,0)</f>
        <v>#N/A</v>
      </c>
      <c r="AX319" s="21" t="e">
        <f t="shared" si="166"/>
        <v>#N/A</v>
      </c>
      <c r="AY319" s="20" t="e">
        <f>VLOOKUP($D319,'DATA PENGUKURAN GARDU'!$A:$BS,46,0)</f>
        <v>#N/A</v>
      </c>
      <c r="AZ319" s="20" t="e">
        <f>VLOOKUP($D319,'DATA PENGUKURAN GARDU'!$A:$BS,53,0)</f>
        <v>#N/A</v>
      </c>
      <c r="BA319" s="20" t="e">
        <f>VLOOKUP($D319,'DATA PENGUKURAN GARDU'!$A:$BS,54,0)</f>
        <v>#N/A</v>
      </c>
      <c r="BB319" s="17" t="e">
        <f>VLOOKUP($E319,'DATA PENGUKURAN GARDU'!$A:$BS,42,0)</f>
        <v>#N/A</v>
      </c>
      <c r="BC319" s="23" t="e">
        <f t="shared" si="167"/>
        <v>#N/A</v>
      </c>
      <c r="BD319" s="17" t="e">
        <f>VLOOKUP($E319,'DATA PENGUKURAN GARDU'!$A:$BS,44,0)</f>
        <v>#N/A</v>
      </c>
      <c r="BE319" s="23" t="e">
        <f t="shared" si="168"/>
        <v>#N/A</v>
      </c>
      <c r="BF319" s="17" t="e">
        <f>VLOOKUP($E319,'DATA PENGUKURAN GARDU'!$A:$BS,46,0)</f>
        <v>#N/A</v>
      </c>
      <c r="BG319" s="23" t="e">
        <f t="shared" si="169"/>
        <v>#N/A</v>
      </c>
      <c r="BH319" s="17" t="e">
        <f>VLOOKUP($E319,'DATA PENGUKURAN GARDU'!$A:$BS,46,0)</f>
        <v>#N/A</v>
      </c>
      <c r="BI319" s="17" t="e">
        <f>VLOOKUP($E319,'DATA PENGUKURAN GARDU'!$A:$BS,53,0)</f>
        <v>#N/A</v>
      </c>
      <c r="BJ319" s="17" t="e">
        <f>VLOOKUP($E319,'DATA PENGUKURAN GARDU'!$A:$BS,54,0)</f>
        <v>#N/A</v>
      </c>
      <c r="BK319" s="20" t="e">
        <f t="shared" si="147"/>
        <v>#N/A</v>
      </c>
      <c r="BL319" s="20" t="e">
        <f t="shared" si="148"/>
        <v>#N/A</v>
      </c>
      <c r="BM319" s="20" t="e">
        <f t="shared" si="149"/>
        <v>#N/A</v>
      </c>
      <c r="BN319" s="25" t="e">
        <f t="shared" si="150"/>
        <v>#N/A</v>
      </c>
      <c r="BO319" s="26" t="str">
        <f t="shared" si="151"/>
        <v>0</v>
      </c>
      <c r="BP319" s="21" t="e">
        <f t="shared" si="152"/>
        <v>#VALUE!</v>
      </c>
      <c r="BQ319" s="20" t="e">
        <f t="shared" si="153"/>
        <v>#N/A</v>
      </c>
      <c r="BR319" s="20" t="e">
        <v>#N/A</v>
      </c>
      <c r="BS319" s="9" t="e">
        <v>#N/A</v>
      </c>
      <c r="BT319" s="2" t="e">
        <f t="shared" si="154"/>
        <v>#VALUE!</v>
      </c>
      <c r="BU319" s="2" t="e">
        <f t="shared" si="137"/>
        <v>#N/A</v>
      </c>
      <c r="BV319" s="2" t="e">
        <f t="shared" si="138"/>
        <v>#N/A</v>
      </c>
    </row>
    <row r="320" s="2" customFormat="1" ht="22.95" customHeight="1" spans="1:74">
      <c r="A320" s="9" t="str">
        <f t="shared" si="139"/>
        <v>KMO 145Induk</v>
      </c>
      <c r="B320" s="9" t="str">
        <f t="shared" si="140"/>
        <v>KMO 145jurusan 1</v>
      </c>
      <c r="C320" s="9" t="str">
        <f t="shared" si="141"/>
        <v>KMO 145jurusan 2</v>
      </c>
      <c r="D320" s="9" t="str">
        <f t="shared" si="142"/>
        <v>KMO 145jurusan 3</v>
      </c>
      <c r="E320" s="9" t="str">
        <f t="shared" si="143"/>
        <v>KMO 145jurusan 4</v>
      </c>
      <c r="F320" s="10" t="s">
        <v>103</v>
      </c>
      <c r="G320" s="10" t="s">
        <v>101</v>
      </c>
      <c r="H320" s="10" t="s">
        <v>406</v>
      </c>
      <c r="I320" s="10" t="s">
        <v>10671</v>
      </c>
      <c r="J320" s="10" t="s">
        <v>10672</v>
      </c>
      <c r="K320" s="10" t="s">
        <v>7465</v>
      </c>
      <c r="L320" s="10"/>
      <c r="M320" s="10"/>
      <c r="N320" s="14">
        <f t="shared" si="144"/>
        <v>0</v>
      </c>
      <c r="O320" s="15" t="e">
        <f t="shared" si="145"/>
        <v>#VALUE!</v>
      </c>
      <c r="P320" s="15" t="e">
        <f t="shared" si="146"/>
        <v>#VALUE!</v>
      </c>
      <c r="Q320" s="17" t="e">
        <f>VLOOKUP($A320,'DATA PENGUKURAN GARDU'!$A:$BS,42,0)</f>
        <v>#N/A</v>
      </c>
      <c r="R320" s="18" t="e">
        <f t="shared" si="155"/>
        <v>#N/A</v>
      </c>
      <c r="S320" s="17" t="e">
        <f>VLOOKUP($A320,'DATA PENGUKURAN GARDU'!$A:$BS,44,0)</f>
        <v>#N/A</v>
      </c>
      <c r="T320" s="18" t="e">
        <f t="shared" si="156"/>
        <v>#N/A</v>
      </c>
      <c r="U320" s="17" t="e">
        <f>VLOOKUP($A320,'DATA PENGUKURAN GARDU'!$A:$BS,46,0)</f>
        <v>#N/A</v>
      </c>
      <c r="V320" s="18" t="e">
        <f t="shared" si="157"/>
        <v>#N/A</v>
      </c>
      <c r="W320" s="17" t="e">
        <f>VLOOKUP($A320,'DATA PENGUKURAN GARDU'!$A:$BS,48,0)</f>
        <v>#N/A</v>
      </c>
      <c r="X320" s="17" t="e">
        <f>VLOOKUP($A320,'DATA PENGUKURAN GARDU'!$A:$BS,53,0)</f>
        <v>#N/A</v>
      </c>
      <c r="Y320" s="17" t="e">
        <f>VLOOKUP($A320,'DATA PENGUKURAN GARDU'!$A:$BS,54,0)</f>
        <v>#N/A</v>
      </c>
      <c r="Z320" s="17" t="e">
        <f>VLOOKUP($A320,'DATA PENGUKURAN GARDU'!$A:$BS,55,0)</f>
        <v>#N/A</v>
      </c>
      <c r="AA320" s="20" t="e">
        <f>VLOOKUP($B320,'DATA PENGUKURAN GARDU'!$A:$BS,42,0)</f>
        <v>#N/A</v>
      </c>
      <c r="AB320" s="21" t="e">
        <f t="shared" si="158"/>
        <v>#N/A</v>
      </c>
      <c r="AC320" s="20" t="e">
        <f>VLOOKUP($B320,'DATA PENGUKURAN GARDU'!$A:$BS,44,0)</f>
        <v>#N/A</v>
      </c>
      <c r="AD320" s="21" t="e">
        <f t="shared" si="159"/>
        <v>#N/A</v>
      </c>
      <c r="AE320" s="20" t="e">
        <f>VLOOKUP($B320,'DATA PENGUKURAN GARDU'!$A:$BS,46,0)</f>
        <v>#N/A</v>
      </c>
      <c r="AF320" s="21" t="e">
        <f t="shared" si="160"/>
        <v>#N/A</v>
      </c>
      <c r="AG320" s="20" t="e">
        <f>VLOOKUP($B320,'DATA PENGUKURAN GARDU'!$A:$BS,46,0)</f>
        <v>#N/A</v>
      </c>
      <c r="AH320" s="20" t="e">
        <f>VLOOKUP($B320,'DATA PENGUKURAN GARDU'!$A:$BS,53,0)</f>
        <v>#N/A</v>
      </c>
      <c r="AI320" s="20" t="e">
        <f>VLOOKUP($B320,'DATA PENGUKURAN GARDU'!$A:$BS,54,0)</f>
        <v>#N/A</v>
      </c>
      <c r="AJ320" s="17" t="e">
        <f>VLOOKUP($C320,'DATA PENGUKURAN GARDU'!$A:$BS,42,0)</f>
        <v>#N/A</v>
      </c>
      <c r="AK320" s="23" t="e">
        <f t="shared" si="161"/>
        <v>#N/A</v>
      </c>
      <c r="AL320" s="17" t="e">
        <f>VLOOKUP($C320,'DATA PENGUKURAN GARDU'!$A:$BS,44,0)</f>
        <v>#N/A</v>
      </c>
      <c r="AM320" s="23" t="e">
        <f t="shared" si="162"/>
        <v>#N/A</v>
      </c>
      <c r="AN320" s="17" t="e">
        <f>VLOOKUP($C320,'DATA PENGUKURAN GARDU'!$A:$BS,46,0)</f>
        <v>#N/A</v>
      </c>
      <c r="AO320" s="23" t="e">
        <f t="shared" si="163"/>
        <v>#N/A</v>
      </c>
      <c r="AP320" s="17" t="e">
        <f>VLOOKUP($C320,'DATA PENGUKURAN GARDU'!$A:$BS,46,0)</f>
        <v>#N/A</v>
      </c>
      <c r="AQ320" s="17" t="e">
        <f>VLOOKUP($C320,'DATA PENGUKURAN GARDU'!$A:$BS,53,0)</f>
        <v>#N/A</v>
      </c>
      <c r="AR320" s="17" t="e">
        <f>VLOOKUP($C320,'DATA PENGUKURAN GARDU'!$A:$BS,54,0)</f>
        <v>#N/A</v>
      </c>
      <c r="AS320" s="20" t="e">
        <f>VLOOKUP($D320,'DATA PENGUKURAN GARDU'!$A:$BS,42,0)</f>
        <v>#N/A</v>
      </c>
      <c r="AT320" s="21" t="e">
        <f t="shared" si="164"/>
        <v>#N/A</v>
      </c>
      <c r="AU320" s="20" t="e">
        <f>VLOOKUP($D320,'DATA PENGUKURAN GARDU'!$A:$BS,44,0)</f>
        <v>#N/A</v>
      </c>
      <c r="AV320" s="21" t="e">
        <f t="shared" si="165"/>
        <v>#N/A</v>
      </c>
      <c r="AW320" s="20" t="e">
        <f>VLOOKUP($D320,'DATA PENGUKURAN GARDU'!$A:$BS,46,0)</f>
        <v>#N/A</v>
      </c>
      <c r="AX320" s="21" t="e">
        <f t="shared" si="166"/>
        <v>#N/A</v>
      </c>
      <c r="AY320" s="20" t="e">
        <f>VLOOKUP($D320,'DATA PENGUKURAN GARDU'!$A:$BS,46,0)</f>
        <v>#N/A</v>
      </c>
      <c r="AZ320" s="20" t="e">
        <f>VLOOKUP($D320,'DATA PENGUKURAN GARDU'!$A:$BS,53,0)</f>
        <v>#N/A</v>
      </c>
      <c r="BA320" s="20" t="e">
        <f>VLOOKUP($D320,'DATA PENGUKURAN GARDU'!$A:$BS,54,0)</f>
        <v>#N/A</v>
      </c>
      <c r="BB320" s="17" t="e">
        <f>VLOOKUP($E320,'DATA PENGUKURAN GARDU'!$A:$BS,42,0)</f>
        <v>#N/A</v>
      </c>
      <c r="BC320" s="23" t="e">
        <f t="shared" si="167"/>
        <v>#N/A</v>
      </c>
      <c r="BD320" s="17" t="e">
        <f>VLOOKUP($E320,'DATA PENGUKURAN GARDU'!$A:$BS,44,0)</f>
        <v>#N/A</v>
      </c>
      <c r="BE320" s="23" t="e">
        <f t="shared" si="168"/>
        <v>#N/A</v>
      </c>
      <c r="BF320" s="17" t="e">
        <f>VLOOKUP($E320,'DATA PENGUKURAN GARDU'!$A:$BS,46,0)</f>
        <v>#N/A</v>
      </c>
      <c r="BG320" s="23" t="e">
        <f t="shared" si="169"/>
        <v>#N/A</v>
      </c>
      <c r="BH320" s="17" t="e">
        <f>VLOOKUP($E320,'DATA PENGUKURAN GARDU'!$A:$BS,46,0)</f>
        <v>#N/A</v>
      </c>
      <c r="BI320" s="17" t="e">
        <f>VLOOKUP($E320,'DATA PENGUKURAN GARDU'!$A:$BS,53,0)</f>
        <v>#N/A</v>
      </c>
      <c r="BJ320" s="17" t="e">
        <f>VLOOKUP($E320,'DATA PENGUKURAN GARDU'!$A:$BS,54,0)</f>
        <v>#N/A</v>
      </c>
      <c r="BK320" s="20" t="e">
        <f t="shared" si="147"/>
        <v>#N/A</v>
      </c>
      <c r="BL320" s="20" t="e">
        <f t="shared" si="148"/>
        <v>#N/A</v>
      </c>
      <c r="BM320" s="20" t="e">
        <f t="shared" si="149"/>
        <v>#N/A</v>
      </c>
      <c r="BN320" s="25" t="e">
        <f t="shared" si="150"/>
        <v>#N/A</v>
      </c>
      <c r="BO320" s="26" t="str">
        <f t="shared" si="151"/>
        <v>0</v>
      </c>
      <c r="BP320" s="21" t="e">
        <f t="shared" si="152"/>
        <v>#VALUE!</v>
      </c>
      <c r="BQ320" s="20" t="e">
        <f t="shared" si="153"/>
        <v>#N/A</v>
      </c>
      <c r="BR320" s="20" t="e">
        <v>#N/A</v>
      </c>
      <c r="BS320" s="9" t="e">
        <v>#N/A</v>
      </c>
      <c r="BT320" s="2" t="e">
        <f t="shared" si="154"/>
        <v>#VALUE!</v>
      </c>
      <c r="BU320" s="2" t="e">
        <f t="shared" si="137"/>
        <v>#N/A</v>
      </c>
      <c r="BV320" s="2" t="e">
        <f t="shared" si="138"/>
        <v>#N/A</v>
      </c>
    </row>
    <row r="321" s="2" customFormat="1" ht="22.95" customHeight="1" spans="1:74">
      <c r="A321" s="9" t="str">
        <f t="shared" si="139"/>
        <v>KMO 146Induk</v>
      </c>
      <c r="B321" s="9" t="str">
        <f t="shared" si="140"/>
        <v>KMO 146jurusan 1</v>
      </c>
      <c r="C321" s="9" t="str">
        <f t="shared" si="141"/>
        <v>KMO 146jurusan 2</v>
      </c>
      <c r="D321" s="9" t="str">
        <f t="shared" si="142"/>
        <v>KMO 146jurusan 3</v>
      </c>
      <c r="E321" s="9" t="str">
        <f t="shared" si="143"/>
        <v>KMO 146jurusan 4</v>
      </c>
      <c r="F321" s="10" t="s">
        <v>103</v>
      </c>
      <c r="G321" s="10" t="s">
        <v>101</v>
      </c>
      <c r="H321" s="10" t="s">
        <v>407</v>
      </c>
      <c r="I321" s="10" t="s">
        <v>10673</v>
      </c>
      <c r="J321" s="10" t="s">
        <v>10674</v>
      </c>
      <c r="K321" s="10" t="s">
        <v>7465</v>
      </c>
      <c r="L321" s="10"/>
      <c r="M321" s="10"/>
      <c r="N321" s="14">
        <f t="shared" si="144"/>
        <v>0</v>
      </c>
      <c r="O321" s="15" t="e">
        <f t="shared" si="145"/>
        <v>#VALUE!</v>
      </c>
      <c r="P321" s="15" t="e">
        <f t="shared" si="146"/>
        <v>#VALUE!</v>
      </c>
      <c r="Q321" s="17" t="e">
        <f>VLOOKUP($A321,'DATA PENGUKURAN GARDU'!$A:$BS,42,0)</f>
        <v>#N/A</v>
      </c>
      <c r="R321" s="18" t="e">
        <f t="shared" si="155"/>
        <v>#N/A</v>
      </c>
      <c r="S321" s="17" t="e">
        <f>VLOOKUP($A321,'DATA PENGUKURAN GARDU'!$A:$BS,44,0)</f>
        <v>#N/A</v>
      </c>
      <c r="T321" s="18" t="e">
        <f t="shared" si="156"/>
        <v>#N/A</v>
      </c>
      <c r="U321" s="17" t="e">
        <f>VLOOKUP($A321,'DATA PENGUKURAN GARDU'!$A:$BS,46,0)</f>
        <v>#N/A</v>
      </c>
      <c r="V321" s="18" t="e">
        <f t="shared" si="157"/>
        <v>#N/A</v>
      </c>
      <c r="W321" s="17" t="e">
        <f>VLOOKUP($A321,'DATA PENGUKURAN GARDU'!$A:$BS,48,0)</f>
        <v>#N/A</v>
      </c>
      <c r="X321" s="17" t="e">
        <f>VLOOKUP($A321,'DATA PENGUKURAN GARDU'!$A:$BS,53,0)</f>
        <v>#N/A</v>
      </c>
      <c r="Y321" s="17" t="e">
        <f>VLOOKUP($A321,'DATA PENGUKURAN GARDU'!$A:$BS,54,0)</f>
        <v>#N/A</v>
      </c>
      <c r="Z321" s="17" t="e">
        <f>VLOOKUP($A321,'DATA PENGUKURAN GARDU'!$A:$BS,55,0)</f>
        <v>#N/A</v>
      </c>
      <c r="AA321" s="20" t="e">
        <f>VLOOKUP($B321,'DATA PENGUKURAN GARDU'!$A:$BS,42,0)</f>
        <v>#N/A</v>
      </c>
      <c r="AB321" s="21" t="e">
        <f t="shared" si="158"/>
        <v>#N/A</v>
      </c>
      <c r="AC321" s="20" t="e">
        <f>VLOOKUP($B321,'DATA PENGUKURAN GARDU'!$A:$BS,44,0)</f>
        <v>#N/A</v>
      </c>
      <c r="AD321" s="21" t="e">
        <f t="shared" si="159"/>
        <v>#N/A</v>
      </c>
      <c r="AE321" s="20" t="e">
        <f>VLOOKUP($B321,'DATA PENGUKURAN GARDU'!$A:$BS,46,0)</f>
        <v>#N/A</v>
      </c>
      <c r="AF321" s="21" t="e">
        <f t="shared" si="160"/>
        <v>#N/A</v>
      </c>
      <c r="AG321" s="20" t="e">
        <f>VLOOKUP($B321,'DATA PENGUKURAN GARDU'!$A:$BS,46,0)</f>
        <v>#N/A</v>
      </c>
      <c r="AH321" s="20" t="e">
        <f>VLOOKUP($B321,'DATA PENGUKURAN GARDU'!$A:$BS,53,0)</f>
        <v>#N/A</v>
      </c>
      <c r="AI321" s="20" t="e">
        <f>VLOOKUP($B321,'DATA PENGUKURAN GARDU'!$A:$BS,54,0)</f>
        <v>#N/A</v>
      </c>
      <c r="AJ321" s="17" t="e">
        <f>VLOOKUP($C321,'DATA PENGUKURAN GARDU'!$A:$BS,42,0)</f>
        <v>#N/A</v>
      </c>
      <c r="AK321" s="23" t="e">
        <f t="shared" si="161"/>
        <v>#N/A</v>
      </c>
      <c r="AL321" s="17" t="e">
        <f>VLOOKUP($C321,'DATA PENGUKURAN GARDU'!$A:$BS,44,0)</f>
        <v>#N/A</v>
      </c>
      <c r="AM321" s="23" t="e">
        <f t="shared" si="162"/>
        <v>#N/A</v>
      </c>
      <c r="AN321" s="17" t="e">
        <f>VLOOKUP($C321,'DATA PENGUKURAN GARDU'!$A:$BS,46,0)</f>
        <v>#N/A</v>
      </c>
      <c r="AO321" s="23" t="e">
        <f t="shared" si="163"/>
        <v>#N/A</v>
      </c>
      <c r="AP321" s="17" t="e">
        <f>VLOOKUP($C321,'DATA PENGUKURAN GARDU'!$A:$BS,46,0)</f>
        <v>#N/A</v>
      </c>
      <c r="AQ321" s="17" t="e">
        <f>VLOOKUP($C321,'DATA PENGUKURAN GARDU'!$A:$BS,53,0)</f>
        <v>#N/A</v>
      </c>
      <c r="AR321" s="17" t="e">
        <f>VLOOKUP($C321,'DATA PENGUKURAN GARDU'!$A:$BS,54,0)</f>
        <v>#N/A</v>
      </c>
      <c r="AS321" s="20" t="e">
        <f>VLOOKUP($D321,'DATA PENGUKURAN GARDU'!$A:$BS,42,0)</f>
        <v>#N/A</v>
      </c>
      <c r="AT321" s="21" t="e">
        <f t="shared" si="164"/>
        <v>#N/A</v>
      </c>
      <c r="AU321" s="20" t="e">
        <f>VLOOKUP($D321,'DATA PENGUKURAN GARDU'!$A:$BS,44,0)</f>
        <v>#N/A</v>
      </c>
      <c r="AV321" s="21" t="e">
        <f t="shared" si="165"/>
        <v>#N/A</v>
      </c>
      <c r="AW321" s="20" t="e">
        <f>VLOOKUP($D321,'DATA PENGUKURAN GARDU'!$A:$BS,46,0)</f>
        <v>#N/A</v>
      </c>
      <c r="AX321" s="21" t="e">
        <f t="shared" si="166"/>
        <v>#N/A</v>
      </c>
      <c r="AY321" s="20" t="e">
        <f>VLOOKUP($D321,'DATA PENGUKURAN GARDU'!$A:$BS,46,0)</f>
        <v>#N/A</v>
      </c>
      <c r="AZ321" s="20" t="e">
        <f>VLOOKUP($D321,'DATA PENGUKURAN GARDU'!$A:$BS,53,0)</f>
        <v>#N/A</v>
      </c>
      <c r="BA321" s="20" t="e">
        <f>VLOOKUP($D321,'DATA PENGUKURAN GARDU'!$A:$BS,54,0)</f>
        <v>#N/A</v>
      </c>
      <c r="BB321" s="17" t="e">
        <f>VLOOKUP($E321,'DATA PENGUKURAN GARDU'!$A:$BS,42,0)</f>
        <v>#N/A</v>
      </c>
      <c r="BC321" s="23" t="e">
        <f t="shared" si="167"/>
        <v>#N/A</v>
      </c>
      <c r="BD321" s="17" t="e">
        <f>VLOOKUP($E321,'DATA PENGUKURAN GARDU'!$A:$BS,44,0)</f>
        <v>#N/A</v>
      </c>
      <c r="BE321" s="23" t="e">
        <f t="shared" si="168"/>
        <v>#N/A</v>
      </c>
      <c r="BF321" s="17" t="e">
        <f>VLOOKUP($E321,'DATA PENGUKURAN GARDU'!$A:$BS,46,0)</f>
        <v>#N/A</v>
      </c>
      <c r="BG321" s="23" t="e">
        <f t="shared" si="169"/>
        <v>#N/A</v>
      </c>
      <c r="BH321" s="17" t="e">
        <f>VLOOKUP($E321,'DATA PENGUKURAN GARDU'!$A:$BS,46,0)</f>
        <v>#N/A</v>
      </c>
      <c r="BI321" s="17" t="e">
        <f>VLOOKUP($E321,'DATA PENGUKURAN GARDU'!$A:$BS,53,0)</f>
        <v>#N/A</v>
      </c>
      <c r="BJ321" s="17" t="e">
        <f>VLOOKUP($E321,'DATA PENGUKURAN GARDU'!$A:$BS,54,0)</f>
        <v>#N/A</v>
      </c>
      <c r="BK321" s="20" t="e">
        <f t="shared" si="147"/>
        <v>#N/A</v>
      </c>
      <c r="BL321" s="20" t="e">
        <f t="shared" si="148"/>
        <v>#N/A</v>
      </c>
      <c r="BM321" s="20" t="e">
        <f t="shared" si="149"/>
        <v>#N/A</v>
      </c>
      <c r="BN321" s="25" t="e">
        <f t="shared" si="150"/>
        <v>#N/A</v>
      </c>
      <c r="BO321" s="26" t="str">
        <f t="shared" si="151"/>
        <v>0</v>
      </c>
      <c r="BP321" s="21" t="e">
        <f t="shared" si="152"/>
        <v>#VALUE!</v>
      </c>
      <c r="BQ321" s="20" t="e">
        <f t="shared" si="153"/>
        <v>#N/A</v>
      </c>
      <c r="BR321" s="20" t="e">
        <v>#N/A</v>
      </c>
      <c r="BS321" s="9" t="e">
        <v>#N/A</v>
      </c>
      <c r="BT321" s="2" t="e">
        <f t="shared" si="154"/>
        <v>#VALUE!</v>
      </c>
      <c r="BU321" s="2" t="e">
        <f t="shared" si="137"/>
        <v>#N/A</v>
      </c>
      <c r="BV321" s="2" t="e">
        <f t="shared" si="138"/>
        <v>#N/A</v>
      </c>
    </row>
    <row r="322" s="2" customFormat="1" ht="22.95" customHeight="1" spans="1:74">
      <c r="A322" s="9" t="str">
        <f t="shared" si="139"/>
        <v>L-110Induk</v>
      </c>
      <c r="B322" s="9" t="str">
        <f t="shared" si="140"/>
        <v>L-110jurusan 1</v>
      </c>
      <c r="C322" s="9" t="str">
        <f t="shared" si="141"/>
        <v>L-110jurusan 2</v>
      </c>
      <c r="D322" s="9" t="str">
        <f t="shared" si="142"/>
        <v>L-110jurusan 3</v>
      </c>
      <c r="E322" s="9" t="str">
        <f t="shared" si="143"/>
        <v>L-110jurusan 4</v>
      </c>
      <c r="F322" s="10" t="s">
        <v>105</v>
      </c>
      <c r="G322" s="10" t="s">
        <v>22</v>
      </c>
      <c r="H322" s="10" t="s">
        <v>408</v>
      </c>
      <c r="I322" s="10" t="s">
        <v>10675</v>
      </c>
      <c r="J322" s="10" t="s">
        <v>10676</v>
      </c>
      <c r="K322" s="10" t="s">
        <v>7465</v>
      </c>
      <c r="L322" s="10"/>
      <c r="M322" s="10"/>
      <c r="N322" s="14">
        <f t="shared" si="144"/>
        <v>0</v>
      </c>
      <c r="O322" s="15" t="e">
        <f t="shared" si="145"/>
        <v>#VALUE!</v>
      </c>
      <c r="P322" s="15" t="e">
        <f t="shared" si="146"/>
        <v>#VALUE!</v>
      </c>
      <c r="Q322" s="17" t="e">
        <f>VLOOKUP($A322,'DATA PENGUKURAN GARDU'!$A:$BS,42,0)</f>
        <v>#N/A</v>
      </c>
      <c r="R322" s="18" t="e">
        <f t="shared" si="155"/>
        <v>#N/A</v>
      </c>
      <c r="S322" s="17" t="e">
        <f>VLOOKUP($A322,'DATA PENGUKURAN GARDU'!$A:$BS,44,0)</f>
        <v>#N/A</v>
      </c>
      <c r="T322" s="18" t="e">
        <f t="shared" si="156"/>
        <v>#N/A</v>
      </c>
      <c r="U322" s="17" t="e">
        <f>VLOOKUP($A322,'DATA PENGUKURAN GARDU'!$A:$BS,46,0)</f>
        <v>#N/A</v>
      </c>
      <c r="V322" s="18" t="e">
        <f t="shared" si="157"/>
        <v>#N/A</v>
      </c>
      <c r="W322" s="17" t="e">
        <f>VLOOKUP($A322,'DATA PENGUKURAN GARDU'!$A:$BS,48,0)</f>
        <v>#N/A</v>
      </c>
      <c r="X322" s="17" t="e">
        <f>VLOOKUP($A322,'DATA PENGUKURAN GARDU'!$A:$BS,53,0)</f>
        <v>#N/A</v>
      </c>
      <c r="Y322" s="17" t="e">
        <f>VLOOKUP($A322,'DATA PENGUKURAN GARDU'!$A:$BS,54,0)</f>
        <v>#N/A</v>
      </c>
      <c r="Z322" s="17" t="e">
        <f>VLOOKUP($A322,'DATA PENGUKURAN GARDU'!$A:$BS,55,0)</f>
        <v>#N/A</v>
      </c>
      <c r="AA322" s="20" t="e">
        <f>VLOOKUP($B322,'DATA PENGUKURAN GARDU'!$A:$BS,42,0)</f>
        <v>#N/A</v>
      </c>
      <c r="AB322" s="21" t="e">
        <f t="shared" si="158"/>
        <v>#N/A</v>
      </c>
      <c r="AC322" s="20" t="e">
        <f>VLOOKUP($B322,'DATA PENGUKURAN GARDU'!$A:$BS,44,0)</f>
        <v>#N/A</v>
      </c>
      <c r="AD322" s="21" t="e">
        <f t="shared" si="159"/>
        <v>#N/A</v>
      </c>
      <c r="AE322" s="20" t="e">
        <f>VLOOKUP($B322,'DATA PENGUKURAN GARDU'!$A:$BS,46,0)</f>
        <v>#N/A</v>
      </c>
      <c r="AF322" s="21" t="e">
        <f t="shared" si="160"/>
        <v>#N/A</v>
      </c>
      <c r="AG322" s="20" t="e">
        <f>VLOOKUP($B322,'DATA PENGUKURAN GARDU'!$A:$BS,46,0)</f>
        <v>#N/A</v>
      </c>
      <c r="AH322" s="20" t="e">
        <f>VLOOKUP($B322,'DATA PENGUKURAN GARDU'!$A:$BS,53,0)</f>
        <v>#N/A</v>
      </c>
      <c r="AI322" s="20" t="e">
        <f>VLOOKUP($B322,'DATA PENGUKURAN GARDU'!$A:$BS,54,0)</f>
        <v>#N/A</v>
      </c>
      <c r="AJ322" s="17" t="e">
        <f>VLOOKUP($C322,'DATA PENGUKURAN GARDU'!$A:$BS,42,0)</f>
        <v>#N/A</v>
      </c>
      <c r="AK322" s="23" t="e">
        <f t="shared" si="161"/>
        <v>#N/A</v>
      </c>
      <c r="AL322" s="17" t="e">
        <f>VLOOKUP($C322,'DATA PENGUKURAN GARDU'!$A:$BS,44,0)</f>
        <v>#N/A</v>
      </c>
      <c r="AM322" s="23" t="e">
        <f t="shared" si="162"/>
        <v>#N/A</v>
      </c>
      <c r="AN322" s="17" t="e">
        <f>VLOOKUP($C322,'DATA PENGUKURAN GARDU'!$A:$BS,46,0)</f>
        <v>#N/A</v>
      </c>
      <c r="AO322" s="23" t="e">
        <f t="shared" si="163"/>
        <v>#N/A</v>
      </c>
      <c r="AP322" s="17" t="e">
        <f>VLOOKUP($C322,'DATA PENGUKURAN GARDU'!$A:$BS,46,0)</f>
        <v>#N/A</v>
      </c>
      <c r="AQ322" s="17" t="e">
        <f>VLOOKUP($C322,'DATA PENGUKURAN GARDU'!$A:$BS,53,0)</f>
        <v>#N/A</v>
      </c>
      <c r="AR322" s="17" t="e">
        <f>VLOOKUP($C322,'DATA PENGUKURAN GARDU'!$A:$BS,54,0)</f>
        <v>#N/A</v>
      </c>
      <c r="AS322" s="20" t="e">
        <f>VLOOKUP($D322,'DATA PENGUKURAN GARDU'!$A:$BS,42,0)</f>
        <v>#N/A</v>
      </c>
      <c r="AT322" s="21" t="e">
        <f t="shared" si="164"/>
        <v>#N/A</v>
      </c>
      <c r="AU322" s="20" t="e">
        <f>VLOOKUP($D322,'DATA PENGUKURAN GARDU'!$A:$BS,44,0)</f>
        <v>#N/A</v>
      </c>
      <c r="AV322" s="21" t="e">
        <f t="shared" si="165"/>
        <v>#N/A</v>
      </c>
      <c r="AW322" s="20" t="e">
        <f>VLOOKUP($D322,'DATA PENGUKURAN GARDU'!$A:$BS,46,0)</f>
        <v>#N/A</v>
      </c>
      <c r="AX322" s="21" t="e">
        <f t="shared" si="166"/>
        <v>#N/A</v>
      </c>
      <c r="AY322" s="20" t="e">
        <f>VLOOKUP($D322,'DATA PENGUKURAN GARDU'!$A:$BS,46,0)</f>
        <v>#N/A</v>
      </c>
      <c r="AZ322" s="20" t="e">
        <f>VLOOKUP($D322,'DATA PENGUKURAN GARDU'!$A:$BS,53,0)</f>
        <v>#N/A</v>
      </c>
      <c r="BA322" s="20" t="e">
        <f>VLOOKUP($D322,'DATA PENGUKURAN GARDU'!$A:$BS,54,0)</f>
        <v>#N/A</v>
      </c>
      <c r="BB322" s="17" t="e">
        <f>VLOOKUP($E322,'DATA PENGUKURAN GARDU'!$A:$BS,42,0)</f>
        <v>#N/A</v>
      </c>
      <c r="BC322" s="23" t="e">
        <f t="shared" si="167"/>
        <v>#N/A</v>
      </c>
      <c r="BD322" s="17" t="e">
        <f>VLOOKUP($E322,'DATA PENGUKURAN GARDU'!$A:$BS,44,0)</f>
        <v>#N/A</v>
      </c>
      <c r="BE322" s="23" t="e">
        <f t="shared" si="168"/>
        <v>#N/A</v>
      </c>
      <c r="BF322" s="17" t="e">
        <f>VLOOKUP($E322,'DATA PENGUKURAN GARDU'!$A:$BS,46,0)</f>
        <v>#N/A</v>
      </c>
      <c r="BG322" s="23" t="e">
        <f t="shared" si="169"/>
        <v>#N/A</v>
      </c>
      <c r="BH322" s="17" t="e">
        <f>VLOOKUP($E322,'DATA PENGUKURAN GARDU'!$A:$BS,46,0)</f>
        <v>#N/A</v>
      </c>
      <c r="BI322" s="17" t="e">
        <f>VLOOKUP($E322,'DATA PENGUKURAN GARDU'!$A:$BS,53,0)</f>
        <v>#N/A</v>
      </c>
      <c r="BJ322" s="17" t="e">
        <f>VLOOKUP($E322,'DATA PENGUKURAN GARDU'!$A:$BS,54,0)</f>
        <v>#N/A</v>
      </c>
      <c r="BK322" s="20" t="e">
        <f t="shared" si="147"/>
        <v>#N/A</v>
      </c>
      <c r="BL322" s="20" t="e">
        <f t="shared" si="148"/>
        <v>#N/A</v>
      </c>
      <c r="BM322" s="20" t="e">
        <f t="shared" si="149"/>
        <v>#N/A</v>
      </c>
      <c r="BN322" s="25" t="e">
        <f t="shared" si="150"/>
        <v>#N/A</v>
      </c>
      <c r="BO322" s="26" t="str">
        <f t="shared" si="151"/>
        <v>0</v>
      </c>
      <c r="BP322" s="21" t="e">
        <f t="shared" si="152"/>
        <v>#VALUE!</v>
      </c>
      <c r="BQ322" s="20" t="e">
        <f t="shared" si="153"/>
        <v>#N/A</v>
      </c>
      <c r="BR322" s="20" t="e">
        <v>#N/A</v>
      </c>
      <c r="BS322" s="9" t="e">
        <v>#N/A</v>
      </c>
      <c r="BT322" s="2" t="e">
        <f t="shared" si="154"/>
        <v>#VALUE!</v>
      </c>
      <c r="BU322" s="2" t="e">
        <f t="shared" ref="BU322:BU385" si="170">IF(L322=3,IF(BQ322&gt;0.2,"TDK SEIMBANG","SEIMBANG"),IF(BM322="OL PHASA","TDK SEIMBANG","SEIMBANG"))</f>
        <v>#N/A</v>
      </c>
      <c r="BV322" s="2" t="e">
        <f t="shared" ref="BV322:BV385" si="171">IF(L322=3,IF(SUM(X322:Y322)&gt;600,"NORMAL","DROP"),IF(BD327&gt;198,"NORMAL","DROP"))</f>
        <v>#N/A</v>
      </c>
    </row>
    <row r="323" s="2" customFormat="1" ht="22.95" customHeight="1" spans="1:74">
      <c r="A323" s="9" t="str">
        <f t="shared" ref="A323:A386" si="172">H323&amp;"Induk"</f>
        <v>L-113Induk</v>
      </c>
      <c r="B323" s="9" t="str">
        <f t="shared" ref="B323:B386" si="173">H323&amp;"jurusan 1"</f>
        <v>L-113jurusan 1</v>
      </c>
      <c r="C323" s="9" t="str">
        <f t="shared" ref="C323:C386" si="174">H323&amp;"jurusan 2"</f>
        <v>L-113jurusan 2</v>
      </c>
      <c r="D323" s="9" t="str">
        <f t="shared" ref="D323:D386" si="175">H323&amp;"jurusan 3"</f>
        <v>L-113jurusan 3</v>
      </c>
      <c r="E323" s="9" t="str">
        <f t="shared" ref="E323:E386" si="176">H323&amp;"jurusan 4"</f>
        <v>L-113jurusan 4</v>
      </c>
      <c r="F323" s="10" t="s">
        <v>105</v>
      </c>
      <c r="G323" s="10" t="s">
        <v>22</v>
      </c>
      <c r="H323" s="10" t="s">
        <v>409</v>
      </c>
      <c r="I323" s="10" t="s">
        <v>10435</v>
      </c>
      <c r="J323" s="10" t="s">
        <v>10436</v>
      </c>
      <c r="K323" s="10" t="s">
        <v>7465</v>
      </c>
      <c r="L323" s="10"/>
      <c r="M323" s="10"/>
      <c r="N323" s="14">
        <f t="shared" ref="N323:N386" si="177">+IF(L323=3,400,IF(L323=1,230,0))</f>
        <v>0</v>
      </c>
      <c r="O323" s="15" t="e">
        <f t="shared" ref="O323:O386" si="178">(K323*1000)/((M323*1000)*1.73)</f>
        <v>#VALUE!</v>
      </c>
      <c r="P323" s="15" t="e">
        <f t="shared" ref="P323:P386" si="179">IF(L323=3,(K323*1000)/(N323*1.73),(K323*1000)/(N323))</f>
        <v>#VALUE!</v>
      </c>
      <c r="Q323" s="17" t="e">
        <f>VLOOKUP($A323,'DATA PENGUKURAN GARDU'!$A:$BS,42,0)</f>
        <v>#N/A</v>
      </c>
      <c r="R323" s="18" t="e">
        <f t="shared" si="155"/>
        <v>#N/A</v>
      </c>
      <c r="S323" s="17" t="e">
        <f>VLOOKUP($A323,'DATA PENGUKURAN GARDU'!$A:$BS,44,0)</f>
        <v>#N/A</v>
      </c>
      <c r="T323" s="18" t="e">
        <f t="shared" si="156"/>
        <v>#N/A</v>
      </c>
      <c r="U323" s="17" t="e">
        <f>VLOOKUP($A323,'DATA PENGUKURAN GARDU'!$A:$BS,46,0)</f>
        <v>#N/A</v>
      </c>
      <c r="V323" s="18" t="e">
        <f t="shared" si="157"/>
        <v>#N/A</v>
      </c>
      <c r="W323" s="17" t="e">
        <f>VLOOKUP($A323,'DATA PENGUKURAN GARDU'!$A:$BS,48,0)</f>
        <v>#N/A</v>
      </c>
      <c r="X323" s="17" t="e">
        <f>VLOOKUP($A323,'DATA PENGUKURAN GARDU'!$A:$BS,53,0)</f>
        <v>#N/A</v>
      </c>
      <c r="Y323" s="17" t="e">
        <f>VLOOKUP($A323,'DATA PENGUKURAN GARDU'!$A:$BS,54,0)</f>
        <v>#N/A</v>
      </c>
      <c r="Z323" s="17" t="e">
        <f>VLOOKUP($A323,'DATA PENGUKURAN GARDU'!$A:$BS,55,0)</f>
        <v>#N/A</v>
      </c>
      <c r="AA323" s="20" t="e">
        <f>VLOOKUP($B323,'DATA PENGUKURAN GARDU'!$A:$BS,42,0)</f>
        <v>#N/A</v>
      </c>
      <c r="AB323" s="21" t="e">
        <f t="shared" si="158"/>
        <v>#N/A</v>
      </c>
      <c r="AC323" s="20" t="e">
        <f>VLOOKUP($B323,'DATA PENGUKURAN GARDU'!$A:$BS,44,0)</f>
        <v>#N/A</v>
      </c>
      <c r="AD323" s="21" t="e">
        <f t="shared" si="159"/>
        <v>#N/A</v>
      </c>
      <c r="AE323" s="20" t="e">
        <f>VLOOKUP($B323,'DATA PENGUKURAN GARDU'!$A:$BS,46,0)</f>
        <v>#N/A</v>
      </c>
      <c r="AF323" s="21" t="e">
        <f t="shared" si="160"/>
        <v>#N/A</v>
      </c>
      <c r="AG323" s="20" t="e">
        <f>VLOOKUP($B323,'DATA PENGUKURAN GARDU'!$A:$BS,46,0)</f>
        <v>#N/A</v>
      </c>
      <c r="AH323" s="20" t="e">
        <f>VLOOKUP($B323,'DATA PENGUKURAN GARDU'!$A:$BS,53,0)</f>
        <v>#N/A</v>
      </c>
      <c r="AI323" s="20" t="e">
        <f>VLOOKUP($B323,'DATA PENGUKURAN GARDU'!$A:$BS,54,0)</f>
        <v>#N/A</v>
      </c>
      <c r="AJ323" s="17" t="e">
        <f>VLOOKUP($C323,'DATA PENGUKURAN GARDU'!$A:$BS,42,0)</f>
        <v>#N/A</v>
      </c>
      <c r="AK323" s="23" t="e">
        <f t="shared" si="161"/>
        <v>#N/A</v>
      </c>
      <c r="AL323" s="17" t="e">
        <f>VLOOKUP($C323,'DATA PENGUKURAN GARDU'!$A:$BS,44,0)</f>
        <v>#N/A</v>
      </c>
      <c r="AM323" s="23" t="e">
        <f t="shared" si="162"/>
        <v>#N/A</v>
      </c>
      <c r="AN323" s="17" t="e">
        <f>VLOOKUP($C323,'DATA PENGUKURAN GARDU'!$A:$BS,46,0)</f>
        <v>#N/A</v>
      </c>
      <c r="AO323" s="23" t="e">
        <f t="shared" si="163"/>
        <v>#N/A</v>
      </c>
      <c r="AP323" s="17" t="e">
        <f>VLOOKUP($C323,'DATA PENGUKURAN GARDU'!$A:$BS,46,0)</f>
        <v>#N/A</v>
      </c>
      <c r="AQ323" s="17" t="e">
        <f>VLOOKUP($C323,'DATA PENGUKURAN GARDU'!$A:$BS,53,0)</f>
        <v>#N/A</v>
      </c>
      <c r="AR323" s="17" t="e">
        <f>VLOOKUP($C323,'DATA PENGUKURAN GARDU'!$A:$BS,54,0)</f>
        <v>#N/A</v>
      </c>
      <c r="AS323" s="20" t="e">
        <f>VLOOKUP($D323,'DATA PENGUKURAN GARDU'!$A:$BS,42,0)</f>
        <v>#N/A</v>
      </c>
      <c r="AT323" s="21" t="e">
        <f t="shared" si="164"/>
        <v>#N/A</v>
      </c>
      <c r="AU323" s="20" t="e">
        <f>VLOOKUP($D323,'DATA PENGUKURAN GARDU'!$A:$BS,44,0)</f>
        <v>#N/A</v>
      </c>
      <c r="AV323" s="21" t="e">
        <f t="shared" si="165"/>
        <v>#N/A</v>
      </c>
      <c r="AW323" s="20" t="e">
        <f>VLOOKUP($D323,'DATA PENGUKURAN GARDU'!$A:$BS,46,0)</f>
        <v>#N/A</v>
      </c>
      <c r="AX323" s="21" t="e">
        <f t="shared" si="166"/>
        <v>#N/A</v>
      </c>
      <c r="AY323" s="20" t="e">
        <f>VLOOKUP($D323,'DATA PENGUKURAN GARDU'!$A:$BS,46,0)</f>
        <v>#N/A</v>
      </c>
      <c r="AZ323" s="20" t="e">
        <f>VLOOKUP($D323,'DATA PENGUKURAN GARDU'!$A:$BS,53,0)</f>
        <v>#N/A</v>
      </c>
      <c r="BA323" s="20" t="e">
        <f>VLOOKUP($D323,'DATA PENGUKURAN GARDU'!$A:$BS,54,0)</f>
        <v>#N/A</v>
      </c>
      <c r="BB323" s="17" t="e">
        <f>VLOOKUP($E323,'DATA PENGUKURAN GARDU'!$A:$BS,42,0)</f>
        <v>#N/A</v>
      </c>
      <c r="BC323" s="23" t="e">
        <f t="shared" si="167"/>
        <v>#N/A</v>
      </c>
      <c r="BD323" s="17" t="e">
        <f>VLOOKUP($E323,'DATA PENGUKURAN GARDU'!$A:$BS,44,0)</f>
        <v>#N/A</v>
      </c>
      <c r="BE323" s="23" t="e">
        <f t="shared" si="168"/>
        <v>#N/A</v>
      </c>
      <c r="BF323" s="17" t="e">
        <f>VLOOKUP($E323,'DATA PENGUKURAN GARDU'!$A:$BS,46,0)</f>
        <v>#N/A</v>
      </c>
      <c r="BG323" s="23" t="e">
        <f t="shared" si="169"/>
        <v>#N/A</v>
      </c>
      <c r="BH323" s="17" t="e">
        <f>VLOOKUP($E323,'DATA PENGUKURAN GARDU'!$A:$BS,46,0)</f>
        <v>#N/A</v>
      </c>
      <c r="BI323" s="17" t="e">
        <f>VLOOKUP($E323,'DATA PENGUKURAN GARDU'!$A:$BS,53,0)</f>
        <v>#N/A</v>
      </c>
      <c r="BJ323" s="17" t="e">
        <f>VLOOKUP($E323,'DATA PENGUKURAN GARDU'!$A:$BS,54,0)</f>
        <v>#N/A</v>
      </c>
      <c r="BK323" s="20" t="e">
        <f t="shared" ref="BK323:BK386" si="180">IF(Q323&gt;P323,"OL PHASA","Normal")</f>
        <v>#N/A</v>
      </c>
      <c r="BL323" s="20" t="e">
        <f t="shared" ref="BL323:BL386" si="181">IF(S323&gt;P323,"OL PHASA","Normal")</f>
        <v>#N/A</v>
      </c>
      <c r="BM323" s="20" t="e">
        <f t="shared" ref="BM323:BM386" si="182">IF(U323&gt;P323,"OL PHASA","Normal")</f>
        <v>#N/A</v>
      </c>
      <c r="BN323" s="25" t="e">
        <f t="shared" ref="BN323:BN386" si="183">IF((L323=3),(AVERAGE(Q323,S323,U323)),MAX(Q323,S323,U323))</f>
        <v>#N/A</v>
      </c>
      <c r="BO323" s="26" t="str">
        <f t="shared" ref="BO323:BO386" si="184">IFERROR(IF((L323=1),(BN323*AH323)/1000,(BN323*AI323*1.73)/1000),"0")</f>
        <v>0</v>
      </c>
      <c r="BP323" s="21" t="e">
        <f t="shared" ref="BP323:BP386" si="185">BO323/K323*100</f>
        <v>#VALUE!</v>
      </c>
      <c r="BQ323" s="20" t="e">
        <f t="shared" ref="BQ323:BQ386" si="186">IF($L323=1,"1 Phase",ABS(((Q323/BN323)-1)+ABS((S323/BN323)-1)+ABS((U323/BN323)-1))/3)</f>
        <v>#N/A</v>
      </c>
      <c r="BR323" s="20" t="e">
        <v>#N/A</v>
      </c>
      <c r="BS323" s="9" t="e">
        <v>#N/A</v>
      </c>
      <c r="BT323" s="2" t="e">
        <f t="shared" ref="BT323:BT386" si="187">IF(BP323&lt;30,"Underload",IF(BP323&lt;=80,"Baik",IF(BP323&gt;80,"Overload")))</f>
        <v>#VALUE!</v>
      </c>
      <c r="BU323" s="2" t="e">
        <f t="shared" si="170"/>
        <v>#N/A</v>
      </c>
      <c r="BV323" s="2" t="e">
        <f t="shared" si="171"/>
        <v>#N/A</v>
      </c>
    </row>
    <row r="324" s="2" customFormat="1" ht="22.95" customHeight="1" spans="1:74">
      <c r="A324" s="9" t="str">
        <f t="shared" si="172"/>
        <v>K-298.1Induk</v>
      </c>
      <c r="B324" s="9" t="str">
        <f t="shared" si="173"/>
        <v>K-298.1jurusan 1</v>
      </c>
      <c r="C324" s="9" t="str">
        <f t="shared" si="174"/>
        <v>K-298.1jurusan 2</v>
      </c>
      <c r="D324" s="9" t="str">
        <f t="shared" si="175"/>
        <v>K-298.1jurusan 3</v>
      </c>
      <c r="E324" s="9" t="str">
        <f t="shared" si="176"/>
        <v>K-298.1jurusan 4</v>
      </c>
      <c r="F324" s="10" t="s">
        <v>412</v>
      </c>
      <c r="G324" s="10" t="s">
        <v>173</v>
      </c>
      <c r="H324" s="10" t="s">
        <v>413</v>
      </c>
      <c r="I324" s="10" t="s">
        <v>10679</v>
      </c>
      <c r="J324" s="10" t="s">
        <v>10680</v>
      </c>
      <c r="K324" s="10" t="s">
        <v>7465</v>
      </c>
      <c r="L324" s="10"/>
      <c r="M324" s="10"/>
      <c r="N324" s="14">
        <f t="shared" si="177"/>
        <v>0</v>
      </c>
      <c r="O324" s="15" t="e">
        <f t="shared" si="178"/>
        <v>#VALUE!</v>
      </c>
      <c r="P324" s="15" t="e">
        <f t="shared" si="179"/>
        <v>#VALUE!</v>
      </c>
      <c r="Q324" s="17" t="e">
        <f>VLOOKUP($A324,'DATA PENGUKURAN GARDU'!$A:$BS,42,0)</f>
        <v>#N/A</v>
      </c>
      <c r="R324" s="18" t="e">
        <f t="shared" si="155"/>
        <v>#N/A</v>
      </c>
      <c r="S324" s="17" t="e">
        <f>VLOOKUP($A324,'DATA PENGUKURAN GARDU'!$A:$BS,44,0)</f>
        <v>#N/A</v>
      </c>
      <c r="T324" s="18" t="e">
        <f t="shared" si="156"/>
        <v>#N/A</v>
      </c>
      <c r="U324" s="17" t="e">
        <f>VLOOKUP($A324,'DATA PENGUKURAN GARDU'!$A:$BS,46,0)</f>
        <v>#N/A</v>
      </c>
      <c r="V324" s="18" t="e">
        <f t="shared" si="157"/>
        <v>#N/A</v>
      </c>
      <c r="W324" s="17" t="e">
        <f>VLOOKUP($A324,'DATA PENGUKURAN GARDU'!$A:$BS,48,0)</f>
        <v>#N/A</v>
      </c>
      <c r="X324" s="17" t="e">
        <f>VLOOKUP($A324,'DATA PENGUKURAN GARDU'!$A:$BS,53,0)</f>
        <v>#N/A</v>
      </c>
      <c r="Y324" s="17" t="e">
        <f>VLOOKUP($A324,'DATA PENGUKURAN GARDU'!$A:$BS,54,0)</f>
        <v>#N/A</v>
      </c>
      <c r="Z324" s="17" t="e">
        <f>VLOOKUP($A324,'DATA PENGUKURAN GARDU'!$A:$BS,55,0)</f>
        <v>#N/A</v>
      </c>
      <c r="AA324" s="20" t="e">
        <f>VLOOKUP($B324,'DATA PENGUKURAN GARDU'!$A:$BS,42,0)</f>
        <v>#N/A</v>
      </c>
      <c r="AB324" s="21" t="e">
        <f t="shared" si="158"/>
        <v>#N/A</v>
      </c>
      <c r="AC324" s="20" t="e">
        <f>VLOOKUP($B324,'DATA PENGUKURAN GARDU'!$A:$BS,44,0)</f>
        <v>#N/A</v>
      </c>
      <c r="AD324" s="21" t="e">
        <f t="shared" si="159"/>
        <v>#N/A</v>
      </c>
      <c r="AE324" s="20" t="e">
        <f>VLOOKUP($B324,'DATA PENGUKURAN GARDU'!$A:$BS,46,0)</f>
        <v>#N/A</v>
      </c>
      <c r="AF324" s="21" t="e">
        <f t="shared" si="160"/>
        <v>#N/A</v>
      </c>
      <c r="AG324" s="20" t="e">
        <f>VLOOKUP($B324,'DATA PENGUKURAN GARDU'!$A:$BS,46,0)</f>
        <v>#N/A</v>
      </c>
      <c r="AH324" s="20" t="e">
        <f>VLOOKUP($B324,'DATA PENGUKURAN GARDU'!$A:$BS,53,0)</f>
        <v>#N/A</v>
      </c>
      <c r="AI324" s="20" t="e">
        <f>VLOOKUP($B324,'DATA PENGUKURAN GARDU'!$A:$BS,54,0)</f>
        <v>#N/A</v>
      </c>
      <c r="AJ324" s="17" t="e">
        <f>VLOOKUP($C324,'DATA PENGUKURAN GARDU'!$A:$BS,42,0)</f>
        <v>#N/A</v>
      </c>
      <c r="AK324" s="23" t="e">
        <f t="shared" si="161"/>
        <v>#N/A</v>
      </c>
      <c r="AL324" s="17" t="e">
        <f>VLOOKUP($C324,'DATA PENGUKURAN GARDU'!$A:$BS,44,0)</f>
        <v>#N/A</v>
      </c>
      <c r="AM324" s="23" t="e">
        <f t="shared" si="162"/>
        <v>#N/A</v>
      </c>
      <c r="AN324" s="17" t="e">
        <f>VLOOKUP($C324,'DATA PENGUKURAN GARDU'!$A:$BS,46,0)</f>
        <v>#N/A</v>
      </c>
      <c r="AO324" s="23" t="e">
        <f t="shared" si="163"/>
        <v>#N/A</v>
      </c>
      <c r="AP324" s="17" t="e">
        <f>VLOOKUP($C324,'DATA PENGUKURAN GARDU'!$A:$BS,46,0)</f>
        <v>#N/A</v>
      </c>
      <c r="AQ324" s="17" t="e">
        <f>VLOOKUP($C324,'DATA PENGUKURAN GARDU'!$A:$BS,53,0)</f>
        <v>#N/A</v>
      </c>
      <c r="AR324" s="17" t="e">
        <f>VLOOKUP($C324,'DATA PENGUKURAN GARDU'!$A:$BS,54,0)</f>
        <v>#N/A</v>
      </c>
      <c r="AS324" s="20" t="e">
        <f>VLOOKUP($D324,'DATA PENGUKURAN GARDU'!$A:$BS,42,0)</f>
        <v>#N/A</v>
      </c>
      <c r="AT324" s="21" t="e">
        <f t="shared" si="164"/>
        <v>#N/A</v>
      </c>
      <c r="AU324" s="20" t="e">
        <f>VLOOKUP($D324,'DATA PENGUKURAN GARDU'!$A:$BS,44,0)</f>
        <v>#N/A</v>
      </c>
      <c r="AV324" s="21" t="e">
        <f t="shared" si="165"/>
        <v>#N/A</v>
      </c>
      <c r="AW324" s="20" t="e">
        <f>VLOOKUP($D324,'DATA PENGUKURAN GARDU'!$A:$BS,46,0)</f>
        <v>#N/A</v>
      </c>
      <c r="AX324" s="21" t="e">
        <f t="shared" si="166"/>
        <v>#N/A</v>
      </c>
      <c r="AY324" s="20" t="e">
        <f>VLOOKUP($D324,'DATA PENGUKURAN GARDU'!$A:$BS,46,0)</f>
        <v>#N/A</v>
      </c>
      <c r="AZ324" s="20" t="e">
        <f>VLOOKUP($D324,'DATA PENGUKURAN GARDU'!$A:$BS,53,0)</f>
        <v>#N/A</v>
      </c>
      <c r="BA324" s="20" t="e">
        <f>VLOOKUP($D324,'DATA PENGUKURAN GARDU'!$A:$BS,54,0)</f>
        <v>#N/A</v>
      </c>
      <c r="BB324" s="17" t="e">
        <f>VLOOKUP($E324,'DATA PENGUKURAN GARDU'!$A:$BS,42,0)</f>
        <v>#N/A</v>
      </c>
      <c r="BC324" s="23" t="e">
        <f t="shared" si="167"/>
        <v>#N/A</v>
      </c>
      <c r="BD324" s="17" t="e">
        <f>VLOOKUP($E324,'DATA PENGUKURAN GARDU'!$A:$BS,44,0)</f>
        <v>#N/A</v>
      </c>
      <c r="BE324" s="23" t="e">
        <f t="shared" si="168"/>
        <v>#N/A</v>
      </c>
      <c r="BF324" s="17" t="e">
        <f>VLOOKUP($E324,'DATA PENGUKURAN GARDU'!$A:$BS,46,0)</f>
        <v>#N/A</v>
      </c>
      <c r="BG324" s="23" t="e">
        <f t="shared" si="169"/>
        <v>#N/A</v>
      </c>
      <c r="BH324" s="17" t="e">
        <f>VLOOKUP($E324,'DATA PENGUKURAN GARDU'!$A:$BS,46,0)</f>
        <v>#N/A</v>
      </c>
      <c r="BI324" s="17" t="e">
        <f>VLOOKUP($E324,'DATA PENGUKURAN GARDU'!$A:$BS,53,0)</f>
        <v>#N/A</v>
      </c>
      <c r="BJ324" s="17" t="e">
        <f>VLOOKUP($E324,'DATA PENGUKURAN GARDU'!$A:$BS,54,0)</f>
        <v>#N/A</v>
      </c>
      <c r="BK324" s="20" t="e">
        <f t="shared" si="180"/>
        <v>#N/A</v>
      </c>
      <c r="BL324" s="20" t="e">
        <f t="shared" si="181"/>
        <v>#N/A</v>
      </c>
      <c r="BM324" s="20" t="e">
        <f t="shared" si="182"/>
        <v>#N/A</v>
      </c>
      <c r="BN324" s="25" t="e">
        <f t="shared" si="183"/>
        <v>#N/A</v>
      </c>
      <c r="BO324" s="26" t="str">
        <f t="shared" si="184"/>
        <v>0</v>
      </c>
      <c r="BP324" s="21" t="e">
        <f t="shared" si="185"/>
        <v>#VALUE!</v>
      </c>
      <c r="BQ324" s="20" t="e">
        <f t="shared" si="186"/>
        <v>#N/A</v>
      </c>
      <c r="BR324" s="20" t="e">
        <v>#N/A</v>
      </c>
      <c r="BS324" s="9" t="e">
        <v>#N/A</v>
      </c>
      <c r="BT324" s="2" t="e">
        <f t="shared" si="187"/>
        <v>#VALUE!</v>
      </c>
      <c r="BU324" s="2" t="e">
        <f t="shared" si="170"/>
        <v>#N/A</v>
      </c>
      <c r="BV324" s="2" t="e">
        <f t="shared" si="171"/>
        <v>#N/A</v>
      </c>
    </row>
    <row r="325" s="2" customFormat="1" ht="22.95" customHeight="1" spans="1:74">
      <c r="A325" s="9" t="str">
        <f t="shared" si="172"/>
        <v>K-279.1Induk</v>
      </c>
      <c r="B325" s="9" t="str">
        <f t="shared" si="173"/>
        <v>K-279.1jurusan 1</v>
      </c>
      <c r="C325" s="9" t="str">
        <f t="shared" si="174"/>
        <v>K-279.1jurusan 2</v>
      </c>
      <c r="D325" s="9" t="str">
        <f t="shared" si="175"/>
        <v>K-279.1jurusan 3</v>
      </c>
      <c r="E325" s="9" t="str">
        <f t="shared" si="176"/>
        <v>K-279.1jurusan 4</v>
      </c>
      <c r="F325" s="10" t="s">
        <v>131</v>
      </c>
      <c r="G325" s="10" t="s">
        <v>132</v>
      </c>
      <c r="H325" s="10" t="s">
        <v>414</v>
      </c>
      <c r="I325" s="10" t="s">
        <v>10681</v>
      </c>
      <c r="J325" s="10" t="s">
        <v>10682</v>
      </c>
      <c r="K325" s="10" t="s">
        <v>7465</v>
      </c>
      <c r="L325" s="10"/>
      <c r="M325" s="10"/>
      <c r="N325" s="14">
        <f t="shared" si="177"/>
        <v>0</v>
      </c>
      <c r="O325" s="15" t="e">
        <f t="shared" si="178"/>
        <v>#VALUE!</v>
      </c>
      <c r="P325" s="15" t="e">
        <f t="shared" si="179"/>
        <v>#VALUE!</v>
      </c>
      <c r="Q325" s="17" t="e">
        <f>VLOOKUP($A325,'DATA PENGUKURAN GARDU'!$A:$BS,42,0)</f>
        <v>#N/A</v>
      </c>
      <c r="R325" s="18" t="e">
        <f t="shared" si="155"/>
        <v>#N/A</v>
      </c>
      <c r="S325" s="17" t="e">
        <f>VLOOKUP($A325,'DATA PENGUKURAN GARDU'!$A:$BS,44,0)</f>
        <v>#N/A</v>
      </c>
      <c r="T325" s="18" t="e">
        <f t="shared" si="156"/>
        <v>#N/A</v>
      </c>
      <c r="U325" s="17" t="e">
        <f>VLOOKUP($A325,'DATA PENGUKURAN GARDU'!$A:$BS,46,0)</f>
        <v>#N/A</v>
      </c>
      <c r="V325" s="18" t="e">
        <f t="shared" si="157"/>
        <v>#N/A</v>
      </c>
      <c r="W325" s="17" t="e">
        <f>VLOOKUP($A325,'DATA PENGUKURAN GARDU'!$A:$BS,48,0)</f>
        <v>#N/A</v>
      </c>
      <c r="X325" s="17" t="e">
        <f>VLOOKUP($A325,'DATA PENGUKURAN GARDU'!$A:$BS,53,0)</f>
        <v>#N/A</v>
      </c>
      <c r="Y325" s="17" t="e">
        <f>VLOOKUP($A325,'DATA PENGUKURAN GARDU'!$A:$BS,54,0)</f>
        <v>#N/A</v>
      </c>
      <c r="Z325" s="17" t="e">
        <f>VLOOKUP($A325,'DATA PENGUKURAN GARDU'!$A:$BS,55,0)</f>
        <v>#N/A</v>
      </c>
      <c r="AA325" s="20" t="e">
        <f>VLOOKUP($B325,'DATA PENGUKURAN GARDU'!$A:$BS,42,0)</f>
        <v>#N/A</v>
      </c>
      <c r="AB325" s="21" t="e">
        <f t="shared" si="158"/>
        <v>#N/A</v>
      </c>
      <c r="AC325" s="20" t="e">
        <f>VLOOKUP($B325,'DATA PENGUKURAN GARDU'!$A:$BS,44,0)</f>
        <v>#N/A</v>
      </c>
      <c r="AD325" s="21" t="e">
        <f t="shared" si="159"/>
        <v>#N/A</v>
      </c>
      <c r="AE325" s="20" t="e">
        <f>VLOOKUP($B325,'DATA PENGUKURAN GARDU'!$A:$BS,46,0)</f>
        <v>#N/A</v>
      </c>
      <c r="AF325" s="21" t="e">
        <f t="shared" si="160"/>
        <v>#N/A</v>
      </c>
      <c r="AG325" s="20" t="e">
        <f>VLOOKUP($B325,'DATA PENGUKURAN GARDU'!$A:$BS,46,0)</f>
        <v>#N/A</v>
      </c>
      <c r="AH325" s="20" t="e">
        <f>VLOOKUP($B325,'DATA PENGUKURAN GARDU'!$A:$BS,53,0)</f>
        <v>#N/A</v>
      </c>
      <c r="AI325" s="20" t="e">
        <f>VLOOKUP($B325,'DATA PENGUKURAN GARDU'!$A:$BS,54,0)</f>
        <v>#N/A</v>
      </c>
      <c r="AJ325" s="17" t="e">
        <f>VLOOKUP($C325,'DATA PENGUKURAN GARDU'!$A:$BS,42,0)</f>
        <v>#N/A</v>
      </c>
      <c r="AK325" s="23" t="e">
        <f t="shared" si="161"/>
        <v>#N/A</v>
      </c>
      <c r="AL325" s="17" t="e">
        <f>VLOOKUP($C325,'DATA PENGUKURAN GARDU'!$A:$BS,44,0)</f>
        <v>#N/A</v>
      </c>
      <c r="AM325" s="23" t="e">
        <f t="shared" si="162"/>
        <v>#N/A</v>
      </c>
      <c r="AN325" s="17" t="e">
        <f>VLOOKUP($C325,'DATA PENGUKURAN GARDU'!$A:$BS,46,0)</f>
        <v>#N/A</v>
      </c>
      <c r="AO325" s="23" t="e">
        <f t="shared" si="163"/>
        <v>#N/A</v>
      </c>
      <c r="AP325" s="17" t="e">
        <f>VLOOKUP($C325,'DATA PENGUKURAN GARDU'!$A:$BS,46,0)</f>
        <v>#N/A</v>
      </c>
      <c r="AQ325" s="17" t="e">
        <f>VLOOKUP($C325,'DATA PENGUKURAN GARDU'!$A:$BS,53,0)</f>
        <v>#N/A</v>
      </c>
      <c r="AR325" s="17" t="e">
        <f>VLOOKUP($C325,'DATA PENGUKURAN GARDU'!$A:$BS,54,0)</f>
        <v>#N/A</v>
      </c>
      <c r="AS325" s="20" t="e">
        <f>VLOOKUP($D325,'DATA PENGUKURAN GARDU'!$A:$BS,42,0)</f>
        <v>#N/A</v>
      </c>
      <c r="AT325" s="21" t="e">
        <f t="shared" si="164"/>
        <v>#N/A</v>
      </c>
      <c r="AU325" s="20" t="e">
        <f>VLOOKUP($D325,'DATA PENGUKURAN GARDU'!$A:$BS,44,0)</f>
        <v>#N/A</v>
      </c>
      <c r="AV325" s="21" t="e">
        <f t="shared" si="165"/>
        <v>#N/A</v>
      </c>
      <c r="AW325" s="20" t="e">
        <f>VLOOKUP($D325,'DATA PENGUKURAN GARDU'!$A:$BS,46,0)</f>
        <v>#N/A</v>
      </c>
      <c r="AX325" s="21" t="e">
        <f t="shared" si="166"/>
        <v>#N/A</v>
      </c>
      <c r="AY325" s="20" t="e">
        <f>VLOOKUP($D325,'DATA PENGUKURAN GARDU'!$A:$BS,46,0)</f>
        <v>#N/A</v>
      </c>
      <c r="AZ325" s="20" t="e">
        <f>VLOOKUP($D325,'DATA PENGUKURAN GARDU'!$A:$BS,53,0)</f>
        <v>#N/A</v>
      </c>
      <c r="BA325" s="20" t="e">
        <f>VLOOKUP($D325,'DATA PENGUKURAN GARDU'!$A:$BS,54,0)</f>
        <v>#N/A</v>
      </c>
      <c r="BB325" s="17" t="e">
        <f>VLOOKUP($E325,'DATA PENGUKURAN GARDU'!$A:$BS,42,0)</f>
        <v>#N/A</v>
      </c>
      <c r="BC325" s="23" t="e">
        <f t="shared" si="167"/>
        <v>#N/A</v>
      </c>
      <c r="BD325" s="17" t="e">
        <f>VLOOKUP($E325,'DATA PENGUKURAN GARDU'!$A:$BS,44,0)</f>
        <v>#N/A</v>
      </c>
      <c r="BE325" s="23" t="e">
        <f t="shared" si="168"/>
        <v>#N/A</v>
      </c>
      <c r="BF325" s="17" t="e">
        <f>VLOOKUP($E325,'DATA PENGUKURAN GARDU'!$A:$BS,46,0)</f>
        <v>#N/A</v>
      </c>
      <c r="BG325" s="23" t="e">
        <f t="shared" si="169"/>
        <v>#N/A</v>
      </c>
      <c r="BH325" s="17" t="e">
        <f>VLOOKUP($E325,'DATA PENGUKURAN GARDU'!$A:$BS,46,0)</f>
        <v>#N/A</v>
      </c>
      <c r="BI325" s="17" t="e">
        <f>VLOOKUP($E325,'DATA PENGUKURAN GARDU'!$A:$BS,53,0)</f>
        <v>#N/A</v>
      </c>
      <c r="BJ325" s="17" t="e">
        <f>VLOOKUP($E325,'DATA PENGUKURAN GARDU'!$A:$BS,54,0)</f>
        <v>#N/A</v>
      </c>
      <c r="BK325" s="20" t="e">
        <f t="shared" si="180"/>
        <v>#N/A</v>
      </c>
      <c r="BL325" s="20" t="e">
        <f t="shared" si="181"/>
        <v>#N/A</v>
      </c>
      <c r="BM325" s="20" t="e">
        <f t="shared" si="182"/>
        <v>#N/A</v>
      </c>
      <c r="BN325" s="25" t="e">
        <f t="shared" si="183"/>
        <v>#N/A</v>
      </c>
      <c r="BO325" s="26" t="str">
        <f t="shared" si="184"/>
        <v>0</v>
      </c>
      <c r="BP325" s="21" t="e">
        <f t="shared" si="185"/>
        <v>#VALUE!</v>
      </c>
      <c r="BQ325" s="20" t="e">
        <f t="shared" si="186"/>
        <v>#N/A</v>
      </c>
      <c r="BR325" s="20" t="e">
        <v>#N/A</v>
      </c>
      <c r="BS325" s="9" t="e">
        <v>#N/A</v>
      </c>
      <c r="BT325" s="2" t="e">
        <f t="shared" si="187"/>
        <v>#VALUE!</v>
      </c>
      <c r="BU325" s="2" t="e">
        <f t="shared" si="170"/>
        <v>#N/A</v>
      </c>
      <c r="BV325" s="2" t="e">
        <f t="shared" si="171"/>
        <v>#N/A</v>
      </c>
    </row>
    <row r="326" s="2" customFormat="1" ht="22.95" customHeight="1" spans="1:74">
      <c r="A326" s="9" t="str">
        <f t="shared" si="172"/>
        <v>BB 132.1Induk</v>
      </c>
      <c r="B326" s="9" t="str">
        <f t="shared" si="173"/>
        <v>BB 132.1jurusan 1</v>
      </c>
      <c r="C326" s="9" t="str">
        <f t="shared" si="174"/>
        <v>BB 132.1jurusan 2</v>
      </c>
      <c r="D326" s="9" t="str">
        <f t="shared" si="175"/>
        <v>BB 132.1jurusan 3</v>
      </c>
      <c r="E326" s="9" t="str">
        <f t="shared" si="176"/>
        <v>BB 132.1jurusan 4</v>
      </c>
      <c r="F326" s="10" t="s">
        <v>4</v>
      </c>
      <c r="G326" s="10" t="s">
        <v>4</v>
      </c>
      <c r="H326" s="10" t="s">
        <v>415</v>
      </c>
      <c r="I326" s="10" t="s">
        <v>10683</v>
      </c>
      <c r="J326" s="10" t="s">
        <v>10684</v>
      </c>
      <c r="K326" s="10" t="s">
        <v>7465</v>
      </c>
      <c r="L326" s="10"/>
      <c r="M326" s="10"/>
      <c r="N326" s="14">
        <f t="shared" si="177"/>
        <v>0</v>
      </c>
      <c r="O326" s="15" t="e">
        <f t="shared" si="178"/>
        <v>#VALUE!</v>
      </c>
      <c r="P326" s="15" t="e">
        <f t="shared" si="179"/>
        <v>#VALUE!</v>
      </c>
      <c r="Q326" s="17" t="e">
        <f>VLOOKUP($A326,'DATA PENGUKURAN GARDU'!$A:$BS,42,0)</f>
        <v>#N/A</v>
      </c>
      <c r="R326" s="18" t="e">
        <f t="shared" si="155"/>
        <v>#N/A</v>
      </c>
      <c r="S326" s="17" t="e">
        <f>VLOOKUP($A326,'DATA PENGUKURAN GARDU'!$A:$BS,44,0)</f>
        <v>#N/A</v>
      </c>
      <c r="T326" s="18" t="e">
        <f t="shared" si="156"/>
        <v>#N/A</v>
      </c>
      <c r="U326" s="17" t="e">
        <f>VLOOKUP($A326,'DATA PENGUKURAN GARDU'!$A:$BS,46,0)</f>
        <v>#N/A</v>
      </c>
      <c r="V326" s="18" t="e">
        <f t="shared" si="157"/>
        <v>#N/A</v>
      </c>
      <c r="W326" s="17" t="e">
        <f>VLOOKUP($A326,'DATA PENGUKURAN GARDU'!$A:$BS,48,0)</f>
        <v>#N/A</v>
      </c>
      <c r="X326" s="17" t="e">
        <f>VLOOKUP($A326,'DATA PENGUKURAN GARDU'!$A:$BS,53,0)</f>
        <v>#N/A</v>
      </c>
      <c r="Y326" s="17" t="e">
        <f>VLOOKUP($A326,'DATA PENGUKURAN GARDU'!$A:$BS,54,0)</f>
        <v>#N/A</v>
      </c>
      <c r="Z326" s="17" t="e">
        <f>VLOOKUP($A326,'DATA PENGUKURAN GARDU'!$A:$BS,55,0)</f>
        <v>#N/A</v>
      </c>
      <c r="AA326" s="20" t="e">
        <f>VLOOKUP($B326,'DATA PENGUKURAN GARDU'!$A:$BS,42,0)</f>
        <v>#N/A</v>
      </c>
      <c r="AB326" s="21" t="e">
        <f t="shared" si="158"/>
        <v>#N/A</v>
      </c>
      <c r="AC326" s="20" t="e">
        <f>VLOOKUP($B326,'DATA PENGUKURAN GARDU'!$A:$BS,44,0)</f>
        <v>#N/A</v>
      </c>
      <c r="AD326" s="21" t="e">
        <f t="shared" si="159"/>
        <v>#N/A</v>
      </c>
      <c r="AE326" s="20" t="e">
        <f>VLOOKUP($B326,'DATA PENGUKURAN GARDU'!$A:$BS,46,0)</f>
        <v>#N/A</v>
      </c>
      <c r="AF326" s="21" t="e">
        <f t="shared" si="160"/>
        <v>#N/A</v>
      </c>
      <c r="AG326" s="20" t="e">
        <f>VLOOKUP($B326,'DATA PENGUKURAN GARDU'!$A:$BS,46,0)</f>
        <v>#N/A</v>
      </c>
      <c r="AH326" s="20" t="e">
        <f>VLOOKUP($B326,'DATA PENGUKURAN GARDU'!$A:$BS,53,0)</f>
        <v>#N/A</v>
      </c>
      <c r="AI326" s="20" t="e">
        <f>VLOOKUP($B326,'DATA PENGUKURAN GARDU'!$A:$BS,54,0)</f>
        <v>#N/A</v>
      </c>
      <c r="AJ326" s="17" t="e">
        <f>VLOOKUP($C326,'DATA PENGUKURAN GARDU'!$A:$BS,42,0)</f>
        <v>#N/A</v>
      </c>
      <c r="AK326" s="23" t="e">
        <f t="shared" si="161"/>
        <v>#N/A</v>
      </c>
      <c r="AL326" s="17" t="e">
        <f>VLOOKUP($C326,'DATA PENGUKURAN GARDU'!$A:$BS,44,0)</f>
        <v>#N/A</v>
      </c>
      <c r="AM326" s="23" t="e">
        <f t="shared" si="162"/>
        <v>#N/A</v>
      </c>
      <c r="AN326" s="17" t="e">
        <f>VLOOKUP($C326,'DATA PENGUKURAN GARDU'!$A:$BS,46,0)</f>
        <v>#N/A</v>
      </c>
      <c r="AO326" s="23" t="e">
        <f t="shared" si="163"/>
        <v>#N/A</v>
      </c>
      <c r="AP326" s="17" t="e">
        <f>VLOOKUP($C326,'DATA PENGUKURAN GARDU'!$A:$BS,46,0)</f>
        <v>#N/A</v>
      </c>
      <c r="AQ326" s="17" t="e">
        <f>VLOOKUP($C326,'DATA PENGUKURAN GARDU'!$A:$BS,53,0)</f>
        <v>#N/A</v>
      </c>
      <c r="AR326" s="17" t="e">
        <f>VLOOKUP($C326,'DATA PENGUKURAN GARDU'!$A:$BS,54,0)</f>
        <v>#N/A</v>
      </c>
      <c r="AS326" s="20" t="e">
        <f>VLOOKUP($D326,'DATA PENGUKURAN GARDU'!$A:$BS,42,0)</f>
        <v>#N/A</v>
      </c>
      <c r="AT326" s="21" t="e">
        <f t="shared" si="164"/>
        <v>#N/A</v>
      </c>
      <c r="AU326" s="20" t="e">
        <f>VLOOKUP($D326,'DATA PENGUKURAN GARDU'!$A:$BS,44,0)</f>
        <v>#N/A</v>
      </c>
      <c r="AV326" s="21" t="e">
        <f t="shared" si="165"/>
        <v>#N/A</v>
      </c>
      <c r="AW326" s="20" t="e">
        <f>VLOOKUP($D326,'DATA PENGUKURAN GARDU'!$A:$BS,46,0)</f>
        <v>#N/A</v>
      </c>
      <c r="AX326" s="21" t="e">
        <f t="shared" si="166"/>
        <v>#N/A</v>
      </c>
      <c r="AY326" s="20" t="e">
        <f>VLOOKUP($D326,'DATA PENGUKURAN GARDU'!$A:$BS,46,0)</f>
        <v>#N/A</v>
      </c>
      <c r="AZ326" s="20" t="e">
        <f>VLOOKUP($D326,'DATA PENGUKURAN GARDU'!$A:$BS,53,0)</f>
        <v>#N/A</v>
      </c>
      <c r="BA326" s="20" t="e">
        <f>VLOOKUP($D326,'DATA PENGUKURAN GARDU'!$A:$BS,54,0)</f>
        <v>#N/A</v>
      </c>
      <c r="BB326" s="17" t="e">
        <f>VLOOKUP($E326,'DATA PENGUKURAN GARDU'!$A:$BS,42,0)</f>
        <v>#N/A</v>
      </c>
      <c r="BC326" s="23" t="e">
        <f t="shared" si="167"/>
        <v>#N/A</v>
      </c>
      <c r="BD326" s="17" t="e">
        <f>VLOOKUP($E326,'DATA PENGUKURAN GARDU'!$A:$BS,44,0)</f>
        <v>#N/A</v>
      </c>
      <c r="BE326" s="23" t="e">
        <f t="shared" si="168"/>
        <v>#N/A</v>
      </c>
      <c r="BF326" s="17" t="e">
        <f>VLOOKUP($E326,'DATA PENGUKURAN GARDU'!$A:$BS,46,0)</f>
        <v>#N/A</v>
      </c>
      <c r="BG326" s="23" t="e">
        <f t="shared" si="169"/>
        <v>#N/A</v>
      </c>
      <c r="BH326" s="17" t="e">
        <f>VLOOKUP($E326,'DATA PENGUKURAN GARDU'!$A:$BS,46,0)</f>
        <v>#N/A</v>
      </c>
      <c r="BI326" s="17" t="e">
        <f>VLOOKUP($E326,'DATA PENGUKURAN GARDU'!$A:$BS,53,0)</f>
        <v>#N/A</v>
      </c>
      <c r="BJ326" s="17" t="e">
        <f>VLOOKUP($E326,'DATA PENGUKURAN GARDU'!$A:$BS,54,0)</f>
        <v>#N/A</v>
      </c>
      <c r="BK326" s="20" t="e">
        <f t="shared" si="180"/>
        <v>#N/A</v>
      </c>
      <c r="BL326" s="20" t="e">
        <f t="shared" si="181"/>
        <v>#N/A</v>
      </c>
      <c r="BM326" s="20" t="e">
        <f t="shared" si="182"/>
        <v>#N/A</v>
      </c>
      <c r="BN326" s="25" t="e">
        <f t="shared" si="183"/>
        <v>#N/A</v>
      </c>
      <c r="BO326" s="26" t="str">
        <f t="shared" si="184"/>
        <v>0</v>
      </c>
      <c r="BP326" s="21" t="e">
        <f t="shared" si="185"/>
        <v>#VALUE!</v>
      </c>
      <c r="BQ326" s="20" t="e">
        <f t="shared" si="186"/>
        <v>#N/A</v>
      </c>
      <c r="BR326" s="20" t="e">
        <v>#N/A</v>
      </c>
      <c r="BS326" s="9" t="e">
        <v>#N/A</v>
      </c>
      <c r="BT326" s="2" t="e">
        <f t="shared" si="187"/>
        <v>#VALUE!</v>
      </c>
      <c r="BU326" s="2" t="e">
        <f t="shared" si="170"/>
        <v>#N/A</v>
      </c>
      <c r="BV326" s="2" t="e">
        <f t="shared" si="171"/>
        <v>#N/A</v>
      </c>
    </row>
    <row r="327" s="2" customFormat="1" ht="22.95" customHeight="1" spans="1:74">
      <c r="A327" s="9" t="str">
        <f t="shared" si="172"/>
        <v>N 031Induk</v>
      </c>
      <c r="B327" s="9" t="str">
        <f t="shared" si="173"/>
        <v>N 031jurusan 1</v>
      </c>
      <c r="C327" s="9" t="str">
        <f t="shared" si="174"/>
        <v>N 031jurusan 2</v>
      </c>
      <c r="D327" s="9" t="str">
        <f t="shared" si="175"/>
        <v>N 031jurusan 3</v>
      </c>
      <c r="E327" s="9" t="str">
        <f t="shared" si="176"/>
        <v>N 031jurusan 4</v>
      </c>
      <c r="F327" s="10" t="s">
        <v>342</v>
      </c>
      <c r="G327" s="10" t="s">
        <v>39</v>
      </c>
      <c r="H327" s="10" t="s">
        <v>416</v>
      </c>
      <c r="I327" s="10" t="s">
        <v>10685</v>
      </c>
      <c r="J327" s="10" t="s">
        <v>10686</v>
      </c>
      <c r="K327" s="10" t="s">
        <v>7465</v>
      </c>
      <c r="L327" s="10"/>
      <c r="M327" s="10"/>
      <c r="N327" s="14">
        <f t="shared" si="177"/>
        <v>0</v>
      </c>
      <c r="O327" s="15" t="e">
        <f t="shared" si="178"/>
        <v>#VALUE!</v>
      </c>
      <c r="P327" s="15" t="e">
        <f t="shared" si="179"/>
        <v>#VALUE!</v>
      </c>
      <c r="Q327" s="17" t="e">
        <f>VLOOKUP($A327,'DATA PENGUKURAN GARDU'!$A:$BS,42,0)</f>
        <v>#N/A</v>
      </c>
      <c r="R327" s="18" t="e">
        <f t="shared" si="155"/>
        <v>#N/A</v>
      </c>
      <c r="S327" s="17" t="e">
        <f>VLOOKUP($A327,'DATA PENGUKURAN GARDU'!$A:$BS,44,0)</f>
        <v>#N/A</v>
      </c>
      <c r="T327" s="18" t="e">
        <f t="shared" si="156"/>
        <v>#N/A</v>
      </c>
      <c r="U327" s="17" t="e">
        <f>VLOOKUP($A327,'DATA PENGUKURAN GARDU'!$A:$BS,46,0)</f>
        <v>#N/A</v>
      </c>
      <c r="V327" s="18" t="e">
        <f t="shared" si="157"/>
        <v>#N/A</v>
      </c>
      <c r="W327" s="17" t="e">
        <f>VLOOKUP($A327,'DATA PENGUKURAN GARDU'!$A:$BS,48,0)</f>
        <v>#N/A</v>
      </c>
      <c r="X327" s="17" t="e">
        <f>VLOOKUP($A327,'DATA PENGUKURAN GARDU'!$A:$BS,53,0)</f>
        <v>#N/A</v>
      </c>
      <c r="Y327" s="17" t="e">
        <f>VLOOKUP($A327,'DATA PENGUKURAN GARDU'!$A:$BS,54,0)</f>
        <v>#N/A</v>
      </c>
      <c r="Z327" s="17" t="e">
        <f>VLOOKUP($A327,'DATA PENGUKURAN GARDU'!$A:$BS,55,0)</f>
        <v>#N/A</v>
      </c>
      <c r="AA327" s="20" t="e">
        <f>VLOOKUP($B327,'DATA PENGUKURAN GARDU'!$A:$BS,42,0)</f>
        <v>#N/A</v>
      </c>
      <c r="AB327" s="21" t="e">
        <f t="shared" si="158"/>
        <v>#N/A</v>
      </c>
      <c r="AC327" s="20" t="e">
        <f>VLOOKUP($B327,'DATA PENGUKURAN GARDU'!$A:$BS,44,0)</f>
        <v>#N/A</v>
      </c>
      <c r="AD327" s="21" t="e">
        <f t="shared" si="159"/>
        <v>#N/A</v>
      </c>
      <c r="AE327" s="20" t="e">
        <f>VLOOKUP($B327,'DATA PENGUKURAN GARDU'!$A:$BS,46,0)</f>
        <v>#N/A</v>
      </c>
      <c r="AF327" s="21" t="e">
        <f t="shared" si="160"/>
        <v>#N/A</v>
      </c>
      <c r="AG327" s="20" t="e">
        <f>VLOOKUP($B327,'DATA PENGUKURAN GARDU'!$A:$BS,46,0)</f>
        <v>#N/A</v>
      </c>
      <c r="AH327" s="20" t="e">
        <f>VLOOKUP($B327,'DATA PENGUKURAN GARDU'!$A:$BS,53,0)</f>
        <v>#N/A</v>
      </c>
      <c r="AI327" s="20" t="e">
        <f>VLOOKUP($B327,'DATA PENGUKURAN GARDU'!$A:$BS,54,0)</f>
        <v>#N/A</v>
      </c>
      <c r="AJ327" s="17" t="e">
        <f>VLOOKUP($C327,'DATA PENGUKURAN GARDU'!$A:$BS,42,0)</f>
        <v>#N/A</v>
      </c>
      <c r="AK327" s="23" t="e">
        <f t="shared" si="161"/>
        <v>#N/A</v>
      </c>
      <c r="AL327" s="17" t="e">
        <f>VLOOKUP($C327,'DATA PENGUKURAN GARDU'!$A:$BS,44,0)</f>
        <v>#N/A</v>
      </c>
      <c r="AM327" s="23" t="e">
        <f t="shared" si="162"/>
        <v>#N/A</v>
      </c>
      <c r="AN327" s="17" t="e">
        <f>VLOOKUP($C327,'DATA PENGUKURAN GARDU'!$A:$BS,46,0)</f>
        <v>#N/A</v>
      </c>
      <c r="AO327" s="23" t="e">
        <f t="shared" si="163"/>
        <v>#N/A</v>
      </c>
      <c r="AP327" s="17" t="e">
        <f>VLOOKUP($C327,'DATA PENGUKURAN GARDU'!$A:$BS,46,0)</f>
        <v>#N/A</v>
      </c>
      <c r="AQ327" s="17" t="e">
        <f>VLOOKUP($C327,'DATA PENGUKURAN GARDU'!$A:$BS,53,0)</f>
        <v>#N/A</v>
      </c>
      <c r="AR327" s="17" t="e">
        <f>VLOOKUP($C327,'DATA PENGUKURAN GARDU'!$A:$BS,54,0)</f>
        <v>#N/A</v>
      </c>
      <c r="AS327" s="20" t="e">
        <f>VLOOKUP($D327,'DATA PENGUKURAN GARDU'!$A:$BS,42,0)</f>
        <v>#N/A</v>
      </c>
      <c r="AT327" s="21" t="e">
        <f t="shared" si="164"/>
        <v>#N/A</v>
      </c>
      <c r="AU327" s="20" t="e">
        <f>VLOOKUP($D327,'DATA PENGUKURAN GARDU'!$A:$BS,44,0)</f>
        <v>#N/A</v>
      </c>
      <c r="AV327" s="21" t="e">
        <f t="shared" si="165"/>
        <v>#N/A</v>
      </c>
      <c r="AW327" s="20" t="e">
        <f>VLOOKUP($D327,'DATA PENGUKURAN GARDU'!$A:$BS,46,0)</f>
        <v>#N/A</v>
      </c>
      <c r="AX327" s="21" t="e">
        <f t="shared" si="166"/>
        <v>#N/A</v>
      </c>
      <c r="AY327" s="20" t="e">
        <f>VLOOKUP($D327,'DATA PENGUKURAN GARDU'!$A:$BS,46,0)</f>
        <v>#N/A</v>
      </c>
      <c r="AZ327" s="20" t="e">
        <f>VLOOKUP($D327,'DATA PENGUKURAN GARDU'!$A:$BS,53,0)</f>
        <v>#N/A</v>
      </c>
      <c r="BA327" s="20" t="e">
        <f>VLOOKUP($D327,'DATA PENGUKURAN GARDU'!$A:$BS,54,0)</f>
        <v>#N/A</v>
      </c>
      <c r="BB327" s="17" t="e">
        <f>VLOOKUP($E327,'DATA PENGUKURAN GARDU'!$A:$BS,42,0)</f>
        <v>#N/A</v>
      </c>
      <c r="BC327" s="23" t="e">
        <f t="shared" si="167"/>
        <v>#N/A</v>
      </c>
      <c r="BD327" s="17" t="e">
        <f>VLOOKUP($E327,'DATA PENGUKURAN GARDU'!$A:$BS,44,0)</f>
        <v>#N/A</v>
      </c>
      <c r="BE327" s="23" t="e">
        <f t="shared" si="168"/>
        <v>#N/A</v>
      </c>
      <c r="BF327" s="17" t="e">
        <f>VLOOKUP($E327,'DATA PENGUKURAN GARDU'!$A:$BS,46,0)</f>
        <v>#N/A</v>
      </c>
      <c r="BG327" s="23" t="e">
        <f t="shared" si="169"/>
        <v>#N/A</v>
      </c>
      <c r="BH327" s="17" t="e">
        <f>VLOOKUP($E327,'DATA PENGUKURAN GARDU'!$A:$BS,46,0)</f>
        <v>#N/A</v>
      </c>
      <c r="BI327" s="17" t="e">
        <f>VLOOKUP($E327,'DATA PENGUKURAN GARDU'!$A:$BS,53,0)</f>
        <v>#N/A</v>
      </c>
      <c r="BJ327" s="17" t="e">
        <f>VLOOKUP($E327,'DATA PENGUKURAN GARDU'!$A:$BS,54,0)</f>
        <v>#N/A</v>
      </c>
      <c r="BK327" s="20" t="e">
        <f t="shared" si="180"/>
        <v>#N/A</v>
      </c>
      <c r="BL327" s="20" t="e">
        <f t="shared" si="181"/>
        <v>#N/A</v>
      </c>
      <c r="BM327" s="20" t="e">
        <f t="shared" si="182"/>
        <v>#N/A</v>
      </c>
      <c r="BN327" s="25" t="e">
        <f t="shared" si="183"/>
        <v>#N/A</v>
      </c>
      <c r="BO327" s="26" t="str">
        <f t="shared" si="184"/>
        <v>0</v>
      </c>
      <c r="BP327" s="21" t="e">
        <f t="shared" si="185"/>
        <v>#VALUE!</v>
      </c>
      <c r="BQ327" s="20" t="e">
        <f t="shared" si="186"/>
        <v>#N/A</v>
      </c>
      <c r="BR327" s="20" t="e">
        <v>#N/A</v>
      </c>
      <c r="BS327" s="9" t="e">
        <v>#N/A</v>
      </c>
      <c r="BT327" s="2" t="e">
        <f t="shared" si="187"/>
        <v>#VALUE!</v>
      </c>
      <c r="BU327" s="2" t="e">
        <f t="shared" si="170"/>
        <v>#N/A</v>
      </c>
      <c r="BV327" s="2" t="e">
        <f t="shared" si="171"/>
        <v>#N/A</v>
      </c>
    </row>
    <row r="328" s="2" customFormat="1" ht="22.95" customHeight="1" spans="1:74">
      <c r="A328" s="9" t="str">
        <f t="shared" si="172"/>
        <v>K-280.2Induk</v>
      </c>
      <c r="B328" s="9" t="str">
        <f t="shared" si="173"/>
        <v>K-280.2jurusan 1</v>
      </c>
      <c r="C328" s="9" t="str">
        <f t="shared" si="174"/>
        <v>K-280.2jurusan 2</v>
      </c>
      <c r="D328" s="9" t="str">
        <f t="shared" si="175"/>
        <v>K-280.2jurusan 3</v>
      </c>
      <c r="E328" s="9" t="str">
        <f t="shared" si="176"/>
        <v>K-280.2jurusan 4</v>
      </c>
      <c r="F328" s="10" t="s">
        <v>131</v>
      </c>
      <c r="G328" s="10" t="s">
        <v>132</v>
      </c>
      <c r="H328" s="10" t="s">
        <v>417</v>
      </c>
      <c r="I328" s="10" t="s">
        <v>10687</v>
      </c>
      <c r="J328" s="10" t="s">
        <v>10688</v>
      </c>
      <c r="K328" s="10" t="s">
        <v>7465</v>
      </c>
      <c r="L328" s="10"/>
      <c r="M328" s="10"/>
      <c r="N328" s="14">
        <f t="shared" si="177"/>
        <v>0</v>
      </c>
      <c r="O328" s="15" t="e">
        <f t="shared" si="178"/>
        <v>#VALUE!</v>
      </c>
      <c r="P328" s="15" t="e">
        <f t="shared" si="179"/>
        <v>#VALUE!</v>
      </c>
      <c r="Q328" s="17" t="e">
        <f>VLOOKUP($A328,'DATA PENGUKURAN GARDU'!$A:$BS,42,0)</f>
        <v>#N/A</v>
      </c>
      <c r="R328" s="18" t="e">
        <f t="shared" si="155"/>
        <v>#N/A</v>
      </c>
      <c r="S328" s="17" t="e">
        <f>VLOOKUP($A328,'DATA PENGUKURAN GARDU'!$A:$BS,44,0)</f>
        <v>#N/A</v>
      </c>
      <c r="T328" s="18" t="e">
        <f t="shared" si="156"/>
        <v>#N/A</v>
      </c>
      <c r="U328" s="17" t="e">
        <f>VLOOKUP($A328,'DATA PENGUKURAN GARDU'!$A:$BS,46,0)</f>
        <v>#N/A</v>
      </c>
      <c r="V328" s="18" t="e">
        <f t="shared" si="157"/>
        <v>#N/A</v>
      </c>
      <c r="W328" s="17" t="e">
        <f>VLOOKUP($A328,'DATA PENGUKURAN GARDU'!$A:$BS,48,0)</f>
        <v>#N/A</v>
      </c>
      <c r="X328" s="17" t="e">
        <f>VLOOKUP($A328,'DATA PENGUKURAN GARDU'!$A:$BS,53,0)</f>
        <v>#N/A</v>
      </c>
      <c r="Y328" s="17" t="e">
        <f>VLOOKUP($A328,'DATA PENGUKURAN GARDU'!$A:$BS,54,0)</f>
        <v>#N/A</v>
      </c>
      <c r="Z328" s="17" t="e">
        <f>VLOOKUP($A328,'DATA PENGUKURAN GARDU'!$A:$BS,55,0)</f>
        <v>#N/A</v>
      </c>
      <c r="AA328" s="20" t="e">
        <f>VLOOKUP($B328,'DATA PENGUKURAN GARDU'!$A:$BS,42,0)</f>
        <v>#N/A</v>
      </c>
      <c r="AB328" s="21" t="e">
        <f t="shared" si="158"/>
        <v>#N/A</v>
      </c>
      <c r="AC328" s="20" t="e">
        <f>VLOOKUP($B328,'DATA PENGUKURAN GARDU'!$A:$BS,44,0)</f>
        <v>#N/A</v>
      </c>
      <c r="AD328" s="21" t="e">
        <f t="shared" si="159"/>
        <v>#N/A</v>
      </c>
      <c r="AE328" s="20" t="e">
        <f>VLOOKUP($B328,'DATA PENGUKURAN GARDU'!$A:$BS,46,0)</f>
        <v>#N/A</v>
      </c>
      <c r="AF328" s="21" t="e">
        <f t="shared" si="160"/>
        <v>#N/A</v>
      </c>
      <c r="AG328" s="20" t="e">
        <f>VLOOKUP($B328,'DATA PENGUKURAN GARDU'!$A:$BS,46,0)</f>
        <v>#N/A</v>
      </c>
      <c r="AH328" s="20" t="e">
        <f>VLOOKUP($B328,'DATA PENGUKURAN GARDU'!$A:$BS,53,0)</f>
        <v>#N/A</v>
      </c>
      <c r="AI328" s="20" t="e">
        <f>VLOOKUP($B328,'DATA PENGUKURAN GARDU'!$A:$BS,54,0)</f>
        <v>#N/A</v>
      </c>
      <c r="AJ328" s="17" t="e">
        <f>VLOOKUP($C328,'DATA PENGUKURAN GARDU'!$A:$BS,42,0)</f>
        <v>#N/A</v>
      </c>
      <c r="AK328" s="23" t="e">
        <f t="shared" si="161"/>
        <v>#N/A</v>
      </c>
      <c r="AL328" s="17" t="e">
        <f>VLOOKUP($C328,'DATA PENGUKURAN GARDU'!$A:$BS,44,0)</f>
        <v>#N/A</v>
      </c>
      <c r="AM328" s="23" t="e">
        <f t="shared" si="162"/>
        <v>#N/A</v>
      </c>
      <c r="AN328" s="17" t="e">
        <f>VLOOKUP($C328,'DATA PENGUKURAN GARDU'!$A:$BS,46,0)</f>
        <v>#N/A</v>
      </c>
      <c r="AO328" s="23" t="e">
        <f t="shared" si="163"/>
        <v>#N/A</v>
      </c>
      <c r="AP328" s="17" t="e">
        <f>VLOOKUP($C328,'DATA PENGUKURAN GARDU'!$A:$BS,46,0)</f>
        <v>#N/A</v>
      </c>
      <c r="AQ328" s="17" t="e">
        <f>VLOOKUP($C328,'DATA PENGUKURAN GARDU'!$A:$BS,53,0)</f>
        <v>#N/A</v>
      </c>
      <c r="AR328" s="17" t="e">
        <f>VLOOKUP($C328,'DATA PENGUKURAN GARDU'!$A:$BS,54,0)</f>
        <v>#N/A</v>
      </c>
      <c r="AS328" s="20" t="e">
        <f>VLOOKUP($D328,'DATA PENGUKURAN GARDU'!$A:$BS,42,0)</f>
        <v>#N/A</v>
      </c>
      <c r="AT328" s="21" t="e">
        <f t="shared" si="164"/>
        <v>#N/A</v>
      </c>
      <c r="AU328" s="20" t="e">
        <f>VLOOKUP($D328,'DATA PENGUKURAN GARDU'!$A:$BS,44,0)</f>
        <v>#N/A</v>
      </c>
      <c r="AV328" s="21" t="e">
        <f t="shared" si="165"/>
        <v>#N/A</v>
      </c>
      <c r="AW328" s="20" t="e">
        <f>VLOOKUP($D328,'DATA PENGUKURAN GARDU'!$A:$BS,46,0)</f>
        <v>#N/A</v>
      </c>
      <c r="AX328" s="21" t="e">
        <f t="shared" si="166"/>
        <v>#N/A</v>
      </c>
      <c r="AY328" s="20" t="e">
        <f>VLOOKUP($D328,'DATA PENGUKURAN GARDU'!$A:$BS,46,0)</f>
        <v>#N/A</v>
      </c>
      <c r="AZ328" s="20" t="e">
        <f>VLOOKUP($D328,'DATA PENGUKURAN GARDU'!$A:$BS,53,0)</f>
        <v>#N/A</v>
      </c>
      <c r="BA328" s="20" t="e">
        <f>VLOOKUP($D328,'DATA PENGUKURAN GARDU'!$A:$BS,54,0)</f>
        <v>#N/A</v>
      </c>
      <c r="BB328" s="17" t="e">
        <f>VLOOKUP($E328,'DATA PENGUKURAN GARDU'!$A:$BS,42,0)</f>
        <v>#N/A</v>
      </c>
      <c r="BC328" s="23" t="e">
        <f t="shared" si="167"/>
        <v>#N/A</v>
      </c>
      <c r="BD328" s="17" t="e">
        <f>VLOOKUP($E328,'DATA PENGUKURAN GARDU'!$A:$BS,44,0)</f>
        <v>#N/A</v>
      </c>
      <c r="BE328" s="23" t="e">
        <f t="shared" si="168"/>
        <v>#N/A</v>
      </c>
      <c r="BF328" s="17" t="e">
        <f>VLOOKUP($E328,'DATA PENGUKURAN GARDU'!$A:$BS,46,0)</f>
        <v>#N/A</v>
      </c>
      <c r="BG328" s="23" t="e">
        <f t="shared" si="169"/>
        <v>#N/A</v>
      </c>
      <c r="BH328" s="17" t="e">
        <f>VLOOKUP($E328,'DATA PENGUKURAN GARDU'!$A:$BS,46,0)</f>
        <v>#N/A</v>
      </c>
      <c r="BI328" s="17" t="e">
        <f>VLOOKUP($E328,'DATA PENGUKURAN GARDU'!$A:$BS,53,0)</f>
        <v>#N/A</v>
      </c>
      <c r="BJ328" s="17" t="e">
        <f>VLOOKUP($E328,'DATA PENGUKURAN GARDU'!$A:$BS,54,0)</f>
        <v>#N/A</v>
      </c>
      <c r="BK328" s="20" t="e">
        <f t="shared" si="180"/>
        <v>#N/A</v>
      </c>
      <c r="BL328" s="20" t="e">
        <f t="shared" si="181"/>
        <v>#N/A</v>
      </c>
      <c r="BM328" s="20" t="e">
        <f t="shared" si="182"/>
        <v>#N/A</v>
      </c>
      <c r="BN328" s="25" t="e">
        <f t="shared" si="183"/>
        <v>#N/A</v>
      </c>
      <c r="BO328" s="26" t="str">
        <f t="shared" si="184"/>
        <v>0</v>
      </c>
      <c r="BP328" s="21" t="e">
        <f t="shared" si="185"/>
        <v>#VALUE!</v>
      </c>
      <c r="BQ328" s="20" t="e">
        <f t="shared" si="186"/>
        <v>#N/A</v>
      </c>
      <c r="BR328" s="20" t="e">
        <v>#N/A</v>
      </c>
      <c r="BS328" s="9" t="e">
        <v>#N/A</v>
      </c>
      <c r="BT328" s="2" t="e">
        <f t="shared" si="187"/>
        <v>#VALUE!</v>
      </c>
      <c r="BU328" s="2" t="e">
        <f t="shared" si="170"/>
        <v>#N/A</v>
      </c>
      <c r="BV328" s="2" t="e">
        <f t="shared" si="171"/>
        <v>#N/A</v>
      </c>
    </row>
    <row r="329" s="2" customFormat="1" ht="22.95" customHeight="1" spans="1:74">
      <c r="A329" s="9" t="str">
        <f t="shared" si="172"/>
        <v>K-094Induk</v>
      </c>
      <c r="B329" s="9" t="str">
        <f t="shared" si="173"/>
        <v>K-094jurusan 1</v>
      </c>
      <c r="C329" s="9" t="str">
        <f t="shared" si="174"/>
        <v>K-094jurusan 2</v>
      </c>
      <c r="D329" s="9" t="str">
        <f t="shared" si="175"/>
        <v>K-094jurusan 3</v>
      </c>
      <c r="E329" s="9" t="str">
        <f t="shared" si="176"/>
        <v>K-094jurusan 4</v>
      </c>
      <c r="F329" s="10" t="s">
        <v>418</v>
      </c>
      <c r="G329" s="10" t="s">
        <v>132</v>
      </c>
      <c r="H329" s="10" t="s">
        <v>419</v>
      </c>
      <c r="I329" s="10" t="s">
        <v>10689</v>
      </c>
      <c r="J329" s="10" t="s">
        <v>10690</v>
      </c>
      <c r="K329" s="10" t="s">
        <v>7465</v>
      </c>
      <c r="L329" s="10"/>
      <c r="M329" s="10"/>
      <c r="N329" s="14">
        <f t="shared" si="177"/>
        <v>0</v>
      </c>
      <c r="O329" s="15" t="e">
        <f t="shared" si="178"/>
        <v>#VALUE!</v>
      </c>
      <c r="P329" s="15" t="e">
        <f t="shared" si="179"/>
        <v>#VALUE!</v>
      </c>
      <c r="Q329" s="17" t="e">
        <f>VLOOKUP($A329,'DATA PENGUKURAN GARDU'!$A:$BS,42,0)</f>
        <v>#N/A</v>
      </c>
      <c r="R329" s="18" t="e">
        <f t="shared" si="155"/>
        <v>#N/A</v>
      </c>
      <c r="S329" s="17" t="e">
        <f>VLOOKUP($A329,'DATA PENGUKURAN GARDU'!$A:$BS,44,0)</f>
        <v>#N/A</v>
      </c>
      <c r="T329" s="18" t="e">
        <f t="shared" si="156"/>
        <v>#N/A</v>
      </c>
      <c r="U329" s="17" t="e">
        <f>VLOOKUP($A329,'DATA PENGUKURAN GARDU'!$A:$BS,46,0)</f>
        <v>#N/A</v>
      </c>
      <c r="V329" s="18" t="e">
        <f t="shared" si="157"/>
        <v>#N/A</v>
      </c>
      <c r="W329" s="17" t="e">
        <f>VLOOKUP($A329,'DATA PENGUKURAN GARDU'!$A:$BS,48,0)</f>
        <v>#N/A</v>
      </c>
      <c r="X329" s="17" t="e">
        <f>VLOOKUP($A329,'DATA PENGUKURAN GARDU'!$A:$BS,53,0)</f>
        <v>#N/A</v>
      </c>
      <c r="Y329" s="17" t="e">
        <f>VLOOKUP($A329,'DATA PENGUKURAN GARDU'!$A:$BS,54,0)</f>
        <v>#N/A</v>
      </c>
      <c r="Z329" s="17" t="e">
        <f>VLOOKUP($A329,'DATA PENGUKURAN GARDU'!$A:$BS,55,0)</f>
        <v>#N/A</v>
      </c>
      <c r="AA329" s="20" t="e">
        <f>VLOOKUP($B329,'DATA PENGUKURAN GARDU'!$A:$BS,42,0)</f>
        <v>#N/A</v>
      </c>
      <c r="AB329" s="21" t="e">
        <f t="shared" si="158"/>
        <v>#N/A</v>
      </c>
      <c r="AC329" s="20" t="e">
        <f>VLOOKUP($B329,'DATA PENGUKURAN GARDU'!$A:$BS,44,0)</f>
        <v>#N/A</v>
      </c>
      <c r="AD329" s="21" t="e">
        <f t="shared" si="159"/>
        <v>#N/A</v>
      </c>
      <c r="AE329" s="20" t="e">
        <f>VLOOKUP($B329,'DATA PENGUKURAN GARDU'!$A:$BS,46,0)</f>
        <v>#N/A</v>
      </c>
      <c r="AF329" s="21" t="e">
        <f t="shared" si="160"/>
        <v>#N/A</v>
      </c>
      <c r="AG329" s="20" t="e">
        <f>VLOOKUP($B329,'DATA PENGUKURAN GARDU'!$A:$BS,46,0)</f>
        <v>#N/A</v>
      </c>
      <c r="AH329" s="20" t="e">
        <f>VLOOKUP($B329,'DATA PENGUKURAN GARDU'!$A:$BS,53,0)</f>
        <v>#N/A</v>
      </c>
      <c r="AI329" s="20" t="e">
        <f>VLOOKUP($B329,'DATA PENGUKURAN GARDU'!$A:$BS,54,0)</f>
        <v>#N/A</v>
      </c>
      <c r="AJ329" s="17" t="e">
        <f>VLOOKUP($C329,'DATA PENGUKURAN GARDU'!$A:$BS,42,0)</f>
        <v>#N/A</v>
      </c>
      <c r="AK329" s="23" t="e">
        <f t="shared" si="161"/>
        <v>#N/A</v>
      </c>
      <c r="AL329" s="17" t="e">
        <f>VLOOKUP($C329,'DATA PENGUKURAN GARDU'!$A:$BS,44,0)</f>
        <v>#N/A</v>
      </c>
      <c r="AM329" s="23" t="e">
        <f t="shared" si="162"/>
        <v>#N/A</v>
      </c>
      <c r="AN329" s="17" t="e">
        <f>VLOOKUP($C329,'DATA PENGUKURAN GARDU'!$A:$BS,46,0)</f>
        <v>#N/A</v>
      </c>
      <c r="AO329" s="23" t="e">
        <f t="shared" si="163"/>
        <v>#N/A</v>
      </c>
      <c r="AP329" s="17" t="e">
        <f>VLOOKUP($C329,'DATA PENGUKURAN GARDU'!$A:$BS,46,0)</f>
        <v>#N/A</v>
      </c>
      <c r="AQ329" s="17" t="e">
        <f>VLOOKUP($C329,'DATA PENGUKURAN GARDU'!$A:$BS,53,0)</f>
        <v>#N/A</v>
      </c>
      <c r="AR329" s="17" t="e">
        <f>VLOOKUP($C329,'DATA PENGUKURAN GARDU'!$A:$BS,54,0)</f>
        <v>#N/A</v>
      </c>
      <c r="AS329" s="20" t="e">
        <f>VLOOKUP($D329,'DATA PENGUKURAN GARDU'!$A:$BS,42,0)</f>
        <v>#N/A</v>
      </c>
      <c r="AT329" s="21" t="e">
        <f t="shared" si="164"/>
        <v>#N/A</v>
      </c>
      <c r="AU329" s="20" t="e">
        <f>VLOOKUP($D329,'DATA PENGUKURAN GARDU'!$A:$BS,44,0)</f>
        <v>#N/A</v>
      </c>
      <c r="AV329" s="21" t="e">
        <f t="shared" si="165"/>
        <v>#N/A</v>
      </c>
      <c r="AW329" s="20" t="e">
        <f>VLOOKUP($D329,'DATA PENGUKURAN GARDU'!$A:$BS,46,0)</f>
        <v>#N/A</v>
      </c>
      <c r="AX329" s="21" t="e">
        <f t="shared" si="166"/>
        <v>#N/A</v>
      </c>
      <c r="AY329" s="20" t="e">
        <f>VLOOKUP($D329,'DATA PENGUKURAN GARDU'!$A:$BS,46,0)</f>
        <v>#N/A</v>
      </c>
      <c r="AZ329" s="20" t="e">
        <f>VLOOKUP($D329,'DATA PENGUKURAN GARDU'!$A:$BS,53,0)</f>
        <v>#N/A</v>
      </c>
      <c r="BA329" s="20" t="e">
        <f>VLOOKUP($D329,'DATA PENGUKURAN GARDU'!$A:$BS,54,0)</f>
        <v>#N/A</v>
      </c>
      <c r="BB329" s="17" t="e">
        <f>VLOOKUP($E329,'DATA PENGUKURAN GARDU'!$A:$BS,42,0)</f>
        <v>#N/A</v>
      </c>
      <c r="BC329" s="23" t="e">
        <f t="shared" si="167"/>
        <v>#N/A</v>
      </c>
      <c r="BD329" s="17" t="e">
        <f>VLOOKUP($E329,'DATA PENGUKURAN GARDU'!$A:$BS,44,0)</f>
        <v>#N/A</v>
      </c>
      <c r="BE329" s="23" t="e">
        <f t="shared" si="168"/>
        <v>#N/A</v>
      </c>
      <c r="BF329" s="17" t="e">
        <f>VLOOKUP($E329,'DATA PENGUKURAN GARDU'!$A:$BS,46,0)</f>
        <v>#N/A</v>
      </c>
      <c r="BG329" s="23" t="e">
        <f t="shared" si="169"/>
        <v>#N/A</v>
      </c>
      <c r="BH329" s="17" t="e">
        <f>VLOOKUP($E329,'DATA PENGUKURAN GARDU'!$A:$BS,46,0)</f>
        <v>#N/A</v>
      </c>
      <c r="BI329" s="17" t="e">
        <f>VLOOKUP($E329,'DATA PENGUKURAN GARDU'!$A:$BS,53,0)</f>
        <v>#N/A</v>
      </c>
      <c r="BJ329" s="17" t="e">
        <f>VLOOKUP($E329,'DATA PENGUKURAN GARDU'!$A:$BS,54,0)</f>
        <v>#N/A</v>
      </c>
      <c r="BK329" s="20" t="e">
        <f t="shared" si="180"/>
        <v>#N/A</v>
      </c>
      <c r="BL329" s="20" t="e">
        <f t="shared" si="181"/>
        <v>#N/A</v>
      </c>
      <c r="BM329" s="20" t="e">
        <f t="shared" si="182"/>
        <v>#N/A</v>
      </c>
      <c r="BN329" s="25" t="e">
        <f t="shared" si="183"/>
        <v>#N/A</v>
      </c>
      <c r="BO329" s="26" t="str">
        <f t="shared" si="184"/>
        <v>0</v>
      </c>
      <c r="BP329" s="21" t="e">
        <f t="shared" si="185"/>
        <v>#VALUE!</v>
      </c>
      <c r="BQ329" s="20" t="e">
        <f t="shared" si="186"/>
        <v>#N/A</v>
      </c>
      <c r="BR329" s="20" t="e">
        <v>#N/A</v>
      </c>
      <c r="BS329" s="9" t="e">
        <v>#N/A</v>
      </c>
      <c r="BT329" s="2" t="e">
        <f t="shared" si="187"/>
        <v>#VALUE!</v>
      </c>
      <c r="BU329" s="2" t="e">
        <f t="shared" si="170"/>
        <v>#N/A</v>
      </c>
      <c r="BV329" s="2" t="e">
        <f t="shared" si="171"/>
        <v>#N/A</v>
      </c>
    </row>
    <row r="330" s="2" customFormat="1" ht="22.95" customHeight="1" spans="1:74">
      <c r="A330" s="9" t="str">
        <f t="shared" si="172"/>
        <v>K-287Induk</v>
      </c>
      <c r="B330" s="9" t="str">
        <f t="shared" si="173"/>
        <v>K-287jurusan 1</v>
      </c>
      <c r="C330" s="9" t="str">
        <f t="shared" si="174"/>
        <v>K-287jurusan 2</v>
      </c>
      <c r="D330" s="9" t="str">
        <f t="shared" si="175"/>
        <v>K-287jurusan 3</v>
      </c>
      <c r="E330" s="9" t="str">
        <f t="shared" si="176"/>
        <v>K-287jurusan 4</v>
      </c>
      <c r="F330" s="10" t="s">
        <v>136</v>
      </c>
      <c r="G330" s="10" t="s">
        <v>132</v>
      </c>
      <c r="H330" s="10" t="s">
        <v>420</v>
      </c>
      <c r="I330" s="10" t="s">
        <v>10691</v>
      </c>
      <c r="J330" s="10" t="s">
        <v>10692</v>
      </c>
      <c r="K330" s="10" t="s">
        <v>7465</v>
      </c>
      <c r="L330" s="10"/>
      <c r="M330" s="10"/>
      <c r="N330" s="14">
        <f t="shared" si="177"/>
        <v>0</v>
      </c>
      <c r="O330" s="15" t="e">
        <f t="shared" si="178"/>
        <v>#VALUE!</v>
      </c>
      <c r="P330" s="15" t="e">
        <f t="shared" si="179"/>
        <v>#VALUE!</v>
      </c>
      <c r="Q330" s="17" t="e">
        <f>VLOOKUP($A330,'DATA PENGUKURAN GARDU'!$A:$BS,42,0)</f>
        <v>#N/A</v>
      </c>
      <c r="R330" s="18" t="e">
        <f t="shared" si="155"/>
        <v>#N/A</v>
      </c>
      <c r="S330" s="17" t="e">
        <f>VLOOKUP($A330,'DATA PENGUKURAN GARDU'!$A:$BS,44,0)</f>
        <v>#N/A</v>
      </c>
      <c r="T330" s="18" t="e">
        <f t="shared" si="156"/>
        <v>#N/A</v>
      </c>
      <c r="U330" s="17" t="e">
        <f>VLOOKUP($A330,'DATA PENGUKURAN GARDU'!$A:$BS,46,0)</f>
        <v>#N/A</v>
      </c>
      <c r="V330" s="18" t="e">
        <f t="shared" si="157"/>
        <v>#N/A</v>
      </c>
      <c r="W330" s="17" t="e">
        <f>VLOOKUP($A330,'DATA PENGUKURAN GARDU'!$A:$BS,48,0)</f>
        <v>#N/A</v>
      </c>
      <c r="X330" s="17" t="e">
        <f>VLOOKUP($A330,'DATA PENGUKURAN GARDU'!$A:$BS,53,0)</f>
        <v>#N/A</v>
      </c>
      <c r="Y330" s="17" t="e">
        <f>VLOOKUP($A330,'DATA PENGUKURAN GARDU'!$A:$BS,54,0)</f>
        <v>#N/A</v>
      </c>
      <c r="Z330" s="17" t="e">
        <f>VLOOKUP($A330,'DATA PENGUKURAN GARDU'!$A:$BS,55,0)</f>
        <v>#N/A</v>
      </c>
      <c r="AA330" s="20" t="e">
        <f>VLOOKUP($B330,'DATA PENGUKURAN GARDU'!$A:$BS,42,0)</f>
        <v>#N/A</v>
      </c>
      <c r="AB330" s="21" t="e">
        <f t="shared" si="158"/>
        <v>#N/A</v>
      </c>
      <c r="AC330" s="20" t="e">
        <f>VLOOKUP($B330,'DATA PENGUKURAN GARDU'!$A:$BS,44,0)</f>
        <v>#N/A</v>
      </c>
      <c r="AD330" s="21" t="e">
        <f t="shared" si="159"/>
        <v>#N/A</v>
      </c>
      <c r="AE330" s="20" t="e">
        <f>VLOOKUP($B330,'DATA PENGUKURAN GARDU'!$A:$BS,46,0)</f>
        <v>#N/A</v>
      </c>
      <c r="AF330" s="21" t="e">
        <f t="shared" si="160"/>
        <v>#N/A</v>
      </c>
      <c r="AG330" s="20" t="e">
        <f>VLOOKUP($B330,'DATA PENGUKURAN GARDU'!$A:$BS,46,0)</f>
        <v>#N/A</v>
      </c>
      <c r="AH330" s="20" t="e">
        <f>VLOOKUP($B330,'DATA PENGUKURAN GARDU'!$A:$BS,53,0)</f>
        <v>#N/A</v>
      </c>
      <c r="AI330" s="20" t="e">
        <f>VLOOKUP($B330,'DATA PENGUKURAN GARDU'!$A:$BS,54,0)</f>
        <v>#N/A</v>
      </c>
      <c r="AJ330" s="17" t="e">
        <f>VLOOKUP($C330,'DATA PENGUKURAN GARDU'!$A:$BS,42,0)</f>
        <v>#N/A</v>
      </c>
      <c r="AK330" s="23" t="e">
        <f t="shared" si="161"/>
        <v>#N/A</v>
      </c>
      <c r="AL330" s="17" t="e">
        <f>VLOOKUP($C330,'DATA PENGUKURAN GARDU'!$A:$BS,44,0)</f>
        <v>#N/A</v>
      </c>
      <c r="AM330" s="23" t="e">
        <f t="shared" si="162"/>
        <v>#N/A</v>
      </c>
      <c r="AN330" s="17" t="e">
        <f>VLOOKUP($C330,'DATA PENGUKURAN GARDU'!$A:$BS,46,0)</f>
        <v>#N/A</v>
      </c>
      <c r="AO330" s="23" t="e">
        <f t="shared" si="163"/>
        <v>#N/A</v>
      </c>
      <c r="AP330" s="17" t="e">
        <f>VLOOKUP($C330,'DATA PENGUKURAN GARDU'!$A:$BS,46,0)</f>
        <v>#N/A</v>
      </c>
      <c r="AQ330" s="17" t="e">
        <f>VLOOKUP($C330,'DATA PENGUKURAN GARDU'!$A:$BS,53,0)</f>
        <v>#N/A</v>
      </c>
      <c r="AR330" s="17" t="e">
        <f>VLOOKUP($C330,'DATA PENGUKURAN GARDU'!$A:$BS,54,0)</f>
        <v>#N/A</v>
      </c>
      <c r="AS330" s="20" t="e">
        <f>VLOOKUP($D330,'DATA PENGUKURAN GARDU'!$A:$BS,42,0)</f>
        <v>#N/A</v>
      </c>
      <c r="AT330" s="21" t="e">
        <f t="shared" si="164"/>
        <v>#N/A</v>
      </c>
      <c r="AU330" s="20" t="e">
        <f>VLOOKUP($D330,'DATA PENGUKURAN GARDU'!$A:$BS,44,0)</f>
        <v>#N/A</v>
      </c>
      <c r="AV330" s="21" t="e">
        <f t="shared" si="165"/>
        <v>#N/A</v>
      </c>
      <c r="AW330" s="20" t="e">
        <f>VLOOKUP($D330,'DATA PENGUKURAN GARDU'!$A:$BS,46,0)</f>
        <v>#N/A</v>
      </c>
      <c r="AX330" s="21" t="e">
        <f t="shared" si="166"/>
        <v>#N/A</v>
      </c>
      <c r="AY330" s="20" t="e">
        <f>VLOOKUP($D330,'DATA PENGUKURAN GARDU'!$A:$BS,46,0)</f>
        <v>#N/A</v>
      </c>
      <c r="AZ330" s="20" t="e">
        <f>VLOOKUP($D330,'DATA PENGUKURAN GARDU'!$A:$BS,53,0)</f>
        <v>#N/A</v>
      </c>
      <c r="BA330" s="20" t="e">
        <f>VLOOKUP($D330,'DATA PENGUKURAN GARDU'!$A:$BS,54,0)</f>
        <v>#N/A</v>
      </c>
      <c r="BB330" s="17" t="e">
        <f>VLOOKUP($E330,'DATA PENGUKURAN GARDU'!$A:$BS,42,0)</f>
        <v>#N/A</v>
      </c>
      <c r="BC330" s="23" t="e">
        <f t="shared" si="167"/>
        <v>#N/A</v>
      </c>
      <c r="BD330" s="17" t="e">
        <f>VLOOKUP($E330,'DATA PENGUKURAN GARDU'!$A:$BS,44,0)</f>
        <v>#N/A</v>
      </c>
      <c r="BE330" s="23" t="e">
        <f t="shared" si="168"/>
        <v>#N/A</v>
      </c>
      <c r="BF330" s="17" t="e">
        <f>VLOOKUP($E330,'DATA PENGUKURAN GARDU'!$A:$BS,46,0)</f>
        <v>#N/A</v>
      </c>
      <c r="BG330" s="23" t="e">
        <f t="shared" si="169"/>
        <v>#N/A</v>
      </c>
      <c r="BH330" s="17" t="e">
        <f>VLOOKUP($E330,'DATA PENGUKURAN GARDU'!$A:$BS,46,0)</f>
        <v>#N/A</v>
      </c>
      <c r="BI330" s="17" t="e">
        <f>VLOOKUP($E330,'DATA PENGUKURAN GARDU'!$A:$BS,53,0)</f>
        <v>#N/A</v>
      </c>
      <c r="BJ330" s="17" t="e">
        <f>VLOOKUP($E330,'DATA PENGUKURAN GARDU'!$A:$BS,54,0)</f>
        <v>#N/A</v>
      </c>
      <c r="BK330" s="20" t="e">
        <f t="shared" si="180"/>
        <v>#N/A</v>
      </c>
      <c r="BL330" s="20" t="e">
        <f t="shared" si="181"/>
        <v>#N/A</v>
      </c>
      <c r="BM330" s="20" t="e">
        <f t="shared" si="182"/>
        <v>#N/A</v>
      </c>
      <c r="BN330" s="25" t="e">
        <f t="shared" si="183"/>
        <v>#N/A</v>
      </c>
      <c r="BO330" s="26" t="str">
        <f t="shared" si="184"/>
        <v>0</v>
      </c>
      <c r="BP330" s="21" t="e">
        <f t="shared" si="185"/>
        <v>#VALUE!</v>
      </c>
      <c r="BQ330" s="20" t="e">
        <f t="shared" si="186"/>
        <v>#N/A</v>
      </c>
      <c r="BR330" s="20" t="e">
        <v>#N/A</v>
      </c>
      <c r="BS330" s="9" t="e">
        <v>#N/A</v>
      </c>
      <c r="BT330" s="2" t="e">
        <f t="shared" si="187"/>
        <v>#VALUE!</v>
      </c>
      <c r="BU330" s="2" t="e">
        <f t="shared" si="170"/>
        <v>#N/A</v>
      </c>
      <c r="BV330" s="2" t="e">
        <f t="shared" si="171"/>
        <v>#N/A</v>
      </c>
    </row>
    <row r="331" s="2" customFormat="1" ht="22.95" customHeight="1" spans="1:74">
      <c r="A331" s="9" t="str">
        <f t="shared" si="172"/>
        <v>K-289Induk</v>
      </c>
      <c r="B331" s="9" t="str">
        <f t="shared" si="173"/>
        <v>K-289jurusan 1</v>
      </c>
      <c r="C331" s="9" t="str">
        <f t="shared" si="174"/>
        <v>K-289jurusan 2</v>
      </c>
      <c r="D331" s="9" t="str">
        <f t="shared" si="175"/>
        <v>K-289jurusan 3</v>
      </c>
      <c r="E331" s="9" t="str">
        <f t="shared" si="176"/>
        <v>K-289jurusan 4</v>
      </c>
      <c r="F331" s="10" t="s">
        <v>136</v>
      </c>
      <c r="G331" s="10" t="s">
        <v>132</v>
      </c>
      <c r="H331" s="10" t="s">
        <v>421</v>
      </c>
      <c r="I331" s="10" t="s">
        <v>10693</v>
      </c>
      <c r="J331" s="10" t="s">
        <v>10694</v>
      </c>
      <c r="K331" s="10" t="s">
        <v>7465</v>
      </c>
      <c r="L331" s="10"/>
      <c r="M331" s="10"/>
      <c r="N331" s="14">
        <f t="shared" si="177"/>
        <v>0</v>
      </c>
      <c r="O331" s="15" t="e">
        <f t="shared" si="178"/>
        <v>#VALUE!</v>
      </c>
      <c r="P331" s="15" t="e">
        <f t="shared" si="179"/>
        <v>#VALUE!</v>
      </c>
      <c r="Q331" s="17" t="e">
        <f>VLOOKUP($A331,'DATA PENGUKURAN GARDU'!$A:$BS,42,0)</f>
        <v>#N/A</v>
      </c>
      <c r="R331" s="18" t="e">
        <f t="shared" si="155"/>
        <v>#N/A</v>
      </c>
      <c r="S331" s="17" t="e">
        <f>VLOOKUP($A331,'DATA PENGUKURAN GARDU'!$A:$BS,44,0)</f>
        <v>#N/A</v>
      </c>
      <c r="T331" s="18" t="e">
        <f t="shared" si="156"/>
        <v>#N/A</v>
      </c>
      <c r="U331" s="17" t="e">
        <f>VLOOKUP($A331,'DATA PENGUKURAN GARDU'!$A:$BS,46,0)</f>
        <v>#N/A</v>
      </c>
      <c r="V331" s="18" t="e">
        <f t="shared" si="157"/>
        <v>#N/A</v>
      </c>
      <c r="W331" s="17" t="e">
        <f>VLOOKUP($A331,'DATA PENGUKURAN GARDU'!$A:$BS,48,0)</f>
        <v>#N/A</v>
      </c>
      <c r="X331" s="17" t="e">
        <f>VLOOKUP($A331,'DATA PENGUKURAN GARDU'!$A:$BS,53,0)</f>
        <v>#N/A</v>
      </c>
      <c r="Y331" s="17" t="e">
        <f>VLOOKUP($A331,'DATA PENGUKURAN GARDU'!$A:$BS,54,0)</f>
        <v>#N/A</v>
      </c>
      <c r="Z331" s="17" t="e">
        <f>VLOOKUP($A331,'DATA PENGUKURAN GARDU'!$A:$BS,55,0)</f>
        <v>#N/A</v>
      </c>
      <c r="AA331" s="20" t="e">
        <f>VLOOKUP($B331,'DATA PENGUKURAN GARDU'!$A:$BS,42,0)</f>
        <v>#N/A</v>
      </c>
      <c r="AB331" s="21" t="e">
        <f t="shared" si="158"/>
        <v>#N/A</v>
      </c>
      <c r="AC331" s="20" t="e">
        <f>VLOOKUP($B331,'DATA PENGUKURAN GARDU'!$A:$BS,44,0)</f>
        <v>#N/A</v>
      </c>
      <c r="AD331" s="21" t="e">
        <f t="shared" si="159"/>
        <v>#N/A</v>
      </c>
      <c r="AE331" s="20" t="e">
        <f>VLOOKUP($B331,'DATA PENGUKURAN GARDU'!$A:$BS,46,0)</f>
        <v>#N/A</v>
      </c>
      <c r="AF331" s="21" t="e">
        <f t="shared" si="160"/>
        <v>#N/A</v>
      </c>
      <c r="AG331" s="20" t="e">
        <f>VLOOKUP($B331,'DATA PENGUKURAN GARDU'!$A:$BS,46,0)</f>
        <v>#N/A</v>
      </c>
      <c r="AH331" s="20" t="e">
        <f>VLOOKUP($B331,'DATA PENGUKURAN GARDU'!$A:$BS,53,0)</f>
        <v>#N/A</v>
      </c>
      <c r="AI331" s="20" t="e">
        <f>VLOOKUP($B331,'DATA PENGUKURAN GARDU'!$A:$BS,54,0)</f>
        <v>#N/A</v>
      </c>
      <c r="AJ331" s="17" t="e">
        <f>VLOOKUP($C331,'DATA PENGUKURAN GARDU'!$A:$BS,42,0)</f>
        <v>#N/A</v>
      </c>
      <c r="AK331" s="23" t="e">
        <f t="shared" si="161"/>
        <v>#N/A</v>
      </c>
      <c r="AL331" s="17" t="e">
        <f>VLOOKUP($C331,'DATA PENGUKURAN GARDU'!$A:$BS,44,0)</f>
        <v>#N/A</v>
      </c>
      <c r="AM331" s="23" t="e">
        <f t="shared" si="162"/>
        <v>#N/A</v>
      </c>
      <c r="AN331" s="17" t="e">
        <f>VLOOKUP($C331,'DATA PENGUKURAN GARDU'!$A:$BS,46,0)</f>
        <v>#N/A</v>
      </c>
      <c r="AO331" s="23" t="e">
        <f t="shared" si="163"/>
        <v>#N/A</v>
      </c>
      <c r="AP331" s="17" t="e">
        <f>VLOOKUP($C331,'DATA PENGUKURAN GARDU'!$A:$BS,46,0)</f>
        <v>#N/A</v>
      </c>
      <c r="AQ331" s="17" t="e">
        <f>VLOOKUP($C331,'DATA PENGUKURAN GARDU'!$A:$BS,53,0)</f>
        <v>#N/A</v>
      </c>
      <c r="AR331" s="17" t="e">
        <f>VLOOKUP($C331,'DATA PENGUKURAN GARDU'!$A:$BS,54,0)</f>
        <v>#N/A</v>
      </c>
      <c r="AS331" s="20" t="e">
        <f>VLOOKUP($D331,'DATA PENGUKURAN GARDU'!$A:$BS,42,0)</f>
        <v>#N/A</v>
      </c>
      <c r="AT331" s="21" t="e">
        <f t="shared" si="164"/>
        <v>#N/A</v>
      </c>
      <c r="AU331" s="20" t="e">
        <f>VLOOKUP($D331,'DATA PENGUKURAN GARDU'!$A:$BS,44,0)</f>
        <v>#N/A</v>
      </c>
      <c r="AV331" s="21" t="e">
        <f t="shared" si="165"/>
        <v>#N/A</v>
      </c>
      <c r="AW331" s="20" t="e">
        <f>VLOOKUP($D331,'DATA PENGUKURAN GARDU'!$A:$BS,46,0)</f>
        <v>#N/A</v>
      </c>
      <c r="AX331" s="21" t="e">
        <f t="shared" si="166"/>
        <v>#N/A</v>
      </c>
      <c r="AY331" s="20" t="e">
        <f>VLOOKUP($D331,'DATA PENGUKURAN GARDU'!$A:$BS,46,0)</f>
        <v>#N/A</v>
      </c>
      <c r="AZ331" s="20" t="e">
        <f>VLOOKUP($D331,'DATA PENGUKURAN GARDU'!$A:$BS,53,0)</f>
        <v>#N/A</v>
      </c>
      <c r="BA331" s="20" t="e">
        <f>VLOOKUP($D331,'DATA PENGUKURAN GARDU'!$A:$BS,54,0)</f>
        <v>#N/A</v>
      </c>
      <c r="BB331" s="17" t="e">
        <f>VLOOKUP($E331,'DATA PENGUKURAN GARDU'!$A:$BS,42,0)</f>
        <v>#N/A</v>
      </c>
      <c r="BC331" s="23" t="e">
        <f t="shared" si="167"/>
        <v>#N/A</v>
      </c>
      <c r="BD331" s="17" t="e">
        <f>VLOOKUP($E331,'DATA PENGUKURAN GARDU'!$A:$BS,44,0)</f>
        <v>#N/A</v>
      </c>
      <c r="BE331" s="23" t="e">
        <f t="shared" si="168"/>
        <v>#N/A</v>
      </c>
      <c r="BF331" s="17" t="e">
        <f>VLOOKUP($E331,'DATA PENGUKURAN GARDU'!$A:$BS,46,0)</f>
        <v>#N/A</v>
      </c>
      <c r="BG331" s="23" t="e">
        <f t="shared" si="169"/>
        <v>#N/A</v>
      </c>
      <c r="BH331" s="17" t="e">
        <f>VLOOKUP($E331,'DATA PENGUKURAN GARDU'!$A:$BS,46,0)</f>
        <v>#N/A</v>
      </c>
      <c r="BI331" s="17" t="e">
        <f>VLOOKUP($E331,'DATA PENGUKURAN GARDU'!$A:$BS,53,0)</f>
        <v>#N/A</v>
      </c>
      <c r="BJ331" s="17" t="e">
        <f>VLOOKUP($E331,'DATA PENGUKURAN GARDU'!$A:$BS,54,0)</f>
        <v>#N/A</v>
      </c>
      <c r="BK331" s="20" t="e">
        <f t="shared" si="180"/>
        <v>#N/A</v>
      </c>
      <c r="BL331" s="20" t="e">
        <f t="shared" si="181"/>
        <v>#N/A</v>
      </c>
      <c r="BM331" s="20" t="e">
        <f t="shared" si="182"/>
        <v>#N/A</v>
      </c>
      <c r="BN331" s="25" t="e">
        <f t="shared" si="183"/>
        <v>#N/A</v>
      </c>
      <c r="BO331" s="26" t="str">
        <f t="shared" si="184"/>
        <v>0</v>
      </c>
      <c r="BP331" s="21" t="e">
        <f t="shared" si="185"/>
        <v>#VALUE!</v>
      </c>
      <c r="BQ331" s="20" t="e">
        <f t="shared" si="186"/>
        <v>#N/A</v>
      </c>
      <c r="BR331" s="20" t="e">
        <v>#N/A</v>
      </c>
      <c r="BS331" s="9" t="e">
        <v>#N/A</v>
      </c>
      <c r="BT331" s="2" t="e">
        <f t="shared" si="187"/>
        <v>#VALUE!</v>
      </c>
      <c r="BU331" s="2" t="e">
        <f t="shared" si="170"/>
        <v>#N/A</v>
      </c>
      <c r="BV331" s="2" t="e">
        <f t="shared" si="171"/>
        <v>#N/A</v>
      </c>
    </row>
    <row r="332" s="2" customFormat="1" ht="22.95" customHeight="1" spans="1:74">
      <c r="A332" s="9" t="str">
        <f t="shared" si="172"/>
        <v>K-292Induk</v>
      </c>
      <c r="B332" s="9" t="str">
        <f t="shared" si="173"/>
        <v>K-292jurusan 1</v>
      </c>
      <c r="C332" s="9" t="str">
        <f t="shared" si="174"/>
        <v>K-292jurusan 2</v>
      </c>
      <c r="D332" s="9" t="str">
        <f t="shared" si="175"/>
        <v>K-292jurusan 3</v>
      </c>
      <c r="E332" s="9" t="str">
        <f t="shared" si="176"/>
        <v>K-292jurusan 4</v>
      </c>
      <c r="F332" s="10" t="s">
        <v>136</v>
      </c>
      <c r="G332" s="10" t="s">
        <v>132</v>
      </c>
      <c r="H332" s="10" t="s">
        <v>422</v>
      </c>
      <c r="I332" s="10" t="s">
        <v>10695</v>
      </c>
      <c r="J332" s="10" t="s">
        <v>10696</v>
      </c>
      <c r="K332" s="10" t="s">
        <v>7465</v>
      </c>
      <c r="L332" s="10"/>
      <c r="M332" s="10"/>
      <c r="N332" s="14">
        <f t="shared" si="177"/>
        <v>0</v>
      </c>
      <c r="O332" s="15" t="e">
        <f t="shared" si="178"/>
        <v>#VALUE!</v>
      </c>
      <c r="P332" s="15" t="e">
        <f t="shared" si="179"/>
        <v>#VALUE!</v>
      </c>
      <c r="Q332" s="17" t="e">
        <f>VLOOKUP($A332,'DATA PENGUKURAN GARDU'!$A:$BS,42,0)</f>
        <v>#N/A</v>
      </c>
      <c r="R332" s="18" t="e">
        <f t="shared" si="155"/>
        <v>#N/A</v>
      </c>
      <c r="S332" s="17" t="e">
        <f>VLOOKUP($A332,'DATA PENGUKURAN GARDU'!$A:$BS,44,0)</f>
        <v>#N/A</v>
      </c>
      <c r="T332" s="18" t="e">
        <f t="shared" si="156"/>
        <v>#N/A</v>
      </c>
      <c r="U332" s="17" t="e">
        <f>VLOOKUP($A332,'DATA PENGUKURAN GARDU'!$A:$BS,46,0)</f>
        <v>#N/A</v>
      </c>
      <c r="V332" s="18" t="e">
        <f t="shared" si="157"/>
        <v>#N/A</v>
      </c>
      <c r="W332" s="17" t="e">
        <f>VLOOKUP($A332,'DATA PENGUKURAN GARDU'!$A:$BS,48,0)</f>
        <v>#N/A</v>
      </c>
      <c r="X332" s="17" t="e">
        <f>VLOOKUP($A332,'DATA PENGUKURAN GARDU'!$A:$BS,53,0)</f>
        <v>#N/A</v>
      </c>
      <c r="Y332" s="17" t="e">
        <f>VLOOKUP($A332,'DATA PENGUKURAN GARDU'!$A:$BS,54,0)</f>
        <v>#N/A</v>
      </c>
      <c r="Z332" s="17" t="e">
        <f>VLOOKUP($A332,'DATA PENGUKURAN GARDU'!$A:$BS,55,0)</f>
        <v>#N/A</v>
      </c>
      <c r="AA332" s="20" t="e">
        <f>VLOOKUP($B332,'DATA PENGUKURAN GARDU'!$A:$BS,42,0)</f>
        <v>#N/A</v>
      </c>
      <c r="AB332" s="21" t="e">
        <f t="shared" si="158"/>
        <v>#N/A</v>
      </c>
      <c r="AC332" s="20" t="e">
        <f>VLOOKUP($B332,'DATA PENGUKURAN GARDU'!$A:$BS,44,0)</f>
        <v>#N/A</v>
      </c>
      <c r="AD332" s="21" t="e">
        <f t="shared" si="159"/>
        <v>#N/A</v>
      </c>
      <c r="AE332" s="20" t="e">
        <f>VLOOKUP($B332,'DATA PENGUKURAN GARDU'!$A:$BS,46,0)</f>
        <v>#N/A</v>
      </c>
      <c r="AF332" s="21" t="e">
        <f t="shared" si="160"/>
        <v>#N/A</v>
      </c>
      <c r="AG332" s="20" t="e">
        <f>VLOOKUP($B332,'DATA PENGUKURAN GARDU'!$A:$BS,46,0)</f>
        <v>#N/A</v>
      </c>
      <c r="AH332" s="20" t="e">
        <f>VLOOKUP($B332,'DATA PENGUKURAN GARDU'!$A:$BS,53,0)</f>
        <v>#N/A</v>
      </c>
      <c r="AI332" s="20" t="e">
        <f>VLOOKUP($B332,'DATA PENGUKURAN GARDU'!$A:$BS,54,0)</f>
        <v>#N/A</v>
      </c>
      <c r="AJ332" s="17" t="e">
        <f>VLOOKUP($C332,'DATA PENGUKURAN GARDU'!$A:$BS,42,0)</f>
        <v>#N/A</v>
      </c>
      <c r="AK332" s="23" t="e">
        <f t="shared" si="161"/>
        <v>#N/A</v>
      </c>
      <c r="AL332" s="17" t="e">
        <f>VLOOKUP($C332,'DATA PENGUKURAN GARDU'!$A:$BS,44,0)</f>
        <v>#N/A</v>
      </c>
      <c r="AM332" s="23" t="e">
        <f t="shared" si="162"/>
        <v>#N/A</v>
      </c>
      <c r="AN332" s="17" t="e">
        <f>VLOOKUP($C332,'DATA PENGUKURAN GARDU'!$A:$BS,46,0)</f>
        <v>#N/A</v>
      </c>
      <c r="AO332" s="23" t="e">
        <f t="shared" si="163"/>
        <v>#N/A</v>
      </c>
      <c r="AP332" s="17" t="e">
        <f>VLOOKUP($C332,'DATA PENGUKURAN GARDU'!$A:$BS,46,0)</f>
        <v>#N/A</v>
      </c>
      <c r="AQ332" s="17" t="e">
        <f>VLOOKUP($C332,'DATA PENGUKURAN GARDU'!$A:$BS,53,0)</f>
        <v>#N/A</v>
      </c>
      <c r="AR332" s="17" t="e">
        <f>VLOOKUP($C332,'DATA PENGUKURAN GARDU'!$A:$BS,54,0)</f>
        <v>#N/A</v>
      </c>
      <c r="AS332" s="20" t="e">
        <f>VLOOKUP($D332,'DATA PENGUKURAN GARDU'!$A:$BS,42,0)</f>
        <v>#N/A</v>
      </c>
      <c r="AT332" s="21" t="e">
        <f t="shared" si="164"/>
        <v>#N/A</v>
      </c>
      <c r="AU332" s="20" t="e">
        <f>VLOOKUP($D332,'DATA PENGUKURAN GARDU'!$A:$BS,44,0)</f>
        <v>#N/A</v>
      </c>
      <c r="AV332" s="21" t="e">
        <f t="shared" si="165"/>
        <v>#N/A</v>
      </c>
      <c r="AW332" s="20" t="e">
        <f>VLOOKUP($D332,'DATA PENGUKURAN GARDU'!$A:$BS,46,0)</f>
        <v>#N/A</v>
      </c>
      <c r="AX332" s="21" t="e">
        <f t="shared" si="166"/>
        <v>#N/A</v>
      </c>
      <c r="AY332" s="20" t="e">
        <f>VLOOKUP($D332,'DATA PENGUKURAN GARDU'!$A:$BS,46,0)</f>
        <v>#N/A</v>
      </c>
      <c r="AZ332" s="20" t="e">
        <f>VLOOKUP($D332,'DATA PENGUKURAN GARDU'!$A:$BS,53,0)</f>
        <v>#N/A</v>
      </c>
      <c r="BA332" s="20" t="e">
        <f>VLOOKUP($D332,'DATA PENGUKURAN GARDU'!$A:$BS,54,0)</f>
        <v>#N/A</v>
      </c>
      <c r="BB332" s="17" t="e">
        <f>VLOOKUP($E332,'DATA PENGUKURAN GARDU'!$A:$BS,42,0)</f>
        <v>#N/A</v>
      </c>
      <c r="BC332" s="23" t="e">
        <f t="shared" si="167"/>
        <v>#N/A</v>
      </c>
      <c r="BD332" s="17" t="e">
        <f>VLOOKUP($E332,'DATA PENGUKURAN GARDU'!$A:$BS,44,0)</f>
        <v>#N/A</v>
      </c>
      <c r="BE332" s="23" t="e">
        <f t="shared" si="168"/>
        <v>#N/A</v>
      </c>
      <c r="BF332" s="17" t="e">
        <f>VLOOKUP($E332,'DATA PENGUKURAN GARDU'!$A:$BS,46,0)</f>
        <v>#N/A</v>
      </c>
      <c r="BG332" s="23" t="e">
        <f t="shared" si="169"/>
        <v>#N/A</v>
      </c>
      <c r="BH332" s="17" t="e">
        <f>VLOOKUP($E332,'DATA PENGUKURAN GARDU'!$A:$BS,46,0)</f>
        <v>#N/A</v>
      </c>
      <c r="BI332" s="17" t="e">
        <f>VLOOKUP($E332,'DATA PENGUKURAN GARDU'!$A:$BS,53,0)</f>
        <v>#N/A</v>
      </c>
      <c r="BJ332" s="17" t="e">
        <f>VLOOKUP($E332,'DATA PENGUKURAN GARDU'!$A:$BS,54,0)</f>
        <v>#N/A</v>
      </c>
      <c r="BK332" s="20" t="e">
        <f t="shared" si="180"/>
        <v>#N/A</v>
      </c>
      <c r="BL332" s="20" t="e">
        <f t="shared" si="181"/>
        <v>#N/A</v>
      </c>
      <c r="BM332" s="20" t="e">
        <f t="shared" si="182"/>
        <v>#N/A</v>
      </c>
      <c r="BN332" s="25" t="e">
        <f t="shared" si="183"/>
        <v>#N/A</v>
      </c>
      <c r="BO332" s="26" t="str">
        <f t="shared" si="184"/>
        <v>0</v>
      </c>
      <c r="BP332" s="21" t="e">
        <f t="shared" si="185"/>
        <v>#VALUE!</v>
      </c>
      <c r="BQ332" s="20" t="e">
        <f t="shared" si="186"/>
        <v>#N/A</v>
      </c>
      <c r="BR332" s="20" t="e">
        <v>#N/A</v>
      </c>
      <c r="BS332" s="9" t="e">
        <v>#N/A</v>
      </c>
      <c r="BT332" s="2" t="e">
        <f t="shared" si="187"/>
        <v>#VALUE!</v>
      </c>
      <c r="BU332" s="2" t="e">
        <f t="shared" si="170"/>
        <v>#N/A</v>
      </c>
      <c r="BV332" s="2" t="e">
        <f t="shared" si="171"/>
        <v>#N/A</v>
      </c>
    </row>
    <row r="333" s="2" customFormat="1" ht="22.95" customHeight="1" spans="1:74">
      <c r="A333" s="9" t="str">
        <f t="shared" si="172"/>
        <v>K-294.1Induk</v>
      </c>
      <c r="B333" s="9" t="str">
        <f t="shared" si="173"/>
        <v>K-294.1jurusan 1</v>
      </c>
      <c r="C333" s="9" t="str">
        <f t="shared" si="174"/>
        <v>K-294.1jurusan 2</v>
      </c>
      <c r="D333" s="9" t="str">
        <f t="shared" si="175"/>
        <v>K-294.1jurusan 3</v>
      </c>
      <c r="E333" s="9" t="str">
        <f t="shared" si="176"/>
        <v>K-294.1jurusan 4</v>
      </c>
      <c r="F333" s="10" t="s">
        <v>136</v>
      </c>
      <c r="G333" s="10" t="s">
        <v>132</v>
      </c>
      <c r="H333" s="10" t="s">
        <v>423</v>
      </c>
      <c r="I333" s="10" t="s">
        <v>10697</v>
      </c>
      <c r="J333" s="10" t="s">
        <v>10698</v>
      </c>
      <c r="K333" s="10" t="s">
        <v>7465</v>
      </c>
      <c r="L333" s="10"/>
      <c r="M333" s="10"/>
      <c r="N333" s="14">
        <f t="shared" si="177"/>
        <v>0</v>
      </c>
      <c r="O333" s="15" t="e">
        <f t="shared" si="178"/>
        <v>#VALUE!</v>
      </c>
      <c r="P333" s="15" t="e">
        <f t="shared" si="179"/>
        <v>#VALUE!</v>
      </c>
      <c r="Q333" s="17" t="e">
        <f>VLOOKUP($A333,'DATA PENGUKURAN GARDU'!$A:$BS,42,0)</f>
        <v>#N/A</v>
      </c>
      <c r="R333" s="18" t="e">
        <f t="shared" si="155"/>
        <v>#N/A</v>
      </c>
      <c r="S333" s="17" t="e">
        <f>VLOOKUP($A333,'DATA PENGUKURAN GARDU'!$A:$BS,44,0)</f>
        <v>#N/A</v>
      </c>
      <c r="T333" s="18" t="e">
        <f t="shared" si="156"/>
        <v>#N/A</v>
      </c>
      <c r="U333" s="17" t="e">
        <f>VLOOKUP($A333,'DATA PENGUKURAN GARDU'!$A:$BS,46,0)</f>
        <v>#N/A</v>
      </c>
      <c r="V333" s="18" t="e">
        <f t="shared" si="157"/>
        <v>#N/A</v>
      </c>
      <c r="W333" s="17" t="e">
        <f>VLOOKUP($A333,'DATA PENGUKURAN GARDU'!$A:$BS,48,0)</f>
        <v>#N/A</v>
      </c>
      <c r="X333" s="17" t="e">
        <f>VLOOKUP($A333,'DATA PENGUKURAN GARDU'!$A:$BS,53,0)</f>
        <v>#N/A</v>
      </c>
      <c r="Y333" s="17" t="e">
        <f>VLOOKUP($A333,'DATA PENGUKURAN GARDU'!$A:$BS,54,0)</f>
        <v>#N/A</v>
      </c>
      <c r="Z333" s="17" t="e">
        <f>VLOOKUP($A333,'DATA PENGUKURAN GARDU'!$A:$BS,55,0)</f>
        <v>#N/A</v>
      </c>
      <c r="AA333" s="20" t="e">
        <f>VLOOKUP($B333,'DATA PENGUKURAN GARDU'!$A:$BS,42,0)</f>
        <v>#N/A</v>
      </c>
      <c r="AB333" s="21" t="e">
        <f t="shared" si="158"/>
        <v>#N/A</v>
      </c>
      <c r="AC333" s="20" t="e">
        <f>VLOOKUP($B333,'DATA PENGUKURAN GARDU'!$A:$BS,44,0)</f>
        <v>#N/A</v>
      </c>
      <c r="AD333" s="21" t="e">
        <f t="shared" si="159"/>
        <v>#N/A</v>
      </c>
      <c r="AE333" s="20" t="e">
        <f>VLOOKUP($B333,'DATA PENGUKURAN GARDU'!$A:$BS,46,0)</f>
        <v>#N/A</v>
      </c>
      <c r="AF333" s="21" t="e">
        <f t="shared" si="160"/>
        <v>#N/A</v>
      </c>
      <c r="AG333" s="20" t="e">
        <f>VLOOKUP($B333,'DATA PENGUKURAN GARDU'!$A:$BS,46,0)</f>
        <v>#N/A</v>
      </c>
      <c r="AH333" s="20" t="e">
        <f>VLOOKUP($B333,'DATA PENGUKURAN GARDU'!$A:$BS,53,0)</f>
        <v>#N/A</v>
      </c>
      <c r="AI333" s="20" t="e">
        <f>VLOOKUP($B333,'DATA PENGUKURAN GARDU'!$A:$BS,54,0)</f>
        <v>#N/A</v>
      </c>
      <c r="AJ333" s="17" t="e">
        <f>VLOOKUP($C333,'DATA PENGUKURAN GARDU'!$A:$BS,42,0)</f>
        <v>#N/A</v>
      </c>
      <c r="AK333" s="23" t="e">
        <f t="shared" si="161"/>
        <v>#N/A</v>
      </c>
      <c r="AL333" s="17" t="e">
        <f>VLOOKUP($C333,'DATA PENGUKURAN GARDU'!$A:$BS,44,0)</f>
        <v>#N/A</v>
      </c>
      <c r="AM333" s="23" t="e">
        <f t="shared" si="162"/>
        <v>#N/A</v>
      </c>
      <c r="AN333" s="17" t="e">
        <f>VLOOKUP($C333,'DATA PENGUKURAN GARDU'!$A:$BS,46,0)</f>
        <v>#N/A</v>
      </c>
      <c r="AO333" s="23" t="e">
        <f t="shared" si="163"/>
        <v>#N/A</v>
      </c>
      <c r="AP333" s="17" t="e">
        <f>VLOOKUP($C333,'DATA PENGUKURAN GARDU'!$A:$BS,46,0)</f>
        <v>#N/A</v>
      </c>
      <c r="AQ333" s="17" t="e">
        <f>VLOOKUP($C333,'DATA PENGUKURAN GARDU'!$A:$BS,53,0)</f>
        <v>#N/A</v>
      </c>
      <c r="AR333" s="17" t="e">
        <f>VLOOKUP($C333,'DATA PENGUKURAN GARDU'!$A:$BS,54,0)</f>
        <v>#N/A</v>
      </c>
      <c r="AS333" s="20" t="e">
        <f>VLOOKUP($D333,'DATA PENGUKURAN GARDU'!$A:$BS,42,0)</f>
        <v>#N/A</v>
      </c>
      <c r="AT333" s="21" t="e">
        <f t="shared" si="164"/>
        <v>#N/A</v>
      </c>
      <c r="AU333" s="20" t="e">
        <f>VLOOKUP($D333,'DATA PENGUKURAN GARDU'!$A:$BS,44,0)</f>
        <v>#N/A</v>
      </c>
      <c r="AV333" s="21" t="e">
        <f t="shared" si="165"/>
        <v>#N/A</v>
      </c>
      <c r="AW333" s="20" t="e">
        <f>VLOOKUP($D333,'DATA PENGUKURAN GARDU'!$A:$BS,46,0)</f>
        <v>#N/A</v>
      </c>
      <c r="AX333" s="21" t="e">
        <f t="shared" si="166"/>
        <v>#N/A</v>
      </c>
      <c r="AY333" s="20" t="e">
        <f>VLOOKUP($D333,'DATA PENGUKURAN GARDU'!$A:$BS,46,0)</f>
        <v>#N/A</v>
      </c>
      <c r="AZ333" s="20" t="e">
        <f>VLOOKUP($D333,'DATA PENGUKURAN GARDU'!$A:$BS,53,0)</f>
        <v>#N/A</v>
      </c>
      <c r="BA333" s="20" t="e">
        <f>VLOOKUP($D333,'DATA PENGUKURAN GARDU'!$A:$BS,54,0)</f>
        <v>#N/A</v>
      </c>
      <c r="BB333" s="17" t="e">
        <f>VLOOKUP($E333,'DATA PENGUKURAN GARDU'!$A:$BS,42,0)</f>
        <v>#N/A</v>
      </c>
      <c r="BC333" s="23" t="e">
        <f t="shared" si="167"/>
        <v>#N/A</v>
      </c>
      <c r="BD333" s="17" t="e">
        <f>VLOOKUP($E333,'DATA PENGUKURAN GARDU'!$A:$BS,44,0)</f>
        <v>#N/A</v>
      </c>
      <c r="BE333" s="23" t="e">
        <f t="shared" si="168"/>
        <v>#N/A</v>
      </c>
      <c r="BF333" s="17" t="e">
        <f>VLOOKUP($E333,'DATA PENGUKURAN GARDU'!$A:$BS,46,0)</f>
        <v>#N/A</v>
      </c>
      <c r="BG333" s="23" t="e">
        <f t="shared" si="169"/>
        <v>#N/A</v>
      </c>
      <c r="BH333" s="17" t="e">
        <f>VLOOKUP($E333,'DATA PENGUKURAN GARDU'!$A:$BS,46,0)</f>
        <v>#N/A</v>
      </c>
      <c r="BI333" s="17" t="e">
        <f>VLOOKUP($E333,'DATA PENGUKURAN GARDU'!$A:$BS,53,0)</f>
        <v>#N/A</v>
      </c>
      <c r="BJ333" s="17" t="e">
        <f>VLOOKUP($E333,'DATA PENGUKURAN GARDU'!$A:$BS,54,0)</f>
        <v>#N/A</v>
      </c>
      <c r="BK333" s="20" t="e">
        <f t="shared" si="180"/>
        <v>#N/A</v>
      </c>
      <c r="BL333" s="20" t="e">
        <f t="shared" si="181"/>
        <v>#N/A</v>
      </c>
      <c r="BM333" s="20" t="e">
        <f t="shared" si="182"/>
        <v>#N/A</v>
      </c>
      <c r="BN333" s="25" t="e">
        <f t="shared" si="183"/>
        <v>#N/A</v>
      </c>
      <c r="BO333" s="26" t="str">
        <f t="shared" si="184"/>
        <v>0</v>
      </c>
      <c r="BP333" s="21" t="e">
        <f t="shared" si="185"/>
        <v>#VALUE!</v>
      </c>
      <c r="BQ333" s="20" t="e">
        <f t="shared" si="186"/>
        <v>#N/A</v>
      </c>
      <c r="BR333" s="20" t="e">
        <v>#N/A</v>
      </c>
      <c r="BS333" s="9" t="e">
        <v>#N/A</v>
      </c>
      <c r="BT333" s="2" t="e">
        <f t="shared" si="187"/>
        <v>#VALUE!</v>
      </c>
      <c r="BU333" s="2" t="e">
        <f t="shared" si="170"/>
        <v>#N/A</v>
      </c>
      <c r="BV333" s="2" t="e">
        <f t="shared" si="171"/>
        <v>#N/A</v>
      </c>
    </row>
    <row r="334" s="2" customFormat="1" ht="22.95" customHeight="1" spans="1:74">
      <c r="A334" s="9" t="str">
        <f t="shared" si="172"/>
        <v>M 50Induk</v>
      </c>
      <c r="B334" s="9" t="str">
        <f t="shared" si="173"/>
        <v>M 50jurusan 1</v>
      </c>
      <c r="C334" s="9" t="str">
        <f t="shared" si="174"/>
        <v>M 50jurusan 2</v>
      </c>
      <c r="D334" s="9" t="str">
        <f t="shared" si="175"/>
        <v>M 50jurusan 3</v>
      </c>
      <c r="E334" s="9" t="str">
        <f t="shared" si="176"/>
        <v>M 50jurusan 4</v>
      </c>
      <c r="F334" s="10" t="s">
        <v>131</v>
      </c>
      <c r="G334" s="10" t="s">
        <v>131</v>
      </c>
      <c r="H334" s="10" t="s">
        <v>424</v>
      </c>
      <c r="I334" s="10" t="s">
        <v>10699</v>
      </c>
      <c r="J334" s="10" t="s">
        <v>10700</v>
      </c>
      <c r="K334" s="10" t="s">
        <v>7465</v>
      </c>
      <c r="L334" s="10"/>
      <c r="M334" s="10"/>
      <c r="N334" s="14">
        <f t="shared" si="177"/>
        <v>0</v>
      </c>
      <c r="O334" s="15" t="e">
        <f t="shared" si="178"/>
        <v>#VALUE!</v>
      </c>
      <c r="P334" s="15" t="e">
        <f t="shared" si="179"/>
        <v>#VALUE!</v>
      </c>
      <c r="Q334" s="17" t="e">
        <f>VLOOKUP($A334,'DATA PENGUKURAN GARDU'!$A:$BS,42,0)</f>
        <v>#N/A</v>
      </c>
      <c r="R334" s="18" t="e">
        <f t="shared" si="155"/>
        <v>#N/A</v>
      </c>
      <c r="S334" s="17" t="e">
        <f>VLOOKUP($A334,'DATA PENGUKURAN GARDU'!$A:$BS,44,0)</f>
        <v>#N/A</v>
      </c>
      <c r="T334" s="18" t="e">
        <f t="shared" si="156"/>
        <v>#N/A</v>
      </c>
      <c r="U334" s="17" t="e">
        <f>VLOOKUP($A334,'DATA PENGUKURAN GARDU'!$A:$BS,46,0)</f>
        <v>#N/A</v>
      </c>
      <c r="V334" s="18" t="e">
        <f t="shared" si="157"/>
        <v>#N/A</v>
      </c>
      <c r="W334" s="17" t="e">
        <f>VLOOKUP($A334,'DATA PENGUKURAN GARDU'!$A:$BS,48,0)</f>
        <v>#N/A</v>
      </c>
      <c r="X334" s="17" t="e">
        <f>VLOOKUP($A334,'DATA PENGUKURAN GARDU'!$A:$BS,53,0)</f>
        <v>#N/A</v>
      </c>
      <c r="Y334" s="17" t="e">
        <f>VLOOKUP($A334,'DATA PENGUKURAN GARDU'!$A:$BS,54,0)</f>
        <v>#N/A</v>
      </c>
      <c r="Z334" s="17" t="e">
        <f>VLOOKUP($A334,'DATA PENGUKURAN GARDU'!$A:$BS,55,0)</f>
        <v>#N/A</v>
      </c>
      <c r="AA334" s="20" t="e">
        <f>VLOOKUP($B334,'DATA PENGUKURAN GARDU'!$A:$BS,42,0)</f>
        <v>#N/A</v>
      </c>
      <c r="AB334" s="21" t="e">
        <f t="shared" si="158"/>
        <v>#N/A</v>
      </c>
      <c r="AC334" s="20" t="e">
        <f>VLOOKUP($B334,'DATA PENGUKURAN GARDU'!$A:$BS,44,0)</f>
        <v>#N/A</v>
      </c>
      <c r="AD334" s="21" t="e">
        <f t="shared" si="159"/>
        <v>#N/A</v>
      </c>
      <c r="AE334" s="20" t="e">
        <f>VLOOKUP($B334,'DATA PENGUKURAN GARDU'!$A:$BS,46,0)</f>
        <v>#N/A</v>
      </c>
      <c r="AF334" s="21" t="e">
        <f t="shared" si="160"/>
        <v>#N/A</v>
      </c>
      <c r="AG334" s="20" t="e">
        <f>VLOOKUP($B334,'DATA PENGUKURAN GARDU'!$A:$BS,46,0)</f>
        <v>#N/A</v>
      </c>
      <c r="AH334" s="20" t="e">
        <f>VLOOKUP($B334,'DATA PENGUKURAN GARDU'!$A:$BS,53,0)</f>
        <v>#N/A</v>
      </c>
      <c r="AI334" s="20" t="e">
        <f>VLOOKUP($B334,'DATA PENGUKURAN GARDU'!$A:$BS,54,0)</f>
        <v>#N/A</v>
      </c>
      <c r="AJ334" s="17" t="e">
        <f>VLOOKUP($C334,'DATA PENGUKURAN GARDU'!$A:$BS,42,0)</f>
        <v>#N/A</v>
      </c>
      <c r="AK334" s="23" t="e">
        <f t="shared" si="161"/>
        <v>#N/A</v>
      </c>
      <c r="AL334" s="17" t="e">
        <f>VLOOKUP($C334,'DATA PENGUKURAN GARDU'!$A:$BS,44,0)</f>
        <v>#N/A</v>
      </c>
      <c r="AM334" s="23" t="e">
        <f t="shared" si="162"/>
        <v>#N/A</v>
      </c>
      <c r="AN334" s="17" t="e">
        <f>VLOOKUP($C334,'DATA PENGUKURAN GARDU'!$A:$BS,46,0)</f>
        <v>#N/A</v>
      </c>
      <c r="AO334" s="23" t="e">
        <f t="shared" si="163"/>
        <v>#N/A</v>
      </c>
      <c r="AP334" s="17" t="e">
        <f>VLOOKUP($C334,'DATA PENGUKURAN GARDU'!$A:$BS,46,0)</f>
        <v>#N/A</v>
      </c>
      <c r="AQ334" s="17" t="e">
        <f>VLOOKUP($C334,'DATA PENGUKURAN GARDU'!$A:$BS,53,0)</f>
        <v>#N/A</v>
      </c>
      <c r="AR334" s="17" t="e">
        <f>VLOOKUP($C334,'DATA PENGUKURAN GARDU'!$A:$BS,54,0)</f>
        <v>#N/A</v>
      </c>
      <c r="AS334" s="20" t="e">
        <f>VLOOKUP($D334,'DATA PENGUKURAN GARDU'!$A:$BS,42,0)</f>
        <v>#N/A</v>
      </c>
      <c r="AT334" s="21" t="e">
        <f t="shared" si="164"/>
        <v>#N/A</v>
      </c>
      <c r="AU334" s="20" t="e">
        <f>VLOOKUP($D334,'DATA PENGUKURAN GARDU'!$A:$BS,44,0)</f>
        <v>#N/A</v>
      </c>
      <c r="AV334" s="21" t="e">
        <f t="shared" si="165"/>
        <v>#N/A</v>
      </c>
      <c r="AW334" s="20" t="e">
        <f>VLOOKUP($D334,'DATA PENGUKURAN GARDU'!$A:$BS,46,0)</f>
        <v>#N/A</v>
      </c>
      <c r="AX334" s="21" t="e">
        <f t="shared" si="166"/>
        <v>#N/A</v>
      </c>
      <c r="AY334" s="20" t="e">
        <f>VLOOKUP($D334,'DATA PENGUKURAN GARDU'!$A:$BS,46,0)</f>
        <v>#N/A</v>
      </c>
      <c r="AZ334" s="20" t="e">
        <f>VLOOKUP($D334,'DATA PENGUKURAN GARDU'!$A:$BS,53,0)</f>
        <v>#N/A</v>
      </c>
      <c r="BA334" s="20" t="e">
        <f>VLOOKUP($D334,'DATA PENGUKURAN GARDU'!$A:$BS,54,0)</f>
        <v>#N/A</v>
      </c>
      <c r="BB334" s="17" t="e">
        <f>VLOOKUP($E334,'DATA PENGUKURAN GARDU'!$A:$BS,42,0)</f>
        <v>#N/A</v>
      </c>
      <c r="BC334" s="23" t="e">
        <f t="shared" si="167"/>
        <v>#N/A</v>
      </c>
      <c r="BD334" s="17" t="e">
        <f>VLOOKUP($E334,'DATA PENGUKURAN GARDU'!$A:$BS,44,0)</f>
        <v>#N/A</v>
      </c>
      <c r="BE334" s="23" t="e">
        <f t="shared" si="168"/>
        <v>#N/A</v>
      </c>
      <c r="BF334" s="17" t="e">
        <f>VLOOKUP($E334,'DATA PENGUKURAN GARDU'!$A:$BS,46,0)</f>
        <v>#N/A</v>
      </c>
      <c r="BG334" s="23" t="e">
        <f t="shared" si="169"/>
        <v>#N/A</v>
      </c>
      <c r="BH334" s="17" t="e">
        <f>VLOOKUP($E334,'DATA PENGUKURAN GARDU'!$A:$BS,46,0)</f>
        <v>#N/A</v>
      </c>
      <c r="BI334" s="17" t="e">
        <f>VLOOKUP($E334,'DATA PENGUKURAN GARDU'!$A:$BS,53,0)</f>
        <v>#N/A</v>
      </c>
      <c r="BJ334" s="17" t="e">
        <f>VLOOKUP($E334,'DATA PENGUKURAN GARDU'!$A:$BS,54,0)</f>
        <v>#N/A</v>
      </c>
      <c r="BK334" s="20" t="e">
        <f t="shared" si="180"/>
        <v>#N/A</v>
      </c>
      <c r="BL334" s="20" t="e">
        <f t="shared" si="181"/>
        <v>#N/A</v>
      </c>
      <c r="BM334" s="20" t="e">
        <f t="shared" si="182"/>
        <v>#N/A</v>
      </c>
      <c r="BN334" s="25" t="e">
        <f t="shared" si="183"/>
        <v>#N/A</v>
      </c>
      <c r="BO334" s="26" t="str">
        <f t="shared" si="184"/>
        <v>0</v>
      </c>
      <c r="BP334" s="21" t="e">
        <f t="shared" si="185"/>
        <v>#VALUE!</v>
      </c>
      <c r="BQ334" s="20" t="e">
        <f t="shared" si="186"/>
        <v>#N/A</v>
      </c>
      <c r="BR334" s="20" t="e">
        <v>#N/A</v>
      </c>
      <c r="BS334" s="9" t="e">
        <v>#N/A</v>
      </c>
      <c r="BT334" s="2" t="e">
        <f t="shared" si="187"/>
        <v>#VALUE!</v>
      </c>
      <c r="BU334" s="2" t="e">
        <f t="shared" si="170"/>
        <v>#N/A</v>
      </c>
      <c r="BV334" s="2" t="e">
        <f t="shared" si="171"/>
        <v>#N/A</v>
      </c>
    </row>
    <row r="335" s="2" customFormat="1" ht="22.95" customHeight="1" spans="1:74">
      <c r="A335" s="9" t="str">
        <f t="shared" si="172"/>
        <v>M 55Induk</v>
      </c>
      <c r="B335" s="9" t="str">
        <f t="shared" si="173"/>
        <v>M 55jurusan 1</v>
      </c>
      <c r="C335" s="9" t="str">
        <f t="shared" si="174"/>
        <v>M 55jurusan 2</v>
      </c>
      <c r="D335" s="9" t="str">
        <f t="shared" si="175"/>
        <v>M 55jurusan 3</v>
      </c>
      <c r="E335" s="9" t="str">
        <f t="shared" si="176"/>
        <v>M 55jurusan 4</v>
      </c>
      <c r="F335" s="10" t="s">
        <v>131</v>
      </c>
      <c r="G335" s="10" t="s">
        <v>131</v>
      </c>
      <c r="H335" s="10" t="s">
        <v>425</v>
      </c>
      <c r="I335" s="10" t="s">
        <v>10701</v>
      </c>
      <c r="J335" s="10" t="s">
        <v>10702</v>
      </c>
      <c r="K335" s="10" t="s">
        <v>7465</v>
      </c>
      <c r="L335" s="10"/>
      <c r="M335" s="10"/>
      <c r="N335" s="14">
        <f t="shared" si="177"/>
        <v>0</v>
      </c>
      <c r="O335" s="15" t="e">
        <f t="shared" si="178"/>
        <v>#VALUE!</v>
      </c>
      <c r="P335" s="15" t="e">
        <f t="shared" si="179"/>
        <v>#VALUE!</v>
      </c>
      <c r="Q335" s="17" t="e">
        <f>VLOOKUP($A335,'DATA PENGUKURAN GARDU'!$A:$BS,42,0)</f>
        <v>#N/A</v>
      </c>
      <c r="R335" s="18" t="e">
        <f t="shared" si="155"/>
        <v>#N/A</v>
      </c>
      <c r="S335" s="17" t="e">
        <f>VLOOKUP($A335,'DATA PENGUKURAN GARDU'!$A:$BS,44,0)</f>
        <v>#N/A</v>
      </c>
      <c r="T335" s="18" t="e">
        <f t="shared" si="156"/>
        <v>#N/A</v>
      </c>
      <c r="U335" s="17" t="e">
        <f>VLOOKUP($A335,'DATA PENGUKURAN GARDU'!$A:$BS,46,0)</f>
        <v>#N/A</v>
      </c>
      <c r="V335" s="18" t="e">
        <f t="shared" si="157"/>
        <v>#N/A</v>
      </c>
      <c r="W335" s="17" t="e">
        <f>VLOOKUP($A335,'DATA PENGUKURAN GARDU'!$A:$BS,48,0)</f>
        <v>#N/A</v>
      </c>
      <c r="X335" s="17" t="e">
        <f>VLOOKUP($A335,'DATA PENGUKURAN GARDU'!$A:$BS,53,0)</f>
        <v>#N/A</v>
      </c>
      <c r="Y335" s="17" t="e">
        <f>VLOOKUP($A335,'DATA PENGUKURAN GARDU'!$A:$BS,54,0)</f>
        <v>#N/A</v>
      </c>
      <c r="Z335" s="17" t="e">
        <f>VLOOKUP($A335,'DATA PENGUKURAN GARDU'!$A:$BS,55,0)</f>
        <v>#N/A</v>
      </c>
      <c r="AA335" s="20" t="e">
        <f>VLOOKUP($B335,'DATA PENGUKURAN GARDU'!$A:$BS,42,0)</f>
        <v>#N/A</v>
      </c>
      <c r="AB335" s="21" t="e">
        <f t="shared" si="158"/>
        <v>#N/A</v>
      </c>
      <c r="AC335" s="20" t="e">
        <f>VLOOKUP($B335,'DATA PENGUKURAN GARDU'!$A:$BS,44,0)</f>
        <v>#N/A</v>
      </c>
      <c r="AD335" s="21" t="e">
        <f t="shared" si="159"/>
        <v>#N/A</v>
      </c>
      <c r="AE335" s="20" t="e">
        <f>VLOOKUP($B335,'DATA PENGUKURAN GARDU'!$A:$BS,46,0)</f>
        <v>#N/A</v>
      </c>
      <c r="AF335" s="21" t="e">
        <f t="shared" si="160"/>
        <v>#N/A</v>
      </c>
      <c r="AG335" s="20" t="e">
        <f>VLOOKUP($B335,'DATA PENGUKURAN GARDU'!$A:$BS,46,0)</f>
        <v>#N/A</v>
      </c>
      <c r="AH335" s="20" t="e">
        <f>VLOOKUP($B335,'DATA PENGUKURAN GARDU'!$A:$BS,53,0)</f>
        <v>#N/A</v>
      </c>
      <c r="AI335" s="20" t="e">
        <f>VLOOKUP($B335,'DATA PENGUKURAN GARDU'!$A:$BS,54,0)</f>
        <v>#N/A</v>
      </c>
      <c r="AJ335" s="17" t="e">
        <f>VLOOKUP($C335,'DATA PENGUKURAN GARDU'!$A:$BS,42,0)</f>
        <v>#N/A</v>
      </c>
      <c r="AK335" s="23" t="e">
        <f t="shared" si="161"/>
        <v>#N/A</v>
      </c>
      <c r="AL335" s="17" t="e">
        <f>VLOOKUP($C335,'DATA PENGUKURAN GARDU'!$A:$BS,44,0)</f>
        <v>#N/A</v>
      </c>
      <c r="AM335" s="23" t="e">
        <f t="shared" si="162"/>
        <v>#N/A</v>
      </c>
      <c r="AN335" s="17" t="e">
        <f>VLOOKUP($C335,'DATA PENGUKURAN GARDU'!$A:$BS,46,0)</f>
        <v>#N/A</v>
      </c>
      <c r="AO335" s="23" t="e">
        <f t="shared" si="163"/>
        <v>#N/A</v>
      </c>
      <c r="AP335" s="17" t="e">
        <f>VLOOKUP($C335,'DATA PENGUKURAN GARDU'!$A:$BS,46,0)</f>
        <v>#N/A</v>
      </c>
      <c r="AQ335" s="17" t="e">
        <f>VLOOKUP($C335,'DATA PENGUKURAN GARDU'!$A:$BS,53,0)</f>
        <v>#N/A</v>
      </c>
      <c r="AR335" s="17" t="e">
        <f>VLOOKUP($C335,'DATA PENGUKURAN GARDU'!$A:$BS,54,0)</f>
        <v>#N/A</v>
      </c>
      <c r="AS335" s="20" t="e">
        <f>VLOOKUP($D335,'DATA PENGUKURAN GARDU'!$A:$BS,42,0)</f>
        <v>#N/A</v>
      </c>
      <c r="AT335" s="21" t="e">
        <f t="shared" si="164"/>
        <v>#N/A</v>
      </c>
      <c r="AU335" s="20" t="e">
        <f>VLOOKUP($D335,'DATA PENGUKURAN GARDU'!$A:$BS,44,0)</f>
        <v>#N/A</v>
      </c>
      <c r="AV335" s="21" t="e">
        <f t="shared" si="165"/>
        <v>#N/A</v>
      </c>
      <c r="AW335" s="20" t="e">
        <f>VLOOKUP($D335,'DATA PENGUKURAN GARDU'!$A:$BS,46,0)</f>
        <v>#N/A</v>
      </c>
      <c r="AX335" s="21" t="e">
        <f t="shared" si="166"/>
        <v>#N/A</v>
      </c>
      <c r="AY335" s="20" t="e">
        <f>VLOOKUP($D335,'DATA PENGUKURAN GARDU'!$A:$BS,46,0)</f>
        <v>#N/A</v>
      </c>
      <c r="AZ335" s="20" t="e">
        <f>VLOOKUP($D335,'DATA PENGUKURAN GARDU'!$A:$BS,53,0)</f>
        <v>#N/A</v>
      </c>
      <c r="BA335" s="20" t="e">
        <f>VLOOKUP($D335,'DATA PENGUKURAN GARDU'!$A:$BS,54,0)</f>
        <v>#N/A</v>
      </c>
      <c r="BB335" s="17" t="e">
        <f>VLOOKUP($E335,'DATA PENGUKURAN GARDU'!$A:$BS,42,0)</f>
        <v>#N/A</v>
      </c>
      <c r="BC335" s="23" t="e">
        <f t="shared" si="167"/>
        <v>#N/A</v>
      </c>
      <c r="BD335" s="17" t="e">
        <f>VLOOKUP($E335,'DATA PENGUKURAN GARDU'!$A:$BS,44,0)</f>
        <v>#N/A</v>
      </c>
      <c r="BE335" s="23" t="e">
        <f t="shared" si="168"/>
        <v>#N/A</v>
      </c>
      <c r="BF335" s="17" t="e">
        <f>VLOOKUP($E335,'DATA PENGUKURAN GARDU'!$A:$BS,46,0)</f>
        <v>#N/A</v>
      </c>
      <c r="BG335" s="23" t="e">
        <f t="shared" si="169"/>
        <v>#N/A</v>
      </c>
      <c r="BH335" s="17" t="e">
        <f>VLOOKUP($E335,'DATA PENGUKURAN GARDU'!$A:$BS,46,0)</f>
        <v>#N/A</v>
      </c>
      <c r="BI335" s="17" t="e">
        <f>VLOOKUP($E335,'DATA PENGUKURAN GARDU'!$A:$BS,53,0)</f>
        <v>#N/A</v>
      </c>
      <c r="BJ335" s="17" t="e">
        <f>VLOOKUP($E335,'DATA PENGUKURAN GARDU'!$A:$BS,54,0)</f>
        <v>#N/A</v>
      </c>
      <c r="BK335" s="20" t="e">
        <f t="shared" si="180"/>
        <v>#N/A</v>
      </c>
      <c r="BL335" s="20" t="e">
        <f t="shared" si="181"/>
        <v>#N/A</v>
      </c>
      <c r="BM335" s="20" t="e">
        <f t="shared" si="182"/>
        <v>#N/A</v>
      </c>
      <c r="BN335" s="25" t="e">
        <f t="shared" si="183"/>
        <v>#N/A</v>
      </c>
      <c r="BO335" s="26" t="str">
        <f t="shared" si="184"/>
        <v>0</v>
      </c>
      <c r="BP335" s="21" t="e">
        <f t="shared" si="185"/>
        <v>#VALUE!</v>
      </c>
      <c r="BQ335" s="20" t="e">
        <f t="shared" si="186"/>
        <v>#N/A</v>
      </c>
      <c r="BR335" s="20" t="e">
        <v>#N/A</v>
      </c>
      <c r="BS335" s="9" t="e">
        <v>#N/A</v>
      </c>
      <c r="BT335" s="2" t="e">
        <f t="shared" si="187"/>
        <v>#VALUE!</v>
      </c>
      <c r="BU335" s="2" t="e">
        <f t="shared" si="170"/>
        <v>#N/A</v>
      </c>
      <c r="BV335" s="2" t="e">
        <f t="shared" si="171"/>
        <v>#N/A</v>
      </c>
    </row>
    <row r="336" s="2" customFormat="1" ht="22.95" customHeight="1" spans="1:74">
      <c r="A336" s="9" t="str">
        <f t="shared" si="172"/>
        <v>M 136Induk</v>
      </c>
      <c r="B336" s="9" t="str">
        <f t="shared" si="173"/>
        <v>M 136jurusan 1</v>
      </c>
      <c r="C336" s="9" t="str">
        <f t="shared" si="174"/>
        <v>M 136jurusan 2</v>
      </c>
      <c r="D336" s="9" t="str">
        <f t="shared" si="175"/>
        <v>M 136jurusan 3</v>
      </c>
      <c r="E336" s="9" t="str">
        <f t="shared" si="176"/>
        <v>M 136jurusan 4</v>
      </c>
      <c r="F336" s="10" t="s">
        <v>131</v>
      </c>
      <c r="G336" s="10" t="s">
        <v>131</v>
      </c>
      <c r="H336" s="10" t="s">
        <v>426</v>
      </c>
      <c r="I336" s="10" t="s">
        <v>10703</v>
      </c>
      <c r="J336" s="10" t="s">
        <v>10704</v>
      </c>
      <c r="K336" s="10" t="s">
        <v>7465</v>
      </c>
      <c r="L336" s="10"/>
      <c r="M336" s="10"/>
      <c r="N336" s="14">
        <f t="shared" si="177"/>
        <v>0</v>
      </c>
      <c r="O336" s="15" t="e">
        <f t="shared" si="178"/>
        <v>#VALUE!</v>
      </c>
      <c r="P336" s="15" t="e">
        <f t="shared" si="179"/>
        <v>#VALUE!</v>
      </c>
      <c r="Q336" s="17" t="e">
        <f>VLOOKUP($A336,'DATA PENGUKURAN GARDU'!$A:$BS,42,0)</f>
        <v>#N/A</v>
      </c>
      <c r="R336" s="18" t="e">
        <f t="shared" si="155"/>
        <v>#N/A</v>
      </c>
      <c r="S336" s="17" t="e">
        <f>VLOOKUP($A336,'DATA PENGUKURAN GARDU'!$A:$BS,44,0)</f>
        <v>#N/A</v>
      </c>
      <c r="T336" s="18" t="e">
        <f t="shared" si="156"/>
        <v>#N/A</v>
      </c>
      <c r="U336" s="17" t="e">
        <f>VLOOKUP($A336,'DATA PENGUKURAN GARDU'!$A:$BS,46,0)</f>
        <v>#N/A</v>
      </c>
      <c r="V336" s="18" t="e">
        <f t="shared" si="157"/>
        <v>#N/A</v>
      </c>
      <c r="W336" s="17" t="e">
        <f>VLOOKUP($A336,'DATA PENGUKURAN GARDU'!$A:$BS,48,0)</f>
        <v>#N/A</v>
      </c>
      <c r="X336" s="17" t="e">
        <f>VLOOKUP($A336,'DATA PENGUKURAN GARDU'!$A:$BS,53,0)</f>
        <v>#N/A</v>
      </c>
      <c r="Y336" s="17" t="e">
        <f>VLOOKUP($A336,'DATA PENGUKURAN GARDU'!$A:$BS,54,0)</f>
        <v>#N/A</v>
      </c>
      <c r="Z336" s="17" t="e">
        <f>VLOOKUP($A336,'DATA PENGUKURAN GARDU'!$A:$BS,55,0)</f>
        <v>#N/A</v>
      </c>
      <c r="AA336" s="20" t="e">
        <f>VLOOKUP($B336,'DATA PENGUKURAN GARDU'!$A:$BS,42,0)</f>
        <v>#N/A</v>
      </c>
      <c r="AB336" s="21" t="e">
        <f t="shared" si="158"/>
        <v>#N/A</v>
      </c>
      <c r="AC336" s="20" t="e">
        <f>VLOOKUP($B336,'DATA PENGUKURAN GARDU'!$A:$BS,44,0)</f>
        <v>#N/A</v>
      </c>
      <c r="AD336" s="21" t="e">
        <f t="shared" si="159"/>
        <v>#N/A</v>
      </c>
      <c r="AE336" s="20" t="e">
        <f>VLOOKUP($B336,'DATA PENGUKURAN GARDU'!$A:$BS,46,0)</f>
        <v>#N/A</v>
      </c>
      <c r="AF336" s="21" t="e">
        <f t="shared" si="160"/>
        <v>#N/A</v>
      </c>
      <c r="AG336" s="20" t="e">
        <f>VLOOKUP($B336,'DATA PENGUKURAN GARDU'!$A:$BS,46,0)</f>
        <v>#N/A</v>
      </c>
      <c r="AH336" s="20" t="e">
        <f>VLOOKUP($B336,'DATA PENGUKURAN GARDU'!$A:$BS,53,0)</f>
        <v>#N/A</v>
      </c>
      <c r="AI336" s="20" t="e">
        <f>VLOOKUP($B336,'DATA PENGUKURAN GARDU'!$A:$BS,54,0)</f>
        <v>#N/A</v>
      </c>
      <c r="AJ336" s="17" t="e">
        <f>VLOOKUP($C336,'DATA PENGUKURAN GARDU'!$A:$BS,42,0)</f>
        <v>#N/A</v>
      </c>
      <c r="AK336" s="23" t="e">
        <f t="shared" si="161"/>
        <v>#N/A</v>
      </c>
      <c r="AL336" s="17" t="e">
        <f>VLOOKUP($C336,'DATA PENGUKURAN GARDU'!$A:$BS,44,0)</f>
        <v>#N/A</v>
      </c>
      <c r="AM336" s="23" t="e">
        <f t="shared" si="162"/>
        <v>#N/A</v>
      </c>
      <c r="AN336" s="17" t="e">
        <f>VLOOKUP($C336,'DATA PENGUKURAN GARDU'!$A:$BS,46,0)</f>
        <v>#N/A</v>
      </c>
      <c r="AO336" s="23" t="e">
        <f t="shared" si="163"/>
        <v>#N/A</v>
      </c>
      <c r="AP336" s="17" t="e">
        <f>VLOOKUP($C336,'DATA PENGUKURAN GARDU'!$A:$BS,46,0)</f>
        <v>#N/A</v>
      </c>
      <c r="AQ336" s="17" t="e">
        <f>VLOOKUP($C336,'DATA PENGUKURAN GARDU'!$A:$BS,53,0)</f>
        <v>#N/A</v>
      </c>
      <c r="AR336" s="17" t="e">
        <f>VLOOKUP($C336,'DATA PENGUKURAN GARDU'!$A:$BS,54,0)</f>
        <v>#N/A</v>
      </c>
      <c r="AS336" s="20" t="e">
        <f>VLOOKUP($D336,'DATA PENGUKURAN GARDU'!$A:$BS,42,0)</f>
        <v>#N/A</v>
      </c>
      <c r="AT336" s="21" t="e">
        <f t="shared" si="164"/>
        <v>#N/A</v>
      </c>
      <c r="AU336" s="20" t="e">
        <f>VLOOKUP($D336,'DATA PENGUKURAN GARDU'!$A:$BS,44,0)</f>
        <v>#N/A</v>
      </c>
      <c r="AV336" s="21" t="e">
        <f t="shared" si="165"/>
        <v>#N/A</v>
      </c>
      <c r="AW336" s="20" t="e">
        <f>VLOOKUP($D336,'DATA PENGUKURAN GARDU'!$A:$BS,46,0)</f>
        <v>#N/A</v>
      </c>
      <c r="AX336" s="21" t="e">
        <f t="shared" si="166"/>
        <v>#N/A</v>
      </c>
      <c r="AY336" s="20" t="e">
        <f>VLOOKUP($D336,'DATA PENGUKURAN GARDU'!$A:$BS,46,0)</f>
        <v>#N/A</v>
      </c>
      <c r="AZ336" s="20" t="e">
        <f>VLOOKUP($D336,'DATA PENGUKURAN GARDU'!$A:$BS,53,0)</f>
        <v>#N/A</v>
      </c>
      <c r="BA336" s="20" t="e">
        <f>VLOOKUP($D336,'DATA PENGUKURAN GARDU'!$A:$BS,54,0)</f>
        <v>#N/A</v>
      </c>
      <c r="BB336" s="17" t="e">
        <f>VLOOKUP($E336,'DATA PENGUKURAN GARDU'!$A:$BS,42,0)</f>
        <v>#N/A</v>
      </c>
      <c r="BC336" s="23" t="e">
        <f t="shared" si="167"/>
        <v>#N/A</v>
      </c>
      <c r="BD336" s="17" t="e">
        <f>VLOOKUP($E336,'DATA PENGUKURAN GARDU'!$A:$BS,44,0)</f>
        <v>#N/A</v>
      </c>
      <c r="BE336" s="23" t="e">
        <f t="shared" si="168"/>
        <v>#N/A</v>
      </c>
      <c r="BF336" s="17" t="e">
        <f>VLOOKUP($E336,'DATA PENGUKURAN GARDU'!$A:$BS,46,0)</f>
        <v>#N/A</v>
      </c>
      <c r="BG336" s="23" t="e">
        <f t="shared" si="169"/>
        <v>#N/A</v>
      </c>
      <c r="BH336" s="17" t="e">
        <f>VLOOKUP($E336,'DATA PENGUKURAN GARDU'!$A:$BS,46,0)</f>
        <v>#N/A</v>
      </c>
      <c r="BI336" s="17" t="e">
        <f>VLOOKUP($E336,'DATA PENGUKURAN GARDU'!$A:$BS,53,0)</f>
        <v>#N/A</v>
      </c>
      <c r="BJ336" s="17" t="e">
        <f>VLOOKUP($E336,'DATA PENGUKURAN GARDU'!$A:$BS,54,0)</f>
        <v>#N/A</v>
      </c>
      <c r="BK336" s="20" t="e">
        <f t="shared" si="180"/>
        <v>#N/A</v>
      </c>
      <c r="BL336" s="20" t="e">
        <f t="shared" si="181"/>
        <v>#N/A</v>
      </c>
      <c r="BM336" s="20" t="e">
        <f t="shared" si="182"/>
        <v>#N/A</v>
      </c>
      <c r="BN336" s="25" t="e">
        <f t="shared" si="183"/>
        <v>#N/A</v>
      </c>
      <c r="BO336" s="26" t="str">
        <f t="shared" si="184"/>
        <v>0</v>
      </c>
      <c r="BP336" s="21" t="e">
        <f t="shared" si="185"/>
        <v>#VALUE!</v>
      </c>
      <c r="BQ336" s="20" t="e">
        <f t="shared" si="186"/>
        <v>#N/A</v>
      </c>
      <c r="BR336" s="20" t="e">
        <v>#N/A</v>
      </c>
      <c r="BS336" s="9" t="e">
        <v>#N/A</v>
      </c>
      <c r="BT336" s="2" t="e">
        <f t="shared" si="187"/>
        <v>#VALUE!</v>
      </c>
      <c r="BU336" s="2" t="e">
        <f t="shared" si="170"/>
        <v>#N/A</v>
      </c>
      <c r="BV336" s="2" t="e">
        <f t="shared" si="171"/>
        <v>#N/A</v>
      </c>
    </row>
    <row r="337" s="2" customFormat="1" ht="22.95" customHeight="1" spans="1:74">
      <c r="A337" s="9" t="str">
        <f t="shared" si="172"/>
        <v>BB 001Induk</v>
      </c>
      <c r="B337" s="9" t="str">
        <f t="shared" si="173"/>
        <v>BB 001jurusan 1</v>
      </c>
      <c r="C337" s="9" t="str">
        <f t="shared" si="174"/>
        <v>BB 001jurusan 2</v>
      </c>
      <c r="D337" s="9" t="str">
        <f t="shared" si="175"/>
        <v>BB 001jurusan 3</v>
      </c>
      <c r="E337" s="9" t="str">
        <f t="shared" si="176"/>
        <v>BB 001jurusan 4</v>
      </c>
      <c r="F337" s="10" t="s">
        <v>427</v>
      </c>
      <c r="G337" s="10" t="s">
        <v>131</v>
      </c>
      <c r="H337" s="10" t="s">
        <v>428</v>
      </c>
      <c r="I337" s="10" t="s">
        <v>10705</v>
      </c>
      <c r="J337" s="10" t="s">
        <v>10706</v>
      </c>
      <c r="K337" s="10" t="s">
        <v>7465</v>
      </c>
      <c r="L337" s="10"/>
      <c r="M337" s="10"/>
      <c r="N337" s="14">
        <f t="shared" si="177"/>
        <v>0</v>
      </c>
      <c r="O337" s="15" t="e">
        <f t="shared" si="178"/>
        <v>#VALUE!</v>
      </c>
      <c r="P337" s="15" t="e">
        <f t="shared" si="179"/>
        <v>#VALUE!</v>
      </c>
      <c r="Q337" s="17" t="e">
        <f>VLOOKUP($A337,'DATA PENGUKURAN GARDU'!$A:$BS,42,0)</f>
        <v>#N/A</v>
      </c>
      <c r="R337" s="18" t="e">
        <f t="shared" si="155"/>
        <v>#N/A</v>
      </c>
      <c r="S337" s="17" t="e">
        <f>VLOOKUP($A337,'DATA PENGUKURAN GARDU'!$A:$BS,44,0)</f>
        <v>#N/A</v>
      </c>
      <c r="T337" s="18" t="e">
        <f t="shared" si="156"/>
        <v>#N/A</v>
      </c>
      <c r="U337" s="17" t="e">
        <f>VLOOKUP($A337,'DATA PENGUKURAN GARDU'!$A:$BS,46,0)</f>
        <v>#N/A</v>
      </c>
      <c r="V337" s="18" t="e">
        <f t="shared" si="157"/>
        <v>#N/A</v>
      </c>
      <c r="W337" s="17" t="e">
        <f>VLOOKUP($A337,'DATA PENGUKURAN GARDU'!$A:$BS,48,0)</f>
        <v>#N/A</v>
      </c>
      <c r="X337" s="17" t="e">
        <f>VLOOKUP($A337,'DATA PENGUKURAN GARDU'!$A:$BS,53,0)</f>
        <v>#N/A</v>
      </c>
      <c r="Y337" s="17" t="e">
        <f>VLOOKUP($A337,'DATA PENGUKURAN GARDU'!$A:$BS,54,0)</f>
        <v>#N/A</v>
      </c>
      <c r="Z337" s="17" t="e">
        <f>VLOOKUP($A337,'DATA PENGUKURAN GARDU'!$A:$BS,55,0)</f>
        <v>#N/A</v>
      </c>
      <c r="AA337" s="20" t="e">
        <f>VLOOKUP($B337,'DATA PENGUKURAN GARDU'!$A:$BS,42,0)</f>
        <v>#N/A</v>
      </c>
      <c r="AB337" s="21" t="e">
        <f t="shared" si="158"/>
        <v>#N/A</v>
      </c>
      <c r="AC337" s="20" t="e">
        <f>VLOOKUP($B337,'DATA PENGUKURAN GARDU'!$A:$BS,44,0)</f>
        <v>#N/A</v>
      </c>
      <c r="AD337" s="21" t="e">
        <f t="shared" si="159"/>
        <v>#N/A</v>
      </c>
      <c r="AE337" s="20" t="e">
        <f>VLOOKUP($B337,'DATA PENGUKURAN GARDU'!$A:$BS,46,0)</f>
        <v>#N/A</v>
      </c>
      <c r="AF337" s="21" t="e">
        <f t="shared" si="160"/>
        <v>#N/A</v>
      </c>
      <c r="AG337" s="20" t="e">
        <f>VLOOKUP($B337,'DATA PENGUKURAN GARDU'!$A:$BS,46,0)</f>
        <v>#N/A</v>
      </c>
      <c r="AH337" s="20" t="e">
        <f>VLOOKUP($B337,'DATA PENGUKURAN GARDU'!$A:$BS,53,0)</f>
        <v>#N/A</v>
      </c>
      <c r="AI337" s="20" t="e">
        <f>VLOOKUP($B337,'DATA PENGUKURAN GARDU'!$A:$BS,54,0)</f>
        <v>#N/A</v>
      </c>
      <c r="AJ337" s="17" t="e">
        <f>VLOOKUP($C337,'DATA PENGUKURAN GARDU'!$A:$BS,42,0)</f>
        <v>#N/A</v>
      </c>
      <c r="AK337" s="23" t="e">
        <f t="shared" si="161"/>
        <v>#N/A</v>
      </c>
      <c r="AL337" s="17" t="e">
        <f>VLOOKUP($C337,'DATA PENGUKURAN GARDU'!$A:$BS,44,0)</f>
        <v>#N/A</v>
      </c>
      <c r="AM337" s="23" t="e">
        <f t="shared" si="162"/>
        <v>#N/A</v>
      </c>
      <c r="AN337" s="17" t="e">
        <f>VLOOKUP($C337,'DATA PENGUKURAN GARDU'!$A:$BS,46,0)</f>
        <v>#N/A</v>
      </c>
      <c r="AO337" s="23" t="e">
        <f t="shared" si="163"/>
        <v>#N/A</v>
      </c>
      <c r="AP337" s="17" t="e">
        <f>VLOOKUP($C337,'DATA PENGUKURAN GARDU'!$A:$BS,46,0)</f>
        <v>#N/A</v>
      </c>
      <c r="AQ337" s="17" t="e">
        <f>VLOOKUP($C337,'DATA PENGUKURAN GARDU'!$A:$BS,53,0)</f>
        <v>#N/A</v>
      </c>
      <c r="AR337" s="17" t="e">
        <f>VLOOKUP($C337,'DATA PENGUKURAN GARDU'!$A:$BS,54,0)</f>
        <v>#N/A</v>
      </c>
      <c r="AS337" s="20" t="e">
        <f>VLOOKUP($D337,'DATA PENGUKURAN GARDU'!$A:$BS,42,0)</f>
        <v>#N/A</v>
      </c>
      <c r="AT337" s="21" t="e">
        <f t="shared" si="164"/>
        <v>#N/A</v>
      </c>
      <c r="AU337" s="20" t="e">
        <f>VLOOKUP($D337,'DATA PENGUKURAN GARDU'!$A:$BS,44,0)</f>
        <v>#N/A</v>
      </c>
      <c r="AV337" s="21" t="e">
        <f t="shared" si="165"/>
        <v>#N/A</v>
      </c>
      <c r="AW337" s="20" t="e">
        <f>VLOOKUP($D337,'DATA PENGUKURAN GARDU'!$A:$BS,46,0)</f>
        <v>#N/A</v>
      </c>
      <c r="AX337" s="21" t="e">
        <f t="shared" si="166"/>
        <v>#N/A</v>
      </c>
      <c r="AY337" s="20" t="e">
        <f>VLOOKUP($D337,'DATA PENGUKURAN GARDU'!$A:$BS,46,0)</f>
        <v>#N/A</v>
      </c>
      <c r="AZ337" s="20" t="e">
        <f>VLOOKUP($D337,'DATA PENGUKURAN GARDU'!$A:$BS,53,0)</f>
        <v>#N/A</v>
      </c>
      <c r="BA337" s="20" t="e">
        <f>VLOOKUP($D337,'DATA PENGUKURAN GARDU'!$A:$BS,54,0)</f>
        <v>#N/A</v>
      </c>
      <c r="BB337" s="17" t="e">
        <f>VLOOKUP($E337,'DATA PENGUKURAN GARDU'!$A:$BS,42,0)</f>
        <v>#N/A</v>
      </c>
      <c r="BC337" s="23" t="e">
        <f t="shared" si="167"/>
        <v>#N/A</v>
      </c>
      <c r="BD337" s="17" t="e">
        <f>VLOOKUP($E337,'DATA PENGUKURAN GARDU'!$A:$BS,44,0)</f>
        <v>#N/A</v>
      </c>
      <c r="BE337" s="23" t="e">
        <f t="shared" si="168"/>
        <v>#N/A</v>
      </c>
      <c r="BF337" s="17" t="e">
        <f>VLOOKUP($E337,'DATA PENGUKURAN GARDU'!$A:$BS,46,0)</f>
        <v>#N/A</v>
      </c>
      <c r="BG337" s="23" t="e">
        <f t="shared" si="169"/>
        <v>#N/A</v>
      </c>
      <c r="BH337" s="17" t="e">
        <f>VLOOKUP($E337,'DATA PENGUKURAN GARDU'!$A:$BS,46,0)</f>
        <v>#N/A</v>
      </c>
      <c r="BI337" s="17" t="e">
        <f>VLOOKUP($E337,'DATA PENGUKURAN GARDU'!$A:$BS,53,0)</f>
        <v>#N/A</v>
      </c>
      <c r="BJ337" s="17" t="e">
        <f>VLOOKUP($E337,'DATA PENGUKURAN GARDU'!$A:$BS,54,0)</f>
        <v>#N/A</v>
      </c>
      <c r="BK337" s="20" t="e">
        <f t="shared" si="180"/>
        <v>#N/A</v>
      </c>
      <c r="BL337" s="20" t="e">
        <f t="shared" si="181"/>
        <v>#N/A</v>
      </c>
      <c r="BM337" s="20" t="e">
        <f t="shared" si="182"/>
        <v>#N/A</v>
      </c>
      <c r="BN337" s="25" t="e">
        <f t="shared" si="183"/>
        <v>#N/A</v>
      </c>
      <c r="BO337" s="26" t="str">
        <f t="shared" si="184"/>
        <v>0</v>
      </c>
      <c r="BP337" s="21" t="e">
        <f t="shared" si="185"/>
        <v>#VALUE!</v>
      </c>
      <c r="BQ337" s="20" t="e">
        <f t="shared" si="186"/>
        <v>#N/A</v>
      </c>
      <c r="BR337" s="20" t="e">
        <v>#N/A</v>
      </c>
      <c r="BS337" s="9" t="e">
        <v>#N/A</v>
      </c>
      <c r="BT337" s="2" t="e">
        <f t="shared" si="187"/>
        <v>#VALUE!</v>
      </c>
      <c r="BU337" s="2" t="e">
        <f t="shared" si="170"/>
        <v>#N/A</v>
      </c>
      <c r="BV337" s="2" t="e">
        <f t="shared" si="171"/>
        <v>#N/A</v>
      </c>
    </row>
    <row r="338" s="2" customFormat="1" ht="22.95" customHeight="1" spans="1:74">
      <c r="A338" s="9" t="str">
        <f t="shared" si="172"/>
        <v>BB 064Induk</v>
      </c>
      <c r="B338" s="9" t="str">
        <f t="shared" si="173"/>
        <v>BB 064jurusan 1</v>
      </c>
      <c r="C338" s="9" t="str">
        <f t="shared" si="174"/>
        <v>BB 064jurusan 2</v>
      </c>
      <c r="D338" s="9" t="str">
        <f t="shared" si="175"/>
        <v>BB 064jurusan 3</v>
      </c>
      <c r="E338" s="9" t="str">
        <f t="shared" si="176"/>
        <v>BB 064jurusan 4</v>
      </c>
      <c r="F338" s="10" t="s">
        <v>429</v>
      </c>
      <c r="G338" s="10" t="s">
        <v>4</v>
      </c>
      <c r="H338" s="10" t="s">
        <v>430</v>
      </c>
      <c r="I338" s="10" t="s">
        <v>10707</v>
      </c>
      <c r="J338" s="10" t="s">
        <v>10708</v>
      </c>
      <c r="K338" s="10" t="s">
        <v>7465</v>
      </c>
      <c r="L338" s="10"/>
      <c r="M338" s="10"/>
      <c r="N338" s="14">
        <f t="shared" si="177"/>
        <v>0</v>
      </c>
      <c r="O338" s="15" t="e">
        <f t="shared" si="178"/>
        <v>#VALUE!</v>
      </c>
      <c r="P338" s="15" t="e">
        <f t="shared" si="179"/>
        <v>#VALUE!</v>
      </c>
      <c r="Q338" s="17" t="e">
        <f>VLOOKUP($A338,'DATA PENGUKURAN GARDU'!$A:$BS,42,0)</f>
        <v>#N/A</v>
      </c>
      <c r="R338" s="18" t="e">
        <f t="shared" ref="R338:R401" si="188">Q338/$P338*100</f>
        <v>#N/A</v>
      </c>
      <c r="S338" s="17" t="e">
        <f>VLOOKUP($A338,'DATA PENGUKURAN GARDU'!$A:$BS,44,0)</f>
        <v>#N/A</v>
      </c>
      <c r="T338" s="18" t="e">
        <f t="shared" ref="T338:T401" si="189">S338/$P338*100</f>
        <v>#N/A</v>
      </c>
      <c r="U338" s="17" t="e">
        <f>VLOOKUP($A338,'DATA PENGUKURAN GARDU'!$A:$BS,46,0)</f>
        <v>#N/A</v>
      </c>
      <c r="V338" s="18" t="e">
        <f t="shared" ref="V338:V401" si="190">U338/$P338*100</f>
        <v>#N/A</v>
      </c>
      <c r="W338" s="17" t="e">
        <f>VLOOKUP($A338,'DATA PENGUKURAN GARDU'!$A:$BS,48,0)</f>
        <v>#N/A</v>
      </c>
      <c r="X338" s="17" t="e">
        <f>VLOOKUP($A338,'DATA PENGUKURAN GARDU'!$A:$BS,53,0)</f>
        <v>#N/A</v>
      </c>
      <c r="Y338" s="17" t="e">
        <f>VLOOKUP($A338,'DATA PENGUKURAN GARDU'!$A:$BS,54,0)</f>
        <v>#N/A</v>
      </c>
      <c r="Z338" s="17" t="e">
        <f>VLOOKUP($A338,'DATA PENGUKURAN GARDU'!$A:$BS,55,0)</f>
        <v>#N/A</v>
      </c>
      <c r="AA338" s="20" t="e">
        <f>VLOOKUP($B338,'DATA PENGUKURAN GARDU'!$A:$BS,42,0)</f>
        <v>#N/A</v>
      </c>
      <c r="AB338" s="21" t="e">
        <f t="shared" ref="AB338:AB401" si="191">AA338/$P338*100</f>
        <v>#N/A</v>
      </c>
      <c r="AC338" s="20" t="e">
        <f>VLOOKUP($B338,'DATA PENGUKURAN GARDU'!$A:$BS,44,0)</f>
        <v>#N/A</v>
      </c>
      <c r="AD338" s="21" t="e">
        <f t="shared" ref="AD338:AD401" si="192">AC338/$P338*100</f>
        <v>#N/A</v>
      </c>
      <c r="AE338" s="20" t="e">
        <f>VLOOKUP($B338,'DATA PENGUKURAN GARDU'!$A:$BS,46,0)</f>
        <v>#N/A</v>
      </c>
      <c r="AF338" s="21" t="e">
        <f t="shared" ref="AF338:AF401" si="193">AE338/$P338*100</f>
        <v>#N/A</v>
      </c>
      <c r="AG338" s="20" t="e">
        <f>VLOOKUP($B338,'DATA PENGUKURAN GARDU'!$A:$BS,46,0)</f>
        <v>#N/A</v>
      </c>
      <c r="AH338" s="20" t="e">
        <f>VLOOKUP($B338,'DATA PENGUKURAN GARDU'!$A:$BS,53,0)</f>
        <v>#N/A</v>
      </c>
      <c r="AI338" s="20" t="e">
        <f>VLOOKUP($B338,'DATA PENGUKURAN GARDU'!$A:$BS,54,0)</f>
        <v>#N/A</v>
      </c>
      <c r="AJ338" s="17" t="e">
        <f>VLOOKUP($C338,'DATA PENGUKURAN GARDU'!$A:$BS,42,0)</f>
        <v>#N/A</v>
      </c>
      <c r="AK338" s="23" t="e">
        <f t="shared" ref="AK338:AK401" si="194">AJ338/$P338*100</f>
        <v>#N/A</v>
      </c>
      <c r="AL338" s="17" t="e">
        <f>VLOOKUP($C338,'DATA PENGUKURAN GARDU'!$A:$BS,44,0)</f>
        <v>#N/A</v>
      </c>
      <c r="AM338" s="23" t="e">
        <f t="shared" ref="AM338:AM401" si="195">AL338/$P338*100</f>
        <v>#N/A</v>
      </c>
      <c r="AN338" s="17" t="e">
        <f>VLOOKUP($C338,'DATA PENGUKURAN GARDU'!$A:$BS,46,0)</f>
        <v>#N/A</v>
      </c>
      <c r="AO338" s="23" t="e">
        <f t="shared" ref="AO338:AO401" si="196">AN338/$P338*100</f>
        <v>#N/A</v>
      </c>
      <c r="AP338" s="17" t="e">
        <f>VLOOKUP($C338,'DATA PENGUKURAN GARDU'!$A:$BS,46,0)</f>
        <v>#N/A</v>
      </c>
      <c r="AQ338" s="17" t="e">
        <f>VLOOKUP($C338,'DATA PENGUKURAN GARDU'!$A:$BS,53,0)</f>
        <v>#N/A</v>
      </c>
      <c r="AR338" s="17" t="e">
        <f>VLOOKUP($C338,'DATA PENGUKURAN GARDU'!$A:$BS,54,0)</f>
        <v>#N/A</v>
      </c>
      <c r="AS338" s="20" t="e">
        <f>VLOOKUP($D338,'DATA PENGUKURAN GARDU'!$A:$BS,42,0)</f>
        <v>#N/A</v>
      </c>
      <c r="AT338" s="21" t="e">
        <f t="shared" ref="AT338:AT401" si="197">AS338/$P338*100</f>
        <v>#N/A</v>
      </c>
      <c r="AU338" s="20" t="e">
        <f>VLOOKUP($D338,'DATA PENGUKURAN GARDU'!$A:$BS,44,0)</f>
        <v>#N/A</v>
      </c>
      <c r="AV338" s="21" t="e">
        <f t="shared" ref="AV338:AV401" si="198">AU338/$P338*100</f>
        <v>#N/A</v>
      </c>
      <c r="AW338" s="20" t="e">
        <f>VLOOKUP($D338,'DATA PENGUKURAN GARDU'!$A:$BS,46,0)</f>
        <v>#N/A</v>
      </c>
      <c r="AX338" s="21" t="e">
        <f t="shared" ref="AX338:AX401" si="199">AW338/$P338*100</f>
        <v>#N/A</v>
      </c>
      <c r="AY338" s="20" t="e">
        <f>VLOOKUP($D338,'DATA PENGUKURAN GARDU'!$A:$BS,46,0)</f>
        <v>#N/A</v>
      </c>
      <c r="AZ338" s="20" t="e">
        <f>VLOOKUP($D338,'DATA PENGUKURAN GARDU'!$A:$BS,53,0)</f>
        <v>#N/A</v>
      </c>
      <c r="BA338" s="20" t="e">
        <f>VLOOKUP($D338,'DATA PENGUKURAN GARDU'!$A:$BS,54,0)</f>
        <v>#N/A</v>
      </c>
      <c r="BB338" s="17" t="e">
        <f>VLOOKUP($E338,'DATA PENGUKURAN GARDU'!$A:$BS,42,0)</f>
        <v>#N/A</v>
      </c>
      <c r="BC338" s="23" t="e">
        <f t="shared" ref="BC338:BC401" si="200">BB338/$P338*100</f>
        <v>#N/A</v>
      </c>
      <c r="BD338" s="17" t="e">
        <f>VLOOKUP($E338,'DATA PENGUKURAN GARDU'!$A:$BS,44,0)</f>
        <v>#N/A</v>
      </c>
      <c r="BE338" s="23" t="e">
        <f t="shared" ref="BE338:BE401" si="201">BD338/$P338*100</f>
        <v>#N/A</v>
      </c>
      <c r="BF338" s="17" t="e">
        <f>VLOOKUP($E338,'DATA PENGUKURAN GARDU'!$A:$BS,46,0)</f>
        <v>#N/A</v>
      </c>
      <c r="BG338" s="23" t="e">
        <f t="shared" ref="BG338:BG401" si="202">BF338/$P338*100</f>
        <v>#N/A</v>
      </c>
      <c r="BH338" s="17" t="e">
        <f>VLOOKUP($E338,'DATA PENGUKURAN GARDU'!$A:$BS,46,0)</f>
        <v>#N/A</v>
      </c>
      <c r="BI338" s="17" t="e">
        <f>VLOOKUP($E338,'DATA PENGUKURAN GARDU'!$A:$BS,53,0)</f>
        <v>#N/A</v>
      </c>
      <c r="BJ338" s="17" t="e">
        <f>VLOOKUP($E338,'DATA PENGUKURAN GARDU'!$A:$BS,54,0)</f>
        <v>#N/A</v>
      </c>
      <c r="BK338" s="20" t="e">
        <f t="shared" si="180"/>
        <v>#N/A</v>
      </c>
      <c r="BL338" s="20" t="e">
        <f t="shared" si="181"/>
        <v>#N/A</v>
      </c>
      <c r="BM338" s="20" t="e">
        <f t="shared" si="182"/>
        <v>#N/A</v>
      </c>
      <c r="BN338" s="25" t="e">
        <f t="shared" si="183"/>
        <v>#N/A</v>
      </c>
      <c r="BO338" s="26" t="str">
        <f t="shared" si="184"/>
        <v>0</v>
      </c>
      <c r="BP338" s="21" t="e">
        <f t="shared" si="185"/>
        <v>#VALUE!</v>
      </c>
      <c r="BQ338" s="20" t="e">
        <f t="shared" si="186"/>
        <v>#N/A</v>
      </c>
      <c r="BR338" s="20" t="e">
        <v>#N/A</v>
      </c>
      <c r="BS338" s="9" t="e">
        <v>#N/A</v>
      </c>
      <c r="BT338" s="2" t="e">
        <f t="shared" si="187"/>
        <v>#VALUE!</v>
      </c>
      <c r="BU338" s="2" t="e">
        <f t="shared" si="170"/>
        <v>#N/A</v>
      </c>
      <c r="BV338" s="2" t="e">
        <f t="shared" si="171"/>
        <v>#N/A</v>
      </c>
    </row>
    <row r="339" s="2" customFormat="1" ht="22.95" customHeight="1" spans="1:74">
      <c r="A339" s="9" t="str">
        <f t="shared" si="172"/>
        <v>BB 067Induk</v>
      </c>
      <c r="B339" s="9" t="str">
        <f t="shared" si="173"/>
        <v>BB 067jurusan 1</v>
      </c>
      <c r="C339" s="9" t="str">
        <f t="shared" si="174"/>
        <v>BB 067jurusan 2</v>
      </c>
      <c r="D339" s="9" t="str">
        <f t="shared" si="175"/>
        <v>BB 067jurusan 3</v>
      </c>
      <c r="E339" s="9" t="str">
        <f t="shared" si="176"/>
        <v>BB 067jurusan 4</v>
      </c>
      <c r="F339" s="10" t="s">
        <v>431</v>
      </c>
      <c r="G339" s="10" t="s">
        <v>4</v>
      </c>
      <c r="H339" s="10" t="s">
        <v>432</v>
      </c>
      <c r="I339" s="10" t="s">
        <v>10709</v>
      </c>
      <c r="J339" s="10" t="s">
        <v>10710</v>
      </c>
      <c r="K339" s="10" t="s">
        <v>7465</v>
      </c>
      <c r="L339" s="10"/>
      <c r="M339" s="10"/>
      <c r="N339" s="14">
        <f t="shared" si="177"/>
        <v>0</v>
      </c>
      <c r="O339" s="15" t="e">
        <f t="shared" si="178"/>
        <v>#VALUE!</v>
      </c>
      <c r="P339" s="15" t="e">
        <f t="shared" si="179"/>
        <v>#VALUE!</v>
      </c>
      <c r="Q339" s="17" t="e">
        <f>VLOOKUP($A339,'DATA PENGUKURAN GARDU'!$A:$BS,42,0)</f>
        <v>#N/A</v>
      </c>
      <c r="R339" s="18" t="e">
        <f t="shared" si="188"/>
        <v>#N/A</v>
      </c>
      <c r="S339" s="17" t="e">
        <f>VLOOKUP($A339,'DATA PENGUKURAN GARDU'!$A:$BS,44,0)</f>
        <v>#N/A</v>
      </c>
      <c r="T339" s="18" t="e">
        <f t="shared" si="189"/>
        <v>#N/A</v>
      </c>
      <c r="U339" s="17" t="e">
        <f>VLOOKUP($A339,'DATA PENGUKURAN GARDU'!$A:$BS,46,0)</f>
        <v>#N/A</v>
      </c>
      <c r="V339" s="18" t="e">
        <f t="shared" si="190"/>
        <v>#N/A</v>
      </c>
      <c r="W339" s="17" t="e">
        <f>VLOOKUP($A339,'DATA PENGUKURAN GARDU'!$A:$BS,48,0)</f>
        <v>#N/A</v>
      </c>
      <c r="X339" s="17" t="e">
        <f>VLOOKUP($A339,'DATA PENGUKURAN GARDU'!$A:$BS,53,0)</f>
        <v>#N/A</v>
      </c>
      <c r="Y339" s="17" t="e">
        <f>VLOOKUP($A339,'DATA PENGUKURAN GARDU'!$A:$BS,54,0)</f>
        <v>#N/A</v>
      </c>
      <c r="Z339" s="17" t="e">
        <f>VLOOKUP($A339,'DATA PENGUKURAN GARDU'!$A:$BS,55,0)</f>
        <v>#N/A</v>
      </c>
      <c r="AA339" s="20" t="e">
        <f>VLOOKUP($B339,'DATA PENGUKURAN GARDU'!$A:$BS,42,0)</f>
        <v>#N/A</v>
      </c>
      <c r="AB339" s="21" t="e">
        <f t="shared" si="191"/>
        <v>#N/A</v>
      </c>
      <c r="AC339" s="20" t="e">
        <f>VLOOKUP($B339,'DATA PENGUKURAN GARDU'!$A:$BS,44,0)</f>
        <v>#N/A</v>
      </c>
      <c r="AD339" s="21" t="e">
        <f t="shared" si="192"/>
        <v>#N/A</v>
      </c>
      <c r="AE339" s="20" t="e">
        <f>VLOOKUP($B339,'DATA PENGUKURAN GARDU'!$A:$BS,46,0)</f>
        <v>#N/A</v>
      </c>
      <c r="AF339" s="21" t="e">
        <f t="shared" si="193"/>
        <v>#N/A</v>
      </c>
      <c r="AG339" s="20" t="e">
        <f>VLOOKUP($B339,'DATA PENGUKURAN GARDU'!$A:$BS,46,0)</f>
        <v>#N/A</v>
      </c>
      <c r="AH339" s="20" t="e">
        <f>VLOOKUP($B339,'DATA PENGUKURAN GARDU'!$A:$BS,53,0)</f>
        <v>#N/A</v>
      </c>
      <c r="AI339" s="20" t="e">
        <f>VLOOKUP($B339,'DATA PENGUKURAN GARDU'!$A:$BS,54,0)</f>
        <v>#N/A</v>
      </c>
      <c r="AJ339" s="17" t="e">
        <f>VLOOKUP($C339,'DATA PENGUKURAN GARDU'!$A:$BS,42,0)</f>
        <v>#N/A</v>
      </c>
      <c r="AK339" s="23" t="e">
        <f t="shared" si="194"/>
        <v>#N/A</v>
      </c>
      <c r="AL339" s="17" t="e">
        <f>VLOOKUP($C339,'DATA PENGUKURAN GARDU'!$A:$BS,44,0)</f>
        <v>#N/A</v>
      </c>
      <c r="AM339" s="23" t="e">
        <f t="shared" si="195"/>
        <v>#N/A</v>
      </c>
      <c r="AN339" s="17" t="e">
        <f>VLOOKUP($C339,'DATA PENGUKURAN GARDU'!$A:$BS,46,0)</f>
        <v>#N/A</v>
      </c>
      <c r="AO339" s="23" t="e">
        <f t="shared" si="196"/>
        <v>#N/A</v>
      </c>
      <c r="AP339" s="17" t="e">
        <f>VLOOKUP($C339,'DATA PENGUKURAN GARDU'!$A:$BS,46,0)</f>
        <v>#N/A</v>
      </c>
      <c r="AQ339" s="17" t="e">
        <f>VLOOKUP($C339,'DATA PENGUKURAN GARDU'!$A:$BS,53,0)</f>
        <v>#N/A</v>
      </c>
      <c r="AR339" s="17" t="e">
        <f>VLOOKUP($C339,'DATA PENGUKURAN GARDU'!$A:$BS,54,0)</f>
        <v>#N/A</v>
      </c>
      <c r="AS339" s="20" t="e">
        <f>VLOOKUP($D339,'DATA PENGUKURAN GARDU'!$A:$BS,42,0)</f>
        <v>#N/A</v>
      </c>
      <c r="AT339" s="21" t="e">
        <f t="shared" si="197"/>
        <v>#N/A</v>
      </c>
      <c r="AU339" s="20" t="e">
        <f>VLOOKUP($D339,'DATA PENGUKURAN GARDU'!$A:$BS,44,0)</f>
        <v>#N/A</v>
      </c>
      <c r="AV339" s="21" t="e">
        <f t="shared" si="198"/>
        <v>#N/A</v>
      </c>
      <c r="AW339" s="20" t="e">
        <f>VLOOKUP($D339,'DATA PENGUKURAN GARDU'!$A:$BS,46,0)</f>
        <v>#N/A</v>
      </c>
      <c r="AX339" s="21" t="e">
        <f t="shared" si="199"/>
        <v>#N/A</v>
      </c>
      <c r="AY339" s="20" t="e">
        <f>VLOOKUP($D339,'DATA PENGUKURAN GARDU'!$A:$BS,46,0)</f>
        <v>#N/A</v>
      </c>
      <c r="AZ339" s="20" t="e">
        <f>VLOOKUP($D339,'DATA PENGUKURAN GARDU'!$A:$BS,53,0)</f>
        <v>#N/A</v>
      </c>
      <c r="BA339" s="20" t="e">
        <f>VLOOKUP($D339,'DATA PENGUKURAN GARDU'!$A:$BS,54,0)</f>
        <v>#N/A</v>
      </c>
      <c r="BB339" s="17" t="e">
        <f>VLOOKUP($E339,'DATA PENGUKURAN GARDU'!$A:$BS,42,0)</f>
        <v>#N/A</v>
      </c>
      <c r="BC339" s="23" t="e">
        <f t="shared" si="200"/>
        <v>#N/A</v>
      </c>
      <c r="BD339" s="17" t="e">
        <f>VLOOKUP($E339,'DATA PENGUKURAN GARDU'!$A:$BS,44,0)</f>
        <v>#N/A</v>
      </c>
      <c r="BE339" s="23" t="e">
        <f t="shared" si="201"/>
        <v>#N/A</v>
      </c>
      <c r="BF339" s="17" t="e">
        <f>VLOOKUP($E339,'DATA PENGUKURAN GARDU'!$A:$BS,46,0)</f>
        <v>#N/A</v>
      </c>
      <c r="BG339" s="23" t="e">
        <f t="shared" si="202"/>
        <v>#N/A</v>
      </c>
      <c r="BH339" s="17" t="e">
        <f>VLOOKUP($E339,'DATA PENGUKURAN GARDU'!$A:$BS,46,0)</f>
        <v>#N/A</v>
      </c>
      <c r="BI339" s="17" t="e">
        <f>VLOOKUP($E339,'DATA PENGUKURAN GARDU'!$A:$BS,53,0)</f>
        <v>#N/A</v>
      </c>
      <c r="BJ339" s="17" t="e">
        <f>VLOOKUP($E339,'DATA PENGUKURAN GARDU'!$A:$BS,54,0)</f>
        <v>#N/A</v>
      </c>
      <c r="BK339" s="20" t="e">
        <f t="shared" si="180"/>
        <v>#N/A</v>
      </c>
      <c r="BL339" s="20" t="e">
        <f t="shared" si="181"/>
        <v>#N/A</v>
      </c>
      <c r="BM339" s="20" t="e">
        <f t="shared" si="182"/>
        <v>#N/A</v>
      </c>
      <c r="BN339" s="25" t="e">
        <f t="shared" si="183"/>
        <v>#N/A</v>
      </c>
      <c r="BO339" s="26" t="str">
        <f t="shared" si="184"/>
        <v>0</v>
      </c>
      <c r="BP339" s="21" t="e">
        <f t="shared" si="185"/>
        <v>#VALUE!</v>
      </c>
      <c r="BQ339" s="20" t="e">
        <f t="shared" si="186"/>
        <v>#N/A</v>
      </c>
      <c r="BR339" s="20" t="e">
        <v>#N/A</v>
      </c>
      <c r="BS339" s="9" t="e">
        <v>#N/A</v>
      </c>
      <c r="BT339" s="2" t="e">
        <f t="shared" si="187"/>
        <v>#VALUE!</v>
      </c>
      <c r="BU339" s="2" t="e">
        <f t="shared" si="170"/>
        <v>#N/A</v>
      </c>
      <c r="BV339" s="2" t="e">
        <f t="shared" si="171"/>
        <v>#N/A</v>
      </c>
    </row>
    <row r="340" s="2" customFormat="1" ht="22.95" customHeight="1" spans="1:74">
      <c r="A340" s="9" t="str">
        <f t="shared" si="172"/>
        <v>BB 073.1Induk</v>
      </c>
      <c r="B340" s="9" t="str">
        <f t="shared" si="173"/>
        <v>BB 073.1jurusan 1</v>
      </c>
      <c r="C340" s="9" t="str">
        <f t="shared" si="174"/>
        <v>BB 073.1jurusan 2</v>
      </c>
      <c r="D340" s="9" t="str">
        <f t="shared" si="175"/>
        <v>BB 073.1jurusan 3</v>
      </c>
      <c r="E340" s="9" t="str">
        <f t="shared" si="176"/>
        <v>BB 073.1jurusan 4</v>
      </c>
      <c r="F340" s="10" t="s">
        <v>433</v>
      </c>
      <c r="G340" s="10" t="s">
        <v>4</v>
      </c>
      <c r="H340" s="10" t="s">
        <v>434</v>
      </c>
      <c r="I340" s="10" t="s">
        <v>10711</v>
      </c>
      <c r="J340" s="10" t="s">
        <v>10712</v>
      </c>
      <c r="K340" s="10" t="s">
        <v>7465</v>
      </c>
      <c r="L340" s="10"/>
      <c r="M340" s="10"/>
      <c r="N340" s="14">
        <f t="shared" si="177"/>
        <v>0</v>
      </c>
      <c r="O340" s="15" t="e">
        <f t="shared" si="178"/>
        <v>#VALUE!</v>
      </c>
      <c r="P340" s="15" t="e">
        <f t="shared" si="179"/>
        <v>#VALUE!</v>
      </c>
      <c r="Q340" s="17" t="e">
        <f>VLOOKUP($A340,'DATA PENGUKURAN GARDU'!$A:$BS,42,0)</f>
        <v>#N/A</v>
      </c>
      <c r="R340" s="18" t="e">
        <f t="shared" si="188"/>
        <v>#N/A</v>
      </c>
      <c r="S340" s="17" t="e">
        <f>VLOOKUP($A340,'DATA PENGUKURAN GARDU'!$A:$BS,44,0)</f>
        <v>#N/A</v>
      </c>
      <c r="T340" s="18" t="e">
        <f t="shared" si="189"/>
        <v>#N/A</v>
      </c>
      <c r="U340" s="17" t="e">
        <f>VLOOKUP($A340,'DATA PENGUKURAN GARDU'!$A:$BS,46,0)</f>
        <v>#N/A</v>
      </c>
      <c r="V340" s="18" t="e">
        <f t="shared" si="190"/>
        <v>#N/A</v>
      </c>
      <c r="W340" s="17" t="e">
        <f>VLOOKUP($A340,'DATA PENGUKURAN GARDU'!$A:$BS,48,0)</f>
        <v>#N/A</v>
      </c>
      <c r="X340" s="17" t="e">
        <f>VLOOKUP($A340,'DATA PENGUKURAN GARDU'!$A:$BS,53,0)</f>
        <v>#N/A</v>
      </c>
      <c r="Y340" s="17" t="e">
        <f>VLOOKUP($A340,'DATA PENGUKURAN GARDU'!$A:$BS,54,0)</f>
        <v>#N/A</v>
      </c>
      <c r="Z340" s="17" t="e">
        <f>VLOOKUP($A340,'DATA PENGUKURAN GARDU'!$A:$BS,55,0)</f>
        <v>#N/A</v>
      </c>
      <c r="AA340" s="20" t="e">
        <f>VLOOKUP($B340,'DATA PENGUKURAN GARDU'!$A:$BS,42,0)</f>
        <v>#N/A</v>
      </c>
      <c r="AB340" s="21" t="e">
        <f t="shared" si="191"/>
        <v>#N/A</v>
      </c>
      <c r="AC340" s="20" t="e">
        <f>VLOOKUP($B340,'DATA PENGUKURAN GARDU'!$A:$BS,44,0)</f>
        <v>#N/A</v>
      </c>
      <c r="AD340" s="21" t="e">
        <f t="shared" si="192"/>
        <v>#N/A</v>
      </c>
      <c r="AE340" s="20" t="e">
        <f>VLOOKUP($B340,'DATA PENGUKURAN GARDU'!$A:$BS,46,0)</f>
        <v>#N/A</v>
      </c>
      <c r="AF340" s="21" t="e">
        <f t="shared" si="193"/>
        <v>#N/A</v>
      </c>
      <c r="AG340" s="20" t="e">
        <f>VLOOKUP($B340,'DATA PENGUKURAN GARDU'!$A:$BS,46,0)</f>
        <v>#N/A</v>
      </c>
      <c r="AH340" s="20" t="e">
        <f>VLOOKUP($B340,'DATA PENGUKURAN GARDU'!$A:$BS,53,0)</f>
        <v>#N/A</v>
      </c>
      <c r="AI340" s="20" t="e">
        <f>VLOOKUP($B340,'DATA PENGUKURAN GARDU'!$A:$BS,54,0)</f>
        <v>#N/A</v>
      </c>
      <c r="AJ340" s="17" t="e">
        <f>VLOOKUP($C340,'DATA PENGUKURAN GARDU'!$A:$BS,42,0)</f>
        <v>#N/A</v>
      </c>
      <c r="AK340" s="23" t="e">
        <f t="shared" si="194"/>
        <v>#N/A</v>
      </c>
      <c r="AL340" s="17" t="e">
        <f>VLOOKUP($C340,'DATA PENGUKURAN GARDU'!$A:$BS,44,0)</f>
        <v>#N/A</v>
      </c>
      <c r="AM340" s="23" t="e">
        <f t="shared" si="195"/>
        <v>#N/A</v>
      </c>
      <c r="AN340" s="17" t="e">
        <f>VLOOKUP($C340,'DATA PENGUKURAN GARDU'!$A:$BS,46,0)</f>
        <v>#N/A</v>
      </c>
      <c r="AO340" s="23" t="e">
        <f t="shared" si="196"/>
        <v>#N/A</v>
      </c>
      <c r="AP340" s="17" t="e">
        <f>VLOOKUP($C340,'DATA PENGUKURAN GARDU'!$A:$BS,46,0)</f>
        <v>#N/A</v>
      </c>
      <c r="AQ340" s="17" t="e">
        <f>VLOOKUP($C340,'DATA PENGUKURAN GARDU'!$A:$BS,53,0)</f>
        <v>#N/A</v>
      </c>
      <c r="AR340" s="17" t="e">
        <f>VLOOKUP($C340,'DATA PENGUKURAN GARDU'!$A:$BS,54,0)</f>
        <v>#N/A</v>
      </c>
      <c r="AS340" s="20" t="e">
        <f>VLOOKUP($D340,'DATA PENGUKURAN GARDU'!$A:$BS,42,0)</f>
        <v>#N/A</v>
      </c>
      <c r="AT340" s="21" t="e">
        <f t="shared" si="197"/>
        <v>#N/A</v>
      </c>
      <c r="AU340" s="20" t="e">
        <f>VLOOKUP($D340,'DATA PENGUKURAN GARDU'!$A:$BS,44,0)</f>
        <v>#N/A</v>
      </c>
      <c r="AV340" s="21" t="e">
        <f t="shared" si="198"/>
        <v>#N/A</v>
      </c>
      <c r="AW340" s="20" t="e">
        <f>VLOOKUP($D340,'DATA PENGUKURAN GARDU'!$A:$BS,46,0)</f>
        <v>#N/A</v>
      </c>
      <c r="AX340" s="21" t="e">
        <f t="shared" si="199"/>
        <v>#N/A</v>
      </c>
      <c r="AY340" s="20" t="e">
        <f>VLOOKUP($D340,'DATA PENGUKURAN GARDU'!$A:$BS,46,0)</f>
        <v>#N/A</v>
      </c>
      <c r="AZ340" s="20" t="e">
        <f>VLOOKUP($D340,'DATA PENGUKURAN GARDU'!$A:$BS,53,0)</f>
        <v>#N/A</v>
      </c>
      <c r="BA340" s="20" t="e">
        <f>VLOOKUP($D340,'DATA PENGUKURAN GARDU'!$A:$BS,54,0)</f>
        <v>#N/A</v>
      </c>
      <c r="BB340" s="17" t="e">
        <f>VLOOKUP($E340,'DATA PENGUKURAN GARDU'!$A:$BS,42,0)</f>
        <v>#N/A</v>
      </c>
      <c r="BC340" s="23" t="e">
        <f t="shared" si="200"/>
        <v>#N/A</v>
      </c>
      <c r="BD340" s="17" t="e">
        <f>VLOOKUP($E340,'DATA PENGUKURAN GARDU'!$A:$BS,44,0)</f>
        <v>#N/A</v>
      </c>
      <c r="BE340" s="23" t="e">
        <f t="shared" si="201"/>
        <v>#N/A</v>
      </c>
      <c r="BF340" s="17" t="e">
        <f>VLOOKUP($E340,'DATA PENGUKURAN GARDU'!$A:$BS,46,0)</f>
        <v>#N/A</v>
      </c>
      <c r="BG340" s="23" t="e">
        <f t="shared" si="202"/>
        <v>#N/A</v>
      </c>
      <c r="BH340" s="17" t="e">
        <f>VLOOKUP($E340,'DATA PENGUKURAN GARDU'!$A:$BS,46,0)</f>
        <v>#N/A</v>
      </c>
      <c r="BI340" s="17" t="e">
        <f>VLOOKUP($E340,'DATA PENGUKURAN GARDU'!$A:$BS,53,0)</f>
        <v>#N/A</v>
      </c>
      <c r="BJ340" s="17" t="e">
        <f>VLOOKUP($E340,'DATA PENGUKURAN GARDU'!$A:$BS,54,0)</f>
        <v>#N/A</v>
      </c>
      <c r="BK340" s="20" t="e">
        <f t="shared" si="180"/>
        <v>#N/A</v>
      </c>
      <c r="BL340" s="20" t="e">
        <f t="shared" si="181"/>
        <v>#N/A</v>
      </c>
      <c r="BM340" s="20" t="e">
        <f t="shared" si="182"/>
        <v>#N/A</v>
      </c>
      <c r="BN340" s="25" t="e">
        <f t="shared" si="183"/>
        <v>#N/A</v>
      </c>
      <c r="BO340" s="26" t="str">
        <f t="shared" si="184"/>
        <v>0</v>
      </c>
      <c r="BP340" s="21" t="e">
        <f t="shared" si="185"/>
        <v>#VALUE!</v>
      </c>
      <c r="BQ340" s="20" t="e">
        <f t="shared" si="186"/>
        <v>#N/A</v>
      </c>
      <c r="BR340" s="20" t="e">
        <v>#N/A</v>
      </c>
      <c r="BS340" s="9" t="e">
        <v>#N/A</v>
      </c>
      <c r="BT340" s="2" t="e">
        <f t="shared" si="187"/>
        <v>#VALUE!</v>
      </c>
      <c r="BU340" s="2" t="e">
        <f t="shared" si="170"/>
        <v>#N/A</v>
      </c>
      <c r="BV340" s="2" t="e">
        <f t="shared" si="171"/>
        <v>#N/A</v>
      </c>
    </row>
    <row r="341" s="2" customFormat="1" ht="22.95" customHeight="1" spans="1:74">
      <c r="A341" s="9" t="str">
        <f t="shared" si="172"/>
        <v>BB 076Induk</v>
      </c>
      <c r="B341" s="9" t="str">
        <f t="shared" si="173"/>
        <v>BB 076jurusan 1</v>
      </c>
      <c r="C341" s="9" t="str">
        <f t="shared" si="174"/>
        <v>BB 076jurusan 2</v>
      </c>
      <c r="D341" s="9" t="str">
        <f t="shared" si="175"/>
        <v>BB 076jurusan 3</v>
      </c>
      <c r="E341" s="9" t="str">
        <f t="shared" si="176"/>
        <v>BB 076jurusan 4</v>
      </c>
      <c r="F341" s="10" t="s">
        <v>435</v>
      </c>
      <c r="G341" s="10" t="s">
        <v>4</v>
      </c>
      <c r="H341" s="10" t="s">
        <v>436</v>
      </c>
      <c r="I341" s="10" t="s">
        <v>10713</v>
      </c>
      <c r="J341" s="10" t="s">
        <v>10714</v>
      </c>
      <c r="K341" s="10" t="s">
        <v>7465</v>
      </c>
      <c r="L341" s="10"/>
      <c r="M341" s="10"/>
      <c r="N341" s="14">
        <f t="shared" si="177"/>
        <v>0</v>
      </c>
      <c r="O341" s="15" t="e">
        <f t="shared" si="178"/>
        <v>#VALUE!</v>
      </c>
      <c r="P341" s="15" t="e">
        <f t="shared" si="179"/>
        <v>#VALUE!</v>
      </c>
      <c r="Q341" s="17" t="e">
        <f>VLOOKUP($A341,'DATA PENGUKURAN GARDU'!$A:$BS,42,0)</f>
        <v>#N/A</v>
      </c>
      <c r="R341" s="18" t="e">
        <f t="shared" si="188"/>
        <v>#N/A</v>
      </c>
      <c r="S341" s="17" t="e">
        <f>VLOOKUP($A341,'DATA PENGUKURAN GARDU'!$A:$BS,44,0)</f>
        <v>#N/A</v>
      </c>
      <c r="T341" s="18" t="e">
        <f t="shared" si="189"/>
        <v>#N/A</v>
      </c>
      <c r="U341" s="17" t="e">
        <f>VLOOKUP($A341,'DATA PENGUKURAN GARDU'!$A:$BS,46,0)</f>
        <v>#N/A</v>
      </c>
      <c r="V341" s="18" t="e">
        <f t="shared" si="190"/>
        <v>#N/A</v>
      </c>
      <c r="W341" s="17" t="e">
        <f>VLOOKUP($A341,'DATA PENGUKURAN GARDU'!$A:$BS,48,0)</f>
        <v>#N/A</v>
      </c>
      <c r="X341" s="17" t="e">
        <f>VLOOKUP($A341,'DATA PENGUKURAN GARDU'!$A:$BS,53,0)</f>
        <v>#N/A</v>
      </c>
      <c r="Y341" s="17" t="e">
        <f>VLOOKUP($A341,'DATA PENGUKURAN GARDU'!$A:$BS,54,0)</f>
        <v>#N/A</v>
      </c>
      <c r="Z341" s="17" t="e">
        <f>VLOOKUP($A341,'DATA PENGUKURAN GARDU'!$A:$BS,55,0)</f>
        <v>#N/A</v>
      </c>
      <c r="AA341" s="20" t="e">
        <f>VLOOKUP($B341,'DATA PENGUKURAN GARDU'!$A:$BS,42,0)</f>
        <v>#N/A</v>
      </c>
      <c r="AB341" s="21" t="e">
        <f t="shared" si="191"/>
        <v>#N/A</v>
      </c>
      <c r="AC341" s="20" t="e">
        <f>VLOOKUP($B341,'DATA PENGUKURAN GARDU'!$A:$BS,44,0)</f>
        <v>#N/A</v>
      </c>
      <c r="AD341" s="21" t="e">
        <f t="shared" si="192"/>
        <v>#N/A</v>
      </c>
      <c r="AE341" s="20" t="e">
        <f>VLOOKUP($B341,'DATA PENGUKURAN GARDU'!$A:$BS,46,0)</f>
        <v>#N/A</v>
      </c>
      <c r="AF341" s="21" t="e">
        <f t="shared" si="193"/>
        <v>#N/A</v>
      </c>
      <c r="AG341" s="20" t="e">
        <f>VLOOKUP($B341,'DATA PENGUKURAN GARDU'!$A:$BS,46,0)</f>
        <v>#N/A</v>
      </c>
      <c r="AH341" s="20" t="e">
        <f>VLOOKUP($B341,'DATA PENGUKURAN GARDU'!$A:$BS,53,0)</f>
        <v>#N/A</v>
      </c>
      <c r="AI341" s="20" t="e">
        <f>VLOOKUP($B341,'DATA PENGUKURAN GARDU'!$A:$BS,54,0)</f>
        <v>#N/A</v>
      </c>
      <c r="AJ341" s="17" t="e">
        <f>VLOOKUP($C341,'DATA PENGUKURAN GARDU'!$A:$BS,42,0)</f>
        <v>#N/A</v>
      </c>
      <c r="AK341" s="23" t="e">
        <f t="shared" si="194"/>
        <v>#N/A</v>
      </c>
      <c r="AL341" s="17" t="e">
        <f>VLOOKUP($C341,'DATA PENGUKURAN GARDU'!$A:$BS,44,0)</f>
        <v>#N/A</v>
      </c>
      <c r="AM341" s="23" t="e">
        <f t="shared" si="195"/>
        <v>#N/A</v>
      </c>
      <c r="AN341" s="17" t="e">
        <f>VLOOKUP($C341,'DATA PENGUKURAN GARDU'!$A:$BS,46,0)</f>
        <v>#N/A</v>
      </c>
      <c r="AO341" s="23" t="e">
        <f t="shared" si="196"/>
        <v>#N/A</v>
      </c>
      <c r="AP341" s="17" t="e">
        <f>VLOOKUP($C341,'DATA PENGUKURAN GARDU'!$A:$BS,46,0)</f>
        <v>#N/A</v>
      </c>
      <c r="AQ341" s="17" t="e">
        <f>VLOOKUP($C341,'DATA PENGUKURAN GARDU'!$A:$BS,53,0)</f>
        <v>#N/A</v>
      </c>
      <c r="AR341" s="17" t="e">
        <f>VLOOKUP($C341,'DATA PENGUKURAN GARDU'!$A:$BS,54,0)</f>
        <v>#N/A</v>
      </c>
      <c r="AS341" s="20" t="e">
        <f>VLOOKUP($D341,'DATA PENGUKURAN GARDU'!$A:$BS,42,0)</f>
        <v>#N/A</v>
      </c>
      <c r="AT341" s="21" t="e">
        <f t="shared" si="197"/>
        <v>#N/A</v>
      </c>
      <c r="AU341" s="20" t="e">
        <f>VLOOKUP($D341,'DATA PENGUKURAN GARDU'!$A:$BS,44,0)</f>
        <v>#N/A</v>
      </c>
      <c r="AV341" s="21" t="e">
        <f t="shared" si="198"/>
        <v>#N/A</v>
      </c>
      <c r="AW341" s="20" t="e">
        <f>VLOOKUP($D341,'DATA PENGUKURAN GARDU'!$A:$BS,46,0)</f>
        <v>#N/A</v>
      </c>
      <c r="AX341" s="21" t="e">
        <f t="shared" si="199"/>
        <v>#N/A</v>
      </c>
      <c r="AY341" s="20" t="e">
        <f>VLOOKUP($D341,'DATA PENGUKURAN GARDU'!$A:$BS,46,0)</f>
        <v>#N/A</v>
      </c>
      <c r="AZ341" s="20" t="e">
        <f>VLOOKUP($D341,'DATA PENGUKURAN GARDU'!$A:$BS,53,0)</f>
        <v>#N/A</v>
      </c>
      <c r="BA341" s="20" t="e">
        <f>VLOOKUP($D341,'DATA PENGUKURAN GARDU'!$A:$BS,54,0)</f>
        <v>#N/A</v>
      </c>
      <c r="BB341" s="17" t="e">
        <f>VLOOKUP($E341,'DATA PENGUKURAN GARDU'!$A:$BS,42,0)</f>
        <v>#N/A</v>
      </c>
      <c r="BC341" s="23" t="e">
        <f t="shared" si="200"/>
        <v>#N/A</v>
      </c>
      <c r="BD341" s="17" t="e">
        <f>VLOOKUP($E341,'DATA PENGUKURAN GARDU'!$A:$BS,44,0)</f>
        <v>#N/A</v>
      </c>
      <c r="BE341" s="23" t="e">
        <f t="shared" si="201"/>
        <v>#N/A</v>
      </c>
      <c r="BF341" s="17" t="e">
        <f>VLOOKUP($E341,'DATA PENGUKURAN GARDU'!$A:$BS,46,0)</f>
        <v>#N/A</v>
      </c>
      <c r="BG341" s="23" t="e">
        <f t="shared" si="202"/>
        <v>#N/A</v>
      </c>
      <c r="BH341" s="17" t="e">
        <f>VLOOKUP($E341,'DATA PENGUKURAN GARDU'!$A:$BS,46,0)</f>
        <v>#N/A</v>
      </c>
      <c r="BI341" s="17" t="e">
        <f>VLOOKUP($E341,'DATA PENGUKURAN GARDU'!$A:$BS,53,0)</f>
        <v>#N/A</v>
      </c>
      <c r="BJ341" s="17" t="e">
        <f>VLOOKUP($E341,'DATA PENGUKURAN GARDU'!$A:$BS,54,0)</f>
        <v>#N/A</v>
      </c>
      <c r="BK341" s="20" t="e">
        <f t="shared" si="180"/>
        <v>#N/A</v>
      </c>
      <c r="BL341" s="20" t="e">
        <f t="shared" si="181"/>
        <v>#N/A</v>
      </c>
      <c r="BM341" s="20" t="e">
        <f t="shared" si="182"/>
        <v>#N/A</v>
      </c>
      <c r="BN341" s="25" t="e">
        <f t="shared" si="183"/>
        <v>#N/A</v>
      </c>
      <c r="BO341" s="26" t="str">
        <f t="shared" si="184"/>
        <v>0</v>
      </c>
      <c r="BP341" s="21" t="e">
        <f t="shared" si="185"/>
        <v>#VALUE!</v>
      </c>
      <c r="BQ341" s="20" t="e">
        <f t="shared" si="186"/>
        <v>#N/A</v>
      </c>
      <c r="BR341" s="20" t="e">
        <v>#N/A</v>
      </c>
      <c r="BS341" s="9" t="e">
        <v>#N/A</v>
      </c>
      <c r="BT341" s="2" t="e">
        <f t="shared" si="187"/>
        <v>#VALUE!</v>
      </c>
      <c r="BU341" s="2" t="e">
        <f t="shared" si="170"/>
        <v>#N/A</v>
      </c>
      <c r="BV341" s="2" t="e">
        <f t="shared" si="171"/>
        <v>#N/A</v>
      </c>
    </row>
    <row r="342" s="2" customFormat="1" ht="22.95" customHeight="1" spans="1:74">
      <c r="A342" s="9" t="str">
        <f t="shared" si="172"/>
        <v>BB 136Induk</v>
      </c>
      <c r="B342" s="9" t="str">
        <f t="shared" si="173"/>
        <v>BB 136jurusan 1</v>
      </c>
      <c r="C342" s="9" t="str">
        <f t="shared" si="174"/>
        <v>BB 136jurusan 2</v>
      </c>
      <c r="D342" s="9" t="str">
        <f t="shared" si="175"/>
        <v>BB 136jurusan 3</v>
      </c>
      <c r="E342" s="9" t="str">
        <f t="shared" si="176"/>
        <v>BB 136jurusan 4</v>
      </c>
      <c r="F342" s="10" t="s">
        <v>437</v>
      </c>
      <c r="G342" s="10" t="s">
        <v>4</v>
      </c>
      <c r="H342" s="10" t="s">
        <v>438</v>
      </c>
      <c r="I342" s="10" t="s">
        <v>10715</v>
      </c>
      <c r="J342" s="10" t="s">
        <v>10716</v>
      </c>
      <c r="K342" s="10" t="s">
        <v>7465</v>
      </c>
      <c r="L342" s="10"/>
      <c r="M342" s="10"/>
      <c r="N342" s="14">
        <f t="shared" si="177"/>
        <v>0</v>
      </c>
      <c r="O342" s="15" t="e">
        <f t="shared" si="178"/>
        <v>#VALUE!</v>
      </c>
      <c r="P342" s="15" t="e">
        <f t="shared" si="179"/>
        <v>#VALUE!</v>
      </c>
      <c r="Q342" s="17" t="e">
        <f>VLOOKUP($A342,'DATA PENGUKURAN GARDU'!$A:$BS,42,0)</f>
        <v>#N/A</v>
      </c>
      <c r="R342" s="18" t="e">
        <f t="shared" si="188"/>
        <v>#N/A</v>
      </c>
      <c r="S342" s="17" t="e">
        <f>VLOOKUP($A342,'DATA PENGUKURAN GARDU'!$A:$BS,44,0)</f>
        <v>#N/A</v>
      </c>
      <c r="T342" s="18" t="e">
        <f t="shared" si="189"/>
        <v>#N/A</v>
      </c>
      <c r="U342" s="17" t="e">
        <f>VLOOKUP($A342,'DATA PENGUKURAN GARDU'!$A:$BS,46,0)</f>
        <v>#N/A</v>
      </c>
      <c r="V342" s="18" t="e">
        <f t="shared" si="190"/>
        <v>#N/A</v>
      </c>
      <c r="W342" s="17" t="e">
        <f>VLOOKUP($A342,'DATA PENGUKURAN GARDU'!$A:$BS,48,0)</f>
        <v>#N/A</v>
      </c>
      <c r="X342" s="17" t="e">
        <f>VLOOKUP($A342,'DATA PENGUKURAN GARDU'!$A:$BS,53,0)</f>
        <v>#N/A</v>
      </c>
      <c r="Y342" s="17" t="e">
        <f>VLOOKUP($A342,'DATA PENGUKURAN GARDU'!$A:$BS,54,0)</f>
        <v>#N/A</v>
      </c>
      <c r="Z342" s="17" t="e">
        <f>VLOOKUP($A342,'DATA PENGUKURAN GARDU'!$A:$BS,55,0)</f>
        <v>#N/A</v>
      </c>
      <c r="AA342" s="20" t="e">
        <f>VLOOKUP($B342,'DATA PENGUKURAN GARDU'!$A:$BS,42,0)</f>
        <v>#N/A</v>
      </c>
      <c r="AB342" s="21" t="e">
        <f t="shared" si="191"/>
        <v>#N/A</v>
      </c>
      <c r="AC342" s="20" t="e">
        <f>VLOOKUP($B342,'DATA PENGUKURAN GARDU'!$A:$BS,44,0)</f>
        <v>#N/A</v>
      </c>
      <c r="AD342" s="21" t="e">
        <f t="shared" si="192"/>
        <v>#N/A</v>
      </c>
      <c r="AE342" s="20" t="e">
        <f>VLOOKUP($B342,'DATA PENGUKURAN GARDU'!$A:$BS,46,0)</f>
        <v>#N/A</v>
      </c>
      <c r="AF342" s="21" t="e">
        <f t="shared" si="193"/>
        <v>#N/A</v>
      </c>
      <c r="AG342" s="20" t="e">
        <f>VLOOKUP($B342,'DATA PENGUKURAN GARDU'!$A:$BS,46,0)</f>
        <v>#N/A</v>
      </c>
      <c r="AH342" s="20" t="e">
        <f>VLOOKUP($B342,'DATA PENGUKURAN GARDU'!$A:$BS,53,0)</f>
        <v>#N/A</v>
      </c>
      <c r="AI342" s="20" t="e">
        <f>VLOOKUP($B342,'DATA PENGUKURAN GARDU'!$A:$BS,54,0)</f>
        <v>#N/A</v>
      </c>
      <c r="AJ342" s="17" t="e">
        <f>VLOOKUP($C342,'DATA PENGUKURAN GARDU'!$A:$BS,42,0)</f>
        <v>#N/A</v>
      </c>
      <c r="AK342" s="23" t="e">
        <f t="shared" si="194"/>
        <v>#N/A</v>
      </c>
      <c r="AL342" s="17" t="e">
        <f>VLOOKUP($C342,'DATA PENGUKURAN GARDU'!$A:$BS,44,0)</f>
        <v>#N/A</v>
      </c>
      <c r="AM342" s="23" t="e">
        <f t="shared" si="195"/>
        <v>#N/A</v>
      </c>
      <c r="AN342" s="17" t="e">
        <f>VLOOKUP($C342,'DATA PENGUKURAN GARDU'!$A:$BS,46,0)</f>
        <v>#N/A</v>
      </c>
      <c r="AO342" s="23" t="e">
        <f t="shared" si="196"/>
        <v>#N/A</v>
      </c>
      <c r="AP342" s="17" t="e">
        <f>VLOOKUP($C342,'DATA PENGUKURAN GARDU'!$A:$BS,46,0)</f>
        <v>#N/A</v>
      </c>
      <c r="AQ342" s="17" t="e">
        <f>VLOOKUP($C342,'DATA PENGUKURAN GARDU'!$A:$BS,53,0)</f>
        <v>#N/A</v>
      </c>
      <c r="AR342" s="17" t="e">
        <f>VLOOKUP($C342,'DATA PENGUKURAN GARDU'!$A:$BS,54,0)</f>
        <v>#N/A</v>
      </c>
      <c r="AS342" s="20" t="e">
        <f>VLOOKUP($D342,'DATA PENGUKURAN GARDU'!$A:$BS,42,0)</f>
        <v>#N/A</v>
      </c>
      <c r="AT342" s="21" t="e">
        <f t="shared" si="197"/>
        <v>#N/A</v>
      </c>
      <c r="AU342" s="20" t="e">
        <f>VLOOKUP($D342,'DATA PENGUKURAN GARDU'!$A:$BS,44,0)</f>
        <v>#N/A</v>
      </c>
      <c r="AV342" s="21" t="e">
        <f t="shared" si="198"/>
        <v>#N/A</v>
      </c>
      <c r="AW342" s="20" t="e">
        <f>VLOOKUP($D342,'DATA PENGUKURAN GARDU'!$A:$BS,46,0)</f>
        <v>#N/A</v>
      </c>
      <c r="AX342" s="21" t="e">
        <f t="shared" si="199"/>
        <v>#N/A</v>
      </c>
      <c r="AY342" s="20" t="e">
        <f>VLOOKUP($D342,'DATA PENGUKURAN GARDU'!$A:$BS,46,0)</f>
        <v>#N/A</v>
      </c>
      <c r="AZ342" s="20" t="e">
        <f>VLOOKUP($D342,'DATA PENGUKURAN GARDU'!$A:$BS,53,0)</f>
        <v>#N/A</v>
      </c>
      <c r="BA342" s="20" t="e">
        <f>VLOOKUP($D342,'DATA PENGUKURAN GARDU'!$A:$BS,54,0)</f>
        <v>#N/A</v>
      </c>
      <c r="BB342" s="17" t="e">
        <f>VLOOKUP($E342,'DATA PENGUKURAN GARDU'!$A:$BS,42,0)</f>
        <v>#N/A</v>
      </c>
      <c r="BC342" s="23" t="e">
        <f t="shared" si="200"/>
        <v>#N/A</v>
      </c>
      <c r="BD342" s="17" t="e">
        <f>VLOOKUP($E342,'DATA PENGUKURAN GARDU'!$A:$BS,44,0)</f>
        <v>#N/A</v>
      </c>
      <c r="BE342" s="23" t="e">
        <f t="shared" si="201"/>
        <v>#N/A</v>
      </c>
      <c r="BF342" s="17" t="e">
        <f>VLOOKUP($E342,'DATA PENGUKURAN GARDU'!$A:$BS,46,0)</f>
        <v>#N/A</v>
      </c>
      <c r="BG342" s="23" t="e">
        <f t="shared" si="202"/>
        <v>#N/A</v>
      </c>
      <c r="BH342" s="17" t="e">
        <f>VLOOKUP($E342,'DATA PENGUKURAN GARDU'!$A:$BS,46,0)</f>
        <v>#N/A</v>
      </c>
      <c r="BI342" s="17" t="e">
        <f>VLOOKUP($E342,'DATA PENGUKURAN GARDU'!$A:$BS,53,0)</f>
        <v>#N/A</v>
      </c>
      <c r="BJ342" s="17" t="e">
        <f>VLOOKUP($E342,'DATA PENGUKURAN GARDU'!$A:$BS,54,0)</f>
        <v>#N/A</v>
      </c>
      <c r="BK342" s="20" t="e">
        <f t="shared" si="180"/>
        <v>#N/A</v>
      </c>
      <c r="BL342" s="20" t="e">
        <f t="shared" si="181"/>
        <v>#N/A</v>
      </c>
      <c r="BM342" s="20" t="e">
        <f t="shared" si="182"/>
        <v>#N/A</v>
      </c>
      <c r="BN342" s="25" t="e">
        <f t="shared" si="183"/>
        <v>#N/A</v>
      </c>
      <c r="BO342" s="26" t="str">
        <f t="shared" si="184"/>
        <v>0</v>
      </c>
      <c r="BP342" s="21" t="e">
        <f t="shared" si="185"/>
        <v>#VALUE!</v>
      </c>
      <c r="BQ342" s="20" t="e">
        <f t="shared" si="186"/>
        <v>#N/A</v>
      </c>
      <c r="BR342" s="20" t="e">
        <v>#N/A</v>
      </c>
      <c r="BS342" s="9" t="e">
        <v>#N/A</v>
      </c>
      <c r="BT342" s="2" t="e">
        <f t="shared" si="187"/>
        <v>#VALUE!</v>
      </c>
      <c r="BU342" s="2" t="e">
        <f t="shared" si="170"/>
        <v>#N/A</v>
      </c>
      <c r="BV342" s="2" t="e">
        <f t="shared" si="171"/>
        <v>#N/A</v>
      </c>
    </row>
    <row r="343" s="2" customFormat="1" ht="22.95" customHeight="1" spans="1:74">
      <c r="A343" s="9" t="str">
        <f t="shared" si="172"/>
        <v>BB 141Induk</v>
      </c>
      <c r="B343" s="9" t="str">
        <f t="shared" si="173"/>
        <v>BB 141jurusan 1</v>
      </c>
      <c r="C343" s="9" t="str">
        <f t="shared" si="174"/>
        <v>BB 141jurusan 2</v>
      </c>
      <c r="D343" s="9" t="str">
        <f t="shared" si="175"/>
        <v>BB 141jurusan 3</v>
      </c>
      <c r="E343" s="9" t="str">
        <f t="shared" si="176"/>
        <v>BB 141jurusan 4</v>
      </c>
      <c r="F343" s="10" t="s">
        <v>437</v>
      </c>
      <c r="G343" s="10" t="s">
        <v>4</v>
      </c>
      <c r="H343" s="10" t="s">
        <v>439</v>
      </c>
      <c r="I343" s="10" t="s">
        <v>10717</v>
      </c>
      <c r="J343" s="10" t="s">
        <v>10718</v>
      </c>
      <c r="K343" s="10" t="s">
        <v>7465</v>
      </c>
      <c r="L343" s="10"/>
      <c r="M343" s="10"/>
      <c r="N343" s="14">
        <f t="shared" si="177"/>
        <v>0</v>
      </c>
      <c r="O343" s="15" t="e">
        <f t="shared" si="178"/>
        <v>#VALUE!</v>
      </c>
      <c r="P343" s="15" t="e">
        <f t="shared" si="179"/>
        <v>#VALUE!</v>
      </c>
      <c r="Q343" s="17" t="e">
        <f>VLOOKUP($A343,'DATA PENGUKURAN GARDU'!$A:$BS,42,0)</f>
        <v>#N/A</v>
      </c>
      <c r="R343" s="18" t="e">
        <f t="shared" si="188"/>
        <v>#N/A</v>
      </c>
      <c r="S343" s="17" t="e">
        <f>VLOOKUP($A343,'DATA PENGUKURAN GARDU'!$A:$BS,44,0)</f>
        <v>#N/A</v>
      </c>
      <c r="T343" s="18" t="e">
        <f t="shared" si="189"/>
        <v>#N/A</v>
      </c>
      <c r="U343" s="17" t="e">
        <f>VLOOKUP($A343,'DATA PENGUKURAN GARDU'!$A:$BS,46,0)</f>
        <v>#N/A</v>
      </c>
      <c r="V343" s="18" t="e">
        <f t="shared" si="190"/>
        <v>#N/A</v>
      </c>
      <c r="W343" s="17" t="e">
        <f>VLOOKUP($A343,'DATA PENGUKURAN GARDU'!$A:$BS,48,0)</f>
        <v>#N/A</v>
      </c>
      <c r="X343" s="17" t="e">
        <f>VLOOKUP($A343,'DATA PENGUKURAN GARDU'!$A:$BS,53,0)</f>
        <v>#N/A</v>
      </c>
      <c r="Y343" s="17" t="e">
        <f>VLOOKUP($A343,'DATA PENGUKURAN GARDU'!$A:$BS,54,0)</f>
        <v>#N/A</v>
      </c>
      <c r="Z343" s="17" t="e">
        <f>VLOOKUP($A343,'DATA PENGUKURAN GARDU'!$A:$BS,55,0)</f>
        <v>#N/A</v>
      </c>
      <c r="AA343" s="20" t="e">
        <f>VLOOKUP($B343,'DATA PENGUKURAN GARDU'!$A:$BS,42,0)</f>
        <v>#N/A</v>
      </c>
      <c r="AB343" s="21" t="e">
        <f t="shared" si="191"/>
        <v>#N/A</v>
      </c>
      <c r="AC343" s="20" t="e">
        <f>VLOOKUP($B343,'DATA PENGUKURAN GARDU'!$A:$BS,44,0)</f>
        <v>#N/A</v>
      </c>
      <c r="AD343" s="21" t="e">
        <f t="shared" si="192"/>
        <v>#N/A</v>
      </c>
      <c r="AE343" s="20" t="e">
        <f>VLOOKUP($B343,'DATA PENGUKURAN GARDU'!$A:$BS,46,0)</f>
        <v>#N/A</v>
      </c>
      <c r="AF343" s="21" t="e">
        <f t="shared" si="193"/>
        <v>#N/A</v>
      </c>
      <c r="AG343" s="20" t="e">
        <f>VLOOKUP($B343,'DATA PENGUKURAN GARDU'!$A:$BS,46,0)</f>
        <v>#N/A</v>
      </c>
      <c r="AH343" s="20" t="e">
        <f>VLOOKUP($B343,'DATA PENGUKURAN GARDU'!$A:$BS,53,0)</f>
        <v>#N/A</v>
      </c>
      <c r="AI343" s="20" t="e">
        <f>VLOOKUP($B343,'DATA PENGUKURAN GARDU'!$A:$BS,54,0)</f>
        <v>#N/A</v>
      </c>
      <c r="AJ343" s="17" t="e">
        <f>VLOOKUP($C343,'DATA PENGUKURAN GARDU'!$A:$BS,42,0)</f>
        <v>#N/A</v>
      </c>
      <c r="AK343" s="23" t="e">
        <f t="shared" si="194"/>
        <v>#N/A</v>
      </c>
      <c r="AL343" s="17" t="e">
        <f>VLOOKUP($C343,'DATA PENGUKURAN GARDU'!$A:$BS,44,0)</f>
        <v>#N/A</v>
      </c>
      <c r="AM343" s="23" t="e">
        <f t="shared" si="195"/>
        <v>#N/A</v>
      </c>
      <c r="AN343" s="17" t="e">
        <f>VLOOKUP($C343,'DATA PENGUKURAN GARDU'!$A:$BS,46,0)</f>
        <v>#N/A</v>
      </c>
      <c r="AO343" s="23" t="e">
        <f t="shared" si="196"/>
        <v>#N/A</v>
      </c>
      <c r="AP343" s="17" t="e">
        <f>VLOOKUP($C343,'DATA PENGUKURAN GARDU'!$A:$BS,46,0)</f>
        <v>#N/A</v>
      </c>
      <c r="AQ343" s="17" t="e">
        <f>VLOOKUP($C343,'DATA PENGUKURAN GARDU'!$A:$BS,53,0)</f>
        <v>#N/A</v>
      </c>
      <c r="AR343" s="17" t="e">
        <f>VLOOKUP($C343,'DATA PENGUKURAN GARDU'!$A:$BS,54,0)</f>
        <v>#N/A</v>
      </c>
      <c r="AS343" s="20" t="e">
        <f>VLOOKUP($D343,'DATA PENGUKURAN GARDU'!$A:$BS,42,0)</f>
        <v>#N/A</v>
      </c>
      <c r="AT343" s="21" t="e">
        <f t="shared" si="197"/>
        <v>#N/A</v>
      </c>
      <c r="AU343" s="20" t="e">
        <f>VLOOKUP($D343,'DATA PENGUKURAN GARDU'!$A:$BS,44,0)</f>
        <v>#N/A</v>
      </c>
      <c r="AV343" s="21" t="e">
        <f t="shared" si="198"/>
        <v>#N/A</v>
      </c>
      <c r="AW343" s="20" t="e">
        <f>VLOOKUP($D343,'DATA PENGUKURAN GARDU'!$A:$BS,46,0)</f>
        <v>#N/A</v>
      </c>
      <c r="AX343" s="21" t="e">
        <f t="shared" si="199"/>
        <v>#N/A</v>
      </c>
      <c r="AY343" s="20" t="e">
        <f>VLOOKUP($D343,'DATA PENGUKURAN GARDU'!$A:$BS,46,0)</f>
        <v>#N/A</v>
      </c>
      <c r="AZ343" s="20" t="e">
        <f>VLOOKUP($D343,'DATA PENGUKURAN GARDU'!$A:$BS,53,0)</f>
        <v>#N/A</v>
      </c>
      <c r="BA343" s="20" t="e">
        <f>VLOOKUP($D343,'DATA PENGUKURAN GARDU'!$A:$BS,54,0)</f>
        <v>#N/A</v>
      </c>
      <c r="BB343" s="17" t="e">
        <f>VLOOKUP($E343,'DATA PENGUKURAN GARDU'!$A:$BS,42,0)</f>
        <v>#N/A</v>
      </c>
      <c r="BC343" s="23" t="e">
        <f t="shared" si="200"/>
        <v>#N/A</v>
      </c>
      <c r="BD343" s="17" t="e">
        <f>VLOOKUP($E343,'DATA PENGUKURAN GARDU'!$A:$BS,44,0)</f>
        <v>#N/A</v>
      </c>
      <c r="BE343" s="23" t="e">
        <f t="shared" si="201"/>
        <v>#N/A</v>
      </c>
      <c r="BF343" s="17" t="e">
        <f>VLOOKUP($E343,'DATA PENGUKURAN GARDU'!$A:$BS,46,0)</f>
        <v>#N/A</v>
      </c>
      <c r="BG343" s="23" t="e">
        <f t="shared" si="202"/>
        <v>#N/A</v>
      </c>
      <c r="BH343" s="17" t="e">
        <f>VLOOKUP($E343,'DATA PENGUKURAN GARDU'!$A:$BS,46,0)</f>
        <v>#N/A</v>
      </c>
      <c r="BI343" s="17" t="e">
        <f>VLOOKUP($E343,'DATA PENGUKURAN GARDU'!$A:$BS,53,0)</f>
        <v>#N/A</v>
      </c>
      <c r="BJ343" s="17" t="e">
        <f>VLOOKUP($E343,'DATA PENGUKURAN GARDU'!$A:$BS,54,0)</f>
        <v>#N/A</v>
      </c>
      <c r="BK343" s="20" t="e">
        <f t="shared" si="180"/>
        <v>#N/A</v>
      </c>
      <c r="BL343" s="20" t="e">
        <f t="shared" si="181"/>
        <v>#N/A</v>
      </c>
      <c r="BM343" s="20" t="e">
        <f t="shared" si="182"/>
        <v>#N/A</v>
      </c>
      <c r="BN343" s="25" t="e">
        <f t="shared" si="183"/>
        <v>#N/A</v>
      </c>
      <c r="BO343" s="26" t="str">
        <f t="shared" si="184"/>
        <v>0</v>
      </c>
      <c r="BP343" s="21" t="e">
        <f t="shared" si="185"/>
        <v>#VALUE!</v>
      </c>
      <c r="BQ343" s="20" t="e">
        <f t="shared" si="186"/>
        <v>#N/A</v>
      </c>
      <c r="BR343" s="20" t="e">
        <v>#N/A</v>
      </c>
      <c r="BS343" s="9" t="e">
        <v>#N/A</v>
      </c>
      <c r="BT343" s="2" t="e">
        <f t="shared" si="187"/>
        <v>#VALUE!</v>
      </c>
      <c r="BU343" s="2" t="e">
        <f t="shared" si="170"/>
        <v>#N/A</v>
      </c>
      <c r="BV343" s="2" t="e">
        <f t="shared" si="171"/>
        <v>#N/A</v>
      </c>
    </row>
    <row r="344" s="2" customFormat="1" ht="22.95" customHeight="1" spans="1:74">
      <c r="A344" s="9" t="str">
        <f t="shared" si="172"/>
        <v>BB 143Induk</v>
      </c>
      <c r="B344" s="9" t="str">
        <f t="shared" si="173"/>
        <v>BB 143jurusan 1</v>
      </c>
      <c r="C344" s="9" t="str">
        <f t="shared" si="174"/>
        <v>BB 143jurusan 2</v>
      </c>
      <c r="D344" s="9" t="str">
        <f t="shared" si="175"/>
        <v>BB 143jurusan 3</v>
      </c>
      <c r="E344" s="9" t="str">
        <f t="shared" si="176"/>
        <v>BB 143jurusan 4</v>
      </c>
      <c r="F344" s="10" t="s">
        <v>440</v>
      </c>
      <c r="G344" s="10" t="s">
        <v>4</v>
      </c>
      <c r="H344" s="10" t="s">
        <v>441</v>
      </c>
      <c r="I344" s="10" t="s">
        <v>10719</v>
      </c>
      <c r="J344" s="10" t="s">
        <v>10720</v>
      </c>
      <c r="K344" s="10" t="s">
        <v>7465</v>
      </c>
      <c r="L344" s="10"/>
      <c r="M344" s="10"/>
      <c r="N344" s="14">
        <f t="shared" si="177"/>
        <v>0</v>
      </c>
      <c r="O344" s="15" t="e">
        <f t="shared" si="178"/>
        <v>#VALUE!</v>
      </c>
      <c r="P344" s="15" t="e">
        <f t="shared" si="179"/>
        <v>#VALUE!</v>
      </c>
      <c r="Q344" s="17" t="e">
        <f>VLOOKUP($A344,'DATA PENGUKURAN GARDU'!$A:$BS,42,0)</f>
        <v>#N/A</v>
      </c>
      <c r="R344" s="18" t="e">
        <f t="shared" si="188"/>
        <v>#N/A</v>
      </c>
      <c r="S344" s="17" t="e">
        <f>VLOOKUP($A344,'DATA PENGUKURAN GARDU'!$A:$BS,44,0)</f>
        <v>#N/A</v>
      </c>
      <c r="T344" s="18" t="e">
        <f t="shared" si="189"/>
        <v>#N/A</v>
      </c>
      <c r="U344" s="17" t="e">
        <f>VLOOKUP($A344,'DATA PENGUKURAN GARDU'!$A:$BS,46,0)</f>
        <v>#N/A</v>
      </c>
      <c r="V344" s="18" t="e">
        <f t="shared" si="190"/>
        <v>#N/A</v>
      </c>
      <c r="W344" s="17" t="e">
        <f>VLOOKUP($A344,'DATA PENGUKURAN GARDU'!$A:$BS,48,0)</f>
        <v>#N/A</v>
      </c>
      <c r="X344" s="17" t="e">
        <f>VLOOKUP($A344,'DATA PENGUKURAN GARDU'!$A:$BS,53,0)</f>
        <v>#N/A</v>
      </c>
      <c r="Y344" s="17" t="e">
        <f>VLOOKUP($A344,'DATA PENGUKURAN GARDU'!$A:$BS,54,0)</f>
        <v>#N/A</v>
      </c>
      <c r="Z344" s="17" t="e">
        <f>VLOOKUP($A344,'DATA PENGUKURAN GARDU'!$A:$BS,55,0)</f>
        <v>#N/A</v>
      </c>
      <c r="AA344" s="20" t="e">
        <f>VLOOKUP($B344,'DATA PENGUKURAN GARDU'!$A:$BS,42,0)</f>
        <v>#N/A</v>
      </c>
      <c r="AB344" s="21" t="e">
        <f t="shared" si="191"/>
        <v>#N/A</v>
      </c>
      <c r="AC344" s="20" t="e">
        <f>VLOOKUP($B344,'DATA PENGUKURAN GARDU'!$A:$BS,44,0)</f>
        <v>#N/A</v>
      </c>
      <c r="AD344" s="21" t="e">
        <f t="shared" si="192"/>
        <v>#N/A</v>
      </c>
      <c r="AE344" s="20" t="e">
        <f>VLOOKUP($B344,'DATA PENGUKURAN GARDU'!$A:$BS,46,0)</f>
        <v>#N/A</v>
      </c>
      <c r="AF344" s="21" t="e">
        <f t="shared" si="193"/>
        <v>#N/A</v>
      </c>
      <c r="AG344" s="20" t="e">
        <f>VLOOKUP($B344,'DATA PENGUKURAN GARDU'!$A:$BS,46,0)</f>
        <v>#N/A</v>
      </c>
      <c r="AH344" s="20" t="e">
        <f>VLOOKUP($B344,'DATA PENGUKURAN GARDU'!$A:$BS,53,0)</f>
        <v>#N/A</v>
      </c>
      <c r="AI344" s="20" t="e">
        <f>VLOOKUP($B344,'DATA PENGUKURAN GARDU'!$A:$BS,54,0)</f>
        <v>#N/A</v>
      </c>
      <c r="AJ344" s="17" t="e">
        <f>VLOOKUP($C344,'DATA PENGUKURAN GARDU'!$A:$BS,42,0)</f>
        <v>#N/A</v>
      </c>
      <c r="AK344" s="23" t="e">
        <f t="shared" si="194"/>
        <v>#N/A</v>
      </c>
      <c r="AL344" s="17" t="e">
        <f>VLOOKUP($C344,'DATA PENGUKURAN GARDU'!$A:$BS,44,0)</f>
        <v>#N/A</v>
      </c>
      <c r="AM344" s="23" t="e">
        <f t="shared" si="195"/>
        <v>#N/A</v>
      </c>
      <c r="AN344" s="17" t="e">
        <f>VLOOKUP($C344,'DATA PENGUKURAN GARDU'!$A:$BS,46,0)</f>
        <v>#N/A</v>
      </c>
      <c r="AO344" s="23" t="e">
        <f t="shared" si="196"/>
        <v>#N/A</v>
      </c>
      <c r="AP344" s="17" t="e">
        <f>VLOOKUP($C344,'DATA PENGUKURAN GARDU'!$A:$BS,46,0)</f>
        <v>#N/A</v>
      </c>
      <c r="AQ344" s="17" t="e">
        <f>VLOOKUP($C344,'DATA PENGUKURAN GARDU'!$A:$BS,53,0)</f>
        <v>#N/A</v>
      </c>
      <c r="AR344" s="17" t="e">
        <f>VLOOKUP($C344,'DATA PENGUKURAN GARDU'!$A:$BS,54,0)</f>
        <v>#N/A</v>
      </c>
      <c r="AS344" s="20" t="e">
        <f>VLOOKUP($D344,'DATA PENGUKURAN GARDU'!$A:$BS,42,0)</f>
        <v>#N/A</v>
      </c>
      <c r="AT344" s="21" t="e">
        <f t="shared" si="197"/>
        <v>#N/A</v>
      </c>
      <c r="AU344" s="20" t="e">
        <f>VLOOKUP($D344,'DATA PENGUKURAN GARDU'!$A:$BS,44,0)</f>
        <v>#N/A</v>
      </c>
      <c r="AV344" s="21" t="e">
        <f t="shared" si="198"/>
        <v>#N/A</v>
      </c>
      <c r="AW344" s="20" t="e">
        <f>VLOOKUP($D344,'DATA PENGUKURAN GARDU'!$A:$BS,46,0)</f>
        <v>#N/A</v>
      </c>
      <c r="AX344" s="21" t="e">
        <f t="shared" si="199"/>
        <v>#N/A</v>
      </c>
      <c r="AY344" s="20" t="e">
        <f>VLOOKUP($D344,'DATA PENGUKURAN GARDU'!$A:$BS,46,0)</f>
        <v>#N/A</v>
      </c>
      <c r="AZ344" s="20" t="e">
        <f>VLOOKUP($D344,'DATA PENGUKURAN GARDU'!$A:$BS,53,0)</f>
        <v>#N/A</v>
      </c>
      <c r="BA344" s="20" t="e">
        <f>VLOOKUP($D344,'DATA PENGUKURAN GARDU'!$A:$BS,54,0)</f>
        <v>#N/A</v>
      </c>
      <c r="BB344" s="17" t="e">
        <f>VLOOKUP($E344,'DATA PENGUKURAN GARDU'!$A:$BS,42,0)</f>
        <v>#N/A</v>
      </c>
      <c r="BC344" s="23" t="e">
        <f t="shared" si="200"/>
        <v>#N/A</v>
      </c>
      <c r="BD344" s="17" t="e">
        <f>VLOOKUP($E344,'DATA PENGUKURAN GARDU'!$A:$BS,44,0)</f>
        <v>#N/A</v>
      </c>
      <c r="BE344" s="23" t="e">
        <f t="shared" si="201"/>
        <v>#N/A</v>
      </c>
      <c r="BF344" s="17" t="e">
        <f>VLOOKUP($E344,'DATA PENGUKURAN GARDU'!$A:$BS,46,0)</f>
        <v>#N/A</v>
      </c>
      <c r="BG344" s="23" t="e">
        <f t="shared" si="202"/>
        <v>#N/A</v>
      </c>
      <c r="BH344" s="17" t="e">
        <f>VLOOKUP($E344,'DATA PENGUKURAN GARDU'!$A:$BS,46,0)</f>
        <v>#N/A</v>
      </c>
      <c r="BI344" s="17" t="e">
        <f>VLOOKUP($E344,'DATA PENGUKURAN GARDU'!$A:$BS,53,0)</f>
        <v>#N/A</v>
      </c>
      <c r="BJ344" s="17" t="e">
        <f>VLOOKUP($E344,'DATA PENGUKURAN GARDU'!$A:$BS,54,0)</f>
        <v>#N/A</v>
      </c>
      <c r="BK344" s="20" t="e">
        <f t="shared" si="180"/>
        <v>#N/A</v>
      </c>
      <c r="BL344" s="20" t="e">
        <f t="shared" si="181"/>
        <v>#N/A</v>
      </c>
      <c r="BM344" s="20" t="e">
        <f t="shared" si="182"/>
        <v>#N/A</v>
      </c>
      <c r="BN344" s="25" t="e">
        <f t="shared" si="183"/>
        <v>#N/A</v>
      </c>
      <c r="BO344" s="26" t="str">
        <f t="shared" si="184"/>
        <v>0</v>
      </c>
      <c r="BP344" s="21" t="e">
        <f t="shared" si="185"/>
        <v>#VALUE!</v>
      </c>
      <c r="BQ344" s="20" t="e">
        <f t="shared" si="186"/>
        <v>#N/A</v>
      </c>
      <c r="BR344" s="20" t="e">
        <v>#N/A</v>
      </c>
      <c r="BS344" s="9" t="e">
        <v>#N/A</v>
      </c>
      <c r="BT344" s="2" t="e">
        <f t="shared" si="187"/>
        <v>#VALUE!</v>
      </c>
      <c r="BU344" s="2" t="e">
        <f t="shared" si="170"/>
        <v>#N/A</v>
      </c>
      <c r="BV344" s="2" t="e">
        <f t="shared" si="171"/>
        <v>#N/A</v>
      </c>
    </row>
    <row r="345" s="2" customFormat="1" ht="22.95" customHeight="1" spans="1:74">
      <c r="A345" s="9" t="str">
        <f t="shared" si="172"/>
        <v>BB 166Induk</v>
      </c>
      <c r="B345" s="9" t="str">
        <f t="shared" si="173"/>
        <v>BB 166jurusan 1</v>
      </c>
      <c r="C345" s="9" t="str">
        <f t="shared" si="174"/>
        <v>BB 166jurusan 2</v>
      </c>
      <c r="D345" s="9" t="str">
        <f t="shared" si="175"/>
        <v>BB 166jurusan 3</v>
      </c>
      <c r="E345" s="9" t="str">
        <f t="shared" si="176"/>
        <v>BB 166jurusan 4</v>
      </c>
      <c r="F345" s="10" t="s">
        <v>442</v>
      </c>
      <c r="G345" s="10" t="s">
        <v>4</v>
      </c>
      <c r="H345" s="10" t="s">
        <v>443</v>
      </c>
      <c r="I345" s="10" t="s">
        <v>10721</v>
      </c>
      <c r="J345" s="10" t="s">
        <v>10722</v>
      </c>
      <c r="K345" s="10" t="s">
        <v>7465</v>
      </c>
      <c r="L345" s="10"/>
      <c r="M345" s="10"/>
      <c r="N345" s="14">
        <f t="shared" si="177"/>
        <v>0</v>
      </c>
      <c r="O345" s="15" t="e">
        <f t="shared" si="178"/>
        <v>#VALUE!</v>
      </c>
      <c r="P345" s="15" t="e">
        <f t="shared" si="179"/>
        <v>#VALUE!</v>
      </c>
      <c r="Q345" s="17" t="e">
        <f>VLOOKUP($A345,'DATA PENGUKURAN GARDU'!$A:$BS,42,0)</f>
        <v>#N/A</v>
      </c>
      <c r="R345" s="18" t="e">
        <f t="shared" si="188"/>
        <v>#N/A</v>
      </c>
      <c r="S345" s="17" t="e">
        <f>VLOOKUP($A345,'DATA PENGUKURAN GARDU'!$A:$BS,44,0)</f>
        <v>#N/A</v>
      </c>
      <c r="T345" s="18" t="e">
        <f t="shared" si="189"/>
        <v>#N/A</v>
      </c>
      <c r="U345" s="17" t="e">
        <f>VLOOKUP($A345,'DATA PENGUKURAN GARDU'!$A:$BS,46,0)</f>
        <v>#N/A</v>
      </c>
      <c r="V345" s="18" t="e">
        <f t="shared" si="190"/>
        <v>#N/A</v>
      </c>
      <c r="W345" s="17" t="e">
        <f>VLOOKUP($A345,'DATA PENGUKURAN GARDU'!$A:$BS,48,0)</f>
        <v>#N/A</v>
      </c>
      <c r="X345" s="17" t="e">
        <f>VLOOKUP($A345,'DATA PENGUKURAN GARDU'!$A:$BS,53,0)</f>
        <v>#N/A</v>
      </c>
      <c r="Y345" s="17" t="e">
        <f>VLOOKUP($A345,'DATA PENGUKURAN GARDU'!$A:$BS,54,0)</f>
        <v>#N/A</v>
      </c>
      <c r="Z345" s="17" t="e">
        <f>VLOOKUP($A345,'DATA PENGUKURAN GARDU'!$A:$BS,55,0)</f>
        <v>#N/A</v>
      </c>
      <c r="AA345" s="20" t="e">
        <f>VLOOKUP($B345,'DATA PENGUKURAN GARDU'!$A:$BS,42,0)</f>
        <v>#N/A</v>
      </c>
      <c r="AB345" s="21" t="e">
        <f t="shared" si="191"/>
        <v>#N/A</v>
      </c>
      <c r="AC345" s="20" t="e">
        <f>VLOOKUP($B345,'DATA PENGUKURAN GARDU'!$A:$BS,44,0)</f>
        <v>#N/A</v>
      </c>
      <c r="AD345" s="21" t="e">
        <f t="shared" si="192"/>
        <v>#N/A</v>
      </c>
      <c r="AE345" s="20" t="e">
        <f>VLOOKUP($B345,'DATA PENGUKURAN GARDU'!$A:$BS,46,0)</f>
        <v>#N/A</v>
      </c>
      <c r="AF345" s="21" t="e">
        <f t="shared" si="193"/>
        <v>#N/A</v>
      </c>
      <c r="AG345" s="20" t="e">
        <f>VLOOKUP($B345,'DATA PENGUKURAN GARDU'!$A:$BS,46,0)</f>
        <v>#N/A</v>
      </c>
      <c r="AH345" s="20" t="e">
        <f>VLOOKUP($B345,'DATA PENGUKURAN GARDU'!$A:$BS,53,0)</f>
        <v>#N/A</v>
      </c>
      <c r="AI345" s="20" t="e">
        <f>VLOOKUP($B345,'DATA PENGUKURAN GARDU'!$A:$BS,54,0)</f>
        <v>#N/A</v>
      </c>
      <c r="AJ345" s="17" t="e">
        <f>VLOOKUP($C345,'DATA PENGUKURAN GARDU'!$A:$BS,42,0)</f>
        <v>#N/A</v>
      </c>
      <c r="AK345" s="23" t="e">
        <f t="shared" si="194"/>
        <v>#N/A</v>
      </c>
      <c r="AL345" s="17" t="e">
        <f>VLOOKUP($C345,'DATA PENGUKURAN GARDU'!$A:$BS,44,0)</f>
        <v>#N/A</v>
      </c>
      <c r="AM345" s="23" t="e">
        <f t="shared" si="195"/>
        <v>#N/A</v>
      </c>
      <c r="AN345" s="17" t="e">
        <f>VLOOKUP($C345,'DATA PENGUKURAN GARDU'!$A:$BS,46,0)</f>
        <v>#N/A</v>
      </c>
      <c r="AO345" s="23" t="e">
        <f t="shared" si="196"/>
        <v>#N/A</v>
      </c>
      <c r="AP345" s="17" t="e">
        <f>VLOOKUP($C345,'DATA PENGUKURAN GARDU'!$A:$BS,46,0)</f>
        <v>#N/A</v>
      </c>
      <c r="AQ345" s="17" t="e">
        <f>VLOOKUP($C345,'DATA PENGUKURAN GARDU'!$A:$BS,53,0)</f>
        <v>#N/A</v>
      </c>
      <c r="AR345" s="17" t="e">
        <f>VLOOKUP($C345,'DATA PENGUKURAN GARDU'!$A:$BS,54,0)</f>
        <v>#N/A</v>
      </c>
      <c r="AS345" s="20" t="e">
        <f>VLOOKUP($D345,'DATA PENGUKURAN GARDU'!$A:$BS,42,0)</f>
        <v>#N/A</v>
      </c>
      <c r="AT345" s="21" t="e">
        <f t="shared" si="197"/>
        <v>#N/A</v>
      </c>
      <c r="AU345" s="20" t="e">
        <f>VLOOKUP($D345,'DATA PENGUKURAN GARDU'!$A:$BS,44,0)</f>
        <v>#N/A</v>
      </c>
      <c r="AV345" s="21" t="e">
        <f t="shared" si="198"/>
        <v>#N/A</v>
      </c>
      <c r="AW345" s="20" t="e">
        <f>VLOOKUP($D345,'DATA PENGUKURAN GARDU'!$A:$BS,46,0)</f>
        <v>#N/A</v>
      </c>
      <c r="AX345" s="21" t="e">
        <f t="shared" si="199"/>
        <v>#N/A</v>
      </c>
      <c r="AY345" s="20" t="e">
        <f>VLOOKUP($D345,'DATA PENGUKURAN GARDU'!$A:$BS,46,0)</f>
        <v>#N/A</v>
      </c>
      <c r="AZ345" s="20" t="e">
        <f>VLOOKUP($D345,'DATA PENGUKURAN GARDU'!$A:$BS,53,0)</f>
        <v>#N/A</v>
      </c>
      <c r="BA345" s="20" t="e">
        <f>VLOOKUP($D345,'DATA PENGUKURAN GARDU'!$A:$BS,54,0)</f>
        <v>#N/A</v>
      </c>
      <c r="BB345" s="17" t="e">
        <f>VLOOKUP($E345,'DATA PENGUKURAN GARDU'!$A:$BS,42,0)</f>
        <v>#N/A</v>
      </c>
      <c r="BC345" s="23" t="e">
        <f t="shared" si="200"/>
        <v>#N/A</v>
      </c>
      <c r="BD345" s="17" t="e">
        <f>VLOOKUP($E345,'DATA PENGUKURAN GARDU'!$A:$BS,44,0)</f>
        <v>#N/A</v>
      </c>
      <c r="BE345" s="23" t="e">
        <f t="shared" si="201"/>
        <v>#N/A</v>
      </c>
      <c r="BF345" s="17" t="e">
        <f>VLOOKUP($E345,'DATA PENGUKURAN GARDU'!$A:$BS,46,0)</f>
        <v>#N/A</v>
      </c>
      <c r="BG345" s="23" t="e">
        <f t="shared" si="202"/>
        <v>#N/A</v>
      </c>
      <c r="BH345" s="17" t="e">
        <f>VLOOKUP($E345,'DATA PENGUKURAN GARDU'!$A:$BS,46,0)</f>
        <v>#N/A</v>
      </c>
      <c r="BI345" s="17" t="e">
        <f>VLOOKUP($E345,'DATA PENGUKURAN GARDU'!$A:$BS,53,0)</f>
        <v>#N/A</v>
      </c>
      <c r="BJ345" s="17" t="e">
        <f>VLOOKUP($E345,'DATA PENGUKURAN GARDU'!$A:$BS,54,0)</f>
        <v>#N/A</v>
      </c>
      <c r="BK345" s="20" t="e">
        <f t="shared" si="180"/>
        <v>#N/A</v>
      </c>
      <c r="BL345" s="20" t="e">
        <f t="shared" si="181"/>
        <v>#N/A</v>
      </c>
      <c r="BM345" s="20" t="e">
        <f t="shared" si="182"/>
        <v>#N/A</v>
      </c>
      <c r="BN345" s="25" t="e">
        <f t="shared" si="183"/>
        <v>#N/A</v>
      </c>
      <c r="BO345" s="26" t="str">
        <f t="shared" si="184"/>
        <v>0</v>
      </c>
      <c r="BP345" s="21" t="e">
        <f t="shared" si="185"/>
        <v>#VALUE!</v>
      </c>
      <c r="BQ345" s="20" t="e">
        <f t="shared" si="186"/>
        <v>#N/A</v>
      </c>
      <c r="BR345" s="20" t="e">
        <v>#N/A</v>
      </c>
      <c r="BS345" s="9" t="e">
        <v>#N/A</v>
      </c>
      <c r="BT345" s="2" t="e">
        <f t="shared" si="187"/>
        <v>#VALUE!</v>
      </c>
      <c r="BU345" s="2" t="e">
        <f t="shared" si="170"/>
        <v>#N/A</v>
      </c>
      <c r="BV345" s="2" t="e">
        <f t="shared" si="171"/>
        <v>#N/A</v>
      </c>
    </row>
    <row r="346" s="2" customFormat="1" ht="22.95" customHeight="1" spans="1:74">
      <c r="A346" s="9" t="str">
        <f t="shared" si="172"/>
        <v>BB 168Induk</v>
      </c>
      <c r="B346" s="9" t="str">
        <f t="shared" si="173"/>
        <v>BB 168jurusan 1</v>
      </c>
      <c r="C346" s="9" t="str">
        <f t="shared" si="174"/>
        <v>BB 168jurusan 2</v>
      </c>
      <c r="D346" s="9" t="str">
        <f t="shared" si="175"/>
        <v>BB 168jurusan 3</v>
      </c>
      <c r="E346" s="9" t="str">
        <f t="shared" si="176"/>
        <v>BB 168jurusan 4</v>
      </c>
      <c r="F346" s="10" t="s">
        <v>444</v>
      </c>
      <c r="G346" s="10" t="s">
        <v>4</v>
      </c>
      <c r="H346" s="10" t="s">
        <v>445</v>
      </c>
      <c r="I346" s="10" t="s">
        <v>10723</v>
      </c>
      <c r="J346" s="10" t="s">
        <v>10724</v>
      </c>
      <c r="K346" s="10" t="s">
        <v>7465</v>
      </c>
      <c r="L346" s="10"/>
      <c r="M346" s="10"/>
      <c r="N346" s="14">
        <f t="shared" si="177"/>
        <v>0</v>
      </c>
      <c r="O346" s="15" t="e">
        <f t="shared" si="178"/>
        <v>#VALUE!</v>
      </c>
      <c r="P346" s="15" t="e">
        <f t="shared" si="179"/>
        <v>#VALUE!</v>
      </c>
      <c r="Q346" s="17" t="e">
        <f>VLOOKUP($A346,'DATA PENGUKURAN GARDU'!$A:$BS,42,0)</f>
        <v>#N/A</v>
      </c>
      <c r="R346" s="18" t="e">
        <f t="shared" si="188"/>
        <v>#N/A</v>
      </c>
      <c r="S346" s="17" t="e">
        <f>VLOOKUP($A346,'DATA PENGUKURAN GARDU'!$A:$BS,44,0)</f>
        <v>#N/A</v>
      </c>
      <c r="T346" s="18" t="e">
        <f t="shared" si="189"/>
        <v>#N/A</v>
      </c>
      <c r="U346" s="17" t="e">
        <f>VLOOKUP($A346,'DATA PENGUKURAN GARDU'!$A:$BS,46,0)</f>
        <v>#N/A</v>
      </c>
      <c r="V346" s="18" t="e">
        <f t="shared" si="190"/>
        <v>#N/A</v>
      </c>
      <c r="W346" s="17" t="e">
        <f>VLOOKUP($A346,'DATA PENGUKURAN GARDU'!$A:$BS,48,0)</f>
        <v>#N/A</v>
      </c>
      <c r="X346" s="17" t="e">
        <f>VLOOKUP($A346,'DATA PENGUKURAN GARDU'!$A:$BS,53,0)</f>
        <v>#N/A</v>
      </c>
      <c r="Y346" s="17" t="e">
        <f>VLOOKUP($A346,'DATA PENGUKURAN GARDU'!$A:$BS,54,0)</f>
        <v>#N/A</v>
      </c>
      <c r="Z346" s="17" t="e">
        <f>VLOOKUP($A346,'DATA PENGUKURAN GARDU'!$A:$BS,55,0)</f>
        <v>#N/A</v>
      </c>
      <c r="AA346" s="20" t="e">
        <f>VLOOKUP($B346,'DATA PENGUKURAN GARDU'!$A:$BS,42,0)</f>
        <v>#N/A</v>
      </c>
      <c r="AB346" s="21" t="e">
        <f t="shared" si="191"/>
        <v>#N/A</v>
      </c>
      <c r="AC346" s="20" t="e">
        <f>VLOOKUP($B346,'DATA PENGUKURAN GARDU'!$A:$BS,44,0)</f>
        <v>#N/A</v>
      </c>
      <c r="AD346" s="21" t="e">
        <f t="shared" si="192"/>
        <v>#N/A</v>
      </c>
      <c r="AE346" s="20" t="e">
        <f>VLOOKUP($B346,'DATA PENGUKURAN GARDU'!$A:$BS,46,0)</f>
        <v>#N/A</v>
      </c>
      <c r="AF346" s="21" t="e">
        <f t="shared" si="193"/>
        <v>#N/A</v>
      </c>
      <c r="AG346" s="20" t="e">
        <f>VLOOKUP($B346,'DATA PENGUKURAN GARDU'!$A:$BS,46,0)</f>
        <v>#N/A</v>
      </c>
      <c r="AH346" s="20" t="e">
        <f>VLOOKUP($B346,'DATA PENGUKURAN GARDU'!$A:$BS,53,0)</f>
        <v>#N/A</v>
      </c>
      <c r="AI346" s="20" t="e">
        <f>VLOOKUP($B346,'DATA PENGUKURAN GARDU'!$A:$BS,54,0)</f>
        <v>#N/A</v>
      </c>
      <c r="AJ346" s="17" t="e">
        <f>VLOOKUP($C346,'DATA PENGUKURAN GARDU'!$A:$BS,42,0)</f>
        <v>#N/A</v>
      </c>
      <c r="AK346" s="23" t="e">
        <f t="shared" si="194"/>
        <v>#N/A</v>
      </c>
      <c r="AL346" s="17" t="e">
        <f>VLOOKUP($C346,'DATA PENGUKURAN GARDU'!$A:$BS,44,0)</f>
        <v>#N/A</v>
      </c>
      <c r="AM346" s="23" t="e">
        <f t="shared" si="195"/>
        <v>#N/A</v>
      </c>
      <c r="AN346" s="17" t="e">
        <f>VLOOKUP($C346,'DATA PENGUKURAN GARDU'!$A:$BS,46,0)</f>
        <v>#N/A</v>
      </c>
      <c r="AO346" s="23" t="e">
        <f t="shared" si="196"/>
        <v>#N/A</v>
      </c>
      <c r="AP346" s="17" t="e">
        <f>VLOOKUP($C346,'DATA PENGUKURAN GARDU'!$A:$BS,46,0)</f>
        <v>#N/A</v>
      </c>
      <c r="AQ346" s="17" t="e">
        <f>VLOOKUP($C346,'DATA PENGUKURAN GARDU'!$A:$BS,53,0)</f>
        <v>#N/A</v>
      </c>
      <c r="AR346" s="17" t="e">
        <f>VLOOKUP($C346,'DATA PENGUKURAN GARDU'!$A:$BS,54,0)</f>
        <v>#N/A</v>
      </c>
      <c r="AS346" s="20" t="e">
        <f>VLOOKUP($D346,'DATA PENGUKURAN GARDU'!$A:$BS,42,0)</f>
        <v>#N/A</v>
      </c>
      <c r="AT346" s="21" t="e">
        <f t="shared" si="197"/>
        <v>#N/A</v>
      </c>
      <c r="AU346" s="20" t="e">
        <f>VLOOKUP($D346,'DATA PENGUKURAN GARDU'!$A:$BS,44,0)</f>
        <v>#N/A</v>
      </c>
      <c r="AV346" s="21" t="e">
        <f t="shared" si="198"/>
        <v>#N/A</v>
      </c>
      <c r="AW346" s="20" t="e">
        <f>VLOOKUP($D346,'DATA PENGUKURAN GARDU'!$A:$BS,46,0)</f>
        <v>#N/A</v>
      </c>
      <c r="AX346" s="21" t="e">
        <f t="shared" si="199"/>
        <v>#N/A</v>
      </c>
      <c r="AY346" s="20" t="e">
        <f>VLOOKUP($D346,'DATA PENGUKURAN GARDU'!$A:$BS,46,0)</f>
        <v>#N/A</v>
      </c>
      <c r="AZ346" s="20" t="e">
        <f>VLOOKUP($D346,'DATA PENGUKURAN GARDU'!$A:$BS,53,0)</f>
        <v>#N/A</v>
      </c>
      <c r="BA346" s="20" t="e">
        <f>VLOOKUP($D346,'DATA PENGUKURAN GARDU'!$A:$BS,54,0)</f>
        <v>#N/A</v>
      </c>
      <c r="BB346" s="17" t="e">
        <f>VLOOKUP($E346,'DATA PENGUKURAN GARDU'!$A:$BS,42,0)</f>
        <v>#N/A</v>
      </c>
      <c r="BC346" s="23" t="e">
        <f t="shared" si="200"/>
        <v>#N/A</v>
      </c>
      <c r="BD346" s="17" t="e">
        <f>VLOOKUP($E346,'DATA PENGUKURAN GARDU'!$A:$BS,44,0)</f>
        <v>#N/A</v>
      </c>
      <c r="BE346" s="23" t="e">
        <f t="shared" si="201"/>
        <v>#N/A</v>
      </c>
      <c r="BF346" s="17" t="e">
        <f>VLOOKUP($E346,'DATA PENGUKURAN GARDU'!$A:$BS,46,0)</f>
        <v>#N/A</v>
      </c>
      <c r="BG346" s="23" t="e">
        <f t="shared" si="202"/>
        <v>#N/A</v>
      </c>
      <c r="BH346" s="17" t="e">
        <f>VLOOKUP($E346,'DATA PENGUKURAN GARDU'!$A:$BS,46,0)</f>
        <v>#N/A</v>
      </c>
      <c r="BI346" s="17" t="e">
        <f>VLOOKUP($E346,'DATA PENGUKURAN GARDU'!$A:$BS,53,0)</f>
        <v>#N/A</v>
      </c>
      <c r="BJ346" s="17" t="e">
        <f>VLOOKUP($E346,'DATA PENGUKURAN GARDU'!$A:$BS,54,0)</f>
        <v>#N/A</v>
      </c>
      <c r="BK346" s="20" t="e">
        <f t="shared" si="180"/>
        <v>#N/A</v>
      </c>
      <c r="BL346" s="20" t="e">
        <f t="shared" si="181"/>
        <v>#N/A</v>
      </c>
      <c r="BM346" s="20" t="e">
        <f t="shared" si="182"/>
        <v>#N/A</v>
      </c>
      <c r="BN346" s="25" t="e">
        <f t="shared" si="183"/>
        <v>#N/A</v>
      </c>
      <c r="BO346" s="26" t="str">
        <f t="shared" si="184"/>
        <v>0</v>
      </c>
      <c r="BP346" s="21" t="e">
        <f t="shared" si="185"/>
        <v>#VALUE!</v>
      </c>
      <c r="BQ346" s="20" t="e">
        <f t="shared" si="186"/>
        <v>#N/A</v>
      </c>
      <c r="BR346" s="20" t="e">
        <v>#N/A</v>
      </c>
      <c r="BS346" s="9" t="e">
        <v>#N/A</v>
      </c>
      <c r="BT346" s="2" t="e">
        <f t="shared" si="187"/>
        <v>#VALUE!</v>
      </c>
      <c r="BU346" s="2" t="e">
        <f t="shared" si="170"/>
        <v>#N/A</v>
      </c>
      <c r="BV346" s="2" t="e">
        <f t="shared" si="171"/>
        <v>#N/A</v>
      </c>
    </row>
    <row r="347" s="2" customFormat="1" ht="22.95" customHeight="1" spans="1:74">
      <c r="A347" s="9" t="str">
        <f t="shared" si="172"/>
        <v>K-158.1Induk</v>
      </c>
      <c r="B347" s="9" t="str">
        <f t="shared" si="173"/>
        <v>K-158.1jurusan 1</v>
      </c>
      <c r="C347" s="9" t="str">
        <f t="shared" si="174"/>
        <v>K-158.1jurusan 2</v>
      </c>
      <c r="D347" s="9" t="str">
        <f t="shared" si="175"/>
        <v>K-158.1jurusan 3</v>
      </c>
      <c r="E347" s="9" t="str">
        <f t="shared" si="176"/>
        <v>K-158.1jurusan 4</v>
      </c>
      <c r="F347" s="10" t="s">
        <v>446</v>
      </c>
      <c r="G347" s="10" t="s">
        <v>132</v>
      </c>
      <c r="H347" s="10" t="s">
        <v>447</v>
      </c>
      <c r="I347" s="10" t="s">
        <v>10725</v>
      </c>
      <c r="J347" s="10" t="s">
        <v>10726</v>
      </c>
      <c r="K347" s="10" t="s">
        <v>7465</v>
      </c>
      <c r="L347" s="10"/>
      <c r="M347" s="10"/>
      <c r="N347" s="14">
        <f t="shared" si="177"/>
        <v>0</v>
      </c>
      <c r="O347" s="15" t="e">
        <f t="shared" si="178"/>
        <v>#VALUE!</v>
      </c>
      <c r="P347" s="15" t="e">
        <f t="shared" si="179"/>
        <v>#VALUE!</v>
      </c>
      <c r="Q347" s="17" t="e">
        <f>VLOOKUP($A347,'DATA PENGUKURAN GARDU'!$A:$BS,42,0)</f>
        <v>#N/A</v>
      </c>
      <c r="R347" s="18" t="e">
        <f t="shared" si="188"/>
        <v>#N/A</v>
      </c>
      <c r="S347" s="17" t="e">
        <f>VLOOKUP($A347,'DATA PENGUKURAN GARDU'!$A:$BS,44,0)</f>
        <v>#N/A</v>
      </c>
      <c r="T347" s="18" t="e">
        <f t="shared" si="189"/>
        <v>#N/A</v>
      </c>
      <c r="U347" s="17" t="e">
        <f>VLOOKUP($A347,'DATA PENGUKURAN GARDU'!$A:$BS,46,0)</f>
        <v>#N/A</v>
      </c>
      <c r="V347" s="18" t="e">
        <f t="shared" si="190"/>
        <v>#N/A</v>
      </c>
      <c r="W347" s="17" t="e">
        <f>VLOOKUP($A347,'DATA PENGUKURAN GARDU'!$A:$BS,48,0)</f>
        <v>#N/A</v>
      </c>
      <c r="X347" s="17" t="e">
        <f>VLOOKUP($A347,'DATA PENGUKURAN GARDU'!$A:$BS,53,0)</f>
        <v>#N/A</v>
      </c>
      <c r="Y347" s="17" t="e">
        <f>VLOOKUP($A347,'DATA PENGUKURAN GARDU'!$A:$BS,54,0)</f>
        <v>#N/A</v>
      </c>
      <c r="Z347" s="17" t="e">
        <f>VLOOKUP($A347,'DATA PENGUKURAN GARDU'!$A:$BS,55,0)</f>
        <v>#N/A</v>
      </c>
      <c r="AA347" s="20" t="e">
        <f>VLOOKUP($B347,'DATA PENGUKURAN GARDU'!$A:$BS,42,0)</f>
        <v>#N/A</v>
      </c>
      <c r="AB347" s="21" t="e">
        <f t="shared" si="191"/>
        <v>#N/A</v>
      </c>
      <c r="AC347" s="20" t="e">
        <f>VLOOKUP($B347,'DATA PENGUKURAN GARDU'!$A:$BS,44,0)</f>
        <v>#N/A</v>
      </c>
      <c r="AD347" s="21" t="e">
        <f t="shared" si="192"/>
        <v>#N/A</v>
      </c>
      <c r="AE347" s="20" t="e">
        <f>VLOOKUP($B347,'DATA PENGUKURAN GARDU'!$A:$BS,46,0)</f>
        <v>#N/A</v>
      </c>
      <c r="AF347" s="21" t="e">
        <f t="shared" si="193"/>
        <v>#N/A</v>
      </c>
      <c r="AG347" s="20" t="e">
        <f>VLOOKUP($B347,'DATA PENGUKURAN GARDU'!$A:$BS,46,0)</f>
        <v>#N/A</v>
      </c>
      <c r="AH347" s="20" t="e">
        <f>VLOOKUP($B347,'DATA PENGUKURAN GARDU'!$A:$BS,53,0)</f>
        <v>#N/A</v>
      </c>
      <c r="AI347" s="20" t="e">
        <f>VLOOKUP($B347,'DATA PENGUKURAN GARDU'!$A:$BS,54,0)</f>
        <v>#N/A</v>
      </c>
      <c r="AJ347" s="17" t="e">
        <f>VLOOKUP($C347,'DATA PENGUKURAN GARDU'!$A:$BS,42,0)</f>
        <v>#N/A</v>
      </c>
      <c r="AK347" s="23" t="e">
        <f t="shared" si="194"/>
        <v>#N/A</v>
      </c>
      <c r="AL347" s="17" t="e">
        <f>VLOOKUP($C347,'DATA PENGUKURAN GARDU'!$A:$BS,44,0)</f>
        <v>#N/A</v>
      </c>
      <c r="AM347" s="23" t="e">
        <f t="shared" si="195"/>
        <v>#N/A</v>
      </c>
      <c r="AN347" s="17" t="e">
        <f>VLOOKUP($C347,'DATA PENGUKURAN GARDU'!$A:$BS,46,0)</f>
        <v>#N/A</v>
      </c>
      <c r="AO347" s="23" t="e">
        <f t="shared" si="196"/>
        <v>#N/A</v>
      </c>
      <c r="AP347" s="17" t="e">
        <f>VLOOKUP($C347,'DATA PENGUKURAN GARDU'!$A:$BS,46,0)</f>
        <v>#N/A</v>
      </c>
      <c r="AQ347" s="17" t="e">
        <f>VLOOKUP($C347,'DATA PENGUKURAN GARDU'!$A:$BS,53,0)</f>
        <v>#N/A</v>
      </c>
      <c r="AR347" s="17" t="e">
        <f>VLOOKUP($C347,'DATA PENGUKURAN GARDU'!$A:$BS,54,0)</f>
        <v>#N/A</v>
      </c>
      <c r="AS347" s="20" t="e">
        <f>VLOOKUP($D347,'DATA PENGUKURAN GARDU'!$A:$BS,42,0)</f>
        <v>#N/A</v>
      </c>
      <c r="AT347" s="21" t="e">
        <f t="shared" si="197"/>
        <v>#N/A</v>
      </c>
      <c r="AU347" s="20" t="e">
        <f>VLOOKUP($D347,'DATA PENGUKURAN GARDU'!$A:$BS,44,0)</f>
        <v>#N/A</v>
      </c>
      <c r="AV347" s="21" t="e">
        <f t="shared" si="198"/>
        <v>#N/A</v>
      </c>
      <c r="AW347" s="20" t="e">
        <f>VLOOKUP($D347,'DATA PENGUKURAN GARDU'!$A:$BS,46,0)</f>
        <v>#N/A</v>
      </c>
      <c r="AX347" s="21" t="e">
        <f t="shared" si="199"/>
        <v>#N/A</v>
      </c>
      <c r="AY347" s="20" t="e">
        <f>VLOOKUP($D347,'DATA PENGUKURAN GARDU'!$A:$BS,46,0)</f>
        <v>#N/A</v>
      </c>
      <c r="AZ347" s="20" t="e">
        <f>VLOOKUP($D347,'DATA PENGUKURAN GARDU'!$A:$BS,53,0)</f>
        <v>#N/A</v>
      </c>
      <c r="BA347" s="20" t="e">
        <f>VLOOKUP($D347,'DATA PENGUKURAN GARDU'!$A:$BS,54,0)</f>
        <v>#N/A</v>
      </c>
      <c r="BB347" s="17" t="e">
        <f>VLOOKUP($E347,'DATA PENGUKURAN GARDU'!$A:$BS,42,0)</f>
        <v>#N/A</v>
      </c>
      <c r="BC347" s="23" t="e">
        <f t="shared" si="200"/>
        <v>#N/A</v>
      </c>
      <c r="BD347" s="17" t="e">
        <f>VLOOKUP($E347,'DATA PENGUKURAN GARDU'!$A:$BS,44,0)</f>
        <v>#N/A</v>
      </c>
      <c r="BE347" s="23" t="e">
        <f t="shared" si="201"/>
        <v>#N/A</v>
      </c>
      <c r="BF347" s="17" t="e">
        <f>VLOOKUP($E347,'DATA PENGUKURAN GARDU'!$A:$BS,46,0)</f>
        <v>#N/A</v>
      </c>
      <c r="BG347" s="23" t="e">
        <f t="shared" si="202"/>
        <v>#N/A</v>
      </c>
      <c r="BH347" s="17" t="e">
        <f>VLOOKUP($E347,'DATA PENGUKURAN GARDU'!$A:$BS,46,0)</f>
        <v>#N/A</v>
      </c>
      <c r="BI347" s="17" t="e">
        <f>VLOOKUP($E347,'DATA PENGUKURAN GARDU'!$A:$BS,53,0)</f>
        <v>#N/A</v>
      </c>
      <c r="BJ347" s="17" t="e">
        <f>VLOOKUP($E347,'DATA PENGUKURAN GARDU'!$A:$BS,54,0)</f>
        <v>#N/A</v>
      </c>
      <c r="BK347" s="20" t="e">
        <f t="shared" si="180"/>
        <v>#N/A</v>
      </c>
      <c r="BL347" s="20" t="e">
        <f t="shared" si="181"/>
        <v>#N/A</v>
      </c>
      <c r="BM347" s="20" t="e">
        <f t="shared" si="182"/>
        <v>#N/A</v>
      </c>
      <c r="BN347" s="25" t="e">
        <f t="shared" si="183"/>
        <v>#N/A</v>
      </c>
      <c r="BO347" s="26" t="str">
        <f t="shared" si="184"/>
        <v>0</v>
      </c>
      <c r="BP347" s="21" t="e">
        <f t="shared" si="185"/>
        <v>#VALUE!</v>
      </c>
      <c r="BQ347" s="20" t="e">
        <f t="shared" si="186"/>
        <v>#N/A</v>
      </c>
      <c r="BR347" s="20" t="e">
        <v>#N/A</v>
      </c>
      <c r="BS347" s="9" t="e">
        <v>#N/A</v>
      </c>
      <c r="BT347" s="2" t="e">
        <f t="shared" si="187"/>
        <v>#VALUE!</v>
      </c>
      <c r="BU347" s="2" t="e">
        <f t="shared" si="170"/>
        <v>#N/A</v>
      </c>
      <c r="BV347" s="2" t="e">
        <f t="shared" si="171"/>
        <v>#N/A</v>
      </c>
    </row>
    <row r="348" s="2" customFormat="1" ht="22.95" customHeight="1" spans="1:74">
      <c r="A348" s="9" t="str">
        <f t="shared" si="172"/>
        <v>K-159Induk</v>
      </c>
      <c r="B348" s="9" t="str">
        <f t="shared" si="173"/>
        <v>K-159jurusan 1</v>
      </c>
      <c r="C348" s="9" t="str">
        <f t="shared" si="174"/>
        <v>K-159jurusan 2</v>
      </c>
      <c r="D348" s="9" t="str">
        <f t="shared" si="175"/>
        <v>K-159jurusan 3</v>
      </c>
      <c r="E348" s="9" t="str">
        <f t="shared" si="176"/>
        <v>K-159jurusan 4</v>
      </c>
      <c r="F348" s="10" t="s">
        <v>448</v>
      </c>
      <c r="G348" s="10" t="s">
        <v>132</v>
      </c>
      <c r="H348" s="10" t="s">
        <v>449</v>
      </c>
      <c r="I348" s="10" t="s">
        <v>10727</v>
      </c>
      <c r="J348" s="10" t="s">
        <v>10728</v>
      </c>
      <c r="K348" s="10" t="s">
        <v>7465</v>
      </c>
      <c r="L348" s="10"/>
      <c r="M348" s="10"/>
      <c r="N348" s="14">
        <f t="shared" si="177"/>
        <v>0</v>
      </c>
      <c r="O348" s="15" t="e">
        <f t="shared" si="178"/>
        <v>#VALUE!</v>
      </c>
      <c r="P348" s="15" t="e">
        <f t="shared" si="179"/>
        <v>#VALUE!</v>
      </c>
      <c r="Q348" s="17" t="e">
        <f>VLOOKUP($A348,'DATA PENGUKURAN GARDU'!$A:$BS,42,0)</f>
        <v>#N/A</v>
      </c>
      <c r="R348" s="18" t="e">
        <f t="shared" si="188"/>
        <v>#N/A</v>
      </c>
      <c r="S348" s="17" t="e">
        <f>VLOOKUP($A348,'DATA PENGUKURAN GARDU'!$A:$BS,44,0)</f>
        <v>#N/A</v>
      </c>
      <c r="T348" s="18" t="e">
        <f t="shared" si="189"/>
        <v>#N/A</v>
      </c>
      <c r="U348" s="17" t="e">
        <f>VLOOKUP($A348,'DATA PENGUKURAN GARDU'!$A:$BS,46,0)</f>
        <v>#N/A</v>
      </c>
      <c r="V348" s="18" t="e">
        <f t="shared" si="190"/>
        <v>#N/A</v>
      </c>
      <c r="W348" s="17" t="e">
        <f>VLOOKUP($A348,'DATA PENGUKURAN GARDU'!$A:$BS,48,0)</f>
        <v>#N/A</v>
      </c>
      <c r="X348" s="17" t="e">
        <f>VLOOKUP($A348,'DATA PENGUKURAN GARDU'!$A:$BS,53,0)</f>
        <v>#N/A</v>
      </c>
      <c r="Y348" s="17" t="e">
        <f>VLOOKUP($A348,'DATA PENGUKURAN GARDU'!$A:$BS,54,0)</f>
        <v>#N/A</v>
      </c>
      <c r="Z348" s="17" t="e">
        <f>VLOOKUP($A348,'DATA PENGUKURAN GARDU'!$A:$BS,55,0)</f>
        <v>#N/A</v>
      </c>
      <c r="AA348" s="20" t="e">
        <f>VLOOKUP($B348,'DATA PENGUKURAN GARDU'!$A:$BS,42,0)</f>
        <v>#N/A</v>
      </c>
      <c r="AB348" s="21" t="e">
        <f t="shared" si="191"/>
        <v>#N/A</v>
      </c>
      <c r="AC348" s="20" t="e">
        <f>VLOOKUP($B348,'DATA PENGUKURAN GARDU'!$A:$BS,44,0)</f>
        <v>#N/A</v>
      </c>
      <c r="AD348" s="21" t="e">
        <f t="shared" si="192"/>
        <v>#N/A</v>
      </c>
      <c r="AE348" s="20" t="e">
        <f>VLOOKUP($B348,'DATA PENGUKURAN GARDU'!$A:$BS,46,0)</f>
        <v>#N/A</v>
      </c>
      <c r="AF348" s="21" t="e">
        <f t="shared" si="193"/>
        <v>#N/A</v>
      </c>
      <c r="AG348" s="20" t="e">
        <f>VLOOKUP($B348,'DATA PENGUKURAN GARDU'!$A:$BS,46,0)</f>
        <v>#N/A</v>
      </c>
      <c r="AH348" s="20" t="e">
        <f>VLOOKUP($B348,'DATA PENGUKURAN GARDU'!$A:$BS,53,0)</f>
        <v>#N/A</v>
      </c>
      <c r="AI348" s="20" t="e">
        <f>VLOOKUP($B348,'DATA PENGUKURAN GARDU'!$A:$BS,54,0)</f>
        <v>#N/A</v>
      </c>
      <c r="AJ348" s="17" t="e">
        <f>VLOOKUP($C348,'DATA PENGUKURAN GARDU'!$A:$BS,42,0)</f>
        <v>#N/A</v>
      </c>
      <c r="AK348" s="23" t="e">
        <f t="shared" si="194"/>
        <v>#N/A</v>
      </c>
      <c r="AL348" s="17" t="e">
        <f>VLOOKUP($C348,'DATA PENGUKURAN GARDU'!$A:$BS,44,0)</f>
        <v>#N/A</v>
      </c>
      <c r="AM348" s="23" t="e">
        <f t="shared" si="195"/>
        <v>#N/A</v>
      </c>
      <c r="AN348" s="17" t="e">
        <f>VLOOKUP($C348,'DATA PENGUKURAN GARDU'!$A:$BS,46,0)</f>
        <v>#N/A</v>
      </c>
      <c r="AO348" s="23" t="e">
        <f t="shared" si="196"/>
        <v>#N/A</v>
      </c>
      <c r="AP348" s="17" t="e">
        <f>VLOOKUP($C348,'DATA PENGUKURAN GARDU'!$A:$BS,46,0)</f>
        <v>#N/A</v>
      </c>
      <c r="AQ348" s="17" t="e">
        <f>VLOOKUP($C348,'DATA PENGUKURAN GARDU'!$A:$BS,53,0)</f>
        <v>#N/A</v>
      </c>
      <c r="AR348" s="17" t="e">
        <f>VLOOKUP($C348,'DATA PENGUKURAN GARDU'!$A:$BS,54,0)</f>
        <v>#N/A</v>
      </c>
      <c r="AS348" s="20" t="e">
        <f>VLOOKUP($D348,'DATA PENGUKURAN GARDU'!$A:$BS,42,0)</f>
        <v>#N/A</v>
      </c>
      <c r="AT348" s="21" t="e">
        <f t="shared" si="197"/>
        <v>#N/A</v>
      </c>
      <c r="AU348" s="20" t="e">
        <f>VLOOKUP($D348,'DATA PENGUKURAN GARDU'!$A:$BS,44,0)</f>
        <v>#N/A</v>
      </c>
      <c r="AV348" s="21" t="e">
        <f t="shared" si="198"/>
        <v>#N/A</v>
      </c>
      <c r="AW348" s="20" t="e">
        <f>VLOOKUP($D348,'DATA PENGUKURAN GARDU'!$A:$BS,46,0)</f>
        <v>#N/A</v>
      </c>
      <c r="AX348" s="21" t="e">
        <f t="shared" si="199"/>
        <v>#N/A</v>
      </c>
      <c r="AY348" s="20" t="e">
        <f>VLOOKUP($D348,'DATA PENGUKURAN GARDU'!$A:$BS,46,0)</f>
        <v>#N/A</v>
      </c>
      <c r="AZ348" s="20" t="e">
        <f>VLOOKUP($D348,'DATA PENGUKURAN GARDU'!$A:$BS,53,0)</f>
        <v>#N/A</v>
      </c>
      <c r="BA348" s="20" t="e">
        <f>VLOOKUP($D348,'DATA PENGUKURAN GARDU'!$A:$BS,54,0)</f>
        <v>#N/A</v>
      </c>
      <c r="BB348" s="17" t="e">
        <f>VLOOKUP($E348,'DATA PENGUKURAN GARDU'!$A:$BS,42,0)</f>
        <v>#N/A</v>
      </c>
      <c r="BC348" s="23" t="e">
        <f t="shared" si="200"/>
        <v>#N/A</v>
      </c>
      <c r="BD348" s="17" t="e">
        <f>VLOOKUP($E348,'DATA PENGUKURAN GARDU'!$A:$BS,44,0)</f>
        <v>#N/A</v>
      </c>
      <c r="BE348" s="23" t="e">
        <f t="shared" si="201"/>
        <v>#N/A</v>
      </c>
      <c r="BF348" s="17" t="e">
        <f>VLOOKUP($E348,'DATA PENGUKURAN GARDU'!$A:$BS,46,0)</f>
        <v>#N/A</v>
      </c>
      <c r="BG348" s="23" t="e">
        <f t="shared" si="202"/>
        <v>#N/A</v>
      </c>
      <c r="BH348" s="17" t="e">
        <f>VLOOKUP($E348,'DATA PENGUKURAN GARDU'!$A:$BS,46,0)</f>
        <v>#N/A</v>
      </c>
      <c r="BI348" s="17" t="e">
        <f>VLOOKUP($E348,'DATA PENGUKURAN GARDU'!$A:$BS,53,0)</f>
        <v>#N/A</v>
      </c>
      <c r="BJ348" s="17" t="e">
        <f>VLOOKUP($E348,'DATA PENGUKURAN GARDU'!$A:$BS,54,0)</f>
        <v>#N/A</v>
      </c>
      <c r="BK348" s="20" t="e">
        <f t="shared" si="180"/>
        <v>#N/A</v>
      </c>
      <c r="BL348" s="20" t="e">
        <f t="shared" si="181"/>
        <v>#N/A</v>
      </c>
      <c r="BM348" s="20" t="e">
        <f t="shared" si="182"/>
        <v>#N/A</v>
      </c>
      <c r="BN348" s="25" t="e">
        <f t="shared" si="183"/>
        <v>#N/A</v>
      </c>
      <c r="BO348" s="26" t="str">
        <f t="shared" si="184"/>
        <v>0</v>
      </c>
      <c r="BP348" s="21" t="e">
        <f t="shared" si="185"/>
        <v>#VALUE!</v>
      </c>
      <c r="BQ348" s="20" t="e">
        <f t="shared" si="186"/>
        <v>#N/A</v>
      </c>
      <c r="BR348" s="20" t="e">
        <v>#N/A</v>
      </c>
      <c r="BS348" s="9" t="e">
        <v>#N/A</v>
      </c>
      <c r="BT348" s="2" t="e">
        <f t="shared" si="187"/>
        <v>#VALUE!</v>
      </c>
      <c r="BU348" s="2" t="e">
        <f t="shared" si="170"/>
        <v>#N/A</v>
      </c>
      <c r="BV348" s="2" t="e">
        <f t="shared" si="171"/>
        <v>#N/A</v>
      </c>
    </row>
    <row r="349" s="2" customFormat="1" ht="22.95" customHeight="1" spans="1:74">
      <c r="A349" s="9" t="str">
        <f t="shared" si="172"/>
        <v>BB 102Induk</v>
      </c>
      <c r="B349" s="9" t="str">
        <f t="shared" si="173"/>
        <v>BB 102jurusan 1</v>
      </c>
      <c r="C349" s="9" t="str">
        <f t="shared" si="174"/>
        <v>BB 102jurusan 2</v>
      </c>
      <c r="D349" s="9" t="str">
        <f t="shared" si="175"/>
        <v>BB 102jurusan 3</v>
      </c>
      <c r="E349" s="9" t="str">
        <f t="shared" si="176"/>
        <v>BB 102jurusan 4</v>
      </c>
      <c r="F349" s="10" t="s">
        <v>451</v>
      </c>
      <c r="G349" s="10" t="s">
        <v>4</v>
      </c>
      <c r="H349" s="10" t="s">
        <v>452</v>
      </c>
      <c r="I349" s="10" t="s">
        <v>10731</v>
      </c>
      <c r="J349" s="10" t="s">
        <v>10732</v>
      </c>
      <c r="K349" s="10" t="s">
        <v>7465</v>
      </c>
      <c r="L349" s="10"/>
      <c r="M349" s="10"/>
      <c r="N349" s="14">
        <f t="shared" si="177"/>
        <v>0</v>
      </c>
      <c r="O349" s="15" t="e">
        <f t="shared" si="178"/>
        <v>#VALUE!</v>
      </c>
      <c r="P349" s="15" t="e">
        <f t="shared" si="179"/>
        <v>#VALUE!</v>
      </c>
      <c r="Q349" s="17" t="e">
        <f>VLOOKUP($A349,'DATA PENGUKURAN GARDU'!$A:$BS,42,0)</f>
        <v>#N/A</v>
      </c>
      <c r="R349" s="18" t="e">
        <f t="shared" si="188"/>
        <v>#N/A</v>
      </c>
      <c r="S349" s="17" t="e">
        <f>VLOOKUP($A349,'DATA PENGUKURAN GARDU'!$A:$BS,44,0)</f>
        <v>#N/A</v>
      </c>
      <c r="T349" s="18" t="e">
        <f t="shared" si="189"/>
        <v>#N/A</v>
      </c>
      <c r="U349" s="17" t="e">
        <f>VLOOKUP($A349,'DATA PENGUKURAN GARDU'!$A:$BS,46,0)</f>
        <v>#N/A</v>
      </c>
      <c r="V349" s="18" t="e">
        <f t="shared" si="190"/>
        <v>#N/A</v>
      </c>
      <c r="W349" s="17" t="e">
        <f>VLOOKUP($A349,'DATA PENGUKURAN GARDU'!$A:$BS,48,0)</f>
        <v>#N/A</v>
      </c>
      <c r="X349" s="17" t="e">
        <f>VLOOKUP($A349,'DATA PENGUKURAN GARDU'!$A:$BS,53,0)</f>
        <v>#N/A</v>
      </c>
      <c r="Y349" s="17" t="e">
        <f>VLOOKUP($A349,'DATA PENGUKURAN GARDU'!$A:$BS,54,0)</f>
        <v>#N/A</v>
      </c>
      <c r="Z349" s="17" t="e">
        <f>VLOOKUP($A349,'DATA PENGUKURAN GARDU'!$A:$BS,55,0)</f>
        <v>#N/A</v>
      </c>
      <c r="AA349" s="20" t="e">
        <f>VLOOKUP($B349,'DATA PENGUKURAN GARDU'!$A:$BS,42,0)</f>
        <v>#N/A</v>
      </c>
      <c r="AB349" s="21" t="e">
        <f t="shared" si="191"/>
        <v>#N/A</v>
      </c>
      <c r="AC349" s="20" t="e">
        <f>VLOOKUP($B349,'DATA PENGUKURAN GARDU'!$A:$BS,44,0)</f>
        <v>#N/A</v>
      </c>
      <c r="AD349" s="21" t="e">
        <f t="shared" si="192"/>
        <v>#N/A</v>
      </c>
      <c r="AE349" s="20" t="e">
        <f>VLOOKUP($B349,'DATA PENGUKURAN GARDU'!$A:$BS,46,0)</f>
        <v>#N/A</v>
      </c>
      <c r="AF349" s="21" t="e">
        <f t="shared" si="193"/>
        <v>#N/A</v>
      </c>
      <c r="AG349" s="20" t="e">
        <f>VLOOKUP($B349,'DATA PENGUKURAN GARDU'!$A:$BS,46,0)</f>
        <v>#N/A</v>
      </c>
      <c r="AH349" s="20" t="e">
        <f>VLOOKUP($B349,'DATA PENGUKURAN GARDU'!$A:$BS,53,0)</f>
        <v>#N/A</v>
      </c>
      <c r="AI349" s="20" t="e">
        <f>VLOOKUP($B349,'DATA PENGUKURAN GARDU'!$A:$BS,54,0)</f>
        <v>#N/A</v>
      </c>
      <c r="AJ349" s="17" t="e">
        <f>VLOOKUP($C349,'DATA PENGUKURAN GARDU'!$A:$BS,42,0)</f>
        <v>#N/A</v>
      </c>
      <c r="AK349" s="23" t="e">
        <f t="shared" si="194"/>
        <v>#N/A</v>
      </c>
      <c r="AL349" s="17" t="e">
        <f>VLOOKUP($C349,'DATA PENGUKURAN GARDU'!$A:$BS,44,0)</f>
        <v>#N/A</v>
      </c>
      <c r="AM349" s="23" t="e">
        <f t="shared" si="195"/>
        <v>#N/A</v>
      </c>
      <c r="AN349" s="17" t="e">
        <f>VLOOKUP($C349,'DATA PENGUKURAN GARDU'!$A:$BS,46,0)</f>
        <v>#N/A</v>
      </c>
      <c r="AO349" s="23" t="e">
        <f t="shared" si="196"/>
        <v>#N/A</v>
      </c>
      <c r="AP349" s="17" t="e">
        <f>VLOOKUP($C349,'DATA PENGUKURAN GARDU'!$A:$BS,46,0)</f>
        <v>#N/A</v>
      </c>
      <c r="AQ349" s="17" t="e">
        <f>VLOOKUP($C349,'DATA PENGUKURAN GARDU'!$A:$BS,53,0)</f>
        <v>#N/A</v>
      </c>
      <c r="AR349" s="17" t="e">
        <f>VLOOKUP($C349,'DATA PENGUKURAN GARDU'!$A:$BS,54,0)</f>
        <v>#N/A</v>
      </c>
      <c r="AS349" s="20" t="e">
        <f>VLOOKUP($D349,'DATA PENGUKURAN GARDU'!$A:$BS,42,0)</f>
        <v>#N/A</v>
      </c>
      <c r="AT349" s="21" t="e">
        <f t="shared" si="197"/>
        <v>#N/A</v>
      </c>
      <c r="AU349" s="20" t="e">
        <f>VLOOKUP($D349,'DATA PENGUKURAN GARDU'!$A:$BS,44,0)</f>
        <v>#N/A</v>
      </c>
      <c r="AV349" s="21" t="e">
        <f t="shared" si="198"/>
        <v>#N/A</v>
      </c>
      <c r="AW349" s="20" t="e">
        <f>VLOOKUP($D349,'DATA PENGUKURAN GARDU'!$A:$BS,46,0)</f>
        <v>#N/A</v>
      </c>
      <c r="AX349" s="21" t="e">
        <f t="shared" si="199"/>
        <v>#N/A</v>
      </c>
      <c r="AY349" s="20" t="e">
        <f>VLOOKUP($D349,'DATA PENGUKURAN GARDU'!$A:$BS,46,0)</f>
        <v>#N/A</v>
      </c>
      <c r="AZ349" s="20" t="e">
        <f>VLOOKUP($D349,'DATA PENGUKURAN GARDU'!$A:$BS,53,0)</f>
        <v>#N/A</v>
      </c>
      <c r="BA349" s="20" t="e">
        <f>VLOOKUP($D349,'DATA PENGUKURAN GARDU'!$A:$BS,54,0)</f>
        <v>#N/A</v>
      </c>
      <c r="BB349" s="17" t="e">
        <f>VLOOKUP($E349,'DATA PENGUKURAN GARDU'!$A:$BS,42,0)</f>
        <v>#N/A</v>
      </c>
      <c r="BC349" s="23" t="e">
        <f t="shared" si="200"/>
        <v>#N/A</v>
      </c>
      <c r="BD349" s="17" t="e">
        <f>VLOOKUP($E349,'DATA PENGUKURAN GARDU'!$A:$BS,44,0)</f>
        <v>#N/A</v>
      </c>
      <c r="BE349" s="23" t="e">
        <f t="shared" si="201"/>
        <v>#N/A</v>
      </c>
      <c r="BF349" s="17" t="e">
        <f>VLOOKUP($E349,'DATA PENGUKURAN GARDU'!$A:$BS,46,0)</f>
        <v>#N/A</v>
      </c>
      <c r="BG349" s="23" t="e">
        <f t="shared" si="202"/>
        <v>#N/A</v>
      </c>
      <c r="BH349" s="17" t="e">
        <f>VLOOKUP($E349,'DATA PENGUKURAN GARDU'!$A:$BS,46,0)</f>
        <v>#N/A</v>
      </c>
      <c r="BI349" s="17" t="e">
        <f>VLOOKUP($E349,'DATA PENGUKURAN GARDU'!$A:$BS,53,0)</f>
        <v>#N/A</v>
      </c>
      <c r="BJ349" s="17" t="e">
        <f>VLOOKUP($E349,'DATA PENGUKURAN GARDU'!$A:$BS,54,0)</f>
        <v>#N/A</v>
      </c>
      <c r="BK349" s="20" t="e">
        <f t="shared" si="180"/>
        <v>#N/A</v>
      </c>
      <c r="BL349" s="20" t="e">
        <f t="shared" si="181"/>
        <v>#N/A</v>
      </c>
      <c r="BM349" s="20" t="e">
        <f t="shared" si="182"/>
        <v>#N/A</v>
      </c>
      <c r="BN349" s="25" t="e">
        <f t="shared" si="183"/>
        <v>#N/A</v>
      </c>
      <c r="BO349" s="26" t="str">
        <f t="shared" si="184"/>
        <v>0</v>
      </c>
      <c r="BP349" s="21" t="e">
        <f t="shared" si="185"/>
        <v>#VALUE!</v>
      </c>
      <c r="BQ349" s="20" t="e">
        <f t="shared" si="186"/>
        <v>#N/A</v>
      </c>
      <c r="BR349" s="20" t="e">
        <v>#N/A</v>
      </c>
      <c r="BS349" s="9" t="e">
        <v>#N/A</v>
      </c>
      <c r="BT349" s="2" t="e">
        <f t="shared" si="187"/>
        <v>#VALUE!</v>
      </c>
      <c r="BU349" s="2" t="e">
        <f t="shared" si="170"/>
        <v>#N/A</v>
      </c>
      <c r="BV349" s="2" t="e">
        <f t="shared" si="171"/>
        <v>#N/A</v>
      </c>
    </row>
    <row r="350" s="2" customFormat="1" ht="22.95" customHeight="1" spans="1:74">
      <c r="A350" s="9" t="str">
        <f t="shared" si="172"/>
        <v>BB 104Induk</v>
      </c>
      <c r="B350" s="9" t="str">
        <f t="shared" si="173"/>
        <v>BB 104jurusan 1</v>
      </c>
      <c r="C350" s="9" t="str">
        <f t="shared" si="174"/>
        <v>BB 104jurusan 2</v>
      </c>
      <c r="D350" s="9" t="str">
        <f t="shared" si="175"/>
        <v>BB 104jurusan 3</v>
      </c>
      <c r="E350" s="9" t="str">
        <f t="shared" si="176"/>
        <v>BB 104jurusan 4</v>
      </c>
      <c r="F350" s="10" t="s">
        <v>451</v>
      </c>
      <c r="G350" s="10" t="s">
        <v>4</v>
      </c>
      <c r="H350" s="10" t="s">
        <v>453</v>
      </c>
      <c r="I350" s="10" t="s">
        <v>10733</v>
      </c>
      <c r="J350" s="10" t="s">
        <v>10734</v>
      </c>
      <c r="K350" s="10" t="s">
        <v>7465</v>
      </c>
      <c r="L350" s="10"/>
      <c r="M350" s="10"/>
      <c r="N350" s="14">
        <f t="shared" si="177"/>
        <v>0</v>
      </c>
      <c r="O350" s="15" t="e">
        <f t="shared" si="178"/>
        <v>#VALUE!</v>
      </c>
      <c r="P350" s="15" t="e">
        <f t="shared" si="179"/>
        <v>#VALUE!</v>
      </c>
      <c r="Q350" s="17" t="e">
        <f>VLOOKUP($A350,'DATA PENGUKURAN GARDU'!$A:$BS,42,0)</f>
        <v>#N/A</v>
      </c>
      <c r="R350" s="18" t="e">
        <f t="shared" si="188"/>
        <v>#N/A</v>
      </c>
      <c r="S350" s="17" t="e">
        <f>VLOOKUP($A350,'DATA PENGUKURAN GARDU'!$A:$BS,44,0)</f>
        <v>#N/A</v>
      </c>
      <c r="T350" s="18" t="e">
        <f t="shared" si="189"/>
        <v>#N/A</v>
      </c>
      <c r="U350" s="17" t="e">
        <f>VLOOKUP($A350,'DATA PENGUKURAN GARDU'!$A:$BS,46,0)</f>
        <v>#N/A</v>
      </c>
      <c r="V350" s="18" t="e">
        <f t="shared" si="190"/>
        <v>#N/A</v>
      </c>
      <c r="W350" s="17" t="e">
        <f>VLOOKUP($A350,'DATA PENGUKURAN GARDU'!$A:$BS,48,0)</f>
        <v>#N/A</v>
      </c>
      <c r="X350" s="17" t="e">
        <f>VLOOKUP($A350,'DATA PENGUKURAN GARDU'!$A:$BS,53,0)</f>
        <v>#N/A</v>
      </c>
      <c r="Y350" s="17" t="e">
        <f>VLOOKUP($A350,'DATA PENGUKURAN GARDU'!$A:$BS,54,0)</f>
        <v>#N/A</v>
      </c>
      <c r="Z350" s="17" t="e">
        <f>VLOOKUP($A350,'DATA PENGUKURAN GARDU'!$A:$BS,55,0)</f>
        <v>#N/A</v>
      </c>
      <c r="AA350" s="20" t="e">
        <f>VLOOKUP($B350,'DATA PENGUKURAN GARDU'!$A:$BS,42,0)</f>
        <v>#N/A</v>
      </c>
      <c r="AB350" s="21" t="e">
        <f t="shared" si="191"/>
        <v>#N/A</v>
      </c>
      <c r="AC350" s="20" t="e">
        <f>VLOOKUP($B350,'DATA PENGUKURAN GARDU'!$A:$BS,44,0)</f>
        <v>#N/A</v>
      </c>
      <c r="AD350" s="21" t="e">
        <f t="shared" si="192"/>
        <v>#N/A</v>
      </c>
      <c r="AE350" s="20" t="e">
        <f>VLOOKUP($B350,'DATA PENGUKURAN GARDU'!$A:$BS,46,0)</f>
        <v>#N/A</v>
      </c>
      <c r="AF350" s="21" t="e">
        <f t="shared" si="193"/>
        <v>#N/A</v>
      </c>
      <c r="AG350" s="20" t="e">
        <f>VLOOKUP($B350,'DATA PENGUKURAN GARDU'!$A:$BS,46,0)</f>
        <v>#N/A</v>
      </c>
      <c r="AH350" s="20" t="e">
        <f>VLOOKUP($B350,'DATA PENGUKURAN GARDU'!$A:$BS,53,0)</f>
        <v>#N/A</v>
      </c>
      <c r="AI350" s="20" t="e">
        <f>VLOOKUP($B350,'DATA PENGUKURAN GARDU'!$A:$BS,54,0)</f>
        <v>#N/A</v>
      </c>
      <c r="AJ350" s="17" t="e">
        <f>VLOOKUP($C350,'DATA PENGUKURAN GARDU'!$A:$BS,42,0)</f>
        <v>#N/A</v>
      </c>
      <c r="AK350" s="23" t="e">
        <f t="shared" si="194"/>
        <v>#N/A</v>
      </c>
      <c r="AL350" s="17" t="e">
        <f>VLOOKUP($C350,'DATA PENGUKURAN GARDU'!$A:$BS,44,0)</f>
        <v>#N/A</v>
      </c>
      <c r="AM350" s="23" t="e">
        <f t="shared" si="195"/>
        <v>#N/A</v>
      </c>
      <c r="AN350" s="17" t="e">
        <f>VLOOKUP($C350,'DATA PENGUKURAN GARDU'!$A:$BS,46,0)</f>
        <v>#N/A</v>
      </c>
      <c r="AO350" s="23" t="e">
        <f t="shared" si="196"/>
        <v>#N/A</v>
      </c>
      <c r="AP350" s="17" t="e">
        <f>VLOOKUP($C350,'DATA PENGUKURAN GARDU'!$A:$BS,46,0)</f>
        <v>#N/A</v>
      </c>
      <c r="AQ350" s="17" t="e">
        <f>VLOOKUP($C350,'DATA PENGUKURAN GARDU'!$A:$BS,53,0)</f>
        <v>#N/A</v>
      </c>
      <c r="AR350" s="17" t="e">
        <f>VLOOKUP($C350,'DATA PENGUKURAN GARDU'!$A:$BS,54,0)</f>
        <v>#N/A</v>
      </c>
      <c r="AS350" s="20" t="e">
        <f>VLOOKUP($D350,'DATA PENGUKURAN GARDU'!$A:$BS,42,0)</f>
        <v>#N/A</v>
      </c>
      <c r="AT350" s="21" t="e">
        <f t="shared" si="197"/>
        <v>#N/A</v>
      </c>
      <c r="AU350" s="20" t="e">
        <f>VLOOKUP($D350,'DATA PENGUKURAN GARDU'!$A:$BS,44,0)</f>
        <v>#N/A</v>
      </c>
      <c r="AV350" s="21" t="e">
        <f t="shared" si="198"/>
        <v>#N/A</v>
      </c>
      <c r="AW350" s="20" t="e">
        <f>VLOOKUP($D350,'DATA PENGUKURAN GARDU'!$A:$BS,46,0)</f>
        <v>#N/A</v>
      </c>
      <c r="AX350" s="21" t="e">
        <f t="shared" si="199"/>
        <v>#N/A</v>
      </c>
      <c r="AY350" s="20" t="e">
        <f>VLOOKUP($D350,'DATA PENGUKURAN GARDU'!$A:$BS,46,0)</f>
        <v>#N/A</v>
      </c>
      <c r="AZ350" s="20" t="e">
        <f>VLOOKUP($D350,'DATA PENGUKURAN GARDU'!$A:$BS,53,0)</f>
        <v>#N/A</v>
      </c>
      <c r="BA350" s="20" t="e">
        <f>VLOOKUP($D350,'DATA PENGUKURAN GARDU'!$A:$BS,54,0)</f>
        <v>#N/A</v>
      </c>
      <c r="BB350" s="17" t="e">
        <f>VLOOKUP($E350,'DATA PENGUKURAN GARDU'!$A:$BS,42,0)</f>
        <v>#N/A</v>
      </c>
      <c r="BC350" s="23" t="e">
        <f t="shared" si="200"/>
        <v>#N/A</v>
      </c>
      <c r="BD350" s="17" t="e">
        <f>VLOOKUP($E350,'DATA PENGUKURAN GARDU'!$A:$BS,44,0)</f>
        <v>#N/A</v>
      </c>
      <c r="BE350" s="23" t="e">
        <f t="shared" si="201"/>
        <v>#N/A</v>
      </c>
      <c r="BF350" s="17" t="e">
        <f>VLOOKUP($E350,'DATA PENGUKURAN GARDU'!$A:$BS,46,0)</f>
        <v>#N/A</v>
      </c>
      <c r="BG350" s="23" t="e">
        <f t="shared" si="202"/>
        <v>#N/A</v>
      </c>
      <c r="BH350" s="17" t="e">
        <f>VLOOKUP($E350,'DATA PENGUKURAN GARDU'!$A:$BS,46,0)</f>
        <v>#N/A</v>
      </c>
      <c r="BI350" s="17" t="e">
        <f>VLOOKUP($E350,'DATA PENGUKURAN GARDU'!$A:$BS,53,0)</f>
        <v>#N/A</v>
      </c>
      <c r="BJ350" s="17" t="e">
        <f>VLOOKUP($E350,'DATA PENGUKURAN GARDU'!$A:$BS,54,0)</f>
        <v>#N/A</v>
      </c>
      <c r="BK350" s="20" t="e">
        <f t="shared" si="180"/>
        <v>#N/A</v>
      </c>
      <c r="BL350" s="20" t="e">
        <f t="shared" si="181"/>
        <v>#N/A</v>
      </c>
      <c r="BM350" s="20" t="e">
        <f t="shared" si="182"/>
        <v>#N/A</v>
      </c>
      <c r="BN350" s="25" t="e">
        <f t="shared" si="183"/>
        <v>#N/A</v>
      </c>
      <c r="BO350" s="26" t="str">
        <f t="shared" si="184"/>
        <v>0</v>
      </c>
      <c r="BP350" s="21" t="e">
        <f t="shared" si="185"/>
        <v>#VALUE!</v>
      </c>
      <c r="BQ350" s="20" t="e">
        <f t="shared" si="186"/>
        <v>#N/A</v>
      </c>
      <c r="BR350" s="20" t="e">
        <v>#N/A</v>
      </c>
      <c r="BS350" s="9" t="e">
        <v>#N/A</v>
      </c>
      <c r="BT350" s="2" t="e">
        <f t="shared" si="187"/>
        <v>#VALUE!</v>
      </c>
      <c r="BU350" s="2" t="e">
        <f t="shared" si="170"/>
        <v>#N/A</v>
      </c>
      <c r="BV350" s="2" t="e">
        <f t="shared" si="171"/>
        <v>#N/A</v>
      </c>
    </row>
    <row r="351" s="2" customFormat="1" ht="22.95" customHeight="1" spans="1:74">
      <c r="A351" s="9" t="str">
        <f t="shared" si="172"/>
        <v>K-026Induk</v>
      </c>
      <c r="B351" s="9" t="str">
        <f t="shared" si="173"/>
        <v>K-026jurusan 1</v>
      </c>
      <c r="C351" s="9" t="str">
        <f t="shared" si="174"/>
        <v>K-026jurusan 2</v>
      </c>
      <c r="D351" s="9" t="str">
        <f t="shared" si="175"/>
        <v>K-026jurusan 3</v>
      </c>
      <c r="E351" s="9" t="str">
        <f t="shared" si="176"/>
        <v>K-026jurusan 4</v>
      </c>
      <c r="F351" s="10" t="s">
        <v>454</v>
      </c>
      <c r="G351" s="10" t="s">
        <v>132</v>
      </c>
      <c r="H351" s="10" t="s">
        <v>456</v>
      </c>
      <c r="I351" s="10" t="s">
        <v>10737</v>
      </c>
      <c r="J351" s="10" t="s">
        <v>10738</v>
      </c>
      <c r="K351" s="10" t="s">
        <v>7465</v>
      </c>
      <c r="L351" s="10"/>
      <c r="M351" s="10"/>
      <c r="N351" s="14">
        <f t="shared" si="177"/>
        <v>0</v>
      </c>
      <c r="O351" s="15" t="e">
        <f t="shared" si="178"/>
        <v>#VALUE!</v>
      </c>
      <c r="P351" s="15" t="e">
        <f t="shared" si="179"/>
        <v>#VALUE!</v>
      </c>
      <c r="Q351" s="17" t="e">
        <f>VLOOKUP($A351,'DATA PENGUKURAN GARDU'!$A:$BS,42,0)</f>
        <v>#N/A</v>
      </c>
      <c r="R351" s="18" t="e">
        <f t="shared" si="188"/>
        <v>#N/A</v>
      </c>
      <c r="S351" s="17" t="e">
        <f>VLOOKUP($A351,'DATA PENGUKURAN GARDU'!$A:$BS,44,0)</f>
        <v>#N/A</v>
      </c>
      <c r="T351" s="18" t="e">
        <f t="shared" si="189"/>
        <v>#N/A</v>
      </c>
      <c r="U351" s="17" t="e">
        <f>VLOOKUP($A351,'DATA PENGUKURAN GARDU'!$A:$BS,46,0)</f>
        <v>#N/A</v>
      </c>
      <c r="V351" s="18" t="e">
        <f t="shared" si="190"/>
        <v>#N/A</v>
      </c>
      <c r="W351" s="17" t="e">
        <f>VLOOKUP($A351,'DATA PENGUKURAN GARDU'!$A:$BS,48,0)</f>
        <v>#N/A</v>
      </c>
      <c r="X351" s="17" t="e">
        <f>VLOOKUP($A351,'DATA PENGUKURAN GARDU'!$A:$BS,53,0)</f>
        <v>#N/A</v>
      </c>
      <c r="Y351" s="17" t="e">
        <f>VLOOKUP($A351,'DATA PENGUKURAN GARDU'!$A:$BS,54,0)</f>
        <v>#N/A</v>
      </c>
      <c r="Z351" s="17" t="e">
        <f>VLOOKUP($A351,'DATA PENGUKURAN GARDU'!$A:$BS,55,0)</f>
        <v>#N/A</v>
      </c>
      <c r="AA351" s="20" t="e">
        <f>VLOOKUP($B351,'DATA PENGUKURAN GARDU'!$A:$BS,42,0)</f>
        <v>#N/A</v>
      </c>
      <c r="AB351" s="21" t="e">
        <f t="shared" si="191"/>
        <v>#N/A</v>
      </c>
      <c r="AC351" s="20" t="e">
        <f>VLOOKUP($B351,'DATA PENGUKURAN GARDU'!$A:$BS,44,0)</f>
        <v>#N/A</v>
      </c>
      <c r="AD351" s="21" t="e">
        <f t="shared" si="192"/>
        <v>#N/A</v>
      </c>
      <c r="AE351" s="20" t="e">
        <f>VLOOKUP($B351,'DATA PENGUKURAN GARDU'!$A:$BS,46,0)</f>
        <v>#N/A</v>
      </c>
      <c r="AF351" s="21" t="e">
        <f t="shared" si="193"/>
        <v>#N/A</v>
      </c>
      <c r="AG351" s="20" t="e">
        <f>VLOOKUP($B351,'DATA PENGUKURAN GARDU'!$A:$BS,46,0)</f>
        <v>#N/A</v>
      </c>
      <c r="AH351" s="20" t="e">
        <f>VLOOKUP($B351,'DATA PENGUKURAN GARDU'!$A:$BS,53,0)</f>
        <v>#N/A</v>
      </c>
      <c r="AI351" s="20" t="e">
        <f>VLOOKUP($B351,'DATA PENGUKURAN GARDU'!$A:$BS,54,0)</f>
        <v>#N/A</v>
      </c>
      <c r="AJ351" s="17" t="e">
        <f>VLOOKUP($C351,'DATA PENGUKURAN GARDU'!$A:$BS,42,0)</f>
        <v>#N/A</v>
      </c>
      <c r="AK351" s="23" t="e">
        <f t="shared" si="194"/>
        <v>#N/A</v>
      </c>
      <c r="AL351" s="17" t="e">
        <f>VLOOKUP($C351,'DATA PENGUKURAN GARDU'!$A:$BS,44,0)</f>
        <v>#N/A</v>
      </c>
      <c r="AM351" s="23" t="e">
        <f t="shared" si="195"/>
        <v>#N/A</v>
      </c>
      <c r="AN351" s="17" t="e">
        <f>VLOOKUP($C351,'DATA PENGUKURAN GARDU'!$A:$BS,46,0)</f>
        <v>#N/A</v>
      </c>
      <c r="AO351" s="23" t="e">
        <f t="shared" si="196"/>
        <v>#N/A</v>
      </c>
      <c r="AP351" s="17" t="e">
        <f>VLOOKUP($C351,'DATA PENGUKURAN GARDU'!$A:$BS,46,0)</f>
        <v>#N/A</v>
      </c>
      <c r="AQ351" s="17" t="e">
        <f>VLOOKUP($C351,'DATA PENGUKURAN GARDU'!$A:$BS,53,0)</f>
        <v>#N/A</v>
      </c>
      <c r="AR351" s="17" t="e">
        <f>VLOOKUP($C351,'DATA PENGUKURAN GARDU'!$A:$BS,54,0)</f>
        <v>#N/A</v>
      </c>
      <c r="AS351" s="20" t="e">
        <f>VLOOKUP($D351,'DATA PENGUKURAN GARDU'!$A:$BS,42,0)</f>
        <v>#N/A</v>
      </c>
      <c r="AT351" s="21" t="e">
        <f t="shared" si="197"/>
        <v>#N/A</v>
      </c>
      <c r="AU351" s="20" t="e">
        <f>VLOOKUP($D351,'DATA PENGUKURAN GARDU'!$A:$BS,44,0)</f>
        <v>#N/A</v>
      </c>
      <c r="AV351" s="21" t="e">
        <f t="shared" si="198"/>
        <v>#N/A</v>
      </c>
      <c r="AW351" s="20" t="e">
        <f>VLOOKUP($D351,'DATA PENGUKURAN GARDU'!$A:$BS,46,0)</f>
        <v>#N/A</v>
      </c>
      <c r="AX351" s="21" t="e">
        <f t="shared" si="199"/>
        <v>#N/A</v>
      </c>
      <c r="AY351" s="20" t="e">
        <f>VLOOKUP($D351,'DATA PENGUKURAN GARDU'!$A:$BS,46,0)</f>
        <v>#N/A</v>
      </c>
      <c r="AZ351" s="20" t="e">
        <f>VLOOKUP($D351,'DATA PENGUKURAN GARDU'!$A:$BS,53,0)</f>
        <v>#N/A</v>
      </c>
      <c r="BA351" s="20" t="e">
        <f>VLOOKUP($D351,'DATA PENGUKURAN GARDU'!$A:$BS,54,0)</f>
        <v>#N/A</v>
      </c>
      <c r="BB351" s="17" t="e">
        <f>VLOOKUP($E351,'DATA PENGUKURAN GARDU'!$A:$BS,42,0)</f>
        <v>#N/A</v>
      </c>
      <c r="BC351" s="23" t="e">
        <f t="shared" si="200"/>
        <v>#N/A</v>
      </c>
      <c r="BD351" s="17" t="e">
        <f>VLOOKUP($E351,'DATA PENGUKURAN GARDU'!$A:$BS,44,0)</f>
        <v>#N/A</v>
      </c>
      <c r="BE351" s="23" t="e">
        <f t="shared" si="201"/>
        <v>#N/A</v>
      </c>
      <c r="BF351" s="17" t="e">
        <f>VLOOKUP($E351,'DATA PENGUKURAN GARDU'!$A:$BS,46,0)</f>
        <v>#N/A</v>
      </c>
      <c r="BG351" s="23" t="e">
        <f t="shared" si="202"/>
        <v>#N/A</v>
      </c>
      <c r="BH351" s="17" t="e">
        <f>VLOOKUP($E351,'DATA PENGUKURAN GARDU'!$A:$BS,46,0)</f>
        <v>#N/A</v>
      </c>
      <c r="BI351" s="17" t="e">
        <f>VLOOKUP($E351,'DATA PENGUKURAN GARDU'!$A:$BS,53,0)</f>
        <v>#N/A</v>
      </c>
      <c r="BJ351" s="17" t="e">
        <f>VLOOKUP($E351,'DATA PENGUKURAN GARDU'!$A:$BS,54,0)</f>
        <v>#N/A</v>
      </c>
      <c r="BK351" s="20" t="e">
        <f t="shared" si="180"/>
        <v>#N/A</v>
      </c>
      <c r="BL351" s="20" t="e">
        <f t="shared" si="181"/>
        <v>#N/A</v>
      </c>
      <c r="BM351" s="20" t="e">
        <f t="shared" si="182"/>
        <v>#N/A</v>
      </c>
      <c r="BN351" s="25" t="e">
        <f t="shared" si="183"/>
        <v>#N/A</v>
      </c>
      <c r="BO351" s="26" t="str">
        <f t="shared" si="184"/>
        <v>0</v>
      </c>
      <c r="BP351" s="21" t="e">
        <f t="shared" si="185"/>
        <v>#VALUE!</v>
      </c>
      <c r="BQ351" s="20" t="e">
        <f t="shared" si="186"/>
        <v>#N/A</v>
      </c>
      <c r="BR351" s="20" t="e">
        <v>#N/A</v>
      </c>
      <c r="BS351" s="9" t="e">
        <v>#N/A</v>
      </c>
      <c r="BT351" s="2" t="e">
        <f t="shared" si="187"/>
        <v>#VALUE!</v>
      </c>
      <c r="BU351" s="2" t="e">
        <f t="shared" si="170"/>
        <v>#N/A</v>
      </c>
      <c r="BV351" s="2" t="e">
        <f t="shared" si="171"/>
        <v>#N/A</v>
      </c>
    </row>
    <row r="352" s="2" customFormat="1" ht="22.95" customHeight="1" spans="1:74">
      <c r="A352" s="9" t="str">
        <f t="shared" si="172"/>
        <v>K-088Induk</v>
      </c>
      <c r="B352" s="9" t="str">
        <f t="shared" si="173"/>
        <v>K-088jurusan 1</v>
      </c>
      <c r="C352" s="9" t="str">
        <f t="shared" si="174"/>
        <v>K-088jurusan 2</v>
      </c>
      <c r="D352" s="9" t="str">
        <f t="shared" si="175"/>
        <v>K-088jurusan 3</v>
      </c>
      <c r="E352" s="9" t="str">
        <f t="shared" si="176"/>
        <v>K-088jurusan 4</v>
      </c>
      <c r="F352" s="10" t="s">
        <v>410</v>
      </c>
      <c r="G352" s="10" t="s">
        <v>132</v>
      </c>
      <c r="H352" s="10" t="s">
        <v>457</v>
      </c>
      <c r="I352" s="10" t="s">
        <v>10739</v>
      </c>
      <c r="J352" s="10" t="s">
        <v>10740</v>
      </c>
      <c r="K352" s="10" t="s">
        <v>7465</v>
      </c>
      <c r="L352" s="10"/>
      <c r="M352" s="10"/>
      <c r="N352" s="14">
        <f t="shared" si="177"/>
        <v>0</v>
      </c>
      <c r="O352" s="15" t="e">
        <f t="shared" si="178"/>
        <v>#VALUE!</v>
      </c>
      <c r="P352" s="15" t="e">
        <f t="shared" si="179"/>
        <v>#VALUE!</v>
      </c>
      <c r="Q352" s="17" t="e">
        <f>VLOOKUP($A352,'DATA PENGUKURAN GARDU'!$A:$BS,42,0)</f>
        <v>#N/A</v>
      </c>
      <c r="R352" s="18" t="e">
        <f t="shared" si="188"/>
        <v>#N/A</v>
      </c>
      <c r="S352" s="17" t="e">
        <f>VLOOKUP($A352,'DATA PENGUKURAN GARDU'!$A:$BS,44,0)</f>
        <v>#N/A</v>
      </c>
      <c r="T352" s="18" t="e">
        <f t="shared" si="189"/>
        <v>#N/A</v>
      </c>
      <c r="U352" s="17" t="e">
        <f>VLOOKUP($A352,'DATA PENGUKURAN GARDU'!$A:$BS,46,0)</f>
        <v>#N/A</v>
      </c>
      <c r="V352" s="18" t="e">
        <f t="shared" si="190"/>
        <v>#N/A</v>
      </c>
      <c r="W352" s="17" t="e">
        <f>VLOOKUP($A352,'DATA PENGUKURAN GARDU'!$A:$BS,48,0)</f>
        <v>#N/A</v>
      </c>
      <c r="X352" s="17" t="e">
        <f>VLOOKUP($A352,'DATA PENGUKURAN GARDU'!$A:$BS,53,0)</f>
        <v>#N/A</v>
      </c>
      <c r="Y352" s="17" t="e">
        <f>VLOOKUP($A352,'DATA PENGUKURAN GARDU'!$A:$BS,54,0)</f>
        <v>#N/A</v>
      </c>
      <c r="Z352" s="17" t="e">
        <f>VLOOKUP($A352,'DATA PENGUKURAN GARDU'!$A:$BS,55,0)</f>
        <v>#N/A</v>
      </c>
      <c r="AA352" s="20" t="e">
        <f>VLOOKUP($B352,'DATA PENGUKURAN GARDU'!$A:$BS,42,0)</f>
        <v>#N/A</v>
      </c>
      <c r="AB352" s="21" t="e">
        <f t="shared" si="191"/>
        <v>#N/A</v>
      </c>
      <c r="AC352" s="20" t="e">
        <f>VLOOKUP($B352,'DATA PENGUKURAN GARDU'!$A:$BS,44,0)</f>
        <v>#N/A</v>
      </c>
      <c r="AD352" s="21" t="e">
        <f t="shared" si="192"/>
        <v>#N/A</v>
      </c>
      <c r="AE352" s="20" t="e">
        <f>VLOOKUP($B352,'DATA PENGUKURAN GARDU'!$A:$BS,46,0)</f>
        <v>#N/A</v>
      </c>
      <c r="AF352" s="21" t="e">
        <f t="shared" si="193"/>
        <v>#N/A</v>
      </c>
      <c r="AG352" s="20" t="e">
        <f>VLOOKUP($B352,'DATA PENGUKURAN GARDU'!$A:$BS,46,0)</f>
        <v>#N/A</v>
      </c>
      <c r="AH352" s="20" t="e">
        <f>VLOOKUP($B352,'DATA PENGUKURAN GARDU'!$A:$BS,53,0)</f>
        <v>#N/A</v>
      </c>
      <c r="AI352" s="20" t="e">
        <f>VLOOKUP($B352,'DATA PENGUKURAN GARDU'!$A:$BS,54,0)</f>
        <v>#N/A</v>
      </c>
      <c r="AJ352" s="17" t="e">
        <f>VLOOKUP($C352,'DATA PENGUKURAN GARDU'!$A:$BS,42,0)</f>
        <v>#N/A</v>
      </c>
      <c r="AK352" s="23" t="e">
        <f t="shared" si="194"/>
        <v>#N/A</v>
      </c>
      <c r="AL352" s="17" t="e">
        <f>VLOOKUP($C352,'DATA PENGUKURAN GARDU'!$A:$BS,44,0)</f>
        <v>#N/A</v>
      </c>
      <c r="AM352" s="23" t="e">
        <f t="shared" si="195"/>
        <v>#N/A</v>
      </c>
      <c r="AN352" s="17" t="e">
        <f>VLOOKUP($C352,'DATA PENGUKURAN GARDU'!$A:$BS,46,0)</f>
        <v>#N/A</v>
      </c>
      <c r="AO352" s="23" t="e">
        <f t="shared" si="196"/>
        <v>#N/A</v>
      </c>
      <c r="AP352" s="17" t="e">
        <f>VLOOKUP($C352,'DATA PENGUKURAN GARDU'!$A:$BS,46,0)</f>
        <v>#N/A</v>
      </c>
      <c r="AQ352" s="17" t="e">
        <f>VLOOKUP($C352,'DATA PENGUKURAN GARDU'!$A:$BS,53,0)</f>
        <v>#N/A</v>
      </c>
      <c r="AR352" s="17" t="e">
        <f>VLOOKUP($C352,'DATA PENGUKURAN GARDU'!$A:$BS,54,0)</f>
        <v>#N/A</v>
      </c>
      <c r="AS352" s="20" t="e">
        <f>VLOOKUP($D352,'DATA PENGUKURAN GARDU'!$A:$BS,42,0)</f>
        <v>#N/A</v>
      </c>
      <c r="AT352" s="21" t="e">
        <f t="shared" si="197"/>
        <v>#N/A</v>
      </c>
      <c r="AU352" s="20" t="e">
        <f>VLOOKUP($D352,'DATA PENGUKURAN GARDU'!$A:$BS,44,0)</f>
        <v>#N/A</v>
      </c>
      <c r="AV352" s="21" t="e">
        <f t="shared" si="198"/>
        <v>#N/A</v>
      </c>
      <c r="AW352" s="20" t="e">
        <f>VLOOKUP($D352,'DATA PENGUKURAN GARDU'!$A:$BS,46,0)</f>
        <v>#N/A</v>
      </c>
      <c r="AX352" s="21" t="e">
        <f t="shared" si="199"/>
        <v>#N/A</v>
      </c>
      <c r="AY352" s="20" t="e">
        <f>VLOOKUP($D352,'DATA PENGUKURAN GARDU'!$A:$BS,46,0)</f>
        <v>#N/A</v>
      </c>
      <c r="AZ352" s="20" t="e">
        <f>VLOOKUP($D352,'DATA PENGUKURAN GARDU'!$A:$BS,53,0)</f>
        <v>#N/A</v>
      </c>
      <c r="BA352" s="20" t="e">
        <f>VLOOKUP($D352,'DATA PENGUKURAN GARDU'!$A:$BS,54,0)</f>
        <v>#N/A</v>
      </c>
      <c r="BB352" s="17" t="e">
        <f>VLOOKUP($E352,'DATA PENGUKURAN GARDU'!$A:$BS,42,0)</f>
        <v>#N/A</v>
      </c>
      <c r="BC352" s="23" t="e">
        <f t="shared" si="200"/>
        <v>#N/A</v>
      </c>
      <c r="BD352" s="17" t="e">
        <f>VLOOKUP($E352,'DATA PENGUKURAN GARDU'!$A:$BS,44,0)</f>
        <v>#N/A</v>
      </c>
      <c r="BE352" s="23" t="e">
        <f t="shared" si="201"/>
        <v>#N/A</v>
      </c>
      <c r="BF352" s="17" t="e">
        <f>VLOOKUP($E352,'DATA PENGUKURAN GARDU'!$A:$BS,46,0)</f>
        <v>#N/A</v>
      </c>
      <c r="BG352" s="23" t="e">
        <f t="shared" si="202"/>
        <v>#N/A</v>
      </c>
      <c r="BH352" s="17" t="e">
        <f>VLOOKUP($E352,'DATA PENGUKURAN GARDU'!$A:$BS,46,0)</f>
        <v>#N/A</v>
      </c>
      <c r="BI352" s="17" t="e">
        <f>VLOOKUP($E352,'DATA PENGUKURAN GARDU'!$A:$BS,53,0)</f>
        <v>#N/A</v>
      </c>
      <c r="BJ352" s="17" t="e">
        <f>VLOOKUP($E352,'DATA PENGUKURAN GARDU'!$A:$BS,54,0)</f>
        <v>#N/A</v>
      </c>
      <c r="BK352" s="20" t="e">
        <f t="shared" si="180"/>
        <v>#N/A</v>
      </c>
      <c r="BL352" s="20" t="e">
        <f t="shared" si="181"/>
        <v>#N/A</v>
      </c>
      <c r="BM352" s="20" t="e">
        <f t="shared" si="182"/>
        <v>#N/A</v>
      </c>
      <c r="BN352" s="25" t="e">
        <f t="shared" si="183"/>
        <v>#N/A</v>
      </c>
      <c r="BO352" s="26" t="str">
        <f t="shared" si="184"/>
        <v>0</v>
      </c>
      <c r="BP352" s="21" t="e">
        <f t="shared" si="185"/>
        <v>#VALUE!</v>
      </c>
      <c r="BQ352" s="20" t="e">
        <f t="shared" si="186"/>
        <v>#N/A</v>
      </c>
      <c r="BR352" s="20" t="e">
        <v>#N/A</v>
      </c>
      <c r="BS352" s="9" t="e">
        <v>#N/A</v>
      </c>
      <c r="BT352" s="2" t="e">
        <f t="shared" si="187"/>
        <v>#VALUE!</v>
      </c>
      <c r="BU352" s="2" t="e">
        <f t="shared" si="170"/>
        <v>#N/A</v>
      </c>
      <c r="BV352" s="2" t="e">
        <f t="shared" si="171"/>
        <v>#N/A</v>
      </c>
    </row>
    <row r="353" s="2" customFormat="1" ht="22.95" customHeight="1" spans="1:74">
      <c r="A353" s="9" t="str">
        <f t="shared" si="172"/>
        <v>K-096Induk</v>
      </c>
      <c r="B353" s="9" t="str">
        <f t="shared" si="173"/>
        <v>K-096jurusan 1</v>
      </c>
      <c r="C353" s="9" t="str">
        <f t="shared" si="174"/>
        <v>K-096jurusan 2</v>
      </c>
      <c r="D353" s="9" t="str">
        <f t="shared" si="175"/>
        <v>K-096jurusan 3</v>
      </c>
      <c r="E353" s="9" t="str">
        <f t="shared" si="176"/>
        <v>K-096jurusan 4</v>
      </c>
      <c r="F353" s="10" t="s">
        <v>418</v>
      </c>
      <c r="G353" s="10" t="s">
        <v>132</v>
      </c>
      <c r="H353" s="10" t="s">
        <v>458</v>
      </c>
      <c r="I353" s="10" t="s">
        <v>10741</v>
      </c>
      <c r="J353" s="10" t="s">
        <v>10742</v>
      </c>
      <c r="K353" s="10" t="s">
        <v>7465</v>
      </c>
      <c r="L353" s="10"/>
      <c r="M353" s="10"/>
      <c r="N353" s="14">
        <f t="shared" si="177"/>
        <v>0</v>
      </c>
      <c r="O353" s="15" t="e">
        <f t="shared" si="178"/>
        <v>#VALUE!</v>
      </c>
      <c r="P353" s="15" t="e">
        <f t="shared" si="179"/>
        <v>#VALUE!</v>
      </c>
      <c r="Q353" s="17" t="e">
        <f>VLOOKUP($A353,'DATA PENGUKURAN GARDU'!$A:$BS,42,0)</f>
        <v>#N/A</v>
      </c>
      <c r="R353" s="18" t="e">
        <f t="shared" si="188"/>
        <v>#N/A</v>
      </c>
      <c r="S353" s="17" t="e">
        <f>VLOOKUP($A353,'DATA PENGUKURAN GARDU'!$A:$BS,44,0)</f>
        <v>#N/A</v>
      </c>
      <c r="T353" s="18" t="e">
        <f t="shared" si="189"/>
        <v>#N/A</v>
      </c>
      <c r="U353" s="17" t="e">
        <f>VLOOKUP($A353,'DATA PENGUKURAN GARDU'!$A:$BS,46,0)</f>
        <v>#N/A</v>
      </c>
      <c r="V353" s="18" t="e">
        <f t="shared" si="190"/>
        <v>#N/A</v>
      </c>
      <c r="W353" s="17" t="e">
        <f>VLOOKUP($A353,'DATA PENGUKURAN GARDU'!$A:$BS,48,0)</f>
        <v>#N/A</v>
      </c>
      <c r="X353" s="17" t="e">
        <f>VLOOKUP($A353,'DATA PENGUKURAN GARDU'!$A:$BS,53,0)</f>
        <v>#N/A</v>
      </c>
      <c r="Y353" s="17" t="e">
        <f>VLOOKUP($A353,'DATA PENGUKURAN GARDU'!$A:$BS,54,0)</f>
        <v>#N/A</v>
      </c>
      <c r="Z353" s="17" t="e">
        <f>VLOOKUP($A353,'DATA PENGUKURAN GARDU'!$A:$BS,55,0)</f>
        <v>#N/A</v>
      </c>
      <c r="AA353" s="20" t="e">
        <f>VLOOKUP($B353,'DATA PENGUKURAN GARDU'!$A:$BS,42,0)</f>
        <v>#N/A</v>
      </c>
      <c r="AB353" s="21" t="e">
        <f t="shared" si="191"/>
        <v>#N/A</v>
      </c>
      <c r="AC353" s="20" t="e">
        <f>VLOOKUP($B353,'DATA PENGUKURAN GARDU'!$A:$BS,44,0)</f>
        <v>#N/A</v>
      </c>
      <c r="AD353" s="21" t="e">
        <f t="shared" si="192"/>
        <v>#N/A</v>
      </c>
      <c r="AE353" s="20" t="e">
        <f>VLOOKUP($B353,'DATA PENGUKURAN GARDU'!$A:$BS,46,0)</f>
        <v>#N/A</v>
      </c>
      <c r="AF353" s="21" t="e">
        <f t="shared" si="193"/>
        <v>#N/A</v>
      </c>
      <c r="AG353" s="20" t="e">
        <f>VLOOKUP($B353,'DATA PENGUKURAN GARDU'!$A:$BS,46,0)</f>
        <v>#N/A</v>
      </c>
      <c r="AH353" s="20" t="e">
        <f>VLOOKUP($B353,'DATA PENGUKURAN GARDU'!$A:$BS,53,0)</f>
        <v>#N/A</v>
      </c>
      <c r="AI353" s="20" t="e">
        <f>VLOOKUP($B353,'DATA PENGUKURAN GARDU'!$A:$BS,54,0)</f>
        <v>#N/A</v>
      </c>
      <c r="AJ353" s="17" t="e">
        <f>VLOOKUP($C353,'DATA PENGUKURAN GARDU'!$A:$BS,42,0)</f>
        <v>#N/A</v>
      </c>
      <c r="AK353" s="23" t="e">
        <f t="shared" si="194"/>
        <v>#N/A</v>
      </c>
      <c r="AL353" s="17" t="e">
        <f>VLOOKUP($C353,'DATA PENGUKURAN GARDU'!$A:$BS,44,0)</f>
        <v>#N/A</v>
      </c>
      <c r="AM353" s="23" t="e">
        <f t="shared" si="195"/>
        <v>#N/A</v>
      </c>
      <c r="AN353" s="17" t="e">
        <f>VLOOKUP($C353,'DATA PENGUKURAN GARDU'!$A:$BS,46,0)</f>
        <v>#N/A</v>
      </c>
      <c r="AO353" s="23" t="e">
        <f t="shared" si="196"/>
        <v>#N/A</v>
      </c>
      <c r="AP353" s="17" t="e">
        <f>VLOOKUP($C353,'DATA PENGUKURAN GARDU'!$A:$BS,46,0)</f>
        <v>#N/A</v>
      </c>
      <c r="AQ353" s="17" t="e">
        <f>VLOOKUP($C353,'DATA PENGUKURAN GARDU'!$A:$BS,53,0)</f>
        <v>#N/A</v>
      </c>
      <c r="AR353" s="17" t="e">
        <f>VLOOKUP($C353,'DATA PENGUKURAN GARDU'!$A:$BS,54,0)</f>
        <v>#N/A</v>
      </c>
      <c r="AS353" s="20" t="e">
        <f>VLOOKUP($D353,'DATA PENGUKURAN GARDU'!$A:$BS,42,0)</f>
        <v>#N/A</v>
      </c>
      <c r="AT353" s="21" t="e">
        <f t="shared" si="197"/>
        <v>#N/A</v>
      </c>
      <c r="AU353" s="20" t="e">
        <f>VLOOKUP($D353,'DATA PENGUKURAN GARDU'!$A:$BS,44,0)</f>
        <v>#N/A</v>
      </c>
      <c r="AV353" s="21" t="e">
        <f t="shared" si="198"/>
        <v>#N/A</v>
      </c>
      <c r="AW353" s="20" t="e">
        <f>VLOOKUP($D353,'DATA PENGUKURAN GARDU'!$A:$BS,46,0)</f>
        <v>#N/A</v>
      </c>
      <c r="AX353" s="21" t="e">
        <f t="shared" si="199"/>
        <v>#N/A</v>
      </c>
      <c r="AY353" s="20" t="e">
        <f>VLOOKUP($D353,'DATA PENGUKURAN GARDU'!$A:$BS,46,0)</f>
        <v>#N/A</v>
      </c>
      <c r="AZ353" s="20" t="e">
        <f>VLOOKUP($D353,'DATA PENGUKURAN GARDU'!$A:$BS,53,0)</f>
        <v>#N/A</v>
      </c>
      <c r="BA353" s="20" t="e">
        <f>VLOOKUP($D353,'DATA PENGUKURAN GARDU'!$A:$BS,54,0)</f>
        <v>#N/A</v>
      </c>
      <c r="BB353" s="17" t="e">
        <f>VLOOKUP($E353,'DATA PENGUKURAN GARDU'!$A:$BS,42,0)</f>
        <v>#N/A</v>
      </c>
      <c r="BC353" s="23" t="e">
        <f t="shared" si="200"/>
        <v>#N/A</v>
      </c>
      <c r="BD353" s="17" t="e">
        <f>VLOOKUP($E353,'DATA PENGUKURAN GARDU'!$A:$BS,44,0)</f>
        <v>#N/A</v>
      </c>
      <c r="BE353" s="23" t="e">
        <f t="shared" si="201"/>
        <v>#N/A</v>
      </c>
      <c r="BF353" s="17" t="e">
        <f>VLOOKUP($E353,'DATA PENGUKURAN GARDU'!$A:$BS,46,0)</f>
        <v>#N/A</v>
      </c>
      <c r="BG353" s="23" t="e">
        <f t="shared" si="202"/>
        <v>#N/A</v>
      </c>
      <c r="BH353" s="17" t="e">
        <f>VLOOKUP($E353,'DATA PENGUKURAN GARDU'!$A:$BS,46,0)</f>
        <v>#N/A</v>
      </c>
      <c r="BI353" s="17" t="e">
        <f>VLOOKUP($E353,'DATA PENGUKURAN GARDU'!$A:$BS,53,0)</f>
        <v>#N/A</v>
      </c>
      <c r="BJ353" s="17" t="e">
        <f>VLOOKUP($E353,'DATA PENGUKURAN GARDU'!$A:$BS,54,0)</f>
        <v>#N/A</v>
      </c>
      <c r="BK353" s="20" t="e">
        <f t="shared" si="180"/>
        <v>#N/A</v>
      </c>
      <c r="BL353" s="20" t="e">
        <f t="shared" si="181"/>
        <v>#N/A</v>
      </c>
      <c r="BM353" s="20" t="e">
        <f t="shared" si="182"/>
        <v>#N/A</v>
      </c>
      <c r="BN353" s="25" t="e">
        <f t="shared" si="183"/>
        <v>#N/A</v>
      </c>
      <c r="BO353" s="26" t="str">
        <f t="shared" si="184"/>
        <v>0</v>
      </c>
      <c r="BP353" s="21" t="e">
        <f t="shared" si="185"/>
        <v>#VALUE!</v>
      </c>
      <c r="BQ353" s="20" t="e">
        <f t="shared" si="186"/>
        <v>#N/A</v>
      </c>
      <c r="BR353" s="20" t="e">
        <v>#N/A</v>
      </c>
      <c r="BS353" s="9" t="e">
        <v>#N/A</v>
      </c>
      <c r="BT353" s="2" t="e">
        <f t="shared" si="187"/>
        <v>#VALUE!</v>
      </c>
      <c r="BU353" s="2" t="e">
        <f t="shared" si="170"/>
        <v>#N/A</v>
      </c>
      <c r="BV353" s="2" t="e">
        <f t="shared" si="171"/>
        <v>#N/A</v>
      </c>
    </row>
    <row r="354" s="2" customFormat="1" ht="22.95" customHeight="1" spans="1:74">
      <c r="A354" s="9" t="str">
        <f t="shared" si="172"/>
        <v>K-097Induk</v>
      </c>
      <c r="B354" s="9" t="str">
        <f t="shared" si="173"/>
        <v>K-097jurusan 1</v>
      </c>
      <c r="C354" s="9" t="str">
        <f t="shared" si="174"/>
        <v>K-097jurusan 2</v>
      </c>
      <c r="D354" s="9" t="str">
        <f t="shared" si="175"/>
        <v>K-097jurusan 3</v>
      </c>
      <c r="E354" s="9" t="str">
        <f t="shared" si="176"/>
        <v>K-097jurusan 4</v>
      </c>
      <c r="F354" s="10" t="s">
        <v>418</v>
      </c>
      <c r="G354" s="10" t="s">
        <v>132</v>
      </c>
      <c r="H354" s="10" t="s">
        <v>459</v>
      </c>
      <c r="I354" s="10" t="s">
        <v>10743</v>
      </c>
      <c r="J354" s="10" t="s">
        <v>10744</v>
      </c>
      <c r="K354" s="10" t="s">
        <v>7465</v>
      </c>
      <c r="L354" s="10"/>
      <c r="M354" s="10"/>
      <c r="N354" s="14">
        <f t="shared" si="177"/>
        <v>0</v>
      </c>
      <c r="O354" s="15" t="e">
        <f t="shared" si="178"/>
        <v>#VALUE!</v>
      </c>
      <c r="P354" s="15" t="e">
        <f t="shared" si="179"/>
        <v>#VALUE!</v>
      </c>
      <c r="Q354" s="17" t="e">
        <f>VLOOKUP($A354,'DATA PENGUKURAN GARDU'!$A:$BS,42,0)</f>
        <v>#N/A</v>
      </c>
      <c r="R354" s="18" t="e">
        <f t="shared" si="188"/>
        <v>#N/A</v>
      </c>
      <c r="S354" s="17" t="e">
        <f>VLOOKUP($A354,'DATA PENGUKURAN GARDU'!$A:$BS,44,0)</f>
        <v>#N/A</v>
      </c>
      <c r="T354" s="18" t="e">
        <f t="shared" si="189"/>
        <v>#N/A</v>
      </c>
      <c r="U354" s="17" t="e">
        <f>VLOOKUP($A354,'DATA PENGUKURAN GARDU'!$A:$BS,46,0)</f>
        <v>#N/A</v>
      </c>
      <c r="V354" s="18" t="e">
        <f t="shared" si="190"/>
        <v>#N/A</v>
      </c>
      <c r="W354" s="17" t="e">
        <f>VLOOKUP($A354,'DATA PENGUKURAN GARDU'!$A:$BS,48,0)</f>
        <v>#N/A</v>
      </c>
      <c r="X354" s="17" t="e">
        <f>VLOOKUP($A354,'DATA PENGUKURAN GARDU'!$A:$BS,53,0)</f>
        <v>#N/A</v>
      </c>
      <c r="Y354" s="17" t="e">
        <f>VLOOKUP($A354,'DATA PENGUKURAN GARDU'!$A:$BS,54,0)</f>
        <v>#N/A</v>
      </c>
      <c r="Z354" s="17" t="e">
        <f>VLOOKUP($A354,'DATA PENGUKURAN GARDU'!$A:$BS,55,0)</f>
        <v>#N/A</v>
      </c>
      <c r="AA354" s="20" t="e">
        <f>VLOOKUP($B354,'DATA PENGUKURAN GARDU'!$A:$BS,42,0)</f>
        <v>#N/A</v>
      </c>
      <c r="AB354" s="21" t="e">
        <f t="shared" si="191"/>
        <v>#N/A</v>
      </c>
      <c r="AC354" s="20" t="e">
        <f>VLOOKUP($B354,'DATA PENGUKURAN GARDU'!$A:$BS,44,0)</f>
        <v>#N/A</v>
      </c>
      <c r="AD354" s="21" t="e">
        <f t="shared" si="192"/>
        <v>#N/A</v>
      </c>
      <c r="AE354" s="20" t="e">
        <f>VLOOKUP($B354,'DATA PENGUKURAN GARDU'!$A:$BS,46,0)</f>
        <v>#N/A</v>
      </c>
      <c r="AF354" s="21" t="e">
        <f t="shared" si="193"/>
        <v>#N/A</v>
      </c>
      <c r="AG354" s="20" t="e">
        <f>VLOOKUP($B354,'DATA PENGUKURAN GARDU'!$A:$BS,46,0)</f>
        <v>#N/A</v>
      </c>
      <c r="AH354" s="20" t="e">
        <f>VLOOKUP($B354,'DATA PENGUKURAN GARDU'!$A:$BS,53,0)</f>
        <v>#N/A</v>
      </c>
      <c r="AI354" s="20" t="e">
        <f>VLOOKUP($B354,'DATA PENGUKURAN GARDU'!$A:$BS,54,0)</f>
        <v>#N/A</v>
      </c>
      <c r="AJ354" s="17" t="e">
        <f>VLOOKUP($C354,'DATA PENGUKURAN GARDU'!$A:$BS,42,0)</f>
        <v>#N/A</v>
      </c>
      <c r="AK354" s="23" t="e">
        <f t="shared" si="194"/>
        <v>#N/A</v>
      </c>
      <c r="AL354" s="17" t="e">
        <f>VLOOKUP($C354,'DATA PENGUKURAN GARDU'!$A:$BS,44,0)</f>
        <v>#N/A</v>
      </c>
      <c r="AM354" s="23" t="e">
        <f t="shared" si="195"/>
        <v>#N/A</v>
      </c>
      <c r="AN354" s="17" t="e">
        <f>VLOOKUP($C354,'DATA PENGUKURAN GARDU'!$A:$BS,46,0)</f>
        <v>#N/A</v>
      </c>
      <c r="AO354" s="23" t="e">
        <f t="shared" si="196"/>
        <v>#N/A</v>
      </c>
      <c r="AP354" s="17" t="e">
        <f>VLOOKUP($C354,'DATA PENGUKURAN GARDU'!$A:$BS,46,0)</f>
        <v>#N/A</v>
      </c>
      <c r="AQ354" s="17" t="e">
        <f>VLOOKUP($C354,'DATA PENGUKURAN GARDU'!$A:$BS,53,0)</f>
        <v>#N/A</v>
      </c>
      <c r="AR354" s="17" t="e">
        <f>VLOOKUP($C354,'DATA PENGUKURAN GARDU'!$A:$BS,54,0)</f>
        <v>#N/A</v>
      </c>
      <c r="AS354" s="20" t="e">
        <f>VLOOKUP($D354,'DATA PENGUKURAN GARDU'!$A:$BS,42,0)</f>
        <v>#N/A</v>
      </c>
      <c r="AT354" s="21" t="e">
        <f t="shared" si="197"/>
        <v>#N/A</v>
      </c>
      <c r="AU354" s="20" t="e">
        <f>VLOOKUP($D354,'DATA PENGUKURAN GARDU'!$A:$BS,44,0)</f>
        <v>#N/A</v>
      </c>
      <c r="AV354" s="21" t="e">
        <f t="shared" si="198"/>
        <v>#N/A</v>
      </c>
      <c r="AW354" s="20" t="e">
        <f>VLOOKUP($D354,'DATA PENGUKURAN GARDU'!$A:$BS,46,0)</f>
        <v>#N/A</v>
      </c>
      <c r="AX354" s="21" t="e">
        <f t="shared" si="199"/>
        <v>#N/A</v>
      </c>
      <c r="AY354" s="20" t="e">
        <f>VLOOKUP($D354,'DATA PENGUKURAN GARDU'!$A:$BS,46,0)</f>
        <v>#N/A</v>
      </c>
      <c r="AZ354" s="20" t="e">
        <f>VLOOKUP($D354,'DATA PENGUKURAN GARDU'!$A:$BS,53,0)</f>
        <v>#N/A</v>
      </c>
      <c r="BA354" s="20" t="e">
        <f>VLOOKUP($D354,'DATA PENGUKURAN GARDU'!$A:$BS,54,0)</f>
        <v>#N/A</v>
      </c>
      <c r="BB354" s="17" t="e">
        <f>VLOOKUP($E354,'DATA PENGUKURAN GARDU'!$A:$BS,42,0)</f>
        <v>#N/A</v>
      </c>
      <c r="BC354" s="23" t="e">
        <f t="shared" si="200"/>
        <v>#N/A</v>
      </c>
      <c r="BD354" s="17" t="e">
        <f>VLOOKUP($E354,'DATA PENGUKURAN GARDU'!$A:$BS,44,0)</f>
        <v>#N/A</v>
      </c>
      <c r="BE354" s="23" t="e">
        <f t="shared" si="201"/>
        <v>#N/A</v>
      </c>
      <c r="BF354" s="17" t="e">
        <f>VLOOKUP($E354,'DATA PENGUKURAN GARDU'!$A:$BS,46,0)</f>
        <v>#N/A</v>
      </c>
      <c r="BG354" s="23" t="e">
        <f t="shared" si="202"/>
        <v>#N/A</v>
      </c>
      <c r="BH354" s="17" t="e">
        <f>VLOOKUP($E354,'DATA PENGUKURAN GARDU'!$A:$BS,46,0)</f>
        <v>#N/A</v>
      </c>
      <c r="BI354" s="17" t="e">
        <f>VLOOKUP($E354,'DATA PENGUKURAN GARDU'!$A:$BS,53,0)</f>
        <v>#N/A</v>
      </c>
      <c r="BJ354" s="17" t="e">
        <f>VLOOKUP($E354,'DATA PENGUKURAN GARDU'!$A:$BS,54,0)</f>
        <v>#N/A</v>
      </c>
      <c r="BK354" s="20" t="e">
        <f t="shared" si="180"/>
        <v>#N/A</v>
      </c>
      <c r="BL354" s="20" t="e">
        <f t="shared" si="181"/>
        <v>#N/A</v>
      </c>
      <c r="BM354" s="20" t="e">
        <f t="shared" si="182"/>
        <v>#N/A</v>
      </c>
      <c r="BN354" s="25" t="e">
        <f t="shared" si="183"/>
        <v>#N/A</v>
      </c>
      <c r="BO354" s="26" t="str">
        <f t="shared" si="184"/>
        <v>0</v>
      </c>
      <c r="BP354" s="21" t="e">
        <f t="shared" si="185"/>
        <v>#VALUE!</v>
      </c>
      <c r="BQ354" s="20" t="e">
        <f t="shared" si="186"/>
        <v>#N/A</v>
      </c>
      <c r="BR354" s="20" t="e">
        <v>#N/A</v>
      </c>
      <c r="BS354" s="9" t="e">
        <v>#N/A</v>
      </c>
      <c r="BT354" s="2" t="e">
        <f t="shared" si="187"/>
        <v>#VALUE!</v>
      </c>
      <c r="BU354" s="2" t="e">
        <f t="shared" si="170"/>
        <v>#N/A</v>
      </c>
      <c r="BV354" s="2" t="e">
        <f t="shared" si="171"/>
        <v>#N/A</v>
      </c>
    </row>
    <row r="355" s="2" customFormat="1" ht="22.95" customHeight="1" spans="1:74">
      <c r="A355" s="9" t="str">
        <f t="shared" si="172"/>
        <v>K-104Induk</v>
      </c>
      <c r="B355" s="9" t="str">
        <f t="shared" si="173"/>
        <v>K-104jurusan 1</v>
      </c>
      <c r="C355" s="9" t="str">
        <f t="shared" si="174"/>
        <v>K-104jurusan 2</v>
      </c>
      <c r="D355" s="9" t="str">
        <f t="shared" si="175"/>
        <v>K-104jurusan 3</v>
      </c>
      <c r="E355" s="9" t="str">
        <f t="shared" si="176"/>
        <v>K-104jurusan 4</v>
      </c>
      <c r="F355" s="10" t="s">
        <v>410</v>
      </c>
      <c r="G355" s="10" t="s">
        <v>132</v>
      </c>
      <c r="H355" s="10" t="s">
        <v>460</v>
      </c>
      <c r="I355" s="10" t="s">
        <v>10745</v>
      </c>
      <c r="J355" s="10" t="s">
        <v>10746</v>
      </c>
      <c r="K355" s="10" t="s">
        <v>7465</v>
      </c>
      <c r="L355" s="10"/>
      <c r="M355" s="10"/>
      <c r="N355" s="14">
        <f t="shared" si="177"/>
        <v>0</v>
      </c>
      <c r="O355" s="15" t="e">
        <f t="shared" si="178"/>
        <v>#VALUE!</v>
      </c>
      <c r="P355" s="15" t="e">
        <f t="shared" si="179"/>
        <v>#VALUE!</v>
      </c>
      <c r="Q355" s="17" t="e">
        <f>VLOOKUP($A355,'DATA PENGUKURAN GARDU'!$A:$BS,42,0)</f>
        <v>#N/A</v>
      </c>
      <c r="R355" s="18" t="e">
        <f t="shared" si="188"/>
        <v>#N/A</v>
      </c>
      <c r="S355" s="17" t="e">
        <f>VLOOKUP($A355,'DATA PENGUKURAN GARDU'!$A:$BS,44,0)</f>
        <v>#N/A</v>
      </c>
      <c r="T355" s="18" t="e">
        <f t="shared" si="189"/>
        <v>#N/A</v>
      </c>
      <c r="U355" s="17" t="e">
        <f>VLOOKUP($A355,'DATA PENGUKURAN GARDU'!$A:$BS,46,0)</f>
        <v>#N/A</v>
      </c>
      <c r="V355" s="18" t="e">
        <f t="shared" si="190"/>
        <v>#N/A</v>
      </c>
      <c r="W355" s="17" t="e">
        <f>VLOOKUP($A355,'DATA PENGUKURAN GARDU'!$A:$BS,48,0)</f>
        <v>#N/A</v>
      </c>
      <c r="X355" s="17" t="e">
        <f>VLOOKUP($A355,'DATA PENGUKURAN GARDU'!$A:$BS,53,0)</f>
        <v>#N/A</v>
      </c>
      <c r="Y355" s="17" t="e">
        <f>VLOOKUP($A355,'DATA PENGUKURAN GARDU'!$A:$BS,54,0)</f>
        <v>#N/A</v>
      </c>
      <c r="Z355" s="17" t="e">
        <f>VLOOKUP($A355,'DATA PENGUKURAN GARDU'!$A:$BS,55,0)</f>
        <v>#N/A</v>
      </c>
      <c r="AA355" s="20" t="e">
        <f>VLOOKUP($B355,'DATA PENGUKURAN GARDU'!$A:$BS,42,0)</f>
        <v>#N/A</v>
      </c>
      <c r="AB355" s="21" t="e">
        <f t="shared" si="191"/>
        <v>#N/A</v>
      </c>
      <c r="AC355" s="20" t="e">
        <f>VLOOKUP($B355,'DATA PENGUKURAN GARDU'!$A:$BS,44,0)</f>
        <v>#N/A</v>
      </c>
      <c r="AD355" s="21" t="e">
        <f t="shared" si="192"/>
        <v>#N/A</v>
      </c>
      <c r="AE355" s="20" t="e">
        <f>VLOOKUP($B355,'DATA PENGUKURAN GARDU'!$A:$BS,46,0)</f>
        <v>#N/A</v>
      </c>
      <c r="AF355" s="21" t="e">
        <f t="shared" si="193"/>
        <v>#N/A</v>
      </c>
      <c r="AG355" s="20" t="e">
        <f>VLOOKUP($B355,'DATA PENGUKURAN GARDU'!$A:$BS,46,0)</f>
        <v>#N/A</v>
      </c>
      <c r="AH355" s="20" t="e">
        <f>VLOOKUP($B355,'DATA PENGUKURAN GARDU'!$A:$BS,53,0)</f>
        <v>#N/A</v>
      </c>
      <c r="AI355" s="20" t="e">
        <f>VLOOKUP($B355,'DATA PENGUKURAN GARDU'!$A:$BS,54,0)</f>
        <v>#N/A</v>
      </c>
      <c r="AJ355" s="17" t="e">
        <f>VLOOKUP($C355,'DATA PENGUKURAN GARDU'!$A:$BS,42,0)</f>
        <v>#N/A</v>
      </c>
      <c r="AK355" s="23" t="e">
        <f t="shared" si="194"/>
        <v>#N/A</v>
      </c>
      <c r="AL355" s="17" t="e">
        <f>VLOOKUP($C355,'DATA PENGUKURAN GARDU'!$A:$BS,44,0)</f>
        <v>#N/A</v>
      </c>
      <c r="AM355" s="23" t="e">
        <f t="shared" si="195"/>
        <v>#N/A</v>
      </c>
      <c r="AN355" s="17" t="e">
        <f>VLOOKUP($C355,'DATA PENGUKURAN GARDU'!$A:$BS,46,0)</f>
        <v>#N/A</v>
      </c>
      <c r="AO355" s="23" t="e">
        <f t="shared" si="196"/>
        <v>#N/A</v>
      </c>
      <c r="AP355" s="17" t="e">
        <f>VLOOKUP($C355,'DATA PENGUKURAN GARDU'!$A:$BS,46,0)</f>
        <v>#N/A</v>
      </c>
      <c r="AQ355" s="17" t="e">
        <f>VLOOKUP($C355,'DATA PENGUKURAN GARDU'!$A:$BS,53,0)</f>
        <v>#N/A</v>
      </c>
      <c r="AR355" s="17" t="e">
        <f>VLOOKUP($C355,'DATA PENGUKURAN GARDU'!$A:$BS,54,0)</f>
        <v>#N/A</v>
      </c>
      <c r="AS355" s="20" t="e">
        <f>VLOOKUP($D355,'DATA PENGUKURAN GARDU'!$A:$BS,42,0)</f>
        <v>#N/A</v>
      </c>
      <c r="AT355" s="21" t="e">
        <f t="shared" si="197"/>
        <v>#N/A</v>
      </c>
      <c r="AU355" s="20" t="e">
        <f>VLOOKUP($D355,'DATA PENGUKURAN GARDU'!$A:$BS,44,0)</f>
        <v>#N/A</v>
      </c>
      <c r="AV355" s="21" t="e">
        <f t="shared" si="198"/>
        <v>#N/A</v>
      </c>
      <c r="AW355" s="20" t="e">
        <f>VLOOKUP($D355,'DATA PENGUKURAN GARDU'!$A:$BS,46,0)</f>
        <v>#N/A</v>
      </c>
      <c r="AX355" s="21" t="e">
        <f t="shared" si="199"/>
        <v>#N/A</v>
      </c>
      <c r="AY355" s="20" t="e">
        <f>VLOOKUP($D355,'DATA PENGUKURAN GARDU'!$A:$BS,46,0)</f>
        <v>#N/A</v>
      </c>
      <c r="AZ355" s="20" t="e">
        <f>VLOOKUP($D355,'DATA PENGUKURAN GARDU'!$A:$BS,53,0)</f>
        <v>#N/A</v>
      </c>
      <c r="BA355" s="20" t="e">
        <f>VLOOKUP($D355,'DATA PENGUKURAN GARDU'!$A:$BS,54,0)</f>
        <v>#N/A</v>
      </c>
      <c r="BB355" s="17" t="e">
        <f>VLOOKUP($E355,'DATA PENGUKURAN GARDU'!$A:$BS,42,0)</f>
        <v>#N/A</v>
      </c>
      <c r="BC355" s="23" t="e">
        <f t="shared" si="200"/>
        <v>#N/A</v>
      </c>
      <c r="BD355" s="17" t="e">
        <f>VLOOKUP($E355,'DATA PENGUKURAN GARDU'!$A:$BS,44,0)</f>
        <v>#N/A</v>
      </c>
      <c r="BE355" s="23" t="e">
        <f t="shared" si="201"/>
        <v>#N/A</v>
      </c>
      <c r="BF355" s="17" t="e">
        <f>VLOOKUP($E355,'DATA PENGUKURAN GARDU'!$A:$BS,46,0)</f>
        <v>#N/A</v>
      </c>
      <c r="BG355" s="23" t="e">
        <f t="shared" si="202"/>
        <v>#N/A</v>
      </c>
      <c r="BH355" s="17" t="e">
        <f>VLOOKUP($E355,'DATA PENGUKURAN GARDU'!$A:$BS,46,0)</f>
        <v>#N/A</v>
      </c>
      <c r="BI355" s="17" t="e">
        <f>VLOOKUP($E355,'DATA PENGUKURAN GARDU'!$A:$BS,53,0)</f>
        <v>#N/A</v>
      </c>
      <c r="BJ355" s="17" t="e">
        <f>VLOOKUP($E355,'DATA PENGUKURAN GARDU'!$A:$BS,54,0)</f>
        <v>#N/A</v>
      </c>
      <c r="BK355" s="20" t="e">
        <f t="shared" si="180"/>
        <v>#N/A</v>
      </c>
      <c r="BL355" s="20" t="e">
        <f t="shared" si="181"/>
        <v>#N/A</v>
      </c>
      <c r="BM355" s="20" t="e">
        <f t="shared" si="182"/>
        <v>#N/A</v>
      </c>
      <c r="BN355" s="25" t="e">
        <f t="shared" si="183"/>
        <v>#N/A</v>
      </c>
      <c r="BO355" s="26" t="str">
        <f t="shared" si="184"/>
        <v>0</v>
      </c>
      <c r="BP355" s="21" t="e">
        <f t="shared" si="185"/>
        <v>#VALUE!</v>
      </c>
      <c r="BQ355" s="20" t="e">
        <f t="shared" si="186"/>
        <v>#N/A</v>
      </c>
      <c r="BR355" s="20" t="e">
        <v>#N/A</v>
      </c>
      <c r="BS355" s="9" t="e">
        <v>#N/A</v>
      </c>
      <c r="BT355" s="2" t="e">
        <f t="shared" si="187"/>
        <v>#VALUE!</v>
      </c>
      <c r="BU355" s="2" t="e">
        <f t="shared" si="170"/>
        <v>#N/A</v>
      </c>
      <c r="BV355" s="2" t="e">
        <f t="shared" si="171"/>
        <v>#N/A</v>
      </c>
    </row>
    <row r="356" s="2" customFormat="1" ht="22.95" customHeight="1" spans="1:74">
      <c r="A356" s="9" t="str">
        <f t="shared" si="172"/>
        <v>K-104.2Induk</v>
      </c>
      <c r="B356" s="9" t="str">
        <f t="shared" si="173"/>
        <v>K-104.2jurusan 1</v>
      </c>
      <c r="C356" s="9" t="str">
        <f t="shared" si="174"/>
        <v>K-104.2jurusan 2</v>
      </c>
      <c r="D356" s="9" t="str">
        <f t="shared" si="175"/>
        <v>K-104.2jurusan 3</v>
      </c>
      <c r="E356" s="9" t="str">
        <f t="shared" si="176"/>
        <v>K-104.2jurusan 4</v>
      </c>
      <c r="F356" s="10" t="s">
        <v>410</v>
      </c>
      <c r="G356" s="10" t="s">
        <v>132</v>
      </c>
      <c r="H356" s="10" t="s">
        <v>461</v>
      </c>
      <c r="I356" s="10" t="s">
        <v>10747</v>
      </c>
      <c r="J356" s="10" t="s">
        <v>10748</v>
      </c>
      <c r="K356" s="10" t="s">
        <v>7465</v>
      </c>
      <c r="L356" s="10"/>
      <c r="M356" s="10"/>
      <c r="N356" s="14">
        <f t="shared" si="177"/>
        <v>0</v>
      </c>
      <c r="O356" s="15" t="e">
        <f t="shared" si="178"/>
        <v>#VALUE!</v>
      </c>
      <c r="P356" s="15" t="e">
        <f t="shared" si="179"/>
        <v>#VALUE!</v>
      </c>
      <c r="Q356" s="17" t="e">
        <f>VLOOKUP($A356,'DATA PENGUKURAN GARDU'!$A:$BS,42,0)</f>
        <v>#N/A</v>
      </c>
      <c r="R356" s="18" t="e">
        <f t="shared" si="188"/>
        <v>#N/A</v>
      </c>
      <c r="S356" s="17" t="e">
        <f>VLOOKUP($A356,'DATA PENGUKURAN GARDU'!$A:$BS,44,0)</f>
        <v>#N/A</v>
      </c>
      <c r="T356" s="18" t="e">
        <f t="shared" si="189"/>
        <v>#N/A</v>
      </c>
      <c r="U356" s="17" t="e">
        <f>VLOOKUP($A356,'DATA PENGUKURAN GARDU'!$A:$BS,46,0)</f>
        <v>#N/A</v>
      </c>
      <c r="V356" s="18" t="e">
        <f t="shared" si="190"/>
        <v>#N/A</v>
      </c>
      <c r="W356" s="17" t="e">
        <f>VLOOKUP($A356,'DATA PENGUKURAN GARDU'!$A:$BS,48,0)</f>
        <v>#N/A</v>
      </c>
      <c r="X356" s="17" t="e">
        <f>VLOOKUP($A356,'DATA PENGUKURAN GARDU'!$A:$BS,53,0)</f>
        <v>#N/A</v>
      </c>
      <c r="Y356" s="17" t="e">
        <f>VLOOKUP($A356,'DATA PENGUKURAN GARDU'!$A:$BS,54,0)</f>
        <v>#N/A</v>
      </c>
      <c r="Z356" s="17" t="e">
        <f>VLOOKUP($A356,'DATA PENGUKURAN GARDU'!$A:$BS,55,0)</f>
        <v>#N/A</v>
      </c>
      <c r="AA356" s="20" t="e">
        <f>VLOOKUP($B356,'DATA PENGUKURAN GARDU'!$A:$BS,42,0)</f>
        <v>#N/A</v>
      </c>
      <c r="AB356" s="21" t="e">
        <f t="shared" si="191"/>
        <v>#N/A</v>
      </c>
      <c r="AC356" s="20" t="e">
        <f>VLOOKUP($B356,'DATA PENGUKURAN GARDU'!$A:$BS,44,0)</f>
        <v>#N/A</v>
      </c>
      <c r="AD356" s="21" t="e">
        <f t="shared" si="192"/>
        <v>#N/A</v>
      </c>
      <c r="AE356" s="20" t="e">
        <f>VLOOKUP($B356,'DATA PENGUKURAN GARDU'!$A:$BS,46,0)</f>
        <v>#N/A</v>
      </c>
      <c r="AF356" s="21" t="e">
        <f t="shared" si="193"/>
        <v>#N/A</v>
      </c>
      <c r="AG356" s="20" t="e">
        <f>VLOOKUP($B356,'DATA PENGUKURAN GARDU'!$A:$BS,46,0)</f>
        <v>#N/A</v>
      </c>
      <c r="AH356" s="20" t="e">
        <f>VLOOKUP($B356,'DATA PENGUKURAN GARDU'!$A:$BS,53,0)</f>
        <v>#N/A</v>
      </c>
      <c r="AI356" s="20" t="e">
        <f>VLOOKUP($B356,'DATA PENGUKURAN GARDU'!$A:$BS,54,0)</f>
        <v>#N/A</v>
      </c>
      <c r="AJ356" s="17" t="e">
        <f>VLOOKUP($C356,'DATA PENGUKURAN GARDU'!$A:$BS,42,0)</f>
        <v>#N/A</v>
      </c>
      <c r="AK356" s="23" t="e">
        <f t="shared" si="194"/>
        <v>#N/A</v>
      </c>
      <c r="AL356" s="17" t="e">
        <f>VLOOKUP($C356,'DATA PENGUKURAN GARDU'!$A:$BS,44,0)</f>
        <v>#N/A</v>
      </c>
      <c r="AM356" s="23" t="e">
        <f t="shared" si="195"/>
        <v>#N/A</v>
      </c>
      <c r="AN356" s="17" t="e">
        <f>VLOOKUP($C356,'DATA PENGUKURAN GARDU'!$A:$BS,46,0)</f>
        <v>#N/A</v>
      </c>
      <c r="AO356" s="23" t="e">
        <f t="shared" si="196"/>
        <v>#N/A</v>
      </c>
      <c r="AP356" s="17" t="e">
        <f>VLOOKUP($C356,'DATA PENGUKURAN GARDU'!$A:$BS,46,0)</f>
        <v>#N/A</v>
      </c>
      <c r="AQ356" s="17" t="e">
        <f>VLOOKUP($C356,'DATA PENGUKURAN GARDU'!$A:$BS,53,0)</f>
        <v>#N/A</v>
      </c>
      <c r="AR356" s="17" t="e">
        <f>VLOOKUP($C356,'DATA PENGUKURAN GARDU'!$A:$BS,54,0)</f>
        <v>#N/A</v>
      </c>
      <c r="AS356" s="20" t="e">
        <f>VLOOKUP($D356,'DATA PENGUKURAN GARDU'!$A:$BS,42,0)</f>
        <v>#N/A</v>
      </c>
      <c r="AT356" s="21" t="e">
        <f t="shared" si="197"/>
        <v>#N/A</v>
      </c>
      <c r="AU356" s="20" t="e">
        <f>VLOOKUP($D356,'DATA PENGUKURAN GARDU'!$A:$BS,44,0)</f>
        <v>#N/A</v>
      </c>
      <c r="AV356" s="21" t="e">
        <f t="shared" si="198"/>
        <v>#N/A</v>
      </c>
      <c r="AW356" s="20" t="e">
        <f>VLOOKUP($D356,'DATA PENGUKURAN GARDU'!$A:$BS,46,0)</f>
        <v>#N/A</v>
      </c>
      <c r="AX356" s="21" t="e">
        <f t="shared" si="199"/>
        <v>#N/A</v>
      </c>
      <c r="AY356" s="20" t="e">
        <f>VLOOKUP($D356,'DATA PENGUKURAN GARDU'!$A:$BS,46,0)</f>
        <v>#N/A</v>
      </c>
      <c r="AZ356" s="20" t="e">
        <f>VLOOKUP($D356,'DATA PENGUKURAN GARDU'!$A:$BS,53,0)</f>
        <v>#N/A</v>
      </c>
      <c r="BA356" s="20" t="e">
        <f>VLOOKUP($D356,'DATA PENGUKURAN GARDU'!$A:$BS,54,0)</f>
        <v>#N/A</v>
      </c>
      <c r="BB356" s="17" t="e">
        <f>VLOOKUP($E356,'DATA PENGUKURAN GARDU'!$A:$BS,42,0)</f>
        <v>#N/A</v>
      </c>
      <c r="BC356" s="23" t="e">
        <f t="shared" si="200"/>
        <v>#N/A</v>
      </c>
      <c r="BD356" s="17" t="e">
        <f>VLOOKUP($E356,'DATA PENGUKURAN GARDU'!$A:$BS,44,0)</f>
        <v>#N/A</v>
      </c>
      <c r="BE356" s="23" t="e">
        <f t="shared" si="201"/>
        <v>#N/A</v>
      </c>
      <c r="BF356" s="17" t="e">
        <f>VLOOKUP($E356,'DATA PENGUKURAN GARDU'!$A:$BS,46,0)</f>
        <v>#N/A</v>
      </c>
      <c r="BG356" s="23" t="e">
        <f t="shared" si="202"/>
        <v>#N/A</v>
      </c>
      <c r="BH356" s="17" t="e">
        <f>VLOOKUP($E356,'DATA PENGUKURAN GARDU'!$A:$BS,46,0)</f>
        <v>#N/A</v>
      </c>
      <c r="BI356" s="17" t="e">
        <f>VLOOKUP($E356,'DATA PENGUKURAN GARDU'!$A:$BS,53,0)</f>
        <v>#N/A</v>
      </c>
      <c r="BJ356" s="17" t="e">
        <f>VLOOKUP($E356,'DATA PENGUKURAN GARDU'!$A:$BS,54,0)</f>
        <v>#N/A</v>
      </c>
      <c r="BK356" s="20" t="e">
        <f t="shared" si="180"/>
        <v>#N/A</v>
      </c>
      <c r="BL356" s="20" t="e">
        <f t="shared" si="181"/>
        <v>#N/A</v>
      </c>
      <c r="BM356" s="20" t="e">
        <f t="shared" si="182"/>
        <v>#N/A</v>
      </c>
      <c r="BN356" s="25" t="e">
        <f t="shared" si="183"/>
        <v>#N/A</v>
      </c>
      <c r="BO356" s="26" t="str">
        <f t="shared" si="184"/>
        <v>0</v>
      </c>
      <c r="BP356" s="21" t="e">
        <f t="shared" si="185"/>
        <v>#VALUE!</v>
      </c>
      <c r="BQ356" s="20" t="e">
        <f t="shared" si="186"/>
        <v>#N/A</v>
      </c>
      <c r="BR356" s="20" t="e">
        <v>#N/A</v>
      </c>
      <c r="BS356" s="9" t="e">
        <v>#N/A</v>
      </c>
      <c r="BT356" s="2" t="e">
        <f t="shared" si="187"/>
        <v>#VALUE!</v>
      </c>
      <c r="BU356" s="2" t="e">
        <f t="shared" si="170"/>
        <v>#N/A</v>
      </c>
      <c r="BV356" s="2" t="e">
        <f t="shared" si="171"/>
        <v>#N/A</v>
      </c>
    </row>
    <row r="357" s="2" customFormat="1" ht="22.95" customHeight="1" spans="1:74">
      <c r="A357" s="9" t="str">
        <f t="shared" si="172"/>
        <v>K-124.1Induk</v>
      </c>
      <c r="B357" s="9" t="str">
        <f t="shared" si="173"/>
        <v>K-124.1jurusan 1</v>
      </c>
      <c r="C357" s="9" t="str">
        <f t="shared" si="174"/>
        <v>K-124.1jurusan 2</v>
      </c>
      <c r="D357" s="9" t="str">
        <f t="shared" si="175"/>
        <v>K-124.1jurusan 3</v>
      </c>
      <c r="E357" s="9" t="str">
        <f t="shared" si="176"/>
        <v>K-124.1jurusan 4</v>
      </c>
      <c r="F357" s="10" t="s">
        <v>462</v>
      </c>
      <c r="G357" s="10" t="s">
        <v>132</v>
      </c>
      <c r="H357" s="10" t="s">
        <v>463</v>
      </c>
      <c r="I357" s="10" t="s">
        <v>10749</v>
      </c>
      <c r="J357" s="10" t="s">
        <v>10750</v>
      </c>
      <c r="K357" s="10" t="s">
        <v>7465</v>
      </c>
      <c r="L357" s="10"/>
      <c r="M357" s="10"/>
      <c r="N357" s="14">
        <f t="shared" si="177"/>
        <v>0</v>
      </c>
      <c r="O357" s="15" t="e">
        <f t="shared" si="178"/>
        <v>#VALUE!</v>
      </c>
      <c r="P357" s="15" t="e">
        <f t="shared" si="179"/>
        <v>#VALUE!</v>
      </c>
      <c r="Q357" s="17" t="e">
        <f>VLOOKUP($A357,'DATA PENGUKURAN GARDU'!$A:$BS,42,0)</f>
        <v>#N/A</v>
      </c>
      <c r="R357" s="18" t="e">
        <f t="shared" si="188"/>
        <v>#N/A</v>
      </c>
      <c r="S357" s="17" t="e">
        <f>VLOOKUP($A357,'DATA PENGUKURAN GARDU'!$A:$BS,44,0)</f>
        <v>#N/A</v>
      </c>
      <c r="T357" s="18" t="e">
        <f t="shared" si="189"/>
        <v>#N/A</v>
      </c>
      <c r="U357" s="17" t="e">
        <f>VLOOKUP($A357,'DATA PENGUKURAN GARDU'!$A:$BS,46,0)</f>
        <v>#N/A</v>
      </c>
      <c r="V357" s="18" t="e">
        <f t="shared" si="190"/>
        <v>#N/A</v>
      </c>
      <c r="W357" s="17" t="e">
        <f>VLOOKUP($A357,'DATA PENGUKURAN GARDU'!$A:$BS,48,0)</f>
        <v>#N/A</v>
      </c>
      <c r="X357" s="17" t="e">
        <f>VLOOKUP($A357,'DATA PENGUKURAN GARDU'!$A:$BS,53,0)</f>
        <v>#N/A</v>
      </c>
      <c r="Y357" s="17" t="e">
        <f>VLOOKUP($A357,'DATA PENGUKURAN GARDU'!$A:$BS,54,0)</f>
        <v>#N/A</v>
      </c>
      <c r="Z357" s="17" t="e">
        <f>VLOOKUP($A357,'DATA PENGUKURAN GARDU'!$A:$BS,55,0)</f>
        <v>#N/A</v>
      </c>
      <c r="AA357" s="20" t="e">
        <f>VLOOKUP($B357,'DATA PENGUKURAN GARDU'!$A:$BS,42,0)</f>
        <v>#N/A</v>
      </c>
      <c r="AB357" s="21" t="e">
        <f t="shared" si="191"/>
        <v>#N/A</v>
      </c>
      <c r="AC357" s="20" t="e">
        <f>VLOOKUP($B357,'DATA PENGUKURAN GARDU'!$A:$BS,44,0)</f>
        <v>#N/A</v>
      </c>
      <c r="AD357" s="21" t="e">
        <f t="shared" si="192"/>
        <v>#N/A</v>
      </c>
      <c r="AE357" s="20" t="e">
        <f>VLOOKUP($B357,'DATA PENGUKURAN GARDU'!$A:$BS,46,0)</f>
        <v>#N/A</v>
      </c>
      <c r="AF357" s="21" t="e">
        <f t="shared" si="193"/>
        <v>#N/A</v>
      </c>
      <c r="AG357" s="20" t="e">
        <f>VLOOKUP($B357,'DATA PENGUKURAN GARDU'!$A:$BS,46,0)</f>
        <v>#N/A</v>
      </c>
      <c r="AH357" s="20" t="e">
        <f>VLOOKUP($B357,'DATA PENGUKURAN GARDU'!$A:$BS,53,0)</f>
        <v>#N/A</v>
      </c>
      <c r="AI357" s="20" t="e">
        <f>VLOOKUP($B357,'DATA PENGUKURAN GARDU'!$A:$BS,54,0)</f>
        <v>#N/A</v>
      </c>
      <c r="AJ357" s="17" t="e">
        <f>VLOOKUP($C357,'DATA PENGUKURAN GARDU'!$A:$BS,42,0)</f>
        <v>#N/A</v>
      </c>
      <c r="AK357" s="23" t="e">
        <f t="shared" si="194"/>
        <v>#N/A</v>
      </c>
      <c r="AL357" s="17" t="e">
        <f>VLOOKUP($C357,'DATA PENGUKURAN GARDU'!$A:$BS,44,0)</f>
        <v>#N/A</v>
      </c>
      <c r="AM357" s="23" t="e">
        <f t="shared" si="195"/>
        <v>#N/A</v>
      </c>
      <c r="AN357" s="17" t="e">
        <f>VLOOKUP($C357,'DATA PENGUKURAN GARDU'!$A:$BS,46,0)</f>
        <v>#N/A</v>
      </c>
      <c r="AO357" s="23" t="e">
        <f t="shared" si="196"/>
        <v>#N/A</v>
      </c>
      <c r="AP357" s="17" t="e">
        <f>VLOOKUP($C357,'DATA PENGUKURAN GARDU'!$A:$BS,46,0)</f>
        <v>#N/A</v>
      </c>
      <c r="AQ357" s="17" t="e">
        <f>VLOOKUP($C357,'DATA PENGUKURAN GARDU'!$A:$BS,53,0)</f>
        <v>#N/A</v>
      </c>
      <c r="AR357" s="17" t="e">
        <f>VLOOKUP($C357,'DATA PENGUKURAN GARDU'!$A:$BS,54,0)</f>
        <v>#N/A</v>
      </c>
      <c r="AS357" s="20" t="e">
        <f>VLOOKUP($D357,'DATA PENGUKURAN GARDU'!$A:$BS,42,0)</f>
        <v>#N/A</v>
      </c>
      <c r="AT357" s="21" t="e">
        <f t="shared" si="197"/>
        <v>#N/A</v>
      </c>
      <c r="AU357" s="20" t="e">
        <f>VLOOKUP($D357,'DATA PENGUKURAN GARDU'!$A:$BS,44,0)</f>
        <v>#N/A</v>
      </c>
      <c r="AV357" s="21" t="e">
        <f t="shared" si="198"/>
        <v>#N/A</v>
      </c>
      <c r="AW357" s="20" t="e">
        <f>VLOOKUP($D357,'DATA PENGUKURAN GARDU'!$A:$BS,46,0)</f>
        <v>#N/A</v>
      </c>
      <c r="AX357" s="21" t="e">
        <f t="shared" si="199"/>
        <v>#N/A</v>
      </c>
      <c r="AY357" s="20" t="e">
        <f>VLOOKUP($D357,'DATA PENGUKURAN GARDU'!$A:$BS,46,0)</f>
        <v>#N/A</v>
      </c>
      <c r="AZ357" s="20" t="e">
        <f>VLOOKUP($D357,'DATA PENGUKURAN GARDU'!$A:$BS,53,0)</f>
        <v>#N/A</v>
      </c>
      <c r="BA357" s="20" t="e">
        <f>VLOOKUP($D357,'DATA PENGUKURAN GARDU'!$A:$BS,54,0)</f>
        <v>#N/A</v>
      </c>
      <c r="BB357" s="17" t="e">
        <f>VLOOKUP($E357,'DATA PENGUKURAN GARDU'!$A:$BS,42,0)</f>
        <v>#N/A</v>
      </c>
      <c r="BC357" s="23" t="e">
        <f t="shared" si="200"/>
        <v>#N/A</v>
      </c>
      <c r="BD357" s="17" t="e">
        <f>VLOOKUP($E357,'DATA PENGUKURAN GARDU'!$A:$BS,44,0)</f>
        <v>#N/A</v>
      </c>
      <c r="BE357" s="23" t="e">
        <f t="shared" si="201"/>
        <v>#N/A</v>
      </c>
      <c r="BF357" s="17" t="e">
        <f>VLOOKUP($E357,'DATA PENGUKURAN GARDU'!$A:$BS,46,0)</f>
        <v>#N/A</v>
      </c>
      <c r="BG357" s="23" t="e">
        <f t="shared" si="202"/>
        <v>#N/A</v>
      </c>
      <c r="BH357" s="17" t="e">
        <f>VLOOKUP($E357,'DATA PENGUKURAN GARDU'!$A:$BS,46,0)</f>
        <v>#N/A</v>
      </c>
      <c r="BI357" s="17" t="e">
        <f>VLOOKUP($E357,'DATA PENGUKURAN GARDU'!$A:$BS,53,0)</f>
        <v>#N/A</v>
      </c>
      <c r="BJ357" s="17" t="e">
        <f>VLOOKUP($E357,'DATA PENGUKURAN GARDU'!$A:$BS,54,0)</f>
        <v>#N/A</v>
      </c>
      <c r="BK357" s="20" t="e">
        <f t="shared" si="180"/>
        <v>#N/A</v>
      </c>
      <c r="BL357" s="20" t="e">
        <f t="shared" si="181"/>
        <v>#N/A</v>
      </c>
      <c r="BM357" s="20" t="e">
        <f t="shared" si="182"/>
        <v>#N/A</v>
      </c>
      <c r="BN357" s="25" t="e">
        <f t="shared" si="183"/>
        <v>#N/A</v>
      </c>
      <c r="BO357" s="26" t="str">
        <f t="shared" si="184"/>
        <v>0</v>
      </c>
      <c r="BP357" s="21" t="e">
        <f t="shared" si="185"/>
        <v>#VALUE!</v>
      </c>
      <c r="BQ357" s="20" t="e">
        <f t="shared" si="186"/>
        <v>#N/A</v>
      </c>
      <c r="BR357" s="20" t="e">
        <v>#N/A</v>
      </c>
      <c r="BS357" s="9" t="e">
        <v>#N/A</v>
      </c>
      <c r="BT357" s="2" t="e">
        <f t="shared" si="187"/>
        <v>#VALUE!</v>
      </c>
      <c r="BU357" s="2" t="e">
        <f t="shared" si="170"/>
        <v>#N/A</v>
      </c>
      <c r="BV357" s="2" t="e">
        <f t="shared" si="171"/>
        <v>#N/A</v>
      </c>
    </row>
    <row r="358" s="2" customFormat="1" ht="22.95" customHeight="1" spans="1:74">
      <c r="A358" s="9" t="str">
        <f t="shared" si="172"/>
        <v>K-127Induk</v>
      </c>
      <c r="B358" s="9" t="str">
        <f t="shared" si="173"/>
        <v>K-127jurusan 1</v>
      </c>
      <c r="C358" s="9" t="str">
        <f t="shared" si="174"/>
        <v>K-127jurusan 2</v>
      </c>
      <c r="D358" s="9" t="str">
        <f t="shared" si="175"/>
        <v>K-127jurusan 3</v>
      </c>
      <c r="E358" s="9" t="str">
        <f t="shared" si="176"/>
        <v>K-127jurusan 4</v>
      </c>
      <c r="F358" s="10" t="s">
        <v>448</v>
      </c>
      <c r="G358" s="10" t="s">
        <v>132</v>
      </c>
      <c r="H358" s="10" t="s">
        <v>464</v>
      </c>
      <c r="I358" s="10" t="s">
        <v>10751</v>
      </c>
      <c r="J358" s="10" t="s">
        <v>10752</v>
      </c>
      <c r="K358" s="10" t="s">
        <v>7465</v>
      </c>
      <c r="L358" s="10"/>
      <c r="M358" s="10"/>
      <c r="N358" s="14">
        <f t="shared" si="177"/>
        <v>0</v>
      </c>
      <c r="O358" s="15" t="e">
        <f t="shared" si="178"/>
        <v>#VALUE!</v>
      </c>
      <c r="P358" s="15" t="e">
        <f t="shared" si="179"/>
        <v>#VALUE!</v>
      </c>
      <c r="Q358" s="17" t="e">
        <f>VLOOKUP($A358,'DATA PENGUKURAN GARDU'!$A:$BS,42,0)</f>
        <v>#N/A</v>
      </c>
      <c r="R358" s="18" t="e">
        <f t="shared" si="188"/>
        <v>#N/A</v>
      </c>
      <c r="S358" s="17" t="e">
        <f>VLOOKUP($A358,'DATA PENGUKURAN GARDU'!$A:$BS,44,0)</f>
        <v>#N/A</v>
      </c>
      <c r="T358" s="18" t="e">
        <f t="shared" si="189"/>
        <v>#N/A</v>
      </c>
      <c r="U358" s="17" t="e">
        <f>VLOOKUP($A358,'DATA PENGUKURAN GARDU'!$A:$BS,46,0)</f>
        <v>#N/A</v>
      </c>
      <c r="V358" s="18" t="e">
        <f t="shared" si="190"/>
        <v>#N/A</v>
      </c>
      <c r="W358" s="17" t="e">
        <f>VLOOKUP($A358,'DATA PENGUKURAN GARDU'!$A:$BS,48,0)</f>
        <v>#N/A</v>
      </c>
      <c r="X358" s="17" t="e">
        <f>VLOOKUP($A358,'DATA PENGUKURAN GARDU'!$A:$BS,53,0)</f>
        <v>#N/A</v>
      </c>
      <c r="Y358" s="17" t="e">
        <f>VLOOKUP($A358,'DATA PENGUKURAN GARDU'!$A:$BS,54,0)</f>
        <v>#N/A</v>
      </c>
      <c r="Z358" s="17" t="e">
        <f>VLOOKUP($A358,'DATA PENGUKURAN GARDU'!$A:$BS,55,0)</f>
        <v>#N/A</v>
      </c>
      <c r="AA358" s="20" t="e">
        <f>VLOOKUP($B358,'DATA PENGUKURAN GARDU'!$A:$BS,42,0)</f>
        <v>#N/A</v>
      </c>
      <c r="AB358" s="21" t="e">
        <f t="shared" si="191"/>
        <v>#N/A</v>
      </c>
      <c r="AC358" s="20" t="e">
        <f>VLOOKUP($B358,'DATA PENGUKURAN GARDU'!$A:$BS,44,0)</f>
        <v>#N/A</v>
      </c>
      <c r="AD358" s="21" t="e">
        <f t="shared" si="192"/>
        <v>#N/A</v>
      </c>
      <c r="AE358" s="20" t="e">
        <f>VLOOKUP($B358,'DATA PENGUKURAN GARDU'!$A:$BS,46,0)</f>
        <v>#N/A</v>
      </c>
      <c r="AF358" s="21" t="e">
        <f t="shared" si="193"/>
        <v>#N/A</v>
      </c>
      <c r="AG358" s="20" t="e">
        <f>VLOOKUP($B358,'DATA PENGUKURAN GARDU'!$A:$BS,46,0)</f>
        <v>#N/A</v>
      </c>
      <c r="AH358" s="20" t="e">
        <f>VLOOKUP($B358,'DATA PENGUKURAN GARDU'!$A:$BS,53,0)</f>
        <v>#N/A</v>
      </c>
      <c r="AI358" s="20" t="e">
        <f>VLOOKUP($B358,'DATA PENGUKURAN GARDU'!$A:$BS,54,0)</f>
        <v>#N/A</v>
      </c>
      <c r="AJ358" s="17" t="e">
        <f>VLOOKUP($C358,'DATA PENGUKURAN GARDU'!$A:$BS,42,0)</f>
        <v>#N/A</v>
      </c>
      <c r="AK358" s="23" t="e">
        <f t="shared" si="194"/>
        <v>#N/A</v>
      </c>
      <c r="AL358" s="17" t="e">
        <f>VLOOKUP($C358,'DATA PENGUKURAN GARDU'!$A:$BS,44,0)</f>
        <v>#N/A</v>
      </c>
      <c r="AM358" s="23" t="e">
        <f t="shared" si="195"/>
        <v>#N/A</v>
      </c>
      <c r="AN358" s="17" t="e">
        <f>VLOOKUP($C358,'DATA PENGUKURAN GARDU'!$A:$BS,46,0)</f>
        <v>#N/A</v>
      </c>
      <c r="AO358" s="23" t="e">
        <f t="shared" si="196"/>
        <v>#N/A</v>
      </c>
      <c r="AP358" s="17" t="e">
        <f>VLOOKUP($C358,'DATA PENGUKURAN GARDU'!$A:$BS,46,0)</f>
        <v>#N/A</v>
      </c>
      <c r="AQ358" s="17" t="e">
        <f>VLOOKUP($C358,'DATA PENGUKURAN GARDU'!$A:$BS,53,0)</f>
        <v>#N/A</v>
      </c>
      <c r="AR358" s="17" t="e">
        <f>VLOOKUP($C358,'DATA PENGUKURAN GARDU'!$A:$BS,54,0)</f>
        <v>#N/A</v>
      </c>
      <c r="AS358" s="20" t="e">
        <f>VLOOKUP($D358,'DATA PENGUKURAN GARDU'!$A:$BS,42,0)</f>
        <v>#N/A</v>
      </c>
      <c r="AT358" s="21" t="e">
        <f t="shared" si="197"/>
        <v>#N/A</v>
      </c>
      <c r="AU358" s="20" t="e">
        <f>VLOOKUP($D358,'DATA PENGUKURAN GARDU'!$A:$BS,44,0)</f>
        <v>#N/A</v>
      </c>
      <c r="AV358" s="21" t="e">
        <f t="shared" si="198"/>
        <v>#N/A</v>
      </c>
      <c r="AW358" s="20" t="e">
        <f>VLOOKUP($D358,'DATA PENGUKURAN GARDU'!$A:$BS,46,0)</f>
        <v>#N/A</v>
      </c>
      <c r="AX358" s="21" t="e">
        <f t="shared" si="199"/>
        <v>#N/A</v>
      </c>
      <c r="AY358" s="20" t="e">
        <f>VLOOKUP($D358,'DATA PENGUKURAN GARDU'!$A:$BS,46,0)</f>
        <v>#N/A</v>
      </c>
      <c r="AZ358" s="20" t="e">
        <f>VLOOKUP($D358,'DATA PENGUKURAN GARDU'!$A:$BS,53,0)</f>
        <v>#N/A</v>
      </c>
      <c r="BA358" s="20" t="e">
        <f>VLOOKUP($D358,'DATA PENGUKURAN GARDU'!$A:$BS,54,0)</f>
        <v>#N/A</v>
      </c>
      <c r="BB358" s="17" t="e">
        <f>VLOOKUP($E358,'DATA PENGUKURAN GARDU'!$A:$BS,42,0)</f>
        <v>#N/A</v>
      </c>
      <c r="BC358" s="23" t="e">
        <f t="shared" si="200"/>
        <v>#N/A</v>
      </c>
      <c r="BD358" s="17" t="e">
        <f>VLOOKUP($E358,'DATA PENGUKURAN GARDU'!$A:$BS,44,0)</f>
        <v>#N/A</v>
      </c>
      <c r="BE358" s="23" t="e">
        <f t="shared" si="201"/>
        <v>#N/A</v>
      </c>
      <c r="BF358" s="17" t="e">
        <f>VLOOKUP($E358,'DATA PENGUKURAN GARDU'!$A:$BS,46,0)</f>
        <v>#N/A</v>
      </c>
      <c r="BG358" s="23" t="e">
        <f t="shared" si="202"/>
        <v>#N/A</v>
      </c>
      <c r="BH358" s="17" t="e">
        <f>VLOOKUP($E358,'DATA PENGUKURAN GARDU'!$A:$BS,46,0)</f>
        <v>#N/A</v>
      </c>
      <c r="BI358" s="17" t="e">
        <f>VLOOKUP($E358,'DATA PENGUKURAN GARDU'!$A:$BS,53,0)</f>
        <v>#N/A</v>
      </c>
      <c r="BJ358" s="17" t="e">
        <f>VLOOKUP($E358,'DATA PENGUKURAN GARDU'!$A:$BS,54,0)</f>
        <v>#N/A</v>
      </c>
      <c r="BK358" s="20" t="e">
        <f t="shared" si="180"/>
        <v>#N/A</v>
      </c>
      <c r="BL358" s="20" t="e">
        <f t="shared" si="181"/>
        <v>#N/A</v>
      </c>
      <c r="BM358" s="20" t="e">
        <f t="shared" si="182"/>
        <v>#N/A</v>
      </c>
      <c r="BN358" s="25" t="e">
        <f t="shared" si="183"/>
        <v>#N/A</v>
      </c>
      <c r="BO358" s="26" t="str">
        <f t="shared" si="184"/>
        <v>0</v>
      </c>
      <c r="BP358" s="21" t="e">
        <f t="shared" si="185"/>
        <v>#VALUE!</v>
      </c>
      <c r="BQ358" s="20" t="e">
        <f t="shared" si="186"/>
        <v>#N/A</v>
      </c>
      <c r="BR358" s="20" t="e">
        <v>#N/A</v>
      </c>
      <c r="BS358" s="9" t="e">
        <v>#N/A</v>
      </c>
      <c r="BT358" s="2" t="e">
        <f t="shared" si="187"/>
        <v>#VALUE!</v>
      </c>
      <c r="BU358" s="2" t="e">
        <f t="shared" si="170"/>
        <v>#N/A</v>
      </c>
      <c r="BV358" s="2" t="e">
        <f t="shared" si="171"/>
        <v>#N/A</v>
      </c>
    </row>
    <row r="359" s="2" customFormat="1" ht="22.95" customHeight="1" spans="1:74">
      <c r="A359" s="9" t="str">
        <f t="shared" si="172"/>
        <v>K-128Induk</v>
      </c>
      <c r="B359" s="9" t="str">
        <f t="shared" si="173"/>
        <v>K-128jurusan 1</v>
      </c>
      <c r="C359" s="9" t="str">
        <f t="shared" si="174"/>
        <v>K-128jurusan 2</v>
      </c>
      <c r="D359" s="9" t="str">
        <f t="shared" si="175"/>
        <v>K-128jurusan 3</v>
      </c>
      <c r="E359" s="9" t="str">
        <f t="shared" si="176"/>
        <v>K-128jurusan 4</v>
      </c>
      <c r="F359" s="10" t="s">
        <v>418</v>
      </c>
      <c r="G359" s="10" t="s">
        <v>132</v>
      </c>
      <c r="H359" s="10" t="s">
        <v>465</v>
      </c>
      <c r="I359" s="10" t="s">
        <v>10753</v>
      </c>
      <c r="J359" s="10" t="s">
        <v>10754</v>
      </c>
      <c r="K359" s="10" t="s">
        <v>7465</v>
      </c>
      <c r="L359" s="10"/>
      <c r="M359" s="10"/>
      <c r="N359" s="14">
        <f t="shared" si="177"/>
        <v>0</v>
      </c>
      <c r="O359" s="15" t="e">
        <f t="shared" si="178"/>
        <v>#VALUE!</v>
      </c>
      <c r="P359" s="15" t="e">
        <f t="shared" si="179"/>
        <v>#VALUE!</v>
      </c>
      <c r="Q359" s="17" t="e">
        <f>VLOOKUP($A359,'DATA PENGUKURAN GARDU'!$A:$BS,42,0)</f>
        <v>#N/A</v>
      </c>
      <c r="R359" s="18" t="e">
        <f t="shared" si="188"/>
        <v>#N/A</v>
      </c>
      <c r="S359" s="17" t="e">
        <f>VLOOKUP($A359,'DATA PENGUKURAN GARDU'!$A:$BS,44,0)</f>
        <v>#N/A</v>
      </c>
      <c r="T359" s="18" t="e">
        <f t="shared" si="189"/>
        <v>#N/A</v>
      </c>
      <c r="U359" s="17" t="e">
        <f>VLOOKUP($A359,'DATA PENGUKURAN GARDU'!$A:$BS,46,0)</f>
        <v>#N/A</v>
      </c>
      <c r="V359" s="18" t="e">
        <f t="shared" si="190"/>
        <v>#N/A</v>
      </c>
      <c r="W359" s="17" t="e">
        <f>VLOOKUP($A359,'DATA PENGUKURAN GARDU'!$A:$BS,48,0)</f>
        <v>#N/A</v>
      </c>
      <c r="X359" s="17" t="e">
        <f>VLOOKUP($A359,'DATA PENGUKURAN GARDU'!$A:$BS,53,0)</f>
        <v>#N/A</v>
      </c>
      <c r="Y359" s="17" t="e">
        <f>VLOOKUP($A359,'DATA PENGUKURAN GARDU'!$A:$BS,54,0)</f>
        <v>#N/A</v>
      </c>
      <c r="Z359" s="17" t="e">
        <f>VLOOKUP($A359,'DATA PENGUKURAN GARDU'!$A:$BS,55,0)</f>
        <v>#N/A</v>
      </c>
      <c r="AA359" s="20" t="e">
        <f>VLOOKUP($B359,'DATA PENGUKURAN GARDU'!$A:$BS,42,0)</f>
        <v>#N/A</v>
      </c>
      <c r="AB359" s="21" t="e">
        <f t="shared" si="191"/>
        <v>#N/A</v>
      </c>
      <c r="AC359" s="20" t="e">
        <f>VLOOKUP($B359,'DATA PENGUKURAN GARDU'!$A:$BS,44,0)</f>
        <v>#N/A</v>
      </c>
      <c r="AD359" s="21" t="e">
        <f t="shared" si="192"/>
        <v>#N/A</v>
      </c>
      <c r="AE359" s="20" t="e">
        <f>VLOOKUP($B359,'DATA PENGUKURAN GARDU'!$A:$BS,46,0)</f>
        <v>#N/A</v>
      </c>
      <c r="AF359" s="21" t="e">
        <f t="shared" si="193"/>
        <v>#N/A</v>
      </c>
      <c r="AG359" s="20" t="e">
        <f>VLOOKUP($B359,'DATA PENGUKURAN GARDU'!$A:$BS,46,0)</f>
        <v>#N/A</v>
      </c>
      <c r="AH359" s="20" t="e">
        <f>VLOOKUP($B359,'DATA PENGUKURAN GARDU'!$A:$BS,53,0)</f>
        <v>#N/A</v>
      </c>
      <c r="AI359" s="20" t="e">
        <f>VLOOKUP($B359,'DATA PENGUKURAN GARDU'!$A:$BS,54,0)</f>
        <v>#N/A</v>
      </c>
      <c r="AJ359" s="17" t="e">
        <f>VLOOKUP($C359,'DATA PENGUKURAN GARDU'!$A:$BS,42,0)</f>
        <v>#N/A</v>
      </c>
      <c r="AK359" s="23" t="e">
        <f t="shared" si="194"/>
        <v>#N/A</v>
      </c>
      <c r="AL359" s="17" t="e">
        <f>VLOOKUP($C359,'DATA PENGUKURAN GARDU'!$A:$BS,44,0)</f>
        <v>#N/A</v>
      </c>
      <c r="AM359" s="23" t="e">
        <f t="shared" si="195"/>
        <v>#N/A</v>
      </c>
      <c r="AN359" s="17" t="e">
        <f>VLOOKUP($C359,'DATA PENGUKURAN GARDU'!$A:$BS,46,0)</f>
        <v>#N/A</v>
      </c>
      <c r="AO359" s="23" t="e">
        <f t="shared" si="196"/>
        <v>#N/A</v>
      </c>
      <c r="AP359" s="17" t="e">
        <f>VLOOKUP($C359,'DATA PENGUKURAN GARDU'!$A:$BS,46,0)</f>
        <v>#N/A</v>
      </c>
      <c r="AQ359" s="17" t="e">
        <f>VLOOKUP($C359,'DATA PENGUKURAN GARDU'!$A:$BS,53,0)</f>
        <v>#N/A</v>
      </c>
      <c r="AR359" s="17" t="e">
        <f>VLOOKUP($C359,'DATA PENGUKURAN GARDU'!$A:$BS,54,0)</f>
        <v>#N/A</v>
      </c>
      <c r="AS359" s="20" t="e">
        <f>VLOOKUP($D359,'DATA PENGUKURAN GARDU'!$A:$BS,42,0)</f>
        <v>#N/A</v>
      </c>
      <c r="AT359" s="21" t="e">
        <f t="shared" si="197"/>
        <v>#N/A</v>
      </c>
      <c r="AU359" s="20" t="e">
        <f>VLOOKUP($D359,'DATA PENGUKURAN GARDU'!$A:$BS,44,0)</f>
        <v>#N/A</v>
      </c>
      <c r="AV359" s="21" t="e">
        <f t="shared" si="198"/>
        <v>#N/A</v>
      </c>
      <c r="AW359" s="20" t="e">
        <f>VLOOKUP($D359,'DATA PENGUKURAN GARDU'!$A:$BS,46,0)</f>
        <v>#N/A</v>
      </c>
      <c r="AX359" s="21" t="e">
        <f t="shared" si="199"/>
        <v>#N/A</v>
      </c>
      <c r="AY359" s="20" t="e">
        <f>VLOOKUP($D359,'DATA PENGUKURAN GARDU'!$A:$BS,46,0)</f>
        <v>#N/A</v>
      </c>
      <c r="AZ359" s="20" t="e">
        <f>VLOOKUP($D359,'DATA PENGUKURAN GARDU'!$A:$BS,53,0)</f>
        <v>#N/A</v>
      </c>
      <c r="BA359" s="20" t="e">
        <f>VLOOKUP($D359,'DATA PENGUKURAN GARDU'!$A:$BS,54,0)</f>
        <v>#N/A</v>
      </c>
      <c r="BB359" s="17" t="e">
        <f>VLOOKUP($E359,'DATA PENGUKURAN GARDU'!$A:$BS,42,0)</f>
        <v>#N/A</v>
      </c>
      <c r="BC359" s="23" t="e">
        <f t="shared" si="200"/>
        <v>#N/A</v>
      </c>
      <c r="BD359" s="17" t="e">
        <f>VLOOKUP($E359,'DATA PENGUKURAN GARDU'!$A:$BS,44,0)</f>
        <v>#N/A</v>
      </c>
      <c r="BE359" s="23" t="e">
        <f t="shared" si="201"/>
        <v>#N/A</v>
      </c>
      <c r="BF359" s="17" t="e">
        <f>VLOOKUP($E359,'DATA PENGUKURAN GARDU'!$A:$BS,46,0)</f>
        <v>#N/A</v>
      </c>
      <c r="BG359" s="23" t="e">
        <f t="shared" si="202"/>
        <v>#N/A</v>
      </c>
      <c r="BH359" s="17" t="e">
        <f>VLOOKUP($E359,'DATA PENGUKURAN GARDU'!$A:$BS,46,0)</f>
        <v>#N/A</v>
      </c>
      <c r="BI359" s="17" t="e">
        <f>VLOOKUP($E359,'DATA PENGUKURAN GARDU'!$A:$BS,53,0)</f>
        <v>#N/A</v>
      </c>
      <c r="BJ359" s="17" t="e">
        <f>VLOOKUP($E359,'DATA PENGUKURAN GARDU'!$A:$BS,54,0)</f>
        <v>#N/A</v>
      </c>
      <c r="BK359" s="20" t="e">
        <f t="shared" si="180"/>
        <v>#N/A</v>
      </c>
      <c r="BL359" s="20" t="e">
        <f t="shared" si="181"/>
        <v>#N/A</v>
      </c>
      <c r="BM359" s="20" t="e">
        <f t="shared" si="182"/>
        <v>#N/A</v>
      </c>
      <c r="BN359" s="25" t="e">
        <f t="shared" si="183"/>
        <v>#N/A</v>
      </c>
      <c r="BO359" s="26" t="str">
        <f t="shared" si="184"/>
        <v>0</v>
      </c>
      <c r="BP359" s="21" t="e">
        <f t="shared" si="185"/>
        <v>#VALUE!</v>
      </c>
      <c r="BQ359" s="20" t="e">
        <f t="shared" si="186"/>
        <v>#N/A</v>
      </c>
      <c r="BR359" s="20" t="e">
        <v>#N/A</v>
      </c>
      <c r="BS359" s="9" t="e">
        <v>#N/A</v>
      </c>
      <c r="BT359" s="2" t="e">
        <f t="shared" si="187"/>
        <v>#VALUE!</v>
      </c>
      <c r="BU359" s="2" t="e">
        <f t="shared" si="170"/>
        <v>#N/A</v>
      </c>
      <c r="BV359" s="2" t="e">
        <f t="shared" si="171"/>
        <v>#N/A</v>
      </c>
    </row>
    <row r="360" s="2" customFormat="1" ht="22.95" customHeight="1" spans="1:74">
      <c r="A360" s="9" t="str">
        <f t="shared" si="172"/>
        <v>M 115Induk</v>
      </c>
      <c r="B360" s="9" t="str">
        <f t="shared" si="173"/>
        <v>M 115jurusan 1</v>
      </c>
      <c r="C360" s="9" t="str">
        <f t="shared" si="174"/>
        <v>M 115jurusan 2</v>
      </c>
      <c r="D360" s="9" t="str">
        <f t="shared" si="175"/>
        <v>M 115jurusan 3</v>
      </c>
      <c r="E360" s="9" t="str">
        <f t="shared" si="176"/>
        <v>M 115jurusan 4</v>
      </c>
      <c r="F360" s="10" t="s">
        <v>131</v>
      </c>
      <c r="G360" s="10" t="s">
        <v>131</v>
      </c>
      <c r="H360" s="10" t="s">
        <v>466</v>
      </c>
      <c r="I360" s="10" t="s">
        <v>10755</v>
      </c>
      <c r="J360" s="10" t="s">
        <v>10756</v>
      </c>
      <c r="K360" s="10" t="s">
        <v>7465</v>
      </c>
      <c r="L360" s="10"/>
      <c r="M360" s="10"/>
      <c r="N360" s="14">
        <f t="shared" si="177"/>
        <v>0</v>
      </c>
      <c r="O360" s="15" t="e">
        <f t="shared" si="178"/>
        <v>#VALUE!</v>
      </c>
      <c r="P360" s="15" t="e">
        <f t="shared" si="179"/>
        <v>#VALUE!</v>
      </c>
      <c r="Q360" s="17" t="e">
        <f>VLOOKUP($A360,'DATA PENGUKURAN GARDU'!$A:$BS,42,0)</f>
        <v>#N/A</v>
      </c>
      <c r="R360" s="18" t="e">
        <f t="shared" si="188"/>
        <v>#N/A</v>
      </c>
      <c r="S360" s="17" t="e">
        <f>VLOOKUP($A360,'DATA PENGUKURAN GARDU'!$A:$BS,44,0)</f>
        <v>#N/A</v>
      </c>
      <c r="T360" s="18" t="e">
        <f t="shared" si="189"/>
        <v>#N/A</v>
      </c>
      <c r="U360" s="17" t="e">
        <f>VLOOKUP($A360,'DATA PENGUKURAN GARDU'!$A:$BS,46,0)</f>
        <v>#N/A</v>
      </c>
      <c r="V360" s="18" t="e">
        <f t="shared" si="190"/>
        <v>#N/A</v>
      </c>
      <c r="W360" s="17" t="e">
        <f>VLOOKUP($A360,'DATA PENGUKURAN GARDU'!$A:$BS,48,0)</f>
        <v>#N/A</v>
      </c>
      <c r="X360" s="17" t="e">
        <f>VLOOKUP($A360,'DATA PENGUKURAN GARDU'!$A:$BS,53,0)</f>
        <v>#N/A</v>
      </c>
      <c r="Y360" s="17" t="e">
        <f>VLOOKUP($A360,'DATA PENGUKURAN GARDU'!$A:$BS,54,0)</f>
        <v>#N/A</v>
      </c>
      <c r="Z360" s="17" t="e">
        <f>VLOOKUP($A360,'DATA PENGUKURAN GARDU'!$A:$BS,55,0)</f>
        <v>#N/A</v>
      </c>
      <c r="AA360" s="20" t="e">
        <f>VLOOKUP($B360,'DATA PENGUKURAN GARDU'!$A:$BS,42,0)</f>
        <v>#N/A</v>
      </c>
      <c r="AB360" s="21" t="e">
        <f t="shared" si="191"/>
        <v>#N/A</v>
      </c>
      <c r="AC360" s="20" t="e">
        <f>VLOOKUP($B360,'DATA PENGUKURAN GARDU'!$A:$BS,44,0)</f>
        <v>#N/A</v>
      </c>
      <c r="AD360" s="21" t="e">
        <f t="shared" si="192"/>
        <v>#N/A</v>
      </c>
      <c r="AE360" s="20" t="e">
        <f>VLOOKUP($B360,'DATA PENGUKURAN GARDU'!$A:$BS,46,0)</f>
        <v>#N/A</v>
      </c>
      <c r="AF360" s="21" t="e">
        <f t="shared" si="193"/>
        <v>#N/A</v>
      </c>
      <c r="AG360" s="20" t="e">
        <f>VLOOKUP($B360,'DATA PENGUKURAN GARDU'!$A:$BS,46,0)</f>
        <v>#N/A</v>
      </c>
      <c r="AH360" s="20" t="e">
        <f>VLOOKUP($B360,'DATA PENGUKURAN GARDU'!$A:$BS,53,0)</f>
        <v>#N/A</v>
      </c>
      <c r="AI360" s="20" t="e">
        <f>VLOOKUP($B360,'DATA PENGUKURAN GARDU'!$A:$BS,54,0)</f>
        <v>#N/A</v>
      </c>
      <c r="AJ360" s="17" t="e">
        <f>VLOOKUP($C360,'DATA PENGUKURAN GARDU'!$A:$BS,42,0)</f>
        <v>#N/A</v>
      </c>
      <c r="AK360" s="23" t="e">
        <f t="shared" si="194"/>
        <v>#N/A</v>
      </c>
      <c r="AL360" s="17" t="e">
        <f>VLOOKUP($C360,'DATA PENGUKURAN GARDU'!$A:$BS,44,0)</f>
        <v>#N/A</v>
      </c>
      <c r="AM360" s="23" t="e">
        <f t="shared" si="195"/>
        <v>#N/A</v>
      </c>
      <c r="AN360" s="17" t="e">
        <f>VLOOKUP($C360,'DATA PENGUKURAN GARDU'!$A:$BS,46,0)</f>
        <v>#N/A</v>
      </c>
      <c r="AO360" s="23" t="e">
        <f t="shared" si="196"/>
        <v>#N/A</v>
      </c>
      <c r="AP360" s="17" t="e">
        <f>VLOOKUP($C360,'DATA PENGUKURAN GARDU'!$A:$BS,46,0)</f>
        <v>#N/A</v>
      </c>
      <c r="AQ360" s="17" t="e">
        <f>VLOOKUP($C360,'DATA PENGUKURAN GARDU'!$A:$BS,53,0)</f>
        <v>#N/A</v>
      </c>
      <c r="AR360" s="17" t="e">
        <f>VLOOKUP($C360,'DATA PENGUKURAN GARDU'!$A:$BS,54,0)</f>
        <v>#N/A</v>
      </c>
      <c r="AS360" s="20" t="e">
        <f>VLOOKUP($D360,'DATA PENGUKURAN GARDU'!$A:$BS,42,0)</f>
        <v>#N/A</v>
      </c>
      <c r="AT360" s="21" t="e">
        <f t="shared" si="197"/>
        <v>#N/A</v>
      </c>
      <c r="AU360" s="20" t="e">
        <f>VLOOKUP($D360,'DATA PENGUKURAN GARDU'!$A:$BS,44,0)</f>
        <v>#N/A</v>
      </c>
      <c r="AV360" s="21" t="e">
        <f t="shared" si="198"/>
        <v>#N/A</v>
      </c>
      <c r="AW360" s="20" t="e">
        <f>VLOOKUP($D360,'DATA PENGUKURAN GARDU'!$A:$BS,46,0)</f>
        <v>#N/A</v>
      </c>
      <c r="AX360" s="21" t="e">
        <f t="shared" si="199"/>
        <v>#N/A</v>
      </c>
      <c r="AY360" s="20" t="e">
        <f>VLOOKUP($D360,'DATA PENGUKURAN GARDU'!$A:$BS,46,0)</f>
        <v>#N/A</v>
      </c>
      <c r="AZ360" s="20" t="e">
        <f>VLOOKUP($D360,'DATA PENGUKURAN GARDU'!$A:$BS,53,0)</f>
        <v>#N/A</v>
      </c>
      <c r="BA360" s="20" t="e">
        <f>VLOOKUP($D360,'DATA PENGUKURAN GARDU'!$A:$BS,54,0)</f>
        <v>#N/A</v>
      </c>
      <c r="BB360" s="17" t="e">
        <f>VLOOKUP($E360,'DATA PENGUKURAN GARDU'!$A:$BS,42,0)</f>
        <v>#N/A</v>
      </c>
      <c r="BC360" s="23" t="e">
        <f t="shared" si="200"/>
        <v>#N/A</v>
      </c>
      <c r="BD360" s="17" t="e">
        <f>VLOOKUP($E360,'DATA PENGUKURAN GARDU'!$A:$BS,44,0)</f>
        <v>#N/A</v>
      </c>
      <c r="BE360" s="23" t="e">
        <f t="shared" si="201"/>
        <v>#N/A</v>
      </c>
      <c r="BF360" s="17" t="e">
        <f>VLOOKUP($E360,'DATA PENGUKURAN GARDU'!$A:$BS,46,0)</f>
        <v>#N/A</v>
      </c>
      <c r="BG360" s="23" t="e">
        <f t="shared" si="202"/>
        <v>#N/A</v>
      </c>
      <c r="BH360" s="17" t="e">
        <f>VLOOKUP($E360,'DATA PENGUKURAN GARDU'!$A:$BS,46,0)</f>
        <v>#N/A</v>
      </c>
      <c r="BI360" s="17" t="e">
        <f>VLOOKUP($E360,'DATA PENGUKURAN GARDU'!$A:$BS,53,0)</f>
        <v>#N/A</v>
      </c>
      <c r="BJ360" s="17" t="e">
        <f>VLOOKUP($E360,'DATA PENGUKURAN GARDU'!$A:$BS,54,0)</f>
        <v>#N/A</v>
      </c>
      <c r="BK360" s="20" t="e">
        <f t="shared" si="180"/>
        <v>#N/A</v>
      </c>
      <c r="BL360" s="20" t="e">
        <f t="shared" si="181"/>
        <v>#N/A</v>
      </c>
      <c r="BM360" s="20" t="e">
        <f t="shared" si="182"/>
        <v>#N/A</v>
      </c>
      <c r="BN360" s="25" t="e">
        <f t="shared" si="183"/>
        <v>#N/A</v>
      </c>
      <c r="BO360" s="26" t="str">
        <f t="shared" si="184"/>
        <v>0</v>
      </c>
      <c r="BP360" s="21" t="e">
        <f t="shared" si="185"/>
        <v>#VALUE!</v>
      </c>
      <c r="BQ360" s="20" t="e">
        <f t="shared" si="186"/>
        <v>#N/A</v>
      </c>
      <c r="BR360" s="20" t="e">
        <v>#N/A</v>
      </c>
      <c r="BS360" s="9" t="e">
        <v>#N/A</v>
      </c>
      <c r="BT360" s="2" t="e">
        <f t="shared" si="187"/>
        <v>#VALUE!</v>
      </c>
      <c r="BU360" s="2" t="e">
        <f t="shared" si="170"/>
        <v>#N/A</v>
      </c>
      <c r="BV360" s="2" t="e">
        <f t="shared" si="171"/>
        <v>#N/A</v>
      </c>
    </row>
    <row r="361" s="2" customFormat="1" ht="22.95" customHeight="1" spans="1:74">
      <c r="A361" s="9" t="str">
        <f t="shared" si="172"/>
        <v>M 118Induk</v>
      </c>
      <c r="B361" s="9" t="str">
        <f t="shared" si="173"/>
        <v>M 118jurusan 1</v>
      </c>
      <c r="C361" s="9" t="str">
        <f t="shared" si="174"/>
        <v>M 118jurusan 2</v>
      </c>
      <c r="D361" s="9" t="str">
        <f t="shared" si="175"/>
        <v>M 118jurusan 3</v>
      </c>
      <c r="E361" s="9" t="str">
        <f t="shared" si="176"/>
        <v>M 118jurusan 4</v>
      </c>
      <c r="F361" s="10" t="s">
        <v>131</v>
      </c>
      <c r="G361" s="10" t="s">
        <v>131</v>
      </c>
      <c r="H361" s="10" t="s">
        <v>467</v>
      </c>
      <c r="I361" s="10" t="s">
        <v>10757</v>
      </c>
      <c r="J361" s="10" t="s">
        <v>10758</v>
      </c>
      <c r="K361" s="10" t="s">
        <v>7465</v>
      </c>
      <c r="L361" s="10"/>
      <c r="M361" s="10"/>
      <c r="N361" s="14">
        <f t="shared" si="177"/>
        <v>0</v>
      </c>
      <c r="O361" s="15" t="e">
        <f t="shared" si="178"/>
        <v>#VALUE!</v>
      </c>
      <c r="P361" s="15" t="e">
        <f t="shared" si="179"/>
        <v>#VALUE!</v>
      </c>
      <c r="Q361" s="17" t="e">
        <f>VLOOKUP($A361,'DATA PENGUKURAN GARDU'!$A:$BS,42,0)</f>
        <v>#N/A</v>
      </c>
      <c r="R361" s="18" t="e">
        <f t="shared" si="188"/>
        <v>#N/A</v>
      </c>
      <c r="S361" s="17" t="e">
        <f>VLOOKUP($A361,'DATA PENGUKURAN GARDU'!$A:$BS,44,0)</f>
        <v>#N/A</v>
      </c>
      <c r="T361" s="18" t="e">
        <f t="shared" si="189"/>
        <v>#N/A</v>
      </c>
      <c r="U361" s="17" t="e">
        <f>VLOOKUP($A361,'DATA PENGUKURAN GARDU'!$A:$BS,46,0)</f>
        <v>#N/A</v>
      </c>
      <c r="V361" s="18" t="e">
        <f t="shared" si="190"/>
        <v>#N/A</v>
      </c>
      <c r="W361" s="17" t="e">
        <f>VLOOKUP($A361,'DATA PENGUKURAN GARDU'!$A:$BS,48,0)</f>
        <v>#N/A</v>
      </c>
      <c r="X361" s="17" t="e">
        <f>VLOOKUP($A361,'DATA PENGUKURAN GARDU'!$A:$BS,53,0)</f>
        <v>#N/A</v>
      </c>
      <c r="Y361" s="17" t="e">
        <f>VLOOKUP($A361,'DATA PENGUKURAN GARDU'!$A:$BS,54,0)</f>
        <v>#N/A</v>
      </c>
      <c r="Z361" s="17" t="e">
        <f>VLOOKUP($A361,'DATA PENGUKURAN GARDU'!$A:$BS,55,0)</f>
        <v>#N/A</v>
      </c>
      <c r="AA361" s="20" t="e">
        <f>VLOOKUP($B361,'DATA PENGUKURAN GARDU'!$A:$BS,42,0)</f>
        <v>#N/A</v>
      </c>
      <c r="AB361" s="21" t="e">
        <f t="shared" si="191"/>
        <v>#N/A</v>
      </c>
      <c r="AC361" s="20" t="e">
        <f>VLOOKUP($B361,'DATA PENGUKURAN GARDU'!$A:$BS,44,0)</f>
        <v>#N/A</v>
      </c>
      <c r="AD361" s="21" t="e">
        <f t="shared" si="192"/>
        <v>#N/A</v>
      </c>
      <c r="AE361" s="20" t="e">
        <f>VLOOKUP($B361,'DATA PENGUKURAN GARDU'!$A:$BS,46,0)</f>
        <v>#N/A</v>
      </c>
      <c r="AF361" s="21" t="e">
        <f t="shared" si="193"/>
        <v>#N/A</v>
      </c>
      <c r="AG361" s="20" t="e">
        <f>VLOOKUP($B361,'DATA PENGUKURAN GARDU'!$A:$BS,46,0)</f>
        <v>#N/A</v>
      </c>
      <c r="AH361" s="20" t="e">
        <f>VLOOKUP($B361,'DATA PENGUKURAN GARDU'!$A:$BS,53,0)</f>
        <v>#N/A</v>
      </c>
      <c r="AI361" s="20" t="e">
        <f>VLOOKUP($B361,'DATA PENGUKURAN GARDU'!$A:$BS,54,0)</f>
        <v>#N/A</v>
      </c>
      <c r="AJ361" s="17" t="e">
        <f>VLOOKUP($C361,'DATA PENGUKURAN GARDU'!$A:$BS,42,0)</f>
        <v>#N/A</v>
      </c>
      <c r="AK361" s="23" t="e">
        <f t="shared" si="194"/>
        <v>#N/A</v>
      </c>
      <c r="AL361" s="17" t="e">
        <f>VLOOKUP($C361,'DATA PENGUKURAN GARDU'!$A:$BS,44,0)</f>
        <v>#N/A</v>
      </c>
      <c r="AM361" s="23" t="e">
        <f t="shared" si="195"/>
        <v>#N/A</v>
      </c>
      <c r="AN361" s="17" t="e">
        <f>VLOOKUP($C361,'DATA PENGUKURAN GARDU'!$A:$BS,46,0)</f>
        <v>#N/A</v>
      </c>
      <c r="AO361" s="23" t="e">
        <f t="shared" si="196"/>
        <v>#N/A</v>
      </c>
      <c r="AP361" s="17" t="e">
        <f>VLOOKUP($C361,'DATA PENGUKURAN GARDU'!$A:$BS,46,0)</f>
        <v>#N/A</v>
      </c>
      <c r="AQ361" s="17" t="e">
        <f>VLOOKUP($C361,'DATA PENGUKURAN GARDU'!$A:$BS,53,0)</f>
        <v>#N/A</v>
      </c>
      <c r="AR361" s="17" t="e">
        <f>VLOOKUP($C361,'DATA PENGUKURAN GARDU'!$A:$BS,54,0)</f>
        <v>#N/A</v>
      </c>
      <c r="AS361" s="20" t="e">
        <f>VLOOKUP($D361,'DATA PENGUKURAN GARDU'!$A:$BS,42,0)</f>
        <v>#N/A</v>
      </c>
      <c r="AT361" s="21" t="e">
        <f t="shared" si="197"/>
        <v>#N/A</v>
      </c>
      <c r="AU361" s="20" t="e">
        <f>VLOOKUP($D361,'DATA PENGUKURAN GARDU'!$A:$BS,44,0)</f>
        <v>#N/A</v>
      </c>
      <c r="AV361" s="21" t="e">
        <f t="shared" si="198"/>
        <v>#N/A</v>
      </c>
      <c r="AW361" s="20" t="e">
        <f>VLOOKUP($D361,'DATA PENGUKURAN GARDU'!$A:$BS,46,0)</f>
        <v>#N/A</v>
      </c>
      <c r="AX361" s="21" t="e">
        <f t="shared" si="199"/>
        <v>#N/A</v>
      </c>
      <c r="AY361" s="20" t="e">
        <f>VLOOKUP($D361,'DATA PENGUKURAN GARDU'!$A:$BS,46,0)</f>
        <v>#N/A</v>
      </c>
      <c r="AZ361" s="20" t="e">
        <f>VLOOKUP($D361,'DATA PENGUKURAN GARDU'!$A:$BS,53,0)</f>
        <v>#N/A</v>
      </c>
      <c r="BA361" s="20" t="e">
        <f>VLOOKUP($D361,'DATA PENGUKURAN GARDU'!$A:$BS,54,0)</f>
        <v>#N/A</v>
      </c>
      <c r="BB361" s="17" t="e">
        <f>VLOOKUP($E361,'DATA PENGUKURAN GARDU'!$A:$BS,42,0)</f>
        <v>#N/A</v>
      </c>
      <c r="BC361" s="23" t="e">
        <f t="shared" si="200"/>
        <v>#N/A</v>
      </c>
      <c r="BD361" s="17" t="e">
        <f>VLOOKUP($E361,'DATA PENGUKURAN GARDU'!$A:$BS,44,0)</f>
        <v>#N/A</v>
      </c>
      <c r="BE361" s="23" t="e">
        <f t="shared" si="201"/>
        <v>#N/A</v>
      </c>
      <c r="BF361" s="17" t="e">
        <f>VLOOKUP($E361,'DATA PENGUKURAN GARDU'!$A:$BS,46,0)</f>
        <v>#N/A</v>
      </c>
      <c r="BG361" s="23" t="e">
        <f t="shared" si="202"/>
        <v>#N/A</v>
      </c>
      <c r="BH361" s="17" t="e">
        <f>VLOOKUP($E361,'DATA PENGUKURAN GARDU'!$A:$BS,46,0)</f>
        <v>#N/A</v>
      </c>
      <c r="BI361" s="17" t="e">
        <f>VLOOKUP($E361,'DATA PENGUKURAN GARDU'!$A:$BS,53,0)</f>
        <v>#N/A</v>
      </c>
      <c r="BJ361" s="17" t="e">
        <f>VLOOKUP($E361,'DATA PENGUKURAN GARDU'!$A:$BS,54,0)</f>
        <v>#N/A</v>
      </c>
      <c r="BK361" s="20" t="e">
        <f t="shared" si="180"/>
        <v>#N/A</v>
      </c>
      <c r="BL361" s="20" t="e">
        <f t="shared" si="181"/>
        <v>#N/A</v>
      </c>
      <c r="BM361" s="20" t="e">
        <f t="shared" si="182"/>
        <v>#N/A</v>
      </c>
      <c r="BN361" s="25" t="e">
        <f t="shared" si="183"/>
        <v>#N/A</v>
      </c>
      <c r="BO361" s="26" t="str">
        <f t="shared" si="184"/>
        <v>0</v>
      </c>
      <c r="BP361" s="21" t="e">
        <f t="shared" si="185"/>
        <v>#VALUE!</v>
      </c>
      <c r="BQ361" s="20" t="e">
        <f t="shared" si="186"/>
        <v>#N/A</v>
      </c>
      <c r="BR361" s="20" t="e">
        <v>#N/A</v>
      </c>
      <c r="BS361" s="9" t="e">
        <v>#N/A</v>
      </c>
      <c r="BT361" s="2" t="e">
        <f t="shared" si="187"/>
        <v>#VALUE!</v>
      </c>
      <c r="BU361" s="2" t="e">
        <f t="shared" si="170"/>
        <v>#N/A</v>
      </c>
      <c r="BV361" s="2" t="e">
        <f t="shared" si="171"/>
        <v>#N/A</v>
      </c>
    </row>
    <row r="362" s="2" customFormat="1" ht="22.95" customHeight="1" spans="1:74">
      <c r="A362" s="9" t="str">
        <f t="shared" si="172"/>
        <v>M 66Induk</v>
      </c>
      <c r="B362" s="9" t="str">
        <f t="shared" si="173"/>
        <v>M 66jurusan 1</v>
      </c>
      <c r="C362" s="9" t="str">
        <f t="shared" si="174"/>
        <v>M 66jurusan 2</v>
      </c>
      <c r="D362" s="9" t="str">
        <f t="shared" si="175"/>
        <v>M 66jurusan 3</v>
      </c>
      <c r="E362" s="9" t="str">
        <f t="shared" si="176"/>
        <v>M 66jurusan 4</v>
      </c>
      <c r="F362" s="10" t="s">
        <v>131</v>
      </c>
      <c r="G362" s="10" t="s">
        <v>131</v>
      </c>
      <c r="H362" s="10" t="s">
        <v>468</v>
      </c>
      <c r="I362" s="10" t="s">
        <v>10759</v>
      </c>
      <c r="J362" s="10" t="s">
        <v>10760</v>
      </c>
      <c r="K362" s="10" t="s">
        <v>7465</v>
      </c>
      <c r="L362" s="10"/>
      <c r="M362" s="10"/>
      <c r="N362" s="14">
        <f t="shared" si="177"/>
        <v>0</v>
      </c>
      <c r="O362" s="15" t="e">
        <f t="shared" si="178"/>
        <v>#VALUE!</v>
      </c>
      <c r="P362" s="15" t="e">
        <f t="shared" si="179"/>
        <v>#VALUE!</v>
      </c>
      <c r="Q362" s="17" t="e">
        <f>VLOOKUP($A362,'DATA PENGUKURAN GARDU'!$A:$BS,42,0)</f>
        <v>#N/A</v>
      </c>
      <c r="R362" s="18" t="e">
        <f t="shared" si="188"/>
        <v>#N/A</v>
      </c>
      <c r="S362" s="17" t="e">
        <f>VLOOKUP($A362,'DATA PENGUKURAN GARDU'!$A:$BS,44,0)</f>
        <v>#N/A</v>
      </c>
      <c r="T362" s="18" t="e">
        <f t="shared" si="189"/>
        <v>#N/A</v>
      </c>
      <c r="U362" s="17" t="e">
        <f>VLOOKUP($A362,'DATA PENGUKURAN GARDU'!$A:$BS,46,0)</f>
        <v>#N/A</v>
      </c>
      <c r="V362" s="18" t="e">
        <f t="shared" si="190"/>
        <v>#N/A</v>
      </c>
      <c r="W362" s="17" t="e">
        <f>VLOOKUP($A362,'DATA PENGUKURAN GARDU'!$A:$BS,48,0)</f>
        <v>#N/A</v>
      </c>
      <c r="X362" s="17" t="e">
        <f>VLOOKUP($A362,'DATA PENGUKURAN GARDU'!$A:$BS,53,0)</f>
        <v>#N/A</v>
      </c>
      <c r="Y362" s="17" t="e">
        <f>VLOOKUP($A362,'DATA PENGUKURAN GARDU'!$A:$BS,54,0)</f>
        <v>#N/A</v>
      </c>
      <c r="Z362" s="17" t="e">
        <f>VLOOKUP($A362,'DATA PENGUKURAN GARDU'!$A:$BS,55,0)</f>
        <v>#N/A</v>
      </c>
      <c r="AA362" s="20" t="e">
        <f>VLOOKUP($B362,'DATA PENGUKURAN GARDU'!$A:$BS,42,0)</f>
        <v>#N/A</v>
      </c>
      <c r="AB362" s="21" t="e">
        <f t="shared" si="191"/>
        <v>#N/A</v>
      </c>
      <c r="AC362" s="20" t="e">
        <f>VLOOKUP($B362,'DATA PENGUKURAN GARDU'!$A:$BS,44,0)</f>
        <v>#N/A</v>
      </c>
      <c r="AD362" s="21" t="e">
        <f t="shared" si="192"/>
        <v>#N/A</v>
      </c>
      <c r="AE362" s="20" t="e">
        <f>VLOOKUP($B362,'DATA PENGUKURAN GARDU'!$A:$BS,46,0)</f>
        <v>#N/A</v>
      </c>
      <c r="AF362" s="21" t="e">
        <f t="shared" si="193"/>
        <v>#N/A</v>
      </c>
      <c r="AG362" s="20" t="e">
        <f>VLOOKUP($B362,'DATA PENGUKURAN GARDU'!$A:$BS,46,0)</f>
        <v>#N/A</v>
      </c>
      <c r="AH362" s="20" t="e">
        <f>VLOOKUP($B362,'DATA PENGUKURAN GARDU'!$A:$BS,53,0)</f>
        <v>#N/A</v>
      </c>
      <c r="AI362" s="20" t="e">
        <f>VLOOKUP($B362,'DATA PENGUKURAN GARDU'!$A:$BS,54,0)</f>
        <v>#N/A</v>
      </c>
      <c r="AJ362" s="17" t="e">
        <f>VLOOKUP($C362,'DATA PENGUKURAN GARDU'!$A:$BS,42,0)</f>
        <v>#N/A</v>
      </c>
      <c r="AK362" s="23" t="e">
        <f t="shared" si="194"/>
        <v>#N/A</v>
      </c>
      <c r="AL362" s="17" t="e">
        <f>VLOOKUP($C362,'DATA PENGUKURAN GARDU'!$A:$BS,44,0)</f>
        <v>#N/A</v>
      </c>
      <c r="AM362" s="23" t="e">
        <f t="shared" si="195"/>
        <v>#N/A</v>
      </c>
      <c r="AN362" s="17" t="e">
        <f>VLOOKUP($C362,'DATA PENGUKURAN GARDU'!$A:$BS,46,0)</f>
        <v>#N/A</v>
      </c>
      <c r="AO362" s="23" t="e">
        <f t="shared" si="196"/>
        <v>#N/A</v>
      </c>
      <c r="AP362" s="17" t="e">
        <f>VLOOKUP($C362,'DATA PENGUKURAN GARDU'!$A:$BS,46,0)</f>
        <v>#N/A</v>
      </c>
      <c r="AQ362" s="17" t="e">
        <f>VLOOKUP($C362,'DATA PENGUKURAN GARDU'!$A:$BS,53,0)</f>
        <v>#N/A</v>
      </c>
      <c r="AR362" s="17" t="e">
        <f>VLOOKUP($C362,'DATA PENGUKURAN GARDU'!$A:$BS,54,0)</f>
        <v>#N/A</v>
      </c>
      <c r="AS362" s="20" t="e">
        <f>VLOOKUP($D362,'DATA PENGUKURAN GARDU'!$A:$BS,42,0)</f>
        <v>#N/A</v>
      </c>
      <c r="AT362" s="21" t="e">
        <f t="shared" si="197"/>
        <v>#N/A</v>
      </c>
      <c r="AU362" s="20" t="e">
        <f>VLOOKUP($D362,'DATA PENGUKURAN GARDU'!$A:$BS,44,0)</f>
        <v>#N/A</v>
      </c>
      <c r="AV362" s="21" t="e">
        <f t="shared" si="198"/>
        <v>#N/A</v>
      </c>
      <c r="AW362" s="20" t="e">
        <f>VLOOKUP($D362,'DATA PENGUKURAN GARDU'!$A:$BS,46,0)</f>
        <v>#N/A</v>
      </c>
      <c r="AX362" s="21" t="e">
        <f t="shared" si="199"/>
        <v>#N/A</v>
      </c>
      <c r="AY362" s="20" t="e">
        <f>VLOOKUP($D362,'DATA PENGUKURAN GARDU'!$A:$BS,46,0)</f>
        <v>#N/A</v>
      </c>
      <c r="AZ362" s="20" t="e">
        <f>VLOOKUP($D362,'DATA PENGUKURAN GARDU'!$A:$BS,53,0)</f>
        <v>#N/A</v>
      </c>
      <c r="BA362" s="20" t="e">
        <f>VLOOKUP($D362,'DATA PENGUKURAN GARDU'!$A:$BS,54,0)</f>
        <v>#N/A</v>
      </c>
      <c r="BB362" s="17" t="e">
        <f>VLOOKUP($E362,'DATA PENGUKURAN GARDU'!$A:$BS,42,0)</f>
        <v>#N/A</v>
      </c>
      <c r="BC362" s="23" t="e">
        <f t="shared" si="200"/>
        <v>#N/A</v>
      </c>
      <c r="BD362" s="17" t="e">
        <f>VLOOKUP($E362,'DATA PENGUKURAN GARDU'!$A:$BS,44,0)</f>
        <v>#N/A</v>
      </c>
      <c r="BE362" s="23" t="e">
        <f t="shared" si="201"/>
        <v>#N/A</v>
      </c>
      <c r="BF362" s="17" t="e">
        <f>VLOOKUP($E362,'DATA PENGUKURAN GARDU'!$A:$BS,46,0)</f>
        <v>#N/A</v>
      </c>
      <c r="BG362" s="23" t="e">
        <f t="shared" si="202"/>
        <v>#N/A</v>
      </c>
      <c r="BH362" s="17" t="e">
        <f>VLOOKUP($E362,'DATA PENGUKURAN GARDU'!$A:$BS,46,0)</f>
        <v>#N/A</v>
      </c>
      <c r="BI362" s="17" t="e">
        <f>VLOOKUP($E362,'DATA PENGUKURAN GARDU'!$A:$BS,53,0)</f>
        <v>#N/A</v>
      </c>
      <c r="BJ362" s="17" t="e">
        <f>VLOOKUP($E362,'DATA PENGUKURAN GARDU'!$A:$BS,54,0)</f>
        <v>#N/A</v>
      </c>
      <c r="BK362" s="20" t="e">
        <f t="shared" si="180"/>
        <v>#N/A</v>
      </c>
      <c r="BL362" s="20" t="e">
        <f t="shared" si="181"/>
        <v>#N/A</v>
      </c>
      <c r="BM362" s="20" t="e">
        <f t="shared" si="182"/>
        <v>#N/A</v>
      </c>
      <c r="BN362" s="25" t="e">
        <f t="shared" si="183"/>
        <v>#N/A</v>
      </c>
      <c r="BO362" s="26" t="str">
        <f t="shared" si="184"/>
        <v>0</v>
      </c>
      <c r="BP362" s="21" t="e">
        <f t="shared" si="185"/>
        <v>#VALUE!</v>
      </c>
      <c r="BQ362" s="20" t="e">
        <f t="shared" si="186"/>
        <v>#N/A</v>
      </c>
      <c r="BR362" s="20" t="e">
        <v>#N/A</v>
      </c>
      <c r="BS362" s="9" t="e">
        <v>#N/A</v>
      </c>
      <c r="BT362" s="2" t="e">
        <f t="shared" si="187"/>
        <v>#VALUE!</v>
      </c>
      <c r="BU362" s="2" t="e">
        <f t="shared" si="170"/>
        <v>#N/A</v>
      </c>
      <c r="BV362" s="2" t="e">
        <f t="shared" si="171"/>
        <v>#N/A</v>
      </c>
    </row>
    <row r="363" s="2" customFormat="1" ht="22.95" customHeight="1" spans="1:74">
      <c r="A363" s="9" t="str">
        <f t="shared" si="172"/>
        <v>M 69Induk</v>
      </c>
      <c r="B363" s="9" t="str">
        <f t="shared" si="173"/>
        <v>M 69jurusan 1</v>
      </c>
      <c r="C363" s="9" t="str">
        <f t="shared" si="174"/>
        <v>M 69jurusan 2</v>
      </c>
      <c r="D363" s="9" t="str">
        <f t="shared" si="175"/>
        <v>M 69jurusan 3</v>
      </c>
      <c r="E363" s="9" t="str">
        <f t="shared" si="176"/>
        <v>M 69jurusan 4</v>
      </c>
      <c r="F363" s="10" t="s">
        <v>131</v>
      </c>
      <c r="G363" s="10" t="s">
        <v>131</v>
      </c>
      <c r="H363" s="10" t="s">
        <v>469</v>
      </c>
      <c r="I363" s="10" t="s">
        <v>10761</v>
      </c>
      <c r="J363" s="10" t="s">
        <v>10762</v>
      </c>
      <c r="K363" s="10" t="s">
        <v>7465</v>
      </c>
      <c r="L363" s="10"/>
      <c r="M363" s="10"/>
      <c r="N363" s="14">
        <f t="shared" si="177"/>
        <v>0</v>
      </c>
      <c r="O363" s="15" t="e">
        <f t="shared" si="178"/>
        <v>#VALUE!</v>
      </c>
      <c r="P363" s="15" t="e">
        <f t="shared" si="179"/>
        <v>#VALUE!</v>
      </c>
      <c r="Q363" s="17" t="e">
        <f>VLOOKUP($A363,'DATA PENGUKURAN GARDU'!$A:$BS,42,0)</f>
        <v>#N/A</v>
      </c>
      <c r="R363" s="18" t="e">
        <f t="shared" si="188"/>
        <v>#N/A</v>
      </c>
      <c r="S363" s="17" t="e">
        <f>VLOOKUP($A363,'DATA PENGUKURAN GARDU'!$A:$BS,44,0)</f>
        <v>#N/A</v>
      </c>
      <c r="T363" s="18" t="e">
        <f t="shared" si="189"/>
        <v>#N/A</v>
      </c>
      <c r="U363" s="17" t="e">
        <f>VLOOKUP($A363,'DATA PENGUKURAN GARDU'!$A:$BS,46,0)</f>
        <v>#N/A</v>
      </c>
      <c r="V363" s="18" t="e">
        <f t="shared" si="190"/>
        <v>#N/A</v>
      </c>
      <c r="W363" s="17" t="e">
        <f>VLOOKUP($A363,'DATA PENGUKURAN GARDU'!$A:$BS,48,0)</f>
        <v>#N/A</v>
      </c>
      <c r="X363" s="17" t="e">
        <f>VLOOKUP($A363,'DATA PENGUKURAN GARDU'!$A:$BS,53,0)</f>
        <v>#N/A</v>
      </c>
      <c r="Y363" s="17" t="e">
        <f>VLOOKUP($A363,'DATA PENGUKURAN GARDU'!$A:$BS,54,0)</f>
        <v>#N/A</v>
      </c>
      <c r="Z363" s="17" t="e">
        <f>VLOOKUP($A363,'DATA PENGUKURAN GARDU'!$A:$BS,55,0)</f>
        <v>#N/A</v>
      </c>
      <c r="AA363" s="20" t="e">
        <f>VLOOKUP($B363,'DATA PENGUKURAN GARDU'!$A:$BS,42,0)</f>
        <v>#N/A</v>
      </c>
      <c r="AB363" s="21" t="e">
        <f t="shared" si="191"/>
        <v>#N/A</v>
      </c>
      <c r="AC363" s="20" t="e">
        <f>VLOOKUP($B363,'DATA PENGUKURAN GARDU'!$A:$BS,44,0)</f>
        <v>#N/A</v>
      </c>
      <c r="AD363" s="21" t="e">
        <f t="shared" si="192"/>
        <v>#N/A</v>
      </c>
      <c r="AE363" s="20" t="e">
        <f>VLOOKUP($B363,'DATA PENGUKURAN GARDU'!$A:$BS,46,0)</f>
        <v>#N/A</v>
      </c>
      <c r="AF363" s="21" t="e">
        <f t="shared" si="193"/>
        <v>#N/A</v>
      </c>
      <c r="AG363" s="20" t="e">
        <f>VLOOKUP($B363,'DATA PENGUKURAN GARDU'!$A:$BS,46,0)</f>
        <v>#N/A</v>
      </c>
      <c r="AH363" s="20" t="e">
        <f>VLOOKUP($B363,'DATA PENGUKURAN GARDU'!$A:$BS,53,0)</f>
        <v>#N/A</v>
      </c>
      <c r="AI363" s="20" t="e">
        <f>VLOOKUP($B363,'DATA PENGUKURAN GARDU'!$A:$BS,54,0)</f>
        <v>#N/A</v>
      </c>
      <c r="AJ363" s="17" t="e">
        <f>VLOOKUP($C363,'DATA PENGUKURAN GARDU'!$A:$BS,42,0)</f>
        <v>#N/A</v>
      </c>
      <c r="AK363" s="23" t="e">
        <f t="shared" si="194"/>
        <v>#N/A</v>
      </c>
      <c r="AL363" s="17" t="e">
        <f>VLOOKUP($C363,'DATA PENGUKURAN GARDU'!$A:$BS,44,0)</f>
        <v>#N/A</v>
      </c>
      <c r="AM363" s="23" t="e">
        <f t="shared" si="195"/>
        <v>#N/A</v>
      </c>
      <c r="AN363" s="17" t="e">
        <f>VLOOKUP($C363,'DATA PENGUKURAN GARDU'!$A:$BS,46,0)</f>
        <v>#N/A</v>
      </c>
      <c r="AO363" s="23" t="e">
        <f t="shared" si="196"/>
        <v>#N/A</v>
      </c>
      <c r="AP363" s="17" t="e">
        <f>VLOOKUP($C363,'DATA PENGUKURAN GARDU'!$A:$BS,46,0)</f>
        <v>#N/A</v>
      </c>
      <c r="AQ363" s="17" t="e">
        <f>VLOOKUP($C363,'DATA PENGUKURAN GARDU'!$A:$BS,53,0)</f>
        <v>#N/A</v>
      </c>
      <c r="AR363" s="17" t="e">
        <f>VLOOKUP($C363,'DATA PENGUKURAN GARDU'!$A:$BS,54,0)</f>
        <v>#N/A</v>
      </c>
      <c r="AS363" s="20" t="e">
        <f>VLOOKUP($D363,'DATA PENGUKURAN GARDU'!$A:$BS,42,0)</f>
        <v>#N/A</v>
      </c>
      <c r="AT363" s="21" t="e">
        <f t="shared" si="197"/>
        <v>#N/A</v>
      </c>
      <c r="AU363" s="20" t="e">
        <f>VLOOKUP($D363,'DATA PENGUKURAN GARDU'!$A:$BS,44,0)</f>
        <v>#N/A</v>
      </c>
      <c r="AV363" s="21" t="e">
        <f t="shared" si="198"/>
        <v>#N/A</v>
      </c>
      <c r="AW363" s="20" t="e">
        <f>VLOOKUP($D363,'DATA PENGUKURAN GARDU'!$A:$BS,46,0)</f>
        <v>#N/A</v>
      </c>
      <c r="AX363" s="21" t="e">
        <f t="shared" si="199"/>
        <v>#N/A</v>
      </c>
      <c r="AY363" s="20" t="e">
        <f>VLOOKUP($D363,'DATA PENGUKURAN GARDU'!$A:$BS,46,0)</f>
        <v>#N/A</v>
      </c>
      <c r="AZ363" s="20" t="e">
        <f>VLOOKUP($D363,'DATA PENGUKURAN GARDU'!$A:$BS,53,0)</f>
        <v>#N/A</v>
      </c>
      <c r="BA363" s="20" t="e">
        <f>VLOOKUP($D363,'DATA PENGUKURAN GARDU'!$A:$BS,54,0)</f>
        <v>#N/A</v>
      </c>
      <c r="BB363" s="17" t="e">
        <f>VLOOKUP($E363,'DATA PENGUKURAN GARDU'!$A:$BS,42,0)</f>
        <v>#N/A</v>
      </c>
      <c r="BC363" s="23" t="e">
        <f t="shared" si="200"/>
        <v>#N/A</v>
      </c>
      <c r="BD363" s="17" t="e">
        <f>VLOOKUP($E363,'DATA PENGUKURAN GARDU'!$A:$BS,44,0)</f>
        <v>#N/A</v>
      </c>
      <c r="BE363" s="23" t="e">
        <f t="shared" si="201"/>
        <v>#N/A</v>
      </c>
      <c r="BF363" s="17" t="e">
        <f>VLOOKUP($E363,'DATA PENGUKURAN GARDU'!$A:$BS,46,0)</f>
        <v>#N/A</v>
      </c>
      <c r="BG363" s="23" t="e">
        <f t="shared" si="202"/>
        <v>#N/A</v>
      </c>
      <c r="BH363" s="17" t="e">
        <f>VLOOKUP($E363,'DATA PENGUKURAN GARDU'!$A:$BS,46,0)</f>
        <v>#N/A</v>
      </c>
      <c r="BI363" s="17" t="e">
        <f>VLOOKUP($E363,'DATA PENGUKURAN GARDU'!$A:$BS,53,0)</f>
        <v>#N/A</v>
      </c>
      <c r="BJ363" s="17" t="e">
        <f>VLOOKUP($E363,'DATA PENGUKURAN GARDU'!$A:$BS,54,0)</f>
        <v>#N/A</v>
      </c>
      <c r="BK363" s="20" t="e">
        <f t="shared" si="180"/>
        <v>#N/A</v>
      </c>
      <c r="BL363" s="20" t="e">
        <f t="shared" si="181"/>
        <v>#N/A</v>
      </c>
      <c r="BM363" s="20" t="e">
        <f t="shared" si="182"/>
        <v>#N/A</v>
      </c>
      <c r="BN363" s="25" t="e">
        <f t="shared" si="183"/>
        <v>#N/A</v>
      </c>
      <c r="BO363" s="26" t="str">
        <f t="shared" si="184"/>
        <v>0</v>
      </c>
      <c r="BP363" s="21" t="e">
        <f t="shared" si="185"/>
        <v>#VALUE!</v>
      </c>
      <c r="BQ363" s="20" t="e">
        <f t="shared" si="186"/>
        <v>#N/A</v>
      </c>
      <c r="BR363" s="20" t="e">
        <v>#N/A</v>
      </c>
      <c r="BS363" s="9" t="e">
        <v>#N/A</v>
      </c>
      <c r="BT363" s="2" t="e">
        <f t="shared" si="187"/>
        <v>#VALUE!</v>
      </c>
      <c r="BU363" s="2" t="e">
        <f t="shared" si="170"/>
        <v>#N/A</v>
      </c>
      <c r="BV363" s="2" t="e">
        <f t="shared" si="171"/>
        <v>#N/A</v>
      </c>
    </row>
    <row r="364" s="2" customFormat="1" ht="22.95" customHeight="1" spans="1:74">
      <c r="A364" s="9" t="str">
        <f t="shared" si="172"/>
        <v>M 105Induk</v>
      </c>
      <c r="B364" s="9" t="str">
        <f t="shared" si="173"/>
        <v>M 105jurusan 1</v>
      </c>
      <c r="C364" s="9" t="str">
        <f t="shared" si="174"/>
        <v>M 105jurusan 2</v>
      </c>
      <c r="D364" s="9" t="str">
        <f t="shared" si="175"/>
        <v>M 105jurusan 3</v>
      </c>
      <c r="E364" s="9" t="str">
        <f t="shared" si="176"/>
        <v>M 105jurusan 4</v>
      </c>
      <c r="F364" s="10" t="s">
        <v>131</v>
      </c>
      <c r="G364" s="10" t="s">
        <v>131</v>
      </c>
      <c r="H364" s="10" t="s">
        <v>470</v>
      </c>
      <c r="I364" s="10" t="s">
        <v>10763</v>
      </c>
      <c r="J364" s="10" t="s">
        <v>10764</v>
      </c>
      <c r="K364" s="10" t="s">
        <v>7465</v>
      </c>
      <c r="L364" s="10"/>
      <c r="M364" s="10"/>
      <c r="N364" s="14">
        <f t="shared" si="177"/>
        <v>0</v>
      </c>
      <c r="O364" s="15" t="e">
        <f t="shared" si="178"/>
        <v>#VALUE!</v>
      </c>
      <c r="P364" s="15" t="e">
        <f t="shared" si="179"/>
        <v>#VALUE!</v>
      </c>
      <c r="Q364" s="17" t="e">
        <f>VLOOKUP($A364,'DATA PENGUKURAN GARDU'!$A:$BS,42,0)</f>
        <v>#N/A</v>
      </c>
      <c r="R364" s="18" t="e">
        <f t="shared" si="188"/>
        <v>#N/A</v>
      </c>
      <c r="S364" s="17" t="e">
        <f>VLOOKUP($A364,'DATA PENGUKURAN GARDU'!$A:$BS,44,0)</f>
        <v>#N/A</v>
      </c>
      <c r="T364" s="18" t="e">
        <f t="shared" si="189"/>
        <v>#N/A</v>
      </c>
      <c r="U364" s="17" t="e">
        <f>VLOOKUP($A364,'DATA PENGUKURAN GARDU'!$A:$BS,46,0)</f>
        <v>#N/A</v>
      </c>
      <c r="V364" s="18" t="e">
        <f t="shared" si="190"/>
        <v>#N/A</v>
      </c>
      <c r="W364" s="17" t="e">
        <f>VLOOKUP($A364,'DATA PENGUKURAN GARDU'!$A:$BS,48,0)</f>
        <v>#N/A</v>
      </c>
      <c r="X364" s="17" t="e">
        <f>VLOOKUP($A364,'DATA PENGUKURAN GARDU'!$A:$BS,53,0)</f>
        <v>#N/A</v>
      </c>
      <c r="Y364" s="17" t="e">
        <f>VLOOKUP($A364,'DATA PENGUKURAN GARDU'!$A:$BS,54,0)</f>
        <v>#N/A</v>
      </c>
      <c r="Z364" s="17" t="e">
        <f>VLOOKUP($A364,'DATA PENGUKURAN GARDU'!$A:$BS,55,0)</f>
        <v>#N/A</v>
      </c>
      <c r="AA364" s="20" t="e">
        <f>VLOOKUP($B364,'DATA PENGUKURAN GARDU'!$A:$BS,42,0)</f>
        <v>#N/A</v>
      </c>
      <c r="AB364" s="21" t="e">
        <f t="shared" si="191"/>
        <v>#N/A</v>
      </c>
      <c r="AC364" s="20" t="e">
        <f>VLOOKUP($B364,'DATA PENGUKURAN GARDU'!$A:$BS,44,0)</f>
        <v>#N/A</v>
      </c>
      <c r="AD364" s="21" t="e">
        <f t="shared" si="192"/>
        <v>#N/A</v>
      </c>
      <c r="AE364" s="20" t="e">
        <f>VLOOKUP($B364,'DATA PENGUKURAN GARDU'!$A:$BS,46,0)</f>
        <v>#N/A</v>
      </c>
      <c r="AF364" s="21" t="e">
        <f t="shared" si="193"/>
        <v>#N/A</v>
      </c>
      <c r="AG364" s="20" t="e">
        <f>VLOOKUP($B364,'DATA PENGUKURAN GARDU'!$A:$BS,46,0)</f>
        <v>#N/A</v>
      </c>
      <c r="AH364" s="20" t="e">
        <f>VLOOKUP($B364,'DATA PENGUKURAN GARDU'!$A:$BS,53,0)</f>
        <v>#N/A</v>
      </c>
      <c r="AI364" s="20" t="e">
        <f>VLOOKUP($B364,'DATA PENGUKURAN GARDU'!$A:$BS,54,0)</f>
        <v>#N/A</v>
      </c>
      <c r="AJ364" s="17" t="e">
        <f>VLOOKUP($C364,'DATA PENGUKURAN GARDU'!$A:$BS,42,0)</f>
        <v>#N/A</v>
      </c>
      <c r="AK364" s="23" t="e">
        <f t="shared" si="194"/>
        <v>#N/A</v>
      </c>
      <c r="AL364" s="17" t="e">
        <f>VLOOKUP($C364,'DATA PENGUKURAN GARDU'!$A:$BS,44,0)</f>
        <v>#N/A</v>
      </c>
      <c r="AM364" s="23" t="e">
        <f t="shared" si="195"/>
        <v>#N/A</v>
      </c>
      <c r="AN364" s="17" t="e">
        <f>VLOOKUP($C364,'DATA PENGUKURAN GARDU'!$A:$BS,46,0)</f>
        <v>#N/A</v>
      </c>
      <c r="AO364" s="23" t="e">
        <f t="shared" si="196"/>
        <v>#N/A</v>
      </c>
      <c r="AP364" s="17" t="e">
        <f>VLOOKUP($C364,'DATA PENGUKURAN GARDU'!$A:$BS,46,0)</f>
        <v>#N/A</v>
      </c>
      <c r="AQ364" s="17" t="e">
        <f>VLOOKUP($C364,'DATA PENGUKURAN GARDU'!$A:$BS,53,0)</f>
        <v>#N/A</v>
      </c>
      <c r="AR364" s="17" t="e">
        <f>VLOOKUP($C364,'DATA PENGUKURAN GARDU'!$A:$BS,54,0)</f>
        <v>#N/A</v>
      </c>
      <c r="AS364" s="20" t="e">
        <f>VLOOKUP($D364,'DATA PENGUKURAN GARDU'!$A:$BS,42,0)</f>
        <v>#N/A</v>
      </c>
      <c r="AT364" s="21" t="e">
        <f t="shared" si="197"/>
        <v>#N/A</v>
      </c>
      <c r="AU364" s="20" t="e">
        <f>VLOOKUP($D364,'DATA PENGUKURAN GARDU'!$A:$BS,44,0)</f>
        <v>#N/A</v>
      </c>
      <c r="AV364" s="21" t="e">
        <f t="shared" si="198"/>
        <v>#N/A</v>
      </c>
      <c r="AW364" s="20" t="e">
        <f>VLOOKUP($D364,'DATA PENGUKURAN GARDU'!$A:$BS,46,0)</f>
        <v>#N/A</v>
      </c>
      <c r="AX364" s="21" t="e">
        <f t="shared" si="199"/>
        <v>#N/A</v>
      </c>
      <c r="AY364" s="20" t="e">
        <f>VLOOKUP($D364,'DATA PENGUKURAN GARDU'!$A:$BS,46,0)</f>
        <v>#N/A</v>
      </c>
      <c r="AZ364" s="20" t="e">
        <f>VLOOKUP($D364,'DATA PENGUKURAN GARDU'!$A:$BS,53,0)</f>
        <v>#N/A</v>
      </c>
      <c r="BA364" s="20" t="e">
        <f>VLOOKUP($D364,'DATA PENGUKURAN GARDU'!$A:$BS,54,0)</f>
        <v>#N/A</v>
      </c>
      <c r="BB364" s="17" t="e">
        <f>VLOOKUP($E364,'DATA PENGUKURAN GARDU'!$A:$BS,42,0)</f>
        <v>#N/A</v>
      </c>
      <c r="BC364" s="23" t="e">
        <f t="shared" si="200"/>
        <v>#N/A</v>
      </c>
      <c r="BD364" s="17" t="e">
        <f>VLOOKUP($E364,'DATA PENGUKURAN GARDU'!$A:$BS,44,0)</f>
        <v>#N/A</v>
      </c>
      <c r="BE364" s="23" t="e">
        <f t="shared" si="201"/>
        <v>#N/A</v>
      </c>
      <c r="BF364" s="17" t="e">
        <f>VLOOKUP($E364,'DATA PENGUKURAN GARDU'!$A:$BS,46,0)</f>
        <v>#N/A</v>
      </c>
      <c r="BG364" s="23" t="e">
        <f t="shared" si="202"/>
        <v>#N/A</v>
      </c>
      <c r="BH364" s="17" t="e">
        <f>VLOOKUP($E364,'DATA PENGUKURAN GARDU'!$A:$BS,46,0)</f>
        <v>#N/A</v>
      </c>
      <c r="BI364" s="17" t="e">
        <f>VLOOKUP($E364,'DATA PENGUKURAN GARDU'!$A:$BS,53,0)</f>
        <v>#N/A</v>
      </c>
      <c r="BJ364" s="17" t="e">
        <f>VLOOKUP($E364,'DATA PENGUKURAN GARDU'!$A:$BS,54,0)</f>
        <v>#N/A</v>
      </c>
      <c r="BK364" s="20" t="e">
        <f t="shared" si="180"/>
        <v>#N/A</v>
      </c>
      <c r="BL364" s="20" t="e">
        <f t="shared" si="181"/>
        <v>#N/A</v>
      </c>
      <c r="BM364" s="20" t="e">
        <f t="shared" si="182"/>
        <v>#N/A</v>
      </c>
      <c r="BN364" s="25" t="e">
        <f t="shared" si="183"/>
        <v>#N/A</v>
      </c>
      <c r="BO364" s="26" t="str">
        <f t="shared" si="184"/>
        <v>0</v>
      </c>
      <c r="BP364" s="21" t="e">
        <f t="shared" si="185"/>
        <v>#VALUE!</v>
      </c>
      <c r="BQ364" s="20" t="e">
        <f t="shared" si="186"/>
        <v>#N/A</v>
      </c>
      <c r="BR364" s="20" t="e">
        <v>#N/A</v>
      </c>
      <c r="BS364" s="9" t="e">
        <v>#N/A</v>
      </c>
      <c r="BT364" s="2" t="e">
        <f t="shared" si="187"/>
        <v>#VALUE!</v>
      </c>
      <c r="BU364" s="2" t="e">
        <f t="shared" si="170"/>
        <v>#N/A</v>
      </c>
      <c r="BV364" s="2" t="e">
        <f t="shared" si="171"/>
        <v>#N/A</v>
      </c>
    </row>
    <row r="365" s="2" customFormat="1" ht="22.95" customHeight="1" spans="1:74">
      <c r="A365" s="9" t="str">
        <f t="shared" si="172"/>
        <v>L-030Induk</v>
      </c>
      <c r="B365" s="9" t="str">
        <f t="shared" si="173"/>
        <v>L-030jurusan 1</v>
      </c>
      <c r="C365" s="9" t="str">
        <f t="shared" si="174"/>
        <v>L-030jurusan 2</v>
      </c>
      <c r="D365" s="9" t="str">
        <f t="shared" si="175"/>
        <v>L-030jurusan 3</v>
      </c>
      <c r="E365" s="9" t="str">
        <f t="shared" si="176"/>
        <v>L-030jurusan 4</v>
      </c>
      <c r="F365" s="10" t="s">
        <v>46</v>
      </c>
      <c r="G365" s="10" t="s">
        <v>22</v>
      </c>
      <c r="H365" s="10" t="s">
        <v>471</v>
      </c>
      <c r="I365" s="10" t="s">
        <v>10765</v>
      </c>
      <c r="J365" s="10" t="s">
        <v>10766</v>
      </c>
      <c r="K365" s="10" t="s">
        <v>7465</v>
      </c>
      <c r="L365" s="10"/>
      <c r="M365" s="10"/>
      <c r="N365" s="14">
        <f t="shared" si="177"/>
        <v>0</v>
      </c>
      <c r="O365" s="15" t="e">
        <f t="shared" si="178"/>
        <v>#VALUE!</v>
      </c>
      <c r="P365" s="15" t="e">
        <f t="shared" si="179"/>
        <v>#VALUE!</v>
      </c>
      <c r="Q365" s="17" t="e">
        <f>VLOOKUP($A365,'DATA PENGUKURAN GARDU'!$A:$BS,42,0)</f>
        <v>#N/A</v>
      </c>
      <c r="R365" s="18" t="e">
        <f t="shared" si="188"/>
        <v>#N/A</v>
      </c>
      <c r="S365" s="17" t="e">
        <f>VLOOKUP($A365,'DATA PENGUKURAN GARDU'!$A:$BS,44,0)</f>
        <v>#N/A</v>
      </c>
      <c r="T365" s="18" t="e">
        <f t="shared" si="189"/>
        <v>#N/A</v>
      </c>
      <c r="U365" s="17" t="e">
        <f>VLOOKUP($A365,'DATA PENGUKURAN GARDU'!$A:$BS,46,0)</f>
        <v>#N/A</v>
      </c>
      <c r="V365" s="18" t="e">
        <f t="shared" si="190"/>
        <v>#N/A</v>
      </c>
      <c r="W365" s="17" t="e">
        <f>VLOOKUP($A365,'DATA PENGUKURAN GARDU'!$A:$BS,48,0)</f>
        <v>#N/A</v>
      </c>
      <c r="X365" s="17" t="e">
        <f>VLOOKUP($A365,'DATA PENGUKURAN GARDU'!$A:$BS,53,0)</f>
        <v>#N/A</v>
      </c>
      <c r="Y365" s="17" t="e">
        <f>VLOOKUP($A365,'DATA PENGUKURAN GARDU'!$A:$BS,54,0)</f>
        <v>#N/A</v>
      </c>
      <c r="Z365" s="17" t="e">
        <f>VLOOKUP($A365,'DATA PENGUKURAN GARDU'!$A:$BS,55,0)</f>
        <v>#N/A</v>
      </c>
      <c r="AA365" s="20" t="e">
        <f>VLOOKUP($B365,'DATA PENGUKURAN GARDU'!$A:$BS,42,0)</f>
        <v>#N/A</v>
      </c>
      <c r="AB365" s="21" t="e">
        <f t="shared" si="191"/>
        <v>#N/A</v>
      </c>
      <c r="AC365" s="20" t="e">
        <f>VLOOKUP($B365,'DATA PENGUKURAN GARDU'!$A:$BS,44,0)</f>
        <v>#N/A</v>
      </c>
      <c r="AD365" s="21" t="e">
        <f t="shared" si="192"/>
        <v>#N/A</v>
      </c>
      <c r="AE365" s="20" t="e">
        <f>VLOOKUP($B365,'DATA PENGUKURAN GARDU'!$A:$BS,46,0)</f>
        <v>#N/A</v>
      </c>
      <c r="AF365" s="21" t="e">
        <f t="shared" si="193"/>
        <v>#N/A</v>
      </c>
      <c r="AG365" s="20" t="e">
        <f>VLOOKUP($B365,'DATA PENGUKURAN GARDU'!$A:$BS,46,0)</f>
        <v>#N/A</v>
      </c>
      <c r="AH365" s="20" t="e">
        <f>VLOOKUP($B365,'DATA PENGUKURAN GARDU'!$A:$BS,53,0)</f>
        <v>#N/A</v>
      </c>
      <c r="AI365" s="20" t="e">
        <f>VLOOKUP($B365,'DATA PENGUKURAN GARDU'!$A:$BS,54,0)</f>
        <v>#N/A</v>
      </c>
      <c r="AJ365" s="17" t="e">
        <f>VLOOKUP($C365,'DATA PENGUKURAN GARDU'!$A:$BS,42,0)</f>
        <v>#N/A</v>
      </c>
      <c r="AK365" s="23" t="e">
        <f t="shared" si="194"/>
        <v>#N/A</v>
      </c>
      <c r="AL365" s="17" t="e">
        <f>VLOOKUP($C365,'DATA PENGUKURAN GARDU'!$A:$BS,44,0)</f>
        <v>#N/A</v>
      </c>
      <c r="AM365" s="23" t="e">
        <f t="shared" si="195"/>
        <v>#N/A</v>
      </c>
      <c r="AN365" s="17" t="e">
        <f>VLOOKUP($C365,'DATA PENGUKURAN GARDU'!$A:$BS,46,0)</f>
        <v>#N/A</v>
      </c>
      <c r="AO365" s="23" t="e">
        <f t="shared" si="196"/>
        <v>#N/A</v>
      </c>
      <c r="AP365" s="17" t="e">
        <f>VLOOKUP($C365,'DATA PENGUKURAN GARDU'!$A:$BS,46,0)</f>
        <v>#N/A</v>
      </c>
      <c r="AQ365" s="17" t="e">
        <f>VLOOKUP($C365,'DATA PENGUKURAN GARDU'!$A:$BS,53,0)</f>
        <v>#N/A</v>
      </c>
      <c r="AR365" s="17" t="e">
        <f>VLOOKUP($C365,'DATA PENGUKURAN GARDU'!$A:$BS,54,0)</f>
        <v>#N/A</v>
      </c>
      <c r="AS365" s="20" t="e">
        <f>VLOOKUP($D365,'DATA PENGUKURAN GARDU'!$A:$BS,42,0)</f>
        <v>#N/A</v>
      </c>
      <c r="AT365" s="21" t="e">
        <f t="shared" si="197"/>
        <v>#N/A</v>
      </c>
      <c r="AU365" s="20" t="e">
        <f>VLOOKUP($D365,'DATA PENGUKURAN GARDU'!$A:$BS,44,0)</f>
        <v>#N/A</v>
      </c>
      <c r="AV365" s="21" t="e">
        <f t="shared" si="198"/>
        <v>#N/A</v>
      </c>
      <c r="AW365" s="20" t="e">
        <f>VLOOKUP($D365,'DATA PENGUKURAN GARDU'!$A:$BS,46,0)</f>
        <v>#N/A</v>
      </c>
      <c r="AX365" s="21" t="e">
        <f t="shared" si="199"/>
        <v>#N/A</v>
      </c>
      <c r="AY365" s="20" t="e">
        <f>VLOOKUP($D365,'DATA PENGUKURAN GARDU'!$A:$BS,46,0)</f>
        <v>#N/A</v>
      </c>
      <c r="AZ365" s="20" t="e">
        <f>VLOOKUP($D365,'DATA PENGUKURAN GARDU'!$A:$BS,53,0)</f>
        <v>#N/A</v>
      </c>
      <c r="BA365" s="20" t="e">
        <f>VLOOKUP($D365,'DATA PENGUKURAN GARDU'!$A:$BS,54,0)</f>
        <v>#N/A</v>
      </c>
      <c r="BB365" s="17" t="e">
        <f>VLOOKUP($E365,'DATA PENGUKURAN GARDU'!$A:$BS,42,0)</f>
        <v>#N/A</v>
      </c>
      <c r="BC365" s="23" t="e">
        <f t="shared" si="200"/>
        <v>#N/A</v>
      </c>
      <c r="BD365" s="17" t="e">
        <f>VLOOKUP($E365,'DATA PENGUKURAN GARDU'!$A:$BS,44,0)</f>
        <v>#N/A</v>
      </c>
      <c r="BE365" s="23" t="e">
        <f t="shared" si="201"/>
        <v>#N/A</v>
      </c>
      <c r="BF365" s="17" t="e">
        <f>VLOOKUP($E365,'DATA PENGUKURAN GARDU'!$A:$BS,46,0)</f>
        <v>#N/A</v>
      </c>
      <c r="BG365" s="23" t="e">
        <f t="shared" si="202"/>
        <v>#N/A</v>
      </c>
      <c r="BH365" s="17" t="e">
        <f>VLOOKUP($E365,'DATA PENGUKURAN GARDU'!$A:$BS,46,0)</f>
        <v>#N/A</v>
      </c>
      <c r="BI365" s="17" t="e">
        <f>VLOOKUP($E365,'DATA PENGUKURAN GARDU'!$A:$BS,53,0)</f>
        <v>#N/A</v>
      </c>
      <c r="BJ365" s="17" t="e">
        <f>VLOOKUP($E365,'DATA PENGUKURAN GARDU'!$A:$BS,54,0)</f>
        <v>#N/A</v>
      </c>
      <c r="BK365" s="20" t="e">
        <f t="shared" si="180"/>
        <v>#N/A</v>
      </c>
      <c r="BL365" s="20" t="e">
        <f t="shared" si="181"/>
        <v>#N/A</v>
      </c>
      <c r="BM365" s="20" t="e">
        <f t="shared" si="182"/>
        <v>#N/A</v>
      </c>
      <c r="BN365" s="25" t="e">
        <f t="shared" si="183"/>
        <v>#N/A</v>
      </c>
      <c r="BO365" s="26" t="str">
        <f t="shared" si="184"/>
        <v>0</v>
      </c>
      <c r="BP365" s="21" t="e">
        <f t="shared" si="185"/>
        <v>#VALUE!</v>
      </c>
      <c r="BQ365" s="20" t="e">
        <f t="shared" si="186"/>
        <v>#N/A</v>
      </c>
      <c r="BR365" s="20" t="e">
        <v>#N/A</v>
      </c>
      <c r="BS365" s="9" t="e">
        <v>#N/A</v>
      </c>
      <c r="BT365" s="2" t="e">
        <f t="shared" si="187"/>
        <v>#VALUE!</v>
      </c>
      <c r="BU365" s="2" t="e">
        <f t="shared" si="170"/>
        <v>#N/A</v>
      </c>
      <c r="BV365" s="2" t="e">
        <f t="shared" si="171"/>
        <v>#N/A</v>
      </c>
    </row>
    <row r="366" s="2" customFormat="1" ht="22.95" customHeight="1" spans="1:74">
      <c r="A366" s="9" t="str">
        <f t="shared" si="172"/>
        <v>L-034.1Induk</v>
      </c>
      <c r="B366" s="9" t="str">
        <f t="shared" si="173"/>
        <v>L-034.1jurusan 1</v>
      </c>
      <c r="C366" s="9" t="str">
        <f t="shared" si="174"/>
        <v>L-034.1jurusan 2</v>
      </c>
      <c r="D366" s="9" t="str">
        <f t="shared" si="175"/>
        <v>L-034.1jurusan 3</v>
      </c>
      <c r="E366" s="9" t="str">
        <f t="shared" si="176"/>
        <v>L-034.1jurusan 4</v>
      </c>
      <c r="F366" s="10" t="s">
        <v>472</v>
      </c>
      <c r="G366" s="10" t="s">
        <v>22</v>
      </c>
      <c r="H366" s="10" t="s">
        <v>473</v>
      </c>
      <c r="I366" s="10" t="s">
        <v>10767</v>
      </c>
      <c r="J366" s="10" t="s">
        <v>10768</v>
      </c>
      <c r="K366" s="10" t="s">
        <v>7465</v>
      </c>
      <c r="L366" s="10"/>
      <c r="M366" s="10"/>
      <c r="N366" s="14">
        <f t="shared" si="177"/>
        <v>0</v>
      </c>
      <c r="O366" s="15" t="e">
        <f t="shared" si="178"/>
        <v>#VALUE!</v>
      </c>
      <c r="P366" s="15" t="e">
        <f t="shared" si="179"/>
        <v>#VALUE!</v>
      </c>
      <c r="Q366" s="17" t="e">
        <f>VLOOKUP($A366,'DATA PENGUKURAN GARDU'!$A:$BS,42,0)</f>
        <v>#N/A</v>
      </c>
      <c r="R366" s="18" t="e">
        <f t="shared" si="188"/>
        <v>#N/A</v>
      </c>
      <c r="S366" s="17" t="e">
        <f>VLOOKUP($A366,'DATA PENGUKURAN GARDU'!$A:$BS,44,0)</f>
        <v>#N/A</v>
      </c>
      <c r="T366" s="18" t="e">
        <f t="shared" si="189"/>
        <v>#N/A</v>
      </c>
      <c r="U366" s="17" t="e">
        <f>VLOOKUP($A366,'DATA PENGUKURAN GARDU'!$A:$BS,46,0)</f>
        <v>#N/A</v>
      </c>
      <c r="V366" s="18" t="e">
        <f t="shared" si="190"/>
        <v>#N/A</v>
      </c>
      <c r="W366" s="17" t="e">
        <f>VLOOKUP($A366,'DATA PENGUKURAN GARDU'!$A:$BS,48,0)</f>
        <v>#N/A</v>
      </c>
      <c r="X366" s="17" t="e">
        <f>VLOOKUP($A366,'DATA PENGUKURAN GARDU'!$A:$BS,53,0)</f>
        <v>#N/A</v>
      </c>
      <c r="Y366" s="17" t="e">
        <f>VLOOKUP($A366,'DATA PENGUKURAN GARDU'!$A:$BS,54,0)</f>
        <v>#N/A</v>
      </c>
      <c r="Z366" s="17" t="e">
        <f>VLOOKUP($A366,'DATA PENGUKURAN GARDU'!$A:$BS,55,0)</f>
        <v>#N/A</v>
      </c>
      <c r="AA366" s="20" t="e">
        <f>VLOOKUP($B366,'DATA PENGUKURAN GARDU'!$A:$BS,42,0)</f>
        <v>#N/A</v>
      </c>
      <c r="AB366" s="21" t="e">
        <f t="shared" si="191"/>
        <v>#N/A</v>
      </c>
      <c r="AC366" s="20" t="e">
        <f>VLOOKUP($B366,'DATA PENGUKURAN GARDU'!$A:$BS,44,0)</f>
        <v>#N/A</v>
      </c>
      <c r="AD366" s="21" t="e">
        <f t="shared" si="192"/>
        <v>#N/A</v>
      </c>
      <c r="AE366" s="20" t="e">
        <f>VLOOKUP($B366,'DATA PENGUKURAN GARDU'!$A:$BS,46,0)</f>
        <v>#N/A</v>
      </c>
      <c r="AF366" s="21" t="e">
        <f t="shared" si="193"/>
        <v>#N/A</v>
      </c>
      <c r="AG366" s="20" t="e">
        <f>VLOOKUP($B366,'DATA PENGUKURAN GARDU'!$A:$BS,46,0)</f>
        <v>#N/A</v>
      </c>
      <c r="AH366" s="20" t="e">
        <f>VLOOKUP($B366,'DATA PENGUKURAN GARDU'!$A:$BS,53,0)</f>
        <v>#N/A</v>
      </c>
      <c r="AI366" s="20" t="e">
        <f>VLOOKUP($B366,'DATA PENGUKURAN GARDU'!$A:$BS,54,0)</f>
        <v>#N/A</v>
      </c>
      <c r="AJ366" s="17" t="e">
        <f>VLOOKUP($C366,'DATA PENGUKURAN GARDU'!$A:$BS,42,0)</f>
        <v>#N/A</v>
      </c>
      <c r="AK366" s="23" t="e">
        <f t="shared" si="194"/>
        <v>#N/A</v>
      </c>
      <c r="AL366" s="17" t="e">
        <f>VLOOKUP($C366,'DATA PENGUKURAN GARDU'!$A:$BS,44,0)</f>
        <v>#N/A</v>
      </c>
      <c r="AM366" s="23" t="e">
        <f t="shared" si="195"/>
        <v>#N/A</v>
      </c>
      <c r="AN366" s="17" t="e">
        <f>VLOOKUP($C366,'DATA PENGUKURAN GARDU'!$A:$BS,46,0)</f>
        <v>#N/A</v>
      </c>
      <c r="AO366" s="23" t="e">
        <f t="shared" si="196"/>
        <v>#N/A</v>
      </c>
      <c r="AP366" s="17" t="e">
        <f>VLOOKUP($C366,'DATA PENGUKURAN GARDU'!$A:$BS,46,0)</f>
        <v>#N/A</v>
      </c>
      <c r="AQ366" s="17" t="e">
        <f>VLOOKUP($C366,'DATA PENGUKURAN GARDU'!$A:$BS,53,0)</f>
        <v>#N/A</v>
      </c>
      <c r="AR366" s="17" t="e">
        <f>VLOOKUP($C366,'DATA PENGUKURAN GARDU'!$A:$BS,54,0)</f>
        <v>#N/A</v>
      </c>
      <c r="AS366" s="20" t="e">
        <f>VLOOKUP($D366,'DATA PENGUKURAN GARDU'!$A:$BS,42,0)</f>
        <v>#N/A</v>
      </c>
      <c r="AT366" s="21" t="e">
        <f t="shared" si="197"/>
        <v>#N/A</v>
      </c>
      <c r="AU366" s="20" t="e">
        <f>VLOOKUP($D366,'DATA PENGUKURAN GARDU'!$A:$BS,44,0)</f>
        <v>#N/A</v>
      </c>
      <c r="AV366" s="21" t="e">
        <f t="shared" si="198"/>
        <v>#N/A</v>
      </c>
      <c r="AW366" s="20" t="e">
        <f>VLOOKUP($D366,'DATA PENGUKURAN GARDU'!$A:$BS,46,0)</f>
        <v>#N/A</v>
      </c>
      <c r="AX366" s="21" t="e">
        <f t="shared" si="199"/>
        <v>#N/A</v>
      </c>
      <c r="AY366" s="20" t="e">
        <f>VLOOKUP($D366,'DATA PENGUKURAN GARDU'!$A:$BS,46,0)</f>
        <v>#N/A</v>
      </c>
      <c r="AZ366" s="20" t="e">
        <f>VLOOKUP($D366,'DATA PENGUKURAN GARDU'!$A:$BS,53,0)</f>
        <v>#N/A</v>
      </c>
      <c r="BA366" s="20" t="e">
        <f>VLOOKUP($D366,'DATA PENGUKURAN GARDU'!$A:$BS,54,0)</f>
        <v>#N/A</v>
      </c>
      <c r="BB366" s="17" t="e">
        <f>VLOOKUP($E366,'DATA PENGUKURAN GARDU'!$A:$BS,42,0)</f>
        <v>#N/A</v>
      </c>
      <c r="BC366" s="23" t="e">
        <f t="shared" si="200"/>
        <v>#N/A</v>
      </c>
      <c r="BD366" s="17" t="e">
        <f>VLOOKUP($E366,'DATA PENGUKURAN GARDU'!$A:$BS,44,0)</f>
        <v>#N/A</v>
      </c>
      <c r="BE366" s="23" t="e">
        <f t="shared" si="201"/>
        <v>#N/A</v>
      </c>
      <c r="BF366" s="17" t="e">
        <f>VLOOKUP($E366,'DATA PENGUKURAN GARDU'!$A:$BS,46,0)</f>
        <v>#N/A</v>
      </c>
      <c r="BG366" s="23" t="e">
        <f t="shared" si="202"/>
        <v>#N/A</v>
      </c>
      <c r="BH366" s="17" t="e">
        <f>VLOOKUP($E366,'DATA PENGUKURAN GARDU'!$A:$BS,46,0)</f>
        <v>#N/A</v>
      </c>
      <c r="BI366" s="17" t="e">
        <f>VLOOKUP($E366,'DATA PENGUKURAN GARDU'!$A:$BS,53,0)</f>
        <v>#N/A</v>
      </c>
      <c r="BJ366" s="17" t="e">
        <f>VLOOKUP($E366,'DATA PENGUKURAN GARDU'!$A:$BS,54,0)</f>
        <v>#N/A</v>
      </c>
      <c r="BK366" s="20" t="e">
        <f t="shared" si="180"/>
        <v>#N/A</v>
      </c>
      <c r="BL366" s="20" t="e">
        <f t="shared" si="181"/>
        <v>#N/A</v>
      </c>
      <c r="BM366" s="20" t="e">
        <f t="shared" si="182"/>
        <v>#N/A</v>
      </c>
      <c r="BN366" s="25" t="e">
        <f t="shared" si="183"/>
        <v>#N/A</v>
      </c>
      <c r="BO366" s="26" t="str">
        <f t="shared" si="184"/>
        <v>0</v>
      </c>
      <c r="BP366" s="21" t="e">
        <f t="shared" si="185"/>
        <v>#VALUE!</v>
      </c>
      <c r="BQ366" s="20" t="e">
        <f t="shared" si="186"/>
        <v>#N/A</v>
      </c>
      <c r="BR366" s="20" t="e">
        <v>#N/A</v>
      </c>
      <c r="BS366" s="9" t="e">
        <v>#N/A</v>
      </c>
      <c r="BT366" s="2" t="e">
        <f t="shared" si="187"/>
        <v>#VALUE!</v>
      </c>
      <c r="BU366" s="2" t="e">
        <f t="shared" si="170"/>
        <v>#N/A</v>
      </c>
      <c r="BV366" s="2" t="e">
        <f t="shared" si="171"/>
        <v>#N/A</v>
      </c>
    </row>
    <row r="367" s="2" customFormat="1" ht="22.95" customHeight="1" spans="1:74">
      <c r="A367" s="9" t="str">
        <f t="shared" si="172"/>
        <v>L-036Induk</v>
      </c>
      <c r="B367" s="9" t="str">
        <f t="shared" si="173"/>
        <v>L-036jurusan 1</v>
      </c>
      <c r="C367" s="9" t="str">
        <f t="shared" si="174"/>
        <v>L-036jurusan 2</v>
      </c>
      <c r="D367" s="9" t="str">
        <f t="shared" si="175"/>
        <v>L-036jurusan 3</v>
      </c>
      <c r="E367" s="9" t="str">
        <f t="shared" si="176"/>
        <v>L-036jurusan 4</v>
      </c>
      <c r="F367" s="10" t="s">
        <v>472</v>
      </c>
      <c r="G367" s="10" t="s">
        <v>22</v>
      </c>
      <c r="H367" s="10" t="s">
        <v>474</v>
      </c>
      <c r="I367" s="10" t="s">
        <v>10769</v>
      </c>
      <c r="J367" s="10" t="s">
        <v>10770</v>
      </c>
      <c r="K367" s="10" t="s">
        <v>7465</v>
      </c>
      <c r="L367" s="10"/>
      <c r="M367" s="10"/>
      <c r="N367" s="14">
        <f t="shared" si="177"/>
        <v>0</v>
      </c>
      <c r="O367" s="15" t="e">
        <f t="shared" si="178"/>
        <v>#VALUE!</v>
      </c>
      <c r="P367" s="15" t="e">
        <f t="shared" si="179"/>
        <v>#VALUE!</v>
      </c>
      <c r="Q367" s="17" t="e">
        <f>VLOOKUP($A367,'DATA PENGUKURAN GARDU'!$A:$BS,42,0)</f>
        <v>#N/A</v>
      </c>
      <c r="R367" s="18" t="e">
        <f t="shared" si="188"/>
        <v>#N/A</v>
      </c>
      <c r="S367" s="17" t="e">
        <f>VLOOKUP($A367,'DATA PENGUKURAN GARDU'!$A:$BS,44,0)</f>
        <v>#N/A</v>
      </c>
      <c r="T367" s="18" t="e">
        <f t="shared" si="189"/>
        <v>#N/A</v>
      </c>
      <c r="U367" s="17" t="e">
        <f>VLOOKUP($A367,'DATA PENGUKURAN GARDU'!$A:$BS,46,0)</f>
        <v>#N/A</v>
      </c>
      <c r="V367" s="18" t="e">
        <f t="shared" si="190"/>
        <v>#N/A</v>
      </c>
      <c r="W367" s="17" t="e">
        <f>VLOOKUP($A367,'DATA PENGUKURAN GARDU'!$A:$BS,48,0)</f>
        <v>#N/A</v>
      </c>
      <c r="X367" s="17" t="e">
        <f>VLOOKUP($A367,'DATA PENGUKURAN GARDU'!$A:$BS,53,0)</f>
        <v>#N/A</v>
      </c>
      <c r="Y367" s="17" t="e">
        <f>VLOOKUP($A367,'DATA PENGUKURAN GARDU'!$A:$BS,54,0)</f>
        <v>#N/A</v>
      </c>
      <c r="Z367" s="17" t="e">
        <f>VLOOKUP($A367,'DATA PENGUKURAN GARDU'!$A:$BS,55,0)</f>
        <v>#N/A</v>
      </c>
      <c r="AA367" s="20" t="e">
        <f>VLOOKUP($B367,'DATA PENGUKURAN GARDU'!$A:$BS,42,0)</f>
        <v>#N/A</v>
      </c>
      <c r="AB367" s="21" t="e">
        <f t="shared" si="191"/>
        <v>#N/A</v>
      </c>
      <c r="AC367" s="20" t="e">
        <f>VLOOKUP($B367,'DATA PENGUKURAN GARDU'!$A:$BS,44,0)</f>
        <v>#N/A</v>
      </c>
      <c r="AD367" s="21" t="e">
        <f t="shared" si="192"/>
        <v>#N/A</v>
      </c>
      <c r="AE367" s="20" t="e">
        <f>VLOOKUP($B367,'DATA PENGUKURAN GARDU'!$A:$BS,46,0)</f>
        <v>#N/A</v>
      </c>
      <c r="AF367" s="21" t="e">
        <f t="shared" si="193"/>
        <v>#N/A</v>
      </c>
      <c r="AG367" s="20" t="e">
        <f>VLOOKUP($B367,'DATA PENGUKURAN GARDU'!$A:$BS,46,0)</f>
        <v>#N/A</v>
      </c>
      <c r="AH367" s="20" t="e">
        <f>VLOOKUP($B367,'DATA PENGUKURAN GARDU'!$A:$BS,53,0)</f>
        <v>#N/A</v>
      </c>
      <c r="AI367" s="20" t="e">
        <f>VLOOKUP($B367,'DATA PENGUKURAN GARDU'!$A:$BS,54,0)</f>
        <v>#N/A</v>
      </c>
      <c r="AJ367" s="17" t="e">
        <f>VLOOKUP($C367,'DATA PENGUKURAN GARDU'!$A:$BS,42,0)</f>
        <v>#N/A</v>
      </c>
      <c r="AK367" s="23" t="e">
        <f t="shared" si="194"/>
        <v>#N/A</v>
      </c>
      <c r="AL367" s="17" t="e">
        <f>VLOOKUP($C367,'DATA PENGUKURAN GARDU'!$A:$BS,44,0)</f>
        <v>#N/A</v>
      </c>
      <c r="AM367" s="23" t="e">
        <f t="shared" si="195"/>
        <v>#N/A</v>
      </c>
      <c r="AN367" s="17" t="e">
        <f>VLOOKUP($C367,'DATA PENGUKURAN GARDU'!$A:$BS,46,0)</f>
        <v>#N/A</v>
      </c>
      <c r="AO367" s="23" t="e">
        <f t="shared" si="196"/>
        <v>#N/A</v>
      </c>
      <c r="AP367" s="17" t="e">
        <f>VLOOKUP($C367,'DATA PENGUKURAN GARDU'!$A:$BS,46,0)</f>
        <v>#N/A</v>
      </c>
      <c r="AQ367" s="17" t="e">
        <f>VLOOKUP($C367,'DATA PENGUKURAN GARDU'!$A:$BS,53,0)</f>
        <v>#N/A</v>
      </c>
      <c r="AR367" s="17" t="e">
        <f>VLOOKUP($C367,'DATA PENGUKURAN GARDU'!$A:$BS,54,0)</f>
        <v>#N/A</v>
      </c>
      <c r="AS367" s="20" t="e">
        <f>VLOOKUP($D367,'DATA PENGUKURAN GARDU'!$A:$BS,42,0)</f>
        <v>#N/A</v>
      </c>
      <c r="AT367" s="21" t="e">
        <f t="shared" si="197"/>
        <v>#N/A</v>
      </c>
      <c r="AU367" s="20" t="e">
        <f>VLOOKUP($D367,'DATA PENGUKURAN GARDU'!$A:$BS,44,0)</f>
        <v>#N/A</v>
      </c>
      <c r="AV367" s="21" t="e">
        <f t="shared" si="198"/>
        <v>#N/A</v>
      </c>
      <c r="AW367" s="20" t="e">
        <f>VLOOKUP($D367,'DATA PENGUKURAN GARDU'!$A:$BS,46,0)</f>
        <v>#N/A</v>
      </c>
      <c r="AX367" s="21" t="e">
        <f t="shared" si="199"/>
        <v>#N/A</v>
      </c>
      <c r="AY367" s="20" t="e">
        <f>VLOOKUP($D367,'DATA PENGUKURAN GARDU'!$A:$BS,46,0)</f>
        <v>#N/A</v>
      </c>
      <c r="AZ367" s="20" t="e">
        <f>VLOOKUP($D367,'DATA PENGUKURAN GARDU'!$A:$BS,53,0)</f>
        <v>#N/A</v>
      </c>
      <c r="BA367" s="20" t="e">
        <f>VLOOKUP($D367,'DATA PENGUKURAN GARDU'!$A:$BS,54,0)</f>
        <v>#N/A</v>
      </c>
      <c r="BB367" s="17" t="e">
        <f>VLOOKUP($E367,'DATA PENGUKURAN GARDU'!$A:$BS,42,0)</f>
        <v>#N/A</v>
      </c>
      <c r="BC367" s="23" t="e">
        <f t="shared" si="200"/>
        <v>#N/A</v>
      </c>
      <c r="BD367" s="17" t="e">
        <f>VLOOKUP($E367,'DATA PENGUKURAN GARDU'!$A:$BS,44,0)</f>
        <v>#N/A</v>
      </c>
      <c r="BE367" s="23" t="e">
        <f t="shared" si="201"/>
        <v>#N/A</v>
      </c>
      <c r="BF367" s="17" t="e">
        <f>VLOOKUP($E367,'DATA PENGUKURAN GARDU'!$A:$BS,46,0)</f>
        <v>#N/A</v>
      </c>
      <c r="BG367" s="23" t="e">
        <f t="shared" si="202"/>
        <v>#N/A</v>
      </c>
      <c r="BH367" s="17" t="e">
        <f>VLOOKUP($E367,'DATA PENGUKURAN GARDU'!$A:$BS,46,0)</f>
        <v>#N/A</v>
      </c>
      <c r="BI367" s="17" t="e">
        <f>VLOOKUP($E367,'DATA PENGUKURAN GARDU'!$A:$BS,53,0)</f>
        <v>#N/A</v>
      </c>
      <c r="BJ367" s="17" t="e">
        <f>VLOOKUP($E367,'DATA PENGUKURAN GARDU'!$A:$BS,54,0)</f>
        <v>#N/A</v>
      </c>
      <c r="BK367" s="20" t="e">
        <f t="shared" si="180"/>
        <v>#N/A</v>
      </c>
      <c r="BL367" s="20" t="e">
        <f t="shared" si="181"/>
        <v>#N/A</v>
      </c>
      <c r="BM367" s="20" t="e">
        <f t="shared" si="182"/>
        <v>#N/A</v>
      </c>
      <c r="BN367" s="25" t="e">
        <f t="shared" si="183"/>
        <v>#N/A</v>
      </c>
      <c r="BO367" s="26" t="str">
        <f t="shared" si="184"/>
        <v>0</v>
      </c>
      <c r="BP367" s="21" t="e">
        <f t="shared" si="185"/>
        <v>#VALUE!</v>
      </c>
      <c r="BQ367" s="20" t="e">
        <f t="shared" si="186"/>
        <v>#N/A</v>
      </c>
      <c r="BR367" s="20" t="e">
        <v>#N/A</v>
      </c>
      <c r="BS367" s="9" t="e">
        <v>#N/A</v>
      </c>
      <c r="BT367" s="2" t="e">
        <f t="shared" si="187"/>
        <v>#VALUE!</v>
      </c>
      <c r="BU367" s="2" t="e">
        <f t="shared" si="170"/>
        <v>#N/A</v>
      </c>
      <c r="BV367" s="2" t="e">
        <f t="shared" si="171"/>
        <v>#N/A</v>
      </c>
    </row>
    <row r="368" s="2" customFormat="1" ht="22.95" customHeight="1" spans="1:74">
      <c r="A368" s="9" t="str">
        <f t="shared" si="172"/>
        <v>L-039Induk</v>
      </c>
      <c r="B368" s="9" t="str">
        <f t="shared" si="173"/>
        <v>L-039jurusan 1</v>
      </c>
      <c r="C368" s="9" t="str">
        <f t="shared" si="174"/>
        <v>L-039jurusan 2</v>
      </c>
      <c r="D368" s="9" t="str">
        <f t="shared" si="175"/>
        <v>L-039jurusan 3</v>
      </c>
      <c r="E368" s="9" t="str">
        <f t="shared" si="176"/>
        <v>L-039jurusan 4</v>
      </c>
      <c r="F368" s="10" t="s">
        <v>472</v>
      </c>
      <c r="G368" s="10" t="s">
        <v>22</v>
      </c>
      <c r="H368" s="10" t="s">
        <v>475</v>
      </c>
      <c r="I368" s="10" t="s">
        <v>10771</v>
      </c>
      <c r="J368" s="10" t="s">
        <v>10772</v>
      </c>
      <c r="K368" s="10" t="s">
        <v>7465</v>
      </c>
      <c r="L368" s="10"/>
      <c r="M368" s="10"/>
      <c r="N368" s="14">
        <f t="shared" si="177"/>
        <v>0</v>
      </c>
      <c r="O368" s="15" t="e">
        <f t="shared" si="178"/>
        <v>#VALUE!</v>
      </c>
      <c r="P368" s="15" t="e">
        <f t="shared" si="179"/>
        <v>#VALUE!</v>
      </c>
      <c r="Q368" s="17" t="e">
        <f>VLOOKUP($A368,'DATA PENGUKURAN GARDU'!$A:$BS,42,0)</f>
        <v>#N/A</v>
      </c>
      <c r="R368" s="18" t="e">
        <f t="shared" si="188"/>
        <v>#N/A</v>
      </c>
      <c r="S368" s="17" t="e">
        <f>VLOOKUP($A368,'DATA PENGUKURAN GARDU'!$A:$BS,44,0)</f>
        <v>#N/A</v>
      </c>
      <c r="T368" s="18" t="e">
        <f t="shared" si="189"/>
        <v>#N/A</v>
      </c>
      <c r="U368" s="17" t="e">
        <f>VLOOKUP($A368,'DATA PENGUKURAN GARDU'!$A:$BS,46,0)</f>
        <v>#N/A</v>
      </c>
      <c r="V368" s="18" t="e">
        <f t="shared" si="190"/>
        <v>#N/A</v>
      </c>
      <c r="W368" s="17" t="e">
        <f>VLOOKUP($A368,'DATA PENGUKURAN GARDU'!$A:$BS,48,0)</f>
        <v>#N/A</v>
      </c>
      <c r="X368" s="17" t="e">
        <f>VLOOKUP($A368,'DATA PENGUKURAN GARDU'!$A:$BS,53,0)</f>
        <v>#N/A</v>
      </c>
      <c r="Y368" s="17" t="e">
        <f>VLOOKUP($A368,'DATA PENGUKURAN GARDU'!$A:$BS,54,0)</f>
        <v>#N/A</v>
      </c>
      <c r="Z368" s="17" t="e">
        <f>VLOOKUP($A368,'DATA PENGUKURAN GARDU'!$A:$BS,55,0)</f>
        <v>#N/A</v>
      </c>
      <c r="AA368" s="20" t="e">
        <f>VLOOKUP($B368,'DATA PENGUKURAN GARDU'!$A:$BS,42,0)</f>
        <v>#N/A</v>
      </c>
      <c r="AB368" s="21" t="e">
        <f t="shared" si="191"/>
        <v>#N/A</v>
      </c>
      <c r="AC368" s="20" t="e">
        <f>VLOOKUP($B368,'DATA PENGUKURAN GARDU'!$A:$BS,44,0)</f>
        <v>#N/A</v>
      </c>
      <c r="AD368" s="21" t="e">
        <f t="shared" si="192"/>
        <v>#N/A</v>
      </c>
      <c r="AE368" s="20" t="e">
        <f>VLOOKUP($B368,'DATA PENGUKURAN GARDU'!$A:$BS,46,0)</f>
        <v>#N/A</v>
      </c>
      <c r="AF368" s="21" t="e">
        <f t="shared" si="193"/>
        <v>#N/A</v>
      </c>
      <c r="AG368" s="20" t="e">
        <f>VLOOKUP($B368,'DATA PENGUKURAN GARDU'!$A:$BS,46,0)</f>
        <v>#N/A</v>
      </c>
      <c r="AH368" s="20" t="e">
        <f>VLOOKUP($B368,'DATA PENGUKURAN GARDU'!$A:$BS,53,0)</f>
        <v>#N/A</v>
      </c>
      <c r="AI368" s="20" t="e">
        <f>VLOOKUP($B368,'DATA PENGUKURAN GARDU'!$A:$BS,54,0)</f>
        <v>#N/A</v>
      </c>
      <c r="AJ368" s="17" t="e">
        <f>VLOOKUP($C368,'DATA PENGUKURAN GARDU'!$A:$BS,42,0)</f>
        <v>#N/A</v>
      </c>
      <c r="AK368" s="23" t="e">
        <f t="shared" si="194"/>
        <v>#N/A</v>
      </c>
      <c r="AL368" s="17" t="e">
        <f>VLOOKUP($C368,'DATA PENGUKURAN GARDU'!$A:$BS,44,0)</f>
        <v>#N/A</v>
      </c>
      <c r="AM368" s="23" t="e">
        <f t="shared" si="195"/>
        <v>#N/A</v>
      </c>
      <c r="AN368" s="17" t="e">
        <f>VLOOKUP($C368,'DATA PENGUKURAN GARDU'!$A:$BS,46,0)</f>
        <v>#N/A</v>
      </c>
      <c r="AO368" s="23" t="e">
        <f t="shared" si="196"/>
        <v>#N/A</v>
      </c>
      <c r="AP368" s="17" t="e">
        <f>VLOOKUP($C368,'DATA PENGUKURAN GARDU'!$A:$BS,46,0)</f>
        <v>#N/A</v>
      </c>
      <c r="AQ368" s="17" t="e">
        <f>VLOOKUP($C368,'DATA PENGUKURAN GARDU'!$A:$BS,53,0)</f>
        <v>#N/A</v>
      </c>
      <c r="AR368" s="17" t="e">
        <f>VLOOKUP($C368,'DATA PENGUKURAN GARDU'!$A:$BS,54,0)</f>
        <v>#N/A</v>
      </c>
      <c r="AS368" s="20" t="e">
        <f>VLOOKUP($D368,'DATA PENGUKURAN GARDU'!$A:$BS,42,0)</f>
        <v>#N/A</v>
      </c>
      <c r="AT368" s="21" t="e">
        <f t="shared" si="197"/>
        <v>#N/A</v>
      </c>
      <c r="AU368" s="20" t="e">
        <f>VLOOKUP($D368,'DATA PENGUKURAN GARDU'!$A:$BS,44,0)</f>
        <v>#N/A</v>
      </c>
      <c r="AV368" s="21" t="e">
        <f t="shared" si="198"/>
        <v>#N/A</v>
      </c>
      <c r="AW368" s="20" t="e">
        <f>VLOOKUP($D368,'DATA PENGUKURAN GARDU'!$A:$BS,46,0)</f>
        <v>#N/A</v>
      </c>
      <c r="AX368" s="21" t="e">
        <f t="shared" si="199"/>
        <v>#N/A</v>
      </c>
      <c r="AY368" s="20" t="e">
        <f>VLOOKUP($D368,'DATA PENGUKURAN GARDU'!$A:$BS,46,0)</f>
        <v>#N/A</v>
      </c>
      <c r="AZ368" s="20" t="e">
        <f>VLOOKUP($D368,'DATA PENGUKURAN GARDU'!$A:$BS,53,0)</f>
        <v>#N/A</v>
      </c>
      <c r="BA368" s="20" t="e">
        <f>VLOOKUP($D368,'DATA PENGUKURAN GARDU'!$A:$BS,54,0)</f>
        <v>#N/A</v>
      </c>
      <c r="BB368" s="17" t="e">
        <f>VLOOKUP($E368,'DATA PENGUKURAN GARDU'!$A:$BS,42,0)</f>
        <v>#N/A</v>
      </c>
      <c r="BC368" s="23" t="e">
        <f t="shared" si="200"/>
        <v>#N/A</v>
      </c>
      <c r="BD368" s="17" t="e">
        <f>VLOOKUP($E368,'DATA PENGUKURAN GARDU'!$A:$BS,44,0)</f>
        <v>#N/A</v>
      </c>
      <c r="BE368" s="23" t="e">
        <f t="shared" si="201"/>
        <v>#N/A</v>
      </c>
      <c r="BF368" s="17" t="e">
        <f>VLOOKUP($E368,'DATA PENGUKURAN GARDU'!$A:$BS,46,0)</f>
        <v>#N/A</v>
      </c>
      <c r="BG368" s="23" t="e">
        <f t="shared" si="202"/>
        <v>#N/A</v>
      </c>
      <c r="BH368" s="17" t="e">
        <f>VLOOKUP($E368,'DATA PENGUKURAN GARDU'!$A:$BS,46,0)</f>
        <v>#N/A</v>
      </c>
      <c r="BI368" s="17" t="e">
        <f>VLOOKUP($E368,'DATA PENGUKURAN GARDU'!$A:$BS,53,0)</f>
        <v>#N/A</v>
      </c>
      <c r="BJ368" s="17" t="e">
        <f>VLOOKUP($E368,'DATA PENGUKURAN GARDU'!$A:$BS,54,0)</f>
        <v>#N/A</v>
      </c>
      <c r="BK368" s="20" t="e">
        <f t="shared" si="180"/>
        <v>#N/A</v>
      </c>
      <c r="BL368" s="20" t="e">
        <f t="shared" si="181"/>
        <v>#N/A</v>
      </c>
      <c r="BM368" s="20" t="e">
        <f t="shared" si="182"/>
        <v>#N/A</v>
      </c>
      <c r="BN368" s="25" t="e">
        <f t="shared" si="183"/>
        <v>#N/A</v>
      </c>
      <c r="BO368" s="26" t="str">
        <f t="shared" si="184"/>
        <v>0</v>
      </c>
      <c r="BP368" s="21" t="e">
        <f t="shared" si="185"/>
        <v>#VALUE!</v>
      </c>
      <c r="BQ368" s="20" t="e">
        <f t="shared" si="186"/>
        <v>#N/A</v>
      </c>
      <c r="BR368" s="20" t="e">
        <v>#N/A</v>
      </c>
      <c r="BS368" s="9" t="e">
        <v>#N/A</v>
      </c>
      <c r="BT368" s="2" t="e">
        <f t="shared" si="187"/>
        <v>#VALUE!</v>
      </c>
      <c r="BU368" s="2" t="e">
        <f t="shared" si="170"/>
        <v>#N/A</v>
      </c>
      <c r="BV368" s="2" t="e">
        <f t="shared" si="171"/>
        <v>#N/A</v>
      </c>
    </row>
    <row r="369" s="2" customFormat="1" ht="22.95" customHeight="1" spans="1:74">
      <c r="A369" s="9" t="str">
        <f t="shared" si="172"/>
        <v>L-044Induk</v>
      </c>
      <c r="B369" s="9" t="str">
        <f t="shared" si="173"/>
        <v>L-044jurusan 1</v>
      </c>
      <c r="C369" s="9" t="str">
        <f t="shared" si="174"/>
        <v>L-044jurusan 2</v>
      </c>
      <c r="D369" s="9" t="str">
        <f t="shared" si="175"/>
        <v>L-044jurusan 3</v>
      </c>
      <c r="E369" s="9" t="str">
        <f t="shared" si="176"/>
        <v>L-044jurusan 4</v>
      </c>
      <c r="F369" s="10" t="s">
        <v>472</v>
      </c>
      <c r="G369" s="10" t="s">
        <v>22</v>
      </c>
      <c r="H369" s="10" t="s">
        <v>476</v>
      </c>
      <c r="I369" s="10" t="s">
        <v>10773</v>
      </c>
      <c r="J369" s="10" t="s">
        <v>10774</v>
      </c>
      <c r="K369" s="10" t="s">
        <v>7465</v>
      </c>
      <c r="L369" s="10"/>
      <c r="M369" s="10"/>
      <c r="N369" s="14">
        <f t="shared" si="177"/>
        <v>0</v>
      </c>
      <c r="O369" s="15" t="e">
        <f t="shared" si="178"/>
        <v>#VALUE!</v>
      </c>
      <c r="P369" s="15" t="e">
        <f t="shared" si="179"/>
        <v>#VALUE!</v>
      </c>
      <c r="Q369" s="17" t="e">
        <f>VLOOKUP($A369,'DATA PENGUKURAN GARDU'!$A:$BS,42,0)</f>
        <v>#N/A</v>
      </c>
      <c r="R369" s="18" t="e">
        <f t="shared" si="188"/>
        <v>#N/A</v>
      </c>
      <c r="S369" s="17" t="e">
        <f>VLOOKUP($A369,'DATA PENGUKURAN GARDU'!$A:$BS,44,0)</f>
        <v>#N/A</v>
      </c>
      <c r="T369" s="18" t="e">
        <f t="shared" si="189"/>
        <v>#N/A</v>
      </c>
      <c r="U369" s="17" t="e">
        <f>VLOOKUP($A369,'DATA PENGUKURAN GARDU'!$A:$BS,46,0)</f>
        <v>#N/A</v>
      </c>
      <c r="V369" s="18" t="e">
        <f t="shared" si="190"/>
        <v>#N/A</v>
      </c>
      <c r="W369" s="17" t="e">
        <f>VLOOKUP($A369,'DATA PENGUKURAN GARDU'!$A:$BS,48,0)</f>
        <v>#N/A</v>
      </c>
      <c r="X369" s="17" t="e">
        <f>VLOOKUP($A369,'DATA PENGUKURAN GARDU'!$A:$BS,53,0)</f>
        <v>#N/A</v>
      </c>
      <c r="Y369" s="17" t="e">
        <f>VLOOKUP($A369,'DATA PENGUKURAN GARDU'!$A:$BS,54,0)</f>
        <v>#N/A</v>
      </c>
      <c r="Z369" s="17" t="e">
        <f>VLOOKUP($A369,'DATA PENGUKURAN GARDU'!$A:$BS,55,0)</f>
        <v>#N/A</v>
      </c>
      <c r="AA369" s="20" t="e">
        <f>VLOOKUP($B369,'DATA PENGUKURAN GARDU'!$A:$BS,42,0)</f>
        <v>#N/A</v>
      </c>
      <c r="AB369" s="21" t="e">
        <f t="shared" si="191"/>
        <v>#N/A</v>
      </c>
      <c r="AC369" s="20" t="e">
        <f>VLOOKUP($B369,'DATA PENGUKURAN GARDU'!$A:$BS,44,0)</f>
        <v>#N/A</v>
      </c>
      <c r="AD369" s="21" t="e">
        <f t="shared" si="192"/>
        <v>#N/A</v>
      </c>
      <c r="AE369" s="20" t="e">
        <f>VLOOKUP($B369,'DATA PENGUKURAN GARDU'!$A:$BS,46,0)</f>
        <v>#N/A</v>
      </c>
      <c r="AF369" s="21" t="e">
        <f t="shared" si="193"/>
        <v>#N/A</v>
      </c>
      <c r="AG369" s="20" t="e">
        <f>VLOOKUP($B369,'DATA PENGUKURAN GARDU'!$A:$BS,46,0)</f>
        <v>#N/A</v>
      </c>
      <c r="AH369" s="20" t="e">
        <f>VLOOKUP($B369,'DATA PENGUKURAN GARDU'!$A:$BS,53,0)</f>
        <v>#N/A</v>
      </c>
      <c r="AI369" s="20" t="e">
        <f>VLOOKUP($B369,'DATA PENGUKURAN GARDU'!$A:$BS,54,0)</f>
        <v>#N/A</v>
      </c>
      <c r="AJ369" s="17" t="e">
        <f>VLOOKUP($C369,'DATA PENGUKURAN GARDU'!$A:$BS,42,0)</f>
        <v>#N/A</v>
      </c>
      <c r="AK369" s="23" t="e">
        <f t="shared" si="194"/>
        <v>#N/A</v>
      </c>
      <c r="AL369" s="17" t="e">
        <f>VLOOKUP($C369,'DATA PENGUKURAN GARDU'!$A:$BS,44,0)</f>
        <v>#N/A</v>
      </c>
      <c r="AM369" s="23" t="e">
        <f t="shared" si="195"/>
        <v>#N/A</v>
      </c>
      <c r="AN369" s="17" t="e">
        <f>VLOOKUP($C369,'DATA PENGUKURAN GARDU'!$A:$BS,46,0)</f>
        <v>#N/A</v>
      </c>
      <c r="AO369" s="23" t="e">
        <f t="shared" si="196"/>
        <v>#N/A</v>
      </c>
      <c r="AP369" s="17" t="e">
        <f>VLOOKUP($C369,'DATA PENGUKURAN GARDU'!$A:$BS,46,0)</f>
        <v>#N/A</v>
      </c>
      <c r="AQ369" s="17" t="e">
        <f>VLOOKUP($C369,'DATA PENGUKURAN GARDU'!$A:$BS,53,0)</f>
        <v>#N/A</v>
      </c>
      <c r="AR369" s="17" t="e">
        <f>VLOOKUP($C369,'DATA PENGUKURAN GARDU'!$A:$BS,54,0)</f>
        <v>#N/A</v>
      </c>
      <c r="AS369" s="20" t="e">
        <f>VLOOKUP($D369,'DATA PENGUKURAN GARDU'!$A:$BS,42,0)</f>
        <v>#N/A</v>
      </c>
      <c r="AT369" s="21" t="e">
        <f t="shared" si="197"/>
        <v>#N/A</v>
      </c>
      <c r="AU369" s="20" t="e">
        <f>VLOOKUP($D369,'DATA PENGUKURAN GARDU'!$A:$BS,44,0)</f>
        <v>#N/A</v>
      </c>
      <c r="AV369" s="21" t="e">
        <f t="shared" si="198"/>
        <v>#N/A</v>
      </c>
      <c r="AW369" s="20" t="e">
        <f>VLOOKUP($D369,'DATA PENGUKURAN GARDU'!$A:$BS,46,0)</f>
        <v>#N/A</v>
      </c>
      <c r="AX369" s="21" t="e">
        <f t="shared" si="199"/>
        <v>#N/A</v>
      </c>
      <c r="AY369" s="20" t="e">
        <f>VLOOKUP($D369,'DATA PENGUKURAN GARDU'!$A:$BS,46,0)</f>
        <v>#N/A</v>
      </c>
      <c r="AZ369" s="20" t="e">
        <f>VLOOKUP($D369,'DATA PENGUKURAN GARDU'!$A:$BS,53,0)</f>
        <v>#N/A</v>
      </c>
      <c r="BA369" s="20" t="e">
        <f>VLOOKUP($D369,'DATA PENGUKURAN GARDU'!$A:$BS,54,0)</f>
        <v>#N/A</v>
      </c>
      <c r="BB369" s="17" t="e">
        <f>VLOOKUP($E369,'DATA PENGUKURAN GARDU'!$A:$BS,42,0)</f>
        <v>#N/A</v>
      </c>
      <c r="BC369" s="23" t="e">
        <f t="shared" si="200"/>
        <v>#N/A</v>
      </c>
      <c r="BD369" s="17" t="e">
        <f>VLOOKUP($E369,'DATA PENGUKURAN GARDU'!$A:$BS,44,0)</f>
        <v>#N/A</v>
      </c>
      <c r="BE369" s="23" t="e">
        <f t="shared" si="201"/>
        <v>#N/A</v>
      </c>
      <c r="BF369" s="17" t="e">
        <f>VLOOKUP($E369,'DATA PENGUKURAN GARDU'!$A:$BS,46,0)</f>
        <v>#N/A</v>
      </c>
      <c r="BG369" s="23" t="e">
        <f t="shared" si="202"/>
        <v>#N/A</v>
      </c>
      <c r="BH369" s="17" t="e">
        <f>VLOOKUP($E369,'DATA PENGUKURAN GARDU'!$A:$BS,46,0)</f>
        <v>#N/A</v>
      </c>
      <c r="BI369" s="17" t="e">
        <f>VLOOKUP($E369,'DATA PENGUKURAN GARDU'!$A:$BS,53,0)</f>
        <v>#N/A</v>
      </c>
      <c r="BJ369" s="17" t="e">
        <f>VLOOKUP($E369,'DATA PENGUKURAN GARDU'!$A:$BS,54,0)</f>
        <v>#N/A</v>
      </c>
      <c r="BK369" s="20" t="e">
        <f t="shared" si="180"/>
        <v>#N/A</v>
      </c>
      <c r="BL369" s="20" t="e">
        <f t="shared" si="181"/>
        <v>#N/A</v>
      </c>
      <c r="BM369" s="20" t="e">
        <f t="shared" si="182"/>
        <v>#N/A</v>
      </c>
      <c r="BN369" s="25" t="e">
        <f t="shared" si="183"/>
        <v>#N/A</v>
      </c>
      <c r="BO369" s="26" t="str">
        <f t="shared" si="184"/>
        <v>0</v>
      </c>
      <c r="BP369" s="21" t="e">
        <f t="shared" si="185"/>
        <v>#VALUE!</v>
      </c>
      <c r="BQ369" s="20" t="e">
        <f t="shared" si="186"/>
        <v>#N/A</v>
      </c>
      <c r="BR369" s="20" t="e">
        <v>#N/A</v>
      </c>
      <c r="BS369" s="9" t="e">
        <v>#N/A</v>
      </c>
      <c r="BT369" s="2" t="e">
        <f t="shared" si="187"/>
        <v>#VALUE!</v>
      </c>
      <c r="BU369" s="2" t="e">
        <f t="shared" si="170"/>
        <v>#N/A</v>
      </c>
      <c r="BV369" s="2" t="e">
        <f t="shared" si="171"/>
        <v>#N/A</v>
      </c>
    </row>
    <row r="370" s="2" customFormat="1" ht="22.95" customHeight="1" spans="1:74">
      <c r="A370" s="9" t="str">
        <f t="shared" si="172"/>
        <v>NL 024Induk</v>
      </c>
      <c r="B370" s="9" t="str">
        <f t="shared" si="173"/>
        <v>NL 024jurusan 1</v>
      </c>
      <c r="C370" s="9" t="str">
        <f t="shared" si="174"/>
        <v>NL 024jurusan 2</v>
      </c>
      <c r="D370" s="9" t="str">
        <f t="shared" si="175"/>
        <v>NL 024jurusan 3</v>
      </c>
      <c r="E370" s="9" t="str">
        <f t="shared" si="176"/>
        <v>NL 024jurusan 4</v>
      </c>
      <c r="F370" s="10" t="s">
        <v>324</v>
      </c>
      <c r="G370" s="10" t="s">
        <v>101</v>
      </c>
      <c r="H370" s="10" t="s">
        <v>477</v>
      </c>
      <c r="I370" s="10" t="s">
        <v>10775</v>
      </c>
      <c r="J370" s="10" t="s">
        <v>10776</v>
      </c>
      <c r="K370" s="10" t="s">
        <v>7465</v>
      </c>
      <c r="L370" s="10"/>
      <c r="M370" s="10"/>
      <c r="N370" s="14">
        <f t="shared" si="177"/>
        <v>0</v>
      </c>
      <c r="O370" s="15" t="e">
        <f t="shared" si="178"/>
        <v>#VALUE!</v>
      </c>
      <c r="P370" s="15" t="e">
        <f t="shared" si="179"/>
        <v>#VALUE!</v>
      </c>
      <c r="Q370" s="17" t="e">
        <f>VLOOKUP($A370,'DATA PENGUKURAN GARDU'!$A:$BS,42,0)</f>
        <v>#N/A</v>
      </c>
      <c r="R370" s="18" t="e">
        <f t="shared" si="188"/>
        <v>#N/A</v>
      </c>
      <c r="S370" s="17" t="e">
        <f>VLOOKUP($A370,'DATA PENGUKURAN GARDU'!$A:$BS,44,0)</f>
        <v>#N/A</v>
      </c>
      <c r="T370" s="18" t="e">
        <f t="shared" si="189"/>
        <v>#N/A</v>
      </c>
      <c r="U370" s="17" t="e">
        <f>VLOOKUP($A370,'DATA PENGUKURAN GARDU'!$A:$BS,46,0)</f>
        <v>#N/A</v>
      </c>
      <c r="V370" s="18" t="e">
        <f t="shared" si="190"/>
        <v>#N/A</v>
      </c>
      <c r="W370" s="17" t="e">
        <f>VLOOKUP($A370,'DATA PENGUKURAN GARDU'!$A:$BS,48,0)</f>
        <v>#N/A</v>
      </c>
      <c r="X370" s="17" t="e">
        <f>VLOOKUP($A370,'DATA PENGUKURAN GARDU'!$A:$BS,53,0)</f>
        <v>#N/A</v>
      </c>
      <c r="Y370" s="17" t="e">
        <f>VLOOKUP($A370,'DATA PENGUKURAN GARDU'!$A:$BS,54,0)</f>
        <v>#N/A</v>
      </c>
      <c r="Z370" s="17" t="e">
        <f>VLOOKUP($A370,'DATA PENGUKURAN GARDU'!$A:$BS,55,0)</f>
        <v>#N/A</v>
      </c>
      <c r="AA370" s="20" t="e">
        <f>VLOOKUP($B370,'DATA PENGUKURAN GARDU'!$A:$BS,42,0)</f>
        <v>#N/A</v>
      </c>
      <c r="AB370" s="21" t="e">
        <f t="shared" si="191"/>
        <v>#N/A</v>
      </c>
      <c r="AC370" s="20" t="e">
        <f>VLOOKUP($B370,'DATA PENGUKURAN GARDU'!$A:$BS,44,0)</f>
        <v>#N/A</v>
      </c>
      <c r="AD370" s="21" t="e">
        <f t="shared" si="192"/>
        <v>#N/A</v>
      </c>
      <c r="AE370" s="20" t="e">
        <f>VLOOKUP($B370,'DATA PENGUKURAN GARDU'!$A:$BS,46,0)</f>
        <v>#N/A</v>
      </c>
      <c r="AF370" s="21" t="e">
        <f t="shared" si="193"/>
        <v>#N/A</v>
      </c>
      <c r="AG370" s="20" t="e">
        <f>VLOOKUP($B370,'DATA PENGUKURAN GARDU'!$A:$BS,46,0)</f>
        <v>#N/A</v>
      </c>
      <c r="AH370" s="20" t="e">
        <f>VLOOKUP($B370,'DATA PENGUKURAN GARDU'!$A:$BS,53,0)</f>
        <v>#N/A</v>
      </c>
      <c r="AI370" s="20" t="e">
        <f>VLOOKUP($B370,'DATA PENGUKURAN GARDU'!$A:$BS,54,0)</f>
        <v>#N/A</v>
      </c>
      <c r="AJ370" s="17" t="e">
        <f>VLOOKUP($C370,'DATA PENGUKURAN GARDU'!$A:$BS,42,0)</f>
        <v>#N/A</v>
      </c>
      <c r="AK370" s="23" t="e">
        <f t="shared" si="194"/>
        <v>#N/A</v>
      </c>
      <c r="AL370" s="17" t="e">
        <f>VLOOKUP($C370,'DATA PENGUKURAN GARDU'!$A:$BS,44,0)</f>
        <v>#N/A</v>
      </c>
      <c r="AM370" s="23" t="e">
        <f t="shared" si="195"/>
        <v>#N/A</v>
      </c>
      <c r="AN370" s="17" t="e">
        <f>VLOOKUP($C370,'DATA PENGUKURAN GARDU'!$A:$BS,46,0)</f>
        <v>#N/A</v>
      </c>
      <c r="AO370" s="23" t="e">
        <f t="shared" si="196"/>
        <v>#N/A</v>
      </c>
      <c r="AP370" s="17" t="e">
        <f>VLOOKUP($C370,'DATA PENGUKURAN GARDU'!$A:$BS,46,0)</f>
        <v>#N/A</v>
      </c>
      <c r="AQ370" s="17" t="e">
        <f>VLOOKUP($C370,'DATA PENGUKURAN GARDU'!$A:$BS,53,0)</f>
        <v>#N/A</v>
      </c>
      <c r="AR370" s="17" t="e">
        <f>VLOOKUP($C370,'DATA PENGUKURAN GARDU'!$A:$BS,54,0)</f>
        <v>#N/A</v>
      </c>
      <c r="AS370" s="20" t="e">
        <f>VLOOKUP($D370,'DATA PENGUKURAN GARDU'!$A:$BS,42,0)</f>
        <v>#N/A</v>
      </c>
      <c r="AT370" s="21" t="e">
        <f t="shared" si="197"/>
        <v>#N/A</v>
      </c>
      <c r="AU370" s="20" t="e">
        <f>VLOOKUP($D370,'DATA PENGUKURAN GARDU'!$A:$BS,44,0)</f>
        <v>#N/A</v>
      </c>
      <c r="AV370" s="21" t="e">
        <f t="shared" si="198"/>
        <v>#N/A</v>
      </c>
      <c r="AW370" s="20" t="e">
        <f>VLOOKUP($D370,'DATA PENGUKURAN GARDU'!$A:$BS,46,0)</f>
        <v>#N/A</v>
      </c>
      <c r="AX370" s="21" t="e">
        <f t="shared" si="199"/>
        <v>#N/A</v>
      </c>
      <c r="AY370" s="20" t="e">
        <f>VLOOKUP($D370,'DATA PENGUKURAN GARDU'!$A:$BS,46,0)</f>
        <v>#N/A</v>
      </c>
      <c r="AZ370" s="20" t="e">
        <f>VLOOKUP($D370,'DATA PENGUKURAN GARDU'!$A:$BS,53,0)</f>
        <v>#N/A</v>
      </c>
      <c r="BA370" s="20" t="e">
        <f>VLOOKUP($D370,'DATA PENGUKURAN GARDU'!$A:$BS,54,0)</f>
        <v>#N/A</v>
      </c>
      <c r="BB370" s="17" t="e">
        <f>VLOOKUP($E370,'DATA PENGUKURAN GARDU'!$A:$BS,42,0)</f>
        <v>#N/A</v>
      </c>
      <c r="BC370" s="23" t="e">
        <f t="shared" si="200"/>
        <v>#N/A</v>
      </c>
      <c r="BD370" s="17" t="e">
        <f>VLOOKUP($E370,'DATA PENGUKURAN GARDU'!$A:$BS,44,0)</f>
        <v>#N/A</v>
      </c>
      <c r="BE370" s="23" t="e">
        <f t="shared" si="201"/>
        <v>#N/A</v>
      </c>
      <c r="BF370" s="17" t="e">
        <f>VLOOKUP($E370,'DATA PENGUKURAN GARDU'!$A:$BS,46,0)</f>
        <v>#N/A</v>
      </c>
      <c r="BG370" s="23" t="e">
        <f t="shared" si="202"/>
        <v>#N/A</v>
      </c>
      <c r="BH370" s="17" t="e">
        <f>VLOOKUP($E370,'DATA PENGUKURAN GARDU'!$A:$BS,46,0)</f>
        <v>#N/A</v>
      </c>
      <c r="BI370" s="17" t="e">
        <f>VLOOKUP($E370,'DATA PENGUKURAN GARDU'!$A:$BS,53,0)</f>
        <v>#N/A</v>
      </c>
      <c r="BJ370" s="17" t="e">
        <f>VLOOKUP($E370,'DATA PENGUKURAN GARDU'!$A:$BS,54,0)</f>
        <v>#N/A</v>
      </c>
      <c r="BK370" s="20" t="e">
        <f t="shared" si="180"/>
        <v>#N/A</v>
      </c>
      <c r="BL370" s="20" t="e">
        <f t="shared" si="181"/>
        <v>#N/A</v>
      </c>
      <c r="BM370" s="20" t="e">
        <f t="shared" si="182"/>
        <v>#N/A</v>
      </c>
      <c r="BN370" s="25" t="e">
        <f t="shared" si="183"/>
        <v>#N/A</v>
      </c>
      <c r="BO370" s="26" t="str">
        <f t="shared" si="184"/>
        <v>0</v>
      </c>
      <c r="BP370" s="21" t="e">
        <f t="shared" si="185"/>
        <v>#VALUE!</v>
      </c>
      <c r="BQ370" s="20" t="e">
        <f t="shared" si="186"/>
        <v>#N/A</v>
      </c>
      <c r="BR370" s="20" t="e">
        <v>#N/A</v>
      </c>
      <c r="BS370" s="9" t="e">
        <v>#N/A</v>
      </c>
      <c r="BT370" s="2" t="e">
        <f t="shared" si="187"/>
        <v>#VALUE!</v>
      </c>
      <c r="BU370" s="2" t="e">
        <f t="shared" si="170"/>
        <v>#N/A</v>
      </c>
      <c r="BV370" s="2" t="e">
        <f t="shared" si="171"/>
        <v>#N/A</v>
      </c>
    </row>
    <row r="371" s="2" customFormat="1" ht="22.95" customHeight="1" spans="1:74">
      <c r="A371" s="9" t="str">
        <f t="shared" si="172"/>
        <v>NL 025Induk</v>
      </c>
      <c r="B371" s="9" t="str">
        <f t="shared" si="173"/>
        <v>NL 025jurusan 1</v>
      </c>
      <c r="C371" s="9" t="str">
        <f t="shared" si="174"/>
        <v>NL 025jurusan 2</v>
      </c>
      <c r="D371" s="9" t="str">
        <f t="shared" si="175"/>
        <v>NL 025jurusan 3</v>
      </c>
      <c r="E371" s="9" t="str">
        <f t="shared" si="176"/>
        <v>NL 025jurusan 4</v>
      </c>
      <c r="F371" s="10" t="s">
        <v>324</v>
      </c>
      <c r="G371" s="10" t="s">
        <v>101</v>
      </c>
      <c r="H371" s="10" t="s">
        <v>478</v>
      </c>
      <c r="I371" s="10" t="s">
        <v>10777</v>
      </c>
      <c r="J371" s="10" t="s">
        <v>10778</v>
      </c>
      <c r="K371" s="10" t="s">
        <v>7465</v>
      </c>
      <c r="L371" s="10"/>
      <c r="M371" s="10"/>
      <c r="N371" s="14">
        <f t="shared" si="177"/>
        <v>0</v>
      </c>
      <c r="O371" s="15" t="e">
        <f t="shared" si="178"/>
        <v>#VALUE!</v>
      </c>
      <c r="P371" s="15" t="e">
        <f t="shared" si="179"/>
        <v>#VALUE!</v>
      </c>
      <c r="Q371" s="17" t="e">
        <f>VLOOKUP($A371,'DATA PENGUKURAN GARDU'!$A:$BS,42,0)</f>
        <v>#N/A</v>
      </c>
      <c r="R371" s="18" t="e">
        <f t="shared" si="188"/>
        <v>#N/A</v>
      </c>
      <c r="S371" s="17" t="e">
        <f>VLOOKUP($A371,'DATA PENGUKURAN GARDU'!$A:$BS,44,0)</f>
        <v>#N/A</v>
      </c>
      <c r="T371" s="18" t="e">
        <f t="shared" si="189"/>
        <v>#N/A</v>
      </c>
      <c r="U371" s="17" t="e">
        <f>VLOOKUP($A371,'DATA PENGUKURAN GARDU'!$A:$BS,46,0)</f>
        <v>#N/A</v>
      </c>
      <c r="V371" s="18" t="e">
        <f t="shared" si="190"/>
        <v>#N/A</v>
      </c>
      <c r="W371" s="17" t="e">
        <f>VLOOKUP($A371,'DATA PENGUKURAN GARDU'!$A:$BS,48,0)</f>
        <v>#N/A</v>
      </c>
      <c r="X371" s="17" t="e">
        <f>VLOOKUP($A371,'DATA PENGUKURAN GARDU'!$A:$BS,53,0)</f>
        <v>#N/A</v>
      </c>
      <c r="Y371" s="17" t="e">
        <f>VLOOKUP($A371,'DATA PENGUKURAN GARDU'!$A:$BS,54,0)</f>
        <v>#N/A</v>
      </c>
      <c r="Z371" s="17" t="e">
        <f>VLOOKUP($A371,'DATA PENGUKURAN GARDU'!$A:$BS,55,0)</f>
        <v>#N/A</v>
      </c>
      <c r="AA371" s="20" t="e">
        <f>VLOOKUP($B371,'DATA PENGUKURAN GARDU'!$A:$BS,42,0)</f>
        <v>#N/A</v>
      </c>
      <c r="AB371" s="21" t="e">
        <f t="shared" si="191"/>
        <v>#N/A</v>
      </c>
      <c r="AC371" s="20" t="e">
        <f>VLOOKUP($B371,'DATA PENGUKURAN GARDU'!$A:$BS,44,0)</f>
        <v>#N/A</v>
      </c>
      <c r="AD371" s="21" t="e">
        <f t="shared" si="192"/>
        <v>#N/A</v>
      </c>
      <c r="AE371" s="20" t="e">
        <f>VLOOKUP($B371,'DATA PENGUKURAN GARDU'!$A:$BS,46,0)</f>
        <v>#N/A</v>
      </c>
      <c r="AF371" s="21" t="e">
        <f t="shared" si="193"/>
        <v>#N/A</v>
      </c>
      <c r="AG371" s="20" t="e">
        <f>VLOOKUP($B371,'DATA PENGUKURAN GARDU'!$A:$BS,46,0)</f>
        <v>#N/A</v>
      </c>
      <c r="AH371" s="20" t="e">
        <f>VLOOKUP($B371,'DATA PENGUKURAN GARDU'!$A:$BS,53,0)</f>
        <v>#N/A</v>
      </c>
      <c r="AI371" s="20" t="e">
        <f>VLOOKUP($B371,'DATA PENGUKURAN GARDU'!$A:$BS,54,0)</f>
        <v>#N/A</v>
      </c>
      <c r="AJ371" s="17" t="e">
        <f>VLOOKUP($C371,'DATA PENGUKURAN GARDU'!$A:$BS,42,0)</f>
        <v>#N/A</v>
      </c>
      <c r="AK371" s="23" t="e">
        <f t="shared" si="194"/>
        <v>#N/A</v>
      </c>
      <c r="AL371" s="17" t="e">
        <f>VLOOKUP($C371,'DATA PENGUKURAN GARDU'!$A:$BS,44,0)</f>
        <v>#N/A</v>
      </c>
      <c r="AM371" s="23" t="e">
        <f t="shared" si="195"/>
        <v>#N/A</v>
      </c>
      <c r="AN371" s="17" t="e">
        <f>VLOOKUP($C371,'DATA PENGUKURAN GARDU'!$A:$BS,46,0)</f>
        <v>#N/A</v>
      </c>
      <c r="AO371" s="23" t="e">
        <f t="shared" si="196"/>
        <v>#N/A</v>
      </c>
      <c r="AP371" s="17" t="e">
        <f>VLOOKUP($C371,'DATA PENGUKURAN GARDU'!$A:$BS,46,0)</f>
        <v>#N/A</v>
      </c>
      <c r="AQ371" s="17" t="e">
        <f>VLOOKUP($C371,'DATA PENGUKURAN GARDU'!$A:$BS,53,0)</f>
        <v>#N/A</v>
      </c>
      <c r="AR371" s="17" t="e">
        <f>VLOOKUP($C371,'DATA PENGUKURAN GARDU'!$A:$BS,54,0)</f>
        <v>#N/A</v>
      </c>
      <c r="AS371" s="20" t="e">
        <f>VLOOKUP($D371,'DATA PENGUKURAN GARDU'!$A:$BS,42,0)</f>
        <v>#N/A</v>
      </c>
      <c r="AT371" s="21" t="e">
        <f t="shared" si="197"/>
        <v>#N/A</v>
      </c>
      <c r="AU371" s="20" t="e">
        <f>VLOOKUP($D371,'DATA PENGUKURAN GARDU'!$A:$BS,44,0)</f>
        <v>#N/A</v>
      </c>
      <c r="AV371" s="21" t="e">
        <f t="shared" si="198"/>
        <v>#N/A</v>
      </c>
      <c r="AW371" s="20" t="e">
        <f>VLOOKUP($D371,'DATA PENGUKURAN GARDU'!$A:$BS,46,0)</f>
        <v>#N/A</v>
      </c>
      <c r="AX371" s="21" t="e">
        <f t="shared" si="199"/>
        <v>#N/A</v>
      </c>
      <c r="AY371" s="20" t="e">
        <f>VLOOKUP($D371,'DATA PENGUKURAN GARDU'!$A:$BS,46,0)</f>
        <v>#N/A</v>
      </c>
      <c r="AZ371" s="20" t="e">
        <f>VLOOKUP($D371,'DATA PENGUKURAN GARDU'!$A:$BS,53,0)</f>
        <v>#N/A</v>
      </c>
      <c r="BA371" s="20" t="e">
        <f>VLOOKUP($D371,'DATA PENGUKURAN GARDU'!$A:$BS,54,0)</f>
        <v>#N/A</v>
      </c>
      <c r="BB371" s="17" t="e">
        <f>VLOOKUP($E371,'DATA PENGUKURAN GARDU'!$A:$BS,42,0)</f>
        <v>#N/A</v>
      </c>
      <c r="BC371" s="23" t="e">
        <f t="shared" si="200"/>
        <v>#N/A</v>
      </c>
      <c r="BD371" s="17" t="e">
        <f>VLOOKUP($E371,'DATA PENGUKURAN GARDU'!$A:$BS,44,0)</f>
        <v>#N/A</v>
      </c>
      <c r="BE371" s="23" t="e">
        <f t="shared" si="201"/>
        <v>#N/A</v>
      </c>
      <c r="BF371" s="17" t="e">
        <f>VLOOKUP($E371,'DATA PENGUKURAN GARDU'!$A:$BS,46,0)</f>
        <v>#N/A</v>
      </c>
      <c r="BG371" s="23" t="e">
        <f t="shared" si="202"/>
        <v>#N/A</v>
      </c>
      <c r="BH371" s="17" t="e">
        <f>VLOOKUP($E371,'DATA PENGUKURAN GARDU'!$A:$BS,46,0)</f>
        <v>#N/A</v>
      </c>
      <c r="BI371" s="17" t="e">
        <f>VLOOKUP($E371,'DATA PENGUKURAN GARDU'!$A:$BS,53,0)</f>
        <v>#N/A</v>
      </c>
      <c r="BJ371" s="17" t="e">
        <f>VLOOKUP($E371,'DATA PENGUKURAN GARDU'!$A:$BS,54,0)</f>
        <v>#N/A</v>
      </c>
      <c r="BK371" s="20" t="e">
        <f t="shared" si="180"/>
        <v>#N/A</v>
      </c>
      <c r="BL371" s="20" t="e">
        <f t="shared" si="181"/>
        <v>#N/A</v>
      </c>
      <c r="BM371" s="20" t="e">
        <f t="shared" si="182"/>
        <v>#N/A</v>
      </c>
      <c r="BN371" s="25" t="e">
        <f t="shared" si="183"/>
        <v>#N/A</v>
      </c>
      <c r="BO371" s="26" t="str">
        <f t="shared" si="184"/>
        <v>0</v>
      </c>
      <c r="BP371" s="21" t="e">
        <f t="shared" si="185"/>
        <v>#VALUE!</v>
      </c>
      <c r="BQ371" s="20" t="e">
        <f t="shared" si="186"/>
        <v>#N/A</v>
      </c>
      <c r="BR371" s="20" t="e">
        <v>#N/A</v>
      </c>
      <c r="BS371" s="9" t="e">
        <v>#N/A</v>
      </c>
      <c r="BT371" s="2" t="e">
        <f t="shared" si="187"/>
        <v>#VALUE!</v>
      </c>
      <c r="BU371" s="2" t="e">
        <f t="shared" si="170"/>
        <v>#N/A</v>
      </c>
      <c r="BV371" s="2" t="e">
        <f t="shared" si="171"/>
        <v>#N/A</v>
      </c>
    </row>
    <row r="372" s="2" customFormat="1" ht="22.95" customHeight="1" spans="1:74">
      <c r="A372" s="9" t="str">
        <f t="shared" si="172"/>
        <v>NL 034Induk</v>
      </c>
      <c r="B372" s="9" t="str">
        <f t="shared" si="173"/>
        <v>NL 034jurusan 1</v>
      </c>
      <c r="C372" s="9" t="str">
        <f t="shared" si="174"/>
        <v>NL 034jurusan 2</v>
      </c>
      <c r="D372" s="9" t="str">
        <f t="shared" si="175"/>
        <v>NL 034jurusan 3</v>
      </c>
      <c r="E372" s="9" t="str">
        <f t="shared" si="176"/>
        <v>NL 034jurusan 4</v>
      </c>
      <c r="F372" s="10" t="s">
        <v>324</v>
      </c>
      <c r="G372" s="10" t="s">
        <v>101</v>
      </c>
      <c r="H372" s="10" t="s">
        <v>479</v>
      </c>
      <c r="I372" s="10" t="s">
        <v>10779</v>
      </c>
      <c r="J372" s="10" t="s">
        <v>10780</v>
      </c>
      <c r="K372" s="10" t="s">
        <v>7465</v>
      </c>
      <c r="L372" s="10"/>
      <c r="M372" s="10"/>
      <c r="N372" s="14">
        <f t="shared" si="177"/>
        <v>0</v>
      </c>
      <c r="O372" s="15" t="e">
        <f t="shared" si="178"/>
        <v>#VALUE!</v>
      </c>
      <c r="P372" s="15" t="e">
        <f t="shared" si="179"/>
        <v>#VALUE!</v>
      </c>
      <c r="Q372" s="17" t="e">
        <f>VLOOKUP($A372,'DATA PENGUKURAN GARDU'!$A:$BS,42,0)</f>
        <v>#N/A</v>
      </c>
      <c r="R372" s="18" t="e">
        <f t="shared" si="188"/>
        <v>#N/A</v>
      </c>
      <c r="S372" s="17" t="e">
        <f>VLOOKUP($A372,'DATA PENGUKURAN GARDU'!$A:$BS,44,0)</f>
        <v>#N/A</v>
      </c>
      <c r="T372" s="18" t="e">
        <f t="shared" si="189"/>
        <v>#N/A</v>
      </c>
      <c r="U372" s="17" t="e">
        <f>VLOOKUP($A372,'DATA PENGUKURAN GARDU'!$A:$BS,46,0)</f>
        <v>#N/A</v>
      </c>
      <c r="V372" s="18" t="e">
        <f t="shared" si="190"/>
        <v>#N/A</v>
      </c>
      <c r="W372" s="17" t="e">
        <f>VLOOKUP($A372,'DATA PENGUKURAN GARDU'!$A:$BS,48,0)</f>
        <v>#N/A</v>
      </c>
      <c r="X372" s="17" t="e">
        <f>VLOOKUP($A372,'DATA PENGUKURAN GARDU'!$A:$BS,53,0)</f>
        <v>#N/A</v>
      </c>
      <c r="Y372" s="17" t="e">
        <f>VLOOKUP($A372,'DATA PENGUKURAN GARDU'!$A:$BS,54,0)</f>
        <v>#N/A</v>
      </c>
      <c r="Z372" s="17" t="e">
        <f>VLOOKUP($A372,'DATA PENGUKURAN GARDU'!$A:$BS,55,0)</f>
        <v>#N/A</v>
      </c>
      <c r="AA372" s="20" t="e">
        <f>VLOOKUP($B372,'DATA PENGUKURAN GARDU'!$A:$BS,42,0)</f>
        <v>#N/A</v>
      </c>
      <c r="AB372" s="21" t="e">
        <f t="shared" si="191"/>
        <v>#N/A</v>
      </c>
      <c r="AC372" s="20" t="e">
        <f>VLOOKUP($B372,'DATA PENGUKURAN GARDU'!$A:$BS,44,0)</f>
        <v>#N/A</v>
      </c>
      <c r="AD372" s="21" t="e">
        <f t="shared" si="192"/>
        <v>#N/A</v>
      </c>
      <c r="AE372" s="20" t="e">
        <f>VLOOKUP($B372,'DATA PENGUKURAN GARDU'!$A:$BS,46,0)</f>
        <v>#N/A</v>
      </c>
      <c r="AF372" s="21" t="e">
        <f t="shared" si="193"/>
        <v>#N/A</v>
      </c>
      <c r="AG372" s="20" t="e">
        <f>VLOOKUP($B372,'DATA PENGUKURAN GARDU'!$A:$BS,46,0)</f>
        <v>#N/A</v>
      </c>
      <c r="AH372" s="20" t="e">
        <f>VLOOKUP($B372,'DATA PENGUKURAN GARDU'!$A:$BS,53,0)</f>
        <v>#N/A</v>
      </c>
      <c r="AI372" s="20" t="e">
        <f>VLOOKUP($B372,'DATA PENGUKURAN GARDU'!$A:$BS,54,0)</f>
        <v>#N/A</v>
      </c>
      <c r="AJ372" s="17" t="e">
        <f>VLOOKUP($C372,'DATA PENGUKURAN GARDU'!$A:$BS,42,0)</f>
        <v>#N/A</v>
      </c>
      <c r="AK372" s="23" t="e">
        <f t="shared" si="194"/>
        <v>#N/A</v>
      </c>
      <c r="AL372" s="17" t="e">
        <f>VLOOKUP($C372,'DATA PENGUKURAN GARDU'!$A:$BS,44,0)</f>
        <v>#N/A</v>
      </c>
      <c r="AM372" s="23" t="e">
        <f t="shared" si="195"/>
        <v>#N/A</v>
      </c>
      <c r="AN372" s="17" t="e">
        <f>VLOOKUP($C372,'DATA PENGUKURAN GARDU'!$A:$BS,46,0)</f>
        <v>#N/A</v>
      </c>
      <c r="AO372" s="23" t="e">
        <f t="shared" si="196"/>
        <v>#N/A</v>
      </c>
      <c r="AP372" s="17" t="e">
        <f>VLOOKUP($C372,'DATA PENGUKURAN GARDU'!$A:$BS,46,0)</f>
        <v>#N/A</v>
      </c>
      <c r="AQ372" s="17" t="e">
        <f>VLOOKUP($C372,'DATA PENGUKURAN GARDU'!$A:$BS,53,0)</f>
        <v>#N/A</v>
      </c>
      <c r="AR372" s="17" t="e">
        <f>VLOOKUP($C372,'DATA PENGUKURAN GARDU'!$A:$BS,54,0)</f>
        <v>#N/A</v>
      </c>
      <c r="AS372" s="20" t="e">
        <f>VLOOKUP($D372,'DATA PENGUKURAN GARDU'!$A:$BS,42,0)</f>
        <v>#N/A</v>
      </c>
      <c r="AT372" s="21" t="e">
        <f t="shared" si="197"/>
        <v>#N/A</v>
      </c>
      <c r="AU372" s="20" t="e">
        <f>VLOOKUP($D372,'DATA PENGUKURAN GARDU'!$A:$BS,44,0)</f>
        <v>#N/A</v>
      </c>
      <c r="AV372" s="21" t="e">
        <f t="shared" si="198"/>
        <v>#N/A</v>
      </c>
      <c r="AW372" s="20" t="e">
        <f>VLOOKUP($D372,'DATA PENGUKURAN GARDU'!$A:$BS,46,0)</f>
        <v>#N/A</v>
      </c>
      <c r="AX372" s="21" t="e">
        <f t="shared" si="199"/>
        <v>#N/A</v>
      </c>
      <c r="AY372" s="20" t="e">
        <f>VLOOKUP($D372,'DATA PENGUKURAN GARDU'!$A:$BS,46,0)</f>
        <v>#N/A</v>
      </c>
      <c r="AZ372" s="20" t="e">
        <f>VLOOKUP($D372,'DATA PENGUKURAN GARDU'!$A:$BS,53,0)</f>
        <v>#N/A</v>
      </c>
      <c r="BA372" s="20" t="e">
        <f>VLOOKUP($D372,'DATA PENGUKURAN GARDU'!$A:$BS,54,0)</f>
        <v>#N/A</v>
      </c>
      <c r="BB372" s="17" t="e">
        <f>VLOOKUP($E372,'DATA PENGUKURAN GARDU'!$A:$BS,42,0)</f>
        <v>#N/A</v>
      </c>
      <c r="BC372" s="23" t="e">
        <f t="shared" si="200"/>
        <v>#N/A</v>
      </c>
      <c r="BD372" s="17" t="e">
        <f>VLOOKUP($E372,'DATA PENGUKURAN GARDU'!$A:$BS,44,0)</f>
        <v>#N/A</v>
      </c>
      <c r="BE372" s="23" t="e">
        <f t="shared" si="201"/>
        <v>#N/A</v>
      </c>
      <c r="BF372" s="17" t="e">
        <f>VLOOKUP($E372,'DATA PENGUKURAN GARDU'!$A:$BS,46,0)</f>
        <v>#N/A</v>
      </c>
      <c r="BG372" s="23" t="e">
        <f t="shared" si="202"/>
        <v>#N/A</v>
      </c>
      <c r="BH372" s="17" t="e">
        <f>VLOOKUP($E372,'DATA PENGUKURAN GARDU'!$A:$BS,46,0)</f>
        <v>#N/A</v>
      </c>
      <c r="BI372" s="17" t="e">
        <f>VLOOKUP($E372,'DATA PENGUKURAN GARDU'!$A:$BS,53,0)</f>
        <v>#N/A</v>
      </c>
      <c r="BJ372" s="17" t="e">
        <f>VLOOKUP($E372,'DATA PENGUKURAN GARDU'!$A:$BS,54,0)</f>
        <v>#N/A</v>
      </c>
      <c r="BK372" s="20" t="e">
        <f t="shared" si="180"/>
        <v>#N/A</v>
      </c>
      <c r="BL372" s="20" t="e">
        <f t="shared" si="181"/>
        <v>#N/A</v>
      </c>
      <c r="BM372" s="20" t="e">
        <f t="shared" si="182"/>
        <v>#N/A</v>
      </c>
      <c r="BN372" s="25" t="e">
        <f t="shared" si="183"/>
        <v>#N/A</v>
      </c>
      <c r="BO372" s="26" t="str">
        <f t="shared" si="184"/>
        <v>0</v>
      </c>
      <c r="BP372" s="21" t="e">
        <f t="shared" si="185"/>
        <v>#VALUE!</v>
      </c>
      <c r="BQ372" s="20" t="e">
        <f t="shared" si="186"/>
        <v>#N/A</v>
      </c>
      <c r="BR372" s="20" t="e">
        <v>#N/A</v>
      </c>
      <c r="BS372" s="9" t="e">
        <v>#N/A</v>
      </c>
      <c r="BT372" s="2" t="e">
        <f t="shared" si="187"/>
        <v>#VALUE!</v>
      </c>
      <c r="BU372" s="2" t="e">
        <f t="shared" si="170"/>
        <v>#N/A</v>
      </c>
      <c r="BV372" s="2" t="e">
        <f t="shared" si="171"/>
        <v>#N/A</v>
      </c>
    </row>
    <row r="373" s="2" customFormat="1" ht="22.95" customHeight="1" spans="1:74">
      <c r="A373" s="9" t="str">
        <f t="shared" si="172"/>
        <v>NL 035Induk</v>
      </c>
      <c r="B373" s="9" t="str">
        <f t="shared" si="173"/>
        <v>NL 035jurusan 1</v>
      </c>
      <c r="C373" s="9" t="str">
        <f t="shared" si="174"/>
        <v>NL 035jurusan 2</v>
      </c>
      <c r="D373" s="9" t="str">
        <f t="shared" si="175"/>
        <v>NL 035jurusan 3</v>
      </c>
      <c r="E373" s="9" t="str">
        <f t="shared" si="176"/>
        <v>NL 035jurusan 4</v>
      </c>
      <c r="F373" s="10" t="s">
        <v>324</v>
      </c>
      <c r="G373" s="10" t="s">
        <v>101</v>
      </c>
      <c r="H373" s="10" t="s">
        <v>480</v>
      </c>
      <c r="I373" s="10" t="s">
        <v>10781</v>
      </c>
      <c r="J373" s="10" t="s">
        <v>10782</v>
      </c>
      <c r="K373" s="10" t="s">
        <v>7465</v>
      </c>
      <c r="L373" s="10"/>
      <c r="M373" s="10"/>
      <c r="N373" s="14">
        <f t="shared" si="177"/>
        <v>0</v>
      </c>
      <c r="O373" s="15" t="e">
        <f t="shared" si="178"/>
        <v>#VALUE!</v>
      </c>
      <c r="P373" s="15" t="e">
        <f t="shared" si="179"/>
        <v>#VALUE!</v>
      </c>
      <c r="Q373" s="17" t="e">
        <f>VLOOKUP($A373,'DATA PENGUKURAN GARDU'!$A:$BS,42,0)</f>
        <v>#N/A</v>
      </c>
      <c r="R373" s="18" t="e">
        <f t="shared" si="188"/>
        <v>#N/A</v>
      </c>
      <c r="S373" s="17" t="e">
        <f>VLOOKUP($A373,'DATA PENGUKURAN GARDU'!$A:$BS,44,0)</f>
        <v>#N/A</v>
      </c>
      <c r="T373" s="18" t="e">
        <f t="shared" si="189"/>
        <v>#N/A</v>
      </c>
      <c r="U373" s="17" t="e">
        <f>VLOOKUP($A373,'DATA PENGUKURAN GARDU'!$A:$BS,46,0)</f>
        <v>#N/A</v>
      </c>
      <c r="V373" s="18" t="e">
        <f t="shared" si="190"/>
        <v>#N/A</v>
      </c>
      <c r="W373" s="17" t="e">
        <f>VLOOKUP($A373,'DATA PENGUKURAN GARDU'!$A:$BS,48,0)</f>
        <v>#N/A</v>
      </c>
      <c r="X373" s="17" t="e">
        <f>VLOOKUP($A373,'DATA PENGUKURAN GARDU'!$A:$BS,53,0)</f>
        <v>#N/A</v>
      </c>
      <c r="Y373" s="17" t="e">
        <f>VLOOKUP($A373,'DATA PENGUKURAN GARDU'!$A:$BS,54,0)</f>
        <v>#N/A</v>
      </c>
      <c r="Z373" s="17" t="e">
        <f>VLOOKUP($A373,'DATA PENGUKURAN GARDU'!$A:$BS,55,0)</f>
        <v>#N/A</v>
      </c>
      <c r="AA373" s="20" t="e">
        <f>VLOOKUP($B373,'DATA PENGUKURAN GARDU'!$A:$BS,42,0)</f>
        <v>#N/A</v>
      </c>
      <c r="AB373" s="21" t="e">
        <f t="shared" si="191"/>
        <v>#N/A</v>
      </c>
      <c r="AC373" s="20" t="e">
        <f>VLOOKUP($B373,'DATA PENGUKURAN GARDU'!$A:$BS,44,0)</f>
        <v>#N/A</v>
      </c>
      <c r="AD373" s="21" t="e">
        <f t="shared" si="192"/>
        <v>#N/A</v>
      </c>
      <c r="AE373" s="20" t="e">
        <f>VLOOKUP($B373,'DATA PENGUKURAN GARDU'!$A:$BS,46,0)</f>
        <v>#N/A</v>
      </c>
      <c r="AF373" s="21" t="e">
        <f t="shared" si="193"/>
        <v>#N/A</v>
      </c>
      <c r="AG373" s="20" t="e">
        <f>VLOOKUP($B373,'DATA PENGUKURAN GARDU'!$A:$BS,46,0)</f>
        <v>#N/A</v>
      </c>
      <c r="AH373" s="20" t="e">
        <f>VLOOKUP($B373,'DATA PENGUKURAN GARDU'!$A:$BS,53,0)</f>
        <v>#N/A</v>
      </c>
      <c r="AI373" s="20" t="e">
        <f>VLOOKUP($B373,'DATA PENGUKURAN GARDU'!$A:$BS,54,0)</f>
        <v>#N/A</v>
      </c>
      <c r="AJ373" s="17" t="e">
        <f>VLOOKUP($C373,'DATA PENGUKURAN GARDU'!$A:$BS,42,0)</f>
        <v>#N/A</v>
      </c>
      <c r="AK373" s="23" t="e">
        <f t="shared" si="194"/>
        <v>#N/A</v>
      </c>
      <c r="AL373" s="17" t="e">
        <f>VLOOKUP($C373,'DATA PENGUKURAN GARDU'!$A:$BS,44,0)</f>
        <v>#N/A</v>
      </c>
      <c r="AM373" s="23" t="e">
        <f t="shared" si="195"/>
        <v>#N/A</v>
      </c>
      <c r="AN373" s="17" t="e">
        <f>VLOOKUP($C373,'DATA PENGUKURAN GARDU'!$A:$BS,46,0)</f>
        <v>#N/A</v>
      </c>
      <c r="AO373" s="23" t="e">
        <f t="shared" si="196"/>
        <v>#N/A</v>
      </c>
      <c r="AP373" s="17" t="e">
        <f>VLOOKUP($C373,'DATA PENGUKURAN GARDU'!$A:$BS,46,0)</f>
        <v>#N/A</v>
      </c>
      <c r="AQ373" s="17" t="e">
        <f>VLOOKUP($C373,'DATA PENGUKURAN GARDU'!$A:$BS,53,0)</f>
        <v>#N/A</v>
      </c>
      <c r="AR373" s="17" t="e">
        <f>VLOOKUP($C373,'DATA PENGUKURAN GARDU'!$A:$BS,54,0)</f>
        <v>#N/A</v>
      </c>
      <c r="AS373" s="20" t="e">
        <f>VLOOKUP($D373,'DATA PENGUKURAN GARDU'!$A:$BS,42,0)</f>
        <v>#N/A</v>
      </c>
      <c r="AT373" s="21" t="e">
        <f t="shared" si="197"/>
        <v>#N/A</v>
      </c>
      <c r="AU373" s="20" t="e">
        <f>VLOOKUP($D373,'DATA PENGUKURAN GARDU'!$A:$BS,44,0)</f>
        <v>#N/A</v>
      </c>
      <c r="AV373" s="21" t="e">
        <f t="shared" si="198"/>
        <v>#N/A</v>
      </c>
      <c r="AW373" s="20" t="e">
        <f>VLOOKUP($D373,'DATA PENGUKURAN GARDU'!$A:$BS,46,0)</f>
        <v>#N/A</v>
      </c>
      <c r="AX373" s="21" t="e">
        <f t="shared" si="199"/>
        <v>#N/A</v>
      </c>
      <c r="AY373" s="20" t="e">
        <f>VLOOKUP($D373,'DATA PENGUKURAN GARDU'!$A:$BS,46,0)</f>
        <v>#N/A</v>
      </c>
      <c r="AZ373" s="20" t="e">
        <f>VLOOKUP($D373,'DATA PENGUKURAN GARDU'!$A:$BS,53,0)</f>
        <v>#N/A</v>
      </c>
      <c r="BA373" s="20" t="e">
        <f>VLOOKUP($D373,'DATA PENGUKURAN GARDU'!$A:$BS,54,0)</f>
        <v>#N/A</v>
      </c>
      <c r="BB373" s="17" t="e">
        <f>VLOOKUP($E373,'DATA PENGUKURAN GARDU'!$A:$BS,42,0)</f>
        <v>#N/A</v>
      </c>
      <c r="BC373" s="23" t="e">
        <f t="shared" si="200"/>
        <v>#N/A</v>
      </c>
      <c r="BD373" s="17" t="e">
        <f>VLOOKUP($E373,'DATA PENGUKURAN GARDU'!$A:$BS,44,0)</f>
        <v>#N/A</v>
      </c>
      <c r="BE373" s="23" t="e">
        <f t="shared" si="201"/>
        <v>#N/A</v>
      </c>
      <c r="BF373" s="17" t="e">
        <f>VLOOKUP($E373,'DATA PENGUKURAN GARDU'!$A:$BS,46,0)</f>
        <v>#N/A</v>
      </c>
      <c r="BG373" s="23" t="e">
        <f t="shared" si="202"/>
        <v>#N/A</v>
      </c>
      <c r="BH373" s="17" t="e">
        <f>VLOOKUP($E373,'DATA PENGUKURAN GARDU'!$A:$BS,46,0)</f>
        <v>#N/A</v>
      </c>
      <c r="BI373" s="17" t="e">
        <f>VLOOKUP($E373,'DATA PENGUKURAN GARDU'!$A:$BS,53,0)</f>
        <v>#N/A</v>
      </c>
      <c r="BJ373" s="17" t="e">
        <f>VLOOKUP($E373,'DATA PENGUKURAN GARDU'!$A:$BS,54,0)</f>
        <v>#N/A</v>
      </c>
      <c r="BK373" s="20" t="e">
        <f t="shared" si="180"/>
        <v>#N/A</v>
      </c>
      <c r="BL373" s="20" t="e">
        <f t="shared" si="181"/>
        <v>#N/A</v>
      </c>
      <c r="BM373" s="20" t="e">
        <f t="shared" si="182"/>
        <v>#N/A</v>
      </c>
      <c r="BN373" s="25" t="e">
        <f t="shared" si="183"/>
        <v>#N/A</v>
      </c>
      <c r="BO373" s="26" t="str">
        <f t="shared" si="184"/>
        <v>0</v>
      </c>
      <c r="BP373" s="21" t="e">
        <f t="shared" si="185"/>
        <v>#VALUE!</v>
      </c>
      <c r="BQ373" s="20" t="e">
        <f t="shared" si="186"/>
        <v>#N/A</v>
      </c>
      <c r="BR373" s="20" t="e">
        <v>#N/A</v>
      </c>
      <c r="BS373" s="9" t="e">
        <v>#N/A</v>
      </c>
      <c r="BT373" s="2" t="e">
        <f t="shared" si="187"/>
        <v>#VALUE!</v>
      </c>
      <c r="BU373" s="2" t="e">
        <f t="shared" si="170"/>
        <v>#N/A</v>
      </c>
      <c r="BV373" s="2" t="e">
        <f t="shared" si="171"/>
        <v>#N/A</v>
      </c>
    </row>
    <row r="374" s="2" customFormat="1" ht="22.95" customHeight="1" spans="1:74">
      <c r="A374" s="9" t="str">
        <f t="shared" si="172"/>
        <v>K-223Induk</v>
      </c>
      <c r="B374" s="9" t="str">
        <f t="shared" si="173"/>
        <v>K-223jurusan 1</v>
      </c>
      <c r="C374" s="9" t="str">
        <f t="shared" si="174"/>
        <v>K-223jurusan 2</v>
      </c>
      <c r="D374" s="9" t="str">
        <f t="shared" si="175"/>
        <v>K-223jurusan 3</v>
      </c>
      <c r="E374" s="9" t="str">
        <f t="shared" si="176"/>
        <v>K-223jurusan 4</v>
      </c>
      <c r="F374" s="10" t="s">
        <v>131</v>
      </c>
      <c r="G374" s="10" t="s">
        <v>132</v>
      </c>
      <c r="H374" s="10" t="s">
        <v>481</v>
      </c>
      <c r="I374" s="10" t="s">
        <v>10783</v>
      </c>
      <c r="J374" s="10" t="s">
        <v>10784</v>
      </c>
      <c r="K374" s="10" t="s">
        <v>7465</v>
      </c>
      <c r="L374" s="10"/>
      <c r="M374" s="10"/>
      <c r="N374" s="14">
        <f t="shared" si="177"/>
        <v>0</v>
      </c>
      <c r="O374" s="15" t="e">
        <f t="shared" si="178"/>
        <v>#VALUE!</v>
      </c>
      <c r="P374" s="15" t="e">
        <f t="shared" si="179"/>
        <v>#VALUE!</v>
      </c>
      <c r="Q374" s="17" t="e">
        <f>VLOOKUP($A374,'DATA PENGUKURAN GARDU'!$A:$BS,42,0)</f>
        <v>#N/A</v>
      </c>
      <c r="R374" s="18" t="e">
        <f t="shared" si="188"/>
        <v>#N/A</v>
      </c>
      <c r="S374" s="17" t="e">
        <f>VLOOKUP($A374,'DATA PENGUKURAN GARDU'!$A:$BS,44,0)</f>
        <v>#N/A</v>
      </c>
      <c r="T374" s="18" t="e">
        <f t="shared" si="189"/>
        <v>#N/A</v>
      </c>
      <c r="U374" s="17" t="e">
        <f>VLOOKUP($A374,'DATA PENGUKURAN GARDU'!$A:$BS,46,0)</f>
        <v>#N/A</v>
      </c>
      <c r="V374" s="18" t="e">
        <f t="shared" si="190"/>
        <v>#N/A</v>
      </c>
      <c r="W374" s="17" t="e">
        <f>VLOOKUP($A374,'DATA PENGUKURAN GARDU'!$A:$BS,48,0)</f>
        <v>#N/A</v>
      </c>
      <c r="X374" s="17" t="e">
        <f>VLOOKUP($A374,'DATA PENGUKURAN GARDU'!$A:$BS,53,0)</f>
        <v>#N/A</v>
      </c>
      <c r="Y374" s="17" t="e">
        <f>VLOOKUP($A374,'DATA PENGUKURAN GARDU'!$A:$BS,54,0)</f>
        <v>#N/A</v>
      </c>
      <c r="Z374" s="17" t="e">
        <f>VLOOKUP($A374,'DATA PENGUKURAN GARDU'!$A:$BS,55,0)</f>
        <v>#N/A</v>
      </c>
      <c r="AA374" s="20" t="e">
        <f>VLOOKUP($B374,'DATA PENGUKURAN GARDU'!$A:$BS,42,0)</f>
        <v>#N/A</v>
      </c>
      <c r="AB374" s="21" t="e">
        <f t="shared" si="191"/>
        <v>#N/A</v>
      </c>
      <c r="AC374" s="20" t="e">
        <f>VLOOKUP($B374,'DATA PENGUKURAN GARDU'!$A:$BS,44,0)</f>
        <v>#N/A</v>
      </c>
      <c r="AD374" s="21" t="e">
        <f t="shared" si="192"/>
        <v>#N/A</v>
      </c>
      <c r="AE374" s="20" t="e">
        <f>VLOOKUP($B374,'DATA PENGUKURAN GARDU'!$A:$BS,46,0)</f>
        <v>#N/A</v>
      </c>
      <c r="AF374" s="21" t="e">
        <f t="shared" si="193"/>
        <v>#N/A</v>
      </c>
      <c r="AG374" s="20" t="e">
        <f>VLOOKUP($B374,'DATA PENGUKURAN GARDU'!$A:$BS,46,0)</f>
        <v>#N/A</v>
      </c>
      <c r="AH374" s="20" t="e">
        <f>VLOOKUP($B374,'DATA PENGUKURAN GARDU'!$A:$BS,53,0)</f>
        <v>#N/A</v>
      </c>
      <c r="AI374" s="20" t="e">
        <f>VLOOKUP($B374,'DATA PENGUKURAN GARDU'!$A:$BS,54,0)</f>
        <v>#N/A</v>
      </c>
      <c r="AJ374" s="17" t="e">
        <f>VLOOKUP($C374,'DATA PENGUKURAN GARDU'!$A:$BS,42,0)</f>
        <v>#N/A</v>
      </c>
      <c r="AK374" s="23" t="e">
        <f t="shared" si="194"/>
        <v>#N/A</v>
      </c>
      <c r="AL374" s="17" t="e">
        <f>VLOOKUP($C374,'DATA PENGUKURAN GARDU'!$A:$BS,44,0)</f>
        <v>#N/A</v>
      </c>
      <c r="AM374" s="23" t="e">
        <f t="shared" si="195"/>
        <v>#N/A</v>
      </c>
      <c r="AN374" s="17" t="e">
        <f>VLOOKUP($C374,'DATA PENGUKURAN GARDU'!$A:$BS,46,0)</f>
        <v>#N/A</v>
      </c>
      <c r="AO374" s="23" t="e">
        <f t="shared" si="196"/>
        <v>#N/A</v>
      </c>
      <c r="AP374" s="17" t="e">
        <f>VLOOKUP($C374,'DATA PENGUKURAN GARDU'!$A:$BS,46,0)</f>
        <v>#N/A</v>
      </c>
      <c r="AQ374" s="17" t="e">
        <f>VLOOKUP($C374,'DATA PENGUKURAN GARDU'!$A:$BS,53,0)</f>
        <v>#N/A</v>
      </c>
      <c r="AR374" s="17" t="e">
        <f>VLOOKUP($C374,'DATA PENGUKURAN GARDU'!$A:$BS,54,0)</f>
        <v>#N/A</v>
      </c>
      <c r="AS374" s="20" t="e">
        <f>VLOOKUP($D374,'DATA PENGUKURAN GARDU'!$A:$BS,42,0)</f>
        <v>#N/A</v>
      </c>
      <c r="AT374" s="21" t="e">
        <f t="shared" si="197"/>
        <v>#N/A</v>
      </c>
      <c r="AU374" s="20" t="e">
        <f>VLOOKUP($D374,'DATA PENGUKURAN GARDU'!$A:$BS,44,0)</f>
        <v>#N/A</v>
      </c>
      <c r="AV374" s="21" t="e">
        <f t="shared" si="198"/>
        <v>#N/A</v>
      </c>
      <c r="AW374" s="20" t="e">
        <f>VLOOKUP($D374,'DATA PENGUKURAN GARDU'!$A:$BS,46,0)</f>
        <v>#N/A</v>
      </c>
      <c r="AX374" s="21" t="e">
        <f t="shared" si="199"/>
        <v>#N/A</v>
      </c>
      <c r="AY374" s="20" t="e">
        <f>VLOOKUP($D374,'DATA PENGUKURAN GARDU'!$A:$BS,46,0)</f>
        <v>#N/A</v>
      </c>
      <c r="AZ374" s="20" t="e">
        <f>VLOOKUP($D374,'DATA PENGUKURAN GARDU'!$A:$BS,53,0)</f>
        <v>#N/A</v>
      </c>
      <c r="BA374" s="20" t="e">
        <f>VLOOKUP($D374,'DATA PENGUKURAN GARDU'!$A:$BS,54,0)</f>
        <v>#N/A</v>
      </c>
      <c r="BB374" s="17" t="e">
        <f>VLOOKUP($E374,'DATA PENGUKURAN GARDU'!$A:$BS,42,0)</f>
        <v>#N/A</v>
      </c>
      <c r="BC374" s="23" t="e">
        <f t="shared" si="200"/>
        <v>#N/A</v>
      </c>
      <c r="BD374" s="17" t="e">
        <f>VLOOKUP($E374,'DATA PENGUKURAN GARDU'!$A:$BS,44,0)</f>
        <v>#N/A</v>
      </c>
      <c r="BE374" s="23" t="e">
        <f t="shared" si="201"/>
        <v>#N/A</v>
      </c>
      <c r="BF374" s="17" t="e">
        <f>VLOOKUP($E374,'DATA PENGUKURAN GARDU'!$A:$BS,46,0)</f>
        <v>#N/A</v>
      </c>
      <c r="BG374" s="23" t="e">
        <f t="shared" si="202"/>
        <v>#N/A</v>
      </c>
      <c r="BH374" s="17" t="e">
        <f>VLOOKUP($E374,'DATA PENGUKURAN GARDU'!$A:$BS,46,0)</f>
        <v>#N/A</v>
      </c>
      <c r="BI374" s="17" t="e">
        <f>VLOOKUP($E374,'DATA PENGUKURAN GARDU'!$A:$BS,53,0)</f>
        <v>#N/A</v>
      </c>
      <c r="BJ374" s="17" t="e">
        <f>VLOOKUP($E374,'DATA PENGUKURAN GARDU'!$A:$BS,54,0)</f>
        <v>#N/A</v>
      </c>
      <c r="BK374" s="20" t="e">
        <f t="shared" si="180"/>
        <v>#N/A</v>
      </c>
      <c r="BL374" s="20" t="e">
        <f t="shared" si="181"/>
        <v>#N/A</v>
      </c>
      <c r="BM374" s="20" t="e">
        <f t="shared" si="182"/>
        <v>#N/A</v>
      </c>
      <c r="BN374" s="25" t="e">
        <f t="shared" si="183"/>
        <v>#N/A</v>
      </c>
      <c r="BO374" s="26" t="str">
        <f t="shared" si="184"/>
        <v>0</v>
      </c>
      <c r="BP374" s="21" t="e">
        <f t="shared" si="185"/>
        <v>#VALUE!</v>
      </c>
      <c r="BQ374" s="20" t="e">
        <f t="shared" si="186"/>
        <v>#N/A</v>
      </c>
      <c r="BR374" s="20" t="e">
        <v>#N/A</v>
      </c>
      <c r="BS374" s="9" t="e">
        <v>#N/A</v>
      </c>
      <c r="BT374" s="2" t="e">
        <f t="shared" si="187"/>
        <v>#VALUE!</v>
      </c>
      <c r="BU374" s="2" t="e">
        <f t="shared" si="170"/>
        <v>#N/A</v>
      </c>
      <c r="BV374" s="2" t="e">
        <f t="shared" si="171"/>
        <v>#N/A</v>
      </c>
    </row>
    <row r="375" s="2" customFormat="1" ht="22.95" customHeight="1" spans="1:74">
      <c r="A375" s="9" t="str">
        <f t="shared" si="172"/>
        <v>K-278Induk</v>
      </c>
      <c r="B375" s="9" t="str">
        <f t="shared" si="173"/>
        <v>K-278jurusan 1</v>
      </c>
      <c r="C375" s="9" t="str">
        <f t="shared" si="174"/>
        <v>K-278jurusan 2</v>
      </c>
      <c r="D375" s="9" t="str">
        <f t="shared" si="175"/>
        <v>K-278jurusan 3</v>
      </c>
      <c r="E375" s="9" t="str">
        <f t="shared" si="176"/>
        <v>K-278jurusan 4</v>
      </c>
      <c r="F375" s="10" t="s">
        <v>131</v>
      </c>
      <c r="G375" s="10" t="s">
        <v>132</v>
      </c>
      <c r="H375" s="10" t="s">
        <v>483</v>
      </c>
      <c r="I375" s="10" t="s">
        <v>10787</v>
      </c>
      <c r="J375" s="10" t="s">
        <v>10788</v>
      </c>
      <c r="K375" s="10" t="s">
        <v>7465</v>
      </c>
      <c r="L375" s="10"/>
      <c r="M375" s="10"/>
      <c r="N375" s="14">
        <f t="shared" si="177"/>
        <v>0</v>
      </c>
      <c r="O375" s="15" t="e">
        <f t="shared" si="178"/>
        <v>#VALUE!</v>
      </c>
      <c r="P375" s="15" t="e">
        <f t="shared" si="179"/>
        <v>#VALUE!</v>
      </c>
      <c r="Q375" s="17" t="e">
        <f>VLOOKUP($A375,'DATA PENGUKURAN GARDU'!$A:$BS,42,0)</f>
        <v>#N/A</v>
      </c>
      <c r="R375" s="18" t="e">
        <f t="shared" si="188"/>
        <v>#N/A</v>
      </c>
      <c r="S375" s="17" t="e">
        <f>VLOOKUP($A375,'DATA PENGUKURAN GARDU'!$A:$BS,44,0)</f>
        <v>#N/A</v>
      </c>
      <c r="T375" s="18" t="e">
        <f t="shared" si="189"/>
        <v>#N/A</v>
      </c>
      <c r="U375" s="17" t="e">
        <f>VLOOKUP($A375,'DATA PENGUKURAN GARDU'!$A:$BS,46,0)</f>
        <v>#N/A</v>
      </c>
      <c r="V375" s="18" t="e">
        <f t="shared" si="190"/>
        <v>#N/A</v>
      </c>
      <c r="W375" s="17" t="e">
        <f>VLOOKUP($A375,'DATA PENGUKURAN GARDU'!$A:$BS,48,0)</f>
        <v>#N/A</v>
      </c>
      <c r="X375" s="17" t="e">
        <f>VLOOKUP($A375,'DATA PENGUKURAN GARDU'!$A:$BS,53,0)</f>
        <v>#N/A</v>
      </c>
      <c r="Y375" s="17" t="e">
        <f>VLOOKUP($A375,'DATA PENGUKURAN GARDU'!$A:$BS,54,0)</f>
        <v>#N/A</v>
      </c>
      <c r="Z375" s="17" t="e">
        <f>VLOOKUP($A375,'DATA PENGUKURAN GARDU'!$A:$BS,55,0)</f>
        <v>#N/A</v>
      </c>
      <c r="AA375" s="20" t="e">
        <f>VLOOKUP($B375,'DATA PENGUKURAN GARDU'!$A:$BS,42,0)</f>
        <v>#N/A</v>
      </c>
      <c r="AB375" s="21" t="e">
        <f t="shared" si="191"/>
        <v>#N/A</v>
      </c>
      <c r="AC375" s="20" t="e">
        <f>VLOOKUP($B375,'DATA PENGUKURAN GARDU'!$A:$BS,44,0)</f>
        <v>#N/A</v>
      </c>
      <c r="AD375" s="21" t="e">
        <f t="shared" si="192"/>
        <v>#N/A</v>
      </c>
      <c r="AE375" s="20" t="e">
        <f>VLOOKUP($B375,'DATA PENGUKURAN GARDU'!$A:$BS,46,0)</f>
        <v>#N/A</v>
      </c>
      <c r="AF375" s="21" t="e">
        <f t="shared" si="193"/>
        <v>#N/A</v>
      </c>
      <c r="AG375" s="20" t="e">
        <f>VLOOKUP($B375,'DATA PENGUKURAN GARDU'!$A:$BS,46,0)</f>
        <v>#N/A</v>
      </c>
      <c r="AH375" s="20" t="e">
        <f>VLOOKUP($B375,'DATA PENGUKURAN GARDU'!$A:$BS,53,0)</f>
        <v>#N/A</v>
      </c>
      <c r="AI375" s="20" t="e">
        <f>VLOOKUP($B375,'DATA PENGUKURAN GARDU'!$A:$BS,54,0)</f>
        <v>#N/A</v>
      </c>
      <c r="AJ375" s="17" t="e">
        <f>VLOOKUP($C375,'DATA PENGUKURAN GARDU'!$A:$BS,42,0)</f>
        <v>#N/A</v>
      </c>
      <c r="AK375" s="23" t="e">
        <f t="shared" si="194"/>
        <v>#N/A</v>
      </c>
      <c r="AL375" s="17" t="e">
        <f>VLOOKUP($C375,'DATA PENGUKURAN GARDU'!$A:$BS,44,0)</f>
        <v>#N/A</v>
      </c>
      <c r="AM375" s="23" t="e">
        <f t="shared" si="195"/>
        <v>#N/A</v>
      </c>
      <c r="AN375" s="17" t="e">
        <f>VLOOKUP($C375,'DATA PENGUKURAN GARDU'!$A:$BS,46,0)</f>
        <v>#N/A</v>
      </c>
      <c r="AO375" s="23" t="e">
        <f t="shared" si="196"/>
        <v>#N/A</v>
      </c>
      <c r="AP375" s="17" t="e">
        <f>VLOOKUP($C375,'DATA PENGUKURAN GARDU'!$A:$BS,46,0)</f>
        <v>#N/A</v>
      </c>
      <c r="AQ375" s="17" t="e">
        <f>VLOOKUP($C375,'DATA PENGUKURAN GARDU'!$A:$BS,53,0)</f>
        <v>#N/A</v>
      </c>
      <c r="AR375" s="17" t="e">
        <f>VLOOKUP($C375,'DATA PENGUKURAN GARDU'!$A:$BS,54,0)</f>
        <v>#N/A</v>
      </c>
      <c r="AS375" s="20" t="e">
        <f>VLOOKUP($D375,'DATA PENGUKURAN GARDU'!$A:$BS,42,0)</f>
        <v>#N/A</v>
      </c>
      <c r="AT375" s="21" t="e">
        <f t="shared" si="197"/>
        <v>#N/A</v>
      </c>
      <c r="AU375" s="20" t="e">
        <f>VLOOKUP($D375,'DATA PENGUKURAN GARDU'!$A:$BS,44,0)</f>
        <v>#N/A</v>
      </c>
      <c r="AV375" s="21" t="e">
        <f t="shared" si="198"/>
        <v>#N/A</v>
      </c>
      <c r="AW375" s="20" t="e">
        <f>VLOOKUP($D375,'DATA PENGUKURAN GARDU'!$A:$BS,46,0)</f>
        <v>#N/A</v>
      </c>
      <c r="AX375" s="21" t="e">
        <f t="shared" si="199"/>
        <v>#N/A</v>
      </c>
      <c r="AY375" s="20" t="e">
        <f>VLOOKUP($D375,'DATA PENGUKURAN GARDU'!$A:$BS,46,0)</f>
        <v>#N/A</v>
      </c>
      <c r="AZ375" s="20" t="e">
        <f>VLOOKUP($D375,'DATA PENGUKURAN GARDU'!$A:$BS,53,0)</f>
        <v>#N/A</v>
      </c>
      <c r="BA375" s="20" t="e">
        <f>VLOOKUP($D375,'DATA PENGUKURAN GARDU'!$A:$BS,54,0)</f>
        <v>#N/A</v>
      </c>
      <c r="BB375" s="17" t="e">
        <f>VLOOKUP($E375,'DATA PENGUKURAN GARDU'!$A:$BS,42,0)</f>
        <v>#N/A</v>
      </c>
      <c r="BC375" s="23" t="e">
        <f t="shared" si="200"/>
        <v>#N/A</v>
      </c>
      <c r="BD375" s="17" t="e">
        <f>VLOOKUP($E375,'DATA PENGUKURAN GARDU'!$A:$BS,44,0)</f>
        <v>#N/A</v>
      </c>
      <c r="BE375" s="23" t="e">
        <f t="shared" si="201"/>
        <v>#N/A</v>
      </c>
      <c r="BF375" s="17" t="e">
        <f>VLOOKUP($E375,'DATA PENGUKURAN GARDU'!$A:$BS,46,0)</f>
        <v>#N/A</v>
      </c>
      <c r="BG375" s="23" t="e">
        <f t="shared" si="202"/>
        <v>#N/A</v>
      </c>
      <c r="BH375" s="17" t="e">
        <f>VLOOKUP($E375,'DATA PENGUKURAN GARDU'!$A:$BS,46,0)</f>
        <v>#N/A</v>
      </c>
      <c r="BI375" s="17" t="e">
        <f>VLOOKUP($E375,'DATA PENGUKURAN GARDU'!$A:$BS,53,0)</f>
        <v>#N/A</v>
      </c>
      <c r="BJ375" s="17" t="e">
        <f>VLOOKUP($E375,'DATA PENGUKURAN GARDU'!$A:$BS,54,0)</f>
        <v>#N/A</v>
      </c>
      <c r="BK375" s="20" t="e">
        <f t="shared" si="180"/>
        <v>#N/A</v>
      </c>
      <c r="BL375" s="20" t="e">
        <f t="shared" si="181"/>
        <v>#N/A</v>
      </c>
      <c r="BM375" s="20" t="e">
        <f t="shared" si="182"/>
        <v>#N/A</v>
      </c>
      <c r="BN375" s="25" t="e">
        <f t="shared" si="183"/>
        <v>#N/A</v>
      </c>
      <c r="BO375" s="26" t="str">
        <f t="shared" si="184"/>
        <v>0</v>
      </c>
      <c r="BP375" s="21" t="e">
        <f t="shared" si="185"/>
        <v>#VALUE!</v>
      </c>
      <c r="BQ375" s="20" t="e">
        <f t="shared" si="186"/>
        <v>#N/A</v>
      </c>
      <c r="BR375" s="20" t="e">
        <v>#N/A</v>
      </c>
      <c r="BS375" s="9" t="e">
        <v>#N/A</v>
      </c>
      <c r="BT375" s="2" t="e">
        <f t="shared" si="187"/>
        <v>#VALUE!</v>
      </c>
      <c r="BU375" s="2" t="e">
        <f t="shared" si="170"/>
        <v>#N/A</v>
      </c>
      <c r="BV375" s="2" t="e">
        <f t="shared" si="171"/>
        <v>#N/A</v>
      </c>
    </row>
    <row r="376" s="2" customFormat="1" ht="22.95" customHeight="1" spans="1:74">
      <c r="A376" s="9" t="str">
        <f t="shared" si="172"/>
        <v>K-283Induk</v>
      </c>
      <c r="B376" s="9" t="str">
        <f t="shared" si="173"/>
        <v>K-283jurusan 1</v>
      </c>
      <c r="C376" s="9" t="str">
        <f t="shared" si="174"/>
        <v>K-283jurusan 2</v>
      </c>
      <c r="D376" s="9" t="str">
        <f t="shared" si="175"/>
        <v>K-283jurusan 3</v>
      </c>
      <c r="E376" s="9" t="str">
        <f t="shared" si="176"/>
        <v>K-283jurusan 4</v>
      </c>
      <c r="F376" s="10" t="s">
        <v>131</v>
      </c>
      <c r="G376" s="10" t="s">
        <v>132</v>
      </c>
      <c r="H376" s="10" t="s">
        <v>485</v>
      </c>
      <c r="I376" s="10" t="s">
        <v>10791</v>
      </c>
      <c r="J376" s="10" t="s">
        <v>10792</v>
      </c>
      <c r="K376" s="10" t="s">
        <v>7465</v>
      </c>
      <c r="L376" s="10"/>
      <c r="M376" s="10"/>
      <c r="N376" s="14">
        <f t="shared" si="177"/>
        <v>0</v>
      </c>
      <c r="O376" s="15" t="e">
        <f t="shared" si="178"/>
        <v>#VALUE!</v>
      </c>
      <c r="P376" s="15" t="e">
        <f t="shared" si="179"/>
        <v>#VALUE!</v>
      </c>
      <c r="Q376" s="17" t="e">
        <f>VLOOKUP($A376,'DATA PENGUKURAN GARDU'!$A:$BS,42,0)</f>
        <v>#N/A</v>
      </c>
      <c r="R376" s="18" t="e">
        <f t="shared" si="188"/>
        <v>#N/A</v>
      </c>
      <c r="S376" s="17" t="e">
        <f>VLOOKUP($A376,'DATA PENGUKURAN GARDU'!$A:$BS,44,0)</f>
        <v>#N/A</v>
      </c>
      <c r="T376" s="18" t="e">
        <f t="shared" si="189"/>
        <v>#N/A</v>
      </c>
      <c r="U376" s="17" t="e">
        <f>VLOOKUP($A376,'DATA PENGUKURAN GARDU'!$A:$BS,46,0)</f>
        <v>#N/A</v>
      </c>
      <c r="V376" s="18" t="e">
        <f t="shared" si="190"/>
        <v>#N/A</v>
      </c>
      <c r="W376" s="17" t="e">
        <f>VLOOKUP($A376,'DATA PENGUKURAN GARDU'!$A:$BS,48,0)</f>
        <v>#N/A</v>
      </c>
      <c r="X376" s="17" t="e">
        <f>VLOOKUP($A376,'DATA PENGUKURAN GARDU'!$A:$BS,53,0)</f>
        <v>#N/A</v>
      </c>
      <c r="Y376" s="17" t="e">
        <f>VLOOKUP($A376,'DATA PENGUKURAN GARDU'!$A:$BS,54,0)</f>
        <v>#N/A</v>
      </c>
      <c r="Z376" s="17" t="e">
        <f>VLOOKUP($A376,'DATA PENGUKURAN GARDU'!$A:$BS,55,0)</f>
        <v>#N/A</v>
      </c>
      <c r="AA376" s="20" t="e">
        <f>VLOOKUP($B376,'DATA PENGUKURAN GARDU'!$A:$BS,42,0)</f>
        <v>#N/A</v>
      </c>
      <c r="AB376" s="21" t="e">
        <f t="shared" si="191"/>
        <v>#N/A</v>
      </c>
      <c r="AC376" s="20" t="e">
        <f>VLOOKUP($B376,'DATA PENGUKURAN GARDU'!$A:$BS,44,0)</f>
        <v>#N/A</v>
      </c>
      <c r="AD376" s="21" t="e">
        <f t="shared" si="192"/>
        <v>#N/A</v>
      </c>
      <c r="AE376" s="20" t="e">
        <f>VLOOKUP($B376,'DATA PENGUKURAN GARDU'!$A:$BS,46,0)</f>
        <v>#N/A</v>
      </c>
      <c r="AF376" s="21" t="e">
        <f t="shared" si="193"/>
        <v>#N/A</v>
      </c>
      <c r="AG376" s="20" t="e">
        <f>VLOOKUP($B376,'DATA PENGUKURAN GARDU'!$A:$BS,46,0)</f>
        <v>#N/A</v>
      </c>
      <c r="AH376" s="20" t="e">
        <f>VLOOKUP($B376,'DATA PENGUKURAN GARDU'!$A:$BS,53,0)</f>
        <v>#N/A</v>
      </c>
      <c r="AI376" s="20" t="e">
        <f>VLOOKUP($B376,'DATA PENGUKURAN GARDU'!$A:$BS,54,0)</f>
        <v>#N/A</v>
      </c>
      <c r="AJ376" s="17" t="e">
        <f>VLOOKUP($C376,'DATA PENGUKURAN GARDU'!$A:$BS,42,0)</f>
        <v>#N/A</v>
      </c>
      <c r="AK376" s="23" t="e">
        <f t="shared" si="194"/>
        <v>#N/A</v>
      </c>
      <c r="AL376" s="17" t="e">
        <f>VLOOKUP($C376,'DATA PENGUKURAN GARDU'!$A:$BS,44,0)</f>
        <v>#N/A</v>
      </c>
      <c r="AM376" s="23" t="e">
        <f t="shared" si="195"/>
        <v>#N/A</v>
      </c>
      <c r="AN376" s="17" t="e">
        <f>VLOOKUP($C376,'DATA PENGUKURAN GARDU'!$A:$BS,46,0)</f>
        <v>#N/A</v>
      </c>
      <c r="AO376" s="23" t="e">
        <f t="shared" si="196"/>
        <v>#N/A</v>
      </c>
      <c r="AP376" s="17" t="e">
        <f>VLOOKUP($C376,'DATA PENGUKURAN GARDU'!$A:$BS,46,0)</f>
        <v>#N/A</v>
      </c>
      <c r="AQ376" s="17" t="e">
        <f>VLOOKUP($C376,'DATA PENGUKURAN GARDU'!$A:$BS,53,0)</f>
        <v>#N/A</v>
      </c>
      <c r="AR376" s="17" t="e">
        <f>VLOOKUP($C376,'DATA PENGUKURAN GARDU'!$A:$BS,54,0)</f>
        <v>#N/A</v>
      </c>
      <c r="AS376" s="20" t="e">
        <f>VLOOKUP($D376,'DATA PENGUKURAN GARDU'!$A:$BS,42,0)</f>
        <v>#N/A</v>
      </c>
      <c r="AT376" s="21" t="e">
        <f t="shared" si="197"/>
        <v>#N/A</v>
      </c>
      <c r="AU376" s="20" t="e">
        <f>VLOOKUP($D376,'DATA PENGUKURAN GARDU'!$A:$BS,44,0)</f>
        <v>#N/A</v>
      </c>
      <c r="AV376" s="21" t="e">
        <f t="shared" si="198"/>
        <v>#N/A</v>
      </c>
      <c r="AW376" s="20" t="e">
        <f>VLOOKUP($D376,'DATA PENGUKURAN GARDU'!$A:$BS,46,0)</f>
        <v>#N/A</v>
      </c>
      <c r="AX376" s="21" t="e">
        <f t="shared" si="199"/>
        <v>#N/A</v>
      </c>
      <c r="AY376" s="20" t="e">
        <f>VLOOKUP($D376,'DATA PENGUKURAN GARDU'!$A:$BS,46,0)</f>
        <v>#N/A</v>
      </c>
      <c r="AZ376" s="20" t="e">
        <f>VLOOKUP($D376,'DATA PENGUKURAN GARDU'!$A:$BS,53,0)</f>
        <v>#N/A</v>
      </c>
      <c r="BA376" s="20" t="e">
        <f>VLOOKUP($D376,'DATA PENGUKURAN GARDU'!$A:$BS,54,0)</f>
        <v>#N/A</v>
      </c>
      <c r="BB376" s="17" t="e">
        <f>VLOOKUP($E376,'DATA PENGUKURAN GARDU'!$A:$BS,42,0)</f>
        <v>#N/A</v>
      </c>
      <c r="BC376" s="23" t="e">
        <f t="shared" si="200"/>
        <v>#N/A</v>
      </c>
      <c r="BD376" s="17" t="e">
        <f>VLOOKUP($E376,'DATA PENGUKURAN GARDU'!$A:$BS,44,0)</f>
        <v>#N/A</v>
      </c>
      <c r="BE376" s="23" t="e">
        <f t="shared" si="201"/>
        <v>#N/A</v>
      </c>
      <c r="BF376" s="17" t="e">
        <f>VLOOKUP($E376,'DATA PENGUKURAN GARDU'!$A:$BS,46,0)</f>
        <v>#N/A</v>
      </c>
      <c r="BG376" s="23" t="e">
        <f t="shared" si="202"/>
        <v>#N/A</v>
      </c>
      <c r="BH376" s="17" t="e">
        <f>VLOOKUP($E376,'DATA PENGUKURAN GARDU'!$A:$BS,46,0)</f>
        <v>#N/A</v>
      </c>
      <c r="BI376" s="17" t="e">
        <f>VLOOKUP($E376,'DATA PENGUKURAN GARDU'!$A:$BS,53,0)</f>
        <v>#N/A</v>
      </c>
      <c r="BJ376" s="17" t="e">
        <f>VLOOKUP($E376,'DATA PENGUKURAN GARDU'!$A:$BS,54,0)</f>
        <v>#N/A</v>
      </c>
      <c r="BK376" s="20" t="e">
        <f t="shared" si="180"/>
        <v>#N/A</v>
      </c>
      <c r="BL376" s="20" t="e">
        <f t="shared" si="181"/>
        <v>#N/A</v>
      </c>
      <c r="BM376" s="20" t="e">
        <f t="shared" si="182"/>
        <v>#N/A</v>
      </c>
      <c r="BN376" s="25" t="e">
        <f t="shared" si="183"/>
        <v>#N/A</v>
      </c>
      <c r="BO376" s="26" t="str">
        <f t="shared" si="184"/>
        <v>0</v>
      </c>
      <c r="BP376" s="21" t="e">
        <f t="shared" si="185"/>
        <v>#VALUE!</v>
      </c>
      <c r="BQ376" s="20" t="e">
        <f t="shared" si="186"/>
        <v>#N/A</v>
      </c>
      <c r="BR376" s="20" t="e">
        <v>#N/A</v>
      </c>
      <c r="BS376" s="9" t="e">
        <v>#N/A</v>
      </c>
      <c r="BT376" s="2" t="e">
        <f t="shared" si="187"/>
        <v>#VALUE!</v>
      </c>
      <c r="BU376" s="2" t="e">
        <f t="shared" si="170"/>
        <v>#N/A</v>
      </c>
      <c r="BV376" s="2" t="e">
        <f t="shared" si="171"/>
        <v>#N/A</v>
      </c>
    </row>
    <row r="377" s="2" customFormat="1" ht="22.95" customHeight="1" spans="1:74">
      <c r="A377" s="9" t="str">
        <f t="shared" si="172"/>
        <v>K-183Induk</v>
      </c>
      <c r="B377" s="9" t="str">
        <f t="shared" si="173"/>
        <v>K-183jurusan 1</v>
      </c>
      <c r="C377" s="9" t="str">
        <f t="shared" si="174"/>
        <v>K-183jurusan 2</v>
      </c>
      <c r="D377" s="9" t="str">
        <f t="shared" si="175"/>
        <v>K-183jurusan 3</v>
      </c>
      <c r="E377" s="9" t="str">
        <f t="shared" si="176"/>
        <v>K-183jurusan 4</v>
      </c>
      <c r="F377" s="10" t="s">
        <v>486</v>
      </c>
      <c r="G377" s="10" t="s">
        <v>132</v>
      </c>
      <c r="H377" s="10" t="s">
        <v>487</v>
      </c>
      <c r="I377" s="10" t="s">
        <v>10793</v>
      </c>
      <c r="J377" s="10" t="s">
        <v>10794</v>
      </c>
      <c r="K377" s="10" t="s">
        <v>7465</v>
      </c>
      <c r="L377" s="10"/>
      <c r="M377" s="10"/>
      <c r="N377" s="14">
        <f t="shared" si="177"/>
        <v>0</v>
      </c>
      <c r="O377" s="15" t="e">
        <f t="shared" si="178"/>
        <v>#VALUE!</v>
      </c>
      <c r="P377" s="15" t="e">
        <f t="shared" si="179"/>
        <v>#VALUE!</v>
      </c>
      <c r="Q377" s="17" t="e">
        <f>VLOOKUP($A377,'DATA PENGUKURAN GARDU'!$A:$BS,42,0)</f>
        <v>#N/A</v>
      </c>
      <c r="R377" s="18" t="e">
        <f t="shared" si="188"/>
        <v>#N/A</v>
      </c>
      <c r="S377" s="17" t="e">
        <f>VLOOKUP($A377,'DATA PENGUKURAN GARDU'!$A:$BS,44,0)</f>
        <v>#N/A</v>
      </c>
      <c r="T377" s="18" t="e">
        <f t="shared" si="189"/>
        <v>#N/A</v>
      </c>
      <c r="U377" s="17" t="e">
        <f>VLOOKUP($A377,'DATA PENGUKURAN GARDU'!$A:$BS,46,0)</f>
        <v>#N/A</v>
      </c>
      <c r="V377" s="18" t="e">
        <f t="shared" si="190"/>
        <v>#N/A</v>
      </c>
      <c r="W377" s="17" t="e">
        <f>VLOOKUP($A377,'DATA PENGUKURAN GARDU'!$A:$BS,48,0)</f>
        <v>#N/A</v>
      </c>
      <c r="X377" s="17" t="e">
        <f>VLOOKUP($A377,'DATA PENGUKURAN GARDU'!$A:$BS,53,0)</f>
        <v>#N/A</v>
      </c>
      <c r="Y377" s="17" t="e">
        <f>VLOOKUP($A377,'DATA PENGUKURAN GARDU'!$A:$BS,54,0)</f>
        <v>#N/A</v>
      </c>
      <c r="Z377" s="17" t="e">
        <f>VLOOKUP($A377,'DATA PENGUKURAN GARDU'!$A:$BS,55,0)</f>
        <v>#N/A</v>
      </c>
      <c r="AA377" s="20" t="e">
        <f>VLOOKUP($B377,'DATA PENGUKURAN GARDU'!$A:$BS,42,0)</f>
        <v>#N/A</v>
      </c>
      <c r="AB377" s="21" t="e">
        <f t="shared" si="191"/>
        <v>#N/A</v>
      </c>
      <c r="AC377" s="20" t="e">
        <f>VLOOKUP($B377,'DATA PENGUKURAN GARDU'!$A:$BS,44,0)</f>
        <v>#N/A</v>
      </c>
      <c r="AD377" s="21" t="e">
        <f t="shared" si="192"/>
        <v>#N/A</v>
      </c>
      <c r="AE377" s="20" t="e">
        <f>VLOOKUP($B377,'DATA PENGUKURAN GARDU'!$A:$BS,46,0)</f>
        <v>#N/A</v>
      </c>
      <c r="AF377" s="21" t="e">
        <f t="shared" si="193"/>
        <v>#N/A</v>
      </c>
      <c r="AG377" s="20" t="e">
        <f>VLOOKUP($B377,'DATA PENGUKURAN GARDU'!$A:$BS,46,0)</f>
        <v>#N/A</v>
      </c>
      <c r="AH377" s="20" t="e">
        <f>VLOOKUP($B377,'DATA PENGUKURAN GARDU'!$A:$BS,53,0)</f>
        <v>#N/A</v>
      </c>
      <c r="AI377" s="20" t="e">
        <f>VLOOKUP($B377,'DATA PENGUKURAN GARDU'!$A:$BS,54,0)</f>
        <v>#N/A</v>
      </c>
      <c r="AJ377" s="17" t="e">
        <f>VLOOKUP($C377,'DATA PENGUKURAN GARDU'!$A:$BS,42,0)</f>
        <v>#N/A</v>
      </c>
      <c r="AK377" s="23" t="e">
        <f t="shared" si="194"/>
        <v>#N/A</v>
      </c>
      <c r="AL377" s="17" t="e">
        <f>VLOOKUP($C377,'DATA PENGUKURAN GARDU'!$A:$BS,44,0)</f>
        <v>#N/A</v>
      </c>
      <c r="AM377" s="23" t="e">
        <f t="shared" si="195"/>
        <v>#N/A</v>
      </c>
      <c r="AN377" s="17" t="e">
        <f>VLOOKUP($C377,'DATA PENGUKURAN GARDU'!$A:$BS,46,0)</f>
        <v>#N/A</v>
      </c>
      <c r="AO377" s="23" t="e">
        <f t="shared" si="196"/>
        <v>#N/A</v>
      </c>
      <c r="AP377" s="17" t="e">
        <f>VLOOKUP($C377,'DATA PENGUKURAN GARDU'!$A:$BS,46,0)</f>
        <v>#N/A</v>
      </c>
      <c r="AQ377" s="17" t="e">
        <f>VLOOKUP($C377,'DATA PENGUKURAN GARDU'!$A:$BS,53,0)</f>
        <v>#N/A</v>
      </c>
      <c r="AR377" s="17" t="e">
        <f>VLOOKUP($C377,'DATA PENGUKURAN GARDU'!$A:$BS,54,0)</f>
        <v>#N/A</v>
      </c>
      <c r="AS377" s="20" t="e">
        <f>VLOOKUP($D377,'DATA PENGUKURAN GARDU'!$A:$BS,42,0)</f>
        <v>#N/A</v>
      </c>
      <c r="AT377" s="21" t="e">
        <f t="shared" si="197"/>
        <v>#N/A</v>
      </c>
      <c r="AU377" s="20" t="e">
        <f>VLOOKUP($D377,'DATA PENGUKURAN GARDU'!$A:$BS,44,0)</f>
        <v>#N/A</v>
      </c>
      <c r="AV377" s="21" t="e">
        <f t="shared" si="198"/>
        <v>#N/A</v>
      </c>
      <c r="AW377" s="20" t="e">
        <f>VLOOKUP($D377,'DATA PENGUKURAN GARDU'!$A:$BS,46,0)</f>
        <v>#N/A</v>
      </c>
      <c r="AX377" s="21" t="e">
        <f t="shared" si="199"/>
        <v>#N/A</v>
      </c>
      <c r="AY377" s="20" t="e">
        <f>VLOOKUP($D377,'DATA PENGUKURAN GARDU'!$A:$BS,46,0)</f>
        <v>#N/A</v>
      </c>
      <c r="AZ377" s="20" t="e">
        <f>VLOOKUP($D377,'DATA PENGUKURAN GARDU'!$A:$BS,53,0)</f>
        <v>#N/A</v>
      </c>
      <c r="BA377" s="20" t="e">
        <f>VLOOKUP($D377,'DATA PENGUKURAN GARDU'!$A:$BS,54,0)</f>
        <v>#N/A</v>
      </c>
      <c r="BB377" s="17" t="e">
        <f>VLOOKUP($E377,'DATA PENGUKURAN GARDU'!$A:$BS,42,0)</f>
        <v>#N/A</v>
      </c>
      <c r="BC377" s="23" t="e">
        <f t="shared" si="200"/>
        <v>#N/A</v>
      </c>
      <c r="BD377" s="17" t="e">
        <f>VLOOKUP($E377,'DATA PENGUKURAN GARDU'!$A:$BS,44,0)</f>
        <v>#N/A</v>
      </c>
      <c r="BE377" s="23" t="e">
        <f t="shared" si="201"/>
        <v>#N/A</v>
      </c>
      <c r="BF377" s="17" t="e">
        <f>VLOOKUP($E377,'DATA PENGUKURAN GARDU'!$A:$BS,46,0)</f>
        <v>#N/A</v>
      </c>
      <c r="BG377" s="23" t="e">
        <f t="shared" si="202"/>
        <v>#N/A</v>
      </c>
      <c r="BH377" s="17" t="e">
        <f>VLOOKUP($E377,'DATA PENGUKURAN GARDU'!$A:$BS,46,0)</f>
        <v>#N/A</v>
      </c>
      <c r="BI377" s="17" t="e">
        <f>VLOOKUP($E377,'DATA PENGUKURAN GARDU'!$A:$BS,53,0)</f>
        <v>#N/A</v>
      </c>
      <c r="BJ377" s="17" t="e">
        <f>VLOOKUP($E377,'DATA PENGUKURAN GARDU'!$A:$BS,54,0)</f>
        <v>#N/A</v>
      </c>
      <c r="BK377" s="20" t="e">
        <f t="shared" si="180"/>
        <v>#N/A</v>
      </c>
      <c r="BL377" s="20" t="e">
        <f t="shared" si="181"/>
        <v>#N/A</v>
      </c>
      <c r="BM377" s="20" t="e">
        <f t="shared" si="182"/>
        <v>#N/A</v>
      </c>
      <c r="BN377" s="25" t="e">
        <f t="shared" si="183"/>
        <v>#N/A</v>
      </c>
      <c r="BO377" s="26" t="str">
        <f t="shared" si="184"/>
        <v>0</v>
      </c>
      <c r="BP377" s="21" t="e">
        <f t="shared" si="185"/>
        <v>#VALUE!</v>
      </c>
      <c r="BQ377" s="20" t="e">
        <f t="shared" si="186"/>
        <v>#N/A</v>
      </c>
      <c r="BR377" s="20" t="e">
        <v>#N/A</v>
      </c>
      <c r="BS377" s="9" t="e">
        <v>#N/A</v>
      </c>
      <c r="BT377" s="2" t="e">
        <f t="shared" si="187"/>
        <v>#VALUE!</v>
      </c>
      <c r="BU377" s="2" t="e">
        <f t="shared" si="170"/>
        <v>#N/A</v>
      </c>
      <c r="BV377" s="2" t="e">
        <f t="shared" si="171"/>
        <v>#N/A</v>
      </c>
    </row>
    <row r="378" s="2" customFormat="1" ht="22.95" customHeight="1" spans="1:74">
      <c r="A378" s="9" t="str">
        <f t="shared" si="172"/>
        <v>K-184Induk</v>
      </c>
      <c r="B378" s="9" t="str">
        <f t="shared" si="173"/>
        <v>K-184jurusan 1</v>
      </c>
      <c r="C378" s="9" t="str">
        <f t="shared" si="174"/>
        <v>K-184jurusan 2</v>
      </c>
      <c r="D378" s="9" t="str">
        <f t="shared" si="175"/>
        <v>K-184jurusan 3</v>
      </c>
      <c r="E378" s="9" t="str">
        <f t="shared" si="176"/>
        <v>K-184jurusan 4</v>
      </c>
      <c r="F378" s="10" t="s">
        <v>446</v>
      </c>
      <c r="G378" s="10" t="s">
        <v>132</v>
      </c>
      <c r="H378" s="10" t="s">
        <v>488</v>
      </c>
      <c r="I378" s="10" t="s">
        <v>10795</v>
      </c>
      <c r="J378" s="10" t="s">
        <v>10796</v>
      </c>
      <c r="K378" s="10" t="s">
        <v>7465</v>
      </c>
      <c r="L378" s="10"/>
      <c r="M378" s="10"/>
      <c r="N378" s="14">
        <f t="shared" si="177"/>
        <v>0</v>
      </c>
      <c r="O378" s="15" t="e">
        <f t="shared" si="178"/>
        <v>#VALUE!</v>
      </c>
      <c r="P378" s="15" t="e">
        <f t="shared" si="179"/>
        <v>#VALUE!</v>
      </c>
      <c r="Q378" s="17" t="e">
        <f>VLOOKUP($A378,'DATA PENGUKURAN GARDU'!$A:$BS,42,0)</f>
        <v>#N/A</v>
      </c>
      <c r="R378" s="18" t="e">
        <f t="shared" si="188"/>
        <v>#N/A</v>
      </c>
      <c r="S378" s="17" t="e">
        <f>VLOOKUP($A378,'DATA PENGUKURAN GARDU'!$A:$BS,44,0)</f>
        <v>#N/A</v>
      </c>
      <c r="T378" s="18" t="e">
        <f t="shared" si="189"/>
        <v>#N/A</v>
      </c>
      <c r="U378" s="17" t="e">
        <f>VLOOKUP($A378,'DATA PENGUKURAN GARDU'!$A:$BS,46,0)</f>
        <v>#N/A</v>
      </c>
      <c r="V378" s="18" t="e">
        <f t="shared" si="190"/>
        <v>#N/A</v>
      </c>
      <c r="W378" s="17" t="e">
        <f>VLOOKUP($A378,'DATA PENGUKURAN GARDU'!$A:$BS,48,0)</f>
        <v>#N/A</v>
      </c>
      <c r="X378" s="17" t="e">
        <f>VLOOKUP($A378,'DATA PENGUKURAN GARDU'!$A:$BS,53,0)</f>
        <v>#N/A</v>
      </c>
      <c r="Y378" s="17" t="e">
        <f>VLOOKUP($A378,'DATA PENGUKURAN GARDU'!$A:$BS,54,0)</f>
        <v>#N/A</v>
      </c>
      <c r="Z378" s="17" t="e">
        <f>VLOOKUP($A378,'DATA PENGUKURAN GARDU'!$A:$BS,55,0)</f>
        <v>#N/A</v>
      </c>
      <c r="AA378" s="20" t="e">
        <f>VLOOKUP($B378,'DATA PENGUKURAN GARDU'!$A:$BS,42,0)</f>
        <v>#N/A</v>
      </c>
      <c r="AB378" s="21" t="e">
        <f t="shared" si="191"/>
        <v>#N/A</v>
      </c>
      <c r="AC378" s="20" t="e">
        <f>VLOOKUP($B378,'DATA PENGUKURAN GARDU'!$A:$BS,44,0)</f>
        <v>#N/A</v>
      </c>
      <c r="AD378" s="21" t="e">
        <f t="shared" si="192"/>
        <v>#N/A</v>
      </c>
      <c r="AE378" s="20" t="e">
        <f>VLOOKUP($B378,'DATA PENGUKURAN GARDU'!$A:$BS,46,0)</f>
        <v>#N/A</v>
      </c>
      <c r="AF378" s="21" t="e">
        <f t="shared" si="193"/>
        <v>#N/A</v>
      </c>
      <c r="AG378" s="20" t="e">
        <f>VLOOKUP($B378,'DATA PENGUKURAN GARDU'!$A:$BS,46,0)</f>
        <v>#N/A</v>
      </c>
      <c r="AH378" s="20" t="e">
        <f>VLOOKUP($B378,'DATA PENGUKURAN GARDU'!$A:$BS,53,0)</f>
        <v>#N/A</v>
      </c>
      <c r="AI378" s="20" t="e">
        <f>VLOOKUP($B378,'DATA PENGUKURAN GARDU'!$A:$BS,54,0)</f>
        <v>#N/A</v>
      </c>
      <c r="AJ378" s="17" t="e">
        <f>VLOOKUP($C378,'DATA PENGUKURAN GARDU'!$A:$BS,42,0)</f>
        <v>#N/A</v>
      </c>
      <c r="AK378" s="23" t="e">
        <f t="shared" si="194"/>
        <v>#N/A</v>
      </c>
      <c r="AL378" s="17" t="e">
        <f>VLOOKUP($C378,'DATA PENGUKURAN GARDU'!$A:$BS,44,0)</f>
        <v>#N/A</v>
      </c>
      <c r="AM378" s="23" t="e">
        <f t="shared" si="195"/>
        <v>#N/A</v>
      </c>
      <c r="AN378" s="17" t="e">
        <f>VLOOKUP($C378,'DATA PENGUKURAN GARDU'!$A:$BS,46,0)</f>
        <v>#N/A</v>
      </c>
      <c r="AO378" s="23" t="e">
        <f t="shared" si="196"/>
        <v>#N/A</v>
      </c>
      <c r="AP378" s="17" t="e">
        <f>VLOOKUP($C378,'DATA PENGUKURAN GARDU'!$A:$BS,46,0)</f>
        <v>#N/A</v>
      </c>
      <c r="AQ378" s="17" t="e">
        <f>VLOOKUP($C378,'DATA PENGUKURAN GARDU'!$A:$BS,53,0)</f>
        <v>#N/A</v>
      </c>
      <c r="AR378" s="17" t="e">
        <f>VLOOKUP($C378,'DATA PENGUKURAN GARDU'!$A:$BS,54,0)</f>
        <v>#N/A</v>
      </c>
      <c r="AS378" s="20" t="e">
        <f>VLOOKUP($D378,'DATA PENGUKURAN GARDU'!$A:$BS,42,0)</f>
        <v>#N/A</v>
      </c>
      <c r="AT378" s="21" t="e">
        <f t="shared" si="197"/>
        <v>#N/A</v>
      </c>
      <c r="AU378" s="20" t="e">
        <f>VLOOKUP($D378,'DATA PENGUKURAN GARDU'!$A:$BS,44,0)</f>
        <v>#N/A</v>
      </c>
      <c r="AV378" s="21" t="e">
        <f t="shared" si="198"/>
        <v>#N/A</v>
      </c>
      <c r="AW378" s="20" t="e">
        <f>VLOOKUP($D378,'DATA PENGUKURAN GARDU'!$A:$BS,46,0)</f>
        <v>#N/A</v>
      </c>
      <c r="AX378" s="21" t="e">
        <f t="shared" si="199"/>
        <v>#N/A</v>
      </c>
      <c r="AY378" s="20" t="e">
        <f>VLOOKUP($D378,'DATA PENGUKURAN GARDU'!$A:$BS,46,0)</f>
        <v>#N/A</v>
      </c>
      <c r="AZ378" s="20" t="e">
        <f>VLOOKUP($D378,'DATA PENGUKURAN GARDU'!$A:$BS,53,0)</f>
        <v>#N/A</v>
      </c>
      <c r="BA378" s="20" t="e">
        <f>VLOOKUP($D378,'DATA PENGUKURAN GARDU'!$A:$BS,54,0)</f>
        <v>#N/A</v>
      </c>
      <c r="BB378" s="17" t="e">
        <f>VLOOKUP($E378,'DATA PENGUKURAN GARDU'!$A:$BS,42,0)</f>
        <v>#N/A</v>
      </c>
      <c r="BC378" s="23" t="e">
        <f t="shared" si="200"/>
        <v>#N/A</v>
      </c>
      <c r="BD378" s="17" t="e">
        <f>VLOOKUP($E378,'DATA PENGUKURAN GARDU'!$A:$BS,44,0)</f>
        <v>#N/A</v>
      </c>
      <c r="BE378" s="23" t="e">
        <f t="shared" si="201"/>
        <v>#N/A</v>
      </c>
      <c r="BF378" s="17" t="e">
        <f>VLOOKUP($E378,'DATA PENGUKURAN GARDU'!$A:$BS,46,0)</f>
        <v>#N/A</v>
      </c>
      <c r="BG378" s="23" t="e">
        <f t="shared" si="202"/>
        <v>#N/A</v>
      </c>
      <c r="BH378" s="17" t="e">
        <f>VLOOKUP($E378,'DATA PENGUKURAN GARDU'!$A:$BS,46,0)</f>
        <v>#N/A</v>
      </c>
      <c r="BI378" s="17" t="e">
        <f>VLOOKUP($E378,'DATA PENGUKURAN GARDU'!$A:$BS,53,0)</f>
        <v>#N/A</v>
      </c>
      <c r="BJ378" s="17" t="e">
        <f>VLOOKUP($E378,'DATA PENGUKURAN GARDU'!$A:$BS,54,0)</f>
        <v>#N/A</v>
      </c>
      <c r="BK378" s="20" t="e">
        <f t="shared" si="180"/>
        <v>#N/A</v>
      </c>
      <c r="BL378" s="20" t="e">
        <f t="shared" si="181"/>
        <v>#N/A</v>
      </c>
      <c r="BM378" s="20" t="e">
        <f t="shared" si="182"/>
        <v>#N/A</v>
      </c>
      <c r="BN378" s="25" t="e">
        <f t="shared" si="183"/>
        <v>#N/A</v>
      </c>
      <c r="BO378" s="26" t="str">
        <f t="shared" si="184"/>
        <v>0</v>
      </c>
      <c r="BP378" s="21" t="e">
        <f t="shared" si="185"/>
        <v>#VALUE!</v>
      </c>
      <c r="BQ378" s="20" t="e">
        <f t="shared" si="186"/>
        <v>#N/A</v>
      </c>
      <c r="BR378" s="20" t="e">
        <v>#N/A</v>
      </c>
      <c r="BS378" s="9" t="e">
        <v>#N/A</v>
      </c>
      <c r="BT378" s="2" t="e">
        <f t="shared" si="187"/>
        <v>#VALUE!</v>
      </c>
      <c r="BU378" s="2" t="e">
        <f t="shared" si="170"/>
        <v>#N/A</v>
      </c>
      <c r="BV378" s="2" t="e">
        <f t="shared" si="171"/>
        <v>#N/A</v>
      </c>
    </row>
    <row r="379" s="2" customFormat="1" ht="22.95" customHeight="1" spans="1:74">
      <c r="A379" s="9" t="str">
        <f t="shared" si="172"/>
        <v>L-056Induk</v>
      </c>
      <c r="B379" s="9" t="str">
        <f t="shared" si="173"/>
        <v>L-056jurusan 1</v>
      </c>
      <c r="C379" s="9" t="str">
        <f t="shared" si="174"/>
        <v>L-056jurusan 2</v>
      </c>
      <c r="D379" s="9" t="str">
        <f t="shared" si="175"/>
        <v>L-056jurusan 3</v>
      </c>
      <c r="E379" s="9" t="str">
        <f t="shared" si="176"/>
        <v>L-056jurusan 4</v>
      </c>
      <c r="F379" s="10" t="s">
        <v>489</v>
      </c>
      <c r="G379" s="10" t="s">
        <v>22</v>
      </c>
      <c r="H379" s="10" t="s">
        <v>490</v>
      </c>
      <c r="I379" s="10" t="s">
        <v>10797</v>
      </c>
      <c r="J379" s="10" t="s">
        <v>10798</v>
      </c>
      <c r="K379" s="10" t="s">
        <v>7465</v>
      </c>
      <c r="L379" s="10"/>
      <c r="M379" s="10"/>
      <c r="N379" s="14">
        <f t="shared" si="177"/>
        <v>0</v>
      </c>
      <c r="O379" s="15" t="e">
        <f t="shared" si="178"/>
        <v>#VALUE!</v>
      </c>
      <c r="P379" s="15" t="e">
        <f t="shared" si="179"/>
        <v>#VALUE!</v>
      </c>
      <c r="Q379" s="17" t="e">
        <f>VLOOKUP($A379,'DATA PENGUKURAN GARDU'!$A:$BS,42,0)</f>
        <v>#N/A</v>
      </c>
      <c r="R379" s="18" t="e">
        <f t="shared" si="188"/>
        <v>#N/A</v>
      </c>
      <c r="S379" s="17" t="e">
        <f>VLOOKUP($A379,'DATA PENGUKURAN GARDU'!$A:$BS,44,0)</f>
        <v>#N/A</v>
      </c>
      <c r="T379" s="18" t="e">
        <f t="shared" si="189"/>
        <v>#N/A</v>
      </c>
      <c r="U379" s="17" t="e">
        <f>VLOOKUP($A379,'DATA PENGUKURAN GARDU'!$A:$BS,46,0)</f>
        <v>#N/A</v>
      </c>
      <c r="V379" s="18" t="e">
        <f t="shared" si="190"/>
        <v>#N/A</v>
      </c>
      <c r="W379" s="17" t="e">
        <f>VLOOKUP($A379,'DATA PENGUKURAN GARDU'!$A:$BS,48,0)</f>
        <v>#N/A</v>
      </c>
      <c r="X379" s="17" t="e">
        <f>VLOOKUP($A379,'DATA PENGUKURAN GARDU'!$A:$BS,53,0)</f>
        <v>#N/A</v>
      </c>
      <c r="Y379" s="17" t="e">
        <f>VLOOKUP($A379,'DATA PENGUKURAN GARDU'!$A:$BS,54,0)</f>
        <v>#N/A</v>
      </c>
      <c r="Z379" s="17" t="e">
        <f>VLOOKUP($A379,'DATA PENGUKURAN GARDU'!$A:$BS,55,0)</f>
        <v>#N/A</v>
      </c>
      <c r="AA379" s="20" t="e">
        <f>VLOOKUP($B379,'DATA PENGUKURAN GARDU'!$A:$BS,42,0)</f>
        <v>#N/A</v>
      </c>
      <c r="AB379" s="21" t="e">
        <f t="shared" si="191"/>
        <v>#N/A</v>
      </c>
      <c r="AC379" s="20" t="e">
        <f>VLOOKUP($B379,'DATA PENGUKURAN GARDU'!$A:$BS,44,0)</f>
        <v>#N/A</v>
      </c>
      <c r="AD379" s="21" t="e">
        <f t="shared" si="192"/>
        <v>#N/A</v>
      </c>
      <c r="AE379" s="20" t="e">
        <f>VLOOKUP($B379,'DATA PENGUKURAN GARDU'!$A:$BS,46,0)</f>
        <v>#N/A</v>
      </c>
      <c r="AF379" s="21" t="e">
        <f t="shared" si="193"/>
        <v>#N/A</v>
      </c>
      <c r="AG379" s="20" t="e">
        <f>VLOOKUP($B379,'DATA PENGUKURAN GARDU'!$A:$BS,46,0)</f>
        <v>#N/A</v>
      </c>
      <c r="AH379" s="20" t="e">
        <f>VLOOKUP($B379,'DATA PENGUKURAN GARDU'!$A:$BS,53,0)</f>
        <v>#N/A</v>
      </c>
      <c r="AI379" s="20" t="e">
        <f>VLOOKUP($B379,'DATA PENGUKURAN GARDU'!$A:$BS,54,0)</f>
        <v>#N/A</v>
      </c>
      <c r="AJ379" s="17" t="e">
        <f>VLOOKUP($C379,'DATA PENGUKURAN GARDU'!$A:$BS,42,0)</f>
        <v>#N/A</v>
      </c>
      <c r="AK379" s="23" t="e">
        <f t="shared" si="194"/>
        <v>#N/A</v>
      </c>
      <c r="AL379" s="17" t="e">
        <f>VLOOKUP($C379,'DATA PENGUKURAN GARDU'!$A:$BS,44,0)</f>
        <v>#N/A</v>
      </c>
      <c r="AM379" s="23" t="e">
        <f t="shared" si="195"/>
        <v>#N/A</v>
      </c>
      <c r="AN379" s="17" t="e">
        <f>VLOOKUP($C379,'DATA PENGUKURAN GARDU'!$A:$BS,46,0)</f>
        <v>#N/A</v>
      </c>
      <c r="AO379" s="23" t="e">
        <f t="shared" si="196"/>
        <v>#N/A</v>
      </c>
      <c r="AP379" s="17" t="e">
        <f>VLOOKUP($C379,'DATA PENGUKURAN GARDU'!$A:$BS,46,0)</f>
        <v>#N/A</v>
      </c>
      <c r="AQ379" s="17" t="e">
        <f>VLOOKUP($C379,'DATA PENGUKURAN GARDU'!$A:$BS,53,0)</f>
        <v>#N/A</v>
      </c>
      <c r="AR379" s="17" t="e">
        <f>VLOOKUP($C379,'DATA PENGUKURAN GARDU'!$A:$BS,54,0)</f>
        <v>#N/A</v>
      </c>
      <c r="AS379" s="20" t="e">
        <f>VLOOKUP($D379,'DATA PENGUKURAN GARDU'!$A:$BS,42,0)</f>
        <v>#N/A</v>
      </c>
      <c r="AT379" s="21" t="e">
        <f t="shared" si="197"/>
        <v>#N/A</v>
      </c>
      <c r="AU379" s="20" t="e">
        <f>VLOOKUP($D379,'DATA PENGUKURAN GARDU'!$A:$BS,44,0)</f>
        <v>#N/A</v>
      </c>
      <c r="AV379" s="21" t="e">
        <f t="shared" si="198"/>
        <v>#N/A</v>
      </c>
      <c r="AW379" s="20" t="e">
        <f>VLOOKUP($D379,'DATA PENGUKURAN GARDU'!$A:$BS,46,0)</f>
        <v>#N/A</v>
      </c>
      <c r="AX379" s="21" t="e">
        <f t="shared" si="199"/>
        <v>#N/A</v>
      </c>
      <c r="AY379" s="20" t="e">
        <f>VLOOKUP($D379,'DATA PENGUKURAN GARDU'!$A:$BS,46,0)</f>
        <v>#N/A</v>
      </c>
      <c r="AZ379" s="20" t="e">
        <f>VLOOKUP($D379,'DATA PENGUKURAN GARDU'!$A:$BS,53,0)</f>
        <v>#N/A</v>
      </c>
      <c r="BA379" s="20" t="e">
        <f>VLOOKUP($D379,'DATA PENGUKURAN GARDU'!$A:$BS,54,0)</f>
        <v>#N/A</v>
      </c>
      <c r="BB379" s="17" t="e">
        <f>VLOOKUP($E379,'DATA PENGUKURAN GARDU'!$A:$BS,42,0)</f>
        <v>#N/A</v>
      </c>
      <c r="BC379" s="23" t="e">
        <f t="shared" si="200"/>
        <v>#N/A</v>
      </c>
      <c r="BD379" s="17" t="e">
        <f>VLOOKUP($E379,'DATA PENGUKURAN GARDU'!$A:$BS,44,0)</f>
        <v>#N/A</v>
      </c>
      <c r="BE379" s="23" t="e">
        <f t="shared" si="201"/>
        <v>#N/A</v>
      </c>
      <c r="BF379" s="17" t="e">
        <f>VLOOKUP($E379,'DATA PENGUKURAN GARDU'!$A:$BS,46,0)</f>
        <v>#N/A</v>
      </c>
      <c r="BG379" s="23" t="e">
        <f t="shared" si="202"/>
        <v>#N/A</v>
      </c>
      <c r="BH379" s="17" t="e">
        <f>VLOOKUP($E379,'DATA PENGUKURAN GARDU'!$A:$BS,46,0)</f>
        <v>#N/A</v>
      </c>
      <c r="BI379" s="17" t="e">
        <f>VLOOKUP($E379,'DATA PENGUKURAN GARDU'!$A:$BS,53,0)</f>
        <v>#N/A</v>
      </c>
      <c r="BJ379" s="17" t="e">
        <f>VLOOKUP($E379,'DATA PENGUKURAN GARDU'!$A:$BS,54,0)</f>
        <v>#N/A</v>
      </c>
      <c r="BK379" s="20" t="e">
        <f t="shared" si="180"/>
        <v>#N/A</v>
      </c>
      <c r="BL379" s="20" t="e">
        <f t="shared" si="181"/>
        <v>#N/A</v>
      </c>
      <c r="BM379" s="20" t="e">
        <f t="shared" si="182"/>
        <v>#N/A</v>
      </c>
      <c r="BN379" s="25" t="e">
        <f t="shared" si="183"/>
        <v>#N/A</v>
      </c>
      <c r="BO379" s="26" t="str">
        <f t="shared" si="184"/>
        <v>0</v>
      </c>
      <c r="BP379" s="21" t="e">
        <f t="shared" si="185"/>
        <v>#VALUE!</v>
      </c>
      <c r="BQ379" s="20" t="e">
        <f t="shared" si="186"/>
        <v>#N/A</v>
      </c>
      <c r="BR379" s="20" t="e">
        <v>#N/A</v>
      </c>
      <c r="BS379" s="9" t="e">
        <v>#N/A</v>
      </c>
      <c r="BT379" s="2" t="e">
        <f t="shared" si="187"/>
        <v>#VALUE!</v>
      </c>
      <c r="BU379" s="2" t="e">
        <f t="shared" si="170"/>
        <v>#N/A</v>
      </c>
      <c r="BV379" s="2" t="e">
        <f t="shared" si="171"/>
        <v>#N/A</v>
      </c>
    </row>
    <row r="380" s="2" customFormat="1" ht="22.95" customHeight="1" spans="1:74">
      <c r="A380" s="9" t="str">
        <f t="shared" si="172"/>
        <v>BB 179Induk</v>
      </c>
      <c r="B380" s="9" t="str">
        <f t="shared" si="173"/>
        <v>BB 179jurusan 1</v>
      </c>
      <c r="C380" s="9" t="str">
        <f t="shared" si="174"/>
        <v>BB 179jurusan 2</v>
      </c>
      <c r="D380" s="9" t="str">
        <f t="shared" si="175"/>
        <v>BB 179jurusan 3</v>
      </c>
      <c r="E380" s="9" t="str">
        <f t="shared" si="176"/>
        <v>BB 179jurusan 4</v>
      </c>
      <c r="F380" s="10" t="s">
        <v>491</v>
      </c>
      <c r="G380" s="10" t="s">
        <v>4</v>
      </c>
      <c r="H380" s="10" t="s">
        <v>492</v>
      </c>
      <c r="I380" s="10" t="s">
        <v>10799</v>
      </c>
      <c r="J380" s="10" t="s">
        <v>10800</v>
      </c>
      <c r="K380" s="10" t="s">
        <v>7465</v>
      </c>
      <c r="L380" s="10"/>
      <c r="M380" s="10"/>
      <c r="N380" s="14">
        <f t="shared" si="177"/>
        <v>0</v>
      </c>
      <c r="O380" s="15" t="e">
        <f t="shared" si="178"/>
        <v>#VALUE!</v>
      </c>
      <c r="P380" s="15" t="e">
        <f t="shared" si="179"/>
        <v>#VALUE!</v>
      </c>
      <c r="Q380" s="17" t="e">
        <f>VLOOKUP($A380,'DATA PENGUKURAN GARDU'!$A:$BS,42,0)</f>
        <v>#N/A</v>
      </c>
      <c r="R380" s="18" t="e">
        <f t="shared" si="188"/>
        <v>#N/A</v>
      </c>
      <c r="S380" s="17" t="e">
        <f>VLOOKUP($A380,'DATA PENGUKURAN GARDU'!$A:$BS,44,0)</f>
        <v>#N/A</v>
      </c>
      <c r="T380" s="18" t="e">
        <f t="shared" si="189"/>
        <v>#N/A</v>
      </c>
      <c r="U380" s="17" t="e">
        <f>VLOOKUP($A380,'DATA PENGUKURAN GARDU'!$A:$BS,46,0)</f>
        <v>#N/A</v>
      </c>
      <c r="V380" s="18" t="e">
        <f t="shared" si="190"/>
        <v>#N/A</v>
      </c>
      <c r="W380" s="17" t="e">
        <f>VLOOKUP($A380,'DATA PENGUKURAN GARDU'!$A:$BS,48,0)</f>
        <v>#N/A</v>
      </c>
      <c r="X380" s="17" t="e">
        <f>VLOOKUP($A380,'DATA PENGUKURAN GARDU'!$A:$BS,53,0)</f>
        <v>#N/A</v>
      </c>
      <c r="Y380" s="17" t="e">
        <f>VLOOKUP($A380,'DATA PENGUKURAN GARDU'!$A:$BS,54,0)</f>
        <v>#N/A</v>
      </c>
      <c r="Z380" s="17" t="e">
        <f>VLOOKUP($A380,'DATA PENGUKURAN GARDU'!$A:$BS,55,0)</f>
        <v>#N/A</v>
      </c>
      <c r="AA380" s="20" t="e">
        <f>VLOOKUP($B380,'DATA PENGUKURAN GARDU'!$A:$BS,42,0)</f>
        <v>#N/A</v>
      </c>
      <c r="AB380" s="21" t="e">
        <f t="shared" si="191"/>
        <v>#N/A</v>
      </c>
      <c r="AC380" s="20" t="e">
        <f>VLOOKUP($B380,'DATA PENGUKURAN GARDU'!$A:$BS,44,0)</f>
        <v>#N/A</v>
      </c>
      <c r="AD380" s="21" t="e">
        <f t="shared" si="192"/>
        <v>#N/A</v>
      </c>
      <c r="AE380" s="20" t="e">
        <f>VLOOKUP($B380,'DATA PENGUKURAN GARDU'!$A:$BS,46,0)</f>
        <v>#N/A</v>
      </c>
      <c r="AF380" s="21" t="e">
        <f t="shared" si="193"/>
        <v>#N/A</v>
      </c>
      <c r="AG380" s="20" t="e">
        <f>VLOOKUP($B380,'DATA PENGUKURAN GARDU'!$A:$BS,46,0)</f>
        <v>#N/A</v>
      </c>
      <c r="AH380" s="20" t="e">
        <f>VLOOKUP($B380,'DATA PENGUKURAN GARDU'!$A:$BS,53,0)</f>
        <v>#N/A</v>
      </c>
      <c r="AI380" s="20" t="e">
        <f>VLOOKUP($B380,'DATA PENGUKURAN GARDU'!$A:$BS,54,0)</f>
        <v>#N/A</v>
      </c>
      <c r="AJ380" s="17" t="e">
        <f>VLOOKUP($C380,'DATA PENGUKURAN GARDU'!$A:$BS,42,0)</f>
        <v>#N/A</v>
      </c>
      <c r="AK380" s="23" t="e">
        <f t="shared" si="194"/>
        <v>#N/A</v>
      </c>
      <c r="AL380" s="17" t="e">
        <f>VLOOKUP($C380,'DATA PENGUKURAN GARDU'!$A:$BS,44,0)</f>
        <v>#N/A</v>
      </c>
      <c r="AM380" s="23" t="e">
        <f t="shared" si="195"/>
        <v>#N/A</v>
      </c>
      <c r="AN380" s="17" t="e">
        <f>VLOOKUP($C380,'DATA PENGUKURAN GARDU'!$A:$BS,46,0)</f>
        <v>#N/A</v>
      </c>
      <c r="AO380" s="23" t="e">
        <f t="shared" si="196"/>
        <v>#N/A</v>
      </c>
      <c r="AP380" s="17" t="e">
        <f>VLOOKUP($C380,'DATA PENGUKURAN GARDU'!$A:$BS,46,0)</f>
        <v>#N/A</v>
      </c>
      <c r="AQ380" s="17" t="e">
        <f>VLOOKUP($C380,'DATA PENGUKURAN GARDU'!$A:$BS,53,0)</f>
        <v>#N/A</v>
      </c>
      <c r="AR380" s="17" t="e">
        <f>VLOOKUP($C380,'DATA PENGUKURAN GARDU'!$A:$BS,54,0)</f>
        <v>#N/A</v>
      </c>
      <c r="AS380" s="20" t="e">
        <f>VLOOKUP($D380,'DATA PENGUKURAN GARDU'!$A:$BS,42,0)</f>
        <v>#N/A</v>
      </c>
      <c r="AT380" s="21" t="e">
        <f t="shared" si="197"/>
        <v>#N/A</v>
      </c>
      <c r="AU380" s="20" t="e">
        <f>VLOOKUP($D380,'DATA PENGUKURAN GARDU'!$A:$BS,44,0)</f>
        <v>#N/A</v>
      </c>
      <c r="AV380" s="21" t="e">
        <f t="shared" si="198"/>
        <v>#N/A</v>
      </c>
      <c r="AW380" s="20" t="e">
        <f>VLOOKUP($D380,'DATA PENGUKURAN GARDU'!$A:$BS,46,0)</f>
        <v>#N/A</v>
      </c>
      <c r="AX380" s="21" t="e">
        <f t="shared" si="199"/>
        <v>#N/A</v>
      </c>
      <c r="AY380" s="20" t="e">
        <f>VLOOKUP($D380,'DATA PENGUKURAN GARDU'!$A:$BS,46,0)</f>
        <v>#N/A</v>
      </c>
      <c r="AZ380" s="20" t="e">
        <f>VLOOKUP($D380,'DATA PENGUKURAN GARDU'!$A:$BS,53,0)</f>
        <v>#N/A</v>
      </c>
      <c r="BA380" s="20" t="e">
        <f>VLOOKUP($D380,'DATA PENGUKURAN GARDU'!$A:$BS,54,0)</f>
        <v>#N/A</v>
      </c>
      <c r="BB380" s="17" t="e">
        <f>VLOOKUP($E380,'DATA PENGUKURAN GARDU'!$A:$BS,42,0)</f>
        <v>#N/A</v>
      </c>
      <c r="BC380" s="23" t="e">
        <f t="shared" si="200"/>
        <v>#N/A</v>
      </c>
      <c r="BD380" s="17" t="e">
        <f>VLOOKUP($E380,'DATA PENGUKURAN GARDU'!$A:$BS,44,0)</f>
        <v>#N/A</v>
      </c>
      <c r="BE380" s="23" t="e">
        <f t="shared" si="201"/>
        <v>#N/A</v>
      </c>
      <c r="BF380" s="17" t="e">
        <f>VLOOKUP($E380,'DATA PENGUKURAN GARDU'!$A:$BS,46,0)</f>
        <v>#N/A</v>
      </c>
      <c r="BG380" s="23" t="e">
        <f t="shared" si="202"/>
        <v>#N/A</v>
      </c>
      <c r="BH380" s="17" t="e">
        <f>VLOOKUP($E380,'DATA PENGUKURAN GARDU'!$A:$BS,46,0)</f>
        <v>#N/A</v>
      </c>
      <c r="BI380" s="17" t="e">
        <f>VLOOKUP($E380,'DATA PENGUKURAN GARDU'!$A:$BS,53,0)</f>
        <v>#N/A</v>
      </c>
      <c r="BJ380" s="17" t="e">
        <f>VLOOKUP($E380,'DATA PENGUKURAN GARDU'!$A:$BS,54,0)</f>
        <v>#N/A</v>
      </c>
      <c r="BK380" s="20" t="e">
        <f t="shared" si="180"/>
        <v>#N/A</v>
      </c>
      <c r="BL380" s="20" t="e">
        <f t="shared" si="181"/>
        <v>#N/A</v>
      </c>
      <c r="BM380" s="20" t="e">
        <f t="shared" si="182"/>
        <v>#N/A</v>
      </c>
      <c r="BN380" s="25" t="e">
        <f t="shared" si="183"/>
        <v>#N/A</v>
      </c>
      <c r="BO380" s="26" t="str">
        <f t="shared" si="184"/>
        <v>0</v>
      </c>
      <c r="BP380" s="21" t="e">
        <f t="shared" si="185"/>
        <v>#VALUE!</v>
      </c>
      <c r="BQ380" s="20" t="e">
        <f t="shared" si="186"/>
        <v>#N/A</v>
      </c>
      <c r="BR380" s="20" t="e">
        <v>#N/A</v>
      </c>
      <c r="BS380" s="9" t="e">
        <v>#N/A</v>
      </c>
      <c r="BT380" s="2" t="e">
        <f t="shared" si="187"/>
        <v>#VALUE!</v>
      </c>
      <c r="BU380" s="2" t="e">
        <f t="shared" si="170"/>
        <v>#N/A</v>
      </c>
      <c r="BV380" s="2" t="e">
        <f t="shared" si="171"/>
        <v>#N/A</v>
      </c>
    </row>
    <row r="381" s="2" customFormat="1" ht="22.95" customHeight="1" spans="1:74">
      <c r="A381" s="9" t="str">
        <f t="shared" si="172"/>
        <v>L-082Induk</v>
      </c>
      <c r="B381" s="9" t="str">
        <f t="shared" si="173"/>
        <v>L-082jurusan 1</v>
      </c>
      <c r="C381" s="9" t="str">
        <f t="shared" si="174"/>
        <v>L-082jurusan 2</v>
      </c>
      <c r="D381" s="9" t="str">
        <f t="shared" si="175"/>
        <v>L-082jurusan 3</v>
      </c>
      <c r="E381" s="9" t="str">
        <f t="shared" si="176"/>
        <v>L-082jurusan 4</v>
      </c>
      <c r="F381" s="10" t="s">
        <v>493</v>
      </c>
      <c r="G381" s="10" t="s">
        <v>22</v>
      </c>
      <c r="H381" s="10" t="s">
        <v>494</v>
      </c>
      <c r="I381" s="10" t="s">
        <v>10801</v>
      </c>
      <c r="J381" s="10" t="s">
        <v>10802</v>
      </c>
      <c r="K381" s="10" t="s">
        <v>7465</v>
      </c>
      <c r="L381" s="10"/>
      <c r="M381" s="10"/>
      <c r="N381" s="14">
        <f t="shared" si="177"/>
        <v>0</v>
      </c>
      <c r="O381" s="15" t="e">
        <f t="shared" si="178"/>
        <v>#VALUE!</v>
      </c>
      <c r="P381" s="15" t="e">
        <f t="shared" si="179"/>
        <v>#VALUE!</v>
      </c>
      <c r="Q381" s="17" t="e">
        <f>VLOOKUP($A381,'DATA PENGUKURAN GARDU'!$A:$BS,42,0)</f>
        <v>#N/A</v>
      </c>
      <c r="R381" s="18" t="e">
        <f t="shared" si="188"/>
        <v>#N/A</v>
      </c>
      <c r="S381" s="17" t="e">
        <f>VLOOKUP($A381,'DATA PENGUKURAN GARDU'!$A:$BS,44,0)</f>
        <v>#N/A</v>
      </c>
      <c r="T381" s="18" t="e">
        <f t="shared" si="189"/>
        <v>#N/A</v>
      </c>
      <c r="U381" s="17" t="e">
        <f>VLOOKUP($A381,'DATA PENGUKURAN GARDU'!$A:$BS,46,0)</f>
        <v>#N/A</v>
      </c>
      <c r="V381" s="18" t="e">
        <f t="shared" si="190"/>
        <v>#N/A</v>
      </c>
      <c r="W381" s="17" t="e">
        <f>VLOOKUP($A381,'DATA PENGUKURAN GARDU'!$A:$BS,48,0)</f>
        <v>#N/A</v>
      </c>
      <c r="X381" s="17" t="e">
        <f>VLOOKUP($A381,'DATA PENGUKURAN GARDU'!$A:$BS,53,0)</f>
        <v>#N/A</v>
      </c>
      <c r="Y381" s="17" t="e">
        <f>VLOOKUP($A381,'DATA PENGUKURAN GARDU'!$A:$BS,54,0)</f>
        <v>#N/A</v>
      </c>
      <c r="Z381" s="17" t="e">
        <f>VLOOKUP($A381,'DATA PENGUKURAN GARDU'!$A:$BS,55,0)</f>
        <v>#N/A</v>
      </c>
      <c r="AA381" s="20" t="e">
        <f>VLOOKUP($B381,'DATA PENGUKURAN GARDU'!$A:$BS,42,0)</f>
        <v>#N/A</v>
      </c>
      <c r="AB381" s="21" t="e">
        <f t="shared" si="191"/>
        <v>#N/A</v>
      </c>
      <c r="AC381" s="20" t="e">
        <f>VLOOKUP($B381,'DATA PENGUKURAN GARDU'!$A:$BS,44,0)</f>
        <v>#N/A</v>
      </c>
      <c r="AD381" s="21" t="e">
        <f t="shared" si="192"/>
        <v>#N/A</v>
      </c>
      <c r="AE381" s="20" t="e">
        <f>VLOOKUP($B381,'DATA PENGUKURAN GARDU'!$A:$BS,46,0)</f>
        <v>#N/A</v>
      </c>
      <c r="AF381" s="21" t="e">
        <f t="shared" si="193"/>
        <v>#N/A</v>
      </c>
      <c r="AG381" s="20" t="e">
        <f>VLOOKUP($B381,'DATA PENGUKURAN GARDU'!$A:$BS,46,0)</f>
        <v>#N/A</v>
      </c>
      <c r="AH381" s="20" t="e">
        <f>VLOOKUP($B381,'DATA PENGUKURAN GARDU'!$A:$BS,53,0)</f>
        <v>#N/A</v>
      </c>
      <c r="AI381" s="20" t="e">
        <f>VLOOKUP($B381,'DATA PENGUKURAN GARDU'!$A:$BS,54,0)</f>
        <v>#N/A</v>
      </c>
      <c r="AJ381" s="17" t="e">
        <f>VLOOKUP($C381,'DATA PENGUKURAN GARDU'!$A:$BS,42,0)</f>
        <v>#N/A</v>
      </c>
      <c r="AK381" s="23" t="e">
        <f t="shared" si="194"/>
        <v>#N/A</v>
      </c>
      <c r="AL381" s="17" t="e">
        <f>VLOOKUP($C381,'DATA PENGUKURAN GARDU'!$A:$BS,44,0)</f>
        <v>#N/A</v>
      </c>
      <c r="AM381" s="23" t="e">
        <f t="shared" si="195"/>
        <v>#N/A</v>
      </c>
      <c r="AN381" s="17" t="e">
        <f>VLOOKUP($C381,'DATA PENGUKURAN GARDU'!$A:$BS,46,0)</f>
        <v>#N/A</v>
      </c>
      <c r="AO381" s="23" t="e">
        <f t="shared" si="196"/>
        <v>#N/A</v>
      </c>
      <c r="AP381" s="17" t="e">
        <f>VLOOKUP($C381,'DATA PENGUKURAN GARDU'!$A:$BS,46,0)</f>
        <v>#N/A</v>
      </c>
      <c r="AQ381" s="17" t="e">
        <f>VLOOKUP($C381,'DATA PENGUKURAN GARDU'!$A:$BS,53,0)</f>
        <v>#N/A</v>
      </c>
      <c r="AR381" s="17" t="e">
        <f>VLOOKUP($C381,'DATA PENGUKURAN GARDU'!$A:$BS,54,0)</f>
        <v>#N/A</v>
      </c>
      <c r="AS381" s="20" t="e">
        <f>VLOOKUP($D381,'DATA PENGUKURAN GARDU'!$A:$BS,42,0)</f>
        <v>#N/A</v>
      </c>
      <c r="AT381" s="21" t="e">
        <f t="shared" si="197"/>
        <v>#N/A</v>
      </c>
      <c r="AU381" s="20" t="e">
        <f>VLOOKUP($D381,'DATA PENGUKURAN GARDU'!$A:$BS,44,0)</f>
        <v>#N/A</v>
      </c>
      <c r="AV381" s="21" t="e">
        <f t="shared" si="198"/>
        <v>#N/A</v>
      </c>
      <c r="AW381" s="20" t="e">
        <f>VLOOKUP($D381,'DATA PENGUKURAN GARDU'!$A:$BS,46,0)</f>
        <v>#N/A</v>
      </c>
      <c r="AX381" s="21" t="e">
        <f t="shared" si="199"/>
        <v>#N/A</v>
      </c>
      <c r="AY381" s="20" t="e">
        <f>VLOOKUP($D381,'DATA PENGUKURAN GARDU'!$A:$BS,46,0)</f>
        <v>#N/A</v>
      </c>
      <c r="AZ381" s="20" t="e">
        <f>VLOOKUP($D381,'DATA PENGUKURAN GARDU'!$A:$BS,53,0)</f>
        <v>#N/A</v>
      </c>
      <c r="BA381" s="20" t="e">
        <f>VLOOKUP($D381,'DATA PENGUKURAN GARDU'!$A:$BS,54,0)</f>
        <v>#N/A</v>
      </c>
      <c r="BB381" s="17" t="e">
        <f>VLOOKUP($E381,'DATA PENGUKURAN GARDU'!$A:$BS,42,0)</f>
        <v>#N/A</v>
      </c>
      <c r="BC381" s="23" t="e">
        <f t="shared" si="200"/>
        <v>#N/A</v>
      </c>
      <c r="BD381" s="17" t="e">
        <f>VLOOKUP($E381,'DATA PENGUKURAN GARDU'!$A:$BS,44,0)</f>
        <v>#N/A</v>
      </c>
      <c r="BE381" s="23" t="e">
        <f t="shared" si="201"/>
        <v>#N/A</v>
      </c>
      <c r="BF381" s="17" t="e">
        <f>VLOOKUP($E381,'DATA PENGUKURAN GARDU'!$A:$BS,46,0)</f>
        <v>#N/A</v>
      </c>
      <c r="BG381" s="23" t="e">
        <f t="shared" si="202"/>
        <v>#N/A</v>
      </c>
      <c r="BH381" s="17" t="e">
        <f>VLOOKUP($E381,'DATA PENGUKURAN GARDU'!$A:$BS,46,0)</f>
        <v>#N/A</v>
      </c>
      <c r="BI381" s="17" t="e">
        <f>VLOOKUP($E381,'DATA PENGUKURAN GARDU'!$A:$BS,53,0)</f>
        <v>#N/A</v>
      </c>
      <c r="BJ381" s="17" t="e">
        <f>VLOOKUP($E381,'DATA PENGUKURAN GARDU'!$A:$BS,54,0)</f>
        <v>#N/A</v>
      </c>
      <c r="BK381" s="20" t="e">
        <f t="shared" si="180"/>
        <v>#N/A</v>
      </c>
      <c r="BL381" s="20" t="e">
        <f t="shared" si="181"/>
        <v>#N/A</v>
      </c>
      <c r="BM381" s="20" t="e">
        <f t="shared" si="182"/>
        <v>#N/A</v>
      </c>
      <c r="BN381" s="25" t="e">
        <f t="shared" si="183"/>
        <v>#N/A</v>
      </c>
      <c r="BO381" s="26" t="str">
        <f t="shared" si="184"/>
        <v>0</v>
      </c>
      <c r="BP381" s="21" t="e">
        <f t="shared" si="185"/>
        <v>#VALUE!</v>
      </c>
      <c r="BQ381" s="20" t="e">
        <f t="shared" si="186"/>
        <v>#N/A</v>
      </c>
      <c r="BR381" s="20" t="e">
        <v>#N/A</v>
      </c>
      <c r="BS381" s="9" t="e">
        <v>#N/A</v>
      </c>
      <c r="BT381" s="2" t="e">
        <f t="shared" si="187"/>
        <v>#VALUE!</v>
      </c>
      <c r="BU381" s="2" t="e">
        <f t="shared" si="170"/>
        <v>#N/A</v>
      </c>
      <c r="BV381" s="2" t="e">
        <f t="shared" si="171"/>
        <v>#N/A</v>
      </c>
    </row>
    <row r="382" s="2" customFormat="1" ht="22.95" customHeight="1" spans="1:74">
      <c r="A382" s="9" t="str">
        <f t="shared" si="172"/>
        <v>NW 004Induk</v>
      </c>
      <c r="B382" s="9" t="str">
        <f t="shared" si="173"/>
        <v>NW 004jurusan 1</v>
      </c>
      <c r="C382" s="9" t="str">
        <f t="shared" si="174"/>
        <v>NW 004jurusan 2</v>
      </c>
      <c r="D382" s="9" t="str">
        <f t="shared" si="175"/>
        <v>NW 004jurusan 3</v>
      </c>
      <c r="E382" s="9" t="str">
        <f t="shared" si="176"/>
        <v>NW 004jurusan 4</v>
      </c>
      <c r="F382" s="10" t="s">
        <v>342</v>
      </c>
      <c r="G382" s="10" t="s">
        <v>39</v>
      </c>
      <c r="H382" s="10" t="s">
        <v>495</v>
      </c>
      <c r="I382" s="10" t="s">
        <v>10803</v>
      </c>
      <c r="J382" s="10" t="s">
        <v>10804</v>
      </c>
      <c r="K382" s="10" t="s">
        <v>7465</v>
      </c>
      <c r="L382" s="10"/>
      <c r="M382" s="10"/>
      <c r="N382" s="14">
        <f t="shared" si="177"/>
        <v>0</v>
      </c>
      <c r="O382" s="15" t="e">
        <f t="shared" si="178"/>
        <v>#VALUE!</v>
      </c>
      <c r="P382" s="15" t="e">
        <f t="shared" si="179"/>
        <v>#VALUE!</v>
      </c>
      <c r="Q382" s="17" t="e">
        <f>VLOOKUP($A382,'DATA PENGUKURAN GARDU'!$A:$BS,42,0)</f>
        <v>#N/A</v>
      </c>
      <c r="R382" s="18" t="e">
        <f t="shared" si="188"/>
        <v>#N/A</v>
      </c>
      <c r="S382" s="17" t="e">
        <f>VLOOKUP($A382,'DATA PENGUKURAN GARDU'!$A:$BS,44,0)</f>
        <v>#N/A</v>
      </c>
      <c r="T382" s="18" t="e">
        <f t="shared" si="189"/>
        <v>#N/A</v>
      </c>
      <c r="U382" s="17" t="e">
        <f>VLOOKUP($A382,'DATA PENGUKURAN GARDU'!$A:$BS,46,0)</f>
        <v>#N/A</v>
      </c>
      <c r="V382" s="18" t="e">
        <f t="shared" si="190"/>
        <v>#N/A</v>
      </c>
      <c r="W382" s="17" t="e">
        <f>VLOOKUP($A382,'DATA PENGUKURAN GARDU'!$A:$BS,48,0)</f>
        <v>#N/A</v>
      </c>
      <c r="X382" s="17" t="e">
        <f>VLOOKUP($A382,'DATA PENGUKURAN GARDU'!$A:$BS,53,0)</f>
        <v>#N/A</v>
      </c>
      <c r="Y382" s="17" t="e">
        <f>VLOOKUP($A382,'DATA PENGUKURAN GARDU'!$A:$BS,54,0)</f>
        <v>#N/A</v>
      </c>
      <c r="Z382" s="17" t="e">
        <f>VLOOKUP($A382,'DATA PENGUKURAN GARDU'!$A:$BS,55,0)</f>
        <v>#N/A</v>
      </c>
      <c r="AA382" s="20" t="e">
        <f>VLOOKUP($B382,'DATA PENGUKURAN GARDU'!$A:$BS,42,0)</f>
        <v>#N/A</v>
      </c>
      <c r="AB382" s="21" t="e">
        <f t="shared" si="191"/>
        <v>#N/A</v>
      </c>
      <c r="AC382" s="20" t="e">
        <f>VLOOKUP($B382,'DATA PENGUKURAN GARDU'!$A:$BS,44,0)</f>
        <v>#N/A</v>
      </c>
      <c r="AD382" s="21" t="e">
        <f t="shared" si="192"/>
        <v>#N/A</v>
      </c>
      <c r="AE382" s="20" t="e">
        <f>VLOOKUP($B382,'DATA PENGUKURAN GARDU'!$A:$BS,46,0)</f>
        <v>#N/A</v>
      </c>
      <c r="AF382" s="21" t="e">
        <f t="shared" si="193"/>
        <v>#N/A</v>
      </c>
      <c r="AG382" s="20" t="e">
        <f>VLOOKUP($B382,'DATA PENGUKURAN GARDU'!$A:$BS,46,0)</f>
        <v>#N/A</v>
      </c>
      <c r="AH382" s="20" t="e">
        <f>VLOOKUP($B382,'DATA PENGUKURAN GARDU'!$A:$BS,53,0)</f>
        <v>#N/A</v>
      </c>
      <c r="AI382" s="20" t="e">
        <f>VLOOKUP($B382,'DATA PENGUKURAN GARDU'!$A:$BS,54,0)</f>
        <v>#N/A</v>
      </c>
      <c r="AJ382" s="17" t="e">
        <f>VLOOKUP($C382,'DATA PENGUKURAN GARDU'!$A:$BS,42,0)</f>
        <v>#N/A</v>
      </c>
      <c r="AK382" s="23" t="e">
        <f t="shared" si="194"/>
        <v>#N/A</v>
      </c>
      <c r="AL382" s="17" t="e">
        <f>VLOOKUP($C382,'DATA PENGUKURAN GARDU'!$A:$BS,44,0)</f>
        <v>#N/A</v>
      </c>
      <c r="AM382" s="23" t="e">
        <f t="shared" si="195"/>
        <v>#N/A</v>
      </c>
      <c r="AN382" s="17" t="e">
        <f>VLOOKUP($C382,'DATA PENGUKURAN GARDU'!$A:$BS,46,0)</f>
        <v>#N/A</v>
      </c>
      <c r="AO382" s="23" t="e">
        <f t="shared" si="196"/>
        <v>#N/A</v>
      </c>
      <c r="AP382" s="17" t="e">
        <f>VLOOKUP($C382,'DATA PENGUKURAN GARDU'!$A:$BS,46,0)</f>
        <v>#N/A</v>
      </c>
      <c r="AQ382" s="17" t="e">
        <f>VLOOKUP($C382,'DATA PENGUKURAN GARDU'!$A:$BS,53,0)</f>
        <v>#N/A</v>
      </c>
      <c r="AR382" s="17" t="e">
        <f>VLOOKUP($C382,'DATA PENGUKURAN GARDU'!$A:$BS,54,0)</f>
        <v>#N/A</v>
      </c>
      <c r="AS382" s="20" t="e">
        <f>VLOOKUP($D382,'DATA PENGUKURAN GARDU'!$A:$BS,42,0)</f>
        <v>#N/A</v>
      </c>
      <c r="AT382" s="21" t="e">
        <f t="shared" si="197"/>
        <v>#N/A</v>
      </c>
      <c r="AU382" s="20" t="e">
        <f>VLOOKUP($D382,'DATA PENGUKURAN GARDU'!$A:$BS,44,0)</f>
        <v>#N/A</v>
      </c>
      <c r="AV382" s="21" t="e">
        <f t="shared" si="198"/>
        <v>#N/A</v>
      </c>
      <c r="AW382" s="20" t="e">
        <f>VLOOKUP($D382,'DATA PENGUKURAN GARDU'!$A:$BS,46,0)</f>
        <v>#N/A</v>
      </c>
      <c r="AX382" s="21" t="e">
        <f t="shared" si="199"/>
        <v>#N/A</v>
      </c>
      <c r="AY382" s="20" t="e">
        <f>VLOOKUP($D382,'DATA PENGUKURAN GARDU'!$A:$BS,46,0)</f>
        <v>#N/A</v>
      </c>
      <c r="AZ382" s="20" t="e">
        <f>VLOOKUP($D382,'DATA PENGUKURAN GARDU'!$A:$BS,53,0)</f>
        <v>#N/A</v>
      </c>
      <c r="BA382" s="20" t="e">
        <f>VLOOKUP($D382,'DATA PENGUKURAN GARDU'!$A:$BS,54,0)</f>
        <v>#N/A</v>
      </c>
      <c r="BB382" s="17" t="e">
        <f>VLOOKUP($E382,'DATA PENGUKURAN GARDU'!$A:$BS,42,0)</f>
        <v>#N/A</v>
      </c>
      <c r="BC382" s="23" t="e">
        <f t="shared" si="200"/>
        <v>#N/A</v>
      </c>
      <c r="BD382" s="17" t="e">
        <f>VLOOKUP($E382,'DATA PENGUKURAN GARDU'!$A:$BS,44,0)</f>
        <v>#N/A</v>
      </c>
      <c r="BE382" s="23" t="e">
        <f t="shared" si="201"/>
        <v>#N/A</v>
      </c>
      <c r="BF382" s="17" t="e">
        <f>VLOOKUP($E382,'DATA PENGUKURAN GARDU'!$A:$BS,46,0)</f>
        <v>#N/A</v>
      </c>
      <c r="BG382" s="23" t="e">
        <f t="shared" si="202"/>
        <v>#N/A</v>
      </c>
      <c r="BH382" s="17" t="e">
        <f>VLOOKUP($E382,'DATA PENGUKURAN GARDU'!$A:$BS,46,0)</f>
        <v>#N/A</v>
      </c>
      <c r="BI382" s="17" t="e">
        <f>VLOOKUP($E382,'DATA PENGUKURAN GARDU'!$A:$BS,53,0)</f>
        <v>#N/A</v>
      </c>
      <c r="BJ382" s="17" t="e">
        <f>VLOOKUP($E382,'DATA PENGUKURAN GARDU'!$A:$BS,54,0)</f>
        <v>#N/A</v>
      </c>
      <c r="BK382" s="20" t="e">
        <f t="shared" si="180"/>
        <v>#N/A</v>
      </c>
      <c r="BL382" s="20" t="e">
        <f t="shared" si="181"/>
        <v>#N/A</v>
      </c>
      <c r="BM382" s="20" t="e">
        <f t="shared" si="182"/>
        <v>#N/A</v>
      </c>
      <c r="BN382" s="25" t="e">
        <f t="shared" si="183"/>
        <v>#N/A</v>
      </c>
      <c r="BO382" s="26" t="str">
        <f t="shared" si="184"/>
        <v>0</v>
      </c>
      <c r="BP382" s="21" t="e">
        <f t="shared" si="185"/>
        <v>#VALUE!</v>
      </c>
      <c r="BQ382" s="20" t="e">
        <f t="shared" si="186"/>
        <v>#N/A</v>
      </c>
      <c r="BR382" s="20" t="e">
        <v>#N/A</v>
      </c>
      <c r="BS382" s="9" t="e">
        <v>#N/A</v>
      </c>
      <c r="BT382" s="2" t="e">
        <f t="shared" si="187"/>
        <v>#VALUE!</v>
      </c>
      <c r="BU382" s="2" t="e">
        <f t="shared" si="170"/>
        <v>#N/A</v>
      </c>
      <c r="BV382" s="2" t="e">
        <f t="shared" si="171"/>
        <v>#N/A</v>
      </c>
    </row>
    <row r="383" s="2" customFormat="1" ht="22.95" customHeight="1" spans="1:74">
      <c r="A383" s="9" t="str">
        <f t="shared" si="172"/>
        <v>L-046Induk</v>
      </c>
      <c r="B383" s="9" t="str">
        <f t="shared" si="173"/>
        <v>L-046jurusan 1</v>
      </c>
      <c r="C383" s="9" t="str">
        <f t="shared" si="174"/>
        <v>L-046jurusan 2</v>
      </c>
      <c r="D383" s="9" t="str">
        <f t="shared" si="175"/>
        <v>L-046jurusan 3</v>
      </c>
      <c r="E383" s="9" t="str">
        <f t="shared" si="176"/>
        <v>L-046jurusan 4</v>
      </c>
      <c r="F383" s="10" t="s">
        <v>472</v>
      </c>
      <c r="G383" s="10" t="s">
        <v>22</v>
      </c>
      <c r="H383" s="10" t="s">
        <v>496</v>
      </c>
      <c r="I383" s="10" t="s">
        <v>10805</v>
      </c>
      <c r="J383" s="10" t="s">
        <v>10806</v>
      </c>
      <c r="K383" s="10" t="s">
        <v>7465</v>
      </c>
      <c r="L383" s="10"/>
      <c r="M383" s="10"/>
      <c r="N383" s="14">
        <f t="shared" si="177"/>
        <v>0</v>
      </c>
      <c r="O383" s="15" t="e">
        <f t="shared" si="178"/>
        <v>#VALUE!</v>
      </c>
      <c r="P383" s="15" t="e">
        <f t="shared" si="179"/>
        <v>#VALUE!</v>
      </c>
      <c r="Q383" s="17" t="e">
        <f>VLOOKUP($A383,'DATA PENGUKURAN GARDU'!$A:$BS,42,0)</f>
        <v>#N/A</v>
      </c>
      <c r="R383" s="18" t="e">
        <f t="shared" si="188"/>
        <v>#N/A</v>
      </c>
      <c r="S383" s="17" t="e">
        <f>VLOOKUP($A383,'DATA PENGUKURAN GARDU'!$A:$BS,44,0)</f>
        <v>#N/A</v>
      </c>
      <c r="T383" s="18" t="e">
        <f t="shared" si="189"/>
        <v>#N/A</v>
      </c>
      <c r="U383" s="17" t="e">
        <f>VLOOKUP($A383,'DATA PENGUKURAN GARDU'!$A:$BS,46,0)</f>
        <v>#N/A</v>
      </c>
      <c r="V383" s="18" t="e">
        <f t="shared" si="190"/>
        <v>#N/A</v>
      </c>
      <c r="W383" s="17" t="e">
        <f>VLOOKUP($A383,'DATA PENGUKURAN GARDU'!$A:$BS,48,0)</f>
        <v>#N/A</v>
      </c>
      <c r="X383" s="17" t="e">
        <f>VLOOKUP($A383,'DATA PENGUKURAN GARDU'!$A:$BS,53,0)</f>
        <v>#N/A</v>
      </c>
      <c r="Y383" s="17" t="e">
        <f>VLOOKUP($A383,'DATA PENGUKURAN GARDU'!$A:$BS,54,0)</f>
        <v>#N/A</v>
      </c>
      <c r="Z383" s="17" t="e">
        <f>VLOOKUP($A383,'DATA PENGUKURAN GARDU'!$A:$BS,55,0)</f>
        <v>#N/A</v>
      </c>
      <c r="AA383" s="20" t="e">
        <f>VLOOKUP($B383,'DATA PENGUKURAN GARDU'!$A:$BS,42,0)</f>
        <v>#N/A</v>
      </c>
      <c r="AB383" s="21" t="e">
        <f t="shared" si="191"/>
        <v>#N/A</v>
      </c>
      <c r="AC383" s="20" t="e">
        <f>VLOOKUP($B383,'DATA PENGUKURAN GARDU'!$A:$BS,44,0)</f>
        <v>#N/A</v>
      </c>
      <c r="AD383" s="21" t="e">
        <f t="shared" si="192"/>
        <v>#N/A</v>
      </c>
      <c r="AE383" s="20" t="e">
        <f>VLOOKUP($B383,'DATA PENGUKURAN GARDU'!$A:$BS,46,0)</f>
        <v>#N/A</v>
      </c>
      <c r="AF383" s="21" t="e">
        <f t="shared" si="193"/>
        <v>#N/A</v>
      </c>
      <c r="AG383" s="20" t="e">
        <f>VLOOKUP($B383,'DATA PENGUKURAN GARDU'!$A:$BS,46,0)</f>
        <v>#N/A</v>
      </c>
      <c r="AH383" s="20" t="e">
        <f>VLOOKUP($B383,'DATA PENGUKURAN GARDU'!$A:$BS,53,0)</f>
        <v>#N/A</v>
      </c>
      <c r="AI383" s="20" t="e">
        <f>VLOOKUP($B383,'DATA PENGUKURAN GARDU'!$A:$BS,54,0)</f>
        <v>#N/A</v>
      </c>
      <c r="AJ383" s="17" t="e">
        <f>VLOOKUP($C383,'DATA PENGUKURAN GARDU'!$A:$BS,42,0)</f>
        <v>#N/A</v>
      </c>
      <c r="AK383" s="23" t="e">
        <f t="shared" si="194"/>
        <v>#N/A</v>
      </c>
      <c r="AL383" s="17" t="e">
        <f>VLOOKUP($C383,'DATA PENGUKURAN GARDU'!$A:$BS,44,0)</f>
        <v>#N/A</v>
      </c>
      <c r="AM383" s="23" t="e">
        <f t="shared" si="195"/>
        <v>#N/A</v>
      </c>
      <c r="AN383" s="17" t="e">
        <f>VLOOKUP($C383,'DATA PENGUKURAN GARDU'!$A:$BS,46,0)</f>
        <v>#N/A</v>
      </c>
      <c r="AO383" s="23" t="e">
        <f t="shared" si="196"/>
        <v>#N/A</v>
      </c>
      <c r="AP383" s="17" t="e">
        <f>VLOOKUP($C383,'DATA PENGUKURAN GARDU'!$A:$BS,46,0)</f>
        <v>#N/A</v>
      </c>
      <c r="AQ383" s="17" t="e">
        <f>VLOOKUP($C383,'DATA PENGUKURAN GARDU'!$A:$BS,53,0)</f>
        <v>#N/A</v>
      </c>
      <c r="AR383" s="17" t="e">
        <f>VLOOKUP($C383,'DATA PENGUKURAN GARDU'!$A:$BS,54,0)</f>
        <v>#N/A</v>
      </c>
      <c r="AS383" s="20" t="e">
        <f>VLOOKUP($D383,'DATA PENGUKURAN GARDU'!$A:$BS,42,0)</f>
        <v>#N/A</v>
      </c>
      <c r="AT383" s="21" t="e">
        <f t="shared" si="197"/>
        <v>#N/A</v>
      </c>
      <c r="AU383" s="20" t="e">
        <f>VLOOKUP($D383,'DATA PENGUKURAN GARDU'!$A:$BS,44,0)</f>
        <v>#N/A</v>
      </c>
      <c r="AV383" s="21" t="e">
        <f t="shared" si="198"/>
        <v>#N/A</v>
      </c>
      <c r="AW383" s="20" t="e">
        <f>VLOOKUP($D383,'DATA PENGUKURAN GARDU'!$A:$BS,46,0)</f>
        <v>#N/A</v>
      </c>
      <c r="AX383" s="21" t="e">
        <f t="shared" si="199"/>
        <v>#N/A</v>
      </c>
      <c r="AY383" s="20" t="e">
        <f>VLOOKUP($D383,'DATA PENGUKURAN GARDU'!$A:$BS,46,0)</f>
        <v>#N/A</v>
      </c>
      <c r="AZ383" s="20" t="e">
        <f>VLOOKUP($D383,'DATA PENGUKURAN GARDU'!$A:$BS,53,0)</f>
        <v>#N/A</v>
      </c>
      <c r="BA383" s="20" t="e">
        <f>VLOOKUP($D383,'DATA PENGUKURAN GARDU'!$A:$BS,54,0)</f>
        <v>#N/A</v>
      </c>
      <c r="BB383" s="17" t="e">
        <f>VLOOKUP($E383,'DATA PENGUKURAN GARDU'!$A:$BS,42,0)</f>
        <v>#N/A</v>
      </c>
      <c r="BC383" s="23" t="e">
        <f t="shared" si="200"/>
        <v>#N/A</v>
      </c>
      <c r="BD383" s="17" t="e">
        <f>VLOOKUP($E383,'DATA PENGUKURAN GARDU'!$A:$BS,44,0)</f>
        <v>#N/A</v>
      </c>
      <c r="BE383" s="23" t="e">
        <f t="shared" si="201"/>
        <v>#N/A</v>
      </c>
      <c r="BF383" s="17" t="e">
        <f>VLOOKUP($E383,'DATA PENGUKURAN GARDU'!$A:$BS,46,0)</f>
        <v>#N/A</v>
      </c>
      <c r="BG383" s="23" t="e">
        <f t="shared" si="202"/>
        <v>#N/A</v>
      </c>
      <c r="BH383" s="17" t="e">
        <f>VLOOKUP($E383,'DATA PENGUKURAN GARDU'!$A:$BS,46,0)</f>
        <v>#N/A</v>
      </c>
      <c r="BI383" s="17" t="e">
        <f>VLOOKUP($E383,'DATA PENGUKURAN GARDU'!$A:$BS,53,0)</f>
        <v>#N/A</v>
      </c>
      <c r="BJ383" s="17" t="e">
        <f>VLOOKUP($E383,'DATA PENGUKURAN GARDU'!$A:$BS,54,0)</f>
        <v>#N/A</v>
      </c>
      <c r="BK383" s="20" t="e">
        <f t="shared" si="180"/>
        <v>#N/A</v>
      </c>
      <c r="BL383" s="20" t="e">
        <f t="shared" si="181"/>
        <v>#N/A</v>
      </c>
      <c r="BM383" s="20" t="e">
        <f t="shared" si="182"/>
        <v>#N/A</v>
      </c>
      <c r="BN383" s="25" t="e">
        <f t="shared" si="183"/>
        <v>#N/A</v>
      </c>
      <c r="BO383" s="26" t="str">
        <f t="shared" si="184"/>
        <v>0</v>
      </c>
      <c r="BP383" s="21" t="e">
        <f t="shared" si="185"/>
        <v>#VALUE!</v>
      </c>
      <c r="BQ383" s="20" t="e">
        <f t="shared" si="186"/>
        <v>#N/A</v>
      </c>
      <c r="BR383" s="20" t="e">
        <v>#N/A</v>
      </c>
      <c r="BS383" s="9" t="e">
        <v>#N/A</v>
      </c>
      <c r="BT383" s="2" t="e">
        <f t="shared" si="187"/>
        <v>#VALUE!</v>
      </c>
      <c r="BU383" s="2" t="e">
        <f t="shared" si="170"/>
        <v>#N/A</v>
      </c>
      <c r="BV383" s="2" t="e">
        <f t="shared" si="171"/>
        <v>#N/A</v>
      </c>
    </row>
    <row r="384" s="2" customFormat="1" ht="22.95" customHeight="1" spans="1:74">
      <c r="A384" s="9" t="str">
        <f t="shared" si="172"/>
        <v>NP 013Induk</v>
      </c>
      <c r="B384" s="9" t="str">
        <f t="shared" si="173"/>
        <v>NP 013jurusan 1</v>
      </c>
      <c r="C384" s="9" t="str">
        <f t="shared" si="174"/>
        <v>NP 013jurusan 2</v>
      </c>
      <c r="D384" s="9" t="str">
        <f t="shared" si="175"/>
        <v>NP 013jurusan 3</v>
      </c>
      <c r="E384" s="9" t="str">
        <f t="shared" si="176"/>
        <v>NP 013jurusan 4</v>
      </c>
      <c r="F384" s="10" t="s">
        <v>497</v>
      </c>
      <c r="G384" s="10" t="s">
        <v>101</v>
      </c>
      <c r="H384" s="10" t="s">
        <v>498</v>
      </c>
      <c r="I384" s="10" t="s">
        <v>10807</v>
      </c>
      <c r="J384" s="10" t="s">
        <v>10808</v>
      </c>
      <c r="K384" s="10" t="s">
        <v>7465</v>
      </c>
      <c r="L384" s="10"/>
      <c r="M384" s="10"/>
      <c r="N384" s="14">
        <f t="shared" si="177"/>
        <v>0</v>
      </c>
      <c r="O384" s="15" t="e">
        <f t="shared" si="178"/>
        <v>#VALUE!</v>
      </c>
      <c r="P384" s="15" t="e">
        <f t="shared" si="179"/>
        <v>#VALUE!</v>
      </c>
      <c r="Q384" s="17" t="e">
        <f>VLOOKUP($A384,'DATA PENGUKURAN GARDU'!$A:$BS,42,0)</f>
        <v>#N/A</v>
      </c>
      <c r="R384" s="18" t="e">
        <f t="shared" si="188"/>
        <v>#N/A</v>
      </c>
      <c r="S384" s="17" t="e">
        <f>VLOOKUP($A384,'DATA PENGUKURAN GARDU'!$A:$BS,44,0)</f>
        <v>#N/A</v>
      </c>
      <c r="T384" s="18" t="e">
        <f t="shared" si="189"/>
        <v>#N/A</v>
      </c>
      <c r="U384" s="17" t="e">
        <f>VLOOKUP($A384,'DATA PENGUKURAN GARDU'!$A:$BS,46,0)</f>
        <v>#N/A</v>
      </c>
      <c r="V384" s="18" t="e">
        <f t="shared" si="190"/>
        <v>#N/A</v>
      </c>
      <c r="W384" s="17" t="e">
        <f>VLOOKUP($A384,'DATA PENGUKURAN GARDU'!$A:$BS,48,0)</f>
        <v>#N/A</v>
      </c>
      <c r="X384" s="17" t="e">
        <f>VLOOKUP($A384,'DATA PENGUKURAN GARDU'!$A:$BS,53,0)</f>
        <v>#N/A</v>
      </c>
      <c r="Y384" s="17" t="e">
        <f>VLOOKUP($A384,'DATA PENGUKURAN GARDU'!$A:$BS,54,0)</f>
        <v>#N/A</v>
      </c>
      <c r="Z384" s="17" t="e">
        <f>VLOOKUP($A384,'DATA PENGUKURAN GARDU'!$A:$BS,55,0)</f>
        <v>#N/A</v>
      </c>
      <c r="AA384" s="20" t="e">
        <f>VLOOKUP($B384,'DATA PENGUKURAN GARDU'!$A:$BS,42,0)</f>
        <v>#N/A</v>
      </c>
      <c r="AB384" s="21" t="e">
        <f t="shared" si="191"/>
        <v>#N/A</v>
      </c>
      <c r="AC384" s="20" t="e">
        <f>VLOOKUP($B384,'DATA PENGUKURAN GARDU'!$A:$BS,44,0)</f>
        <v>#N/A</v>
      </c>
      <c r="AD384" s="21" t="e">
        <f t="shared" si="192"/>
        <v>#N/A</v>
      </c>
      <c r="AE384" s="20" t="e">
        <f>VLOOKUP($B384,'DATA PENGUKURAN GARDU'!$A:$BS,46,0)</f>
        <v>#N/A</v>
      </c>
      <c r="AF384" s="21" t="e">
        <f t="shared" si="193"/>
        <v>#N/A</v>
      </c>
      <c r="AG384" s="20" t="e">
        <f>VLOOKUP($B384,'DATA PENGUKURAN GARDU'!$A:$BS,46,0)</f>
        <v>#N/A</v>
      </c>
      <c r="AH384" s="20" t="e">
        <f>VLOOKUP($B384,'DATA PENGUKURAN GARDU'!$A:$BS,53,0)</f>
        <v>#N/A</v>
      </c>
      <c r="AI384" s="20" t="e">
        <f>VLOOKUP($B384,'DATA PENGUKURAN GARDU'!$A:$BS,54,0)</f>
        <v>#N/A</v>
      </c>
      <c r="AJ384" s="17" t="e">
        <f>VLOOKUP($C384,'DATA PENGUKURAN GARDU'!$A:$BS,42,0)</f>
        <v>#N/A</v>
      </c>
      <c r="AK384" s="23" t="e">
        <f t="shared" si="194"/>
        <v>#N/A</v>
      </c>
      <c r="AL384" s="17" t="e">
        <f>VLOOKUP($C384,'DATA PENGUKURAN GARDU'!$A:$BS,44,0)</f>
        <v>#N/A</v>
      </c>
      <c r="AM384" s="23" t="e">
        <f t="shared" si="195"/>
        <v>#N/A</v>
      </c>
      <c r="AN384" s="17" t="e">
        <f>VLOOKUP($C384,'DATA PENGUKURAN GARDU'!$A:$BS,46,0)</f>
        <v>#N/A</v>
      </c>
      <c r="AO384" s="23" t="e">
        <f t="shared" si="196"/>
        <v>#N/A</v>
      </c>
      <c r="AP384" s="17" t="e">
        <f>VLOOKUP($C384,'DATA PENGUKURAN GARDU'!$A:$BS,46,0)</f>
        <v>#N/A</v>
      </c>
      <c r="AQ384" s="17" t="e">
        <f>VLOOKUP($C384,'DATA PENGUKURAN GARDU'!$A:$BS,53,0)</f>
        <v>#N/A</v>
      </c>
      <c r="AR384" s="17" t="e">
        <f>VLOOKUP($C384,'DATA PENGUKURAN GARDU'!$A:$BS,54,0)</f>
        <v>#N/A</v>
      </c>
      <c r="AS384" s="20" t="e">
        <f>VLOOKUP($D384,'DATA PENGUKURAN GARDU'!$A:$BS,42,0)</f>
        <v>#N/A</v>
      </c>
      <c r="AT384" s="21" t="e">
        <f t="shared" si="197"/>
        <v>#N/A</v>
      </c>
      <c r="AU384" s="20" t="e">
        <f>VLOOKUP($D384,'DATA PENGUKURAN GARDU'!$A:$BS,44,0)</f>
        <v>#N/A</v>
      </c>
      <c r="AV384" s="21" t="e">
        <f t="shared" si="198"/>
        <v>#N/A</v>
      </c>
      <c r="AW384" s="20" t="e">
        <f>VLOOKUP($D384,'DATA PENGUKURAN GARDU'!$A:$BS,46,0)</f>
        <v>#N/A</v>
      </c>
      <c r="AX384" s="21" t="e">
        <f t="shared" si="199"/>
        <v>#N/A</v>
      </c>
      <c r="AY384" s="20" t="e">
        <f>VLOOKUP($D384,'DATA PENGUKURAN GARDU'!$A:$BS,46,0)</f>
        <v>#N/A</v>
      </c>
      <c r="AZ384" s="20" t="e">
        <f>VLOOKUP($D384,'DATA PENGUKURAN GARDU'!$A:$BS,53,0)</f>
        <v>#N/A</v>
      </c>
      <c r="BA384" s="20" t="e">
        <f>VLOOKUP($D384,'DATA PENGUKURAN GARDU'!$A:$BS,54,0)</f>
        <v>#N/A</v>
      </c>
      <c r="BB384" s="17" t="e">
        <f>VLOOKUP($E384,'DATA PENGUKURAN GARDU'!$A:$BS,42,0)</f>
        <v>#N/A</v>
      </c>
      <c r="BC384" s="23" t="e">
        <f t="shared" si="200"/>
        <v>#N/A</v>
      </c>
      <c r="BD384" s="17" t="e">
        <f>VLOOKUP($E384,'DATA PENGUKURAN GARDU'!$A:$BS,44,0)</f>
        <v>#N/A</v>
      </c>
      <c r="BE384" s="23" t="e">
        <f t="shared" si="201"/>
        <v>#N/A</v>
      </c>
      <c r="BF384" s="17" t="e">
        <f>VLOOKUP($E384,'DATA PENGUKURAN GARDU'!$A:$BS,46,0)</f>
        <v>#N/A</v>
      </c>
      <c r="BG384" s="23" t="e">
        <f t="shared" si="202"/>
        <v>#N/A</v>
      </c>
      <c r="BH384" s="17" t="e">
        <f>VLOOKUP($E384,'DATA PENGUKURAN GARDU'!$A:$BS,46,0)</f>
        <v>#N/A</v>
      </c>
      <c r="BI384" s="17" t="e">
        <f>VLOOKUP($E384,'DATA PENGUKURAN GARDU'!$A:$BS,53,0)</f>
        <v>#N/A</v>
      </c>
      <c r="BJ384" s="17" t="e">
        <f>VLOOKUP($E384,'DATA PENGUKURAN GARDU'!$A:$BS,54,0)</f>
        <v>#N/A</v>
      </c>
      <c r="BK384" s="20" t="e">
        <f t="shared" si="180"/>
        <v>#N/A</v>
      </c>
      <c r="BL384" s="20" t="e">
        <f t="shared" si="181"/>
        <v>#N/A</v>
      </c>
      <c r="BM384" s="20" t="e">
        <f t="shared" si="182"/>
        <v>#N/A</v>
      </c>
      <c r="BN384" s="25" t="e">
        <f t="shared" si="183"/>
        <v>#N/A</v>
      </c>
      <c r="BO384" s="26" t="str">
        <f t="shared" si="184"/>
        <v>0</v>
      </c>
      <c r="BP384" s="21" t="e">
        <f t="shared" si="185"/>
        <v>#VALUE!</v>
      </c>
      <c r="BQ384" s="20" t="e">
        <f t="shared" si="186"/>
        <v>#N/A</v>
      </c>
      <c r="BR384" s="20" t="e">
        <v>#N/A</v>
      </c>
      <c r="BS384" s="9" t="e">
        <v>#N/A</v>
      </c>
      <c r="BT384" s="2" t="e">
        <f t="shared" si="187"/>
        <v>#VALUE!</v>
      </c>
      <c r="BU384" s="2" t="e">
        <f t="shared" si="170"/>
        <v>#N/A</v>
      </c>
      <c r="BV384" s="2" t="e">
        <f t="shared" si="171"/>
        <v>#N/A</v>
      </c>
    </row>
    <row r="385" s="2" customFormat="1" ht="22.95" customHeight="1" spans="1:74">
      <c r="A385" s="9" t="str">
        <f t="shared" si="172"/>
        <v>NP 018Induk</v>
      </c>
      <c r="B385" s="9" t="str">
        <f t="shared" si="173"/>
        <v>NP 018jurusan 1</v>
      </c>
      <c r="C385" s="9" t="str">
        <f t="shared" si="174"/>
        <v>NP 018jurusan 2</v>
      </c>
      <c r="D385" s="9" t="str">
        <f t="shared" si="175"/>
        <v>NP 018jurusan 3</v>
      </c>
      <c r="E385" s="9" t="str">
        <f t="shared" si="176"/>
        <v>NP 018jurusan 4</v>
      </c>
      <c r="F385" s="10" t="s">
        <v>497</v>
      </c>
      <c r="G385" s="10" t="s">
        <v>101</v>
      </c>
      <c r="H385" s="10" t="s">
        <v>499</v>
      </c>
      <c r="I385" s="10" t="s">
        <v>10809</v>
      </c>
      <c r="J385" s="10" t="s">
        <v>10810</v>
      </c>
      <c r="K385" s="10" t="s">
        <v>7465</v>
      </c>
      <c r="L385" s="10"/>
      <c r="M385" s="10"/>
      <c r="N385" s="14">
        <f t="shared" si="177"/>
        <v>0</v>
      </c>
      <c r="O385" s="15" t="e">
        <f t="shared" si="178"/>
        <v>#VALUE!</v>
      </c>
      <c r="P385" s="15" t="e">
        <f t="shared" si="179"/>
        <v>#VALUE!</v>
      </c>
      <c r="Q385" s="17" t="e">
        <f>VLOOKUP($A385,'DATA PENGUKURAN GARDU'!$A:$BS,42,0)</f>
        <v>#N/A</v>
      </c>
      <c r="R385" s="18" t="e">
        <f t="shared" si="188"/>
        <v>#N/A</v>
      </c>
      <c r="S385" s="17" t="e">
        <f>VLOOKUP($A385,'DATA PENGUKURAN GARDU'!$A:$BS,44,0)</f>
        <v>#N/A</v>
      </c>
      <c r="T385" s="18" t="e">
        <f t="shared" si="189"/>
        <v>#N/A</v>
      </c>
      <c r="U385" s="17" t="e">
        <f>VLOOKUP($A385,'DATA PENGUKURAN GARDU'!$A:$BS,46,0)</f>
        <v>#N/A</v>
      </c>
      <c r="V385" s="18" t="e">
        <f t="shared" si="190"/>
        <v>#N/A</v>
      </c>
      <c r="W385" s="17" t="e">
        <f>VLOOKUP($A385,'DATA PENGUKURAN GARDU'!$A:$BS,48,0)</f>
        <v>#N/A</v>
      </c>
      <c r="X385" s="17" t="e">
        <f>VLOOKUP($A385,'DATA PENGUKURAN GARDU'!$A:$BS,53,0)</f>
        <v>#N/A</v>
      </c>
      <c r="Y385" s="17" t="e">
        <f>VLOOKUP($A385,'DATA PENGUKURAN GARDU'!$A:$BS,54,0)</f>
        <v>#N/A</v>
      </c>
      <c r="Z385" s="17" t="e">
        <f>VLOOKUP($A385,'DATA PENGUKURAN GARDU'!$A:$BS,55,0)</f>
        <v>#N/A</v>
      </c>
      <c r="AA385" s="20" t="e">
        <f>VLOOKUP($B385,'DATA PENGUKURAN GARDU'!$A:$BS,42,0)</f>
        <v>#N/A</v>
      </c>
      <c r="AB385" s="21" t="e">
        <f t="shared" si="191"/>
        <v>#N/A</v>
      </c>
      <c r="AC385" s="20" t="e">
        <f>VLOOKUP($B385,'DATA PENGUKURAN GARDU'!$A:$BS,44,0)</f>
        <v>#N/A</v>
      </c>
      <c r="AD385" s="21" t="e">
        <f t="shared" si="192"/>
        <v>#N/A</v>
      </c>
      <c r="AE385" s="20" t="e">
        <f>VLOOKUP($B385,'DATA PENGUKURAN GARDU'!$A:$BS,46,0)</f>
        <v>#N/A</v>
      </c>
      <c r="AF385" s="21" t="e">
        <f t="shared" si="193"/>
        <v>#N/A</v>
      </c>
      <c r="AG385" s="20" t="e">
        <f>VLOOKUP($B385,'DATA PENGUKURAN GARDU'!$A:$BS,46,0)</f>
        <v>#N/A</v>
      </c>
      <c r="AH385" s="20" t="e">
        <f>VLOOKUP($B385,'DATA PENGUKURAN GARDU'!$A:$BS,53,0)</f>
        <v>#N/A</v>
      </c>
      <c r="AI385" s="20" t="e">
        <f>VLOOKUP($B385,'DATA PENGUKURAN GARDU'!$A:$BS,54,0)</f>
        <v>#N/A</v>
      </c>
      <c r="AJ385" s="17" t="e">
        <f>VLOOKUP($C385,'DATA PENGUKURAN GARDU'!$A:$BS,42,0)</f>
        <v>#N/A</v>
      </c>
      <c r="AK385" s="23" t="e">
        <f t="shared" si="194"/>
        <v>#N/A</v>
      </c>
      <c r="AL385" s="17" t="e">
        <f>VLOOKUP($C385,'DATA PENGUKURAN GARDU'!$A:$BS,44,0)</f>
        <v>#N/A</v>
      </c>
      <c r="AM385" s="23" t="e">
        <f t="shared" si="195"/>
        <v>#N/A</v>
      </c>
      <c r="AN385" s="17" t="e">
        <f>VLOOKUP($C385,'DATA PENGUKURAN GARDU'!$A:$BS,46,0)</f>
        <v>#N/A</v>
      </c>
      <c r="AO385" s="23" t="e">
        <f t="shared" si="196"/>
        <v>#N/A</v>
      </c>
      <c r="AP385" s="17" t="e">
        <f>VLOOKUP($C385,'DATA PENGUKURAN GARDU'!$A:$BS,46,0)</f>
        <v>#N/A</v>
      </c>
      <c r="AQ385" s="17" t="e">
        <f>VLOOKUP($C385,'DATA PENGUKURAN GARDU'!$A:$BS,53,0)</f>
        <v>#N/A</v>
      </c>
      <c r="AR385" s="17" t="e">
        <f>VLOOKUP($C385,'DATA PENGUKURAN GARDU'!$A:$BS,54,0)</f>
        <v>#N/A</v>
      </c>
      <c r="AS385" s="20" t="e">
        <f>VLOOKUP($D385,'DATA PENGUKURAN GARDU'!$A:$BS,42,0)</f>
        <v>#N/A</v>
      </c>
      <c r="AT385" s="21" t="e">
        <f t="shared" si="197"/>
        <v>#N/A</v>
      </c>
      <c r="AU385" s="20" t="e">
        <f>VLOOKUP($D385,'DATA PENGUKURAN GARDU'!$A:$BS,44,0)</f>
        <v>#N/A</v>
      </c>
      <c r="AV385" s="21" t="e">
        <f t="shared" si="198"/>
        <v>#N/A</v>
      </c>
      <c r="AW385" s="20" t="e">
        <f>VLOOKUP($D385,'DATA PENGUKURAN GARDU'!$A:$BS,46,0)</f>
        <v>#N/A</v>
      </c>
      <c r="AX385" s="21" t="e">
        <f t="shared" si="199"/>
        <v>#N/A</v>
      </c>
      <c r="AY385" s="20" t="e">
        <f>VLOOKUP($D385,'DATA PENGUKURAN GARDU'!$A:$BS,46,0)</f>
        <v>#N/A</v>
      </c>
      <c r="AZ385" s="20" t="e">
        <f>VLOOKUP($D385,'DATA PENGUKURAN GARDU'!$A:$BS,53,0)</f>
        <v>#N/A</v>
      </c>
      <c r="BA385" s="20" t="e">
        <f>VLOOKUP($D385,'DATA PENGUKURAN GARDU'!$A:$BS,54,0)</f>
        <v>#N/A</v>
      </c>
      <c r="BB385" s="17" t="e">
        <f>VLOOKUP($E385,'DATA PENGUKURAN GARDU'!$A:$BS,42,0)</f>
        <v>#N/A</v>
      </c>
      <c r="BC385" s="23" t="e">
        <f t="shared" si="200"/>
        <v>#N/A</v>
      </c>
      <c r="BD385" s="17" t="e">
        <f>VLOOKUP($E385,'DATA PENGUKURAN GARDU'!$A:$BS,44,0)</f>
        <v>#N/A</v>
      </c>
      <c r="BE385" s="23" t="e">
        <f t="shared" si="201"/>
        <v>#N/A</v>
      </c>
      <c r="BF385" s="17" t="e">
        <f>VLOOKUP($E385,'DATA PENGUKURAN GARDU'!$A:$BS,46,0)</f>
        <v>#N/A</v>
      </c>
      <c r="BG385" s="23" t="e">
        <f t="shared" si="202"/>
        <v>#N/A</v>
      </c>
      <c r="BH385" s="17" t="e">
        <f>VLOOKUP($E385,'DATA PENGUKURAN GARDU'!$A:$BS,46,0)</f>
        <v>#N/A</v>
      </c>
      <c r="BI385" s="17" t="e">
        <f>VLOOKUP($E385,'DATA PENGUKURAN GARDU'!$A:$BS,53,0)</f>
        <v>#N/A</v>
      </c>
      <c r="BJ385" s="17" t="e">
        <f>VLOOKUP($E385,'DATA PENGUKURAN GARDU'!$A:$BS,54,0)</f>
        <v>#N/A</v>
      </c>
      <c r="BK385" s="20" t="e">
        <f t="shared" si="180"/>
        <v>#N/A</v>
      </c>
      <c r="BL385" s="20" t="e">
        <f t="shared" si="181"/>
        <v>#N/A</v>
      </c>
      <c r="BM385" s="20" t="e">
        <f t="shared" si="182"/>
        <v>#N/A</v>
      </c>
      <c r="BN385" s="25" t="e">
        <f t="shared" si="183"/>
        <v>#N/A</v>
      </c>
      <c r="BO385" s="26" t="str">
        <f t="shared" si="184"/>
        <v>0</v>
      </c>
      <c r="BP385" s="21" t="e">
        <f t="shared" si="185"/>
        <v>#VALUE!</v>
      </c>
      <c r="BQ385" s="20" t="e">
        <f t="shared" si="186"/>
        <v>#N/A</v>
      </c>
      <c r="BR385" s="20" t="e">
        <v>#N/A</v>
      </c>
      <c r="BS385" s="9" t="e">
        <v>#N/A</v>
      </c>
      <c r="BT385" s="2" t="e">
        <f t="shared" si="187"/>
        <v>#VALUE!</v>
      </c>
      <c r="BU385" s="2" t="e">
        <f t="shared" si="170"/>
        <v>#N/A</v>
      </c>
      <c r="BV385" s="2" t="e">
        <f t="shared" si="171"/>
        <v>#N/A</v>
      </c>
    </row>
    <row r="386" s="2" customFormat="1" ht="22.95" customHeight="1" spans="1:74">
      <c r="A386" s="9" t="str">
        <f t="shared" si="172"/>
        <v>NP 020Induk</v>
      </c>
      <c r="B386" s="9" t="str">
        <f t="shared" si="173"/>
        <v>NP 020jurusan 1</v>
      </c>
      <c r="C386" s="9" t="str">
        <f t="shared" si="174"/>
        <v>NP 020jurusan 2</v>
      </c>
      <c r="D386" s="9" t="str">
        <f t="shared" si="175"/>
        <v>NP 020jurusan 3</v>
      </c>
      <c r="E386" s="9" t="str">
        <f t="shared" si="176"/>
        <v>NP 020jurusan 4</v>
      </c>
      <c r="F386" s="10" t="s">
        <v>497</v>
      </c>
      <c r="G386" s="10" t="s">
        <v>101</v>
      </c>
      <c r="H386" s="10" t="s">
        <v>500</v>
      </c>
      <c r="I386" s="10" t="s">
        <v>10811</v>
      </c>
      <c r="J386" s="10" t="s">
        <v>10812</v>
      </c>
      <c r="K386" s="10" t="s">
        <v>7465</v>
      </c>
      <c r="L386" s="10"/>
      <c r="M386" s="10"/>
      <c r="N386" s="14">
        <f t="shared" si="177"/>
        <v>0</v>
      </c>
      <c r="O386" s="15" t="e">
        <f t="shared" si="178"/>
        <v>#VALUE!</v>
      </c>
      <c r="P386" s="15" t="e">
        <f t="shared" si="179"/>
        <v>#VALUE!</v>
      </c>
      <c r="Q386" s="17" t="e">
        <f>VLOOKUP($A386,'DATA PENGUKURAN GARDU'!$A:$BS,42,0)</f>
        <v>#N/A</v>
      </c>
      <c r="R386" s="18" t="e">
        <f t="shared" si="188"/>
        <v>#N/A</v>
      </c>
      <c r="S386" s="17" t="e">
        <f>VLOOKUP($A386,'DATA PENGUKURAN GARDU'!$A:$BS,44,0)</f>
        <v>#N/A</v>
      </c>
      <c r="T386" s="18" t="e">
        <f t="shared" si="189"/>
        <v>#N/A</v>
      </c>
      <c r="U386" s="17" t="e">
        <f>VLOOKUP($A386,'DATA PENGUKURAN GARDU'!$A:$BS,46,0)</f>
        <v>#N/A</v>
      </c>
      <c r="V386" s="18" t="e">
        <f t="shared" si="190"/>
        <v>#N/A</v>
      </c>
      <c r="W386" s="17" t="e">
        <f>VLOOKUP($A386,'DATA PENGUKURAN GARDU'!$A:$BS,48,0)</f>
        <v>#N/A</v>
      </c>
      <c r="X386" s="17" t="e">
        <f>VLOOKUP($A386,'DATA PENGUKURAN GARDU'!$A:$BS,53,0)</f>
        <v>#N/A</v>
      </c>
      <c r="Y386" s="17" t="e">
        <f>VLOOKUP($A386,'DATA PENGUKURAN GARDU'!$A:$BS,54,0)</f>
        <v>#N/A</v>
      </c>
      <c r="Z386" s="17" t="e">
        <f>VLOOKUP($A386,'DATA PENGUKURAN GARDU'!$A:$BS,55,0)</f>
        <v>#N/A</v>
      </c>
      <c r="AA386" s="20" t="e">
        <f>VLOOKUP($B386,'DATA PENGUKURAN GARDU'!$A:$BS,42,0)</f>
        <v>#N/A</v>
      </c>
      <c r="AB386" s="21" t="e">
        <f t="shared" si="191"/>
        <v>#N/A</v>
      </c>
      <c r="AC386" s="20" t="e">
        <f>VLOOKUP($B386,'DATA PENGUKURAN GARDU'!$A:$BS,44,0)</f>
        <v>#N/A</v>
      </c>
      <c r="AD386" s="21" t="e">
        <f t="shared" si="192"/>
        <v>#N/A</v>
      </c>
      <c r="AE386" s="20" t="e">
        <f>VLOOKUP($B386,'DATA PENGUKURAN GARDU'!$A:$BS,46,0)</f>
        <v>#N/A</v>
      </c>
      <c r="AF386" s="21" t="e">
        <f t="shared" si="193"/>
        <v>#N/A</v>
      </c>
      <c r="AG386" s="20" t="e">
        <f>VLOOKUP($B386,'DATA PENGUKURAN GARDU'!$A:$BS,46,0)</f>
        <v>#N/A</v>
      </c>
      <c r="AH386" s="20" t="e">
        <f>VLOOKUP($B386,'DATA PENGUKURAN GARDU'!$A:$BS,53,0)</f>
        <v>#N/A</v>
      </c>
      <c r="AI386" s="20" t="e">
        <f>VLOOKUP($B386,'DATA PENGUKURAN GARDU'!$A:$BS,54,0)</f>
        <v>#N/A</v>
      </c>
      <c r="AJ386" s="17" t="e">
        <f>VLOOKUP($C386,'DATA PENGUKURAN GARDU'!$A:$BS,42,0)</f>
        <v>#N/A</v>
      </c>
      <c r="AK386" s="23" t="e">
        <f t="shared" si="194"/>
        <v>#N/A</v>
      </c>
      <c r="AL386" s="17" t="e">
        <f>VLOOKUP($C386,'DATA PENGUKURAN GARDU'!$A:$BS,44,0)</f>
        <v>#N/A</v>
      </c>
      <c r="AM386" s="23" t="e">
        <f t="shared" si="195"/>
        <v>#N/A</v>
      </c>
      <c r="AN386" s="17" t="e">
        <f>VLOOKUP($C386,'DATA PENGUKURAN GARDU'!$A:$BS,46,0)</f>
        <v>#N/A</v>
      </c>
      <c r="AO386" s="23" t="e">
        <f t="shared" si="196"/>
        <v>#N/A</v>
      </c>
      <c r="AP386" s="17" t="e">
        <f>VLOOKUP($C386,'DATA PENGUKURAN GARDU'!$A:$BS,46,0)</f>
        <v>#N/A</v>
      </c>
      <c r="AQ386" s="17" t="e">
        <f>VLOOKUP($C386,'DATA PENGUKURAN GARDU'!$A:$BS,53,0)</f>
        <v>#N/A</v>
      </c>
      <c r="AR386" s="17" t="e">
        <f>VLOOKUP($C386,'DATA PENGUKURAN GARDU'!$A:$BS,54,0)</f>
        <v>#N/A</v>
      </c>
      <c r="AS386" s="20" t="e">
        <f>VLOOKUP($D386,'DATA PENGUKURAN GARDU'!$A:$BS,42,0)</f>
        <v>#N/A</v>
      </c>
      <c r="AT386" s="21" t="e">
        <f t="shared" si="197"/>
        <v>#N/A</v>
      </c>
      <c r="AU386" s="20" t="e">
        <f>VLOOKUP($D386,'DATA PENGUKURAN GARDU'!$A:$BS,44,0)</f>
        <v>#N/A</v>
      </c>
      <c r="AV386" s="21" t="e">
        <f t="shared" si="198"/>
        <v>#N/A</v>
      </c>
      <c r="AW386" s="20" t="e">
        <f>VLOOKUP($D386,'DATA PENGUKURAN GARDU'!$A:$BS,46,0)</f>
        <v>#N/A</v>
      </c>
      <c r="AX386" s="21" t="e">
        <f t="shared" si="199"/>
        <v>#N/A</v>
      </c>
      <c r="AY386" s="20" t="e">
        <f>VLOOKUP($D386,'DATA PENGUKURAN GARDU'!$A:$BS,46,0)</f>
        <v>#N/A</v>
      </c>
      <c r="AZ386" s="20" t="e">
        <f>VLOOKUP($D386,'DATA PENGUKURAN GARDU'!$A:$BS,53,0)</f>
        <v>#N/A</v>
      </c>
      <c r="BA386" s="20" t="e">
        <f>VLOOKUP($D386,'DATA PENGUKURAN GARDU'!$A:$BS,54,0)</f>
        <v>#N/A</v>
      </c>
      <c r="BB386" s="17" t="e">
        <f>VLOOKUP($E386,'DATA PENGUKURAN GARDU'!$A:$BS,42,0)</f>
        <v>#N/A</v>
      </c>
      <c r="BC386" s="23" t="e">
        <f t="shared" si="200"/>
        <v>#N/A</v>
      </c>
      <c r="BD386" s="17" t="e">
        <f>VLOOKUP($E386,'DATA PENGUKURAN GARDU'!$A:$BS,44,0)</f>
        <v>#N/A</v>
      </c>
      <c r="BE386" s="23" t="e">
        <f t="shared" si="201"/>
        <v>#N/A</v>
      </c>
      <c r="BF386" s="17" t="e">
        <f>VLOOKUP($E386,'DATA PENGUKURAN GARDU'!$A:$BS,46,0)</f>
        <v>#N/A</v>
      </c>
      <c r="BG386" s="23" t="e">
        <f t="shared" si="202"/>
        <v>#N/A</v>
      </c>
      <c r="BH386" s="17" t="e">
        <f>VLOOKUP($E386,'DATA PENGUKURAN GARDU'!$A:$BS,46,0)</f>
        <v>#N/A</v>
      </c>
      <c r="BI386" s="17" t="e">
        <f>VLOOKUP($E386,'DATA PENGUKURAN GARDU'!$A:$BS,53,0)</f>
        <v>#N/A</v>
      </c>
      <c r="BJ386" s="17" t="e">
        <f>VLOOKUP($E386,'DATA PENGUKURAN GARDU'!$A:$BS,54,0)</f>
        <v>#N/A</v>
      </c>
      <c r="BK386" s="20" t="e">
        <f t="shared" si="180"/>
        <v>#N/A</v>
      </c>
      <c r="BL386" s="20" t="e">
        <f t="shared" si="181"/>
        <v>#N/A</v>
      </c>
      <c r="BM386" s="20" t="e">
        <f t="shared" si="182"/>
        <v>#N/A</v>
      </c>
      <c r="BN386" s="25" t="e">
        <f t="shared" si="183"/>
        <v>#N/A</v>
      </c>
      <c r="BO386" s="26" t="str">
        <f t="shared" si="184"/>
        <v>0</v>
      </c>
      <c r="BP386" s="21" t="e">
        <f t="shared" si="185"/>
        <v>#VALUE!</v>
      </c>
      <c r="BQ386" s="20" t="e">
        <f t="shared" si="186"/>
        <v>#N/A</v>
      </c>
      <c r="BR386" s="20" t="e">
        <v>#N/A</v>
      </c>
      <c r="BS386" s="9" t="e">
        <v>#N/A</v>
      </c>
      <c r="BT386" s="2" t="e">
        <f t="shared" si="187"/>
        <v>#VALUE!</v>
      </c>
      <c r="BU386" s="2" t="e">
        <f t="shared" ref="BU386:BU449" si="203">IF(L386=3,IF(BQ386&gt;0.2,"TDK SEIMBANG","SEIMBANG"),IF(BM386="OL PHASA","TDK SEIMBANG","SEIMBANG"))</f>
        <v>#N/A</v>
      </c>
      <c r="BV386" s="2" t="e">
        <f t="shared" ref="BV386:BV449" si="204">IF(L386=3,IF(SUM(X386:Y386)&gt;600,"NORMAL","DROP"),IF(BD391&gt;198,"NORMAL","DROP"))</f>
        <v>#N/A</v>
      </c>
    </row>
    <row r="387" s="2" customFormat="1" ht="22.95" customHeight="1" spans="1:74">
      <c r="A387" s="9" t="str">
        <f t="shared" ref="A387:A450" si="205">H387&amp;"Induk"</f>
        <v>N 030Induk</v>
      </c>
      <c r="B387" s="9" t="str">
        <f t="shared" ref="B387:B450" si="206">H387&amp;"jurusan 1"</f>
        <v>N 030jurusan 1</v>
      </c>
      <c r="C387" s="9" t="str">
        <f t="shared" ref="C387:C450" si="207">H387&amp;"jurusan 2"</f>
        <v>N 030jurusan 2</v>
      </c>
      <c r="D387" s="9" t="str">
        <f t="shared" ref="D387:D450" si="208">H387&amp;"jurusan 3"</f>
        <v>N 030jurusan 3</v>
      </c>
      <c r="E387" s="9" t="str">
        <f t="shared" ref="E387:E450" si="209">H387&amp;"jurusan 4"</f>
        <v>N 030jurusan 4</v>
      </c>
      <c r="F387" s="10" t="s">
        <v>342</v>
      </c>
      <c r="G387" s="10" t="s">
        <v>39</v>
      </c>
      <c r="H387" s="10" t="s">
        <v>501</v>
      </c>
      <c r="I387" s="10" t="s">
        <v>10813</v>
      </c>
      <c r="J387" s="10" t="s">
        <v>10814</v>
      </c>
      <c r="K387" s="10" t="s">
        <v>7465</v>
      </c>
      <c r="L387" s="10"/>
      <c r="M387" s="10"/>
      <c r="N387" s="14">
        <f t="shared" ref="N387:N450" si="210">+IF(L387=3,400,IF(L387=1,230,0))</f>
        <v>0</v>
      </c>
      <c r="O387" s="15" t="e">
        <f t="shared" ref="O387:O450" si="211">(K387*1000)/((M387*1000)*1.73)</f>
        <v>#VALUE!</v>
      </c>
      <c r="P387" s="15" t="e">
        <f t="shared" ref="P387:P450" si="212">IF(L387=3,(K387*1000)/(N387*1.73),(K387*1000)/(N387))</f>
        <v>#VALUE!</v>
      </c>
      <c r="Q387" s="17" t="e">
        <f>VLOOKUP($A387,'DATA PENGUKURAN GARDU'!$A:$BS,42,0)</f>
        <v>#N/A</v>
      </c>
      <c r="R387" s="18" t="e">
        <f t="shared" si="188"/>
        <v>#N/A</v>
      </c>
      <c r="S387" s="17" t="e">
        <f>VLOOKUP($A387,'DATA PENGUKURAN GARDU'!$A:$BS,44,0)</f>
        <v>#N/A</v>
      </c>
      <c r="T387" s="18" t="e">
        <f t="shared" si="189"/>
        <v>#N/A</v>
      </c>
      <c r="U387" s="17" t="e">
        <f>VLOOKUP($A387,'DATA PENGUKURAN GARDU'!$A:$BS,46,0)</f>
        <v>#N/A</v>
      </c>
      <c r="V387" s="18" t="e">
        <f t="shared" si="190"/>
        <v>#N/A</v>
      </c>
      <c r="W387" s="17" t="e">
        <f>VLOOKUP($A387,'DATA PENGUKURAN GARDU'!$A:$BS,48,0)</f>
        <v>#N/A</v>
      </c>
      <c r="X387" s="17" t="e">
        <f>VLOOKUP($A387,'DATA PENGUKURAN GARDU'!$A:$BS,53,0)</f>
        <v>#N/A</v>
      </c>
      <c r="Y387" s="17" t="e">
        <f>VLOOKUP($A387,'DATA PENGUKURAN GARDU'!$A:$BS,54,0)</f>
        <v>#N/A</v>
      </c>
      <c r="Z387" s="17" t="e">
        <f>VLOOKUP($A387,'DATA PENGUKURAN GARDU'!$A:$BS,55,0)</f>
        <v>#N/A</v>
      </c>
      <c r="AA387" s="20" t="e">
        <f>VLOOKUP($B387,'DATA PENGUKURAN GARDU'!$A:$BS,42,0)</f>
        <v>#N/A</v>
      </c>
      <c r="AB387" s="21" t="e">
        <f t="shared" si="191"/>
        <v>#N/A</v>
      </c>
      <c r="AC387" s="20" t="e">
        <f>VLOOKUP($B387,'DATA PENGUKURAN GARDU'!$A:$BS,44,0)</f>
        <v>#N/A</v>
      </c>
      <c r="AD387" s="21" t="e">
        <f t="shared" si="192"/>
        <v>#N/A</v>
      </c>
      <c r="AE387" s="20" t="e">
        <f>VLOOKUP($B387,'DATA PENGUKURAN GARDU'!$A:$BS,46,0)</f>
        <v>#N/A</v>
      </c>
      <c r="AF387" s="21" t="e">
        <f t="shared" si="193"/>
        <v>#N/A</v>
      </c>
      <c r="AG387" s="20" t="e">
        <f>VLOOKUP($B387,'DATA PENGUKURAN GARDU'!$A:$BS,46,0)</f>
        <v>#N/A</v>
      </c>
      <c r="AH387" s="20" t="e">
        <f>VLOOKUP($B387,'DATA PENGUKURAN GARDU'!$A:$BS,53,0)</f>
        <v>#N/A</v>
      </c>
      <c r="AI387" s="20" t="e">
        <f>VLOOKUP($B387,'DATA PENGUKURAN GARDU'!$A:$BS,54,0)</f>
        <v>#N/A</v>
      </c>
      <c r="AJ387" s="17" t="e">
        <f>VLOOKUP($C387,'DATA PENGUKURAN GARDU'!$A:$BS,42,0)</f>
        <v>#N/A</v>
      </c>
      <c r="AK387" s="23" t="e">
        <f t="shared" si="194"/>
        <v>#N/A</v>
      </c>
      <c r="AL387" s="17" t="e">
        <f>VLOOKUP($C387,'DATA PENGUKURAN GARDU'!$A:$BS,44,0)</f>
        <v>#N/A</v>
      </c>
      <c r="AM387" s="23" t="e">
        <f t="shared" si="195"/>
        <v>#N/A</v>
      </c>
      <c r="AN387" s="17" t="e">
        <f>VLOOKUP($C387,'DATA PENGUKURAN GARDU'!$A:$BS,46,0)</f>
        <v>#N/A</v>
      </c>
      <c r="AO387" s="23" t="e">
        <f t="shared" si="196"/>
        <v>#N/A</v>
      </c>
      <c r="AP387" s="17" t="e">
        <f>VLOOKUP($C387,'DATA PENGUKURAN GARDU'!$A:$BS,46,0)</f>
        <v>#N/A</v>
      </c>
      <c r="AQ387" s="17" t="e">
        <f>VLOOKUP($C387,'DATA PENGUKURAN GARDU'!$A:$BS,53,0)</f>
        <v>#N/A</v>
      </c>
      <c r="AR387" s="17" t="e">
        <f>VLOOKUP($C387,'DATA PENGUKURAN GARDU'!$A:$BS,54,0)</f>
        <v>#N/A</v>
      </c>
      <c r="AS387" s="20" t="e">
        <f>VLOOKUP($D387,'DATA PENGUKURAN GARDU'!$A:$BS,42,0)</f>
        <v>#N/A</v>
      </c>
      <c r="AT387" s="21" t="e">
        <f t="shared" si="197"/>
        <v>#N/A</v>
      </c>
      <c r="AU387" s="20" t="e">
        <f>VLOOKUP($D387,'DATA PENGUKURAN GARDU'!$A:$BS,44,0)</f>
        <v>#N/A</v>
      </c>
      <c r="AV387" s="21" t="e">
        <f t="shared" si="198"/>
        <v>#N/A</v>
      </c>
      <c r="AW387" s="20" t="e">
        <f>VLOOKUP($D387,'DATA PENGUKURAN GARDU'!$A:$BS,46,0)</f>
        <v>#N/A</v>
      </c>
      <c r="AX387" s="21" t="e">
        <f t="shared" si="199"/>
        <v>#N/A</v>
      </c>
      <c r="AY387" s="20" t="e">
        <f>VLOOKUP($D387,'DATA PENGUKURAN GARDU'!$A:$BS,46,0)</f>
        <v>#N/A</v>
      </c>
      <c r="AZ387" s="20" t="e">
        <f>VLOOKUP($D387,'DATA PENGUKURAN GARDU'!$A:$BS,53,0)</f>
        <v>#N/A</v>
      </c>
      <c r="BA387" s="20" t="e">
        <f>VLOOKUP($D387,'DATA PENGUKURAN GARDU'!$A:$BS,54,0)</f>
        <v>#N/A</v>
      </c>
      <c r="BB387" s="17" t="e">
        <f>VLOOKUP($E387,'DATA PENGUKURAN GARDU'!$A:$BS,42,0)</f>
        <v>#N/A</v>
      </c>
      <c r="BC387" s="23" t="e">
        <f t="shared" si="200"/>
        <v>#N/A</v>
      </c>
      <c r="BD387" s="17" t="e">
        <f>VLOOKUP($E387,'DATA PENGUKURAN GARDU'!$A:$BS,44,0)</f>
        <v>#N/A</v>
      </c>
      <c r="BE387" s="23" t="e">
        <f t="shared" si="201"/>
        <v>#N/A</v>
      </c>
      <c r="BF387" s="17" t="e">
        <f>VLOOKUP($E387,'DATA PENGUKURAN GARDU'!$A:$BS,46,0)</f>
        <v>#N/A</v>
      </c>
      <c r="BG387" s="23" t="e">
        <f t="shared" si="202"/>
        <v>#N/A</v>
      </c>
      <c r="BH387" s="17" t="e">
        <f>VLOOKUP($E387,'DATA PENGUKURAN GARDU'!$A:$BS,46,0)</f>
        <v>#N/A</v>
      </c>
      <c r="BI387" s="17" t="e">
        <f>VLOOKUP($E387,'DATA PENGUKURAN GARDU'!$A:$BS,53,0)</f>
        <v>#N/A</v>
      </c>
      <c r="BJ387" s="17" t="e">
        <f>VLOOKUP($E387,'DATA PENGUKURAN GARDU'!$A:$BS,54,0)</f>
        <v>#N/A</v>
      </c>
      <c r="BK387" s="20" t="e">
        <f t="shared" ref="BK387:BK450" si="213">IF(Q387&gt;P387,"OL PHASA","Normal")</f>
        <v>#N/A</v>
      </c>
      <c r="BL387" s="20" t="e">
        <f t="shared" ref="BL387:BL450" si="214">IF(S387&gt;P387,"OL PHASA","Normal")</f>
        <v>#N/A</v>
      </c>
      <c r="BM387" s="20" t="e">
        <f t="shared" ref="BM387:BM450" si="215">IF(U387&gt;P387,"OL PHASA","Normal")</f>
        <v>#N/A</v>
      </c>
      <c r="BN387" s="25" t="e">
        <f t="shared" ref="BN387:BN450" si="216">IF((L387=3),(AVERAGE(Q387,S387,U387)),MAX(Q387,S387,U387))</f>
        <v>#N/A</v>
      </c>
      <c r="BO387" s="26" t="str">
        <f t="shared" ref="BO387:BO450" si="217">IFERROR(IF((L387=1),(BN387*AH387)/1000,(BN387*AI387*1.73)/1000),"0")</f>
        <v>0</v>
      </c>
      <c r="BP387" s="21" t="e">
        <f t="shared" ref="BP387:BP450" si="218">BO387/K387*100</f>
        <v>#VALUE!</v>
      </c>
      <c r="BQ387" s="20" t="e">
        <f t="shared" ref="BQ387:BQ450" si="219">IF($L387=1,"1 Phase",ABS(((Q387/BN387)-1)+ABS((S387/BN387)-1)+ABS((U387/BN387)-1))/3)</f>
        <v>#N/A</v>
      </c>
      <c r="BR387" s="20" t="e">
        <v>#N/A</v>
      </c>
      <c r="BS387" s="9" t="e">
        <v>#N/A</v>
      </c>
      <c r="BT387" s="2" t="e">
        <f t="shared" ref="BT387:BT450" si="220">IF(BP387&lt;30,"Underload",IF(BP387&lt;=80,"Baik",IF(BP387&gt;80,"Overload")))</f>
        <v>#VALUE!</v>
      </c>
      <c r="BU387" s="2" t="e">
        <f t="shared" si="203"/>
        <v>#N/A</v>
      </c>
      <c r="BV387" s="2" t="e">
        <f t="shared" si="204"/>
        <v>#N/A</v>
      </c>
    </row>
    <row r="388" s="2" customFormat="1" ht="22.95" customHeight="1" spans="1:74">
      <c r="A388" s="9" t="str">
        <f t="shared" si="205"/>
        <v>NL 046.2Induk</v>
      </c>
      <c r="B388" s="9" t="str">
        <f t="shared" si="206"/>
        <v>NL 046.2jurusan 1</v>
      </c>
      <c r="C388" s="9" t="str">
        <f t="shared" si="207"/>
        <v>NL 046.2jurusan 2</v>
      </c>
      <c r="D388" s="9" t="str">
        <f t="shared" si="208"/>
        <v>NL 046.2jurusan 3</v>
      </c>
      <c r="E388" s="9" t="str">
        <f t="shared" si="209"/>
        <v>NL 046.2jurusan 4</v>
      </c>
      <c r="F388" s="10" t="s">
        <v>131</v>
      </c>
      <c r="G388" s="10" t="s">
        <v>502</v>
      </c>
      <c r="H388" s="10" t="s">
        <v>503</v>
      </c>
      <c r="I388" s="10" t="s">
        <v>10815</v>
      </c>
      <c r="J388" s="10" t="s">
        <v>10816</v>
      </c>
      <c r="K388" s="10" t="s">
        <v>7465</v>
      </c>
      <c r="L388" s="10"/>
      <c r="M388" s="10"/>
      <c r="N388" s="14">
        <f t="shared" si="210"/>
        <v>0</v>
      </c>
      <c r="O388" s="15" t="e">
        <f t="shared" si="211"/>
        <v>#VALUE!</v>
      </c>
      <c r="P388" s="15" t="e">
        <f t="shared" si="212"/>
        <v>#VALUE!</v>
      </c>
      <c r="Q388" s="17" t="e">
        <f>VLOOKUP($A388,'DATA PENGUKURAN GARDU'!$A:$BS,42,0)</f>
        <v>#N/A</v>
      </c>
      <c r="R388" s="18" t="e">
        <f t="shared" si="188"/>
        <v>#N/A</v>
      </c>
      <c r="S388" s="17" t="e">
        <f>VLOOKUP($A388,'DATA PENGUKURAN GARDU'!$A:$BS,44,0)</f>
        <v>#N/A</v>
      </c>
      <c r="T388" s="18" t="e">
        <f t="shared" si="189"/>
        <v>#N/A</v>
      </c>
      <c r="U388" s="17" t="e">
        <f>VLOOKUP($A388,'DATA PENGUKURAN GARDU'!$A:$BS,46,0)</f>
        <v>#N/A</v>
      </c>
      <c r="V388" s="18" t="e">
        <f t="shared" si="190"/>
        <v>#N/A</v>
      </c>
      <c r="W388" s="17" t="e">
        <f>VLOOKUP($A388,'DATA PENGUKURAN GARDU'!$A:$BS,48,0)</f>
        <v>#N/A</v>
      </c>
      <c r="X388" s="17" t="e">
        <f>VLOOKUP($A388,'DATA PENGUKURAN GARDU'!$A:$BS,53,0)</f>
        <v>#N/A</v>
      </c>
      <c r="Y388" s="17" t="e">
        <f>VLOOKUP($A388,'DATA PENGUKURAN GARDU'!$A:$BS,54,0)</f>
        <v>#N/A</v>
      </c>
      <c r="Z388" s="17" t="e">
        <f>VLOOKUP($A388,'DATA PENGUKURAN GARDU'!$A:$BS,55,0)</f>
        <v>#N/A</v>
      </c>
      <c r="AA388" s="20" t="e">
        <f>VLOOKUP($B388,'DATA PENGUKURAN GARDU'!$A:$BS,42,0)</f>
        <v>#N/A</v>
      </c>
      <c r="AB388" s="21" t="e">
        <f t="shared" si="191"/>
        <v>#N/A</v>
      </c>
      <c r="AC388" s="20" t="e">
        <f>VLOOKUP($B388,'DATA PENGUKURAN GARDU'!$A:$BS,44,0)</f>
        <v>#N/A</v>
      </c>
      <c r="AD388" s="21" t="e">
        <f t="shared" si="192"/>
        <v>#N/A</v>
      </c>
      <c r="AE388" s="20" t="e">
        <f>VLOOKUP($B388,'DATA PENGUKURAN GARDU'!$A:$BS,46,0)</f>
        <v>#N/A</v>
      </c>
      <c r="AF388" s="21" t="e">
        <f t="shared" si="193"/>
        <v>#N/A</v>
      </c>
      <c r="AG388" s="20" t="e">
        <f>VLOOKUP($B388,'DATA PENGUKURAN GARDU'!$A:$BS,46,0)</f>
        <v>#N/A</v>
      </c>
      <c r="AH388" s="20" t="e">
        <f>VLOOKUP($B388,'DATA PENGUKURAN GARDU'!$A:$BS,53,0)</f>
        <v>#N/A</v>
      </c>
      <c r="AI388" s="20" t="e">
        <f>VLOOKUP($B388,'DATA PENGUKURAN GARDU'!$A:$BS,54,0)</f>
        <v>#N/A</v>
      </c>
      <c r="AJ388" s="17" t="e">
        <f>VLOOKUP($C388,'DATA PENGUKURAN GARDU'!$A:$BS,42,0)</f>
        <v>#N/A</v>
      </c>
      <c r="AK388" s="23" t="e">
        <f t="shared" si="194"/>
        <v>#N/A</v>
      </c>
      <c r="AL388" s="17" t="e">
        <f>VLOOKUP($C388,'DATA PENGUKURAN GARDU'!$A:$BS,44,0)</f>
        <v>#N/A</v>
      </c>
      <c r="AM388" s="23" t="e">
        <f t="shared" si="195"/>
        <v>#N/A</v>
      </c>
      <c r="AN388" s="17" t="e">
        <f>VLOOKUP($C388,'DATA PENGUKURAN GARDU'!$A:$BS,46,0)</f>
        <v>#N/A</v>
      </c>
      <c r="AO388" s="23" t="e">
        <f t="shared" si="196"/>
        <v>#N/A</v>
      </c>
      <c r="AP388" s="17" t="e">
        <f>VLOOKUP($C388,'DATA PENGUKURAN GARDU'!$A:$BS,46,0)</f>
        <v>#N/A</v>
      </c>
      <c r="AQ388" s="17" t="e">
        <f>VLOOKUP($C388,'DATA PENGUKURAN GARDU'!$A:$BS,53,0)</f>
        <v>#N/A</v>
      </c>
      <c r="AR388" s="17" t="e">
        <f>VLOOKUP($C388,'DATA PENGUKURAN GARDU'!$A:$BS,54,0)</f>
        <v>#N/A</v>
      </c>
      <c r="AS388" s="20" t="e">
        <f>VLOOKUP($D388,'DATA PENGUKURAN GARDU'!$A:$BS,42,0)</f>
        <v>#N/A</v>
      </c>
      <c r="AT388" s="21" t="e">
        <f t="shared" si="197"/>
        <v>#N/A</v>
      </c>
      <c r="AU388" s="20" t="e">
        <f>VLOOKUP($D388,'DATA PENGUKURAN GARDU'!$A:$BS,44,0)</f>
        <v>#N/A</v>
      </c>
      <c r="AV388" s="21" t="e">
        <f t="shared" si="198"/>
        <v>#N/A</v>
      </c>
      <c r="AW388" s="20" t="e">
        <f>VLOOKUP($D388,'DATA PENGUKURAN GARDU'!$A:$BS,46,0)</f>
        <v>#N/A</v>
      </c>
      <c r="AX388" s="21" t="e">
        <f t="shared" si="199"/>
        <v>#N/A</v>
      </c>
      <c r="AY388" s="20" t="e">
        <f>VLOOKUP($D388,'DATA PENGUKURAN GARDU'!$A:$BS,46,0)</f>
        <v>#N/A</v>
      </c>
      <c r="AZ388" s="20" t="e">
        <f>VLOOKUP($D388,'DATA PENGUKURAN GARDU'!$A:$BS,53,0)</f>
        <v>#N/A</v>
      </c>
      <c r="BA388" s="20" t="e">
        <f>VLOOKUP($D388,'DATA PENGUKURAN GARDU'!$A:$BS,54,0)</f>
        <v>#N/A</v>
      </c>
      <c r="BB388" s="17" t="e">
        <f>VLOOKUP($E388,'DATA PENGUKURAN GARDU'!$A:$BS,42,0)</f>
        <v>#N/A</v>
      </c>
      <c r="BC388" s="23" t="e">
        <f t="shared" si="200"/>
        <v>#N/A</v>
      </c>
      <c r="BD388" s="17" t="e">
        <f>VLOOKUP($E388,'DATA PENGUKURAN GARDU'!$A:$BS,44,0)</f>
        <v>#N/A</v>
      </c>
      <c r="BE388" s="23" t="e">
        <f t="shared" si="201"/>
        <v>#N/A</v>
      </c>
      <c r="BF388" s="17" t="e">
        <f>VLOOKUP($E388,'DATA PENGUKURAN GARDU'!$A:$BS,46,0)</f>
        <v>#N/A</v>
      </c>
      <c r="BG388" s="23" t="e">
        <f t="shared" si="202"/>
        <v>#N/A</v>
      </c>
      <c r="BH388" s="17" t="e">
        <f>VLOOKUP($E388,'DATA PENGUKURAN GARDU'!$A:$BS,46,0)</f>
        <v>#N/A</v>
      </c>
      <c r="BI388" s="17" t="e">
        <f>VLOOKUP($E388,'DATA PENGUKURAN GARDU'!$A:$BS,53,0)</f>
        <v>#N/A</v>
      </c>
      <c r="BJ388" s="17" t="e">
        <f>VLOOKUP($E388,'DATA PENGUKURAN GARDU'!$A:$BS,54,0)</f>
        <v>#N/A</v>
      </c>
      <c r="BK388" s="20" t="e">
        <f t="shared" si="213"/>
        <v>#N/A</v>
      </c>
      <c r="BL388" s="20" t="e">
        <f t="shared" si="214"/>
        <v>#N/A</v>
      </c>
      <c r="BM388" s="20" t="e">
        <f t="shared" si="215"/>
        <v>#N/A</v>
      </c>
      <c r="BN388" s="25" t="e">
        <f t="shared" si="216"/>
        <v>#N/A</v>
      </c>
      <c r="BO388" s="26" t="str">
        <f t="shared" si="217"/>
        <v>0</v>
      </c>
      <c r="BP388" s="21" t="e">
        <f t="shared" si="218"/>
        <v>#VALUE!</v>
      </c>
      <c r="BQ388" s="20" t="e">
        <f t="shared" si="219"/>
        <v>#N/A</v>
      </c>
      <c r="BR388" s="20" t="e">
        <v>#N/A</v>
      </c>
      <c r="BS388" s="9" t="e">
        <v>#N/A</v>
      </c>
      <c r="BT388" s="2" t="e">
        <f t="shared" si="220"/>
        <v>#VALUE!</v>
      </c>
      <c r="BU388" s="2" t="e">
        <f t="shared" si="203"/>
        <v>#N/A</v>
      </c>
      <c r="BV388" s="2" t="e">
        <f t="shared" si="204"/>
        <v>#N/A</v>
      </c>
    </row>
    <row r="389" s="2" customFormat="1" ht="22.95" customHeight="1" spans="1:74">
      <c r="A389" s="9" t="str">
        <f t="shared" si="205"/>
        <v>BB 098.1Induk</v>
      </c>
      <c r="B389" s="9" t="str">
        <f t="shared" si="206"/>
        <v>BB 098.1jurusan 1</v>
      </c>
      <c r="C389" s="9" t="str">
        <f t="shared" si="207"/>
        <v>BB 098.1jurusan 2</v>
      </c>
      <c r="D389" s="9" t="str">
        <f t="shared" si="208"/>
        <v>BB 098.1jurusan 3</v>
      </c>
      <c r="E389" s="9" t="str">
        <f t="shared" si="209"/>
        <v>BB 098.1jurusan 4</v>
      </c>
      <c r="F389" s="10" t="s">
        <v>504</v>
      </c>
      <c r="G389" s="10" t="s">
        <v>4</v>
      </c>
      <c r="H389" s="10" t="s">
        <v>505</v>
      </c>
      <c r="I389" s="10" t="s">
        <v>10817</v>
      </c>
      <c r="J389" s="10" t="s">
        <v>10818</v>
      </c>
      <c r="K389" s="10" t="s">
        <v>7465</v>
      </c>
      <c r="L389" s="10"/>
      <c r="M389" s="10"/>
      <c r="N389" s="14">
        <f t="shared" si="210"/>
        <v>0</v>
      </c>
      <c r="O389" s="15" t="e">
        <f t="shared" si="211"/>
        <v>#VALUE!</v>
      </c>
      <c r="P389" s="15" t="e">
        <f t="shared" si="212"/>
        <v>#VALUE!</v>
      </c>
      <c r="Q389" s="17" t="e">
        <f>VLOOKUP($A389,'DATA PENGUKURAN GARDU'!$A:$BS,42,0)</f>
        <v>#N/A</v>
      </c>
      <c r="R389" s="18" t="e">
        <f t="shared" si="188"/>
        <v>#N/A</v>
      </c>
      <c r="S389" s="17" t="e">
        <f>VLOOKUP($A389,'DATA PENGUKURAN GARDU'!$A:$BS,44,0)</f>
        <v>#N/A</v>
      </c>
      <c r="T389" s="18" t="e">
        <f t="shared" si="189"/>
        <v>#N/A</v>
      </c>
      <c r="U389" s="17" t="e">
        <f>VLOOKUP($A389,'DATA PENGUKURAN GARDU'!$A:$BS,46,0)</f>
        <v>#N/A</v>
      </c>
      <c r="V389" s="18" t="e">
        <f t="shared" si="190"/>
        <v>#N/A</v>
      </c>
      <c r="W389" s="17" t="e">
        <f>VLOOKUP($A389,'DATA PENGUKURAN GARDU'!$A:$BS,48,0)</f>
        <v>#N/A</v>
      </c>
      <c r="X389" s="17" t="e">
        <f>VLOOKUP($A389,'DATA PENGUKURAN GARDU'!$A:$BS,53,0)</f>
        <v>#N/A</v>
      </c>
      <c r="Y389" s="17" t="e">
        <f>VLOOKUP($A389,'DATA PENGUKURAN GARDU'!$A:$BS,54,0)</f>
        <v>#N/A</v>
      </c>
      <c r="Z389" s="17" t="e">
        <f>VLOOKUP($A389,'DATA PENGUKURAN GARDU'!$A:$BS,55,0)</f>
        <v>#N/A</v>
      </c>
      <c r="AA389" s="20" t="e">
        <f>VLOOKUP($B389,'DATA PENGUKURAN GARDU'!$A:$BS,42,0)</f>
        <v>#N/A</v>
      </c>
      <c r="AB389" s="21" t="e">
        <f t="shared" si="191"/>
        <v>#N/A</v>
      </c>
      <c r="AC389" s="20" t="e">
        <f>VLOOKUP($B389,'DATA PENGUKURAN GARDU'!$A:$BS,44,0)</f>
        <v>#N/A</v>
      </c>
      <c r="AD389" s="21" t="e">
        <f t="shared" si="192"/>
        <v>#N/A</v>
      </c>
      <c r="AE389" s="20" t="e">
        <f>VLOOKUP($B389,'DATA PENGUKURAN GARDU'!$A:$BS,46,0)</f>
        <v>#N/A</v>
      </c>
      <c r="AF389" s="21" t="e">
        <f t="shared" si="193"/>
        <v>#N/A</v>
      </c>
      <c r="AG389" s="20" t="e">
        <f>VLOOKUP($B389,'DATA PENGUKURAN GARDU'!$A:$BS,46,0)</f>
        <v>#N/A</v>
      </c>
      <c r="AH389" s="20" t="e">
        <f>VLOOKUP($B389,'DATA PENGUKURAN GARDU'!$A:$BS,53,0)</f>
        <v>#N/A</v>
      </c>
      <c r="AI389" s="20" t="e">
        <f>VLOOKUP($B389,'DATA PENGUKURAN GARDU'!$A:$BS,54,0)</f>
        <v>#N/A</v>
      </c>
      <c r="AJ389" s="17" t="e">
        <f>VLOOKUP($C389,'DATA PENGUKURAN GARDU'!$A:$BS,42,0)</f>
        <v>#N/A</v>
      </c>
      <c r="AK389" s="23" t="e">
        <f t="shared" si="194"/>
        <v>#N/A</v>
      </c>
      <c r="AL389" s="17" t="e">
        <f>VLOOKUP($C389,'DATA PENGUKURAN GARDU'!$A:$BS,44,0)</f>
        <v>#N/A</v>
      </c>
      <c r="AM389" s="23" t="e">
        <f t="shared" si="195"/>
        <v>#N/A</v>
      </c>
      <c r="AN389" s="17" t="e">
        <f>VLOOKUP($C389,'DATA PENGUKURAN GARDU'!$A:$BS,46,0)</f>
        <v>#N/A</v>
      </c>
      <c r="AO389" s="23" t="e">
        <f t="shared" si="196"/>
        <v>#N/A</v>
      </c>
      <c r="AP389" s="17" t="e">
        <f>VLOOKUP($C389,'DATA PENGUKURAN GARDU'!$A:$BS,46,0)</f>
        <v>#N/A</v>
      </c>
      <c r="AQ389" s="17" t="e">
        <f>VLOOKUP($C389,'DATA PENGUKURAN GARDU'!$A:$BS,53,0)</f>
        <v>#N/A</v>
      </c>
      <c r="AR389" s="17" t="e">
        <f>VLOOKUP($C389,'DATA PENGUKURAN GARDU'!$A:$BS,54,0)</f>
        <v>#N/A</v>
      </c>
      <c r="AS389" s="20" t="e">
        <f>VLOOKUP($D389,'DATA PENGUKURAN GARDU'!$A:$BS,42,0)</f>
        <v>#N/A</v>
      </c>
      <c r="AT389" s="21" t="e">
        <f t="shared" si="197"/>
        <v>#N/A</v>
      </c>
      <c r="AU389" s="20" t="e">
        <f>VLOOKUP($D389,'DATA PENGUKURAN GARDU'!$A:$BS,44,0)</f>
        <v>#N/A</v>
      </c>
      <c r="AV389" s="21" t="e">
        <f t="shared" si="198"/>
        <v>#N/A</v>
      </c>
      <c r="AW389" s="20" t="e">
        <f>VLOOKUP($D389,'DATA PENGUKURAN GARDU'!$A:$BS,46,0)</f>
        <v>#N/A</v>
      </c>
      <c r="AX389" s="21" t="e">
        <f t="shared" si="199"/>
        <v>#N/A</v>
      </c>
      <c r="AY389" s="20" t="e">
        <f>VLOOKUP($D389,'DATA PENGUKURAN GARDU'!$A:$BS,46,0)</f>
        <v>#N/A</v>
      </c>
      <c r="AZ389" s="20" t="e">
        <f>VLOOKUP($D389,'DATA PENGUKURAN GARDU'!$A:$BS,53,0)</f>
        <v>#N/A</v>
      </c>
      <c r="BA389" s="20" t="e">
        <f>VLOOKUP($D389,'DATA PENGUKURAN GARDU'!$A:$BS,54,0)</f>
        <v>#N/A</v>
      </c>
      <c r="BB389" s="17" t="e">
        <f>VLOOKUP($E389,'DATA PENGUKURAN GARDU'!$A:$BS,42,0)</f>
        <v>#N/A</v>
      </c>
      <c r="BC389" s="23" t="e">
        <f t="shared" si="200"/>
        <v>#N/A</v>
      </c>
      <c r="BD389" s="17" t="e">
        <f>VLOOKUP($E389,'DATA PENGUKURAN GARDU'!$A:$BS,44,0)</f>
        <v>#N/A</v>
      </c>
      <c r="BE389" s="23" t="e">
        <f t="shared" si="201"/>
        <v>#N/A</v>
      </c>
      <c r="BF389" s="17" t="e">
        <f>VLOOKUP($E389,'DATA PENGUKURAN GARDU'!$A:$BS,46,0)</f>
        <v>#N/A</v>
      </c>
      <c r="BG389" s="23" t="e">
        <f t="shared" si="202"/>
        <v>#N/A</v>
      </c>
      <c r="BH389" s="17" t="e">
        <f>VLOOKUP($E389,'DATA PENGUKURAN GARDU'!$A:$BS,46,0)</f>
        <v>#N/A</v>
      </c>
      <c r="BI389" s="17" t="e">
        <f>VLOOKUP($E389,'DATA PENGUKURAN GARDU'!$A:$BS,53,0)</f>
        <v>#N/A</v>
      </c>
      <c r="BJ389" s="17" t="e">
        <f>VLOOKUP($E389,'DATA PENGUKURAN GARDU'!$A:$BS,54,0)</f>
        <v>#N/A</v>
      </c>
      <c r="BK389" s="20" t="e">
        <f t="shared" si="213"/>
        <v>#N/A</v>
      </c>
      <c r="BL389" s="20" t="e">
        <f t="shared" si="214"/>
        <v>#N/A</v>
      </c>
      <c r="BM389" s="20" t="e">
        <f t="shared" si="215"/>
        <v>#N/A</v>
      </c>
      <c r="BN389" s="25" t="e">
        <f t="shared" si="216"/>
        <v>#N/A</v>
      </c>
      <c r="BO389" s="26" t="str">
        <f t="shared" si="217"/>
        <v>0</v>
      </c>
      <c r="BP389" s="21" t="e">
        <f t="shared" si="218"/>
        <v>#VALUE!</v>
      </c>
      <c r="BQ389" s="20" t="e">
        <f t="shared" si="219"/>
        <v>#N/A</v>
      </c>
      <c r="BR389" s="20" t="e">
        <v>#N/A</v>
      </c>
      <c r="BS389" s="9" t="e">
        <v>#N/A</v>
      </c>
      <c r="BT389" s="2" t="e">
        <f t="shared" si="220"/>
        <v>#VALUE!</v>
      </c>
      <c r="BU389" s="2" t="e">
        <f t="shared" si="203"/>
        <v>#N/A</v>
      </c>
      <c r="BV389" s="2" t="e">
        <f t="shared" si="204"/>
        <v>#N/A</v>
      </c>
    </row>
    <row r="390" s="2" customFormat="1" ht="22.95" customHeight="1" spans="1:74">
      <c r="A390" s="9" t="str">
        <f t="shared" si="205"/>
        <v>NW 016.1Induk</v>
      </c>
      <c r="B390" s="9" t="str">
        <f t="shared" si="206"/>
        <v>NW 016.1jurusan 1</v>
      </c>
      <c r="C390" s="9" t="str">
        <f t="shared" si="207"/>
        <v>NW 016.1jurusan 2</v>
      </c>
      <c r="D390" s="9" t="str">
        <f t="shared" si="208"/>
        <v>NW 016.1jurusan 3</v>
      </c>
      <c r="E390" s="9" t="str">
        <f t="shared" si="209"/>
        <v>NW 016.1jurusan 4</v>
      </c>
      <c r="F390" s="10" t="s">
        <v>342</v>
      </c>
      <c r="G390" s="10" t="s">
        <v>39</v>
      </c>
      <c r="H390" s="10" t="s">
        <v>506</v>
      </c>
      <c r="I390" s="10" t="s">
        <v>10819</v>
      </c>
      <c r="J390" s="10" t="s">
        <v>10820</v>
      </c>
      <c r="K390" s="10" t="s">
        <v>7465</v>
      </c>
      <c r="L390" s="10"/>
      <c r="M390" s="10"/>
      <c r="N390" s="14">
        <f t="shared" si="210"/>
        <v>0</v>
      </c>
      <c r="O390" s="15" t="e">
        <f t="shared" si="211"/>
        <v>#VALUE!</v>
      </c>
      <c r="P390" s="15" t="e">
        <f t="shared" si="212"/>
        <v>#VALUE!</v>
      </c>
      <c r="Q390" s="17" t="e">
        <f>VLOOKUP($A390,'DATA PENGUKURAN GARDU'!$A:$BS,42,0)</f>
        <v>#N/A</v>
      </c>
      <c r="R390" s="18" t="e">
        <f t="shared" si="188"/>
        <v>#N/A</v>
      </c>
      <c r="S390" s="17" t="e">
        <f>VLOOKUP($A390,'DATA PENGUKURAN GARDU'!$A:$BS,44,0)</f>
        <v>#N/A</v>
      </c>
      <c r="T390" s="18" t="e">
        <f t="shared" si="189"/>
        <v>#N/A</v>
      </c>
      <c r="U390" s="17" t="e">
        <f>VLOOKUP($A390,'DATA PENGUKURAN GARDU'!$A:$BS,46,0)</f>
        <v>#N/A</v>
      </c>
      <c r="V390" s="18" t="e">
        <f t="shared" si="190"/>
        <v>#N/A</v>
      </c>
      <c r="W390" s="17" t="e">
        <f>VLOOKUP($A390,'DATA PENGUKURAN GARDU'!$A:$BS,48,0)</f>
        <v>#N/A</v>
      </c>
      <c r="X390" s="17" t="e">
        <f>VLOOKUP($A390,'DATA PENGUKURAN GARDU'!$A:$BS,53,0)</f>
        <v>#N/A</v>
      </c>
      <c r="Y390" s="17" t="e">
        <f>VLOOKUP($A390,'DATA PENGUKURAN GARDU'!$A:$BS,54,0)</f>
        <v>#N/A</v>
      </c>
      <c r="Z390" s="17" t="e">
        <f>VLOOKUP($A390,'DATA PENGUKURAN GARDU'!$A:$BS,55,0)</f>
        <v>#N/A</v>
      </c>
      <c r="AA390" s="20" t="e">
        <f>VLOOKUP($B390,'DATA PENGUKURAN GARDU'!$A:$BS,42,0)</f>
        <v>#N/A</v>
      </c>
      <c r="AB390" s="21" t="e">
        <f t="shared" si="191"/>
        <v>#N/A</v>
      </c>
      <c r="AC390" s="20" t="e">
        <f>VLOOKUP($B390,'DATA PENGUKURAN GARDU'!$A:$BS,44,0)</f>
        <v>#N/A</v>
      </c>
      <c r="AD390" s="21" t="e">
        <f t="shared" si="192"/>
        <v>#N/A</v>
      </c>
      <c r="AE390" s="20" t="e">
        <f>VLOOKUP($B390,'DATA PENGUKURAN GARDU'!$A:$BS,46,0)</f>
        <v>#N/A</v>
      </c>
      <c r="AF390" s="21" t="e">
        <f t="shared" si="193"/>
        <v>#N/A</v>
      </c>
      <c r="AG390" s="20" t="e">
        <f>VLOOKUP($B390,'DATA PENGUKURAN GARDU'!$A:$BS,46,0)</f>
        <v>#N/A</v>
      </c>
      <c r="AH390" s="20" t="e">
        <f>VLOOKUP($B390,'DATA PENGUKURAN GARDU'!$A:$BS,53,0)</f>
        <v>#N/A</v>
      </c>
      <c r="AI390" s="20" t="e">
        <f>VLOOKUP($B390,'DATA PENGUKURAN GARDU'!$A:$BS,54,0)</f>
        <v>#N/A</v>
      </c>
      <c r="AJ390" s="17" t="e">
        <f>VLOOKUP($C390,'DATA PENGUKURAN GARDU'!$A:$BS,42,0)</f>
        <v>#N/A</v>
      </c>
      <c r="AK390" s="23" t="e">
        <f t="shared" si="194"/>
        <v>#N/A</v>
      </c>
      <c r="AL390" s="17" t="e">
        <f>VLOOKUP($C390,'DATA PENGUKURAN GARDU'!$A:$BS,44,0)</f>
        <v>#N/A</v>
      </c>
      <c r="AM390" s="23" t="e">
        <f t="shared" si="195"/>
        <v>#N/A</v>
      </c>
      <c r="AN390" s="17" t="e">
        <f>VLOOKUP($C390,'DATA PENGUKURAN GARDU'!$A:$BS,46,0)</f>
        <v>#N/A</v>
      </c>
      <c r="AO390" s="23" t="e">
        <f t="shared" si="196"/>
        <v>#N/A</v>
      </c>
      <c r="AP390" s="17" t="e">
        <f>VLOOKUP($C390,'DATA PENGUKURAN GARDU'!$A:$BS,46,0)</f>
        <v>#N/A</v>
      </c>
      <c r="AQ390" s="17" t="e">
        <f>VLOOKUP($C390,'DATA PENGUKURAN GARDU'!$A:$BS,53,0)</f>
        <v>#N/A</v>
      </c>
      <c r="AR390" s="17" t="e">
        <f>VLOOKUP($C390,'DATA PENGUKURAN GARDU'!$A:$BS,54,0)</f>
        <v>#N/A</v>
      </c>
      <c r="AS390" s="20" t="e">
        <f>VLOOKUP($D390,'DATA PENGUKURAN GARDU'!$A:$BS,42,0)</f>
        <v>#N/A</v>
      </c>
      <c r="AT390" s="21" t="e">
        <f t="shared" si="197"/>
        <v>#N/A</v>
      </c>
      <c r="AU390" s="20" t="e">
        <f>VLOOKUP($D390,'DATA PENGUKURAN GARDU'!$A:$BS,44,0)</f>
        <v>#N/A</v>
      </c>
      <c r="AV390" s="21" t="e">
        <f t="shared" si="198"/>
        <v>#N/A</v>
      </c>
      <c r="AW390" s="20" t="e">
        <f>VLOOKUP($D390,'DATA PENGUKURAN GARDU'!$A:$BS,46,0)</f>
        <v>#N/A</v>
      </c>
      <c r="AX390" s="21" t="e">
        <f t="shared" si="199"/>
        <v>#N/A</v>
      </c>
      <c r="AY390" s="20" t="e">
        <f>VLOOKUP($D390,'DATA PENGUKURAN GARDU'!$A:$BS,46,0)</f>
        <v>#N/A</v>
      </c>
      <c r="AZ390" s="20" t="e">
        <f>VLOOKUP($D390,'DATA PENGUKURAN GARDU'!$A:$BS,53,0)</f>
        <v>#N/A</v>
      </c>
      <c r="BA390" s="20" t="e">
        <f>VLOOKUP($D390,'DATA PENGUKURAN GARDU'!$A:$BS,54,0)</f>
        <v>#N/A</v>
      </c>
      <c r="BB390" s="17" t="e">
        <f>VLOOKUP($E390,'DATA PENGUKURAN GARDU'!$A:$BS,42,0)</f>
        <v>#N/A</v>
      </c>
      <c r="BC390" s="23" t="e">
        <f t="shared" si="200"/>
        <v>#N/A</v>
      </c>
      <c r="BD390" s="17" t="e">
        <f>VLOOKUP($E390,'DATA PENGUKURAN GARDU'!$A:$BS,44,0)</f>
        <v>#N/A</v>
      </c>
      <c r="BE390" s="23" t="e">
        <f t="shared" si="201"/>
        <v>#N/A</v>
      </c>
      <c r="BF390" s="17" t="e">
        <f>VLOOKUP($E390,'DATA PENGUKURAN GARDU'!$A:$BS,46,0)</f>
        <v>#N/A</v>
      </c>
      <c r="BG390" s="23" t="e">
        <f t="shared" si="202"/>
        <v>#N/A</v>
      </c>
      <c r="BH390" s="17" t="e">
        <f>VLOOKUP($E390,'DATA PENGUKURAN GARDU'!$A:$BS,46,0)</f>
        <v>#N/A</v>
      </c>
      <c r="BI390" s="17" t="e">
        <f>VLOOKUP($E390,'DATA PENGUKURAN GARDU'!$A:$BS,53,0)</f>
        <v>#N/A</v>
      </c>
      <c r="BJ390" s="17" t="e">
        <f>VLOOKUP($E390,'DATA PENGUKURAN GARDU'!$A:$BS,54,0)</f>
        <v>#N/A</v>
      </c>
      <c r="BK390" s="20" t="e">
        <f t="shared" si="213"/>
        <v>#N/A</v>
      </c>
      <c r="BL390" s="20" t="e">
        <f t="shared" si="214"/>
        <v>#N/A</v>
      </c>
      <c r="BM390" s="20" t="e">
        <f t="shared" si="215"/>
        <v>#N/A</v>
      </c>
      <c r="BN390" s="25" t="e">
        <f t="shared" si="216"/>
        <v>#N/A</v>
      </c>
      <c r="BO390" s="26" t="str">
        <f t="shared" si="217"/>
        <v>0</v>
      </c>
      <c r="BP390" s="21" t="e">
        <f t="shared" si="218"/>
        <v>#VALUE!</v>
      </c>
      <c r="BQ390" s="20" t="e">
        <f t="shared" si="219"/>
        <v>#N/A</v>
      </c>
      <c r="BR390" s="20" t="e">
        <v>#N/A</v>
      </c>
      <c r="BS390" s="9" t="e">
        <v>#N/A</v>
      </c>
      <c r="BT390" s="2" t="e">
        <f t="shared" si="220"/>
        <v>#VALUE!</v>
      </c>
      <c r="BU390" s="2" t="e">
        <f t="shared" si="203"/>
        <v>#N/A</v>
      </c>
      <c r="BV390" s="2" t="e">
        <f t="shared" si="204"/>
        <v>#N/A</v>
      </c>
    </row>
    <row r="391" s="2" customFormat="1" ht="22.95" customHeight="1" spans="1:74">
      <c r="A391" s="9" t="str">
        <f t="shared" si="205"/>
        <v>BB 028.1Induk</v>
      </c>
      <c r="B391" s="9" t="str">
        <f t="shared" si="206"/>
        <v>BB 028.1jurusan 1</v>
      </c>
      <c r="C391" s="9" t="str">
        <f t="shared" si="207"/>
        <v>BB 028.1jurusan 2</v>
      </c>
      <c r="D391" s="9" t="str">
        <f t="shared" si="208"/>
        <v>BB 028.1jurusan 3</v>
      </c>
      <c r="E391" s="9" t="str">
        <f t="shared" si="209"/>
        <v>BB 028.1jurusan 4</v>
      </c>
      <c r="F391" s="10" t="s">
        <v>507</v>
      </c>
      <c r="G391" s="10" t="s">
        <v>173</v>
      </c>
      <c r="H391" s="10" t="s">
        <v>508</v>
      </c>
      <c r="I391" s="10" t="s">
        <v>10821</v>
      </c>
      <c r="J391" s="10" t="s">
        <v>10822</v>
      </c>
      <c r="K391" s="10" t="s">
        <v>7465</v>
      </c>
      <c r="L391" s="10"/>
      <c r="M391" s="10"/>
      <c r="N391" s="14">
        <f t="shared" si="210"/>
        <v>0</v>
      </c>
      <c r="O391" s="15" t="e">
        <f t="shared" si="211"/>
        <v>#VALUE!</v>
      </c>
      <c r="P391" s="15" t="e">
        <f t="shared" si="212"/>
        <v>#VALUE!</v>
      </c>
      <c r="Q391" s="17" t="e">
        <f>VLOOKUP($A391,'DATA PENGUKURAN GARDU'!$A:$BS,42,0)</f>
        <v>#N/A</v>
      </c>
      <c r="R391" s="18" t="e">
        <f t="shared" si="188"/>
        <v>#N/A</v>
      </c>
      <c r="S391" s="17" t="e">
        <f>VLOOKUP($A391,'DATA PENGUKURAN GARDU'!$A:$BS,44,0)</f>
        <v>#N/A</v>
      </c>
      <c r="T391" s="18" t="e">
        <f t="shared" si="189"/>
        <v>#N/A</v>
      </c>
      <c r="U391" s="17" t="e">
        <f>VLOOKUP($A391,'DATA PENGUKURAN GARDU'!$A:$BS,46,0)</f>
        <v>#N/A</v>
      </c>
      <c r="V391" s="18" t="e">
        <f t="shared" si="190"/>
        <v>#N/A</v>
      </c>
      <c r="W391" s="17" t="e">
        <f>VLOOKUP($A391,'DATA PENGUKURAN GARDU'!$A:$BS,48,0)</f>
        <v>#N/A</v>
      </c>
      <c r="X391" s="17" t="e">
        <f>VLOOKUP($A391,'DATA PENGUKURAN GARDU'!$A:$BS,53,0)</f>
        <v>#N/A</v>
      </c>
      <c r="Y391" s="17" t="e">
        <f>VLOOKUP($A391,'DATA PENGUKURAN GARDU'!$A:$BS,54,0)</f>
        <v>#N/A</v>
      </c>
      <c r="Z391" s="17" t="e">
        <f>VLOOKUP($A391,'DATA PENGUKURAN GARDU'!$A:$BS,55,0)</f>
        <v>#N/A</v>
      </c>
      <c r="AA391" s="20" t="e">
        <f>VLOOKUP($B391,'DATA PENGUKURAN GARDU'!$A:$BS,42,0)</f>
        <v>#N/A</v>
      </c>
      <c r="AB391" s="21" t="e">
        <f t="shared" si="191"/>
        <v>#N/A</v>
      </c>
      <c r="AC391" s="20" t="e">
        <f>VLOOKUP($B391,'DATA PENGUKURAN GARDU'!$A:$BS,44,0)</f>
        <v>#N/A</v>
      </c>
      <c r="AD391" s="21" t="e">
        <f t="shared" si="192"/>
        <v>#N/A</v>
      </c>
      <c r="AE391" s="20" t="e">
        <f>VLOOKUP($B391,'DATA PENGUKURAN GARDU'!$A:$BS,46,0)</f>
        <v>#N/A</v>
      </c>
      <c r="AF391" s="21" t="e">
        <f t="shared" si="193"/>
        <v>#N/A</v>
      </c>
      <c r="AG391" s="20" t="e">
        <f>VLOOKUP($B391,'DATA PENGUKURAN GARDU'!$A:$BS,46,0)</f>
        <v>#N/A</v>
      </c>
      <c r="AH391" s="20" t="e">
        <f>VLOOKUP($B391,'DATA PENGUKURAN GARDU'!$A:$BS,53,0)</f>
        <v>#N/A</v>
      </c>
      <c r="AI391" s="20" t="e">
        <f>VLOOKUP($B391,'DATA PENGUKURAN GARDU'!$A:$BS,54,0)</f>
        <v>#N/A</v>
      </c>
      <c r="AJ391" s="17" t="e">
        <f>VLOOKUP($C391,'DATA PENGUKURAN GARDU'!$A:$BS,42,0)</f>
        <v>#N/A</v>
      </c>
      <c r="AK391" s="23" t="e">
        <f t="shared" si="194"/>
        <v>#N/A</v>
      </c>
      <c r="AL391" s="17" t="e">
        <f>VLOOKUP($C391,'DATA PENGUKURAN GARDU'!$A:$BS,44,0)</f>
        <v>#N/A</v>
      </c>
      <c r="AM391" s="23" t="e">
        <f t="shared" si="195"/>
        <v>#N/A</v>
      </c>
      <c r="AN391" s="17" t="e">
        <f>VLOOKUP($C391,'DATA PENGUKURAN GARDU'!$A:$BS,46,0)</f>
        <v>#N/A</v>
      </c>
      <c r="AO391" s="23" t="e">
        <f t="shared" si="196"/>
        <v>#N/A</v>
      </c>
      <c r="AP391" s="17" t="e">
        <f>VLOOKUP($C391,'DATA PENGUKURAN GARDU'!$A:$BS,46,0)</f>
        <v>#N/A</v>
      </c>
      <c r="AQ391" s="17" t="e">
        <f>VLOOKUP($C391,'DATA PENGUKURAN GARDU'!$A:$BS,53,0)</f>
        <v>#N/A</v>
      </c>
      <c r="AR391" s="17" t="e">
        <f>VLOOKUP($C391,'DATA PENGUKURAN GARDU'!$A:$BS,54,0)</f>
        <v>#N/A</v>
      </c>
      <c r="AS391" s="20" t="e">
        <f>VLOOKUP($D391,'DATA PENGUKURAN GARDU'!$A:$BS,42,0)</f>
        <v>#N/A</v>
      </c>
      <c r="AT391" s="21" t="e">
        <f t="shared" si="197"/>
        <v>#N/A</v>
      </c>
      <c r="AU391" s="20" t="e">
        <f>VLOOKUP($D391,'DATA PENGUKURAN GARDU'!$A:$BS,44,0)</f>
        <v>#N/A</v>
      </c>
      <c r="AV391" s="21" t="e">
        <f t="shared" si="198"/>
        <v>#N/A</v>
      </c>
      <c r="AW391" s="20" t="e">
        <f>VLOOKUP($D391,'DATA PENGUKURAN GARDU'!$A:$BS,46,0)</f>
        <v>#N/A</v>
      </c>
      <c r="AX391" s="21" t="e">
        <f t="shared" si="199"/>
        <v>#N/A</v>
      </c>
      <c r="AY391" s="20" t="e">
        <f>VLOOKUP($D391,'DATA PENGUKURAN GARDU'!$A:$BS,46,0)</f>
        <v>#N/A</v>
      </c>
      <c r="AZ391" s="20" t="e">
        <f>VLOOKUP($D391,'DATA PENGUKURAN GARDU'!$A:$BS,53,0)</f>
        <v>#N/A</v>
      </c>
      <c r="BA391" s="20" t="e">
        <f>VLOOKUP($D391,'DATA PENGUKURAN GARDU'!$A:$BS,54,0)</f>
        <v>#N/A</v>
      </c>
      <c r="BB391" s="17" t="e">
        <f>VLOOKUP($E391,'DATA PENGUKURAN GARDU'!$A:$BS,42,0)</f>
        <v>#N/A</v>
      </c>
      <c r="BC391" s="23" t="e">
        <f t="shared" si="200"/>
        <v>#N/A</v>
      </c>
      <c r="BD391" s="17" t="e">
        <f>VLOOKUP($E391,'DATA PENGUKURAN GARDU'!$A:$BS,44,0)</f>
        <v>#N/A</v>
      </c>
      <c r="BE391" s="23" t="e">
        <f t="shared" si="201"/>
        <v>#N/A</v>
      </c>
      <c r="BF391" s="17" t="e">
        <f>VLOOKUP($E391,'DATA PENGUKURAN GARDU'!$A:$BS,46,0)</f>
        <v>#N/A</v>
      </c>
      <c r="BG391" s="23" t="e">
        <f t="shared" si="202"/>
        <v>#N/A</v>
      </c>
      <c r="BH391" s="17" t="e">
        <f>VLOOKUP($E391,'DATA PENGUKURAN GARDU'!$A:$BS,46,0)</f>
        <v>#N/A</v>
      </c>
      <c r="BI391" s="17" t="e">
        <f>VLOOKUP($E391,'DATA PENGUKURAN GARDU'!$A:$BS,53,0)</f>
        <v>#N/A</v>
      </c>
      <c r="BJ391" s="17" t="e">
        <f>VLOOKUP($E391,'DATA PENGUKURAN GARDU'!$A:$BS,54,0)</f>
        <v>#N/A</v>
      </c>
      <c r="BK391" s="20" t="e">
        <f t="shared" si="213"/>
        <v>#N/A</v>
      </c>
      <c r="BL391" s="20" t="e">
        <f t="shared" si="214"/>
        <v>#N/A</v>
      </c>
      <c r="BM391" s="20" t="e">
        <f t="shared" si="215"/>
        <v>#N/A</v>
      </c>
      <c r="BN391" s="25" t="e">
        <f t="shared" si="216"/>
        <v>#N/A</v>
      </c>
      <c r="BO391" s="26" t="str">
        <f t="shared" si="217"/>
        <v>0</v>
      </c>
      <c r="BP391" s="21" t="e">
        <f t="shared" si="218"/>
        <v>#VALUE!</v>
      </c>
      <c r="BQ391" s="20" t="e">
        <f t="shared" si="219"/>
        <v>#N/A</v>
      </c>
      <c r="BR391" s="20" t="e">
        <v>#N/A</v>
      </c>
      <c r="BS391" s="9" t="e">
        <v>#N/A</v>
      </c>
      <c r="BT391" s="2" t="e">
        <f t="shared" si="220"/>
        <v>#VALUE!</v>
      </c>
      <c r="BU391" s="2" t="e">
        <f t="shared" si="203"/>
        <v>#N/A</v>
      </c>
      <c r="BV391" s="2" t="e">
        <f t="shared" si="204"/>
        <v>#N/A</v>
      </c>
    </row>
    <row r="392" s="2" customFormat="1" ht="22.95" customHeight="1" spans="1:74">
      <c r="A392" s="9" t="str">
        <f t="shared" si="205"/>
        <v>K-275.1Induk</v>
      </c>
      <c r="B392" s="9" t="str">
        <f t="shared" si="206"/>
        <v>K-275.1jurusan 1</v>
      </c>
      <c r="C392" s="9" t="str">
        <f t="shared" si="207"/>
        <v>K-275.1jurusan 2</v>
      </c>
      <c r="D392" s="9" t="str">
        <f t="shared" si="208"/>
        <v>K-275.1jurusan 3</v>
      </c>
      <c r="E392" s="9" t="str">
        <f t="shared" si="209"/>
        <v>K-275.1jurusan 4</v>
      </c>
      <c r="F392" s="10" t="s">
        <v>412</v>
      </c>
      <c r="G392" s="10" t="s">
        <v>173</v>
      </c>
      <c r="H392" s="10" t="s">
        <v>509</v>
      </c>
      <c r="I392" s="10" t="s">
        <v>10823</v>
      </c>
      <c r="J392" s="10" t="s">
        <v>10824</v>
      </c>
      <c r="K392" s="10" t="s">
        <v>7465</v>
      </c>
      <c r="L392" s="10"/>
      <c r="M392" s="10"/>
      <c r="N392" s="14">
        <f t="shared" si="210"/>
        <v>0</v>
      </c>
      <c r="O392" s="15" t="e">
        <f t="shared" si="211"/>
        <v>#VALUE!</v>
      </c>
      <c r="P392" s="15" t="e">
        <f t="shared" si="212"/>
        <v>#VALUE!</v>
      </c>
      <c r="Q392" s="17" t="e">
        <f>VLOOKUP($A392,'DATA PENGUKURAN GARDU'!$A:$BS,42,0)</f>
        <v>#N/A</v>
      </c>
      <c r="R392" s="18" t="e">
        <f t="shared" si="188"/>
        <v>#N/A</v>
      </c>
      <c r="S392" s="17" t="e">
        <f>VLOOKUP($A392,'DATA PENGUKURAN GARDU'!$A:$BS,44,0)</f>
        <v>#N/A</v>
      </c>
      <c r="T392" s="18" t="e">
        <f t="shared" si="189"/>
        <v>#N/A</v>
      </c>
      <c r="U392" s="17" t="e">
        <f>VLOOKUP($A392,'DATA PENGUKURAN GARDU'!$A:$BS,46,0)</f>
        <v>#N/A</v>
      </c>
      <c r="V392" s="18" t="e">
        <f t="shared" si="190"/>
        <v>#N/A</v>
      </c>
      <c r="W392" s="17" t="e">
        <f>VLOOKUP($A392,'DATA PENGUKURAN GARDU'!$A:$BS,48,0)</f>
        <v>#N/A</v>
      </c>
      <c r="X392" s="17" t="e">
        <f>VLOOKUP($A392,'DATA PENGUKURAN GARDU'!$A:$BS,53,0)</f>
        <v>#N/A</v>
      </c>
      <c r="Y392" s="17" t="e">
        <f>VLOOKUP($A392,'DATA PENGUKURAN GARDU'!$A:$BS,54,0)</f>
        <v>#N/A</v>
      </c>
      <c r="Z392" s="17" t="e">
        <f>VLOOKUP($A392,'DATA PENGUKURAN GARDU'!$A:$BS,55,0)</f>
        <v>#N/A</v>
      </c>
      <c r="AA392" s="20" t="e">
        <f>VLOOKUP($B392,'DATA PENGUKURAN GARDU'!$A:$BS,42,0)</f>
        <v>#N/A</v>
      </c>
      <c r="AB392" s="21" t="e">
        <f t="shared" si="191"/>
        <v>#N/A</v>
      </c>
      <c r="AC392" s="20" t="e">
        <f>VLOOKUP($B392,'DATA PENGUKURAN GARDU'!$A:$BS,44,0)</f>
        <v>#N/A</v>
      </c>
      <c r="AD392" s="21" t="e">
        <f t="shared" si="192"/>
        <v>#N/A</v>
      </c>
      <c r="AE392" s="20" t="e">
        <f>VLOOKUP($B392,'DATA PENGUKURAN GARDU'!$A:$BS,46,0)</f>
        <v>#N/A</v>
      </c>
      <c r="AF392" s="21" t="e">
        <f t="shared" si="193"/>
        <v>#N/A</v>
      </c>
      <c r="AG392" s="20" t="e">
        <f>VLOOKUP($B392,'DATA PENGUKURAN GARDU'!$A:$BS,46,0)</f>
        <v>#N/A</v>
      </c>
      <c r="AH392" s="20" t="e">
        <f>VLOOKUP($B392,'DATA PENGUKURAN GARDU'!$A:$BS,53,0)</f>
        <v>#N/A</v>
      </c>
      <c r="AI392" s="20" t="e">
        <f>VLOOKUP($B392,'DATA PENGUKURAN GARDU'!$A:$BS,54,0)</f>
        <v>#N/A</v>
      </c>
      <c r="AJ392" s="17" t="e">
        <f>VLOOKUP($C392,'DATA PENGUKURAN GARDU'!$A:$BS,42,0)</f>
        <v>#N/A</v>
      </c>
      <c r="AK392" s="23" t="e">
        <f t="shared" si="194"/>
        <v>#N/A</v>
      </c>
      <c r="AL392" s="17" t="e">
        <f>VLOOKUP($C392,'DATA PENGUKURAN GARDU'!$A:$BS,44,0)</f>
        <v>#N/A</v>
      </c>
      <c r="AM392" s="23" t="e">
        <f t="shared" si="195"/>
        <v>#N/A</v>
      </c>
      <c r="AN392" s="17" t="e">
        <f>VLOOKUP($C392,'DATA PENGUKURAN GARDU'!$A:$BS,46,0)</f>
        <v>#N/A</v>
      </c>
      <c r="AO392" s="23" t="e">
        <f t="shared" si="196"/>
        <v>#N/A</v>
      </c>
      <c r="AP392" s="17" t="e">
        <f>VLOOKUP($C392,'DATA PENGUKURAN GARDU'!$A:$BS,46,0)</f>
        <v>#N/A</v>
      </c>
      <c r="AQ392" s="17" t="e">
        <f>VLOOKUP($C392,'DATA PENGUKURAN GARDU'!$A:$BS,53,0)</f>
        <v>#N/A</v>
      </c>
      <c r="AR392" s="17" t="e">
        <f>VLOOKUP($C392,'DATA PENGUKURAN GARDU'!$A:$BS,54,0)</f>
        <v>#N/A</v>
      </c>
      <c r="AS392" s="20" t="e">
        <f>VLOOKUP($D392,'DATA PENGUKURAN GARDU'!$A:$BS,42,0)</f>
        <v>#N/A</v>
      </c>
      <c r="AT392" s="21" t="e">
        <f t="shared" si="197"/>
        <v>#N/A</v>
      </c>
      <c r="AU392" s="20" t="e">
        <f>VLOOKUP($D392,'DATA PENGUKURAN GARDU'!$A:$BS,44,0)</f>
        <v>#N/A</v>
      </c>
      <c r="AV392" s="21" t="e">
        <f t="shared" si="198"/>
        <v>#N/A</v>
      </c>
      <c r="AW392" s="20" t="e">
        <f>VLOOKUP($D392,'DATA PENGUKURAN GARDU'!$A:$BS,46,0)</f>
        <v>#N/A</v>
      </c>
      <c r="AX392" s="21" t="e">
        <f t="shared" si="199"/>
        <v>#N/A</v>
      </c>
      <c r="AY392" s="20" t="e">
        <f>VLOOKUP($D392,'DATA PENGUKURAN GARDU'!$A:$BS,46,0)</f>
        <v>#N/A</v>
      </c>
      <c r="AZ392" s="20" t="e">
        <f>VLOOKUP($D392,'DATA PENGUKURAN GARDU'!$A:$BS,53,0)</f>
        <v>#N/A</v>
      </c>
      <c r="BA392" s="20" t="e">
        <f>VLOOKUP($D392,'DATA PENGUKURAN GARDU'!$A:$BS,54,0)</f>
        <v>#N/A</v>
      </c>
      <c r="BB392" s="17" t="e">
        <f>VLOOKUP($E392,'DATA PENGUKURAN GARDU'!$A:$BS,42,0)</f>
        <v>#N/A</v>
      </c>
      <c r="BC392" s="23" t="e">
        <f t="shared" si="200"/>
        <v>#N/A</v>
      </c>
      <c r="BD392" s="17" t="e">
        <f>VLOOKUP($E392,'DATA PENGUKURAN GARDU'!$A:$BS,44,0)</f>
        <v>#N/A</v>
      </c>
      <c r="BE392" s="23" t="e">
        <f t="shared" si="201"/>
        <v>#N/A</v>
      </c>
      <c r="BF392" s="17" t="e">
        <f>VLOOKUP($E392,'DATA PENGUKURAN GARDU'!$A:$BS,46,0)</f>
        <v>#N/A</v>
      </c>
      <c r="BG392" s="23" t="e">
        <f t="shared" si="202"/>
        <v>#N/A</v>
      </c>
      <c r="BH392" s="17" t="e">
        <f>VLOOKUP($E392,'DATA PENGUKURAN GARDU'!$A:$BS,46,0)</f>
        <v>#N/A</v>
      </c>
      <c r="BI392" s="17" t="e">
        <f>VLOOKUP($E392,'DATA PENGUKURAN GARDU'!$A:$BS,53,0)</f>
        <v>#N/A</v>
      </c>
      <c r="BJ392" s="17" t="e">
        <f>VLOOKUP($E392,'DATA PENGUKURAN GARDU'!$A:$BS,54,0)</f>
        <v>#N/A</v>
      </c>
      <c r="BK392" s="20" t="e">
        <f t="shared" si="213"/>
        <v>#N/A</v>
      </c>
      <c r="BL392" s="20" t="e">
        <f t="shared" si="214"/>
        <v>#N/A</v>
      </c>
      <c r="BM392" s="20" t="e">
        <f t="shared" si="215"/>
        <v>#N/A</v>
      </c>
      <c r="BN392" s="25" t="e">
        <f t="shared" si="216"/>
        <v>#N/A</v>
      </c>
      <c r="BO392" s="26" t="str">
        <f t="shared" si="217"/>
        <v>0</v>
      </c>
      <c r="BP392" s="21" t="e">
        <f t="shared" si="218"/>
        <v>#VALUE!</v>
      </c>
      <c r="BQ392" s="20" t="e">
        <f t="shared" si="219"/>
        <v>#N/A</v>
      </c>
      <c r="BR392" s="20" t="e">
        <v>#N/A</v>
      </c>
      <c r="BS392" s="9" t="e">
        <v>#N/A</v>
      </c>
      <c r="BT392" s="2" t="e">
        <f t="shared" si="220"/>
        <v>#VALUE!</v>
      </c>
      <c r="BU392" s="2" t="e">
        <f t="shared" si="203"/>
        <v>#N/A</v>
      </c>
      <c r="BV392" s="2" t="e">
        <f t="shared" si="204"/>
        <v>#N/A</v>
      </c>
    </row>
    <row r="393" s="2" customFormat="1" ht="22.95" customHeight="1" spans="1:74">
      <c r="A393" s="9" t="str">
        <f t="shared" si="205"/>
        <v>NP 011Induk</v>
      </c>
      <c r="B393" s="9" t="str">
        <f t="shared" si="206"/>
        <v>NP 011jurusan 1</v>
      </c>
      <c r="C393" s="9" t="str">
        <f t="shared" si="207"/>
        <v>NP 011jurusan 2</v>
      </c>
      <c r="D393" s="9" t="str">
        <f t="shared" si="208"/>
        <v>NP 011jurusan 3</v>
      </c>
      <c r="E393" s="9" t="str">
        <f t="shared" si="209"/>
        <v>NP 011jurusan 4</v>
      </c>
      <c r="F393" s="10" t="s">
        <v>497</v>
      </c>
      <c r="G393" s="10" t="s">
        <v>101</v>
      </c>
      <c r="H393" s="10" t="s">
        <v>510</v>
      </c>
      <c r="I393" s="10" t="s">
        <v>10825</v>
      </c>
      <c r="J393" s="10" t="s">
        <v>10826</v>
      </c>
      <c r="K393" s="10" t="s">
        <v>7465</v>
      </c>
      <c r="L393" s="10"/>
      <c r="M393" s="10"/>
      <c r="N393" s="14">
        <f t="shared" si="210"/>
        <v>0</v>
      </c>
      <c r="O393" s="15" t="e">
        <f t="shared" si="211"/>
        <v>#VALUE!</v>
      </c>
      <c r="P393" s="15" t="e">
        <f t="shared" si="212"/>
        <v>#VALUE!</v>
      </c>
      <c r="Q393" s="17" t="e">
        <f>VLOOKUP($A393,'DATA PENGUKURAN GARDU'!$A:$BS,42,0)</f>
        <v>#N/A</v>
      </c>
      <c r="R393" s="18" t="e">
        <f t="shared" si="188"/>
        <v>#N/A</v>
      </c>
      <c r="S393" s="17" t="e">
        <f>VLOOKUP($A393,'DATA PENGUKURAN GARDU'!$A:$BS,44,0)</f>
        <v>#N/A</v>
      </c>
      <c r="T393" s="18" t="e">
        <f t="shared" si="189"/>
        <v>#N/A</v>
      </c>
      <c r="U393" s="17" t="e">
        <f>VLOOKUP($A393,'DATA PENGUKURAN GARDU'!$A:$BS,46,0)</f>
        <v>#N/A</v>
      </c>
      <c r="V393" s="18" t="e">
        <f t="shared" si="190"/>
        <v>#N/A</v>
      </c>
      <c r="W393" s="17" t="e">
        <f>VLOOKUP($A393,'DATA PENGUKURAN GARDU'!$A:$BS,48,0)</f>
        <v>#N/A</v>
      </c>
      <c r="X393" s="17" t="e">
        <f>VLOOKUP($A393,'DATA PENGUKURAN GARDU'!$A:$BS,53,0)</f>
        <v>#N/A</v>
      </c>
      <c r="Y393" s="17" t="e">
        <f>VLOOKUP($A393,'DATA PENGUKURAN GARDU'!$A:$BS,54,0)</f>
        <v>#N/A</v>
      </c>
      <c r="Z393" s="17" t="e">
        <f>VLOOKUP($A393,'DATA PENGUKURAN GARDU'!$A:$BS,55,0)</f>
        <v>#N/A</v>
      </c>
      <c r="AA393" s="20" t="e">
        <f>VLOOKUP($B393,'DATA PENGUKURAN GARDU'!$A:$BS,42,0)</f>
        <v>#N/A</v>
      </c>
      <c r="AB393" s="21" t="e">
        <f t="shared" si="191"/>
        <v>#N/A</v>
      </c>
      <c r="AC393" s="20" t="e">
        <f>VLOOKUP($B393,'DATA PENGUKURAN GARDU'!$A:$BS,44,0)</f>
        <v>#N/A</v>
      </c>
      <c r="AD393" s="21" t="e">
        <f t="shared" si="192"/>
        <v>#N/A</v>
      </c>
      <c r="AE393" s="20" t="e">
        <f>VLOOKUP($B393,'DATA PENGUKURAN GARDU'!$A:$BS,46,0)</f>
        <v>#N/A</v>
      </c>
      <c r="AF393" s="21" t="e">
        <f t="shared" si="193"/>
        <v>#N/A</v>
      </c>
      <c r="AG393" s="20" t="e">
        <f>VLOOKUP($B393,'DATA PENGUKURAN GARDU'!$A:$BS,46,0)</f>
        <v>#N/A</v>
      </c>
      <c r="AH393" s="20" t="e">
        <f>VLOOKUP($B393,'DATA PENGUKURAN GARDU'!$A:$BS,53,0)</f>
        <v>#N/A</v>
      </c>
      <c r="AI393" s="20" t="e">
        <f>VLOOKUP($B393,'DATA PENGUKURAN GARDU'!$A:$BS,54,0)</f>
        <v>#N/A</v>
      </c>
      <c r="AJ393" s="17" t="e">
        <f>VLOOKUP($C393,'DATA PENGUKURAN GARDU'!$A:$BS,42,0)</f>
        <v>#N/A</v>
      </c>
      <c r="AK393" s="23" t="e">
        <f t="shared" si="194"/>
        <v>#N/A</v>
      </c>
      <c r="AL393" s="17" t="e">
        <f>VLOOKUP($C393,'DATA PENGUKURAN GARDU'!$A:$BS,44,0)</f>
        <v>#N/A</v>
      </c>
      <c r="AM393" s="23" t="e">
        <f t="shared" si="195"/>
        <v>#N/A</v>
      </c>
      <c r="AN393" s="17" t="e">
        <f>VLOOKUP($C393,'DATA PENGUKURAN GARDU'!$A:$BS,46,0)</f>
        <v>#N/A</v>
      </c>
      <c r="AO393" s="23" t="e">
        <f t="shared" si="196"/>
        <v>#N/A</v>
      </c>
      <c r="AP393" s="17" t="e">
        <f>VLOOKUP($C393,'DATA PENGUKURAN GARDU'!$A:$BS,46,0)</f>
        <v>#N/A</v>
      </c>
      <c r="AQ393" s="17" t="e">
        <f>VLOOKUP($C393,'DATA PENGUKURAN GARDU'!$A:$BS,53,0)</f>
        <v>#N/A</v>
      </c>
      <c r="AR393" s="17" t="e">
        <f>VLOOKUP($C393,'DATA PENGUKURAN GARDU'!$A:$BS,54,0)</f>
        <v>#N/A</v>
      </c>
      <c r="AS393" s="20" t="e">
        <f>VLOOKUP($D393,'DATA PENGUKURAN GARDU'!$A:$BS,42,0)</f>
        <v>#N/A</v>
      </c>
      <c r="AT393" s="21" t="e">
        <f t="shared" si="197"/>
        <v>#N/A</v>
      </c>
      <c r="AU393" s="20" t="e">
        <f>VLOOKUP($D393,'DATA PENGUKURAN GARDU'!$A:$BS,44,0)</f>
        <v>#N/A</v>
      </c>
      <c r="AV393" s="21" t="e">
        <f t="shared" si="198"/>
        <v>#N/A</v>
      </c>
      <c r="AW393" s="20" t="e">
        <f>VLOOKUP($D393,'DATA PENGUKURAN GARDU'!$A:$BS,46,0)</f>
        <v>#N/A</v>
      </c>
      <c r="AX393" s="21" t="e">
        <f t="shared" si="199"/>
        <v>#N/A</v>
      </c>
      <c r="AY393" s="20" t="e">
        <f>VLOOKUP($D393,'DATA PENGUKURAN GARDU'!$A:$BS,46,0)</f>
        <v>#N/A</v>
      </c>
      <c r="AZ393" s="20" t="e">
        <f>VLOOKUP($D393,'DATA PENGUKURAN GARDU'!$A:$BS,53,0)</f>
        <v>#N/A</v>
      </c>
      <c r="BA393" s="20" t="e">
        <f>VLOOKUP($D393,'DATA PENGUKURAN GARDU'!$A:$BS,54,0)</f>
        <v>#N/A</v>
      </c>
      <c r="BB393" s="17" t="e">
        <f>VLOOKUP($E393,'DATA PENGUKURAN GARDU'!$A:$BS,42,0)</f>
        <v>#N/A</v>
      </c>
      <c r="BC393" s="23" t="e">
        <f t="shared" si="200"/>
        <v>#N/A</v>
      </c>
      <c r="BD393" s="17" t="e">
        <f>VLOOKUP($E393,'DATA PENGUKURAN GARDU'!$A:$BS,44,0)</f>
        <v>#N/A</v>
      </c>
      <c r="BE393" s="23" t="e">
        <f t="shared" si="201"/>
        <v>#N/A</v>
      </c>
      <c r="BF393" s="17" t="e">
        <f>VLOOKUP($E393,'DATA PENGUKURAN GARDU'!$A:$BS,46,0)</f>
        <v>#N/A</v>
      </c>
      <c r="BG393" s="23" t="e">
        <f t="shared" si="202"/>
        <v>#N/A</v>
      </c>
      <c r="BH393" s="17" t="e">
        <f>VLOOKUP($E393,'DATA PENGUKURAN GARDU'!$A:$BS,46,0)</f>
        <v>#N/A</v>
      </c>
      <c r="BI393" s="17" t="e">
        <f>VLOOKUP($E393,'DATA PENGUKURAN GARDU'!$A:$BS,53,0)</f>
        <v>#N/A</v>
      </c>
      <c r="BJ393" s="17" t="e">
        <f>VLOOKUP($E393,'DATA PENGUKURAN GARDU'!$A:$BS,54,0)</f>
        <v>#N/A</v>
      </c>
      <c r="BK393" s="20" t="e">
        <f t="shared" si="213"/>
        <v>#N/A</v>
      </c>
      <c r="BL393" s="20" t="e">
        <f t="shared" si="214"/>
        <v>#N/A</v>
      </c>
      <c r="BM393" s="20" t="e">
        <f t="shared" si="215"/>
        <v>#N/A</v>
      </c>
      <c r="BN393" s="25" t="e">
        <f t="shared" si="216"/>
        <v>#N/A</v>
      </c>
      <c r="BO393" s="26" t="str">
        <f t="shared" si="217"/>
        <v>0</v>
      </c>
      <c r="BP393" s="21" t="e">
        <f t="shared" si="218"/>
        <v>#VALUE!</v>
      </c>
      <c r="BQ393" s="20" t="e">
        <f t="shared" si="219"/>
        <v>#N/A</v>
      </c>
      <c r="BR393" s="20" t="e">
        <v>#N/A</v>
      </c>
      <c r="BS393" s="9" t="e">
        <v>#N/A</v>
      </c>
      <c r="BT393" s="2" t="e">
        <f t="shared" si="220"/>
        <v>#VALUE!</v>
      </c>
      <c r="BU393" s="2" t="e">
        <f t="shared" si="203"/>
        <v>#N/A</v>
      </c>
      <c r="BV393" s="2" t="e">
        <f t="shared" si="204"/>
        <v>#N/A</v>
      </c>
    </row>
    <row r="394" s="2" customFormat="1" ht="22.95" customHeight="1" spans="1:74">
      <c r="A394" s="9" t="str">
        <f t="shared" si="205"/>
        <v>K-213Induk</v>
      </c>
      <c r="B394" s="9" t="str">
        <f t="shared" si="206"/>
        <v>K-213jurusan 1</v>
      </c>
      <c r="C394" s="9" t="str">
        <f t="shared" si="207"/>
        <v>K-213jurusan 2</v>
      </c>
      <c r="D394" s="9" t="str">
        <f t="shared" si="208"/>
        <v>K-213jurusan 3</v>
      </c>
      <c r="E394" s="9" t="str">
        <f t="shared" si="209"/>
        <v>K-213jurusan 4</v>
      </c>
      <c r="F394" s="10" t="s">
        <v>462</v>
      </c>
      <c r="G394" s="10" t="s">
        <v>132</v>
      </c>
      <c r="H394" s="10" t="s">
        <v>511</v>
      </c>
      <c r="I394" s="10" t="s">
        <v>10827</v>
      </c>
      <c r="J394" s="10" t="s">
        <v>10828</v>
      </c>
      <c r="K394" s="10" t="s">
        <v>7465</v>
      </c>
      <c r="L394" s="10"/>
      <c r="M394" s="10"/>
      <c r="N394" s="14">
        <f t="shared" si="210"/>
        <v>0</v>
      </c>
      <c r="O394" s="15" t="e">
        <f t="shared" si="211"/>
        <v>#VALUE!</v>
      </c>
      <c r="P394" s="15" t="e">
        <f t="shared" si="212"/>
        <v>#VALUE!</v>
      </c>
      <c r="Q394" s="17" t="e">
        <f>VLOOKUP($A394,'DATA PENGUKURAN GARDU'!$A:$BS,42,0)</f>
        <v>#N/A</v>
      </c>
      <c r="R394" s="18" t="e">
        <f t="shared" si="188"/>
        <v>#N/A</v>
      </c>
      <c r="S394" s="17" t="e">
        <f>VLOOKUP($A394,'DATA PENGUKURAN GARDU'!$A:$BS,44,0)</f>
        <v>#N/A</v>
      </c>
      <c r="T394" s="18" t="e">
        <f t="shared" si="189"/>
        <v>#N/A</v>
      </c>
      <c r="U394" s="17" t="e">
        <f>VLOOKUP($A394,'DATA PENGUKURAN GARDU'!$A:$BS,46,0)</f>
        <v>#N/A</v>
      </c>
      <c r="V394" s="18" t="e">
        <f t="shared" si="190"/>
        <v>#N/A</v>
      </c>
      <c r="W394" s="17" t="e">
        <f>VLOOKUP($A394,'DATA PENGUKURAN GARDU'!$A:$BS,48,0)</f>
        <v>#N/A</v>
      </c>
      <c r="X394" s="17" t="e">
        <f>VLOOKUP($A394,'DATA PENGUKURAN GARDU'!$A:$BS,53,0)</f>
        <v>#N/A</v>
      </c>
      <c r="Y394" s="17" t="e">
        <f>VLOOKUP($A394,'DATA PENGUKURAN GARDU'!$A:$BS,54,0)</f>
        <v>#N/A</v>
      </c>
      <c r="Z394" s="17" t="e">
        <f>VLOOKUP($A394,'DATA PENGUKURAN GARDU'!$A:$BS,55,0)</f>
        <v>#N/A</v>
      </c>
      <c r="AA394" s="20" t="e">
        <f>VLOOKUP($B394,'DATA PENGUKURAN GARDU'!$A:$BS,42,0)</f>
        <v>#N/A</v>
      </c>
      <c r="AB394" s="21" t="e">
        <f t="shared" si="191"/>
        <v>#N/A</v>
      </c>
      <c r="AC394" s="20" t="e">
        <f>VLOOKUP($B394,'DATA PENGUKURAN GARDU'!$A:$BS,44,0)</f>
        <v>#N/A</v>
      </c>
      <c r="AD394" s="21" t="e">
        <f t="shared" si="192"/>
        <v>#N/A</v>
      </c>
      <c r="AE394" s="20" t="e">
        <f>VLOOKUP($B394,'DATA PENGUKURAN GARDU'!$A:$BS,46,0)</f>
        <v>#N/A</v>
      </c>
      <c r="AF394" s="21" t="e">
        <f t="shared" si="193"/>
        <v>#N/A</v>
      </c>
      <c r="AG394" s="20" t="e">
        <f>VLOOKUP($B394,'DATA PENGUKURAN GARDU'!$A:$BS,46,0)</f>
        <v>#N/A</v>
      </c>
      <c r="AH394" s="20" t="e">
        <f>VLOOKUP($B394,'DATA PENGUKURAN GARDU'!$A:$BS,53,0)</f>
        <v>#N/A</v>
      </c>
      <c r="AI394" s="20" t="e">
        <f>VLOOKUP($B394,'DATA PENGUKURAN GARDU'!$A:$BS,54,0)</f>
        <v>#N/A</v>
      </c>
      <c r="AJ394" s="17" t="e">
        <f>VLOOKUP($C394,'DATA PENGUKURAN GARDU'!$A:$BS,42,0)</f>
        <v>#N/A</v>
      </c>
      <c r="AK394" s="23" t="e">
        <f t="shared" si="194"/>
        <v>#N/A</v>
      </c>
      <c r="AL394" s="17" t="e">
        <f>VLOOKUP($C394,'DATA PENGUKURAN GARDU'!$A:$BS,44,0)</f>
        <v>#N/A</v>
      </c>
      <c r="AM394" s="23" t="e">
        <f t="shared" si="195"/>
        <v>#N/A</v>
      </c>
      <c r="AN394" s="17" t="e">
        <f>VLOOKUP($C394,'DATA PENGUKURAN GARDU'!$A:$BS,46,0)</f>
        <v>#N/A</v>
      </c>
      <c r="AO394" s="23" t="e">
        <f t="shared" si="196"/>
        <v>#N/A</v>
      </c>
      <c r="AP394" s="17" t="e">
        <f>VLOOKUP($C394,'DATA PENGUKURAN GARDU'!$A:$BS,46,0)</f>
        <v>#N/A</v>
      </c>
      <c r="AQ394" s="17" t="e">
        <f>VLOOKUP($C394,'DATA PENGUKURAN GARDU'!$A:$BS,53,0)</f>
        <v>#N/A</v>
      </c>
      <c r="AR394" s="17" t="e">
        <f>VLOOKUP($C394,'DATA PENGUKURAN GARDU'!$A:$BS,54,0)</f>
        <v>#N/A</v>
      </c>
      <c r="AS394" s="20" t="e">
        <f>VLOOKUP($D394,'DATA PENGUKURAN GARDU'!$A:$BS,42,0)</f>
        <v>#N/A</v>
      </c>
      <c r="AT394" s="21" t="e">
        <f t="shared" si="197"/>
        <v>#N/A</v>
      </c>
      <c r="AU394" s="20" t="e">
        <f>VLOOKUP($D394,'DATA PENGUKURAN GARDU'!$A:$BS,44,0)</f>
        <v>#N/A</v>
      </c>
      <c r="AV394" s="21" t="e">
        <f t="shared" si="198"/>
        <v>#N/A</v>
      </c>
      <c r="AW394" s="20" t="e">
        <f>VLOOKUP($D394,'DATA PENGUKURAN GARDU'!$A:$BS,46,0)</f>
        <v>#N/A</v>
      </c>
      <c r="AX394" s="21" t="e">
        <f t="shared" si="199"/>
        <v>#N/A</v>
      </c>
      <c r="AY394" s="20" t="e">
        <f>VLOOKUP($D394,'DATA PENGUKURAN GARDU'!$A:$BS,46,0)</f>
        <v>#N/A</v>
      </c>
      <c r="AZ394" s="20" t="e">
        <f>VLOOKUP($D394,'DATA PENGUKURAN GARDU'!$A:$BS,53,0)</f>
        <v>#N/A</v>
      </c>
      <c r="BA394" s="20" t="e">
        <f>VLOOKUP($D394,'DATA PENGUKURAN GARDU'!$A:$BS,54,0)</f>
        <v>#N/A</v>
      </c>
      <c r="BB394" s="17" t="e">
        <f>VLOOKUP($E394,'DATA PENGUKURAN GARDU'!$A:$BS,42,0)</f>
        <v>#N/A</v>
      </c>
      <c r="BC394" s="23" t="e">
        <f t="shared" si="200"/>
        <v>#N/A</v>
      </c>
      <c r="BD394" s="17" t="e">
        <f>VLOOKUP($E394,'DATA PENGUKURAN GARDU'!$A:$BS,44,0)</f>
        <v>#N/A</v>
      </c>
      <c r="BE394" s="23" t="e">
        <f t="shared" si="201"/>
        <v>#N/A</v>
      </c>
      <c r="BF394" s="17" t="e">
        <f>VLOOKUP($E394,'DATA PENGUKURAN GARDU'!$A:$BS,46,0)</f>
        <v>#N/A</v>
      </c>
      <c r="BG394" s="23" t="e">
        <f t="shared" si="202"/>
        <v>#N/A</v>
      </c>
      <c r="BH394" s="17" t="e">
        <f>VLOOKUP($E394,'DATA PENGUKURAN GARDU'!$A:$BS,46,0)</f>
        <v>#N/A</v>
      </c>
      <c r="BI394" s="17" t="e">
        <f>VLOOKUP($E394,'DATA PENGUKURAN GARDU'!$A:$BS,53,0)</f>
        <v>#N/A</v>
      </c>
      <c r="BJ394" s="17" t="e">
        <f>VLOOKUP($E394,'DATA PENGUKURAN GARDU'!$A:$BS,54,0)</f>
        <v>#N/A</v>
      </c>
      <c r="BK394" s="20" t="e">
        <f t="shared" si="213"/>
        <v>#N/A</v>
      </c>
      <c r="BL394" s="20" t="e">
        <f t="shared" si="214"/>
        <v>#N/A</v>
      </c>
      <c r="BM394" s="20" t="e">
        <f t="shared" si="215"/>
        <v>#N/A</v>
      </c>
      <c r="BN394" s="25" t="e">
        <f t="shared" si="216"/>
        <v>#N/A</v>
      </c>
      <c r="BO394" s="26" t="str">
        <f t="shared" si="217"/>
        <v>0</v>
      </c>
      <c r="BP394" s="21" t="e">
        <f t="shared" si="218"/>
        <v>#VALUE!</v>
      </c>
      <c r="BQ394" s="20" t="e">
        <f t="shared" si="219"/>
        <v>#N/A</v>
      </c>
      <c r="BR394" s="20" t="e">
        <v>#N/A</v>
      </c>
      <c r="BS394" s="9" t="e">
        <v>#N/A</v>
      </c>
      <c r="BT394" s="2" t="e">
        <f t="shared" si="220"/>
        <v>#VALUE!</v>
      </c>
      <c r="BU394" s="2" t="e">
        <f t="shared" si="203"/>
        <v>#N/A</v>
      </c>
      <c r="BV394" s="2" t="e">
        <f t="shared" si="204"/>
        <v>#N/A</v>
      </c>
    </row>
    <row r="395" s="2" customFormat="1" ht="22.95" customHeight="1" spans="1:74">
      <c r="A395" s="9" t="str">
        <f t="shared" si="205"/>
        <v>BB 003Induk</v>
      </c>
      <c r="B395" s="9" t="str">
        <f t="shared" si="206"/>
        <v>BB 003jurusan 1</v>
      </c>
      <c r="C395" s="9" t="str">
        <f t="shared" si="207"/>
        <v>BB 003jurusan 2</v>
      </c>
      <c r="D395" s="9" t="str">
        <f t="shared" si="208"/>
        <v>BB 003jurusan 3</v>
      </c>
      <c r="E395" s="9" t="str">
        <f t="shared" si="209"/>
        <v>BB 003jurusan 4</v>
      </c>
      <c r="F395" s="10" t="s">
        <v>427</v>
      </c>
      <c r="G395" s="10" t="s">
        <v>131</v>
      </c>
      <c r="H395" s="10" t="s">
        <v>513</v>
      </c>
      <c r="I395" s="10" t="s">
        <v>10831</v>
      </c>
      <c r="J395" s="10" t="s">
        <v>10832</v>
      </c>
      <c r="K395" s="10" t="s">
        <v>7465</v>
      </c>
      <c r="L395" s="10"/>
      <c r="M395" s="10"/>
      <c r="N395" s="14">
        <f t="shared" si="210"/>
        <v>0</v>
      </c>
      <c r="O395" s="15" t="e">
        <f t="shared" si="211"/>
        <v>#VALUE!</v>
      </c>
      <c r="P395" s="15" t="e">
        <f t="shared" si="212"/>
        <v>#VALUE!</v>
      </c>
      <c r="Q395" s="17" t="e">
        <f>VLOOKUP($A395,'DATA PENGUKURAN GARDU'!$A:$BS,42,0)</f>
        <v>#N/A</v>
      </c>
      <c r="R395" s="18" t="e">
        <f t="shared" si="188"/>
        <v>#N/A</v>
      </c>
      <c r="S395" s="17" t="e">
        <f>VLOOKUP($A395,'DATA PENGUKURAN GARDU'!$A:$BS,44,0)</f>
        <v>#N/A</v>
      </c>
      <c r="T395" s="18" t="e">
        <f t="shared" si="189"/>
        <v>#N/A</v>
      </c>
      <c r="U395" s="17" t="e">
        <f>VLOOKUP($A395,'DATA PENGUKURAN GARDU'!$A:$BS,46,0)</f>
        <v>#N/A</v>
      </c>
      <c r="V395" s="18" t="e">
        <f t="shared" si="190"/>
        <v>#N/A</v>
      </c>
      <c r="W395" s="17" t="e">
        <f>VLOOKUP($A395,'DATA PENGUKURAN GARDU'!$A:$BS,48,0)</f>
        <v>#N/A</v>
      </c>
      <c r="X395" s="17" t="e">
        <f>VLOOKUP($A395,'DATA PENGUKURAN GARDU'!$A:$BS,53,0)</f>
        <v>#N/A</v>
      </c>
      <c r="Y395" s="17" t="e">
        <f>VLOOKUP($A395,'DATA PENGUKURAN GARDU'!$A:$BS,54,0)</f>
        <v>#N/A</v>
      </c>
      <c r="Z395" s="17" t="e">
        <f>VLOOKUP($A395,'DATA PENGUKURAN GARDU'!$A:$BS,55,0)</f>
        <v>#N/A</v>
      </c>
      <c r="AA395" s="20" t="e">
        <f>VLOOKUP($B395,'DATA PENGUKURAN GARDU'!$A:$BS,42,0)</f>
        <v>#N/A</v>
      </c>
      <c r="AB395" s="21" t="e">
        <f t="shared" si="191"/>
        <v>#N/A</v>
      </c>
      <c r="AC395" s="20" t="e">
        <f>VLOOKUP($B395,'DATA PENGUKURAN GARDU'!$A:$BS,44,0)</f>
        <v>#N/A</v>
      </c>
      <c r="AD395" s="21" t="e">
        <f t="shared" si="192"/>
        <v>#N/A</v>
      </c>
      <c r="AE395" s="20" t="e">
        <f>VLOOKUP($B395,'DATA PENGUKURAN GARDU'!$A:$BS,46,0)</f>
        <v>#N/A</v>
      </c>
      <c r="AF395" s="21" t="e">
        <f t="shared" si="193"/>
        <v>#N/A</v>
      </c>
      <c r="AG395" s="20" t="e">
        <f>VLOOKUP($B395,'DATA PENGUKURAN GARDU'!$A:$BS,46,0)</f>
        <v>#N/A</v>
      </c>
      <c r="AH395" s="20" t="e">
        <f>VLOOKUP($B395,'DATA PENGUKURAN GARDU'!$A:$BS,53,0)</f>
        <v>#N/A</v>
      </c>
      <c r="AI395" s="20" t="e">
        <f>VLOOKUP($B395,'DATA PENGUKURAN GARDU'!$A:$BS,54,0)</f>
        <v>#N/A</v>
      </c>
      <c r="AJ395" s="17" t="e">
        <f>VLOOKUP($C395,'DATA PENGUKURAN GARDU'!$A:$BS,42,0)</f>
        <v>#N/A</v>
      </c>
      <c r="AK395" s="23" t="e">
        <f t="shared" si="194"/>
        <v>#N/A</v>
      </c>
      <c r="AL395" s="17" t="e">
        <f>VLOOKUP($C395,'DATA PENGUKURAN GARDU'!$A:$BS,44,0)</f>
        <v>#N/A</v>
      </c>
      <c r="AM395" s="23" t="e">
        <f t="shared" si="195"/>
        <v>#N/A</v>
      </c>
      <c r="AN395" s="17" t="e">
        <f>VLOOKUP($C395,'DATA PENGUKURAN GARDU'!$A:$BS,46,0)</f>
        <v>#N/A</v>
      </c>
      <c r="AO395" s="23" t="e">
        <f t="shared" si="196"/>
        <v>#N/A</v>
      </c>
      <c r="AP395" s="17" t="e">
        <f>VLOOKUP($C395,'DATA PENGUKURAN GARDU'!$A:$BS,46,0)</f>
        <v>#N/A</v>
      </c>
      <c r="AQ395" s="17" t="e">
        <f>VLOOKUP($C395,'DATA PENGUKURAN GARDU'!$A:$BS,53,0)</f>
        <v>#N/A</v>
      </c>
      <c r="AR395" s="17" t="e">
        <f>VLOOKUP($C395,'DATA PENGUKURAN GARDU'!$A:$BS,54,0)</f>
        <v>#N/A</v>
      </c>
      <c r="AS395" s="20" t="e">
        <f>VLOOKUP($D395,'DATA PENGUKURAN GARDU'!$A:$BS,42,0)</f>
        <v>#N/A</v>
      </c>
      <c r="AT395" s="21" t="e">
        <f t="shared" si="197"/>
        <v>#N/A</v>
      </c>
      <c r="AU395" s="20" t="e">
        <f>VLOOKUP($D395,'DATA PENGUKURAN GARDU'!$A:$BS,44,0)</f>
        <v>#N/A</v>
      </c>
      <c r="AV395" s="21" t="e">
        <f t="shared" si="198"/>
        <v>#N/A</v>
      </c>
      <c r="AW395" s="20" t="e">
        <f>VLOOKUP($D395,'DATA PENGUKURAN GARDU'!$A:$BS,46,0)</f>
        <v>#N/A</v>
      </c>
      <c r="AX395" s="21" t="e">
        <f t="shared" si="199"/>
        <v>#N/A</v>
      </c>
      <c r="AY395" s="20" t="e">
        <f>VLOOKUP($D395,'DATA PENGUKURAN GARDU'!$A:$BS,46,0)</f>
        <v>#N/A</v>
      </c>
      <c r="AZ395" s="20" t="e">
        <f>VLOOKUP($D395,'DATA PENGUKURAN GARDU'!$A:$BS,53,0)</f>
        <v>#N/A</v>
      </c>
      <c r="BA395" s="20" t="e">
        <f>VLOOKUP($D395,'DATA PENGUKURAN GARDU'!$A:$BS,54,0)</f>
        <v>#N/A</v>
      </c>
      <c r="BB395" s="17" t="e">
        <f>VLOOKUP($E395,'DATA PENGUKURAN GARDU'!$A:$BS,42,0)</f>
        <v>#N/A</v>
      </c>
      <c r="BC395" s="23" t="e">
        <f t="shared" si="200"/>
        <v>#N/A</v>
      </c>
      <c r="BD395" s="17" t="e">
        <f>VLOOKUP($E395,'DATA PENGUKURAN GARDU'!$A:$BS,44,0)</f>
        <v>#N/A</v>
      </c>
      <c r="BE395" s="23" t="e">
        <f t="shared" si="201"/>
        <v>#N/A</v>
      </c>
      <c r="BF395" s="17" t="e">
        <f>VLOOKUP($E395,'DATA PENGUKURAN GARDU'!$A:$BS,46,0)</f>
        <v>#N/A</v>
      </c>
      <c r="BG395" s="23" t="e">
        <f t="shared" si="202"/>
        <v>#N/A</v>
      </c>
      <c r="BH395" s="17" t="e">
        <f>VLOOKUP($E395,'DATA PENGUKURAN GARDU'!$A:$BS,46,0)</f>
        <v>#N/A</v>
      </c>
      <c r="BI395" s="17" t="e">
        <f>VLOOKUP($E395,'DATA PENGUKURAN GARDU'!$A:$BS,53,0)</f>
        <v>#N/A</v>
      </c>
      <c r="BJ395" s="17" t="e">
        <f>VLOOKUP($E395,'DATA PENGUKURAN GARDU'!$A:$BS,54,0)</f>
        <v>#N/A</v>
      </c>
      <c r="BK395" s="20" t="e">
        <f t="shared" si="213"/>
        <v>#N/A</v>
      </c>
      <c r="BL395" s="20" t="e">
        <f t="shared" si="214"/>
        <v>#N/A</v>
      </c>
      <c r="BM395" s="20" t="e">
        <f t="shared" si="215"/>
        <v>#N/A</v>
      </c>
      <c r="BN395" s="25" t="e">
        <f t="shared" si="216"/>
        <v>#N/A</v>
      </c>
      <c r="BO395" s="26" t="str">
        <f t="shared" si="217"/>
        <v>0</v>
      </c>
      <c r="BP395" s="21" t="e">
        <f t="shared" si="218"/>
        <v>#VALUE!</v>
      </c>
      <c r="BQ395" s="20" t="e">
        <f t="shared" si="219"/>
        <v>#N/A</v>
      </c>
      <c r="BR395" s="20" t="e">
        <v>#N/A</v>
      </c>
      <c r="BS395" s="9" t="e">
        <v>#N/A</v>
      </c>
      <c r="BT395" s="2" t="e">
        <f t="shared" si="220"/>
        <v>#VALUE!</v>
      </c>
      <c r="BU395" s="2" t="e">
        <f t="shared" si="203"/>
        <v>#N/A</v>
      </c>
      <c r="BV395" s="2" t="e">
        <f t="shared" si="204"/>
        <v>#N/A</v>
      </c>
    </row>
    <row r="396" s="2" customFormat="1" ht="22.95" customHeight="1" spans="1:74">
      <c r="A396" s="9" t="str">
        <f t="shared" si="205"/>
        <v>BB 159Induk</v>
      </c>
      <c r="B396" s="9" t="str">
        <f t="shared" si="206"/>
        <v>BB 159jurusan 1</v>
      </c>
      <c r="C396" s="9" t="str">
        <f t="shared" si="207"/>
        <v>BB 159jurusan 2</v>
      </c>
      <c r="D396" s="9" t="str">
        <f t="shared" si="208"/>
        <v>BB 159jurusan 3</v>
      </c>
      <c r="E396" s="9" t="str">
        <f t="shared" si="209"/>
        <v>BB 159jurusan 4</v>
      </c>
      <c r="F396" s="10" t="s">
        <v>514</v>
      </c>
      <c r="G396" s="10" t="s">
        <v>4</v>
      </c>
      <c r="H396" s="10" t="s">
        <v>515</v>
      </c>
      <c r="I396" s="10" t="s">
        <v>10833</v>
      </c>
      <c r="J396" s="10" t="s">
        <v>10834</v>
      </c>
      <c r="K396" s="10" t="s">
        <v>7465</v>
      </c>
      <c r="L396" s="10"/>
      <c r="M396" s="10"/>
      <c r="N396" s="14">
        <f t="shared" si="210"/>
        <v>0</v>
      </c>
      <c r="O396" s="15" t="e">
        <f t="shared" si="211"/>
        <v>#VALUE!</v>
      </c>
      <c r="P396" s="15" t="e">
        <f t="shared" si="212"/>
        <v>#VALUE!</v>
      </c>
      <c r="Q396" s="17" t="e">
        <f>VLOOKUP($A396,'DATA PENGUKURAN GARDU'!$A:$BS,42,0)</f>
        <v>#N/A</v>
      </c>
      <c r="R396" s="18" t="e">
        <f t="shared" si="188"/>
        <v>#N/A</v>
      </c>
      <c r="S396" s="17" t="e">
        <f>VLOOKUP($A396,'DATA PENGUKURAN GARDU'!$A:$BS,44,0)</f>
        <v>#N/A</v>
      </c>
      <c r="T396" s="18" t="e">
        <f t="shared" si="189"/>
        <v>#N/A</v>
      </c>
      <c r="U396" s="17" t="e">
        <f>VLOOKUP($A396,'DATA PENGUKURAN GARDU'!$A:$BS,46,0)</f>
        <v>#N/A</v>
      </c>
      <c r="V396" s="18" t="e">
        <f t="shared" si="190"/>
        <v>#N/A</v>
      </c>
      <c r="W396" s="17" t="e">
        <f>VLOOKUP($A396,'DATA PENGUKURAN GARDU'!$A:$BS,48,0)</f>
        <v>#N/A</v>
      </c>
      <c r="X396" s="17" t="e">
        <f>VLOOKUP($A396,'DATA PENGUKURAN GARDU'!$A:$BS,53,0)</f>
        <v>#N/A</v>
      </c>
      <c r="Y396" s="17" t="e">
        <f>VLOOKUP($A396,'DATA PENGUKURAN GARDU'!$A:$BS,54,0)</f>
        <v>#N/A</v>
      </c>
      <c r="Z396" s="17" t="e">
        <f>VLOOKUP($A396,'DATA PENGUKURAN GARDU'!$A:$BS,55,0)</f>
        <v>#N/A</v>
      </c>
      <c r="AA396" s="20" t="e">
        <f>VLOOKUP($B396,'DATA PENGUKURAN GARDU'!$A:$BS,42,0)</f>
        <v>#N/A</v>
      </c>
      <c r="AB396" s="21" t="e">
        <f t="shared" si="191"/>
        <v>#N/A</v>
      </c>
      <c r="AC396" s="20" t="e">
        <f>VLOOKUP($B396,'DATA PENGUKURAN GARDU'!$A:$BS,44,0)</f>
        <v>#N/A</v>
      </c>
      <c r="AD396" s="21" t="e">
        <f t="shared" si="192"/>
        <v>#N/A</v>
      </c>
      <c r="AE396" s="20" t="e">
        <f>VLOOKUP($B396,'DATA PENGUKURAN GARDU'!$A:$BS,46,0)</f>
        <v>#N/A</v>
      </c>
      <c r="AF396" s="21" t="e">
        <f t="shared" si="193"/>
        <v>#N/A</v>
      </c>
      <c r="AG396" s="20" t="e">
        <f>VLOOKUP($B396,'DATA PENGUKURAN GARDU'!$A:$BS,46,0)</f>
        <v>#N/A</v>
      </c>
      <c r="AH396" s="20" t="e">
        <f>VLOOKUP($B396,'DATA PENGUKURAN GARDU'!$A:$BS,53,0)</f>
        <v>#N/A</v>
      </c>
      <c r="AI396" s="20" t="e">
        <f>VLOOKUP($B396,'DATA PENGUKURAN GARDU'!$A:$BS,54,0)</f>
        <v>#N/A</v>
      </c>
      <c r="AJ396" s="17" t="e">
        <f>VLOOKUP($C396,'DATA PENGUKURAN GARDU'!$A:$BS,42,0)</f>
        <v>#N/A</v>
      </c>
      <c r="AK396" s="23" t="e">
        <f t="shared" si="194"/>
        <v>#N/A</v>
      </c>
      <c r="AL396" s="17" t="e">
        <f>VLOOKUP($C396,'DATA PENGUKURAN GARDU'!$A:$BS,44,0)</f>
        <v>#N/A</v>
      </c>
      <c r="AM396" s="23" t="e">
        <f t="shared" si="195"/>
        <v>#N/A</v>
      </c>
      <c r="AN396" s="17" t="e">
        <f>VLOOKUP($C396,'DATA PENGUKURAN GARDU'!$A:$BS,46,0)</f>
        <v>#N/A</v>
      </c>
      <c r="AO396" s="23" t="e">
        <f t="shared" si="196"/>
        <v>#N/A</v>
      </c>
      <c r="AP396" s="17" t="e">
        <f>VLOOKUP($C396,'DATA PENGUKURAN GARDU'!$A:$BS,46,0)</f>
        <v>#N/A</v>
      </c>
      <c r="AQ396" s="17" t="e">
        <f>VLOOKUP($C396,'DATA PENGUKURAN GARDU'!$A:$BS,53,0)</f>
        <v>#N/A</v>
      </c>
      <c r="AR396" s="17" t="e">
        <f>VLOOKUP($C396,'DATA PENGUKURAN GARDU'!$A:$BS,54,0)</f>
        <v>#N/A</v>
      </c>
      <c r="AS396" s="20" t="e">
        <f>VLOOKUP($D396,'DATA PENGUKURAN GARDU'!$A:$BS,42,0)</f>
        <v>#N/A</v>
      </c>
      <c r="AT396" s="21" t="e">
        <f t="shared" si="197"/>
        <v>#N/A</v>
      </c>
      <c r="AU396" s="20" t="e">
        <f>VLOOKUP($D396,'DATA PENGUKURAN GARDU'!$A:$BS,44,0)</f>
        <v>#N/A</v>
      </c>
      <c r="AV396" s="21" t="e">
        <f t="shared" si="198"/>
        <v>#N/A</v>
      </c>
      <c r="AW396" s="20" t="e">
        <f>VLOOKUP($D396,'DATA PENGUKURAN GARDU'!$A:$BS,46,0)</f>
        <v>#N/A</v>
      </c>
      <c r="AX396" s="21" t="e">
        <f t="shared" si="199"/>
        <v>#N/A</v>
      </c>
      <c r="AY396" s="20" t="e">
        <f>VLOOKUP($D396,'DATA PENGUKURAN GARDU'!$A:$BS,46,0)</f>
        <v>#N/A</v>
      </c>
      <c r="AZ396" s="20" t="e">
        <f>VLOOKUP($D396,'DATA PENGUKURAN GARDU'!$A:$BS,53,0)</f>
        <v>#N/A</v>
      </c>
      <c r="BA396" s="20" t="e">
        <f>VLOOKUP($D396,'DATA PENGUKURAN GARDU'!$A:$BS,54,0)</f>
        <v>#N/A</v>
      </c>
      <c r="BB396" s="17" t="e">
        <f>VLOOKUP($E396,'DATA PENGUKURAN GARDU'!$A:$BS,42,0)</f>
        <v>#N/A</v>
      </c>
      <c r="BC396" s="23" t="e">
        <f t="shared" si="200"/>
        <v>#N/A</v>
      </c>
      <c r="BD396" s="17" t="e">
        <f>VLOOKUP($E396,'DATA PENGUKURAN GARDU'!$A:$BS,44,0)</f>
        <v>#N/A</v>
      </c>
      <c r="BE396" s="23" t="e">
        <f t="shared" si="201"/>
        <v>#N/A</v>
      </c>
      <c r="BF396" s="17" t="e">
        <f>VLOOKUP($E396,'DATA PENGUKURAN GARDU'!$A:$BS,46,0)</f>
        <v>#N/A</v>
      </c>
      <c r="BG396" s="23" t="e">
        <f t="shared" si="202"/>
        <v>#N/A</v>
      </c>
      <c r="BH396" s="17" t="e">
        <f>VLOOKUP($E396,'DATA PENGUKURAN GARDU'!$A:$BS,46,0)</f>
        <v>#N/A</v>
      </c>
      <c r="BI396" s="17" t="e">
        <f>VLOOKUP($E396,'DATA PENGUKURAN GARDU'!$A:$BS,53,0)</f>
        <v>#N/A</v>
      </c>
      <c r="BJ396" s="17" t="e">
        <f>VLOOKUP($E396,'DATA PENGUKURAN GARDU'!$A:$BS,54,0)</f>
        <v>#N/A</v>
      </c>
      <c r="BK396" s="20" t="e">
        <f t="shared" si="213"/>
        <v>#N/A</v>
      </c>
      <c r="BL396" s="20" t="e">
        <f t="shared" si="214"/>
        <v>#N/A</v>
      </c>
      <c r="BM396" s="20" t="e">
        <f t="shared" si="215"/>
        <v>#N/A</v>
      </c>
      <c r="BN396" s="25" t="e">
        <f t="shared" si="216"/>
        <v>#N/A</v>
      </c>
      <c r="BO396" s="26" t="str">
        <f t="shared" si="217"/>
        <v>0</v>
      </c>
      <c r="BP396" s="21" t="e">
        <f t="shared" si="218"/>
        <v>#VALUE!</v>
      </c>
      <c r="BQ396" s="20" t="e">
        <f t="shared" si="219"/>
        <v>#N/A</v>
      </c>
      <c r="BR396" s="20" t="e">
        <v>#N/A</v>
      </c>
      <c r="BS396" s="9" t="e">
        <v>#N/A</v>
      </c>
      <c r="BT396" s="2" t="e">
        <f t="shared" si="220"/>
        <v>#VALUE!</v>
      </c>
      <c r="BU396" s="2" t="e">
        <f t="shared" si="203"/>
        <v>#N/A</v>
      </c>
      <c r="BV396" s="2" t="e">
        <f t="shared" si="204"/>
        <v>#N/A</v>
      </c>
    </row>
    <row r="397" s="2" customFormat="1" ht="22.95" customHeight="1" spans="1:74">
      <c r="A397" s="9" t="str">
        <f t="shared" si="205"/>
        <v>K-164Induk</v>
      </c>
      <c r="B397" s="9" t="str">
        <f t="shared" si="206"/>
        <v>K-164jurusan 1</v>
      </c>
      <c r="C397" s="9" t="str">
        <f t="shared" si="207"/>
        <v>K-164jurusan 2</v>
      </c>
      <c r="D397" s="9" t="str">
        <f t="shared" si="208"/>
        <v>K-164jurusan 3</v>
      </c>
      <c r="E397" s="9" t="str">
        <f t="shared" si="209"/>
        <v>K-164jurusan 4</v>
      </c>
      <c r="F397" s="10" t="s">
        <v>446</v>
      </c>
      <c r="G397" s="10" t="s">
        <v>132</v>
      </c>
      <c r="H397" s="10" t="s">
        <v>517</v>
      </c>
      <c r="I397" s="10" t="s">
        <v>10837</v>
      </c>
      <c r="J397" s="10" t="s">
        <v>10838</v>
      </c>
      <c r="K397" s="10" t="s">
        <v>7465</v>
      </c>
      <c r="L397" s="10"/>
      <c r="M397" s="10"/>
      <c r="N397" s="14">
        <f t="shared" si="210"/>
        <v>0</v>
      </c>
      <c r="O397" s="15" t="e">
        <f t="shared" si="211"/>
        <v>#VALUE!</v>
      </c>
      <c r="P397" s="15" t="e">
        <f t="shared" si="212"/>
        <v>#VALUE!</v>
      </c>
      <c r="Q397" s="17" t="e">
        <f>VLOOKUP($A397,'DATA PENGUKURAN GARDU'!$A:$BS,42,0)</f>
        <v>#N/A</v>
      </c>
      <c r="R397" s="18" t="e">
        <f t="shared" si="188"/>
        <v>#N/A</v>
      </c>
      <c r="S397" s="17" t="e">
        <f>VLOOKUP($A397,'DATA PENGUKURAN GARDU'!$A:$BS,44,0)</f>
        <v>#N/A</v>
      </c>
      <c r="T397" s="18" t="e">
        <f t="shared" si="189"/>
        <v>#N/A</v>
      </c>
      <c r="U397" s="17" t="e">
        <f>VLOOKUP($A397,'DATA PENGUKURAN GARDU'!$A:$BS,46,0)</f>
        <v>#N/A</v>
      </c>
      <c r="V397" s="18" t="e">
        <f t="shared" si="190"/>
        <v>#N/A</v>
      </c>
      <c r="W397" s="17" t="e">
        <f>VLOOKUP($A397,'DATA PENGUKURAN GARDU'!$A:$BS,48,0)</f>
        <v>#N/A</v>
      </c>
      <c r="X397" s="17" t="e">
        <f>VLOOKUP($A397,'DATA PENGUKURAN GARDU'!$A:$BS,53,0)</f>
        <v>#N/A</v>
      </c>
      <c r="Y397" s="17" t="e">
        <f>VLOOKUP($A397,'DATA PENGUKURAN GARDU'!$A:$BS,54,0)</f>
        <v>#N/A</v>
      </c>
      <c r="Z397" s="17" t="e">
        <f>VLOOKUP($A397,'DATA PENGUKURAN GARDU'!$A:$BS,55,0)</f>
        <v>#N/A</v>
      </c>
      <c r="AA397" s="20" t="e">
        <f>VLOOKUP($B397,'DATA PENGUKURAN GARDU'!$A:$BS,42,0)</f>
        <v>#N/A</v>
      </c>
      <c r="AB397" s="21" t="e">
        <f t="shared" si="191"/>
        <v>#N/A</v>
      </c>
      <c r="AC397" s="20" t="e">
        <f>VLOOKUP($B397,'DATA PENGUKURAN GARDU'!$A:$BS,44,0)</f>
        <v>#N/A</v>
      </c>
      <c r="AD397" s="21" t="e">
        <f t="shared" si="192"/>
        <v>#N/A</v>
      </c>
      <c r="AE397" s="20" t="e">
        <f>VLOOKUP($B397,'DATA PENGUKURAN GARDU'!$A:$BS,46,0)</f>
        <v>#N/A</v>
      </c>
      <c r="AF397" s="21" t="e">
        <f t="shared" si="193"/>
        <v>#N/A</v>
      </c>
      <c r="AG397" s="20" t="e">
        <f>VLOOKUP($B397,'DATA PENGUKURAN GARDU'!$A:$BS,46,0)</f>
        <v>#N/A</v>
      </c>
      <c r="AH397" s="20" t="e">
        <f>VLOOKUP($B397,'DATA PENGUKURAN GARDU'!$A:$BS,53,0)</f>
        <v>#N/A</v>
      </c>
      <c r="AI397" s="20" t="e">
        <f>VLOOKUP($B397,'DATA PENGUKURAN GARDU'!$A:$BS,54,0)</f>
        <v>#N/A</v>
      </c>
      <c r="AJ397" s="17" t="e">
        <f>VLOOKUP($C397,'DATA PENGUKURAN GARDU'!$A:$BS,42,0)</f>
        <v>#N/A</v>
      </c>
      <c r="AK397" s="23" t="e">
        <f t="shared" si="194"/>
        <v>#N/A</v>
      </c>
      <c r="AL397" s="17" t="e">
        <f>VLOOKUP($C397,'DATA PENGUKURAN GARDU'!$A:$BS,44,0)</f>
        <v>#N/A</v>
      </c>
      <c r="AM397" s="23" t="e">
        <f t="shared" si="195"/>
        <v>#N/A</v>
      </c>
      <c r="AN397" s="17" t="e">
        <f>VLOOKUP($C397,'DATA PENGUKURAN GARDU'!$A:$BS,46,0)</f>
        <v>#N/A</v>
      </c>
      <c r="AO397" s="23" t="e">
        <f t="shared" si="196"/>
        <v>#N/A</v>
      </c>
      <c r="AP397" s="17" t="e">
        <f>VLOOKUP($C397,'DATA PENGUKURAN GARDU'!$A:$BS,46,0)</f>
        <v>#N/A</v>
      </c>
      <c r="AQ397" s="17" t="e">
        <f>VLOOKUP($C397,'DATA PENGUKURAN GARDU'!$A:$BS,53,0)</f>
        <v>#N/A</v>
      </c>
      <c r="AR397" s="17" t="e">
        <f>VLOOKUP($C397,'DATA PENGUKURAN GARDU'!$A:$BS,54,0)</f>
        <v>#N/A</v>
      </c>
      <c r="AS397" s="20" t="e">
        <f>VLOOKUP($D397,'DATA PENGUKURAN GARDU'!$A:$BS,42,0)</f>
        <v>#N/A</v>
      </c>
      <c r="AT397" s="21" t="e">
        <f t="shared" si="197"/>
        <v>#N/A</v>
      </c>
      <c r="AU397" s="20" t="e">
        <f>VLOOKUP($D397,'DATA PENGUKURAN GARDU'!$A:$BS,44,0)</f>
        <v>#N/A</v>
      </c>
      <c r="AV397" s="21" t="e">
        <f t="shared" si="198"/>
        <v>#N/A</v>
      </c>
      <c r="AW397" s="20" t="e">
        <f>VLOOKUP($D397,'DATA PENGUKURAN GARDU'!$A:$BS,46,0)</f>
        <v>#N/A</v>
      </c>
      <c r="AX397" s="21" t="e">
        <f t="shared" si="199"/>
        <v>#N/A</v>
      </c>
      <c r="AY397" s="20" t="e">
        <f>VLOOKUP($D397,'DATA PENGUKURAN GARDU'!$A:$BS,46,0)</f>
        <v>#N/A</v>
      </c>
      <c r="AZ397" s="20" t="e">
        <f>VLOOKUP($D397,'DATA PENGUKURAN GARDU'!$A:$BS,53,0)</f>
        <v>#N/A</v>
      </c>
      <c r="BA397" s="20" t="e">
        <f>VLOOKUP($D397,'DATA PENGUKURAN GARDU'!$A:$BS,54,0)</f>
        <v>#N/A</v>
      </c>
      <c r="BB397" s="17" t="e">
        <f>VLOOKUP($E397,'DATA PENGUKURAN GARDU'!$A:$BS,42,0)</f>
        <v>#N/A</v>
      </c>
      <c r="BC397" s="23" t="e">
        <f t="shared" si="200"/>
        <v>#N/A</v>
      </c>
      <c r="BD397" s="17" t="e">
        <f>VLOOKUP($E397,'DATA PENGUKURAN GARDU'!$A:$BS,44,0)</f>
        <v>#N/A</v>
      </c>
      <c r="BE397" s="23" t="e">
        <f t="shared" si="201"/>
        <v>#N/A</v>
      </c>
      <c r="BF397" s="17" t="e">
        <f>VLOOKUP($E397,'DATA PENGUKURAN GARDU'!$A:$BS,46,0)</f>
        <v>#N/A</v>
      </c>
      <c r="BG397" s="23" t="e">
        <f t="shared" si="202"/>
        <v>#N/A</v>
      </c>
      <c r="BH397" s="17" t="e">
        <f>VLOOKUP($E397,'DATA PENGUKURAN GARDU'!$A:$BS,46,0)</f>
        <v>#N/A</v>
      </c>
      <c r="BI397" s="17" t="e">
        <f>VLOOKUP($E397,'DATA PENGUKURAN GARDU'!$A:$BS,53,0)</f>
        <v>#N/A</v>
      </c>
      <c r="BJ397" s="17" t="e">
        <f>VLOOKUP($E397,'DATA PENGUKURAN GARDU'!$A:$BS,54,0)</f>
        <v>#N/A</v>
      </c>
      <c r="BK397" s="20" t="e">
        <f t="shared" si="213"/>
        <v>#N/A</v>
      </c>
      <c r="BL397" s="20" t="e">
        <f t="shared" si="214"/>
        <v>#N/A</v>
      </c>
      <c r="BM397" s="20" t="e">
        <f t="shared" si="215"/>
        <v>#N/A</v>
      </c>
      <c r="BN397" s="25" t="e">
        <f t="shared" si="216"/>
        <v>#N/A</v>
      </c>
      <c r="BO397" s="26" t="str">
        <f t="shared" si="217"/>
        <v>0</v>
      </c>
      <c r="BP397" s="21" t="e">
        <f t="shared" si="218"/>
        <v>#VALUE!</v>
      </c>
      <c r="BQ397" s="20" t="e">
        <f t="shared" si="219"/>
        <v>#N/A</v>
      </c>
      <c r="BR397" s="20" t="e">
        <v>#N/A</v>
      </c>
      <c r="BS397" s="9" t="e">
        <v>#N/A</v>
      </c>
      <c r="BT397" s="2" t="e">
        <f t="shared" si="220"/>
        <v>#VALUE!</v>
      </c>
      <c r="BU397" s="2" t="e">
        <f t="shared" si="203"/>
        <v>#N/A</v>
      </c>
      <c r="BV397" s="2" t="e">
        <f t="shared" si="204"/>
        <v>#N/A</v>
      </c>
    </row>
    <row r="398" s="2" customFormat="1" ht="22.95" customHeight="1" spans="1:74">
      <c r="A398" s="9" t="str">
        <f t="shared" si="205"/>
        <v>K-167Induk</v>
      </c>
      <c r="B398" s="9" t="str">
        <f t="shared" si="206"/>
        <v>K-167jurusan 1</v>
      </c>
      <c r="C398" s="9" t="str">
        <f t="shared" si="207"/>
        <v>K-167jurusan 2</v>
      </c>
      <c r="D398" s="9" t="str">
        <f t="shared" si="208"/>
        <v>K-167jurusan 3</v>
      </c>
      <c r="E398" s="9" t="str">
        <f t="shared" si="209"/>
        <v>K-167jurusan 4</v>
      </c>
      <c r="F398" s="10" t="s">
        <v>446</v>
      </c>
      <c r="G398" s="10" t="s">
        <v>132</v>
      </c>
      <c r="H398" s="10" t="s">
        <v>518</v>
      </c>
      <c r="I398" s="10" t="s">
        <v>10839</v>
      </c>
      <c r="J398" s="10" t="s">
        <v>10840</v>
      </c>
      <c r="K398" s="10" t="s">
        <v>7465</v>
      </c>
      <c r="L398" s="10"/>
      <c r="M398" s="10"/>
      <c r="N398" s="14">
        <f t="shared" si="210"/>
        <v>0</v>
      </c>
      <c r="O398" s="15" t="e">
        <f t="shared" si="211"/>
        <v>#VALUE!</v>
      </c>
      <c r="P398" s="15" t="e">
        <f t="shared" si="212"/>
        <v>#VALUE!</v>
      </c>
      <c r="Q398" s="17" t="e">
        <f>VLOOKUP($A398,'DATA PENGUKURAN GARDU'!$A:$BS,42,0)</f>
        <v>#N/A</v>
      </c>
      <c r="R398" s="18" t="e">
        <f t="shared" si="188"/>
        <v>#N/A</v>
      </c>
      <c r="S398" s="17" t="e">
        <f>VLOOKUP($A398,'DATA PENGUKURAN GARDU'!$A:$BS,44,0)</f>
        <v>#N/A</v>
      </c>
      <c r="T398" s="18" t="e">
        <f t="shared" si="189"/>
        <v>#N/A</v>
      </c>
      <c r="U398" s="17" t="e">
        <f>VLOOKUP($A398,'DATA PENGUKURAN GARDU'!$A:$BS,46,0)</f>
        <v>#N/A</v>
      </c>
      <c r="V398" s="18" t="e">
        <f t="shared" si="190"/>
        <v>#N/A</v>
      </c>
      <c r="W398" s="17" t="e">
        <f>VLOOKUP($A398,'DATA PENGUKURAN GARDU'!$A:$BS,48,0)</f>
        <v>#N/A</v>
      </c>
      <c r="X398" s="17" t="e">
        <f>VLOOKUP($A398,'DATA PENGUKURAN GARDU'!$A:$BS,53,0)</f>
        <v>#N/A</v>
      </c>
      <c r="Y398" s="17" t="e">
        <f>VLOOKUP($A398,'DATA PENGUKURAN GARDU'!$A:$BS,54,0)</f>
        <v>#N/A</v>
      </c>
      <c r="Z398" s="17" t="e">
        <f>VLOOKUP($A398,'DATA PENGUKURAN GARDU'!$A:$BS,55,0)</f>
        <v>#N/A</v>
      </c>
      <c r="AA398" s="20" t="e">
        <f>VLOOKUP($B398,'DATA PENGUKURAN GARDU'!$A:$BS,42,0)</f>
        <v>#N/A</v>
      </c>
      <c r="AB398" s="21" t="e">
        <f t="shared" si="191"/>
        <v>#N/A</v>
      </c>
      <c r="AC398" s="20" t="e">
        <f>VLOOKUP($B398,'DATA PENGUKURAN GARDU'!$A:$BS,44,0)</f>
        <v>#N/A</v>
      </c>
      <c r="AD398" s="21" t="e">
        <f t="shared" si="192"/>
        <v>#N/A</v>
      </c>
      <c r="AE398" s="20" t="e">
        <f>VLOOKUP($B398,'DATA PENGUKURAN GARDU'!$A:$BS,46,0)</f>
        <v>#N/A</v>
      </c>
      <c r="AF398" s="21" t="e">
        <f t="shared" si="193"/>
        <v>#N/A</v>
      </c>
      <c r="AG398" s="20" t="e">
        <f>VLOOKUP($B398,'DATA PENGUKURAN GARDU'!$A:$BS,46,0)</f>
        <v>#N/A</v>
      </c>
      <c r="AH398" s="20" t="e">
        <f>VLOOKUP($B398,'DATA PENGUKURAN GARDU'!$A:$BS,53,0)</f>
        <v>#N/A</v>
      </c>
      <c r="AI398" s="20" t="e">
        <f>VLOOKUP($B398,'DATA PENGUKURAN GARDU'!$A:$BS,54,0)</f>
        <v>#N/A</v>
      </c>
      <c r="AJ398" s="17" t="e">
        <f>VLOOKUP($C398,'DATA PENGUKURAN GARDU'!$A:$BS,42,0)</f>
        <v>#N/A</v>
      </c>
      <c r="AK398" s="23" t="e">
        <f t="shared" si="194"/>
        <v>#N/A</v>
      </c>
      <c r="AL398" s="17" t="e">
        <f>VLOOKUP($C398,'DATA PENGUKURAN GARDU'!$A:$BS,44,0)</f>
        <v>#N/A</v>
      </c>
      <c r="AM398" s="23" t="e">
        <f t="shared" si="195"/>
        <v>#N/A</v>
      </c>
      <c r="AN398" s="17" t="e">
        <f>VLOOKUP($C398,'DATA PENGUKURAN GARDU'!$A:$BS,46,0)</f>
        <v>#N/A</v>
      </c>
      <c r="AO398" s="23" t="e">
        <f t="shared" si="196"/>
        <v>#N/A</v>
      </c>
      <c r="AP398" s="17" t="e">
        <f>VLOOKUP($C398,'DATA PENGUKURAN GARDU'!$A:$BS,46,0)</f>
        <v>#N/A</v>
      </c>
      <c r="AQ398" s="17" t="e">
        <f>VLOOKUP($C398,'DATA PENGUKURAN GARDU'!$A:$BS,53,0)</f>
        <v>#N/A</v>
      </c>
      <c r="AR398" s="17" t="e">
        <f>VLOOKUP($C398,'DATA PENGUKURAN GARDU'!$A:$BS,54,0)</f>
        <v>#N/A</v>
      </c>
      <c r="AS398" s="20" t="e">
        <f>VLOOKUP($D398,'DATA PENGUKURAN GARDU'!$A:$BS,42,0)</f>
        <v>#N/A</v>
      </c>
      <c r="AT398" s="21" t="e">
        <f t="shared" si="197"/>
        <v>#N/A</v>
      </c>
      <c r="AU398" s="20" t="e">
        <f>VLOOKUP($D398,'DATA PENGUKURAN GARDU'!$A:$BS,44,0)</f>
        <v>#N/A</v>
      </c>
      <c r="AV398" s="21" t="e">
        <f t="shared" si="198"/>
        <v>#N/A</v>
      </c>
      <c r="AW398" s="20" t="e">
        <f>VLOOKUP($D398,'DATA PENGUKURAN GARDU'!$A:$BS,46,0)</f>
        <v>#N/A</v>
      </c>
      <c r="AX398" s="21" t="e">
        <f t="shared" si="199"/>
        <v>#N/A</v>
      </c>
      <c r="AY398" s="20" t="e">
        <f>VLOOKUP($D398,'DATA PENGUKURAN GARDU'!$A:$BS,46,0)</f>
        <v>#N/A</v>
      </c>
      <c r="AZ398" s="20" t="e">
        <f>VLOOKUP($D398,'DATA PENGUKURAN GARDU'!$A:$BS,53,0)</f>
        <v>#N/A</v>
      </c>
      <c r="BA398" s="20" t="e">
        <f>VLOOKUP($D398,'DATA PENGUKURAN GARDU'!$A:$BS,54,0)</f>
        <v>#N/A</v>
      </c>
      <c r="BB398" s="17" t="e">
        <f>VLOOKUP($E398,'DATA PENGUKURAN GARDU'!$A:$BS,42,0)</f>
        <v>#N/A</v>
      </c>
      <c r="BC398" s="23" t="e">
        <f t="shared" si="200"/>
        <v>#N/A</v>
      </c>
      <c r="BD398" s="17" t="e">
        <f>VLOOKUP($E398,'DATA PENGUKURAN GARDU'!$A:$BS,44,0)</f>
        <v>#N/A</v>
      </c>
      <c r="BE398" s="23" t="e">
        <f t="shared" si="201"/>
        <v>#N/A</v>
      </c>
      <c r="BF398" s="17" t="e">
        <f>VLOOKUP($E398,'DATA PENGUKURAN GARDU'!$A:$BS,46,0)</f>
        <v>#N/A</v>
      </c>
      <c r="BG398" s="23" t="e">
        <f t="shared" si="202"/>
        <v>#N/A</v>
      </c>
      <c r="BH398" s="17" t="e">
        <f>VLOOKUP($E398,'DATA PENGUKURAN GARDU'!$A:$BS,46,0)</f>
        <v>#N/A</v>
      </c>
      <c r="BI398" s="17" t="e">
        <f>VLOOKUP($E398,'DATA PENGUKURAN GARDU'!$A:$BS,53,0)</f>
        <v>#N/A</v>
      </c>
      <c r="BJ398" s="17" t="e">
        <f>VLOOKUP($E398,'DATA PENGUKURAN GARDU'!$A:$BS,54,0)</f>
        <v>#N/A</v>
      </c>
      <c r="BK398" s="20" t="e">
        <f t="shared" si="213"/>
        <v>#N/A</v>
      </c>
      <c r="BL398" s="20" t="e">
        <f t="shared" si="214"/>
        <v>#N/A</v>
      </c>
      <c r="BM398" s="20" t="e">
        <f t="shared" si="215"/>
        <v>#N/A</v>
      </c>
      <c r="BN398" s="25" t="e">
        <f t="shared" si="216"/>
        <v>#N/A</v>
      </c>
      <c r="BO398" s="26" t="str">
        <f t="shared" si="217"/>
        <v>0</v>
      </c>
      <c r="BP398" s="21" t="e">
        <f t="shared" si="218"/>
        <v>#VALUE!</v>
      </c>
      <c r="BQ398" s="20" t="e">
        <f t="shared" si="219"/>
        <v>#N/A</v>
      </c>
      <c r="BR398" s="20" t="e">
        <v>#N/A</v>
      </c>
      <c r="BS398" s="9" t="e">
        <v>#N/A</v>
      </c>
      <c r="BT398" s="2" t="e">
        <f t="shared" si="220"/>
        <v>#VALUE!</v>
      </c>
      <c r="BU398" s="2" t="e">
        <f t="shared" si="203"/>
        <v>#N/A</v>
      </c>
      <c r="BV398" s="2" t="e">
        <f t="shared" si="204"/>
        <v>#N/A</v>
      </c>
    </row>
    <row r="399" s="2" customFormat="1" ht="22.95" customHeight="1" spans="1:74">
      <c r="A399" s="9" t="str">
        <f t="shared" si="205"/>
        <v>K-172Induk</v>
      </c>
      <c r="B399" s="9" t="str">
        <f t="shared" si="206"/>
        <v>K-172jurusan 1</v>
      </c>
      <c r="C399" s="9" t="str">
        <f t="shared" si="207"/>
        <v>K-172jurusan 2</v>
      </c>
      <c r="D399" s="9" t="str">
        <f t="shared" si="208"/>
        <v>K-172jurusan 3</v>
      </c>
      <c r="E399" s="9" t="str">
        <f t="shared" si="209"/>
        <v>K-172jurusan 4</v>
      </c>
      <c r="F399" s="10" t="s">
        <v>131</v>
      </c>
      <c r="G399" s="10" t="s">
        <v>132</v>
      </c>
      <c r="H399" s="10" t="s">
        <v>519</v>
      </c>
      <c r="I399" s="10" t="s">
        <v>10841</v>
      </c>
      <c r="J399" s="10" t="s">
        <v>10842</v>
      </c>
      <c r="K399" s="10" t="s">
        <v>7465</v>
      </c>
      <c r="L399" s="10"/>
      <c r="M399" s="10"/>
      <c r="N399" s="14">
        <f t="shared" si="210"/>
        <v>0</v>
      </c>
      <c r="O399" s="15" t="e">
        <f t="shared" si="211"/>
        <v>#VALUE!</v>
      </c>
      <c r="P399" s="15" t="e">
        <f t="shared" si="212"/>
        <v>#VALUE!</v>
      </c>
      <c r="Q399" s="17" t="e">
        <f>VLOOKUP($A399,'DATA PENGUKURAN GARDU'!$A:$BS,42,0)</f>
        <v>#N/A</v>
      </c>
      <c r="R399" s="18" t="e">
        <f t="shared" si="188"/>
        <v>#N/A</v>
      </c>
      <c r="S399" s="17" t="e">
        <f>VLOOKUP($A399,'DATA PENGUKURAN GARDU'!$A:$BS,44,0)</f>
        <v>#N/A</v>
      </c>
      <c r="T399" s="18" t="e">
        <f t="shared" si="189"/>
        <v>#N/A</v>
      </c>
      <c r="U399" s="17" t="e">
        <f>VLOOKUP($A399,'DATA PENGUKURAN GARDU'!$A:$BS,46,0)</f>
        <v>#N/A</v>
      </c>
      <c r="V399" s="18" t="e">
        <f t="shared" si="190"/>
        <v>#N/A</v>
      </c>
      <c r="W399" s="17" t="e">
        <f>VLOOKUP($A399,'DATA PENGUKURAN GARDU'!$A:$BS,48,0)</f>
        <v>#N/A</v>
      </c>
      <c r="X399" s="17" t="e">
        <f>VLOOKUP($A399,'DATA PENGUKURAN GARDU'!$A:$BS,53,0)</f>
        <v>#N/A</v>
      </c>
      <c r="Y399" s="17" t="e">
        <f>VLOOKUP($A399,'DATA PENGUKURAN GARDU'!$A:$BS,54,0)</f>
        <v>#N/A</v>
      </c>
      <c r="Z399" s="17" t="e">
        <f>VLOOKUP($A399,'DATA PENGUKURAN GARDU'!$A:$BS,55,0)</f>
        <v>#N/A</v>
      </c>
      <c r="AA399" s="20" t="e">
        <f>VLOOKUP($B399,'DATA PENGUKURAN GARDU'!$A:$BS,42,0)</f>
        <v>#N/A</v>
      </c>
      <c r="AB399" s="21" t="e">
        <f t="shared" si="191"/>
        <v>#N/A</v>
      </c>
      <c r="AC399" s="20" t="e">
        <f>VLOOKUP($B399,'DATA PENGUKURAN GARDU'!$A:$BS,44,0)</f>
        <v>#N/A</v>
      </c>
      <c r="AD399" s="21" t="e">
        <f t="shared" si="192"/>
        <v>#N/A</v>
      </c>
      <c r="AE399" s="20" t="e">
        <f>VLOOKUP($B399,'DATA PENGUKURAN GARDU'!$A:$BS,46,0)</f>
        <v>#N/A</v>
      </c>
      <c r="AF399" s="21" t="e">
        <f t="shared" si="193"/>
        <v>#N/A</v>
      </c>
      <c r="AG399" s="20" t="e">
        <f>VLOOKUP($B399,'DATA PENGUKURAN GARDU'!$A:$BS,46,0)</f>
        <v>#N/A</v>
      </c>
      <c r="AH399" s="20" t="e">
        <f>VLOOKUP($B399,'DATA PENGUKURAN GARDU'!$A:$BS,53,0)</f>
        <v>#N/A</v>
      </c>
      <c r="AI399" s="20" t="e">
        <f>VLOOKUP($B399,'DATA PENGUKURAN GARDU'!$A:$BS,54,0)</f>
        <v>#N/A</v>
      </c>
      <c r="AJ399" s="17" t="e">
        <f>VLOOKUP($C399,'DATA PENGUKURAN GARDU'!$A:$BS,42,0)</f>
        <v>#N/A</v>
      </c>
      <c r="AK399" s="23" t="e">
        <f t="shared" si="194"/>
        <v>#N/A</v>
      </c>
      <c r="AL399" s="17" t="e">
        <f>VLOOKUP($C399,'DATA PENGUKURAN GARDU'!$A:$BS,44,0)</f>
        <v>#N/A</v>
      </c>
      <c r="AM399" s="23" t="e">
        <f t="shared" si="195"/>
        <v>#N/A</v>
      </c>
      <c r="AN399" s="17" t="e">
        <f>VLOOKUP($C399,'DATA PENGUKURAN GARDU'!$A:$BS,46,0)</f>
        <v>#N/A</v>
      </c>
      <c r="AO399" s="23" t="e">
        <f t="shared" si="196"/>
        <v>#N/A</v>
      </c>
      <c r="AP399" s="17" t="e">
        <f>VLOOKUP($C399,'DATA PENGUKURAN GARDU'!$A:$BS,46,0)</f>
        <v>#N/A</v>
      </c>
      <c r="AQ399" s="17" t="e">
        <f>VLOOKUP($C399,'DATA PENGUKURAN GARDU'!$A:$BS,53,0)</f>
        <v>#N/A</v>
      </c>
      <c r="AR399" s="17" t="e">
        <f>VLOOKUP($C399,'DATA PENGUKURAN GARDU'!$A:$BS,54,0)</f>
        <v>#N/A</v>
      </c>
      <c r="AS399" s="20" t="e">
        <f>VLOOKUP($D399,'DATA PENGUKURAN GARDU'!$A:$BS,42,0)</f>
        <v>#N/A</v>
      </c>
      <c r="AT399" s="21" t="e">
        <f t="shared" si="197"/>
        <v>#N/A</v>
      </c>
      <c r="AU399" s="20" t="e">
        <f>VLOOKUP($D399,'DATA PENGUKURAN GARDU'!$A:$BS,44,0)</f>
        <v>#N/A</v>
      </c>
      <c r="AV399" s="21" t="e">
        <f t="shared" si="198"/>
        <v>#N/A</v>
      </c>
      <c r="AW399" s="20" t="e">
        <f>VLOOKUP($D399,'DATA PENGUKURAN GARDU'!$A:$BS,46,0)</f>
        <v>#N/A</v>
      </c>
      <c r="AX399" s="21" t="e">
        <f t="shared" si="199"/>
        <v>#N/A</v>
      </c>
      <c r="AY399" s="20" t="e">
        <f>VLOOKUP($D399,'DATA PENGUKURAN GARDU'!$A:$BS,46,0)</f>
        <v>#N/A</v>
      </c>
      <c r="AZ399" s="20" t="e">
        <f>VLOOKUP($D399,'DATA PENGUKURAN GARDU'!$A:$BS,53,0)</f>
        <v>#N/A</v>
      </c>
      <c r="BA399" s="20" t="e">
        <f>VLOOKUP($D399,'DATA PENGUKURAN GARDU'!$A:$BS,54,0)</f>
        <v>#N/A</v>
      </c>
      <c r="BB399" s="17" t="e">
        <f>VLOOKUP($E399,'DATA PENGUKURAN GARDU'!$A:$BS,42,0)</f>
        <v>#N/A</v>
      </c>
      <c r="BC399" s="23" t="e">
        <f t="shared" si="200"/>
        <v>#N/A</v>
      </c>
      <c r="BD399" s="17" t="e">
        <f>VLOOKUP($E399,'DATA PENGUKURAN GARDU'!$A:$BS,44,0)</f>
        <v>#N/A</v>
      </c>
      <c r="BE399" s="23" t="e">
        <f t="shared" si="201"/>
        <v>#N/A</v>
      </c>
      <c r="BF399" s="17" t="e">
        <f>VLOOKUP($E399,'DATA PENGUKURAN GARDU'!$A:$BS,46,0)</f>
        <v>#N/A</v>
      </c>
      <c r="BG399" s="23" t="e">
        <f t="shared" si="202"/>
        <v>#N/A</v>
      </c>
      <c r="BH399" s="17" t="e">
        <f>VLOOKUP($E399,'DATA PENGUKURAN GARDU'!$A:$BS,46,0)</f>
        <v>#N/A</v>
      </c>
      <c r="BI399" s="17" t="e">
        <f>VLOOKUP($E399,'DATA PENGUKURAN GARDU'!$A:$BS,53,0)</f>
        <v>#N/A</v>
      </c>
      <c r="BJ399" s="17" t="e">
        <f>VLOOKUP($E399,'DATA PENGUKURAN GARDU'!$A:$BS,54,0)</f>
        <v>#N/A</v>
      </c>
      <c r="BK399" s="20" t="e">
        <f t="shared" si="213"/>
        <v>#N/A</v>
      </c>
      <c r="BL399" s="20" t="e">
        <f t="shared" si="214"/>
        <v>#N/A</v>
      </c>
      <c r="BM399" s="20" t="e">
        <f t="shared" si="215"/>
        <v>#N/A</v>
      </c>
      <c r="BN399" s="25" t="e">
        <f t="shared" si="216"/>
        <v>#N/A</v>
      </c>
      <c r="BO399" s="26" t="str">
        <f t="shared" si="217"/>
        <v>0</v>
      </c>
      <c r="BP399" s="21" t="e">
        <f t="shared" si="218"/>
        <v>#VALUE!</v>
      </c>
      <c r="BQ399" s="20" t="e">
        <f t="shared" si="219"/>
        <v>#N/A</v>
      </c>
      <c r="BR399" s="20" t="e">
        <v>#N/A</v>
      </c>
      <c r="BS399" s="9" t="e">
        <v>#N/A</v>
      </c>
      <c r="BT399" s="2" t="e">
        <f t="shared" si="220"/>
        <v>#VALUE!</v>
      </c>
      <c r="BU399" s="2" t="e">
        <f t="shared" si="203"/>
        <v>#N/A</v>
      </c>
      <c r="BV399" s="2" t="e">
        <f t="shared" si="204"/>
        <v>#N/A</v>
      </c>
    </row>
    <row r="400" s="2" customFormat="1" ht="22.95" customHeight="1" spans="1:74">
      <c r="A400" s="9" t="str">
        <f t="shared" si="205"/>
        <v>K-177Induk</v>
      </c>
      <c r="B400" s="9" t="str">
        <f t="shared" si="206"/>
        <v>K-177jurusan 1</v>
      </c>
      <c r="C400" s="9" t="str">
        <f t="shared" si="207"/>
        <v>K-177jurusan 2</v>
      </c>
      <c r="D400" s="9" t="str">
        <f t="shared" si="208"/>
        <v>K-177jurusan 3</v>
      </c>
      <c r="E400" s="9" t="str">
        <f t="shared" si="209"/>
        <v>K-177jurusan 4</v>
      </c>
      <c r="F400" s="10" t="s">
        <v>131</v>
      </c>
      <c r="G400" s="10" t="s">
        <v>132</v>
      </c>
      <c r="H400" s="10" t="s">
        <v>520</v>
      </c>
      <c r="I400" s="10" t="s">
        <v>10843</v>
      </c>
      <c r="J400" s="10" t="s">
        <v>10844</v>
      </c>
      <c r="K400" s="10" t="s">
        <v>7465</v>
      </c>
      <c r="L400" s="10"/>
      <c r="M400" s="10"/>
      <c r="N400" s="14">
        <f t="shared" si="210"/>
        <v>0</v>
      </c>
      <c r="O400" s="15" t="e">
        <f t="shared" si="211"/>
        <v>#VALUE!</v>
      </c>
      <c r="P400" s="15" t="e">
        <f t="shared" si="212"/>
        <v>#VALUE!</v>
      </c>
      <c r="Q400" s="17" t="e">
        <f>VLOOKUP($A400,'DATA PENGUKURAN GARDU'!$A:$BS,42,0)</f>
        <v>#N/A</v>
      </c>
      <c r="R400" s="18" t="e">
        <f t="shared" si="188"/>
        <v>#N/A</v>
      </c>
      <c r="S400" s="17" t="e">
        <f>VLOOKUP($A400,'DATA PENGUKURAN GARDU'!$A:$BS,44,0)</f>
        <v>#N/A</v>
      </c>
      <c r="T400" s="18" t="e">
        <f t="shared" si="189"/>
        <v>#N/A</v>
      </c>
      <c r="U400" s="17" t="e">
        <f>VLOOKUP($A400,'DATA PENGUKURAN GARDU'!$A:$BS,46,0)</f>
        <v>#N/A</v>
      </c>
      <c r="V400" s="18" t="e">
        <f t="shared" si="190"/>
        <v>#N/A</v>
      </c>
      <c r="W400" s="17" t="e">
        <f>VLOOKUP($A400,'DATA PENGUKURAN GARDU'!$A:$BS,48,0)</f>
        <v>#N/A</v>
      </c>
      <c r="X400" s="17" t="e">
        <f>VLOOKUP($A400,'DATA PENGUKURAN GARDU'!$A:$BS,53,0)</f>
        <v>#N/A</v>
      </c>
      <c r="Y400" s="17" t="e">
        <f>VLOOKUP($A400,'DATA PENGUKURAN GARDU'!$A:$BS,54,0)</f>
        <v>#N/A</v>
      </c>
      <c r="Z400" s="17" t="e">
        <f>VLOOKUP($A400,'DATA PENGUKURAN GARDU'!$A:$BS,55,0)</f>
        <v>#N/A</v>
      </c>
      <c r="AA400" s="20" t="e">
        <f>VLOOKUP($B400,'DATA PENGUKURAN GARDU'!$A:$BS,42,0)</f>
        <v>#N/A</v>
      </c>
      <c r="AB400" s="21" t="e">
        <f t="shared" si="191"/>
        <v>#N/A</v>
      </c>
      <c r="AC400" s="20" t="e">
        <f>VLOOKUP($B400,'DATA PENGUKURAN GARDU'!$A:$BS,44,0)</f>
        <v>#N/A</v>
      </c>
      <c r="AD400" s="21" t="e">
        <f t="shared" si="192"/>
        <v>#N/A</v>
      </c>
      <c r="AE400" s="20" t="e">
        <f>VLOOKUP($B400,'DATA PENGUKURAN GARDU'!$A:$BS,46,0)</f>
        <v>#N/A</v>
      </c>
      <c r="AF400" s="21" t="e">
        <f t="shared" si="193"/>
        <v>#N/A</v>
      </c>
      <c r="AG400" s="20" t="e">
        <f>VLOOKUP($B400,'DATA PENGUKURAN GARDU'!$A:$BS,46,0)</f>
        <v>#N/A</v>
      </c>
      <c r="AH400" s="20" t="e">
        <f>VLOOKUP($B400,'DATA PENGUKURAN GARDU'!$A:$BS,53,0)</f>
        <v>#N/A</v>
      </c>
      <c r="AI400" s="20" t="e">
        <f>VLOOKUP($B400,'DATA PENGUKURAN GARDU'!$A:$BS,54,0)</f>
        <v>#N/A</v>
      </c>
      <c r="AJ400" s="17" t="e">
        <f>VLOOKUP($C400,'DATA PENGUKURAN GARDU'!$A:$BS,42,0)</f>
        <v>#N/A</v>
      </c>
      <c r="AK400" s="23" t="e">
        <f t="shared" si="194"/>
        <v>#N/A</v>
      </c>
      <c r="AL400" s="17" t="e">
        <f>VLOOKUP($C400,'DATA PENGUKURAN GARDU'!$A:$BS,44,0)</f>
        <v>#N/A</v>
      </c>
      <c r="AM400" s="23" t="e">
        <f t="shared" si="195"/>
        <v>#N/A</v>
      </c>
      <c r="AN400" s="17" t="e">
        <f>VLOOKUP($C400,'DATA PENGUKURAN GARDU'!$A:$BS,46,0)</f>
        <v>#N/A</v>
      </c>
      <c r="AO400" s="23" t="e">
        <f t="shared" si="196"/>
        <v>#N/A</v>
      </c>
      <c r="AP400" s="17" t="e">
        <f>VLOOKUP($C400,'DATA PENGUKURAN GARDU'!$A:$BS,46,0)</f>
        <v>#N/A</v>
      </c>
      <c r="AQ400" s="17" t="e">
        <f>VLOOKUP($C400,'DATA PENGUKURAN GARDU'!$A:$BS,53,0)</f>
        <v>#N/A</v>
      </c>
      <c r="AR400" s="17" t="e">
        <f>VLOOKUP($C400,'DATA PENGUKURAN GARDU'!$A:$BS,54,0)</f>
        <v>#N/A</v>
      </c>
      <c r="AS400" s="20" t="e">
        <f>VLOOKUP($D400,'DATA PENGUKURAN GARDU'!$A:$BS,42,0)</f>
        <v>#N/A</v>
      </c>
      <c r="AT400" s="21" t="e">
        <f t="shared" si="197"/>
        <v>#N/A</v>
      </c>
      <c r="AU400" s="20" t="e">
        <f>VLOOKUP($D400,'DATA PENGUKURAN GARDU'!$A:$BS,44,0)</f>
        <v>#N/A</v>
      </c>
      <c r="AV400" s="21" t="e">
        <f t="shared" si="198"/>
        <v>#N/A</v>
      </c>
      <c r="AW400" s="20" t="e">
        <f>VLOOKUP($D400,'DATA PENGUKURAN GARDU'!$A:$BS,46,0)</f>
        <v>#N/A</v>
      </c>
      <c r="AX400" s="21" t="e">
        <f t="shared" si="199"/>
        <v>#N/A</v>
      </c>
      <c r="AY400" s="20" t="e">
        <f>VLOOKUP($D400,'DATA PENGUKURAN GARDU'!$A:$BS,46,0)</f>
        <v>#N/A</v>
      </c>
      <c r="AZ400" s="20" t="e">
        <f>VLOOKUP($D400,'DATA PENGUKURAN GARDU'!$A:$BS,53,0)</f>
        <v>#N/A</v>
      </c>
      <c r="BA400" s="20" t="e">
        <f>VLOOKUP($D400,'DATA PENGUKURAN GARDU'!$A:$BS,54,0)</f>
        <v>#N/A</v>
      </c>
      <c r="BB400" s="17" t="e">
        <f>VLOOKUP($E400,'DATA PENGUKURAN GARDU'!$A:$BS,42,0)</f>
        <v>#N/A</v>
      </c>
      <c r="BC400" s="23" t="e">
        <f t="shared" si="200"/>
        <v>#N/A</v>
      </c>
      <c r="BD400" s="17" t="e">
        <f>VLOOKUP($E400,'DATA PENGUKURAN GARDU'!$A:$BS,44,0)</f>
        <v>#N/A</v>
      </c>
      <c r="BE400" s="23" t="e">
        <f t="shared" si="201"/>
        <v>#N/A</v>
      </c>
      <c r="BF400" s="17" t="e">
        <f>VLOOKUP($E400,'DATA PENGUKURAN GARDU'!$A:$BS,46,0)</f>
        <v>#N/A</v>
      </c>
      <c r="BG400" s="23" t="e">
        <f t="shared" si="202"/>
        <v>#N/A</v>
      </c>
      <c r="BH400" s="17" t="e">
        <f>VLOOKUP($E400,'DATA PENGUKURAN GARDU'!$A:$BS,46,0)</f>
        <v>#N/A</v>
      </c>
      <c r="BI400" s="17" t="e">
        <f>VLOOKUP($E400,'DATA PENGUKURAN GARDU'!$A:$BS,53,0)</f>
        <v>#N/A</v>
      </c>
      <c r="BJ400" s="17" t="e">
        <f>VLOOKUP($E400,'DATA PENGUKURAN GARDU'!$A:$BS,54,0)</f>
        <v>#N/A</v>
      </c>
      <c r="BK400" s="20" t="e">
        <f t="shared" si="213"/>
        <v>#N/A</v>
      </c>
      <c r="BL400" s="20" t="e">
        <f t="shared" si="214"/>
        <v>#N/A</v>
      </c>
      <c r="BM400" s="20" t="e">
        <f t="shared" si="215"/>
        <v>#N/A</v>
      </c>
      <c r="BN400" s="25" t="e">
        <f t="shared" si="216"/>
        <v>#N/A</v>
      </c>
      <c r="BO400" s="26" t="str">
        <f t="shared" si="217"/>
        <v>0</v>
      </c>
      <c r="BP400" s="21" t="e">
        <f t="shared" si="218"/>
        <v>#VALUE!</v>
      </c>
      <c r="BQ400" s="20" t="e">
        <f t="shared" si="219"/>
        <v>#N/A</v>
      </c>
      <c r="BR400" s="20" t="e">
        <v>#N/A</v>
      </c>
      <c r="BS400" s="9" t="e">
        <v>#N/A</v>
      </c>
      <c r="BT400" s="2" t="e">
        <f t="shared" si="220"/>
        <v>#VALUE!</v>
      </c>
      <c r="BU400" s="2" t="e">
        <f t="shared" si="203"/>
        <v>#N/A</v>
      </c>
      <c r="BV400" s="2" t="e">
        <f t="shared" si="204"/>
        <v>#N/A</v>
      </c>
    </row>
    <row r="401" s="2" customFormat="1" ht="22.95" customHeight="1" spans="1:74">
      <c r="A401" s="9" t="str">
        <f t="shared" si="205"/>
        <v>K-178.1Induk</v>
      </c>
      <c r="B401" s="9" t="str">
        <f t="shared" si="206"/>
        <v>K-178.1jurusan 1</v>
      </c>
      <c r="C401" s="9" t="str">
        <f t="shared" si="207"/>
        <v>K-178.1jurusan 2</v>
      </c>
      <c r="D401" s="9" t="str">
        <f t="shared" si="208"/>
        <v>K-178.1jurusan 3</v>
      </c>
      <c r="E401" s="9" t="str">
        <f t="shared" si="209"/>
        <v>K-178.1jurusan 4</v>
      </c>
      <c r="F401" s="10" t="s">
        <v>131</v>
      </c>
      <c r="G401" s="10" t="s">
        <v>132</v>
      </c>
      <c r="H401" s="10" t="s">
        <v>521</v>
      </c>
      <c r="I401" s="10" t="s">
        <v>10845</v>
      </c>
      <c r="J401" s="10" t="s">
        <v>10846</v>
      </c>
      <c r="K401" s="10" t="s">
        <v>7465</v>
      </c>
      <c r="L401" s="10"/>
      <c r="M401" s="10"/>
      <c r="N401" s="14">
        <f t="shared" si="210"/>
        <v>0</v>
      </c>
      <c r="O401" s="15" t="e">
        <f t="shared" si="211"/>
        <v>#VALUE!</v>
      </c>
      <c r="P401" s="15" t="e">
        <f t="shared" si="212"/>
        <v>#VALUE!</v>
      </c>
      <c r="Q401" s="17" t="e">
        <f>VLOOKUP($A401,'DATA PENGUKURAN GARDU'!$A:$BS,42,0)</f>
        <v>#N/A</v>
      </c>
      <c r="R401" s="18" t="e">
        <f t="shared" si="188"/>
        <v>#N/A</v>
      </c>
      <c r="S401" s="17" t="e">
        <f>VLOOKUP($A401,'DATA PENGUKURAN GARDU'!$A:$BS,44,0)</f>
        <v>#N/A</v>
      </c>
      <c r="T401" s="18" t="e">
        <f t="shared" si="189"/>
        <v>#N/A</v>
      </c>
      <c r="U401" s="17" t="e">
        <f>VLOOKUP($A401,'DATA PENGUKURAN GARDU'!$A:$BS,46,0)</f>
        <v>#N/A</v>
      </c>
      <c r="V401" s="18" t="e">
        <f t="shared" si="190"/>
        <v>#N/A</v>
      </c>
      <c r="W401" s="17" t="e">
        <f>VLOOKUP($A401,'DATA PENGUKURAN GARDU'!$A:$BS,48,0)</f>
        <v>#N/A</v>
      </c>
      <c r="X401" s="17" t="e">
        <f>VLOOKUP($A401,'DATA PENGUKURAN GARDU'!$A:$BS,53,0)</f>
        <v>#N/A</v>
      </c>
      <c r="Y401" s="17" t="e">
        <f>VLOOKUP($A401,'DATA PENGUKURAN GARDU'!$A:$BS,54,0)</f>
        <v>#N/A</v>
      </c>
      <c r="Z401" s="17" t="e">
        <f>VLOOKUP($A401,'DATA PENGUKURAN GARDU'!$A:$BS,55,0)</f>
        <v>#N/A</v>
      </c>
      <c r="AA401" s="20" t="e">
        <f>VLOOKUP($B401,'DATA PENGUKURAN GARDU'!$A:$BS,42,0)</f>
        <v>#N/A</v>
      </c>
      <c r="AB401" s="21" t="e">
        <f t="shared" si="191"/>
        <v>#N/A</v>
      </c>
      <c r="AC401" s="20" t="e">
        <f>VLOOKUP($B401,'DATA PENGUKURAN GARDU'!$A:$BS,44,0)</f>
        <v>#N/A</v>
      </c>
      <c r="AD401" s="21" t="e">
        <f t="shared" si="192"/>
        <v>#N/A</v>
      </c>
      <c r="AE401" s="20" t="e">
        <f>VLOOKUP($B401,'DATA PENGUKURAN GARDU'!$A:$BS,46,0)</f>
        <v>#N/A</v>
      </c>
      <c r="AF401" s="21" t="e">
        <f t="shared" si="193"/>
        <v>#N/A</v>
      </c>
      <c r="AG401" s="20" t="e">
        <f>VLOOKUP($B401,'DATA PENGUKURAN GARDU'!$A:$BS,46,0)</f>
        <v>#N/A</v>
      </c>
      <c r="AH401" s="20" t="e">
        <f>VLOOKUP($B401,'DATA PENGUKURAN GARDU'!$A:$BS,53,0)</f>
        <v>#N/A</v>
      </c>
      <c r="AI401" s="20" t="e">
        <f>VLOOKUP($B401,'DATA PENGUKURAN GARDU'!$A:$BS,54,0)</f>
        <v>#N/A</v>
      </c>
      <c r="AJ401" s="17" t="e">
        <f>VLOOKUP($C401,'DATA PENGUKURAN GARDU'!$A:$BS,42,0)</f>
        <v>#N/A</v>
      </c>
      <c r="AK401" s="23" t="e">
        <f t="shared" si="194"/>
        <v>#N/A</v>
      </c>
      <c r="AL401" s="17" t="e">
        <f>VLOOKUP($C401,'DATA PENGUKURAN GARDU'!$A:$BS,44,0)</f>
        <v>#N/A</v>
      </c>
      <c r="AM401" s="23" t="e">
        <f t="shared" si="195"/>
        <v>#N/A</v>
      </c>
      <c r="AN401" s="17" t="e">
        <f>VLOOKUP($C401,'DATA PENGUKURAN GARDU'!$A:$BS,46,0)</f>
        <v>#N/A</v>
      </c>
      <c r="AO401" s="23" t="e">
        <f t="shared" si="196"/>
        <v>#N/A</v>
      </c>
      <c r="AP401" s="17" t="e">
        <f>VLOOKUP($C401,'DATA PENGUKURAN GARDU'!$A:$BS,46,0)</f>
        <v>#N/A</v>
      </c>
      <c r="AQ401" s="17" t="e">
        <f>VLOOKUP($C401,'DATA PENGUKURAN GARDU'!$A:$BS,53,0)</f>
        <v>#N/A</v>
      </c>
      <c r="AR401" s="17" t="e">
        <f>VLOOKUP($C401,'DATA PENGUKURAN GARDU'!$A:$BS,54,0)</f>
        <v>#N/A</v>
      </c>
      <c r="AS401" s="20" t="e">
        <f>VLOOKUP($D401,'DATA PENGUKURAN GARDU'!$A:$BS,42,0)</f>
        <v>#N/A</v>
      </c>
      <c r="AT401" s="21" t="e">
        <f t="shared" si="197"/>
        <v>#N/A</v>
      </c>
      <c r="AU401" s="20" t="e">
        <f>VLOOKUP($D401,'DATA PENGUKURAN GARDU'!$A:$BS,44,0)</f>
        <v>#N/A</v>
      </c>
      <c r="AV401" s="21" t="e">
        <f t="shared" si="198"/>
        <v>#N/A</v>
      </c>
      <c r="AW401" s="20" t="e">
        <f>VLOOKUP($D401,'DATA PENGUKURAN GARDU'!$A:$BS,46,0)</f>
        <v>#N/A</v>
      </c>
      <c r="AX401" s="21" t="e">
        <f t="shared" si="199"/>
        <v>#N/A</v>
      </c>
      <c r="AY401" s="20" t="e">
        <f>VLOOKUP($D401,'DATA PENGUKURAN GARDU'!$A:$BS,46,0)</f>
        <v>#N/A</v>
      </c>
      <c r="AZ401" s="20" t="e">
        <f>VLOOKUP($D401,'DATA PENGUKURAN GARDU'!$A:$BS,53,0)</f>
        <v>#N/A</v>
      </c>
      <c r="BA401" s="20" t="e">
        <f>VLOOKUP($D401,'DATA PENGUKURAN GARDU'!$A:$BS,54,0)</f>
        <v>#N/A</v>
      </c>
      <c r="BB401" s="17" t="e">
        <f>VLOOKUP($E401,'DATA PENGUKURAN GARDU'!$A:$BS,42,0)</f>
        <v>#N/A</v>
      </c>
      <c r="BC401" s="23" t="e">
        <f t="shared" si="200"/>
        <v>#N/A</v>
      </c>
      <c r="BD401" s="17" t="e">
        <f>VLOOKUP($E401,'DATA PENGUKURAN GARDU'!$A:$BS,44,0)</f>
        <v>#N/A</v>
      </c>
      <c r="BE401" s="23" t="e">
        <f t="shared" si="201"/>
        <v>#N/A</v>
      </c>
      <c r="BF401" s="17" t="e">
        <f>VLOOKUP($E401,'DATA PENGUKURAN GARDU'!$A:$BS,46,0)</f>
        <v>#N/A</v>
      </c>
      <c r="BG401" s="23" t="e">
        <f t="shared" si="202"/>
        <v>#N/A</v>
      </c>
      <c r="BH401" s="17" t="e">
        <f>VLOOKUP($E401,'DATA PENGUKURAN GARDU'!$A:$BS,46,0)</f>
        <v>#N/A</v>
      </c>
      <c r="BI401" s="17" t="e">
        <f>VLOOKUP($E401,'DATA PENGUKURAN GARDU'!$A:$BS,53,0)</f>
        <v>#N/A</v>
      </c>
      <c r="BJ401" s="17" t="e">
        <f>VLOOKUP($E401,'DATA PENGUKURAN GARDU'!$A:$BS,54,0)</f>
        <v>#N/A</v>
      </c>
      <c r="BK401" s="20" t="e">
        <f t="shared" si="213"/>
        <v>#N/A</v>
      </c>
      <c r="BL401" s="20" t="e">
        <f t="shared" si="214"/>
        <v>#N/A</v>
      </c>
      <c r="BM401" s="20" t="e">
        <f t="shared" si="215"/>
        <v>#N/A</v>
      </c>
      <c r="BN401" s="25" t="e">
        <f t="shared" si="216"/>
        <v>#N/A</v>
      </c>
      <c r="BO401" s="26" t="str">
        <f t="shared" si="217"/>
        <v>0</v>
      </c>
      <c r="BP401" s="21" t="e">
        <f t="shared" si="218"/>
        <v>#VALUE!</v>
      </c>
      <c r="BQ401" s="20" t="e">
        <f t="shared" si="219"/>
        <v>#N/A</v>
      </c>
      <c r="BR401" s="20" t="e">
        <v>#N/A</v>
      </c>
      <c r="BS401" s="9" t="e">
        <v>#N/A</v>
      </c>
      <c r="BT401" s="2" t="e">
        <f t="shared" si="220"/>
        <v>#VALUE!</v>
      </c>
      <c r="BU401" s="2" t="e">
        <f t="shared" si="203"/>
        <v>#N/A</v>
      </c>
      <c r="BV401" s="2" t="e">
        <f t="shared" si="204"/>
        <v>#N/A</v>
      </c>
    </row>
    <row r="402" s="2" customFormat="1" ht="22.95" customHeight="1" spans="1:74">
      <c r="A402" s="9" t="str">
        <f t="shared" si="205"/>
        <v>K-033Induk</v>
      </c>
      <c r="B402" s="9" t="str">
        <f t="shared" si="206"/>
        <v>K-033jurusan 1</v>
      </c>
      <c r="C402" s="9" t="str">
        <f t="shared" si="207"/>
        <v>K-033jurusan 2</v>
      </c>
      <c r="D402" s="9" t="str">
        <f t="shared" si="208"/>
        <v>K-033jurusan 3</v>
      </c>
      <c r="E402" s="9" t="str">
        <f t="shared" si="209"/>
        <v>K-033jurusan 4</v>
      </c>
      <c r="F402" s="10" t="s">
        <v>418</v>
      </c>
      <c r="G402" s="10" t="s">
        <v>132</v>
      </c>
      <c r="H402" s="10" t="s">
        <v>522</v>
      </c>
      <c r="I402" s="10" t="s">
        <v>10847</v>
      </c>
      <c r="J402" s="10" t="s">
        <v>10848</v>
      </c>
      <c r="K402" s="10" t="s">
        <v>7465</v>
      </c>
      <c r="L402" s="10"/>
      <c r="M402" s="10"/>
      <c r="N402" s="14">
        <f t="shared" si="210"/>
        <v>0</v>
      </c>
      <c r="O402" s="15" t="e">
        <f t="shared" si="211"/>
        <v>#VALUE!</v>
      </c>
      <c r="P402" s="15" t="e">
        <f t="shared" si="212"/>
        <v>#VALUE!</v>
      </c>
      <c r="Q402" s="17" t="e">
        <f>VLOOKUP($A402,'DATA PENGUKURAN GARDU'!$A:$BS,42,0)</f>
        <v>#N/A</v>
      </c>
      <c r="R402" s="18" t="e">
        <f t="shared" ref="R402:R465" si="221">Q402/$P402*100</f>
        <v>#N/A</v>
      </c>
      <c r="S402" s="17" t="e">
        <f>VLOOKUP($A402,'DATA PENGUKURAN GARDU'!$A:$BS,44,0)</f>
        <v>#N/A</v>
      </c>
      <c r="T402" s="18" t="e">
        <f t="shared" ref="T402:T465" si="222">S402/$P402*100</f>
        <v>#N/A</v>
      </c>
      <c r="U402" s="17" t="e">
        <f>VLOOKUP($A402,'DATA PENGUKURAN GARDU'!$A:$BS,46,0)</f>
        <v>#N/A</v>
      </c>
      <c r="V402" s="18" t="e">
        <f t="shared" ref="V402:V465" si="223">U402/$P402*100</f>
        <v>#N/A</v>
      </c>
      <c r="W402" s="17" t="e">
        <f>VLOOKUP($A402,'DATA PENGUKURAN GARDU'!$A:$BS,48,0)</f>
        <v>#N/A</v>
      </c>
      <c r="X402" s="17" t="e">
        <f>VLOOKUP($A402,'DATA PENGUKURAN GARDU'!$A:$BS,53,0)</f>
        <v>#N/A</v>
      </c>
      <c r="Y402" s="17" t="e">
        <f>VLOOKUP($A402,'DATA PENGUKURAN GARDU'!$A:$BS,54,0)</f>
        <v>#N/A</v>
      </c>
      <c r="Z402" s="17" t="e">
        <f>VLOOKUP($A402,'DATA PENGUKURAN GARDU'!$A:$BS,55,0)</f>
        <v>#N/A</v>
      </c>
      <c r="AA402" s="20" t="e">
        <f>VLOOKUP($B402,'DATA PENGUKURAN GARDU'!$A:$BS,42,0)</f>
        <v>#N/A</v>
      </c>
      <c r="AB402" s="21" t="e">
        <f t="shared" ref="AB402:AB465" si="224">AA402/$P402*100</f>
        <v>#N/A</v>
      </c>
      <c r="AC402" s="20" t="e">
        <f>VLOOKUP($B402,'DATA PENGUKURAN GARDU'!$A:$BS,44,0)</f>
        <v>#N/A</v>
      </c>
      <c r="AD402" s="21" t="e">
        <f t="shared" ref="AD402:AD465" si="225">AC402/$P402*100</f>
        <v>#N/A</v>
      </c>
      <c r="AE402" s="20" t="e">
        <f>VLOOKUP($B402,'DATA PENGUKURAN GARDU'!$A:$BS,46,0)</f>
        <v>#N/A</v>
      </c>
      <c r="AF402" s="21" t="e">
        <f t="shared" ref="AF402:AF465" si="226">AE402/$P402*100</f>
        <v>#N/A</v>
      </c>
      <c r="AG402" s="20" t="e">
        <f>VLOOKUP($B402,'DATA PENGUKURAN GARDU'!$A:$BS,46,0)</f>
        <v>#N/A</v>
      </c>
      <c r="AH402" s="20" t="e">
        <f>VLOOKUP($B402,'DATA PENGUKURAN GARDU'!$A:$BS,53,0)</f>
        <v>#N/A</v>
      </c>
      <c r="AI402" s="20" t="e">
        <f>VLOOKUP($B402,'DATA PENGUKURAN GARDU'!$A:$BS,54,0)</f>
        <v>#N/A</v>
      </c>
      <c r="AJ402" s="17" t="e">
        <f>VLOOKUP($C402,'DATA PENGUKURAN GARDU'!$A:$BS,42,0)</f>
        <v>#N/A</v>
      </c>
      <c r="AK402" s="23" t="e">
        <f t="shared" ref="AK402:AK465" si="227">AJ402/$P402*100</f>
        <v>#N/A</v>
      </c>
      <c r="AL402" s="17" t="e">
        <f>VLOOKUP($C402,'DATA PENGUKURAN GARDU'!$A:$BS,44,0)</f>
        <v>#N/A</v>
      </c>
      <c r="AM402" s="23" t="e">
        <f t="shared" ref="AM402:AM465" si="228">AL402/$P402*100</f>
        <v>#N/A</v>
      </c>
      <c r="AN402" s="17" t="e">
        <f>VLOOKUP($C402,'DATA PENGUKURAN GARDU'!$A:$BS,46,0)</f>
        <v>#N/A</v>
      </c>
      <c r="AO402" s="23" t="e">
        <f t="shared" ref="AO402:AO465" si="229">AN402/$P402*100</f>
        <v>#N/A</v>
      </c>
      <c r="AP402" s="17" t="e">
        <f>VLOOKUP($C402,'DATA PENGUKURAN GARDU'!$A:$BS,46,0)</f>
        <v>#N/A</v>
      </c>
      <c r="AQ402" s="17" t="e">
        <f>VLOOKUP($C402,'DATA PENGUKURAN GARDU'!$A:$BS,53,0)</f>
        <v>#N/A</v>
      </c>
      <c r="AR402" s="17" t="e">
        <f>VLOOKUP($C402,'DATA PENGUKURAN GARDU'!$A:$BS,54,0)</f>
        <v>#N/A</v>
      </c>
      <c r="AS402" s="20" t="e">
        <f>VLOOKUP($D402,'DATA PENGUKURAN GARDU'!$A:$BS,42,0)</f>
        <v>#N/A</v>
      </c>
      <c r="AT402" s="21" t="e">
        <f t="shared" ref="AT402:AT465" si="230">AS402/$P402*100</f>
        <v>#N/A</v>
      </c>
      <c r="AU402" s="20" t="e">
        <f>VLOOKUP($D402,'DATA PENGUKURAN GARDU'!$A:$BS,44,0)</f>
        <v>#N/A</v>
      </c>
      <c r="AV402" s="21" t="e">
        <f t="shared" ref="AV402:AV465" si="231">AU402/$P402*100</f>
        <v>#N/A</v>
      </c>
      <c r="AW402" s="20" t="e">
        <f>VLOOKUP($D402,'DATA PENGUKURAN GARDU'!$A:$BS,46,0)</f>
        <v>#N/A</v>
      </c>
      <c r="AX402" s="21" t="e">
        <f t="shared" ref="AX402:AX465" si="232">AW402/$P402*100</f>
        <v>#N/A</v>
      </c>
      <c r="AY402" s="20" t="e">
        <f>VLOOKUP($D402,'DATA PENGUKURAN GARDU'!$A:$BS,46,0)</f>
        <v>#N/A</v>
      </c>
      <c r="AZ402" s="20" t="e">
        <f>VLOOKUP($D402,'DATA PENGUKURAN GARDU'!$A:$BS,53,0)</f>
        <v>#N/A</v>
      </c>
      <c r="BA402" s="20" t="e">
        <f>VLOOKUP($D402,'DATA PENGUKURAN GARDU'!$A:$BS,54,0)</f>
        <v>#N/A</v>
      </c>
      <c r="BB402" s="17" t="e">
        <f>VLOOKUP($E402,'DATA PENGUKURAN GARDU'!$A:$BS,42,0)</f>
        <v>#N/A</v>
      </c>
      <c r="BC402" s="23" t="e">
        <f t="shared" ref="BC402:BC465" si="233">BB402/$P402*100</f>
        <v>#N/A</v>
      </c>
      <c r="BD402" s="17" t="e">
        <f>VLOOKUP($E402,'DATA PENGUKURAN GARDU'!$A:$BS,44,0)</f>
        <v>#N/A</v>
      </c>
      <c r="BE402" s="23" t="e">
        <f t="shared" ref="BE402:BE465" si="234">BD402/$P402*100</f>
        <v>#N/A</v>
      </c>
      <c r="BF402" s="17" t="e">
        <f>VLOOKUP($E402,'DATA PENGUKURAN GARDU'!$A:$BS,46,0)</f>
        <v>#N/A</v>
      </c>
      <c r="BG402" s="23" t="e">
        <f t="shared" ref="BG402:BG465" si="235">BF402/$P402*100</f>
        <v>#N/A</v>
      </c>
      <c r="BH402" s="17" t="e">
        <f>VLOOKUP($E402,'DATA PENGUKURAN GARDU'!$A:$BS,46,0)</f>
        <v>#N/A</v>
      </c>
      <c r="BI402" s="17" t="e">
        <f>VLOOKUP($E402,'DATA PENGUKURAN GARDU'!$A:$BS,53,0)</f>
        <v>#N/A</v>
      </c>
      <c r="BJ402" s="17" t="e">
        <f>VLOOKUP($E402,'DATA PENGUKURAN GARDU'!$A:$BS,54,0)</f>
        <v>#N/A</v>
      </c>
      <c r="BK402" s="20" t="e">
        <f t="shared" si="213"/>
        <v>#N/A</v>
      </c>
      <c r="BL402" s="20" t="e">
        <f t="shared" si="214"/>
        <v>#N/A</v>
      </c>
      <c r="BM402" s="20" t="e">
        <f t="shared" si="215"/>
        <v>#N/A</v>
      </c>
      <c r="BN402" s="25" t="e">
        <f t="shared" si="216"/>
        <v>#N/A</v>
      </c>
      <c r="BO402" s="26" t="str">
        <f t="shared" si="217"/>
        <v>0</v>
      </c>
      <c r="BP402" s="21" t="e">
        <f t="shared" si="218"/>
        <v>#VALUE!</v>
      </c>
      <c r="BQ402" s="20" t="e">
        <f t="shared" si="219"/>
        <v>#N/A</v>
      </c>
      <c r="BR402" s="20" t="e">
        <v>#N/A</v>
      </c>
      <c r="BS402" s="9" t="e">
        <v>#N/A</v>
      </c>
      <c r="BT402" s="2" t="e">
        <f t="shared" si="220"/>
        <v>#VALUE!</v>
      </c>
      <c r="BU402" s="2" t="e">
        <f t="shared" si="203"/>
        <v>#N/A</v>
      </c>
      <c r="BV402" s="2" t="e">
        <f t="shared" si="204"/>
        <v>#N/A</v>
      </c>
    </row>
    <row r="403" s="2" customFormat="1" ht="22.95" customHeight="1" spans="1:74">
      <c r="A403" s="9" t="str">
        <f t="shared" si="205"/>
        <v>K-036Induk</v>
      </c>
      <c r="B403" s="9" t="str">
        <f t="shared" si="206"/>
        <v>K-036jurusan 1</v>
      </c>
      <c r="C403" s="9" t="str">
        <f t="shared" si="207"/>
        <v>K-036jurusan 2</v>
      </c>
      <c r="D403" s="9" t="str">
        <f t="shared" si="208"/>
        <v>K-036jurusan 3</v>
      </c>
      <c r="E403" s="9" t="str">
        <f t="shared" si="209"/>
        <v>K-036jurusan 4</v>
      </c>
      <c r="F403" s="10" t="s">
        <v>418</v>
      </c>
      <c r="G403" s="10" t="s">
        <v>132</v>
      </c>
      <c r="H403" s="10" t="s">
        <v>523</v>
      </c>
      <c r="I403" s="10" t="s">
        <v>10849</v>
      </c>
      <c r="J403" s="10" t="s">
        <v>10850</v>
      </c>
      <c r="K403" s="10" t="s">
        <v>7465</v>
      </c>
      <c r="L403" s="10"/>
      <c r="M403" s="10"/>
      <c r="N403" s="14">
        <f t="shared" si="210"/>
        <v>0</v>
      </c>
      <c r="O403" s="15" t="e">
        <f t="shared" si="211"/>
        <v>#VALUE!</v>
      </c>
      <c r="P403" s="15" t="e">
        <f t="shared" si="212"/>
        <v>#VALUE!</v>
      </c>
      <c r="Q403" s="17" t="e">
        <f>VLOOKUP($A403,'DATA PENGUKURAN GARDU'!$A:$BS,42,0)</f>
        <v>#N/A</v>
      </c>
      <c r="R403" s="18" t="e">
        <f t="shared" si="221"/>
        <v>#N/A</v>
      </c>
      <c r="S403" s="17" t="e">
        <f>VLOOKUP($A403,'DATA PENGUKURAN GARDU'!$A:$BS,44,0)</f>
        <v>#N/A</v>
      </c>
      <c r="T403" s="18" t="e">
        <f t="shared" si="222"/>
        <v>#N/A</v>
      </c>
      <c r="U403" s="17" t="e">
        <f>VLOOKUP($A403,'DATA PENGUKURAN GARDU'!$A:$BS,46,0)</f>
        <v>#N/A</v>
      </c>
      <c r="V403" s="18" t="e">
        <f t="shared" si="223"/>
        <v>#N/A</v>
      </c>
      <c r="W403" s="17" t="e">
        <f>VLOOKUP($A403,'DATA PENGUKURAN GARDU'!$A:$BS,48,0)</f>
        <v>#N/A</v>
      </c>
      <c r="X403" s="17" t="e">
        <f>VLOOKUP($A403,'DATA PENGUKURAN GARDU'!$A:$BS,53,0)</f>
        <v>#N/A</v>
      </c>
      <c r="Y403" s="17" t="e">
        <f>VLOOKUP($A403,'DATA PENGUKURAN GARDU'!$A:$BS,54,0)</f>
        <v>#N/A</v>
      </c>
      <c r="Z403" s="17" t="e">
        <f>VLOOKUP($A403,'DATA PENGUKURAN GARDU'!$A:$BS,55,0)</f>
        <v>#N/A</v>
      </c>
      <c r="AA403" s="20" t="e">
        <f>VLOOKUP($B403,'DATA PENGUKURAN GARDU'!$A:$BS,42,0)</f>
        <v>#N/A</v>
      </c>
      <c r="AB403" s="21" t="e">
        <f t="shared" si="224"/>
        <v>#N/A</v>
      </c>
      <c r="AC403" s="20" t="e">
        <f>VLOOKUP($B403,'DATA PENGUKURAN GARDU'!$A:$BS,44,0)</f>
        <v>#N/A</v>
      </c>
      <c r="AD403" s="21" t="e">
        <f t="shared" si="225"/>
        <v>#N/A</v>
      </c>
      <c r="AE403" s="20" t="e">
        <f>VLOOKUP($B403,'DATA PENGUKURAN GARDU'!$A:$BS,46,0)</f>
        <v>#N/A</v>
      </c>
      <c r="AF403" s="21" t="e">
        <f t="shared" si="226"/>
        <v>#N/A</v>
      </c>
      <c r="AG403" s="20" t="e">
        <f>VLOOKUP($B403,'DATA PENGUKURAN GARDU'!$A:$BS,46,0)</f>
        <v>#N/A</v>
      </c>
      <c r="AH403" s="20" t="e">
        <f>VLOOKUP($B403,'DATA PENGUKURAN GARDU'!$A:$BS,53,0)</f>
        <v>#N/A</v>
      </c>
      <c r="AI403" s="20" t="e">
        <f>VLOOKUP($B403,'DATA PENGUKURAN GARDU'!$A:$BS,54,0)</f>
        <v>#N/A</v>
      </c>
      <c r="AJ403" s="17" t="e">
        <f>VLOOKUP($C403,'DATA PENGUKURAN GARDU'!$A:$BS,42,0)</f>
        <v>#N/A</v>
      </c>
      <c r="AK403" s="23" t="e">
        <f t="shared" si="227"/>
        <v>#N/A</v>
      </c>
      <c r="AL403" s="17" t="e">
        <f>VLOOKUP($C403,'DATA PENGUKURAN GARDU'!$A:$BS,44,0)</f>
        <v>#N/A</v>
      </c>
      <c r="AM403" s="23" t="e">
        <f t="shared" si="228"/>
        <v>#N/A</v>
      </c>
      <c r="AN403" s="17" t="e">
        <f>VLOOKUP($C403,'DATA PENGUKURAN GARDU'!$A:$BS,46,0)</f>
        <v>#N/A</v>
      </c>
      <c r="AO403" s="23" t="e">
        <f t="shared" si="229"/>
        <v>#N/A</v>
      </c>
      <c r="AP403" s="17" t="e">
        <f>VLOOKUP($C403,'DATA PENGUKURAN GARDU'!$A:$BS,46,0)</f>
        <v>#N/A</v>
      </c>
      <c r="AQ403" s="17" t="e">
        <f>VLOOKUP($C403,'DATA PENGUKURAN GARDU'!$A:$BS,53,0)</f>
        <v>#N/A</v>
      </c>
      <c r="AR403" s="17" t="e">
        <f>VLOOKUP($C403,'DATA PENGUKURAN GARDU'!$A:$BS,54,0)</f>
        <v>#N/A</v>
      </c>
      <c r="AS403" s="20" t="e">
        <f>VLOOKUP($D403,'DATA PENGUKURAN GARDU'!$A:$BS,42,0)</f>
        <v>#N/A</v>
      </c>
      <c r="AT403" s="21" t="e">
        <f t="shared" si="230"/>
        <v>#N/A</v>
      </c>
      <c r="AU403" s="20" t="e">
        <f>VLOOKUP($D403,'DATA PENGUKURAN GARDU'!$A:$BS,44,0)</f>
        <v>#N/A</v>
      </c>
      <c r="AV403" s="21" t="e">
        <f t="shared" si="231"/>
        <v>#N/A</v>
      </c>
      <c r="AW403" s="20" t="e">
        <f>VLOOKUP($D403,'DATA PENGUKURAN GARDU'!$A:$BS,46,0)</f>
        <v>#N/A</v>
      </c>
      <c r="AX403" s="21" t="e">
        <f t="shared" si="232"/>
        <v>#N/A</v>
      </c>
      <c r="AY403" s="20" t="e">
        <f>VLOOKUP($D403,'DATA PENGUKURAN GARDU'!$A:$BS,46,0)</f>
        <v>#N/A</v>
      </c>
      <c r="AZ403" s="20" t="e">
        <f>VLOOKUP($D403,'DATA PENGUKURAN GARDU'!$A:$BS,53,0)</f>
        <v>#N/A</v>
      </c>
      <c r="BA403" s="20" t="e">
        <f>VLOOKUP($D403,'DATA PENGUKURAN GARDU'!$A:$BS,54,0)</f>
        <v>#N/A</v>
      </c>
      <c r="BB403" s="17" t="e">
        <f>VLOOKUP($E403,'DATA PENGUKURAN GARDU'!$A:$BS,42,0)</f>
        <v>#N/A</v>
      </c>
      <c r="BC403" s="23" t="e">
        <f t="shared" si="233"/>
        <v>#N/A</v>
      </c>
      <c r="BD403" s="17" t="e">
        <f>VLOOKUP($E403,'DATA PENGUKURAN GARDU'!$A:$BS,44,0)</f>
        <v>#N/A</v>
      </c>
      <c r="BE403" s="23" t="e">
        <f t="shared" si="234"/>
        <v>#N/A</v>
      </c>
      <c r="BF403" s="17" t="e">
        <f>VLOOKUP($E403,'DATA PENGUKURAN GARDU'!$A:$BS,46,0)</f>
        <v>#N/A</v>
      </c>
      <c r="BG403" s="23" t="e">
        <f t="shared" si="235"/>
        <v>#N/A</v>
      </c>
      <c r="BH403" s="17" t="e">
        <f>VLOOKUP($E403,'DATA PENGUKURAN GARDU'!$A:$BS,46,0)</f>
        <v>#N/A</v>
      </c>
      <c r="BI403" s="17" t="e">
        <f>VLOOKUP($E403,'DATA PENGUKURAN GARDU'!$A:$BS,53,0)</f>
        <v>#N/A</v>
      </c>
      <c r="BJ403" s="17" t="e">
        <f>VLOOKUP($E403,'DATA PENGUKURAN GARDU'!$A:$BS,54,0)</f>
        <v>#N/A</v>
      </c>
      <c r="BK403" s="20" t="e">
        <f t="shared" si="213"/>
        <v>#N/A</v>
      </c>
      <c r="BL403" s="20" t="e">
        <f t="shared" si="214"/>
        <v>#N/A</v>
      </c>
      <c r="BM403" s="20" t="e">
        <f t="shared" si="215"/>
        <v>#N/A</v>
      </c>
      <c r="BN403" s="25" t="e">
        <f t="shared" si="216"/>
        <v>#N/A</v>
      </c>
      <c r="BO403" s="26" t="str">
        <f t="shared" si="217"/>
        <v>0</v>
      </c>
      <c r="BP403" s="21" t="e">
        <f t="shared" si="218"/>
        <v>#VALUE!</v>
      </c>
      <c r="BQ403" s="20" t="e">
        <f t="shared" si="219"/>
        <v>#N/A</v>
      </c>
      <c r="BR403" s="20" t="e">
        <v>#N/A</v>
      </c>
      <c r="BS403" s="9" t="e">
        <v>#N/A</v>
      </c>
      <c r="BT403" s="2" t="e">
        <f t="shared" si="220"/>
        <v>#VALUE!</v>
      </c>
      <c r="BU403" s="2" t="e">
        <f t="shared" si="203"/>
        <v>#N/A</v>
      </c>
      <c r="BV403" s="2" t="e">
        <f t="shared" si="204"/>
        <v>#N/A</v>
      </c>
    </row>
    <row r="404" s="2" customFormat="1" ht="22.95" customHeight="1" spans="1:74">
      <c r="A404" s="9" t="str">
        <f t="shared" si="205"/>
        <v>K-084Induk</v>
      </c>
      <c r="B404" s="9" t="str">
        <f t="shared" si="206"/>
        <v>K-084jurusan 1</v>
      </c>
      <c r="C404" s="9" t="str">
        <f t="shared" si="207"/>
        <v>K-084jurusan 2</v>
      </c>
      <c r="D404" s="9" t="str">
        <f t="shared" si="208"/>
        <v>K-084jurusan 3</v>
      </c>
      <c r="E404" s="9" t="str">
        <f t="shared" si="209"/>
        <v>K-084jurusan 4</v>
      </c>
      <c r="F404" s="10" t="s">
        <v>410</v>
      </c>
      <c r="G404" s="10" t="s">
        <v>132</v>
      </c>
      <c r="H404" s="10" t="s">
        <v>524</v>
      </c>
      <c r="I404" s="10" t="s">
        <v>10851</v>
      </c>
      <c r="J404" s="10" t="s">
        <v>10852</v>
      </c>
      <c r="K404" s="10" t="s">
        <v>7465</v>
      </c>
      <c r="L404" s="10"/>
      <c r="M404" s="10"/>
      <c r="N404" s="14">
        <f t="shared" si="210"/>
        <v>0</v>
      </c>
      <c r="O404" s="15" t="e">
        <f t="shared" si="211"/>
        <v>#VALUE!</v>
      </c>
      <c r="P404" s="15" t="e">
        <f t="shared" si="212"/>
        <v>#VALUE!</v>
      </c>
      <c r="Q404" s="17" t="e">
        <f>VLOOKUP($A404,'DATA PENGUKURAN GARDU'!$A:$BS,42,0)</f>
        <v>#N/A</v>
      </c>
      <c r="R404" s="18" t="e">
        <f t="shared" si="221"/>
        <v>#N/A</v>
      </c>
      <c r="S404" s="17" t="e">
        <f>VLOOKUP($A404,'DATA PENGUKURAN GARDU'!$A:$BS,44,0)</f>
        <v>#N/A</v>
      </c>
      <c r="T404" s="18" t="e">
        <f t="shared" si="222"/>
        <v>#N/A</v>
      </c>
      <c r="U404" s="17" t="e">
        <f>VLOOKUP($A404,'DATA PENGUKURAN GARDU'!$A:$BS,46,0)</f>
        <v>#N/A</v>
      </c>
      <c r="V404" s="18" t="e">
        <f t="shared" si="223"/>
        <v>#N/A</v>
      </c>
      <c r="W404" s="17" t="e">
        <f>VLOOKUP($A404,'DATA PENGUKURAN GARDU'!$A:$BS,48,0)</f>
        <v>#N/A</v>
      </c>
      <c r="X404" s="17" t="e">
        <f>VLOOKUP($A404,'DATA PENGUKURAN GARDU'!$A:$BS,53,0)</f>
        <v>#N/A</v>
      </c>
      <c r="Y404" s="17" t="e">
        <f>VLOOKUP($A404,'DATA PENGUKURAN GARDU'!$A:$BS,54,0)</f>
        <v>#N/A</v>
      </c>
      <c r="Z404" s="17" t="e">
        <f>VLOOKUP($A404,'DATA PENGUKURAN GARDU'!$A:$BS,55,0)</f>
        <v>#N/A</v>
      </c>
      <c r="AA404" s="20" t="e">
        <f>VLOOKUP($B404,'DATA PENGUKURAN GARDU'!$A:$BS,42,0)</f>
        <v>#N/A</v>
      </c>
      <c r="AB404" s="21" t="e">
        <f t="shared" si="224"/>
        <v>#N/A</v>
      </c>
      <c r="AC404" s="20" t="e">
        <f>VLOOKUP($B404,'DATA PENGUKURAN GARDU'!$A:$BS,44,0)</f>
        <v>#N/A</v>
      </c>
      <c r="AD404" s="21" t="e">
        <f t="shared" si="225"/>
        <v>#N/A</v>
      </c>
      <c r="AE404" s="20" t="e">
        <f>VLOOKUP($B404,'DATA PENGUKURAN GARDU'!$A:$BS,46,0)</f>
        <v>#N/A</v>
      </c>
      <c r="AF404" s="21" t="e">
        <f t="shared" si="226"/>
        <v>#N/A</v>
      </c>
      <c r="AG404" s="20" t="e">
        <f>VLOOKUP($B404,'DATA PENGUKURAN GARDU'!$A:$BS,46,0)</f>
        <v>#N/A</v>
      </c>
      <c r="AH404" s="20" t="e">
        <f>VLOOKUP($B404,'DATA PENGUKURAN GARDU'!$A:$BS,53,0)</f>
        <v>#N/A</v>
      </c>
      <c r="AI404" s="20" t="e">
        <f>VLOOKUP($B404,'DATA PENGUKURAN GARDU'!$A:$BS,54,0)</f>
        <v>#N/A</v>
      </c>
      <c r="AJ404" s="17" t="e">
        <f>VLOOKUP($C404,'DATA PENGUKURAN GARDU'!$A:$BS,42,0)</f>
        <v>#N/A</v>
      </c>
      <c r="AK404" s="23" t="e">
        <f t="shared" si="227"/>
        <v>#N/A</v>
      </c>
      <c r="AL404" s="17" t="e">
        <f>VLOOKUP($C404,'DATA PENGUKURAN GARDU'!$A:$BS,44,0)</f>
        <v>#N/A</v>
      </c>
      <c r="AM404" s="23" t="e">
        <f t="shared" si="228"/>
        <v>#N/A</v>
      </c>
      <c r="AN404" s="17" t="e">
        <f>VLOOKUP($C404,'DATA PENGUKURAN GARDU'!$A:$BS,46,0)</f>
        <v>#N/A</v>
      </c>
      <c r="AO404" s="23" t="e">
        <f t="shared" si="229"/>
        <v>#N/A</v>
      </c>
      <c r="AP404" s="17" t="e">
        <f>VLOOKUP($C404,'DATA PENGUKURAN GARDU'!$A:$BS,46,0)</f>
        <v>#N/A</v>
      </c>
      <c r="AQ404" s="17" t="e">
        <f>VLOOKUP($C404,'DATA PENGUKURAN GARDU'!$A:$BS,53,0)</f>
        <v>#N/A</v>
      </c>
      <c r="AR404" s="17" t="e">
        <f>VLOOKUP($C404,'DATA PENGUKURAN GARDU'!$A:$BS,54,0)</f>
        <v>#N/A</v>
      </c>
      <c r="AS404" s="20" t="e">
        <f>VLOOKUP($D404,'DATA PENGUKURAN GARDU'!$A:$BS,42,0)</f>
        <v>#N/A</v>
      </c>
      <c r="AT404" s="21" t="e">
        <f t="shared" si="230"/>
        <v>#N/A</v>
      </c>
      <c r="AU404" s="20" t="e">
        <f>VLOOKUP($D404,'DATA PENGUKURAN GARDU'!$A:$BS,44,0)</f>
        <v>#N/A</v>
      </c>
      <c r="AV404" s="21" t="e">
        <f t="shared" si="231"/>
        <v>#N/A</v>
      </c>
      <c r="AW404" s="20" t="e">
        <f>VLOOKUP($D404,'DATA PENGUKURAN GARDU'!$A:$BS,46,0)</f>
        <v>#N/A</v>
      </c>
      <c r="AX404" s="21" t="e">
        <f t="shared" si="232"/>
        <v>#N/A</v>
      </c>
      <c r="AY404" s="20" t="e">
        <f>VLOOKUP($D404,'DATA PENGUKURAN GARDU'!$A:$BS,46,0)</f>
        <v>#N/A</v>
      </c>
      <c r="AZ404" s="20" t="e">
        <f>VLOOKUP($D404,'DATA PENGUKURAN GARDU'!$A:$BS,53,0)</f>
        <v>#N/A</v>
      </c>
      <c r="BA404" s="20" t="e">
        <f>VLOOKUP($D404,'DATA PENGUKURAN GARDU'!$A:$BS,54,0)</f>
        <v>#N/A</v>
      </c>
      <c r="BB404" s="17" t="e">
        <f>VLOOKUP($E404,'DATA PENGUKURAN GARDU'!$A:$BS,42,0)</f>
        <v>#N/A</v>
      </c>
      <c r="BC404" s="23" t="e">
        <f t="shared" si="233"/>
        <v>#N/A</v>
      </c>
      <c r="BD404" s="17" t="e">
        <f>VLOOKUP($E404,'DATA PENGUKURAN GARDU'!$A:$BS,44,0)</f>
        <v>#N/A</v>
      </c>
      <c r="BE404" s="23" t="e">
        <f t="shared" si="234"/>
        <v>#N/A</v>
      </c>
      <c r="BF404" s="17" t="e">
        <f>VLOOKUP($E404,'DATA PENGUKURAN GARDU'!$A:$BS,46,0)</f>
        <v>#N/A</v>
      </c>
      <c r="BG404" s="23" t="e">
        <f t="shared" si="235"/>
        <v>#N/A</v>
      </c>
      <c r="BH404" s="17" t="e">
        <f>VLOOKUP($E404,'DATA PENGUKURAN GARDU'!$A:$BS,46,0)</f>
        <v>#N/A</v>
      </c>
      <c r="BI404" s="17" t="e">
        <f>VLOOKUP($E404,'DATA PENGUKURAN GARDU'!$A:$BS,53,0)</f>
        <v>#N/A</v>
      </c>
      <c r="BJ404" s="17" t="e">
        <f>VLOOKUP($E404,'DATA PENGUKURAN GARDU'!$A:$BS,54,0)</f>
        <v>#N/A</v>
      </c>
      <c r="BK404" s="20" t="e">
        <f t="shared" si="213"/>
        <v>#N/A</v>
      </c>
      <c r="BL404" s="20" t="e">
        <f t="shared" si="214"/>
        <v>#N/A</v>
      </c>
      <c r="BM404" s="20" t="e">
        <f t="shared" si="215"/>
        <v>#N/A</v>
      </c>
      <c r="BN404" s="25" t="e">
        <f t="shared" si="216"/>
        <v>#N/A</v>
      </c>
      <c r="BO404" s="26" t="str">
        <f t="shared" si="217"/>
        <v>0</v>
      </c>
      <c r="BP404" s="21" t="e">
        <f t="shared" si="218"/>
        <v>#VALUE!</v>
      </c>
      <c r="BQ404" s="20" t="e">
        <f t="shared" si="219"/>
        <v>#N/A</v>
      </c>
      <c r="BR404" s="20" t="e">
        <v>#N/A</v>
      </c>
      <c r="BS404" s="9" t="e">
        <v>#N/A</v>
      </c>
      <c r="BT404" s="2" t="e">
        <f t="shared" si="220"/>
        <v>#VALUE!</v>
      </c>
      <c r="BU404" s="2" t="e">
        <f t="shared" si="203"/>
        <v>#N/A</v>
      </c>
      <c r="BV404" s="2" t="e">
        <f t="shared" si="204"/>
        <v>#N/A</v>
      </c>
    </row>
    <row r="405" s="2" customFormat="1" ht="22.95" customHeight="1" spans="1:74">
      <c r="A405" s="9" t="str">
        <f t="shared" si="205"/>
        <v>K-086Induk</v>
      </c>
      <c r="B405" s="9" t="str">
        <f t="shared" si="206"/>
        <v>K-086jurusan 1</v>
      </c>
      <c r="C405" s="9" t="str">
        <f t="shared" si="207"/>
        <v>K-086jurusan 2</v>
      </c>
      <c r="D405" s="9" t="str">
        <f t="shared" si="208"/>
        <v>K-086jurusan 3</v>
      </c>
      <c r="E405" s="9" t="str">
        <f t="shared" si="209"/>
        <v>K-086jurusan 4</v>
      </c>
      <c r="F405" s="10" t="s">
        <v>410</v>
      </c>
      <c r="G405" s="10" t="s">
        <v>132</v>
      </c>
      <c r="H405" s="10" t="s">
        <v>525</v>
      </c>
      <c r="I405" s="10" t="s">
        <v>10853</v>
      </c>
      <c r="J405" s="10" t="s">
        <v>10854</v>
      </c>
      <c r="K405" s="10" t="s">
        <v>7465</v>
      </c>
      <c r="L405" s="10"/>
      <c r="M405" s="10"/>
      <c r="N405" s="14">
        <f t="shared" si="210"/>
        <v>0</v>
      </c>
      <c r="O405" s="15" t="e">
        <f t="shared" si="211"/>
        <v>#VALUE!</v>
      </c>
      <c r="P405" s="15" t="e">
        <f t="shared" si="212"/>
        <v>#VALUE!</v>
      </c>
      <c r="Q405" s="17" t="e">
        <f>VLOOKUP($A405,'DATA PENGUKURAN GARDU'!$A:$BS,42,0)</f>
        <v>#N/A</v>
      </c>
      <c r="R405" s="18" t="e">
        <f t="shared" si="221"/>
        <v>#N/A</v>
      </c>
      <c r="S405" s="17" t="e">
        <f>VLOOKUP($A405,'DATA PENGUKURAN GARDU'!$A:$BS,44,0)</f>
        <v>#N/A</v>
      </c>
      <c r="T405" s="18" t="e">
        <f t="shared" si="222"/>
        <v>#N/A</v>
      </c>
      <c r="U405" s="17" t="e">
        <f>VLOOKUP($A405,'DATA PENGUKURAN GARDU'!$A:$BS,46,0)</f>
        <v>#N/A</v>
      </c>
      <c r="V405" s="18" t="e">
        <f t="shared" si="223"/>
        <v>#N/A</v>
      </c>
      <c r="W405" s="17" t="e">
        <f>VLOOKUP($A405,'DATA PENGUKURAN GARDU'!$A:$BS,48,0)</f>
        <v>#N/A</v>
      </c>
      <c r="X405" s="17" t="e">
        <f>VLOOKUP($A405,'DATA PENGUKURAN GARDU'!$A:$BS,53,0)</f>
        <v>#N/A</v>
      </c>
      <c r="Y405" s="17" t="e">
        <f>VLOOKUP($A405,'DATA PENGUKURAN GARDU'!$A:$BS,54,0)</f>
        <v>#N/A</v>
      </c>
      <c r="Z405" s="17" t="e">
        <f>VLOOKUP($A405,'DATA PENGUKURAN GARDU'!$A:$BS,55,0)</f>
        <v>#N/A</v>
      </c>
      <c r="AA405" s="20" t="e">
        <f>VLOOKUP($B405,'DATA PENGUKURAN GARDU'!$A:$BS,42,0)</f>
        <v>#N/A</v>
      </c>
      <c r="AB405" s="21" t="e">
        <f t="shared" si="224"/>
        <v>#N/A</v>
      </c>
      <c r="AC405" s="20" t="e">
        <f>VLOOKUP($B405,'DATA PENGUKURAN GARDU'!$A:$BS,44,0)</f>
        <v>#N/A</v>
      </c>
      <c r="AD405" s="21" t="e">
        <f t="shared" si="225"/>
        <v>#N/A</v>
      </c>
      <c r="AE405" s="20" t="e">
        <f>VLOOKUP($B405,'DATA PENGUKURAN GARDU'!$A:$BS,46,0)</f>
        <v>#N/A</v>
      </c>
      <c r="AF405" s="21" t="e">
        <f t="shared" si="226"/>
        <v>#N/A</v>
      </c>
      <c r="AG405" s="20" t="e">
        <f>VLOOKUP($B405,'DATA PENGUKURAN GARDU'!$A:$BS,46,0)</f>
        <v>#N/A</v>
      </c>
      <c r="AH405" s="20" t="e">
        <f>VLOOKUP($B405,'DATA PENGUKURAN GARDU'!$A:$BS,53,0)</f>
        <v>#N/A</v>
      </c>
      <c r="AI405" s="20" t="e">
        <f>VLOOKUP($B405,'DATA PENGUKURAN GARDU'!$A:$BS,54,0)</f>
        <v>#N/A</v>
      </c>
      <c r="AJ405" s="17" t="e">
        <f>VLOOKUP($C405,'DATA PENGUKURAN GARDU'!$A:$BS,42,0)</f>
        <v>#N/A</v>
      </c>
      <c r="AK405" s="23" t="e">
        <f t="shared" si="227"/>
        <v>#N/A</v>
      </c>
      <c r="AL405" s="17" t="e">
        <f>VLOOKUP($C405,'DATA PENGUKURAN GARDU'!$A:$BS,44,0)</f>
        <v>#N/A</v>
      </c>
      <c r="AM405" s="23" t="e">
        <f t="shared" si="228"/>
        <v>#N/A</v>
      </c>
      <c r="AN405" s="17" t="e">
        <f>VLOOKUP($C405,'DATA PENGUKURAN GARDU'!$A:$BS,46,0)</f>
        <v>#N/A</v>
      </c>
      <c r="AO405" s="23" t="e">
        <f t="shared" si="229"/>
        <v>#N/A</v>
      </c>
      <c r="AP405" s="17" t="e">
        <f>VLOOKUP($C405,'DATA PENGUKURAN GARDU'!$A:$BS,46,0)</f>
        <v>#N/A</v>
      </c>
      <c r="AQ405" s="17" t="e">
        <f>VLOOKUP($C405,'DATA PENGUKURAN GARDU'!$A:$BS,53,0)</f>
        <v>#N/A</v>
      </c>
      <c r="AR405" s="17" t="e">
        <f>VLOOKUP($C405,'DATA PENGUKURAN GARDU'!$A:$BS,54,0)</f>
        <v>#N/A</v>
      </c>
      <c r="AS405" s="20" t="e">
        <f>VLOOKUP($D405,'DATA PENGUKURAN GARDU'!$A:$BS,42,0)</f>
        <v>#N/A</v>
      </c>
      <c r="AT405" s="21" t="e">
        <f t="shared" si="230"/>
        <v>#N/A</v>
      </c>
      <c r="AU405" s="20" t="e">
        <f>VLOOKUP($D405,'DATA PENGUKURAN GARDU'!$A:$BS,44,0)</f>
        <v>#N/A</v>
      </c>
      <c r="AV405" s="21" t="e">
        <f t="shared" si="231"/>
        <v>#N/A</v>
      </c>
      <c r="AW405" s="20" t="e">
        <f>VLOOKUP($D405,'DATA PENGUKURAN GARDU'!$A:$BS,46,0)</f>
        <v>#N/A</v>
      </c>
      <c r="AX405" s="21" t="e">
        <f t="shared" si="232"/>
        <v>#N/A</v>
      </c>
      <c r="AY405" s="20" t="e">
        <f>VLOOKUP($D405,'DATA PENGUKURAN GARDU'!$A:$BS,46,0)</f>
        <v>#N/A</v>
      </c>
      <c r="AZ405" s="20" t="e">
        <f>VLOOKUP($D405,'DATA PENGUKURAN GARDU'!$A:$BS,53,0)</f>
        <v>#N/A</v>
      </c>
      <c r="BA405" s="20" t="e">
        <f>VLOOKUP($D405,'DATA PENGUKURAN GARDU'!$A:$BS,54,0)</f>
        <v>#N/A</v>
      </c>
      <c r="BB405" s="17" t="e">
        <f>VLOOKUP($E405,'DATA PENGUKURAN GARDU'!$A:$BS,42,0)</f>
        <v>#N/A</v>
      </c>
      <c r="BC405" s="23" t="e">
        <f t="shared" si="233"/>
        <v>#N/A</v>
      </c>
      <c r="BD405" s="17" t="e">
        <f>VLOOKUP($E405,'DATA PENGUKURAN GARDU'!$A:$BS,44,0)</f>
        <v>#N/A</v>
      </c>
      <c r="BE405" s="23" t="e">
        <f t="shared" si="234"/>
        <v>#N/A</v>
      </c>
      <c r="BF405" s="17" t="e">
        <f>VLOOKUP($E405,'DATA PENGUKURAN GARDU'!$A:$BS,46,0)</f>
        <v>#N/A</v>
      </c>
      <c r="BG405" s="23" t="e">
        <f t="shared" si="235"/>
        <v>#N/A</v>
      </c>
      <c r="BH405" s="17" t="e">
        <f>VLOOKUP($E405,'DATA PENGUKURAN GARDU'!$A:$BS,46,0)</f>
        <v>#N/A</v>
      </c>
      <c r="BI405" s="17" t="e">
        <f>VLOOKUP($E405,'DATA PENGUKURAN GARDU'!$A:$BS,53,0)</f>
        <v>#N/A</v>
      </c>
      <c r="BJ405" s="17" t="e">
        <f>VLOOKUP($E405,'DATA PENGUKURAN GARDU'!$A:$BS,54,0)</f>
        <v>#N/A</v>
      </c>
      <c r="BK405" s="20" t="e">
        <f t="shared" si="213"/>
        <v>#N/A</v>
      </c>
      <c r="BL405" s="20" t="e">
        <f t="shared" si="214"/>
        <v>#N/A</v>
      </c>
      <c r="BM405" s="20" t="e">
        <f t="shared" si="215"/>
        <v>#N/A</v>
      </c>
      <c r="BN405" s="25" t="e">
        <f t="shared" si="216"/>
        <v>#N/A</v>
      </c>
      <c r="BO405" s="26" t="str">
        <f t="shared" si="217"/>
        <v>0</v>
      </c>
      <c r="BP405" s="21" t="e">
        <f t="shared" si="218"/>
        <v>#VALUE!</v>
      </c>
      <c r="BQ405" s="20" t="e">
        <f t="shared" si="219"/>
        <v>#N/A</v>
      </c>
      <c r="BR405" s="20" t="e">
        <v>#N/A</v>
      </c>
      <c r="BS405" s="9" t="e">
        <v>#N/A</v>
      </c>
      <c r="BT405" s="2" t="e">
        <f t="shared" si="220"/>
        <v>#VALUE!</v>
      </c>
      <c r="BU405" s="2" t="e">
        <f t="shared" si="203"/>
        <v>#N/A</v>
      </c>
      <c r="BV405" s="2" t="e">
        <f t="shared" si="204"/>
        <v>#N/A</v>
      </c>
    </row>
    <row r="406" s="2" customFormat="1" ht="22.95" customHeight="1" spans="1:74">
      <c r="A406" s="9" t="str">
        <f t="shared" si="205"/>
        <v>K-106Induk</v>
      </c>
      <c r="B406" s="9" t="str">
        <f t="shared" si="206"/>
        <v>K-106jurusan 1</v>
      </c>
      <c r="C406" s="9" t="str">
        <f t="shared" si="207"/>
        <v>K-106jurusan 2</v>
      </c>
      <c r="D406" s="9" t="str">
        <f t="shared" si="208"/>
        <v>K-106jurusan 3</v>
      </c>
      <c r="E406" s="9" t="str">
        <f t="shared" si="209"/>
        <v>K-106jurusan 4</v>
      </c>
      <c r="F406" s="10" t="s">
        <v>410</v>
      </c>
      <c r="G406" s="10" t="s">
        <v>132</v>
      </c>
      <c r="H406" s="10" t="s">
        <v>526</v>
      </c>
      <c r="I406" s="10" t="s">
        <v>10855</v>
      </c>
      <c r="J406" s="10" t="s">
        <v>10856</v>
      </c>
      <c r="K406" s="10" t="s">
        <v>7465</v>
      </c>
      <c r="L406" s="10"/>
      <c r="M406" s="10"/>
      <c r="N406" s="14">
        <f t="shared" si="210"/>
        <v>0</v>
      </c>
      <c r="O406" s="15" t="e">
        <f t="shared" si="211"/>
        <v>#VALUE!</v>
      </c>
      <c r="P406" s="15" t="e">
        <f t="shared" si="212"/>
        <v>#VALUE!</v>
      </c>
      <c r="Q406" s="17" t="e">
        <f>VLOOKUP($A406,'DATA PENGUKURAN GARDU'!$A:$BS,42,0)</f>
        <v>#N/A</v>
      </c>
      <c r="R406" s="18" t="e">
        <f t="shared" si="221"/>
        <v>#N/A</v>
      </c>
      <c r="S406" s="17" t="e">
        <f>VLOOKUP($A406,'DATA PENGUKURAN GARDU'!$A:$BS,44,0)</f>
        <v>#N/A</v>
      </c>
      <c r="T406" s="18" t="e">
        <f t="shared" si="222"/>
        <v>#N/A</v>
      </c>
      <c r="U406" s="17" t="e">
        <f>VLOOKUP($A406,'DATA PENGUKURAN GARDU'!$A:$BS,46,0)</f>
        <v>#N/A</v>
      </c>
      <c r="V406" s="18" t="e">
        <f t="shared" si="223"/>
        <v>#N/A</v>
      </c>
      <c r="W406" s="17" t="e">
        <f>VLOOKUP($A406,'DATA PENGUKURAN GARDU'!$A:$BS,48,0)</f>
        <v>#N/A</v>
      </c>
      <c r="X406" s="17" t="e">
        <f>VLOOKUP($A406,'DATA PENGUKURAN GARDU'!$A:$BS,53,0)</f>
        <v>#N/A</v>
      </c>
      <c r="Y406" s="17" t="e">
        <f>VLOOKUP($A406,'DATA PENGUKURAN GARDU'!$A:$BS,54,0)</f>
        <v>#N/A</v>
      </c>
      <c r="Z406" s="17" t="e">
        <f>VLOOKUP($A406,'DATA PENGUKURAN GARDU'!$A:$BS,55,0)</f>
        <v>#N/A</v>
      </c>
      <c r="AA406" s="20" t="e">
        <f>VLOOKUP($B406,'DATA PENGUKURAN GARDU'!$A:$BS,42,0)</f>
        <v>#N/A</v>
      </c>
      <c r="AB406" s="21" t="e">
        <f t="shared" si="224"/>
        <v>#N/A</v>
      </c>
      <c r="AC406" s="20" t="e">
        <f>VLOOKUP($B406,'DATA PENGUKURAN GARDU'!$A:$BS,44,0)</f>
        <v>#N/A</v>
      </c>
      <c r="AD406" s="21" t="e">
        <f t="shared" si="225"/>
        <v>#N/A</v>
      </c>
      <c r="AE406" s="20" t="e">
        <f>VLOOKUP($B406,'DATA PENGUKURAN GARDU'!$A:$BS,46,0)</f>
        <v>#N/A</v>
      </c>
      <c r="AF406" s="21" t="e">
        <f t="shared" si="226"/>
        <v>#N/A</v>
      </c>
      <c r="AG406" s="20" t="e">
        <f>VLOOKUP($B406,'DATA PENGUKURAN GARDU'!$A:$BS,46,0)</f>
        <v>#N/A</v>
      </c>
      <c r="AH406" s="20" t="e">
        <f>VLOOKUP($B406,'DATA PENGUKURAN GARDU'!$A:$BS,53,0)</f>
        <v>#N/A</v>
      </c>
      <c r="AI406" s="20" t="e">
        <f>VLOOKUP($B406,'DATA PENGUKURAN GARDU'!$A:$BS,54,0)</f>
        <v>#N/A</v>
      </c>
      <c r="AJ406" s="17" t="e">
        <f>VLOOKUP($C406,'DATA PENGUKURAN GARDU'!$A:$BS,42,0)</f>
        <v>#N/A</v>
      </c>
      <c r="AK406" s="23" t="e">
        <f t="shared" si="227"/>
        <v>#N/A</v>
      </c>
      <c r="AL406" s="17" t="e">
        <f>VLOOKUP($C406,'DATA PENGUKURAN GARDU'!$A:$BS,44,0)</f>
        <v>#N/A</v>
      </c>
      <c r="AM406" s="23" t="e">
        <f t="shared" si="228"/>
        <v>#N/A</v>
      </c>
      <c r="AN406" s="17" t="e">
        <f>VLOOKUP($C406,'DATA PENGUKURAN GARDU'!$A:$BS,46,0)</f>
        <v>#N/A</v>
      </c>
      <c r="AO406" s="23" t="e">
        <f t="shared" si="229"/>
        <v>#N/A</v>
      </c>
      <c r="AP406" s="17" t="e">
        <f>VLOOKUP($C406,'DATA PENGUKURAN GARDU'!$A:$BS,46,0)</f>
        <v>#N/A</v>
      </c>
      <c r="AQ406" s="17" t="e">
        <f>VLOOKUP($C406,'DATA PENGUKURAN GARDU'!$A:$BS,53,0)</f>
        <v>#N/A</v>
      </c>
      <c r="AR406" s="17" t="e">
        <f>VLOOKUP($C406,'DATA PENGUKURAN GARDU'!$A:$BS,54,0)</f>
        <v>#N/A</v>
      </c>
      <c r="AS406" s="20" t="e">
        <f>VLOOKUP($D406,'DATA PENGUKURAN GARDU'!$A:$BS,42,0)</f>
        <v>#N/A</v>
      </c>
      <c r="AT406" s="21" t="e">
        <f t="shared" si="230"/>
        <v>#N/A</v>
      </c>
      <c r="AU406" s="20" t="e">
        <f>VLOOKUP($D406,'DATA PENGUKURAN GARDU'!$A:$BS,44,0)</f>
        <v>#N/A</v>
      </c>
      <c r="AV406" s="21" t="e">
        <f t="shared" si="231"/>
        <v>#N/A</v>
      </c>
      <c r="AW406" s="20" t="e">
        <f>VLOOKUP($D406,'DATA PENGUKURAN GARDU'!$A:$BS,46,0)</f>
        <v>#N/A</v>
      </c>
      <c r="AX406" s="21" t="e">
        <f t="shared" si="232"/>
        <v>#N/A</v>
      </c>
      <c r="AY406" s="20" t="e">
        <f>VLOOKUP($D406,'DATA PENGUKURAN GARDU'!$A:$BS,46,0)</f>
        <v>#N/A</v>
      </c>
      <c r="AZ406" s="20" t="e">
        <f>VLOOKUP($D406,'DATA PENGUKURAN GARDU'!$A:$BS,53,0)</f>
        <v>#N/A</v>
      </c>
      <c r="BA406" s="20" t="e">
        <f>VLOOKUP($D406,'DATA PENGUKURAN GARDU'!$A:$BS,54,0)</f>
        <v>#N/A</v>
      </c>
      <c r="BB406" s="17" t="e">
        <f>VLOOKUP($E406,'DATA PENGUKURAN GARDU'!$A:$BS,42,0)</f>
        <v>#N/A</v>
      </c>
      <c r="BC406" s="23" t="e">
        <f t="shared" si="233"/>
        <v>#N/A</v>
      </c>
      <c r="BD406" s="17" t="e">
        <f>VLOOKUP($E406,'DATA PENGUKURAN GARDU'!$A:$BS,44,0)</f>
        <v>#N/A</v>
      </c>
      <c r="BE406" s="23" t="e">
        <f t="shared" si="234"/>
        <v>#N/A</v>
      </c>
      <c r="BF406" s="17" t="e">
        <f>VLOOKUP($E406,'DATA PENGUKURAN GARDU'!$A:$BS,46,0)</f>
        <v>#N/A</v>
      </c>
      <c r="BG406" s="23" t="e">
        <f t="shared" si="235"/>
        <v>#N/A</v>
      </c>
      <c r="BH406" s="17" t="e">
        <f>VLOOKUP($E406,'DATA PENGUKURAN GARDU'!$A:$BS,46,0)</f>
        <v>#N/A</v>
      </c>
      <c r="BI406" s="17" t="e">
        <f>VLOOKUP($E406,'DATA PENGUKURAN GARDU'!$A:$BS,53,0)</f>
        <v>#N/A</v>
      </c>
      <c r="BJ406" s="17" t="e">
        <f>VLOOKUP($E406,'DATA PENGUKURAN GARDU'!$A:$BS,54,0)</f>
        <v>#N/A</v>
      </c>
      <c r="BK406" s="20" t="e">
        <f t="shared" si="213"/>
        <v>#N/A</v>
      </c>
      <c r="BL406" s="20" t="e">
        <f t="shared" si="214"/>
        <v>#N/A</v>
      </c>
      <c r="BM406" s="20" t="e">
        <f t="shared" si="215"/>
        <v>#N/A</v>
      </c>
      <c r="BN406" s="25" t="e">
        <f t="shared" si="216"/>
        <v>#N/A</v>
      </c>
      <c r="BO406" s="26" t="str">
        <f t="shared" si="217"/>
        <v>0</v>
      </c>
      <c r="BP406" s="21" t="e">
        <f t="shared" si="218"/>
        <v>#VALUE!</v>
      </c>
      <c r="BQ406" s="20" t="e">
        <f t="shared" si="219"/>
        <v>#N/A</v>
      </c>
      <c r="BR406" s="20" t="e">
        <v>#N/A</v>
      </c>
      <c r="BS406" s="9" t="e">
        <v>#N/A</v>
      </c>
      <c r="BT406" s="2" t="e">
        <f t="shared" si="220"/>
        <v>#VALUE!</v>
      </c>
      <c r="BU406" s="2" t="e">
        <f t="shared" si="203"/>
        <v>#N/A</v>
      </c>
      <c r="BV406" s="2" t="e">
        <f t="shared" si="204"/>
        <v>#N/A</v>
      </c>
    </row>
    <row r="407" s="2" customFormat="1" ht="22.95" customHeight="1" spans="1:74">
      <c r="A407" s="9" t="str">
        <f t="shared" si="205"/>
        <v>K-111Induk</v>
      </c>
      <c r="B407" s="9" t="str">
        <f t="shared" si="206"/>
        <v>K-111jurusan 1</v>
      </c>
      <c r="C407" s="9" t="str">
        <f t="shared" si="207"/>
        <v>K-111jurusan 2</v>
      </c>
      <c r="D407" s="9" t="str">
        <f t="shared" si="208"/>
        <v>K-111jurusan 3</v>
      </c>
      <c r="E407" s="9" t="str">
        <f t="shared" si="209"/>
        <v>K-111jurusan 4</v>
      </c>
      <c r="F407" s="10" t="s">
        <v>410</v>
      </c>
      <c r="G407" s="10" t="s">
        <v>132</v>
      </c>
      <c r="H407" s="10" t="s">
        <v>527</v>
      </c>
      <c r="I407" s="10" t="s">
        <v>10857</v>
      </c>
      <c r="J407" s="10" t="s">
        <v>10858</v>
      </c>
      <c r="K407" s="10" t="s">
        <v>7465</v>
      </c>
      <c r="L407" s="10"/>
      <c r="M407" s="10"/>
      <c r="N407" s="14">
        <f t="shared" si="210"/>
        <v>0</v>
      </c>
      <c r="O407" s="15" t="e">
        <f t="shared" si="211"/>
        <v>#VALUE!</v>
      </c>
      <c r="P407" s="15" t="e">
        <f t="shared" si="212"/>
        <v>#VALUE!</v>
      </c>
      <c r="Q407" s="17" t="e">
        <f>VLOOKUP($A407,'DATA PENGUKURAN GARDU'!$A:$BS,42,0)</f>
        <v>#N/A</v>
      </c>
      <c r="R407" s="18" t="e">
        <f t="shared" si="221"/>
        <v>#N/A</v>
      </c>
      <c r="S407" s="17" t="e">
        <f>VLOOKUP($A407,'DATA PENGUKURAN GARDU'!$A:$BS,44,0)</f>
        <v>#N/A</v>
      </c>
      <c r="T407" s="18" t="e">
        <f t="shared" si="222"/>
        <v>#N/A</v>
      </c>
      <c r="U407" s="17" t="e">
        <f>VLOOKUP($A407,'DATA PENGUKURAN GARDU'!$A:$BS,46,0)</f>
        <v>#N/A</v>
      </c>
      <c r="V407" s="18" t="e">
        <f t="shared" si="223"/>
        <v>#N/A</v>
      </c>
      <c r="W407" s="17" t="e">
        <f>VLOOKUP($A407,'DATA PENGUKURAN GARDU'!$A:$BS,48,0)</f>
        <v>#N/A</v>
      </c>
      <c r="X407" s="17" t="e">
        <f>VLOOKUP($A407,'DATA PENGUKURAN GARDU'!$A:$BS,53,0)</f>
        <v>#N/A</v>
      </c>
      <c r="Y407" s="17" t="e">
        <f>VLOOKUP($A407,'DATA PENGUKURAN GARDU'!$A:$BS,54,0)</f>
        <v>#N/A</v>
      </c>
      <c r="Z407" s="17" t="e">
        <f>VLOOKUP($A407,'DATA PENGUKURAN GARDU'!$A:$BS,55,0)</f>
        <v>#N/A</v>
      </c>
      <c r="AA407" s="20" t="e">
        <f>VLOOKUP($B407,'DATA PENGUKURAN GARDU'!$A:$BS,42,0)</f>
        <v>#N/A</v>
      </c>
      <c r="AB407" s="21" t="e">
        <f t="shared" si="224"/>
        <v>#N/A</v>
      </c>
      <c r="AC407" s="20" t="e">
        <f>VLOOKUP($B407,'DATA PENGUKURAN GARDU'!$A:$BS,44,0)</f>
        <v>#N/A</v>
      </c>
      <c r="AD407" s="21" t="e">
        <f t="shared" si="225"/>
        <v>#N/A</v>
      </c>
      <c r="AE407" s="20" t="e">
        <f>VLOOKUP($B407,'DATA PENGUKURAN GARDU'!$A:$BS,46,0)</f>
        <v>#N/A</v>
      </c>
      <c r="AF407" s="21" t="e">
        <f t="shared" si="226"/>
        <v>#N/A</v>
      </c>
      <c r="AG407" s="20" t="e">
        <f>VLOOKUP($B407,'DATA PENGUKURAN GARDU'!$A:$BS,46,0)</f>
        <v>#N/A</v>
      </c>
      <c r="AH407" s="20" t="e">
        <f>VLOOKUP($B407,'DATA PENGUKURAN GARDU'!$A:$BS,53,0)</f>
        <v>#N/A</v>
      </c>
      <c r="AI407" s="20" t="e">
        <f>VLOOKUP($B407,'DATA PENGUKURAN GARDU'!$A:$BS,54,0)</f>
        <v>#N/A</v>
      </c>
      <c r="AJ407" s="17" t="e">
        <f>VLOOKUP($C407,'DATA PENGUKURAN GARDU'!$A:$BS,42,0)</f>
        <v>#N/A</v>
      </c>
      <c r="AK407" s="23" t="e">
        <f t="shared" si="227"/>
        <v>#N/A</v>
      </c>
      <c r="AL407" s="17" t="e">
        <f>VLOOKUP($C407,'DATA PENGUKURAN GARDU'!$A:$BS,44,0)</f>
        <v>#N/A</v>
      </c>
      <c r="AM407" s="23" t="e">
        <f t="shared" si="228"/>
        <v>#N/A</v>
      </c>
      <c r="AN407" s="17" t="e">
        <f>VLOOKUP($C407,'DATA PENGUKURAN GARDU'!$A:$BS,46,0)</f>
        <v>#N/A</v>
      </c>
      <c r="AO407" s="23" t="e">
        <f t="shared" si="229"/>
        <v>#N/A</v>
      </c>
      <c r="AP407" s="17" t="e">
        <f>VLOOKUP($C407,'DATA PENGUKURAN GARDU'!$A:$BS,46,0)</f>
        <v>#N/A</v>
      </c>
      <c r="AQ407" s="17" t="e">
        <f>VLOOKUP($C407,'DATA PENGUKURAN GARDU'!$A:$BS,53,0)</f>
        <v>#N/A</v>
      </c>
      <c r="AR407" s="17" t="e">
        <f>VLOOKUP($C407,'DATA PENGUKURAN GARDU'!$A:$BS,54,0)</f>
        <v>#N/A</v>
      </c>
      <c r="AS407" s="20" t="e">
        <f>VLOOKUP($D407,'DATA PENGUKURAN GARDU'!$A:$BS,42,0)</f>
        <v>#N/A</v>
      </c>
      <c r="AT407" s="21" t="e">
        <f t="shared" si="230"/>
        <v>#N/A</v>
      </c>
      <c r="AU407" s="20" t="e">
        <f>VLOOKUP($D407,'DATA PENGUKURAN GARDU'!$A:$BS,44,0)</f>
        <v>#N/A</v>
      </c>
      <c r="AV407" s="21" t="e">
        <f t="shared" si="231"/>
        <v>#N/A</v>
      </c>
      <c r="AW407" s="20" t="e">
        <f>VLOOKUP($D407,'DATA PENGUKURAN GARDU'!$A:$BS,46,0)</f>
        <v>#N/A</v>
      </c>
      <c r="AX407" s="21" t="e">
        <f t="shared" si="232"/>
        <v>#N/A</v>
      </c>
      <c r="AY407" s="20" t="e">
        <f>VLOOKUP($D407,'DATA PENGUKURAN GARDU'!$A:$BS,46,0)</f>
        <v>#N/A</v>
      </c>
      <c r="AZ407" s="20" t="e">
        <f>VLOOKUP($D407,'DATA PENGUKURAN GARDU'!$A:$BS,53,0)</f>
        <v>#N/A</v>
      </c>
      <c r="BA407" s="20" t="e">
        <f>VLOOKUP($D407,'DATA PENGUKURAN GARDU'!$A:$BS,54,0)</f>
        <v>#N/A</v>
      </c>
      <c r="BB407" s="17" t="e">
        <f>VLOOKUP($E407,'DATA PENGUKURAN GARDU'!$A:$BS,42,0)</f>
        <v>#N/A</v>
      </c>
      <c r="BC407" s="23" t="e">
        <f t="shared" si="233"/>
        <v>#N/A</v>
      </c>
      <c r="BD407" s="17" t="e">
        <f>VLOOKUP($E407,'DATA PENGUKURAN GARDU'!$A:$BS,44,0)</f>
        <v>#N/A</v>
      </c>
      <c r="BE407" s="23" t="e">
        <f t="shared" si="234"/>
        <v>#N/A</v>
      </c>
      <c r="BF407" s="17" t="e">
        <f>VLOOKUP($E407,'DATA PENGUKURAN GARDU'!$A:$BS,46,0)</f>
        <v>#N/A</v>
      </c>
      <c r="BG407" s="23" t="e">
        <f t="shared" si="235"/>
        <v>#N/A</v>
      </c>
      <c r="BH407" s="17" t="e">
        <f>VLOOKUP($E407,'DATA PENGUKURAN GARDU'!$A:$BS,46,0)</f>
        <v>#N/A</v>
      </c>
      <c r="BI407" s="17" t="e">
        <f>VLOOKUP($E407,'DATA PENGUKURAN GARDU'!$A:$BS,53,0)</f>
        <v>#N/A</v>
      </c>
      <c r="BJ407" s="17" t="e">
        <f>VLOOKUP($E407,'DATA PENGUKURAN GARDU'!$A:$BS,54,0)</f>
        <v>#N/A</v>
      </c>
      <c r="BK407" s="20" t="e">
        <f t="shared" si="213"/>
        <v>#N/A</v>
      </c>
      <c r="BL407" s="20" t="e">
        <f t="shared" si="214"/>
        <v>#N/A</v>
      </c>
      <c r="BM407" s="20" t="e">
        <f t="shared" si="215"/>
        <v>#N/A</v>
      </c>
      <c r="BN407" s="25" t="e">
        <f t="shared" si="216"/>
        <v>#N/A</v>
      </c>
      <c r="BO407" s="26" t="str">
        <f t="shared" si="217"/>
        <v>0</v>
      </c>
      <c r="BP407" s="21" t="e">
        <f t="shared" si="218"/>
        <v>#VALUE!</v>
      </c>
      <c r="BQ407" s="20" t="e">
        <f t="shared" si="219"/>
        <v>#N/A</v>
      </c>
      <c r="BR407" s="20" t="e">
        <v>#N/A</v>
      </c>
      <c r="BS407" s="9" t="e">
        <v>#N/A</v>
      </c>
      <c r="BT407" s="2" t="e">
        <f t="shared" si="220"/>
        <v>#VALUE!</v>
      </c>
      <c r="BU407" s="2" t="e">
        <f t="shared" si="203"/>
        <v>#N/A</v>
      </c>
      <c r="BV407" s="2" t="e">
        <f t="shared" si="204"/>
        <v>#N/A</v>
      </c>
    </row>
    <row r="408" s="2" customFormat="1" ht="22.95" customHeight="1" spans="1:74">
      <c r="A408" s="9" t="str">
        <f t="shared" si="205"/>
        <v>K-113Induk</v>
      </c>
      <c r="B408" s="9" t="str">
        <f t="shared" si="206"/>
        <v>K-113jurusan 1</v>
      </c>
      <c r="C408" s="9" t="str">
        <f t="shared" si="207"/>
        <v>K-113jurusan 2</v>
      </c>
      <c r="D408" s="9" t="str">
        <f t="shared" si="208"/>
        <v>K-113jurusan 3</v>
      </c>
      <c r="E408" s="9" t="str">
        <f t="shared" si="209"/>
        <v>K-113jurusan 4</v>
      </c>
      <c r="F408" s="10" t="s">
        <v>528</v>
      </c>
      <c r="G408" s="10" t="s">
        <v>132</v>
      </c>
      <c r="H408" s="10" t="s">
        <v>529</v>
      </c>
      <c r="I408" s="10" t="s">
        <v>10859</v>
      </c>
      <c r="J408" s="10" t="s">
        <v>10860</v>
      </c>
      <c r="K408" s="10" t="s">
        <v>7465</v>
      </c>
      <c r="L408" s="10"/>
      <c r="M408" s="10"/>
      <c r="N408" s="14">
        <f t="shared" si="210"/>
        <v>0</v>
      </c>
      <c r="O408" s="15" t="e">
        <f t="shared" si="211"/>
        <v>#VALUE!</v>
      </c>
      <c r="P408" s="15" t="e">
        <f t="shared" si="212"/>
        <v>#VALUE!</v>
      </c>
      <c r="Q408" s="17" t="e">
        <f>VLOOKUP($A408,'DATA PENGUKURAN GARDU'!$A:$BS,42,0)</f>
        <v>#N/A</v>
      </c>
      <c r="R408" s="18" t="e">
        <f t="shared" si="221"/>
        <v>#N/A</v>
      </c>
      <c r="S408" s="17" t="e">
        <f>VLOOKUP($A408,'DATA PENGUKURAN GARDU'!$A:$BS,44,0)</f>
        <v>#N/A</v>
      </c>
      <c r="T408" s="18" t="e">
        <f t="shared" si="222"/>
        <v>#N/A</v>
      </c>
      <c r="U408" s="17" t="e">
        <f>VLOOKUP($A408,'DATA PENGUKURAN GARDU'!$A:$BS,46,0)</f>
        <v>#N/A</v>
      </c>
      <c r="V408" s="18" t="e">
        <f t="shared" si="223"/>
        <v>#N/A</v>
      </c>
      <c r="W408" s="17" t="e">
        <f>VLOOKUP($A408,'DATA PENGUKURAN GARDU'!$A:$BS,48,0)</f>
        <v>#N/A</v>
      </c>
      <c r="X408" s="17" t="e">
        <f>VLOOKUP($A408,'DATA PENGUKURAN GARDU'!$A:$BS,53,0)</f>
        <v>#N/A</v>
      </c>
      <c r="Y408" s="17" t="e">
        <f>VLOOKUP($A408,'DATA PENGUKURAN GARDU'!$A:$BS,54,0)</f>
        <v>#N/A</v>
      </c>
      <c r="Z408" s="17" t="e">
        <f>VLOOKUP($A408,'DATA PENGUKURAN GARDU'!$A:$BS,55,0)</f>
        <v>#N/A</v>
      </c>
      <c r="AA408" s="20" t="e">
        <f>VLOOKUP($B408,'DATA PENGUKURAN GARDU'!$A:$BS,42,0)</f>
        <v>#N/A</v>
      </c>
      <c r="AB408" s="21" t="e">
        <f t="shared" si="224"/>
        <v>#N/A</v>
      </c>
      <c r="AC408" s="20" t="e">
        <f>VLOOKUP($B408,'DATA PENGUKURAN GARDU'!$A:$BS,44,0)</f>
        <v>#N/A</v>
      </c>
      <c r="AD408" s="21" t="e">
        <f t="shared" si="225"/>
        <v>#N/A</v>
      </c>
      <c r="AE408" s="20" t="e">
        <f>VLOOKUP($B408,'DATA PENGUKURAN GARDU'!$A:$BS,46,0)</f>
        <v>#N/A</v>
      </c>
      <c r="AF408" s="21" t="e">
        <f t="shared" si="226"/>
        <v>#N/A</v>
      </c>
      <c r="AG408" s="20" t="e">
        <f>VLOOKUP($B408,'DATA PENGUKURAN GARDU'!$A:$BS,46,0)</f>
        <v>#N/A</v>
      </c>
      <c r="AH408" s="20" t="e">
        <f>VLOOKUP($B408,'DATA PENGUKURAN GARDU'!$A:$BS,53,0)</f>
        <v>#N/A</v>
      </c>
      <c r="AI408" s="20" t="e">
        <f>VLOOKUP($B408,'DATA PENGUKURAN GARDU'!$A:$BS,54,0)</f>
        <v>#N/A</v>
      </c>
      <c r="AJ408" s="17" t="e">
        <f>VLOOKUP($C408,'DATA PENGUKURAN GARDU'!$A:$BS,42,0)</f>
        <v>#N/A</v>
      </c>
      <c r="AK408" s="23" t="e">
        <f t="shared" si="227"/>
        <v>#N/A</v>
      </c>
      <c r="AL408" s="17" t="e">
        <f>VLOOKUP($C408,'DATA PENGUKURAN GARDU'!$A:$BS,44,0)</f>
        <v>#N/A</v>
      </c>
      <c r="AM408" s="23" t="e">
        <f t="shared" si="228"/>
        <v>#N/A</v>
      </c>
      <c r="AN408" s="17" t="e">
        <f>VLOOKUP($C408,'DATA PENGUKURAN GARDU'!$A:$BS,46,0)</f>
        <v>#N/A</v>
      </c>
      <c r="AO408" s="23" t="e">
        <f t="shared" si="229"/>
        <v>#N/A</v>
      </c>
      <c r="AP408" s="17" t="e">
        <f>VLOOKUP($C408,'DATA PENGUKURAN GARDU'!$A:$BS,46,0)</f>
        <v>#N/A</v>
      </c>
      <c r="AQ408" s="17" t="e">
        <f>VLOOKUP($C408,'DATA PENGUKURAN GARDU'!$A:$BS,53,0)</f>
        <v>#N/A</v>
      </c>
      <c r="AR408" s="17" t="e">
        <f>VLOOKUP($C408,'DATA PENGUKURAN GARDU'!$A:$BS,54,0)</f>
        <v>#N/A</v>
      </c>
      <c r="AS408" s="20" t="e">
        <f>VLOOKUP($D408,'DATA PENGUKURAN GARDU'!$A:$BS,42,0)</f>
        <v>#N/A</v>
      </c>
      <c r="AT408" s="21" t="e">
        <f t="shared" si="230"/>
        <v>#N/A</v>
      </c>
      <c r="AU408" s="20" t="e">
        <f>VLOOKUP($D408,'DATA PENGUKURAN GARDU'!$A:$BS,44,0)</f>
        <v>#N/A</v>
      </c>
      <c r="AV408" s="21" t="e">
        <f t="shared" si="231"/>
        <v>#N/A</v>
      </c>
      <c r="AW408" s="20" t="e">
        <f>VLOOKUP($D408,'DATA PENGUKURAN GARDU'!$A:$BS,46,0)</f>
        <v>#N/A</v>
      </c>
      <c r="AX408" s="21" t="e">
        <f t="shared" si="232"/>
        <v>#N/A</v>
      </c>
      <c r="AY408" s="20" t="e">
        <f>VLOOKUP($D408,'DATA PENGUKURAN GARDU'!$A:$BS,46,0)</f>
        <v>#N/A</v>
      </c>
      <c r="AZ408" s="20" t="e">
        <f>VLOOKUP($D408,'DATA PENGUKURAN GARDU'!$A:$BS,53,0)</f>
        <v>#N/A</v>
      </c>
      <c r="BA408" s="20" t="e">
        <f>VLOOKUP($D408,'DATA PENGUKURAN GARDU'!$A:$BS,54,0)</f>
        <v>#N/A</v>
      </c>
      <c r="BB408" s="17" t="e">
        <f>VLOOKUP($E408,'DATA PENGUKURAN GARDU'!$A:$BS,42,0)</f>
        <v>#N/A</v>
      </c>
      <c r="BC408" s="23" t="e">
        <f t="shared" si="233"/>
        <v>#N/A</v>
      </c>
      <c r="BD408" s="17" t="e">
        <f>VLOOKUP($E408,'DATA PENGUKURAN GARDU'!$A:$BS,44,0)</f>
        <v>#N/A</v>
      </c>
      <c r="BE408" s="23" t="e">
        <f t="shared" si="234"/>
        <v>#N/A</v>
      </c>
      <c r="BF408" s="17" t="e">
        <f>VLOOKUP($E408,'DATA PENGUKURAN GARDU'!$A:$BS,46,0)</f>
        <v>#N/A</v>
      </c>
      <c r="BG408" s="23" t="e">
        <f t="shared" si="235"/>
        <v>#N/A</v>
      </c>
      <c r="BH408" s="17" t="e">
        <f>VLOOKUP($E408,'DATA PENGUKURAN GARDU'!$A:$BS,46,0)</f>
        <v>#N/A</v>
      </c>
      <c r="BI408" s="17" t="e">
        <f>VLOOKUP($E408,'DATA PENGUKURAN GARDU'!$A:$BS,53,0)</f>
        <v>#N/A</v>
      </c>
      <c r="BJ408" s="17" t="e">
        <f>VLOOKUP($E408,'DATA PENGUKURAN GARDU'!$A:$BS,54,0)</f>
        <v>#N/A</v>
      </c>
      <c r="BK408" s="20" t="e">
        <f t="shared" si="213"/>
        <v>#N/A</v>
      </c>
      <c r="BL408" s="20" t="e">
        <f t="shared" si="214"/>
        <v>#N/A</v>
      </c>
      <c r="BM408" s="20" t="e">
        <f t="shared" si="215"/>
        <v>#N/A</v>
      </c>
      <c r="BN408" s="25" t="e">
        <f t="shared" si="216"/>
        <v>#N/A</v>
      </c>
      <c r="BO408" s="26" t="str">
        <f t="shared" si="217"/>
        <v>0</v>
      </c>
      <c r="BP408" s="21" t="e">
        <f t="shared" si="218"/>
        <v>#VALUE!</v>
      </c>
      <c r="BQ408" s="20" t="e">
        <f t="shared" si="219"/>
        <v>#N/A</v>
      </c>
      <c r="BR408" s="20" t="e">
        <v>#N/A</v>
      </c>
      <c r="BS408" s="9" t="e">
        <v>#N/A</v>
      </c>
      <c r="BT408" s="2" t="e">
        <f t="shared" si="220"/>
        <v>#VALUE!</v>
      </c>
      <c r="BU408" s="2" t="e">
        <f t="shared" si="203"/>
        <v>#N/A</v>
      </c>
      <c r="BV408" s="2" t="e">
        <f t="shared" si="204"/>
        <v>#N/A</v>
      </c>
    </row>
    <row r="409" s="2" customFormat="1" ht="22.95" customHeight="1" spans="1:74">
      <c r="A409" s="9" t="str">
        <f t="shared" si="205"/>
        <v>K-115Induk</v>
      </c>
      <c r="B409" s="9" t="str">
        <f t="shared" si="206"/>
        <v>K-115jurusan 1</v>
      </c>
      <c r="C409" s="9" t="str">
        <f t="shared" si="207"/>
        <v>K-115jurusan 2</v>
      </c>
      <c r="D409" s="9" t="str">
        <f t="shared" si="208"/>
        <v>K-115jurusan 3</v>
      </c>
      <c r="E409" s="9" t="str">
        <f t="shared" si="209"/>
        <v>K-115jurusan 4</v>
      </c>
      <c r="F409" s="10" t="s">
        <v>448</v>
      </c>
      <c r="G409" s="10" t="s">
        <v>132</v>
      </c>
      <c r="H409" s="10" t="s">
        <v>530</v>
      </c>
      <c r="I409" s="10" t="s">
        <v>10861</v>
      </c>
      <c r="J409" s="10" t="s">
        <v>10862</v>
      </c>
      <c r="K409" s="10" t="s">
        <v>7465</v>
      </c>
      <c r="L409" s="10"/>
      <c r="M409" s="10"/>
      <c r="N409" s="14">
        <f t="shared" si="210"/>
        <v>0</v>
      </c>
      <c r="O409" s="15" t="e">
        <f t="shared" si="211"/>
        <v>#VALUE!</v>
      </c>
      <c r="P409" s="15" t="e">
        <f t="shared" si="212"/>
        <v>#VALUE!</v>
      </c>
      <c r="Q409" s="17" t="e">
        <f>VLOOKUP($A409,'DATA PENGUKURAN GARDU'!$A:$BS,42,0)</f>
        <v>#N/A</v>
      </c>
      <c r="R409" s="18" t="e">
        <f t="shared" si="221"/>
        <v>#N/A</v>
      </c>
      <c r="S409" s="17" t="e">
        <f>VLOOKUP($A409,'DATA PENGUKURAN GARDU'!$A:$BS,44,0)</f>
        <v>#N/A</v>
      </c>
      <c r="T409" s="18" t="e">
        <f t="shared" si="222"/>
        <v>#N/A</v>
      </c>
      <c r="U409" s="17" t="e">
        <f>VLOOKUP($A409,'DATA PENGUKURAN GARDU'!$A:$BS,46,0)</f>
        <v>#N/A</v>
      </c>
      <c r="V409" s="18" t="e">
        <f t="shared" si="223"/>
        <v>#N/A</v>
      </c>
      <c r="W409" s="17" t="e">
        <f>VLOOKUP($A409,'DATA PENGUKURAN GARDU'!$A:$BS,48,0)</f>
        <v>#N/A</v>
      </c>
      <c r="X409" s="17" t="e">
        <f>VLOOKUP($A409,'DATA PENGUKURAN GARDU'!$A:$BS,53,0)</f>
        <v>#N/A</v>
      </c>
      <c r="Y409" s="17" t="e">
        <f>VLOOKUP($A409,'DATA PENGUKURAN GARDU'!$A:$BS,54,0)</f>
        <v>#N/A</v>
      </c>
      <c r="Z409" s="17" t="e">
        <f>VLOOKUP($A409,'DATA PENGUKURAN GARDU'!$A:$BS,55,0)</f>
        <v>#N/A</v>
      </c>
      <c r="AA409" s="20" t="e">
        <f>VLOOKUP($B409,'DATA PENGUKURAN GARDU'!$A:$BS,42,0)</f>
        <v>#N/A</v>
      </c>
      <c r="AB409" s="21" t="e">
        <f t="shared" si="224"/>
        <v>#N/A</v>
      </c>
      <c r="AC409" s="20" t="e">
        <f>VLOOKUP($B409,'DATA PENGUKURAN GARDU'!$A:$BS,44,0)</f>
        <v>#N/A</v>
      </c>
      <c r="AD409" s="21" t="e">
        <f t="shared" si="225"/>
        <v>#N/A</v>
      </c>
      <c r="AE409" s="20" t="e">
        <f>VLOOKUP($B409,'DATA PENGUKURAN GARDU'!$A:$BS,46,0)</f>
        <v>#N/A</v>
      </c>
      <c r="AF409" s="21" t="e">
        <f t="shared" si="226"/>
        <v>#N/A</v>
      </c>
      <c r="AG409" s="20" t="e">
        <f>VLOOKUP($B409,'DATA PENGUKURAN GARDU'!$A:$BS,46,0)</f>
        <v>#N/A</v>
      </c>
      <c r="AH409" s="20" t="e">
        <f>VLOOKUP($B409,'DATA PENGUKURAN GARDU'!$A:$BS,53,0)</f>
        <v>#N/A</v>
      </c>
      <c r="AI409" s="20" t="e">
        <f>VLOOKUP($B409,'DATA PENGUKURAN GARDU'!$A:$BS,54,0)</f>
        <v>#N/A</v>
      </c>
      <c r="AJ409" s="17" t="e">
        <f>VLOOKUP($C409,'DATA PENGUKURAN GARDU'!$A:$BS,42,0)</f>
        <v>#N/A</v>
      </c>
      <c r="AK409" s="23" t="e">
        <f t="shared" si="227"/>
        <v>#N/A</v>
      </c>
      <c r="AL409" s="17" t="e">
        <f>VLOOKUP($C409,'DATA PENGUKURAN GARDU'!$A:$BS,44,0)</f>
        <v>#N/A</v>
      </c>
      <c r="AM409" s="23" t="e">
        <f t="shared" si="228"/>
        <v>#N/A</v>
      </c>
      <c r="AN409" s="17" t="e">
        <f>VLOOKUP($C409,'DATA PENGUKURAN GARDU'!$A:$BS,46,0)</f>
        <v>#N/A</v>
      </c>
      <c r="AO409" s="23" t="e">
        <f t="shared" si="229"/>
        <v>#N/A</v>
      </c>
      <c r="AP409" s="17" t="e">
        <f>VLOOKUP($C409,'DATA PENGUKURAN GARDU'!$A:$BS,46,0)</f>
        <v>#N/A</v>
      </c>
      <c r="AQ409" s="17" t="e">
        <f>VLOOKUP($C409,'DATA PENGUKURAN GARDU'!$A:$BS,53,0)</f>
        <v>#N/A</v>
      </c>
      <c r="AR409" s="17" t="e">
        <f>VLOOKUP($C409,'DATA PENGUKURAN GARDU'!$A:$BS,54,0)</f>
        <v>#N/A</v>
      </c>
      <c r="AS409" s="20" t="e">
        <f>VLOOKUP($D409,'DATA PENGUKURAN GARDU'!$A:$BS,42,0)</f>
        <v>#N/A</v>
      </c>
      <c r="AT409" s="21" t="e">
        <f t="shared" si="230"/>
        <v>#N/A</v>
      </c>
      <c r="AU409" s="20" t="e">
        <f>VLOOKUP($D409,'DATA PENGUKURAN GARDU'!$A:$BS,44,0)</f>
        <v>#N/A</v>
      </c>
      <c r="AV409" s="21" t="e">
        <f t="shared" si="231"/>
        <v>#N/A</v>
      </c>
      <c r="AW409" s="20" t="e">
        <f>VLOOKUP($D409,'DATA PENGUKURAN GARDU'!$A:$BS,46,0)</f>
        <v>#N/A</v>
      </c>
      <c r="AX409" s="21" t="e">
        <f t="shared" si="232"/>
        <v>#N/A</v>
      </c>
      <c r="AY409" s="20" t="e">
        <f>VLOOKUP($D409,'DATA PENGUKURAN GARDU'!$A:$BS,46,0)</f>
        <v>#N/A</v>
      </c>
      <c r="AZ409" s="20" t="e">
        <f>VLOOKUP($D409,'DATA PENGUKURAN GARDU'!$A:$BS,53,0)</f>
        <v>#N/A</v>
      </c>
      <c r="BA409" s="20" t="e">
        <f>VLOOKUP($D409,'DATA PENGUKURAN GARDU'!$A:$BS,54,0)</f>
        <v>#N/A</v>
      </c>
      <c r="BB409" s="17" t="e">
        <f>VLOOKUP($E409,'DATA PENGUKURAN GARDU'!$A:$BS,42,0)</f>
        <v>#N/A</v>
      </c>
      <c r="BC409" s="23" t="e">
        <f t="shared" si="233"/>
        <v>#N/A</v>
      </c>
      <c r="BD409" s="17" t="e">
        <f>VLOOKUP($E409,'DATA PENGUKURAN GARDU'!$A:$BS,44,0)</f>
        <v>#N/A</v>
      </c>
      <c r="BE409" s="23" t="e">
        <f t="shared" si="234"/>
        <v>#N/A</v>
      </c>
      <c r="BF409" s="17" t="e">
        <f>VLOOKUP($E409,'DATA PENGUKURAN GARDU'!$A:$BS,46,0)</f>
        <v>#N/A</v>
      </c>
      <c r="BG409" s="23" t="e">
        <f t="shared" si="235"/>
        <v>#N/A</v>
      </c>
      <c r="BH409" s="17" t="e">
        <f>VLOOKUP($E409,'DATA PENGUKURAN GARDU'!$A:$BS,46,0)</f>
        <v>#N/A</v>
      </c>
      <c r="BI409" s="17" t="e">
        <f>VLOOKUP($E409,'DATA PENGUKURAN GARDU'!$A:$BS,53,0)</f>
        <v>#N/A</v>
      </c>
      <c r="BJ409" s="17" t="e">
        <f>VLOOKUP($E409,'DATA PENGUKURAN GARDU'!$A:$BS,54,0)</f>
        <v>#N/A</v>
      </c>
      <c r="BK409" s="20" t="e">
        <f t="shared" si="213"/>
        <v>#N/A</v>
      </c>
      <c r="BL409" s="20" t="e">
        <f t="shared" si="214"/>
        <v>#N/A</v>
      </c>
      <c r="BM409" s="20" t="e">
        <f t="shared" si="215"/>
        <v>#N/A</v>
      </c>
      <c r="BN409" s="25" t="e">
        <f t="shared" si="216"/>
        <v>#N/A</v>
      </c>
      <c r="BO409" s="26" t="str">
        <f t="shared" si="217"/>
        <v>0</v>
      </c>
      <c r="BP409" s="21" t="e">
        <f t="shared" si="218"/>
        <v>#VALUE!</v>
      </c>
      <c r="BQ409" s="20" t="e">
        <f t="shared" si="219"/>
        <v>#N/A</v>
      </c>
      <c r="BR409" s="20" t="e">
        <v>#N/A</v>
      </c>
      <c r="BS409" s="9" t="e">
        <v>#N/A</v>
      </c>
      <c r="BT409" s="2" t="e">
        <f t="shared" si="220"/>
        <v>#VALUE!</v>
      </c>
      <c r="BU409" s="2" t="e">
        <f t="shared" si="203"/>
        <v>#N/A</v>
      </c>
      <c r="BV409" s="2" t="e">
        <f t="shared" si="204"/>
        <v>#N/A</v>
      </c>
    </row>
    <row r="410" s="2" customFormat="1" ht="22.95" customHeight="1" spans="1:74">
      <c r="A410" s="9" t="str">
        <f t="shared" si="205"/>
        <v>K-121Induk</v>
      </c>
      <c r="B410" s="9" t="str">
        <f t="shared" si="206"/>
        <v>K-121jurusan 1</v>
      </c>
      <c r="C410" s="9" t="str">
        <f t="shared" si="207"/>
        <v>K-121jurusan 2</v>
      </c>
      <c r="D410" s="9" t="str">
        <f t="shared" si="208"/>
        <v>K-121jurusan 3</v>
      </c>
      <c r="E410" s="9" t="str">
        <f t="shared" si="209"/>
        <v>K-121jurusan 4</v>
      </c>
      <c r="F410" s="10" t="s">
        <v>462</v>
      </c>
      <c r="G410" s="10" t="s">
        <v>132</v>
      </c>
      <c r="H410" s="10" t="s">
        <v>531</v>
      </c>
      <c r="I410" s="10" t="s">
        <v>10863</v>
      </c>
      <c r="J410" s="10" t="s">
        <v>10864</v>
      </c>
      <c r="K410" s="10" t="s">
        <v>7465</v>
      </c>
      <c r="L410" s="10"/>
      <c r="M410" s="10"/>
      <c r="N410" s="14">
        <f t="shared" si="210"/>
        <v>0</v>
      </c>
      <c r="O410" s="15" t="e">
        <f t="shared" si="211"/>
        <v>#VALUE!</v>
      </c>
      <c r="P410" s="15" t="e">
        <f t="shared" si="212"/>
        <v>#VALUE!</v>
      </c>
      <c r="Q410" s="17" t="e">
        <f>VLOOKUP($A410,'DATA PENGUKURAN GARDU'!$A:$BS,42,0)</f>
        <v>#N/A</v>
      </c>
      <c r="R410" s="18" t="e">
        <f t="shared" si="221"/>
        <v>#N/A</v>
      </c>
      <c r="S410" s="17" t="e">
        <f>VLOOKUP($A410,'DATA PENGUKURAN GARDU'!$A:$BS,44,0)</f>
        <v>#N/A</v>
      </c>
      <c r="T410" s="18" t="e">
        <f t="shared" si="222"/>
        <v>#N/A</v>
      </c>
      <c r="U410" s="17" t="e">
        <f>VLOOKUP($A410,'DATA PENGUKURAN GARDU'!$A:$BS,46,0)</f>
        <v>#N/A</v>
      </c>
      <c r="V410" s="18" t="e">
        <f t="shared" si="223"/>
        <v>#N/A</v>
      </c>
      <c r="W410" s="17" t="e">
        <f>VLOOKUP($A410,'DATA PENGUKURAN GARDU'!$A:$BS,48,0)</f>
        <v>#N/A</v>
      </c>
      <c r="X410" s="17" t="e">
        <f>VLOOKUP($A410,'DATA PENGUKURAN GARDU'!$A:$BS,53,0)</f>
        <v>#N/A</v>
      </c>
      <c r="Y410" s="17" t="e">
        <f>VLOOKUP($A410,'DATA PENGUKURAN GARDU'!$A:$BS,54,0)</f>
        <v>#N/A</v>
      </c>
      <c r="Z410" s="17" t="e">
        <f>VLOOKUP($A410,'DATA PENGUKURAN GARDU'!$A:$BS,55,0)</f>
        <v>#N/A</v>
      </c>
      <c r="AA410" s="20" t="e">
        <f>VLOOKUP($B410,'DATA PENGUKURAN GARDU'!$A:$BS,42,0)</f>
        <v>#N/A</v>
      </c>
      <c r="AB410" s="21" t="e">
        <f t="shared" si="224"/>
        <v>#N/A</v>
      </c>
      <c r="AC410" s="20" t="e">
        <f>VLOOKUP($B410,'DATA PENGUKURAN GARDU'!$A:$BS,44,0)</f>
        <v>#N/A</v>
      </c>
      <c r="AD410" s="21" t="e">
        <f t="shared" si="225"/>
        <v>#N/A</v>
      </c>
      <c r="AE410" s="20" t="e">
        <f>VLOOKUP($B410,'DATA PENGUKURAN GARDU'!$A:$BS,46,0)</f>
        <v>#N/A</v>
      </c>
      <c r="AF410" s="21" t="e">
        <f t="shared" si="226"/>
        <v>#N/A</v>
      </c>
      <c r="AG410" s="20" t="e">
        <f>VLOOKUP($B410,'DATA PENGUKURAN GARDU'!$A:$BS,46,0)</f>
        <v>#N/A</v>
      </c>
      <c r="AH410" s="20" t="e">
        <f>VLOOKUP($B410,'DATA PENGUKURAN GARDU'!$A:$BS,53,0)</f>
        <v>#N/A</v>
      </c>
      <c r="AI410" s="20" t="e">
        <f>VLOOKUP($B410,'DATA PENGUKURAN GARDU'!$A:$BS,54,0)</f>
        <v>#N/A</v>
      </c>
      <c r="AJ410" s="17" t="e">
        <f>VLOOKUP($C410,'DATA PENGUKURAN GARDU'!$A:$BS,42,0)</f>
        <v>#N/A</v>
      </c>
      <c r="AK410" s="23" t="e">
        <f t="shared" si="227"/>
        <v>#N/A</v>
      </c>
      <c r="AL410" s="17" t="e">
        <f>VLOOKUP($C410,'DATA PENGUKURAN GARDU'!$A:$BS,44,0)</f>
        <v>#N/A</v>
      </c>
      <c r="AM410" s="23" t="e">
        <f t="shared" si="228"/>
        <v>#N/A</v>
      </c>
      <c r="AN410" s="17" t="e">
        <f>VLOOKUP($C410,'DATA PENGUKURAN GARDU'!$A:$BS,46,0)</f>
        <v>#N/A</v>
      </c>
      <c r="AO410" s="23" t="e">
        <f t="shared" si="229"/>
        <v>#N/A</v>
      </c>
      <c r="AP410" s="17" t="e">
        <f>VLOOKUP($C410,'DATA PENGUKURAN GARDU'!$A:$BS,46,0)</f>
        <v>#N/A</v>
      </c>
      <c r="AQ410" s="17" t="e">
        <f>VLOOKUP($C410,'DATA PENGUKURAN GARDU'!$A:$BS,53,0)</f>
        <v>#N/A</v>
      </c>
      <c r="AR410" s="17" t="e">
        <f>VLOOKUP($C410,'DATA PENGUKURAN GARDU'!$A:$BS,54,0)</f>
        <v>#N/A</v>
      </c>
      <c r="AS410" s="20" t="e">
        <f>VLOOKUP($D410,'DATA PENGUKURAN GARDU'!$A:$BS,42,0)</f>
        <v>#N/A</v>
      </c>
      <c r="AT410" s="21" t="e">
        <f t="shared" si="230"/>
        <v>#N/A</v>
      </c>
      <c r="AU410" s="20" t="e">
        <f>VLOOKUP($D410,'DATA PENGUKURAN GARDU'!$A:$BS,44,0)</f>
        <v>#N/A</v>
      </c>
      <c r="AV410" s="21" t="e">
        <f t="shared" si="231"/>
        <v>#N/A</v>
      </c>
      <c r="AW410" s="20" t="e">
        <f>VLOOKUP($D410,'DATA PENGUKURAN GARDU'!$A:$BS,46,0)</f>
        <v>#N/A</v>
      </c>
      <c r="AX410" s="21" t="e">
        <f t="shared" si="232"/>
        <v>#N/A</v>
      </c>
      <c r="AY410" s="20" t="e">
        <f>VLOOKUP($D410,'DATA PENGUKURAN GARDU'!$A:$BS,46,0)</f>
        <v>#N/A</v>
      </c>
      <c r="AZ410" s="20" t="e">
        <f>VLOOKUP($D410,'DATA PENGUKURAN GARDU'!$A:$BS,53,0)</f>
        <v>#N/A</v>
      </c>
      <c r="BA410" s="20" t="e">
        <f>VLOOKUP($D410,'DATA PENGUKURAN GARDU'!$A:$BS,54,0)</f>
        <v>#N/A</v>
      </c>
      <c r="BB410" s="17" t="e">
        <f>VLOOKUP($E410,'DATA PENGUKURAN GARDU'!$A:$BS,42,0)</f>
        <v>#N/A</v>
      </c>
      <c r="BC410" s="23" t="e">
        <f t="shared" si="233"/>
        <v>#N/A</v>
      </c>
      <c r="BD410" s="17" t="e">
        <f>VLOOKUP($E410,'DATA PENGUKURAN GARDU'!$A:$BS,44,0)</f>
        <v>#N/A</v>
      </c>
      <c r="BE410" s="23" t="e">
        <f t="shared" si="234"/>
        <v>#N/A</v>
      </c>
      <c r="BF410" s="17" t="e">
        <f>VLOOKUP($E410,'DATA PENGUKURAN GARDU'!$A:$BS,46,0)</f>
        <v>#N/A</v>
      </c>
      <c r="BG410" s="23" t="e">
        <f t="shared" si="235"/>
        <v>#N/A</v>
      </c>
      <c r="BH410" s="17" t="e">
        <f>VLOOKUP($E410,'DATA PENGUKURAN GARDU'!$A:$BS,46,0)</f>
        <v>#N/A</v>
      </c>
      <c r="BI410" s="17" t="e">
        <f>VLOOKUP($E410,'DATA PENGUKURAN GARDU'!$A:$BS,53,0)</f>
        <v>#N/A</v>
      </c>
      <c r="BJ410" s="17" t="e">
        <f>VLOOKUP($E410,'DATA PENGUKURAN GARDU'!$A:$BS,54,0)</f>
        <v>#N/A</v>
      </c>
      <c r="BK410" s="20" t="e">
        <f t="shared" si="213"/>
        <v>#N/A</v>
      </c>
      <c r="BL410" s="20" t="e">
        <f t="shared" si="214"/>
        <v>#N/A</v>
      </c>
      <c r="BM410" s="20" t="e">
        <f t="shared" si="215"/>
        <v>#N/A</v>
      </c>
      <c r="BN410" s="25" t="e">
        <f t="shared" si="216"/>
        <v>#N/A</v>
      </c>
      <c r="BO410" s="26" t="str">
        <f t="shared" si="217"/>
        <v>0</v>
      </c>
      <c r="BP410" s="21" t="e">
        <f t="shared" si="218"/>
        <v>#VALUE!</v>
      </c>
      <c r="BQ410" s="20" t="e">
        <f t="shared" si="219"/>
        <v>#N/A</v>
      </c>
      <c r="BR410" s="20" t="e">
        <v>#N/A</v>
      </c>
      <c r="BS410" s="9" t="e">
        <v>#N/A</v>
      </c>
      <c r="BT410" s="2" t="e">
        <f t="shared" si="220"/>
        <v>#VALUE!</v>
      </c>
      <c r="BU410" s="2" t="e">
        <f t="shared" si="203"/>
        <v>#N/A</v>
      </c>
      <c r="BV410" s="2" t="e">
        <f t="shared" si="204"/>
        <v>#N/A</v>
      </c>
    </row>
    <row r="411" s="2" customFormat="1" ht="22.95" customHeight="1" spans="1:74">
      <c r="A411" s="9" t="str">
        <f t="shared" si="205"/>
        <v>K-123Induk</v>
      </c>
      <c r="B411" s="9" t="str">
        <f t="shared" si="206"/>
        <v>K-123jurusan 1</v>
      </c>
      <c r="C411" s="9" t="str">
        <f t="shared" si="207"/>
        <v>K-123jurusan 2</v>
      </c>
      <c r="D411" s="9" t="str">
        <f t="shared" si="208"/>
        <v>K-123jurusan 3</v>
      </c>
      <c r="E411" s="9" t="str">
        <f t="shared" si="209"/>
        <v>K-123jurusan 4</v>
      </c>
      <c r="F411" s="10" t="s">
        <v>462</v>
      </c>
      <c r="G411" s="10" t="s">
        <v>132</v>
      </c>
      <c r="H411" s="10" t="s">
        <v>532</v>
      </c>
      <c r="I411" s="10" t="s">
        <v>10865</v>
      </c>
      <c r="J411" s="10" t="s">
        <v>10866</v>
      </c>
      <c r="K411" s="10" t="s">
        <v>7465</v>
      </c>
      <c r="L411" s="10"/>
      <c r="M411" s="10"/>
      <c r="N411" s="14">
        <f t="shared" si="210"/>
        <v>0</v>
      </c>
      <c r="O411" s="15" t="e">
        <f t="shared" si="211"/>
        <v>#VALUE!</v>
      </c>
      <c r="P411" s="15" t="e">
        <f t="shared" si="212"/>
        <v>#VALUE!</v>
      </c>
      <c r="Q411" s="17" t="e">
        <f>VLOOKUP($A411,'DATA PENGUKURAN GARDU'!$A:$BS,42,0)</f>
        <v>#N/A</v>
      </c>
      <c r="R411" s="18" t="e">
        <f t="shared" si="221"/>
        <v>#N/A</v>
      </c>
      <c r="S411" s="17" t="e">
        <f>VLOOKUP($A411,'DATA PENGUKURAN GARDU'!$A:$BS,44,0)</f>
        <v>#N/A</v>
      </c>
      <c r="T411" s="18" t="e">
        <f t="shared" si="222"/>
        <v>#N/A</v>
      </c>
      <c r="U411" s="17" t="e">
        <f>VLOOKUP($A411,'DATA PENGUKURAN GARDU'!$A:$BS,46,0)</f>
        <v>#N/A</v>
      </c>
      <c r="V411" s="18" t="e">
        <f t="shared" si="223"/>
        <v>#N/A</v>
      </c>
      <c r="W411" s="17" t="e">
        <f>VLOOKUP($A411,'DATA PENGUKURAN GARDU'!$A:$BS,48,0)</f>
        <v>#N/A</v>
      </c>
      <c r="X411" s="17" t="e">
        <f>VLOOKUP($A411,'DATA PENGUKURAN GARDU'!$A:$BS,53,0)</f>
        <v>#N/A</v>
      </c>
      <c r="Y411" s="17" t="e">
        <f>VLOOKUP($A411,'DATA PENGUKURAN GARDU'!$A:$BS,54,0)</f>
        <v>#N/A</v>
      </c>
      <c r="Z411" s="17" t="e">
        <f>VLOOKUP($A411,'DATA PENGUKURAN GARDU'!$A:$BS,55,0)</f>
        <v>#N/A</v>
      </c>
      <c r="AA411" s="20" t="e">
        <f>VLOOKUP($B411,'DATA PENGUKURAN GARDU'!$A:$BS,42,0)</f>
        <v>#N/A</v>
      </c>
      <c r="AB411" s="21" t="e">
        <f t="shared" si="224"/>
        <v>#N/A</v>
      </c>
      <c r="AC411" s="20" t="e">
        <f>VLOOKUP($B411,'DATA PENGUKURAN GARDU'!$A:$BS,44,0)</f>
        <v>#N/A</v>
      </c>
      <c r="AD411" s="21" t="e">
        <f t="shared" si="225"/>
        <v>#N/A</v>
      </c>
      <c r="AE411" s="20" t="e">
        <f>VLOOKUP($B411,'DATA PENGUKURAN GARDU'!$A:$BS,46,0)</f>
        <v>#N/A</v>
      </c>
      <c r="AF411" s="21" t="e">
        <f t="shared" si="226"/>
        <v>#N/A</v>
      </c>
      <c r="AG411" s="20" t="e">
        <f>VLOOKUP($B411,'DATA PENGUKURAN GARDU'!$A:$BS,46,0)</f>
        <v>#N/A</v>
      </c>
      <c r="AH411" s="20" t="e">
        <f>VLOOKUP($B411,'DATA PENGUKURAN GARDU'!$A:$BS,53,0)</f>
        <v>#N/A</v>
      </c>
      <c r="AI411" s="20" t="e">
        <f>VLOOKUP($B411,'DATA PENGUKURAN GARDU'!$A:$BS,54,0)</f>
        <v>#N/A</v>
      </c>
      <c r="AJ411" s="17" t="e">
        <f>VLOOKUP($C411,'DATA PENGUKURAN GARDU'!$A:$BS,42,0)</f>
        <v>#N/A</v>
      </c>
      <c r="AK411" s="23" t="e">
        <f t="shared" si="227"/>
        <v>#N/A</v>
      </c>
      <c r="AL411" s="17" t="e">
        <f>VLOOKUP($C411,'DATA PENGUKURAN GARDU'!$A:$BS,44,0)</f>
        <v>#N/A</v>
      </c>
      <c r="AM411" s="23" t="e">
        <f t="shared" si="228"/>
        <v>#N/A</v>
      </c>
      <c r="AN411" s="17" t="e">
        <f>VLOOKUP($C411,'DATA PENGUKURAN GARDU'!$A:$BS,46,0)</f>
        <v>#N/A</v>
      </c>
      <c r="AO411" s="23" t="e">
        <f t="shared" si="229"/>
        <v>#N/A</v>
      </c>
      <c r="AP411" s="17" t="e">
        <f>VLOOKUP($C411,'DATA PENGUKURAN GARDU'!$A:$BS,46,0)</f>
        <v>#N/A</v>
      </c>
      <c r="AQ411" s="17" t="e">
        <f>VLOOKUP($C411,'DATA PENGUKURAN GARDU'!$A:$BS,53,0)</f>
        <v>#N/A</v>
      </c>
      <c r="AR411" s="17" t="e">
        <f>VLOOKUP($C411,'DATA PENGUKURAN GARDU'!$A:$BS,54,0)</f>
        <v>#N/A</v>
      </c>
      <c r="AS411" s="20" t="e">
        <f>VLOOKUP($D411,'DATA PENGUKURAN GARDU'!$A:$BS,42,0)</f>
        <v>#N/A</v>
      </c>
      <c r="AT411" s="21" t="e">
        <f t="shared" si="230"/>
        <v>#N/A</v>
      </c>
      <c r="AU411" s="20" t="e">
        <f>VLOOKUP($D411,'DATA PENGUKURAN GARDU'!$A:$BS,44,0)</f>
        <v>#N/A</v>
      </c>
      <c r="AV411" s="21" t="e">
        <f t="shared" si="231"/>
        <v>#N/A</v>
      </c>
      <c r="AW411" s="20" t="e">
        <f>VLOOKUP($D411,'DATA PENGUKURAN GARDU'!$A:$BS,46,0)</f>
        <v>#N/A</v>
      </c>
      <c r="AX411" s="21" t="e">
        <f t="shared" si="232"/>
        <v>#N/A</v>
      </c>
      <c r="AY411" s="20" t="e">
        <f>VLOOKUP($D411,'DATA PENGUKURAN GARDU'!$A:$BS,46,0)</f>
        <v>#N/A</v>
      </c>
      <c r="AZ411" s="20" t="e">
        <f>VLOOKUP($D411,'DATA PENGUKURAN GARDU'!$A:$BS,53,0)</f>
        <v>#N/A</v>
      </c>
      <c r="BA411" s="20" t="e">
        <f>VLOOKUP($D411,'DATA PENGUKURAN GARDU'!$A:$BS,54,0)</f>
        <v>#N/A</v>
      </c>
      <c r="BB411" s="17" t="e">
        <f>VLOOKUP($E411,'DATA PENGUKURAN GARDU'!$A:$BS,42,0)</f>
        <v>#N/A</v>
      </c>
      <c r="BC411" s="23" t="e">
        <f t="shared" si="233"/>
        <v>#N/A</v>
      </c>
      <c r="BD411" s="17" t="e">
        <f>VLOOKUP($E411,'DATA PENGUKURAN GARDU'!$A:$BS,44,0)</f>
        <v>#N/A</v>
      </c>
      <c r="BE411" s="23" t="e">
        <f t="shared" si="234"/>
        <v>#N/A</v>
      </c>
      <c r="BF411" s="17" t="e">
        <f>VLOOKUP($E411,'DATA PENGUKURAN GARDU'!$A:$BS,46,0)</f>
        <v>#N/A</v>
      </c>
      <c r="BG411" s="23" t="e">
        <f t="shared" si="235"/>
        <v>#N/A</v>
      </c>
      <c r="BH411" s="17" t="e">
        <f>VLOOKUP($E411,'DATA PENGUKURAN GARDU'!$A:$BS,46,0)</f>
        <v>#N/A</v>
      </c>
      <c r="BI411" s="17" t="e">
        <f>VLOOKUP($E411,'DATA PENGUKURAN GARDU'!$A:$BS,53,0)</f>
        <v>#N/A</v>
      </c>
      <c r="BJ411" s="17" t="e">
        <f>VLOOKUP($E411,'DATA PENGUKURAN GARDU'!$A:$BS,54,0)</f>
        <v>#N/A</v>
      </c>
      <c r="BK411" s="20" t="e">
        <f t="shared" si="213"/>
        <v>#N/A</v>
      </c>
      <c r="BL411" s="20" t="e">
        <f t="shared" si="214"/>
        <v>#N/A</v>
      </c>
      <c r="BM411" s="20" t="e">
        <f t="shared" si="215"/>
        <v>#N/A</v>
      </c>
      <c r="BN411" s="25" t="e">
        <f t="shared" si="216"/>
        <v>#N/A</v>
      </c>
      <c r="BO411" s="26" t="str">
        <f t="shared" si="217"/>
        <v>0</v>
      </c>
      <c r="BP411" s="21" t="e">
        <f t="shared" si="218"/>
        <v>#VALUE!</v>
      </c>
      <c r="BQ411" s="20" t="e">
        <f t="shared" si="219"/>
        <v>#N/A</v>
      </c>
      <c r="BR411" s="20" t="e">
        <v>#N/A</v>
      </c>
      <c r="BS411" s="9" t="e">
        <v>#N/A</v>
      </c>
      <c r="BT411" s="2" t="e">
        <f t="shared" si="220"/>
        <v>#VALUE!</v>
      </c>
      <c r="BU411" s="2" t="e">
        <f t="shared" si="203"/>
        <v>#N/A</v>
      </c>
      <c r="BV411" s="2" t="e">
        <f t="shared" si="204"/>
        <v>#N/A</v>
      </c>
    </row>
    <row r="412" s="2" customFormat="1" ht="22.95" customHeight="1" spans="1:74">
      <c r="A412" s="9" t="str">
        <f t="shared" si="205"/>
        <v>M 126Induk</v>
      </c>
      <c r="B412" s="9" t="str">
        <f t="shared" si="206"/>
        <v>M 126jurusan 1</v>
      </c>
      <c r="C412" s="9" t="str">
        <f t="shared" si="207"/>
        <v>M 126jurusan 2</v>
      </c>
      <c r="D412" s="9" t="str">
        <f t="shared" si="208"/>
        <v>M 126jurusan 3</v>
      </c>
      <c r="E412" s="9" t="str">
        <f t="shared" si="209"/>
        <v>M 126jurusan 4</v>
      </c>
      <c r="F412" s="10" t="s">
        <v>131</v>
      </c>
      <c r="G412" s="10" t="s">
        <v>131</v>
      </c>
      <c r="H412" s="10" t="s">
        <v>533</v>
      </c>
      <c r="I412" s="10" t="s">
        <v>10867</v>
      </c>
      <c r="J412" s="10" t="s">
        <v>10868</v>
      </c>
      <c r="K412" s="10" t="s">
        <v>7465</v>
      </c>
      <c r="L412" s="10"/>
      <c r="M412" s="10"/>
      <c r="N412" s="14">
        <f t="shared" si="210"/>
        <v>0</v>
      </c>
      <c r="O412" s="15" t="e">
        <f t="shared" si="211"/>
        <v>#VALUE!</v>
      </c>
      <c r="P412" s="15" t="e">
        <f t="shared" si="212"/>
        <v>#VALUE!</v>
      </c>
      <c r="Q412" s="17" t="e">
        <f>VLOOKUP($A412,'DATA PENGUKURAN GARDU'!$A:$BS,42,0)</f>
        <v>#N/A</v>
      </c>
      <c r="R412" s="18" t="e">
        <f t="shared" si="221"/>
        <v>#N/A</v>
      </c>
      <c r="S412" s="17" t="e">
        <f>VLOOKUP($A412,'DATA PENGUKURAN GARDU'!$A:$BS,44,0)</f>
        <v>#N/A</v>
      </c>
      <c r="T412" s="18" t="e">
        <f t="shared" si="222"/>
        <v>#N/A</v>
      </c>
      <c r="U412" s="17" t="e">
        <f>VLOOKUP($A412,'DATA PENGUKURAN GARDU'!$A:$BS,46,0)</f>
        <v>#N/A</v>
      </c>
      <c r="V412" s="18" t="e">
        <f t="shared" si="223"/>
        <v>#N/A</v>
      </c>
      <c r="W412" s="17" t="e">
        <f>VLOOKUP($A412,'DATA PENGUKURAN GARDU'!$A:$BS,48,0)</f>
        <v>#N/A</v>
      </c>
      <c r="X412" s="17" t="e">
        <f>VLOOKUP($A412,'DATA PENGUKURAN GARDU'!$A:$BS,53,0)</f>
        <v>#N/A</v>
      </c>
      <c r="Y412" s="17" t="e">
        <f>VLOOKUP($A412,'DATA PENGUKURAN GARDU'!$A:$BS,54,0)</f>
        <v>#N/A</v>
      </c>
      <c r="Z412" s="17" t="e">
        <f>VLOOKUP($A412,'DATA PENGUKURAN GARDU'!$A:$BS,55,0)</f>
        <v>#N/A</v>
      </c>
      <c r="AA412" s="20" t="e">
        <f>VLOOKUP($B412,'DATA PENGUKURAN GARDU'!$A:$BS,42,0)</f>
        <v>#N/A</v>
      </c>
      <c r="AB412" s="21" t="e">
        <f t="shared" si="224"/>
        <v>#N/A</v>
      </c>
      <c r="AC412" s="20" t="e">
        <f>VLOOKUP($B412,'DATA PENGUKURAN GARDU'!$A:$BS,44,0)</f>
        <v>#N/A</v>
      </c>
      <c r="AD412" s="21" t="e">
        <f t="shared" si="225"/>
        <v>#N/A</v>
      </c>
      <c r="AE412" s="20" t="e">
        <f>VLOOKUP($B412,'DATA PENGUKURAN GARDU'!$A:$BS,46,0)</f>
        <v>#N/A</v>
      </c>
      <c r="AF412" s="21" t="e">
        <f t="shared" si="226"/>
        <v>#N/A</v>
      </c>
      <c r="AG412" s="20" t="e">
        <f>VLOOKUP($B412,'DATA PENGUKURAN GARDU'!$A:$BS,46,0)</f>
        <v>#N/A</v>
      </c>
      <c r="AH412" s="20" t="e">
        <f>VLOOKUP($B412,'DATA PENGUKURAN GARDU'!$A:$BS,53,0)</f>
        <v>#N/A</v>
      </c>
      <c r="AI412" s="20" t="e">
        <f>VLOOKUP($B412,'DATA PENGUKURAN GARDU'!$A:$BS,54,0)</f>
        <v>#N/A</v>
      </c>
      <c r="AJ412" s="17" t="e">
        <f>VLOOKUP($C412,'DATA PENGUKURAN GARDU'!$A:$BS,42,0)</f>
        <v>#N/A</v>
      </c>
      <c r="AK412" s="23" t="e">
        <f t="shared" si="227"/>
        <v>#N/A</v>
      </c>
      <c r="AL412" s="17" t="e">
        <f>VLOOKUP($C412,'DATA PENGUKURAN GARDU'!$A:$BS,44,0)</f>
        <v>#N/A</v>
      </c>
      <c r="AM412" s="23" t="e">
        <f t="shared" si="228"/>
        <v>#N/A</v>
      </c>
      <c r="AN412" s="17" t="e">
        <f>VLOOKUP($C412,'DATA PENGUKURAN GARDU'!$A:$BS,46,0)</f>
        <v>#N/A</v>
      </c>
      <c r="AO412" s="23" t="e">
        <f t="shared" si="229"/>
        <v>#N/A</v>
      </c>
      <c r="AP412" s="17" t="e">
        <f>VLOOKUP($C412,'DATA PENGUKURAN GARDU'!$A:$BS,46,0)</f>
        <v>#N/A</v>
      </c>
      <c r="AQ412" s="17" t="e">
        <f>VLOOKUP($C412,'DATA PENGUKURAN GARDU'!$A:$BS,53,0)</f>
        <v>#N/A</v>
      </c>
      <c r="AR412" s="17" t="e">
        <f>VLOOKUP($C412,'DATA PENGUKURAN GARDU'!$A:$BS,54,0)</f>
        <v>#N/A</v>
      </c>
      <c r="AS412" s="20" t="e">
        <f>VLOOKUP($D412,'DATA PENGUKURAN GARDU'!$A:$BS,42,0)</f>
        <v>#N/A</v>
      </c>
      <c r="AT412" s="21" t="e">
        <f t="shared" si="230"/>
        <v>#N/A</v>
      </c>
      <c r="AU412" s="20" t="e">
        <f>VLOOKUP($D412,'DATA PENGUKURAN GARDU'!$A:$BS,44,0)</f>
        <v>#N/A</v>
      </c>
      <c r="AV412" s="21" t="e">
        <f t="shared" si="231"/>
        <v>#N/A</v>
      </c>
      <c r="AW412" s="20" t="e">
        <f>VLOOKUP($D412,'DATA PENGUKURAN GARDU'!$A:$BS,46,0)</f>
        <v>#N/A</v>
      </c>
      <c r="AX412" s="21" t="e">
        <f t="shared" si="232"/>
        <v>#N/A</v>
      </c>
      <c r="AY412" s="20" t="e">
        <f>VLOOKUP($D412,'DATA PENGUKURAN GARDU'!$A:$BS,46,0)</f>
        <v>#N/A</v>
      </c>
      <c r="AZ412" s="20" t="e">
        <f>VLOOKUP($D412,'DATA PENGUKURAN GARDU'!$A:$BS,53,0)</f>
        <v>#N/A</v>
      </c>
      <c r="BA412" s="20" t="e">
        <f>VLOOKUP($D412,'DATA PENGUKURAN GARDU'!$A:$BS,54,0)</f>
        <v>#N/A</v>
      </c>
      <c r="BB412" s="17" t="e">
        <f>VLOOKUP($E412,'DATA PENGUKURAN GARDU'!$A:$BS,42,0)</f>
        <v>#N/A</v>
      </c>
      <c r="BC412" s="23" t="e">
        <f t="shared" si="233"/>
        <v>#N/A</v>
      </c>
      <c r="BD412" s="17" t="e">
        <f>VLOOKUP($E412,'DATA PENGUKURAN GARDU'!$A:$BS,44,0)</f>
        <v>#N/A</v>
      </c>
      <c r="BE412" s="23" t="e">
        <f t="shared" si="234"/>
        <v>#N/A</v>
      </c>
      <c r="BF412" s="17" t="e">
        <f>VLOOKUP($E412,'DATA PENGUKURAN GARDU'!$A:$BS,46,0)</f>
        <v>#N/A</v>
      </c>
      <c r="BG412" s="23" t="e">
        <f t="shared" si="235"/>
        <v>#N/A</v>
      </c>
      <c r="BH412" s="17" t="e">
        <f>VLOOKUP($E412,'DATA PENGUKURAN GARDU'!$A:$BS,46,0)</f>
        <v>#N/A</v>
      </c>
      <c r="BI412" s="17" t="e">
        <f>VLOOKUP($E412,'DATA PENGUKURAN GARDU'!$A:$BS,53,0)</f>
        <v>#N/A</v>
      </c>
      <c r="BJ412" s="17" t="e">
        <f>VLOOKUP($E412,'DATA PENGUKURAN GARDU'!$A:$BS,54,0)</f>
        <v>#N/A</v>
      </c>
      <c r="BK412" s="20" t="e">
        <f t="shared" si="213"/>
        <v>#N/A</v>
      </c>
      <c r="BL412" s="20" t="e">
        <f t="shared" si="214"/>
        <v>#N/A</v>
      </c>
      <c r="BM412" s="20" t="e">
        <f t="shared" si="215"/>
        <v>#N/A</v>
      </c>
      <c r="BN412" s="25" t="e">
        <f t="shared" si="216"/>
        <v>#N/A</v>
      </c>
      <c r="BO412" s="26" t="str">
        <f t="shared" si="217"/>
        <v>0</v>
      </c>
      <c r="BP412" s="21" t="e">
        <f t="shared" si="218"/>
        <v>#VALUE!</v>
      </c>
      <c r="BQ412" s="20" t="e">
        <f t="shared" si="219"/>
        <v>#N/A</v>
      </c>
      <c r="BR412" s="20" t="e">
        <v>#N/A</v>
      </c>
      <c r="BS412" s="9" t="e">
        <v>#N/A</v>
      </c>
      <c r="BT412" s="2" t="e">
        <f t="shared" si="220"/>
        <v>#VALUE!</v>
      </c>
      <c r="BU412" s="2" t="e">
        <f t="shared" si="203"/>
        <v>#N/A</v>
      </c>
      <c r="BV412" s="2" t="e">
        <f t="shared" si="204"/>
        <v>#N/A</v>
      </c>
    </row>
    <row r="413" s="2" customFormat="1" ht="22.95" customHeight="1" spans="1:74">
      <c r="A413" s="9" t="str">
        <f t="shared" si="205"/>
        <v>M 127Induk</v>
      </c>
      <c r="B413" s="9" t="str">
        <f t="shared" si="206"/>
        <v>M 127jurusan 1</v>
      </c>
      <c r="C413" s="9" t="str">
        <f t="shared" si="207"/>
        <v>M 127jurusan 2</v>
      </c>
      <c r="D413" s="9" t="str">
        <f t="shared" si="208"/>
        <v>M 127jurusan 3</v>
      </c>
      <c r="E413" s="9" t="str">
        <f t="shared" si="209"/>
        <v>M 127jurusan 4</v>
      </c>
      <c r="F413" s="10" t="s">
        <v>131</v>
      </c>
      <c r="G413" s="10" t="s">
        <v>131</v>
      </c>
      <c r="H413" s="10" t="s">
        <v>534</v>
      </c>
      <c r="I413" s="10" t="s">
        <v>10869</v>
      </c>
      <c r="J413" s="10" t="s">
        <v>10870</v>
      </c>
      <c r="K413" s="10" t="s">
        <v>7465</v>
      </c>
      <c r="L413" s="10"/>
      <c r="M413" s="10"/>
      <c r="N413" s="14">
        <f t="shared" si="210"/>
        <v>0</v>
      </c>
      <c r="O413" s="15" t="e">
        <f t="shared" si="211"/>
        <v>#VALUE!</v>
      </c>
      <c r="P413" s="15" t="e">
        <f t="shared" si="212"/>
        <v>#VALUE!</v>
      </c>
      <c r="Q413" s="17" t="e">
        <f>VLOOKUP($A413,'DATA PENGUKURAN GARDU'!$A:$BS,42,0)</f>
        <v>#N/A</v>
      </c>
      <c r="R413" s="18" t="e">
        <f t="shared" si="221"/>
        <v>#N/A</v>
      </c>
      <c r="S413" s="17" t="e">
        <f>VLOOKUP($A413,'DATA PENGUKURAN GARDU'!$A:$BS,44,0)</f>
        <v>#N/A</v>
      </c>
      <c r="T413" s="18" t="e">
        <f t="shared" si="222"/>
        <v>#N/A</v>
      </c>
      <c r="U413" s="17" t="e">
        <f>VLOOKUP($A413,'DATA PENGUKURAN GARDU'!$A:$BS,46,0)</f>
        <v>#N/A</v>
      </c>
      <c r="V413" s="18" t="e">
        <f t="shared" si="223"/>
        <v>#N/A</v>
      </c>
      <c r="W413" s="17" t="e">
        <f>VLOOKUP($A413,'DATA PENGUKURAN GARDU'!$A:$BS,48,0)</f>
        <v>#N/A</v>
      </c>
      <c r="X413" s="17" t="e">
        <f>VLOOKUP($A413,'DATA PENGUKURAN GARDU'!$A:$BS,53,0)</f>
        <v>#N/A</v>
      </c>
      <c r="Y413" s="17" t="e">
        <f>VLOOKUP($A413,'DATA PENGUKURAN GARDU'!$A:$BS,54,0)</f>
        <v>#N/A</v>
      </c>
      <c r="Z413" s="17" t="e">
        <f>VLOOKUP($A413,'DATA PENGUKURAN GARDU'!$A:$BS,55,0)</f>
        <v>#N/A</v>
      </c>
      <c r="AA413" s="20" t="e">
        <f>VLOOKUP($B413,'DATA PENGUKURAN GARDU'!$A:$BS,42,0)</f>
        <v>#N/A</v>
      </c>
      <c r="AB413" s="21" t="e">
        <f t="shared" si="224"/>
        <v>#N/A</v>
      </c>
      <c r="AC413" s="20" t="e">
        <f>VLOOKUP($B413,'DATA PENGUKURAN GARDU'!$A:$BS,44,0)</f>
        <v>#N/A</v>
      </c>
      <c r="AD413" s="21" t="e">
        <f t="shared" si="225"/>
        <v>#N/A</v>
      </c>
      <c r="AE413" s="20" t="e">
        <f>VLOOKUP($B413,'DATA PENGUKURAN GARDU'!$A:$BS,46,0)</f>
        <v>#N/A</v>
      </c>
      <c r="AF413" s="21" t="e">
        <f t="shared" si="226"/>
        <v>#N/A</v>
      </c>
      <c r="AG413" s="20" t="e">
        <f>VLOOKUP($B413,'DATA PENGUKURAN GARDU'!$A:$BS,46,0)</f>
        <v>#N/A</v>
      </c>
      <c r="AH413" s="20" t="e">
        <f>VLOOKUP($B413,'DATA PENGUKURAN GARDU'!$A:$BS,53,0)</f>
        <v>#N/A</v>
      </c>
      <c r="AI413" s="20" t="e">
        <f>VLOOKUP($B413,'DATA PENGUKURAN GARDU'!$A:$BS,54,0)</f>
        <v>#N/A</v>
      </c>
      <c r="AJ413" s="17" t="e">
        <f>VLOOKUP($C413,'DATA PENGUKURAN GARDU'!$A:$BS,42,0)</f>
        <v>#N/A</v>
      </c>
      <c r="AK413" s="23" t="e">
        <f t="shared" si="227"/>
        <v>#N/A</v>
      </c>
      <c r="AL413" s="17" t="e">
        <f>VLOOKUP($C413,'DATA PENGUKURAN GARDU'!$A:$BS,44,0)</f>
        <v>#N/A</v>
      </c>
      <c r="AM413" s="23" t="e">
        <f t="shared" si="228"/>
        <v>#N/A</v>
      </c>
      <c r="AN413" s="17" t="e">
        <f>VLOOKUP($C413,'DATA PENGUKURAN GARDU'!$A:$BS,46,0)</f>
        <v>#N/A</v>
      </c>
      <c r="AO413" s="23" t="e">
        <f t="shared" si="229"/>
        <v>#N/A</v>
      </c>
      <c r="AP413" s="17" t="e">
        <f>VLOOKUP($C413,'DATA PENGUKURAN GARDU'!$A:$BS,46,0)</f>
        <v>#N/A</v>
      </c>
      <c r="AQ413" s="17" t="e">
        <f>VLOOKUP($C413,'DATA PENGUKURAN GARDU'!$A:$BS,53,0)</f>
        <v>#N/A</v>
      </c>
      <c r="AR413" s="17" t="e">
        <f>VLOOKUP($C413,'DATA PENGUKURAN GARDU'!$A:$BS,54,0)</f>
        <v>#N/A</v>
      </c>
      <c r="AS413" s="20" t="e">
        <f>VLOOKUP($D413,'DATA PENGUKURAN GARDU'!$A:$BS,42,0)</f>
        <v>#N/A</v>
      </c>
      <c r="AT413" s="21" t="e">
        <f t="shared" si="230"/>
        <v>#N/A</v>
      </c>
      <c r="AU413" s="20" t="e">
        <f>VLOOKUP($D413,'DATA PENGUKURAN GARDU'!$A:$BS,44,0)</f>
        <v>#N/A</v>
      </c>
      <c r="AV413" s="21" t="e">
        <f t="shared" si="231"/>
        <v>#N/A</v>
      </c>
      <c r="AW413" s="20" t="e">
        <f>VLOOKUP($D413,'DATA PENGUKURAN GARDU'!$A:$BS,46,0)</f>
        <v>#N/A</v>
      </c>
      <c r="AX413" s="21" t="e">
        <f t="shared" si="232"/>
        <v>#N/A</v>
      </c>
      <c r="AY413" s="20" t="e">
        <f>VLOOKUP($D413,'DATA PENGUKURAN GARDU'!$A:$BS,46,0)</f>
        <v>#N/A</v>
      </c>
      <c r="AZ413" s="20" t="e">
        <f>VLOOKUP($D413,'DATA PENGUKURAN GARDU'!$A:$BS,53,0)</f>
        <v>#N/A</v>
      </c>
      <c r="BA413" s="20" t="e">
        <f>VLOOKUP($D413,'DATA PENGUKURAN GARDU'!$A:$BS,54,0)</f>
        <v>#N/A</v>
      </c>
      <c r="BB413" s="17" t="e">
        <f>VLOOKUP($E413,'DATA PENGUKURAN GARDU'!$A:$BS,42,0)</f>
        <v>#N/A</v>
      </c>
      <c r="BC413" s="23" t="e">
        <f t="shared" si="233"/>
        <v>#N/A</v>
      </c>
      <c r="BD413" s="17" t="e">
        <f>VLOOKUP($E413,'DATA PENGUKURAN GARDU'!$A:$BS,44,0)</f>
        <v>#N/A</v>
      </c>
      <c r="BE413" s="23" t="e">
        <f t="shared" si="234"/>
        <v>#N/A</v>
      </c>
      <c r="BF413" s="17" t="e">
        <f>VLOOKUP($E413,'DATA PENGUKURAN GARDU'!$A:$BS,46,0)</f>
        <v>#N/A</v>
      </c>
      <c r="BG413" s="23" t="e">
        <f t="shared" si="235"/>
        <v>#N/A</v>
      </c>
      <c r="BH413" s="17" t="e">
        <f>VLOOKUP($E413,'DATA PENGUKURAN GARDU'!$A:$BS,46,0)</f>
        <v>#N/A</v>
      </c>
      <c r="BI413" s="17" t="e">
        <f>VLOOKUP($E413,'DATA PENGUKURAN GARDU'!$A:$BS,53,0)</f>
        <v>#N/A</v>
      </c>
      <c r="BJ413" s="17" t="e">
        <f>VLOOKUP($E413,'DATA PENGUKURAN GARDU'!$A:$BS,54,0)</f>
        <v>#N/A</v>
      </c>
      <c r="BK413" s="20" t="e">
        <f t="shared" si="213"/>
        <v>#N/A</v>
      </c>
      <c r="BL413" s="20" t="e">
        <f t="shared" si="214"/>
        <v>#N/A</v>
      </c>
      <c r="BM413" s="20" t="e">
        <f t="shared" si="215"/>
        <v>#N/A</v>
      </c>
      <c r="BN413" s="25" t="e">
        <f t="shared" si="216"/>
        <v>#N/A</v>
      </c>
      <c r="BO413" s="26" t="str">
        <f t="shared" si="217"/>
        <v>0</v>
      </c>
      <c r="BP413" s="21" t="e">
        <f t="shared" si="218"/>
        <v>#VALUE!</v>
      </c>
      <c r="BQ413" s="20" t="e">
        <f t="shared" si="219"/>
        <v>#N/A</v>
      </c>
      <c r="BR413" s="20" t="e">
        <v>#N/A</v>
      </c>
      <c r="BS413" s="9" t="e">
        <v>#N/A</v>
      </c>
      <c r="BT413" s="2" t="e">
        <f t="shared" si="220"/>
        <v>#VALUE!</v>
      </c>
      <c r="BU413" s="2" t="e">
        <f t="shared" si="203"/>
        <v>#N/A</v>
      </c>
      <c r="BV413" s="2" t="e">
        <f t="shared" si="204"/>
        <v>#N/A</v>
      </c>
    </row>
    <row r="414" s="2" customFormat="1" ht="22.95" customHeight="1" spans="1:74">
      <c r="A414" s="9" t="str">
        <f t="shared" si="205"/>
        <v>M 57Induk</v>
      </c>
      <c r="B414" s="9" t="str">
        <f t="shared" si="206"/>
        <v>M 57jurusan 1</v>
      </c>
      <c r="C414" s="9" t="str">
        <f t="shared" si="207"/>
        <v>M 57jurusan 2</v>
      </c>
      <c r="D414" s="9" t="str">
        <f t="shared" si="208"/>
        <v>M 57jurusan 3</v>
      </c>
      <c r="E414" s="9" t="str">
        <f t="shared" si="209"/>
        <v>M 57jurusan 4</v>
      </c>
      <c r="F414" s="10" t="s">
        <v>131</v>
      </c>
      <c r="G414" s="10" t="s">
        <v>131</v>
      </c>
      <c r="H414" s="10" t="s">
        <v>535</v>
      </c>
      <c r="I414" s="10" t="s">
        <v>10871</v>
      </c>
      <c r="J414" s="10" t="s">
        <v>10872</v>
      </c>
      <c r="K414" s="10" t="s">
        <v>7465</v>
      </c>
      <c r="L414" s="10"/>
      <c r="M414" s="10"/>
      <c r="N414" s="14">
        <f t="shared" si="210"/>
        <v>0</v>
      </c>
      <c r="O414" s="15" t="e">
        <f t="shared" si="211"/>
        <v>#VALUE!</v>
      </c>
      <c r="P414" s="15" t="e">
        <f t="shared" si="212"/>
        <v>#VALUE!</v>
      </c>
      <c r="Q414" s="17" t="e">
        <f>VLOOKUP($A414,'DATA PENGUKURAN GARDU'!$A:$BS,42,0)</f>
        <v>#N/A</v>
      </c>
      <c r="R414" s="18" t="e">
        <f t="shared" si="221"/>
        <v>#N/A</v>
      </c>
      <c r="S414" s="17" t="e">
        <f>VLOOKUP($A414,'DATA PENGUKURAN GARDU'!$A:$BS,44,0)</f>
        <v>#N/A</v>
      </c>
      <c r="T414" s="18" t="e">
        <f t="shared" si="222"/>
        <v>#N/A</v>
      </c>
      <c r="U414" s="17" t="e">
        <f>VLOOKUP($A414,'DATA PENGUKURAN GARDU'!$A:$BS,46,0)</f>
        <v>#N/A</v>
      </c>
      <c r="V414" s="18" t="e">
        <f t="shared" si="223"/>
        <v>#N/A</v>
      </c>
      <c r="W414" s="17" t="e">
        <f>VLOOKUP($A414,'DATA PENGUKURAN GARDU'!$A:$BS,48,0)</f>
        <v>#N/A</v>
      </c>
      <c r="X414" s="17" t="e">
        <f>VLOOKUP($A414,'DATA PENGUKURAN GARDU'!$A:$BS,53,0)</f>
        <v>#N/A</v>
      </c>
      <c r="Y414" s="17" t="e">
        <f>VLOOKUP($A414,'DATA PENGUKURAN GARDU'!$A:$BS,54,0)</f>
        <v>#N/A</v>
      </c>
      <c r="Z414" s="17" t="e">
        <f>VLOOKUP($A414,'DATA PENGUKURAN GARDU'!$A:$BS,55,0)</f>
        <v>#N/A</v>
      </c>
      <c r="AA414" s="20" t="e">
        <f>VLOOKUP($B414,'DATA PENGUKURAN GARDU'!$A:$BS,42,0)</f>
        <v>#N/A</v>
      </c>
      <c r="AB414" s="21" t="e">
        <f t="shared" si="224"/>
        <v>#N/A</v>
      </c>
      <c r="AC414" s="20" t="e">
        <f>VLOOKUP($B414,'DATA PENGUKURAN GARDU'!$A:$BS,44,0)</f>
        <v>#N/A</v>
      </c>
      <c r="AD414" s="21" t="e">
        <f t="shared" si="225"/>
        <v>#N/A</v>
      </c>
      <c r="AE414" s="20" t="e">
        <f>VLOOKUP($B414,'DATA PENGUKURAN GARDU'!$A:$BS,46,0)</f>
        <v>#N/A</v>
      </c>
      <c r="AF414" s="21" t="e">
        <f t="shared" si="226"/>
        <v>#N/A</v>
      </c>
      <c r="AG414" s="20" t="e">
        <f>VLOOKUP($B414,'DATA PENGUKURAN GARDU'!$A:$BS,46,0)</f>
        <v>#N/A</v>
      </c>
      <c r="AH414" s="20" t="e">
        <f>VLOOKUP($B414,'DATA PENGUKURAN GARDU'!$A:$BS,53,0)</f>
        <v>#N/A</v>
      </c>
      <c r="AI414" s="20" t="e">
        <f>VLOOKUP($B414,'DATA PENGUKURAN GARDU'!$A:$BS,54,0)</f>
        <v>#N/A</v>
      </c>
      <c r="AJ414" s="17" t="e">
        <f>VLOOKUP($C414,'DATA PENGUKURAN GARDU'!$A:$BS,42,0)</f>
        <v>#N/A</v>
      </c>
      <c r="AK414" s="23" t="e">
        <f t="shared" si="227"/>
        <v>#N/A</v>
      </c>
      <c r="AL414" s="17" t="e">
        <f>VLOOKUP($C414,'DATA PENGUKURAN GARDU'!$A:$BS,44,0)</f>
        <v>#N/A</v>
      </c>
      <c r="AM414" s="23" t="e">
        <f t="shared" si="228"/>
        <v>#N/A</v>
      </c>
      <c r="AN414" s="17" t="e">
        <f>VLOOKUP($C414,'DATA PENGUKURAN GARDU'!$A:$BS,46,0)</f>
        <v>#N/A</v>
      </c>
      <c r="AO414" s="23" t="e">
        <f t="shared" si="229"/>
        <v>#N/A</v>
      </c>
      <c r="AP414" s="17" t="e">
        <f>VLOOKUP($C414,'DATA PENGUKURAN GARDU'!$A:$BS,46,0)</f>
        <v>#N/A</v>
      </c>
      <c r="AQ414" s="17" t="e">
        <f>VLOOKUP($C414,'DATA PENGUKURAN GARDU'!$A:$BS,53,0)</f>
        <v>#N/A</v>
      </c>
      <c r="AR414" s="17" t="e">
        <f>VLOOKUP($C414,'DATA PENGUKURAN GARDU'!$A:$BS,54,0)</f>
        <v>#N/A</v>
      </c>
      <c r="AS414" s="20" t="e">
        <f>VLOOKUP($D414,'DATA PENGUKURAN GARDU'!$A:$BS,42,0)</f>
        <v>#N/A</v>
      </c>
      <c r="AT414" s="21" t="e">
        <f t="shared" si="230"/>
        <v>#N/A</v>
      </c>
      <c r="AU414" s="20" t="e">
        <f>VLOOKUP($D414,'DATA PENGUKURAN GARDU'!$A:$BS,44,0)</f>
        <v>#N/A</v>
      </c>
      <c r="AV414" s="21" t="e">
        <f t="shared" si="231"/>
        <v>#N/A</v>
      </c>
      <c r="AW414" s="20" t="e">
        <f>VLOOKUP($D414,'DATA PENGUKURAN GARDU'!$A:$BS,46,0)</f>
        <v>#N/A</v>
      </c>
      <c r="AX414" s="21" t="e">
        <f t="shared" si="232"/>
        <v>#N/A</v>
      </c>
      <c r="AY414" s="20" t="e">
        <f>VLOOKUP($D414,'DATA PENGUKURAN GARDU'!$A:$BS,46,0)</f>
        <v>#N/A</v>
      </c>
      <c r="AZ414" s="20" t="e">
        <f>VLOOKUP($D414,'DATA PENGUKURAN GARDU'!$A:$BS,53,0)</f>
        <v>#N/A</v>
      </c>
      <c r="BA414" s="20" t="e">
        <f>VLOOKUP($D414,'DATA PENGUKURAN GARDU'!$A:$BS,54,0)</f>
        <v>#N/A</v>
      </c>
      <c r="BB414" s="17" t="e">
        <f>VLOOKUP($E414,'DATA PENGUKURAN GARDU'!$A:$BS,42,0)</f>
        <v>#N/A</v>
      </c>
      <c r="BC414" s="23" t="e">
        <f t="shared" si="233"/>
        <v>#N/A</v>
      </c>
      <c r="BD414" s="17" t="e">
        <f>VLOOKUP($E414,'DATA PENGUKURAN GARDU'!$A:$BS,44,0)</f>
        <v>#N/A</v>
      </c>
      <c r="BE414" s="23" t="e">
        <f t="shared" si="234"/>
        <v>#N/A</v>
      </c>
      <c r="BF414" s="17" t="e">
        <f>VLOOKUP($E414,'DATA PENGUKURAN GARDU'!$A:$BS,46,0)</f>
        <v>#N/A</v>
      </c>
      <c r="BG414" s="23" t="e">
        <f t="shared" si="235"/>
        <v>#N/A</v>
      </c>
      <c r="BH414" s="17" t="e">
        <f>VLOOKUP($E414,'DATA PENGUKURAN GARDU'!$A:$BS,46,0)</f>
        <v>#N/A</v>
      </c>
      <c r="BI414" s="17" t="e">
        <f>VLOOKUP($E414,'DATA PENGUKURAN GARDU'!$A:$BS,53,0)</f>
        <v>#N/A</v>
      </c>
      <c r="BJ414" s="17" t="e">
        <f>VLOOKUP($E414,'DATA PENGUKURAN GARDU'!$A:$BS,54,0)</f>
        <v>#N/A</v>
      </c>
      <c r="BK414" s="20" t="e">
        <f t="shared" si="213"/>
        <v>#N/A</v>
      </c>
      <c r="BL414" s="20" t="e">
        <f t="shared" si="214"/>
        <v>#N/A</v>
      </c>
      <c r="BM414" s="20" t="e">
        <f t="shared" si="215"/>
        <v>#N/A</v>
      </c>
      <c r="BN414" s="25" t="e">
        <f t="shared" si="216"/>
        <v>#N/A</v>
      </c>
      <c r="BO414" s="26" t="str">
        <f t="shared" si="217"/>
        <v>0</v>
      </c>
      <c r="BP414" s="21" t="e">
        <f t="shared" si="218"/>
        <v>#VALUE!</v>
      </c>
      <c r="BQ414" s="20" t="e">
        <f t="shared" si="219"/>
        <v>#N/A</v>
      </c>
      <c r="BR414" s="20" t="e">
        <v>#N/A</v>
      </c>
      <c r="BS414" s="9" t="e">
        <v>#N/A</v>
      </c>
      <c r="BT414" s="2" t="e">
        <f t="shared" si="220"/>
        <v>#VALUE!</v>
      </c>
      <c r="BU414" s="2" t="e">
        <f t="shared" si="203"/>
        <v>#N/A</v>
      </c>
      <c r="BV414" s="2" t="e">
        <f t="shared" si="204"/>
        <v>#N/A</v>
      </c>
    </row>
    <row r="415" s="2" customFormat="1" ht="22.95" customHeight="1" spans="1:74">
      <c r="A415" s="9" t="str">
        <f t="shared" si="205"/>
        <v>M 58Induk</v>
      </c>
      <c r="B415" s="9" t="str">
        <f t="shared" si="206"/>
        <v>M 58jurusan 1</v>
      </c>
      <c r="C415" s="9" t="str">
        <f t="shared" si="207"/>
        <v>M 58jurusan 2</v>
      </c>
      <c r="D415" s="9" t="str">
        <f t="shared" si="208"/>
        <v>M 58jurusan 3</v>
      </c>
      <c r="E415" s="9" t="str">
        <f t="shared" si="209"/>
        <v>M 58jurusan 4</v>
      </c>
      <c r="F415" s="10" t="s">
        <v>131</v>
      </c>
      <c r="G415" s="10" t="s">
        <v>131</v>
      </c>
      <c r="H415" s="10" t="s">
        <v>536</v>
      </c>
      <c r="I415" s="10" t="s">
        <v>10873</v>
      </c>
      <c r="J415" s="10" t="s">
        <v>10874</v>
      </c>
      <c r="K415" s="10" t="s">
        <v>7465</v>
      </c>
      <c r="L415" s="10"/>
      <c r="M415" s="10"/>
      <c r="N415" s="14">
        <f t="shared" si="210"/>
        <v>0</v>
      </c>
      <c r="O415" s="15" t="e">
        <f t="shared" si="211"/>
        <v>#VALUE!</v>
      </c>
      <c r="P415" s="15" t="e">
        <f t="shared" si="212"/>
        <v>#VALUE!</v>
      </c>
      <c r="Q415" s="17" t="e">
        <f>VLOOKUP($A415,'DATA PENGUKURAN GARDU'!$A:$BS,42,0)</f>
        <v>#N/A</v>
      </c>
      <c r="R415" s="18" t="e">
        <f t="shared" si="221"/>
        <v>#N/A</v>
      </c>
      <c r="S415" s="17" t="e">
        <f>VLOOKUP($A415,'DATA PENGUKURAN GARDU'!$A:$BS,44,0)</f>
        <v>#N/A</v>
      </c>
      <c r="T415" s="18" t="e">
        <f t="shared" si="222"/>
        <v>#N/A</v>
      </c>
      <c r="U415" s="17" t="e">
        <f>VLOOKUP($A415,'DATA PENGUKURAN GARDU'!$A:$BS,46,0)</f>
        <v>#N/A</v>
      </c>
      <c r="V415" s="18" t="e">
        <f t="shared" si="223"/>
        <v>#N/A</v>
      </c>
      <c r="W415" s="17" t="e">
        <f>VLOOKUP($A415,'DATA PENGUKURAN GARDU'!$A:$BS,48,0)</f>
        <v>#N/A</v>
      </c>
      <c r="X415" s="17" t="e">
        <f>VLOOKUP($A415,'DATA PENGUKURAN GARDU'!$A:$BS,53,0)</f>
        <v>#N/A</v>
      </c>
      <c r="Y415" s="17" t="e">
        <f>VLOOKUP($A415,'DATA PENGUKURAN GARDU'!$A:$BS,54,0)</f>
        <v>#N/A</v>
      </c>
      <c r="Z415" s="17" t="e">
        <f>VLOOKUP($A415,'DATA PENGUKURAN GARDU'!$A:$BS,55,0)</f>
        <v>#N/A</v>
      </c>
      <c r="AA415" s="20" t="e">
        <f>VLOOKUP($B415,'DATA PENGUKURAN GARDU'!$A:$BS,42,0)</f>
        <v>#N/A</v>
      </c>
      <c r="AB415" s="21" t="e">
        <f t="shared" si="224"/>
        <v>#N/A</v>
      </c>
      <c r="AC415" s="20" t="e">
        <f>VLOOKUP($B415,'DATA PENGUKURAN GARDU'!$A:$BS,44,0)</f>
        <v>#N/A</v>
      </c>
      <c r="AD415" s="21" t="e">
        <f t="shared" si="225"/>
        <v>#N/A</v>
      </c>
      <c r="AE415" s="20" t="e">
        <f>VLOOKUP($B415,'DATA PENGUKURAN GARDU'!$A:$BS,46,0)</f>
        <v>#N/A</v>
      </c>
      <c r="AF415" s="21" t="e">
        <f t="shared" si="226"/>
        <v>#N/A</v>
      </c>
      <c r="AG415" s="20" t="e">
        <f>VLOOKUP($B415,'DATA PENGUKURAN GARDU'!$A:$BS,46,0)</f>
        <v>#N/A</v>
      </c>
      <c r="AH415" s="20" t="e">
        <f>VLOOKUP($B415,'DATA PENGUKURAN GARDU'!$A:$BS,53,0)</f>
        <v>#N/A</v>
      </c>
      <c r="AI415" s="20" t="e">
        <f>VLOOKUP($B415,'DATA PENGUKURAN GARDU'!$A:$BS,54,0)</f>
        <v>#N/A</v>
      </c>
      <c r="AJ415" s="17" t="e">
        <f>VLOOKUP($C415,'DATA PENGUKURAN GARDU'!$A:$BS,42,0)</f>
        <v>#N/A</v>
      </c>
      <c r="AK415" s="23" t="e">
        <f t="shared" si="227"/>
        <v>#N/A</v>
      </c>
      <c r="AL415" s="17" t="e">
        <f>VLOOKUP($C415,'DATA PENGUKURAN GARDU'!$A:$BS,44,0)</f>
        <v>#N/A</v>
      </c>
      <c r="AM415" s="23" t="e">
        <f t="shared" si="228"/>
        <v>#N/A</v>
      </c>
      <c r="AN415" s="17" t="e">
        <f>VLOOKUP($C415,'DATA PENGUKURAN GARDU'!$A:$BS,46,0)</f>
        <v>#N/A</v>
      </c>
      <c r="AO415" s="23" t="e">
        <f t="shared" si="229"/>
        <v>#N/A</v>
      </c>
      <c r="AP415" s="17" t="e">
        <f>VLOOKUP($C415,'DATA PENGUKURAN GARDU'!$A:$BS,46,0)</f>
        <v>#N/A</v>
      </c>
      <c r="AQ415" s="17" t="e">
        <f>VLOOKUP($C415,'DATA PENGUKURAN GARDU'!$A:$BS,53,0)</f>
        <v>#N/A</v>
      </c>
      <c r="AR415" s="17" t="e">
        <f>VLOOKUP($C415,'DATA PENGUKURAN GARDU'!$A:$BS,54,0)</f>
        <v>#N/A</v>
      </c>
      <c r="AS415" s="20" t="e">
        <f>VLOOKUP($D415,'DATA PENGUKURAN GARDU'!$A:$BS,42,0)</f>
        <v>#N/A</v>
      </c>
      <c r="AT415" s="21" t="e">
        <f t="shared" si="230"/>
        <v>#N/A</v>
      </c>
      <c r="AU415" s="20" t="e">
        <f>VLOOKUP($D415,'DATA PENGUKURAN GARDU'!$A:$BS,44,0)</f>
        <v>#N/A</v>
      </c>
      <c r="AV415" s="21" t="e">
        <f t="shared" si="231"/>
        <v>#N/A</v>
      </c>
      <c r="AW415" s="20" t="e">
        <f>VLOOKUP($D415,'DATA PENGUKURAN GARDU'!$A:$BS,46,0)</f>
        <v>#N/A</v>
      </c>
      <c r="AX415" s="21" t="e">
        <f t="shared" si="232"/>
        <v>#N/A</v>
      </c>
      <c r="AY415" s="20" t="e">
        <f>VLOOKUP($D415,'DATA PENGUKURAN GARDU'!$A:$BS,46,0)</f>
        <v>#N/A</v>
      </c>
      <c r="AZ415" s="20" t="e">
        <f>VLOOKUP($D415,'DATA PENGUKURAN GARDU'!$A:$BS,53,0)</f>
        <v>#N/A</v>
      </c>
      <c r="BA415" s="20" t="e">
        <f>VLOOKUP($D415,'DATA PENGUKURAN GARDU'!$A:$BS,54,0)</f>
        <v>#N/A</v>
      </c>
      <c r="BB415" s="17" t="e">
        <f>VLOOKUP($E415,'DATA PENGUKURAN GARDU'!$A:$BS,42,0)</f>
        <v>#N/A</v>
      </c>
      <c r="BC415" s="23" t="e">
        <f t="shared" si="233"/>
        <v>#N/A</v>
      </c>
      <c r="BD415" s="17" t="e">
        <f>VLOOKUP($E415,'DATA PENGUKURAN GARDU'!$A:$BS,44,0)</f>
        <v>#N/A</v>
      </c>
      <c r="BE415" s="23" t="e">
        <f t="shared" si="234"/>
        <v>#N/A</v>
      </c>
      <c r="BF415" s="17" t="e">
        <f>VLOOKUP($E415,'DATA PENGUKURAN GARDU'!$A:$BS,46,0)</f>
        <v>#N/A</v>
      </c>
      <c r="BG415" s="23" t="e">
        <f t="shared" si="235"/>
        <v>#N/A</v>
      </c>
      <c r="BH415" s="17" t="e">
        <f>VLOOKUP($E415,'DATA PENGUKURAN GARDU'!$A:$BS,46,0)</f>
        <v>#N/A</v>
      </c>
      <c r="BI415" s="17" t="e">
        <f>VLOOKUP($E415,'DATA PENGUKURAN GARDU'!$A:$BS,53,0)</f>
        <v>#N/A</v>
      </c>
      <c r="BJ415" s="17" t="e">
        <f>VLOOKUP($E415,'DATA PENGUKURAN GARDU'!$A:$BS,54,0)</f>
        <v>#N/A</v>
      </c>
      <c r="BK415" s="20" t="e">
        <f t="shared" si="213"/>
        <v>#N/A</v>
      </c>
      <c r="BL415" s="20" t="e">
        <f t="shared" si="214"/>
        <v>#N/A</v>
      </c>
      <c r="BM415" s="20" t="e">
        <f t="shared" si="215"/>
        <v>#N/A</v>
      </c>
      <c r="BN415" s="25" t="e">
        <f t="shared" si="216"/>
        <v>#N/A</v>
      </c>
      <c r="BO415" s="26" t="str">
        <f t="shared" si="217"/>
        <v>0</v>
      </c>
      <c r="BP415" s="21" t="e">
        <f t="shared" si="218"/>
        <v>#VALUE!</v>
      </c>
      <c r="BQ415" s="20" t="e">
        <f t="shared" si="219"/>
        <v>#N/A</v>
      </c>
      <c r="BR415" s="20" t="e">
        <v>#N/A</v>
      </c>
      <c r="BS415" s="9" t="e">
        <v>#N/A</v>
      </c>
      <c r="BT415" s="2" t="e">
        <f t="shared" si="220"/>
        <v>#VALUE!</v>
      </c>
      <c r="BU415" s="2" t="e">
        <f t="shared" si="203"/>
        <v>#N/A</v>
      </c>
      <c r="BV415" s="2" t="e">
        <f t="shared" si="204"/>
        <v>#N/A</v>
      </c>
    </row>
    <row r="416" s="2" customFormat="1" ht="22.95" customHeight="1" spans="1:74">
      <c r="A416" s="9" t="str">
        <f t="shared" si="205"/>
        <v>M 94Induk</v>
      </c>
      <c r="B416" s="9" t="str">
        <f t="shared" si="206"/>
        <v>M 94jurusan 1</v>
      </c>
      <c r="C416" s="9" t="str">
        <f t="shared" si="207"/>
        <v>M 94jurusan 2</v>
      </c>
      <c r="D416" s="9" t="str">
        <f t="shared" si="208"/>
        <v>M 94jurusan 3</v>
      </c>
      <c r="E416" s="9" t="str">
        <f t="shared" si="209"/>
        <v>M 94jurusan 4</v>
      </c>
      <c r="F416" s="10" t="s">
        <v>131</v>
      </c>
      <c r="G416" s="10" t="s">
        <v>131</v>
      </c>
      <c r="H416" s="10" t="s">
        <v>537</v>
      </c>
      <c r="I416" s="10" t="s">
        <v>10875</v>
      </c>
      <c r="J416" s="10" t="s">
        <v>10876</v>
      </c>
      <c r="K416" s="10" t="s">
        <v>7465</v>
      </c>
      <c r="L416" s="10"/>
      <c r="M416" s="10"/>
      <c r="N416" s="14">
        <f t="shared" si="210"/>
        <v>0</v>
      </c>
      <c r="O416" s="15" t="e">
        <f t="shared" si="211"/>
        <v>#VALUE!</v>
      </c>
      <c r="P416" s="15" t="e">
        <f t="shared" si="212"/>
        <v>#VALUE!</v>
      </c>
      <c r="Q416" s="17" t="e">
        <f>VLOOKUP($A416,'DATA PENGUKURAN GARDU'!$A:$BS,42,0)</f>
        <v>#N/A</v>
      </c>
      <c r="R416" s="18" t="e">
        <f t="shared" si="221"/>
        <v>#N/A</v>
      </c>
      <c r="S416" s="17" t="e">
        <f>VLOOKUP($A416,'DATA PENGUKURAN GARDU'!$A:$BS,44,0)</f>
        <v>#N/A</v>
      </c>
      <c r="T416" s="18" t="e">
        <f t="shared" si="222"/>
        <v>#N/A</v>
      </c>
      <c r="U416" s="17" t="e">
        <f>VLOOKUP($A416,'DATA PENGUKURAN GARDU'!$A:$BS,46,0)</f>
        <v>#N/A</v>
      </c>
      <c r="V416" s="18" t="e">
        <f t="shared" si="223"/>
        <v>#N/A</v>
      </c>
      <c r="W416" s="17" t="e">
        <f>VLOOKUP($A416,'DATA PENGUKURAN GARDU'!$A:$BS,48,0)</f>
        <v>#N/A</v>
      </c>
      <c r="X416" s="17" t="e">
        <f>VLOOKUP($A416,'DATA PENGUKURAN GARDU'!$A:$BS,53,0)</f>
        <v>#N/A</v>
      </c>
      <c r="Y416" s="17" t="e">
        <f>VLOOKUP($A416,'DATA PENGUKURAN GARDU'!$A:$BS,54,0)</f>
        <v>#N/A</v>
      </c>
      <c r="Z416" s="17" t="e">
        <f>VLOOKUP($A416,'DATA PENGUKURAN GARDU'!$A:$BS,55,0)</f>
        <v>#N/A</v>
      </c>
      <c r="AA416" s="20" t="e">
        <f>VLOOKUP($B416,'DATA PENGUKURAN GARDU'!$A:$BS,42,0)</f>
        <v>#N/A</v>
      </c>
      <c r="AB416" s="21" t="e">
        <f t="shared" si="224"/>
        <v>#N/A</v>
      </c>
      <c r="AC416" s="20" t="e">
        <f>VLOOKUP($B416,'DATA PENGUKURAN GARDU'!$A:$BS,44,0)</f>
        <v>#N/A</v>
      </c>
      <c r="AD416" s="21" t="e">
        <f t="shared" si="225"/>
        <v>#N/A</v>
      </c>
      <c r="AE416" s="20" t="e">
        <f>VLOOKUP($B416,'DATA PENGUKURAN GARDU'!$A:$BS,46,0)</f>
        <v>#N/A</v>
      </c>
      <c r="AF416" s="21" t="e">
        <f t="shared" si="226"/>
        <v>#N/A</v>
      </c>
      <c r="AG416" s="20" t="e">
        <f>VLOOKUP($B416,'DATA PENGUKURAN GARDU'!$A:$BS,46,0)</f>
        <v>#N/A</v>
      </c>
      <c r="AH416" s="20" t="e">
        <f>VLOOKUP($B416,'DATA PENGUKURAN GARDU'!$A:$BS,53,0)</f>
        <v>#N/A</v>
      </c>
      <c r="AI416" s="20" t="e">
        <f>VLOOKUP($B416,'DATA PENGUKURAN GARDU'!$A:$BS,54,0)</f>
        <v>#N/A</v>
      </c>
      <c r="AJ416" s="17" t="e">
        <f>VLOOKUP($C416,'DATA PENGUKURAN GARDU'!$A:$BS,42,0)</f>
        <v>#N/A</v>
      </c>
      <c r="AK416" s="23" t="e">
        <f t="shared" si="227"/>
        <v>#N/A</v>
      </c>
      <c r="AL416" s="17" t="e">
        <f>VLOOKUP($C416,'DATA PENGUKURAN GARDU'!$A:$BS,44,0)</f>
        <v>#N/A</v>
      </c>
      <c r="AM416" s="23" t="e">
        <f t="shared" si="228"/>
        <v>#N/A</v>
      </c>
      <c r="AN416" s="17" t="e">
        <f>VLOOKUP($C416,'DATA PENGUKURAN GARDU'!$A:$BS,46,0)</f>
        <v>#N/A</v>
      </c>
      <c r="AO416" s="23" t="e">
        <f t="shared" si="229"/>
        <v>#N/A</v>
      </c>
      <c r="AP416" s="17" t="e">
        <f>VLOOKUP($C416,'DATA PENGUKURAN GARDU'!$A:$BS,46,0)</f>
        <v>#N/A</v>
      </c>
      <c r="AQ416" s="17" t="e">
        <f>VLOOKUP($C416,'DATA PENGUKURAN GARDU'!$A:$BS,53,0)</f>
        <v>#N/A</v>
      </c>
      <c r="AR416" s="17" t="e">
        <f>VLOOKUP($C416,'DATA PENGUKURAN GARDU'!$A:$BS,54,0)</f>
        <v>#N/A</v>
      </c>
      <c r="AS416" s="20" t="e">
        <f>VLOOKUP($D416,'DATA PENGUKURAN GARDU'!$A:$BS,42,0)</f>
        <v>#N/A</v>
      </c>
      <c r="AT416" s="21" t="e">
        <f t="shared" si="230"/>
        <v>#N/A</v>
      </c>
      <c r="AU416" s="20" t="e">
        <f>VLOOKUP($D416,'DATA PENGUKURAN GARDU'!$A:$BS,44,0)</f>
        <v>#N/A</v>
      </c>
      <c r="AV416" s="21" t="e">
        <f t="shared" si="231"/>
        <v>#N/A</v>
      </c>
      <c r="AW416" s="20" t="e">
        <f>VLOOKUP($D416,'DATA PENGUKURAN GARDU'!$A:$BS,46,0)</f>
        <v>#N/A</v>
      </c>
      <c r="AX416" s="21" t="e">
        <f t="shared" si="232"/>
        <v>#N/A</v>
      </c>
      <c r="AY416" s="20" t="e">
        <f>VLOOKUP($D416,'DATA PENGUKURAN GARDU'!$A:$BS,46,0)</f>
        <v>#N/A</v>
      </c>
      <c r="AZ416" s="20" t="e">
        <f>VLOOKUP($D416,'DATA PENGUKURAN GARDU'!$A:$BS,53,0)</f>
        <v>#N/A</v>
      </c>
      <c r="BA416" s="20" t="e">
        <f>VLOOKUP($D416,'DATA PENGUKURAN GARDU'!$A:$BS,54,0)</f>
        <v>#N/A</v>
      </c>
      <c r="BB416" s="17" t="e">
        <f>VLOOKUP($E416,'DATA PENGUKURAN GARDU'!$A:$BS,42,0)</f>
        <v>#N/A</v>
      </c>
      <c r="BC416" s="23" t="e">
        <f t="shared" si="233"/>
        <v>#N/A</v>
      </c>
      <c r="BD416" s="17" t="e">
        <f>VLOOKUP($E416,'DATA PENGUKURAN GARDU'!$A:$BS,44,0)</f>
        <v>#N/A</v>
      </c>
      <c r="BE416" s="23" t="e">
        <f t="shared" si="234"/>
        <v>#N/A</v>
      </c>
      <c r="BF416" s="17" t="e">
        <f>VLOOKUP($E416,'DATA PENGUKURAN GARDU'!$A:$BS,46,0)</f>
        <v>#N/A</v>
      </c>
      <c r="BG416" s="23" t="e">
        <f t="shared" si="235"/>
        <v>#N/A</v>
      </c>
      <c r="BH416" s="17" t="e">
        <f>VLOOKUP($E416,'DATA PENGUKURAN GARDU'!$A:$BS,46,0)</f>
        <v>#N/A</v>
      </c>
      <c r="BI416" s="17" t="e">
        <f>VLOOKUP($E416,'DATA PENGUKURAN GARDU'!$A:$BS,53,0)</f>
        <v>#N/A</v>
      </c>
      <c r="BJ416" s="17" t="e">
        <f>VLOOKUP($E416,'DATA PENGUKURAN GARDU'!$A:$BS,54,0)</f>
        <v>#N/A</v>
      </c>
      <c r="BK416" s="20" t="e">
        <f t="shared" si="213"/>
        <v>#N/A</v>
      </c>
      <c r="BL416" s="20" t="e">
        <f t="shared" si="214"/>
        <v>#N/A</v>
      </c>
      <c r="BM416" s="20" t="e">
        <f t="shared" si="215"/>
        <v>#N/A</v>
      </c>
      <c r="BN416" s="25" t="e">
        <f t="shared" si="216"/>
        <v>#N/A</v>
      </c>
      <c r="BO416" s="26" t="str">
        <f t="shared" si="217"/>
        <v>0</v>
      </c>
      <c r="BP416" s="21" t="e">
        <f t="shared" si="218"/>
        <v>#VALUE!</v>
      </c>
      <c r="BQ416" s="20" t="e">
        <f t="shared" si="219"/>
        <v>#N/A</v>
      </c>
      <c r="BR416" s="20" t="e">
        <v>#N/A</v>
      </c>
      <c r="BS416" s="9" t="e">
        <v>#N/A</v>
      </c>
      <c r="BT416" s="2" t="e">
        <f t="shared" si="220"/>
        <v>#VALUE!</v>
      </c>
      <c r="BU416" s="2" t="e">
        <f t="shared" si="203"/>
        <v>#N/A</v>
      </c>
      <c r="BV416" s="2" t="e">
        <f t="shared" si="204"/>
        <v>#N/A</v>
      </c>
    </row>
    <row r="417" s="2" customFormat="1" ht="22.95" customHeight="1" spans="1:74">
      <c r="A417" s="9" t="str">
        <f t="shared" si="205"/>
        <v>M 101Induk</v>
      </c>
      <c r="B417" s="9" t="str">
        <f t="shared" si="206"/>
        <v>M 101jurusan 1</v>
      </c>
      <c r="C417" s="9" t="str">
        <f t="shared" si="207"/>
        <v>M 101jurusan 2</v>
      </c>
      <c r="D417" s="9" t="str">
        <f t="shared" si="208"/>
        <v>M 101jurusan 3</v>
      </c>
      <c r="E417" s="9" t="str">
        <f t="shared" si="209"/>
        <v>M 101jurusan 4</v>
      </c>
      <c r="F417" s="10" t="s">
        <v>131</v>
      </c>
      <c r="G417" s="10" t="s">
        <v>131</v>
      </c>
      <c r="H417" s="10" t="s">
        <v>538</v>
      </c>
      <c r="I417" s="10" t="s">
        <v>10877</v>
      </c>
      <c r="J417" s="10" t="s">
        <v>10878</v>
      </c>
      <c r="K417" s="10" t="s">
        <v>7465</v>
      </c>
      <c r="L417" s="10"/>
      <c r="M417" s="10"/>
      <c r="N417" s="14">
        <f t="shared" si="210"/>
        <v>0</v>
      </c>
      <c r="O417" s="15" t="e">
        <f t="shared" si="211"/>
        <v>#VALUE!</v>
      </c>
      <c r="P417" s="15" t="e">
        <f t="shared" si="212"/>
        <v>#VALUE!</v>
      </c>
      <c r="Q417" s="17" t="e">
        <f>VLOOKUP($A417,'DATA PENGUKURAN GARDU'!$A:$BS,42,0)</f>
        <v>#N/A</v>
      </c>
      <c r="R417" s="18" t="e">
        <f t="shared" si="221"/>
        <v>#N/A</v>
      </c>
      <c r="S417" s="17" t="e">
        <f>VLOOKUP($A417,'DATA PENGUKURAN GARDU'!$A:$BS,44,0)</f>
        <v>#N/A</v>
      </c>
      <c r="T417" s="18" t="e">
        <f t="shared" si="222"/>
        <v>#N/A</v>
      </c>
      <c r="U417" s="17" t="e">
        <f>VLOOKUP($A417,'DATA PENGUKURAN GARDU'!$A:$BS,46,0)</f>
        <v>#N/A</v>
      </c>
      <c r="V417" s="18" t="e">
        <f t="shared" si="223"/>
        <v>#N/A</v>
      </c>
      <c r="W417" s="17" t="e">
        <f>VLOOKUP($A417,'DATA PENGUKURAN GARDU'!$A:$BS,48,0)</f>
        <v>#N/A</v>
      </c>
      <c r="X417" s="17" t="e">
        <f>VLOOKUP($A417,'DATA PENGUKURAN GARDU'!$A:$BS,53,0)</f>
        <v>#N/A</v>
      </c>
      <c r="Y417" s="17" t="e">
        <f>VLOOKUP($A417,'DATA PENGUKURAN GARDU'!$A:$BS,54,0)</f>
        <v>#N/A</v>
      </c>
      <c r="Z417" s="17" t="e">
        <f>VLOOKUP($A417,'DATA PENGUKURAN GARDU'!$A:$BS,55,0)</f>
        <v>#N/A</v>
      </c>
      <c r="AA417" s="20" t="e">
        <f>VLOOKUP($B417,'DATA PENGUKURAN GARDU'!$A:$BS,42,0)</f>
        <v>#N/A</v>
      </c>
      <c r="AB417" s="21" t="e">
        <f t="shared" si="224"/>
        <v>#N/A</v>
      </c>
      <c r="AC417" s="20" t="e">
        <f>VLOOKUP($B417,'DATA PENGUKURAN GARDU'!$A:$BS,44,0)</f>
        <v>#N/A</v>
      </c>
      <c r="AD417" s="21" t="e">
        <f t="shared" si="225"/>
        <v>#N/A</v>
      </c>
      <c r="AE417" s="20" t="e">
        <f>VLOOKUP($B417,'DATA PENGUKURAN GARDU'!$A:$BS,46,0)</f>
        <v>#N/A</v>
      </c>
      <c r="AF417" s="21" t="e">
        <f t="shared" si="226"/>
        <v>#N/A</v>
      </c>
      <c r="AG417" s="20" t="e">
        <f>VLOOKUP($B417,'DATA PENGUKURAN GARDU'!$A:$BS,46,0)</f>
        <v>#N/A</v>
      </c>
      <c r="AH417" s="20" t="e">
        <f>VLOOKUP($B417,'DATA PENGUKURAN GARDU'!$A:$BS,53,0)</f>
        <v>#N/A</v>
      </c>
      <c r="AI417" s="20" t="e">
        <f>VLOOKUP($B417,'DATA PENGUKURAN GARDU'!$A:$BS,54,0)</f>
        <v>#N/A</v>
      </c>
      <c r="AJ417" s="17" t="e">
        <f>VLOOKUP($C417,'DATA PENGUKURAN GARDU'!$A:$BS,42,0)</f>
        <v>#N/A</v>
      </c>
      <c r="AK417" s="23" t="e">
        <f t="shared" si="227"/>
        <v>#N/A</v>
      </c>
      <c r="AL417" s="17" t="e">
        <f>VLOOKUP($C417,'DATA PENGUKURAN GARDU'!$A:$BS,44,0)</f>
        <v>#N/A</v>
      </c>
      <c r="AM417" s="23" t="e">
        <f t="shared" si="228"/>
        <v>#N/A</v>
      </c>
      <c r="AN417" s="17" t="e">
        <f>VLOOKUP($C417,'DATA PENGUKURAN GARDU'!$A:$BS,46,0)</f>
        <v>#N/A</v>
      </c>
      <c r="AO417" s="23" t="e">
        <f t="shared" si="229"/>
        <v>#N/A</v>
      </c>
      <c r="AP417" s="17" t="e">
        <f>VLOOKUP($C417,'DATA PENGUKURAN GARDU'!$A:$BS,46,0)</f>
        <v>#N/A</v>
      </c>
      <c r="AQ417" s="17" t="e">
        <f>VLOOKUP($C417,'DATA PENGUKURAN GARDU'!$A:$BS,53,0)</f>
        <v>#N/A</v>
      </c>
      <c r="AR417" s="17" t="e">
        <f>VLOOKUP($C417,'DATA PENGUKURAN GARDU'!$A:$BS,54,0)</f>
        <v>#N/A</v>
      </c>
      <c r="AS417" s="20" t="e">
        <f>VLOOKUP($D417,'DATA PENGUKURAN GARDU'!$A:$BS,42,0)</f>
        <v>#N/A</v>
      </c>
      <c r="AT417" s="21" t="e">
        <f t="shared" si="230"/>
        <v>#N/A</v>
      </c>
      <c r="AU417" s="20" t="e">
        <f>VLOOKUP($D417,'DATA PENGUKURAN GARDU'!$A:$BS,44,0)</f>
        <v>#N/A</v>
      </c>
      <c r="AV417" s="21" t="e">
        <f t="shared" si="231"/>
        <v>#N/A</v>
      </c>
      <c r="AW417" s="20" t="e">
        <f>VLOOKUP($D417,'DATA PENGUKURAN GARDU'!$A:$BS,46,0)</f>
        <v>#N/A</v>
      </c>
      <c r="AX417" s="21" t="e">
        <f t="shared" si="232"/>
        <v>#N/A</v>
      </c>
      <c r="AY417" s="20" t="e">
        <f>VLOOKUP($D417,'DATA PENGUKURAN GARDU'!$A:$BS,46,0)</f>
        <v>#N/A</v>
      </c>
      <c r="AZ417" s="20" t="e">
        <f>VLOOKUP($D417,'DATA PENGUKURAN GARDU'!$A:$BS,53,0)</f>
        <v>#N/A</v>
      </c>
      <c r="BA417" s="20" t="e">
        <f>VLOOKUP($D417,'DATA PENGUKURAN GARDU'!$A:$BS,54,0)</f>
        <v>#N/A</v>
      </c>
      <c r="BB417" s="17" t="e">
        <f>VLOOKUP($E417,'DATA PENGUKURAN GARDU'!$A:$BS,42,0)</f>
        <v>#N/A</v>
      </c>
      <c r="BC417" s="23" t="e">
        <f t="shared" si="233"/>
        <v>#N/A</v>
      </c>
      <c r="BD417" s="17" t="e">
        <f>VLOOKUP($E417,'DATA PENGUKURAN GARDU'!$A:$BS,44,0)</f>
        <v>#N/A</v>
      </c>
      <c r="BE417" s="23" t="e">
        <f t="shared" si="234"/>
        <v>#N/A</v>
      </c>
      <c r="BF417" s="17" t="e">
        <f>VLOOKUP($E417,'DATA PENGUKURAN GARDU'!$A:$BS,46,0)</f>
        <v>#N/A</v>
      </c>
      <c r="BG417" s="23" t="e">
        <f t="shared" si="235"/>
        <v>#N/A</v>
      </c>
      <c r="BH417" s="17" t="e">
        <f>VLOOKUP($E417,'DATA PENGUKURAN GARDU'!$A:$BS,46,0)</f>
        <v>#N/A</v>
      </c>
      <c r="BI417" s="17" t="e">
        <f>VLOOKUP($E417,'DATA PENGUKURAN GARDU'!$A:$BS,53,0)</f>
        <v>#N/A</v>
      </c>
      <c r="BJ417" s="17" t="e">
        <f>VLOOKUP($E417,'DATA PENGUKURAN GARDU'!$A:$BS,54,0)</f>
        <v>#N/A</v>
      </c>
      <c r="BK417" s="20" t="e">
        <f t="shared" si="213"/>
        <v>#N/A</v>
      </c>
      <c r="BL417" s="20" t="e">
        <f t="shared" si="214"/>
        <v>#N/A</v>
      </c>
      <c r="BM417" s="20" t="e">
        <f t="shared" si="215"/>
        <v>#N/A</v>
      </c>
      <c r="BN417" s="25" t="e">
        <f t="shared" si="216"/>
        <v>#N/A</v>
      </c>
      <c r="BO417" s="26" t="str">
        <f t="shared" si="217"/>
        <v>0</v>
      </c>
      <c r="BP417" s="21" t="e">
        <f t="shared" si="218"/>
        <v>#VALUE!</v>
      </c>
      <c r="BQ417" s="20" t="e">
        <f t="shared" si="219"/>
        <v>#N/A</v>
      </c>
      <c r="BR417" s="20" t="e">
        <v>#N/A</v>
      </c>
      <c r="BS417" s="9" t="e">
        <v>#N/A</v>
      </c>
      <c r="BT417" s="2" t="e">
        <f t="shared" si="220"/>
        <v>#VALUE!</v>
      </c>
      <c r="BU417" s="2" t="e">
        <f t="shared" si="203"/>
        <v>#N/A</v>
      </c>
      <c r="BV417" s="2" t="e">
        <f t="shared" si="204"/>
        <v>#N/A</v>
      </c>
    </row>
    <row r="418" s="2" customFormat="1" ht="22.95" customHeight="1" spans="1:74">
      <c r="A418" s="9" t="str">
        <f t="shared" si="205"/>
        <v>M 103Induk</v>
      </c>
      <c r="B418" s="9" t="str">
        <f t="shared" si="206"/>
        <v>M 103jurusan 1</v>
      </c>
      <c r="C418" s="9" t="str">
        <f t="shared" si="207"/>
        <v>M 103jurusan 2</v>
      </c>
      <c r="D418" s="9" t="str">
        <f t="shared" si="208"/>
        <v>M 103jurusan 3</v>
      </c>
      <c r="E418" s="9" t="str">
        <f t="shared" si="209"/>
        <v>M 103jurusan 4</v>
      </c>
      <c r="F418" s="10" t="s">
        <v>131</v>
      </c>
      <c r="G418" s="10" t="s">
        <v>131</v>
      </c>
      <c r="H418" s="10" t="s">
        <v>539</v>
      </c>
      <c r="I418" s="10" t="s">
        <v>10879</v>
      </c>
      <c r="J418" s="10" t="s">
        <v>10880</v>
      </c>
      <c r="K418" s="10" t="s">
        <v>7465</v>
      </c>
      <c r="L418" s="10"/>
      <c r="M418" s="10"/>
      <c r="N418" s="14">
        <f t="shared" si="210"/>
        <v>0</v>
      </c>
      <c r="O418" s="15" t="e">
        <f t="shared" si="211"/>
        <v>#VALUE!</v>
      </c>
      <c r="P418" s="15" t="e">
        <f t="shared" si="212"/>
        <v>#VALUE!</v>
      </c>
      <c r="Q418" s="17" t="e">
        <f>VLOOKUP($A418,'DATA PENGUKURAN GARDU'!$A:$BS,42,0)</f>
        <v>#N/A</v>
      </c>
      <c r="R418" s="18" t="e">
        <f t="shared" si="221"/>
        <v>#N/A</v>
      </c>
      <c r="S418" s="17" t="e">
        <f>VLOOKUP($A418,'DATA PENGUKURAN GARDU'!$A:$BS,44,0)</f>
        <v>#N/A</v>
      </c>
      <c r="T418" s="18" t="e">
        <f t="shared" si="222"/>
        <v>#N/A</v>
      </c>
      <c r="U418" s="17" t="e">
        <f>VLOOKUP($A418,'DATA PENGUKURAN GARDU'!$A:$BS,46,0)</f>
        <v>#N/A</v>
      </c>
      <c r="V418" s="18" t="e">
        <f t="shared" si="223"/>
        <v>#N/A</v>
      </c>
      <c r="W418" s="17" t="e">
        <f>VLOOKUP($A418,'DATA PENGUKURAN GARDU'!$A:$BS,48,0)</f>
        <v>#N/A</v>
      </c>
      <c r="X418" s="17" t="e">
        <f>VLOOKUP($A418,'DATA PENGUKURAN GARDU'!$A:$BS,53,0)</f>
        <v>#N/A</v>
      </c>
      <c r="Y418" s="17" t="e">
        <f>VLOOKUP($A418,'DATA PENGUKURAN GARDU'!$A:$BS,54,0)</f>
        <v>#N/A</v>
      </c>
      <c r="Z418" s="17" t="e">
        <f>VLOOKUP($A418,'DATA PENGUKURAN GARDU'!$A:$BS,55,0)</f>
        <v>#N/A</v>
      </c>
      <c r="AA418" s="20" t="e">
        <f>VLOOKUP($B418,'DATA PENGUKURAN GARDU'!$A:$BS,42,0)</f>
        <v>#N/A</v>
      </c>
      <c r="AB418" s="21" t="e">
        <f t="shared" si="224"/>
        <v>#N/A</v>
      </c>
      <c r="AC418" s="20" t="e">
        <f>VLOOKUP($B418,'DATA PENGUKURAN GARDU'!$A:$BS,44,0)</f>
        <v>#N/A</v>
      </c>
      <c r="AD418" s="21" t="e">
        <f t="shared" si="225"/>
        <v>#N/A</v>
      </c>
      <c r="AE418" s="20" t="e">
        <f>VLOOKUP($B418,'DATA PENGUKURAN GARDU'!$A:$BS,46,0)</f>
        <v>#N/A</v>
      </c>
      <c r="AF418" s="21" t="e">
        <f t="shared" si="226"/>
        <v>#N/A</v>
      </c>
      <c r="AG418" s="20" t="e">
        <f>VLOOKUP($B418,'DATA PENGUKURAN GARDU'!$A:$BS,46,0)</f>
        <v>#N/A</v>
      </c>
      <c r="AH418" s="20" t="e">
        <f>VLOOKUP($B418,'DATA PENGUKURAN GARDU'!$A:$BS,53,0)</f>
        <v>#N/A</v>
      </c>
      <c r="AI418" s="20" t="e">
        <f>VLOOKUP($B418,'DATA PENGUKURAN GARDU'!$A:$BS,54,0)</f>
        <v>#N/A</v>
      </c>
      <c r="AJ418" s="17" t="e">
        <f>VLOOKUP($C418,'DATA PENGUKURAN GARDU'!$A:$BS,42,0)</f>
        <v>#N/A</v>
      </c>
      <c r="AK418" s="23" t="e">
        <f t="shared" si="227"/>
        <v>#N/A</v>
      </c>
      <c r="AL418" s="17" t="e">
        <f>VLOOKUP($C418,'DATA PENGUKURAN GARDU'!$A:$BS,44,0)</f>
        <v>#N/A</v>
      </c>
      <c r="AM418" s="23" t="e">
        <f t="shared" si="228"/>
        <v>#N/A</v>
      </c>
      <c r="AN418" s="17" t="e">
        <f>VLOOKUP($C418,'DATA PENGUKURAN GARDU'!$A:$BS,46,0)</f>
        <v>#N/A</v>
      </c>
      <c r="AO418" s="23" t="e">
        <f t="shared" si="229"/>
        <v>#N/A</v>
      </c>
      <c r="AP418" s="17" t="e">
        <f>VLOOKUP($C418,'DATA PENGUKURAN GARDU'!$A:$BS,46,0)</f>
        <v>#N/A</v>
      </c>
      <c r="AQ418" s="17" t="e">
        <f>VLOOKUP($C418,'DATA PENGUKURAN GARDU'!$A:$BS,53,0)</f>
        <v>#N/A</v>
      </c>
      <c r="AR418" s="17" t="e">
        <f>VLOOKUP($C418,'DATA PENGUKURAN GARDU'!$A:$BS,54,0)</f>
        <v>#N/A</v>
      </c>
      <c r="AS418" s="20" t="e">
        <f>VLOOKUP($D418,'DATA PENGUKURAN GARDU'!$A:$BS,42,0)</f>
        <v>#N/A</v>
      </c>
      <c r="AT418" s="21" t="e">
        <f t="shared" si="230"/>
        <v>#N/A</v>
      </c>
      <c r="AU418" s="20" t="e">
        <f>VLOOKUP($D418,'DATA PENGUKURAN GARDU'!$A:$BS,44,0)</f>
        <v>#N/A</v>
      </c>
      <c r="AV418" s="21" t="e">
        <f t="shared" si="231"/>
        <v>#N/A</v>
      </c>
      <c r="AW418" s="20" t="e">
        <f>VLOOKUP($D418,'DATA PENGUKURAN GARDU'!$A:$BS,46,0)</f>
        <v>#N/A</v>
      </c>
      <c r="AX418" s="21" t="e">
        <f t="shared" si="232"/>
        <v>#N/A</v>
      </c>
      <c r="AY418" s="20" t="e">
        <f>VLOOKUP($D418,'DATA PENGUKURAN GARDU'!$A:$BS,46,0)</f>
        <v>#N/A</v>
      </c>
      <c r="AZ418" s="20" t="e">
        <f>VLOOKUP($D418,'DATA PENGUKURAN GARDU'!$A:$BS,53,0)</f>
        <v>#N/A</v>
      </c>
      <c r="BA418" s="20" t="e">
        <f>VLOOKUP($D418,'DATA PENGUKURAN GARDU'!$A:$BS,54,0)</f>
        <v>#N/A</v>
      </c>
      <c r="BB418" s="17" t="e">
        <f>VLOOKUP($E418,'DATA PENGUKURAN GARDU'!$A:$BS,42,0)</f>
        <v>#N/A</v>
      </c>
      <c r="BC418" s="23" t="e">
        <f t="shared" si="233"/>
        <v>#N/A</v>
      </c>
      <c r="BD418" s="17" t="e">
        <f>VLOOKUP($E418,'DATA PENGUKURAN GARDU'!$A:$BS,44,0)</f>
        <v>#N/A</v>
      </c>
      <c r="BE418" s="23" t="e">
        <f t="shared" si="234"/>
        <v>#N/A</v>
      </c>
      <c r="BF418" s="17" t="e">
        <f>VLOOKUP($E418,'DATA PENGUKURAN GARDU'!$A:$BS,46,0)</f>
        <v>#N/A</v>
      </c>
      <c r="BG418" s="23" t="e">
        <f t="shared" si="235"/>
        <v>#N/A</v>
      </c>
      <c r="BH418" s="17" t="e">
        <f>VLOOKUP($E418,'DATA PENGUKURAN GARDU'!$A:$BS,46,0)</f>
        <v>#N/A</v>
      </c>
      <c r="BI418" s="17" t="e">
        <f>VLOOKUP($E418,'DATA PENGUKURAN GARDU'!$A:$BS,53,0)</f>
        <v>#N/A</v>
      </c>
      <c r="BJ418" s="17" t="e">
        <f>VLOOKUP($E418,'DATA PENGUKURAN GARDU'!$A:$BS,54,0)</f>
        <v>#N/A</v>
      </c>
      <c r="BK418" s="20" t="e">
        <f t="shared" si="213"/>
        <v>#N/A</v>
      </c>
      <c r="BL418" s="20" t="e">
        <f t="shared" si="214"/>
        <v>#N/A</v>
      </c>
      <c r="BM418" s="20" t="e">
        <f t="shared" si="215"/>
        <v>#N/A</v>
      </c>
      <c r="BN418" s="25" t="e">
        <f t="shared" si="216"/>
        <v>#N/A</v>
      </c>
      <c r="BO418" s="26" t="str">
        <f t="shared" si="217"/>
        <v>0</v>
      </c>
      <c r="BP418" s="21" t="e">
        <f t="shared" si="218"/>
        <v>#VALUE!</v>
      </c>
      <c r="BQ418" s="20" t="e">
        <f t="shared" si="219"/>
        <v>#N/A</v>
      </c>
      <c r="BR418" s="20" t="e">
        <v>#N/A</v>
      </c>
      <c r="BS418" s="9" t="e">
        <v>#N/A</v>
      </c>
      <c r="BT418" s="2" t="e">
        <f t="shared" si="220"/>
        <v>#VALUE!</v>
      </c>
      <c r="BU418" s="2" t="e">
        <f t="shared" si="203"/>
        <v>#N/A</v>
      </c>
      <c r="BV418" s="2" t="e">
        <f t="shared" si="204"/>
        <v>#N/A</v>
      </c>
    </row>
    <row r="419" s="2" customFormat="1" ht="22.95" customHeight="1" spans="1:74">
      <c r="A419" s="9" t="str">
        <f t="shared" si="205"/>
        <v>M 02Induk</v>
      </c>
      <c r="B419" s="9" t="str">
        <f t="shared" si="206"/>
        <v>M 02jurusan 1</v>
      </c>
      <c r="C419" s="9" t="str">
        <f t="shared" si="207"/>
        <v>M 02jurusan 2</v>
      </c>
      <c r="D419" s="9" t="str">
        <f t="shared" si="208"/>
        <v>M 02jurusan 3</v>
      </c>
      <c r="E419" s="9" t="str">
        <f t="shared" si="209"/>
        <v>M 02jurusan 4</v>
      </c>
      <c r="F419" s="10" t="s">
        <v>131</v>
      </c>
      <c r="G419" s="10" t="s">
        <v>131</v>
      </c>
      <c r="H419" s="10" t="s">
        <v>540</v>
      </c>
      <c r="I419" s="10" t="s">
        <v>10881</v>
      </c>
      <c r="J419" s="10" t="s">
        <v>10882</v>
      </c>
      <c r="K419" s="10" t="s">
        <v>7465</v>
      </c>
      <c r="L419" s="10"/>
      <c r="M419" s="10"/>
      <c r="N419" s="14">
        <f t="shared" si="210"/>
        <v>0</v>
      </c>
      <c r="O419" s="15" t="e">
        <f t="shared" si="211"/>
        <v>#VALUE!</v>
      </c>
      <c r="P419" s="15" t="e">
        <f t="shared" si="212"/>
        <v>#VALUE!</v>
      </c>
      <c r="Q419" s="17" t="e">
        <f>VLOOKUP($A419,'DATA PENGUKURAN GARDU'!$A:$BS,42,0)</f>
        <v>#N/A</v>
      </c>
      <c r="R419" s="18" t="e">
        <f t="shared" si="221"/>
        <v>#N/A</v>
      </c>
      <c r="S419" s="17" t="e">
        <f>VLOOKUP($A419,'DATA PENGUKURAN GARDU'!$A:$BS,44,0)</f>
        <v>#N/A</v>
      </c>
      <c r="T419" s="18" t="e">
        <f t="shared" si="222"/>
        <v>#N/A</v>
      </c>
      <c r="U419" s="17" t="e">
        <f>VLOOKUP($A419,'DATA PENGUKURAN GARDU'!$A:$BS,46,0)</f>
        <v>#N/A</v>
      </c>
      <c r="V419" s="18" t="e">
        <f t="shared" si="223"/>
        <v>#N/A</v>
      </c>
      <c r="W419" s="17" t="e">
        <f>VLOOKUP($A419,'DATA PENGUKURAN GARDU'!$A:$BS,48,0)</f>
        <v>#N/A</v>
      </c>
      <c r="X419" s="17" t="e">
        <f>VLOOKUP($A419,'DATA PENGUKURAN GARDU'!$A:$BS,53,0)</f>
        <v>#N/A</v>
      </c>
      <c r="Y419" s="17" t="e">
        <f>VLOOKUP($A419,'DATA PENGUKURAN GARDU'!$A:$BS,54,0)</f>
        <v>#N/A</v>
      </c>
      <c r="Z419" s="17" t="e">
        <f>VLOOKUP($A419,'DATA PENGUKURAN GARDU'!$A:$BS,55,0)</f>
        <v>#N/A</v>
      </c>
      <c r="AA419" s="20" t="e">
        <f>VLOOKUP($B419,'DATA PENGUKURAN GARDU'!$A:$BS,42,0)</f>
        <v>#N/A</v>
      </c>
      <c r="AB419" s="21" t="e">
        <f t="shared" si="224"/>
        <v>#N/A</v>
      </c>
      <c r="AC419" s="20" t="e">
        <f>VLOOKUP($B419,'DATA PENGUKURAN GARDU'!$A:$BS,44,0)</f>
        <v>#N/A</v>
      </c>
      <c r="AD419" s="21" t="e">
        <f t="shared" si="225"/>
        <v>#N/A</v>
      </c>
      <c r="AE419" s="20" t="e">
        <f>VLOOKUP($B419,'DATA PENGUKURAN GARDU'!$A:$BS,46,0)</f>
        <v>#N/A</v>
      </c>
      <c r="AF419" s="21" t="e">
        <f t="shared" si="226"/>
        <v>#N/A</v>
      </c>
      <c r="AG419" s="20" t="e">
        <f>VLOOKUP($B419,'DATA PENGUKURAN GARDU'!$A:$BS,46,0)</f>
        <v>#N/A</v>
      </c>
      <c r="AH419" s="20" t="e">
        <f>VLOOKUP($B419,'DATA PENGUKURAN GARDU'!$A:$BS,53,0)</f>
        <v>#N/A</v>
      </c>
      <c r="AI419" s="20" t="e">
        <f>VLOOKUP($B419,'DATA PENGUKURAN GARDU'!$A:$BS,54,0)</f>
        <v>#N/A</v>
      </c>
      <c r="AJ419" s="17" t="e">
        <f>VLOOKUP($C419,'DATA PENGUKURAN GARDU'!$A:$BS,42,0)</f>
        <v>#N/A</v>
      </c>
      <c r="AK419" s="23" t="e">
        <f t="shared" si="227"/>
        <v>#N/A</v>
      </c>
      <c r="AL419" s="17" t="e">
        <f>VLOOKUP($C419,'DATA PENGUKURAN GARDU'!$A:$BS,44,0)</f>
        <v>#N/A</v>
      </c>
      <c r="AM419" s="23" t="e">
        <f t="shared" si="228"/>
        <v>#N/A</v>
      </c>
      <c r="AN419" s="17" t="e">
        <f>VLOOKUP($C419,'DATA PENGUKURAN GARDU'!$A:$BS,46,0)</f>
        <v>#N/A</v>
      </c>
      <c r="AO419" s="23" t="e">
        <f t="shared" si="229"/>
        <v>#N/A</v>
      </c>
      <c r="AP419" s="17" t="e">
        <f>VLOOKUP($C419,'DATA PENGUKURAN GARDU'!$A:$BS,46,0)</f>
        <v>#N/A</v>
      </c>
      <c r="AQ419" s="17" t="e">
        <f>VLOOKUP($C419,'DATA PENGUKURAN GARDU'!$A:$BS,53,0)</f>
        <v>#N/A</v>
      </c>
      <c r="AR419" s="17" t="e">
        <f>VLOOKUP($C419,'DATA PENGUKURAN GARDU'!$A:$BS,54,0)</f>
        <v>#N/A</v>
      </c>
      <c r="AS419" s="20" t="e">
        <f>VLOOKUP($D419,'DATA PENGUKURAN GARDU'!$A:$BS,42,0)</f>
        <v>#N/A</v>
      </c>
      <c r="AT419" s="21" t="e">
        <f t="shared" si="230"/>
        <v>#N/A</v>
      </c>
      <c r="AU419" s="20" t="e">
        <f>VLOOKUP($D419,'DATA PENGUKURAN GARDU'!$A:$BS,44,0)</f>
        <v>#N/A</v>
      </c>
      <c r="AV419" s="21" t="e">
        <f t="shared" si="231"/>
        <v>#N/A</v>
      </c>
      <c r="AW419" s="20" t="e">
        <f>VLOOKUP($D419,'DATA PENGUKURAN GARDU'!$A:$BS,46,0)</f>
        <v>#N/A</v>
      </c>
      <c r="AX419" s="21" t="e">
        <f t="shared" si="232"/>
        <v>#N/A</v>
      </c>
      <c r="AY419" s="20" t="e">
        <f>VLOOKUP($D419,'DATA PENGUKURAN GARDU'!$A:$BS,46,0)</f>
        <v>#N/A</v>
      </c>
      <c r="AZ419" s="20" t="e">
        <f>VLOOKUP($D419,'DATA PENGUKURAN GARDU'!$A:$BS,53,0)</f>
        <v>#N/A</v>
      </c>
      <c r="BA419" s="20" t="e">
        <f>VLOOKUP($D419,'DATA PENGUKURAN GARDU'!$A:$BS,54,0)</f>
        <v>#N/A</v>
      </c>
      <c r="BB419" s="17" t="e">
        <f>VLOOKUP($E419,'DATA PENGUKURAN GARDU'!$A:$BS,42,0)</f>
        <v>#N/A</v>
      </c>
      <c r="BC419" s="23" t="e">
        <f t="shared" si="233"/>
        <v>#N/A</v>
      </c>
      <c r="BD419" s="17" t="e">
        <f>VLOOKUP($E419,'DATA PENGUKURAN GARDU'!$A:$BS,44,0)</f>
        <v>#N/A</v>
      </c>
      <c r="BE419" s="23" t="e">
        <f t="shared" si="234"/>
        <v>#N/A</v>
      </c>
      <c r="BF419" s="17" t="e">
        <f>VLOOKUP($E419,'DATA PENGUKURAN GARDU'!$A:$BS,46,0)</f>
        <v>#N/A</v>
      </c>
      <c r="BG419" s="23" t="e">
        <f t="shared" si="235"/>
        <v>#N/A</v>
      </c>
      <c r="BH419" s="17" t="e">
        <f>VLOOKUP($E419,'DATA PENGUKURAN GARDU'!$A:$BS,46,0)</f>
        <v>#N/A</v>
      </c>
      <c r="BI419" s="17" t="e">
        <f>VLOOKUP($E419,'DATA PENGUKURAN GARDU'!$A:$BS,53,0)</f>
        <v>#N/A</v>
      </c>
      <c r="BJ419" s="17" t="e">
        <f>VLOOKUP($E419,'DATA PENGUKURAN GARDU'!$A:$BS,54,0)</f>
        <v>#N/A</v>
      </c>
      <c r="BK419" s="20" t="e">
        <f t="shared" si="213"/>
        <v>#N/A</v>
      </c>
      <c r="BL419" s="20" t="e">
        <f t="shared" si="214"/>
        <v>#N/A</v>
      </c>
      <c r="BM419" s="20" t="e">
        <f t="shared" si="215"/>
        <v>#N/A</v>
      </c>
      <c r="BN419" s="25" t="e">
        <f t="shared" si="216"/>
        <v>#N/A</v>
      </c>
      <c r="BO419" s="26" t="str">
        <f t="shared" si="217"/>
        <v>0</v>
      </c>
      <c r="BP419" s="21" t="e">
        <f t="shared" si="218"/>
        <v>#VALUE!</v>
      </c>
      <c r="BQ419" s="20" t="e">
        <f t="shared" si="219"/>
        <v>#N/A</v>
      </c>
      <c r="BR419" s="20" t="e">
        <v>#N/A</v>
      </c>
      <c r="BS419" s="9" t="e">
        <v>#N/A</v>
      </c>
      <c r="BT419" s="2" t="e">
        <f t="shared" si="220"/>
        <v>#VALUE!</v>
      </c>
      <c r="BU419" s="2" t="e">
        <f t="shared" si="203"/>
        <v>#N/A</v>
      </c>
      <c r="BV419" s="2" t="e">
        <f t="shared" si="204"/>
        <v>#N/A</v>
      </c>
    </row>
    <row r="420" s="2" customFormat="1" ht="22.95" customHeight="1" spans="1:74">
      <c r="A420" s="9" t="str">
        <f t="shared" si="205"/>
        <v>M 03Induk</v>
      </c>
      <c r="B420" s="9" t="str">
        <f t="shared" si="206"/>
        <v>M 03jurusan 1</v>
      </c>
      <c r="C420" s="9" t="str">
        <f t="shared" si="207"/>
        <v>M 03jurusan 2</v>
      </c>
      <c r="D420" s="9" t="str">
        <f t="shared" si="208"/>
        <v>M 03jurusan 3</v>
      </c>
      <c r="E420" s="9" t="str">
        <f t="shared" si="209"/>
        <v>M 03jurusan 4</v>
      </c>
      <c r="F420" s="10" t="s">
        <v>131</v>
      </c>
      <c r="G420" s="10" t="s">
        <v>131</v>
      </c>
      <c r="H420" s="10" t="s">
        <v>541</v>
      </c>
      <c r="I420" s="10" t="s">
        <v>10883</v>
      </c>
      <c r="J420" s="10" t="s">
        <v>10884</v>
      </c>
      <c r="K420" s="10" t="s">
        <v>7465</v>
      </c>
      <c r="L420" s="10"/>
      <c r="M420" s="10"/>
      <c r="N420" s="14">
        <f t="shared" si="210"/>
        <v>0</v>
      </c>
      <c r="O420" s="15" t="e">
        <f t="shared" si="211"/>
        <v>#VALUE!</v>
      </c>
      <c r="P420" s="15" t="e">
        <f t="shared" si="212"/>
        <v>#VALUE!</v>
      </c>
      <c r="Q420" s="17" t="e">
        <f>VLOOKUP($A420,'DATA PENGUKURAN GARDU'!$A:$BS,42,0)</f>
        <v>#N/A</v>
      </c>
      <c r="R420" s="18" t="e">
        <f t="shared" si="221"/>
        <v>#N/A</v>
      </c>
      <c r="S420" s="17" t="e">
        <f>VLOOKUP($A420,'DATA PENGUKURAN GARDU'!$A:$BS,44,0)</f>
        <v>#N/A</v>
      </c>
      <c r="T420" s="18" t="e">
        <f t="shared" si="222"/>
        <v>#N/A</v>
      </c>
      <c r="U420" s="17" t="e">
        <f>VLOOKUP($A420,'DATA PENGUKURAN GARDU'!$A:$BS,46,0)</f>
        <v>#N/A</v>
      </c>
      <c r="V420" s="18" t="e">
        <f t="shared" si="223"/>
        <v>#N/A</v>
      </c>
      <c r="W420" s="17" t="e">
        <f>VLOOKUP($A420,'DATA PENGUKURAN GARDU'!$A:$BS,48,0)</f>
        <v>#N/A</v>
      </c>
      <c r="X420" s="17" t="e">
        <f>VLOOKUP($A420,'DATA PENGUKURAN GARDU'!$A:$BS,53,0)</f>
        <v>#N/A</v>
      </c>
      <c r="Y420" s="17" t="e">
        <f>VLOOKUP($A420,'DATA PENGUKURAN GARDU'!$A:$BS,54,0)</f>
        <v>#N/A</v>
      </c>
      <c r="Z420" s="17" t="e">
        <f>VLOOKUP($A420,'DATA PENGUKURAN GARDU'!$A:$BS,55,0)</f>
        <v>#N/A</v>
      </c>
      <c r="AA420" s="20" t="e">
        <f>VLOOKUP($B420,'DATA PENGUKURAN GARDU'!$A:$BS,42,0)</f>
        <v>#N/A</v>
      </c>
      <c r="AB420" s="21" t="e">
        <f t="shared" si="224"/>
        <v>#N/A</v>
      </c>
      <c r="AC420" s="20" t="e">
        <f>VLOOKUP($B420,'DATA PENGUKURAN GARDU'!$A:$BS,44,0)</f>
        <v>#N/A</v>
      </c>
      <c r="AD420" s="21" t="e">
        <f t="shared" si="225"/>
        <v>#N/A</v>
      </c>
      <c r="AE420" s="20" t="e">
        <f>VLOOKUP($B420,'DATA PENGUKURAN GARDU'!$A:$BS,46,0)</f>
        <v>#N/A</v>
      </c>
      <c r="AF420" s="21" t="e">
        <f t="shared" si="226"/>
        <v>#N/A</v>
      </c>
      <c r="AG420" s="20" t="e">
        <f>VLOOKUP($B420,'DATA PENGUKURAN GARDU'!$A:$BS,46,0)</f>
        <v>#N/A</v>
      </c>
      <c r="AH420" s="20" t="e">
        <f>VLOOKUP($B420,'DATA PENGUKURAN GARDU'!$A:$BS,53,0)</f>
        <v>#N/A</v>
      </c>
      <c r="AI420" s="20" t="e">
        <f>VLOOKUP($B420,'DATA PENGUKURAN GARDU'!$A:$BS,54,0)</f>
        <v>#N/A</v>
      </c>
      <c r="AJ420" s="17" t="e">
        <f>VLOOKUP($C420,'DATA PENGUKURAN GARDU'!$A:$BS,42,0)</f>
        <v>#N/A</v>
      </c>
      <c r="AK420" s="23" t="e">
        <f t="shared" si="227"/>
        <v>#N/A</v>
      </c>
      <c r="AL420" s="17" t="e">
        <f>VLOOKUP($C420,'DATA PENGUKURAN GARDU'!$A:$BS,44,0)</f>
        <v>#N/A</v>
      </c>
      <c r="AM420" s="23" t="e">
        <f t="shared" si="228"/>
        <v>#N/A</v>
      </c>
      <c r="AN420" s="17" t="e">
        <f>VLOOKUP($C420,'DATA PENGUKURAN GARDU'!$A:$BS,46,0)</f>
        <v>#N/A</v>
      </c>
      <c r="AO420" s="23" t="e">
        <f t="shared" si="229"/>
        <v>#N/A</v>
      </c>
      <c r="AP420" s="17" t="e">
        <f>VLOOKUP($C420,'DATA PENGUKURAN GARDU'!$A:$BS,46,0)</f>
        <v>#N/A</v>
      </c>
      <c r="AQ420" s="17" t="e">
        <f>VLOOKUP($C420,'DATA PENGUKURAN GARDU'!$A:$BS,53,0)</f>
        <v>#N/A</v>
      </c>
      <c r="AR420" s="17" t="e">
        <f>VLOOKUP($C420,'DATA PENGUKURAN GARDU'!$A:$BS,54,0)</f>
        <v>#N/A</v>
      </c>
      <c r="AS420" s="20" t="e">
        <f>VLOOKUP($D420,'DATA PENGUKURAN GARDU'!$A:$BS,42,0)</f>
        <v>#N/A</v>
      </c>
      <c r="AT420" s="21" t="e">
        <f t="shared" si="230"/>
        <v>#N/A</v>
      </c>
      <c r="AU420" s="20" t="e">
        <f>VLOOKUP($D420,'DATA PENGUKURAN GARDU'!$A:$BS,44,0)</f>
        <v>#N/A</v>
      </c>
      <c r="AV420" s="21" t="e">
        <f t="shared" si="231"/>
        <v>#N/A</v>
      </c>
      <c r="AW420" s="20" t="e">
        <f>VLOOKUP($D420,'DATA PENGUKURAN GARDU'!$A:$BS,46,0)</f>
        <v>#N/A</v>
      </c>
      <c r="AX420" s="21" t="e">
        <f t="shared" si="232"/>
        <v>#N/A</v>
      </c>
      <c r="AY420" s="20" t="e">
        <f>VLOOKUP($D420,'DATA PENGUKURAN GARDU'!$A:$BS,46,0)</f>
        <v>#N/A</v>
      </c>
      <c r="AZ420" s="20" t="e">
        <f>VLOOKUP($D420,'DATA PENGUKURAN GARDU'!$A:$BS,53,0)</f>
        <v>#N/A</v>
      </c>
      <c r="BA420" s="20" t="e">
        <f>VLOOKUP($D420,'DATA PENGUKURAN GARDU'!$A:$BS,54,0)</f>
        <v>#N/A</v>
      </c>
      <c r="BB420" s="17" t="e">
        <f>VLOOKUP($E420,'DATA PENGUKURAN GARDU'!$A:$BS,42,0)</f>
        <v>#N/A</v>
      </c>
      <c r="BC420" s="23" t="e">
        <f t="shared" si="233"/>
        <v>#N/A</v>
      </c>
      <c r="BD420" s="17" t="e">
        <f>VLOOKUP($E420,'DATA PENGUKURAN GARDU'!$A:$BS,44,0)</f>
        <v>#N/A</v>
      </c>
      <c r="BE420" s="23" t="e">
        <f t="shared" si="234"/>
        <v>#N/A</v>
      </c>
      <c r="BF420" s="17" t="e">
        <f>VLOOKUP($E420,'DATA PENGUKURAN GARDU'!$A:$BS,46,0)</f>
        <v>#N/A</v>
      </c>
      <c r="BG420" s="23" t="e">
        <f t="shared" si="235"/>
        <v>#N/A</v>
      </c>
      <c r="BH420" s="17" t="e">
        <f>VLOOKUP($E420,'DATA PENGUKURAN GARDU'!$A:$BS,46,0)</f>
        <v>#N/A</v>
      </c>
      <c r="BI420" s="17" t="e">
        <f>VLOOKUP($E420,'DATA PENGUKURAN GARDU'!$A:$BS,53,0)</f>
        <v>#N/A</v>
      </c>
      <c r="BJ420" s="17" t="e">
        <f>VLOOKUP($E420,'DATA PENGUKURAN GARDU'!$A:$BS,54,0)</f>
        <v>#N/A</v>
      </c>
      <c r="BK420" s="20" t="e">
        <f t="shared" si="213"/>
        <v>#N/A</v>
      </c>
      <c r="BL420" s="20" t="e">
        <f t="shared" si="214"/>
        <v>#N/A</v>
      </c>
      <c r="BM420" s="20" t="e">
        <f t="shared" si="215"/>
        <v>#N/A</v>
      </c>
      <c r="BN420" s="25" t="e">
        <f t="shared" si="216"/>
        <v>#N/A</v>
      </c>
      <c r="BO420" s="26" t="str">
        <f t="shared" si="217"/>
        <v>0</v>
      </c>
      <c r="BP420" s="21" t="e">
        <f t="shared" si="218"/>
        <v>#VALUE!</v>
      </c>
      <c r="BQ420" s="20" t="e">
        <f t="shared" si="219"/>
        <v>#N/A</v>
      </c>
      <c r="BR420" s="20" t="e">
        <v>#N/A</v>
      </c>
      <c r="BS420" s="9" t="e">
        <v>#N/A</v>
      </c>
      <c r="BT420" s="2" t="e">
        <f t="shared" si="220"/>
        <v>#VALUE!</v>
      </c>
      <c r="BU420" s="2" t="e">
        <f t="shared" si="203"/>
        <v>#N/A</v>
      </c>
      <c r="BV420" s="2" t="e">
        <f t="shared" si="204"/>
        <v>#N/A</v>
      </c>
    </row>
    <row r="421" s="2" customFormat="1" ht="22.95" customHeight="1" spans="1:74">
      <c r="A421" s="9" t="str">
        <f t="shared" si="205"/>
        <v>M 138Induk</v>
      </c>
      <c r="B421" s="9" t="str">
        <f t="shared" si="206"/>
        <v>M 138jurusan 1</v>
      </c>
      <c r="C421" s="9" t="str">
        <f t="shared" si="207"/>
        <v>M 138jurusan 2</v>
      </c>
      <c r="D421" s="9" t="str">
        <f t="shared" si="208"/>
        <v>M 138jurusan 3</v>
      </c>
      <c r="E421" s="9" t="str">
        <f t="shared" si="209"/>
        <v>M 138jurusan 4</v>
      </c>
      <c r="F421" s="10" t="s">
        <v>131</v>
      </c>
      <c r="G421" s="10" t="s">
        <v>131</v>
      </c>
      <c r="H421" s="10" t="s">
        <v>542</v>
      </c>
      <c r="I421" s="10" t="s">
        <v>10885</v>
      </c>
      <c r="J421" s="10" t="s">
        <v>10886</v>
      </c>
      <c r="K421" s="10" t="s">
        <v>7465</v>
      </c>
      <c r="L421" s="10"/>
      <c r="M421" s="10"/>
      <c r="N421" s="14">
        <f t="shared" si="210"/>
        <v>0</v>
      </c>
      <c r="O421" s="15" t="e">
        <f t="shared" si="211"/>
        <v>#VALUE!</v>
      </c>
      <c r="P421" s="15" t="e">
        <f t="shared" si="212"/>
        <v>#VALUE!</v>
      </c>
      <c r="Q421" s="17" t="e">
        <f>VLOOKUP($A421,'DATA PENGUKURAN GARDU'!$A:$BS,42,0)</f>
        <v>#N/A</v>
      </c>
      <c r="R421" s="18" t="e">
        <f t="shared" si="221"/>
        <v>#N/A</v>
      </c>
      <c r="S421" s="17" t="e">
        <f>VLOOKUP($A421,'DATA PENGUKURAN GARDU'!$A:$BS,44,0)</f>
        <v>#N/A</v>
      </c>
      <c r="T421" s="18" t="e">
        <f t="shared" si="222"/>
        <v>#N/A</v>
      </c>
      <c r="U421" s="17" t="e">
        <f>VLOOKUP($A421,'DATA PENGUKURAN GARDU'!$A:$BS,46,0)</f>
        <v>#N/A</v>
      </c>
      <c r="V421" s="18" t="e">
        <f t="shared" si="223"/>
        <v>#N/A</v>
      </c>
      <c r="W421" s="17" t="e">
        <f>VLOOKUP($A421,'DATA PENGUKURAN GARDU'!$A:$BS,48,0)</f>
        <v>#N/A</v>
      </c>
      <c r="X421" s="17" t="e">
        <f>VLOOKUP($A421,'DATA PENGUKURAN GARDU'!$A:$BS,53,0)</f>
        <v>#N/A</v>
      </c>
      <c r="Y421" s="17" t="e">
        <f>VLOOKUP($A421,'DATA PENGUKURAN GARDU'!$A:$BS,54,0)</f>
        <v>#N/A</v>
      </c>
      <c r="Z421" s="17" t="e">
        <f>VLOOKUP($A421,'DATA PENGUKURAN GARDU'!$A:$BS,55,0)</f>
        <v>#N/A</v>
      </c>
      <c r="AA421" s="20" t="e">
        <f>VLOOKUP($B421,'DATA PENGUKURAN GARDU'!$A:$BS,42,0)</f>
        <v>#N/A</v>
      </c>
      <c r="AB421" s="21" t="e">
        <f t="shared" si="224"/>
        <v>#N/A</v>
      </c>
      <c r="AC421" s="20" t="e">
        <f>VLOOKUP($B421,'DATA PENGUKURAN GARDU'!$A:$BS,44,0)</f>
        <v>#N/A</v>
      </c>
      <c r="AD421" s="21" t="e">
        <f t="shared" si="225"/>
        <v>#N/A</v>
      </c>
      <c r="AE421" s="20" t="e">
        <f>VLOOKUP($B421,'DATA PENGUKURAN GARDU'!$A:$BS,46,0)</f>
        <v>#N/A</v>
      </c>
      <c r="AF421" s="21" t="e">
        <f t="shared" si="226"/>
        <v>#N/A</v>
      </c>
      <c r="AG421" s="20" t="e">
        <f>VLOOKUP($B421,'DATA PENGUKURAN GARDU'!$A:$BS,46,0)</f>
        <v>#N/A</v>
      </c>
      <c r="AH421" s="20" t="e">
        <f>VLOOKUP($B421,'DATA PENGUKURAN GARDU'!$A:$BS,53,0)</f>
        <v>#N/A</v>
      </c>
      <c r="AI421" s="20" t="e">
        <f>VLOOKUP($B421,'DATA PENGUKURAN GARDU'!$A:$BS,54,0)</f>
        <v>#N/A</v>
      </c>
      <c r="AJ421" s="17" t="e">
        <f>VLOOKUP($C421,'DATA PENGUKURAN GARDU'!$A:$BS,42,0)</f>
        <v>#N/A</v>
      </c>
      <c r="AK421" s="23" t="e">
        <f t="shared" si="227"/>
        <v>#N/A</v>
      </c>
      <c r="AL421" s="17" t="e">
        <f>VLOOKUP($C421,'DATA PENGUKURAN GARDU'!$A:$BS,44,0)</f>
        <v>#N/A</v>
      </c>
      <c r="AM421" s="23" t="e">
        <f t="shared" si="228"/>
        <v>#N/A</v>
      </c>
      <c r="AN421" s="17" t="e">
        <f>VLOOKUP($C421,'DATA PENGUKURAN GARDU'!$A:$BS,46,0)</f>
        <v>#N/A</v>
      </c>
      <c r="AO421" s="23" t="e">
        <f t="shared" si="229"/>
        <v>#N/A</v>
      </c>
      <c r="AP421" s="17" t="e">
        <f>VLOOKUP($C421,'DATA PENGUKURAN GARDU'!$A:$BS,46,0)</f>
        <v>#N/A</v>
      </c>
      <c r="AQ421" s="17" t="e">
        <f>VLOOKUP($C421,'DATA PENGUKURAN GARDU'!$A:$BS,53,0)</f>
        <v>#N/A</v>
      </c>
      <c r="AR421" s="17" t="e">
        <f>VLOOKUP($C421,'DATA PENGUKURAN GARDU'!$A:$BS,54,0)</f>
        <v>#N/A</v>
      </c>
      <c r="AS421" s="20" t="e">
        <f>VLOOKUP($D421,'DATA PENGUKURAN GARDU'!$A:$BS,42,0)</f>
        <v>#N/A</v>
      </c>
      <c r="AT421" s="21" t="e">
        <f t="shared" si="230"/>
        <v>#N/A</v>
      </c>
      <c r="AU421" s="20" t="e">
        <f>VLOOKUP($D421,'DATA PENGUKURAN GARDU'!$A:$BS,44,0)</f>
        <v>#N/A</v>
      </c>
      <c r="AV421" s="21" t="e">
        <f t="shared" si="231"/>
        <v>#N/A</v>
      </c>
      <c r="AW421" s="20" t="e">
        <f>VLOOKUP($D421,'DATA PENGUKURAN GARDU'!$A:$BS,46,0)</f>
        <v>#N/A</v>
      </c>
      <c r="AX421" s="21" t="e">
        <f t="shared" si="232"/>
        <v>#N/A</v>
      </c>
      <c r="AY421" s="20" t="e">
        <f>VLOOKUP($D421,'DATA PENGUKURAN GARDU'!$A:$BS,46,0)</f>
        <v>#N/A</v>
      </c>
      <c r="AZ421" s="20" t="e">
        <f>VLOOKUP($D421,'DATA PENGUKURAN GARDU'!$A:$BS,53,0)</f>
        <v>#N/A</v>
      </c>
      <c r="BA421" s="20" t="e">
        <f>VLOOKUP($D421,'DATA PENGUKURAN GARDU'!$A:$BS,54,0)</f>
        <v>#N/A</v>
      </c>
      <c r="BB421" s="17" t="e">
        <f>VLOOKUP($E421,'DATA PENGUKURAN GARDU'!$A:$BS,42,0)</f>
        <v>#N/A</v>
      </c>
      <c r="BC421" s="23" t="e">
        <f t="shared" si="233"/>
        <v>#N/A</v>
      </c>
      <c r="BD421" s="17" t="e">
        <f>VLOOKUP($E421,'DATA PENGUKURAN GARDU'!$A:$BS,44,0)</f>
        <v>#N/A</v>
      </c>
      <c r="BE421" s="23" t="e">
        <f t="shared" si="234"/>
        <v>#N/A</v>
      </c>
      <c r="BF421" s="17" t="e">
        <f>VLOOKUP($E421,'DATA PENGUKURAN GARDU'!$A:$BS,46,0)</f>
        <v>#N/A</v>
      </c>
      <c r="BG421" s="23" t="e">
        <f t="shared" si="235"/>
        <v>#N/A</v>
      </c>
      <c r="BH421" s="17" t="e">
        <f>VLOOKUP($E421,'DATA PENGUKURAN GARDU'!$A:$BS,46,0)</f>
        <v>#N/A</v>
      </c>
      <c r="BI421" s="17" t="e">
        <f>VLOOKUP($E421,'DATA PENGUKURAN GARDU'!$A:$BS,53,0)</f>
        <v>#N/A</v>
      </c>
      <c r="BJ421" s="17" t="e">
        <f>VLOOKUP($E421,'DATA PENGUKURAN GARDU'!$A:$BS,54,0)</f>
        <v>#N/A</v>
      </c>
      <c r="BK421" s="20" t="e">
        <f t="shared" si="213"/>
        <v>#N/A</v>
      </c>
      <c r="BL421" s="20" t="e">
        <f t="shared" si="214"/>
        <v>#N/A</v>
      </c>
      <c r="BM421" s="20" t="e">
        <f t="shared" si="215"/>
        <v>#N/A</v>
      </c>
      <c r="BN421" s="25" t="e">
        <f t="shared" si="216"/>
        <v>#N/A</v>
      </c>
      <c r="BO421" s="26" t="str">
        <f t="shared" si="217"/>
        <v>0</v>
      </c>
      <c r="BP421" s="21" t="e">
        <f t="shared" si="218"/>
        <v>#VALUE!</v>
      </c>
      <c r="BQ421" s="20" t="e">
        <f t="shared" si="219"/>
        <v>#N/A</v>
      </c>
      <c r="BR421" s="20" t="e">
        <v>#N/A</v>
      </c>
      <c r="BS421" s="9" t="e">
        <v>#N/A</v>
      </c>
      <c r="BT421" s="2" t="e">
        <f t="shared" si="220"/>
        <v>#VALUE!</v>
      </c>
      <c r="BU421" s="2" t="e">
        <f t="shared" si="203"/>
        <v>#N/A</v>
      </c>
      <c r="BV421" s="2" t="e">
        <f t="shared" si="204"/>
        <v>#N/A</v>
      </c>
    </row>
    <row r="422" s="2" customFormat="1" ht="22.95" customHeight="1" spans="1:74">
      <c r="A422" s="9" t="str">
        <f t="shared" si="205"/>
        <v>M 145Induk</v>
      </c>
      <c r="B422" s="9" t="str">
        <f t="shared" si="206"/>
        <v>M 145jurusan 1</v>
      </c>
      <c r="C422" s="9" t="str">
        <f t="shared" si="207"/>
        <v>M 145jurusan 2</v>
      </c>
      <c r="D422" s="9" t="str">
        <f t="shared" si="208"/>
        <v>M 145jurusan 3</v>
      </c>
      <c r="E422" s="9" t="str">
        <f t="shared" si="209"/>
        <v>M 145jurusan 4</v>
      </c>
      <c r="F422" s="10" t="s">
        <v>131</v>
      </c>
      <c r="G422" s="10" t="s">
        <v>131</v>
      </c>
      <c r="H422" s="10" t="s">
        <v>543</v>
      </c>
      <c r="I422" s="10" t="s">
        <v>10887</v>
      </c>
      <c r="J422" s="10" t="s">
        <v>10888</v>
      </c>
      <c r="K422" s="10" t="s">
        <v>7465</v>
      </c>
      <c r="L422" s="10"/>
      <c r="M422" s="10"/>
      <c r="N422" s="14">
        <f t="shared" si="210"/>
        <v>0</v>
      </c>
      <c r="O422" s="15" t="e">
        <f t="shared" si="211"/>
        <v>#VALUE!</v>
      </c>
      <c r="P422" s="15" t="e">
        <f t="shared" si="212"/>
        <v>#VALUE!</v>
      </c>
      <c r="Q422" s="17" t="e">
        <f>VLOOKUP($A422,'DATA PENGUKURAN GARDU'!$A:$BS,42,0)</f>
        <v>#N/A</v>
      </c>
      <c r="R422" s="18" t="e">
        <f t="shared" si="221"/>
        <v>#N/A</v>
      </c>
      <c r="S422" s="17" t="e">
        <f>VLOOKUP($A422,'DATA PENGUKURAN GARDU'!$A:$BS,44,0)</f>
        <v>#N/A</v>
      </c>
      <c r="T422" s="18" t="e">
        <f t="shared" si="222"/>
        <v>#N/A</v>
      </c>
      <c r="U422" s="17" t="e">
        <f>VLOOKUP($A422,'DATA PENGUKURAN GARDU'!$A:$BS,46,0)</f>
        <v>#N/A</v>
      </c>
      <c r="V422" s="18" t="e">
        <f t="shared" si="223"/>
        <v>#N/A</v>
      </c>
      <c r="W422" s="17" t="e">
        <f>VLOOKUP($A422,'DATA PENGUKURAN GARDU'!$A:$BS,48,0)</f>
        <v>#N/A</v>
      </c>
      <c r="X422" s="17" t="e">
        <f>VLOOKUP($A422,'DATA PENGUKURAN GARDU'!$A:$BS,53,0)</f>
        <v>#N/A</v>
      </c>
      <c r="Y422" s="17" t="e">
        <f>VLOOKUP($A422,'DATA PENGUKURAN GARDU'!$A:$BS,54,0)</f>
        <v>#N/A</v>
      </c>
      <c r="Z422" s="17" t="e">
        <f>VLOOKUP($A422,'DATA PENGUKURAN GARDU'!$A:$BS,55,0)</f>
        <v>#N/A</v>
      </c>
      <c r="AA422" s="20" t="e">
        <f>VLOOKUP($B422,'DATA PENGUKURAN GARDU'!$A:$BS,42,0)</f>
        <v>#N/A</v>
      </c>
      <c r="AB422" s="21" t="e">
        <f t="shared" si="224"/>
        <v>#N/A</v>
      </c>
      <c r="AC422" s="20" t="e">
        <f>VLOOKUP($B422,'DATA PENGUKURAN GARDU'!$A:$BS,44,0)</f>
        <v>#N/A</v>
      </c>
      <c r="AD422" s="21" t="e">
        <f t="shared" si="225"/>
        <v>#N/A</v>
      </c>
      <c r="AE422" s="20" t="e">
        <f>VLOOKUP($B422,'DATA PENGUKURAN GARDU'!$A:$BS,46,0)</f>
        <v>#N/A</v>
      </c>
      <c r="AF422" s="21" t="e">
        <f t="shared" si="226"/>
        <v>#N/A</v>
      </c>
      <c r="AG422" s="20" t="e">
        <f>VLOOKUP($B422,'DATA PENGUKURAN GARDU'!$A:$BS,46,0)</f>
        <v>#N/A</v>
      </c>
      <c r="AH422" s="20" t="e">
        <f>VLOOKUP($B422,'DATA PENGUKURAN GARDU'!$A:$BS,53,0)</f>
        <v>#N/A</v>
      </c>
      <c r="AI422" s="20" t="e">
        <f>VLOOKUP($B422,'DATA PENGUKURAN GARDU'!$A:$BS,54,0)</f>
        <v>#N/A</v>
      </c>
      <c r="AJ422" s="17" t="e">
        <f>VLOOKUP($C422,'DATA PENGUKURAN GARDU'!$A:$BS,42,0)</f>
        <v>#N/A</v>
      </c>
      <c r="AK422" s="23" t="e">
        <f t="shared" si="227"/>
        <v>#N/A</v>
      </c>
      <c r="AL422" s="17" t="e">
        <f>VLOOKUP($C422,'DATA PENGUKURAN GARDU'!$A:$BS,44,0)</f>
        <v>#N/A</v>
      </c>
      <c r="AM422" s="23" t="e">
        <f t="shared" si="228"/>
        <v>#N/A</v>
      </c>
      <c r="AN422" s="17" t="e">
        <f>VLOOKUP($C422,'DATA PENGUKURAN GARDU'!$A:$BS,46,0)</f>
        <v>#N/A</v>
      </c>
      <c r="AO422" s="23" t="e">
        <f t="shared" si="229"/>
        <v>#N/A</v>
      </c>
      <c r="AP422" s="17" t="e">
        <f>VLOOKUP($C422,'DATA PENGUKURAN GARDU'!$A:$BS,46,0)</f>
        <v>#N/A</v>
      </c>
      <c r="AQ422" s="17" t="e">
        <f>VLOOKUP($C422,'DATA PENGUKURAN GARDU'!$A:$BS,53,0)</f>
        <v>#N/A</v>
      </c>
      <c r="AR422" s="17" t="e">
        <f>VLOOKUP($C422,'DATA PENGUKURAN GARDU'!$A:$BS,54,0)</f>
        <v>#N/A</v>
      </c>
      <c r="AS422" s="20" t="e">
        <f>VLOOKUP($D422,'DATA PENGUKURAN GARDU'!$A:$BS,42,0)</f>
        <v>#N/A</v>
      </c>
      <c r="AT422" s="21" t="e">
        <f t="shared" si="230"/>
        <v>#N/A</v>
      </c>
      <c r="AU422" s="20" t="e">
        <f>VLOOKUP($D422,'DATA PENGUKURAN GARDU'!$A:$BS,44,0)</f>
        <v>#N/A</v>
      </c>
      <c r="AV422" s="21" t="e">
        <f t="shared" si="231"/>
        <v>#N/A</v>
      </c>
      <c r="AW422" s="20" t="e">
        <f>VLOOKUP($D422,'DATA PENGUKURAN GARDU'!$A:$BS,46,0)</f>
        <v>#N/A</v>
      </c>
      <c r="AX422" s="21" t="e">
        <f t="shared" si="232"/>
        <v>#N/A</v>
      </c>
      <c r="AY422" s="20" t="e">
        <f>VLOOKUP($D422,'DATA PENGUKURAN GARDU'!$A:$BS,46,0)</f>
        <v>#N/A</v>
      </c>
      <c r="AZ422" s="20" t="e">
        <f>VLOOKUP($D422,'DATA PENGUKURAN GARDU'!$A:$BS,53,0)</f>
        <v>#N/A</v>
      </c>
      <c r="BA422" s="20" t="e">
        <f>VLOOKUP($D422,'DATA PENGUKURAN GARDU'!$A:$BS,54,0)</f>
        <v>#N/A</v>
      </c>
      <c r="BB422" s="17" t="e">
        <f>VLOOKUP($E422,'DATA PENGUKURAN GARDU'!$A:$BS,42,0)</f>
        <v>#N/A</v>
      </c>
      <c r="BC422" s="23" t="e">
        <f t="shared" si="233"/>
        <v>#N/A</v>
      </c>
      <c r="BD422" s="17" t="e">
        <f>VLOOKUP($E422,'DATA PENGUKURAN GARDU'!$A:$BS,44,0)</f>
        <v>#N/A</v>
      </c>
      <c r="BE422" s="23" t="e">
        <f t="shared" si="234"/>
        <v>#N/A</v>
      </c>
      <c r="BF422" s="17" t="e">
        <f>VLOOKUP($E422,'DATA PENGUKURAN GARDU'!$A:$BS,46,0)</f>
        <v>#N/A</v>
      </c>
      <c r="BG422" s="23" t="e">
        <f t="shared" si="235"/>
        <v>#N/A</v>
      </c>
      <c r="BH422" s="17" t="e">
        <f>VLOOKUP($E422,'DATA PENGUKURAN GARDU'!$A:$BS,46,0)</f>
        <v>#N/A</v>
      </c>
      <c r="BI422" s="17" t="e">
        <f>VLOOKUP($E422,'DATA PENGUKURAN GARDU'!$A:$BS,53,0)</f>
        <v>#N/A</v>
      </c>
      <c r="BJ422" s="17" t="e">
        <f>VLOOKUP($E422,'DATA PENGUKURAN GARDU'!$A:$BS,54,0)</f>
        <v>#N/A</v>
      </c>
      <c r="BK422" s="20" t="e">
        <f t="shared" si="213"/>
        <v>#N/A</v>
      </c>
      <c r="BL422" s="20" t="e">
        <f t="shared" si="214"/>
        <v>#N/A</v>
      </c>
      <c r="BM422" s="20" t="e">
        <f t="shared" si="215"/>
        <v>#N/A</v>
      </c>
      <c r="BN422" s="25" t="e">
        <f t="shared" si="216"/>
        <v>#N/A</v>
      </c>
      <c r="BO422" s="26" t="str">
        <f t="shared" si="217"/>
        <v>0</v>
      </c>
      <c r="BP422" s="21" t="e">
        <f t="shared" si="218"/>
        <v>#VALUE!</v>
      </c>
      <c r="BQ422" s="20" t="e">
        <f t="shared" si="219"/>
        <v>#N/A</v>
      </c>
      <c r="BR422" s="20" t="e">
        <v>#N/A</v>
      </c>
      <c r="BS422" s="9" t="e">
        <v>#N/A</v>
      </c>
      <c r="BT422" s="2" t="e">
        <f t="shared" si="220"/>
        <v>#VALUE!</v>
      </c>
      <c r="BU422" s="2" t="e">
        <f t="shared" si="203"/>
        <v>#N/A</v>
      </c>
      <c r="BV422" s="2" t="e">
        <f t="shared" si="204"/>
        <v>#N/A</v>
      </c>
    </row>
    <row r="423" s="2" customFormat="1" ht="22.95" customHeight="1" spans="1:74">
      <c r="A423" s="9" t="str">
        <f t="shared" si="205"/>
        <v>M 147Induk</v>
      </c>
      <c r="B423" s="9" t="str">
        <f t="shared" si="206"/>
        <v>M 147jurusan 1</v>
      </c>
      <c r="C423" s="9" t="str">
        <f t="shared" si="207"/>
        <v>M 147jurusan 2</v>
      </c>
      <c r="D423" s="9" t="str">
        <f t="shared" si="208"/>
        <v>M 147jurusan 3</v>
      </c>
      <c r="E423" s="9" t="str">
        <f t="shared" si="209"/>
        <v>M 147jurusan 4</v>
      </c>
      <c r="F423" s="10" t="s">
        <v>131</v>
      </c>
      <c r="G423" s="10" t="s">
        <v>131</v>
      </c>
      <c r="H423" s="10" t="s">
        <v>544</v>
      </c>
      <c r="I423" s="10" t="s">
        <v>10889</v>
      </c>
      <c r="J423" s="10" t="s">
        <v>10890</v>
      </c>
      <c r="K423" s="10" t="s">
        <v>7465</v>
      </c>
      <c r="L423" s="10"/>
      <c r="M423" s="10"/>
      <c r="N423" s="14">
        <f t="shared" si="210"/>
        <v>0</v>
      </c>
      <c r="O423" s="15" t="e">
        <f t="shared" si="211"/>
        <v>#VALUE!</v>
      </c>
      <c r="P423" s="15" t="e">
        <f t="shared" si="212"/>
        <v>#VALUE!</v>
      </c>
      <c r="Q423" s="17" t="e">
        <f>VLOOKUP($A423,'DATA PENGUKURAN GARDU'!$A:$BS,42,0)</f>
        <v>#N/A</v>
      </c>
      <c r="R423" s="18" t="e">
        <f t="shared" si="221"/>
        <v>#N/A</v>
      </c>
      <c r="S423" s="17" t="e">
        <f>VLOOKUP($A423,'DATA PENGUKURAN GARDU'!$A:$BS,44,0)</f>
        <v>#N/A</v>
      </c>
      <c r="T423" s="18" t="e">
        <f t="shared" si="222"/>
        <v>#N/A</v>
      </c>
      <c r="U423" s="17" t="e">
        <f>VLOOKUP($A423,'DATA PENGUKURAN GARDU'!$A:$BS,46,0)</f>
        <v>#N/A</v>
      </c>
      <c r="V423" s="18" t="e">
        <f t="shared" si="223"/>
        <v>#N/A</v>
      </c>
      <c r="W423" s="17" t="e">
        <f>VLOOKUP($A423,'DATA PENGUKURAN GARDU'!$A:$BS,48,0)</f>
        <v>#N/A</v>
      </c>
      <c r="X423" s="17" t="e">
        <f>VLOOKUP($A423,'DATA PENGUKURAN GARDU'!$A:$BS,53,0)</f>
        <v>#N/A</v>
      </c>
      <c r="Y423" s="17" t="e">
        <f>VLOOKUP($A423,'DATA PENGUKURAN GARDU'!$A:$BS,54,0)</f>
        <v>#N/A</v>
      </c>
      <c r="Z423" s="17" t="e">
        <f>VLOOKUP($A423,'DATA PENGUKURAN GARDU'!$A:$BS,55,0)</f>
        <v>#N/A</v>
      </c>
      <c r="AA423" s="20" t="e">
        <f>VLOOKUP($B423,'DATA PENGUKURAN GARDU'!$A:$BS,42,0)</f>
        <v>#N/A</v>
      </c>
      <c r="AB423" s="21" t="e">
        <f t="shared" si="224"/>
        <v>#N/A</v>
      </c>
      <c r="AC423" s="20" t="e">
        <f>VLOOKUP($B423,'DATA PENGUKURAN GARDU'!$A:$BS,44,0)</f>
        <v>#N/A</v>
      </c>
      <c r="AD423" s="21" t="e">
        <f t="shared" si="225"/>
        <v>#N/A</v>
      </c>
      <c r="AE423" s="20" t="e">
        <f>VLOOKUP($B423,'DATA PENGUKURAN GARDU'!$A:$BS,46,0)</f>
        <v>#N/A</v>
      </c>
      <c r="AF423" s="21" t="e">
        <f t="shared" si="226"/>
        <v>#N/A</v>
      </c>
      <c r="AG423" s="20" t="e">
        <f>VLOOKUP($B423,'DATA PENGUKURAN GARDU'!$A:$BS,46,0)</f>
        <v>#N/A</v>
      </c>
      <c r="AH423" s="20" t="e">
        <f>VLOOKUP($B423,'DATA PENGUKURAN GARDU'!$A:$BS,53,0)</f>
        <v>#N/A</v>
      </c>
      <c r="AI423" s="20" t="e">
        <f>VLOOKUP($B423,'DATA PENGUKURAN GARDU'!$A:$BS,54,0)</f>
        <v>#N/A</v>
      </c>
      <c r="AJ423" s="17" t="e">
        <f>VLOOKUP($C423,'DATA PENGUKURAN GARDU'!$A:$BS,42,0)</f>
        <v>#N/A</v>
      </c>
      <c r="AK423" s="23" t="e">
        <f t="shared" si="227"/>
        <v>#N/A</v>
      </c>
      <c r="AL423" s="17" t="e">
        <f>VLOOKUP($C423,'DATA PENGUKURAN GARDU'!$A:$BS,44,0)</f>
        <v>#N/A</v>
      </c>
      <c r="AM423" s="23" t="e">
        <f t="shared" si="228"/>
        <v>#N/A</v>
      </c>
      <c r="AN423" s="17" t="e">
        <f>VLOOKUP($C423,'DATA PENGUKURAN GARDU'!$A:$BS,46,0)</f>
        <v>#N/A</v>
      </c>
      <c r="AO423" s="23" t="e">
        <f t="shared" si="229"/>
        <v>#N/A</v>
      </c>
      <c r="AP423" s="17" t="e">
        <f>VLOOKUP($C423,'DATA PENGUKURAN GARDU'!$A:$BS,46,0)</f>
        <v>#N/A</v>
      </c>
      <c r="AQ423" s="17" t="e">
        <f>VLOOKUP($C423,'DATA PENGUKURAN GARDU'!$A:$BS,53,0)</f>
        <v>#N/A</v>
      </c>
      <c r="AR423" s="17" t="e">
        <f>VLOOKUP($C423,'DATA PENGUKURAN GARDU'!$A:$BS,54,0)</f>
        <v>#N/A</v>
      </c>
      <c r="AS423" s="20" t="e">
        <f>VLOOKUP($D423,'DATA PENGUKURAN GARDU'!$A:$BS,42,0)</f>
        <v>#N/A</v>
      </c>
      <c r="AT423" s="21" t="e">
        <f t="shared" si="230"/>
        <v>#N/A</v>
      </c>
      <c r="AU423" s="20" t="e">
        <f>VLOOKUP($D423,'DATA PENGUKURAN GARDU'!$A:$BS,44,0)</f>
        <v>#N/A</v>
      </c>
      <c r="AV423" s="21" t="e">
        <f t="shared" si="231"/>
        <v>#N/A</v>
      </c>
      <c r="AW423" s="20" t="e">
        <f>VLOOKUP($D423,'DATA PENGUKURAN GARDU'!$A:$BS,46,0)</f>
        <v>#N/A</v>
      </c>
      <c r="AX423" s="21" t="e">
        <f t="shared" si="232"/>
        <v>#N/A</v>
      </c>
      <c r="AY423" s="20" t="e">
        <f>VLOOKUP($D423,'DATA PENGUKURAN GARDU'!$A:$BS,46,0)</f>
        <v>#N/A</v>
      </c>
      <c r="AZ423" s="20" t="e">
        <f>VLOOKUP($D423,'DATA PENGUKURAN GARDU'!$A:$BS,53,0)</f>
        <v>#N/A</v>
      </c>
      <c r="BA423" s="20" t="e">
        <f>VLOOKUP($D423,'DATA PENGUKURAN GARDU'!$A:$BS,54,0)</f>
        <v>#N/A</v>
      </c>
      <c r="BB423" s="17" t="e">
        <f>VLOOKUP($E423,'DATA PENGUKURAN GARDU'!$A:$BS,42,0)</f>
        <v>#N/A</v>
      </c>
      <c r="BC423" s="23" t="e">
        <f t="shared" si="233"/>
        <v>#N/A</v>
      </c>
      <c r="BD423" s="17" t="e">
        <f>VLOOKUP($E423,'DATA PENGUKURAN GARDU'!$A:$BS,44,0)</f>
        <v>#N/A</v>
      </c>
      <c r="BE423" s="23" t="e">
        <f t="shared" si="234"/>
        <v>#N/A</v>
      </c>
      <c r="BF423" s="17" t="e">
        <f>VLOOKUP($E423,'DATA PENGUKURAN GARDU'!$A:$BS,46,0)</f>
        <v>#N/A</v>
      </c>
      <c r="BG423" s="23" t="e">
        <f t="shared" si="235"/>
        <v>#N/A</v>
      </c>
      <c r="BH423" s="17" t="e">
        <f>VLOOKUP($E423,'DATA PENGUKURAN GARDU'!$A:$BS,46,0)</f>
        <v>#N/A</v>
      </c>
      <c r="BI423" s="17" t="e">
        <f>VLOOKUP($E423,'DATA PENGUKURAN GARDU'!$A:$BS,53,0)</f>
        <v>#N/A</v>
      </c>
      <c r="BJ423" s="17" t="e">
        <f>VLOOKUP($E423,'DATA PENGUKURAN GARDU'!$A:$BS,54,0)</f>
        <v>#N/A</v>
      </c>
      <c r="BK423" s="20" t="e">
        <f t="shared" si="213"/>
        <v>#N/A</v>
      </c>
      <c r="BL423" s="20" t="e">
        <f t="shared" si="214"/>
        <v>#N/A</v>
      </c>
      <c r="BM423" s="20" t="e">
        <f t="shared" si="215"/>
        <v>#N/A</v>
      </c>
      <c r="BN423" s="25" t="e">
        <f t="shared" si="216"/>
        <v>#N/A</v>
      </c>
      <c r="BO423" s="26" t="str">
        <f t="shared" si="217"/>
        <v>0</v>
      </c>
      <c r="BP423" s="21" t="e">
        <f t="shared" si="218"/>
        <v>#VALUE!</v>
      </c>
      <c r="BQ423" s="20" t="e">
        <f t="shared" si="219"/>
        <v>#N/A</v>
      </c>
      <c r="BR423" s="20" t="e">
        <v>#N/A</v>
      </c>
      <c r="BS423" s="9" t="e">
        <v>#N/A</v>
      </c>
      <c r="BT423" s="2" t="e">
        <f t="shared" si="220"/>
        <v>#VALUE!</v>
      </c>
      <c r="BU423" s="2" t="e">
        <f t="shared" si="203"/>
        <v>#N/A</v>
      </c>
      <c r="BV423" s="2" t="e">
        <f t="shared" si="204"/>
        <v>#N/A</v>
      </c>
    </row>
    <row r="424" s="2" customFormat="1" ht="22.95" customHeight="1" spans="1:74">
      <c r="A424" s="9" t="str">
        <f t="shared" si="205"/>
        <v>NL 014Induk</v>
      </c>
      <c r="B424" s="9" t="str">
        <f t="shared" si="206"/>
        <v>NL 014jurusan 1</v>
      </c>
      <c r="C424" s="9" t="str">
        <f t="shared" si="207"/>
        <v>NL 014jurusan 2</v>
      </c>
      <c r="D424" s="9" t="str">
        <f t="shared" si="208"/>
        <v>NL 014jurusan 3</v>
      </c>
      <c r="E424" s="9" t="str">
        <f t="shared" si="209"/>
        <v>NL 014jurusan 4</v>
      </c>
      <c r="F424" s="10" t="s">
        <v>324</v>
      </c>
      <c r="G424" s="10" t="s">
        <v>101</v>
      </c>
      <c r="H424" s="10" t="s">
        <v>545</v>
      </c>
      <c r="I424" s="10" t="s">
        <v>10891</v>
      </c>
      <c r="J424" s="10" t="s">
        <v>10892</v>
      </c>
      <c r="K424" s="10" t="s">
        <v>7465</v>
      </c>
      <c r="L424" s="10"/>
      <c r="M424" s="10"/>
      <c r="N424" s="14">
        <f t="shared" si="210"/>
        <v>0</v>
      </c>
      <c r="O424" s="15" t="e">
        <f t="shared" si="211"/>
        <v>#VALUE!</v>
      </c>
      <c r="P424" s="15" t="e">
        <f t="shared" si="212"/>
        <v>#VALUE!</v>
      </c>
      <c r="Q424" s="17" t="e">
        <f>VLOOKUP($A424,'DATA PENGUKURAN GARDU'!$A:$BS,42,0)</f>
        <v>#N/A</v>
      </c>
      <c r="R424" s="18" t="e">
        <f t="shared" si="221"/>
        <v>#N/A</v>
      </c>
      <c r="S424" s="17" t="e">
        <f>VLOOKUP($A424,'DATA PENGUKURAN GARDU'!$A:$BS,44,0)</f>
        <v>#N/A</v>
      </c>
      <c r="T424" s="18" t="e">
        <f t="shared" si="222"/>
        <v>#N/A</v>
      </c>
      <c r="U424" s="17" t="e">
        <f>VLOOKUP($A424,'DATA PENGUKURAN GARDU'!$A:$BS,46,0)</f>
        <v>#N/A</v>
      </c>
      <c r="V424" s="18" t="e">
        <f t="shared" si="223"/>
        <v>#N/A</v>
      </c>
      <c r="W424" s="17" t="e">
        <f>VLOOKUP($A424,'DATA PENGUKURAN GARDU'!$A:$BS,48,0)</f>
        <v>#N/A</v>
      </c>
      <c r="X424" s="17" t="e">
        <f>VLOOKUP($A424,'DATA PENGUKURAN GARDU'!$A:$BS,53,0)</f>
        <v>#N/A</v>
      </c>
      <c r="Y424" s="17" t="e">
        <f>VLOOKUP($A424,'DATA PENGUKURAN GARDU'!$A:$BS,54,0)</f>
        <v>#N/A</v>
      </c>
      <c r="Z424" s="17" t="e">
        <f>VLOOKUP($A424,'DATA PENGUKURAN GARDU'!$A:$BS,55,0)</f>
        <v>#N/A</v>
      </c>
      <c r="AA424" s="20" t="e">
        <f>VLOOKUP($B424,'DATA PENGUKURAN GARDU'!$A:$BS,42,0)</f>
        <v>#N/A</v>
      </c>
      <c r="AB424" s="21" t="e">
        <f t="shared" si="224"/>
        <v>#N/A</v>
      </c>
      <c r="AC424" s="20" t="e">
        <f>VLOOKUP($B424,'DATA PENGUKURAN GARDU'!$A:$BS,44,0)</f>
        <v>#N/A</v>
      </c>
      <c r="AD424" s="21" t="e">
        <f t="shared" si="225"/>
        <v>#N/A</v>
      </c>
      <c r="AE424" s="20" t="e">
        <f>VLOOKUP($B424,'DATA PENGUKURAN GARDU'!$A:$BS,46,0)</f>
        <v>#N/A</v>
      </c>
      <c r="AF424" s="21" t="e">
        <f t="shared" si="226"/>
        <v>#N/A</v>
      </c>
      <c r="AG424" s="20" t="e">
        <f>VLOOKUP($B424,'DATA PENGUKURAN GARDU'!$A:$BS,46,0)</f>
        <v>#N/A</v>
      </c>
      <c r="AH424" s="20" t="e">
        <f>VLOOKUP($B424,'DATA PENGUKURAN GARDU'!$A:$BS,53,0)</f>
        <v>#N/A</v>
      </c>
      <c r="AI424" s="20" t="e">
        <f>VLOOKUP($B424,'DATA PENGUKURAN GARDU'!$A:$BS,54,0)</f>
        <v>#N/A</v>
      </c>
      <c r="AJ424" s="17" t="e">
        <f>VLOOKUP($C424,'DATA PENGUKURAN GARDU'!$A:$BS,42,0)</f>
        <v>#N/A</v>
      </c>
      <c r="AK424" s="23" t="e">
        <f t="shared" si="227"/>
        <v>#N/A</v>
      </c>
      <c r="AL424" s="17" t="e">
        <f>VLOOKUP($C424,'DATA PENGUKURAN GARDU'!$A:$BS,44,0)</f>
        <v>#N/A</v>
      </c>
      <c r="AM424" s="23" t="e">
        <f t="shared" si="228"/>
        <v>#N/A</v>
      </c>
      <c r="AN424" s="17" t="e">
        <f>VLOOKUP($C424,'DATA PENGUKURAN GARDU'!$A:$BS,46,0)</f>
        <v>#N/A</v>
      </c>
      <c r="AO424" s="23" t="e">
        <f t="shared" si="229"/>
        <v>#N/A</v>
      </c>
      <c r="AP424" s="17" t="e">
        <f>VLOOKUP($C424,'DATA PENGUKURAN GARDU'!$A:$BS,46,0)</f>
        <v>#N/A</v>
      </c>
      <c r="AQ424" s="17" t="e">
        <f>VLOOKUP($C424,'DATA PENGUKURAN GARDU'!$A:$BS,53,0)</f>
        <v>#N/A</v>
      </c>
      <c r="AR424" s="17" t="e">
        <f>VLOOKUP($C424,'DATA PENGUKURAN GARDU'!$A:$BS,54,0)</f>
        <v>#N/A</v>
      </c>
      <c r="AS424" s="20" t="e">
        <f>VLOOKUP($D424,'DATA PENGUKURAN GARDU'!$A:$BS,42,0)</f>
        <v>#N/A</v>
      </c>
      <c r="AT424" s="21" t="e">
        <f t="shared" si="230"/>
        <v>#N/A</v>
      </c>
      <c r="AU424" s="20" t="e">
        <f>VLOOKUP($D424,'DATA PENGUKURAN GARDU'!$A:$BS,44,0)</f>
        <v>#N/A</v>
      </c>
      <c r="AV424" s="21" t="e">
        <f t="shared" si="231"/>
        <v>#N/A</v>
      </c>
      <c r="AW424" s="20" t="e">
        <f>VLOOKUP($D424,'DATA PENGUKURAN GARDU'!$A:$BS,46,0)</f>
        <v>#N/A</v>
      </c>
      <c r="AX424" s="21" t="e">
        <f t="shared" si="232"/>
        <v>#N/A</v>
      </c>
      <c r="AY424" s="20" t="e">
        <f>VLOOKUP($D424,'DATA PENGUKURAN GARDU'!$A:$BS,46,0)</f>
        <v>#N/A</v>
      </c>
      <c r="AZ424" s="20" t="e">
        <f>VLOOKUP($D424,'DATA PENGUKURAN GARDU'!$A:$BS,53,0)</f>
        <v>#N/A</v>
      </c>
      <c r="BA424" s="20" t="e">
        <f>VLOOKUP($D424,'DATA PENGUKURAN GARDU'!$A:$BS,54,0)</f>
        <v>#N/A</v>
      </c>
      <c r="BB424" s="17" t="e">
        <f>VLOOKUP($E424,'DATA PENGUKURAN GARDU'!$A:$BS,42,0)</f>
        <v>#N/A</v>
      </c>
      <c r="BC424" s="23" t="e">
        <f t="shared" si="233"/>
        <v>#N/A</v>
      </c>
      <c r="BD424" s="17" t="e">
        <f>VLOOKUP($E424,'DATA PENGUKURAN GARDU'!$A:$BS,44,0)</f>
        <v>#N/A</v>
      </c>
      <c r="BE424" s="23" t="e">
        <f t="shared" si="234"/>
        <v>#N/A</v>
      </c>
      <c r="BF424" s="17" t="e">
        <f>VLOOKUP($E424,'DATA PENGUKURAN GARDU'!$A:$BS,46,0)</f>
        <v>#N/A</v>
      </c>
      <c r="BG424" s="23" t="e">
        <f t="shared" si="235"/>
        <v>#N/A</v>
      </c>
      <c r="BH424" s="17" t="e">
        <f>VLOOKUP($E424,'DATA PENGUKURAN GARDU'!$A:$BS,46,0)</f>
        <v>#N/A</v>
      </c>
      <c r="BI424" s="17" t="e">
        <f>VLOOKUP($E424,'DATA PENGUKURAN GARDU'!$A:$BS,53,0)</f>
        <v>#N/A</v>
      </c>
      <c r="BJ424" s="17" t="e">
        <f>VLOOKUP($E424,'DATA PENGUKURAN GARDU'!$A:$BS,54,0)</f>
        <v>#N/A</v>
      </c>
      <c r="BK424" s="20" t="e">
        <f t="shared" si="213"/>
        <v>#N/A</v>
      </c>
      <c r="BL424" s="20" t="e">
        <f t="shared" si="214"/>
        <v>#N/A</v>
      </c>
      <c r="BM424" s="20" t="e">
        <f t="shared" si="215"/>
        <v>#N/A</v>
      </c>
      <c r="BN424" s="25" t="e">
        <f t="shared" si="216"/>
        <v>#N/A</v>
      </c>
      <c r="BO424" s="26" t="str">
        <f t="shared" si="217"/>
        <v>0</v>
      </c>
      <c r="BP424" s="21" t="e">
        <f t="shared" si="218"/>
        <v>#VALUE!</v>
      </c>
      <c r="BQ424" s="20" t="e">
        <f t="shared" si="219"/>
        <v>#N/A</v>
      </c>
      <c r="BR424" s="20" t="e">
        <v>#N/A</v>
      </c>
      <c r="BS424" s="9" t="e">
        <v>#N/A</v>
      </c>
      <c r="BT424" s="2" t="e">
        <f t="shared" si="220"/>
        <v>#VALUE!</v>
      </c>
      <c r="BU424" s="2" t="e">
        <f t="shared" si="203"/>
        <v>#N/A</v>
      </c>
      <c r="BV424" s="2" t="e">
        <f t="shared" si="204"/>
        <v>#N/A</v>
      </c>
    </row>
    <row r="425" s="2" customFormat="1" ht="22.95" customHeight="1" spans="1:74">
      <c r="A425" s="9" t="str">
        <f t="shared" si="205"/>
        <v>NL 017Induk</v>
      </c>
      <c r="B425" s="9" t="str">
        <f t="shared" si="206"/>
        <v>NL 017jurusan 1</v>
      </c>
      <c r="C425" s="9" t="str">
        <f t="shared" si="207"/>
        <v>NL 017jurusan 2</v>
      </c>
      <c r="D425" s="9" t="str">
        <f t="shared" si="208"/>
        <v>NL 017jurusan 3</v>
      </c>
      <c r="E425" s="9" t="str">
        <f t="shared" si="209"/>
        <v>NL 017jurusan 4</v>
      </c>
      <c r="F425" s="10" t="s">
        <v>324</v>
      </c>
      <c r="G425" s="10" t="s">
        <v>101</v>
      </c>
      <c r="H425" s="10" t="s">
        <v>546</v>
      </c>
      <c r="I425" s="10" t="s">
        <v>10893</v>
      </c>
      <c r="J425" s="10" t="s">
        <v>10894</v>
      </c>
      <c r="K425" s="10" t="s">
        <v>7465</v>
      </c>
      <c r="L425" s="10"/>
      <c r="M425" s="10"/>
      <c r="N425" s="14">
        <f t="shared" si="210"/>
        <v>0</v>
      </c>
      <c r="O425" s="15" t="e">
        <f t="shared" si="211"/>
        <v>#VALUE!</v>
      </c>
      <c r="P425" s="15" t="e">
        <f t="shared" si="212"/>
        <v>#VALUE!</v>
      </c>
      <c r="Q425" s="17" t="e">
        <f>VLOOKUP($A425,'DATA PENGUKURAN GARDU'!$A:$BS,42,0)</f>
        <v>#N/A</v>
      </c>
      <c r="R425" s="18" t="e">
        <f t="shared" si="221"/>
        <v>#N/A</v>
      </c>
      <c r="S425" s="17" t="e">
        <f>VLOOKUP($A425,'DATA PENGUKURAN GARDU'!$A:$BS,44,0)</f>
        <v>#N/A</v>
      </c>
      <c r="T425" s="18" t="e">
        <f t="shared" si="222"/>
        <v>#N/A</v>
      </c>
      <c r="U425" s="17" t="e">
        <f>VLOOKUP($A425,'DATA PENGUKURAN GARDU'!$A:$BS,46,0)</f>
        <v>#N/A</v>
      </c>
      <c r="V425" s="18" t="e">
        <f t="shared" si="223"/>
        <v>#N/A</v>
      </c>
      <c r="W425" s="17" t="e">
        <f>VLOOKUP($A425,'DATA PENGUKURAN GARDU'!$A:$BS,48,0)</f>
        <v>#N/A</v>
      </c>
      <c r="X425" s="17" t="e">
        <f>VLOOKUP($A425,'DATA PENGUKURAN GARDU'!$A:$BS,53,0)</f>
        <v>#N/A</v>
      </c>
      <c r="Y425" s="17" t="e">
        <f>VLOOKUP($A425,'DATA PENGUKURAN GARDU'!$A:$BS,54,0)</f>
        <v>#N/A</v>
      </c>
      <c r="Z425" s="17" t="e">
        <f>VLOOKUP($A425,'DATA PENGUKURAN GARDU'!$A:$BS,55,0)</f>
        <v>#N/A</v>
      </c>
      <c r="AA425" s="20" t="e">
        <f>VLOOKUP($B425,'DATA PENGUKURAN GARDU'!$A:$BS,42,0)</f>
        <v>#N/A</v>
      </c>
      <c r="AB425" s="21" t="e">
        <f t="shared" si="224"/>
        <v>#N/A</v>
      </c>
      <c r="AC425" s="20" t="e">
        <f>VLOOKUP($B425,'DATA PENGUKURAN GARDU'!$A:$BS,44,0)</f>
        <v>#N/A</v>
      </c>
      <c r="AD425" s="21" t="e">
        <f t="shared" si="225"/>
        <v>#N/A</v>
      </c>
      <c r="AE425" s="20" t="e">
        <f>VLOOKUP($B425,'DATA PENGUKURAN GARDU'!$A:$BS,46,0)</f>
        <v>#N/A</v>
      </c>
      <c r="AF425" s="21" t="e">
        <f t="shared" si="226"/>
        <v>#N/A</v>
      </c>
      <c r="AG425" s="20" t="e">
        <f>VLOOKUP($B425,'DATA PENGUKURAN GARDU'!$A:$BS,46,0)</f>
        <v>#N/A</v>
      </c>
      <c r="AH425" s="20" t="e">
        <f>VLOOKUP($B425,'DATA PENGUKURAN GARDU'!$A:$BS,53,0)</f>
        <v>#N/A</v>
      </c>
      <c r="AI425" s="20" t="e">
        <f>VLOOKUP($B425,'DATA PENGUKURAN GARDU'!$A:$BS,54,0)</f>
        <v>#N/A</v>
      </c>
      <c r="AJ425" s="17" t="e">
        <f>VLOOKUP($C425,'DATA PENGUKURAN GARDU'!$A:$BS,42,0)</f>
        <v>#N/A</v>
      </c>
      <c r="AK425" s="23" t="e">
        <f t="shared" si="227"/>
        <v>#N/A</v>
      </c>
      <c r="AL425" s="17" t="e">
        <f>VLOOKUP($C425,'DATA PENGUKURAN GARDU'!$A:$BS,44,0)</f>
        <v>#N/A</v>
      </c>
      <c r="AM425" s="23" t="e">
        <f t="shared" si="228"/>
        <v>#N/A</v>
      </c>
      <c r="AN425" s="17" t="e">
        <f>VLOOKUP($C425,'DATA PENGUKURAN GARDU'!$A:$BS,46,0)</f>
        <v>#N/A</v>
      </c>
      <c r="AO425" s="23" t="e">
        <f t="shared" si="229"/>
        <v>#N/A</v>
      </c>
      <c r="AP425" s="17" t="e">
        <f>VLOOKUP($C425,'DATA PENGUKURAN GARDU'!$A:$BS,46,0)</f>
        <v>#N/A</v>
      </c>
      <c r="AQ425" s="17" t="e">
        <f>VLOOKUP($C425,'DATA PENGUKURAN GARDU'!$A:$BS,53,0)</f>
        <v>#N/A</v>
      </c>
      <c r="AR425" s="17" t="e">
        <f>VLOOKUP($C425,'DATA PENGUKURAN GARDU'!$A:$BS,54,0)</f>
        <v>#N/A</v>
      </c>
      <c r="AS425" s="20" t="e">
        <f>VLOOKUP($D425,'DATA PENGUKURAN GARDU'!$A:$BS,42,0)</f>
        <v>#N/A</v>
      </c>
      <c r="AT425" s="21" t="e">
        <f t="shared" si="230"/>
        <v>#N/A</v>
      </c>
      <c r="AU425" s="20" t="e">
        <f>VLOOKUP($D425,'DATA PENGUKURAN GARDU'!$A:$BS,44,0)</f>
        <v>#N/A</v>
      </c>
      <c r="AV425" s="21" t="e">
        <f t="shared" si="231"/>
        <v>#N/A</v>
      </c>
      <c r="AW425" s="20" t="e">
        <f>VLOOKUP($D425,'DATA PENGUKURAN GARDU'!$A:$BS,46,0)</f>
        <v>#N/A</v>
      </c>
      <c r="AX425" s="21" t="e">
        <f t="shared" si="232"/>
        <v>#N/A</v>
      </c>
      <c r="AY425" s="20" t="e">
        <f>VLOOKUP($D425,'DATA PENGUKURAN GARDU'!$A:$BS,46,0)</f>
        <v>#N/A</v>
      </c>
      <c r="AZ425" s="20" t="e">
        <f>VLOOKUP($D425,'DATA PENGUKURAN GARDU'!$A:$BS,53,0)</f>
        <v>#N/A</v>
      </c>
      <c r="BA425" s="20" t="e">
        <f>VLOOKUP($D425,'DATA PENGUKURAN GARDU'!$A:$BS,54,0)</f>
        <v>#N/A</v>
      </c>
      <c r="BB425" s="17" t="e">
        <f>VLOOKUP($E425,'DATA PENGUKURAN GARDU'!$A:$BS,42,0)</f>
        <v>#N/A</v>
      </c>
      <c r="BC425" s="23" t="e">
        <f t="shared" si="233"/>
        <v>#N/A</v>
      </c>
      <c r="BD425" s="17" t="e">
        <f>VLOOKUP($E425,'DATA PENGUKURAN GARDU'!$A:$BS,44,0)</f>
        <v>#N/A</v>
      </c>
      <c r="BE425" s="23" t="e">
        <f t="shared" si="234"/>
        <v>#N/A</v>
      </c>
      <c r="BF425" s="17" t="e">
        <f>VLOOKUP($E425,'DATA PENGUKURAN GARDU'!$A:$BS,46,0)</f>
        <v>#N/A</v>
      </c>
      <c r="BG425" s="23" t="e">
        <f t="shared" si="235"/>
        <v>#N/A</v>
      </c>
      <c r="BH425" s="17" t="e">
        <f>VLOOKUP($E425,'DATA PENGUKURAN GARDU'!$A:$BS,46,0)</f>
        <v>#N/A</v>
      </c>
      <c r="BI425" s="17" t="e">
        <f>VLOOKUP($E425,'DATA PENGUKURAN GARDU'!$A:$BS,53,0)</f>
        <v>#N/A</v>
      </c>
      <c r="BJ425" s="17" t="e">
        <f>VLOOKUP($E425,'DATA PENGUKURAN GARDU'!$A:$BS,54,0)</f>
        <v>#N/A</v>
      </c>
      <c r="BK425" s="20" t="e">
        <f t="shared" si="213"/>
        <v>#N/A</v>
      </c>
      <c r="BL425" s="20" t="e">
        <f t="shared" si="214"/>
        <v>#N/A</v>
      </c>
      <c r="BM425" s="20" t="e">
        <f t="shared" si="215"/>
        <v>#N/A</v>
      </c>
      <c r="BN425" s="25" t="e">
        <f t="shared" si="216"/>
        <v>#N/A</v>
      </c>
      <c r="BO425" s="26" t="str">
        <f t="shared" si="217"/>
        <v>0</v>
      </c>
      <c r="BP425" s="21" t="e">
        <f t="shared" si="218"/>
        <v>#VALUE!</v>
      </c>
      <c r="BQ425" s="20" t="e">
        <f t="shared" si="219"/>
        <v>#N/A</v>
      </c>
      <c r="BR425" s="20" t="e">
        <v>#N/A</v>
      </c>
      <c r="BS425" s="9" t="e">
        <v>#N/A</v>
      </c>
      <c r="BT425" s="2" t="e">
        <f t="shared" si="220"/>
        <v>#VALUE!</v>
      </c>
      <c r="BU425" s="2" t="e">
        <f t="shared" si="203"/>
        <v>#N/A</v>
      </c>
      <c r="BV425" s="2" t="e">
        <f t="shared" si="204"/>
        <v>#N/A</v>
      </c>
    </row>
    <row r="426" s="2" customFormat="1" ht="22.95" customHeight="1" spans="1:74">
      <c r="A426" s="9" t="str">
        <f t="shared" si="205"/>
        <v>K-216Induk</v>
      </c>
      <c r="B426" s="9" t="str">
        <f t="shared" si="206"/>
        <v>K-216jurusan 1</v>
      </c>
      <c r="C426" s="9" t="str">
        <f t="shared" si="207"/>
        <v>K-216jurusan 2</v>
      </c>
      <c r="D426" s="9" t="str">
        <f t="shared" si="208"/>
        <v>K-216jurusan 3</v>
      </c>
      <c r="E426" s="9" t="str">
        <f t="shared" si="209"/>
        <v>K-216jurusan 4</v>
      </c>
      <c r="F426" s="10" t="s">
        <v>136</v>
      </c>
      <c r="G426" s="10" t="s">
        <v>132</v>
      </c>
      <c r="H426" s="10" t="s">
        <v>547</v>
      </c>
      <c r="I426" s="10" t="s">
        <v>10895</v>
      </c>
      <c r="J426" s="10" t="s">
        <v>10896</v>
      </c>
      <c r="K426" s="10" t="s">
        <v>7465</v>
      </c>
      <c r="L426" s="10"/>
      <c r="M426" s="10"/>
      <c r="N426" s="14">
        <f t="shared" si="210"/>
        <v>0</v>
      </c>
      <c r="O426" s="15" t="e">
        <f t="shared" si="211"/>
        <v>#VALUE!</v>
      </c>
      <c r="P426" s="15" t="e">
        <f t="shared" si="212"/>
        <v>#VALUE!</v>
      </c>
      <c r="Q426" s="17" t="e">
        <f>VLOOKUP($A426,'DATA PENGUKURAN GARDU'!$A:$BS,42,0)</f>
        <v>#N/A</v>
      </c>
      <c r="R426" s="18" t="e">
        <f t="shared" si="221"/>
        <v>#N/A</v>
      </c>
      <c r="S426" s="17" t="e">
        <f>VLOOKUP($A426,'DATA PENGUKURAN GARDU'!$A:$BS,44,0)</f>
        <v>#N/A</v>
      </c>
      <c r="T426" s="18" t="e">
        <f t="shared" si="222"/>
        <v>#N/A</v>
      </c>
      <c r="U426" s="17" t="e">
        <f>VLOOKUP($A426,'DATA PENGUKURAN GARDU'!$A:$BS,46,0)</f>
        <v>#N/A</v>
      </c>
      <c r="V426" s="18" t="e">
        <f t="shared" si="223"/>
        <v>#N/A</v>
      </c>
      <c r="W426" s="17" t="e">
        <f>VLOOKUP($A426,'DATA PENGUKURAN GARDU'!$A:$BS,48,0)</f>
        <v>#N/A</v>
      </c>
      <c r="X426" s="17" t="e">
        <f>VLOOKUP($A426,'DATA PENGUKURAN GARDU'!$A:$BS,53,0)</f>
        <v>#N/A</v>
      </c>
      <c r="Y426" s="17" t="e">
        <f>VLOOKUP($A426,'DATA PENGUKURAN GARDU'!$A:$BS,54,0)</f>
        <v>#N/A</v>
      </c>
      <c r="Z426" s="17" t="e">
        <f>VLOOKUP($A426,'DATA PENGUKURAN GARDU'!$A:$BS,55,0)</f>
        <v>#N/A</v>
      </c>
      <c r="AA426" s="20" t="e">
        <f>VLOOKUP($B426,'DATA PENGUKURAN GARDU'!$A:$BS,42,0)</f>
        <v>#N/A</v>
      </c>
      <c r="AB426" s="21" t="e">
        <f t="shared" si="224"/>
        <v>#N/A</v>
      </c>
      <c r="AC426" s="20" t="e">
        <f>VLOOKUP($B426,'DATA PENGUKURAN GARDU'!$A:$BS,44,0)</f>
        <v>#N/A</v>
      </c>
      <c r="AD426" s="21" t="e">
        <f t="shared" si="225"/>
        <v>#N/A</v>
      </c>
      <c r="AE426" s="20" t="e">
        <f>VLOOKUP($B426,'DATA PENGUKURAN GARDU'!$A:$BS,46,0)</f>
        <v>#N/A</v>
      </c>
      <c r="AF426" s="21" t="e">
        <f t="shared" si="226"/>
        <v>#N/A</v>
      </c>
      <c r="AG426" s="20" t="e">
        <f>VLOOKUP($B426,'DATA PENGUKURAN GARDU'!$A:$BS,46,0)</f>
        <v>#N/A</v>
      </c>
      <c r="AH426" s="20" t="e">
        <f>VLOOKUP($B426,'DATA PENGUKURAN GARDU'!$A:$BS,53,0)</f>
        <v>#N/A</v>
      </c>
      <c r="AI426" s="20" t="e">
        <f>VLOOKUP($B426,'DATA PENGUKURAN GARDU'!$A:$BS,54,0)</f>
        <v>#N/A</v>
      </c>
      <c r="AJ426" s="17" t="e">
        <f>VLOOKUP($C426,'DATA PENGUKURAN GARDU'!$A:$BS,42,0)</f>
        <v>#N/A</v>
      </c>
      <c r="AK426" s="23" t="e">
        <f t="shared" si="227"/>
        <v>#N/A</v>
      </c>
      <c r="AL426" s="17" t="e">
        <f>VLOOKUP($C426,'DATA PENGUKURAN GARDU'!$A:$BS,44,0)</f>
        <v>#N/A</v>
      </c>
      <c r="AM426" s="23" t="e">
        <f t="shared" si="228"/>
        <v>#N/A</v>
      </c>
      <c r="AN426" s="17" t="e">
        <f>VLOOKUP($C426,'DATA PENGUKURAN GARDU'!$A:$BS,46,0)</f>
        <v>#N/A</v>
      </c>
      <c r="AO426" s="23" t="e">
        <f t="shared" si="229"/>
        <v>#N/A</v>
      </c>
      <c r="AP426" s="17" t="e">
        <f>VLOOKUP($C426,'DATA PENGUKURAN GARDU'!$A:$BS,46,0)</f>
        <v>#N/A</v>
      </c>
      <c r="AQ426" s="17" t="e">
        <f>VLOOKUP($C426,'DATA PENGUKURAN GARDU'!$A:$BS,53,0)</f>
        <v>#N/A</v>
      </c>
      <c r="AR426" s="17" t="e">
        <f>VLOOKUP($C426,'DATA PENGUKURAN GARDU'!$A:$BS,54,0)</f>
        <v>#N/A</v>
      </c>
      <c r="AS426" s="20" t="e">
        <f>VLOOKUP($D426,'DATA PENGUKURAN GARDU'!$A:$BS,42,0)</f>
        <v>#N/A</v>
      </c>
      <c r="AT426" s="21" t="e">
        <f t="shared" si="230"/>
        <v>#N/A</v>
      </c>
      <c r="AU426" s="20" t="e">
        <f>VLOOKUP($D426,'DATA PENGUKURAN GARDU'!$A:$BS,44,0)</f>
        <v>#N/A</v>
      </c>
      <c r="AV426" s="21" t="e">
        <f t="shared" si="231"/>
        <v>#N/A</v>
      </c>
      <c r="AW426" s="20" t="e">
        <f>VLOOKUP($D426,'DATA PENGUKURAN GARDU'!$A:$BS,46,0)</f>
        <v>#N/A</v>
      </c>
      <c r="AX426" s="21" t="e">
        <f t="shared" si="232"/>
        <v>#N/A</v>
      </c>
      <c r="AY426" s="20" t="e">
        <f>VLOOKUP($D426,'DATA PENGUKURAN GARDU'!$A:$BS,46,0)</f>
        <v>#N/A</v>
      </c>
      <c r="AZ426" s="20" t="e">
        <f>VLOOKUP($D426,'DATA PENGUKURAN GARDU'!$A:$BS,53,0)</f>
        <v>#N/A</v>
      </c>
      <c r="BA426" s="20" t="e">
        <f>VLOOKUP($D426,'DATA PENGUKURAN GARDU'!$A:$BS,54,0)</f>
        <v>#N/A</v>
      </c>
      <c r="BB426" s="17" t="e">
        <f>VLOOKUP($E426,'DATA PENGUKURAN GARDU'!$A:$BS,42,0)</f>
        <v>#N/A</v>
      </c>
      <c r="BC426" s="23" t="e">
        <f t="shared" si="233"/>
        <v>#N/A</v>
      </c>
      <c r="BD426" s="17" t="e">
        <f>VLOOKUP($E426,'DATA PENGUKURAN GARDU'!$A:$BS,44,0)</f>
        <v>#N/A</v>
      </c>
      <c r="BE426" s="23" t="e">
        <f t="shared" si="234"/>
        <v>#N/A</v>
      </c>
      <c r="BF426" s="17" t="e">
        <f>VLOOKUP($E426,'DATA PENGUKURAN GARDU'!$A:$BS,46,0)</f>
        <v>#N/A</v>
      </c>
      <c r="BG426" s="23" t="e">
        <f t="shared" si="235"/>
        <v>#N/A</v>
      </c>
      <c r="BH426" s="17" t="e">
        <f>VLOOKUP($E426,'DATA PENGUKURAN GARDU'!$A:$BS,46,0)</f>
        <v>#N/A</v>
      </c>
      <c r="BI426" s="17" t="e">
        <f>VLOOKUP($E426,'DATA PENGUKURAN GARDU'!$A:$BS,53,0)</f>
        <v>#N/A</v>
      </c>
      <c r="BJ426" s="17" t="e">
        <f>VLOOKUP($E426,'DATA PENGUKURAN GARDU'!$A:$BS,54,0)</f>
        <v>#N/A</v>
      </c>
      <c r="BK426" s="20" t="e">
        <f t="shared" si="213"/>
        <v>#N/A</v>
      </c>
      <c r="BL426" s="20" t="e">
        <f t="shared" si="214"/>
        <v>#N/A</v>
      </c>
      <c r="BM426" s="20" t="e">
        <f t="shared" si="215"/>
        <v>#N/A</v>
      </c>
      <c r="BN426" s="25" t="e">
        <f t="shared" si="216"/>
        <v>#N/A</v>
      </c>
      <c r="BO426" s="26" t="str">
        <f t="shared" si="217"/>
        <v>0</v>
      </c>
      <c r="BP426" s="21" t="e">
        <f t="shared" si="218"/>
        <v>#VALUE!</v>
      </c>
      <c r="BQ426" s="20" t="e">
        <f t="shared" si="219"/>
        <v>#N/A</v>
      </c>
      <c r="BR426" s="20" t="e">
        <v>#N/A</v>
      </c>
      <c r="BS426" s="9" t="e">
        <v>#N/A</v>
      </c>
      <c r="BT426" s="2" t="e">
        <f t="shared" si="220"/>
        <v>#VALUE!</v>
      </c>
      <c r="BU426" s="2" t="e">
        <f t="shared" si="203"/>
        <v>#N/A</v>
      </c>
      <c r="BV426" s="2" t="e">
        <f t="shared" si="204"/>
        <v>#N/A</v>
      </c>
    </row>
    <row r="427" s="2" customFormat="1" ht="22.95" customHeight="1" spans="1:74">
      <c r="A427" s="9" t="str">
        <f t="shared" si="205"/>
        <v>K-232Induk</v>
      </c>
      <c r="B427" s="9" t="str">
        <f t="shared" si="206"/>
        <v>K-232jurusan 1</v>
      </c>
      <c r="C427" s="9" t="str">
        <f t="shared" si="207"/>
        <v>K-232jurusan 2</v>
      </c>
      <c r="D427" s="9" t="str">
        <f t="shared" si="208"/>
        <v>K-232jurusan 3</v>
      </c>
      <c r="E427" s="9" t="str">
        <f t="shared" si="209"/>
        <v>K-232jurusan 4</v>
      </c>
      <c r="F427" s="10" t="s">
        <v>136</v>
      </c>
      <c r="G427" s="10" t="s">
        <v>132</v>
      </c>
      <c r="H427" s="10" t="s">
        <v>548</v>
      </c>
      <c r="I427" s="10" t="s">
        <v>10897</v>
      </c>
      <c r="J427" s="10" t="s">
        <v>10898</v>
      </c>
      <c r="K427" s="10" t="s">
        <v>7465</v>
      </c>
      <c r="L427" s="10"/>
      <c r="M427" s="10"/>
      <c r="N427" s="14">
        <f t="shared" si="210"/>
        <v>0</v>
      </c>
      <c r="O427" s="15" t="e">
        <f t="shared" si="211"/>
        <v>#VALUE!</v>
      </c>
      <c r="P427" s="15" t="e">
        <f t="shared" si="212"/>
        <v>#VALUE!</v>
      </c>
      <c r="Q427" s="17" t="e">
        <f>VLOOKUP($A427,'DATA PENGUKURAN GARDU'!$A:$BS,42,0)</f>
        <v>#N/A</v>
      </c>
      <c r="R427" s="18" t="e">
        <f t="shared" si="221"/>
        <v>#N/A</v>
      </c>
      <c r="S427" s="17" t="e">
        <f>VLOOKUP($A427,'DATA PENGUKURAN GARDU'!$A:$BS,44,0)</f>
        <v>#N/A</v>
      </c>
      <c r="T427" s="18" t="e">
        <f t="shared" si="222"/>
        <v>#N/A</v>
      </c>
      <c r="U427" s="17" t="e">
        <f>VLOOKUP($A427,'DATA PENGUKURAN GARDU'!$A:$BS,46,0)</f>
        <v>#N/A</v>
      </c>
      <c r="V427" s="18" t="e">
        <f t="shared" si="223"/>
        <v>#N/A</v>
      </c>
      <c r="W427" s="17" t="e">
        <f>VLOOKUP($A427,'DATA PENGUKURAN GARDU'!$A:$BS,48,0)</f>
        <v>#N/A</v>
      </c>
      <c r="X427" s="17" t="e">
        <f>VLOOKUP($A427,'DATA PENGUKURAN GARDU'!$A:$BS,53,0)</f>
        <v>#N/A</v>
      </c>
      <c r="Y427" s="17" t="e">
        <f>VLOOKUP($A427,'DATA PENGUKURAN GARDU'!$A:$BS,54,0)</f>
        <v>#N/A</v>
      </c>
      <c r="Z427" s="17" t="e">
        <f>VLOOKUP($A427,'DATA PENGUKURAN GARDU'!$A:$BS,55,0)</f>
        <v>#N/A</v>
      </c>
      <c r="AA427" s="20" t="e">
        <f>VLOOKUP($B427,'DATA PENGUKURAN GARDU'!$A:$BS,42,0)</f>
        <v>#N/A</v>
      </c>
      <c r="AB427" s="21" t="e">
        <f t="shared" si="224"/>
        <v>#N/A</v>
      </c>
      <c r="AC427" s="20" t="e">
        <f>VLOOKUP($B427,'DATA PENGUKURAN GARDU'!$A:$BS,44,0)</f>
        <v>#N/A</v>
      </c>
      <c r="AD427" s="21" t="e">
        <f t="shared" si="225"/>
        <v>#N/A</v>
      </c>
      <c r="AE427" s="20" t="e">
        <f>VLOOKUP($B427,'DATA PENGUKURAN GARDU'!$A:$BS,46,0)</f>
        <v>#N/A</v>
      </c>
      <c r="AF427" s="21" t="e">
        <f t="shared" si="226"/>
        <v>#N/A</v>
      </c>
      <c r="AG427" s="20" t="e">
        <f>VLOOKUP($B427,'DATA PENGUKURAN GARDU'!$A:$BS,46,0)</f>
        <v>#N/A</v>
      </c>
      <c r="AH427" s="20" t="e">
        <f>VLOOKUP($B427,'DATA PENGUKURAN GARDU'!$A:$BS,53,0)</f>
        <v>#N/A</v>
      </c>
      <c r="AI427" s="20" t="e">
        <f>VLOOKUP($B427,'DATA PENGUKURAN GARDU'!$A:$BS,54,0)</f>
        <v>#N/A</v>
      </c>
      <c r="AJ427" s="17" t="e">
        <f>VLOOKUP($C427,'DATA PENGUKURAN GARDU'!$A:$BS,42,0)</f>
        <v>#N/A</v>
      </c>
      <c r="AK427" s="23" t="e">
        <f t="shared" si="227"/>
        <v>#N/A</v>
      </c>
      <c r="AL427" s="17" t="e">
        <f>VLOOKUP($C427,'DATA PENGUKURAN GARDU'!$A:$BS,44,0)</f>
        <v>#N/A</v>
      </c>
      <c r="AM427" s="23" t="e">
        <f t="shared" si="228"/>
        <v>#N/A</v>
      </c>
      <c r="AN427" s="17" t="e">
        <f>VLOOKUP($C427,'DATA PENGUKURAN GARDU'!$A:$BS,46,0)</f>
        <v>#N/A</v>
      </c>
      <c r="AO427" s="23" t="e">
        <f t="shared" si="229"/>
        <v>#N/A</v>
      </c>
      <c r="AP427" s="17" t="e">
        <f>VLOOKUP($C427,'DATA PENGUKURAN GARDU'!$A:$BS,46,0)</f>
        <v>#N/A</v>
      </c>
      <c r="AQ427" s="17" t="e">
        <f>VLOOKUP($C427,'DATA PENGUKURAN GARDU'!$A:$BS,53,0)</f>
        <v>#N/A</v>
      </c>
      <c r="AR427" s="17" t="e">
        <f>VLOOKUP($C427,'DATA PENGUKURAN GARDU'!$A:$BS,54,0)</f>
        <v>#N/A</v>
      </c>
      <c r="AS427" s="20" t="e">
        <f>VLOOKUP($D427,'DATA PENGUKURAN GARDU'!$A:$BS,42,0)</f>
        <v>#N/A</v>
      </c>
      <c r="AT427" s="21" t="e">
        <f t="shared" si="230"/>
        <v>#N/A</v>
      </c>
      <c r="AU427" s="20" t="e">
        <f>VLOOKUP($D427,'DATA PENGUKURAN GARDU'!$A:$BS,44,0)</f>
        <v>#N/A</v>
      </c>
      <c r="AV427" s="21" t="e">
        <f t="shared" si="231"/>
        <v>#N/A</v>
      </c>
      <c r="AW427" s="20" t="e">
        <f>VLOOKUP($D427,'DATA PENGUKURAN GARDU'!$A:$BS,46,0)</f>
        <v>#N/A</v>
      </c>
      <c r="AX427" s="21" t="e">
        <f t="shared" si="232"/>
        <v>#N/A</v>
      </c>
      <c r="AY427" s="20" t="e">
        <f>VLOOKUP($D427,'DATA PENGUKURAN GARDU'!$A:$BS,46,0)</f>
        <v>#N/A</v>
      </c>
      <c r="AZ427" s="20" t="e">
        <f>VLOOKUP($D427,'DATA PENGUKURAN GARDU'!$A:$BS,53,0)</f>
        <v>#N/A</v>
      </c>
      <c r="BA427" s="20" t="e">
        <f>VLOOKUP($D427,'DATA PENGUKURAN GARDU'!$A:$BS,54,0)</f>
        <v>#N/A</v>
      </c>
      <c r="BB427" s="17" t="e">
        <f>VLOOKUP($E427,'DATA PENGUKURAN GARDU'!$A:$BS,42,0)</f>
        <v>#N/A</v>
      </c>
      <c r="BC427" s="23" t="e">
        <f t="shared" si="233"/>
        <v>#N/A</v>
      </c>
      <c r="BD427" s="17" t="e">
        <f>VLOOKUP($E427,'DATA PENGUKURAN GARDU'!$A:$BS,44,0)</f>
        <v>#N/A</v>
      </c>
      <c r="BE427" s="23" t="e">
        <f t="shared" si="234"/>
        <v>#N/A</v>
      </c>
      <c r="BF427" s="17" t="e">
        <f>VLOOKUP($E427,'DATA PENGUKURAN GARDU'!$A:$BS,46,0)</f>
        <v>#N/A</v>
      </c>
      <c r="BG427" s="23" t="e">
        <f t="shared" si="235"/>
        <v>#N/A</v>
      </c>
      <c r="BH427" s="17" t="e">
        <f>VLOOKUP($E427,'DATA PENGUKURAN GARDU'!$A:$BS,46,0)</f>
        <v>#N/A</v>
      </c>
      <c r="BI427" s="17" t="e">
        <f>VLOOKUP($E427,'DATA PENGUKURAN GARDU'!$A:$BS,53,0)</f>
        <v>#N/A</v>
      </c>
      <c r="BJ427" s="17" t="e">
        <f>VLOOKUP($E427,'DATA PENGUKURAN GARDU'!$A:$BS,54,0)</f>
        <v>#N/A</v>
      </c>
      <c r="BK427" s="20" t="e">
        <f t="shared" si="213"/>
        <v>#N/A</v>
      </c>
      <c r="BL427" s="20" t="e">
        <f t="shared" si="214"/>
        <v>#N/A</v>
      </c>
      <c r="BM427" s="20" t="e">
        <f t="shared" si="215"/>
        <v>#N/A</v>
      </c>
      <c r="BN427" s="25" t="e">
        <f t="shared" si="216"/>
        <v>#N/A</v>
      </c>
      <c r="BO427" s="26" t="str">
        <f t="shared" si="217"/>
        <v>0</v>
      </c>
      <c r="BP427" s="21" t="e">
        <f t="shared" si="218"/>
        <v>#VALUE!</v>
      </c>
      <c r="BQ427" s="20" t="e">
        <f t="shared" si="219"/>
        <v>#N/A</v>
      </c>
      <c r="BR427" s="20" t="e">
        <v>#N/A</v>
      </c>
      <c r="BS427" s="9" t="e">
        <v>#N/A</v>
      </c>
      <c r="BT427" s="2" t="e">
        <f t="shared" si="220"/>
        <v>#VALUE!</v>
      </c>
      <c r="BU427" s="2" t="e">
        <f t="shared" si="203"/>
        <v>#N/A</v>
      </c>
      <c r="BV427" s="2" t="e">
        <f t="shared" si="204"/>
        <v>#N/A</v>
      </c>
    </row>
    <row r="428" s="2" customFormat="1" ht="22.95" customHeight="1" spans="1:74">
      <c r="A428" s="9" t="str">
        <f t="shared" si="205"/>
        <v>K-233Induk</v>
      </c>
      <c r="B428" s="9" t="str">
        <f t="shared" si="206"/>
        <v>K-233jurusan 1</v>
      </c>
      <c r="C428" s="9" t="str">
        <f t="shared" si="207"/>
        <v>K-233jurusan 2</v>
      </c>
      <c r="D428" s="9" t="str">
        <f t="shared" si="208"/>
        <v>K-233jurusan 3</v>
      </c>
      <c r="E428" s="9" t="str">
        <f t="shared" si="209"/>
        <v>K-233jurusan 4</v>
      </c>
      <c r="F428" s="10" t="s">
        <v>136</v>
      </c>
      <c r="G428" s="10" t="s">
        <v>132</v>
      </c>
      <c r="H428" s="10" t="s">
        <v>549</v>
      </c>
      <c r="I428" s="10" t="s">
        <v>10899</v>
      </c>
      <c r="J428" s="10" t="s">
        <v>10900</v>
      </c>
      <c r="K428" s="10" t="s">
        <v>7465</v>
      </c>
      <c r="L428" s="10"/>
      <c r="M428" s="10"/>
      <c r="N428" s="14">
        <f t="shared" si="210"/>
        <v>0</v>
      </c>
      <c r="O428" s="15" t="e">
        <f t="shared" si="211"/>
        <v>#VALUE!</v>
      </c>
      <c r="P428" s="15" t="e">
        <f t="shared" si="212"/>
        <v>#VALUE!</v>
      </c>
      <c r="Q428" s="17" t="e">
        <f>VLOOKUP($A428,'DATA PENGUKURAN GARDU'!$A:$BS,42,0)</f>
        <v>#N/A</v>
      </c>
      <c r="R428" s="18" t="e">
        <f t="shared" si="221"/>
        <v>#N/A</v>
      </c>
      <c r="S428" s="17" t="e">
        <f>VLOOKUP($A428,'DATA PENGUKURAN GARDU'!$A:$BS,44,0)</f>
        <v>#N/A</v>
      </c>
      <c r="T428" s="18" t="e">
        <f t="shared" si="222"/>
        <v>#N/A</v>
      </c>
      <c r="U428" s="17" t="e">
        <f>VLOOKUP($A428,'DATA PENGUKURAN GARDU'!$A:$BS,46,0)</f>
        <v>#N/A</v>
      </c>
      <c r="V428" s="18" t="e">
        <f t="shared" si="223"/>
        <v>#N/A</v>
      </c>
      <c r="W428" s="17" t="e">
        <f>VLOOKUP($A428,'DATA PENGUKURAN GARDU'!$A:$BS,48,0)</f>
        <v>#N/A</v>
      </c>
      <c r="X428" s="17" t="e">
        <f>VLOOKUP($A428,'DATA PENGUKURAN GARDU'!$A:$BS,53,0)</f>
        <v>#N/A</v>
      </c>
      <c r="Y428" s="17" t="e">
        <f>VLOOKUP($A428,'DATA PENGUKURAN GARDU'!$A:$BS,54,0)</f>
        <v>#N/A</v>
      </c>
      <c r="Z428" s="17" t="e">
        <f>VLOOKUP($A428,'DATA PENGUKURAN GARDU'!$A:$BS,55,0)</f>
        <v>#N/A</v>
      </c>
      <c r="AA428" s="20" t="e">
        <f>VLOOKUP($B428,'DATA PENGUKURAN GARDU'!$A:$BS,42,0)</f>
        <v>#N/A</v>
      </c>
      <c r="AB428" s="21" t="e">
        <f t="shared" si="224"/>
        <v>#N/A</v>
      </c>
      <c r="AC428" s="20" t="e">
        <f>VLOOKUP($B428,'DATA PENGUKURAN GARDU'!$A:$BS,44,0)</f>
        <v>#N/A</v>
      </c>
      <c r="AD428" s="21" t="e">
        <f t="shared" si="225"/>
        <v>#N/A</v>
      </c>
      <c r="AE428" s="20" t="e">
        <f>VLOOKUP($B428,'DATA PENGUKURAN GARDU'!$A:$BS,46,0)</f>
        <v>#N/A</v>
      </c>
      <c r="AF428" s="21" t="e">
        <f t="shared" si="226"/>
        <v>#N/A</v>
      </c>
      <c r="AG428" s="20" t="e">
        <f>VLOOKUP($B428,'DATA PENGUKURAN GARDU'!$A:$BS,46,0)</f>
        <v>#N/A</v>
      </c>
      <c r="AH428" s="20" t="e">
        <f>VLOOKUP($B428,'DATA PENGUKURAN GARDU'!$A:$BS,53,0)</f>
        <v>#N/A</v>
      </c>
      <c r="AI428" s="20" t="e">
        <f>VLOOKUP($B428,'DATA PENGUKURAN GARDU'!$A:$BS,54,0)</f>
        <v>#N/A</v>
      </c>
      <c r="AJ428" s="17" t="e">
        <f>VLOOKUP($C428,'DATA PENGUKURAN GARDU'!$A:$BS,42,0)</f>
        <v>#N/A</v>
      </c>
      <c r="AK428" s="23" t="e">
        <f t="shared" si="227"/>
        <v>#N/A</v>
      </c>
      <c r="AL428" s="17" t="e">
        <f>VLOOKUP($C428,'DATA PENGUKURAN GARDU'!$A:$BS,44,0)</f>
        <v>#N/A</v>
      </c>
      <c r="AM428" s="23" t="e">
        <f t="shared" si="228"/>
        <v>#N/A</v>
      </c>
      <c r="AN428" s="17" t="e">
        <f>VLOOKUP($C428,'DATA PENGUKURAN GARDU'!$A:$BS,46,0)</f>
        <v>#N/A</v>
      </c>
      <c r="AO428" s="23" t="e">
        <f t="shared" si="229"/>
        <v>#N/A</v>
      </c>
      <c r="AP428" s="17" t="e">
        <f>VLOOKUP($C428,'DATA PENGUKURAN GARDU'!$A:$BS,46,0)</f>
        <v>#N/A</v>
      </c>
      <c r="AQ428" s="17" t="e">
        <f>VLOOKUP($C428,'DATA PENGUKURAN GARDU'!$A:$BS,53,0)</f>
        <v>#N/A</v>
      </c>
      <c r="AR428" s="17" t="e">
        <f>VLOOKUP($C428,'DATA PENGUKURAN GARDU'!$A:$BS,54,0)</f>
        <v>#N/A</v>
      </c>
      <c r="AS428" s="20" t="e">
        <f>VLOOKUP($D428,'DATA PENGUKURAN GARDU'!$A:$BS,42,0)</f>
        <v>#N/A</v>
      </c>
      <c r="AT428" s="21" t="e">
        <f t="shared" si="230"/>
        <v>#N/A</v>
      </c>
      <c r="AU428" s="20" t="e">
        <f>VLOOKUP($D428,'DATA PENGUKURAN GARDU'!$A:$BS,44,0)</f>
        <v>#N/A</v>
      </c>
      <c r="AV428" s="21" t="e">
        <f t="shared" si="231"/>
        <v>#N/A</v>
      </c>
      <c r="AW428" s="20" t="e">
        <f>VLOOKUP($D428,'DATA PENGUKURAN GARDU'!$A:$BS,46,0)</f>
        <v>#N/A</v>
      </c>
      <c r="AX428" s="21" t="e">
        <f t="shared" si="232"/>
        <v>#N/A</v>
      </c>
      <c r="AY428" s="20" t="e">
        <f>VLOOKUP($D428,'DATA PENGUKURAN GARDU'!$A:$BS,46,0)</f>
        <v>#N/A</v>
      </c>
      <c r="AZ428" s="20" t="e">
        <f>VLOOKUP($D428,'DATA PENGUKURAN GARDU'!$A:$BS,53,0)</f>
        <v>#N/A</v>
      </c>
      <c r="BA428" s="20" t="e">
        <f>VLOOKUP($D428,'DATA PENGUKURAN GARDU'!$A:$BS,54,0)</f>
        <v>#N/A</v>
      </c>
      <c r="BB428" s="17" t="e">
        <f>VLOOKUP($E428,'DATA PENGUKURAN GARDU'!$A:$BS,42,0)</f>
        <v>#N/A</v>
      </c>
      <c r="BC428" s="23" t="e">
        <f t="shared" si="233"/>
        <v>#N/A</v>
      </c>
      <c r="BD428" s="17" t="e">
        <f>VLOOKUP($E428,'DATA PENGUKURAN GARDU'!$A:$BS,44,0)</f>
        <v>#N/A</v>
      </c>
      <c r="BE428" s="23" t="e">
        <f t="shared" si="234"/>
        <v>#N/A</v>
      </c>
      <c r="BF428" s="17" t="e">
        <f>VLOOKUP($E428,'DATA PENGUKURAN GARDU'!$A:$BS,46,0)</f>
        <v>#N/A</v>
      </c>
      <c r="BG428" s="23" t="e">
        <f t="shared" si="235"/>
        <v>#N/A</v>
      </c>
      <c r="BH428" s="17" t="e">
        <f>VLOOKUP($E428,'DATA PENGUKURAN GARDU'!$A:$BS,46,0)</f>
        <v>#N/A</v>
      </c>
      <c r="BI428" s="17" t="e">
        <f>VLOOKUP($E428,'DATA PENGUKURAN GARDU'!$A:$BS,53,0)</f>
        <v>#N/A</v>
      </c>
      <c r="BJ428" s="17" t="e">
        <f>VLOOKUP($E428,'DATA PENGUKURAN GARDU'!$A:$BS,54,0)</f>
        <v>#N/A</v>
      </c>
      <c r="BK428" s="20" t="e">
        <f t="shared" si="213"/>
        <v>#N/A</v>
      </c>
      <c r="BL428" s="20" t="e">
        <f t="shared" si="214"/>
        <v>#N/A</v>
      </c>
      <c r="BM428" s="20" t="e">
        <f t="shared" si="215"/>
        <v>#N/A</v>
      </c>
      <c r="BN428" s="25" t="e">
        <f t="shared" si="216"/>
        <v>#N/A</v>
      </c>
      <c r="BO428" s="26" t="str">
        <f t="shared" si="217"/>
        <v>0</v>
      </c>
      <c r="BP428" s="21" t="e">
        <f t="shared" si="218"/>
        <v>#VALUE!</v>
      </c>
      <c r="BQ428" s="20" t="e">
        <f t="shared" si="219"/>
        <v>#N/A</v>
      </c>
      <c r="BR428" s="20" t="e">
        <v>#N/A</v>
      </c>
      <c r="BS428" s="9" t="e">
        <v>#N/A</v>
      </c>
      <c r="BT428" s="2" t="e">
        <f t="shared" si="220"/>
        <v>#VALUE!</v>
      </c>
      <c r="BU428" s="2" t="e">
        <f t="shared" si="203"/>
        <v>#N/A</v>
      </c>
      <c r="BV428" s="2" t="e">
        <f t="shared" si="204"/>
        <v>#N/A</v>
      </c>
    </row>
    <row r="429" s="2" customFormat="1" ht="22.95" customHeight="1" spans="1:74">
      <c r="A429" s="9" t="str">
        <f t="shared" si="205"/>
        <v>K-271Induk</v>
      </c>
      <c r="B429" s="9" t="str">
        <f t="shared" si="206"/>
        <v>K-271jurusan 1</v>
      </c>
      <c r="C429" s="9" t="str">
        <f t="shared" si="207"/>
        <v>K-271jurusan 2</v>
      </c>
      <c r="D429" s="9" t="str">
        <f t="shared" si="208"/>
        <v>K-271jurusan 3</v>
      </c>
      <c r="E429" s="9" t="str">
        <f t="shared" si="209"/>
        <v>K-271jurusan 4</v>
      </c>
      <c r="F429" s="10" t="s">
        <v>131</v>
      </c>
      <c r="G429" s="10" t="s">
        <v>132</v>
      </c>
      <c r="H429" s="10" t="s">
        <v>550</v>
      </c>
      <c r="I429" s="10" t="s">
        <v>10901</v>
      </c>
      <c r="J429" s="10" t="s">
        <v>10902</v>
      </c>
      <c r="K429" s="10" t="s">
        <v>7465</v>
      </c>
      <c r="L429" s="10"/>
      <c r="M429" s="10"/>
      <c r="N429" s="14">
        <f t="shared" si="210"/>
        <v>0</v>
      </c>
      <c r="O429" s="15" t="e">
        <f t="shared" si="211"/>
        <v>#VALUE!</v>
      </c>
      <c r="P429" s="15" t="e">
        <f t="shared" si="212"/>
        <v>#VALUE!</v>
      </c>
      <c r="Q429" s="17" t="e">
        <f>VLOOKUP($A429,'DATA PENGUKURAN GARDU'!$A:$BS,42,0)</f>
        <v>#N/A</v>
      </c>
      <c r="R429" s="18" t="e">
        <f t="shared" si="221"/>
        <v>#N/A</v>
      </c>
      <c r="S429" s="17" t="e">
        <f>VLOOKUP($A429,'DATA PENGUKURAN GARDU'!$A:$BS,44,0)</f>
        <v>#N/A</v>
      </c>
      <c r="T429" s="18" t="e">
        <f t="shared" si="222"/>
        <v>#N/A</v>
      </c>
      <c r="U429" s="17" t="e">
        <f>VLOOKUP($A429,'DATA PENGUKURAN GARDU'!$A:$BS,46,0)</f>
        <v>#N/A</v>
      </c>
      <c r="V429" s="18" t="e">
        <f t="shared" si="223"/>
        <v>#N/A</v>
      </c>
      <c r="W429" s="17" t="e">
        <f>VLOOKUP($A429,'DATA PENGUKURAN GARDU'!$A:$BS,48,0)</f>
        <v>#N/A</v>
      </c>
      <c r="X429" s="17" t="e">
        <f>VLOOKUP($A429,'DATA PENGUKURAN GARDU'!$A:$BS,53,0)</f>
        <v>#N/A</v>
      </c>
      <c r="Y429" s="17" t="e">
        <f>VLOOKUP($A429,'DATA PENGUKURAN GARDU'!$A:$BS,54,0)</f>
        <v>#N/A</v>
      </c>
      <c r="Z429" s="17" t="e">
        <f>VLOOKUP($A429,'DATA PENGUKURAN GARDU'!$A:$BS,55,0)</f>
        <v>#N/A</v>
      </c>
      <c r="AA429" s="20" t="e">
        <f>VLOOKUP($B429,'DATA PENGUKURAN GARDU'!$A:$BS,42,0)</f>
        <v>#N/A</v>
      </c>
      <c r="AB429" s="21" t="e">
        <f t="shared" si="224"/>
        <v>#N/A</v>
      </c>
      <c r="AC429" s="20" t="e">
        <f>VLOOKUP($B429,'DATA PENGUKURAN GARDU'!$A:$BS,44,0)</f>
        <v>#N/A</v>
      </c>
      <c r="AD429" s="21" t="e">
        <f t="shared" si="225"/>
        <v>#N/A</v>
      </c>
      <c r="AE429" s="20" t="e">
        <f>VLOOKUP($B429,'DATA PENGUKURAN GARDU'!$A:$BS,46,0)</f>
        <v>#N/A</v>
      </c>
      <c r="AF429" s="21" t="e">
        <f t="shared" si="226"/>
        <v>#N/A</v>
      </c>
      <c r="AG429" s="20" t="e">
        <f>VLOOKUP($B429,'DATA PENGUKURAN GARDU'!$A:$BS,46,0)</f>
        <v>#N/A</v>
      </c>
      <c r="AH429" s="20" t="e">
        <f>VLOOKUP($B429,'DATA PENGUKURAN GARDU'!$A:$BS,53,0)</f>
        <v>#N/A</v>
      </c>
      <c r="AI429" s="20" t="e">
        <f>VLOOKUP($B429,'DATA PENGUKURAN GARDU'!$A:$BS,54,0)</f>
        <v>#N/A</v>
      </c>
      <c r="AJ429" s="17" t="e">
        <f>VLOOKUP($C429,'DATA PENGUKURAN GARDU'!$A:$BS,42,0)</f>
        <v>#N/A</v>
      </c>
      <c r="AK429" s="23" t="e">
        <f t="shared" si="227"/>
        <v>#N/A</v>
      </c>
      <c r="AL429" s="17" t="e">
        <f>VLOOKUP($C429,'DATA PENGUKURAN GARDU'!$A:$BS,44,0)</f>
        <v>#N/A</v>
      </c>
      <c r="AM429" s="23" t="e">
        <f t="shared" si="228"/>
        <v>#N/A</v>
      </c>
      <c r="AN429" s="17" t="e">
        <f>VLOOKUP($C429,'DATA PENGUKURAN GARDU'!$A:$BS,46,0)</f>
        <v>#N/A</v>
      </c>
      <c r="AO429" s="23" t="e">
        <f t="shared" si="229"/>
        <v>#N/A</v>
      </c>
      <c r="AP429" s="17" t="e">
        <f>VLOOKUP($C429,'DATA PENGUKURAN GARDU'!$A:$BS,46,0)</f>
        <v>#N/A</v>
      </c>
      <c r="AQ429" s="17" t="e">
        <f>VLOOKUP($C429,'DATA PENGUKURAN GARDU'!$A:$BS,53,0)</f>
        <v>#N/A</v>
      </c>
      <c r="AR429" s="17" t="e">
        <f>VLOOKUP($C429,'DATA PENGUKURAN GARDU'!$A:$BS,54,0)</f>
        <v>#N/A</v>
      </c>
      <c r="AS429" s="20" t="e">
        <f>VLOOKUP($D429,'DATA PENGUKURAN GARDU'!$A:$BS,42,0)</f>
        <v>#N/A</v>
      </c>
      <c r="AT429" s="21" t="e">
        <f t="shared" si="230"/>
        <v>#N/A</v>
      </c>
      <c r="AU429" s="20" t="e">
        <f>VLOOKUP($D429,'DATA PENGUKURAN GARDU'!$A:$BS,44,0)</f>
        <v>#N/A</v>
      </c>
      <c r="AV429" s="21" t="e">
        <f t="shared" si="231"/>
        <v>#N/A</v>
      </c>
      <c r="AW429" s="20" t="e">
        <f>VLOOKUP($D429,'DATA PENGUKURAN GARDU'!$A:$BS,46,0)</f>
        <v>#N/A</v>
      </c>
      <c r="AX429" s="21" t="e">
        <f t="shared" si="232"/>
        <v>#N/A</v>
      </c>
      <c r="AY429" s="20" t="e">
        <f>VLOOKUP($D429,'DATA PENGUKURAN GARDU'!$A:$BS,46,0)</f>
        <v>#N/A</v>
      </c>
      <c r="AZ429" s="20" t="e">
        <f>VLOOKUP($D429,'DATA PENGUKURAN GARDU'!$A:$BS,53,0)</f>
        <v>#N/A</v>
      </c>
      <c r="BA429" s="20" t="e">
        <f>VLOOKUP($D429,'DATA PENGUKURAN GARDU'!$A:$BS,54,0)</f>
        <v>#N/A</v>
      </c>
      <c r="BB429" s="17" t="e">
        <f>VLOOKUP($E429,'DATA PENGUKURAN GARDU'!$A:$BS,42,0)</f>
        <v>#N/A</v>
      </c>
      <c r="BC429" s="23" t="e">
        <f t="shared" si="233"/>
        <v>#N/A</v>
      </c>
      <c r="BD429" s="17" t="e">
        <f>VLOOKUP($E429,'DATA PENGUKURAN GARDU'!$A:$BS,44,0)</f>
        <v>#N/A</v>
      </c>
      <c r="BE429" s="23" t="e">
        <f t="shared" si="234"/>
        <v>#N/A</v>
      </c>
      <c r="BF429" s="17" t="e">
        <f>VLOOKUP($E429,'DATA PENGUKURAN GARDU'!$A:$BS,46,0)</f>
        <v>#N/A</v>
      </c>
      <c r="BG429" s="23" t="e">
        <f t="shared" si="235"/>
        <v>#N/A</v>
      </c>
      <c r="BH429" s="17" t="e">
        <f>VLOOKUP($E429,'DATA PENGUKURAN GARDU'!$A:$BS,46,0)</f>
        <v>#N/A</v>
      </c>
      <c r="BI429" s="17" t="e">
        <f>VLOOKUP($E429,'DATA PENGUKURAN GARDU'!$A:$BS,53,0)</f>
        <v>#N/A</v>
      </c>
      <c r="BJ429" s="17" t="e">
        <f>VLOOKUP($E429,'DATA PENGUKURAN GARDU'!$A:$BS,54,0)</f>
        <v>#N/A</v>
      </c>
      <c r="BK429" s="20" t="e">
        <f t="shared" si="213"/>
        <v>#N/A</v>
      </c>
      <c r="BL429" s="20" t="e">
        <f t="shared" si="214"/>
        <v>#N/A</v>
      </c>
      <c r="BM429" s="20" t="e">
        <f t="shared" si="215"/>
        <v>#N/A</v>
      </c>
      <c r="BN429" s="25" t="e">
        <f t="shared" si="216"/>
        <v>#N/A</v>
      </c>
      <c r="BO429" s="26" t="str">
        <f t="shared" si="217"/>
        <v>0</v>
      </c>
      <c r="BP429" s="21" t="e">
        <f t="shared" si="218"/>
        <v>#VALUE!</v>
      </c>
      <c r="BQ429" s="20" t="e">
        <f t="shared" si="219"/>
        <v>#N/A</v>
      </c>
      <c r="BR429" s="20" t="e">
        <v>#N/A</v>
      </c>
      <c r="BS429" s="9" t="e">
        <v>#N/A</v>
      </c>
      <c r="BT429" s="2" t="e">
        <f t="shared" si="220"/>
        <v>#VALUE!</v>
      </c>
      <c r="BU429" s="2" t="e">
        <f t="shared" si="203"/>
        <v>#N/A</v>
      </c>
      <c r="BV429" s="2" t="e">
        <f t="shared" si="204"/>
        <v>#N/A</v>
      </c>
    </row>
    <row r="430" s="2" customFormat="1" ht="22.95" customHeight="1" spans="1:74">
      <c r="A430" s="9" t="str">
        <f t="shared" si="205"/>
        <v>K-277Induk</v>
      </c>
      <c r="B430" s="9" t="str">
        <f t="shared" si="206"/>
        <v>K-277jurusan 1</v>
      </c>
      <c r="C430" s="9" t="str">
        <f t="shared" si="207"/>
        <v>K-277jurusan 2</v>
      </c>
      <c r="D430" s="9" t="str">
        <f t="shared" si="208"/>
        <v>K-277jurusan 3</v>
      </c>
      <c r="E430" s="9" t="str">
        <f t="shared" si="209"/>
        <v>K-277jurusan 4</v>
      </c>
      <c r="F430" s="10" t="s">
        <v>131</v>
      </c>
      <c r="G430" s="10" t="s">
        <v>132</v>
      </c>
      <c r="H430" s="10" t="s">
        <v>552</v>
      </c>
      <c r="I430" s="10" t="s">
        <v>10903</v>
      </c>
      <c r="J430" s="10" t="s">
        <v>10904</v>
      </c>
      <c r="K430" s="10" t="s">
        <v>7465</v>
      </c>
      <c r="L430" s="10"/>
      <c r="M430" s="10"/>
      <c r="N430" s="14">
        <f t="shared" si="210"/>
        <v>0</v>
      </c>
      <c r="O430" s="15" t="e">
        <f t="shared" si="211"/>
        <v>#VALUE!</v>
      </c>
      <c r="P430" s="15" t="e">
        <f t="shared" si="212"/>
        <v>#VALUE!</v>
      </c>
      <c r="Q430" s="17" t="e">
        <f>VLOOKUP($A430,'DATA PENGUKURAN GARDU'!$A:$BS,42,0)</f>
        <v>#N/A</v>
      </c>
      <c r="R430" s="18" t="e">
        <f t="shared" si="221"/>
        <v>#N/A</v>
      </c>
      <c r="S430" s="17" t="e">
        <f>VLOOKUP($A430,'DATA PENGUKURAN GARDU'!$A:$BS,44,0)</f>
        <v>#N/A</v>
      </c>
      <c r="T430" s="18" t="e">
        <f t="shared" si="222"/>
        <v>#N/A</v>
      </c>
      <c r="U430" s="17" t="e">
        <f>VLOOKUP($A430,'DATA PENGUKURAN GARDU'!$A:$BS,46,0)</f>
        <v>#N/A</v>
      </c>
      <c r="V430" s="18" t="e">
        <f t="shared" si="223"/>
        <v>#N/A</v>
      </c>
      <c r="W430" s="17" t="e">
        <f>VLOOKUP($A430,'DATA PENGUKURAN GARDU'!$A:$BS,48,0)</f>
        <v>#N/A</v>
      </c>
      <c r="X430" s="17" t="e">
        <f>VLOOKUP($A430,'DATA PENGUKURAN GARDU'!$A:$BS,53,0)</f>
        <v>#N/A</v>
      </c>
      <c r="Y430" s="17" t="e">
        <f>VLOOKUP($A430,'DATA PENGUKURAN GARDU'!$A:$BS,54,0)</f>
        <v>#N/A</v>
      </c>
      <c r="Z430" s="17" t="e">
        <f>VLOOKUP($A430,'DATA PENGUKURAN GARDU'!$A:$BS,55,0)</f>
        <v>#N/A</v>
      </c>
      <c r="AA430" s="20" t="e">
        <f>VLOOKUP($B430,'DATA PENGUKURAN GARDU'!$A:$BS,42,0)</f>
        <v>#N/A</v>
      </c>
      <c r="AB430" s="21" t="e">
        <f t="shared" si="224"/>
        <v>#N/A</v>
      </c>
      <c r="AC430" s="20" t="e">
        <f>VLOOKUP($B430,'DATA PENGUKURAN GARDU'!$A:$BS,44,0)</f>
        <v>#N/A</v>
      </c>
      <c r="AD430" s="21" t="e">
        <f t="shared" si="225"/>
        <v>#N/A</v>
      </c>
      <c r="AE430" s="20" t="e">
        <f>VLOOKUP($B430,'DATA PENGUKURAN GARDU'!$A:$BS,46,0)</f>
        <v>#N/A</v>
      </c>
      <c r="AF430" s="21" t="e">
        <f t="shared" si="226"/>
        <v>#N/A</v>
      </c>
      <c r="AG430" s="20" t="e">
        <f>VLOOKUP($B430,'DATA PENGUKURAN GARDU'!$A:$BS,46,0)</f>
        <v>#N/A</v>
      </c>
      <c r="AH430" s="20" t="e">
        <f>VLOOKUP($B430,'DATA PENGUKURAN GARDU'!$A:$BS,53,0)</f>
        <v>#N/A</v>
      </c>
      <c r="AI430" s="20" t="e">
        <f>VLOOKUP($B430,'DATA PENGUKURAN GARDU'!$A:$BS,54,0)</f>
        <v>#N/A</v>
      </c>
      <c r="AJ430" s="17" t="e">
        <f>VLOOKUP($C430,'DATA PENGUKURAN GARDU'!$A:$BS,42,0)</f>
        <v>#N/A</v>
      </c>
      <c r="AK430" s="23" t="e">
        <f t="shared" si="227"/>
        <v>#N/A</v>
      </c>
      <c r="AL430" s="17" t="e">
        <f>VLOOKUP($C430,'DATA PENGUKURAN GARDU'!$A:$BS,44,0)</f>
        <v>#N/A</v>
      </c>
      <c r="AM430" s="23" t="e">
        <f t="shared" si="228"/>
        <v>#N/A</v>
      </c>
      <c r="AN430" s="17" t="e">
        <f>VLOOKUP($C430,'DATA PENGUKURAN GARDU'!$A:$BS,46,0)</f>
        <v>#N/A</v>
      </c>
      <c r="AO430" s="23" t="e">
        <f t="shared" si="229"/>
        <v>#N/A</v>
      </c>
      <c r="AP430" s="17" t="e">
        <f>VLOOKUP($C430,'DATA PENGUKURAN GARDU'!$A:$BS,46,0)</f>
        <v>#N/A</v>
      </c>
      <c r="AQ430" s="17" t="e">
        <f>VLOOKUP($C430,'DATA PENGUKURAN GARDU'!$A:$BS,53,0)</f>
        <v>#N/A</v>
      </c>
      <c r="AR430" s="17" t="e">
        <f>VLOOKUP($C430,'DATA PENGUKURAN GARDU'!$A:$BS,54,0)</f>
        <v>#N/A</v>
      </c>
      <c r="AS430" s="20" t="e">
        <f>VLOOKUP($D430,'DATA PENGUKURAN GARDU'!$A:$BS,42,0)</f>
        <v>#N/A</v>
      </c>
      <c r="AT430" s="21" t="e">
        <f t="shared" si="230"/>
        <v>#N/A</v>
      </c>
      <c r="AU430" s="20" t="e">
        <f>VLOOKUP($D430,'DATA PENGUKURAN GARDU'!$A:$BS,44,0)</f>
        <v>#N/A</v>
      </c>
      <c r="AV430" s="21" t="e">
        <f t="shared" si="231"/>
        <v>#N/A</v>
      </c>
      <c r="AW430" s="20" t="e">
        <f>VLOOKUP($D430,'DATA PENGUKURAN GARDU'!$A:$BS,46,0)</f>
        <v>#N/A</v>
      </c>
      <c r="AX430" s="21" t="e">
        <f t="shared" si="232"/>
        <v>#N/A</v>
      </c>
      <c r="AY430" s="20" t="e">
        <f>VLOOKUP($D430,'DATA PENGUKURAN GARDU'!$A:$BS,46,0)</f>
        <v>#N/A</v>
      </c>
      <c r="AZ430" s="20" t="e">
        <f>VLOOKUP($D430,'DATA PENGUKURAN GARDU'!$A:$BS,53,0)</f>
        <v>#N/A</v>
      </c>
      <c r="BA430" s="20" t="e">
        <f>VLOOKUP($D430,'DATA PENGUKURAN GARDU'!$A:$BS,54,0)</f>
        <v>#N/A</v>
      </c>
      <c r="BB430" s="17" t="e">
        <f>VLOOKUP($E430,'DATA PENGUKURAN GARDU'!$A:$BS,42,0)</f>
        <v>#N/A</v>
      </c>
      <c r="BC430" s="23" t="e">
        <f t="shared" si="233"/>
        <v>#N/A</v>
      </c>
      <c r="BD430" s="17" t="e">
        <f>VLOOKUP($E430,'DATA PENGUKURAN GARDU'!$A:$BS,44,0)</f>
        <v>#N/A</v>
      </c>
      <c r="BE430" s="23" t="e">
        <f t="shared" si="234"/>
        <v>#N/A</v>
      </c>
      <c r="BF430" s="17" t="e">
        <f>VLOOKUP($E430,'DATA PENGUKURAN GARDU'!$A:$BS,46,0)</f>
        <v>#N/A</v>
      </c>
      <c r="BG430" s="23" t="e">
        <f t="shared" si="235"/>
        <v>#N/A</v>
      </c>
      <c r="BH430" s="17" t="e">
        <f>VLOOKUP($E430,'DATA PENGUKURAN GARDU'!$A:$BS,46,0)</f>
        <v>#N/A</v>
      </c>
      <c r="BI430" s="17" t="e">
        <f>VLOOKUP($E430,'DATA PENGUKURAN GARDU'!$A:$BS,53,0)</f>
        <v>#N/A</v>
      </c>
      <c r="BJ430" s="17" t="e">
        <f>VLOOKUP($E430,'DATA PENGUKURAN GARDU'!$A:$BS,54,0)</f>
        <v>#N/A</v>
      </c>
      <c r="BK430" s="20" t="e">
        <f t="shared" si="213"/>
        <v>#N/A</v>
      </c>
      <c r="BL430" s="20" t="e">
        <f t="shared" si="214"/>
        <v>#N/A</v>
      </c>
      <c r="BM430" s="20" t="e">
        <f t="shared" si="215"/>
        <v>#N/A</v>
      </c>
      <c r="BN430" s="25" t="e">
        <f t="shared" si="216"/>
        <v>#N/A</v>
      </c>
      <c r="BO430" s="26" t="str">
        <f t="shared" si="217"/>
        <v>0</v>
      </c>
      <c r="BP430" s="21" t="e">
        <f t="shared" si="218"/>
        <v>#VALUE!</v>
      </c>
      <c r="BQ430" s="20" t="e">
        <f t="shared" si="219"/>
        <v>#N/A</v>
      </c>
      <c r="BR430" s="20" t="e">
        <v>#N/A</v>
      </c>
      <c r="BS430" s="9" t="e">
        <v>#N/A</v>
      </c>
      <c r="BT430" s="2" t="e">
        <f t="shared" si="220"/>
        <v>#VALUE!</v>
      </c>
      <c r="BU430" s="2" t="e">
        <f t="shared" si="203"/>
        <v>#N/A</v>
      </c>
      <c r="BV430" s="2" t="e">
        <f t="shared" si="204"/>
        <v>#N/A</v>
      </c>
    </row>
    <row r="431" s="2" customFormat="1" ht="22.95" customHeight="1" spans="1:74">
      <c r="A431" s="9" t="str">
        <f t="shared" si="205"/>
        <v>K-191Induk</v>
      </c>
      <c r="B431" s="9" t="str">
        <f t="shared" si="206"/>
        <v>K-191jurusan 1</v>
      </c>
      <c r="C431" s="9" t="str">
        <f t="shared" si="207"/>
        <v>K-191jurusan 2</v>
      </c>
      <c r="D431" s="9" t="str">
        <f t="shared" si="208"/>
        <v>K-191jurusan 3</v>
      </c>
      <c r="E431" s="9" t="str">
        <f t="shared" si="209"/>
        <v>K-191jurusan 4</v>
      </c>
      <c r="F431" s="10" t="s">
        <v>446</v>
      </c>
      <c r="G431" s="10" t="s">
        <v>132</v>
      </c>
      <c r="H431" s="10" t="s">
        <v>553</v>
      </c>
      <c r="I431" s="10" t="s">
        <v>10905</v>
      </c>
      <c r="J431" s="10" t="s">
        <v>10906</v>
      </c>
      <c r="K431" s="10" t="s">
        <v>7465</v>
      </c>
      <c r="L431" s="10"/>
      <c r="M431" s="10"/>
      <c r="N431" s="14">
        <f t="shared" si="210"/>
        <v>0</v>
      </c>
      <c r="O431" s="15" t="e">
        <f t="shared" si="211"/>
        <v>#VALUE!</v>
      </c>
      <c r="P431" s="15" t="e">
        <f t="shared" si="212"/>
        <v>#VALUE!</v>
      </c>
      <c r="Q431" s="17" t="e">
        <f>VLOOKUP($A431,'DATA PENGUKURAN GARDU'!$A:$BS,42,0)</f>
        <v>#N/A</v>
      </c>
      <c r="R431" s="18" t="e">
        <f t="shared" si="221"/>
        <v>#N/A</v>
      </c>
      <c r="S431" s="17" t="e">
        <f>VLOOKUP($A431,'DATA PENGUKURAN GARDU'!$A:$BS,44,0)</f>
        <v>#N/A</v>
      </c>
      <c r="T431" s="18" t="e">
        <f t="shared" si="222"/>
        <v>#N/A</v>
      </c>
      <c r="U431" s="17" t="e">
        <f>VLOOKUP($A431,'DATA PENGUKURAN GARDU'!$A:$BS,46,0)</f>
        <v>#N/A</v>
      </c>
      <c r="V431" s="18" t="e">
        <f t="shared" si="223"/>
        <v>#N/A</v>
      </c>
      <c r="W431" s="17" t="e">
        <f>VLOOKUP($A431,'DATA PENGUKURAN GARDU'!$A:$BS,48,0)</f>
        <v>#N/A</v>
      </c>
      <c r="X431" s="17" t="e">
        <f>VLOOKUP($A431,'DATA PENGUKURAN GARDU'!$A:$BS,53,0)</f>
        <v>#N/A</v>
      </c>
      <c r="Y431" s="17" t="e">
        <f>VLOOKUP($A431,'DATA PENGUKURAN GARDU'!$A:$BS,54,0)</f>
        <v>#N/A</v>
      </c>
      <c r="Z431" s="17" t="e">
        <f>VLOOKUP($A431,'DATA PENGUKURAN GARDU'!$A:$BS,55,0)</f>
        <v>#N/A</v>
      </c>
      <c r="AA431" s="20" t="e">
        <f>VLOOKUP($B431,'DATA PENGUKURAN GARDU'!$A:$BS,42,0)</f>
        <v>#N/A</v>
      </c>
      <c r="AB431" s="21" t="e">
        <f t="shared" si="224"/>
        <v>#N/A</v>
      </c>
      <c r="AC431" s="20" t="e">
        <f>VLOOKUP($B431,'DATA PENGUKURAN GARDU'!$A:$BS,44,0)</f>
        <v>#N/A</v>
      </c>
      <c r="AD431" s="21" t="e">
        <f t="shared" si="225"/>
        <v>#N/A</v>
      </c>
      <c r="AE431" s="20" t="e">
        <f>VLOOKUP($B431,'DATA PENGUKURAN GARDU'!$A:$BS,46,0)</f>
        <v>#N/A</v>
      </c>
      <c r="AF431" s="21" t="e">
        <f t="shared" si="226"/>
        <v>#N/A</v>
      </c>
      <c r="AG431" s="20" t="e">
        <f>VLOOKUP($B431,'DATA PENGUKURAN GARDU'!$A:$BS,46,0)</f>
        <v>#N/A</v>
      </c>
      <c r="AH431" s="20" t="e">
        <f>VLOOKUP($B431,'DATA PENGUKURAN GARDU'!$A:$BS,53,0)</f>
        <v>#N/A</v>
      </c>
      <c r="AI431" s="20" t="e">
        <f>VLOOKUP($B431,'DATA PENGUKURAN GARDU'!$A:$BS,54,0)</f>
        <v>#N/A</v>
      </c>
      <c r="AJ431" s="17" t="e">
        <f>VLOOKUP($C431,'DATA PENGUKURAN GARDU'!$A:$BS,42,0)</f>
        <v>#N/A</v>
      </c>
      <c r="AK431" s="23" t="e">
        <f t="shared" si="227"/>
        <v>#N/A</v>
      </c>
      <c r="AL431" s="17" t="e">
        <f>VLOOKUP($C431,'DATA PENGUKURAN GARDU'!$A:$BS,44,0)</f>
        <v>#N/A</v>
      </c>
      <c r="AM431" s="23" t="e">
        <f t="shared" si="228"/>
        <v>#N/A</v>
      </c>
      <c r="AN431" s="17" t="e">
        <f>VLOOKUP($C431,'DATA PENGUKURAN GARDU'!$A:$BS,46,0)</f>
        <v>#N/A</v>
      </c>
      <c r="AO431" s="23" t="e">
        <f t="shared" si="229"/>
        <v>#N/A</v>
      </c>
      <c r="AP431" s="17" t="e">
        <f>VLOOKUP($C431,'DATA PENGUKURAN GARDU'!$A:$BS,46,0)</f>
        <v>#N/A</v>
      </c>
      <c r="AQ431" s="17" t="e">
        <f>VLOOKUP($C431,'DATA PENGUKURAN GARDU'!$A:$BS,53,0)</f>
        <v>#N/A</v>
      </c>
      <c r="AR431" s="17" t="e">
        <f>VLOOKUP($C431,'DATA PENGUKURAN GARDU'!$A:$BS,54,0)</f>
        <v>#N/A</v>
      </c>
      <c r="AS431" s="20" t="e">
        <f>VLOOKUP($D431,'DATA PENGUKURAN GARDU'!$A:$BS,42,0)</f>
        <v>#N/A</v>
      </c>
      <c r="AT431" s="21" t="e">
        <f t="shared" si="230"/>
        <v>#N/A</v>
      </c>
      <c r="AU431" s="20" t="e">
        <f>VLOOKUP($D431,'DATA PENGUKURAN GARDU'!$A:$BS,44,0)</f>
        <v>#N/A</v>
      </c>
      <c r="AV431" s="21" t="e">
        <f t="shared" si="231"/>
        <v>#N/A</v>
      </c>
      <c r="AW431" s="20" t="e">
        <f>VLOOKUP($D431,'DATA PENGUKURAN GARDU'!$A:$BS,46,0)</f>
        <v>#N/A</v>
      </c>
      <c r="AX431" s="21" t="e">
        <f t="shared" si="232"/>
        <v>#N/A</v>
      </c>
      <c r="AY431" s="20" t="e">
        <f>VLOOKUP($D431,'DATA PENGUKURAN GARDU'!$A:$BS,46,0)</f>
        <v>#N/A</v>
      </c>
      <c r="AZ431" s="20" t="e">
        <f>VLOOKUP($D431,'DATA PENGUKURAN GARDU'!$A:$BS,53,0)</f>
        <v>#N/A</v>
      </c>
      <c r="BA431" s="20" t="e">
        <f>VLOOKUP($D431,'DATA PENGUKURAN GARDU'!$A:$BS,54,0)</f>
        <v>#N/A</v>
      </c>
      <c r="BB431" s="17" t="e">
        <f>VLOOKUP($E431,'DATA PENGUKURAN GARDU'!$A:$BS,42,0)</f>
        <v>#N/A</v>
      </c>
      <c r="BC431" s="23" t="e">
        <f t="shared" si="233"/>
        <v>#N/A</v>
      </c>
      <c r="BD431" s="17" t="e">
        <f>VLOOKUP($E431,'DATA PENGUKURAN GARDU'!$A:$BS,44,0)</f>
        <v>#N/A</v>
      </c>
      <c r="BE431" s="23" t="e">
        <f t="shared" si="234"/>
        <v>#N/A</v>
      </c>
      <c r="BF431" s="17" t="e">
        <f>VLOOKUP($E431,'DATA PENGUKURAN GARDU'!$A:$BS,46,0)</f>
        <v>#N/A</v>
      </c>
      <c r="BG431" s="23" t="e">
        <f t="shared" si="235"/>
        <v>#N/A</v>
      </c>
      <c r="BH431" s="17" t="e">
        <f>VLOOKUP($E431,'DATA PENGUKURAN GARDU'!$A:$BS,46,0)</f>
        <v>#N/A</v>
      </c>
      <c r="BI431" s="17" t="e">
        <f>VLOOKUP($E431,'DATA PENGUKURAN GARDU'!$A:$BS,53,0)</f>
        <v>#N/A</v>
      </c>
      <c r="BJ431" s="17" t="e">
        <f>VLOOKUP($E431,'DATA PENGUKURAN GARDU'!$A:$BS,54,0)</f>
        <v>#N/A</v>
      </c>
      <c r="BK431" s="20" t="e">
        <f t="shared" si="213"/>
        <v>#N/A</v>
      </c>
      <c r="BL431" s="20" t="e">
        <f t="shared" si="214"/>
        <v>#N/A</v>
      </c>
      <c r="BM431" s="20" t="e">
        <f t="shared" si="215"/>
        <v>#N/A</v>
      </c>
      <c r="BN431" s="25" t="e">
        <f t="shared" si="216"/>
        <v>#N/A</v>
      </c>
      <c r="BO431" s="26" t="str">
        <f t="shared" si="217"/>
        <v>0</v>
      </c>
      <c r="BP431" s="21" t="e">
        <f t="shared" si="218"/>
        <v>#VALUE!</v>
      </c>
      <c r="BQ431" s="20" t="e">
        <f t="shared" si="219"/>
        <v>#N/A</v>
      </c>
      <c r="BR431" s="20" t="e">
        <v>#N/A</v>
      </c>
      <c r="BS431" s="9" t="e">
        <v>#N/A</v>
      </c>
      <c r="BT431" s="2" t="e">
        <f t="shared" si="220"/>
        <v>#VALUE!</v>
      </c>
      <c r="BU431" s="2" t="e">
        <f t="shared" si="203"/>
        <v>#N/A</v>
      </c>
      <c r="BV431" s="2" t="e">
        <f t="shared" si="204"/>
        <v>#N/A</v>
      </c>
    </row>
    <row r="432" s="2" customFormat="1" ht="22.95" customHeight="1" spans="1:74">
      <c r="A432" s="9" t="str">
        <f t="shared" si="205"/>
        <v>K-193Induk</v>
      </c>
      <c r="B432" s="9" t="str">
        <f t="shared" si="206"/>
        <v>K-193jurusan 1</v>
      </c>
      <c r="C432" s="9" t="str">
        <f t="shared" si="207"/>
        <v>K-193jurusan 2</v>
      </c>
      <c r="D432" s="9" t="str">
        <f t="shared" si="208"/>
        <v>K-193jurusan 3</v>
      </c>
      <c r="E432" s="9" t="str">
        <f t="shared" si="209"/>
        <v>K-193jurusan 4</v>
      </c>
      <c r="F432" s="10" t="s">
        <v>462</v>
      </c>
      <c r="G432" s="10" t="s">
        <v>132</v>
      </c>
      <c r="H432" s="10" t="s">
        <v>554</v>
      </c>
      <c r="I432" s="10" t="s">
        <v>10907</v>
      </c>
      <c r="J432" s="10" t="s">
        <v>10908</v>
      </c>
      <c r="K432" s="10" t="s">
        <v>7465</v>
      </c>
      <c r="L432" s="10"/>
      <c r="M432" s="10"/>
      <c r="N432" s="14">
        <f t="shared" si="210"/>
        <v>0</v>
      </c>
      <c r="O432" s="15" t="e">
        <f t="shared" si="211"/>
        <v>#VALUE!</v>
      </c>
      <c r="P432" s="15" t="e">
        <f t="shared" si="212"/>
        <v>#VALUE!</v>
      </c>
      <c r="Q432" s="17" t="e">
        <f>VLOOKUP($A432,'DATA PENGUKURAN GARDU'!$A:$BS,42,0)</f>
        <v>#N/A</v>
      </c>
      <c r="R432" s="18" t="e">
        <f t="shared" si="221"/>
        <v>#N/A</v>
      </c>
      <c r="S432" s="17" t="e">
        <f>VLOOKUP($A432,'DATA PENGUKURAN GARDU'!$A:$BS,44,0)</f>
        <v>#N/A</v>
      </c>
      <c r="T432" s="18" t="e">
        <f t="shared" si="222"/>
        <v>#N/A</v>
      </c>
      <c r="U432" s="17" t="e">
        <f>VLOOKUP($A432,'DATA PENGUKURAN GARDU'!$A:$BS,46,0)</f>
        <v>#N/A</v>
      </c>
      <c r="V432" s="18" t="e">
        <f t="shared" si="223"/>
        <v>#N/A</v>
      </c>
      <c r="W432" s="17" t="e">
        <f>VLOOKUP($A432,'DATA PENGUKURAN GARDU'!$A:$BS,48,0)</f>
        <v>#N/A</v>
      </c>
      <c r="X432" s="17" t="e">
        <f>VLOOKUP($A432,'DATA PENGUKURAN GARDU'!$A:$BS,53,0)</f>
        <v>#N/A</v>
      </c>
      <c r="Y432" s="17" t="e">
        <f>VLOOKUP($A432,'DATA PENGUKURAN GARDU'!$A:$BS,54,0)</f>
        <v>#N/A</v>
      </c>
      <c r="Z432" s="17" t="e">
        <f>VLOOKUP($A432,'DATA PENGUKURAN GARDU'!$A:$BS,55,0)</f>
        <v>#N/A</v>
      </c>
      <c r="AA432" s="20" t="e">
        <f>VLOOKUP($B432,'DATA PENGUKURAN GARDU'!$A:$BS,42,0)</f>
        <v>#N/A</v>
      </c>
      <c r="AB432" s="21" t="e">
        <f t="shared" si="224"/>
        <v>#N/A</v>
      </c>
      <c r="AC432" s="20" t="e">
        <f>VLOOKUP($B432,'DATA PENGUKURAN GARDU'!$A:$BS,44,0)</f>
        <v>#N/A</v>
      </c>
      <c r="AD432" s="21" t="e">
        <f t="shared" si="225"/>
        <v>#N/A</v>
      </c>
      <c r="AE432" s="20" t="e">
        <f>VLOOKUP($B432,'DATA PENGUKURAN GARDU'!$A:$BS,46,0)</f>
        <v>#N/A</v>
      </c>
      <c r="AF432" s="21" t="e">
        <f t="shared" si="226"/>
        <v>#N/A</v>
      </c>
      <c r="AG432" s="20" t="e">
        <f>VLOOKUP($B432,'DATA PENGUKURAN GARDU'!$A:$BS,46,0)</f>
        <v>#N/A</v>
      </c>
      <c r="AH432" s="20" t="e">
        <f>VLOOKUP($B432,'DATA PENGUKURAN GARDU'!$A:$BS,53,0)</f>
        <v>#N/A</v>
      </c>
      <c r="AI432" s="20" t="e">
        <f>VLOOKUP($B432,'DATA PENGUKURAN GARDU'!$A:$BS,54,0)</f>
        <v>#N/A</v>
      </c>
      <c r="AJ432" s="17" t="e">
        <f>VLOOKUP($C432,'DATA PENGUKURAN GARDU'!$A:$BS,42,0)</f>
        <v>#N/A</v>
      </c>
      <c r="AK432" s="23" t="e">
        <f t="shared" si="227"/>
        <v>#N/A</v>
      </c>
      <c r="AL432" s="17" t="e">
        <f>VLOOKUP($C432,'DATA PENGUKURAN GARDU'!$A:$BS,44,0)</f>
        <v>#N/A</v>
      </c>
      <c r="AM432" s="23" t="e">
        <f t="shared" si="228"/>
        <v>#N/A</v>
      </c>
      <c r="AN432" s="17" t="e">
        <f>VLOOKUP($C432,'DATA PENGUKURAN GARDU'!$A:$BS,46,0)</f>
        <v>#N/A</v>
      </c>
      <c r="AO432" s="23" t="e">
        <f t="shared" si="229"/>
        <v>#N/A</v>
      </c>
      <c r="AP432" s="17" t="e">
        <f>VLOOKUP($C432,'DATA PENGUKURAN GARDU'!$A:$BS,46,0)</f>
        <v>#N/A</v>
      </c>
      <c r="AQ432" s="17" t="e">
        <f>VLOOKUP($C432,'DATA PENGUKURAN GARDU'!$A:$BS,53,0)</f>
        <v>#N/A</v>
      </c>
      <c r="AR432" s="17" t="e">
        <f>VLOOKUP($C432,'DATA PENGUKURAN GARDU'!$A:$BS,54,0)</f>
        <v>#N/A</v>
      </c>
      <c r="AS432" s="20" t="e">
        <f>VLOOKUP($D432,'DATA PENGUKURAN GARDU'!$A:$BS,42,0)</f>
        <v>#N/A</v>
      </c>
      <c r="AT432" s="21" t="e">
        <f t="shared" si="230"/>
        <v>#N/A</v>
      </c>
      <c r="AU432" s="20" t="e">
        <f>VLOOKUP($D432,'DATA PENGUKURAN GARDU'!$A:$BS,44,0)</f>
        <v>#N/A</v>
      </c>
      <c r="AV432" s="21" t="e">
        <f t="shared" si="231"/>
        <v>#N/A</v>
      </c>
      <c r="AW432" s="20" t="e">
        <f>VLOOKUP($D432,'DATA PENGUKURAN GARDU'!$A:$BS,46,0)</f>
        <v>#N/A</v>
      </c>
      <c r="AX432" s="21" t="e">
        <f t="shared" si="232"/>
        <v>#N/A</v>
      </c>
      <c r="AY432" s="20" t="e">
        <f>VLOOKUP($D432,'DATA PENGUKURAN GARDU'!$A:$BS,46,0)</f>
        <v>#N/A</v>
      </c>
      <c r="AZ432" s="20" t="e">
        <f>VLOOKUP($D432,'DATA PENGUKURAN GARDU'!$A:$BS,53,0)</f>
        <v>#N/A</v>
      </c>
      <c r="BA432" s="20" t="e">
        <f>VLOOKUP($D432,'DATA PENGUKURAN GARDU'!$A:$BS,54,0)</f>
        <v>#N/A</v>
      </c>
      <c r="BB432" s="17" t="e">
        <f>VLOOKUP($E432,'DATA PENGUKURAN GARDU'!$A:$BS,42,0)</f>
        <v>#N/A</v>
      </c>
      <c r="BC432" s="23" t="e">
        <f t="shared" si="233"/>
        <v>#N/A</v>
      </c>
      <c r="BD432" s="17" t="e">
        <f>VLOOKUP($E432,'DATA PENGUKURAN GARDU'!$A:$BS,44,0)</f>
        <v>#N/A</v>
      </c>
      <c r="BE432" s="23" t="e">
        <f t="shared" si="234"/>
        <v>#N/A</v>
      </c>
      <c r="BF432" s="17" t="e">
        <f>VLOOKUP($E432,'DATA PENGUKURAN GARDU'!$A:$BS,46,0)</f>
        <v>#N/A</v>
      </c>
      <c r="BG432" s="23" t="e">
        <f t="shared" si="235"/>
        <v>#N/A</v>
      </c>
      <c r="BH432" s="17" t="e">
        <f>VLOOKUP($E432,'DATA PENGUKURAN GARDU'!$A:$BS,46,0)</f>
        <v>#N/A</v>
      </c>
      <c r="BI432" s="17" t="e">
        <f>VLOOKUP($E432,'DATA PENGUKURAN GARDU'!$A:$BS,53,0)</f>
        <v>#N/A</v>
      </c>
      <c r="BJ432" s="17" t="e">
        <f>VLOOKUP($E432,'DATA PENGUKURAN GARDU'!$A:$BS,54,0)</f>
        <v>#N/A</v>
      </c>
      <c r="BK432" s="20" t="e">
        <f t="shared" si="213"/>
        <v>#N/A</v>
      </c>
      <c r="BL432" s="20" t="e">
        <f t="shared" si="214"/>
        <v>#N/A</v>
      </c>
      <c r="BM432" s="20" t="e">
        <f t="shared" si="215"/>
        <v>#N/A</v>
      </c>
      <c r="BN432" s="25" t="e">
        <f t="shared" si="216"/>
        <v>#N/A</v>
      </c>
      <c r="BO432" s="26" t="str">
        <f t="shared" si="217"/>
        <v>0</v>
      </c>
      <c r="BP432" s="21" t="e">
        <f t="shared" si="218"/>
        <v>#VALUE!</v>
      </c>
      <c r="BQ432" s="20" t="e">
        <f t="shared" si="219"/>
        <v>#N/A</v>
      </c>
      <c r="BR432" s="20" t="e">
        <v>#N/A</v>
      </c>
      <c r="BS432" s="9" t="e">
        <v>#N/A</v>
      </c>
      <c r="BT432" s="2" t="e">
        <f t="shared" si="220"/>
        <v>#VALUE!</v>
      </c>
      <c r="BU432" s="2" t="e">
        <f t="shared" si="203"/>
        <v>#N/A</v>
      </c>
      <c r="BV432" s="2" t="e">
        <f t="shared" si="204"/>
        <v>#N/A</v>
      </c>
    </row>
    <row r="433" s="2" customFormat="1" ht="22.95" customHeight="1" spans="1:74">
      <c r="A433" s="9" t="str">
        <f t="shared" si="205"/>
        <v>L-064Induk</v>
      </c>
      <c r="B433" s="9" t="str">
        <f t="shared" si="206"/>
        <v>L-064jurusan 1</v>
      </c>
      <c r="C433" s="9" t="str">
        <f t="shared" si="207"/>
        <v>L-064jurusan 2</v>
      </c>
      <c r="D433" s="9" t="str">
        <f t="shared" si="208"/>
        <v>L-064jurusan 3</v>
      </c>
      <c r="E433" s="9" t="str">
        <f t="shared" si="209"/>
        <v>L-064jurusan 4</v>
      </c>
      <c r="F433" s="10" t="s">
        <v>493</v>
      </c>
      <c r="G433" s="10" t="s">
        <v>22</v>
      </c>
      <c r="H433" s="10" t="s">
        <v>555</v>
      </c>
      <c r="I433" s="10" t="s">
        <v>10909</v>
      </c>
      <c r="J433" s="10" t="s">
        <v>10910</v>
      </c>
      <c r="K433" s="10" t="s">
        <v>7465</v>
      </c>
      <c r="L433" s="10"/>
      <c r="M433" s="10"/>
      <c r="N433" s="14">
        <f t="shared" si="210"/>
        <v>0</v>
      </c>
      <c r="O433" s="15" t="e">
        <f t="shared" si="211"/>
        <v>#VALUE!</v>
      </c>
      <c r="P433" s="15" t="e">
        <f t="shared" si="212"/>
        <v>#VALUE!</v>
      </c>
      <c r="Q433" s="17" t="e">
        <f>VLOOKUP($A433,'DATA PENGUKURAN GARDU'!$A:$BS,42,0)</f>
        <v>#N/A</v>
      </c>
      <c r="R433" s="18" t="e">
        <f t="shared" si="221"/>
        <v>#N/A</v>
      </c>
      <c r="S433" s="17" t="e">
        <f>VLOOKUP($A433,'DATA PENGUKURAN GARDU'!$A:$BS,44,0)</f>
        <v>#N/A</v>
      </c>
      <c r="T433" s="18" t="e">
        <f t="shared" si="222"/>
        <v>#N/A</v>
      </c>
      <c r="U433" s="17" t="e">
        <f>VLOOKUP($A433,'DATA PENGUKURAN GARDU'!$A:$BS,46,0)</f>
        <v>#N/A</v>
      </c>
      <c r="V433" s="18" t="e">
        <f t="shared" si="223"/>
        <v>#N/A</v>
      </c>
      <c r="W433" s="17" t="e">
        <f>VLOOKUP($A433,'DATA PENGUKURAN GARDU'!$A:$BS,48,0)</f>
        <v>#N/A</v>
      </c>
      <c r="X433" s="17" t="e">
        <f>VLOOKUP($A433,'DATA PENGUKURAN GARDU'!$A:$BS,53,0)</f>
        <v>#N/A</v>
      </c>
      <c r="Y433" s="17" t="e">
        <f>VLOOKUP($A433,'DATA PENGUKURAN GARDU'!$A:$BS,54,0)</f>
        <v>#N/A</v>
      </c>
      <c r="Z433" s="17" t="e">
        <f>VLOOKUP($A433,'DATA PENGUKURAN GARDU'!$A:$BS,55,0)</f>
        <v>#N/A</v>
      </c>
      <c r="AA433" s="20" t="e">
        <f>VLOOKUP($B433,'DATA PENGUKURAN GARDU'!$A:$BS,42,0)</f>
        <v>#N/A</v>
      </c>
      <c r="AB433" s="21" t="e">
        <f t="shared" si="224"/>
        <v>#N/A</v>
      </c>
      <c r="AC433" s="20" t="e">
        <f>VLOOKUP($B433,'DATA PENGUKURAN GARDU'!$A:$BS,44,0)</f>
        <v>#N/A</v>
      </c>
      <c r="AD433" s="21" t="e">
        <f t="shared" si="225"/>
        <v>#N/A</v>
      </c>
      <c r="AE433" s="20" t="e">
        <f>VLOOKUP($B433,'DATA PENGUKURAN GARDU'!$A:$BS,46,0)</f>
        <v>#N/A</v>
      </c>
      <c r="AF433" s="21" t="e">
        <f t="shared" si="226"/>
        <v>#N/A</v>
      </c>
      <c r="AG433" s="20" t="e">
        <f>VLOOKUP($B433,'DATA PENGUKURAN GARDU'!$A:$BS,46,0)</f>
        <v>#N/A</v>
      </c>
      <c r="AH433" s="20" t="e">
        <f>VLOOKUP($B433,'DATA PENGUKURAN GARDU'!$A:$BS,53,0)</f>
        <v>#N/A</v>
      </c>
      <c r="AI433" s="20" t="e">
        <f>VLOOKUP($B433,'DATA PENGUKURAN GARDU'!$A:$BS,54,0)</f>
        <v>#N/A</v>
      </c>
      <c r="AJ433" s="17" t="e">
        <f>VLOOKUP($C433,'DATA PENGUKURAN GARDU'!$A:$BS,42,0)</f>
        <v>#N/A</v>
      </c>
      <c r="AK433" s="23" t="e">
        <f t="shared" si="227"/>
        <v>#N/A</v>
      </c>
      <c r="AL433" s="17" t="e">
        <f>VLOOKUP($C433,'DATA PENGUKURAN GARDU'!$A:$BS,44,0)</f>
        <v>#N/A</v>
      </c>
      <c r="AM433" s="23" t="e">
        <f t="shared" si="228"/>
        <v>#N/A</v>
      </c>
      <c r="AN433" s="17" t="e">
        <f>VLOOKUP($C433,'DATA PENGUKURAN GARDU'!$A:$BS,46,0)</f>
        <v>#N/A</v>
      </c>
      <c r="AO433" s="23" t="e">
        <f t="shared" si="229"/>
        <v>#N/A</v>
      </c>
      <c r="AP433" s="17" t="e">
        <f>VLOOKUP($C433,'DATA PENGUKURAN GARDU'!$A:$BS,46,0)</f>
        <v>#N/A</v>
      </c>
      <c r="AQ433" s="17" t="e">
        <f>VLOOKUP($C433,'DATA PENGUKURAN GARDU'!$A:$BS,53,0)</f>
        <v>#N/A</v>
      </c>
      <c r="AR433" s="17" t="e">
        <f>VLOOKUP($C433,'DATA PENGUKURAN GARDU'!$A:$BS,54,0)</f>
        <v>#N/A</v>
      </c>
      <c r="AS433" s="20" t="e">
        <f>VLOOKUP($D433,'DATA PENGUKURAN GARDU'!$A:$BS,42,0)</f>
        <v>#N/A</v>
      </c>
      <c r="AT433" s="21" t="e">
        <f t="shared" si="230"/>
        <v>#N/A</v>
      </c>
      <c r="AU433" s="20" t="e">
        <f>VLOOKUP($D433,'DATA PENGUKURAN GARDU'!$A:$BS,44,0)</f>
        <v>#N/A</v>
      </c>
      <c r="AV433" s="21" t="e">
        <f t="shared" si="231"/>
        <v>#N/A</v>
      </c>
      <c r="AW433" s="20" t="e">
        <f>VLOOKUP($D433,'DATA PENGUKURAN GARDU'!$A:$BS,46,0)</f>
        <v>#N/A</v>
      </c>
      <c r="AX433" s="21" t="e">
        <f t="shared" si="232"/>
        <v>#N/A</v>
      </c>
      <c r="AY433" s="20" t="e">
        <f>VLOOKUP($D433,'DATA PENGUKURAN GARDU'!$A:$BS,46,0)</f>
        <v>#N/A</v>
      </c>
      <c r="AZ433" s="20" t="e">
        <f>VLOOKUP($D433,'DATA PENGUKURAN GARDU'!$A:$BS,53,0)</f>
        <v>#N/A</v>
      </c>
      <c r="BA433" s="20" t="e">
        <f>VLOOKUP($D433,'DATA PENGUKURAN GARDU'!$A:$BS,54,0)</f>
        <v>#N/A</v>
      </c>
      <c r="BB433" s="17" t="e">
        <f>VLOOKUP($E433,'DATA PENGUKURAN GARDU'!$A:$BS,42,0)</f>
        <v>#N/A</v>
      </c>
      <c r="BC433" s="23" t="e">
        <f t="shared" si="233"/>
        <v>#N/A</v>
      </c>
      <c r="BD433" s="17" t="e">
        <f>VLOOKUP($E433,'DATA PENGUKURAN GARDU'!$A:$BS,44,0)</f>
        <v>#N/A</v>
      </c>
      <c r="BE433" s="23" t="e">
        <f t="shared" si="234"/>
        <v>#N/A</v>
      </c>
      <c r="BF433" s="17" t="e">
        <f>VLOOKUP($E433,'DATA PENGUKURAN GARDU'!$A:$BS,46,0)</f>
        <v>#N/A</v>
      </c>
      <c r="BG433" s="23" t="e">
        <f t="shared" si="235"/>
        <v>#N/A</v>
      </c>
      <c r="BH433" s="17" t="e">
        <f>VLOOKUP($E433,'DATA PENGUKURAN GARDU'!$A:$BS,46,0)</f>
        <v>#N/A</v>
      </c>
      <c r="BI433" s="17" t="e">
        <f>VLOOKUP($E433,'DATA PENGUKURAN GARDU'!$A:$BS,53,0)</f>
        <v>#N/A</v>
      </c>
      <c r="BJ433" s="17" t="e">
        <f>VLOOKUP($E433,'DATA PENGUKURAN GARDU'!$A:$BS,54,0)</f>
        <v>#N/A</v>
      </c>
      <c r="BK433" s="20" t="e">
        <f t="shared" si="213"/>
        <v>#N/A</v>
      </c>
      <c r="BL433" s="20" t="e">
        <f t="shared" si="214"/>
        <v>#N/A</v>
      </c>
      <c r="BM433" s="20" t="e">
        <f t="shared" si="215"/>
        <v>#N/A</v>
      </c>
      <c r="BN433" s="25" t="e">
        <f t="shared" si="216"/>
        <v>#N/A</v>
      </c>
      <c r="BO433" s="26" t="str">
        <f t="shared" si="217"/>
        <v>0</v>
      </c>
      <c r="BP433" s="21" t="e">
        <f t="shared" si="218"/>
        <v>#VALUE!</v>
      </c>
      <c r="BQ433" s="20" t="e">
        <f t="shared" si="219"/>
        <v>#N/A</v>
      </c>
      <c r="BR433" s="20" t="e">
        <v>#N/A</v>
      </c>
      <c r="BS433" s="9" t="e">
        <v>#N/A</v>
      </c>
      <c r="BT433" s="2" t="e">
        <f t="shared" si="220"/>
        <v>#VALUE!</v>
      </c>
      <c r="BU433" s="2" t="e">
        <f t="shared" si="203"/>
        <v>#N/A</v>
      </c>
      <c r="BV433" s="2" t="e">
        <f t="shared" si="204"/>
        <v>#N/A</v>
      </c>
    </row>
    <row r="434" s="2" customFormat="1" ht="22.95" customHeight="1" spans="1:74">
      <c r="A434" s="9" t="str">
        <f t="shared" si="205"/>
        <v>L-065Induk</v>
      </c>
      <c r="B434" s="9" t="str">
        <f t="shared" si="206"/>
        <v>L-065jurusan 1</v>
      </c>
      <c r="C434" s="9" t="str">
        <f t="shared" si="207"/>
        <v>L-065jurusan 2</v>
      </c>
      <c r="D434" s="9" t="str">
        <f t="shared" si="208"/>
        <v>L-065jurusan 3</v>
      </c>
      <c r="E434" s="9" t="str">
        <f t="shared" si="209"/>
        <v>L-065jurusan 4</v>
      </c>
      <c r="F434" s="10" t="s">
        <v>493</v>
      </c>
      <c r="G434" s="10" t="s">
        <v>22</v>
      </c>
      <c r="H434" s="10" t="s">
        <v>556</v>
      </c>
      <c r="I434" s="10" t="s">
        <v>10911</v>
      </c>
      <c r="J434" s="10" t="s">
        <v>10912</v>
      </c>
      <c r="K434" s="10" t="s">
        <v>7465</v>
      </c>
      <c r="L434" s="10"/>
      <c r="M434" s="10"/>
      <c r="N434" s="14">
        <f t="shared" si="210"/>
        <v>0</v>
      </c>
      <c r="O434" s="15" t="e">
        <f t="shared" si="211"/>
        <v>#VALUE!</v>
      </c>
      <c r="P434" s="15" t="e">
        <f t="shared" si="212"/>
        <v>#VALUE!</v>
      </c>
      <c r="Q434" s="17" t="e">
        <f>VLOOKUP($A434,'DATA PENGUKURAN GARDU'!$A:$BS,42,0)</f>
        <v>#N/A</v>
      </c>
      <c r="R434" s="18" t="e">
        <f t="shared" si="221"/>
        <v>#N/A</v>
      </c>
      <c r="S434" s="17" t="e">
        <f>VLOOKUP($A434,'DATA PENGUKURAN GARDU'!$A:$BS,44,0)</f>
        <v>#N/A</v>
      </c>
      <c r="T434" s="18" t="e">
        <f t="shared" si="222"/>
        <v>#N/A</v>
      </c>
      <c r="U434" s="17" t="e">
        <f>VLOOKUP($A434,'DATA PENGUKURAN GARDU'!$A:$BS,46,0)</f>
        <v>#N/A</v>
      </c>
      <c r="V434" s="18" t="e">
        <f t="shared" si="223"/>
        <v>#N/A</v>
      </c>
      <c r="W434" s="17" t="e">
        <f>VLOOKUP($A434,'DATA PENGUKURAN GARDU'!$A:$BS,48,0)</f>
        <v>#N/A</v>
      </c>
      <c r="X434" s="17" t="e">
        <f>VLOOKUP($A434,'DATA PENGUKURAN GARDU'!$A:$BS,53,0)</f>
        <v>#N/A</v>
      </c>
      <c r="Y434" s="17" t="e">
        <f>VLOOKUP($A434,'DATA PENGUKURAN GARDU'!$A:$BS,54,0)</f>
        <v>#N/A</v>
      </c>
      <c r="Z434" s="17" t="e">
        <f>VLOOKUP($A434,'DATA PENGUKURAN GARDU'!$A:$BS,55,0)</f>
        <v>#N/A</v>
      </c>
      <c r="AA434" s="20" t="e">
        <f>VLOOKUP($B434,'DATA PENGUKURAN GARDU'!$A:$BS,42,0)</f>
        <v>#N/A</v>
      </c>
      <c r="AB434" s="21" t="e">
        <f t="shared" si="224"/>
        <v>#N/A</v>
      </c>
      <c r="AC434" s="20" t="e">
        <f>VLOOKUP($B434,'DATA PENGUKURAN GARDU'!$A:$BS,44,0)</f>
        <v>#N/A</v>
      </c>
      <c r="AD434" s="21" t="e">
        <f t="shared" si="225"/>
        <v>#N/A</v>
      </c>
      <c r="AE434" s="20" t="e">
        <f>VLOOKUP($B434,'DATA PENGUKURAN GARDU'!$A:$BS,46,0)</f>
        <v>#N/A</v>
      </c>
      <c r="AF434" s="21" t="e">
        <f t="shared" si="226"/>
        <v>#N/A</v>
      </c>
      <c r="AG434" s="20" t="e">
        <f>VLOOKUP($B434,'DATA PENGUKURAN GARDU'!$A:$BS,46,0)</f>
        <v>#N/A</v>
      </c>
      <c r="AH434" s="20" t="e">
        <f>VLOOKUP($B434,'DATA PENGUKURAN GARDU'!$A:$BS,53,0)</f>
        <v>#N/A</v>
      </c>
      <c r="AI434" s="20" t="e">
        <f>VLOOKUP($B434,'DATA PENGUKURAN GARDU'!$A:$BS,54,0)</f>
        <v>#N/A</v>
      </c>
      <c r="AJ434" s="17" t="e">
        <f>VLOOKUP($C434,'DATA PENGUKURAN GARDU'!$A:$BS,42,0)</f>
        <v>#N/A</v>
      </c>
      <c r="AK434" s="23" t="e">
        <f t="shared" si="227"/>
        <v>#N/A</v>
      </c>
      <c r="AL434" s="17" t="e">
        <f>VLOOKUP($C434,'DATA PENGUKURAN GARDU'!$A:$BS,44,0)</f>
        <v>#N/A</v>
      </c>
      <c r="AM434" s="23" t="e">
        <f t="shared" si="228"/>
        <v>#N/A</v>
      </c>
      <c r="AN434" s="17" t="e">
        <f>VLOOKUP($C434,'DATA PENGUKURAN GARDU'!$A:$BS,46,0)</f>
        <v>#N/A</v>
      </c>
      <c r="AO434" s="23" t="e">
        <f t="shared" si="229"/>
        <v>#N/A</v>
      </c>
      <c r="AP434" s="17" t="e">
        <f>VLOOKUP($C434,'DATA PENGUKURAN GARDU'!$A:$BS,46,0)</f>
        <v>#N/A</v>
      </c>
      <c r="AQ434" s="17" t="e">
        <f>VLOOKUP($C434,'DATA PENGUKURAN GARDU'!$A:$BS,53,0)</f>
        <v>#N/A</v>
      </c>
      <c r="AR434" s="17" t="e">
        <f>VLOOKUP($C434,'DATA PENGUKURAN GARDU'!$A:$BS,54,0)</f>
        <v>#N/A</v>
      </c>
      <c r="AS434" s="20" t="e">
        <f>VLOOKUP($D434,'DATA PENGUKURAN GARDU'!$A:$BS,42,0)</f>
        <v>#N/A</v>
      </c>
      <c r="AT434" s="21" t="e">
        <f t="shared" si="230"/>
        <v>#N/A</v>
      </c>
      <c r="AU434" s="20" t="e">
        <f>VLOOKUP($D434,'DATA PENGUKURAN GARDU'!$A:$BS,44,0)</f>
        <v>#N/A</v>
      </c>
      <c r="AV434" s="21" t="e">
        <f t="shared" si="231"/>
        <v>#N/A</v>
      </c>
      <c r="AW434" s="20" t="e">
        <f>VLOOKUP($D434,'DATA PENGUKURAN GARDU'!$A:$BS,46,0)</f>
        <v>#N/A</v>
      </c>
      <c r="AX434" s="21" t="e">
        <f t="shared" si="232"/>
        <v>#N/A</v>
      </c>
      <c r="AY434" s="20" t="e">
        <f>VLOOKUP($D434,'DATA PENGUKURAN GARDU'!$A:$BS,46,0)</f>
        <v>#N/A</v>
      </c>
      <c r="AZ434" s="20" t="e">
        <f>VLOOKUP($D434,'DATA PENGUKURAN GARDU'!$A:$BS,53,0)</f>
        <v>#N/A</v>
      </c>
      <c r="BA434" s="20" t="e">
        <f>VLOOKUP($D434,'DATA PENGUKURAN GARDU'!$A:$BS,54,0)</f>
        <v>#N/A</v>
      </c>
      <c r="BB434" s="17" t="e">
        <f>VLOOKUP($E434,'DATA PENGUKURAN GARDU'!$A:$BS,42,0)</f>
        <v>#N/A</v>
      </c>
      <c r="BC434" s="23" t="e">
        <f t="shared" si="233"/>
        <v>#N/A</v>
      </c>
      <c r="BD434" s="17" t="e">
        <f>VLOOKUP($E434,'DATA PENGUKURAN GARDU'!$A:$BS,44,0)</f>
        <v>#N/A</v>
      </c>
      <c r="BE434" s="23" t="e">
        <f t="shared" si="234"/>
        <v>#N/A</v>
      </c>
      <c r="BF434" s="17" t="e">
        <f>VLOOKUP($E434,'DATA PENGUKURAN GARDU'!$A:$BS,46,0)</f>
        <v>#N/A</v>
      </c>
      <c r="BG434" s="23" t="e">
        <f t="shared" si="235"/>
        <v>#N/A</v>
      </c>
      <c r="BH434" s="17" t="e">
        <f>VLOOKUP($E434,'DATA PENGUKURAN GARDU'!$A:$BS,46,0)</f>
        <v>#N/A</v>
      </c>
      <c r="BI434" s="17" t="e">
        <f>VLOOKUP($E434,'DATA PENGUKURAN GARDU'!$A:$BS,53,0)</f>
        <v>#N/A</v>
      </c>
      <c r="BJ434" s="17" t="e">
        <f>VLOOKUP($E434,'DATA PENGUKURAN GARDU'!$A:$BS,54,0)</f>
        <v>#N/A</v>
      </c>
      <c r="BK434" s="20" t="e">
        <f t="shared" si="213"/>
        <v>#N/A</v>
      </c>
      <c r="BL434" s="20" t="e">
        <f t="shared" si="214"/>
        <v>#N/A</v>
      </c>
      <c r="BM434" s="20" t="e">
        <f t="shared" si="215"/>
        <v>#N/A</v>
      </c>
      <c r="BN434" s="25" t="e">
        <f t="shared" si="216"/>
        <v>#N/A</v>
      </c>
      <c r="BO434" s="26" t="str">
        <f t="shared" si="217"/>
        <v>0</v>
      </c>
      <c r="BP434" s="21" t="e">
        <f t="shared" si="218"/>
        <v>#VALUE!</v>
      </c>
      <c r="BQ434" s="20" t="e">
        <f t="shared" si="219"/>
        <v>#N/A</v>
      </c>
      <c r="BR434" s="20" t="e">
        <v>#N/A</v>
      </c>
      <c r="BS434" s="9" t="e">
        <v>#N/A</v>
      </c>
      <c r="BT434" s="2" t="e">
        <f t="shared" si="220"/>
        <v>#VALUE!</v>
      </c>
      <c r="BU434" s="2" t="e">
        <f t="shared" si="203"/>
        <v>#N/A</v>
      </c>
      <c r="BV434" s="2" t="e">
        <f t="shared" si="204"/>
        <v>#N/A</v>
      </c>
    </row>
    <row r="435" s="2" customFormat="1" ht="22.95" customHeight="1" spans="1:74">
      <c r="A435" s="9" t="str">
        <f t="shared" si="205"/>
        <v>L-071Induk</v>
      </c>
      <c r="B435" s="9" t="str">
        <f t="shared" si="206"/>
        <v>L-071jurusan 1</v>
      </c>
      <c r="C435" s="9" t="str">
        <f t="shared" si="207"/>
        <v>L-071jurusan 2</v>
      </c>
      <c r="D435" s="9" t="str">
        <f t="shared" si="208"/>
        <v>L-071jurusan 3</v>
      </c>
      <c r="E435" s="9" t="str">
        <f t="shared" si="209"/>
        <v>L-071jurusan 4</v>
      </c>
      <c r="F435" s="10" t="s">
        <v>493</v>
      </c>
      <c r="G435" s="10" t="s">
        <v>22</v>
      </c>
      <c r="H435" s="10" t="s">
        <v>557</v>
      </c>
      <c r="I435" s="10" t="s">
        <v>10913</v>
      </c>
      <c r="J435" s="10" t="s">
        <v>10914</v>
      </c>
      <c r="K435" s="10" t="s">
        <v>7465</v>
      </c>
      <c r="L435" s="10"/>
      <c r="M435" s="10"/>
      <c r="N435" s="14">
        <f t="shared" si="210"/>
        <v>0</v>
      </c>
      <c r="O435" s="15" t="e">
        <f t="shared" si="211"/>
        <v>#VALUE!</v>
      </c>
      <c r="P435" s="15" t="e">
        <f t="shared" si="212"/>
        <v>#VALUE!</v>
      </c>
      <c r="Q435" s="17" t="e">
        <f>VLOOKUP($A435,'DATA PENGUKURAN GARDU'!$A:$BS,42,0)</f>
        <v>#N/A</v>
      </c>
      <c r="R435" s="18" t="e">
        <f t="shared" si="221"/>
        <v>#N/A</v>
      </c>
      <c r="S435" s="17" t="e">
        <f>VLOOKUP($A435,'DATA PENGUKURAN GARDU'!$A:$BS,44,0)</f>
        <v>#N/A</v>
      </c>
      <c r="T435" s="18" t="e">
        <f t="shared" si="222"/>
        <v>#N/A</v>
      </c>
      <c r="U435" s="17" t="e">
        <f>VLOOKUP($A435,'DATA PENGUKURAN GARDU'!$A:$BS,46,0)</f>
        <v>#N/A</v>
      </c>
      <c r="V435" s="18" t="e">
        <f t="shared" si="223"/>
        <v>#N/A</v>
      </c>
      <c r="W435" s="17" t="e">
        <f>VLOOKUP($A435,'DATA PENGUKURAN GARDU'!$A:$BS,48,0)</f>
        <v>#N/A</v>
      </c>
      <c r="X435" s="17" t="e">
        <f>VLOOKUP($A435,'DATA PENGUKURAN GARDU'!$A:$BS,53,0)</f>
        <v>#N/A</v>
      </c>
      <c r="Y435" s="17" t="e">
        <f>VLOOKUP($A435,'DATA PENGUKURAN GARDU'!$A:$BS,54,0)</f>
        <v>#N/A</v>
      </c>
      <c r="Z435" s="17" t="e">
        <f>VLOOKUP($A435,'DATA PENGUKURAN GARDU'!$A:$BS,55,0)</f>
        <v>#N/A</v>
      </c>
      <c r="AA435" s="20" t="e">
        <f>VLOOKUP($B435,'DATA PENGUKURAN GARDU'!$A:$BS,42,0)</f>
        <v>#N/A</v>
      </c>
      <c r="AB435" s="21" t="e">
        <f t="shared" si="224"/>
        <v>#N/A</v>
      </c>
      <c r="AC435" s="20" t="e">
        <f>VLOOKUP($B435,'DATA PENGUKURAN GARDU'!$A:$BS,44,0)</f>
        <v>#N/A</v>
      </c>
      <c r="AD435" s="21" t="e">
        <f t="shared" si="225"/>
        <v>#N/A</v>
      </c>
      <c r="AE435" s="20" t="e">
        <f>VLOOKUP($B435,'DATA PENGUKURAN GARDU'!$A:$BS,46,0)</f>
        <v>#N/A</v>
      </c>
      <c r="AF435" s="21" t="e">
        <f t="shared" si="226"/>
        <v>#N/A</v>
      </c>
      <c r="AG435" s="20" t="e">
        <f>VLOOKUP($B435,'DATA PENGUKURAN GARDU'!$A:$BS,46,0)</f>
        <v>#N/A</v>
      </c>
      <c r="AH435" s="20" t="e">
        <f>VLOOKUP($B435,'DATA PENGUKURAN GARDU'!$A:$BS,53,0)</f>
        <v>#N/A</v>
      </c>
      <c r="AI435" s="20" t="e">
        <f>VLOOKUP($B435,'DATA PENGUKURAN GARDU'!$A:$BS,54,0)</f>
        <v>#N/A</v>
      </c>
      <c r="AJ435" s="17" t="e">
        <f>VLOOKUP($C435,'DATA PENGUKURAN GARDU'!$A:$BS,42,0)</f>
        <v>#N/A</v>
      </c>
      <c r="AK435" s="23" t="e">
        <f t="shared" si="227"/>
        <v>#N/A</v>
      </c>
      <c r="AL435" s="17" t="e">
        <f>VLOOKUP($C435,'DATA PENGUKURAN GARDU'!$A:$BS,44,0)</f>
        <v>#N/A</v>
      </c>
      <c r="AM435" s="23" t="e">
        <f t="shared" si="228"/>
        <v>#N/A</v>
      </c>
      <c r="AN435" s="17" t="e">
        <f>VLOOKUP($C435,'DATA PENGUKURAN GARDU'!$A:$BS,46,0)</f>
        <v>#N/A</v>
      </c>
      <c r="AO435" s="23" t="e">
        <f t="shared" si="229"/>
        <v>#N/A</v>
      </c>
      <c r="AP435" s="17" t="e">
        <f>VLOOKUP($C435,'DATA PENGUKURAN GARDU'!$A:$BS,46,0)</f>
        <v>#N/A</v>
      </c>
      <c r="AQ435" s="17" t="e">
        <f>VLOOKUP($C435,'DATA PENGUKURAN GARDU'!$A:$BS,53,0)</f>
        <v>#N/A</v>
      </c>
      <c r="AR435" s="17" t="e">
        <f>VLOOKUP($C435,'DATA PENGUKURAN GARDU'!$A:$BS,54,0)</f>
        <v>#N/A</v>
      </c>
      <c r="AS435" s="20" t="e">
        <f>VLOOKUP($D435,'DATA PENGUKURAN GARDU'!$A:$BS,42,0)</f>
        <v>#N/A</v>
      </c>
      <c r="AT435" s="21" t="e">
        <f t="shared" si="230"/>
        <v>#N/A</v>
      </c>
      <c r="AU435" s="20" t="e">
        <f>VLOOKUP($D435,'DATA PENGUKURAN GARDU'!$A:$BS,44,0)</f>
        <v>#N/A</v>
      </c>
      <c r="AV435" s="21" t="e">
        <f t="shared" si="231"/>
        <v>#N/A</v>
      </c>
      <c r="AW435" s="20" t="e">
        <f>VLOOKUP($D435,'DATA PENGUKURAN GARDU'!$A:$BS,46,0)</f>
        <v>#N/A</v>
      </c>
      <c r="AX435" s="21" t="e">
        <f t="shared" si="232"/>
        <v>#N/A</v>
      </c>
      <c r="AY435" s="20" t="e">
        <f>VLOOKUP($D435,'DATA PENGUKURAN GARDU'!$A:$BS,46,0)</f>
        <v>#N/A</v>
      </c>
      <c r="AZ435" s="20" t="e">
        <f>VLOOKUP($D435,'DATA PENGUKURAN GARDU'!$A:$BS,53,0)</f>
        <v>#N/A</v>
      </c>
      <c r="BA435" s="20" t="e">
        <f>VLOOKUP($D435,'DATA PENGUKURAN GARDU'!$A:$BS,54,0)</f>
        <v>#N/A</v>
      </c>
      <c r="BB435" s="17" t="e">
        <f>VLOOKUP($E435,'DATA PENGUKURAN GARDU'!$A:$BS,42,0)</f>
        <v>#N/A</v>
      </c>
      <c r="BC435" s="23" t="e">
        <f t="shared" si="233"/>
        <v>#N/A</v>
      </c>
      <c r="BD435" s="17" t="e">
        <f>VLOOKUP($E435,'DATA PENGUKURAN GARDU'!$A:$BS,44,0)</f>
        <v>#N/A</v>
      </c>
      <c r="BE435" s="23" t="e">
        <f t="shared" si="234"/>
        <v>#N/A</v>
      </c>
      <c r="BF435" s="17" t="e">
        <f>VLOOKUP($E435,'DATA PENGUKURAN GARDU'!$A:$BS,46,0)</f>
        <v>#N/A</v>
      </c>
      <c r="BG435" s="23" t="e">
        <f t="shared" si="235"/>
        <v>#N/A</v>
      </c>
      <c r="BH435" s="17" t="e">
        <f>VLOOKUP($E435,'DATA PENGUKURAN GARDU'!$A:$BS,46,0)</f>
        <v>#N/A</v>
      </c>
      <c r="BI435" s="17" t="e">
        <f>VLOOKUP($E435,'DATA PENGUKURAN GARDU'!$A:$BS,53,0)</f>
        <v>#N/A</v>
      </c>
      <c r="BJ435" s="17" t="e">
        <f>VLOOKUP($E435,'DATA PENGUKURAN GARDU'!$A:$BS,54,0)</f>
        <v>#N/A</v>
      </c>
      <c r="BK435" s="20" t="e">
        <f t="shared" si="213"/>
        <v>#N/A</v>
      </c>
      <c r="BL435" s="20" t="e">
        <f t="shared" si="214"/>
        <v>#N/A</v>
      </c>
      <c r="BM435" s="20" t="e">
        <f t="shared" si="215"/>
        <v>#N/A</v>
      </c>
      <c r="BN435" s="25" t="e">
        <f t="shared" si="216"/>
        <v>#N/A</v>
      </c>
      <c r="BO435" s="26" t="str">
        <f t="shared" si="217"/>
        <v>0</v>
      </c>
      <c r="BP435" s="21" t="e">
        <f t="shared" si="218"/>
        <v>#VALUE!</v>
      </c>
      <c r="BQ435" s="20" t="e">
        <f t="shared" si="219"/>
        <v>#N/A</v>
      </c>
      <c r="BR435" s="20" t="e">
        <v>#N/A</v>
      </c>
      <c r="BS435" s="9" t="e">
        <v>#N/A</v>
      </c>
      <c r="BT435" s="2" t="e">
        <f t="shared" si="220"/>
        <v>#VALUE!</v>
      </c>
      <c r="BU435" s="2" t="e">
        <f t="shared" si="203"/>
        <v>#N/A</v>
      </c>
      <c r="BV435" s="2" t="e">
        <f t="shared" si="204"/>
        <v>#N/A</v>
      </c>
    </row>
    <row r="436" s="2" customFormat="1" ht="22.95" customHeight="1" spans="1:74">
      <c r="A436" s="9" t="str">
        <f t="shared" si="205"/>
        <v>L-078Induk</v>
      </c>
      <c r="B436" s="9" t="str">
        <f t="shared" si="206"/>
        <v>L-078jurusan 1</v>
      </c>
      <c r="C436" s="9" t="str">
        <f t="shared" si="207"/>
        <v>L-078jurusan 2</v>
      </c>
      <c r="D436" s="9" t="str">
        <f t="shared" si="208"/>
        <v>L-078jurusan 3</v>
      </c>
      <c r="E436" s="9" t="str">
        <f t="shared" si="209"/>
        <v>L-078jurusan 4</v>
      </c>
      <c r="F436" s="10" t="s">
        <v>493</v>
      </c>
      <c r="G436" s="10" t="s">
        <v>22</v>
      </c>
      <c r="H436" s="10" t="s">
        <v>558</v>
      </c>
      <c r="I436" s="10" t="s">
        <v>10915</v>
      </c>
      <c r="J436" s="10" t="s">
        <v>10916</v>
      </c>
      <c r="K436" s="10" t="s">
        <v>7465</v>
      </c>
      <c r="L436" s="10"/>
      <c r="M436" s="10"/>
      <c r="N436" s="14">
        <f t="shared" si="210"/>
        <v>0</v>
      </c>
      <c r="O436" s="15" t="e">
        <f t="shared" si="211"/>
        <v>#VALUE!</v>
      </c>
      <c r="P436" s="15" t="e">
        <f t="shared" si="212"/>
        <v>#VALUE!</v>
      </c>
      <c r="Q436" s="17" t="e">
        <f>VLOOKUP($A436,'DATA PENGUKURAN GARDU'!$A:$BS,42,0)</f>
        <v>#N/A</v>
      </c>
      <c r="R436" s="18" t="e">
        <f t="shared" si="221"/>
        <v>#N/A</v>
      </c>
      <c r="S436" s="17" t="e">
        <f>VLOOKUP($A436,'DATA PENGUKURAN GARDU'!$A:$BS,44,0)</f>
        <v>#N/A</v>
      </c>
      <c r="T436" s="18" t="e">
        <f t="shared" si="222"/>
        <v>#N/A</v>
      </c>
      <c r="U436" s="17" t="e">
        <f>VLOOKUP($A436,'DATA PENGUKURAN GARDU'!$A:$BS,46,0)</f>
        <v>#N/A</v>
      </c>
      <c r="V436" s="18" t="e">
        <f t="shared" si="223"/>
        <v>#N/A</v>
      </c>
      <c r="W436" s="17" t="e">
        <f>VLOOKUP($A436,'DATA PENGUKURAN GARDU'!$A:$BS,48,0)</f>
        <v>#N/A</v>
      </c>
      <c r="X436" s="17" t="e">
        <f>VLOOKUP($A436,'DATA PENGUKURAN GARDU'!$A:$BS,53,0)</f>
        <v>#N/A</v>
      </c>
      <c r="Y436" s="17" t="e">
        <f>VLOOKUP($A436,'DATA PENGUKURAN GARDU'!$A:$BS,54,0)</f>
        <v>#N/A</v>
      </c>
      <c r="Z436" s="17" t="e">
        <f>VLOOKUP($A436,'DATA PENGUKURAN GARDU'!$A:$BS,55,0)</f>
        <v>#N/A</v>
      </c>
      <c r="AA436" s="20" t="e">
        <f>VLOOKUP($B436,'DATA PENGUKURAN GARDU'!$A:$BS,42,0)</f>
        <v>#N/A</v>
      </c>
      <c r="AB436" s="21" t="e">
        <f t="shared" si="224"/>
        <v>#N/A</v>
      </c>
      <c r="AC436" s="20" t="e">
        <f>VLOOKUP($B436,'DATA PENGUKURAN GARDU'!$A:$BS,44,0)</f>
        <v>#N/A</v>
      </c>
      <c r="AD436" s="21" t="e">
        <f t="shared" si="225"/>
        <v>#N/A</v>
      </c>
      <c r="AE436" s="20" t="e">
        <f>VLOOKUP($B436,'DATA PENGUKURAN GARDU'!$A:$BS,46,0)</f>
        <v>#N/A</v>
      </c>
      <c r="AF436" s="21" t="e">
        <f t="shared" si="226"/>
        <v>#N/A</v>
      </c>
      <c r="AG436" s="20" t="e">
        <f>VLOOKUP($B436,'DATA PENGUKURAN GARDU'!$A:$BS,46,0)</f>
        <v>#N/A</v>
      </c>
      <c r="AH436" s="20" t="e">
        <f>VLOOKUP($B436,'DATA PENGUKURAN GARDU'!$A:$BS,53,0)</f>
        <v>#N/A</v>
      </c>
      <c r="AI436" s="20" t="e">
        <f>VLOOKUP($B436,'DATA PENGUKURAN GARDU'!$A:$BS,54,0)</f>
        <v>#N/A</v>
      </c>
      <c r="AJ436" s="17" t="e">
        <f>VLOOKUP($C436,'DATA PENGUKURAN GARDU'!$A:$BS,42,0)</f>
        <v>#N/A</v>
      </c>
      <c r="AK436" s="23" t="e">
        <f t="shared" si="227"/>
        <v>#N/A</v>
      </c>
      <c r="AL436" s="17" t="e">
        <f>VLOOKUP($C436,'DATA PENGUKURAN GARDU'!$A:$BS,44,0)</f>
        <v>#N/A</v>
      </c>
      <c r="AM436" s="23" t="e">
        <f t="shared" si="228"/>
        <v>#N/A</v>
      </c>
      <c r="AN436" s="17" t="e">
        <f>VLOOKUP($C436,'DATA PENGUKURAN GARDU'!$A:$BS,46,0)</f>
        <v>#N/A</v>
      </c>
      <c r="AO436" s="23" t="e">
        <f t="shared" si="229"/>
        <v>#N/A</v>
      </c>
      <c r="AP436" s="17" t="e">
        <f>VLOOKUP($C436,'DATA PENGUKURAN GARDU'!$A:$BS,46,0)</f>
        <v>#N/A</v>
      </c>
      <c r="AQ436" s="17" t="e">
        <f>VLOOKUP($C436,'DATA PENGUKURAN GARDU'!$A:$BS,53,0)</f>
        <v>#N/A</v>
      </c>
      <c r="AR436" s="17" t="e">
        <f>VLOOKUP($C436,'DATA PENGUKURAN GARDU'!$A:$BS,54,0)</f>
        <v>#N/A</v>
      </c>
      <c r="AS436" s="20" t="e">
        <f>VLOOKUP($D436,'DATA PENGUKURAN GARDU'!$A:$BS,42,0)</f>
        <v>#N/A</v>
      </c>
      <c r="AT436" s="21" t="e">
        <f t="shared" si="230"/>
        <v>#N/A</v>
      </c>
      <c r="AU436" s="20" t="e">
        <f>VLOOKUP($D436,'DATA PENGUKURAN GARDU'!$A:$BS,44,0)</f>
        <v>#N/A</v>
      </c>
      <c r="AV436" s="21" t="e">
        <f t="shared" si="231"/>
        <v>#N/A</v>
      </c>
      <c r="AW436" s="20" t="e">
        <f>VLOOKUP($D436,'DATA PENGUKURAN GARDU'!$A:$BS,46,0)</f>
        <v>#N/A</v>
      </c>
      <c r="AX436" s="21" t="e">
        <f t="shared" si="232"/>
        <v>#N/A</v>
      </c>
      <c r="AY436" s="20" t="e">
        <f>VLOOKUP($D436,'DATA PENGUKURAN GARDU'!$A:$BS,46,0)</f>
        <v>#N/A</v>
      </c>
      <c r="AZ436" s="20" t="e">
        <f>VLOOKUP($D436,'DATA PENGUKURAN GARDU'!$A:$BS,53,0)</f>
        <v>#N/A</v>
      </c>
      <c r="BA436" s="20" t="e">
        <f>VLOOKUP($D436,'DATA PENGUKURAN GARDU'!$A:$BS,54,0)</f>
        <v>#N/A</v>
      </c>
      <c r="BB436" s="17" t="e">
        <f>VLOOKUP($E436,'DATA PENGUKURAN GARDU'!$A:$BS,42,0)</f>
        <v>#N/A</v>
      </c>
      <c r="BC436" s="23" t="e">
        <f t="shared" si="233"/>
        <v>#N/A</v>
      </c>
      <c r="BD436" s="17" t="e">
        <f>VLOOKUP($E436,'DATA PENGUKURAN GARDU'!$A:$BS,44,0)</f>
        <v>#N/A</v>
      </c>
      <c r="BE436" s="23" t="e">
        <f t="shared" si="234"/>
        <v>#N/A</v>
      </c>
      <c r="BF436" s="17" t="e">
        <f>VLOOKUP($E436,'DATA PENGUKURAN GARDU'!$A:$BS,46,0)</f>
        <v>#N/A</v>
      </c>
      <c r="BG436" s="23" t="e">
        <f t="shared" si="235"/>
        <v>#N/A</v>
      </c>
      <c r="BH436" s="17" t="e">
        <f>VLOOKUP($E436,'DATA PENGUKURAN GARDU'!$A:$BS,46,0)</f>
        <v>#N/A</v>
      </c>
      <c r="BI436" s="17" t="e">
        <f>VLOOKUP($E436,'DATA PENGUKURAN GARDU'!$A:$BS,53,0)</f>
        <v>#N/A</v>
      </c>
      <c r="BJ436" s="17" t="e">
        <f>VLOOKUP($E436,'DATA PENGUKURAN GARDU'!$A:$BS,54,0)</f>
        <v>#N/A</v>
      </c>
      <c r="BK436" s="20" t="e">
        <f t="shared" si="213"/>
        <v>#N/A</v>
      </c>
      <c r="BL436" s="20" t="e">
        <f t="shared" si="214"/>
        <v>#N/A</v>
      </c>
      <c r="BM436" s="20" t="e">
        <f t="shared" si="215"/>
        <v>#N/A</v>
      </c>
      <c r="BN436" s="25" t="e">
        <f t="shared" si="216"/>
        <v>#N/A</v>
      </c>
      <c r="BO436" s="26" t="str">
        <f t="shared" si="217"/>
        <v>0</v>
      </c>
      <c r="BP436" s="21" t="e">
        <f t="shared" si="218"/>
        <v>#VALUE!</v>
      </c>
      <c r="BQ436" s="20" t="e">
        <f t="shared" si="219"/>
        <v>#N/A</v>
      </c>
      <c r="BR436" s="20" t="e">
        <v>#N/A</v>
      </c>
      <c r="BS436" s="9" t="e">
        <v>#N/A</v>
      </c>
      <c r="BT436" s="2" t="e">
        <f t="shared" si="220"/>
        <v>#VALUE!</v>
      </c>
      <c r="BU436" s="2" t="e">
        <f t="shared" si="203"/>
        <v>#N/A</v>
      </c>
      <c r="BV436" s="2" t="e">
        <f t="shared" si="204"/>
        <v>#N/A</v>
      </c>
    </row>
    <row r="437" s="2" customFormat="1" ht="22.95" customHeight="1" spans="1:74">
      <c r="A437" s="9" t="str">
        <f t="shared" si="205"/>
        <v>L-080Induk</v>
      </c>
      <c r="B437" s="9" t="str">
        <f t="shared" si="206"/>
        <v>L-080jurusan 1</v>
      </c>
      <c r="C437" s="9" t="str">
        <f t="shared" si="207"/>
        <v>L-080jurusan 2</v>
      </c>
      <c r="D437" s="9" t="str">
        <f t="shared" si="208"/>
        <v>L-080jurusan 3</v>
      </c>
      <c r="E437" s="9" t="str">
        <f t="shared" si="209"/>
        <v>L-080jurusan 4</v>
      </c>
      <c r="F437" s="10" t="s">
        <v>493</v>
      </c>
      <c r="G437" s="10" t="s">
        <v>22</v>
      </c>
      <c r="H437" s="10" t="s">
        <v>559</v>
      </c>
      <c r="I437" s="10" t="s">
        <v>10917</v>
      </c>
      <c r="J437" s="10" t="s">
        <v>10918</v>
      </c>
      <c r="K437" s="10" t="s">
        <v>7465</v>
      </c>
      <c r="L437" s="10"/>
      <c r="M437" s="10"/>
      <c r="N437" s="14">
        <f t="shared" si="210"/>
        <v>0</v>
      </c>
      <c r="O437" s="15" t="e">
        <f t="shared" si="211"/>
        <v>#VALUE!</v>
      </c>
      <c r="P437" s="15" t="e">
        <f t="shared" si="212"/>
        <v>#VALUE!</v>
      </c>
      <c r="Q437" s="17" t="e">
        <f>VLOOKUP($A437,'DATA PENGUKURAN GARDU'!$A:$BS,42,0)</f>
        <v>#N/A</v>
      </c>
      <c r="R437" s="18" t="e">
        <f t="shared" si="221"/>
        <v>#N/A</v>
      </c>
      <c r="S437" s="17" t="e">
        <f>VLOOKUP($A437,'DATA PENGUKURAN GARDU'!$A:$BS,44,0)</f>
        <v>#N/A</v>
      </c>
      <c r="T437" s="18" t="e">
        <f t="shared" si="222"/>
        <v>#N/A</v>
      </c>
      <c r="U437" s="17" t="e">
        <f>VLOOKUP($A437,'DATA PENGUKURAN GARDU'!$A:$BS,46,0)</f>
        <v>#N/A</v>
      </c>
      <c r="V437" s="18" t="e">
        <f t="shared" si="223"/>
        <v>#N/A</v>
      </c>
      <c r="W437" s="17" t="e">
        <f>VLOOKUP($A437,'DATA PENGUKURAN GARDU'!$A:$BS,48,0)</f>
        <v>#N/A</v>
      </c>
      <c r="X437" s="17" t="e">
        <f>VLOOKUP($A437,'DATA PENGUKURAN GARDU'!$A:$BS,53,0)</f>
        <v>#N/A</v>
      </c>
      <c r="Y437" s="17" t="e">
        <f>VLOOKUP($A437,'DATA PENGUKURAN GARDU'!$A:$BS,54,0)</f>
        <v>#N/A</v>
      </c>
      <c r="Z437" s="17" t="e">
        <f>VLOOKUP($A437,'DATA PENGUKURAN GARDU'!$A:$BS,55,0)</f>
        <v>#N/A</v>
      </c>
      <c r="AA437" s="20" t="e">
        <f>VLOOKUP($B437,'DATA PENGUKURAN GARDU'!$A:$BS,42,0)</f>
        <v>#N/A</v>
      </c>
      <c r="AB437" s="21" t="e">
        <f t="shared" si="224"/>
        <v>#N/A</v>
      </c>
      <c r="AC437" s="20" t="e">
        <f>VLOOKUP($B437,'DATA PENGUKURAN GARDU'!$A:$BS,44,0)</f>
        <v>#N/A</v>
      </c>
      <c r="AD437" s="21" t="e">
        <f t="shared" si="225"/>
        <v>#N/A</v>
      </c>
      <c r="AE437" s="20" t="e">
        <f>VLOOKUP($B437,'DATA PENGUKURAN GARDU'!$A:$BS,46,0)</f>
        <v>#N/A</v>
      </c>
      <c r="AF437" s="21" t="e">
        <f t="shared" si="226"/>
        <v>#N/A</v>
      </c>
      <c r="AG437" s="20" t="e">
        <f>VLOOKUP($B437,'DATA PENGUKURAN GARDU'!$A:$BS,46,0)</f>
        <v>#N/A</v>
      </c>
      <c r="AH437" s="20" t="e">
        <f>VLOOKUP($B437,'DATA PENGUKURAN GARDU'!$A:$BS,53,0)</f>
        <v>#N/A</v>
      </c>
      <c r="AI437" s="20" t="e">
        <f>VLOOKUP($B437,'DATA PENGUKURAN GARDU'!$A:$BS,54,0)</f>
        <v>#N/A</v>
      </c>
      <c r="AJ437" s="17" t="e">
        <f>VLOOKUP($C437,'DATA PENGUKURAN GARDU'!$A:$BS,42,0)</f>
        <v>#N/A</v>
      </c>
      <c r="AK437" s="23" t="e">
        <f t="shared" si="227"/>
        <v>#N/A</v>
      </c>
      <c r="AL437" s="17" t="e">
        <f>VLOOKUP($C437,'DATA PENGUKURAN GARDU'!$A:$BS,44,0)</f>
        <v>#N/A</v>
      </c>
      <c r="AM437" s="23" t="e">
        <f t="shared" si="228"/>
        <v>#N/A</v>
      </c>
      <c r="AN437" s="17" t="e">
        <f>VLOOKUP($C437,'DATA PENGUKURAN GARDU'!$A:$BS,46,0)</f>
        <v>#N/A</v>
      </c>
      <c r="AO437" s="23" t="e">
        <f t="shared" si="229"/>
        <v>#N/A</v>
      </c>
      <c r="AP437" s="17" t="e">
        <f>VLOOKUP($C437,'DATA PENGUKURAN GARDU'!$A:$BS,46,0)</f>
        <v>#N/A</v>
      </c>
      <c r="AQ437" s="17" t="e">
        <f>VLOOKUP($C437,'DATA PENGUKURAN GARDU'!$A:$BS,53,0)</f>
        <v>#N/A</v>
      </c>
      <c r="AR437" s="17" t="e">
        <f>VLOOKUP($C437,'DATA PENGUKURAN GARDU'!$A:$BS,54,0)</f>
        <v>#N/A</v>
      </c>
      <c r="AS437" s="20" t="e">
        <f>VLOOKUP($D437,'DATA PENGUKURAN GARDU'!$A:$BS,42,0)</f>
        <v>#N/A</v>
      </c>
      <c r="AT437" s="21" t="e">
        <f t="shared" si="230"/>
        <v>#N/A</v>
      </c>
      <c r="AU437" s="20" t="e">
        <f>VLOOKUP($D437,'DATA PENGUKURAN GARDU'!$A:$BS,44,0)</f>
        <v>#N/A</v>
      </c>
      <c r="AV437" s="21" t="e">
        <f t="shared" si="231"/>
        <v>#N/A</v>
      </c>
      <c r="AW437" s="20" t="e">
        <f>VLOOKUP($D437,'DATA PENGUKURAN GARDU'!$A:$BS,46,0)</f>
        <v>#N/A</v>
      </c>
      <c r="AX437" s="21" t="e">
        <f t="shared" si="232"/>
        <v>#N/A</v>
      </c>
      <c r="AY437" s="20" t="e">
        <f>VLOOKUP($D437,'DATA PENGUKURAN GARDU'!$A:$BS,46,0)</f>
        <v>#N/A</v>
      </c>
      <c r="AZ437" s="20" t="e">
        <f>VLOOKUP($D437,'DATA PENGUKURAN GARDU'!$A:$BS,53,0)</f>
        <v>#N/A</v>
      </c>
      <c r="BA437" s="20" t="e">
        <f>VLOOKUP($D437,'DATA PENGUKURAN GARDU'!$A:$BS,54,0)</f>
        <v>#N/A</v>
      </c>
      <c r="BB437" s="17" t="e">
        <f>VLOOKUP($E437,'DATA PENGUKURAN GARDU'!$A:$BS,42,0)</f>
        <v>#N/A</v>
      </c>
      <c r="BC437" s="23" t="e">
        <f t="shared" si="233"/>
        <v>#N/A</v>
      </c>
      <c r="BD437" s="17" t="e">
        <f>VLOOKUP($E437,'DATA PENGUKURAN GARDU'!$A:$BS,44,0)</f>
        <v>#N/A</v>
      </c>
      <c r="BE437" s="23" t="e">
        <f t="shared" si="234"/>
        <v>#N/A</v>
      </c>
      <c r="BF437" s="17" t="e">
        <f>VLOOKUP($E437,'DATA PENGUKURAN GARDU'!$A:$BS,46,0)</f>
        <v>#N/A</v>
      </c>
      <c r="BG437" s="23" t="e">
        <f t="shared" si="235"/>
        <v>#N/A</v>
      </c>
      <c r="BH437" s="17" t="e">
        <f>VLOOKUP($E437,'DATA PENGUKURAN GARDU'!$A:$BS,46,0)</f>
        <v>#N/A</v>
      </c>
      <c r="BI437" s="17" t="e">
        <f>VLOOKUP($E437,'DATA PENGUKURAN GARDU'!$A:$BS,53,0)</f>
        <v>#N/A</v>
      </c>
      <c r="BJ437" s="17" t="e">
        <f>VLOOKUP($E437,'DATA PENGUKURAN GARDU'!$A:$BS,54,0)</f>
        <v>#N/A</v>
      </c>
      <c r="BK437" s="20" t="e">
        <f t="shared" si="213"/>
        <v>#N/A</v>
      </c>
      <c r="BL437" s="20" t="e">
        <f t="shared" si="214"/>
        <v>#N/A</v>
      </c>
      <c r="BM437" s="20" t="e">
        <f t="shared" si="215"/>
        <v>#N/A</v>
      </c>
      <c r="BN437" s="25" t="e">
        <f t="shared" si="216"/>
        <v>#N/A</v>
      </c>
      <c r="BO437" s="26" t="str">
        <f t="shared" si="217"/>
        <v>0</v>
      </c>
      <c r="BP437" s="21" t="e">
        <f t="shared" si="218"/>
        <v>#VALUE!</v>
      </c>
      <c r="BQ437" s="20" t="e">
        <f t="shared" si="219"/>
        <v>#N/A</v>
      </c>
      <c r="BR437" s="20" t="e">
        <v>#N/A</v>
      </c>
      <c r="BS437" s="9" t="e">
        <v>#N/A</v>
      </c>
      <c r="BT437" s="2" t="e">
        <f t="shared" si="220"/>
        <v>#VALUE!</v>
      </c>
      <c r="BU437" s="2" t="e">
        <f t="shared" si="203"/>
        <v>#N/A</v>
      </c>
      <c r="BV437" s="2" t="e">
        <f t="shared" si="204"/>
        <v>#N/A</v>
      </c>
    </row>
    <row r="438" s="2" customFormat="1" ht="22.95" customHeight="1" spans="1:74">
      <c r="A438" s="9" t="str">
        <f t="shared" si="205"/>
        <v>BB 009Induk</v>
      </c>
      <c r="B438" s="9" t="str">
        <f t="shared" si="206"/>
        <v>BB 009jurusan 1</v>
      </c>
      <c r="C438" s="9" t="str">
        <f t="shared" si="207"/>
        <v>BB 009jurusan 2</v>
      </c>
      <c r="D438" s="9" t="str">
        <f t="shared" si="208"/>
        <v>BB 009jurusan 3</v>
      </c>
      <c r="E438" s="9" t="str">
        <f t="shared" si="209"/>
        <v>BB 009jurusan 4</v>
      </c>
      <c r="F438" s="10" t="s">
        <v>560</v>
      </c>
      <c r="G438" s="10" t="s">
        <v>131</v>
      </c>
      <c r="H438" s="10" t="s">
        <v>561</v>
      </c>
      <c r="I438" s="10" t="s">
        <v>10919</v>
      </c>
      <c r="J438" s="10" t="s">
        <v>10920</v>
      </c>
      <c r="K438" s="10" t="s">
        <v>7465</v>
      </c>
      <c r="L438" s="10"/>
      <c r="M438" s="10"/>
      <c r="N438" s="14">
        <f t="shared" si="210"/>
        <v>0</v>
      </c>
      <c r="O438" s="15" t="e">
        <f t="shared" si="211"/>
        <v>#VALUE!</v>
      </c>
      <c r="P438" s="15" t="e">
        <f t="shared" si="212"/>
        <v>#VALUE!</v>
      </c>
      <c r="Q438" s="17" t="e">
        <f>VLOOKUP($A438,'DATA PENGUKURAN GARDU'!$A:$BS,42,0)</f>
        <v>#N/A</v>
      </c>
      <c r="R438" s="18" t="e">
        <f t="shared" si="221"/>
        <v>#N/A</v>
      </c>
      <c r="S438" s="17" t="e">
        <f>VLOOKUP($A438,'DATA PENGUKURAN GARDU'!$A:$BS,44,0)</f>
        <v>#N/A</v>
      </c>
      <c r="T438" s="18" t="e">
        <f t="shared" si="222"/>
        <v>#N/A</v>
      </c>
      <c r="U438" s="17" t="e">
        <f>VLOOKUP($A438,'DATA PENGUKURAN GARDU'!$A:$BS,46,0)</f>
        <v>#N/A</v>
      </c>
      <c r="V438" s="18" t="e">
        <f t="shared" si="223"/>
        <v>#N/A</v>
      </c>
      <c r="W438" s="17" t="e">
        <f>VLOOKUP($A438,'DATA PENGUKURAN GARDU'!$A:$BS,48,0)</f>
        <v>#N/A</v>
      </c>
      <c r="X438" s="17" t="e">
        <f>VLOOKUP($A438,'DATA PENGUKURAN GARDU'!$A:$BS,53,0)</f>
        <v>#N/A</v>
      </c>
      <c r="Y438" s="17" t="e">
        <f>VLOOKUP($A438,'DATA PENGUKURAN GARDU'!$A:$BS,54,0)</f>
        <v>#N/A</v>
      </c>
      <c r="Z438" s="17" t="e">
        <f>VLOOKUP($A438,'DATA PENGUKURAN GARDU'!$A:$BS,55,0)</f>
        <v>#N/A</v>
      </c>
      <c r="AA438" s="20" t="e">
        <f>VLOOKUP($B438,'DATA PENGUKURAN GARDU'!$A:$BS,42,0)</f>
        <v>#N/A</v>
      </c>
      <c r="AB438" s="21" t="e">
        <f t="shared" si="224"/>
        <v>#N/A</v>
      </c>
      <c r="AC438" s="20" t="e">
        <f>VLOOKUP($B438,'DATA PENGUKURAN GARDU'!$A:$BS,44,0)</f>
        <v>#N/A</v>
      </c>
      <c r="AD438" s="21" t="e">
        <f t="shared" si="225"/>
        <v>#N/A</v>
      </c>
      <c r="AE438" s="20" t="e">
        <f>VLOOKUP($B438,'DATA PENGUKURAN GARDU'!$A:$BS,46,0)</f>
        <v>#N/A</v>
      </c>
      <c r="AF438" s="21" t="e">
        <f t="shared" si="226"/>
        <v>#N/A</v>
      </c>
      <c r="AG438" s="20" t="e">
        <f>VLOOKUP($B438,'DATA PENGUKURAN GARDU'!$A:$BS,46,0)</f>
        <v>#N/A</v>
      </c>
      <c r="AH438" s="20" t="e">
        <f>VLOOKUP($B438,'DATA PENGUKURAN GARDU'!$A:$BS,53,0)</f>
        <v>#N/A</v>
      </c>
      <c r="AI438" s="20" t="e">
        <f>VLOOKUP($B438,'DATA PENGUKURAN GARDU'!$A:$BS,54,0)</f>
        <v>#N/A</v>
      </c>
      <c r="AJ438" s="17" t="e">
        <f>VLOOKUP($C438,'DATA PENGUKURAN GARDU'!$A:$BS,42,0)</f>
        <v>#N/A</v>
      </c>
      <c r="AK438" s="23" t="e">
        <f t="shared" si="227"/>
        <v>#N/A</v>
      </c>
      <c r="AL438" s="17" t="e">
        <f>VLOOKUP($C438,'DATA PENGUKURAN GARDU'!$A:$BS,44,0)</f>
        <v>#N/A</v>
      </c>
      <c r="AM438" s="23" t="e">
        <f t="shared" si="228"/>
        <v>#N/A</v>
      </c>
      <c r="AN438" s="17" t="e">
        <f>VLOOKUP($C438,'DATA PENGUKURAN GARDU'!$A:$BS,46,0)</f>
        <v>#N/A</v>
      </c>
      <c r="AO438" s="23" t="e">
        <f t="shared" si="229"/>
        <v>#N/A</v>
      </c>
      <c r="AP438" s="17" t="e">
        <f>VLOOKUP($C438,'DATA PENGUKURAN GARDU'!$A:$BS,46,0)</f>
        <v>#N/A</v>
      </c>
      <c r="AQ438" s="17" t="e">
        <f>VLOOKUP($C438,'DATA PENGUKURAN GARDU'!$A:$BS,53,0)</f>
        <v>#N/A</v>
      </c>
      <c r="AR438" s="17" t="e">
        <f>VLOOKUP($C438,'DATA PENGUKURAN GARDU'!$A:$BS,54,0)</f>
        <v>#N/A</v>
      </c>
      <c r="AS438" s="20" t="e">
        <f>VLOOKUP($D438,'DATA PENGUKURAN GARDU'!$A:$BS,42,0)</f>
        <v>#N/A</v>
      </c>
      <c r="AT438" s="21" t="e">
        <f t="shared" si="230"/>
        <v>#N/A</v>
      </c>
      <c r="AU438" s="20" t="e">
        <f>VLOOKUP($D438,'DATA PENGUKURAN GARDU'!$A:$BS,44,0)</f>
        <v>#N/A</v>
      </c>
      <c r="AV438" s="21" t="e">
        <f t="shared" si="231"/>
        <v>#N/A</v>
      </c>
      <c r="AW438" s="20" t="e">
        <f>VLOOKUP($D438,'DATA PENGUKURAN GARDU'!$A:$BS,46,0)</f>
        <v>#N/A</v>
      </c>
      <c r="AX438" s="21" t="e">
        <f t="shared" si="232"/>
        <v>#N/A</v>
      </c>
      <c r="AY438" s="20" t="e">
        <f>VLOOKUP($D438,'DATA PENGUKURAN GARDU'!$A:$BS,46,0)</f>
        <v>#N/A</v>
      </c>
      <c r="AZ438" s="20" t="e">
        <f>VLOOKUP($D438,'DATA PENGUKURAN GARDU'!$A:$BS,53,0)</f>
        <v>#N/A</v>
      </c>
      <c r="BA438" s="20" t="e">
        <f>VLOOKUP($D438,'DATA PENGUKURAN GARDU'!$A:$BS,54,0)</f>
        <v>#N/A</v>
      </c>
      <c r="BB438" s="17" t="e">
        <f>VLOOKUP($E438,'DATA PENGUKURAN GARDU'!$A:$BS,42,0)</f>
        <v>#N/A</v>
      </c>
      <c r="BC438" s="23" t="e">
        <f t="shared" si="233"/>
        <v>#N/A</v>
      </c>
      <c r="BD438" s="17" t="e">
        <f>VLOOKUP($E438,'DATA PENGUKURAN GARDU'!$A:$BS,44,0)</f>
        <v>#N/A</v>
      </c>
      <c r="BE438" s="23" t="e">
        <f t="shared" si="234"/>
        <v>#N/A</v>
      </c>
      <c r="BF438" s="17" t="e">
        <f>VLOOKUP($E438,'DATA PENGUKURAN GARDU'!$A:$BS,46,0)</f>
        <v>#N/A</v>
      </c>
      <c r="BG438" s="23" t="e">
        <f t="shared" si="235"/>
        <v>#N/A</v>
      </c>
      <c r="BH438" s="17" t="e">
        <f>VLOOKUP($E438,'DATA PENGUKURAN GARDU'!$A:$BS,46,0)</f>
        <v>#N/A</v>
      </c>
      <c r="BI438" s="17" t="e">
        <f>VLOOKUP($E438,'DATA PENGUKURAN GARDU'!$A:$BS,53,0)</f>
        <v>#N/A</v>
      </c>
      <c r="BJ438" s="17" t="e">
        <f>VLOOKUP($E438,'DATA PENGUKURAN GARDU'!$A:$BS,54,0)</f>
        <v>#N/A</v>
      </c>
      <c r="BK438" s="20" t="e">
        <f t="shared" si="213"/>
        <v>#N/A</v>
      </c>
      <c r="BL438" s="20" t="e">
        <f t="shared" si="214"/>
        <v>#N/A</v>
      </c>
      <c r="BM438" s="20" t="e">
        <f t="shared" si="215"/>
        <v>#N/A</v>
      </c>
      <c r="BN438" s="25" t="e">
        <f t="shared" si="216"/>
        <v>#N/A</v>
      </c>
      <c r="BO438" s="26" t="str">
        <f t="shared" si="217"/>
        <v>0</v>
      </c>
      <c r="BP438" s="21" t="e">
        <f t="shared" si="218"/>
        <v>#VALUE!</v>
      </c>
      <c r="BQ438" s="20" t="e">
        <f t="shared" si="219"/>
        <v>#N/A</v>
      </c>
      <c r="BR438" s="20" t="e">
        <v>#N/A</v>
      </c>
      <c r="BS438" s="9" t="e">
        <v>#N/A</v>
      </c>
      <c r="BT438" s="2" t="e">
        <f t="shared" si="220"/>
        <v>#VALUE!</v>
      </c>
      <c r="BU438" s="2" t="e">
        <f t="shared" si="203"/>
        <v>#N/A</v>
      </c>
      <c r="BV438" s="2" t="e">
        <f t="shared" si="204"/>
        <v>#N/A</v>
      </c>
    </row>
    <row r="439" s="2" customFormat="1" ht="22.95" customHeight="1" spans="1:74">
      <c r="A439" s="9" t="str">
        <f t="shared" si="205"/>
        <v>BB 011Induk</v>
      </c>
      <c r="B439" s="9" t="str">
        <f t="shared" si="206"/>
        <v>BB 011jurusan 1</v>
      </c>
      <c r="C439" s="9" t="str">
        <f t="shared" si="207"/>
        <v>BB 011jurusan 2</v>
      </c>
      <c r="D439" s="9" t="str">
        <f t="shared" si="208"/>
        <v>BB 011jurusan 3</v>
      </c>
      <c r="E439" s="9" t="str">
        <f t="shared" si="209"/>
        <v>BB 011jurusan 4</v>
      </c>
      <c r="F439" s="10" t="s">
        <v>562</v>
      </c>
      <c r="G439" s="10" t="s">
        <v>131</v>
      </c>
      <c r="H439" s="10" t="s">
        <v>563</v>
      </c>
      <c r="I439" s="10" t="s">
        <v>10921</v>
      </c>
      <c r="J439" s="10" t="s">
        <v>10922</v>
      </c>
      <c r="K439" s="10" t="s">
        <v>7465</v>
      </c>
      <c r="L439" s="10"/>
      <c r="M439" s="10"/>
      <c r="N439" s="14">
        <f t="shared" si="210"/>
        <v>0</v>
      </c>
      <c r="O439" s="15" t="e">
        <f t="shared" si="211"/>
        <v>#VALUE!</v>
      </c>
      <c r="P439" s="15" t="e">
        <f t="shared" si="212"/>
        <v>#VALUE!</v>
      </c>
      <c r="Q439" s="17" t="e">
        <f>VLOOKUP($A439,'DATA PENGUKURAN GARDU'!$A:$BS,42,0)</f>
        <v>#N/A</v>
      </c>
      <c r="R439" s="18" t="e">
        <f t="shared" si="221"/>
        <v>#N/A</v>
      </c>
      <c r="S439" s="17" t="e">
        <f>VLOOKUP($A439,'DATA PENGUKURAN GARDU'!$A:$BS,44,0)</f>
        <v>#N/A</v>
      </c>
      <c r="T439" s="18" t="e">
        <f t="shared" si="222"/>
        <v>#N/A</v>
      </c>
      <c r="U439" s="17" t="e">
        <f>VLOOKUP($A439,'DATA PENGUKURAN GARDU'!$A:$BS,46,0)</f>
        <v>#N/A</v>
      </c>
      <c r="V439" s="18" t="e">
        <f t="shared" si="223"/>
        <v>#N/A</v>
      </c>
      <c r="W439" s="17" t="e">
        <f>VLOOKUP($A439,'DATA PENGUKURAN GARDU'!$A:$BS,48,0)</f>
        <v>#N/A</v>
      </c>
      <c r="X439" s="17" t="e">
        <f>VLOOKUP($A439,'DATA PENGUKURAN GARDU'!$A:$BS,53,0)</f>
        <v>#N/A</v>
      </c>
      <c r="Y439" s="17" t="e">
        <f>VLOOKUP($A439,'DATA PENGUKURAN GARDU'!$A:$BS,54,0)</f>
        <v>#N/A</v>
      </c>
      <c r="Z439" s="17" t="e">
        <f>VLOOKUP($A439,'DATA PENGUKURAN GARDU'!$A:$BS,55,0)</f>
        <v>#N/A</v>
      </c>
      <c r="AA439" s="20" t="e">
        <f>VLOOKUP($B439,'DATA PENGUKURAN GARDU'!$A:$BS,42,0)</f>
        <v>#N/A</v>
      </c>
      <c r="AB439" s="21" t="e">
        <f t="shared" si="224"/>
        <v>#N/A</v>
      </c>
      <c r="AC439" s="20" t="e">
        <f>VLOOKUP($B439,'DATA PENGUKURAN GARDU'!$A:$BS,44,0)</f>
        <v>#N/A</v>
      </c>
      <c r="AD439" s="21" t="e">
        <f t="shared" si="225"/>
        <v>#N/A</v>
      </c>
      <c r="AE439" s="20" t="e">
        <f>VLOOKUP($B439,'DATA PENGUKURAN GARDU'!$A:$BS,46,0)</f>
        <v>#N/A</v>
      </c>
      <c r="AF439" s="21" t="e">
        <f t="shared" si="226"/>
        <v>#N/A</v>
      </c>
      <c r="AG439" s="20" t="e">
        <f>VLOOKUP($B439,'DATA PENGUKURAN GARDU'!$A:$BS,46,0)</f>
        <v>#N/A</v>
      </c>
      <c r="AH439" s="20" t="e">
        <f>VLOOKUP($B439,'DATA PENGUKURAN GARDU'!$A:$BS,53,0)</f>
        <v>#N/A</v>
      </c>
      <c r="AI439" s="20" t="e">
        <f>VLOOKUP($B439,'DATA PENGUKURAN GARDU'!$A:$BS,54,0)</f>
        <v>#N/A</v>
      </c>
      <c r="AJ439" s="17" t="e">
        <f>VLOOKUP($C439,'DATA PENGUKURAN GARDU'!$A:$BS,42,0)</f>
        <v>#N/A</v>
      </c>
      <c r="AK439" s="23" t="e">
        <f t="shared" si="227"/>
        <v>#N/A</v>
      </c>
      <c r="AL439" s="17" t="e">
        <f>VLOOKUP($C439,'DATA PENGUKURAN GARDU'!$A:$BS,44,0)</f>
        <v>#N/A</v>
      </c>
      <c r="AM439" s="23" t="e">
        <f t="shared" si="228"/>
        <v>#N/A</v>
      </c>
      <c r="AN439" s="17" t="e">
        <f>VLOOKUP($C439,'DATA PENGUKURAN GARDU'!$A:$BS,46,0)</f>
        <v>#N/A</v>
      </c>
      <c r="AO439" s="23" t="e">
        <f t="shared" si="229"/>
        <v>#N/A</v>
      </c>
      <c r="AP439" s="17" t="e">
        <f>VLOOKUP($C439,'DATA PENGUKURAN GARDU'!$A:$BS,46,0)</f>
        <v>#N/A</v>
      </c>
      <c r="AQ439" s="17" t="e">
        <f>VLOOKUP($C439,'DATA PENGUKURAN GARDU'!$A:$BS,53,0)</f>
        <v>#N/A</v>
      </c>
      <c r="AR439" s="17" t="e">
        <f>VLOOKUP($C439,'DATA PENGUKURAN GARDU'!$A:$BS,54,0)</f>
        <v>#N/A</v>
      </c>
      <c r="AS439" s="20" t="e">
        <f>VLOOKUP($D439,'DATA PENGUKURAN GARDU'!$A:$BS,42,0)</f>
        <v>#N/A</v>
      </c>
      <c r="AT439" s="21" t="e">
        <f t="shared" si="230"/>
        <v>#N/A</v>
      </c>
      <c r="AU439" s="20" t="e">
        <f>VLOOKUP($D439,'DATA PENGUKURAN GARDU'!$A:$BS,44,0)</f>
        <v>#N/A</v>
      </c>
      <c r="AV439" s="21" t="e">
        <f t="shared" si="231"/>
        <v>#N/A</v>
      </c>
      <c r="AW439" s="20" t="e">
        <f>VLOOKUP($D439,'DATA PENGUKURAN GARDU'!$A:$BS,46,0)</f>
        <v>#N/A</v>
      </c>
      <c r="AX439" s="21" t="e">
        <f t="shared" si="232"/>
        <v>#N/A</v>
      </c>
      <c r="AY439" s="20" t="e">
        <f>VLOOKUP($D439,'DATA PENGUKURAN GARDU'!$A:$BS,46,0)</f>
        <v>#N/A</v>
      </c>
      <c r="AZ439" s="20" t="e">
        <f>VLOOKUP($D439,'DATA PENGUKURAN GARDU'!$A:$BS,53,0)</f>
        <v>#N/A</v>
      </c>
      <c r="BA439" s="20" t="e">
        <f>VLOOKUP($D439,'DATA PENGUKURAN GARDU'!$A:$BS,54,0)</f>
        <v>#N/A</v>
      </c>
      <c r="BB439" s="17" t="e">
        <f>VLOOKUP($E439,'DATA PENGUKURAN GARDU'!$A:$BS,42,0)</f>
        <v>#N/A</v>
      </c>
      <c r="BC439" s="23" t="e">
        <f t="shared" si="233"/>
        <v>#N/A</v>
      </c>
      <c r="BD439" s="17" t="e">
        <f>VLOOKUP($E439,'DATA PENGUKURAN GARDU'!$A:$BS,44,0)</f>
        <v>#N/A</v>
      </c>
      <c r="BE439" s="23" t="e">
        <f t="shared" si="234"/>
        <v>#N/A</v>
      </c>
      <c r="BF439" s="17" t="e">
        <f>VLOOKUP($E439,'DATA PENGUKURAN GARDU'!$A:$BS,46,0)</f>
        <v>#N/A</v>
      </c>
      <c r="BG439" s="23" t="e">
        <f t="shared" si="235"/>
        <v>#N/A</v>
      </c>
      <c r="BH439" s="17" t="e">
        <f>VLOOKUP($E439,'DATA PENGUKURAN GARDU'!$A:$BS,46,0)</f>
        <v>#N/A</v>
      </c>
      <c r="BI439" s="17" t="e">
        <f>VLOOKUP($E439,'DATA PENGUKURAN GARDU'!$A:$BS,53,0)</f>
        <v>#N/A</v>
      </c>
      <c r="BJ439" s="17" t="e">
        <f>VLOOKUP($E439,'DATA PENGUKURAN GARDU'!$A:$BS,54,0)</f>
        <v>#N/A</v>
      </c>
      <c r="BK439" s="20" t="e">
        <f t="shared" si="213"/>
        <v>#N/A</v>
      </c>
      <c r="BL439" s="20" t="e">
        <f t="shared" si="214"/>
        <v>#N/A</v>
      </c>
      <c r="BM439" s="20" t="e">
        <f t="shared" si="215"/>
        <v>#N/A</v>
      </c>
      <c r="BN439" s="25" t="e">
        <f t="shared" si="216"/>
        <v>#N/A</v>
      </c>
      <c r="BO439" s="26" t="str">
        <f t="shared" si="217"/>
        <v>0</v>
      </c>
      <c r="BP439" s="21" t="e">
        <f t="shared" si="218"/>
        <v>#VALUE!</v>
      </c>
      <c r="BQ439" s="20" t="e">
        <f t="shared" si="219"/>
        <v>#N/A</v>
      </c>
      <c r="BR439" s="20" t="e">
        <v>#N/A</v>
      </c>
      <c r="BS439" s="9" t="e">
        <v>#N/A</v>
      </c>
      <c r="BT439" s="2" t="e">
        <f t="shared" si="220"/>
        <v>#VALUE!</v>
      </c>
      <c r="BU439" s="2" t="e">
        <f t="shared" si="203"/>
        <v>#N/A</v>
      </c>
      <c r="BV439" s="2" t="e">
        <f t="shared" si="204"/>
        <v>#N/A</v>
      </c>
    </row>
    <row r="440" s="2" customFormat="1" ht="22.95" customHeight="1" spans="1:74">
      <c r="A440" s="9" t="str">
        <f t="shared" si="205"/>
        <v>BB 055Induk</v>
      </c>
      <c r="B440" s="9" t="str">
        <f t="shared" si="206"/>
        <v>BB 055jurusan 1</v>
      </c>
      <c r="C440" s="9" t="str">
        <f t="shared" si="207"/>
        <v>BB 055jurusan 2</v>
      </c>
      <c r="D440" s="9" t="str">
        <f t="shared" si="208"/>
        <v>BB 055jurusan 3</v>
      </c>
      <c r="E440" s="9" t="str">
        <f t="shared" si="209"/>
        <v>BB 055jurusan 4</v>
      </c>
      <c r="F440" s="10" t="s">
        <v>564</v>
      </c>
      <c r="G440" s="10" t="s">
        <v>4</v>
      </c>
      <c r="H440" s="10" t="s">
        <v>565</v>
      </c>
      <c r="I440" s="10" t="s">
        <v>10923</v>
      </c>
      <c r="J440" s="10" t="s">
        <v>10924</v>
      </c>
      <c r="K440" s="10" t="s">
        <v>7465</v>
      </c>
      <c r="L440" s="10"/>
      <c r="M440" s="10"/>
      <c r="N440" s="14">
        <f t="shared" si="210"/>
        <v>0</v>
      </c>
      <c r="O440" s="15" t="e">
        <f t="shared" si="211"/>
        <v>#VALUE!</v>
      </c>
      <c r="P440" s="15" t="e">
        <f t="shared" si="212"/>
        <v>#VALUE!</v>
      </c>
      <c r="Q440" s="17" t="e">
        <f>VLOOKUP($A440,'DATA PENGUKURAN GARDU'!$A:$BS,42,0)</f>
        <v>#N/A</v>
      </c>
      <c r="R440" s="18" t="e">
        <f t="shared" si="221"/>
        <v>#N/A</v>
      </c>
      <c r="S440" s="17" t="e">
        <f>VLOOKUP($A440,'DATA PENGUKURAN GARDU'!$A:$BS,44,0)</f>
        <v>#N/A</v>
      </c>
      <c r="T440" s="18" t="e">
        <f t="shared" si="222"/>
        <v>#N/A</v>
      </c>
      <c r="U440" s="17" t="e">
        <f>VLOOKUP($A440,'DATA PENGUKURAN GARDU'!$A:$BS,46,0)</f>
        <v>#N/A</v>
      </c>
      <c r="V440" s="18" t="e">
        <f t="shared" si="223"/>
        <v>#N/A</v>
      </c>
      <c r="W440" s="17" t="e">
        <f>VLOOKUP($A440,'DATA PENGUKURAN GARDU'!$A:$BS,48,0)</f>
        <v>#N/A</v>
      </c>
      <c r="X440" s="17" t="e">
        <f>VLOOKUP($A440,'DATA PENGUKURAN GARDU'!$A:$BS,53,0)</f>
        <v>#N/A</v>
      </c>
      <c r="Y440" s="17" t="e">
        <f>VLOOKUP($A440,'DATA PENGUKURAN GARDU'!$A:$BS,54,0)</f>
        <v>#N/A</v>
      </c>
      <c r="Z440" s="17" t="e">
        <f>VLOOKUP($A440,'DATA PENGUKURAN GARDU'!$A:$BS,55,0)</f>
        <v>#N/A</v>
      </c>
      <c r="AA440" s="20" t="e">
        <f>VLOOKUP($B440,'DATA PENGUKURAN GARDU'!$A:$BS,42,0)</f>
        <v>#N/A</v>
      </c>
      <c r="AB440" s="21" t="e">
        <f t="shared" si="224"/>
        <v>#N/A</v>
      </c>
      <c r="AC440" s="20" t="e">
        <f>VLOOKUP($B440,'DATA PENGUKURAN GARDU'!$A:$BS,44,0)</f>
        <v>#N/A</v>
      </c>
      <c r="AD440" s="21" t="e">
        <f t="shared" si="225"/>
        <v>#N/A</v>
      </c>
      <c r="AE440" s="20" t="e">
        <f>VLOOKUP($B440,'DATA PENGUKURAN GARDU'!$A:$BS,46,0)</f>
        <v>#N/A</v>
      </c>
      <c r="AF440" s="21" t="e">
        <f t="shared" si="226"/>
        <v>#N/A</v>
      </c>
      <c r="AG440" s="20" t="e">
        <f>VLOOKUP($B440,'DATA PENGUKURAN GARDU'!$A:$BS,46,0)</f>
        <v>#N/A</v>
      </c>
      <c r="AH440" s="20" t="e">
        <f>VLOOKUP($B440,'DATA PENGUKURAN GARDU'!$A:$BS,53,0)</f>
        <v>#N/A</v>
      </c>
      <c r="AI440" s="20" t="e">
        <f>VLOOKUP($B440,'DATA PENGUKURAN GARDU'!$A:$BS,54,0)</f>
        <v>#N/A</v>
      </c>
      <c r="AJ440" s="17" t="e">
        <f>VLOOKUP($C440,'DATA PENGUKURAN GARDU'!$A:$BS,42,0)</f>
        <v>#N/A</v>
      </c>
      <c r="AK440" s="23" t="e">
        <f t="shared" si="227"/>
        <v>#N/A</v>
      </c>
      <c r="AL440" s="17" t="e">
        <f>VLOOKUP($C440,'DATA PENGUKURAN GARDU'!$A:$BS,44,0)</f>
        <v>#N/A</v>
      </c>
      <c r="AM440" s="23" t="e">
        <f t="shared" si="228"/>
        <v>#N/A</v>
      </c>
      <c r="AN440" s="17" t="e">
        <f>VLOOKUP($C440,'DATA PENGUKURAN GARDU'!$A:$BS,46,0)</f>
        <v>#N/A</v>
      </c>
      <c r="AO440" s="23" t="e">
        <f t="shared" si="229"/>
        <v>#N/A</v>
      </c>
      <c r="AP440" s="17" t="e">
        <f>VLOOKUP($C440,'DATA PENGUKURAN GARDU'!$A:$BS,46,0)</f>
        <v>#N/A</v>
      </c>
      <c r="AQ440" s="17" t="e">
        <f>VLOOKUP($C440,'DATA PENGUKURAN GARDU'!$A:$BS,53,0)</f>
        <v>#N/A</v>
      </c>
      <c r="AR440" s="17" t="e">
        <f>VLOOKUP($C440,'DATA PENGUKURAN GARDU'!$A:$BS,54,0)</f>
        <v>#N/A</v>
      </c>
      <c r="AS440" s="20" t="e">
        <f>VLOOKUP($D440,'DATA PENGUKURAN GARDU'!$A:$BS,42,0)</f>
        <v>#N/A</v>
      </c>
      <c r="AT440" s="21" t="e">
        <f t="shared" si="230"/>
        <v>#N/A</v>
      </c>
      <c r="AU440" s="20" t="e">
        <f>VLOOKUP($D440,'DATA PENGUKURAN GARDU'!$A:$BS,44,0)</f>
        <v>#N/A</v>
      </c>
      <c r="AV440" s="21" t="e">
        <f t="shared" si="231"/>
        <v>#N/A</v>
      </c>
      <c r="AW440" s="20" t="e">
        <f>VLOOKUP($D440,'DATA PENGUKURAN GARDU'!$A:$BS,46,0)</f>
        <v>#N/A</v>
      </c>
      <c r="AX440" s="21" t="e">
        <f t="shared" si="232"/>
        <v>#N/A</v>
      </c>
      <c r="AY440" s="20" t="e">
        <f>VLOOKUP($D440,'DATA PENGUKURAN GARDU'!$A:$BS,46,0)</f>
        <v>#N/A</v>
      </c>
      <c r="AZ440" s="20" t="e">
        <f>VLOOKUP($D440,'DATA PENGUKURAN GARDU'!$A:$BS,53,0)</f>
        <v>#N/A</v>
      </c>
      <c r="BA440" s="20" t="e">
        <f>VLOOKUP($D440,'DATA PENGUKURAN GARDU'!$A:$BS,54,0)</f>
        <v>#N/A</v>
      </c>
      <c r="BB440" s="17" t="e">
        <f>VLOOKUP($E440,'DATA PENGUKURAN GARDU'!$A:$BS,42,0)</f>
        <v>#N/A</v>
      </c>
      <c r="BC440" s="23" t="e">
        <f t="shared" si="233"/>
        <v>#N/A</v>
      </c>
      <c r="BD440" s="17" t="e">
        <f>VLOOKUP($E440,'DATA PENGUKURAN GARDU'!$A:$BS,44,0)</f>
        <v>#N/A</v>
      </c>
      <c r="BE440" s="23" t="e">
        <f t="shared" si="234"/>
        <v>#N/A</v>
      </c>
      <c r="BF440" s="17" t="e">
        <f>VLOOKUP($E440,'DATA PENGUKURAN GARDU'!$A:$BS,46,0)</f>
        <v>#N/A</v>
      </c>
      <c r="BG440" s="23" t="e">
        <f t="shared" si="235"/>
        <v>#N/A</v>
      </c>
      <c r="BH440" s="17" t="e">
        <f>VLOOKUP($E440,'DATA PENGUKURAN GARDU'!$A:$BS,46,0)</f>
        <v>#N/A</v>
      </c>
      <c r="BI440" s="17" t="e">
        <f>VLOOKUP($E440,'DATA PENGUKURAN GARDU'!$A:$BS,53,0)</f>
        <v>#N/A</v>
      </c>
      <c r="BJ440" s="17" t="e">
        <f>VLOOKUP($E440,'DATA PENGUKURAN GARDU'!$A:$BS,54,0)</f>
        <v>#N/A</v>
      </c>
      <c r="BK440" s="20" t="e">
        <f t="shared" si="213"/>
        <v>#N/A</v>
      </c>
      <c r="BL440" s="20" t="e">
        <f t="shared" si="214"/>
        <v>#N/A</v>
      </c>
      <c r="BM440" s="20" t="e">
        <f t="shared" si="215"/>
        <v>#N/A</v>
      </c>
      <c r="BN440" s="25" t="e">
        <f t="shared" si="216"/>
        <v>#N/A</v>
      </c>
      <c r="BO440" s="26" t="str">
        <f t="shared" si="217"/>
        <v>0</v>
      </c>
      <c r="BP440" s="21" t="e">
        <f t="shared" si="218"/>
        <v>#VALUE!</v>
      </c>
      <c r="BQ440" s="20" t="e">
        <f t="shared" si="219"/>
        <v>#N/A</v>
      </c>
      <c r="BR440" s="20" t="e">
        <v>#N/A</v>
      </c>
      <c r="BS440" s="9" t="e">
        <v>#N/A</v>
      </c>
      <c r="BT440" s="2" t="e">
        <f t="shared" si="220"/>
        <v>#VALUE!</v>
      </c>
      <c r="BU440" s="2" t="e">
        <f t="shared" si="203"/>
        <v>#N/A</v>
      </c>
      <c r="BV440" s="2" t="e">
        <f t="shared" si="204"/>
        <v>#N/A</v>
      </c>
    </row>
    <row r="441" s="2" customFormat="1" ht="22.95" customHeight="1" spans="1:74">
      <c r="A441" s="9" t="str">
        <f t="shared" si="205"/>
        <v>BB 056Induk</v>
      </c>
      <c r="B441" s="9" t="str">
        <f t="shared" si="206"/>
        <v>BB 056jurusan 1</v>
      </c>
      <c r="C441" s="9" t="str">
        <f t="shared" si="207"/>
        <v>BB 056jurusan 2</v>
      </c>
      <c r="D441" s="9" t="str">
        <f t="shared" si="208"/>
        <v>BB 056jurusan 3</v>
      </c>
      <c r="E441" s="9" t="str">
        <f t="shared" si="209"/>
        <v>BB 056jurusan 4</v>
      </c>
      <c r="F441" s="10" t="s">
        <v>566</v>
      </c>
      <c r="G441" s="10" t="s">
        <v>4</v>
      </c>
      <c r="H441" s="10" t="s">
        <v>567</v>
      </c>
      <c r="I441" s="10" t="s">
        <v>10925</v>
      </c>
      <c r="J441" s="10" t="s">
        <v>10926</v>
      </c>
      <c r="K441" s="10" t="s">
        <v>7465</v>
      </c>
      <c r="L441" s="10"/>
      <c r="M441" s="10"/>
      <c r="N441" s="14">
        <f t="shared" si="210"/>
        <v>0</v>
      </c>
      <c r="O441" s="15" t="e">
        <f t="shared" si="211"/>
        <v>#VALUE!</v>
      </c>
      <c r="P441" s="15" t="e">
        <f t="shared" si="212"/>
        <v>#VALUE!</v>
      </c>
      <c r="Q441" s="17" t="e">
        <f>VLOOKUP($A441,'DATA PENGUKURAN GARDU'!$A:$BS,42,0)</f>
        <v>#N/A</v>
      </c>
      <c r="R441" s="18" t="e">
        <f t="shared" si="221"/>
        <v>#N/A</v>
      </c>
      <c r="S441" s="17" t="e">
        <f>VLOOKUP($A441,'DATA PENGUKURAN GARDU'!$A:$BS,44,0)</f>
        <v>#N/A</v>
      </c>
      <c r="T441" s="18" t="e">
        <f t="shared" si="222"/>
        <v>#N/A</v>
      </c>
      <c r="U441" s="17" t="e">
        <f>VLOOKUP($A441,'DATA PENGUKURAN GARDU'!$A:$BS,46,0)</f>
        <v>#N/A</v>
      </c>
      <c r="V441" s="18" t="e">
        <f t="shared" si="223"/>
        <v>#N/A</v>
      </c>
      <c r="W441" s="17" t="e">
        <f>VLOOKUP($A441,'DATA PENGUKURAN GARDU'!$A:$BS,48,0)</f>
        <v>#N/A</v>
      </c>
      <c r="X441" s="17" t="e">
        <f>VLOOKUP($A441,'DATA PENGUKURAN GARDU'!$A:$BS,53,0)</f>
        <v>#N/A</v>
      </c>
      <c r="Y441" s="17" t="e">
        <f>VLOOKUP($A441,'DATA PENGUKURAN GARDU'!$A:$BS,54,0)</f>
        <v>#N/A</v>
      </c>
      <c r="Z441" s="17" t="e">
        <f>VLOOKUP($A441,'DATA PENGUKURAN GARDU'!$A:$BS,55,0)</f>
        <v>#N/A</v>
      </c>
      <c r="AA441" s="20" t="e">
        <f>VLOOKUP($B441,'DATA PENGUKURAN GARDU'!$A:$BS,42,0)</f>
        <v>#N/A</v>
      </c>
      <c r="AB441" s="21" t="e">
        <f t="shared" si="224"/>
        <v>#N/A</v>
      </c>
      <c r="AC441" s="20" t="e">
        <f>VLOOKUP($B441,'DATA PENGUKURAN GARDU'!$A:$BS,44,0)</f>
        <v>#N/A</v>
      </c>
      <c r="AD441" s="21" t="e">
        <f t="shared" si="225"/>
        <v>#N/A</v>
      </c>
      <c r="AE441" s="20" t="e">
        <f>VLOOKUP($B441,'DATA PENGUKURAN GARDU'!$A:$BS,46,0)</f>
        <v>#N/A</v>
      </c>
      <c r="AF441" s="21" t="e">
        <f t="shared" si="226"/>
        <v>#N/A</v>
      </c>
      <c r="AG441" s="20" t="e">
        <f>VLOOKUP($B441,'DATA PENGUKURAN GARDU'!$A:$BS,46,0)</f>
        <v>#N/A</v>
      </c>
      <c r="AH441" s="20" t="e">
        <f>VLOOKUP($B441,'DATA PENGUKURAN GARDU'!$A:$BS,53,0)</f>
        <v>#N/A</v>
      </c>
      <c r="AI441" s="20" t="e">
        <f>VLOOKUP($B441,'DATA PENGUKURAN GARDU'!$A:$BS,54,0)</f>
        <v>#N/A</v>
      </c>
      <c r="AJ441" s="17" t="e">
        <f>VLOOKUP($C441,'DATA PENGUKURAN GARDU'!$A:$BS,42,0)</f>
        <v>#N/A</v>
      </c>
      <c r="AK441" s="23" t="e">
        <f t="shared" si="227"/>
        <v>#N/A</v>
      </c>
      <c r="AL441" s="17" t="e">
        <f>VLOOKUP($C441,'DATA PENGUKURAN GARDU'!$A:$BS,44,0)</f>
        <v>#N/A</v>
      </c>
      <c r="AM441" s="23" t="e">
        <f t="shared" si="228"/>
        <v>#N/A</v>
      </c>
      <c r="AN441" s="17" t="e">
        <f>VLOOKUP($C441,'DATA PENGUKURAN GARDU'!$A:$BS,46,0)</f>
        <v>#N/A</v>
      </c>
      <c r="AO441" s="23" t="e">
        <f t="shared" si="229"/>
        <v>#N/A</v>
      </c>
      <c r="AP441" s="17" t="e">
        <f>VLOOKUP($C441,'DATA PENGUKURAN GARDU'!$A:$BS,46,0)</f>
        <v>#N/A</v>
      </c>
      <c r="AQ441" s="17" t="e">
        <f>VLOOKUP($C441,'DATA PENGUKURAN GARDU'!$A:$BS,53,0)</f>
        <v>#N/A</v>
      </c>
      <c r="AR441" s="17" t="e">
        <f>VLOOKUP($C441,'DATA PENGUKURAN GARDU'!$A:$BS,54,0)</f>
        <v>#N/A</v>
      </c>
      <c r="AS441" s="20" t="e">
        <f>VLOOKUP($D441,'DATA PENGUKURAN GARDU'!$A:$BS,42,0)</f>
        <v>#N/A</v>
      </c>
      <c r="AT441" s="21" t="e">
        <f t="shared" si="230"/>
        <v>#N/A</v>
      </c>
      <c r="AU441" s="20" t="e">
        <f>VLOOKUP($D441,'DATA PENGUKURAN GARDU'!$A:$BS,44,0)</f>
        <v>#N/A</v>
      </c>
      <c r="AV441" s="21" t="e">
        <f t="shared" si="231"/>
        <v>#N/A</v>
      </c>
      <c r="AW441" s="20" t="e">
        <f>VLOOKUP($D441,'DATA PENGUKURAN GARDU'!$A:$BS,46,0)</f>
        <v>#N/A</v>
      </c>
      <c r="AX441" s="21" t="e">
        <f t="shared" si="232"/>
        <v>#N/A</v>
      </c>
      <c r="AY441" s="20" t="e">
        <f>VLOOKUP($D441,'DATA PENGUKURAN GARDU'!$A:$BS,46,0)</f>
        <v>#N/A</v>
      </c>
      <c r="AZ441" s="20" t="e">
        <f>VLOOKUP($D441,'DATA PENGUKURAN GARDU'!$A:$BS,53,0)</f>
        <v>#N/A</v>
      </c>
      <c r="BA441" s="20" t="e">
        <f>VLOOKUP($D441,'DATA PENGUKURAN GARDU'!$A:$BS,54,0)</f>
        <v>#N/A</v>
      </c>
      <c r="BB441" s="17" t="e">
        <f>VLOOKUP($E441,'DATA PENGUKURAN GARDU'!$A:$BS,42,0)</f>
        <v>#N/A</v>
      </c>
      <c r="BC441" s="23" t="e">
        <f t="shared" si="233"/>
        <v>#N/A</v>
      </c>
      <c r="BD441" s="17" t="e">
        <f>VLOOKUP($E441,'DATA PENGUKURAN GARDU'!$A:$BS,44,0)</f>
        <v>#N/A</v>
      </c>
      <c r="BE441" s="23" t="e">
        <f t="shared" si="234"/>
        <v>#N/A</v>
      </c>
      <c r="BF441" s="17" t="e">
        <f>VLOOKUP($E441,'DATA PENGUKURAN GARDU'!$A:$BS,46,0)</f>
        <v>#N/A</v>
      </c>
      <c r="BG441" s="23" t="e">
        <f t="shared" si="235"/>
        <v>#N/A</v>
      </c>
      <c r="BH441" s="17" t="e">
        <f>VLOOKUP($E441,'DATA PENGUKURAN GARDU'!$A:$BS,46,0)</f>
        <v>#N/A</v>
      </c>
      <c r="BI441" s="17" t="e">
        <f>VLOOKUP($E441,'DATA PENGUKURAN GARDU'!$A:$BS,53,0)</f>
        <v>#N/A</v>
      </c>
      <c r="BJ441" s="17" t="e">
        <f>VLOOKUP($E441,'DATA PENGUKURAN GARDU'!$A:$BS,54,0)</f>
        <v>#N/A</v>
      </c>
      <c r="BK441" s="20" t="e">
        <f t="shared" si="213"/>
        <v>#N/A</v>
      </c>
      <c r="BL441" s="20" t="e">
        <f t="shared" si="214"/>
        <v>#N/A</v>
      </c>
      <c r="BM441" s="20" t="e">
        <f t="shared" si="215"/>
        <v>#N/A</v>
      </c>
      <c r="BN441" s="25" t="e">
        <f t="shared" si="216"/>
        <v>#N/A</v>
      </c>
      <c r="BO441" s="26" t="str">
        <f t="shared" si="217"/>
        <v>0</v>
      </c>
      <c r="BP441" s="21" t="e">
        <f t="shared" si="218"/>
        <v>#VALUE!</v>
      </c>
      <c r="BQ441" s="20" t="e">
        <f t="shared" si="219"/>
        <v>#N/A</v>
      </c>
      <c r="BR441" s="20" t="e">
        <v>#N/A</v>
      </c>
      <c r="BS441" s="9" t="e">
        <v>#N/A</v>
      </c>
      <c r="BT441" s="2" t="e">
        <f t="shared" si="220"/>
        <v>#VALUE!</v>
      </c>
      <c r="BU441" s="2" t="e">
        <f t="shared" si="203"/>
        <v>#N/A</v>
      </c>
      <c r="BV441" s="2" t="e">
        <f t="shared" si="204"/>
        <v>#N/A</v>
      </c>
    </row>
    <row r="442" s="2" customFormat="1" ht="22.95" customHeight="1" spans="1:74">
      <c r="A442" s="9" t="str">
        <f t="shared" si="205"/>
        <v>BB 083Induk</v>
      </c>
      <c r="B442" s="9" t="str">
        <f t="shared" si="206"/>
        <v>BB 083jurusan 1</v>
      </c>
      <c r="C442" s="9" t="str">
        <f t="shared" si="207"/>
        <v>BB 083jurusan 2</v>
      </c>
      <c r="D442" s="9" t="str">
        <f t="shared" si="208"/>
        <v>BB 083jurusan 3</v>
      </c>
      <c r="E442" s="9" t="str">
        <f t="shared" si="209"/>
        <v>BB 083jurusan 4</v>
      </c>
      <c r="F442" s="10" t="s">
        <v>568</v>
      </c>
      <c r="G442" s="10" t="s">
        <v>4</v>
      </c>
      <c r="H442" s="10" t="s">
        <v>569</v>
      </c>
      <c r="I442" s="10" t="s">
        <v>10927</v>
      </c>
      <c r="J442" s="10" t="s">
        <v>10928</v>
      </c>
      <c r="K442" s="10" t="s">
        <v>7465</v>
      </c>
      <c r="L442" s="10"/>
      <c r="M442" s="10"/>
      <c r="N442" s="14">
        <f t="shared" si="210"/>
        <v>0</v>
      </c>
      <c r="O442" s="15" t="e">
        <f t="shared" si="211"/>
        <v>#VALUE!</v>
      </c>
      <c r="P442" s="15" t="e">
        <f t="shared" si="212"/>
        <v>#VALUE!</v>
      </c>
      <c r="Q442" s="17" t="e">
        <f>VLOOKUP($A442,'DATA PENGUKURAN GARDU'!$A:$BS,42,0)</f>
        <v>#N/A</v>
      </c>
      <c r="R442" s="18" t="e">
        <f t="shared" si="221"/>
        <v>#N/A</v>
      </c>
      <c r="S442" s="17" t="e">
        <f>VLOOKUP($A442,'DATA PENGUKURAN GARDU'!$A:$BS,44,0)</f>
        <v>#N/A</v>
      </c>
      <c r="T442" s="18" t="e">
        <f t="shared" si="222"/>
        <v>#N/A</v>
      </c>
      <c r="U442" s="17" t="e">
        <f>VLOOKUP($A442,'DATA PENGUKURAN GARDU'!$A:$BS,46,0)</f>
        <v>#N/A</v>
      </c>
      <c r="V442" s="18" t="e">
        <f t="shared" si="223"/>
        <v>#N/A</v>
      </c>
      <c r="W442" s="17" t="e">
        <f>VLOOKUP($A442,'DATA PENGUKURAN GARDU'!$A:$BS,48,0)</f>
        <v>#N/A</v>
      </c>
      <c r="X442" s="17" t="e">
        <f>VLOOKUP($A442,'DATA PENGUKURAN GARDU'!$A:$BS,53,0)</f>
        <v>#N/A</v>
      </c>
      <c r="Y442" s="17" t="e">
        <f>VLOOKUP($A442,'DATA PENGUKURAN GARDU'!$A:$BS,54,0)</f>
        <v>#N/A</v>
      </c>
      <c r="Z442" s="17" t="e">
        <f>VLOOKUP($A442,'DATA PENGUKURAN GARDU'!$A:$BS,55,0)</f>
        <v>#N/A</v>
      </c>
      <c r="AA442" s="20" t="e">
        <f>VLOOKUP($B442,'DATA PENGUKURAN GARDU'!$A:$BS,42,0)</f>
        <v>#N/A</v>
      </c>
      <c r="AB442" s="21" t="e">
        <f t="shared" si="224"/>
        <v>#N/A</v>
      </c>
      <c r="AC442" s="20" t="e">
        <f>VLOOKUP($B442,'DATA PENGUKURAN GARDU'!$A:$BS,44,0)</f>
        <v>#N/A</v>
      </c>
      <c r="AD442" s="21" t="e">
        <f t="shared" si="225"/>
        <v>#N/A</v>
      </c>
      <c r="AE442" s="20" t="e">
        <f>VLOOKUP($B442,'DATA PENGUKURAN GARDU'!$A:$BS,46,0)</f>
        <v>#N/A</v>
      </c>
      <c r="AF442" s="21" t="e">
        <f t="shared" si="226"/>
        <v>#N/A</v>
      </c>
      <c r="AG442" s="20" t="e">
        <f>VLOOKUP($B442,'DATA PENGUKURAN GARDU'!$A:$BS,46,0)</f>
        <v>#N/A</v>
      </c>
      <c r="AH442" s="20" t="e">
        <f>VLOOKUP($B442,'DATA PENGUKURAN GARDU'!$A:$BS,53,0)</f>
        <v>#N/A</v>
      </c>
      <c r="AI442" s="20" t="e">
        <f>VLOOKUP($B442,'DATA PENGUKURAN GARDU'!$A:$BS,54,0)</f>
        <v>#N/A</v>
      </c>
      <c r="AJ442" s="17" t="e">
        <f>VLOOKUP($C442,'DATA PENGUKURAN GARDU'!$A:$BS,42,0)</f>
        <v>#N/A</v>
      </c>
      <c r="AK442" s="23" t="e">
        <f t="shared" si="227"/>
        <v>#N/A</v>
      </c>
      <c r="AL442" s="17" t="e">
        <f>VLOOKUP($C442,'DATA PENGUKURAN GARDU'!$A:$BS,44,0)</f>
        <v>#N/A</v>
      </c>
      <c r="AM442" s="23" t="e">
        <f t="shared" si="228"/>
        <v>#N/A</v>
      </c>
      <c r="AN442" s="17" t="e">
        <f>VLOOKUP($C442,'DATA PENGUKURAN GARDU'!$A:$BS,46,0)</f>
        <v>#N/A</v>
      </c>
      <c r="AO442" s="23" t="e">
        <f t="shared" si="229"/>
        <v>#N/A</v>
      </c>
      <c r="AP442" s="17" t="e">
        <f>VLOOKUP($C442,'DATA PENGUKURAN GARDU'!$A:$BS,46,0)</f>
        <v>#N/A</v>
      </c>
      <c r="AQ442" s="17" t="e">
        <f>VLOOKUP($C442,'DATA PENGUKURAN GARDU'!$A:$BS,53,0)</f>
        <v>#N/A</v>
      </c>
      <c r="AR442" s="17" t="e">
        <f>VLOOKUP($C442,'DATA PENGUKURAN GARDU'!$A:$BS,54,0)</f>
        <v>#N/A</v>
      </c>
      <c r="AS442" s="20" t="e">
        <f>VLOOKUP($D442,'DATA PENGUKURAN GARDU'!$A:$BS,42,0)</f>
        <v>#N/A</v>
      </c>
      <c r="AT442" s="21" t="e">
        <f t="shared" si="230"/>
        <v>#N/A</v>
      </c>
      <c r="AU442" s="20" t="e">
        <f>VLOOKUP($D442,'DATA PENGUKURAN GARDU'!$A:$BS,44,0)</f>
        <v>#N/A</v>
      </c>
      <c r="AV442" s="21" t="e">
        <f t="shared" si="231"/>
        <v>#N/A</v>
      </c>
      <c r="AW442" s="20" t="e">
        <f>VLOOKUP($D442,'DATA PENGUKURAN GARDU'!$A:$BS,46,0)</f>
        <v>#N/A</v>
      </c>
      <c r="AX442" s="21" t="e">
        <f t="shared" si="232"/>
        <v>#N/A</v>
      </c>
      <c r="AY442" s="20" t="e">
        <f>VLOOKUP($D442,'DATA PENGUKURAN GARDU'!$A:$BS,46,0)</f>
        <v>#N/A</v>
      </c>
      <c r="AZ442" s="20" t="e">
        <f>VLOOKUP($D442,'DATA PENGUKURAN GARDU'!$A:$BS,53,0)</f>
        <v>#N/A</v>
      </c>
      <c r="BA442" s="20" t="e">
        <f>VLOOKUP($D442,'DATA PENGUKURAN GARDU'!$A:$BS,54,0)</f>
        <v>#N/A</v>
      </c>
      <c r="BB442" s="17" t="e">
        <f>VLOOKUP($E442,'DATA PENGUKURAN GARDU'!$A:$BS,42,0)</f>
        <v>#N/A</v>
      </c>
      <c r="BC442" s="23" t="e">
        <f t="shared" si="233"/>
        <v>#N/A</v>
      </c>
      <c r="BD442" s="17" t="e">
        <f>VLOOKUP($E442,'DATA PENGUKURAN GARDU'!$A:$BS,44,0)</f>
        <v>#N/A</v>
      </c>
      <c r="BE442" s="23" t="e">
        <f t="shared" si="234"/>
        <v>#N/A</v>
      </c>
      <c r="BF442" s="17" t="e">
        <f>VLOOKUP($E442,'DATA PENGUKURAN GARDU'!$A:$BS,46,0)</f>
        <v>#N/A</v>
      </c>
      <c r="BG442" s="23" t="e">
        <f t="shared" si="235"/>
        <v>#N/A</v>
      </c>
      <c r="BH442" s="17" t="e">
        <f>VLOOKUP($E442,'DATA PENGUKURAN GARDU'!$A:$BS,46,0)</f>
        <v>#N/A</v>
      </c>
      <c r="BI442" s="17" t="e">
        <f>VLOOKUP($E442,'DATA PENGUKURAN GARDU'!$A:$BS,53,0)</f>
        <v>#N/A</v>
      </c>
      <c r="BJ442" s="17" t="e">
        <f>VLOOKUP($E442,'DATA PENGUKURAN GARDU'!$A:$BS,54,0)</f>
        <v>#N/A</v>
      </c>
      <c r="BK442" s="20" t="e">
        <f t="shared" si="213"/>
        <v>#N/A</v>
      </c>
      <c r="BL442" s="20" t="e">
        <f t="shared" si="214"/>
        <v>#N/A</v>
      </c>
      <c r="BM442" s="20" t="e">
        <f t="shared" si="215"/>
        <v>#N/A</v>
      </c>
      <c r="BN442" s="25" t="e">
        <f t="shared" si="216"/>
        <v>#N/A</v>
      </c>
      <c r="BO442" s="26" t="str">
        <f t="shared" si="217"/>
        <v>0</v>
      </c>
      <c r="BP442" s="21" t="e">
        <f t="shared" si="218"/>
        <v>#VALUE!</v>
      </c>
      <c r="BQ442" s="20" t="e">
        <f t="shared" si="219"/>
        <v>#N/A</v>
      </c>
      <c r="BR442" s="20" t="e">
        <v>#N/A</v>
      </c>
      <c r="BS442" s="9" t="e">
        <v>#N/A</v>
      </c>
      <c r="BT442" s="2" t="e">
        <f t="shared" si="220"/>
        <v>#VALUE!</v>
      </c>
      <c r="BU442" s="2" t="e">
        <f t="shared" si="203"/>
        <v>#N/A</v>
      </c>
      <c r="BV442" s="2" t="e">
        <f t="shared" si="204"/>
        <v>#N/A</v>
      </c>
    </row>
    <row r="443" s="2" customFormat="1" ht="22.95" customHeight="1" spans="1:74">
      <c r="A443" s="9" t="str">
        <f t="shared" si="205"/>
        <v>BB 084Induk</v>
      </c>
      <c r="B443" s="9" t="str">
        <f t="shared" si="206"/>
        <v>BB 084jurusan 1</v>
      </c>
      <c r="C443" s="9" t="str">
        <f t="shared" si="207"/>
        <v>BB 084jurusan 2</v>
      </c>
      <c r="D443" s="9" t="str">
        <f t="shared" si="208"/>
        <v>BB 084jurusan 3</v>
      </c>
      <c r="E443" s="9" t="str">
        <f t="shared" si="209"/>
        <v>BB 084jurusan 4</v>
      </c>
      <c r="F443" s="10" t="s">
        <v>570</v>
      </c>
      <c r="G443" s="10" t="s">
        <v>4</v>
      </c>
      <c r="H443" s="10" t="s">
        <v>571</v>
      </c>
      <c r="I443" s="10" t="s">
        <v>10929</v>
      </c>
      <c r="J443" s="10" t="s">
        <v>10930</v>
      </c>
      <c r="K443" s="10" t="s">
        <v>7465</v>
      </c>
      <c r="L443" s="10"/>
      <c r="M443" s="10"/>
      <c r="N443" s="14">
        <f t="shared" si="210"/>
        <v>0</v>
      </c>
      <c r="O443" s="15" t="e">
        <f t="shared" si="211"/>
        <v>#VALUE!</v>
      </c>
      <c r="P443" s="15" t="e">
        <f t="shared" si="212"/>
        <v>#VALUE!</v>
      </c>
      <c r="Q443" s="17" t="e">
        <f>VLOOKUP($A443,'DATA PENGUKURAN GARDU'!$A:$BS,42,0)</f>
        <v>#N/A</v>
      </c>
      <c r="R443" s="18" t="e">
        <f t="shared" si="221"/>
        <v>#N/A</v>
      </c>
      <c r="S443" s="17" t="e">
        <f>VLOOKUP($A443,'DATA PENGUKURAN GARDU'!$A:$BS,44,0)</f>
        <v>#N/A</v>
      </c>
      <c r="T443" s="18" t="e">
        <f t="shared" si="222"/>
        <v>#N/A</v>
      </c>
      <c r="U443" s="17" t="e">
        <f>VLOOKUP($A443,'DATA PENGUKURAN GARDU'!$A:$BS,46,0)</f>
        <v>#N/A</v>
      </c>
      <c r="V443" s="18" t="e">
        <f t="shared" si="223"/>
        <v>#N/A</v>
      </c>
      <c r="W443" s="17" t="e">
        <f>VLOOKUP($A443,'DATA PENGUKURAN GARDU'!$A:$BS,48,0)</f>
        <v>#N/A</v>
      </c>
      <c r="X443" s="17" t="e">
        <f>VLOOKUP($A443,'DATA PENGUKURAN GARDU'!$A:$BS,53,0)</f>
        <v>#N/A</v>
      </c>
      <c r="Y443" s="17" t="e">
        <f>VLOOKUP($A443,'DATA PENGUKURAN GARDU'!$A:$BS,54,0)</f>
        <v>#N/A</v>
      </c>
      <c r="Z443" s="17" t="e">
        <f>VLOOKUP($A443,'DATA PENGUKURAN GARDU'!$A:$BS,55,0)</f>
        <v>#N/A</v>
      </c>
      <c r="AA443" s="20" t="e">
        <f>VLOOKUP($B443,'DATA PENGUKURAN GARDU'!$A:$BS,42,0)</f>
        <v>#N/A</v>
      </c>
      <c r="AB443" s="21" t="e">
        <f t="shared" si="224"/>
        <v>#N/A</v>
      </c>
      <c r="AC443" s="20" t="e">
        <f>VLOOKUP($B443,'DATA PENGUKURAN GARDU'!$A:$BS,44,0)</f>
        <v>#N/A</v>
      </c>
      <c r="AD443" s="21" t="e">
        <f t="shared" si="225"/>
        <v>#N/A</v>
      </c>
      <c r="AE443" s="20" t="e">
        <f>VLOOKUP($B443,'DATA PENGUKURAN GARDU'!$A:$BS,46,0)</f>
        <v>#N/A</v>
      </c>
      <c r="AF443" s="21" t="e">
        <f t="shared" si="226"/>
        <v>#N/A</v>
      </c>
      <c r="AG443" s="20" t="e">
        <f>VLOOKUP($B443,'DATA PENGUKURAN GARDU'!$A:$BS,46,0)</f>
        <v>#N/A</v>
      </c>
      <c r="AH443" s="20" t="e">
        <f>VLOOKUP($B443,'DATA PENGUKURAN GARDU'!$A:$BS,53,0)</f>
        <v>#N/A</v>
      </c>
      <c r="AI443" s="20" t="e">
        <f>VLOOKUP($B443,'DATA PENGUKURAN GARDU'!$A:$BS,54,0)</f>
        <v>#N/A</v>
      </c>
      <c r="AJ443" s="17" t="e">
        <f>VLOOKUP($C443,'DATA PENGUKURAN GARDU'!$A:$BS,42,0)</f>
        <v>#N/A</v>
      </c>
      <c r="AK443" s="23" t="e">
        <f t="shared" si="227"/>
        <v>#N/A</v>
      </c>
      <c r="AL443" s="17" t="e">
        <f>VLOOKUP($C443,'DATA PENGUKURAN GARDU'!$A:$BS,44,0)</f>
        <v>#N/A</v>
      </c>
      <c r="AM443" s="23" t="e">
        <f t="shared" si="228"/>
        <v>#N/A</v>
      </c>
      <c r="AN443" s="17" t="e">
        <f>VLOOKUP($C443,'DATA PENGUKURAN GARDU'!$A:$BS,46,0)</f>
        <v>#N/A</v>
      </c>
      <c r="AO443" s="23" t="e">
        <f t="shared" si="229"/>
        <v>#N/A</v>
      </c>
      <c r="AP443" s="17" t="e">
        <f>VLOOKUP($C443,'DATA PENGUKURAN GARDU'!$A:$BS,46,0)</f>
        <v>#N/A</v>
      </c>
      <c r="AQ443" s="17" t="e">
        <f>VLOOKUP($C443,'DATA PENGUKURAN GARDU'!$A:$BS,53,0)</f>
        <v>#N/A</v>
      </c>
      <c r="AR443" s="17" t="e">
        <f>VLOOKUP($C443,'DATA PENGUKURAN GARDU'!$A:$BS,54,0)</f>
        <v>#N/A</v>
      </c>
      <c r="AS443" s="20" t="e">
        <f>VLOOKUP($D443,'DATA PENGUKURAN GARDU'!$A:$BS,42,0)</f>
        <v>#N/A</v>
      </c>
      <c r="AT443" s="21" t="e">
        <f t="shared" si="230"/>
        <v>#N/A</v>
      </c>
      <c r="AU443" s="20" t="e">
        <f>VLOOKUP($D443,'DATA PENGUKURAN GARDU'!$A:$BS,44,0)</f>
        <v>#N/A</v>
      </c>
      <c r="AV443" s="21" t="e">
        <f t="shared" si="231"/>
        <v>#N/A</v>
      </c>
      <c r="AW443" s="20" t="e">
        <f>VLOOKUP($D443,'DATA PENGUKURAN GARDU'!$A:$BS,46,0)</f>
        <v>#N/A</v>
      </c>
      <c r="AX443" s="21" t="e">
        <f t="shared" si="232"/>
        <v>#N/A</v>
      </c>
      <c r="AY443" s="20" t="e">
        <f>VLOOKUP($D443,'DATA PENGUKURAN GARDU'!$A:$BS,46,0)</f>
        <v>#N/A</v>
      </c>
      <c r="AZ443" s="20" t="e">
        <f>VLOOKUP($D443,'DATA PENGUKURAN GARDU'!$A:$BS,53,0)</f>
        <v>#N/A</v>
      </c>
      <c r="BA443" s="20" t="e">
        <f>VLOOKUP($D443,'DATA PENGUKURAN GARDU'!$A:$BS,54,0)</f>
        <v>#N/A</v>
      </c>
      <c r="BB443" s="17" t="e">
        <f>VLOOKUP($E443,'DATA PENGUKURAN GARDU'!$A:$BS,42,0)</f>
        <v>#N/A</v>
      </c>
      <c r="BC443" s="23" t="e">
        <f t="shared" si="233"/>
        <v>#N/A</v>
      </c>
      <c r="BD443" s="17" t="e">
        <f>VLOOKUP($E443,'DATA PENGUKURAN GARDU'!$A:$BS,44,0)</f>
        <v>#N/A</v>
      </c>
      <c r="BE443" s="23" t="e">
        <f t="shared" si="234"/>
        <v>#N/A</v>
      </c>
      <c r="BF443" s="17" t="e">
        <f>VLOOKUP($E443,'DATA PENGUKURAN GARDU'!$A:$BS,46,0)</f>
        <v>#N/A</v>
      </c>
      <c r="BG443" s="23" t="e">
        <f t="shared" si="235"/>
        <v>#N/A</v>
      </c>
      <c r="BH443" s="17" t="e">
        <f>VLOOKUP($E443,'DATA PENGUKURAN GARDU'!$A:$BS,46,0)</f>
        <v>#N/A</v>
      </c>
      <c r="BI443" s="17" t="e">
        <f>VLOOKUP($E443,'DATA PENGUKURAN GARDU'!$A:$BS,53,0)</f>
        <v>#N/A</v>
      </c>
      <c r="BJ443" s="17" t="e">
        <f>VLOOKUP($E443,'DATA PENGUKURAN GARDU'!$A:$BS,54,0)</f>
        <v>#N/A</v>
      </c>
      <c r="BK443" s="20" t="e">
        <f t="shared" si="213"/>
        <v>#N/A</v>
      </c>
      <c r="BL443" s="20" t="e">
        <f t="shared" si="214"/>
        <v>#N/A</v>
      </c>
      <c r="BM443" s="20" t="e">
        <f t="shared" si="215"/>
        <v>#N/A</v>
      </c>
      <c r="BN443" s="25" t="e">
        <f t="shared" si="216"/>
        <v>#N/A</v>
      </c>
      <c r="BO443" s="26" t="str">
        <f t="shared" si="217"/>
        <v>0</v>
      </c>
      <c r="BP443" s="21" t="e">
        <f t="shared" si="218"/>
        <v>#VALUE!</v>
      </c>
      <c r="BQ443" s="20" t="e">
        <f t="shared" si="219"/>
        <v>#N/A</v>
      </c>
      <c r="BR443" s="20" t="e">
        <v>#N/A</v>
      </c>
      <c r="BS443" s="9" t="e">
        <v>#N/A</v>
      </c>
      <c r="BT443" s="2" t="e">
        <f t="shared" si="220"/>
        <v>#VALUE!</v>
      </c>
      <c r="BU443" s="2" t="e">
        <f t="shared" si="203"/>
        <v>#N/A</v>
      </c>
      <c r="BV443" s="2" t="e">
        <f t="shared" si="204"/>
        <v>#N/A</v>
      </c>
    </row>
    <row r="444" s="2" customFormat="1" ht="22.95" customHeight="1" spans="1:74">
      <c r="A444" s="9" t="str">
        <f t="shared" si="205"/>
        <v>BB 145Induk</v>
      </c>
      <c r="B444" s="9" t="str">
        <f t="shared" si="206"/>
        <v>BB 145jurusan 1</v>
      </c>
      <c r="C444" s="9" t="str">
        <f t="shared" si="207"/>
        <v>BB 145jurusan 2</v>
      </c>
      <c r="D444" s="9" t="str">
        <f t="shared" si="208"/>
        <v>BB 145jurusan 3</v>
      </c>
      <c r="E444" s="9" t="str">
        <f t="shared" si="209"/>
        <v>BB 145jurusan 4</v>
      </c>
      <c r="F444" s="10" t="s">
        <v>437</v>
      </c>
      <c r="G444" s="10" t="s">
        <v>4</v>
      </c>
      <c r="H444" s="10" t="s">
        <v>572</v>
      </c>
      <c r="I444" s="10" t="s">
        <v>10931</v>
      </c>
      <c r="J444" s="10" t="s">
        <v>10932</v>
      </c>
      <c r="K444" s="10" t="s">
        <v>7465</v>
      </c>
      <c r="L444" s="10"/>
      <c r="M444" s="10"/>
      <c r="N444" s="14">
        <f t="shared" si="210"/>
        <v>0</v>
      </c>
      <c r="O444" s="15" t="e">
        <f t="shared" si="211"/>
        <v>#VALUE!</v>
      </c>
      <c r="P444" s="15" t="e">
        <f t="shared" si="212"/>
        <v>#VALUE!</v>
      </c>
      <c r="Q444" s="17" t="e">
        <f>VLOOKUP($A444,'DATA PENGUKURAN GARDU'!$A:$BS,42,0)</f>
        <v>#N/A</v>
      </c>
      <c r="R444" s="18" t="e">
        <f t="shared" si="221"/>
        <v>#N/A</v>
      </c>
      <c r="S444" s="17" t="e">
        <f>VLOOKUP($A444,'DATA PENGUKURAN GARDU'!$A:$BS,44,0)</f>
        <v>#N/A</v>
      </c>
      <c r="T444" s="18" t="e">
        <f t="shared" si="222"/>
        <v>#N/A</v>
      </c>
      <c r="U444" s="17" t="e">
        <f>VLOOKUP($A444,'DATA PENGUKURAN GARDU'!$A:$BS,46,0)</f>
        <v>#N/A</v>
      </c>
      <c r="V444" s="18" t="e">
        <f t="shared" si="223"/>
        <v>#N/A</v>
      </c>
      <c r="W444" s="17" t="e">
        <f>VLOOKUP($A444,'DATA PENGUKURAN GARDU'!$A:$BS,48,0)</f>
        <v>#N/A</v>
      </c>
      <c r="X444" s="17" t="e">
        <f>VLOOKUP($A444,'DATA PENGUKURAN GARDU'!$A:$BS,53,0)</f>
        <v>#N/A</v>
      </c>
      <c r="Y444" s="17" t="e">
        <f>VLOOKUP($A444,'DATA PENGUKURAN GARDU'!$A:$BS,54,0)</f>
        <v>#N/A</v>
      </c>
      <c r="Z444" s="17" t="e">
        <f>VLOOKUP($A444,'DATA PENGUKURAN GARDU'!$A:$BS,55,0)</f>
        <v>#N/A</v>
      </c>
      <c r="AA444" s="20" t="e">
        <f>VLOOKUP($B444,'DATA PENGUKURAN GARDU'!$A:$BS,42,0)</f>
        <v>#N/A</v>
      </c>
      <c r="AB444" s="21" t="e">
        <f t="shared" si="224"/>
        <v>#N/A</v>
      </c>
      <c r="AC444" s="20" t="e">
        <f>VLOOKUP($B444,'DATA PENGUKURAN GARDU'!$A:$BS,44,0)</f>
        <v>#N/A</v>
      </c>
      <c r="AD444" s="21" t="e">
        <f t="shared" si="225"/>
        <v>#N/A</v>
      </c>
      <c r="AE444" s="20" t="e">
        <f>VLOOKUP($B444,'DATA PENGUKURAN GARDU'!$A:$BS,46,0)</f>
        <v>#N/A</v>
      </c>
      <c r="AF444" s="21" t="e">
        <f t="shared" si="226"/>
        <v>#N/A</v>
      </c>
      <c r="AG444" s="20" t="e">
        <f>VLOOKUP($B444,'DATA PENGUKURAN GARDU'!$A:$BS,46,0)</f>
        <v>#N/A</v>
      </c>
      <c r="AH444" s="20" t="e">
        <f>VLOOKUP($B444,'DATA PENGUKURAN GARDU'!$A:$BS,53,0)</f>
        <v>#N/A</v>
      </c>
      <c r="AI444" s="20" t="e">
        <f>VLOOKUP($B444,'DATA PENGUKURAN GARDU'!$A:$BS,54,0)</f>
        <v>#N/A</v>
      </c>
      <c r="AJ444" s="17" t="e">
        <f>VLOOKUP($C444,'DATA PENGUKURAN GARDU'!$A:$BS,42,0)</f>
        <v>#N/A</v>
      </c>
      <c r="AK444" s="23" t="e">
        <f t="shared" si="227"/>
        <v>#N/A</v>
      </c>
      <c r="AL444" s="17" t="e">
        <f>VLOOKUP($C444,'DATA PENGUKURAN GARDU'!$A:$BS,44,0)</f>
        <v>#N/A</v>
      </c>
      <c r="AM444" s="23" t="e">
        <f t="shared" si="228"/>
        <v>#N/A</v>
      </c>
      <c r="AN444" s="17" t="e">
        <f>VLOOKUP($C444,'DATA PENGUKURAN GARDU'!$A:$BS,46,0)</f>
        <v>#N/A</v>
      </c>
      <c r="AO444" s="23" t="e">
        <f t="shared" si="229"/>
        <v>#N/A</v>
      </c>
      <c r="AP444" s="17" t="e">
        <f>VLOOKUP($C444,'DATA PENGUKURAN GARDU'!$A:$BS,46,0)</f>
        <v>#N/A</v>
      </c>
      <c r="AQ444" s="17" t="e">
        <f>VLOOKUP($C444,'DATA PENGUKURAN GARDU'!$A:$BS,53,0)</f>
        <v>#N/A</v>
      </c>
      <c r="AR444" s="17" t="e">
        <f>VLOOKUP($C444,'DATA PENGUKURAN GARDU'!$A:$BS,54,0)</f>
        <v>#N/A</v>
      </c>
      <c r="AS444" s="20" t="e">
        <f>VLOOKUP($D444,'DATA PENGUKURAN GARDU'!$A:$BS,42,0)</f>
        <v>#N/A</v>
      </c>
      <c r="AT444" s="21" t="e">
        <f t="shared" si="230"/>
        <v>#N/A</v>
      </c>
      <c r="AU444" s="20" t="e">
        <f>VLOOKUP($D444,'DATA PENGUKURAN GARDU'!$A:$BS,44,0)</f>
        <v>#N/A</v>
      </c>
      <c r="AV444" s="21" t="e">
        <f t="shared" si="231"/>
        <v>#N/A</v>
      </c>
      <c r="AW444" s="20" t="e">
        <f>VLOOKUP($D444,'DATA PENGUKURAN GARDU'!$A:$BS,46,0)</f>
        <v>#N/A</v>
      </c>
      <c r="AX444" s="21" t="e">
        <f t="shared" si="232"/>
        <v>#N/A</v>
      </c>
      <c r="AY444" s="20" t="e">
        <f>VLOOKUP($D444,'DATA PENGUKURAN GARDU'!$A:$BS,46,0)</f>
        <v>#N/A</v>
      </c>
      <c r="AZ444" s="20" t="e">
        <f>VLOOKUP($D444,'DATA PENGUKURAN GARDU'!$A:$BS,53,0)</f>
        <v>#N/A</v>
      </c>
      <c r="BA444" s="20" t="e">
        <f>VLOOKUP($D444,'DATA PENGUKURAN GARDU'!$A:$BS,54,0)</f>
        <v>#N/A</v>
      </c>
      <c r="BB444" s="17" t="e">
        <f>VLOOKUP($E444,'DATA PENGUKURAN GARDU'!$A:$BS,42,0)</f>
        <v>#N/A</v>
      </c>
      <c r="BC444" s="23" t="e">
        <f t="shared" si="233"/>
        <v>#N/A</v>
      </c>
      <c r="BD444" s="17" t="e">
        <f>VLOOKUP($E444,'DATA PENGUKURAN GARDU'!$A:$BS,44,0)</f>
        <v>#N/A</v>
      </c>
      <c r="BE444" s="23" t="e">
        <f t="shared" si="234"/>
        <v>#N/A</v>
      </c>
      <c r="BF444" s="17" t="e">
        <f>VLOOKUP($E444,'DATA PENGUKURAN GARDU'!$A:$BS,46,0)</f>
        <v>#N/A</v>
      </c>
      <c r="BG444" s="23" t="e">
        <f t="shared" si="235"/>
        <v>#N/A</v>
      </c>
      <c r="BH444" s="17" t="e">
        <f>VLOOKUP($E444,'DATA PENGUKURAN GARDU'!$A:$BS,46,0)</f>
        <v>#N/A</v>
      </c>
      <c r="BI444" s="17" t="e">
        <f>VLOOKUP($E444,'DATA PENGUKURAN GARDU'!$A:$BS,53,0)</f>
        <v>#N/A</v>
      </c>
      <c r="BJ444" s="17" t="e">
        <f>VLOOKUP($E444,'DATA PENGUKURAN GARDU'!$A:$BS,54,0)</f>
        <v>#N/A</v>
      </c>
      <c r="BK444" s="20" t="e">
        <f t="shared" si="213"/>
        <v>#N/A</v>
      </c>
      <c r="BL444" s="20" t="e">
        <f t="shared" si="214"/>
        <v>#N/A</v>
      </c>
      <c r="BM444" s="20" t="e">
        <f t="shared" si="215"/>
        <v>#N/A</v>
      </c>
      <c r="BN444" s="25" t="e">
        <f t="shared" si="216"/>
        <v>#N/A</v>
      </c>
      <c r="BO444" s="26" t="str">
        <f t="shared" si="217"/>
        <v>0</v>
      </c>
      <c r="BP444" s="21" t="e">
        <f t="shared" si="218"/>
        <v>#VALUE!</v>
      </c>
      <c r="BQ444" s="20" t="e">
        <f t="shared" si="219"/>
        <v>#N/A</v>
      </c>
      <c r="BR444" s="20" t="e">
        <v>#N/A</v>
      </c>
      <c r="BS444" s="9" t="e">
        <v>#N/A</v>
      </c>
      <c r="BT444" s="2" t="e">
        <f t="shared" si="220"/>
        <v>#VALUE!</v>
      </c>
      <c r="BU444" s="2" t="e">
        <f t="shared" si="203"/>
        <v>#N/A</v>
      </c>
      <c r="BV444" s="2" t="e">
        <f t="shared" si="204"/>
        <v>#N/A</v>
      </c>
    </row>
    <row r="445" s="2" customFormat="1" ht="22.95" customHeight="1" spans="1:74">
      <c r="A445" s="9" t="str">
        <f t="shared" si="205"/>
        <v>BB 152Induk</v>
      </c>
      <c r="B445" s="9" t="str">
        <f t="shared" si="206"/>
        <v>BB 152jurusan 1</v>
      </c>
      <c r="C445" s="9" t="str">
        <f t="shared" si="207"/>
        <v>BB 152jurusan 2</v>
      </c>
      <c r="D445" s="9" t="str">
        <f t="shared" si="208"/>
        <v>BB 152jurusan 3</v>
      </c>
      <c r="E445" s="9" t="str">
        <f t="shared" si="209"/>
        <v>BB 152jurusan 4</v>
      </c>
      <c r="F445" s="10" t="s">
        <v>573</v>
      </c>
      <c r="G445" s="10" t="s">
        <v>4</v>
      </c>
      <c r="H445" s="10" t="s">
        <v>574</v>
      </c>
      <c r="I445" s="10" t="s">
        <v>10933</v>
      </c>
      <c r="J445" s="10" t="s">
        <v>10934</v>
      </c>
      <c r="K445" s="10" t="s">
        <v>7465</v>
      </c>
      <c r="L445" s="10"/>
      <c r="M445" s="10"/>
      <c r="N445" s="14">
        <f t="shared" si="210"/>
        <v>0</v>
      </c>
      <c r="O445" s="15" t="e">
        <f t="shared" si="211"/>
        <v>#VALUE!</v>
      </c>
      <c r="P445" s="15" t="e">
        <f t="shared" si="212"/>
        <v>#VALUE!</v>
      </c>
      <c r="Q445" s="17" t="e">
        <f>VLOOKUP($A445,'DATA PENGUKURAN GARDU'!$A:$BS,42,0)</f>
        <v>#N/A</v>
      </c>
      <c r="R445" s="18" t="e">
        <f t="shared" si="221"/>
        <v>#N/A</v>
      </c>
      <c r="S445" s="17" t="e">
        <f>VLOOKUP($A445,'DATA PENGUKURAN GARDU'!$A:$BS,44,0)</f>
        <v>#N/A</v>
      </c>
      <c r="T445" s="18" t="e">
        <f t="shared" si="222"/>
        <v>#N/A</v>
      </c>
      <c r="U445" s="17" t="e">
        <f>VLOOKUP($A445,'DATA PENGUKURAN GARDU'!$A:$BS,46,0)</f>
        <v>#N/A</v>
      </c>
      <c r="V445" s="18" t="e">
        <f t="shared" si="223"/>
        <v>#N/A</v>
      </c>
      <c r="W445" s="17" t="e">
        <f>VLOOKUP($A445,'DATA PENGUKURAN GARDU'!$A:$BS,48,0)</f>
        <v>#N/A</v>
      </c>
      <c r="X445" s="17" t="e">
        <f>VLOOKUP($A445,'DATA PENGUKURAN GARDU'!$A:$BS,53,0)</f>
        <v>#N/A</v>
      </c>
      <c r="Y445" s="17" t="e">
        <f>VLOOKUP($A445,'DATA PENGUKURAN GARDU'!$A:$BS,54,0)</f>
        <v>#N/A</v>
      </c>
      <c r="Z445" s="17" t="e">
        <f>VLOOKUP($A445,'DATA PENGUKURAN GARDU'!$A:$BS,55,0)</f>
        <v>#N/A</v>
      </c>
      <c r="AA445" s="20" t="e">
        <f>VLOOKUP($B445,'DATA PENGUKURAN GARDU'!$A:$BS,42,0)</f>
        <v>#N/A</v>
      </c>
      <c r="AB445" s="21" t="e">
        <f t="shared" si="224"/>
        <v>#N/A</v>
      </c>
      <c r="AC445" s="20" t="e">
        <f>VLOOKUP($B445,'DATA PENGUKURAN GARDU'!$A:$BS,44,0)</f>
        <v>#N/A</v>
      </c>
      <c r="AD445" s="21" t="e">
        <f t="shared" si="225"/>
        <v>#N/A</v>
      </c>
      <c r="AE445" s="20" t="e">
        <f>VLOOKUP($B445,'DATA PENGUKURAN GARDU'!$A:$BS,46,0)</f>
        <v>#N/A</v>
      </c>
      <c r="AF445" s="21" t="e">
        <f t="shared" si="226"/>
        <v>#N/A</v>
      </c>
      <c r="AG445" s="20" t="e">
        <f>VLOOKUP($B445,'DATA PENGUKURAN GARDU'!$A:$BS,46,0)</f>
        <v>#N/A</v>
      </c>
      <c r="AH445" s="20" t="e">
        <f>VLOOKUP($B445,'DATA PENGUKURAN GARDU'!$A:$BS,53,0)</f>
        <v>#N/A</v>
      </c>
      <c r="AI445" s="20" t="e">
        <f>VLOOKUP($B445,'DATA PENGUKURAN GARDU'!$A:$BS,54,0)</f>
        <v>#N/A</v>
      </c>
      <c r="AJ445" s="17" t="e">
        <f>VLOOKUP($C445,'DATA PENGUKURAN GARDU'!$A:$BS,42,0)</f>
        <v>#N/A</v>
      </c>
      <c r="AK445" s="23" t="e">
        <f t="shared" si="227"/>
        <v>#N/A</v>
      </c>
      <c r="AL445" s="17" t="e">
        <f>VLOOKUP($C445,'DATA PENGUKURAN GARDU'!$A:$BS,44,0)</f>
        <v>#N/A</v>
      </c>
      <c r="AM445" s="23" t="e">
        <f t="shared" si="228"/>
        <v>#N/A</v>
      </c>
      <c r="AN445" s="17" t="e">
        <f>VLOOKUP($C445,'DATA PENGUKURAN GARDU'!$A:$BS,46,0)</f>
        <v>#N/A</v>
      </c>
      <c r="AO445" s="23" t="e">
        <f t="shared" si="229"/>
        <v>#N/A</v>
      </c>
      <c r="AP445" s="17" t="e">
        <f>VLOOKUP($C445,'DATA PENGUKURAN GARDU'!$A:$BS,46,0)</f>
        <v>#N/A</v>
      </c>
      <c r="AQ445" s="17" t="e">
        <f>VLOOKUP($C445,'DATA PENGUKURAN GARDU'!$A:$BS,53,0)</f>
        <v>#N/A</v>
      </c>
      <c r="AR445" s="17" t="e">
        <f>VLOOKUP($C445,'DATA PENGUKURAN GARDU'!$A:$BS,54,0)</f>
        <v>#N/A</v>
      </c>
      <c r="AS445" s="20" t="e">
        <f>VLOOKUP($D445,'DATA PENGUKURAN GARDU'!$A:$BS,42,0)</f>
        <v>#N/A</v>
      </c>
      <c r="AT445" s="21" t="e">
        <f t="shared" si="230"/>
        <v>#N/A</v>
      </c>
      <c r="AU445" s="20" t="e">
        <f>VLOOKUP($D445,'DATA PENGUKURAN GARDU'!$A:$BS,44,0)</f>
        <v>#N/A</v>
      </c>
      <c r="AV445" s="21" t="e">
        <f t="shared" si="231"/>
        <v>#N/A</v>
      </c>
      <c r="AW445" s="20" t="e">
        <f>VLOOKUP($D445,'DATA PENGUKURAN GARDU'!$A:$BS,46,0)</f>
        <v>#N/A</v>
      </c>
      <c r="AX445" s="21" t="e">
        <f t="shared" si="232"/>
        <v>#N/A</v>
      </c>
      <c r="AY445" s="20" t="e">
        <f>VLOOKUP($D445,'DATA PENGUKURAN GARDU'!$A:$BS,46,0)</f>
        <v>#N/A</v>
      </c>
      <c r="AZ445" s="20" t="e">
        <f>VLOOKUP($D445,'DATA PENGUKURAN GARDU'!$A:$BS,53,0)</f>
        <v>#N/A</v>
      </c>
      <c r="BA445" s="20" t="e">
        <f>VLOOKUP($D445,'DATA PENGUKURAN GARDU'!$A:$BS,54,0)</f>
        <v>#N/A</v>
      </c>
      <c r="BB445" s="17" t="e">
        <f>VLOOKUP($E445,'DATA PENGUKURAN GARDU'!$A:$BS,42,0)</f>
        <v>#N/A</v>
      </c>
      <c r="BC445" s="23" t="e">
        <f t="shared" si="233"/>
        <v>#N/A</v>
      </c>
      <c r="BD445" s="17" t="e">
        <f>VLOOKUP($E445,'DATA PENGUKURAN GARDU'!$A:$BS,44,0)</f>
        <v>#N/A</v>
      </c>
      <c r="BE445" s="23" t="e">
        <f t="shared" si="234"/>
        <v>#N/A</v>
      </c>
      <c r="BF445" s="17" t="e">
        <f>VLOOKUP($E445,'DATA PENGUKURAN GARDU'!$A:$BS,46,0)</f>
        <v>#N/A</v>
      </c>
      <c r="BG445" s="23" t="e">
        <f t="shared" si="235"/>
        <v>#N/A</v>
      </c>
      <c r="BH445" s="17" t="e">
        <f>VLOOKUP($E445,'DATA PENGUKURAN GARDU'!$A:$BS,46,0)</f>
        <v>#N/A</v>
      </c>
      <c r="BI445" s="17" t="e">
        <f>VLOOKUP($E445,'DATA PENGUKURAN GARDU'!$A:$BS,53,0)</f>
        <v>#N/A</v>
      </c>
      <c r="BJ445" s="17" t="e">
        <f>VLOOKUP($E445,'DATA PENGUKURAN GARDU'!$A:$BS,54,0)</f>
        <v>#N/A</v>
      </c>
      <c r="BK445" s="20" t="e">
        <f t="shared" si="213"/>
        <v>#N/A</v>
      </c>
      <c r="BL445" s="20" t="e">
        <f t="shared" si="214"/>
        <v>#N/A</v>
      </c>
      <c r="BM445" s="20" t="e">
        <f t="shared" si="215"/>
        <v>#N/A</v>
      </c>
      <c r="BN445" s="25" t="e">
        <f t="shared" si="216"/>
        <v>#N/A</v>
      </c>
      <c r="BO445" s="26" t="str">
        <f t="shared" si="217"/>
        <v>0</v>
      </c>
      <c r="BP445" s="21" t="e">
        <f t="shared" si="218"/>
        <v>#VALUE!</v>
      </c>
      <c r="BQ445" s="20" t="e">
        <f t="shared" si="219"/>
        <v>#N/A</v>
      </c>
      <c r="BR445" s="20" t="e">
        <v>#N/A</v>
      </c>
      <c r="BS445" s="9" t="e">
        <v>#N/A</v>
      </c>
      <c r="BT445" s="2" t="e">
        <f t="shared" si="220"/>
        <v>#VALUE!</v>
      </c>
      <c r="BU445" s="2" t="e">
        <f t="shared" si="203"/>
        <v>#N/A</v>
      </c>
      <c r="BV445" s="2" t="e">
        <f t="shared" si="204"/>
        <v>#N/A</v>
      </c>
    </row>
    <row r="446" s="2" customFormat="1" ht="22.95" customHeight="1" spans="1:74">
      <c r="A446" s="9" t="str">
        <f t="shared" si="205"/>
        <v>BB 153.1Induk</v>
      </c>
      <c r="B446" s="9" t="str">
        <f t="shared" si="206"/>
        <v>BB 153.1jurusan 1</v>
      </c>
      <c r="C446" s="9" t="str">
        <f t="shared" si="207"/>
        <v>BB 153.1jurusan 2</v>
      </c>
      <c r="D446" s="9" t="str">
        <f t="shared" si="208"/>
        <v>BB 153.1jurusan 3</v>
      </c>
      <c r="E446" s="9" t="str">
        <f t="shared" si="209"/>
        <v>BB 153.1jurusan 4</v>
      </c>
      <c r="F446" s="10" t="s">
        <v>575</v>
      </c>
      <c r="G446" s="10" t="s">
        <v>4</v>
      </c>
      <c r="H446" s="10" t="s">
        <v>576</v>
      </c>
      <c r="I446" s="10" t="s">
        <v>10935</v>
      </c>
      <c r="J446" s="10" t="s">
        <v>10936</v>
      </c>
      <c r="K446" s="10" t="s">
        <v>7465</v>
      </c>
      <c r="L446" s="10"/>
      <c r="M446" s="10"/>
      <c r="N446" s="14">
        <f t="shared" si="210"/>
        <v>0</v>
      </c>
      <c r="O446" s="15" t="e">
        <f t="shared" si="211"/>
        <v>#VALUE!</v>
      </c>
      <c r="P446" s="15" t="e">
        <f t="shared" si="212"/>
        <v>#VALUE!</v>
      </c>
      <c r="Q446" s="17" t="e">
        <f>VLOOKUP($A446,'DATA PENGUKURAN GARDU'!$A:$BS,42,0)</f>
        <v>#N/A</v>
      </c>
      <c r="R446" s="18" t="e">
        <f t="shared" si="221"/>
        <v>#N/A</v>
      </c>
      <c r="S446" s="17" t="e">
        <f>VLOOKUP($A446,'DATA PENGUKURAN GARDU'!$A:$BS,44,0)</f>
        <v>#N/A</v>
      </c>
      <c r="T446" s="18" t="e">
        <f t="shared" si="222"/>
        <v>#N/A</v>
      </c>
      <c r="U446" s="17" t="e">
        <f>VLOOKUP($A446,'DATA PENGUKURAN GARDU'!$A:$BS,46,0)</f>
        <v>#N/A</v>
      </c>
      <c r="V446" s="18" t="e">
        <f t="shared" si="223"/>
        <v>#N/A</v>
      </c>
      <c r="W446" s="17" t="e">
        <f>VLOOKUP($A446,'DATA PENGUKURAN GARDU'!$A:$BS,48,0)</f>
        <v>#N/A</v>
      </c>
      <c r="X446" s="17" t="e">
        <f>VLOOKUP($A446,'DATA PENGUKURAN GARDU'!$A:$BS,53,0)</f>
        <v>#N/A</v>
      </c>
      <c r="Y446" s="17" t="e">
        <f>VLOOKUP($A446,'DATA PENGUKURAN GARDU'!$A:$BS,54,0)</f>
        <v>#N/A</v>
      </c>
      <c r="Z446" s="17" t="e">
        <f>VLOOKUP($A446,'DATA PENGUKURAN GARDU'!$A:$BS,55,0)</f>
        <v>#N/A</v>
      </c>
      <c r="AA446" s="20" t="e">
        <f>VLOOKUP($B446,'DATA PENGUKURAN GARDU'!$A:$BS,42,0)</f>
        <v>#N/A</v>
      </c>
      <c r="AB446" s="21" t="e">
        <f t="shared" si="224"/>
        <v>#N/A</v>
      </c>
      <c r="AC446" s="20" t="e">
        <f>VLOOKUP($B446,'DATA PENGUKURAN GARDU'!$A:$BS,44,0)</f>
        <v>#N/A</v>
      </c>
      <c r="AD446" s="21" t="e">
        <f t="shared" si="225"/>
        <v>#N/A</v>
      </c>
      <c r="AE446" s="20" t="e">
        <f>VLOOKUP($B446,'DATA PENGUKURAN GARDU'!$A:$BS,46,0)</f>
        <v>#N/A</v>
      </c>
      <c r="AF446" s="21" t="e">
        <f t="shared" si="226"/>
        <v>#N/A</v>
      </c>
      <c r="AG446" s="20" t="e">
        <f>VLOOKUP($B446,'DATA PENGUKURAN GARDU'!$A:$BS,46,0)</f>
        <v>#N/A</v>
      </c>
      <c r="AH446" s="20" t="e">
        <f>VLOOKUP($B446,'DATA PENGUKURAN GARDU'!$A:$BS,53,0)</f>
        <v>#N/A</v>
      </c>
      <c r="AI446" s="20" t="e">
        <f>VLOOKUP($B446,'DATA PENGUKURAN GARDU'!$A:$BS,54,0)</f>
        <v>#N/A</v>
      </c>
      <c r="AJ446" s="17" t="e">
        <f>VLOOKUP($C446,'DATA PENGUKURAN GARDU'!$A:$BS,42,0)</f>
        <v>#N/A</v>
      </c>
      <c r="AK446" s="23" t="e">
        <f t="shared" si="227"/>
        <v>#N/A</v>
      </c>
      <c r="AL446" s="17" t="e">
        <f>VLOOKUP($C446,'DATA PENGUKURAN GARDU'!$A:$BS,44,0)</f>
        <v>#N/A</v>
      </c>
      <c r="AM446" s="23" t="e">
        <f t="shared" si="228"/>
        <v>#N/A</v>
      </c>
      <c r="AN446" s="17" t="e">
        <f>VLOOKUP($C446,'DATA PENGUKURAN GARDU'!$A:$BS,46,0)</f>
        <v>#N/A</v>
      </c>
      <c r="AO446" s="23" t="e">
        <f t="shared" si="229"/>
        <v>#N/A</v>
      </c>
      <c r="AP446" s="17" t="e">
        <f>VLOOKUP($C446,'DATA PENGUKURAN GARDU'!$A:$BS,46,0)</f>
        <v>#N/A</v>
      </c>
      <c r="AQ446" s="17" t="e">
        <f>VLOOKUP($C446,'DATA PENGUKURAN GARDU'!$A:$BS,53,0)</f>
        <v>#N/A</v>
      </c>
      <c r="AR446" s="17" t="e">
        <f>VLOOKUP($C446,'DATA PENGUKURAN GARDU'!$A:$BS,54,0)</f>
        <v>#N/A</v>
      </c>
      <c r="AS446" s="20" t="e">
        <f>VLOOKUP($D446,'DATA PENGUKURAN GARDU'!$A:$BS,42,0)</f>
        <v>#N/A</v>
      </c>
      <c r="AT446" s="21" t="e">
        <f t="shared" si="230"/>
        <v>#N/A</v>
      </c>
      <c r="AU446" s="20" t="e">
        <f>VLOOKUP($D446,'DATA PENGUKURAN GARDU'!$A:$BS,44,0)</f>
        <v>#N/A</v>
      </c>
      <c r="AV446" s="21" t="e">
        <f t="shared" si="231"/>
        <v>#N/A</v>
      </c>
      <c r="AW446" s="20" t="e">
        <f>VLOOKUP($D446,'DATA PENGUKURAN GARDU'!$A:$BS,46,0)</f>
        <v>#N/A</v>
      </c>
      <c r="AX446" s="21" t="e">
        <f t="shared" si="232"/>
        <v>#N/A</v>
      </c>
      <c r="AY446" s="20" t="e">
        <f>VLOOKUP($D446,'DATA PENGUKURAN GARDU'!$A:$BS,46,0)</f>
        <v>#N/A</v>
      </c>
      <c r="AZ446" s="20" t="e">
        <f>VLOOKUP($D446,'DATA PENGUKURAN GARDU'!$A:$BS,53,0)</f>
        <v>#N/A</v>
      </c>
      <c r="BA446" s="20" t="e">
        <f>VLOOKUP($D446,'DATA PENGUKURAN GARDU'!$A:$BS,54,0)</f>
        <v>#N/A</v>
      </c>
      <c r="BB446" s="17" t="e">
        <f>VLOOKUP($E446,'DATA PENGUKURAN GARDU'!$A:$BS,42,0)</f>
        <v>#N/A</v>
      </c>
      <c r="BC446" s="23" t="e">
        <f t="shared" si="233"/>
        <v>#N/A</v>
      </c>
      <c r="BD446" s="17" t="e">
        <f>VLOOKUP($E446,'DATA PENGUKURAN GARDU'!$A:$BS,44,0)</f>
        <v>#N/A</v>
      </c>
      <c r="BE446" s="23" t="e">
        <f t="shared" si="234"/>
        <v>#N/A</v>
      </c>
      <c r="BF446" s="17" t="e">
        <f>VLOOKUP($E446,'DATA PENGUKURAN GARDU'!$A:$BS,46,0)</f>
        <v>#N/A</v>
      </c>
      <c r="BG446" s="23" t="e">
        <f t="shared" si="235"/>
        <v>#N/A</v>
      </c>
      <c r="BH446" s="17" t="e">
        <f>VLOOKUP($E446,'DATA PENGUKURAN GARDU'!$A:$BS,46,0)</f>
        <v>#N/A</v>
      </c>
      <c r="BI446" s="17" t="e">
        <f>VLOOKUP($E446,'DATA PENGUKURAN GARDU'!$A:$BS,53,0)</f>
        <v>#N/A</v>
      </c>
      <c r="BJ446" s="17" t="e">
        <f>VLOOKUP($E446,'DATA PENGUKURAN GARDU'!$A:$BS,54,0)</f>
        <v>#N/A</v>
      </c>
      <c r="BK446" s="20" t="e">
        <f t="shared" si="213"/>
        <v>#N/A</v>
      </c>
      <c r="BL446" s="20" t="e">
        <f t="shared" si="214"/>
        <v>#N/A</v>
      </c>
      <c r="BM446" s="20" t="e">
        <f t="shared" si="215"/>
        <v>#N/A</v>
      </c>
      <c r="BN446" s="25" t="e">
        <f t="shared" si="216"/>
        <v>#N/A</v>
      </c>
      <c r="BO446" s="26" t="str">
        <f t="shared" si="217"/>
        <v>0</v>
      </c>
      <c r="BP446" s="21" t="e">
        <f t="shared" si="218"/>
        <v>#VALUE!</v>
      </c>
      <c r="BQ446" s="20" t="e">
        <f t="shared" si="219"/>
        <v>#N/A</v>
      </c>
      <c r="BR446" s="20" t="e">
        <v>#N/A</v>
      </c>
      <c r="BS446" s="9" t="e">
        <v>#N/A</v>
      </c>
      <c r="BT446" s="2" t="e">
        <f t="shared" si="220"/>
        <v>#VALUE!</v>
      </c>
      <c r="BU446" s="2" t="e">
        <f t="shared" si="203"/>
        <v>#N/A</v>
      </c>
      <c r="BV446" s="2" t="e">
        <f t="shared" si="204"/>
        <v>#N/A</v>
      </c>
    </row>
    <row r="447" s="2" customFormat="1" ht="22.95" customHeight="1" spans="1:74">
      <c r="A447" s="9" t="str">
        <f t="shared" si="205"/>
        <v>BB 158Induk</v>
      </c>
      <c r="B447" s="9" t="str">
        <f t="shared" si="206"/>
        <v>BB 158jurusan 1</v>
      </c>
      <c r="C447" s="9" t="str">
        <f t="shared" si="207"/>
        <v>BB 158jurusan 2</v>
      </c>
      <c r="D447" s="9" t="str">
        <f t="shared" si="208"/>
        <v>BB 158jurusan 3</v>
      </c>
      <c r="E447" s="9" t="str">
        <f t="shared" si="209"/>
        <v>BB 158jurusan 4</v>
      </c>
      <c r="F447" s="10" t="s">
        <v>514</v>
      </c>
      <c r="G447" s="10" t="s">
        <v>4</v>
      </c>
      <c r="H447" s="10" t="s">
        <v>577</v>
      </c>
      <c r="I447" s="10" t="s">
        <v>10937</v>
      </c>
      <c r="J447" s="10" t="s">
        <v>10938</v>
      </c>
      <c r="K447" s="10" t="s">
        <v>7465</v>
      </c>
      <c r="L447" s="10"/>
      <c r="M447" s="10"/>
      <c r="N447" s="14">
        <f t="shared" si="210"/>
        <v>0</v>
      </c>
      <c r="O447" s="15" t="e">
        <f t="shared" si="211"/>
        <v>#VALUE!</v>
      </c>
      <c r="P447" s="15" t="e">
        <f t="shared" si="212"/>
        <v>#VALUE!</v>
      </c>
      <c r="Q447" s="17" t="e">
        <f>VLOOKUP($A447,'DATA PENGUKURAN GARDU'!$A:$BS,42,0)</f>
        <v>#N/A</v>
      </c>
      <c r="R447" s="18" t="e">
        <f t="shared" si="221"/>
        <v>#N/A</v>
      </c>
      <c r="S447" s="17" t="e">
        <f>VLOOKUP($A447,'DATA PENGUKURAN GARDU'!$A:$BS,44,0)</f>
        <v>#N/A</v>
      </c>
      <c r="T447" s="18" t="e">
        <f t="shared" si="222"/>
        <v>#N/A</v>
      </c>
      <c r="U447" s="17" t="e">
        <f>VLOOKUP($A447,'DATA PENGUKURAN GARDU'!$A:$BS,46,0)</f>
        <v>#N/A</v>
      </c>
      <c r="V447" s="18" t="e">
        <f t="shared" si="223"/>
        <v>#N/A</v>
      </c>
      <c r="W447" s="17" t="e">
        <f>VLOOKUP($A447,'DATA PENGUKURAN GARDU'!$A:$BS,48,0)</f>
        <v>#N/A</v>
      </c>
      <c r="X447" s="17" t="e">
        <f>VLOOKUP($A447,'DATA PENGUKURAN GARDU'!$A:$BS,53,0)</f>
        <v>#N/A</v>
      </c>
      <c r="Y447" s="17" t="e">
        <f>VLOOKUP($A447,'DATA PENGUKURAN GARDU'!$A:$BS,54,0)</f>
        <v>#N/A</v>
      </c>
      <c r="Z447" s="17" t="e">
        <f>VLOOKUP($A447,'DATA PENGUKURAN GARDU'!$A:$BS,55,0)</f>
        <v>#N/A</v>
      </c>
      <c r="AA447" s="20" t="e">
        <f>VLOOKUP($B447,'DATA PENGUKURAN GARDU'!$A:$BS,42,0)</f>
        <v>#N/A</v>
      </c>
      <c r="AB447" s="21" t="e">
        <f t="shared" si="224"/>
        <v>#N/A</v>
      </c>
      <c r="AC447" s="20" t="e">
        <f>VLOOKUP($B447,'DATA PENGUKURAN GARDU'!$A:$BS,44,0)</f>
        <v>#N/A</v>
      </c>
      <c r="AD447" s="21" t="e">
        <f t="shared" si="225"/>
        <v>#N/A</v>
      </c>
      <c r="AE447" s="20" t="e">
        <f>VLOOKUP($B447,'DATA PENGUKURAN GARDU'!$A:$BS,46,0)</f>
        <v>#N/A</v>
      </c>
      <c r="AF447" s="21" t="e">
        <f t="shared" si="226"/>
        <v>#N/A</v>
      </c>
      <c r="AG447" s="20" t="e">
        <f>VLOOKUP($B447,'DATA PENGUKURAN GARDU'!$A:$BS,46,0)</f>
        <v>#N/A</v>
      </c>
      <c r="AH447" s="20" t="e">
        <f>VLOOKUP($B447,'DATA PENGUKURAN GARDU'!$A:$BS,53,0)</f>
        <v>#N/A</v>
      </c>
      <c r="AI447" s="20" t="e">
        <f>VLOOKUP($B447,'DATA PENGUKURAN GARDU'!$A:$BS,54,0)</f>
        <v>#N/A</v>
      </c>
      <c r="AJ447" s="17" t="e">
        <f>VLOOKUP($C447,'DATA PENGUKURAN GARDU'!$A:$BS,42,0)</f>
        <v>#N/A</v>
      </c>
      <c r="AK447" s="23" t="e">
        <f t="shared" si="227"/>
        <v>#N/A</v>
      </c>
      <c r="AL447" s="17" t="e">
        <f>VLOOKUP($C447,'DATA PENGUKURAN GARDU'!$A:$BS,44,0)</f>
        <v>#N/A</v>
      </c>
      <c r="AM447" s="23" t="e">
        <f t="shared" si="228"/>
        <v>#N/A</v>
      </c>
      <c r="AN447" s="17" t="e">
        <f>VLOOKUP($C447,'DATA PENGUKURAN GARDU'!$A:$BS,46,0)</f>
        <v>#N/A</v>
      </c>
      <c r="AO447" s="23" t="e">
        <f t="shared" si="229"/>
        <v>#N/A</v>
      </c>
      <c r="AP447" s="17" t="e">
        <f>VLOOKUP($C447,'DATA PENGUKURAN GARDU'!$A:$BS,46,0)</f>
        <v>#N/A</v>
      </c>
      <c r="AQ447" s="17" t="e">
        <f>VLOOKUP($C447,'DATA PENGUKURAN GARDU'!$A:$BS,53,0)</f>
        <v>#N/A</v>
      </c>
      <c r="AR447" s="17" t="e">
        <f>VLOOKUP($C447,'DATA PENGUKURAN GARDU'!$A:$BS,54,0)</f>
        <v>#N/A</v>
      </c>
      <c r="AS447" s="20" t="e">
        <f>VLOOKUP($D447,'DATA PENGUKURAN GARDU'!$A:$BS,42,0)</f>
        <v>#N/A</v>
      </c>
      <c r="AT447" s="21" t="e">
        <f t="shared" si="230"/>
        <v>#N/A</v>
      </c>
      <c r="AU447" s="20" t="e">
        <f>VLOOKUP($D447,'DATA PENGUKURAN GARDU'!$A:$BS,44,0)</f>
        <v>#N/A</v>
      </c>
      <c r="AV447" s="21" t="e">
        <f t="shared" si="231"/>
        <v>#N/A</v>
      </c>
      <c r="AW447" s="20" t="e">
        <f>VLOOKUP($D447,'DATA PENGUKURAN GARDU'!$A:$BS,46,0)</f>
        <v>#N/A</v>
      </c>
      <c r="AX447" s="21" t="e">
        <f t="shared" si="232"/>
        <v>#N/A</v>
      </c>
      <c r="AY447" s="20" t="e">
        <f>VLOOKUP($D447,'DATA PENGUKURAN GARDU'!$A:$BS,46,0)</f>
        <v>#N/A</v>
      </c>
      <c r="AZ447" s="20" t="e">
        <f>VLOOKUP($D447,'DATA PENGUKURAN GARDU'!$A:$BS,53,0)</f>
        <v>#N/A</v>
      </c>
      <c r="BA447" s="20" t="e">
        <f>VLOOKUP($D447,'DATA PENGUKURAN GARDU'!$A:$BS,54,0)</f>
        <v>#N/A</v>
      </c>
      <c r="BB447" s="17" t="e">
        <f>VLOOKUP($E447,'DATA PENGUKURAN GARDU'!$A:$BS,42,0)</f>
        <v>#N/A</v>
      </c>
      <c r="BC447" s="23" t="e">
        <f t="shared" si="233"/>
        <v>#N/A</v>
      </c>
      <c r="BD447" s="17" t="e">
        <f>VLOOKUP($E447,'DATA PENGUKURAN GARDU'!$A:$BS,44,0)</f>
        <v>#N/A</v>
      </c>
      <c r="BE447" s="23" t="e">
        <f t="shared" si="234"/>
        <v>#N/A</v>
      </c>
      <c r="BF447" s="17" t="e">
        <f>VLOOKUP($E447,'DATA PENGUKURAN GARDU'!$A:$BS,46,0)</f>
        <v>#N/A</v>
      </c>
      <c r="BG447" s="23" t="e">
        <f t="shared" si="235"/>
        <v>#N/A</v>
      </c>
      <c r="BH447" s="17" t="e">
        <f>VLOOKUP($E447,'DATA PENGUKURAN GARDU'!$A:$BS,46,0)</f>
        <v>#N/A</v>
      </c>
      <c r="BI447" s="17" t="e">
        <f>VLOOKUP($E447,'DATA PENGUKURAN GARDU'!$A:$BS,53,0)</f>
        <v>#N/A</v>
      </c>
      <c r="BJ447" s="17" t="e">
        <f>VLOOKUP($E447,'DATA PENGUKURAN GARDU'!$A:$BS,54,0)</f>
        <v>#N/A</v>
      </c>
      <c r="BK447" s="20" t="e">
        <f t="shared" si="213"/>
        <v>#N/A</v>
      </c>
      <c r="BL447" s="20" t="e">
        <f t="shared" si="214"/>
        <v>#N/A</v>
      </c>
      <c r="BM447" s="20" t="e">
        <f t="shared" si="215"/>
        <v>#N/A</v>
      </c>
      <c r="BN447" s="25" t="e">
        <f t="shared" si="216"/>
        <v>#N/A</v>
      </c>
      <c r="BO447" s="26" t="str">
        <f t="shared" si="217"/>
        <v>0</v>
      </c>
      <c r="BP447" s="21" t="e">
        <f t="shared" si="218"/>
        <v>#VALUE!</v>
      </c>
      <c r="BQ447" s="20" t="e">
        <f t="shared" si="219"/>
        <v>#N/A</v>
      </c>
      <c r="BR447" s="20" t="e">
        <v>#N/A</v>
      </c>
      <c r="BS447" s="9" t="e">
        <v>#N/A</v>
      </c>
      <c r="BT447" s="2" t="e">
        <f t="shared" si="220"/>
        <v>#VALUE!</v>
      </c>
      <c r="BU447" s="2" t="e">
        <f t="shared" si="203"/>
        <v>#N/A</v>
      </c>
      <c r="BV447" s="2" t="e">
        <f t="shared" si="204"/>
        <v>#N/A</v>
      </c>
    </row>
    <row r="448" s="2" customFormat="1" ht="22.95" customHeight="1" spans="1:74">
      <c r="A448" s="9" t="str">
        <f t="shared" si="205"/>
        <v>L-054Induk</v>
      </c>
      <c r="B448" s="9" t="str">
        <f t="shared" si="206"/>
        <v>L-054jurusan 1</v>
      </c>
      <c r="C448" s="9" t="str">
        <f t="shared" si="207"/>
        <v>L-054jurusan 2</v>
      </c>
      <c r="D448" s="9" t="str">
        <f t="shared" si="208"/>
        <v>L-054jurusan 3</v>
      </c>
      <c r="E448" s="9" t="str">
        <f t="shared" si="209"/>
        <v>L-054jurusan 4</v>
      </c>
      <c r="F448" s="10" t="s">
        <v>489</v>
      </c>
      <c r="G448" s="10" t="s">
        <v>22</v>
      </c>
      <c r="H448" s="10" t="s">
        <v>578</v>
      </c>
      <c r="I448" s="10" t="s">
        <v>10939</v>
      </c>
      <c r="J448" s="10" t="s">
        <v>10940</v>
      </c>
      <c r="K448" s="10" t="s">
        <v>7465</v>
      </c>
      <c r="L448" s="10"/>
      <c r="M448" s="10"/>
      <c r="N448" s="14">
        <f t="shared" si="210"/>
        <v>0</v>
      </c>
      <c r="O448" s="15" t="e">
        <f t="shared" si="211"/>
        <v>#VALUE!</v>
      </c>
      <c r="P448" s="15" t="e">
        <f t="shared" si="212"/>
        <v>#VALUE!</v>
      </c>
      <c r="Q448" s="17" t="e">
        <f>VLOOKUP($A448,'DATA PENGUKURAN GARDU'!$A:$BS,42,0)</f>
        <v>#N/A</v>
      </c>
      <c r="R448" s="18" t="e">
        <f t="shared" si="221"/>
        <v>#N/A</v>
      </c>
      <c r="S448" s="17" t="e">
        <f>VLOOKUP($A448,'DATA PENGUKURAN GARDU'!$A:$BS,44,0)</f>
        <v>#N/A</v>
      </c>
      <c r="T448" s="18" t="e">
        <f t="shared" si="222"/>
        <v>#N/A</v>
      </c>
      <c r="U448" s="17" t="e">
        <f>VLOOKUP($A448,'DATA PENGUKURAN GARDU'!$A:$BS,46,0)</f>
        <v>#N/A</v>
      </c>
      <c r="V448" s="18" t="e">
        <f t="shared" si="223"/>
        <v>#N/A</v>
      </c>
      <c r="W448" s="17" t="e">
        <f>VLOOKUP($A448,'DATA PENGUKURAN GARDU'!$A:$BS,48,0)</f>
        <v>#N/A</v>
      </c>
      <c r="X448" s="17" t="e">
        <f>VLOOKUP($A448,'DATA PENGUKURAN GARDU'!$A:$BS,53,0)</f>
        <v>#N/A</v>
      </c>
      <c r="Y448" s="17" t="e">
        <f>VLOOKUP($A448,'DATA PENGUKURAN GARDU'!$A:$BS,54,0)</f>
        <v>#N/A</v>
      </c>
      <c r="Z448" s="17" t="e">
        <f>VLOOKUP($A448,'DATA PENGUKURAN GARDU'!$A:$BS,55,0)</f>
        <v>#N/A</v>
      </c>
      <c r="AA448" s="20" t="e">
        <f>VLOOKUP($B448,'DATA PENGUKURAN GARDU'!$A:$BS,42,0)</f>
        <v>#N/A</v>
      </c>
      <c r="AB448" s="21" t="e">
        <f t="shared" si="224"/>
        <v>#N/A</v>
      </c>
      <c r="AC448" s="20" t="e">
        <f>VLOOKUP($B448,'DATA PENGUKURAN GARDU'!$A:$BS,44,0)</f>
        <v>#N/A</v>
      </c>
      <c r="AD448" s="21" t="e">
        <f t="shared" si="225"/>
        <v>#N/A</v>
      </c>
      <c r="AE448" s="20" t="e">
        <f>VLOOKUP($B448,'DATA PENGUKURAN GARDU'!$A:$BS,46,0)</f>
        <v>#N/A</v>
      </c>
      <c r="AF448" s="21" t="e">
        <f t="shared" si="226"/>
        <v>#N/A</v>
      </c>
      <c r="AG448" s="20" t="e">
        <f>VLOOKUP($B448,'DATA PENGUKURAN GARDU'!$A:$BS,46,0)</f>
        <v>#N/A</v>
      </c>
      <c r="AH448" s="20" t="e">
        <f>VLOOKUP($B448,'DATA PENGUKURAN GARDU'!$A:$BS,53,0)</f>
        <v>#N/A</v>
      </c>
      <c r="AI448" s="20" t="e">
        <f>VLOOKUP($B448,'DATA PENGUKURAN GARDU'!$A:$BS,54,0)</f>
        <v>#N/A</v>
      </c>
      <c r="AJ448" s="17" t="e">
        <f>VLOOKUP($C448,'DATA PENGUKURAN GARDU'!$A:$BS,42,0)</f>
        <v>#N/A</v>
      </c>
      <c r="AK448" s="23" t="e">
        <f t="shared" si="227"/>
        <v>#N/A</v>
      </c>
      <c r="AL448" s="17" t="e">
        <f>VLOOKUP($C448,'DATA PENGUKURAN GARDU'!$A:$BS,44,0)</f>
        <v>#N/A</v>
      </c>
      <c r="AM448" s="23" t="e">
        <f t="shared" si="228"/>
        <v>#N/A</v>
      </c>
      <c r="AN448" s="17" t="e">
        <f>VLOOKUP($C448,'DATA PENGUKURAN GARDU'!$A:$BS,46,0)</f>
        <v>#N/A</v>
      </c>
      <c r="AO448" s="23" t="e">
        <f t="shared" si="229"/>
        <v>#N/A</v>
      </c>
      <c r="AP448" s="17" t="e">
        <f>VLOOKUP($C448,'DATA PENGUKURAN GARDU'!$A:$BS,46,0)</f>
        <v>#N/A</v>
      </c>
      <c r="AQ448" s="17" t="e">
        <f>VLOOKUP($C448,'DATA PENGUKURAN GARDU'!$A:$BS,53,0)</f>
        <v>#N/A</v>
      </c>
      <c r="AR448" s="17" t="e">
        <f>VLOOKUP($C448,'DATA PENGUKURAN GARDU'!$A:$BS,54,0)</f>
        <v>#N/A</v>
      </c>
      <c r="AS448" s="20" t="e">
        <f>VLOOKUP($D448,'DATA PENGUKURAN GARDU'!$A:$BS,42,0)</f>
        <v>#N/A</v>
      </c>
      <c r="AT448" s="21" t="e">
        <f t="shared" si="230"/>
        <v>#N/A</v>
      </c>
      <c r="AU448" s="20" t="e">
        <f>VLOOKUP($D448,'DATA PENGUKURAN GARDU'!$A:$BS,44,0)</f>
        <v>#N/A</v>
      </c>
      <c r="AV448" s="21" t="e">
        <f t="shared" si="231"/>
        <v>#N/A</v>
      </c>
      <c r="AW448" s="20" t="e">
        <f>VLOOKUP($D448,'DATA PENGUKURAN GARDU'!$A:$BS,46,0)</f>
        <v>#N/A</v>
      </c>
      <c r="AX448" s="21" t="e">
        <f t="shared" si="232"/>
        <v>#N/A</v>
      </c>
      <c r="AY448" s="20" t="e">
        <f>VLOOKUP($D448,'DATA PENGUKURAN GARDU'!$A:$BS,46,0)</f>
        <v>#N/A</v>
      </c>
      <c r="AZ448" s="20" t="e">
        <f>VLOOKUP($D448,'DATA PENGUKURAN GARDU'!$A:$BS,53,0)</f>
        <v>#N/A</v>
      </c>
      <c r="BA448" s="20" t="e">
        <f>VLOOKUP($D448,'DATA PENGUKURAN GARDU'!$A:$BS,54,0)</f>
        <v>#N/A</v>
      </c>
      <c r="BB448" s="17" t="e">
        <f>VLOOKUP($E448,'DATA PENGUKURAN GARDU'!$A:$BS,42,0)</f>
        <v>#N/A</v>
      </c>
      <c r="BC448" s="23" t="e">
        <f t="shared" si="233"/>
        <v>#N/A</v>
      </c>
      <c r="BD448" s="17" t="e">
        <f>VLOOKUP($E448,'DATA PENGUKURAN GARDU'!$A:$BS,44,0)</f>
        <v>#N/A</v>
      </c>
      <c r="BE448" s="23" t="e">
        <f t="shared" si="234"/>
        <v>#N/A</v>
      </c>
      <c r="BF448" s="17" t="e">
        <f>VLOOKUP($E448,'DATA PENGUKURAN GARDU'!$A:$BS,46,0)</f>
        <v>#N/A</v>
      </c>
      <c r="BG448" s="23" t="e">
        <f t="shared" si="235"/>
        <v>#N/A</v>
      </c>
      <c r="BH448" s="17" t="e">
        <f>VLOOKUP($E448,'DATA PENGUKURAN GARDU'!$A:$BS,46,0)</f>
        <v>#N/A</v>
      </c>
      <c r="BI448" s="17" t="e">
        <f>VLOOKUP($E448,'DATA PENGUKURAN GARDU'!$A:$BS,53,0)</f>
        <v>#N/A</v>
      </c>
      <c r="BJ448" s="17" t="e">
        <f>VLOOKUP($E448,'DATA PENGUKURAN GARDU'!$A:$BS,54,0)</f>
        <v>#N/A</v>
      </c>
      <c r="BK448" s="20" t="e">
        <f t="shared" si="213"/>
        <v>#N/A</v>
      </c>
      <c r="BL448" s="20" t="e">
        <f t="shared" si="214"/>
        <v>#N/A</v>
      </c>
      <c r="BM448" s="20" t="e">
        <f t="shared" si="215"/>
        <v>#N/A</v>
      </c>
      <c r="BN448" s="25" t="e">
        <f t="shared" si="216"/>
        <v>#N/A</v>
      </c>
      <c r="BO448" s="26" t="str">
        <f t="shared" si="217"/>
        <v>0</v>
      </c>
      <c r="BP448" s="21" t="e">
        <f t="shared" si="218"/>
        <v>#VALUE!</v>
      </c>
      <c r="BQ448" s="20" t="e">
        <f t="shared" si="219"/>
        <v>#N/A</v>
      </c>
      <c r="BR448" s="20" t="e">
        <v>#N/A</v>
      </c>
      <c r="BS448" s="9" t="e">
        <v>#N/A</v>
      </c>
      <c r="BT448" s="2" t="e">
        <f t="shared" si="220"/>
        <v>#VALUE!</v>
      </c>
      <c r="BU448" s="2" t="e">
        <f t="shared" si="203"/>
        <v>#N/A</v>
      </c>
      <c r="BV448" s="2" t="e">
        <f t="shared" si="204"/>
        <v>#N/A</v>
      </c>
    </row>
    <row r="449" s="2" customFormat="1" ht="22.95" customHeight="1" spans="1:74">
      <c r="A449" s="9" t="str">
        <f t="shared" si="205"/>
        <v>L-055Induk</v>
      </c>
      <c r="B449" s="9" t="str">
        <f t="shared" si="206"/>
        <v>L-055jurusan 1</v>
      </c>
      <c r="C449" s="9" t="str">
        <f t="shared" si="207"/>
        <v>L-055jurusan 2</v>
      </c>
      <c r="D449" s="9" t="str">
        <f t="shared" si="208"/>
        <v>L-055jurusan 3</v>
      </c>
      <c r="E449" s="9" t="str">
        <f t="shared" si="209"/>
        <v>L-055jurusan 4</v>
      </c>
      <c r="F449" s="10" t="s">
        <v>489</v>
      </c>
      <c r="G449" s="10" t="s">
        <v>22</v>
      </c>
      <c r="H449" s="10" t="s">
        <v>579</v>
      </c>
      <c r="I449" s="10" t="s">
        <v>10941</v>
      </c>
      <c r="J449" s="10" t="s">
        <v>10942</v>
      </c>
      <c r="K449" s="10" t="s">
        <v>7465</v>
      </c>
      <c r="L449" s="10"/>
      <c r="M449" s="10"/>
      <c r="N449" s="14">
        <f t="shared" si="210"/>
        <v>0</v>
      </c>
      <c r="O449" s="15" t="e">
        <f t="shared" si="211"/>
        <v>#VALUE!</v>
      </c>
      <c r="P449" s="15" t="e">
        <f t="shared" si="212"/>
        <v>#VALUE!</v>
      </c>
      <c r="Q449" s="17" t="e">
        <f>VLOOKUP($A449,'DATA PENGUKURAN GARDU'!$A:$BS,42,0)</f>
        <v>#N/A</v>
      </c>
      <c r="R449" s="18" t="e">
        <f t="shared" si="221"/>
        <v>#N/A</v>
      </c>
      <c r="S449" s="17" t="e">
        <f>VLOOKUP($A449,'DATA PENGUKURAN GARDU'!$A:$BS,44,0)</f>
        <v>#N/A</v>
      </c>
      <c r="T449" s="18" t="e">
        <f t="shared" si="222"/>
        <v>#N/A</v>
      </c>
      <c r="U449" s="17" t="e">
        <f>VLOOKUP($A449,'DATA PENGUKURAN GARDU'!$A:$BS,46,0)</f>
        <v>#N/A</v>
      </c>
      <c r="V449" s="18" t="e">
        <f t="shared" si="223"/>
        <v>#N/A</v>
      </c>
      <c r="W449" s="17" t="e">
        <f>VLOOKUP($A449,'DATA PENGUKURAN GARDU'!$A:$BS,48,0)</f>
        <v>#N/A</v>
      </c>
      <c r="X449" s="17" t="e">
        <f>VLOOKUP($A449,'DATA PENGUKURAN GARDU'!$A:$BS,53,0)</f>
        <v>#N/A</v>
      </c>
      <c r="Y449" s="17" t="e">
        <f>VLOOKUP($A449,'DATA PENGUKURAN GARDU'!$A:$BS,54,0)</f>
        <v>#N/A</v>
      </c>
      <c r="Z449" s="17" t="e">
        <f>VLOOKUP($A449,'DATA PENGUKURAN GARDU'!$A:$BS,55,0)</f>
        <v>#N/A</v>
      </c>
      <c r="AA449" s="20" t="e">
        <f>VLOOKUP($B449,'DATA PENGUKURAN GARDU'!$A:$BS,42,0)</f>
        <v>#N/A</v>
      </c>
      <c r="AB449" s="21" t="e">
        <f t="shared" si="224"/>
        <v>#N/A</v>
      </c>
      <c r="AC449" s="20" t="e">
        <f>VLOOKUP($B449,'DATA PENGUKURAN GARDU'!$A:$BS,44,0)</f>
        <v>#N/A</v>
      </c>
      <c r="AD449" s="21" t="e">
        <f t="shared" si="225"/>
        <v>#N/A</v>
      </c>
      <c r="AE449" s="20" t="e">
        <f>VLOOKUP($B449,'DATA PENGUKURAN GARDU'!$A:$BS,46,0)</f>
        <v>#N/A</v>
      </c>
      <c r="AF449" s="21" t="e">
        <f t="shared" si="226"/>
        <v>#N/A</v>
      </c>
      <c r="AG449" s="20" t="e">
        <f>VLOOKUP($B449,'DATA PENGUKURAN GARDU'!$A:$BS,46,0)</f>
        <v>#N/A</v>
      </c>
      <c r="AH449" s="20" t="e">
        <f>VLOOKUP($B449,'DATA PENGUKURAN GARDU'!$A:$BS,53,0)</f>
        <v>#N/A</v>
      </c>
      <c r="AI449" s="20" t="e">
        <f>VLOOKUP($B449,'DATA PENGUKURAN GARDU'!$A:$BS,54,0)</f>
        <v>#N/A</v>
      </c>
      <c r="AJ449" s="17" t="e">
        <f>VLOOKUP($C449,'DATA PENGUKURAN GARDU'!$A:$BS,42,0)</f>
        <v>#N/A</v>
      </c>
      <c r="AK449" s="23" t="e">
        <f t="shared" si="227"/>
        <v>#N/A</v>
      </c>
      <c r="AL449" s="17" t="e">
        <f>VLOOKUP($C449,'DATA PENGUKURAN GARDU'!$A:$BS,44,0)</f>
        <v>#N/A</v>
      </c>
      <c r="AM449" s="23" t="e">
        <f t="shared" si="228"/>
        <v>#N/A</v>
      </c>
      <c r="AN449" s="17" t="e">
        <f>VLOOKUP($C449,'DATA PENGUKURAN GARDU'!$A:$BS,46,0)</f>
        <v>#N/A</v>
      </c>
      <c r="AO449" s="23" t="e">
        <f t="shared" si="229"/>
        <v>#N/A</v>
      </c>
      <c r="AP449" s="17" t="e">
        <f>VLOOKUP($C449,'DATA PENGUKURAN GARDU'!$A:$BS,46,0)</f>
        <v>#N/A</v>
      </c>
      <c r="AQ449" s="17" t="e">
        <f>VLOOKUP($C449,'DATA PENGUKURAN GARDU'!$A:$BS,53,0)</f>
        <v>#N/A</v>
      </c>
      <c r="AR449" s="17" t="e">
        <f>VLOOKUP($C449,'DATA PENGUKURAN GARDU'!$A:$BS,54,0)</f>
        <v>#N/A</v>
      </c>
      <c r="AS449" s="20" t="e">
        <f>VLOOKUP($D449,'DATA PENGUKURAN GARDU'!$A:$BS,42,0)</f>
        <v>#N/A</v>
      </c>
      <c r="AT449" s="21" t="e">
        <f t="shared" si="230"/>
        <v>#N/A</v>
      </c>
      <c r="AU449" s="20" t="e">
        <f>VLOOKUP($D449,'DATA PENGUKURAN GARDU'!$A:$BS,44,0)</f>
        <v>#N/A</v>
      </c>
      <c r="AV449" s="21" t="e">
        <f t="shared" si="231"/>
        <v>#N/A</v>
      </c>
      <c r="AW449" s="20" t="e">
        <f>VLOOKUP($D449,'DATA PENGUKURAN GARDU'!$A:$BS,46,0)</f>
        <v>#N/A</v>
      </c>
      <c r="AX449" s="21" t="e">
        <f t="shared" si="232"/>
        <v>#N/A</v>
      </c>
      <c r="AY449" s="20" t="e">
        <f>VLOOKUP($D449,'DATA PENGUKURAN GARDU'!$A:$BS,46,0)</f>
        <v>#N/A</v>
      </c>
      <c r="AZ449" s="20" t="e">
        <f>VLOOKUP($D449,'DATA PENGUKURAN GARDU'!$A:$BS,53,0)</f>
        <v>#N/A</v>
      </c>
      <c r="BA449" s="20" t="e">
        <f>VLOOKUP($D449,'DATA PENGUKURAN GARDU'!$A:$BS,54,0)</f>
        <v>#N/A</v>
      </c>
      <c r="BB449" s="17" t="e">
        <f>VLOOKUP($E449,'DATA PENGUKURAN GARDU'!$A:$BS,42,0)</f>
        <v>#N/A</v>
      </c>
      <c r="BC449" s="23" t="e">
        <f t="shared" si="233"/>
        <v>#N/A</v>
      </c>
      <c r="BD449" s="17" t="e">
        <f>VLOOKUP($E449,'DATA PENGUKURAN GARDU'!$A:$BS,44,0)</f>
        <v>#N/A</v>
      </c>
      <c r="BE449" s="23" t="e">
        <f t="shared" si="234"/>
        <v>#N/A</v>
      </c>
      <c r="BF449" s="17" t="e">
        <f>VLOOKUP($E449,'DATA PENGUKURAN GARDU'!$A:$BS,46,0)</f>
        <v>#N/A</v>
      </c>
      <c r="BG449" s="23" t="e">
        <f t="shared" si="235"/>
        <v>#N/A</v>
      </c>
      <c r="BH449" s="17" t="e">
        <f>VLOOKUP($E449,'DATA PENGUKURAN GARDU'!$A:$BS,46,0)</f>
        <v>#N/A</v>
      </c>
      <c r="BI449" s="17" t="e">
        <f>VLOOKUP($E449,'DATA PENGUKURAN GARDU'!$A:$BS,53,0)</f>
        <v>#N/A</v>
      </c>
      <c r="BJ449" s="17" t="e">
        <f>VLOOKUP($E449,'DATA PENGUKURAN GARDU'!$A:$BS,54,0)</f>
        <v>#N/A</v>
      </c>
      <c r="BK449" s="20" t="e">
        <f t="shared" si="213"/>
        <v>#N/A</v>
      </c>
      <c r="BL449" s="20" t="e">
        <f t="shared" si="214"/>
        <v>#N/A</v>
      </c>
      <c r="BM449" s="20" t="e">
        <f t="shared" si="215"/>
        <v>#N/A</v>
      </c>
      <c r="BN449" s="25" t="e">
        <f t="shared" si="216"/>
        <v>#N/A</v>
      </c>
      <c r="BO449" s="26" t="str">
        <f t="shared" si="217"/>
        <v>0</v>
      </c>
      <c r="BP449" s="21" t="e">
        <f t="shared" si="218"/>
        <v>#VALUE!</v>
      </c>
      <c r="BQ449" s="20" t="e">
        <f t="shared" si="219"/>
        <v>#N/A</v>
      </c>
      <c r="BR449" s="20" t="e">
        <v>#N/A</v>
      </c>
      <c r="BS449" s="9" t="e">
        <v>#N/A</v>
      </c>
      <c r="BT449" s="2" t="e">
        <f t="shared" si="220"/>
        <v>#VALUE!</v>
      </c>
      <c r="BU449" s="2" t="e">
        <f t="shared" si="203"/>
        <v>#N/A</v>
      </c>
      <c r="BV449" s="2" t="e">
        <f t="shared" si="204"/>
        <v>#N/A</v>
      </c>
    </row>
    <row r="450" s="2" customFormat="1" ht="22.95" customHeight="1" spans="1:74">
      <c r="A450" s="9" t="str">
        <f t="shared" si="205"/>
        <v>NP 003Induk</v>
      </c>
      <c r="B450" s="9" t="str">
        <f t="shared" si="206"/>
        <v>NP 003jurusan 1</v>
      </c>
      <c r="C450" s="9" t="str">
        <f t="shared" si="207"/>
        <v>NP 003jurusan 2</v>
      </c>
      <c r="D450" s="9" t="str">
        <f t="shared" si="208"/>
        <v>NP 003jurusan 3</v>
      </c>
      <c r="E450" s="9" t="str">
        <f t="shared" si="209"/>
        <v>NP 003jurusan 4</v>
      </c>
      <c r="F450" s="10" t="s">
        <v>497</v>
      </c>
      <c r="G450" s="10" t="s">
        <v>101</v>
      </c>
      <c r="H450" s="10" t="s">
        <v>580</v>
      </c>
      <c r="I450" s="10" t="s">
        <v>10943</v>
      </c>
      <c r="J450" s="10" t="s">
        <v>10944</v>
      </c>
      <c r="K450" s="10" t="s">
        <v>7465</v>
      </c>
      <c r="L450" s="10"/>
      <c r="M450" s="10"/>
      <c r="N450" s="14">
        <f t="shared" si="210"/>
        <v>0</v>
      </c>
      <c r="O450" s="15" t="e">
        <f t="shared" si="211"/>
        <v>#VALUE!</v>
      </c>
      <c r="P450" s="15" t="e">
        <f t="shared" si="212"/>
        <v>#VALUE!</v>
      </c>
      <c r="Q450" s="17" t="e">
        <f>VLOOKUP($A450,'DATA PENGUKURAN GARDU'!$A:$BS,42,0)</f>
        <v>#N/A</v>
      </c>
      <c r="R450" s="18" t="e">
        <f t="shared" si="221"/>
        <v>#N/A</v>
      </c>
      <c r="S450" s="17" t="e">
        <f>VLOOKUP($A450,'DATA PENGUKURAN GARDU'!$A:$BS,44,0)</f>
        <v>#N/A</v>
      </c>
      <c r="T450" s="18" t="e">
        <f t="shared" si="222"/>
        <v>#N/A</v>
      </c>
      <c r="U450" s="17" t="e">
        <f>VLOOKUP($A450,'DATA PENGUKURAN GARDU'!$A:$BS,46,0)</f>
        <v>#N/A</v>
      </c>
      <c r="V450" s="18" t="e">
        <f t="shared" si="223"/>
        <v>#N/A</v>
      </c>
      <c r="W450" s="17" t="e">
        <f>VLOOKUP($A450,'DATA PENGUKURAN GARDU'!$A:$BS,48,0)</f>
        <v>#N/A</v>
      </c>
      <c r="X450" s="17" t="e">
        <f>VLOOKUP($A450,'DATA PENGUKURAN GARDU'!$A:$BS,53,0)</f>
        <v>#N/A</v>
      </c>
      <c r="Y450" s="17" t="e">
        <f>VLOOKUP($A450,'DATA PENGUKURAN GARDU'!$A:$BS,54,0)</f>
        <v>#N/A</v>
      </c>
      <c r="Z450" s="17" t="e">
        <f>VLOOKUP($A450,'DATA PENGUKURAN GARDU'!$A:$BS,55,0)</f>
        <v>#N/A</v>
      </c>
      <c r="AA450" s="20" t="e">
        <f>VLOOKUP($B450,'DATA PENGUKURAN GARDU'!$A:$BS,42,0)</f>
        <v>#N/A</v>
      </c>
      <c r="AB450" s="21" t="e">
        <f t="shared" si="224"/>
        <v>#N/A</v>
      </c>
      <c r="AC450" s="20" t="e">
        <f>VLOOKUP($B450,'DATA PENGUKURAN GARDU'!$A:$BS,44,0)</f>
        <v>#N/A</v>
      </c>
      <c r="AD450" s="21" t="e">
        <f t="shared" si="225"/>
        <v>#N/A</v>
      </c>
      <c r="AE450" s="20" t="e">
        <f>VLOOKUP($B450,'DATA PENGUKURAN GARDU'!$A:$BS,46,0)</f>
        <v>#N/A</v>
      </c>
      <c r="AF450" s="21" t="e">
        <f t="shared" si="226"/>
        <v>#N/A</v>
      </c>
      <c r="AG450" s="20" t="e">
        <f>VLOOKUP($B450,'DATA PENGUKURAN GARDU'!$A:$BS,46,0)</f>
        <v>#N/A</v>
      </c>
      <c r="AH450" s="20" t="e">
        <f>VLOOKUP($B450,'DATA PENGUKURAN GARDU'!$A:$BS,53,0)</f>
        <v>#N/A</v>
      </c>
      <c r="AI450" s="20" t="e">
        <f>VLOOKUP($B450,'DATA PENGUKURAN GARDU'!$A:$BS,54,0)</f>
        <v>#N/A</v>
      </c>
      <c r="AJ450" s="17" t="e">
        <f>VLOOKUP($C450,'DATA PENGUKURAN GARDU'!$A:$BS,42,0)</f>
        <v>#N/A</v>
      </c>
      <c r="AK450" s="23" t="e">
        <f t="shared" si="227"/>
        <v>#N/A</v>
      </c>
      <c r="AL450" s="17" t="e">
        <f>VLOOKUP($C450,'DATA PENGUKURAN GARDU'!$A:$BS,44,0)</f>
        <v>#N/A</v>
      </c>
      <c r="AM450" s="23" t="e">
        <f t="shared" si="228"/>
        <v>#N/A</v>
      </c>
      <c r="AN450" s="17" t="e">
        <f>VLOOKUP($C450,'DATA PENGUKURAN GARDU'!$A:$BS,46,0)</f>
        <v>#N/A</v>
      </c>
      <c r="AO450" s="23" t="e">
        <f t="shared" si="229"/>
        <v>#N/A</v>
      </c>
      <c r="AP450" s="17" t="e">
        <f>VLOOKUP($C450,'DATA PENGUKURAN GARDU'!$A:$BS,46,0)</f>
        <v>#N/A</v>
      </c>
      <c r="AQ450" s="17" t="e">
        <f>VLOOKUP($C450,'DATA PENGUKURAN GARDU'!$A:$BS,53,0)</f>
        <v>#N/A</v>
      </c>
      <c r="AR450" s="17" t="e">
        <f>VLOOKUP($C450,'DATA PENGUKURAN GARDU'!$A:$BS,54,0)</f>
        <v>#N/A</v>
      </c>
      <c r="AS450" s="20" t="e">
        <f>VLOOKUP($D450,'DATA PENGUKURAN GARDU'!$A:$BS,42,0)</f>
        <v>#N/A</v>
      </c>
      <c r="AT450" s="21" t="e">
        <f t="shared" si="230"/>
        <v>#N/A</v>
      </c>
      <c r="AU450" s="20" t="e">
        <f>VLOOKUP($D450,'DATA PENGUKURAN GARDU'!$A:$BS,44,0)</f>
        <v>#N/A</v>
      </c>
      <c r="AV450" s="21" t="e">
        <f t="shared" si="231"/>
        <v>#N/A</v>
      </c>
      <c r="AW450" s="20" t="e">
        <f>VLOOKUP($D450,'DATA PENGUKURAN GARDU'!$A:$BS,46,0)</f>
        <v>#N/A</v>
      </c>
      <c r="AX450" s="21" t="e">
        <f t="shared" si="232"/>
        <v>#N/A</v>
      </c>
      <c r="AY450" s="20" t="e">
        <f>VLOOKUP($D450,'DATA PENGUKURAN GARDU'!$A:$BS,46,0)</f>
        <v>#N/A</v>
      </c>
      <c r="AZ450" s="20" t="e">
        <f>VLOOKUP($D450,'DATA PENGUKURAN GARDU'!$A:$BS,53,0)</f>
        <v>#N/A</v>
      </c>
      <c r="BA450" s="20" t="e">
        <f>VLOOKUP($D450,'DATA PENGUKURAN GARDU'!$A:$BS,54,0)</f>
        <v>#N/A</v>
      </c>
      <c r="BB450" s="17" t="e">
        <f>VLOOKUP($E450,'DATA PENGUKURAN GARDU'!$A:$BS,42,0)</f>
        <v>#N/A</v>
      </c>
      <c r="BC450" s="23" t="e">
        <f t="shared" si="233"/>
        <v>#N/A</v>
      </c>
      <c r="BD450" s="17" t="e">
        <f>VLOOKUP($E450,'DATA PENGUKURAN GARDU'!$A:$BS,44,0)</f>
        <v>#N/A</v>
      </c>
      <c r="BE450" s="23" t="e">
        <f t="shared" si="234"/>
        <v>#N/A</v>
      </c>
      <c r="BF450" s="17" t="e">
        <f>VLOOKUP($E450,'DATA PENGUKURAN GARDU'!$A:$BS,46,0)</f>
        <v>#N/A</v>
      </c>
      <c r="BG450" s="23" t="e">
        <f t="shared" si="235"/>
        <v>#N/A</v>
      </c>
      <c r="BH450" s="17" t="e">
        <f>VLOOKUP($E450,'DATA PENGUKURAN GARDU'!$A:$BS,46,0)</f>
        <v>#N/A</v>
      </c>
      <c r="BI450" s="17" t="e">
        <f>VLOOKUP($E450,'DATA PENGUKURAN GARDU'!$A:$BS,53,0)</f>
        <v>#N/A</v>
      </c>
      <c r="BJ450" s="17" t="e">
        <f>VLOOKUP($E450,'DATA PENGUKURAN GARDU'!$A:$BS,54,0)</f>
        <v>#N/A</v>
      </c>
      <c r="BK450" s="20" t="e">
        <f t="shared" si="213"/>
        <v>#N/A</v>
      </c>
      <c r="BL450" s="20" t="e">
        <f t="shared" si="214"/>
        <v>#N/A</v>
      </c>
      <c r="BM450" s="20" t="e">
        <f t="shared" si="215"/>
        <v>#N/A</v>
      </c>
      <c r="BN450" s="25" t="e">
        <f t="shared" si="216"/>
        <v>#N/A</v>
      </c>
      <c r="BO450" s="26" t="str">
        <f t="shared" si="217"/>
        <v>0</v>
      </c>
      <c r="BP450" s="21" t="e">
        <f t="shared" si="218"/>
        <v>#VALUE!</v>
      </c>
      <c r="BQ450" s="20" t="e">
        <f t="shared" si="219"/>
        <v>#N/A</v>
      </c>
      <c r="BR450" s="20" t="e">
        <v>#N/A</v>
      </c>
      <c r="BS450" s="9" t="e">
        <v>#N/A</v>
      </c>
      <c r="BT450" s="2" t="e">
        <f t="shared" si="220"/>
        <v>#VALUE!</v>
      </c>
      <c r="BU450" s="2" t="e">
        <f t="shared" ref="BU450:BU513" si="236">IF(L450=3,IF(BQ450&gt;0.2,"TDK SEIMBANG","SEIMBANG"),IF(BM450="OL PHASA","TDK SEIMBANG","SEIMBANG"))</f>
        <v>#N/A</v>
      </c>
      <c r="BV450" s="2" t="e">
        <f t="shared" ref="BV450:BV513" si="237">IF(L450=3,IF(SUM(X450:Y450)&gt;600,"NORMAL","DROP"),IF(BD455&gt;198,"NORMAL","DROP"))</f>
        <v>#N/A</v>
      </c>
    </row>
    <row r="451" s="2" customFormat="1" ht="22.95" customHeight="1" spans="1:74">
      <c r="A451" s="9" t="str">
        <f t="shared" ref="A451:A514" si="238">H451&amp;"Induk"</f>
        <v>NP 009Induk</v>
      </c>
      <c r="B451" s="9" t="str">
        <f t="shared" ref="B451:B514" si="239">H451&amp;"jurusan 1"</f>
        <v>NP 009jurusan 1</v>
      </c>
      <c r="C451" s="9" t="str">
        <f t="shared" ref="C451:C514" si="240">H451&amp;"jurusan 2"</f>
        <v>NP 009jurusan 2</v>
      </c>
      <c r="D451" s="9" t="str">
        <f t="shared" ref="D451:D514" si="241">H451&amp;"jurusan 3"</f>
        <v>NP 009jurusan 3</v>
      </c>
      <c r="E451" s="9" t="str">
        <f t="shared" ref="E451:E514" si="242">H451&amp;"jurusan 4"</f>
        <v>NP 009jurusan 4</v>
      </c>
      <c r="F451" s="10" t="s">
        <v>497</v>
      </c>
      <c r="G451" s="10" t="s">
        <v>101</v>
      </c>
      <c r="H451" s="10" t="s">
        <v>581</v>
      </c>
      <c r="I451" s="10" t="s">
        <v>10945</v>
      </c>
      <c r="J451" s="10" t="s">
        <v>10946</v>
      </c>
      <c r="K451" s="10" t="s">
        <v>7465</v>
      </c>
      <c r="L451" s="10"/>
      <c r="M451" s="10"/>
      <c r="N451" s="14">
        <f t="shared" ref="N451:N514" si="243">+IF(L451=3,400,IF(L451=1,230,0))</f>
        <v>0</v>
      </c>
      <c r="O451" s="15" t="e">
        <f t="shared" ref="O451:O514" si="244">(K451*1000)/((M451*1000)*1.73)</f>
        <v>#VALUE!</v>
      </c>
      <c r="P451" s="15" t="e">
        <f t="shared" ref="P451:P514" si="245">IF(L451=3,(K451*1000)/(N451*1.73),(K451*1000)/(N451))</f>
        <v>#VALUE!</v>
      </c>
      <c r="Q451" s="17" t="e">
        <f>VLOOKUP($A451,'DATA PENGUKURAN GARDU'!$A:$BS,42,0)</f>
        <v>#N/A</v>
      </c>
      <c r="R451" s="18" t="e">
        <f t="shared" si="221"/>
        <v>#N/A</v>
      </c>
      <c r="S451" s="17" t="e">
        <f>VLOOKUP($A451,'DATA PENGUKURAN GARDU'!$A:$BS,44,0)</f>
        <v>#N/A</v>
      </c>
      <c r="T451" s="18" t="e">
        <f t="shared" si="222"/>
        <v>#N/A</v>
      </c>
      <c r="U451" s="17" t="e">
        <f>VLOOKUP($A451,'DATA PENGUKURAN GARDU'!$A:$BS,46,0)</f>
        <v>#N/A</v>
      </c>
      <c r="V451" s="18" t="e">
        <f t="shared" si="223"/>
        <v>#N/A</v>
      </c>
      <c r="W451" s="17" t="e">
        <f>VLOOKUP($A451,'DATA PENGUKURAN GARDU'!$A:$BS,48,0)</f>
        <v>#N/A</v>
      </c>
      <c r="X451" s="17" t="e">
        <f>VLOOKUP($A451,'DATA PENGUKURAN GARDU'!$A:$BS,53,0)</f>
        <v>#N/A</v>
      </c>
      <c r="Y451" s="17" t="e">
        <f>VLOOKUP($A451,'DATA PENGUKURAN GARDU'!$A:$BS,54,0)</f>
        <v>#N/A</v>
      </c>
      <c r="Z451" s="17" t="e">
        <f>VLOOKUP($A451,'DATA PENGUKURAN GARDU'!$A:$BS,55,0)</f>
        <v>#N/A</v>
      </c>
      <c r="AA451" s="20" t="e">
        <f>VLOOKUP($B451,'DATA PENGUKURAN GARDU'!$A:$BS,42,0)</f>
        <v>#N/A</v>
      </c>
      <c r="AB451" s="21" t="e">
        <f t="shared" si="224"/>
        <v>#N/A</v>
      </c>
      <c r="AC451" s="20" t="e">
        <f>VLOOKUP($B451,'DATA PENGUKURAN GARDU'!$A:$BS,44,0)</f>
        <v>#N/A</v>
      </c>
      <c r="AD451" s="21" t="e">
        <f t="shared" si="225"/>
        <v>#N/A</v>
      </c>
      <c r="AE451" s="20" t="e">
        <f>VLOOKUP($B451,'DATA PENGUKURAN GARDU'!$A:$BS,46,0)</f>
        <v>#N/A</v>
      </c>
      <c r="AF451" s="21" t="e">
        <f t="shared" si="226"/>
        <v>#N/A</v>
      </c>
      <c r="AG451" s="20" t="e">
        <f>VLOOKUP($B451,'DATA PENGUKURAN GARDU'!$A:$BS,46,0)</f>
        <v>#N/A</v>
      </c>
      <c r="AH451" s="20" t="e">
        <f>VLOOKUP($B451,'DATA PENGUKURAN GARDU'!$A:$BS,53,0)</f>
        <v>#N/A</v>
      </c>
      <c r="AI451" s="20" t="e">
        <f>VLOOKUP($B451,'DATA PENGUKURAN GARDU'!$A:$BS,54,0)</f>
        <v>#N/A</v>
      </c>
      <c r="AJ451" s="17" t="e">
        <f>VLOOKUP($C451,'DATA PENGUKURAN GARDU'!$A:$BS,42,0)</f>
        <v>#N/A</v>
      </c>
      <c r="AK451" s="23" t="e">
        <f t="shared" si="227"/>
        <v>#N/A</v>
      </c>
      <c r="AL451" s="17" t="e">
        <f>VLOOKUP($C451,'DATA PENGUKURAN GARDU'!$A:$BS,44,0)</f>
        <v>#N/A</v>
      </c>
      <c r="AM451" s="23" t="e">
        <f t="shared" si="228"/>
        <v>#N/A</v>
      </c>
      <c r="AN451" s="17" t="e">
        <f>VLOOKUP($C451,'DATA PENGUKURAN GARDU'!$A:$BS,46,0)</f>
        <v>#N/A</v>
      </c>
      <c r="AO451" s="23" t="e">
        <f t="shared" si="229"/>
        <v>#N/A</v>
      </c>
      <c r="AP451" s="17" t="e">
        <f>VLOOKUP($C451,'DATA PENGUKURAN GARDU'!$A:$BS,46,0)</f>
        <v>#N/A</v>
      </c>
      <c r="AQ451" s="17" t="e">
        <f>VLOOKUP($C451,'DATA PENGUKURAN GARDU'!$A:$BS,53,0)</f>
        <v>#N/A</v>
      </c>
      <c r="AR451" s="17" t="e">
        <f>VLOOKUP($C451,'DATA PENGUKURAN GARDU'!$A:$BS,54,0)</f>
        <v>#N/A</v>
      </c>
      <c r="AS451" s="20" t="e">
        <f>VLOOKUP($D451,'DATA PENGUKURAN GARDU'!$A:$BS,42,0)</f>
        <v>#N/A</v>
      </c>
      <c r="AT451" s="21" t="e">
        <f t="shared" si="230"/>
        <v>#N/A</v>
      </c>
      <c r="AU451" s="20" t="e">
        <f>VLOOKUP($D451,'DATA PENGUKURAN GARDU'!$A:$BS,44,0)</f>
        <v>#N/A</v>
      </c>
      <c r="AV451" s="21" t="e">
        <f t="shared" si="231"/>
        <v>#N/A</v>
      </c>
      <c r="AW451" s="20" t="e">
        <f>VLOOKUP($D451,'DATA PENGUKURAN GARDU'!$A:$BS,46,0)</f>
        <v>#N/A</v>
      </c>
      <c r="AX451" s="21" t="e">
        <f t="shared" si="232"/>
        <v>#N/A</v>
      </c>
      <c r="AY451" s="20" t="e">
        <f>VLOOKUP($D451,'DATA PENGUKURAN GARDU'!$A:$BS,46,0)</f>
        <v>#N/A</v>
      </c>
      <c r="AZ451" s="20" t="e">
        <f>VLOOKUP($D451,'DATA PENGUKURAN GARDU'!$A:$BS,53,0)</f>
        <v>#N/A</v>
      </c>
      <c r="BA451" s="20" t="e">
        <f>VLOOKUP($D451,'DATA PENGUKURAN GARDU'!$A:$BS,54,0)</f>
        <v>#N/A</v>
      </c>
      <c r="BB451" s="17" t="e">
        <f>VLOOKUP($E451,'DATA PENGUKURAN GARDU'!$A:$BS,42,0)</f>
        <v>#N/A</v>
      </c>
      <c r="BC451" s="23" t="e">
        <f t="shared" si="233"/>
        <v>#N/A</v>
      </c>
      <c r="BD451" s="17" t="e">
        <f>VLOOKUP($E451,'DATA PENGUKURAN GARDU'!$A:$BS,44,0)</f>
        <v>#N/A</v>
      </c>
      <c r="BE451" s="23" t="e">
        <f t="shared" si="234"/>
        <v>#N/A</v>
      </c>
      <c r="BF451" s="17" t="e">
        <f>VLOOKUP($E451,'DATA PENGUKURAN GARDU'!$A:$BS,46,0)</f>
        <v>#N/A</v>
      </c>
      <c r="BG451" s="23" t="e">
        <f t="shared" si="235"/>
        <v>#N/A</v>
      </c>
      <c r="BH451" s="17" t="e">
        <f>VLOOKUP($E451,'DATA PENGUKURAN GARDU'!$A:$BS,46,0)</f>
        <v>#N/A</v>
      </c>
      <c r="BI451" s="17" t="e">
        <f>VLOOKUP($E451,'DATA PENGUKURAN GARDU'!$A:$BS,53,0)</f>
        <v>#N/A</v>
      </c>
      <c r="BJ451" s="17" t="e">
        <f>VLOOKUP($E451,'DATA PENGUKURAN GARDU'!$A:$BS,54,0)</f>
        <v>#N/A</v>
      </c>
      <c r="BK451" s="20" t="e">
        <f t="shared" ref="BK451:BK514" si="246">IF(Q451&gt;P451,"OL PHASA","Normal")</f>
        <v>#N/A</v>
      </c>
      <c r="BL451" s="20" t="e">
        <f t="shared" ref="BL451:BL514" si="247">IF(S451&gt;P451,"OL PHASA","Normal")</f>
        <v>#N/A</v>
      </c>
      <c r="BM451" s="20" t="e">
        <f t="shared" ref="BM451:BM514" si="248">IF(U451&gt;P451,"OL PHASA","Normal")</f>
        <v>#N/A</v>
      </c>
      <c r="BN451" s="25" t="e">
        <f t="shared" ref="BN451:BN514" si="249">IF((L451=3),(AVERAGE(Q451,S451,U451)),MAX(Q451,S451,U451))</f>
        <v>#N/A</v>
      </c>
      <c r="BO451" s="26" t="str">
        <f t="shared" ref="BO451:BO514" si="250">IFERROR(IF((L451=1),(BN451*AH451)/1000,(BN451*AI451*1.73)/1000),"0")</f>
        <v>0</v>
      </c>
      <c r="BP451" s="21" t="e">
        <f t="shared" ref="BP451:BP514" si="251">BO451/K451*100</f>
        <v>#VALUE!</v>
      </c>
      <c r="BQ451" s="20" t="e">
        <f t="shared" ref="BQ451:BQ514" si="252">IF($L451=1,"1 Phase",ABS(((Q451/BN451)-1)+ABS((S451/BN451)-1)+ABS((U451/BN451)-1))/3)</f>
        <v>#N/A</v>
      </c>
      <c r="BR451" s="20" t="e">
        <v>#N/A</v>
      </c>
      <c r="BS451" s="9" t="e">
        <v>#N/A</v>
      </c>
      <c r="BT451" s="2" t="e">
        <f t="shared" ref="BT451:BT514" si="253">IF(BP451&lt;30,"Underload",IF(BP451&lt;=80,"Baik",IF(BP451&gt;80,"Overload")))</f>
        <v>#VALUE!</v>
      </c>
      <c r="BU451" s="2" t="e">
        <f t="shared" si="236"/>
        <v>#N/A</v>
      </c>
      <c r="BV451" s="2" t="e">
        <f t="shared" si="237"/>
        <v>#N/A</v>
      </c>
    </row>
    <row r="452" s="2" customFormat="1" ht="22.95" customHeight="1" spans="1:74">
      <c r="A452" s="9" t="str">
        <f t="shared" si="238"/>
        <v>NL 057Induk</v>
      </c>
      <c r="B452" s="9" t="str">
        <f t="shared" si="239"/>
        <v>NL 057jurusan 1</v>
      </c>
      <c r="C452" s="9" t="str">
        <f t="shared" si="240"/>
        <v>NL 057jurusan 2</v>
      </c>
      <c r="D452" s="9" t="str">
        <f t="shared" si="241"/>
        <v>NL 057jurusan 3</v>
      </c>
      <c r="E452" s="9" t="str">
        <f t="shared" si="242"/>
        <v>NL 057jurusan 4</v>
      </c>
      <c r="F452" s="10" t="s">
        <v>342</v>
      </c>
      <c r="G452" s="10" t="s">
        <v>101</v>
      </c>
      <c r="H452" s="10" t="s">
        <v>582</v>
      </c>
      <c r="I452" s="10" t="s">
        <v>10947</v>
      </c>
      <c r="J452" s="10" t="s">
        <v>10948</v>
      </c>
      <c r="K452" s="10" t="s">
        <v>7465</v>
      </c>
      <c r="L452" s="10"/>
      <c r="M452" s="10"/>
      <c r="N452" s="14">
        <f t="shared" si="243"/>
        <v>0</v>
      </c>
      <c r="O452" s="15" t="e">
        <f t="shared" si="244"/>
        <v>#VALUE!</v>
      </c>
      <c r="P452" s="15" t="e">
        <f t="shared" si="245"/>
        <v>#VALUE!</v>
      </c>
      <c r="Q452" s="17" t="e">
        <f>VLOOKUP($A452,'DATA PENGUKURAN GARDU'!$A:$BS,42,0)</f>
        <v>#N/A</v>
      </c>
      <c r="R452" s="18" t="e">
        <f t="shared" si="221"/>
        <v>#N/A</v>
      </c>
      <c r="S452" s="17" t="e">
        <f>VLOOKUP($A452,'DATA PENGUKURAN GARDU'!$A:$BS,44,0)</f>
        <v>#N/A</v>
      </c>
      <c r="T452" s="18" t="e">
        <f t="shared" si="222"/>
        <v>#N/A</v>
      </c>
      <c r="U452" s="17" t="e">
        <f>VLOOKUP($A452,'DATA PENGUKURAN GARDU'!$A:$BS,46,0)</f>
        <v>#N/A</v>
      </c>
      <c r="V452" s="18" t="e">
        <f t="shared" si="223"/>
        <v>#N/A</v>
      </c>
      <c r="W452" s="17" t="e">
        <f>VLOOKUP($A452,'DATA PENGUKURAN GARDU'!$A:$BS,48,0)</f>
        <v>#N/A</v>
      </c>
      <c r="X452" s="17" t="e">
        <f>VLOOKUP($A452,'DATA PENGUKURAN GARDU'!$A:$BS,53,0)</f>
        <v>#N/A</v>
      </c>
      <c r="Y452" s="17" t="e">
        <f>VLOOKUP($A452,'DATA PENGUKURAN GARDU'!$A:$BS,54,0)</f>
        <v>#N/A</v>
      </c>
      <c r="Z452" s="17" t="e">
        <f>VLOOKUP($A452,'DATA PENGUKURAN GARDU'!$A:$BS,55,0)</f>
        <v>#N/A</v>
      </c>
      <c r="AA452" s="20" t="e">
        <f>VLOOKUP($B452,'DATA PENGUKURAN GARDU'!$A:$BS,42,0)</f>
        <v>#N/A</v>
      </c>
      <c r="AB452" s="21" t="e">
        <f t="shared" si="224"/>
        <v>#N/A</v>
      </c>
      <c r="AC452" s="20" t="e">
        <f>VLOOKUP($B452,'DATA PENGUKURAN GARDU'!$A:$BS,44,0)</f>
        <v>#N/A</v>
      </c>
      <c r="AD452" s="21" t="e">
        <f t="shared" si="225"/>
        <v>#N/A</v>
      </c>
      <c r="AE452" s="20" t="e">
        <f>VLOOKUP($B452,'DATA PENGUKURAN GARDU'!$A:$BS,46,0)</f>
        <v>#N/A</v>
      </c>
      <c r="AF452" s="21" t="e">
        <f t="shared" si="226"/>
        <v>#N/A</v>
      </c>
      <c r="AG452" s="20" t="e">
        <f>VLOOKUP($B452,'DATA PENGUKURAN GARDU'!$A:$BS,46,0)</f>
        <v>#N/A</v>
      </c>
      <c r="AH452" s="20" t="e">
        <f>VLOOKUP($B452,'DATA PENGUKURAN GARDU'!$A:$BS,53,0)</f>
        <v>#N/A</v>
      </c>
      <c r="AI452" s="20" t="e">
        <f>VLOOKUP($B452,'DATA PENGUKURAN GARDU'!$A:$BS,54,0)</f>
        <v>#N/A</v>
      </c>
      <c r="AJ452" s="17" t="e">
        <f>VLOOKUP($C452,'DATA PENGUKURAN GARDU'!$A:$BS,42,0)</f>
        <v>#N/A</v>
      </c>
      <c r="AK452" s="23" t="e">
        <f t="shared" si="227"/>
        <v>#N/A</v>
      </c>
      <c r="AL452" s="17" t="e">
        <f>VLOOKUP($C452,'DATA PENGUKURAN GARDU'!$A:$BS,44,0)</f>
        <v>#N/A</v>
      </c>
      <c r="AM452" s="23" t="e">
        <f t="shared" si="228"/>
        <v>#N/A</v>
      </c>
      <c r="AN452" s="17" t="e">
        <f>VLOOKUP($C452,'DATA PENGUKURAN GARDU'!$A:$BS,46,0)</f>
        <v>#N/A</v>
      </c>
      <c r="AO452" s="23" t="e">
        <f t="shared" si="229"/>
        <v>#N/A</v>
      </c>
      <c r="AP452" s="17" t="e">
        <f>VLOOKUP($C452,'DATA PENGUKURAN GARDU'!$A:$BS,46,0)</f>
        <v>#N/A</v>
      </c>
      <c r="AQ452" s="17" t="e">
        <f>VLOOKUP($C452,'DATA PENGUKURAN GARDU'!$A:$BS,53,0)</f>
        <v>#N/A</v>
      </c>
      <c r="AR452" s="17" t="e">
        <f>VLOOKUP($C452,'DATA PENGUKURAN GARDU'!$A:$BS,54,0)</f>
        <v>#N/A</v>
      </c>
      <c r="AS452" s="20" t="e">
        <f>VLOOKUP($D452,'DATA PENGUKURAN GARDU'!$A:$BS,42,0)</f>
        <v>#N/A</v>
      </c>
      <c r="AT452" s="21" t="e">
        <f t="shared" si="230"/>
        <v>#N/A</v>
      </c>
      <c r="AU452" s="20" t="e">
        <f>VLOOKUP($D452,'DATA PENGUKURAN GARDU'!$A:$BS,44,0)</f>
        <v>#N/A</v>
      </c>
      <c r="AV452" s="21" t="e">
        <f t="shared" si="231"/>
        <v>#N/A</v>
      </c>
      <c r="AW452" s="20" t="e">
        <f>VLOOKUP($D452,'DATA PENGUKURAN GARDU'!$A:$BS,46,0)</f>
        <v>#N/A</v>
      </c>
      <c r="AX452" s="21" t="e">
        <f t="shared" si="232"/>
        <v>#N/A</v>
      </c>
      <c r="AY452" s="20" t="e">
        <f>VLOOKUP($D452,'DATA PENGUKURAN GARDU'!$A:$BS,46,0)</f>
        <v>#N/A</v>
      </c>
      <c r="AZ452" s="20" t="e">
        <f>VLOOKUP($D452,'DATA PENGUKURAN GARDU'!$A:$BS,53,0)</f>
        <v>#N/A</v>
      </c>
      <c r="BA452" s="20" t="e">
        <f>VLOOKUP($D452,'DATA PENGUKURAN GARDU'!$A:$BS,54,0)</f>
        <v>#N/A</v>
      </c>
      <c r="BB452" s="17" t="e">
        <f>VLOOKUP($E452,'DATA PENGUKURAN GARDU'!$A:$BS,42,0)</f>
        <v>#N/A</v>
      </c>
      <c r="BC452" s="23" t="e">
        <f t="shared" si="233"/>
        <v>#N/A</v>
      </c>
      <c r="BD452" s="17" t="e">
        <f>VLOOKUP($E452,'DATA PENGUKURAN GARDU'!$A:$BS,44,0)</f>
        <v>#N/A</v>
      </c>
      <c r="BE452" s="23" t="e">
        <f t="shared" si="234"/>
        <v>#N/A</v>
      </c>
      <c r="BF452" s="17" t="e">
        <f>VLOOKUP($E452,'DATA PENGUKURAN GARDU'!$A:$BS,46,0)</f>
        <v>#N/A</v>
      </c>
      <c r="BG452" s="23" t="e">
        <f t="shared" si="235"/>
        <v>#N/A</v>
      </c>
      <c r="BH452" s="17" t="e">
        <f>VLOOKUP($E452,'DATA PENGUKURAN GARDU'!$A:$BS,46,0)</f>
        <v>#N/A</v>
      </c>
      <c r="BI452" s="17" t="e">
        <f>VLOOKUP($E452,'DATA PENGUKURAN GARDU'!$A:$BS,53,0)</f>
        <v>#N/A</v>
      </c>
      <c r="BJ452" s="17" t="e">
        <f>VLOOKUP($E452,'DATA PENGUKURAN GARDU'!$A:$BS,54,0)</f>
        <v>#N/A</v>
      </c>
      <c r="BK452" s="20" t="e">
        <f t="shared" si="246"/>
        <v>#N/A</v>
      </c>
      <c r="BL452" s="20" t="e">
        <f t="shared" si="247"/>
        <v>#N/A</v>
      </c>
      <c r="BM452" s="20" t="e">
        <f t="shared" si="248"/>
        <v>#N/A</v>
      </c>
      <c r="BN452" s="25" t="e">
        <f t="shared" si="249"/>
        <v>#N/A</v>
      </c>
      <c r="BO452" s="26" t="str">
        <f t="shared" si="250"/>
        <v>0</v>
      </c>
      <c r="BP452" s="21" t="e">
        <f t="shared" si="251"/>
        <v>#VALUE!</v>
      </c>
      <c r="BQ452" s="20" t="e">
        <f t="shared" si="252"/>
        <v>#N/A</v>
      </c>
      <c r="BR452" s="20" t="e">
        <v>#N/A</v>
      </c>
      <c r="BS452" s="9" t="e">
        <v>#N/A</v>
      </c>
      <c r="BT452" s="2" t="e">
        <f t="shared" si="253"/>
        <v>#VALUE!</v>
      </c>
      <c r="BU452" s="2" t="e">
        <f t="shared" si="236"/>
        <v>#N/A</v>
      </c>
      <c r="BV452" s="2" t="e">
        <f t="shared" si="237"/>
        <v>#N/A</v>
      </c>
    </row>
    <row r="453" s="2" customFormat="1" ht="22.95" customHeight="1" spans="1:74">
      <c r="A453" s="9" t="str">
        <f t="shared" si="238"/>
        <v>NL 058Induk</v>
      </c>
      <c r="B453" s="9" t="str">
        <f t="shared" si="239"/>
        <v>NL 058jurusan 1</v>
      </c>
      <c r="C453" s="9" t="str">
        <f t="shared" si="240"/>
        <v>NL 058jurusan 2</v>
      </c>
      <c r="D453" s="9" t="str">
        <f t="shared" si="241"/>
        <v>NL 058jurusan 3</v>
      </c>
      <c r="E453" s="9" t="str">
        <f t="shared" si="242"/>
        <v>NL 058jurusan 4</v>
      </c>
      <c r="F453" s="10" t="s">
        <v>342</v>
      </c>
      <c r="G453" s="10" t="s">
        <v>101</v>
      </c>
      <c r="H453" s="10" t="s">
        <v>583</v>
      </c>
      <c r="I453" s="10" t="s">
        <v>10949</v>
      </c>
      <c r="J453" s="10" t="s">
        <v>10950</v>
      </c>
      <c r="K453" s="10" t="s">
        <v>7465</v>
      </c>
      <c r="L453" s="10"/>
      <c r="M453" s="10"/>
      <c r="N453" s="14">
        <f t="shared" si="243"/>
        <v>0</v>
      </c>
      <c r="O453" s="15" t="e">
        <f t="shared" si="244"/>
        <v>#VALUE!</v>
      </c>
      <c r="P453" s="15" t="e">
        <f t="shared" si="245"/>
        <v>#VALUE!</v>
      </c>
      <c r="Q453" s="17" t="e">
        <f>VLOOKUP($A453,'DATA PENGUKURAN GARDU'!$A:$BS,42,0)</f>
        <v>#N/A</v>
      </c>
      <c r="R453" s="18" t="e">
        <f t="shared" si="221"/>
        <v>#N/A</v>
      </c>
      <c r="S453" s="17" t="e">
        <f>VLOOKUP($A453,'DATA PENGUKURAN GARDU'!$A:$BS,44,0)</f>
        <v>#N/A</v>
      </c>
      <c r="T453" s="18" t="e">
        <f t="shared" si="222"/>
        <v>#N/A</v>
      </c>
      <c r="U453" s="17" t="e">
        <f>VLOOKUP($A453,'DATA PENGUKURAN GARDU'!$A:$BS,46,0)</f>
        <v>#N/A</v>
      </c>
      <c r="V453" s="18" t="e">
        <f t="shared" si="223"/>
        <v>#N/A</v>
      </c>
      <c r="W453" s="17" t="e">
        <f>VLOOKUP($A453,'DATA PENGUKURAN GARDU'!$A:$BS,48,0)</f>
        <v>#N/A</v>
      </c>
      <c r="X453" s="17" t="e">
        <f>VLOOKUP($A453,'DATA PENGUKURAN GARDU'!$A:$BS,53,0)</f>
        <v>#N/A</v>
      </c>
      <c r="Y453" s="17" t="e">
        <f>VLOOKUP($A453,'DATA PENGUKURAN GARDU'!$A:$BS,54,0)</f>
        <v>#N/A</v>
      </c>
      <c r="Z453" s="17" t="e">
        <f>VLOOKUP($A453,'DATA PENGUKURAN GARDU'!$A:$BS,55,0)</f>
        <v>#N/A</v>
      </c>
      <c r="AA453" s="20" t="e">
        <f>VLOOKUP($B453,'DATA PENGUKURAN GARDU'!$A:$BS,42,0)</f>
        <v>#N/A</v>
      </c>
      <c r="AB453" s="21" t="e">
        <f t="shared" si="224"/>
        <v>#N/A</v>
      </c>
      <c r="AC453" s="20" t="e">
        <f>VLOOKUP($B453,'DATA PENGUKURAN GARDU'!$A:$BS,44,0)</f>
        <v>#N/A</v>
      </c>
      <c r="AD453" s="21" t="e">
        <f t="shared" si="225"/>
        <v>#N/A</v>
      </c>
      <c r="AE453" s="20" t="e">
        <f>VLOOKUP($B453,'DATA PENGUKURAN GARDU'!$A:$BS,46,0)</f>
        <v>#N/A</v>
      </c>
      <c r="AF453" s="21" t="e">
        <f t="shared" si="226"/>
        <v>#N/A</v>
      </c>
      <c r="AG453" s="20" t="e">
        <f>VLOOKUP($B453,'DATA PENGUKURAN GARDU'!$A:$BS,46,0)</f>
        <v>#N/A</v>
      </c>
      <c r="AH453" s="20" t="e">
        <f>VLOOKUP($B453,'DATA PENGUKURAN GARDU'!$A:$BS,53,0)</f>
        <v>#N/A</v>
      </c>
      <c r="AI453" s="20" t="e">
        <f>VLOOKUP($B453,'DATA PENGUKURAN GARDU'!$A:$BS,54,0)</f>
        <v>#N/A</v>
      </c>
      <c r="AJ453" s="17" t="e">
        <f>VLOOKUP($C453,'DATA PENGUKURAN GARDU'!$A:$BS,42,0)</f>
        <v>#N/A</v>
      </c>
      <c r="AK453" s="23" t="e">
        <f t="shared" si="227"/>
        <v>#N/A</v>
      </c>
      <c r="AL453" s="17" t="e">
        <f>VLOOKUP($C453,'DATA PENGUKURAN GARDU'!$A:$BS,44,0)</f>
        <v>#N/A</v>
      </c>
      <c r="AM453" s="23" t="e">
        <f t="shared" si="228"/>
        <v>#N/A</v>
      </c>
      <c r="AN453" s="17" t="e">
        <f>VLOOKUP($C453,'DATA PENGUKURAN GARDU'!$A:$BS,46,0)</f>
        <v>#N/A</v>
      </c>
      <c r="AO453" s="23" t="e">
        <f t="shared" si="229"/>
        <v>#N/A</v>
      </c>
      <c r="AP453" s="17" t="e">
        <f>VLOOKUP($C453,'DATA PENGUKURAN GARDU'!$A:$BS,46,0)</f>
        <v>#N/A</v>
      </c>
      <c r="AQ453" s="17" t="e">
        <f>VLOOKUP($C453,'DATA PENGUKURAN GARDU'!$A:$BS,53,0)</f>
        <v>#N/A</v>
      </c>
      <c r="AR453" s="17" t="e">
        <f>VLOOKUP($C453,'DATA PENGUKURAN GARDU'!$A:$BS,54,0)</f>
        <v>#N/A</v>
      </c>
      <c r="AS453" s="20" t="e">
        <f>VLOOKUP($D453,'DATA PENGUKURAN GARDU'!$A:$BS,42,0)</f>
        <v>#N/A</v>
      </c>
      <c r="AT453" s="21" t="e">
        <f t="shared" si="230"/>
        <v>#N/A</v>
      </c>
      <c r="AU453" s="20" t="e">
        <f>VLOOKUP($D453,'DATA PENGUKURAN GARDU'!$A:$BS,44,0)</f>
        <v>#N/A</v>
      </c>
      <c r="AV453" s="21" t="e">
        <f t="shared" si="231"/>
        <v>#N/A</v>
      </c>
      <c r="AW453" s="20" t="e">
        <f>VLOOKUP($D453,'DATA PENGUKURAN GARDU'!$A:$BS,46,0)</f>
        <v>#N/A</v>
      </c>
      <c r="AX453" s="21" t="e">
        <f t="shared" si="232"/>
        <v>#N/A</v>
      </c>
      <c r="AY453" s="20" t="e">
        <f>VLOOKUP($D453,'DATA PENGUKURAN GARDU'!$A:$BS,46,0)</f>
        <v>#N/A</v>
      </c>
      <c r="AZ453" s="20" t="e">
        <f>VLOOKUP($D453,'DATA PENGUKURAN GARDU'!$A:$BS,53,0)</f>
        <v>#N/A</v>
      </c>
      <c r="BA453" s="20" t="e">
        <f>VLOOKUP($D453,'DATA PENGUKURAN GARDU'!$A:$BS,54,0)</f>
        <v>#N/A</v>
      </c>
      <c r="BB453" s="17" t="e">
        <f>VLOOKUP($E453,'DATA PENGUKURAN GARDU'!$A:$BS,42,0)</f>
        <v>#N/A</v>
      </c>
      <c r="BC453" s="23" t="e">
        <f t="shared" si="233"/>
        <v>#N/A</v>
      </c>
      <c r="BD453" s="17" t="e">
        <f>VLOOKUP($E453,'DATA PENGUKURAN GARDU'!$A:$BS,44,0)</f>
        <v>#N/A</v>
      </c>
      <c r="BE453" s="23" t="e">
        <f t="shared" si="234"/>
        <v>#N/A</v>
      </c>
      <c r="BF453" s="17" t="e">
        <f>VLOOKUP($E453,'DATA PENGUKURAN GARDU'!$A:$BS,46,0)</f>
        <v>#N/A</v>
      </c>
      <c r="BG453" s="23" t="e">
        <f t="shared" si="235"/>
        <v>#N/A</v>
      </c>
      <c r="BH453" s="17" t="e">
        <f>VLOOKUP($E453,'DATA PENGUKURAN GARDU'!$A:$BS,46,0)</f>
        <v>#N/A</v>
      </c>
      <c r="BI453" s="17" t="e">
        <f>VLOOKUP($E453,'DATA PENGUKURAN GARDU'!$A:$BS,53,0)</f>
        <v>#N/A</v>
      </c>
      <c r="BJ453" s="17" t="e">
        <f>VLOOKUP($E453,'DATA PENGUKURAN GARDU'!$A:$BS,54,0)</f>
        <v>#N/A</v>
      </c>
      <c r="BK453" s="20" t="e">
        <f t="shared" si="246"/>
        <v>#N/A</v>
      </c>
      <c r="BL453" s="20" t="e">
        <f t="shared" si="247"/>
        <v>#N/A</v>
      </c>
      <c r="BM453" s="20" t="e">
        <f t="shared" si="248"/>
        <v>#N/A</v>
      </c>
      <c r="BN453" s="25" t="e">
        <f t="shared" si="249"/>
        <v>#N/A</v>
      </c>
      <c r="BO453" s="26" t="str">
        <f t="shared" si="250"/>
        <v>0</v>
      </c>
      <c r="BP453" s="21" t="e">
        <f t="shared" si="251"/>
        <v>#VALUE!</v>
      </c>
      <c r="BQ453" s="20" t="e">
        <f t="shared" si="252"/>
        <v>#N/A</v>
      </c>
      <c r="BR453" s="20" t="e">
        <v>#N/A</v>
      </c>
      <c r="BS453" s="9" t="e">
        <v>#N/A</v>
      </c>
      <c r="BT453" s="2" t="e">
        <f t="shared" si="253"/>
        <v>#VALUE!</v>
      </c>
      <c r="BU453" s="2" t="e">
        <f t="shared" si="236"/>
        <v>#N/A</v>
      </c>
      <c r="BV453" s="2" t="e">
        <f t="shared" si="237"/>
        <v>#N/A</v>
      </c>
    </row>
    <row r="454" s="2" customFormat="1" ht="22.95" customHeight="1" spans="1:74">
      <c r="A454" s="9" t="str">
        <f t="shared" si="238"/>
        <v>L-019Induk</v>
      </c>
      <c r="B454" s="9" t="str">
        <f t="shared" si="239"/>
        <v>L-019jurusan 1</v>
      </c>
      <c r="C454" s="9" t="str">
        <f t="shared" si="240"/>
        <v>L-019jurusan 2</v>
      </c>
      <c r="D454" s="9" t="str">
        <f t="shared" si="241"/>
        <v>L-019jurusan 3</v>
      </c>
      <c r="E454" s="9" t="str">
        <f t="shared" si="242"/>
        <v>L-019jurusan 4</v>
      </c>
      <c r="F454" s="10" t="s">
        <v>46</v>
      </c>
      <c r="G454" s="10" t="s">
        <v>22</v>
      </c>
      <c r="H454" s="10" t="s">
        <v>584</v>
      </c>
      <c r="I454" s="10" t="s">
        <v>10951</v>
      </c>
      <c r="J454" s="10" t="s">
        <v>10952</v>
      </c>
      <c r="K454" s="10" t="s">
        <v>7465</v>
      </c>
      <c r="L454" s="10"/>
      <c r="M454" s="10"/>
      <c r="N454" s="14">
        <f t="shared" si="243"/>
        <v>0</v>
      </c>
      <c r="O454" s="15" t="e">
        <f t="shared" si="244"/>
        <v>#VALUE!</v>
      </c>
      <c r="P454" s="15" t="e">
        <f t="shared" si="245"/>
        <v>#VALUE!</v>
      </c>
      <c r="Q454" s="17" t="e">
        <f>VLOOKUP($A454,'DATA PENGUKURAN GARDU'!$A:$BS,42,0)</f>
        <v>#N/A</v>
      </c>
      <c r="R454" s="18" t="e">
        <f t="shared" si="221"/>
        <v>#N/A</v>
      </c>
      <c r="S454" s="17" t="e">
        <f>VLOOKUP($A454,'DATA PENGUKURAN GARDU'!$A:$BS,44,0)</f>
        <v>#N/A</v>
      </c>
      <c r="T454" s="18" t="e">
        <f t="shared" si="222"/>
        <v>#N/A</v>
      </c>
      <c r="U454" s="17" t="e">
        <f>VLOOKUP($A454,'DATA PENGUKURAN GARDU'!$A:$BS,46,0)</f>
        <v>#N/A</v>
      </c>
      <c r="V454" s="18" t="e">
        <f t="shared" si="223"/>
        <v>#N/A</v>
      </c>
      <c r="W454" s="17" t="e">
        <f>VLOOKUP($A454,'DATA PENGUKURAN GARDU'!$A:$BS,48,0)</f>
        <v>#N/A</v>
      </c>
      <c r="X454" s="17" t="e">
        <f>VLOOKUP($A454,'DATA PENGUKURAN GARDU'!$A:$BS,53,0)</f>
        <v>#N/A</v>
      </c>
      <c r="Y454" s="17" t="e">
        <f>VLOOKUP($A454,'DATA PENGUKURAN GARDU'!$A:$BS,54,0)</f>
        <v>#N/A</v>
      </c>
      <c r="Z454" s="17" t="e">
        <f>VLOOKUP($A454,'DATA PENGUKURAN GARDU'!$A:$BS,55,0)</f>
        <v>#N/A</v>
      </c>
      <c r="AA454" s="20" t="e">
        <f>VLOOKUP($B454,'DATA PENGUKURAN GARDU'!$A:$BS,42,0)</f>
        <v>#N/A</v>
      </c>
      <c r="AB454" s="21" t="e">
        <f t="shared" si="224"/>
        <v>#N/A</v>
      </c>
      <c r="AC454" s="20" t="e">
        <f>VLOOKUP($B454,'DATA PENGUKURAN GARDU'!$A:$BS,44,0)</f>
        <v>#N/A</v>
      </c>
      <c r="AD454" s="21" t="e">
        <f t="shared" si="225"/>
        <v>#N/A</v>
      </c>
      <c r="AE454" s="20" t="e">
        <f>VLOOKUP($B454,'DATA PENGUKURAN GARDU'!$A:$BS,46,0)</f>
        <v>#N/A</v>
      </c>
      <c r="AF454" s="21" t="e">
        <f t="shared" si="226"/>
        <v>#N/A</v>
      </c>
      <c r="AG454" s="20" t="e">
        <f>VLOOKUP($B454,'DATA PENGUKURAN GARDU'!$A:$BS,46,0)</f>
        <v>#N/A</v>
      </c>
      <c r="AH454" s="20" t="e">
        <f>VLOOKUP($B454,'DATA PENGUKURAN GARDU'!$A:$BS,53,0)</f>
        <v>#N/A</v>
      </c>
      <c r="AI454" s="20" t="e">
        <f>VLOOKUP($B454,'DATA PENGUKURAN GARDU'!$A:$BS,54,0)</f>
        <v>#N/A</v>
      </c>
      <c r="AJ454" s="17" t="e">
        <f>VLOOKUP($C454,'DATA PENGUKURAN GARDU'!$A:$BS,42,0)</f>
        <v>#N/A</v>
      </c>
      <c r="AK454" s="23" t="e">
        <f t="shared" si="227"/>
        <v>#N/A</v>
      </c>
      <c r="AL454" s="17" t="e">
        <f>VLOOKUP($C454,'DATA PENGUKURAN GARDU'!$A:$BS,44,0)</f>
        <v>#N/A</v>
      </c>
      <c r="AM454" s="23" t="e">
        <f t="shared" si="228"/>
        <v>#N/A</v>
      </c>
      <c r="AN454" s="17" t="e">
        <f>VLOOKUP($C454,'DATA PENGUKURAN GARDU'!$A:$BS,46,0)</f>
        <v>#N/A</v>
      </c>
      <c r="AO454" s="23" t="e">
        <f t="shared" si="229"/>
        <v>#N/A</v>
      </c>
      <c r="AP454" s="17" t="e">
        <f>VLOOKUP($C454,'DATA PENGUKURAN GARDU'!$A:$BS,46,0)</f>
        <v>#N/A</v>
      </c>
      <c r="AQ454" s="17" t="e">
        <f>VLOOKUP($C454,'DATA PENGUKURAN GARDU'!$A:$BS,53,0)</f>
        <v>#N/A</v>
      </c>
      <c r="AR454" s="17" t="e">
        <f>VLOOKUP($C454,'DATA PENGUKURAN GARDU'!$A:$BS,54,0)</f>
        <v>#N/A</v>
      </c>
      <c r="AS454" s="20" t="e">
        <f>VLOOKUP($D454,'DATA PENGUKURAN GARDU'!$A:$BS,42,0)</f>
        <v>#N/A</v>
      </c>
      <c r="AT454" s="21" t="e">
        <f t="shared" si="230"/>
        <v>#N/A</v>
      </c>
      <c r="AU454" s="20" t="e">
        <f>VLOOKUP($D454,'DATA PENGUKURAN GARDU'!$A:$BS,44,0)</f>
        <v>#N/A</v>
      </c>
      <c r="AV454" s="21" t="e">
        <f t="shared" si="231"/>
        <v>#N/A</v>
      </c>
      <c r="AW454" s="20" t="e">
        <f>VLOOKUP($D454,'DATA PENGUKURAN GARDU'!$A:$BS,46,0)</f>
        <v>#N/A</v>
      </c>
      <c r="AX454" s="21" t="e">
        <f t="shared" si="232"/>
        <v>#N/A</v>
      </c>
      <c r="AY454" s="20" t="e">
        <f>VLOOKUP($D454,'DATA PENGUKURAN GARDU'!$A:$BS,46,0)</f>
        <v>#N/A</v>
      </c>
      <c r="AZ454" s="20" t="e">
        <f>VLOOKUP($D454,'DATA PENGUKURAN GARDU'!$A:$BS,53,0)</f>
        <v>#N/A</v>
      </c>
      <c r="BA454" s="20" t="e">
        <f>VLOOKUP($D454,'DATA PENGUKURAN GARDU'!$A:$BS,54,0)</f>
        <v>#N/A</v>
      </c>
      <c r="BB454" s="17" t="e">
        <f>VLOOKUP($E454,'DATA PENGUKURAN GARDU'!$A:$BS,42,0)</f>
        <v>#N/A</v>
      </c>
      <c r="BC454" s="23" t="e">
        <f t="shared" si="233"/>
        <v>#N/A</v>
      </c>
      <c r="BD454" s="17" t="e">
        <f>VLOOKUP($E454,'DATA PENGUKURAN GARDU'!$A:$BS,44,0)</f>
        <v>#N/A</v>
      </c>
      <c r="BE454" s="23" t="e">
        <f t="shared" si="234"/>
        <v>#N/A</v>
      </c>
      <c r="BF454" s="17" t="e">
        <f>VLOOKUP($E454,'DATA PENGUKURAN GARDU'!$A:$BS,46,0)</f>
        <v>#N/A</v>
      </c>
      <c r="BG454" s="23" t="e">
        <f t="shared" si="235"/>
        <v>#N/A</v>
      </c>
      <c r="BH454" s="17" t="e">
        <f>VLOOKUP($E454,'DATA PENGUKURAN GARDU'!$A:$BS,46,0)</f>
        <v>#N/A</v>
      </c>
      <c r="BI454" s="17" t="e">
        <f>VLOOKUP($E454,'DATA PENGUKURAN GARDU'!$A:$BS,53,0)</f>
        <v>#N/A</v>
      </c>
      <c r="BJ454" s="17" t="e">
        <f>VLOOKUP($E454,'DATA PENGUKURAN GARDU'!$A:$BS,54,0)</f>
        <v>#N/A</v>
      </c>
      <c r="BK454" s="20" t="e">
        <f t="shared" si="246"/>
        <v>#N/A</v>
      </c>
      <c r="BL454" s="20" t="e">
        <f t="shared" si="247"/>
        <v>#N/A</v>
      </c>
      <c r="BM454" s="20" t="e">
        <f t="shared" si="248"/>
        <v>#N/A</v>
      </c>
      <c r="BN454" s="25" t="e">
        <f t="shared" si="249"/>
        <v>#N/A</v>
      </c>
      <c r="BO454" s="26" t="str">
        <f t="shared" si="250"/>
        <v>0</v>
      </c>
      <c r="BP454" s="21" t="e">
        <f t="shared" si="251"/>
        <v>#VALUE!</v>
      </c>
      <c r="BQ454" s="20" t="e">
        <f t="shared" si="252"/>
        <v>#N/A</v>
      </c>
      <c r="BR454" s="20" t="e">
        <v>#N/A</v>
      </c>
      <c r="BS454" s="9" t="e">
        <v>#N/A</v>
      </c>
      <c r="BT454" s="2" t="e">
        <f t="shared" si="253"/>
        <v>#VALUE!</v>
      </c>
      <c r="BU454" s="2" t="e">
        <f t="shared" si="236"/>
        <v>#N/A</v>
      </c>
      <c r="BV454" s="2" t="e">
        <f t="shared" si="237"/>
        <v>#N/A</v>
      </c>
    </row>
    <row r="455" s="2" customFormat="1" ht="22.95" customHeight="1" spans="1:74">
      <c r="A455" s="9" t="str">
        <f t="shared" si="238"/>
        <v>L-026Induk</v>
      </c>
      <c r="B455" s="9" t="str">
        <f t="shared" si="239"/>
        <v>L-026jurusan 1</v>
      </c>
      <c r="C455" s="9" t="str">
        <f t="shared" si="240"/>
        <v>L-026jurusan 2</v>
      </c>
      <c r="D455" s="9" t="str">
        <f t="shared" si="241"/>
        <v>L-026jurusan 3</v>
      </c>
      <c r="E455" s="9" t="str">
        <f t="shared" si="242"/>
        <v>L-026jurusan 4</v>
      </c>
      <c r="F455" s="10" t="s">
        <v>46</v>
      </c>
      <c r="G455" s="10" t="s">
        <v>22</v>
      </c>
      <c r="H455" s="10" t="s">
        <v>585</v>
      </c>
      <c r="I455" s="10" t="s">
        <v>10953</v>
      </c>
      <c r="J455" s="10" t="s">
        <v>10954</v>
      </c>
      <c r="K455" s="10" t="s">
        <v>7465</v>
      </c>
      <c r="L455" s="10"/>
      <c r="M455" s="10"/>
      <c r="N455" s="14">
        <f t="shared" si="243"/>
        <v>0</v>
      </c>
      <c r="O455" s="15" t="e">
        <f t="shared" si="244"/>
        <v>#VALUE!</v>
      </c>
      <c r="P455" s="15" t="e">
        <f t="shared" si="245"/>
        <v>#VALUE!</v>
      </c>
      <c r="Q455" s="17" t="e">
        <f>VLOOKUP($A455,'DATA PENGUKURAN GARDU'!$A:$BS,42,0)</f>
        <v>#N/A</v>
      </c>
      <c r="R455" s="18" t="e">
        <f t="shared" si="221"/>
        <v>#N/A</v>
      </c>
      <c r="S455" s="17" t="e">
        <f>VLOOKUP($A455,'DATA PENGUKURAN GARDU'!$A:$BS,44,0)</f>
        <v>#N/A</v>
      </c>
      <c r="T455" s="18" t="e">
        <f t="shared" si="222"/>
        <v>#N/A</v>
      </c>
      <c r="U455" s="17" t="e">
        <f>VLOOKUP($A455,'DATA PENGUKURAN GARDU'!$A:$BS,46,0)</f>
        <v>#N/A</v>
      </c>
      <c r="V455" s="18" t="e">
        <f t="shared" si="223"/>
        <v>#N/A</v>
      </c>
      <c r="W455" s="17" t="e">
        <f>VLOOKUP($A455,'DATA PENGUKURAN GARDU'!$A:$BS,48,0)</f>
        <v>#N/A</v>
      </c>
      <c r="X455" s="17" t="e">
        <f>VLOOKUP($A455,'DATA PENGUKURAN GARDU'!$A:$BS,53,0)</f>
        <v>#N/A</v>
      </c>
      <c r="Y455" s="17" t="e">
        <f>VLOOKUP($A455,'DATA PENGUKURAN GARDU'!$A:$BS,54,0)</f>
        <v>#N/A</v>
      </c>
      <c r="Z455" s="17" t="e">
        <f>VLOOKUP($A455,'DATA PENGUKURAN GARDU'!$A:$BS,55,0)</f>
        <v>#N/A</v>
      </c>
      <c r="AA455" s="20" t="e">
        <f>VLOOKUP($B455,'DATA PENGUKURAN GARDU'!$A:$BS,42,0)</f>
        <v>#N/A</v>
      </c>
      <c r="AB455" s="21" t="e">
        <f t="shared" si="224"/>
        <v>#N/A</v>
      </c>
      <c r="AC455" s="20" t="e">
        <f>VLOOKUP($B455,'DATA PENGUKURAN GARDU'!$A:$BS,44,0)</f>
        <v>#N/A</v>
      </c>
      <c r="AD455" s="21" t="e">
        <f t="shared" si="225"/>
        <v>#N/A</v>
      </c>
      <c r="AE455" s="20" t="e">
        <f>VLOOKUP($B455,'DATA PENGUKURAN GARDU'!$A:$BS,46,0)</f>
        <v>#N/A</v>
      </c>
      <c r="AF455" s="21" t="e">
        <f t="shared" si="226"/>
        <v>#N/A</v>
      </c>
      <c r="AG455" s="20" t="e">
        <f>VLOOKUP($B455,'DATA PENGUKURAN GARDU'!$A:$BS,46,0)</f>
        <v>#N/A</v>
      </c>
      <c r="AH455" s="20" t="e">
        <f>VLOOKUP($B455,'DATA PENGUKURAN GARDU'!$A:$BS,53,0)</f>
        <v>#N/A</v>
      </c>
      <c r="AI455" s="20" t="e">
        <f>VLOOKUP($B455,'DATA PENGUKURAN GARDU'!$A:$BS,54,0)</f>
        <v>#N/A</v>
      </c>
      <c r="AJ455" s="17" t="e">
        <f>VLOOKUP($C455,'DATA PENGUKURAN GARDU'!$A:$BS,42,0)</f>
        <v>#N/A</v>
      </c>
      <c r="AK455" s="23" t="e">
        <f t="shared" si="227"/>
        <v>#N/A</v>
      </c>
      <c r="AL455" s="17" t="e">
        <f>VLOOKUP($C455,'DATA PENGUKURAN GARDU'!$A:$BS,44,0)</f>
        <v>#N/A</v>
      </c>
      <c r="AM455" s="23" t="e">
        <f t="shared" si="228"/>
        <v>#N/A</v>
      </c>
      <c r="AN455" s="17" t="e">
        <f>VLOOKUP($C455,'DATA PENGUKURAN GARDU'!$A:$BS,46,0)</f>
        <v>#N/A</v>
      </c>
      <c r="AO455" s="23" t="e">
        <f t="shared" si="229"/>
        <v>#N/A</v>
      </c>
      <c r="AP455" s="17" t="e">
        <f>VLOOKUP($C455,'DATA PENGUKURAN GARDU'!$A:$BS,46,0)</f>
        <v>#N/A</v>
      </c>
      <c r="AQ455" s="17" t="e">
        <f>VLOOKUP($C455,'DATA PENGUKURAN GARDU'!$A:$BS,53,0)</f>
        <v>#N/A</v>
      </c>
      <c r="AR455" s="17" t="e">
        <f>VLOOKUP($C455,'DATA PENGUKURAN GARDU'!$A:$BS,54,0)</f>
        <v>#N/A</v>
      </c>
      <c r="AS455" s="20" t="e">
        <f>VLOOKUP($D455,'DATA PENGUKURAN GARDU'!$A:$BS,42,0)</f>
        <v>#N/A</v>
      </c>
      <c r="AT455" s="21" t="e">
        <f t="shared" si="230"/>
        <v>#N/A</v>
      </c>
      <c r="AU455" s="20" t="e">
        <f>VLOOKUP($D455,'DATA PENGUKURAN GARDU'!$A:$BS,44,0)</f>
        <v>#N/A</v>
      </c>
      <c r="AV455" s="21" t="e">
        <f t="shared" si="231"/>
        <v>#N/A</v>
      </c>
      <c r="AW455" s="20" t="e">
        <f>VLOOKUP($D455,'DATA PENGUKURAN GARDU'!$A:$BS,46,0)</f>
        <v>#N/A</v>
      </c>
      <c r="AX455" s="21" t="e">
        <f t="shared" si="232"/>
        <v>#N/A</v>
      </c>
      <c r="AY455" s="20" t="e">
        <f>VLOOKUP($D455,'DATA PENGUKURAN GARDU'!$A:$BS,46,0)</f>
        <v>#N/A</v>
      </c>
      <c r="AZ455" s="20" t="e">
        <f>VLOOKUP($D455,'DATA PENGUKURAN GARDU'!$A:$BS,53,0)</f>
        <v>#N/A</v>
      </c>
      <c r="BA455" s="20" t="e">
        <f>VLOOKUP($D455,'DATA PENGUKURAN GARDU'!$A:$BS,54,0)</f>
        <v>#N/A</v>
      </c>
      <c r="BB455" s="17" t="e">
        <f>VLOOKUP($E455,'DATA PENGUKURAN GARDU'!$A:$BS,42,0)</f>
        <v>#N/A</v>
      </c>
      <c r="BC455" s="23" t="e">
        <f t="shared" si="233"/>
        <v>#N/A</v>
      </c>
      <c r="BD455" s="17" t="e">
        <f>VLOOKUP($E455,'DATA PENGUKURAN GARDU'!$A:$BS,44,0)</f>
        <v>#N/A</v>
      </c>
      <c r="BE455" s="23" t="e">
        <f t="shared" si="234"/>
        <v>#N/A</v>
      </c>
      <c r="BF455" s="17" t="e">
        <f>VLOOKUP($E455,'DATA PENGUKURAN GARDU'!$A:$BS,46,0)</f>
        <v>#N/A</v>
      </c>
      <c r="BG455" s="23" t="e">
        <f t="shared" si="235"/>
        <v>#N/A</v>
      </c>
      <c r="BH455" s="17" t="e">
        <f>VLOOKUP($E455,'DATA PENGUKURAN GARDU'!$A:$BS,46,0)</f>
        <v>#N/A</v>
      </c>
      <c r="BI455" s="17" t="e">
        <f>VLOOKUP($E455,'DATA PENGUKURAN GARDU'!$A:$BS,53,0)</f>
        <v>#N/A</v>
      </c>
      <c r="BJ455" s="17" t="e">
        <f>VLOOKUP($E455,'DATA PENGUKURAN GARDU'!$A:$BS,54,0)</f>
        <v>#N/A</v>
      </c>
      <c r="BK455" s="20" t="e">
        <f t="shared" si="246"/>
        <v>#N/A</v>
      </c>
      <c r="BL455" s="20" t="e">
        <f t="shared" si="247"/>
        <v>#N/A</v>
      </c>
      <c r="BM455" s="20" t="e">
        <f t="shared" si="248"/>
        <v>#N/A</v>
      </c>
      <c r="BN455" s="25" t="e">
        <f t="shared" si="249"/>
        <v>#N/A</v>
      </c>
      <c r="BO455" s="26" t="str">
        <f t="shared" si="250"/>
        <v>0</v>
      </c>
      <c r="BP455" s="21" t="e">
        <f t="shared" si="251"/>
        <v>#VALUE!</v>
      </c>
      <c r="BQ455" s="20" t="e">
        <f t="shared" si="252"/>
        <v>#N/A</v>
      </c>
      <c r="BR455" s="20" t="e">
        <v>#N/A</v>
      </c>
      <c r="BS455" s="9" t="e">
        <v>#N/A</v>
      </c>
      <c r="BT455" s="2" t="e">
        <f t="shared" si="253"/>
        <v>#VALUE!</v>
      </c>
      <c r="BU455" s="2" t="e">
        <f t="shared" si="236"/>
        <v>#N/A</v>
      </c>
      <c r="BV455" s="2" t="e">
        <f t="shared" si="237"/>
        <v>#N/A</v>
      </c>
    </row>
    <row r="456" s="2" customFormat="1" ht="22.95" customHeight="1" spans="1:74">
      <c r="A456" s="9" t="str">
        <f t="shared" si="238"/>
        <v>L-028Induk</v>
      </c>
      <c r="B456" s="9" t="str">
        <f t="shared" si="239"/>
        <v>L-028jurusan 1</v>
      </c>
      <c r="C456" s="9" t="str">
        <f t="shared" si="240"/>
        <v>L-028jurusan 2</v>
      </c>
      <c r="D456" s="9" t="str">
        <f t="shared" si="241"/>
        <v>L-028jurusan 3</v>
      </c>
      <c r="E456" s="9" t="str">
        <f t="shared" si="242"/>
        <v>L-028jurusan 4</v>
      </c>
      <c r="F456" s="10" t="s">
        <v>46</v>
      </c>
      <c r="G456" s="10" t="s">
        <v>22</v>
      </c>
      <c r="H456" s="10" t="s">
        <v>586</v>
      </c>
      <c r="I456" s="10" t="s">
        <v>10955</v>
      </c>
      <c r="J456" s="10" t="s">
        <v>10956</v>
      </c>
      <c r="K456" s="10" t="s">
        <v>7465</v>
      </c>
      <c r="L456" s="10"/>
      <c r="M456" s="10"/>
      <c r="N456" s="14">
        <f t="shared" si="243"/>
        <v>0</v>
      </c>
      <c r="O456" s="15" t="e">
        <f t="shared" si="244"/>
        <v>#VALUE!</v>
      </c>
      <c r="P456" s="15" t="e">
        <f t="shared" si="245"/>
        <v>#VALUE!</v>
      </c>
      <c r="Q456" s="17" t="e">
        <f>VLOOKUP($A456,'DATA PENGUKURAN GARDU'!$A:$BS,42,0)</f>
        <v>#N/A</v>
      </c>
      <c r="R456" s="18" t="e">
        <f t="shared" si="221"/>
        <v>#N/A</v>
      </c>
      <c r="S456" s="17" t="e">
        <f>VLOOKUP($A456,'DATA PENGUKURAN GARDU'!$A:$BS,44,0)</f>
        <v>#N/A</v>
      </c>
      <c r="T456" s="18" t="e">
        <f t="shared" si="222"/>
        <v>#N/A</v>
      </c>
      <c r="U456" s="17" t="e">
        <f>VLOOKUP($A456,'DATA PENGUKURAN GARDU'!$A:$BS,46,0)</f>
        <v>#N/A</v>
      </c>
      <c r="V456" s="18" t="e">
        <f t="shared" si="223"/>
        <v>#N/A</v>
      </c>
      <c r="W456" s="17" t="e">
        <f>VLOOKUP($A456,'DATA PENGUKURAN GARDU'!$A:$BS,48,0)</f>
        <v>#N/A</v>
      </c>
      <c r="X456" s="17" t="e">
        <f>VLOOKUP($A456,'DATA PENGUKURAN GARDU'!$A:$BS,53,0)</f>
        <v>#N/A</v>
      </c>
      <c r="Y456" s="17" t="e">
        <f>VLOOKUP($A456,'DATA PENGUKURAN GARDU'!$A:$BS,54,0)</f>
        <v>#N/A</v>
      </c>
      <c r="Z456" s="17" t="e">
        <f>VLOOKUP($A456,'DATA PENGUKURAN GARDU'!$A:$BS,55,0)</f>
        <v>#N/A</v>
      </c>
      <c r="AA456" s="20" t="e">
        <f>VLOOKUP($B456,'DATA PENGUKURAN GARDU'!$A:$BS,42,0)</f>
        <v>#N/A</v>
      </c>
      <c r="AB456" s="21" t="e">
        <f t="shared" si="224"/>
        <v>#N/A</v>
      </c>
      <c r="AC456" s="20" t="e">
        <f>VLOOKUP($B456,'DATA PENGUKURAN GARDU'!$A:$BS,44,0)</f>
        <v>#N/A</v>
      </c>
      <c r="AD456" s="21" t="e">
        <f t="shared" si="225"/>
        <v>#N/A</v>
      </c>
      <c r="AE456" s="20" t="e">
        <f>VLOOKUP($B456,'DATA PENGUKURAN GARDU'!$A:$BS,46,0)</f>
        <v>#N/A</v>
      </c>
      <c r="AF456" s="21" t="e">
        <f t="shared" si="226"/>
        <v>#N/A</v>
      </c>
      <c r="AG456" s="20" t="e">
        <f>VLOOKUP($B456,'DATA PENGUKURAN GARDU'!$A:$BS,46,0)</f>
        <v>#N/A</v>
      </c>
      <c r="AH456" s="20" t="e">
        <f>VLOOKUP($B456,'DATA PENGUKURAN GARDU'!$A:$BS,53,0)</f>
        <v>#N/A</v>
      </c>
      <c r="AI456" s="20" t="e">
        <f>VLOOKUP($B456,'DATA PENGUKURAN GARDU'!$A:$BS,54,0)</f>
        <v>#N/A</v>
      </c>
      <c r="AJ456" s="17" t="e">
        <f>VLOOKUP($C456,'DATA PENGUKURAN GARDU'!$A:$BS,42,0)</f>
        <v>#N/A</v>
      </c>
      <c r="AK456" s="23" t="e">
        <f t="shared" si="227"/>
        <v>#N/A</v>
      </c>
      <c r="AL456" s="17" t="e">
        <f>VLOOKUP($C456,'DATA PENGUKURAN GARDU'!$A:$BS,44,0)</f>
        <v>#N/A</v>
      </c>
      <c r="AM456" s="23" t="e">
        <f t="shared" si="228"/>
        <v>#N/A</v>
      </c>
      <c r="AN456" s="17" t="e">
        <f>VLOOKUP($C456,'DATA PENGUKURAN GARDU'!$A:$BS,46,0)</f>
        <v>#N/A</v>
      </c>
      <c r="AO456" s="23" t="e">
        <f t="shared" si="229"/>
        <v>#N/A</v>
      </c>
      <c r="AP456" s="17" t="e">
        <f>VLOOKUP($C456,'DATA PENGUKURAN GARDU'!$A:$BS,46,0)</f>
        <v>#N/A</v>
      </c>
      <c r="AQ456" s="17" t="e">
        <f>VLOOKUP($C456,'DATA PENGUKURAN GARDU'!$A:$BS,53,0)</f>
        <v>#N/A</v>
      </c>
      <c r="AR456" s="17" t="e">
        <f>VLOOKUP($C456,'DATA PENGUKURAN GARDU'!$A:$BS,54,0)</f>
        <v>#N/A</v>
      </c>
      <c r="AS456" s="20" t="e">
        <f>VLOOKUP($D456,'DATA PENGUKURAN GARDU'!$A:$BS,42,0)</f>
        <v>#N/A</v>
      </c>
      <c r="AT456" s="21" t="e">
        <f t="shared" si="230"/>
        <v>#N/A</v>
      </c>
      <c r="AU456" s="20" t="e">
        <f>VLOOKUP($D456,'DATA PENGUKURAN GARDU'!$A:$BS,44,0)</f>
        <v>#N/A</v>
      </c>
      <c r="AV456" s="21" t="e">
        <f t="shared" si="231"/>
        <v>#N/A</v>
      </c>
      <c r="AW456" s="20" t="e">
        <f>VLOOKUP($D456,'DATA PENGUKURAN GARDU'!$A:$BS,46,0)</f>
        <v>#N/A</v>
      </c>
      <c r="AX456" s="21" t="e">
        <f t="shared" si="232"/>
        <v>#N/A</v>
      </c>
      <c r="AY456" s="20" t="e">
        <f>VLOOKUP($D456,'DATA PENGUKURAN GARDU'!$A:$BS,46,0)</f>
        <v>#N/A</v>
      </c>
      <c r="AZ456" s="20" t="e">
        <f>VLOOKUP($D456,'DATA PENGUKURAN GARDU'!$A:$BS,53,0)</f>
        <v>#N/A</v>
      </c>
      <c r="BA456" s="20" t="e">
        <f>VLOOKUP($D456,'DATA PENGUKURAN GARDU'!$A:$BS,54,0)</f>
        <v>#N/A</v>
      </c>
      <c r="BB456" s="17" t="e">
        <f>VLOOKUP($E456,'DATA PENGUKURAN GARDU'!$A:$BS,42,0)</f>
        <v>#N/A</v>
      </c>
      <c r="BC456" s="23" t="e">
        <f t="shared" si="233"/>
        <v>#N/A</v>
      </c>
      <c r="BD456" s="17" t="e">
        <f>VLOOKUP($E456,'DATA PENGUKURAN GARDU'!$A:$BS,44,0)</f>
        <v>#N/A</v>
      </c>
      <c r="BE456" s="23" t="e">
        <f t="shared" si="234"/>
        <v>#N/A</v>
      </c>
      <c r="BF456" s="17" t="e">
        <f>VLOOKUP($E456,'DATA PENGUKURAN GARDU'!$A:$BS,46,0)</f>
        <v>#N/A</v>
      </c>
      <c r="BG456" s="23" t="e">
        <f t="shared" si="235"/>
        <v>#N/A</v>
      </c>
      <c r="BH456" s="17" t="e">
        <f>VLOOKUP($E456,'DATA PENGUKURAN GARDU'!$A:$BS,46,0)</f>
        <v>#N/A</v>
      </c>
      <c r="BI456" s="17" t="e">
        <f>VLOOKUP($E456,'DATA PENGUKURAN GARDU'!$A:$BS,53,0)</f>
        <v>#N/A</v>
      </c>
      <c r="BJ456" s="17" t="e">
        <f>VLOOKUP($E456,'DATA PENGUKURAN GARDU'!$A:$BS,54,0)</f>
        <v>#N/A</v>
      </c>
      <c r="BK456" s="20" t="e">
        <f t="shared" si="246"/>
        <v>#N/A</v>
      </c>
      <c r="BL456" s="20" t="e">
        <f t="shared" si="247"/>
        <v>#N/A</v>
      </c>
      <c r="BM456" s="20" t="e">
        <f t="shared" si="248"/>
        <v>#N/A</v>
      </c>
      <c r="BN456" s="25" t="e">
        <f t="shared" si="249"/>
        <v>#N/A</v>
      </c>
      <c r="BO456" s="26" t="str">
        <f t="shared" si="250"/>
        <v>0</v>
      </c>
      <c r="BP456" s="21" t="e">
        <f t="shared" si="251"/>
        <v>#VALUE!</v>
      </c>
      <c r="BQ456" s="20" t="e">
        <f t="shared" si="252"/>
        <v>#N/A</v>
      </c>
      <c r="BR456" s="20" t="e">
        <v>#N/A</v>
      </c>
      <c r="BS456" s="9" t="e">
        <v>#N/A</v>
      </c>
      <c r="BT456" s="2" t="e">
        <f t="shared" si="253"/>
        <v>#VALUE!</v>
      </c>
      <c r="BU456" s="2" t="e">
        <f t="shared" si="236"/>
        <v>#N/A</v>
      </c>
      <c r="BV456" s="2" t="e">
        <f t="shared" si="237"/>
        <v>#N/A</v>
      </c>
    </row>
    <row r="457" s="2" customFormat="1" ht="22.95" customHeight="1" spans="1:74">
      <c r="A457" s="9" t="str">
        <f t="shared" si="238"/>
        <v>N 046Induk</v>
      </c>
      <c r="B457" s="9" t="str">
        <f t="shared" si="239"/>
        <v>N 046jurusan 1</v>
      </c>
      <c r="C457" s="9" t="str">
        <f t="shared" si="240"/>
        <v>N 046jurusan 2</v>
      </c>
      <c r="D457" s="9" t="str">
        <f t="shared" si="241"/>
        <v>N 046jurusan 3</v>
      </c>
      <c r="E457" s="9" t="str">
        <f t="shared" si="242"/>
        <v>N 046jurusan 4</v>
      </c>
      <c r="F457" s="10" t="s">
        <v>226</v>
      </c>
      <c r="G457" s="10" t="s">
        <v>101</v>
      </c>
      <c r="H457" s="10" t="s">
        <v>587</v>
      </c>
      <c r="I457" s="10" t="s">
        <v>10957</v>
      </c>
      <c r="J457" s="10" t="s">
        <v>10958</v>
      </c>
      <c r="K457" s="10" t="s">
        <v>7465</v>
      </c>
      <c r="L457" s="10"/>
      <c r="M457" s="10"/>
      <c r="N457" s="14">
        <f t="shared" si="243"/>
        <v>0</v>
      </c>
      <c r="O457" s="15" t="e">
        <f t="shared" si="244"/>
        <v>#VALUE!</v>
      </c>
      <c r="P457" s="15" t="e">
        <f t="shared" si="245"/>
        <v>#VALUE!</v>
      </c>
      <c r="Q457" s="17" t="e">
        <f>VLOOKUP($A457,'DATA PENGUKURAN GARDU'!$A:$BS,42,0)</f>
        <v>#N/A</v>
      </c>
      <c r="R457" s="18" t="e">
        <f t="shared" si="221"/>
        <v>#N/A</v>
      </c>
      <c r="S457" s="17" t="e">
        <f>VLOOKUP($A457,'DATA PENGUKURAN GARDU'!$A:$BS,44,0)</f>
        <v>#N/A</v>
      </c>
      <c r="T457" s="18" t="e">
        <f t="shared" si="222"/>
        <v>#N/A</v>
      </c>
      <c r="U457" s="17" t="e">
        <f>VLOOKUP($A457,'DATA PENGUKURAN GARDU'!$A:$BS,46,0)</f>
        <v>#N/A</v>
      </c>
      <c r="V457" s="18" t="e">
        <f t="shared" si="223"/>
        <v>#N/A</v>
      </c>
      <c r="W457" s="17" t="e">
        <f>VLOOKUP($A457,'DATA PENGUKURAN GARDU'!$A:$BS,48,0)</f>
        <v>#N/A</v>
      </c>
      <c r="X457" s="17" t="e">
        <f>VLOOKUP($A457,'DATA PENGUKURAN GARDU'!$A:$BS,53,0)</f>
        <v>#N/A</v>
      </c>
      <c r="Y457" s="17" t="e">
        <f>VLOOKUP($A457,'DATA PENGUKURAN GARDU'!$A:$BS,54,0)</f>
        <v>#N/A</v>
      </c>
      <c r="Z457" s="17" t="e">
        <f>VLOOKUP($A457,'DATA PENGUKURAN GARDU'!$A:$BS,55,0)</f>
        <v>#N/A</v>
      </c>
      <c r="AA457" s="20" t="e">
        <f>VLOOKUP($B457,'DATA PENGUKURAN GARDU'!$A:$BS,42,0)</f>
        <v>#N/A</v>
      </c>
      <c r="AB457" s="21" t="e">
        <f t="shared" si="224"/>
        <v>#N/A</v>
      </c>
      <c r="AC457" s="20" t="e">
        <f>VLOOKUP($B457,'DATA PENGUKURAN GARDU'!$A:$BS,44,0)</f>
        <v>#N/A</v>
      </c>
      <c r="AD457" s="21" t="e">
        <f t="shared" si="225"/>
        <v>#N/A</v>
      </c>
      <c r="AE457" s="20" t="e">
        <f>VLOOKUP($B457,'DATA PENGUKURAN GARDU'!$A:$BS,46,0)</f>
        <v>#N/A</v>
      </c>
      <c r="AF457" s="21" t="e">
        <f t="shared" si="226"/>
        <v>#N/A</v>
      </c>
      <c r="AG457" s="20" t="e">
        <f>VLOOKUP($B457,'DATA PENGUKURAN GARDU'!$A:$BS,46,0)</f>
        <v>#N/A</v>
      </c>
      <c r="AH457" s="20" t="e">
        <f>VLOOKUP($B457,'DATA PENGUKURAN GARDU'!$A:$BS,53,0)</f>
        <v>#N/A</v>
      </c>
      <c r="AI457" s="20" t="e">
        <f>VLOOKUP($B457,'DATA PENGUKURAN GARDU'!$A:$BS,54,0)</f>
        <v>#N/A</v>
      </c>
      <c r="AJ457" s="17" t="e">
        <f>VLOOKUP($C457,'DATA PENGUKURAN GARDU'!$A:$BS,42,0)</f>
        <v>#N/A</v>
      </c>
      <c r="AK457" s="23" t="e">
        <f t="shared" si="227"/>
        <v>#N/A</v>
      </c>
      <c r="AL457" s="17" t="e">
        <f>VLOOKUP($C457,'DATA PENGUKURAN GARDU'!$A:$BS,44,0)</f>
        <v>#N/A</v>
      </c>
      <c r="AM457" s="23" t="e">
        <f t="shared" si="228"/>
        <v>#N/A</v>
      </c>
      <c r="AN457" s="17" t="e">
        <f>VLOOKUP($C457,'DATA PENGUKURAN GARDU'!$A:$BS,46,0)</f>
        <v>#N/A</v>
      </c>
      <c r="AO457" s="23" t="e">
        <f t="shared" si="229"/>
        <v>#N/A</v>
      </c>
      <c r="AP457" s="17" t="e">
        <f>VLOOKUP($C457,'DATA PENGUKURAN GARDU'!$A:$BS,46,0)</f>
        <v>#N/A</v>
      </c>
      <c r="AQ457" s="17" t="e">
        <f>VLOOKUP($C457,'DATA PENGUKURAN GARDU'!$A:$BS,53,0)</f>
        <v>#N/A</v>
      </c>
      <c r="AR457" s="17" t="e">
        <f>VLOOKUP($C457,'DATA PENGUKURAN GARDU'!$A:$BS,54,0)</f>
        <v>#N/A</v>
      </c>
      <c r="AS457" s="20" t="e">
        <f>VLOOKUP($D457,'DATA PENGUKURAN GARDU'!$A:$BS,42,0)</f>
        <v>#N/A</v>
      </c>
      <c r="AT457" s="21" t="e">
        <f t="shared" si="230"/>
        <v>#N/A</v>
      </c>
      <c r="AU457" s="20" t="e">
        <f>VLOOKUP($D457,'DATA PENGUKURAN GARDU'!$A:$BS,44,0)</f>
        <v>#N/A</v>
      </c>
      <c r="AV457" s="21" t="e">
        <f t="shared" si="231"/>
        <v>#N/A</v>
      </c>
      <c r="AW457" s="20" t="e">
        <f>VLOOKUP($D457,'DATA PENGUKURAN GARDU'!$A:$BS,46,0)</f>
        <v>#N/A</v>
      </c>
      <c r="AX457" s="21" t="e">
        <f t="shared" si="232"/>
        <v>#N/A</v>
      </c>
      <c r="AY457" s="20" t="e">
        <f>VLOOKUP($D457,'DATA PENGUKURAN GARDU'!$A:$BS,46,0)</f>
        <v>#N/A</v>
      </c>
      <c r="AZ457" s="20" t="e">
        <f>VLOOKUP($D457,'DATA PENGUKURAN GARDU'!$A:$BS,53,0)</f>
        <v>#N/A</v>
      </c>
      <c r="BA457" s="20" t="e">
        <f>VLOOKUP($D457,'DATA PENGUKURAN GARDU'!$A:$BS,54,0)</f>
        <v>#N/A</v>
      </c>
      <c r="BB457" s="17" t="e">
        <f>VLOOKUP($E457,'DATA PENGUKURAN GARDU'!$A:$BS,42,0)</f>
        <v>#N/A</v>
      </c>
      <c r="BC457" s="23" t="e">
        <f t="shared" si="233"/>
        <v>#N/A</v>
      </c>
      <c r="BD457" s="17" t="e">
        <f>VLOOKUP($E457,'DATA PENGUKURAN GARDU'!$A:$BS,44,0)</f>
        <v>#N/A</v>
      </c>
      <c r="BE457" s="23" t="e">
        <f t="shared" si="234"/>
        <v>#N/A</v>
      </c>
      <c r="BF457" s="17" t="e">
        <f>VLOOKUP($E457,'DATA PENGUKURAN GARDU'!$A:$BS,46,0)</f>
        <v>#N/A</v>
      </c>
      <c r="BG457" s="23" t="e">
        <f t="shared" si="235"/>
        <v>#N/A</v>
      </c>
      <c r="BH457" s="17" t="e">
        <f>VLOOKUP($E457,'DATA PENGUKURAN GARDU'!$A:$BS,46,0)</f>
        <v>#N/A</v>
      </c>
      <c r="BI457" s="17" t="e">
        <f>VLOOKUP($E457,'DATA PENGUKURAN GARDU'!$A:$BS,53,0)</f>
        <v>#N/A</v>
      </c>
      <c r="BJ457" s="17" t="e">
        <f>VLOOKUP($E457,'DATA PENGUKURAN GARDU'!$A:$BS,54,0)</f>
        <v>#N/A</v>
      </c>
      <c r="BK457" s="20" t="e">
        <f t="shared" si="246"/>
        <v>#N/A</v>
      </c>
      <c r="BL457" s="20" t="e">
        <f t="shared" si="247"/>
        <v>#N/A</v>
      </c>
      <c r="BM457" s="20" t="e">
        <f t="shared" si="248"/>
        <v>#N/A</v>
      </c>
      <c r="BN457" s="25" t="e">
        <f t="shared" si="249"/>
        <v>#N/A</v>
      </c>
      <c r="BO457" s="26" t="str">
        <f t="shared" si="250"/>
        <v>0</v>
      </c>
      <c r="BP457" s="21" t="e">
        <f t="shared" si="251"/>
        <v>#VALUE!</v>
      </c>
      <c r="BQ457" s="20" t="e">
        <f t="shared" si="252"/>
        <v>#N/A</v>
      </c>
      <c r="BR457" s="20" t="e">
        <v>#N/A</v>
      </c>
      <c r="BS457" s="9" t="e">
        <v>#N/A</v>
      </c>
      <c r="BT457" s="2" t="e">
        <f t="shared" si="253"/>
        <v>#VALUE!</v>
      </c>
      <c r="BU457" s="2" t="e">
        <f t="shared" si="236"/>
        <v>#N/A</v>
      </c>
      <c r="BV457" s="2" t="e">
        <f t="shared" si="237"/>
        <v>#N/A</v>
      </c>
    </row>
    <row r="458" s="2" customFormat="1" ht="22.95" customHeight="1" spans="1:74">
      <c r="A458" s="9" t="str">
        <f t="shared" si="238"/>
        <v>BB 015Induk</v>
      </c>
      <c r="B458" s="9" t="str">
        <f t="shared" si="239"/>
        <v>BB 015jurusan 1</v>
      </c>
      <c r="C458" s="9" t="str">
        <f t="shared" si="240"/>
        <v>BB 015jurusan 2</v>
      </c>
      <c r="D458" s="9" t="str">
        <f t="shared" si="241"/>
        <v>BB 015jurusan 3</v>
      </c>
      <c r="E458" s="9" t="str">
        <f t="shared" si="242"/>
        <v>BB 015jurusan 4</v>
      </c>
      <c r="F458" s="10" t="s">
        <v>588</v>
      </c>
      <c r="G458" s="10" t="s">
        <v>131</v>
      </c>
      <c r="H458" s="10" t="s">
        <v>589</v>
      </c>
      <c r="I458" s="10" t="s">
        <v>10959</v>
      </c>
      <c r="J458" s="10" t="s">
        <v>10960</v>
      </c>
      <c r="K458" s="10" t="s">
        <v>7465</v>
      </c>
      <c r="L458" s="10"/>
      <c r="M458" s="10"/>
      <c r="N458" s="14">
        <f t="shared" si="243"/>
        <v>0</v>
      </c>
      <c r="O458" s="15" t="e">
        <f t="shared" si="244"/>
        <v>#VALUE!</v>
      </c>
      <c r="P458" s="15" t="e">
        <f t="shared" si="245"/>
        <v>#VALUE!</v>
      </c>
      <c r="Q458" s="17" t="e">
        <f>VLOOKUP($A458,'DATA PENGUKURAN GARDU'!$A:$BS,42,0)</f>
        <v>#N/A</v>
      </c>
      <c r="R458" s="18" t="e">
        <f t="shared" si="221"/>
        <v>#N/A</v>
      </c>
      <c r="S458" s="17" t="e">
        <f>VLOOKUP($A458,'DATA PENGUKURAN GARDU'!$A:$BS,44,0)</f>
        <v>#N/A</v>
      </c>
      <c r="T458" s="18" t="e">
        <f t="shared" si="222"/>
        <v>#N/A</v>
      </c>
      <c r="U458" s="17" t="e">
        <f>VLOOKUP($A458,'DATA PENGUKURAN GARDU'!$A:$BS,46,0)</f>
        <v>#N/A</v>
      </c>
      <c r="V458" s="18" t="e">
        <f t="shared" si="223"/>
        <v>#N/A</v>
      </c>
      <c r="W458" s="17" t="e">
        <f>VLOOKUP($A458,'DATA PENGUKURAN GARDU'!$A:$BS,48,0)</f>
        <v>#N/A</v>
      </c>
      <c r="X458" s="17" t="e">
        <f>VLOOKUP($A458,'DATA PENGUKURAN GARDU'!$A:$BS,53,0)</f>
        <v>#N/A</v>
      </c>
      <c r="Y458" s="17" t="e">
        <f>VLOOKUP($A458,'DATA PENGUKURAN GARDU'!$A:$BS,54,0)</f>
        <v>#N/A</v>
      </c>
      <c r="Z458" s="17" t="e">
        <f>VLOOKUP($A458,'DATA PENGUKURAN GARDU'!$A:$BS,55,0)</f>
        <v>#N/A</v>
      </c>
      <c r="AA458" s="20" t="e">
        <f>VLOOKUP($B458,'DATA PENGUKURAN GARDU'!$A:$BS,42,0)</f>
        <v>#N/A</v>
      </c>
      <c r="AB458" s="21" t="e">
        <f t="shared" si="224"/>
        <v>#N/A</v>
      </c>
      <c r="AC458" s="20" t="e">
        <f>VLOOKUP($B458,'DATA PENGUKURAN GARDU'!$A:$BS,44,0)</f>
        <v>#N/A</v>
      </c>
      <c r="AD458" s="21" t="e">
        <f t="shared" si="225"/>
        <v>#N/A</v>
      </c>
      <c r="AE458" s="20" t="e">
        <f>VLOOKUP($B458,'DATA PENGUKURAN GARDU'!$A:$BS,46,0)</f>
        <v>#N/A</v>
      </c>
      <c r="AF458" s="21" t="e">
        <f t="shared" si="226"/>
        <v>#N/A</v>
      </c>
      <c r="AG458" s="20" t="e">
        <f>VLOOKUP($B458,'DATA PENGUKURAN GARDU'!$A:$BS,46,0)</f>
        <v>#N/A</v>
      </c>
      <c r="AH458" s="20" t="e">
        <f>VLOOKUP($B458,'DATA PENGUKURAN GARDU'!$A:$BS,53,0)</f>
        <v>#N/A</v>
      </c>
      <c r="AI458" s="20" t="e">
        <f>VLOOKUP($B458,'DATA PENGUKURAN GARDU'!$A:$BS,54,0)</f>
        <v>#N/A</v>
      </c>
      <c r="AJ458" s="17" t="e">
        <f>VLOOKUP($C458,'DATA PENGUKURAN GARDU'!$A:$BS,42,0)</f>
        <v>#N/A</v>
      </c>
      <c r="AK458" s="23" t="e">
        <f t="shared" si="227"/>
        <v>#N/A</v>
      </c>
      <c r="AL458" s="17" t="e">
        <f>VLOOKUP($C458,'DATA PENGUKURAN GARDU'!$A:$BS,44,0)</f>
        <v>#N/A</v>
      </c>
      <c r="AM458" s="23" t="e">
        <f t="shared" si="228"/>
        <v>#N/A</v>
      </c>
      <c r="AN458" s="17" t="e">
        <f>VLOOKUP($C458,'DATA PENGUKURAN GARDU'!$A:$BS,46,0)</f>
        <v>#N/A</v>
      </c>
      <c r="AO458" s="23" t="e">
        <f t="shared" si="229"/>
        <v>#N/A</v>
      </c>
      <c r="AP458" s="17" t="e">
        <f>VLOOKUP($C458,'DATA PENGUKURAN GARDU'!$A:$BS,46,0)</f>
        <v>#N/A</v>
      </c>
      <c r="AQ458" s="17" t="e">
        <f>VLOOKUP($C458,'DATA PENGUKURAN GARDU'!$A:$BS,53,0)</f>
        <v>#N/A</v>
      </c>
      <c r="AR458" s="17" t="e">
        <f>VLOOKUP($C458,'DATA PENGUKURAN GARDU'!$A:$BS,54,0)</f>
        <v>#N/A</v>
      </c>
      <c r="AS458" s="20" t="e">
        <f>VLOOKUP($D458,'DATA PENGUKURAN GARDU'!$A:$BS,42,0)</f>
        <v>#N/A</v>
      </c>
      <c r="AT458" s="21" t="e">
        <f t="shared" si="230"/>
        <v>#N/A</v>
      </c>
      <c r="AU458" s="20" t="e">
        <f>VLOOKUP($D458,'DATA PENGUKURAN GARDU'!$A:$BS,44,0)</f>
        <v>#N/A</v>
      </c>
      <c r="AV458" s="21" t="e">
        <f t="shared" si="231"/>
        <v>#N/A</v>
      </c>
      <c r="AW458" s="20" t="e">
        <f>VLOOKUP($D458,'DATA PENGUKURAN GARDU'!$A:$BS,46,0)</f>
        <v>#N/A</v>
      </c>
      <c r="AX458" s="21" t="e">
        <f t="shared" si="232"/>
        <v>#N/A</v>
      </c>
      <c r="AY458" s="20" t="e">
        <f>VLOOKUP($D458,'DATA PENGUKURAN GARDU'!$A:$BS,46,0)</f>
        <v>#N/A</v>
      </c>
      <c r="AZ458" s="20" t="e">
        <f>VLOOKUP($D458,'DATA PENGUKURAN GARDU'!$A:$BS,53,0)</f>
        <v>#N/A</v>
      </c>
      <c r="BA458" s="20" t="e">
        <f>VLOOKUP($D458,'DATA PENGUKURAN GARDU'!$A:$BS,54,0)</f>
        <v>#N/A</v>
      </c>
      <c r="BB458" s="17" t="e">
        <f>VLOOKUP($E458,'DATA PENGUKURAN GARDU'!$A:$BS,42,0)</f>
        <v>#N/A</v>
      </c>
      <c r="BC458" s="23" t="e">
        <f t="shared" si="233"/>
        <v>#N/A</v>
      </c>
      <c r="BD458" s="17" t="e">
        <f>VLOOKUP($E458,'DATA PENGUKURAN GARDU'!$A:$BS,44,0)</f>
        <v>#N/A</v>
      </c>
      <c r="BE458" s="23" t="e">
        <f t="shared" si="234"/>
        <v>#N/A</v>
      </c>
      <c r="BF458" s="17" t="e">
        <f>VLOOKUP($E458,'DATA PENGUKURAN GARDU'!$A:$BS,46,0)</f>
        <v>#N/A</v>
      </c>
      <c r="BG458" s="23" t="e">
        <f t="shared" si="235"/>
        <v>#N/A</v>
      </c>
      <c r="BH458" s="17" t="e">
        <f>VLOOKUP($E458,'DATA PENGUKURAN GARDU'!$A:$BS,46,0)</f>
        <v>#N/A</v>
      </c>
      <c r="BI458" s="17" t="e">
        <f>VLOOKUP($E458,'DATA PENGUKURAN GARDU'!$A:$BS,53,0)</f>
        <v>#N/A</v>
      </c>
      <c r="BJ458" s="17" t="e">
        <f>VLOOKUP($E458,'DATA PENGUKURAN GARDU'!$A:$BS,54,0)</f>
        <v>#N/A</v>
      </c>
      <c r="BK458" s="20" t="e">
        <f t="shared" si="246"/>
        <v>#N/A</v>
      </c>
      <c r="BL458" s="20" t="e">
        <f t="shared" si="247"/>
        <v>#N/A</v>
      </c>
      <c r="BM458" s="20" t="e">
        <f t="shared" si="248"/>
        <v>#N/A</v>
      </c>
      <c r="BN458" s="25" t="e">
        <f t="shared" si="249"/>
        <v>#N/A</v>
      </c>
      <c r="BO458" s="26" t="str">
        <f t="shared" si="250"/>
        <v>0</v>
      </c>
      <c r="BP458" s="21" t="e">
        <f t="shared" si="251"/>
        <v>#VALUE!</v>
      </c>
      <c r="BQ458" s="20" t="e">
        <f t="shared" si="252"/>
        <v>#N/A</v>
      </c>
      <c r="BR458" s="20" t="e">
        <v>#N/A</v>
      </c>
      <c r="BS458" s="9" t="e">
        <v>#N/A</v>
      </c>
      <c r="BT458" s="2" t="e">
        <f t="shared" si="253"/>
        <v>#VALUE!</v>
      </c>
      <c r="BU458" s="2" t="e">
        <f t="shared" si="236"/>
        <v>#N/A</v>
      </c>
      <c r="BV458" s="2" t="e">
        <f t="shared" si="237"/>
        <v>#N/A</v>
      </c>
    </row>
    <row r="459" s="2" customFormat="1" ht="22.95" customHeight="1" spans="1:74">
      <c r="A459" s="9" t="str">
        <f t="shared" si="238"/>
        <v>M 48Induk</v>
      </c>
      <c r="B459" s="9" t="str">
        <f t="shared" si="239"/>
        <v>M 48jurusan 1</v>
      </c>
      <c r="C459" s="9" t="str">
        <f t="shared" si="240"/>
        <v>M 48jurusan 2</v>
      </c>
      <c r="D459" s="9" t="str">
        <f t="shared" si="241"/>
        <v>M 48jurusan 3</v>
      </c>
      <c r="E459" s="9" t="str">
        <f t="shared" si="242"/>
        <v>M 48jurusan 4</v>
      </c>
      <c r="F459" s="10" t="s">
        <v>131</v>
      </c>
      <c r="G459" s="10" t="s">
        <v>131</v>
      </c>
      <c r="H459" s="10" t="s">
        <v>590</v>
      </c>
      <c r="I459" s="10" t="s">
        <v>10961</v>
      </c>
      <c r="J459" s="10" t="s">
        <v>10962</v>
      </c>
      <c r="K459" s="10" t="s">
        <v>7465</v>
      </c>
      <c r="L459" s="10"/>
      <c r="M459" s="10"/>
      <c r="N459" s="14">
        <f t="shared" si="243"/>
        <v>0</v>
      </c>
      <c r="O459" s="15" t="e">
        <f t="shared" si="244"/>
        <v>#VALUE!</v>
      </c>
      <c r="P459" s="15" t="e">
        <f t="shared" si="245"/>
        <v>#VALUE!</v>
      </c>
      <c r="Q459" s="17" t="e">
        <f>VLOOKUP($A459,'DATA PENGUKURAN GARDU'!$A:$BS,42,0)</f>
        <v>#N/A</v>
      </c>
      <c r="R459" s="18" t="e">
        <f t="shared" si="221"/>
        <v>#N/A</v>
      </c>
      <c r="S459" s="17" t="e">
        <f>VLOOKUP($A459,'DATA PENGUKURAN GARDU'!$A:$BS,44,0)</f>
        <v>#N/A</v>
      </c>
      <c r="T459" s="18" t="e">
        <f t="shared" si="222"/>
        <v>#N/A</v>
      </c>
      <c r="U459" s="17" t="e">
        <f>VLOOKUP($A459,'DATA PENGUKURAN GARDU'!$A:$BS,46,0)</f>
        <v>#N/A</v>
      </c>
      <c r="V459" s="18" t="e">
        <f t="shared" si="223"/>
        <v>#N/A</v>
      </c>
      <c r="W459" s="17" t="e">
        <f>VLOOKUP($A459,'DATA PENGUKURAN GARDU'!$A:$BS,48,0)</f>
        <v>#N/A</v>
      </c>
      <c r="X459" s="17" t="e">
        <f>VLOOKUP($A459,'DATA PENGUKURAN GARDU'!$A:$BS,53,0)</f>
        <v>#N/A</v>
      </c>
      <c r="Y459" s="17" t="e">
        <f>VLOOKUP($A459,'DATA PENGUKURAN GARDU'!$A:$BS,54,0)</f>
        <v>#N/A</v>
      </c>
      <c r="Z459" s="17" t="e">
        <f>VLOOKUP($A459,'DATA PENGUKURAN GARDU'!$A:$BS,55,0)</f>
        <v>#N/A</v>
      </c>
      <c r="AA459" s="20" t="e">
        <f>VLOOKUP($B459,'DATA PENGUKURAN GARDU'!$A:$BS,42,0)</f>
        <v>#N/A</v>
      </c>
      <c r="AB459" s="21" t="e">
        <f t="shared" si="224"/>
        <v>#N/A</v>
      </c>
      <c r="AC459" s="20" t="e">
        <f>VLOOKUP($B459,'DATA PENGUKURAN GARDU'!$A:$BS,44,0)</f>
        <v>#N/A</v>
      </c>
      <c r="AD459" s="21" t="e">
        <f t="shared" si="225"/>
        <v>#N/A</v>
      </c>
      <c r="AE459" s="20" t="e">
        <f>VLOOKUP($B459,'DATA PENGUKURAN GARDU'!$A:$BS,46,0)</f>
        <v>#N/A</v>
      </c>
      <c r="AF459" s="21" t="e">
        <f t="shared" si="226"/>
        <v>#N/A</v>
      </c>
      <c r="AG459" s="20" t="e">
        <f>VLOOKUP($B459,'DATA PENGUKURAN GARDU'!$A:$BS,46,0)</f>
        <v>#N/A</v>
      </c>
      <c r="AH459" s="20" t="e">
        <f>VLOOKUP($B459,'DATA PENGUKURAN GARDU'!$A:$BS,53,0)</f>
        <v>#N/A</v>
      </c>
      <c r="AI459" s="20" t="e">
        <f>VLOOKUP($B459,'DATA PENGUKURAN GARDU'!$A:$BS,54,0)</f>
        <v>#N/A</v>
      </c>
      <c r="AJ459" s="17" t="e">
        <f>VLOOKUP($C459,'DATA PENGUKURAN GARDU'!$A:$BS,42,0)</f>
        <v>#N/A</v>
      </c>
      <c r="AK459" s="23" t="e">
        <f t="shared" si="227"/>
        <v>#N/A</v>
      </c>
      <c r="AL459" s="17" t="e">
        <f>VLOOKUP($C459,'DATA PENGUKURAN GARDU'!$A:$BS,44,0)</f>
        <v>#N/A</v>
      </c>
      <c r="AM459" s="23" t="e">
        <f t="shared" si="228"/>
        <v>#N/A</v>
      </c>
      <c r="AN459" s="17" t="e">
        <f>VLOOKUP($C459,'DATA PENGUKURAN GARDU'!$A:$BS,46,0)</f>
        <v>#N/A</v>
      </c>
      <c r="AO459" s="23" t="e">
        <f t="shared" si="229"/>
        <v>#N/A</v>
      </c>
      <c r="AP459" s="17" t="e">
        <f>VLOOKUP($C459,'DATA PENGUKURAN GARDU'!$A:$BS,46,0)</f>
        <v>#N/A</v>
      </c>
      <c r="AQ459" s="17" t="e">
        <f>VLOOKUP($C459,'DATA PENGUKURAN GARDU'!$A:$BS,53,0)</f>
        <v>#N/A</v>
      </c>
      <c r="AR459" s="17" t="e">
        <f>VLOOKUP($C459,'DATA PENGUKURAN GARDU'!$A:$BS,54,0)</f>
        <v>#N/A</v>
      </c>
      <c r="AS459" s="20" t="e">
        <f>VLOOKUP($D459,'DATA PENGUKURAN GARDU'!$A:$BS,42,0)</f>
        <v>#N/A</v>
      </c>
      <c r="AT459" s="21" t="e">
        <f t="shared" si="230"/>
        <v>#N/A</v>
      </c>
      <c r="AU459" s="20" t="e">
        <f>VLOOKUP($D459,'DATA PENGUKURAN GARDU'!$A:$BS,44,0)</f>
        <v>#N/A</v>
      </c>
      <c r="AV459" s="21" t="e">
        <f t="shared" si="231"/>
        <v>#N/A</v>
      </c>
      <c r="AW459" s="20" t="e">
        <f>VLOOKUP($D459,'DATA PENGUKURAN GARDU'!$A:$BS,46,0)</f>
        <v>#N/A</v>
      </c>
      <c r="AX459" s="21" t="e">
        <f t="shared" si="232"/>
        <v>#N/A</v>
      </c>
      <c r="AY459" s="20" t="e">
        <f>VLOOKUP($D459,'DATA PENGUKURAN GARDU'!$A:$BS,46,0)</f>
        <v>#N/A</v>
      </c>
      <c r="AZ459" s="20" t="e">
        <f>VLOOKUP($D459,'DATA PENGUKURAN GARDU'!$A:$BS,53,0)</f>
        <v>#N/A</v>
      </c>
      <c r="BA459" s="20" t="e">
        <f>VLOOKUP($D459,'DATA PENGUKURAN GARDU'!$A:$BS,54,0)</f>
        <v>#N/A</v>
      </c>
      <c r="BB459" s="17" t="e">
        <f>VLOOKUP($E459,'DATA PENGUKURAN GARDU'!$A:$BS,42,0)</f>
        <v>#N/A</v>
      </c>
      <c r="BC459" s="23" t="e">
        <f t="shared" si="233"/>
        <v>#N/A</v>
      </c>
      <c r="BD459" s="17" t="e">
        <f>VLOOKUP($E459,'DATA PENGUKURAN GARDU'!$A:$BS,44,0)</f>
        <v>#N/A</v>
      </c>
      <c r="BE459" s="23" t="e">
        <f t="shared" si="234"/>
        <v>#N/A</v>
      </c>
      <c r="BF459" s="17" t="e">
        <f>VLOOKUP($E459,'DATA PENGUKURAN GARDU'!$A:$BS,46,0)</f>
        <v>#N/A</v>
      </c>
      <c r="BG459" s="23" t="e">
        <f t="shared" si="235"/>
        <v>#N/A</v>
      </c>
      <c r="BH459" s="17" t="e">
        <f>VLOOKUP($E459,'DATA PENGUKURAN GARDU'!$A:$BS,46,0)</f>
        <v>#N/A</v>
      </c>
      <c r="BI459" s="17" t="e">
        <f>VLOOKUP($E459,'DATA PENGUKURAN GARDU'!$A:$BS,53,0)</f>
        <v>#N/A</v>
      </c>
      <c r="BJ459" s="17" t="e">
        <f>VLOOKUP($E459,'DATA PENGUKURAN GARDU'!$A:$BS,54,0)</f>
        <v>#N/A</v>
      </c>
      <c r="BK459" s="20" t="e">
        <f t="shared" si="246"/>
        <v>#N/A</v>
      </c>
      <c r="BL459" s="20" t="e">
        <f t="shared" si="247"/>
        <v>#N/A</v>
      </c>
      <c r="BM459" s="20" t="e">
        <f t="shared" si="248"/>
        <v>#N/A</v>
      </c>
      <c r="BN459" s="25" t="e">
        <f t="shared" si="249"/>
        <v>#N/A</v>
      </c>
      <c r="BO459" s="26" t="str">
        <f t="shared" si="250"/>
        <v>0</v>
      </c>
      <c r="BP459" s="21" t="e">
        <f t="shared" si="251"/>
        <v>#VALUE!</v>
      </c>
      <c r="BQ459" s="20" t="e">
        <f t="shared" si="252"/>
        <v>#N/A</v>
      </c>
      <c r="BR459" s="20" t="e">
        <v>#N/A</v>
      </c>
      <c r="BS459" s="9" t="e">
        <v>#N/A</v>
      </c>
      <c r="BT459" s="2" t="e">
        <f t="shared" si="253"/>
        <v>#VALUE!</v>
      </c>
      <c r="BU459" s="2" t="e">
        <f t="shared" si="236"/>
        <v>#N/A</v>
      </c>
      <c r="BV459" s="2" t="e">
        <f t="shared" si="237"/>
        <v>#N/A</v>
      </c>
    </row>
    <row r="460" s="2" customFormat="1" ht="22.95" customHeight="1" spans="1:74">
      <c r="A460" s="9" t="str">
        <f t="shared" si="238"/>
        <v>M 151Induk</v>
      </c>
      <c r="B460" s="9" t="str">
        <f t="shared" si="239"/>
        <v>M 151jurusan 1</v>
      </c>
      <c r="C460" s="9" t="str">
        <f t="shared" si="240"/>
        <v>M 151jurusan 2</v>
      </c>
      <c r="D460" s="9" t="str">
        <f t="shared" si="241"/>
        <v>M 151jurusan 3</v>
      </c>
      <c r="E460" s="9" t="str">
        <f t="shared" si="242"/>
        <v>M 151jurusan 4</v>
      </c>
      <c r="F460" s="10" t="s">
        <v>131</v>
      </c>
      <c r="G460" s="10" t="s">
        <v>131</v>
      </c>
      <c r="H460" s="10" t="s">
        <v>591</v>
      </c>
      <c r="I460" s="10" t="s">
        <v>10963</v>
      </c>
      <c r="J460" s="10" t="s">
        <v>10964</v>
      </c>
      <c r="K460" s="10" t="s">
        <v>7465</v>
      </c>
      <c r="L460" s="10"/>
      <c r="M460" s="10"/>
      <c r="N460" s="14">
        <f t="shared" si="243"/>
        <v>0</v>
      </c>
      <c r="O460" s="15" t="e">
        <f t="shared" si="244"/>
        <v>#VALUE!</v>
      </c>
      <c r="P460" s="15" t="e">
        <f t="shared" si="245"/>
        <v>#VALUE!</v>
      </c>
      <c r="Q460" s="17" t="e">
        <f>VLOOKUP($A460,'DATA PENGUKURAN GARDU'!$A:$BS,42,0)</f>
        <v>#N/A</v>
      </c>
      <c r="R460" s="18" t="e">
        <f t="shared" si="221"/>
        <v>#N/A</v>
      </c>
      <c r="S460" s="17" t="e">
        <f>VLOOKUP($A460,'DATA PENGUKURAN GARDU'!$A:$BS,44,0)</f>
        <v>#N/A</v>
      </c>
      <c r="T460" s="18" t="e">
        <f t="shared" si="222"/>
        <v>#N/A</v>
      </c>
      <c r="U460" s="17" t="e">
        <f>VLOOKUP($A460,'DATA PENGUKURAN GARDU'!$A:$BS,46,0)</f>
        <v>#N/A</v>
      </c>
      <c r="V460" s="18" t="e">
        <f t="shared" si="223"/>
        <v>#N/A</v>
      </c>
      <c r="W460" s="17" t="e">
        <f>VLOOKUP($A460,'DATA PENGUKURAN GARDU'!$A:$BS,48,0)</f>
        <v>#N/A</v>
      </c>
      <c r="X460" s="17" t="e">
        <f>VLOOKUP($A460,'DATA PENGUKURAN GARDU'!$A:$BS,53,0)</f>
        <v>#N/A</v>
      </c>
      <c r="Y460" s="17" t="e">
        <f>VLOOKUP($A460,'DATA PENGUKURAN GARDU'!$A:$BS,54,0)</f>
        <v>#N/A</v>
      </c>
      <c r="Z460" s="17" t="e">
        <f>VLOOKUP($A460,'DATA PENGUKURAN GARDU'!$A:$BS,55,0)</f>
        <v>#N/A</v>
      </c>
      <c r="AA460" s="20" t="e">
        <f>VLOOKUP($B460,'DATA PENGUKURAN GARDU'!$A:$BS,42,0)</f>
        <v>#N/A</v>
      </c>
      <c r="AB460" s="21" t="e">
        <f t="shared" si="224"/>
        <v>#N/A</v>
      </c>
      <c r="AC460" s="20" t="e">
        <f>VLOOKUP($B460,'DATA PENGUKURAN GARDU'!$A:$BS,44,0)</f>
        <v>#N/A</v>
      </c>
      <c r="AD460" s="21" t="e">
        <f t="shared" si="225"/>
        <v>#N/A</v>
      </c>
      <c r="AE460" s="20" t="e">
        <f>VLOOKUP($B460,'DATA PENGUKURAN GARDU'!$A:$BS,46,0)</f>
        <v>#N/A</v>
      </c>
      <c r="AF460" s="21" t="e">
        <f t="shared" si="226"/>
        <v>#N/A</v>
      </c>
      <c r="AG460" s="20" t="e">
        <f>VLOOKUP($B460,'DATA PENGUKURAN GARDU'!$A:$BS,46,0)</f>
        <v>#N/A</v>
      </c>
      <c r="AH460" s="20" t="e">
        <f>VLOOKUP($B460,'DATA PENGUKURAN GARDU'!$A:$BS,53,0)</f>
        <v>#N/A</v>
      </c>
      <c r="AI460" s="20" t="e">
        <f>VLOOKUP($B460,'DATA PENGUKURAN GARDU'!$A:$BS,54,0)</f>
        <v>#N/A</v>
      </c>
      <c r="AJ460" s="17" t="e">
        <f>VLOOKUP($C460,'DATA PENGUKURAN GARDU'!$A:$BS,42,0)</f>
        <v>#N/A</v>
      </c>
      <c r="AK460" s="23" t="e">
        <f t="shared" si="227"/>
        <v>#N/A</v>
      </c>
      <c r="AL460" s="17" t="e">
        <f>VLOOKUP($C460,'DATA PENGUKURAN GARDU'!$A:$BS,44,0)</f>
        <v>#N/A</v>
      </c>
      <c r="AM460" s="23" t="e">
        <f t="shared" si="228"/>
        <v>#N/A</v>
      </c>
      <c r="AN460" s="17" t="e">
        <f>VLOOKUP($C460,'DATA PENGUKURAN GARDU'!$A:$BS,46,0)</f>
        <v>#N/A</v>
      </c>
      <c r="AO460" s="23" t="e">
        <f t="shared" si="229"/>
        <v>#N/A</v>
      </c>
      <c r="AP460" s="17" t="e">
        <f>VLOOKUP($C460,'DATA PENGUKURAN GARDU'!$A:$BS,46,0)</f>
        <v>#N/A</v>
      </c>
      <c r="AQ460" s="17" t="e">
        <f>VLOOKUP($C460,'DATA PENGUKURAN GARDU'!$A:$BS,53,0)</f>
        <v>#N/A</v>
      </c>
      <c r="AR460" s="17" t="e">
        <f>VLOOKUP($C460,'DATA PENGUKURAN GARDU'!$A:$BS,54,0)</f>
        <v>#N/A</v>
      </c>
      <c r="AS460" s="20" t="e">
        <f>VLOOKUP($D460,'DATA PENGUKURAN GARDU'!$A:$BS,42,0)</f>
        <v>#N/A</v>
      </c>
      <c r="AT460" s="21" t="e">
        <f t="shared" si="230"/>
        <v>#N/A</v>
      </c>
      <c r="AU460" s="20" t="e">
        <f>VLOOKUP($D460,'DATA PENGUKURAN GARDU'!$A:$BS,44,0)</f>
        <v>#N/A</v>
      </c>
      <c r="AV460" s="21" t="e">
        <f t="shared" si="231"/>
        <v>#N/A</v>
      </c>
      <c r="AW460" s="20" t="e">
        <f>VLOOKUP($D460,'DATA PENGUKURAN GARDU'!$A:$BS,46,0)</f>
        <v>#N/A</v>
      </c>
      <c r="AX460" s="21" t="e">
        <f t="shared" si="232"/>
        <v>#N/A</v>
      </c>
      <c r="AY460" s="20" t="e">
        <f>VLOOKUP($D460,'DATA PENGUKURAN GARDU'!$A:$BS,46,0)</f>
        <v>#N/A</v>
      </c>
      <c r="AZ460" s="20" t="e">
        <f>VLOOKUP($D460,'DATA PENGUKURAN GARDU'!$A:$BS,53,0)</f>
        <v>#N/A</v>
      </c>
      <c r="BA460" s="20" t="e">
        <f>VLOOKUP($D460,'DATA PENGUKURAN GARDU'!$A:$BS,54,0)</f>
        <v>#N/A</v>
      </c>
      <c r="BB460" s="17" t="e">
        <f>VLOOKUP($E460,'DATA PENGUKURAN GARDU'!$A:$BS,42,0)</f>
        <v>#N/A</v>
      </c>
      <c r="BC460" s="23" t="e">
        <f t="shared" si="233"/>
        <v>#N/A</v>
      </c>
      <c r="BD460" s="17" t="e">
        <f>VLOOKUP($E460,'DATA PENGUKURAN GARDU'!$A:$BS,44,0)</f>
        <v>#N/A</v>
      </c>
      <c r="BE460" s="23" t="e">
        <f t="shared" si="234"/>
        <v>#N/A</v>
      </c>
      <c r="BF460" s="17" t="e">
        <f>VLOOKUP($E460,'DATA PENGUKURAN GARDU'!$A:$BS,46,0)</f>
        <v>#N/A</v>
      </c>
      <c r="BG460" s="23" t="e">
        <f t="shared" si="235"/>
        <v>#N/A</v>
      </c>
      <c r="BH460" s="17" t="e">
        <f>VLOOKUP($E460,'DATA PENGUKURAN GARDU'!$A:$BS,46,0)</f>
        <v>#N/A</v>
      </c>
      <c r="BI460" s="17" t="e">
        <f>VLOOKUP($E460,'DATA PENGUKURAN GARDU'!$A:$BS,53,0)</f>
        <v>#N/A</v>
      </c>
      <c r="BJ460" s="17" t="e">
        <f>VLOOKUP($E460,'DATA PENGUKURAN GARDU'!$A:$BS,54,0)</f>
        <v>#N/A</v>
      </c>
      <c r="BK460" s="20" t="e">
        <f t="shared" si="246"/>
        <v>#N/A</v>
      </c>
      <c r="BL460" s="20" t="e">
        <f t="shared" si="247"/>
        <v>#N/A</v>
      </c>
      <c r="BM460" s="20" t="e">
        <f t="shared" si="248"/>
        <v>#N/A</v>
      </c>
      <c r="BN460" s="25" t="e">
        <f t="shared" si="249"/>
        <v>#N/A</v>
      </c>
      <c r="BO460" s="26" t="str">
        <f t="shared" si="250"/>
        <v>0</v>
      </c>
      <c r="BP460" s="21" t="e">
        <f t="shared" si="251"/>
        <v>#VALUE!</v>
      </c>
      <c r="BQ460" s="20" t="e">
        <f t="shared" si="252"/>
        <v>#N/A</v>
      </c>
      <c r="BR460" s="20" t="e">
        <v>#N/A</v>
      </c>
      <c r="BS460" s="9" t="e">
        <v>#N/A</v>
      </c>
      <c r="BT460" s="2" t="e">
        <f t="shared" si="253"/>
        <v>#VALUE!</v>
      </c>
      <c r="BU460" s="2" t="e">
        <f t="shared" si="236"/>
        <v>#N/A</v>
      </c>
      <c r="BV460" s="2" t="e">
        <f t="shared" si="237"/>
        <v>#N/A</v>
      </c>
    </row>
    <row r="461" s="2" customFormat="1" ht="22.95" customHeight="1" spans="1:74">
      <c r="A461" s="9" t="str">
        <f t="shared" si="238"/>
        <v>M 152Induk</v>
      </c>
      <c r="B461" s="9" t="str">
        <f t="shared" si="239"/>
        <v>M 152jurusan 1</v>
      </c>
      <c r="C461" s="9" t="str">
        <f t="shared" si="240"/>
        <v>M 152jurusan 2</v>
      </c>
      <c r="D461" s="9" t="str">
        <f t="shared" si="241"/>
        <v>M 152jurusan 3</v>
      </c>
      <c r="E461" s="9" t="str">
        <f t="shared" si="242"/>
        <v>M 152jurusan 4</v>
      </c>
      <c r="F461" s="10" t="s">
        <v>131</v>
      </c>
      <c r="G461" s="10" t="s">
        <v>131</v>
      </c>
      <c r="H461" s="10" t="s">
        <v>592</v>
      </c>
      <c r="I461" s="10" t="s">
        <v>10965</v>
      </c>
      <c r="J461" s="10" t="s">
        <v>10966</v>
      </c>
      <c r="K461" s="10" t="s">
        <v>7465</v>
      </c>
      <c r="L461" s="10"/>
      <c r="M461" s="10"/>
      <c r="N461" s="14">
        <f t="shared" si="243"/>
        <v>0</v>
      </c>
      <c r="O461" s="15" t="e">
        <f t="shared" si="244"/>
        <v>#VALUE!</v>
      </c>
      <c r="P461" s="15" t="e">
        <f t="shared" si="245"/>
        <v>#VALUE!</v>
      </c>
      <c r="Q461" s="17" t="e">
        <f>VLOOKUP($A461,'DATA PENGUKURAN GARDU'!$A:$BS,42,0)</f>
        <v>#N/A</v>
      </c>
      <c r="R461" s="18" t="e">
        <f t="shared" si="221"/>
        <v>#N/A</v>
      </c>
      <c r="S461" s="17" t="e">
        <f>VLOOKUP($A461,'DATA PENGUKURAN GARDU'!$A:$BS,44,0)</f>
        <v>#N/A</v>
      </c>
      <c r="T461" s="18" t="e">
        <f t="shared" si="222"/>
        <v>#N/A</v>
      </c>
      <c r="U461" s="17" t="e">
        <f>VLOOKUP($A461,'DATA PENGUKURAN GARDU'!$A:$BS,46,0)</f>
        <v>#N/A</v>
      </c>
      <c r="V461" s="18" t="e">
        <f t="shared" si="223"/>
        <v>#N/A</v>
      </c>
      <c r="W461" s="17" t="e">
        <f>VLOOKUP($A461,'DATA PENGUKURAN GARDU'!$A:$BS,48,0)</f>
        <v>#N/A</v>
      </c>
      <c r="X461" s="17" t="e">
        <f>VLOOKUP($A461,'DATA PENGUKURAN GARDU'!$A:$BS,53,0)</f>
        <v>#N/A</v>
      </c>
      <c r="Y461" s="17" t="e">
        <f>VLOOKUP($A461,'DATA PENGUKURAN GARDU'!$A:$BS,54,0)</f>
        <v>#N/A</v>
      </c>
      <c r="Z461" s="17" t="e">
        <f>VLOOKUP($A461,'DATA PENGUKURAN GARDU'!$A:$BS,55,0)</f>
        <v>#N/A</v>
      </c>
      <c r="AA461" s="20" t="e">
        <f>VLOOKUP($B461,'DATA PENGUKURAN GARDU'!$A:$BS,42,0)</f>
        <v>#N/A</v>
      </c>
      <c r="AB461" s="21" t="e">
        <f t="shared" si="224"/>
        <v>#N/A</v>
      </c>
      <c r="AC461" s="20" t="e">
        <f>VLOOKUP($B461,'DATA PENGUKURAN GARDU'!$A:$BS,44,0)</f>
        <v>#N/A</v>
      </c>
      <c r="AD461" s="21" t="e">
        <f t="shared" si="225"/>
        <v>#N/A</v>
      </c>
      <c r="AE461" s="20" t="e">
        <f>VLOOKUP($B461,'DATA PENGUKURAN GARDU'!$A:$BS,46,0)</f>
        <v>#N/A</v>
      </c>
      <c r="AF461" s="21" t="e">
        <f t="shared" si="226"/>
        <v>#N/A</v>
      </c>
      <c r="AG461" s="20" t="e">
        <f>VLOOKUP($B461,'DATA PENGUKURAN GARDU'!$A:$BS,46,0)</f>
        <v>#N/A</v>
      </c>
      <c r="AH461" s="20" t="e">
        <f>VLOOKUP($B461,'DATA PENGUKURAN GARDU'!$A:$BS,53,0)</f>
        <v>#N/A</v>
      </c>
      <c r="AI461" s="20" t="e">
        <f>VLOOKUP($B461,'DATA PENGUKURAN GARDU'!$A:$BS,54,0)</f>
        <v>#N/A</v>
      </c>
      <c r="AJ461" s="17" t="e">
        <f>VLOOKUP($C461,'DATA PENGUKURAN GARDU'!$A:$BS,42,0)</f>
        <v>#N/A</v>
      </c>
      <c r="AK461" s="23" t="e">
        <f t="shared" si="227"/>
        <v>#N/A</v>
      </c>
      <c r="AL461" s="17" t="e">
        <f>VLOOKUP($C461,'DATA PENGUKURAN GARDU'!$A:$BS,44,0)</f>
        <v>#N/A</v>
      </c>
      <c r="AM461" s="23" t="e">
        <f t="shared" si="228"/>
        <v>#N/A</v>
      </c>
      <c r="AN461" s="17" t="e">
        <f>VLOOKUP($C461,'DATA PENGUKURAN GARDU'!$A:$BS,46,0)</f>
        <v>#N/A</v>
      </c>
      <c r="AO461" s="23" t="e">
        <f t="shared" si="229"/>
        <v>#N/A</v>
      </c>
      <c r="AP461" s="17" t="e">
        <f>VLOOKUP($C461,'DATA PENGUKURAN GARDU'!$A:$BS,46,0)</f>
        <v>#N/A</v>
      </c>
      <c r="AQ461" s="17" t="e">
        <f>VLOOKUP($C461,'DATA PENGUKURAN GARDU'!$A:$BS,53,0)</f>
        <v>#N/A</v>
      </c>
      <c r="AR461" s="17" t="e">
        <f>VLOOKUP($C461,'DATA PENGUKURAN GARDU'!$A:$BS,54,0)</f>
        <v>#N/A</v>
      </c>
      <c r="AS461" s="20" t="e">
        <f>VLOOKUP($D461,'DATA PENGUKURAN GARDU'!$A:$BS,42,0)</f>
        <v>#N/A</v>
      </c>
      <c r="AT461" s="21" t="e">
        <f t="shared" si="230"/>
        <v>#N/A</v>
      </c>
      <c r="AU461" s="20" t="e">
        <f>VLOOKUP($D461,'DATA PENGUKURAN GARDU'!$A:$BS,44,0)</f>
        <v>#N/A</v>
      </c>
      <c r="AV461" s="21" t="e">
        <f t="shared" si="231"/>
        <v>#N/A</v>
      </c>
      <c r="AW461" s="20" t="e">
        <f>VLOOKUP($D461,'DATA PENGUKURAN GARDU'!$A:$BS,46,0)</f>
        <v>#N/A</v>
      </c>
      <c r="AX461" s="21" t="e">
        <f t="shared" si="232"/>
        <v>#N/A</v>
      </c>
      <c r="AY461" s="20" t="e">
        <f>VLOOKUP($D461,'DATA PENGUKURAN GARDU'!$A:$BS,46,0)</f>
        <v>#N/A</v>
      </c>
      <c r="AZ461" s="20" t="e">
        <f>VLOOKUP($D461,'DATA PENGUKURAN GARDU'!$A:$BS,53,0)</f>
        <v>#N/A</v>
      </c>
      <c r="BA461" s="20" t="e">
        <f>VLOOKUP($D461,'DATA PENGUKURAN GARDU'!$A:$BS,54,0)</f>
        <v>#N/A</v>
      </c>
      <c r="BB461" s="17" t="e">
        <f>VLOOKUP($E461,'DATA PENGUKURAN GARDU'!$A:$BS,42,0)</f>
        <v>#N/A</v>
      </c>
      <c r="BC461" s="23" t="e">
        <f t="shared" si="233"/>
        <v>#N/A</v>
      </c>
      <c r="BD461" s="17" t="e">
        <f>VLOOKUP($E461,'DATA PENGUKURAN GARDU'!$A:$BS,44,0)</f>
        <v>#N/A</v>
      </c>
      <c r="BE461" s="23" t="e">
        <f t="shared" si="234"/>
        <v>#N/A</v>
      </c>
      <c r="BF461" s="17" t="e">
        <f>VLOOKUP($E461,'DATA PENGUKURAN GARDU'!$A:$BS,46,0)</f>
        <v>#N/A</v>
      </c>
      <c r="BG461" s="23" t="e">
        <f t="shared" si="235"/>
        <v>#N/A</v>
      </c>
      <c r="BH461" s="17" t="e">
        <f>VLOOKUP($E461,'DATA PENGUKURAN GARDU'!$A:$BS,46,0)</f>
        <v>#N/A</v>
      </c>
      <c r="BI461" s="17" t="e">
        <f>VLOOKUP($E461,'DATA PENGUKURAN GARDU'!$A:$BS,53,0)</f>
        <v>#N/A</v>
      </c>
      <c r="BJ461" s="17" t="e">
        <f>VLOOKUP($E461,'DATA PENGUKURAN GARDU'!$A:$BS,54,0)</f>
        <v>#N/A</v>
      </c>
      <c r="BK461" s="20" t="e">
        <f t="shared" si="246"/>
        <v>#N/A</v>
      </c>
      <c r="BL461" s="20" t="e">
        <f t="shared" si="247"/>
        <v>#N/A</v>
      </c>
      <c r="BM461" s="20" t="e">
        <f t="shared" si="248"/>
        <v>#N/A</v>
      </c>
      <c r="BN461" s="25" t="e">
        <f t="shared" si="249"/>
        <v>#N/A</v>
      </c>
      <c r="BO461" s="26" t="str">
        <f t="shared" si="250"/>
        <v>0</v>
      </c>
      <c r="BP461" s="21" t="e">
        <f t="shared" si="251"/>
        <v>#VALUE!</v>
      </c>
      <c r="BQ461" s="20" t="e">
        <f t="shared" si="252"/>
        <v>#N/A</v>
      </c>
      <c r="BR461" s="20" t="e">
        <v>#N/A</v>
      </c>
      <c r="BS461" s="9" t="e">
        <v>#N/A</v>
      </c>
      <c r="BT461" s="2" t="e">
        <f t="shared" si="253"/>
        <v>#VALUE!</v>
      </c>
      <c r="BU461" s="2" t="e">
        <f t="shared" si="236"/>
        <v>#N/A</v>
      </c>
      <c r="BV461" s="2" t="e">
        <f t="shared" si="237"/>
        <v>#N/A</v>
      </c>
    </row>
    <row r="462" s="2" customFormat="1" ht="22.95" customHeight="1" spans="1:74">
      <c r="A462" s="9" t="str">
        <f t="shared" si="238"/>
        <v>M 178Induk</v>
      </c>
      <c r="B462" s="9" t="str">
        <f t="shared" si="239"/>
        <v>M 178jurusan 1</v>
      </c>
      <c r="C462" s="9" t="str">
        <f t="shared" si="240"/>
        <v>M 178jurusan 2</v>
      </c>
      <c r="D462" s="9" t="str">
        <f t="shared" si="241"/>
        <v>M 178jurusan 3</v>
      </c>
      <c r="E462" s="9" t="str">
        <f t="shared" si="242"/>
        <v>M 178jurusan 4</v>
      </c>
      <c r="F462" s="10" t="s">
        <v>131</v>
      </c>
      <c r="G462" s="10" t="s">
        <v>131</v>
      </c>
      <c r="H462" s="10" t="s">
        <v>593</v>
      </c>
      <c r="I462" s="10" t="s">
        <v>10967</v>
      </c>
      <c r="J462" s="10" t="s">
        <v>10968</v>
      </c>
      <c r="K462" s="10" t="s">
        <v>7465</v>
      </c>
      <c r="L462" s="10"/>
      <c r="M462" s="10"/>
      <c r="N462" s="14">
        <f t="shared" si="243"/>
        <v>0</v>
      </c>
      <c r="O462" s="15" t="e">
        <f t="shared" si="244"/>
        <v>#VALUE!</v>
      </c>
      <c r="P462" s="15" t="e">
        <f t="shared" si="245"/>
        <v>#VALUE!</v>
      </c>
      <c r="Q462" s="17" t="e">
        <f>VLOOKUP($A462,'DATA PENGUKURAN GARDU'!$A:$BS,42,0)</f>
        <v>#N/A</v>
      </c>
      <c r="R462" s="18" t="e">
        <f t="shared" si="221"/>
        <v>#N/A</v>
      </c>
      <c r="S462" s="17" t="e">
        <f>VLOOKUP($A462,'DATA PENGUKURAN GARDU'!$A:$BS,44,0)</f>
        <v>#N/A</v>
      </c>
      <c r="T462" s="18" t="e">
        <f t="shared" si="222"/>
        <v>#N/A</v>
      </c>
      <c r="U462" s="17" t="e">
        <f>VLOOKUP($A462,'DATA PENGUKURAN GARDU'!$A:$BS,46,0)</f>
        <v>#N/A</v>
      </c>
      <c r="V462" s="18" t="e">
        <f t="shared" si="223"/>
        <v>#N/A</v>
      </c>
      <c r="W462" s="17" t="e">
        <f>VLOOKUP($A462,'DATA PENGUKURAN GARDU'!$A:$BS,48,0)</f>
        <v>#N/A</v>
      </c>
      <c r="X462" s="17" t="e">
        <f>VLOOKUP($A462,'DATA PENGUKURAN GARDU'!$A:$BS,53,0)</f>
        <v>#N/A</v>
      </c>
      <c r="Y462" s="17" t="e">
        <f>VLOOKUP($A462,'DATA PENGUKURAN GARDU'!$A:$BS,54,0)</f>
        <v>#N/A</v>
      </c>
      <c r="Z462" s="17" t="e">
        <f>VLOOKUP($A462,'DATA PENGUKURAN GARDU'!$A:$BS,55,0)</f>
        <v>#N/A</v>
      </c>
      <c r="AA462" s="20" t="e">
        <f>VLOOKUP($B462,'DATA PENGUKURAN GARDU'!$A:$BS,42,0)</f>
        <v>#N/A</v>
      </c>
      <c r="AB462" s="21" t="e">
        <f t="shared" si="224"/>
        <v>#N/A</v>
      </c>
      <c r="AC462" s="20" t="e">
        <f>VLOOKUP($B462,'DATA PENGUKURAN GARDU'!$A:$BS,44,0)</f>
        <v>#N/A</v>
      </c>
      <c r="AD462" s="21" t="e">
        <f t="shared" si="225"/>
        <v>#N/A</v>
      </c>
      <c r="AE462" s="20" t="e">
        <f>VLOOKUP($B462,'DATA PENGUKURAN GARDU'!$A:$BS,46,0)</f>
        <v>#N/A</v>
      </c>
      <c r="AF462" s="21" t="e">
        <f t="shared" si="226"/>
        <v>#N/A</v>
      </c>
      <c r="AG462" s="20" t="e">
        <f>VLOOKUP($B462,'DATA PENGUKURAN GARDU'!$A:$BS,46,0)</f>
        <v>#N/A</v>
      </c>
      <c r="AH462" s="20" t="e">
        <f>VLOOKUP($B462,'DATA PENGUKURAN GARDU'!$A:$BS,53,0)</f>
        <v>#N/A</v>
      </c>
      <c r="AI462" s="20" t="e">
        <f>VLOOKUP($B462,'DATA PENGUKURAN GARDU'!$A:$BS,54,0)</f>
        <v>#N/A</v>
      </c>
      <c r="AJ462" s="17" t="e">
        <f>VLOOKUP($C462,'DATA PENGUKURAN GARDU'!$A:$BS,42,0)</f>
        <v>#N/A</v>
      </c>
      <c r="AK462" s="23" t="e">
        <f t="shared" si="227"/>
        <v>#N/A</v>
      </c>
      <c r="AL462" s="17" t="e">
        <f>VLOOKUP($C462,'DATA PENGUKURAN GARDU'!$A:$BS,44,0)</f>
        <v>#N/A</v>
      </c>
      <c r="AM462" s="23" t="e">
        <f t="shared" si="228"/>
        <v>#N/A</v>
      </c>
      <c r="AN462" s="17" t="e">
        <f>VLOOKUP($C462,'DATA PENGUKURAN GARDU'!$A:$BS,46,0)</f>
        <v>#N/A</v>
      </c>
      <c r="AO462" s="23" t="e">
        <f t="shared" si="229"/>
        <v>#N/A</v>
      </c>
      <c r="AP462" s="17" t="e">
        <f>VLOOKUP($C462,'DATA PENGUKURAN GARDU'!$A:$BS,46,0)</f>
        <v>#N/A</v>
      </c>
      <c r="AQ462" s="17" t="e">
        <f>VLOOKUP($C462,'DATA PENGUKURAN GARDU'!$A:$BS,53,0)</f>
        <v>#N/A</v>
      </c>
      <c r="AR462" s="17" t="e">
        <f>VLOOKUP($C462,'DATA PENGUKURAN GARDU'!$A:$BS,54,0)</f>
        <v>#N/A</v>
      </c>
      <c r="AS462" s="20" t="e">
        <f>VLOOKUP($D462,'DATA PENGUKURAN GARDU'!$A:$BS,42,0)</f>
        <v>#N/A</v>
      </c>
      <c r="AT462" s="21" t="e">
        <f t="shared" si="230"/>
        <v>#N/A</v>
      </c>
      <c r="AU462" s="20" t="e">
        <f>VLOOKUP($D462,'DATA PENGUKURAN GARDU'!$A:$BS,44,0)</f>
        <v>#N/A</v>
      </c>
      <c r="AV462" s="21" t="e">
        <f t="shared" si="231"/>
        <v>#N/A</v>
      </c>
      <c r="AW462" s="20" t="e">
        <f>VLOOKUP($D462,'DATA PENGUKURAN GARDU'!$A:$BS,46,0)</f>
        <v>#N/A</v>
      </c>
      <c r="AX462" s="21" t="e">
        <f t="shared" si="232"/>
        <v>#N/A</v>
      </c>
      <c r="AY462" s="20" t="e">
        <f>VLOOKUP($D462,'DATA PENGUKURAN GARDU'!$A:$BS,46,0)</f>
        <v>#N/A</v>
      </c>
      <c r="AZ462" s="20" t="e">
        <f>VLOOKUP($D462,'DATA PENGUKURAN GARDU'!$A:$BS,53,0)</f>
        <v>#N/A</v>
      </c>
      <c r="BA462" s="20" t="e">
        <f>VLOOKUP($D462,'DATA PENGUKURAN GARDU'!$A:$BS,54,0)</f>
        <v>#N/A</v>
      </c>
      <c r="BB462" s="17" t="e">
        <f>VLOOKUP($E462,'DATA PENGUKURAN GARDU'!$A:$BS,42,0)</f>
        <v>#N/A</v>
      </c>
      <c r="BC462" s="23" t="e">
        <f t="shared" si="233"/>
        <v>#N/A</v>
      </c>
      <c r="BD462" s="17" t="e">
        <f>VLOOKUP($E462,'DATA PENGUKURAN GARDU'!$A:$BS,44,0)</f>
        <v>#N/A</v>
      </c>
      <c r="BE462" s="23" t="e">
        <f t="shared" si="234"/>
        <v>#N/A</v>
      </c>
      <c r="BF462" s="17" t="e">
        <f>VLOOKUP($E462,'DATA PENGUKURAN GARDU'!$A:$BS,46,0)</f>
        <v>#N/A</v>
      </c>
      <c r="BG462" s="23" t="e">
        <f t="shared" si="235"/>
        <v>#N/A</v>
      </c>
      <c r="BH462" s="17" t="e">
        <f>VLOOKUP($E462,'DATA PENGUKURAN GARDU'!$A:$BS,46,0)</f>
        <v>#N/A</v>
      </c>
      <c r="BI462" s="17" t="e">
        <f>VLOOKUP($E462,'DATA PENGUKURAN GARDU'!$A:$BS,53,0)</f>
        <v>#N/A</v>
      </c>
      <c r="BJ462" s="17" t="e">
        <f>VLOOKUP($E462,'DATA PENGUKURAN GARDU'!$A:$BS,54,0)</f>
        <v>#N/A</v>
      </c>
      <c r="BK462" s="20" t="e">
        <f t="shared" si="246"/>
        <v>#N/A</v>
      </c>
      <c r="BL462" s="20" t="e">
        <f t="shared" si="247"/>
        <v>#N/A</v>
      </c>
      <c r="BM462" s="20" t="e">
        <f t="shared" si="248"/>
        <v>#N/A</v>
      </c>
      <c r="BN462" s="25" t="e">
        <f t="shared" si="249"/>
        <v>#N/A</v>
      </c>
      <c r="BO462" s="26" t="str">
        <f t="shared" si="250"/>
        <v>0</v>
      </c>
      <c r="BP462" s="21" t="e">
        <f t="shared" si="251"/>
        <v>#VALUE!</v>
      </c>
      <c r="BQ462" s="20" t="e">
        <f t="shared" si="252"/>
        <v>#N/A</v>
      </c>
      <c r="BR462" s="20" t="e">
        <v>#N/A</v>
      </c>
      <c r="BS462" s="9" t="e">
        <v>#N/A</v>
      </c>
      <c r="BT462" s="2" t="e">
        <f t="shared" si="253"/>
        <v>#VALUE!</v>
      </c>
      <c r="BU462" s="2" t="e">
        <f t="shared" si="236"/>
        <v>#N/A</v>
      </c>
      <c r="BV462" s="2" t="e">
        <f t="shared" si="237"/>
        <v>#N/A</v>
      </c>
    </row>
    <row r="463" s="2" customFormat="1" ht="22.95" customHeight="1" spans="1:74">
      <c r="A463" s="9" t="str">
        <f t="shared" si="238"/>
        <v>M 185Induk</v>
      </c>
      <c r="B463" s="9" t="str">
        <f t="shared" si="239"/>
        <v>M 185jurusan 1</v>
      </c>
      <c r="C463" s="9" t="str">
        <f t="shared" si="240"/>
        <v>M 185jurusan 2</v>
      </c>
      <c r="D463" s="9" t="str">
        <f t="shared" si="241"/>
        <v>M 185jurusan 3</v>
      </c>
      <c r="E463" s="9" t="str">
        <f t="shared" si="242"/>
        <v>M 185jurusan 4</v>
      </c>
      <c r="F463" s="10" t="s">
        <v>131</v>
      </c>
      <c r="G463" s="10" t="s">
        <v>131</v>
      </c>
      <c r="H463" s="10" t="s">
        <v>594</v>
      </c>
      <c r="I463" s="10" t="s">
        <v>10969</v>
      </c>
      <c r="J463" s="10" t="s">
        <v>10970</v>
      </c>
      <c r="K463" s="10" t="s">
        <v>7465</v>
      </c>
      <c r="L463" s="10"/>
      <c r="M463" s="10"/>
      <c r="N463" s="14">
        <f t="shared" si="243"/>
        <v>0</v>
      </c>
      <c r="O463" s="15" t="e">
        <f t="shared" si="244"/>
        <v>#VALUE!</v>
      </c>
      <c r="P463" s="15" t="e">
        <f t="shared" si="245"/>
        <v>#VALUE!</v>
      </c>
      <c r="Q463" s="17" t="e">
        <f>VLOOKUP($A463,'DATA PENGUKURAN GARDU'!$A:$BS,42,0)</f>
        <v>#N/A</v>
      </c>
      <c r="R463" s="18" t="e">
        <f t="shared" si="221"/>
        <v>#N/A</v>
      </c>
      <c r="S463" s="17" t="e">
        <f>VLOOKUP($A463,'DATA PENGUKURAN GARDU'!$A:$BS,44,0)</f>
        <v>#N/A</v>
      </c>
      <c r="T463" s="18" t="e">
        <f t="shared" si="222"/>
        <v>#N/A</v>
      </c>
      <c r="U463" s="17" t="e">
        <f>VLOOKUP($A463,'DATA PENGUKURAN GARDU'!$A:$BS,46,0)</f>
        <v>#N/A</v>
      </c>
      <c r="V463" s="18" t="e">
        <f t="shared" si="223"/>
        <v>#N/A</v>
      </c>
      <c r="W463" s="17" t="e">
        <f>VLOOKUP($A463,'DATA PENGUKURAN GARDU'!$A:$BS,48,0)</f>
        <v>#N/A</v>
      </c>
      <c r="X463" s="17" t="e">
        <f>VLOOKUP($A463,'DATA PENGUKURAN GARDU'!$A:$BS,53,0)</f>
        <v>#N/A</v>
      </c>
      <c r="Y463" s="17" t="e">
        <f>VLOOKUP($A463,'DATA PENGUKURAN GARDU'!$A:$BS,54,0)</f>
        <v>#N/A</v>
      </c>
      <c r="Z463" s="17" t="e">
        <f>VLOOKUP($A463,'DATA PENGUKURAN GARDU'!$A:$BS,55,0)</f>
        <v>#N/A</v>
      </c>
      <c r="AA463" s="20" t="e">
        <f>VLOOKUP($B463,'DATA PENGUKURAN GARDU'!$A:$BS,42,0)</f>
        <v>#N/A</v>
      </c>
      <c r="AB463" s="21" t="e">
        <f t="shared" si="224"/>
        <v>#N/A</v>
      </c>
      <c r="AC463" s="20" t="e">
        <f>VLOOKUP($B463,'DATA PENGUKURAN GARDU'!$A:$BS,44,0)</f>
        <v>#N/A</v>
      </c>
      <c r="AD463" s="21" t="e">
        <f t="shared" si="225"/>
        <v>#N/A</v>
      </c>
      <c r="AE463" s="20" t="e">
        <f>VLOOKUP($B463,'DATA PENGUKURAN GARDU'!$A:$BS,46,0)</f>
        <v>#N/A</v>
      </c>
      <c r="AF463" s="21" t="e">
        <f t="shared" si="226"/>
        <v>#N/A</v>
      </c>
      <c r="AG463" s="20" t="e">
        <f>VLOOKUP($B463,'DATA PENGUKURAN GARDU'!$A:$BS,46,0)</f>
        <v>#N/A</v>
      </c>
      <c r="AH463" s="20" t="e">
        <f>VLOOKUP($B463,'DATA PENGUKURAN GARDU'!$A:$BS,53,0)</f>
        <v>#N/A</v>
      </c>
      <c r="AI463" s="20" t="e">
        <f>VLOOKUP($B463,'DATA PENGUKURAN GARDU'!$A:$BS,54,0)</f>
        <v>#N/A</v>
      </c>
      <c r="AJ463" s="17" t="e">
        <f>VLOOKUP($C463,'DATA PENGUKURAN GARDU'!$A:$BS,42,0)</f>
        <v>#N/A</v>
      </c>
      <c r="AK463" s="23" t="e">
        <f t="shared" si="227"/>
        <v>#N/A</v>
      </c>
      <c r="AL463" s="17" t="e">
        <f>VLOOKUP($C463,'DATA PENGUKURAN GARDU'!$A:$BS,44,0)</f>
        <v>#N/A</v>
      </c>
      <c r="AM463" s="23" t="e">
        <f t="shared" si="228"/>
        <v>#N/A</v>
      </c>
      <c r="AN463" s="17" t="e">
        <f>VLOOKUP($C463,'DATA PENGUKURAN GARDU'!$A:$BS,46,0)</f>
        <v>#N/A</v>
      </c>
      <c r="AO463" s="23" t="e">
        <f t="shared" si="229"/>
        <v>#N/A</v>
      </c>
      <c r="AP463" s="17" t="e">
        <f>VLOOKUP($C463,'DATA PENGUKURAN GARDU'!$A:$BS,46,0)</f>
        <v>#N/A</v>
      </c>
      <c r="AQ463" s="17" t="e">
        <f>VLOOKUP($C463,'DATA PENGUKURAN GARDU'!$A:$BS,53,0)</f>
        <v>#N/A</v>
      </c>
      <c r="AR463" s="17" t="e">
        <f>VLOOKUP($C463,'DATA PENGUKURAN GARDU'!$A:$BS,54,0)</f>
        <v>#N/A</v>
      </c>
      <c r="AS463" s="20" t="e">
        <f>VLOOKUP($D463,'DATA PENGUKURAN GARDU'!$A:$BS,42,0)</f>
        <v>#N/A</v>
      </c>
      <c r="AT463" s="21" t="e">
        <f t="shared" si="230"/>
        <v>#N/A</v>
      </c>
      <c r="AU463" s="20" t="e">
        <f>VLOOKUP($D463,'DATA PENGUKURAN GARDU'!$A:$BS,44,0)</f>
        <v>#N/A</v>
      </c>
      <c r="AV463" s="21" t="e">
        <f t="shared" si="231"/>
        <v>#N/A</v>
      </c>
      <c r="AW463" s="20" t="e">
        <f>VLOOKUP($D463,'DATA PENGUKURAN GARDU'!$A:$BS,46,0)</f>
        <v>#N/A</v>
      </c>
      <c r="AX463" s="21" t="e">
        <f t="shared" si="232"/>
        <v>#N/A</v>
      </c>
      <c r="AY463" s="20" t="e">
        <f>VLOOKUP($D463,'DATA PENGUKURAN GARDU'!$A:$BS,46,0)</f>
        <v>#N/A</v>
      </c>
      <c r="AZ463" s="20" t="e">
        <f>VLOOKUP($D463,'DATA PENGUKURAN GARDU'!$A:$BS,53,0)</f>
        <v>#N/A</v>
      </c>
      <c r="BA463" s="20" t="e">
        <f>VLOOKUP($D463,'DATA PENGUKURAN GARDU'!$A:$BS,54,0)</f>
        <v>#N/A</v>
      </c>
      <c r="BB463" s="17" t="e">
        <f>VLOOKUP($E463,'DATA PENGUKURAN GARDU'!$A:$BS,42,0)</f>
        <v>#N/A</v>
      </c>
      <c r="BC463" s="23" t="e">
        <f t="shared" si="233"/>
        <v>#N/A</v>
      </c>
      <c r="BD463" s="17" t="e">
        <f>VLOOKUP($E463,'DATA PENGUKURAN GARDU'!$A:$BS,44,0)</f>
        <v>#N/A</v>
      </c>
      <c r="BE463" s="23" t="e">
        <f t="shared" si="234"/>
        <v>#N/A</v>
      </c>
      <c r="BF463" s="17" t="e">
        <f>VLOOKUP($E463,'DATA PENGUKURAN GARDU'!$A:$BS,46,0)</f>
        <v>#N/A</v>
      </c>
      <c r="BG463" s="23" t="e">
        <f t="shared" si="235"/>
        <v>#N/A</v>
      </c>
      <c r="BH463" s="17" t="e">
        <f>VLOOKUP($E463,'DATA PENGUKURAN GARDU'!$A:$BS,46,0)</f>
        <v>#N/A</v>
      </c>
      <c r="BI463" s="17" t="e">
        <f>VLOOKUP($E463,'DATA PENGUKURAN GARDU'!$A:$BS,53,0)</f>
        <v>#N/A</v>
      </c>
      <c r="BJ463" s="17" t="e">
        <f>VLOOKUP($E463,'DATA PENGUKURAN GARDU'!$A:$BS,54,0)</f>
        <v>#N/A</v>
      </c>
      <c r="BK463" s="20" t="e">
        <f t="shared" si="246"/>
        <v>#N/A</v>
      </c>
      <c r="BL463" s="20" t="e">
        <f t="shared" si="247"/>
        <v>#N/A</v>
      </c>
      <c r="BM463" s="20" t="e">
        <f t="shared" si="248"/>
        <v>#N/A</v>
      </c>
      <c r="BN463" s="25" t="e">
        <f t="shared" si="249"/>
        <v>#N/A</v>
      </c>
      <c r="BO463" s="26" t="str">
        <f t="shared" si="250"/>
        <v>0</v>
      </c>
      <c r="BP463" s="21" t="e">
        <f t="shared" si="251"/>
        <v>#VALUE!</v>
      </c>
      <c r="BQ463" s="20" t="e">
        <f t="shared" si="252"/>
        <v>#N/A</v>
      </c>
      <c r="BR463" s="20" t="e">
        <v>#N/A</v>
      </c>
      <c r="BS463" s="9" t="e">
        <v>#N/A</v>
      </c>
      <c r="BT463" s="2" t="e">
        <f t="shared" si="253"/>
        <v>#VALUE!</v>
      </c>
      <c r="BU463" s="2" t="e">
        <f t="shared" si="236"/>
        <v>#N/A</v>
      </c>
      <c r="BV463" s="2" t="e">
        <f t="shared" si="237"/>
        <v>#N/A</v>
      </c>
    </row>
    <row r="464" s="2" customFormat="1" ht="22.95" customHeight="1" spans="1:74">
      <c r="A464" s="9" t="str">
        <f t="shared" si="238"/>
        <v>BB 119Induk</v>
      </c>
      <c r="B464" s="9" t="str">
        <f t="shared" si="239"/>
        <v>BB 119jurusan 1</v>
      </c>
      <c r="C464" s="9" t="str">
        <f t="shared" si="240"/>
        <v>BB 119jurusan 2</v>
      </c>
      <c r="D464" s="9" t="str">
        <f t="shared" si="241"/>
        <v>BB 119jurusan 3</v>
      </c>
      <c r="E464" s="9" t="str">
        <f t="shared" si="242"/>
        <v>BB 119jurusan 4</v>
      </c>
      <c r="F464" s="10" t="s">
        <v>564</v>
      </c>
      <c r="G464" s="10" t="s">
        <v>4</v>
      </c>
      <c r="H464" s="10" t="s">
        <v>595</v>
      </c>
      <c r="I464" s="10" t="s">
        <v>10971</v>
      </c>
      <c r="J464" s="10" t="s">
        <v>10972</v>
      </c>
      <c r="K464" s="10" t="s">
        <v>7465</v>
      </c>
      <c r="L464" s="10"/>
      <c r="M464" s="10"/>
      <c r="N464" s="14">
        <f t="shared" si="243"/>
        <v>0</v>
      </c>
      <c r="O464" s="15" t="e">
        <f t="shared" si="244"/>
        <v>#VALUE!</v>
      </c>
      <c r="P464" s="15" t="e">
        <f t="shared" si="245"/>
        <v>#VALUE!</v>
      </c>
      <c r="Q464" s="17" t="e">
        <f>VLOOKUP($A464,'DATA PENGUKURAN GARDU'!$A:$BS,42,0)</f>
        <v>#N/A</v>
      </c>
      <c r="R464" s="18" t="e">
        <f t="shared" si="221"/>
        <v>#N/A</v>
      </c>
      <c r="S464" s="17" t="e">
        <f>VLOOKUP($A464,'DATA PENGUKURAN GARDU'!$A:$BS,44,0)</f>
        <v>#N/A</v>
      </c>
      <c r="T464" s="18" t="e">
        <f t="shared" si="222"/>
        <v>#N/A</v>
      </c>
      <c r="U464" s="17" t="e">
        <f>VLOOKUP($A464,'DATA PENGUKURAN GARDU'!$A:$BS,46,0)</f>
        <v>#N/A</v>
      </c>
      <c r="V464" s="18" t="e">
        <f t="shared" si="223"/>
        <v>#N/A</v>
      </c>
      <c r="W464" s="17" t="e">
        <f>VLOOKUP($A464,'DATA PENGUKURAN GARDU'!$A:$BS,48,0)</f>
        <v>#N/A</v>
      </c>
      <c r="X464" s="17" t="e">
        <f>VLOOKUP($A464,'DATA PENGUKURAN GARDU'!$A:$BS,53,0)</f>
        <v>#N/A</v>
      </c>
      <c r="Y464" s="17" t="e">
        <f>VLOOKUP($A464,'DATA PENGUKURAN GARDU'!$A:$BS,54,0)</f>
        <v>#N/A</v>
      </c>
      <c r="Z464" s="17" t="e">
        <f>VLOOKUP($A464,'DATA PENGUKURAN GARDU'!$A:$BS,55,0)</f>
        <v>#N/A</v>
      </c>
      <c r="AA464" s="20" t="e">
        <f>VLOOKUP($B464,'DATA PENGUKURAN GARDU'!$A:$BS,42,0)</f>
        <v>#N/A</v>
      </c>
      <c r="AB464" s="21" t="e">
        <f t="shared" si="224"/>
        <v>#N/A</v>
      </c>
      <c r="AC464" s="20" t="e">
        <f>VLOOKUP($B464,'DATA PENGUKURAN GARDU'!$A:$BS,44,0)</f>
        <v>#N/A</v>
      </c>
      <c r="AD464" s="21" t="e">
        <f t="shared" si="225"/>
        <v>#N/A</v>
      </c>
      <c r="AE464" s="20" t="e">
        <f>VLOOKUP($B464,'DATA PENGUKURAN GARDU'!$A:$BS,46,0)</f>
        <v>#N/A</v>
      </c>
      <c r="AF464" s="21" t="e">
        <f t="shared" si="226"/>
        <v>#N/A</v>
      </c>
      <c r="AG464" s="20" t="e">
        <f>VLOOKUP($B464,'DATA PENGUKURAN GARDU'!$A:$BS,46,0)</f>
        <v>#N/A</v>
      </c>
      <c r="AH464" s="20" t="e">
        <f>VLOOKUP($B464,'DATA PENGUKURAN GARDU'!$A:$BS,53,0)</f>
        <v>#N/A</v>
      </c>
      <c r="AI464" s="20" t="e">
        <f>VLOOKUP($B464,'DATA PENGUKURAN GARDU'!$A:$BS,54,0)</f>
        <v>#N/A</v>
      </c>
      <c r="AJ464" s="17" t="e">
        <f>VLOOKUP($C464,'DATA PENGUKURAN GARDU'!$A:$BS,42,0)</f>
        <v>#N/A</v>
      </c>
      <c r="AK464" s="23" t="e">
        <f t="shared" si="227"/>
        <v>#N/A</v>
      </c>
      <c r="AL464" s="17" t="e">
        <f>VLOOKUP($C464,'DATA PENGUKURAN GARDU'!$A:$BS,44,0)</f>
        <v>#N/A</v>
      </c>
      <c r="AM464" s="23" t="e">
        <f t="shared" si="228"/>
        <v>#N/A</v>
      </c>
      <c r="AN464" s="17" t="e">
        <f>VLOOKUP($C464,'DATA PENGUKURAN GARDU'!$A:$BS,46,0)</f>
        <v>#N/A</v>
      </c>
      <c r="AO464" s="23" t="e">
        <f t="shared" si="229"/>
        <v>#N/A</v>
      </c>
      <c r="AP464" s="17" t="e">
        <f>VLOOKUP($C464,'DATA PENGUKURAN GARDU'!$A:$BS,46,0)</f>
        <v>#N/A</v>
      </c>
      <c r="AQ464" s="17" t="e">
        <f>VLOOKUP($C464,'DATA PENGUKURAN GARDU'!$A:$BS,53,0)</f>
        <v>#N/A</v>
      </c>
      <c r="AR464" s="17" t="e">
        <f>VLOOKUP($C464,'DATA PENGUKURAN GARDU'!$A:$BS,54,0)</f>
        <v>#N/A</v>
      </c>
      <c r="AS464" s="20" t="e">
        <f>VLOOKUP($D464,'DATA PENGUKURAN GARDU'!$A:$BS,42,0)</f>
        <v>#N/A</v>
      </c>
      <c r="AT464" s="21" t="e">
        <f t="shared" si="230"/>
        <v>#N/A</v>
      </c>
      <c r="AU464" s="20" t="e">
        <f>VLOOKUP($D464,'DATA PENGUKURAN GARDU'!$A:$BS,44,0)</f>
        <v>#N/A</v>
      </c>
      <c r="AV464" s="21" t="e">
        <f t="shared" si="231"/>
        <v>#N/A</v>
      </c>
      <c r="AW464" s="20" t="e">
        <f>VLOOKUP($D464,'DATA PENGUKURAN GARDU'!$A:$BS,46,0)</f>
        <v>#N/A</v>
      </c>
      <c r="AX464" s="21" t="e">
        <f t="shared" si="232"/>
        <v>#N/A</v>
      </c>
      <c r="AY464" s="20" t="e">
        <f>VLOOKUP($D464,'DATA PENGUKURAN GARDU'!$A:$BS,46,0)</f>
        <v>#N/A</v>
      </c>
      <c r="AZ464" s="20" t="e">
        <f>VLOOKUP($D464,'DATA PENGUKURAN GARDU'!$A:$BS,53,0)</f>
        <v>#N/A</v>
      </c>
      <c r="BA464" s="20" t="e">
        <f>VLOOKUP($D464,'DATA PENGUKURAN GARDU'!$A:$BS,54,0)</f>
        <v>#N/A</v>
      </c>
      <c r="BB464" s="17" t="e">
        <f>VLOOKUP($E464,'DATA PENGUKURAN GARDU'!$A:$BS,42,0)</f>
        <v>#N/A</v>
      </c>
      <c r="BC464" s="23" t="e">
        <f t="shared" si="233"/>
        <v>#N/A</v>
      </c>
      <c r="BD464" s="17" t="e">
        <f>VLOOKUP($E464,'DATA PENGUKURAN GARDU'!$A:$BS,44,0)</f>
        <v>#N/A</v>
      </c>
      <c r="BE464" s="23" t="e">
        <f t="shared" si="234"/>
        <v>#N/A</v>
      </c>
      <c r="BF464" s="17" t="e">
        <f>VLOOKUP($E464,'DATA PENGUKURAN GARDU'!$A:$BS,46,0)</f>
        <v>#N/A</v>
      </c>
      <c r="BG464" s="23" t="e">
        <f t="shared" si="235"/>
        <v>#N/A</v>
      </c>
      <c r="BH464" s="17" t="e">
        <f>VLOOKUP($E464,'DATA PENGUKURAN GARDU'!$A:$BS,46,0)</f>
        <v>#N/A</v>
      </c>
      <c r="BI464" s="17" t="e">
        <f>VLOOKUP($E464,'DATA PENGUKURAN GARDU'!$A:$BS,53,0)</f>
        <v>#N/A</v>
      </c>
      <c r="BJ464" s="17" t="e">
        <f>VLOOKUP($E464,'DATA PENGUKURAN GARDU'!$A:$BS,54,0)</f>
        <v>#N/A</v>
      </c>
      <c r="BK464" s="20" t="e">
        <f t="shared" si="246"/>
        <v>#N/A</v>
      </c>
      <c r="BL464" s="20" t="e">
        <f t="shared" si="247"/>
        <v>#N/A</v>
      </c>
      <c r="BM464" s="20" t="e">
        <f t="shared" si="248"/>
        <v>#N/A</v>
      </c>
      <c r="BN464" s="25" t="e">
        <f t="shared" si="249"/>
        <v>#N/A</v>
      </c>
      <c r="BO464" s="26" t="str">
        <f t="shared" si="250"/>
        <v>0</v>
      </c>
      <c r="BP464" s="21" t="e">
        <f t="shared" si="251"/>
        <v>#VALUE!</v>
      </c>
      <c r="BQ464" s="20" t="e">
        <f t="shared" si="252"/>
        <v>#N/A</v>
      </c>
      <c r="BR464" s="20" t="e">
        <v>#N/A</v>
      </c>
      <c r="BS464" s="9" t="e">
        <v>#N/A</v>
      </c>
      <c r="BT464" s="2" t="e">
        <f t="shared" si="253"/>
        <v>#VALUE!</v>
      </c>
      <c r="BU464" s="2" t="e">
        <f t="shared" si="236"/>
        <v>#N/A</v>
      </c>
      <c r="BV464" s="2" t="e">
        <f t="shared" si="237"/>
        <v>#N/A</v>
      </c>
    </row>
    <row r="465" s="2" customFormat="1" ht="22.95" customHeight="1" spans="1:74">
      <c r="A465" s="9" t="str">
        <f t="shared" si="238"/>
        <v>K-135Induk</v>
      </c>
      <c r="B465" s="9" t="str">
        <f t="shared" si="239"/>
        <v>K-135jurusan 1</v>
      </c>
      <c r="C465" s="9" t="str">
        <f t="shared" si="240"/>
        <v>K-135jurusan 2</v>
      </c>
      <c r="D465" s="9" t="str">
        <f t="shared" si="241"/>
        <v>K-135jurusan 3</v>
      </c>
      <c r="E465" s="9" t="str">
        <f t="shared" si="242"/>
        <v>K-135jurusan 4</v>
      </c>
      <c r="F465" s="10" t="s">
        <v>462</v>
      </c>
      <c r="G465" s="10" t="s">
        <v>132</v>
      </c>
      <c r="H465" s="10" t="s">
        <v>596</v>
      </c>
      <c r="I465" s="10" t="s">
        <v>10973</v>
      </c>
      <c r="J465" s="10" t="s">
        <v>10974</v>
      </c>
      <c r="K465" s="10" t="s">
        <v>7465</v>
      </c>
      <c r="L465" s="10"/>
      <c r="M465" s="10"/>
      <c r="N465" s="14">
        <f t="shared" si="243"/>
        <v>0</v>
      </c>
      <c r="O465" s="15" t="e">
        <f t="shared" si="244"/>
        <v>#VALUE!</v>
      </c>
      <c r="P465" s="15" t="e">
        <f t="shared" si="245"/>
        <v>#VALUE!</v>
      </c>
      <c r="Q465" s="17" t="e">
        <f>VLOOKUP($A465,'DATA PENGUKURAN GARDU'!$A:$BS,42,0)</f>
        <v>#N/A</v>
      </c>
      <c r="R465" s="18" t="e">
        <f t="shared" si="221"/>
        <v>#N/A</v>
      </c>
      <c r="S465" s="17" t="e">
        <f>VLOOKUP($A465,'DATA PENGUKURAN GARDU'!$A:$BS,44,0)</f>
        <v>#N/A</v>
      </c>
      <c r="T465" s="18" t="e">
        <f t="shared" si="222"/>
        <v>#N/A</v>
      </c>
      <c r="U465" s="17" t="e">
        <f>VLOOKUP($A465,'DATA PENGUKURAN GARDU'!$A:$BS,46,0)</f>
        <v>#N/A</v>
      </c>
      <c r="V465" s="18" t="e">
        <f t="shared" si="223"/>
        <v>#N/A</v>
      </c>
      <c r="W465" s="17" t="e">
        <f>VLOOKUP($A465,'DATA PENGUKURAN GARDU'!$A:$BS,48,0)</f>
        <v>#N/A</v>
      </c>
      <c r="X465" s="17" t="e">
        <f>VLOOKUP($A465,'DATA PENGUKURAN GARDU'!$A:$BS,53,0)</f>
        <v>#N/A</v>
      </c>
      <c r="Y465" s="17" t="e">
        <f>VLOOKUP($A465,'DATA PENGUKURAN GARDU'!$A:$BS,54,0)</f>
        <v>#N/A</v>
      </c>
      <c r="Z465" s="17" t="e">
        <f>VLOOKUP($A465,'DATA PENGUKURAN GARDU'!$A:$BS,55,0)</f>
        <v>#N/A</v>
      </c>
      <c r="AA465" s="20" t="e">
        <f>VLOOKUP($B465,'DATA PENGUKURAN GARDU'!$A:$BS,42,0)</f>
        <v>#N/A</v>
      </c>
      <c r="AB465" s="21" t="e">
        <f t="shared" si="224"/>
        <v>#N/A</v>
      </c>
      <c r="AC465" s="20" t="e">
        <f>VLOOKUP($B465,'DATA PENGUKURAN GARDU'!$A:$BS,44,0)</f>
        <v>#N/A</v>
      </c>
      <c r="AD465" s="21" t="e">
        <f t="shared" si="225"/>
        <v>#N/A</v>
      </c>
      <c r="AE465" s="20" t="e">
        <f>VLOOKUP($B465,'DATA PENGUKURAN GARDU'!$A:$BS,46,0)</f>
        <v>#N/A</v>
      </c>
      <c r="AF465" s="21" t="e">
        <f t="shared" si="226"/>
        <v>#N/A</v>
      </c>
      <c r="AG465" s="20" t="e">
        <f>VLOOKUP($B465,'DATA PENGUKURAN GARDU'!$A:$BS,46,0)</f>
        <v>#N/A</v>
      </c>
      <c r="AH465" s="20" t="e">
        <f>VLOOKUP($B465,'DATA PENGUKURAN GARDU'!$A:$BS,53,0)</f>
        <v>#N/A</v>
      </c>
      <c r="AI465" s="20" t="e">
        <f>VLOOKUP($B465,'DATA PENGUKURAN GARDU'!$A:$BS,54,0)</f>
        <v>#N/A</v>
      </c>
      <c r="AJ465" s="17" t="e">
        <f>VLOOKUP($C465,'DATA PENGUKURAN GARDU'!$A:$BS,42,0)</f>
        <v>#N/A</v>
      </c>
      <c r="AK465" s="23" t="e">
        <f t="shared" si="227"/>
        <v>#N/A</v>
      </c>
      <c r="AL465" s="17" t="e">
        <f>VLOOKUP($C465,'DATA PENGUKURAN GARDU'!$A:$BS,44,0)</f>
        <v>#N/A</v>
      </c>
      <c r="AM465" s="23" t="e">
        <f t="shared" si="228"/>
        <v>#N/A</v>
      </c>
      <c r="AN465" s="17" t="e">
        <f>VLOOKUP($C465,'DATA PENGUKURAN GARDU'!$A:$BS,46,0)</f>
        <v>#N/A</v>
      </c>
      <c r="AO465" s="23" t="e">
        <f t="shared" si="229"/>
        <v>#N/A</v>
      </c>
      <c r="AP465" s="17" t="e">
        <f>VLOOKUP($C465,'DATA PENGUKURAN GARDU'!$A:$BS,46,0)</f>
        <v>#N/A</v>
      </c>
      <c r="AQ465" s="17" t="e">
        <f>VLOOKUP($C465,'DATA PENGUKURAN GARDU'!$A:$BS,53,0)</f>
        <v>#N/A</v>
      </c>
      <c r="AR465" s="17" t="e">
        <f>VLOOKUP($C465,'DATA PENGUKURAN GARDU'!$A:$BS,54,0)</f>
        <v>#N/A</v>
      </c>
      <c r="AS465" s="20" t="e">
        <f>VLOOKUP($D465,'DATA PENGUKURAN GARDU'!$A:$BS,42,0)</f>
        <v>#N/A</v>
      </c>
      <c r="AT465" s="21" t="e">
        <f t="shared" si="230"/>
        <v>#N/A</v>
      </c>
      <c r="AU465" s="20" t="e">
        <f>VLOOKUP($D465,'DATA PENGUKURAN GARDU'!$A:$BS,44,0)</f>
        <v>#N/A</v>
      </c>
      <c r="AV465" s="21" t="e">
        <f t="shared" si="231"/>
        <v>#N/A</v>
      </c>
      <c r="AW465" s="20" t="e">
        <f>VLOOKUP($D465,'DATA PENGUKURAN GARDU'!$A:$BS,46,0)</f>
        <v>#N/A</v>
      </c>
      <c r="AX465" s="21" t="e">
        <f t="shared" si="232"/>
        <v>#N/A</v>
      </c>
      <c r="AY465" s="20" t="e">
        <f>VLOOKUP($D465,'DATA PENGUKURAN GARDU'!$A:$BS,46,0)</f>
        <v>#N/A</v>
      </c>
      <c r="AZ465" s="20" t="e">
        <f>VLOOKUP($D465,'DATA PENGUKURAN GARDU'!$A:$BS,53,0)</f>
        <v>#N/A</v>
      </c>
      <c r="BA465" s="20" t="e">
        <f>VLOOKUP($D465,'DATA PENGUKURAN GARDU'!$A:$BS,54,0)</f>
        <v>#N/A</v>
      </c>
      <c r="BB465" s="17" t="e">
        <f>VLOOKUP($E465,'DATA PENGUKURAN GARDU'!$A:$BS,42,0)</f>
        <v>#N/A</v>
      </c>
      <c r="BC465" s="23" t="e">
        <f t="shared" si="233"/>
        <v>#N/A</v>
      </c>
      <c r="BD465" s="17" t="e">
        <f>VLOOKUP($E465,'DATA PENGUKURAN GARDU'!$A:$BS,44,0)</f>
        <v>#N/A</v>
      </c>
      <c r="BE465" s="23" t="e">
        <f t="shared" si="234"/>
        <v>#N/A</v>
      </c>
      <c r="BF465" s="17" t="e">
        <f>VLOOKUP($E465,'DATA PENGUKURAN GARDU'!$A:$BS,46,0)</f>
        <v>#N/A</v>
      </c>
      <c r="BG465" s="23" t="e">
        <f t="shared" si="235"/>
        <v>#N/A</v>
      </c>
      <c r="BH465" s="17" t="e">
        <f>VLOOKUP($E465,'DATA PENGUKURAN GARDU'!$A:$BS,46,0)</f>
        <v>#N/A</v>
      </c>
      <c r="BI465" s="17" t="e">
        <f>VLOOKUP($E465,'DATA PENGUKURAN GARDU'!$A:$BS,53,0)</f>
        <v>#N/A</v>
      </c>
      <c r="BJ465" s="17" t="e">
        <f>VLOOKUP($E465,'DATA PENGUKURAN GARDU'!$A:$BS,54,0)</f>
        <v>#N/A</v>
      </c>
      <c r="BK465" s="20" t="e">
        <f t="shared" si="246"/>
        <v>#N/A</v>
      </c>
      <c r="BL465" s="20" t="e">
        <f t="shared" si="247"/>
        <v>#N/A</v>
      </c>
      <c r="BM465" s="20" t="e">
        <f t="shared" si="248"/>
        <v>#N/A</v>
      </c>
      <c r="BN465" s="25" t="e">
        <f t="shared" si="249"/>
        <v>#N/A</v>
      </c>
      <c r="BO465" s="26" t="str">
        <f t="shared" si="250"/>
        <v>0</v>
      </c>
      <c r="BP465" s="21" t="e">
        <f t="shared" si="251"/>
        <v>#VALUE!</v>
      </c>
      <c r="BQ465" s="20" t="e">
        <f t="shared" si="252"/>
        <v>#N/A</v>
      </c>
      <c r="BR465" s="20" t="e">
        <v>#N/A</v>
      </c>
      <c r="BS465" s="9" t="e">
        <v>#N/A</v>
      </c>
      <c r="BT465" s="2" t="e">
        <f t="shared" si="253"/>
        <v>#VALUE!</v>
      </c>
      <c r="BU465" s="2" t="e">
        <f t="shared" si="236"/>
        <v>#N/A</v>
      </c>
      <c r="BV465" s="2" t="e">
        <f t="shared" si="237"/>
        <v>#N/A</v>
      </c>
    </row>
    <row r="466" s="2" customFormat="1" ht="22.95" customHeight="1" spans="1:74">
      <c r="A466" s="9" t="str">
        <f t="shared" si="238"/>
        <v>K-137Induk</v>
      </c>
      <c r="B466" s="9" t="str">
        <f t="shared" si="239"/>
        <v>K-137jurusan 1</v>
      </c>
      <c r="C466" s="9" t="str">
        <f t="shared" si="240"/>
        <v>K-137jurusan 2</v>
      </c>
      <c r="D466" s="9" t="str">
        <f t="shared" si="241"/>
        <v>K-137jurusan 3</v>
      </c>
      <c r="E466" s="9" t="str">
        <f t="shared" si="242"/>
        <v>K-137jurusan 4</v>
      </c>
      <c r="F466" s="10" t="s">
        <v>462</v>
      </c>
      <c r="G466" s="10" t="s">
        <v>132</v>
      </c>
      <c r="H466" s="10" t="s">
        <v>597</v>
      </c>
      <c r="I466" s="10" t="s">
        <v>10975</v>
      </c>
      <c r="J466" s="10" t="s">
        <v>10976</v>
      </c>
      <c r="K466" s="10" t="s">
        <v>7465</v>
      </c>
      <c r="L466" s="10"/>
      <c r="M466" s="10"/>
      <c r="N466" s="14">
        <f t="shared" si="243"/>
        <v>0</v>
      </c>
      <c r="O466" s="15" t="e">
        <f t="shared" si="244"/>
        <v>#VALUE!</v>
      </c>
      <c r="P466" s="15" t="e">
        <f t="shared" si="245"/>
        <v>#VALUE!</v>
      </c>
      <c r="Q466" s="17" t="e">
        <f>VLOOKUP($A466,'DATA PENGUKURAN GARDU'!$A:$BS,42,0)</f>
        <v>#N/A</v>
      </c>
      <c r="R466" s="18" t="e">
        <f t="shared" ref="R466:R529" si="254">Q466/$P466*100</f>
        <v>#N/A</v>
      </c>
      <c r="S466" s="17" t="e">
        <f>VLOOKUP($A466,'DATA PENGUKURAN GARDU'!$A:$BS,44,0)</f>
        <v>#N/A</v>
      </c>
      <c r="T466" s="18" t="e">
        <f t="shared" ref="T466:T529" si="255">S466/$P466*100</f>
        <v>#N/A</v>
      </c>
      <c r="U466" s="17" t="e">
        <f>VLOOKUP($A466,'DATA PENGUKURAN GARDU'!$A:$BS,46,0)</f>
        <v>#N/A</v>
      </c>
      <c r="V466" s="18" t="e">
        <f t="shared" ref="V466:V529" si="256">U466/$P466*100</f>
        <v>#N/A</v>
      </c>
      <c r="W466" s="17" t="e">
        <f>VLOOKUP($A466,'DATA PENGUKURAN GARDU'!$A:$BS,48,0)</f>
        <v>#N/A</v>
      </c>
      <c r="X466" s="17" t="e">
        <f>VLOOKUP($A466,'DATA PENGUKURAN GARDU'!$A:$BS,53,0)</f>
        <v>#N/A</v>
      </c>
      <c r="Y466" s="17" t="e">
        <f>VLOOKUP($A466,'DATA PENGUKURAN GARDU'!$A:$BS,54,0)</f>
        <v>#N/A</v>
      </c>
      <c r="Z466" s="17" t="e">
        <f>VLOOKUP($A466,'DATA PENGUKURAN GARDU'!$A:$BS,55,0)</f>
        <v>#N/A</v>
      </c>
      <c r="AA466" s="20" t="e">
        <f>VLOOKUP($B466,'DATA PENGUKURAN GARDU'!$A:$BS,42,0)</f>
        <v>#N/A</v>
      </c>
      <c r="AB466" s="21" t="e">
        <f t="shared" ref="AB466:AB529" si="257">AA466/$P466*100</f>
        <v>#N/A</v>
      </c>
      <c r="AC466" s="20" t="e">
        <f>VLOOKUP($B466,'DATA PENGUKURAN GARDU'!$A:$BS,44,0)</f>
        <v>#N/A</v>
      </c>
      <c r="AD466" s="21" t="e">
        <f t="shared" ref="AD466:AD529" si="258">AC466/$P466*100</f>
        <v>#N/A</v>
      </c>
      <c r="AE466" s="20" t="e">
        <f>VLOOKUP($B466,'DATA PENGUKURAN GARDU'!$A:$BS,46,0)</f>
        <v>#N/A</v>
      </c>
      <c r="AF466" s="21" t="e">
        <f t="shared" ref="AF466:AF529" si="259">AE466/$P466*100</f>
        <v>#N/A</v>
      </c>
      <c r="AG466" s="20" t="e">
        <f>VLOOKUP($B466,'DATA PENGUKURAN GARDU'!$A:$BS,46,0)</f>
        <v>#N/A</v>
      </c>
      <c r="AH466" s="20" t="e">
        <f>VLOOKUP($B466,'DATA PENGUKURAN GARDU'!$A:$BS,53,0)</f>
        <v>#N/A</v>
      </c>
      <c r="AI466" s="20" t="e">
        <f>VLOOKUP($B466,'DATA PENGUKURAN GARDU'!$A:$BS,54,0)</f>
        <v>#N/A</v>
      </c>
      <c r="AJ466" s="17" t="e">
        <f>VLOOKUP($C466,'DATA PENGUKURAN GARDU'!$A:$BS,42,0)</f>
        <v>#N/A</v>
      </c>
      <c r="AK466" s="23" t="e">
        <f t="shared" ref="AK466:AK529" si="260">AJ466/$P466*100</f>
        <v>#N/A</v>
      </c>
      <c r="AL466" s="17" t="e">
        <f>VLOOKUP($C466,'DATA PENGUKURAN GARDU'!$A:$BS,44,0)</f>
        <v>#N/A</v>
      </c>
      <c r="AM466" s="23" t="e">
        <f t="shared" ref="AM466:AM529" si="261">AL466/$P466*100</f>
        <v>#N/A</v>
      </c>
      <c r="AN466" s="17" t="e">
        <f>VLOOKUP($C466,'DATA PENGUKURAN GARDU'!$A:$BS,46,0)</f>
        <v>#N/A</v>
      </c>
      <c r="AO466" s="23" t="e">
        <f t="shared" ref="AO466:AO529" si="262">AN466/$P466*100</f>
        <v>#N/A</v>
      </c>
      <c r="AP466" s="17" t="e">
        <f>VLOOKUP($C466,'DATA PENGUKURAN GARDU'!$A:$BS,46,0)</f>
        <v>#N/A</v>
      </c>
      <c r="AQ466" s="17" t="e">
        <f>VLOOKUP($C466,'DATA PENGUKURAN GARDU'!$A:$BS,53,0)</f>
        <v>#N/A</v>
      </c>
      <c r="AR466" s="17" t="e">
        <f>VLOOKUP($C466,'DATA PENGUKURAN GARDU'!$A:$BS,54,0)</f>
        <v>#N/A</v>
      </c>
      <c r="AS466" s="20" t="e">
        <f>VLOOKUP($D466,'DATA PENGUKURAN GARDU'!$A:$BS,42,0)</f>
        <v>#N/A</v>
      </c>
      <c r="AT466" s="21" t="e">
        <f t="shared" ref="AT466:AT529" si="263">AS466/$P466*100</f>
        <v>#N/A</v>
      </c>
      <c r="AU466" s="20" t="e">
        <f>VLOOKUP($D466,'DATA PENGUKURAN GARDU'!$A:$BS,44,0)</f>
        <v>#N/A</v>
      </c>
      <c r="AV466" s="21" t="e">
        <f t="shared" ref="AV466:AV529" si="264">AU466/$P466*100</f>
        <v>#N/A</v>
      </c>
      <c r="AW466" s="20" t="e">
        <f>VLOOKUP($D466,'DATA PENGUKURAN GARDU'!$A:$BS,46,0)</f>
        <v>#N/A</v>
      </c>
      <c r="AX466" s="21" t="e">
        <f t="shared" ref="AX466:AX529" si="265">AW466/$P466*100</f>
        <v>#N/A</v>
      </c>
      <c r="AY466" s="20" t="e">
        <f>VLOOKUP($D466,'DATA PENGUKURAN GARDU'!$A:$BS,46,0)</f>
        <v>#N/A</v>
      </c>
      <c r="AZ466" s="20" t="e">
        <f>VLOOKUP($D466,'DATA PENGUKURAN GARDU'!$A:$BS,53,0)</f>
        <v>#N/A</v>
      </c>
      <c r="BA466" s="20" t="e">
        <f>VLOOKUP($D466,'DATA PENGUKURAN GARDU'!$A:$BS,54,0)</f>
        <v>#N/A</v>
      </c>
      <c r="BB466" s="17" t="e">
        <f>VLOOKUP($E466,'DATA PENGUKURAN GARDU'!$A:$BS,42,0)</f>
        <v>#N/A</v>
      </c>
      <c r="BC466" s="23" t="e">
        <f t="shared" ref="BC466:BC529" si="266">BB466/$P466*100</f>
        <v>#N/A</v>
      </c>
      <c r="BD466" s="17" t="e">
        <f>VLOOKUP($E466,'DATA PENGUKURAN GARDU'!$A:$BS,44,0)</f>
        <v>#N/A</v>
      </c>
      <c r="BE466" s="23" t="e">
        <f t="shared" ref="BE466:BE529" si="267">BD466/$P466*100</f>
        <v>#N/A</v>
      </c>
      <c r="BF466" s="17" t="e">
        <f>VLOOKUP($E466,'DATA PENGUKURAN GARDU'!$A:$BS,46,0)</f>
        <v>#N/A</v>
      </c>
      <c r="BG466" s="23" t="e">
        <f t="shared" ref="BG466:BG529" si="268">BF466/$P466*100</f>
        <v>#N/A</v>
      </c>
      <c r="BH466" s="17" t="e">
        <f>VLOOKUP($E466,'DATA PENGUKURAN GARDU'!$A:$BS,46,0)</f>
        <v>#N/A</v>
      </c>
      <c r="BI466" s="17" t="e">
        <f>VLOOKUP($E466,'DATA PENGUKURAN GARDU'!$A:$BS,53,0)</f>
        <v>#N/A</v>
      </c>
      <c r="BJ466" s="17" t="e">
        <f>VLOOKUP($E466,'DATA PENGUKURAN GARDU'!$A:$BS,54,0)</f>
        <v>#N/A</v>
      </c>
      <c r="BK466" s="20" t="e">
        <f t="shared" si="246"/>
        <v>#N/A</v>
      </c>
      <c r="BL466" s="20" t="e">
        <f t="shared" si="247"/>
        <v>#N/A</v>
      </c>
      <c r="BM466" s="20" t="e">
        <f t="shared" si="248"/>
        <v>#N/A</v>
      </c>
      <c r="BN466" s="25" t="e">
        <f t="shared" si="249"/>
        <v>#N/A</v>
      </c>
      <c r="BO466" s="26" t="str">
        <f t="shared" si="250"/>
        <v>0</v>
      </c>
      <c r="BP466" s="21" t="e">
        <f t="shared" si="251"/>
        <v>#VALUE!</v>
      </c>
      <c r="BQ466" s="20" t="e">
        <f t="shared" si="252"/>
        <v>#N/A</v>
      </c>
      <c r="BR466" s="20" t="e">
        <v>#N/A</v>
      </c>
      <c r="BS466" s="9" t="e">
        <v>#N/A</v>
      </c>
      <c r="BT466" s="2" t="e">
        <f t="shared" si="253"/>
        <v>#VALUE!</v>
      </c>
      <c r="BU466" s="2" t="e">
        <f t="shared" si="236"/>
        <v>#N/A</v>
      </c>
      <c r="BV466" s="2" t="e">
        <f t="shared" si="237"/>
        <v>#N/A</v>
      </c>
    </row>
    <row r="467" s="2" customFormat="1" ht="22.95" customHeight="1" spans="1:74">
      <c r="A467" s="9" t="str">
        <f t="shared" si="238"/>
        <v>K-137.1Induk</v>
      </c>
      <c r="B467" s="9" t="str">
        <f t="shared" si="239"/>
        <v>K-137.1jurusan 1</v>
      </c>
      <c r="C467" s="9" t="str">
        <f t="shared" si="240"/>
        <v>K-137.1jurusan 2</v>
      </c>
      <c r="D467" s="9" t="str">
        <f t="shared" si="241"/>
        <v>K-137.1jurusan 3</v>
      </c>
      <c r="E467" s="9" t="str">
        <f t="shared" si="242"/>
        <v>K-137.1jurusan 4</v>
      </c>
      <c r="F467" s="10" t="s">
        <v>462</v>
      </c>
      <c r="G467" s="10" t="s">
        <v>132</v>
      </c>
      <c r="H467" s="10" t="s">
        <v>598</v>
      </c>
      <c r="I467" s="10" t="s">
        <v>10977</v>
      </c>
      <c r="J467" s="10" t="s">
        <v>10978</v>
      </c>
      <c r="K467" s="10" t="s">
        <v>7465</v>
      </c>
      <c r="L467" s="10"/>
      <c r="M467" s="10"/>
      <c r="N467" s="14">
        <f t="shared" si="243"/>
        <v>0</v>
      </c>
      <c r="O467" s="15" t="e">
        <f t="shared" si="244"/>
        <v>#VALUE!</v>
      </c>
      <c r="P467" s="15" t="e">
        <f t="shared" si="245"/>
        <v>#VALUE!</v>
      </c>
      <c r="Q467" s="17" t="e">
        <f>VLOOKUP($A467,'DATA PENGUKURAN GARDU'!$A:$BS,42,0)</f>
        <v>#N/A</v>
      </c>
      <c r="R467" s="18" t="e">
        <f t="shared" si="254"/>
        <v>#N/A</v>
      </c>
      <c r="S467" s="17" t="e">
        <f>VLOOKUP($A467,'DATA PENGUKURAN GARDU'!$A:$BS,44,0)</f>
        <v>#N/A</v>
      </c>
      <c r="T467" s="18" t="e">
        <f t="shared" si="255"/>
        <v>#N/A</v>
      </c>
      <c r="U467" s="17" t="e">
        <f>VLOOKUP($A467,'DATA PENGUKURAN GARDU'!$A:$BS,46,0)</f>
        <v>#N/A</v>
      </c>
      <c r="V467" s="18" t="e">
        <f t="shared" si="256"/>
        <v>#N/A</v>
      </c>
      <c r="W467" s="17" t="e">
        <f>VLOOKUP($A467,'DATA PENGUKURAN GARDU'!$A:$BS,48,0)</f>
        <v>#N/A</v>
      </c>
      <c r="X467" s="17" t="e">
        <f>VLOOKUP($A467,'DATA PENGUKURAN GARDU'!$A:$BS,53,0)</f>
        <v>#N/A</v>
      </c>
      <c r="Y467" s="17" t="e">
        <f>VLOOKUP($A467,'DATA PENGUKURAN GARDU'!$A:$BS,54,0)</f>
        <v>#N/A</v>
      </c>
      <c r="Z467" s="17" t="e">
        <f>VLOOKUP($A467,'DATA PENGUKURAN GARDU'!$A:$BS,55,0)</f>
        <v>#N/A</v>
      </c>
      <c r="AA467" s="20" t="e">
        <f>VLOOKUP($B467,'DATA PENGUKURAN GARDU'!$A:$BS,42,0)</f>
        <v>#N/A</v>
      </c>
      <c r="AB467" s="21" t="e">
        <f t="shared" si="257"/>
        <v>#N/A</v>
      </c>
      <c r="AC467" s="20" t="e">
        <f>VLOOKUP($B467,'DATA PENGUKURAN GARDU'!$A:$BS,44,0)</f>
        <v>#N/A</v>
      </c>
      <c r="AD467" s="21" t="e">
        <f t="shared" si="258"/>
        <v>#N/A</v>
      </c>
      <c r="AE467" s="20" t="e">
        <f>VLOOKUP($B467,'DATA PENGUKURAN GARDU'!$A:$BS,46,0)</f>
        <v>#N/A</v>
      </c>
      <c r="AF467" s="21" t="e">
        <f t="shared" si="259"/>
        <v>#N/A</v>
      </c>
      <c r="AG467" s="20" t="e">
        <f>VLOOKUP($B467,'DATA PENGUKURAN GARDU'!$A:$BS,46,0)</f>
        <v>#N/A</v>
      </c>
      <c r="AH467" s="20" t="e">
        <f>VLOOKUP($B467,'DATA PENGUKURAN GARDU'!$A:$BS,53,0)</f>
        <v>#N/A</v>
      </c>
      <c r="AI467" s="20" t="e">
        <f>VLOOKUP($B467,'DATA PENGUKURAN GARDU'!$A:$BS,54,0)</f>
        <v>#N/A</v>
      </c>
      <c r="AJ467" s="17" t="e">
        <f>VLOOKUP($C467,'DATA PENGUKURAN GARDU'!$A:$BS,42,0)</f>
        <v>#N/A</v>
      </c>
      <c r="AK467" s="23" t="e">
        <f t="shared" si="260"/>
        <v>#N/A</v>
      </c>
      <c r="AL467" s="17" t="e">
        <f>VLOOKUP($C467,'DATA PENGUKURAN GARDU'!$A:$BS,44,0)</f>
        <v>#N/A</v>
      </c>
      <c r="AM467" s="23" t="e">
        <f t="shared" si="261"/>
        <v>#N/A</v>
      </c>
      <c r="AN467" s="17" t="e">
        <f>VLOOKUP($C467,'DATA PENGUKURAN GARDU'!$A:$BS,46,0)</f>
        <v>#N/A</v>
      </c>
      <c r="AO467" s="23" t="e">
        <f t="shared" si="262"/>
        <v>#N/A</v>
      </c>
      <c r="AP467" s="17" t="e">
        <f>VLOOKUP($C467,'DATA PENGUKURAN GARDU'!$A:$BS,46,0)</f>
        <v>#N/A</v>
      </c>
      <c r="AQ467" s="17" t="e">
        <f>VLOOKUP($C467,'DATA PENGUKURAN GARDU'!$A:$BS,53,0)</f>
        <v>#N/A</v>
      </c>
      <c r="AR467" s="17" t="e">
        <f>VLOOKUP($C467,'DATA PENGUKURAN GARDU'!$A:$BS,54,0)</f>
        <v>#N/A</v>
      </c>
      <c r="AS467" s="20" t="e">
        <f>VLOOKUP($D467,'DATA PENGUKURAN GARDU'!$A:$BS,42,0)</f>
        <v>#N/A</v>
      </c>
      <c r="AT467" s="21" t="e">
        <f t="shared" si="263"/>
        <v>#N/A</v>
      </c>
      <c r="AU467" s="20" t="e">
        <f>VLOOKUP($D467,'DATA PENGUKURAN GARDU'!$A:$BS,44,0)</f>
        <v>#N/A</v>
      </c>
      <c r="AV467" s="21" t="e">
        <f t="shared" si="264"/>
        <v>#N/A</v>
      </c>
      <c r="AW467" s="20" t="e">
        <f>VLOOKUP($D467,'DATA PENGUKURAN GARDU'!$A:$BS,46,0)</f>
        <v>#N/A</v>
      </c>
      <c r="AX467" s="21" t="e">
        <f t="shared" si="265"/>
        <v>#N/A</v>
      </c>
      <c r="AY467" s="20" t="e">
        <f>VLOOKUP($D467,'DATA PENGUKURAN GARDU'!$A:$BS,46,0)</f>
        <v>#N/A</v>
      </c>
      <c r="AZ467" s="20" t="e">
        <f>VLOOKUP($D467,'DATA PENGUKURAN GARDU'!$A:$BS,53,0)</f>
        <v>#N/A</v>
      </c>
      <c r="BA467" s="20" t="e">
        <f>VLOOKUP($D467,'DATA PENGUKURAN GARDU'!$A:$BS,54,0)</f>
        <v>#N/A</v>
      </c>
      <c r="BB467" s="17" t="e">
        <f>VLOOKUP($E467,'DATA PENGUKURAN GARDU'!$A:$BS,42,0)</f>
        <v>#N/A</v>
      </c>
      <c r="BC467" s="23" t="e">
        <f t="shared" si="266"/>
        <v>#N/A</v>
      </c>
      <c r="BD467" s="17" t="e">
        <f>VLOOKUP($E467,'DATA PENGUKURAN GARDU'!$A:$BS,44,0)</f>
        <v>#N/A</v>
      </c>
      <c r="BE467" s="23" t="e">
        <f t="shared" si="267"/>
        <v>#N/A</v>
      </c>
      <c r="BF467" s="17" t="e">
        <f>VLOOKUP($E467,'DATA PENGUKURAN GARDU'!$A:$BS,46,0)</f>
        <v>#N/A</v>
      </c>
      <c r="BG467" s="23" t="e">
        <f t="shared" si="268"/>
        <v>#N/A</v>
      </c>
      <c r="BH467" s="17" t="e">
        <f>VLOOKUP($E467,'DATA PENGUKURAN GARDU'!$A:$BS,46,0)</f>
        <v>#N/A</v>
      </c>
      <c r="BI467" s="17" t="e">
        <f>VLOOKUP($E467,'DATA PENGUKURAN GARDU'!$A:$BS,53,0)</f>
        <v>#N/A</v>
      </c>
      <c r="BJ467" s="17" t="e">
        <f>VLOOKUP($E467,'DATA PENGUKURAN GARDU'!$A:$BS,54,0)</f>
        <v>#N/A</v>
      </c>
      <c r="BK467" s="20" t="e">
        <f t="shared" si="246"/>
        <v>#N/A</v>
      </c>
      <c r="BL467" s="20" t="e">
        <f t="shared" si="247"/>
        <v>#N/A</v>
      </c>
      <c r="BM467" s="20" t="e">
        <f t="shared" si="248"/>
        <v>#N/A</v>
      </c>
      <c r="BN467" s="25" t="e">
        <f t="shared" si="249"/>
        <v>#N/A</v>
      </c>
      <c r="BO467" s="26" t="str">
        <f t="shared" si="250"/>
        <v>0</v>
      </c>
      <c r="BP467" s="21" t="e">
        <f t="shared" si="251"/>
        <v>#VALUE!</v>
      </c>
      <c r="BQ467" s="20" t="e">
        <f t="shared" si="252"/>
        <v>#N/A</v>
      </c>
      <c r="BR467" s="20" t="e">
        <v>#N/A</v>
      </c>
      <c r="BS467" s="9" t="e">
        <v>#N/A</v>
      </c>
      <c r="BT467" s="2" t="e">
        <f t="shared" si="253"/>
        <v>#VALUE!</v>
      </c>
      <c r="BU467" s="2" t="e">
        <f t="shared" si="236"/>
        <v>#N/A</v>
      </c>
      <c r="BV467" s="2" t="e">
        <f t="shared" si="237"/>
        <v>#N/A</v>
      </c>
    </row>
    <row r="468" s="2" customFormat="1" ht="22.95" customHeight="1" spans="1:74">
      <c r="A468" s="9" t="str">
        <f t="shared" si="238"/>
        <v>K-142Induk</v>
      </c>
      <c r="B468" s="9" t="str">
        <f t="shared" si="239"/>
        <v>K-142jurusan 1</v>
      </c>
      <c r="C468" s="9" t="str">
        <f t="shared" si="240"/>
        <v>K-142jurusan 2</v>
      </c>
      <c r="D468" s="9" t="str">
        <f t="shared" si="241"/>
        <v>K-142jurusan 3</v>
      </c>
      <c r="E468" s="9" t="str">
        <f t="shared" si="242"/>
        <v>K-142jurusan 4</v>
      </c>
      <c r="F468" s="10" t="s">
        <v>462</v>
      </c>
      <c r="G468" s="10" t="s">
        <v>132</v>
      </c>
      <c r="H468" s="10" t="s">
        <v>599</v>
      </c>
      <c r="I468" s="10" t="s">
        <v>10979</v>
      </c>
      <c r="J468" s="10" t="s">
        <v>10980</v>
      </c>
      <c r="K468" s="10" t="s">
        <v>7465</v>
      </c>
      <c r="L468" s="10"/>
      <c r="M468" s="10"/>
      <c r="N468" s="14">
        <f t="shared" si="243"/>
        <v>0</v>
      </c>
      <c r="O468" s="15" t="e">
        <f t="shared" si="244"/>
        <v>#VALUE!</v>
      </c>
      <c r="P468" s="15" t="e">
        <f t="shared" si="245"/>
        <v>#VALUE!</v>
      </c>
      <c r="Q468" s="17" t="e">
        <f>VLOOKUP($A468,'DATA PENGUKURAN GARDU'!$A:$BS,42,0)</f>
        <v>#N/A</v>
      </c>
      <c r="R468" s="18" t="e">
        <f t="shared" si="254"/>
        <v>#N/A</v>
      </c>
      <c r="S468" s="17" t="e">
        <f>VLOOKUP($A468,'DATA PENGUKURAN GARDU'!$A:$BS,44,0)</f>
        <v>#N/A</v>
      </c>
      <c r="T468" s="18" t="e">
        <f t="shared" si="255"/>
        <v>#N/A</v>
      </c>
      <c r="U468" s="17" t="e">
        <f>VLOOKUP($A468,'DATA PENGUKURAN GARDU'!$A:$BS,46,0)</f>
        <v>#N/A</v>
      </c>
      <c r="V468" s="18" t="e">
        <f t="shared" si="256"/>
        <v>#N/A</v>
      </c>
      <c r="W468" s="17" t="e">
        <f>VLOOKUP($A468,'DATA PENGUKURAN GARDU'!$A:$BS,48,0)</f>
        <v>#N/A</v>
      </c>
      <c r="X468" s="17" t="e">
        <f>VLOOKUP($A468,'DATA PENGUKURAN GARDU'!$A:$BS,53,0)</f>
        <v>#N/A</v>
      </c>
      <c r="Y468" s="17" t="e">
        <f>VLOOKUP($A468,'DATA PENGUKURAN GARDU'!$A:$BS,54,0)</f>
        <v>#N/A</v>
      </c>
      <c r="Z468" s="17" t="e">
        <f>VLOOKUP($A468,'DATA PENGUKURAN GARDU'!$A:$BS,55,0)</f>
        <v>#N/A</v>
      </c>
      <c r="AA468" s="20" t="e">
        <f>VLOOKUP($B468,'DATA PENGUKURAN GARDU'!$A:$BS,42,0)</f>
        <v>#N/A</v>
      </c>
      <c r="AB468" s="21" t="e">
        <f t="shared" si="257"/>
        <v>#N/A</v>
      </c>
      <c r="AC468" s="20" t="e">
        <f>VLOOKUP($B468,'DATA PENGUKURAN GARDU'!$A:$BS,44,0)</f>
        <v>#N/A</v>
      </c>
      <c r="AD468" s="21" t="e">
        <f t="shared" si="258"/>
        <v>#N/A</v>
      </c>
      <c r="AE468" s="20" t="e">
        <f>VLOOKUP($B468,'DATA PENGUKURAN GARDU'!$A:$BS,46,0)</f>
        <v>#N/A</v>
      </c>
      <c r="AF468" s="21" t="e">
        <f t="shared" si="259"/>
        <v>#N/A</v>
      </c>
      <c r="AG468" s="20" t="e">
        <f>VLOOKUP($B468,'DATA PENGUKURAN GARDU'!$A:$BS,46,0)</f>
        <v>#N/A</v>
      </c>
      <c r="AH468" s="20" t="e">
        <f>VLOOKUP($B468,'DATA PENGUKURAN GARDU'!$A:$BS,53,0)</f>
        <v>#N/A</v>
      </c>
      <c r="AI468" s="20" t="e">
        <f>VLOOKUP($B468,'DATA PENGUKURAN GARDU'!$A:$BS,54,0)</f>
        <v>#N/A</v>
      </c>
      <c r="AJ468" s="17" t="e">
        <f>VLOOKUP($C468,'DATA PENGUKURAN GARDU'!$A:$BS,42,0)</f>
        <v>#N/A</v>
      </c>
      <c r="AK468" s="23" t="e">
        <f t="shared" si="260"/>
        <v>#N/A</v>
      </c>
      <c r="AL468" s="17" t="e">
        <f>VLOOKUP($C468,'DATA PENGUKURAN GARDU'!$A:$BS,44,0)</f>
        <v>#N/A</v>
      </c>
      <c r="AM468" s="23" t="e">
        <f t="shared" si="261"/>
        <v>#N/A</v>
      </c>
      <c r="AN468" s="17" t="e">
        <f>VLOOKUP($C468,'DATA PENGUKURAN GARDU'!$A:$BS,46,0)</f>
        <v>#N/A</v>
      </c>
      <c r="AO468" s="23" t="e">
        <f t="shared" si="262"/>
        <v>#N/A</v>
      </c>
      <c r="AP468" s="17" t="e">
        <f>VLOOKUP($C468,'DATA PENGUKURAN GARDU'!$A:$BS,46,0)</f>
        <v>#N/A</v>
      </c>
      <c r="AQ468" s="17" t="e">
        <f>VLOOKUP($C468,'DATA PENGUKURAN GARDU'!$A:$BS,53,0)</f>
        <v>#N/A</v>
      </c>
      <c r="AR468" s="17" t="e">
        <f>VLOOKUP($C468,'DATA PENGUKURAN GARDU'!$A:$BS,54,0)</f>
        <v>#N/A</v>
      </c>
      <c r="AS468" s="20" t="e">
        <f>VLOOKUP($D468,'DATA PENGUKURAN GARDU'!$A:$BS,42,0)</f>
        <v>#N/A</v>
      </c>
      <c r="AT468" s="21" t="e">
        <f t="shared" si="263"/>
        <v>#N/A</v>
      </c>
      <c r="AU468" s="20" t="e">
        <f>VLOOKUP($D468,'DATA PENGUKURAN GARDU'!$A:$BS,44,0)</f>
        <v>#N/A</v>
      </c>
      <c r="AV468" s="21" t="e">
        <f t="shared" si="264"/>
        <v>#N/A</v>
      </c>
      <c r="AW468" s="20" t="e">
        <f>VLOOKUP($D468,'DATA PENGUKURAN GARDU'!$A:$BS,46,0)</f>
        <v>#N/A</v>
      </c>
      <c r="AX468" s="21" t="e">
        <f t="shared" si="265"/>
        <v>#N/A</v>
      </c>
      <c r="AY468" s="20" t="e">
        <f>VLOOKUP($D468,'DATA PENGUKURAN GARDU'!$A:$BS,46,0)</f>
        <v>#N/A</v>
      </c>
      <c r="AZ468" s="20" t="e">
        <f>VLOOKUP($D468,'DATA PENGUKURAN GARDU'!$A:$BS,53,0)</f>
        <v>#N/A</v>
      </c>
      <c r="BA468" s="20" t="e">
        <f>VLOOKUP($D468,'DATA PENGUKURAN GARDU'!$A:$BS,54,0)</f>
        <v>#N/A</v>
      </c>
      <c r="BB468" s="17" t="e">
        <f>VLOOKUP($E468,'DATA PENGUKURAN GARDU'!$A:$BS,42,0)</f>
        <v>#N/A</v>
      </c>
      <c r="BC468" s="23" t="e">
        <f t="shared" si="266"/>
        <v>#N/A</v>
      </c>
      <c r="BD468" s="17" t="e">
        <f>VLOOKUP($E468,'DATA PENGUKURAN GARDU'!$A:$BS,44,0)</f>
        <v>#N/A</v>
      </c>
      <c r="BE468" s="23" t="e">
        <f t="shared" si="267"/>
        <v>#N/A</v>
      </c>
      <c r="BF468" s="17" t="e">
        <f>VLOOKUP($E468,'DATA PENGUKURAN GARDU'!$A:$BS,46,0)</f>
        <v>#N/A</v>
      </c>
      <c r="BG468" s="23" t="e">
        <f t="shared" si="268"/>
        <v>#N/A</v>
      </c>
      <c r="BH468" s="17" t="e">
        <f>VLOOKUP($E468,'DATA PENGUKURAN GARDU'!$A:$BS,46,0)</f>
        <v>#N/A</v>
      </c>
      <c r="BI468" s="17" t="e">
        <f>VLOOKUP($E468,'DATA PENGUKURAN GARDU'!$A:$BS,53,0)</f>
        <v>#N/A</v>
      </c>
      <c r="BJ468" s="17" t="e">
        <f>VLOOKUP($E468,'DATA PENGUKURAN GARDU'!$A:$BS,54,0)</f>
        <v>#N/A</v>
      </c>
      <c r="BK468" s="20" t="e">
        <f t="shared" si="246"/>
        <v>#N/A</v>
      </c>
      <c r="BL468" s="20" t="e">
        <f t="shared" si="247"/>
        <v>#N/A</v>
      </c>
      <c r="BM468" s="20" t="e">
        <f t="shared" si="248"/>
        <v>#N/A</v>
      </c>
      <c r="BN468" s="25" t="e">
        <f t="shared" si="249"/>
        <v>#N/A</v>
      </c>
      <c r="BO468" s="26" t="str">
        <f t="shared" si="250"/>
        <v>0</v>
      </c>
      <c r="BP468" s="21" t="e">
        <f t="shared" si="251"/>
        <v>#VALUE!</v>
      </c>
      <c r="BQ468" s="20" t="e">
        <f t="shared" si="252"/>
        <v>#N/A</v>
      </c>
      <c r="BR468" s="20" t="e">
        <v>#N/A</v>
      </c>
      <c r="BS468" s="9" t="e">
        <v>#N/A</v>
      </c>
      <c r="BT468" s="2" t="e">
        <f t="shared" si="253"/>
        <v>#VALUE!</v>
      </c>
      <c r="BU468" s="2" t="e">
        <f t="shared" si="236"/>
        <v>#N/A</v>
      </c>
      <c r="BV468" s="2" t="e">
        <f t="shared" si="237"/>
        <v>#N/A</v>
      </c>
    </row>
    <row r="469" s="2" customFormat="1" ht="22.95" customHeight="1" spans="1:74">
      <c r="A469" s="9" t="str">
        <f t="shared" si="238"/>
        <v>K-143.1Induk</v>
      </c>
      <c r="B469" s="9" t="str">
        <f t="shared" si="239"/>
        <v>K-143.1jurusan 1</v>
      </c>
      <c r="C469" s="9" t="str">
        <f t="shared" si="240"/>
        <v>K-143.1jurusan 2</v>
      </c>
      <c r="D469" s="9" t="str">
        <f t="shared" si="241"/>
        <v>K-143.1jurusan 3</v>
      </c>
      <c r="E469" s="9" t="str">
        <f t="shared" si="242"/>
        <v>K-143.1jurusan 4</v>
      </c>
      <c r="F469" s="10" t="s">
        <v>462</v>
      </c>
      <c r="G469" s="10" t="s">
        <v>132</v>
      </c>
      <c r="H469" s="10" t="s">
        <v>600</v>
      </c>
      <c r="I469" s="10" t="s">
        <v>10981</v>
      </c>
      <c r="J469" s="10" t="s">
        <v>10982</v>
      </c>
      <c r="K469" s="10" t="s">
        <v>7465</v>
      </c>
      <c r="L469" s="10"/>
      <c r="M469" s="10"/>
      <c r="N469" s="14">
        <f t="shared" si="243"/>
        <v>0</v>
      </c>
      <c r="O469" s="15" t="e">
        <f t="shared" si="244"/>
        <v>#VALUE!</v>
      </c>
      <c r="P469" s="15" t="e">
        <f t="shared" si="245"/>
        <v>#VALUE!</v>
      </c>
      <c r="Q469" s="17" t="e">
        <f>VLOOKUP($A469,'DATA PENGUKURAN GARDU'!$A:$BS,42,0)</f>
        <v>#N/A</v>
      </c>
      <c r="R469" s="18" t="e">
        <f t="shared" si="254"/>
        <v>#N/A</v>
      </c>
      <c r="S469" s="17" t="e">
        <f>VLOOKUP($A469,'DATA PENGUKURAN GARDU'!$A:$BS,44,0)</f>
        <v>#N/A</v>
      </c>
      <c r="T469" s="18" t="e">
        <f t="shared" si="255"/>
        <v>#N/A</v>
      </c>
      <c r="U469" s="17" t="e">
        <f>VLOOKUP($A469,'DATA PENGUKURAN GARDU'!$A:$BS,46,0)</f>
        <v>#N/A</v>
      </c>
      <c r="V469" s="18" t="e">
        <f t="shared" si="256"/>
        <v>#N/A</v>
      </c>
      <c r="W469" s="17" t="e">
        <f>VLOOKUP($A469,'DATA PENGUKURAN GARDU'!$A:$BS,48,0)</f>
        <v>#N/A</v>
      </c>
      <c r="X469" s="17" t="e">
        <f>VLOOKUP($A469,'DATA PENGUKURAN GARDU'!$A:$BS,53,0)</f>
        <v>#N/A</v>
      </c>
      <c r="Y469" s="17" t="e">
        <f>VLOOKUP($A469,'DATA PENGUKURAN GARDU'!$A:$BS,54,0)</f>
        <v>#N/A</v>
      </c>
      <c r="Z469" s="17" t="e">
        <f>VLOOKUP($A469,'DATA PENGUKURAN GARDU'!$A:$BS,55,0)</f>
        <v>#N/A</v>
      </c>
      <c r="AA469" s="20" t="e">
        <f>VLOOKUP($B469,'DATA PENGUKURAN GARDU'!$A:$BS,42,0)</f>
        <v>#N/A</v>
      </c>
      <c r="AB469" s="21" t="e">
        <f t="shared" si="257"/>
        <v>#N/A</v>
      </c>
      <c r="AC469" s="20" t="e">
        <f>VLOOKUP($B469,'DATA PENGUKURAN GARDU'!$A:$BS,44,0)</f>
        <v>#N/A</v>
      </c>
      <c r="AD469" s="21" t="e">
        <f t="shared" si="258"/>
        <v>#N/A</v>
      </c>
      <c r="AE469" s="20" t="e">
        <f>VLOOKUP($B469,'DATA PENGUKURAN GARDU'!$A:$BS,46,0)</f>
        <v>#N/A</v>
      </c>
      <c r="AF469" s="21" t="e">
        <f t="shared" si="259"/>
        <v>#N/A</v>
      </c>
      <c r="AG469" s="20" t="e">
        <f>VLOOKUP($B469,'DATA PENGUKURAN GARDU'!$A:$BS,46,0)</f>
        <v>#N/A</v>
      </c>
      <c r="AH469" s="20" t="e">
        <f>VLOOKUP($B469,'DATA PENGUKURAN GARDU'!$A:$BS,53,0)</f>
        <v>#N/A</v>
      </c>
      <c r="AI469" s="20" t="e">
        <f>VLOOKUP($B469,'DATA PENGUKURAN GARDU'!$A:$BS,54,0)</f>
        <v>#N/A</v>
      </c>
      <c r="AJ469" s="17" t="e">
        <f>VLOOKUP($C469,'DATA PENGUKURAN GARDU'!$A:$BS,42,0)</f>
        <v>#N/A</v>
      </c>
      <c r="AK469" s="23" t="e">
        <f t="shared" si="260"/>
        <v>#N/A</v>
      </c>
      <c r="AL469" s="17" t="e">
        <f>VLOOKUP($C469,'DATA PENGUKURAN GARDU'!$A:$BS,44,0)</f>
        <v>#N/A</v>
      </c>
      <c r="AM469" s="23" t="e">
        <f t="shared" si="261"/>
        <v>#N/A</v>
      </c>
      <c r="AN469" s="17" t="e">
        <f>VLOOKUP($C469,'DATA PENGUKURAN GARDU'!$A:$BS,46,0)</f>
        <v>#N/A</v>
      </c>
      <c r="AO469" s="23" t="e">
        <f t="shared" si="262"/>
        <v>#N/A</v>
      </c>
      <c r="AP469" s="17" t="e">
        <f>VLOOKUP($C469,'DATA PENGUKURAN GARDU'!$A:$BS,46,0)</f>
        <v>#N/A</v>
      </c>
      <c r="AQ469" s="17" t="e">
        <f>VLOOKUP($C469,'DATA PENGUKURAN GARDU'!$A:$BS,53,0)</f>
        <v>#N/A</v>
      </c>
      <c r="AR469" s="17" t="e">
        <f>VLOOKUP($C469,'DATA PENGUKURAN GARDU'!$A:$BS,54,0)</f>
        <v>#N/A</v>
      </c>
      <c r="AS469" s="20" t="e">
        <f>VLOOKUP($D469,'DATA PENGUKURAN GARDU'!$A:$BS,42,0)</f>
        <v>#N/A</v>
      </c>
      <c r="AT469" s="21" t="e">
        <f t="shared" si="263"/>
        <v>#N/A</v>
      </c>
      <c r="AU469" s="20" t="e">
        <f>VLOOKUP($D469,'DATA PENGUKURAN GARDU'!$A:$BS,44,0)</f>
        <v>#N/A</v>
      </c>
      <c r="AV469" s="21" t="e">
        <f t="shared" si="264"/>
        <v>#N/A</v>
      </c>
      <c r="AW469" s="20" t="e">
        <f>VLOOKUP($D469,'DATA PENGUKURAN GARDU'!$A:$BS,46,0)</f>
        <v>#N/A</v>
      </c>
      <c r="AX469" s="21" t="e">
        <f t="shared" si="265"/>
        <v>#N/A</v>
      </c>
      <c r="AY469" s="20" t="e">
        <f>VLOOKUP($D469,'DATA PENGUKURAN GARDU'!$A:$BS,46,0)</f>
        <v>#N/A</v>
      </c>
      <c r="AZ469" s="20" t="e">
        <f>VLOOKUP($D469,'DATA PENGUKURAN GARDU'!$A:$BS,53,0)</f>
        <v>#N/A</v>
      </c>
      <c r="BA469" s="20" t="e">
        <f>VLOOKUP($D469,'DATA PENGUKURAN GARDU'!$A:$BS,54,0)</f>
        <v>#N/A</v>
      </c>
      <c r="BB469" s="17" t="e">
        <f>VLOOKUP($E469,'DATA PENGUKURAN GARDU'!$A:$BS,42,0)</f>
        <v>#N/A</v>
      </c>
      <c r="BC469" s="23" t="e">
        <f t="shared" si="266"/>
        <v>#N/A</v>
      </c>
      <c r="BD469" s="17" t="e">
        <f>VLOOKUP($E469,'DATA PENGUKURAN GARDU'!$A:$BS,44,0)</f>
        <v>#N/A</v>
      </c>
      <c r="BE469" s="23" t="e">
        <f t="shared" si="267"/>
        <v>#N/A</v>
      </c>
      <c r="BF469" s="17" t="e">
        <f>VLOOKUP($E469,'DATA PENGUKURAN GARDU'!$A:$BS,46,0)</f>
        <v>#N/A</v>
      </c>
      <c r="BG469" s="23" t="e">
        <f t="shared" si="268"/>
        <v>#N/A</v>
      </c>
      <c r="BH469" s="17" t="e">
        <f>VLOOKUP($E469,'DATA PENGUKURAN GARDU'!$A:$BS,46,0)</f>
        <v>#N/A</v>
      </c>
      <c r="BI469" s="17" t="e">
        <f>VLOOKUP($E469,'DATA PENGUKURAN GARDU'!$A:$BS,53,0)</f>
        <v>#N/A</v>
      </c>
      <c r="BJ469" s="17" t="e">
        <f>VLOOKUP($E469,'DATA PENGUKURAN GARDU'!$A:$BS,54,0)</f>
        <v>#N/A</v>
      </c>
      <c r="BK469" s="20" t="e">
        <f t="shared" si="246"/>
        <v>#N/A</v>
      </c>
      <c r="BL469" s="20" t="e">
        <f t="shared" si="247"/>
        <v>#N/A</v>
      </c>
      <c r="BM469" s="20" t="e">
        <f t="shared" si="248"/>
        <v>#N/A</v>
      </c>
      <c r="BN469" s="25" t="e">
        <f t="shared" si="249"/>
        <v>#N/A</v>
      </c>
      <c r="BO469" s="26" t="str">
        <f t="shared" si="250"/>
        <v>0</v>
      </c>
      <c r="BP469" s="21" t="e">
        <f t="shared" si="251"/>
        <v>#VALUE!</v>
      </c>
      <c r="BQ469" s="20" t="e">
        <f t="shared" si="252"/>
        <v>#N/A</v>
      </c>
      <c r="BR469" s="20" t="e">
        <v>#N/A</v>
      </c>
      <c r="BS469" s="9" t="e">
        <v>#N/A</v>
      </c>
      <c r="BT469" s="2" t="e">
        <f t="shared" si="253"/>
        <v>#VALUE!</v>
      </c>
      <c r="BU469" s="2" t="e">
        <f t="shared" si="236"/>
        <v>#N/A</v>
      </c>
      <c r="BV469" s="2" t="e">
        <f t="shared" si="237"/>
        <v>#N/A</v>
      </c>
    </row>
    <row r="470" s="2" customFormat="1" ht="22.95" customHeight="1" spans="1:74">
      <c r="A470" s="9" t="str">
        <f t="shared" si="238"/>
        <v>BB 089Induk</v>
      </c>
      <c r="B470" s="9" t="str">
        <f t="shared" si="239"/>
        <v>BB 089jurusan 1</v>
      </c>
      <c r="C470" s="9" t="str">
        <f t="shared" si="240"/>
        <v>BB 089jurusan 2</v>
      </c>
      <c r="D470" s="9" t="str">
        <f t="shared" si="241"/>
        <v>BB 089jurusan 3</v>
      </c>
      <c r="E470" s="9" t="str">
        <f t="shared" si="242"/>
        <v>BB 089jurusan 4</v>
      </c>
      <c r="F470" s="10" t="s">
        <v>601</v>
      </c>
      <c r="G470" s="10" t="s">
        <v>4</v>
      </c>
      <c r="H470" s="10" t="s">
        <v>602</v>
      </c>
      <c r="I470" s="10" t="s">
        <v>10983</v>
      </c>
      <c r="J470" s="10" t="s">
        <v>10984</v>
      </c>
      <c r="K470" s="10" t="s">
        <v>7465</v>
      </c>
      <c r="L470" s="10"/>
      <c r="M470" s="10"/>
      <c r="N470" s="14">
        <f t="shared" si="243"/>
        <v>0</v>
      </c>
      <c r="O470" s="15" t="e">
        <f t="shared" si="244"/>
        <v>#VALUE!</v>
      </c>
      <c r="P470" s="15" t="e">
        <f t="shared" si="245"/>
        <v>#VALUE!</v>
      </c>
      <c r="Q470" s="17" t="e">
        <f>VLOOKUP($A470,'DATA PENGUKURAN GARDU'!$A:$BS,42,0)</f>
        <v>#N/A</v>
      </c>
      <c r="R470" s="18" t="e">
        <f t="shared" si="254"/>
        <v>#N/A</v>
      </c>
      <c r="S470" s="17" t="e">
        <f>VLOOKUP($A470,'DATA PENGUKURAN GARDU'!$A:$BS,44,0)</f>
        <v>#N/A</v>
      </c>
      <c r="T470" s="18" t="e">
        <f t="shared" si="255"/>
        <v>#N/A</v>
      </c>
      <c r="U470" s="17" t="e">
        <f>VLOOKUP($A470,'DATA PENGUKURAN GARDU'!$A:$BS,46,0)</f>
        <v>#N/A</v>
      </c>
      <c r="V470" s="18" t="e">
        <f t="shared" si="256"/>
        <v>#N/A</v>
      </c>
      <c r="W470" s="17" t="e">
        <f>VLOOKUP($A470,'DATA PENGUKURAN GARDU'!$A:$BS,48,0)</f>
        <v>#N/A</v>
      </c>
      <c r="X470" s="17" t="e">
        <f>VLOOKUP($A470,'DATA PENGUKURAN GARDU'!$A:$BS,53,0)</f>
        <v>#N/A</v>
      </c>
      <c r="Y470" s="17" t="e">
        <f>VLOOKUP($A470,'DATA PENGUKURAN GARDU'!$A:$BS,54,0)</f>
        <v>#N/A</v>
      </c>
      <c r="Z470" s="17" t="e">
        <f>VLOOKUP($A470,'DATA PENGUKURAN GARDU'!$A:$BS,55,0)</f>
        <v>#N/A</v>
      </c>
      <c r="AA470" s="20" t="e">
        <f>VLOOKUP($B470,'DATA PENGUKURAN GARDU'!$A:$BS,42,0)</f>
        <v>#N/A</v>
      </c>
      <c r="AB470" s="21" t="e">
        <f t="shared" si="257"/>
        <v>#N/A</v>
      </c>
      <c r="AC470" s="20" t="e">
        <f>VLOOKUP($B470,'DATA PENGUKURAN GARDU'!$A:$BS,44,0)</f>
        <v>#N/A</v>
      </c>
      <c r="AD470" s="21" t="e">
        <f t="shared" si="258"/>
        <v>#N/A</v>
      </c>
      <c r="AE470" s="20" t="e">
        <f>VLOOKUP($B470,'DATA PENGUKURAN GARDU'!$A:$BS,46,0)</f>
        <v>#N/A</v>
      </c>
      <c r="AF470" s="21" t="e">
        <f t="shared" si="259"/>
        <v>#N/A</v>
      </c>
      <c r="AG470" s="20" t="e">
        <f>VLOOKUP($B470,'DATA PENGUKURAN GARDU'!$A:$BS,46,0)</f>
        <v>#N/A</v>
      </c>
      <c r="AH470" s="20" t="e">
        <f>VLOOKUP($B470,'DATA PENGUKURAN GARDU'!$A:$BS,53,0)</f>
        <v>#N/A</v>
      </c>
      <c r="AI470" s="20" t="e">
        <f>VLOOKUP($B470,'DATA PENGUKURAN GARDU'!$A:$BS,54,0)</f>
        <v>#N/A</v>
      </c>
      <c r="AJ470" s="17" t="e">
        <f>VLOOKUP($C470,'DATA PENGUKURAN GARDU'!$A:$BS,42,0)</f>
        <v>#N/A</v>
      </c>
      <c r="AK470" s="23" t="e">
        <f t="shared" si="260"/>
        <v>#N/A</v>
      </c>
      <c r="AL470" s="17" t="e">
        <f>VLOOKUP($C470,'DATA PENGUKURAN GARDU'!$A:$BS,44,0)</f>
        <v>#N/A</v>
      </c>
      <c r="AM470" s="23" t="e">
        <f t="shared" si="261"/>
        <v>#N/A</v>
      </c>
      <c r="AN470" s="17" t="e">
        <f>VLOOKUP($C470,'DATA PENGUKURAN GARDU'!$A:$BS,46,0)</f>
        <v>#N/A</v>
      </c>
      <c r="AO470" s="23" t="e">
        <f t="shared" si="262"/>
        <v>#N/A</v>
      </c>
      <c r="AP470" s="17" t="e">
        <f>VLOOKUP($C470,'DATA PENGUKURAN GARDU'!$A:$BS,46,0)</f>
        <v>#N/A</v>
      </c>
      <c r="AQ470" s="17" t="e">
        <f>VLOOKUP($C470,'DATA PENGUKURAN GARDU'!$A:$BS,53,0)</f>
        <v>#N/A</v>
      </c>
      <c r="AR470" s="17" t="e">
        <f>VLOOKUP($C470,'DATA PENGUKURAN GARDU'!$A:$BS,54,0)</f>
        <v>#N/A</v>
      </c>
      <c r="AS470" s="20" t="e">
        <f>VLOOKUP($D470,'DATA PENGUKURAN GARDU'!$A:$BS,42,0)</f>
        <v>#N/A</v>
      </c>
      <c r="AT470" s="21" t="e">
        <f t="shared" si="263"/>
        <v>#N/A</v>
      </c>
      <c r="AU470" s="20" t="e">
        <f>VLOOKUP($D470,'DATA PENGUKURAN GARDU'!$A:$BS,44,0)</f>
        <v>#N/A</v>
      </c>
      <c r="AV470" s="21" t="e">
        <f t="shared" si="264"/>
        <v>#N/A</v>
      </c>
      <c r="AW470" s="20" t="e">
        <f>VLOOKUP($D470,'DATA PENGUKURAN GARDU'!$A:$BS,46,0)</f>
        <v>#N/A</v>
      </c>
      <c r="AX470" s="21" t="e">
        <f t="shared" si="265"/>
        <v>#N/A</v>
      </c>
      <c r="AY470" s="20" t="e">
        <f>VLOOKUP($D470,'DATA PENGUKURAN GARDU'!$A:$BS,46,0)</f>
        <v>#N/A</v>
      </c>
      <c r="AZ470" s="20" t="e">
        <f>VLOOKUP($D470,'DATA PENGUKURAN GARDU'!$A:$BS,53,0)</f>
        <v>#N/A</v>
      </c>
      <c r="BA470" s="20" t="e">
        <f>VLOOKUP($D470,'DATA PENGUKURAN GARDU'!$A:$BS,54,0)</f>
        <v>#N/A</v>
      </c>
      <c r="BB470" s="17" t="e">
        <f>VLOOKUP($E470,'DATA PENGUKURAN GARDU'!$A:$BS,42,0)</f>
        <v>#N/A</v>
      </c>
      <c r="BC470" s="23" t="e">
        <f t="shared" si="266"/>
        <v>#N/A</v>
      </c>
      <c r="BD470" s="17" t="e">
        <f>VLOOKUP($E470,'DATA PENGUKURAN GARDU'!$A:$BS,44,0)</f>
        <v>#N/A</v>
      </c>
      <c r="BE470" s="23" t="e">
        <f t="shared" si="267"/>
        <v>#N/A</v>
      </c>
      <c r="BF470" s="17" t="e">
        <f>VLOOKUP($E470,'DATA PENGUKURAN GARDU'!$A:$BS,46,0)</f>
        <v>#N/A</v>
      </c>
      <c r="BG470" s="23" t="e">
        <f t="shared" si="268"/>
        <v>#N/A</v>
      </c>
      <c r="BH470" s="17" t="e">
        <f>VLOOKUP($E470,'DATA PENGUKURAN GARDU'!$A:$BS,46,0)</f>
        <v>#N/A</v>
      </c>
      <c r="BI470" s="17" t="e">
        <f>VLOOKUP($E470,'DATA PENGUKURAN GARDU'!$A:$BS,53,0)</f>
        <v>#N/A</v>
      </c>
      <c r="BJ470" s="17" t="e">
        <f>VLOOKUP($E470,'DATA PENGUKURAN GARDU'!$A:$BS,54,0)</f>
        <v>#N/A</v>
      </c>
      <c r="BK470" s="20" t="e">
        <f t="shared" si="246"/>
        <v>#N/A</v>
      </c>
      <c r="BL470" s="20" t="e">
        <f t="shared" si="247"/>
        <v>#N/A</v>
      </c>
      <c r="BM470" s="20" t="e">
        <f t="shared" si="248"/>
        <v>#N/A</v>
      </c>
      <c r="BN470" s="25" t="e">
        <f t="shared" si="249"/>
        <v>#N/A</v>
      </c>
      <c r="BO470" s="26" t="str">
        <f t="shared" si="250"/>
        <v>0</v>
      </c>
      <c r="BP470" s="21" t="e">
        <f t="shared" si="251"/>
        <v>#VALUE!</v>
      </c>
      <c r="BQ470" s="20" t="e">
        <f t="shared" si="252"/>
        <v>#N/A</v>
      </c>
      <c r="BR470" s="20" t="e">
        <v>#N/A</v>
      </c>
      <c r="BS470" s="9" t="e">
        <v>#N/A</v>
      </c>
      <c r="BT470" s="2" t="e">
        <f t="shared" si="253"/>
        <v>#VALUE!</v>
      </c>
      <c r="BU470" s="2" t="e">
        <f t="shared" si="236"/>
        <v>#N/A</v>
      </c>
      <c r="BV470" s="2" t="e">
        <f t="shared" si="237"/>
        <v>#N/A</v>
      </c>
    </row>
    <row r="471" s="2" customFormat="1" ht="22.95" customHeight="1" spans="1:74">
      <c r="A471" s="9" t="str">
        <f t="shared" si="238"/>
        <v>BB 093Induk</v>
      </c>
      <c r="B471" s="9" t="str">
        <f t="shared" si="239"/>
        <v>BB 093jurusan 1</v>
      </c>
      <c r="C471" s="9" t="str">
        <f t="shared" si="240"/>
        <v>BB 093jurusan 2</v>
      </c>
      <c r="D471" s="9" t="str">
        <f t="shared" si="241"/>
        <v>BB 093jurusan 3</v>
      </c>
      <c r="E471" s="9" t="str">
        <f t="shared" si="242"/>
        <v>BB 093jurusan 4</v>
      </c>
      <c r="F471" s="10" t="s">
        <v>603</v>
      </c>
      <c r="G471" s="10" t="s">
        <v>4</v>
      </c>
      <c r="H471" s="10" t="s">
        <v>604</v>
      </c>
      <c r="I471" s="10" t="s">
        <v>10985</v>
      </c>
      <c r="J471" s="10" t="s">
        <v>10986</v>
      </c>
      <c r="K471" s="10" t="s">
        <v>7465</v>
      </c>
      <c r="L471" s="10"/>
      <c r="M471" s="10"/>
      <c r="N471" s="14">
        <f t="shared" si="243"/>
        <v>0</v>
      </c>
      <c r="O471" s="15" t="e">
        <f t="shared" si="244"/>
        <v>#VALUE!</v>
      </c>
      <c r="P471" s="15" t="e">
        <f t="shared" si="245"/>
        <v>#VALUE!</v>
      </c>
      <c r="Q471" s="17" t="e">
        <f>VLOOKUP($A471,'DATA PENGUKURAN GARDU'!$A:$BS,42,0)</f>
        <v>#N/A</v>
      </c>
      <c r="R471" s="18" t="e">
        <f t="shared" si="254"/>
        <v>#N/A</v>
      </c>
      <c r="S471" s="17" t="e">
        <f>VLOOKUP($A471,'DATA PENGUKURAN GARDU'!$A:$BS,44,0)</f>
        <v>#N/A</v>
      </c>
      <c r="T471" s="18" t="e">
        <f t="shared" si="255"/>
        <v>#N/A</v>
      </c>
      <c r="U471" s="17" t="e">
        <f>VLOOKUP($A471,'DATA PENGUKURAN GARDU'!$A:$BS,46,0)</f>
        <v>#N/A</v>
      </c>
      <c r="V471" s="18" t="e">
        <f t="shared" si="256"/>
        <v>#N/A</v>
      </c>
      <c r="W471" s="17" t="e">
        <f>VLOOKUP($A471,'DATA PENGUKURAN GARDU'!$A:$BS,48,0)</f>
        <v>#N/A</v>
      </c>
      <c r="X471" s="17" t="e">
        <f>VLOOKUP($A471,'DATA PENGUKURAN GARDU'!$A:$BS,53,0)</f>
        <v>#N/A</v>
      </c>
      <c r="Y471" s="17" t="e">
        <f>VLOOKUP($A471,'DATA PENGUKURAN GARDU'!$A:$BS,54,0)</f>
        <v>#N/A</v>
      </c>
      <c r="Z471" s="17" t="e">
        <f>VLOOKUP($A471,'DATA PENGUKURAN GARDU'!$A:$BS,55,0)</f>
        <v>#N/A</v>
      </c>
      <c r="AA471" s="20" t="e">
        <f>VLOOKUP($B471,'DATA PENGUKURAN GARDU'!$A:$BS,42,0)</f>
        <v>#N/A</v>
      </c>
      <c r="AB471" s="21" t="e">
        <f t="shared" si="257"/>
        <v>#N/A</v>
      </c>
      <c r="AC471" s="20" t="e">
        <f>VLOOKUP($B471,'DATA PENGUKURAN GARDU'!$A:$BS,44,0)</f>
        <v>#N/A</v>
      </c>
      <c r="AD471" s="21" t="e">
        <f t="shared" si="258"/>
        <v>#N/A</v>
      </c>
      <c r="AE471" s="20" t="e">
        <f>VLOOKUP($B471,'DATA PENGUKURAN GARDU'!$A:$BS,46,0)</f>
        <v>#N/A</v>
      </c>
      <c r="AF471" s="21" t="e">
        <f t="shared" si="259"/>
        <v>#N/A</v>
      </c>
      <c r="AG471" s="20" t="e">
        <f>VLOOKUP($B471,'DATA PENGUKURAN GARDU'!$A:$BS,46,0)</f>
        <v>#N/A</v>
      </c>
      <c r="AH471" s="20" t="e">
        <f>VLOOKUP($B471,'DATA PENGUKURAN GARDU'!$A:$BS,53,0)</f>
        <v>#N/A</v>
      </c>
      <c r="AI471" s="20" t="e">
        <f>VLOOKUP($B471,'DATA PENGUKURAN GARDU'!$A:$BS,54,0)</f>
        <v>#N/A</v>
      </c>
      <c r="AJ471" s="17" t="e">
        <f>VLOOKUP($C471,'DATA PENGUKURAN GARDU'!$A:$BS,42,0)</f>
        <v>#N/A</v>
      </c>
      <c r="AK471" s="23" t="e">
        <f t="shared" si="260"/>
        <v>#N/A</v>
      </c>
      <c r="AL471" s="17" t="e">
        <f>VLOOKUP($C471,'DATA PENGUKURAN GARDU'!$A:$BS,44,0)</f>
        <v>#N/A</v>
      </c>
      <c r="AM471" s="23" t="e">
        <f t="shared" si="261"/>
        <v>#N/A</v>
      </c>
      <c r="AN471" s="17" t="e">
        <f>VLOOKUP($C471,'DATA PENGUKURAN GARDU'!$A:$BS,46,0)</f>
        <v>#N/A</v>
      </c>
      <c r="AO471" s="23" t="e">
        <f t="shared" si="262"/>
        <v>#N/A</v>
      </c>
      <c r="AP471" s="17" t="e">
        <f>VLOOKUP($C471,'DATA PENGUKURAN GARDU'!$A:$BS,46,0)</f>
        <v>#N/A</v>
      </c>
      <c r="AQ471" s="17" t="e">
        <f>VLOOKUP($C471,'DATA PENGUKURAN GARDU'!$A:$BS,53,0)</f>
        <v>#N/A</v>
      </c>
      <c r="AR471" s="17" t="e">
        <f>VLOOKUP($C471,'DATA PENGUKURAN GARDU'!$A:$BS,54,0)</f>
        <v>#N/A</v>
      </c>
      <c r="AS471" s="20" t="e">
        <f>VLOOKUP($D471,'DATA PENGUKURAN GARDU'!$A:$BS,42,0)</f>
        <v>#N/A</v>
      </c>
      <c r="AT471" s="21" t="e">
        <f t="shared" si="263"/>
        <v>#N/A</v>
      </c>
      <c r="AU471" s="20" t="e">
        <f>VLOOKUP($D471,'DATA PENGUKURAN GARDU'!$A:$BS,44,0)</f>
        <v>#N/A</v>
      </c>
      <c r="AV471" s="21" t="e">
        <f t="shared" si="264"/>
        <v>#N/A</v>
      </c>
      <c r="AW471" s="20" t="e">
        <f>VLOOKUP($D471,'DATA PENGUKURAN GARDU'!$A:$BS,46,0)</f>
        <v>#N/A</v>
      </c>
      <c r="AX471" s="21" t="e">
        <f t="shared" si="265"/>
        <v>#N/A</v>
      </c>
      <c r="AY471" s="20" t="e">
        <f>VLOOKUP($D471,'DATA PENGUKURAN GARDU'!$A:$BS,46,0)</f>
        <v>#N/A</v>
      </c>
      <c r="AZ471" s="20" t="e">
        <f>VLOOKUP($D471,'DATA PENGUKURAN GARDU'!$A:$BS,53,0)</f>
        <v>#N/A</v>
      </c>
      <c r="BA471" s="20" t="e">
        <f>VLOOKUP($D471,'DATA PENGUKURAN GARDU'!$A:$BS,54,0)</f>
        <v>#N/A</v>
      </c>
      <c r="BB471" s="17" t="e">
        <f>VLOOKUP($E471,'DATA PENGUKURAN GARDU'!$A:$BS,42,0)</f>
        <v>#N/A</v>
      </c>
      <c r="BC471" s="23" t="e">
        <f t="shared" si="266"/>
        <v>#N/A</v>
      </c>
      <c r="BD471" s="17" t="e">
        <f>VLOOKUP($E471,'DATA PENGUKURAN GARDU'!$A:$BS,44,0)</f>
        <v>#N/A</v>
      </c>
      <c r="BE471" s="23" t="e">
        <f t="shared" si="267"/>
        <v>#N/A</v>
      </c>
      <c r="BF471" s="17" t="e">
        <f>VLOOKUP($E471,'DATA PENGUKURAN GARDU'!$A:$BS,46,0)</f>
        <v>#N/A</v>
      </c>
      <c r="BG471" s="23" t="e">
        <f t="shared" si="268"/>
        <v>#N/A</v>
      </c>
      <c r="BH471" s="17" t="e">
        <f>VLOOKUP($E471,'DATA PENGUKURAN GARDU'!$A:$BS,46,0)</f>
        <v>#N/A</v>
      </c>
      <c r="BI471" s="17" t="e">
        <f>VLOOKUP($E471,'DATA PENGUKURAN GARDU'!$A:$BS,53,0)</f>
        <v>#N/A</v>
      </c>
      <c r="BJ471" s="17" t="e">
        <f>VLOOKUP($E471,'DATA PENGUKURAN GARDU'!$A:$BS,54,0)</f>
        <v>#N/A</v>
      </c>
      <c r="BK471" s="20" t="e">
        <f t="shared" si="246"/>
        <v>#N/A</v>
      </c>
      <c r="BL471" s="20" t="e">
        <f t="shared" si="247"/>
        <v>#N/A</v>
      </c>
      <c r="BM471" s="20" t="e">
        <f t="shared" si="248"/>
        <v>#N/A</v>
      </c>
      <c r="BN471" s="25" t="e">
        <f t="shared" si="249"/>
        <v>#N/A</v>
      </c>
      <c r="BO471" s="26" t="str">
        <f t="shared" si="250"/>
        <v>0</v>
      </c>
      <c r="BP471" s="21" t="e">
        <f t="shared" si="251"/>
        <v>#VALUE!</v>
      </c>
      <c r="BQ471" s="20" t="e">
        <f t="shared" si="252"/>
        <v>#N/A</v>
      </c>
      <c r="BR471" s="20" t="e">
        <v>#N/A</v>
      </c>
      <c r="BS471" s="9" t="e">
        <v>#N/A</v>
      </c>
      <c r="BT471" s="2" t="e">
        <f t="shared" si="253"/>
        <v>#VALUE!</v>
      </c>
      <c r="BU471" s="2" t="e">
        <f t="shared" si="236"/>
        <v>#N/A</v>
      </c>
      <c r="BV471" s="2" t="e">
        <f t="shared" si="237"/>
        <v>#N/A</v>
      </c>
    </row>
    <row r="472" s="2" customFormat="1" ht="22.95" customHeight="1" spans="1:74">
      <c r="A472" s="9" t="str">
        <f t="shared" si="238"/>
        <v>BB 095Induk</v>
      </c>
      <c r="B472" s="9" t="str">
        <f t="shared" si="239"/>
        <v>BB 095jurusan 1</v>
      </c>
      <c r="C472" s="9" t="str">
        <f t="shared" si="240"/>
        <v>BB 095jurusan 2</v>
      </c>
      <c r="D472" s="9" t="str">
        <f t="shared" si="241"/>
        <v>BB 095jurusan 3</v>
      </c>
      <c r="E472" s="9" t="str">
        <f t="shared" si="242"/>
        <v>BB 095jurusan 4</v>
      </c>
      <c r="F472" s="10" t="s">
        <v>605</v>
      </c>
      <c r="G472" s="10" t="s">
        <v>4</v>
      </c>
      <c r="H472" s="10" t="s">
        <v>606</v>
      </c>
      <c r="I472" s="10" t="s">
        <v>10987</v>
      </c>
      <c r="J472" s="10" t="s">
        <v>10988</v>
      </c>
      <c r="K472" s="10" t="s">
        <v>7465</v>
      </c>
      <c r="L472" s="10"/>
      <c r="M472" s="10"/>
      <c r="N472" s="14">
        <f t="shared" si="243"/>
        <v>0</v>
      </c>
      <c r="O472" s="15" t="e">
        <f t="shared" si="244"/>
        <v>#VALUE!</v>
      </c>
      <c r="P472" s="15" t="e">
        <f t="shared" si="245"/>
        <v>#VALUE!</v>
      </c>
      <c r="Q472" s="17" t="e">
        <f>VLOOKUP($A472,'DATA PENGUKURAN GARDU'!$A:$BS,42,0)</f>
        <v>#N/A</v>
      </c>
      <c r="R472" s="18" t="e">
        <f t="shared" si="254"/>
        <v>#N/A</v>
      </c>
      <c r="S472" s="17" t="e">
        <f>VLOOKUP($A472,'DATA PENGUKURAN GARDU'!$A:$BS,44,0)</f>
        <v>#N/A</v>
      </c>
      <c r="T472" s="18" t="e">
        <f t="shared" si="255"/>
        <v>#N/A</v>
      </c>
      <c r="U472" s="17" t="e">
        <f>VLOOKUP($A472,'DATA PENGUKURAN GARDU'!$A:$BS,46,0)</f>
        <v>#N/A</v>
      </c>
      <c r="V472" s="18" t="e">
        <f t="shared" si="256"/>
        <v>#N/A</v>
      </c>
      <c r="W472" s="17" t="e">
        <f>VLOOKUP($A472,'DATA PENGUKURAN GARDU'!$A:$BS,48,0)</f>
        <v>#N/A</v>
      </c>
      <c r="X472" s="17" t="e">
        <f>VLOOKUP($A472,'DATA PENGUKURAN GARDU'!$A:$BS,53,0)</f>
        <v>#N/A</v>
      </c>
      <c r="Y472" s="17" t="e">
        <f>VLOOKUP($A472,'DATA PENGUKURAN GARDU'!$A:$BS,54,0)</f>
        <v>#N/A</v>
      </c>
      <c r="Z472" s="17" t="e">
        <f>VLOOKUP($A472,'DATA PENGUKURAN GARDU'!$A:$BS,55,0)</f>
        <v>#N/A</v>
      </c>
      <c r="AA472" s="20" t="e">
        <f>VLOOKUP($B472,'DATA PENGUKURAN GARDU'!$A:$BS,42,0)</f>
        <v>#N/A</v>
      </c>
      <c r="AB472" s="21" t="e">
        <f t="shared" si="257"/>
        <v>#N/A</v>
      </c>
      <c r="AC472" s="20" t="e">
        <f>VLOOKUP($B472,'DATA PENGUKURAN GARDU'!$A:$BS,44,0)</f>
        <v>#N/A</v>
      </c>
      <c r="AD472" s="21" t="e">
        <f t="shared" si="258"/>
        <v>#N/A</v>
      </c>
      <c r="AE472" s="20" t="e">
        <f>VLOOKUP($B472,'DATA PENGUKURAN GARDU'!$A:$BS,46,0)</f>
        <v>#N/A</v>
      </c>
      <c r="AF472" s="21" t="e">
        <f t="shared" si="259"/>
        <v>#N/A</v>
      </c>
      <c r="AG472" s="20" t="e">
        <f>VLOOKUP($B472,'DATA PENGUKURAN GARDU'!$A:$BS,46,0)</f>
        <v>#N/A</v>
      </c>
      <c r="AH472" s="20" t="e">
        <f>VLOOKUP($B472,'DATA PENGUKURAN GARDU'!$A:$BS,53,0)</f>
        <v>#N/A</v>
      </c>
      <c r="AI472" s="20" t="e">
        <f>VLOOKUP($B472,'DATA PENGUKURAN GARDU'!$A:$BS,54,0)</f>
        <v>#N/A</v>
      </c>
      <c r="AJ472" s="17" t="e">
        <f>VLOOKUP($C472,'DATA PENGUKURAN GARDU'!$A:$BS,42,0)</f>
        <v>#N/A</v>
      </c>
      <c r="AK472" s="23" t="e">
        <f t="shared" si="260"/>
        <v>#N/A</v>
      </c>
      <c r="AL472" s="17" t="e">
        <f>VLOOKUP($C472,'DATA PENGUKURAN GARDU'!$A:$BS,44,0)</f>
        <v>#N/A</v>
      </c>
      <c r="AM472" s="23" t="e">
        <f t="shared" si="261"/>
        <v>#N/A</v>
      </c>
      <c r="AN472" s="17" t="e">
        <f>VLOOKUP($C472,'DATA PENGUKURAN GARDU'!$A:$BS,46,0)</f>
        <v>#N/A</v>
      </c>
      <c r="AO472" s="23" t="e">
        <f t="shared" si="262"/>
        <v>#N/A</v>
      </c>
      <c r="AP472" s="17" t="e">
        <f>VLOOKUP($C472,'DATA PENGUKURAN GARDU'!$A:$BS,46,0)</f>
        <v>#N/A</v>
      </c>
      <c r="AQ472" s="17" t="e">
        <f>VLOOKUP($C472,'DATA PENGUKURAN GARDU'!$A:$BS,53,0)</f>
        <v>#N/A</v>
      </c>
      <c r="AR472" s="17" t="e">
        <f>VLOOKUP($C472,'DATA PENGUKURAN GARDU'!$A:$BS,54,0)</f>
        <v>#N/A</v>
      </c>
      <c r="AS472" s="20" t="e">
        <f>VLOOKUP($D472,'DATA PENGUKURAN GARDU'!$A:$BS,42,0)</f>
        <v>#N/A</v>
      </c>
      <c r="AT472" s="21" t="e">
        <f t="shared" si="263"/>
        <v>#N/A</v>
      </c>
      <c r="AU472" s="20" t="e">
        <f>VLOOKUP($D472,'DATA PENGUKURAN GARDU'!$A:$BS,44,0)</f>
        <v>#N/A</v>
      </c>
      <c r="AV472" s="21" t="e">
        <f t="shared" si="264"/>
        <v>#N/A</v>
      </c>
      <c r="AW472" s="20" t="e">
        <f>VLOOKUP($D472,'DATA PENGUKURAN GARDU'!$A:$BS,46,0)</f>
        <v>#N/A</v>
      </c>
      <c r="AX472" s="21" t="e">
        <f t="shared" si="265"/>
        <v>#N/A</v>
      </c>
      <c r="AY472" s="20" t="e">
        <f>VLOOKUP($D472,'DATA PENGUKURAN GARDU'!$A:$BS,46,0)</f>
        <v>#N/A</v>
      </c>
      <c r="AZ472" s="20" t="e">
        <f>VLOOKUP($D472,'DATA PENGUKURAN GARDU'!$A:$BS,53,0)</f>
        <v>#N/A</v>
      </c>
      <c r="BA472" s="20" t="e">
        <f>VLOOKUP($D472,'DATA PENGUKURAN GARDU'!$A:$BS,54,0)</f>
        <v>#N/A</v>
      </c>
      <c r="BB472" s="17" t="e">
        <f>VLOOKUP($E472,'DATA PENGUKURAN GARDU'!$A:$BS,42,0)</f>
        <v>#N/A</v>
      </c>
      <c r="BC472" s="23" t="e">
        <f t="shared" si="266"/>
        <v>#N/A</v>
      </c>
      <c r="BD472" s="17" t="e">
        <f>VLOOKUP($E472,'DATA PENGUKURAN GARDU'!$A:$BS,44,0)</f>
        <v>#N/A</v>
      </c>
      <c r="BE472" s="23" t="e">
        <f t="shared" si="267"/>
        <v>#N/A</v>
      </c>
      <c r="BF472" s="17" t="e">
        <f>VLOOKUP($E472,'DATA PENGUKURAN GARDU'!$A:$BS,46,0)</f>
        <v>#N/A</v>
      </c>
      <c r="BG472" s="23" t="e">
        <f t="shared" si="268"/>
        <v>#N/A</v>
      </c>
      <c r="BH472" s="17" t="e">
        <f>VLOOKUP($E472,'DATA PENGUKURAN GARDU'!$A:$BS,46,0)</f>
        <v>#N/A</v>
      </c>
      <c r="BI472" s="17" t="e">
        <f>VLOOKUP($E472,'DATA PENGUKURAN GARDU'!$A:$BS,53,0)</f>
        <v>#N/A</v>
      </c>
      <c r="BJ472" s="17" t="e">
        <f>VLOOKUP($E472,'DATA PENGUKURAN GARDU'!$A:$BS,54,0)</f>
        <v>#N/A</v>
      </c>
      <c r="BK472" s="20" t="e">
        <f t="shared" si="246"/>
        <v>#N/A</v>
      </c>
      <c r="BL472" s="20" t="e">
        <f t="shared" si="247"/>
        <v>#N/A</v>
      </c>
      <c r="BM472" s="20" t="e">
        <f t="shared" si="248"/>
        <v>#N/A</v>
      </c>
      <c r="BN472" s="25" t="e">
        <f t="shared" si="249"/>
        <v>#N/A</v>
      </c>
      <c r="BO472" s="26" t="str">
        <f t="shared" si="250"/>
        <v>0</v>
      </c>
      <c r="BP472" s="21" t="e">
        <f t="shared" si="251"/>
        <v>#VALUE!</v>
      </c>
      <c r="BQ472" s="20" t="e">
        <f t="shared" si="252"/>
        <v>#N/A</v>
      </c>
      <c r="BR472" s="20" t="e">
        <v>#N/A</v>
      </c>
      <c r="BS472" s="9" t="e">
        <v>#N/A</v>
      </c>
      <c r="BT472" s="2" t="e">
        <f t="shared" si="253"/>
        <v>#VALUE!</v>
      </c>
      <c r="BU472" s="2" t="e">
        <f t="shared" si="236"/>
        <v>#N/A</v>
      </c>
      <c r="BV472" s="2" t="e">
        <f t="shared" si="237"/>
        <v>#N/A</v>
      </c>
    </row>
    <row r="473" s="2" customFormat="1" ht="22.95" customHeight="1" spans="1:74">
      <c r="A473" s="9" t="str">
        <f t="shared" si="238"/>
        <v>BB 187Induk</v>
      </c>
      <c r="B473" s="9" t="str">
        <f t="shared" si="239"/>
        <v>BB 187jurusan 1</v>
      </c>
      <c r="C473" s="9" t="str">
        <f t="shared" si="240"/>
        <v>BB 187jurusan 2</v>
      </c>
      <c r="D473" s="9" t="str">
        <f t="shared" si="241"/>
        <v>BB 187jurusan 3</v>
      </c>
      <c r="E473" s="9" t="str">
        <f t="shared" si="242"/>
        <v>BB 187jurusan 4</v>
      </c>
      <c r="F473" s="10" t="s">
        <v>607</v>
      </c>
      <c r="G473" s="10" t="s">
        <v>4</v>
      </c>
      <c r="H473" s="10" t="s">
        <v>608</v>
      </c>
      <c r="I473" s="10" t="s">
        <v>10989</v>
      </c>
      <c r="J473" s="10" t="s">
        <v>10990</v>
      </c>
      <c r="K473" s="10" t="s">
        <v>7465</v>
      </c>
      <c r="L473" s="10"/>
      <c r="M473" s="10"/>
      <c r="N473" s="14">
        <f t="shared" si="243"/>
        <v>0</v>
      </c>
      <c r="O473" s="15" t="e">
        <f t="shared" si="244"/>
        <v>#VALUE!</v>
      </c>
      <c r="P473" s="15" t="e">
        <f t="shared" si="245"/>
        <v>#VALUE!</v>
      </c>
      <c r="Q473" s="17" t="e">
        <f>VLOOKUP($A473,'DATA PENGUKURAN GARDU'!$A:$BS,42,0)</f>
        <v>#N/A</v>
      </c>
      <c r="R473" s="18" t="e">
        <f t="shared" si="254"/>
        <v>#N/A</v>
      </c>
      <c r="S473" s="17" t="e">
        <f>VLOOKUP($A473,'DATA PENGUKURAN GARDU'!$A:$BS,44,0)</f>
        <v>#N/A</v>
      </c>
      <c r="T473" s="18" t="e">
        <f t="shared" si="255"/>
        <v>#N/A</v>
      </c>
      <c r="U473" s="17" t="e">
        <f>VLOOKUP($A473,'DATA PENGUKURAN GARDU'!$A:$BS,46,0)</f>
        <v>#N/A</v>
      </c>
      <c r="V473" s="18" t="e">
        <f t="shared" si="256"/>
        <v>#N/A</v>
      </c>
      <c r="W473" s="17" t="e">
        <f>VLOOKUP($A473,'DATA PENGUKURAN GARDU'!$A:$BS,48,0)</f>
        <v>#N/A</v>
      </c>
      <c r="X473" s="17" t="e">
        <f>VLOOKUP($A473,'DATA PENGUKURAN GARDU'!$A:$BS,53,0)</f>
        <v>#N/A</v>
      </c>
      <c r="Y473" s="17" t="e">
        <f>VLOOKUP($A473,'DATA PENGUKURAN GARDU'!$A:$BS,54,0)</f>
        <v>#N/A</v>
      </c>
      <c r="Z473" s="17" t="e">
        <f>VLOOKUP($A473,'DATA PENGUKURAN GARDU'!$A:$BS,55,0)</f>
        <v>#N/A</v>
      </c>
      <c r="AA473" s="20" t="e">
        <f>VLOOKUP($B473,'DATA PENGUKURAN GARDU'!$A:$BS,42,0)</f>
        <v>#N/A</v>
      </c>
      <c r="AB473" s="21" t="e">
        <f t="shared" si="257"/>
        <v>#N/A</v>
      </c>
      <c r="AC473" s="20" t="e">
        <f>VLOOKUP($B473,'DATA PENGUKURAN GARDU'!$A:$BS,44,0)</f>
        <v>#N/A</v>
      </c>
      <c r="AD473" s="21" t="e">
        <f t="shared" si="258"/>
        <v>#N/A</v>
      </c>
      <c r="AE473" s="20" t="e">
        <f>VLOOKUP($B473,'DATA PENGUKURAN GARDU'!$A:$BS,46,0)</f>
        <v>#N/A</v>
      </c>
      <c r="AF473" s="21" t="e">
        <f t="shared" si="259"/>
        <v>#N/A</v>
      </c>
      <c r="AG473" s="20" t="e">
        <f>VLOOKUP($B473,'DATA PENGUKURAN GARDU'!$A:$BS,46,0)</f>
        <v>#N/A</v>
      </c>
      <c r="AH473" s="20" t="e">
        <f>VLOOKUP($B473,'DATA PENGUKURAN GARDU'!$A:$BS,53,0)</f>
        <v>#N/A</v>
      </c>
      <c r="AI473" s="20" t="e">
        <f>VLOOKUP($B473,'DATA PENGUKURAN GARDU'!$A:$BS,54,0)</f>
        <v>#N/A</v>
      </c>
      <c r="AJ473" s="17" t="e">
        <f>VLOOKUP($C473,'DATA PENGUKURAN GARDU'!$A:$BS,42,0)</f>
        <v>#N/A</v>
      </c>
      <c r="AK473" s="23" t="e">
        <f t="shared" si="260"/>
        <v>#N/A</v>
      </c>
      <c r="AL473" s="17" t="e">
        <f>VLOOKUP($C473,'DATA PENGUKURAN GARDU'!$A:$BS,44,0)</f>
        <v>#N/A</v>
      </c>
      <c r="AM473" s="23" t="e">
        <f t="shared" si="261"/>
        <v>#N/A</v>
      </c>
      <c r="AN473" s="17" t="e">
        <f>VLOOKUP($C473,'DATA PENGUKURAN GARDU'!$A:$BS,46,0)</f>
        <v>#N/A</v>
      </c>
      <c r="AO473" s="23" t="e">
        <f t="shared" si="262"/>
        <v>#N/A</v>
      </c>
      <c r="AP473" s="17" t="e">
        <f>VLOOKUP($C473,'DATA PENGUKURAN GARDU'!$A:$BS,46,0)</f>
        <v>#N/A</v>
      </c>
      <c r="AQ473" s="17" t="e">
        <f>VLOOKUP($C473,'DATA PENGUKURAN GARDU'!$A:$BS,53,0)</f>
        <v>#N/A</v>
      </c>
      <c r="AR473" s="17" t="e">
        <f>VLOOKUP($C473,'DATA PENGUKURAN GARDU'!$A:$BS,54,0)</f>
        <v>#N/A</v>
      </c>
      <c r="AS473" s="20" t="e">
        <f>VLOOKUP($D473,'DATA PENGUKURAN GARDU'!$A:$BS,42,0)</f>
        <v>#N/A</v>
      </c>
      <c r="AT473" s="21" t="e">
        <f t="shared" si="263"/>
        <v>#N/A</v>
      </c>
      <c r="AU473" s="20" t="e">
        <f>VLOOKUP($D473,'DATA PENGUKURAN GARDU'!$A:$BS,44,0)</f>
        <v>#N/A</v>
      </c>
      <c r="AV473" s="21" t="e">
        <f t="shared" si="264"/>
        <v>#N/A</v>
      </c>
      <c r="AW473" s="20" t="e">
        <f>VLOOKUP($D473,'DATA PENGUKURAN GARDU'!$A:$BS,46,0)</f>
        <v>#N/A</v>
      </c>
      <c r="AX473" s="21" t="e">
        <f t="shared" si="265"/>
        <v>#N/A</v>
      </c>
      <c r="AY473" s="20" t="e">
        <f>VLOOKUP($D473,'DATA PENGUKURAN GARDU'!$A:$BS,46,0)</f>
        <v>#N/A</v>
      </c>
      <c r="AZ473" s="20" t="e">
        <f>VLOOKUP($D473,'DATA PENGUKURAN GARDU'!$A:$BS,53,0)</f>
        <v>#N/A</v>
      </c>
      <c r="BA473" s="20" t="e">
        <f>VLOOKUP($D473,'DATA PENGUKURAN GARDU'!$A:$BS,54,0)</f>
        <v>#N/A</v>
      </c>
      <c r="BB473" s="17" t="e">
        <f>VLOOKUP($E473,'DATA PENGUKURAN GARDU'!$A:$BS,42,0)</f>
        <v>#N/A</v>
      </c>
      <c r="BC473" s="23" t="e">
        <f t="shared" si="266"/>
        <v>#N/A</v>
      </c>
      <c r="BD473" s="17" t="e">
        <f>VLOOKUP($E473,'DATA PENGUKURAN GARDU'!$A:$BS,44,0)</f>
        <v>#N/A</v>
      </c>
      <c r="BE473" s="23" t="e">
        <f t="shared" si="267"/>
        <v>#N/A</v>
      </c>
      <c r="BF473" s="17" t="e">
        <f>VLOOKUP($E473,'DATA PENGUKURAN GARDU'!$A:$BS,46,0)</f>
        <v>#N/A</v>
      </c>
      <c r="BG473" s="23" t="e">
        <f t="shared" si="268"/>
        <v>#N/A</v>
      </c>
      <c r="BH473" s="17" t="e">
        <f>VLOOKUP($E473,'DATA PENGUKURAN GARDU'!$A:$BS,46,0)</f>
        <v>#N/A</v>
      </c>
      <c r="BI473" s="17" t="e">
        <f>VLOOKUP($E473,'DATA PENGUKURAN GARDU'!$A:$BS,53,0)</f>
        <v>#N/A</v>
      </c>
      <c r="BJ473" s="17" t="e">
        <f>VLOOKUP($E473,'DATA PENGUKURAN GARDU'!$A:$BS,54,0)</f>
        <v>#N/A</v>
      </c>
      <c r="BK473" s="20" t="e">
        <f t="shared" si="246"/>
        <v>#N/A</v>
      </c>
      <c r="BL473" s="20" t="e">
        <f t="shared" si="247"/>
        <v>#N/A</v>
      </c>
      <c r="BM473" s="20" t="e">
        <f t="shared" si="248"/>
        <v>#N/A</v>
      </c>
      <c r="BN473" s="25" t="e">
        <f t="shared" si="249"/>
        <v>#N/A</v>
      </c>
      <c r="BO473" s="26" t="str">
        <f t="shared" si="250"/>
        <v>0</v>
      </c>
      <c r="BP473" s="21" t="e">
        <f t="shared" si="251"/>
        <v>#VALUE!</v>
      </c>
      <c r="BQ473" s="20" t="e">
        <f t="shared" si="252"/>
        <v>#N/A</v>
      </c>
      <c r="BR473" s="20" t="e">
        <v>#N/A</v>
      </c>
      <c r="BS473" s="9" t="e">
        <v>#N/A</v>
      </c>
      <c r="BT473" s="2" t="e">
        <f t="shared" si="253"/>
        <v>#VALUE!</v>
      </c>
      <c r="BU473" s="2" t="e">
        <f t="shared" si="236"/>
        <v>#N/A</v>
      </c>
      <c r="BV473" s="2" t="e">
        <f t="shared" si="237"/>
        <v>#N/A</v>
      </c>
    </row>
    <row r="474" s="2" customFormat="1" ht="22.95" customHeight="1" spans="1:74">
      <c r="A474" s="9" t="str">
        <f t="shared" si="238"/>
        <v>GARDU PARIS SUPERSTOREInduk</v>
      </c>
      <c r="B474" s="9" t="str">
        <f t="shared" si="239"/>
        <v>GARDU PARIS SUPERSTOREjurusan 1</v>
      </c>
      <c r="C474" s="9" t="str">
        <f t="shared" si="240"/>
        <v>GARDU PARIS SUPERSTOREjurusan 2</v>
      </c>
      <c r="D474" s="9" t="str">
        <f t="shared" si="241"/>
        <v>GARDU PARIS SUPERSTOREjurusan 3</v>
      </c>
      <c r="E474" s="9" t="str">
        <f t="shared" si="242"/>
        <v>GARDU PARIS SUPERSTOREjurusan 4</v>
      </c>
      <c r="F474" s="10" t="s">
        <v>136</v>
      </c>
      <c r="G474" s="10" t="s">
        <v>132</v>
      </c>
      <c r="H474" s="10" t="s">
        <v>609</v>
      </c>
      <c r="I474" s="10" t="s">
        <v>10991</v>
      </c>
      <c r="J474" s="10" t="s">
        <v>10992</v>
      </c>
      <c r="K474" s="10" t="s">
        <v>7465</v>
      </c>
      <c r="L474" s="10"/>
      <c r="M474" s="10"/>
      <c r="N474" s="14">
        <f t="shared" si="243"/>
        <v>0</v>
      </c>
      <c r="O474" s="15" t="e">
        <f t="shared" si="244"/>
        <v>#VALUE!</v>
      </c>
      <c r="P474" s="15" t="e">
        <f t="shared" si="245"/>
        <v>#VALUE!</v>
      </c>
      <c r="Q474" s="17" t="e">
        <f>VLOOKUP($A474,'DATA PENGUKURAN GARDU'!$A:$BS,42,0)</f>
        <v>#N/A</v>
      </c>
      <c r="R474" s="18" t="e">
        <f t="shared" si="254"/>
        <v>#N/A</v>
      </c>
      <c r="S474" s="17" t="e">
        <f>VLOOKUP($A474,'DATA PENGUKURAN GARDU'!$A:$BS,44,0)</f>
        <v>#N/A</v>
      </c>
      <c r="T474" s="18" t="e">
        <f t="shared" si="255"/>
        <v>#N/A</v>
      </c>
      <c r="U474" s="17" t="e">
        <f>VLOOKUP($A474,'DATA PENGUKURAN GARDU'!$A:$BS,46,0)</f>
        <v>#N/A</v>
      </c>
      <c r="V474" s="18" t="e">
        <f t="shared" si="256"/>
        <v>#N/A</v>
      </c>
      <c r="W474" s="17" t="e">
        <f>VLOOKUP($A474,'DATA PENGUKURAN GARDU'!$A:$BS,48,0)</f>
        <v>#N/A</v>
      </c>
      <c r="X474" s="17" t="e">
        <f>VLOOKUP($A474,'DATA PENGUKURAN GARDU'!$A:$BS,53,0)</f>
        <v>#N/A</v>
      </c>
      <c r="Y474" s="17" t="e">
        <f>VLOOKUP($A474,'DATA PENGUKURAN GARDU'!$A:$BS,54,0)</f>
        <v>#N/A</v>
      </c>
      <c r="Z474" s="17" t="e">
        <f>VLOOKUP($A474,'DATA PENGUKURAN GARDU'!$A:$BS,55,0)</f>
        <v>#N/A</v>
      </c>
      <c r="AA474" s="20" t="e">
        <f>VLOOKUP($B474,'DATA PENGUKURAN GARDU'!$A:$BS,42,0)</f>
        <v>#N/A</v>
      </c>
      <c r="AB474" s="21" t="e">
        <f t="shared" si="257"/>
        <v>#N/A</v>
      </c>
      <c r="AC474" s="20" t="e">
        <f>VLOOKUP($B474,'DATA PENGUKURAN GARDU'!$A:$BS,44,0)</f>
        <v>#N/A</v>
      </c>
      <c r="AD474" s="21" t="e">
        <f t="shared" si="258"/>
        <v>#N/A</v>
      </c>
      <c r="AE474" s="20" t="e">
        <f>VLOOKUP($B474,'DATA PENGUKURAN GARDU'!$A:$BS,46,0)</f>
        <v>#N/A</v>
      </c>
      <c r="AF474" s="21" t="e">
        <f t="shared" si="259"/>
        <v>#N/A</v>
      </c>
      <c r="AG474" s="20" t="e">
        <f>VLOOKUP($B474,'DATA PENGUKURAN GARDU'!$A:$BS,46,0)</f>
        <v>#N/A</v>
      </c>
      <c r="AH474" s="20" t="e">
        <f>VLOOKUP($B474,'DATA PENGUKURAN GARDU'!$A:$BS,53,0)</f>
        <v>#N/A</v>
      </c>
      <c r="AI474" s="20" t="e">
        <f>VLOOKUP($B474,'DATA PENGUKURAN GARDU'!$A:$BS,54,0)</f>
        <v>#N/A</v>
      </c>
      <c r="AJ474" s="17" t="e">
        <f>VLOOKUP($C474,'DATA PENGUKURAN GARDU'!$A:$BS,42,0)</f>
        <v>#N/A</v>
      </c>
      <c r="AK474" s="23" t="e">
        <f t="shared" si="260"/>
        <v>#N/A</v>
      </c>
      <c r="AL474" s="17" t="e">
        <f>VLOOKUP($C474,'DATA PENGUKURAN GARDU'!$A:$BS,44,0)</f>
        <v>#N/A</v>
      </c>
      <c r="AM474" s="23" t="e">
        <f t="shared" si="261"/>
        <v>#N/A</v>
      </c>
      <c r="AN474" s="17" t="e">
        <f>VLOOKUP($C474,'DATA PENGUKURAN GARDU'!$A:$BS,46,0)</f>
        <v>#N/A</v>
      </c>
      <c r="AO474" s="23" t="e">
        <f t="shared" si="262"/>
        <v>#N/A</v>
      </c>
      <c r="AP474" s="17" t="e">
        <f>VLOOKUP($C474,'DATA PENGUKURAN GARDU'!$A:$BS,46,0)</f>
        <v>#N/A</v>
      </c>
      <c r="AQ474" s="17" t="e">
        <f>VLOOKUP($C474,'DATA PENGUKURAN GARDU'!$A:$BS,53,0)</f>
        <v>#N/A</v>
      </c>
      <c r="AR474" s="17" t="e">
        <f>VLOOKUP($C474,'DATA PENGUKURAN GARDU'!$A:$BS,54,0)</f>
        <v>#N/A</v>
      </c>
      <c r="AS474" s="20" t="e">
        <f>VLOOKUP($D474,'DATA PENGUKURAN GARDU'!$A:$BS,42,0)</f>
        <v>#N/A</v>
      </c>
      <c r="AT474" s="21" t="e">
        <f t="shared" si="263"/>
        <v>#N/A</v>
      </c>
      <c r="AU474" s="20" t="e">
        <f>VLOOKUP($D474,'DATA PENGUKURAN GARDU'!$A:$BS,44,0)</f>
        <v>#N/A</v>
      </c>
      <c r="AV474" s="21" t="e">
        <f t="shared" si="264"/>
        <v>#N/A</v>
      </c>
      <c r="AW474" s="20" t="e">
        <f>VLOOKUP($D474,'DATA PENGUKURAN GARDU'!$A:$BS,46,0)</f>
        <v>#N/A</v>
      </c>
      <c r="AX474" s="21" t="e">
        <f t="shared" si="265"/>
        <v>#N/A</v>
      </c>
      <c r="AY474" s="20" t="e">
        <f>VLOOKUP($D474,'DATA PENGUKURAN GARDU'!$A:$BS,46,0)</f>
        <v>#N/A</v>
      </c>
      <c r="AZ474" s="20" t="e">
        <f>VLOOKUP($D474,'DATA PENGUKURAN GARDU'!$A:$BS,53,0)</f>
        <v>#N/A</v>
      </c>
      <c r="BA474" s="20" t="e">
        <f>VLOOKUP($D474,'DATA PENGUKURAN GARDU'!$A:$BS,54,0)</f>
        <v>#N/A</v>
      </c>
      <c r="BB474" s="17" t="e">
        <f>VLOOKUP($E474,'DATA PENGUKURAN GARDU'!$A:$BS,42,0)</f>
        <v>#N/A</v>
      </c>
      <c r="BC474" s="23" t="e">
        <f t="shared" si="266"/>
        <v>#N/A</v>
      </c>
      <c r="BD474" s="17" t="e">
        <f>VLOOKUP($E474,'DATA PENGUKURAN GARDU'!$A:$BS,44,0)</f>
        <v>#N/A</v>
      </c>
      <c r="BE474" s="23" t="e">
        <f t="shared" si="267"/>
        <v>#N/A</v>
      </c>
      <c r="BF474" s="17" t="e">
        <f>VLOOKUP($E474,'DATA PENGUKURAN GARDU'!$A:$BS,46,0)</f>
        <v>#N/A</v>
      </c>
      <c r="BG474" s="23" t="e">
        <f t="shared" si="268"/>
        <v>#N/A</v>
      </c>
      <c r="BH474" s="17" t="e">
        <f>VLOOKUP($E474,'DATA PENGUKURAN GARDU'!$A:$BS,46,0)</f>
        <v>#N/A</v>
      </c>
      <c r="BI474" s="17" t="e">
        <f>VLOOKUP($E474,'DATA PENGUKURAN GARDU'!$A:$BS,53,0)</f>
        <v>#N/A</v>
      </c>
      <c r="BJ474" s="17" t="e">
        <f>VLOOKUP($E474,'DATA PENGUKURAN GARDU'!$A:$BS,54,0)</f>
        <v>#N/A</v>
      </c>
      <c r="BK474" s="20" t="e">
        <f t="shared" si="246"/>
        <v>#N/A</v>
      </c>
      <c r="BL474" s="20" t="e">
        <f t="shared" si="247"/>
        <v>#N/A</v>
      </c>
      <c r="BM474" s="20" t="e">
        <f t="shared" si="248"/>
        <v>#N/A</v>
      </c>
      <c r="BN474" s="25" t="e">
        <f t="shared" si="249"/>
        <v>#N/A</v>
      </c>
      <c r="BO474" s="26" t="str">
        <f t="shared" si="250"/>
        <v>0</v>
      </c>
      <c r="BP474" s="21" t="e">
        <f t="shared" si="251"/>
        <v>#VALUE!</v>
      </c>
      <c r="BQ474" s="20" t="e">
        <f t="shared" si="252"/>
        <v>#N/A</v>
      </c>
      <c r="BR474" s="20" t="e">
        <v>#N/A</v>
      </c>
      <c r="BS474" s="9" t="e">
        <v>#N/A</v>
      </c>
      <c r="BT474" s="2" t="e">
        <f t="shared" si="253"/>
        <v>#VALUE!</v>
      </c>
      <c r="BU474" s="2" t="e">
        <f t="shared" si="236"/>
        <v>#N/A</v>
      </c>
      <c r="BV474" s="2" t="e">
        <f t="shared" si="237"/>
        <v>#N/A</v>
      </c>
    </row>
    <row r="475" s="2" customFormat="1" ht="22.95" customHeight="1" spans="1:74">
      <c r="A475" s="9" t="str">
        <f t="shared" si="238"/>
        <v>K-005Induk</v>
      </c>
      <c r="B475" s="9" t="str">
        <f t="shared" si="239"/>
        <v>K-005jurusan 1</v>
      </c>
      <c r="C475" s="9" t="str">
        <f t="shared" si="240"/>
        <v>K-005jurusan 2</v>
      </c>
      <c r="D475" s="9" t="str">
        <f t="shared" si="241"/>
        <v>K-005jurusan 3</v>
      </c>
      <c r="E475" s="9" t="str">
        <f t="shared" si="242"/>
        <v>K-005jurusan 4</v>
      </c>
      <c r="F475" s="10" t="s">
        <v>610</v>
      </c>
      <c r="G475" s="10" t="s">
        <v>132</v>
      </c>
      <c r="H475" s="10" t="s">
        <v>611</v>
      </c>
      <c r="I475" s="10" t="s">
        <v>10993</v>
      </c>
      <c r="J475" s="10" t="s">
        <v>10994</v>
      </c>
      <c r="K475" s="10" t="s">
        <v>7465</v>
      </c>
      <c r="L475" s="10"/>
      <c r="M475" s="10"/>
      <c r="N475" s="14">
        <f t="shared" si="243"/>
        <v>0</v>
      </c>
      <c r="O475" s="15" t="e">
        <f t="shared" si="244"/>
        <v>#VALUE!</v>
      </c>
      <c r="P475" s="15" t="e">
        <f t="shared" si="245"/>
        <v>#VALUE!</v>
      </c>
      <c r="Q475" s="17" t="e">
        <f>VLOOKUP($A475,'DATA PENGUKURAN GARDU'!$A:$BS,42,0)</f>
        <v>#N/A</v>
      </c>
      <c r="R475" s="18" t="e">
        <f t="shared" si="254"/>
        <v>#N/A</v>
      </c>
      <c r="S475" s="17" t="e">
        <f>VLOOKUP($A475,'DATA PENGUKURAN GARDU'!$A:$BS,44,0)</f>
        <v>#N/A</v>
      </c>
      <c r="T475" s="18" t="e">
        <f t="shared" si="255"/>
        <v>#N/A</v>
      </c>
      <c r="U475" s="17" t="e">
        <f>VLOOKUP($A475,'DATA PENGUKURAN GARDU'!$A:$BS,46,0)</f>
        <v>#N/A</v>
      </c>
      <c r="V475" s="18" t="e">
        <f t="shared" si="256"/>
        <v>#N/A</v>
      </c>
      <c r="W475" s="17" t="e">
        <f>VLOOKUP($A475,'DATA PENGUKURAN GARDU'!$A:$BS,48,0)</f>
        <v>#N/A</v>
      </c>
      <c r="X475" s="17" t="e">
        <f>VLOOKUP($A475,'DATA PENGUKURAN GARDU'!$A:$BS,53,0)</f>
        <v>#N/A</v>
      </c>
      <c r="Y475" s="17" t="e">
        <f>VLOOKUP($A475,'DATA PENGUKURAN GARDU'!$A:$BS,54,0)</f>
        <v>#N/A</v>
      </c>
      <c r="Z475" s="17" t="e">
        <f>VLOOKUP($A475,'DATA PENGUKURAN GARDU'!$A:$BS,55,0)</f>
        <v>#N/A</v>
      </c>
      <c r="AA475" s="20" t="e">
        <f>VLOOKUP($B475,'DATA PENGUKURAN GARDU'!$A:$BS,42,0)</f>
        <v>#N/A</v>
      </c>
      <c r="AB475" s="21" t="e">
        <f t="shared" si="257"/>
        <v>#N/A</v>
      </c>
      <c r="AC475" s="20" t="e">
        <f>VLOOKUP($B475,'DATA PENGUKURAN GARDU'!$A:$BS,44,0)</f>
        <v>#N/A</v>
      </c>
      <c r="AD475" s="21" t="e">
        <f t="shared" si="258"/>
        <v>#N/A</v>
      </c>
      <c r="AE475" s="20" t="e">
        <f>VLOOKUP($B475,'DATA PENGUKURAN GARDU'!$A:$BS,46,0)</f>
        <v>#N/A</v>
      </c>
      <c r="AF475" s="21" t="e">
        <f t="shared" si="259"/>
        <v>#N/A</v>
      </c>
      <c r="AG475" s="20" t="e">
        <f>VLOOKUP($B475,'DATA PENGUKURAN GARDU'!$A:$BS,46,0)</f>
        <v>#N/A</v>
      </c>
      <c r="AH475" s="20" t="e">
        <f>VLOOKUP($B475,'DATA PENGUKURAN GARDU'!$A:$BS,53,0)</f>
        <v>#N/A</v>
      </c>
      <c r="AI475" s="20" t="e">
        <f>VLOOKUP($B475,'DATA PENGUKURAN GARDU'!$A:$BS,54,0)</f>
        <v>#N/A</v>
      </c>
      <c r="AJ475" s="17" t="e">
        <f>VLOOKUP($C475,'DATA PENGUKURAN GARDU'!$A:$BS,42,0)</f>
        <v>#N/A</v>
      </c>
      <c r="AK475" s="23" t="e">
        <f t="shared" si="260"/>
        <v>#N/A</v>
      </c>
      <c r="AL475" s="17" t="e">
        <f>VLOOKUP($C475,'DATA PENGUKURAN GARDU'!$A:$BS,44,0)</f>
        <v>#N/A</v>
      </c>
      <c r="AM475" s="23" t="e">
        <f t="shared" si="261"/>
        <v>#N/A</v>
      </c>
      <c r="AN475" s="17" t="e">
        <f>VLOOKUP($C475,'DATA PENGUKURAN GARDU'!$A:$BS,46,0)</f>
        <v>#N/A</v>
      </c>
      <c r="AO475" s="23" t="e">
        <f t="shared" si="262"/>
        <v>#N/A</v>
      </c>
      <c r="AP475" s="17" t="e">
        <f>VLOOKUP($C475,'DATA PENGUKURAN GARDU'!$A:$BS,46,0)</f>
        <v>#N/A</v>
      </c>
      <c r="AQ475" s="17" t="e">
        <f>VLOOKUP($C475,'DATA PENGUKURAN GARDU'!$A:$BS,53,0)</f>
        <v>#N/A</v>
      </c>
      <c r="AR475" s="17" t="e">
        <f>VLOOKUP($C475,'DATA PENGUKURAN GARDU'!$A:$BS,54,0)</f>
        <v>#N/A</v>
      </c>
      <c r="AS475" s="20" t="e">
        <f>VLOOKUP($D475,'DATA PENGUKURAN GARDU'!$A:$BS,42,0)</f>
        <v>#N/A</v>
      </c>
      <c r="AT475" s="21" t="e">
        <f t="shared" si="263"/>
        <v>#N/A</v>
      </c>
      <c r="AU475" s="20" t="e">
        <f>VLOOKUP($D475,'DATA PENGUKURAN GARDU'!$A:$BS,44,0)</f>
        <v>#N/A</v>
      </c>
      <c r="AV475" s="21" t="e">
        <f t="shared" si="264"/>
        <v>#N/A</v>
      </c>
      <c r="AW475" s="20" t="e">
        <f>VLOOKUP($D475,'DATA PENGUKURAN GARDU'!$A:$BS,46,0)</f>
        <v>#N/A</v>
      </c>
      <c r="AX475" s="21" t="e">
        <f t="shared" si="265"/>
        <v>#N/A</v>
      </c>
      <c r="AY475" s="20" t="e">
        <f>VLOOKUP($D475,'DATA PENGUKURAN GARDU'!$A:$BS,46,0)</f>
        <v>#N/A</v>
      </c>
      <c r="AZ475" s="20" t="e">
        <f>VLOOKUP($D475,'DATA PENGUKURAN GARDU'!$A:$BS,53,0)</f>
        <v>#N/A</v>
      </c>
      <c r="BA475" s="20" t="e">
        <f>VLOOKUP($D475,'DATA PENGUKURAN GARDU'!$A:$BS,54,0)</f>
        <v>#N/A</v>
      </c>
      <c r="BB475" s="17" t="e">
        <f>VLOOKUP($E475,'DATA PENGUKURAN GARDU'!$A:$BS,42,0)</f>
        <v>#N/A</v>
      </c>
      <c r="BC475" s="23" t="e">
        <f t="shared" si="266"/>
        <v>#N/A</v>
      </c>
      <c r="BD475" s="17" t="e">
        <f>VLOOKUP($E475,'DATA PENGUKURAN GARDU'!$A:$BS,44,0)</f>
        <v>#N/A</v>
      </c>
      <c r="BE475" s="23" t="e">
        <f t="shared" si="267"/>
        <v>#N/A</v>
      </c>
      <c r="BF475" s="17" t="e">
        <f>VLOOKUP($E475,'DATA PENGUKURAN GARDU'!$A:$BS,46,0)</f>
        <v>#N/A</v>
      </c>
      <c r="BG475" s="23" t="e">
        <f t="shared" si="268"/>
        <v>#N/A</v>
      </c>
      <c r="BH475" s="17" t="e">
        <f>VLOOKUP($E475,'DATA PENGUKURAN GARDU'!$A:$BS,46,0)</f>
        <v>#N/A</v>
      </c>
      <c r="BI475" s="17" t="e">
        <f>VLOOKUP($E475,'DATA PENGUKURAN GARDU'!$A:$BS,53,0)</f>
        <v>#N/A</v>
      </c>
      <c r="BJ475" s="17" t="e">
        <f>VLOOKUP($E475,'DATA PENGUKURAN GARDU'!$A:$BS,54,0)</f>
        <v>#N/A</v>
      </c>
      <c r="BK475" s="20" t="e">
        <f t="shared" si="246"/>
        <v>#N/A</v>
      </c>
      <c r="BL475" s="20" t="e">
        <f t="shared" si="247"/>
        <v>#N/A</v>
      </c>
      <c r="BM475" s="20" t="e">
        <f t="shared" si="248"/>
        <v>#N/A</v>
      </c>
      <c r="BN475" s="25" t="e">
        <f t="shared" si="249"/>
        <v>#N/A</v>
      </c>
      <c r="BO475" s="26" t="str">
        <f t="shared" si="250"/>
        <v>0</v>
      </c>
      <c r="BP475" s="21" t="e">
        <f t="shared" si="251"/>
        <v>#VALUE!</v>
      </c>
      <c r="BQ475" s="20" t="e">
        <f t="shared" si="252"/>
        <v>#N/A</v>
      </c>
      <c r="BR475" s="20" t="e">
        <v>#N/A</v>
      </c>
      <c r="BS475" s="9" t="e">
        <v>#N/A</v>
      </c>
      <c r="BT475" s="2" t="e">
        <f t="shared" si="253"/>
        <v>#VALUE!</v>
      </c>
      <c r="BU475" s="2" t="e">
        <f t="shared" si="236"/>
        <v>#N/A</v>
      </c>
      <c r="BV475" s="2" t="e">
        <f t="shared" si="237"/>
        <v>#N/A</v>
      </c>
    </row>
    <row r="476" s="2" customFormat="1" ht="22.95" customHeight="1" spans="1:74">
      <c r="A476" s="9" t="str">
        <f t="shared" si="238"/>
        <v>K-007.1Induk</v>
      </c>
      <c r="B476" s="9" t="str">
        <f t="shared" si="239"/>
        <v>K-007.1jurusan 1</v>
      </c>
      <c r="C476" s="9" t="str">
        <f t="shared" si="240"/>
        <v>K-007.1jurusan 2</v>
      </c>
      <c r="D476" s="9" t="str">
        <f t="shared" si="241"/>
        <v>K-007.1jurusan 3</v>
      </c>
      <c r="E476" s="9" t="str">
        <f t="shared" si="242"/>
        <v>K-007.1jurusan 4</v>
      </c>
      <c r="F476" s="10" t="s">
        <v>612</v>
      </c>
      <c r="G476" s="10" t="s">
        <v>132</v>
      </c>
      <c r="H476" s="10" t="s">
        <v>613</v>
      </c>
      <c r="I476" s="10" t="s">
        <v>10995</v>
      </c>
      <c r="J476" s="10" t="s">
        <v>10996</v>
      </c>
      <c r="K476" s="10" t="s">
        <v>7465</v>
      </c>
      <c r="L476" s="10"/>
      <c r="M476" s="10"/>
      <c r="N476" s="14">
        <f t="shared" si="243"/>
        <v>0</v>
      </c>
      <c r="O476" s="15" t="e">
        <f t="shared" si="244"/>
        <v>#VALUE!</v>
      </c>
      <c r="P476" s="15" t="e">
        <f t="shared" si="245"/>
        <v>#VALUE!</v>
      </c>
      <c r="Q476" s="17" t="e">
        <f>VLOOKUP($A476,'DATA PENGUKURAN GARDU'!$A:$BS,42,0)</f>
        <v>#N/A</v>
      </c>
      <c r="R476" s="18" t="e">
        <f t="shared" si="254"/>
        <v>#N/A</v>
      </c>
      <c r="S476" s="17" t="e">
        <f>VLOOKUP($A476,'DATA PENGUKURAN GARDU'!$A:$BS,44,0)</f>
        <v>#N/A</v>
      </c>
      <c r="T476" s="18" t="e">
        <f t="shared" si="255"/>
        <v>#N/A</v>
      </c>
      <c r="U476" s="17" t="e">
        <f>VLOOKUP($A476,'DATA PENGUKURAN GARDU'!$A:$BS,46,0)</f>
        <v>#N/A</v>
      </c>
      <c r="V476" s="18" t="e">
        <f t="shared" si="256"/>
        <v>#N/A</v>
      </c>
      <c r="W476" s="17" t="e">
        <f>VLOOKUP($A476,'DATA PENGUKURAN GARDU'!$A:$BS,48,0)</f>
        <v>#N/A</v>
      </c>
      <c r="X476" s="17" t="e">
        <f>VLOOKUP($A476,'DATA PENGUKURAN GARDU'!$A:$BS,53,0)</f>
        <v>#N/A</v>
      </c>
      <c r="Y476" s="17" t="e">
        <f>VLOOKUP($A476,'DATA PENGUKURAN GARDU'!$A:$BS,54,0)</f>
        <v>#N/A</v>
      </c>
      <c r="Z476" s="17" t="e">
        <f>VLOOKUP($A476,'DATA PENGUKURAN GARDU'!$A:$BS,55,0)</f>
        <v>#N/A</v>
      </c>
      <c r="AA476" s="20" t="e">
        <f>VLOOKUP($B476,'DATA PENGUKURAN GARDU'!$A:$BS,42,0)</f>
        <v>#N/A</v>
      </c>
      <c r="AB476" s="21" t="e">
        <f t="shared" si="257"/>
        <v>#N/A</v>
      </c>
      <c r="AC476" s="20" t="e">
        <f>VLOOKUP($B476,'DATA PENGUKURAN GARDU'!$A:$BS,44,0)</f>
        <v>#N/A</v>
      </c>
      <c r="AD476" s="21" t="e">
        <f t="shared" si="258"/>
        <v>#N/A</v>
      </c>
      <c r="AE476" s="20" t="e">
        <f>VLOOKUP($B476,'DATA PENGUKURAN GARDU'!$A:$BS,46,0)</f>
        <v>#N/A</v>
      </c>
      <c r="AF476" s="21" t="e">
        <f t="shared" si="259"/>
        <v>#N/A</v>
      </c>
      <c r="AG476" s="20" t="e">
        <f>VLOOKUP($B476,'DATA PENGUKURAN GARDU'!$A:$BS,46,0)</f>
        <v>#N/A</v>
      </c>
      <c r="AH476" s="20" t="e">
        <f>VLOOKUP($B476,'DATA PENGUKURAN GARDU'!$A:$BS,53,0)</f>
        <v>#N/A</v>
      </c>
      <c r="AI476" s="20" t="e">
        <f>VLOOKUP($B476,'DATA PENGUKURAN GARDU'!$A:$BS,54,0)</f>
        <v>#N/A</v>
      </c>
      <c r="AJ476" s="17" t="e">
        <f>VLOOKUP($C476,'DATA PENGUKURAN GARDU'!$A:$BS,42,0)</f>
        <v>#N/A</v>
      </c>
      <c r="AK476" s="23" t="e">
        <f t="shared" si="260"/>
        <v>#N/A</v>
      </c>
      <c r="AL476" s="17" t="e">
        <f>VLOOKUP($C476,'DATA PENGUKURAN GARDU'!$A:$BS,44,0)</f>
        <v>#N/A</v>
      </c>
      <c r="AM476" s="23" t="e">
        <f t="shared" si="261"/>
        <v>#N/A</v>
      </c>
      <c r="AN476" s="17" t="e">
        <f>VLOOKUP($C476,'DATA PENGUKURAN GARDU'!$A:$BS,46,0)</f>
        <v>#N/A</v>
      </c>
      <c r="AO476" s="23" t="e">
        <f t="shared" si="262"/>
        <v>#N/A</v>
      </c>
      <c r="AP476" s="17" t="e">
        <f>VLOOKUP($C476,'DATA PENGUKURAN GARDU'!$A:$BS,46,0)</f>
        <v>#N/A</v>
      </c>
      <c r="AQ476" s="17" t="e">
        <f>VLOOKUP($C476,'DATA PENGUKURAN GARDU'!$A:$BS,53,0)</f>
        <v>#N/A</v>
      </c>
      <c r="AR476" s="17" t="e">
        <f>VLOOKUP($C476,'DATA PENGUKURAN GARDU'!$A:$BS,54,0)</f>
        <v>#N/A</v>
      </c>
      <c r="AS476" s="20" t="e">
        <f>VLOOKUP($D476,'DATA PENGUKURAN GARDU'!$A:$BS,42,0)</f>
        <v>#N/A</v>
      </c>
      <c r="AT476" s="21" t="e">
        <f t="shared" si="263"/>
        <v>#N/A</v>
      </c>
      <c r="AU476" s="20" t="e">
        <f>VLOOKUP($D476,'DATA PENGUKURAN GARDU'!$A:$BS,44,0)</f>
        <v>#N/A</v>
      </c>
      <c r="AV476" s="21" t="e">
        <f t="shared" si="264"/>
        <v>#N/A</v>
      </c>
      <c r="AW476" s="20" t="e">
        <f>VLOOKUP($D476,'DATA PENGUKURAN GARDU'!$A:$BS,46,0)</f>
        <v>#N/A</v>
      </c>
      <c r="AX476" s="21" t="e">
        <f t="shared" si="265"/>
        <v>#N/A</v>
      </c>
      <c r="AY476" s="20" t="e">
        <f>VLOOKUP($D476,'DATA PENGUKURAN GARDU'!$A:$BS,46,0)</f>
        <v>#N/A</v>
      </c>
      <c r="AZ476" s="20" t="e">
        <f>VLOOKUP($D476,'DATA PENGUKURAN GARDU'!$A:$BS,53,0)</f>
        <v>#N/A</v>
      </c>
      <c r="BA476" s="20" t="e">
        <f>VLOOKUP($D476,'DATA PENGUKURAN GARDU'!$A:$BS,54,0)</f>
        <v>#N/A</v>
      </c>
      <c r="BB476" s="17" t="e">
        <f>VLOOKUP($E476,'DATA PENGUKURAN GARDU'!$A:$BS,42,0)</f>
        <v>#N/A</v>
      </c>
      <c r="BC476" s="23" t="e">
        <f t="shared" si="266"/>
        <v>#N/A</v>
      </c>
      <c r="BD476" s="17" t="e">
        <f>VLOOKUP($E476,'DATA PENGUKURAN GARDU'!$A:$BS,44,0)</f>
        <v>#N/A</v>
      </c>
      <c r="BE476" s="23" t="e">
        <f t="shared" si="267"/>
        <v>#N/A</v>
      </c>
      <c r="BF476" s="17" t="e">
        <f>VLOOKUP($E476,'DATA PENGUKURAN GARDU'!$A:$BS,46,0)</f>
        <v>#N/A</v>
      </c>
      <c r="BG476" s="23" t="e">
        <f t="shared" si="268"/>
        <v>#N/A</v>
      </c>
      <c r="BH476" s="17" t="e">
        <f>VLOOKUP($E476,'DATA PENGUKURAN GARDU'!$A:$BS,46,0)</f>
        <v>#N/A</v>
      </c>
      <c r="BI476" s="17" t="e">
        <f>VLOOKUP($E476,'DATA PENGUKURAN GARDU'!$A:$BS,53,0)</f>
        <v>#N/A</v>
      </c>
      <c r="BJ476" s="17" t="e">
        <f>VLOOKUP($E476,'DATA PENGUKURAN GARDU'!$A:$BS,54,0)</f>
        <v>#N/A</v>
      </c>
      <c r="BK476" s="20" t="e">
        <f t="shared" si="246"/>
        <v>#N/A</v>
      </c>
      <c r="BL476" s="20" t="e">
        <f t="shared" si="247"/>
        <v>#N/A</v>
      </c>
      <c r="BM476" s="20" t="e">
        <f t="shared" si="248"/>
        <v>#N/A</v>
      </c>
      <c r="BN476" s="25" t="e">
        <f t="shared" si="249"/>
        <v>#N/A</v>
      </c>
      <c r="BO476" s="26" t="str">
        <f t="shared" si="250"/>
        <v>0</v>
      </c>
      <c r="BP476" s="21" t="e">
        <f t="shared" si="251"/>
        <v>#VALUE!</v>
      </c>
      <c r="BQ476" s="20" t="e">
        <f t="shared" si="252"/>
        <v>#N/A</v>
      </c>
      <c r="BR476" s="20" t="e">
        <v>#N/A</v>
      </c>
      <c r="BS476" s="9" t="e">
        <v>#N/A</v>
      </c>
      <c r="BT476" s="2" t="e">
        <f t="shared" si="253"/>
        <v>#VALUE!</v>
      </c>
      <c r="BU476" s="2" t="e">
        <f t="shared" si="236"/>
        <v>#N/A</v>
      </c>
      <c r="BV476" s="2" t="e">
        <f t="shared" si="237"/>
        <v>#N/A</v>
      </c>
    </row>
    <row r="477" s="2" customFormat="1" ht="22.95" customHeight="1" spans="1:74">
      <c r="A477" s="9" t="str">
        <f t="shared" si="238"/>
        <v>K-042Induk</v>
      </c>
      <c r="B477" s="9" t="str">
        <f t="shared" si="239"/>
        <v>K-042jurusan 1</v>
      </c>
      <c r="C477" s="9" t="str">
        <f t="shared" si="240"/>
        <v>K-042jurusan 2</v>
      </c>
      <c r="D477" s="9" t="str">
        <f t="shared" si="241"/>
        <v>K-042jurusan 3</v>
      </c>
      <c r="E477" s="9" t="str">
        <f t="shared" si="242"/>
        <v>K-042jurusan 4</v>
      </c>
      <c r="F477" s="10" t="s">
        <v>132</v>
      </c>
      <c r="G477" s="10" t="s">
        <v>132</v>
      </c>
      <c r="H477" s="10" t="s">
        <v>614</v>
      </c>
      <c r="I477" s="10" t="s">
        <v>10997</v>
      </c>
      <c r="J477" s="10" t="s">
        <v>10998</v>
      </c>
      <c r="K477" s="10" t="s">
        <v>7465</v>
      </c>
      <c r="L477" s="10"/>
      <c r="M477" s="10"/>
      <c r="N477" s="14">
        <f t="shared" si="243"/>
        <v>0</v>
      </c>
      <c r="O477" s="15" t="e">
        <f t="shared" si="244"/>
        <v>#VALUE!</v>
      </c>
      <c r="P477" s="15" t="e">
        <f t="shared" si="245"/>
        <v>#VALUE!</v>
      </c>
      <c r="Q477" s="17" t="e">
        <f>VLOOKUP($A477,'DATA PENGUKURAN GARDU'!$A:$BS,42,0)</f>
        <v>#N/A</v>
      </c>
      <c r="R477" s="18" t="e">
        <f t="shared" si="254"/>
        <v>#N/A</v>
      </c>
      <c r="S477" s="17" t="e">
        <f>VLOOKUP($A477,'DATA PENGUKURAN GARDU'!$A:$BS,44,0)</f>
        <v>#N/A</v>
      </c>
      <c r="T477" s="18" t="e">
        <f t="shared" si="255"/>
        <v>#N/A</v>
      </c>
      <c r="U477" s="17" t="e">
        <f>VLOOKUP($A477,'DATA PENGUKURAN GARDU'!$A:$BS,46,0)</f>
        <v>#N/A</v>
      </c>
      <c r="V477" s="18" t="e">
        <f t="shared" si="256"/>
        <v>#N/A</v>
      </c>
      <c r="W477" s="17" t="e">
        <f>VLOOKUP($A477,'DATA PENGUKURAN GARDU'!$A:$BS,48,0)</f>
        <v>#N/A</v>
      </c>
      <c r="X477" s="17" t="e">
        <f>VLOOKUP($A477,'DATA PENGUKURAN GARDU'!$A:$BS,53,0)</f>
        <v>#N/A</v>
      </c>
      <c r="Y477" s="17" t="e">
        <f>VLOOKUP($A477,'DATA PENGUKURAN GARDU'!$A:$BS,54,0)</f>
        <v>#N/A</v>
      </c>
      <c r="Z477" s="17" t="e">
        <f>VLOOKUP($A477,'DATA PENGUKURAN GARDU'!$A:$BS,55,0)</f>
        <v>#N/A</v>
      </c>
      <c r="AA477" s="20" t="e">
        <f>VLOOKUP($B477,'DATA PENGUKURAN GARDU'!$A:$BS,42,0)</f>
        <v>#N/A</v>
      </c>
      <c r="AB477" s="21" t="e">
        <f t="shared" si="257"/>
        <v>#N/A</v>
      </c>
      <c r="AC477" s="20" t="e">
        <f>VLOOKUP($B477,'DATA PENGUKURAN GARDU'!$A:$BS,44,0)</f>
        <v>#N/A</v>
      </c>
      <c r="AD477" s="21" t="e">
        <f t="shared" si="258"/>
        <v>#N/A</v>
      </c>
      <c r="AE477" s="20" t="e">
        <f>VLOOKUP($B477,'DATA PENGUKURAN GARDU'!$A:$BS,46,0)</f>
        <v>#N/A</v>
      </c>
      <c r="AF477" s="21" t="e">
        <f t="shared" si="259"/>
        <v>#N/A</v>
      </c>
      <c r="AG477" s="20" t="e">
        <f>VLOOKUP($B477,'DATA PENGUKURAN GARDU'!$A:$BS,46,0)</f>
        <v>#N/A</v>
      </c>
      <c r="AH477" s="20" t="e">
        <f>VLOOKUP($B477,'DATA PENGUKURAN GARDU'!$A:$BS,53,0)</f>
        <v>#N/A</v>
      </c>
      <c r="AI477" s="20" t="e">
        <f>VLOOKUP($B477,'DATA PENGUKURAN GARDU'!$A:$BS,54,0)</f>
        <v>#N/A</v>
      </c>
      <c r="AJ477" s="17" t="e">
        <f>VLOOKUP($C477,'DATA PENGUKURAN GARDU'!$A:$BS,42,0)</f>
        <v>#N/A</v>
      </c>
      <c r="AK477" s="23" t="e">
        <f t="shared" si="260"/>
        <v>#N/A</v>
      </c>
      <c r="AL477" s="17" t="e">
        <f>VLOOKUP($C477,'DATA PENGUKURAN GARDU'!$A:$BS,44,0)</f>
        <v>#N/A</v>
      </c>
      <c r="AM477" s="23" t="e">
        <f t="shared" si="261"/>
        <v>#N/A</v>
      </c>
      <c r="AN477" s="17" t="e">
        <f>VLOOKUP($C477,'DATA PENGUKURAN GARDU'!$A:$BS,46,0)</f>
        <v>#N/A</v>
      </c>
      <c r="AO477" s="23" t="e">
        <f t="shared" si="262"/>
        <v>#N/A</v>
      </c>
      <c r="AP477" s="17" t="e">
        <f>VLOOKUP($C477,'DATA PENGUKURAN GARDU'!$A:$BS,46,0)</f>
        <v>#N/A</v>
      </c>
      <c r="AQ477" s="17" t="e">
        <f>VLOOKUP($C477,'DATA PENGUKURAN GARDU'!$A:$BS,53,0)</f>
        <v>#N/A</v>
      </c>
      <c r="AR477" s="17" t="e">
        <f>VLOOKUP($C477,'DATA PENGUKURAN GARDU'!$A:$BS,54,0)</f>
        <v>#N/A</v>
      </c>
      <c r="AS477" s="20" t="e">
        <f>VLOOKUP($D477,'DATA PENGUKURAN GARDU'!$A:$BS,42,0)</f>
        <v>#N/A</v>
      </c>
      <c r="AT477" s="21" t="e">
        <f t="shared" si="263"/>
        <v>#N/A</v>
      </c>
      <c r="AU477" s="20" t="e">
        <f>VLOOKUP($D477,'DATA PENGUKURAN GARDU'!$A:$BS,44,0)</f>
        <v>#N/A</v>
      </c>
      <c r="AV477" s="21" t="e">
        <f t="shared" si="264"/>
        <v>#N/A</v>
      </c>
      <c r="AW477" s="20" t="e">
        <f>VLOOKUP($D477,'DATA PENGUKURAN GARDU'!$A:$BS,46,0)</f>
        <v>#N/A</v>
      </c>
      <c r="AX477" s="21" t="e">
        <f t="shared" si="265"/>
        <v>#N/A</v>
      </c>
      <c r="AY477" s="20" t="e">
        <f>VLOOKUP($D477,'DATA PENGUKURAN GARDU'!$A:$BS,46,0)</f>
        <v>#N/A</v>
      </c>
      <c r="AZ477" s="20" t="e">
        <f>VLOOKUP($D477,'DATA PENGUKURAN GARDU'!$A:$BS,53,0)</f>
        <v>#N/A</v>
      </c>
      <c r="BA477" s="20" t="e">
        <f>VLOOKUP($D477,'DATA PENGUKURAN GARDU'!$A:$BS,54,0)</f>
        <v>#N/A</v>
      </c>
      <c r="BB477" s="17" t="e">
        <f>VLOOKUP($E477,'DATA PENGUKURAN GARDU'!$A:$BS,42,0)</f>
        <v>#N/A</v>
      </c>
      <c r="BC477" s="23" t="e">
        <f t="shared" si="266"/>
        <v>#N/A</v>
      </c>
      <c r="BD477" s="17" t="e">
        <f>VLOOKUP($E477,'DATA PENGUKURAN GARDU'!$A:$BS,44,0)</f>
        <v>#N/A</v>
      </c>
      <c r="BE477" s="23" t="e">
        <f t="shared" si="267"/>
        <v>#N/A</v>
      </c>
      <c r="BF477" s="17" t="e">
        <f>VLOOKUP($E477,'DATA PENGUKURAN GARDU'!$A:$BS,46,0)</f>
        <v>#N/A</v>
      </c>
      <c r="BG477" s="23" t="e">
        <f t="shared" si="268"/>
        <v>#N/A</v>
      </c>
      <c r="BH477" s="17" t="e">
        <f>VLOOKUP($E477,'DATA PENGUKURAN GARDU'!$A:$BS,46,0)</f>
        <v>#N/A</v>
      </c>
      <c r="BI477" s="17" t="e">
        <f>VLOOKUP($E477,'DATA PENGUKURAN GARDU'!$A:$BS,53,0)</f>
        <v>#N/A</v>
      </c>
      <c r="BJ477" s="17" t="e">
        <f>VLOOKUP($E477,'DATA PENGUKURAN GARDU'!$A:$BS,54,0)</f>
        <v>#N/A</v>
      </c>
      <c r="BK477" s="20" t="e">
        <f t="shared" si="246"/>
        <v>#N/A</v>
      </c>
      <c r="BL477" s="20" t="e">
        <f t="shared" si="247"/>
        <v>#N/A</v>
      </c>
      <c r="BM477" s="20" t="e">
        <f t="shared" si="248"/>
        <v>#N/A</v>
      </c>
      <c r="BN477" s="25" t="e">
        <f t="shared" si="249"/>
        <v>#N/A</v>
      </c>
      <c r="BO477" s="26" t="str">
        <f t="shared" si="250"/>
        <v>0</v>
      </c>
      <c r="BP477" s="21" t="e">
        <f t="shared" si="251"/>
        <v>#VALUE!</v>
      </c>
      <c r="BQ477" s="20" t="e">
        <f t="shared" si="252"/>
        <v>#N/A</v>
      </c>
      <c r="BR477" s="20" t="e">
        <v>#N/A</v>
      </c>
      <c r="BS477" s="9" t="e">
        <v>#N/A</v>
      </c>
      <c r="BT477" s="2" t="e">
        <f t="shared" si="253"/>
        <v>#VALUE!</v>
      </c>
      <c r="BU477" s="2" t="e">
        <f t="shared" si="236"/>
        <v>#N/A</v>
      </c>
      <c r="BV477" s="2" t="e">
        <f t="shared" si="237"/>
        <v>#N/A</v>
      </c>
    </row>
    <row r="478" s="2" customFormat="1" ht="22.95" customHeight="1" spans="1:74">
      <c r="A478" s="9" t="str">
        <f t="shared" si="238"/>
        <v>K-047Induk</v>
      </c>
      <c r="B478" s="9" t="str">
        <f t="shared" si="239"/>
        <v>K-047jurusan 1</v>
      </c>
      <c r="C478" s="9" t="str">
        <f t="shared" si="240"/>
        <v>K-047jurusan 2</v>
      </c>
      <c r="D478" s="9" t="str">
        <f t="shared" si="241"/>
        <v>K-047jurusan 3</v>
      </c>
      <c r="E478" s="9" t="str">
        <f t="shared" si="242"/>
        <v>K-047jurusan 4</v>
      </c>
      <c r="F478" s="10" t="s">
        <v>132</v>
      </c>
      <c r="G478" s="10" t="s">
        <v>132</v>
      </c>
      <c r="H478" s="10" t="s">
        <v>615</v>
      </c>
      <c r="I478" s="10" t="s">
        <v>10999</v>
      </c>
      <c r="J478" s="10" t="s">
        <v>11000</v>
      </c>
      <c r="K478" s="10" t="s">
        <v>7465</v>
      </c>
      <c r="L478" s="10"/>
      <c r="M478" s="10"/>
      <c r="N478" s="14">
        <f t="shared" si="243"/>
        <v>0</v>
      </c>
      <c r="O478" s="15" t="e">
        <f t="shared" si="244"/>
        <v>#VALUE!</v>
      </c>
      <c r="P478" s="15" t="e">
        <f t="shared" si="245"/>
        <v>#VALUE!</v>
      </c>
      <c r="Q478" s="17" t="e">
        <f>VLOOKUP($A478,'DATA PENGUKURAN GARDU'!$A:$BS,42,0)</f>
        <v>#N/A</v>
      </c>
      <c r="R478" s="18" t="e">
        <f t="shared" si="254"/>
        <v>#N/A</v>
      </c>
      <c r="S478" s="17" t="e">
        <f>VLOOKUP($A478,'DATA PENGUKURAN GARDU'!$A:$BS,44,0)</f>
        <v>#N/A</v>
      </c>
      <c r="T478" s="18" t="e">
        <f t="shared" si="255"/>
        <v>#N/A</v>
      </c>
      <c r="U478" s="17" t="e">
        <f>VLOOKUP($A478,'DATA PENGUKURAN GARDU'!$A:$BS,46,0)</f>
        <v>#N/A</v>
      </c>
      <c r="V478" s="18" t="e">
        <f t="shared" si="256"/>
        <v>#N/A</v>
      </c>
      <c r="W478" s="17" t="e">
        <f>VLOOKUP($A478,'DATA PENGUKURAN GARDU'!$A:$BS,48,0)</f>
        <v>#N/A</v>
      </c>
      <c r="X478" s="17" t="e">
        <f>VLOOKUP($A478,'DATA PENGUKURAN GARDU'!$A:$BS,53,0)</f>
        <v>#N/A</v>
      </c>
      <c r="Y478" s="17" t="e">
        <f>VLOOKUP($A478,'DATA PENGUKURAN GARDU'!$A:$BS,54,0)</f>
        <v>#N/A</v>
      </c>
      <c r="Z478" s="17" t="e">
        <f>VLOOKUP($A478,'DATA PENGUKURAN GARDU'!$A:$BS,55,0)</f>
        <v>#N/A</v>
      </c>
      <c r="AA478" s="20" t="e">
        <f>VLOOKUP($B478,'DATA PENGUKURAN GARDU'!$A:$BS,42,0)</f>
        <v>#N/A</v>
      </c>
      <c r="AB478" s="21" t="e">
        <f t="shared" si="257"/>
        <v>#N/A</v>
      </c>
      <c r="AC478" s="20" t="e">
        <f>VLOOKUP($B478,'DATA PENGUKURAN GARDU'!$A:$BS,44,0)</f>
        <v>#N/A</v>
      </c>
      <c r="AD478" s="21" t="e">
        <f t="shared" si="258"/>
        <v>#N/A</v>
      </c>
      <c r="AE478" s="20" t="e">
        <f>VLOOKUP($B478,'DATA PENGUKURAN GARDU'!$A:$BS,46,0)</f>
        <v>#N/A</v>
      </c>
      <c r="AF478" s="21" t="e">
        <f t="shared" si="259"/>
        <v>#N/A</v>
      </c>
      <c r="AG478" s="20" t="e">
        <f>VLOOKUP($B478,'DATA PENGUKURAN GARDU'!$A:$BS,46,0)</f>
        <v>#N/A</v>
      </c>
      <c r="AH478" s="20" t="e">
        <f>VLOOKUP($B478,'DATA PENGUKURAN GARDU'!$A:$BS,53,0)</f>
        <v>#N/A</v>
      </c>
      <c r="AI478" s="20" t="e">
        <f>VLOOKUP($B478,'DATA PENGUKURAN GARDU'!$A:$BS,54,0)</f>
        <v>#N/A</v>
      </c>
      <c r="AJ478" s="17" t="e">
        <f>VLOOKUP($C478,'DATA PENGUKURAN GARDU'!$A:$BS,42,0)</f>
        <v>#N/A</v>
      </c>
      <c r="AK478" s="23" t="e">
        <f t="shared" si="260"/>
        <v>#N/A</v>
      </c>
      <c r="AL478" s="17" t="e">
        <f>VLOOKUP($C478,'DATA PENGUKURAN GARDU'!$A:$BS,44,0)</f>
        <v>#N/A</v>
      </c>
      <c r="AM478" s="23" t="e">
        <f t="shared" si="261"/>
        <v>#N/A</v>
      </c>
      <c r="AN478" s="17" t="e">
        <f>VLOOKUP($C478,'DATA PENGUKURAN GARDU'!$A:$BS,46,0)</f>
        <v>#N/A</v>
      </c>
      <c r="AO478" s="23" t="e">
        <f t="shared" si="262"/>
        <v>#N/A</v>
      </c>
      <c r="AP478" s="17" t="e">
        <f>VLOOKUP($C478,'DATA PENGUKURAN GARDU'!$A:$BS,46,0)</f>
        <v>#N/A</v>
      </c>
      <c r="AQ478" s="17" t="e">
        <f>VLOOKUP($C478,'DATA PENGUKURAN GARDU'!$A:$BS,53,0)</f>
        <v>#N/A</v>
      </c>
      <c r="AR478" s="17" t="e">
        <f>VLOOKUP($C478,'DATA PENGUKURAN GARDU'!$A:$BS,54,0)</f>
        <v>#N/A</v>
      </c>
      <c r="AS478" s="20" t="e">
        <f>VLOOKUP($D478,'DATA PENGUKURAN GARDU'!$A:$BS,42,0)</f>
        <v>#N/A</v>
      </c>
      <c r="AT478" s="21" t="e">
        <f t="shared" si="263"/>
        <v>#N/A</v>
      </c>
      <c r="AU478" s="20" t="e">
        <f>VLOOKUP($D478,'DATA PENGUKURAN GARDU'!$A:$BS,44,0)</f>
        <v>#N/A</v>
      </c>
      <c r="AV478" s="21" t="e">
        <f t="shared" si="264"/>
        <v>#N/A</v>
      </c>
      <c r="AW478" s="20" t="e">
        <f>VLOOKUP($D478,'DATA PENGUKURAN GARDU'!$A:$BS,46,0)</f>
        <v>#N/A</v>
      </c>
      <c r="AX478" s="21" t="e">
        <f t="shared" si="265"/>
        <v>#N/A</v>
      </c>
      <c r="AY478" s="20" t="e">
        <f>VLOOKUP($D478,'DATA PENGUKURAN GARDU'!$A:$BS,46,0)</f>
        <v>#N/A</v>
      </c>
      <c r="AZ478" s="20" t="e">
        <f>VLOOKUP($D478,'DATA PENGUKURAN GARDU'!$A:$BS,53,0)</f>
        <v>#N/A</v>
      </c>
      <c r="BA478" s="20" t="e">
        <f>VLOOKUP($D478,'DATA PENGUKURAN GARDU'!$A:$BS,54,0)</f>
        <v>#N/A</v>
      </c>
      <c r="BB478" s="17" t="e">
        <f>VLOOKUP($E478,'DATA PENGUKURAN GARDU'!$A:$BS,42,0)</f>
        <v>#N/A</v>
      </c>
      <c r="BC478" s="23" t="e">
        <f t="shared" si="266"/>
        <v>#N/A</v>
      </c>
      <c r="BD478" s="17" t="e">
        <f>VLOOKUP($E478,'DATA PENGUKURAN GARDU'!$A:$BS,44,0)</f>
        <v>#N/A</v>
      </c>
      <c r="BE478" s="23" t="e">
        <f t="shared" si="267"/>
        <v>#N/A</v>
      </c>
      <c r="BF478" s="17" t="e">
        <f>VLOOKUP($E478,'DATA PENGUKURAN GARDU'!$A:$BS,46,0)</f>
        <v>#N/A</v>
      </c>
      <c r="BG478" s="23" t="e">
        <f t="shared" si="268"/>
        <v>#N/A</v>
      </c>
      <c r="BH478" s="17" t="e">
        <f>VLOOKUP($E478,'DATA PENGUKURAN GARDU'!$A:$BS,46,0)</f>
        <v>#N/A</v>
      </c>
      <c r="BI478" s="17" t="e">
        <f>VLOOKUP($E478,'DATA PENGUKURAN GARDU'!$A:$BS,53,0)</f>
        <v>#N/A</v>
      </c>
      <c r="BJ478" s="17" t="e">
        <f>VLOOKUP($E478,'DATA PENGUKURAN GARDU'!$A:$BS,54,0)</f>
        <v>#N/A</v>
      </c>
      <c r="BK478" s="20" t="e">
        <f t="shared" si="246"/>
        <v>#N/A</v>
      </c>
      <c r="BL478" s="20" t="e">
        <f t="shared" si="247"/>
        <v>#N/A</v>
      </c>
      <c r="BM478" s="20" t="e">
        <f t="shared" si="248"/>
        <v>#N/A</v>
      </c>
      <c r="BN478" s="25" t="e">
        <f t="shared" si="249"/>
        <v>#N/A</v>
      </c>
      <c r="BO478" s="26" t="str">
        <f t="shared" si="250"/>
        <v>0</v>
      </c>
      <c r="BP478" s="21" t="e">
        <f t="shared" si="251"/>
        <v>#VALUE!</v>
      </c>
      <c r="BQ478" s="20" t="e">
        <f t="shared" si="252"/>
        <v>#N/A</v>
      </c>
      <c r="BR478" s="20" t="e">
        <v>#N/A</v>
      </c>
      <c r="BS478" s="9" t="e">
        <v>#N/A</v>
      </c>
      <c r="BT478" s="2" t="e">
        <f t="shared" si="253"/>
        <v>#VALUE!</v>
      </c>
      <c r="BU478" s="2" t="e">
        <f t="shared" si="236"/>
        <v>#N/A</v>
      </c>
      <c r="BV478" s="2" t="e">
        <f t="shared" si="237"/>
        <v>#N/A</v>
      </c>
    </row>
    <row r="479" s="2" customFormat="1" ht="22.95" customHeight="1" spans="1:74">
      <c r="A479" s="9" t="str">
        <f t="shared" si="238"/>
        <v>K-049Induk</v>
      </c>
      <c r="B479" s="9" t="str">
        <f t="shared" si="239"/>
        <v>K-049jurusan 1</v>
      </c>
      <c r="C479" s="9" t="str">
        <f t="shared" si="240"/>
        <v>K-049jurusan 2</v>
      </c>
      <c r="D479" s="9" t="str">
        <f t="shared" si="241"/>
        <v>K-049jurusan 3</v>
      </c>
      <c r="E479" s="9" t="str">
        <f t="shared" si="242"/>
        <v>K-049jurusan 4</v>
      </c>
      <c r="F479" s="10" t="s">
        <v>132</v>
      </c>
      <c r="G479" s="10" t="s">
        <v>132</v>
      </c>
      <c r="H479" s="10" t="s">
        <v>616</v>
      </c>
      <c r="I479" s="10" t="s">
        <v>11001</v>
      </c>
      <c r="J479" s="10" t="s">
        <v>11002</v>
      </c>
      <c r="K479" s="10" t="s">
        <v>7465</v>
      </c>
      <c r="L479" s="10"/>
      <c r="M479" s="10"/>
      <c r="N479" s="14">
        <f t="shared" si="243"/>
        <v>0</v>
      </c>
      <c r="O479" s="15" t="e">
        <f t="shared" si="244"/>
        <v>#VALUE!</v>
      </c>
      <c r="P479" s="15" t="e">
        <f t="shared" si="245"/>
        <v>#VALUE!</v>
      </c>
      <c r="Q479" s="17" t="e">
        <f>VLOOKUP($A479,'DATA PENGUKURAN GARDU'!$A:$BS,42,0)</f>
        <v>#N/A</v>
      </c>
      <c r="R479" s="18" t="e">
        <f t="shared" si="254"/>
        <v>#N/A</v>
      </c>
      <c r="S479" s="17" t="e">
        <f>VLOOKUP($A479,'DATA PENGUKURAN GARDU'!$A:$BS,44,0)</f>
        <v>#N/A</v>
      </c>
      <c r="T479" s="18" t="e">
        <f t="shared" si="255"/>
        <v>#N/A</v>
      </c>
      <c r="U479" s="17" t="e">
        <f>VLOOKUP($A479,'DATA PENGUKURAN GARDU'!$A:$BS,46,0)</f>
        <v>#N/A</v>
      </c>
      <c r="V479" s="18" t="e">
        <f t="shared" si="256"/>
        <v>#N/A</v>
      </c>
      <c r="W479" s="17" t="e">
        <f>VLOOKUP($A479,'DATA PENGUKURAN GARDU'!$A:$BS,48,0)</f>
        <v>#N/A</v>
      </c>
      <c r="X479" s="17" t="e">
        <f>VLOOKUP($A479,'DATA PENGUKURAN GARDU'!$A:$BS,53,0)</f>
        <v>#N/A</v>
      </c>
      <c r="Y479" s="17" t="e">
        <f>VLOOKUP($A479,'DATA PENGUKURAN GARDU'!$A:$BS,54,0)</f>
        <v>#N/A</v>
      </c>
      <c r="Z479" s="17" t="e">
        <f>VLOOKUP($A479,'DATA PENGUKURAN GARDU'!$A:$BS,55,0)</f>
        <v>#N/A</v>
      </c>
      <c r="AA479" s="20" t="e">
        <f>VLOOKUP($B479,'DATA PENGUKURAN GARDU'!$A:$BS,42,0)</f>
        <v>#N/A</v>
      </c>
      <c r="AB479" s="21" t="e">
        <f t="shared" si="257"/>
        <v>#N/A</v>
      </c>
      <c r="AC479" s="20" t="e">
        <f>VLOOKUP($B479,'DATA PENGUKURAN GARDU'!$A:$BS,44,0)</f>
        <v>#N/A</v>
      </c>
      <c r="AD479" s="21" t="e">
        <f t="shared" si="258"/>
        <v>#N/A</v>
      </c>
      <c r="AE479" s="20" t="e">
        <f>VLOOKUP($B479,'DATA PENGUKURAN GARDU'!$A:$BS,46,0)</f>
        <v>#N/A</v>
      </c>
      <c r="AF479" s="21" t="e">
        <f t="shared" si="259"/>
        <v>#N/A</v>
      </c>
      <c r="AG479" s="20" t="e">
        <f>VLOOKUP($B479,'DATA PENGUKURAN GARDU'!$A:$BS,46,0)</f>
        <v>#N/A</v>
      </c>
      <c r="AH479" s="20" t="e">
        <f>VLOOKUP($B479,'DATA PENGUKURAN GARDU'!$A:$BS,53,0)</f>
        <v>#N/A</v>
      </c>
      <c r="AI479" s="20" t="e">
        <f>VLOOKUP($B479,'DATA PENGUKURAN GARDU'!$A:$BS,54,0)</f>
        <v>#N/A</v>
      </c>
      <c r="AJ479" s="17" t="e">
        <f>VLOOKUP($C479,'DATA PENGUKURAN GARDU'!$A:$BS,42,0)</f>
        <v>#N/A</v>
      </c>
      <c r="AK479" s="23" t="e">
        <f t="shared" si="260"/>
        <v>#N/A</v>
      </c>
      <c r="AL479" s="17" t="e">
        <f>VLOOKUP($C479,'DATA PENGUKURAN GARDU'!$A:$BS,44,0)</f>
        <v>#N/A</v>
      </c>
      <c r="AM479" s="23" t="e">
        <f t="shared" si="261"/>
        <v>#N/A</v>
      </c>
      <c r="AN479" s="17" t="e">
        <f>VLOOKUP($C479,'DATA PENGUKURAN GARDU'!$A:$BS,46,0)</f>
        <v>#N/A</v>
      </c>
      <c r="AO479" s="23" t="e">
        <f t="shared" si="262"/>
        <v>#N/A</v>
      </c>
      <c r="AP479" s="17" t="e">
        <f>VLOOKUP($C479,'DATA PENGUKURAN GARDU'!$A:$BS,46,0)</f>
        <v>#N/A</v>
      </c>
      <c r="AQ479" s="17" t="e">
        <f>VLOOKUP($C479,'DATA PENGUKURAN GARDU'!$A:$BS,53,0)</f>
        <v>#N/A</v>
      </c>
      <c r="AR479" s="17" t="e">
        <f>VLOOKUP($C479,'DATA PENGUKURAN GARDU'!$A:$BS,54,0)</f>
        <v>#N/A</v>
      </c>
      <c r="AS479" s="20" t="e">
        <f>VLOOKUP($D479,'DATA PENGUKURAN GARDU'!$A:$BS,42,0)</f>
        <v>#N/A</v>
      </c>
      <c r="AT479" s="21" t="e">
        <f t="shared" si="263"/>
        <v>#N/A</v>
      </c>
      <c r="AU479" s="20" t="e">
        <f>VLOOKUP($D479,'DATA PENGUKURAN GARDU'!$A:$BS,44,0)</f>
        <v>#N/A</v>
      </c>
      <c r="AV479" s="21" t="e">
        <f t="shared" si="264"/>
        <v>#N/A</v>
      </c>
      <c r="AW479" s="20" t="e">
        <f>VLOOKUP($D479,'DATA PENGUKURAN GARDU'!$A:$BS,46,0)</f>
        <v>#N/A</v>
      </c>
      <c r="AX479" s="21" t="e">
        <f t="shared" si="265"/>
        <v>#N/A</v>
      </c>
      <c r="AY479" s="20" t="e">
        <f>VLOOKUP($D479,'DATA PENGUKURAN GARDU'!$A:$BS,46,0)</f>
        <v>#N/A</v>
      </c>
      <c r="AZ479" s="20" t="e">
        <f>VLOOKUP($D479,'DATA PENGUKURAN GARDU'!$A:$BS,53,0)</f>
        <v>#N/A</v>
      </c>
      <c r="BA479" s="20" t="e">
        <f>VLOOKUP($D479,'DATA PENGUKURAN GARDU'!$A:$BS,54,0)</f>
        <v>#N/A</v>
      </c>
      <c r="BB479" s="17" t="e">
        <f>VLOOKUP($E479,'DATA PENGUKURAN GARDU'!$A:$BS,42,0)</f>
        <v>#N/A</v>
      </c>
      <c r="BC479" s="23" t="e">
        <f t="shared" si="266"/>
        <v>#N/A</v>
      </c>
      <c r="BD479" s="17" t="e">
        <f>VLOOKUP($E479,'DATA PENGUKURAN GARDU'!$A:$BS,44,0)</f>
        <v>#N/A</v>
      </c>
      <c r="BE479" s="23" t="e">
        <f t="shared" si="267"/>
        <v>#N/A</v>
      </c>
      <c r="BF479" s="17" t="e">
        <f>VLOOKUP($E479,'DATA PENGUKURAN GARDU'!$A:$BS,46,0)</f>
        <v>#N/A</v>
      </c>
      <c r="BG479" s="23" t="e">
        <f t="shared" si="268"/>
        <v>#N/A</v>
      </c>
      <c r="BH479" s="17" t="e">
        <f>VLOOKUP($E479,'DATA PENGUKURAN GARDU'!$A:$BS,46,0)</f>
        <v>#N/A</v>
      </c>
      <c r="BI479" s="17" t="e">
        <f>VLOOKUP($E479,'DATA PENGUKURAN GARDU'!$A:$BS,53,0)</f>
        <v>#N/A</v>
      </c>
      <c r="BJ479" s="17" t="e">
        <f>VLOOKUP($E479,'DATA PENGUKURAN GARDU'!$A:$BS,54,0)</f>
        <v>#N/A</v>
      </c>
      <c r="BK479" s="20" t="e">
        <f t="shared" si="246"/>
        <v>#N/A</v>
      </c>
      <c r="BL479" s="20" t="e">
        <f t="shared" si="247"/>
        <v>#N/A</v>
      </c>
      <c r="BM479" s="20" t="e">
        <f t="shared" si="248"/>
        <v>#N/A</v>
      </c>
      <c r="BN479" s="25" t="e">
        <f t="shared" si="249"/>
        <v>#N/A</v>
      </c>
      <c r="BO479" s="26" t="str">
        <f t="shared" si="250"/>
        <v>0</v>
      </c>
      <c r="BP479" s="21" t="e">
        <f t="shared" si="251"/>
        <v>#VALUE!</v>
      </c>
      <c r="BQ479" s="20" t="e">
        <f t="shared" si="252"/>
        <v>#N/A</v>
      </c>
      <c r="BR479" s="20" t="e">
        <v>#N/A</v>
      </c>
      <c r="BS479" s="9" t="e">
        <v>#N/A</v>
      </c>
      <c r="BT479" s="2" t="e">
        <f t="shared" si="253"/>
        <v>#VALUE!</v>
      </c>
      <c r="BU479" s="2" t="e">
        <f t="shared" si="236"/>
        <v>#N/A</v>
      </c>
      <c r="BV479" s="2" t="e">
        <f t="shared" si="237"/>
        <v>#N/A</v>
      </c>
    </row>
    <row r="480" s="2" customFormat="1" ht="22.95" customHeight="1" spans="1:74">
      <c r="A480" s="9" t="str">
        <f t="shared" si="238"/>
        <v>K-070Induk</v>
      </c>
      <c r="B480" s="9" t="str">
        <f t="shared" si="239"/>
        <v>K-070jurusan 1</v>
      </c>
      <c r="C480" s="9" t="str">
        <f t="shared" si="240"/>
        <v>K-070jurusan 2</v>
      </c>
      <c r="D480" s="9" t="str">
        <f t="shared" si="241"/>
        <v>K-070jurusan 3</v>
      </c>
      <c r="E480" s="9" t="str">
        <f t="shared" si="242"/>
        <v>K-070jurusan 4</v>
      </c>
      <c r="F480" s="10" t="s">
        <v>410</v>
      </c>
      <c r="G480" s="10" t="s">
        <v>132</v>
      </c>
      <c r="H480" s="10" t="s">
        <v>617</v>
      </c>
      <c r="I480" s="10" t="s">
        <v>11003</v>
      </c>
      <c r="J480" s="10" t="s">
        <v>11004</v>
      </c>
      <c r="K480" s="10" t="s">
        <v>7465</v>
      </c>
      <c r="L480" s="10"/>
      <c r="M480" s="10"/>
      <c r="N480" s="14">
        <f t="shared" si="243"/>
        <v>0</v>
      </c>
      <c r="O480" s="15" t="e">
        <f t="shared" si="244"/>
        <v>#VALUE!</v>
      </c>
      <c r="P480" s="15" t="e">
        <f t="shared" si="245"/>
        <v>#VALUE!</v>
      </c>
      <c r="Q480" s="17" t="e">
        <f>VLOOKUP($A480,'DATA PENGUKURAN GARDU'!$A:$BS,42,0)</f>
        <v>#N/A</v>
      </c>
      <c r="R480" s="18" t="e">
        <f t="shared" si="254"/>
        <v>#N/A</v>
      </c>
      <c r="S480" s="17" t="e">
        <f>VLOOKUP($A480,'DATA PENGUKURAN GARDU'!$A:$BS,44,0)</f>
        <v>#N/A</v>
      </c>
      <c r="T480" s="18" t="e">
        <f t="shared" si="255"/>
        <v>#N/A</v>
      </c>
      <c r="U480" s="17" t="e">
        <f>VLOOKUP($A480,'DATA PENGUKURAN GARDU'!$A:$BS,46,0)</f>
        <v>#N/A</v>
      </c>
      <c r="V480" s="18" t="e">
        <f t="shared" si="256"/>
        <v>#N/A</v>
      </c>
      <c r="W480" s="17" t="e">
        <f>VLOOKUP($A480,'DATA PENGUKURAN GARDU'!$A:$BS,48,0)</f>
        <v>#N/A</v>
      </c>
      <c r="X480" s="17" t="e">
        <f>VLOOKUP($A480,'DATA PENGUKURAN GARDU'!$A:$BS,53,0)</f>
        <v>#N/A</v>
      </c>
      <c r="Y480" s="17" t="e">
        <f>VLOOKUP($A480,'DATA PENGUKURAN GARDU'!$A:$BS,54,0)</f>
        <v>#N/A</v>
      </c>
      <c r="Z480" s="17" t="e">
        <f>VLOOKUP($A480,'DATA PENGUKURAN GARDU'!$A:$BS,55,0)</f>
        <v>#N/A</v>
      </c>
      <c r="AA480" s="20" t="e">
        <f>VLOOKUP($B480,'DATA PENGUKURAN GARDU'!$A:$BS,42,0)</f>
        <v>#N/A</v>
      </c>
      <c r="AB480" s="21" t="e">
        <f t="shared" si="257"/>
        <v>#N/A</v>
      </c>
      <c r="AC480" s="20" t="e">
        <f>VLOOKUP($B480,'DATA PENGUKURAN GARDU'!$A:$BS,44,0)</f>
        <v>#N/A</v>
      </c>
      <c r="AD480" s="21" t="e">
        <f t="shared" si="258"/>
        <v>#N/A</v>
      </c>
      <c r="AE480" s="20" t="e">
        <f>VLOOKUP($B480,'DATA PENGUKURAN GARDU'!$A:$BS,46,0)</f>
        <v>#N/A</v>
      </c>
      <c r="AF480" s="21" t="e">
        <f t="shared" si="259"/>
        <v>#N/A</v>
      </c>
      <c r="AG480" s="20" t="e">
        <f>VLOOKUP($B480,'DATA PENGUKURAN GARDU'!$A:$BS,46,0)</f>
        <v>#N/A</v>
      </c>
      <c r="AH480" s="20" t="e">
        <f>VLOOKUP($B480,'DATA PENGUKURAN GARDU'!$A:$BS,53,0)</f>
        <v>#N/A</v>
      </c>
      <c r="AI480" s="20" t="e">
        <f>VLOOKUP($B480,'DATA PENGUKURAN GARDU'!$A:$BS,54,0)</f>
        <v>#N/A</v>
      </c>
      <c r="AJ480" s="17" t="e">
        <f>VLOOKUP($C480,'DATA PENGUKURAN GARDU'!$A:$BS,42,0)</f>
        <v>#N/A</v>
      </c>
      <c r="AK480" s="23" t="e">
        <f t="shared" si="260"/>
        <v>#N/A</v>
      </c>
      <c r="AL480" s="17" t="e">
        <f>VLOOKUP($C480,'DATA PENGUKURAN GARDU'!$A:$BS,44,0)</f>
        <v>#N/A</v>
      </c>
      <c r="AM480" s="23" t="e">
        <f t="shared" si="261"/>
        <v>#N/A</v>
      </c>
      <c r="AN480" s="17" t="e">
        <f>VLOOKUP($C480,'DATA PENGUKURAN GARDU'!$A:$BS,46,0)</f>
        <v>#N/A</v>
      </c>
      <c r="AO480" s="23" t="e">
        <f t="shared" si="262"/>
        <v>#N/A</v>
      </c>
      <c r="AP480" s="17" t="e">
        <f>VLOOKUP($C480,'DATA PENGUKURAN GARDU'!$A:$BS,46,0)</f>
        <v>#N/A</v>
      </c>
      <c r="AQ480" s="17" t="e">
        <f>VLOOKUP($C480,'DATA PENGUKURAN GARDU'!$A:$BS,53,0)</f>
        <v>#N/A</v>
      </c>
      <c r="AR480" s="17" t="e">
        <f>VLOOKUP($C480,'DATA PENGUKURAN GARDU'!$A:$BS,54,0)</f>
        <v>#N/A</v>
      </c>
      <c r="AS480" s="20" t="e">
        <f>VLOOKUP($D480,'DATA PENGUKURAN GARDU'!$A:$BS,42,0)</f>
        <v>#N/A</v>
      </c>
      <c r="AT480" s="21" t="e">
        <f t="shared" si="263"/>
        <v>#N/A</v>
      </c>
      <c r="AU480" s="20" t="e">
        <f>VLOOKUP($D480,'DATA PENGUKURAN GARDU'!$A:$BS,44,0)</f>
        <v>#N/A</v>
      </c>
      <c r="AV480" s="21" t="e">
        <f t="shared" si="264"/>
        <v>#N/A</v>
      </c>
      <c r="AW480" s="20" t="e">
        <f>VLOOKUP($D480,'DATA PENGUKURAN GARDU'!$A:$BS,46,0)</f>
        <v>#N/A</v>
      </c>
      <c r="AX480" s="21" t="e">
        <f t="shared" si="265"/>
        <v>#N/A</v>
      </c>
      <c r="AY480" s="20" t="e">
        <f>VLOOKUP($D480,'DATA PENGUKURAN GARDU'!$A:$BS,46,0)</f>
        <v>#N/A</v>
      </c>
      <c r="AZ480" s="20" t="e">
        <f>VLOOKUP($D480,'DATA PENGUKURAN GARDU'!$A:$BS,53,0)</f>
        <v>#N/A</v>
      </c>
      <c r="BA480" s="20" t="e">
        <f>VLOOKUP($D480,'DATA PENGUKURAN GARDU'!$A:$BS,54,0)</f>
        <v>#N/A</v>
      </c>
      <c r="BB480" s="17" t="e">
        <f>VLOOKUP($E480,'DATA PENGUKURAN GARDU'!$A:$BS,42,0)</f>
        <v>#N/A</v>
      </c>
      <c r="BC480" s="23" t="e">
        <f t="shared" si="266"/>
        <v>#N/A</v>
      </c>
      <c r="BD480" s="17" t="e">
        <f>VLOOKUP($E480,'DATA PENGUKURAN GARDU'!$A:$BS,44,0)</f>
        <v>#N/A</v>
      </c>
      <c r="BE480" s="23" t="e">
        <f t="shared" si="267"/>
        <v>#N/A</v>
      </c>
      <c r="BF480" s="17" t="e">
        <f>VLOOKUP($E480,'DATA PENGUKURAN GARDU'!$A:$BS,46,0)</f>
        <v>#N/A</v>
      </c>
      <c r="BG480" s="23" t="e">
        <f t="shared" si="268"/>
        <v>#N/A</v>
      </c>
      <c r="BH480" s="17" t="e">
        <f>VLOOKUP($E480,'DATA PENGUKURAN GARDU'!$A:$BS,46,0)</f>
        <v>#N/A</v>
      </c>
      <c r="BI480" s="17" t="e">
        <f>VLOOKUP($E480,'DATA PENGUKURAN GARDU'!$A:$BS,53,0)</f>
        <v>#N/A</v>
      </c>
      <c r="BJ480" s="17" t="e">
        <f>VLOOKUP($E480,'DATA PENGUKURAN GARDU'!$A:$BS,54,0)</f>
        <v>#N/A</v>
      </c>
      <c r="BK480" s="20" t="e">
        <f t="shared" si="246"/>
        <v>#N/A</v>
      </c>
      <c r="BL480" s="20" t="e">
        <f t="shared" si="247"/>
        <v>#N/A</v>
      </c>
      <c r="BM480" s="20" t="e">
        <f t="shared" si="248"/>
        <v>#N/A</v>
      </c>
      <c r="BN480" s="25" t="e">
        <f t="shared" si="249"/>
        <v>#N/A</v>
      </c>
      <c r="BO480" s="26" t="str">
        <f t="shared" si="250"/>
        <v>0</v>
      </c>
      <c r="BP480" s="21" t="e">
        <f t="shared" si="251"/>
        <v>#VALUE!</v>
      </c>
      <c r="BQ480" s="20" t="e">
        <f t="shared" si="252"/>
        <v>#N/A</v>
      </c>
      <c r="BR480" s="20" t="e">
        <v>#N/A</v>
      </c>
      <c r="BS480" s="9" t="e">
        <v>#N/A</v>
      </c>
      <c r="BT480" s="2" t="e">
        <f t="shared" si="253"/>
        <v>#VALUE!</v>
      </c>
      <c r="BU480" s="2" t="e">
        <f t="shared" si="236"/>
        <v>#N/A</v>
      </c>
      <c r="BV480" s="2" t="e">
        <f t="shared" si="237"/>
        <v>#N/A</v>
      </c>
    </row>
    <row r="481" s="2" customFormat="1" ht="22.95" customHeight="1" spans="1:74">
      <c r="A481" s="9" t="str">
        <f t="shared" si="238"/>
        <v>K-073Induk</v>
      </c>
      <c r="B481" s="9" t="str">
        <f t="shared" si="239"/>
        <v>K-073jurusan 1</v>
      </c>
      <c r="C481" s="9" t="str">
        <f t="shared" si="240"/>
        <v>K-073jurusan 2</v>
      </c>
      <c r="D481" s="9" t="str">
        <f t="shared" si="241"/>
        <v>K-073jurusan 3</v>
      </c>
      <c r="E481" s="9" t="str">
        <f t="shared" si="242"/>
        <v>K-073jurusan 4</v>
      </c>
      <c r="F481" s="10" t="s">
        <v>410</v>
      </c>
      <c r="G481" s="10" t="s">
        <v>132</v>
      </c>
      <c r="H481" s="10" t="s">
        <v>618</v>
      </c>
      <c r="I481" s="10" t="s">
        <v>11005</v>
      </c>
      <c r="J481" s="10" t="s">
        <v>11006</v>
      </c>
      <c r="K481" s="10" t="s">
        <v>7465</v>
      </c>
      <c r="L481" s="10"/>
      <c r="M481" s="10"/>
      <c r="N481" s="14">
        <f t="shared" si="243"/>
        <v>0</v>
      </c>
      <c r="O481" s="15" t="e">
        <f t="shared" si="244"/>
        <v>#VALUE!</v>
      </c>
      <c r="P481" s="15" t="e">
        <f t="shared" si="245"/>
        <v>#VALUE!</v>
      </c>
      <c r="Q481" s="17" t="e">
        <f>VLOOKUP($A481,'DATA PENGUKURAN GARDU'!$A:$BS,42,0)</f>
        <v>#N/A</v>
      </c>
      <c r="R481" s="18" t="e">
        <f t="shared" si="254"/>
        <v>#N/A</v>
      </c>
      <c r="S481" s="17" t="e">
        <f>VLOOKUP($A481,'DATA PENGUKURAN GARDU'!$A:$BS,44,0)</f>
        <v>#N/A</v>
      </c>
      <c r="T481" s="18" t="e">
        <f t="shared" si="255"/>
        <v>#N/A</v>
      </c>
      <c r="U481" s="17" t="e">
        <f>VLOOKUP($A481,'DATA PENGUKURAN GARDU'!$A:$BS,46,0)</f>
        <v>#N/A</v>
      </c>
      <c r="V481" s="18" t="e">
        <f t="shared" si="256"/>
        <v>#N/A</v>
      </c>
      <c r="W481" s="17" t="e">
        <f>VLOOKUP($A481,'DATA PENGUKURAN GARDU'!$A:$BS,48,0)</f>
        <v>#N/A</v>
      </c>
      <c r="X481" s="17" t="e">
        <f>VLOOKUP($A481,'DATA PENGUKURAN GARDU'!$A:$BS,53,0)</f>
        <v>#N/A</v>
      </c>
      <c r="Y481" s="17" t="e">
        <f>VLOOKUP($A481,'DATA PENGUKURAN GARDU'!$A:$BS,54,0)</f>
        <v>#N/A</v>
      </c>
      <c r="Z481" s="17" t="e">
        <f>VLOOKUP($A481,'DATA PENGUKURAN GARDU'!$A:$BS,55,0)</f>
        <v>#N/A</v>
      </c>
      <c r="AA481" s="20" t="e">
        <f>VLOOKUP($B481,'DATA PENGUKURAN GARDU'!$A:$BS,42,0)</f>
        <v>#N/A</v>
      </c>
      <c r="AB481" s="21" t="e">
        <f t="shared" si="257"/>
        <v>#N/A</v>
      </c>
      <c r="AC481" s="20" t="e">
        <f>VLOOKUP($B481,'DATA PENGUKURAN GARDU'!$A:$BS,44,0)</f>
        <v>#N/A</v>
      </c>
      <c r="AD481" s="21" t="e">
        <f t="shared" si="258"/>
        <v>#N/A</v>
      </c>
      <c r="AE481" s="20" t="e">
        <f>VLOOKUP($B481,'DATA PENGUKURAN GARDU'!$A:$BS,46,0)</f>
        <v>#N/A</v>
      </c>
      <c r="AF481" s="21" t="e">
        <f t="shared" si="259"/>
        <v>#N/A</v>
      </c>
      <c r="AG481" s="20" t="e">
        <f>VLOOKUP($B481,'DATA PENGUKURAN GARDU'!$A:$BS,46,0)</f>
        <v>#N/A</v>
      </c>
      <c r="AH481" s="20" t="e">
        <f>VLOOKUP($B481,'DATA PENGUKURAN GARDU'!$A:$BS,53,0)</f>
        <v>#N/A</v>
      </c>
      <c r="AI481" s="20" t="e">
        <f>VLOOKUP($B481,'DATA PENGUKURAN GARDU'!$A:$BS,54,0)</f>
        <v>#N/A</v>
      </c>
      <c r="AJ481" s="17" t="e">
        <f>VLOOKUP($C481,'DATA PENGUKURAN GARDU'!$A:$BS,42,0)</f>
        <v>#N/A</v>
      </c>
      <c r="AK481" s="23" t="e">
        <f t="shared" si="260"/>
        <v>#N/A</v>
      </c>
      <c r="AL481" s="17" t="e">
        <f>VLOOKUP($C481,'DATA PENGUKURAN GARDU'!$A:$BS,44,0)</f>
        <v>#N/A</v>
      </c>
      <c r="AM481" s="23" t="e">
        <f t="shared" si="261"/>
        <v>#N/A</v>
      </c>
      <c r="AN481" s="17" t="e">
        <f>VLOOKUP($C481,'DATA PENGUKURAN GARDU'!$A:$BS,46,0)</f>
        <v>#N/A</v>
      </c>
      <c r="AO481" s="23" t="e">
        <f t="shared" si="262"/>
        <v>#N/A</v>
      </c>
      <c r="AP481" s="17" t="e">
        <f>VLOOKUP($C481,'DATA PENGUKURAN GARDU'!$A:$BS,46,0)</f>
        <v>#N/A</v>
      </c>
      <c r="AQ481" s="17" t="e">
        <f>VLOOKUP($C481,'DATA PENGUKURAN GARDU'!$A:$BS,53,0)</f>
        <v>#N/A</v>
      </c>
      <c r="AR481" s="17" t="e">
        <f>VLOOKUP($C481,'DATA PENGUKURAN GARDU'!$A:$BS,54,0)</f>
        <v>#N/A</v>
      </c>
      <c r="AS481" s="20" t="e">
        <f>VLOOKUP($D481,'DATA PENGUKURAN GARDU'!$A:$BS,42,0)</f>
        <v>#N/A</v>
      </c>
      <c r="AT481" s="21" t="e">
        <f t="shared" si="263"/>
        <v>#N/A</v>
      </c>
      <c r="AU481" s="20" t="e">
        <f>VLOOKUP($D481,'DATA PENGUKURAN GARDU'!$A:$BS,44,0)</f>
        <v>#N/A</v>
      </c>
      <c r="AV481" s="21" t="e">
        <f t="shared" si="264"/>
        <v>#N/A</v>
      </c>
      <c r="AW481" s="20" t="e">
        <f>VLOOKUP($D481,'DATA PENGUKURAN GARDU'!$A:$BS,46,0)</f>
        <v>#N/A</v>
      </c>
      <c r="AX481" s="21" t="e">
        <f t="shared" si="265"/>
        <v>#N/A</v>
      </c>
      <c r="AY481" s="20" t="e">
        <f>VLOOKUP($D481,'DATA PENGUKURAN GARDU'!$A:$BS,46,0)</f>
        <v>#N/A</v>
      </c>
      <c r="AZ481" s="20" t="e">
        <f>VLOOKUP($D481,'DATA PENGUKURAN GARDU'!$A:$BS,53,0)</f>
        <v>#N/A</v>
      </c>
      <c r="BA481" s="20" t="e">
        <f>VLOOKUP($D481,'DATA PENGUKURAN GARDU'!$A:$BS,54,0)</f>
        <v>#N/A</v>
      </c>
      <c r="BB481" s="17" t="e">
        <f>VLOOKUP($E481,'DATA PENGUKURAN GARDU'!$A:$BS,42,0)</f>
        <v>#N/A</v>
      </c>
      <c r="BC481" s="23" t="e">
        <f t="shared" si="266"/>
        <v>#N/A</v>
      </c>
      <c r="BD481" s="17" t="e">
        <f>VLOOKUP($E481,'DATA PENGUKURAN GARDU'!$A:$BS,44,0)</f>
        <v>#N/A</v>
      </c>
      <c r="BE481" s="23" t="e">
        <f t="shared" si="267"/>
        <v>#N/A</v>
      </c>
      <c r="BF481" s="17" t="e">
        <f>VLOOKUP($E481,'DATA PENGUKURAN GARDU'!$A:$BS,46,0)</f>
        <v>#N/A</v>
      </c>
      <c r="BG481" s="23" t="e">
        <f t="shared" si="268"/>
        <v>#N/A</v>
      </c>
      <c r="BH481" s="17" t="e">
        <f>VLOOKUP($E481,'DATA PENGUKURAN GARDU'!$A:$BS,46,0)</f>
        <v>#N/A</v>
      </c>
      <c r="BI481" s="17" t="e">
        <f>VLOOKUP($E481,'DATA PENGUKURAN GARDU'!$A:$BS,53,0)</f>
        <v>#N/A</v>
      </c>
      <c r="BJ481" s="17" t="e">
        <f>VLOOKUP($E481,'DATA PENGUKURAN GARDU'!$A:$BS,54,0)</f>
        <v>#N/A</v>
      </c>
      <c r="BK481" s="20" t="e">
        <f t="shared" si="246"/>
        <v>#N/A</v>
      </c>
      <c r="BL481" s="20" t="e">
        <f t="shared" si="247"/>
        <v>#N/A</v>
      </c>
      <c r="BM481" s="20" t="e">
        <f t="shared" si="248"/>
        <v>#N/A</v>
      </c>
      <c r="BN481" s="25" t="e">
        <f t="shared" si="249"/>
        <v>#N/A</v>
      </c>
      <c r="BO481" s="26" t="str">
        <f t="shared" si="250"/>
        <v>0</v>
      </c>
      <c r="BP481" s="21" t="e">
        <f t="shared" si="251"/>
        <v>#VALUE!</v>
      </c>
      <c r="BQ481" s="20" t="e">
        <f t="shared" si="252"/>
        <v>#N/A</v>
      </c>
      <c r="BR481" s="20" t="e">
        <v>#N/A</v>
      </c>
      <c r="BS481" s="9" t="e">
        <v>#N/A</v>
      </c>
      <c r="BT481" s="2" t="e">
        <f t="shared" si="253"/>
        <v>#VALUE!</v>
      </c>
      <c r="BU481" s="2" t="e">
        <f t="shared" si="236"/>
        <v>#N/A</v>
      </c>
      <c r="BV481" s="2" t="e">
        <f t="shared" si="237"/>
        <v>#N/A</v>
      </c>
    </row>
    <row r="482" s="2" customFormat="1" ht="22.95" customHeight="1" spans="1:74">
      <c r="A482" s="9" t="str">
        <f t="shared" si="238"/>
        <v>M 87Induk</v>
      </c>
      <c r="B482" s="9" t="str">
        <f t="shared" si="239"/>
        <v>M 87jurusan 1</v>
      </c>
      <c r="C482" s="9" t="str">
        <f t="shared" si="240"/>
        <v>M 87jurusan 2</v>
      </c>
      <c r="D482" s="9" t="str">
        <f t="shared" si="241"/>
        <v>M 87jurusan 3</v>
      </c>
      <c r="E482" s="9" t="str">
        <f t="shared" si="242"/>
        <v>M 87jurusan 4</v>
      </c>
      <c r="F482" s="10" t="s">
        <v>131</v>
      </c>
      <c r="G482" s="10" t="s">
        <v>131</v>
      </c>
      <c r="H482" s="10" t="s">
        <v>619</v>
      </c>
      <c r="I482" s="10" t="s">
        <v>11007</v>
      </c>
      <c r="J482" s="10" t="s">
        <v>11008</v>
      </c>
      <c r="K482" s="10" t="s">
        <v>7465</v>
      </c>
      <c r="L482" s="10"/>
      <c r="M482" s="10"/>
      <c r="N482" s="14">
        <f t="shared" si="243"/>
        <v>0</v>
      </c>
      <c r="O482" s="15" t="e">
        <f t="shared" si="244"/>
        <v>#VALUE!</v>
      </c>
      <c r="P482" s="15" t="e">
        <f t="shared" si="245"/>
        <v>#VALUE!</v>
      </c>
      <c r="Q482" s="17" t="e">
        <f>VLOOKUP($A482,'DATA PENGUKURAN GARDU'!$A:$BS,42,0)</f>
        <v>#N/A</v>
      </c>
      <c r="R482" s="18" t="e">
        <f t="shared" si="254"/>
        <v>#N/A</v>
      </c>
      <c r="S482" s="17" t="e">
        <f>VLOOKUP($A482,'DATA PENGUKURAN GARDU'!$A:$BS,44,0)</f>
        <v>#N/A</v>
      </c>
      <c r="T482" s="18" t="e">
        <f t="shared" si="255"/>
        <v>#N/A</v>
      </c>
      <c r="U482" s="17" t="e">
        <f>VLOOKUP($A482,'DATA PENGUKURAN GARDU'!$A:$BS,46,0)</f>
        <v>#N/A</v>
      </c>
      <c r="V482" s="18" t="e">
        <f t="shared" si="256"/>
        <v>#N/A</v>
      </c>
      <c r="W482" s="17" t="e">
        <f>VLOOKUP($A482,'DATA PENGUKURAN GARDU'!$A:$BS,48,0)</f>
        <v>#N/A</v>
      </c>
      <c r="X482" s="17" t="e">
        <f>VLOOKUP($A482,'DATA PENGUKURAN GARDU'!$A:$BS,53,0)</f>
        <v>#N/A</v>
      </c>
      <c r="Y482" s="17" t="e">
        <f>VLOOKUP($A482,'DATA PENGUKURAN GARDU'!$A:$BS,54,0)</f>
        <v>#N/A</v>
      </c>
      <c r="Z482" s="17" t="e">
        <f>VLOOKUP($A482,'DATA PENGUKURAN GARDU'!$A:$BS,55,0)</f>
        <v>#N/A</v>
      </c>
      <c r="AA482" s="20" t="e">
        <f>VLOOKUP($B482,'DATA PENGUKURAN GARDU'!$A:$BS,42,0)</f>
        <v>#N/A</v>
      </c>
      <c r="AB482" s="21" t="e">
        <f t="shared" si="257"/>
        <v>#N/A</v>
      </c>
      <c r="AC482" s="20" t="e">
        <f>VLOOKUP($B482,'DATA PENGUKURAN GARDU'!$A:$BS,44,0)</f>
        <v>#N/A</v>
      </c>
      <c r="AD482" s="21" t="e">
        <f t="shared" si="258"/>
        <v>#N/A</v>
      </c>
      <c r="AE482" s="20" t="e">
        <f>VLOOKUP($B482,'DATA PENGUKURAN GARDU'!$A:$BS,46,0)</f>
        <v>#N/A</v>
      </c>
      <c r="AF482" s="21" t="e">
        <f t="shared" si="259"/>
        <v>#N/A</v>
      </c>
      <c r="AG482" s="20" t="e">
        <f>VLOOKUP($B482,'DATA PENGUKURAN GARDU'!$A:$BS,46,0)</f>
        <v>#N/A</v>
      </c>
      <c r="AH482" s="20" t="e">
        <f>VLOOKUP($B482,'DATA PENGUKURAN GARDU'!$A:$BS,53,0)</f>
        <v>#N/A</v>
      </c>
      <c r="AI482" s="20" t="e">
        <f>VLOOKUP($B482,'DATA PENGUKURAN GARDU'!$A:$BS,54,0)</f>
        <v>#N/A</v>
      </c>
      <c r="AJ482" s="17" t="e">
        <f>VLOOKUP($C482,'DATA PENGUKURAN GARDU'!$A:$BS,42,0)</f>
        <v>#N/A</v>
      </c>
      <c r="AK482" s="23" t="e">
        <f t="shared" si="260"/>
        <v>#N/A</v>
      </c>
      <c r="AL482" s="17" t="e">
        <f>VLOOKUP($C482,'DATA PENGUKURAN GARDU'!$A:$BS,44,0)</f>
        <v>#N/A</v>
      </c>
      <c r="AM482" s="23" t="e">
        <f t="shared" si="261"/>
        <v>#N/A</v>
      </c>
      <c r="AN482" s="17" t="e">
        <f>VLOOKUP($C482,'DATA PENGUKURAN GARDU'!$A:$BS,46,0)</f>
        <v>#N/A</v>
      </c>
      <c r="AO482" s="23" t="e">
        <f t="shared" si="262"/>
        <v>#N/A</v>
      </c>
      <c r="AP482" s="17" t="e">
        <f>VLOOKUP($C482,'DATA PENGUKURAN GARDU'!$A:$BS,46,0)</f>
        <v>#N/A</v>
      </c>
      <c r="AQ482" s="17" t="e">
        <f>VLOOKUP($C482,'DATA PENGUKURAN GARDU'!$A:$BS,53,0)</f>
        <v>#N/A</v>
      </c>
      <c r="AR482" s="17" t="e">
        <f>VLOOKUP($C482,'DATA PENGUKURAN GARDU'!$A:$BS,54,0)</f>
        <v>#N/A</v>
      </c>
      <c r="AS482" s="20" t="e">
        <f>VLOOKUP($D482,'DATA PENGUKURAN GARDU'!$A:$BS,42,0)</f>
        <v>#N/A</v>
      </c>
      <c r="AT482" s="21" t="e">
        <f t="shared" si="263"/>
        <v>#N/A</v>
      </c>
      <c r="AU482" s="20" t="e">
        <f>VLOOKUP($D482,'DATA PENGUKURAN GARDU'!$A:$BS,44,0)</f>
        <v>#N/A</v>
      </c>
      <c r="AV482" s="21" t="e">
        <f t="shared" si="264"/>
        <v>#N/A</v>
      </c>
      <c r="AW482" s="20" t="e">
        <f>VLOOKUP($D482,'DATA PENGUKURAN GARDU'!$A:$BS,46,0)</f>
        <v>#N/A</v>
      </c>
      <c r="AX482" s="21" t="e">
        <f t="shared" si="265"/>
        <v>#N/A</v>
      </c>
      <c r="AY482" s="20" t="e">
        <f>VLOOKUP($D482,'DATA PENGUKURAN GARDU'!$A:$BS,46,0)</f>
        <v>#N/A</v>
      </c>
      <c r="AZ482" s="20" t="e">
        <f>VLOOKUP($D482,'DATA PENGUKURAN GARDU'!$A:$BS,53,0)</f>
        <v>#N/A</v>
      </c>
      <c r="BA482" s="20" t="e">
        <f>VLOOKUP($D482,'DATA PENGUKURAN GARDU'!$A:$BS,54,0)</f>
        <v>#N/A</v>
      </c>
      <c r="BB482" s="17" t="e">
        <f>VLOOKUP($E482,'DATA PENGUKURAN GARDU'!$A:$BS,42,0)</f>
        <v>#N/A</v>
      </c>
      <c r="BC482" s="23" t="e">
        <f t="shared" si="266"/>
        <v>#N/A</v>
      </c>
      <c r="BD482" s="17" t="e">
        <f>VLOOKUP($E482,'DATA PENGUKURAN GARDU'!$A:$BS,44,0)</f>
        <v>#N/A</v>
      </c>
      <c r="BE482" s="23" t="e">
        <f t="shared" si="267"/>
        <v>#N/A</v>
      </c>
      <c r="BF482" s="17" t="e">
        <f>VLOOKUP($E482,'DATA PENGUKURAN GARDU'!$A:$BS,46,0)</f>
        <v>#N/A</v>
      </c>
      <c r="BG482" s="23" t="e">
        <f t="shared" si="268"/>
        <v>#N/A</v>
      </c>
      <c r="BH482" s="17" t="e">
        <f>VLOOKUP($E482,'DATA PENGUKURAN GARDU'!$A:$BS,46,0)</f>
        <v>#N/A</v>
      </c>
      <c r="BI482" s="17" t="e">
        <f>VLOOKUP($E482,'DATA PENGUKURAN GARDU'!$A:$BS,53,0)</f>
        <v>#N/A</v>
      </c>
      <c r="BJ482" s="17" t="e">
        <f>VLOOKUP($E482,'DATA PENGUKURAN GARDU'!$A:$BS,54,0)</f>
        <v>#N/A</v>
      </c>
      <c r="BK482" s="20" t="e">
        <f t="shared" si="246"/>
        <v>#N/A</v>
      </c>
      <c r="BL482" s="20" t="e">
        <f t="shared" si="247"/>
        <v>#N/A</v>
      </c>
      <c r="BM482" s="20" t="e">
        <f t="shared" si="248"/>
        <v>#N/A</v>
      </c>
      <c r="BN482" s="25" t="e">
        <f t="shared" si="249"/>
        <v>#N/A</v>
      </c>
      <c r="BO482" s="26" t="str">
        <f t="shared" si="250"/>
        <v>0</v>
      </c>
      <c r="BP482" s="21" t="e">
        <f t="shared" si="251"/>
        <v>#VALUE!</v>
      </c>
      <c r="BQ482" s="20" t="e">
        <f t="shared" si="252"/>
        <v>#N/A</v>
      </c>
      <c r="BR482" s="20" t="e">
        <v>#N/A</v>
      </c>
      <c r="BS482" s="9" t="e">
        <v>#N/A</v>
      </c>
      <c r="BT482" s="2" t="e">
        <f t="shared" si="253"/>
        <v>#VALUE!</v>
      </c>
      <c r="BU482" s="2" t="e">
        <f t="shared" si="236"/>
        <v>#N/A</v>
      </c>
      <c r="BV482" s="2" t="e">
        <f t="shared" si="237"/>
        <v>#N/A</v>
      </c>
    </row>
    <row r="483" s="2" customFormat="1" ht="22.95" customHeight="1" spans="1:74">
      <c r="A483" s="9" t="str">
        <f t="shared" si="238"/>
        <v>M 88Induk</v>
      </c>
      <c r="B483" s="9" t="str">
        <f t="shared" si="239"/>
        <v>M 88jurusan 1</v>
      </c>
      <c r="C483" s="9" t="str">
        <f t="shared" si="240"/>
        <v>M 88jurusan 2</v>
      </c>
      <c r="D483" s="9" t="str">
        <f t="shared" si="241"/>
        <v>M 88jurusan 3</v>
      </c>
      <c r="E483" s="9" t="str">
        <f t="shared" si="242"/>
        <v>M 88jurusan 4</v>
      </c>
      <c r="F483" s="10" t="s">
        <v>131</v>
      </c>
      <c r="G483" s="10" t="s">
        <v>131</v>
      </c>
      <c r="H483" s="10" t="s">
        <v>620</v>
      </c>
      <c r="I483" s="10" t="s">
        <v>11009</v>
      </c>
      <c r="J483" s="10" t="s">
        <v>11010</v>
      </c>
      <c r="K483" s="10" t="s">
        <v>7465</v>
      </c>
      <c r="L483" s="10"/>
      <c r="M483" s="10"/>
      <c r="N483" s="14">
        <f t="shared" si="243"/>
        <v>0</v>
      </c>
      <c r="O483" s="15" t="e">
        <f t="shared" si="244"/>
        <v>#VALUE!</v>
      </c>
      <c r="P483" s="15" t="e">
        <f t="shared" si="245"/>
        <v>#VALUE!</v>
      </c>
      <c r="Q483" s="17" t="e">
        <f>VLOOKUP($A483,'DATA PENGUKURAN GARDU'!$A:$BS,42,0)</f>
        <v>#N/A</v>
      </c>
      <c r="R483" s="18" t="e">
        <f t="shared" si="254"/>
        <v>#N/A</v>
      </c>
      <c r="S483" s="17" t="e">
        <f>VLOOKUP($A483,'DATA PENGUKURAN GARDU'!$A:$BS,44,0)</f>
        <v>#N/A</v>
      </c>
      <c r="T483" s="18" t="e">
        <f t="shared" si="255"/>
        <v>#N/A</v>
      </c>
      <c r="U483" s="17" t="e">
        <f>VLOOKUP($A483,'DATA PENGUKURAN GARDU'!$A:$BS,46,0)</f>
        <v>#N/A</v>
      </c>
      <c r="V483" s="18" t="e">
        <f t="shared" si="256"/>
        <v>#N/A</v>
      </c>
      <c r="W483" s="17" t="e">
        <f>VLOOKUP($A483,'DATA PENGUKURAN GARDU'!$A:$BS,48,0)</f>
        <v>#N/A</v>
      </c>
      <c r="X483" s="17" t="e">
        <f>VLOOKUP($A483,'DATA PENGUKURAN GARDU'!$A:$BS,53,0)</f>
        <v>#N/A</v>
      </c>
      <c r="Y483" s="17" t="e">
        <f>VLOOKUP($A483,'DATA PENGUKURAN GARDU'!$A:$BS,54,0)</f>
        <v>#N/A</v>
      </c>
      <c r="Z483" s="17" t="e">
        <f>VLOOKUP($A483,'DATA PENGUKURAN GARDU'!$A:$BS,55,0)</f>
        <v>#N/A</v>
      </c>
      <c r="AA483" s="20" t="e">
        <f>VLOOKUP($B483,'DATA PENGUKURAN GARDU'!$A:$BS,42,0)</f>
        <v>#N/A</v>
      </c>
      <c r="AB483" s="21" t="e">
        <f t="shared" si="257"/>
        <v>#N/A</v>
      </c>
      <c r="AC483" s="20" t="e">
        <f>VLOOKUP($B483,'DATA PENGUKURAN GARDU'!$A:$BS,44,0)</f>
        <v>#N/A</v>
      </c>
      <c r="AD483" s="21" t="e">
        <f t="shared" si="258"/>
        <v>#N/A</v>
      </c>
      <c r="AE483" s="20" t="e">
        <f>VLOOKUP($B483,'DATA PENGUKURAN GARDU'!$A:$BS,46,0)</f>
        <v>#N/A</v>
      </c>
      <c r="AF483" s="21" t="e">
        <f t="shared" si="259"/>
        <v>#N/A</v>
      </c>
      <c r="AG483" s="20" t="e">
        <f>VLOOKUP($B483,'DATA PENGUKURAN GARDU'!$A:$BS,46,0)</f>
        <v>#N/A</v>
      </c>
      <c r="AH483" s="20" t="e">
        <f>VLOOKUP($B483,'DATA PENGUKURAN GARDU'!$A:$BS,53,0)</f>
        <v>#N/A</v>
      </c>
      <c r="AI483" s="20" t="e">
        <f>VLOOKUP($B483,'DATA PENGUKURAN GARDU'!$A:$BS,54,0)</f>
        <v>#N/A</v>
      </c>
      <c r="AJ483" s="17" t="e">
        <f>VLOOKUP($C483,'DATA PENGUKURAN GARDU'!$A:$BS,42,0)</f>
        <v>#N/A</v>
      </c>
      <c r="AK483" s="23" t="e">
        <f t="shared" si="260"/>
        <v>#N/A</v>
      </c>
      <c r="AL483" s="17" t="e">
        <f>VLOOKUP($C483,'DATA PENGUKURAN GARDU'!$A:$BS,44,0)</f>
        <v>#N/A</v>
      </c>
      <c r="AM483" s="23" t="e">
        <f t="shared" si="261"/>
        <v>#N/A</v>
      </c>
      <c r="AN483" s="17" t="e">
        <f>VLOOKUP($C483,'DATA PENGUKURAN GARDU'!$A:$BS,46,0)</f>
        <v>#N/A</v>
      </c>
      <c r="AO483" s="23" t="e">
        <f t="shared" si="262"/>
        <v>#N/A</v>
      </c>
      <c r="AP483" s="17" t="e">
        <f>VLOOKUP($C483,'DATA PENGUKURAN GARDU'!$A:$BS,46,0)</f>
        <v>#N/A</v>
      </c>
      <c r="AQ483" s="17" t="e">
        <f>VLOOKUP($C483,'DATA PENGUKURAN GARDU'!$A:$BS,53,0)</f>
        <v>#N/A</v>
      </c>
      <c r="AR483" s="17" t="e">
        <f>VLOOKUP($C483,'DATA PENGUKURAN GARDU'!$A:$BS,54,0)</f>
        <v>#N/A</v>
      </c>
      <c r="AS483" s="20" t="e">
        <f>VLOOKUP($D483,'DATA PENGUKURAN GARDU'!$A:$BS,42,0)</f>
        <v>#N/A</v>
      </c>
      <c r="AT483" s="21" t="e">
        <f t="shared" si="263"/>
        <v>#N/A</v>
      </c>
      <c r="AU483" s="20" t="e">
        <f>VLOOKUP($D483,'DATA PENGUKURAN GARDU'!$A:$BS,44,0)</f>
        <v>#N/A</v>
      </c>
      <c r="AV483" s="21" t="e">
        <f t="shared" si="264"/>
        <v>#N/A</v>
      </c>
      <c r="AW483" s="20" t="e">
        <f>VLOOKUP($D483,'DATA PENGUKURAN GARDU'!$A:$BS,46,0)</f>
        <v>#N/A</v>
      </c>
      <c r="AX483" s="21" t="e">
        <f t="shared" si="265"/>
        <v>#N/A</v>
      </c>
      <c r="AY483" s="20" t="e">
        <f>VLOOKUP($D483,'DATA PENGUKURAN GARDU'!$A:$BS,46,0)</f>
        <v>#N/A</v>
      </c>
      <c r="AZ483" s="20" t="e">
        <f>VLOOKUP($D483,'DATA PENGUKURAN GARDU'!$A:$BS,53,0)</f>
        <v>#N/A</v>
      </c>
      <c r="BA483" s="20" t="e">
        <f>VLOOKUP($D483,'DATA PENGUKURAN GARDU'!$A:$BS,54,0)</f>
        <v>#N/A</v>
      </c>
      <c r="BB483" s="17" t="e">
        <f>VLOOKUP($E483,'DATA PENGUKURAN GARDU'!$A:$BS,42,0)</f>
        <v>#N/A</v>
      </c>
      <c r="BC483" s="23" t="e">
        <f t="shared" si="266"/>
        <v>#N/A</v>
      </c>
      <c r="BD483" s="17" t="e">
        <f>VLOOKUP($E483,'DATA PENGUKURAN GARDU'!$A:$BS,44,0)</f>
        <v>#N/A</v>
      </c>
      <c r="BE483" s="23" t="e">
        <f t="shared" si="267"/>
        <v>#N/A</v>
      </c>
      <c r="BF483" s="17" t="e">
        <f>VLOOKUP($E483,'DATA PENGUKURAN GARDU'!$A:$BS,46,0)</f>
        <v>#N/A</v>
      </c>
      <c r="BG483" s="23" t="e">
        <f t="shared" si="268"/>
        <v>#N/A</v>
      </c>
      <c r="BH483" s="17" t="e">
        <f>VLOOKUP($E483,'DATA PENGUKURAN GARDU'!$A:$BS,46,0)</f>
        <v>#N/A</v>
      </c>
      <c r="BI483" s="17" t="e">
        <f>VLOOKUP($E483,'DATA PENGUKURAN GARDU'!$A:$BS,53,0)</f>
        <v>#N/A</v>
      </c>
      <c r="BJ483" s="17" t="e">
        <f>VLOOKUP($E483,'DATA PENGUKURAN GARDU'!$A:$BS,54,0)</f>
        <v>#N/A</v>
      </c>
      <c r="BK483" s="20" t="e">
        <f t="shared" si="246"/>
        <v>#N/A</v>
      </c>
      <c r="BL483" s="20" t="e">
        <f t="shared" si="247"/>
        <v>#N/A</v>
      </c>
      <c r="BM483" s="20" t="e">
        <f t="shared" si="248"/>
        <v>#N/A</v>
      </c>
      <c r="BN483" s="25" t="e">
        <f t="shared" si="249"/>
        <v>#N/A</v>
      </c>
      <c r="BO483" s="26" t="str">
        <f t="shared" si="250"/>
        <v>0</v>
      </c>
      <c r="BP483" s="21" t="e">
        <f t="shared" si="251"/>
        <v>#VALUE!</v>
      </c>
      <c r="BQ483" s="20" t="e">
        <f t="shared" si="252"/>
        <v>#N/A</v>
      </c>
      <c r="BR483" s="20" t="e">
        <v>#N/A</v>
      </c>
      <c r="BS483" s="9" t="e">
        <v>#N/A</v>
      </c>
      <c r="BT483" s="2" t="e">
        <f t="shared" si="253"/>
        <v>#VALUE!</v>
      </c>
      <c r="BU483" s="2" t="e">
        <f t="shared" si="236"/>
        <v>#N/A</v>
      </c>
      <c r="BV483" s="2" t="e">
        <f t="shared" si="237"/>
        <v>#N/A</v>
      </c>
    </row>
    <row r="484" s="2" customFormat="1" ht="22.95" customHeight="1" spans="1:74">
      <c r="A484" s="9" t="str">
        <f t="shared" si="238"/>
        <v>M 09Induk</v>
      </c>
      <c r="B484" s="9" t="str">
        <f t="shared" si="239"/>
        <v>M 09jurusan 1</v>
      </c>
      <c r="C484" s="9" t="str">
        <f t="shared" si="240"/>
        <v>M 09jurusan 2</v>
      </c>
      <c r="D484" s="9" t="str">
        <f t="shared" si="241"/>
        <v>M 09jurusan 3</v>
      </c>
      <c r="E484" s="9" t="str">
        <f t="shared" si="242"/>
        <v>M 09jurusan 4</v>
      </c>
      <c r="F484" s="10" t="s">
        <v>131</v>
      </c>
      <c r="G484" s="10" t="s">
        <v>131</v>
      </c>
      <c r="H484" s="10" t="s">
        <v>621</v>
      </c>
      <c r="I484" s="10" t="s">
        <v>11011</v>
      </c>
      <c r="J484" s="10" t="s">
        <v>11012</v>
      </c>
      <c r="K484" s="10" t="s">
        <v>7465</v>
      </c>
      <c r="L484" s="10"/>
      <c r="M484" s="10"/>
      <c r="N484" s="14">
        <f t="shared" si="243"/>
        <v>0</v>
      </c>
      <c r="O484" s="15" t="e">
        <f t="shared" si="244"/>
        <v>#VALUE!</v>
      </c>
      <c r="P484" s="15" t="e">
        <f t="shared" si="245"/>
        <v>#VALUE!</v>
      </c>
      <c r="Q484" s="17" t="e">
        <f>VLOOKUP($A484,'DATA PENGUKURAN GARDU'!$A:$BS,42,0)</f>
        <v>#N/A</v>
      </c>
      <c r="R484" s="18" t="e">
        <f t="shared" si="254"/>
        <v>#N/A</v>
      </c>
      <c r="S484" s="17" t="e">
        <f>VLOOKUP($A484,'DATA PENGUKURAN GARDU'!$A:$BS,44,0)</f>
        <v>#N/A</v>
      </c>
      <c r="T484" s="18" t="e">
        <f t="shared" si="255"/>
        <v>#N/A</v>
      </c>
      <c r="U484" s="17" t="e">
        <f>VLOOKUP($A484,'DATA PENGUKURAN GARDU'!$A:$BS,46,0)</f>
        <v>#N/A</v>
      </c>
      <c r="V484" s="18" t="e">
        <f t="shared" si="256"/>
        <v>#N/A</v>
      </c>
      <c r="W484" s="17" t="e">
        <f>VLOOKUP($A484,'DATA PENGUKURAN GARDU'!$A:$BS,48,0)</f>
        <v>#N/A</v>
      </c>
      <c r="X484" s="17" t="e">
        <f>VLOOKUP($A484,'DATA PENGUKURAN GARDU'!$A:$BS,53,0)</f>
        <v>#N/A</v>
      </c>
      <c r="Y484" s="17" t="e">
        <f>VLOOKUP($A484,'DATA PENGUKURAN GARDU'!$A:$BS,54,0)</f>
        <v>#N/A</v>
      </c>
      <c r="Z484" s="17" t="e">
        <f>VLOOKUP($A484,'DATA PENGUKURAN GARDU'!$A:$BS,55,0)</f>
        <v>#N/A</v>
      </c>
      <c r="AA484" s="20" t="e">
        <f>VLOOKUP($B484,'DATA PENGUKURAN GARDU'!$A:$BS,42,0)</f>
        <v>#N/A</v>
      </c>
      <c r="AB484" s="21" t="e">
        <f t="shared" si="257"/>
        <v>#N/A</v>
      </c>
      <c r="AC484" s="20" t="e">
        <f>VLOOKUP($B484,'DATA PENGUKURAN GARDU'!$A:$BS,44,0)</f>
        <v>#N/A</v>
      </c>
      <c r="AD484" s="21" t="e">
        <f t="shared" si="258"/>
        <v>#N/A</v>
      </c>
      <c r="AE484" s="20" t="e">
        <f>VLOOKUP($B484,'DATA PENGUKURAN GARDU'!$A:$BS,46,0)</f>
        <v>#N/A</v>
      </c>
      <c r="AF484" s="21" t="e">
        <f t="shared" si="259"/>
        <v>#N/A</v>
      </c>
      <c r="AG484" s="20" t="e">
        <f>VLOOKUP($B484,'DATA PENGUKURAN GARDU'!$A:$BS,46,0)</f>
        <v>#N/A</v>
      </c>
      <c r="AH484" s="20" t="e">
        <f>VLOOKUP($B484,'DATA PENGUKURAN GARDU'!$A:$BS,53,0)</f>
        <v>#N/A</v>
      </c>
      <c r="AI484" s="20" t="e">
        <f>VLOOKUP($B484,'DATA PENGUKURAN GARDU'!$A:$BS,54,0)</f>
        <v>#N/A</v>
      </c>
      <c r="AJ484" s="17" t="e">
        <f>VLOOKUP($C484,'DATA PENGUKURAN GARDU'!$A:$BS,42,0)</f>
        <v>#N/A</v>
      </c>
      <c r="AK484" s="23" t="e">
        <f t="shared" si="260"/>
        <v>#N/A</v>
      </c>
      <c r="AL484" s="17" t="e">
        <f>VLOOKUP($C484,'DATA PENGUKURAN GARDU'!$A:$BS,44,0)</f>
        <v>#N/A</v>
      </c>
      <c r="AM484" s="23" t="e">
        <f t="shared" si="261"/>
        <v>#N/A</v>
      </c>
      <c r="AN484" s="17" t="e">
        <f>VLOOKUP($C484,'DATA PENGUKURAN GARDU'!$A:$BS,46,0)</f>
        <v>#N/A</v>
      </c>
      <c r="AO484" s="23" t="e">
        <f t="shared" si="262"/>
        <v>#N/A</v>
      </c>
      <c r="AP484" s="17" t="e">
        <f>VLOOKUP($C484,'DATA PENGUKURAN GARDU'!$A:$BS,46,0)</f>
        <v>#N/A</v>
      </c>
      <c r="AQ484" s="17" t="e">
        <f>VLOOKUP($C484,'DATA PENGUKURAN GARDU'!$A:$BS,53,0)</f>
        <v>#N/A</v>
      </c>
      <c r="AR484" s="17" t="e">
        <f>VLOOKUP($C484,'DATA PENGUKURAN GARDU'!$A:$BS,54,0)</f>
        <v>#N/A</v>
      </c>
      <c r="AS484" s="20" t="e">
        <f>VLOOKUP($D484,'DATA PENGUKURAN GARDU'!$A:$BS,42,0)</f>
        <v>#N/A</v>
      </c>
      <c r="AT484" s="21" t="e">
        <f t="shared" si="263"/>
        <v>#N/A</v>
      </c>
      <c r="AU484" s="20" t="e">
        <f>VLOOKUP($D484,'DATA PENGUKURAN GARDU'!$A:$BS,44,0)</f>
        <v>#N/A</v>
      </c>
      <c r="AV484" s="21" t="e">
        <f t="shared" si="264"/>
        <v>#N/A</v>
      </c>
      <c r="AW484" s="20" t="e">
        <f>VLOOKUP($D484,'DATA PENGUKURAN GARDU'!$A:$BS,46,0)</f>
        <v>#N/A</v>
      </c>
      <c r="AX484" s="21" t="e">
        <f t="shared" si="265"/>
        <v>#N/A</v>
      </c>
      <c r="AY484" s="20" t="e">
        <f>VLOOKUP($D484,'DATA PENGUKURAN GARDU'!$A:$BS,46,0)</f>
        <v>#N/A</v>
      </c>
      <c r="AZ484" s="20" t="e">
        <f>VLOOKUP($D484,'DATA PENGUKURAN GARDU'!$A:$BS,53,0)</f>
        <v>#N/A</v>
      </c>
      <c r="BA484" s="20" t="e">
        <f>VLOOKUP($D484,'DATA PENGUKURAN GARDU'!$A:$BS,54,0)</f>
        <v>#N/A</v>
      </c>
      <c r="BB484" s="17" t="e">
        <f>VLOOKUP($E484,'DATA PENGUKURAN GARDU'!$A:$BS,42,0)</f>
        <v>#N/A</v>
      </c>
      <c r="BC484" s="23" t="e">
        <f t="shared" si="266"/>
        <v>#N/A</v>
      </c>
      <c r="BD484" s="17" t="e">
        <f>VLOOKUP($E484,'DATA PENGUKURAN GARDU'!$A:$BS,44,0)</f>
        <v>#N/A</v>
      </c>
      <c r="BE484" s="23" t="e">
        <f t="shared" si="267"/>
        <v>#N/A</v>
      </c>
      <c r="BF484" s="17" t="e">
        <f>VLOOKUP($E484,'DATA PENGUKURAN GARDU'!$A:$BS,46,0)</f>
        <v>#N/A</v>
      </c>
      <c r="BG484" s="23" t="e">
        <f t="shared" si="268"/>
        <v>#N/A</v>
      </c>
      <c r="BH484" s="17" t="e">
        <f>VLOOKUP($E484,'DATA PENGUKURAN GARDU'!$A:$BS,46,0)</f>
        <v>#N/A</v>
      </c>
      <c r="BI484" s="17" t="e">
        <f>VLOOKUP($E484,'DATA PENGUKURAN GARDU'!$A:$BS,53,0)</f>
        <v>#N/A</v>
      </c>
      <c r="BJ484" s="17" t="e">
        <f>VLOOKUP($E484,'DATA PENGUKURAN GARDU'!$A:$BS,54,0)</f>
        <v>#N/A</v>
      </c>
      <c r="BK484" s="20" t="e">
        <f t="shared" si="246"/>
        <v>#N/A</v>
      </c>
      <c r="BL484" s="20" t="e">
        <f t="shared" si="247"/>
        <v>#N/A</v>
      </c>
      <c r="BM484" s="20" t="e">
        <f t="shared" si="248"/>
        <v>#N/A</v>
      </c>
      <c r="BN484" s="25" t="e">
        <f t="shared" si="249"/>
        <v>#N/A</v>
      </c>
      <c r="BO484" s="26" t="str">
        <f t="shared" si="250"/>
        <v>0</v>
      </c>
      <c r="BP484" s="21" t="e">
        <f t="shared" si="251"/>
        <v>#VALUE!</v>
      </c>
      <c r="BQ484" s="20" t="e">
        <f t="shared" si="252"/>
        <v>#N/A</v>
      </c>
      <c r="BR484" s="20" t="e">
        <v>#N/A</v>
      </c>
      <c r="BS484" s="9" t="e">
        <v>#N/A</v>
      </c>
      <c r="BT484" s="2" t="e">
        <f t="shared" si="253"/>
        <v>#VALUE!</v>
      </c>
      <c r="BU484" s="2" t="e">
        <f t="shared" si="236"/>
        <v>#N/A</v>
      </c>
      <c r="BV484" s="2" t="e">
        <f t="shared" si="237"/>
        <v>#N/A</v>
      </c>
    </row>
    <row r="485" s="2" customFormat="1" ht="22.95" customHeight="1" spans="1:74">
      <c r="A485" s="9" t="str">
        <f t="shared" si="238"/>
        <v>M 16Induk</v>
      </c>
      <c r="B485" s="9" t="str">
        <f t="shared" si="239"/>
        <v>M 16jurusan 1</v>
      </c>
      <c r="C485" s="9" t="str">
        <f t="shared" si="240"/>
        <v>M 16jurusan 2</v>
      </c>
      <c r="D485" s="9" t="str">
        <f t="shared" si="241"/>
        <v>M 16jurusan 3</v>
      </c>
      <c r="E485" s="9" t="str">
        <f t="shared" si="242"/>
        <v>M 16jurusan 4</v>
      </c>
      <c r="F485" s="10" t="s">
        <v>131</v>
      </c>
      <c r="G485" s="10" t="s">
        <v>131</v>
      </c>
      <c r="H485" s="10" t="s">
        <v>622</v>
      </c>
      <c r="I485" s="10" t="s">
        <v>11013</v>
      </c>
      <c r="J485" s="10" t="s">
        <v>11014</v>
      </c>
      <c r="K485" s="10" t="s">
        <v>7465</v>
      </c>
      <c r="L485" s="10"/>
      <c r="M485" s="10"/>
      <c r="N485" s="14">
        <f t="shared" si="243"/>
        <v>0</v>
      </c>
      <c r="O485" s="15" t="e">
        <f t="shared" si="244"/>
        <v>#VALUE!</v>
      </c>
      <c r="P485" s="15" t="e">
        <f t="shared" si="245"/>
        <v>#VALUE!</v>
      </c>
      <c r="Q485" s="17" t="e">
        <f>VLOOKUP($A485,'DATA PENGUKURAN GARDU'!$A:$BS,42,0)</f>
        <v>#N/A</v>
      </c>
      <c r="R485" s="18" t="e">
        <f t="shared" si="254"/>
        <v>#N/A</v>
      </c>
      <c r="S485" s="17" t="e">
        <f>VLOOKUP($A485,'DATA PENGUKURAN GARDU'!$A:$BS,44,0)</f>
        <v>#N/A</v>
      </c>
      <c r="T485" s="18" t="e">
        <f t="shared" si="255"/>
        <v>#N/A</v>
      </c>
      <c r="U485" s="17" t="e">
        <f>VLOOKUP($A485,'DATA PENGUKURAN GARDU'!$A:$BS,46,0)</f>
        <v>#N/A</v>
      </c>
      <c r="V485" s="18" t="e">
        <f t="shared" si="256"/>
        <v>#N/A</v>
      </c>
      <c r="W485" s="17" t="e">
        <f>VLOOKUP($A485,'DATA PENGUKURAN GARDU'!$A:$BS,48,0)</f>
        <v>#N/A</v>
      </c>
      <c r="X485" s="17" t="e">
        <f>VLOOKUP($A485,'DATA PENGUKURAN GARDU'!$A:$BS,53,0)</f>
        <v>#N/A</v>
      </c>
      <c r="Y485" s="17" t="e">
        <f>VLOOKUP($A485,'DATA PENGUKURAN GARDU'!$A:$BS,54,0)</f>
        <v>#N/A</v>
      </c>
      <c r="Z485" s="17" t="e">
        <f>VLOOKUP($A485,'DATA PENGUKURAN GARDU'!$A:$BS,55,0)</f>
        <v>#N/A</v>
      </c>
      <c r="AA485" s="20" t="e">
        <f>VLOOKUP($B485,'DATA PENGUKURAN GARDU'!$A:$BS,42,0)</f>
        <v>#N/A</v>
      </c>
      <c r="AB485" s="21" t="e">
        <f t="shared" si="257"/>
        <v>#N/A</v>
      </c>
      <c r="AC485" s="20" t="e">
        <f>VLOOKUP($B485,'DATA PENGUKURAN GARDU'!$A:$BS,44,0)</f>
        <v>#N/A</v>
      </c>
      <c r="AD485" s="21" t="e">
        <f t="shared" si="258"/>
        <v>#N/A</v>
      </c>
      <c r="AE485" s="20" t="e">
        <f>VLOOKUP($B485,'DATA PENGUKURAN GARDU'!$A:$BS,46,0)</f>
        <v>#N/A</v>
      </c>
      <c r="AF485" s="21" t="e">
        <f t="shared" si="259"/>
        <v>#N/A</v>
      </c>
      <c r="AG485" s="20" t="e">
        <f>VLOOKUP($B485,'DATA PENGUKURAN GARDU'!$A:$BS,46,0)</f>
        <v>#N/A</v>
      </c>
      <c r="AH485" s="20" t="e">
        <f>VLOOKUP($B485,'DATA PENGUKURAN GARDU'!$A:$BS,53,0)</f>
        <v>#N/A</v>
      </c>
      <c r="AI485" s="20" t="e">
        <f>VLOOKUP($B485,'DATA PENGUKURAN GARDU'!$A:$BS,54,0)</f>
        <v>#N/A</v>
      </c>
      <c r="AJ485" s="17" t="e">
        <f>VLOOKUP($C485,'DATA PENGUKURAN GARDU'!$A:$BS,42,0)</f>
        <v>#N/A</v>
      </c>
      <c r="AK485" s="23" t="e">
        <f t="shared" si="260"/>
        <v>#N/A</v>
      </c>
      <c r="AL485" s="17" t="e">
        <f>VLOOKUP($C485,'DATA PENGUKURAN GARDU'!$A:$BS,44,0)</f>
        <v>#N/A</v>
      </c>
      <c r="AM485" s="23" t="e">
        <f t="shared" si="261"/>
        <v>#N/A</v>
      </c>
      <c r="AN485" s="17" t="e">
        <f>VLOOKUP($C485,'DATA PENGUKURAN GARDU'!$A:$BS,46,0)</f>
        <v>#N/A</v>
      </c>
      <c r="AO485" s="23" t="e">
        <f t="shared" si="262"/>
        <v>#N/A</v>
      </c>
      <c r="AP485" s="17" t="e">
        <f>VLOOKUP($C485,'DATA PENGUKURAN GARDU'!$A:$BS,46,0)</f>
        <v>#N/A</v>
      </c>
      <c r="AQ485" s="17" t="e">
        <f>VLOOKUP($C485,'DATA PENGUKURAN GARDU'!$A:$BS,53,0)</f>
        <v>#N/A</v>
      </c>
      <c r="AR485" s="17" t="e">
        <f>VLOOKUP($C485,'DATA PENGUKURAN GARDU'!$A:$BS,54,0)</f>
        <v>#N/A</v>
      </c>
      <c r="AS485" s="20" t="e">
        <f>VLOOKUP($D485,'DATA PENGUKURAN GARDU'!$A:$BS,42,0)</f>
        <v>#N/A</v>
      </c>
      <c r="AT485" s="21" t="e">
        <f t="shared" si="263"/>
        <v>#N/A</v>
      </c>
      <c r="AU485" s="20" t="e">
        <f>VLOOKUP($D485,'DATA PENGUKURAN GARDU'!$A:$BS,44,0)</f>
        <v>#N/A</v>
      </c>
      <c r="AV485" s="21" t="e">
        <f t="shared" si="264"/>
        <v>#N/A</v>
      </c>
      <c r="AW485" s="20" t="e">
        <f>VLOOKUP($D485,'DATA PENGUKURAN GARDU'!$A:$BS,46,0)</f>
        <v>#N/A</v>
      </c>
      <c r="AX485" s="21" t="e">
        <f t="shared" si="265"/>
        <v>#N/A</v>
      </c>
      <c r="AY485" s="20" t="e">
        <f>VLOOKUP($D485,'DATA PENGUKURAN GARDU'!$A:$BS,46,0)</f>
        <v>#N/A</v>
      </c>
      <c r="AZ485" s="20" t="e">
        <f>VLOOKUP($D485,'DATA PENGUKURAN GARDU'!$A:$BS,53,0)</f>
        <v>#N/A</v>
      </c>
      <c r="BA485" s="20" t="e">
        <f>VLOOKUP($D485,'DATA PENGUKURAN GARDU'!$A:$BS,54,0)</f>
        <v>#N/A</v>
      </c>
      <c r="BB485" s="17" t="e">
        <f>VLOOKUP($E485,'DATA PENGUKURAN GARDU'!$A:$BS,42,0)</f>
        <v>#N/A</v>
      </c>
      <c r="BC485" s="23" t="e">
        <f t="shared" si="266"/>
        <v>#N/A</v>
      </c>
      <c r="BD485" s="17" t="e">
        <f>VLOOKUP($E485,'DATA PENGUKURAN GARDU'!$A:$BS,44,0)</f>
        <v>#N/A</v>
      </c>
      <c r="BE485" s="23" t="e">
        <f t="shared" si="267"/>
        <v>#N/A</v>
      </c>
      <c r="BF485" s="17" t="e">
        <f>VLOOKUP($E485,'DATA PENGUKURAN GARDU'!$A:$BS,46,0)</f>
        <v>#N/A</v>
      </c>
      <c r="BG485" s="23" t="e">
        <f t="shared" si="268"/>
        <v>#N/A</v>
      </c>
      <c r="BH485" s="17" t="e">
        <f>VLOOKUP($E485,'DATA PENGUKURAN GARDU'!$A:$BS,46,0)</f>
        <v>#N/A</v>
      </c>
      <c r="BI485" s="17" t="e">
        <f>VLOOKUP($E485,'DATA PENGUKURAN GARDU'!$A:$BS,53,0)</f>
        <v>#N/A</v>
      </c>
      <c r="BJ485" s="17" t="e">
        <f>VLOOKUP($E485,'DATA PENGUKURAN GARDU'!$A:$BS,54,0)</f>
        <v>#N/A</v>
      </c>
      <c r="BK485" s="20" t="e">
        <f t="shared" si="246"/>
        <v>#N/A</v>
      </c>
      <c r="BL485" s="20" t="e">
        <f t="shared" si="247"/>
        <v>#N/A</v>
      </c>
      <c r="BM485" s="20" t="e">
        <f t="shared" si="248"/>
        <v>#N/A</v>
      </c>
      <c r="BN485" s="25" t="e">
        <f t="shared" si="249"/>
        <v>#N/A</v>
      </c>
      <c r="BO485" s="26" t="str">
        <f t="shared" si="250"/>
        <v>0</v>
      </c>
      <c r="BP485" s="21" t="e">
        <f t="shared" si="251"/>
        <v>#VALUE!</v>
      </c>
      <c r="BQ485" s="20" t="e">
        <f t="shared" si="252"/>
        <v>#N/A</v>
      </c>
      <c r="BR485" s="20" t="e">
        <v>#N/A</v>
      </c>
      <c r="BS485" s="9" t="e">
        <v>#N/A</v>
      </c>
      <c r="BT485" s="2" t="e">
        <f t="shared" si="253"/>
        <v>#VALUE!</v>
      </c>
      <c r="BU485" s="2" t="e">
        <f t="shared" si="236"/>
        <v>#N/A</v>
      </c>
      <c r="BV485" s="2" t="e">
        <f t="shared" si="237"/>
        <v>#N/A</v>
      </c>
    </row>
    <row r="486" s="2" customFormat="1" ht="22.95" customHeight="1" spans="1:74">
      <c r="A486" s="9" t="str">
        <f t="shared" si="238"/>
        <v>M 18Induk</v>
      </c>
      <c r="B486" s="9" t="str">
        <f t="shared" si="239"/>
        <v>M 18jurusan 1</v>
      </c>
      <c r="C486" s="9" t="str">
        <f t="shared" si="240"/>
        <v>M 18jurusan 2</v>
      </c>
      <c r="D486" s="9" t="str">
        <f t="shared" si="241"/>
        <v>M 18jurusan 3</v>
      </c>
      <c r="E486" s="9" t="str">
        <f t="shared" si="242"/>
        <v>M 18jurusan 4</v>
      </c>
      <c r="F486" s="10" t="s">
        <v>131</v>
      </c>
      <c r="G486" s="10" t="s">
        <v>131</v>
      </c>
      <c r="H486" s="10" t="s">
        <v>623</v>
      </c>
      <c r="I486" s="10" t="s">
        <v>11015</v>
      </c>
      <c r="J486" s="10" t="s">
        <v>11016</v>
      </c>
      <c r="K486" s="10" t="s">
        <v>7465</v>
      </c>
      <c r="L486" s="10"/>
      <c r="M486" s="10"/>
      <c r="N486" s="14">
        <f t="shared" si="243"/>
        <v>0</v>
      </c>
      <c r="O486" s="15" t="e">
        <f t="shared" si="244"/>
        <v>#VALUE!</v>
      </c>
      <c r="P486" s="15" t="e">
        <f t="shared" si="245"/>
        <v>#VALUE!</v>
      </c>
      <c r="Q486" s="17" t="e">
        <f>VLOOKUP($A486,'DATA PENGUKURAN GARDU'!$A:$BS,42,0)</f>
        <v>#N/A</v>
      </c>
      <c r="R486" s="18" t="e">
        <f t="shared" si="254"/>
        <v>#N/A</v>
      </c>
      <c r="S486" s="17" t="e">
        <f>VLOOKUP($A486,'DATA PENGUKURAN GARDU'!$A:$BS,44,0)</f>
        <v>#N/A</v>
      </c>
      <c r="T486" s="18" t="e">
        <f t="shared" si="255"/>
        <v>#N/A</v>
      </c>
      <c r="U486" s="17" t="e">
        <f>VLOOKUP($A486,'DATA PENGUKURAN GARDU'!$A:$BS,46,0)</f>
        <v>#N/A</v>
      </c>
      <c r="V486" s="18" t="e">
        <f t="shared" si="256"/>
        <v>#N/A</v>
      </c>
      <c r="W486" s="17" t="e">
        <f>VLOOKUP($A486,'DATA PENGUKURAN GARDU'!$A:$BS,48,0)</f>
        <v>#N/A</v>
      </c>
      <c r="X486" s="17" t="e">
        <f>VLOOKUP($A486,'DATA PENGUKURAN GARDU'!$A:$BS,53,0)</f>
        <v>#N/A</v>
      </c>
      <c r="Y486" s="17" t="e">
        <f>VLOOKUP($A486,'DATA PENGUKURAN GARDU'!$A:$BS,54,0)</f>
        <v>#N/A</v>
      </c>
      <c r="Z486" s="17" t="e">
        <f>VLOOKUP($A486,'DATA PENGUKURAN GARDU'!$A:$BS,55,0)</f>
        <v>#N/A</v>
      </c>
      <c r="AA486" s="20" t="e">
        <f>VLOOKUP($B486,'DATA PENGUKURAN GARDU'!$A:$BS,42,0)</f>
        <v>#N/A</v>
      </c>
      <c r="AB486" s="21" t="e">
        <f t="shared" si="257"/>
        <v>#N/A</v>
      </c>
      <c r="AC486" s="20" t="e">
        <f>VLOOKUP($B486,'DATA PENGUKURAN GARDU'!$A:$BS,44,0)</f>
        <v>#N/A</v>
      </c>
      <c r="AD486" s="21" t="e">
        <f t="shared" si="258"/>
        <v>#N/A</v>
      </c>
      <c r="AE486" s="20" t="e">
        <f>VLOOKUP($B486,'DATA PENGUKURAN GARDU'!$A:$BS,46,0)</f>
        <v>#N/A</v>
      </c>
      <c r="AF486" s="21" t="e">
        <f t="shared" si="259"/>
        <v>#N/A</v>
      </c>
      <c r="AG486" s="20" t="e">
        <f>VLOOKUP($B486,'DATA PENGUKURAN GARDU'!$A:$BS,46,0)</f>
        <v>#N/A</v>
      </c>
      <c r="AH486" s="20" t="e">
        <f>VLOOKUP($B486,'DATA PENGUKURAN GARDU'!$A:$BS,53,0)</f>
        <v>#N/A</v>
      </c>
      <c r="AI486" s="20" t="e">
        <f>VLOOKUP($B486,'DATA PENGUKURAN GARDU'!$A:$BS,54,0)</f>
        <v>#N/A</v>
      </c>
      <c r="AJ486" s="17" t="e">
        <f>VLOOKUP($C486,'DATA PENGUKURAN GARDU'!$A:$BS,42,0)</f>
        <v>#N/A</v>
      </c>
      <c r="AK486" s="23" t="e">
        <f t="shared" si="260"/>
        <v>#N/A</v>
      </c>
      <c r="AL486" s="17" t="e">
        <f>VLOOKUP($C486,'DATA PENGUKURAN GARDU'!$A:$BS,44,0)</f>
        <v>#N/A</v>
      </c>
      <c r="AM486" s="23" t="e">
        <f t="shared" si="261"/>
        <v>#N/A</v>
      </c>
      <c r="AN486" s="17" t="e">
        <f>VLOOKUP($C486,'DATA PENGUKURAN GARDU'!$A:$BS,46,0)</f>
        <v>#N/A</v>
      </c>
      <c r="AO486" s="23" t="e">
        <f t="shared" si="262"/>
        <v>#N/A</v>
      </c>
      <c r="AP486" s="17" t="e">
        <f>VLOOKUP($C486,'DATA PENGUKURAN GARDU'!$A:$BS,46,0)</f>
        <v>#N/A</v>
      </c>
      <c r="AQ486" s="17" t="e">
        <f>VLOOKUP($C486,'DATA PENGUKURAN GARDU'!$A:$BS,53,0)</f>
        <v>#N/A</v>
      </c>
      <c r="AR486" s="17" t="e">
        <f>VLOOKUP($C486,'DATA PENGUKURAN GARDU'!$A:$BS,54,0)</f>
        <v>#N/A</v>
      </c>
      <c r="AS486" s="20" t="e">
        <f>VLOOKUP($D486,'DATA PENGUKURAN GARDU'!$A:$BS,42,0)</f>
        <v>#N/A</v>
      </c>
      <c r="AT486" s="21" t="e">
        <f t="shared" si="263"/>
        <v>#N/A</v>
      </c>
      <c r="AU486" s="20" t="e">
        <f>VLOOKUP($D486,'DATA PENGUKURAN GARDU'!$A:$BS,44,0)</f>
        <v>#N/A</v>
      </c>
      <c r="AV486" s="21" t="e">
        <f t="shared" si="264"/>
        <v>#N/A</v>
      </c>
      <c r="AW486" s="20" t="e">
        <f>VLOOKUP($D486,'DATA PENGUKURAN GARDU'!$A:$BS,46,0)</f>
        <v>#N/A</v>
      </c>
      <c r="AX486" s="21" t="e">
        <f t="shared" si="265"/>
        <v>#N/A</v>
      </c>
      <c r="AY486" s="20" t="e">
        <f>VLOOKUP($D486,'DATA PENGUKURAN GARDU'!$A:$BS,46,0)</f>
        <v>#N/A</v>
      </c>
      <c r="AZ486" s="20" t="e">
        <f>VLOOKUP($D486,'DATA PENGUKURAN GARDU'!$A:$BS,53,0)</f>
        <v>#N/A</v>
      </c>
      <c r="BA486" s="20" t="e">
        <f>VLOOKUP($D486,'DATA PENGUKURAN GARDU'!$A:$BS,54,0)</f>
        <v>#N/A</v>
      </c>
      <c r="BB486" s="17" t="e">
        <f>VLOOKUP($E486,'DATA PENGUKURAN GARDU'!$A:$BS,42,0)</f>
        <v>#N/A</v>
      </c>
      <c r="BC486" s="23" t="e">
        <f t="shared" si="266"/>
        <v>#N/A</v>
      </c>
      <c r="BD486" s="17" t="e">
        <f>VLOOKUP($E486,'DATA PENGUKURAN GARDU'!$A:$BS,44,0)</f>
        <v>#N/A</v>
      </c>
      <c r="BE486" s="23" t="e">
        <f t="shared" si="267"/>
        <v>#N/A</v>
      </c>
      <c r="BF486" s="17" t="e">
        <f>VLOOKUP($E486,'DATA PENGUKURAN GARDU'!$A:$BS,46,0)</f>
        <v>#N/A</v>
      </c>
      <c r="BG486" s="23" t="e">
        <f t="shared" si="268"/>
        <v>#N/A</v>
      </c>
      <c r="BH486" s="17" t="e">
        <f>VLOOKUP($E486,'DATA PENGUKURAN GARDU'!$A:$BS,46,0)</f>
        <v>#N/A</v>
      </c>
      <c r="BI486" s="17" t="e">
        <f>VLOOKUP($E486,'DATA PENGUKURAN GARDU'!$A:$BS,53,0)</f>
        <v>#N/A</v>
      </c>
      <c r="BJ486" s="17" t="e">
        <f>VLOOKUP($E486,'DATA PENGUKURAN GARDU'!$A:$BS,54,0)</f>
        <v>#N/A</v>
      </c>
      <c r="BK486" s="20" t="e">
        <f t="shared" si="246"/>
        <v>#N/A</v>
      </c>
      <c r="BL486" s="20" t="e">
        <f t="shared" si="247"/>
        <v>#N/A</v>
      </c>
      <c r="BM486" s="20" t="e">
        <f t="shared" si="248"/>
        <v>#N/A</v>
      </c>
      <c r="BN486" s="25" t="e">
        <f t="shared" si="249"/>
        <v>#N/A</v>
      </c>
      <c r="BO486" s="26" t="str">
        <f t="shared" si="250"/>
        <v>0</v>
      </c>
      <c r="BP486" s="21" t="e">
        <f t="shared" si="251"/>
        <v>#VALUE!</v>
      </c>
      <c r="BQ486" s="20" t="e">
        <f t="shared" si="252"/>
        <v>#N/A</v>
      </c>
      <c r="BR486" s="20" t="e">
        <v>#N/A</v>
      </c>
      <c r="BS486" s="9" t="e">
        <v>#N/A</v>
      </c>
      <c r="BT486" s="2" t="e">
        <f t="shared" si="253"/>
        <v>#VALUE!</v>
      </c>
      <c r="BU486" s="2" t="e">
        <f t="shared" si="236"/>
        <v>#N/A</v>
      </c>
      <c r="BV486" s="2" t="e">
        <f t="shared" si="237"/>
        <v>#N/A</v>
      </c>
    </row>
    <row r="487" s="2" customFormat="1" ht="22.95" customHeight="1" spans="1:74">
      <c r="A487" s="9" t="str">
        <f t="shared" si="238"/>
        <v>M 39Induk</v>
      </c>
      <c r="B487" s="9" t="str">
        <f t="shared" si="239"/>
        <v>M 39jurusan 1</v>
      </c>
      <c r="C487" s="9" t="str">
        <f t="shared" si="240"/>
        <v>M 39jurusan 2</v>
      </c>
      <c r="D487" s="9" t="str">
        <f t="shared" si="241"/>
        <v>M 39jurusan 3</v>
      </c>
      <c r="E487" s="9" t="str">
        <f t="shared" si="242"/>
        <v>M 39jurusan 4</v>
      </c>
      <c r="F487" s="10" t="s">
        <v>131</v>
      </c>
      <c r="G487" s="10" t="s">
        <v>131</v>
      </c>
      <c r="H487" s="10" t="s">
        <v>624</v>
      </c>
      <c r="I487" s="10" t="s">
        <v>11017</v>
      </c>
      <c r="J487" s="10" t="s">
        <v>11018</v>
      </c>
      <c r="K487" s="10" t="s">
        <v>7465</v>
      </c>
      <c r="L487" s="10"/>
      <c r="M487" s="10"/>
      <c r="N487" s="14">
        <f t="shared" si="243"/>
        <v>0</v>
      </c>
      <c r="O487" s="15" t="e">
        <f t="shared" si="244"/>
        <v>#VALUE!</v>
      </c>
      <c r="P487" s="15" t="e">
        <f t="shared" si="245"/>
        <v>#VALUE!</v>
      </c>
      <c r="Q487" s="17" t="e">
        <f>VLOOKUP($A487,'DATA PENGUKURAN GARDU'!$A:$BS,42,0)</f>
        <v>#N/A</v>
      </c>
      <c r="R487" s="18" t="e">
        <f t="shared" si="254"/>
        <v>#N/A</v>
      </c>
      <c r="S487" s="17" t="e">
        <f>VLOOKUP($A487,'DATA PENGUKURAN GARDU'!$A:$BS,44,0)</f>
        <v>#N/A</v>
      </c>
      <c r="T487" s="18" t="e">
        <f t="shared" si="255"/>
        <v>#N/A</v>
      </c>
      <c r="U487" s="17" t="e">
        <f>VLOOKUP($A487,'DATA PENGUKURAN GARDU'!$A:$BS,46,0)</f>
        <v>#N/A</v>
      </c>
      <c r="V487" s="18" t="e">
        <f t="shared" si="256"/>
        <v>#N/A</v>
      </c>
      <c r="W487" s="17" t="e">
        <f>VLOOKUP($A487,'DATA PENGUKURAN GARDU'!$A:$BS,48,0)</f>
        <v>#N/A</v>
      </c>
      <c r="X487" s="17" t="e">
        <f>VLOOKUP($A487,'DATA PENGUKURAN GARDU'!$A:$BS,53,0)</f>
        <v>#N/A</v>
      </c>
      <c r="Y487" s="17" t="e">
        <f>VLOOKUP($A487,'DATA PENGUKURAN GARDU'!$A:$BS,54,0)</f>
        <v>#N/A</v>
      </c>
      <c r="Z487" s="17" t="e">
        <f>VLOOKUP($A487,'DATA PENGUKURAN GARDU'!$A:$BS,55,0)</f>
        <v>#N/A</v>
      </c>
      <c r="AA487" s="20" t="e">
        <f>VLOOKUP($B487,'DATA PENGUKURAN GARDU'!$A:$BS,42,0)</f>
        <v>#N/A</v>
      </c>
      <c r="AB487" s="21" t="e">
        <f t="shared" si="257"/>
        <v>#N/A</v>
      </c>
      <c r="AC487" s="20" t="e">
        <f>VLOOKUP($B487,'DATA PENGUKURAN GARDU'!$A:$BS,44,0)</f>
        <v>#N/A</v>
      </c>
      <c r="AD487" s="21" t="e">
        <f t="shared" si="258"/>
        <v>#N/A</v>
      </c>
      <c r="AE487" s="20" t="e">
        <f>VLOOKUP($B487,'DATA PENGUKURAN GARDU'!$A:$BS,46,0)</f>
        <v>#N/A</v>
      </c>
      <c r="AF487" s="21" t="e">
        <f t="shared" si="259"/>
        <v>#N/A</v>
      </c>
      <c r="AG487" s="20" t="e">
        <f>VLOOKUP($B487,'DATA PENGUKURAN GARDU'!$A:$BS,46,0)</f>
        <v>#N/A</v>
      </c>
      <c r="AH487" s="20" t="e">
        <f>VLOOKUP($B487,'DATA PENGUKURAN GARDU'!$A:$BS,53,0)</f>
        <v>#N/A</v>
      </c>
      <c r="AI487" s="20" t="e">
        <f>VLOOKUP($B487,'DATA PENGUKURAN GARDU'!$A:$BS,54,0)</f>
        <v>#N/A</v>
      </c>
      <c r="AJ487" s="17" t="e">
        <f>VLOOKUP($C487,'DATA PENGUKURAN GARDU'!$A:$BS,42,0)</f>
        <v>#N/A</v>
      </c>
      <c r="AK487" s="23" t="e">
        <f t="shared" si="260"/>
        <v>#N/A</v>
      </c>
      <c r="AL487" s="17" t="e">
        <f>VLOOKUP($C487,'DATA PENGUKURAN GARDU'!$A:$BS,44,0)</f>
        <v>#N/A</v>
      </c>
      <c r="AM487" s="23" t="e">
        <f t="shared" si="261"/>
        <v>#N/A</v>
      </c>
      <c r="AN487" s="17" t="e">
        <f>VLOOKUP($C487,'DATA PENGUKURAN GARDU'!$A:$BS,46,0)</f>
        <v>#N/A</v>
      </c>
      <c r="AO487" s="23" t="e">
        <f t="shared" si="262"/>
        <v>#N/A</v>
      </c>
      <c r="AP487" s="17" t="e">
        <f>VLOOKUP($C487,'DATA PENGUKURAN GARDU'!$A:$BS,46,0)</f>
        <v>#N/A</v>
      </c>
      <c r="AQ487" s="17" t="e">
        <f>VLOOKUP($C487,'DATA PENGUKURAN GARDU'!$A:$BS,53,0)</f>
        <v>#N/A</v>
      </c>
      <c r="AR487" s="17" t="e">
        <f>VLOOKUP($C487,'DATA PENGUKURAN GARDU'!$A:$BS,54,0)</f>
        <v>#N/A</v>
      </c>
      <c r="AS487" s="20" t="e">
        <f>VLOOKUP($D487,'DATA PENGUKURAN GARDU'!$A:$BS,42,0)</f>
        <v>#N/A</v>
      </c>
      <c r="AT487" s="21" t="e">
        <f t="shared" si="263"/>
        <v>#N/A</v>
      </c>
      <c r="AU487" s="20" t="e">
        <f>VLOOKUP($D487,'DATA PENGUKURAN GARDU'!$A:$BS,44,0)</f>
        <v>#N/A</v>
      </c>
      <c r="AV487" s="21" t="e">
        <f t="shared" si="264"/>
        <v>#N/A</v>
      </c>
      <c r="AW487" s="20" t="e">
        <f>VLOOKUP($D487,'DATA PENGUKURAN GARDU'!$A:$BS,46,0)</f>
        <v>#N/A</v>
      </c>
      <c r="AX487" s="21" t="e">
        <f t="shared" si="265"/>
        <v>#N/A</v>
      </c>
      <c r="AY487" s="20" t="e">
        <f>VLOOKUP($D487,'DATA PENGUKURAN GARDU'!$A:$BS,46,0)</f>
        <v>#N/A</v>
      </c>
      <c r="AZ487" s="20" t="e">
        <f>VLOOKUP($D487,'DATA PENGUKURAN GARDU'!$A:$BS,53,0)</f>
        <v>#N/A</v>
      </c>
      <c r="BA487" s="20" t="e">
        <f>VLOOKUP($D487,'DATA PENGUKURAN GARDU'!$A:$BS,54,0)</f>
        <v>#N/A</v>
      </c>
      <c r="BB487" s="17" t="e">
        <f>VLOOKUP($E487,'DATA PENGUKURAN GARDU'!$A:$BS,42,0)</f>
        <v>#N/A</v>
      </c>
      <c r="BC487" s="23" t="e">
        <f t="shared" si="266"/>
        <v>#N/A</v>
      </c>
      <c r="BD487" s="17" t="e">
        <f>VLOOKUP($E487,'DATA PENGUKURAN GARDU'!$A:$BS,44,0)</f>
        <v>#N/A</v>
      </c>
      <c r="BE487" s="23" t="e">
        <f t="shared" si="267"/>
        <v>#N/A</v>
      </c>
      <c r="BF487" s="17" t="e">
        <f>VLOOKUP($E487,'DATA PENGUKURAN GARDU'!$A:$BS,46,0)</f>
        <v>#N/A</v>
      </c>
      <c r="BG487" s="23" t="e">
        <f t="shared" si="268"/>
        <v>#N/A</v>
      </c>
      <c r="BH487" s="17" t="e">
        <f>VLOOKUP($E487,'DATA PENGUKURAN GARDU'!$A:$BS,46,0)</f>
        <v>#N/A</v>
      </c>
      <c r="BI487" s="17" t="e">
        <f>VLOOKUP($E487,'DATA PENGUKURAN GARDU'!$A:$BS,53,0)</f>
        <v>#N/A</v>
      </c>
      <c r="BJ487" s="17" t="e">
        <f>VLOOKUP($E487,'DATA PENGUKURAN GARDU'!$A:$BS,54,0)</f>
        <v>#N/A</v>
      </c>
      <c r="BK487" s="20" t="e">
        <f t="shared" si="246"/>
        <v>#N/A</v>
      </c>
      <c r="BL487" s="20" t="e">
        <f t="shared" si="247"/>
        <v>#N/A</v>
      </c>
      <c r="BM487" s="20" t="e">
        <f t="shared" si="248"/>
        <v>#N/A</v>
      </c>
      <c r="BN487" s="25" t="e">
        <f t="shared" si="249"/>
        <v>#N/A</v>
      </c>
      <c r="BO487" s="26" t="str">
        <f t="shared" si="250"/>
        <v>0</v>
      </c>
      <c r="BP487" s="21" t="e">
        <f t="shared" si="251"/>
        <v>#VALUE!</v>
      </c>
      <c r="BQ487" s="20" t="e">
        <f t="shared" si="252"/>
        <v>#N/A</v>
      </c>
      <c r="BR487" s="20" t="e">
        <v>#N/A</v>
      </c>
      <c r="BS487" s="9" t="e">
        <v>#N/A</v>
      </c>
      <c r="BT487" s="2" t="e">
        <f t="shared" si="253"/>
        <v>#VALUE!</v>
      </c>
      <c r="BU487" s="2" t="e">
        <f t="shared" si="236"/>
        <v>#N/A</v>
      </c>
      <c r="BV487" s="2" t="e">
        <f t="shared" si="237"/>
        <v>#N/A</v>
      </c>
    </row>
    <row r="488" s="2" customFormat="1" ht="22.95" customHeight="1" spans="1:74">
      <c r="A488" s="9" t="str">
        <f t="shared" si="238"/>
        <v>M 46Induk</v>
      </c>
      <c r="B488" s="9" t="str">
        <f t="shared" si="239"/>
        <v>M 46jurusan 1</v>
      </c>
      <c r="C488" s="9" t="str">
        <f t="shared" si="240"/>
        <v>M 46jurusan 2</v>
      </c>
      <c r="D488" s="9" t="str">
        <f t="shared" si="241"/>
        <v>M 46jurusan 3</v>
      </c>
      <c r="E488" s="9" t="str">
        <f t="shared" si="242"/>
        <v>M 46jurusan 4</v>
      </c>
      <c r="F488" s="10" t="s">
        <v>131</v>
      </c>
      <c r="G488" s="10" t="s">
        <v>131</v>
      </c>
      <c r="H488" s="10" t="s">
        <v>625</v>
      </c>
      <c r="I488" s="10" t="s">
        <v>11019</v>
      </c>
      <c r="J488" s="10" t="s">
        <v>11020</v>
      </c>
      <c r="K488" s="10" t="s">
        <v>7465</v>
      </c>
      <c r="L488" s="10"/>
      <c r="M488" s="10"/>
      <c r="N488" s="14">
        <f t="shared" si="243"/>
        <v>0</v>
      </c>
      <c r="O488" s="15" t="e">
        <f t="shared" si="244"/>
        <v>#VALUE!</v>
      </c>
      <c r="P488" s="15" t="e">
        <f t="shared" si="245"/>
        <v>#VALUE!</v>
      </c>
      <c r="Q488" s="17" t="e">
        <f>VLOOKUP($A488,'DATA PENGUKURAN GARDU'!$A:$BS,42,0)</f>
        <v>#N/A</v>
      </c>
      <c r="R488" s="18" t="e">
        <f t="shared" si="254"/>
        <v>#N/A</v>
      </c>
      <c r="S488" s="17" t="e">
        <f>VLOOKUP($A488,'DATA PENGUKURAN GARDU'!$A:$BS,44,0)</f>
        <v>#N/A</v>
      </c>
      <c r="T488" s="18" t="e">
        <f t="shared" si="255"/>
        <v>#N/A</v>
      </c>
      <c r="U488" s="17" t="e">
        <f>VLOOKUP($A488,'DATA PENGUKURAN GARDU'!$A:$BS,46,0)</f>
        <v>#N/A</v>
      </c>
      <c r="V488" s="18" t="e">
        <f t="shared" si="256"/>
        <v>#N/A</v>
      </c>
      <c r="W488" s="17" t="e">
        <f>VLOOKUP($A488,'DATA PENGUKURAN GARDU'!$A:$BS,48,0)</f>
        <v>#N/A</v>
      </c>
      <c r="X488" s="17" t="e">
        <f>VLOOKUP($A488,'DATA PENGUKURAN GARDU'!$A:$BS,53,0)</f>
        <v>#N/A</v>
      </c>
      <c r="Y488" s="17" t="e">
        <f>VLOOKUP($A488,'DATA PENGUKURAN GARDU'!$A:$BS,54,0)</f>
        <v>#N/A</v>
      </c>
      <c r="Z488" s="17" t="e">
        <f>VLOOKUP($A488,'DATA PENGUKURAN GARDU'!$A:$BS,55,0)</f>
        <v>#N/A</v>
      </c>
      <c r="AA488" s="20" t="e">
        <f>VLOOKUP($B488,'DATA PENGUKURAN GARDU'!$A:$BS,42,0)</f>
        <v>#N/A</v>
      </c>
      <c r="AB488" s="21" t="e">
        <f t="shared" si="257"/>
        <v>#N/A</v>
      </c>
      <c r="AC488" s="20" t="e">
        <f>VLOOKUP($B488,'DATA PENGUKURAN GARDU'!$A:$BS,44,0)</f>
        <v>#N/A</v>
      </c>
      <c r="AD488" s="21" t="e">
        <f t="shared" si="258"/>
        <v>#N/A</v>
      </c>
      <c r="AE488" s="20" t="e">
        <f>VLOOKUP($B488,'DATA PENGUKURAN GARDU'!$A:$BS,46,0)</f>
        <v>#N/A</v>
      </c>
      <c r="AF488" s="21" t="e">
        <f t="shared" si="259"/>
        <v>#N/A</v>
      </c>
      <c r="AG488" s="20" t="e">
        <f>VLOOKUP($B488,'DATA PENGUKURAN GARDU'!$A:$BS,46,0)</f>
        <v>#N/A</v>
      </c>
      <c r="AH488" s="20" t="e">
        <f>VLOOKUP($B488,'DATA PENGUKURAN GARDU'!$A:$BS,53,0)</f>
        <v>#N/A</v>
      </c>
      <c r="AI488" s="20" t="e">
        <f>VLOOKUP($B488,'DATA PENGUKURAN GARDU'!$A:$BS,54,0)</f>
        <v>#N/A</v>
      </c>
      <c r="AJ488" s="17" t="e">
        <f>VLOOKUP($C488,'DATA PENGUKURAN GARDU'!$A:$BS,42,0)</f>
        <v>#N/A</v>
      </c>
      <c r="AK488" s="23" t="e">
        <f t="shared" si="260"/>
        <v>#N/A</v>
      </c>
      <c r="AL488" s="17" t="e">
        <f>VLOOKUP($C488,'DATA PENGUKURAN GARDU'!$A:$BS,44,0)</f>
        <v>#N/A</v>
      </c>
      <c r="AM488" s="23" t="e">
        <f t="shared" si="261"/>
        <v>#N/A</v>
      </c>
      <c r="AN488" s="17" t="e">
        <f>VLOOKUP($C488,'DATA PENGUKURAN GARDU'!$A:$BS,46,0)</f>
        <v>#N/A</v>
      </c>
      <c r="AO488" s="23" t="e">
        <f t="shared" si="262"/>
        <v>#N/A</v>
      </c>
      <c r="AP488" s="17" t="e">
        <f>VLOOKUP($C488,'DATA PENGUKURAN GARDU'!$A:$BS,46,0)</f>
        <v>#N/A</v>
      </c>
      <c r="AQ488" s="17" t="e">
        <f>VLOOKUP($C488,'DATA PENGUKURAN GARDU'!$A:$BS,53,0)</f>
        <v>#N/A</v>
      </c>
      <c r="AR488" s="17" t="e">
        <f>VLOOKUP($C488,'DATA PENGUKURAN GARDU'!$A:$BS,54,0)</f>
        <v>#N/A</v>
      </c>
      <c r="AS488" s="20" t="e">
        <f>VLOOKUP($D488,'DATA PENGUKURAN GARDU'!$A:$BS,42,0)</f>
        <v>#N/A</v>
      </c>
      <c r="AT488" s="21" t="e">
        <f t="shared" si="263"/>
        <v>#N/A</v>
      </c>
      <c r="AU488" s="20" t="e">
        <f>VLOOKUP($D488,'DATA PENGUKURAN GARDU'!$A:$BS,44,0)</f>
        <v>#N/A</v>
      </c>
      <c r="AV488" s="21" t="e">
        <f t="shared" si="264"/>
        <v>#N/A</v>
      </c>
      <c r="AW488" s="20" t="e">
        <f>VLOOKUP($D488,'DATA PENGUKURAN GARDU'!$A:$BS,46,0)</f>
        <v>#N/A</v>
      </c>
      <c r="AX488" s="21" t="e">
        <f t="shared" si="265"/>
        <v>#N/A</v>
      </c>
      <c r="AY488" s="20" t="e">
        <f>VLOOKUP($D488,'DATA PENGUKURAN GARDU'!$A:$BS,46,0)</f>
        <v>#N/A</v>
      </c>
      <c r="AZ488" s="20" t="e">
        <f>VLOOKUP($D488,'DATA PENGUKURAN GARDU'!$A:$BS,53,0)</f>
        <v>#N/A</v>
      </c>
      <c r="BA488" s="20" t="e">
        <f>VLOOKUP($D488,'DATA PENGUKURAN GARDU'!$A:$BS,54,0)</f>
        <v>#N/A</v>
      </c>
      <c r="BB488" s="17" t="e">
        <f>VLOOKUP($E488,'DATA PENGUKURAN GARDU'!$A:$BS,42,0)</f>
        <v>#N/A</v>
      </c>
      <c r="BC488" s="23" t="e">
        <f t="shared" si="266"/>
        <v>#N/A</v>
      </c>
      <c r="BD488" s="17" t="e">
        <f>VLOOKUP($E488,'DATA PENGUKURAN GARDU'!$A:$BS,44,0)</f>
        <v>#N/A</v>
      </c>
      <c r="BE488" s="23" t="e">
        <f t="shared" si="267"/>
        <v>#N/A</v>
      </c>
      <c r="BF488" s="17" t="e">
        <f>VLOOKUP($E488,'DATA PENGUKURAN GARDU'!$A:$BS,46,0)</f>
        <v>#N/A</v>
      </c>
      <c r="BG488" s="23" t="e">
        <f t="shared" si="268"/>
        <v>#N/A</v>
      </c>
      <c r="BH488" s="17" t="e">
        <f>VLOOKUP($E488,'DATA PENGUKURAN GARDU'!$A:$BS,46,0)</f>
        <v>#N/A</v>
      </c>
      <c r="BI488" s="17" t="e">
        <f>VLOOKUP($E488,'DATA PENGUKURAN GARDU'!$A:$BS,53,0)</f>
        <v>#N/A</v>
      </c>
      <c r="BJ488" s="17" t="e">
        <f>VLOOKUP($E488,'DATA PENGUKURAN GARDU'!$A:$BS,54,0)</f>
        <v>#N/A</v>
      </c>
      <c r="BK488" s="20" t="e">
        <f t="shared" si="246"/>
        <v>#N/A</v>
      </c>
      <c r="BL488" s="20" t="e">
        <f t="shared" si="247"/>
        <v>#N/A</v>
      </c>
      <c r="BM488" s="20" t="e">
        <f t="shared" si="248"/>
        <v>#N/A</v>
      </c>
      <c r="BN488" s="25" t="e">
        <f t="shared" si="249"/>
        <v>#N/A</v>
      </c>
      <c r="BO488" s="26" t="str">
        <f t="shared" si="250"/>
        <v>0</v>
      </c>
      <c r="BP488" s="21" t="e">
        <f t="shared" si="251"/>
        <v>#VALUE!</v>
      </c>
      <c r="BQ488" s="20" t="e">
        <f t="shared" si="252"/>
        <v>#N/A</v>
      </c>
      <c r="BR488" s="20" t="e">
        <v>#N/A</v>
      </c>
      <c r="BS488" s="9" t="e">
        <v>#N/A</v>
      </c>
      <c r="BT488" s="2" t="e">
        <f t="shared" si="253"/>
        <v>#VALUE!</v>
      </c>
      <c r="BU488" s="2" t="e">
        <f t="shared" si="236"/>
        <v>#N/A</v>
      </c>
      <c r="BV488" s="2" t="e">
        <f t="shared" si="237"/>
        <v>#N/A</v>
      </c>
    </row>
    <row r="489" s="2" customFormat="1" ht="22.95" customHeight="1" spans="1:74">
      <c r="A489" s="9" t="str">
        <f t="shared" si="238"/>
        <v>NL 005Induk</v>
      </c>
      <c r="B489" s="9" t="str">
        <f t="shared" si="239"/>
        <v>NL 005jurusan 1</v>
      </c>
      <c r="C489" s="9" t="str">
        <f t="shared" si="240"/>
        <v>NL 005jurusan 2</v>
      </c>
      <c r="D489" s="9" t="str">
        <f t="shared" si="241"/>
        <v>NL 005jurusan 3</v>
      </c>
      <c r="E489" s="9" t="str">
        <f t="shared" si="242"/>
        <v>NL 005jurusan 4</v>
      </c>
      <c r="F489" s="10" t="s">
        <v>226</v>
      </c>
      <c r="G489" s="10" t="s">
        <v>101</v>
      </c>
      <c r="H489" s="10" t="s">
        <v>626</v>
      </c>
      <c r="I489" s="10" t="s">
        <v>11021</v>
      </c>
      <c r="J489" s="10" t="s">
        <v>11022</v>
      </c>
      <c r="K489" s="10" t="s">
        <v>7465</v>
      </c>
      <c r="L489" s="10"/>
      <c r="M489" s="10"/>
      <c r="N489" s="14">
        <f t="shared" si="243"/>
        <v>0</v>
      </c>
      <c r="O489" s="15" t="e">
        <f t="shared" si="244"/>
        <v>#VALUE!</v>
      </c>
      <c r="P489" s="15" t="e">
        <f t="shared" si="245"/>
        <v>#VALUE!</v>
      </c>
      <c r="Q489" s="17" t="e">
        <f>VLOOKUP($A489,'DATA PENGUKURAN GARDU'!$A:$BS,42,0)</f>
        <v>#N/A</v>
      </c>
      <c r="R489" s="18" t="e">
        <f t="shared" si="254"/>
        <v>#N/A</v>
      </c>
      <c r="S489" s="17" t="e">
        <f>VLOOKUP($A489,'DATA PENGUKURAN GARDU'!$A:$BS,44,0)</f>
        <v>#N/A</v>
      </c>
      <c r="T489" s="18" t="e">
        <f t="shared" si="255"/>
        <v>#N/A</v>
      </c>
      <c r="U489" s="17" t="e">
        <f>VLOOKUP($A489,'DATA PENGUKURAN GARDU'!$A:$BS,46,0)</f>
        <v>#N/A</v>
      </c>
      <c r="V489" s="18" t="e">
        <f t="shared" si="256"/>
        <v>#N/A</v>
      </c>
      <c r="W489" s="17" t="e">
        <f>VLOOKUP($A489,'DATA PENGUKURAN GARDU'!$A:$BS,48,0)</f>
        <v>#N/A</v>
      </c>
      <c r="X489" s="17" t="e">
        <f>VLOOKUP($A489,'DATA PENGUKURAN GARDU'!$A:$BS,53,0)</f>
        <v>#N/A</v>
      </c>
      <c r="Y489" s="17" t="e">
        <f>VLOOKUP($A489,'DATA PENGUKURAN GARDU'!$A:$BS,54,0)</f>
        <v>#N/A</v>
      </c>
      <c r="Z489" s="17" t="e">
        <f>VLOOKUP($A489,'DATA PENGUKURAN GARDU'!$A:$BS,55,0)</f>
        <v>#N/A</v>
      </c>
      <c r="AA489" s="20" t="e">
        <f>VLOOKUP($B489,'DATA PENGUKURAN GARDU'!$A:$BS,42,0)</f>
        <v>#N/A</v>
      </c>
      <c r="AB489" s="21" t="e">
        <f t="shared" si="257"/>
        <v>#N/A</v>
      </c>
      <c r="AC489" s="20" t="e">
        <f>VLOOKUP($B489,'DATA PENGUKURAN GARDU'!$A:$BS,44,0)</f>
        <v>#N/A</v>
      </c>
      <c r="AD489" s="21" t="e">
        <f t="shared" si="258"/>
        <v>#N/A</v>
      </c>
      <c r="AE489" s="20" t="e">
        <f>VLOOKUP($B489,'DATA PENGUKURAN GARDU'!$A:$BS,46,0)</f>
        <v>#N/A</v>
      </c>
      <c r="AF489" s="21" t="e">
        <f t="shared" si="259"/>
        <v>#N/A</v>
      </c>
      <c r="AG489" s="20" t="e">
        <f>VLOOKUP($B489,'DATA PENGUKURAN GARDU'!$A:$BS,46,0)</f>
        <v>#N/A</v>
      </c>
      <c r="AH489" s="20" t="e">
        <f>VLOOKUP($B489,'DATA PENGUKURAN GARDU'!$A:$BS,53,0)</f>
        <v>#N/A</v>
      </c>
      <c r="AI489" s="20" t="e">
        <f>VLOOKUP($B489,'DATA PENGUKURAN GARDU'!$A:$BS,54,0)</f>
        <v>#N/A</v>
      </c>
      <c r="AJ489" s="17" t="e">
        <f>VLOOKUP($C489,'DATA PENGUKURAN GARDU'!$A:$BS,42,0)</f>
        <v>#N/A</v>
      </c>
      <c r="AK489" s="23" t="e">
        <f t="shared" si="260"/>
        <v>#N/A</v>
      </c>
      <c r="AL489" s="17" t="e">
        <f>VLOOKUP($C489,'DATA PENGUKURAN GARDU'!$A:$BS,44,0)</f>
        <v>#N/A</v>
      </c>
      <c r="AM489" s="23" t="e">
        <f t="shared" si="261"/>
        <v>#N/A</v>
      </c>
      <c r="AN489" s="17" t="e">
        <f>VLOOKUP($C489,'DATA PENGUKURAN GARDU'!$A:$BS,46,0)</f>
        <v>#N/A</v>
      </c>
      <c r="AO489" s="23" t="e">
        <f t="shared" si="262"/>
        <v>#N/A</v>
      </c>
      <c r="AP489" s="17" t="e">
        <f>VLOOKUP($C489,'DATA PENGUKURAN GARDU'!$A:$BS,46,0)</f>
        <v>#N/A</v>
      </c>
      <c r="AQ489" s="17" t="e">
        <f>VLOOKUP($C489,'DATA PENGUKURAN GARDU'!$A:$BS,53,0)</f>
        <v>#N/A</v>
      </c>
      <c r="AR489" s="17" t="e">
        <f>VLOOKUP($C489,'DATA PENGUKURAN GARDU'!$A:$BS,54,0)</f>
        <v>#N/A</v>
      </c>
      <c r="AS489" s="20" t="e">
        <f>VLOOKUP($D489,'DATA PENGUKURAN GARDU'!$A:$BS,42,0)</f>
        <v>#N/A</v>
      </c>
      <c r="AT489" s="21" t="e">
        <f t="shared" si="263"/>
        <v>#N/A</v>
      </c>
      <c r="AU489" s="20" t="e">
        <f>VLOOKUP($D489,'DATA PENGUKURAN GARDU'!$A:$BS,44,0)</f>
        <v>#N/A</v>
      </c>
      <c r="AV489" s="21" t="e">
        <f t="shared" si="264"/>
        <v>#N/A</v>
      </c>
      <c r="AW489" s="20" t="e">
        <f>VLOOKUP($D489,'DATA PENGUKURAN GARDU'!$A:$BS,46,0)</f>
        <v>#N/A</v>
      </c>
      <c r="AX489" s="21" t="e">
        <f t="shared" si="265"/>
        <v>#N/A</v>
      </c>
      <c r="AY489" s="20" t="e">
        <f>VLOOKUP($D489,'DATA PENGUKURAN GARDU'!$A:$BS,46,0)</f>
        <v>#N/A</v>
      </c>
      <c r="AZ489" s="20" t="e">
        <f>VLOOKUP($D489,'DATA PENGUKURAN GARDU'!$A:$BS,53,0)</f>
        <v>#N/A</v>
      </c>
      <c r="BA489" s="20" t="e">
        <f>VLOOKUP($D489,'DATA PENGUKURAN GARDU'!$A:$BS,54,0)</f>
        <v>#N/A</v>
      </c>
      <c r="BB489" s="17" t="e">
        <f>VLOOKUP($E489,'DATA PENGUKURAN GARDU'!$A:$BS,42,0)</f>
        <v>#N/A</v>
      </c>
      <c r="BC489" s="23" t="e">
        <f t="shared" si="266"/>
        <v>#N/A</v>
      </c>
      <c r="BD489" s="17" t="e">
        <f>VLOOKUP($E489,'DATA PENGUKURAN GARDU'!$A:$BS,44,0)</f>
        <v>#N/A</v>
      </c>
      <c r="BE489" s="23" t="e">
        <f t="shared" si="267"/>
        <v>#N/A</v>
      </c>
      <c r="BF489" s="17" t="e">
        <f>VLOOKUP($E489,'DATA PENGUKURAN GARDU'!$A:$BS,46,0)</f>
        <v>#N/A</v>
      </c>
      <c r="BG489" s="23" t="e">
        <f t="shared" si="268"/>
        <v>#N/A</v>
      </c>
      <c r="BH489" s="17" t="e">
        <f>VLOOKUP($E489,'DATA PENGUKURAN GARDU'!$A:$BS,46,0)</f>
        <v>#N/A</v>
      </c>
      <c r="BI489" s="17" t="e">
        <f>VLOOKUP($E489,'DATA PENGUKURAN GARDU'!$A:$BS,53,0)</f>
        <v>#N/A</v>
      </c>
      <c r="BJ489" s="17" t="e">
        <f>VLOOKUP($E489,'DATA PENGUKURAN GARDU'!$A:$BS,54,0)</f>
        <v>#N/A</v>
      </c>
      <c r="BK489" s="20" t="e">
        <f t="shared" si="246"/>
        <v>#N/A</v>
      </c>
      <c r="BL489" s="20" t="e">
        <f t="shared" si="247"/>
        <v>#N/A</v>
      </c>
      <c r="BM489" s="20" t="e">
        <f t="shared" si="248"/>
        <v>#N/A</v>
      </c>
      <c r="BN489" s="25" t="e">
        <f t="shared" si="249"/>
        <v>#N/A</v>
      </c>
      <c r="BO489" s="26" t="str">
        <f t="shared" si="250"/>
        <v>0</v>
      </c>
      <c r="BP489" s="21" t="e">
        <f t="shared" si="251"/>
        <v>#VALUE!</v>
      </c>
      <c r="BQ489" s="20" t="e">
        <f t="shared" si="252"/>
        <v>#N/A</v>
      </c>
      <c r="BR489" s="20" t="e">
        <v>#N/A</v>
      </c>
      <c r="BS489" s="9" t="e">
        <v>#N/A</v>
      </c>
      <c r="BT489" s="2" t="e">
        <f t="shared" si="253"/>
        <v>#VALUE!</v>
      </c>
      <c r="BU489" s="2" t="e">
        <f t="shared" si="236"/>
        <v>#N/A</v>
      </c>
      <c r="BV489" s="2" t="e">
        <f t="shared" si="237"/>
        <v>#N/A</v>
      </c>
    </row>
    <row r="490" s="2" customFormat="1" ht="22.95" customHeight="1" spans="1:74">
      <c r="A490" s="9" t="str">
        <f t="shared" si="238"/>
        <v>NL 010Induk</v>
      </c>
      <c r="B490" s="9" t="str">
        <f t="shared" si="239"/>
        <v>NL 010jurusan 1</v>
      </c>
      <c r="C490" s="9" t="str">
        <f t="shared" si="240"/>
        <v>NL 010jurusan 2</v>
      </c>
      <c r="D490" s="9" t="str">
        <f t="shared" si="241"/>
        <v>NL 010jurusan 3</v>
      </c>
      <c r="E490" s="9" t="str">
        <f t="shared" si="242"/>
        <v>NL 010jurusan 4</v>
      </c>
      <c r="F490" s="10" t="s">
        <v>324</v>
      </c>
      <c r="G490" s="10" t="s">
        <v>101</v>
      </c>
      <c r="H490" s="10" t="s">
        <v>627</v>
      </c>
      <c r="I490" s="10" t="s">
        <v>11023</v>
      </c>
      <c r="J490" s="10" t="s">
        <v>11024</v>
      </c>
      <c r="K490" s="10" t="s">
        <v>7465</v>
      </c>
      <c r="L490" s="10"/>
      <c r="M490" s="10"/>
      <c r="N490" s="14">
        <f t="shared" si="243"/>
        <v>0</v>
      </c>
      <c r="O490" s="15" t="e">
        <f t="shared" si="244"/>
        <v>#VALUE!</v>
      </c>
      <c r="P490" s="15" t="e">
        <f t="shared" si="245"/>
        <v>#VALUE!</v>
      </c>
      <c r="Q490" s="17" t="e">
        <f>VLOOKUP($A490,'DATA PENGUKURAN GARDU'!$A:$BS,42,0)</f>
        <v>#N/A</v>
      </c>
      <c r="R490" s="18" t="e">
        <f t="shared" si="254"/>
        <v>#N/A</v>
      </c>
      <c r="S490" s="17" t="e">
        <f>VLOOKUP($A490,'DATA PENGUKURAN GARDU'!$A:$BS,44,0)</f>
        <v>#N/A</v>
      </c>
      <c r="T490" s="18" t="e">
        <f t="shared" si="255"/>
        <v>#N/A</v>
      </c>
      <c r="U490" s="17" t="e">
        <f>VLOOKUP($A490,'DATA PENGUKURAN GARDU'!$A:$BS,46,0)</f>
        <v>#N/A</v>
      </c>
      <c r="V490" s="18" t="e">
        <f t="shared" si="256"/>
        <v>#N/A</v>
      </c>
      <c r="W490" s="17" t="e">
        <f>VLOOKUP($A490,'DATA PENGUKURAN GARDU'!$A:$BS,48,0)</f>
        <v>#N/A</v>
      </c>
      <c r="X490" s="17" t="e">
        <f>VLOOKUP($A490,'DATA PENGUKURAN GARDU'!$A:$BS,53,0)</f>
        <v>#N/A</v>
      </c>
      <c r="Y490" s="17" t="e">
        <f>VLOOKUP($A490,'DATA PENGUKURAN GARDU'!$A:$BS,54,0)</f>
        <v>#N/A</v>
      </c>
      <c r="Z490" s="17" t="e">
        <f>VLOOKUP($A490,'DATA PENGUKURAN GARDU'!$A:$BS,55,0)</f>
        <v>#N/A</v>
      </c>
      <c r="AA490" s="20" t="e">
        <f>VLOOKUP($B490,'DATA PENGUKURAN GARDU'!$A:$BS,42,0)</f>
        <v>#N/A</v>
      </c>
      <c r="AB490" s="21" t="e">
        <f t="shared" si="257"/>
        <v>#N/A</v>
      </c>
      <c r="AC490" s="20" t="e">
        <f>VLOOKUP($B490,'DATA PENGUKURAN GARDU'!$A:$BS,44,0)</f>
        <v>#N/A</v>
      </c>
      <c r="AD490" s="21" t="e">
        <f t="shared" si="258"/>
        <v>#N/A</v>
      </c>
      <c r="AE490" s="20" t="e">
        <f>VLOOKUP($B490,'DATA PENGUKURAN GARDU'!$A:$BS,46,0)</f>
        <v>#N/A</v>
      </c>
      <c r="AF490" s="21" t="e">
        <f t="shared" si="259"/>
        <v>#N/A</v>
      </c>
      <c r="AG490" s="20" t="e">
        <f>VLOOKUP($B490,'DATA PENGUKURAN GARDU'!$A:$BS,46,0)</f>
        <v>#N/A</v>
      </c>
      <c r="AH490" s="20" t="e">
        <f>VLOOKUP($B490,'DATA PENGUKURAN GARDU'!$A:$BS,53,0)</f>
        <v>#N/A</v>
      </c>
      <c r="AI490" s="20" t="e">
        <f>VLOOKUP($B490,'DATA PENGUKURAN GARDU'!$A:$BS,54,0)</f>
        <v>#N/A</v>
      </c>
      <c r="AJ490" s="17" t="e">
        <f>VLOOKUP($C490,'DATA PENGUKURAN GARDU'!$A:$BS,42,0)</f>
        <v>#N/A</v>
      </c>
      <c r="AK490" s="23" t="e">
        <f t="shared" si="260"/>
        <v>#N/A</v>
      </c>
      <c r="AL490" s="17" t="e">
        <f>VLOOKUP($C490,'DATA PENGUKURAN GARDU'!$A:$BS,44,0)</f>
        <v>#N/A</v>
      </c>
      <c r="AM490" s="23" t="e">
        <f t="shared" si="261"/>
        <v>#N/A</v>
      </c>
      <c r="AN490" s="17" t="e">
        <f>VLOOKUP($C490,'DATA PENGUKURAN GARDU'!$A:$BS,46,0)</f>
        <v>#N/A</v>
      </c>
      <c r="AO490" s="23" t="e">
        <f t="shared" si="262"/>
        <v>#N/A</v>
      </c>
      <c r="AP490" s="17" t="e">
        <f>VLOOKUP($C490,'DATA PENGUKURAN GARDU'!$A:$BS,46,0)</f>
        <v>#N/A</v>
      </c>
      <c r="AQ490" s="17" t="e">
        <f>VLOOKUP($C490,'DATA PENGUKURAN GARDU'!$A:$BS,53,0)</f>
        <v>#N/A</v>
      </c>
      <c r="AR490" s="17" t="e">
        <f>VLOOKUP($C490,'DATA PENGUKURAN GARDU'!$A:$BS,54,0)</f>
        <v>#N/A</v>
      </c>
      <c r="AS490" s="20" t="e">
        <f>VLOOKUP($D490,'DATA PENGUKURAN GARDU'!$A:$BS,42,0)</f>
        <v>#N/A</v>
      </c>
      <c r="AT490" s="21" t="e">
        <f t="shared" si="263"/>
        <v>#N/A</v>
      </c>
      <c r="AU490" s="20" t="e">
        <f>VLOOKUP($D490,'DATA PENGUKURAN GARDU'!$A:$BS,44,0)</f>
        <v>#N/A</v>
      </c>
      <c r="AV490" s="21" t="e">
        <f t="shared" si="264"/>
        <v>#N/A</v>
      </c>
      <c r="AW490" s="20" t="e">
        <f>VLOOKUP($D490,'DATA PENGUKURAN GARDU'!$A:$BS,46,0)</f>
        <v>#N/A</v>
      </c>
      <c r="AX490" s="21" t="e">
        <f t="shared" si="265"/>
        <v>#N/A</v>
      </c>
      <c r="AY490" s="20" t="e">
        <f>VLOOKUP($D490,'DATA PENGUKURAN GARDU'!$A:$BS,46,0)</f>
        <v>#N/A</v>
      </c>
      <c r="AZ490" s="20" t="e">
        <f>VLOOKUP($D490,'DATA PENGUKURAN GARDU'!$A:$BS,53,0)</f>
        <v>#N/A</v>
      </c>
      <c r="BA490" s="20" t="e">
        <f>VLOOKUP($D490,'DATA PENGUKURAN GARDU'!$A:$BS,54,0)</f>
        <v>#N/A</v>
      </c>
      <c r="BB490" s="17" t="e">
        <f>VLOOKUP($E490,'DATA PENGUKURAN GARDU'!$A:$BS,42,0)</f>
        <v>#N/A</v>
      </c>
      <c r="BC490" s="23" t="e">
        <f t="shared" si="266"/>
        <v>#N/A</v>
      </c>
      <c r="BD490" s="17" t="e">
        <f>VLOOKUP($E490,'DATA PENGUKURAN GARDU'!$A:$BS,44,0)</f>
        <v>#N/A</v>
      </c>
      <c r="BE490" s="23" t="e">
        <f t="shared" si="267"/>
        <v>#N/A</v>
      </c>
      <c r="BF490" s="17" t="e">
        <f>VLOOKUP($E490,'DATA PENGUKURAN GARDU'!$A:$BS,46,0)</f>
        <v>#N/A</v>
      </c>
      <c r="BG490" s="23" t="e">
        <f t="shared" si="268"/>
        <v>#N/A</v>
      </c>
      <c r="BH490" s="17" t="e">
        <f>VLOOKUP($E490,'DATA PENGUKURAN GARDU'!$A:$BS,46,0)</f>
        <v>#N/A</v>
      </c>
      <c r="BI490" s="17" t="e">
        <f>VLOOKUP($E490,'DATA PENGUKURAN GARDU'!$A:$BS,53,0)</f>
        <v>#N/A</v>
      </c>
      <c r="BJ490" s="17" t="e">
        <f>VLOOKUP($E490,'DATA PENGUKURAN GARDU'!$A:$BS,54,0)</f>
        <v>#N/A</v>
      </c>
      <c r="BK490" s="20" t="e">
        <f t="shared" si="246"/>
        <v>#N/A</v>
      </c>
      <c r="BL490" s="20" t="e">
        <f t="shared" si="247"/>
        <v>#N/A</v>
      </c>
      <c r="BM490" s="20" t="e">
        <f t="shared" si="248"/>
        <v>#N/A</v>
      </c>
      <c r="BN490" s="25" t="e">
        <f t="shared" si="249"/>
        <v>#N/A</v>
      </c>
      <c r="BO490" s="26" t="str">
        <f t="shared" si="250"/>
        <v>0</v>
      </c>
      <c r="BP490" s="21" t="e">
        <f t="shared" si="251"/>
        <v>#VALUE!</v>
      </c>
      <c r="BQ490" s="20" t="e">
        <f t="shared" si="252"/>
        <v>#N/A</v>
      </c>
      <c r="BR490" s="20" t="e">
        <v>#N/A</v>
      </c>
      <c r="BS490" s="9" t="e">
        <v>#N/A</v>
      </c>
      <c r="BT490" s="2" t="e">
        <f t="shared" si="253"/>
        <v>#VALUE!</v>
      </c>
      <c r="BU490" s="2" t="e">
        <f t="shared" si="236"/>
        <v>#N/A</v>
      </c>
      <c r="BV490" s="2" t="e">
        <f t="shared" si="237"/>
        <v>#N/A</v>
      </c>
    </row>
    <row r="491" s="2" customFormat="1" ht="22.95" customHeight="1" spans="1:74">
      <c r="A491" s="9" t="str">
        <f t="shared" si="238"/>
        <v>NL 011.1Induk</v>
      </c>
      <c r="B491" s="9" t="str">
        <f t="shared" si="239"/>
        <v>NL 011.1jurusan 1</v>
      </c>
      <c r="C491" s="9" t="str">
        <f t="shared" si="240"/>
        <v>NL 011.1jurusan 2</v>
      </c>
      <c r="D491" s="9" t="str">
        <f t="shared" si="241"/>
        <v>NL 011.1jurusan 3</v>
      </c>
      <c r="E491" s="9" t="str">
        <f t="shared" si="242"/>
        <v>NL 011.1jurusan 4</v>
      </c>
      <c r="F491" s="10" t="s">
        <v>324</v>
      </c>
      <c r="G491" s="10" t="s">
        <v>101</v>
      </c>
      <c r="H491" s="10" t="s">
        <v>628</v>
      </c>
      <c r="I491" s="10" t="s">
        <v>11025</v>
      </c>
      <c r="J491" s="10" t="s">
        <v>11026</v>
      </c>
      <c r="K491" s="10" t="s">
        <v>7465</v>
      </c>
      <c r="L491" s="10"/>
      <c r="M491" s="10"/>
      <c r="N491" s="14">
        <f t="shared" si="243"/>
        <v>0</v>
      </c>
      <c r="O491" s="15" t="e">
        <f t="shared" si="244"/>
        <v>#VALUE!</v>
      </c>
      <c r="P491" s="15" t="e">
        <f t="shared" si="245"/>
        <v>#VALUE!</v>
      </c>
      <c r="Q491" s="17" t="e">
        <f>VLOOKUP($A491,'DATA PENGUKURAN GARDU'!$A:$BS,42,0)</f>
        <v>#N/A</v>
      </c>
      <c r="R491" s="18" t="e">
        <f t="shared" si="254"/>
        <v>#N/A</v>
      </c>
      <c r="S491" s="17" t="e">
        <f>VLOOKUP($A491,'DATA PENGUKURAN GARDU'!$A:$BS,44,0)</f>
        <v>#N/A</v>
      </c>
      <c r="T491" s="18" t="e">
        <f t="shared" si="255"/>
        <v>#N/A</v>
      </c>
      <c r="U491" s="17" t="e">
        <f>VLOOKUP($A491,'DATA PENGUKURAN GARDU'!$A:$BS,46,0)</f>
        <v>#N/A</v>
      </c>
      <c r="V491" s="18" t="e">
        <f t="shared" si="256"/>
        <v>#N/A</v>
      </c>
      <c r="W491" s="17" t="e">
        <f>VLOOKUP($A491,'DATA PENGUKURAN GARDU'!$A:$BS,48,0)</f>
        <v>#N/A</v>
      </c>
      <c r="X491" s="17" t="e">
        <f>VLOOKUP($A491,'DATA PENGUKURAN GARDU'!$A:$BS,53,0)</f>
        <v>#N/A</v>
      </c>
      <c r="Y491" s="17" t="e">
        <f>VLOOKUP($A491,'DATA PENGUKURAN GARDU'!$A:$BS,54,0)</f>
        <v>#N/A</v>
      </c>
      <c r="Z491" s="17" t="e">
        <f>VLOOKUP($A491,'DATA PENGUKURAN GARDU'!$A:$BS,55,0)</f>
        <v>#N/A</v>
      </c>
      <c r="AA491" s="20" t="e">
        <f>VLOOKUP($B491,'DATA PENGUKURAN GARDU'!$A:$BS,42,0)</f>
        <v>#N/A</v>
      </c>
      <c r="AB491" s="21" t="e">
        <f t="shared" si="257"/>
        <v>#N/A</v>
      </c>
      <c r="AC491" s="20" t="e">
        <f>VLOOKUP($B491,'DATA PENGUKURAN GARDU'!$A:$BS,44,0)</f>
        <v>#N/A</v>
      </c>
      <c r="AD491" s="21" t="e">
        <f t="shared" si="258"/>
        <v>#N/A</v>
      </c>
      <c r="AE491" s="20" t="e">
        <f>VLOOKUP($B491,'DATA PENGUKURAN GARDU'!$A:$BS,46,0)</f>
        <v>#N/A</v>
      </c>
      <c r="AF491" s="21" t="e">
        <f t="shared" si="259"/>
        <v>#N/A</v>
      </c>
      <c r="AG491" s="20" t="e">
        <f>VLOOKUP($B491,'DATA PENGUKURAN GARDU'!$A:$BS,46,0)</f>
        <v>#N/A</v>
      </c>
      <c r="AH491" s="20" t="e">
        <f>VLOOKUP($B491,'DATA PENGUKURAN GARDU'!$A:$BS,53,0)</f>
        <v>#N/A</v>
      </c>
      <c r="AI491" s="20" t="e">
        <f>VLOOKUP($B491,'DATA PENGUKURAN GARDU'!$A:$BS,54,0)</f>
        <v>#N/A</v>
      </c>
      <c r="AJ491" s="17" t="e">
        <f>VLOOKUP($C491,'DATA PENGUKURAN GARDU'!$A:$BS,42,0)</f>
        <v>#N/A</v>
      </c>
      <c r="AK491" s="23" t="e">
        <f t="shared" si="260"/>
        <v>#N/A</v>
      </c>
      <c r="AL491" s="17" t="e">
        <f>VLOOKUP($C491,'DATA PENGUKURAN GARDU'!$A:$BS,44,0)</f>
        <v>#N/A</v>
      </c>
      <c r="AM491" s="23" t="e">
        <f t="shared" si="261"/>
        <v>#N/A</v>
      </c>
      <c r="AN491" s="17" t="e">
        <f>VLOOKUP($C491,'DATA PENGUKURAN GARDU'!$A:$BS,46,0)</f>
        <v>#N/A</v>
      </c>
      <c r="AO491" s="23" t="e">
        <f t="shared" si="262"/>
        <v>#N/A</v>
      </c>
      <c r="AP491" s="17" t="e">
        <f>VLOOKUP($C491,'DATA PENGUKURAN GARDU'!$A:$BS,46,0)</f>
        <v>#N/A</v>
      </c>
      <c r="AQ491" s="17" t="e">
        <f>VLOOKUP($C491,'DATA PENGUKURAN GARDU'!$A:$BS,53,0)</f>
        <v>#N/A</v>
      </c>
      <c r="AR491" s="17" t="e">
        <f>VLOOKUP($C491,'DATA PENGUKURAN GARDU'!$A:$BS,54,0)</f>
        <v>#N/A</v>
      </c>
      <c r="AS491" s="20" t="e">
        <f>VLOOKUP($D491,'DATA PENGUKURAN GARDU'!$A:$BS,42,0)</f>
        <v>#N/A</v>
      </c>
      <c r="AT491" s="21" t="e">
        <f t="shared" si="263"/>
        <v>#N/A</v>
      </c>
      <c r="AU491" s="20" t="e">
        <f>VLOOKUP($D491,'DATA PENGUKURAN GARDU'!$A:$BS,44,0)</f>
        <v>#N/A</v>
      </c>
      <c r="AV491" s="21" t="e">
        <f t="shared" si="264"/>
        <v>#N/A</v>
      </c>
      <c r="AW491" s="20" t="e">
        <f>VLOOKUP($D491,'DATA PENGUKURAN GARDU'!$A:$BS,46,0)</f>
        <v>#N/A</v>
      </c>
      <c r="AX491" s="21" t="e">
        <f t="shared" si="265"/>
        <v>#N/A</v>
      </c>
      <c r="AY491" s="20" t="e">
        <f>VLOOKUP($D491,'DATA PENGUKURAN GARDU'!$A:$BS,46,0)</f>
        <v>#N/A</v>
      </c>
      <c r="AZ491" s="20" t="e">
        <f>VLOOKUP($D491,'DATA PENGUKURAN GARDU'!$A:$BS,53,0)</f>
        <v>#N/A</v>
      </c>
      <c r="BA491" s="20" t="e">
        <f>VLOOKUP($D491,'DATA PENGUKURAN GARDU'!$A:$BS,54,0)</f>
        <v>#N/A</v>
      </c>
      <c r="BB491" s="17" t="e">
        <f>VLOOKUP($E491,'DATA PENGUKURAN GARDU'!$A:$BS,42,0)</f>
        <v>#N/A</v>
      </c>
      <c r="BC491" s="23" t="e">
        <f t="shared" si="266"/>
        <v>#N/A</v>
      </c>
      <c r="BD491" s="17" t="e">
        <f>VLOOKUP($E491,'DATA PENGUKURAN GARDU'!$A:$BS,44,0)</f>
        <v>#N/A</v>
      </c>
      <c r="BE491" s="23" t="e">
        <f t="shared" si="267"/>
        <v>#N/A</v>
      </c>
      <c r="BF491" s="17" t="e">
        <f>VLOOKUP($E491,'DATA PENGUKURAN GARDU'!$A:$BS,46,0)</f>
        <v>#N/A</v>
      </c>
      <c r="BG491" s="23" t="e">
        <f t="shared" si="268"/>
        <v>#N/A</v>
      </c>
      <c r="BH491" s="17" t="e">
        <f>VLOOKUP($E491,'DATA PENGUKURAN GARDU'!$A:$BS,46,0)</f>
        <v>#N/A</v>
      </c>
      <c r="BI491" s="17" t="e">
        <f>VLOOKUP($E491,'DATA PENGUKURAN GARDU'!$A:$BS,53,0)</f>
        <v>#N/A</v>
      </c>
      <c r="BJ491" s="17" t="e">
        <f>VLOOKUP($E491,'DATA PENGUKURAN GARDU'!$A:$BS,54,0)</f>
        <v>#N/A</v>
      </c>
      <c r="BK491" s="20" t="e">
        <f t="shared" si="246"/>
        <v>#N/A</v>
      </c>
      <c r="BL491" s="20" t="e">
        <f t="shared" si="247"/>
        <v>#N/A</v>
      </c>
      <c r="BM491" s="20" t="e">
        <f t="shared" si="248"/>
        <v>#N/A</v>
      </c>
      <c r="BN491" s="25" t="e">
        <f t="shared" si="249"/>
        <v>#N/A</v>
      </c>
      <c r="BO491" s="26" t="str">
        <f t="shared" si="250"/>
        <v>0</v>
      </c>
      <c r="BP491" s="21" t="e">
        <f t="shared" si="251"/>
        <v>#VALUE!</v>
      </c>
      <c r="BQ491" s="20" t="e">
        <f t="shared" si="252"/>
        <v>#N/A</v>
      </c>
      <c r="BR491" s="20" t="e">
        <v>#N/A</v>
      </c>
      <c r="BS491" s="9" t="e">
        <v>#N/A</v>
      </c>
      <c r="BT491" s="2" t="e">
        <f t="shared" si="253"/>
        <v>#VALUE!</v>
      </c>
      <c r="BU491" s="2" t="e">
        <f t="shared" si="236"/>
        <v>#N/A</v>
      </c>
      <c r="BV491" s="2" t="e">
        <f t="shared" si="237"/>
        <v>#N/A</v>
      </c>
    </row>
    <row r="492" s="2" customFormat="1" ht="22.95" customHeight="1" spans="1:74">
      <c r="A492" s="9" t="str">
        <f t="shared" si="238"/>
        <v>K-238Induk</v>
      </c>
      <c r="B492" s="9" t="str">
        <f t="shared" si="239"/>
        <v>K-238jurusan 1</v>
      </c>
      <c r="C492" s="9" t="str">
        <f t="shared" si="240"/>
        <v>K-238jurusan 2</v>
      </c>
      <c r="D492" s="9" t="str">
        <f t="shared" si="241"/>
        <v>K-238jurusan 3</v>
      </c>
      <c r="E492" s="9" t="str">
        <f t="shared" si="242"/>
        <v>K-238jurusan 4</v>
      </c>
      <c r="F492" s="10" t="s">
        <v>136</v>
      </c>
      <c r="G492" s="10" t="s">
        <v>132</v>
      </c>
      <c r="H492" s="10" t="s">
        <v>629</v>
      </c>
      <c r="I492" s="10" t="s">
        <v>11027</v>
      </c>
      <c r="J492" s="10" t="s">
        <v>11028</v>
      </c>
      <c r="K492" s="10" t="s">
        <v>7465</v>
      </c>
      <c r="L492" s="10"/>
      <c r="M492" s="10"/>
      <c r="N492" s="14">
        <f t="shared" si="243"/>
        <v>0</v>
      </c>
      <c r="O492" s="15" t="e">
        <f t="shared" si="244"/>
        <v>#VALUE!</v>
      </c>
      <c r="P492" s="15" t="e">
        <f t="shared" si="245"/>
        <v>#VALUE!</v>
      </c>
      <c r="Q492" s="17" t="e">
        <f>VLOOKUP($A492,'DATA PENGUKURAN GARDU'!$A:$BS,42,0)</f>
        <v>#N/A</v>
      </c>
      <c r="R492" s="18" t="e">
        <f t="shared" si="254"/>
        <v>#N/A</v>
      </c>
      <c r="S492" s="17" t="e">
        <f>VLOOKUP($A492,'DATA PENGUKURAN GARDU'!$A:$BS,44,0)</f>
        <v>#N/A</v>
      </c>
      <c r="T492" s="18" t="e">
        <f t="shared" si="255"/>
        <v>#N/A</v>
      </c>
      <c r="U492" s="17" t="e">
        <f>VLOOKUP($A492,'DATA PENGUKURAN GARDU'!$A:$BS,46,0)</f>
        <v>#N/A</v>
      </c>
      <c r="V492" s="18" t="e">
        <f t="shared" si="256"/>
        <v>#N/A</v>
      </c>
      <c r="W492" s="17" t="e">
        <f>VLOOKUP($A492,'DATA PENGUKURAN GARDU'!$A:$BS,48,0)</f>
        <v>#N/A</v>
      </c>
      <c r="X492" s="17" t="e">
        <f>VLOOKUP($A492,'DATA PENGUKURAN GARDU'!$A:$BS,53,0)</f>
        <v>#N/A</v>
      </c>
      <c r="Y492" s="17" t="e">
        <f>VLOOKUP($A492,'DATA PENGUKURAN GARDU'!$A:$BS,54,0)</f>
        <v>#N/A</v>
      </c>
      <c r="Z492" s="17" t="e">
        <f>VLOOKUP($A492,'DATA PENGUKURAN GARDU'!$A:$BS,55,0)</f>
        <v>#N/A</v>
      </c>
      <c r="AA492" s="20" t="e">
        <f>VLOOKUP($B492,'DATA PENGUKURAN GARDU'!$A:$BS,42,0)</f>
        <v>#N/A</v>
      </c>
      <c r="AB492" s="21" t="e">
        <f t="shared" si="257"/>
        <v>#N/A</v>
      </c>
      <c r="AC492" s="20" t="e">
        <f>VLOOKUP($B492,'DATA PENGUKURAN GARDU'!$A:$BS,44,0)</f>
        <v>#N/A</v>
      </c>
      <c r="AD492" s="21" t="e">
        <f t="shared" si="258"/>
        <v>#N/A</v>
      </c>
      <c r="AE492" s="20" t="e">
        <f>VLOOKUP($B492,'DATA PENGUKURAN GARDU'!$A:$BS,46,0)</f>
        <v>#N/A</v>
      </c>
      <c r="AF492" s="21" t="e">
        <f t="shared" si="259"/>
        <v>#N/A</v>
      </c>
      <c r="AG492" s="20" t="e">
        <f>VLOOKUP($B492,'DATA PENGUKURAN GARDU'!$A:$BS,46,0)</f>
        <v>#N/A</v>
      </c>
      <c r="AH492" s="20" t="e">
        <f>VLOOKUP($B492,'DATA PENGUKURAN GARDU'!$A:$BS,53,0)</f>
        <v>#N/A</v>
      </c>
      <c r="AI492" s="20" t="e">
        <f>VLOOKUP($B492,'DATA PENGUKURAN GARDU'!$A:$BS,54,0)</f>
        <v>#N/A</v>
      </c>
      <c r="AJ492" s="17" t="e">
        <f>VLOOKUP($C492,'DATA PENGUKURAN GARDU'!$A:$BS,42,0)</f>
        <v>#N/A</v>
      </c>
      <c r="AK492" s="23" t="e">
        <f t="shared" si="260"/>
        <v>#N/A</v>
      </c>
      <c r="AL492" s="17" t="e">
        <f>VLOOKUP($C492,'DATA PENGUKURAN GARDU'!$A:$BS,44,0)</f>
        <v>#N/A</v>
      </c>
      <c r="AM492" s="23" t="e">
        <f t="shared" si="261"/>
        <v>#N/A</v>
      </c>
      <c r="AN492" s="17" t="e">
        <f>VLOOKUP($C492,'DATA PENGUKURAN GARDU'!$A:$BS,46,0)</f>
        <v>#N/A</v>
      </c>
      <c r="AO492" s="23" t="e">
        <f t="shared" si="262"/>
        <v>#N/A</v>
      </c>
      <c r="AP492" s="17" t="e">
        <f>VLOOKUP($C492,'DATA PENGUKURAN GARDU'!$A:$BS,46,0)</f>
        <v>#N/A</v>
      </c>
      <c r="AQ492" s="17" t="e">
        <f>VLOOKUP($C492,'DATA PENGUKURAN GARDU'!$A:$BS,53,0)</f>
        <v>#N/A</v>
      </c>
      <c r="AR492" s="17" t="e">
        <f>VLOOKUP($C492,'DATA PENGUKURAN GARDU'!$A:$BS,54,0)</f>
        <v>#N/A</v>
      </c>
      <c r="AS492" s="20" t="e">
        <f>VLOOKUP($D492,'DATA PENGUKURAN GARDU'!$A:$BS,42,0)</f>
        <v>#N/A</v>
      </c>
      <c r="AT492" s="21" t="e">
        <f t="shared" si="263"/>
        <v>#N/A</v>
      </c>
      <c r="AU492" s="20" t="e">
        <f>VLOOKUP($D492,'DATA PENGUKURAN GARDU'!$A:$BS,44,0)</f>
        <v>#N/A</v>
      </c>
      <c r="AV492" s="21" t="e">
        <f t="shared" si="264"/>
        <v>#N/A</v>
      </c>
      <c r="AW492" s="20" t="e">
        <f>VLOOKUP($D492,'DATA PENGUKURAN GARDU'!$A:$BS,46,0)</f>
        <v>#N/A</v>
      </c>
      <c r="AX492" s="21" t="e">
        <f t="shared" si="265"/>
        <v>#N/A</v>
      </c>
      <c r="AY492" s="20" t="e">
        <f>VLOOKUP($D492,'DATA PENGUKURAN GARDU'!$A:$BS,46,0)</f>
        <v>#N/A</v>
      </c>
      <c r="AZ492" s="20" t="e">
        <f>VLOOKUP($D492,'DATA PENGUKURAN GARDU'!$A:$BS,53,0)</f>
        <v>#N/A</v>
      </c>
      <c r="BA492" s="20" t="e">
        <f>VLOOKUP($D492,'DATA PENGUKURAN GARDU'!$A:$BS,54,0)</f>
        <v>#N/A</v>
      </c>
      <c r="BB492" s="17" t="e">
        <f>VLOOKUP($E492,'DATA PENGUKURAN GARDU'!$A:$BS,42,0)</f>
        <v>#N/A</v>
      </c>
      <c r="BC492" s="23" t="e">
        <f t="shared" si="266"/>
        <v>#N/A</v>
      </c>
      <c r="BD492" s="17" t="e">
        <f>VLOOKUP($E492,'DATA PENGUKURAN GARDU'!$A:$BS,44,0)</f>
        <v>#N/A</v>
      </c>
      <c r="BE492" s="23" t="e">
        <f t="shared" si="267"/>
        <v>#N/A</v>
      </c>
      <c r="BF492" s="17" t="e">
        <f>VLOOKUP($E492,'DATA PENGUKURAN GARDU'!$A:$BS,46,0)</f>
        <v>#N/A</v>
      </c>
      <c r="BG492" s="23" t="e">
        <f t="shared" si="268"/>
        <v>#N/A</v>
      </c>
      <c r="BH492" s="17" t="e">
        <f>VLOOKUP($E492,'DATA PENGUKURAN GARDU'!$A:$BS,46,0)</f>
        <v>#N/A</v>
      </c>
      <c r="BI492" s="17" t="e">
        <f>VLOOKUP($E492,'DATA PENGUKURAN GARDU'!$A:$BS,53,0)</f>
        <v>#N/A</v>
      </c>
      <c r="BJ492" s="17" t="e">
        <f>VLOOKUP($E492,'DATA PENGUKURAN GARDU'!$A:$BS,54,0)</f>
        <v>#N/A</v>
      </c>
      <c r="BK492" s="20" t="e">
        <f t="shared" si="246"/>
        <v>#N/A</v>
      </c>
      <c r="BL492" s="20" t="e">
        <f t="shared" si="247"/>
        <v>#N/A</v>
      </c>
      <c r="BM492" s="20" t="e">
        <f t="shared" si="248"/>
        <v>#N/A</v>
      </c>
      <c r="BN492" s="25" t="e">
        <f t="shared" si="249"/>
        <v>#N/A</v>
      </c>
      <c r="BO492" s="26" t="str">
        <f t="shared" si="250"/>
        <v>0</v>
      </c>
      <c r="BP492" s="21" t="e">
        <f t="shared" si="251"/>
        <v>#VALUE!</v>
      </c>
      <c r="BQ492" s="20" t="e">
        <f t="shared" si="252"/>
        <v>#N/A</v>
      </c>
      <c r="BR492" s="20" t="e">
        <v>#N/A</v>
      </c>
      <c r="BS492" s="9" t="e">
        <v>#N/A</v>
      </c>
      <c r="BT492" s="2" t="e">
        <f t="shared" si="253"/>
        <v>#VALUE!</v>
      </c>
      <c r="BU492" s="2" t="e">
        <f t="shared" si="236"/>
        <v>#N/A</v>
      </c>
      <c r="BV492" s="2" t="e">
        <f t="shared" si="237"/>
        <v>#N/A</v>
      </c>
    </row>
    <row r="493" s="2" customFormat="1" ht="22.95" customHeight="1" spans="1:74">
      <c r="A493" s="9" t="str">
        <f t="shared" si="238"/>
        <v>K-244Induk</v>
      </c>
      <c r="B493" s="9" t="str">
        <f t="shared" si="239"/>
        <v>K-244jurusan 1</v>
      </c>
      <c r="C493" s="9" t="str">
        <f t="shared" si="240"/>
        <v>K-244jurusan 2</v>
      </c>
      <c r="D493" s="9" t="str">
        <f t="shared" si="241"/>
        <v>K-244jurusan 3</v>
      </c>
      <c r="E493" s="9" t="str">
        <f t="shared" si="242"/>
        <v>K-244jurusan 4</v>
      </c>
      <c r="F493" s="10" t="s">
        <v>136</v>
      </c>
      <c r="G493" s="10" t="s">
        <v>132</v>
      </c>
      <c r="H493" s="10" t="s">
        <v>630</v>
      </c>
      <c r="I493" s="10" t="s">
        <v>11029</v>
      </c>
      <c r="J493" s="10" t="s">
        <v>11030</v>
      </c>
      <c r="K493" s="10" t="s">
        <v>7465</v>
      </c>
      <c r="L493" s="10"/>
      <c r="M493" s="10"/>
      <c r="N493" s="14">
        <f t="shared" si="243"/>
        <v>0</v>
      </c>
      <c r="O493" s="15" t="e">
        <f t="shared" si="244"/>
        <v>#VALUE!</v>
      </c>
      <c r="P493" s="15" t="e">
        <f t="shared" si="245"/>
        <v>#VALUE!</v>
      </c>
      <c r="Q493" s="17" t="e">
        <f>VLOOKUP($A493,'DATA PENGUKURAN GARDU'!$A:$BS,42,0)</f>
        <v>#N/A</v>
      </c>
      <c r="R493" s="18" t="e">
        <f t="shared" si="254"/>
        <v>#N/A</v>
      </c>
      <c r="S493" s="17" t="e">
        <f>VLOOKUP($A493,'DATA PENGUKURAN GARDU'!$A:$BS,44,0)</f>
        <v>#N/A</v>
      </c>
      <c r="T493" s="18" t="e">
        <f t="shared" si="255"/>
        <v>#N/A</v>
      </c>
      <c r="U493" s="17" t="e">
        <f>VLOOKUP($A493,'DATA PENGUKURAN GARDU'!$A:$BS,46,0)</f>
        <v>#N/A</v>
      </c>
      <c r="V493" s="18" t="e">
        <f t="shared" si="256"/>
        <v>#N/A</v>
      </c>
      <c r="W493" s="17" t="e">
        <f>VLOOKUP($A493,'DATA PENGUKURAN GARDU'!$A:$BS,48,0)</f>
        <v>#N/A</v>
      </c>
      <c r="X493" s="17" t="e">
        <f>VLOOKUP($A493,'DATA PENGUKURAN GARDU'!$A:$BS,53,0)</f>
        <v>#N/A</v>
      </c>
      <c r="Y493" s="17" t="e">
        <f>VLOOKUP($A493,'DATA PENGUKURAN GARDU'!$A:$BS,54,0)</f>
        <v>#N/A</v>
      </c>
      <c r="Z493" s="17" t="e">
        <f>VLOOKUP($A493,'DATA PENGUKURAN GARDU'!$A:$BS,55,0)</f>
        <v>#N/A</v>
      </c>
      <c r="AA493" s="20" t="e">
        <f>VLOOKUP($B493,'DATA PENGUKURAN GARDU'!$A:$BS,42,0)</f>
        <v>#N/A</v>
      </c>
      <c r="AB493" s="21" t="e">
        <f t="shared" si="257"/>
        <v>#N/A</v>
      </c>
      <c r="AC493" s="20" t="e">
        <f>VLOOKUP($B493,'DATA PENGUKURAN GARDU'!$A:$BS,44,0)</f>
        <v>#N/A</v>
      </c>
      <c r="AD493" s="21" t="e">
        <f t="shared" si="258"/>
        <v>#N/A</v>
      </c>
      <c r="AE493" s="20" t="e">
        <f>VLOOKUP($B493,'DATA PENGUKURAN GARDU'!$A:$BS,46,0)</f>
        <v>#N/A</v>
      </c>
      <c r="AF493" s="21" t="e">
        <f t="shared" si="259"/>
        <v>#N/A</v>
      </c>
      <c r="AG493" s="20" t="e">
        <f>VLOOKUP($B493,'DATA PENGUKURAN GARDU'!$A:$BS,46,0)</f>
        <v>#N/A</v>
      </c>
      <c r="AH493" s="20" t="e">
        <f>VLOOKUP($B493,'DATA PENGUKURAN GARDU'!$A:$BS,53,0)</f>
        <v>#N/A</v>
      </c>
      <c r="AI493" s="20" t="e">
        <f>VLOOKUP($B493,'DATA PENGUKURAN GARDU'!$A:$BS,54,0)</f>
        <v>#N/A</v>
      </c>
      <c r="AJ493" s="17" t="e">
        <f>VLOOKUP($C493,'DATA PENGUKURAN GARDU'!$A:$BS,42,0)</f>
        <v>#N/A</v>
      </c>
      <c r="AK493" s="23" t="e">
        <f t="shared" si="260"/>
        <v>#N/A</v>
      </c>
      <c r="AL493" s="17" t="e">
        <f>VLOOKUP($C493,'DATA PENGUKURAN GARDU'!$A:$BS,44,0)</f>
        <v>#N/A</v>
      </c>
      <c r="AM493" s="23" t="e">
        <f t="shared" si="261"/>
        <v>#N/A</v>
      </c>
      <c r="AN493" s="17" t="e">
        <f>VLOOKUP($C493,'DATA PENGUKURAN GARDU'!$A:$BS,46,0)</f>
        <v>#N/A</v>
      </c>
      <c r="AO493" s="23" t="e">
        <f t="shared" si="262"/>
        <v>#N/A</v>
      </c>
      <c r="AP493" s="17" t="e">
        <f>VLOOKUP($C493,'DATA PENGUKURAN GARDU'!$A:$BS,46,0)</f>
        <v>#N/A</v>
      </c>
      <c r="AQ493" s="17" t="e">
        <f>VLOOKUP($C493,'DATA PENGUKURAN GARDU'!$A:$BS,53,0)</f>
        <v>#N/A</v>
      </c>
      <c r="AR493" s="17" t="e">
        <f>VLOOKUP($C493,'DATA PENGUKURAN GARDU'!$A:$BS,54,0)</f>
        <v>#N/A</v>
      </c>
      <c r="AS493" s="20" t="e">
        <f>VLOOKUP($D493,'DATA PENGUKURAN GARDU'!$A:$BS,42,0)</f>
        <v>#N/A</v>
      </c>
      <c r="AT493" s="21" t="e">
        <f t="shared" si="263"/>
        <v>#N/A</v>
      </c>
      <c r="AU493" s="20" t="e">
        <f>VLOOKUP($D493,'DATA PENGUKURAN GARDU'!$A:$BS,44,0)</f>
        <v>#N/A</v>
      </c>
      <c r="AV493" s="21" t="e">
        <f t="shared" si="264"/>
        <v>#N/A</v>
      </c>
      <c r="AW493" s="20" t="e">
        <f>VLOOKUP($D493,'DATA PENGUKURAN GARDU'!$A:$BS,46,0)</f>
        <v>#N/A</v>
      </c>
      <c r="AX493" s="21" t="e">
        <f t="shared" si="265"/>
        <v>#N/A</v>
      </c>
      <c r="AY493" s="20" t="e">
        <f>VLOOKUP($D493,'DATA PENGUKURAN GARDU'!$A:$BS,46,0)</f>
        <v>#N/A</v>
      </c>
      <c r="AZ493" s="20" t="e">
        <f>VLOOKUP($D493,'DATA PENGUKURAN GARDU'!$A:$BS,53,0)</f>
        <v>#N/A</v>
      </c>
      <c r="BA493" s="20" t="e">
        <f>VLOOKUP($D493,'DATA PENGUKURAN GARDU'!$A:$BS,54,0)</f>
        <v>#N/A</v>
      </c>
      <c r="BB493" s="17" t="e">
        <f>VLOOKUP($E493,'DATA PENGUKURAN GARDU'!$A:$BS,42,0)</f>
        <v>#N/A</v>
      </c>
      <c r="BC493" s="23" t="e">
        <f t="shared" si="266"/>
        <v>#N/A</v>
      </c>
      <c r="BD493" s="17" t="e">
        <f>VLOOKUP($E493,'DATA PENGUKURAN GARDU'!$A:$BS,44,0)</f>
        <v>#N/A</v>
      </c>
      <c r="BE493" s="23" t="e">
        <f t="shared" si="267"/>
        <v>#N/A</v>
      </c>
      <c r="BF493" s="17" t="e">
        <f>VLOOKUP($E493,'DATA PENGUKURAN GARDU'!$A:$BS,46,0)</f>
        <v>#N/A</v>
      </c>
      <c r="BG493" s="23" t="e">
        <f t="shared" si="268"/>
        <v>#N/A</v>
      </c>
      <c r="BH493" s="17" t="e">
        <f>VLOOKUP($E493,'DATA PENGUKURAN GARDU'!$A:$BS,46,0)</f>
        <v>#N/A</v>
      </c>
      <c r="BI493" s="17" t="e">
        <f>VLOOKUP($E493,'DATA PENGUKURAN GARDU'!$A:$BS,53,0)</f>
        <v>#N/A</v>
      </c>
      <c r="BJ493" s="17" t="e">
        <f>VLOOKUP($E493,'DATA PENGUKURAN GARDU'!$A:$BS,54,0)</f>
        <v>#N/A</v>
      </c>
      <c r="BK493" s="20" t="e">
        <f t="shared" si="246"/>
        <v>#N/A</v>
      </c>
      <c r="BL493" s="20" t="e">
        <f t="shared" si="247"/>
        <v>#N/A</v>
      </c>
      <c r="BM493" s="20" t="e">
        <f t="shared" si="248"/>
        <v>#N/A</v>
      </c>
      <c r="BN493" s="25" t="e">
        <f t="shared" si="249"/>
        <v>#N/A</v>
      </c>
      <c r="BO493" s="26" t="str">
        <f t="shared" si="250"/>
        <v>0</v>
      </c>
      <c r="BP493" s="21" t="e">
        <f t="shared" si="251"/>
        <v>#VALUE!</v>
      </c>
      <c r="BQ493" s="20" t="e">
        <f t="shared" si="252"/>
        <v>#N/A</v>
      </c>
      <c r="BR493" s="20" t="e">
        <v>#N/A</v>
      </c>
      <c r="BS493" s="9" t="e">
        <v>#N/A</v>
      </c>
      <c r="BT493" s="2" t="e">
        <f t="shared" si="253"/>
        <v>#VALUE!</v>
      </c>
      <c r="BU493" s="2" t="e">
        <f t="shared" si="236"/>
        <v>#N/A</v>
      </c>
      <c r="BV493" s="2" t="e">
        <f t="shared" si="237"/>
        <v>#N/A</v>
      </c>
    </row>
    <row r="494" s="2" customFormat="1" ht="22.95" customHeight="1" spans="1:74">
      <c r="A494" s="9" t="str">
        <f t="shared" si="238"/>
        <v>K-245.1Induk</v>
      </c>
      <c r="B494" s="9" t="str">
        <f t="shared" si="239"/>
        <v>K-245.1jurusan 1</v>
      </c>
      <c r="C494" s="9" t="str">
        <f t="shared" si="240"/>
        <v>K-245.1jurusan 2</v>
      </c>
      <c r="D494" s="9" t="str">
        <f t="shared" si="241"/>
        <v>K-245.1jurusan 3</v>
      </c>
      <c r="E494" s="9" t="str">
        <f t="shared" si="242"/>
        <v>K-245.1jurusan 4</v>
      </c>
      <c r="F494" s="10" t="s">
        <v>136</v>
      </c>
      <c r="G494" s="10" t="s">
        <v>132</v>
      </c>
      <c r="H494" s="10" t="s">
        <v>631</v>
      </c>
      <c r="I494" s="10" t="s">
        <v>11031</v>
      </c>
      <c r="J494" s="10" t="s">
        <v>11032</v>
      </c>
      <c r="K494" s="10" t="s">
        <v>7465</v>
      </c>
      <c r="L494" s="10"/>
      <c r="M494" s="10"/>
      <c r="N494" s="14">
        <f t="shared" si="243"/>
        <v>0</v>
      </c>
      <c r="O494" s="15" t="e">
        <f t="shared" si="244"/>
        <v>#VALUE!</v>
      </c>
      <c r="P494" s="15" t="e">
        <f t="shared" si="245"/>
        <v>#VALUE!</v>
      </c>
      <c r="Q494" s="17" t="e">
        <f>VLOOKUP($A494,'DATA PENGUKURAN GARDU'!$A:$BS,42,0)</f>
        <v>#N/A</v>
      </c>
      <c r="R494" s="18" t="e">
        <f t="shared" si="254"/>
        <v>#N/A</v>
      </c>
      <c r="S494" s="17" t="e">
        <f>VLOOKUP($A494,'DATA PENGUKURAN GARDU'!$A:$BS,44,0)</f>
        <v>#N/A</v>
      </c>
      <c r="T494" s="18" t="e">
        <f t="shared" si="255"/>
        <v>#N/A</v>
      </c>
      <c r="U494" s="17" t="e">
        <f>VLOOKUP($A494,'DATA PENGUKURAN GARDU'!$A:$BS,46,0)</f>
        <v>#N/A</v>
      </c>
      <c r="V494" s="18" t="e">
        <f t="shared" si="256"/>
        <v>#N/A</v>
      </c>
      <c r="W494" s="17" t="e">
        <f>VLOOKUP($A494,'DATA PENGUKURAN GARDU'!$A:$BS,48,0)</f>
        <v>#N/A</v>
      </c>
      <c r="X494" s="17" t="e">
        <f>VLOOKUP($A494,'DATA PENGUKURAN GARDU'!$A:$BS,53,0)</f>
        <v>#N/A</v>
      </c>
      <c r="Y494" s="17" t="e">
        <f>VLOOKUP($A494,'DATA PENGUKURAN GARDU'!$A:$BS,54,0)</f>
        <v>#N/A</v>
      </c>
      <c r="Z494" s="17" t="e">
        <f>VLOOKUP($A494,'DATA PENGUKURAN GARDU'!$A:$BS,55,0)</f>
        <v>#N/A</v>
      </c>
      <c r="AA494" s="20" t="e">
        <f>VLOOKUP($B494,'DATA PENGUKURAN GARDU'!$A:$BS,42,0)</f>
        <v>#N/A</v>
      </c>
      <c r="AB494" s="21" t="e">
        <f t="shared" si="257"/>
        <v>#N/A</v>
      </c>
      <c r="AC494" s="20" t="e">
        <f>VLOOKUP($B494,'DATA PENGUKURAN GARDU'!$A:$BS,44,0)</f>
        <v>#N/A</v>
      </c>
      <c r="AD494" s="21" t="e">
        <f t="shared" si="258"/>
        <v>#N/A</v>
      </c>
      <c r="AE494" s="20" t="e">
        <f>VLOOKUP($B494,'DATA PENGUKURAN GARDU'!$A:$BS,46,0)</f>
        <v>#N/A</v>
      </c>
      <c r="AF494" s="21" t="e">
        <f t="shared" si="259"/>
        <v>#N/A</v>
      </c>
      <c r="AG494" s="20" t="e">
        <f>VLOOKUP($B494,'DATA PENGUKURAN GARDU'!$A:$BS,46,0)</f>
        <v>#N/A</v>
      </c>
      <c r="AH494" s="20" t="e">
        <f>VLOOKUP($B494,'DATA PENGUKURAN GARDU'!$A:$BS,53,0)</f>
        <v>#N/A</v>
      </c>
      <c r="AI494" s="20" t="e">
        <f>VLOOKUP($B494,'DATA PENGUKURAN GARDU'!$A:$BS,54,0)</f>
        <v>#N/A</v>
      </c>
      <c r="AJ494" s="17" t="e">
        <f>VLOOKUP($C494,'DATA PENGUKURAN GARDU'!$A:$BS,42,0)</f>
        <v>#N/A</v>
      </c>
      <c r="AK494" s="23" t="e">
        <f t="shared" si="260"/>
        <v>#N/A</v>
      </c>
      <c r="AL494" s="17" t="e">
        <f>VLOOKUP($C494,'DATA PENGUKURAN GARDU'!$A:$BS,44,0)</f>
        <v>#N/A</v>
      </c>
      <c r="AM494" s="23" t="e">
        <f t="shared" si="261"/>
        <v>#N/A</v>
      </c>
      <c r="AN494" s="17" t="e">
        <f>VLOOKUP($C494,'DATA PENGUKURAN GARDU'!$A:$BS,46,0)</f>
        <v>#N/A</v>
      </c>
      <c r="AO494" s="23" t="e">
        <f t="shared" si="262"/>
        <v>#N/A</v>
      </c>
      <c r="AP494" s="17" t="e">
        <f>VLOOKUP($C494,'DATA PENGUKURAN GARDU'!$A:$BS,46,0)</f>
        <v>#N/A</v>
      </c>
      <c r="AQ494" s="17" t="e">
        <f>VLOOKUP($C494,'DATA PENGUKURAN GARDU'!$A:$BS,53,0)</f>
        <v>#N/A</v>
      </c>
      <c r="AR494" s="17" t="e">
        <f>VLOOKUP($C494,'DATA PENGUKURAN GARDU'!$A:$BS,54,0)</f>
        <v>#N/A</v>
      </c>
      <c r="AS494" s="20" t="e">
        <f>VLOOKUP($D494,'DATA PENGUKURAN GARDU'!$A:$BS,42,0)</f>
        <v>#N/A</v>
      </c>
      <c r="AT494" s="21" t="e">
        <f t="shared" si="263"/>
        <v>#N/A</v>
      </c>
      <c r="AU494" s="20" t="e">
        <f>VLOOKUP($D494,'DATA PENGUKURAN GARDU'!$A:$BS,44,0)</f>
        <v>#N/A</v>
      </c>
      <c r="AV494" s="21" t="e">
        <f t="shared" si="264"/>
        <v>#N/A</v>
      </c>
      <c r="AW494" s="20" t="e">
        <f>VLOOKUP($D494,'DATA PENGUKURAN GARDU'!$A:$BS,46,0)</f>
        <v>#N/A</v>
      </c>
      <c r="AX494" s="21" t="e">
        <f t="shared" si="265"/>
        <v>#N/A</v>
      </c>
      <c r="AY494" s="20" t="e">
        <f>VLOOKUP($D494,'DATA PENGUKURAN GARDU'!$A:$BS,46,0)</f>
        <v>#N/A</v>
      </c>
      <c r="AZ494" s="20" t="e">
        <f>VLOOKUP($D494,'DATA PENGUKURAN GARDU'!$A:$BS,53,0)</f>
        <v>#N/A</v>
      </c>
      <c r="BA494" s="20" t="e">
        <f>VLOOKUP($D494,'DATA PENGUKURAN GARDU'!$A:$BS,54,0)</f>
        <v>#N/A</v>
      </c>
      <c r="BB494" s="17" t="e">
        <f>VLOOKUP($E494,'DATA PENGUKURAN GARDU'!$A:$BS,42,0)</f>
        <v>#N/A</v>
      </c>
      <c r="BC494" s="23" t="e">
        <f t="shared" si="266"/>
        <v>#N/A</v>
      </c>
      <c r="BD494" s="17" t="e">
        <f>VLOOKUP($E494,'DATA PENGUKURAN GARDU'!$A:$BS,44,0)</f>
        <v>#N/A</v>
      </c>
      <c r="BE494" s="23" t="e">
        <f t="shared" si="267"/>
        <v>#N/A</v>
      </c>
      <c r="BF494" s="17" t="e">
        <f>VLOOKUP($E494,'DATA PENGUKURAN GARDU'!$A:$BS,46,0)</f>
        <v>#N/A</v>
      </c>
      <c r="BG494" s="23" t="e">
        <f t="shared" si="268"/>
        <v>#N/A</v>
      </c>
      <c r="BH494" s="17" t="e">
        <f>VLOOKUP($E494,'DATA PENGUKURAN GARDU'!$A:$BS,46,0)</f>
        <v>#N/A</v>
      </c>
      <c r="BI494" s="17" t="e">
        <f>VLOOKUP($E494,'DATA PENGUKURAN GARDU'!$A:$BS,53,0)</f>
        <v>#N/A</v>
      </c>
      <c r="BJ494" s="17" t="e">
        <f>VLOOKUP($E494,'DATA PENGUKURAN GARDU'!$A:$BS,54,0)</f>
        <v>#N/A</v>
      </c>
      <c r="BK494" s="20" t="e">
        <f t="shared" si="246"/>
        <v>#N/A</v>
      </c>
      <c r="BL494" s="20" t="e">
        <f t="shared" si="247"/>
        <v>#N/A</v>
      </c>
      <c r="BM494" s="20" t="e">
        <f t="shared" si="248"/>
        <v>#N/A</v>
      </c>
      <c r="BN494" s="25" t="e">
        <f t="shared" si="249"/>
        <v>#N/A</v>
      </c>
      <c r="BO494" s="26" t="str">
        <f t="shared" si="250"/>
        <v>0</v>
      </c>
      <c r="BP494" s="21" t="e">
        <f t="shared" si="251"/>
        <v>#VALUE!</v>
      </c>
      <c r="BQ494" s="20" t="e">
        <f t="shared" si="252"/>
        <v>#N/A</v>
      </c>
      <c r="BR494" s="20" t="e">
        <v>#N/A</v>
      </c>
      <c r="BS494" s="9" t="e">
        <v>#N/A</v>
      </c>
      <c r="BT494" s="2" t="e">
        <f t="shared" si="253"/>
        <v>#VALUE!</v>
      </c>
      <c r="BU494" s="2" t="e">
        <f t="shared" si="236"/>
        <v>#N/A</v>
      </c>
      <c r="BV494" s="2" t="e">
        <f t="shared" si="237"/>
        <v>#N/A</v>
      </c>
    </row>
    <row r="495" s="2" customFormat="1" ht="22.95" customHeight="1" spans="1:74">
      <c r="A495" s="9" t="str">
        <f t="shared" si="238"/>
        <v>K-264Induk</v>
      </c>
      <c r="B495" s="9" t="str">
        <f t="shared" si="239"/>
        <v>K-264jurusan 1</v>
      </c>
      <c r="C495" s="9" t="str">
        <f t="shared" si="240"/>
        <v>K-264jurusan 2</v>
      </c>
      <c r="D495" s="9" t="str">
        <f t="shared" si="241"/>
        <v>K-264jurusan 3</v>
      </c>
      <c r="E495" s="9" t="str">
        <f t="shared" si="242"/>
        <v>K-264jurusan 4</v>
      </c>
      <c r="F495" s="10" t="s">
        <v>131</v>
      </c>
      <c r="G495" s="10" t="s">
        <v>132</v>
      </c>
      <c r="H495" s="10" t="s">
        <v>632</v>
      </c>
      <c r="I495" s="10" t="s">
        <v>11033</v>
      </c>
      <c r="J495" s="10" t="s">
        <v>11034</v>
      </c>
      <c r="K495" s="10" t="s">
        <v>7465</v>
      </c>
      <c r="L495" s="10"/>
      <c r="M495" s="10"/>
      <c r="N495" s="14">
        <f t="shared" si="243"/>
        <v>0</v>
      </c>
      <c r="O495" s="15" t="e">
        <f t="shared" si="244"/>
        <v>#VALUE!</v>
      </c>
      <c r="P495" s="15" t="e">
        <f t="shared" si="245"/>
        <v>#VALUE!</v>
      </c>
      <c r="Q495" s="17" t="e">
        <f>VLOOKUP($A495,'DATA PENGUKURAN GARDU'!$A:$BS,42,0)</f>
        <v>#N/A</v>
      </c>
      <c r="R495" s="18" t="e">
        <f t="shared" si="254"/>
        <v>#N/A</v>
      </c>
      <c r="S495" s="17" t="e">
        <f>VLOOKUP($A495,'DATA PENGUKURAN GARDU'!$A:$BS,44,0)</f>
        <v>#N/A</v>
      </c>
      <c r="T495" s="18" t="e">
        <f t="shared" si="255"/>
        <v>#N/A</v>
      </c>
      <c r="U495" s="17" t="e">
        <f>VLOOKUP($A495,'DATA PENGUKURAN GARDU'!$A:$BS,46,0)</f>
        <v>#N/A</v>
      </c>
      <c r="V495" s="18" t="e">
        <f t="shared" si="256"/>
        <v>#N/A</v>
      </c>
      <c r="W495" s="17" t="e">
        <f>VLOOKUP($A495,'DATA PENGUKURAN GARDU'!$A:$BS,48,0)</f>
        <v>#N/A</v>
      </c>
      <c r="X495" s="17" t="e">
        <f>VLOOKUP($A495,'DATA PENGUKURAN GARDU'!$A:$BS,53,0)</f>
        <v>#N/A</v>
      </c>
      <c r="Y495" s="17" t="e">
        <f>VLOOKUP($A495,'DATA PENGUKURAN GARDU'!$A:$BS,54,0)</f>
        <v>#N/A</v>
      </c>
      <c r="Z495" s="17" t="e">
        <f>VLOOKUP($A495,'DATA PENGUKURAN GARDU'!$A:$BS,55,0)</f>
        <v>#N/A</v>
      </c>
      <c r="AA495" s="20" t="e">
        <f>VLOOKUP($B495,'DATA PENGUKURAN GARDU'!$A:$BS,42,0)</f>
        <v>#N/A</v>
      </c>
      <c r="AB495" s="21" t="e">
        <f t="shared" si="257"/>
        <v>#N/A</v>
      </c>
      <c r="AC495" s="20" t="e">
        <f>VLOOKUP($B495,'DATA PENGUKURAN GARDU'!$A:$BS,44,0)</f>
        <v>#N/A</v>
      </c>
      <c r="AD495" s="21" t="e">
        <f t="shared" si="258"/>
        <v>#N/A</v>
      </c>
      <c r="AE495" s="20" t="e">
        <f>VLOOKUP($B495,'DATA PENGUKURAN GARDU'!$A:$BS,46,0)</f>
        <v>#N/A</v>
      </c>
      <c r="AF495" s="21" t="e">
        <f t="shared" si="259"/>
        <v>#N/A</v>
      </c>
      <c r="AG495" s="20" t="e">
        <f>VLOOKUP($B495,'DATA PENGUKURAN GARDU'!$A:$BS,46,0)</f>
        <v>#N/A</v>
      </c>
      <c r="AH495" s="20" t="e">
        <f>VLOOKUP($B495,'DATA PENGUKURAN GARDU'!$A:$BS,53,0)</f>
        <v>#N/A</v>
      </c>
      <c r="AI495" s="20" t="e">
        <f>VLOOKUP($B495,'DATA PENGUKURAN GARDU'!$A:$BS,54,0)</f>
        <v>#N/A</v>
      </c>
      <c r="AJ495" s="17" t="e">
        <f>VLOOKUP($C495,'DATA PENGUKURAN GARDU'!$A:$BS,42,0)</f>
        <v>#N/A</v>
      </c>
      <c r="AK495" s="23" t="e">
        <f t="shared" si="260"/>
        <v>#N/A</v>
      </c>
      <c r="AL495" s="17" t="e">
        <f>VLOOKUP($C495,'DATA PENGUKURAN GARDU'!$A:$BS,44,0)</f>
        <v>#N/A</v>
      </c>
      <c r="AM495" s="23" t="e">
        <f t="shared" si="261"/>
        <v>#N/A</v>
      </c>
      <c r="AN495" s="17" t="e">
        <f>VLOOKUP($C495,'DATA PENGUKURAN GARDU'!$A:$BS,46,0)</f>
        <v>#N/A</v>
      </c>
      <c r="AO495" s="23" t="e">
        <f t="shared" si="262"/>
        <v>#N/A</v>
      </c>
      <c r="AP495" s="17" t="e">
        <f>VLOOKUP($C495,'DATA PENGUKURAN GARDU'!$A:$BS,46,0)</f>
        <v>#N/A</v>
      </c>
      <c r="AQ495" s="17" t="e">
        <f>VLOOKUP($C495,'DATA PENGUKURAN GARDU'!$A:$BS,53,0)</f>
        <v>#N/A</v>
      </c>
      <c r="AR495" s="17" t="e">
        <f>VLOOKUP($C495,'DATA PENGUKURAN GARDU'!$A:$BS,54,0)</f>
        <v>#N/A</v>
      </c>
      <c r="AS495" s="20" t="e">
        <f>VLOOKUP($D495,'DATA PENGUKURAN GARDU'!$A:$BS,42,0)</f>
        <v>#N/A</v>
      </c>
      <c r="AT495" s="21" t="e">
        <f t="shared" si="263"/>
        <v>#N/A</v>
      </c>
      <c r="AU495" s="20" t="e">
        <f>VLOOKUP($D495,'DATA PENGUKURAN GARDU'!$A:$BS,44,0)</f>
        <v>#N/A</v>
      </c>
      <c r="AV495" s="21" t="e">
        <f t="shared" si="264"/>
        <v>#N/A</v>
      </c>
      <c r="AW495" s="20" t="e">
        <f>VLOOKUP($D495,'DATA PENGUKURAN GARDU'!$A:$BS,46,0)</f>
        <v>#N/A</v>
      </c>
      <c r="AX495" s="21" t="e">
        <f t="shared" si="265"/>
        <v>#N/A</v>
      </c>
      <c r="AY495" s="20" t="e">
        <f>VLOOKUP($D495,'DATA PENGUKURAN GARDU'!$A:$BS,46,0)</f>
        <v>#N/A</v>
      </c>
      <c r="AZ495" s="20" t="e">
        <f>VLOOKUP($D495,'DATA PENGUKURAN GARDU'!$A:$BS,53,0)</f>
        <v>#N/A</v>
      </c>
      <c r="BA495" s="20" t="e">
        <f>VLOOKUP($D495,'DATA PENGUKURAN GARDU'!$A:$BS,54,0)</f>
        <v>#N/A</v>
      </c>
      <c r="BB495" s="17" t="e">
        <f>VLOOKUP($E495,'DATA PENGUKURAN GARDU'!$A:$BS,42,0)</f>
        <v>#N/A</v>
      </c>
      <c r="BC495" s="23" t="e">
        <f t="shared" si="266"/>
        <v>#N/A</v>
      </c>
      <c r="BD495" s="17" t="e">
        <f>VLOOKUP($E495,'DATA PENGUKURAN GARDU'!$A:$BS,44,0)</f>
        <v>#N/A</v>
      </c>
      <c r="BE495" s="23" t="e">
        <f t="shared" si="267"/>
        <v>#N/A</v>
      </c>
      <c r="BF495" s="17" t="e">
        <f>VLOOKUP($E495,'DATA PENGUKURAN GARDU'!$A:$BS,46,0)</f>
        <v>#N/A</v>
      </c>
      <c r="BG495" s="23" t="e">
        <f t="shared" si="268"/>
        <v>#N/A</v>
      </c>
      <c r="BH495" s="17" t="e">
        <f>VLOOKUP($E495,'DATA PENGUKURAN GARDU'!$A:$BS,46,0)</f>
        <v>#N/A</v>
      </c>
      <c r="BI495" s="17" t="e">
        <f>VLOOKUP($E495,'DATA PENGUKURAN GARDU'!$A:$BS,53,0)</f>
        <v>#N/A</v>
      </c>
      <c r="BJ495" s="17" t="e">
        <f>VLOOKUP($E495,'DATA PENGUKURAN GARDU'!$A:$BS,54,0)</f>
        <v>#N/A</v>
      </c>
      <c r="BK495" s="20" t="e">
        <f t="shared" si="246"/>
        <v>#N/A</v>
      </c>
      <c r="BL495" s="20" t="e">
        <f t="shared" si="247"/>
        <v>#N/A</v>
      </c>
      <c r="BM495" s="20" t="e">
        <f t="shared" si="248"/>
        <v>#N/A</v>
      </c>
      <c r="BN495" s="25" t="e">
        <f t="shared" si="249"/>
        <v>#N/A</v>
      </c>
      <c r="BO495" s="26" t="str">
        <f t="shared" si="250"/>
        <v>0</v>
      </c>
      <c r="BP495" s="21" t="e">
        <f t="shared" si="251"/>
        <v>#VALUE!</v>
      </c>
      <c r="BQ495" s="20" t="e">
        <f t="shared" si="252"/>
        <v>#N/A</v>
      </c>
      <c r="BR495" s="20" t="e">
        <v>#N/A</v>
      </c>
      <c r="BS495" s="9" t="e">
        <v>#N/A</v>
      </c>
      <c r="BT495" s="2" t="e">
        <f t="shared" si="253"/>
        <v>#VALUE!</v>
      </c>
      <c r="BU495" s="2" t="e">
        <f t="shared" si="236"/>
        <v>#N/A</v>
      </c>
      <c r="BV495" s="2" t="e">
        <f t="shared" si="237"/>
        <v>#N/A</v>
      </c>
    </row>
    <row r="496" s="2" customFormat="1" ht="22.95" customHeight="1" spans="1:74">
      <c r="A496" s="9" t="str">
        <f t="shared" si="238"/>
        <v>K-265Induk</v>
      </c>
      <c r="B496" s="9" t="str">
        <f t="shared" si="239"/>
        <v>K-265jurusan 1</v>
      </c>
      <c r="C496" s="9" t="str">
        <f t="shared" si="240"/>
        <v>K-265jurusan 2</v>
      </c>
      <c r="D496" s="9" t="str">
        <f t="shared" si="241"/>
        <v>K-265jurusan 3</v>
      </c>
      <c r="E496" s="9" t="str">
        <f t="shared" si="242"/>
        <v>K-265jurusan 4</v>
      </c>
      <c r="F496" s="10" t="s">
        <v>131</v>
      </c>
      <c r="G496" s="10" t="s">
        <v>132</v>
      </c>
      <c r="H496" s="10" t="s">
        <v>633</v>
      </c>
      <c r="I496" s="10" t="s">
        <v>11035</v>
      </c>
      <c r="J496" s="10" t="s">
        <v>11036</v>
      </c>
      <c r="K496" s="10" t="s">
        <v>7465</v>
      </c>
      <c r="L496" s="10"/>
      <c r="M496" s="10"/>
      <c r="N496" s="14">
        <f t="shared" si="243"/>
        <v>0</v>
      </c>
      <c r="O496" s="15" t="e">
        <f t="shared" si="244"/>
        <v>#VALUE!</v>
      </c>
      <c r="P496" s="15" t="e">
        <f t="shared" si="245"/>
        <v>#VALUE!</v>
      </c>
      <c r="Q496" s="17" t="e">
        <f>VLOOKUP($A496,'DATA PENGUKURAN GARDU'!$A:$BS,42,0)</f>
        <v>#N/A</v>
      </c>
      <c r="R496" s="18" t="e">
        <f t="shared" si="254"/>
        <v>#N/A</v>
      </c>
      <c r="S496" s="17" t="e">
        <f>VLOOKUP($A496,'DATA PENGUKURAN GARDU'!$A:$BS,44,0)</f>
        <v>#N/A</v>
      </c>
      <c r="T496" s="18" t="e">
        <f t="shared" si="255"/>
        <v>#N/A</v>
      </c>
      <c r="U496" s="17" t="e">
        <f>VLOOKUP($A496,'DATA PENGUKURAN GARDU'!$A:$BS,46,0)</f>
        <v>#N/A</v>
      </c>
      <c r="V496" s="18" t="e">
        <f t="shared" si="256"/>
        <v>#N/A</v>
      </c>
      <c r="W496" s="17" t="e">
        <f>VLOOKUP($A496,'DATA PENGUKURAN GARDU'!$A:$BS,48,0)</f>
        <v>#N/A</v>
      </c>
      <c r="X496" s="17" t="e">
        <f>VLOOKUP($A496,'DATA PENGUKURAN GARDU'!$A:$BS,53,0)</f>
        <v>#N/A</v>
      </c>
      <c r="Y496" s="17" t="e">
        <f>VLOOKUP($A496,'DATA PENGUKURAN GARDU'!$A:$BS,54,0)</f>
        <v>#N/A</v>
      </c>
      <c r="Z496" s="17" t="e">
        <f>VLOOKUP($A496,'DATA PENGUKURAN GARDU'!$A:$BS,55,0)</f>
        <v>#N/A</v>
      </c>
      <c r="AA496" s="20" t="e">
        <f>VLOOKUP($B496,'DATA PENGUKURAN GARDU'!$A:$BS,42,0)</f>
        <v>#N/A</v>
      </c>
      <c r="AB496" s="21" t="e">
        <f t="shared" si="257"/>
        <v>#N/A</v>
      </c>
      <c r="AC496" s="20" t="e">
        <f>VLOOKUP($B496,'DATA PENGUKURAN GARDU'!$A:$BS,44,0)</f>
        <v>#N/A</v>
      </c>
      <c r="AD496" s="21" t="e">
        <f t="shared" si="258"/>
        <v>#N/A</v>
      </c>
      <c r="AE496" s="20" t="e">
        <f>VLOOKUP($B496,'DATA PENGUKURAN GARDU'!$A:$BS,46,0)</f>
        <v>#N/A</v>
      </c>
      <c r="AF496" s="21" t="e">
        <f t="shared" si="259"/>
        <v>#N/A</v>
      </c>
      <c r="AG496" s="20" t="e">
        <f>VLOOKUP($B496,'DATA PENGUKURAN GARDU'!$A:$BS,46,0)</f>
        <v>#N/A</v>
      </c>
      <c r="AH496" s="20" t="e">
        <f>VLOOKUP($B496,'DATA PENGUKURAN GARDU'!$A:$BS,53,0)</f>
        <v>#N/A</v>
      </c>
      <c r="AI496" s="20" t="e">
        <f>VLOOKUP($B496,'DATA PENGUKURAN GARDU'!$A:$BS,54,0)</f>
        <v>#N/A</v>
      </c>
      <c r="AJ496" s="17" t="e">
        <f>VLOOKUP($C496,'DATA PENGUKURAN GARDU'!$A:$BS,42,0)</f>
        <v>#N/A</v>
      </c>
      <c r="AK496" s="23" t="e">
        <f t="shared" si="260"/>
        <v>#N/A</v>
      </c>
      <c r="AL496" s="17" t="e">
        <f>VLOOKUP($C496,'DATA PENGUKURAN GARDU'!$A:$BS,44,0)</f>
        <v>#N/A</v>
      </c>
      <c r="AM496" s="23" t="e">
        <f t="shared" si="261"/>
        <v>#N/A</v>
      </c>
      <c r="AN496" s="17" t="e">
        <f>VLOOKUP($C496,'DATA PENGUKURAN GARDU'!$A:$BS,46,0)</f>
        <v>#N/A</v>
      </c>
      <c r="AO496" s="23" t="e">
        <f t="shared" si="262"/>
        <v>#N/A</v>
      </c>
      <c r="AP496" s="17" t="e">
        <f>VLOOKUP($C496,'DATA PENGUKURAN GARDU'!$A:$BS,46,0)</f>
        <v>#N/A</v>
      </c>
      <c r="AQ496" s="17" t="e">
        <f>VLOOKUP($C496,'DATA PENGUKURAN GARDU'!$A:$BS,53,0)</f>
        <v>#N/A</v>
      </c>
      <c r="AR496" s="17" t="e">
        <f>VLOOKUP($C496,'DATA PENGUKURAN GARDU'!$A:$BS,54,0)</f>
        <v>#N/A</v>
      </c>
      <c r="AS496" s="20" t="e">
        <f>VLOOKUP($D496,'DATA PENGUKURAN GARDU'!$A:$BS,42,0)</f>
        <v>#N/A</v>
      </c>
      <c r="AT496" s="21" t="e">
        <f t="shared" si="263"/>
        <v>#N/A</v>
      </c>
      <c r="AU496" s="20" t="e">
        <f>VLOOKUP($D496,'DATA PENGUKURAN GARDU'!$A:$BS,44,0)</f>
        <v>#N/A</v>
      </c>
      <c r="AV496" s="21" t="e">
        <f t="shared" si="264"/>
        <v>#N/A</v>
      </c>
      <c r="AW496" s="20" t="e">
        <f>VLOOKUP($D496,'DATA PENGUKURAN GARDU'!$A:$BS,46,0)</f>
        <v>#N/A</v>
      </c>
      <c r="AX496" s="21" t="e">
        <f t="shared" si="265"/>
        <v>#N/A</v>
      </c>
      <c r="AY496" s="20" t="e">
        <f>VLOOKUP($D496,'DATA PENGUKURAN GARDU'!$A:$BS,46,0)</f>
        <v>#N/A</v>
      </c>
      <c r="AZ496" s="20" t="e">
        <f>VLOOKUP($D496,'DATA PENGUKURAN GARDU'!$A:$BS,53,0)</f>
        <v>#N/A</v>
      </c>
      <c r="BA496" s="20" t="e">
        <f>VLOOKUP($D496,'DATA PENGUKURAN GARDU'!$A:$BS,54,0)</f>
        <v>#N/A</v>
      </c>
      <c r="BB496" s="17" t="e">
        <f>VLOOKUP($E496,'DATA PENGUKURAN GARDU'!$A:$BS,42,0)</f>
        <v>#N/A</v>
      </c>
      <c r="BC496" s="23" t="e">
        <f t="shared" si="266"/>
        <v>#N/A</v>
      </c>
      <c r="BD496" s="17" t="e">
        <f>VLOOKUP($E496,'DATA PENGUKURAN GARDU'!$A:$BS,44,0)</f>
        <v>#N/A</v>
      </c>
      <c r="BE496" s="23" t="e">
        <f t="shared" si="267"/>
        <v>#N/A</v>
      </c>
      <c r="BF496" s="17" t="e">
        <f>VLOOKUP($E496,'DATA PENGUKURAN GARDU'!$A:$BS,46,0)</f>
        <v>#N/A</v>
      </c>
      <c r="BG496" s="23" t="e">
        <f t="shared" si="268"/>
        <v>#N/A</v>
      </c>
      <c r="BH496" s="17" t="e">
        <f>VLOOKUP($E496,'DATA PENGUKURAN GARDU'!$A:$BS,46,0)</f>
        <v>#N/A</v>
      </c>
      <c r="BI496" s="17" t="e">
        <f>VLOOKUP($E496,'DATA PENGUKURAN GARDU'!$A:$BS,53,0)</f>
        <v>#N/A</v>
      </c>
      <c r="BJ496" s="17" t="e">
        <f>VLOOKUP($E496,'DATA PENGUKURAN GARDU'!$A:$BS,54,0)</f>
        <v>#N/A</v>
      </c>
      <c r="BK496" s="20" t="e">
        <f t="shared" si="246"/>
        <v>#N/A</v>
      </c>
      <c r="BL496" s="20" t="e">
        <f t="shared" si="247"/>
        <v>#N/A</v>
      </c>
      <c r="BM496" s="20" t="e">
        <f t="shared" si="248"/>
        <v>#N/A</v>
      </c>
      <c r="BN496" s="25" t="e">
        <f t="shared" si="249"/>
        <v>#N/A</v>
      </c>
      <c r="BO496" s="26" t="str">
        <f t="shared" si="250"/>
        <v>0</v>
      </c>
      <c r="BP496" s="21" t="e">
        <f t="shared" si="251"/>
        <v>#VALUE!</v>
      </c>
      <c r="BQ496" s="20" t="e">
        <f t="shared" si="252"/>
        <v>#N/A</v>
      </c>
      <c r="BR496" s="20" t="e">
        <v>#N/A</v>
      </c>
      <c r="BS496" s="9" t="e">
        <v>#N/A</v>
      </c>
      <c r="BT496" s="2" t="e">
        <f t="shared" si="253"/>
        <v>#VALUE!</v>
      </c>
      <c r="BU496" s="2" t="e">
        <f t="shared" si="236"/>
        <v>#N/A</v>
      </c>
      <c r="BV496" s="2" t="e">
        <f t="shared" si="237"/>
        <v>#N/A</v>
      </c>
    </row>
    <row r="497" s="2" customFormat="1" ht="22.95" customHeight="1" spans="1:74">
      <c r="A497" s="9" t="str">
        <f t="shared" si="238"/>
        <v>K-194Induk</v>
      </c>
      <c r="B497" s="9" t="str">
        <f t="shared" si="239"/>
        <v>K-194jurusan 1</v>
      </c>
      <c r="C497" s="9" t="str">
        <f t="shared" si="240"/>
        <v>K-194jurusan 2</v>
      </c>
      <c r="D497" s="9" t="str">
        <f t="shared" si="241"/>
        <v>K-194jurusan 3</v>
      </c>
      <c r="E497" s="9" t="str">
        <f t="shared" si="242"/>
        <v>K-194jurusan 4</v>
      </c>
      <c r="F497" s="10" t="s">
        <v>462</v>
      </c>
      <c r="G497" s="10" t="s">
        <v>132</v>
      </c>
      <c r="H497" s="10" t="s">
        <v>634</v>
      </c>
      <c r="I497" s="10" t="s">
        <v>11037</v>
      </c>
      <c r="J497" s="10" t="s">
        <v>11038</v>
      </c>
      <c r="K497" s="10" t="s">
        <v>7465</v>
      </c>
      <c r="L497" s="10"/>
      <c r="M497" s="10"/>
      <c r="N497" s="14">
        <f t="shared" si="243"/>
        <v>0</v>
      </c>
      <c r="O497" s="15" t="e">
        <f t="shared" si="244"/>
        <v>#VALUE!</v>
      </c>
      <c r="P497" s="15" t="e">
        <f t="shared" si="245"/>
        <v>#VALUE!</v>
      </c>
      <c r="Q497" s="17" t="e">
        <f>VLOOKUP($A497,'DATA PENGUKURAN GARDU'!$A:$BS,42,0)</f>
        <v>#N/A</v>
      </c>
      <c r="R497" s="18" t="e">
        <f t="shared" si="254"/>
        <v>#N/A</v>
      </c>
      <c r="S497" s="17" t="e">
        <f>VLOOKUP($A497,'DATA PENGUKURAN GARDU'!$A:$BS,44,0)</f>
        <v>#N/A</v>
      </c>
      <c r="T497" s="18" t="e">
        <f t="shared" si="255"/>
        <v>#N/A</v>
      </c>
      <c r="U497" s="17" t="e">
        <f>VLOOKUP($A497,'DATA PENGUKURAN GARDU'!$A:$BS,46,0)</f>
        <v>#N/A</v>
      </c>
      <c r="V497" s="18" t="e">
        <f t="shared" si="256"/>
        <v>#N/A</v>
      </c>
      <c r="W497" s="17" t="e">
        <f>VLOOKUP($A497,'DATA PENGUKURAN GARDU'!$A:$BS,48,0)</f>
        <v>#N/A</v>
      </c>
      <c r="X497" s="17" t="e">
        <f>VLOOKUP($A497,'DATA PENGUKURAN GARDU'!$A:$BS,53,0)</f>
        <v>#N/A</v>
      </c>
      <c r="Y497" s="17" t="e">
        <f>VLOOKUP($A497,'DATA PENGUKURAN GARDU'!$A:$BS,54,0)</f>
        <v>#N/A</v>
      </c>
      <c r="Z497" s="17" t="e">
        <f>VLOOKUP($A497,'DATA PENGUKURAN GARDU'!$A:$BS,55,0)</f>
        <v>#N/A</v>
      </c>
      <c r="AA497" s="20" t="e">
        <f>VLOOKUP($B497,'DATA PENGUKURAN GARDU'!$A:$BS,42,0)</f>
        <v>#N/A</v>
      </c>
      <c r="AB497" s="21" t="e">
        <f t="shared" si="257"/>
        <v>#N/A</v>
      </c>
      <c r="AC497" s="20" t="e">
        <f>VLOOKUP($B497,'DATA PENGUKURAN GARDU'!$A:$BS,44,0)</f>
        <v>#N/A</v>
      </c>
      <c r="AD497" s="21" t="e">
        <f t="shared" si="258"/>
        <v>#N/A</v>
      </c>
      <c r="AE497" s="20" t="e">
        <f>VLOOKUP($B497,'DATA PENGUKURAN GARDU'!$A:$BS,46,0)</f>
        <v>#N/A</v>
      </c>
      <c r="AF497" s="21" t="e">
        <f t="shared" si="259"/>
        <v>#N/A</v>
      </c>
      <c r="AG497" s="20" t="e">
        <f>VLOOKUP($B497,'DATA PENGUKURAN GARDU'!$A:$BS,46,0)</f>
        <v>#N/A</v>
      </c>
      <c r="AH497" s="20" t="e">
        <f>VLOOKUP($B497,'DATA PENGUKURAN GARDU'!$A:$BS,53,0)</f>
        <v>#N/A</v>
      </c>
      <c r="AI497" s="20" t="e">
        <f>VLOOKUP($B497,'DATA PENGUKURAN GARDU'!$A:$BS,54,0)</f>
        <v>#N/A</v>
      </c>
      <c r="AJ497" s="17" t="e">
        <f>VLOOKUP($C497,'DATA PENGUKURAN GARDU'!$A:$BS,42,0)</f>
        <v>#N/A</v>
      </c>
      <c r="AK497" s="23" t="e">
        <f t="shared" si="260"/>
        <v>#N/A</v>
      </c>
      <c r="AL497" s="17" t="e">
        <f>VLOOKUP($C497,'DATA PENGUKURAN GARDU'!$A:$BS,44,0)</f>
        <v>#N/A</v>
      </c>
      <c r="AM497" s="23" t="e">
        <f t="shared" si="261"/>
        <v>#N/A</v>
      </c>
      <c r="AN497" s="17" t="e">
        <f>VLOOKUP($C497,'DATA PENGUKURAN GARDU'!$A:$BS,46,0)</f>
        <v>#N/A</v>
      </c>
      <c r="AO497" s="23" t="e">
        <f t="shared" si="262"/>
        <v>#N/A</v>
      </c>
      <c r="AP497" s="17" t="e">
        <f>VLOOKUP($C497,'DATA PENGUKURAN GARDU'!$A:$BS,46,0)</f>
        <v>#N/A</v>
      </c>
      <c r="AQ497" s="17" t="e">
        <f>VLOOKUP($C497,'DATA PENGUKURAN GARDU'!$A:$BS,53,0)</f>
        <v>#N/A</v>
      </c>
      <c r="AR497" s="17" t="e">
        <f>VLOOKUP($C497,'DATA PENGUKURAN GARDU'!$A:$BS,54,0)</f>
        <v>#N/A</v>
      </c>
      <c r="AS497" s="20" t="e">
        <f>VLOOKUP($D497,'DATA PENGUKURAN GARDU'!$A:$BS,42,0)</f>
        <v>#N/A</v>
      </c>
      <c r="AT497" s="21" t="e">
        <f t="shared" si="263"/>
        <v>#N/A</v>
      </c>
      <c r="AU497" s="20" t="e">
        <f>VLOOKUP($D497,'DATA PENGUKURAN GARDU'!$A:$BS,44,0)</f>
        <v>#N/A</v>
      </c>
      <c r="AV497" s="21" t="e">
        <f t="shared" si="264"/>
        <v>#N/A</v>
      </c>
      <c r="AW497" s="20" t="e">
        <f>VLOOKUP($D497,'DATA PENGUKURAN GARDU'!$A:$BS,46,0)</f>
        <v>#N/A</v>
      </c>
      <c r="AX497" s="21" t="e">
        <f t="shared" si="265"/>
        <v>#N/A</v>
      </c>
      <c r="AY497" s="20" t="e">
        <f>VLOOKUP($D497,'DATA PENGUKURAN GARDU'!$A:$BS,46,0)</f>
        <v>#N/A</v>
      </c>
      <c r="AZ497" s="20" t="e">
        <f>VLOOKUP($D497,'DATA PENGUKURAN GARDU'!$A:$BS,53,0)</f>
        <v>#N/A</v>
      </c>
      <c r="BA497" s="20" t="e">
        <f>VLOOKUP($D497,'DATA PENGUKURAN GARDU'!$A:$BS,54,0)</f>
        <v>#N/A</v>
      </c>
      <c r="BB497" s="17" t="e">
        <f>VLOOKUP($E497,'DATA PENGUKURAN GARDU'!$A:$BS,42,0)</f>
        <v>#N/A</v>
      </c>
      <c r="BC497" s="23" t="e">
        <f t="shared" si="266"/>
        <v>#N/A</v>
      </c>
      <c r="BD497" s="17" t="e">
        <f>VLOOKUP($E497,'DATA PENGUKURAN GARDU'!$A:$BS,44,0)</f>
        <v>#N/A</v>
      </c>
      <c r="BE497" s="23" t="e">
        <f t="shared" si="267"/>
        <v>#N/A</v>
      </c>
      <c r="BF497" s="17" t="e">
        <f>VLOOKUP($E497,'DATA PENGUKURAN GARDU'!$A:$BS,46,0)</f>
        <v>#N/A</v>
      </c>
      <c r="BG497" s="23" t="e">
        <f t="shared" si="268"/>
        <v>#N/A</v>
      </c>
      <c r="BH497" s="17" t="e">
        <f>VLOOKUP($E497,'DATA PENGUKURAN GARDU'!$A:$BS,46,0)</f>
        <v>#N/A</v>
      </c>
      <c r="BI497" s="17" t="e">
        <f>VLOOKUP($E497,'DATA PENGUKURAN GARDU'!$A:$BS,53,0)</f>
        <v>#N/A</v>
      </c>
      <c r="BJ497" s="17" t="e">
        <f>VLOOKUP($E497,'DATA PENGUKURAN GARDU'!$A:$BS,54,0)</f>
        <v>#N/A</v>
      </c>
      <c r="BK497" s="20" t="e">
        <f t="shared" si="246"/>
        <v>#N/A</v>
      </c>
      <c r="BL497" s="20" t="e">
        <f t="shared" si="247"/>
        <v>#N/A</v>
      </c>
      <c r="BM497" s="20" t="e">
        <f t="shared" si="248"/>
        <v>#N/A</v>
      </c>
      <c r="BN497" s="25" t="e">
        <f t="shared" si="249"/>
        <v>#N/A</v>
      </c>
      <c r="BO497" s="26" t="str">
        <f t="shared" si="250"/>
        <v>0</v>
      </c>
      <c r="BP497" s="21" t="e">
        <f t="shared" si="251"/>
        <v>#VALUE!</v>
      </c>
      <c r="BQ497" s="20" t="e">
        <f t="shared" si="252"/>
        <v>#N/A</v>
      </c>
      <c r="BR497" s="20" t="e">
        <v>#N/A</v>
      </c>
      <c r="BS497" s="9" t="e">
        <v>#N/A</v>
      </c>
      <c r="BT497" s="2" t="e">
        <f t="shared" si="253"/>
        <v>#VALUE!</v>
      </c>
      <c r="BU497" s="2" t="e">
        <f t="shared" si="236"/>
        <v>#N/A</v>
      </c>
      <c r="BV497" s="2" t="e">
        <f t="shared" si="237"/>
        <v>#N/A</v>
      </c>
    </row>
    <row r="498" s="2" customFormat="1" ht="22.95" customHeight="1" spans="1:74">
      <c r="A498" s="9" t="str">
        <f t="shared" si="238"/>
        <v>K-200Induk</v>
      </c>
      <c r="B498" s="9" t="str">
        <f t="shared" si="239"/>
        <v>K-200jurusan 1</v>
      </c>
      <c r="C498" s="9" t="str">
        <f t="shared" si="240"/>
        <v>K-200jurusan 2</v>
      </c>
      <c r="D498" s="9" t="str">
        <f t="shared" si="241"/>
        <v>K-200jurusan 3</v>
      </c>
      <c r="E498" s="9" t="str">
        <f t="shared" si="242"/>
        <v>K-200jurusan 4</v>
      </c>
      <c r="F498" s="10" t="s">
        <v>462</v>
      </c>
      <c r="G498" s="10" t="s">
        <v>132</v>
      </c>
      <c r="H498" s="10" t="s">
        <v>635</v>
      </c>
      <c r="I498" s="10" t="s">
        <v>11039</v>
      </c>
      <c r="J498" s="10" t="s">
        <v>11040</v>
      </c>
      <c r="K498" s="10" t="s">
        <v>7465</v>
      </c>
      <c r="L498" s="10"/>
      <c r="M498" s="10"/>
      <c r="N498" s="14">
        <f t="shared" si="243"/>
        <v>0</v>
      </c>
      <c r="O498" s="15" t="e">
        <f t="shared" si="244"/>
        <v>#VALUE!</v>
      </c>
      <c r="P498" s="15" t="e">
        <f t="shared" si="245"/>
        <v>#VALUE!</v>
      </c>
      <c r="Q498" s="17" t="e">
        <f>VLOOKUP($A498,'DATA PENGUKURAN GARDU'!$A:$BS,42,0)</f>
        <v>#N/A</v>
      </c>
      <c r="R498" s="18" t="e">
        <f t="shared" si="254"/>
        <v>#N/A</v>
      </c>
      <c r="S498" s="17" t="e">
        <f>VLOOKUP($A498,'DATA PENGUKURAN GARDU'!$A:$BS,44,0)</f>
        <v>#N/A</v>
      </c>
      <c r="T498" s="18" t="e">
        <f t="shared" si="255"/>
        <v>#N/A</v>
      </c>
      <c r="U498" s="17" t="e">
        <f>VLOOKUP($A498,'DATA PENGUKURAN GARDU'!$A:$BS,46,0)</f>
        <v>#N/A</v>
      </c>
      <c r="V498" s="18" t="e">
        <f t="shared" si="256"/>
        <v>#N/A</v>
      </c>
      <c r="W498" s="17" t="e">
        <f>VLOOKUP($A498,'DATA PENGUKURAN GARDU'!$A:$BS,48,0)</f>
        <v>#N/A</v>
      </c>
      <c r="X498" s="17" t="e">
        <f>VLOOKUP($A498,'DATA PENGUKURAN GARDU'!$A:$BS,53,0)</f>
        <v>#N/A</v>
      </c>
      <c r="Y498" s="17" t="e">
        <f>VLOOKUP($A498,'DATA PENGUKURAN GARDU'!$A:$BS,54,0)</f>
        <v>#N/A</v>
      </c>
      <c r="Z498" s="17" t="e">
        <f>VLOOKUP($A498,'DATA PENGUKURAN GARDU'!$A:$BS,55,0)</f>
        <v>#N/A</v>
      </c>
      <c r="AA498" s="20" t="e">
        <f>VLOOKUP($B498,'DATA PENGUKURAN GARDU'!$A:$BS,42,0)</f>
        <v>#N/A</v>
      </c>
      <c r="AB498" s="21" t="e">
        <f t="shared" si="257"/>
        <v>#N/A</v>
      </c>
      <c r="AC498" s="20" t="e">
        <f>VLOOKUP($B498,'DATA PENGUKURAN GARDU'!$A:$BS,44,0)</f>
        <v>#N/A</v>
      </c>
      <c r="AD498" s="21" t="e">
        <f t="shared" si="258"/>
        <v>#N/A</v>
      </c>
      <c r="AE498" s="20" t="e">
        <f>VLOOKUP($B498,'DATA PENGUKURAN GARDU'!$A:$BS,46,0)</f>
        <v>#N/A</v>
      </c>
      <c r="AF498" s="21" t="e">
        <f t="shared" si="259"/>
        <v>#N/A</v>
      </c>
      <c r="AG498" s="20" t="e">
        <f>VLOOKUP($B498,'DATA PENGUKURAN GARDU'!$A:$BS,46,0)</f>
        <v>#N/A</v>
      </c>
      <c r="AH498" s="20" t="e">
        <f>VLOOKUP($B498,'DATA PENGUKURAN GARDU'!$A:$BS,53,0)</f>
        <v>#N/A</v>
      </c>
      <c r="AI498" s="20" t="e">
        <f>VLOOKUP($B498,'DATA PENGUKURAN GARDU'!$A:$BS,54,0)</f>
        <v>#N/A</v>
      </c>
      <c r="AJ498" s="17" t="e">
        <f>VLOOKUP($C498,'DATA PENGUKURAN GARDU'!$A:$BS,42,0)</f>
        <v>#N/A</v>
      </c>
      <c r="AK498" s="23" t="e">
        <f t="shared" si="260"/>
        <v>#N/A</v>
      </c>
      <c r="AL498" s="17" t="e">
        <f>VLOOKUP($C498,'DATA PENGUKURAN GARDU'!$A:$BS,44,0)</f>
        <v>#N/A</v>
      </c>
      <c r="AM498" s="23" t="e">
        <f t="shared" si="261"/>
        <v>#N/A</v>
      </c>
      <c r="AN498" s="17" t="e">
        <f>VLOOKUP($C498,'DATA PENGUKURAN GARDU'!$A:$BS,46,0)</f>
        <v>#N/A</v>
      </c>
      <c r="AO498" s="23" t="e">
        <f t="shared" si="262"/>
        <v>#N/A</v>
      </c>
      <c r="AP498" s="17" t="e">
        <f>VLOOKUP($C498,'DATA PENGUKURAN GARDU'!$A:$BS,46,0)</f>
        <v>#N/A</v>
      </c>
      <c r="AQ498" s="17" t="e">
        <f>VLOOKUP($C498,'DATA PENGUKURAN GARDU'!$A:$BS,53,0)</f>
        <v>#N/A</v>
      </c>
      <c r="AR498" s="17" t="e">
        <f>VLOOKUP($C498,'DATA PENGUKURAN GARDU'!$A:$BS,54,0)</f>
        <v>#N/A</v>
      </c>
      <c r="AS498" s="20" t="e">
        <f>VLOOKUP($D498,'DATA PENGUKURAN GARDU'!$A:$BS,42,0)</f>
        <v>#N/A</v>
      </c>
      <c r="AT498" s="21" t="e">
        <f t="shared" si="263"/>
        <v>#N/A</v>
      </c>
      <c r="AU498" s="20" t="e">
        <f>VLOOKUP($D498,'DATA PENGUKURAN GARDU'!$A:$BS,44,0)</f>
        <v>#N/A</v>
      </c>
      <c r="AV498" s="21" t="e">
        <f t="shared" si="264"/>
        <v>#N/A</v>
      </c>
      <c r="AW498" s="20" t="e">
        <f>VLOOKUP($D498,'DATA PENGUKURAN GARDU'!$A:$BS,46,0)</f>
        <v>#N/A</v>
      </c>
      <c r="AX498" s="21" t="e">
        <f t="shared" si="265"/>
        <v>#N/A</v>
      </c>
      <c r="AY498" s="20" t="e">
        <f>VLOOKUP($D498,'DATA PENGUKURAN GARDU'!$A:$BS,46,0)</f>
        <v>#N/A</v>
      </c>
      <c r="AZ498" s="20" t="e">
        <f>VLOOKUP($D498,'DATA PENGUKURAN GARDU'!$A:$BS,53,0)</f>
        <v>#N/A</v>
      </c>
      <c r="BA498" s="20" t="e">
        <f>VLOOKUP($D498,'DATA PENGUKURAN GARDU'!$A:$BS,54,0)</f>
        <v>#N/A</v>
      </c>
      <c r="BB498" s="17" t="e">
        <f>VLOOKUP($E498,'DATA PENGUKURAN GARDU'!$A:$BS,42,0)</f>
        <v>#N/A</v>
      </c>
      <c r="BC498" s="23" t="e">
        <f t="shared" si="266"/>
        <v>#N/A</v>
      </c>
      <c r="BD498" s="17" t="e">
        <f>VLOOKUP($E498,'DATA PENGUKURAN GARDU'!$A:$BS,44,0)</f>
        <v>#N/A</v>
      </c>
      <c r="BE498" s="23" t="e">
        <f t="shared" si="267"/>
        <v>#N/A</v>
      </c>
      <c r="BF498" s="17" t="e">
        <f>VLOOKUP($E498,'DATA PENGUKURAN GARDU'!$A:$BS,46,0)</f>
        <v>#N/A</v>
      </c>
      <c r="BG498" s="23" t="e">
        <f t="shared" si="268"/>
        <v>#N/A</v>
      </c>
      <c r="BH498" s="17" t="e">
        <f>VLOOKUP($E498,'DATA PENGUKURAN GARDU'!$A:$BS,46,0)</f>
        <v>#N/A</v>
      </c>
      <c r="BI498" s="17" t="e">
        <f>VLOOKUP($E498,'DATA PENGUKURAN GARDU'!$A:$BS,53,0)</f>
        <v>#N/A</v>
      </c>
      <c r="BJ498" s="17" t="e">
        <f>VLOOKUP($E498,'DATA PENGUKURAN GARDU'!$A:$BS,54,0)</f>
        <v>#N/A</v>
      </c>
      <c r="BK498" s="20" t="e">
        <f t="shared" si="246"/>
        <v>#N/A</v>
      </c>
      <c r="BL498" s="20" t="e">
        <f t="shared" si="247"/>
        <v>#N/A</v>
      </c>
      <c r="BM498" s="20" t="e">
        <f t="shared" si="248"/>
        <v>#N/A</v>
      </c>
      <c r="BN498" s="25" t="e">
        <f t="shared" si="249"/>
        <v>#N/A</v>
      </c>
      <c r="BO498" s="26" t="str">
        <f t="shared" si="250"/>
        <v>0</v>
      </c>
      <c r="BP498" s="21" t="e">
        <f t="shared" si="251"/>
        <v>#VALUE!</v>
      </c>
      <c r="BQ498" s="20" t="e">
        <f t="shared" si="252"/>
        <v>#N/A</v>
      </c>
      <c r="BR498" s="20" t="e">
        <v>#N/A</v>
      </c>
      <c r="BS498" s="9" t="e">
        <v>#N/A</v>
      </c>
      <c r="BT498" s="2" t="e">
        <f t="shared" si="253"/>
        <v>#VALUE!</v>
      </c>
      <c r="BU498" s="2" t="e">
        <f t="shared" si="236"/>
        <v>#N/A</v>
      </c>
      <c r="BV498" s="2" t="e">
        <f t="shared" si="237"/>
        <v>#N/A</v>
      </c>
    </row>
    <row r="499" s="2" customFormat="1" ht="22.95" customHeight="1" spans="1:74">
      <c r="A499" s="9" t="str">
        <f t="shared" si="238"/>
        <v>K-202Induk</v>
      </c>
      <c r="B499" s="9" t="str">
        <f t="shared" si="239"/>
        <v>K-202jurusan 1</v>
      </c>
      <c r="C499" s="9" t="str">
        <f t="shared" si="240"/>
        <v>K-202jurusan 2</v>
      </c>
      <c r="D499" s="9" t="str">
        <f t="shared" si="241"/>
        <v>K-202jurusan 3</v>
      </c>
      <c r="E499" s="9" t="str">
        <f t="shared" si="242"/>
        <v>K-202jurusan 4</v>
      </c>
      <c r="F499" s="10" t="s">
        <v>448</v>
      </c>
      <c r="G499" s="10" t="s">
        <v>132</v>
      </c>
      <c r="H499" s="10" t="s">
        <v>636</v>
      </c>
      <c r="I499" s="10" t="s">
        <v>11041</v>
      </c>
      <c r="J499" s="10" t="s">
        <v>11042</v>
      </c>
      <c r="K499" s="10" t="s">
        <v>7465</v>
      </c>
      <c r="L499" s="10"/>
      <c r="M499" s="10"/>
      <c r="N499" s="14">
        <f t="shared" si="243"/>
        <v>0</v>
      </c>
      <c r="O499" s="15" t="e">
        <f t="shared" si="244"/>
        <v>#VALUE!</v>
      </c>
      <c r="P499" s="15" t="e">
        <f t="shared" si="245"/>
        <v>#VALUE!</v>
      </c>
      <c r="Q499" s="17" t="e">
        <f>VLOOKUP($A499,'DATA PENGUKURAN GARDU'!$A:$BS,42,0)</f>
        <v>#N/A</v>
      </c>
      <c r="R499" s="18" t="e">
        <f t="shared" si="254"/>
        <v>#N/A</v>
      </c>
      <c r="S499" s="17" t="e">
        <f>VLOOKUP($A499,'DATA PENGUKURAN GARDU'!$A:$BS,44,0)</f>
        <v>#N/A</v>
      </c>
      <c r="T499" s="18" t="e">
        <f t="shared" si="255"/>
        <v>#N/A</v>
      </c>
      <c r="U499" s="17" t="e">
        <f>VLOOKUP($A499,'DATA PENGUKURAN GARDU'!$A:$BS,46,0)</f>
        <v>#N/A</v>
      </c>
      <c r="V499" s="18" t="e">
        <f t="shared" si="256"/>
        <v>#N/A</v>
      </c>
      <c r="W499" s="17" t="e">
        <f>VLOOKUP($A499,'DATA PENGUKURAN GARDU'!$A:$BS,48,0)</f>
        <v>#N/A</v>
      </c>
      <c r="X499" s="17" t="e">
        <f>VLOOKUP($A499,'DATA PENGUKURAN GARDU'!$A:$BS,53,0)</f>
        <v>#N/A</v>
      </c>
      <c r="Y499" s="17" t="e">
        <f>VLOOKUP($A499,'DATA PENGUKURAN GARDU'!$A:$BS,54,0)</f>
        <v>#N/A</v>
      </c>
      <c r="Z499" s="17" t="e">
        <f>VLOOKUP($A499,'DATA PENGUKURAN GARDU'!$A:$BS,55,0)</f>
        <v>#N/A</v>
      </c>
      <c r="AA499" s="20" t="e">
        <f>VLOOKUP($B499,'DATA PENGUKURAN GARDU'!$A:$BS,42,0)</f>
        <v>#N/A</v>
      </c>
      <c r="AB499" s="21" t="e">
        <f t="shared" si="257"/>
        <v>#N/A</v>
      </c>
      <c r="AC499" s="20" t="e">
        <f>VLOOKUP($B499,'DATA PENGUKURAN GARDU'!$A:$BS,44,0)</f>
        <v>#N/A</v>
      </c>
      <c r="AD499" s="21" t="e">
        <f t="shared" si="258"/>
        <v>#N/A</v>
      </c>
      <c r="AE499" s="20" t="e">
        <f>VLOOKUP($B499,'DATA PENGUKURAN GARDU'!$A:$BS,46,0)</f>
        <v>#N/A</v>
      </c>
      <c r="AF499" s="21" t="e">
        <f t="shared" si="259"/>
        <v>#N/A</v>
      </c>
      <c r="AG499" s="20" t="e">
        <f>VLOOKUP($B499,'DATA PENGUKURAN GARDU'!$A:$BS,46,0)</f>
        <v>#N/A</v>
      </c>
      <c r="AH499" s="20" t="e">
        <f>VLOOKUP($B499,'DATA PENGUKURAN GARDU'!$A:$BS,53,0)</f>
        <v>#N/A</v>
      </c>
      <c r="AI499" s="20" t="e">
        <f>VLOOKUP($B499,'DATA PENGUKURAN GARDU'!$A:$BS,54,0)</f>
        <v>#N/A</v>
      </c>
      <c r="AJ499" s="17" t="e">
        <f>VLOOKUP($C499,'DATA PENGUKURAN GARDU'!$A:$BS,42,0)</f>
        <v>#N/A</v>
      </c>
      <c r="AK499" s="23" t="e">
        <f t="shared" si="260"/>
        <v>#N/A</v>
      </c>
      <c r="AL499" s="17" t="e">
        <f>VLOOKUP($C499,'DATA PENGUKURAN GARDU'!$A:$BS,44,0)</f>
        <v>#N/A</v>
      </c>
      <c r="AM499" s="23" t="e">
        <f t="shared" si="261"/>
        <v>#N/A</v>
      </c>
      <c r="AN499" s="17" t="e">
        <f>VLOOKUP($C499,'DATA PENGUKURAN GARDU'!$A:$BS,46,0)</f>
        <v>#N/A</v>
      </c>
      <c r="AO499" s="23" t="e">
        <f t="shared" si="262"/>
        <v>#N/A</v>
      </c>
      <c r="AP499" s="17" t="e">
        <f>VLOOKUP($C499,'DATA PENGUKURAN GARDU'!$A:$BS,46,0)</f>
        <v>#N/A</v>
      </c>
      <c r="AQ499" s="17" t="e">
        <f>VLOOKUP($C499,'DATA PENGUKURAN GARDU'!$A:$BS,53,0)</f>
        <v>#N/A</v>
      </c>
      <c r="AR499" s="17" t="e">
        <f>VLOOKUP($C499,'DATA PENGUKURAN GARDU'!$A:$BS,54,0)</f>
        <v>#N/A</v>
      </c>
      <c r="AS499" s="20" t="e">
        <f>VLOOKUP($D499,'DATA PENGUKURAN GARDU'!$A:$BS,42,0)</f>
        <v>#N/A</v>
      </c>
      <c r="AT499" s="21" t="e">
        <f t="shared" si="263"/>
        <v>#N/A</v>
      </c>
      <c r="AU499" s="20" t="e">
        <f>VLOOKUP($D499,'DATA PENGUKURAN GARDU'!$A:$BS,44,0)</f>
        <v>#N/A</v>
      </c>
      <c r="AV499" s="21" t="e">
        <f t="shared" si="264"/>
        <v>#N/A</v>
      </c>
      <c r="AW499" s="20" t="e">
        <f>VLOOKUP($D499,'DATA PENGUKURAN GARDU'!$A:$BS,46,0)</f>
        <v>#N/A</v>
      </c>
      <c r="AX499" s="21" t="e">
        <f t="shared" si="265"/>
        <v>#N/A</v>
      </c>
      <c r="AY499" s="20" t="e">
        <f>VLOOKUP($D499,'DATA PENGUKURAN GARDU'!$A:$BS,46,0)</f>
        <v>#N/A</v>
      </c>
      <c r="AZ499" s="20" t="e">
        <f>VLOOKUP($D499,'DATA PENGUKURAN GARDU'!$A:$BS,53,0)</f>
        <v>#N/A</v>
      </c>
      <c r="BA499" s="20" t="e">
        <f>VLOOKUP($D499,'DATA PENGUKURAN GARDU'!$A:$BS,54,0)</f>
        <v>#N/A</v>
      </c>
      <c r="BB499" s="17" t="e">
        <f>VLOOKUP($E499,'DATA PENGUKURAN GARDU'!$A:$BS,42,0)</f>
        <v>#N/A</v>
      </c>
      <c r="BC499" s="23" t="e">
        <f t="shared" si="266"/>
        <v>#N/A</v>
      </c>
      <c r="BD499" s="17" t="e">
        <f>VLOOKUP($E499,'DATA PENGUKURAN GARDU'!$A:$BS,44,0)</f>
        <v>#N/A</v>
      </c>
      <c r="BE499" s="23" t="e">
        <f t="shared" si="267"/>
        <v>#N/A</v>
      </c>
      <c r="BF499" s="17" t="e">
        <f>VLOOKUP($E499,'DATA PENGUKURAN GARDU'!$A:$BS,46,0)</f>
        <v>#N/A</v>
      </c>
      <c r="BG499" s="23" t="e">
        <f t="shared" si="268"/>
        <v>#N/A</v>
      </c>
      <c r="BH499" s="17" t="e">
        <f>VLOOKUP($E499,'DATA PENGUKURAN GARDU'!$A:$BS,46,0)</f>
        <v>#N/A</v>
      </c>
      <c r="BI499" s="17" t="e">
        <f>VLOOKUP($E499,'DATA PENGUKURAN GARDU'!$A:$BS,53,0)</f>
        <v>#N/A</v>
      </c>
      <c r="BJ499" s="17" t="e">
        <f>VLOOKUP($E499,'DATA PENGUKURAN GARDU'!$A:$BS,54,0)</f>
        <v>#N/A</v>
      </c>
      <c r="BK499" s="20" t="e">
        <f t="shared" si="246"/>
        <v>#N/A</v>
      </c>
      <c r="BL499" s="20" t="e">
        <f t="shared" si="247"/>
        <v>#N/A</v>
      </c>
      <c r="BM499" s="20" t="e">
        <f t="shared" si="248"/>
        <v>#N/A</v>
      </c>
      <c r="BN499" s="25" t="e">
        <f t="shared" si="249"/>
        <v>#N/A</v>
      </c>
      <c r="BO499" s="26" t="str">
        <f t="shared" si="250"/>
        <v>0</v>
      </c>
      <c r="BP499" s="21" t="e">
        <f t="shared" si="251"/>
        <v>#VALUE!</v>
      </c>
      <c r="BQ499" s="20" t="e">
        <f t="shared" si="252"/>
        <v>#N/A</v>
      </c>
      <c r="BR499" s="20" t="e">
        <v>#N/A</v>
      </c>
      <c r="BS499" s="9" t="e">
        <v>#N/A</v>
      </c>
      <c r="BT499" s="2" t="e">
        <f t="shared" si="253"/>
        <v>#VALUE!</v>
      </c>
      <c r="BU499" s="2" t="e">
        <f t="shared" si="236"/>
        <v>#N/A</v>
      </c>
      <c r="BV499" s="2" t="e">
        <f t="shared" si="237"/>
        <v>#N/A</v>
      </c>
    </row>
    <row r="500" s="2" customFormat="1" ht="22.95" customHeight="1" spans="1:74">
      <c r="A500" s="9" t="str">
        <f t="shared" si="238"/>
        <v>BB 016Induk</v>
      </c>
      <c r="B500" s="9" t="str">
        <f t="shared" si="239"/>
        <v>BB 016jurusan 1</v>
      </c>
      <c r="C500" s="9" t="str">
        <f t="shared" si="240"/>
        <v>BB 016jurusan 2</v>
      </c>
      <c r="D500" s="9" t="str">
        <f t="shared" si="241"/>
        <v>BB 016jurusan 3</v>
      </c>
      <c r="E500" s="9" t="str">
        <f t="shared" si="242"/>
        <v>BB 016jurusan 4</v>
      </c>
      <c r="F500" s="10" t="s">
        <v>588</v>
      </c>
      <c r="G500" s="10" t="s">
        <v>131</v>
      </c>
      <c r="H500" s="10" t="s">
        <v>637</v>
      </c>
      <c r="I500" s="10" t="s">
        <v>11043</v>
      </c>
      <c r="J500" s="10" t="s">
        <v>11044</v>
      </c>
      <c r="K500" s="10" t="s">
        <v>7465</v>
      </c>
      <c r="L500" s="10"/>
      <c r="M500" s="10"/>
      <c r="N500" s="14">
        <f t="shared" si="243"/>
        <v>0</v>
      </c>
      <c r="O500" s="15" t="e">
        <f t="shared" si="244"/>
        <v>#VALUE!</v>
      </c>
      <c r="P500" s="15" t="e">
        <f t="shared" si="245"/>
        <v>#VALUE!</v>
      </c>
      <c r="Q500" s="17" t="e">
        <f>VLOOKUP($A500,'DATA PENGUKURAN GARDU'!$A:$BS,42,0)</f>
        <v>#N/A</v>
      </c>
      <c r="R500" s="18" t="e">
        <f t="shared" si="254"/>
        <v>#N/A</v>
      </c>
      <c r="S500" s="17" t="e">
        <f>VLOOKUP($A500,'DATA PENGUKURAN GARDU'!$A:$BS,44,0)</f>
        <v>#N/A</v>
      </c>
      <c r="T500" s="18" t="e">
        <f t="shared" si="255"/>
        <v>#N/A</v>
      </c>
      <c r="U500" s="17" t="e">
        <f>VLOOKUP($A500,'DATA PENGUKURAN GARDU'!$A:$BS,46,0)</f>
        <v>#N/A</v>
      </c>
      <c r="V500" s="18" t="e">
        <f t="shared" si="256"/>
        <v>#N/A</v>
      </c>
      <c r="W500" s="17" t="e">
        <f>VLOOKUP($A500,'DATA PENGUKURAN GARDU'!$A:$BS,48,0)</f>
        <v>#N/A</v>
      </c>
      <c r="X500" s="17" t="e">
        <f>VLOOKUP($A500,'DATA PENGUKURAN GARDU'!$A:$BS,53,0)</f>
        <v>#N/A</v>
      </c>
      <c r="Y500" s="17" t="e">
        <f>VLOOKUP($A500,'DATA PENGUKURAN GARDU'!$A:$BS,54,0)</f>
        <v>#N/A</v>
      </c>
      <c r="Z500" s="17" t="e">
        <f>VLOOKUP($A500,'DATA PENGUKURAN GARDU'!$A:$BS,55,0)</f>
        <v>#N/A</v>
      </c>
      <c r="AA500" s="20" t="e">
        <f>VLOOKUP($B500,'DATA PENGUKURAN GARDU'!$A:$BS,42,0)</f>
        <v>#N/A</v>
      </c>
      <c r="AB500" s="21" t="e">
        <f t="shared" si="257"/>
        <v>#N/A</v>
      </c>
      <c r="AC500" s="20" t="e">
        <f>VLOOKUP($B500,'DATA PENGUKURAN GARDU'!$A:$BS,44,0)</f>
        <v>#N/A</v>
      </c>
      <c r="AD500" s="21" t="e">
        <f t="shared" si="258"/>
        <v>#N/A</v>
      </c>
      <c r="AE500" s="20" t="e">
        <f>VLOOKUP($B500,'DATA PENGUKURAN GARDU'!$A:$BS,46,0)</f>
        <v>#N/A</v>
      </c>
      <c r="AF500" s="21" t="e">
        <f t="shared" si="259"/>
        <v>#N/A</v>
      </c>
      <c r="AG500" s="20" t="e">
        <f>VLOOKUP($B500,'DATA PENGUKURAN GARDU'!$A:$BS,46,0)</f>
        <v>#N/A</v>
      </c>
      <c r="AH500" s="20" t="e">
        <f>VLOOKUP($B500,'DATA PENGUKURAN GARDU'!$A:$BS,53,0)</f>
        <v>#N/A</v>
      </c>
      <c r="AI500" s="20" t="e">
        <f>VLOOKUP($B500,'DATA PENGUKURAN GARDU'!$A:$BS,54,0)</f>
        <v>#N/A</v>
      </c>
      <c r="AJ500" s="17" t="e">
        <f>VLOOKUP($C500,'DATA PENGUKURAN GARDU'!$A:$BS,42,0)</f>
        <v>#N/A</v>
      </c>
      <c r="AK500" s="23" t="e">
        <f t="shared" si="260"/>
        <v>#N/A</v>
      </c>
      <c r="AL500" s="17" t="e">
        <f>VLOOKUP($C500,'DATA PENGUKURAN GARDU'!$A:$BS,44,0)</f>
        <v>#N/A</v>
      </c>
      <c r="AM500" s="23" t="e">
        <f t="shared" si="261"/>
        <v>#N/A</v>
      </c>
      <c r="AN500" s="17" t="e">
        <f>VLOOKUP($C500,'DATA PENGUKURAN GARDU'!$A:$BS,46,0)</f>
        <v>#N/A</v>
      </c>
      <c r="AO500" s="23" t="e">
        <f t="shared" si="262"/>
        <v>#N/A</v>
      </c>
      <c r="AP500" s="17" t="e">
        <f>VLOOKUP($C500,'DATA PENGUKURAN GARDU'!$A:$BS,46,0)</f>
        <v>#N/A</v>
      </c>
      <c r="AQ500" s="17" t="e">
        <f>VLOOKUP($C500,'DATA PENGUKURAN GARDU'!$A:$BS,53,0)</f>
        <v>#N/A</v>
      </c>
      <c r="AR500" s="17" t="e">
        <f>VLOOKUP($C500,'DATA PENGUKURAN GARDU'!$A:$BS,54,0)</f>
        <v>#N/A</v>
      </c>
      <c r="AS500" s="20" t="e">
        <f>VLOOKUP($D500,'DATA PENGUKURAN GARDU'!$A:$BS,42,0)</f>
        <v>#N/A</v>
      </c>
      <c r="AT500" s="21" t="e">
        <f t="shared" si="263"/>
        <v>#N/A</v>
      </c>
      <c r="AU500" s="20" t="e">
        <f>VLOOKUP($D500,'DATA PENGUKURAN GARDU'!$A:$BS,44,0)</f>
        <v>#N/A</v>
      </c>
      <c r="AV500" s="21" t="e">
        <f t="shared" si="264"/>
        <v>#N/A</v>
      </c>
      <c r="AW500" s="20" t="e">
        <f>VLOOKUP($D500,'DATA PENGUKURAN GARDU'!$A:$BS,46,0)</f>
        <v>#N/A</v>
      </c>
      <c r="AX500" s="21" t="e">
        <f t="shared" si="265"/>
        <v>#N/A</v>
      </c>
      <c r="AY500" s="20" t="e">
        <f>VLOOKUP($D500,'DATA PENGUKURAN GARDU'!$A:$BS,46,0)</f>
        <v>#N/A</v>
      </c>
      <c r="AZ500" s="20" t="e">
        <f>VLOOKUP($D500,'DATA PENGUKURAN GARDU'!$A:$BS,53,0)</f>
        <v>#N/A</v>
      </c>
      <c r="BA500" s="20" t="e">
        <f>VLOOKUP($D500,'DATA PENGUKURAN GARDU'!$A:$BS,54,0)</f>
        <v>#N/A</v>
      </c>
      <c r="BB500" s="17" t="e">
        <f>VLOOKUP($E500,'DATA PENGUKURAN GARDU'!$A:$BS,42,0)</f>
        <v>#N/A</v>
      </c>
      <c r="BC500" s="23" t="e">
        <f t="shared" si="266"/>
        <v>#N/A</v>
      </c>
      <c r="BD500" s="17" t="e">
        <f>VLOOKUP($E500,'DATA PENGUKURAN GARDU'!$A:$BS,44,0)</f>
        <v>#N/A</v>
      </c>
      <c r="BE500" s="23" t="e">
        <f t="shared" si="267"/>
        <v>#N/A</v>
      </c>
      <c r="BF500" s="17" t="e">
        <f>VLOOKUP($E500,'DATA PENGUKURAN GARDU'!$A:$BS,46,0)</f>
        <v>#N/A</v>
      </c>
      <c r="BG500" s="23" t="e">
        <f t="shared" si="268"/>
        <v>#N/A</v>
      </c>
      <c r="BH500" s="17" t="e">
        <f>VLOOKUP($E500,'DATA PENGUKURAN GARDU'!$A:$BS,46,0)</f>
        <v>#N/A</v>
      </c>
      <c r="BI500" s="17" t="e">
        <f>VLOOKUP($E500,'DATA PENGUKURAN GARDU'!$A:$BS,53,0)</f>
        <v>#N/A</v>
      </c>
      <c r="BJ500" s="17" t="e">
        <f>VLOOKUP($E500,'DATA PENGUKURAN GARDU'!$A:$BS,54,0)</f>
        <v>#N/A</v>
      </c>
      <c r="BK500" s="20" t="e">
        <f t="shared" si="246"/>
        <v>#N/A</v>
      </c>
      <c r="BL500" s="20" t="e">
        <f t="shared" si="247"/>
        <v>#N/A</v>
      </c>
      <c r="BM500" s="20" t="e">
        <f t="shared" si="248"/>
        <v>#N/A</v>
      </c>
      <c r="BN500" s="25" t="e">
        <f t="shared" si="249"/>
        <v>#N/A</v>
      </c>
      <c r="BO500" s="26" t="str">
        <f t="shared" si="250"/>
        <v>0</v>
      </c>
      <c r="BP500" s="21" t="e">
        <f t="shared" si="251"/>
        <v>#VALUE!</v>
      </c>
      <c r="BQ500" s="20" t="e">
        <f t="shared" si="252"/>
        <v>#N/A</v>
      </c>
      <c r="BR500" s="20" t="e">
        <v>#N/A</v>
      </c>
      <c r="BS500" s="9" t="e">
        <v>#N/A</v>
      </c>
      <c r="BT500" s="2" t="e">
        <f t="shared" si="253"/>
        <v>#VALUE!</v>
      </c>
      <c r="BU500" s="2" t="e">
        <f t="shared" si="236"/>
        <v>#N/A</v>
      </c>
      <c r="BV500" s="2" t="e">
        <f t="shared" si="237"/>
        <v>#N/A</v>
      </c>
    </row>
    <row r="501" s="2" customFormat="1" ht="22.95" customHeight="1" spans="1:74">
      <c r="A501" s="9" t="str">
        <f t="shared" si="238"/>
        <v>BB 042Induk</v>
      </c>
      <c r="B501" s="9" t="str">
        <f t="shared" si="239"/>
        <v>BB 042jurusan 1</v>
      </c>
      <c r="C501" s="9" t="str">
        <f t="shared" si="240"/>
        <v>BB 042jurusan 2</v>
      </c>
      <c r="D501" s="9" t="str">
        <f t="shared" si="241"/>
        <v>BB 042jurusan 3</v>
      </c>
      <c r="E501" s="9" t="str">
        <f t="shared" si="242"/>
        <v>BB 042jurusan 4</v>
      </c>
      <c r="F501" s="10" t="s">
        <v>638</v>
      </c>
      <c r="G501" s="10" t="s">
        <v>4</v>
      </c>
      <c r="H501" s="10" t="s">
        <v>639</v>
      </c>
      <c r="I501" s="10" t="s">
        <v>11045</v>
      </c>
      <c r="J501" s="10" t="s">
        <v>11046</v>
      </c>
      <c r="K501" s="10" t="s">
        <v>7465</v>
      </c>
      <c r="L501" s="10"/>
      <c r="M501" s="10"/>
      <c r="N501" s="14">
        <f t="shared" si="243"/>
        <v>0</v>
      </c>
      <c r="O501" s="15" t="e">
        <f t="shared" si="244"/>
        <v>#VALUE!</v>
      </c>
      <c r="P501" s="15" t="e">
        <f t="shared" si="245"/>
        <v>#VALUE!</v>
      </c>
      <c r="Q501" s="17" t="e">
        <f>VLOOKUP($A501,'DATA PENGUKURAN GARDU'!$A:$BS,42,0)</f>
        <v>#N/A</v>
      </c>
      <c r="R501" s="18" t="e">
        <f t="shared" si="254"/>
        <v>#N/A</v>
      </c>
      <c r="S501" s="17" t="e">
        <f>VLOOKUP($A501,'DATA PENGUKURAN GARDU'!$A:$BS,44,0)</f>
        <v>#N/A</v>
      </c>
      <c r="T501" s="18" t="e">
        <f t="shared" si="255"/>
        <v>#N/A</v>
      </c>
      <c r="U501" s="17" t="e">
        <f>VLOOKUP($A501,'DATA PENGUKURAN GARDU'!$A:$BS,46,0)</f>
        <v>#N/A</v>
      </c>
      <c r="V501" s="18" t="e">
        <f t="shared" si="256"/>
        <v>#N/A</v>
      </c>
      <c r="W501" s="17" t="e">
        <f>VLOOKUP($A501,'DATA PENGUKURAN GARDU'!$A:$BS,48,0)</f>
        <v>#N/A</v>
      </c>
      <c r="X501" s="17" t="e">
        <f>VLOOKUP($A501,'DATA PENGUKURAN GARDU'!$A:$BS,53,0)</f>
        <v>#N/A</v>
      </c>
      <c r="Y501" s="17" t="e">
        <f>VLOOKUP($A501,'DATA PENGUKURAN GARDU'!$A:$BS,54,0)</f>
        <v>#N/A</v>
      </c>
      <c r="Z501" s="17" t="e">
        <f>VLOOKUP($A501,'DATA PENGUKURAN GARDU'!$A:$BS,55,0)</f>
        <v>#N/A</v>
      </c>
      <c r="AA501" s="20" t="e">
        <f>VLOOKUP($B501,'DATA PENGUKURAN GARDU'!$A:$BS,42,0)</f>
        <v>#N/A</v>
      </c>
      <c r="AB501" s="21" t="e">
        <f t="shared" si="257"/>
        <v>#N/A</v>
      </c>
      <c r="AC501" s="20" t="e">
        <f>VLOOKUP($B501,'DATA PENGUKURAN GARDU'!$A:$BS,44,0)</f>
        <v>#N/A</v>
      </c>
      <c r="AD501" s="21" t="e">
        <f t="shared" si="258"/>
        <v>#N/A</v>
      </c>
      <c r="AE501" s="20" t="e">
        <f>VLOOKUP($B501,'DATA PENGUKURAN GARDU'!$A:$BS,46,0)</f>
        <v>#N/A</v>
      </c>
      <c r="AF501" s="21" t="e">
        <f t="shared" si="259"/>
        <v>#N/A</v>
      </c>
      <c r="AG501" s="20" t="e">
        <f>VLOOKUP($B501,'DATA PENGUKURAN GARDU'!$A:$BS,46,0)</f>
        <v>#N/A</v>
      </c>
      <c r="AH501" s="20" t="e">
        <f>VLOOKUP($B501,'DATA PENGUKURAN GARDU'!$A:$BS,53,0)</f>
        <v>#N/A</v>
      </c>
      <c r="AI501" s="20" t="e">
        <f>VLOOKUP($B501,'DATA PENGUKURAN GARDU'!$A:$BS,54,0)</f>
        <v>#N/A</v>
      </c>
      <c r="AJ501" s="17" t="e">
        <f>VLOOKUP($C501,'DATA PENGUKURAN GARDU'!$A:$BS,42,0)</f>
        <v>#N/A</v>
      </c>
      <c r="AK501" s="23" t="e">
        <f t="shared" si="260"/>
        <v>#N/A</v>
      </c>
      <c r="AL501" s="17" t="e">
        <f>VLOOKUP($C501,'DATA PENGUKURAN GARDU'!$A:$BS,44,0)</f>
        <v>#N/A</v>
      </c>
      <c r="AM501" s="23" t="e">
        <f t="shared" si="261"/>
        <v>#N/A</v>
      </c>
      <c r="AN501" s="17" t="e">
        <f>VLOOKUP($C501,'DATA PENGUKURAN GARDU'!$A:$BS,46,0)</f>
        <v>#N/A</v>
      </c>
      <c r="AO501" s="23" t="e">
        <f t="shared" si="262"/>
        <v>#N/A</v>
      </c>
      <c r="AP501" s="17" t="e">
        <f>VLOOKUP($C501,'DATA PENGUKURAN GARDU'!$A:$BS,46,0)</f>
        <v>#N/A</v>
      </c>
      <c r="AQ501" s="17" t="e">
        <f>VLOOKUP($C501,'DATA PENGUKURAN GARDU'!$A:$BS,53,0)</f>
        <v>#N/A</v>
      </c>
      <c r="AR501" s="17" t="e">
        <f>VLOOKUP($C501,'DATA PENGUKURAN GARDU'!$A:$BS,54,0)</f>
        <v>#N/A</v>
      </c>
      <c r="AS501" s="20" t="e">
        <f>VLOOKUP($D501,'DATA PENGUKURAN GARDU'!$A:$BS,42,0)</f>
        <v>#N/A</v>
      </c>
      <c r="AT501" s="21" t="e">
        <f t="shared" si="263"/>
        <v>#N/A</v>
      </c>
      <c r="AU501" s="20" t="e">
        <f>VLOOKUP($D501,'DATA PENGUKURAN GARDU'!$A:$BS,44,0)</f>
        <v>#N/A</v>
      </c>
      <c r="AV501" s="21" t="e">
        <f t="shared" si="264"/>
        <v>#N/A</v>
      </c>
      <c r="AW501" s="20" t="e">
        <f>VLOOKUP($D501,'DATA PENGUKURAN GARDU'!$A:$BS,46,0)</f>
        <v>#N/A</v>
      </c>
      <c r="AX501" s="21" t="e">
        <f t="shared" si="265"/>
        <v>#N/A</v>
      </c>
      <c r="AY501" s="20" t="e">
        <f>VLOOKUP($D501,'DATA PENGUKURAN GARDU'!$A:$BS,46,0)</f>
        <v>#N/A</v>
      </c>
      <c r="AZ501" s="20" t="e">
        <f>VLOOKUP($D501,'DATA PENGUKURAN GARDU'!$A:$BS,53,0)</f>
        <v>#N/A</v>
      </c>
      <c r="BA501" s="20" t="e">
        <f>VLOOKUP($D501,'DATA PENGUKURAN GARDU'!$A:$BS,54,0)</f>
        <v>#N/A</v>
      </c>
      <c r="BB501" s="17" t="e">
        <f>VLOOKUP($E501,'DATA PENGUKURAN GARDU'!$A:$BS,42,0)</f>
        <v>#N/A</v>
      </c>
      <c r="BC501" s="23" t="e">
        <f t="shared" si="266"/>
        <v>#N/A</v>
      </c>
      <c r="BD501" s="17" t="e">
        <f>VLOOKUP($E501,'DATA PENGUKURAN GARDU'!$A:$BS,44,0)</f>
        <v>#N/A</v>
      </c>
      <c r="BE501" s="23" t="e">
        <f t="shared" si="267"/>
        <v>#N/A</v>
      </c>
      <c r="BF501" s="17" t="e">
        <f>VLOOKUP($E501,'DATA PENGUKURAN GARDU'!$A:$BS,46,0)</f>
        <v>#N/A</v>
      </c>
      <c r="BG501" s="23" t="e">
        <f t="shared" si="268"/>
        <v>#N/A</v>
      </c>
      <c r="BH501" s="17" t="e">
        <f>VLOOKUP($E501,'DATA PENGUKURAN GARDU'!$A:$BS,46,0)</f>
        <v>#N/A</v>
      </c>
      <c r="BI501" s="17" t="e">
        <f>VLOOKUP($E501,'DATA PENGUKURAN GARDU'!$A:$BS,53,0)</f>
        <v>#N/A</v>
      </c>
      <c r="BJ501" s="17" t="e">
        <f>VLOOKUP($E501,'DATA PENGUKURAN GARDU'!$A:$BS,54,0)</f>
        <v>#N/A</v>
      </c>
      <c r="BK501" s="20" t="e">
        <f t="shared" si="246"/>
        <v>#N/A</v>
      </c>
      <c r="BL501" s="20" t="e">
        <f t="shared" si="247"/>
        <v>#N/A</v>
      </c>
      <c r="BM501" s="20" t="e">
        <f t="shared" si="248"/>
        <v>#N/A</v>
      </c>
      <c r="BN501" s="25" t="e">
        <f t="shared" si="249"/>
        <v>#N/A</v>
      </c>
      <c r="BO501" s="26" t="str">
        <f t="shared" si="250"/>
        <v>0</v>
      </c>
      <c r="BP501" s="21" t="e">
        <f t="shared" si="251"/>
        <v>#VALUE!</v>
      </c>
      <c r="BQ501" s="20" t="e">
        <f t="shared" si="252"/>
        <v>#N/A</v>
      </c>
      <c r="BR501" s="20" t="e">
        <v>#N/A</v>
      </c>
      <c r="BS501" s="9" t="e">
        <v>#N/A</v>
      </c>
      <c r="BT501" s="2" t="e">
        <f t="shared" si="253"/>
        <v>#VALUE!</v>
      </c>
      <c r="BU501" s="2" t="e">
        <f t="shared" si="236"/>
        <v>#N/A</v>
      </c>
      <c r="BV501" s="2" t="e">
        <f t="shared" si="237"/>
        <v>#N/A</v>
      </c>
    </row>
    <row r="502" s="2" customFormat="1" ht="22.95" customHeight="1" spans="1:74">
      <c r="A502" s="9" t="str">
        <f t="shared" si="238"/>
        <v>BB 049Induk</v>
      </c>
      <c r="B502" s="9" t="str">
        <f t="shared" si="239"/>
        <v>BB 049jurusan 1</v>
      </c>
      <c r="C502" s="9" t="str">
        <f t="shared" si="240"/>
        <v>BB 049jurusan 2</v>
      </c>
      <c r="D502" s="9" t="str">
        <f t="shared" si="241"/>
        <v>BB 049jurusan 3</v>
      </c>
      <c r="E502" s="9" t="str">
        <f t="shared" si="242"/>
        <v>BB 049jurusan 4</v>
      </c>
      <c r="F502" s="10" t="s">
        <v>640</v>
      </c>
      <c r="G502" s="10" t="s">
        <v>4</v>
      </c>
      <c r="H502" s="10" t="s">
        <v>641</v>
      </c>
      <c r="I502" s="10" t="s">
        <v>11047</v>
      </c>
      <c r="J502" s="10" t="s">
        <v>11048</v>
      </c>
      <c r="K502" s="10" t="s">
        <v>7465</v>
      </c>
      <c r="L502" s="10"/>
      <c r="M502" s="10"/>
      <c r="N502" s="14">
        <f t="shared" si="243"/>
        <v>0</v>
      </c>
      <c r="O502" s="15" t="e">
        <f t="shared" si="244"/>
        <v>#VALUE!</v>
      </c>
      <c r="P502" s="15" t="e">
        <f t="shared" si="245"/>
        <v>#VALUE!</v>
      </c>
      <c r="Q502" s="17" t="e">
        <f>VLOOKUP($A502,'DATA PENGUKURAN GARDU'!$A:$BS,42,0)</f>
        <v>#N/A</v>
      </c>
      <c r="R502" s="18" t="e">
        <f t="shared" si="254"/>
        <v>#N/A</v>
      </c>
      <c r="S502" s="17" t="e">
        <f>VLOOKUP($A502,'DATA PENGUKURAN GARDU'!$A:$BS,44,0)</f>
        <v>#N/A</v>
      </c>
      <c r="T502" s="18" t="e">
        <f t="shared" si="255"/>
        <v>#N/A</v>
      </c>
      <c r="U502" s="17" t="e">
        <f>VLOOKUP($A502,'DATA PENGUKURAN GARDU'!$A:$BS,46,0)</f>
        <v>#N/A</v>
      </c>
      <c r="V502" s="18" t="e">
        <f t="shared" si="256"/>
        <v>#N/A</v>
      </c>
      <c r="W502" s="17" t="e">
        <f>VLOOKUP($A502,'DATA PENGUKURAN GARDU'!$A:$BS,48,0)</f>
        <v>#N/A</v>
      </c>
      <c r="X502" s="17" t="e">
        <f>VLOOKUP($A502,'DATA PENGUKURAN GARDU'!$A:$BS,53,0)</f>
        <v>#N/A</v>
      </c>
      <c r="Y502" s="17" t="e">
        <f>VLOOKUP($A502,'DATA PENGUKURAN GARDU'!$A:$BS,54,0)</f>
        <v>#N/A</v>
      </c>
      <c r="Z502" s="17" t="e">
        <f>VLOOKUP($A502,'DATA PENGUKURAN GARDU'!$A:$BS,55,0)</f>
        <v>#N/A</v>
      </c>
      <c r="AA502" s="20" t="e">
        <f>VLOOKUP($B502,'DATA PENGUKURAN GARDU'!$A:$BS,42,0)</f>
        <v>#N/A</v>
      </c>
      <c r="AB502" s="21" t="e">
        <f t="shared" si="257"/>
        <v>#N/A</v>
      </c>
      <c r="AC502" s="20" t="e">
        <f>VLOOKUP($B502,'DATA PENGUKURAN GARDU'!$A:$BS,44,0)</f>
        <v>#N/A</v>
      </c>
      <c r="AD502" s="21" t="e">
        <f t="shared" si="258"/>
        <v>#N/A</v>
      </c>
      <c r="AE502" s="20" t="e">
        <f>VLOOKUP($B502,'DATA PENGUKURAN GARDU'!$A:$BS,46,0)</f>
        <v>#N/A</v>
      </c>
      <c r="AF502" s="21" t="e">
        <f t="shared" si="259"/>
        <v>#N/A</v>
      </c>
      <c r="AG502" s="20" t="e">
        <f>VLOOKUP($B502,'DATA PENGUKURAN GARDU'!$A:$BS,46,0)</f>
        <v>#N/A</v>
      </c>
      <c r="AH502" s="20" t="e">
        <f>VLOOKUP($B502,'DATA PENGUKURAN GARDU'!$A:$BS,53,0)</f>
        <v>#N/A</v>
      </c>
      <c r="AI502" s="20" t="e">
        <f>VLOOKUP($B502,'DATA PENGUKURAN GARDU'!$A:$BS,54,0)</f>
        <v>#N/A</v>
      </c>
      <c r="AJ502" s="17" t="e">
        <f>VLOOKUP($C502,'DATA PENGUKURAN GARDU'!$A:$BS,42,0)</f>
        <v>#N/A</v>
      </c>
      <c r="AK502" s="23" t="e">
        <f t="shared" si="260"/>
        <v>#N/A</v>
      </c>
      <c r="AL502" s="17" t="e">
        <f>VLOOKUP($C502,'DATA PENGUKURAN GARDU'!$A:$BS,44,0)</f>
        <v>#N/A</v>
      </c>
      <c r="AM502" s="23" t="e">
        <f t="shared" si="261"/>
        <v>#N/A</v>
      </c>
      <c r="AN502" s="17" t="e">
        <f>VLOOKUP($C502,'DATA PENGUKURAN GARDU'!$A:$BS,46,0)</f>
        <v>#N/A</v>
      </c>
      <c r="AO502" s="23" t="e">
        <f t="shared" si="262"/>
        <v>#N/A</v>
      </c>
      <c r="AP502" s="17" t="e">
        <f>VLOOKUP($C502,'DATA PENGUKURAN GARDU'!$A:$BS,46,0)</f>
        <v>#N/A</v>
      </c>
      <c r="AQ502" s="17" t="e">
        <f>VLOOKUP($C502,'DATA PENGUKURAN GARDU'!$A:$BS,53,0)</f>
        <v>#N/A</v>
      </c>
      <c r="AR502" s="17" t="e">
        <f>VLOOKUP($C502,'DATA PENGUKURAN GARDU'!$A:$BS,54,0)</f>
        <v>#N/A</v>
      </c>
      <c r="AS502" s="20" t="e">
        <f>VLOOKUP($D502,'DATA PENGUKURAN GARDU'!$A:$BS,42,0)</f>
        <v>#N/A</v>
      </c>
      <c r="AT502" s="21" t="e">
        <f t="shared" si="263"/>
        <v>#N/A</v>
      </c>
      <c r="AU502" s="20" t="e">
        <f>VLOOKUP($D502,'DATA PENGUKURAN GARDU'!$A:$BS,44,0)</f>
        <v>#N/A</v>
      </c>
      <c r="AV502" s="21" t="e">
        <f t="shared" si="264"/>
        <v>#N/A</v>
      </c>
      <c r="AW502" s="20" t="e">
        <f>VLOOKUP($D502,'DATA PENGUKURAN GARDU'!$A:$BS,46,0)</f>
        <v>#N/A</v>
      </c>
      <c r="AX502" s="21" t="e">
        <f t="shared" si="265"/>
        <v>#N/A</v>
      </c>
      <c r="AY502" s="20" t="e">
        <f>VLOOKUP($D502,'DATA PENGUKURAN GARDU'!$A:$BS,46,0)</f>
        <v>#N/A</v>
      </c>
      <c r="AZ502" s="20" t="e">
        <f>VLOOKUP($D502,'DATA PENGUKURAN GARDU'!$A:$BS,53,0)</f>
        <v>#N/A</v>
      </c>
      <c r="BA502" s="20" t="e">
        <f>VLOOKUP($D502,'DATA PENGUKURAN GARDU'!$A:$BS,54,0)</f>
        <v>#N/A</v>
      </c>
      <c r="BB502" s="17" t="e">
        <f>VLOOKUP($E502,'DATA PENGUKURAN GARDU'!$A:$BS,42,0)</f>
        <v>#N/A</v>
      </c>
      <c r="BC502" s="23" t="e">
        <f t="shared" si="266"/>
        <v>#N/A</v>
      </c>
      <c r="BD502" s="17" t="e">
        <f>VLOOKUP($E502,'DATA PENGUKURAN GARDU'!$A:$BS,44,0)</f>
        <v>#N/A</v>
      </c>
      <c r="BE502" s="23" t="e">
        <f t="shared" si="267"/>
        <v>#N/A</v>
      </c>
      <c r="BF502" s="17" t="e">
        <f>VLOOKUP($E502,'DATA PENGUKURAN GARDU'!$A:$BS,46,0)</f>
        <v>#N/A</v>
      </c>
      <c r="BG502" s="23" t="e">
        <f t="shared" si="268"/>
        <v>#N/A</v>
      </c>
      <c r="BH502" s="17" t="e">
        <f>VLOOKUP($E502,'DATA PENGUKURAN GARDU'!$A:$BS,46,0)</f>
        <v>#N/A</v>
      </c>
      <c r="BI502" s="17" t="e">
        <f>VLOOKUP($E502,'DATA PENGUKURAN GARDU'!$A:$BS,53,0)</f>
        <v>#N/A</v>
      </c>
      <c r="BJ502" s="17" t="e">
        <f>VLOOKUP($E502,'DATA PENGUKURAN GARDU'!$A:$BS,54,0)</f>
        <v>#N/A</v>
      </c>
      <c r="BK502" s="20" t="e">
        <f t="shared" si="246"/>
        <v>#N/A</v>
      </c>
      <c r="BL502" s="20" t="e">
        <f t="shared" si="247"/>
        <v>#N/A</v>
      </c>
      <c r="BM502" s="20" t="e">
        <f t="shared" si="248"/>
        <v>#N/A</v>
      </c>
      <c r="BN502" s="25" t="e">
        <f t="shared" si="249"/>
        <v>#N/A</v>
      </c>
      <c r="BO502" s="26" t="str">
        <f t="shared" si="250"/>
        <v>0</v>
      </c>
      <c r="BP502" s="21" t="e">
        <f t="shared" si="251"/>
        <v>#VALUE!</v>
      </c>
      <c r="BQ502" s="20" t="e">
        <f t="shared" si="252"/>
        <v>#N/A</v>
      </c>
      <c r="BR502" s="20" t="e">
        <v>#N/A</v>
      </c>
      <c r="BS502" s="9" t="e">
        <v>#N/A</v>
      </c>
      <c r="BT502" s="2" t="e">
        <f t="shared" si="253"/>
        <v>#VALUE!</v>
      </c>
      <c r="BU502" s="2" t="e">
        <f t="shared" si="236"/>
        <v>#N/A</v>
      </c>
      <c r="BV502" s="2" t="e">
        <f t="shared" si="237"/>
        <v>#N/A</v>
      </c>
    </row>
    <row r="503" s="2" customFormat="1" ht="22.95" customHeight="1" spans="1:74">
      <c r="A503" s="9" t="str">
        <f t="shared" si="238"/>
        <v>BB 051Induk</v>
      </c>
      <c r="B503" s="9" t="str">
        <f t="shared" si="239"/>
        <v>BB 051jurusan 1</v>
      </c>
      <c r="C503" s="9" t="str">
        <f t="shared" si="240"/>
        <v>BB 051jurusan 2</v>
      </c>
      <c r="D503" s="9" t="str">
        <f t="shared" si="241"/>
        <v>BB 051jurusan 3</v>
      </c>
      <c r="E503" s="9" t="str">
        <f t="shared" si="242"/>
        <v>BB 051jurusan 4</v>
      </c>
      <c r="F503" s="10" t="s">
        <v>642</v>
      </c>
      <c r="G503" s="10" t="s">
        <v>4</v>
      </c>
      <c r="H503" s="10" t="s">
        <v>643</v>
      </c>
      <c r="I503" s="10" t="s">
        <v>11049</v>
      </c>
      <c r="J503" s="10" t="s">
        <v>11050</v>
      </c>
      <c r="K503" s="10" t="s">
        <v>7465</v>
      </c>
      <c r="L503" s="10"/>
      <c r="M503" s="10"/>
      <c r="N503" s="14">
        <f t="shared" si="243"/>
        <v>0</v>
      </c>
      <c r="O503" s="15" t="e">
        <f t="shared" si="244"/>
        <v>#VALUE!</v>
      </c>
      <c r="P503" s="15" t="e">
        <f t="shared" si="245"/>
        <v>#VALUE!</v>
      </c>
      <c r="Q503" s="17" t="e">
        <f>VLOOKUP($A503,'DATA PENGUKURAN GARDU'!$A:$BS,42,0)</f>
        <v>#N/A</v>
      </c>
      <c r="R503" s="18" t="e">
        <f t="shared" si="254"/>
        <v>#N/A</v>
      </c>
      <c r="S503" s="17" t="e">
        <f>VLOOKUP($A503,'DATA PENGUKURAN GARDU'!$A:$BS,44,0)</f>
        <v>#N/A</v>
      </c>
      <c r="T503" s="18" t="e">
        <f t="shared" si="255"/>
        <v>#N/A</v>
      </c>
      <c r="U503" s="17" t="e">
        <f>VLOOKUP($A503,'DATA PENGUKURAN GARDU'!$A:$BS,46,0)</f>
        <v>#N/A</v>
      </c>
      <c r="V503" s="18" t="e">
        <f t="shared" si="256"/>
        <v>#N/A</v>
      </c>
      <c r="W503" s="17" t="e">
        <f>VLOOKUP($A503,'DATA PENGUKURAN GARDU'!$A:$BS,48,0)</f>
        <v>#N/A</v>
      </c>
      <c r="X503" s="17" t="e">
        <f>VLOOKUP($A503,'DATA PENGUKURAN GARDU'!$A:$BS,53,0)</f>
        <v>#N/A</v>
      </c>
      <c r="Y503" s="17" t="e">
        <f>VLOOKUP($A503,'DATA PENGUKURAN GARDU'!$A:$BS,54,0)</f>
        <v>#N/A</v>
      </c>
      <c r="Z503" s="17" t="e">
        <f>VLOOKUP($A503,'DATA PENGUKURAN GARDU'!$A:$BS,55,0)</f>
        <v>#N/A</v>
      </c>
      <c r="AA503" s="20" t="e">
        <f>VLOOKUP($B503,'DATA PENGUKURAN GARDU'!$A:$BS,42,0)</f>
        <v>#N/A</v>
      </c>
      <c r="AB503" s="21" t="e">
        <f t="shared" si="257"/>
        <v>#N/A</v>
      </c>
      <c r="AC503" s="20" t="e">
        <f>VLOOKUP($B503,'DATA PENGUKURAN GARDU'!$A:$BS,44,0)</f>
        <v>#N/A</v>
      </c>
      <c r="AD503" s="21" t="e">
        <f t="shared" si="258"/>
        <v>#N/A</v>
      </c>
      <c r="AE503" s="20" t="e">
        <f>VLOOKUP($B503,'DATA PENGUKURAN GARDU'!$A:$BS,46,0)</f>
        <v>#N/A</v>
      </c>
      <c r="AF503" s="21" t="e">
        <f t="shared" si="259"/>
        <v>#N/A</v>
      </c>
      <c r="AG503" s="20" t="e">
        <f>VLOOKUP($B503,'DATA PENGUKURAN GARDU'!$A:$BS,46,0)</f>
        <v>#N/A</v>
      </c>
      <c r="AH503" s="20" t="e">
        <f>VLOOKUP($B503,'DATA PENGUKURAN GARDU'!$A:$BS,53,0)</f>
        <v>#N/A</v>
      </c>
      <c r="AI503" s="20" t="e">
        <f>VLOOKUP($B503,'DATA PENGUKURAN GARDU'!$A:$BS,54,0)</f>
        <v>#N/A</v>
      </c>
      <c r="AJ503" s="17" t="e">
        <f>VLOOKUP($C503,'DATA PENGUKURAN GARDU'!$A:$BS,42,0)</f>
        <v>#N/A</v>
      </c>
      <c r="AK503" s="23" t="e">
        <f t="shared" si="260"/>
        <v>#N/A</v>
      </c>
      <c r="AL503" s="17" t="e">
        <f>VLOOKUP($C503,'DATA PENGUKURAN GARDU'!$A:$BS,44,0)</f>
        <v>#N/A</v>
      </c>
      <c r="AM503" s="23" t="e">
        <f t="shared" si="261"/>
        <v>#N/A</v>
      </c>
      <c r="AN503" s="17" t="e">
        <f>VLOOKUP($C503,'DATA PENGUKURAN GARDU'!$A:$BS,46,0)</f>
        <v>#N/A</v>
      </c>
      <c r="AO503" s="23" t="e">
        <f t="shared" si="262"/>
        <v>#N/A</v>
      </c>
      <c r="AP503" s="17" t="e">
        <f>VLOOKUP($C503,'DATA PENGUKURAN GARDU'!$A:$BS,46,0)</f>
        <v>#N/A</v>
      </c>
      <c r="AQ503" s="17" t="e">
        <f>VLOOKUP($C503,'DATA PENGUKURAN GARDU'!$A:$BS,53,0)</f>
        <v>#N/A</v>
      </c>
      <c r="AR503" s="17" t="e">
        <f>VLOOKUP($C503,'DATA PENGUKURAN GARDU'!$A:$BS,54,0)</f>
        <v>#N/A</v>
      </c>
      <c r="AS503" s="20" t="e">
        <f>VLOOKUP($D503,'DATA PENGUKURAN GARDU'!$A:$BS,42,0)</f>
        <v>#N/A</v>
      </c>
      <c r="AT503" s="21" t="e">
        <f t="shared" si="263"/>
        <v>#N/A</v>
      </c>
      <c r="AU503" s="20" t="e">
        <f>VLOOKUP($D503,'DATA PENGUKURAN GARDU'!$A:$BS,44,0)</f>
        <v>#N/A</v>
      </c>
      <c r="AV503" s="21" t="e">
        <f t="shared" si="264"/>
        <v>#N/A</v>
      </c>
      <c r="AW503" s="20" t="e">
        <f>VLOOKUP($D503,'DATA PENGUKURAN GARDU'!$A:$BS,46,0)</f>
        <v>#N/A</v>
      </c>
      <c r="AX503" s="21" t="e">
        <f t="shared" si="265"/>
        <v>#N/A</v>
      </c>
      <c r="AY503" s="20" t="e">
        <f>VLOOKUP($D503,'DATA PENGUKURAN GARDU'!$A:$BS,46,0)</f>
        <v>#N/A</v>
      </c>
      <c r="AZ503" s="20" t="e">
        <f>VLOOKUP($D503,'DATA PENGUKURAN GARDU'!$A:$BS,53,0)</f>
        <v>#N/A</v>
      </c>
      <c r="BA503" s="20" t="e">
        <f>VLOOKUP($D503,'DATA PENGUKURAN GARDU'!$A:$BS,54,0)</f>
        <v>#N/A</v>
      </c>
      <c r="BB503" s="17" t="e">
        <f>VLOOKUP($E503,'DATA PENGUKURAN GARDU'!$A:$BS,42,0)</f>
        <v>#N/A</v>
      </c>
      <c r="BC503" s="23" t="e">
        <f t="shared" si="266"/>
        <v>#N/A</v>
      </c>
      <c r="BD503" s="17" t="e">
        <f>VLOOKUP($E503,'DATA PENGUKURAN GARDU'!$A:$BS,44,0)</f>
        <v>#N/A</v>
      </c>
      <c r="BE503" s="23" t="e">
        <f t="shared" si="267"/>
        <v>#N/A</v>
      </c>
      <c r="BF503" s="17" t="e">
        <f>VLOOKUP($E503,'DATA PENGUKURAN GARDU'!$A:$BS,46,0)</f>
        <v>#N/A</v>
      </c>
      <c r="BG503" s="23" t="e">
        <f t="shared" si="268"/>
        <v>#N/A</v>
      </c>
      <c r="BH503" s="17" t="e">
        <f>VLOOKUP($E503,'DATA PENGUKURAN GARDU'!$A:$BS,46,0)</f>
        <v>#N/A</v>
      </c>
      <c r="BI503" s="17" t="e">
        <f>VLOOKUP($E503,'DATA PENGUKURAN GARDU'!$A:$BS,53,0)</f>
        <v>#N/A</v>
      </c>
      <c r="BJ503" s="17" t="e">
        <f>VLOOKUP($E503,'DATA PENGUKURAN GARDU'!$A:$BS,54,0)</f>
        <v>#N/A</v>
      </c>
      <c r="BK503" s="20" t="e">
        <f t="shared" si="246"/>
        <v>#N/A</v>
      </c>
      <c r="BL503" s="20" t="e">
        <f t="shared" si="247"/>
        <v>#N/A</v>
      </c>
      <c r="BM503" s="20" t="e">
        <f t="shared" si="248"/>
        <v>#N/A</v>
      </c>
      <c r="BN503" s="25" t="e">
        <f t="shared" si="249"/>
        <v>#N/A</v>
      </c>
      <c r="BO503" s="26" t="str">
        <f t="shared" si="250"/>
        <v>0</v>
      </c>
      <c r="BP503" s="21" t="e">
        <f t="shared" si="251"/>
        <v>#VALUE!</v>
      </c>
      <c r="BQ503" s="20" t="e">
        <f t="shared" si="252"/>
        <v>#N/A</v>
      </c>
      <c r="BR503" s="20" t="e">
        <v>#N/A</v>
      </c>
      <c r="BS503" s="9" t="e">
        <v>#N/A</v>
      </c>
      <c r="BT503" s="2" t="e">
        <f t="shared" si="253"/>
        <v>#VALUE!</v>
      </c>
      <c r="BU503" s="2" t="e">
        <f t="shared" si="236"/>
        <v>#N/A</v>
      </c>
      <c r="BV503" s="2" t="e">
        <f t="shared" si="237"/>
        <v>#N/A</v>
      </c>
    </row>
    <row r="504" s="2" customFormat="1" ht="22.95" customHeight="1" spans="1:74">
      <c r="A504" s="9" t="str">
        <f t="shared" si="238"/>
        <v>BB 118Induk</v>
      </c>
      <c r="B504" s="9" t="str">
        <f t="shared" si="239"/>
        <v>BB 118jurusan 1</v>
      </c>
      <c r="C504" s="9" t="str">
        <f t="shared" si="240"/>
        <v>BB 118jurusan 2</v>
      </c>
      <c r="D504" s="9" t="str">
        <f t="shared" si="241"/>
        <v>BB 118jurusan 3</v>
      </c>
      <c r="E504" s="9" t="str">
        <f t="shared" si="242"/>
        <v>BB 118jurusan 4</v>
      </c>
      <c r="F504" s="10" t="s">
        <v>644</v>
      </c>
      <c r="G504" s="10" t="s">
        <v>4</v>
      </c>
      <c r="H504" s="10" t="s">
        <v>645</v>
      </c>
      <c r="I504" s="10" t="s">
        <v>11051</v>
      </c>
      <c r="J504" s="10" t="s">
        <v>11052</v>
      </c>
      <c r="K504" s="10" t="s">
        <v>7465</v>
      </c>
      <c r="L504" s="10"/>
      <c r="M504" s="10"/>
      <c r="N504" s="14">
        <f t="shared" si="243"/>
        <v>0</v>
      </c>
      <c r="O504" s="15" t="e">
        <f t="shared" si="244"/>
        <v>#VALUE!</v>
      </c>
      <c r="P504" s="15" t="e">
        <f t="shared" si="245"/>
        <v>#VALUE!</v>
      </c>
      <c r="Q504" s="17" t="e">
        <f>VLOOKUP($A504,'DATA PENGUKURAN GARDU'!$A:$BS,42,0)</f>
        <v>#N/A</v>
      </c>
      <c r="R504" s="18" t="e">
        <f t="shared" si="254"/>
        <v>#N/A</v>
      </c>
      <c r="S504" s="17" t="e">
        <f>VLOOKUP($A504,'DATA PENGUKURAN GARDU'!$A:$BS,44,0)</f>
        <v>#N/A</v>
      </c>
      <c r="T504" s="18" t="e">
        <f t="shared" si="255"/>
        <v>#N/A</v>
      </c>
      <c r="U504" s="17" t="e">
        <f>VLOOKUP($A504,'DATA PENGUKURAN GARDU'!$A:$BS,46,0)</f>
        <v>#N/A</v>
      </c>
      <c r="V504" s="18" t="e">
        <f t="shared" si="256"/>
        <v>#N/A</v>
      </c>
      <c r="W504" s="17" t="e">
        <f>VLOOKUP($A504,'DATA PENGUKURAN GARDU'!$A:$BS,48,0)</f>
        <v>#N/A</v>
      </c>
      <c r="X504" s="17" t="e">
        <f>VLOOKUP($A504,'DATA PENGUKURAN GARDU'!$A:$BS,53,0)</f>
        <v>#N/A</v>
      </c>
      <c r="Y504" s="17" t="e">
        <f>VLOOKUP($A504,'DATA PENGUKURAN GARDU'!$A:$BS,54,0)</f>
        <v>#N/A</v>
      </c>
      <c r="Z504" s="17" t="e">
        <f>VLOOKUP($A504,'DATA PENGUKURAN GARDU'!$A:$BS,55,0)</f>
        <v>#N/A</v>
      </c>
      <c r="AA504" s="20" t="e">
        <f>VLOOKUP($B504,'DATA PENGUKURAN GARDU'!$A:$BS,42,0)</f>
        <v>#N/A</v>
      </c>
      <c r="AB504" s="21" t="e">
        <f t="shared" si="257"/>
        <v>#N/A</v>
      </c>
      <c r="AC504" s="20" t="e">
        <f>VLOOKUP($B504,'DATA PENGUKURAN GARDU'!$A:$BS,44,0)</f>
        <v>#N/A</v>
      </c>
      <c r="AD504" s="21" t="e">
        <f t="shared" si="258"/>
        <v>#N/A</v>
      </c>
      <c r="AE504" s="20" t="e">
        <f>VLOOKUP($B504,'DATA PENGUKURAN GARDU'!$A:$BS,46,0)</f>
        <v>#N/A</v>
      </c>
      <c r="AF504" s="21" t="e">
        <f t="shared" si="259"/>
        <v>#N/A</v>
      </c>
      <c r="AG504" s="20" t="e">
        <f>VLOOKUP($B504,'DATA PENGUKURAN GARDU'!$A:$BS,46,0)</f>
        <v>#N/A</v>
      </c>
      <c r="AH504" s="20" t="e">
        <f>VLOOKUP($B504,'DATA PENGUKURAN GARDU'!$A:$BS,53,0)</f>
        <v>#N/A</v>
      </c>
      <c r="AI504" s="20" t="e">
        <f>VLOOKUP($B504,'DATA PENGUKURAN GARDU'!$A:$BS,54,0)</f>
        <v>#N/A</v>
      </c>
      <c r="AJ504" s="17" t="e">
        <f>VLOOKUP($C504,'DATA PENGUKURAN GARDU'!$A:$BS,42,0)</f>
        <v>#N/A</v>
      </c>
      <c r="AK504" s="23" t="e">
        <f t="shared" si="260"/>
        <v>#N/A</v>
      </c>
      <c r="AL504" s="17" t="e">
        <f>VLOOKUP($C504,'DATA PENGUKURAN GARDU'!$A:$BS,44,0)</f>
        <v>#N/A</v>
      </c>
      <c r="AM504" s="23" t="e">
        <f t="shared" si="261"/>
        <v>#N/A</v>
      </c>
      <c r="AN504" s="17" t="e">
        <f>VLOOKUP($C504,'DATA PENGUKURAN GARDU'!$A:$BS,46,0)</f>
        <v>#N/A</v>
      </c>
      <c r="AO504" s="23" t="e">
        <f t="shared" si="262"/>
        <v>#N/A</v>
      </c>
      <c r="AP504" s="17" t="e">
        <f>VLOOKUP($C504,'DATA PENGUKURAN GARDU'!$A:$BS,46,0)</f>
        <v>#N/A</v>
      </c>
      <c r="AQ504" s="17" t="e">
        <f>VLOOKUP($C504,'DATA PENGUKURAN GARDU'!$A:$BS,53,0)</f>
        <v>#N/A</v>
      </c>
      <c r="AR504" s="17" t="e">
        <f>VLOOKUP($C504,'DATA PENGUKURAN GARDU'!$A:$BS,54,0)</f>
        <v>#N/A</v>
      </c>
      <c r="AS504" s="20" t="e">
        <f>VLOOKUP($D504,'DATA PENGUKURAN GARDU'!$A:$BS,42,0)</f>
        <v>#N/A</v>
      </c>
      <c r="AT504" s="21" t="e">
        <f t="shared" si="263"/>
        <v>#N/A</v>
      </c>
      <c r="AU504" s="20" t="e">
        <f>VLOOKUP($D504,'DATA PENGUKURAN GARDU'!$A:$BS,44,0)</f>
        <v>#N/A</v>
      </c>
      <c r="AV504" s="21" t="e">
        <f t="shared" si="264"/>
        <v>#N/A</v>
      </c>
      <c r="AW504" s="20" t="e">
        <f>VLOOKUP($D504,'DATA PENGUKURAN GARDU'!$A:$BS,46,0)</f>
        <v>#N/A</v>
      </c>
      <c r="AX504" s="21" t="e">
        <f t="shared" si="265"/>
        <v>#N/A</v>
      </c>
      <c r="AY504" s="20" t="e">
        <f>VLOOKUP($D504,'DATA PENGUKURAN GARDU'!$A:$BS,46,0)</f>
        <v>#N/A</v>
      </c>
      <c r="AZ504" s="20" t="e">
        <f>VLOOKUP($D504,'DATA PENGUKURAN GARDU'!$A:$BS,53,0)</f>
        <v>#N/A</v>
      </c>
      <c r="BA504" s="20" t="e">
        <f>VLOOKUP($D504,'DATA PENGUKURAN GARDU'!$A:$BS,54,0)</f>
        <v>#N/A</v>
      </c>
      <c r="BB504" s="17" t="e">
        <f>VLOOKUP($E504,'DATA PENGUKURAN GARDU'!$A:$BS,42,0)</f>
        <v>#N/A</v>
      </c>
      <c r="BC504" s="23" t="e">
        <f t="shared" si="266"/>
        <v>#N/A</v>
      </c>
      <c r="BD504" s="17" t="e">
        <f>VLOOKUP($E504,'DATA PENGUKURAN GARDU'!$A:$BS,44,0)</f>
        <v>#N/A</v>
      </c>
      <c r="BE504" s="23" t="e">
        <f t="shared" si="267"/>
        <v>#N/A</v>
      </c>
      <c r="BF504" s="17" t="e">
        <f>VLOOKUP($E504,'DATA PENGUKURAN GARDU'!$A:$BS,46,0)</f>
        <v>#N/A</v>
      </c>
      <c r="BG504" s="23" t="e">
        <f t="shared" si="268"/>
        <v>#N/A</v>
      </c>
      <c r="BH504" s="17" t="e">
        <f>VLOOKUP($E504,'DATA PENGUKURAN GARDU'!$A:$BS,46,0)</f>
        <v>#N/A</v>
      </c>
      <c r="BI504" s="17" t="e">
        <f>VLOOKUP($E504,'DATA PENGUKURAN GARDU'!$A:$BS,53,0)</f>
        <v>#N/A</v>
      </c>
      <c r="BJ504" s="17" t="e">
        <f>VLOOKUP($E504,'DATA PENGUKURAN GARDU'!$A:$BS,54,0)</f>
        <v>#N/A</v>
      </c>
      <c r="BK504" s="20" t="e">
        <f t="shared" si="246"/>
        <v>#N/A</v>
      </c>
      <c r="BL504" s="20" t="e">
        <f t="shared" si="247"/>
        <v>#N/A</v>
      </c>
      <c r="BM504" s="20" t="e">
        <f t="shared" si="248"/>
        <v>#N/A</v>
      </c>
      <c r="BN504" s="25" t="e">
        <f t="shared" si="249"/>
        <v>#N/A</v>
      </c>
      <c r="BO504" s="26" t="str">
        <f t="shared" si="250"/>
        <v>0</v>
      </c>
      <c r="BP504" s="21" t="e">
        <f t="shared" si="251"/>
        <v>#VALUE!</v>
      </c>
      <c r="BQ504" s="20" t="e">
        <f t="shared" si="252"/>
        <v>#N/A</v>
      </c>
      <c r="BR504" s="20" t="e">
        <v>#N/A</v>
      </c>
      <c r="BS504" s="9" t="e">
        <v>#N/A</v>
      </c>
      <c r="BT504" s="2" t="e">
        <f t="shared" si="253"/>
        <v>#VALUE!</v>
      </c>
      <c r="BU504" s="2" t="e">
        <f t="shared" si="236"/>
        <v>#N/A</v>
      </c>
      <c r="BV504" s="2" t="e">
        <f t="shared" si="237"/>
        <v>#N/A</v>
      </c>
    </row>
    <row r="505" s="2" customFormat="1" ht="22.95" customHeight="1" spans="1:74">
      <c r="A505" s="9" t="str">
        <f t="shared" si="238"/>
        <v>NP 027Induk</v>
      </c>
      <c r="B505" s="9" t="str">
        <f t="shared" si="239"/>
        <v>NP 027jurusan 1</v>
      </c>
      <c r="C505" s="9" t="str">
        <f t="shared" si="240"/>
        <v>NP 027jurusan 2</v>
      </c>
      <c r="D505" s="9" t="str">
        <f t="shared" si="241"/>
        <v>NP 027jurusan 3</v>
      </c>
      <c r="E505" s="9" t="str">
        <f t="shared" si="242"/>
        <v>NP 027jurusan 4</v>
      </c>
      <c r="F505" s="10" t="s">
        <v>497</v>
      </c>
      <c r="G505" s="10" t="s">
        <v>101</v>
      </c>
      <c r="H505" s="10" t="s">
        <v>646</v>
      </c>
      <c r="I505" s="10" t="s">
        <v>11053</v>
      </c>
      <c r="J505" s="10" t="s">
        <v>11054</v>
      </c>
      <c r="K505" s="10" t="s">
        <v>7465</v>
      </c>
      <c r="L505" s="10"/>
      <c r="M505" s="10"/>
      <c r="N505" s="14">
        <f t="shared" si="243"/>
        <v>0</v>
      </c>
      <c r="O505" s="15" t="e">
        <f t="shared" si="244"/>
        <v>#VALUE!</v>
      </c>
      <c r="P505" s="15" t="e">
        <f t="shared" si="245"/>
        <v>#VALUE!</v>
      </c>
      <c r="Q505" s="17" t="e">
        <f>VLOOKUP($A505,'DATA PENGUKURAN GARDU'!$A:$BS,42,0)</f>
        <v>#N/A</v>
      </c>
      <c r="R505" s="18" t="e">
        <f t="shared" si="254"/>
        <v>#N/A</v>
      </c>
      <c r="S505" s="17" t="e">
        <f>VLOOKUP($A505,'DATA PENGUKURAN GARDU'!$A:$BS,44,0)</f>
        <v>#N/A</v>
      </c>
      <c r="T505" s="18" t="e">
        <f t="shared" si="255"/>
        <v>#N/A</v>
      </c>
      <c r="U505" s="17" t="e">
        <f>VLOOKUP($A505,'DATA PENGUKURAN GARDU'!$A:$BS,46,0)</f>
        <v>#N/A</v>
      </c>
      <c r="V505" s="18" t="e">
        <f t="shared" si="256"/>
        <v>#N/A</v>
      </c>
      <c r="W505" s="17" t="e">
        <f>VLOOKUP($A505,'DATA PENGUKURAN GARDU'!$A:$BS,48,0)</f>
        <v>#N/A</v>
      </c>
      <c r="X505" s="17" t="e">
        <f>VLOOKUP($A505,'DATA PENGUKURAN GARDU'!$A:$BS,53,0)</f>
        <v>#N/A</v>
      </c>
      <c r="Y505" s="17" t="e">
        <f>VLOOKUP($A505,'DATA PENGUKURAN GARDU'!$A:$BS,54,0)</f>
        <v>#N/A</v>
      </c>
      <c r="Z505" s="17" t="e">
        <f>VLOOKUP($A505,'DATA PENGUKURAN GARDU'!$A:$BS,55,0)</f>
        <v>#N/A</v>
      </c>
      <c r="AA505" s="20" t="e">
        <f>VLOOKUP($B505,'DATA PENGUKURAN GARDU'!$A:$BS,42,0)</f>
        <v>#N/A</v>
      </c>
      <c r="AB505" s="21" t="e">
        <f t="shared" si="257"/>
        <v>#N/A</v>
      </c>
      <c r="AC505" s="20" t="e">
        <f>VLOOKUP($B505,'DATA PENGUKURAN GARDU'!$A:$BS,44,0)</f>
        <v>#N/A</v>
      </c>
      <c r="AD505" s="21" t="e">
        <f t="shared" si="258"/>
        <v>#N/A</v>
      </c>
      <c r="AE505" s="20" t="e">
        <f>VLOOKUP($B505,'DATA PENGUKURAN GARDU'!$A:$BS,46,0)</f>
        <v>#N/A</v>
      </c>
      <c r="AF505" s="21" t="e">
        <f t="shared" si="259"/>
        <v>#N/A</v>
      </c>
      <c r="AG505" s="20" t="e">
        <f>VLOOKUP($B505,'DATA PENGUKURAN GARDU'!$A:$BS,46,0)</f>
        <v>#N/A</v>
      </c>
      <c r="AH505" s="20" t="e">
        <f>VLOOKUP($B505,'DATA PENGUKURAN GARDU'!$A:$BS,53,0)</f>
        <v>#N/A</v>
      </c>
      <c r="AI505" s="20" t="e">
        <f>VLOOKUP($B505,'DATA PENGUKURAN GARDU'!$A:$BS,54,0)</f>
        <v>#N/A</v>
      </c>
      <c r="AJ505" s="17" t="e">
        <f>VLOOKUP($C505,'DATA PENGUKURAN GARDU'!$A:$BS,42,0)</f>
        <v>#N/A</v>
      </c>
      <c r="AK505" s="23" t="e">
        <f t="shared" si="260"/>
        <v>#N/A</v>
      </c>
      <c r="AL505" s="17" t="e">
        <f>VLOOKUP($C505,'DATA PENGUKURAN GARDU'!$A:$BS,44,0)</f>
        <v>#N/A</v>
      </c>
      <c r="AM505" s="23" t="e">
        <f t="shared" si="261"/>
        <v>#N/A</v>
      </c>
      <c r="AN505" s="17" t="e">
        <f>VLOOKUP($C505,'DATA PENGUKURAN GARDU'!$A:$BS,46,0)</f>
        <v>#N/A</v>
      </c>
      <c r="AO505" s="23" t="e">
        <f t="shared" si="262"/>
        <v>#N/A</v>
      </c>
      <c r="AP505" s="17" t="e">
        <f>VLOOKUP($C505,'DATA PENGUKURAN GARDU'!$A:$BS,46,0)</f>
        <v>#N/A</v>
      </c>
      <c r="AQ505" s="17" t="e">
        <f>VLOOKUP($C505,'DATA PENGUKURAN GARDU'!$A:$BS,53,0)</f>
        <v>#N/A</v>
      </c>
      <c r="AR505" s="17" t="e">
        <f>VLOOKUP($C505,'DATA PENGUKURAN GARDU'!$A:$BS,54,0)</f>
        <v>#N/A</v>
      </c>
      <c r="AS505" s="20" t="e">
        <f>VLOOKUP($D505,'DATA PENGUKURAN GARDU'!$A:$BS,42,0)</f>
        <v>#N/A</v>
      </c>
      <c r="AT505" s="21" t="e">
        <f t="shared" si="263"/>
        <v>#N/A</v>
      </c>
      <c r="AU505" s="20" t="e">
        <f>VLOOKUP($D505,'DATA PENGUKURAN GARDU'!$A:$BS,44,0)</f>
        <v>#N/A</v>
      </c>
      <c r="AV505" s="21" t="e">
        <f t="shared" si="264"/>
        <v>#N/A</v>
      </c>
      <c r="AW505" s="20" t="e">
        <f>VLOOKUP($D505,'DATA PENGUKURAN GARDU'!$A:$BS,46,0)</f>
        <v>#N/A</v>
      </c>
      <c r="AX505" s="21" t="e">
        <f t="shared" si="265"/>
        <v>#N/A</v>
      </c>
      <c r="AY505" s="20" t="e">
        <f>VLOOKUP($D505,'DATA PENGUKURAN GARDU'!$A:$BS,46,0)</f>
        <v>#N/A</v>
      </c>
      <c r="AZ505" s="20" t="e">
        <f>VLOOKUP($D505,'DATA PENGUKURAN GARDU'!$A:$BS,53,0)</f>
        <v>#N/A</v>
      </c>
      <c r="BA505" s="20" t="e">
        <f>VLOOKUP($D505,'DATA PENGUKURAN GARDU'!$A:$BS,54,0)</f>
        <v>#N/A</v>
      </c>
      <c r="BB505" s="17" t="e">
        <f>VLOOKUP($E505,'DATA PENGUKURAN GARDU'!$A:$BS,42,0)</f>
        <v>#N/A</v>
      </c>
      <c r="BC505" s="23" t="e">
        <f t="shared" si="266"/>
        <v>#N/A</v>
      </c>
      <c r="BD505" s="17" t="e">
        <f>VLOOKUP($E505,'DATA PENGUKURAN GARDU'!$A:$BS,44,0)</f>
        <v>#N/A</v>
      </c>
      <c r="BE505" s="23" t="e">
        <f t="shared" si="267"/>
        <v>#N/A</v>
      </c>
      <c r="BF505" s="17" t="e">
        <f>VLOOKUP($E505,'DATA PENGUKURAN GARDU'!$A:$BS,46,0)</f>
        <v>#N/A</v>
      </c>
      <c r="BG505" s="23" t="e">
        <f t="shared" si="268"/>
        <v>#N/A</v>
      </c>
      <c r="BH505" s="17" t="e">
        <f>VLOOKUP($E505,'DATA PENGUKURAN GARDU'!$A:$BS,46,0)</f>
        <v>#N/A</v>
      </c>
      <c r="BI505" s="17" t="e">
        <f>VLOOKUP($E505,'DATA PENGUKURAN GARDU'!$A:$BS,53,0)</f>
        <v>#N/A</v>
      </c>
      <c r="BJ505" s="17" t="e">
        <f>VLOOKUP($E505,'DATA PENGUKURAN GARDU'!$A:$BS,54,0)</f>
        <v>#N/A</v>
      </c>
      <c r="BK505" s="20" t="e">
        <f t="shared" si="246"/>
        <v>#N/A</v>
      </c>
      <c r="BL505" s="20" t="e">
        <f t="shared" si="247"/>
        <v>#N/A</v>
      </c>
      <c r="BM505" s="20" t="e">
        <f t="shared" si="248"/>
        <v>#N/A</v>
      </c>
      <c r="BN505" s="25" t="e">
        <f t="shared" si="249"/>
        <v>#N/A</v>
      </c>
      <c r="BO505" s="26" t="str">
        <f t="shared" si="250"/>
        <v>0</v>
      </c>
      <c r="BP505" s="21" t="e">
        <f t="shared" si="251"/>
        <v>#VALUE!</v>
      </c>
      <c r="BQ505" s="20" t="e">
        <f t="shared" si="252"/>
        <v>#N/A</v>
      </c>
      <c r="BR505" s="20" t="e">
        <v>#N/A</v>
      </c>
      <c r="BS505" s="9" t="e">
        <v>#N/A</v>
      </c>
      <c r="BT505" s="2" t="e">
        <f t="shared" si="253"/>
        <v>#VALUE!</v>
      </c>
      <c r="BU505" s="2" t="e">
        <f t="shared" si="236"/>
        <v>#N/A</v>
      </c>
      <c r="BV505" s="2" t="e">
        <f t="shared" si="237"/>
        <v>#N/A</v>
      </c>
    </row>
    <row r="506" s="2" customFormat="1" ht="22.95" customHeight="1" spans="1:74">
      <c r="A506" s="9" t="str">
        <f t="shared" si="238"/>
        <v>NP 029Induk</v>
      </c>
      <c r="B506" s="9" t="str">
        <f t="shared" si="239"/>
        <v>NP 029jurusan 1</v>
      </c>
      <c r="C506" s="9" t="str">
        <f t="shared" si="240"/>
        <v>NP 029jurusan 2</v>
      </c>
      <c r="D506" s="9" t="str">
        <f t="shared" si="241"/>
        <v>NP 029jurusan 3</v>
      </c>
      <c r="E506" s="9" t="str">
        <f t="shared" si="242"/>
        <v>NP 029jurusan 4</v>
      </c>
      <c r="F506" s="10" t="s">
        <v>497</v>
      </c>
      <c r="G506" s="10" t="s">
        <v>101</v>
      </c>
      <c r="H506" s="10" t="s">
        <v>647</v>
      </c>
      <c r="I506" s="10" t="s">
        <v>11055</v>
      </c>
      <c r="J506" s="10" t="s">
        <v>11056</v>
      </c>
      <c r="K506" s="10" t="s">
        <v>7465</v>
      </c>
      <c r="L506" s="10"/>
      <c r="M506" s="10"/>
      <c r="N506" s="14">
        <f t="shared" si="243"/>
        <v>0</v>
      </c>
      <c r="O506" s="15" t="e">
        <f t="shared" si="244"/>
        <v>#VALUE!</v>
      </c>
      <c r="P506" s="15" t="e">
        <f t="shared" si="245"/>
        <v>#VALUE!</v>
      </c>
      <c r="Q506" s="17" t="e">
        <f>VLOOKUP($A506,'DATA PENGUKURAN GARDU'!$A:$BS,42,0)</f>
        <v>#N/A</v>
      </c>
      <c r="R506" s="18" t="e">
        <f t="shared" si="254"/>
        <v>#N/A</v>
      </c>
      <c r="S506" s="17" t="e">
        <f>VLOOKUP($A506,'DATA PENGUKURAN GARDU'!$A:$BS,44,0)</f>
        <v>#N/A</v>
      </c>
      <c r="T506" s="18" t="e">
        <f t="shared" si="255"/>
        <v>#N/A</v>
      </c>
      <c r="U506" s="17" t="e">
        <f>VLOOKUP($A506,'DATA PENGUKURAN GARDU'!$A:$BS,46,0)</f>
        <v>#N/A</v>
      </c>
      <c r="V506" s="18" t="e">
        <f t="shared" si="256"/>
        <v>#N/A</v>
      </c>
      <c r="W506" s="17" t="e">
        <f>VLOOKUP($A506,'DATA PENGUKURAN GARDU'!$A:$BS,48,0)</f>
        <v>#N/A</v>
      </c>
      <c r="X506" s="17" t="e">
        <f>VLOOKUP($A506,'DATA PENGUKURAN GARDU'!$A:$BS,53,0)</f>
        <v>#N/A</v>
      </c>
      <c r="Y506" s="17" t="e">
        <f>VLOOKUP($A506,'DATA PENGUKURAN GARDU'!$A:$BS,54,0)</f>
        <v>#N/A</v>
      </c>
      <c r="Z506" s="17" t="e">
        <f>VLOOKUP($A506,'DATA PENGUKURAN GARDU'!$A:$BS,55,0)</f>
        <v>#N/A</v>
      </c>
      <c r="AA506" s="20" t="e">
        <f>VLOOKUP($B506,'DATA PENGUKURAN GARDU'!$A:$BS,42,0)</f>
        <v>#N/A</v>
      </c>
      <c r="AB506" s="21" t="e">
        <f t="shared" si="257"/>
        <v>#N/A</v>
      </c>
      <c r="AC506" s="20" t="e">
        <f>VLOOKUP($B506,'DATA PENGUKURAN GARDU'!$A:$BS,44,0)</f>
        <v>#N/A</v>
      </c>
      <c r="AD506" s="21" t="e">
        <f t="shared" si="258"/>
        <v>#N/A</v>
      </c>
      <c r="AE506" s="20" t="e">
        <f>VLOOKUP($B506,'DATA PENGUKURAN GARDU'!$A:$BS,46,0)</f>
        <v>#N/A</v>
      </c>
      <c r="AF506" s="21" t="e">
        <f t="shared" si="259"/>
        <v>#N/A</v>
      </c>
      <c r="AG506" s="20" t="e">
        <f>VLOOKUP($B506,'DATA PENGUKURAN GARDU'!$A:$BS,46,0)</f>
        <v>#N/A</v>
      </c>
      <c r="AH506" s="20" t="e">
        <f>VLOOKUP($B506,'DATA PENGUKURAN GARDU'!$A:$BS,53,0)</f>
        <v>#N/A</v>
      </c>
      <c r="AI506" s="20" t="e">
        <f>VLOOKUP($B506,'DATA PENGUKURAN GARDU'!$A:$BS,54,0)</f>
        <v>#N/A</v>
      </c>
      <c r="AJ506" s="17" t="e">
        <f>VLOOKUP($C506,'DATA PENGUKURAN GARDU'!$A:$BS,42,0)</f>
        <v>#N/A</v>
      </c>
      <c r="AK506" s="23" t="e">
        <f t="shared" si="260"/>
        <v>#N/A</v>
      </c>
      <c r="AL506" s="17" t="e">
        <f>VLOOKUP($C506,'DATA PENGUKURAN GARDU'!$A:$BS,44,0)</f>
        <v>#N/A</v>
      </c>
      <c r="AM506" s="23" t="e">
        <f t="shared" si="261"/>
        <v>#N/A</v>
      </c>
      <c r="AN506" s="17" t="e">
        <f>VLOOKUP($C506,'DATA PENGUKURAN GARDU'!$A:$BS,46,0)</f>
        <v>#N/A</v>
      </c>
      <c r="AO506" s="23" t="e">
        <f t="shared" si="262"/>
        <v>#N/A</v>
      </c>
      <c r="AP506" s="17" t="e">
        <f>VLOOKUP($C506,'DATA PENGUKURAN GARDU'!$A:$BS,46,0)</f>
        <v>#N/A</v>
      </c>
      <c r="AQ506" s="17" t="e">
        <f>VLOOKUP($C506,'DATA PENGUKURAN GARDU'!$A:$BS,53,0)</f>
        <v>#N/A</v>
      </c>
      <c r="AR506" s="17" t="e">
        <f>VLOOKUP($C506,'DATA PENGUKURAN GARDU'!$A:$BS,54,0)</f>
        <v>#N/A</v>
      </c>
      <c r="AS506" s="20" t="e">
        <f>VLOOKUP($D506,'DATA PENGUKURAN GARDU'!$A:$BS,42,0)</f>
        <v>#N/A</v>
      </c>
      <c r="AT506" s="21" t="e">
        <f t="shared" si="263"/>
        <v>#N/A</v>
      </c>
      <c r="AU506" s="20" t="e">
        <f>VLOOKUP($D506,'DATA PENGUKURAN GARDU'!$A:$BS,44,0)</f>
        <v>#N/A</v>
      </c>
      <c r="AV506" s="21" t="e">
        <f t="shared" si="264"/>
        <v>#N/A</v>
      </c>
      <c r="AW506" s="20" t="e">
        <f>VLOOKUP($D506,'DATA PENGUKURAN GARDU'!$A:$BS,46,0)</f>
        <v>#N/A</v>
      </c>
      <c r="AX506" s="21" t="e">
        <f t="shared" si="265"/>
        <v>#N/A</v>
      </c>
      <c r="AY506" s="20" t="e">
        <f>VLOOKUP($D506,'DATA PENGUKURAN GARDU'!$A:$BS,46,0)</f>
        <v>#N/A</v>
      </c>
      <c r="AZ506" s="20" t="e">
        <f>VLOOKUP($D506,'DATA PENGUKURAN GARDU'!$A:$BS,53,0)</f>
        <v>#N/A</v>
      </c>
      <c r="BA506" s="20" t="e">
        <f>VLOOKUP($D506,'DATA PENGUKURAN GARDU'!$A:$BS,54,0)</f>
        <v>#N/A</v>
      </c>
      <c r="BB506" s="17" t="e">
        <f>VLOOKUP($E506,'DATA PENGUKURAN GARDU'!$A:$BS,42,0)</f>
        <v>#N/A</v>
      </c>
      <c r="BC506" s="23" t="e">
        <f t="shared" si="266"/>
        <v>#N/A</v>
      </c>
      <c r="BD506" s="17" t="e">
        <f>VLOOKUP($E506,'DATA PENGUKURAN GARDU'!$A:$BS,44,0)</f>
        <v>#N/A</v>
      </c>
      <c r="BE506" s="23" t="e">
        <f t="shared" si="267"/>
        <v>#N/A</v>
      </c>
      <c r="BF506" s="17" t="e">
        <f>VLOOKUP($E506,'DATA PENGUKURAN GARDU'!$A:$BS,46,0)</f>
        <v>#N/A</v>
      </c>
      <c r="BG506" s="23" t="e">
        <f t="shared" si="268"/>
        <v>#N/A</v>
      </c>
      <c r="BH506" s="17" t="e">
        <f>VLOOKUP($E506,'DATA PENGUKURAN GARDU'!$A:$BS,46,0)</f>
        <v>#N/A</v>
      </c>
      <c r="BI506" s="17" t="e">
        <f>VLOOKUP($E506,'DATA PENGUKURAN GARDU'!$A:$BS,53,0)</f>
        <v>#N/A</v>
      </c>
      <c r="BJ506" s="17" t="e">
        <f>VLOOKUP($E506,'DATA PENGUKURAN GARDU'!$A:$BS,54,0)</f>
        <v>#N/A</v>
      </c>
      <c r="BK506" s="20" t="e">
        <f t="shared" si="246"/>
        <v>#N/A</v>
      </c>
      <c r="BL506" s="20" t="e">
        <f t="shared" si="247"/>
        <v>#N/A</v>
      </c>
      <c r="BM506" s="20" t="e">
        <f t="shared" si="248"/>
        <v>#N/A</v>
      </c>
      <c r="BN506" s="25" t="e">
        <f t="shared" si="249"/>
        <v>#N/A</v>
      </c>
      <c r="BO506" s="26" t="str">
        <f t="shared" si="250"/>
        <v>0</v>
      </c>
      <c r="BP506" s="21" t="e">
        <f t="shared" si="251"/>
        <v>#VALUE!</v>
      </c>
      <c r="BQ506" s="20" t="e">
        <f t="shared" si="252"/>
        <v>#N/A</v>
      </c>
      <c r="BR506" s="20" t="e">
        <v>#N/A</v>
      </c>
      <c r="BS506" s="9" t="e">
        <v>#N/A</v>
      </c>
      <c r="BT506" s="2" t="e">
        <f t="shared" si="253"/>
        <v>#VALUE!</v>
      </c>
      <c r="BU506" s="2" t="e">
        <f t="shared" si="236"/>
        <v>#N/A</v>
      </c>
      <c r="BV506" s="2" t="e">
        <f t="shared" si="237"/>
        <v>#N/A</v>
      </c>
    </row>
    <row r="507" s="2" customFormat="1" ht="22.95" customHeight="1" spans="1:74">
      <c r="A507" s="9" t="str">
        <f t="shared" si="238"/>
        <v>N 002Induk</v>
      </c>
      <c r="B507" s="9" t="str">
        <f t="shared" si="239"/>
        <v>N 002jurusan 1</v>
      </c>
      <c r="C507" s="9" t="str">
        <f t="shared" si="240"/>
        <v>N 002jurusan 2</v>
      </c>
      <c r="D507" s="9" t="str">
        <f t="shared" si="241"/>
        <v>N 002jurusan 3</v>
      </c>
      <c r="E507" s="9" t="str">
        <f t="shared" si="242"/>
        <v>N 002jurusan 4</v>
      </c>
      <c r="F507" s="10" t="s">
        <v>226</v>
      </c>
      <c r="G507" s="10" t="s">
        <v>101</v>
      </c>
      <c r="H507" s="10" t="s">
        <v>648</v>
      </c>
      <c r="I507" s="10" t="s">
        <v>11057</v>
      </c>
      <c r="J507" s="10" t="s">
        <v>11058</v>
      </c>
      <c r="K507" s="10" t="s">
        <v>7465</v>
      </c>
      <c r="L507" s="10"/>
      <c r="M507" s="10"/>
      <c r="N507" s="14">
        <f t="shared" si="243"/>
        <v>0</v>
      </c>
      <c r="O507" s="15" t="e">
        <f t="shared" si="244"/>
        <v>#VALUE!</v>
      </c>
      <c r="P507" s="15" t="e">
        <f t="shared" si="245"/>
        <v>#VALUE!</v>
      </c>
      <c r="Q507" s="17" t="e">
        <f>VLOOKUP($A507,'DATA PENGUKURAN GARDU'!$A:$BS,42,0)</f>
        <v>#N/A</v>
      </c>
      <c r="R507" s="18" t="e">
        <f t="shared" si="254"/>
        <v>#N/A</v>
      </c>
      <c r="S507" s="17" t="e">
        <f>VLOOKUP($A507,'DATA PENGUKURAN GARDU'!$A:$BS,44,0)</f>
        <v>#N/A</v>
      </c>
      <c r="T507" s="18" t="e">
        <f t="shared" si="255"/>
        <v>#N/A</v>
      </c>
      <c r="U507" s="17" t="e">
        <f>VLOOKUP($A507,'DATA PENGUKURAN GARDU'!$A:$BS,46,0)</f>
        <v>#N/A</v>
      </c>
      <c r="V507" s="18" t="e">
        <f t="shared" si="256"/>
        <v>#N/A</v>
      </c>
      <c r="W507" s="17" t="e">
        <f>VLOOKUP($A507,'DATA PENGUKURAN GARDU'!$A:$BS,48,0)</f>
        <v>#N/A</v>
      </c>
      <c r="X507" s="17" t="e">
        <f>VLOOKUP($A507,'DATA PENGUKURAN GARDU'!$A:$BS,53,0)</f>
        <v>#N/A</v>
      </c>
      <c r="Y507" s="17" t="e">
        <f>VLOOKUP($A507,'DATA PENGUKURAN GARDU'!$A:$BS,54,0)</f>
        <v>#N/A</v>
      </c>
      <c r="Z507" s="17" t="e">
        <f>VLOOKUP($A507,'DATA PENGUKURAN GARDU'!$A:$BS,55,0)</f>
        <v>#N/A</v>
      </c>
      <c r="AA507" s="20" t="e">
        <f>VLOOKUP($B507,'DATA PENGUKURAN GARDU'!$A:$BS,42,0)</f>
        <v>#N/A</v>
      </c>
      <c r="AB507" s="21" t="e">
        <f t="shared" si="257"/>
        <v>#N/A</v>
      </c>
      <c r="AC507" s="20" t="e">
        <f>VLOOKUP($B507,'DATA PENGUKURAN GARDU'!$A:$BS,44,0)</f>
        <v>#N/A</v>
      </c>
      <c r="AD507" s="21" t="e">
        <f t="shared" si="258"/>
        <v>#N/A</v>
      </c>
      <c r="AE507" s="20" t="e">
        <f>VLOOKUP($B507,'DATA PENGUKURAN GARDU'!$A:$BS,46,0)</f>
        <v>#N/A</v>
      </c>
      <c r="AF507" s="21" t="e">
        <f t="shared" si="259"/>
        <v>#N/A</v>
      </c>
      <c r="AG507" s="20" t="e">
        <f>VLOOKUP($B507,'DATA PENGUKURAN GARDU'!$A:$BS,46,0)</f>
        <v>#N/A</v>
      </c>
      <c r="AH507" s="20" t="e">
        <f>VLOOKUP($B507,'DATA PENGUKURAN GARDU'!$A:$BS,53,0)</f>
        <v>#N/A</v>
      </c>
      <c r="AI507" s="20" t="e">
        <f>VLOOKUP($B507,'DATA PENGUKURAN GARDU'!$A:$BS,54,0)</f>
        <v>#N/A</v>
      </c>
      <c r="AJ507" s="17" t="e">
        <f>VLOOKUP($C507,'DATA PENGUKURAN GARDU'!$A:$BS,42,0)</f>
        <v>#N/A</v>
      </c>
      <c r="AK507" s="23" t="e">
        <f t="shared" si="260"/>
        <v>#N/A</v>
      </c>
      <c r="AL507" s="17" t="e">
        <f>VLOOKUP($C507,'DATA PENGUKURAN GARDU'!$A:$BS,44,0)</f>
        <v>#N/A</v>
      </c>
      <c r="AM507" s="23" t="e">
        <f t="shared" si="261"/>
        <v>#N/A</v>
      </c>
      <c r="AN507" s="17" t="e">
        <f>VLOOKUP($C507,'DATA PENGUKURAN GARDU'!$A:$BS,46,0)</f>
        <v>#N/A</v>
      </c>
      <c r="AO507" s="23" t="e">
        <f t="shared" si="262"/>
        <v>#N/A</v>
      </c>
      <c r="AP507" s="17" t="e">
        <f>VLOOKUP($C507,'DATA PENGUKURAN GARDU'!$A:$BS,46,0)</f>
        <v>#N/A</v>
      </c>
      <c r="AQ507" s="17" t="e">
        <f>VLOOKUP($C507,'DATA PENGUKURAN GARDU'!$A:$BS,53,0)</f>
        <v>#N/A</v>
      </c>
      <c r="AR507" s="17" t="e">
        <f>VLOOKUP($C507,'DATA PENGUKURAN GARDU'!$A:$BS,54,0)</f>
        <v>#N/A</v>
      </c>
      <c r="AS507" s="20" t="e">
        <f>VLOOKUP($D507,'DATA PENGUKURAN GARDU'!$A:$BS,42,0)</f>
        <v>#N/A</v>
      </c>
      <c r="AT507" s="21" t="e">
        <f t="shared" si="263"/>
        <v>#N/A</v>
      </c>
      <c r="AU507" s="20" t="e">
        <f>VLOOKUP($D507,'DATA PENGUKURAN GARDU'!$A:$BS,44,0)</f>
        <v>#N/A</v>
      </c>
      <c r="AV507" s="21" t="e">
        <f t="shared" si="264"/>
        <v>#N/A</v>
      </c>
      <c r="AW507" s="20" t="e">
        <f>VLOOKUP($D507,'DATA PENGUKURAN GARDU'!$A:$BS,46,0)</f>
        <v>#N/A</v>
      </c>
      <c r="AX507" s="21" t="e">
        <f t="shared" si="265"/>
        <v>#N/A</v>
      </c>
      <c r="AY507" s="20" t="e">
        <f>VLOOKUP($D507,'DATA PENGUKURAN GARDU'!$A:$BS,46,0)</f>
        <v>#N/A</v>
      </c>
      <c r="AZ507" s="20" t="e">
        <f>VLOOKUP($D507,'DATA PENGUKURAN GARDU'!$A:$BS,53,0)</f>
        <v>#N/A</v>
      </c>
      <c r="BA507" s="20" t="e">
        <f>VLOOKUP($D507,'DATA PENGUKURAN GARDU'!$A:$BS,54,0)</f>
        <v>#N/A</v>
      </c>
      <c r="BB507" s="17" t="e">
        <f>VLOOKUP($E507,'DATA PENGUKURAN GARDU'!$A:$BS,42,0)</f>
        <v>#N/A</v>
      </c>
      <c r="BC507" s="23" t="e">
        <f t="shared" si="266"/>
        <v>#N/A</v>
      </c>
      <c r="BD507" s="17" t="e">
        <f>VLOOKUP($E507,'DATA PENGUKURAN GARDU'!$A:$BS,44,0)</f>
        <v>#N/A</v>
      </c>
      <c r="BE507" s="23" t="e">
        <f t="shared" si="267"/>
        <v>#N/A</v>
      </c>
      <c r="BF507" s="17" t="e">
        <f>VLOOKUP($E507,'DATA PENGUKURAN GARDU'!$A:$BS,46,0)</f>
        <v>#N/A</v>
      </c>
      <c r="BG507" s="23" t="e">
        <f t="shared" si="268"/>
        <v>#N/A</v>
      </c>
      <c r="BH507" s="17" t="e">
        <f>VLOOKUP($E507,'DATA PENGUKURAN GARDU'!$A:$BS,46,0)</f>
        <v>#N/A</v>
      </c>
      <c r="BI507" s="17" t="e">
        <f>VLOOKUP($E507,'DATA PENGUKURAN GARDU'!$A:$BS,53,0)</f>
        <v>#N/A</v>
      </c>
      <c r="BJ507" s="17" t="e">
        <f>VLOOKUP($E507,'DATA PENGUKURAN GARDU'!$A:$BS,54,0)</f>
        <v>#N/A</v>
      </c>
      <c r="BK507" s="20" t="e">
        <f t="shared" si="246"/>
        <v>#N/A</v>
      </c>
      <c r="BL507" s="20" t="e">
        <f t="shared" si="247"/>
        <v>#N/A</v>
      </c>
      <c r="BM507" s="20" t="e">
        <f t="shared" si="248"/>
        <v>#N/A</v>
      </c>
      <c r="BN507" s="25" t="e">
        <f t="shared" si="249"/>
        <v>#N/A</v>
      </c>
      <c r="BO507" s="26" t="str">
        <f t="shared" si="250"/>
        <v>0</v>
      </c>
      <c r="BP507" s="21" t="e">
        <f t="shared" si="251"/>
        <v>#VALUE!</v>
      </c>
      <c r="BQ507" s="20" t="e">
        <f t="shared" si="252"/>
        <v>#N/A</v>
      </c>
      <c r="BR507" s="20" t="e">
        <v>#N/A</v>
      </c>
      <c r="BS507" s="9" t="e">
        <v>#N/A</v>
      </c>
      <c r="BT507" s="2" t="e">
        <f t="shared" si="253"/>
        <v>#VALUE!</v>
      </c>
      <c r="BU507" s="2" t="e">
        <f t="shared" si="236"/>
        <v>#N/A</v>
      </c>
      <c r="BV507" s="2" t="e">
        <f t="shared" si="237"/>
        <v>#N/A</v>
      </c>
    </row>
    <row r="508" s="2" customFormat="1" ht="22.95" customHeight="1" spans="1:74">
      <c r="A508" s="9" t="str">
        <f t="shared" si="238"/>
        <v>N 002.1Induk</v>
      </c>
      <c r="B508" s="9" t="str">
        <f t="shared" si="239"/>
        <v>N 002.1jurusan 1</v>
      </c>
      <c r="C508" s="9" t="str">
        <f t="shared" si="240"/>
        <v>N 002.1jurusan 2</v>
      </c>
      <c r="D508" s="9" t="str">
        <f t="shared" si="241"/>
        <v>N 002.1jurusan 3</v>
      </c>
      <c r="E508" s="9" t="str">
        <f t="shared" si="242"/>
        <v>N 002.1jurusan 4</v>
      </c>
      <c r="F508" s="10" t="s">
        <v>226</v>
      </c>
      <c r="G508" s="10" t="s">
        <v>101</v>
      </c>
      <c r="H508" s="10" t="s">
        <v>649</v>
      </c>
      <c r="I508" s="10" t="s">
        <v>11059</v>
      </c>
      <c r="J508" s="10" t="s">
        <v>11060</v>
      </c>
      <c r="K508" s="10" t="s">
        <v>7465</v>
      </c>
      <c r="L508" s="10"/>
      <c r="M508" s="10"/>
      <c r="N508" s="14">
        <f t="shared" si="243"/>
        <v>0</v>
      </c>
      <c r="O508" s="15" t="e">
        <f t="shared" si="244"/>
        <v>#VALUE!</v>
      </c>
      <c r="P508" s="15" t="e">
        <f t="shared" si="245"/>
        <v>#VALUE!</v>
      </c>
      <c r="Q508" s="17" t="e">
        <f>VLOOKUP($A508,'DATA PENGUKURAN GARDU'!$A:$BS,42,0)</f>
        <v>#N/A</v>
      </c>
      <c r="R508" s="18" t="e">
        <f t="shared" si="254"/>
        <v>#N/A</v>
      </c>
      <c r="S508" s="17" t="e">
        <f>VLOOKUP($A508,'DATA PENGUKURAN GARDU'!$A:$BS,44,0)</f>
        <v>#N/A</v>
      </c>
      <c r="T508" s="18" t="e">
        <f t="shared" si="255"/>
        <v>#N/A</v>
      </c>
      <c r="U508" s="17" t="e">
        <f>VLOOKUP($A508,'DATA PENGUKURAN GARDU'!$A:$BS,46,0)</f>
        <v>#N/A</v>
      </c>
      <c r="V508" s="18" t="e">
        <f t="shared" si="256"/>
        <v>#N/A</v>
      </c>
      <c r="W508" s="17" t="e">
        <f>VLOOKUP($A508,'DATA PENGUKURAN GARDU'!$A:$BS,48,0)</f>
        <v>#N/A</v>
      </c>
      <c r="X508" s="17" t="e">
        <f>VLOOKUP($A508,'DATA PENGUKURAN GARDU'!$A:$BS,53,0)</f>
        <v>#N/A</v>
      </c>
      <c r="Y508" s="17" t="e">
        <f>VLOOKUP($A508,'DATA PENGUKURAN GARDU'!$A:$BS,54,0)</f>
        <v>#N/A</v>
      </c>
      <c r="Z508" s="17" t="e">
        <f>VLOOKUP($A508,'DATA PENGUKURAN GARDU'!$A:$BS,55,0)</f>
        <v>#N/A</v>
      </c>
      <c r="AA508" s="20" t="e">
        <f>VLOOKUP($B508,'DATA PENGUKURAN GARDU'!$A:$BS,42,0)</f>
        <v>#N/A</v>
      </c>
      <c r="AB508" s="21" t="e">
        <f t="shared" si="257"/>
        <v>#N/A</v>
      </c>
      <c r="AC508" s="20" t="e">
        <f>VLOOKUP($B508,'DATA PENGUKURAN GARDU'!$A:$BS,44,0)</f>
        <v>#N/A</v>
      </c>
      <c r="AD508" s="21" t="e">
        <f t="shared" si="258"/>
        <v>#N/A</v>
      </c>
      <c r="AE508" s="20" t="e">
        <f>VLOOKUP($B508,'DATA PENGUKURAN GARDU'!$A:$BS,46,0)</f>
        <v>#N/A</v>
      </c>
      <c r="AF508" s="21" t="e">
        <f t="shared" si="259"/>
        <v>#N/A</v>
      </c>
      <c r="AG508" s="20" t="e">
        <f>VLOOKUP($B508,'DATA PENGUKURAN GARDU'!$A:$BS,46,0)</f>
        <v>#N/A</v>
      </c>
      <c r="AH508" s="20" t="e">
        <f>VLOOKUP($B508,'DATA PENGUKURAN GARDU'!$A:$BS,53,0)</f>
        <v>#N/A</v>
      </c>
      <c r="AI508" s="20" t="e">
        <f>VLOOKUP($B508,'DATA PENGUKURAN GARDU'!$A:$BS,54,0)</f>
        <v>#N/A</v>
      </c>
      <c r="AJ508" s="17" t="e">
        <f>VLOOKUP($C508,'DATA PENGUKURAN GARDU'!$A:$BS,42,0)</f>
        <v>#N/A</v>
      </c>
      <c r="AK508" s="23" t="e">
        <f t="shared" si="260"/>
        <v>#N/A</v>
      </c>
      <c r="AL508" s="17" t="e">
        <f>VLOOKUP($C508,'DATA PENGUKURAN GARDU'!$A:$BS,44,0)</f>
        <v>#N/A</v>
      </c>
      <c r="AM508" s="23" t="e">
        <f t="shared" si="261"/>
        <v>#N/A</v>
      </c>
      <c r="AN508" s="17" t="e">
        <f>VLOOKUP($C508,'DATA PENGUKURAN GARDU'!$A:$BS,46,0)</f>
        <v>#N/A</v>
      </c>
      <c r="AO508" s="23" t="e">
        <f t="shared" si="262"/>
        <v>#N/A</v>
      </c>
      <c r="AP508" s="17" t="e">
        <f>VLOOKUP($C508,'DATA PENGUKURAN GARDU'!$A:$BS,46,0)</f>
        <v>#N/A</v>
      </c>
      <c r="AQ508" s="17" t="e">
        <f>VLOOKUP($C508,'DATA PENGUKURAN GARDU'!$A:$BS,53,0)</f>
        <v>#N/A</v>
      </c>
      <c r="AR508" s="17" t="e">
        <f>VLOOKUP($C508,'DATA PENGUKURAN GARDU'!$A:$BS,54,0)</f>
        <v>#N/A</v>
      </c>
      <c r="AS508" s="20" t="e">
        <f>VLOOKUP($D508,'DATA PENGUKURAN GARDU'!$A:$BS,42,0)</f>
        <v>#N/A</v>
      </c>
      <c r="AT508" s="21" t="e">
        <f t="shared" si="263"/>
        <v>#N/A</v>
      </c>
      <c r="AU508" s="20" t="e">
        <f>VLOOKUP($D508,'DATA PENGUKURAN GARDU'!$A:$BS,44,0)</f>
        <v>#N/A</v>
      </c>
      <c r="AV508" s="21" t="e">
        <f t="shared" si="264"/>
        <v>#N/A</v>
      </c>
      <c r="AW508" s="20" t="e">
        <f>VLOOKUP($D508,'DATA PENGUKURAN GARDU'!$A:$BS,46,0)</f>
        <v>#N/A</v>
      </c>
      <c r="AX508" s="21" t="e">
        <f t="shared" si="265"/>
        <v>#N/A</v>
      </c>
      <c r="AY508" s="20" t="e">
        <f>VLOOKUP($D508,'DATA PENGUKURAN GARDU'!$A:$BS,46,0)</f>
        <v>#N/A</v>
      </c>
      <c r="AZ508" s="20" t="e">
        <f>VLOOKUP($D508,'DATA PENGUKURAN GARDU'!$A:$BS,53,0)</f>
        <v>#N/A</v>
      </c>
      <c r="BA508" s="20" t="e">
        <f>VLOOKUP($D508,'DATA PENGUKURAN GARDU'!$A:$BS,54,0)</f>
        <v>#N/A</v>
      </c>
      <c r="BB508" s="17" t="e">
        <f>VLOOKUP($E508,'DATA PENGUKURAN GARDU'!$A:$BS,42,0)</f>
        <v>#N/A</v>
      </c>
      <c r="BC508" s="23" t="e">
        <f t="shared" si="266"/>
        <v>#N/A</v>
      </c>
      <c r="BD508" s="17" t="e">
        <f>VLOOKUP($E508,'DATA PENGUKURAN GARDU'!$A:$BS,44,0)</f>
        <v>#N/A</v>
      </c>
      <c r="BE508" s="23" t="e">
        <f t="shared" si="267"/>
        <v>#N/A</v>
      </c>
      <c r="BF508" s="17" t="e">
        <f>VLOOKUP($E508,'DATA PENGUKURAN GARDU'!$A:$BS,46,0)</f>
        <v>#N/A</v>
      </c>
      <c r="BG508" s="23" t="e">
        <f t="shared" si="268"/>
        <v>#N/A</v>
      </c>
      <c r="BH508" s="17" t="e">
        <f>VLOOKUP($E508,'DATA PENGUKURAN GARDU'!$A:$BS,46,0)</f>
        <v>#N/A</v>
      </c>
      <c r="BI508" s="17" t="e">
        <f>VLOOKUP($E508,'DATA PENGUKURAN GARDU'!$A:$BS,53,0)</f>
        <v>#N/A</v>
      </c>
      <c r="BJ508" s="17" t="e">
        <f>VLOOKUP($E508,'DATA PENGUKURAN GARDU'!$A:$BS,54,0)</f>
        <v>#N/A</v>
      </c>
      <c r="BK508" s="20" t="e">
        <f t="shared" si="246"/>
        <v>#N/A</v>
      </c>
      <c r="BL508" s="20" t="e">
        <f t="shared" si="247"/>
        <v>#N/A</v>
      </c>
      <c r="BM508" s="20" t="e">
        <f t="shared" si="248"/>
        <v>#N/A</v>
      </c>
      <c r="BN508" s="25" t="e">
        <f t="shared" si="249"/>
        <v>#N/A</v>
      </c>
      <c r="BO508" s="26" t="str">
        <f t="shared" si="250"/>
        <v>0</v>
      </c>
      <c r="BP508" s="21" t="e">
        <f t="shared" si="251"/>
        <v>#VALUE!</v>
      </c>
      <c r="BQ508" s="20" t="e">
        <f t="shared" si="252"/>
        <v>#N/A</v>
      </c>
      <c r="BR508" s="20" t="e">
        <v>#N/A</v>
      </c>
      <c r="BS508" s="9" t="e">
        <v>#N/A</v>
      </c>
      <c r="BT508" s="2" t="e">
        <f t="shared" si="253"/>
        <v>#VALUE!</v>
      </c>
      <c r="BU508" s="2" t="e">
        <f t="shared" si="236"/>
        <v>#N/A</v>
      </c>
      <c r="BV508" s="2" t="e">
        <f t="shared" si="237"/>
        <v>#N/A</v>
      </c>
    </row>
    <row r="509" s="2" customFormat="1" ht="22.95" customHeight="1" spans="1:74">
      <c r="A509" s="9" t="str">
        <f t="shared" si="238"/>
        <v>N 011Induk</v>
      </c>
      <c r="B509" s="9" t="str">
        <f t="shared" si="239"/>
        <v>N 011jurusan 1</v>
      </c>
      <c r="C509" s="9" t="str">
        <f t="shared" si="240"/>
        <v>N 011jurusan 2</v>
      </c>
      <c r="D509" s="9" t="str">
        <f t="shared" si="241"/>
        <v>N 011jurusan 3</v>
      </c>
      <c r="E509" s="9" t="str">
        <f t="shared" si="242"/>
        <v>N 011jurusan 4</v>
      </c>
      <c r="F509" s="10" t="s">
        <v>226</v>
      </c>
      <c r="G509" s="10" t="s">
        <v>101</v>
      </c>
      <c r="H509" s="10" t="s">
        <v>650</v>
      </c>
      <c r="I509" s="10" t="s">
        <v>11061</v>
      </c>
      <c r="J509" s="10" t="s">
        <v>11062</v>
      </c>
      <c r="K509" s="10" t="s">
        <v>7465</v>
      </c>
      <c r="L509" s="10"/>
      <c r="M509" s="10"/>
      <c r="N509" s="14">
        <f t="shared" si="243"/>
        <v>0</v>
      </c>
      <c r="O509" s="15" t="e">
        <f t="shared" si="244"/>
        <v>#VALUE!</v>
      </c>
      <c r="P509" s="15" t="e">
        <f t="shared" si="245"/>
        <v>#VALUE!</v>
      </c>
      <c r="Q509" s="17" t="e">
        <f>VLOOKUP($A509,'DATA PENGUKURAN GARDU'!$A:$BS,42,0)</f>
        <v>#N/A</v>
      </c>
      <c r="R509" s="18" t="e">
        <f t="shared" si="254"/>
        <v>#N/A</v>
      </c>
      <c r="S509" s="17" t="e">
        <f>VLOOKUP($A509,'DATA PENGUKURAN GARDU'!$A:$BS,44,0)</f>
        <v>#N/A</v>
      </c>
      <c r="T509" s="18" t="e">
        <f t="shared" si="255"/>
        <v>#N/A</v>
      </c>
      <c r="U509" s="17" t="e">
        <f>VLOOKUP($A509,'DATA PENGUKURAN GARDU'!$A:$BS,46,0)</f>
        <v>#N/A</v>
      </c>
      <c r="V509" s="18" t="e">
        <f t="shared" si="256"/>
        <v>#N/A</v>
      </c>
      <c r="W509" s="17" t="e">
        <f>VLOOKUP($A509,'DATA PENGUKURAN GARDU'!$A:$BS,48,0)</f>
        <v>#N/A</v>
      </c>
      <c r="X509" s="17" t="e">
        <f>VLOOKUP($A509,'DATA PENGUKURAN GARDU'!$A:$BS,53,0)</f>
        <v>#N/A</v>
      </c>
      <c r="Y509" s="17" t="e">
        <f>VLOOKUP($A509,'DATA PENGUKURAN GARDU'!$A:$BS,54,0)</f>
        <v>#N/A</v>
      </c>
      <c r="Z509" s="17" t="e">
        <f>VLOOKUP($A509,'DATA PENGUKURAN GARDU'!$A:$BS,55,0)</f>
        <v>#N/A</v>
      </c>
      <c r="AA509" s="20" t="e">
        <f>VLOOKUP($B509,'DATA PENGUKURAN GARDU'!$A:$BS,42,0)</f>
        <v>#N/A</v>
      </c>
      <c r="AB509" s="21" t="e">
        <f t="shared" si="257"/>
        <v>#N/A</v>
      </c>
      <c r="AC509" s="20" t="e">
        <f>VLOOKUP($B509,'DATA PENGUKURAN GARDU'!$A:$BS,44,0)</f>
        <v>#N/A</v>
      </c>
      <c r="AD509" s="21" t="e">
        <f t="shared" si="258"/>
        <v>#N/A</v>
      </c>
      <c r="AE509" s="20" t="e">
        <f>VLOOKUP($B509,'DATA PENGUKURAN GARDU'!$A:$BS,46,0)</f>
        <v>#N/A</v>
      </c>
      <c r="AF509" s="21" t="e">
        <f t="shared" si="259"/>
        <v>#N/A</v>
      </c>
      <c r="AG509" s="20" t="e">
        <f>VLOOKUP($B509,'DATA PENGUKURAN GARDU'!$A:$BS,46,0)</f>
        <v>#N/A</v>
      </c>
      <c r="AH509" s="20" t="e">
        <f>VLOOKUP($B509,'DATA PENGUKURAN GARDU'!$A:$BS,53,0)</f>
        <v>#N/A</v>
      </c>
      <c r="AI509" s="20" t="e">
        <f>VLOOKUP($B509,'DATA PENGUKURAN GARDU'!$A:$BS,54,0)</f>
        <v>#N/A</v>
      </c>
      <c r="AJ509" s="17" t="e">
        <f>VLOOKUP($C509,'DATA PENGUKURAN GARDU'!$A:$BS,42,0)</f>
        <v>#N/A</v>
      </c>
      <c r="AK509" s="23" t="e">
        <f t="shared" si="260"/>
        <v>#N/A</v>
      </c>
      <c r="AL509" s="17" t="e">
        <f>VLOOKUP($C509,'DATA PENGUKURAN GARDU'!$A:$BS,44,0)</f>
        <v>#N/A</v>
      </c>
      <c r="AM509" s="23" t="e">
        <f t="shared" si="261"/>
        <v>#N/A</v>
      </c>
      <c r="AN509" s="17" t="e">
        <f>VLOOKUP($C509,'DATA PENGUKURAN GARDU'!$A:$BS,46,0)</f>
        <v>#N/A</v>
      </c>
      <c r="AO509" s="23" t="e">
        <f t="shared" si="262"/>
        <v>#N/A</v>
      </c>
      <c r="AP509" s="17" t="e">
        <f>VLOOKUP($C509,'DATA PENGUKURAN GARDU'!$A:$BS,46,0)</f>
        <v>#N/A</v>
      </c>
      <c r="AQ509" s="17" t="e">
        <f>VLOOKUP($C509,'DATA PENGUKURAN GARDU'!$A:$BS,53,0)</f>
        <v>#N/A</v>
      </c>
      <c r="AR509" s="17" t="e">
        <f>VLOOKUP($C509,'DATA PENGUKURAN GARDU'!$A:$BS,54,0)</f>
        <v>#N/A</v>
      </c>
      <c r="AS509" s="20" t="e">
        <f>VLOOKUP($D509,'DATA PENGUKURAN GARDU'!$A:$BS,42,0)</f>
        <v>#N/A</v>
      </c>
      <c r="AT509" s="21" t="e">
        <f t="shared" si="263"/>
        <v>#N/A</v>
      </c>
      <c r="AU509" s="20" t="e">
        <f>VLOOKUP($D509,'DATA PENGUKURAN GARDU'!$A:$BS,44,0)</f>
        <v>#N/A</v>
      </c>
      <c r="AV509" s="21" t="e">
        <f t="shared" si="264"/>
        <v>#N/A</v>
      </c>
      <c r="AW509" s="20" t="e">
        <f>VLOOKUP($D509,'DATA PENGUKURAN GARDU'!$A:$BS,46,0)</f>
        <v>#N/A</v>
      </c>
      <c r="AX509" s="21" t="e">
        <f t="shared" si="265"/>
        <v>#N/A</v>
      </c>
      <c r="AY509" s="20" t="e">
        <f>VLOOKUP($D509,'DATA PENGUKURAN GARDU'!$A:$BS,46,0)</f>
        <v>#N/A</v>
      </c>
      <c r="AZ509" s="20" t="e">
        <f>VLOOKUP($D509,'DATA PENGUKURAN GARDU'!$A:$BS,53,0)</f>
        <v>#N/A</v>
      </c>
      <c r="BA509" s="20" t="e">
        <f>VLOOKUP($D509,'DATA PENGUKURAN GARDU'!$A:$BS,54,0)</f>
        <v>#N/A</v>
      </c>
      <c r="BB509" s="17" t="e">
        <f>VLOOKUP($E509,'DATA PENGUKURAN GARDU'!$A:$BS,42,0)</f>
        <v>#N/A</v>
      </c>
      <c r="BC509" s="23" t="e">
        <f t="shared" si="266"/>
        <v>#N/A</v>
      </c>
      <c r="BD509" s="17" t="e">
        <f>VLOOKUP($E509,'DATA PENGUKURAN GARDU'!$A:$BS,44,0)</f>
        <v>#N/A</v>
      </c>
      <c r="BE509" s="23" t="e">
        <f t="shared" si="267"/>
        <v>#N/A</v>
      </c>
      <c r="BF509" s="17" t="e">
        <f>VLOOKUP($E509,'DATA PENGUKURAN GARDU'!$A:$BS,46,0)</f>
        <v>#N/A</v>
      </c>
      <c r="BG509" s="23" t="e">
        <f t="shared" si="268"/>
        <v>#N/A</v>
      </c>
      <c r="BH509" s="17" t="e">
        <f>VLOOKUP($E509,'DATA PENGUKURAN GARDU'!$A:$BS,46,0)</f>
        <v>#N/A</v>
      </c>
      <c r="BI509" s="17" t="e">
        <f>VLOOKUP($E509,'DATA PENGUKURAN GARDU'!$A:$BS,53,0)</f>
        <v>#N/A</v>
      </c>
      <c r="BJ509" s="17" t="e">
        <f>VLOOKUP($E509,'DATA PENGUKURAN GARDU'!$A:$BS,54,0)</f>
        <v>#N/A</v>
      </c>
      <c r="BK509" s="20" t="e">
        <f t="shared" si="246"/>
        <v>#N/A</v>
      </c>
      <c r="BL509" s="20" t="e">
        <f t="shared" si="247"/>
        <v>#N/A</v>
      </c>
      <c r="BM509" s="20" t="e">
        <f t="shared" si="248"/>
        <v>#N/A</v>
      </c>
      <c r="BN509" s="25" t="e">
        <f t="shared" si="249"/>
        <v>#N/A</v>
      </c>
      <c r="BO509" s="26" t="str">
        <f t="shared" si="250"/>
        <v>0</v>
      </c>
      <c r="BP509" s="21" t="e">
        <f t="shared" si="251"/>
        <v>#VALUE!</v>
      </c>
      <c r="BQ509" s="20" t="e">
        <f t="shared" si="252"/>
        <v>#N/A</v>
      </c>
      <c r="BR509" s="20" t="e">
        <v>#N/A</v>
      </c>
      <c r="BS509" s="9" t="e">
        <v>#N/A</v>
      </c>
      <c r="BT509" s="2" t="e">
        <f t="shared" si="253"/>
        <v>#VALUE!</v>
      </c>
      <c r="BU509" s="2" t="e">
        <f t="shared" si="236"/>
        <v>#N/A</v>
      </c>
      <c r="BV509" s="2" t="e">
        <f t="shared" si="237"/>
        <v>#N/A</v>
      </c>
    </row>
    <row r="510" s="2" customFormat="1" ht="22.95" customHeight="1" spans="1:74">
      <c r="A510" s="9" t="str">
        <f t="shared" si="238"/>
        <v>N 012Induk</v>
      </c>
      <c r="B510" s="9" t="str">
        <f t="shared" si="239"/>
        <v>N 012jurusan 1</v>
      </c>
      <c r="C510" s="9" t="str">
        <f t="shared" si="240"/>
        <v>N 012jurusan 2</v>
      </c>
      <c r="D510" s="9" t="str">
        <f t="shared" si="241"/>
        <v>N 012jurusan 3</v>
      </c>
      <c r="E510" s="9" t="str">
        <f t="shared" si="242"/>
        <v>N 012jurusan 4</v>
      </c>
      <c r="F510" s="10" t="s">
        <v>226</v>
      </c>
      <c r="G510" s="10" t="s">
        <v>101</v>
      </c>
      <c r="H510" s="10" t="s">
        <v>651</v>
      </c>
      <c r="I510" s="10" t="s">
        <v>11063</v>
      </c>
      <c r="J510" s="10" t="s">
        <v>11064</v>
      </c>
      <c r="K510" s="10" t="s">
        <v>7465</v>
      </c>
      <c r="L510" s="10"/>
      <c r="M510" s="10"/>
      <c r="N510" s="14">
        <f t="shared" si="243"/>
        <v>0</v>
      </c>
      <c r="O510" s="15" t="e">
        <f t="shared" si="244"/>
        <v>#VALUE!</v>
      </c>
      <c r="P510" s="15" t="e">
        <f t="shared" si="245"/>
        <v>#VALUE!</v>
      </c>
      <c r="Q510" s="17" t="e">
        <f>VLOOKUP($A510,'DATA PENGUKURAN GARDU'!$A:$BS,42,0)</f>
        <v>#N/A</v>
      </c>
      <c r="R510" s="18" t="e">
        <f t="shared" si="254"/>
        <v>#N/A</v>
      </c>
      <c r="S510" s="17" t="e">
        <f>VLOOKUP($A510,'DATA PENGUKURAN GARDU'!$A:$BS,44,0)</f>
        <v>#N/A</v>
      </c>
      <c r="T510" s="18" t="e">
        <f t="shared" si="255"/>
        <v>#N/A</v>
      </c>
      <c r="U510" s="17" t="e">
        <f>VLOOKUP($A510,'DATA PENGUKURAN GARDU'!$A:$BS,46,0)</f>
        <v>#N/A</v>
      </c>
      <c r="V510" s="18" t="e">
        <f t="shared" si="256"/>
        <v>#N/A</v>
      </c>
      <c r="W510" s="17" t="e">
        <f>VLOOKUP($A510,'DATA PENGUKURAN GARDU'!$A:$BS,48,0)</f>
        <v>#N/A</v>
      </c>
      <c r="X510" s="17" t="e">
        <f>VLOOKUP($A510,'DATA PENGUKURAN GARDU'!$A:$BS,53,0)</f>
        <v>#N/A</v>
      </c>
      <c r="Y510" s="17" t="e">
        <f>VLOOKUP($A510,'DATA PENGUKURAN GARDU'!$A:$BS,54,0)</f>
        <v>#N/A</v>
      </c>
      <c r="Z510" s="17" t="e">
        <f>VLOOKUP($A510,'DATA PENGUKURAN GARDU'!$A:$BS,55,0)</f>
        <v>#N/A</v>
      </c>
      <c r="AA510" s="20" t="e">
        <f>VLOOKUP($B510,'DATA PENGUKURAN GARDU'!$A:$BS,42,0)</f>
        <v>#N/A</v>
      </c>
      <c r="AB510" s="21" t="e">
        <f t="shared" si="257"/>
        <v>#N/A</v>
      </c>
      <c r="AC510" s="20" t="e">
        <f>VLOOKUP($B510,'DATA PENGUKURAN GARDU'!$A:$BS,44,0)</f>
        <v>#N/A</v>
      </c>
      <c r="AD510" s="21" t="e">
        <f t="shared" si="258"/>
        <v>#N/A</v>
      </c>
      <c r="AE510" s="20" t="e">
        <f>VLOOKUP($B510,'DATA PENGUKURAN GARDU'!$A:$BS,46,0)</f>
        <v>#N/A</v>
      </c>
      <c r="AF510" s="21" t="e">
        <f t="shared" si="259"/>
        <v>#N/A</v>
      </c>
      <c r="AG510" s="20" t="e">
        <f>VLOOKUP($B510,'DATA PENGUKURAN GARDU'!$A:$BS,46,0)</f>
        <v>#N/A</v>
      </c>
      <c r="AH510" s="20" t="e">
        <f>VLOOKUP($B510,'DATA PENGUKURAN GARDU'!$A:$BS,53,0)</f>
        <v>#N/A</v>
      </c>
      <c r="AI510" s="20" t="e">
        <f>VLOOKUP($B510,'DATA PENGUKURAN GARDU'!$A:$BS,54,0)</f>
        <v>#N/A</v>
      </c>
      <c r="AJ510" s="17" t="e">
        <f>VLOOKUP($C510,'DATA PENGUKURAN GARDU'!$A:$BS,42,0)</f>
        <v>#N/A</v>
      </c>
      <c r="AK510" s="23" t="e">
        <f t="shared" si="260"/>
        <v>#N/A</v>
      </c>
      <c r="AL510" s="17" t="e">
        <f>VLOOKUP($C510,'DATA PENGUKURAN GARDU'!$A:$BS,44,0)</f>
        <v>#N/A</v>
      </c>
      <c r="AM510" s="23" t="e">
        <f t="shared" si="261"/>
        <v>#N/A</v>
      </c>
      <c r="AN510" s="17" t="e">
        <f>VLOOKUP($C510,'DATA PENGUKURAN GARDU'!$A:$BS,46,0)</f>
        <v>#N/A</v>
      </c>
      <c r="AO510" s="23" t="e">
        <f t="shared" si="262"/>
        <v>#N/A</v>
      </c>
      <c r="AP510" s="17" t="e">
        <f>VLOOKUP($C510,'DATA PENGUKURAN GARDU'!$A:$BS,46,0)</f>
        <v>#N/A</v>
      </c>
      <c r="AQ510" s="17" t="e">
        <f>VLOOKUP($C510,'DATA PENGUKURAN GARDU'!$A:$BS,53,0)</f>
        <v>#N/A</v>
      </c>
      <c r="AR510" s="17" t="e">
        <f>VLOOKUP($C510,'DATA PENGUKURAN GARDU'!$A:$BS,54,0)</f>
        <v>#N/A</v>
      </c>
      <c r="AS510" s="20" t="e">
        <f>VLOOKUP($D510,'DATA PENGUKURAN GARDU'!$A:$BS,42,0)</f>
        <v>#N/A</v>
      </c>
      <c r="AT510" s="21" t="e">
        <f t="shared" si="263"/>
        <v>#N/A</v>
      </c>
      <c r="AU510" s="20" t="e">
        <f>VLOOKUP($D510,'DATA PENGUKURAN GARDU'!$A:$BS,44,0)</f>
        <v>#N/A</v>
      </c>
      <c r="AV510" s="21" t="e">
        <f t="shared" si="264"/>
        <v>#N/A</v>
      </c>
      <c r="AW510" s="20" t="e">
        <f>VLOOKUP($D510,'DATA PENGUKURAN GARDU'!$A:$BS,46,0)</f>
        <v>#N/A</v>
      </c>
      <c r="AX510" s="21" t="e">
        <f t="shared" si="265"/>
        <v>#N/A</v>
      </c>
      <c r="AY510" s="20" t="e">
        <f>VLOOKUP($D510,'DATA PENGUKURAN GARDU'!$A:$BS,46,0)</f>
        <v>#N/A</v>
      </c>
      <c r="AZ510" s="20" t="e">
        <f>VLOOKUP($D510,'DATA PENGUKURAN GARDU'!$A:$BS,53,0)</f>
        <v>#N/A</v>
      </c>
      <c r="BA510" s="20" t="e">
        <f>VLOOKUP($D510,'DATA PENGUKURAN GARDU'!$A:$BS,54,0)</f>
        <v>#N/A</v>
      </c>
      <c r="BB510" s="17" t="e">
        <f>VLOOKUP($E510,'DATA PENGUKURAN GARDU'!$A:$BS,42,0)</f>
        <v>#N/A</v>
      </c>
      <c r="BC510" s="23" t="e">
        <f t="shared" si="266"/>
        <v>#N/A</v>
      </c>
      <c r="BD510" s="17" t="e">
        <f>VLOOKUP($E510,'DATA PENGUKURAN GARDU'!$A:$BS,44,0)</f>
        <v>#N/A</v>
      </c>
      <c r="BE510" s="23" t="e">
        <f t="shared" si="267"/>
        <v>#N/A</v>
      </c>
      <c r="BF510" s="17" t="e">
        <f>VLOOKUP($E510,'DATA PENGUKURAN GARDU'!$A:$BS,46,0)</f>
        <v>#N/A</v>
      </c>
      <c r="BG510" s="23" t="e">
        <f t="shared" si="268"/>
        <v>#N/A</v>
      </c>
      <c r="BH510" s="17" t="e">
        <f>VLOOKUP($E510,'DATA PENGUKURAN GARDU'!$A:$BS,46,0)</f>
        <v>#N/A</v>
      </c>
      <c r="BI510" s="17" t="e">
        <f>VLOOKUP($E510,'DATA PENGUKURAN GARDU'!$A:$BS,53,0)</f>
        <v>#N/A</v>
      </c>
      <c r="BJ510" s="17" t="e">
        <f>VLOOKUP($E510,'DATA PENGUKURAN GARDU'!$A:$BS,54,0)</f>
        <v>#N/A</v>
      </c>
      <c r="BK510" s="20" t="e">
        <f t="shared" si="246"/>
        <v>#N/A</v>
      </c>
      <c r="BL510" s="20" t="e">
        <f t="shared" si="247"/>
        <v>#N/A</v>
      </c>
      <c r="BM510" s="20" t="e">
        <f t="shared" si="248"/>
        <v>#N/A</v>
      </c>
      <c r="BN510" s="25" t="e">
        <f t="shared" si="249"/>
        <v>#N/A</v>
      </c>
      <c r="BO510" s="26" t="str">
        <f t="shared" si="250"/>
        <v>0</v>
      </c>
      <c r="BP510" s="21" t="e">
        <f t="shared" si="251"/>
        <v>#VALUE!</v>
      </c>
      <c r="BQ510" s="20" t="e">
        <f t="shared" si="252"/>
        <v>#N/A</v>
      </c>
      <c r="BR510" s="20" t="e">
        <v>#N/A</v>
      </c>
      <c r="BS510" s="9" t="e">
        <v>#N/A</v>
      </c>
      <c r="BT510" s="2" t="e">
        <f t="shared" si="253"/>
        <v>#VALUE!</v>
      </c>
      <c r="BU510" s="2" t="e">
        <f t="shared" si="236"/>
        <v>#N/A</v>
      </c>
      <c r="BV510" s="2" t="e">
        <f t="shared" si="237"/>
        <v>#N/A</v>
      </c>
    </row>
    <row r="511" s="2" customFormat="1" ht="22.95" customHeight="1" spans="1:74">
      <c r="A511" s="9" t="str">
        <f t="shared" si="238"/>
        <v>N 039Induk</v>
      </c>
      <c r="B511" s="9" t="str">
        <f t="shared" si="239"/>
        <v>N 039jurusan 1</v>
      </c>
      <c r="C511" s="9" t="str">
        <f t="shared" si="240"/>
        <v>N 039jurusan 2</v>
      </c>
      <c r="D511" s="9" t="str">
        <f t="shared" si="241"/>
        <v>N 039jurusan 3</v>
      </c>
      <c r="E511" s="9" t="str">
        <f t="shared" si="242"/>
        <v>N 039jurusan 4</v>
      </c>
      <c r="F511" s="10" t="s">
        <v>226</v>
      </c>
      <c r="G511" s="10" t="s">
        <v>101</v>
      </c>
      <c r="H511" s="10" t="s">
        <v>652</v>
      </c>
      <c r="I511" s="10" t="s">
        <v>11065</v>
      </c>
      <c r="J511" s="10" t="s">
        <v>11066</v>
      </c>
      <c r="K511" s="10" t="s">
        <v>7465</v>
      </c>
      <c r="L511" s="10"/>
      <c r="M511" s="10"/>
      <c r="N511" s="14">
        <f t="shared" si="243"/>
        <v>0</v>
      </c>
      <c r="O511" s="15" t="e">
        <f t="shared" si="244"/>
        <v>#VALUE!</v>
      </c>
      <c r="P511" s="15" t="e">
        <f t="shared" si="245"/>
        <v>#VALUE!</v>
      </c>
      <c r="Q511" s="17" t="e">
        <f>VLOOKUP($A511,'DATA PENGUKURAN GARDU'!$A:$BS,42,0)</f>
        <v>#N/A</v>
      </c>
      <c r="R511" s="18" t="e">
        <f t="shared" si="254"/>
        <v>#N/A</v>
      </c>
      <c r="S511" s="17" t="e">
        <f>VLOOKUP($A511,'DATA PENGUKURAN GARDU'!$A:$BS,44,0)</f>
        <v>#N/A</v>
      </c>
      <c r="T511" s="18" t="e">
        <f t="shared" si="255"/>
        <v>#N/A</v>
      </c>
      <c r="U511" s="17" t="e">
        <f>VLOOKUP($A511,'DATA PENGUKURAN GARDU'!$A:$BS,46,0)</f>
        <v>#N/A</v>
      </c>
      <c r="V511" s="18" t="e">
        <f t="shared" si="256"/>
        <v>#N/A</v>
      </c>
      <c r="W511" s="17" t="e">
        <f>VLOOKUP($A511,'DATA PENGUKURAN GARDU'!$A:$BS,48,0)</f>
        <v>#N/A</v>
      </c>
      <c r="X511" s="17" t="e">
        <f>VLOOKUP($A511,'DATA PENGUKURAN GARDU'!$A:$BS,53,0)</f>
        <v>#N/A</v>
      </c>
      <c r="Y511" s="17" t="e">
        <f>VLOOKUP($A511,'DATA PENGUKURAN GARDU'!$A:$BS,54,0)</f>
        <v>#N/A</v>
      </c>
      <c r="Z511" s="17" t="e">
        <f>VLOOKUP($A511,'DATA PENGUKURAN GARDU'!$A:$BS,55,0)</f>
        <v>#N/A</v>
      </c>
      <c r="AA511" s="20" t="e">
        <f>VLOOKUP($B511,'DATA PENGUKURAN GARDU'!$A:$BS,42,0)</f>
        <v>#N/A</v>
      </c>
      <c r="AB511" s="21" t="e">
        <f t="shared" si="257"/>
        <v>#N/A</v>
      </c>
      <c r="AC511" s="20" t="e">
        <f>VLOOKUP($B511,'DATA PENGUKURAN GARDU'!$A:$BS,44,0)</f>
        <v>#N/A</v>
      </c>
      <c r="AD511" s="21" t="e">
        <f t="shared" si="258"/>
        <v>#N/A</v>
      </c>
      <c r="AE511" s="20" t="e">
        <f>VLOOKUP($B511,'DATA PENGUKURAN GARDU'!$A:$BS,46,0)</f>
        <v>#N/A</v>
      </c>
      <c r="AF511" s="21" t="e">
        <f t="shared" si="259"/>
        <v>#N/A</v>
      </c>
      <c r="AG511" s="20" t="e">
        <f>VLOOKUP($B511,'DATA PENGUKURAN GARDU'!$A:$BS,46,0)</f>
        <v>#N/A</v>
      </c>
      <c r="AH511" s="20" t="e">
        <f>VLOOKUP($B511,'DATA PENGUKURAN GARDU'!$A:$BS,53,0)</f>
        <v>#N/A</v>
      </c>
      <c r="AI511" s="20" t="e">
        <f>VLOOKUP($B511,'DATA PENGUKURAN GARDU'!$A:$BS,54,0)</f>
        <v>#N/A</v>
      </c>
      <c r="AJ511" s="17" t="e">
        <f>VLOOKUP($C511,'DATA PENGUKURAN GARDU'!$A:$BS,42,0)</f>
        <v>#N/A</v>
      </c>
      <c r="AK511" s="23" t="e">
        <f t="shared" si="260"/>
        <v>#N/A</v>
      </c>
      <c r="AL511" s="17" t="e">
        <f>VLOOKUP($C511,'DATA PENGUKURAN GARDU'!$A:$BS,44,0)</f>
        <v>#N/A</v>
      </c>
      <c r="AM511" s="23" t="e">
        <f t="shared" si="261"/>
        <v>#N/A</v>
      </c>
      <c r="AN511" s="17" t="e">
        <f>VLOOKUP($C511,'DATA PENGUKURAN GARDU'!$A:$BS,46,0)</f>
        <v>#N/A</v>
      </c>
      <c r="AO511" s="23" t="e">
        <f t="shared" si="262"/>
        <v>#N/A</v>
      </c>
      <c r="AP511" s="17" t="e">
        <f>VLOOKUP($C511,'DATA PENGUKURAN GARDU'!$A:$BS,46,0)</f>
        <v>#N/A</v>
      </c>
      <c r="AQ511" s="17" t="e">
        <f>VLOOKUP($C511,'DATA PENGUKURAN GARDU'!$A:$BS,53,0)</f>
        <v>#N/A</v>
      </c>
      <c r="AR511" s="17" t="e">
        <f>VLOOKUP($C511,'DATA PENGUKURAN GARDU'!$A:$BS,54,0)</f>
        <v>#N/A</v>
      </c>
      <c r="AS511" s="20" t="e">
        <f>VLOOKUP($D511,'DATA PENGUKURAN GARDU'!$A:$BS,42,0)</f>
        <v>#N/A</v>
      </c>
      <c r="AT511" s="21" t="e">
        <f t="shared" si="263"/>
        <v>#N/A</v>
      </c>
      <c r="AU511" s="20" t="e">
        <f>VLOOKUP($D511,'DATA PENGUKURAN GARDU'!$A:$BS,44,0)</f>
        <v>#N/A</v>
      </c>
      <c r="AV511" s="21" t="e">
        <f t="shared" si="264"/>
        <v>#N/A</v>
      </c>
      <c r="AW511" s="20" t="e">
        <f>VLOOKUP($D511,'DATA PENGUKURAN GARDU'!$A:$BS,46,0)</f>
        <v>#N/A</v>
      </c>
      <c r="AX511" s="21" t="e">
        <f t="shared" si="265"/>
        <v>#N/A</v>
      </c>
      <c r="AY511" s="20" t="e">
        <f>VLOOKUP($D511,'DATA PENGUKURAN GARDU'!$A:$BS,46,0)</f>
        <v>#N/A</v>
      </c>
      <c r="AZ511" s="20" t="e">
        <f>VLOOKUP($D511,'DATA PENGUKURAN GARDU'!$A:$BS,53,0)</f>
        <v>#N/A</v>
      </c>
      <c r="BA511" s="20" t="e">
        <f>VLOOKUP($D511,'DATA PENGUKURAN GARDU'!$A:$BS,54,0)</f>
        <v>#N/A</v>
      </c>
      <c r="BB511" s="17" t="e">
        <f>VLOOKUP($E511,'DATA PENGUKURAN GARDU'!$A:$BS,42,0)</f>
        <v>#N/A</v>
      </c>
      <c r="BC511" s="23" t="e">
        <f t="shared" si="266"/>
        <v>#N/A</v>
      </c>
      <c r="BD511" s="17" t="e">
        <f>VLOOKUP($E511,'DATA PENGUKURAN GARDU'!$A:$BS,44,0)</f>
        <v>#N/A</v>
      </c>
      <c r="BE511" s="23" t="e">
        <f t="shared" si="267"/>
        <v>#N/A</v>
      </c>
      <c r="BF511" s="17" t="e">
        <f>VLOOKUP($E511,'DATA PENGUKURAN GARDU'!$A:$BS,46,0)</f>
        <v>#N/A</v>
      </c>
      <c r="BG511" s="23" t="e">
        <f t="shared" si="268"/>
        <v>#N/A</v>
      </c>
      <c r="BH511" s="17" t="e">
        <f>VLOOKUP($E511,'DATA PENGUKURAN GARDU'!$A:$BS,46,0)</f>
        <v>#N/A</v>
      </c>
      <c r="BI511" s="17" t="e">
        <f>VLOOKUP($E511,'DATA PENGUKURAN GARDU'!$A:$BS,53,0)</f>
        <v>#N/A</v>
      </c>
      <c r="BJ511" s="17" t="e">
        <f>VLOOKUP($E511,'DATA PENGUKURAN GARDU'!$A:$BS,54,0)</f>
        <v>#N/A</v>
      </c>
      <c r="BK511" s="20" t="e">
        <f t="shared" si="246"/>
        <v>#N/A</v>
      </c>
      <c r="BL511" s="20" t="e">
        <f t="shared" si="247"/>
        <v>#N/A</v>
      </c>
      <c r="BM511" s="20" t="e">
        <f t="shared" si="248"/>
        <v>#N/A</v>
      </c>
      <c r="BN511" s="25" t="e">
        <f t="shared" si="249"/>
        <v>#N/A</v>
      </c>
      <c r="BO511" s="26" t="str">
        <f t="shared" si="250"/>
        <v>0</v>
      </c>
      <c r="BP511" s="21" t="e">
        <f t="shared" si="251"/>
        <v>#VALUE!</v>
      </c>
      <c r="BQ511" s="20" t="e">
        <f t="shared" si="252"/>
        <v>#N/A</v>
      </c>
      <c r="BR511" s="20" t="e">
        <v>#N/A</v>
      </c>
      <c r="BS511" s="9" t="e">
        <v>#N/A</v>
      </c>
      <c r="BT511" s="2" t="e">
        <f t="shared" si="253"/>
        <v>#VALUE!</v>
      </c>
      <c r="BU511" s="2" t="e">
        <f t="shared" si="236"/>
        <v>#N/A</v>
      </c>
      <c r="BV511" s="2" t="e">
        <f t="shared" si="237"/>
        <v>#N/A</v>
      </c>
    </row>
    <row r="512" s="2" customFormat="1" ht="22.95" customHeight="1" spans="1:74">
      <c r="A512" s="9" t="str">
        <f t="shared" si="238"/>
        <v>N 048Induk</v>
      </c>
      <c r="B512" s="9" t="str">
        <f t="shared" si="239"/>
        <v>N 048jurusan 1</v>
      </c>
      <c r="C512" s="9" t="str">
        <f t="shared" si="240"/>
        <v>N 048jurusan 2</v>
      </c>
      <c r="D512" s="9" t="str">
        <f t="shared" si="241"/>
        <v>N 048jurusan 3</v>
      </c>
      <c r="E512" s="9" t="str">
        <f t="shared" si="242"/>
        <v>N 048jurusan 4</v>
      </c>
      <c r="F512" s="10" t="s">
        <v>226</v>
      </c>
      <c r="G512" s="10" t="s">
        <v>101</v>
      </c>
      <c r="H512" s="10" t="s">
        <v>653</v>
      </c>
      <c r="I512" s="10" t="s">
        <v>11067</v>
      </c>
      <c r="J512" s="10" t="s">
        <v>11068</v>
      </c>
      <c r="K512" s="10" t="s">
        <v>7465</v>
      </c>
      <c r="L512" s="10"/>
      <c r="M512" s="10"/>
      <c r="N512" s="14">
        <f t="shared" si="243"/>
        <v>0</v>
      </c>
      <c r="O512" s="15" t="e">
        <f t="shared" si="244"/>
        <v>#VALUE!</v>
      </c>
      <c r="P512" s="15" t="e">
        <f t="shared" si="245"/>
        <v>#VALUE!</v>
      </c>
      <c r="Q512" s="17" t="e">
        <f>VLOOKUP($A512,'DATA PENGUKURAN GARDU'!$A:$BS,42,0)</f>
        <v>#N/A</v>
      </c>
      <c r="R512" s="18" t="e">
        <f t="shared" si="254"/>
        <v>#N/A</v>
      </c>
      <c r="S512" s="17" t="e">
        <f>VLOOKUP($A512,'DATA PENGUKURAN GARDU'!$A:$BS,44,0)</f>
        <v>#N/A</v>
      </c>
      <c r="T512" s="18" t="e">
        <f t="shared" si="255"/>
        <v>#N/A</v>
      </c>
      <c r="U512" s="17" t="e">
        <f>VLOOKUP($A512,'DATA PENGUKURAN GARDU'!$A:$BS,46,0)</f>
        <v>#N/A</v>
      </c>
      <c r="V512" s="18" t="e">
        <f t="shared" si="256"/>
        <v>#N/A</v>
      </c>
      <c r="W512" s="17" t="e">
        <f>VLOOKUP($A512,'DATA PENGUKURAN GARDU'!$A:$BS,48,0)</f>
        <v>#N/A</v>
      </c>
      <c r="X512" s="17" t="e">
        <f>VLOOKUP($A512,'DATA PENGUKURAN GARDU'!$A:$BS,53,0)</f>
        <v>#N/A</v>
      </c>
      <c r="Y512" s="17" t="e">
        <f>VLOOKUP($A512,'DATA PENGUKURAN GARDU'!$A:$BS,54,0)</f>
        <v>#N/A</v>
      </c>
      <c r="Z512" s="17" t="e">
        <f>VLOOKUP($A512,'DATA PENGUKURAN GARDU'!$A:$BS,55,0)</f>
        <v>#N/A</v>
      </c>
      <c r="AA512" s="20" t="e">
        <f>VLOOKUP($B512,'DATA PENGUKURAN GARDU'!$A:$BS,42,0)</f>
        <v>#N/A</v>
      </c>
      <c r="AB512" s="21" t="e">
        <f t="shared" si="257"/>
        <v>#N/A</v>
      </c>
      <c r="AC512" s="20" t="e">
        <f>VLOOKUP($B512,'DATA PENGUKURAN GARDU'!$A:$BS,44,0)</f>
        <v>#N/A</v>
      </c>
      <c r="AD512" s="21" t="e">
        <f t="shared" si="258"/>
        <v>#N/A</v>
      </c>
      <c r="AE512" s="20" t="e">
        <f>VLOOKUP($B512,'DATA PENGUKURAN GARDU'!$A:$BS,46,0)</f>
        <v>#N/A</v>
      </c>
      <c r="AF512" s="21" t="e">
        <f t="shared" si="259"/>
        <v>#N/A</v>
      </c>
      <c r="AG512" s="20" t="e">
        <f>VLOOKUP($B512,'DATA PENGUKURAN GARDU'!$A:$BS,46,0)</f>
        <v>#N/A</v>
      </c>
      <c r="AH512" s="20" t="e">
        <f>VLOOKUP($B512,'DATA PENGUKURAN GARDU'!$A:$BS,53,0)</f>
        <v>#N/A</v>
      </c>
      <c r="AI512" s="20" t="e">
        <f>VLOOKUP($B512,'DATA PENGUKURAN GARDU'!$A:$BS,54,0)</f>
        <v>#N/A</v>
      </c>
      <c r="AJ512" s="17" t="e">
        <f>VLOOKUP($C512,'DATA PENGUKURAN GARDU'!$A:$BS,42,0)</f>
        <v>#N/A</v>
      </c>
      <c r="AK512" s="23" t="e">
        <f t="shared" si="260"/>
        <v>#N/A</v>
      </c>
      <c r="AL512" s="17" t="e">
        <f>VLOOKUP($C512,'DATA PENGUKURAN GARDU'!$A:$BS,44,0)</f>
        <v>#N/A</v>
      </c>
      <c r="AM512" s="23" t="e">
        <f t="shared" si="261"/>
        <v>#N/A</v>
      </c>
      <c r="AN512" s="17" t="e">
        <f>VLOOKUP($C512,'DATA PENGUKURAN GARDU'!$A:$BS,46,0)</f>
        <v>#N/A</v>
      </c>
      <c r="AO512" s="23" t="e">
        <f t="shared" si="262"/>
        <v>#N/A</v>
      </c>
      <c r="AP512" s="17" t="e">
        <f>VLOOKUP($C512,'DATA PENGUKURAN GARDU'!$A:$BS,46,0)</f>
        <v>#N/A</v>
      </c>
      <c r="AQ512" s="17" t="e">
        <f>VLOOKUP($C512,'DATA PENGUKURAN GARDU'!$A:$BS,53,0)</f>
        <v>#N/A</v>
      </c>
      <c r="AR512" s="17" t="e">
        <f>VLOOKUP($C512,'DATA PENGUKURAN GARDU'!$A:$BS,54,0)</f>
        <v>#N/A</v>
      </c>
      <c r="AS512" s="20" t="e">
        <f>VLOOKUP($D512,'DATA PENGUKURAN GARDU'!$A:$BS,42,0)</f>
        <v>#N/A</v>
      </c>
      <c r="AT512" s="21" t="e">
        <f t="shared" si="263"/>
        <v>#N/A</v>
      </c>
      <c r="AU512" s="20" t="e">
        <f>VLOOKUP($D512,'DATA PENGUKURAN GARDU'!$A:$BS,44,0)</f>
        <v>#N/A</v>
      </c>
      <c r="AV512" s="21" t="e">
        <f t="shared" si="264"/>
        <v>#N/A</v>
      </c>
      <c r="AW512" s="20" t="e">
        <f>VLOOKUP($D512,'DATA PENGUKURAN GARDU'!$A:$BS,46,0)</f>
        <v>#N/A</v>
      </c>
      <c r="AX512" s="21" t="e">
        <f t="shared" si="265"/>
        <v>#N/A</v>
      </c>
      <c r="AY512" s="20" t="e">
        <f>VLOOKUP($D512,'DATA PENGUKURAN GARDU'!$A:$BS,46,0)</f>
        <v>#N/A</v>
      </c>
      <c r="AZ512" s="20" t="e">
        <f>VLOOKUP($D512,'DATA PENGUKURAN GARDU'!$A:$BS,53,0)</f>
        <v>#N/A</v>
      </c>
      <c r="BA512" s="20" t="e">
        <f>VLOOKUP($D512,'DATA PENGUKURAN GARDU'!$A:$BS,54,0)</f>
        <v>#N/A</v>
      </c>
      <c r="BB512" s="17" t="e">
        <f>VLOOKUP($E512,'DATA PENGUKURAN GARDU'!$A:$BS,42,0)</f>
        <v>#N/A</v>
      </c>
      <c r="BC512" s="23" t="e">
        <f t="shared" si="266"/>
        <v>#N/A</v>
      </c>
      <c r="BD512" s="17" t="e">
        <f>VLOOKUP($E512,'DATA PENGUKURAN GARDU'!$A:$BS,44,0)</f>
        <v>#N/A</v>
      </c>
      <c r="BE512" s="23" t="e">
        <f t="shared" si="267"/>
        <v>#N/A</v>
      </c>
      <c r="BF512" s="17" t="e">
        <f>VLOOKUP($E512,'DATA PENGUKURAN GARDU'!$A:$BS,46,0)</f>
        <v>#N/A</v>
      </c>
      <c r="BG512" s="23" t="e">
        <f t="shared" si="268"/>
        <v>#N/A</v>
      </c>
      <c r="BH512" s="17" t="e">
        <f>VLOOKUP($E512,'DATA PENGUKURAN GARDU'!$A:$BS,46,0)</f>
        <v>#N/A</v>
      </c>
      <c r="BI512" s="17" t="e">
        <f>VLOOKUP($E512,'DATA PENGUKURAN GARDU'!$A:$BS,53,0)</f>
        <v>#N/A</v>
      </c>
      <c r="BJ512" s="17" t="e">
        <f>VLOOKUP($E512,'DATA PENGUKURAN GARDU'!$A:$BS,54,0)</f>
        <v>#N/A</v>
      </c>
      <c r="BK512" s="20" t="e">
        <f t="shared" si="246"/>
        <v>#N/A</v>
      </c>
      <c r="BL512" s="20" t="e">
        <f t="shared" si="247"/>
        <v>#N/A</v>
      </c>
      <c r="BM512" s="20" t="e">
        <f t="shared" si="248"/>
        <v>#N/A</v>
      </c>
      <c r="BN512" s="25" t="e">
        <f t="shared" si="249"/>
        <v>#N/A</v>
      </c>
      <c r="BO512" s="26" t="str">
        <f t="shared" si="250"/>
        <v>0</v>
      </c>
      <c r="BP512" s="21" t="e">
        <f t="shared" si="251"/>
        <v>#VALUE!</v>
      </c>
      <c r="BQ512" s="20" t="e">
        <f t="shared" si="252"/>
        <v>#N/A</v>
      </c>
      <c r="BR512" s="20" t="e">
        <v>#N/A</v>
      </c>
      <c r="BS512" s="9" t="e">
        <v>#N/A</v>
      </c>
      <c r="BT512" s="2" t="e">
        <f t="shared" si="253"/>
        <v>#VALUE!</v>
      </c>
      <c r="BU512" s="2" t="e">
        <f t="shared" si="236"/>
        <v>#N/A</v>
      </c>
      <c r="BV512" s="2" t="e">
        <f t="shared" si="237"/>
        <v>#N/A</v>
      </c>
    </row>
    <row r="513" s="2" customFormat="1" ht="22.95" customHeight="1" spans="1:74">
      <c r="A513" s="9" t="str">
        <f t="shared" si="238"/>
        <v>L-012Induk</v>
      </c>
      <c r="B513" s="9" t="str">
        <f t="shared" si="239"/>
        <v>L-012jurusan 1</v>
      </c>
      <c r="C513" s="9" t="str">
        <f t="shared" si="240"/>
        <v>L-012jurusan 2</v>
      </c>
      <c r="D513" s="9" t="str">
        <f t="shared" si="241"/>
        <v>L-012jurusan 3</v>
      </c>
      <c r="E513" s="9" t="str">
        <f t="shared" si="242"/>
        <v>L-012jurusan 4</v>
      </c>
      <c r="F513" s="10" t="s">
        <v>46</v>
      </c>
      <c r="G513" s="10" t="s">
        <v>22</v>
      </c>
      <c r="H513" s="10" t="s">
        <v>654</v>
      </c>
      <c r="I513" s="10" t="s">
        <v>11069</v>
      </c>
      <c r="J513" s="10" t="s">
        <v>11070</v>
      </c>
      <c r="K513" s="10" t="s">
        <v>7465</v>
      </c>
      <c r="L513" s="10"/>
      <c r="M513" s="10"/>
      <c r="N513" s="14">
        <f t="shared" si="243"/>
        <v>0</v>
      </c>
      <c r="O513" s="15" t="e">
        <f t="shared" si="244"/>
        <v>#VALUE!</v>
      </c>
      <c r="P513" s="15" t="e">
        <f t="shared" si="245"/>
        <v>#VALUE!</v>
      </c>
      <c r="Q513" s="17" t="e">
        <f>VLOOKUP($A513,'DATA PENGUKURAN GARDU'!$A:$BS,42,0)</f>
        <v>#N/A</v>
      </c>
      <c r="R513" s="18" t="e">
        <f t="shared" si="254"/>
        <v>#N/A</v>
      </c>
      <c r="S513" s="17" t="e">
        <f>VLOOKUP($A513,'DATA PENGUKURAN GARDU'!$A:$BS,44,0)</f>
        <v>#N/A</v>
      </c>
      <c r="T513" s="18" t="e">
        <f t="shared" si="255"/>
        <v>#N/A</v>
      </c>
      <c r="U513" s="17" t="e">
        <f>VLOOKUP($A513,'DATA PENGUKURAN GARDU'!$A:$BS,46,0)</f>
        <v>#N/A</v>
      </c>
      <c r="V513" s="18" t="e">
        <f t="shared" si="256"/>
        <v>#N/A</v>
      </c>
      <c r="W513" s="17" t="e">
        <f>VLOOKUP($A513,'DATA PENGUKURAN GARDU'!$A:$BS,48,0)</f>
        <v>#N/A</v>
      </c>
      <c r="X513" s="17" t="e">
        <f>VLOOKUP($A513,'DATA PENGUKURAN GARDU'!$A:$BS,53,0)</f>
        <v>#N/A</v>
      </c>
      <c r="Y513" s="17" t="e">
        <f>VLOOKUP($A513,'DATA PENGUKURAN GARDU'!$A:$BS,54,0)</f>
        <v>#N/A</v>
      </c>
      <c r="Z513" s="17" t="e">
        <f>VLOOKUP($A513,'DATA PENGUKURAN GARDU'!$A:$BS,55,0)</f>
        <v>#N/A</v>
      </c>
      <c r="AA513" s="20" t="e">
        <f>VLOOKUP($B513,'DATA PENGUKURAN GARDU'!$A:$BS,42,0)</f>
        <v>#N/A</v>
      </c>
      <c r="AB513" s="21" t="e">
        <f t="shared" si="257"/>
        <v>#N/A</v>
      </c>
      <c r="AC513" s="20" t="e">
        <f>VLOOKUP($B513,'DATA PENGUKURAN GARDU'!$A:$BS,44,0)</f>
        <v>#N/A</v>
      </c>
      <c r="AD513" s="21" t="e">
        <f t="shared" si="258"/>
        <v>#N/A</v>
      </c>
      <c r="AE513" s="20" t="e">
        <f>VLOOKUP($B513,'DATA PENGUKURAN GARDU'!$A:$BS,46,0)</f>
        <v>#N/A</v>
      </c>
      <c r="AF513" s="21" t="e">
        <f t="shared" si="259"/>
        <v>#N/A</v>
      </c>
      <c r="AG513" s="20" t="e">
        <f>VLOOKUP($B513,'DATA PENGUKURAN GARDU'!$A:$BS,46,0)</f>
        <v>#N/A</v>
      </c>
      <c r="AH513" s="20" t="e">
        <f>VLOOKUP($B513,'DATA PENGUKURAN GARDU'!$A:$BS,53,0)</f>
        <v>#N/A</v>
      </c>
      <c r="AI513" s="20" t="e">
        <f>VLOOKUP($B513,'DATA PENGUKURAN GARDU'!$A:$BS,54,0)</f>
        <v>#N/A</v>
      </c>
      <c r="AJ513" s="17" t="e">
        <f>VLOOKUP($C513,'DATA PENGUKURAN GARDU'!$A:$BS,42,0)</f>
        <v>#N/A</v>
      </c>
      <c r="AK513" s="23" t="e">
        <f t="shared" si="260"/>
        <v>#N/A</v>
      </c>
      <c r="AL513" s="17" t="e">
        <f>VLOOKUP($C513,'DATA PENGUKURAN GARDU'!$A:$BS,44,0)</f>
        <v>#N/A</v>
      </c>
      <c r="AM513" s="23" t="e">
        <f t="shared" si="261"/>
        <v>#N/A</v>
      </c>
      <c r="AN513" s="17" t="e">
        <f>VLOOKUP($C513,'DATA PENGUKURAN GARDU'!$A:$BS,46,0)</f>
        <v>#N/A</v>
      </c>
      <c r="AO513" s="23" t="e">
        <f t="shared" si="262"/>
        <v>#N/A</v>
      </c>
      <c r="AP513" s="17" t="e">
        <f>VLOOKUP($C513,'DATA PENGUKURAN GARDU'!$A:$BS,46,0)</f>
        <v>#N/A</v>
      </c>
      <c r="AQ513" s="17" t="e">
        <f>VLOOKUP($C513,'DATA PENGUKURAN GARDU'!$A:$BS,53,0)</f>
        <v>#N/A</v>
      </c>
      <c r="AR513" s="17" t="e">
        <f>VLOOKUP($C513,'DATA PENGUKURAN GARDU'!$A:$BS,54,0)</f>
        <v>#N/A</v>
      </c>
      <c r="AS513" s="20" t="e">
        <f>VLOOKUP($D513,'DATA PENGUKURAN GARDU'!$A:$BS,42,0)</f>
        <v>#N/A</v>
      </c>
      <c r="AT513" s="21" t="e">
        <f t="shared" si="263"/>
        <v>#N/A</v>
      </c>
      <c r="AU513" s="20" t="e">
        <f>VLOOKUP($D513,'DATA PENGUKURAN GARDU'!$A:$BS,44,0)</f>
        <v>#N/A</v>
      </c>
      <c r="AV513" s="21" t="e">
        <f t="shared" si="264"/>
        <v>#N/A</v>
      </c>
      <c r="AW513" s="20" t="e">
        <f>VLOOKUP($D513,'DATA PENGUKURAN GARDU'!$A:$BS,46,0)</f>
        <v>#N/A</v>
      </c>
      <c r="AX513" s="21" t="e">
        <f t="shared" si="265"/>
        <v>#N/A</v>
      </c>
      <c r="AY513" s="20" t="e">
        <f>VLOOKUP($D513,'DATA PENGUKURAN GARDU'!$A:$BS,46,0)</f>
        <v>#N/A</v>
      </c>
      <c r="AZ513" s="20" t="e">
        <f>VLOOKUP($D513,'DATA PENGUKURAN GARDU'!$A:$BS,53,0)</f>
        <v>#N/A</v>
      </c>
      <c r="BA513" s="20" t="e">
        <f>VLOOKUP($D513,'DATA PENGUKURAN GARDU'!$A:$BS,54,0)</f>
        <v>#N/A</v>
      </c>
      <c r="BB513" s="17" t="e">
        <f>VLOOKUP($E513,'DATA PENGUKURAN GARDU'!$A:$BS,42,0)</f>
        <v>#N/A</v>
      </c>
      <c r="BC513" s="23" t="e">
        <f t="shared" si="266"/>
        <v>#N/A</v>
      </c>
      <c r="BD513" s="17" t="e">
        <f>VLOOKUP($E513,'DATA PENGUKURAN GARDU'!$A:$BS,44,0)</f>
        <v>#N/A</v>
      </c>
      <c r="BE513" s="23" t="e">
        <f t="shared" si="267"/>
        <v>#N/A</v>
      </c>
      <c r="BF513" s="17" t="e">
        <f>VLOOKUP($E513,'DATA PENGUKURAN GARDU'!$A:$BS,46,0)</f>
        <v>#N/A</v>
      </c>
      <c r="BG513" s="23" t="e">
        <f t="shared" si="268"/>
        <v>#N/A</v>
      </c>
      <c r="BH513" s="17" t="e">
        <f>VLOOKUP($E513,'DATA PENGUKURAN GARDU'!$A:$BS,46,0)</f>
        <v>#N/A</v>
      </c>
      <c r="BI513" s="17" t="e">
        <f>VLOOKUP($E513,'DATA PENGUKURAN GARDU'!$A:$BS,53,0)</f>
        <v>#N/A</v>
      </c>
      <c r="BJ513" s="17" t="e">
        <f>VLOOKUP($E513,'DATA PENGUKURAN GARDU'!$A:$BS,54,0)</f>
        <v>#N/A</v>
      </c>
      <c r="BK513" s="20" t="e">
        <f t="shared" si="246"/>
        <v>#N/A</v>
      </c>
      <c r="BL513" s="20" t="e">
        <f t="shared" si="247"/>
        <v>#N/A</v>
      </c>
      <c r="BM513" s="20" t="e">
        <f t="shared" si="248"/>
        <v>#N/A</v>
      </c>
      <c r="BN513" s="25" t="e">
        <f t="shared" si="249"/>
        <v>#N/A</v>
      </c>
      <c r="BO513" s="26" t="str">
        <f t="shared" si="250"/>
        <v>0</v>
      </c>
      <c r="BP513" s="21" t="e">
        <f t="shared" si="251"/>
        <v>#VALUE!</v>
      </c>
      <c r="BQ513" s="20" t="e">
        <f t="shared" si="252"/>
        <v>#N/A</v>
      </c>
      <c r="BR513" s="20" t="e">
        <v>#N/A</v>
      </c>
      <c r="BS513" s="9" t="e">
        <v>#N/A</v>
      </c>
      <c r="BT513" s="2" t="e">
        <f t="shared" si="253"/>
        <v>#VALUE!</v>
      </c>
      <c r="BU513" s="2" t="e">
        <f t="shared" si="236"/>
        <v>#N/A</v>
      </c>
      <c r="BV513" s="2" t="e">
        <f t="shared" si="237"/>
        <v>#N/A</v>
      </c>
    </row>
    <row r="514" s="2" customFormat="1" ht="22.95" customHeight="1" spans="1:74">
      <c r="A514" s="9" t="str">
        <f t="shared" si="238"/>
        <v>L-013Induk</v>
      </c>
      <c r="B514" s="9" t="str">
        <f t="shared" si="239"/>
        <v>L-013jurusan 1</v>
      </c>
      <c r="C514" s="9" t="str">
        <f t="shared" si="240"/>
        <v>L-013jurusan 2</v>
      </c>
      <c r="D514" s="9" t="str">
        <f t="shared" si="241"/>
        <v>L-013jurusan 3</v>
      </c>
      <c r="E514" s="9" t="str">
        <f t="shared" si="242"/>
        <v>L-013jurusan 4</v>
      </c>
      <c r="F514" s="10" t="s">
        <v>46</v>
      </c>
      <c r="G514" s="10" t="s">
        <v>22</v>
      </c>
      <c r="H514" s="10" t="s">
        <v>655</v>
      </c>
      <c r="I514" s="10" t="s">
        <v>11071</v>
      </c>
      <c r="J514" s="10" t="s">
        <v>11072</v>
      </c>
      <c r="K514" s="10" t="s">
        <v>7465</v>
      </c>
      <c r="L514" s="10"/>
      <c r="M514" s="10"/>
      <c r="N514" s="14">
        <f t="shared" si="243"/>
        <v>0</v>
      </c>
      <c r="O514" s="15" t="e">
        <f t="shared" si="244"/>
        <v>#VALUE!</v>
      </c>
      <c r="P514" s="15" t="e">
        <f t="shared" si="245"/>
        <v>#VALUE!</v>
      </c>
      <c r="Q514" s="17" t="e">
        <f>VLOOKUP($A514,'DATA PENGUKURAN GARDU'!$A:$BS,42,0)</f>
        <v>#N/A</v>
      </c>
      <c r="R514" s="18" t="e">
        <f t="shared" si="254"/>
        <v>#N/A</v>
      </c>
      <c r="S514" s="17" t="e">
        <f>VLOOKUP($A514,'DATA PENGUKURAN GARDU'!$A:$BS,44,0)</f>
        <v>#N/A</v>
      </c>
      <c r="T514" s="18" t="e">
        <f t="shared" si="255"/>
        <v>#N/A</v>
      </c>
      <c r="U514" s="17" t="e">
        <f>VLOOKUP($A514,'DATA PENGUKURAN GARDU'!$A:$BS,46,0)</f>
        <v>#N/A</v>
      </c>
      <c r="V514" s="18" t="e">
        <f t="shared" si="256"/>
        <v>#N/A</v>
      </c>
      <c r="W514" s="17" t="e">
        <f>VLOOKUP($A514,'DATA PENGUKURAN GARDU'!$A:$BS,48,0)</f>
        <v>#N/A</v>
      </c>
      <c r="X514" s="17" t="e">
        <f>VLOOKUP($A514,'DATA PENGUKURAN GARDU'!$A:$BS,53,0)</f>
        <v>#N/A</v>
      </c>
      <c r="Y514" s="17" t="e">
        <f>VLOOKUP($A514,'DATA PENGUKURAN GARDU'!$A:$BS,54,0)</f>
        <v>#N/A</v>
      </c>
      <c r="Z514" s="17" t="e">
        <f>VLOOKUP($A514,'DATA PENGUKURAN GARDU'!$A:$BS,55,0)</f>
        <v>#N/A</v>
      </c>
      <c r="AA514" s="20" t="e">
        <f>VLOOKUP($B514,'DATA PENGUKURAN GARDU'!$A:$BS,42,0)</f>
        <v>#N/A</v>
      </c>
      <c r="AB514" s="21" t="e">
        <f t="shared" si="257"/>
        <v>#N/A</v>
      </c>
      <c r="AC514" s="20" t="e">
        <f>VLOOKUP($B514,'DATA PENGUKURAN GARDU'!$A:$BS,44,0)</f>
        <v>#N/A</v>
      </c>
      <c r="AD514" s="21" t="e">
        <f t="shared" si="258"/>
        <v>#N/A</v>
      </c>
      <c r="AE514" s="20" t="e">
        <f>VLOOKUP($B514,'DATA PENGUKURAN GARDU'!$A:$BS,46,0)</f>
        <v>#N/A</v>
      </c>
      <c r="AF514" s="21" t="e">
        <f t="shared" si="259"/>
        <v>#N/A</v>
      </c>
      <c r="AG514" s="20" t="e">
        <f>VLOOKUP($B514,'DATA PENGUKURAN GARDU'!$A:$BS,46,0)</f>
        <v>#N/A</v>
      </c>
      <c r="AH514" s="20" t="e">
        <f>VLOOKUP($B514,'DATA PENGUKURAN GARDU'!$A:$BS,53,0)</f>
        <v>#N/A</v>
      </c>
      <c r="AI514" s="20" t="e">
        <f>VLOOKUP($B514,'DATA PENGUKURAN GARDU'!$A:$BS,54,0)</f>
        <v>#N/A</v>
      </c>
      <c r="AJ514" s="17" t="e">
        <f>VLOOKUP($C514,'DATA PENGUKURAN GARDU'!$A:$BS,42,0)</f>
        <v>#N/A</v>
      </c>
      <c r="AK514" s="23" t="e">
        <f t="shared" si="260"/>
        <v>#N/A</v>
      </c>
      <c r="AL514" s="17" t="e">
        <f>VLOOKUP($C514,'DATA PENGUKURAN GARDU'!$A:$BS,44,0)</f>
        <v>#N/A</v>
      </c>
      <c r="AM514" s="23" t="e">
        <f t="shared" si="261"/>
        <v>#N/A</v>
      </c>
      <c r="AN514" s="17" t="e">
        <f>VLOOKUP($C514,'DATA PENGUKURAN GARDU'!$A:$BS,46,0)</f>
        <v>#N/A</v>
      </c>
      <c r="AO514" s="23" t="e">
        <f t="shared" si="262"/>
        <v>#N/A</v>
      </c>
      <c r="AP514" s="17" t="e">
        <f>VLOOKUP($C514,'DATA PENGUKURAN GARDU'!$A:$BS,46,0)</f>
        <v>#N/A</v>
      </c>
      <c r="AQ514" s="17" t="e">
        <f>VLOOKUP($C514,'DATA PENGUKURAN GARDU'!$A:$BS,53,0)</f>
        <v>#N/A</v>
      </c>
      <c r="AR514" s="17" t="e">
        <f>VLOOKUP($C514,'DATA PENGUKURAN GARDU'!$A:$BS,54,0)</f>
        <v>#N/A</v>
      </c>
      <c r="AS514" s="20" t="e">
        <f>VLOOKUP($D514,'DATA PENGUKURAN GARDU'!$A:$BS,42,0)</f>
        <v>#N/A</v>
      </c>
      <c r="AT514" s="21" t="e">
        <f t="shared" si="263"/>
        <v>#N/A</v>
      </c>
      <c r="AU514" s="20" t="e">
        <f>VLOOKUP($D514,'DATA PENGUKURAN GARDU'!$A:$BS,44,0)</f>
        <v>#N/A</v>
      </c>
      <c r="AV514" s="21" t="e">
        <f t="shared" si="264"/>
        <v>#N/A</v>
      </c>
      <c r="AW514" s="20" t="e">
        <f>VLOOKUP($D514,'DATA PENGUKURAN GARDU'!$A:$BS,46,0)</f>
        <v>#N/A</v>
      </c>
      <c r="AX514" s="21" t="e">
        <f t="shared" si="265"/>
        <v>#N/A</v>
      </c>
      <c r="AY514" s="20" t="e">
        <f>VLOOKUP($D514,'DATA PENGUKURAN GARDU'!$A:$BS,46,0)</f>
        <v>#N/A</v>
      </c>
      <c r="AZ514" s="20" t="e">
        <f>VLOOKUP($D514,'DATA PENGUKURAN GARDU'!$A:$BS,53,0)</f>
        <v>#N/A</v>
      </c>
      <c r="BA514" s="20" t="e">
        <f>VLOOKUP($D514,'DATA PENGUKURAN GARDU'!$A:$BS,54,0)</f>
        <v>#N/A</v>
      </c>
      <c r="BB514" s="17" t="e">
        <f>VLOOKUP($E514,'DATA PENGUKURAN GARDU'!$A:$BS,42,0)</f>
        <v>#N/A</v>
      </c>
      <c r="BC514" s="23" t="e">
        <f t="shared" si="266"/>
        <v>#N/A</v>
      </c>
      <c r="BD514" s="17" t="e">
        <f>VLOOKUP($E514,'DATA PENGUKURAN GARDU'!$A:$BS,44,0)</f>
        <v>#N/A</v>
      </c>
      <c r="BE514" s="23" t="e">
        <f t="shared" si="267"/>
        <v>#N/A</v>
      </c>
      <c r="BF514" s="17" t="e">
        <f>VLOOKUP($E514,'DATA PENGUKURAN GARDU'!$A:$BS,46,0)</f>
        <v>#N/A</v>
      </c>
      <c r="BG514" s="23" t="e">
        <f t="shared" si="268"/>
        <v>#N/A</v>
      </c>
      <c r="BH514" s="17" t="e">
        <f>VLOOKUP($E514,'DATA PENGUKURAN GARDU'!$A:$BS,46,0)</f>
        <v>#N/A</v>
      </c>
      <c r="BI514" s="17" t="e">
        <f>VLOOKUP($E514,'DATA PENGUKURAN GARDU'!$A:$BS,53,0)</f>
        <v>#N/A</v>
      </c>
      <c r="BJ514" s="17" t="e">
        <f>VLOOKUP($E514,'DATA PENGUKURAN GARDU'!$A:$BS,54,0)</f>
        <v>#N/A</v>
      </c>
      <c r="BK514" s="20" t="e">
        <f t="shared" si="246"/>
        <v>#N/A</v>
      </c>
      <c r="BL514" s="20" t="e">
        <f t="shared" si="247"/>
        <v>#N/A</v>
      </c>
      <c r="BM514" s="20" t="e">
        <f t="shared" si="248"/>
        <v>#N/A</v>
      </c>
      <c r="BN514" s="25" t="e">
        <f t="shared" si="249"/>
        <v>#N/A</v>
      </c>
      <c r="BO514" s="26" t="str">
        <f t="shared" si="250"/>
        <v>0</v>
      </c>
      <c r="BP514" s="21" t="e">
        <f t="shared" si="251"/>
        <v>#VALUE!</v>
      </c>
      <c r="BQ514" s="20" t="e">
        <f t="shared" si="252"/>
        <v>#N/A</v>
      </c>
      <c r="BR514" s="20" t="e">
        <v>#N/A</v>
      </c>
      <c r="BS514" s="9" t="e">
        <v>#N/A</v>
      </c>
      <c r="BT514" s="2" t="e">
        <f t="shared" si="253"/>
        <v>#VALUE!</v>
      </c>
      <c r="BU514" s="2" t="e">
        <f t="shared" ref="BU514:BU577" si="269">IF(L514=3,IF(BQ514&gt;0.2,"TDK SEIMBANG","SEIMBANG"),IF(BM514="OL PHASA","TDK SEIMBANG","SEIMBANG"))</f>
        <v>#N/A</v>
      </c>
      <c r="BV514" s="2" t="e">
        <f t="shared" ref="BV514:BV577" si="270">IF(L514=3,IF(SUM(X514:Y514)&gt;600,"NORMAL","DROP"),IF(BD519&gt;198,"NORMAL","DROP"))</f>
        <v>#N/A</v>
      </c>
    </row>
    <row r="515" s="2" customFormat="1" ht="22.95" customHeight="1" spans="1:74">
      <c r="A515" s="9" t="str">
        <f t="shared" ref="A515:A578" si="271">H515&amp;"Induk"</f>
        <v>NL 029.2Induk</v>
      </c>
      <c r="B515" s="9" t="str">
        <f t="shared" ref="B515:B578" si="272">H515&amp;"jurusan 1"</f>
        <v>NL 029.2jurusan 1</v>
      </c>
      <c r="C515" s="9" t="str">
        <f t="shared" ref="C515:C578" si="273">H515&amp;"jurusan 2"</f>
        <v>NL 029.2jurusan 2</v>
      </c>
      <c r="D515" s="9" t="str">
        <f t="shared" ref="D515:D578" si="274">H515&amp;"jurusan 3"</f>
        <v>NL 029.2jurusan 3</v>
      </c>
      <c r="E515" s="9" t="str">
        <f t="shared" ref="E515:E578" si="275">H515&amp;"jurusan 4"</f>
        <v>NL 029.2jurusan 4</v>
      </c>
      <c r="F515" s="10" t="s">
        <v>131</v>
      </c>
      <c r="G515" s="10" t="s">
        <v>502</v>
      </c>
      <c r="H515" s="10" t="s">
        <v>656</v>
      </c>
      <c r="I515" s="10" t="s">
        <v>11073</v>
      </c>
      <c r="J515" s="10" t="s">
        <v>11074</v>
      </c>
      <c r="K515" s="10" t="s">
        <v>7465</v>
      </c>
      <c r="L515" s="10"/>
      <c r="M515" s="10"/>
      <c r="N515" s="14">
        <f t="shared" ref="N515:N578" si="276">+IF(L515=3,400,IF(L515=1,230,0))</f>
        <v>0</v>
      </c>
      <c r="O515" s="15" t="e">
        <f t="shared" ref="O515:O578" si="277">(K515*1000)/((M515*1000)*1.73)</f>
        <v>#VALUE!</v>
      </c>
      <c r="P515" s="15" t="e">
        <f t="shared" ref="P515:P578" si="278">IF(L515=3,(K515*1000)/(N515*1.73),(K515*1000)/(N515))</f>
        <v>#VALUE!</v>
      </c>
      <c r="Q515" s="17" t="e">
        <f>VLOOKUP($A515,'DATA PENGUKURAN GARDU'!$A:$BS,42,0)</f>
        <v>#N/A</v>
      </c>
      <c r="R515" s="18" t="e">
        <f t="shared" si="254"/>
        <v>#N/A</v>
      </c>
      <c r="S515" s="17" t="e">
        <f>VLOOKUP($A515,'DATA PENGUKURAN GARDU'!$A:$BS,44,0)</f>
        <v>#N/A</v>
      </c>
      <c r="T515" s="18" t="e">
        <f t="shared" si="255"/>
        <v>#N/A</v>
      </c>
      <c r="U515" s="17" t="e">
        <f>VLOOKUP($A515,'DATA PENGUKURAN GARDU'!$A:$BS,46,0)</f>
        <v>#N/A</v>
      </c>
      <c r="V515" s="18" t="e">
        <f t="shared" si="256"/>
        <v>#N/A</v>
      </c>
      <c r="W515" s="17" t="e">
        <f>VLOOKUP($A515,'DATA PENGUKURAN GARDU'!$A:$BS,48,0)</f>
        <v>#N/A</v>
      </c>
      <c r="X515" s="17" t="e">
        <f>VLOOKUP($A515,'DATA PENGUKURAN GARDU'!$A:$BS,53,0)</f>
        <v>#N/A</v>
      </c>
      <c r="Y515" s="17" t="e">
        <f>VLOOKUP($A515,'DATA PENGUKURAN GARDU'!$A:$BS,54,0)</f>
        <v>#N/A</v>
      </c>
      <c r="Z515" s="17" t="e">
        <f>VLOOKUP($A515,'DATA PENGUKURAN GARDU'!$A:$BS,55,0)</f>
        <v>#N/A</v>
      </c>
      <c r="AA515" s="20" t="e">
        <f>VLOOKUP($B515,'DATA PENGUKURAN GARDU'!$A:$BS,42,0)</f>
        <v>#N/A</v>
      </c>
      <c r="AB515" s="21" t="e">
        <f t="shared" si="257"/>
        <v>#N/A</v>
      </c>
      <c r="AC515" s="20" t="e">
        <f>VLOOKUP($B515,'DATA PENGUKURAN GARDU'!$A:$BS,44,0)</f>
        <v>#N/A</v>
      </c>
      <c r="AD515" s="21" t="e">
        <f t="shared" si="258"/>
        <v>#N/A</v>
      </c>
      <c r="AE515" s="20" t="e">
        <f>VLOOKUP($B515,'DATA PENGUKURAN GARDU'!$A:$BS,46,0)</f>
        <v>#N/A</v>
      </c>
      <c r="AF515" s="21" t="e">
        <f t="shared" si="259"/>
        <v>#N/A</v>
      </c>
      <c r="AG515" s="20" t="e">
        <f>VLOOKUP($B515,'DATA PENGUKURAN GARDU'!$A:$BS,46,0)</f>
        <v>#N/A</v>
      </c>
      <c r="AH515" s="20" t="e">
        <f>VLOOKUP($B515,'DATA PENGUKURAN GARDU'!$A:$BS,53,0)</f>
        <v>#N/A</v>
      </c>
      <c r="AI515" s="20" t="e">
        <f>VLOOKUP($B515,'DATA PENGUKURAN GARDU'!$A:$BS,54,0)</f>
        <v>#N/A</v>
      </c>
      <c r="AJ515" s="17" t="e">
        <f>VLOOKUP($C515,'DATA PENGUKURAN GARDU'!$A:$BS,42,0)</f>
        <v>#N/A</v>
      </c>
      <c r="AK515" s="23" t="e">
        <f t="shared" si="260"/>
        <v>#N/A</v>
      </c>
      <c r="AL515" s="17" t="e">
        <f>VLOOKUP($C515,'DATA PENGUKURAN GARDU'!$A:$BS,44,0)</f>
        <v>#N/A</v>
      </c>
      <c r="AM515" s="23" t="e">
        <f t="shared" si="261"/>
        <v>#N/A</v>
      </c>
      <c r="AN515" s="17" t="e">
        <f>VLOOKUP($C515,'DATA PENGUKURAN GARDU'!$A:$BS,46,0)</f>
        <v>#N/A</v>
      </c>
      <c r="AO515" s="23" t="e">
        <f t="shared" si="262"/>
        <v>#N/A</v>
      </c>
      <c r="AP515" s="17" t="e">
        <f>VLOOKUP($C515,'DATA PENGUKURAN GARDU'!$A:$BS,46,0)</f>
        <v>#N/A</v>
      </c>
      <c r="AQ515" s="17" t="e">
        <f>VLOOKUP($C515,'DATA PENGUKURAN GARDU'!$A:$BS,53,0)</f>
        <v>#N/A</v>
      </c>
      <c r="AR515" s="17" t="e">
        <f>VLOOKUP($C515,'DATA PENGUKURAN GARDU'!$A:$BS,54,0)</f>
        <v>#N/A</v>
      </c>
      <c r="AS515" s="20" t="e">
        <f>VLOOKUP($D515,'DATA PENGUKURAN GARDU'!$A:$BS,42,0)</f>
        <v>#N/A</v>
      </c>
      <c r="AT515" s="21" t="e">
        <f t="shared" si="263"/>
        <v>#N/A</v>
      </c>
      <c r="AU515" s="20" t="e">
        <f>VLOOKUP($D515,'DATA PENGUKURAN GARDU'!$A:$BS,44,0)</f>
        <v>#N/A</v>
      </c>
      <c r="AV515" s="21" t="e">
        <f t="shared" si="264"/>
        <v>#N/A</v>
      </c>
      <c r="AW515" s="20" t="e">
        <f>VLOOKUP($D515,'DATA PENGUKURAN GARDU'!$A:$BS,46,0)</f>
        <v>#N/A</v>
      </c>
      <c r="AX515" s="21" t="e">
        <f t="shared" si="265"/>
        <v>#N/A</v>
      </c>
      <c r="AY515" s="20" t="e">
        <f>VLOOKUP($D515,'DATA PENGUKURAN GARDU'!$A:$BS,46,0)</f>
        <v>#N/A</v>
      </c>
      <c r="AZ515" s="20" t="e">
        <f>VLOOKUP($D515,'DATA PENGUKURAN GARDU'!$A:$BS,53,0)</f>
        <v>#N/A</v>
      </c>
      <c r="BA515" s="20" t="e">
        <f>VLOOKUP($D515,'DATA PENGUKURAN GARDU'!$A:$BS,54,0)</f>
        <v>#N/A</v>
      </c>
      <c r="BB515" s="17" t="e">
        <f>VLOOKUP($E515,'DATA PENGUKURAN GARDU'!$A:$BS,42,0)</f>
        <v>#N/A</v>
      </c>
      <c r="BC515" s="23" t="e">
        <f t="shared" si="266"/>
        <v>#N/A</v>
      </c>
      <c r="BD515" s="17" t="e">
        <f>VLOOKUP($E515,'DATA PENGUKURAN GARDU'!$A:$BS,44,0)</f>
        <v>#N/A</v>
      </c>
      <c r="BE515" s="23" t="e">
        <f t="shared" si="267"/>
        <v>#N/A</v>
      </c>
      <c r="BF515" s="17" t="e">
        <f>VLOOKUP($E515,'DATA PENGUKURAN GARDU'!$A:$BS,46,0)</f>
        <v>#N/A</v>
      </c>
      <c r="BG515" s="23" t="e">
        <f t="shared" si="268"/>
        <v>#N/A</v>
      </c>
      <c r="BH515" s="17" t="e">
        <f>VLOOKUP($E515,'DATA PENGUKURAN GARDU'!$A:$BS,46,0)</f>
        <v>#N/A</v>
      </c>
      <c r="BI515" s="17" t="e">
        <f>VLOOKUP($E515,'DATA PENGUKURAN GARDU'!$A:$BS,53,0)</f>
        <v>#N/A</v>
      </c>
      <c r="BJ515" s="17" t="e">
        <f>VLOOKUP($E515,'DATA PENGUKURAN GARDU'!$A:$BS,54,0)</f>
        <v>#N/A</v>
      </c>
      <c r="BK515" s="20" t="e">
        <f t="shared" ref="BK515:BK578" si="279">IF(Q515&gt;P515,"OL PHASA","Normal")</f>
        <v>#N/A</v>
      </c>
      <c r="BL515" s="20" t="e">
        <f t="shared" ref="BL515:BL578" si="280">IF(S515&gt;P515,"OL PHASA","Normal")</f>
        <v>#N/A</v>
      </c>
      <c r="BM515" s="20" t="e">
        <f t="shared" ref="BM515:BM578" si="281">IF(U515&gt;P515,"OL PHASA","Normal")</f>
        <v>#N/A</v>
      </c>
      <c r="BN515" s="25" t="e">
        <f t="shared" ref="BN515:BN578" si="282">IF((L515=3),(AVERAGE(Q515,S515,U515)),MAX(Q515,S515,U515))</f>
        <v>#N/A</v>
      </c>
      <c r="BO515" s="26" t="str">
        <f t="shared" ref="BO515:BO578" si="283">IFERROR(IF((L515=1),(BN515*AH515)/1000,(BN515*AI515*1.73)/1000),"0")</f>
        <v>0</v>
      </c>
      <c r="BP515" s="21" t="e">
        <f t="shared" ref="BP515:BP578" si="284">BO515/K515*100</f>
        <v>#VALUE!</v>
      </c>
      <c r="BQ515" s="20" t="e">
        <f t="shared" ref="BQ515:BQ578" si="285">IF($L515=1,"1 Phase",ABS(((Q515/BN515)-1)+ABS((S515/BN515)-1)+ABS((U515/BN515)-1))/3)</f>
        <v>#N/A</v>
      </c>
      <c r="BR515" s="20" t="e">
        <v>#N/A</v>
      </c>
      <c r="BS515" s="9" t="e">
        <v>#N/A</v>
      </c>
      <c r="BT515" s="2" t="e">
        <f t="shared" ref="BT515:BT578" si="286">IF(BP515&lt;30,"Underload",IF(BP515&lt;=80,"Baik",IF(BP515&gt;80,"Overload")))</f>
        <v>#VALUE!</v>
      </c>
      <c r="BU515" s="2" t="e">
        <f t="shared" si="269"/>
        <v>#N/A</v>
      </c>
      <c r="BV515" s="2" t="e">
        <f t="shared" si="270"/>
        <v>#N/A</v>
      </c>
    </row>
    <row r="516" s="2" customFormat="1" ht="22.95" customHeight="1" spans="1:74">
      <c r="A516" s="9" t="str">
        <f t="shared" si="271"/>
        <v>GH.MAELANGInduk</v>
      </c>
      <c r="B516" s="9" t="str">
        <f t="shared" si="272"/>
        <v>GH.MAELANGjurusan 1</v>
      </c>
      <c r="C516" s="9" t="str">
        <f t="shared" si="273"/>
        <v>GH.MAELANGjurusan 2</v>
      </c>
      <c r="D516" s="9" t="str">
        <f t="shared" si="274"/>
        <v>GH.MAELANGjurusan 3</v>
      </c>
      <c r="E516" s="9" t="str">
        <f t="shared" si="275"/>
        <v>GH.MAELANGjurusan 4</v>
      </c>
      <c r="F516" s="10" t="s">
        <v>657</v>
      </c>
      <c r="G516" s="10" t="s">
        <v>657</v>
      </c>
      <c r="H516" s="10" t="s">
        <v>658</v>
      </c>
      <c r="I516" s="10" t="s">
        <v>11075</v>
      </c>
      <c r="J516" s="10" t="s">
        <v>11076</v>
      </c>
      <c r="K516" s="10" t="s">
        <v>7465</v>
      </c>
      <c r="L516" s="10"/>
      <c r="M516" s="10"/>
      <c r="N516" s="14">
        <f t="shared" si="276"/>
        <v>0</v>
      </c>
      <c r="O516" s="15" t="e">
        <f t="shared" si="277"/>
        <v>#VALUE!</v>
      </c>
      <c r="P516" s="15" t="e">
        <f t="shared" si="278"/>
        <v>#VALUE!</v>
      </c>
      <c r="Q516" s="17" t="e">
        <f>VLOOKUP($A516,'DATA PENGUKURAN GARDU'!$A:$BS,42,0)</f>
        <v>#N/A</v>
      </c>
      <c r="R516" s="18" t="e">
        <f t="shared" si="254"/>
        <v>#N/A</v>
      </c>
      <c r="S516" s="17" t="e">
        <f>VLOOKUP($A516,'DATA PENGUKURAN GARDU'!$A:$BS,44,0)</f>
        <v>#N/A</v>
      </c>
      <c r="T516" s="18" t="e">
        <f t="shared" si="255"/>
        <v>#N/A</v>
      </c>
      <c r="U516" s="17" t="e">
        <f>VLOOKUP($A516,'DATA PENGUKURAN GARDU'!$A:$BS,46,0)</f>
        <v>#N/A</v>
      </c>
      <c r="V516" s="18" t="e">
        <f t="shared" si="256"/>
        <v>#N/A</v>
      </c>
      <c r="W516" s="17" t="e">
        <f>VLOOKUP($A516,'DATA PENGUKURAN GARDU'!$A:$BS,48,0)</f>
        <v>#N/A</v>
      </c>
      <c r="X516" s="17" t="e">
        <f>VLOOKUP($A516,'DATA PENGUKURAN GARDU'!$A:$BS,53,0)</f>
        <v>#N/A</v>
      </c>
      <c r="Y516" s="17" t="e">
        <f>VLOOKUP($A516,'DATA PENGUKURAN GARDU'!$A:$BS,54,0)</f>
        <v>#N/A</v>
      </c>
      <c r="Z516" s="17" t="e">
        <f>VLOOKUP($A516,'DATA PENGUKURAN GARDU'!$A:$BS,55,0)</f>
        <v>#N/A</v>
      </c>
      <c r="AA516" s="20" t="e">
        <f>VLOOKUP($B516,'DATA PENGUKURAN GARDU'!$A:$BS,42,0)</f>
        <v>#N/A</v>
      </c>
      <c r="AB516" s="21" t="e">
        <f t="shared" si="257"/>
        <v>#N/A</v>
      </c>
      <c r="AC516" s="20" t="e">
        <f>VLOOKUP($B516,'DATA PENGUKURAN GARDU'!$A:$BS,44,0)</f>
        <v>#N/A</v>
      </c>
      <c r="AD516" s="21" t="e">
        <f t="shared" si="258"/>
        <v>#N/A</v>
      </c>
      <c r="AE516" s="20" t="e">
        <f>VLOOKUP($B516,'DATA PENGUKURAN GARDU'!$A:$BS,46,0)</f>
        <v>#N/A</v>
      </c>
      <c r="AF516" s="21" t="e">
        <f t="shared" si="259"/>
        <v>#N/A</v>
      </c>
      <c r="AG516" s="20" t="e">
        <f>VLOOKUP($B516,'DATA PENGUKURAN GARDU'!$A:$BS,46,0)</f>
        <v>#N/A</v>
      </c>
      <c r="AH516" s="20" t="e">
        <f>VLOOKUP($B516,'DATA PENGUKURAN GARDU'!$A:$BS,53,0)</f>
        <v>#N/A</v>
      </c>
      <c r="AI516" s="20" t="e">
        <f>VLOOKUP($B516,'DATA PENGUKURAN GARDU'!$A:$BS,54,0)</f>
        <v>#N/A</v>
      </c>
      <c r="AJ516" s="17" t="e">
        <f>VLOOKUP($C516,'DATA PENGUKURAN GARDU'!$A:$BS,42,0)</f>
        <v>#N/A</v>
      </c>
      <c r="AK516" s="23" t="e">
        <f t="shared" si="260"/>
        <v>#N/A</v>
      </c>
      <c r="AL516" s="17" t="e">
        <f>VLOOKUP($C516,'DATA PENGUKURAN GARDU'!$A:$BS,44,0)</f>
        <v>#N/A</v>
      </c>
      <c r="AM516" s="23" t="e">
        <f t="shared" si="261"/>
        <v>#N/A</v>
      </c>
      <c r="AN516" s="17" t="e">
        <f>VLOOKUP($C516,'DATA PENGUKURAN GARDU'!$A:$BS,46,0)</f>
        <v>#N/A</v>
      </c>
      <c r="AO516" s="23" t="e">
        <f t="shared" si="262"/>
        <v>#N/A</v>
      </c>
      <c r="AP516" s="17" t="e">
        <f>VLOOKUP($C516,'DATA PENGUKURAN GARDU'!$A:$BS,46,0)</f>
        <v>#N/A</v>
      </c>
      <c r="AQ516" s="17" t="e">
        <f>VLOOKUP($C516,'DATA PENGUKURAN GARDU'!$A:$BS,53,0)</f>
        <v>#N/A</v>
      </c>
      <c r="AR516" s="17" t="e">
        <f>VLOOKUP($C516,'DATA PENGUKURAN GARDU'!$A:$BS,54,0)</f>
        <v>#N/A</v>
      </c>
      <c r="AS516" s="20" t="e">
        <f>VLOOKUP($D516,'DATA PENGUKURAN GARDU'!$A:$BS,42,0)</f>
        <v>#N/A</v>
      </c>
      <c r="AT516" s="21" t="e">
        <f t="shared" si="263"/>
        <v>#N/A</v>
      </c>
      <c r="AU516" s="20" t="e">
        <f>VLOOKUP($D516,'DATA PENGUKURAN GARDU'!$A:$BS,44,0)</f>
        <v>#N/A</v>
      </c>
      <c r="AV516" s="21" t="e">
        <f t="shared" si="264"/>
        <v>#N/A</v>
      </c>
      <c r="AW516" s="20" t="e">
        <f>VLOOKUP($D516,'DATA PENGUKURAN GARDU'!$A:$BS,46,0)</f>
        <v>#N/A</v>
      </c>
      <c r="AX516" s="21" t="e">
        <f t="shared" si="265"/>
        <v>#N/A</v>
      </c>
      <c r="AY516" s="20" t="e">
        <f>VLOOKUP($D516,'DATA PENGUKURAN GARDU'!$A:$BS,46,0)</f>
        <v>#N/A</v>
      </c>
      <c r="AZ516" s="20" t="e">
        <f>VLOOKUP($D516,'DATA PENGUKURAN GARDU'!$A:$BS,53,0)</f>
        <v>#N/A</v>
      </c>
      <c r="BA516" s="20" t="e">
        <f>VLOOKUP($D516,'DATA PENGUKURAN GARDU'!$A:$BS,54,0)</f>
        <v>#N/A</v>
      </c>
      <c r="BB516" s="17" t="e">
        <f>VLOOKUP($E516,'DATA PENGUKURAN GARDU'!$A:$BS,42,0)</f>
        <v>#N/A</v>
      </c>
      <c r="BC516" s="23" t="e">
        <f t="shared" si="266"/>
        <v>#N/A</v>
      </c>
      <c r="BD516" s="17" t="e">
        <f>VLOOKUP($E516,'DATA PENGUKURAN GARDU'!$A:$BS,44,0)</f>
        <v>#N/A</v>
      </c>
      <c r="BE516" s="23" t="e">
        <f t="shared" si="267"/>
        <v>#N/A</v>
      </c>
      <c r="BF516" s="17" t="e">
        <f>VLOOKUP($E516,'DATA PENGUKURAN GARDU'!$A:$BS,46,0)</f>
        <v>#N/A</v>
      </c>
      <c r="BG516" s="23" t="e">
        <f t="shared" si="268"/>
        <v>#N/A</v>
      </c>
      <c r="BH516" s="17" t="e">
        <f>VLOOKUP($E516,'DATA PENGUKURAN GARDU'!$A:$BS,46,0)</f>
        <v>#N/A</v>
      </c>
      <c r="BI516" s="17" t="e">
        <f>VLOOKUP($E516,'DATA PENGUKURAN GARDU'!$A:$BS,53,0)</f>
        <v>#N/A</v>
      </c>
      <c r="BJ516" s="17" t="e">
        <f>VLOOKUP($E516,'DATA PENGUKURAN GARDU'!$A:$BS,54,0)</f>
        <v>#N/A</v>
      </c>
      <c r="BK516" s="20" t="e">
        <f t="shared" si="279"/>
        <v>#N/A</v>
      </c>
      <c r="BL516" s="20" t="e">
        <f t="shared" si="280"/>
        <v>#N/A</v>
      </c>
      <c r="BM516" s="20" t="e">
        <f t="shared" si="281"/>
        <v>#N/A</v>
      </c>
      <c r="BN516" s="25" t="e">
        <f t="shared" si="282"/>
        <v>#N/A</v>
      </c>
      <c r="BO516" s="26" t="str">
        <f t="shared" si="283"/>
        <v>0</v>
      </c>
      <c r="BP516" s="21" t="e">
        <f t="shared" si="284"/>
        <v>#VALUE!</v>
      </c>
      <c r="BQ516" s="20" t="e">
        <f t="shared" si="285"/>
        <v>#N/A</v>
      </c>
      <c r="BR516" s="20" t="e">
        <v>#N/A</v>
      </c>
      <c r="BS516" s="9" t="e">
        <v>#N/A</v>
      </c>
      <c r="BT516" s="2" t="e">
        <f t="shared" si="286"/>
        <v>#VALUE!</v>
      </c>
      <c r="BU516" s="2" t="e">
        <f t="shared" si="269"/>
        <v>#N/A</v>
      </c>
      <c r="BV516" s="2" t="e">
        <f t="shared" si="270"/>
        <v>#N/A</v>
      </c>
    </row>
    <row r="517" s="2" customFormat="1" ht="22.95" customHeight="1" spans="1:74">
      <c r="A517" s="9" t="str">
        <f t="shared" si="271"/>
        <v>GARDU CV ANUGERAH BAHARIInduk</v>
      </c>
      <c r="B517" s="9" t="str">
        <f t="shared" si="272"/>
        <v>GARDU CV ANUGERAH BAHARIjurusan 1</v>
      </c>
      <c r="C517" s="9" t="str">
        <f t="shared" si="273"/>
        <v>GARDU CV ANUGERAH BAHARIjurusan 2</v>
      </c>
      <c r="D517" s="9" t="str">
        <f t="shared" si="274"/>
        <v>GARDU CV ANUGERAH BAHARIjurusan 3</v>
      </c>
      <c r="E517" s="9" t="str">
        <f t="shared" si="275"/>
        <v>GARDU CV ANUGERAH BAHARIjurusan 4</v>
      </c>
      <c r="F517" s="10" t="s">
        <v>324</v>
      </c>
      <c r="G517" s="10" t="s">
        <v>131</v>
      </c>
      <c r="H517" s="10" t="s">
        <v>659</v>
      </c>
      <c r="I517" s="10" t="s">
        <v>11077</v>
      </c>
      <c r="J517" s="10" t="s">
        <v>11078</v>
      </c>
      <c r="K517" s="10" t="s">
        <v>7465</v>
      </c>
      <c r="L517" s="10"/>
      <c r="M517" s="10"/>
      <c r="N517" s="14">
        <f t="shared" si="276"/>
        <v>0</v>
      </c>
      <c r="O517" s="15" t="e">
        <f t="shared" si="277"/>
        <v>#VALUE!</v>
      </c>
      <c r="P517" s="15" t="e">
        <f t="shared" si="278"/>
        <v>#VALUE!</v>
      </c>
      <c r="Q517" s="17" t="e">
        <f>VLOOKUP($A517,'DATA PENGUKURAN GARDU'!$A:$BS,42,0)</f>
        <v>#N/A</v>
      </c>
      <c r="R517" s="18" t="e">
        <f t="shared" si="254"/>
        <v>#N/A</v>
      </c>
      <c r="S517" s="17" t="e">
        <f>VLOOKUP($A517,'DATA PENGUKURAN GARDU'!$A:$BS,44,0)</f>
        <v>#N/A</v>
      </c>
      <c r="T517" s="18" t="e">
        <f t="shared" si="255"/>
        <v>#N/A</v>
      </c>
      <c r="U517" s="17" t="e">
        <f>VLOOKUP($A517,'DATA PENGUKURAN GARDU'!$A:$BS,46,0)</f>
        <v>#N/A</v>
      </c>
      <c r="V517" s="18" t="e">
        <f t="shared" si="256"/>
        <v>#N/A</v>
      </c>
      <c r="W517" s="17" t="e">
        <f>VLOOKUP($A517,'DATA PENGUKURAN GARDU'!$A:$BS,48,0)</f>
        <v>#N/A</v>
      </c>
      <c r="X517" s="17" t="e">
        <f>VLOOKUP($A517,'DATA PENGUKURAN GARDU'!$A:$BS,53,0)</f>
        <v>#N/A</v>
      </c>
      <c r="Y517" s="17" t="e">
        <f>VLOOKUP($A517,'DATA PENGUKURAN GARDU'!$A:$BS,54,0)</f>
        <v>#N/A</v>
      </c>
      <c r="Z517" s="17" t="e">
        <f>VLOOKUP($A517,'DATA PENGUKURAN GARDU'!$A:$BS,55,0)</f>
        <v>#N/A</v>
      </c>
      <c r="AA517" s="20" t="e">
        <f>VLOOKUP($B517,'DATA PENGUKURAN GARDU'!$A:$BS,42,0)</f>
        <v>#N/A</v>
      </c>
      <c r="AB517" s="21" t="e">
        <f t="shared" si="257"/>
        <v>#N/A</v>
      </c>
      <c r="AC517" s="20" t="e">
        <f>VLOOKUP($B517,'DATA PENGUKURAN GARDU'!$A:$BS,44,0)</f>
        <v>#N/A</v>
      </c>
      <c r="AD517" s="21" t="e">
        <f t="shared" si="258"/>
        <v>#N/A</v>
      </c>
      <c r="AE517" s="20" t="e">
        <f>VLOOKUP($B517,'DATA PENGUKURAN GARDU'!$A:$BS,46,0)</f>
        <v>#N/A</v>
      </c>
      <c r="AF517" s="21" t="e">
        <f t="shared" si="259"/>
        <v>#N/A</v>
      </c>
      <c r="AG517" s="20" t="e">
        <f>VLOOKUP($B517,'DATA PENGUKURAN GARDU'!$A:$BS,46,0)</f>
        <v>#N/A</v>
      </c>
      <c r="AH517" s="20" t="e">
        <f>VLOOKUP($B517,'DATA PENGUKURAN GARDU'!$A:$BS,53,0)</f>
        <v>#N/A</v>
      </c>
      <c r="AI517" s="20" t="e">
        <f>VLOOKUP($B517,'DATA PENGUKURAN GARDU'!$A:$BS,54,0)</f>
        <v>#N/A</v>
      </c>
      <c r="AJ517" s="17" t="e">
        <f>VLOOKUP($C517,'DATA PENGUKURAN GARDU'!$A:$BS,42,0)</f>
        <v>#N/A</v>
      </c>
      <c r="AK517" s="23" t="e">
        <f t="shared" si="260"/>
        <v>#N/A</v>
      </c>
      <c r="AL517" s="17" t="e">
        <f>VLOOKUP($C517,'DATA PENGUKURAN GARDU'!$A:$BS,44,0)</f>
        <v>#N/A</v>
      </c>
      <c r="AM517" s="23" t="e">
        <f t="shared" si="261"/>
        <v>#N/A</v>
      </c>
      <c r="AN517" s="17" t="e">
        <f>VLOOKUP($C517,'DATA PENGUKURAN GARDU'!$A:$BS,46,0)</f>
        <v>#N/A</v>
      </c>
      <c r="AO517" s="23" t="e">
        <f t="shared" si="262"/>
        <v>#N/A</v>
      </c>
      <c r="AP517" s="17" t="e">
        <f>VLOOKUP($C517,'DATA PENGUKURAN GARDU'!$A:$BS,46,0)</f>
        <v>#N/A</v>
      </c>
      <c r="AQ517" s="17" t="e">
        <f>VLOOKUP($C517,'DATA PENGUKURAN GARDU'!$A:$BS,53,0)</f>
        <v>#N/A</v>
      </c>
      <c r="AR517" s="17" t="e">
        <f>VLOOKUP($C517,'DATA PENGUKURAN GARDU'!$A:$BS,54,0)</f>
        <v>#N/A</v>
      </c>
      <c r="AS517" s="20" t="e">
        <f>VLOOKUP($D517,'DATA PENGUKURAN GARDU'!$A:$BS,42,0)</f>
        <v>#N/A</v>
      </c>
      <c r="AT517" s="21" t="e">
        <f t="shared" si="263"/>
        <v>#N/A</v>
      </c>
      <c r="AU517" s="20" t="e">
        <f>VLOOKUP($D517,'DATA PENGUKURAN GARDU'!$A:$BS,44,0)</f>
        <v>#N/A</v>
      </c>
      <c r="AV517" s="21" t="e">
        <f t="shared" si="264"/>
        <v>#N/A</v>
      </c>
      <c r="AW517" s="20" t="e">
        <f>VLOOKUP($D517,'DATA PENGUKURAN GARDU'!$A:$BS,46,0)</f>
        <v>#N/A</v>
      </c>
      <c r="AX517" s="21" t="e">
        <f t="shared" si="265"/>
        <v>#N/A</v>
      </c>
      <c r="AY517" s="20" t="e">
        <f>VLOOKUP($D517,'DATA PENGUKURAN GARDU'!$A:$BS,46,0)</f>
        <v>#N/A</v>
      </c>
      <c r="AZ517" s="20" t="e">
        <f>VLOOKUP($D517,'DATA PENGUKURAN GARDU'!$A:$BS,53,0)</f>
        <v>#N/A</v>
      </c>
      <c r="BA517" s="20" t="e">
        <f>VLOOKUP($D517,'DATA PENGUKURAN GARDU'!$A:$BS,54,0)</f>
        <v>#N/A</v>
      </c>
      <c r="BB517" s="17" t="e">
        <f>VLOOKUP($E517,'DATA PENGUKURAN GARDU'!$A:$BS,42,0)</f>
        <v>#N/A</v>
      </c>
      <c r="BC517" s="23" t="e">
        <f t="shared" si="266"/>
        <v>#N/A</v>
      </c>
      <c r="BD517" s="17" t="e">
        <f>VLOOKUP($E517,'DATA PENGUKURAN GARDU'!$A:$BS,44,0)</f>
        <v>#N/A</v>
      </c>
      <c r="BE517" s="23" t="e">
        <f t="shared" si="267"/>
        <v>#N/A</v>
      </c>
      <c r="BF517" s="17" t="e">
        <f>VLOOKUP($E517,'DATA PENGUKURAN GARDU'!$A:$BS,46,0)</f>
        <v>#N/A</v>
      </c>
      <c r="BG517" s="23" t="e">
        <f t="shared" si="268"/>
        <v>#N/A</v>
      </c>
      <c r="BH517" s="17" t="e">
        <f>VLOOKUP($E517,'DATA PENGUKURAN GARDU'!$A:$BS,46,0)</f>
        <v>#N/A</v>
      </c>
      <c r="BI517" s="17" t="e">
        <f>VLOOKUP($E517,'DATA PENGUKURAN GARDU'!$A:$BS,53,0)</f>
        <v>#N/A</v>
      </c>
      <c r="BJ517" s="17" t="e">
        <f>VLOOKUP($E517,'DATA PENGUKURAN GARDU'!$A:$BS,54,0)</f>
        <v>#N/A</v>
      </c>
      <c r="BK517" s="20" t="e">
        <f t="shared" si="279"/>
        <v>#N/A</v>
      </c>
      <c r="BL517" s="20" t="e">
        <f t="shared" si="280"/>
        <v>#N/A</v>
      </c>
      <c r="BM517" s="20" t="e">
        <f t="shared" si="281"/>
        <v>#N/A</v>
      </c>
      <c r="BN517" s="25" t="e">
        <f t="shared" si="282"/>
        <v>#N/A</v>
      </c>
      <c r="BO517" s="26" t="str">
        <f t="shared" si="283"/>
        <v>0</v>
      </c>
      <c r="BP517" s="21" t="e">
        <f t="shared" si="284"/>
        <v>#VALUE!</v>
      </c>
      <c r="BQ517" s="20" t="e">
        <f t="shared" si="285"/>
        <v>#N/A</v>
      </c>
      <c r="BR517" s="20" t="e">
        <v>#N/A</v>
      </c>
      <c r="BS517" s="9" t="e">
        <v>#N/A</v>
      </c>
      <c r="BT517" s="2" t="e">
        <f t="shared" si="286"/>
        <v>#VALUE!</v>
      </c>
      <c r="BU517" s="2" t="e">
        <f t="shared" si="269"/>
        <v>#N/A</v>
      </c>
      <c r="BV517" s="2" t="e">
        <f t="shared" si="270"/>
        <v>#N/A</v>
      </c>
    </row>
    <row r="518" s="2" customFormat="1" ht="22.95" customHeight="1" spans="1:74">
      <c r="A518" s="9" t="str">
        <f t="shared" si="271"/>
        <v>K-251Induk</v>
      </c>
      <c r="B518" s="9" t="str">
        <f t="shared" si="272"/>
        <v>K-251jurusan 1</v>
      </c>
      <c r="C518" s="9" t="str">
        <f t="shared" si="273"/>
        <v>K-251jurusan 2</v>
      </c>
      <c r="D518" s="9" t="str">
        <f t="shared" si="274"/>
        <v>K-251jurusan 3</v>
      </c>
      <c r="E518" s="9" t="str">
        <f t="shared" si="275"/>
        <v>K-251jurusan 4</v>
      </c>
      <c r="F518" s="10" t="s">
        <v>136</v>
      </c>
      <c r="G518" s="10" t="s">
        <v>132</v>
      </c>
      <c r="H518" s="10" t="s">
        <v>660</v>
      </c>
      <c r="I518" s="10" t="s">
        <v>11079</v>
      </c>
      <c r="J518" s="10" t="s">
        <v>11080</v>
      </c>
      <c r="K518" s="10" t="s">
        <v>7465</v>
      </c>
      <c r="L518" s="10"/>
      <c r="M518" s="10"/>
      <c r="N518" s="14">
        <f t="shared" si="276"/>
        <v>0</v>
      </c>
      <c r="O518" s="15" t="e">
        <f t="shared" si="277"/>
        <v>#VALUE!</v>
      </c>
      <c r="P518" s="15" t="e">
        <f t="shared" si="278"/>
        <v>#VALUE!</v>
      </c>
      <c r="Q518" s="17" t="e">
        <f>VLOOKUP($A518,'DATA PENGUKURAN GARDU'!$A:$BS,42,0)</f>
        <v>#N/A</v>
      </c>
      <c r="R518" s="18" t="e">
        <f t="shared" si="254"/>
        <v>#N/A</v>
      </c>
      <c r="S518" s="17" t="e">
        <f>VLOOKUP($A518,'DATA PENGUKURAN GARDU'!$A:$BS,44,0)</f>
        <v>#N/A</v>
      </c>
      <c r="T518" s="18" t="e">
        <f t="shared" si="255"/>
        <v>#N/A</v>
      </c>
      <c r="U518" s="17" t="e">
        <f>VLOOKUP($A518,'DATA PENGUKURAN GARDU'!$A:$BS,46,0)</f>
        <v>#N/A</v>
      </c>
      <c r="V518" s="18" t="e">
        <f t="shared" si="256"/>
        <v>#N/A</v>
      </c>
      <c r="W518" s="17" t="e">
        <f>VLOOKUP($A518,'DATA PENGUKURAN GARDU'!$A:$BS,48,0)</f>
        <v>#N/A</v>
      </c>
      <c r="X518" s="17" t="e">
        <f>VLOOKUP($A518,'DATA PENGUKURAN GARDU'!$A:$BS,53,0)</f>
        <v>#N/A</v>
      </c>
      <c r="Y518" s="17" t="e">
        <f>VLOOKUP($A518,'DATA PENGUKURAN GARDU'!$A:$BS,54,0)</f>
        <v>#N/A</v>
      </c>
      <c r="Z518" s="17" t="e">
        <f>VLOOKUP($A518,'DATA PENGUKURAN GARDU'!$A:$BS,55,0)</f>
        <v>#N/A</v>
      </c>
      <c r="AA518" s="20" t="e">
        <f>VLOOKUP($B518,'DATA PENGUKURAN GARDU'!$A:$BS,42,0)</f>
        <v>#N/A</v>
      </c>
      <c r="AB518" s="21" t="e">
        <f t="shared" si="257"/>
        <v>#N/A</v>
      </c>
      <c r="AC518" s="20" t="e">
        <f>VLOOKUP($B518,'DATA PENGUKURAN GARDU'!$A:$BS,44,0)</f>
        <v>#N/A</v>
      </c>
      <c r="AD518" s="21" t="e">
        <f t="shared" si="258"/>
        <v>#N/A</v>
      </c>
      <c r="AE518" s="20" t="e">
        <f>VLOOKUP($B518,'DATA PENGUKURAN GARDU'!$A:$BS,46,0)</f>
        <v>#N/A</v>
      </c>
      <c r="AF518" s="21" t="e">
        <f t="shared" si="259"/>
        <v>#N/A</v>
      </c>
      <c r="AG518" s="20" t="e">
        <f>VLOOKUP($B518,'DATA PENGUKURAN GARDU'!$A:$BS,46,0)</f>
        <v>#N/A</v>
      </c>
      <c r="AH518" s="20" t="e">
        <f>VLOOKUP($B518,'DATA PENGUKURAN GARDU'!$A:$BS,53,0)</f>
        <v>#N/A</v>
      </c>
      <c r="AI518" s="20" t="e">
        <f>VLOOKUP($B518,'DATA PENGUKURAN GARDU'!$A:$BS,54,0)</f>
        <v>#N/A</v>
      </c>
      <c r="AJ518" s="17" t="e">
        <f>VLOOKUP($C518,'DATA PENGUKURAN GARDU'!$A:$BS,42,0)</f>
        <v>#N/A</v>
      </c>
      <c r="AK518" s="23" t="e">
        <f t="shared" si="260"/>
        <v>#N/A</v>
      </c>
      <c r="AL518" s="17" t="e">
        <f>VLOOKUP($C518,'DATA PENGUKURAN GARDU'!$A:$BS,44,0)</f>
        <v>#N/A</v>
      </c>
      <c r="AM518" s="23" t="e">
        <f t="shared" si="261"/>
        <v>#N/A</v>
      </c>
      <c r="AN518" s="17" t="e">
        <f>VLOOKUP($C518,'DATA PENGUKURAN GARDU'!$A:$BS,46,0)</f>
        <v>#N/A</v>
      </c>
      <c r="AO518" s="23" t="e">
        <f t="shared" si="262"/>
        <v>#N/A</v>
      </c>
      <c r="AP518" s="17" t="e">
        <f>VLOOKUP($C518,'DATA PENGUKURAN GARDU'!$A:$BS,46,0)</f>
        <v>#N/A</v>
      </c>
      <c r="AQ518" s="17" t="e">
        <f>VLOOKUP($C518,'DATA PENGUKURAN GARDU'!$A:$BS,53,0)</f>
        <v>#N/A</v>
      </c>
      <c r="AR518" s="17" t="e">
        <f>VLOOKUP($C518,'DATA PENGUKURAN GARDU'!$A:$BS,54,0)</f>
        <v>#N/A</v>
      </c>
      <c r="AS518" s="20" t="e">
        <f>VLOOKUP($D518,'DATA PENGUKURAN GARDU'!$A:$BS,42,0)</f>
        <v>#N/A</v>
      </c>
      <c r="AT518" s="21" t="e">
        <f t="shared" si="263"/>
        <v>#N/A</v>
      </c>
      <c r="AU518" s="20" t="e">
        <f>VLOOKUP($D518,'DATA PENGUKURAN GARDU'!$A:$BS,44,0)</f>
        <v>#N/A</v>
      </c>
      <c r="AV518" s="21" t="e">
        <f t="shared" si="264"/>
        <v>#N/A</v>
      </c>
      <c r="AW518" s="20" t="e">
        <f>VLOOKUP($D518,'DATA PENGUKURAN GARDU'!$A:$BS,46,0)</f>
        <v>#N/A</v>
      </c>
      <c r="AX518" s="21" t="e">
        <f t="shared" si="265"/>
        <v>#N/A</v>
      </c>
      <c r="AY518" s="20" t="e">
        <f>VLOOKUP($D518,'DATA PENGUKURAN GARDU'!$A:$BS,46,0)</f>
        <v>#N/A</v>
      </c>
      <c r="AZ518" s="20" t="e">
        <f>VLOOKUP($D518,'DATA PENGUKURAN GARDU'!$A:$BS,53,0)</f>
        <v>#N/A</v>
      </c>
      <c r="BA518" s="20" t="e">
        <f>VLOOKUP($D518,'DATA PENGUKURAN GARDU'!$A:$BS,54,0)</f>
        <v>#N/A</v>
      </c>
      <c r="BB518" s="17" t="e">
        <f>VLOOKUP($E518,'DATA PENGUKURAN GARDU'!$A:$BS,42,0)</f>
        <v>#N/A</v>
      </c>
      <c r="BC518" s="23" t="e">
        <f t="shared" si="266"/>
        <v>#N/A</v>
      </c>
      <c r="BD518" s="17" t="e">
        <f>VLOOKUP($E518,'DATA PENGUKURAN GARDU'!$A:$BS,44,0)</f>
        <v>#N/A</v>
      </c>
      <c r="BE518" s="23" t="e">
        <f t="shared" si="267"/>
        <v>#N/A</v>
      </c>
      <c r="BF518" s="17" t="e">
        <f>VLOOKUP($E518,'DATA PENGUKURAN GARDU'!$A:$BS,46,0)</f>
        <v>#N/A</v>
      </c>
      <c r="BG518" s="23" t="e">
        <f t="shared" si="268"/>
        <v>#N/A</v>
      </c>
      <c r="BH518" s="17" t="e">
        <f>VLOOKUP($E518,'DATA PENGUKURAN GARDU'!$A:$BS,46,0)</f>
        <v>#N/A</v>
      </c>
      <c r="BI518" s="17" t="e">
        <f>VLOOKUP($E518,'DATA PENGUKURAN GARDU'!$A:$BS,53,0)</f>
        <v>#N/A</v>
      </c>
      <c r="BJ518" s="17" t="e">
        <f>VLOOKUP($E518,'DATA PENGUKURAN GARDU'!$A:$BS,54,0)</f>
        <v>#N/A</v>
      </c>
      <c r="BK518" s="20" t="e">
        <f t="shared" si="279"/>
        <v>#N/A</v>
      </c>
      <c r="BL518" s="20" t="e">
        <f t="shared" si="280"/>
        <v>#N/A</v>
      </c>
      <c r="BM518" s="20" t="e">
        <f t="shared" si="281"/>
        <v>#N/A</v>
      </c>
      <c r="BN518" s="25" t="e">
        <f t="shared" si="282"/>
        <v>#N/A</v>
      </c>
      <c r="BO518" s="26" t="str">
        <f t="shared" si="283"/>
        <v>0</v>
      </c>
      <c r="BP518" s="21" t="e">
        <f t="shared" si="284"/>
        <v>#VALUE!</v>
      </c>
      <c r="BQ518" s="20" t="e">
        <f t="shared" si="285"/>
        <v>#N/A</v>
      </c>
      <c r="BR518" s="20" t="e">
        <v>#N/A</v>
      </c>
      <c r="BS518" s="9" t="e">
        <v>#N/A</v>
      </c>
      <c r="BT518" s="2" t="e">
        <f t="shared" si="286"/>
        <v>#VALUE!</v>
      </c>
      <c r="BU518" s="2" t="e">
        <f t="shared" si="269"/>
        <v>#N/A</v>
      </c>
      <c r="BV518" s="2" t="e">
        <f t="shared" si="270"/>
        <v>#N/A</v>
      </c>
    </row>
    <row r="519" s="2" customFormat="1" ht="22.95" customHeight="1" spans="1:74">
      <c r="A519" s="9" t="str">
        <f t="shared" si="271"/>
        <v>BB 127Induk</v>
      </c>
      <c r="B519" s="9" t="str">
        <f t="shared" si="272"/>
        <v>BB 127jurusan 1</v>
      </c>
      <c r="C519" s="9" t="str">
        <f t="shared" si="273"/>
        <v>BB 127jurusan 2</v>
      </c>
      <c r="D519" s="9" t="str">
        <f t="shared" si="274"/>
        <v>BB 127jurusan 3</v>
      </c>
      <c r="E519" s="9" t="str">
        <f t="shared" si="275"/>
        <v>BB 127jurusan 4</v>
      </c>
      <c r="F519" s="10" t="s">
        <v>661</v>
      </c>
      <c r="G519" s="10" t="s">
        <v>4</v>
      </c>
      <c r="H519" s="10" t="s">
        <v>662</v>
      </c>
      <c r="I519" s="10" t="s">
        <v>11081</v>
      </c>
      <c r="J519" s="10" t="s">
        <v>11082</v>
      </c>
      <c r="K519" s="10" t="s">
        <v>7465</v>
      </c>
      <c r="L519" s="10"/>
      <c r="M519" s="10"/>
      <c r="N519" s="14">
        <f t="shared" si="276"/>
        <v>0</v>
      </c>
      <c r="O519" s="15" t="e">
        <f t="shared" si="277"/>
        <v>#VALUE!</v>
      </c>
      <c r="P519" s="15" t="e">
        <f t="shared" si="278"/>
        <v>#VALUE!</v>
      </c>
      <c r="Q519" s="17" t="e">
        <f>VLOOKUP($A519,'DATA PENGUKURAN GARDU'!$A:$BS,42,0)</f>
        <v>#N/A</v>
      </c>
      <c r="R519" s="18" t="e">
        <f t="shared" si="254"/>
        <v>#N/A</v>
      </c>
      <c r="S519" s="17" t="e">
        <f>VLOOKUP($A519,'DATA PENGUKURAN GARDU'!$A:$BS,44,0)</f>
        <v>#N/A</v>
      </c>
      <c r="T519" s="18" t="e">
        <f t="shared" si="255"/>
        <v>#N/A</v>
      </c>
      <c r="U519" s="17" t="e">
        <f>VLOOKUP($A519,'DATA PENGUKURAN GARDU'!$A:$BS,46,0)</f>
        <v>#N/A</v>
      </c>
      <c r="V519" s="18" t="e">
        <f t="shared" si="256"/>
        <v>#N/A</v>
      </c>
      <c r="W519" s="17" t="e">
        <f>VLOOKUP($A519,'DATA PENGUKURAN GARDU'!$A:$BS,48,0)</f>
        <v>#N/A</v>
      </c>
      <c r="X519" s="17" t="e">
        <f>VLOOKUP($A519,'DATA PENGUKURAN GARDU'!$A:$BS,53,0)</f>
        <v>#N/A</v>
      </c>
      <c r="Y519" s="17" t="e">
        <f>VLOOKUP($A519,'DATA PENGUKURAN GARDU'!$A:$BS,54,0)</f>
        <v>#N/A</v>
      </c>
      <c r="Z519" s="17" t="e">
        <f>VLOOKUP($A519,'DATA PENGUKURAN GARDU'!$A:$BS,55,0)</f>
        <v>#N/A</v>
      </c>
      <c r="AA519" s="20" t="e">
        <f>VLOOKUP($B519,'DATA PENGUKURAN GARDU'!$A:$BS,42,0)</f>
        <v>#N/A</v>
      </c>
      <c r="AB519" s="21" t="e">
        <f t="shared" si="257"/>
        <v>#N/A</v>
      </c>
      <c r="AC519" s="20" t="e">
        <f>VLOOKUP($B519,'DATA PENGUKURAN GARDU'!$A:$BS,44,0)</f>
        <v>#N/A</v>
      </c>
      <c r="AD519" s="21" t="e">
        <f t="shared" si="258"/>
        <v>#N/A</v>
      </c>
      <c r="AE519" s="20" t="e">
        <f>VLOOKUP($B519,'DATA PENGUKURAN GARDU'!$A:$BS,46,0)</f>
        <v>#N/A</v>
      </c>
      <c r="AF519" s="21" t="e">
        <f t="shared" si="259"/>
        <v>#N/A</v>
      </c>
      <c r="AG519" s="20" t="e">
        <f>VLOOKUP($B519,'DATA PENGUKURAN GARDU'!$A:$BS,46,0)</f>
        <v>#N/A</v>
      </c>
      <c r="AH519" s="20" t="e">
        <f>VLOOKUP($B519,'DATA PENGUKURAN GARDU'!$A:$BS,53,0)</f>
        <v>#N/A</v>
      </c>
      <c r="AI519" s="20" t="e">
        <f>VLOOKUP($B519,'DATA PENGUKURAN GARDU'!$A:$BS,54,0)</f>
        <v>#N/A</v>
      </c>
      <c r="AJ519" s="17" t="e">
        <f>VLOOKUP($C519,'DATA PENGUKURAN GARDU'!$A:$BS,42,0)</f>
        <v>#N/A</v>
      </c>
      <c r="AK519" s="23" t="e">
        <f t="shared" si="260"/>
        <v>#N/A</v>
      </c>
      <c r="AL519" s="17" t="e">
        <f>VLOOKUP($C519,'DATA PENGUKURAN GARDU'!$A:$BS,44,0)</f>
        <v>#N/A</v>
      </c>
      <c r="AM519" s="23" t="e">
        <f t="shared" si="261"/>
        <v>#N/A</v>
      </c>
      <c r="AN519" s="17" t="e">
        <f>VLOOKUP($C519,'DATA PENGUKURAN GARDU'!$A:$BS,46,0)</f>
        <v>#N/A</v>
      </c>
      <c r="AO519" s="23" t="e">
        <f t="shared" si="262"/>
        <v>#N/A</v>
      </c>
      <c r="AP519" s="17" t="e">
        <f>VLOOKUP($C519,'DATA PENGUKURAN GARDU'!$A:$BS,46,0)</f>
        <v>#N/A</v>
      </c>
      <c r="AQ519" s="17" t="e">
        <f>VLOOKUP($C519,'DATA PENGUKURAN GARDU'!$A:$BS,53,0)</f>
        <v>#N/A</v>
      </c>
      <c r="AR519" s="17" t="e">
        <f>VLOOKUP($C519,'DATA PENGUKURAN GARDU'!$A:$BS,54,0)</f>
        <v>#N/A</v>
      </c>
      <c r="AS519" s="20" t="e">
        <f>VLOOKUP($D519,'DATA PENGUKURAN GARDU'!$A:$BS,42,0)</f>
        <v>#N/A</v>
      </c>
      <c r="AT519" s="21" t="e">
        <f t="shared" si="263"/>
        <v>#N/A</v>
      </c>
      <c r="AU519" s="20" t="e">
        <f>VLOOKUP($D519,'DATA PENGUKURAN GARDU'!$A:$BS,44,0)</f>
        <v>#N/A</v>
      </c>
      <c r="AV519" s="21" t="e">
        <f t="shared" si="264"/>
        <v>#N/A</v>
      </c>
      <c r="AW519" s="20" t="e">
        <f>VLOOKUP($D519,'DATA PENGUKURAN GARDU'!$A:$BS,46,0)</f>
        <v>#N/A</v>
      </c>
      <c r="AX519" s="21" t="e">
        <f t="shared" si="265"/>
        <v>#N/A</v>
      </c>
      <c r="AY519" s="20" t="e">
        <f>VLOOKUP($D519,'DATA PENGUKURAN GARDU'!$A:$BS,46,0)</f>
        <v>#N/A</v>
      </c>
      <c r="AZ519" s="20" t="e">
        <f>VLOOKUP($D519,'DATA PENGUKURAN GARDU'!$A:$BS,53,0)</f>
        <v>#N/A</v>
      </c>
      <c r="BA519" s="20" t="e">
        <f>VLOOKUP($D519,'DATA PENGUKURAN GARDU'!$A:$BS,54,0)</f>
        <v>#N/A</v>
      </c>
      <c r="BB519" s="17" t="e">
        <f>VLOOKUP($E519,'DATA PENGUKURAN GARDU'!$A:$BS,42,0)</f>
        <v>#N/A</v>
      </c>
      <c r="BC519" s="23" t="e">
        <f t="shared" si="266"/>
        <v>#N/A</v>
      </c>
      <c r="BD519" s="17" t="e">
        <f>VLOOKUP($E519,'DATA PENGUKURAN GARDU'!$A:$BS,44,0)</f>
        <v>#N/A</v>
      </c>
      <c r="BE519" s="23" t="e">
        <f t="shared" si="267"/>
        <v>#N/A</v>
      </c>
      <c r="BF519" s="17" t="e">
        <f>VLOOKUP($E519,'DATA PENGUKURAN GARDU'!$A:$BS,46,0)</f>
        <v>#N/A</v>
      </c>
      <c r="BG519" s="23" t="e">
        <f t="shared" si="268"/>
        <v>#N/A</v>
      </c>
      <c r="BH519" s="17" t="e">
        <f>VLOOKUP($E519,'DATA PENGUKURAN GARDU'!$A:$BS,46,0)</f>
        <v>#N/A</v>
      </c>
      <c r="BI519" s="17" t="e">
        <f>VLOOKUP($E519,'DATA PENGUKURAN GARDU'!$A:$BS,53,0)</f>
        <v>#N/A</v>
      </c>
      <c r="BJ519" s="17" t="e">
        <f>VLOOKUP($E519,'DATA PENGUKURAN GARDU'!$A:$BS,54,0)</f>
        <v>#N/A</v>
      </c>
      <c r="BK519" s="20" t="e">
        <f t="shared" si="279"/>
        <v>#N/A</v>
      </c>
      <c r="BL519" s="20" t="e">
        <f t="shared" si="280"/>
        <v>#N/A</v>
      </c>
      <c r="BM519" s="20" t="e">
        <f t="shared" si="281"/>
        <v>#N/A</v>
      </c>
      <c r="BN519" s="25" t="e">
        <f t="shared" si="282"/>
        <v>#N/A</v>
      </c>
      <c r="BO519" s="26" t="str">
        <f t="shared" si="283"/>
        <v>0</v>
      </c>
      <c r="BP519" s="21" t="e">
        <f t="shared" si="284"/>
        <v>#VALUE!</v>
      </c>
      <c r="BQ519" s="20" t="e">
        <f t="shared" si="285"/>
        <v>#N/A</v>
      </c>
      <c r="BR519" s="20" t="e">
        <v>#N/A</v>
      </c>
      <c r="BS519" s="9" t="e">
        <v>#N/A</v>
      </c>
      <c r="BT519" s="2" t="e">
        <f t="shared" si="286"/>
        <v>#VALUE!</v>
      </c>
      <c r="BU519" s="2" t="e">
        <f t="shared" si="269"/>
        <v>#N/A</v>
      </c>
      <c r="BV519" s="2" t="e">
        <f t="shared" si="270"/>
        <v>#N/A</v>
      </c>
    </row>
    <row r="520" s="2" customFormat="1" ht="22.95" customHeight="1" spans="1:74">
      <c r="A520" s="9" t="str">
        <f t="shared" si="271"/>
        <v>BB 180Induk</v>
      </c>
      <c r="B520" s="9" t="str">
        <f t="shared" si="272"/>
        <v>BB 180jurusan 1</v>
      </c>
      <c r="C520" s="9" t="str">
        <f t="shared" si="273"/>
        <v>BB 180jurusan 2</v>
      </c>
      <c r="D520" s="9" t="str">
        <f t="shared" si="274"/>
        <v>BB 180jurusan 3</v>
      </c>
      <c r="E520" s="9" t="str">
        <f t="shared" si="275"/>
        <v>BB 180jurusan 4</v>
      </c>
      <c r="F520" s="10" t="s">
        <v>663</v>
      </c>
      <c r="G520" s="10" t="s">
        <v>4</v>
      </c>
      <c r="H520" s="10" t="s">
        <v>664</v>
      </c>
      <c r="I520" s="10" t="s">
        <v>11083</v>
      </c>
      <c r="J520" s="10" t="s">
        <v>11084</v>
      </c>
      <c r="K520" s="10" t="s">
        <v>7465</v>
      </c>
      <c r="L520" s="10"/>
      <c r="M520" s="10"/>
      <c r="N520" s="14">
        <f t="shared" si="276"/>
        <v>0</v>
      </c>
      <c r="O520" s="15" t="e">
        <f t="shared" si="277"/>
        <v>#VALUE!</v>
      </c>
      <c r="P520" s="15" t="e">
        <f t="shared" si="278"/>
        <v>#VALUE!</v>
      </c>
      <c r="Q520" s="17" t="e">
        <f>VLOOKUP($A520,'DATA PENGUKURAN GARDU'!$A:$BS,42,0)</f>
        <v>#N/A</v>
      </c>
      <c r="R520" s="18" t="e">
        <f t="shared" si="254"/>
        <v>#N/A</v>
      </c>
      <c r="S520" s="17" t="e">
        <f>VLOOKUP($A520,'DATA PENGUKURAN GARDU'!$A:$BS,44,0)</f>
        <v>#N/A</v>
      </c>
      <c r="T520" s="18" t="e">
        <f t="shared" si="255"/>
        <v>#N/A</v>
      </c>
      <c r="U520" s="17" t="e">
        <f>VLOOKUP($A520,'DATA PENGUKURAN GARDU'!$A:$BS,46,0)</f>
        <v>#N/A</v>
      </c>
      <c r="V520" s="18" t="e">
        <f t="shared" si="256"/>
        <v>#N/A</v>
      </c>
      <c r="W520" s="17" t="e">
        <f>VLOOKUP($A520,'DATA PENGUKURAN GARDU'!$A:$BS,48,0)</f>
        <v>#N/A</v>
      </c>
      <c r="X520" s="17" t="e">
        <f>VLOOKUP($A520,'DATA PENGUKURAN GARDU'!$A:$BS,53,0)</f>
        <v>#N/A</v>
      </c>
      <c r="Y520" s="17" t="e">
        <f>VLOOKUP($A520,'DATA PENGUKURAN GARDU'!$A:$BS,54,0)</f>
        <v>#N/A</v>
      </c>
      <c r="Z520" s="17" t="e">
        <f>VLOOKUP($A520,'DATA PENGUKURAN GARDU'!$A:$BS,55,0)</f>
        <v>#N/A</v>
      </c>
      <c r="AA520" s="20" t="e">
        <f>VLOOKUP($B520,'DATA PENGUKURAN GARDU'!$A:$BS,42,0)</f>
        <v>#N/A</v>
      </c>
      <c r="AB520" s="21" t="e">
        <f t="shared" si="257"/>
        <v>#N/A</v>
      </c>
      <c r="AC520" s="20" t="e">
        <f>VLOOKUP($B520,'DATA PENGUKURAN GARDU'!$A:$BS,44,0)</f>
        <v>#N/A</v>
      </c>
      <c r="AD520" s="21" t="e">
        <f t="shared" si="258"/>
        <v>#N/A</v>
      </c>
      <c r="AE520" s="20" t="e">
        <f>VLOOKUP($B520,'DATA PENGUKURAN GARDU'!$A:$BS,46,0)</f>
        <v>#N/A</v>
      </c>
      <c r="AF520" s="21" t="e">
        <f t="shared" si="259"/>
        <v>#N/A</v>
      </c>
      <c r="AG520" s="20" t="e">
        <f>VLOOKUP($B520,'DATA PENGUKURAN GARDU'!$A:$BS,46,0)</f>
        <v>#N/A</v>
      </c>
      <c r="AH520" s="20" t="e">
        <f>VLOOKUP($B520,'DATA PENGUKURAN GARDU'!$A:$BS,53,0)</f>
        <v>#N/A</v>
      </c>
      <c r="AI520" s="20" t="e">
        <f>VLOOKUP($B520,'DATA PENGUKURAN GARDU'!$A:$BS,54,0)</f>
        <v>#N/A</v>
      </c>
      <c r="AJ520" s="17" t="e">
        <f>VLOOKUP($C520,'DATA PENGUKURAN GARDU'!$A:$BS,42,0)</f>
        <v>#N/A</v>
      </c>
      <c r="AK520" s="23" t="e">
        <f t="shared" si="260"/>
        <v>#N/A</v>
      </c>
      <c r="AL520" s="17" t="e">
        <f>VLOOKUP($C520,'DATA PENGUKURAN GARDU'!$A:$BS,44,0)</f>
        <v>#N/A</v>
      </c>
      <c r="AM520" s="23" t="e">
        <f t="shared" si="261"/>
        <v>#N/A</v>
      </c>
      <c r="AN520" s="17" t="e">
        <f>VLOOKUP($C520,'DATA PENGUKURAN GARDU'!$A:$BS,46,0)</f>
        <v>#N/A</v>
      </c>
      <c r="AO520" s="23" t="e">
        <f t="shared" si="262"/>
        <v>#N/A</v>
      </c>
      <c r="AP520" s="17" t="e">
        <f>VLOOKUP($C520,'DATA PENGUKURAN GARDU'!$A:$BS,46,0)</f>
        <v>#N/A</v>
      </c>
      <c r="AQ520" s="17" t="e">
        <f>VLOOKUP($C520,'DATA PENGUKURAN GARDU'!$A:$BS,53,0)</f>
        <v>#N/A</v>
      </c>
      <c r="AR520" s="17" t="e">
        <f>VLOOKUP($C520,'DATA PENGUKURAN GARDU'!$A:$BS,54,0)</f>
        <v>#N/A</v>
      </c>
      <c r="AS520" s="20" t="e">
        <f>VLOOKUP($D520,'DATA PENGUKURAN GARDU'!$A:$BS,42,0)</f>
        <v>#N/A</v>
      </c>
      <c r="AT520" s="21" t="e">
        <f t="shared" si="263"/>
        <v>#N/A</v>
      </c>
      <c r="AU520" s="20" t="e">
        <f>VLOOKUP($D520,'DATA PENGUKURAN GARDU'!$A:$BS,44,0)</f>
        <v>#N/A</v>
      </c>
      <c r="AV520" s="21" t="e">
        <f t="shared" si="264"/>
        <v>#N/A</v>
      </c>
      <c r="AW520" s="20" t="e">
        <f>VLOOKUP($D520,'DATA PENGUKURAN GARDU'!$A:$BS,46,0)</f>
        <v>#N/A</v>
      </c>
      <c r="AX520" s="21" t="e">
        <f t="shared" si="265"/>
        <v>#N/A</v>
      </c>
      <c r="AY520" s="20" t="e">
        <f>VLOOKUP($D520,'DATA PENGUKURAN GARDU'!$A:$BS,46,0)</f>
        <v>#N/A</v>
      </c>
      <c r="AZ520" s="20" t="e">
        <f>VLOOKUP($D520,'DATA PENGUKURAN GARDU'!$A:$BS,53,0)</f>
        <v>#N/A</v>
      </c>
      <c r="BA520" s="20" t="e">
        <f>VLOOKUP($D520,'DATA PENGUKURAN GARDU'!$A:$BS,54,0)</f>
        <v>#N/A</v>
      </c>
      <c r="BB520" s="17" t="e">
        <f>VLOOKUP($E520,'DATA PENGUKURAN GARDU'!$A:$BS,42,0)</f>
        <v>#N/A</v>
      </c>
      <c r="BC520" s="23" t="e">
        <f t="shared" si="266"/>
        <v>#N/A</v>
      </c>
      <c r="BD520" s="17" t="e">
        <f>VLOOKUP($E520,'DATA PENGUKURAN GARDU'!$A:$BS,44,0)</f>
        <v>#N/A</v>
      </c>
      <c r="BE520" s="23" t="e">
        <f t="shared" si="267"/>
        <v>#N/A</v>
      </c>
      <c r="BF520" s="17" t="e">
        <f>VLOOKUP($E520,'DATA PENGUKURAN GARDU'!$A:$BS,46,0)</f>
        <v>#N/A</v>
      </c>
      <c r="BG520" s="23" t="e">
        <f t="shared" si="268"/>
        <v>#N/A</v>
      </c>
      <c r="BH520" s="17" t="e">
        <f>VLOOKUP($E520,'DATA PENGUKURAN GARDU'!$A:$BS,46,0)</f>
        <v>#N/A</v>
      </c>
      <c r="BI520" s="17" t="e">
        <f>VLOOKUP($E520,'DATA PENGUKURAN GARDU'!$A:$BS,53,0)</f>
        <v>#N/A</v>
      </c>
      <c r="BJ520" s="17" t="e">
        <f>VLOOKUP($E520,'DATA PENGUKURAN GARDU'!$A:$BS,54,0)</f>
        <v>#N/A</v>
      </c>
      <c r="BK520" s="20" t="e">
        <f t="shared" si="279"/>
        <v>#N/A</v>
      </c>
      <c r="BL520" s="20" t="e">
        <f t="shared" si="280"/>
        <v>#N/A</v>
      </c>
      <c r="BM520" s="20" t="e">
        <f t="shared" si="281"/>
        <v>#N/A</v>
      </c>
      <c r="BN520" s="25" t="e">
        <f t="shared" si="282"/>
        <v>#N/A</v>
      </c>
      <c r="BO520" s="26" t="str">
        <f t="shared" si="283"/>
        <v>0</v>
      </c>
      <c r="BP520" s="21" t="e">
        <f t="shared" si="284"/>
        <v>#VALUE!</v>
      </c>
      <c r="BQ520" s="20" t="e">
        <f t="shared" si="285"/>
        <v>#N/A</v>
      </c>
      <c r="BR520" s="20" t="e">
        <v>#N/A</v>
      </c>
      <c r="BS520" s="9" t="e">
        <v>#N/A</v>
      </c>
      <c r="BT520" s="2" t="e">
        <f t="shared" si="286"/>
        <v>#VALUE!</v>
      </c>
      <c r="BU520" s="2" t="e">
        <f t="shared" si="269"/>
        <v>#N/A</v>
      </c>
      <c r="BV520" s="2" t="e">
        <f t="shared" si="270"/>
        <v>#N/A</v>
      </c>
    </row>
    <row r="521" s="2" customFormat="1" ht="22.95" customHeight="1" spans="1:74">
      <c r="A521" s="9" t="str">
        <f t="shared" si="271"/>
        <v>M 111Induk</v>
      </c>
      <c r="B521" s="9" t="str">
        <f t="shared" si="272"/>
        <v>M 111jurusan 1</v>
      </c>
      <c r="C521" s="9" t="str">
        <f t="shared" si="273"/>
        <v>M 111jurusan 2</v>
      </c>
      <c r="D521" s="9" t="str">
        <f t="shared" si="274"/>
        <v>M 111jurusan 3</v>
      </c>
      <c r="E521" s="9" t="str">
        <f t="shared" si="275"/>
        <v>M 111jurusan 4</v>
      </c>
      <c r="F521" s="10" t="s">
        <v>131</v>
      </c>
      <c r="G521" s="10" t="s">
        <v>131</v>
      </c>
      <c r="H521" s="10" t="s">
        <v>665</v>
      </c>
      <c r="I521" s="10" t="s">
        <v>11085</v>
      </c>
      <c r="J521" s="10" t="s">
        <v>11086</v>
      </c>
      <c r="K521" s="10" t="s">
        <v>7465</v>
      </c>
      <c r="L521" s="10"/>
      <c r="M521" s="10"/>
      <c r="N521" s="14">
        <f t="shared" si="276"/>
        <v>0</v>
      </c>
      <c r="O521" s="15" t="e">
        <f t="shared" si="277"/>
        <v>#VALUE!</v>
      </c>
      <c r="P521" s="15" t="e">
        <f t="shared" si="278"/>
        <v>#VALUE!</v>
      </c>
      <c r="Q521" s="17" t="e">
        <f>VLOOKUP($A521,'DATA PENGUKURAN GARDU'!$A:$BS,42,0)</f>
        <v>#N/A</v>
      </c>
      <c r="R521" s="18" t="e">
        <f t="shared" si="254"/>
        <v>#N/A</v>
      </c>
      <c r="S521" s="17" t="e">
        <f>VLOOKUP($A521,'DATA PENGUKURAN GARDU'!$A:$BS,44,0)</f>
        <v>#N/A</v>
      </c>
      <c r="T521" s="18" t="e">
        <f t="shared" si="255"/>
        <v>#N/A</v>
      </c>
      <c r="U521" s="17" t="e">
        <f>VLOOKUP($A521,'DATA PENGUKURAN GARDU'!$A:$BS,46,0)</f>
        <v>#N/A</v>
      </c>
      <c r="V521" s="18" t="e">
        <f t="shared" si="256"/>
        <v>#N/A</v>
      </c>
      <c r="W521" s="17" t="e">
        <f>VLOOKUP($A521,'DATA PENGUKURAN GARDU'!$A:$BS,48,0)</f>
        <v>#N/A</v>
      </c>
      <c r="X521" s="17" t="e">
        <f>VLOOKUP($A521,'DATA PENGUKURAN GARDU'!$A:$BS,53,0)</f>
        <v>#N/A</v>
      </c>
      <c r="Y521" s="17" t="e">
        <f>VLOOKUP($A521,'DATA PENGUKURAN GARDU'!$A:$BS,54,0)</f>
        <v>#N/A</v>
      </c>
      <c r="Z521" s="17" t="e">
        <f>VLOOKUP($A521,'DATA PENGUKURAN GARDU'!$A:$BS,55,0)</f>
        <v>#N/A</v>
      </c>
      <c r="AA521" s="20" t="e">
        <f>VLOOKUP($B521,'DATA PENGUKURAN GARDU'!$A:$BS,42,0)</f>
        <v>#N/A</v>
      </c>
      <c r="AB521" s="21" t="e">
        <f t="shared" si="257"/>
        <v>#N/A</v>
      </c>
      <c r="AC521" s="20" t="e">
        <f>VLOOKUP($B521,'DATA PENGUKURAN GARDU'!$A:$BS,44,0)</f>
        <v>#N/A</v>
      </c>
      <c r="AD521" s="21" t="e">
        <f t="shared" si="258"/>
        <v>#N/A</v>
      </c>
      <c r="AE521" s="20" t="e">
        <f>VLOOKUP($B521,'DATA PENGUKURAN GARDU'!$A:$BS,46,0)</f>
        <v>#N/A</v>
      </c>
      <c r="AF521" s="21" t="e">
        <f t="shared" si="259"/>
        <v>#N/A</v>
      </c>
      <c r="AG521" s="20" t="e">
        <f>VLOOKUP($B521,'DATA PENGUKURAN GARDU'!$A:$BS,46,0)</f>
        <v>#N/A</v>
      </c>
      <c r="AH521" s="20" t="e">
        <f>VLOOKUP($B521,'DATA PENGUKURAN GARDU'!$A:$BS,53,0)</f>
        <v>#N/A</v>
      </c>
      <c r="AI521" s="20" t="e">
        <f>VLOOKUP($B521,'DATA PENGUKURAN GARDU'!$A:$BS,54,0)</f>
        <v>#N/A</v>
      </c>
      <c r="AJ521" s="17" t="e">
        <f>VLOOKUP($C521,'DATA PENGUKURAN GARDU'!$A:$BS,42,0)</f>
        <v>#N/A</v>
      </c>
      <c r="AK521" s="23" t="e">
        <f t="shared" si="260"/>
        <v>#N/A</v>
      </c>
      <c r="AL521" s="17" t="e">
        <f>VLOOKUP($C521,'DATA PENGUKURAN GARDU'!$A:$BS,44,0)</f>
        <v>#N/A</v>
      </c>
      <c r="AM521" s="23" t="e">
        <f t="shared" si="261"/>
        <v>#N/A</v>
      </c>
      <c r="AN521" s="17" t="e">
        <f>VLOOKUP($C521,'DATA PENGUKURAN GARDU'!$A:$BS,46,0)</f>
        <v>#N/A</v>
      </c>
      <c r="AO521" s="23" t="e">
        <f t="shared" si="262"/>
        <v>#N/A</v>
      </c>
      <c r="AP521" s="17" t="e">
        <f>VLOOKUP($C521,'DATA PENGUKURAN GARDU'!$A:$BS,46,0)</f>
        <v>#N/A</v>
      </c>
      <c r="AQ521" s="17" t="e">
        <f>VLOOKUP($C521,'DATA PENGUKURAN GARDU'!$A:$BS,53,0)</f>
        <v>#N/A</v>
      </c>
      <c r="AR521" s="17" t="e">
        <f>VLOOKUP($C521,'DATA PENGUKURAN GARDU'!$A:$BS,54,0)</f>
        <v>#N/A</v>
      </c>
      <c r="AS521" s="20" t="e">
        <f>VLOOKUP($D521,'DATA PENGUKURAN GARDU'!$A:$BS,42,0)</f>
        <v>#N/A</v>
      </c>
      <c r="AT521" s="21" t="e">
        <f t="shared" si="263"/>
        <v>#N/A</v>
      </c>
      <c r="AU521" s="20" t="e">
        <f>VLOOKUP($D521,'DATA PENGUKURAN GARDU'!$A:$BS,44,0)</f>
        <v>#N/A</v>
      </c>
      <c r="AV521" s="21" t="e">
        <f t="shared" si="264"/>
        <v>#N/A</v>
      </c>
      <c r="AW521" s="20" t="e">
        <f>VLOOKUP($D521,'DATA PENGUKURAN GARDU'!$A:$BS,46,0)</f>
        <v>#N/A</v>
      </c>
      <c r="AX521" s="21" t="e">
        <f t="shared" si="265"/>
        <v>#N/A</v>
      </c>
      <c r="AY521" s="20" t="e">
        <f>VLOOKUP($D521,'DATA PENGUKURAN GARDU'!$A:$BS,46,0)</f>
        <v>#N/A</v>
      </c>
      <c r="AZ521" s="20" t="e">
        <f>VLOOKUP($D521,'DATA PENGUKURAN GARDU'!$A:$BS,53,0)</f>
        <v>#N/A</v>
      </c>
      <c r="BA521" s="20" t="e">
        <f>VLOOKUP($D521,'DATA PENGUKURAN GARDU'!$A:$BS,54,0)</f>
        <v>#N/A</v>
      </c>
      <c r="BB521" s="17" t="e">
        <f>VLOOKUP($E521,'DATA PENGUKURAN GARDU'!$A:$BS,42,0)</f>
        <v>#N/A</v>
      </c>
      <c r="BC521" s="23" t="e">
        <f t="shared" si="266"/>
        <v>#N/A</v>
      </c>
      <c r="BD521" s="17" t="e">
        <f>VLOOKUP($E521,'DATA PENGUKURAN GARDU'!$A:$BS,44,0)</f>
        <v>#N/A</v>
      </c>
      <c r="BE521" s="23" t="e">
        <f t="shared" si="267"/>
        <v>#N/A</v>
      </c>
      <c r="BF521" s="17" t="e">
        <f>VLOOKUP($E521,'DATA PENGUKURAN GARDU'!$A:$BS,46,0)</f>
        <v>#N/A</v>
      </c>
      <c r="BG521" s="23" t="e">
        <f t="shared" si="268"/>
        <v>#N/A</v>
      </c>
      <c r="BH521" s="17" t="e">
        <f>VLOOKUP($E521,'DATA PENGUKURAN GARDU'!$A:$BS,46,0)</f>
        <v>#N/A</v>
      </c>
      <c r="BI521" s="17" t="e">
        <f>VLOOKUP($E521,'DATA PENGUKURAN GARDU'!$A:$BS,53,0)</f>
        <v>#N/A</v>
      </c>
      <c r="BJ521" s="17" t="e">
        <f>VLOOKUP($E521,'DATA PENGUKURAN GARDU'!$A:$BS,54,0)</f>
        <v>#N/A</v>
      </c>
      <c r="BK521" s="20" t="e">
        <f t="shared" si="279"/>
        <v>#N/A</v>
      </c>
      <c r="BL521" s="20" t="e">
        <f t="shared" si="280"/>
        <v>#N/A</v>
      </c>
      <c r="BM521" s="20" t="e">
        <f t="shared" si="281"/>
        <v>#N/A</v>
      </c>
      <c r="BN521" s="25" t="e">
        <f t="shared" si="282"/>
        <v>#N/A</v>
      </c>
      <c r="BO521" s="26" t="str">
        <f t="shared" si="283"/>
        <v>0</v>
      </c>
      <c r="BP521" s="21" t="e">
        <f t="shared" si="284"/>
        <v>#VALUE!</v>
      </c>
      <c r="BQ521" s="20" t="e">
        <f t="shared" si="285"/>
        <v>#N/A</v>
      </c>
      <c r="BR521" s="20" t="e">
        <v>#N/A</v>
      </c>
      <c r="BS521" s="9" t="e">
        <v>#N/A</v>
      </c>
      <c r="BT521" s="2" t="e">
        <f t="shared" si="286"/>
        <v>#VALUE!</v>
      </c>
      <c r="BU521" s="2" t="e">
        <f t="shared" si="269"/>
        <v>#N/A</v>
      </c>
      <c r="BV521" s="2" t="e">
        <f t="shared" si="270"/>
        <v>#N/A</v>
      </c>
    </row>
    <row r="522" s="2" customFormat="1" ht="22.95" customHeight="1" spans="1:74">
      <c r="A522" s="9" t="str">
        <f t="shared" si="271"/>
        <v>M 163Induk</v>
      </c>
      <c r="B522" s="9" t="str">
        <f t="shared" si="272"/>
        <v>M 163jurusan 1</v>
      </c>
      <c r="C522" s="9" t="str">
        <f t="shared" si="273"/>
        <v>M 163jurusan 2</v>
      </c>
      <c r="D522" s="9" t="str">
        <f t="shared" si="274"/>
        <v>M 163jurusan 3</v>
      </c>
      <c r="E522" s="9" t="str">
        <f t="shared" si="275"/>
        <v>M 163jurusan 4</v>
      </c>
      <c r="F522" s="10" t="s">
        <v>131</v>
      </c>
      <c r="G522" s="10" t="s">
        <v>131</v>
      </c>
      <c r="H522" s="10" t="s">
        <v>666</v>
      </c>
      <c r="I522" s="10" t="s">
        <v>11087</v>
      </c>
      <c r="J522" s="10" t="s">
        <v>11088</v>
      </c>
      <c r="K522" s="10" t="s">
        <v>7465</v>
      </c>
      <c r="L522" s="10"/>
      <c r="M522" s="10"/>
      <c r="N522" s="14">
        <f t="shared" si="276"/>
        <v>0</v>
      </c>
      <c r="O522" s="15" t="e">
        <f t="shared" si="277"/>
        <v>#VALUE!</v>
      </c>
      <c r="P522" s="15" t="e">
        <f t="shared" si="278"/>
        <v>#VALUE!</v>
      </c>
      <c r="Q522" s="17" t="e">
        <f>VLOOKUP($A522,'DATA PENGUKURAN GARDU'!$A:$BS,42,0)</f>
        <v>#N/A</v>
      </c>
      <c r="R522" s="18" t="e">
        <f t="shared" si="254"/>
        <v>#N/A</v>
      </c>
      <c r="S522" s="17" t="e">
        <f>VLOOKUP($A522,'DATA PENGUKURAN GARDU'!$A:$BS,44,0)</f>
        <v>#N/A</v>
      </c>
      <c r="T522" s="18" t="e">
        <f t="shared" si="255"/>
        <v>#N/A</v>
      </c>
      <c r="U522" s="17" t="e">
        <f>VLOOKUP($A522,'DATA PENGUKURAN GARDU'!$A:$BS,46,0)</f>
        <v>#N/A</v>
      </c>
      <c r="V522" s="18" t="e">
        <f t="shared" si="256"/>
        <v>#N/A</v>
      </c>
      <c r="W522" s="17" t="e">
        <f>VLOOKUP($A522,'DATA PENGUKURAN GARDU'!$A:$BS,48,0)</f>
        <v>#N/A</v>
      </c>
      <c r="X522" s="17" t="e">
        <f>VLOOKUP($A522,'DATA PENGUKURAN GARDU'!$A:$BS,53,0)</f>
        <v>#N/A</v>
      </c>
      <c r="Y522" s="17" t="e">
        <f>VLOOKUP($A522,'DATA PENGUKURAN GARDU'!$A:$BS,54,0)</f>
        <v>#N/A</v>
      </c>
      <c r="Z522" s="17" t="e">
        <f>VLOOKUP($A522,'DATA PENGUKURAN GARDU'!$A:$BS,55,0)</f>
        <v>#N/A</v>
      </c>
      <c r="AA522" s="20" t="e">
        <f>VLOOKUP($B522,'DATA PENGUKURAN GARDU'!$A:$BS,42,0)</f>
        <v>#N/A</v>
      </c>
      <c r="AB522" s="21" t="e">
        <f t="shared" si="257"/>
        <v>#N/A</v>
      </c>
      <c r="AC522" s="20" t="e">
        <f>VLOOKUP($B522,'DATA PENGUKURAN GARDU'!$A:$BS,44,0)</f>
        <v>#N/A</v>
      </c>
      <c r="AD522" s="21" t="e">
        <f t="shared" si="258"/>
        <v>#N/A</v>
      </c>
      <c r="AE522" s="20" t="e">
        <f>VLOOKUP($B522,'DATA PENGUKURAN GARDU'!$A:$BS,46,0)</f>
        <v>#N/A</v>
      </c>
      <c r="AF522" s="21" t="e">
        <f t="shared" si="259"/>
        <v>#N/A</v>
      </c>
      <c r="AG522" s="20" t="e">
        <f>VLOOKUP($B522,'DATA PENGUKURAN GARDU'!$A:$BS,46,0)</f>
        <v>#N/A</v>
      </c>
      <c r="AH522" s="20" t="e">
        <f>VLOOKUP($B522,'DATA PENGUKURAN GARDU'!$A:$BS,53,0)</f>
        <v>#N/A</v>
      </c>
      <c r="AI522" s="20" t="e">
        <f>VLOOKUP($B522,'DATA PENGUKURAN GARDU'!$A:$BS,54,0)</f>
        <v>#N/A</v>
      </c>
      <c r="AJ522" s="17" t="e">
        <f>VLOOKUP($C522,'DATA PENGUKURAN GARDU'!$A:$BS,42,0)</f>
        <v>#N/A</v>
      </c>
      <c r="AK522" s="23" t="e">
        <f t="shared" si="260"/>
        <v>#N/A</v>
      </c>
      <c r="AL522" s="17" t="e">
        <f>VLOOKUP($C522,'DATA PENGUKURAN GARDU'!$A:$BS,44,0)</f>
        <v>#N/A</v>
      </c>
      <c r="AM522" s="23" t="e">
        <f t="shared" si="261"/>
        <v>#N/A</v>
      </c>
      <c r="AN522" s="17" t="e">
        <f>VLOOKUP($C522,'DATA PENGUKURAN GARDU'!$A:$BS,46,0)</f>
        <v>#N/A</v>
      </c>
      <c r="AO522" s="23" t="e">
        <f t="shared" si="262"/>
        <v>#N/A</v>
      </c>
      <c r="AP522" s="17" t="e">
        <f>VLOOKUP($C522,'DATA PENGUKURAN GARDU'!$A:$BS,46,0)</f>
        <v>#N/A</v>
      </c>
      <c r="AQ522" s="17" t="e">
        <f>VLOOKUP($C522,'DATA PENGUKURAN GARDU'!$A:$BS,53,0)</f>
        <v>#N/A</v>
      </c>
      <c r="AR522" s="17" t="e">
        <f>VLOOKUP($C522,'DATA PENGUKURAN GARDU'!$A:$BS,54,0)</f>
        <v>#N/A</v>
      </c>
      <c r="AS522" s="20" t="e">
        <f>VLOOKUP($D522,'DATA PENGUKURAN GARDU'!$A:$BS,42,0)</f>
        <v>#N/A</v>
      </c>
      <c r="AT522" s="21" t="e">
        <f t="shared" si="263"/>
        <v>#N/A</v>
      </c>
      <c r="AU522" s="20" t="e">
        <f>VLOOKUP($D522,'DATA PENGUKURAN GARDU'!$A:$BS,44,0)</f>
        <v>#N/A</v>
      </c>
      <c r="AV522" s="21" t="e">
        <f t="shared" si="264"/>
        <v>#N/A</v>
      </c>
      <c r="AW522" s="20" t="e">
        <f>VLOOKUP($D522,'DATA PENGUKURAN GARDU'!$A:$BS,46,0)</f>
        <v>#N/A</v>
      </c>
      <c r="AX522" s="21" t="e">
        <f t="shared" si="265"/>
        <v>#N/A</v>
      </c>
      <c r="AY522" s="20" t="e">
        <f>VLOOKUP($D522,'DATA PENGUKURAN GARDU'!$A:$BS,46,0)</f>
        <v>#N/A</v>
      </c>
      <c r="AZ522" s="20" t="e">
        <f>VLOOKUP($D522,'DATA PENGUKURAN GARDU'!$A:$BS,53,0)</f>
        <v>#N/A</v>
      </c>
      <c r="BA522" s="20" t="e">
        <f>VLOOKUP($D522,'DATA PENGUKURAN GARDU'!$A:$BS,54,0)</f>
        <v>#N/A</v>
      </c>
      <c r="BB522" s="17" t="e">
        <f>VLOOKUP($E522,'DATA PENGUKURAN GARDU'!$A:$BS,42,0)</f>
        <v>#N/A</v>
      </c>
      <c r="BC522" s="23" t="e">
        <f t="shared" si="266"/>
        <v>#N/A</v>
      </c>
      <c r="BD522" s="17" t="e">
        <f>VLOOKUP($E522,'DATA PENGUKURAN GARDU'!$A:$BS,44,0)</f>
        <v>#N/A</v>
      </c>
      <c r="BE522" s="23" t="e">
        <f t="shared" si="267"/>
        <v>#N/A</v>
      </c>
      <c r="BF522" s="17" t="e">
        <f>VLOOKUP($E522,'DATA PENGUKURAN GARDU'!$A:$BS,46,0)</f>
        <v>#N/A</v>
      </c>
      <c r="BG522" s="23" t="e">
        <f t="shared" si="268"/>
        <v>#N/A</v>
      </c>
      <c r="BH522" s="17" t="e">
        <f>VLOOKUP($E522,'DATA PENGUKURAN GARDU'!$A:$BS,46,0)</f>
        <v>#N/A</v>
      </c>
      <c r="BI522" s="17" t="e">
        <f>VLOOKUP($E522,'DATA PENGUKURAN GARDU'!$A:$BS,53,0)</f>
        <v>#N/A</v>
      </c>
      <c r="BJ522" s="17" t="e">
        <f>VLOOKUP($E522,'DATA PENGUKURAN GARDU'!$A:$BS,54,0)</f>
        <v>#N/A</v>
      </c>
      <c r="BK522" s="20" t="e">
        <f t="shared" si="279"/>
        <v>#N/A</v>
      </c>
      <c r="BL522" s="20" t="e">
        <f t="shared" si="280"/>
        <v>#N/A</v>
      </c>
      <c r="BM522" s="20" t="e">
        <f t="shared" si="281"/>
        <v>#N/A</v>
      </c>
      <c r="BN522" s="25" t="e">
        <f t="shared" si="282"/>
        <v>#N/A</v>
      </c>
      <c r="BO522" s="26" t="str">
        <f t="shared" si="283"/>
        <v>0</v>
      </c>
      <c r="BP522" s="21" t="e">
        <f t="shared" si="284"/>
        <v>#VALUE!</v>
      </c>
      <c r="BQ522" s="20" t="e">
        <f t="shared" si="285"/>
        <v>#N/A</v>
      </c>
      <c r="BR522" s="20" t="e">
        <v>#N/A</v>
      </c>
      <c r="BS522" s="9" t="e">
        <v>#N/A</v>
      </c>
      <c r="BT522" s="2" t="e">
        <f t="shared" si="286"/>
        <v>#VALUE!</v>
      </c>
      <c r="BU522" s="2" t="e">
        <f t="shared" si="269"/>
        <v>#N/A</v>
      </c>
      <c r="BV522" s="2" t="e">
        <f t="shared" si="270"/>
        <v>#N/A</v>
      </c>
    </row>
    <row r="523" s="2" customFormat="1" ht="22.95" customHeight="1" spans="1:74">
      <c r="A523" s="9" t="str">
        <f t="shared" si="271"/>
        <v>M 169Induk</v>
      </c>
      <c r="B523" s="9" t="str">
        <f t="shared" si="272"/>
        <v>M 169jurusan 1</v>
      </c>
      <c r="C523" s="9" t="str">
        <f t="shared" si="273"/>
        <v>M 169jurusan 2</v>
      </c>
      <c r="D523" s="9" t="str">
        <f t="shared" si="274"/>
        <v>M 169jurusan 3</v>
      </c>
      <c r="E523" s="9" t="str">
        <f t="shared" si="275"/>
        <v>M 169jurusan 4</v>
      </c>
      <c r="F523" s="10" t="s">
        <v>131</v>
      </c>
      <c r="G523" s="10" t="s">
        <v>131</v>
      </c>
      <c r="H523" s="10" t="s">
        <v>667</v>
      </c>
      <c r="I523" s="10" t="s">
        <v>11089</v>
      </c>
      <c r="J523" s="10" t="s">
        <v>11090</v>
      </c>
      <c r="K523" s="10" t="s">
        <v>7465</v>
      </c>
      <c r="L523" s="10"/>
      <c r="M523" s="10"/>
      <c r="N523" s="14">
        <f t="shared" si="276"/>
        <v>0</v>
      </c>
      <c r="O523" s="15" t="e">
        <f t="shared" si="277"/>
        <v>#VALUE!</v>
      </c>
      <c r="P523" s="15" t="e">
        <f t="shared" si="278"/>
        <v>#VALUE!</v>
      </c>
      <c r="Q523" s="17" t="e">
        <f>VLOOKUP($A523,'DATA PENGUKURAN GARDU'!$A:$BS,42,0)</f>
        <v>#N/A</v>
      </c>
      <c r="R523" s="18" t="e">
        <f t="shared" si="254"/>
        <v>#N/A</v>
      </c>
      <c r="S523" s="17" t="e">
        <f>VLOOKUP($A523,'DATA PENGUKURAN GARDU'!$A:$BS,44,0)</f>
        <v>#N/A</v>
      </c>
      <c r="T523" s="18" t="e">
        <f t="shared" si="255"/>
        <v>#N/A</v>
      </c>
      <c r="U523" s="17" t="e">
        <f>VLOOKUP($A523,'DATA PENGUKURAN GARDU'!$A:$BS,46,0)</f>
        <v>#N/A</v>
      </c>
      <c r="V523" s="18" t="e">
        <f t="shared" si="256"/>
        <v>#N/A</v>
      </c>
      <c r="W523" s="17" t="e">
        <f>VLOOKUP($A523,'DATA PENGUKURAN GARDU'!$A:$BS,48,0)</f>
        <v>#N/A</v>
      </c>
      <c r="X523" s="17" t="e">
        <f>VLOOKUP($A523,'DATA PENGUKURAN GARDU'!$A:$BS,53,0)</f>
        <v>#N/A</v>
      </c>
      <c r="Y523" s="17" t="e">
        <f>VLOOKUP($A523,'DATA PENGUKURAN GARDU'!$A:$BS,54,0)</f>
        <v>#N/A</v>
      </c>
      <c r="Z523" s="17" t="e">
        <f>VLOOKUP($A523,'DATA PENGUKURAN GARDU'!$A:$BS,55,0)</f>
        <v>#N/A</v>
      </c>
      <c r="AA523" s="20" t="e">
        <f>VLOOKUP($B523,'DATA PENGUKURAN GARDU'!$A:$BS,42,0)</f>
        <v>#N/A</v>
      </c>
      <c r="AB523" s="21" t="e">
        <f t="shared" si="257"/>
        <v>#N/A</v>
      </c>
      <c r="AC523" s="20" t="e">
        <f>VLOOKUP($B523,'DATA PENGUKURAN GARDU'!$A:$BS,44,0)</f>
        <v>#N/A</v>
      </c>
      <c r="AD523" s="21" t="e">
        <f t="shared" si="258"/>
        <v>#N/A</v>
      </c>
      <c r="AE523" s="20" t="e">
        <f>VLOOKUP($B523,'DATA PENGUKURAN GARDU'!$A:$BS,46,0)</f>
        <v>#N/A</v>
      </c>
      <c r="AF523" s="21" t="e">
        <f t="shared" si="259"/>
        <v>#N/A</v>
      </c>
      <c r="AG523" s="20" t="e">
        <f>VLOOKUP($B523,'DATA PENGUKURAN GARDU'!$A:$BS,46,0)</f>
        <v>#N/A</v>
      </c>
      <c r="AH523" s="20" t="e">
        <f>VLOOKUP($B523,'DATA PENGUKURAN GARDU'!$A:$BS,53,0)</f>
        <v>#N/A</v>
      </c>
      <c r="AI523" s="20" t="e">
        <f>VLOOKUP($B523,'DATA PENGUKURAN GARDU'!$A:$BS,54,0)</f>
        <v>#N/A</v>
      </c>
      <c r="AJ523" s="17" t="e">
        <f>VLOOKUP($C523,'DATA PENGUKURAN GARDU'!$A:$BS,42,0)</f>
        <v>#N/A</v>
      </c>
      <c r="AK523" s="23" t="e">
        <f t="shared" si="260"/>
        <v>#N/A</v>
      </c>
      <c r="AL523" s="17" t="e">
        <f>VLOOKUP($C523,'DATA PENGUKURAN GARDU'!$A:$BS,44,0)</f>
        <v>#N/A</v>
      </c>
      <c r="AM523" s="23" t="e">
        <f t="shared" si="261"/>
        <v>#N/A</v>
      </c>
      <c r="AN523" s="17" t="e">
        <f>VLOOKUP($C523,'DATA PENGUKURAN GARDU'!$A:$BS,46,0)</f>
        <v>#N/A</v>
      </c>
      <c r="AO523" s="23" t="e">
        <f t="shared" si="262"/>
        <v>#N/A</v>
      </c>
      <c r="AP523" s="17" t="e">
        <f>VLOOKUP($C523,'DATA PENGUKURAN GARDU'!$A:$BS,46,0)</f>
        <v>#N/A</v>
      </c>
      <c r="AQ523" s="17" t="e">
        <f>VLOOKUP($C523,'DATA PENGUKURAN GARDU'!$A:$BS,53,0)</f>
        <v>#N/A</v>
      </c>
      <c r="AR523" s="17" t="e">
        <f>VLOOKUP($C523,'DATA PENGUKURAN GARDU'!$A:$BS,54,0)</f>
        <v>#N/A</v>
      </c>
      <c r="AS523" s="20" t="e">
        <f>VLOOKUP($D523,'DATA PENGUKURAN GARDU'!$A:$BS,42,0)</f>
        <v>#N/A</v>
      </c>
      <c r="AT523" s="21" t="e">
        <f t="shared" si="263"/>
        <v>#N/A</v>
      </c>
      <c r="AU523" s="20" t="e">
        <f>VLOOKUP($D523,'DATA PENGUKURAN GARDU'!$A:$BS,44,0)</f>
        <v>#N/A</v>
      </c>
      <c r="AV523" s="21" t="e">
        <f t="shared" si="264"/>
        <v>#N/A</v>
      </c>
      <c r="AW523" s="20" t="e">
        <f>VLOOKUP($D523,'DATA PENGUKURAN GARDU'!$A:$BS,46,0)</f>
        <v>#N/A</v>
      </c>
      <c r="AX523" s="21" t="e">
        <f t="shared" si="265"/>
        <v>#N/A</v>
      </c>
      <c r="AY523" s="20" t="e">
        <f>VLOOKUP($D523,'DATA PENGUKURAN GARDU'!$A:$BS,46,0)</f>
        <v>#N/A</v>
      </c>
      <c r="AZ523" s="20" t="e">
        <f>VLOOKUP($D523,'DATA PENGUKURAN GARDU'!$A:$BS,53,0)</f>
        <v>#N/A</v>
      </c>
      <c r="BA523" s="20" t="e">
        <f>VLOOKUP($D523,'DATA PENGUKURAN GARDU'!$A:$BS,54,0)</f>
        <v>#N/A</v>
      </c>
      <c r="BB523" s="17" t="e">
        <f>VLOOKUP($E523,'DATA PENGUKURAN GARDU'!$A:$BS,42,0)</f>
        <v>#N/A</v>
      </c>
      <c r="BC523" s="23" t="e">
        <f t="shared" si="266"/>
        <v>#N/A</v>
      </c>
      <c r="BD523" s="17" t="e">
        <f>VLOOKUP($E523,'DATA PENGUKURAN GARDU'!$A:$BS,44,0)</f>
        <v>#N/A</v>
      </c>
      <c r="BE523" s="23" t="e">
        <f t="shared" si="267"/>
        <v>#N/A</v>
      </c>
      <c r="BF523" s="17" t="e">
        <f>VLOOKUP($E523,'DATA PENGUKURAN GARDU'!$A:$BS,46,0)</f>
        <v>#N/A</v>
      </c>
      <c r="BG523" s="23" t="e">
        <f t="shared" si="268"/>
        <v>#N/A</v>
      </c>
      <c r="BH523" s="17" t="e">
        <f>VLOOKUP($E523,'DATA PENGUKURAN GARDU'!$A:$BS,46,0)</f>
        <v>#N/A</v>
      </c>
      <c r="BI523" s="17" t="e">
        <f>VLOOKUP($E523,'DATA PENGUKURAN GARDU'!$A:$BS,53,0)</f>
        <v>#N/A</v>
      </c>
      <c r="BJ523" s="17" t="e">
        <f>VLOOKUP($E523,'DATA PENGUKURAN GARDU'!$A:$BS,54,0)</f>
        <v>#N/A</v>
      </c>
      <c r="BK523" s="20" t="e">
        <f t="shared" si="279"/>
        <v>#N/A</v>
      </c>
      <c r="BL523" s="20" t="e">
        <f t="shared" si="280"/>
        <v>#N/A</v>
      </c>
      <c r="BM523" s="20" t="e">
        <f t="shared" si="281"/>
        <v>#N/A</v>
      </c>
      <c r="BN523" s="25" t="e">
        <f t="shared" si="282"/>
        <v>#N/A</v>
      </c>
      <c r="BO523" s="26" t="str">
        <f t="shared" si="283"/>
        <v>0</v>
      </c>
      <c r="BP523" s="21" t="e">
        <f t="shared" si="284"/>
        <v>#VALUE!</v>
      </c>
      <c r="BQ523" s="20" t="e">
        <f t="shared" si="285"/>
        <v>#N/A</v>
      </c>
      <c r="BR523" s="20" t="e">
        <v>#N/A</v>
      </c>
      <c r="BS523" s="9" t="e">
        <v>#N/A</v>
      </c>
      <c r="BT523" s="2" t="e">
        <f t="shared" si="286"/>
        <v>#VALUE!</v>
      </c>
      <c r="BU523" s="2" t="e">
        <f t="shared" si="269"/>
        <v>#N/A</v>
      </c>
      <c r="BV523" s="2" t="e">
        <f t="shared" si="270"/>
        <v>#N/A</v>
      </c>
    </row>
    <row r="524" s="2" customFormat="1" ht="22.95" customHeight="1" spans="1:74">
      <c r="A524" s="9" t="str">
        <f t="shared" si="271"/>
        <v>M 174Induk</v>
      </c>
      <c r="B524" s="9" t="str">
        <f t="shared" si="272"/>
        <v>M 174jurusan 1</v>
      </c>
      <c r="C524" s="9" t="str">
        <f t="shared" si="273"/>
        <v>M 174jurusan 2</v>
      </c>
      <c r="D524" s="9" t="str">
        <f t="shared" si="274"/>
        <v>M 174jurusan 3</v>
      </c>
      <c r="E524" s="9" t="str">
        <f t="shared" si="275"/>
        <v>M 174jurusan 4</v>
      </c>
      <c r="F524" s="10" t="s">
        <v>131</v>
      </c>
      <c r="G524" s="10" t="s">
        <v>131</v>
      </c>
      <c r="H524" s="10" t="s">
        <v>668</v>
      </c>
      <c r="I524" s="10" t="s">
        <v>11091</v>
      </c>
      <c r="J524" s="10" t="s">
        <v>11092</v>
      </c>
      <c r="K524" s="10" t="s">
        <v>7465</v>
      </c>
      <c r="L524" s="10"/>
      <c r="M524" s="10"/>
      <c r="N524" s="14">
        <f t="shared" si="276"/>
        <v>0</v>
      </c>
      <c r="O524" s="15" t="e">
        <f t="shared" si="277"/>
        <v>#VALUE!</v>
      </c>
      <c r="P524" s="15" t="e">
        <f t="shared" si="278"/>
        <v>#VALUE!</v>
      </c>
      <c r="Q524" s="17" t="e">
        <f>VLOOKUP($A524,'DATA PENGUKURAN GARDU'!$A:$BS,42,0)</f>
        <v>#N/A</v>
      </c>
      <c r="R524" s="18" t="e">
        <f t="shared" si="254"/>
        <v>#N/A</v>
      </c>
      <c r="S524" s="17" t="e">
        <f>VLOOKUP($A524,'DATA PENGUKURAN GARDU'!$A:$BS,44,0)</f>
        <v>#N/A</v>
      </c>
      <c r="T524" s="18" t="e">
        <f t="shared" si="255"/>
        <v>#N/A</v>
      </c>
      <c r="U524" s="17" t="e">
        <f>VLOOKUP($A524,'DATA PENGUKURAN GARDU'!$A:$BS,46,0)</f>
        <v>#N/A</v>
      </c>
      <c r="V524" s="18" t="e">
        <f t="shared" si="256"/>
        <v>#N/A</v>
      </c>
      <c r="W524" s="17" t="e">
        <f>VLOOKUP($A524,'DATA PENGUKURAN GARDU'!$A:$BS,48,0)</f>
        <v>#N/A</v>
      </c>
      <c r="X524" s="17" t="e">
        <f>VLOOKUP($A524,'DATA PENGUKURAN GARDU'!$A:$BS,53,0)</f>
        <v>#N/A</v>
      </c>
      <c r="Y524" s="17" t="e">
        <f>VLOOKUP($A524,'DATA PENGUKURAN GARDU'!$A:$BS,54,0)</f>
        <v>#N/A</v>
      </c>
      <c r="Z524" s="17" t="e">
        <f>VLOOKUP($A524,'DATA PENGUKURAN GARDU'!$A:$BS,55,0)</f>
        <v>#N/A</v>
      </c>
      <c r="AA524" s="20" t="e">
        <f>VLOOKUP($B524,'DATA PENGUKURAN GARDU'!$A:$BS,42,0)</f>
        <v>#N/A</v>
      </c>
      <c r="AB524" s="21" t="e">
        <f t="shared" si="257"/>
        <v>#N/A</v>
      </c>
      <c r="AC524" s="20" t="e">
        <f>VLOOKUP($B524,'DATA PENGUKURAN GARDU'!$A:$BS,44,0)</f>
        <v>#N/A</v>
      </c>
      <c r="AD524" s="21" t="e">
        <f t="shared" si="258"/>
        <v>#N/A</v>
      </c>
      <c r="AE524" s="20" t="e">
        <f>VLOOKUP($B524,'DATA PENGUKURAN GARDU'!$A:$BS,46,0)</f>
        <v>#N/A</v>
      </c>
      <c r="AF524" s="21" t="e">
        <f t="shared" si="259"/>
        <v>#N/A</v>
      </c>
      <c r="AG524" s="20" t="e">
        <f>VLOOKUP($B524,'DATA PENGUKURAN GARDU'!$A:$BS,46,0)</f>
        <v>#N/A</v>
      </c>
      <c r="AH524" s="20" t="e">
        <f>VLOOKUP($B524,'DATA PENGUKURAN GARDU'!$A:$BS,53,0)</f>
        <v>#N/A</v>
      </c>
      <c r="AI524" s="20" t="e">
        <f>VLOOKUP($B524,'DATA PENGUKURAN GARDU'!$A:$BS,54,0)</f>
        <v>#N/A</v>
      </c>
      <c r="AJ524" s="17" t="e">
        <f>VLOOKUP($C524,'DATA PENGUKURAN GARDU'!$A:$BS,42,0)</f>
        <v>#N/A</v>
      </c>
      <c r="AK524" s="23" t="e">
        <f t="shared" si="260"/>
        <v>#N/A</v>
      </c>
      <c r="AL524" s="17" t="e">
        <f>VLOOKUP($C524,'DATA PENGUKURAN GARDU'!$A:$BS,44,0)</f>
        <v>#N/A</v>
      </c>
      <c r="AM524" s="23" t="e">
        <f t="shared" si="261"/>
        <v>#N/A</v>
      </c>
      <c r="AN524" s="17" t="e">
        <f>VLOOKUP($C524,'DATA PENGUKURAN GARDU'!$A:$BS,46,0)</f>
        <v>#N/A</v>
      </c>
      <c r="AO524" s="23" t="e">
        <f t="shared" si="262"/>
        <v>#N/A</v>
      </c>
      <c r="AP524" s="17" t="e">
        <f>VLOOKUP($C524,'DATA PENGUKURAN GARDU'!$A:$BS,46,0)</f>
        <v>#N/A</v>
      </c>
      <c r="AQ524" s="17" t="e">
        <f>VLOOKUP($C524,'DATA PENGUKURAN GARDU'!$A:$BS,53,0)</f>
        <v>#N/A</v>
      </c>
      <c r="AR524" s="17" t="e">
        <f>VLOOKUP($C524,'DATA PENGUKURAN GARDU'!$A:$BS,54,0)</f>
        <v>#N/A</v>
      </c>
      <c r="AS524" s="20" t="e">
        <f>VLOOKUP($D524,'DATA PENGUKURAN GARDU'!$A:$BS,42,0)</f>
        <v>#N/A</v>
      </c>
      <c r="AT524" s="21" t="e">
        <f t="shared" si="263"/>
        <v>#N/A</v>
      </c>
      <c r="AU524" s="20" t="e">
        <f>VLOOKUP($D524,'DATA PENGUKURAN GARDU'!$A:$BS,44,0)</f>
        <v>#N/A</v>
      </c>
      <c r="AV524" s="21" t="e">
        <f t="shared" si="264"/>
        <v>#N/A</v>
      </c>
      <c r="AW524" s="20" t="e">
        <f>VLOOKUP($D524,'DATA PENGUKURAN GARDU'!$A:$BS,46,0)</f>
        <v>#N/A</v>
      </c>
      <c r="AX524" s="21" t="e">
        <f t="shared" si="265"/>
        <v>#N/A</v>
      </c>
      <c r="AY524" s="20" t="e">
        <f>VLOOKUP($D524,'DATA PENGUKURAN GARDU'!$A:$BS,46,0)</f>
        <v>#N/A</v>
      </c>
      <c r="AZ524" s="20" t="e">
        <f>VLOOKUP($D524,'DATA PENGUKURAN GARDU'!$A:$BS,53,0)</f>
        <v>#N/A</v>
      </c>
      <c r="BA524" s="20" t="e">
        <f>VLOOKUP($D524,'DATA PENGUKURAN GARDU'!$A:$BS,54,0)</f>
        <v>#N/A</v>
      </c>
      <c r="BB524" s="17" t="e">
        <f>VLOOKUP($E524,'DATA PENGUKURAN GARDU'!$A:$BS,42,0)</f>
        <v>#N/A</v>
      </c>
      <c r="BC524" s="23" t="e">
        <f t="shared" si="266"/>
        <v>#N/A</v>
      </c>
      <c r="BD524" s="17" t="e">
        <f>VLOOKUP($E524,'DATA PENGUKURAN GARDU'!$A:$BS,44,0)</f>
        <v>#N/A</v>
      </c>
      <c r="BE524" s="23" t="e">
        <f t="shared" si="267"/>
        <v>#N/A</v>
      </c>
      <c r="BF524" s="17" t="e">
        <f>VLOOKUP($E524,'DATA PENGUKURAN GARDU'!$A:$BS,46,0)</f>
        <v>#N/A</v>
      </c>
      <c r="BG524" s="23" t="e">
        <f t="shared" si="268"/>
        <v>#N/A</v>
      </c>
      <c r="BH524" s="17" t="e">
        <f>VLOOKUP($E524,'DATA PENGUKURAN GARDU'!$A:$BS,46,0)</f>
        <v>#N/A</v>
      </c>
      <c r="BI524" s="17" t="e">
        <f>VLOOKUP($E524,'DATA PENGUKURAN GARDU'!$A:$BS,53,0)</f>
        <v>#N/A</v>
      </c>
      <c r="BJ524" s="17" t="e">
        <f>VLOOKUP($E524,'DATA PENGUKURAN GARDU'!$A:$BS,54,0)</f>
        <v>#N/A</v>
      </c>
      <c r="BK524" s="20" t="e">
        <f t="shared" si="279"/>
        <v>#N/A</v>
      </c>
      <c r="BL524" s="20" t="e">
        <f t="shared" si="280"/>
        <v>#N/A</v>
      </c>
      <c r="BM524" s="20" t="e">
        <f t="shared" si="281"/>
        <v>#N/A</v>
      </c>
      <c r="BN524" s="25" t="e">
        <f t="shared" si="282"/>
        <v>#N/A</v>
      </c>
      <c r="BO524" s="26" t="str">
        <f t="shared" si="283"/>
        <v>0</v>
      </c>
      <c r="BP524" s="21" t="e">
        <f t="shared" si="284"/>
        <v>#VALUE!</v>
      </c>
      <c r="BQ524" s="20" t="e">
        <f t="shared" si="285"/>
        <v>#N/A</v>
      </c>
      <c r="BR524" s="20" t="e">
        <v>#N/A</v>
      </c>
      <c r="BS524" s="9" t="e">
        <v>#N/A</v>
      </c>
      <c r="BT524" s="2" t="e">
        <f t="shared" si="286"/>
        <v>#VALUE!</v>
      </c>
      <c r="BU524" s="2" t="e">
        <f t="shared" si="269"/>
        <v>#N/A</v>
      </c>
      <c r="BV524" s="2" t="e">
        <f t="shared" si="270"/>
        <v>#N/A</v>
      </c>
    </row>
    <row r="525" s="2" customFormat="1" ht="22.95" customHeight="1" spans="1:74">
      <c r="A525" s="9" t="str">
        <f t="shared" si="271"/>
        <v>M 176Induk</v>
      </c>
      <c r="B525" s="9" t="str">
        <f t="shared" si="272"/>
        <v>M 176jurusan 1</v>
      </c>
      <c r="C525" s="9" t="str">
        <f t="shared" si="273"/>
        <v>M 176jurusan 2</v>
      </c>
      <c r="D525" s="9" t="str">
        <f t="shared" si="274"/>
        <v>M 176jurusan 3</v>
      </c>
      <c r="E525" s="9" t="str">
        <f t="shared" si="275"/>
        <v>M 176jurusan 4</v>
      </c>
      <c r="F525" s="10" t="s">
        <v>131</v>
      </c>
      <c r="G525" s="10" t="s">
        <v>131</v>
      </c>
      <c r="H525" s="10" t="s">
        <v>669</v>
      </c>
      <c r="I525" s="10" t="s">
        <v>11093</v>
      </c>
      <c r="J525" s="10" t="s">
        <v>11094</v>
      </c>
      <c r="K525" s="10" t="s">
        <v>7465</v>
      </c>
      <c r="L525" s="10"/>
      <c r="M525" s="10"/>
      <c r="N525" s="14">
        <f t="shared" si="276"/>
        <v>0</v>
      </c>
      <c r="O525" s="15" t="e">
        <f t="shared" si="277"/>
        <v>#VALUE!</v>
      </c>
      <c r="P525" s="15" t="e">
        <f t="shared" si="278"/>
        <v>#VALUE!</v>
      </c>
      <c r="Q525" s="17" t="e">
        <f>VLOOKUP($A525,'DATA PENGUKURAN GARDU'!$A:$BS,42,0)</f>
        <v>#N/A</v>
      </c>
      <c r="R525" s="18" t="e">
        <f t="shared" si="254"/>
        <v>#N/A</v>
      </c>
      <c r="S525" s="17" t="e">
        <f>VLOOKUP($A525,'DATA PENGUKURAN GARDU'!$A:$BS,44,0)</f>
        <v>#N/A</v>
      </c>
      <c r="T525" s="18" t="e">
        <f t="shared" si="255"/>
        <v>#N/A</v>
      </c>
      <c r="U525" s="17" t="e">
        <f>VLOOKUP($A525,'DATA PENGUKURAN GARDU'!$A:$BS,46,0)</f>
        <v>#N/A</v>
      </c>
      <c r="V525" s="18" t="e">
        <f t="shared" si="256"/>
        <v>#N/A</v>
      </c>
      <c r="W525" s="17" t="e">
        <f>VLOOKUP($A525,'DATA PENGUKURAN GARDU'!$A:$BS,48,0)</f>
        <v>#N/A</v>
      </c>
      <c r="X525" s="17" t="e">
        <f>VLOOKUP($A525,'DATA PENGUKURAN GARDU'!$A:$BS,53,0)</f>
        <v>#N/A</v>
      </c>
      <c r="Y525" s="17" t="e">
        <f>VLOOKUP($A525,'DATA PENGUKURAN GARDU'!$A:$BS,54,0)</f>
        <v>#N/A</v>
      </c>
      <c r="Z525" s="17" t="e">
        <f>VLOOKUP($A525,'DATA PENGUKURAN GARDU'!$A:$BS,55,0)</f>
        <v>#N/A</v>
      </c>
      <c r="AA525" s="20" t="e">
        <f>VLOOKUP($B525,'DATA PENGUKURAN GARDU'!$A:$BS,42,0)</f>
        <v>#N/A</v>
      </c>
      <c r="AB525" s="21" t="e">
        <f t="shared" si="257"/>
        <v>#N/A</v>
      </c>
      <c r="AC525" s="20" t="e">
        <f>VLOOKUP($B525,'DATA PENGUKURAN GARDU'!$A:$BS,44,0)</f>
        <v>#N/A</v>
      </c>
      <c r="AD525" s="21" t="e">
        <f t="shared" si="258"/>
        <v>#N/A</v>
      </c>
      <c r="AE525" s="20" t="e">
        <f>VLOOKUP($B525,'DATA PENGUKURAN GARDU'!$A:$BS,46,0)</f>
        <v>#N/A</v>
      </c>
      <c r="AF525" s="21" t="e">
        <f t="shared" si="259"/>
        <v>#N/A</v>
      </c>
      <c r="AG525" s="20" t="e">
        <f>VLOOKUP($B525,'DATA PENGUKURAN GARDU'!$A:$BS,46,0)</f>
        <v>#N/A</v>
      </c>
      <c r="AH525" s="20" t="e">
        <f>VLOOKUP($B525,'DATA PENGUKURAN GARDU'!$A:$BS,53,0)</f>
        <v>#N/A</v>
      </c>
      <c r="AI525" s="20" t="e">
        <f>VLOOKUP($B525,'DATA PENGUKURAN GARDU'!$A:$BS,54,0)</f>
        <v>#N/A</v>
      </c>
      <c r="AJ525" s="17" t="e">
        <f>VLOOKUP($C525,'DATA PENGUKURAN GARDU'!$A:$BS,42,0)</f>
        <v>#N/A</v>
      </c>
      <c r="AK525" s="23" t="e">
        <f t="shared" si="260"/>
        <v>#N/A</v>
      </c>
      <c r="AL525" s="17" t="e">
        <f>VLOOKUP($C525,'DATA PENGUKURAN GARDU'!$A:$BS,44,0)</f>
        <v>#N/A</v>
      </c>
      <c r="AM525" s="23" t="e">
        <f t="shared" si="261"/>
        <v>#N/A</v>
      </c>
      <c r="AN525" s="17" t="e">
        <f>VLOOKUP($C525,'DATA PENGUKURAN GARDU'!$A:$BS,46,0)</f>
        <v>#N/A</v>
      </c>
      <c r="AO525" s="23" t="e">
        <f t="shared" si="262"/>
        <v>#N/A</v>
      </c>
      <c r="AP525" s="17" t="e">
        <f>VLOOKUP($C525,'DATA PENGUKURAN GARDU'!$A:$BS,46,0)</f>
        <v>#N/A</v>
      </c>
      <c r="AQ525" s="17" t="e">
        <f>VLOOKUP($C525,'DATA PENGUKURAN GARDU'!$A:$BS,53,0)</f>
        <v>#N/A</v>
      </c>
      <c r="AR525" s="17" t="e">
        <f>VLOOKUP($C525,'DATA PENGUKURAN GARDU'!$A:$BS,54,0)</f>
        <v>#N/A</v>
      </c>
      <c r="AS525" s="20" t="e">
        <f>VLOOKUP($D525,'DATA PENGUKURAN GARDU'!$A:$BS,42,0)</f>
        <v>#N/A</v>
      </c>
      <c r="AT525" s="21" t="e">
        <f t="shared" si="263"/>
        <v>#N/A</v>
      </c>
      <c r="AU525" s="20" t="e">
        <f>VLOOKUP($D525,'DATA PENGUKURAN GARDU'!$A:$BS,44,0)</f>
        <v>#N/A</v>
      </c>
      <c r="AV525" s="21" t="e">
        <f t="shared" si="264"/>
        <v>#N/A</v>
      </c>
      <c r="AW525" s="20" t="e">
        <f>VLOOKUP($D525,'DATA PENGUKURAN GARDU'!$A:$BS,46,0)</f>
        <v>#N/A</v>
      </c>
      <c r="AX525" s="21" t="e">
        <f t="shared" si="265"/>
        <v>#N/A</v>
      </c>
      <c r="AY525" s="20" t="e">
        <f>VLOOKUP($D525,'DATA PENGUKURAN GARDU'!$A:$BS,46,0)</f>
        <v>#N/A</v>
      </c>
      <c r="AZ525" s="20" t="e">
        <f>VLOOKUP($D525,'DATA PENGUKURAN GARDU'!$A:$BS,53,0)</f>
        <v>#N/A</v>
      </c>
      <c r="BA525" s="20" t="e">
        <f>VLOOKUP($D525,'DATA PENGUKURAN GARDU'!$A:$BS,54,0)</f>
        <v>#N/A</v>
      </c>
      <c r="BB525" s="17" t="e">
        <f>VLOOKUP($E525,'DATA PENGUKURAN GARDU'!$A:$BS,42,0)</f>
        <v>#N/A</v>
      </c>
      <c r="BC525" s="23" t="e">
        <f t="shared" si="266"/>
        <v>#N/A</v>
      </c>
      <c r="BD525" s="17" t="e">
        <f>VLOOKUP($E525,'DATA PENGUKURAN GARDU'!$A:$BS,44,0)</f>
        <v>#N/A</v>
      </c>
      <c r="BE525" s="23" t="e">
        <f t="shared" si="267"/>
        <v>#N/A</v>
      </c>
      <c r="BF525" s="17" t="e">
        <f>VLOOKUP($E525,'DATA PENGUKURAN GARDU'!$A:$BS,46,0)</f>
        <v>#N/A</v>
      </c>
      <c r="BG525" s="23" t="e">
        <f t="shared" si="268"/>
        <v>#N/A</v>
      </c>
      <c r="BH525" s="17" t="e">
        <f>VLOOKUP($E525,'DATA PENGUKURAN GARDU'!$A:$BS,46,0)</f>
        <v>#N/A</v>
      </c>
      <c r="BI525" s="17" t="e">
        <f>VLOOKUP($E525,'DATA PENGUKURAN GARDU'!$A:$BS,53,0)</f>
        <v>#N/A</v>
      </c>
      <c r="BJ525" s="17" t="e">
        <f>VLOOKUP($E525,'DATA PENGUKURAN GARDU'!$A:$BS,54,0)</f>
        <v>#N/A</v>
      </c>
      <c r="BK525" s="20" t="e">
        <f t="shared" si="279"/>
        <v>#N/A</v>
      </c>
      <c r="BL525" s="20" t="e">
        <f t="shared" si="280"/>
        <v>#N/A</v>
      </c>
      <c r="BM525" s="20" t="e">
        <f t="shared" si="281"/>
        <v>#N/A</v>
      </c>
      <c r="BN525" s="25" t="e">
        <f t="shared" si="282"/>
        <v>#N/A</v>
      </c>
      <c r="BO525" s="26" t="str">
        <f t="shared" si="283"/>
        <v>0</v>
      </c>
      <c r="BP525" s="21" t="e">
        <f t="shared" si="284"/>
        <v>#VALUE!</v>
      </c>
      <c r="BQ525" s="20" t="e">
        <f t="shared" si="285"/>
        <v>#N/A</v>
      </c>
      <c r="BR525" s="20" t="e">
        <v>#N/A</v>
      </c>
      <c r="BS525" s="9" t="e">
        <v>#N/A</v>
      </c>
      <c r="BT525" s="2" t="e">
        <f t="shared" si="286"/>
        <v>#VALUE!</v>
      </c>
      <c r="BU525" s="2" t="e">
        <f t="shared" si="269"/>
        <v>#N/A</v>
      </c>
      <c r="BV525" s="2" t="e">
        <f t="shared" si="270"/>
        <v>#N/A</v>
      </c>
    </row>
    <row r="526" s="2" customFormat="1" ht="22.95" customHeight="1" spans="1:74">
      <c r="A526" s="9" t="str">
        <f t="shared" si="271"/>
        <v>BB 130Induk</v>
      </c>
      <c r="B526" s="9" t="str">
        <f t="shared" si="272"/>
        <v>BB 130jurusan 1</v>
      </c>
      <c r="C526" s="9" t="str">
        <f t="shared" si="273"/>
        <v>BB 130jurusan 2</v>
      </c>
      <c r="D526" s="9" t="str">
        <f t="shared" si="274"/>
        <v>BB 130jurusan 3</v>
      </c>
      <c r="E526" s="9" t="str">
        <f t="shared" si="275"/>
        <v>BB 130jurusan 4</v>
      </c>
      <c r="F526" s="10" t="s">
        <v>670</v>
      </c>
      <c r="G526" s="10" t="s">
        <v>4</v>
      </c>
      <c r="H526" s="10" t="s">
        <v>671</v>
      </c>
      <c r="I526" s="10" t="s">
        <v>11095</v>
      </c>
      <c r="J526" s="10" t="s">
        <v>11096</v>
      </c>
      <c r="K526" s="10" t="s">
        <v>7465</v>
      </c>
      <c r="L526" s="10"/>
      <c r="M526" s="10"/>
      <c r="N526" s="14">
        <f t="shared" si="276"/>
        <v>0</v>
      </c>
      <c r="O526" s="15" t="e">
        <f t="shared" si="277"/>
        <v>#VALUE!</v>
      </c>
      <c r="P526" s="15" t="e">
        <f t="shared" si="278"/>
        <v>#VALUE!</v>
      </c>
      <c r="Q526" s="17" t="e">
        <f>VLOOKUP($A526,'DATA PENGUKURAN GARDU'!$A:$BS,42,0)</f>
        <v>#N/A</v>
      </c>
      <c r="R526" s="18" t="e">
        <f t="shared" si="254"/>
        <v>#N/A</v>
      </c>
      <c r="S526" s="17" t="e">
        <f>VLOOKUP($A526,'DATA PENGUKURAN GARDU'!$A:$BS,44,0)</f>
        <v>#N/A</v>
      </c>
      <c r="T526" s="18" t="e">
        <f t="shared" si="255"/>
        <v>#N/A</v>
      </c>
      <c r="U526" s="17" t="e">
        <f>VLOOKUP($A526,'DATA PENGUKURAN GARDU'!$A:$BS,46,0)</f>
        <v>#N/A</v>
      </c>
      <c r="V526" s="18" t="e">
        <f t="shared" si="256"/>
        <v>#N/A</v>
      </c>
      <c r="W526" s="17" t="e">
        <f>VLOOKUP($A526,'DATA PENGUKURAN GARDU'!$A:$BS,48,0)</f>
        <v>#N/A</v>
      </c>
      <c r="X526" s="17" t="e">
        <f>VLOOKUP($A526,'DATA PENGUKURAN GARDU'!$A:$BS,53,0)</f>
        <v>#N/A</v>
      </c>
      <c r="Y526" s="17" t="e">
        <f>VLOOKUP($A526,'DATA PENGUKURAN GARDU'!$A:$BS,54,0)</f>
        <v>#N/A</v>
      </c>
      <c r="Z526" s="17" t="e">
        <f>VLOOKUP($A526,'DATA PENGUKURAN GARDU'!$A:$BS,55,0)</f>
        <v>#N/A</v>
      </c>
      <c r="AA526" s="20" t="e">
        <f>VLOOKUP($B526,'DATA PENGUKURAN GARDU'!$A:$BS,42,0)</f>
        <v>#N/A</v>
      </c>
      <c r="AB526" s="21" t="e">
        <f t="shared" si="257"/>
        <v>#N/A</v>
      </c>
      <c r="AC526" s="20" t="e">
        <f>VLOOKUP($B526,'DATA PENGUKURAN GARDU'!$A:$BS,44,0)</f>
        <v>#N/A</v>
      </c>
      <c r="AD526" s="21" t="e">
        <f t="shared" si="258"/>
        <v>#N/A</v>
      </c>
      <c r="AE526" s="20" t="e">
        <f>VLOOKUP($B526,'DATA PENGUKURAN GARDU'!$A:$BS,46,0)</f>
        <v>#N/A</v>
      </c>
      <c r="AF526" s="21" t="e">
        <f t="shared" si="259"/>
        <v>#N/A</v>
      </c>
      <c r="AG526" s="20" t="e">
        <f>VLOOKUP($B526,'DATA PENGUKURAN GARDU'!$A:$BS,46,0)</f>
        <v>#N/A</v>
      </c>
      <c r="AH526" s="20" t="e">
        <f>VLOOKUP($B526,'DATA PENGUKURAN GARDU'!$A:$BS,53,0)</f>
        <v>#N/A</v>
      </c>
      <c r="AI526" s="20" t="e">
        <f>VLOOKUP($B526,'DATA PENGUKURAN GARDU'!$A:$BS,54,0)</f>
        <v>#N/A</v>
      </c>
      <c r="AJ526" s="17" t="e">
        <f>VLOOKUP($C526,'DATA PENGUKURAN GARDU'!$A:$BS,42,0)</f>
        <v>#N/A</v>
      </c>
      <c r="AK526" s="23" t="e">
        <f t="shared" si="260"/>
        <v>#N/A</v>
      </c>
      <c r="AL526" s="17" t="e">
        <f>VLOOKUP($C526,'DATA PENGUKURAN GARDU'!$A:$BS,44,0)</f>
        <v>#N/A</v>
      </c>
      <c r="AM526" s="23" t="e">
        <f t="shared" si="261"/>
        <v>#N/A</v>
      </c>
      <c r="AN526" s="17" t="e">
        <f>VLOOKUP($C526,'DATA PENGUKURAN GARDU'!$A:$BS,46,0)</f>
        <v>#N/A</v>
      </c>
      <c r="AO526" s="23" t="e">
        <f t="shared" si="262"/>
        <v>#N/A</v>
      </c>
      <c r="AP526" s="17" t="e">
        <f>VLOOKUP($C526,'DATA PENGUKURAN GARDU'!$A:$BS,46,0)</f>
        <v>#N/A</v>
      </c>
      <c r="AQ526" s="17" t="e">
        <f>VLOOKUP($C526,'DATA PENGUKURAN GARDU'!$A:$BS,53,0)</f>
        <v>#N/A</v>
      </c>
      <c r="AR526" s="17" t="e">
        <f>VLOOKUP($C526,'DATA PENGUKURAN GARDU'!$A:$BS,54,0)</f>
        <v>#N/A</v>
      </c>
      <c r="AS526" s="20" t="e">
        <f>VLOOKUP($D526,'DATA PENGUKURAN GARDU'!$A:$BS,42,0)</f>
        <v>#N/A</v>
      </c>
      <c r="AT526" s="21" t="e">
        <f t="shared" si="263"/>
        <v>#N/A</v>
      </c>
      <c r="AU526" s="20" t="e">
        <f>VLOOKUP($D526,'DATA PENGUKURAN GARDU'!$A:$BS,44,0)</f>
        <v>#N/A</v>
      </c>
      <c r="AV526" s="21" t="e">
        <f t="shared" si="264"/>
        <v>#N/A</v>
      </c>
      <c r="AW526" s="20" t="e">
        <f>VLOOKUP($D526,'DATA PENGUKURAN GARDU'!$A:$BS,46,0)</f>
        <v>#N/A</v>
      </c>
      <c r="AX526" s="21" t="e">
        <f t="shared" si="265"/>
        <v>#N/A</v>
      </c>
      <c r="AY526" s="20" t="e">
        <f>VLOOKUP($D526,'DATA PENGUKURAN GARDU'!$A:$BS,46,0)</f>
        <v>#N/A</v>
      </c>
      <c r="AZ526" s="20" t="e">
        <f>VLOOKUP($D526,'DATA PENGUKURAN GARDU'!$A:$BS,53,0)</f>
        <v>#N/A</v>
      </c>
      <c r="BA526" s="20" t="e">
        <f>VLOOKUP($D526,'DATA PENGUKURAN GARDU'!$A:$BS,54,0)</f>
        <v>#N/A</v>
      </c>
      <c r="BB526" s="17" t="e">
        <f>VLOOKUP($E526,'DATA PENGUKURAN GARDU'!$A:$BS,42,0)</f>
        <v>#N/A</v>
      </c>
      <c r="BC526" s="23" t="e">
        <f t="shared" si="266"/>
        <v>#N/A</v>
      </c>
      <c r="BD526" s="17" t="e">
        <f>VLOOKUP($E526,'DATA PENGUKURAN GARDU'!$A:$BS,44,0)</f>
        <v>#N/A</v>
      </c>
      <c r="BE526" s="23" t="e">
        <f t="shared" si="267"/>
        <v>#N/A</v>
      </c>
      <c r="BF526" s="17" t="e">
        <f>VLOOKUP($E526,'DATA PENGUKURAN GARDU'!$A:$BS,46,0)</f>
        <v>#N/A</v>
      </c>
      <c r="BG526" s="23" t="e">
        <f t="shared" si="268"/>
        <v>#N/A</v>
      </c>
      <c r="BH526" s="17" t="e">
        <f>VLOOKUP($E526,'DATA PENGUKURAN GARDU'!$A:$BS,46,0)</f>
        <v>#N/A</v>
      </c>
      <c r="BI526" s="17" t="e">
        <f>VLOOKUP($E526,'DATA PENGUKURAN GARDU'!$A:$BS,53,0)</f>
        <v>#N/A</v>
      </c>
      <c r="BJ526" s="17" t="e">
        <f>VLOOKUP($E526,'DATA PENGUKURAN GARDU'!$A:$BS,54,0)</f>
        <v>#N/A</v>
      </c>
      <c r="BK526" s="20" t="e">
        <f t="shared" si="279"/>
        <v>#N/A</v>
      </c>
      <c r="BL526" s="20" t="e">
        <f t="shared" si="280"/>
        <v>#N/A</v>
      </c>
      <c r="BM526" s="20" t="e">
        <f t="shared" si="281"/>
        <v>#N/A</v>
      </c>
      <c r="BN526" s="25" t="e">
        <f t="shared" si="282"/>
        <v>#N/A</v>
      </c>
      <c r="BO526" s="26" t="str">
        <f t="shared" si="283"/>
        <v>0</v>
      </c>
      <c r="BP526" s="21" t="e">
        <f t="shared" si="284"/>
        <v>#VALUE!</v>
      </c>
      <c r="BQ526" s="20" t="e">
        <f t="shared" si="285"/>
        <v>#N/A</v>
      </c>
      <c r="BR526" s="20" t="e">
        <v>#N/A</v>
      </c>
      <c r="BS526" s="9" t="e">
        <v>#N/A</v>
      </c>
      <c r="BT526" s="2" t="e">
        <f t="shared" si="286"/>
        <v>#VALUE!</v>
      </c>
      <c r="BU526" s="2" t="e">
        <f t="shared" si="269"/>
        <v>#N/A</v>
      </c>
      <c r="BV526" s="2" t="e">
        <f t="shared" si="270"/>
        <v>#N/A</v>
      </c>
    </row>
    <row r="527" s="2" customFormat="1" ht="22.95" customHeight="1" spans="1:74">
      <c r="A527" s="9" t="str">
        <f t="shared" si="271"/>
        <v>BB 174Induk</v>
      </c>
      <c r="B527" s="9" t="str">
        <f t="shared" si="272"/>
        <v>BB 174jurusan 1</v>
      </c>
      <c r="C527" s="9" t="str">
        <f t="shared" si="273"/>
        <v>BB 174jurusan 2</v>
      </c>
      <c r="D527" s="9" t="str">
        <f t="shared" si="274"/>
        <v>BB 174jurusan 3</v>
      </c>
      <c r="E527" s="9" t="str">
        <f t="shared" si="275"/>
        <v>BB 174jurusan 4</v>
      </c>
      <c r="F527" s="10" t="s">
        <v>672</v>
      </c>
      <c r="G527" s="10" t="s">
        <v>4</v>
      </c>
      <c r="H527" s="10" t="s">
        <v>673</v>
      </c>
      <c r="I527" s="10" t="s">
        <v>11097</v>
      </c>
      <c r="J527" s="10" t="s">
        <v>11098</v>
      </c>
      <c r="K527" s="10" t="s">
        <v>7465</v>
      </c>
      <c r="L527" s="10"/>
      <c r="M527" s="10"/>
      <c r="N527" s="14">
        <f t="shared" si="276"/>
        <v>0</v>
      </c>
      <c r="O527" s="15" t="e">
        <f t="shared" si="277"/>
        <v>#VALUE!</v>
      </c>
      <c r="P527" s="15" t="e">
        <f t="shared" si="278"/>
        <v>#VALUE!</v>
      </c>
      <c r="Q527" s="17" t="e">
        <f>VLOOKUP($A527,'DATA PENGUKURAN GARDU'!$A:$BS,42,0)</f>
        <v>#N/A</v>
      </c>
      <c r="R527" s="18" t="e">
        <f t="shared" si="254"/>
        <v>#N/A</v>
      </c>
      <c r="S527" s="17" t="e">
        <f>VLOOKUP($A527,'DATA PENGUKURAN GARDU'!$A:$BS,44,0)</f>
        <v>#N/A</v>
      </c>
      <c r="T527" s="18" t="e">
        <f t="shared" si="255"/>
        <v>#N/A</v>
      </c>
      <c r="U527" s="17" t="e">
        <f>VLOOKUP($A527,'DATA PENGUKURAN GARDU'!$A:$BS,46,0)</f>
        <v>#N/A</v>
      </c>
      <c r="V527" s="18" t="e">
        <f t="shared" si="256"/>
        <v>#N/A</v>
      </c>
      <c r="W527" s="17" t="e">
        <f>VLOOKUP($A527,'DATA PENGUKURAN GARDU'!$A:$BS,48,0)</f>
        <v>#N/A</v>
      </c>
      <c r="X527" s="17" t="e">
        <f>VLOOKUP($A527,'DATA PENGUKURAN GARDU'!$A:$BS,53,0)</f>
        <v>#N/A</v>
      </c>
      <c r="Y527" s="17" t="e">
        <f>VLOOKUP($A527,'DATA PENGUKURAN GARDU'!$A:$BS,54,0)</f>
        <v>#N/A</v>
      </c>
      <c r="Z527" s="17" t="e">
        <f>VLOOKUP($A527,'DATA PENGUKURAN GARDU'!$A:$BS,55,0)</f>
        <v>#N/A</v>
      </c>
      <c r="AA527" s="20" t="e">
        <f>VLOOKUP($B527,'DATA PENGUKURAN GARDU'!$A:$BS,42,0)</f>
        <v>#N/A</v>
      </c>
      <c r="AB527" s="21" t="e">
        <f t="shared" si="257"/>
        <v>#N/A</v>
      </c>
      <c r="AC527" s="20" t="e">
        <f>VLOOKUP($B527,'DATA PENGUKURAN GARDU'!$A:$BS,44,0)</f>
        <v>#N/A</v>
      </c>
      <c r="AD527" s="21" t="e">
        <f t="shared" si="258"/>
        <v>#N/A</v>
      </c>
      <c r="AE527" s="20" t="e">
        <f>VLOOKUP($B527,'DATA PENGUKURAN GARDU'!$A:$BS,46,0)</f>
        <v>#N/A</v>
      </c>
      <c r="AF527" s="21" t="e">
        <f t="shared" si="259"/>
        <v>#N/A</v>
      </c>
      <c r="AG527" s="20" t="e">
        <f>VLOOKUP($B527,'DATA PENGUKURAN GARDU'!$A:$BS,46,0)</f>
        <v>#N/A</v>
      </c>
      <c r="AH527" s="20" t="e">
        <f>VLOOKUP($B527,'DATA PENGUKURAN GARDU'!$A:$BS,53,0)</f>
        <v>#N/A</v>
      </c>
      <c r="AI527" s="20" t="e">
        <f>VLOOKUP($B527,'DATA PENGUKURAN GARDU'!$A:$BS,54,0)</f>
        <v>#N/A</v>
      </c>
      <c r="AJ527" s="17" t="e">
        <f>VLOOKUP($C527,'DATA PENGUKURAN GARDU'!$A:$BS,42,0)</f>
        <v>#N/A</v>
      </c>
      <c r="AK527" s="23" t="e">
        <f t="shared" si="260"/>
        <v>#N/A</v>
      </c>
      <c r="AL527" s="17" t="e">
        <f>VLOOKUP($C527,'DATA PENGUKURAN GARDU'!$A:$BS,44,0)</f>
        <v>#N/A</v>
      </c>
      <c r="AM527" s="23" t="e">
        <f t="shared" si="261"/>
        <v>#N/A</v>
      </c>
      <c r="AN527" s="17" t="e">
        <f>VLOOKUP($C527,'DATA PENGUKURAN GARDU'!$A:$BS,46,0)</f>
        <v>#N/A</v>
      </c>
      <c r="AO527" s="23" t="e">
        <f t="shared" si="262"/>
        <v>#N/A</v>
      </c>
      <c r="AP527" s="17" t="e">
        <f>VLOOKUP($C527,'DATA PENGUKURAN GARDU'!$A:$BS,46,0)</f>
        <v>#N/A</v>
      </c>
      <c r="AQ527" s="17" t="e">
        <f>VLOOKUP($C527,'DATA PENGUKURAN GARDU'!$A:$BS,53,0)</f>
        <v>#N/A</v>
      </c>
      <c r="AR527" s="17" t="e">
        <f>VLOOKUP($C527,'DATA PENGUKURAN GARDU'!$A:$BS,54,0)</f>
        <v>#N/A</v>
      </c>
      <c r="AS527" s="20" t="e">
        <f>VLOOKUP($D527,'DATA PENGUKURAN GARDU'!$A:$BS,42,0)</f>
        <v>#N/A</v>
      </c>
      <c r="AT527" s="21" t="e">
        <f t="shared" si="263"/>
        <v>#N/A</v>
      </c>
      <c r="AU527" s="20" t="e">
        <f>VLOOKUP($D527,'DATA PENGUKURAN GARDU'!$A:$BS,44,0)</f>
        <v>#N/A</v>
      </c>
      <c r="AV527" s="21" t="e">
        <f t="shared" si="264"/>
        <v>#N/A</v>
      </c>
      <c r="AW527" s="20" t="e">
        <f>VLOOKUP($D527,'DATA PENGUKURAN GARDU'!$A:$BS,46,0)</f>
        <v>#N/A</v>
      </c>
      <c r="AX527" s="21" t="e">
        <f t="shared" si="265"/>
        <v>#N/A</v>
      </c>
      <c r="AY527" s="20" t="e">
        <f>VLOOKUP($D527,'DATA PENGUKURAN GARDU'!$A:$BS,46,0)</f>
        <v>#N/A</v>
      </c>
      <c r="AZ527" s="20" t="e">
        <f>VLOOKUP($D527,'DATA PENGUKURAN GARDU'!$A:$BS,53,0)</f>
        <v>#N/A</v>
      </c>
      <c r="BA527" s="20" t="e">
        <f>VLOOKUP($D527,'DATA PENGUKURAN GARDU'!$A:$BS,54,0)</f>
        <v>#N/A</v>
      </c>
      <c r="BB527" s="17" t="e">
        <f>VLOOKUP($E527,'DATA PENGUKURAN GARDU'!$A:$BS,42,0)</f>
        <v>#N/A</v>
      </c>
      <c r="BC527" s="23" t="e">
        <f t="shared" si="266"/>
        <v>#N/A</v>
      </c>
      <c r="BD527" s="17" t="e">
        <f>VLOOKUP($E527,'DATA PENGUKURAN GARDU'!$A:$BS,44,0)</f>
        <v>#N/A</v>
      </c>
      <c r="BE527" s="23" t="e">
        <f t="shared" si="267"/>
        <v>#N/A</v>
      </c>
      <c r="BF527" s="17" t="e">
        <f>VLOOKUP($E527,'DATA PENGUKURAN GARDU'!$A:$BS,46,0)</f>
        <v>#N/A</v>
      </c>
      <c r="BG527" s="23" t="e">
        <f t="shared" si="268"/>
        <v>#N/A</v>
      </c>
      <c r="BH527" s="17" t="e">
        <f>VLOOKUP($E527,'DATA PENGUKURAN GARDU'!$A:$BS,46,0)</f>
        <v>#N/A</v>
      </c>
      <c r="BI527" s="17" t="e">
        <f>VLOOKUP($E527,'DATA PENGUKURAN GARDU'!$A:$BS,53,0)</f>
        <v>#N/A</v>
      </c>
      <c r="BJ527" s="17" t="e">
        <f>VLOOKUP($E527,'DATA PENGUKURAN GARDU'!$A:$BS,54,0)</f>
        <v>#N/A</v>
      </c>
      <c r="BK527" s="20" t="e">
        <f t="shared" si="279"/>
        <v>#N/A</v>
      </c>
      <c r="BL527" s="20" t="e">
        <f t="shared" si="280"/>
        <v>#N/A</v>
      </c>
      <c r="BM527" s="20" t="e">
        <f t="shared" si="281"/>
        <v>#N/A</v>
      </c>
      <c r="BN527" s="25" t="e">
        <f t="shared" si="282"/>
        <v>#N/A</v>
      </c>
      <c r="BO527" s="26" t="str">
        <f t="shared" si="283"/>
        <v>0</v>
      </c>
      <c r="BP527" s="21" t="e">
        <f t="shared" si="284"/>
        <v>#VALUE!</v>
      </c>
      <c r="BQ527" s="20" t="e">
        <f t="shared" si="285"/>
        <v>#N/A</v>
      </c>
      <c r="BR527" s="20" t="e">
        <v>#N/A</v>
      </c>
      <c r="BS527" s="9" t="e">
        <v>#N/A</v>
      </c>
      <c r="BT527" s="2" t="e">
        <f t="shared" si="286"/>
        <v>#VALUE!</v>
      </c>
      <c r="BU527" s="2" t="e">
        <f t="shared" si="269"/>
        <v>#N/A</v>
      </c>
      <c r="BV527" s="2" t="e">
        <f t="shared" si="270"/>
        <v>#N/A</v>
      </c>
    </row>
    <row r="528" s="2" customFormat="1" ht="22.95" customHeight="1" spans="1:74">
      <c r="A528" s="9" t="str">
        <f t="shared" si="271"/>
        <v>BB 181.1Induk</v>
      </c>
      <c r="B528" s="9" t="str">
        <f t="shared" si="272"/>
        <v>BB 181.1jurusan 1</v>
      </c>
      <c r="C528" s="9" t="str">
        <f t="shared" si="273"/>
        <v>BB 181.1jurusan 2</v>
      </c>
      <c r="D528" s="9" t="str">
        <f t="shared" si="274"/>
        <v>BB 181.1jurusan 3</v>
      </c>
      <c r="E528" s="9" t="str">
        <f t="shared" si="275"/>
        <v>BB 181.1jurusan 4</v>
      </c>
      <c r="F528" s="10" t="s">
        <v>663</v>
      </c>
      <c r="G528" s="10" t="s">
        <v>4</v>
      </c>
      <c r="H528" s="10" t="s">
        <v>674</v>
      </c>
      <c r="I528" s="10" t="s">
        <v>11099</v>
      </c>
      <c r="J528" s="10" t="s">
        <v>11100</v>
      </c>
      <c r="K528" s="10" t="s">
        <v>7465</v>
      </c>
      <c r="L528" s="10"/>
      <c r="M528" s="10"/>
      <c r="N528" s="14">
        <f t="shared" si="276"/>
        <v>0</v>
      </c>
      <c r="O528" s="15" t="e">
        <f t="shared" si="277"/>
        <v>#VALUE!</v>
      </c>
      <c r="P528" s="15" t="e">
        <f t="shared" si="278"/>
        <v>#VALUE!</v>
      </c>
      <c r="Q528" s="17" t="e">
        <f>VLOOKUP($A528,'DATA PENGUKURAN GARDU'!$A:$BS,42,0)</f>
        <v>#N/A</v>
      </c>
      <c r="R528" s="18" t="e">
        <f t="shared" si="254"/>
        <v>#N/A</v>
      </c>
      <c r="S528" s="17" t="e">
        <f>VLOOKUP($A528,'DATA PENGUKURAN GARDU'!$A:$BS,44,0)</f>
        <v>#N/A</v>
      </c>
      <c r="T528" s="18" t="e">
        <f t="shared" si="255"/>
        <v>#N/A</v>
      </c>
      <c r="U528" s="17" t="e">
        <f>VLOOKUP($A528,'DATA PENGUKURAN GARDU'!$A:$BS,46,0)</f>
        <v>#N/A</v>
      </c>
      <c r="V528" s="18" t="e">
        <f t="shared" si="256"/>
        <v>#N/A</v>
      </c>
      <c r="W528" s="17" t="e">
        <f>VLOOKUP($A528,'DATA PENGUKURAN GARDU'!$A:$BS,48,0)</f>
        <v>#N/A</v>
      </c>
      <c r="X528" s="17" t="e">
        <f>VLOOKUP($A528,'DATA PENGUKURAN GARDU'!$A:$BS,53,0)</f>
        <v>#N/A</v>
      </c>
      <c r="Y528" s="17" t="e">
        <f>VLOOKUP($A528,'DATA PENGUKURAN GARDU'!$A:$BS,54,0)</f>
        <v>#N/A</v>
      </c>
      <c r="Z528" s="17" t="e">
        <f>VLOOKUP($A528,'DATA PENGUKURAN GARDU'!$A:$BS,55,0)</f>
        <v>#N/A</v>
      </c>
      <c r="AA528" s="20" t="e">
        <f>VLOOKUP($B528,'DATA PENGUKURAN GARDU'!$A:$BS,42,0)</f>
        <v>#N/A</v>
      </c>
      <c r="AB528" s="21" t="e">
        <f t="shared" si="257"/>
        <v>#N/A</v>
      </c>
      <c r="AC528" s="20" t="e">
        <f>VLOOKUP($B528,'DATA PENGUKURAN GARDU'!$A:$BS,44,0)</f>
        <v>#N/A</v>
      </c>
      <c r="AD528" s="21" t="e">
        <f t="shared" si="258"/>
        <v>#N/A</v>
      </c>
      <c r="AE528" s="20" t="e">
        <f>VLOOKUP($B528,'DATA PENGUKURAN GARDU'!$A:$BS,46,0)</f>
        <v>#N/A</v>
      </c>
      <c r="AF528" s="21" t="e">
        <f t="shared" si="259"/>
        <v>#N/A</v>
      </c>
      <c r="AG528" s="20" t="e">
        <f>VLOOKUP($B528,'DATA PENGUKURAN GARDU'!$A:$BS,46,0)</f>
        <v>#N/A</v>
      </c>
      <c r="AH528" s="20" t="e">
        <f>VLOOKUP($B528,'DATA PENGUKURAN GARDU'!$A:$BS,53,0)</f>
        <v>#N/A</v>
      </c>
      <c r="AI528" s="20" t="e">
        <f>VLOOKUP($B528,'DATA PENGUKURAN GARDU'!$A:$BS,54,0)</f>
        <v>#N/A</v>
      </c>
      <c r="AJ528" s="17" t="e">
        <f>VLOOKUP($C528,'DATA PENGUKURAN GARDU'!$A:$BS,42,0)</f>
        <v>#N/A</v>
      </c>
      <c r="AK528" s="23" t="e">
        <f t="shared" si="260"/>
        <v>#N/A</v>
      </c>
      <c r="AL528" s="17" t="e">
        <f>VLOOKUP($C528,'DATA PENGUKURAN GARDU'!$A:$BS,44,0)</f>
        <v>#N/A</v>
      </c>
      <c r="AM528" s="23" t="e">
        <f t="shared" si="261"/>
        <v>#N/A</v>
      </c>
      <c r="AN528" s="17" t="e">
        <f>VLOOKUP($C528,'DATA PENGUKURAN GARDU'!$A:$BS,46,0)</f>
        <v>#N/A</v>
      </c>
      <c r="AO528" s="23" t="e">
        <f t="shared" si="262"/>
        <v>#N/A</v>
      </c>
      <c r="AP528" s="17" t="e">
        <f>VLOOKUP($C528,'DATA PENGUKURAN GARDU'!$A:$BS,46,0)</f>
        <v>#N/A</v>
      </c>
      <c r="AQ528" s="17" t="e">
        <f>VLOOKUP($C528,'DATA PENGUKURAN GARDU'!$A:$BS,53,0)</f>
        <v>#N/A</v>
      </c>
      <c r="AR528" s="17" t="e">
        <f>VLOOKUP($C528,'DATA PENGUKURAN GARDU'!$A:$BS,54,0)</f>
        <v>#N/A</v>
      </c>
      <c r="AS528" s="20" t="e">
        <f>VLOOKUP($D528,'DATA PENGUKURAN GARDU'!$A:$BS,42,0)</f>
        <v>#N/A</v>
      </c>
      <c r="AT528" s="21" t="e">
        <f t="shared" si="263"/>
        <v>#N/A</v>
      </c>
      <c r="AU528" s="20" t="e">
        <f>VLOOKUP($D528,'DATA PENGUKURAN GARDU'!$A:$BS,44,0)</f>
        <v>#N/A</v>
      </c>
      <c r="AV528" s="21" t="e">
        <f t="shared" si="264"/>
        <v>#N/A</v>
      </c>
      <c r="AW528" s="20" t="e">
        <f>VLOOKUP($D528,'DATA PENGUKURAN GARDU'!$A:$BS,46,0)</f>
        <v>#N/A</v>
      </c>
      <c r="AX528" s="21" t="e">
        <f t="shared" si="265"/>
        <v>#N/A</v>
      </c>
      <c r="AY528" s="20" t="e">
        <f>VLOOKUP($D528,'DATA PENGUKURAN GARDU'!$A:$BS,46,0)</f>
        <v>#N/A</v>
      </c>
      <c r="AZ528" s="20" t="e">
        <f>VLOOKUP($D528,'DATA PENGUKURAN GARDU'!$A:$BS,53,0)</f>
        <v>#N/A</v>
      </c>
      <c r="BA528" s="20" t="e">
        <f>VLOOKUP($D528,'DATA PENGUKURAN GARDU'!$A:$BS,54,0)</f>
        <v>#N/A</v>
      </c>
      <c r="BB528" s="17" t="e">
        <f>VLOOKUP($E528,'DATA PENGUKURAN GARDU'!$A:$BS,42,0)</f>
        <v>#N/A</v>
      </c>
      <c r="BC528" s="23" t="e">
        <f t="shared" si="266"/>
        <v>#N/A</v>
      </c>
      <c r="BD528" s="17" t="e">
        <f>VLOOKUP($E528,'DATA PENGUKURAN GARDU'!$A:$BS,44,0)</f>
        <v>#N/A</v>
      </c>
      <c r="BE528" s="23" t="e">
        <f t="shared" si="267"/>
        <v>#N/A</v>
      </c>
      <c r="BF528" s="17" t="e">
        <f>VLOOKUP($E528,'DATA PENGUKURAN GARDU'!$A:$BS,46,0)</f>
        <v>#N/A</v>
      </c>
      <c r="BG528" s="23" t="e">
        <f t="shared" si="268"/>
        <v>#N/A</v>
      </c>
      <c r="BH528" s="17" t="e">
        <f>VLOOKUP($E528,'DATA PENGUKURAN GARDU'!$A:$BS,46,0)</f>
        <v>#N/A</v>
      </c>
      <c r="BI528" s="17" t="e">
        <f>VLOOKUP($E528,'DATA PENGUKURAN GARDU'!$A:$BS,53,0)</f>
        <v>#N/A</v>
      </c>
      <c r="BJ528" s="17" t="e">
        <f>VLOOKUP($E528,'DATA PENGUKURAN GARDU'!$A:$BS,54,0)</f>
        <v>#N/A</v>
      </c>
      <c r="BK528" s="20" t="e">
        <f t="shared" si="279"/>
        <v>#N/A</v>
      </c>
      <c r="BL528" s="20" t="e">
        <f t="shared" si="280"/>
        <v>#N/A</v>
      </c>
      <c r="BM528" s="20" t="e">
        <f t="shared" si="281"/>
        <v>#N/A</v>
      </c>
      <c r="BN528" s="25" t="e">
        <f t="shared" si="282"/>
        <v>#N/A</v>
      </c>
      <c r="BO528" s="26" t="str">
        <f t="shared" si="283"/>
        <v>0</v>
      </c>
      <c r="BP528" s="21" t="e">
        <f t="shared" si="284"/>
        <v>#VALUE!</v>
      </c>
      <c r="BQ528" s="20" t="e">
        <f t="shared" si="285"/>
        <v>#N/A</v>
      </c>
      <c r="BR528" s="20" t="e">
        <v>#N/A</v>
      </c>
      <c r="BS528" s="9" t="e">
        <v>#N/A</v>
      </c>
      <c r="BT528" s="2" t="e">
        <f t="shared" si="286"/>
        <v>#VALUE!</v>
      </c>
      <c r="BU528" s="2" t="e">
        <f t="shared" si="269"/>
        <v>#N/A</v>
      </c>
      <c r="BV528" s="2" t="e">
        <f t="shared" si="270"/>
        <v>#N/A</v>
      </c>
    </row>
    <row r="529" s="2" customFormat="1" ht="22.95" customHeight="1" spans="1:74">
      <c r="A529" s="9" t="str">
        <f t="shared" si="271"/>
        <v>BB 085Induk</v>
      </c>
      <c r="B529" s="9" t="str">
        <f t="shared" si="272"/>
        <v>BB 085jurusan 1</v>
      </c>
      <c r="C529" s="9" t="str">
        <f t="shared" si="273"/>
        <v>BB 085jurusan 2</v>
      </c>
      <c r="D529" s="9" t="str">
        <f t="shared" si="274"/>
        <v>BB 085jurusan 3</v>
      </c>
      <c r="E529" s="9" t="str">
        <f t="shared" si="275"/>
        <v>BB 085jurusan 4</v>
      </c>
      <c r="F529" s="10" t="s">
        <v>676</v>
      </c>
      <c r="G529" s="10" t="s">
        <v>4</v>
      </c>
      <c r="H529" s="10" t="s">
        <v>677</v>
      </c>
      <c r="I529" s="10" t="s">
        <v>11103</v>
      </c>
      <c r="J529" s="10" t="s">
        <v>11104</v>
      </c>
      <c r="K529" s="10" t="s">
        <v>7465</v>
      </c>
      <c r="L529" s="10"/>
      <c r="M529" s="10"/>
      <c r="N529" s="14">
        <f t="shared" si="276"/>
        <v>0</v>
      </c>
      <c r="O529" s="15" t="e">
        <f t="shared" si="277"/>
        <v>#VALUE!</v>
      </c>
      <c r="P529" s="15" t="e">
        <f t="shared" si="278"/>
        <v>#VALUE!</v>
      </c>
      <c r="Q529" s="17" t="e">
        <f>VLOOKUP($A529,'DATA PENGUKURAN GARDU'!$A:$BS,42,0)</f>
        <v>#N/A</v>
      </c>
      <c r="R529" s="18" t="e">
        <f t="shared" si="254"/>
        <v>#N/A</v>
      </c>
      <c r="S529" s="17" t="e">
        <f>VLOOKUP($A529,'DATA PENGUKURAN GARDU'!$A:$BS,44,0)</f>
        <v>#N/A</v>
      </c>
      <c r="T529" s="18" t="e">
        <f t="shared" si="255"/>
        <v>#N/A</v>
      </c>
      <c r="U529" s="17" t="e">
        <f>VLOOKUP($A529,'DATA PENGUKURAN GARDU'!$A:$BS,46,0)</f>
        <v>#N/A</v>
      </c>
      <c r="V529" s="18" t="e">
        <f t="shared" si="256"/>
        <v>#N/A</v>
      </c>
      <c r="W529" s="17" t="e">
        <f>VLOOKUP($A529,'DATA PENGUKURAN GARDU'!$A:$BS,48,0)</f>
        <v>#N/A</v>
      </c>
      <c r="X529" s="17" t="e">
        <f>VLOOKUP($A529,'DATA PENGUKURAN GARDU'!$A:$BS,53,0)</f>
        <v>#N/A</v>
      </c>
      <c r="Y529" s="17" t="e">
        <f>VLOOKUP($A529,'DATA PENGUKURAN GARDU'!$A:$BS,54,0)</f>
        <v>#N/A</v>
      </c>
      <c r="Z529" s="17" t="e">
        <f>VLOOKUP($A529,'DATA PENGUKURAN GARDU'!$A:$BS,55,0)</f>
        <v>#N/A</v>
      </c>
      <c r="AA529" s="20" t="e">
        <f>VLOOKUP($B529,'DATA PENGUKURAN GARDU'!$A:$BS,42,0)</f>
        <v>#N/A</v>
      </c>
      <c r="AB529" s="21" t="e">
        <f t="shared" si="257"/>
        <v>#N/A</v>
      </c>
      <c r="AC529" s="20" t="e">
        <f>VLOOKUP($B529,'DATA PENGUKURAN GARDU'!$A:$BS,44,0)</f>
        <v>#N/A</v>
      </c>
      <c r="AD529" s="21" t="e">
        <f t="shared" si="258"/>
        <v>#N/A</v>
      </c>
      <c r="AE529" s="20" t="e">
        <f>VLOOKUP($B529,'DATA PENGUKURAN GARDU'!$A:$BS,46,0)</f>
        <v>#N/A</v>
      </c>
      <c r="AF529" s="21" t="e">
        <f t="shared" si="259"/>
        <v>#N/A</v>
      </c>
      <c r="AG529" s="20" t="e">
        <f>VLOOKUP($B529,'DATA PENGUKURAN GARDU'!$A:$BS,46,0)</f>
        <v>#N/A</v>
      </c>
      <c r="AH529" s="20" t="e">
        <f>VLOOKUP($B529,'DATA PENGUKURAN GARDU'!$A:$BS,53,0)</f>
        <v>#N/A</v>
      </c>
      <c r="AI529" s="20" t="e">
        <f>VLOOKUP($B529,'DATA PENGUKURAN GARDU'!$A:$BS,54,0)</f>
        <v>#N/A</v>
      </c>
      <c r="AJ529" s="17" t="e">
        <f>VLOOKUP($C529,'DATA PENGUKURAN GARDU'!$A:$BS,42,0)</f>
        <v>#N/A</v>
      </c>
      <c r="AK529" s="23" t="e">
        <f t="shared" si="260"/>
        <v>#N/A</v>
      </c>
      <c r="AL529" s="17" t="e">
        <f>VLOOKUP($C529,'DATA PENGUKURAN GARDU'!$A:$BS,44,0)</f>
        <v>#N/A</v>
      </c>
      <c r="AM529" s="23" t="e">
        <f t="shared" si="261"/>
        <v>#N/A</v>
      </c>
      <c r="AN529" s="17" t="e">
        <f>VLOOKUP($C529,'DATA PENGUKURAN GARDU'!$A:$BS,46,0)</f>
        <v>#N/A</v>
      </c>
      <c r="AO529" s="23" t="e">
        <f t="shared" si="262"/>
        <v>#N/A</v>
      </c>
      <c r="AP529" s="17" t="e">
        <f>VLOOKUP($C529,'DATA PENGUKURAN GARDU'!$A:$BS,46,0)</f>
        <v>#N/A</v>
      </c>
      <c r="AQ529" s="17" t="e">
        <f>VLOOKUP($C529,'DATA PENGUKURAN GARDU'!$A:$BS,53,0)</f>
        <v>#N/A</v>
      </c>
      <c r="AR529" s="17" t="e">
        <f>VLOOKUP($C529,'DATA PENGUKURAN GARDU'!$A:$BS,54,0)</f>
        <v>#N/A</v>
      </c>
      <c r="AS529" s="20" t="e">
        <f>VLOOKUP($D529,'DATA PENGUKURAN GARDU'!$A:$BS,42,0)</f>
        <v>#N/A</v>
      </c>
      <c r="AT529" s="21" t="e">
        <f t="shared" si="263"/>
        <v>#N/A</v>
      </c>
      <c r="AU529" s="20" t="e">
        <f>VLOOKUP($D529,'DATA PENGUKURAN GARDU'!$A:$BS,44,0)</f>
        <v>#N/A</v>
      </c>
      <c r="AV529" s="21" t="e">
        <f t="shared" si="264"/>
        <v>#N/A</v>
      </c>
      <c r="AW529" s="20" t="e">
        <f>VLOOKUP($D529,'DATA PENGUKURAN GARDU'!$A:$BS,46,0)</f>
        <v>#N/A</v>
      </c>
      <c r="AX529" s="21" t="e">
        <f t="shared" si="265"/>
        <v>#N/A</v>
      </c>
      <c r="AY529" s="20" t="e">
        <f>VLOOKUP($D529,'DATA PENGUKURAN GARDU'!$A:$BS,46,0)</f>
        <v>#N/A</v>
      </c>
      <c r="AZ529" s="20" t="e">
        <f>VLOOKUP($D529,'DATA PENGUKURAN GARDU'!$A:$BS,53,0)</f>
        <v>#N/A</v>
      </c>
      <c r="BA529" s="20" t="e">
        <f>VLOOKUP($D529,'DATA PENGUKURAN GARDU'!$A:$BS,54,0)</f>
        <v>#N/A</v>
      </c>
      <c r="BB529" s="17" t="e">
        <f>VLOOKUP($E529,'DATA PENGUKURAN GARDU'!$A:$BS,42,0)</f>
        <v>#N/A</v>
      </c>
      <c r="BC529" s="23" t="e">
        <f t="shared" si="266"/>
        <v>#N/A</v>
      </c>
      <c r="BD529" s="17" t="e">
        <f>VLOOKUP($E529,'DATA PENGUKURAN GARDU'!$A:$BS,44,0)</f>
        <v>#N/A</v>
      </c>
      <c r="BE529" s="23" t="e">
        <f t="shared" si="267"/>
        <v>#N/A</v>
      </c>
      <c r="BF529" s="17" t="e">
        <f>VLOOKUP($E529,'DATA PENGUKURAN GARDU'!$A:$BS,46,0)</f>
        <v>#N/A</v>
      </c>
      <c r="BG529" s="23" t="e">
        <f t="shared" si="268"/>
        <v>#N/A</v>
      </c>
      <c r="BH529" s="17" t="e">
        <f>VLOOKUP($E529,'DATA PENGUKURAN GARDU'!$A:$BS,46,0)</f>
        <v>#N/A</v>
      </c>
      <c r="BI529" s="17" t="e">
        <f>VLOOKUP($E529,'DATA PENGUKURAN GARDU'!$A:$BS,53,0)</f>
        <v>#N/A</v>
      </c>
      <c r="BJ529" s="17" t="e">
        <f>VLOOKUP($E529,'DATA PENGUKURAN GARDU'!$A:$BS,54,0)</f>
        <v>#N/A</v>
      </c>
      <c r="BK529" s="20" t="e">
        <f t="shared" si="279"/>
        <v>#N/A</v>
      </c>
      <c r="BL529" s="20" t="e">
        <f t="shared" si="280"/>
        <v>#N/A</v>
      </c>
      <c r="BM529" s="20" t="e">
        <f t="shared" si="281"/>
        <v>#N/A</v>
      </c>
      <c r="BN529" s="25" t="e">
        <f t="shared" si="282"/>
        <v>#N/A</v>
      </c>
      <c r="BO529" s="26" t="str">
        <f t="shared" si="283"/>
        <v>0</v>
      </c>
      <c r="BP529" s="21" t="e">
        <f t="shared" si="284"/>
        <v>#VALUE!</v>
      </c>
      <c r="BQ529" s="20" t="e">
        <f t="shared" si="285"/>
        <v>#N/A</v>
      </c>
      <c r="BR529" s="20" t="e">
        <v>#N/A</v>
      </c>
      <c r="BS529" s="9" t="e">
        <v>#N/A</v>
      </c>
      <c r="BT529" s="2" t="e">
        <f t="shared" si="286"/>
        <v>#VALUE!</v>
      </c>
      <c r="BU529" s="2" t="e">
        <f t="shared" si="269"/>
        <v>#N/A</v>
      </c>
      <c r="BV529" s="2" t="e">
        <f t="shared" si="270"/>
        <v>#N/A</v>
      </c>
    </row>
    <row r="530" s="2" customFormat="1" ht="22.95" customHeight="1" spans="1:74">
      <c r="A530" s="9" t="str">
        <f t="shared" si="271"/>
        <v>BB 086Induk</v>
      </c>
      <c r="B530" s="9" t="str">
        <f t="shared" si="272"/>
        <v>BB 086jurusan 1</v>
      </c>
      <c r="C530" s="9" t="str">
        <f t="shared" si="273"/>
        <v>BB 086jurusan 2</v>
      </c>
      <c r="D530" s="9" t="str">
        <f t="shared" si="274"/>
        <v>BB 086jurusan 3</v>
      </c>
      <c r="E530" s="9" t="str">
        <f t="shared" si="275"/>
        <v>BB 086jurusan 4</v>
      </c>
      <c r="F530" s="10" t="s">
        <v>678</v>
      </c>
      <c r="G530" s="10" t="s">
        <v>4</v>
      </c>
      <c r="H530" s="10" t="s">
        <v>679</v>
      </c>
      <c r="I530" s="10" t="s">
        <v>11105</v>
      </c>
      <c r="J530" s="10" t="s">
        <v>11106</v>
      </c>
      <c r="K530" s="10" t="s">
        <v>7465</v>
      </c>
      <c r="L530" s="10"/>
      <c r="M530" s="10"/>
      <c r="N530" s="14">
        <f t="shared" si="276"/>
        <v>0</v>
      </c>
      <c r="O530" s="15" t="e">
        <f t="shared" si="277"/>
        <v>#VALUE!</v>
      </c>
      <c r="P530" s="15" t="e">
        <f t="shared" si="278"/>
        <v>#VALUE!</v>
      </c>
      <c r="Q530" s="17" t="e">
        <f>VLOOKUP($A530,'DATA PENGUKURAN GARDU'!$A:$BS,42,0)</f>
        <v>#N/A</v>
      </c>
      <c r="R530" s="18" t="e">
        <f t="shared" ref="R530:R593" si="287">Q530/$P530*100</f>
        <v>#N/A</v>
      </c>
      <c r="S530" s="17" t="e">
        <f>VLOOKUP($A530,'DATA PENGUKURAN GARDU'!$A:$BS,44,0)</f>
        <v>#N/A</v>
      </c>
      <c r="T530" s="18" t="e">
        <f t="shared" ref="T530:T593" si="288">S530/$P530*100</f>
        <v>#N/A</v>
      </c>
      <c r="U530" s="17" t="e">
        <f>VLOOKUP($A530,'DATA PENGUKURAN GARDU'!$A:$BS,46,0)</f>
        <v>#N/A</v>
      </c>
      <c r="V530" s="18" t="e">
        <f t="shared" ref="V530:V593" si="289">U530/$P530*100</f>
        <v>#N/A</v>
      </c>
      <c r="W530" s="17" t="e">
        <f>VLOOKUP($A530,'DATA PENGUKURAN GARDU'!$A:$BS,48,0)</f>
        <v>#N/A</v>
      </c>
      <c r="X530" s="17" t="e">
        <f>VLOOKUP($A530,'DATA PENGUKURAN GARDU'!$A:$BS,53,0)</f>
        <v>#N/A</v>
      </c>
      <c r="Y530" s="17" t="e">
        <f>VLOOKUP($A530,'DATA PENGUKURAN GARDU'!$A:$BS,54,0)</f>
        <v>#N/A</v>
      </c>
      <c r="Z530" s="17" t="e">
        <f>VLOOKUP($A530,'DATA PENGUKURAN GARDU'!$A:$BS,55,0)</f>
        <v>#N/A</v>
      </c>
      <c r="AA530" s="20" t="e">
        <f>VLOOKUP($B530,'DATA PENGUKURAN GARDU'!$A:$BS,42,0)</f>
        <v>#N/A</v>
      </c>
      <c r="AB530" s="21" t="e">
        <f t="shared" ref="AB530:AB593" si="290">AA530/$P530*100</f>
        <v>#N/A</v>
      </c>
      <c r="AC530" s="20" t="e">
        <f>VLOOKUP($B530,'DATA PENGUKURAN GARDU'!$A:$BS,44,0)</f>
        <v>#N/A</v>
      </c>
      <c r="AD530" s="21" t="e">
        <f t="shared" ref="AD530:AD593" si="291">AC530/$P530*100</f>
        <v>#N/A</v>
      </c>
      <c r="AE530" s="20" t="e">
        <f>VLOOKUP($B530,'DATA PENGUKURAN GARDU'!$A:$BS,46,0)</f>
        <v>#N/A</v>
      </c>
      <c r="AF530" s="21" t="e">
        <f t="shared" ref="AF530:AF593" si="292">AE530/$P530*100</f>
        <v>#N/A</v>
      </c>
      <c r="AG530" s="20" t="e">
        <f>VLOOKUP($B530,'DATA PENGUKURAN GARDU'!$A:$BS,46,0)</f>
        <v>#N/A</v>
      </c>
      <c r="AH530" s="20" t="e">
        <f>VLOOKUP($B530,'DATA PENGUKURAN GARDU'!$A:$BS,53,0)</f>
        <v>#N/A</v>
      </c>
      <c r="AI530" s="20" t="e">
        <f>VLOOKUP($B530,'DATA PENGUKURAN GARDU'!$A:$BS,54,0)</f>
        <v>#N/A</v>
      </c>
      <c r="AJ530" s="17" t="e">
        <f>VLOOKUP($C530,'DATA PENGUKURAN GARDU'!$A:$BS,42,0)</f>
        <v>#N/A</v>
      </c>
      <c r="AK530" s="23" t="e">
        <f t="shared" ref="AK530:AK593" si="293">AJ530/$P530*100</f>
        <v>#N/A</v>
      </c>
      <c r="AL530" s="17" t="e">
        <f>VLOOKUP($C530,'DATA PENGUKURAN GARDU'!$A:$BS,44,0)</f>
        <v>#N/A</v>
      </c>
      <c r="AM530" s="23" t="e">
        <f t="shared" ref="AM530:AM593" si="294">AL530/$P530*100</f>
        <v>#N/A</v>
      </c>
      <c r="AN530" s="17" t="e">
        <f>VLOOKUP($C530,'DATA PENGUKURAN GARDU'!$A:$BS,46,0)</f>
        <v>#N/A</v>
      </c>
      <c r="AO530" s="23" t="e">
        <f t="shared" ref="AO530:AO593" si="295">AN530/$P530*100</f>
        <v>#N/A</v>
      </c>
      <c r="AP530" s="17" t="e">
        <f>VLOOKUP($C530,'DATA PENGUKURAN GARDU'!$A:$BS,46,0)</f>
        <v>#N/A</v>
      </c>
      <c r="AQ530" s="17" t="e">
        <f>VLOOKUP($C530,'DATA PENGUKURAN GARDU'!$A:$BS,53,0)</f>
        <v>#N/A</v>
      </c>
      <c r="AR530" s="17" t="e">
        <f>VLOOKUP($C530,'DATA PENGUKURAN GARDU'!$A:$BS,54,0)</f>
        <v>#N/A</v>
      </c>
      <c r="AS530" s="20" t="e">
        <f>VLOOKUP($D530,'DATA PENGUKURAN GARDU'!$A:$BS,42,0)</f>
        <v>#N/A</v>
      </c>
      <c r="AT530" s="21" t="e">
        <f t="shared" ref="AT530:AT593" si="296">AS530/$P530*100</f>
        <v>#N/A</v>
      </c>
      <c r="AU530" s="20" t="e">
        <f>VLOOKUP($D530,'DATA PENGUKURAN GARDU'!$A:$BS,44,0)</f>
        <v>#N/A</v>
      </c>
      <c r="AV530" s="21" t="e">
        <f t="shared" ref="AV530:AV593" si="297">AU530/$P530*100</f>
        <v>#N/A</v>
      </c>
      <c r="AW530" s="20" t="e">
        <f>VLOOKUP($D530,'DATA PENGUKURAN GARDU'!$A:$BS,46,0)</f>
        <v>#N/A</v>
      </c>
      <c r="AX530" s="21" t="e">
        <f t="shared" ref="AX530:AX593" si="298">AW530/$P530*100</f>
        <v>#N/A</v>
      </c>
      <c r="AY530" s="20" t="e">
        <f>VLOOKUP($D530,'DATA PENGUKURAN GARDU'!$A:$BS,46,0)</f>
        <v>#N/A</v>
      </c>
      <c r="AZ530" s="20" t="e">
        <f>VLOOKUP($D530,'DATA PENGUKURAN GARDU'!$A:$BS,53,0)</f>
        <v>#N/A</v>
      </c>
      <c r="BA530" s="20" t="e">
        <f>VLOOKUP($D530,'DATA PENGUKURAN GARDU'!$A:$BS,54,0)</f>
        <v>#N/A</v>
      </c>
      <c r="BB530" s="17" t="e">
        <f>VLOOKUP($E530,'DATA PENGUKURAN GARDU'!$A:$BS,42,0)</f>
        <v>#N/A</v>
      </c>
      <c r="BC530" s="23" t="e">
        <f t="shared" ref="BC530:BC593" si="299">BB530/$P530*100</f>
        <v>#N/A</v>
      </c>
      <c r="BD530" s="17" t="e">
        <f>VLOOKUP($E530,'DATA PENGUKURAN GARDU'!$A:$BS,44,0)</f>
        <v>#N/A</v>
      </c>
      <c r="BE530" s="23" t="e">
        <f t="shared" ref="BE530:BE593" si="300">BD530/$P530*100</f>
        <v>#N/A</v>
      </c>
      <c r="BF530" s="17" t="e">
        <f>VLOOKUP($E530,'DATA PENGUKURAN GARDU'!$A:$BS,46,0)</f>
        <v>#N/A</v>
      </c>
      <c r="BG530" s="23" t="e">
        <f t="shared" ref="BG530:BG593" si="301">BF530/$P530*100</f>
        <v>#N/A</v>
      </c>
      <c r="BH530" s="17" t="e">
        <f>VLOOKUP($E530,'DATA PENGUKURAN GARDU'!$A:$BS,46,0)</f>
        <v>#N/A</v>
      </c>
      <c r="BI530" s="17" t="e">
        <f>VLOOKUP($E530,'DATA PENGUKURAN GARDU'!$A:$BS,53,0)</f>
        <v>#N/A</v>
      </c>
      <c r="BJ530" s="17" t="e">
        <f>VLOOKUP($E530,'DATA PENGUKURAN GARDU'!$A:$BS,54,0)</f>
        <v>#N/A</v>
      </c>
      <c r="BK530" s="20" t="e">
        <f t="shared" si="279"/>
        <v>#N/A</v>
      </c>
      <c r="BL530" s="20" t="e">
        <f t="shared" si="280"/>
        <v>#N/A</v>
      </c>
      <c r="BM530" s="20" t="e">
        <f t="shared" si="281"/>
        <v>#N/A</v>
      </c>
      <c r="BN530" s="25" t="e">
        <f t="shared" si="282"/>
        <v>#N/A</v>
      </c>
      <c r="BO530" s="26" t="str">
        <f t="shared" si="283"/>
        <v>0</v>
      </c>
      <c r="BP530" s="21" t="e">
        <f t="shared" si="284"/>
        <v>#VALUE!</v>
      </c>
      <c r="BQ530" s="20" t="e">
        <f t="shared" si="285"/>
        <v>#N/A</v>
      </c>
      <c r="BR530" s="20" t="e">
        <v>#N/A</v>
      </c>
      <c r="BS530" s="9" t="e">
        <v>#N/A</v>
      </c>
      <c r="BT530" s="2" t="e">
        <f t="shared" si="286"/>
        <v>#VALUE!</v>
      </c>
      <c r="BU530" s="2" t="e">
        <f t="shared" si="269"/>
        <v>#N/A</v>
      </c>
      <c r="BV530" s="2" t="e">
        <f t="shared" si="270"/>
        <v>#N/A</v>
      </c>
    </row>
    <row r="531" s="2" customFormat="1" ht="22.95" customHeight="1" spans="1:74">
      <c r="A531" s="9" t="str">
        <f t="shared" si="271"/>
        <v>BB 097Induk</v>
      </c>
      <c r="B531" s="9" t="str">
        <f t="shared" si="272"/>
        <v>BB 097jurusan 1</v>
      </c>
      <c r="C531" s="9" t="str">
        <f t="shared" si="273"/>
        <v>BB 097jurusan 2</v>
      </c>
      <c r="D531" s="9" t="str">
        <f t="shared" si="274"/>
        <v>BB 097jurusan 3</v>
      </c>
      <c r="E531" s="9" t="str">
        <f t="shared" si="275"/>
        <v>BB 097jurusan 4</v>
      </c>
      <c r="F531" s="10" t="s">
        <v>605</v>
      </c>
      <c r="G531" s="10" t="s">
        <v>4</v>
      </c>
      <c r="H531" s="10" t="s">
        <v>680</v>
      </c>
      <c r="I531" s="10" t="s">
        <v>11107</v>
      </c>
      <c r="J531" s="10" t="s">
        <v>11108</v>
      </c>
      <c r="K531" s="10" t="s">
        <v>7465</v>
      </c>
      <c r="L531" s="10"/>
      <c r="M531" s="10"/>
      <c r="N531" s="14">
        <f t="shared" si="276"/>
        <v>0</v>
      </c>
      <c r="O531" s="15" t="e">
        <f t="shared" si="277"/>
        <v>#VALUE!</v>
      </c>
      <c r="P531" s="15" t="e">
        <f t="shared" si="278"/>
        <v>#VALUE!</v>
      </c>
      <c r="Q531" s="17" t="e">
        <f>VLOOKUP($A531,'DATA PENGUKURAN GARDU'!$A:$BS,42,0)</f>
        <v>#N/A</v>
      </c>
      <c r="R531" s="18" t="e">
        <f t="shared" si="287"/>
        <v>#N/A</v>
      </c>
      <c r="S531" s="17" t="e">
        <f>VLOOKUP($A531,'DATA PENGUKURAN GARDU'!$A:$BS,44,0)</f>
        <v>#N/A</v>
      </c>
      <c r="T531" s="18" t="e">
        <f t="shared" si="288"/>
        <v>#N/A</v>
      </c>
      <c r="U531" s="17" t="e">
        <f>VLOOKUP($A531,'DATA PENGUKURAN GARDU'!$A:$BS,46,0)</f>
        <v>#N/A</v>
      </c>
      <c r="V531" s="18" t="e">
        <f t="shared" si="289"/>
        <v>#N/A</v>
      </c>
      <c r="W531" s="17" t="e">
        <f>VLOOKUP($A531,'DATA PENGUKURAN GARDU'!$A:$BS,48,0)</f>
        <v>#N/A</v>
      </c>
      <c r="X531" s="17" t="e">
        <f>VLOOKUP($A531,'DATA PENGUKURAN GARDU'!$A:$BS,53,0)</f>
        <v>#N/A</v>
      </c>
      <c r="Y531" s="17" t="e">
        <f>VLOOKUP($A531,'DATA PENGUKURAN GARDU'!$A:$BS,54,0)</f>
        <v>#N/A</v>
      </c>
      <c r="Z531" s="17" t="e">
        <f>VLOOKUP($A531,'DATA PENGUKURAN GARDU'!$A:$BS,55,0)</f>
        <v>#N/A</v>
      </c>
      <c r="AA531" s="20" t="e">
        <f>VLOOKUP($B531,'DATA PENGUKURAN GARDU'!$A:$BS,42,0)</f>
        <v>#N/A</v>
      </c>
      <c r="AB531" s="21" t="e">
        <f t="shared" si="290"/>
        <v>#N/A</v>
      </c>
      <c r="AC531" s="20" t="e">
        <f>VLOOKUP($B531,'DATA PENGUKURAN GARDU'!$A:$BS,44,0)</f>
        <v>#N/A</v>
      </c>
      <c r="AD531" s="21" t="e">
        <f t="shared" si="291"/>
        <v>#N/A</v>
      </c>
      <c r="AE531" s="20" t="e">
        <f>VLOOKUP($B531,'DATA PENGUKURAN GARDU'!$A:$BS,46,0)</f>
        <v>#N/A</v>
      </c>
      <c r="AF531" s="21" t="e">
        <f t="shared" si="292"/>
        <v>#N/A</v>
      </c>
      <c r="AG531" s="20" t="e">
        <f>VLOOKUP($B531,'DATA PENGUKURAN GARDU'!$A:$BS,46,0)</f>
        <v>#N/A</v>
      </c>
      <c r="AH531" s="20" t="e">
        <f>VLOOKUP($B531,'DATA PENGUKURAN GARDU'!$A:$BS,53,0)</f>
        <v>#N/A</v>
      </c>
      <c r="AI531" s="20" t="e">
        <f>VLOOKUP($B531,'DATA PENGUKURAN GARDU'!$A:$BS,54,0)</f>
        <v>#N/A</v>
      </c>
      <c r="AJ531" s="17" t="e">
        <f>VLOOKUP($C531,'DATA PENGUKURAN GARDU'!$A:$BS,42,0)</f>
        <v>#N/A</v>
      </c>
      <c r="AK531" s="23" t="e">
        <f t="shared" si="293"/>
        <v>#N/A</v>
      </c>
      <c r="AL531" s="17" t="e">
        <f>VLOOKUP($C531,'DATA PENGUKURAN GARDU'!$A:$BS,44,0)</f>
        <v>#N/A</v>
      </c>
      <c r="AM531" s="23" t="e">
        <f t="shared" si="294"/>
        <v>#N/A</v>
      </c>
      <c r="AN531" s="17" t="e">
        <f>VLOOKUP($C531,'DATA PENGUKURAN GARDU'!$A:$BS,46,0)</f>
        <v>#N/A</v>
      </c>
      <c r="AO531" s="23" t="e">
        <f t="shared" si="295"/>
        <v>#N/A</v>
      </c>
      <c r="AP531" s="17" t="e">
        <f>VLOOKUP($C531,'DATA PENGUKURAN GARDU'!$A:$BS,46,0)</f>
        <v>#N/A</v>
      </c>
      <c r="AQ531" s="17" t="e">
        <f>VLOOKUP($C531,'DATA PENGUKURAN GARDU'!$A:$BS,53,0)</f>
        <v>#N/A</v>
      </c>
      <c r="AR531" s="17" t="e">
        <f>VLOOKUP($C531,'DATA PENGUKURAN GARDU'!$A:$BS,54,0)</f>
        <v>#N/A</v>
      </c>
      <c r="AS531" s="20" t="e">
        <f>VLOOKUP($D531,'DATA PENGUKURAN GARDU'!$A:$BS,42,0)</f>
        <v>#N/A</v>
      </c>
      <c r="AT531" s="21" t="e">
        <f t="shared" si="296"/>
        <v>#N/A</v>
      </c>
      <c r="AU531" s="20" t="e">
        <f>VLOOKUP($D531,'DATA PENGUKURAN GARDU'!$A:$BS,44,0)</f>
        <v>#N/A</v>
      </c>
      <c r="AV531" s="21" t="e">
        <f t="shared" si="297"/>
        <v>#N/A</v>
      </c>
      <c r="AW531" s="20" t="e">
        <f>VLOOKUP($D531,'DATA PENGUKURAN GARDU'!$A:$BS,46,0)</f>
        <v>#N/A</v>
      </c>
      <c r="AX531" s="21" t="e">
        <f t="shared" si="298"/>
        <v>#N/A</v>
      </c>
      <c r="AY531" s="20" t="e">
        <f>VLOOKUP($D531,'DATA PENGUKURAN GARDU'!$A:$BS,46,0)</f>
        <v>#N/A</v>
      </c>
      <c r="AZ531" s="20" t="e">
        <f>VLOOKUP($D531,'DATA PENGUKURAN GARDU'!$A:$BS,53,0)</f>
        <v>#N/A</v>
      </c>
      <c r="BA531" s="20" t="e">
        <f>VLOOKUP($D531,'DATA PENGUKURAN GARDU'!$A:$BS,54,0)</f>
        <v>#N/A</v>
      </c>
      <c r="BB531" s="17" t="e">
        <f>VLOOKUP($E531,'DATA PENGUKURAN GARDU'!$A:$BS,42,0)</f>
        <v>#N/A</v>
      </c>
      <c r="BC531" s="23" t="e">
        <f t="shared" si="299"/>
        <v>#N/A</v>
      </c>
      <c r="BD531" s="17" t="e">
        <f>VLOOKUP($E531,'DATA PENGUKURAN GARDU'!$A:$BS,44,0)</f>
        <v>#N/A</v>
      </c>
      <c r="BE531" s="23" t="e">
        <f t="shared" si="300"/>
        <v>#N/A</v>
      </c>
      <c r="BF531" s="17" t="e">
        <f>VLOOKUP($E531,'DATA PENGUKURAN GARDU'!$A:$BS,46,0)</f>
        <v>#N/A</v>
      </c>
      <c r="BG531" s="23" t="e">
        <f t="shared" si="301"/>
        <v>#N/A</v>
      </c>
      <c r="BH531" s="17" t="e">
        <f>VLOOKUP($E531,'DATA PENGUKURAN GARDU'!$A:$BS,46,0)</f>
        <v>#N/A</v>
      </c>
      <c r="BI531" s="17" t="e">
        <f>VLOOKUP($E531,'DATA PENGUKURAN GARDU'!$A:$BS,53,0)</f>
        <v>#N/A</v>
      </c>
      <c r="BJ531" s="17" t="e">
        <f>VLOOKUP($E531,'DATA PENGUKURAN GARDU'!$A:$BS,54,0)</f>
        <v>#N/A</v>
      </c>
      <c r="BK531" s="20" t="e">
        <f t="shared" si="279"/>
        <v>#N/A</v>
      </c>
      <c r="BL531" s="20" t="e">
        <f t="shared" si="280"/>
        <v>#N/A</v>
      </c>
      <c r="BM531" s="20" t="e">
        <f t="shared" si="281"/>
        <v>#N/A</v>
      </c>
      <c r="BN531" s="25" t="e">
        <f t="shared" si="282"/>
        <v>#N/A</v>
      </c>
      <c r="BO531" s="26" t="str">
        <f t="shared" si="283"/>
        <v>0</v>
      </c>
      <c r="BP531" s="21" t="e">
        <f t="shared" si="284"/>
        <v>#VALUE!</v>
      </c>
      <c r="BQ531" s="20" t="e">
        <f t="shared" si="285"/>
        <v>#N/A</v>
      </c>
      <c r="BR531" s="20" t="e">
        <v>#N/A</v>
      </c>
      <c r="BS531" s="9" t="e">
        <v>#N/A</v>
      </c>
      <c r="BT531" s="2" t="e">
        <f t="shared" si="286"/>
        <v>#VALUE!</v>
      </c>
      <c r="BU531" s="2" t="e">
        <f t="shared" si="269"/>
        <v>#N/A</v>
      </c>
      <c r="BV531" s="2" t="e">
        <f t="shared" si="270"/>
        <v>#N/A</v>
      </c>
    </row>
    <row r="532" s="2" customFormat="1" ht="22.95" customHeight="1" spans="1:74">
      <c r="A532" s="9" t="str">
        <f t="shared" si="271"/>
        <v>K-153Induk</v>
      </c>
      <c r="B532" s="9" t="str">
        <f t="shared" si="272"/>
        <v>K-153jurusan 1</v>
      </c>
      <c r="C532" s="9" t="str">
        <f t="shared" si="273"/>
        <v>K-153jurusan 2</v>
      </c>
      <c r="D532" s="9" t="str">
        <f t="shared" si="274"/>
        <v>K-153jurusan 3</v>
      </c>
      <c r="E532" s="9" t="str">
        <f t="shared" si="275"/>
        <v>K-153jurusan 4</v>
      </c>
      <c r="F532" s="10" t="s">
        <v>462</v>
      </c>
      <c r="G532" s="10" t="s">
        <v>132</v>
      </c>
      <c r="H532" s="10" t="s">
        <v>681</v>
      </c>
      <c r="I532" s="10" t="s">
        <v>11109</v>
      </c>
      <c r="J532" s="10" t="s">
        <v>11110</v>
      </c>
      <c r="K532" s="10" t="s">
        <v>7465</v>
      </c>
      <c r="L532" s="10"/>
      <c r="M532" s="10"/>
      <c r="N532" s="14">
        <f t="shared" si="276"/>
        <v>0</v>
      </c>
      <c r="O532" s="15" t="e">
        <f t="shared" si="277"/>
        <v>#VALUE!</v>
      </c>
      <c r="P532" s="15" t="e">
        <f t="shared" si="278"/>
        <v>#VALUE!</v>
      </c>
      <c r="Q532" s="17" t="e">
        <f>VLOOKUP($A532,'DATA PENGUKURAN GARDU'!$A:$BS,42,0)</f>
        <v>#N/A</v>
      </c>
      <c r="R532" s="18" t="e">
        <f t="shared" si="287"/>
        <v>#N/A</v>
      </c>
      <c r="S532" s="17" t="e">
        <f>VLOOKUP($A532,'DATA PENGUKURAN GARDU'!$A:$BS,44,0)</f>
        <v>#N/A</v>
      </c>
      <c r="T532" s="18" t="e">
        <f t="shared" si="288"/>
        <v>#N/A</v>
      </c>
      <c r="U532" s="17" t="e">
        <f>VLOOKUP($A532,'DATA PENGUKURAN GARDU'!$A:$BS,46,0)</f>
        <v>#N/A</v>
      </c>
      <c r="V532" s="18" t="e">
        <f t="shared" si="289"/>
        <v>#N/A</v>
      </c>
      <c r="W532" s="17" t="e">
        <f>VLOOKUP($A532,'DATA PENGUKURAN GARDU'!$A:$BS,48,0)</f>
        <v>#N/A</v>
      </c>
      <c r="X532" s="17" t="e">
        <f>VLOOKUP($A532,'DATA PENGUKURAN GARDU'!$A:$BS,53,0)</f>
        <v>#N/A</v>
      </c>
      <c r="Y532" s="17" t="e">
        <f>VLOOKUP($A532,'DATA PENGUKURAN GARDU'!$A:$BS,54,0)</f>
        <v>#N/A</v>
      </c>
      <c r="Z532" s="17" t="e">
        <f>VLOOKUP($A532,'DATA PENGUKURAN GARDU'!$A:$BS,55,0)</f>
        <v>#N/A</v>
      </c>
      <c r="AA532" s="20" t="e">
        <f>VLOOKUP($B532,'DATA PENGUKURAN GARDU'!$A:$BS,42,0)</f>
        <v>#N/A</v>
      </c>
      <c r="AB532" s="21" t="e">
        <f t="shared" si="290"/>
        <v>#N/A</v>
      </c>
      <c r="AC532" s="20" t="e">
        <f>VLOOKUP($B532,'DATA PENGUKURAN GARDU'!$A:$BS,44,0)</f>
        <v>#N/A</v>
      </c>
      <c r="AD532" s="21" t="e">
        <f t="shared" si="291"/>
        <v>#N/A</v>
      </c>
      <c r="AE532" s="20" t="e">
        <f>VLOOKUP($B532,'DATA PENGUKURAN GARDU'!$A:$BS,46,0)</f>
        <v>#N/A</v>
      </c>
      <c r="AF532" s="21" t="e">
        <f t="shared" si="292"/>
        <v>#N/A</v>
      </c>
      <c r="AG532" s="20" t="e">
        <f>VLOOKUP($B532,'DATA PENGUKURAN GARDU'!$A:$BS,46,0)</f>
        <v>#N/A</v>
      </c>
      <c r="AH532" s="20" t="e">
        <f>VLOOKUP($B532,'DATA PENGUKURAN GARDU'!$A:$BS,53,0)</f>
        <v>#N/A</v>
      </c>
      <c r="AI532" s="20" t="e">
        <f>VLOOKUP($B532,'DATA PENGUKURAN GARDU'!$A:$BS,54,0)</f>
        <v>#N/A</v>
      </c>
      <c r="AJ532" s="17" t="e">
        <f>VLOOKUP($C532,'DATA PENGUKURAN GARDU'!$A:$BS,42,0)</f>
        <v>#N/A</v>
      </c>
      <c r="AK532" s="23" t="e">
        <f t="shared" si="293"/>
        <v>#N/A</v>
      </c>
      <c r="AL532" s="17" t="e">
        <f>VLOOKUP($C532,'DATA PENGUKURAN GARDU'!$A:$BS,44,0)</f>
        <v>#N/A</v>
      </c>
      <c r="AM532" s="23" t="e">
        <f t="shared" si="294"/>
        <v>#N/A</v>
      </c>
      <c r="AN532" s="17" t="e">
        <f>VLOOKUP($C532,'DATA PENGUKURAN GARDU'!$A:$BS,46,0)</f>
        <v>#N/A</v>
      </c>
      <c r="AO532" s="23" t="e">
        <f t="shared" si="295"/>
        <v>#N/A</v>
      </c>
      <c r="AP532" s="17" t="e">
        <f>VLOOKUP($C532,'DATA PENGUKURAN GARDU'!$A:$BS,46,0)</f>
        <v>#N/A</v>
      </c>
      <c r="AQ532" s="17" t="e">
        <f>VLOOKUP($C532,'DATA PENGUKURAN GARDU'!$A:$BS,53,0)</f>
        <v>#N/A</v>
      </c>
      <c r="AR532" s="17" t="e">
        <f>VLOOKUP($C532,'DATA PENGUKURAN GARDU'!$A:$BS,54,0)</f>
        <v>#N/A</v>
      </c>
      <c r="AS532" s="20" t="e">
        <f>VLOOKUP($D532,'DATA PENGUKURAN GARDU'!$A:$BS,42,0)</f>
        <v>#N/A</v>
      </c>
      <c r="AT532" s="21" t="e">
        <f t="shared" si="296"/>
        <v>#N/A</v>
      </c>
      <c r="AU532" s="20" t="e">
        <f>VLOOKUP($D532,'DATA PENGUKURAN GARDU'!$A:$BS,44,0)</f>
        <v>#N/A</v>
      </c>
      <c r="AV532" s="21" t="e">
        <f t="shared" si="297"/>
        <v>#N/A</v>
      </c>
      <c r="AW532" s="20" t="e">
        <f>VLOOKUP($D532,'DATA PENGUKURAN GARDU'!$A:$BS,46,0)</f>
        <v>#N/A</v>
      </c>
      <c r="AX532" s="21" t="e">
        <f t="shared" si="298"/>
        <v>#N/A</v>
      </c>
      <c r="AY532" s="20" t="e">
        <f>VLOOKUP($D532,'DATA PENGUKURAN GARDU'!$A:$BS,46,0)</f>
        <v>#N/A</v>
      </c>
      <c r="AZ532" s="20" t="e">
        <f>VLOOKUP($D532,'DATA PENGUKURAN GARDU'!$A:$BS,53,0)</f>
        <v>#N/A</v>
      </c>
      <c r="BA532" s="20" t="e">
        <f>VLOOKUP($D532,'DATA PENGUKURAN GARDU'!$A:$BS,54,0)</f>
        <v>#N/A</v>
      </c>
      <c r="BB532" s="17" t="e">
        <f>VLOOKUP($E532,'DATA PENGUKURAN GARDU'!$A:$BS,42,0)</f>
        <v>#N/A</v>
      </c>
      <c r="BC532" s="23" t="e">
        <f t="shared" si="299"/>
        <v>#N/A</v>
      </c>
      <c r="BD532" s="17" t="e">
        <f>VLOOKUP($E532,'DATA PENGUKURAN GARDU'!$A:$BS,44,0)</f>
        <v>#N/A</v>
      </c>
      <c r="BE532" s="23" t="e">
        <f t="shared" si="300"/>
        <v>#N/A</v>
      </c>
      <c r="BF532" s="17" t="e">
        <f>VLOOKUP($E532,'DATA PENGUKURAN GARDU'!$A:$BS,46,0)</f>
        <v>#N/A</v>
      </c>
      <c r="BG532" s="23" t="e">
        <f t="shared" si="301"/>
        <v>#N/A</v>
      </c>
      <c r="BH532" s="17" t="e">
        <f>VLOOKUP($E532,'DATA PENGUKURAN GARDU'!$A:$BS,46,0)</f>
        <v>#N/A</v>
      </c>
      <c r="BI532" s="17" t="e">
        <f>VLOOKUP($E532,'DATA PENGUKURAN GARDU'!$A:$BS,53,0)</f>
        <v>#N/A</v>
      </c>
      <c r="BJ532" s="17" t="e">
        <f>VLOOKUP($E532,'DATA PENGUKURAN GARDU'!$A:$BS,54,0)</f>
        <v>#N/A</v>
      </c>
      <c r="BK532" s="20" t="e">
        <f t="shared" si="279"/>
        <v>#N/A</v>
      </c>
      <c r="BL532" s="20" t="e">
        <f t="shared" si="280"/>
        <v>#N/A</v>
      </c>
      <c r="BM532" s="20" t="e">
        <f t="shared" si="281"/>
        <v>#N/A</v>
      </c>
      <c r="BN532" s="25" t="e">
        <f t="shared" si="282"/>
        <v>#N/A</v>
      </c>
      <c r="BO532" s="26" t="str">
        <f t="shared" si="283"/>
        <v>0</v>
      </c>
      <c r="BP532" s="21" t="e">
        <f t="shared" si="284"/>
        <v>#VALUE!</v>
      </c>
      <c r="BQ532" s="20" t="e">
        <f t="shared" si="285"/>
        <v>#N/A</v>
      </c>
      <c r="BR532" s="20" t="e">
        <v>#N/A</v>
      </c>
      <c r="BS532" s="9" t="e">
        <v>#N/A</v>
      </c>
      <c r="BT532" s="2" t="e">
        <f t="shared" si="286"/>
        <v>#VALUE!</v>
      </c>
      <c r="BU532" s="2" t="e">
        <f t="shared" si="269"/>
        <v>#N/A</v>
      </c>
      <c r="BV532" s="2" t="e">
        <f t="shared" si="270"/>
        <v>#N/A</v>
      </c>
    </row>
    <row r="533" s="2" customFormat="1" ht="22.95" customHeight="1" spans="1:74">
      <c r="A533" s="9" t="str">
        <f t="shared" si="271"/>
        <v>K-154Induk</v>
      </c>
      <c r="B533" s="9" t="str">
        <f t="shared" si="272"/>
        <v>K-154jurusan 1</v>
      </c>
      <c r="C533" s="9" t="str">
        <f t="shared" si="273"/>
        <v>K-154jurusan 2</v>
      </c>
      <c r="D533" s="9" t="str">
        <f t="shared" si="274"/>
        <v>K-154jurusan 3</v>
      </c>
      <c r="E533" s="9" t="str">
        <f t="shared" si="275"/>
        <v>K-154jurusan 4</v>
      </c>
      <c r="F533" s="10" t="s">
        <v>446</v>
      </c>
      <c r="G533" s="10" t="s">
        <v>132</v>
      </c>
      <c r="H533" s="10" t="s">
        <v>682</v>
      </c>
      <c r="I533" s="10" t="s">
        <v>11111</v>
      </c>
      <c r="J533" s="10" t="s">
        <v>11112</v>
      </c>
      <c r="K533" s="10" t="s">
        <v>7465</v>
      </c>
      <c r="L533" s="10"/>
      <c r="M533" s="10"/>
      <c r="N533" s="14">
        <f t="shared" si="276"/>
        <v>0</v>
      </c>
      <c r="O533" s="15" t="e">
        <f t="shared" si="277"/>
        <v>#VALUE!</v>
      </c>
      <c r="P533" s="15" t="e">
        <f t="shared" si="278"/>
        <v>#VALUE!</v>
      </c>
      <c r="Q533" s="17" t="e">
        <f>VLOOKUP($A533,'DATA PENGUKURAN GARDU'!$A:$BS,42,0)</f>
        <v>#N/A</v>
      </c>
      <c r="R533" s="18" t="e">
        <f t="shared" si="287"/>
        <v>#N/A</v>
      </c>
      <c r="S533" s="17" t="e">
        <f>VLOOKUP($A533,'DATA PENGUKURAN GARDU'!$A:$BS,44,0)</f>
        <v>#N/A</v>
      </c>
      <c r="T533" s="18" t="e">
        <f t="shared" si="288"/>
        <v>#N/A</v>
      </c>
      <c r="U533" s="17" t="e">
        <f>VLOOKUP($A533,'DATA PENGUKURAN GARDU'!$A:$BS,46,0)</f>
        <v>#N/A</v>
      </c>
      <c r="V533" s="18" t="e">
        <f t="shared" si="289"/>
        <v>#N/A</v>
      </c>
      <c r="W533" s="17" t="e">
        <f>VLOOKUP($A533,'DATA PENGUKURAN GARDU'!$A:$BS,48,0)</f>
        <v>#N/A</v>
      </c>
      <c r="X533" s="17" t="e">
        <f>VLOOKUP($A533,'DATA PENGUKURAN GARDU'!$A:$BS,53,0)</f>
        <v>#N/A</v>
      </c>
      <c r="Y533" s="17" t="e">
        <f>VLOOKUP($A533,'DATA PENGUKURAN GARDU'!$A:$BS,54,0)</f>
        <v>#N/A</v>
      </c>
      <c r="Z533" s="17" t="e">
        <f>VLOOKUP($A533,'DATA PENGUKURAN GARDU'!$A:$BS,55,0)</f>
        <v>#N/A</v>
      </c>
      <c r="AA533" s="20" t="e">
        <f>VLOOKUP($B533,'DATA PENGUKURAN GARDU'!$A:$BS,42,0)</f>
        <v>#N/A</v>
      </c>
      <c r="AB533" s="21" t="e">
        <f t="shared" si="290"/>
        <v>#N/A</v>
      </c>
      <c r="AC533" s="20" t="e">
        <f>VLOOKUP($B533,'DATA PENGUKURAN GARDU'!$A:$BS,44,0)</f>
        <v>#N/A</v>
      </c>
      <c r="AD533" s="21" t="e">
        <f t="shared" si="291"/>
        <v>#N/A</v>
      </c>
      <c r="AE533" s="20" t="e">
        <f>VLOOKUP($B533,'DATA PENGUKURAN GARDU'!$A:$BS,46,0)</f>
        <v>#N/A</v>
      </c>
      <c r="AF533" s="21" t="e">
        <f t="shared" si="292"/>
        <v>#N/A</v>
      </c>
      <c r="AG533" s="20" t="e">
        <f>VLOOKUP($B533,'DATA PENGUKURAN GARDU'!$A:$BS,46,0)</f>
        <v>#N/A</v>
      </c>
      <c r="AH533" s="20" t="e">
        <f>VLOOKUP($B533,'DATA PENGUKURAN GARDU'!$A:$BS,53,0)</f>
        <v>#N/A</v>
      </c>
      <c r="AI533" s="20" t="e">
        <f>VLOOKUP($B533,'DATA PENGUKURAN GARDU'!$A:$BS,54,0)</f>
        <v>#N/A</v>
      </c>
      <c r="AJ533" s="17" t="e">
        <f>VLOOKUP($C533,'DATA PENGUKURAN GARDU'!$A:$BS,42,0)</f>
        <v>#N/A</v>
      </c>
      <c r="AK533" s="23" t="e">
        <f t="shared" si="293"/>
        <v>#N/A</v>
      </c>
      <c r="AL533" s="17" t="e">
        <f>VLOOKUP($C533,'DATA PENGUKURAN GARDU'!$A:$BS,44,0)</f>
        <v>#N/A</v>
      </c>
      <c r="AM533" s="23" t="e">
        <f t="shared" si="294"/>
        <v>#N/A</v>
      </c>
      <c r="AN533" s="17" t="e">
        <f>VLOOKUP($C533,'DATA PENGUKURAN GARDU'!$A:$BS,46,0)</f>
        <v>#N/A</v>
      </c>
      <c r="AO533" s="23" t="e">
        <f t="shared" si="295"/>
        <v>#N/A</v>
      </c>
      <c r="AP533" s="17" t="e">
        <f>VLOOKUP($C533,'DATA PENGUKURAN GARDU'!$A:$BS,46,0)</f>
        <v>#N/A</v>
      </c>
      <c r="AQ533" s="17" t="e">
        <f>VLOOKUP($C533,'DATA PENGUKURAN GARDU'!$A:$BS,53,0)</f>
        <v>#N/A</v>
      </c>
      <c r="AR533" s="17" t="e">
        <f>VLOOKUP($C533,'DATA PENGUKURAN GARDU'!$A:$BS,54,0)</f>
        <v>#N/A</v>
      </c>
      <c r="AS533" s="20" t="e">
        <f>VLOOKUP($D533,'DATA PENGUKURAN GARDU'!$A:$BS,42,0)</f>
        <v>#N/A</v>
      </c>
      <c r="AT533" s="21" t="e">
        <f t="shared" si="296"/>
        <v>#N/A</v>
      </c>
      <c r="AU533" s="20" t="e">
        <f>VLOOKUP($D533,'DATA PENGUKURAN GARDU'!$A:$BS,44,0)</f>
        <v>#N/A</v>
      </c>
      <c r="AV533" s="21" t="e">
        <f t="shared" si="297"/>
        <v>#N/A</v>
      </c>
      <c r="AW533" s="20" t="e">
        <f>VLOOKUP($D533,'DATA PENGUKURAN GARDU'!$A:$BS,46,0)</f>
        <v>#N/A</v>
      </c>
      <c r="AX533" s="21" t="e">
        <f t="shared" si="298"/>
        <v>#N/A</v>
      </c>
      <c r="AY533" s="20" t="e">
        <f>VLOOKUP($D533,'DATA PENGUKURAN GARDU'!$A:$BS,46,0)</f>
        <v>#N/A</v>
      </c>
      <c r="AZ533" s="20" t="e">
        <f>VLOOKUP($D533,'DATA PENGUKURAN GARDU'!$A:$BS,53,0)</f>
        <v>#N/A</v>
      </c>
      <c r="BA533" s="20" t="e">
        <f>VLOOKUP($D533,'DATA PENGUKURAN GARDU'!$A:$BS,54,0)</f>
        <v>#N/A</v>
      </c>
      <c r="BB533" s="17" t="e">
        <f>VLOOKUP($E533,'DATA PENGUKURAN GARDU'!$A:$BS,42,0)</f>
        <v>#N/A</v>
      </c>
      <c r="BC533" s="23" t="e">
        <f t="shared" si="299"/>
        <v>#N/A</v>
      </c>
      <c r="BD533" s="17" t="e">
        <f>VLOOKUP($E533,'DATA PENGUKURAN GARDU'!$A:$BS,44,0)</f>
        <v>#N/A</v>
      </c>
      <c r="BE533" s="23" t="e">
        <f t="shared" si="300"/>
        <v>#N/A</v>
      </c>
      <c r="BF533" s="17" t="e">
        <f>VLOOKUP($E533,'DATA PENGUKURAN GARDU'!$A:$BS,46,0)</f>
        <v>#N/A</v>
      </c>
      <c r="BG533" s="23" t="e">
        <f t="shared" si="301"/>
        <v>#N/A</v>
      </c>
      <c r="BH533" s="17" t="e">
        <f>VLOOKUP($E533,'DATA PENGUKURAN GARDU'!$A:$BS,46,0)</f>
        <v>#N/A</v>
      </c>
      <c r="BI533" s="17" t="e">
        <f>VLOOKUP($E533,'DATA PENGUKURAN GARDU'!$A:$BS,53,0)</f>
        <v>#N/A</v>
      </c>
      <c r="BJ533" s="17" t="e">
        <f>VLOOKUP($E533,'DATA PENGUKURAN GARDU'!$A:$BS,54,0)</f>
        <v>#N/A</v>
      </c>
      <c r="BK533" s="20" t="e">
        <f t="shared" si="279"/>
        <v>#N/A</v>
      </c>
      <c r="BL533" s="20" t="e">
        <f t="shared" si="280"/>
        <v>#N/A</v>
      </c>
      <c r="BM533" s="20" t="e">
        <f t="shared" si="281"/>
        <v>#N/A</v>
      </c>
      <c r="BN533" s="25" t="e">
        <f t="shared" si="282"/>
        <v>#N/A</v>
      </c>
      <c r="BO533" s="26" t="str">
        <f t="shared" si="283"/>
        <v>0</v>
      </c>
      <c r="BP533" s="21" t="e">
        <f t="shared" si="284"/>
        <v>#VALUE!</v>
      </c>
      <c r="BQ533" s="20" t="e">
        <f t="shared" si="285"/>
        <v>#N/A</v>
      </c>
      <c r="BR533" s="20" t="e">
        <v>#N/A</v>
      </c>
      <c r="BS533" s="9" t="e">
        <v>#N/A</v>
      </c>
      <c r="BT533" s="2" t="e">
        <f t="shared" si="286"/>
        <v>#VALUE!</v>
      </c>
      <c r="BU533" s="2" t="e">
        <f t="shared" si="269"/>
        <v>#N/A</v>
      </c>
      <c r="BV533" s="2" t="e">
        <f t="shared" si="270"/>
        <v>#N/A</v>
      </c>
    </row>
    <row r="534" s="2" customFormat="1" ht="22.95" customHeight="1" spans="1:74">
      <c r="A534" s="9" t="str">
        <f t="shared" si="271"/>
        <v>BB 108Induk</v>
      </c>
      <c r="B534" s="9" t="str">
        <f t="shared" si="272"/>
        <v>BB 108jurusan 1</v>
      </c>
      <c r="C534" s="9" t="str">
        <f t="shared" si="273"/>
        <v>BB 108jurusan 2</v>
      </c>
      <c r="D534" s="9" t="str">
        <f t="shared" si="274"/>
        <v>BB 108jurusan 3</v>
      </c>
      <c r="E534" s="9" t="str">
        <f t="shared" si="275"/>
        <v>BB 108jurusan 4</v>
      </c>
      <c r="F534" s="10" t="s">
        <v>683</v>
      </c>
      <c r="G534" s="10" t="s">
        <v>4</v>
      </c>
      <c r="H534" s="10" t="s">
        <v>684</v>
      </c>
      <c r="I534" s="10" t="s">
        <v>11113</v>
      </c>
      <c r="J534" s="10" t="s">
        <v>11114</v>
      </c>
      <c r="K534" s="10" t="s">
        <v>7465</v>
      </c>
      <c r="L534" s="10"/>
      <c r="M534" s="10"/>
      <c r="N534" s="14">
        <f t="shared" si="276"/>
        <v>0</v>
      </c>
      <c r="O534" s="15" t="e">
        <f t="shared" si="277"/>
        <v>#VALUE!</v>
      </c>
      <c r="P534" s="15" t="e">
        <f t="shared" si="278"/>
        <v>#VALUE!</v>
      </c>
      <c r="Q534" s="17" t="e">
        <f>VLOOKUP($A534,'DATA PENGUKURAN GARDU'!$A:$BS,42,0)</f>
        <v>#N/A</v>
      </c>
      <c r="R534" s="18" t="e">
        <f t="shared" si="287"/>
        <v>#N/A</v>
      </c>
      <c r="S534" s="17" t="e">
        <f>VLOOKUP($A534,'DATA PENGUKURAN GARDU'!$A:$BS,44,0)</f>
        <v>#N/A</v>
      </c>
      <c r="T534" s="18" t="e">
        <f t="shared" si="288"/>
        <v>#N/A</v>
      </c>
      <c r="U534" s="17" t="e">
        <f>VLOOKUP($A534,'DATA PENGUKURAN GARDU'!$A:$BS,46,0)</f>
        <v>#N/A</v>
      </c>
      <c r="V534" s="18" t="e">
        <f t="shared" si="289"/>
        <v>#N/A</v>
      </c>
      <c r="W534" s="17" t="e">
        <f>VLOOKUP($A534,'DATA PENGUKURAN GARDU'!$A:$BS,48,0)</f>
        <v>#N/A</v>
      </c>
      <c r="X534" s="17" t="e">
        <f>VLOOKUP($A534,'DATA PENGUKURAN GARDU'!$A:$BS,53,0)</f>
        <v>#N/A</v>
      </c>
      <c r="Y534" s="17" t="e">
        <f>VLOOKUP($A534,'DATA PENGUKURAN GARDU'!$A:$BS,54,0)</f>
        <v>#N/A</v>
      </c>
      <c r="Z534" s="17" t="e">
        <f>VLOOKUP($A534,'DATA PENGUKURAN GARDU'!$A:$BS,55,0)</f>
        <v>#N/A</v>
      </c>
      <c r="AA534" s="20" t="e">
        <f>VLOOKUP($B534,'DATA PENGUKURAN GARDU'!$A:$BS,42,0)</f>
        <v>#N/A</v>
      </c>
      <c r="AB534" s="21" t="e">
        <f t="shared" si="290"/>
        <v>#N/A</v>
      </c>
      <c r="AC534" s="20" t="e">
        <f>VLOOKUP($B534,'DATA PENGUKURAN GARDU'!$A:$BS,44,0)</f>
        <v>#N/A</v>
      </c>
      <c r="AD534" s="21" t="e">
        <f t="shared" si="291"/>
        <v>#N/A</v>
      </c>
      <c r="AE534" s="20" t="e">
        <f>VLOOKUP($B534,'DATA PENGUKURAN GARDU'!$A:$BS,46,0)</f>
        <v>#N/A</v>
      </c>
      <c r="AF534" s="21" t="e">
        <f t="shared" si="292"/>
        <v>#N/A</v>
      </c>
      <c r="AG534" s="20" t="e">
        <f>VLOOKUP($B534,'DATA PENGUKURAN GARDU'!$A:$BS,46,0)</f>
        <v>#N/A</v>
      </c>
      <c r="AH534" s="20" t="e">
        <f>VLOOKUP($B534,'DATA PENGUKURAN GARDU'!$A:$BS,53,0)</f>
        <v>#N/A</v>
      </c>
      <c r="AI534" s="20" t="e">
        <f>VLOOKUP($B534,'DATA PENGUKURAN GARDU'!$A:$BS,54,0)</f>
        <v>#N/A</v>
      </c>
      <c r="AJ534" s="17" t="e">
        <f>VLOOKUP($C534,'DATA PENGUKURAN GARDU'!$A:$BS,42,0)</f>
        <v>#N/A</v>
      </c>
      <c r="AK534" s="23" t="e">
        <f t="shared" si="293"/>
        <v>#N/A</v>
      </c>
      <c r="AL534" s="17" t="e">
        <f>VLOOKUP($C534,'DATA PENGUKURAN GARDU'!$A:$BS,44,0)</f>
        <v>#N/A</v>
      </c>
      <c r="AM534" s="23" t="e">
        <f t="shared" si="294"/>
        <v>#N/A</v>
      </c>
      <c r="AN534" s="17" t="e">
        <f>VLOOKUP($C534,'DATA PENGUKURAN GARDU'!$A:$BS,46,0)</f>
        <v>#N/A</v>
      </c>
      <c r="AO534" s="23" t="e">
        <f t="shared" si="295"/>
        <v>#N/A</v>
      </c>
      <c r="AP534" s="17" t="e">
        <f>VLOOKUP($C534,'DATA PENGUKURAN GARDU'!$A:$BS,46,0)</f>
        <v>#N/A</v>
      </c>
      <c r="AQ534" s="17" t="e">
        <f>VLOOKUP($C534,'DATA PENGUKURAN GARDU'!$A:$BS,53,0)</f>
        <v>#N/A</v>
      </c>
      <c r="AR534" s="17" t="e">
        <f>VLOOKUP($C534,'DATA PENGUKURAN GARDU'!$A:$BS,54,0)</f>
        <v>#N/A</v>
      </c>
      <c r="AS534" s="20" t="e">
        <f>VLOOKUP($D534,'DATA PENGUKURAN GARDU'!$A:$BS,42,0)</f>
        <v>#N/A</v>
      </c>
      <c r="AT534" s="21" t="e">
        <f t="shared" si="296"/>
        <v>#N/A</v>
      </c>
      <c r="AU534" s="20" t="e">
        <f>VLOOKUP($D534,'DATA PENGUKURAN GARDU'!$A:$BS,44,0)</f>
        <v>#N/A</v>
      </c>
      <c r="AV534" s="21" t="e">
        <f t="shared" si="297"/>
        <v>#N/A</v>
      </c>
      <c r="AW534" s="20" t="e">
        <f>VLOOKUP($D534,'DATA PENGUKURAN GARDU'!$A:$BS,46,0)</f>
        <v>#N/A</v>
      </c>
      <c r="AX534" s="21" t="e">
        <f t="shared" si="298"/>
        <v>#N/A</v>
      </c>
      <c r="AY534" s="20" t="e">
        <f>VLOOKUP($D534,'DATA PENGUKURAN GARDU'!$A:$BS,46,0)</f>
        <v>#N/A</v>
      </c>
      <c r="AZ534" s="20" t="e">
        <f>VLOOKUP($D534,'DATA PENGUKURAN GARDU'!$A:$BS,53,0)</f>
        <v>#N/A</v>
      </c>
      <c r="BA534" s="20" t="e">
        <f>VLOOKUP($D534,'DATA PENGUKURAN GARDU'!$A:$BS,54,0)</f>
        <v>#N/A</v>
      </c>
      <c r="BB534" s="17" t="e">
        <f>VLOOKUP($E534,'DATA PENGUKURAN GARDU'!$A:$BS,42,0)</f>
        <v>#N/A</v>
      </c>
      <c r="BC534" s="23" t="e">
        <f t="shared" si="299"/>
        <v>#N/A</v>
      </c>
      <c r="BD534" s="17" t="e">
        <f>VLOOKUP($E534,'DATA PENGUKURAN GARDU'!$A:$BS,44,0)</f>
        <v>#N/A</v>
      </c>
      <c r="BE534" s="23" t="e">
        <f t="shared" si="300"/>
        <v>#N/A</v>
      </c>
      <c r="BF534" s="17" t="e">
        <f>VLOOKUP($E534,'DATA PENGUKURAN GARDU'!$A:$BS,46,0)</f>
        <v>#N/A</v>
      </c>
      <c r="BG534" s="23" t="e">
        <f t="shared" si="301"/>
        <v>#N/A</v>
      </c>
      <c r="BH534" s="17" t="e">
        <f>VLOOKUP($E534,'DATA PENGUKURAN GARDU'!$A:$BS,46,0)</f>
        <v>#N/A</v>
      </c>
      <c r="BI534" s="17" t="e">
        <f>VLOOKUP($E534,'DATA PENGUKURAN GARDU'!$A:$BS,53,0)</f>
        <v>#N/A</v>
      </c>
      <c r="BJ534" s="17" t="e">
        <f>VLOOKUP($E534,'DATA PENGUKURAN GARDU'!$A:$BS,54,0)</f>
        <v>#N/A</v>
      </c>
      <c r="BK534" s="20" t="e">
        <f t="shared" si="279"/>
        <v>#N/A</v>
      </c>
      <c r="BL534" s="20" t="e">
        <f t="shared" si="280"/>
        <v>#N/A</v>
      </c>
      <c r="BM534" s="20" t="e">
        <f t="shared" si="281"/>
        <v>#N/A</v>
      </c>
      <c r="BN534" s="25" t="e">
        <f t="shared" si="282"/>
        <v>#N/A</v>
      </c>
      <c r="BO534" s="26" t="str">
        <f t="shared" si="283"/>
        <v>0</v>
      </c>
      <c r="BP534" s="21" t="e">
        <f t="shared" si="284"/>
        <v>#VALUE!</v>
      </c>
      <c r="BQ534" s="20" t="e">
        <f t="shared" si="285"/>
        <v>#N/A</v>
      </c>
      <c r="BR534" s="20" t="e">
        <v>#N/A</v>
      </c>
      <c r="BS534" s="9" t="e">
        <v>#N/A</v>
      </c>
      <c r="BT534" s="2" t="e">
        <f t="shared" si="286"/>
        <v>#VALUE!</v>
      </c>
      <c r="BU534" s="2" t="e">
        <f t="shared" si="269"/>
        <v>#N/A</v>
      </c>
      <c r="BV534" s="2" t="e">
        <f t="shared" si="270"/>
        <v>#N/A</v>
      </c>
    </row>
    <row r="535" s="2" customFormat="1" ht="22.95" customHeight="1" spans="1:74">
      <c r="A535" s="9" t="str">
        <f t="shared" si="271"/>
        <v>BB 109Induk</v>
      </c>
      <c r="B535" s="9" t="str">
        <f t="shared" si="272"/>
        <v>BB 109jurusan 1</v>
      </c>
      <c r="C535" s="9" t="str">
        <f t="shared" si="273"/>
        <v>BB 109jurusan 2</v>
      </c>
      <c r="D535" s="9" t="str">
        <f t="shared" si="274"/>
        <v>BB 109jurusan 3</v>
      </c>
      <c r="E535" s="9" t="str">
        <f t="shared" si="275"/>
        <v>BB 109jurusan 4</v>
      </c>
      <c r="F535" s="10" t="s">
        <v>683</v>
      </c>
      <c r="G535" s="10" t="s">
        <v>4</v>
      </c>
      <c r="H535" s="10" t="s">
        <v>685</v>
      </c>
      <c r="I535" s="10" t="s">
        <v>11115</v>
      </c>
      <c r="J535" s="10" t="s">
        <v>11116</v>
      </c>
      <c r="K535" s="10" t="s">
        <v>7465</v>
      </c>
      <c r="L535" s="10"/>
      <c r="M535" s="10"/>
      <c r="N535" s="14">
        <f t="shared" si="276"/>
        <v>0</v>
      </c>
      <c r="O535" s="15" t="e">
        <f t="shared" si="277"/>
        <v>#VALUE!</v>
      </c>
      <c r="P535" s="15" t="e">
        <f t="shared" si="278"/>
        <v>#VALUE!</v>
      </c>
      <c r="Q535" s="17" t="e">
        <f>VLOOKUP($A535,'DATA PENGUKURAN GARDU'!$A:$BS,42,0)</f>
        <v>#N/A</v>
      </c>
      <c r="R535" s="18" t="e">
        <f t="shared" si="287"/>
        <v>#N/A</v>
      </c>
      <c r="S535" s="17" t="e">
        <f>VLOOKUP($A535,'DATA PENGUKURAN GARDU'!$A:$BS,44,0)</f>
        <v>#N/A</v>
      </c>
      <c r="T535" s="18" t="e">
        <f t="shared" si="288"/>
        <v>#N/A</v>
      </c>
      <c r="U535" s="17" t="e">
        <f>VLOOKUP($A535,'DATA PENGUKURAN GARDU'!$A:$BS,46,0)</f>
        <v>#N/A</v>
      </c>
      <c r="V535" s="18" t="e">
        <f t="shared" si="289"/>
        <v>#N/A</v>
      </c>
      <c r="W535" s="17" t="e">
        <f>VLOOKUP($A535,'DATA PENGUKURAN GARDU'!$A:$BS,48,0)</f>
        <v>#N/A</v>
      </c>
      <c r="X535" s="17" t="e">
        <f>VLOOKUP($A535,'DATA PENGUKURAN GARDU'!$A:$BS,53,0)</f>
        <v>#N/A</v>
      </c>
      <c r="Y535" s="17" t="e">
        <f>VLOOKUP($A535,'DATA PENGUKURAN GARDU'!$A:$BS,54,0)</f>
        <v>#N/A</v>
      </c>
      <c r="Z535" s="17" t="e">
        <f>VLOOKUP($A535,'DATA PENGUKURAN GARDU'!$A:$BS,55,0)</f>
        <v>#N/A</v>
      </c>
      <c r="AA535" s="20" t="e">
        <f>VLOOKUP($B535,'DATA PENGUKURAN GARDU'!$A:$BS,42,0)</f>
        <v>#N/A</v>
      </c>
      <c r="AB535" s="21" t="e">
        <f t="shared" si="290"/>
        <v>#N/A</v>
      </c>
      <c r="AC535" s="20" t="e">
        <f>VLOOKUP($B535,'DATA PENGUKURAN GARDU'!$A:$BS,44,0)</f>
        <v>#N/A</v>
      </c>
      <c r="AD535" s="21" t="e">
        <f t="shared" si="291"/>
        <v>#N/A</v>
      </c>
      <c r="AE535" s="20" t="e">
        <f>VLOOKUP($B535,'DATA PENGUKURAN GARDU'!$A:$BS,46,0)</f>
        <v>#N/A</v>
      </c>
      <c r="AF535" s="21" t="e">
        <f t="shared" si="292"/>
        <v>#N/A</v>
      </c>
      <c r="AG535" s="20" t="e">
        <f>VLOOKUP($B535,'DATA PENGUKURAN GARDU'!$A:$BS,46,0)</f>
        <v>#N/A</v>
      </c>
      <c r="AH535" s="20" t="e">
        <f>VLOOKUP($B535,'DATA PENGUKURAN GARDU'!$A:$BS,53,0)</f>
        <v>#N/A</v>
      </c>
      <c r="AI535" s="20" t="e">
        <f>VLOOKUP($B535,'DATA PENGUKURAN GARDU'!$A:$BS,54,0)</f>
        <v>#N/A</v>
      </c>
      <c r="AJ535" s="17" t="e">
        <f>VLOOKUP($C535,'DATA PENGUKURAN GARDU'!$A:$BS,42,0)</f>
        <v>#N/A</v>
      </c>
      <c r="AK535" s="23" t="e">
        <f t="shared" si="293"/>
        <v>#N/A</v>
      </c>
      <c r="AL535" s="17" t="e">
        <f>VLOOKUP($C535,'DATA PENGUKURAN GARDU'!$A:$BS,44,0)</f>
        <v>#N/A</v>
      </c>
      <c r="AM535" s="23" t="e">
        <f t="shared" si="294"/>
        <v>#N/A</v>
      </c>
      <c r="AN535" s="17" t="e">
        <f>VLOOKUP($C535,'DATA PENGUKURAN GARDU'!$A:$BS,46,0)</f>
        <v>#N/A</v>
      </c>
      <c r="AO535" s="23" t="e">
        <f t="shared" si="295"/>
        <v>#N/A</v>
      </c>
      <c r="AP535" s="17" t="e">
        <f>VLOOKUP($C535,'DATA PENGUKURAN GARDU'!$A:$BS,46,0)</f>
        <v>#N/A</v>
      </c>
      <c r="AQ535" s="17" t="e">
        <f>VLOOKUP($C535,'DATA PENGUKURAN GARDU'!$A:$BS,53,0)</f>
        <v>#N/A</v>
      </c>
      <c r="AR535" s="17" t="e">
        <f>VLOOKUP($C535,'DATA PENGUKURAN GARDU'!$A:$BS,54,0)</f>
        <v>#N/A</v>
      </c>
      <c r="AS535" s="20" t="e">
        <f>VLOOKUP($D535,'DATA PENGUKURAN GARDU'!$A:$BS,42,0)</f>
        <v>#N/A</v>
      </c>
      <c r="AT535" s="21" t="e">
        <f t="shared" si="296"/>
        <v>#N/A</v>
      </c>
      <c r="AU535" s="20" t="e">
        <f>VLOOKUP($D535,'DATA PENGUKURAN GARDU'!$A:$BS,44,0)</f>
        <v>#N/A</v>
      </c>
      <c r="AV535" s="21" t="e">
        <f t="shared" si="297"/>
        <v>#N/A</v>
      </c>
      <c r="AW535" s="20" t="e">
        <f>VLOOKUP($D535,'DATA PENGUKURAN GARDU'!$A:$BS,46,0)</f>
        <v>#N/A</v>
      </c>
      <c r="AX535" s="21" t="e">
        <f t="shared" si="298"/>
        <v>#N/A</v>
      </c>
      <c r="AY535" s="20" t="e">
        <f>VLOOKUP($D535,'DATA PENGUKURAN GARDU'!$A:$BS,46,0)</f>
        <v>#N/A</v>
      </c>
      <c r="AZ535" s="20" t="e">
        <f>VLOOKUP($D535,'DATA PENGUKURAN GARDU'!$A:$BS,53,0)</f>
        <v>#N/A</v>
      </c>
      <c r="BA535" s="20" t="e">
        <f>VLOOKUP($D535,'DATA PENGUKURAN GARDU'!$A:$BS,54,0)</f>
        <v>#N/A</v>
      </c>
      <c r="BB535" s="17" t="e">
        <f>VLOOKUP($E535,'DATA PENGUKURAN GARDU'!$A:$BS,42,0)</f>
        <v>#N/A</v>
      </c>
      <c r="BC535" s="23" t="e">
        <f t="shared" si="299"/>
        <v>#N/A</v>
      </c>
      <c r="BD535" s="17" t="e">
        <f>VLOOKUP($E535,'DATA PENGUKURAN GARDU'!$A:$BS,44,0)</f>
        <v>#N/A</v>
      </c>
      <c r="BE535" s="23" t="e">
        <f t="shared" si="300"/>
        <v>#N/A</v>
      </c>
      <c r="BF535" s="17" t="e">
        <f>VLOOKUP($E535,'DATA PENGUKURAN GARDU'!$A:$BS,46,0)</f>
        <v>#N/A</v>
      </c>
      <c r="BG535" s="23" t="e">
        <f t="shared" si="301"/>
        <v>#N/A</v>
      </c>
      <c r="BH535" s="17" t="e">
        <f>VLOOKUP($E535,'DATA PENGUKURAN GARDU'!$A:$BS,46,0)</f>
        <v>#N/A</v>
      </c>
      <c r="BI535" s="17" t="e">
        <f>VLOOKUP($E535,'DATA PENGUKURAN GARDU'!$A:$BS,53,0)</f>
        <v>#N/A</v>
      </c>
      <c r="BJ535" s="17" t="e">
        <f>VLOOKUP($E535,'DATA PENGUKURAN GARDU'!$A:$BS,54,0)</f>
        <v>#N/A</v>
      </c>
      <c r="BK535" s="20" t="e">
        <f t="shared" si="279"/>
        <v>#N/A</v>
      </c>
      <c r="BL535" s="20" t="e">
        <f t="shared" si="280"/>
        <v>#N/A</v>
      </c>
      <c r="BM535" s="20" t="e">
        <f t="shared" si="281"/>
        <v>#N/A</v>
      </c>
      <c r="BN535" s="25" t="e">
        <f t="shared" si="282"/>
        <v>#N/A</v>
      </c>
      <c r="BO535" s="26" t="str">
        <f t="shared" si="283"/>
        <v>0</v>
      </c>
      <c r="BP535" s="21" t="e">
        <f t="shared" si="284"/>
        <v>#VALUE!</v>
      </c>
      <c r="BQ535" s="20" t="e">
        <f t="shared" si="285"/>
        <v>#N/A</v>
      </c>
      <c r="BR535" s="20" t="e">
        <v>#N/A</v>
      </c>
      <c r="BS535" s="9" t="e">
        <v>#N/A</v>
      </c>
      <c r="BT535" s="2" t="e">
        <f t="shared" si="286"/>
        <v>#VALUE!</v>
      </c>
      <c r="BU535" s="2" t="e">
        <f t="shared" si="269"/>
        <v>#N/A</v>
      </c>
      <c r="BV535" s="2" t="e">
        <f t="shared" si="270"/>
        <v>#N/A</v>
      </c>
    </row>
    <row r="536" s="2" customFormat="1" ht="22.95" customHeight="1" spans="1:74">
      <c r="A536" s="9" t="str">
        <f t="shared" si="271"/>
        <v>K-015Induk</v>
      </c>
      <c r="B536" s="9" t="str">
        <f t="shared" si="272"/>
        <v>K-015jurusan 1</v>
      </c>
      <c r="C536" s="9" t="str">
        <f t="shared" si="273"/>
        <v>K-015jurusan 2</v>
      </c>
      <c r="D536" s="9" t="str">
        <f t="shared" si="274"/>
        <v>K-015jurusan 3</v>
      </c>
      <c r="E536" s="9" t="str">
        <f t="shared" si="275"/>
        <v>K-015jurusan 4</v>
      </c>
      <c r="F536" s="10" t="s">
        <v>686</v>
      </c>
      <c r="G536" s="10" t="s">
        <v>132</v>
      </c>
      <c r="H536" s="10" t="s">
        <v>687</v>
      </c>
      <c r="I536" s="10" t="s">
        <v>11117</v>
      </c>
      <c r="J536" s="10" t="s">
        <v>11118</v>
      </c>
      <c r="K536" s="10" t="s">
        <v>7465</v>
      </c>
      <c r="L536" s="10"/>
      <c r="M536" s="10"/>
      <c r="N536" s="14">
        <f t="shared" si="276"/>
        <v>0</v>
      </c>
      <c r="O536" s="15" t="e">
        <f t="shared" si="277"/>
        <v>#VALUE!</v>
      </c>
      <c r="P536" s="15" t="e">
        <f t="shared" si="278"/>
        <v>#VALUE!</v>
      </c>
      <c r="Q536" s="17" t="e">
        <f>VLOOKUP($A536,'DATA PENGUKURAN GARDU'!$A:$BS,42,0)</f>
        <v>#N/A</v>
      </c>
      <c r="R536" s="18" t="e">
        <f t="shared" si="287"/>
        <v>#N/A</v>
      </c>
      <c r="S536" s="17" t="e">
        <f>VLOOKUP($A536,'DATA PENGUKURAN GARDU'!$A:$BS,44,0)</f>
        <v>#N/A</v>
      </c>
      <c r="T536" s="18" t="e">
        <f t="shared" si="288"/>
        <v>#N/A</v>
      </c>
      <c r="U536" s="17" t="e">
        <f>VLOOKUP($A536,'DATA PENGUKURAN GARDU'!$A:$BS,46,0)</f>
        <v>#N/A</v>
      </c>
      <c r="V536" s="18" t="e">
        <f t="shared" si="289"/>
        <v>#N/A</v>
      </c>
      <c r="W536" s="17" t="e">
        <f>VLOOKUP($A536,'DATA PENGUKURAN GARDU'!$A:$BS,48,0)</f>
        <v>#N/A</v>
      </c>
      <c r="X536" s="17" t="e">
        <f>VLOOKUP($A536,'DATA PENGUKURAN GARDU'!$A:$BS,53,0)</f>
        <v>#N/A</v>
      </c>
      <c r="Y536" s="17" t="e">
        <f>VLOOKUP($A536,'DATA PENGUKURAN GARDU'!$A:$BS,54,0)</f>
        <v>#N/A</v>
      </c>
      <c r="Z536" s="17" t="e">
        <f>VLOOKUP($A536,'DATA PENGUKURAN GARDU'!$A:$BS,55,0)</f>
        <v>#N/A</v>
      </c>
      <c r="AA536" s="20" t="e">
        <f>VLOOKUP($B536,'DATA PENGUKURAN GARDU'!$A:$BS,42,0)</f>
        <v>#N/A</v>
      </c>
      <c r="AB536" s="21" t="e">
        <f t="shared" si="290"/>
        <v>#N/A</v>
      </c>
      <c r="AC536" s="20" t="e">
        <f>VLOOKUP($B536,'DATA PENGUKURAN GARDU'!$A:$BS,44,0)</f>
        <v>#N/A</v>
      </c>
      <c r="AD536" s="21" t="e">
        <f t="shared" si="291"/>
        <v>#N/A</v>
      </c>
      <c r="AE536" s="20" t="e">
        <f>VLOOKUP($B536,'DATA PENGUKURAN GARDU'!$A:$BS,46,0)</f>
        <v>#N/A</v>
      </c>
      <c r="AF536" s="21" t="e">
        <f t="shared" si="292"/>
        <v>#N/A</v>
      </c>
      <c r="AG536" s="20" t="e">
        <f>VLOOKUP($B536,'DATA PENGUKURAN GARDU'!$A:$BS,46,0)</f>
        <v>#N/A</v>
      </c>
      <c r="AH536" s="20" t="e">
        <f>VLOOKUP($B536,'DATA PENGUKURAN GARDU'!$A:$BS,53,0)</f>
        <v>#N/A</v>
      </c>
      <c r="AI536" s="20" t="e">
        <f>VLOOKUP($B536,'DATA PENGUKURAN GARDU'!$A:$BS,54,0)</f>
        <v>#N/A</v>
      </c>
      <c r="AJ536" s="17" t="e">
        <f>VLOOKUP($C536,'DATA PENGUKURAN GARDU'!$A:$BS,42,0)</f>
        <v>#N/A</v>
      </c>
      <c r="AK536" s="23" t="e">
        <f t="shared" si="293"/>
        <v>#N/A</v>
      </c>
      <c r="AL536" s="17" t="e">
        <f>VLOOKUP($C536,'DATA PENGUKURAN GARDU'!$A:$BS,44,0)</f>
        <v>#N/A</v>
      </c>
      <c r="AM536" s="23" t="e">
        <f t="shared" si="294"/>
        <v>#N/A</v>
      </c>
      <c r="AN536" s="17" t="e">
        <f>VLOOKUP($C536,'DATA PENGUKURAN GARDU'!$A:$BS,46,0)</f>
        <v>#N/A</v>
      </c>
      <c r="AO536" s="23" t="e">
        <f t="shared" si="295"/>
        <v>#N/A</v>
      </c>
      <c r="AP536" s="17" t="e">
        <f>VLOOKUP($C536,'DATA PENGUKURAN GARDU'!$A:$BS,46,0)</f>
        <v>#N/A</v>
      </c>
      <c r="AQ536" s="17" t="e">
        <f>VLOOKUP($C536,'DATA PENGUKURAN GARDU'!$A:$BS,53,0)</f>
        <v>#N/A</v>
      </c>
      <c r="AR536" s="17" t="e">
        <f>VLOOKUP($C536,'DATA PENGUKURAN GARDU'!$A:$BS,54,0)</f>
        <v>#N/A</v>
      </c>
      <c r="AS536" s="20" t="e">
        <f>VLOOKUP($D536,'DATA PENGUKURAN GARDU'!$A:$BS,42,0)</f>
        <v>#N/A</v>
      </c>
      <c r="AT536" s="21" t="e">
        <f t="shared" si="296"/>
        <v>#N/A</v>
      </c>
      <c r="AU536" s="20" t="e">
        <f>VLOOKUP($D536,'DATA PENGUKURAN GARDU'!$A:$BS,44,0)</f>
        <v>#N/A</v>
      </c>
      <c r="AV536" s="21" t="e">
        <f t="shared" si="297"/>
        <v>#N/A</v>
      </c>
      <c r="AW536" s="20" t="e">
        <f>VLOOKUP($D536,'DATA PENGUKURAN GARDU'!$A:$BS,46,0)</f>
        <v>#N/A</v>
      </c>
      <c r="AX536" s="21" t="e">
        <f t="shared" si="298"/>
        <v>#N/A</v>
      </c>
      <c r="AY536" s="20" t="e">
        <f>VLOOKUP($D536,'DATA PENGUKURAN GARDU'!$A:$BS,46,0)</f>
        <v>#N/A</v>
      </c>
      <c r="AZ536" s="20" t="e">
        <f>VLOOKUP($D536,'DATA PENGUKURAN GARDU'!$A:$BS,53,0)</f>
        <v>#N/A</v>
      </c>
      <c r="BA536" s="20" t="e">
        <f>VLOOKUP($D536,'DATA PENGUKURAN GARDU'!$A:$BS,54,0)</f>
        <v>#N/A</v>
      </c>
      <c r="BB536" s="17" t="e">
        <f>VLOOKUP($E536,'DATA PENGUKURAN GARDU'!$A:$BS,42,0)</f>
        <v>#N/A</v>
      </c>
      <c r="BC536" s="23" t="e">
        <f t="shared" si="299"/>
        <v>#N/A</v>
      </c>
      <c r="BD536" s="17" t="e">
        <f>VLOOKUP($E536,'DATA PENGUKURAN GARDU'!$A:$BS,44,0)</f>
        <v>#N/A</v>
      </c>
      <c r="BE536" s="23" t="e">
        <f t="shared" si="300"/>
        <v>#N/A</v>
      </c>
      <c r="BF536" s="17" t="e">
        <f>VLOOKUP($E536,'DATA PENGUKURAN GARDU'!$A:$BS,46,0)</f>
        <v>#N/A</v>
      </c>
      <c r="BG536" s="23" t="e">
        <f t="shared" si="301"/>
        <v>#N/A</v>
      </c>
      <c r="BH536" s="17" t="e">
        <f>VLOOKUP($E536,'DATA PENGUKURAN GARDU'!$A:$BS,46,0)</f>
        <v>#N/A</v>
      </c>
      <c r="BI536" s="17" t="e">
        <f>VLOOKUP($E536,'DATA PENGUKURAN GARDU'!$A:$BS,53,0)</f>
        <v>#N/A</v>
      </c>
      <c r="BJ536" s="17" t="e">
        <f>VLOOKUP($E536,'DATA PENGUKURAN GARDU'!$A:$BS,54,0)</f>
        <v>#N/A</v>
      </c>
      <c r="BK536" s="20" t="e">
        <f t="shared" si="279"/>
        <v>#N/A</v>
      </c>
      <c r="BL536" s="20" t="e">
        <f t="shared" si="280"/>
        <v>#N/A</v>
      </c>
      <c r="BM536" s="20" t="e">
        <f t="shared" si="281"/>
        <v>#N/A</v>
      </c>
      <c r="BN536" s="25" t="e">
        <f t="shared" si="282"/>
        <v>#N/A</v>
      </c>
      <c r="BO536" s="26" t="str">
        <f t="shared" si="283"/>
        <v>0</v>
      </c>
      <c r="BP536" s="21" t="e">
        <f t="shared" si="284"/>
        <v>#VALUE!</v>
      </c>
      <c r="BQ536" s="20" t="e">
        <f t="shared" si="285"/>
        <v>#N/A</v>
      </c>
      <c r="BR536" s="20" t="e">
        <v>#N/A</v>
      </c>
      <c r="BS536" s="9" t="e">
        <v>#N/A</v>
      </c>
      <c r="BT536" s="2" t="e">
        <f t="shared" si="286"/>
        <v>#VALUE!</v>
      </c>
      <c r="BU536" s="2" t="e">
        <f t="shared" si="269"/>
        <v>#N/A</v>
      </c>
      <c r="BV536" s="2" t="e">
        <f t="shared" si="270"/>
        <v>#N/A</v>
      </c>
    </row>
    <row r="537" s="2" customFormat="1" ht="22.95" customHeight="1" spans="1:74">
      <c r="A537" s="9" t="str">
        <f t="shared" si="271"/>
        <v>K-016Induk</v>
      </c>
      <c r="B537" s="9" t="str">
        <f t="shared" si="272"/>
        <v>K-016jurusan 1</v>
      </c>
      <c r="C537" s="9" t="str">
        <f t="shared" si="273"/>
        <v>K-016jurusan 2</v>
      </c>
      <c r="D537" s="9" t="str">
        <f t="shared" si="274"/>
        <v>K-016jurusan 3</v>
      </c>
      <c r="E537" s="9" t="str">
        <f t="shared" si="275"/>
        <v>K-016jurusan 4</v>
      </c>
      <c r="F537" s="10" t="s">
        <v>686</v>
      </c>
      <c r="G537" s="10" t="s">
        <v>132</v>
      </c>
      <c r="H537" s="10" t="s">
        <v>688</v>
      </c>
      <c r="I537" s="10" t="s">
        <v>11119</v>
      </c>
      <c r="J537" s="10" t="s">
        <v>11120</v>
      </c>
      <c r="K537" s="10" t="s">
        <v>7465</v>
      </c>
      <c r="L537" s="10"/>
      <c r="M537" s="10"/>
      <c r="N537" s="14">
        <f t="shared" si="276"/>
        <v>0</v>
      </c>
      <c r="O537" s="15" t="e">
        <f t="shared" si="277"/>
        <v>#VALUE!</v>
      </c>
      <c r="P537" s="15" t="e">
        <f t="shared" si="278"/>
        <v>#VALUE!</v>
      </c>
      <c r="Q537" s="17" t="e">
        <f>VLOOKUP($A537,'DATA PENGUKURAN GARDU'!$A:$BS,42,0)</f>
        <v>#N/A</v>
      </c>
      <c r="R537" s="18" t="e">
        <f t="shared" si="287"/>
        <v>#N/A</v>
      </c>
      <c r="S537" s="17" t="e">
        <f>VLOOKUP($A537,'DATA PENGUKURAN GARDU'!$A:$BS,44,0)</f>
        <v>#N/A</v>
      </c>
      <c r="T537" s="18" t="e">
        <f t="shared" si="288"/>
        <v>#N/A</v>
      </c>
      <c r="U537" s="17" t="e">
        <f>VLOOKUP($A537,'DATA PENGUKURAN GARDU'!$A:$BS,46,0)</f>
        <v>#N/A</v>
      </c>
      <c r="V537" s="18" t="e">
        <f t="shared" si="289"/>
        <v>#N/A</v>
      </c>
      <c r="W537" s="17" t="e">
        <f>VLOOKUP($A537,'DATA PENGUKURAN GARDU'!$A:$BS,48,0)</f>
        <v>#N/A</v>
      </c>
      <c r="X537" s="17" t="e">
        <f>VLOOKUP($A537,'DATA PENGUKURAN GARDU'!$A:$BS,53,0)</f>
        <v>#N/A</v>
      </c>
      <c r="Y537" s="17" t="e">
        <f>VLOOKUP($A537,'DATA PENGUKURAN GARDU'!$A:$BS,54,0)</f>
        <v>#N/A</v>
      </c>
      <c r="Z537" s="17" t="e">
        <f>VLOOKUP($A537,'DATA PENGUKURAN GARDU'!$A:$BS,55,0)</f>
        <v>#N/A</v>
      </c>
      <c r="AA537" s="20" t="e">
        <f>VLOOKUP($B537,'DATA PENGUKURAN GARDU'!$A:$BS,42,0)</f>
        <v>#N/A</v>
      </c>
      <c r="AB537" s="21" t="e">
        <f t="shared" si="290"/>
        <v>#N/A</v>
      </c>
      <c r="AC537" s="20" t="e">
        <f>VLOOKUP($B537,'DATA PENGUKURAN GARDU'!$A:$BS,44,0)</f>
        <v>#N/A</v>
      </c>
      <c r="AD537" s="21" t="e">
        <f t="shared" si="291"/>
        <v>#N/A</v>
      </c>
      <c r="AE537" s="20" t="e">
        <f>VLOOKUP($B537,'DATA PENGUKURAN GARDU'!$A:$BS,46,0)</f>
        <v>#N/A</v>
      </c>
      <c r="AF537" s="21" t="e">
        <f t="shared" si="292"/>
        <v>#N/A</v>
      </c>
      <c r="AG537" s="20" t="e">
        <f>VLOOKUP($B537,'DATA PENGUKURAN GARDU'!$A:$BS,46,0)</f>
        <v>#N/A</v>
      </c>
      <c r="AH537" s="20" t="e">
        <f>VLOOKUP($B537,'DATA PENGUKURAN GARDU'!$A:$BS,53,0)</f>
        <v>#N/A</v>
      </c>
      <c r="AI537" s="20" t="e">
        <f>VLOOKUP($B537,'DATA PENGUKURAN GARDU'!$A:$BS,54,0)</f>
        <v>#N/A</v>
      </c>
      <c r="AJ537" s="17" t="e">
        <f>VLOOKUP($C537,'DATA PENGUKURAN GARDU'!$A:$BS,42,0)</f>
        <v>#N/A</v>
      </c>
      <c r="AK537" s="23" t="e">
        <f t="shared" si="293"/>
        <v>#N/A</v>
      </c>
      <c r="AL537" s="17" t="e">
        <f>VLOOKUP($C537,'DATA PENGUKURAN GARDU'!$A:$BS,44,0)</f>
        <v>#N/A</v>
      </c>
      <c r="AM537" s="23" t="e">
        <f t="shared" si="294"/>
        <v>#N/A</v>
      </c>
      <c r="AN537" s="17" t="e">
        <f>VLOOKUP($C537,'DATA PENGUKURAN GARDU'!$A:$BS,46,0)</f>
        <v>#N/A</v>
      </c>
      <c r="AO537" s="23" t="e">
        <f t="shared" si="295"/>
        <v>#N/A</v>
      </c>
      <c r="AP537" s="17" t="e">
        <f>VLOOKUP($C537,'DATA PENGUKURAN GARDU'!$A:$BS,46,0)</f>
        <v>#N/A</v>
      </c>
      <c r="AQ537" s="17" t="e">
        <f>VLOOKUP($C537,'DATA PENGUKURAN GARDU'!$A:$BS,53,0)</f>
        <v>#N/A</v>
      </c>
      <c r="AR537" s="17" t="e">
        <f>VLOOKUP($C537,'DATA PENGUKURAN GARDU'!$A:$BS,54,0)</f>
        <v>#N/A</v>
      </c>
      <c r="AS537" s="20" t="e">
        <f>VLOOKUP($D537,'DATA PENGUKURAN GARDU'!$A:$BS,42,0)</f>
        <v>#N/A</v>
      </c>
      <c r="AT537" s="21" t="e">
        <f t="shared" si="296"/>
        <v>#N/A</v>
      </c>
      <c r="AU537" s="20" t="e">
        <f>VLOOKUP($D537,'DATA PENGUKURAN GARDU'!$A:$BS,44,0)</f>
        <v>#N/A</v>
      </c>
      <c r="AV537" s="21" t="e">
        <f t="shared" si="297"/>
        <v>#N/A</v>
      </c>
      <c r="AW537" s="20" t="e">
        <f>VLOOKUP($D537,'DATA PENGUKURAN GARDU'!$A:$BS,46,0)</f>
        <v>#N/A</v>
      </c>
      <c r="AX537" s="21" t="e">
        <f t="shared" si="298"/>
        <v>#N/A</v>
      </c>
      <c r="AY537" s="20" t="e">
        <f>VLOOKUP($D537,'DATA PENGUKURAN GARDU'!$A:$BS,46,0)</f>
        <v>#N/A</v>
      </c>
      <c r="AZ537" s="20" t="e">
        <f>VLOOKUP($D537,'DATA PENGUKURAN GARDU'!$A:$BS,53,0)</f>
        <v>#N/A</v>
      </c>
      <c r="BA537" s="20" t="e">
        <f>VLOOKUP($D537,'DATA PENGUKURAN GARDU'!$A:$BS,54,0)</f>
        <v>#N/A</v>
      </c>
      <c r="BB537" s="17" t="e">
        <f>VLOOKUP($E537,'DATA PENGUKURAN GARDU'!$A:$BS,42,0)</f>
        <v>#N/A</v>
      </c>
      <c r="BC537" s="23" t="e">
        <f t="shared" si="299"/>
        <v>#N/A</v>
      </c>
      <c r="BD537" s="17" t="e">
        <f>VLOOKUP($E537,'DATA PENGUKURAN GARDU'!$A:$BS,44,0)</f>
        <v>#N/A</v>
      </c>
      <c r="BE537" s="23" t="e">
        <f t="shared" si="300"/>
        <v>#N/A</v>
      </c>
      <c r="BF537" s="17" t="e">
        <f>VLOOKUP($E537,'DATA PENGUKURAN GARDU'!$A:$BS,46,0)</f>
        <v>#N/A</v>
      </c>
      <c r="BG537" s="23" t="e">
        <f t="shared" si="301"/>
        <v>#N/A</v>
      </c>
      <c r="BH537" s="17" t="e">
        <f>VLOOKUP($E537,'DATA PENGUKURAN GARDU'!$A:$BS,46,0)</f>
        <v>#N/A</v>
      </c>
      <c r="BI537" s="17" t="e">
        <f>VLOOKUP($E537,'DATA PENGUKURAN GARDU'!$A:$BS,53,0)</f>
        <v>#N/A</v>
      </c>
      <c r="BJ537" s="17" t="e">
        <f>VLOOKUP($E537,'DATA PENGUKURAN GARDU'!$A:$BS,54,0)</f>
        <v>#N/A</v>
      </c>
      <c r="BK537" s="20" t="e">
        <f t="shared" si="279"/>
        <v>#N/A</v>
      </c>
      <c r="BL537" s="20" t="e">
        <f t="shared" si="280"/>
        <v>#N/A</v>
      </c>
      <c r="BM537" s="20" t="e">
        <f t="shared" si="281"/>
        <v>#N/A</v>
      </c>
      <c r="BN537" s="25" t="e">
        <f t="shared" si="282"/>
        <v>#N/A</v>
      </c>
      <c r="BO537" s="26" t="str">
        <f t="shared" si="283"/>
        <v>0</v>
      </c>
      <c r="BP537" s="21" t="e">
        <f t="shared" si="284"/>
        <v>#VALUE!</v>
      </c>
      <c r="BQ537" s="20" t="e">
        <f t="shared" si="285"/>
        <v>#N/A</v>
      </c>
      <c r="BR537" s="20" t="e">
        <v>#N/A</v>
      </c>
      <c r="BS537" s="9" t="e">
        <v>#N/A</v>
      </c>
      <c r="BT537" s="2" t="e">
        <f t="shared" si="286"/>
        <v>#VALUE!</v>
      </c>
      <c r="BU537" s="2" t="e">
        <f t="shared" si="269"/>
        <v>#N/A</v>
      </c>
      <c r="BV537" s="2" t="e">
        <f t="shared" si="270"/>
        <v>#N/A</v>
      </c>
    </row>
    <row r="538" s="2" customFormat="1" ht="22.95" customHeight="1" spans="1:74">
      <c r="A538" s="9" t="str">
        <f t="shared" si="271"/>
        <v>K-056Induk</v>
      </c>
      <c r="B538" s="9" t="str">
        <f t="shared" si="272"/>
        <v>K-056jurusan 1</v>
      </c>
      <c r="C538" s="9" t="str">
        <f t="shared" si="273"/>
        <v>K-056jurusan 2</v>
      </c>
      <c r="D538" s="9" t="str">
        <f t="shared" si="274"/>
        <v>K-056jurusan 3</v>
      </c>
      <c r="E538" s="9" t="str">
        <f t="shared" si="275"/>
        <v>K-056jurusan 4</v>
      </c>
      <c r="F538" s="10" t="s">
        <v>528</v>
      </c>
      <c r="G538" s="10" t="s">
        <v>132</v>
      </c>
      <c r="H538" s="10" t="s">
        <v>690</v>
      </c>
      <c r="I538" s="10" t="s">
        <v>11123</v>
      </c>
      <c r="J538" s="10" t="s">
        <v>11124</v>
      </c>
      <c r="K538" s="10" t="s">
        <v>7465</v>
      </c>
      <c r="L538" s="10"/>
      <c r="M538" s="10"/>
      <c r="N538" s="14">
        <f t="shared" si="276"/>
        <v>0</v>
      </c>
      <c r="O538" s="15" t="e">
        <f t="shared" si="277"/>
        <v>#VALUE!</v>
      </c>
      <c r="P538" s="15" t="e">
        <f t="shared" si="278"/>
        <v>#VALUE!</v>
      </c>
      <c r="Q538" s="17" t="e">
        <f>VLOOKUP($A538,'DATA PENGUKURAN GARDU'!$A:$BS,42,0)</f>
        <v>#N/A</v>
      </c>
      <c r="R538" s="18" t="e">
        <f t="shared" si="287"/>
        <v>#N/A</v>
      </c>
      <c r="S538" s="17" t="e">
        <f>VLOOKUP($A538,'DATA PENGUKURAN GARDU'!$A:$BS,44,0)</f>
        <v>#N/A</v>
      </c>
      <c r="T538" s="18" t="e">
        <f t="shared" si="288"/>
        <v>#N/A</v>
      </c>
      <c r="U538" s="17" t="e">
        <f>VLOOKUP($A538,'DATA PENGUKURAN GARDU'!$A:$BS,46,0)</f>
        <v>#N/A</v>
      </c>
      <c r="V538" s="18" t="e">
        <f t="shared" si="289"/>
        <v>#N/A</v>
      </c>
      <c r="W538" s="17" t="e">
        <f>VLOOKUP($A538,'DATA PENGUKURAN GARDU'!$A:$BS,48,0)</f>
        <v>#N/A</v>
      </c>
      <c r="X538" s="17" t="e">
        <f>VLOOKUP($A538,'DATA PENGUKURAN GARDU'!$A:$BS,53,0)</f>
        <v>#N/A</v>
      </c>
      <c r="Y538" s="17" t="e">
        <f>VLOOKUP($A538,'DATA PENGUKURAN GARDU'!$A:$BS,54,0)</f>
        <v>#N/A</v>
      </c>
      <c r="Z538" s="17" t="e">
        <f>VLOOKUP($A538,'DATA PENGUKURAN GARDU'!$A:$BS,55,0)</f>
        <v>#N/A</v>
      </c>
      <c r="AA538" s="20" t="e">
        <f>VLOOKUP($B538,'DATA PENGUKURAN GARDU'!$A:$BS,42,0)</f>
        <v>#N/A</v>
      </c>
      <c r="AB538" s="21" t="e">
        <f t="shared" si="290"/>
        <v>#N/A</v>
      </c>
      <c r="AC538" s="20" t="e">
        <f>VLOOKUP($B538,'DATA PENGUKURAN GARDU'!$A:$BS,44,0)</f>
        <v>#N/A</v>
      </c>
      <c r="AD538" s="21" t="e">
        <f t="shared" si="291"/>
        <v>#N/A</v>
      </c>
      <c r="AE538" s="20" t="e">
        <f>VLOOKUP($B538,'DATA PENGUKURAN GARDU'!$A:$BS,46,0)</f>
        <v>#N/A</v>
      </c>
      <c r="AF538" s="21" t="e">
        <f t="shared" si="292"/>
        <v>#N/A</v>
      </c>
      <c r="AG538" s="20" t="e">
        <f>VLOOKUP($B538,'DATA PENGUKURAN GARDU'!$A:$BS,46,0)</f>
        <v>#N/A</v>
      </c>
      <c r="AH538" s="20" t="e">
        <f>VLOOKUP($B538,'DATA PENGUKURAN GARDU'!$A:$BS,53,0)</f>
        <v>#N/A</v>
      </c>
      <c r="AI538" s="20" t="e">
        <f>VLOOKUP($B538,'DATA PENGUKURAN GARDU'!$A:$BS,54,0)</f>
        <v>#N/A</v>
      </c>
      <c r="AJ538" s="17" t="e">
        <f>VLOOKUP($C538,'DATA PENGUKURAN GARDU'!$A:$BS,42,0)</f>
        <v>#N/A</v>
      </c>
      <c r="AK538" s="23" t="e">
        <f t="shared" si="293"/>
        <v>#N/A</v>
      </c>
      <c r="AL538" s="17" t="e">
        <f>VLOOKUP($C538,'DATA PENGUKURAN GARDU'!$A:$BS,44,0)</f>
        <v>#N/A</v>
      </c>
      <c r="AM538" s="23" t="e">
        <f t="shared" si="294"/>
        <v>#N/A</v>
      </c>
      <c r="AN538" s="17" t="e">
        <f>VLOOKUP($C538,'DATA PENGUKURAN GARDU'!$A:$BS,46,0)</f>
        <v>#N/A</v>
      </c>
      <c r="AO538" s="23" t="e">
        <f t="shared" si="295"/>
        <v>#N/A</v>
      </c>
      <c r="AP538" s="17" t="e">
        <f>VLOOKUP($C538,'DATA PENGUKURAN GARDU'!$A:$BS,46,0)</f>
        <v>#N/A</v>
      </c>
      <c r="AQ538" s="17" t="e">
        <f>VLOOKUP($C538,'DATA PENGUKURAN GARDU'!$A:$BS,53,0)</f>
        <v>#N/A</v>
      </c>
      <c r="AR538" s="17" t="e">
        <f>VLOOKUP($C538,'DATA PENGUKURAN GARDU'!$A:$BS,54,0)</f>
        <v>#N/A</v>
      </c>
      <c r="AS538" s="20" t="e">
        <f>VLOOKUP($D538,'DATA PENGUKURAN GARDU'!$A:$BS,42,0)</f>
        <v>#N/A</v>
      </c>
      <c r="AT538" s="21" t="e">
        <f t="shared" si="296"/>
        <v>#N/A</v>
      </c>
      <c r="AU538" s="20" t="e">
        <f>VLOOKUP($D538,'DATA PENGUKURAN GARDU'!$A:$BS,44,0)</f>
        <v>#N/A</v>
      </c>
      <c r="AV538" s="21" t="e">
        <f t="shared" si="297"/>
        <v>#N/A</v>
      </c>
      <c r="AW538" s="20" t="e">
        <f>VLOOKUP($D538,'DATA PENGUKURAN GARDU'!$A:$BS,46,0)</f>
        <v>#N/A</v>
      </c>
      <c r="AX538" s="21" t="e">
        <f t="shared" si="298"/>
        <v>#N/A</v>
      </c>
      <c r="AY538" s="20" t="e">
        <f>VLOOKUP($D538,'DATA PENGUKURAN GARDU'!$A:$BS,46,0)</f>
        <v>#N/A</v>
      </c>
      <c r="AZ538" s="20" t="e">
        <f>VLOOKUP($D538,'DATA PENGUKURAN GARDU'!$A:$BS,53,0)</f>
        <v>#N/A</v>
      </c>
      <c r="BA538" s="20" t="e">
        <f>VLOOKUP($D538,'DATA PENGUKURAN GARDU'!$A:$BS,54,0)</f>
        <v>#N/A</v>
      </c>
      <c r="BB538" s="17" t="e">
        <f>VLOOKUP($E538,'DATA PENGUKURAN GARDU'!$A:$BS,42,0)</f>
        <v>#N/A</v>
      </c>
      <c r="BC538" s="23" t="e">
        <f t="shared" si="299"/>
        <v>#N/A</v>
      </c>
      <c r="BD538" s="17" t="e">
        <f>VLOOKUP($E538,'DATA PENGUKURAN GARDU'!$A:$BS,44,0)</f>
        <v>#N/A</v>
      </c>
      <c r="BE538" s="23" t="e">
        <f t="shared" si="300"/>
        <v>#N/A</v>
      </c>
      <c r="BF538" s="17" t="e">
        <f>VLOOKUP($E538,'DATA PENGUKURAN GARDU'!$A:$BS,46,0)</f>
        <v>#N/A</v>
      </c>
      <c r="BG538" s="23" t="e">
        <f t="shared" si="301"/>
        <v>#N/A</v>
      </c>
      <c r="BH538" s="17" t="e">
        <f>VLOOKUP($E538,'DATA PENGUKURAN GARDU'!$A:$BS,46,0)</f>
        <v>#N/A</v>
      </c>
      <c r="BI538" s="17" t="e">
        <f>VLOOKUP($E538,'DATA PENGUKURAN GARDU'!$A:$BS,53,0)</f>
        <v>#N/A</v>
      </c>
      <c r="BJ538" s="17" t="e">
        <f>VLOOKUP($E538,'DATA PENGUKURAN GARDU'!$A:$BS,54,0)</f>
        <v>#N/A</v>
      </c>
      <c r="BK538" s="20" t="e">
        <f t="shared" si="279"/>
        <v>#N/A</v>
      </c>
      <c r="BL538" s="20" t="e">
        <f t="shared" si="280"/>
        <v>#N/A</v>
      </c>
      <c r="BM538" s="20" t="e">
        <f t="shared" si="281"/>
        <v>#N/A</v>
      </c>
      <c r="BN538" s="25" t="e">
        <f t="shared" si="282"/>
        <v>#N/A</v>
      </c>
      <c r="BO538" s="26" t="str">
        <f t="shared" si="283"/>
        <v>0</v>
      </c>
      <c r="BP538" s="21" t="e">
        <f t="shared" si="284"/>
        <v>#VALUE!</v>
      </c>
      <c r="BQ538" s="20" t="e">
        <f t="shared" si="285"/>
        <v>#N/A</v>
      </c>
      <c r="BR538" s="20" t="e">
        <v>#N/A</v>
      </c>
      <c r="BS538" s="9" t="e">
        <v>#N/A</v>
      </c>
      <c r="BT538" s="2" t="e">
        <f t="shared" si="286"/>
        <v>#VALUE!</v>
      </c>
      <c r="BU538" s="2" t="e">
        <f t="shared" si="269"/>
        <v>#N/A</v>
      </c>
      <c r="BV538" s="2" t="e">
        <f t="shared" si="270"/>
        <v>#N/A</v>
      </c>
    </row>
    <row r="539" s="2" customFormat="1" ht="22.95" customHeight="1" spans="1:74">
      <c r="A539" s="9" t="str">
        <f t="shared" si="271"/>
        <v>K-058Induk</v>
      </c>
      <c r="B539" s="9" t="str">
        <f t="shared" si="272"/>
        <v>K-058jurusan 1</v>
      </c>
      <c r="C539" s="9" t="str">
        <f t="shared" si="273"/>
        <v>K-058jurusan 2</v>
      </c>
      <c r="D539" s="9" t="str">
        <f t="shared" si="274"/>
        <v>K-058jurusan 3</v>
      </c>
      <c r="E539" s="9" t="str">
        <f t="shared" si="275"/>
        <v>K-058jurusan 4</v>
      </c>
      <c r="F539" s="10" t="s">
        <v>528</v>
      </c>
      <c r="G539" s="10" t="s">
        <v>132</v>
      </c>
      <c r="H539" s="10" t="s">
        <v>691</v>
      </c>
      <c r="I539" s="10" t="s">
        <v>11125</v>
      </c>
      <c r="J539" s="10" t="s">
        <v>11126</v>
      </c>
      <c r="K539" s="10" t="s">
        <v>7465</v>
      </c>
      <c r="L539" s="10"/>
      <c r="M539" s="10"/>
      <c r="N539" s="14">
        <f t="shared" si="276"/>
        <v>0</v>
      </c>
      <c r="O539" s="15" t="e">
        <f t="shared" si="277"/>
        <v>#VALUE!</v>
      </c>
      <c r="P539" s="15" t="e">
        <f t="shared" si="278"/>
        <v>#VALUE!</v>
      </c>
      <c r="Q539" s="17" t="e">
        <f>VLOOKUP($A539,'DATA PENGUKURAN GARDU'!$A:$BS,42,0)</f>
        <v>#N/A</v>
      </c>
      <c r="R539" s="18" t="e">
        <f t="shared" si="287"/>
        <v>#N/A</v>
      </c>
      <c r="S539" s="17" t="e">
        <f>VLOOKUP($A539,'DATA PENGUKURAN GARDU'!$A:$BS,44,0)</f>
        <v>#N/A</v>
      </c>
      <c r="T539" s="18" t="e">
        <f t="shared" si="288"/>
        <v>#N/A</v>
      </c>
      <c r="U539" s="17" t="e">
        <f>VLOOKUP($A539,'DATA PENGUKURAN GARDU'!$A:$BS,46,0)</f>
        <v>#N/A</v>
      </c>
      <c r="V539" s="18" t="e">
        <f t="shared" si="289"/>
        <v>#N/A</v>
      </c>
      <c r="W539" s="17" t="e">
        <f>VLOOKUP($A539,'DATA PENGUKURAN GARDU'!$A:$BS,48,0)</f>
        <v>#N/A</v>
      </c>
      <c r="X539" s="17" t="e">
        <f>VLOOKUP($A539,'DATA PENGUKURAN GARDU'!$A:$BS,53,0)</f>
        <v>#N/A</v>
      </c>
      <c r="Y539" s="17" t="e">
        <f>VLOOKUP($A539,'DATA PENGUKURAN GARDU'!$A:$BS,54,0)</f>
        <v>#N/A</v>
      </c>
      <c r="Z539" s="17" t="e">
        <f>VLOOKUP($A539,'DATA PENGUKURAN GARDU'!$A:$BS,55,0)</f>
        <v>#N/A</v>
      </c>
      <c r="AA539" s="20" t="e">
        <f>VLOOKUP($B539,'DATA PENGUKURAN GARDU'!$A:$BS,42,0)</f>
        <v>#N/A</v>
      </c>
      <c r="AB539" s="21" t="e">
        <f t="shared" si="290"/>
        <v>#N/A</v>
      </c>
      <c r="AC539" s="20" t="e">
        <f>VLOOKUP($B539,'DATA PENGUKURAN GARDU'!$A:$BS,44,0)</f>
        <v>#N/A</v>
      </c>
      <c r="AD539" s="21" t="e">
        <f t="shared" si="291"/>
        <v>#N/A</v>
      </c>
      <c r="AE539" s="20" t="e">
        <f>VLOOKUP($B539,'DATA PENGUKURAN GARDU'!$A:$BS,46,0)</f>
        <v>#N/A</v>
      </c>
      <c r="AF539" s="21" t="e">
        <f t="shared" si="292"/>
        <v>#N/A</v>
      </c>
      <c r="AG539" s="20" t="e">
        <f>VLOOKUP($B539,'DATA PENGUKURAN GARDU'!$A:$BS,46,0)</f>
        <v>#N/A</v>
      </c>
      <c r="AH539" s="20" t="e">
        <f>VLOOKUP($B539,'DATA PENGUKURAN GARDU'!$A:$BS,53,0)</f>
        <v>#N/A</v>
      </c>
      <c r="AI539" s="20" t="e">
        <f>VLOOKUP($B539,'DATA PENGUKURAN GARDU'!$A:$BS,54,0)</f>
        <v>#N/A</v>
      </c>
      <c r="AJ539" s="17" t="e">
        <f>VLOOKUP($C539,'DATA PENGUKURAN GARDU'!$A:$BS,42,0)</f>
        <v>#N/A</v>
      </c>
      <c r="AK539" s="23" t="e">
        <f t="shared" si="293"/>
        <v>#N/A</v>
      </c>
      <c r="AL539" s="17" t="e">
        <f>VLOOKUP($C539,'DATA PENGUKURAN GARDU'!$A:$BS,44,0)</f>
        <v>#N/A</v>
      </c>
      <c r="AM539" s="23" t="e">
        <f t="shared" si="294"/>
        <v>#N/A</v>
      </c>
      <c r="AN539" s="17" t="e">
        <f>VLOOKUP($C539,'DATA PENGUKURAN GARDU'!$A:$BS,46,0)</f>
        <v>#N/A</v>
      </c>
      <c r="AO539" s="23" t="e">
        <f t="shared" si="295"/>
        <v>#N/A</v>
      </c>
      <c r="AP539" s="17" t="e">
        <f>VLOOKUP($C539,'DATA PENGUKURAN GARDU'!$A:$BS,46,0)</f>
        <v>#N/A</v>
      </c>
      <c r="AQ539" s="17" t="e">
        <f>VLOOKUP($C539,'DATA PENGUKURAN GARDU'!$A:$BS,53,0)</f>
        <v>#N/A</v>
      </c>
      <c r="AR539" s="17" t="e">
        <f>VLOOKUP($C539,'DATA PENGUKURAN GARDU'!$A:$BS,54,0)</f>
        <v>#N/A</v>
      </c>
      <c r="AS539" s="20" t="e">
        <f>VLOOKUP($D539,'DATA PENGUKURAN GARDU'!$A:$BS,42,0)</f>
        <v>#N/A</v>
      </c>
      <c r="AT539" s="21" t="e">
        <f t="shared" si="296"/>
        <v>#N/A</v>
      </c>
      <c r="AU539" s="20" t="e">
        <f>VLOOKUP($D539,'DATA PENGUKURAN GARDU'!$A:$BS,44,0)</f>
        <v>#N/A</v>
      </c>
      <c r="AV539" s="21" t="e">
        <f t="shared" si="297"/>
        <v>#N/A</v>
      </c>
      <c r="AW539" s="20" t="e">
        <f>VLOOKUP($D539,'DATA PENGUKURAN GARDU'!$A:$BS,46,0)</f>
        <v>#N/A</v>
      </c>
      <c r="AX539" s="21" t="e">
        <f t="shared" si="298"/>
        <v>#N/A</v>
      </c>
      <c r="AY539" s="20" t="e">
        <f>VLOOKUP($D539,'DATA PENGUKURAN GARDU'!$A:$BS,46,0)</f>
        <v>#N/A</v>
      </c>
      <c r="AZ539" s="20" t="e">
        <f>VLOOKUP($D539,'DATA PENGUKURAN GARDU'!$A:$BS,53,0)</f>
        <v>#N/A</v>
      </c>
      <c r="BA539" s="20" t="e">
        <f>VLOOKUP($D539,'DATA PENGUKURAN GARDU'!$A:$BS,54,0)</f>
        <v>#N/A</v>
      </c>
      <c r="BB539" s="17" t="e">
        <f>VLOOKUP($E539,'DATA PENGUKURAN GARDU'!$A:$BS,42,0)</f>
        <v>#N/A</v>
      </c>
      <c r="BC539" s="23" t="e">
        <f t="shared" si="299"/>
        <v>#N/A</v>
      </c>
      <c r="BD539" s="17" t="e">
        <f>VLOOKUP($E539,'DATA PENGUKURAN GARDU'!$A:$BS,44,0)</f>
        <v>#N/A</v>
      </c>
      <c r="BE539" s="23" t="e">
        <f t="shared" si="300"/>
        <v>#N/A</v>
      </c>
      <c r="BF539" s="17" t="e">
        <f>VLOOKUP($E539,'DATA PENGUKURAN GARDU'!$A:$BS,46,0)</f>
        <v>#N/A</v>
      </c>
      <c r="BG539" s="23" t="e">
        <f t="shared" si="301"/>
        <v>#N/A</v>
      </c>
      <c r="BH539" s="17" t="e">
        <f>VLOOKUP($E539,'DATA PENGUKURAN GARDU'!$A:$BS,46,0)</f>
        <v>#N/A</v>
      </c>
      <c r="BI539" s="17" t="e">
        <f>VLOOKUP($E539,'DATA PENGUKURAN GARDU'!$A:$BS,53,0)</f>
        <v>#N/A</v>
      </c>
      <c r="BJ539" s="17" t="e">
        <f>VLOOKUP($E539,'DATA PENGUKURAN GARDU'!$A:$BS,54,0)</f>
        <v>#N/A</v>
      </c>
      <c r="BK539" s="20" t="e">
        <f t="shared" si="279"/>
        <v>#N/A</v>
      </c>
      <c r="BL539" s="20" t="e">
        <f t="shared" si="280"/>
        <v>#N/A</v>
      </c>
      <c r="BM539" s="20" t="e">
        <f t="shared" si="281"/>
        <v>#N/A</v>
      </c>
      <c r="BN539" s="25" t="e">
        <f t="shared" si="282"/>
        <v>#N/A</v>
      </c>
      <c r="BO539" s="26" t="str">
        <f t="shared" si="283"/>
        <v>0</v>
      </c>
      <c r="BP539" s="21" t="e">
        <f t="shared" si="284"/>
        <v>#VALUE!</v>
      </c>
      <c r="BQ539" s="20" t="e">
        <f t="shared" si="285"/>
        <v>#N/A</v>
      </c>
      <c r="BR539" s="20" t="e">
        <v>#N/A</v>
      </c>
      <c r="BS539" s="9" t="e">
        <v>#N/A</v>
      </c>
      <c r="BT539" s="2" t="e">
        <f t="shared" si="286"/>
        <v>#VALUE!</v>
      </c>
      <c r="BU539" s="2" t="e">
        <f t="shared" si="269"/>
        <v>#N/A</v>
      </c>
      <c r="BV539" s="2" t="e">
        <f t="shared" si="270"/>
        <v>#N/A</v>
      </c>
    </row>
    <row r="540" s="2" customFormat="1" ht="22.95" customHeight="1" spans="1:74">
      <c r="A540" s="9" t="str">
        <f t="shared" si="271"/>
        <v>K-062Induk</v>
      </c>
      <c r="B540" s="9" t="str">
        <f t="shared" si="272"/>
        <v>K-062jurusan 1</v>
      </c>
      <c r="C540" s="9" t="str">
        <f t="shared" si="273"/>
        <v>K-062jurusan 2</v>
      </c>
      <c r="D540" s="9" t="str">
        <f t="shared" si="274"/>
        <v>K-062jurusan 3</v>
      </c>
      <c r="E540" s="9" t="str">
        <f t="shared" si="275"/>
        <v>K-062jurusan 4</v>
      </c>
      <c r="F540" s="10" t="s">
        <v>410</v>
      </c>
      <c r="G540" s="10" t="s">
        <v>132</v>
      </c>
      <c r="H540" s="10" t="s">
        <v>692</v>
      </c>
      <c r="I540" s="10" t="s">
        <v>11127</v>
      </c>
      <c r="J540" s="10" t="s">
        <v>11128</v>
      </c>
      <c r="K540" s="10" t="s">
        <v>7465</v>
      </c>
      <c r="L540" s="10"/>
      <c r="M540" s="10"/>
      <c r="N540" s="14">
        <f t="shared" si="276"/>
        <v>0</v>
      </c>
      <c r="O540" s="15" t="e">
        <f t="shared" si="277"/>
        <v>#VALUE!</v>
      </c>
      <c r="P540" s="15" t="e">
        <f t="shared" si="278"/>
        <v>#VALUE!</v>
      </c>
      <c r="Q540" s="17" t="e">
        <f>VLOOKUP($A540,'DATA PENGUKURAN GARDU'!$A:$BS,42,0)</f>
        <v>#N/A</v>
      </c>
      <c r="R540" s="18" t="e">
        <f t="shared" si="287"/>
        <v>#N/A</v>
      </c>
      <c r="S540" s="17" t="e">
        <f>VLOOKUP($A540,'DATA PENGUKURAN GARDU'!$A:$BS,44,0)</f>
        <v>#N/A</v>
      </c>
      <c r="T540" s="18" t="e">
        <f t="shared" si="288"/>
        <v>#N/A</v>
      </c>
      <c r="U540" s="17" t="e">
        <f>VLOOKUP($A540,'DATA PENGUKURAN GARDU'!$A:$BS,46,0)</f>
        <v>#N/A</v>
      </c>
      <c r="V540" s="18" t="e">
        <f t="shared" si="289"/>
        <v>#N/A</v>
      </c>
      <c r="W540" s="17" t="e">
        <f>VLOOKUP($A540,'DATA PENGUKURAN GARDU'!$A:$BS,48,0)</f>
        <v>#N/A</v>
      </c>
      <c r="X540" s="17" t="e">
        <f>VLOOKUP($A540,'DATA PENGUKURAN GARDU'!$A:$BS,53,0)</f>
        <v>#N/A</v>
      </c>
      <c r="Y540" s="17" t="e">
        <f>VLOOKUP($A540,'DATA PENGUKURAN GARDU'!$A:$BS,54,0)</f>
        <v>#N/A</v>
      </c>
      <c r="Z540" s="17" t="e">
        <f>VLOOKUP($A540,'DATA PENGUKURAN GARDU'!$A:$BS,55,0)</f>
        <v>#N/A</v>
      </c>
      <c r="AA540" s="20" t="e">
        <f>VLOOKUP($B540,'DATA PENGUKURAN GARDU'!$A:$BS,42,0)</f>
        <v>#N/A</v>
      </c>
      <c r="AB540" s="21" t="e">
        <f t="shared" si="290"/>
        <v>#N/A</v>
      </c>
      <c r="AC540" s="20" t="e">
        <f>VLOOKUP($B540,'DATA PENGUKURAN GARDU'!$A:$BS,44,0)</f>
        <v>#N/A</v>
      </c>
      <c r="AD540" s="21" t="e">
        <f t="shared" si="291"/>
        <v>#N/A</v>
      </c>
      <c r="AE540" s="20" t="e">
        <f>VLOOKUP($B540,'DATA PENGUKURAN GARDU'!$A:$BS,46,0)</f>
        <v>#N/A</v>
      </c>
      <c r="AF540" s="21" t="e">
        <f t="shared" si="292"/>
        <v>#N/A</v>
      </c>
      <c r="AG540" s="20" t="e">
        <f>VLOOKUP($B540,'DATA PENGUKURAN GARDU'!$A:$BS,46,0)</f>
        <v>#N/A</v>
      </c>
      <c r="AH540" s="20" t="e">
        <f>VLOOKUP($B540,'DATA PENGUKURAN GARDU'!$A:$BS,53,0)</f>
        <v>#N/A</v>
      </c>
      <c r="AI540" s="20" t="e">
        <f>VLOOKUP($B540,'DATA PENGUKURAN GARDU'!$A:$BS,54,0)</f>
        <v>#N/A</v>
      </c>
      <c r="AJ540" s="17" t="e">
        <f>VLOOKUP($C540,'DATA PENGUKURAN GARDU'!$A:$BS,42,0)</f>
        <v>#N/A</v>
      </c>
      <c r="AK540" s="23" t="e">
        <f t="shared" si="293"/>
        <v>#N/A</v>
      </c>
      <c r="AL540" s="17" t="e">
        <f>VLOOKUP($C540,'DATA PENGUKURAN GARDU'!$A:$BS,44,0)</f>
        <v>#N/A</v>
      </c>
      <c r="AM540" s="23" t="e">
        <f t="shared" si="294"/>
        <v>#N/A</v>
      </c>
      <c r="AN540" s="17" t="e">
        <f>VLOOKUP($C540,'DATA PENGUKURAN GARDU'!$A:$BS,46,0)</f>
        <v>#N/A</v>
      </c>
      <c r="AO540" s="23" t="e">
        <f t="shared" si="295"/>
        <v>#N/A</v>
      </c>
      <c r="AP540" s="17" t="e">
        <f>VLOOKUP($C540,'DATA PENGUKURAN GARDU'!$A:$BS,46,0)</f>
        <v>#N/A</v>
      </c>
      <c r="AQ540" s="17" t="e">
        <f>VLOOKUP($C540,'DATA PENGUKURAN GARDU'!$A:$BS,53,0)</f>
        <v>#N/A</v>
      </c>
      <c r="AR540" s="17" t="e">
        <f>VLOOKUP($C540,'DATA PENGUKURAN GARDU'!$A:$BS,54,0)</f>
        <v>#N/A</v>
      </c>
      <c r="AS540" s="20" t="e">
        <f>VLOOKUP($D540,'DATA PENGUKURAN GARDU'!$A:$BS,42,0)</f>
        <v>#N/A</v>
      </c>
      <c r="AT540" s="21" t="e">
        <f t="shared" si="296"/>
        <v>#N/A</v>
      </c>
      <c r="AU540" s="20" t="e">
        <f>VLOOKUP($D540,'DATA PENGUKURAN GARDU'!$A:$BS,44,0)</f>
        <v>#N/A</v>
      </c>
      <c r="AV540" s="21" t="e">
        <f t="shared" si="297"/>
        <v>#N/A</v>
      </c>
      <c r="AW540" s="20" t="e">
        <f>VLOOKUP($D540,'DATA PENGUKURAN GARDU'!$A:$BS,46,0)</f>
        <v>#N/A</v>
      </c>
      <c r="AX540" s="21" t="e">
        <f t="shared" si="298"/>
        <v>#N/A</v>
      </c>
      <c r="AY540" s="20" t="e">
        <f>VLOOKUP($D540,'DATA PENGUKURAN GARDU'!$A:$BS,46,0)</f>
        <v>#N/A</v>
      </c>
      <c r="AZ540" s="20" t="e">
        <f>VLOOKUP($D540,'DATA PENGUKURAN GARDU'!$A:$BS,53,0)</f>
        <v>#N/A</v>
      </c>
      <c r="BA540" s="20" t="e">
        <f>VLOOKUP($D540,'DATA PENGUKURAN GARDU'!$A:$BS,54,0)</f>
        <v>#N/A</v>
      </c>
      <c r="BB540" s="17" t="e">
        <f>VLOOKUP($E540,'DATA PENGUKURAN GARDU'!$A:$BS,42,0)</f>
        <v>#N/A</v>
      </c>
      <c r="BC540" s="23" t="e">
        <f t="shared" si="299"/>
        <v>#N/A</v>
      </c>
      <c r="BD540" s="17" t="e">
        <f>VLOOKUP($E540,'DATA PENGUKURAN GARDU'!$A:$BS,44,0)</f>
        <v>#N/A</v>
      </c>
      <c r="BE540" s="23" t="e">
        <f t="shared" si="300"/>
        <v>#N/A</v>
      </c>
      <c r="BF540" s="17" t="e">
        <f>VLOOKUP($E540,'DATA PENGUKURAN GARDU'!$A:$BS,46,0)</f>
        <v>#N/A</v>
      </c>
      <c r="BG540" s="23" t="e">
        <f t="shared" si="301"/>
        <v>#N/A</v>
      </c>
      <c r="BH540" s="17" t="e">
        <f>VLOOKUP($E540,'DATA PENGUKURAN GARDU'!$A:$BS,46,0)</f>
        <v>#N/A</v>
      </c>
      <c r="BI540" s="17" t="e">
        <f>VLOOKUP($E540,'DATA PENGUKURAN GARDU'!$A:$BS,53,0)</f>
        <v>#N/A</v>
      </c>
      <c r="BJ540" s="17" t="e">
        <f>VLOOKUP($E540,'DATA PENGUKURAN GARDU'!$A:$BS,54,0)</f>
        <v>#N/A</v>
      </c>
      <c r="BK540" s="20" t="e">
        <f t="shared" si="279"/>
        <v>#N/A</v>
      </c>
      <c r="BL540" s="20" t="e">
        <f t="shared" si="280"/>
        <v>#N/A</v>
      </c>
      <c r="BM540" s="20" t="e">
        <f t="shared" si="281"/>
        <v>#N/A</v>
      </c>
      <c r="BN540" s="25" t="e">
        <f t="shared" si="282"/>
        <v>#N/A</v>
      </c>
      <c r="BO540" s="26" t="str">
        <f t="shared" si="283"/>
        <v>0</v>
      </c>
      <c r="BP540" s="21" t="e">
        <f t="shared" si="284"/>
        <v>#VALUE!</v>
      </c>
      <c r="BQ540" s="20" t="e">
        <f t="shared" si="285"/>
        <v>#N/A</v>
      </c>
      <c r="BR540" s="20" t="e">
        <v>#N/A</v>
      </c>
      <c r="BS540" s="9" t="e">
        <v>#N/A</v>
      </c>
      <c r="BT540" s="2" t="e">
        <f t="shared" si="286"/>
        <v>#VALUE!</v>
      </c>
      <c r="BU540" s="2" t="e">
        <f t="shared" si="269"/>
        <v>#N/A</v>
      </c>
      <c r="BV540" s="2" t="e">
        <f t="shared" si="270"/>
        <v>#N/A</v>
      </c>
    </row>
    <row r="541" s="2" customFormat="1" ht="22.95" customHeight="1" spans="1:74">
      <c r="A541" s="9" t="str">
        <f t="shared" si="271"/>
        <v>K-063Induk</v>
      </c>
      <c r="B541" s="9" t="str">
        <f t="shared" si="272"/>
        <v>K-063jurusan 1</v>
      </c>
      <c r="C541" s="9" t="str">
        <f t="shared" si="273"/>
        <v>K-063jurusan 2</v>
      </c>
      <c r="D541" s="9" t="str">
        <f t="shared" si="274"/>
        <v>K-063jurusan 3</v>
      </c>
      <c r="E541" s="9" t="str">
        <f t="shared" si="275"/>
        <v>K-063jurusan 4</v>
      </c>
      <c r="F541" s="10" t="s">
        <v>410</v>
      </c>
      <c r="G541" s="10" t="s">
        <v>132</v>
      </c>
      <c r="H541" s="10" t="s">
        <v>693</v>
      </c>
      <c r="I541" s="10" t="s">
        <v>11129</v>
      </c>
      <c r="J541" s="10" t="s">
        <v>11130</v>
      </c>
      <c r="K541" s="10" t="s">
        <v>7465</v>
      </c>
      <c r="L541" s="10"/>
      <c r="M541" s="10"/>
      <c r="N541" s="14">
        <f t="shared" si="276"/>
        <v>0</v>
      </c>
      <c r="O541" s="15" t="e">
        <f t="shared" si="277"/>
        <v>#VALUE!</v>
      </c>
      <c r="P541" s="15" t="e">
        <f t="shared" si="278"/>
        <v>#VALUE!</v>
      </c>
      <c r="Q541" s="17" t="e">
        <f>VLOOKUP($A541,'DATA PENGUKURAN GARDU'!$A:$BS,42,0)</f>
        <v>#N/A</v>
      </c>
      <c r="R541" s="18" t="e">
        <f t="shared" si="287"/>
        <v>#N/A</v>
      </c>
      <c r="S541" s="17" t="e">
        <f>VLOOKUP($A541,'DATA PENGUKURAN GARDU'!$A:$BS,44,0)</f>
        <v>#N/A</v>
      </c>
      <c r="T541" s="18" t="e">
        <f t="shared" si="288"/>
        <v>#N/A</v>
      </c>
      <c r="U541" s="17" t="e">
        <f>VLOOKUP($A541,'DATA PENGUKURAN GARDU'!$A:$BS,46,0)</f>
        <v>#N/A</v>
      </c>
      <c r="V541" s="18" t="e">
        <f t="shared" si="289"/>
        <v>#N/A</v>
      </c>
      <c r="W541" s="17" t="e">
        <f>VLOOKUP($A541,'DATA PENGUKURAN GARDU'!$A:$BS,48,0)</f>
        <v>#N/A</v>
      </c>
      <c r="X541" s="17" t="e">
        <f>VLOOKUP($A541,'DATA PENGUKURAN GARDU'!$A:$BS,53,0)</f>
        <v>#N/A</v>
      </c>
      <c r="Y541" s="17" t="e">
        <f>VLOOKUP($A541,'DATA PENGUKURAN GARDU'!$A:$BS,54,0)</f>
        <v>#N/A</v>
      </c>
      <c r="Z541" s="17" t="e">
        <f>VLOOKUP($A541,'DATA PENGUKURAN GARDU'!$A:$BS,55,0)</f>
        <v>#N/A</v>
      </c>
      <c r="AA541" s="20" t="e">
        <f>VLOOKUP($B541,'DATA PENGUKURAN GARDU'!$A:$BS,42,0)</f>
        <v>#N/A</v>
      </c>
      <c r="AB541" s="21" t="e">
        <f t="shared" si="290"/>
        <v>#N/A</v>
      </c>
      <c r="AC541" s="20" t="e">
        <f>VLOOKUP($B541,'DATA PENGUKURAN GARDU'!$A:$BS,44,0)</f>
        <v>#N/A</v>
      </c>
      <c r="AD541" s="21" t="e">
        <f t="shared" si="291"/>
        <v>#N/A</v>
      </c>
      <c r="AE541" s="20" t="e">
        <f>VLOOKUP($B541,'DATA PENGUKURAN GARDU'!$A:$BS,46,0)</f>
        <v>#N/A</v>
      </c>
      <c r="AF541" s="21" t="e">
        <f t="shared" si="292"/>
        <v>#N/A</v>
      </c>
      <c r="AG541" s="20" t="e">
        <f>VLOOKUP($B541,'DATA PENGUKURAN GARDU'!$A:$BS,46,0)</f>
        <v>#N/A</v>
      </c>
      <c r="AH541" s="20" t="e">
        <f>VLOOKUP($B541,'DATA PENGUKURAN GARDU'!$A:$BS,53,0)</f>
        <v>#N/A</v>
      </c>
      <c r="AI541" s="20" t="e">
        <f>VLOOKUP($B541,'DATA PENGUKURAN GARDU'!$A:$BS,54,0)</f>
        <v>#N/A</v>
      </c>
      <c r="AJ541" s="17" t="e">
        <f>VLOOKUP($C541,'DATA PENGUKURAN GARDU'!$A:$BS,42,0)</f>
        <v>#N/A</v>
      </c>
      <c r="AK541" s="23" t="e">
        <f t="shared" si="293"/>
        <v>#N/A</v>
      </c>
      <c r="AL541" s="17" t="e">
        <f>VLOOKUP($C541,'DATA PENGUKURAN GARDU'!$A:$BS,44,0)</f>
        <v>#N/A</v>
      </c>
      <c r="AM541" s="23" t="e">
        <f t="shared" si="294"/>
        <v>#N/A</v>
      </c>
      <c r="AN541" s="17" t="e">
        <f>VLOOKUP($C541,'DATA PENGUKURAN GARDU'!$A:$BS,46,0)</f>
        <v>#N/A</v>
      </c>
      <c r="AO541" s="23" t="e">
        <f t="shared" si="295"/>
        <v>#N/A</v>
      </c>
      <c r="AP541" s="17" t="e">
        <f>VLOOKUP($C541,'DATA PENGUKURAN GARDU'!$A:$BS,46,0)</f>
        <v>#N/A</v>
      </c>
      <c r="AQ541" s="17" t="e">
        <f>VLOOKUP($C541,'DATA PENGUKURAN GARDU'!$A:$BS,53,0)</f>
        <v>#N/A</v>
      </c>
      <c r="AR541" s="17" t="e">
        <f>VLOOKUP($C541,'DATA PENGUKURAN GARDU'!$A:$BS,54,0)</f>
        <v>#N/A</v>
      </c>
      <c r="AS541" s="20" t="e">
        <f>VLOOKUP($D541,'DATA PENGUKURAN GARDU'!$A:$BS,42,0)</f>
        <v>#N/A</v>
      </c>
      <c r="AT541" s="21" t="e">
        <f t="shared" si="296"/>
        <v>#N/A</v>
      </c>
      <c r="AU541" s="20" t="e">
        <f>VLOOKUP($D541,'DATA PENGUKURAN GARDU'!$A:$BS,44,0)</f>
        <v>#N/A</v>
      </c>
      <c r="AV541" s="21" t="e">
        <f t="shared" si="297"/>
        <v>#N/A</v>
      </c>
      <c r="AW541" s="20" t="e">
        <f>VLOOKUP($D541,'DATA PENGUKURAN GARDU'!$A:$BS,46,0)</f>
        <v>#N/A</v>
      </c>
      <c r="AX541" s="21" t="e">
        <f t="shared" si="298"/>
        <v>#N/A</v>
      </c>
      <c r="AY541" s="20" t="e">
        <f>VLOOKUP($D541,'DATA PENGUKURAN GARDU'!$A:$BS,46,0)</f>
        <v>#N/A</v>
      </c>
      <c r="AZ541" s="20" t="e">
        <f>VLOOKUP($D541,'DATA PENGUKURAN GARDU'!$A:$BS,53,0)</f>
        <v>#N/A</v>
      </c>
      <c r="BA541" s="20" t="e">
        <f>VLOOKUP($D541,'DATA PENGUKURAN GARDU'!$A:$BS,54,0)</f>
        <v>#N/A</v>
      </c>
      <c r="BB541" s="17" t="e">
        <f>VLOOKUP($E541,'DATA PENGUKURAN GARDU'!$A:$BS,42,0)</f>
        <v>#N/A</v>
      </c>
      <c r="BC541" s="23" t="e">
        <f t="shared" si="299"/>
        <v>#N/A</v>
      </c>
      <c r="BD541" s="17" t="e">
        <f>VLOOKUP($E541,'DATA PENGUKURAN GARDU'!$A:$BS,44,0)</f>
        <v>#N/A</v>
      </c>
      <c r="BE541" s="23" t="e">
        <f t="shared" si="300"/>
        <v>#N/A</v>
      </c>
      <c r="BF541" s="17" t="e">
        <f>VLOOKUP($E541,'DATA PENGUKURAN GARDU'!$A:$BS,46,0)</f>
        <v>#N/A</v>
      </c>
      <c r="BG541" s="23" t="e">
        <f t="shared" si="301"/>
        <v>#N/A</v>
      </c>
      <c r="BH541" s="17" t="e">
        <f>VLOOKUP($E541,'DATA PENGUKURAN GARDU'!$A:$BS,46,0)</f>
        <v>#N/A</v>
      </c>
      <c r="BI541" s="17" t="e">
        <f>VLOOKUP($E541,'DATA PENGUKURAN GARDU'!$A:$BS,53,0)</f>
        <v>#N/A</v>
      </c>
      <c r="BJ541" s="17" t="e">
        <f>VLOOKUP($E541,'DATA PENGUKURAN GARDU'!$A:$BS,54,0)</f>
        <v>#N/A</v>
      </c>
      <c r="BK541" s="20" t="e">
        <f t="shared" si="279"/>
        <v>#N/A</v>
      </c>
      <c r="BL541" s="20" t="e">
        <f t="shared" si="280"/>
        <v>#N/A</v>
      </c>
      <c r="BM541" s="20" t="e">
        <f t="shared" si="281"/>
        <v>#N/A</v>
      </c>
      <c r="BN541" s="25" t="e">
        <f t="shared" si="282"/>
        <v>#N/A</v>
      </c>
      <c r="BO541" s="26" t="str">
        <f t="shared" si="283"/>
        <v>0</v>
      </c>
      <c r="BP541" s="21" t="e">
        <f t="shared" si="284"/>
        <v>#VALUE!</v>
      </c>
      <c r="BQ541" s="20" t="e">
        <f t="shared" si="285"/>
        <v>#N/A</v>
      </c>
      <c r="BR541" s="20" t="e">
        <v>#N/A</v>
      </c>
      <c r="BS541" s="9" t="e">
        <v>#N/A</v>
      </c>
      <c r="BT541" s="2" t="e">
        <f t="shared" si="286"/>
        <v>#VALUE!</v>
      </c>
      <c r="BU541" s="2" t="e">
        <f t="shared" si="269"/>
        <v>#N/A</v>
      </c>
      <c r="BV541" s="2" t="e">
        <f t="shared" si="270"/>
        <v>#N/A</v>
      </c>
    </row>
    <row r="542" s="2" customFormat="1" ht="22.95" customHeight="1" spans="1:74">
      <c r="A542" s="9" t="str">
        <f t="shared" si="271"/>
        <v>K-132Induk</v>
      </c>
      <c r="B542" s="9" t="str">
        <f t="shared" si="272"/>
        <v>K-132jurusan 1</v>
      </c>
      <c r="C542" s="9" t="str">
        <f t="shared" si="273"/>
        <v>K-132jurusan 2</v>
      </c>
      <c r="D542" s="9" t="str">
        <f t="shared" si="274"/>
        <v>K-132jurusan 3</v>
      </c>
      <c r="E542" s="9" t="str">
        <f t="shared" si="275"/>
        <v>K-132jurusan 4</v>
      </c>
      <c r="F542" s="10" t="s">
        <v>462</v>
      </c>
      <c r="G542" s="10" t="s">
        <v>132</v>
      </c>
      <c r="H542" s="10" t="s">
        <v>694</v>
      </c>
      <c r="I542" s="10" t="s">
        <v>11131</v>
      </c>
      <c r="J542" s="10" t="s">
        <v>11132</v>
      </c>
      <c r="K542" s="10" t="s">
        <v>7465</v>
      </c>
      <c r="L542" s="10"/>
      <c r="M542" s="10"/>
      <c r="N542" s="14">
        <f t="shared" si="276"/>
        <v>0</v>
      </c>
      <c r="O542" s="15" t="e">
        <f t="shared" si="277"/>
        <v>#VALUE!</v>
      </c>
      <c r="P542" s="15" t="e">
        <f t="shared" si="278"/>
        <v>#VALUE!</v>
      </c>
      <c r="Q542" s="17" t="e">
        <f>VLOOKUP($A542,'DATA PENGUKURAN GARDU'!$A:$BS,42,0)</f>
        <v>#N/A</v>
      </c>
      <c r="R542" s="18" t="e">
        <f t="shared" si="287"/>
        <v>#N/A</v>
      </c>
      <c r="S542" s="17" t="e">
        <f>VLOOKUP($A542,'DATA PENGUKURAN GARDU'!$A:$BS,44,0)</f>
        <v>#N/A</v>
      </c>
      <c r="T542" s="18" t="e">
        <f t="shared" si="288"/>
        <v>#N/A</v>
      </c>
      <c r="U542" s="17" t="e">
        <f>VLOOKUP($A542,'DATA PENGUKURAN GARDU'!$A:$BS,46,0)</f>
        <v>#N/A</v>
      </c>
      <c r="V542" s="18" t="e">
        <f t="shared" si="289"/>
        <v>#N/A</v>
      </c>
      <c r="W542" s="17" t="e">
        <f>VLOOKUP($A542,'DATA PENGUKURAN GARDU'!$A:$BS,48,0)</f>
        <v>#N/A</v>
      </c>
      <c r="X542" s="17" t="e">
        <f>VLOOKUP($A542,'DATA PENGUKURAN GARDU'!$A:$BS,53,0)</f>
        <v>#N/A</v>
      </c>
      <c r="Y542" s="17" t="e">
        <f>VLOOKUP($A542,'DATA PENGUKURAN GARDU'!$A:$BS,54,0)</f>
        <v>#N/A</v>
      </c>
      <c r="Z542" s="17" t="e">
        <f>VLOOKUP($A542,'DATA PENGUKURAN GARDU'!$A:$BS,55,0)</f>
        <v>#N/A</v>
      </c>
      <c r="AA542" s="20" t="e">
        <f>VLOOKUP($B542,'DATA PENGUKURAN GARDU'!$A:$BS,42,0)</f>
        <v>#N/A</v>
      </c>
      <c r="AB542" s="21" t="e">
        <f t="shared" si="290"/>
        <v>#N/A</v>
      </c>
      <c r="AC542" s="20" t="e">
        <f>VLOOKUP($B542,'DATA PENGUKURAN GARDU'!$A:$BS,44,0)</f>
        <v>#N/A</v>
      </c>
      <c r="AD542" s="21" t="e">
        <f t="shared" si="291"/>
        <v>#N/A</v>
      </c>
      <c r="AE542" s="20" t="e">
        <f>VLOOKUP($B542,'DATA PENGUKURAN GARDU'!$A:$BS,46,0)</f>
        <v>#N/A</v>
      </c>
      <c r="AF542" s="21" t="e">
        <f t="shared" si="292"/>
        <v>#N/A</v>
      </c>
      <c r="AG542" s="20" t="e">
        <f>VLOOKUP($B542,'DATA PENGUKURAN GARDU'!$A:$BS,46,0)</f>
        <v>#N/A</v>
      </c>
      <c r="AH542" s="20" t="e">
        <f>VLOOKUP($B542,'DATA PENGUKURAN GARDU'!$A:$BS,53,0)</f>
        <v>#N/A</v>
      </c>
      <c r="AI542" s="20" t="e">
        <f>VLOOKUP($B542,'DATA PENGUKURAN GARDU'!$A:$BS,54,0)</f>
        <v>#N/A</v>
      </c>
      <c r="AJ542" s="17" t="e">
        <f>VLOOKUP($C542,'DATA PENGUKURAN GARDU'!$A:$BS,42,0)</f>
        <v>#N/A</v>
      </c>
      <c r="AK542" s="23" t="e">
        <f t="shared" si="293"/>
        <v>#N/A</v>
      </c>
      <c r="AL542" s="17" t="e">
        <f>VLOOKUP($C542,'DATA PENGUKURAN GARDU'!$A:$BS,44,0)</f>
        <v>#N/A</v>
      </c>
      <c r="AM542" s="23" t="e">
        <f t="shared" si="294"/>
        <v>#N/A</v>
      </c>
      <c r="AN542" s="17" t="e">
        <f>VLOOKUP($C542,'DATA PENGUKURAN GARDU'!$A:$BS,46,0)</f>
        <v>#N/A</v>
      </c>
      <c r="AO542" s="23" t="e">
        <f t="shared" si="295"/>
        <v>#N/A</v>
      </c>
      <c r="AP542" s="17" t="e">
        <f>VLOOKUP($C542,'DATA PENGUKURAN GARDU'!$A:$BS,46,0)</f>
        <v>#N/A</v>
      </c>
      <c r="AQ542" s="17" t="e">
        <f>VLOOKUP($C542,'DATA PENGUKURAN GARDU'!$A:$BS,53,0)</f>
        <v>#N/A</v>
      </c>
      <c r="AR542" s="17" t="e">
        <f>VLOOKUP($C542,'DATA PENGUKURAN GARDU'!$A:$BS,54,0)</f>
        <v>#N/A</v>
      </c>
      <c r="AS542" s="20" t="e">
        <f>VLOOKUP($D542,'DATA PENGUKURAN GARDU'!$A:$BS,42,0)</f>
        <v>#N/A</v>
      </c>
      <c r="AT542" s="21" t="e">
        <f t="shared" si="296"/>
        <v>#N/A</v>
      </c>
      <c r="AU542" s="20" t="e">
        <f>VLOOKUP($D542,'DATA PENGUKURAN GARDU'!$A:$BS,44,0)</f>
        <v>#N/A</v>
      </c>
      <c r="AV542" s="21" t="e">
        <f t="shared" si="297"/>
        <v>#N/A</v>
      </c>
      <c r="AW542" s="20" t="e">
        <f>VLOOKUP($D542,'DATA PENGUKURAN GARDU'!$A:$BS,46,0)</f>
        <v>#N/A</v>
      </c>
      <c r="AX542" s="21" t="e">
        <f t="shared" si="298"/>
        <v>#N/A</v>
      </c>
      <c r="AY542" s="20" t="e">
        <f>VLOOKUP($D542,'DATA PENGUKURAN GARDU'!$A:$BS,46,0)</f>
        <v>#N/A</v>
      </c>
      <c r="AZ542" s="20" t="e">
        <f>VLOOKUP($D542,'DATA PENGUKURAN GARDU'!$A:$BS,53,0)</f>
        <v>#N/A</v>
      </c>
      <c r="BA542" s="20" t="e">
        <f>VLOOKUP($D542,'DATA PENGUKURAN GARDU'!$A:$BS,54,0)</f>
        <v>#N/A</v>
      </c>
      <c r="BB542" s="17" t="e">
        <f>VLOOKUP($E542,'DATA PENGUKURAN GARDU'!$A:$BS,42,0)</f>
        <v>#N/A</v>
      </c>
      <c r="BC542" s="23" t="e">
        <f t="shared" si="299"/>
        <v>#N/A</v>
      </c>
      <c r="BD542" s="17" t="e">
        <f>VLOOKUP($E542,'DATA PENGUKURAN GARDU'!$A:$BS,44,0)</f>
        <v>#N/A</v>
      </c>
      <c r="BE542" s="23" t="e">
        <f t="shared" si="300"/>
        <v>#N/A</v>
      </c>
      <c r="BF542" s="17" t="e">
        <f>VLOOKUP($E542,'DATA PENGUKURAN GARDU'!$A:$BS,46,0)</f>
        <v>#N/A</v>
      </c>
      <c r="BG542" s="23" t="e">
        <f t="shared" si="301"/>
        <v>#N/A</v>
      </c>
      <c r="BH542" s="17" t="e">
        <f>VLOOKUP($E542,'DATA PENGUKURAN GARDU'!$A:$BS,46,0)</f>
        <v>#N/A</v>
      </c>
      <c r="BI542" s="17" t="e">
        <f>VLOOKUP($E542,'DATA PENGUKURAN GARDU'!$A:$BS,53,0)</f>
        <v>#N/A</v>
      </c>
      <c r="BJ542" s="17" t="e">
        <f>VLOOKUP($E542,'DATA PENGUKURAN GARDU'!$A:$BS,54,0)</f>
        <v>#N/A</v>
      </c>
      <c r="BK542" s="20" t="e">
        <f t="shared" si="279"/>
        <v>#N/A</v>
      </c>
      <c r="BL542" s="20" t="e">
        <f t="shared" si="280"/>
        <v>#N/A</v>
      </c>
      <c r="BM542" s="20" t="e">
        <f t="shared" si="281"/>
        <v>#N/A</v>
      </c>
      <c r="BN542" s="25" t="e">
        <f t="shared" si="282"/>
        <v>#N/A</v>
      </c>
      <c r="BO542" s="26" t="str">
        <f t="shared" si="283"/>
        <v>0</v>
      </c>
      <c r="BP542" s="21" t="e">
        <f t="shared" si="284"/>
        <v>#VALUE!</v>
      </c>
      <c r="BQ542" s="20" t="e">
        <f t="shared" si="285"/>
        <v>#N/A</v>
      </c>
      <c r="BR542" s="20" t="e">
        <v>#N/A</v>
      </c>
      <c r="BS542" s="9" t="e">
        <v>#N/A</v>
      </c>
      <c r="BT542" s="2" t="e">
        <f t="shared" si="286"/>
        <v>#VALUE!</v>
      </c>
      <c r="BU542" s="2" t="e">
        <f t="shared" si="269"/>
        <v>#N/A</v>
      </c>
      <c r="BV542" s="2" t="e">
        <f t="shared" si="270"/>
        <v>#N/A</v>
      </c>
    </row>
    <row r="543" s="2" customFormat="1" ht="22.95" customHeight="1" spans="1:74">
      <c r="A543" s="9" t="str">
        <f t="shared" si="271"/>
        <v>K-133Induk</v>
      </c>
      <c r="B543" s="9" t="str">
        <f t="shared" si="272"/>
        <v>K-133jurusan 1</v>
      </c>
      <c r="C543" s="9" t="str">
        <f t="shared" si="273"/>
        <v>K-133jurusan 2</v>
      </c>
      <c r="D543" s="9" t="str">
        <f t="shared" si="274"/>
        <v>K-133jurusan 3</v>
      </c>
      <c r="E543" s="9" t="str">
        <f t="shared" si="275"/>
        <v>K-133jurusan 4</v>
      </c>
      <c r="F543" s="10" t="s">
        <v>462</v>
      </c>
      <c r="G543" s="10" t="s">
        <v>132</v>
      </c>
      <c r="H543" s="10" t="s">
        <v>695</v>
      </c>
      <c r="I543" s="10" t="s">
        <v>11133</v>
      </c>
      <c r="J543" s="10" t="s">
        <v>11134</v>
      </c>
      <c r="K543" s="10" t="s">
        <v>7465</v>
      </c>
      <c r="L543" s="10"/>
      <c r="M543" s="10"/>
      <c r="N543" s="14">
        <f t="shared" si="276"/>
        <v>0</v>
      </c>
      <c r="O543" s="15" t="e">
        <f t="shared" si="277"/>
        <v>#VALUE!</v>
      </c>
      <c r="P543" s="15" t="e">
        <f t="shared" si="278"/>
        <v>#VALUE!</v>
      </c>
      <c r="Q543" s="17" t="e">
        <f>VLOOKUP($A543,'DATA PENGUKURAN GARDU'!$A:$BS,42,0)</f>
        <v>#N/A</v>
      </c>
      <c r="R543" s="18" t="e">
        <f t="shared" si="287"/>
        <v>#N/A</v>
      </c>
      <c r="S543" s="17" t="e">
        <f>VLOOKUP($A543,'DATA PENGUKURAN GARDU'!$A:$BS,44,0)</f>
        <v>#N/A</v>
      </c>
      <c r="T543" s="18" t="e">
        <f t="shared" si="288"/>
        <v>#N/A</v>
      </c>
      <c r="U543" s="17" t="e">
        <f>VLOOKUP($A543,'DATA PENGUKURAN GARDU'!$A:$BS,46,0)</f>
        <v>#N/A</v>
      </c>
      <c r="V543" s="18" t="e">
        <f t="shared" si="289"/>
        <v>#N/A</v>
      </c>
      <c r="W543" s="17" t="e">
        <f>VLOOKUP($A543,'DATA PENGUKURAN GARDU'!$A:$BS,48,0)</f>
        <v>#N/A</v>
      </c>
      <c r="X543" s="17" t="e">
        <f>VLOOKUP($A543,'DATA PENGUKURAN GARDU'!$A:$BS,53,0)</f>
        <v>#N/A</v>
      </c>
      <c r="Y543" s="17" t="e">
        <f>VLOOKUP($A543,'DATA PENGUKURAN GARDU'!$A:$BS,54,0)</f>
        <v>#N/A</v>
      </c>
      <c r="Z543" s="17" t="e">
        <f>VLOOKUP($A543,'DATA PENGUKURAN GARDU'!$A:$BS,55,0)</f>
        <v>#N/A</v>
      </c>
      <c r="AA543" s="20" t="e">
        <f>VLOOKUP($B543,'DATA PENGUKURAN GARDU'!$A:$BS,42,0)</f>
        <v>#N/A</v>
      </c>
      <c r="AB543" s="21" t="e">
        <f t="shared" si="290"/>
        <v>#N/A</v>
      </c>
      <c r="AC543" s="20" t="e">
        <f>VLOOKUP($B543,'DATA PENGUKURAN GARDU'!$A:$BS,44,0)</f>
        <v>#N/A</v>
      </c>
      <c r="AD543" s="21" t="e">
        <f t="shared" si="291"/>
        <v>#N/A</v>
      </c>
      <c r="AE543" s="20" t="e">
        <f>VLOOKUP($B543,'DATA PENGUKURAN GARDU'!$A:$BS,46,0)</f>
        <v>#N/A</v>
      </c>
      <c r="AF543" s="21" t="e">
        <f t="shared" si="292"/>
        <v>#N/A</v>
      </c>
      <c r="AG543" s="20" t="e">
        <f>VLOOKUP($B543,'DATA PENGUKURAN GARDU'!$A:$BS,46,0)</f>
        <v>#N/A</v>
      </c>
      <c r="AH543" s="20" t="e">
        <f>VLOOKUP($B543,'DATA PENGUKURAN GARDU'!$A:$BS,53,0)</f>
        <v>#N/A</v>
      </c>
      <c r="AI543" s="20" t="e">
        <f>VLOOKUP($B543,'DATA PENGUKURAN GARDU'!$A:$BS,54,0)</f>
        <v>#N/A</v>
      </c>
      <c r="AJ543" s="17" t="e">
        <f>VLOOKUP($C543,'DATA PENGUKURAN GARDU'!$A:$BS,42,0)</f>
        <v>#N/A</v>
      </c>
      <c r="AK543" s="23" t="e">
        <f t="shared" si="293"/>
        <v>#N/A</v>
      </c>
      <c r="AL543" s="17" t="e">
        <f>VLOOKUP($C543,'DATA PENGUKURAN GARDU'!$A:$BS,44,0)</f>
        <v>#N/A</v>
      </c>
      <c r="AM543" s="23" t="e">
        <f t="shared" si="294"/>
        <v>#N/A</v>
      </c>
      <c r="AN543" s="17" t="e">
        <f>VLOOKUP($C543,'DATA PENGUKURAN GARDU'!$A:$BS,46,0)</f>
        <v>#N/A</v>
      </c>
      <c r="AO543" s="23" t="e">
        <f t="shared" si="295"/>
        <v>#N/A</v>
      </c>
      <c r="AP543" s="17" t="e">
        <f>VLOOKUP($C543,'DATA PENGUKURAN GARDU'!$A:$BS,46,0)</f>
        <v>#N/A</v>
      </c>
      <c r="AQ543" s="17" t="e">
        <f>VLOOKUP($C543,'DATA PENGUKURAN GARDU'!$A:$BS,53,0)</f>
        <v>#N/A</v>
      </c>
      <c r="AR543" s="17" t="e">
        <f>VLOOKUP($C543,'DATA PENGUKURAN GARDU'!$A:$BS,54,0)</f>
        <v>#N/A</v>
      </c>
      <c r="AS543" s="20" t="e">
        <f>VLOOKUP($D543,'DATA PENGUKURAN GARDU'!$A:$BS,42,0)</f>
        <v>#N/A</v>
      </c>
      <c r="AT543" s="21" t="e">
        <f t="shared" si="296"/>
        <v>#N/A</v>
      </c>
      <c r="AU543" s="20" t="e">
        <f>VLOOKUP($D543,'DATA PENGUKURAN GARDU'!$A:$BS,44,0)</f>
        <v>#N/A</v>
      </c>
      <c r="AV543" s="21" t="e">
        <f t="shared" si="297"/>
        <v>#N/A</v>
      </c>
      <c r="AW543" s="20" t="e">
        <f>VLOOKUP($D543,'DATA PENGUKURAN GARDU'!$A:$BS,46,0)</f>
        <v>#N/A</v>
      </c>
      <c r="AX543" s="21" t="e">
        <f t="shared" si="298"/>
        <v>#N/A</v>
      </c>
      <c r="AY543" s="20" t="e">
        <f>VLOOKUP($D543,'DATA PENGUKURAN GARDU'!$A:$BS,46,0)</f>
        <v>#N/A</v>
      </c>
      <c r="AZ543" s="20" t="e">
        <f>VLOOKUP($D543,'DATA PENGUKURAN GARDU'!$A:$BS,53,0)</f>
        <v>#N/A</v>
      </c>
      <c r="BA543" s="20" t="e">
        <f>VLOOKUP($D543,'DATA PENGUKURAN GARDU'!$A:$BS,54,0)</f>
        <v>#N/A</v>
      </c>
      <c r="BB543" s="17" t="e">
        <f>VLOOKUP($E543,'DATA PENGUKURAN GARDU'!$A:$BS,42,0)</f>
        <v>#N/A</v>
      </c>
      <c r="BC543" s="23" t="e">
        <f t="shared" si="299"/>
        <v>#N/A</v>
      </c>
      <c r="BD543" s="17" t="e">
        <f>VLOOKUP($E543,'DATA PENGUKURAN GARDU'!$A:$BS,44,0)</f>
        <v>#N/A</v>
      </c>
      <c r="BE543" s="23" t="e">
        <f t="shared" si="300"/>
        <v>#N/A</v>
      </c>
      <c r="BF543" s="17" t="e">
        <f>VLOOKUP($E543,'DATA PENGUKURAN GARDU'!$A:$BS,46,0)</f>
        <v>#N/A</v>
      </c>
      <c r="BG543" s="23" t="e">
        <f t="shared" si="301"/>
        <v>#N/A</v>
      </c>
      <c r="BH543" s="17" t="e">
        <f>VLOOKUP($E543,'DATA PENGUKURAN GARDU'!$A:$BS,46,0)</f>
        <v>#N/A</v>
      </c>
      <c r="BI543" s="17" t="e">
        <f>VLOOKUP($E543,'DATA PENGUKURAN GARDU'!$A:$BS,53,0)</f>
        <v>#N/A</v>
      </c>
      <c r="BJ543" s="17" t="e">
        <f>VLOOKUP($E543,'DATA PENGUKURAN GARDU'!$A:$BS,54,0)</f>
        <v>#N/A</v>
      </c>
      <c r="BK543" s="20" t="e">
        <f t="shared" si="279"/>
        <v>#N/A</v>
      </c>
      <c r="BL543" s="20" t="e">
        <f t="shared" si="280"/>
        <v>#N/A</v>
      </c>
      <c r="BM543" s="20" t="e">
        <f t="shared" si="281"/>
        <v>#N/A</v>
      </c>
      <c r="BN543" s="25" t="e">
        <f t="shared" si="282"/>
        <v>#N/A</v>
      </c>
      <c r="BO543" s="26" t="str">
        <f t="shared" si="283"/>
        <v>0</v>
      </c>
      <c r="BP543" s="21" t="e">
        <f t="shared" si="284"/>
        <v>#VALUE!</v>
      </c>
      <c r="BQ543" s="20" t="e">
        <f t="shared" si="285"/>
        <v>#N/A</v>
      </c>
      <c r="BR543" s="20" t="e">
        <v>#N/A</v>
      </c>
      <c r="BS543" s="9" t="e">
        <v>#N/A</v>
      </c>
      <c r="BT543" s="2" t="e">
        <f t="shared" si="286"/>
        <v>#VALUE!</v>
      </c>
      <c r="BU543" s="2" t="e">
        <f t="shared" si="269"/>
        <v>#N/A</v>
      </c>
      <c r="BV543" s="2" t="e">
        <f t="shared" si="270"/>
        <v>#N/A</v>
      </c>
    </row>
    <row r="544" s="2" customFormat="1" ht="22.95" customHeight="1" spans="1:74">
      <c r="A544" s="9" t="str">
        <f t="shared" si="271"/>
        <v>M 109Induk</v>
      </c>
      <c r="B544" s="9" t="str">
        <f t="shared" si="272"/>
        <v>M 109jurusan 1</v>
      </c>
      <c r="C544" s="9" t="str">
        <f t="shared" si="273"/>
        <v>M 109jurusan 2</v>
      </c>
      <c r="D544" s="9" t="str">
        <f t="shared" si="274"/>
        <v>M 109jurusan 3</v>
      </c>
      <c r="E544" s="9" t="str">
        <f t="shared" si="275"/>
        <v>M 109jurusan 4</v>
      </c>
      <c r="F544" s="10" t="s">
        <v>131</v>
      </c>
      <c r="G544" s="10" t="s">
        <v>131</v>
      </c>
      <c r="H544" s="10" t="s">
        <v>696</v>
      </c>
      <c r="I544" s="10" t="s">
        <v>11135</v>
      </c>
      <c r="J544" s="10" t="s">
        <v>11136</v>
      </c>
      <c r="K544" s="10" t="s">
        <v>7465</v>
      </c>
      <c r="L544" s="10"/>
      <c r="M544" s="10"/>
      <c r="N544" s="14">
        <f t="shared" si="276"/>
        <v>0</v>
      </c>
      <c r="O544" s="15" t="e">
        <f t="shared" si="277"/>
        <v>#VALUE!</v>
      </c>
      <c r="P544" s="15" t="e">
        <f t="shared" si="278"/>
        <v>#VALUE!</v>
      </c>
      <c r="Q544" s="17" t="e">
        <f>VLOOKUP($A544,'DATA PENGUKURAN GARDU'!$A:$BS,42,0)</f>
        <v>#N/A</v>
      </c>
      <c r="R544" s="18" t="e">
        <f t="shared" si="287"/>
        <v>#N/A</v>
      </c>
      <c r="S544" s="17" t="e">
        <f>VLOOKUP($A544,'DATA PENGUKURAN GARDU'!$A:$BS,44,0)</f>
        <v>#N/A</v>
      </c>
      <c r="T544" s="18" t="e">
        <f t="shared" si="288"/>
        <v>#N/A</v>
      </c>
      <c r="U544" s="17" t="e">
        <f>VLOOKUP($A544,'DATA PENGUKURAN GARDU'!$A:$BS,46,0)</f>
        <v>#N/A</v>
      </c>
      <c r="V544" s="18" t="e">
        <f t="shared" si="289"/>
        <v>#N/A</v>
      </c>
      <c r="W544" s="17" t="e">
        <f>VLOOKUP($A544,'DATA PENGUKURAN GARDU'!$A:$BS,48,0)</f>
        <v>#N/A</v>
      </c>
      <c r="X544" s="17" t="e">
        <f>VLOOKUP($A544,'DATA PENGUKURAN GARDU'!$A:$BS,53,0)</f>
        <v>#N/A</v>
      </c>
      <c r="Y544" s="17" t="e">
        <f>VLOOKUP($A544,'DATA PENGUKURAN GARDU'!$A:$BS,54,0)</f>
        <v>#N/A</v>
      </c>
      <c r="Z544" s="17" t="e">
        <f>VLOOKUP($A544,'DATA PENGUKURAN GARDU'!$A:$BS,55,0)</f>
        <v>#N/A</v>
      </c>
      <c r="AA544" s="20" t="e">
        <f>VLOOKUP($B544,'DATA PENGUKURAN GARDU'!$A:$BS,42,0)</f>
        <v>#N/A</v>
      </c>
      <c r="AB544" s="21" t="e">
        <f t="shared" si="290"/>
        <v>#N/A</v>
      </c>
      <c r="AC544" s="20" t="e">
        <f>VLOOKUP($B544,'DATA PENGUKURAN GARDU'!$A:$BS,44,0)</f>
        <v>#N/A</v>
      </c>
      <c r="AD544" s="21" t="e">
        <f t="shared" si="291"/>
        <v>#N/A</v>
      </c>
      <c r="AE544" s="20" t="e">
        <f>VLOOKUP($B544,'DATA PENGUKURAN GARDU'!$A:$BS,46,0)</f>
        <v>#N/A</v>
      </c>
      <c r="AF544" s="21" t="e">
        <f t="shared" si="292"/>
        <v>#N/A</v>
      </c>
      <c r="AG544" s="20" t="e">
        <f>VLOOKUP($B544,'DATA PENGUKURAN GARDU'!$A:$BS,46,0)</f>
        <v>#N/A</v>
      </c>
      <c r="AH544" s="20" t="e">
        <f>VLOOKUP($B544,'DATA PENGUKURAN GARDU'!$A:$BS,53,0)</f>
        <v>#N/A</v>
      </c>
      <c r="AI544" s="20" t="e">
        <f>VLOOKUP($B544,'DATA PENGUKURAN GARDU'!$A:$BS,54,0)</f>
        <v>#N/A</v>
      </c>
      <c r="AJ544" s="17" t="e">
        <f>VLOOKUP($C544,'DATA PENGUKURAN GARDU'!$A:$BS,42,0)</f>
        <v>#N/A</v>
      </c>
      <c r="AK544" s="23" t="e">
        <f t="shared" si="293"/>
        <v>#N/A</v>
      </c>
      <c r="AL544" s="17" t="e">
        <f>VLOOKUP($C544,'DATA PENGUKURAN GARDU'!$A:$BS,44,0)</f>
        <v>#N/A</v>
      </c>
      <c r="AM544" s="23" t="e">
        <f t="shared" si="294"/>
        <v>#N/A</v>
      </c>
      <c r="AN544" s="17" t="e">
        <f>VLOOKUP($C544,'DATA PENGUKURAN GARDU'!$A:$BS,46,0)</f>
        <v>#N/A</v>
      </c>
      <c r="AO544" s="23" t="e">
        <f t="shared" si="295"/>
        <v>#N/A</v>
      </c>
      <c r="AP544" s="17" t="e">
        <f>VLOOKUP($C544,'DATA PENGUKURAN GARDU'!$A:$BS,46,0)</f>
        <v>#N/A</v>
      </c>
      <c r="AQ544" s="17" t="e">
        <f>VLOOKUP($C544,'DATA PENGUKURAN GARDU'!$A:$BS,53,0)</f>
        <v>#N/A</v>
      </c>
      <c r="AR544" s="17" t="e">
        <f>VLOOKUP($C544,'DATA PENGUKURAN GARDU'!$A:$BS,54,0)</f>
        <v>#N/A</v>
      </c>
      <c r="AS544" s="20" t="e">
        <f>VLOOKUP($D544,'DATA PENGUKURAN GARDU'!$A:$BS,42,0)</f>
        <v>#N/A</v>
      </c>
      <c r="AT544" s="21" t="e">
        <f t="shared" si="296"/>
        <v>#N/A</v>
      </c>
      <c r="AU544" s="20" t="e">
        <f>VLOOKUP($D544,'DATA PENGUKURAN GARDU'!$A:$BS,44,0)</f>
        <v>#N/A</v>
      </c>
      <c r="AV544" s="21" t="e">
        <f t="shared" si="297"/>
        <v>#N/A</v>
      </c>
      <c r="AW544" s="20" t="e">
        <f>VLOOKUP($D544,'DATA PENGUKURAN GARDU'!$A:$BS,46,0)</f>
        <v>#N/A</v>
      </c>
      <c r="AX544" s="21" t="e">
        <f t="shared" si="298"/>
        <v>#N/A</v>
      </c>
      <c r="AY544" s="20" t="e">
        <f>VLOOKUP($D544,'DATA PENGUKURAN GARDU'!$A:$BS,46,0)</f>
        <v>#N/A</v>
      </c>
      <c r="AZ544" s="20" t="e">
        <f>VLOOKUP($D544,'DATA PENGUKURAN GARDU'!$A:$BS,53,0)</f>
        <v>#N/A</v>
      </c>
      <c r="BA544" s="20" t="e">
        <f>VLOOKUP($D544,'DATA PENGUKURAN GARDU'!$A:$BS,54,0)</f>
        <v>#N/A</v>
      </c>
      <c r="BB544" s="17" t="e">
        <f>VLOOKUP($E544,'DATA PENGUKURAN GARDU'!$A:$BS,42,0)</f>
        <v>#N/A</v>
      </c>
      <c r="BC544" s="23" t="e">
        <f t="shared" si="299"/>
        <v>#N/A</v>
      </c>
      <c r="BD544" s="17" t="e">
        <f>VLOOKUP($E544,'DATA PENGUKURAN GARDU'!$A:$BS,44,0)</f>
        <v>#N/A</v>
      </c>
      <c r="BE544" s="23" t="e">
        <f t="shared" si="300"/>
        <v>#N/A</v>
      </c>
      <c r="BF544" s="17" t="e">
        <f>VLOOKUP($E544,'DATA PENGUKURAN GARDU'!$A:$BS,46,0)</f>
        <v>#N/A</v>
      </c>
      <c r="BG544" s="23" t="e">
        <f t="shared" si="301"/>
        <v>#N/A</v>
      </c>
      <c r="BH544" s="17" t="e">
        <f>VLOOKUP($E544,'DATA PENGUKURAN GARDU'!$A:$BS,46,0)</f>
        <v>#N/A</v>
      </c>
      <c r="BI544" s="17" t="e">
        <f>VLOOKUP($E544,'DATA PENGUKURAN GARDU'!$A:$BS,53,0)</f>
        <v>#N/A</v>
      </c>
      <c r="BJ544" s="17" t="e">
        <f>VLOOKUP($E544,'DATA PENGUKURAN GARDU'!$A:$BS,54,0)</f>
        <v>#N/A</v>
      </c>
      <c r="BK544" s="20" t="e">
        <f t="shared" si="279"/>
        <v>#N/A</v>
      </c>
      <c r="BL544" s="20" t="e">
        <f t="shared" si="280"/>
        <v>#N/A</v>
      </c>
      <c r="BM544" s="20" t="e">
        <f t="shared" si="281"/>
        <v>#N/A</v>
      </c>
      <c r="BN544" s="25" t="e">
        <f t="shared" si="282"/>
        <v>#N/A</v>
      </c>
      <c r="BO544" s="26" t="str">
        <f t="shared" si="283"/>
        <v>0</v>
      </c>
      <c r="BP544" s="21" t="e">
        <f t="shared" si="284"/>
        <v>#VALUE!</v>
      </c>
      <c r="BQ544" s="20" t="e">
        <f t="shared" si="285"/>
        <v>#N/A</v>
      </c>
      <c r="BR544" s="20" t="e">
        <v>#N/A</v>
      </c>
      <c r="BS544" s="9" t="e">
        <v>#N/A</v>
      </c>
      <c r="BT544" s="2" t="e">
        <f t="shared" si="286"/>
        <v>#VALUE!</v>
      </c>
      <c r="BU544" s="2" t="e">
        <f t="shared" si="269"/>
        <v>#N/A</v>
      </c>
      <c r="BV544" s="2" t="e">
        <f t="shared" si="270"/>
        <v>#N/A</v>
      </c>
    </row>
    <row r="545" s="2" customFormat="1" ht="22.95" customHeight="1" spans="1:74">
      <c r="A545" s="9" t="str">
        <f t="shared" si="271"/>
        <v>M 76Induk</v>
      </c>
      <c r="B545" s="9" t="str">
        <f t="shared" si="272"/>
        <v>M 76jurusan 1</v>
      </c>
      <c r="C545" s="9" t="str">
        <f t="shared" si="273"/>
        <v>M 76jurusan 2</v>
      </c>
      <c r="D545" s="9" t="str">
        <f t="shared" si="274"/>
        <v>M 76jurusan 3</v>
      </c>
      <c r="E545" s="9" t="str">
        <f t="shared" si="275"/>
        <v>M 76jurusan 4</v>
      </c>
      <c r="F545" s="10" t="s">
        <v>131</v>
      </c>
      <c r="G545" s="10" t="s">
        <v>131</v>
      </c>
      <c r="H545" s="10" t="s">
        <v>697</v>
      </c>
      <c r="I545" s="10" t="s">
        <v>11137</v>
      </c>
      <c r="J545" s="10" t="s">
        <v>11138</v>
      </c>
      <c r="K545" s="10" t="s">
        <v>7465</v>
      </c>
      <c r="L545" s="10"/>
      <c r="M545" s="10"/>
      <c r="N545" s="14">
        <f t="shared" si="276"/>
        <v>0</v>
      </c>
      <c r="O545" s="15" t="e">
        <f t="shared" si="277"/>
        <v>#VALUE!</v>
      </c>
      <c r="P545" s="15" t="e">
        <f t="shared" si="278"/>
        <v>#VALUE!</v>
      </c>
      <c r="Q545" s="17" t="e">
        <f>VLOOKUP($A545,'DATA PENGUKURAN GARDU'!$A:$BS,42,0)</f>
        <v>#N/A</v>
      </c>
      <c r="R545" s="18" t="e">
        <f t="shared" si="287"/>
        <v>#N/A</v>
      </c>
      <c r="S545" s="17" t="e">
        <f>VLOOKUP($A545,'DATA PENGUKURAN GARDU'!$A:$BS,44,0)</f>
        <v>#N/A</v>
      </c>
      <c r="T545" s="18" t="e">
        <f t="shared" si="288"/>
        <v>#N/A</v>
      </c>
      <c r="U545" s="17" t="e">
        <f>VLOOKUP($A545,'DATA PENGUKURAN GARDU'!$A:$BS,46,0)</f>
        <v>#N/A</v>
      </c>
      <c r="V545" s="18" t="e">
        <f t="shared" si="289"/>
        <v>#N/A</v>
      </c>
      <c r="W545" s="17" t="e">
        <f>VLOOKUP($A545,'DATA PENGUKURAN GARDU'!$A:$BS,48,0)</f>
        <v>#N/A</v>
      </c>
      <c r="X545" s="17" t="e">
        <f>VLOOKUP($A545,'DATA PENGUKURAN GARDU'!$A:$BS,53,0)</f>
        <v>#N/A</v>
      </c>
      <c r="Y545" s="17" t="e">
        <f>VLOOKUP($A545,'DATA PENGUKURAN GARDU'!$A:$BS,54,0)</f>
        <v>#N/A</v>
      </c>
      <c r="Z545" s="17" t="e">
        <f>VLOOKUP($A545,'DATA PENGUKURAN GARDU'!$A:$BS,55,0)</f>
        <v>#N/A</v>
      </c>
      <c r="AA545" s="20" t="e">
        <f>VLOOKUP($B545,'DATA PENGUKURAN GARDU'!$A:$BS,42,0)</f>
        <v>#N/A</v>
      </c>
      <c r="AB545" s="21" t="e">
        <f t="shared" si="290"/>
        <v>#N/A</v>
      </c>
      <c r="AC545" s="20" t="e">
        <f>VLOOKUP($B545,'DATA PENGUKURAN GARDU'!$A:$BS,44,0)</f>
        <v>#N/A</v>
      </c>
      <c r="AD545" s="21" t="e">
        <f t="shared" si="291"/>
        <v>#N/A</v>
      </c>
      <c r="AE545" s="20" t="e">
        <f>VLOOKUP($B545,'DATA PENGUKURAN GARDU'!$A:$BS,46,0)</f>
        <v>#N/A</v>
      </c>
      <c r="AF545" s="21" t="e">
        <f t="shared" si="292"/>
        <v>#N/A</v>
      </c>
      <c r="AG545" s="20" t="e">
        <f>VLOOKUP($B545,'DATA PENGUKURAN GARDU'!$A:$BS,46,0)</f>
        <v>#N/A</v>
      </c>
      <c r="AH545" s="20" t="e">
        <f>VLOOKUP($B545,'DATA PENGUKURAN GARDU'!$A:$BS,53,0)</f>
        <v>#N/A</v>
      </c>
      <c r="AI545" s="20" t="e">
        <f>VLOOKUP($B545,'DATA PENGUKURAN GARDU'!$A:$BS,54,0)</f>
        <v>#N/A</v>
      </c>
      <c r="AJ545" s="17" t="e">
        <f>VLOOKUP($C545,'DATA PENGUKURAN GARDU'!$A:$BS,42,0)</f>
        <v>#N/A</v>
      </c>
      <c r="AK545" s="23" t="e">
        <f t="shared" si="293"/>
        <v>#N/A</v>
      </c>
      <c r="AL545" s="17" t="e">
        <f>VLOOKUP($C545,'DATA PENGUKURAN GARDU'!$A:$BS,44,0)</f>
        <v>#N/A</v>
      </c>
      <c r="AM545" s="23" t="e">
        <f t="shared" si="294"/>
        <v>#N/A</v>
      </c>
      <c r="AN545" s="17" t="e">
        <f>VLOOKUP($C545,'DATA PENGUKURAN GARDU'!$A:$BS,46,0)</f>
        <v>#N/A</v>
      </c>
      <c r="AO545" s="23" t="e">
        <f t="shared" si="295"/>
        <v>#N/A</v>
      </c>
      <c r="AP545" s="17" t="e">
        <f>VLOOKUP($C545,'DATA PENGUKURAN GARDU'!$A:$BS,46,0)</f>
        <v>#N/A</v>
      </c>
      <c r="AQ545" s="17" t="e">
        <f>VLOOKUP($C545,'DATA PENGUKURAN GARDU'!$A:$BS,53,0)</f>
        <v>#N/A</v>
      </c>
      <c r="AR545" s="17" t="e">
        <f>VLOOKUP($C545,'DATA PENGUKURAN GARDU'!$A:$BS,54,0)</f>
        <v>#N/A</v>
      </c>
      <c r="AS545" s="20" t="e">
        <f>VLOOKUP($D545,'DATA PENGUKURAN GARDU'!$A:$BS,42,0)</f>
        <v>#N/A</v>
      </c>
      <c r="AT545" s="21" t="e">
        <f t="shared" si="296"/>
        <v>#N/A</v>
      </c>
      <c r="AU545" s="20" t="e">
        <f>VLOOKUP($D545,'DATA PENGUKURAN GARDU'!$A:$BS,44,0)</f>
        <v>#N/A</v>
      </c>
      <c r="AV545" s="21" t="e">
        <f t="shared" si="297"/>
        <v>#N/A</v>
      </c>
      <c r="AW545" s="20" t="e">
        <f>VLOOKUP($D545,'DATA PENGUKURAN GARDU'!$A:$BS,46,0)</f>
        <v>#N/A</v>
      </c>
      <c r="AX545" s="21" t="e">
        <f t="shared" si="298"/>
        <v>#N/A</v>
      </c>
      <c r="AY545" s="20" t="e">
        <f>VLOOKUP($D545,'DATA PENGUKURAN GARDU'!$A:$BS,46,0)</f>
        <v>#N/A</v>
      </c>
      <c r="AZ545" s="20" t="e">
        <f>VLOOKUP($D545,'DATA PENGUKURAN GARDU'!$A:$BS,53,0)</f>
        <v>#N/A</v>
      </c>
      <c r="BA545" s="20" t="e">
        <f>VLOOKUP($D545,'DATA PENGUKURAN GARDU'!$A:$BS,54,0)</f>
        <v>#N/A</v>
      </c>
      <c r="BB545" s="17" t="e">
        <f>VLOOKUP($E545,'DATA PENGUKURAN GARDU'!$A:$BS,42,0)</f>
        <v>#N/A</v>
      </c>
      <c r="BC545" s="23" t="e">
        <f t="shared" si="299"/>
        <v>#N/A</v>
      </c>
      <c r="BD545" s="17" t="e">
        <f>VLOOKUP($E545,'DATA PENGUKURAN GARDU'!$A:$BS,44,0)</f>
        <v>#N/A</v>
      </c>
      <c r="BE545" s="23" t="e">
        <f t="shared" si="300"/>
        <v>#N/A</v>
      </c>
      <c r="BF545" s="17" t="e">
        <f>VLOOKUP($E545,'DATA PENGUKURAN GARDU'!$A:$BS,46,0)</f>
        <v>#N/A</v>
      </c>
      <c r="BG545" s="23" t="e">
        <f t="shared" si="301"/>
        <v>#N/A</v>
      </c>
      <c r="BH545" s="17" t="e">
        <f>VLOOKUP($E545,'DATA PENGUKURAN GARDU'!$A:$BS,46,0)</f>
        <v>#N/A</v>
      </c>
      <c r="BI545" s="17" t="e">
        <f>VLOOKUP($E545,'DATA PENGUKURAN GARDU'!$A:$BS,53,0)</f>
        <v>#N/A</v>
      </c>
      <c r="BJ545" s="17" t="e">
        <f>VLOOKUP($E545,'DATA PENGUKURAN GARDU'!$A:$BS,54,0)</f>
        <v>#N/A</v>
      </c>
      <c r="BK545" s="20" t="e">
        <f t="shared" si="279"/>
        <v>#N/A</v>
      </c>
      <c r="BL545" s="20" t="e">
        <f t="shared" si="280"/>
        <v>#N/A</v>
      </c>
      <c r="BM545" s="20" t="e">
        <f t="shared" si="281"/>
        <v>#N/A</v>
      </c>
      <c r="BN545" s="25" t="e">
        <f t="shared" si="282"/>
        <v>#N/A</v>
      </c>
      <c r="BO545" s="26" t="str">
        <f t="shared" si="283"/>
        <v>0</v>
      </c>
      <c r="BP545" s="21" t="e">
        <f t="shared" si="284"/>
        <v>#VALUE!</v>
      </c>
      <c r="BQ545" s="20" t="e">
        <f t="shared" si="285"/>
        <v>#N/A</v>
      </c>
      <c r="BR545" s="20" t="e">
        <v>#N/A</v>
      </c>
      <c r="BS545" s="9" t="e">
        <v>#N/A</v>
      </c>
      <c r="BT545" s="2" t="e">
        <f t="shared" si="286"/>
        <v>#VALUE!</v>
      </c>
      <c r="BU545" s="2" t="e">
        <f t="shared" si="269"/>
        <v>#N/A</v>
      </c>
      <c r="BV545" s="2" t="e">
        <f t="shared" si="270"/>
        <v>#N/A</v>
      </c>
    </row>
    <row r="546" s="2" customFormat="1" ht="22.95" customHeight="1" spans="1:74">
      <c r="A546" s="9" t="str">
        <f t="shared" si="271"/>
        <v>M 79Induk</v>
      </c>
      <c r="B546" s="9" t="str">
        <f t="shared" si="272"/>
        <v>M 79jurusan 1</v>
      </c>
      <c r="C546" s="9" t="str">
        <f t="shared" si="273"/>
        <v>M 79jurusan 2</v>
      </c>
      <c r="D546" s="9" t="str">
        <f t="shared" si="274"/>
        <v>M 79jurusan 3</v>
      </c>
      <c r="E546" s="9" t="str">
        <f t="shared" si="275"/>
        <v>M 79jurusan 4</v>
      </c>
      <c r="F546" s="10" t="s">
        <v>131</v>
      </c>
      <c r="G546" s="10" t="s">
        <v>131</v>
      </c>
      <c r="H546" s="10" t="s">
        <v>698</v>
      </c>
      <c r="I546" s="10" t="s">
        <v>11139</v>
      </c>
      <c r="J546" s="10" t="s">
        <v>11140</v>
      </c>
      <c r="K546" s="10" t="s">
        <v>7465</v>
      </c>
      <c r="L546" s="10"/>
      <c r="M546" s="10"/>
      <c r="N546" s="14">
        <f t="shared" si="276"/>
        <v>0</v>
      </c>
      <c r="O546" s="15" t="e">
        <f t="shared" si="277"/>
        <v>#VALUE!</v>
      </c>
      <c r="P546" s="15" t="e">
        <f t="shared" si="278"/>
        <v>#VALUE!</v>
      </c>
      <c r="Q546" s="17" t="e">
        <f>VLOOKUP($A546,'DATA PENGUKURAN GARDU'!$A:$BS,42,0)</f>
        <v>#N/A</v>
      </c>
      <c r="R546" s="18" t="e">
        <f t="shared" si="287"/>
        <v>#N/A</v>
      </c>
      <c r="S546" s="17" t="e">
        <f>VLOOKUP($A546,'DATA PENGUKURAN GARDU'!$A:$BS,44,0)</f>
        <v>#N/A</v>
      </c>
      <c r="T546" s="18" t="e">
        <f t="shared" si="288"/>
        <v>#N/A</v>
      </c>
      <c r="U546" s="17" t="e">
        <f>VLOOKUP($A546,'DATA PENGUKURAN GARDU'!$A:$BS,46,0)</f>
        <v>#N/A</v>
      </c>
      <c r="V546" s="18" t="e">
        <f t="shared" si="289"/>
        <v>#N/A</v>
      </c>
      <c r="W546" s="17" t="e">
        <f>VLOOKUP($A546,'DATA PENGUKURAN GARDU'!$A:$BS,48,0)</f>
        <v>#N/A</v>
      </c>
      <c r="X546" s="17" t="e">
        <f>VLOOKUP($A546,'DATA PENGUKURAN GARDU'!$A:$BS,53,0)</f>
        <v>#N/A</v>
      </c>
      <c r="Y546" s="17" t="e">
        <f>VLOOKUP($A546,'DATA PENGUKURAN GARDU'!$A:$BS,54,0)</f>
        <v>#N/A</v>
      </c>
      <c r="Z546" s="17" t="e">
        <f>VLOOKUP($A546,'DATA PENGUKURAN GARDU'!$A:$BS,55,0)</f>
        <v>#N/A</v>
      </c>
      <c r="AA546" s="20" t="e">
        <f>VLOOKUP($B546,'DATA PENGUKURAN GARDU'!$A:$BS,42,0)</f>
        <v>#N/A</v>
      </c>
      <c r="AB546" s="21" t="e">
        <f t="shared" si="290"/>
        <v>#N/A</v>
      </c>
      <c r="AC546" s="20" t="e">
        <f>VLOOKUP($B546,'DATA PENGUKURAN GARDU'!$A:$BS,44,0)</f>
        <v>#N/A</v>
      </c>
      <c r="AD546" s="21" t="e">
        <f t="shared" si="291"/>
        <v>#N/A</v>
      </c>
      <c r="AE546" s="20" t="e">
        <f>VLOOKUP($B546,'DATA PENGUKURAN GARDU'!$A:$BS,46,0)</f>
        <v>#N/A</v>
      </c>
      <c r="AF546" s="21" t="e">
        <f t="shared" si="292"/>
        <v>#N/A</v>
      </c>
      <c r="AG546" s="20" t="e">
        <f>VLOOKUP($B546,'DATA PENGUKURAN GARDU'!$A:$BS,46,0)</f>
        <v>#N/A</v>
      </c>
      <c r="AH546" s="20" t="e">
        <f>VLOOKUP($B546,'DATA PENGUKURAN GARDU'!$A:$BS,53,0)</f>
        <v>#N/A</v>
      </c>
      <c r="AI546" s="20" t="e">
        <f>VLOOKUP($B546,'DATA PENGUKURAN GARDU'!$A:$BS,54,0)</f>
        <v>#N/A</v>
      </c>
      <c r="AJ546" s="17" t="e">
        <f>VLOOKUP($C546,'DATA PENGUKURAN GARDU'!$A:$BS,42,0)</f>
        <v>#N/A</v>
      </c>
      <c r="AK546" s="23" t="e">
        <f t="shared" si="293"/>
        <v>#N/A</v>
      </c>
      <c r="AL546" s="17" t="e">
        <f>VLOOKUP($C546,'DATA PENGUKURAN GARDU'!$A:$BS,44,0)</f>
        <v>#N/A</v>
      </c>
      <c r="AM546" s="23" t="e">
        <f t="shared" si="294"/>
        <v>#N/A</v>
      </c>
      <c r="AN546" s="17" t="e">
        <f>VLOOKUP($C546,'DATA PENGUKURAN GARDU'!$A:$BS,46,0)</f>
        <v>#N/A</v>
      </c>
      <c r="AO546" s="23" t="e">
        <f t="shared" si="295"/>
        <v>#N/A</v>
      </c>
      <c r="AP546" s="17" t="e">
        <f>VLOOKUP($C546,'DATA PENGUKURAN GARDU'!$A:$BS,46,0)</f>
        <v>#N/A</v>
      </c>
      <c r="AQ546" s="17" t="e">
        <f>VLOOKUP($C546,'DATA PENGUKURAN GARDU'!$A:$BS,53,0)</f>
        <v>#N/A</v>
      </c>
      <c r="AR546" s="17" t="e">
        <f>VLOOKUP($C546,'DATA PENGUKURAN GARDU'!$A:$BS,54,0)</f>
        <v>#N/A</v>
      </c>
      <c r="AS546" s="20" t="e">
        <f>VLOOKUP($D546,'DATA PENGUKURAN GARDU'!$A:$BS,42,0)</f>
        <v>#N/A</v>
      </c>
      <c r="AT546" s="21" t="e">
        <f t="shared" si="296"/>
        <v>#N/A</v>
      </c>
      <c r="AU546" s="20" t="e">
        <f>VLOOKUP($D546,'DATA PENGUKURAN GARDU'!$A:$BS,44,0)</f>
        <v>#N/A</v>
      </c>
      <c r="AV546" s="21" t="e">
        <f t="shared" si="297"/>
        <v>#N/A</v>
      </c>
      <c r="AW546" s="20" t="e">
        <f>VLOOKUP($D546,'DATA PENGUKURAN GARDU'!$A:$BS,46,0)</f>
        <v>#N/A</v>
      </c>
      <c r="AX546" s="21" t="e">
        <f t="shared" si="298"/>
        <v>#N/A</v>
      </c>
      <c r="AY546" s="20" t="e">
        <f>VLOOKUP($D546,'DATA PENGUKURAN GARDU'!$A:$BS,46,0)</f>
        <v>#N/A</v>
      </c>
      <c r="AZ546" s="20" t="e">
        <f>VLOOKUP($D546,'DATA PENGUKURAN GARDU'!$A:$BS,53,0)</f>
        <v>#N/A</v>
      </c>
      <c r="BA546" s="20" t="e">
        <f>VLOOKUP($D546,'DATA PENGUKURAN GARDU'!$A:$BS,54,0)</f>
        <v>#N/A</v>
      </c>
      <c r="BB546" s="17" t="e">
        <f>VLOOKUP($E546,'DATA PENGUKURAN GARDU'!$A:$BS,42,0)</f>
        <v>#N/A</v>
      </c>
      <c r="BC546" s="23" t="e">
        <f t="shared" si="299"/>
        <v>#N/A</v>
      </c>
      <c r="BD546" s="17" t="e">
        <f>VLOOKUP($E546,'DATA PENGUKURAN GARDU'!$A:$BS,44,0)</f>
        <v>#N/A</v>
      </c>
      <c r="BE546" s="23" t="e">
        <f t="shared" si="300"/>
        <v>#N/A</v>
      </c>
      <c r="BF546" s="17" t="e">
        <f>VLOOKUP($E546,'DATA PENGUKURAN GARDU'!$A:$BS,46,0)</f>
        <v>#N/A</v>
      </c>
      <c r="BG546" s="23" t="e">
        <f t="shared" si="301"/>
        <v>#N/A</v>
      </c>
      <c r="BH546" s="17" t="e">
        <f>VLOOKUP($E546,'DATA PENGUKURAN GARDU'!$A:$BS,46,0)</f>
        <v>#N/A</v>
      </c>
      <c r="BI546" s="17" t="e">
        <f>VLOOKUP($E546,'DATA PENGUKURAN GARDU'!$A:$BS,53,0)</f>
        <v>#N/A</v>
      </c>
      <c r="BJ546" s="17" t="e">
        <f>VLOOKUP($E546,'DATA PENGUKURAN GARDU'!$A:$BS,54,0)</f>
        <v>#N/A</v>
      </c>
      <c r="BK546" s="20" t="e">
        <f t="shared" si="279"/>
        <v>#N/A</v>
      </c>
      <c r="BL546" s="20" t="e">
        <f t="shared" si="280"/>
        <v>#N/A</v>
      </c>
      <c r="BM546" s="20" t="e">
        <f t="shared" si="281"/>
        <v>#N/A</v>
      </c>
      <c r="BN546" s="25" t="e">
        <f t="shared" si="282"/>
        <v>#N/A</v>
      </c>
      <c r="BO546" s="26" t="str">
        <f t="shared" si="283"/>
        <v>0</v>
      </c>
      <c r="BP546" s="21" t="e">
        <f t="shared" si="284"/>
        <v>#VALUE!</v>
      </c>
      <c r="BQ546" s="20" t="e">
        <f t="shared" si="285"/>
        <v>#N/A</v>
      </c>
      <c r="BR546" s="20" t="e">
        <v>#N/A</v>
      </c>
      <c r="BS546" s="9" t="e">
        <v>#N/A</v>
      </c>
      <c r="BT546" s="2" t="e">
        <f t="shared" si="286"/>
        <v>#VALUE!</v>
      </c>
      <c r="BU546" s="2" t="e">
        <f t="shared" si="269"/>
        <v>#N/A</v>
      </c>
      <c r="BV546" s="2" t="e">
        <f t="shared" si="270"/>
        <v>#N/A</v>
      </c>
    </row>
    <row r="547" s="2" customFormat="1" ht="22.95" customHeight="1" spans="1:74">
      <c r="A547" s="9" t="str">
        <f t="shared" si="271"/>
        <v>M 20Induk</v>
      </c>
      <c r="B547" s="9" t="str">
        <f t="shared" si="272"/>
        <v>M 20jurusan 1</v>
      </c>
      <c r="C547" s="9" t="str">
        <f t="shared" si="273"/>
        <v>M 20jurusan 2</v>
      </c>
      <c r="D547" s="9" t="str">
        <f t="shared" si="274"/>
        <v>M 20jurusan 3</v>
      </c>
      <c r="E547" s="9" t="str">
        <f t="shared" si="275"/>
        <v>M 20jurusan 4</v>
      </c>
      <c r="F547" s="10" t="s">
        <v>131</v>
      </c>
      <c r="G547" s="10" t="s">
        <v>131</v>
      </c>
      <c r="H547" s="10" t="s">
        <v>699</v>
      </c>
      <c r="I547" s="10" t="s">
        <v>11141</v>
      </c>
      <c r="J547" s="10" t="s">
        <v>11142</v>
      </c>
      <c r="K547" s="10" t="s">
        <v>7465</v>
      </c>
      <c r="L547" s="10"/>
      <c r="M547" s="10"/>
      <c r="N547" s="14">
        <f t="shared" si="276"/>
        <v>0</v>
      </c>
      <c r="O547" s="15" t="e">
        <f t="shared" si="277"/>
        <v>#VALUE!</v>
      </c>
      <c r="P547" s="15" t="e">
        <f t="shared" si="278"/>
        <v>#VALUE!</v>
      </c>
      <c r="Q547" s="17" t="e">
        <f>VLOOKUP($A547,'DATA PENGUKURAN GARDU'!$A:$BS,42,0)</f>
        <v>#N/A</v>
      </c>
      <c r="R547" s="18" t="e">
        <f t="shared" si="287"/>
        <v>#N/A</v>
      </c>
      <c r="S547" s="17" t="e">
        <f>VLOOKUP($A547,'DATA PENGUKURAN GARDU'!$A:$BS,44,0)</f>
        <v>#N/A</v>
      </c>
      <c r="T547" s="18" t="e">
        <f t="shared" si="288"/>
        <v>#N/A</v>
      </c>
      <c r="U547" s="17" t="e">
        <f>VLOOKUP($A547,'DATA PENGUKURAN GARDU'!$A:$BS,46,0)</f>
        <v>#N/A</v>
      </c>
      <c r="V547" s="18" t="e">
        <f t="shared" si="289"/>
        <v>#N/A</v>
      </c>
      <c r="W547" s="17" t="e">
        <f>VLOOKUP($A547,'DATA PENGUKURAN GARDU'!$A:$BS,48,0)</f>
        <v>#N/A</v>
      </c>
      <c r="X547" s="17" t="e">
        <f>VLOOKUP($A547,'DATA PENGUKURAN GARDU'!$A:$BS,53,0)</f>
        <v>#N/A</v>
      </c>
      <c r="Y547" s="17" t="e">
        <f>VLOOKUP($A547,'DATA PENGUKURAN GARDU'!$A:$BS,54,0)</f>
        <v>#N/A</v>
      </c>
      <c r="Z547" s="17" t="e">
        <f>VLOOKUP($A547,'DATA PENGUKURAN GARDU'!$A:$BS,55,0)</f>
        <v>#N/A</v>
      </c>
      <c r="AA547" s="20" t="e">
        <f>VLOOKUP($B547,'DATA PENGUKURAN GARDU'!$A:$BS,42,0)</f>
        <v>#N/A</v>
      </c>
      <c r="AB547" s="21" t="e">
        <f t="shared" si="290"/>
        <v>#N/A</v>
      </c>
      <c r="AC547" s="20" t="e">
        <f>VLOOKUP($B547,'DATA PENGUKURAN GARDU'!$A:$BS,44,0)</f>
        <v>#N/A</v>
      </c>
      <c r="AD547" s="21" t="e">
        <f t="shared" si="291"/>
        <v>#N/A</v>
      </c>
      <c r="AE547" s="20" t="e">
        <f>VLOOKUP($B547,'DATA PENGUKURAN GARDU'!$A:$BS,46,0)</f>
        <v>#N/A</v>
      </c>
      <c r="AF547" s="21" t="e">
        <f t="shared" si="292"/>
        <v>#N/A</v>
      </c>
      <c r="AG547" s="20" t="e">
        <f>VLOOKUP($B547,'DATA PENGUKURAN GARDU'!$A:$BS,46,0)</f>
        <v>#N/A</v>
      </c>
      <c r="AH547" s="20" t="e">
        <f>VLOOKUP($B547,'DATA PENGUKURAN GARDU'!$A:$BS,53,0)</f>
        <v>#N/A</v>
      </c>
      <c r="AI547" s="20" t="e">
        <f>VLOOKUP($B547,'DATA PENGUKURAN GARDU'!$A:$BS,54,0)</f>
        <v>#N/A</v>
      </c>
      <c r="AJ547" s="17" t="e">
        <f>VLOOKUP($C547,'DATA PENGUKURAN GARDU'!$A:$BS,42,0)</f>
        <v>#N/A</v>
      </c>
      <c r="AK547" s="23" t="e">
        <f t="shared" si="293"/>
        <v>#N/A</v>
      </c>
      <c r="AL547" s="17" t="e">
        <f>VLOOKUP($C547,'DATA PENGUKURAN GARDU'!$A:$BS,44,0)</f>
        <v>#N/A</v>
      </c>
      <c r="AM547" s="23" t="e">
        <f t="shared" si="294"/>
        <v>#N/A</v>
      </c>
      <c r="AN547" s="17" t="e">
        <f>VLOOKUP($C547,'DATA PENGUKURAN GARDU'!$A:$BS,46,0)</f>
        <v>#N/A</v>
      </c>
      <c r="AO547" s="23" t="e">
        <f t="shared" si="295"/>
        <v>#N/A</v>
      </c>
      <c r="AP547" s="17" t="e">
        <f>VLOOKUP($C547,'DATA PENGUKURAN GARDU'!$A:$BS,46,0)</f>
        <v>#N/A</v>
      </c>
      <c r="AQ547" s="17" t="e">
        <f>VLOOKUP($C547,'DATA PENGUKURAN GARDU'!$A:$BS,53,0)</f>
        <v>#N/A</v>
      </c>
      <c r="AR547" s="17" t="e">
        <f>VLOOKUP($C547,'DATA PENGUKURAN GARDU'!$A:$BS,54,0)</f>
        <v>#N/A</v>
      </c>
      <c r="AS547" s="20" t="e">
        <f>VLOOKUP($D547,'DATA PENGUKURAN GARDU'!$A:$BS,42,0)</f>
        <v>#N/A</v>
      </c>
      <c r="AT547" s="21" t="e">
        <f t="shared" si="296"/>
        <v>#N/A</v>
      </c>
      <c r="AU547" s="20" t="e">
        <f>VLOOKUP($D547,'DATA PENGUKURAN GARDU'!$A:$BS,44,0)</f>
        <v>#N/A</v>
      </c>
      <c r="AV547" s="21" t="e">
        <f t="shared" si="297"/>
        <v>#N/A</v>
      </c>
      <c r="AW547" s="20" t="e">
        <f>VLOOKUP($D547,'DATA PENGUKURAN GARDU'!$A:$BS,46,0)</f>
        <v>#N/A</v>
      </c>
      <c r="AX547" s="21" t="e">
        <f t="shared" si="298"/>
        <v>#N/A</v>
      </c>
      <c r="AY547" s="20" t="e">
        <f>VLOOKUP($D547,'DATA PENGUKURAN GARDU'!$A:$BS,46,0)</f>
        <v>#N/A</v>
      </c>
      <c r="AZ547" s="20" t="e">
        <f>VLOOKUP($D547,'DATA PENGUKURAN GARDU'!$A:$BS,53,0)</f>
        <v>#N/A</v>
      </c>
      <c r="BA547" s="20" t="e">
        <f>VLOOKUP($D547,'DATA PENGUKURAN GARDU'!$A:$BS,54,0)</f>
        <v>#N/A</v>
      </c>
      <c r="BB547" s="17" t="e">
        <f>VLOOKUP($E547,'DATA PENGUKURAN GARDU'!$A:$BS,42,0)</f>
        <v>#N/A</v>
      </c>
      <c r="BC547" s="23" t="e">
        <f t="shared" si="299"/>
        <v>#N/A</v>
      </c>
      <c r="BD547" s="17" t="e">
        <f>VLOOKUP($E547,'DATA PENGUKURAN GARDU'!$A:$BS,44,0)</f>
        <v>#N/A</v>
      </c>
      <c r="BE547" s="23" t="e">
        <f t="shared" si="300"/>
        <v>#N/A</v>
      </c>
      <c r="BF547" s="17" t="e">
        <f>VLOOKUP($E547,'DATA PENGUKURAN GARDU'!$A:$BS,46,0)</f>
        <v>#N/A</v>
      </c>
      <c r="BG547" s="23" t="e">
        <f t="shared" si="301"/>
        <v>#N/A</v>
      </c>
      <c r="BH547" s="17" t="e">
        <f>VLOOKUP($E547,'DATA PENGUKURAN GARDU'!$A:$BS,46,0)</f>
        <v>#N/A</v>
      </c>
      <c r="BI547" s="17" t="e">
        <f>VLOOKUP($E547,'DATA PENGUKURAN GARDU'!$A:$BS,53,0)</f>
        <v>#N/A</v>
      </c>
      <c r="BJ547" s="17" t="e">
        <f>VLOOKUP($E547,'DATA PENGUKURAN GARDU'!$A:$BS,54,0)</f>
        <v>#N/A</v>
      </c>
      <c r="BK547" s="20" t="e">
        <f t="shared" si="279"/>
        <v>#N/A</v>
      </c>
      <c r="BL547" s="20" t="e">
        <f t="shared" si="280"/>
        <v>#N/A</v>
      </c>
      <c r="BM547" s="20" t="e">
        <f t="shared" si="281"/>
        <v>#N/A</v>
      </c>
      <c r="BN547" s="25" t="e">
        <f t="shared" si="282"/>
        <v>#N/A</v>
      </c>
      <c r="BO547" s="26" t="str">
        <f t="shared" si="283"/>
        <v>0</v>
      </c>
      <c r="BP547" s="21" t="e">
        <f t="shared" si="284"/>
        <v>#VALUE!</v>
      </c>
      <c r="BQ547" s="20" t="e">
        <f t="shared" si="285"/>
        <v>#N/A</v>
      </c>
      <c r="BR547" s="20" t="e">
        <v>#N/A</v>
      </c>
      <c r="BS547" s="9" t="e">
        <v>#N/A</v>
      </c>
      <c r="BT547" s="2" t="e">
        <f t="shared" si="286"/>
        <v>#VALUE!</v>
      </c>
      <c r="BU547" s="2" t="e">
        <f t="shared" si="269"/>
        <v>#N/A</v>
      </c>
      <c r="BV547" s="2" t="e">
        <f t="shared" si="270"/>
        <v>#N/A</v>
      </c>
    </row>
    <row r="548" s="2" customFormat="1" ht="22.95" customHeight="1" spans="1:74">
      <c r="A548" s="9" t="str">
        <f t="shared" si="271"/>
        <v>M 25Induk</v>
      </c>
      <c r="B548" s="9" t="str">
        <f t="shared" si="272"/>
        <v>M 25jurusan 1</v>
      </c>
      <c r="C548" s="9" t="str">
        <f t="shared" si="273"/>
        <v>M 25jurusan 2</v>
      </c>
      <c r="D548" s="9" t="str">
        <f t="shared" si="274"/>
        <v>M 25jurusan 3</v>
      </c>
      <c r="E548" s="9" t="str">
        <f t="shared" si="275"/>
        <v>M 25jurusan 4</v>
      </c>
      <c r="F548" s="10" t="s">
        <v>131</v>
      </c>
      <c r="G548" s="10" t="s">
        <v>131</v>
      </c>
      <c r="H548" s="10" t="s">
        <v>700</v>
      </c>
      <c r="I548" s="10" t="s">
        <v>11143</v>
      </c>
      <c r="J548" s="10" t="s">
        <v>11144</v>
      </c>
      <c r="K548" s="10" t="s">
        <v>7465</v>
      </c>
      <c r="L548" s="10"/>
      <c r="M548" s="10"/>
      <c r="N548" s="14">
        <f t="shared" si="276"/>
        <v>0</v>
      </c>
      <c r="O548" s="15" t="e">
        <f t="shared" si="277"/>
        <v>#VALUE!</v>
      </c>
      <c r="P548" s="15" t="e">
        <f t="shared" si="278"/>
        <v>#VALUE!</v>
      </c>
      <c r="Q548" s="17" t="e">
        <f>VLOOKUP($A548,'DATA PENGUKURAN GARDU'!$A:$BS,42,0)</f>
        <v>#N/A</v>
      </c>
      <c r="R548" s="18" t="e">
        <f t="shared" si="287"/>
        <v>#N/A</v>
      </c>
      <c r="S548" s="17" t="e">
        <f>VLOOKUP($A548,'DATA PENGUKURAN GARDU'!$A:$BS,44,0)</f>
        <v>#N/A</v>
      </c>
      <c r="T548" s="18" t="e">
        <f t="shared" si="288"/>
        <v>#N/A</v>
      </c>
      <c r="U548" s="17" t="e">
        <f>VLOOKUP($A548,'DATA PENGUKURAN GARDU'!$A:$BS,46,0)</f>
        <v>#N/A</v>
      </c>
      <c r="V548" s="18" t="e">
        <f t="shared" si="289"/>
        <v>#N/A</v>
      </c>
      <c r="W548" s="17" t="e">
        <f>VLOOKUP($A548,'DATA PENGUKURAN GARDU'!$A:$BS,48,0)</f>
        <v>#N/A</v>
      </c>
      <c r="X548" s="17" t="e">
        <f>VLOOKUP($A548,'DATA PENGUKURAN GARDU'!$A:$BS,53,0)</f>
        <v>#N/A</v>
      </c>
      <c r="Y548" s="17" t="e">
        <f>VLOOKUP($A548,'DATA PENGUKURAN GARDU'!$A:$BS,54,0)</f>
        <v>#N/A</v>
      </c>
      <c r="Z548" s="17" t="e">
        <f>VLOOKUP($A548,'DATA PENGUKURAN GARDU'!$A:$BS,55,0)</f>
        <v>#N/A</v>
      </c>
      <c r="AA548" s="20" t="e">
        <f>VLOOKUP($B548,'DATA PENGUKURAN GARDU'!$A:$BS,42,0)</f>
        <v>#N/A</v>
      </c>
      <c r="AB548" s="21" t="e">
        <f t="shared" si="290"/>
        <v>#N/A</v>
      </c>
      <c r="AC548" s="20" t="e">
        <f>VLOOKUP($B548,'DATA PENGUKURAN GARDU'!$A:$BS,44,0)</f>
        <v>#N/A</v>
      </c>
      <c r="AD548" s="21" t="e">
        <f t="shared" si="291"/>
        <v>#N/A</v>
      </c>
      <c r="AE548" s="20" t="e">
        <f>VLOOKUP($B548,'DATA PENGUKURAN GARDU'!$A:$BS,46,0)</f>
        <v>#N/A</v>
      </c>
      <c r="AF548" s="21" t="e">
        <f t="shared" si="292"/>
        <v>#N/A</v>
      </c>
      <c r="AG548" s="20" t="e">
        <f>VLOOKUP($B548,'DATA PENGUKURAN GARDU'!$A:$BS,46,0)</f>
        <v>#N/A</v>
      </c>
      <c r="AH548" s="20" t="e">
        <f>VLOOKUP($B548,'DATA PENGUKURAN GARDU'!$A:$BS,53,0)</f>
        <v>#N/A</v>
      </c>
      <c r="AI548" s="20" t="e">
        <f>VLOOKUP($B548,'DATA PENGUKURAN GARDU'!$A:$BS,54,0)</f>
        <v>#N/A</v>
      </c>
      <c r="AJ548" s="17" t="e">
        <f>VLOOKUP($C548,'DATA PENGUKURAN GARDU'!$A:$BS,42,0)</f>
        <v>#N/A</v>
      </c>
      <c r="AK548" s="23" t="e">
        <f t="shared" si="293"/>
        <v>#N/A</v>
      </c>
      <c r="AL548" s="17" t="e">
        <f>VLOOKUP($C548,'DATA PENGUKURAN GARDU'!$A:$BS,44,0)</f>
        <v>#N/A</v>
      </c>
      <c r="AM548" s="23" t="e">
        <f t="shared" si="294"/>
        <v>#N/A</v>
      </c>
      <c r="AN548" s="17" t="e">
        <f>VLOOKUP($C548,'DATA PENGUKURAN GARDU'!$A:$BS,46,0)</f>
        <v>#N/A</v>
      </c>
      <c r="AO548" s="23" t="e">
        <f t="shared" si="295"/>
        <v>#N/A</v>
      </c>
      <c r="AP548" s="17" t="e">
        <f>VLOOKUP($C548,'DATA PENGUKURAN GARDU'!$A:$BS,46,0)</f>
        <v>#N/A</v>
      </c>
      <c r="AQ548" s="17" t="e">
        <f>VLOOKUP($C548,'DATA PENGUKURAN GARDU'!$A:$BS,53,0)</f>
        <v>#N/A</v>
      </c>
      <c r="AR548" s="17" t="e">
        <f>VLOOKUP($C548,'DATA PENGUKURAN GARDU'!$A:$BS,54,0)</f>
        <v>#N/A</v>
      </c>
      <c r="AS548" s="20" t="e">
        <f>VLOOKUP($D548,'DATA PENGUKURAN GARDU'!$A:$BS,42,0)</f>
        <v>#N/A</v>
      </c>
      <c r="AT548" s="21" t="e">
        <f t="shared" si="296"/>
        <v>#N/A</v>
      </c>
      <c r="AU548" s="20" t="e">
        <f>VLOOKUP($D548,'DATA PENGUKURAN GARDU'!$A:$BS,44,0)</f>
        <v>#N/A</v>
      </c>
      <c r="AV548" s="21" t="e">
        <f t="shared" si="297"/>
        <v>#N/A</v>
      </c>
      <c r="AW548" s="20" t="e">
        <f>VLOOKUP($D548,'DATA PENGUKURAN GARDU'!$A:$BS,46,0)</f>
        <v>#N/A</v>
      </c>
      <c r="AX548" s="21" t="e">
        <f t="shared" si="298"/>
        <v>#N/A</v>
      </c>
      <c r="AY548" s="20" t="e">
        <f>VLOOKUP($D548,'DATA PENGUKURAN GARDU'!$A:$BS,46,0)</f>
        <v>#N/A</v>
      </c>
      <c r="AZ548" s="20" t="e">
        <f>VLOOKUP($D548,'DATA PENGUKURAN GARDU'!$A:$BS,53,0)</f>
        <v>#N/A</v>
      </c>
      <c r="BA548" s="20" t="e">
        <f>VLOOKUP($D548,'DATA PENGUKURAN GARDU'!$A:$BS,54,0)</f>
        <v>#N/A</v>
      </c>
      <c r="BB548" s="17" t="e">
        <f>VLOOKUP($E548,'DATA PENGUKURAN GARDU'!$A:$BS,42,0)</f>
        <v>#N/A</v>
      </c>
      <c r="BC548" s="23" t="e">
        <f t="shared" si="299"/>
        <v>#N/A</v>
      </c>
      <c r="BD548" s="17" t="e">
        <f>VLOOKUP($E548,'DATA PENGUKURAN GARDU'!$A:$BS,44,0)</f>
        <v>#N/A</v>
      </c>
      <c r="BE548" s="23" t="e">
        <f t="shared" si="300"/>
        <v>#N/A</v>
      </c>
      <c r="BF548" s="17" t="e">
        <f>VLOOKUP($E548,'DATA PENGUKURAN GARDU'!$A:$BS,46,0)</f>
        <v>#N/A</v>
      </c>
      <c r="BG548" s="23" t="e">
        <f t="shared" si="301"/>
        <v>#N/A</v>
      </c>
      <c r="BH548" s="17" t="e">
        <f>VLOOKUP($E548,'DATA PENGUKURAN GARDU'!$A:$BS,46,0)</f>
        <v>#N/A</v>
      </c>
      <c r="BI548" s="17" t="e">
        <f>VLOOKUP($E548,'DATA PENGUKURAN GARDU'!$A:$BS,53,0)</f>
        <v>#N/A</v>
      </c>
      <c r="BJ548" s="17" t="e">
        <f>VLOOKUP($E548,'DATA PENGUKURAN GARDU'!$A:$BS,54,0)</f>
        <v>#N/A</v>
      </c>
      <c r="BK548" s="20" t="e">
        <f t="shared" si="279"/>
        <v>#N/A</v>
      </c>
      <c r="BL548" s="20" t="e">
        <f t="shared" si="280"/>
        <v>#N/A</v>
      </c>
      <c r="BM548" s="20" t="e">
        <f t="shared" si="281"/>
        <v>#N/A</v>
      </c>
      <c r="BN548" s="25" t="e">
        <f t="shared" si="282"/>
        <v>#N/A</v>
      </c>
      <c r="BO548" s="26" t="str">
        <f t="shared" si="283"/>
        <v>0</v>
      </c>
      <c r="BP548" s="21" t="e">
        <f t="shared" si="284"/>
        <v>#VALUE!</v>
      </c>
      <c r="BQ548" s="20" t="e">
        <f t="shared" si="285"/>
        <v>#N/A</v>
      </c>
      <c r="BR548" s="20" t="e">
        <v>#N/A</v>
      </c>
      <c r="BS548" s="9" t="e">
        <v>#N/A</v>
      </c>
      <c r="BT548" s="2" t="e">
        <f t="shared" si="286"/>
        <v>#VALUE!</v>
      </c>
      <c r="BU548" s="2" t="e">
        <f t="shared" si="269"/>
        <v>#N/A</v>
      </c>
      <c r="BV548" s="2" t="e">
        <f t="shared" si="270"/>
        <v>#N/A</v>
      </c>
    </row>
    <row r="549" s="2" customFormat="1" ht="22.95" customHeight="1" spans="1:74">
      <c r="A549" s="9" t="str">
        <f t="shared" si="271"/>
        <v>M 27Induk</v>
      </c>
      <c r="B549" s="9" t="str">
        <f t="shared" si="272"/>
        <v>M 27jurusan 1</v>
      </c>
      <c r="C549" s="9" t="str">
        <f t="shared" si="273"/>
        <v>M 27jurusan 2</v>
      </c>
      <c r="D549" s="9" t="str">
        <f t="shared" si="274"/>
        <v>M 27jurusan 3</v>
      </c>
      <c r="E549" s="9" t="str">
        <f t="shared" si="275"/>
        <v>M 27jurusan 4</v>
      </c>
      <c r="F549" s="10" t="s">
        <v>131</v>
      </c>
      <c r="G549" s="10" t="s">
        <v>131</v>
      </c>
      <c r="H549" s="10" t="s">
        <v>701</v>
      </c>
      <c r="I549" s="10" t="s">
        <v>11145</v>
      </c>
      <c r="J549" s="10" t="s">
        <v>11146</v>
      </c>
      <c r="K549" s="10" t="s">
        <v>7465</v>
      </c>
      <c r="L549" s="10"/>
      <c r="M549" s="10"/>
      <c r="N549" s="14">
        <f t="shared" si="276"/>
        <v>0</v>
      </c>
      <c r="O549" s="15" t="e">
        <f t="shared" si="277"/>
        <v>#VALUE!</v>
      </c>
      <c r="P549" s="15" t="e">
        <f t="shared" si="278"/>
        <v>#VALUE!</v>
      </c>
      <c r="Q549" s="17" t="e">
        <f>VLOOKUP($A549,'DATA PENGUKURAN GARDU'!$A:$BS,42,0)</f>
        <v>#N/A</v>
      </c>
      <c r="R549" s="18" t="e">
        <f t="shared" si="287"/>
        <v>#N/A</v>
      </c>
      <c r="S549" s="17" t="e">
        <f>VLOOKUP($A549,'DATA PENGUKURAN GARDU'!$A:$BS,44,0)</f>
        <v>#N/A</v>
      </c>
      <c r="T549" s="18" t="e">
        <f t="shared" si="288"/>
        <v>#N/A</v>
      </c>
      <c r="U549" s="17" t="e">
        <f>VLOOKUP($A549,'DATA PENGUKURAN GARDU'!$A:$BS,46,0)</f>
        <v>#N/A</v>
      </c>
      <c r="V549" s="18" t="e">
        <f t="shared" si="289"/>
        <v>#N/A</v>
      </c>
      <c r="W549" s="17" t="e">
        <f>VLOOKUP($A549,'DATA PENGUKURAN GARDU'!$A:$BS,48,0)</f>
        <v>#N/A</v>
      </c>
      <c r="X549" s="17" t="e">
        <f>VLOOKUP($A549,'DATA PENGUKURAN GARDU'!$A:$BS,53,0)</f>
        <v>#N/A</v>
      </c>
      <c r="Y549" s="17" t="e">
        <f>VLOOKUP($A549,'DATA PENGUKURAN GARDU'!$A:$BS,54,0)</f>
        <v>#N/A</v>
      </c>
      <c r="Z549" s="17" t="e">
        <f>VLOOKUP($A549,'DATA PENGUKURAN GARDU'!$A:$BS,55,0)</f>
        <v>#N/A</v>
      </c>
      <c r="AA549" s="20" t="e">
        <f>VLOOKUP($B549,'DATA PENGUKURAN GARDU'!$A:$BS,42,0)</f>
        <v>#N/A</v>
      </c>
      <c r="AB549" s="21" t="e">
        <f t="shared" si="290"/>
        <v>#N/A</v>
      </c>
      <c r="AC549" s="20" t="e">
        <f>VLOOKUP($B549,'DATA PENGUKURAN GARDU'!$A:$BS,44,0)</f>
        <v>#N/A</v>
      </c>
      <c r="AD549" s="21" t="e">
        <f t="shared" si="291"/>
        <v>#N/A</v>
      </c>
      <c r="AE549" s="20" t="e">
        <f>VLOOKUP($B549,'DATA PENGUKURAN GARDU'!$A:$BS,46,0)</f>
        <v>#N/A</v>
      </c>
      <c r="AF549" s="21" t="e">
        <f t="shared" si="292"/>
        <v>#N/A</v>
      </c>
      <c r="AG549" s="20" t="e">
        <f>VLOOKUP($B549,'DATA PENGUKURAN GARDU'!$A:$BS,46,0)</f>
        <v>#N/A</v>
      </c>
      <c r="AH549" s="20" t="e">
        <f>VLOOKUP($B549,'DATA PENGUKURAN GARDU'!$A:$BS,53,0)</f>
        <v>#N/A</v>
      </c>
      <c r="AI549" s="20" t="e">
        <f>VLOOKUP($B549,'DATA PENGUKURAN GARDU'!$A:$BS,54,0)</f>
        <v>#N/A</v>
      </c>
      <c r="AJ549" s="17" t="e">
        <f>VLOOKUP($C549,'DATA PENGUKURAN GARDU'!$A:$BS,42,0)</f>
        <v>#N/A</v>
      </c>
      <c r="AK549" s="23" t="e">
        <f t="shared" si="293"/>
        <v>#N/A</v>
      </c>
      <c r="AL549" s="17" t="e">
        <f>VLOOKUP($C549,'DATA PENGUKURAN GARDU'!$A:$BS,44,0)</f>
        <v>#N/A</v>
      </c>
      <c r="AM549" s="23" t="e">
        <f t="shared" si="294"/>
        <v>#N/A</v>
      </c>
      <c r="AN549" s="17" t="e">
        <f>VLOOKUP($C549,'DATA PENGUKURAN GARDU'!$A:$BS,46,0)</f>
        <v>#N/A</v>
      </c>
      <c r="AO549" s="23" t="e">
        <f t="shared" si="295"/>
        <v>#N/A</v>
      </c>
      <c r="AP549" s="17" t="e">
        <f>VLOOKUP($C549,'DATA PENGUKURAN GARDU'!$A:$BS,46,0)</f>
        <v>#N/A</v>
      </c>
      <c r="AQ549" s="17" t="e">
        <f>VLOOKUP($C549,'DATA PENGUKURAN GARDU'!$A:$BS,53,0)</f>
        <v>#N/A</v>
      </c>
      <c r="AR549" s="17" t="e">
        <f>VLOOKUP($C549,'DATA PENGUKURAN GARDU'!$A:$BS,54,0)</f>
        <v>#N/A</v>
      </c>
      <c r="AS549" s="20" t="e">
        <f>VLOOKUP($D549,'DATA PENGUKURAN GARDU'!$A:$BS,42,0)</f>
        <v>#N/A</v>
      </c>
      <c r="AT549" s="21" t="e">
        <f t="shared" si="296"/>
        <v>#N/A</v>
      </c>
      <c r="AU549" s="20" t="e">
        <f>VLOOKUP($D549,'DATA PENGUKURAN GARDU'!$A:$BS,44,0)</f>
        <v>#N/A</v>
      </c>
      <c r="AV549" s="21" t="e">
        <f t="shared" si="297"/>
        <v>#N/A</v>
      </c>
      <c r="AW549" s="20" t="e">
        <f>VLOOKUP($D549,'DATA PENGUKURAN GARDU'!$A:$BS,46,0)</f>
        <v>#N/A</v>
      </c>
      <c r="AX549" s="21" t="e">
        <f t="shared" si="298"/>
        <v>#N/A</v>
      </c>
      <c r="AY549" s="20" t="e">
        <f>VLOOKUP($D549,'DATA PENGUKURAN GARDU'!$A:$BS,46,0)</f>
        <v>#N/A</v>
      </c>
      <c r="AZ549" s="20" t="e">
        <f>VLOOKUP($D549,'DATA PENGUKURAN GARDU'!$A:$BS,53,0)</f>
        <v>#N/A</v>
      </c>
      <c r="BA549" s="20" t="e">
        <f>VLOOKUP($D549,'DATA PENGUKURAN GARDU'!$A:$BS,54,0)</f>
        <v>#N/A</v>
      </c>
      <c r="BB549" s="17" t="e">
        <f>VLOOKUP($E549,'DATA PENGUKURAN GARDU'!$A:$BS,42,0)</f>
        <v>#N/A</v>
      </c>
      <c r="BC549" s="23" t="e">
        <f t="shared" si="299"/>
        <v>#N/A</v>
      </c>
      <c r="BD549" s="17" t="e">
        <f>VLOOKUP($E549,'DATA PENGUKURAN GARDU'!$A:$BS,44,0)</f>
        <v>#N/A</v>
      </c>
      <c r="BE549" s="23" t="e">
        <f t="shared" si="300"/>
        <v>#N/A</v>
      </c>
      <c r="BF549" s="17" t="e">
        <f>VLOOKUP($E549,'DATA PENGUKURAN GARDU'!$A:$BS,46,0)</f>
        <v>#N/A</v>
      </c>
      <c r="BG549" s="23" t="e">
        <f t="shared" si="301"/>
        <v>#N/A</v>
      </c>
      <c r="BH549" s="17" t="e">
        <f>VLOOKUP($E549,'DATA PENGUKURAN GARDU'!$A:$BS,46,0)</f>
        <v>#N/A</v>
      </c>
      <c r="BI549" s="17" t="e">
        <f>VLOOKUP($E549,'DATA PENGUKURAN GARDU'!$A:$BS,53,0)</f>
        <v>#N/A</v>
      </c>
      <c r="BJ549" s="17" t="e">
        <f>VLOOKUP($E549,'DATA PENGUKURAN GARDU'!$A:$BS,54,0)</f>
        <v>#N/A</v>
      </c>
      <c r="BK549" s="20" t="e">
        <f t="shared" si="279"/>
        <v>#N/A</v>
      </c>
      <c r="BL549" s="20" t="e">
        <f t="shared" si="280"/>
        <v>#N/A</v>
      </c>
      <c r="BM549" s="20" t="e">
        <f t="shared" si="281"/>
        <v>#N/A</v>
      </c>
      <c r="BN549" s="25" t="e">
        <f t="shared" si="282"/>
        <v>#N/A</v>
      </c>
      <c r="BO549" s="26" t="str">
        <f t="shared" si="283"/>
        <v>0</v>
      </c>
      <c r="BP549" s="21" t="e">
        <f t="shared" si="284"/>
        <v>#VALUE!</v>
      </c>
      <c r="BQ549" s="20" t="e">
        <f t="shared" si="285"/>
        <v>#N/A</v>
      </c>
      <c r="BR549" s="20" t="e">
        <v>#N/A</v>
      </c>
      <c r="BS549" s="9" t="e">
        <v>#N/A</v>
      </c>
      <c r="BT549" s="2" t="e">
        <f t="shared" si="286"/>
        <v>#VALUE!</v>
      </c>
      <c r="BU549" s="2" t="e">
        <f t="shared" si="269"/>
        <v>#N/A</v>
      </c>
      <c r="BV549" s="2" t="e">
        <f t="shared" si="270"/>
        <v>#N/A</v>
      </c>
    </row>
    <row r="550" s="2" customFormat="1" ht="22.95" customHeight="1" spans="1:74">
      <c r="A550" s="9" t="str">
        <f t="shared" si="271"/>
        <v>M 30Induk</v>
      </c>
      <c r="B550" s="9" t="str">
        <f t="shared" si="272"/>
        <v>M 30jurusan 1</v>
      </c>
      <c r="C550" s="9" t="str">
        <f t="shared" si="273"/>
        <v>M 30jurusan 2</v>
      </c>
      <c r="D550" s="9" t="str">
        <f t="shared" si="274"/>
        <v>M 30jurusan 3</v>
      </c>
      <c r="E550" s="9" t="str">
        <f t="shared" si="275"/>
        <v>M 30jurusan 4</v>
      </c>
      <c r="F550" s="10" t="s">
        <v>131</v>
      </c>
      <c r="G550" s="10" t="s">
        <v>131</v>
      </c>
      <c r="H550" s="10" t="s">
        <v>702</v>
      </c>
      <c r="I550" s="10" t="s">
        <v>11147</v>
      </c>
      <c r="J550" s="10" t="s">
        <v>11148</v>
      </c>
      <c r="K550" s="10" t="s">
        <v>7465</v>
      </c>
      <c r="L550" s="10"/>
      <c r="M550" s="10"/>
      <c r="N550" s="14">
        <f t="shared" si="276"/>
        <v>0</v>
      </c>
      <c r="O550" s="15" t="e">
        <f t="shared" si="277"/>
        <v>#VALUE!</v>
      </c>
      <c r="P550" s="15" t="e">
        <f t="shared" si="278"/>
        <v>#VALUE!</v>
      </c>
      <c r="Q550" s="17" t="e">
        <f>VLOOKUP($A550,'DATA PENGUKURAN GARDU'!$A:$BS,42,0)</f>
        <v>#N/A</v>
      </c>
      <c r="R550" s="18" t="e">
        <f t="shared" si="287"/>
        <v>#N/A</v>
      </c>
      <c r="S550" s="17" t="e">
        <f>VLOOKUP($A550,'DATA PENGUKURAN GARDU'!$A:$BS,44,0)</f>
        <v>#N/A</v>
      </c>
      <c r="T550" s="18" t="e">
        <f t="shared" si="288"/>
        <v>#N/A</v>
      </c>
      <c r="U550" s="17" t="e">
        <f>VLOOKUP($A550,'DATA PENGUKURAN GARDU'!$A:$BS,46,0)</f>
        <v>#N/A</v>
      </c>
      <c r="V550" s="18" t="e">
        <f t="shared" si="289"/>
        <v>#N/A</v>
      </c>
      <c r="W550" s="17" t="e">
        <f>VLOOKUP($A550,'DATA PENGUKURAN GARDU'!$A:$BS,48,0)</f>
        <v>#N/A</v>
      </c>
      <c r="X550" s="17" t="e">
        <f>VLOOKUP($A550,'DATA PENGUKURAN GARDU'!$A:$BS,53,0)</f>
        <v>#N/A</v>
      </c>
      <c r="Y550" s="17" t="e">
        <f>VLOOKUP($A550,'DATA PENGUKURAN GARDU'!$A:$BS,54,0)</f>
        <v>#N/A</v>
      </c>
      <c r="Z550" s="17" t="e">
        <f>VLOOKUP($A550,'DATA PENGUKURAN GARDU'!$A:$BS,55,0)</f>
        <v>#N/A</v>
      </c>
      <c r="AA550" s="20" t="e">
        <f>VLOOKUP($B550,'DATA PENGUKURAN GARDU'!$A:$BS,42,0)</f>
        <v>#N/A</v>
      </c>
      <c r="AB550" s="21" t="e">
        <f t="shared" si="290"/>
        <v>#N/A</v>
      </c>
      <c r="AC550" s="20" t="e">
        <f>VLOOKUP($B550,'DATA PENGUKURAN GARDU'!$A:$BS,44,0)</f>
        <v>#N/A</v>
      </c>
      <c r="AD550" s="21" t="e">
        <f t="shared" si="291"/>
        <v>#N/A</v>
      </c>
      <c r="AE550" s="20" t="e">
        <f>VLOOKUP($B550,'DATA PENGUKURAN GARDU'!$A:$BS,46,0)</f>
        <v>#N/A</v>
      </c>
      <c r="AF550" s="21" t="e">
        <f t="shared" si="292"/>
        <v>#N/A</v>
      </c>
      <c r="AG550" s="20" t="e">
        <f>VLOOKUP($B550,'DATA PENGUKURAN GARDU'!$A:$BS,46,0)</f>
        <v>#N/A</v>
      </c>
      <c r="AH550" s="20" t="e">
        <f>VLOOKUP($B550,'DATA PENGUKURAN GARDU'!$A:$BS,53,0)</f>
        <v>#N/A</v>
      </c>
      <c r="AI550" s="20" t="e">
        <f>VLOOKUP($B550,'DATA PENGUKURAN GARDU'!$A:$BS,54,0)</f>
        <v>#N/A</v>
      </c>
      <c r="AJ550" s="17" t="e">
        <f>VLOOKUP($C550,'DATA PENGUKURAN GARDU'!$A:$BS,42,0)</f>
        <v>#N/A</v>
      </c>
      <c r="AK550" s="23" t="e">
        <f t="shared" si="293"/>
        <v>#N/A</v>
      </c>
      <c r="AL550" s="17" t="e">
        <f>VLOOKUP($C550,'DATA PENGUKURAN GARDU'!$A:$BS,44,0)</f>
        <v>#N/A</v>
      </c>
      <c r="AM550" s="23" t="e">
        <f t="shared" si="294"/>
        <v>#N/A</v>
      </c>
      <c r="AN550" s="17" t="e">
        <f>VLOOKUP($C550,'DATA PENGUKURAN GARDU'!$A:$BS,46,0)</f>
        <v>#N/A</v>
      </c>
      <c r="AO550" s="23" t="e">
        <f t="shared" si="295"/>
        <v>#N/A</v>
      </c>
      <c r="AP550" s="17" t="e">
        <f>VLOOKUP($C550,'DATA PENGUKURAN GARDU'!$A:$BS,46,0)</f>
        <v>#N/A</v>
      </c>
      <c r="AQ550" s="17" t="e">
        <f>VLOOKUP($C550,'DATA PENGUKURAN GARDU'!$A:$BS,53,0)</f>
        <v>#N/A</v>
      </c>
      <c r="AR550" s="17" t="e">
        <f>VLOOKUP($C550,'DATA PENGUKURAN GARDU'!$A:$BS,54,0)</f>
        <v>#N/A</v>
      </c>
      <c r="AS550" s="20" t="e">
        <f>VLOOKUP($D550,'DATA PENGUKURAN GARDU'!$A:$BS,42,0)</f>
        <v>#N/A</v>
      </c>
      <c r="AT550" s="21" t="e">
        <f t="shared" si="296"/>
        <v>#N/A</v>
      </c>
      <c r="AU550" s="20" t="e">
        <f>VLOOKUP($D550,'DATA PENGUKURAN GARDU'!$A:$BS,44,0)</f>
        <v>#N/A</v>
      </c>
      <c r="AV550" s="21" t="e">
        <f t="shared" si="297"/>
        <v>#N/A</v>
      </c>
      <c r="AW550" s="20" t="e">
        <f>VLOOKUP($D550,'DATA PENGUKURAN GARDU'!$A:$BS,46,0)</f>
        <v>#N/A</v>
      </c>
      <c r="AX550" s="21" t="e">
        <f t="shared" si="298"/>
        <v>#N/A</v>
      </c>
      <c r="AY550" s="20" t="e">
        <f>VLOOKUP($D550,'DATA PENGUKURAN GARDU'!$A:$BS,46,0)</f>
        <v>#N/A</v>
      </c>
      <c r="AZ550" s="20" t="e">
        <f>VLOOKUP($D550,'DATA PENGUKURAN GARDU'!$A:$BS,53,0)</f>
        <v>#N/A</v>
      </c>
      <c r="BA550" s="20" t="e">
        <f>VLOOKUP($D550,'DATA PENGUKURAN GARDU'!$A:$BS,54,0)</f>
        <v>#N/A</v>
      </c>
      <c r="BB550" s="17" t="e">
        <f>VLOOKUP($E550,'DATA PENGUKURAN GARDU'!$A:$BS,42,0)</f>
        <v>#N/A</v>
      </c>
      <c r="BC550" s="23" t="e">
        <f t="shared" si="299"/>
        <v>#N/A</v>
      </c>
      <c r="BD550" s="17" t="e">
        <f>VLOOKUP($E550,'DATA PENGUKURAN GARDU'!$A:$BS,44,0)</f>
        <v>#N/A</v>
      </c>
      <c r="BE550" s="23" t="e">
        <f t="shared" si="300"/>
        <v>#N/A</v>
      </c>
      <c r="BF550" s="17" t="e">
        <f>VLOOKUP($E550,'DATA PENGUKURAN GARDU'!$A:$BS,46,0)</f>
        <v>#N/A</v>
      </c>
      <c r="BG550" s="23" t="e">
        <f t="shared" si="301"/>
        <v>#N/A</v>
      </c>
      <c r="BH550" s="17" t="e">
        <f>VLOOKUP($E550,'DATA PENGUKURAN GARDU'!$A:$BS,46,0)</f>
        <v>#N/A</v>
      </c>
      <c r="BI550" s="17" t="e">
        <f>VLOOKUP($E550,'DATA PENGUKURAN GARDU'!$A:$BS,53,0)</f>
        <v>#N/A</v>
      </c>
      <c r="BJ550" s="17" t="e">
        <f>VLOOKUP($E550,'DATA PENGUKURAN GARDU'!$A:$BS,54,0)</f>
        <v>#N/A</v>
      </c>
      <c r="BK550" s="20" t="e">
        <f t="shared" si="279"/>
        <v>#N/A</v>
      </c>
      <c r="BL550" s="20" t="e">
        <f t="shared" si="280"/>
        <v>#N/A</v>
      </c>
      <c r="BM550" s="20" t="e">
        <f t="shared" si="281"/>
        <v>#N/A</v>
      </c>
      <c r="BN550" s="25" t="e">
        <f t="shared" si="282"/>
        <v>#N/A</v>
      </c>
      <c r="BO550" s="26" t="str">
        <f t="shared" si="283"/>
        <v>0</v>
      </c>
      <c r="BP550" s="21" t="e">
        <f t="shared" si="284"/>
        <v>#VALUE!</v>
      </c>
      <c r="BQ550" s="20" t="e">
        <f t="shared" si="285"/>
        <v>#N/A</v>
      </c>
      <c r="BR550" s="20" t="e">
        <v>#N/A</v>
      </c>
      <c r="BS550" s="9" t="e">
        <v>#N/A</v>
      </c>
      <c r="BT550" s="2" t="e">
        <f t="shared" si="286"/>
        <v>#VALUE!</v>
      </c>
      <c r="BU550" s="2" t="e">
        <f t="shared" si="269"/>
        <v>#N/A</v>
      </c>
      <c r="BV550" s="2" t="e">
        <f t="shared" si="270"/>
        <v>#N/A</v>
      </c>
    </row>
    <row r="551" s="2" customFormat="1" ht="22.95" customHeight="1" spans="1:74">
      <c r="A551" s="9" t="str">
        <f t="shared" si="271"/>
        <v>M 35Induk</v>
      </c>
      <c r="B551" s="9" t="str">
        <f t="shared" si="272"/>
        <v>M 35jurusan 1</v>
      </c>
      <c r="C551" s="9" t="str">
        <f t="shared" si="273"/>
        <v>M 35jurusan 2</v>
      </c>
      <c r="D551" s="9" t="str">
        <f t="shared" si="274"/>
        <v>M 35jurusan 3</v>
      </c>
      <c r="E551" s="9" t="str">
        <f t="shared" si="275"/>
        <v>M 35jurusan 4</v>
      </c>
      <c r="F551" s="10" t="s">
        <v>131</v>
      </c>
      <c r="G551" s="10" t="s">
        <v>131</v>
      </c>
      <c r="H551" s="10" t="s">
        <v>703</v>
      </c>
      <c r="I551" s="10" t="s">
        <v>11149</v>
      </c>
      <c r="J551" s="10" t="s">
        <v>11150</v>
      </c>
      <c r="K551" s="10" t="s">
        <v>7465</v>
      </c>
      <c r="L551" s="10"/>
      <c r="M551" s="10"/>
      <c r="N551" s="14">
        <f t="shared" si="276"/>
        <v>0</v>
      </c>
      <c r="O551" s="15" t="e">
        <f t="shared" si="277"/>
        <v>#VALUE!</v>
      </c>
      <c r="P551" s="15" t="e">
        <f t="shared" si="278"/>
        <v>#VALUE!</v>
      </c>
      <c r="Q551" s="17" t="e">
        <f>VLOOKUP($A551,'DATA PENGUKURAN GARDU'!$A:$BS,42,0)</f>
        <v>#N/A</v>
      </c>
      <c r="R551" s="18" t="e">
        <f t="shared" si="287"/>
        <v>#N/A</v>
      </c>
      <c r="S551" s="17" t="e">
        <f>VLOOKUP($A551,'DATA PENGUKURAN GARDU'!$A:$BS,44,0)</f>
        <v>#N/A</v>
      </c>
      <c r="T551" s="18" t="e">
        <f t="shared" si="288"/>
        <v>#N/A</v>
      </c>
      <c r="U551" s="17" t="e">
        <f>VLOOKUP($A551,'DATA PENGUKURAN GARDU'!$A:$BS,46,0)</f>
        <v>#N/A</v>
      </c>
      <c r="V551" s="18" t="e">
        <f t="shared" si="289"/>
        <v>#N/A</v>
      </c>
      <c r="W551" s="17" t="e">
        <f>VLOOKUP($A551,'DATA PENGUKURAN GARDU'!$A:$BS,48,0)</f>
        <v>#N/A</v>
      </c>
      <c r="X551" s="17" t="e">
        <f>VLOOKUP($A551,'DATA PENGUKURAN GARDU'!$A:$BS,53,0)</f>
        <v>#N/A</v>
      </c>
      <c r="Y551" s="17" t="e">
        <f>VLOOKUP($A551,'DATA PENGUKURAN GARDU'!$A:$BS,54,0)</f>
        <v>#N/A</v>
      </c>
      <c r="Z551" s="17" t="e">
        <f>VLOOKUP($A551,'DATA PENGUKURAN GARDU'!$A:$BS,55,0)</f>
        <v>#N/A</v>
      </c>
      <c r="AA551" s="20" t="e">
        <f>VLOOKUP($B551,'DATA PENGUKURAN GARDU'!$A:$BS,42,0)</f>
        <v>#N/A</v>
      </c>
      <c r="AB551" s="21" t="e">
        <f t="shared" si="290"/>
        <v>#N/A</v>
      </c>
      <c r="AC551" s="20" t="e">
        <f>VLOOKUP($B551,'DATA PENGUKURAN GARDU'!$A:$BS,44,0)</f>
        <v>#N/A</v>
      </c>
      <c r="AD551" s="21" t="e">
        <f t="shared" si="291"/>
        <v>#N/A</v>
      </c>
      <c r="AE551" s="20" t="e">
        <f>VLOOKUP($B551,'DATA PENGUKURAN GARDU'!$A:$BS,46,0)</f>
        <v>#N/A</v>
      </c>
      <c r="AF551" s="21" t="e">
        <f t="shared" si="292"/>
        <v>#N/A</v>
      </c>
      <c r="AG551" s="20" t="e">
        <f>VLOOKUP($B551,'DATA PENGUKURAN GARDU'!$A:$BS,46,0)</f>
        <v>#N/A</v>
      </c>
      <c r="AH551" s="20" t="e">
        <f>VLOOKUP($B551,'DATA PENGUKURAN GARDU'!$A:$BS,53,0)</f>
        <v>#N/A</v>
      </c>
      <c r="AI551" s="20" t="e">
        <f>VLOOKUP($B551,'DATA PENGUKURAN GARDU'!$A:$BS,54,0)</f>
        <v>#N/A</v>
      </c>
      <c r="AJ551" s="17" t="e">
        <f>VLOOKUP($C551,'DATA PENGUKURAN GARDU'!$A:$BS,42,0)</f>
        <v>#N/A</v>
      </c>
      <c r="AK551" s="23" t="e">
        <f t="shared" si="293"/>
        <v>#N/A</v>
      </c>
      <c r="AL551" s="17" t="e">
        <f>VLOOKUP($C551,'DATA PENGUKURAN GARDU'!$A:$BS,44,0)</f>
        <v>#N/A</v>
      </c>
      <c r="AM551" s="23" t="e">
        <f t="shared" si="294"/>
        <v>#N/A</v>
      </c>
      <c r="AN551" s="17" t="e">
        <f>VLOOKUP($C551,'DATA PENGUKURAN GARDU'!$A:$BS,46,0)</f>
        <v>#N/A</v>
      </c>
      <c r="AO551" s="23" t="e">
        <f t="shared" si="295"/>
        <v>#N/A</v>
      </c>
      <c r="AP551" s="17" t="e">
        <f>VLOOKUP($C551,'DATA PENGUKURAN GARDU'!$A:$BS,46,0)</f>
        <v>#N/A</v>
      </c>
      <c r="AQ551" s="17" t="e">
        <f>VLOOKUP($C551,'DATA PENGUKURAN GARDU'!$A:$BS,53,0)</f>
        <v>#N/A</v>
      </c>
      <c r="AR551" s="17" t="e">
        <f>VLOOKUP($C551,'DATA PENGUKURAN GARDU'!$A:$BS,54,0)</f>
        <v>#N/A</v>
      </c>
      <c r="AS551" s="20" t="e">
        <f>VLOOKUP($D551,'DATA PENGUKURAN GARDU'!$A:$BS,42,0)</f>
        <v>#N/A</v>
      </c>
      <c r="AT551" s="21" t="e">
        <f t="shared" si="296"/>
        <v>#N/A</v>
      </c>
      <c r="AU551" s="20" t="e">
        <f>VLOOKUP($D551,'DATA PENGUKURAN GARDU'!$A:$BS,44,0)</f>
        <v>#N/A</v>
      </c>
      <c r="AV551" s="21" t="e">
        <f t="shared" si="297"/>
        <v>#N/A</v>
      </c>
      <c r="AW551" s="20" t="e">
        <f>VLOOKUP($D551,'DATA PENGUKURAN GARDU'!$A:$BS,46,0)</f>
        <v>#N/A</v>
      </c>
      <c r="AX551" s="21" t="e">
        <f t="shared" si="298"/>
        <v>#N/A</v>
      </c>
      <c r="AY551" s="20" t="e">
        <f>VLOOKUP($D551,'DATA PENGUKURAN GARDU'!$A:$BS,46,0)</f>
        <v>#N/A</v>
      </c>
      <c r="AZ551" s="20" t="e">
        <f>VLOOKUP($D551,'DATA PENGUKURAN GARDU'!$A:$BS,53,0)</f>
        <v>#N/A</v>
      </c>
      <c r="BA551" s="20" t="e">
        <f>VLOOKUP($D551,'DATA PENGUKURAN GARDU'!$A:$BS,54,0)</f>
        <v>#N/A</v>
      </c>
      <c r="BB551" s="17" t="e">
        <f>VLOOKUP($E551,'DATA PENGUKURAN GARDU'!$A:$BS,42,0)</f>
        <v>#N/A</v>
      </c>
      <c r="BC551" s="23" t="e">
        <f t="shared" si="299"/>
        <v>#N/A</v>
      </c>
      <c r="BD551" s="17" t="e">
        <f>VLOOKUP($E551,'DATA PENGUKURAN GARDU'!$A:$BS,44,0)</f>
        <v>#N/A</v>
      </c>
      <c r="BE551" s="23" t="e">
        <f t="shared" si="300"/>
        <v>#N/A</v>
      </c>
      <c r="BF551" s="17" t="e">
        <f>VLOOKUP($E551,'DATA PENGUKURAN GARDU'!$A:$BS,46,0)</f>
        <v>#N/A</v>
      </c>
      <c r="BG551" s="23" t="e">
        <f t="shared" si="301"/>
        <v>#N/A</v>
      </c>
      <c r="BH551" s="17" t="e">
        <f>VLOOKUP($E551,'DATA PENGUKURAN GARDU'!$A:$BS,46,0)</f>
        <v>#N/A</v>
      </c>
      <c r="BI551" s="17" t="e">
        <f>VLOOKUP($E551,'DATA PENGUKURAN GARDU'!$A:$BS,53,0)</f>
        <v>#N/A</v>
      </c>
      <c r="BJ551" s="17" t="e">
        <f>VLOOKUP($E551,'DATA PENGUKURAN GARDU'!$A:$BS,54,0)</f>
        <v>#N/A</v>
      </c>
      <c r="BK551" s="20" t="e">
        <f t="shared" si="279"/>
        <v>#N/A</v>
      </c>
      <c r="BL551" s="20" t="e">
        <f t="shared" si="280"/>
        <v>#N/A</v>
      </c>
      <c r="BM551" s="20" t="e">
        <f t="shared" si="281"/>
        <v>#N/A</v>
      </c>
      <c r="BN551" s="25" t="e">
        <f t="shared" si="282"/>
        <v>#N/A</v>
      </c>
      <c r="BO551" s="26" t="str">
        <f t="shared" si="283"/>
        <v>0</v>
      </c>
      <c r="BP551" s="21" t="e">
        <f t="shared" si="284"/>
        <v>#VALUE!</v>
      </c>
      <c r="BQ551" s="20" t="e">
        <f t="shared" si="285"/>
        <v>#N/A</v>
      </c>
      <c r="BR551" s="20" t="e">
        <v>#N/A</v>
      </c>
      <c r="BS551" s="9" t="e">
        <v>#N/A</v>
      </c>
      <c r="BT551" s="2" t="e">
        <f t="shared" si="286"/>
        <v>#VALUE!</v>
      </c>
      <c r="BU551" s="2" t="e">
        <f t="shared" si="269"/>
        <v>#N/A</v>
      </c>
      <c r="BV551" s="2" t="e">
        <f t="shared" si="270"/>
        <v>#N/A</v>
      </c>
    </row>
    <row r="552" s="2" customFormat="1" ht="22.95" customHeight="1" spans="1:74">
      <c r="A552" s="9" t="str">
        <f t="shared" si="271"/>
        <v>M 37Induk</v>
      </c>
      <c r="B552" s="9" t="str">
        <f t="shared" si="272"/>
        <v>M 37jurusan 1</v>
      </c>
      <c r="C552" s="9" t="str">
        <f t="shared" si="273"/>
        <v>M 37jurusan 2</v>
      </c>
      <c r="D552" s="9" t="str">
        <f t="shared" si="274"/>
        <v>M 37jurusan 3</v>
      </c>
      <c r="E552" s="9" t="str">
        <f t="shared" si="275"/>
        <v>M 37jurusan 4</v>
      </c>
      <c r="F552" s="10" t="s">
        <v>131</v>
      </c>
      <c r="G552" s="10" t="s">
        <v>131</v>
      </c>
      <c r="H552" s="10" t="s">
        <v>704</v>
      </c>
      <c r="I552" s="10" t="s">
        <v>11151</v>
      </c>
      <c r="J552" s="10" t="s">
        <v>11152</v>
      </c>
      <c r="K552" s="10" t="s">
        <v>7465</v>
      </c>
      <c r="L552" s="10"/>
      <c r="M552" s="10"/>
      <c r="N552" s="14">
        <f t="shared" si="276"/>
        <v>0</v>
      </c>
      <c r="O552" s="15" t="e">
        <f t="shared" si="277"/>
        <v>#VALUE!</v>
      </c>
      <c r="P552" s="15" t="e">
        <f t="shared" si="278"/>
        <v>#VALUE!</v>
      </c>
      <c r="Q552" s="17" t="e">
        <f>VLOOKUP($A552,'DATA PENGUKURAN GARDU'!$A:$BS,42,0)</f>
        <v>#N/A</v>
      </c>
      <c r="R552" s="18" t="e">
        <f t="shared" si="287"/>
        <v>#N/A</v>
      </c>
      <c r="S552" s="17" t="e">
        <f>VLOOKUP($A552,'DATA PENGUKURAN GARDU'!$A:$BS,44,0)</f>
        <v>#N/A</v>
      </c>
      <c r="T552" s="18" t="e">
        <f t="shared" si="288"/>
        <v>#N/A</v>
      </c>
      <c r="U552" s="17" t="e">
        <f>VLOOKUP($A552,'DATA PENGUKURAN GARDU'!$A:$BS,46,0)</f>
        <v>#N/A</v>
      </c>
      <c r="V552" s="18" t="e">
        <f t="shared" si="289"/>
        <v>#N/A</v>
      </c>
      <c r="W552" s="17" t="e">
        <f>VLOOKUP($A552,'DATA PENGUKURAN GARDU'!$A:$BS,48,0)</f>
        <v>#N/A</v>
      </c>
      <c r="X552" s="17" t="e">
        <f>VLOOKUP($A552,'DATA PENGUKURAN GARDU'!$A:$BS,53,0)</f>
        <v>#N/A</v>
      </c>
      <c r="Y552" s="17" t="e">
        <f>VLOOKUP($A552,'DATA PENGUKURAN GARDU'!$A:$BS,54,0)</f>
        <v>#N/A</v>
      </c>
      <c r="Z552" s="17" t="e">
        <f>VLOOKUP($A552,'DATA PENGUKURAN GARDU'!$A:$BS,55,0)</f>
        <v>#N/A</v>
      </c>
      <c r="AA552" s="20" t="e">
        <f>VLOOKUP($B552,'DATA PENGUKURAN GARDU'!$A:$BS,42,0)</f>
        <v>#N/A</v>
      </c>
      <c r="AB552" s="21" t="e">
        <f t="shared" si="290"/>
        <v>#N/A</v>
      </c>
      <c r="AC552" s="20" t="e">
        <f>VLOOKUP($B552,'DATA PENGUKURAN GARDU'!$A:$BS,44,0)</f>
        <v>#N/A</v>
      </c>
      <c r="AD552" s="21" t="e">
        <f t="shared" si="291"/>
        <v>#N/A</v>
      </c>
      <c r="AE552" s="20" t="e">
        <f>VLOOKUP($B552,'DATA PENGUKURAN GARDU'!$A:$BS,46,0)</f>
        <v>#N/A</v>
      </c>
      <c r="AF552" s="21" t="e">
        <f t="shared" si="292"/>
        <v>#N/A</v>
      </c>
      <c r="AG552" s="20" t="e">
        <f>VLOOKUP($B552,'DATA PENGUKURAN GARDU'!$A:$BS,46,0)</f>
        <v>#N/A</v>
      </c>
      <c r="AH552" s="20" t="e">
        <f>VLOOKUP($B552,'DATA PENGUKURAN GARDU'!$A:$BS,53,0)</f>
        <v>#N/A</v>
      </c>
      <c r="AI552" s="20" t="e">
        <f>VLOOKUP($B552,'DATA PENGUKURAN GARDU'!$A:$BS,54,0)</f>
        <v>#N/A</v>
      </c>
      <c r="AJ552" s="17" t="e">
        <f>VLOOKUP($C552,'DATA PENGUKURAN GARDU'!$A:$BS,42,0)</f>
        <v>#N/A</v>
      </c>
      <c r="AK552" s="23" t="e">
        <f t="shared" si="293"/>
        <v>#N/A</v>
      </c>
      <c r="AL552" s="17" t="e">
        <f>VLOOKUP($C552,'DATA PENGUKURAN GARDU'!$A:$BS,44,0)</f>
        <v>#N/A</v>
      </c>
      <c r="AM552" s="23" t="e">
        <f t="shared" si="294"/>
        <v>#N/A</v>
      </c>
      <c r="AN552" s="17" t="e">
        <f>VLOOKUP($C552,'DATA PENGUKURAN GARDU'!$A:$BS,46,0)</f>
        <v>#N/A</v>
      </c>
      <c r="AO552" s="23" t="e">
        <f t="shared" si="295"/>
        <v>#N/A</v>
      </c>
      <c r="AP552" s="17" t="e">
        <f>VLOOKUP($C552,'DATA PENGUKURAN GARDU'!$A:$BS,46,0)</f>
        <v>#N/A</v>
      </c>
      <c r="AQ552" s="17" t="e">
        <f>VLOOKUP($C552,'DATA PENGUKURAN GARDU'!$A:$BS,53,0)</f>
        <v>#N/A</v>
      </c>
      <c r="AR552" s="17" t="e">
        <f>VLOOKUP($C552,'DATA PENGUKURAN GARDU'!$A:$BS,54,0)</f>
        <v>#N/A</v>
      </c>
      <c r="AS552" s="20" t="e">
        <f>VLOOKUP($D552,'DATA PENGUKURAN GARDU'!$A:$BS,42,0)</f>
        <v>#N/A</v>
      </c>
      <c r="AT552" s="21" t="e">
        <f t="shared" si="296"/>
        <v>#N/A</v>
      </c>
      <c r="AU552" s="20" t="e">
        <f>VLOOKUP($D552,'DATA PENGUKURAN GARDU'!$A:$BS,44,0)</f>
        <v>#N/A</v>
      </c>
      <c r="AV552" s="21" t="e">
        <f t="shared" si="297"/>
        <v>#N/A</v>
      </c>
      <c r="AW552" s="20" t="e">
        <f>VLOOKUP($D552,'DATA PENGUKURAN GARDU'!$A:$BS,46,0)</f>
        <v>#N/A</v>
      </c>
      <c r="AX552" s="21" t="e">
        <f t="shared" si="298"/>
        <v>#N/A</v>
      </c>
      <c r="AY552" s="20" t="e">
        <f>VLOOKUP($D552,'DATA PENGUKURAN GARDU'!$A:$BS,46,0)</f>
        <v>#N/A</v>
      </c>
      <c r="AZ552" s="20" t="e">
        <f>VLOOKUP($D552,'DATA PENGUKURAN GARDU'!$A:$BS,53,0)</f>
        <v>#N/A</v>
      </c>
      <c r="BA552" s="20" t="e">
        <f>VLOOKUP($D552,'DATA PENGUKURAN GARDU'!$A:$BS,54,0)</f>
        <v>#N/A</v>
      </c>
      <c r="BB552" s="17" t="e">
        <f>VLOOKUP($E552,'DATA PENGUKURAN GARDU'!$A:$BS,42,0)</f>
        <v>#N/A</v>
      </c>
      <c r="BC552" s="23" t="e">
        <f t="shared" si="299"/>
        <v>#N/A</v>
      </c>
      <c r="BD552" s="17" t="e">
        <f>VLOOKUP($E552,'DATA PENGUKURAN GARDU'!$A:$BS,44,0)</f>
        <v>#N/A</v>
      </c>
      <c r="BE552" s="23" t="e">
        <f t="shared" si="300"/>
        <v>#N/A</v>
      </c>
      <c r="BF552" s="17" t="e">
        <f>VLOOKUP($E552,'DATA PENGUKURAN GARDU'!$A:$BS,46,0)</f>
        <v>#N/A</v>
      </c>
      <c r="BG552" s="23" t="e">
        <f t="shared" si="301"/>
        <v>#N/A</v>
      </c>
      <c r="BH552" s="17" t="e">
        <f>VLOOKUP($E552,'DATA PENGUKURAN GARDU'!$A:$BS,46,0)</f>
        <v>#N/A</v>
      </c>
      <c r="BI552" s="17" t="e">
        <f>VLOOKUP($E552,'DATA PENGUKURAN GARDU'!$A:$BS,53,0)</f>
        <v>#N/A</v>
      </c>
      <c r="BJ552" s="17" t="e">
        <f>VLOOKUP($E552,'DATA PENGUKURAN GARDU'!$A:$BS,54,0)</f>
        <v>#N/A</v>
      </c>
      <c r="BK552" s="20" t="e">
        <f t="shared" si="279"/>
        <v>#N/A</v>
      </c>
      <c r="BL552" s="20" t="e">
        <f t="shared" si="280"/>
        <v>#N/A</v>
      </c>
      <c r="BM552" s="20" t="e">
        <f t="shared" si="281"/>
        <v>#N/A</v>
      </c>
      <c r="BN552" s="25" t="e">
        <f t="shared" si="282"/>
        <v>#N/A</v>
      </c>
      <c r="BO552" s="26" t="str">
        <f t="shared" si="283"/>
        <v>0</v>
      </c>
      <c r="BP552" s="21" t="e">
        <f t="shared" si="284"/>
        <v>#VALUE!</v>
      </c>
      <c r="BQ552" s="20" t="e">
        <f t="shared" si="285"/>
        <v>#N/A</v>
      </c>
      <c r="BR552" s="20" t="e">
        <v>#N/A</v>
      </c>
      <c r="BS552" s="9" t="e">
        <v>#N/A</v>
      </c>
      <c r="BT552" s="2" t="e">
        <f t="shared" si="286"/>
        <v>#VALUE!</v>
      </c>
      <c r="BU552" s="2" t="e">
        <f t="shared" si="269"/>
        <v>#N/A</v>
      </c>
      <c r="BV552" s="2" t="e">
        <f t="shared" si="270"/>
        <v>#N/A</v>
      </c>
    </row>
    <row r="553" s="2" customFormat="1" ht="22.95" customHeight="1" spans="1:74">
      <c r="A553" s="9" t="str">
        <f t="shared" si="271"/>
        <v>M 160Induk</v>
      </c>
      <c r="B553" s="9" t="str">
        <f t="shared" si="272"/>
        <v>M 160jurusan 1</v>
      </c>
      <c r="C553" s="9" t="str">
        <f t="shared" si="273"/>
        <v>M 160jurusan 2</v>
      </c>
      <c r="D553" s="9" t="str">
        <f t="shared" si="274"/>
        <v>M 160jurusan 3</v>
      </c>
      <c r="E553" s="9" t="str">
        <f t="shared" si="275"/>
        <v>M 160jurusan 4</v>
      </c>
      <c r="F553" s="10" t="s">
        <v>131</v>
      </c>
      <c r="G553" s="10" t="s">
        <v>131</v>
      </c>
      <c r="H553" s="10" t="s">
        <v>705</v>
      </c>
      <c r="I553" s="10" t="s">
        <v>11153</v>
      </c>
      <c r="J553" s="10" t="s">
        <v>11154</v>
      </c>
      <c r="K553" s="10" t="s">
        <v>7465</v>
      </c>
      <c r="L553" s="10"/>
      <c r="M553" s="10"/>
      <c r="N553" s="14">
        <f t="shared" si="276"/>
        <v>0</v>
      </c>
      <c r="O553" s="15" t="e">
        <f t="shared" si="277"/>
        <v>#VALUE!</v>
      </c>
      <c r="P553" s="15" t="e">
        <f t="shared" si="278"/>
        <v>#VALUE!</v>
      </c>
      <c r="Q553" s="17" t="e">
        <f>VLOOKUP($A553,'DATA PENGUKURAN GARDU'!$A:$BS,42,0)</f>
        <v>#N/A</v>
      </c>
      <c r="R553" s="18" t="e">
        <f t="shared" si="287"/>
        <v>#N/A</v>
      </c>
      <c r="S553" s="17" t="e">
        <f>VLOOKUP($A553,'DATA PENGUKURAN GARDU'!$A:$BS,44,0)</f>
        <v>#N/A</v>
      </c>
      <c r="T553" s="18" t="e">
        <f t="shared" si="288"/>
        <v>#N/A</v>
      </c>
      <c r="U553" s="17" t="e">
        <f>VLOOKUP($A553,'DATA PENGUKURAN GARDU'!$A:$BS,46,0)</f>
        <v>#N/A</v>
      </c>
      <c r="V553" s="18" t="e">
        <f t="shared" si="289"/>
        <v>#N/A</v>
      </c>
      <c r="W553" s="17" t="e">
        <f>VLOOKUP($A553,'DATA PENGUKURAN GARDU'!$A:$BS,48,0)</f>
        <v>#N/A</v>
      </c>
      <c r="X553" s="17" t="e">
        <f>VLOOKUP($A553,'DATA PENGUKURAN GARDU'!$A:$BS,53,0)</f>
        <v>#N/A</v>
      </c>
      <c r="Y553" s="17" t="e">
        <f>VLOOKUP($A553,'DATA PENGUKURAN GARDU'!$A:$BS,54,0)</f>
        <v>#N/A</v>
      </c>
      <c r="Z553" s="17" t="e">
        <f>VLOOKUP($A553,'DATA PENGUKURAN GARDU'!$A:$BS,55,0)</f>
        <v>#N/A</v>
      </c>
      <c r="AA553" s="20" t="e">
        <f>VLOOKUP($B553,'DATA PENGUKURAN GARDU'!$A:$BS,42,0)</f>
        <v>#N/A</v>
      </c>
      <c r="AB553" s="21" t="e">
        <f t="shared" si="290"/>
        <v>#N/A</v>
      </c>
      <c r="AC553" s="20" t="e">
        <f>VLOOKUP($B553,'DATA PENGUKURAN GARDU'!$A:$BS,44,0)</f>
        <v>#N/A</v>
      </c>
      <c r="AD553" s="21" t="e">
        <f t="shared" si="291"/>
        <v>#N/A</v>
      </c>
      <c r="AE553" s="20" t="e">
        <f>VLOOKUP($B553,'DATA PENGUKURAN GARDU'!$A:$BS,46,0)</f>
        <v>#N/A</v>
      </c>
      <c r="AF553" s="21" t="e">
        <f t="shared" si="292"/>
        <v>#N/A</v>
      </c>
      <c r="AG553" s="20" t="e">
        <f>VLOOKUP($B553,'DATA PENGUKURAN GARDU'!$A:$BS,46,0)</f>
        <v>#N/A</v>
      </c>
      <c r="AH553" s="20" t="e">
        <f>VLOOKUP($B553,'DATA PENGUKURAN GARDU'!$A:$BS,53,0)</f>
        <v>#N/A</v>
      </c>
      <c r="AI553" s="20" t="e">
        <f>VLOOKUP($B553,'DATA PENGUKURAN GARDU'!$A:$BS,54,0)</f>
        <v>#N/A</v>
      </c>
      <c r="AJ553" s="17" t="e">
        <f>VLOOKUP($C553,'DATA PENGUKURAN GARDU'!$A:$BS,42,0)</f>
        <v>#N/A</v>
      </c>
      <c r="AK553" s="23" t="e">
        <f t="shared" si="293"/>
        <v>#N/A</v>
      </c>
      <c r="AL553" s="17" t="e">
        <f>VLOOKUP($C553,'DATA PENGUKURAN GARDU'!$A:$BS,44,0)</f>
        <v>#N/A</v>
      </c>
      <c r="AM553" s="23" t="e">
        <f t="shared" si="294"/>
        <v>#N/A</v>
      </c>
      <c r="AN553" s="17" t="e">
        <f>VLOOKUP($C553,'DATA PENGUKURAN GARDU'!$A:$BS,46,0)</f>
        <v>#N/A</v>
      </c>
      <c r="AO553" s="23" t="e">
        <f t="shared" si="295"/>
        <v>#N/A</v>
      </c>
      <c r="AP553" s="17" t="e">
        <f>VLOOKUP($C553,'DATA PENGUKURAN GARDU'!$A:$BS,46,0)</f>
        <v>#N/A</v>
      </c>
      <c r="AQ553" s="17" t="e">
        <f>VLOOKUP($C553,'DATA PENGUKURAN GARDU'!$A:$BS,53,0)</f>
        <v>#N/A</v>
      </c>
      <c r="AR553" s="17" t="e">
        <f>VLOOKUP($C553,'DATA PENGUKURAN GARDU'!$A:$BS,54,0)</f>
        <v>#N/A</v>
      </c>
      <c r="AS553" s="20" t="e">
        <f>VLOOKUP($D553,'DATA PENGUKURAN GARDU'!$A:$BS,42,0)</f>
        <v>#N/A</v>
      </c>
      <c r="AT553" s="21" t="e">
        <f t="shared" si="296"/>
        <v>#N/A</v>
      </c>
      <c r="AU553" s="20" t="e">
        <f>VLOOKUP($D553,'DATA PENGUKURAN GARDU'!$A:$BS,44,0)</f>
        <v>#N/A</v>
      </c>
      <c r="AV553" s="21" t="e">
        <f t="shared" si="297"/>
        <v>#N/A</v>
      </c>
      <c r="AW553" s="20" t="e">
        <f>VLOOKUP($D553,'DATA PENGUKURAN GARDU'!$A:$BS,46,0)</f>
        <v>#N/A</v>
      </c>
      <c r="AX553" s="21" t="e">
        <f t="shared" si="298"/>
        <v>#N/A</v>
      </c>
      <c r="AY553" s="20" t="e">
        <f>VLOOKUP($D553,'DATA PENGUKURAN GARDU'!$A:$BS,46,0)</f>
        <v>#N/A</v>
      </c>
      <c r="AZ553" s="20" t="e">
        <f>VLOOKUP($D553,'DATA PENGUKURAN GARDU'!$A:$BS,53,0)</f>
        <v>#N/A</v>
      </c>
      <c r="BA553" s="20" t="e">
        <f>VLOOKUP($D553,'DATA PENGUKURAN GARDU'!$A:$BS,54,0)</f>
        <v>#N/A</v>
      </c>
      <c r="BB553" s="17" t="e">
        <f>VLOOKUP($E553,'DATA PENGUKURAN GARDU'!$A:$BS,42,0)</f>
        <v>#N/A</v>
      </c>
      <c r="BC553" s="23" t="e">
        <f t="shared" si="299"/>
        <v>#N/A</v>
      </c>
      <c r="BD553" s="17" t="e">
        <f>VLOOKUP($E553,'DATA PENGUKURAN GARDU'!$A:$BS,44,0)</f>
        <v>#N/A</v>
      </c>
      <c r="BE553" s="23" t="e">
        <f t="shared" si="300"/>
        <v>#N/A</v>
      </c>
      <c r="BF553" s="17" t="e">
        <f>VLOOKUP($E553,'DATA PENGUKURAN GARDU'!$A:$BS,46,0)</f>
        <v>#N/A</v>
      </c>
      <c r="BG553" s="23" t="e">
        <f t="shared" si="301"/>
        <v>#N/A</v>
      </c>
      <c r="BH553" s="17" t="e">
        <f>VLOOKUP($E553,'DATA PENGUKURAN GARDU'!$A:$BS,46,0)</f>
        <v>#N/A</v>
      </c>
      <c r="BI553" s="17" t="e">
        <f>VLOOKUP($E553,'DATA PENGUKURAN GARDU'!$A:$BS,53,0)</f>
        <v>#N/A</v>
      </c>
      <c r="BJ553" s="17" t="e">
        <f>VLOOKUP($E553,'DATA PENGUKURAN GARDU'!$A:$BS,54,0)</f>
        <v>#N/A</v>
      </c>
      <c r="BK553" s="20" t="e">
        <f t="shared" si="279"/>
        <v>#N/A</v>
      </c>
      <c r="BL553" s="20" t="e">
        <f t="shared" si="280"/>
        <v>#N/A</v>
      </c>
      <c r="BM553" s="20" t="e">
        <f t="shared" si="281"/>
        <v>#N/A</v>
      </c>
      <c r="BN553" s="25" t="e">
        <f t="shared" si="282"/>
        <v>#N/A</v>
      </c>
      <c r="BO553" s="26" t="str">
        <f t="shared" si="283"/>
        <v>0</v>
      </c>
      <c r="BP553" s="21" t="e">
        <f t="shared" si="284"/>
        <v>#VALUE!</v>
      </c>
      <c r="BQ553" s="20" t="e">
        <f t="shared" si="285"/>
        <v>#N/A</v>
      </c>
      <c r="BR553" s="20" t="e">
        <v>#N/A</v>
      </c>
      <c r="BS553" s="9" t="e">
        <v>#N/A</v>
      </c>
      <c r="BT553" s="2" t="e">
        <f t="shared" si="286"/>
        <v>#VALUE!</v>
      </c>
      <c r="BU553" s="2" t="e">
        <f t="shared" si="269"/>
        <v>#N/A</v>
      </c>
      <c r="BV553" s="2" t="e">
        <f t="shared" si="270"/>
        <v>#N/A</v>
      </c>
    </row>
    <row r="554" s="2" customFormat="1" ht="22.95" customHeight="1" spans="1:74">
      <c r="A554" s="9" t="str">
        <f t="shared" si="271"/>
        <v>NW 014Induk</v>
      </c>
      <c r="B554" s="9" t="str">
        <f t="shared" si="272"/>
        <v>NW 014jurusan 1</v>
      </c>
      <c r="C554" s="9" t="str">
        <f t="shared" si="273"/>
        <v>NW 014jurusan 2</v>
      </c>
      <c r="D554" s="9" t="str">
        <f t="shared" si="274"/>
        <v>NW 014jurusan 3</v>
      </c>
      <c r="E554" s="9" t="str">
        <f t="shared" si="275"/>
        <v>NW 014jurusan 4</v>
      </c>
      <c r="F554" s="10" t="s">
        <v>342</v>
      </c>
      <c r="G554" s="10" t="s">
        <v>39</v>
      </c>
      <c r="H554" s="10" t="s">
        <v>706</v>
      </c>
      <c r="I554" s="10" t="s">
        <v>11155</v>
      </c>
      <c r="J554" s="10" t="s">
        <v>11156</v>
      </c>
      <c r="K554" s="10" t="s">
        <v>7465</v>
      </c>
      <c r="L554" s="10"/>
      <c r="M554" s="10"/>
      <c r="N554" s="14">
        <f t="shared" si="276"/>
        <v>0</v>
      </c>
      <c r="O554" s="15" t="e">
        <f t="shared" si="277"/>
        <v>#VALUE!</v>
      </c>
      <c r="P554" s="15" t="e">
        <f t="shared" si="278"/>
        <v>#VALUE!</v>
      </c>
      <c r="Q554" s="17" t="e">
        <f>VLOOKUP($A554,'DATA PENGUKURAN GARDU'!$A:$BS,42,0)</f>
        <v>#N/A</v>
      </c>
      <c r="R554" s="18" t="e">
        <f t="shared" si="287"/>
        <v>#N/A</v>
      </c>
      <c r="S554" s="17" t="e">
        <f>VLOOKUP($A554,'DATA PENGUKURAN GARDU'!$A:$BS,44,0)</f>
        <v>#N/A</v>
      </c>
      <c r="T554" s="18" t="e">
        <f t="shared" si="288"/>
        <v>#N/A</v>
      </c>
      <c r="U554" s="17" t="e">
        <f>VLOOKUP($A554,'DATA PENGUKURAN GARDU'!$A:$BS,46,0)</f>
        <v>#N/A</v>
      </c>
      <c r="V554" s="18" t="e">
        <f t="shared" si="289"/>
        <v>#N/A</v>
      </c>
      <c r="W554" s="17" t="e">
        <f>VLOOKUP($A554,'DATA PENGUKURAN GARDU'!$A:$BS,48,0)</f>
        <v>#N/A</v>
      </c>
      <c r="X554" s="17" t="e">
        <f>VLOOKUP($A554,'DATA PENGUKURAN GARDU'!$A:$BS,53,0)</f>
        <v>#N/A</v>
      </c>
      <c r="Y554" s="17" t="e">
        <f>VLOOKUP($A554,'DATA PENGUKURAN GARDU'!$A:$BS,54,0)</f>
        <v>#N/A</v>
      </c>
      <c r="Z554" s="17" t="e">
        <f>VLOOKUP($A554,'DATA PENGUKURAN GARDU'!$A:$BS,55,0)</f>
        <v>#N/A</v>
      </c>
      <c r="AA554" s="20" t="e">
        <f>VLOOKUP($B554,'DATA PENGUKURAN GARDU'!$A:$BS,42,0)</f>
        <v>#N/A</v>
      </c>
      <c r="AB554" s="21" t="e">
        <f t="shared" si="290"/>
        <v>#N/A</v>
      </c>
      <c r="AC554" s="20" t="e">
        <f>VLOOKUP($B554,'DATA PENGUKURAN GARDU'!$A:$BS,44,0)</f>
        <v>#N/A</v>
      </c>
      <c r="AD554" s="21" t="e">
        <f t="shared" si="291"/>
        <v>#N/A</v>
      </c>
      <c r="AE554" s="20" t="e">
        <f>VLOOKUP($B554,'DATA PENGUKURAN GARDU'!$A:$BS,46,0)</f>
        <v>#N/A</v>
      </c>
      <c r="AF554" s="21" t="e">
        <f t="shared" si="292"/>
        <v>#N/A</v>
      </c>
      <c r="AG554" s="20" t="e">
        <f>VLOOKUP($B554,'DATA PENGUKURAN GARDU'!$A:$BS,46,0)</f>
        <v>#N/A</v>
      </c>
      <c r="AH554" s="20" t="e">
        <f>VLOOKUP($B554,'DATA PENGUKURAN GARDU'!$A:$BS,53,0)</f>
        <v>#N/A</v>
      </c>
      <c r="AI554" s="20" t="e">
        <f>VLOOKUP($B554,'DATA PENGUKURAN GARDU'!$A:$BS,54,0)</f>
        <v>#N/A</v>
      </c>
      <c r="AJ554" s="17" t="e">
        <f>VLOOKUP($C554,'DATA PENGUKURAN GARDU'!$A:$BS,42,0)</f>
        <v>#N/A</v>
      </c>
      <c r="AK554" s="23" t="e">
        <f t="shared" si="293"/>
        <v>#N/A</v>
      </c>
      <c r="AL554" s="17" t="e">
        <f>VLOOKUP($C554,'DATA PENGUKURAN GARDU'!$A:$BS,44,0)</f>
        <v>#N/A</v>
      </c>
      <c r="AM554" s="23" t="e">
        <f t="shared" si="294"/>
        <v>#N/A</v>
      </c>
      <c r="AN554" s="17" t="e">
        <f>VLOOKUP($C554,'DATA PENGUKURAN GARDU'!$A:$BS,46,0)</f>
        <v>#N/A</v>
      </c>
      <c r="AO554" s="23" t="e">
        <f t="shared" si="295"/>
        <v>#N/A</v>
      </c>
      <c r="AP554" s="17" t="e">
        <f>VLOOKUP($C554,'DATA PENGUKURAN GARDU'!$A:$BS,46,0)</f>
        <v>#N/A</v>
      </c>
      <c r="AQ554" s="17" t="e">
        <f>VLOOKUP($C554,'DATA PENGUKURAN GARDU'!$A:$BS,53,0)</f>
        <v>#N/A</v>
      </c>
      <c r="AR554" s="17" t="e">
        <f>VLOOKUP($C554,'DATA PENGUKURAN GARDU'!$A:$BS,54,0)</f>
        <v>#N/A</v>
      </c>
      <c r="AS554" s="20" t="e">
        <f>VLOOKUP($D554,'DATA PENGUKURAN GARDU'!$A:$BS,42,0)</f>
        <v>#N/A</v>
      </c>
      <c r="AT554" s="21" t="e">
        <f t="shared" si="296"/>
        <v>#N/A</v>
      </c>
      <c r="AU554" s="20" t="e">
        <f>VLOOKUP($D554,'DATA PENGUKURAN GARDU'!$A:$BS,44,0)</f>
        <v>#N/A</v>
      </c>
      <c r="AV554" s="21" t="e">
        <f t="shared" si="297"/>
        <v>#N/A</v>
      </c>
      <c r="AW554" s="20" t="e">
        <f>VLOOKUP($D554,'DATA PENGUKURAN GARDU'!$A:$BS,46,0)</f>
        <v>#N/A</v>
      </c>
      <c r="AX554" s="21" t="e">
        <f t="shared" si="298"/>
        <v>#N/A</v>
      </c>
      <c r="AY554" s="20" t="e">
        <f>VLOOKUP($D554,'DATA PENGUKURAN GARDU'!$A:$BS,46,0)</f>
        <v>#N/A</v>
      </c>
      <c r="AZ554" s="20" t="e">
        <f>VLOOKUP($D554,'DATA PENGUKURAN GARDU'!$A:$BS,53,0)</f>
        <v>#N/A</v>
      </c>
      <c r="BA554" s="20" t="e">
        <f>VLOOKUP($D554,'DATA PENGUKURAN GARDU'!$A:$BS,54,0)</f>
        <v>#N/A</v>
      </c>
      <c r="BB554" s="17" t="e">
        <f>VLOOKUP($E554,'DATA PENGUKURAN GARDU'!$A:$BS,42,0)</f>
        <v>#N/A</v>
      </c>
      <c r="BC554" s="23" t="e">
        <f t="shared" si="299"/>
        <v>#N/A</v>
      </c>
      <c r="BD554" s="17" t="e">
        <f>VLOOKUP($E554,'DATA PENGUKURAN GARDU'!$A:$BS,44,0)</f>
        <v>#N/A</v>
      </c>
      <c r="BE554" s="23" t="e">
        <f t="shared" si="300"/>
        <v>#N/A</v>
      </c>
      <c r="BF554" s="17" t="e">
        <f>VLOOKUP($E554,'DATA PENGUKURAN GARDU'!$A:$BS,46,0)</f>
        <v>#N/A</v>
      </c>
      <c r="BG554" s="23" t="e">
        <f t="shared" si="301"/>
        <v>#N/A</v>
      </c>
      <c r="BH554" s="17" t="e">
        <f>VLOOKUP($E554,'DATA PENGUKURAN GARDU'!$A:$BS,46,0)</f>
        <v>#N/A</v>
      </c>
      <c r="BI554" s="17" t="e">
        <f>VLOOKUP($E554,'DATA PENGUKURAN GARDU'!$A:$BS,53,0)</f>
        <v>#N/A</v>
      </c>
      <c r="BJ554" s="17" t="e">
        <f>VLOOKUP($E554,'DATA PENGUKURAN GARDU'!$A:$BS,54,0)</f>
        <v>#N/A</v>
      </c>
      <c r="BK554" s="20" t="e">
        <f t="shared" si="279"/>
        <v>#N/A</v>
      </c>
      <c r="BL554" s="20" t="e">
        <f t="shared" si="280"/>
        <v>#N/A</v>
      </c>
      <c r="BM554" s="20" t="e">
        <f t="shared" si="281"/>
        <v>#N/A</v>
      </c>
      <c r="BN554" s="25" t="e">
        <f t="shared" si="282"/>
        <v>#N/A</v>
      </c>
      <c r="BO554" s="26" t="str">
        <f t="shared" si="283"/>
        <v>0</v>
      </c>
      <c r="BP554" s="21" t="e">
        <f t="shared" si="284"/>
        <v>#VALUE!</v>
      </c>
      <c r="BQ554" s="20" t="e">
        <f t="shared" si="285"/>
        <v>#N/A</v>
      </c>
      <c r="BR554" s="20" t="e">
        <v>#N/A</v>
      </c>
      <c r="BS554" s="9" t="e">
        <v>#N/A</v>
      </c>
      <c r="BT554" s="2" t="e">
        <f t="shared" si="286"/>
        <v>#VALUE!</v>
      </c>
      <c r="BU554" s="2" t="e">
        <f t="shared" si="269"/>
        <v>#N/A</v>
      </c>
      <c r="BV554" s="2" t="e">
        <f t="shared" si="270"/>
        <v>#N/A</v>
      </c>
    </row>
    <row r="555" s="2" customFormat="1" ht="22.95" customHeight="1" spans="1:74">
      <c r="A555" s="9" t="str">
        <f t="shared" si="271"/>
        <v>N 050Induk</v>
      </c>
      <c r="B555" s="9" t="str">
        <f t="shared" si="272"/>
        <v>N 050jurusan 1</v>
      </c>
      <c r="C555" s="9" t="str">
        <f t="shared" si="273"/>
        <v>N 050jurusan 2</v>
      </c>
      <c r="D555" s="9" t="str">
        <f t="shared" si="274"/>
        <v>N 050jurusan 3</v>
      </c>
      <c r="E555" s="9" t="str">
        <f t="shared" si="275"/>
        <v>N 050jurusan 4</v>
      </c>
      <c r="F555" s="10" t="s">
        <v>226</v>
      </c>
      <c r="G555" s="10" t="s">
        <v>101</v>
      </c>
      <c r="H555" s="10" t="s">
        <v>707</v>
      </c>
      <c r="I555" s="10" t="s">
        <v>11157</v>
      </c>
      <c r="J555" s="10" t="s">
        <v>11158</v>
      </c>
      <c r="K555" s="10" t="s">
        <v>7465</v>
      </c>
      <c r="L555" s="10"/>
      <c r="M555" s="10"/>
      <c r="N555" s="14">
        <f t="shared" si="276"/>
        <v>0</v>
      </c>
      <c r="O555" s="15" t="e">
        <f t="shared" si="277"/>
        <v>#VALUE!</v>
      </c>
      <c r="P555" s="15" t="e">
        <f t="shared" si="278"/>
        <v>#VALUE!</v>
      </c>
      <c r="Q555" s="17" t="e">
        <f>VLOOKUP($A555,'DATA PENGUKURAN GARDU'!$A:$BS,42,0)</f>
        <v>#N/A</v>
      </c>
      <c r="R555" s="18" t="e">
        <f t="shared" si="287"/>
        <v>#N/A</v>
      </c>
      <c r="S555" s="17" t="e">
        <f>VLOOKUP($A555,'DATA PENGUKURAN GARDU'!$A:$BS,44,0)</f>
        <v>#N/A</v>
      </c>
      <c r="T555" s="18" t="e">
        <f t="shared" si="288"/>
        <v>#N/A</v>
      </c>
      <c r="U555" s="17" t="e">
        <f>VLOOKUP($A555,'DATA PENGUKURAN GARDU'!$A:$BS,46,0)</f>
        <v>#N/A</v>
      </c>
      <c r="V555" s="18" t="e">
        <f t="shared" si="289"/>
        <v>#N/A</v>
      </c>
      <c r="W555" s="17" t="e">
        <f>VLOOKUP($A555,'DATA PENGUKURAN GARDU'!$A:$BS,48,0)</f>
        <v>#N/A</v>
      </c>
      <c r="X555" s="17" t="e">
        <f>VLOOKUP($A555,'DATA PENGUKURAN GARDU'!$A:$BS,53,0)</f>
        <v>#N/A</v>
      </c>
      <c r="Y555" s="17" t="e">
        <f>VLOOKUP($A555,'DATA PENGUKURAN GARDU'!$A:$BS,54,0)</f>
        <v>#N/A</v>
      </c>
      <c r="Z555" s="17" t="e">
        <f>VLOOKUP($A555,'DATA PENGUKURAN GARDU'!$A:$BS,55,0)</f>
        <v>#N/A</v>
      </c>
      <c r="AA555" s="20" t="e">
        <f>VLOOKUP($B555,'DATA PENGUKURAN GARDU'!$A:$BS,42,0)</f>
        <v>#N/A</v>
      </c>
      <c r="AB555" s="21" t="e">
        <f t="shared" si="290"/>
        <v>#N/A</v>
      </c>
      <c r="AC555" s="20" t="e">
        <f>VLOOKUP($B555,'DATA PENGUKURAN GARDU'!$A:$BS,44,0)</f>
        <v>#N/A</v>
      </c>
      <c r="AD555" s="21" t="e">
        <f t="shared" si="291"/>
        <v>#N/A</v>
      </c>
      <c r="AE555" s="20" t="e">
        <f>VLOOKUP($B555,'DATA PENGUKURAN GARDU'!$A:$BS,46,0)</f>
        <v>#N/A</v>
      </c>
      <c r="AF555" s="21" t="e">
        <f t="shared" si="292"/>
        <v>#N/A</v>
      </c>
      <c r="AG555" s="20" t="e">
        <f>VLOOKUP($B555,'DATA PENGUKURAN GARDU'!$A:$BS,46,0)</f>
        <v>#N/A</v>
      </c>
      <c r="AH555" s="20" t="e">
        <f>VLOOKUP($B555,'DATA PENGUKURAN GARDU'!$A:$BS,53,0)</f>
        <v>#N/A</v>
      </c>
      <c r="AI555" s="20" t="e">
        <f>VLOOKUP($B555,'DATA PENGUKURAN GARDU'!$A:$BS,54,0)</f>
        <v>#N/A</v>
      </c>
      <c r="AJ555" s="17" t="e">
        <f>VLOOKUP($C555,'DATA PENGUKURAN GARDU'!$A:$BS,42,0)</f>
        <v>#N/A</v>
      </c>
      <c r="AK555" s="23" t="e">
        <f t="shared" si="293"/>
        <v>#N/A</v>
      </c>
      <c r="AL555" s="17" t="e">
        <f>VLOOKUP($C555,'DATA PENGUKURAN GARDU'!$A:$BS,44,0)</f>
        <v>#N/A</v>
      </c>
      <c r="AM555" s="23" t="e">
        <f t="shared" si="294"/>
        <v>#N/A</v>
      </c>
      <c r="AN555" s="17" t="e">
        <f>VLOOKUP($C555,'DATA PENGUKURAN GARDU'!$A:$BS,46,0)</f>
        <v>#N/A</v>
      </c>
      <c r="AO555" s="23" t="e">
        <f t="shared" si="295"/>
        <v>#N/A</v>
      </c>
      <c r="AP555" s="17" t="e">
        <f>VLOOKUP($C555,'DATA PENGUKURAN GARDU'!$A:$BS,46,0)</f>
        <v>#N/A</v>
      </c>
      <c r="AQ555" s="17" t="e">
        <f>VLOOKUP($C555,'DATA PENGUKURAN GARDU'!$A:$BS,53,0)</f>
        <v>#N/A</v>
      </c>
      <c r="AR555" s="17" t="e">
        <f>VLOOKUP($C555,'DATA PENGUKURAN GARDU'!$A:$BS,54,0)</f>
        <v>#N/A</v>
      </c>
      <c r="AS555" s="20" t="e">
        <f>VLOOKUP($D555,'DATA PENGUKURAN GARDU'!$A:$BS,42,0)</f>
        <v>#N/A</v>
      </c>
      <c r="AT555" s="21" t="e">
        <f t="shared" si="296"/>
        <v>#N/A</v>
      </c>
      <c r="AU555" s="20" t="e">
        <f>VLOOKUP($D555,'DATA PENGUKURAN GARDU'!$A:$BS,44,0)</f>
        <v>#N/A</v>
      </c>
      <c r="AV555" s="21" t="e">
        <f t="shared" si="297"/>
        <v>#N/A</v>
      </c>
      <c r="AW555" s="20" t="e">
        <f>VLOOKUP($D555,'DATA PENGUKURAN GARDU'!$A:$BS,46,0)</f>
        <v>#N/A</v>
      </c>
      <c r="AX555" s="21" t="e">
        <f t="shared" si="298"/>
        <v>#N/A</v>
      </c>
      <c r="AY555" s="20" t="e">
        <f>VLOOKUP($D555,'DATA PENGUKURAN GARDU'!$A:$BS,46,0)</f>
        <v>#N/A</v>
      </c>
      <c r="AZ555" s="20" t="e">
        <f>VLOOKUP($D555,'DATA PENGUKURAN GARDU'!$A:$BS,53,0)</f>
        <v>#N/A</v>
      </c>
      <c r="BA555" s="20" t="e">
        <f>VLOOKUP($D555,'DATA PENGUKURAN GARDU'!$A:$BS,54,0)</f>
        <v>#N/A</v>
      </c>
      <c r="BB555" s="17" t="e">
        <f>VLOOKUP($E555,'DATA PENGUKURAN GARDU'!$A:$BS,42,0)</f>
        <v>#N/A</v>
      </c>
      <c r="BC555" s="23" t="e">
        <f t="shared" si="299"/>
        <v>#N/A</v>
      </c>
      <c r="BD555" s="17" t="e">
        <f>VLOOKUP($E555,'DATA PENGUKURAN GARDU'!$A:$BS,44,0)</f>
        <v>#N/A</v>
      </c>
      <c r="BE555" s="23" t="e">
        <f t="shared" si="300"/>
        <v>#N/A</v>
      </c>
      <c r="BF555" s="17" t="e">
        <f>VLOOKUP($E555,'DATA PENGUKURAN GARDU'!$A:$BS,46,0)</f>
        <v>#N/A</v>
      </c>
      <c r="BG555" s="23" t="e">
        <f t="shared" si="301"/>
        <v>#N/A</v>
      </c>
      <c r="BH555" s="17" t="e">
        <f>VLOOKUP($E555,'DATA PENGUKURAN GARDU'!$A:$BS,46,0)</f>
        <v>#N/A</v>
      </c>
      <c r="BI555" s="17" t="e">
        <f>VLOOKUP($E555,'DATA PENGUKURAN GARDU'!$A:$BS,53,0)</f>
        <v>#N/A</v>
      </c>
      <c r="BJ555" s="17" t="e">
        <f>VLOOKUP($E555,'DATA PENGUKURAN GARDU'!$A:$BS,54,0)</f>
        <v>#N/A</v>
      </c>
      <c r="BK555" s="20" t="e">
        <f t="shared" si="279"/>
        <v>#N/A</v>
      </c>
      <c r="BL555" s="20" t="e">
        <f t="shared" si="280"/>
        <v>#N/A</v>
      </c>
      <c r="BM555" s="20" t="e">
        <f t="shared" si="281"/>
        <v>#N/A</v>
      </c>
      <c r="BN555" s="25" t="e">
        <f t="shared" si="282"/>
        <v>#N/A</v>
      </c>
      <c r="BO555" s="26" t="str">
        <f t="shared" si="283"/>
        <v>0</v>
      </c>
      <c r="BP555" s="21" t="e">
        <f t="shared" si="284"/>
        <v>#VALUE!</v>
      </c>
      <c r="BQ555" s="20" t="e">
        <f t="shared" si="285"/>
        <v>#N/A</v>
      </c>
      <c r="BR555" s="20" t="e">
        <v>#N/A</v>
      </c>
      <c r="BS555" s="9" t="e">
        <v>#N/A</v>
      </c>
      <c r="BT555" s="2" t="e">
        <f t="shared" si="286"/>
        <v>#VALUE!</v>
      </c>
      <c r="BU555" s="2" t="e">
        <f t="shared" si="269"/>
        <v>#N/A</v>
      </c>
      <c r="BV555" s="2" t="e">
        <f t="shared" si="270"/>
        <v>#N/A</v>
      </c>
    </row>
    <row r="556" s="2" customFormat="1" ht="22.95" customHeight="1" spans="1:74">
      <c r="A556" s="9" t="str">
        <f t="shared" si="271"/>
        <v>N 055Induk</v>
      </c>
      <c r="B556" s="9" t="str">
        <f t="shared" si="272"/>
        <v>N 055jurusan 1</v>
      </c>
      <c r="C556" s="9" t="str">
        <f t="shared" si="273"/>
        <v>N 055jurusan 2</v>
      </c>
      <c r="D556" s="9" t="str">
        <f t="shared" si="274"/>
        <v>N 055jurusan 3</v>
      </c>
      <c r="E556" s="9" t="str">
        <f t="shared" si="275"/>
        <v>N 055jurusan 4</v>
      </c>
      <c r="F556" s="10" t="s">
        <v>226</v>
      </c>
      <c r="G556" s="10" t="s">
        <v>101</v>
      </c>
      <c r="H556" s="10" t="s">
        <v>708</v>
      </c>
      <c r="I556" s="10" t="s">
        <v>11159</v>
      </c>
      <c r="J556" s="10" t="s">
        <v>11160</v>
      </c>
      <c r="K556" s="10" t="s">
        <v>7465</v>
      </c>
      <c r="L556" s="10"/>
      <c r="M556" s="10"/>
      <c r="N556" s="14">
        <f t="shared" si="276"/>
        <v>0</v>
      </c>
      <c r="O556" s="15" t="e">
        <f t="shared" si="277"/>
        <v>#VALUE!</v>
      </c>
      <c r="P556" s="15" t="e">
        <f t="shared" si="278"/>
        <v>#VALUE!</v>
      </c>
      <c r="Q556" s="17" t="e">
        <f>VLOOKUP($A556,'DATA PENGUKURAN GARDU'!$A:$BS,42,0)</f>
        <v>#N/A</v>
      </c>
      <c r="R556" s="18" t="e">
        <f t="shared" si="287"/>
        <v>#N/A</v>
      </c>
      <c r="S556" s="17" t="e">
        <f>VLOOKUP($A556,'DATA PENGUKURAN GARDU'!$A:$BS,44,0)</f>
        <v>#N/A</v>
      </c>
      <c r="T556" s="18" t="e">
        <f t="shared" si="288"/>
        <v>#N/A</v>
      </c>
      <c r="U556" s="17" t="e">
        <f>VLOOKUP($A556,'DATA PENGUKURAN GARDU'!$A:$BS,46,0)</f>
        <v>#N/A</v>
      </c>
      <c r="V556" s="18" t="e">
        <f t="shared" si="289"/>
        <v>#N/A</v>
      </c>
      <c r="W556" s="17" t="e">
        <f>VLOOKUP($A556,'DATA PENGUKURAN GARDU'!$A:$BS,48,0)</f>
        <v>#N/A</v>
      </c>
      <c r="X556" s="17" t="e">
        <f>VLOOKUP($A556,'DATA PENGUKURAN GARDU'!$A:$BS,53,0)</f>
        <v>#N/A</v>
      </c>
      <c r="Y556" s="17" t="e">
        <f>VLOOKUP($A556,'DATA PENGUKURAN GARDU'!$A:$BS,54,0)</f>
        <v>#N/A</v>
      </c>
      <c r="Z556" s="17" t="e">
        <f>VLOOKUP($A556,'DATA PENGUKURAN GARDU'!$A:$BS,55,0)</f>
        <v>#N/A</v>
      </c>
      <c r="AA556" s="20" t="e">
        <f>VLOOKUP($B556,'DATA PENGUKURAN GARDU'!$A:$BS,42,0)</f>
        <v>#N/A</v>
      </c>
      <c r="AB556" s="21" t="e">
        <f t="shared" si="290"/>
        <v>#N/A</v>
      </c>
      <c r="AC556" s="20" t="e">
        <f>VLOOKUP($B556,'DATA PENGUKURAN GARDU'!$A:$BS,44,0)</f>
        <v>#N/A</v>
      </c>
      <c r="AD556" s="21" t="e">
        <f t="shared" si="291"/>
        <v>#N/A</v>
      </c>
      <c r="AE556" s="20" t="e">
        <f>VLOOKUP($B556,'DATA PENGUKURAN GARDU'!$A:$BS,46,0)</f>
        <v>#N/A</v>
      </c>
      <c r="AF556" s="21" t="e">
        <f t="shared" si="292"/>
        <v>#N/A</v>
      </c>
      <c r="AG556" s="20" t="e">
        <f>VLOOKUP($B556,'DATA PENGUKURAN GARDU'!$A:$BS,46,0)</f>
        <v>#N/A</v>
      </c>
      <c r="AH556" s="20" t="e">
        <f>VLOOKUP($B556,'DATA PENGUKURAN GARDU'!$A:$BS,53,0)</f>
        <v>#N/A</v>
      </c>
      <c r="AI556" s="20" t="e">
        <f>VLOOKUP($B556,'DATA PENGUKURAN GARDU'!$A:$BS,54,0)</f>
        <v>#N/A</v>
      </c>
      <c r="AJ556" s="17" t="e">
        <f>VLOOKUP($C556,'DATA PENGUKURAN GARDU'!$A:$BS,42,0)</f>
        <v>#N/A</v>
      </c>
      <c r="AK556" s="23" t="e">
        <f t="shared" si="293"/>
        <v>#N/A</v>
      </c>
      <c r="AL556" s="17" t="e">
        <f>VLOOKUP($C556,'DATA PENGUKURAN GARDU'!$A:$BS,44,0)</f>
        <v>#N/A</v>
      </c>
      <c r="AM556" s="23" t="e">
        <f t="shared" si="294"/>
        <v>#N/A</v>
      </c>
      <c r="AN556" s="17" t="e">
        <f>VLOOKUP($C556,'DATA PENGUKURAN GARDU'!$A:$BS,46,0)</f>
        <v>#N/A</v>
      </c>
      <c r="AO556" s="23" t="e">
        <f t="shared" si="295"/>
        <v>#N/A</v>
      </c>
      <c r="AP556" s="17" t="e">
        <f>VLOOKUP($C556,'DATA PENGUKURAN GARDU'!$A:$BS,46,0)</f>
        <v>#N/A</v>
      </c>
      <c r="AQ556" s="17" t="e">
        <f>VLOOKUP($C556,'DATA PENGUKURAN GARDU'!$A:$BS,53,0)</f>
        <v>#N/A</v>
      </c>
      <c r="AR556" s="17" t="e">
        <f>VLOOKUP($C556,'DATA PENGUKURAN GARDU'!$A:$BS,54,0)</f>
        <v>#N/A</v>
      </c>
      <c r="AS556" s="20" t="e">
        <f>VLOOKUP($D556,'DATA PENGUKURAN GARDU'!$A:$BS,42,0)</f>
        <v>#N/A</v>
      </c>
      <c r="AT556" s="21" t="e">
        <f t="shared" si="296"/>
        <v>#N/A</v>
      </c>
      <c r="AU556" s="20" t="e">
        <f>VLOOKUP($D556,'DATA PENGUKURAN GARDU'!$A:$BS,44,0)</f>
        <v>#N/A</v>
      </c>
      <c r="AV556" s="21" t="e">
        <f t="shared" si="297"/>
        <v>#N/A</v>
      </c>
      <c r="AW556" s="20" t="e">
        <f>VLOOKUP($D556,'DATA PENGUKURAN GARDU'!$A:$BS,46,0)</f>
        <v>#N/A</v>
      </c>
      <c r="AX556" s="21" t="e">
        <f t="shared" si="298"/>
        <v>#N/A</v>
      </c>
      <c r="AY556" s="20" t="e">
        <f>VLOOKUP($D556,'DATA PENGUKURAN GARDU'!$A:$BS,46,0)</f>
        <v>#N/A</v>
      </c>
      <c r="AZ556" s="20" t="e">
        <f>VLOOKUP($D556,'DATA PENGUKURAN GARDU'!$A:$BS,53,0)</f>
        <v>#N/A</v>
      </c>
      <c r="BA556" s="20" t="e">
        <f>VLOOKUP($D556,'DATA PENGUKURAN GARDU'!$A:$BS,54,0)</f>
        <v>#N/A</v>
      </c>
      <c r="BB556" s="17" t="e">
        <f>VLOOKUP($E556,'DATA PENGUKURAN GARDU'!$A:$BS,42,0)</f>
        <v>#N/A</v>
      </c>
      <c r="BC556" s="23" t="e">
        <f t="shared" si="299"/>
        <v>#N/A</v>
      </c>
      <c r="BD556" s="17" t="e">
        <f>VLOOKUP($E556,'DATA PENGUKURAN GARDU'!$A:$BS,44,0)</f>
        <v>#N/A</v>
      </c>
      <c r="BE556" s="23" t="e">
        <f t="shared" si="300"/>
        <v>#N/A</v>
      </c>
      <c r="BF556" s="17" t="e">
        <f>VLOOKUP($E556,'DATA PENGUKURAN GARDU'!$A:$BS,46,0)</f>
        <v>#N/A</v>
      </c>
      <c r="BG556" s="23" t="e">
        <f t="shared" si="301"/>
        <v>#N/A</v>
      </c>
      <c r="BH556" s="17" t="e">
        <f>VLOOKUP($E556,'DATA PENGUKURAN GARDU'!$A:$BS,46,0)</f>
        <v>#N/A</v>
      </c>
      <c r="BI556" s="17" t="e">
        <f>VLOOKUP($E556,'DATA PENGUKURAN GARDU'!$A:$BS,53,0)</f>
        <v>#N/A</v>
      </c>
      <c r="BJ556" s="17" t="e">
        <f>VLOOKUP($E556,'DATA PENGUKURAN GARDU'!$A:$BS,54,0)</f>
        <v>#N/A</v>
      </c>
      <c r="BK556" s="20" t="e">
        <f t="shared" si="279"/>
        <v>#N/A</v>
      </c>
      <c r="BL556" s="20" t="e">
        <f t="shared" si="280"/>
        <v>#N/A</v>
      </c>
      <c r="BM556" s="20" t="e">
        <f t="shared" si="281"/>
        <v>#N/A</v>
      </c>
      <c r="BN556" s="25" t="e">
        <f t="shared" si="282"/>
        <v>#N/A</v>
      </c>
      <c r="BO556" s="26" t="str">
        <f t="shared" si="283"/>
        <v>0</v>
      </c>
      <c r="BP556" s="21" t="e">
        <f t="shared" si="284"/>
        <v>#VALUE!</v>
      </c>
      <c r="BQ556" s="20" t="e">
        <f t="shared" si="285"/>
        <v>#N/A</v>
      </c>
      <c r="BR556" s="20" t="e">
        <v>#N/A</v>
      </c>
      <c r="BS556" s="9" t="e">
        <v>#N/A</v>
      </c>
      <c r="BT556" s="2" t="e">
        <f t="shared" si="286"/>
        <v>#VALUE!</v>
      </c>
      <c r="BU556" s="2" t="e">
        <f t="shared" si="269"/>
        <v>#N/A</v>
      </c>
      <c r="BV556" s="2" t="e">
        <f t="shared" si="270"/>
        <v>#N/A</v>
      </c>
    </row>
    <row r="557" s="2" customFormat="1" ht="22.95" customHeight="1" spans="1:74">
      <c r="A557" s="9" t="str">
        <f t="shared" si="271"/>
        <v>NL 001.2Induk</v>
      </c>
      <c r="B557" s="9" t="str">
        <f t="shared" si="272"/>
        <v>NL 001.2jurusan 1</v>
      </c>
      <c r="C557" s="9" t="str">
        <f t="shared" si="273"/>
        <v>NL 001.2jurusan 2</v>
      </c>
      <c r="D557" s="9" t="str">
        <f t="shared" si="274"/>
        <v>NL 001.2jurusan 3</v>
      </c>
      <c r="E557" s="9" t="str">
        <f t="shared" si="275"/>
        <v>NL 001.2jurusan 4</v>
      </c>
      <c r="F557" s="10" t="s">
        <v>226</v>
      </c>
      <c r="G557" s="10" t="s">
        <v>101</v>
      </c>
      <c r="H557" s="10" t="s">
        <v>709</v>
      </c>
      <c r="I557" s="10" t="s">
        <v>11161</v>
      </c>
      <c r="J557" s="10" t="s">
        <v>11162</v>
      </c>
      <c r="K557" s="10" t="s">
        <v>7465</v>
      </c>
      <c r="L557" s="10"/>
      <c r="M557" s="10"/>
      <c r="N557" s="14">
        <f t="shared" si="276"/>
        <v>0</v>
      </c>
      <c r="O557" s="15" t="e">
        <f t="shared" si="277"/>
        <v>#VALUE!</v>
      </c>
      <c r="P557" s="15" t="e">
        <f t="shared" si="278"/>
        <v>#VALUE!</v>
      </c>
      <c r="Q557" s="17" t="e">
        <f>VLOOKUP($A557,'DATA PENGUKURAN GARDU'!$A:$BS,42,0)</f>
        <v>#N/A</v>
      </c>
      <c r="R557" s="18" t="e">
        <f t="shared" si="287"/>
        <v>#N/A</v>
      </c>
      <c r="S557" s="17" t="e">
        <f>VLOOKUP($A557,'DATA PENGUKURAN GARDU'!$A:$BS,44,0)</f>
        <v>#N/A</v>
      </c>
      <c r="T557" s="18" t="e">
        <f t="shared" si="288"/>
        <v>#N/A</v>
      </c>
      <c r="U557" s="17" t="e">
        <f>VLOOKUP($A557,'DATA PENGUKURAN GARDU'!$A:$BS,46,0)</f>
        <v>#N/A</v>
      </c>
      <c r="V557" s="18" t="e">
        <f t="shared" si="289"/>
        <v>#N/A</v>
      </c>
      <c r="W557" s="17" t="e">
        <f>VLOOKUP($A557,'DATA PENGUKURAN GARDU'!$A:$BS,48,0)</f>
        <v>#N/A</v>
      </c>
      <c r="X557" s="17" t="e">
        <f>VLOOKUP($A557,'DATA PENGUKURAN GARDU'!$A:$BS,53,0)</f>
        <v>#N/A</v>
      </c>
      <c r="Y557" s="17" t="e">
        <f>VLOOKUP($A557,'DATA PENGUKURAN GARDU'!$A:$BS,54,0)</f>
        <v>#N/A</v>
      </c>
      <c r="Z557" s="17" t="e">
        <f>VLOOKUP($A557,'DATA PENGUKURAN GARDU'!$A:$BS,55,0)</f>
        <v>#N/A</v>
      </c>
      <c r="AA557" s="20" t="e">
        <f>VLOOKUP($B557,'DATA PENGUKURAN GARDU'!$A:$BS,42,0)</f>
        <v>#N/A</v>
      </c>
      <c r="AB557" s="21" t="e">
        <f t="shared" si="290"/>
        <v>#N/A</v>
      </c>
      <c r="AC557" s="20" t="e">
        <f>VLOOKUP($B557,'DATA PENGUKURAN GARDU'!$A:$BS,44,0)</f>
        <v>#N/A</v>
      </c>
      <c r="AD557" s="21" t="e">
        <f t="shared" si="291"/>
        <v>#N/A</v>
      </c>
      <c r="AE557" s="20" t="e">
        <f>VLOOKUP($B557,'DATA PENGUKURAN GARDU'!$A:$BS,46,0)</f>
        <v>#N/A</v>
      </c>
      <c r="AF557" s="21" t="e">
        <f t="shared" si="292"/>
        <v>#N/A</v>
      </c>
      <c r="AG557" s="20" t="e">
        <f>VLOOKUP($B557,'DATA PENGUKURAN GARDU'!$A:$BS,46,0)</f>
        <v>#N/A</v>
      </c>
      <c r="AH557" s="20" t="e">
        <f>VLOOKUP($B557,'DATA PENGUKURAN GARDU'!$A:$BS,53,0)</f>
        <v>#N/A</v>
      </c>
      <c r="AI557" s="20" t="e">
        <f>VLOOKUP($B557,'DATA PENGUKURAN GARDU'!$A:$BS,54,0)</f>
        <v>#N/A</v>
      </c>
      <c r="AJ557" s="17" t="e">
        <f>VLOOKUP($C557,'DATA PENGUKURAN GARDU'!$A:$BS,42,0)</f>
        <v>#N/A</v>
      </c>
      <c r="AK557" s="23" t="e">
        <f t="shared" si="293"/>
        <v>#N/A</v>
      </c>
      <c r="AL557" s="17" t="e">
        <f>VLOOKUP($C557,'DATA PENGUKURAN GARDU'!$A:$BS,44,0)</f>
        <v>#N/A</v>
      </c>
      <c r="AM557" s="23" t="e">
        <f t="shared" si="294"/>
        <v>#N/A</v>
      </c>
      <c r="AN557" s="17" t="e">
        <f>VLOOKUP($C557,'DATA PENGUKURAN GARDU'!$A:$BS,46,0)</f>
        <v>#N/A</v>
      </c>
      <c r="AO557" s="23" t="e">
        <f t="shared" si="295"/>
        <v>#N/A</v>
      </c>
      <c r="AP557" s="17" t="e">
        <f>VLOOKUP($C557,'DATA PENGUKURAN GARDU'!$A:$BS,46,0)</f>
        <v>#N/A</v>
      </c>
      <c r="AQ557" s="17" t="e">
        <f>VLOOKUP($C557,'DATA PENGUKURAN GARDU'!$A:$BS,53,0)</f>
        <v>#N/A</v>
      </c>
      <c r="AR557" s="17" t="e">
        <f>VLOOKUP($C557,'DATA PENGUKURAN GARDU'!$A:$BS,54,0)</f>
        <v>#N/A</v>
      </c>
      <c r="AS557" s="20" t="e">
        <f>VLOOKUP($D557,'DATA PENGUKURAN GARDU'!$A:$BS,42,0)</f>
        <v>#N/A</v>
      </c>
      <c r="AT557" s="21" t="e">
        <f t="shared" si="296"/>
        <v>#N/A</v>
      </c>
      <c r="AU557" s="20" t="e">
        <f>VLOOKUP($D557,'DATA PENGUKURAN GARDU'!$A:$BS,44,0)</f>
        <v>#N/A</v>
      </c>
      <c r="AV557" s="21" t="e">
        <f t="shared" si="297"/>
        <v>#N/A</v>
      </c>
      <c r="AW557" s="20" t="e">
        <f>VLOOKUP($D557,'DATA PENGUKURAN GARDU'!$A:$BS,46,0)</f>
        <v>#N/A</v>
      </c>
      <c r="AX557" s="21" t="e">
        <f t="shared" si="298"/>
        <v>#N/A</v>
      </c>
      <c r="AY557" s="20" t="e">
        <f>VLOOKUP($D557,'DATA PENGUKURAN GARDU'!$A:$BS,46,0)</f>
        <v>#N/A</v>
      </c>
      <c r="AZ557" s="20" t="e">
        <f>VLOOKUP($D557,'DATA PENGUKURAN GARDU'!$A:$BS,53,0)</f>
        <v>#N/A</v>
      </c>
      <c r="BA557" s="20" t="e">
        <f>VLOOKUP($D557,'DATA PENGUKURAN GARDU'!$A:$BS,54,0)</f>
        <v>#N/A</v>
      </c>
      <c r="BB557" s="17" t="e">
        <f>VLOOKUP($E557,'DATA PENGUKURAN GARDU'!$A:$BS,42,0)</f>
        <v>#N/A</v>
      </c>
      <c r="BC557" s="23" t="e">
        <f t="shared" si="299"/>
        <v>#N/A</v>
      </c>
      <c r="BD557" s="17" t="e">
        <f>VLOOKUP($E557,'DATA PENGUKURAN GARDU'!$A:$BS,44,0)</f>
        <v>#N/A</v>
      </c>
      <c r="BE557" s="23" t="e">
        <f t="shared" si="300"/>
        <v>#N/A</v>
      </c>
      <c r="BF557" s="17" t="e">
        <f>VLOOKUP($E557,'DATA PENGUKURAN GARDU'!$A:$BS,46,0)</f>
        <v>#N/A</v>
      </c>
      <c r="BG557" s="23" t="e">
        <f t="shared" si="301"/>
        <v>#N/A</v>
      </c>
      <c r="BH557" s="17" t="e">
        <f>VLOOKUP($E557,'DATA PENGUKURAN GARDU'!$A:$BS,46,0)</f>
        <v>#N/A</v>
      </c>
      <c r="BI557" s="17" t="e">
        <f>VLOOKUP($E557,'DATA PENGUKURAN GARDU'!$A:$BS,53,0)</f>
        <v>#N/A</v>
      </c>
      <c r="BJ557" s="17" t="e">
        <f>VLOOKUP($E557,'DATA PENGUKURAN GARDU'!$A:$BS,54,0)</f>
        <v>#N/A</v>
      </c>
      <c r="BK557" s="20" t="e">
        <f t="shared" si="279"/>
        <v>#N/A</v>
      </c>
      <c r="BL557" s="20" t="e">
        <f t="shared" si="280"/>
        <v>#N/A</v>
      </c>
      <c r="BM557" s="20" t="e">
        <f t="shared" si="281"/>
        <v>#N/A</v>
      </c>
      <c r="BN557" s="25" t="e">
        <f t="shared" si="282"/>
        <v>#N/A</v>
      </c>
      <c r="BO557" s="26" t="str">
        <f t="shared" si="283"/>
        <v>0</v>
      </c>
      <c r="BP557" s="21" t="e">
        <f t="shared" si="284"/>
        <v>#VALUE!</v>
      </c>
      <c r="BQ557" s="20" t="e">
        <f t="shared" si="285"/>
        <v>#N/A</v>
      </c>
      <c r="BR557" s="20" t="e">
        <v>#N/A</v>
      </c>
      <c r="BS557" s="9" t="e">
        <v>#N/A</v>
      </c>
      <c r="BT557" s="2" t="e">
        <f t="shared" si="286"/>
        <v>#VALUE!</v>
      </c>
      <c r="BU557" s="2" t="e">
        <f t="shared" si="269"/>
        <v>#N/A</v>
      </c>
      <c r="BV557" s="2" t="e">
        <f t="shared" si="270"/>
        <v>#N/A</v>
      </c>
    </row>
    <row r="558" s="2" customFormat="1" ht="22.95" customHeight="1" spans="1:74">
      <c r="A558" s="9" t="str">
        <f t="shared" si="271"/>
        <v>NL 003Induk</v>
      </c>
      <c r="B558" s="9" t="str">
        <f t="shared" si="272"/>
        <v>NL 003jurusan 1</v>
      </c>
      <c r="C558" s="9" t="str">
        <f t="shared" si="273"/>
        <v>NL 003jurusan 2</v>
      </c>
      <c r="D558" s="9" t="str">
        <f t="shared" si="274"/>
        <v>NL 003jurusan 3</v>
      </c>
      <c r="E558" s="9" t="str">
        <f t="shared" si="275"/>
        <v>NL 003jurusan 4</v>
      </c>
      <c r="F558" s="10" t="s">
        <v>226</v>
      </c>
      <c r="G558" s="10" t="s">
        <v>101</v>
      </c>
      <c r="H558" s="10" t="s">
        <v>710</v>
      </c>
      <c r="I558" s="10" t="s">
        <v>11163</v>
      </c>
      <c r="J558" s="10" t="s">
        <v>11164</v>
      </c>
      <c r="K558" s="10" t="s">
        <v>7465</v>
      </c>
      <c r="L558" s="10"/>
      <c r="M558" s="10"/>
      <c r="N558" s="14">
        <f t="shared" si="276"/>
        <v>0</v>
      </c>
      <c r="O558" s="15" t="e">
        <f t="shared" si="277"/>
        <v>#VALUE!</v>
      </c>
      <c r="P558" s="15" t="e">
        <f t="shared" si="278"/>
        <v>#VALUE!</v>
      </c>
      <c r="Q558" s="17" t="e">
        <f>VLOOKUP($A558,'DATA PENGUKURAN GARDU'!$A:$BS,42,0)</f>
        <v>#N/A</v>
      </c>
      <c r="R558" s="18" t="e">
        <f t="shared" si="287"/>
        <v>#N/A</v>
      </c>
      <c r="S558" s="17" t="e">
        <f>VLOOKUP($A558,'DATA PENGUKURAN GARDU'!$A:$BS,44,0)</f>
        <v>#N/A</v>
      </c>
      <c r="T558" s="18" t="e">
        <f t="shared" si="288"/>
        <v>#N/A</v>
      </c>
      <c r="U558" s="17" t="e">
        <f>VLOOKUP($A558,'DATA PENGUKURAN GARDU'!$A:$BS,46,0)</f>
        <v>#N/A</v>
      </c>
      <c r="V558" s="18" t="e">
        <f t="shared" si="289"/>
        <v>#N/A</v>
      </c>
      <c r="W558" s="17" t="e">
        <f>VLOOKUP($A558,'DATA PENGUKURAN GARDU'!$A:$BS,48,0)</f>
        <v>#N/A</v>
      </c>
      <c r="X558" s="17" t="e">
        <f>VLOOKUP($A558,'DATA PENGUKURAN GARDU'!$A:$BS,53,0)</f>
        <v>#N/A</v>
      </c>
      <c r="Y558" s="17" t="e">
        <f>VLOOKUP($A558,'DATA PENGUKURAN GARDU'!$A:$BS,54,0)</f>
        <v>#N/A</v>
      </c>
      <c r="Z558" s="17" t="e">
        <f>VLOOKUP($A558,'DATA PENGUKURAN GARDU'!$A:$BS,55,0)</f>
        <v>#N/A</v>
      </c>
      <c r="AA558" s="20" t="e">
        <f>VLOOKUP($B558,'DATA PENGUKURAN GARDU'!$A:$BS,42,0)</f>
        <v>#N/A</v>
      </c>
      <c r="AB558" s="21" t="e">
        <f t="shared" si="290"/>
        <v>#N/A</v>
      </c>
      <c r="AC558" s="20" t="e">
        <f>VLOOKUP($B558,'DATA PENGUKURAN GARDU'!$A:$BS,44,0)</f>
        <v>#N/A</v>
      </c>
      <c r="AD558" s="21" t="e">
        <f t="shared" si="291"/>
        <v>#N/A</v>
      </c>
      <c r="AE558" s="20" t="e">
        <f>VLOOKUP($B558,'DATA PENGUKURAN GARDU'!$A:$BS,46,0)</f>
        <v>#N/A</v>
      </c>
      <c r="AF558" s="21" t="e">
        <f t="shared" si="292"/>
        <v>#N/A</v>
      </c>
      <c r="AG558" s="20" t="e">
        <f>VLOOKUP($B558,'DATA PENGUKURAN GARDU'!$A:$BS,46,0)</f>
        <v>#N/A</v>
      </c>
      <c r="AH558" s="20" t="e">
        <f>VLOOKUP($B558,'DATA PENGUKURAN GARDU'!$A:$BS,53,0)</f>
        <v>#N/A</v>
      </c>
      <c r="AI558" s="20" t="e">
        <f>VLOOKUP($B558,'DATA PENGUKURAN GARDU'!$A:$BS,54,0)</f>
        <v>#N/A</v>
      </c>
      <c r="AJ558" s="17" t="e">
        <f>VLOOKUP($C558,'DATA PENGUKURAN GARDU'!$A:$BS,42,0)</f>
        <v>#N/A</v>
      </c>
      <c r="AK558" s="23" t="e">
        <f t="shared" si="293"/>
        <v>#N/A</v>
      </c>
      <c r="AL558" s="17" t="e">
        <f>VLOOKUP($C558,'DATA PENGUKURAN GARDU'!$A:$BS,44,0)</f>
        <v>#N/A</v>
      </c>
      <c r="AM558" s="23" t="e">
        <f t="shared" si="294"/>
        <v>#N/A</v>
      </c>
      <c r="AN558" s="17" t="e">
        <f>VLOOKUP($C558,'DATA PENGUKURAN GARDU'!$A:$BS,46,0)</f>
        <v>#N/A</v>
      </c>
      <c r="AO558" s="23" t="e">
        <f t="shared" si="295"/>
        <v>#N/A</v>
      </c>
      <c r="AP558" s="17" t="e">
        <f>VLOOKUP($C558,'DATA PENGUKURAN GARDU'!$A:$BS,46,0)</f>
        <v>#N/A</v>
      </c>
      <c r="AQ558" s="17" t="e">
        <f>VLOOKUP($C558,'DATA PENGUKURAN GARDU'!$A:$BS,53,0)</f>
        <v>#N/A</v>
      </c>
      <c r="AR558" s="17" t="e">
        <f>VLOOKUP($C558,'DATA PENGUKURAN GARDU'!$A:$BS,54,0)</f>
        <v>#N/A</v>
      </c>
      <c r="AS558" s="20" t="e">
        <f>VLOOKUP($D558,'DATA PENGUKURAN GARDU'!$A:$BS,42,0)</f>
        <v>#N/A</v>
      </c>
      <c r="AT558" s="21" t="e">
        <f t="shared" si="296"/>
        <v>#N/A</v>
      </c>
      <c r="AU558" s="20" t="e">
        <f>VLOOKUP($D558,'DATA PENGUKURAN GARDU'!$A:$BS,44,0)</f>
        <v>#N/A</v>
      </c>
      <c r="AV558" s="21" t="e">
        <f t="shared" si="297"/>
        <v>#N/A</v>
      </c>
      <c r="AW558" s="20" t="e">
        <f>VLOOKUP($D558,'DATA PENGUKURAN GARDU'!$A:$BS,46,0)</f>
        <v>#N/A</v>
      </c>
      <c r="AX558" s="21" t="e">
        <f t="shared" si="298"/>
        <v>#N/A</v>
      </c>
      <c r="AY558" s="20" t="e">
        <f>VLOOKUP($D558,'DATA PENGUKURAN GARDU'!$A:$BS,46,0)</f>
        <v>#N/A</v>
      </c>
      <c r="AZ558" s="20" t="e">
        <f>VLOOKUP($D558,'DATA PENGUKURAN GARDU'!$A:$BS,53,0)</f>
        <v>#N/A</v>
      </c>
      <c r="BA558" s="20" t="e">
        <f>VLOOKUP($D558,'DATA PENGUKURAN GARDU'!$A:$BS,54,0)</f>
        <v>#N/A</v>
      </c>
      <c r="BB558" s="17" t="e">
        <f>VLOOKUP($E558,'DATA PENGUKURAN GARDU'!$A:$BS,42,0)</f>
        <v>#N/A</v>
      </c>
      <c r="BC558" s="23" t="e">
        <f t="shared" si="299"/>
        <v>#N/A</v>
      </c>
      <c r="BD558" s="17" t="e">
        <f>VLOOKUP($E558,'DATA PENGUKURAN GARDU'!$A:$BS,44,0)</f>
        <v>#N/A</v>
      </c>
      <c r="BE558" s="23" t="e">
        <f t="shared" si="300"/>
        <v>#N/A</v>
      </c>
      <c r="BF558" s="17" t="e">
        <f>VLOOKUP($E558,'DATA PENGUKURAN GARDU'!$A:$BS,46,0)</f>
        <v>#N/A</v>
      </c>
      <c r="BG558" s="23" t="e">
        <f t="shared" si="301"/>
        <v>#N/A</v>
      </c>
      <c r="BH558" s="17" t="e">
        <f>VLOOKUP($E558,'DATA PENGUKURAN GARDU'!$A:$BS,46,0)</f>
        <v>#N/A</v>
      </c>
      <c r="BI558" s="17" t="e">
        <f>VLOOKUP($E558,'DATA PENGUKURAN GARDU'!$A:$BS,53,0)</f>
        <v>#N/A</v>
      </c>
      <c r="BJ558" s="17" t="e">
        <f>VLOOKUP($E558,'DATA PENGUKURAN GARDU'!$A:$BS,54,0)</f>
        <v>#N/A</v>
      </c>
      <c r="BK558" s="20" t="e">
        <f t="shared" si="279"/>
        <v>#N/A</v>
      </c>
      <c r="BL558" s="20" t="e">
        <f t="shared" si="280"/>
        <v>#N/A</v>
      </c>
      <c r="BM558" s="20" t="e">
        <f t="shared" si="281"/>
        <v>#N/A</v>
      </c>
      <c r="BN558" s="25" t="e">
        <f t="shared" si="282"/>
        <v>#N/A</v>
      </c>
      <c r="BO558" s="26" t="str">
        <f t="shared" si="283"/>
        <v>0</v>
      </c>
      <c r="BP558" s="21" t="e">
        <f t="shared" si="284"/>
        <v>#VALUE!</v>
      </c>
      <c r="BQ558" s="20" t="e">
        <f t="shared" si="285"/>
        <v>#N/A</v>
      </c>
      <c r="BR558" s="20" t="e">
        <v>#N/A</v>
      </c>
      <c r="BS558" s="9" t="e">
        <v>#N/A</v>
      </c>
      <c r="BT558" s="2" t="e">
        <f t="shared" si="286"/>
        <v>#VALUE!</v>
      </c>
      <c r="BU558" s="2" t="e">
        <f t="shared" si="269"/>
        <v>#N/A</v>
      </c>
      <c r="BV558" s="2" t="e">
        <f t="shared" si="270"/>
        <v>#N/A</v>
      </c>
    </row>
    <row r="559" s="2" customFormat="1" ht="22.95" customHeight="1" spans="1:74">
      <c r="A559" s="9" t="str">
        <f t="shared" si="271"/>
        <v>K-249.1Induk</v>
      </c>
      <c r="B559" s="9" t="str">
        <f t="shared" si="272"/>
        <v>K-249.1jurusan 1</v>
      </c>
      <c r="C559" s="9" t="str">
        <f t="shared" si="273"/>
        <v>K-249.1jurusan 2</v>
      </c>
      <c r="D559" s="9" t="str">
        <f t="shared" si="274"/>
        <v>K-249.1jurusan 3</v>
      </c>
      <c r="E559" s="9" t="str">
        <f t="shared" si="275"/>
        <v>K-249.1jurusan 4</v>
      </c>
      <c r="F559" s="10" t="s">
        <v>136</v>
      </c>
      <c r="G559" s="10" t="s">
        <v>132</v>
      </c>
      <c r="H559" s="10" t="s">
        <v>712</v>
      </c>
      <c r="I559" s="10" t="s">
        <v>11167</v>
      </c>
      <c r="J559" s="10" t="s">
        <v>11168</v>
      </c>
      <c r="K559" s="10" t="s">
        <v>7465</v>
      </c>
      <c r="L559" s="10"/>
      <c r="M559" s="10"/>
      <c r="N559" s="14">
        <f t="shared" si="276"/>
        <v>0</v>
      </c>
      <c r="O559" s="15" t="e">
        <f t="shared" si="277"/>
        <v>#VALUE!</v>
      </c>
      <c r="P559" s="15" t="e">
        <f t="shared" si="278"/>
        <v>#VALUE!</v>
      </c>
      <c r="Q559" s="17" t="e">
        <f>VLOOKUP($A559,'DATA PENGUKURAN GARDU'!$A:$BS,42,0)</f>
        <v>#N/A</v>
      </c>
      <c r="R559" s="18" t="e">
        <f t="shared" si="287"/>
        <v>#N/A</v>
      </c>
      <c r="S559" s="17" t="e">
        <f>VLOOKUP($A559,'DATA PENGUKURAN GARDU'!$A:$BS,44,0)</f>
        <v>#N/A</v>
      </c>
      <c r="T559" s="18" t="e">
        <f t="shared" si="288"/>
        <v>#N/A</v>
      </c>
      <c r="U559" s="17" t="e">
        <f>VLOOKUP($A559,'DATA PENGUKURAN GARDU'!$A:$BS,46,0)</f>
        <v>#N/A</v>
      </c>
      <c r="V559" s="18" t="e">
        <f t="shared" si="289"/>
        <v>#N/A</v>
      </c>
      <c r="W559" s="17" t="e">
        <f>VLOOKUP($A559,'DATA PENGUKURAN GARDU'!$A:$BS,48,0)</f>
        <v>#N/A</v>
      </c>
      <c r="X559" s="17" t="e">
        <f>VLOOKUP($A559,'DATA PENGUKURAN GARDU'!$A:$BS,53,0)</f>
        <v>#N/A</v>
      </c>
      <c r="Y559" s="17" t="e">
        <f>VLOOKUP($A559,'DATA PENGUKURAN GARDU'!$A:$BS,54,0)</f>
        <v>#N/A</v>
      </c>
      <c r="Z559" s="17" t="e">
        <f>VLOOKUP($A559,'DATA PENGUKURAN GARDU'!$A:$BS,55,0)</f>
        <v>#N/A</v>
      </c>
      <c r="AA559" s="20" t="e">
        <f>VLOOKUP($B559,'DATA PENGUKURAN GARDU'!$A:$BS,42,0)</f>
        <v>#N/A</v>
      </c>
      <c r="AB559" s="21" t="e">
        <f t="shared" si="290"/>
        <v>#N/A</v>
      </c>
      <c r="AC559" s="20" t="e">
        <f>VLOOKUP($B559,'DATA PENGUKURAN GARDU'!$A:$BS,44,0)</f>
        <v>#N/A</v>
      </c>
      <c r="AD559" s="21" t="e">
        <f t="shared" si="291"/>
        <v>#N/A</v>
      </c>
      <c r="AE559" s="20" t="e">
        <f>VLOOKUP($B559,'DATA PENGUKURAN GARDU'!$A:$BS,46,0)</f>
        <v>#N/A</v>
      </c>
      <c r="AF559" s="21" t="e">
        <f t="shared" si="292"/>
        <v>#N/A</v>
      </c>
      <c r="AG559" s="20" t="e">
        <f>VLOOKUP($B559,'DATA PENGUKURAN GARDU'!$A:$BS,46,0)</f>
        <v>#N/A</v>
      </c>
      <c r="AH559" s="20" t="e">
        <f>VLOOKUP($B559,'DATA PENGUKURAN GARDU'!$A:$BS,53,0)</f>
        <v>#N/A</v>
      </c>
      <c r="AI559" s="20" t="e">
        <f>VLOOKUP($B559,'DATA PENGUKURAN GARDU'!$A:$BS,54,0)</f>
        <v>#N/A</v>
      </c>
      <c r="AJ559" s="17" t="e">
        <f>VLOOKUP($C559,'DATA PENGUKURAN GARDU'!$A:$BS,42,0)</f>
        <v>#N/A</v>
      </c>
      <c r="AK559" s="23" t="e">
        <f t="shared" si="293"/>
        <v>#N/A</v>
      </c>
      <c r="AL559" s="17" t="e">
        <f>VLOOKUP($C559,'DATA PENGUKURAN GARDU'!$A:$BS,44,0)</f>
        <v>#N/A</v>
      </c>
      <c r="AM559" s="23" t="e">
        <f t="shared" si="294"/>
        <v>#N/A</v>
      </c>
      <c r="AN559" s="17" t="e">
        <f>VLOOKUP($C559,'DATA PENGUKURAN GARDU'!$A:$BS,46,0)</f>
        <v>#N/A</v>
      </c>
      <c r="AO559" s="23" t="e">
        <f t="shared" si="295"/>
        <v>#N/A</v>
      </c>
      <c r="AP559" s="17" t="e">
        <f>VLOOKUP($C559,'DATA PENGUKURAN GARDU'!$A:$BS,46,0)</f>
        <v>#N/A</v>
      </c>
      <c r="AQ559" s="17" t="e">
        <f>VLOOKUP($C559,'DATA PENGUKURAN GARDU'!$A:$BS,53,0)</f>
        <v>#N/A</v>
      </c>
      <c r="AR559" s="17" t="e">
        <f>VLOOKUP($C559,'DATA PENGUKURAN GARDU'!$A:$BS,54,0)</f>
        <v>#N/A</v>
      </c>
      <c r="AS559" s="20" t="e">
        <f>VLOOKUP($D559,'DATA PENGUKURAN GARDU'!$A:$BS,42,0)</f>
        <v>#N/A</v>
      </c>
      <c r="AT559" s="21" t="e">
        <f t="shared" si="296"/>
        <v>#N/A</v>
      </c>
      <c r="AU559" s="20" t="e">
        <f>VLOOKUP($D559,'DATA PENGUKURAN GARDU'!$A:$BS,44,0)</f>
        <v>#N/A</v>
      </c>
      <c r="AV559" s="21" t="e">
        <f t="shared" si="297"/>
        <v>#N/A</v>
      </c>
      <c r="AW559" s="20" t="e">
        <f>VLOOKUP($D559,'DATA PENGUKURAN GARDU'!$A:$BS,46,0)</f>
        <v>#N/A</v>
      </c>
      <c r="AX559" s="21" t="e">
        <f t="shared" si="298"/>
        <v>#N/A</v>
      </c>
      <c r="AY559" s="20" t="e">
        <f>VLOOKUP($D559,'DATA PENGUKURAN GARDU'!$A:$BS,46,0)</f>
        <v>#N/A</v>
      </c>
      <c r="AZ559" s="20" t="e">
        <f>VLOOKUP($D559,'DATA PENGUKURAN GARDU'!$A:$BS,53,0)</f>
        <v>#N/A</v>
      </c>
      <c r="BA559" s="20" t="e">
        <f>VLOOKUP($D559,'DATA PENGUKURAN GARDU'!$A:$BS,54,0)</f>
        <v>#N/A</v>
      </c>
      <c r="BB559" s="17" t="e">
        <f>VLOOKUP($E559,'DATA PENGUKURAN GARDU'!$A:$BS,42,0)</f>
        <v>#N/A</v>
      </c>
      <c r="BC559" s="23" t="e">
        <f t="shared" si="299"/>
        <v>#N/A</v>
      </c>
      <c r="BD559" s="17" t="e">
        <f>VLOOKUP($E559,'DATA PENGUKURAN GARDU'!$A:$BS,44,0)</f>
        <v>#N/A</v>
      </c>
      <c r="BE559" s="23" t="e">
        <f t="shared" si="300"/>
        <v>#N/A</v>
      </c>
      <c r="BF559" s="17" t="e">
        <f>VLOOKUP($E559,'DATA PENGUKURAN GARDU'!$A:$BS,46,0)</f>
        <v>#N/A</v>
      </c>
      <c r="BG559" s="23" t="e">
        <f t="shared" si="301"/>
        <v>#N/A</v>
      </c>
      <c r="BH559" s="17" t="e">
        <f>VLOOKUP($E559,'DATA PENGUKURAN GARDU'!$A:$BS,46,0)</f>
        <v>#N/A</v>
      </c>
      <c r="BI559" s="17" t="e">
        <f>VLOOKUP($E559,'DATA PENGUKURAN GARDU'!$A:$BS,53,0)</f>
        <v>#N/A</v>
      </c>
      <c r="BJ559" s="17" t="e">
        <f>VLOOKUP($E559,'DATA PENGUKURAN GARDU'!$A:$BS,54,0)</f>
        <v>#N/A</v>
      </c>
      <c r="BK559" s="20" t="e">
        <f t="shared" si="279"/>
        <v>#N/A</v>
      </c>
      <c r="BL559" s="20" t="e">
        <f t="shared" si="280"/>
        <v>#N/A</v>
      </c>
      <c r="BM559" s="20" t="e">
        <f t="shared" si="281"/>
        <v>#N/A</v>
      </c>
      <c r="BN559" s="25" t="e">
        <f t="shared" si="282"/>
        <v>#N/A</v>
      </c>
      <c r="BO559" s="26" t="str">
        <f t="shared" si="283"/>
        <v>0</v>
      </c>
      <c r="BP559" s="21" t="e">
        <f t="shared" si="284"/>
        <v>#VALUE!</v>
      </c>
      <c r="BQ559" s="20" t="e">
        <f t="shared" si="285"/>
        <v>#N/A</v>
      </c>
      <c r="BR559" s="20" t="e">
        <v>#N/A</v>
      </c>
      <c r="BS559" s="9" t="e">
        <v>#N/A</v>
      </c>
      <c r="BT559" s="2" t="e">
        <f t="shared" si="286"/>
        <v>#VALUE!</v>
      </c>
      <c r="BU559" s="2" t="e">
        <f t="shared" si="269"/>
        <v>#N/A</v>
      </c>
      <c r="BV559" s="2" t="e">
        <f t="shared" si="270"/>
        <v>#N/A</v>
      </c>
    </row>
    <row r="560" s="2" customFormat="1" ht="22.95" customHeight="1" spans="1:74">
      <c r="A560" s="9" t="str">
        <f t="shared" si="271"/>
        <v>K-254Induk</v>
      </c>
      <c r="B560" s="9" t="str">
        <f t="shared" si="272"/>
        <v>K-254jurusan 1</v>
      </c>
      <c r="C560" s="9" t="str">
        <f t="shared" si="273"/>
        <v>K-254jurusan 2</v>
      </c>
      <c r="D560" s="9" t="str">
        <f t="shared" si="274"/>
        <v>K-254jurusan 3</v>
      </c>
      <c r="E560" s="9" t="str">
        <f t="shared" si="275"/>
        <v>K-254jurusan 4</v>
      </c>
      <c r="F560" s="10" t="s">
        <v>136</v>
      </c>
      <c r="G560" s="10" t="s">
        <v>132</v>
      </c>
      <c r="H560" s="10" t="s">
        <v>713</v>
      </c>
      <c r="I560" s="10" t="s">
        <v>11169</v>
      </c>
      <c r="J560" s="10" t="s">
        <v>11170</v>
      </c>
      <c r="K560" s="10" t="s">
        <v>7465</v>
      </c>
      <c r="L560" s="10"/>
      <c r="M560" s="10"/>
      <c r="N560" s="14">
        <f t="shared" si="276"/>
        <v>0</v>
      </c>
      <c r="O560" s="15" t="e">
        <f t="shared" si="277"/>
        <v>#VALUE!</v>
      </c>
      <c r="P560" s="15" t="e">
        <f t="shared" si="278"/>
        <v>#VALUE!</v>
      </c>
      <c r="Q560" s="17" t="e">
        <f>VLOOKUP($A560,'DATA PENGUKURAN GARDU'!$A:$BS,42,0)</f>
        <v>#N/A</v>
      </c>
      <c r="R560" s="18" t="e">
        <f t="shared" si="287"/>
        <v>#N/A</v>
      </c>
      <c r="S560" s="17" t="e">
        <f>VLOOKUP($A560,'DATA PENGUKURAN GARDU'!$A:$BS,44,0)</f>
        <v>#N/A</v>
      </c>
      <c r="T560" s="18" t="e">
        <f t="shared" si="288"/>
        <v>#N/A</v>
      </c>
      <c r="U560" s="17" t="e">
        <f>VLOOKUP($A560,'DATA PENGUKURAN GARDU'!$A:$BS,46,0)</f>
        <v>#N/A</v>
      </c>
      <c r="V560" s="18" t="e">
        <f t="shared" si="289"/>
        <v>#N/A</v>
      </c>
      <c r="W560" s="17" t="e">
        <f>VLOOKUP($A560,'DATA PENGUKURAN GARDU'!$A:$BS,48,0)</f>
        <v>#N/A</v>
      </c>
      <c r="X560" s="17" t="e">
        <f>VLOOKUP($A560,'DATA PENGUKURAN GARDU'!$A:$BS,53,0)</f>
        <v>#N/A</v>
      </c>
      <c r="Y560" s="17" t="e">
        <f>VLOOKUP($A560,'DATA PENGUKURAN GARDU'!$A:$BS,54,0)</f>
        <v>#N/A</v>
      </c>
      <c r="Z560" s="17" t="e">
        <f>VLOOKUP($A560,'DATA PENGUKURAN GARDU'!$A:$BS,55,0)</f>
        <v>#N/A</v>
      </c>
      <c r="AA560" s="20" t="e">
        <f>VLOOKUP($B560,'DATA PENGUKURAN GARDU'!$A:$BS,42,0)</f>
        <v>#N/A</v>
      </c>
      <c r="AB560" s="21" t="e">
        <f t="shared" si="290"/>
        <v>#N/A</v>
      </c>
      <c r="AC560" s="20" t="e">
        <f>VLOOKUP($B560,'DATA PENGUKURAN GARDU'!$A:$BS,44,0)</f>
        <v>#N/A</v>
      </c>
      <c r="AD560" s="21" t="e">
        <f t="shared" si="291"/>
        <v>#N/A</v>
      </c>
      <c r="AE560" s="20" t="e">
        <f>VLOOKUP($B560,'DATA PENGUKURAN GARDU'!$A:$BS,46,0)</f>
        <v>#N/A</v>
      </c>
      <c r="AF560" s="21" t="e">
        <f t="shared" si="292"/>
        <v>#N/A</v>
      </c>
      <c r="AG560" s="20" t="e">
        <f>VLOOKUP($B560,'DATA PENGUKURAN GARDU'!$A:$BS,46,0)</f>
        <v>#N/A</v>
      </c>
      <c r="AH560" s="20" t="e">
        <f>VLOOKUP($B560,'DATA PENGUKURAN GARDU'!$A:$BS,53,0)</f>
        <v>#N/A</v>
      </c>
      <c r="AI560" s="20" t="e">
        <f>VLOOKUP($B560,'DATA PENGUKURAN GARDU'!$A:$BS,54,0)</f>
        <v>#N/A</v>
      </c>
      <c r="AJ560" s="17" t="e">
        <f>VLOOKUP($C560,'DATA PENGUKURAN GARDU'!$A:$BS,42,0)</f>
        <v>#N/A</v>
      </c>
      <c r="AK560" s="23" t="e">
        <f t="shared" si="293"/>
        <v>#N/A</v>
      </c>
      <c r="AL560" s="17" t="e">
        <f>VLOOKUP($C560,'DATA PENGUKURAN GARDU'!$A:$BS,44,0)</f>
        <v>#N/A</v>
      </c>
      <c r="AM560" s="23" t="e">
        <f t="shared" si="294"/>
        <v>#N/A</v>
      </c>
      <c r="AN560" s="17" t="e">
        <f>VLOOKUP($C560,'DATA PENGUKURAN GARDU'!$A:$BS,46,0)</f>
        <v>#N/A</v>
      </c>
      <c r="AO560" s="23" t="e">
        <f t="shared" si="295"/>
        <v>#N/A</v>
      </c>
      <c r="AP560" s="17" t="e">
        <f>VLOOKUP($C560,'DATA PENGUKURAN GARDU'!$A:$BS,46,0)</f>
        <v>#N/A</v>
      </c>
      <c r="AQ560" s="17" t="e">
        <f>VLOOKUP($C560,'DATA PENGUKURAN GARDU'!$A:$BS,53,0)</f>
        <v>#N/A</v>
      </c>
      <c r="AR560" s="17" t="e">
        <f>VLOOKUP($C560,'DATA PENGUKURAN GARDU'!$A:$BS,54,0)</f>
        <v>#N/A</v>
      </c>
      <c r="AS560" s="20" t="e">
        <f>VLOOKUP($D560,'DATA PENGUKURAN GARDU'!$A:$BS,42,0)</f>
        <v>#N/A</v>
      </c>
      <c r="AT560" s="21" t="e">
        <f t="shared" si="296"/>
        <v>#N/A</v>
      </c>
      <c r="AU560" s="20" t="e">
        <f>VLOOKUP($D560,'DATA PENGUKURAN GARDU'!$A:$BS,44,0)</f>
        <v>#N/A</v>
      </c>
      <c r="AV560" s="21" t="e">
        <f t="shared" si="297"/>
        <v>#N/A</v>
      </c>
      <c r="AW560" s="20" t="e">
        <f>VLOOKUP($D560,'DATA PENGUKURAN GARDU'!$A:$BS,46,0)</f>
        <v>#N/A</v>
      </c>
      <c r="AX560" s="21" t="e">
        <f t="shared" si="298"/>
        <v>#N/A</v>
      </c>
      <c r="AY560" s="20" t="e">
        <f>VLOOKUP($D560,'DATA PENGUKURAN GARDU'!$A:$BS,46,0)</f>
        <v>#N/A</v>
      </c>
      <c r="AZ560" s="20" t="e">
        <f>VLOOKUP($D560,'DATA PENGUKURAN GARDU'!$A:$BS,53,0)</f>
        <v>#N/A</v>
      </c>
      <c r="BA560" s="20" t="e">
        <f>VLOOKUP($D560,'DATA PENGUKURAN GARDU'!$A:$BS,54,0)</f>
        <v>#N/A</v>
      </c>
      <c r="BB560" s="17" t="e">
        <f>VLOOKUP($E560,'DATA PENGUKURAN GARDU'!$A:$BS,42,0)</f>
        <v>#N/A</v>
      </c>
      <c r="BC560" s="23" t="e">
        <f t="shared" si="299"/>
        <v>#N/A</v>
      </c>
      <c r="BD560" s="17" t="e">
        <f>VLOOKUP($E560,'DATA PENGUKURAN GARDU'!$A:$BS,44,0)</f>
        <v>#N/A</v>
      </c>
      <c r="BE560" s="23" t="e">
        <f t="shared" si="300"/>
        <v>#N/A</v>
      </c>
      <c r="BF560" s="17" t="e">
        <f>VLOOKUP($E560,'DATA PENGUKURAN GARDU'!$A:$BS,46,0)</f>
        <v>#N/A</v>
      </c>
      <c r="BG560" s="23" t="e">
        <f t="shared" si="301"/>
        <v>#N/A</v>
      </c>
      <c r="BH560" s="17" t="e">
        <f>VLOOKUP($E560,'DATA PENGUKURAN GARDU'!$A:$BS,46,0)</f>
        <v>#N/A</v>
      </c>
      <c r="BI560" s="17" t="e">
        <f>VLOOKUP($E560,'DATA PENGUKURAN GARDU'!$A:$BS,53,0)</f>
        <v>#N/A</v>
      </c>
      <c r="BJ560" s="17" t="e">
        <f>VLOOKUP($E560,'DATA PENGUKURAN GARDU'!$A:$BS,54,0)</f>
        <v>#N/A</v>
      </c>
      <c r="BK560" s="20" t="e">
        <f t="shared" si="279"/>
        <v>#N/A</v>
      </c>
      <c r="BL560" s="20" t="e">
        <f t="shared" si="280"/>
        <v>#N/A</v>
      </c>
      <c r="BM560" s="20" t="e">
        <f t="shared" si="281"/>
        <v>#N/A</v>
      </c>
      <c r="BN560" s="25" t="e">
        <f t="shared" si="282"/>
        <v>#N/A</v>
      </c>
      <c r="BO560" s="26" t="str">
        <f t="shared" si="283"/>
        <v>0</v>
      </c>
      <c r="BP560" s="21" t="e">
        <f t="shared" si="284"/>
        <v>#VALUE!</v>
      </c>
      <c r="BQ560" s="20" t="e">
        <f t="shared" si="285"/>
        <v>#N/A</v>
      </c>
      <c r="BR560" s="20" t="e">
        <v>#N/A</v>
      </c>
      <c r="BS560" s="9" t="e">
        <v>#N/A</v>
      </c>
      <c r="BT560" s="2" t="e">
        <f t="shared" si="286"/>
        <v>#VALUE!</v>
      </c>
      <c r="BU560" s="2" t="e">
        <f t="shared" si="269"/>
        <v>#N/A</v>
      </c>
      <c r="BV560" s="2" t="e">
        <f t="shared" si="270"/>
        <v>#N/A</v>
      </c>
    </row>
    <row r="561" s="2" customFormat="1" ht="22.95" customHeight="1" spans="1:74">
      <c r="A561" s="9" t="str">
        <f t="shared" si="271"/>
        <v>K-257Induk</v>
      </c>
      <c r="B561" s="9" t="str">
        <f t="shared" si="272"/>
        <v>K-257jurusan 1</v>
      </c>
      <c r="C561" s="9" t="str">
        <f t="shared" si="273"/>
        <v>K-257jurusan 2</v>
      </c>
      <c r="D561" s="9" t="str">
        <f t="shared" si="274"/>
        <v>K-257jurusan 3</v>
      </c>
      <c r="E561" s="9" t="str">
        <f t="shared" si="275"/>
        <v>K-257jurusan 4</v>
      </c>
      <c r="F561" s="10" t="s">
        <v>136</v>
      </c>
      <c r="G561" s="10" t="s">
        <v>132</v>
      </c>
      <c r="H561" s="10" t="s">
        <v>714</v>
      </c>
      <c r="I561" s="10" t="s">
        <v>11171</v>
      </c>
      <c r="J561" s="10" t="s">
        <v>11172</v>
      </c>
      <c r="K561" s="10" t="s">
        <v>7465</v>
      </c>
      <c r="L561" s="10"/>
      <c r="M561" s="10"/>
      <c r="N561" s="14">
        <f t="shared" si="276"/>
        <v>0</v>
      </c>
      <c r="O561" s="15" t="e">
        <f t="shared" si="277"/>
        <v>#VALUE!</v>
      </c>
      <c r="P561" s="15" t="e">
        <f t="shared" si="278"/>
        <v>#VALUE!</v>
      </c>
      <c r="Q561" s="17" t="e">
        <f>VLOOKUP($A561,'DATA PENGUKURAN GARDU'!$A:$BS,42,0)</f>
        <v>#N/A</v>
      </c>
      <c r="R561" s="18" t="e">
        <f t="shared" si="287"/>
        <v>#N/A</v>
      </c>
      <c r="S561" s="17" t="e">
        <f>VLOOKUP($A561,'DATA PENGUKURAN GARDU'!$A:$BS,44,0)</f>
        <v>#N/A</v>
      </c>
      <c r="T561" s="18" t="e">
        <f t="shared" si="288"/>
        <v>#N/A</v>
      </c>
      <c r="U561" s="17" t="e">
        <f>VLOOKUP($A561,'DATA PENGUKURAN GARDU'!$A:$BS,46,0)</f>
        <v>#N/A</v>
      </c>
      <c r="V561" s="18" t="e">
        <f t="shared" si="289"/>
        <v>#N/A</v>
      </c>
      <c r="W561" s="17" t="e">
        <f>VLOOKUP($A561,'DATA PENGUKURAN GARDU'!$A:$BS,48,0)</f>
        <v>#N/A</v>
      </c>
      <c r="X561" s="17" t="e">
        <f>VLOOKUP($A561,'DATA PENGUKURAN GARDU'!$A:$BS,53,0)</f>
        <v>#N/A</v>
      </c>
      <c r="Y561" s="17" t="e">
        <f>VLOOKUP($A561,'DATA PENGUKURAN GARDU'!$A:$BS,54,0)</f>
        <v>#N/A</v>
      </c>
      <c r="Z561" s="17" t="e">
        <f>VLOOKUP($A561,'DATA PENGUKURAN GARDU'!$A:$BS,55,0)</f>
        <v>#N/A</v>
      </c>
      <c r="AA561" s="20" t="e">
        <f>VLOOKUP($B561,'DATA PENGUKURAN GARDU'!$A:$BS,42,0)</f>
        <v>#N/A</v>
      </c>
      <c r="AB561" s="21" t="e">
        <f t="shared" si="290"/>
        <v>#N/A</v>
      </c>
      <c r="AC561" s="20" t="e">
        <f>VLOOKUP($B561,'DATA PENGUKURAN GARDU'!$A:$BS,44,0)</f>
        <v>#N/A</v>
      </c>
      <c r="AD561" s="21" t="e">
        <f t="shared" si="291"/>
        <v>#N/A</v>
      </c>
      <c r="AE561" s="20" t="e">
        <f>VLOOKUP($B561,'DATA PENGUKURAN GARDU'!$A:$BS,46,0)</f>
        <v>#N/A</v>
      </c>
      <c r="AF561" s="21" t="e">
        <f t="shared" si="292"/>
        <v>#N/A</v>
      </c>
      <c r="AG561" s="20" t="e">
        <f>VLOOKUP($B561,'DATA PENGUKURAN GARDU'!$A:$BS,46,0)</f>
        <v>#N/A</v>
      </c>
      <c r="AH561" s="20" t="e">
        <f>VLOOKUP($B561,'DATA PENGUKURAN GARDU'!$A:$BS,53,0)</f>
        <v>#N/A</v>
      </c>
      <c r="AI561" s="20" t="e">
        <f>VLOOKUP($B561,'DATA PENGUKURAN GARDU'!$A:$BS,54,0)</f>
        <v>#N/A</v>
      </c>
      <c r="AJ561" s="17" t="e">
        <f>VLOOKUP($C561,'DATA PENGUKURAN GARDU'!$A:$BS,42,0)</f>
        <v>#N/A</v>
      </c>
      <c r="AK561" s="23" t="e">
        <f t="shared" si="293"/>
        <v>#N/A</v>
      </c>
      <c r="AL561" s="17" t="e">
        <f>VLOOKUP($C561,'DATA PENGUKURAN GARDU'!$A:$BS,44,0)</f>
        <v>#N/A</v>
      </c>
      <c r="AM561" s="23" t="e">
        <f t="shared" si="294"/>
        <v>#N/A</v>
      </c>
      <c r="AN561" s="17" t="e">
        <f>VLOOKUP($C561,'DATA PENGUKURAN GARDU'!$A:$BS,46,0)</f>
        <v>#N/A</v>
      </c>
      <c r="AO561" s="23" t="e">
        <f t="shared" si="295"/>
        <v>#N/A</v>
      </c>
      <c r="AP561" s="17" t="e">
        <f>VLOOKUP($C561,'DATA PENGUKURAN GARDU'!$A:$BS,46,0)</f>
        <v>#N/A</v>
      </c>
      <c r="AQ561" s="17" t="e">
        <f>VLOOKUP($C561,'DATA PENGUKURAN GARDU'!$A:$BS,53,0)</f>
        <v>#N/A</v>
      </c>
      <c r="AR561" s="17" t="e">
        <f>VLOOKUP($C561,'DATA PENGUKURAN GARDU'!$A:$BS,54,0)</f>
        <v>#N/A</v>
      </c>
      <c r="AS561" s="20" t="e">
        <f>VLOOKUP($D561,'DATA PENGUKURAN GARDU'!$A:$BS,42,0)</f>
        <v>#N/A</v>
      </c>
      <c r="AT561" s="21" t="e">
        <f t="shared" si="296"/>
        <v>#N/A</v>
      </c>
      <c r="AU561" s="20" t="e">
        <f>VLOOKUP($D561,'DATA PENGUKURAN GARDU'!$A:$BS,44,0)</f>
        <v>#N/A</v>
      </c>
      <c r="AV561" s="21" t="e">
        <f t="shared" si="297"/>
        <v>#N/A</v>
      </c>
      <c r="AW561" s="20" t="e">
        <f>VLOOKUP($D561,'DATA PENGUKURAN GARDU'!$A:$BS,46,0)</f>
        <v>#N/A</v>
      </c>
      <c r="AX561" s="21" t="e">
        <f t="shared" si="298"/>
        <v>#N/A</v>
      </c>
      <c r="AY561" s="20" t="e">
        <f>VLOOKUP($D561,'DATA PENGUKURAN GARDU'!$A:$BS,46,0)</f>
        <v>#N/A</v>
      </c>
      <c r="AZ561" s="20" t="e">
        <f>VLOOKUP($D561,'DATA PENGUKURAN GARDU'!$A:$BS,53,0)</f>
        <v>#N/A</v>
      </c>
      <c r="BA561" s="20" t="e">
        <f>VLOOKUP($D561,'DATA PENGUKURAN GARDU'!$A:$BS,54,0)</f>
        <v>#N/A</v>
      </c>
      <c r="BB561" s="17" t="e">
        <f>VLOOKUP($E561,'DATA PENGUKURAN GARDU'!$A:$BS,42,0)</f>
        <v>#N/A</v>
      </c>
      <c r="BC561" s="23" t="e">
        <f t="shared" si="299"/>
        <v>#N/A</v>
      </c>
      <c r="BD561" s="17" t="e">
        <f>VLOOKUP($E561,'DATA PENGUKURAN GARDU'!$A:$BS,44,0)</f>
        <v>#N/A</v>
      </c>
      <c r="BE561" s="23" t="e">
        <f t="shared" si="300"/>
        <v>#N/A</v>
      </c>
      <c r="BF561" s="17" t="e">
        <f>VLOOKUP($E561,'DATA PENGUKURAN GARDU'!$A:$BS,46,0)</f>
        <v>#N/A</v>
      </c>
      <c r="BG561" s="23" t="e">
        <f t="shared" si="301"/>
        <v>#N/A</v>
      </c>
      <c r="BH561" s="17" t="e">
        <f>VLOOKUP($E561,'DATA PENGUKURAN GARDU'!$A:$BS,46,0)</f>
        <v>#N/A</v>
      </c>
      <c r="BI561" s="17" t="e">
        <f>VLOOKUP($E561,'DATA PENGUKURAN GARDU'!$A:$BS,53,0)</f>
        <v>#N/A</v>
      </c>
      <c r="BJ561" s="17" t="e">
        <f>VLOOKUP($E561,'DATA PENGUKURAN GARDU'!$A:$BS,54,0)</f>
        <v>#N/A</v>
      </c>
      <c r="BK561" s="20" t="e">
        <f t="shared" si="279"/>
        <v>#N/A</v>
      </c>
      <c r="BL561" s="20" t="e">
        <f t="shared" si="280"/>
        <v>#N/A</v>
      </c>
      <c r="BM561" s="20" t="e">
        <f t="shared" si="281"/>
        <v>#N/A</v>
      </c>
      <c r="BN561" s="25" t="e">
        <f t="shared" si="282"/>
        <v>#N/A</v>
      </c>
      <c r="BO561" s="26" t="str">
        <f t="shared" si="283"/>
        <v>0</v>
      </c>
      <c r="BP561" s="21" t="e">
        <f t="shared" si="284"/>
        <v>#VALUE!</v>
      </c>
      <c r="BQ561" s="20" t="e">
        <f t="shared" si="285"/>
        <v>#N/A</v>
      </c>
      <c r="BR561" s="20" t="e">
        <v>#N/A</v>
      </c>
      <c r="BS561" s="9" t="e">
        <v>#N/A</v>
      </c>
      <c r="BT561" s="2" t="e">
        <f t="shared" si="286"/>
        <v>#VALUE!</v>
      </c>
      <c r="BU561" s="2" t="e">
        <f t="shared" si="269"/>
        <v>#N/A</v>
      </c>
      <c r="BV561" s="2" t="e">
        <f t="shared" si="270"/>
        <v>#N/A</v>
      </c>
    </row>
    <row r="562" s="2" customFormat="1" ht="22.95" customHeight="1" spans="1:74">
      <c r="A562" s="9" t="str">
        <f t="shared" si="271"/>
        <v>K-208Induk</v>
      </c>
      <c r="B562" s="9" t="str">
        <f t="shared" si="272"/>
        <v>K-208jurusan 1</v>
      </c>
      <c r="C562" s="9" t="str">
        <f t="shared" si="273"/>
        <v>K-208jurusan 2</v>
      </c>
      <c r="D562" s="9" t="str">
        <f t="shared" si="274"/>
        <v>K-208jurusan 3</v>
      </c>
      <c r="E562" s="9" t="str">
        <f t="shared" si="275"/>
        <v>K-208jurusan 4</v>
      </c>
      <c r="F562" s="10" t="s">
        <v>462</v>
      </c>
      <c r="G562" s="10" t="s">
        <v>132</v>
      </c>
      <c r="H562" s="10" t="s">
        <v>716</v>
      </c>
      <c r="I562" s="10" t="s">
        <v>11175</v>
      </c>
      <c r="J562" s="10" t="s">
        <v>11176</v>
      </c>
      <c r="K562" s="10" t="s">
        <v>7465</v>
      </c>
      <c r="L562" s="10"/>
      <c r="M562" s="10"/>
      <c r="N562" s="14">
        <f t="shared" si="276"/>
        <v>0</v>
      </c>
      <c r="O562" s="15" t="e">
        <f t="shared" si="277"/>
        <v>#VALUE!</v>
      </c>
      <c r="P562" s="15" t="e">
        <f t="shared" si="278"/>
        <v>#VALUE!</v>
      </c>
      <c r="Q562" s="17" t="e">
        <f>VLOOKUP($A562,'DATA PENGUKURAN GARDU'!$A:$BS,42,0)</f>
        <v>#N/A</v>
      </c>
      <c r="R562" s="18" t="e">
        <f t="shared" si="287"/>
        <v>#N/A</v>
      </c>
      <c r="S562" s="17" t="e">
        <f>VLOOKUP($A562,'DATA PENGUKURAN GARDU'!$A:$BS,44,0)</f>
        <v>#N/A</v>
      </c>
      <c r="T562" s="18" t="e">
        <f t="shared" si="288"/>
        <v>#N/A</v>
      </c>
      <c r="U562" s="17" t="e">
        <f>VLOOKUP($A562,'DATA PENGUKURAN GARDU'!$A:$BS,46,0)</f>
        <v>#N/A</v>
      </c>
      <c r="V562" s="18" t="e">
        <f t="shared" si="289"/>
        <v>#N/A</v>
      </c>
      <c r="W562" s="17" t="e">
        <f>VLOOKUP($A562,'DATA PENGUKURAN GARDU'!$A:$BS,48,0)</f>
        <v>#N/A</v>
      </c>
      <c r="X562" s="17" t="e">
        <f>VLOOKUP($A562,'DATA PENGUKURAN GARDU'!$A:$BS,53,0)</f>
        <v>#N/A</v>
      </c>
      <c r="Y562" s="17" t="e">
        <f>VLOOKUP($A562,'DATA PENGUKURAN GARDU'!$A:$BS,54,0)</f>
        <v>#N/A</v>
      </c>
      <c r="Z562" s="17" t="e">
        <f>VLOOKUP($A562,'DATA PENGUKURAN GARDU'!$A:$BS,55,0)</f>
        <v>#N/A</v>
      </c>
      <c r="AA562" s="20" t="e">
        <f>VLOOKUP($B562,'DATA PENGUKURAN GARDU'!$A:$BS,42,0)</f>
        <v>#N/A</v>
      </c>
      <c r="AB562" s="21" t="e">
        <f t="shared" si="290"/>
        <v>#N/A</v>
      </c>
      <c r="AC562" s="20" t="e">
        <f>VLOOKUP($B562,'DATA PENGUKURAN GARDU'!$A:$BS,44,0)</f>
        <v>#N/A</v>
      </c>
      <c r="AD562" s="21" t="e">
        <f t="shared" si="291"/>
        <v>#N/A</v>
      </c>
      <c r="AE562" s="20" t="e">
        <f>VLOOKUP($B562,'DATA PENGUKURAN GARDU'!$A:$BS,46,0)</f>
        <v>#N/A</v>
      </c>
      <c r="AF562" s="21" t="e">
        <f t="shared" si="292"/>
        <v>#N/A</v>
      </c>
      <c r="AG562" s="20" t="e">
        <f>VLOOKUP($B562,'DATA PENGUKURAN GARDU'!$A:$BS,46,0)</f>
        <v>#N/A</v>
      </c>
      <c r="AH562" s="20" t="e">
        <f>VLOOKUP($B562,'DATA PENGUKURAN GARDU'!$A:$BS,53,0)</f>
        <v>#N/A</v>
      </c>
      <c r="AI562" s="20" t="e">
        <f>VLOOKUP($B562,'DATA PENGUKURAN GARDU'!$A:$BS,54,0)</f>
        <v>#N/A</v>
      </c>
      <c r="AJ562" s="17" t="e">
        <f>VLOOKUP($C562,'DATA PENGUKURAN GARDU'!$A:$BS,42,0)</f>
        <v>#N/A</v>
      </c>
      <c r="AK562" s="23" t="e">
        <f t="shared" si="293"/>
        <v>#N/A</v>
      </c>
      <c r="AL562" s="17" t="e">
        <f>VLOOKUP($C562,'DATA PENGUKURAN GARDU'!$A:$BS,44,0)</f>
        <v>#N/A</v>
      </c>
      <c r="AM562" s="23" t="e">
        <f t="shared" si="294"/>
        <v>#N/A</v>
      </c>
      <c r="AN562" s="17" t="e">
        <f>VLOOKUP($C562,'DATA PENGUKURAN GARDU'!$A:$BS,46,0)</f>
        <v>#N/A</v>
      </c>
      <c r="AO562" s="23" t="e">
        <f t="shared" si="295"/>
        <v>#N/A</v>
      </c>
      <c r="AP562" s="17" t="e">
        <f>VLOOKUP($C562,'DATA PENGUKURAN GARDU'!$A:$BS,46,0)</f>
        <v>#N/A</v>
      </c>
      <c r="AQ562" s="17" t="e">
        <f>VLOOKUP($C562,'DATA PENGUKURAN GARDU'!$A:$BS,53,0)</f>
        <v>#N/A</v>
      </c>
      <c r="AR562" s="17" t="e">
        <f>VLOOKUP($C562,'DATA PENGUKURAN GARDU'!$A:$BS,54,0)</f>
        <v>#N/A</v>
      </c>
      <c r="AS562" s="20" t="e">
        <f>VLOOKUP($D562,'DATA PENGUKURAN GARDU'!$A:$BS,42,0)</f>
        <v>#N/A</v>
      </c>
      <c r="AT562" s="21" t="e">
        <f t="shared" si="296"/>
        <v>#N/A</v>
      </c>
      <c r="AU562" s="20" t="e">
        <f>VLOOKUP($D562,'DATA PENGUKURAN GARDU'!$A:$BS,44,0)</f>
        <v>#N/A</v>
      </c>
      <c r="AV562" s="21" t="e">
        <f t="shared" si="297"/>
        <v>#N/A</v>
      </c>
      <c r="AW562" s="20" t="e">
        <f>VLOOKUP($D562,'DATA PENGUKURAN GARDU'!$A:$BS,46,0)</f>
        <v>#N/A</v>
      </c>
      <c r="AX562" s="21" t="e">
        <f t="shared" si="298"/>
        <v>#N/A</v>
      </c>
      <c r="AY562" s="20" t="e">
        <f>VLOOKUP($D562,'DATA PENGUKURAN GARDU'!$A:$BS,46,0)</f>
        <v>#N/A</v>
      </c>
      <c r="AZ562" s="20" t="e">
        <f>VLOOKUP($D562,'DATA PENGUKURAN GARDU'!$A:$BS,53,0)</f>
        <v>#N/A</v>
      </c>
      <c r="BA562" s="20" t="e">
        <f>VLOOKUP($D562,'DATA PENGUKURAN GARDU'!$A:$BS,54,0)</f>
        <v>#N/A</v>
      </c>
      <c r="BB562" s="17" t="e">
        <f>VLOOKUP($E562,'DATA PENGUKURAN GARDU'!$A:$BS,42,0)</f>
        <v>#N/A</v>
      </c>
      <c r="BC562" s="23" t="e">
        <f t="shared" si="299"/>
        <v>#N/A</v>
      </c>
      <c r="BD562" s="17" t="e">
        <f>VLOOKUP($E562,'DATA PENGUKURAN GARDU'!$A:$BS,44,0)</f>
        <v>#N/A</v>
      </c>
      <c r="BE562" s="23" t="e">
        <f t="shared" si="300"/>
        <v>#N/A</v>
      </c>
      <c r="BF562" s="17" t="e">
        <f>VLOOKUP($E562,'DATA PENGUKURAN GARDU'!$A:$BS,46,0)</f>
        <v>#N/A</v>
      </c>
      <c r="BG562" s="23" t="e">
        <f t="shared" si="301"/>
        <v>#N/A</v>
      </c>
      <c r="BH562" s="17" t="e">
        <f>VLOOKUP($E562,'DATA PENGUKURAN GARDU'!$A:$BS,46,0)</f>
        <v>#N/A</v>
      </c>
      <c r="BI562" s="17" t="e">
        <f>VLOOKUP($E562,'DATA PENGUKURAN GARDU'!$A:$BS,53,0)</f>
        <v>#N/A</v>
      </c>
      <c r="BJ562" s="17" t="e">
        <f>VLOOKUP($E562,'DATA PENGUKURAN GARDU'!$A:$BS,54,0)</f>
        <v>#N/A</v>
      </c>
      <c r="BK562" s="20" t="e">
        <f t="shared" si="279"/>
        <v>#N/A</v>
      </c>
      <c r="BL562" s="20" t="e">
        <f t="shared" si="280"/>
        <v>#N/A</v>
      </c>
      <c r="BM562" s="20" t="e">
        <f t="shared" si="281"/>
        <v>#N/A</v>
      </c>
      <c r="BN562" s="25" t="e">
        <f t="shared" si="282"/>
        <v>#N/A</v>
      </c>
      <c r="BO562" s="26" t="str">
        <f t="shared" si="283"/>
        <v>0</v>
      </c>
      <c r="BP562" s="21" t="e">
        <f t="shared" si="284"/>
        <v>#VALUE!</v>
      </c>
      <c r="BQ562" s="20" t="e">
        <f t="shared" si="285"/>
        <v>#N/A</v>
      </c>
      <c r="BR562" s="20" t="e">
        <v>#N/A</v>
      </c>
      <c r="BS562" s="9" t="e">
        <v>#N/A</v>
      </c>
      <c r="BT562" s="2" t="e">
        <f t="shared" si="286"/>
        <v>#VALUE!</v>
      </c>
      <c r="BU562" s="2" t="e">
        <f t="shared" si="269"/>
        <v>#N/A</v>
      </c>
      <c r="BV562" s="2" t="e">
        <f t="shared" si="270"/>
        <v>#N/A</v>
      </c>
    </row>
    <row r="563" s="2" customFormat="1" ht="22.95" customHeight="1" spans="1:74">
      <c r="A563" s="9" t="str">
        <f t="shared" si="271"/>
        <v>K-210Induk</v>
      </c>
      <c r="B563" s="9" t="str">
        <f t="shared" si="272"/>
        <v>K-210jurusan 1</v>
      </c>
      <c r="C563" s="9" t="str">
        <f t="shared" si="273"/>
        <v>K-210jurusan 2</v>
      </c>
      <c r="D563" s="9" t="str">
        <f t="shared" si="274"/>
        <v>K-210jurusan 3</v>
      </c>
      <c r="E563" s="9" t="str">
        <f t="shared" si="275"/>
        <v>K-210jurusan 4</v>
      </c>
      <c r="F563" s="10" t="s">
        <v>462</v>
      </c>
      <c r="G563" s="10" t="s">
        <v>132</v>
      </c>
      <c r="H563" s="10" t="s">
        <v>717</v>
      </c>
      <c r="I563" s="10" t="s">
        <v>11177</v>
      </c>
      <c r="J563" s="10" t="s">
        <v>11178</v>
      </c>
      <c r="K563" s="10" t="s">
        <v>7465</v>
      </c>
      <c r="L563" s="10"/>
      <c r="M563" s="10"/>
      <c r="N563" s="14">
        <f t="shared" si="276"/>
        <v>0</v>
      </c>
      <c r="O563" s="15" t="e">
        <f t="shared" si="277"/>
        <v>#VALUE!</v>
      </c>
      <c r="P563" s="15" t="e">
        <f t="shared" si="278"/>
        <v>#VALUE!</v>
      </c>
      <c r="Q563" s="17" t="e">
        <f>VLOOKUP($A563,'DATA PENGUKURAN GARDU'!$A:$BS,42,0)</f>
        <v>#N/A</v>
      </c>
      <c r="R563" s="18" t="e">
        <f t="shared" si="287"/>
        <v>#N/A</v>
      </c>
      <c r="S563" s="17" t="e">
        <f>VLOOKUP($A563,'DATA PENGUKURAN GARDU'!$A:$BS,44,0)</f>
        <v>#N/A</v>
      </c>
      <c r="T563" s="18" t="e">
        <f t="shared" si="288"/>
        <v>#N/A</v>
      </c>
      <c r="U563" s="17" t="e">
        <f>VLOOKUP($A563,'DATA PENGUKURAN GARDU'!$A:$BS,46,0)</f>
        <v>#N/A</v>
      </c>
      <c r="V563" s="18" t="e">
        <f t="shared" si="289"/>
        <v>#N/A</v>
      </c>
      <c r="W563" s="17" t="e">
        <f>VLOOKUP($A563,'DATA PENGUKURAN GARDU'!$A:$BS,48,0)</f>
        <v>#N/A</v>
      </c>
      <c r="X563" s="17" t="e">
        <f>VLOOKUP($A563,'DATA PENGUKURAN GARDU'!$A:$BS,53,0)</f>
        <v>#N/A</v>
      </c>
      <c r="Y563" s="17" t="e">
        <f>VLOOKUP($A563,'DATA PENGUKURAN GARDU'!$A:$BS,54,0)</f>
        <v>#N/A</v>
      </c>
      <c r="Z563" s="17" t="e">
        <f>VLOOKUP($A563,'DATA PENGUKURAN GARDU'!$A:$BS,55,0)</f>
        <v>#N/A</v>
      </c>
      <c r="AA563" s="20" t="e">
        <f>VLOOKUP($B563,'DATA PENGUKURAN GARDU'!$A:$BS,42,0)</f>
        <v>#N/A</v>
      </c>
      <c r="AB563" s="21" t="e">
        <f t="shared" si="290"/>
        <v>#N/A</v>
      </c>
      <c r="AC563" s="20" t="e">
        <f>VLOOKUP($B563,'DATA PENGUKURAN GARDU'!$A:$BS,44,0)</f>
        <v>#N/A</v>
      </c>
      <c r="AD563" s="21" t="e">
        <f t="shared" si="291"/>
        <v>#N/A</v>
      </c>
      <c r="AE563" s="20" t="e">
        <f>VLOOKUP($B563,'DATA PENGUKURAN GARDU'!$A:$BS,46,0)</f>
        <v>#N/A</v>
      </c>
      <c r="AF563" s="21" t="e">
        <f t="shared" si="292"/>
        <v>#N/A</v>
      </c>
      <c r="AG563" s="20" t="e">
        <f>VLOOKUP($B563,'DATA PENGUKURAN GARDU'!$A:$BS,46,0)</f>
        <v>#N/A</v>
      </c>
      <c r="AH563" s="20" t="e">
        <f>VLOOKUP($B563,'DATA PENGUKURAN GARDU'!$A:$BS,53,0)</f>
        <v>#N/A</v>
      </c>
      <c r="AI563" s="20" t="e">
        <f>VLOOKUP($B563,'DATA PENGUKURAN GARDU'!$A:$BS,54,0)</f>
        <v>#N/A</v>
      </c>
      <c r="AJ563" s="17" t="e">
        <f>VLOOKUP($C563,'DATA PENGUKURAN GARDU'!$A:$BS,42,0)</f>
        <v>#N/A</v>
      </c>
      <c r="AK563" s="23" t="e">
        <f t="shared" si="293"/>
        <v>#N/A</v>
      </c>
      <c r="AL563" s="17" t="e">
        <f>VLOOKUP($C563,'DATA PENGUKURAN GARDU'!$A:$BS,44,0)</f>
        <v>#N/A</v>
      </c>
      <c r="AM563" s="23" t="e">
        <f t="shared" si="294"/>
        <v>#N/A</v>
      </c>
      <c r="AN563" s="17" t="e">
        <f>VLOOKUP($C563,'DATA PENGUKURAN GARDU'!$A:$BS,46,0)</f>
        <v>#N/A</v>
      </c>
      <c r="AO563" s="23" t="e">
        <f t="shared" si="295"/>
        <v>#N/A</v>
      </c>
      <c r="AP563" s="17" t="e">
        <f>VLOOKUP($C563,'DATA PENGUKURAN GARDU'!$A:$BS,46,0)</f>
        <v>#N/A</v>
      </c>
      <c r="AQ563" s="17" t="e">
        <f>VLOOKUP($C563,'DATA PENGUKURAN GARDU'!$A:$BS,53,0)</f>
        <v>#N/A</v>
      </c>
      <c r="AR563" s="17" t="e">
        <f>VLOOKUP($C563,'DATA PENGUKURAN GARDU'!$A:$BS,54,0)</f>
        <v>#N/A</v>
      </c>
      <c r="AS563" s="20" t="e">
        <f>VLOOKUP($D563,'DATA PENGUKURAN GARDU'!$A:$BS,42,0)</f>
        <v>#N/A</v>
      </c>
      <c r="AT563" s="21" t="e">
        <f t="shared" si="296"/>
        <v>#N/A</v>
      </c>
      <c r="AU563" s="20" t="e">
        <f>VLOOKUP($D563,'DATA PENGUKURAN GARDU'!$A:$BS,44,0)</f>
        <v>#N/A</v>
      </c>
      <c r="AV563" s="21" t="e">
        <f t="shared" si="297"/>
        <v>#N/A</v>
      </c>
      <c r="AW563" s="20" t="e">
        <f>VLOOKUP($D563,'DATA PENGUKURAN GARDU'!$A:$BS,46,0)</f>
        <v>#N/A</v>
      </c>
      <c r="AX563" s="21" t="e">
        <f t="shared" si="298"/>
        <v>#N/A</v>
      </c>
      <c r="AY563" s="20" t="e">
        <f>VLOOKUP($D563,'DATA PENGUKURAN GARDU'!$A:$BS,46,0)</f>
        <v>#N/A</v>
      </c>
      <c r="AZ563" s="20" t="e">
        <f>VLOOKUP($D563,'DATA PENGUKURAN GARDU'!$A:$BS,53,0)</f>
        <v>#N/A</v>
      </c>
      <c r="BA563" s="20" t="e">
        <f>VLOOKUP($D563,'DATA PENGUKURAN GARDU'!$A:$BS,54,0)</f>
        <v>#N/A</v>
      </c>
      <c r="BB563" s="17" t="e">
        <f>VLOOKUP($E563,'DATA PENGUKURAN GARDU'!$A:$BS,42,0)</f>
        <v>#N/A</v>
      </c>
      <c r="BC563" s="23" t="e">
        <f t="shared" si="299"/>
        <v>#N/A</v>
      </c>
      <c r="BD563" s="17" t="e">
        <f>VLOOKUP($E563,'DATA PENGUKURAN GARDU'!$A:$BS,44,0)</f>
        <v>#N/A</v>
      </c>
      <c r="BE563" s="23" t="e">
        <f t="shared" si="300"/>
        <v>#N/A</v>
      </c>
      <c r="BF563" s="17" t="e">
        <f>VLOOKUP($E563,'DATA PENGUKURAN GARDU'!$A:$BS,46,0)</f>
        <v>#N/A</v>
      </c>
      <c r="BG563" s="23" t="e">
        <f t="shared" si="301"/>
        <v>#N/A</v>
      </c>
      <c r="BH563" s="17" t="e">
        <f>VLOOKUP($E563,'DATA PENGUKURAN GARDU'!$A:$BS,46,0)</f>
        <v>#N/A</v>
      </c>
      <c r="BI563" s="17" t="e">
        <f>VLOOKUP($E563,'DATA PENGUKURAN GARDU'!$A:$BS,53,0)</f>
        <v>#N/A</v>
      </c>
      <c r="BJ563" s="17" t="e">
        <f>VLOOKUP($E563,'DATA PENGUKURAN GARDU'!$A:$BS,54,0)</f>
        <v>#N/A</v>
      </c>
      <c r="BK563" s="20" t="e">
        <f t="shared" si="279"/>
        <v>#N/A</v>
      </c>
      <c r="BL563" s="20" t="e">
        <f t="shared" si="280"/>
        <v>#N/A</v>
      </c>
      <c r="BM563" s="20" t="e">
        <f t="shared" si="281"/>
        <v>#N/A</v>
      </c>
      <c r="BN563" s="25" t="e">
        <f t="shared" si="282"/>
        <v>#N/A</v>
      </c>
      <c r="BO563" s="26" t="str">
        <f t="shared" si="283"/>
        <v>0</v>
      </c>
      <c r="BP563" s="21" t="e">
        <f t="shared" si="284"/>
        <v>#VALUE!</v>
      </c>
      <c r="BQ563" s="20" t="e">
        <f t="shared" si="285"/>
        <v>#N/A</v>
      </c>
      <c r="BR563" s="20" t="e">
        <v>#N/A</v>
      </c>
      <c r="BS563" s="9" t="e">
        <v>#N/A</v>
      </c>
      <c r="BT563" s="2" t="e">
        <f t="shared" si="286"/>
        <v>#VALUE!</v>
      </c>
      <c r="BU563" s="2" t="e">
        <f t="shared" si="269"/>
        <v>#N/A</v>
      </c>
      <c r="BV563" s="2" t="e">
        <f t="shared" si="270"/>
        <v>#N/A</v>
      </c>
    </row>
    <row r="564" s="2" customFormat="1" ht="22.95" customHeight="1" spans="1:74">
      <c r="A564" s="9" t="str">
        <f t="shared" si="271"/>
        <v>BB 023Induk</v>
      </c>
      <c r="B564" s="9" t="str">
        <f t="shared" si="272"/>
        <v>BB 023jurusan 1</v>
      </c>
      <c r="C564" s="9" t="str">
        <f t="shared" si="273"/>
        <v>BB 023jurusan 2</v>
      </c>
      <c r="D564" s="9" t="str">
        <f t="shared" si="274"/>
        <v>BB 023jurusan 3</v>
      </c>
      <c r="E564" s="9" t="str">
        <f t="shared" si="275"/>
        <v>BB 023jurusan 4</v>
      </c>
      <c r="F564" s="10" t="s">
        <v>718</v>
      </c>
      <c r="G564" s="10" t="s">
        <v>131</v>
      </c>
      <c r="H564" s="10" t="s">
        <v>719</v>
      </c>
      <c r="I564" s="10" t="s">
        <v>11179</v>
      </c>
      <c r="J564" s="10" t="s">
        <v>11180</v>
      </c>
      <c r="K564" s="10" t="s">
        <v>7465</v>
      </c>
      <c r="L564" s="10"/>
      <c r="M564" s="10"/>
      <c r="N564" s="14">
        <f t="shared" si="276"/>
        <v>0</v>
      </c>
      <c r="O564" s="15" t="e">
        <f t="shared" si="277"/>
        <v>#VALUE!</v>
      </c>
      <c r="P564" s="15" t="e">
        <f t="shared" si="278"/>
        <v>#VALUE!</v>
      </c>
      <c r="Q564" s="17" t="e">
        <f>VLOOKUP($A564,'DATA PENGUKURAN GARDU'!$A:$BS,42,0)</f>
        <v>#N/A</v>
      </c>
      <c r="R564" s="18" t="e">
        <f t="shared" si="287"/>
        <v>#N/A</v>
      </c>
      <c r="S564" s="17" t="e">
        <f>VLOOKUP($A564,'DATA PENGUKURAN GARDU'!$A:$BS,44,0)</f>
        <v>#N/A</v>
      </c>
      <c r="T564" s="18" t="e">
        <f t="shared" si="288"/>
        <v>#N/A</v>
      </c>
      <c r="U564" s="17" t="e">
        <f>VLOOKUP($A564,'DATA PENGUKURAN GARDU'!$A:$BS,46,0)</f>
        <v>#N/A</v>
      </c>
      <c r="V564" s="18" t="e">
        <f t="shared" si="289"/>
        <v>#N/A</v>
      </c>
      <c r="W564" s="17" t="e">
        <f>VLOOKUP($A564,'DATA PENGUKURAN GARDU'!$A:$BS,48,0)</f>
        <v>#N/A</v>
      </c>
      <c r="X564" s="17" t="e">
        <f>VLOOKUP($A564,'DATA PENGUKURAN GARDU'!$A:$BS,53,0)</f>
        <v>#N/A</v>
      </c>
      <c r="Y564" s="17" t="e">
        <f>VLOOKUP($A564,'DATA PENGUKURAN GARDU'!$A:$BS,54,0)</f>
        <v>#N/A</v>
      </c>
      <c r="Z564" s="17" t="e">
        <f>VLOOKUP($A564,'DATA PENGUKURAN GARDU'!$A:$BS,55,0)</f>
        <v>#N/A</v>
      </c>
      <c r="AA564" s="20" t="e">
        <f>VLOOKUP($B564,'DATA PENGUKURAN GARDU'!$A:$BS,42,0)</f>
        <v>#N/A</v>
      </c>
      <c r="AB564" s="21" t="e">
        <f t="shared" si="290"/>
        <v>#N/A</v>
      </c>
      <c r="AC564" s="20" t="e">
        <f>VLOOKUP($B564,'DATA PENGUKURAN GARDU'!$A:$BS,44,0)</f>
        <v>#N/A</v>
      </c>
      <c r="AD564" s="21" t="e">
        <f t="shared" si="291"/>
        <v>#N/A</v>
      </c>
      <c r="AE564" s="20" t="e">
        <f>VLOOKUP($B564,'DATA PENGUKURAN GARDU'!$A:$BS,46,0)</f>
        <v>#N/A</v>
      </c>
      <c r="AF564" s="21" t="e">
        <f t="shared" si="292"/>
        <v>#N/A</v>
      </c>
      <c r="AG564" s="20" t="e">
        <f>VLOOKUP($B564,'DATA PENGUKURAN GARDU'!$A:$BS,46,0)</f>
        <v>#N/A</v>
      </c>
      <c r="AH564" s="20" t="e">
        <f>VLOOKUP($B564,'DATA PENGUKURAN GARDU'!$A:$BS,53,0)</f>
        <v>#N/A</v>
      </c>
      <c r="AI564" s="20" t="e">
        <f>VLOOKUP($B564,'DATA PENGUKURAN GARDU'!$A:$BS,54,0)</f>
        <v>#N/A</v>
      </c>
      <c r="AJ564" s="17" t="e">
        <f>VLOOKUP($C564,'DATA PENGUKURAN GARDU'!$A:$BS,42,0)</f>
        <v>#N/A</v>
      </c>
      <c r="AK564" s="23" t="e">
        <f t="shared" si="293"/>
        <v>#N/A</v>
      </c>
      <c r="AL564" s="17" t="e">
        <f>VLOOKUP($C564,'DATA PENGUKURAN GARDU'!$A:$BS,44,0)</f>
        <v>#N/A</v>
      </c>
      <c r="AM564" s="23" t="e">
        <f t="shared" si="294"/>
        <v>#N/A</v>
      </c>
      <c r="AN564" s="17" t="e">
        <f>VLOOKUP($C564,'DATA PENGUKURAN GARDU'!$A:$BS,46,0)</f>
        <v>#N/A</v>
      </c>
      <c r="AO564" s="23" t="e">
        <f t="shared" si="295"/>
        <v>#N/A</v>
      </c>
      <c r="AP564" s="17" t="e">
        <f>VLOOKUP($C564,'DATA PENGUKURAN GARDU'!$A:$BS,46,0)</f>
        <v>#N/A</v>
      </c>
      <c r="AQ564" s="17" t="e">
        <f>VLOOKUP($C564,'DATA PENGUKURAN GARDU'!$A:$BS,53,0)</f>
        <v>#N/A</v>
      </c>
      <c r="AR564" s="17" t="e">
        <f>VLOOKUP($C564,'DATA PENGUKURAN GARDU'!$A:$BS,54,0)</f>
        <v>#N/A</v>
      </c>
      <c r="AS564" s="20" t="e">
        <f>VLOOKUP($D564,'DATA PENGUKURAN GARDU'!$A:$BS,42,0)</f>
        <v>#N/A</v>
      </c>
      <c r="AT564" s="21" t="e">
        <f t="shared" si="296"/>
        <v>#N/A</v>
      </c>
      <c r="AU564" s="20" t="e">
        <f>VLOOKUP($D564,'DATA PENGUKURAN GARDU'!$A:$BS,44,0)</f>
        <v>#N/A</v>
      </c>
      <c r="AV564" s="21" t="e">
        <f t="shared" si="297"/>
        <v>#N/A</v>
      </c>
      <c r="AW564" s="20" t="e">
        <f>VLOOKUP($D564,'DATA PENGUKURAN GARDU'!$A:$BS,46,0)</f>
        <v>#N/A</v>
      </c>
      <c r="AX564" s="21" t="e">
        <f t="shared" si="298"/>
        <v>#N/A</v>
      </c>
      <c r="AY564" s="20" t="e">
        <f>VLOOKUP($D564,'DATA PENGUKURAN GARDU'!$A:$BS,46,0)</f>
        <v>#N/A</v>
      </c>
      <c r="AZ564" s="20" t="e">
        <f>VLOOKUP($D564,'DATA PENGUKURAN GARDU'!$A:$BS,53,0)</f>
        <v>#N/A</v>
      </c>
      <c r="BA564" s="20" t="e">
        <f>VLOOKUP($D564,'DATA PENGUKURAN GARDU'!$A:$BS,54,0)</f>
        <v>#N/A</v>
      </c>
      <c r="BB564" s="17" t="e">
        <f>VLOOKUP($E564,'DATA PENGUKURAN GARDU'!$A:$BS,42,0)</f>
        <v>#N/A</v>
      </c>
      <c r="BC564" s="23" t="e">
        <f t="shared" si="299"/>
        <v>#N/A</v>
      </c>
      <c r="BD564" s="17" t="e">
        <f>VLOOKUP($E564,'DATA PENGUKURAN GARDU'!$A:$BS,44,0)</f>
        <v>#N/A</v>
      </c>
      <c r="BE564" s="23" t="e">
        <f t="shared" si="300"/>
        <v>#N/A</v>
      </c>
      <c r="BF564" s="17" t="e">
        <f>VLOOKUP($E564,'DATA PENGUKURAN GARDU'!$A:$BS,46,0)</f>
        <v>#N/A</v>
      </c>
      <c r="BG564" s="23" t="e">
        <f t="shared" si="301"/>
        <v>#N/A</v>
      </c>
      <c r="BH564" s="17" t="e">
        <f>VLOOKUP($E564,'DATA PENGUKURAN GARDU'!$A:$BS,46,0)</f>
        <v>#N/A</v>
      </c>
      <c r="BI564" s="17" t="e">
        <f>VLOOKUP($E564,'DATA PENGUKURAN GARDU'!$A:$BS,53,0)</f>
        <v>#N/A</v>
      </c>
      <c r="BJ564" s="17" t="e">
        <f>VLOOKUP($E564,'DATA PENGUKURAN GARDU'!$A:$BS,54,0)</f>
        <v>#N/A</v>
      </c>
      <c r="BK564" s="20" t="e">
        <f t="shared" si="279"/>
        <v>#N/A</v>
      </c>
      <c r="BL564" s="20" t="e">
        <f t="shared" si="280"/>
        <v>#N/A</v>
      </c>
      <c r="BM564" s="20" t="e">
        <f t="shared" si="281"/>
        <v>#N/A</v>
      </c>
      <c r="BN564" s="25" t="e">
        <f t="shared" si="282"/>
        <v>#N/A</v>
      </c>
      <c r="BO564" s="26" t="str">
        <f t="shared" si="283"/>
        <v>0</v>
      </c>
      <c r="BP564" s="21" t="e">
        <f t="shared" si="284"/>
        <v>#VALUE!</v>
      </c>
      <c r="BQ564" s="20" t="e">
        <f t="shared" si="285"/>
        <v>#N/A</v>
      </c>
      <c r="BR564" s="20" t="e">
        <v>#N/A</v>
      </c>
      <c r="BS564" s="9" t="e">
        <v>#N/A</v>
      </c>
      <c r="BT564" s="2" t="e">
        <f t="shared" si="286"/>
        <v>#VALUE!</v>
      </c>
      <c r="BU564" s="2" t="e">
        <f t="shared" si="269"/>
        <v>#N/A</v>
      </c>
      <c r="BV564" s="2" t="e">
        <f t="shared" si="270"/>
        <v>#N/A</v>
      </c>
    </row>
    <row r="565" s="2" customFormat="1" ht="22.95" customHeight="1" spans="1:74">
      <c r="A565" s="9" t="str">
        <f t="shared" si="271"/>
        <v>BB 026Induk</v>
      </c>
      <c r="B565" s="9" t="str">
        <f t="shared" si="272"/>
        <v>BB 026jurusan 1</v>
      </c>
      <c r="C565" s="9" t="str">
        <f t="shared" si="273"/>
        <v>BB 026jurusan 2</v>
      </c>
      <c r="D565" s="9" t="str">
        <f t="shared" si="274"/>
        <v>BB 026jurusan 3</v>
      </c>
      <c r="E565" s="9" t="str">
        <f t="shared" si="275"/>
        <v>BB 026jurusan 4</v>
      </c>
      <c r="F565" s="10" t="s">
        <v>720</v>
      </c>
      <c r="G565" s="10" t="s">
        <v>131</v>
      </c>
      <c r="H565" s="10" t="s">
        <v>721</v>
      </c>
      <c r="I565" s="10" t="s">
        <v>11181</v>
      </c>
      <c r="J565" s="10" t="s">
        <v>11182</v>
      </c>
      <c r="K565" s="10" t="s">
        <v>7465</v>
      </c>
      <c r="L565" s="10"/>
      <c r="M565" s="10"/>
      <c r="N565" s="14">
        <f t="shared" si="276"/>
        <v>0</v>
      </c>
      <c r="O565" s="15" t="e">
        <f t="shared" si="277"/>
        <v>#VALUE!</v>
      </c>
      <c r="P565" s="15" t="e">
        <f t="shared" si="278"/>
        <v>#VALUE!</v>
      </c>
      <c r="Q565" s="17" t="e">
        <f>VLOOKUP($A565,'DATA PENGUKURAN GARDU'!$A:$BS,42,0)</f>
        <v>#N/A</v>
      </c>
      <c r="R565" s="18" t="e">
        <f t="shared" si="287"/>
        <v>#N/A</v>
      </c>
      <c r="S565" s="17" t="e">
        <f>VLOOKUP($A565,'DATA PENGUKURAN GARDU'!$A:$BS,44,0)</f>
        <v>#N/A</v>
      </c>
      <c r="T565" s="18" t="e">
        <f t="shared" si="288"/>
        <v>#N/A</v>
      </c>
      <c r="U565" s="17" t="e">
        <f>VLOOKUP($A565,'DATA PENGUKURAN GARDU'!$A:$BS,46,0)</f>
        <v>#N/A</v>
      </c>
      <c r="V565" s="18" t="e">
        <f t="shared" si="289"/>
        <v>#N/A</v>
      </c>
      <c r="W565" s="17" t="e">
        <f>VLOOKUP($A565,'DATA PENGUKURAN GARDU'!$A:$BS,48,0)</f>
        <v>#N/A</v>
      </c>
      <c r="X565" s="17" t="e">
        <f>VLOOKUP($A565,'DATA PENGUKURAN GARDU'!$A:$BS,53,0)</f>
        <v>#N/A</v>
      </c>
      <c r="Y565" s="17" t="e">
        <f>VLOOKUP($A565,'DATA PENGUKURAN GARDU'!$A:$BS,54,0)</f>
        <v>#N/A</v>
      </c>
      <c r="Z565" s="17" t="e">
        <f>VLOOKUP($A565,'DATA PENGUKURAN GARDU'!$A:$BS,55,0)</f>
        <v>#N/A</v>
      </c>
      <c r="AA565" s="20" t="e">
        <f>VLOOKUP($B565,'DATA PENGUKURAN GARDU'!$A:$BS,42,0)</f>
        <v>#N/A</v>
      </c>
      <c r="AB565" s="21" t="e">
        <f t="shared" si="290"/>
        <v>#N/A</v>
      </c>
      <c r="AC565" s="20" t="e">
        <f>VLOOKUP($B565,'DATA PENGUKURAN GARDU'!$A:$BS,44,0)</f>
        <v>#N/A</v>
      </c>
      <c r="AD565" s="21" t="e">
        <f t="shared" si="291"/>
        <v>#N/A</v>
      </c>
      <c r="AE565" s="20" t="e">
        <f>VLOOKUP($B565,'DATA PENGUKURAN GARDU'!$A:$BS,46,0)</f>
        <v>#N/A</v>
      </c>
      <c r="AF565" s="21" t="e">
        <f t="shared" si="292"/>
        <v>#N/A</v>
      </c>
      <c r="AG565" s="20" t="e">
        <f>VLOOKUP($B565,'DATA PENGUKURAN GARDU'!$A:$BS,46,0)</f>
        <v>#N/A</v>
      </c>
      <c r="AH565" s="20" t="e">
        <f>VLOOKUP($B565,'DATA PENGUKURAN GARDU'!$A:$BS,53,0)</f>
        <v>#N/A</v>
      </c>
      <c r="AI565" s="20" t="e">
        <f>VLOOKUP($B565,'DATA PENGUKURAN GARDU'!$A:$BS,54,0)</f>
        <v>#N/A</v>
      </c>
      <c r="AJ565" s="17" t="e">
        <f>VLOOKUP($C565,'DATA PENGUKURAN GARDU'!$A:$BS,42,0)</f>
        <v>#N/A</v>
      </c>
      <c r="AK565" s="23" t="e">
        <f t="shared" si="293"/>
        <v>#N/A</v>
      </c>
      <c r="AL565" s="17" t="e">
        <f>VLOOKUP($C565,'DATA PENGUKURAN GARDU'!$A:$BS,44,0)</f>
        <v>#N/A</v>
      </c>
      <c r="AM565" s="23" t="e">
        <f t="shared" si="294"/>
        <v>#N/A</v>
      </c>
      <c r="AN565" s="17" t="e">
        <f>VLOOKUP($C565,'DATA PENGUKURAN GARDU'!$A:$BS,46,0)</f>
        <v>#N/A</v>
      </c>
      <c r="AO565" s="23" t="e">
        <f t="shared" si="295"/>
        <v>#N/A</v>
      </c>
      <c r="AP565" s="17" t="e">
        <f>VLOOKUP($C565,'DATA PENGUKURAN GARDU'!$A:$BS,46,0)</f>
        <v>#N/A</v>
      </c>
      <c r="AQ565" s="17" t="e">
        <f>VLOOKUP($C565,'DATA PENGUKURAN GARDU'!$A:$BS,53,0)</f>
        <v>#N/A</v>
      </c>
      <c r="AR565" s="17" t="e">
        <f>VLOOKUP($C565,'DATA PENGUKURAN GARDU'!$A:$BS,54,0)</f>
        <v>#N/A</v>
      </c>
      <c r="AS565" s="20" t="e">
        <f>VLOOKUP($D565,'DATA PENGUKURAN GARDU'!$A:$BS,42,0)</f>
        <v>#N/A</v>
      </c>
      <c r="AT565" s="21" t="e">
        <f t="shared" si="296"/>
        <v>#N/A</v>
      </c>
      <c r="AU565" s="20" t="e">
        <f>VLOOKUP($D565,'DATA PENGUKURAN GARDU'!$A:$BS,44,0)</f>
        <v>#N/A</v>
      </c>
      <c r="AV565" s="21" t="e">
        <f t="shared" si="297"/>
        <v>#N/A</v>
      </c>
      <c r="AW565" s="20" t="e">
        <f>VLOOKUP($D565,'DATA PENGUKURAN GARDU'!$A:$BS,46,0)</f>
        <v>#N/A</v>
      </c>
      <c r="AX565" s="21" t="e">
        <f t="shared" si="298"/>
        <v>#N/A</v>
      </c>
      <c r="AY565" s="20" t="e">
        <f>VLOOKUP($D565,'DATA PENGUKURAN GARDU'!$A:$BS,46,0)</f>
        <v>#N/A</v>
      </c>
      <c r="AZ565" s="20" t="e">
        <f>VLOOKUP($D565,'DATA PENGUKURAN GARDU'!$A:$BS,53,0)</f>
        <v>#N/A</v>
      </c>
      <c r="BA565" s="20" t="e">
        <f>VLOOKUP($D565,'DATA PENGUKURAN GARDU'!$A:$BS,54,0)</f>
        <v>#N/A</v>
      </c>
      <c r="BB565" s="17" t="e">
        <f>VLOOKUP($E565,'DATA PENGUKURAN GARDU'!$A:$BS,42,0)</f>
        <v>#N/A</v>
      </c>
      <c r="BC565" s="23" t="e">
        <f t="shared" si="299"/>
        <v>#N/A</v>
      </c>
      <c r="BD565" s="17" t="e">
        <f>VLOOKUP($E565,'DATA PENGUKURAN GARDU'!$A:$BS,44,0)</f>
        <v>#N/A</v>
      </c>
      <c r="BE565" s="23" t="e">
        <f t="shared" si="300"/>
        <v>#N/A</v>
      </c>
      <c r="BF565" s="17" t="e">
        <f>VLOOKUP($E565,'DATA PENGUKURAN GARDU'!$A:$BS,46,0)</f>
        <v>#N/A</v>
      </c>
      <c r="BG565" s="23" t="e">
        <f t="shared" si="301"/>
        <v>#N/A</v>
      </c>
      <c r="BH565" s="17" t="e">
        <f>VLOOKUP($E565,'DATA PENGUKURAN GARDU'!$A:$BS,46,0)</f>
        <v>#N/A</v>
      </c>
      <c r="BI565" s="17" t="e">
        <f>VLOOKUP($E565,'DATA PENGUKURAN GARDU'!$A:$BS,53,0)</f>
        <v>#N/A</v>
      </c>
      <c r="BJ565" s="17" t="e">
        <f>VLOOKUP($E565,'DATA PENGUKURAN GARDU'!$A:$BS,54,0)</f>
        <v>#N/A</v>
      </c>
      <c r="BK565" s="20" t="e">
        <f t="shared" si="279"/>
        <v>#N/A</v>
      </c>
      <c r="BL565" s="20" t="e">
        <f t="shared" si="280"/>
        <v>#N/A</v>
      </c>
      <c r="BM565" s="20" t="e">
        <f t="shared" si="281"/>
        <v>#N/A</v>
      </c>
      <c r="BN565" s="25" t="e">
        <f t="shared" si="282"/>
        <v>#N/A</v>
      </c>
      <c r="BO565" s="26" t="str">
        <f t="shared" si="283"/>
        <v>0</v>
      </c>
      <c r="BP565" s="21" t="e">
        <f t="shared" si="284"/>
        <v>#VALUE!</v>
      </c>
      <c r="BQ565" s="20" t="e">
        <f t="shared" si="285"/>
        <v>#N/A</v>
      </c>
      <c r="BR565" s="20" t="e">
        <v>#N/A</v>
      </c>
      <c r="BS565" s="9" t="e">
        <v>#N/A</v>
      </c>
      <c r="BT565" s="2" t="e">
        <f t="shared" si="286"/>
        <v>#VALUE!</v>
      </c>
      <c r="BU565" s="2" t="e">
        <f t="shared" si="269"/>
        <v>#N/A</v>
      </c>
      <c r="BV565" s="2" t="e">
        <f t="shared" si="270"/>
        <v>#N/A</v>
      </c>
    </row>
    <row r="566" s="2" customFormat="1" ht="22.95" customHeight="1" spans="1:74">
      <c r="A566" s="9" t="str">
        <f t="shared" si="271"/>
        <v>BB 033Induk</v>
      </c>
      <c r="B566" s="9" t="str">
        <f t="shared" si="272"/>
        <v>BB 033jurusan 1</v>
      </c>
      <c r="C566" s="9" t="str">
        <f t="shared" si="273"/>
        <v>BB 033jurusan 2</v>
      </c>
      <c r="D566" s="9" t="str">
        <f t="shared" si="274"/>
        <v>BB 033jurusan 3</v>
      </c>
      <c r="E566" s="9" t="str">
        <f t="shared" si="275"/>
        <v>BB 033jurusan 4</v>
      </c>
      <c r="F566" s="10" t="s">
        <v>722</v>
      </c>
      <c r="G566" s="10" t="s">
        <v>4</v>
      </c>
      <c r="H566" s="10" t="s">
        <v>723</v>
      </c>
      <c r="I566" s="10" t="s">
        <v>11183</v>
      </c>
      <c r="J566" s="10" t="s">
        <v>11184</v>
      </c>
      <c r="K566" s="10" t="s">
        <v>7465</v>
      </c>
      <c r="L566" s="10"/>
      <c r="M566" s="10"/>
      <c r="N566" s="14">
        <f t="shared" si="276"/>
        <v>0</v>
      </c>
      <c r="O566" s="15" t="e">
        <f t="shared" si="277"/>
        <v>#VALUE!</v>
      </c>
      <c r="P566" s="15" t="e">
        <f t="shared" si="278"/>
        <v>#VALUE!</v>
      </c>
      <c r="Q566" s="17" t="e">
        <f>VLOOKUP($A566,'DATA PENGUKURAN GARDU'!$A:$BS,42,0)</f>
        <v>#N/A</v>
      </c>
      <c r="R566" s="18" t="e">
        <f t="shared" si="287"/>
        <v>#N/A</v>
      </c>
      <c r="S566" s="17" t="e">
        <f>VLOOKUP($A566,'DATA PENGUKURAN GARDU'!$A:$BS,44,0)</f>
        <v>#N/A</v>
      </c>
      <c r="T566" s="18" t="e">
        <f t="shared" si="288"/>
        <v>#N/A</v>
      </c>
      <c r="U566" s="17" t="e">
        <f>VLOOKUP($A566,'DATA PENGUKURAN GARDU'!$A:$BS,46,0)</f>
        <v>#N/A</v>
      </c>
      <c r="V566" s="18" t="e">
        <f t="shared" si="289"/>
        <v>#N/A</v>
      </c>
      <c r="W566" s="17" t="e">
        <f>VLOOKUP($A566,'DATA PENGUKURAN GARDU'!$A:$BS,48,0)</f>
        <v>#N/A</v>
      </c>
      <c r="X566" s="17" t="e">
        <f>VLOOKUP($A566,'DATA PENGUKURAN GARDU'!$A:$BS,53,0)</f>
        <v>#N/A</v>
      </c>
      <c r="Y566" s="17" t="e">
        <f>VLOOKUP($A566,'DATA PENGUKURAN GARDU'!$A:$BS,54,0)</f>
        <v>#N/A</v>
      </c>
      <c r="Z566" s="17" t="e">
        <f>VLOOKUP($A566,'DATA PENGUKURAN GARDU'!$A:$BS,55,0)</f>
        <v>#N/A</v>
      </c>
      <c r="AA566" s="20" t="e">
        <f>VLOOKUP($B566,'DATA PENGUKURAN GARDU'!$A:$BS,42,0)</f>
        <v>#N/A</v>
      </c>
      <c r="AB566" s="21" t="e">
        <f t="shared" si="290"/>
        <v>#N/A</v>
      </c>
      <c r="AC566" s="20" t="e">
        <f>VLOOKUP($B566,'DATA PENGUKURAN GARDU'!$A:$BS,44,0)</f>
        <v>#N/A</v>
      </c>
      <c r="AD566" s="21" t="e">
        <f t="shared" si="291"/>
        <v>#N/A</v>
      </c>
      <c r="AE566" s="20" t="e">
        <f>VLOOKUP($B566,'DATA PENGUKURAN GARDU'!$A:$BS,46,0)</f>
        <v>#N/A</v>
      </c>
      <c r="AF566" s="21" t="e">
        <f t="shared" si="292"/>
        <v>#N/A</v>
      </c>
      <c r="AG566" s="20" t="e">
        <f>VLOOKUP($B566,'DATA PENGUKURAN GARDU'!$A:$BS,46,0)</f>
        <v>#N/A</v>
      </c>
      <c r="AH566" s="20" t="e">
        <f>VLOOKUP($B566,'DATA PENGUKURAN GARDU'!$A:$BS,53,0)</f>
        <v>#N/A</v>
      </c>
      <c r="AI566" s="20" t="e">
        <f>VLOOKUP($B566,'DATA PENGUKURAN GARDU'!$A:$BS,54,0)</f>
        <v>#N/A</v>
      </c>
      <c r="AJ566" s="17" t="e">
        <f>VLOOKUP($C566,'DATA PENGUKURAN GARDU'!$A:$BS,42,0)</f>
        <v>#N/A</v>
      </c>
      <c r="AK566" s="23" t="e">
        <f t="shared" si="293"/>
        <v>#N/A</v>
      </c>
      <c r="AL566" s="17" t="e">
        <f>VLOOKUP($C566,'DATA PENGUKURAN GARDU'!$A:$BS,44,0)</f>
        <v>#N/A</v>
      </c>
      <c r="AM566" s="23" t="e">
        <f t="shared" si="294"/>
        <v>#N/A</v>
      </c>
      <c r="AN566" s="17" t="e">
        <f>VLOOKUP($C566,'DATA PENGUKURAN GARDU'!$A:$BS,46,0)</f>
        <v>#N/A</v>
      </c>
      <c r="AO566" s="23" t="e">
        <f t="shared" si="295"/>
        <v>#N/A</v>
      </c>
      <c r="AP566" s="17" t="e">
        <f>VLOOKUP($C566,'DATA PENGUKURAN GARDU'!$A:$BS,46,0)</f>
        <v>#N/A</v>
      </c>
      <c r="AQ566" s="17" t="e">
        <f>VLOOKUP($C566,'DATA PENGUKURAN GARDU'!$A:$BS,53,0)</f>
        <v>#N/A</v>
      </c>
      <c r="AR566" s="17" t="e">
        <f>VLOOKUP($C566,'DATA PENGUKURAN GARDU'!$A:$BS,54,0)</f>
        <v>#N/A</v>
      </c>
      <c r="AS566" s="20" t="e">
        <f>VLOOKUP($D566,'DATA PENGUKURAN GARDU'!$A:$BS,42,0)</f>
        <v>#N/A</v>
      </c>
      <c r="AT566" s="21" t="e">
        <f t="shared" si="296"/>
        <v>#N/A</v>
      </c>
      <c r="AU566" s="20" t="e">
        <f>VLOOKUP($D566,'DATA PENGUKURAN GARDU'!$A:$BS,44,0)</f>
        <v>#N/A</v>
      </c>
      <c r="AV566" s="21" t="e">
        <f t="shared" si="297"/>
        <v>#N/A</v>
      </c>
      <c r="AW566" s="20" t="e">
        <f>VLOOKUP($D566,'DATA PENGUKURAN GARDU'!$A:$BS,46,0)</f>
        <v>#N/A</v>
      </c>
      <c r="AX566" s="21" t="e">
        <f t="shared" si="298"/>
        <v>#N/A</v>
      </c>
      <c r="AY566" s="20" t="e">
        <f>VLOOKUP($D566,'DATA PENGUKURAN GARDU'!$A:$BS,46,0)</f>
        <v>#N/A</v>
      </c>
      <c r="AZ566" s="20" t="e">
        <f>VLOOKUP($D566,'DATA PENGUKURAN GARDU'!$A:$BS,53,0)</f>
        <v>#N/A</v>
      </c>
      <c r="BA566" s="20" t="e">
        <f>VLOOKUP($D566,'DATA PENGUKURAN GARDU'!$A:$BS,54,0)</f>
        <v>#N/A</v>
      </c>
      <c r="BB566" s="17" t="e">
        <f>VLOOKUP($E566,'DATA PENGUKURAN GARDU'!$A:$BS,42,0)</f>
        <v>#N/A</v>
      </c>
      <c r="BC566" s="23" t="e">
        <f t="shared" si="299"/>
        <v>#N/A</v>
      </c>
      <c r="BD566" s="17" t="e">
        <f>VLOOKUP($E566,'DATA PENGUKURAN GARDU'!$A:$BS,44,0)</f>
        <v>#N/A</v>
      </c>
      <c r="BE566" s="23" t="e">
        <f t="shared" si="300"/>
        <v>#N/A</v>
      </c>
      <c r="BF566" s="17" t="e">
        <f>VLOOKUP($E566,'DATA PENGUKURAN GARDU'!$A:$BS,46,0)</f>
        <v>#N/A</v>
      </c>
      <c r="BG566" s="23" t="e">
        <f t="shared" si="301"/>
        <v>#N/A</v>
      </c>
      <c r="BH566" s="17" t="e">
        <f>VLOOKUP($E566,'DATA PENGUKURAN GARDU'!$A:$BS,46,0)</f>
        <v>#N/A</v>
      </c>
      <c r="BI566" s="17" t="e">
        <f>VLOOKUP($E566,'DATA PENGUKURAN GARDU'!$A:$BS,53,0)</f>
        <v>#N/A</v>
      </c>
      <c r="BJ566" s="17" t="e">
        <f>VLOOKUP($E566,'DATA PENGUKURAN GARDU'!$A:$BS,54,0)</f>
        <v>#N/A</v>
      </c>
      <c r="BK566" s="20" t="e">
        <f t="shared" si="279"/>
        <v>#N/A</v>
      </c>
      <c r="BL566" s="20" t="e">
        <f t="shared" si="280"/>
        <v>#N/A</v>
      </c>
      <c r="BM566" s="20" t="e">
        <f t="shared" si="281"/>
        <v>#N/A</v>
      </c>
      <c r="BN566" s="25" t="e">
        <f t="shared" si="282"/>
        <v>#N/A</v>
      </c>
      <c r="BO566" s="26" t="str">
        <f t="shared" si="283"/>
        <v>0</v>
      </c>
      <c r="BP566" s="21" t="e">
        <f t="shared" si="284"/>
        <v>#VALUE!</v>
      </c>
      <c r="BQ566" s="20" t="e">
        <f t="shared" si="285"/>
        <v>#N/A</v>
      </c>
      <c r="BR566" s="20" t="e">
        <v>#N/A</v>
      </c>
      <c r="BS566" s="9" t="e">
        <v>#N/A</v>
      </c>
      <c r="BT566" s="2" t="e">
        <f t="shared" si="286"/>
        <v>#VALUE!</v>
      </c>
      <c r="BU566" s="2" t="e">
        <f t="shared" si="269"/>
        <v>#N/A</v>
      </c>
      <c r="BV566" s="2" t="e">
        <f t="shared" si="270"/>
        <v>#N/A</v>
      </c>
    </row>
    <row r="567" s="2" customFormat="1" ht="22.95" customHeight="1" spans="1:74">
      <c r="A567" s="9" t="str">
        <f t="shared" si="271"/>
        <v>BB 038Induk</v>
      </c>
      <c r="B567" s="9" t="str">
        <f t="shared" si="272"/>
        <v>BB 038jurusan 1</v>
      </c>
      <c r="C567" s="9" t="str">
        <f t="shared" si="273"/>
        <v>BB 038jurusan 2</v>
      </c>
      <c r="D567" s="9" t="str">
        <f t="shared" si="274"/>
        <v>BB 038jurusan 3</v>
      </c>
      <c r="E567" s="9" t="str">
        <f t="shared" si="275"/>
        <v>BB 038jurusan 4</v>
      </c>
      <c r="F567" s="10" t="s">
        <v>724</v>
      </c>
      <c r="G567" s="10" t="s">
        <v>4</v>
      </c>
      <c r="H567" s="10" t="s">
        <v>725</v>
      </c>
      <c r="I567" s="10" t="s">
        <v>11185</v>
      </c>
      <c r="J567" s="10" t="s">
        <v>11186</v>
      </c>
      <c r="K567" s="10" t="s">
        <v>7465</v>
      </c>
      <c r="L567" s="10"/>
      <c r="M567" s="10"/>
      <c r="N567" s="14">
        <f t="shared" si="276"/>
        <v>0</v>
      </c>
      <c r="O567" s="15" t="e">
        <f t="shared" si="277"/>
        <v>#VALUE!</v>
      </c>
      <c r="P567" s="15" t="e">
        <f t="shared" si="278"/>
        <v>#VALUE!</v>
      </c>
      <c r="Q567" s="17" t="e">
        <f>VLOOKUP($A567,'DATA PENGUKURAN GARDU'!$A:$BS,42,0)</f>
        <v>#N/A</v>
      </c>
      <c r="R567" s="18" t="e">
        <f t="shared" si="287"/>
        <v>#N/A</v>
      </c>
      <c r="S567" s="17" t="e">
        <f>VLOOKUP($A567,'DATA PENGUKURAN GARDU'!$A:$BS,44,0)</f>
        <v>#N/A</v>
      </c>
      <c r="T567" s="18" t="e">
        <f t="shared" si="288"/>
        <v>#N/A</v>
      </c>
      <c r="U567" s="17" t="e">
        <f>VLOOKUP($A567,'DATA PENGUKURAN GARDU'!$A:$BS,46,0)</f>
        <v>#N/A</v>
      </c>
      <c r="V567" s="18" t="e">
        <f t="shared" si="289"/>
        <v>#N/A</v>
      </c>
      <c r="W567" s="17" t="e">
        <f>VLOOKUP($A567,'DATA PENGUKURAN GARDU'!$A:$BS,48,0)</f>
        <v>#N/A</v>
      </c>
      <c r="X567" s="17" t="e">
        <f>VLOOKUP($A567,'DATA PENGUKURAN GARDU'!$A:$BS,53,0)</f>
        <v>#N/A</v>
      </c>
      <c r="Y567" s="17" t="e">
        <f>VLOOKUP($A567,'DATA PENGUKURAN GARDU'!$A:$BS,54,0)</f>
        <v>#N/A</v>
      </c>
      <c r="Z567" s="17" t="e">
        <f>VLOOKUP($A567,'DATA PENGUKURAN GARDU'!$A:$BS,55,0)</f>
        <v>#N/A</v>
      </c>
      <c r="AA567" s="20" t="e">
        <f>VLOOKUP($B567,'DATA PENGUKURAN GARDU'!$A:$BS,42,0)</f>
        <v>#N/A</v>
      </c>
      <c r="AB567" s="21" t="e">
        <f t="shared" si="290"/>
        <v>#N/A</v>
      </c>
      <c r="AC567" s="20" t="e">
        <f>VLOOKUP($B567,'DATA PENGUKURAN GARDU'!$A:$BS,44,0)</f>
        <v>#N/A</v>
      </c>
      <c r="AD567" s="21" t="e">
        <f t="shared" si="291"/>
        <v>#N/A</v>
      </c>
      <c r="AE567" s="20" t="e">
        <f>VLOOKUP($B567,'DATA PENGUKURAN GARDU'!$A:$BS,46,0)</f>
        <v>#N/A</v>
      </c>
      <c r="AF567" s="21" t="e">
        <f t="shared" si="292"/>
        <v>#N/A</v>
      </c>
      <c r="AG567" s="20" t="e">
        <f>VLOOKUP($B567,'DATA PENGUKURAN GARDU'!$A:$BS,46,0)</f>
        <v>#N/A</v>
      </c>
      <c r="AH567" s="20" t="e">
        <f>VLOOKUP($B567,'DATA PENGUKURAN GARDU'!$A:$BS,53,0)</f>
        <v>#N/A</v>
      </c>
      <c r="AI567" s="20" t="e">
        <f>VLOOKUP($B567,'DATA PENGUKURAN GARDU'!$A:$BS,54,0)</f>
        <v>#N/A</v>
      </c>
      <c r="AJ567" s="17" t="e">
        <f>VLOOKUP($C567,'DATA PENGUKURAN GARDU'!$A:$BS,42,0)</f>
        <v>#N/A</v>
      </c>
      <c r="AK567" s="23" t="e">
        <f t="shared" si="293"/>
        <v>#N/A</v>
      </c>
      <c r="AL567" s="17" t="e">
        <f>VLOOKUP($C567,'DATA PENGUKURAN GARDU'!$A:$BS,44,0)</f>
        <v>#N/A</v>
      </c>
      <c r="AM567" s="23" t="e">
        <f t="shared" si="294"/>
        <v>#N/A</v>
      </c>
      <c r="AN567" s="17" t="e">
        <f>VLOOKUP($C567,'DATA PENGUKURAN GARDU'!$A:$BS,46,0)</f>
        <v>#N/A</v>
      </c>
      <c r="AO567" s="23" t="e">
        <f t="shared" si="295"/>
        <v>#N/A</v>
      </c>
      <c r="AP567" s="17" t="e">
        <f>VLOOKUP($C567,'DATA PENGUKURAN GARDU'!$A:$BS,46,0)</f>
        <v>#N/A</v>
      </c>
      <c r="AQ567" s="17" t="e">
        <f>VLOOKUP($C567,'DATA PENGUKURAN GARDU'!$A:$BS,53,0)</f>
        <v>#N/A</v>
      </c>
      <c r="AR567" s="17" t="e">
        <f>VLOOKUP($C567,'DATA PENGUKURAN GARDU'!$A:$BS,54,0)</f>
        <v>#N/A</v>
      </c>
      <c r="AS567" s="20" t="e">
        <f>VLOOKUP($D567,'DATA PENGUKURAN GARDU'!$A:$BS,42,0)</f>
        <v>#N/A</v>
      </c>
      <c r="AT567" s="21" t="e">
        <f t="shared" si="296"/>
        <v>#N/A</v>
      </c>
      <c r="AU567" s="20" t="e">
        <f>VLOOKUP($D567,'DATA PENGUKURAN GARDU'!$A:$BS,44,0)</f>
        <v>#N/A</v>
      </c>
      <c r="AV567" s="21" t="e">
        <f t="shared" si="297"/>
        <v>#N/A</v>
      </c>
      <c r="AW567" s="20" t="e">
        <f>VLOOKUP($D567,'DATA PENGUKURAN GARDU'!$A:$BS,46,0)</f>
        <v>#N/A</v>
      </c>
      <c r="AX567" s="21" t="e">
        <f t="shared" si="298"/>
        <v>#N/A</v>
      </c>
      <c r="AY567" s="20" t="e">
        <f>VLOOKUP($D567,'DATA PENGUKURAN GARDU'!$A:$BS,46,0)</f>
        <v>#N/A</v>
      </c>
      <c r="AZ567" s="20" t="e">
        <f>VLOOKUP($D567,'DATA PENGUKURAN GARDU'!$A:$BS,53,0)</f>
        <v>#N/A</v>
      </c>
      <c r="BA567" s="20" t="e">
        <f>VLOOKUP($D567,'DATA PENGUKURAN GARDU'!$A:$BS,54,0)</f>
        <v>#N/A</v>
      </c>
      <c r="BB567" s="17" t="e">
        <f>VLOOKUP($E567,'DATA PENGUKURAN GARDU'!$A:$BS,42,0)</f>
        <v>#N/A</v>
      </c>
      <c r="BC567" s="23" t="e">
        <f t="shared" si="299"/>
        <v>#N/A</v>
      </c>
      <c r="BD567" s="17" t="e">
        <f>VLOOKUP($E567,'DATA PENGUKURAN GARDU'!$A:$BS,44,0)</f>
        <v>#N/A</v>
      </c>
      <c r="BE567" s="23" t="e">
        <f t="shared" si="300"/>
        <v>#N/A</v>
      </c>
      <c r="BF567" s="17" t="e">
        <f>VLOOKUP($E567,'DATA PENGUKURAN GARDU'!$A:$BS,46,0)</f>
        <v>#N/A</v>
      </c>
      <c r="BG567" s="23" t="e">
        <f t="shared" si="301"/>
        <v>#N/A</v>
      </c>
      <c r="BH567" s="17" t="e">
        <f>VLOOKUP($E567,'DATA PENGUKURAN GARDU'!$A:$BS,46,0)</f>
        <v>#N/A</v>
      </c>
      <c r="BI567" s="17" t="e">
        <f>VLOOKUP($E567,'DATA PENGUKURAN GARDU'!$A:$BS,53,0)</f>
        <v>#N/A</v>
      </c>
      <c r="BJ567" s="17" t="e">
        <f>VLOOKUP($E567,'DATA PENGUKURAN GARDU'!$A:$BS,54,0)</f>
        <v>#N/A</v>
      </c>
      <c r="BK567" s="20" t="e">
        <f t="shared" si="279"/>
        <v>#N/A</v>
      </c>
      <c r="BL567" s="20" t="e">
        <f t="shared" si="280"/>
        <v>#N/A</v>
      </c>
      <c r="BM567" s="20" t="e">
        <f t="shared" si="281"/>
        <v>#N/A</v>
      </c>
      <c r="BN567" s="25" t="e">
        <f t="shared" si="282"/>
        <v>#N/A</v>
      </c>
      <c r="BO567" s="26" t="str">
        <f t="shared" si="283"/>
        <v>0</v>
      </c>
      <c r="BP567" s="21" t="e">
        <f t="shared" si="284"/>
        <v>#VALUE!</v>
      </c>
      <c r="BQ567" s="20" t="e">
        <f t="shared" si="285"/>
        <v>#N/A</v>
      </c>
      <c r="BR567" s="20" t="e">
        <v>#N/A</v>
      </c>
      <c r="BS567" s="9" t="e">
        <v>#N/A</v>
      </c>
      <c r="BT567" s="2" t="e">
        <f t="shared" si="286"/>
        <v>#VALUE!</v>
      </c>
      <c r="BU567" s="2" t="e">
        <f t="shared" si="269"/>
        <v>#N/A</v>
      </c>
      <c r="BV567" s="2" t="e">
        <f t="shared" si="270"/>
        <v>#N/A</v>
      </c>
    </row>
    <row r="568" s="2" customFormat="1" ht="22.95" customHeight="1" spans="1:74">
      <c r="A568" s="9" t="str">
        <f t="shared" si="271"/>
        <v>BB 040Induk</v>
      </c>
      <c r="B568" s="9" t="str">
        <f t="shared" si="272"/>
        <v>BB 040jurusan 1</v>
      </c>
      <c r="C568" s="9" t="str">
        <f t="shared" si="273"/>
        <v>BB 040jurusan 2</v>
      </c>
      <c r="D568" s="9" t="str">
        <f t="shared" si="274"/>
        <v>BB 040jurusan 3</v>
      </c>
      <c r="E568" s="9" t="str">
        <f t="shared" si="275"/>
        <v>BB 040jurusan 4</v>
      </c>
      <c r="F568" s="10" t="s">
        <v>638</v>
      </c>
      <c r="G568" s="10" t="s">
        <v>4</v>
      </c>
      <c r="H568" s="10" t="s">
        <v>726</v>
      </c>
      <c r="I568" s="10" t="s">
        <v>10733</v>
      </c>
      <c r="J568" s="10" t="s">
        <v>11187</v>
      </c>
      <c r="K568" s="10" t="s">
        <v>7465</v>
      </c>
      <c r="L568" s="10"/>
      <c r="M568" s="10"/>
      <c r="N568" s="14">
        <f t="shared" si="276"/>
        <v>0</v>
      </c>
      <c r="O568" s="15" t="e">
        <f t="shared" si="277"/>
        <v>#VALUE!</v>
      </c>
      <c r="P568" s="15" t="e">
        <f t="shared" si="278"/>
        <v>#VALUE!</v>
      </c>
      <c r="Q568" s="17" t="e">
        <f>VLOOKUP($A568,'DATA PENGUKURAN GARDU'!$A:$BS,42,0)</f>
        <v>#N/A</v>
      </c>
      <c r="R568" s="18" t="e">
        <f t="shared" si="287"/>
        <v>#N/A</v>
      </c>
      <c r="S568" s="17" t="e">
        <f>VLOOKUP($A568,'DATA PENGUKURAN GARDU'!$A:$BS,44,0)</f>
        <v>#N/A</v>
      </c>
      <c r="T568" s="18" t="e">
        <f t="shared" si="288"/>
        <v>#N/A</v>
      </c>
      <c r="U568" s="17" t="e">
        <f>VLOOKUP($A568,'DATA PENGUKURAN GARDU'!$A:$BS,46,0)</f>
        <v>#N/A</v>
      </c>
      <c r="V568" s="18" t="e">
        <f t="shared" si="289"/>
        <v>#N/A</v>
      </c>
      <c r="W568" s="17" t="e">
        <f>VLOOKUP($A568,'DATA PENGUKURAN GARDU'!$A:$BS,48,0)</f>
        <v>#N/A</v>
      </c>
      <c r="X568" s="17" t="e">
        <f>VLOOKUP($A568,'DATA PENGUKURAN GARDU'!$A:$BS,53,0)</f>
        <v>#N/A</v>
      </c>
      <c r="Y568" s="17" t="e">
        <f>VLOOKUP($A568,'DATA PENGUKURAN GARDU'!$A:$BS,54,0)</f>
        <v>#N/A</v>
      </c>
      <c r="Z568" s="17" t="e">
        <f>VLOOKUP($A568,'DATA PENGUKURAN GARDU'!$A:$BS,55,0)</f>
        <v>#N/A</v>
      </c>
      <c r="AA568" s="20" t="e">
        <f>VLOOKUP($B568,'DATA PENGUKURAN GARDU'!$A:$BS,42,0)</f>
        <v>#N/A</v>
      </c>
      <c r="AB568" s="21" t="e">
        <f t="shared" si="290"/>
        <v>#N/A</v>
      </c>
      <c r="AC568" s="20" t="e">
        <f>VLOOKUP($B568,'DATA PENGUKURAN GARDU'!$A:$BS,44,0)</f>
        <v>#N/A</v>
      </c>
      <c r="AD568" s="21" t="e">
        <f t="shared" si="291"/>
        <v>#N/A</v>
      </c>
      <c r="AE568" s="20" t="e">
        <f>VLOOKUP($B568,'DATA PENGUKURAN GARDU'!$A:$BS,46,0)</f>
        <v>#N/A</v>
      </c>
      <c r="AF568" s="21" t="e">
        <f t="shared" si="292"/>
        <v>#N/A</v>
      </c>
      <c r="AG568" s="20" t="e">
        <f>VLOOKUP($B568,'DATA PENGUKURAN GARDU'!$A:$BS,46,0)</f>
        <v>#N/A</v>
      </c>
      <c r="AH568" s="20" t="e">
        <f>VLOOKUP($B568,'DATA PENGUKURAN GARDU'!$A:$BS,53,0)</f>
        <v>#N/A</v>
      </c>
      <c r="AI568" s="20" t="e">
        <f>VLOOKUP($B568,'DATA PENGUKURAN GARDU'!$A:$BS,54,0)</f>
        <v>#N/A</v>
      </c>
      <c r="AJ568" s="17" t="e">
        <f>VLOOKUP($C568,'DATA PENGUKURAN GARDU'!$A:$BS,42,0)</f>
        <v>#N/A</v>
      </c>
      <c r="AK568" s="23" t="e">
        <f t="shared" si="293"/>
        <v>#N/A</v>
      </c>
      <c r="AL568" s="17" t="e">
        <f>VLOOKUP($C568,'DATA PENGUKURAN GARDU'!$A:$BS,44,0)</f>
        <v>#N/A</v>
      </c>
      <c r="AM568" s="23" t="e">
        <f t="shared" si="294"/>
        <v>#N/A</v>
      </c>
      <c r="AN568" s="17" t="e">
        <f>VLOOKUP($C568,'DATA PENGUKURAN GARDU'!$A:$BS,46,0)</f>
        <v>#N/A</v>
      </c>
      <c r="AO568" s="23" t="e">
        <f t="shared" si="295"/>
        <v>#N/A</v>
      </c>
      <c r="AP568" s="17" t="e">
        <f>VLOOKUP($C568,'DATA PENGUKURAN GARDU'!$A:$BS,46,0)</f>
        <v>#N/A</v>
      </c>
      <c r="AQ568" s="17" t="e">
        <f>VLOOKUP($C568,'DATA PENGUKURAN GARDU'!$A:$BS,53,0)</f>
        <v>#N/A</v>
      </c>
      <c r="AR568" s="17" t="e">
        <f>VLOOKUP($C568,'DATA PENGUKURAN GARDU'!$A:$BS,54,0)</f>
        <v>#N/A</v>
      </c>
      <c r="AS568" s="20" t="e">
        <f>VLOOKUP($D568,'DATA PENGUKURAN GARDU'!$A:$BS,42,0)</f>
        <v>#N/A</v>
      </c>
      <c r="AT568" s="21" t="e">
        <f t="shared" si="296"/>
        <v>#N/A</v>
      </c>
      <c r="AU568" s="20" t="e">
        <f>VLOOKUP($D568,'DATA PENGUKURAN GARDU'!$A:$BS,44,0)</f>
        <v>#N/A</v>
      </c>
      <c r="AV568" s="21" t="e">
        <f t="shared" si="297"/>
        <v>#N/A</v>
      </c>
      <c r="AW568" s="20" t="e">
        <f>VLOOKUP($D568,'DATA PENGUKURAN GARDU'!$A:$BS,46,0)</f>
        <v>#N/A</v>
      </c>
      <c r="AX568" s="21" t="e">
        <f t="shared" si="298"/>
        <v>#N/A</v>
      </c>
      <c r="AY568" s="20" t="e">
        <f>VLOOKUP($D568,'DATA PENGUKURAN GARDU'!$A:$BS,46,0)</f>
        <v>#N/A</v>
      </c>
      <c r="AZ568" s="20" t="e">
        <f>VLOOKUP($D568,'DATA PENGUKURAN GARDU'!$A:$BS,53,0)</f>
        <v>#N/A</v>
      </c>
      <c r="BA568" s="20" t="e">
        <f>VLOOKUP($D568,'DATA PENGUKURAN GARDU'!$A:$BS,54,0)</f>
        <v>#N/A</v>
      </c>
      <c r="BB568" s="17" t="e">
        <f>VLOOKUP($E568,'DATA PENGUKURAN GARDU'!$A:$BS,42,0)</f>
        <v>#N/A</v>
      </c>
      <c r="BC568" s="23" t="e">
        <f t="shared" si="299"/>
        <v>#N/A</v>
      </c>
      <c r="BD568" s="17" t="e">
        <f>VLOOKUP($E568,'DATA PENGUKURAN GARDU'!$A:$BS,44,0)</f>
        <v>#N/A</v>
      </c>
      <c r="BE568" s="23" t="e">
        <f t="shared" si="300"/>
        <v>#N/A</v>
      </c>
      <c r="BF568" s="17" t="e">
        <f>VLOOKUP($E568,'DATA PENGUKURAN GARDU'!$A:$BS,46,0)</f>
        <v>#N/A</v>
      </c>
      <c r="BG568" s="23" t="e">
        <f t="shared" si="301"/>
        <v>#N/A</v>
      </c>
      <c r="BH568" s="17" t="e">
        <f>VLOOKUP($E568,'DATA PENGUKURAN GARDU'!$A:$BS,46,0)</f>
        <v>#N/A</v>
      </c>
      <c r="BI568" s="17" t="e">
        <f>VLOOKUP($E568,'DATA PENGUKURAN GARDU'!$A:$BS,53,0)</f>
        <v>#N/A</v>
      </c>
      <c r="BJ568" s="17" t="e">
        <f>VLOOKUP($E568,'DATA PENGUKURAN GARDU'!$A:$BS,54,0)</f>
        <v>#N/A</v>
      </c>
      <c r="BK568" s="20" t="e">
        <f t="shared" si="279"/>
        <v>#N/A</v>
      </c>
      <c r="BL568" s="20" t="e">
        <f t="shared" si="280"/>
        <v>#N/A</v>
      </c>
      <c r="BM568" s="20" t="e">
        <f t="shared" si="281"/>
        <v>#N/A</v>
      </c>
      <c r="BN568" s="25" t="e">
        <f t="shared" si="282"/>
        <v>#N/A</v>
      </c>
      <c r="BO568" s="26" t="str">
        <f t="shared" si="283"/>
        <v>0</v>
      </c>
      <c r="BP568" s="21" t="e">
        <f t="shared" si="284"/>
        <v>#VALUE!</v>
      </c>
      <c r="BQ568" s="20" t="e">
        <f t="shared" si="285"/>
        <v>#N/A</v>
      </c>
      <c r="BR568" s="20" t="e">
        <v>#N/A</v>
      </c>
      <c r="BS568" s="9" t="e">
        <v>#N/A</v>
      </c>
      <c r="BT568" s="2" t="e">
        <f t="shared" si="286"/>
        <v>#VALUE!</v>
      </c>
      <c r="BU568" s="2" t="e">
        <f t="shared" si="269"/>
        <v>#N/A</v>
      </c>
      <c r="BV568" s="2" t="e">
        <f t="shared" si="270"/>
        <v>#N/A</v>
      </c>
    </row>
    <row r="569" s="2" customFormat="1" ht="22.95" customHeight="1" spans="1:74">
      <c r="A569" s="9" t="str">
        <f t="shared" si="271"/>
        <v>NP 031Induk</v>
      </c>
      <c r="B569" s="9" t="str">
        <f t="shared" si="272"/>
        <v>NP 031jurusan 1</v>
      </c>
      <c r="C569" s="9" t="str">
        <f t="shared" si="273"/>
        <v>NP 031jurusan 2</v>
      </c>
      <c r="D569" s="9" t="str">
        <f t="shared" si="274"/>
        <v>NP 031jurusan 3</v>
      </c>
      <c r="E569" s="9" t="str">
        <f t="shared" si="275"/>
        <v>NP 031jurusan 4</v>
      </c>
      <c r="F569" s="10" t="s">
        <v>497</v>
      </c>
      <c r="G569" s="10" t="s">
        <v>101</v>
      </c>
      <c r="H569" s="10" t="s">
        <v>727</v>
      </c>
      <c r="I569" s="10" t="s">
        <v>11188</v>
      </c>
      <c r="J569" s="10" t="s">
        <v>11189</v>
      </c>
      <c r="K569" s="10" t="s">
        <v>7465</v>
      </c>
      <c r="L569" s="10"/>
      <c r="M569" s="10"/>
      <c r="N569" s="14">
        <f t="shared" si="276"/>
        <v>0</v>
      </c>
      <c r="O569" s="15" t="e">
        <f t="shared" si="277"/>
        <v>#VALUE!</v>
      </c>
      <c r="P569" s="15" t="e">
        <f t="shared" si="278"/>
        <v>#VALUE!</v>
      </c>
      <c r="Q569" s="17" t="e">
        <f>VLOOKUP($A569,'DATA PENGUKURAN GARDU'!$A:$BS,42,0)</f>
        <v>#N/A</v>
      </c>
      <c r="R569" s="18" t="e">
        <f t="shared" si="287"/>
        <v>#N/A</v>
      </c>
      <c r="S569" s="17" t="e">
        <f>VLOOKUP($A569,'DATA PENGUKURAN GARDU'!$A:$BS,44,0)</f>
        <v>#N/A</v>
      </c>
      <c r="T569" s="18" t="e">
        <f t="shared" si="288"/>
        <v>#N/A</v>
      </c>
      <c r="U569" s="17" t="e">
        <f>VLOOKUP($A569,'DATA PENGUKURAN GARDU'!$A:$BS,46,0)</f>
        <v>#N/A</v>
      </c>
      <c r="V569" s="18" t="e">
        <f t="shared" si="289"/>
        <v>#N/A</v>
      </c>
      <c r="W569" s="17" t="e">
        <f>VLOOKUP($A569,'DATA PENGUKURAN GARDU'!$A:$BS,48,0)</f>
        <v>#N/A</v>
      </c>
      <c r="X569" s="17" t="e">
        <f>VLOOKUP($A569,'DATA PENGUKURAN GARDU'!$A:$BS,53,0)</f>
        <v>#N/A</v>
      </c>
      <c r="Y569" s="17" t="e">
        <f>VLOOKUP($A569,'DATA PENGUKURAN GARDU'!$A:$BS,54,0)</f>
        <v>#N/A</v>
      </c>
      <c r="Z569" s="17" t="e">
        <f>VLOOKUP($A569,'DATA PENGUKURAN GARDU'!$A:$BS,55,0)</f>
        <v>#N/A</v>
      </c>
      <c r="AA569" s="20" t="e">
        <f>VLOOKUP($B569,'DATA PENGUKURAN GARDU'!$A:$BS,42,0)</f>
        <v>#N/A</v>
      </c>
      <c r="AB569" s="21" t="e">
        <f t="shared" si="290"/>
        <v>#N/A</v>
      </c>
      <c r="AC569" s="20" t="e">
        <f>VLOOKUP($B569,'DATA PENGUKURAN GARDU'!$A:$BS,44,0)</f>
        <v>#N/A</v>
      </c>
      <c r="AD569" s="21" t="e">
        <f t="shared" si="291"/>
        <v>#N/A</v>
      </c>
      <c r="AE569" s="20" t="e">
        <f>VLOOKUP($B569,'DATA PENGUKURAN GARDU'!$A:$BS,46,0)</f>
        <v>#N/A</v>
      </c>
      <c r="AF569" s="21" t="e">
        <f t="shared" si="292"/>
        <v>#N/A</v>
      </c>
      <c r="AG569" s="20" t="e">
        <f>VLOOKUP($B569,'DATA PENGUKURAN GARDU'!$A:$BS,46,0)</f>
        <v>#N/A</v>
      </c>
      <c r="AH569" s="20" t="e">
        <f>VLOOKUP($B569,'DATA PENGUKURAN GARDU'!$A:$BS,53,0)</f>
        <v>#N/A</v>
      </c>
      <c r="AI569" s="20" t="e">
        <f>VLOOKUP($B569,'DATA PENGUKURAN GARDU'!$A:$BS,54,0)</f>
        <v>#N/A</v>
      </c>
      <c r="AJ569" s="17" t="e">
        <f>VLOOKUP($C569,'DATA PENGUKURAN GARDU'!$A:$BS,42,0)</f>
        <v>#N/A</v>
      </c>
      <c r="AK569" s="23" t="e">
        <f t="shared" si="293"/>
        <v>#N/A</v>
      </c>
      <c r="AL569" s="17" t="e">
        <f>VLOOKUP($C569,'DATA PENGUKURAN GARDU'!$A:$BS,44,0)</f>
        <v>#N/A</v>
      </c>
      <c r="AM569" s="23" t="e">
        <f t="shared" si="294"/>
        <v>#N/A</v>
      </c>
      <c r="AN569" s="17" t="e">
        <f>VLOOKUP($C569,'DATA PENGUKURAN GARDU'!$A:$BS,46,0)</f>
        <v>#N/A</v>
      </c>
      <c r="AO569" s="23" t="e">
        <f t="shared" si="295"/>
        <v>#N/A</v>
      </c>
      <c r="AP569" s="17" t="e">
        <f>VLOOKUP($C569,'DATA PENGUKURAN GARDU'!$A:$BS,46,0)</f>
        <v>#N/A</v>
      </c>
      <c r="AQ569" s="17" t="e">
        <f>VLOOKUP($C569,'DATA PENGUKURAN GARDU'!$A:$BS,53,0)</f>
        <v>#N/A</v>
      </c>
      <c r="AR569" s="17" t="e">
        <f>VLOOKUP($C569,'DATA PENGUKURAN GARDU'!$A:$BS,54,0)</f>
        <v>#N/A</v>
      </c>
      <c r="AS569" s="20" t="e">
        <f>VLOOKUP($D569,'DATA PENGUKURAN GARDU'!$A:$BS,42,0)</f>
        <v>#N/A</v>
      </c>
      <c r="AT569" s="21" t="e">
        <f t="shared" si="296"/>
        <v>#N/A</v>
      </c>
      <c r="AU569" s="20" t="e">
        <f>VLOOKUP($D569,'DATA PENGUKURAN GARDU'!$A:$BS,44,0)</f>
        <v>#N/A</v>
      </c>
      <c r="AV569" s="21" t="e">
        <f t="shared" si="297"/>
        <v>#N/A</v>
      </c>
      <c r="AW569" s="20" t="e">
        <f>VLOOKUP($D569,'DATA PENGUKURAN GARDU'!$A:$BS,46,0)</f>
        <v>#N/A</v>
      </c>
      <c r="AX569" s="21" t="e">
        <f t="shared" si="298"/>
        <v>#N/A</v>
      </c>
      <c r="AY569" s="20" t="e">
        <f>VLOOKUP($D569,'DATA PENGUKURAN GARDU'!$A:$BS,46,0)</f>
        <v>#N/A</v>
      </c>
      <c r="AZ569" s="20" t="e">
        <f>VLOOKUP($D569,'DATA PENGUKURAN GARDU'!$A:$BS,53,0)</f>
        <v>#N/A</v>
      </c>
      <c r="BA569" s="20" t="e">
        <f>VLOOKUP($D569,'DATA PENGUKURAN GARDU'!$A:$BS,54,0)</f>
        <v>#N/A</v>
      </c>
      <c r="BB569" s="17" t="e">
        <f>VLOOKUP($E569,'DATA PENGUKURAN GARDU'!$A:$BS,42,0)</f>
        <v>#N/A</v>
      </c>
      <c r="BC569" s="23" t="e">
        <f t="shared" si="299"/>
        <v>#N/A</v>
      </c>
      <c r="BD569" s="17" t="e">
        <f>VLOOKUP($E569,'DATA PENGUKURAN GARDU'!$A:$BS,44,0)</f>
        <v>#N/A</v>
      </c>
      <c r="BE569" s="23" t="e">
        <f t="shared" si="300"/>
        <v>#N/A</v>
      </c>
      <c r="BF569" s="17" t="e">
        <f>VLOOKUP($E569,'DATA PENGUKURAN GARDU'!$A:$BS,46,0)</f>
        <v>#N/A</v>
      </c>
      <c r="BG569" s="23" t="e">
        <f t="shared" si="301"/>
        <v>#N/A</v>
      </c>
      <c r="BH569" s="17" t="e">
        <f>VLOOKUP($E569,'DATA PENGUKURAN GARDU'!$A:$BS,46,0)</f>
        <v>#N/A</v>
      </c>
      <c r="BI569" s="17" t="e">
        <f>VLOOKUP($E569,'DATA PENGUKURAN GARDU'!$A:$BS,53,0)</f>
        <v>#N/A</v>
      </c>
      <c r="BJ569" s="17" t="e">
        <f>VLOOKUP($E569,'DATA PENGUKURAN GARDU'!$A:$BS,54,0)</f>
        <v>#N/A</v>
      </c>
      <c r="BK569" s="20" t="e">
        <f t="shared" si="279"/>
        <v>#N/A</v>
      </c>
      <c r="BL569" s="20" t="e">
        <f t="shared" si="280"/>
        <v>#N/A</v>
      </c>
      <c r="BM569" s="20" t="e">
        <f t="shared" si="281"/>
        <v>#N/A</v>
      </c>
      <c r="BN569" s="25" t="e">
        <f t="shared" si="282"/>
        <v>#N/A</v>
      </c>
      <c r="BO569" s="26" t="str">
        <f t="shared" si="283"/>
        <v>0</v>
      </c>
      <c r="BP569" s="21" t="e">
        <f t="shared" si="284"/>
        <v>#VALUE!</v>
      </c>
      <c r="BQ569" s="20" t="e">
        <f t="shared" si="285"/>
        <v>#N/A</v>
      </c>
      <c r="BR569" s="20" t="e">
        <v>#N/A</v>
      </c>
      <c r="BS569" s="9" t="e">
        <v>#N/A</v>
      </c>
      <c r="BT569" s="2" t="e">
        <f t="shared" si="286"/>
        <v>#VALUE!</v>
      </c>
      <c r="BU569" s="2" t="e">
        <f t="shared" si="269"/>
        <v>#N/A</v>
      </c>
      <c r="BV569" s="2" t="e">
        <f t="shared" si="270"/>
        <v>#N/A</v>
      </c>
    </row>
    <row r="570" s="2" customFormat="1" ht="22.95" customHeight="1" spans="1:74">
      <c r="A570" s="9" t="str">
        <f t="shared" si="271"/>
        <v>NP 035Induk</v>
      </c>
      <c r="B570" s="9" t="str">
        <f t="shared" si="272"/>
        <v>NP 035jurusan 1</v>
      </c>
      <c r="C570" s="9" t="str">
        <f t="shared" si="273"/>
        <v>NP 035jurusan 2</v>
      </c>
      <c r="D570" s="9" t="str">
        <f t="shared" si="274"/>
        <v>NP 035jurusan 3</v>
      </c>
      <c r="E570" s="9" t="str">
        <f t="shared" si="275"/>
        <v>NP 035jurusan 4</v>
      </c>
      <c r="F570" s="10" t="s">
        <v>497</v>
      </c>
      <c r="G570" s="10" t="s">
        <v>101</v>
      </c>
      <c r="H570" s="10" t="s">
        <v>728</v>
      </c>
      <c r="I570" s="10" t="s">
        <v>11190</v>
      </c>
      <c r="J570" s="10" t="s">
        <v>11191</v>
      </c>
      <c r="K570" s="10" t="s">
        <v>7465</v>
      </c>
      <c r="L570" s="10"/>
      <c r="M570" s="10"/>
      <c r="N570" s="14">
        <f t="shared" si="276"/>
        <v>0</v>
      </c>
      <c r="O570" s="15" t="e">
        <f t="shared" si="277"/>
        <v>#VALUE!</v>
      </c>
      <c r="P570" s="15" t="e">
        <f t="shared" si="278"/>
        <v>#VALUE!</v>
      </c>
      <c r="Q570" s="17" t="e">
        <f>VLOOKUP($A570,'DATA PENGUKURAN GARDU'!$A:$BS,42,0)</f>
        <v>#N/A</v>
      </c>
      <c r="R570" s="18" t="e">
        <f t="shared" si="287"/>
        <v>#N/A</v>
      </c>
      <c r="S570" s="17" t="e">
        <f>VLOOKUP($A570,'DATA PENGUKURAN GARDU'!$A:$BS,44,0)</f>
        <v>#N/A</v>
      </c>
      <c r="T570" s="18" t="e">
        <f t="shared" si="288"/>
        <v>#N/A</v>
      </c>
      <c r="U570" s="17" t="e">
        <f>VLOOKUP($A570,'DATA PENGUKURAN GARDU'!$A:$BS,46,0)</f>
        <v>#N/A</v>
      </c>
      <c r="V570" s="18" t="e">
        <f t="shared" si="289"/>
        <v>#N/A</v>
      </c>
      <c r="W570" s="17" t="e">
        <f>VLOOKUP($A570,'DATA PENGUKURAN GARDU'!$A:$BS,48,0)</f>
        <v>#N/A</v>
      </c>
      <c r="X570" s="17" t="e">
        <f>VLOOKUP($A570,'DATA PENGUKURAN GARDU'!$A:$BS,53,0)</f>
        <v>#N/A</v>
      </c>
      <c r="Y570" s="17" t="e">
        <f>VLOOKUP($A570,'DATA PENGUKURAN GARDU'!$A:$BS,54,0)</f>
        <v>#N/A</v>
      </c>
      <c r="Z570" s="17" t="e">
        <f>VLOOKUP($A570,'DATA PENGUKURAN GARDU'!$A:$BS,55,0)</f>
        <v>#N/A</v>
      </c>
      <c r="AA570" s="20" t="e">
        <f>VLOOKUP($B570,'DATA PENGUKURAN GARDU'!$A:$BS,42,0)</f>
        <v>#N/A</v>
      </c>
      <c r="AB570" s="21" t="e">
        <f t="shared" si="290"/>
        <v>#N/A</v>
      </c>
      <c r="AC570" s="20" t="e">
        <f>VLOOKUP($B570,'DATA PENGUKURAN GARDU'!$A:$BS,44,0)</f>
        <v>#N/A</v>
      </c>
      <c r="AD570" s="21" t="e">
        <f t="shared" si="291"/>
        <v>#N/A</v>
      </c>
      <c r="AE570" s="20" t="e">
        <f>VLOOKUP($B570,'DATA PENGUKURAN GARDU'!$A:$BS,46,0)</f>
        <v>#N/A</v>
      </c>
      <c r="AF570" s="21" t="e">
        <f t="shared" si="292"/>
        <v>#N/A</v>
      </c>
      <c r="AG570" s="20" t="e">
        <f>VLOOKUP($B570,'DATA PENGUKURAN GARDU'!$A:$BS,46,0)</f>
        <v>#N/A</v>
      </c>
      <c r="AH570" s="20" t="e">
        <f>VLOOKUP($B570,'DATA PENGUKURAN GARDU'!$A:$BS,53,0)</f>
        <v>#N/A</v>
      </c>
      <c r="AI570" s="20" t="e">
        <f>VLOOKUP($B570,'DATA PENGUKURAN GARDU'!$A:$BS,54,0)</f>
        <v>#N/A</v>
      </c>
      <c r="AJ570" s="17" t="e">
        <f>VLOOKUP($C570,'DATA PENGUKURAN GARDU'!$A:$BS,42,0)</f>
        <v>#N/A</v>
      </c>
      <c r="AK570" s="23" t="e">
        <f t="shared" si="293"/>
        <v>#N/A</v>
      </c>
      <c r="AL570" s="17" t="e">
        <f>VLOOKUP($C570,'DATA PENGUKURAN GARDU'!$A:$BS,44,0)</f>
        <v>#N/A</v>
      </c>
      <c r="AM570" s="23" t="e">
        <f t="shared" si="294"/>
        <v>#N/A</v>
      </c>
      <c r="AN570" s="17" t="e">
        <f>VLOOKUP($C570,'DATA PENGUKURAN GARDU'!$A:$BS,46,0)</f>
        <v>#N/A</v>
      </c>
      <c r="AO570" s="23" t="e">
        <f t="shared" si="295"/>
        <v>#N/A</v>
      </c>
      <c r="AP570" s="17" t="e">
        <f>VLOOKUP($C570,'DATA PENGUKURAN GARDU'!$A:$BS,46,0)</f>
        <v>#N/A</v>
      </c>
      <c r="AQ570" s="17" t="e">
        <f>VLOOKUP($C570,'DATA PENGUKURAN GARDU'!$A:$BS,53,0)</f>
        <v>#N/A</v>
      </c>
      <c r="AR570" s="17" t="e">
        <f>VLOOKUP($C570,'DATA PENGUKURAN GARDU'!$A:$BS,54,0)</f>
        <v>#N/A</v>
      </c>
      <c r="AS570" s="20" t="e">
        <f>VLOOKUP($D570,'DATA PENGUKURAN GARDU'!$A:$BS,42,0)</f>
        <v>#N/A</v>
      </c>
      <c r="AT570" s="21" t="e">
        <f t="shared" si="296"/>
        <v>#N/A</v>
      </c>
      <c r="AU570" s="20" t="e">
        <f>VLOOKUP($D570,'DATA PENGUKURAN GARDU'!$A:$BS,44,0)</f>
        <v>#N/A</v>
      </c>
      <c r="AV570" s="21" t="e">
        <f t="shared" si="297"/>
        <v>#N/A</v>
      </c>
      <c r="AW570" s="20" t="e">
        <f>VLOOKUP($D570,'DATA PENGUKURAN GARDU'!$A:$BS,46,0)</f>
        <v>#N/A</v>
      </c>
      <c r="AX570" s="21" t="e">
        <f t="shared" si="298"/>
        <v>#N/A</v>
      </c>
      <c r="AY570" s="20" t="e">
        <f>VLOOKUP($D570,'DATA PENGUKURAN GARDU'!$A:$BS,46,0)</f>
        <v>#N/A</v>
      </c>
      <c r="AZ570" s="20" t="e">
        <f>VLOOKUP($D570,'DATA PENGUKURAN GARDU'!$A:$BS,53,0)</f>
        <v>#N/A</v>
      </c>
      <c r="BA570" s="20" t="e">
        <f>VLOOKUP($D570,'DATA PENGUKURAN GARDU'!$A:$BS,54,0)</f>
        <v>#N/A</v>
      </c>
      <c r="BB570" s="17" t="e">
        <f>VLOOKUP($E570,'DATA PENGUKURAN GARDU'!$A:$BS,42,0)</f>
        <v>#N/A</v>
      </c>
      <c r="BC570" s="23" t="e">
        <f t="shared" si="299"/>
        <v>#N/A</v>
      </c>
      <c r="BD570" s="17" t="e">
        <f>VLOOKUP($E570,'DATA PENGUKURAN GARDU'!$A:$BS,44,0)</f>
        <v>#N/A</v>
      </c>
      <c r="BE570" s="23" t="e">
        <f t="shared" si="300"/>
        <v>#N/A</v>
      </c>
      <c r="BF570" s="17" t="e">
        <f>VLOOKUP($E570,'DATA PENGUKURAN GARDU'!$A:$BS,46,0)</f>
        <v>#N/A</v>
      </c>
      <c r="BG570" s="23" t="e">
        <f t="shared" si="301"/>
        <v>#N/A</v>
      </c>
      <c r="BH570" s="17" t="e">
        <f>VLOOKUP($E570,'DATA PENGUKURAN GARDU'!$A:$BS,46,0)</f>
        <v>#N/A</v>
      </c>
      <c r="BI570" s="17" t="e">
        <f>VLOOKUP($E570,'DATA PENGUKURAN GARDU'!$A:$BS,53,0)</f>
        <v>#N/A</v>
      </c>
      <c r="BJ570" s="17" t="e">
        <f>VLOOKUP($E570,'DATA PENGUKURAN GARDU'!$A:$BS,54,0)</f>
        <v>#N/A</v>
      </c>
      <c r="BK570" s="20" t="e">
        <f t="shared" si="279"/>
        <v>#N/A</v>
      </c>
      <c r="BL570" s="20" t="e">
        <f t="shared" si="280"/>
        <v>#N/A</v>
      </c>
      <c r="BM570" s="20" t="e">
        <f t="shared" si="281"/>
        <v>#N/A</v>
      </c>
      <c r="BN570" s="25" t="e">
        <f t="shared" si="282"/>
        <v>#N/A</v>
      </c>
      <c r="BO570" s="26" t="str">
        <f t="shared" si="283"/>
        <v>0</v>
      </c>
      <c r="BP570" s="21" t="e">
        <f t="shared" si="284"/>
        <v>#VALUE!</v>
      </c>
      <c r="BQ570" s="20" t="e">
        <f t="shared" si="285"/>
        <v>#N/A</v>
      </c>
      <c r="BR570" s="20" t="e">
        <v>#N/A</v>
      </c>
      <c r="BS570" s="9" t="e">
        <v>#N/A</v>
      </c>
      <c r="BT570" s="2" t="e">
        <f t="shared" si="286"/>
        <v>#VALUE!</v>
      </c>
      <c r="BU570" s="2" t="e">
        <f t="shared" si="269"/>
        <v>#N/A</v>
      </c>
      <c r="BV570" s="2" t="e">
        <f t="shared" si="270"/>
        <v>#N/A</v>
      </c>
    </row>
    <row r="571" s="2" customFormat="1" ht="22.95" customHeight="1" spans="1:74">
      <c r="A571" s="9" t="str">
        <f t="shared" si="271"/>
        <v>NW 001Induk</v>
      </c>
      <c r="B571" s="9" t="str">
        <f t="shared" si="272"/>
        <v>NW 001jurusan 1</v>
      </c>
      <c r="C571" s="9" t="str">
        <f t="shared" si="273"/>
        <v>NW 001jurusan 2</v>
      </c>
      <c r="D571" s="9" t="str">
        <f t="shared" si="274"/>
        <v>NW 001jurusan 3</v>
      </c>
      <c r="E571" s="9" t="str">
        <f t="shared" si="275"/>
        <v>NW 001jurusan 4</v>
      </c>
      <c r="F571" s="10" t="s">
        <v>342</v>
      </c>
      <c r="G571" s="10" t="s">
        <v>39</v>
      </c>
      <c r="H571" s="10" t="s">
        <v>729</v>
      </c>
      <c r="I571" s="10" t="s">
        <v>11192</v>
      </c>
      <c r="J571" s="10" t="s">
        <v>11193</v>
      </c>
      <c r="K571" s="10" t="s">
        <v>7465</v>
      </c>
      <c r="L571" s="10"/>
      <c r="M571" s="10"/>
      <c r="N571" s="14">
        <f t="shared" si="276"/>
        <v>0</v>
      </c>
      <c r="O571" s="15" t="e">
        <f t="shared" si="277"/>
        <v>#VALUE!</v>
      </c>
      <c r="P571" s="15" t="e">
        <f t="shared" si="278"/>
        <v>#VALUE!</v>
      </c>
      <c r="Q571" s="17" t="e">
        <f>VLOOKUP($A571,'DATA PENGUKURAN GARDU'!$A:$BS,42,0)</f>
        <v>#N/A</v>
      </c>
      <c r="R571" s="18" t="e">
        <f t="shared" si="287"/>
        <v>#N/A</v>
      </c>
      <c r="S571" s="17" t="e">
        <f>VLOOKUP($A571,'DATA PENGUKURAN GARDU'!$A:$BS,44,0)</f>
        <v>#N/A</v>
      </c>
      <c r="T571" s="18" t="e">
        <f t="shared" si="288"/>
        <v>#N/A</v>
      </c>
      <c r="U571" s="17" t="e">
        <f>VLOOKUP($A571,'DATA PENGUKURAN GARDU'!$A:$BS,46,0)</f>
        <v>#N/A</v>
      </c>
      <c r="V571" s="18" t="e">
        <f t="shared" si="289"/>
        <v>#N/A</v>
      </c>
      <c r="W571" s="17" t="e">
        <f>VLOOKUP($A571,'DATA PENGUKURAN GARDU'!$A:$BS,48,0)</f>
        <v>#N/A</v>
      </c>
      <c r="X571" s="17" t="e">
        <f>VLOOKUP($A571,'DATA PENGUKURAN GARDU'!$A:$BS,53,0)</f>
        <v>#N/A</v>
      </c>
      <c r="Y571" s="17" t="e">
        <f>VLOOKUP($A571,'DATA PENGUKURAN GARDU'!$A:$BS,54,0)</f>
        <v>#N/A</v>
      </c>
      <c r="Z571" s="17" t="e">
        <f>VLOOKUP($A571,'DATA PENGUKURAN GARDU'!$A:$BS,55,0)</f>
        <v>#N/A</v>
      </c>
      <c r="AA571" s="20" t="e">
        <f>VLOOKUP($B571,'DATA PENGUKURAN GARDU'!$A:$BS,42,0)</f>
        <v>#N/A</v>
      </c>
      <c r="AB571" s="21" t="e">
        <f t="shared" si="290"/>
        <v>#N/A</v>
      </c>
      <c r="AC571" s="20" t="e">
        <f>VLOOKUP($B571,'DATA PENGUKURAN GARDU'!$A:$BS,44,0)</f>
        <v>#N/A</v>
      </c>
      <c r="AD571" s="21" t="e">
        <f t="shared" si="291"/>
        <v>#N/A</v>
      </c>
      <c r="AE571" s="20" t="e">
        <f>VLOOKUP($B571,'DATA PENGUKURAN GARDU'!$A:$BS,46,0)</f>
        <v>#N/A</v>
      </c>
      <c r="AF571" s="21" t="e">
        <f t="shared" si="292"/>
        <v>#N/A</v>
      </c>
      <c r="AG571" s="20" t="e">
        <f>VLOOKUP($B571,'DATA PENGUKURAN GARDU'!$A:$BS,46,0)</f>
        <v>#N/A</v>
      </c>
      <c r="AH571" s="20" t="e">
        <f>VLOOKUP($B571,'DATA PENGUKURAN GARDU'!$A:$BS,53,0)</f>
        <v>#N/A</v>
      </c>
      <c r="AI571" s="20" t="e">
        <f>VLOOKUP($B571,'DATA PENGUKURAN GARDU'!$A:$BS,54,0)</f>
        <v>#N/A</v>
      </c>
      <c r="AJ571" s="17" t="e">
        <f>VLOOKUP($C571,'DATA PENGUKURAN GARDU'!$A:$BS,42,0)</f>
        <v>#N/A</v>
      </c>
      <c r="AK571" s="23" t="e">
        <f t="shared" si="293"/>
        <v>#N/A</v>
      </c>
      <c r="AL571" s="17" t="e">
        <f>VLOOKUP($C571,'DATA PENGUKURAN GARDU'!$A:$BS,44,0)</f>
        <v>#N/A</v>
      </c>
      <c r="AM571" s="23" t="e">
        <f t="shared" si="294"/>
        <v>#N/A</v>
      </c>
      <c r="AN571" s="17" t="e">
        <f>VLOOKUP($C571,'DATA PENGUKURAN GARDU'!$A:$BS,46,0)</f>
        <v>#N/A</v>
      </c>
      <c r="AO571" s="23" t="e">
        <f t="shared" si="295"/>
        <v>#N/A</v>
      </c>
      <c r="AP571" s="17" t="e">
        <f>VLOOKUP($C571,'DATA PENGUKURAN GARDU'!$A:$BS,46,0)</f>
        <v>#N/A</v>
      </c>
      <c r="AQ571" s="17" t="e">
        <f>VLOOKUP($C571,'DATA PENGUKURAN GARDU'!$A:$BS,53,0)</f>
        <v>#N/A</v>
      </c>
      <c r="AR571" s="17" t="e">
        <f>VLOOKUP($C571,'DATA PENGUKURAN GARDU'!$A:$BS,54,0)</f>
        <v>#N/A</v>
      </c>
      <c r="AS571" s="20" t="e">
        <f>VLOOKUP($D571,'DATA PENGUKURAN GARDU'!$A:$BS,42,0)</f>
        <v>#N/A</v>
      </c>
      <c r="AT571" s="21" t="e">
        <f t="shared" si="296"/>
        <v>#N/A</v>
      </c>
      <c r="AU571" s="20" t="e">
        <f>VLOOKUP($D571,'DATA PENGUKURAN GARDU'!$A:$BS,44,0)</f>
        <v>#N/A</v>
      </c>
      <c r="AV571" s="21" t="e">
        <f t="shared" si="297"/>
        <v>#N/A</v>
      </c>
      <c r="AW571" s="20" t="e">
        <f>VLOOKUP($D571,'DATA PENGUKURAN GARDU'!$A:$BS,46,0)</f>
        <v>#N/A</v>
      </c>
      <c r="AX571" s="21" t="e">
        <f t="shared" si="298"/>
        <v>#N/A</v>
      </c>
      <c r="AY571" s="20" t="e">
        <f>VLOOKUP($D571,'DATA PENGUKURAN GARDU'!$A:$BS,46,0)</f>
        <v>#N/A</v>
      </c>
      <c r="AZ571" s="20" t="e">
        <f>VLOOKUP($D571,'DATA PENGUKURAN GARDU'!$A:$BS,53,0)</f>
        <v>#N/A</v>
      </c>
      <c r="BA571" s="20" t="e">
        <f>VLOOKUP($D571,'DATA PENGUKURAN GARDU'!$A:$BS,54,0)</f>
        <v>#N/A</v>
      </c>
      <c r="BB571" s="17" t="e">
        <f>VLOOKUP($E571,'DATA PENGUKURAN GARDU'!$A:$BS,42,0)</f>
        <v>#N/A</v>
      </c>
      <c r="BC571" s="23" t="e">
        <f t="shared" si="299"/>
        <v>#N/A</v>
      </c>
      <c r="BD571" s="17" t="e">
        <f>VLOOKUP($E571,'DATA PENGUKURAN GARDU'!$A:$BS,44,0)</f>
        <v>#N/A</v>
      </c>
      <c r="BE571" s="23" t="e">
        <f t="shared" si="300"/>
        <v>#N/A</v>
      </c>
      <c r="BF571" s="17" t="e">
        <f>VLOOKUP($E571,'DATA PENGUKURAN GARDU'!$A:$BS,46,0)</f>
        <v>#N/A</v>
      </c>
      <c r="BG571" s="23" t="e">
        <f t="shared" si="301"/>
        <v>#N/A</v>
      </c>
      <c r="BH571" s="17" t="e">
        <f>VLOOKUP($E571,'DATA PENGUKURAN GARDU'!$A:$BS,46,0)</f>
        <v>#N/A</v>
      </c>
      <c r="BI571" s="17" t="e">
        <f>VLOOKUP($E571,'DATA PENGUKURAN GARDU'!$A:$BS,53,0)</f>
        <v>#N/A</v>
      </c>
      <c r="BJ571" s="17" t="e">
        <f>VLOOKUP($E571,'DATA PENGUKURAN GARDU'!$A:$BS,54,0)</f>
        <v>#N/A</v>
      </c>
      <c r="BK571" s="20" t="e">
        <f t="shared" si="279"/>
        <v>#N/A</v>
      </c>
      <c r="BL571" s="20" t="e">
        <f t="shared" si="280"/>
        <v>#N/A</v>
      </c>
      <c r="BM571" s="20" t="e">
        <f t="shared" si="281"/>
        <v>#N/A</v>
      </c>
      <c r="BN571" s="25" t="e">
        <f t="shared" si="282"/>
        <v>#N/A</v>
      </c>
      <c r="BO571" s="26" t="str">
        <f t="shared" si="283"/>
        <v>0</v>
      </c>
      <c r="BP571" s="21" t="e">
        <f t="shared" si="284"/>
        <v>#VALUE!</v>
      </c>
      <c r="BQ571" s="20" t="e">
        <f t="shared" si="285"/>
        <v>#N/A</v>
      </c>
      <c r="BR571" s="20" t="e">
        <v>#N/A</v>
      </c>
      <c r="BS571" s="9" t="e">
        <v>#N/A</v>
      </c>
      <c r="BT571" s="2" t="e">
        <f t="shared" si="286"/>
        <v>#VALUE!</v>
      </c>
      <c r="BU571" s="2" t="e">
        <f t="shared" si="269"/>
        <v>#N/A</v>
      </c>
      <c r="BV571" s="2" t="e">
        <f t="shared" si="270"/>
        <v>#N/A</v>
      </c>
    </row>
    <row r="572" s="2" customFormat="1" ht="22.95" customHeight="1" spans="1:74">
      <c r="A572" s="9" t="str">
        <f t="shared" si="271"/>
        <v>NL 042Induk</v>
      </c>
      <c r="B572" s="9" t="str">
        <f t="shared" si="272"/>
        <v>NL 042jurusan 1</v>
      </c>
      <c r="C572" s="9" t="str">
        <f t="shared" si="273"/>
        <v>NL 042jurusan 2</v>
      </c>
      <c r="D572" s="9" t="str">
        <f t="shared" si="274"/>
        <v>NL 042jurusan 3</v>
      </c>
      <c r="E572" s="9" t="str">
        <f t="shared" si="275"/>
        <v>NL 042jurusan 4</v>
      </c>
      <c r="F572" s="10" t="s">
        <v>324</v>
      </c>
      <c r="G572" s="10" t="s">
        <v>101</v>
      </c>
      <c r="H572" s="10" t="s">
        <v>730</v>
      </c>
      <c r="I572" s="10" t="s">
        <v>11194</v>
      </c>
      <c r="J572" s="10" t="s">
        <v>11195</v>
      </c>
      <c r="K572" s="10" t="s">
        <v>7465</v>
      </c>
      <c r="L572" s="10"/>
      <c r="M572" s="10"/>
      <c r="N572" s="14">
        <f t="shared" si="276"/>
        <v>0</v>
      </c>
      <c r="O572" s="15" t="e">
        <f t="shared" si="277"/>
        <v>#VALUE!</v>
      </c>
      <c r="P572" s="15" t="e">
        <f t="shared" si="278"/>
        <v>#VALUE!</v>
      </c>
      <c r="Q572" s="17" t="e">
        <f>VLOOKUP($A572,'DATA PENGUKURAN GARDU'!$A:$BS,42,0)</f>
        <v>#N/A</v>
      </c>
      <c r="R572" s="18" t="e">
        <f t="shared" si="287"/>
        <v>#N/A</v>
      </c>
      <c r="S572" s="17" t="e">
        <f>VLOOKUP($A572,'DATA PENGUKURAN GARDU'!$A:$BS,44,0)</f>
        <v>#N/A</v>
      </c>
      <c r="T572" s="18" t="e">
        <f t="shared" si="288"/>
        <v>#N/A</v>
      </c>
      <c r="U572" s="17" t="e">
        <f>VLOOKUP($A572,'DATA PENGUKURAN GARDU'!$A:$BS,46,0)</f>
        <v>#N/A</v>
      </c>
      <c r="V572" s="18" t="e">
        <f t="shared" si="289"/>
        <v>#N/A</v>
      </c>
      <c r="W572" s="17" t="e">
        <f>VLOOKUP($A572,'DATA PENGUKURAN GARDU'!$A:$BS,48,0)</f>
        <v>#N/A</v>
      </c>
      <c r="X572" s="17" t="e">
        <f>VLOOKUP($A572,'DATA PENGUKURAN GARDU'!$A:$BS,53,0)</f>
        <v>#N/A</v>
      </c>
      <c r="Y572" s="17" t="e">
        <f>VLOOKUP($A572,'DATA PENGUKURAN GARDU'!$A:$BS,54,0)</f>
        <v>#N/A</v>
      </c>
      <c r="Z572" s="17" t="e">
        <f>VLOOKUP($A572,'DATA PENGUKURAN GARDU'!$A:$BS,55,0)</f>
        <v>#N/A</v>
      </c>
      <c r="AA572" s="20" t="e">
        <f>VLOOKUP($B572,'DATA PENGUKURAN GARDU'!$A:$BS,42,0)</f>
        <v>#N/A</v>
      </c>
      <c r="AB572" s="21" t="e">
        <f t="shared" si="290"/>
        <v>#N/A</v>
      </c>
      <c r="AC572" s="20" t="e">
        <f>VLOOKUP($B572,'DATA PENGUKURAN GARDU'!$A:$BS,44,0)</f>
        <v>#N/A</v>
      </c>
      <c r="AD572" s="21" t="e">
        <f t="shared" si="291"/>
        <v>#N/A</v>
      </c>
      <c r="AE572" s="20" t="e">
        <f>VLOOKUP($B572,'DATA PENGUKURAN GARDU'!$A:$BS,46,0)</f>
        <v>#N/A</v>
      </c>
      <c r="AF572" s="21" t="e">
        <f t="shared" si="292"/>
        <v>#N/A</v>
      </c>
      <c r="AG572" s="20" t="e">
        <f>VLOOKUP($B572,'DATA PENGUKURAN GARDU'!$A:$BS,46,0)</f>
        <v>#N/A</v>
      </c>
      <c r="AH572" s="20" t="e">
        <f>VLOOKUP($B572,'DATA PENGUKURAN GARDU'!$A:$BS,53,0)</f>
        <v>#N/A</v>
      </c>
      <c r="AI572" s="20" t="e">
        <f>VLOOKUP($B572,'DATA PENGUKURAN GARDU'!$A:$BS,54,0)</f>
        <v>#N/A</v>
      </c>
      <c r="AJ572" s="17" t="e">
        <f>VLOOKUP($C572,'DATA PENGUKURAN GARDU'!$A:$BS,42,0)</f>
        <v>#N/A</v>
      </c>
      <c r="AK572" s="23" t="e">
        <f t="shared" si="293"/>
        <v>#N/A</v>
      </c>
      <c r="AL572" s="17" t="e">
        <f>VLOOKUP($C572,'DATA PENGUKURAN GARDU'!$A:$BS,44,0)</f>
        <v>#N/A</v>
      </c>
      <c r="AM572" s="23" t="e">
        <f t="shared" si="294"/>
        <v>#N/A</v>
      </c>
      <c r="AN572" s="17" t="e">
        <f>VLOOKUP($C572,'DATA PENGUKURAN GARDU'!$A:$BS,46,0)</f>
        <v>#N/A</v>
      </c>
      <c r="AO572" s="23" t="e">
        <f t="shared" si="295"/>
        <v>#N/A</v>
      </c>
      <c r="AP572" s="17" t="e">
        <f>VLOOKUP($C572,'DATA PENGUKURAN GARDU'!$A:$BS,46,0)</f>
        <v>#N/A</v>
      </c>
      <c r="AQ572" s="17" t="e">
        <f>VLOOKUP($C572,'DATA PENGUKURAN GARDU'!$A:$BS,53,0)</f>
        <v>#N/A</v>
      </c>
      <c r="AR572" s="17" t="e">
        <f>VLOOKUP($C572,'DATA PENGUKURAN GARDU'!$A:$BS,54,0)</f>
        <v>#N/A</v>
      </c>
      <c r="AS572" s="20" t="e">
        <f>VLOOKUP($D572,'DATA PENGUKURAN GARDU'!$A:$BS,42,0)</f>
        <v>#N/A</v>
      </c>
      <c r="AT572" s="21" t="e">
        <f t="shared" si="296"/>
        <v>#N/A</v>
      </c>
      <c r="AU572" s="20" t="e">
        <f>VLOOKUP($D572,'DATA PENGUKURAN GARDU'!$A:$BS,44,0)</f>
        <v>#N/A</v>
      </c>
      <c r="AV572" s="21" t="e">
        <f t="shared" si="297"/>
        <v>#N/A</v>
      </c>
      <c r="AW572" s="20" t="e">
        <f>VLOOKUP($D572,'DATA PENGUKURAN GARDU'!$A:$BS,46,0)</f>
        <v>#N/A</v>
      </c>
      <c r="AX572" s="21" t="e">
        <f t="shared" si="298"/>
        <v>#N/A</v>
      </c>
      <c r="AY572" s="20" t="e">
        <f>VLOOKUP($D572,'DATA PENGUKURAN GARDU'!$A:$BS,46,0)</f>
        <v>#N/A</v>
      </c>
      <c r="AZ572" s="20" t="e">
        <f>VLOOKUP($D572,'DATA PENGUKURAN GARDU'!$A:$BS,53,0)</f>
        <v>#N/A</v>
      </c>
      <c r="BA572" s="20" t="e">
        <f>VLOOKUP($D572,'DATA PENGUKURAN GARDU'!$A:$BS,54,0)</f>
        <v>#N/A</v>
      </c>
      <c r="BB572" s="17" t="e">
        <f>VLOOKUP($E572,'DATA PENGUKURAN GARDU'!$A:$BS,42,0)</f>
        <v>#N/A</v>
      </c>
      <c r="BC572" s="23" t="e">
        <f t="shared" si="299"/>
        <v>#N/A</v>
      </c>
      <c r="BD572" s="17" t="e">
        <f>VLOOKUP($E572,'DATA PENGUKURAN GARDU'!$A:$BS,44,0)</f>
        <v>#N/A</v>
      </c>
      <c r="BE572" s="23" t="e">
        <f t="shared" si="300"/>
        <v>#N/A</v>
      </c>
      <c r="BF572" s="17" t="e">
        <f>VLOOKUP($E572,'DATA PENGUKURAN GARDU'!$A:$BS,46,0)</f>
        <v>#N/A</v>
      </c>
      <c r="BG572" s="23" t="e">
        <f t="shared" si="301"/>
        <v>#N/A</v>
      </c>
      <c r="BH572" s="17" t="e">
        <f>VLOOKUP($E572,'DATA PENGUKURAN GARDU'!$A:$BS,46,0)</f>
        <v>#N/A</v>
      </c>
      <c r="BI572" s="17" t="e">
        <f>VLOOKUP($E572,'DATA PENGUKURAN GARDU'!$A:$BS,53,0)</f>
        <v>#N/A</v>
      </c>
      <c r="BJ572" s="17" t="e">
        <f>VLOOKUP($E572,'DATA PENGUKURAN GARDU'!$A:$BS,54,0)</f>
        <v>#N/A</v>
      </c>
      <c r="BK572" s="20" t="e">
        <f t="shared" si="279"/>
        <v>#N/A</v>
      </c>
      <c r="BL572" s="20" t="e">
        <f t="shared" si="280"/>
        <v>#N/A</v>
      </c>
      <c r="BM572" s="20" t="e">
        <f t="shared" si="281"/>
        <v>#N/A</v>
      </c>
      <c r="BN572" s="25" t="e">
        <f t="shared" si="282"/>
        <v>#N/A</v>
      </c>
      <c r="BO572" s="26" t="str">
        <f t="shared" si="283"/>
        <v>0</v>
      </c>
      <c r="BP572" s="21" t="e">
        <f t="shared" si="284"/>
        <v>#VALUE!</v>
      </c>
      <c r="BQ572" s="20" t="e">
        <f t="shared" si="285"/>
        <v>#N/A</v>
      </c>
      <c r="BR572" s="20" t="e">
        <v>#N/A</v>
      </c>
      <c r="BS572" s="9" t="e">
        <v>#N/A</v>
      </c>
      <c r="BT572" s="2" t="e">
        <f t="shared" si="286"/>
        <v>#VALUE!</v>
      </c>
      <c r="BU572" s="2" t="e">
        <f t="shared" si="269"/>
        <v>#N/A</v>
      </c>
      <c r="BV572" s="2" t="e">
        <f t="shared" si="270"/>
        <v>#N/A</v>
      </c>
    </row>
    <row r="573" s="2" customFormat="1" ht="22.95" customHeight="1" spans="1:74">
      <c r="A573" s="9" t="str">
        <f t="shared" si="271"/>
        <v>NL 045Induk</v>
      </c>
      <c r="B573" s="9" t="str">
        <f t="shared" si="272"/>
        <v>NL 045jurusan 1</v>
      </c>
      <c r="C573" s="9" t="str">
        <f t="shared" si="273"/>
        <v>NL 045jurusan 2</v>
      </c>
      <c r="D573" s="9" t="str">
        <f t="shared" si="274"/>
        <v>NL 045jurusan 3</v>
      </c>
      <c r="E573" s="9" t="str">
        <f t="shared" si="275"/>
        <v>NL 045jurusan 4</v>
      </c>
      <c r="F573" s="10" t="s">
        <v>324</v>
      </c>
      <c r="G573" s="10" t="s">
        <v>101</v>
      </c>
      <c r="H573" s="10" t="s">
        <v>731</v>
      </c>
      <c r="I573" s="10" t="s">
        <v>11196</v>
      </c>
      <c r="J573" s="10" t="s">
        <v>11197</v>
      </c>
      <c r="K573" s="10" t="s">
        <v>7465</v>
      </c>
      <c r="L573" s="10"/>
      <c r="M573" s="10"/>
      <c r="N573" s="14">
        <f t="shared" si="276"/>
        <v>0</v>
      </c>
      <c r="O573" s="15" t="e">
        <f t="shared" si="277"/>
        <v>#VALUE!</v>
      </c>
      <c r="P573" s="15" t="e">
        <f t="shared" si="278"/>
        <v>#VALUE!</v>
      </c>
      <c r="Q573" s="17" t="e">
        <f>VLOOKUP($A573,'DATA PENGUKURAN GARDU'!$A:$BS,42,0)</f>
        <v>#N/A</v>
      </c>
      <c r="R573" s="18" t="e">
        <f t="shared" si="287"/>
        <v>#N/A</v>
      </c>
      <c r="S573" s="17" t="e">
        <f>VLOOKUP($A573,'DATA PENGUKURAN GARDU'!$A:$BS,44,0)</f>
        <v>#N/A</v>
      </c>
      <c r="T573" s="18" t="e">
        <f t="shared" si="288"/>
        <v>#N/A</v>
      </c>
      <c r="U573" s="17" t="e">
        <f>VLOOKUP($A573,'DATA PENGUKURAN GARDU'!$A:$BS,46,0)</f>
        <v>#N/A</v>
      </c>
      <c r="V573" s="18" t="e">
        <f t="shared" si="289"/>
        <v>#N/A</v>
      </c>
      <c r="W573" s="17" t="e">
        <f>VLOOKUP($A573,'DATA PENGUKURAN GARDU'!$A:$BS,48,0)</f>
        <v>#N/A</v>
      </c>
      <c r="X573" s="17" t="e">
        <f>VLOOKUP($A573,'DATA PENGUKURAN GARDU'!$A:$BS,53,0)</f>
        <v>#N/A</v>
      </c>
      <c r="Y573" s="17" t="e">
        <f>VLOOKUP($A573,'DATA PENGUKURAN GARDU'!$A:$BS,54,0)</f>
        <v>#N/A</v>
      </c>
      <c r="Z573" s="17" t="e">
        <f>VLOOKUP($A573,'DATA PENGUKURAN GARDU'!$A:$BS,55,0)</f>
        <v>#N/A</v>
      </c>
      <c r="AA573" s="20" t="e">
        <f>VLOOKUP($B573,'DATA PENGUKURAN GARDU'!$A:$BS,42,0)</f>
        <v>#N/A</v>
      </c>
      <c r="AB573" s="21" t="e">
        <f t="shared" si="290"/>
        <v>#N/A</v>
      </c>
      <c r="AC573" s="20" t="e">
        <f>VLOOKUP($B573,'DATA PENGUKURAN GARDU'!$A:$BS,44,0)</f>
        <v>#N/A</v>
      </c>
      <c r="AD573" s="21" t="e">
        <f t="shared" si="291"/>
        <v>#N/A</v>
      </c>
      <c r="AE573" s="20" t="e">
        <f>VLOOKUP($B573,'DATA PENGUKURAN GARDU'!$A:$BS,46,0)</f>
        <v>#N/A</v>
      </c>
      <c r="AF573" s="21" t="e">
        <f t="shared" si="292"/>
        <v>#N/A</v>
      </c>
      <c r="AG573" s="20" t="e">
        <f>VLOOKUP($B573,'DATA PENGUKURAN GARDU'!$A:$BS,46,0)</f>
        <v>#N/A</v>
      </c>
      <c r="AH573" s="20" t="e">
        <f>VLOOKUP($B573,'DATA PENGUKURAN GARDU'!$A:$BS,53,0)</f>
        <v>#N/A</v>
      </c>
      <c r="AI573" s="20" t="e">
        <f>VLOOKUP($B573,'DATA PENGUKURAN GARDU'!$A:$BS,54,0)</f>
        <v>#N/A</v>
      </c>
      <c r="AJ573" s="17" t="e">
        <f>VLOOKUP($C573,'DATA PENGUKURAN GARDU'!$A:$BS,42,0)</f>
        <v>#N/A</v>
      </c>
      <c r="AK573" s="23" t="e">
        <f t="shared" si="293"/>
        <v>#N/A</v>
      </c>
      <c r="AL573" s="17" t="e">
        <f>VLOOKUP($C573,'DATA PENGUKURAN GARDU'!$A:$BS,44,0)</f>
        <v>#N/A</v>
      </c>
      <c r="AM573" s="23" t="e">
        <f t="shared" si="294"/>
        <v>#N/A</v>
      </c>
      <c r="AN573" s="17" t="e">
        <f>VLOOKUP($C573,'DATA PENGUKURAN GARDU'!$A:$BS,46,0)</f>
        <v>#N/A</v>
      </c>
      <c r="AO573" s="23" t="e">
        <f t="shared" si="295"/>
        <v>#N/A</v>
      </c>
      <c r="AP573" s="17" t="e">
        <f>VLOOKUP($C573,'DATA PENGUKURAN GARDU'!$A:$BS,46,0)</f>
        <v>#N/A</v>
      </c>
      <c r="AQ573" s="17" t="e">
        <f>VLOOKUP($C573,'DATA PENGUKURAN GARDU'!$A:$BS,53,0)</f>
        <v>#N/A</v>
      </c>
      <c r="AR573" s="17" t="e">
        <f>VLOOKUP($C573,'DATA PENGUKURAN GARDU'!$A:$BS,54,0)</f>
        <v>#N/A</v>
      </c>
      <c r="AS573" s="20" t="e">
        <f>VLOOKUP($D573,'DATA PENGUKURAN GARDU'!$A:$BS,42,0)</f>
        <v>#N/A</v>
      </c>
      <c r="AT573" s="21" t="e">
        <f t="shared" si="296"/>
        <v>#N/A</v>
      </c>
      <c r="AU573" s="20" t="e">
        <f>VLOOKUP($D573,'DATA PENGUKURAN GARDU'!$A:$BS,44,0)</f>
        <v>#N/A</v>
      </c>
      <c r="AV573" s="21" t="e">
        <f t="shared" si="297"/>
        <v>#N/A</v>
      </c>
      <c r="AW573" s="20" t="e">
        <f>VLOOKUP($D573,'DATA PENGUKURAN GARDU'!$A:$BS,46,0)</f>
        <v>#N/A</v>
      </c>
      <c r="AX573" s="21" t="e">
        <f t="shared" si="298"/>
        <v>#N/A</v>
      </c>
      <c r="AY573" s="20" t="e">
        <f>VLOOKUP($D573,'DATA PENGUKURAN GARDU'!$A:$BS,46,0)</f>
        <v>#N/A</v>
      </c>
      <c r="AZ573" s="20" t="e">
        <f>VLOOKUP($D573,'DATA PENGUKURAN GARDU'!$A:$BS,53,0)</f>
        <v>#N/A</v>
      </c>
      <c r="BA573" s="20" t="e">
        <f>VLOOKUP($D573,'DATA PENGUKURAN GARDU'!$A:$BS,54,0)</f>
        <v>#N/A</v>
      </c>
      <c r="BB573" s="17" t="e">
        <f>VLOOKUP($E573,'DATA PENGUKURAN GARDU'!$A:$BS,42,0)</f>
        <v>#N/A</v>
      </c>
      <c r="BC573" s="23" t="e">
        <f t="shared" si="299"/>
        <v>#N/A</v>
      </c>
      <c r="BD573" s="17" t="e">
        <f>VLOOKUP($E573,'DATA PENGUKURAN GARDU'!$A:$BS,44,0)</f>
        <v>#N/A</v>
      </c>
      <c r="BE573" s="23" t="e">
        <f t="shared" si="300"/>
        <v>#N/A</v>
      </c>
      <c r="BF573" s="17" t="e">
        <f>VLOOKUP($E573,'DATA PENGUKURAN GARDU'!$A:$BS,46,0)</f>
        <v>#N/A</v>
      </c>
      <c r="BG573" s="23" t="e">
        <f t="shared" si="301"/>
        <v>#N/A</v>
      </c>
      <c r="BH573" s="17" t="e">
        <f>VLOOKUP($E573,'DATA PENGUKURAN GARDU'!$A:$BS,46,0)</f>
        <v>#N/A</v>
      </c>
      <c r="BI573" s="17" t="e">
        <f>VLOOKUP($E573,'DATA PENGUKURAN GARDU'!$A:$BS,53,0)</f>
        <v>#N/A</v>
      </c>
      <c r="BJ573" s="17" t="e">
        <f>VLOOKUP($E573,'DATA PENGUKURAN GARDU'!$A:$BS,54,0)</f>
        <v>#N/A</v>
      </c>
      <c r="BK573" s="20" t="e">
        <f t="shared" si="279"/>
        <v>#N/A</v>
      </c>
      <c r="BL573" s="20" t="e">
        <f t="shared" si="280"/>
        <v>#N/A</v>
      </c>
      <c r="BM573" s="20" t="e">
        <f t="shared" si="281"/>
        <v>#N/A</v>
      </c>
      <c r="BN573" s="25" t="e">
        <f t="shared" si="282"/>
        <v>#N/A</v>
      </c>
      <c r="BO573" s="26" t="str">
        <f t="shared" si="283"/>
        <v>0</v>
      </c>
      <c r="BP573" s="21" t="e">
        <f t="shared" si="284"/>
        <v>#VALUE!</v>
      </c>
      <c r="BQ573" s="20" t="e">
        <f t="shared" si="285"/>
        <v>#N/A</v>
      </c>
      <c r="BR573" s="20" t="e">
        <v>#N/A</v>
      </c>
      <c r="BS573" s="9" t="e">
        <v>#N/A</v>
      </c>
      <c r="BT573" s="2" t="e">
        <f t="shared" si="286"/>
        <v>#VALUE!</v>
      </c>
      <c r="BU573" s="2" t="e">
        <f t="shared" si="269"/>
        <v>#N/A</v>
      </c>
      <c r="BV573" s="2" t="e">
        <f t="shared" si="270"/>
        <v>#N/A</v>
      </c>
    </row>
    <row r="574" s="2" customFormat="1" ht="22.95" customHeight="1" spans="1:74">
      <c r="A574" s="9" t="str">
        <f t="shared" si="271"/>
        <v>N 019Induk</v>
      </c>
      <c r="B574" s="9" t="str">
        <f t="shared" si="272"/>
        <v>N 019jurusan 1</v>
      </c>
      <c r="C574" s="9" t="str">
        <f t="shared" si="273"/>
        <v>N 019jurusan 2</v>
      </c>
      <c r="D574" s="9" t="str">
        <f t="shared" si="274"/>
        <v>N 019jurusan 3</v>
      </c>
      <c r="E574" s="9" t="str">
        <f t="shared" si="275"/>
        <v>N 019jurusan 4</v>
      </c>
      <c r="F574" s="10" t="s">
        <v>226</v>
      </c>
      <c r="G574" s="10" t="s">
        <v>101</v>
      </c>
      <c r="H574" s="10" t="s">
        <v>732</v>
      </c>
      <c r="I574" s="10" t="s">
        <v>11198</v>
      </c>
      <c r="J574" s="10" t="s">
        <v>11199</v>
      </c>
      <c r="K574" s="10" t="s">
        <v>7465</v>
      </c>
      <c r="L574" s="10"/>
      <c r="M574" s="10"/>
      <c r="N574" s="14">
        <f t="shared" si="276"/>
        <v>0</v>
      </c>
      <c r="O574" s="15" t="e">
        <f t="shared" si="277"/>
        <v>#VALUE!</v>
      </c>
      <c r="P574" s="15" t="e">
        <f t="shared" si="278"/>
        <v>#VALUE!</v>
      </c>
      <c r="Q574" s="17" t="e">
        <f>VLOOKUP($A574,'DATA PENGUKURAN GARDU'!$A:$BS,42,0)</f>
        <v>#N/A</v>
      </c>
      <c r="R574" s="18" t="e">
        <f t="shared" si="287"/>
        <v>#N/A</v>
      </c>
      <c r="S574" s="17" t="e">
        <f>VLOOKUP($A574,'DATA PENGUKURAN GARDU'!$A:$BS,44,0)</f>
        <v>#N/A</v>
      </c>
      <c r="T574" s="18" t="e">
        <f t="shared" si="288"/>
        <v>#N/A</v>
      </c>
      <c r="U574" s="17" t="e">
        <f>VLOOKUP($A574,'DATA PENGUKURAN GARDU'!$A:$BS,46,0)</f>
        <v>#N/A</v>
      </c>
      <c r="V574" s="18" t="e">
        <f t="shared" si="289"/>
        <v>#N/A</v>
      </c>
      <c r="W574" s="17" t="e">
        <f>VLOOKUP($A574,'DATA PENGUKURAN GARDU'!$A:$BS,48,0)</f>
        <v>#N/A</v>
      </c>
      <c r="X574" s="17" t="e">
        <f>VLOOKUP($A574,'DATA PENGUKURAN GARDU'!$A:$BS,53,0)</f>
        <v>#N/A</v>
      </c>
      <c r="Y574" s="17" t="e">
        <f>VLOOKUP($A574,'DATA PENGUKURAN GARDU'!$A:$BS,54,0)</f>
        <v>#N/A</v>
      </c>
      <c r="Z574" s="17" t="e">
        <f>VLOOKUP($A574,'DATA PENGUKURAN GARDU'!$A:$BS,55,0)</f>
        <v>#N/A</v>
      </c>
      <c r="AA574" s="20" t="e">
        <f>VLOOKUP($B574,'DATA PENGUKURAN GARDU'!$A:$BS,42,0)</f>
        <v>#N/A</v>
      </c>
      <c r="AB574" s="21" t="e">
        <f t="shared" si="290"/>
        <v>#N/A</v>
      </c>
      <c r="AC574" s="20" t="e">
        <f>VLOOKUP($B574,'DATA PENGUKURAN GARDU'!$A:$BS,44,0)</f>
        <v>#N/A</v>
      </c>
      <c r="AD574" s="21" t="e">
        <f t="shared" si="291"/>
        <v>#N/A</v>
      </c>
      <c r="AE574" s="20" t="e">
        <f>VLOOKUP($B574,'DATA PENGUKURAN GARDU'!$A:$BS,46,0)</f>
        <v>#N/A</v>
      </c>
      <c r="AF574" s="21" t="e">
        <f t="shared" si="292"/>
        <v>#N/A</v>
      </c>
      <c r="AG574" s="20" t="e">
        <f>VLOOKUP($B574,'DATA PENGUKURAN GARDU'!$A:$BS,46,0)</f>
        <v>#N/A</v>
      </c>
      <c r="AH574" s="20" t="e">
        <f>VLOOKUP($B574,'DATA PENGUKURAN GARDU'!$A:$BS,53,0)</f>
        <v>#N/A</v>
      </c>
      <c r="AI574" s="20" t="e">
        <f>VLOOKUP($B574,'DATA PENGUKURAN GARDU'!$A:$BS,54,0)</f>
        <v>#N/A</v>
      </c>
      <c r="AJ574" s="17" t="e">
        <f>VLOOKUP($C574,'DATA PENGUKURAN GARDU'!$A:$BS,42,0)</f>
        <v>#N/A</v>
      </c>
      <c r="AK574" s="23" t="e">
        <f t="shared" si="293"/>
        <v>#N/A</v>
      </c>
      <c r="AL574" s="17" t="e">
        <f>VLOOKUP($C574,'DATA PENGUKURAN GARDU'!$A:$BS,44,0)</f>
        <v>#N/A</v>
      </c>
      <c r="AM574" s="23" t="e">
        <f t="shared" si="294"/>
        <v>#N/A</v>
      </c>
      <c r="AN574" s="17" t="e">
        <f>VLOOKUP($C574,'DATA PENGUKURAN GARDU'!$A:$BS,46,0)</f>
        <v>#N/A</v>
      </c>
      <c r="AO574" s="23" t="e">
        <f t="shared" si="295"/>
        <v>#N/A</v>
      </c>
      <c r="AP574" s="17" t="e">
        <f>VLOOKUP($C574,'DATA PENGUKURAN GARDU'!$A:$BS,46,0)</f>
        <v>#N/A</v>
      </c>
      <c r="AQ574" s="17" t="e">
        <f>VLOOKUP($C574,'DATA PENGUKURAN GARDU'!$A:$BS,53,0)</f>
        <v>#N/A</v>
      </c>
      <c r="AR574" s="17" t="e">
        <f>VLOOKUP($C574,'DATA PENGUKURAN GARDU'!$A:$BS,54,0)</f>
        <v>#N/A</v>
      </c>
      <c r="AS574" s="20" t="e">
        <f>VLOOKUP($D574,'DATA PENGUKURAN GARDU'!$A:$BS,42,0)</f>
        <v>#N/A</v>
      </c>
      <c r="AT574" s="21" t="e">
        <f t="shared" si="296"/>
        <v>#N/A</v>
      </c>
      <c r="AU574" s="20" t="e">
        <f>VLOOKUP($D574,'DATA PENGUKURAN GARDU'!$A:$BS,44,0)</f>
        <v>#N/A</v>
      </c>
      <c r="AV574" s="21" t="e">
        <f t="shared" si="297"/>
        <v>#N/A</v>
      </c>
      <c r="AW574" s="20" t="e">
        <f>VLOOKUP($D574,'DATA PENGUKURAN GARDU'!$A:$BS,46,0)</f>
        <v>#N/A</v>
      </c>
      <c r="AX574" s="21" t="e">
        <f t="shared" si="298"/>
        <v>#N/A</v>
      </c>
      <c r="AY574" s="20" t="e">
        <f>VLOOKUP($D574,'DATA PENGUKURAN GARDU'!$A:$BS,46,0)</f>
        <v>#N/A</v>
      </c>
      <c r="AZ574" s="20" t="e">
        <f>VLOOKUP($D574,'DATA PENGUKURAN GARDU'!$A:$BS,53,0)</f>
        <v>#N/A</v>
      </c>
      <c r="BA574" s="20" t="e">
        <f>VLOOKUP($D574,'DATA PENGUKURAN GARDU'!$A:$BS,54,0)</f>
        <v>#N/A</v>
      </c>
      <c r="BB574" s="17" t="e">
        <f>VLOOKUP($E574,'DATA PENGUKURAN GARDU'!$A:$BS,42,0)</f>
        <v>#N/A</v>
      </c>
      <c r="BC574" s="23" t="e">
        <f t="shared" si="299"/>
        <v>#N/A</v>
      </c>
      <c r="BD574" s="17" t="e">
        <f>VLOOKUP($E574,'DATA PENGUKURAN GARDU'!$A:$BS,44,0)</f>
        <v>#N/A</v>
      </c>
      <c r="BE574" s="23" t="e">
        <f t="shared" si="300"/>
        <v>#N/A</v>
      </c>
      <c r="BF574" s="17" t="e">
        <f>VLOOKUP($E574,'DATA PENGUKURAN GARDU'!$A:$BS,46,0)</f>
        <v>#N/A</v>
      </c>
      <c r="BG574" s="23" t="e">
        <f t="shared" si="301"/>
        <v>#N/A</v>
      </c>
      <c r="BH574" s="17" t="e">
        <f>VLOOKUP($E574,'DATA PENGUKURAN GARDU'!$A:$BS,46,0)</f>
        <v>#N/A</v>
      </c>
      <c r="BI574" s="17" t="e">
        <f>VLOOKUP($E574,'DATA PENGUKURAN GARDU'!$A:$BS,53,0)</f>
        <v>#N/A</v>
      </c>
      <c r="BJ574" s="17" t="e">
        <f>VLOOKUP($E574,'DATA PENGUKURAN GARDU'!$A:$BS,54,0)</f>
        <v>#N/A</v>
      </c>
      <c r="BK574" s="20" t="e">
        <f t="shared" si="279"/>
        <v>#N/A</v>
      </c>
      <c r="BL574" s="20" t="e">
        <f t="shared" si="280"/>
        <v>#N/A</v>
      </c>
      <c r="BM574" s="20" t="e">
        <f t="shared" si="281"/>
        <v>#N/A</v>
      </c>
      <c r="BN574" s="25" t="e">
        <f t="shared" si="282"/>
        <v>#N/A</v>
      </c>
      <c r="BO574" s="26" t="str">
        <f t="shared" si="283"/>
        <v>0</v>
      </c>
      <c r="BP574" s="21" t="e">
        <f t="shared" si="284"/>
        <v>#VALUE!</v>
      </c>
      <c r="BQ574" s="20" t="e">
        <f t="shared" si="285"/>
        <v>#N/A</v>
      </c>
      <c r="BR574" s="20" t="e">
        <v>#N/A</v>
      </c>
      <c r="BS574" s="9" t="e">
        <v>#N/A</v>
      </c>
      <c r="BT574" s="2" t="e">
        <f t="shared" si="286"/>
        <v>#VALUE!</v>
      </c>
      <c r="BU574" s="2" t="e">
        <f t="shared" si="269"/>
        <v>#N/A</v>
      </c>
      <c r="BV574" s="2" t="e">
        <f t="shared" si="270"/>
        <v>#N/A</v>
      </c>
    </row>
    <row r="575" s="2" customFormat="1" ht="22.95" customHeight="1" spans="1:74">
      <c r="A575" s="9" t="str">
        <f t="shared" si="271"/>
        <v>N 022Induk</v>
      </c>
      <c r="B575" s="9" t="str">
        <f t="shared" si="272"/>
        <v>N 022jurusan 1</v>
      </c>
      <c r="C575" s="9" t="str">
        <f t="shared" si="273"/>
        <v>N 022jurusan 2</v>
      </c>
      <c r="D575" s="9" t="str">
        <f t="shared" si="274"/>
        <v>N 022jurusan 3</v>
      </c>
      <c r="E575" s="9" t="str">
        <f t="shared" si="275"/>
        <v>N 022jurusan 4</v>
      </c>
      <c r="F575" s="10" t="s">
        <v>226</v>
      </c>
      <c r="G575" s="10" t="s">
        <v>101</v>
      </c>
      <c r="H575" s="10" t="s">
        <v>733</v>
      </c>
      <c r="I575" s="10" t="s">
        <v>11200</v>
      </c>
      <c r="J575" s="10" t="s">
        <v>11201</v>
      </c>
      <c r="K575" s="10" t="s">
        <v>7465</v>
      </c>
      <c r="L575" s="10"/>
      <c r="M575" s="10"/>
      <c r="N575" s="14">
        <f t="shared" si="276"/>
        <v>0</v>
      </c>
      <c r="O575" s="15" t="e">
        <f t="shared" si="277"/>
        <v>#VALUE!</v>
      </c>
      <c r="P575" s="15" t="e">
        <f t="shared" si="278"/>
        <v>#VALUE!</v>
      </c>
      <c r="Q575" s="17" t="e">
        <f>VLOOKUP($A575,'DATA PENGUKURAN GARDU'!$A:$BS,42,0)</f>
        <v>#N/A</v>
      </c>
      <c r="R575" s="18" t="e">
        <f t="shared" si="287"/>
        <v>#N/A</v>
      </c>
      <c r="S575" s="17" t="e">
        <f>VLOOKUP($A575,'DATA PENGUKURAN GARDU'!$A:$BS,44,0)</f>
        <v>#N/A</v>
      </c>
      <c r="T575" s="18" t="e">
        <f t="shared" si="288"/>
        <v>#N/A</v>
      </c>
      <c r="U575" s="17" t="e">
        <f>VLOOKUP($A575,'DATA PENGUKURAN GARDU'!$A:$BS,46,0)</f>
        <v>#N/A</v>
      </c>
      <c r="V575" s="18" t="e">
        <f t="shared" si="289"/>
        <v>#N/A</v>
      </c>
      <c r="W575" s="17" t="e">
        <f>VLOOKUP($A575,'DATA PENGUKURAN GARDU'!$A:$BS,48,0)</f>
        <v>#N/A</v>
      </c>
      <c r="X575" s="17" t="e">
        <f>VLOOKUP($A575,'DATA PENGUKURAN GARDU'!$A:$BS,53,0)</f>
        <v>#N/A</v>
      </c>
      <c r="Y575" s="17" t="e">
        <f>VLOOKUP($A575,'DATA PENGUKURAN GARDU'!$A:$BS,54,0)</f>
        <v>#N/A</v>
      </c>
      <c r="Z575" s="17" t="e">
        <f>VLOOKUP($A575,'DATA PENGUKURAN GARDU'!$A:$BS,55,0)</f>
        <v>#N/A</v>
      </c>
      <c r="AA575" s="20" t="e">
        <f>VLOOKUP($B575,'DATA PENGUKURAN GARDU'!$A:$BS,42,0)</f>
        <v>#N/A</v>
      </c>
      <c r="AB575" s="21" t="e">
        <f t="shared" si="290"/>
        <v>#N/A</v>
      </c>
      <c r="AC575" s="20" t="e">
        <f>VLOOKUP($B575,'DATA PENGUKURAN GARDU'!$A:$BS,44,0)</f>
        <v>#N/A</v>
      </c>
      <c r="AD575" s="21" t="e">
        <f t="shared" si="291"/>
        <v>#N/A</v>
      </c>
      <c r="AE575" s="20" t="e">
        <f>VLOOKUP($B575,'DATA PENGUKURAN GARDU'!$A:$BS,46,0)</f>
        <v>#N/A</v>
      </c>
      <c r="AF575" s="21" t="e">
        <f t="shared" si="292"/>
        <v>#N/A</v>
      </c>
      <c r="AG575" s="20" t="e">
        <f>VLOOKUP($B575,'DATA PENGUKURAN GARDU'!$A:$BS,46,0)</f>
        <v>#N/A</v>
      </c>
      <c r="AH575" s="20" t="e">
        <f>VLOOKUP($B575,'DATA PENGUKURAN GARDU'!$A:$BS,53,0)</f>
        <v>#N/A</v>
      </c>
      <c r="AI575" s="20" t="e">
        <f>VLOOKUP($B575,'DATA PENGUKURAN GARDU'!$A:$BS,54,0)</f>
        <v>#N/A</v>
      </c>
      <c r="AJ575" s="17" t="e">
        <f>VLOOKUP($C575,'DATA PENGUKURAN GARDU'!$A:$BS,42,0)</f>
        <v>#N/A</v>
      </c>
      <c r="AK575" s="23" t="e">
        <f t="shared" si="293"/>
        <v>#N/A</v>
      </c>
      <c r="AL575" s="17" t="e">
        <f>VLOOKUP($C575,'DATA PENGUKURAN GARDU'!$A:$BS,44,0)</f>
        <v>#N/A</v>
      </c>
      <c r="AM575" s="23" t="e">
        <f t="shared" si="294"/>
        <v>#N/A</v>
      </c>
      <c r="AN575" s="17" t="e">
        <f>VLOOKUP($C575,'DATA PENGUKURAN GARDU'!$A:$BS,46,0)</f>
        <v>#N/A</v>
      </c>
      <c r="AO575" s="23" t="e">
        <f t="shared" si="295"/>
        <v>#N/A</v>
      </c>
      <c r="AP575" s="17" t="e">
        <f>VLOOKUP($C575,'DATA PENGUKURAN GARDU'!$A:$BS,46,0)</f>
        <v>#N/A</v>
      </c>
      <c r="AQ575" s="17" t="e">
        <f>VLOOKUP($C575,'DATA PENGUKURAN GARDU'!$A:$BS,53,0)</f>
        <v>#N/A</v>
      </c>
      <c r="AR575" s="17" t="e">
        <f>VLOOKUP($C575,'DATA PENGUKURAN GARDU'!$A:$BS,54,0)</f>
        <v>#N/A</v>
      </c>
      <c r="AS575" s="20" t="e">
        <f>VLOOKUP($D575,'DATA PENGUKURAN GARDU'!$A:$BS,42,0)</f>
        <v>#N/A</v>
      </c>
      <c r="AT575" s="21" t="e">
        <f t="shared" si="296"/>
        <v>#N/A</v>
      </c>
      <c r="AU575" s="20" t="e">
        <f>VLOOKUP($D575,'DATA PENGUKURAN GARDU'!$A:$BS,44,0)</f>
        <v>#N/A</v>
      </c>
      <c r="AV575" s="21" t="e">
        <f t="shared" si="297"/>
        <v>#N/A</v>
      </c>
      <c r="AW575" s="20" t="e">
        <f>VLOOKUP($D575,'DATA PENGUKURAN GARDU'!$A:$BS,46,0)</f>
        <v>#N/A</v>
      </c>
      <c r="AX575" s="21" t="e">
        <f t="shared" si="298"/>
        <v>#N/A</v>
      </c>
      <c r="AY575" s="20" t="e">
        <f>VLOOKUP($D575,'DATA PENGUKURAN GARDU'!$A:$BS,46,0)</f>
        <v>#N/A</v>
      </c>
      <c r="AZ575" s="20" t="e">
        <f>VLOOKUP($D575,'DATA PENGUKURAN GARDU'!$A:$BS,53,0)</f>
        <v>#N/A</v>
      </c>
      <c r="BA575" s="20" t="e">
        <f>VLOOKUP($D575,'DATA PENGUKURAN GARDU'!$A:$BS,54,0)</f>
        <v>#N/A</v>
      </c>
      <c r="BB575" s="17" t="e">
        <f>VLOOKUP($E575,'DATA PENGUKURAN GARDU'!$A:$BS,42,0)</f>
        <v>#N/A</v>
      </c>
      <c r="BC575" s="23" t="e">
        <f t="shared" si="299"/>
        <v>#N/A</v>
      </c>
      <c r="BD575" s="17" t="e">
        <f>VLOOKUP($E575,'DATA PENGUKURAN GARDU'!$A:$BS,44,0)</f>
        <v>#N/A</v>
      </c>
      <c r="BE575" s="23" t="e">
        <f t="shared" si="300"/>
        <v>#N/A</v>
      </c>
      <c r="BF575" s="17" t="e">
        <f>VLOOKUP($E575,'DATA PENGUKURAN GARDU'!$A:$BS,46,0)</f>
        <v>#N/A</v>
      </c>
      <c r="BG575" s="23" t="e">
        <f t="shared" si="301"/>
        <v>#N/A</v>
      </c>
      <c r="BH575" s="17" t="e">
        <f>VLOOKUP($E575,'DATA PENGUKURAN GARDU'!$A:$BS,46,0)</f>
        <v>#N/A</v>
      </c>
      <c r="BI575" s="17" t="e">
        <f>VLOOKUP($E575,'DATA PENGUKURAN GARDU'!$A:$BS,53,0)</f>
        <v>#N/A</v>
      </c>
      <c r="BJ575" s="17" t="e">
        <f>VLOOKUP($E575,'DATA PENGUKURAN GARDU'!$A:$BS,54,0)</f>
        <v>#N/A</v>
      </c>
      <c r="BK575" s="20" t="e">
        <f t="shared" si="279"/>
        <v>#N/A</v>
      </c>
      <c r="BL575" s="20" t="e">
        <f t="shared" si="280"/>
        <v>#N/A</v>
      </c>
      <c r="BM575" s="20" t="e">
        <f t="shared" si="281"/>
        <v>#N/A</v>
      </c>
      <c r="BN575" s="25" t="e">
        <f t="shared" si="282"/>
        <v>#N/A</v>
      </c>
      <c r="BO575" s="26" t="str">
        <f t="shared" si="283"/>
        <v>0</v>
      </c>
      <c r="BP575" s="21" t="e">
        <f t="shared" si="284"/>
        <v>#VALUE!</v>
      </c>
      <c r="BQ575" s="20" t="e">
        <f t="shared" si="285"/>
        <v>#N/A</v>
      </c>
      <c r="BR575" s="20" t="e">
        <v>#N/A</v>
      </c>
      <c r="BS575" s="9" t="e">
        <v>#N/A</v>
      </c>
      <c r="BT575" s="2" t="e">
        <f t="shared" si="286"/>
        <v>#VALUE!</v>
      </c>
      <c r="BU575" s="2" t="e">
        <f t="shared" si="269"/>
        <v>#N/A</v>
      </c>
      <c r="BV575" s="2" t="e">
        <f t="shared" si="270"/>
        <v>#N/A</v>
      </c>
    </row>
    <row r="576" s="2" customFormat="1" ht="22.95" customHeight="1" spans="1:74">
      <c r="A576" s="9" t="str">
        <f t="shared" si="271"/>
        <v>NW 007Induk</v>
      </c>
      <c r="B576" s="9" t="str">
        <f t="shared" si="272"/>
        <v>NW 007jurusan 1</v>
      </c>
      <c r="C576" s="9" t="str">
        <f t="shared" si="273"/>
        <v>NW 007jurusan 2</v>
      </c>
      <c r="D576" s="9" t="str">
        <f t="shared" si="274"/>
        <v>NW 007jurusan 3</v>
      </c>
      <c r="E576" s="9" t="str">
        <f t="shared" si="275"/>
        <v>NW 007jurusan 4</v>
      </c>
      <c r="F576" s="10" t="s">
        <v>342</v>
      </c>
      <c r="G576" s="10" t="s">
        <v>39</v>
      </c>
      <c r="H576" s="10" t="s">
        <v>734</v>
      </c>
      <c r="I576" s="10" t="s">
        <v>11202</v>
      </c>
      <c r="J576" s="10" t="s">
        <v>11203</v>
      </c>
      <c r="K576" s="10" t="s">
        <v>7465</v>
      </c>
      <c r="L576" s="10"/>
      <c r="M576" s="10"/>
      <c r="N576" s="14">
        <f t="shared" si="276"/>
        <v>0</v>
      </c>
      <c r="O576" s="15" t="e">
        <f t="shared" si="277"/>
        <v>#VALUE!</v>
      </c>
      <c r="P576" s="15" t="e">
        <f t="shared" si="278"/>
        <v>#VALUE!</v>
      </c>
      <c r="Q576" s="17" t="e">
        <f>VLOOKUP($A576,'DATA PENGUKURAN GARDU'!$A:$BS,42,0)</f>
        <v>#N/A</v>
      </c>
      <c r="R576" s="18" t="e">
        <f t="shared" si="287"/>
        <v>#N/A</v>
      </c>
      <c r="S576" s="17" t="e">
        <f>VLOOKUP($A576,'DATA PENGUKURAN GARDU'!$A:$BS,44,0)</f>
        <v>#N/A</v>
      </c>
      <c r="T576" s="18" t="e">
        <f t="shared" si="288"/>
        <v>#N/A</v>
      </c>
      <c r="U576" s="17" t="e">
        <f>VLOOKUP($A576,'DATA PENGUKURAN GARDU'!$A:$BS,46,0)</f>
        <v>#N/A</v>
      </c>
      <c r="V576" s="18" t="e">
        <f t="shared" si="289"/>
        <v>#N/A</v>
      </c>
      <c r="W576" s="17" t="e">
        <f>VLOOKUP($A576,'DATA PENGUKURAN GARDU'!$A:$BS,48,0)</f>
        <v>#N/A</v>
      </c>
      <c r="X576" s="17" t="e">
        <f>VLOOKUP($A576,'DATA PENGUKURAN GARDU'!$A:$BS,53,0)</f>
        <v>#N/A</v>
      </c>
      <c r="Y576" s="17" t="e">
        <f>VLOOKUP($A576,'DATA PENGUKURAN GARDU'!$A:$BS,54,0)</f>
        <v>#N/A</v>
      </c>
      <c r="Z576" s="17" t="e">
        <f>VLOOKUP($A576,'DATA PENGUKURAN GARDU'!$A:$BS,55,0)</f>
        <v>#N/A</v>
      </c>
      <c r="AA576" s="20" t="e">
        <f>VLOOKUP($B576,'DATA PENGUKURAN GARDU'!$A:$BS,42,0)</f>
        <v>#N/A</v>
      </c>
      <c r="AB576" s="21" t="e">
        <f t="shared" si="290"/>
        <v>#N/A</v>
      </c>
      <c r="AC576" s="20" t="e">
        <f>VLOOKUP($B576,'DATA PENGUKURAN GARDU'!$A:$BS,44,0)</f>
        <v>#N/A</v>
      </c>
      <c r="AD576" s="21" t="e">
        <f t="shared" si="291"/>
        <v>#N/A</v>
      </c>
      <c r="AE576" s="20" t="e">
        <f>VLOOKUP($B576,'DATA PENGUKURAN GARDU'!$A:$BS,46,0)</f>
        <v>#N/A</v>
      </c>
      <c r="AF576" s="21" t="e">
        <f t="shared" si="292"/>
        <v>#N/A</v>
      </c>
      <c r="AG576" s="20" t="e">
        <f>VLOOKUP($B576,'DATA PENGUKURAN GARDU'!$A:$BS,46,0)</f>
        <v>#N/A</v>
      </c>
      <c r="AH576" s="20" t="e">
        <f>VLOOKUP($B576,'DATA PENGUKURAN GARDU'!$A:$BS,53,0)</f>
        <v>#N/A</v>
      </c>
      <c r="AI576" s="20" t="e">
        <f>VLOOKUP($B576,'DATA PENGUKURAN GARDU'!$A:$BS,54,0)</f>
        <v>#N/A</v>
      </c>
      <c r="AJ576" s="17" t="e">
        <f>VLOOKUP($C576,'DATA PENGUKURAN GARDU'!$A:$BS,42,0)</f>
        <v>#N/A</v>
      </c>
      <c r="AK576" s="23" t="e">
        <f t="shared" si="293"/>
        <v>#N/A</v>
      </c>
      <c r="AL576" s="17" t="e">
        <f>VLOOKUP($C576,'DATA PENGUKURAN GARDU'!$A:$BS,44,0)</f>
        <v>#N/A</v>
      </c>
      <c r="AM576" s="23" t="e">
        <f t="shared" si="294"/>
        <v>#N/A</v>
      </c>
      <c r="AN576" s="17" t="e">
        <f>VLOOKUP($C576,'DATA PENGUKURAN GARDU'!$A:$BS,46,0)</f>
        <v>#N/A</v>
      </c>
      <c r="AO576" s="23" t="e">
        <f t="shared" si="295"/>
        <v>#N/A</v>
      </c>
      <c r="AP576" s="17" t="e">
        <f>VLOOKUP($C576,'DATA PENGUKURAN GARDU'!$A:$BS,46,0)</f>
        <v>#N/A</v>
      </c>
      <c r="AQ576" s="17" t="e">
        <f>VLOOKUP($C576,'DATA PENGUKURAN GARDU'!$A:$BS,53,0)</f>
        <v>#N/A</v>
      </c>
      <c r="AR576" s="17" t="e">
        <f>VLOOKUP($C576,'DATA PENGUKURAN GARDU'!$A:$BS,54,0)</f>
        <v>#N/A</v>
      </c>
      <c r="AS576" s="20" t="e">
        <f>VLOOKUP($D576,'DATA PENGUKURAN GARDU'!$A:$BS,42,0)</f>
        <v>#N/A</v>
      </c>
      <c r="AT576" s="21" t="e">
        <f t="shared" si="296"/>
        <v>#N/A</v>
      </c>
      <c r="AU576" s="20" t="e">
        <f>VLOOKUP($D576,'DATA PENGUKURAN GARDU'!$A:$BS,44,0)</f>
        <v>#N/A</v>
      </c>
      <c r="AV576" s="21" t="e">
        <f t="shared" si="297"/>
        <v>#N/A</v>
      </c>
      <c r="AW576" s="20" t="e">
        <f>VLOOKUP($D576,'DATA PENGUKURAN GARDU'!$A:$BS,46,0)</f>
        <v>#N/A</v>
      </c>
      <c r="AX576" s="21" t="e">
        <f t="shared" si="298"/>
        <v>#N/A</v>
      </c>
      <c r="AY576" s="20" t="e">
        <f>VLOOKUP($D576,'DATA PENGUKURAN GARDU'!$A:$BS,46,0)</f>
        <v>#N/A</v>
      </c>
      <c r="AZ576" s="20" t="e">
        <f>VLOOKUP($D576,'DATA PENGUKURAN GARDU'!$A:$BS,53,0)</f>
        <v>#N/A</v>
      </c>
      <c r="BA576" s="20" t="e">
        <f>VLOOKUP($D576,'DATA PENGUKURAN GARDU'!$A:$BS,54,0)</f>
        <v>#N/A</v>
      </c>
      <c r="BB576" s="17" t="e">
        <f>VLOOKUP($E576,'DATA PENGUKURAN GARDU'!$A:$BS,42,0)</f>
        <v>#N/A</v>
      </c>
      <c r="BC576" s="23" t="e">
        <f t="shared" si="299"/>
        <v>#N/A</v>
      </c>
      <c r="BD576" s="17" t="e">
        <f>VLOOKUP($E576,'DATA PENGUKURAN GARDU'!$A:$BS,44,0)</f>
        <v>#N/A</v>
      </c>
      <c r="BE576" s="23" t="e">
        <f t="shared" si="300"/>
        <v>#N/A</v>
      </c>
      <c r="BF576" s="17" t="e">
        <f>VLOOKUP($E576,'DATA PENGUKURAN GARDU'!$A:$BS,46,0)</f>
        <v>#N/A</v>
      </c>
      <c r="BG576" s="23" t="e">
        <f t="shared" si="301"/>
        <v>#N/A</v>
      </c>
      <c r="BH576" s="17" t="e">
        <f>VLOOKUP($E576,'DATA PENGUKURAN GARDU'!$A:$BS,46,0)</f>
        <v>#N/A</v>
      </c>
      <c r="BI576" s="17" t="e">
        <f>VLOOKUP($E576,'DATA PENGUKURAN GARDU'!$A:$BS,53,0)</f>
        <v>#N/A</v>
      </c>
      <c r="BJ576" s="17" t="e">
        <f>VLOOKUP($E576,'DATA PENGUKURAN GARDU'!$A:$BS,54,0)</f>
        <v>#N/A</v>
      </c>
      <c r="BK576" s="20" t="e">
        <f t="shared" si="279"/>
        <v>#N/A</v>
      </c>
      <c r="BL576" s="20" t="e">
        <f t="shared" si="280"/>
        <v>#N/A</v>
      </c>
      <c r="BM576" s="20" t="e">
        <f t="shared" si="281"/>
        <v>#N/A</v>
      </c>
      <c r="BN576" s="25" t="e">
        <f t="shared" si="282"/>
        <v>#N/A</v>
      </c>
      <c r="BO576" s="26" t="str">
        <f t="shared" si="283"/>
        <v>0</v>
      </c>
      <c r="BP576" s="21" t="e">
        <f t="shared" si="284"/>
        <v>#VALUE!</v>
      </c>
      <c r="BQ576" s="20" t="e">
        <f t="shared" si="285"/>
        <v>#N/A</v>
      </c>
      <c r="BR576" s="20" t="e">
        <v>#N/A</v>
      </c>
      <c r="BS576" s="9" t="e">
        <v>#N/A</v>
      </c>
      <c r="BT576" s="2" t="e">
        <f t="shared" si="286"/>
        <v>#VALUE!</v>
      </c>
      <c r="BU576" s="2" t="e">
        <f t="shared" si="269"/>
        <v>#N/A</v>
      </c>
      <c r="BV576" s="2" t="e">
        <f t="shared" si="270"/>
        <v>#N/A</v>
      </c>
    </row>
    <row r="577" s="2" customFormat="1" ht="22.95" customHeight="1" spans="1:74">
      <c r="A577" s="9" t="str">
        <f t="shared" si="271"/>
        <v>NW 012Induk</v>
      </c>
      <c r="B577" s="9" t="str">
        <f t="shared" si="272"/>
        <v>NW 012jurusan 1</v>
      </c>
      <c r="C577" s="9" t="str">
        <f t="shared" si="273"/>
        <v>NW 012jurusan 2</v>
      </c>
      <c r="D577" s="9" t="str">
        <f t="shared" si="274"/>
        <v>NW 012jurusan 3</v>
      </c>
      <c r="E577" s="9" t="str">
        <f t="shared" si="275"/>
        <v>NW 012jurusan 4</v>
      </c>
      <c r="F577" s="10" t="s">
        <v>342</v>
      </c>
      <c r="G577" s="10" t="s">
        <v>39</v>
      </c>
      <c r="H577" s="10" t="s">
        <v>735</v>
      </c>
      <c r="I577" s="10" t="s">
        <v>11204</v>
      </c>
      <c r="J577" s="10" t="s">
        <v>11205</v>
      </c>
      <c r="K577" s="10" t="s">
        <v>7465</v>
      </c>
      <c r="L577" s="10"/>
      <c r="M577" s="10"/>
      <c r="N577" s="14">
        <f t="shared" si="276"/>
        <v>0</v>
      </c>
      <c r="O577" s="15" t="e">
        <f t="shared" si="277"/>
        <v>#VALUE!</v>
      </c>
      <c r="P577" s="15" t="e">
        <f t="shared" si="278"/>
        <v>#VALUE!</v>
      </c>
      <c r="Q577" s="17" t="e">
        <f>VLOOKUP($A577,'DATA PENGUKURAN GARDU'!$A:$BS,42,0)</f>
        <v>#N/A</v>
      </c>
      <c r="R577" s="18" t="e">
        <f t="shared" si="287"/>
        <v>#N/A</v>
      </c>
      <c r="S577" s="17" t="e">
        <f>VLOOKUP($A577,'DATA PENGUKURAN GARDU'!$A:$BS,44,0)</f>
        <v>#N/A</v>
      </c>
      <c r="T577" s="18" t="e">
        <f t="shared" si="288"/>
        <v>#N/A</v>
      </c>
      <c r="U577" s="17" t="e">
        <f>VLOOKUP($A577,'DATA PENGUKURAN GARDU'!$A:$BS,46,0)</f>
        <v>#N/A</v>
      </c>
      <c r="V577" s="18" t="e">
        <f t="shared" si="289"/>
        <v>#N/A</v>
      </c>
      <c r="W577" s="17" t="e">
        <f>VLOOKUP($A577,'DATA PENGUKURAN GARDU'!$A:$BS,48,0)</f>
        <v>#N/A</v>
      </c>
      <c r="X577" s="17" t="e">
        <f>VLOOKUP($A577,'DATA PENGUKURAN GARDU'!$A:$BS,53,0)</f>
        <v>#N/A</v>
      </c>
      <c r="Y577" s="17" t="e">
        <f>VLOOKUP($A577,'DATA PENGUKURAN GARDU'!$A:$BS,54,0)</f>
        <v>#N/A</v>
      </c>
      <c r="Z577" s="17" t="e">
        <f>VLOOKUP($A577,'DATA PENGUKURAN GARDU'!$A:$BS,55,0)</f>
        <v>#N/A</v>
      </c>
      <c r="AA577" s="20" t="e">
        <f>VLOOKUP($B577,'DATA PENGUKURAN GARDU'!$A:$BS,42,0)</f>
        <v>#N/A</v>
      </c>
      <c r="AB577" s="21" t="e">
        <f t="shared" si="290"/>
        <v>#N/A</v>
      </c>
      <c r="AC577" s="20" t="e">
        <f>VLOOKUP($B577,'DATA PENGUKURAN GARDU'!$A:$BS,44,0)</f>
        <v>#N/A</v>
      </c>
      <c r="AD577" s="21" t="e">
        <f t="shared" si="291"/>
        <v>#N/A</v>
      </c>
      <c r="AE577" s="20" t="e">
        <f>VLOOKUP($B577,'DATA PENGUKURAN GARDU'!$A:$BS,46,0)</f>
        <v>#N/A</v>
      </c>
      <c r="AF577" s="21" t="e">
        <f t="shared" si="292"/>
        <v>#N/A</v>
      </c>
      <c r="AG577" s="20" t="e">
        <f>VLOOKUP($B577,'DATA PENGUKURAN GARDU'!$A:$BS,46,0)</f>
        <v>#N/A</v>
      </c>
      <c r="AH577" s="20" t="e">
        <f>VLOOKUP($B577,'DATA PENGUKURAN GARDU'!$A:$BS,53,0)</f>
        <v>#N/A</v>
      </c>
      <c r="AI577" s="20" t="e">
        <f>VLOOKUP($B577,'DATA PENGUKURAN GARDU'!$A:$BS,54,0)</f>
        <v>#N/A</v>
      </c>
      <c r="AJ577" s="17" t="e">
        <f>VLOOKUP($C577,'DATA PENGUKURAN GARDU'!$A:$BS,42,0)</f>
        <v>#N/A</v>
      </c>
      <c r="AK577" s="23" t="e">
        <f t="shared" si="293"/>
        <v>#N/A</v>
      </c>
      <c r="AL577" s="17" t="e">
        <f>VLOOKUP($C577,'DATA PENGUKURAN GARDU'!$A:$BS,44,0)</f>
        <v>#N/A</v>
      </c>
      <c r="AM577" s="23" t="e">
        <f t="shared" si="294"/>
        <v>#N/A</v>
      </c>
      <c r="AN577" s="17" t="e">
        <f>VLOOKUP($C577,'DATA PENGUKURAN GARDU'!$A:$BS,46,0)</f>
        <v>#N/A</v>
      </c>
      <c r="AO577" s="23" t="e">
        <f t="shared" si="295"/>
        <v>#N/A</v>
      </c>
      <c r="AP577" s="17" t="e">
        <f>VLOOKUP($C577,'DATA PENGUKURAN GARDU'!$A:$BS,46,0)</f>
        <v>#N/A</v>
      </c>
      <c r="AQ577" s="17" t="e">
        <f>VLOOKUP($C577,'DATA PENGUKURAN GARDU'!$A:$BS,53,0)</f>
        <v>#N/A</v>
      </c>
      <c r="AR577" s="17" t="e">
        <f>VLOOKUP($C577,'DATA PENGUKURAN GARDU'!$A:$BS,54,0)</f>
        <v>#N/A</v>
      </c>
      <c r="AS577" s="20" t="e">
        <f>VLOOKUP($D577,'DATA PENGUKURAN GARDU'!$A:$BS,42,0)</f>
        <v>#N/A</v>
      </c>
      <c r="AT577" s="21" t="e">
        <f t="shared" si="296"/>
        <v>#N/A</v>
      </c>
      <c r="AU577" s="20" t="e">
        <f>VLOOKUP($D577,'DATA PENGUKURAN GARDU'!$A:$BS,44,0)</f>
        <v>#N/A</v>
      </c>
      <c r="AV577" s="21" t="e">
        <f t="shared" si="297"/>
        <v>#N/A</v>
      </c>
      <c r="AW577" s="20" t="e">
        <f>VLOOKUP($D577,'DATA PENGUKURAN GARDU'!$A:$BS,46,0)</f>
        <v>#N/A</v>
      </c>
      <c r="AX577" s="21" t="e">
        <f t="shared" si="298"/>
        <v>#N/A</v>
      </c>
      <c r="AY577" s="20" t="e">
        <f>VLOOKUP($D577,'DATA PENGUKURAN GARDU'!$A:$BS,46,0)</f>
        <v>#N/A</v>
      </c>
      <c r="AZ577" s="20" t="e">
        <f>VLOOKUP($D577,'DATA PENGUKURAN GARDU'!$A:$BS,53,0)</f>
        <v>#N/A</v>
      </c>
      <c r="BA577" s="20" t="e">
        <f>VLOOKUP($D577,'DATA PENGUKURAN GARDU'!$A:$BS,54,0)</f>
        <v>#N/A</v>
      </c>
      <c r="BB577" s="17" t="e">
        <f>VLOOKUP($E577,'DATA PENGUKURAN GARDU'!$A:$BS,42,0)</f>
        <v>#N/A</v>
      </c>
      <c r="BC577" s="23" t="e">
        <f t="shared" si="299"/>
        <v>#N/A</v>
      </c>
      <c r="BD577" s="17" t="e">
        <f>VLOOKUP($E577,'DATA PENGUKURAN GARDU'!$A:$BS,44,0)</f>
        <v>#N/A</v>
      </c>
      <c r="BE577" s="23" t="e">
        <f t="shared" si="300"/>
        <v>#N/A</v>
      </c>
      <c r="BF577" s="17" t="e">
        <f>VLOOKUP($E577,'DATA PENGUKURAN GARDU'!$A:$BS,46,0)</f>
        <v>#N/A</v>
      </c>
      <c r="BG577" s="23" t="e">
        <f t="shared" si="301"/>
        <v>#N/A</v>
      </c>
      <c r="BH577" s="17" t="e">
        <f>VLOOKUP($E577,'DATA PENGUKURAN GARDU'!$A:$BS,46,0)</f>
        <v>#N/A</v>
      </c>
      <c r="BI577" s="17" t="e">
        <f>VLOOKUP($E577,'DATA PENGUKURAN GARDU'!$A:$BS,53,0)</f>
        <v>#N/A</v>
      </c>
      <c r="BJ577" s="17" t="e">
        <f>VLOOKUP($E577,'DATA PENGUKURAN GARDU'!$A:$BS,54,0)</f>
        <v>#N/A</v>
      </c>
      <c r="BK577" s="20" t="e">
        <f t="shared" si="279"/>
        <v>#N/A</v>
      </c>
      <c r="BL577" s="20" t="e">
        <f t="shared" si="280"/>
        <v>#N/A</v>
      </c>
      <c r="BM577" s="20" t="e">
        <f t="shared" si="281"/>
        <v>#N/A</v>
      </c>
      <c r="BN577" s="25" t="e">
        <f t="shared" si="282"/>
        <v>#N/A</v>
      </c>
      <c r="BO577" s="26" t="str">
        <f t="shared" si="283"/>
        <v>0</v>
      </c>
      <c r="BP577" s="21" t="e">
        <f t="shared" si="284"/>
        <v>#VALUE!</v>
      </c>
      <c r="BQ577" s="20" t="e">
        <f t="shared" si="285"/>
        <v>#N/A</v>
      </c>
      <c r="BR577" s="20" t="e">
        <v>#N/A</v>
      </c>
      <c r="BS577" s="9" t="e">
        <v>#N/A</v>
      </c>
      <c r="BT577" s="2" t="e">
        <f t="shared" si="286"/>
        <v>#VALUE!</v>
      </c>
      <c r="BU577" s="2" t="e">
        <f t="shared" si="269"/>
        <v>#N/A</v>
      </c>
      <c r="BV577" s="2" t="e">
        <f t="shared" si="270"/>
        <v>#N/A</v>
      </c>
    </row>
    <row r="578" s="2" customFormat="1" ht="22.95" customHeight="1" spans="1:74">
      <c r="A578" s="9" t="str">
        <f t="shared" si="271"/>
        <v>M 84Induk</v>
      </c>
      <c r="B578" s="9" t="str">
        <f t="shared" si="272"/>
        <v>M 84jurusan 1</v>
      </c>
      <c r="C578" s="9" t="str">
        <f t="shared" si="273"/>
        <v>M 84jurusan 2</v>
      </c>
      <c r="D578" s="9" t="str">
        <f t="shared" si="274"/>
        <v>M 84jurusan 3</v>
      </c>
      <c r="E578" s="9" t="str">
        <f t="shared" si="275"/>
        <v>M 84jurusan 4</v>
      </c>
      <c r="F578" s="10" t="s">
        <v>131</v>
      </c>
      <c r="G578" s="10" t="s">
        <v>131</v>
      </c>
      <c r="H578" s="10" t="s">
        <v>738</v>
      </c>
      <c r="I578" s="10" t="s">
        <v>11210</v>
      </c>
      <c r="J578" s="10" t="s">
        <v>11211</v>
      </c>
      <c r="K578" s="10" t="s">
        <v>7465</v>
      </c>
      <c r="L578" s="10"/>
      <c r="M578" s="10"/>
      <c r="N578" s="14">
        <f t="shared" si="276"/>
        <v>0</v>
      </c>
      <c r="O578" s="15" t="e">
        <f t="shared" si="277"/>
        <v>#VALUE!</v>
      </c>
      <c r="P578" s="15" t="e">
        <f t="shared" si="278"/>
        <v>#VALUE!</v>
      </c>
      <c r="Q578" s="17" t="e">
        <f>VLOOKUP($A578,'DATA PENGUKURAN GARDU'!$A:$BS,42,0)</f>
        <v>#N/A</v>
      </c>
      <c r="R578" s="18" t="e">
        <f t="shared" si="287"/>
        <v>#N/A</v>
      </c>
      <c r="S578" s="17" t="e">
        <f>VLOOKUP($A578,'DATA PENGUKURAN GARDU'!$A:$BS,44,0)</f>
        <v>#N/A</v>
      </c>
      <c r="T578" s="18" t="e">
        <f t="shared" si="288"/>
        <v>#N/A</v>
      </c>
      <c r="U578" s="17" t="e">
        <f>VLOOKUP($A578,'DATA PENGUKURAN GARDU'!$A:$BS,46,0)</f>
        <v>#N/A</v>
      </c>
      <c r="V578" s="18" t="e">
        <f t="shared" si="289"/>
        <v>#N/A</v>
      </c>
      <c r="W578" s="17" t="e">
        <f>VLOOKUP($A578,'DATA PENGUKURAN GARDU'!$A:$BS,48,0)</f>
        <v>#N/A</v>
      </c>
      <c r="X578" s="17" t="e">
        <f>VLOOKUP($A578,'DATA PENGUKURAN GARDU'!$A:$BS,53,0)</f>
        <v>#N/A</v>
      </c>
      <c r="Y578" s="17" t="e">
        <f>VLOOKUP($A578,'DATA PENGUKURAN GARDU'!$A:$BS,54,0)</f>
        <v>#N/A</v>
      </c>
      <c r="Z578" s="17" t="e">
        <f>VLOOKUP($A578,'DATA PENGUKURAN GARDU'!$A:$BS,55,0)</f>
        <v>#N/A</v>
      </c>
      <c r="AA578" s="20" t="e">
        <f>VLOOKUP($B578,'DATA PENGUKURAN GARDU'!$A:$BS,42,0)</f>
        <v>#N/A</v>
      </c>
      <c r="AB578" s="21" t="e">
        <f t="shared" si="290"/>
        <v>#N/A</v>
      </c>
      <c r="AC578" s="20" t="e">
        <f>VLOOKUP($B578,'DATA PENGUKURAN GARDU'!$A:$BS,44,0)</f>
        <v>#N/A</v>
      </c>
      <c r="AD578" s="21" t="e">
        <f t="shared" si="291"/>
        <v>#N/A</v>
      </c>
      <c r="AE578" s="20" t="e">
        <f>VLOOKUP($B578,'DATA PENGUKURAN GARDU'!$A:$BS,46,0)</f>
        <v>#N/A</v>
      </c>
      <c r="AF578" s="21" t="e">
        <f t="shared" si="292"/>
        <v>#N/A</v>
      </c>
      <c r="AG578" s="20" t="e">
        <f>VLOOKUP($B578,'DATA PENGUKURAN GARDU'!$A:$BS,46,0)</f>
        <v>#N/A</v>
      </c>
      <c r="AH578" s="20" t="e">
        <f>VLOOKUP($B578,'DATA PENGUKURAN GARDU'!$A:$BS,53,0)</f>
        <v>#N/A</v>
      </c>
      <c r="AI578" s="20" t="e">
        <f>VLOOKUP($B578,'DATA PENGUKURAN GARDU'!$A:$BS,54,0)</f>
        <v>#N/A</v>
      </c>
      <c r="AJ578" s="17" t="e">
        <f>VLOOKUP($C578,'DATA PENGUKURAN GARDU'!$A:$BS,42,0)</f>
        <v>#N/A</v>
      </c>
      <c r="AK578" s="23" t="e">
        <f t="shared" si="293"/>
        <v>#N/A</v>
      </c>
      <c r="AL578" s="17" t="e">
        <f>VLOOKUP($C578,'DATA PENGUKURAN GARDU'!$A:$BS,44,0)</f>
        <v>#N/A</v>
      </c>
      <c r="AM578" s="23" t="e">
        <f t="shared" si="294"/>
        <v>#N/A</v>
      </c>
      <c r="AN578" s="17" t="e">
        <f>VLOOKUP($C578,'DATA PENGUKURAN GARDU'!$A:$BS,46,0)</f>
        <v>#N/A</v>
      </c>
      <c r="AO578" s="23" t="e">
        <f t="shared" si="295"/>
        <v>#N/A</v>
      </c>
      <c r="AP578" s="17" t="e">
        <f>VLOOKUP($C578,'DATA PENGUKURAN GARDU'!$A:$BS,46,0)</f>
        <v>#N/A</v>
      </c>
      <c r="AQ578" s="17" t="e">
        <f>VLOOKUP($C578,'DATA PENGUKURAN GARDU'!$A:$BS,53,0)</f>
        <v>#N/A</v>
      </c>
      <c r="AR578" s="17" t="e">
        <f>VLOOKUP($C578,'DATA PENGUKURAN GARDU'!$A:$BS,54,0)</f>
        <v>#N/A</v>
      </c>
      <c r="AS578" s="20" t="e">
        <f>VLOOKUP($D578,'DATA PENGUKURAN GARDU'!$A:$BS,42,0)</f>
        <v>#N/A</v>
      </c>
      <c r="AT578" s="21" t="e">
        <f t="shared" si="296"/>
        <v>#N/A</v>
      </c>
      <c r="AU578" s="20" t="e">
        <f>VLOOKUP($D578,'DATA PENGUKURAN GARDU'!$A:$BS,44,0)</f>
        <v>#N/A</v>
      </c>
      <c r="AV578" s="21" t="e">
        <f t="shared" si="297"/>
        <v>#N/A</v>
      </c>
      <c r="AW578" s="20" t="e">
        <f>VLOOKUP($D578,'DATA PENGUKURAN GARDU'!$A:$BS,46,0)</f>
        <v>#N/A</v>
      </c>
      <c r="AX578" s="21" t="e">
        <f t="shared" si="298"/>
        <v>#N/A</v>
      </c>
      <c r="AY578" s="20" t="e">
        <f>VLOOKUP($D578,'DATA PENGUKURAN GARDU'!$A:$BS,46,0)</f>
        <v>#N/A</v>
      </c>
      <c r="AZ578" s="20" t="e">
        <f>VLOOKUP($D578,'DATA PENGUKURAN GARDU'!$A:$BS,53,0)</f>
        <v>#N/A</v>
      </c>
      <c r="BA578" s="20" t="e">
        <f>VLOOKUP($D578,'DATA PENGUKURAN GARDU'!$A:$BS,54,0)</f>
        <v>#N/A</v>
      </c>
      <c r="BB578" s="17" t="e">
        <f>VLOOKUP($E578,'DATA PENGUKURAN GARDU'!$A:$BS,42,0)</f>
        <v>#N/A</v>
      </c>
      <c r="BC578" s="23" t="e">
        <f t="shared" si="299"/>
        <v>#N/A</v>
      </c>
      <c r="BD578" s="17" t="e">
        <f>VLOOKUP($E578,'DATA PENGUKURAN GARDU'!$A:$BS,44,0)</f>
        <v>#N/A</v>
      </c>
      <c r="BE578" s="23" t="e">
        <f t="shared" si="300"/>
        <v>#N/A</v>
      </c>
      <c r="BF578" s="17" t="e">
        <f>VLOOKUP($E578,'DATA PENGUKURAN GARDU'!$A:$BS,46,0)</f>
        <v>#N/A</v>
      </c>
      <c r="BG578" s="23" t="e">
        <f t="shared" si="301"/>
        <v>#N/A</v>
      </c>
      <c r="BH578" s="17" t="e">
        <f>VLOOKUP($E578,'DATA PENGUKURAN GARDU'!$A:$BS,46,0)</f>
        <v>#N/A</v>
      </c>
      <c r="BI578" s="17" t="e">
        <f>VLOOKUP($E578,'DATA PENGUKURAN GARDU'!$A:$BS,53,0)</f>
        <v>#N/A</v>
      </c>
      <c r="BJ578" s="17" t="e">
        <f>VLOOKUP($E578,'DATA PENGUKURAN GARDU'!$A:$BS,54,0)</f>
        <v>#N/A</v>
      </c>
      <c r="BK578" s="20" t="e">
        <f t="shared" si="279"/>
        <v>#N/A</v>
      </c>
      <c r="BL578" s="20" t="e">
        <f t="shared" si="280"/>
        <v>#N/A</v>
      </c>
      <c r="BM578" s="20" t="e">
        <f t="shared" si="281"/>
        <v>#N/A</v>
      </c>
      <c r="BN578" s="25" t="e">
        <f t="shared" si="282"/>
        <v>#N/A</v>
      </c>
      <c r="BO578" s="26" t="str">
        <f t="shared" si="283"/>
        <v>0</v>
      </c>
      <c r="BP578" s="21" t="e">
        <f t="shared" si="284"/>
        <v>#VALUE!</v>
      </c>
      <c r="BQ578" s="20" t="e">
        <f t="shared" si="285"/>
        <v>#N/A</v>
      </c>
      <c r="BR578" s="20" t="e">
        <v>#N/A</v>
      </c>
      <c r="BS578" s="9" t="e">
        <v>#N/A</v>
      </c>
      <c r="BT578" s="2" t="e">
        <f t="shared" si="286"/>
        <v>#VALUE!</v>
      </c>
      <c r="BU578" s="2" t="e">
        <f t="shared" ref="BU578:BU641" si="302">IF(L578=3,IF(BQ578&gt;0.2,"TDK SEIMBANG","SEIMBANG"),IF(BM578="OL PHASA","TDK SEIMBANG","SEIMBANG"))</f>
        <v>#N/A</v>
      </c>
      <c r="BV578" s="2" t="e">
        <f t="shared" ref="BV578:BV641" si="303">IF(L578=3,IF(SUM(X578:Y578)&gt;600,"NORMAL","DROP"),IF(BD583&gt;198,"NORMAL","DROP"))</f>
        <v>#N/A</v>
      </c>
    </row>
    <row r="579" s="2" customFormat="1" ht="22.95" customHeight="1" spans="1:74">
      <c r="A579" s="9" t="str">
        <f t="shared" ref="A579:A642" si="304">H579&amp;"Induk"</f>
        <v>M 91Induk</v>
      </c>
      <c r="B579" s="9" t="str">
        <f t="shared" ref="B579:B642" si="305">H579&amp;"jurusan 1"</f>
        <v>M 91jurusan 1</v>
      </c>
      <c r="C579" s="9" t="str">
        <f t="shared" ref="C579:C642" si="306">H579&amp;"jurusan 2"</f>
        <v>M 91jurusan 2</v>
      </c>
      <c r="D579" s="9" t="str">
        <f t="shared" ref="D579:D642" si="307">H579&amp;"jurusan 3"</f>
        <v>M 91jurusan 3</v>
      </c>
      <c r="E579" s="9" t="str">
        <f t="shared" ref="E579:E642" si="308">H579&amp;"jurusan 4"</f>
        <v>M 91jurusan 4</v>
      </c>
      <c r="F579" s="10" t="s">
        <v>131</v>
      </c>
      <c r="G579" s="10" t="s">
        <v>131</v>
      </c>
      <c r="H579" s="10" t="s">
        <v>739</v>
      </c>
      <c r="I579" s="10" t="s">
        <v>11212</v>
      </c>
      <c r="J579" s="10" t="s">
        <v>11213</v>
      </c>
      <c r="K579" s="10" t="s">
        <v>7465</v>
      </c>
      <c r="L579" s="10"/>
      <c r="M579" s="10"/>
      <c r="N579" s="14">
        <f t="shared" ref="N579:N642" si="309">+IF(L579=3,400,IF(L579=1,230,0))</f>
        <v>0</v>
      </c>
      <c r="O579" s="15" t="e">
        <f t="shared" ref="O579:O642" si="310">(K579*1000)/((M579*1000)*1.73)</f>
        <v>#VALUE!</v>
      </c>
      <c r="P579" s="15" t="e">
        <f t="shared" ref="P579:P642" si="311">IF(L579=3,(K579*1000)/(N579*1.73),(K579*1000)/(N579))</f>
        <v>#VALUE!</v>
      </c>
      <c r="Q579" s="17" t="e">
        <f>VLOOKUP($A579,'DATA PENGUKURAN GARDU'!$A:$BS,42,0)</f>
        <v>#N/A</v>
      </c>
      <c r="R579" s="18" t="e">
        <f t="shared" si="287"/>
        <v>#N/A</v>
      </c>
      <c r="S579" s="17" t="e">
        <f>VLOOKUP($A579,'DATA PENGUKURAN GARDU'!$A:$BS,44,0)</f>
        <v>#N/A</v>
      </c>
      <c r="T579" s="18" t="e">
        <f t="shared" si="288"/>
        <v>#N/A</v>
      </c>
      <c r="U579" s="17" t="e">
        <f>VLOOKUP($A579,'DATA PENGUKURAN GARDU'!$A:$BS,46,0)</f>
        <v>#N/A</v>
      </c>
      <c r="V579" s="18" t="e">
        <f t="shared" si="289"/>
        <v>#N/A</v>
      </c>
      <c r="W579" s="17" t="e">
        <f>VLOOKUP($A579,'DATA PENGUKURAN GARDU'!$A:$BS,48,0)</f>
        <v>#N/A</v>
      </c>
      <c r="X579" s="17" t="e">
        <f>VLOOKUP($A579,'DATA PENGUKURAN GARDU'!$A:$BS,53,0)</f>
        <v>#N/A</v>
      </c>
      <c r="Y579" s="17" t="e">
        <f>VLOOKUP($A579,'DATA PENGUKURAN GARDU'!$A:$BS,54,0)</f>
        <v>#N/A</v>
      </c>
      <c r="Z579" s="17" t="e">
        <f>VLOOKUP($A579,'DATA PENGUKURAN GARDU'!$A:$BS,55,0)</f>
        <v>#N/A</v>
      </c>
      <c r="AA579" s="20" t="e">
        <f>VLOOKUP($B579,'DATA PENGUKURAN GARDU'!$A:$BS,42,0)</f>
        <v>#N/A</v>
      </c>
      <c r="AB579" s="21" t="e">
        <f t="shared" si="290"/>
        <v>#N/A</v>
      </c>
      <c r="AC579" s="20" t="e">
        <f>VLOOKUP($B579,'DATA PENGUKURAN GARDU'!$A:$BS,44,0)</f>
        <v>#N/A</v>
      </c>
      <c r="AD579" s="21" t="e">
        <f t="shared" si="291"/>
        <v>#N/A</v>
      </c>
      <c r="AE579" s="20" t="e">
        <f>VLOOKUP($B579,'DATA PENGUKURAN GARDU'!$A:$BS,46,0)</f>
        <v>#N/A</v>
      </c>
      <c r="AF579" s="21" t="e">
        <f t="shared" si="292"/>
        <v>#N/A</v>
      </c>
      <c r="AG579" s="20" t="e">
        <f>VLOOKUP($B579,'DATA PENGUKURAN GARDU'!$A:$BS,46,0)</f>
        <v>#N/A</v>
      </c>
      <c r="AH579" s="20" t="e">
        <f>VLOOKUP($B579,'DATA PENGUKURAN GARDU'!$A:$BS,53,0)</f>
        <v>#N/A</v>
      </c>
      <c r="AI579" s="20" t="e">
        <f>VLOOKUP($B579,'DATA PENGUKURAN GARDU'!$A:$BS,54,0)</f>
        <v>#N/A</v>
      </c>
      <c r="AJ579" s="17" t="e">
        <f>VLOOKUP($C579,'DATA PENGUKURAN GARDU'!$A:$BS,42,0)</f>
        <v>#N/A</v>
      </c>
      <c r="AK579" s="23" t="e">
        <f t="shared" si="293"/>
        <v>#N/A</v>
      </c>
      <c r="AL579" s="17" t="e">
        <f>VLOOKUP($C579,'DATA PENGUKURAN GARDU'!$A:$BS,44,0)</f>
        <v>#N/A</v>
      </c>
      <c r="AM579" s="23" t="e">
        <f t="shared" si="294"/>
        <v>#N/A</v>
      </c>
      <c r="AN579" s="17" t="e">
        <f>VLOOKUP($C579,'DATA PENGUKURAN GARDU'!$A:$BS,46,0)</f>
        <v>#N/A</v>
      </c>
      <c r="AO579" s="23" t="e">
        <f t="shared" si="295"/>
        <v>#N/A</v>
      </c>
      <c r="AP579" s="17" t="e">
        <f>VLOOKUP($C579,'DATA PENGUKURAN GARDU'!$A:$BS,46,0)</f>
        <v>#N/A</v>
      </c>
      <c r="AQ579" s="17" t="e">
        <f>VLOOKUP($C579,'DATA PENGUKURAN GARDU'!$A:$BS,53,0)</f>
        <v>#N/A</v>
      </c>
      <c r="AR579" s="17" t="e">
        <f>VLOOKUP($C579,'DATA PENGUKURAN GARDU'!$A:$BS,54,0)</f>
        <v>#N/A</v>
      </c>
      <c r="AS579" s="20" t="e">
        <f>VLOOKUP($D579,'DATA PENGUKURAN GARDU'!$A:$BS,42,0)</f>
        <v>#N/A</v>
      </c>
      <c r="AT579" s="21" t="e">
        <f t="shared" si="296"/>
        <v>#N/A</v>
      </c>
      <c r="AU579" s="20" t="e">
        <f>VLOOKUP($D579,'DATA PENGUKURAN GARDU'!$A:$BS,44,0)</f>
        <v>#N/A</v>
      </c>
      <c r="AV579" s="21" t="e">
        <f t="shared" si="297"/>
        <v>#N/A</v>
      </c>
      <c r="AW579" s="20" t="e">
        <f>VLOOKUP($D579,'DATA PENGUKURAN GARDU'!$A:$BS,46,0)</f>
        <v>#N/A</v>
      </c>
      <c r="AX579" s="21" t="e">
        <f t="shared" si="298"/>
        <v>#N/A</v>
      </c>
      <c r="AY579" s="20" t="e">
        <f>VLOOKUP($D579,'DATA PENGUKURAN GARDU'!$A:$BS,46,0)</f>
        <v>#N/A</v>
      </c>
      <c r="AZ579" s="20" t="e">
        <f>VLOOKUP($D579,'DATA PENGUKURAN GARDU'!$A:$BS,53,0)</f>
        <v>#N/A</v>
      </c>
      <c r="BA579" s="20" t="e">
        <f>VLOOKUP($D579,'DATA PENGUKURAN GARDU'!$A:$BS,54,0)</f>
        <v>#N/A</v>
      </c>
      <c r="BB579" s="17" t="e">
        <f>VLOOKUP($E579,'DATA PENGUKURAN GARDU'!$A:$BS,42,0)</f>
        <v>#N/A</v>
      </c>
      <c r="BC579" s="23" t="e">
        <f t="shared" si="299"/>
        <v>#N/A</v>
      </c>
      <c r="BD579" s="17" t="e">
        <f>VLOOKUP($E579,'DATA PENGUKURAN GARDU'!$A:$BS,44,0)</f>
        <v>#N/A</v>
      </c>
      <c r="BE579" s="23" t="e">
        <f t="shared" si="300"/>
        <v>#N/A</v>
      </c>
      <c r="BF579" s="17" t="e">
        <f>VLOOKUP($E579,'DATA PENGUKURAN GARDU'!$A:$BS,46,0)</f>
        <v>#N/A</v>
      </c>
      <c r="BG579" s="23" t="e">
        <f t="shared" si="301"/>
        <v>#N/A</v>
      </c>
      <c r="BH579" s="17" t="e">
        <f>VLOOKUP($E579,'DATA PENGUKURAN GARDU'!$A:$BS,46,0)</f>
        <v>#N/A</v>
      </c>
      <c r="BI579" s="17" t="e">
        <f>VLOOKUP($E579,'DATA PENGUKURAN GARDU'!$A:$BS,53,0)</f>
        <v>#N/A</v>
      </c>
      <c r="BJ579" s="17" t="e">
        <f>VLOOKUP($E579,'DATA PENGUKURAN GARDU'!$A:$BS,54,0)</f>
        <v>#N/A</v>
      </c>
      <c r="BK579" s="20" t="e">
        <f t="shared" ref="BK579:BK642" si="312">IF(Q579&gt;P579,"OL PHASA","Normal")</f>
        <v>#N/A</v>
      </c>
      <c r="BL579" s="20" t="e">
        <f t="shared" ref="BL579:BL642" si="313">IF(S579&gt;P579,"OL PHASA","Normal")</f>
        <v>#N/A</v>
      </c>
      <c r="BM579" s="20" t="e">
        <f t="shared" ref="BM579:BM642" si="314">IF(U579&gt;P579,"OL PHASA","Normal")</f>
        <v>#N/A</v>
      </c>
      <c r="BN579" s="25" t="e">
        <f t="shared" ref="BN579:BN642" si="315">IF((L579=3),(AVERAGE(Q579,S579,U579)),MAX(Q579,S579,U579))</f>
        <v>#N/A</v>
      </c>
      <c r="BO579" s="26" t="str">
        <f t="shared" ref="BO579:BO642" si="316">IFERROR(IF((L579=1),(BN579*AH579)/1000,(BN579*AI579*1.73)/1000),"0")</f>
        <v>0</v>
      </c>
      <c r="BP579" s="21" t="e">
        <f t="shared" ref="BP579:BP642" si="317">BO579/K579*100</f>
        <v>#VALUE!</v>
      </c>
      <c r="BQ579" s="20" t="e">
        <f t="shared" ref="BQ579:BQ642" si="318">IF($L579=1,"1 Phase",ABS(((Q579/BN579)-1)+ABS((S579/BN579)-1)+ABS((U579/BN579)-1))/3)</f>
        <v>#N/A</v>
      </c>
      <c r="BR579" s="20" t="e">
        <v>#N/A</v>
      </c>
      <c r="BS579" s="9" t="e">
        <v>#N/A</v>
      </c>
      <c r="BT579" s="2" t="e">
        <f t="shared" ref="BT579:BT642" si="319">IF(BP579&lt;30,"Underload",IF(BP579&lt;=80,"Baik",IF(BP579&gt;80,"Overload")))</f>
        <v>#VALUE!</v>
      </c>
      <c r="BU579" s="2" t="e">
        <f t="shared" si="302"/>
        <v>#N/A</v>
      </c>
      <c r="BV579" s="2" t="e">
        <f t="shared" si="303"/>
        <v>#N/A</v>
      </c>
    </row>
    <row r="580" s="2" customFormat="1" ht="22.95" customHeight="1" spans="1:74">
      <c r="A580" s="9" t="str">
        <f t="shared" si="304"/>
        <v>M 93Induk</v>
      </c>
      <c r="B580" s="9" t="str">
        <f t="shared" si="305"/>
        <v>M 93jurusan 1</v>
      </c>
      <c r="C580" s="9" t="str">
        <f t="shared" si="306"/>
        <v>M 93jurusan 2</v>
      </c>
      <c r="D580" s="9" t="str">
        <f t="shared" si="307"/>
        <v>M 93jurusan 3</v>
      </c>
      <c r="E580" s="9" t="str">
        <f t="shared" si="308"/>
        <v>M 93jurusan 4</v>
      </c>
      <c r="F580" s="10" t="s">
        <v>131</v>
      </c>
      <c r="G580" s="10" t="s">
        <v>131</v>
      </c>
      <c r="H580" s="10" t="s">
        <v>740</v>
      </c>
      <c r="I580" s="10" t="s">
        <v>11214</v>
      </c>
      <c r="J580" s="10" t="s">
        <v>11215</v>
      </c>
      <c r="K580" s="10" t="s">
        <v>7465</v>
      </c>
      <c r="L580" s="10"/>
      <c r="M580" s="10"/>
      <c r="N580" s="14">
        <f t="shared" si="309"/>
        <v>0</v>
      </c>
      <c r="O580" s="15" t="e">
        <f t="shared" si="310"/>
        <v>#VALUE!</v>
      </c>
      <c r="P580" s="15" t="e">
        <f t="shared" si="311"/>
        <v>#VALUE!</v>
      </c>
      <c r="Q580" s="17" t="e">
        <f>VLOOKUP($A580,'DATA PENGUKURAN GARDU'!$A:$BS,42,0)</f>
        <v>#N/A</v>
      </c>
      <c r="R580" s="18" t="e">
        <f t="shared" si="287"/>
        <v>#N/A</v>
      </c>
      <c r="S580" s="17" t="e">
        <f>VLOOKUP($A580,'DATA PENGUKURAN GARDU'!$A:$BS,44,0)</f>
        <v>#N/A</v>
      </c>
      <c r="T580" s="18" t="e">
        <f t="shared" si="288"/>
        <v>#N/A</v>
      </c>
      <c r="U580" s="17" t="e">
        <f>VLOOKUP($A580,'DATA PENGUKURAN GARDU'!$A:$BS,46,0)</f>
        <v>#N/A</v>
      </c>
      <c r="V580" s="18" t="e">
        <f t="shared" si="289"/>
        <v>#N/A</v>
      </c>
      <c r="W580" s="17" t="e">
        <f>VLOOKUP($A580,'DATA PENGUKURAN GARDU'!$A:$BS,48,0)</f>
        <v>#N/A</v>
      </c>
      <c r="X580" s="17" t="e">
        <f>VLOOKUP($A580,'DATA PENGUKURAN GARDU'!$A:$BS,53,0)</f>
        <v>#N/A</v>
      </c>
      <c r="Y580" s="17" t="e">
        <f>VLOOKUP($A580,'DATA PENGUKURAN GARDU'!$A:$BS,54,0)</f>
        <v>#N/A</v>
      </c>
      <c r="Z580" s="17" t="e">
        <f>VLOOKUP($A580,'DATA PENGUKURAN GARDU'!$A:$BS,55,0)</f>
        <v>#N/A</v>
      </c>
      <c r="AA580" s="20" t="e">
        <f>VLOOKUP($B580,'DATA PENGUKURAN GARDU'!$A:$BS,42,0)</f>
        <v>#N/A</v>
      </c>
      <c r="AB580" s="21" t="e">
        <f t="shared" si="290"/>
        <v>#N/A</v>
      </c>
      <c r="AC580" s="20" t="e">
        <f>VLOOKUP($B580,'DATA PENGUKURAN GARDU'!$A:$BS,44,0)</f>
        <v>#N/A</v>
      </c>
      <c r="AD580" s="21" t="e">
        <f t="shared" si="291"/>
        <v>#N/A</v>
      </c>
      <c r="AE580" s="20" t="e">
        <f>VLOOKUP($B580,'DATA PENGUKURAN GARDU'!$A:$BS,46,0)</f>
        <v>#N/A</v>
      </c>
      <c r="AF580" s="21" t="e">
        <f t="shared" si="292"/>
        <v>#N/A</v>
      </c>
      <c r="AG580" s="20" t="e">
        <f>VLOOKUP($B580,'DATA PENGUKURAN GARDU'!$A:$BS,46,0)</f>
        <v>#N/A</v>
      </c>
      <c r="AH580" s="20" t="e">
        <f>VLOOKUP($B580,'DATA PENGUKURAN GARDU'!$A:$BS,53,0)</f>
        <v>#N/A</v>
      </c>
      <c r="AI580" s="20" t="e">
        <f>VLOOKUP($B580,'DATA PENGUKURAN GARDU'!$A:$BS,54,0)</f>
        <v>#N/A</v>
      </c>
      <c r="AJ580" s="17" t="e">
        <f>VLOOKUP($C580,'DATA PENGUKURAN GARDU'!$A:$BS,42,0)</f>
        <v>#N/A</v>
      </c>
      <c r="AK580" s="23" t="e">
        <f t="shared" si="293"/>
        <v>#N/A</v>
      </c>
      <c r="AL580" s="17" t="e">
        <f>VLOOKUP($C580,'DATA PENGUKURAN GARDU'!$A:$BS,44,0)</f>
        <v>#N/A</v>
      </c>
      <c r="AM580" s="23" t="e">
        <f t="shared" si="294"/>
        <v>#N/A</v>
      </c>
      <c r="AN580" s="17" t="e">
        <f>VLOOKUP($C580,'DATA PENGUKURAN GARDU'!$A:$BS,46,0)</f>
        <v>#N/A</v>
      </c>
      <c r="AO580" s="23" t="e">
        <f t="shared" si="295"/>
        <v>#N/A</v>
      </c>
      <c r="AP580" s="17" t="e">
        <f>VLOOKUP($C580,'DATA PENGUKURAN GARDU'!$A:$BS,46,0)</f>
        <v>#N/A</v>
      </c>
      <c r="AQ580" s="17" t="e">
        <f>VLOOKUP($C580,'DATA PENGUKURAN GARDU'!$A:$BS,53,0)</f>
        <v>#N/A</v>
      </c>
      <c r="AR580" s="17" t="e">
        <f>VLOOKUP($C580,'DATA PENGUKURAN GARDU'!$A:$BS,54,0)</f>
        <v>#N/A</v>
      </c>
      <c r="AS580" s="20" t="e">
        <f>VLOOKUP($D580,'DATA PENGUKURAN GARDU'!$A:$BS,42,0)</f>
        <v>#N/A</v>
      </c>
      <c r="AT580" s="21" t="e">
        <f t="shared" si="296"/>
        <v>#N/A</v>
      </c>
      <c r="AU580" s="20" t="e">
        <f>VLOOKUP($D580,'DATA PENGUKURAN GARDU'!$A:$BS,44,0)</f>
        <v>#N/A</v>
      </c>
      <c r="AV580" s="21" t="e">
        <f t="shared" si="297"/>
        <v>#N/A</v>
      </c>
      <c r="AW580" s="20" t="e">
        <f>VLOOKUP($D580,'DATA PENGUKURAN GARDU'!$A:$BS,46,0)</f>
        <v>#N/A</v>
      </c>
      <c r="AX580" s="21" t="e">
        <f t="shared" si="298"/>
        <v>#N/A</v>
      </c>
      <c r="AY580" s="20" t="e">
        <f>VLOOKUP($D580,'DATA PENGUKURAN GARDU'!$A:$BS,46,0)</f>
        <v>#N/A</v>
      </c>
      <c r="AZ580" s="20" t="e">
        <f>VLOOKUP($D580,'DATA PENGUKURAN GARDU'!$A:$BS,53,0)</f>
        <v>#N/A</v>
      </c>
      <c r="BA580" s="20" t="e">
        <f>VLOOKUP($D580,'DATA PENGUKURAN GARDU'!$A:$BS,54,0)</f>
        <v>#N/A</v>
      </c>
      <c r="BB580" s="17" t="e">
        <f>VLOOKUP($E580,'DATA PENGUKURAN GARDU'!$A:$BS,42,0)</f>
        <v>#N/A</v>
      </c>
      <c r="BC580" s="23" t="e">
        <f t="shared" si="299"/>
        <v>#N/A</v>
      </c>
      <c r="BD580" s="17" t="e">
        <f>VLOOKUP($E580,'DATA PENGUKURAN GARDU'!$A:$BS,44,0)</f>
        <v>#N/A</v>
      </c>
      <c r="BE580" s="23" t="e">
        <f t="shared" si="300"/>
        <v>#N/A</v>
      </c>
      <c r="BF580" s="17" t="e">
        <f>VLOOKUP($E580,'DATA PENGUKURAN GARDU'!$A:$BS,46,0)</f>
        <v>#N/A</v>
      </c>
      <c r="BG580" s="23" t="e">
        <f t="shared" si="301"/>
        <v>#N/A</v>
      </c>
      <c r="BH580" s="17" t="e">
        <f>VLOOKUP($E580,'DATA PENGUKURAN GARDU'!$A:$BS,46,0)</f>
        <v>#N/A</v>
      </c>
      <c r="BI580" s="17" t="e">
        <f>VLOOKUP($E580,'DATA PENGUKURAN GARDU'!$A:$BS,53,0)</f>
        <v>#N/A</v>
      </c>
      <c r="BJ580" s="17" t="e">
        <f>VLOOKUP($E580,'DATA PENGUKURAN GARDU'!$A:$BS,54,0)</f>
        <v>#N/A</v>
      </c>
      <c r="BK580" s="20" t="e">
        <f t="shared" si="312"/>
        <v>#N/A</v>
      </c>
      <c r="BL580" s="20" t="e">
        <f t="shared" si="313"/>
        <v>#N/A</v>
      </c>
      <c r="BM580" s="20" t="e">
        <f t="shared" si="314"/>
        <v>#N/A</v>
      </c>
      <c r="BN580" s="25" t="e">
        <f t="shared" si="315"/>
        <v>#N/A</v>
      </c>
      <c r="BO580" s="26" t="str">
        <f t="shared" si="316"/>
        <v>0</v>
      </c>
      <c r="BP580" s="21" t="e">
        <f t="shared" si="317"/>
        <v>#VALUE!</v>
      </c>
      <c r="BQ580" s="20" t="e">
        <f t="shared" si="318"/>
        <v>#N/A</v>
      </c>
      <c r="BR580" s="20" t="e">
        <v>#N/A</v>
      </c>
      <c r="BS580" s="9" t="e">
        <v>#N/A</v>
      </c>
      <c r="BT580" s="2" t="e">
        <f t="shared" si="319"/>
        <v>#VALUE!</v>
      </c>
      <c r="BU580" s="2" t="e">
        <f t="shared" si="302"/>
        <v>#N/A</v>
      </c>
      <c r="BV580" s="2" t="e">
        <f t="shared" si="303"/>
        <v>#N/A</v>
      </c>
    </row>
    <row r="581" s="2" customFormat="1" ht="22.95" customHeight="1" spans="1:74">
      <c r="A581" s="9" t="str">
        <f t="shared" si="304"/>
        <v>M 12Induk</v>
      </c>
      <c r="B581" s="9" t="str">
        <f t="shared" si="305"/>
        <v>M 12jurusan 1</v>
      </c>
      <c r="C581" s="9" t="str">
        <f t="shared" si="306"/>
        <v>M 12jurusan 2</v>
      </c>
      <c r="D581" s="9" t="str">
        <f t="shared" si="307"/>
        <v>M 12jurusan 3</v>
      </c>
      <c r="E581" s="9" t="str">
        <f t="shared" si="308"/>
        <v>M 12jurusan 4</v>
      </c>
      <c r="F581" s="10" t="s">
        <v>131</v>
      </c>
      <c r="G581" s="10" t="s">
        <v>131</v>
      </c>
      <c r="H581" s="10" t="s">
        <v>741</v>
      </c>
      <c r="I581" s="10" t="s">
        <v>11216</v>
      </c>
      <c r="J581" s="10" t="s">
        <v>11217</v>
      </c>
      <c r="K581" s="10" t="s">
        <v>7465</v>
      </c>
      <c r="L581" s="10"/>
      <c r="M581" s="10"/>
      <c r="N581" s="14">
        <f t="shared" si="309"/>
        <v>0</v>
      </c>
      <c r="O581" s="15" t="e">
        <f t="shared" si="310"/>
        <v>#VALUE!</v>
      </c>
      <c r="P581" s="15" t="e">
        <f t="shared" si="311"/>
        <v>#VALUE!</v>
      </c>
      <c r="Q581" s="17" t="e">
        <f>VLOOKUP($A581,'DATA PENGUKURAN GARDU'!$A:$BS,42,0)</f>
        <v>#N/A</v>
      </c>
      <c r="R581" s="18" t="e">
        <f t="shared" si="287"/>
        <v>#N/A</v>
      </c>
      <c r="S581" s="17" t="e">
        <f>VLOOKUP($A581,'DATA PENGUKURAN GARDU'!$A:$BS,44,0)</f>
        <v>#N/A</v>
      </c>
      <c r="T581" s="18" t="e">
        <f t="shared" si="288"/>
        <v>#N/A</v>
      </c>
      <c r="U581" s="17" t="e">
        <f>VLOOKUP($A581,'DATA PENGUKURAN GARDU'!$A:$BS,46,0)</f>
        <v>#N/A</v>
      </c>
      <c r="V581" s="18" t="e">
        <f t="shared" si="289"/>
        <v>#N/A</v>
      </c>
      <c r="W581" s="17" t="e">
        <f>VLOOKUP($A581,'DATA PENGUKURAN GARDU'!$A:$BS,48,0)</f>
        <v>#N/A</v>
      </c>
      <c r="X581" s="17" t="e">
        <f>VLOOKUP($A581,'DATA PENGUKURAN GARDU'!$A:$BS,53,0)</f>
        <v>#N/A</v>
      </c>
      <c r="Y581" s="17" t="e">
        <f>VLOOKUP($A581,'DATA PENGUKURAN GARDU'!$A:$BS,54,0)</f>
        <v>#N/A</v>
      </c>
      <c r="Z581" s="17" t="e">
        <f>VLOOKUP($A581,'DATA PENGUKURAN GARDU'!$A:$BS,55,0)</f>
        <v>#N/A</v>
      </c>
      <c r="AA581" s="20" t="e">
        <f>VLOOKUP($B581,'DATA PENGUKURAN GARDU'!$A:$BS,42,0)</f>
        <v>#N/A</v>
      </c>
      <c r="AB581" s="21" t="e">
        <f t="shared" si="290"/>
        <v>#N/A</v>
      </c>
      <c r="AC581" s="20" t="e">
        <f>VLOOKUP($B581,'DATA PENGUKURAN GARDU'!$A:$BS,44,0)</f>
        <v>#N/A</v>
      </c>
      <c r="AD581" s="21" t="e">
        <f t="shared" si="291"/>
        <v>#N/A</v>
      </c>
      <c r="AE581" s="20" t="e">
        <f>VLOOKUP($B581,'DATA PENGUKURAN GARDU'!$A:$BS,46,0)</f>
        <v>#N/A</v>
      </c>
      <c r="AF581" s="21" t="e">
        <f t="shared" si="292"/>
        <v>#N/A</v>
      </c>
      <c r="AG581" s="20" t="e">
        <f>VLOOKUP($B581,'DATA PENGUKURAN GARDU'!$A:$BS,46,0)</f>
        <v>#N/A</v>
      </c>
      <c r="AH581" s="20" t="e">
        <f>VLOOKUP($B581,'DATA PENGUKURAN GARDU'!$A:$BS,53,0)</f>
        <v>#N/A</v>
      </c>
      <c r="AI581" s="20" t="e">
        <f>VLOOKUP($B581,'DATA PENGUKURAN GARDU'!$A:$BS,54,0)</f>
        <v>#N/A</v>
      </c>
      <c r="AJ581" s="17" t="e">
        <f>VLOOKUP($C581,'DATA PENGUKURAN GARDU'!$A:$BS,42,0)</f>
        <v>#N/A</v>
      </c>
      <c r="AK581" s="23" t="e">
        <f t="shared" si="293"/>
        <v>#N/A</v>
      </c>
      <c r="AL581" s="17" t="e">
        <f>VLOOKUP($C581,'DATA PENGUKURAN GARDU'!$A:$BS,44,0)</f>
        <v>#N/A</v>
      </c>
      <c r="AM581" s="23" t="e">
        <f t="shared" si="294"/>
        <v>#N/A</v>
      </c>
      <c r="AN581" s="17" t="e">
        <f>VLOOKUP($C581,'DATA PENGUKURAN GARDU'!$A:$BS,46,0)</f>
        <v>#N/A</v>
      </c>
      <c r="AO581" s="23" t="e">
        <f t="shared" si="295"/>
        <v>#N/A</v>
      </c>
      <c r="AP581" s="17" t="e">
        <f>VLOOKUP($C581,'DATA PENGUKURAN GARDU'!$A:$BS,46,0)</f>
        <v>#N/A</v>
      </c>
      <c r="AQ581" s="17" t="e">
        <f>VLOOKUP($C581,'DATA PENGUKURAN GARDU'!$A:$BS,53,0)</f>
        <v>#N/A</v>
      </c>
      <c r="AR581" s="17" t="e">
        <f>VLOOKUP($C581,'DATA PENGUKURAN GARDU'!$A:$BS,54,0)</f>
        <v>#N/A</v>
      </c>
      <c r="AS581" s="20" t="e">
        <f>VLOOKUP($D581,'DATA PENGUKURAN GARDU'!$A:$BS,42,0)</f>
        <v>#N/A</v>
      </c>
      <c r="AT581" s="21" t="e">
        <f t="shared" si="296"/>
        <v>#N/A</v>
      </c>
      <c r="AU581" s="20" t="e">
        <f>VLOOKUP($D581,'DATA PENGUKURAN GARDU'!$A:$BS,44,0)</f>
        <v>#N/A</v>
      </c>
      <c r="AV581" s="21" t="e">
        <f t="shared" si="297"/>
        <v>#N/A</v>
      </c>
      <c r="AW581" s="20" t="e">
        <f>VLOOKUP($D581,'DATA PENGUKURAN GARDU'!$A:$BS,46,0)</f>
        <v>#N/A</v>
      </c>
      <c r="AX581" s="21" t="e">
        <f t="shared" si="298"/>
        <v>#N/A</v>
      </c>
      <c r="AY581" s="20" t="e">
        <f>VLOOKUP($D581,'DATA PENGUKURAN GARDU'!$A:$BS,46,0)</f>
        <v>#N/A</v>
      </c>
      <c r="AZ581" s="20" t="e">
        <f>VLOOKUP($D581,'DATA PENGUKURAN GARDU'!$A:$BS,53,0)</f>
        <v>#N/A</v>
      </c>
      <c r="BA581" s="20" t="e">
        <f>VLOOKUP($D581,'DATA PENGUKURAN GARDU'!$A:$BS,54,0)</f>
        <v>#N/A</v>
      </c>
      <c r="BB581" s="17" t="e">
        <f>VLOOKUP($E581,'DATA PENGUKURAN GARDU'!$A:$BS,42,0)</f>
        <v>#N/A</v>
      </c>
      <c r="BC581" s="23" t="e">
        <f t="shared" si="299"/>
        <v>#N/A</v>
      </c>
      <c r="BD581" s="17" t="e">
        <f>VLOOKUP($E581,'DATA PENGUKURAN GARDU'!$A:$BS,44,0)</f>
        <v>#N/A</v>
      </c>
      <c r="BE581" s="23" t="e">
        <f t="shared" si="300"/>
        <v>#N/A</v>
      </c>
      <c r="BF581" s="17" t="e">
        <f>VLOOKUP($E581,'DATA PENGUKURAN GARDU'!$A:$BS,46,0)</f>
        <v>#N/A</v>
      </c>
      <c r="BG581" s="23" t="e">
        <f t="shared" si="301"/>
        <v>#N/A</v>
      </c>
      <c r="BH581" s="17" t="e">
        <f>VLOOKUP($E581,'DATA PENGUKURAN GARDU'!$A:$BS,46,0)</f>
        <v>#N/A</v>
      </c>
      <c r="BI581" s="17" t="e">
        <f>VLOOKUP($E581,'DATA PENGUKURAN GARDU'!$A:$BS,53,0)</f>
        <v>#N/A</v>
      </c>
      <c r="BJ581" s="17" t="e">
        <f>VLOOKUP($E581,'DATA PENGUKURAN GARDU'!$A:$BS,54,0)</f>
        <v>#N/A</v>
      </c>
      <c r="BK581" s="20" t="e">
        <f t="shared" si="312"/>
        <v>#N/A</v>
      </c>
      <c r="BL581" s="20" t="e">
        <f t="shared" si="313"/>
        <v>#N/A</v>
      </c>
      <c r="BM581" s="20" t="e">
        <f t="shared" si="314"/>
        <v>#N/A</v>
      </c>
      <c r="BN581" s="25" t="e">
        <f t="shared" si="315"/>
        <v>#N/A</v>
      </c>
      <c r="BO581" s="26" t="str">
        <f t="shared" si="316"/>
        <v>0</v>
      </c>
      <c r="BP581" s="21" t="e">
        <f t="shared" si="317"/>
        <v>#VALUE!</v>
      </c>
      <c r="BQ581" s="20" t="e">
        <f t="shared" si="318"/>
        <v>#N/A</v>
      </c>
      <c r="BR581" s="20" t="e">
        <v>#N/A</v>
      </c>
      <c r="BS581" s="9" t="e">
        <v>#N/A</v>
      </c>
      <c r="BT581" s="2" t="e">
        <f t="shared" si="319"/>
        <v>#VALUE!</v>
      </c>
      <c r="BU581" s="2" t="e">
        <f t="shared" si="302"/>
        <v>#N/A</v>
      </c>
      <c r="BV581" s="2" t="e">
        <f t="shared" si="303"/>
        <v>#N/A</v>
      </c>
    </row>
    <row r="582" s="2" customFormat="1" ht="22.95" customHeight="1" spans="1:74">
      <c r="A582" s="9" t="str">
        <f t="shared" si="304"/>
        <v>M 13Induk</v>
      </c>
      <c r="B582" s="9" t="str">
        <f t="shared" si="305"/>
        <v>M 13jurusan 1</v>
      </c>
      <c r="C582" s="9" t="str">
        <f t="shared" si="306"/>
        <v>M 13jurusan 2</v>
      </c>
      <c r="D582" s="9" t="str">
        <f t="shared" si="307"/>
        <v>M 13jurusan 3</v>
      </c>
      <c r="E582" s="9" t="str">
        <f t="shared" si="308"/>
        <v>M 13jurusan 4</v>
      </c>
      <c r="F582" s="10" t="s">
        <v>131</v>
      </c>
      <c r="G582" s="10" t="s">
        <v>131</v>
      </c>
      <c r="H582" s="10" t="s">
        <v>742</v>
      </c>
      <c r="I582" s="10" t="s">
        <v>11218</v>
      </c>
      <c r="J582" s="10" t="s">
        <v>11219</v>
      </c>
      <c r="K582" s="10" t="s">
        <v>7465</v>
      </c>
      <c r="L582" s="10"/>
      <c r="M582" s="10"/>
      <c r="N582" s="14">
        <f t="shared" si="309"/>
        <v>0</v>
      </c>
      <c r="O582" s="15" t="e">
        <f t="shared" si="310"/>
        <v>#VALUE!</v>
      </c>
      <c r="P582" s="15" t="e">
        <f t="shared" si="311"/>
        <v>#VALUE!</v>
      </c>
      <c r="Q582" s="17" t="e">
        <f>VLOOKUP($A582,'DATA PENGUKURAN GARDU'!$A:$BS,42,0)</f>
        <v>#N/A</v>
      </c>
      <c r="R582" s="18" t="e">
        <f t="shared" si="287"/>
        <v>#N/A</v>
      </c>
      <c r="S582" s="17" t="e">
        <f>VLOOKUP($A582,'DATA PENGUKURAN GARDU'!$A:$BS,44,0)</f>
        <v>#N/A</v>
      </c>
      <c r="T582" s="18" t="e">
        <f t="shared" si="288"/>
        <v>#N/A</v>
      </c>
      <c r="U582" s="17" t="e">
        <f>VLOOKUP($A582,'DATA PENGUKURAN GARDU'!$A:$BS,46,0)</f>
        <v>#N/A</v>
      </c>
      <c r="V582" s="18" t="e">
        <f t="shared" si="289"/>
        <v>#N/A</v>
      </c>
      <c r="W582" s="17" t="e">
        <f>VLOOKUP($A582,'DATA PENGUKURAN GARDU'!$A:$BS,48,0)</f>
        <v>#N/A</v>
      </c>
      <c r="X582" s="17" t="e">
        <f>VLOOKUP($A582,'DATA PENGUKURAN GARDU'!$A:$BS,53,0)</f>
        <v>#N/A</v>
      </c>
      <c r="Y582" s="17" t="e">
        <f>VLOOKUP($A582,'DATA PENGUKURAN GARDU'!$A:$BS,54,0)</f>
        <v>#N/A</v>
      </c>
      <c r="Z582" s="17" t="e">
        <f>VLOOKUP($A582,'DATA PENGUKURAN GARDU'!$A:$BS,55,0)</f>
        <v>#N/A</v>
      </c>
      <c r="AA582" s="20" t="e">
        <f>VLOOKUP($B582,'DATA PENGUKURAN GARDU'!$A:$BS,42,0)</f>
        <v>#N/A</v>
      </c>
      <c r="AB582" s="21" t="e">
        <f t="shared" si="290"/>
        <v>#N/A</v>
      </c>
      <c r="AC582" s="20" t="e">
        <f>VLOOKUP($B582,'DATA PENGUKURAN GARDU'!$A:$BS,44,0)</f>
        <v>#N/A</v>
      </c>
      <c r="AD582" s="21" t="e">
        <f t="shared" si="291"/>
        <v>#N/A</v>
      </c>
      <c r="AE582" s="20" t="e">
        <f>VLOOKUP($B582,'DATA PENGUKURAN GARDU'!$A:$BS,46,0)</f>
        <v>#N/A</v>
      </c>
      <c r="AF582" s="21" t="e">
        <f t="shared" si="292"/>
        <v>#N/A</v>
      </c>
      <c r="AG582" s="20" t="e">
        <f>VLOOKUP($B582,'DATA PENGUKURAN GARDU'!$A:$BS,46,0)</f>
        <v>#N/A</v>
      </c>
      <c r="AH582" s="20" t="e">
        <f>VLOOKUP($B582,'DATA PENGUKURAN GARDU'!$A:$BS,53,0)</f>
        <v>#N/A</v>
      </c>
      <c r="AI582" s="20" t="e">
        <f>VLOOKUP($B582,'DATA PENGUKURAN GARDU'!$A:$BS,54,0)</f>
        <v>#N/A</v>
      </c>
      <c r="AJ582" s="17" t="e">
        <f>VLOOKUP($C582,'DATA PENGUKURAN GARDU'!$A:$BS,42,0)</f>
        <v>#N/A</v>
      </c>
      <c r="AK582" s="23" t="e">
        <f t="shared" si="293"/>
        <v>#N/A</v>
      </c>
      <c r="AL582" s="17" t="e">
        <f>VLOOKUP($C582,'DATA PENGUKURAN GARDU'!$A:$BS,44,0)</f>
        <v>#N/A</v>
      </c>
      <c r="AM582" s="23" t="e">
        <f t="shared" si="294"/>
        <v>#N/A</v>
      </c>
      <c r="AN582" s="17" t="e">
        <f>VLOOKUP($C582,'DATA PENGUKURAN GARDU'!$A:$BS,46,0)</f>
        <v>#N/A</v>
      </c>
      <c r="AO582" s="23" t="e">
        <f t="shared" si="295"/>
        <v>#N/A</v>
      </c>
      <c r="AP582" s="17" t="e">
        <f>VLOOKUP($C582,'DATA PENGUKURAN GARDU'!$A:$BS,46,0)</f>
        <v>#N/A</v>
      </c>
      <c r="AQ582" s="17" t="e">
        <f>VLOOKUP($C582,'DATA PENGUKURAN GARDU'!$A:$BS,53,0)</f>
        <v>#N/A</v>
      </c>
      <c r="AR582" s="17" t="e">
        <f>VLOOKUP($C582,'DATA PENGUKURAN GARDU'!$A:$BS,54,0)</f>
        <v>#N/A</v>
      </c>
      <c r="AS582" s="20" t="e">
        <f>VLOOKUP($D582,'DATA PENGUKURAN GARDU'!$A:$BS,42,0)</f>
        <v>#N/A</v>
      </c>
      <c r="AT582" s="21" t="e">
        <f t="shared" si="296"/>
        <v>#N/A</v>
      </c>
      <c r="AU582" s="20" t="e">
        <f>VLOOKUP($D582,'DATA PENGUKURAN GARDU'!$A:$BS,44,0)</f>
        <v>#N/A</v>
      </c>
      <c r="AV582" s="21" t="e">
        <f t="shared" si="297"/>
        <v>#N/A</v>
      </c>
      <c r="AW582" s="20" t="e">
        <f>VLOOKUP($D582,'DATA PENGUKURAN GARDU'!$A:$BS,46,0)</f>
        <v>#N/A</v>
      </c>
      <c r="AX582" s="21" t="e">
        <f t="shared" si="298"/>
        <v>#N/A</v>
      </c>
      <c r="AY582" s="20" t="e">
        <f>VLOOKUP($D582,'DATA PENGUKURAN GARDU'!$A:$BS,46,0)</f>
        <v>#N/A</v>
      </c>
      <c r="AZ582" s="20" t="e">
        <f>VLOOKUP($D582,'DATA PENGUKURAN GARDU'!$A:$BS,53,0)</f>
        <v>#N/A</v>
      </c>
      <c r="BA582" s="20" t="e">
        <f>VLOOKUP($D582,'DATA PENGUKURAN GARDU'!$A:$BS,54,0)</f>
        <v>#N/A</v>
      </c>
      <c r="BB582" s="17" t="e">
        <f>VLOOKUP($E582,'DATA PENGUKURAN GARDU'!$A:$BS,42,0)</f>
        <v>#N/A</v>
      </c>
      <c r="BC582" s="23" t="e">
        <f t="shared" si="299"/>
        <v>#N/A</v>
      </c>
      <c r="BD582" s="17" t="e">
        <f>VLOOKUP($E582,'DATA PENGUKURAN GARDU'!$A:$BS,44,0)</f>
        <v>#N/A</v>
      </c>
      <c r="BE582" s="23" t="e">
        <f t="shared" si="300"/>
        <v>#N/A</v>
      </c>
      <c r="BF582" s="17" t="e">
        <f>VLOOKUP($E582,'DATA PENGUKURAN GARDU'!$A:$BS,46,0)</f>
        <v>#N/A</v>
      </c>
      <c r="BG582" s="23" t="e">
        <f t="shared" si="301"/>
        <v>#N/A</v>
      </c>
      <c r="BH582" s="17" t="e">
        <f>VLOOKUP($E582,'DATA PENGUKURAN GARDU'!$A:$BS,46,0)</f>
        <v>#N/A</v>
      </c>
      <c r="BI582" s="17" t="e">
        <f>VLOOKUP($E582,'DATA PENGUKURAN GARDU'!$A:$BS,53,0)</f>
        <v>#N/A</v>
      </c>
      <c r="BJ582" s="17" t="e">
        <f>VLOOKUP($E582,'DATA PENGUKURAN GARDU'!$A:$BS,54,0)</f>
        <v>#N/A</v>
      </c>
      <c r="BK582" s="20" t="e">
        <f t="shared" si="312"/>
        <v>#N/A</v>
      </c>
      <c r="BL582" s="20" t="e">
        <f t="shared" si="313"/>
        <v>#N/A</v>
      </c>
      <c r="BM582" s="20" t="e">
        <f t="shared" si="314"/>
        <v>#N/A</v>
      </c>
      <c r="BN582" s="25" t="e">
        <f t="shared" si="315"/>
        <v>#N/A</v>
      </c>
      <c r="BO582" s="26" t="str">
        <f t="shared" si="316"/>
        <v>0</v>
      </c>
      <c r="BP582" s="21" t="e">
        <f t="shared" si="317"/>
        <v>#VALUE!</v>
      </c>
      <c r="BQ582" s="20" t="e">
        <f t="shared" si="318"/>
        <v>#N/A</v>
      </c>
      <c r="BR582" s="20" t="e">
        <v>#N/A</v>
      </c>
      <c r="BS582" s="9" t="e">
        <v>#N/A</v>
      </c>
      <c r="BT582" s="2" t="e">
        <f t="shared" si="319"/>
        <v>#VALUE!</v>
      </c>
      <c r="BU582" s="2" t="e">
        <f t="shared" si="302"/>
        <v>#N/A</v>
      </c>
      <c r="BV582" s="2" t="e">
        <f t="shared" si="303"/>
        <v>#N/A</v>
      </c>
    </row>
    <row r="583" s="2" customFormat="1" ht="22.95" customHeight="1" spans="1:74">
      <c r="A583" s="9" t="str">
        <f t="shared" si="304"/>
        <v>M 42Induk</v>
      </c>
      <c r="B583" s="9" t="str">
        <f t="shared" si="305"/>
        <v>M 42jurusan 1</v>
      </c>
      <c r="C583" s="9" t="str">
        <f t="shared" si="306"/>
        <v>M 42jurusan 2</v>
      </c>
      <c r="D583" s="9" t="str">
        <f t="shared" si="307"/>
        <v>M 42jurusan 3</v>
      </c>
      <c r="E583" s="9" t="str">
        <f t="shared" si="308"/>
        <v>M 42jurusan 4</v>
      </c>
      <c r="F583" s="10" t="s">
        <v>131</v>
      </c>
      <c r="G583" s="10" t="s">
        <v>131</v>
      </c>
      <c r="H583" s="10" t="s">
        <v>743</v>
      </c>
      <c r="I583" s="10" t="s">
        <v>11220</v>
      </c>
      <c r="J583" s="10" t="s">
        <v>11221</v>
      </c>
      <c r="K583" s="10" t="s">
        <v>7465</v>
      </c>
      <c r="L583" s="10"/>
      <c r="M583" s="10"/>
      <c r="N583" s="14">
        <f t="shared" si="309"/>
        <v>0</v>
      </c>
      <c r="O583" s="15" t="e">
        <f t="shared" si="310"/>
        <v>#VALUE!</v>
      </c>
      <c r="P583" s="15" t="e">
        <f t="shared" si="311"/>
        <v>#VALUE!</v>
      </c>
      <c r="Q583" s="17" t="e">
        <f>VLOOKUP($A583,'DATA PENGUKURAN GARDU'!$A:$BS,42,0)</f>
        <v>#N/A</v>
      </c>
      <c r="R583" s="18" t="e">
        <f t="shared" si="287"/>
        <v>#N/A</v>
      </c>
      <c r="S583" s="17" t="e">
        <f>VLOOKUP($A583,'DATA PENGUKURAN GARDU'!$A:$BS,44,0)</f>
        <v>#N/A</v>
      </c>
      <c r="T583" s="18" t="e">
        <f t="shared" si="288"/>
        <v>#N/A</v>
      </c>
      <c r="U583" s="17" t="e">
        <f>VLOOKUP($A583,'DATA PENGUKURAN GARDU'!$A:$BS,46,0)</f>
        <v>#N/A</v>
      </c>
      <c r="V583" s="18" t="e">
        <f t="shared" si="289"/>
        <v>#N/A</v>
      </c>
      <c r="W583" s="17" t="e">
        <f>VLOOKUP($A583,'DATA PENGUKURAN GARDU'!$A:$BS,48,0)</f>
        <v>#N/A</v>
      </c>
      <c r="X583" s="17" t="e">
        <f>VLOOKUP($A583,'DATA PENGUKURAN GARDU'!$A:$BS,53,0)</f>
        <v>#N/A</v>
      </c>
      <c r="Y583" s="17" t="e">
        <f>VLOOKUP($A583,'DATA PENGUKURAN GARDU'!$A:$BS,54,0)</f>
        <v>#N/A</v>
      </c>
      <c r="Z583" s="17" t="e">
        <f>VLOOKUP($A583,'DATA PENGUKURAN GARDU'!$A:$BS,55,0)</f>
        <v>#N/A</v>
      </c>
      <c r="AA583" s="20" t="e">
        <f>VLOOKUP($B583,'DATA PENGUKURAN GARDU'!$A:$BS,42,0)</f>
        <v>#N/A</v>
      </c>
      <c r="AB583" s="21" t="e">
        <f t="shared" si="290"/>
        <v>#N/A</v>
      </c>
      <c r="AC583" s="20" t="e">
        <f>VLOOKUP($B583,'DATA PENGUKURAN GARDU'!$A:$BS,44,0)</f>
        <v>#N/A</v>
      </c>
      <c r="AD583" s="21" t="e">
        <f t="shared" si="291"/>
        <v>#N/A</v>
      </c>
      <c r="AE583" s="20" t="e">
        <f>VLOOKUP($B583,'DATA PENGUKURAN GARDU'!$A:$BS,46,0)</f>
        <v>#N/A</v>
      </c>
      <c r="AF583" s="21" t="e">
        <f t="shared" si="292"/>
        <v>#N/A</v>
      </c>
      <c r="AG583" s="20" t="e">
        <f>VLOOKUP($B583,'DATA PENGUKURAN GARDU'!$A:$BS,46,0)</f>
        <v>#N/A</v>
      </c>
      <c r="AH583" s="20" t="e">
        <f>VLOOKUP($B583,'DATA PENGUKURAN GARDU'!$A:$BS,53,0)</f>
        <v>#N/A</v>
      </c>
      <c r="AI583" s="20" t="e">
        <f>VLOOKUP($B583,'DATA PENGUKURAN GARDU'!$A:$BS,54,0)</f>
        <v>#N/A</v>
      </c>
      <c r="AJ583" s="17" t="e">
        <f>VLOOKUP($C583,'DATA PENGUKURAN GARDU'!$A:$BS,42,0)</f>
        <v>#N/A</v>
      </c>
      <c r="AK583" s="23" t="e">
        <f t="shared" si="293"/>
        <v>#N/A</v>
      </c>
      <c r="AL583" s="17" t="e">
        <f>VLOOKUP($C583,'DATA PENGUKURAN GARDU'!$A:$BS,44,0)</f>
        <v>#N/A</v>
      </c>
      <c r="AM583" s="23" t="e">
        <f t="shared" si="294"/>
        <v>#N/A</v>
      </c>
      <c r="AN583" s="17" t="e">
        <f>VLOOKUP($C583,'DATA PENGUKURAN GARDU'!$A:$BS,46,0)</f>
        <v>#N/A</v>
      </c>
      <c r="AO583" s="23" t="e">
        <f t="shared" si="295"/>
        <v>#N/A</v>
      </c>
      <c r="AP583" s="17" t="e">
        <f>VLOOKUP($C583,'DATA PENGUKURAN GARDU'!$A:$BS,46,0)</f>
        <v>#N/A</v>
      </c>
      <c r="AQ583" s="17" t="e">
        <f>VLOOKUP($C583,'DATA PENGUKURAN GARDU'!$A:$BS,53,0)</f>
        <v>#N/A</v>
      </c>
      <c r="AR583" s="17" t="e">
        <f>VLOOKUP($C583,'DATA PENGUKURAN GARDU'!$A:$BS,54,0)</f>
        <v>#N/A</v>
      </c>
      <c r="AS583" s="20" t="e">
        <f>VLOOKUP($D583,'DATA PENGUKURAN GARDU'!$A:$BS,42,0)</f>
        <v>#N/A</v>
      </c>
      <c r="AT583" s="21" t="e">
        <f t="shared" si="296"/>
        <v>#N/A</v>
      </c>
      <c r="AU583" s="20" t="e">
        <f>VLOOKUP($D583,'DATA PENGUKURAN GARDU'!$A:$BS,44,0)</f>
        <v>#N/A</v>
      </c>
      <c r="AV583" s="21" t="e">
        <f t="shared" si="297"/>
        <v>#N/A</v>
      </c>
      <c r="AW583" s="20" t="e">
        <f>VLOOKUP($D583,'DATA PENGUKURAN GARDU'!$A:$BS,46,0)</f>
        <v>#N/A</v>
      </c>
      <c r="AX583" s="21" t="e">
        <f t="shared" si="298"/>
        <v>#N/A</v>
      </c>
      <c r="AY583" s="20" t="e">
        <f>VLOOKUP($D583,'DATA PENGUKURAN GARDU'!$A:$BS,46,0)</f>
        <v>#N/A</v>
      </c>
      <c r="AZ583" s="20" t="e">
        <f>VLOOKUP($D583,'DATA PENGUKURAN GARDU'!$A:$BS,53,0)</f>
        <v>#N/A</v>
      </c>
      <c r="BA583" s="20" t="e">
        <f>VLOOKUP($D583,'DATA PENGUKURAN GARDU'!$A:$BS,54,0)</f>
        <v>#N/A</v>
      </c>
      <c r="BB583" s="17" t="e">
        <f>VLOOKUP($E583,'DATA PENGUKURAN GARDU'!$A:$BS,42,0)</f>
        <v>#N/A</v>
      </c>
      <c r="BC583" s="23" t="e">
        <f t="shared" si="299"/>
        <v>#N/A</v>
      </c>
      <c r="BD583" s="17" t="e">
        <f>VLOOKUP($E583,'DATA PENGUKURAN GARDU'!$A:$BS,44,0)</f>
        <v>#N/A</v>
      </c>
      <c r="BE583" s="23" t="e">
        <f t="shared" si="300"/>
        <v>#N/A</v>
      </c>
      <c r="BF583" s="17" t="e">
        <f>VLOOKUP($E583,'DATA PENGUKURAN GARDU'!$A:$BS,46,0)</f>
        <v>#N/A</v>
      </c>
      <c r="BG583" s="23" t="e">
        <f t="shared" si="301"/>
        <v>#N/A</v>
      </c>
      <c r="BH583" s="17" t="e">
        <f>VLOOKUP($E583,'DATA PENGUKURAN GARDU'!$A:$BS,46,0)</f>
        <v>#N/A</v>
      </c>
      <c r="BI583" s="17" t="e">
        <f>VLOOKUP($E583,'DATA PENGUKURAN GARDU'!$A:$BS,53,0)</f>
        <v>#N/A</v>
      </c>
      <c r="BJ583" s="17" t="e">
        <f>VLOOKUP($E583,'DATA PENGUKURAN GARDU'!$A:$BS,54,0)</f>
        <v>#N/A</v>
      </c>
      <c r="BK583" s="20" t="e">
        <f t="shared" si="312"/>
        <v>#N/A</v>
      </c>
      <c r="BL583" s="20" t="e">
        <f t="shared" si="313"/>
        <v>#N/A</v>
      </c>
      <c r="BM583" s="20" t="e">
        <f t="shared" si="314"/>
        <v>#N/A</v>
      </c>
      <c r="BN583" s="25" t="e">
        <f t="shared" si="315"/>
        <v>#N/A</v>
      </c>
      <c r="BO583" s="26" t="str">
        <f t="shared" si="316"/>
        <v>0</v>
      </c>
      <c r="BP583" s="21" t="e">
        <f t="shared" si="317"/>
        <v>#VALUE!</v>
      </c>
      <c r="BQ583" s="20" t="e">
        <f t="shared" si="318"/>
        <v>#N/A</v>
      </c>
      <c r="BR583" s="20" t="e">
        <v>#N/A</v>
      </c>
      <c r="BS583" s="9" t="e">
        <v>#N/A</v>
      </c>
      <c r="BT583" s="2" t="e">
        <f t="shared" si="319"/>
        <v>#VALUE!</v>
      </c>
      <c r="BU583" s="2" t="e">
        <f t="shared" si="302"/>
        <v>#N/A</v>
      </c>
      <c r="BV583" s="2" t="e">
        <f t="shared" si="303"/>
        <v>#N/A</v>
      </c>
    </row>
    <row r="584" s="2" customFormat="1" ht="22.95" customHeight="1" spans="1:74">
      <c r="A584" s="9" t="str">
        <f t="shared" si="304"/>
        <v>M 43Induk</v>
      </c>
      <c r="B584" s="9" t="str">
        <f t="shared" si="305"/>
        <v>M 43jurusan 1</v>
      </c>
      <c r="C584" s="9" t="str">
        <f t="shared" si="306"/>
        <v>M 43jurusan 2</v>
      </c>
      <c r="D584" s="9" t="str">
        <f t="shared" si="307"/>
        <v>M 43jurusan 3</v>
      </c>
      <c r="E584" s="9" t="str">
        <f t="shared" si="308"/>
        <v>M 43jurusan 4</v>
      </c>
      <c r="F584" s="10" t="s">
        <v>131</v>
      </c>
      <c r="G584" s="10" t="s">
        <v>131</v>
      </c>
      <c r="H584" s="10" t="s">
        <v>744</v>
      </c>
      <c r="I584" s="10" t="s">
        <v>11222</v>
      </c>
      <c r="J584" s="10" t="s">
        <v>11223</v>
      </c>
      <c r="K584" s="10" t="s">
        <v>7465</v>
      </c>
      <c r="L584" s="10"/>
      <c r="M584" s="10"/>
      <c r="N584" s="14">
        <f t="shared" si="309"/>
        <v>0</v>
      </c>
      <c r="O584" s="15" t="e">
        <f t="shared" si="310"/>
        <v>#VALUE!</v>
      </c>
      <c r="P584" s="15" t="e">
        <f t="shared" si="311"/>
        <v>#VALUE!</v>
      </c>
      <c r="Q584" s="17" t="e">
        <f>VLOOKUP($A584,'DATA PENGUKURAN GARDU'!$A:$BS,42,0)</f>
        <v>#N/A</v>
      </c>
      <c r="R584" s="18" t="e">
        <f t="shared" si="287"/>
        <v>#N/A</v>
      </c>
      <c r="S584" s="17" t="e">
        <f>VLOOKUP($A584,'DATA PENGUKURAN GARDU'!$A:$BS,44,0)</f>
        <v>#N/A</v>
      </c>
      <c r="T584" s="18" t="e">
        <f t="shared" si="288"/>
        <v>#N/A</v>
      </c>
      <c r="U584" s="17" t="e">
        <f>VLOOKUP($A584,'DATA PENGUKURAN GARDU'!$A:$BS,46,0)</f>
        <v>#N/A</v>
      </c>
      <c r="V584" s="18" t="e">
        <f t="shared" si="289"/>
        <v>#N/A</v>
      </c>
      <c r="W584" s="17" t="e">
        <f>VLOOKUP($A584,'DATA PENGUKURAN GARDU'!$A:$BS,48,0)</f>
        <v>#N/A</v>
      </c>
      <c r="X584" s="17" t="e">
        <f>VLOOKUP($A584,'DATA PENGUKURAN GARDU'!$A:$BS,53,0)</f>
        <v>#N/A</v>
      </c>
      <c r="Y584" s="17" t="e">
        <f>VLOOKUP($A584,'DATA PENGUKURAN GARDU'!$A:$BS,54,0)</f>
        <v>#N/A</v>
      </c>
      <c r="Z584" s="17" t="e">
        <f>VLOOKUP($A584,'DATA PENGUKURAN GARDU'!$A:$BS,55,0)</f>
        <v>#N/A</v>
      </c>
      <c r="AA584" s="20" t="e">
        <f>VLOOKUP($B584,'DATA PENGUKURAN GARDU'!$A:$BS,42,0)</f>
        <v>#N/A</v>
      </c>
      <c r="AB584" s="21" t="e">
        <f t="shared" si="290"/>
        <v>#N/A</v>
      </c>
      <c r="AC584" s="20" t="e">
        <f>VLOOKUP($B584,'DATA PENGUKURAN GARDU'!$A:$BS,44,0)</f>
        <v>#N/A</v>
      </c>
      <c r="AD584" s="21" t="e">
        <f t="shared" si="291"/>
        <v>#N/A</v>
      </c>
      <c r="AE584" s="20" t="e">
        <f>VLOOKUP($B584,'DATA PENGUKURAN GARDU'!$A:$BS,46,0)</f>
        <v>#N/A</v>
      </c>
      <c r="AF584" s="21" t="e">
        <f t="shared" si="292"/>
        <v>#N/A</v>
      </c>
      <c r="AG584" s="20" t="e">
        <f>VLOOKUP($B584,'DATA PENGUKURAN GARDU'!$A:$BS,46,0)</f>
        <v>#N/A</v>
      </c>
      <c r="AH584" s="20" t="e">
        <f>VLOOKUP($B584,'DATA PENGUKURAN GARDU'!$A:$BS,53,0)</f>
        <v>#N/A</v>
      </c>
      <c r="AI584" s="20" t="e">
        <f>VLOOKUP($B584,'DATA PENGUKURAN GARDU'!$A:$BS,54,0)</f>
        <v>#N/A</v>
      </c>
      <c r="AJ584" s="17" t="e">
        <f>VLOOKUP($C584,'DATA PENGUKURAN GARDU'!$A:$BS,42,0)</f>
        <v>#N/A</v>
      </c>
      <c r="AK584" s="23" t="e">
        <f t="shared" si="293"/>
        <v>#N/A</v>
      </c>
      <c r="AL584" s="17" t="e">
        <f>VLOOKUP($C584,'DATA PENGUKURAN GARDU'!$A:$BS,44,0)</f>
        <v>#N/A</v>
      </c>
      <c r="AM584" s="23" t="e">
        <f t="shared" si="294"/>
        <v>#N/A</v>
      </c>
      <c r="AN584" s="17" t="e">
        <f>VLOOKUP($C584,'DATA PENGUKURAN GARDU'!$A:$BS,46,0)</f>
        <v>#N/A</v>
      </c>
      <c r="AO584" s="23" t="e">
        <f t="shared" si="295"/>
        <v>#N/A</v>
      </c>
      <c r="AP584" s="17" t="e">
        <f>VLOOKUP($C584,'DATA PENGUKURAN GARDU'!$A:$BS,46,0)</f>
        <v>#N/A</v>
      </c>
      <c r="AQ584" s="17" t="e">
        <f>VLOOKUP($C584,'DATA PENGUKURAN GARDU'!$A:$BS,53,0)</f>
        <v>#N/A</v>
      </c>
      <c r="AR584" s="17" t="e">
        <f>VLOOKUP($C584,'DATA PENGUKURAN GARDU'!$A:$BS,54,0)</f>
        <v>#N/A</v>
      </c>
      <c r="AS584" s="20" t="e">
        <f>VLOOKUP($D584,'DATA PENGUKURAN GARDU'!$A:$BS,42,0)</f>
        <v>#N/A</v>
      </c>
      <c r="AT584" s="21" t="e">
        <f t="shared" si="296"/>
        <v>#N/A</v>
      </c>
      <c r="AU584" s="20" t="e">
        <f>VLOOKUP($D584,'DATA PENGUKURAN GARDU'!$A:$BS,44,0)</f>
        <v>#N/A</v>
      </c>
      <c r="AV584" s="21" t="e">
        <f t="shared" si="297"/>
        <v>#N/A</v>
      </c>
      <c r="AW584" s="20" t="e">
        <f>VLOOKUP($D584,'DATA PENGUKURAN GARDU'!$A:$BS,46,0)</f>
        <v>#N/A</v>
      </c>
      <c r="AX584" s="21" t="e">
        <f t="shared" si="298"/>
        <v>#N/A</v>
      </c>
      <c r="AY584" s="20" t="e">
        <f>VLOOKUP($D584,'DATA PENGUKURAN GARDU'!$A:$BS,46,0)</f>
        <v>#N/A</v>
      </c>
      <c r="AZ584" s="20" t="e">
        <f>VLOOKUP($D584,'DATA PENGUKURAN GARDU'!$A:$BS,53,0)</f>
        <v>#N/A</v>
      </c>
      <c r="BA584" s="20" t="e">
        <f>VLOOKUP($D584,'DATA PENGUKURAN GARDU'!$A:$BS,54,0)</f>
        <v>#N/A</v>
      </c>
      <c r="BB584" s="17" t="e">
        <f>VLOOKUP($E584,'DATA PENGUKURAN GARDU'!$A:$BS,42,0)</f>
        <v>#N/A</v>
      </c>
      <c r="BC584" s="23" t="e">
        <f t="shared" si="299"/>
        <v>#N/A</v>
      </c>
      <c r="BD584" s="17" t="e">
        <f>VLOOKUP($E584,'DATA PENGUKURAN GARDU'!$A:$BS,44,0)</f>
        <v>#N/A</v>
      </c>
      <c r="BE584" s="23" t="e">
        <f t="shared" si="300"/>
        <v>#N/A</v>
      </c>
      <c r="BF584" s="17" t="e">
        <f>VLOOKUP($E584,'DATA PENGUKURAN GARDU'!$A:$BS,46,0)</f>
        <v>#N/A</v>
      </c>
      <c r="BG584" s="23" t="e">
        <f t="shared" si="301"/>
        <v>#N/A</v>
      </c>
      <c r="BH584" s="17" t="e">
        <f>VLOOKUP($E584,'DATA PENGUKURAN GARDU'!$A:$BS,46,0)</f>
        <v>#N/A</v>
      </c>
      <c r="BI584" s="17" t="e">
        <f>VLOOKUP($E584,'DATA PENGUKURAN GARDU'!$A:$BS,53,0)</f>
        <v>#N/A</v>
      </c>
      <c r="BJ584" s="17" t="e">
        <f>VLOOKUP($E584,'DATA PENGUKURAN GARDU'!$A:$BS,54,0)</f>
        <v>#N/A</v>
      </c>
      <c r="BK584" s="20" t="e">
        <f t="shared" si="312"/>
        <v>#N/A</v>
      </c>
      <c r="BL584" s="20" t="e">
        <f t="shared" si="313"/>
        <v>#N/A</v>
      </c>
      <c r="BM584" s="20" t="e">
        <f t="shared" si="314"/>
        <v>#N/A</v>
      </c>
      <c r="BN584" s="25" t="e">
        <f t="shared" si="315"/>
        <v>#N/A</v>
      </c>
      <c r="BO584" s="26" t="str">
        <f t="shared" si="316"/>
        <v>0</v>
      </c>
      <c r="BP584" s="21" t="e">
        <f t="shared" si="317"/>
        <v>#VALUE!</v>
      </c>
      <c r="BQ584" s="20" t="e">
        <f t="shared" si="318"/>
        <v>#N/A</v>
      </c>
      <c r="BR584" s="20" t="e">
        <v>#N/A</v>
      </c>
      <c r="BS584" s="9" t="e">
        <v>#N/A</v>
      </c>
      <c r="BT584" s="2" t="e">
        <f t="shared" si="319"/>
        <v>#VALUE!</v>
      </c>
      <c r="BU584" s="2" t="e">
        <f t="shared" si="302"/>
        <v>#N/A</v>
      </c>
      <c r="BV584" s="2" t="e">
        <f t="shared" si="303"/>
        <v>#N/A</v>
      </c>
    </row>
    <row r="585" s="2" customFormat="1" ht="22.95" customHeight="1" spans="1:74">
      <c r="A585" s="9" t="str">
        <f t="shared" si="304"/>
        <v>M 148Induk</v>
      </c>
      <c r="B585" s="9" t="str">
        <f t="shared" si="305"/>
        <v>M 148jurusan 1</v>
      </c>
      <c r="C585" s="9" t="str">
        <f t="shared" si="306"/>
        <v>M 148jurusan 2</v>
      </c>
      <c r="D585" s="9" t="str">
        <f t="shared" si="307"/>
        <v>M 148jurusan 3</v>
      </c>
      <c r="E585" s="9" t="str">
        <f t="shared" si="308"/>
        <v>M 148jurusan 4</v>
      </c>
      <c r="F585" s="10" t="s">
        <v>131</v>
      </c>
      <c r="G585" s="10" t="s">
        <v>131</v>
      </c>
      <c r="H585" s="10" t="s">
        <v>745</v>
      </c>
      <c r="I585" s="10" t="s">
        <v>11224</v>
      </c>
      <c r="J585" s="10" t="s">
        <v>11225</v>
      </c>
      <c r="K585" s="10" t="s">
        <v>7465</v>
      </c>
      <c r="L585" s="10"/>
      <c r="M585" s="10"/>
      <c r="N585" s="14">
        <f t="shared" si="309"/>
        <v>0</v>
      </c>
      <c r="O585" s="15" t="e">
        <f t="shared" si="310"/>
        <v>#VALUE!</v>
      </c>
      <c r="P585" s="15" t="e">
        <f t="shared" si="311"/>
        <v>#VALUE!</v>
      </c>
      <c r="Q585" s="17" t="e">
        <f>VLOOKUP($A585,'DATA PENGUKURAN GARDU'!$A:$BS,42,0)</f>
        <v>#N/A</v>
      </c>
      <c r="R585" s="18" t="e">
        <f t="shared" si="287"/>
        <v>#N/A</v>
      </c>
      <c r="S585" s="17" t="e">
        <f>VLOOKUP($A585,'DATA PENGUKURAN GARDU'!$A:$BS,44,0)</f>
        <v>#N/A</v>
      </c>
      <c r="T585" s="18" t="e">
        <f t="shared" si="288"/>
        <v>#N/A</v>
      </c>
      <c r="U585" s="17" t="e">
        <f>VLOOKUP($A585,'DATA PENGUKURAN GARDU'!$A:$BS,46,0)</f>
        <v>#N/A</v>
      </c>
      <c r="V585" s="18" t="e">
        <f t="shared" si="289"/>
        <v>#N/A</v>
      </c>
      <c r="W585" s="17" t="e">
        <f>VLOOKUP($A585,'DATA PENGUKURAN GARDU'!$A:$BS,48,0)</f>
        <v>#N/A</v>
      </c>
      <c r="X585" s="17" t="e">
        <f>VLOOKUP($A585,'DATA PENGUKURAN GARDU'!$A:$BS,53,0)</f>
        <v>#N/A</v>
      </c>
      <c r="Y585" s="17" t="e">
        <f>VLOOKUP($A585,'DATA PENGUKURAN GARDU'!$A:$BS,54,0)</f>
        <v>#N/A</v>
      </c>
      <c r="Z585" s="17" t="e">
        <f>VLOOKUP($A585,'DATA PENGUKURAN GARDU'!$A:$BS,55,0)</f>
        <v>#N/A</v>
      </c>
      <c r="AA585" s="20" t="e">
        <f>VLOOKUP($B585,'DATA PENGUKURAN GARDU'!$A:$BS,42,0)</f>
        <v>#N/A</v>
      </c>
      <c r="AB585" s="21" t="e">
        <f t="shared" si="290"/>
        <v>#N/A</v>
      </c>
      <c r="AC585" s="20" t="e">
        <f>VLOOKUP($B585,'DATA PENGUKURAN GARDU'!$A:$BS,44,0)</f>
        <v>#N/A</v>
      </c>
      <c r="AD585" s="21" t="e">
        <f t="shared" si="291"/>
        <v>#N/A</v>
      </c>
      <c r="AE585" s="20" t="e">
        <f>VLOOKUP($B585,'DATA PENGUKURAN GARDU'!$A:$BS,46,0)</f>
        <v>#N/A</v>
      </c>
      <c r="AF585" s="21" t="e">
        <f t="shared" si="292"/>
        <v>#N/A</v>
      </c>
      <c r="AG585" s="20" t="e">
        <f>VLOOKUP($B585,'DATA PENGUKURAN GARDU'!$A:$BS,46,0)</f>
        <v>#N/A</v>
      </c>
      <c r="AH585" s="20" t="e">
        <f>VLOOKUP($B585,'DATA PENGUKURAN GARDU'!$A:$BS,53,0)</f>
        <v>#N/A</v>
      </c>
      <c r="AI585" s="20" t="e">
        <f>VLOOKUP($B585,'DATA PENGUKURAN GARDU'!$A:$BS,54,0)</f>
        <v>#N/A</v>
      </c>
      <c r="AJ585" s="17" t="e">
        <f>VLOOKUP($C585,'DATA PENGUKURAN GARDU'!$A:$BS,42,0)</f>
        <v>#N/A</v>
      </c>
      <c r="AK585" s="23" t="e">
        <f t="shared" si="293"/>
        <v>#N/A</v>
      </c>
      <c r="AL585" s="17" t="e">
        <f>VLOOKUP($C585,'DATA PENGUKURAN GARDU'!$A:$BS,44,0)</f>
        <v>#N/A</v>
      </c>
      <c r="AM585" s="23" t="e">
        <f t="shared" si="294"/>
        <v>#N/A</v>
      </c>
      <c r="AN585" s="17" t="e">
        <f>VLOOKUP($C585,'DATA PENGUKURAN GARDU'!$A:$BS,46,0)</f>
        <v>#N/A</v>
      </c>
      <c r="AO585" s="23" t="e">
        <f t="shared" si="295"/>
        <v>#N/A</v>
      </c>
      <c r="AP585" s="17" t="e">
        <f>VLOOKUP($C585,'DATA PENGUKURAN GARDU'!$A:$BS,46,0)</f>
        <v>#N/A</v>
      </c>
      <c r="AQ585" s="17" t="e">
        <f>VLOOKUP($C585,'DATA PENGUKURAN GARDU'!$A:$BS,53,0)</f>
        <v>#N/A</v>
      </c>
      <c r="AR585" s="17" t="e">
        <f>VLOOKUP($C585,'DATA PENGUKURAN GARDU'!$A:$BS,54,0)</f>
        <v>#N/A</v>
      </c>
      <c r="AS585" s="20" t="e">
        <f>VLOOKUP($D585,'DATA PENGUKURAN GARDU'!$A:$BS,42,0)</f>
        <v>#N/A</v>
      </c>
      <c r="AT585" s="21" t="e">
        <f t="shared" si="296"/>
        <v>#N/A</v>
      </c>
      <c r="AU585" s="20" t="e">
        <f>VLOOKUP($D585,'DATA PENGUKURAN GARDU'!$A:$BS,44,0)</f>
        <v>#N/A</v>
      </c>
      <c r="AV585" s="21" t="e">
        <f t="shared" si="297"/>
        <v>#N/A</v>
      </c>
      <c r="AW585" s="20" t="e">
        <f>VLOOKUP($D585,'DATA PENGUKURAN GARDU'!$A:$BS,46,0)</f>
        <v>#N/A</v>
      </c>
      <c r="AX585" s="21" t="e">
        <f t="shared" si="298"/>
        <v>#N/A</v>
      </c>
      <c r="AY585" s="20" t="e">
        <f>VLOOKUP($D585,'DATA PENGUKURAN GARDU'!$A:$BS,46,0)</f>
        <v>#N/A</v>
      </c>
      <c r="AZ585" s="20" t="e">
        <f>VLOOKUP($D585,'DATA PENGUKURAN GARDU'!$A:$BS,53,0)</f>
        <v>#N/A</v>
      </c>
      <c r="BA585" s="20" t="e">
        <f>VLOOKUP($D585,'DATA PENGUKURAN GARDU'!$A:$BS,54,0)</f>
        <v>#N/A</v>
      </c>
      <c r="BB585" s="17" t="e">
        <f>VLOOKUP($E585,'DATA PENGUKURAN GARDU'!$A:$BS,42,0)</f>
        <v>#N/A</v>
      </c>
      <c r="BC585" s="23" t="e">
        <f t="shared" si="299"/>
        <v>#N/A</v>
      </c>
      <c r="BD585" s="17" t="e">
        <f>VLOOKUP($E585,'DATA PENGUKURAN GARDU'!$A:$BS,44,0)</f>
        <v>#N/A</v>
      </c>
      <c r="BE585" s="23" t="e">
        <f t="shared" si="300"/>
        <v>#N/A</v>
      </c>
      <c r="BF585" s="17" t="e">
        <f>VLOOKUP($E585,'DATA PENGUKURAN GARDU'!$A:$BS,46,0)</f>
        <v>#N/A</v>
      </c>
      <c r="BG585" s="23" t="e">
        <f t="shared" si="301"/>
        <v>#N/A</v>
      </c>
      <c r="BH585" s="17" t="e">
        <f>VLOOKUP($E585,'DATA PENGUKURAN GARDU'!$A:$BS,46,0)</f>
        <v>#N/A</v>
      </c>
      <c r="BI585" s="17" t="e">
        <f>VLOOKUP($E585,'DATA PENGUKURAN GARDU'!$A:$BS,53,0)</f>
        <v>#N/A</v>
      </c>
      <c r="BJ585" s="17" t="e">
        <f>VLOOKUP($E585,'DATA PENGUKURAN GARDU'!$A:$BS,54,0)</f>
        <v>#N/A</v>
      </c>
      <c r="BK585" s="20" t="e">
        <f t="shared" si="312"/>
        <v>#N/A</v>
      </c>
      <c r="BL585" s="20" t="e">
        <f t="shared" si="313"/>
        <v>#N/A</v>
      </c>
      <c r="BM585" s="20" t="e">
        <f t="shared" si="314"/>
        <v>#N/A</v>
      </c>
      <c r="BN585" s="25" t="e">
        <f t="shared" si="315"/>
        <v>#N/A</v>
      </c>
      <c r="BO585" s="26" t="str">
        <f t="shared" si="316"/>
        <v>0</v>
      </c>
      <c r="BP585" s="21" t="e">
        <f t="shared" si="317"/>
        <v>#VALUE!</v>
      </c>
      <c r="BQ585" s="20" t="e">
        <f t="shared" si="318"/>
        <v>#N/A</v>
      </c>
      <c r="BR585" s="20" t="e">
        <v>#N/A</v>
      </c>
      <c r="BS585" s="9" t="e">
        <v>#N/A</v>
      </c>
      <c r="BT585" s="2" t="e">
        <f t="shared" si="319"/>
        <v>#VALUE!</v>
      </c>
      <c r="BU585" s="2" t="e">
        <f t="shared" si="302"/>
        <v>#N/A</v>
      </c>
      <c r="BV585" s="2" t="e">
        <f t="shared" si="303"/>
        <v>#N/A</v>
      </c>
    </row>
    <row r="586" s="2" customFormat="1" ht="22.95" customHeight="1" spans="1:74">
      <c r="A586" s="9" t="str">
        <f t="shared" si="304"/>
        <v>M 155Induk</v>
      </c>
      <c r="B586" s="9" t="str">
        <f t="shared" si="305"/>
        <v>M 155jurusan 1</v>
      </c>
      <c r="C586" s="9" t="str">
        <f t="shared" si="306"/>
        <v>M 155jurusan 2</v>
      </c>
      <c r="D586" s="9" t="str">
        <f t="shared" si="307"/>
        <v>M 155jurusan 3</v>
      </c>
      <c r="E586" s="9" t="str">
        <f t="shared" si="308"/>
        <v>M 155jurusan 4</v>
      </c>
      <c r="F586" s="10" t="s">
        <v>131</v>
      </c>
      <c r="G586" s="10" t="s">
        <v>131</v>
      </c>
      <c r="H586" s="10" t="s">
        <v>746</v>
      </c>
      <c r="I586" s="10" t="s">
        <v>11226</v>
      </c>
      <c r="J586" s="10" t="s">
        <v>11227</v>
      </c>
      <c r="K586" s="10" t="s">
        <v>7465</v>
      </c>
      <c r="L586" s="10"/>
      <c r="M586" s="10"/>
      <c r="N586" s="14">
        <f t="shared" si="309"/>
        <v>0</v>
      </c>
      <c r="O586" s="15" t="e">
        <f t="shared" si="310"/>
        <v>#VALUE!</v>
      </c>
      <c r="P586" s="15" t="e">
        <f t="shared" si="311"/>
        <v>#VALUE!</v>
      </c>
      <c r="Q586" s="17" t="e">
        <f>VLOOKUP($A586,'DATA PENGUKURAN GARDU'!$A:$BS,42,0)</f>
        <v>#N/A</v>
      </c>
      <c r="R586" s="18" t="e">
        <f t="shared" si="287"/>
        <v>#N/A</v>
      </c>
      <c r="S586" s="17" t="e">
        <f>VLOOKUP($A586,'DATA PENGUKURAN GARDU'!$A:$BS,44,0)</f>
        <v>#N/A</v>
      </c>
      <c r="T586" s="18" t="e">
        <f t="shared" si="288"/>
        <v>#N/A</v>
      </c>
      <c r="U586" s="17" t="e">
        <f>VLOOKUP($A586,'DATA PENGUKURAN GARDU'!$A:$BS,46,0)</f>
        <v>#N/A</v>
      </c>
      <c r="V586" s="18" t="e">
        <f t="shared" si="289"/>
        <v>#N/A</v>
      </c>
      <c r="W586" s="17" t="e">
        <f>VLOOKUP($A586,'DATA PENGUKURAN GARDU'!$A:$BS,48,0)</f>
        <v>#N/A</v>
      </c>
      <c r="X586" s="17" t="e">
        <f>VLOOKUP($A586,'DATA PENGUKURAN GARDU'!$A:$BS,53,0)</f>
        <v>#N/A</v>
      </c>
      <c r="Y586" s="17" t="e">
        <f>VLOOKUP($A586,'DATA PENGUKURAN GARDU'!$A:$BS,54,0)</f>
        <v>#N/A</v>
      </c>
      <c r="Z586" s="17" t="e">
        <f>VLOOKUP($A586,'DATA PENGUKURAN GARDU'!$A:$BS,55,0)</f>
        <v>#N/A</v>
      </c>
      <c r="AA586" s="20" t="e">
        <f>VLOOKUP($B586,'DATA PENGUKURAN GARDU'!$A:$BS,42,0)</f>
        <v>#N/A</v>
      </c>
      <c r="AB586" s="21" t="e">
        <f t="shared" si="290"/>
        <v>#N/A</v>
      </c>
      <c r="AC586" s="20" t="e">
        <f>VLOOKUP($B586,'DATA PENGUKURAN GARDU'!$A:$BS,44,0)</f>
        <v>#N/A</v>
      </c>
      <c r="AD586" s="21" t="e">
        <f t="shared" si="291"/>
        <v>#N/A</v>
      </c>
      <c r="AE586" s="20" t="e">
        <f>VLOOKUP($B586,'DATA PENGUKURAN GARDU'!$A:$BS,46,0)</f>
        <v>#N/A</v>
      </c>
      <c r="AF586" s="21" t="e">
        <f t="shared" si="292"/>
        <v>#N/A</v>
      </c>
      <c r="AG586" s="20" t="e">
        <f>VLOOKUP($B586,'DATA PENGUKURAN GARDU'!$A:$BS,46,0)</f>
        <v>#N/A</v>
      </c>
      <c r="AH586" s="20" t="e">
        <f>VLOOKUP($B586,'DATA PENGUKURAN GARDU'!$A:$BS,53,0)</f>
        <v>#N/A</v>
      </c>
      <c r="AI586" s="20" t="e">
        <f>VLOOKUP($B586,'DATA PENGUKURAN GARDU'!$A:$BS,54,0)</f>
        <v>#N/A</v>
      </c>
      <c r="AJ586" s="17" t="e">
        <f>VLOOKUP($C586,'DATA PENGUKURAN GARDU'!$A:$BS,42,0)</f>
        <v>#N/A</v>
      </c>
      <c r="AK586" s="23" t="e">
        <f t="shared" si="293"/>
        <v>#N/A</v>
      </c>
      <c r="AL586" s="17" t="e">
        <f>VLOOKUP($C586,'DATA PENGUKURAN GARDU'!$A:$BS,44,0)</f>
        <v>#N/A</v>
      </c>
      <c r="AM586" s="23" t="e">
        <f t="shared" si="294"/>
        <v>#N/A</v>
      </c>
      <c r="AN586" s="17" t="e">
        <f>VLOOKUP($C586,'DATA PENGUKURAN GARDU'!$A:$BS,46,0)</f>
        <v>#N/A</v>
      </c>
      <c r="AO586" s="23" t="e">
        <f t="shared" si="295"/>
        <v>#N/A</v>
      </c>
      <c r="AP586" s="17" t="e">
        <f>VLOOKUP($C586,'DATA PENGUKURAN GARDU'!$A:$BS,46,0)</f>
        <v>#N/A</v>
      </c>
      <c r="AQ586" s="17" t="e">
        <f>VLOOKUP($C586,'DATA PENGUKURAN GARDU'!$A:$BS,53,0)</f>
        <v>#N/A</v>
      </c>
      <c r="AR586" s="17" t="e">
        <f>VLOOKUP($C586,'DATA PENGUKURAN GARDU'!$A:$BS,54,0)</f>
        <v>#N/A</v>
      </c>
      <c r="AS586" s="20" t="e">
        <f>VLOOKUP($D586,'DATA PENGUKURAN GARDU'!$A:$BS,42,0)</f>
        <v>#N/A</v>
      </c>
      <c r="AT586" s="21" t="e">
        <f t="shared" si="296"/>
        <v>#N/A</v>
      </c>
      <c r="AU586" s="20" t="e">
        <f>VLOOKUP($D586,'DATA PENGUKURAN GARDU'!$A:$BS,44,0)</f>
        <v>#N/A</v>
      </c>
      <c r="AV586" s="21" t="e">
        <f t="shared" si="297"/>
        <v>#N/A</v>
      </c>
      <c r="AW586" s="20" t="e">
        <f>VLOOKUP($D586,'DATA PENGUKURAN GARDU'!$A:$BS,46,0)</f>
        <v>#N/A</v>
      </c>
      <c r="AX586" s="21" t="e">
        <f t="shared" si="298"/>
        <v>#N/A</v>
      </c>
      <c r="AY586" s="20" t="e">
        <f>VLOOKUP($D586,'DATA PENGUKURAN GARDU'!$A:$BS,46,0)</f>
        <v>#N/A</v>
      </c>
      <c r="AZ586" s="20" t="e">
        <f>VLOOKUP($D586,'DATA PENGUKURAN GARDU'!$A:$BS,53,0)</f>
        <v>#N/A</v>
      </c>
      <c r="BA586" s="20" t="e">
        <f>VLOOKUP($D586,'DATA PENGUKURAN GARDU'!$A:$BS,54,0)</f>
        <v>#N/A</v>
      </c>
      <c r="BB586" s="17" t="e">
        <f>VLOOKUP($E586,'DATA PENGUKURAN GARDU'!$A:$BS,42,0)</f>
        <v>#N/A</v>
      </c>
      <c r="BC586" s="23" t="e">
        <f t="shared" si="299"/>
        <v>#N/A</v>
      </c>
      <c r="BD586" s="17" t="e">
        <f>VLOOKUP($E586,'DATA PENGUKURAN GARDU'!$A:$BS,44,0)</f>
        <v>#N/A</v>
      </c>
      <c r="BE586" s="23" t="e">
        <f t="shared" si="300"/>
        <v>#N/A</v>
      </c>
      <c r="BF586" s="17" t="e">
        <f>VLOOKUP($E586,'DATA PENGUKURAN GARDU'!$A:$BS,46,0)</f>
        <v>#N/A</v>
      </c>
      <c r="BG586" s="23" t="e">
        <f t="shared" si="301"/>
        <v>#N/A</v>
      </c>
      <c r="BH586" s="17" t="e">
        <f>VLOOKUP($E586,'DATA PENGUKURAN GARDU'!$A:$BS,46,0)</f>
        <v>#N/A</v>
      </c>
      <c r="BI586" s="17" t="e">
        <f>VLOOKUP($E586,'DATA PENGUKURAN GARDU'!$A:$BS,53,0)</f>
        <v>#N/A</v>
      </c>
      <c r="BJ586" s="17" t="e">
        <f>VLOOKUP($E586,'DATA PENGUKURAN GARDU'!$A:$BS,54,0)</f>
        <v>#N/A</v>
      </c>
      <c r="BK586" s="20" t="e">
        <f t="shared" si="312"/>
        <v>#N/A</v>
      </c>
      <c r="BL586" s="20" t="e">
        <f t="shared" si="313"/>
        <v>#N/A</v>
      </c>
      <c r="BM586" s="20" t="e">
        <f t="shared" si="314"/>
        <v>#N/A</v>
      </c>
      <c r="BN586" s="25" t="e">
        <f t="shared" si="315"/>
        <v>#N/A</v>
      </c>
      <c r="BO586" s="26" t="str">
        <f t="shared" si="316"/>
        <v>0</v>
      </c>
      <c r="BP586" s="21" t="e">
        <f t="shared" si="317"/>
        <v>#VALUE!</v>
      </c>
      <c r="BQ586" s="20" t="e">
        <f t="shared" si="318"/>
        <v>#N/A</v>
      </c>
      <c r="BR586" s="20" t="e">
        <v>#N/A</v>
      </c>
      <c r="BS586" s="9" t="e">
        <v>#N/A</v>
      </c>
      <c r="BT586" s="2" t="e">
        <f t="shared" si="319"/>
        <v>#VALUE!</v>
      </c>
      <c r="BU586" s="2" t="e">
        <f t="shared" si="302"/>
        <v>#N/A</v>
      </c>
      <c r="BV586" s="2" t="e">
        <f t="shared" si="303"/>
        <v>#N/A</v>
      </c>
    </row>
    <row r="587" s="2" customFormat="1" ht="22.95" customHeight="1" spans="1:74">
      <c r="A587" s="9" t="str">
        <f t="shared" si="304"/>
        <v>M 157Induk</v>
      </c>
      <c r="B587" s="9" t="str">
        <f t="shared" si="305"/>
        <v>M 157jurusan 1</v>
      </c>
      <c r="C587" s="9" t="str">
        <f t="shared" si="306"/>
        <v>M 157jurusan 2</v>
      </c>
      <c r="D587" s="9" t="str">
        <f t="shared" si="307"/>
        <v>M 157jurusan 3</v>
      </c>
      <c r="E587" s="9" t="str">
        <f t="shared" si="308"/>
        <v>M 157jurusan 4</v>
      </c>
      <c r="F587" s="10" t="s">
        <v>131</v>
      </c>
      <c r="G587" s="10" t="s">
        <v>131</v>
      </c>
      <c r="H587" s="10" t="s">
        <v>747</v>
      </c>
      <c r="I587" s="10" t="s">
        <v>11228</v>
      </c>
      <c r="J587" s="10" t="s">
        <v>11229</v>
      </c>
      <c r="K587" s="10" t="s">
        <v>7465</v>
      </c>
      <c r="L587" s="10"/>
      <c r="M587" s="10"/>
      <c r="N587" s="14">
        <f t="shared" si="309"/>
        <v>0</v>
      </c>
      <c r="O587" s="15" t="e">
        <f t="shared" si="310"/>
        <v>#VALUE!</v>
      </c>
      <c r="P587" s="15" t="e">
        <f t="shared" si="311"/>
        <v>#VALUE!</v>
      </c>
      <c r="Q587" s="17" t="e">
        <f>VLOOKUP($A587,'DATA PENGUKURAN GARDU'!$A:$BS,42,0)</f>
        <v>#N/A</v>
      </c>
      <c r="R587" s="18" t="e">
        <f t="shared" si="287"/>
        <v>#N/A</v>
      </c>
      <c r="S587" s="17" t="e">
        <f>VLOOKUP($A587,'DATA PENGUKURAN GARDU'!$A:$BS,44,0)</f>
        <v>#N/A</v>
      </c>
      <c r="T587" s="18" t="e">
        <f t="shared" si="288"/>
        <v>#N/A</v>
      </c>
      <c r="U587" s="17" t="e">
        <f>VLOOKUP($A587,'DATA PENGUKURAN GARDU'!$A:$BS,46,0)</f>
        <v>#N/A</v>
      </c>
      <c r="V587" s="18" t="e">
        <f t="shared" si="289"/>
        <v>#N/A</v>
      </c>
      <c r="W587" s="17" t="e">
        <f>VLOOKUP($A587,'DATA PENGUKURAN GARDU'!$A:$BS,48,0)</f>
        <v>#N/A</v>
      </c>
      <c r="X587" s="17" t="e">
        <f>VLOOKUP($A587,'DATA PENGUKURAN GARDU'!$A:$BS,53,0)</f>
        <v>#N/A</v>
      </c>
      <c r="Y587" s="17" t="e">
        <f>VLOOKUP($A587,'DATA PENGUKURAN GARDU'!$A:$BS,54,0)</f>
        <v>#N/A</v>
      </c>
      <c r="Z587" s="17" t="e">
        <f>VLOOKUP($A587,'DATA PENGUKURAN GARDU'!$A:$BS,55,0)</f>
        <v>#N/A</v>
      </c>
      <c r="AA587" s="20" t="e">
        <f>VLOOKUP($B587,'DATA PENGUKURAN GARDU'!$A:$BS,42,0)</f>
        <v>#N/A</v>
      </c>
      <c r="AB587" s="21" t="e">
        <f t="shared" si="290"/>
        <v>#N/A</v>
      </c>
      <c r="AC587" s="20" t="e">
        <f>VLOOKUP($B587,'DATA PENGUKURAN GARDU'!$A:$BS,44,0)</f>
        <v>#N/A</v>
      </c>
      <c r="AD587" s="21" t="e">
        <f t="shared" si="291"/>
        <v>#N/A</v>
      </c>
      <c r="AE587" s="20" t="e">
        <f>VLOOKUP($B587,'DATA PENGUKURAN GARDU'!$A:$BS,46,0)</f>
        <v>#N/A</v>
      </c>
      <c r="AF587" s="21" t="e">
        <f t="shared" si="292"/>
        <v>#N/A</v>
      </c>
      <c r="AG587" s="20" t="e">
        <f>VLOOKUP($B587,'DATA PENGUKURAN GARDU'!$A:$BS,46,0)</f>
        <v>#N/A</v>
      </c>
      <c r="AH587" s="20" t="e">
        <f>VLOOKUP($B587,'DATA PENGUKURAN GARDU'!$A:$BS,53,0)</f>
        <v>#N/A</v>
      </c>
      <c r="AI587" s="20" t="e">
        <f>VLOOKUP($B587,'DATA PENGUKURAN GARDU'!$A:$BS,54,0)</f>
        <v>#N/A</v>
      </c>
      <c r="AJ587" s="17" t="e">
        <f>VLOOKUP($C587,'DATA PENGUKURAN GARDU'!$A:$BS,42,0)</f>
        <v>#N/A</v>
      </c>
      <c r="AK587" s="23" t="e">
        <f t="shared" si="293"/>
        <v>#N/A</v>
      </c>
      <c r="AL587" s="17" t="e">
        <f>VLOOKUP($C587,'DATA PENGUKURAN GARDU'!$A:$BS,44,0)</f>
        <v>#N/A</v>
      </c>
      <c r="AM587" s="23" t="e">
        <f t="shared" si="294"/>
        <v>#N/A</v>
      </c>
      <c r="AN587" s="17" t="e">
        <f>VLOOKUP($C587,'DATA PENGUKURAN GARDU'!$A:$BS,46,0)</f>
        <v>#N/A</v>
      </c>
      <c r="AO587" s="23" t="e">
        <f t="shared" si="295"/>
        <v>#N/A</v>
      </c>
      <c r="AP587" s="17" t="e">
        <f>VLOOKUP($C587,'DATA PENGUKURAN GARDU'!$A:$BS,46,0)</f>
        <v>#N/A</v>
      </c>
      <c r="AQ587" s="17" t="e">
        <f>VLOOKUP($C587,'DATA PENGUKURAN GARDU'!$A:$BS,53,0)</f>
        <v>#N/A</v>
      </c>
      <c r="AR587" s="17" t="e">
        <f>VLOOKUP($C587,'DATA PENGUKURAN GARDU'!$A:$BS,54,0)</f>
        <v>#N/A</v>
      </c>
      <c r="AS587" s="20" t="e">
        <f>VLOOKUP($D587,'DATA PENGUKURAN GARDU'!$A:$BS,42,0)</f>
        <v>#N/A</v>
      </c>
      <c r="AT587" s="21" t="e">
        <f t="shared" si="296"/>
        <v>#N/A</v>
      </c>
      <c r="AU587" s="20" t="e">
        <f>VLOOKUP($D587,'DATA PENGUKURAN GARDU'!$A:$BS,44,0)</f>
        <v>#N/A</v>
      </c>
      <c r="AV587" s="21" t="e">
        <f t="shared" si="297"/>
        <v>#N/A</v>
      </c>
      <c r="AW587" s="20" t="e">
        <f>VLOOKUP($D587,'DATA PENGUKURAN GARDU'!$A:$BS,46,0)</f>
        <v>#N/A</v>
      </c>
      <c r="AX587" s="21" t="e">
        <f t="shared" si="298"/>
        <v>#N/A</v>
      </c>
      <c r="AY587" s="20" t="e">
        <f>VLOOKUP($D587,'DATA PENGUKURAN GARDU'!$A:$BS,46,0)</f>
        <v>#N/A</v>
      </c>
      <c r="AZ587" s="20" t="e">
        <f>VLOOKUP($D587,'DATA PENGUKURAN GARDU'!$A:$BS,53,0)</f>
        <v>#N/A</v>
      </c>
      <c r="BA587" s="20" t="e">
        <f>VLOOKUP($D587,'DATA PENGUKURAN GARDU'!$A:$BS,54,0)</f>
        <v>#N/A</v>
      </c>
      <c r="BB587" s="17" t="e">
        <f>VLOOKUP($E587,'DATA PENGUKURAN GARDU'!$A:$BS,42,0)</f>
        <v>#N/A</v>
      </c>
      <c r="BC587" s="23" t="e">
        <f t="shared" si="299"/>
        <v>#N/A</v>
      </c>
      <c r="BD587" s="17" t="e">
        <f>VLOOKUP($E587,'DATA PENGUKURAN GARDU'!$A:$BS,44,0)</f>
        <v>#N/A</v>
      </c>
      <c r="BE587" s="23" t="e">
        <f t="shared" si="300"/>
        <v>#N/A</v>
      </c>
      <c r="BF587" s="17" t="e">
        <f>VLOOKUP($E587,'DATA PENGUKURAN GARDU'!$A:$BS,46,0)</f>
        <v>#N/A</v>
      </c>
      <c r="BG587" s="23" t="e">
        <f t="shared" si="301"/>
        <v>#N/A</v>
      </c>
      <c r="BH587" s="17" t="e">
        <f>VLOOKUP($E587,'DATA PENGUKURAN GARDU'!$A:$BS,46,0)</f>
        <v>#N/A</v>
      </c>
      <c r="BI587" s="17" t="e">
        <f>VLOOKUP($E587,'DATA PENGUKURAN GARDU'!$A:$BS,53,0)</f>
        <v>#N/A</v>
      </c>
      <c r="BJ587" s="17" t="e">
        <f>VLOOKUP($E587,'DATA PENGUKURAN GARDU'!$A:$BS,54,0)</f>
        <v>#N/A</v>
      </c>
      <c r="BK587" s="20" t="e">
        <f t="shared" si="312"/>
        <v>#N/A</v>
      </c>
      <c r="BL587" s="20" t="e">
        <f t="shared" si="313"/>
        <v>#N/A</v>
      </c>
      <c r="BM587" s="20" t="e">
        <f t="shared" si="314"/>
        <v>#N/A</v>
      </c>
      <c r="BN587" s="25" t="e">
        <f t="shared" si="315"/>
        <v>#N/A</v>
      </c>
      <c r="BO587" s="26" t="str">
        <f t="shared" si="316"/>
        <v>0</v>
      </c>
      <c r="BP587" s="21" t="e">
        <f t="shared" si="317"/>
        <v>#VALUE!</v>
      </c>
      <c r="BQ587" s="20" t="e">
        <f t="shared" si="318"/>
        <v>#N/A</v>
      </c>
      <c r="BR587" s="20" t="e">
        <v>#N/A</v>
      </c>
      <c r="BS587" s="9" t="e">
        <v>#N/A</v>
      </c>
      <c r="BT587" s="2" t="e">
        <f t="shared" si="319"/>
        <v>#VALUE!</v>
      </c>
      <c r="BU587" s="2" t="e">
        <f t="shared" si="302"/>
        <v>#N/A</v>
      </c>
      <c r="BV587" s="2" t="e">
        <f t="shared" si="303"/>
        <v>#N/A</v>
      </c>
    </row>
    <row r="588" s="2" customFormat="1" ht="22.95" customHeight="1" spans="1:74">
      <c r="A588" s="9" t="str">
        <f t="shared" si="304"/>
        <v>M 181Induk</v>
      </c>
      <c r="B588" s="9" t="str">
        <f t="shared" si="305"/>
        <v>M 181jurusan 1</v>
      </c>
      <c r="C588" s="9" t="str">
        <f t="shared" si="306"/>
        <v>M 181jurusan 2</v>
      </c>
      <c r="D588" s="9" t="str">
        <f t="shared" si="307"/>
        <v>M 181jurusan 3</v>
      </c>
      <c r="E588" s="9" t="str">
        <f t="shared" si="308"/>
        <v>M 181jurusan 4</v>
      </c>
      <c r="F588" s="10" t="s">
        <v>131</v>
      </c>
      <c r="G588" s="10" t="s">
        <v>131</v>
      </c>
      <c r="H588" s="10" t="s">
        <v>748</v>
      </c>
      <c r="I588" s="10" t="s">
        <v>11230</v>
      </c>
      <c r="J588" s="10" t="s">
        <v>11231</v>
      </c>
      <c r="K588" s="10" t="s">
        <v>7465</v>
      </c>
      <c r="L588" s="10"/>
      <c r="M588" s="10"/>
      <c r="N588" s="14">
        <f t="shared" si="309"/>
        <v>0</v>
      </c>
      <c r="O588" s="15" t="e">
        <f t="shared" si="310"/>
        <v>#VALUE!</v>
      </c>
      <c r="P588" s="15" t="e">
        <f t="shared" si="311"/>
        <v>#VALUE!</v>
      </c>
      <c r="Q588" s="17" t="e">
        <f>VLOOKUP($A588,'DATA PENGUKURAN GARDU'!$A:$BS,42,0)</f>
        <v>#N/A</v>
      </c>
      <c r="R588" s="18" t="e">
        <f t="shared" si="287"/>
        <v>#N/A</v>
      </c>
      <c r="S588" s="17" t="e">
        <f>VLOOKUP($A588,'DATA PENGUKURAN GARDU'!$A:$BS,44,0)</f>
        <v>#N/A</v>
      </c>
      <c r="T588" s="18" t="e">
        <f t="shared" si="288"/>
        <v>#N/A</v>
      </c>
      <c r="U588" s="17" t="e">
        <f>VLOOKUP($A588,'DATA PENGUKURAN GARDU'!$A:$BS,46,0)</f>
        <v>#N/A</v>
      </c>
      <c r="V588" s="18" t="e">
        <f t="shared" si="289"/>
        <v>#N/A</v>
      </c>
      <c r="W588" s="17" t="e">
        <f>VLOOKUP($A588,'DATA PENGUKURAN GARDU'!$A:$BS,48,0)</f>
        <v>#N/A</v>
      </c>
      <c r="X588" s="17" t="e">
        <f>VLOOKUP($A588,'DATA PENGUKURAN GARDU'!$A:$BS,53,0)</f>
        <v>#N/A</v>
      </c>
      <c r="Y588" s="17" t="e">
        <f>VLOOKUP($A588,'DATA PENGUKURAN GARDU'!$A:$BS,54,0)</f>
        <v>#N/A</v>
      </c>
      <c r="Z588" s="17" t="e">
        <f>VLOOKUP($A588,'DATA PENGUKURAN GARDU'!$A:$BS,55,0)</f>
        <v>#N/A</v>
      </c>
      <c r="AA588" s="20" t="e">
        <f>VLOOKUP($B588,'DATA PENGUKURAN GARDU'!$A:$BS,42,0)</f>
        <v>#N/A</v>
      </c>
      <c r="AB588" s="21" t="e">
        <f t="shared" si="290"/>
        <v>#N/A</v>
      </c>
      <c r="AC588" s="20" t="e">
        <f>VLOOKUP($B588,'DATA PENGUKURAN GARDU'!$A:$BS,44,0)</f>
        <v>#N/A</v>
      </c>
      <c r="AD588" s="21" t="e">
        <f t="shared" si="291"/>
        <v>#N/A</v>
      </c>
      <c r="AE588" s="20" t="e">
        <f>VLOOKUP($B588,'DATA PENGUKURAN GARDU'!$A:$BS,46,0)</f>
        <v>#N/A</v>
      </c>
      <c r="AF588" s="21" t="e">
        <f t="shared" si="292"/>
        <v>#N/A</v>
      </c>
      <c r="AG588" s="20" t="e">
        <f>VLOOKUP($B588,'DATA PENGUKURAN GARDU'!$A:$BS,46,0)</f>
        <v>#N/A</v>
      </c>
      <c r="AH588" s="20" t="e">
        <f>VLOOKUP($B588,'DATA PENGUKURAN GARDU'!$A:$BS,53,0)</f>
        <v>#N/A</v>
      </c>
      <c r="AI588" s="20" t="e">
        <f>VLOOKUP($B588,'DATA PENGUKURAN GARDU'!$A:$BS,54,0)</f>
        <v>#N/A</v>
      </c>
      <c r="AJ588" s="17" t="e">
        <f>VLOOKUP($C588,'DATA PENGUKURAN GARDU'!$A:$BS,42,0)</f>
        <v>#N/A</v>
      </c>
      <c r="AK588" s="23" t="e">
        <f t="shared" si="293"/>
        <v>#N/A</v>
      </c>
      <c r="AL588" s="17" t="e">
        <f>VLOOKUP($C588,'DATA PENGUKURAN GARDU'!$A:$BS,44,0)</f>
        <v>#N/A</v>
      </c>
      <c r="AM588" s="23" t="e">
        <f t="shared" si="294"/>
        <v>#N/A</v>
      </c>
      <c r="AN588" s="17" t="e">
        <f>VLOOKUP($C588,'DATA PENGUKURAN GARDU'!$A:$BS,46,0)</f>
        <v>#N/A</v>
      </c>
      <c r="AO588" s="23" t="e">
        <f t="shared" si="295"/>
        <v>#N/A</v>
      </c>
      <c r="AP588" s="17" t="e">
        <f>VLOOKUP($C588,'DATA PENGUKURAN GARDU'!$A:$BS,46,0)</f>
        <v>#N/A</v>
      </c>
      <c r="AQ588" s="17" t="e">
        <f>VLOOKUP($C588,'DATA PENGUKURAN GARDU'!$A:$BS,53,0)</f>
        <v>#N/A</v>
      </c>
      <c r="AR588" s="17" t="e">
        <f>VLOOKUP($C588,'DATA PENGUKURAN GARDU'!$A:$BS,54,0)</f>
        <v>#N/A</v>
      </c>
      <c r="AS588" s="20" t="e">
        <f>VLOOKUP($D588,'DATA PENGUKURAN GARDU'!$A:$BS,42,0)</f>
        <v>#N/A</v>
      </c>
      <c r="AT588" s="21" t="e">
        <f t="shared" si="296"/>
        <v>#N/A</v>
      </c>
      <c r="AU588" s="20" t="e">
        <f>VLOOKUP($D588,'DATA PENGUKURAN GARDU'!$A:$BS,44,0)</f>
        <v>#N/A</v>
      </c>
      <c r="AV588" s="21" t="e">
        <f t="shared" si="297"/>
        <v>#N/A</v>
      </c>
      <c r="AW588" s="20" t="e">
        <f>VLOOKUP($D588,'DATA PENGUKURAN GARDU'!$A:$BS,46,0)</f>
        <v>#N/A</v>
      </c>
      <c r="AX588" s="21" t="e">
        <f t="shared" si="298"/>
        <v>#N/A</v>
      </c>
      <c r="AY588" s="20" t="e">
        <f>VLOOKUP($D588,'DATA PENGUKURAN GARDU'!$A:$BS,46,0)</f>
        <v>#N/A</v>
      </c>
      <c r="AZ588" s="20" t="e">
        <f>VLOOKUP($D588,'DATA PENGUKURAN GARDU'!$A:$BS,53,0)</f>
        <v>#N/A</v>
      </c>
      <c r="BA588" s="20" t="e">
        <f>VLOOKUP($D588,'DATA PENGUKURAN GARDU'!$A:$BS,54,0)</f>
        <v>#N/A</v>
      </c>
      <c r="BB588" s="17" t="e">
        <f>VLOOKUP($E588,'DATA PENGUKURAN GARDU'!$A:$BS,42,0)</f>
        <v>#N/A</v>
      </c>
      <c r="BC588" s="23" t="e">
        <f t="shared" si="299"/>
        <v>#N/A</v>
      </c>
      <c r="BD588" s="17" t="e">
        <f>VLOOKUP($E588,'DATA PENGUKURAN GARDU'!$A:$BS,44,0)</f>
        <v>#N/A</v>
      </c>
      <c r="BE588" s="23" t="e">
        <f t="shared" si="300"/>
        <v>#N/A</v>
      </c>
      <c r="BF588" s="17" t="e">
        <f>VLOOKUP($E588,'DATA PENGUKURAN GARDU'!$A:$BS,46,0)</f>
        <v>#N/A</v>
      </c>
      <c r="BG588" s="23" t="e">
        <f t="shared" si="301"/>
        <v>#N/A</v>
      </c>
      <c r="BH588" s="17" t="e">
        <f>VLOOKUP($E588,'DATA PENGUKURAN GARDU'!$A:$BS,46,0)</f>
        <v>#N/A</v>
      </c>
      <c r="BI588" s="17" t="e">
        <f>VLOOKUP($E588,'DATA PENGUKURAN GARDU'!$A:$BS,53,0)</f>
        <v>#N/A</v>
      </c>
      <c r="BJ588" s="17" t="e">
        <f>VLOOKUP($E588,'DATA PENGUKURAN GARDU'!$A:$BS,54,0)</f>
        <v>#N/A</v>
      </c>
      <c r="BK588" s="20" t="e">
        <f t="shared" si="312"/>
        <v>#N/A</v>
      </c>
      <c r="BL588" s="20" t="e">
        <f t="shared" si="313"/>
        <v>#N/A</v>
      </c>
      <c r="BM588" s="20" t="e">
        <f t="shared" si="314"/>
        <v>#N/A</v>
      </c>
      <c r="BN588" s="25" t="e">
        <f t="shared" si="315"/>
        <v>#N/A</v>
      </c>
      <c r="BO588" s="26" t="str">
        <f t="shared" si="316"/>
        <v>0</v>
      </c>
      <c r="BP588" s="21" t="e">
        <f t="shared" si="317"/>
        <v>#VALUE!</v>
      </c>
      <c r="BQ588" s="20" t="e">
        <f t="shared" si="318"/>
        <v>#N/A</v>
      </c>
      <c r="BR588" s="20" t="e">
        <v>#N/A</v>
      </c>
      <c r="BS588" s="9" t="e">
        <v>#N/A</v>
      </c>
      <c r="BT588" s="2" t="e">
        <f t="shared" si="319"/>
        <v>#VALUE!</v>
      </c>
      <c r="BU588" s="2" t="e">
        <f t="shared" si="302"/>
        <v>#N/A</v>
      </c>
      <c r="BV588" s="2" t="e">
        <f t="shared" si="303"/>
        <v>#N/A</v>
      </c>
    </row>
    <row r="589" s="2" customFormat="1" ht="22.95" customHeight="1" spans="1:74">
      <c r="A589" s="9" t="str">
        <f t="shared" si="304"/>
        <v>M 182Induk</v>
      </c>
      <c r="B589" s="9" t="str">
        <f t="shared" si="305"/>
        <v>M 182jurusan 1</v>
      </c>
      <c r="C589" s="9" t="str">
        <f t="shared" si="306"/>
        <v>M 182jurusan 2</v>
      </c>
      <c r="D589" s="9" t="str">
        <f t="shared" si="307"/>
        <v>M 182jurusan 3</v>
      </c>
      <c r="E589" s="9" t="str">
        <f t="shared" si="308"/>
        <v>M 182jurusan 4</v>
      </c>
      <c r="F589" s="10" t="s">
        <v>131</v>
      </c>
      <c r="G589" s="10" t="s">
        <v>131</v>
      </c>
      <c r="H589" s="10" t="s">
        <v>749</v>
      </c>
      <c r="I589" s="10" t="s">
        <v>11232</v>
      </c>
      <c r="J589" s="10" t="s">
        <v>11233</v>
      </c>
      <c r="K589" s="10" t="s">
        <v>7465</v>
      </c>
      <c r="L589" s="10"/>
      <c r="M589" s="10"/>
      <c r="N589" s="14">
        <f t="shared" si="309"/>
        <v>0</v>
      </c>
      <c r="O589" s="15" t="e">
        <f t="shared" si="310"/>
        <v>#VALUE!</v>
      </c>
      <c r="P589" s="15" t="e">
        <f t="shared" si="311"/>
        <v>#VALUE!</v>
      </c>
      <c r="Q589" s="17" t="e">
        <f>VLOOKUP($A589,'DATA PENGUKURAN GARDU'!$A:$BS,42,0)</f>
        <v>#N/A</v>
      </c>
      <c r="R589" s="18" t="e">
        <f t="shared" si="287"/>
        <v>#N/A</v>
      </c>
      <c r="S589" s="17" t="e">
        <f>VLOOKUP($A589,'DATA PENGUKURAN GARDU'!$A:$BS,44,0)</f>
        <v>#N/A</v>
      </c>
      <c r="T589" s="18" t="e">
        <f t="shared" si="288"/>
        <v>#N/A</v>
      </c>
      <c r="U589" s="17" t="e">
        <f>VLOOKUP($A589,'DATA PENGUKURAN GARDU'!$A:$BS,46,0)</f>
        <v>#N/A</v>
      </c>
      <c r="V589" s="18" t="e">
        <f t="shared" si="289"/>
        <v>#N/A</v>
      </c>
      <c r="W589" s="17" t="e">
        <f>VLOOKUP($A589,'DATA PENGUKURAN GARDU'!$A:$BS,48,0)</f>
        <v>#N/A</v>
      </c>
      <c r="X589" s="17" t="e">
        <f>VLOOKUP($A589,'DATA PENGUKURAN GARDU'!$A:$BS,53,0)</f>
        <v>#N/A</v>
      </c>
      <c r="Y589" s="17" t="e">
        <f>VLOOKUP($A589,'DATA PENGUKURAN GARDU'!$A:$BS,54,0)</f>
        <v>#N/A</v>
      </c>
      <c r="Z589" s="17" t="e">
        <f>VLOOKUP($A589,'DATA PENGUKURAN GARDU'!$A:$BS,55,0)</f>
        <v>#N/A</v>
      </c>
      <c r="AA589" s="20" t="e">
        <f>VLOOKUP($B589,'DATA PENGUKURAN GARDU'!$A:$BS,42,0)</f>
        <v>#N/A</v>
      </c>
      <c r="AB589" s="21" t="e">
        <f t="shared" si="290"/>
        <v>#N/A</v>
      </c>
      <c r="AC589" s="20" t="e">
        <f>VLOOKUP($B589,'DATA PENGUKURAN GARDU'!$A:$BS,44,0)</f>
        <v>#N/A</v>
      </c>
      <c r="AD589" s="21" t="e">
        <f t="shared" si="291"/>
        <v>#N/A</v>
      </c>
      <c r="AE589" s="20" t="e">
        <f>VLOOKUP($B589,'DATA PENGUKURAN GARDU'!$A:$BS,46,0)</f>
        <v>#N/A</v>
      </c>
      <c r="AF589" s="21" t="e">
        <f t="shared" si="292"/>
        <v>#N/A</v>
      </c>
      <c r="AG589" s="20" t="e">
        <f>VLOOKUP($B589,'DATA PENGUKURAN GARDU'!$A:$BS,46,0)</f>
        <v>#N/A</v>
      </c>
      <c r="AH589" s="20" t="e">
        <f>VLOOKUP($B589,'DATA PENGUKURAN GARDU'!$A:$BS,53,0)</f>
        <v>#N/A</v>
      </c>
      <c r="AI589" s="20" t="e">
        <f>VLOOKUP($B589,'DATA PENGUKURAN GARDU'!$A:$BS,54,0)</f>
        <v>#N/A</v>
      </c>
      <c r="AJ589" s="17" t="e">
        <f>VLOOKUP($C589,'DATA PENGUKURAN GARDU'!$A:$BS,42,0)</f>
        <v>#N/A</v>
      </c>
      <c r="AK589" s="23" t="e">
        <f t="shared" si="293"/>
        <v>#N/A</v>
      </c>
      <c r="AL589" s="17" t="e">
        <f>VLOOKUP($C589,'DATA PENGUKURAN GARDU'!$A:$BS,44,0)</f>
        <v>#N/A</v>
      </c>
      <c r="AM589" s="23" t="e">
        <f t="shared" si="294"/>
        <v>#N/A</v>
      </c>
      <c r="AN589" s="17" t="e">
        <f>VLOOKUP($C589,'DATA PENGUKURAN GARDU'!$A:$BS,46,0)</f>
        <v>#N/A</v>
      </c>
      <c r="AO589" s="23" t="e">
        <f t="shared" si="295"/>
        <v>#N/A</v>
      </c>
      <c r="AP589" s="17" t="e">
        <f>VLOOKUP($C589,'DATA PENGUKURAN GARDU'!$A:$BS,46,0)</f>
        <v>#N/A</v>
      </c>
      <c r="AQ589" s="17" t="e">
        <f>VLOOKUP($C589,'DATA PENGUKURAN GARDU'!$A:$BS,53,0)</f>
        <v>#N/A</v>
      </c>
      <c r="AR589" s="17" t="e">
        <f>VLOOKUP($C589,'DATA PENGUKURAN GARDU'!$A:$BS,54,0)</f>
        <v>#N/A</v>
      </c>
      <c r="AS589" s="20" t="e">
        <f>VLOOKUP($D589,'DATA PENGUKURAN GARDU'!$A:$BS,42,0)</f>
        <v>#N/A</v>
      </c>
      <c r="AT589" s="21" t="e">
        <f t="shared" si="296"/>
        <v>#N/A</v>
      </c>
      <c r="AU589" s="20" t="e">
        <f>VLOOKUP($D589,'DATA PENGUKURAN GARDU'!$A:$BS,44,0)</f>
        <v>#N/A</v>
      </c>
      <c r="AV589" s="21" t="e">
        <f t="shared" si="297"/>
        <v>#N/A</v>
      </c>
      <c r="AW589" s="20" t="e">
        <f>VLOOKUP($D589,'DATA PENGUKURAN GARDU'!$A:$BS,46,0)</f>
        <v>#N/A</v>
      </c>
      <c r="AX589" s="21" t="e">
        <f t="shared" si="298"/>
        <v>#N/A</v>
      </c>
      <c r="AY589" s="20" t="e">
        <f>VLOOKUP($D589,'DATA PENGUKURAN GARDU'!$A:$BS,46,0)</f>
        <v>#N/A</v>
      </c>
      <c r="AZ589" s="20" t="e">
        <f>VLOOKUP($D589,'DATA PENGUKURAN GARDU'!$A:$BS,53,0)</f>
        <v>#N/A</v>
      </c>
      <c r="BA589" s="20" t="e">
        <f>VLOOKUP($D589,'DATA PENGUKURAN GARDU'!$A:$BS,54,0)</f>
        <v>#N/A</v>
      </c>
      <c r="BB589" s="17" t="e">
        <f>VLOOKUP($E589,'DATA PENGUKURAN GARDU'!$A:$BS,42,0)</f>
        <v>#N/A</v>
      </c>
      <c r="BC589" s="23" t="e">
        <f t="shared" si="299"/>
        <v>#N/A</v>
      </c>
      <c r="BD589" s="17" t="e">
        <f>VLOOKUP($E589,'DATA PENGUKURAN GARDU'!$A:$BS,44,0)</f>
        <v>#N/A</v>
      </c>
      <c r="BE589" s="23" t="e">
        <f t="shared" si="300"/>
        <v>#N/A</v>
      </c>
      <c r="BF589" s="17" t="e">
        <f>VLOOKUP($E589,'DATA PENGUKURAN GARDU'!$A:$BS,46,0)</f>
        <v>#N/A</v>
      </c>
      <c r="BG589" s="23" t="e">
        <f t="shared" si="301"/>
        <v>#N/A</v>
      </c>
      <c r="BH589" s="17" t="e">
        <f>VLOOKUP($E589,'DATA PENGUKURAN GARDU'!$A:$BS,46,0)</f>
        <v>#N/A</v>
      </c>
      <c r="BI589" s="17" t="e">
        <f>VLOOKUP($E589,'DATA PENGUKURAN GARDU'!$A:$BS,53,0)</f>
        <v>#N/A</v>
      </c>
      <c r="BJ589" s="17" t="e">
        <f>VLOOKUP($E589,'DATA PENGUKURAN GARDU'!$A:$BS,54,0)</f>
        <v>#N/A</v>
      </c>
      <c r="BK589" s="20" t="e">
        <f t="shared" si="312"/>
        <v>#N/A</v>
      </c>
      <c r="BL589" s="20" t="e">
        <f t="shared" si="313"/>
        <v>#N/A</v>
      </c>
      <c r="BM589" s="20" t="e">
        <f t="shared" si="314"/>
        <v>#N/A</v>
      </c>
      <c r="BN589" s="25" t="e">
        <f t="shared" si="315"/>
        <v>#N/A</v>
      </c>
      <c r="BO589" s="26" t="str">
        <f t="shared" si="316"/>
        <v>0</v>
      </c>
      <c r="BP589" s="21" t="e">
        <f t="shared" si="317"/>
        <v>#VALUE!</v>
      </c>
      <c r="BQ589" s="20" t="e">
        <f t="shared" si="318"/>
        <v>#N/A</v>
      </c>
      <c r="BR589" s="20" t="e">
        <v>#N/A</v>
      </c>
      <c r="BS589" s="9" t="e">
        <v>#N/A</v>
      </c>
      <c r="BT589" s="2" t="e">
        <f t="shared" si="319"/>
        <v>#VALUE!</v>
      </c>
      <c r="BU589" s="2" t="e">
        <f t="shared" si="302"/>
        <v>#N/A</v>
      </c>
      <c r="BV589" s="2" t="e">
        <f t="shared" si="303"/>
        <v>#N/A</v>
      </c>
    </row>
    <row r="590" s="2" customFormat="1" ht="22.95" customHeight="1" spans="1:74">
      <c r="A590" s="9" t="str">
        <f t="shared" si="304"/>
        <v>BB 012Induk</v>
      </c>
      <c r="B590" s="9" t="str">
        <f t="shared" si="305"/>
        <v>BB 012jurusan 1</v>
      </c>
      <c r="C590" s="9" t="str">
        <f t="shared" si="306"/>
        <v>BB 012jurusan 2</v>
      </c>
      <c r="D590" s="9" t="str">
        <f t="shared" si="307"/>
        <v>BB 012jurusan 3</v>
      </c>
      <c r="E590" s="9" t="str">
        <f t="shared" si="308"/>
        <v>BB 012jurusan 4</v>
      </c>
      <c r="F590" s="10" t="s">
        <v>562</v>
      </c>
      <c r="G590" s="10" t="s">
        <v>131</v>
      </c>
      <c r="H590" s="10" t="s">
        <v>750</v>
      </c>
      <c r="I590" s="10" t="s">
        <v>11234</v>
      </c>
      <c r="J590" s="10" t="s">
        <v>11235</v>
      </c>
      <c r="K590" s="10" t="s">
        <v>7465</v>
      </c>
      <c r="L590" s="10"/>
      <c r="M590" s="10"/>
      <c r="N590" s="14">
        <f t="shared" si="309"/>
        <v>0</v>
      </c>
      <c r="O590" s="15" t="e">
        <f t="shared" si="310"/>
        <v>#VALUE!</v>
      </c>
      <c r="P590" s="15" t="e">
        <f t="shared" si="311"/>
        <v>#VALUE!</v>
      </c>
      <c r="Q590" s="17" t="e">
        <f>VLOOKUP($A590,'DATA PENGUKURAN GARDU'!$A:$BS,42,0)</f>
        <v>#N/A</v>
      </c>
      <c r="R590" s="18" t="e">
        <f t="shared" si="287"/>
        <v>#N/A</v>
      </c>
      <c r="S590" s="17" t="e">
        <f>VLOOKUP($A590,'DATA PENGUKURAN GARDU'!$A:$BS,44,0)</f>
        <v>#N/A</v>
      </c>
      <c r="T590" s="18" t="e">
        <f t="shared" si="288"/>
        <v>#N/A</v>
      </c>
      <c r="U590" s="17" t="e">
        <f>VLOOKUP($A590,'DATA PENGUKURAN GARDU'!$A:$BS,46,0)</f>
        <v>#N/A</v>
      </c>
      <c r="V590" s="18" t="e">
        <f t="shared" si="289"/>
        <v>#N/A</v>
      </c>
      <c r="W590" s="17" t="e">
        <f>VLOOKUP($A590,'DATA PENGUKURAN GARDU'!$A:$BS,48,0)</f>
        <v>#N/A</v>
      </c>
      <c r="X590" s="17" t="e">
        <f>VLOOKUP($A590,'DATA PENGUKURAN GARDU'!$A:$BS,53,0)</f>
        <v>#N/A</v>
      </c>
      <c r="Y590" s="17" t="e">
        <f>VLOOKUP($A590,'DATA PENGUKURAN GARDU'!$A:$BS,54,0)</f>
        <v>#N/A</v>
      </c>
      <c r="Z590" s="17" t="e">
        <f>VLOOKUP($A590,'DATA PENGUKURAN GARDU'!$A:$BS,55,0)</f>
        <v>#N/A</v>
      </c>
      <c r="AA590" s="20" t="e">
        <f>VLOOKUP($B590,'DATA PENGUKURAN GARDU'!$A:$BS,42,0)</f>
        <v>#N/A</v>
      </c>
      <c r="AB590" s="21" t="e">
        <f t="shared" si="290"/>
        <v>#N/A</v>
      </c>
      <c r="AC590" s="20" t="e">
        <f>VLOOKUP($B590,'DATA PENGUKURAN GARDU'!$A:$BS,44,0)</f>
        <v>#N/A</v>
      </c>
      <c r="AD590" s="21" t="e">
        <f t="shared" si="291"/>
        <v>#N/A</v>
      </c>
      <c r="AE590" s="20" t="e">
        <f>VLOOKUP($B590,'DATA PENGUKURAN GARDU'!$A:$BS,46,0)</f>
        <v>#N/A</v>
      </c>
      <c r="AF590" s="21" t="e">
        <f t="shared" si="292"/>
        <v>#N/A</v>
      </c>
      <c r="AG590" s="20" t="e">
        <f>VLOOKUP($B590,'DATA PENGUKURAN GARDU'!$A:$BS,46,0)</f>
        <v>#N/A</v>
      </c>
      <c r="AH590" s="20" t="e">
        <f>VLOOKUP($B590,'DATA PENGUKURAN GARDU'!$A:$BS,53,0)</f>
        <v>#N/A</v>
      </c>
      <c r="AI590" s="20" t="e">
        <f>VLOOKUP($B590,'DATA PENGUKURAN GARDU'!$A:$BS,54,0)</f>
        <v>#N/A</v>
      </c>
      <c r="AJ590" s="17" t="e">
        <f>VLOOKUP($C590,'DATA PENGUKURAN GARDU'!$A:$BS,42,0)</f>
        <v>#N/A</v>
      </c>
      <c r="AK590" s="23" t="e">
        <f t="shared" si="293"/>
        <v>#N/A</v>
      </c>
      <c r="AL590" s="17" t="e">
        <f>VLOOKUP($C590,'DATA PENGUKURAN GARDU'!$A:$BS,44,0)</f>
        <v>#N/A</v>
      </c>
      <c r="AM590" s="23" t="e">
        <f t="shared" si="294"/>
        <v>#N/A</v>
      </c>
      <c r="AN590" s="17" t="e">
        <f>VLOOKUP($C590,'DATA PENGUKURAN GARDU'!$A:$BS,46,0)</f>
        <v>#N/A</v>
      </c>
      <c r="AO590" s="23" t="e">
        <f t="shared" si="295"/>
        <v>#N/A</v>
      </c>
      <c r="AP590" s="17" t="e">
        <f>VLOOKUP($C590,'DATA PENGUKURAN GARDU'!$A:$BS,46,0)</f>
        <v>#N/A</v>
      </c>
      <c r="AQ590" s="17" t="e">
        <f>VLOOKUP($C590,'DATA PENGUKURAN GARDU'!$A:$BS,53,0)</f>
        <v>#N/A</v>
      </c>
      <c r="AR590" s="17" t="e">
        <f>VLOOKUP($C590,'DATA PENGUKURAN GARDU'!$A:$BS,54,0)</f>
        <v>#N/A</v>
      </c>
      <c r="AS590" s="20" t="e">
        <f>VLOOKUP($D590,'DATA PENGUKURAN GARDU'!$A:$BS,42,0)</f>
        <v>#N/A</v>
      </c>
      <c r="AT590" s="21" t="e">
        <f t="shared" si="296"/>
        <v>#N/A</v>
      </c>
      <c r="AU590" s="20" t="e">
        <f>VLOOKUP($D590,'DATA PENGUKURAN GARDU'!$A:$BS,44,0)</f>
        <v>#N/A</v>
      </c>
      <c r="AV590" s="21" t="e">
        <f t="shared" si="297"/>
        <v>#N/A</v>
      </c>
      <c r="AW590" s="20" t="e">
        <f>VLOOKUP($D590,'DATA PENGUKURAN GARDU'!$A:$BS,46,0)</f>
        <v>#N/A</v>
      </c>
      <c r="AX590" s="21" t="e">
        <f t="shared" si="298"/>
        <v>#N/A</v>
      </c>
      <c r="AY590" s="20" t="e">
        <f>VLOOKUP($D590,'DATA PENGUKURAN GARDU'!$A:$BS,46,0)</f>
        <v>#N/A</v>
      </c>
      <c r="AZ590" s="20" t="e">
        <f>VLOOKUP($D590,'DATA PENGUKURAN GARDU'!$A:$BS,53,0)</f>
        <v>#N/A</v>
      </c>
      <c r="BA590" s="20" t="e">
        <f>VLOOKUP($D590,'DATA PENGUKURAN GARDU'!$A:$BS,54,0)</f>
        <v>#N/A</v>
      </c>
      <c r="BB590" s="17" t="e">
        <f>VLOOKUP($E590,'DATA PENGUKURAN GARDU'!$A:$BS,42,0)</f>
        <v>#N/A</v>
      </c>
      <c r="BC590" s="23" t="e">
        <f t="shared" si="299"/>
        <v>#N/A</v>
      </c>
      <c r="BD590" s="17" t="e">
        <f>VLOOKUP($E590,'DATA PENGUKURAN GARDU'!$A:$BS,44,0)</f>
        <v>#N/A</v>
      </c>
      <c r="BE590" s="23" t="e">
        <f t="shared" si="300"/>
        <v>#N/A</v>
      </c>
      <c r="BF590" s="17" t="e">
        <f>VLOOKUP($E590,'DATA PENGUKURAN GARDU'!$A:$BS,46,0)</f>
        <v>#N/A</v>
      </c>
      <c r="BG590" s="23" t="e">
        <f t="shared" si="301"/>
        <v>#N/A</v>
      </c>
      <c r="BH590" s="17" t="e">
        <f>VLOOKUP($E590,'DATA PENGUKURAN GARDU'!$A:$BS,46,0)</f>
        <v>#N/A</v>
      </c>
      <c r="BI590" s="17" t="e">
        <f>VLOOKUP($E590,'DATA PENGUKURAN GARDU'!$A:$BS,53,0)</f>
        <v>#N/A</v>
      </c>
      <c r="BJ590" s="17" t="e">
        <f>VLOOKUP($E590,'DATA PENGUKURAN GARDU'!$A:$BS,54,0)</f>
        <v>#N/A</v>
      </c>
      <c r="BK590" s="20" t="e">
        <f t="shared" si="312"/>
        <v>#N/A</v>
      </c>
      <c r="BL590" s="20" t="e">
        <f t="shared" si="313"/>
        <v>#N/A</v>
      </c>
      <c r="BM590" s="20" t="e">
        <f t="shared" si="314"/>
        <v>#N/A</v>
      </c>
      <c r="BN590" s="25" t="e">
        <f t="shared" si="315"/>
        <v>#N/A</v>
      </c>
      <c r="BO590" s="26" t="str">
        <f t="shared" si="316"/>
        <v>0</v>
      </c>
      <c r="BP590" s="21" t="e">
        <f t="shared" si="317"/>
        <v>#VALUE!</v>
      </c>
      <c r="BQ590" s="20" t="e">
        <f t="shared" si="318"/>
        <v>#N/A</v>
      </c>
      <c r="BR590" s="20" t="e">
        <v>#N/A</v>
      </c>
      <c r="BS590" s="9" t="e">
        <v>#N/A</v>
      </c>
      <c r="BT590" s="2" t="e">
        <f t="shared" si="319"/>
        <v>#VALUE!</v>
      </c>
      <c r="BU590" s="2" t="e">
        <f t="shared" si="302"/>
        <v>#N/A</v>
      </c>
      <c r="BV590" s="2" t="e">
        <f t="shared" si="303"/>
        <v>#N/A</v>
      </c>
    </row>
    <row r="591" s="2" customFormat="1" ht="22.95" customHeight="1" spans="1:74">
      <c r="A591" s="9" t="str">
        <f t="shared" si="304"/>
        <v>BB 019Induk</v>
      </c>
      <c r="B591" s="9" t="str">
        <f t="shared" si="305"/>
        <v>BB 019jurusan 1</v>
      </c>
      <c r="C591" s="9" t="str">
        <f t="shared" si="306"/>
        <v>BB 019jurusan 2</v>
      </c>
      <c r="D591" s="9" t="str">
        <f t="shared" si="307"/>
        <v>BB 019jurusan 3</v>
      </c>
      <c r="E591" s="9" t="str">
        <f t="shared" si="308"/>
        <v>BB 019jurusan 4</v>
      </c>
      <c r="F591" s="10" t="s">
        <v>751</v>
      </c>
      <c r="G591" s="10" t="s">
        <v>131</v>
      </c>
      <c r="H591" s="10" t="s">
        <v>752</v>
      </c>
      <c r="I591" s="10" t="s">
        <v>11236</v>
      </c>
      <c r="J591" s="10" t="s">
        <v>11237</v>
      </c>
      <c r="K591" s="10" t="s">
        <v>7465</v>
      </c>
      <c r="L591" s="10"/>
      <c r="M591" s="10"/>
      <c r="N591" s="14">
        <f t="shared" si="309"/>
        <v>0</v>
      </c>
      <c r="O591" s="15" t="e">
        <f t="shared" si="310"/>
        <v>#VALUE!</v>
      </c>
      <c r="P591" s="15" t="e">
        <f t="shared" si="311"/>
        <v>#VALUE!</v>
      </c>
      <c r="Q591" s="17" t="e">
        <f>VLOOKUP($A591,'DATA PENGUKURAN GARDU'!$A:$BS,42,0)</f>
        <v>#N/A</v>
      </c>
      <c r="R591" s="18" t="e">
        <f t="shared" si="287"/>
        <v>#N/A</v>
      </c>
      <c r="S591" s="17" t="e">
        <f>VLOOKUP($A591,'DATA PENGUKURAN GARDU'!$A:$BS,44,0)</f>
        <v>#N/A</v>
      </c>
      <c r="T591" s="18" t="e">
        <f t="shared" si="288"/>
        <v>#N/A</v>
      </c>
      <c r="U591" s="17" t="e">
        <f>VLOOKUP($A591,'DATA PENGUKURAN GARDU'!$A:$BS,46,0)</f>
        <v>#N/A</v>
      </c>
      <c r="V591" s="18" t="e">
        <f t="shared" si="289"/>
        <v>#N/A</v>
      </c>
      <c r="W591" s="17" t="e">
        <f>VLOOKUP($A591,'DATA PENGUKURAN GARDU'!$A:$BS,48,0)</f>
        <v>#N/A</v>
      </c>
      <c r="X591" s="17" t="e">
        <f>VLOOKUP($A591,'DATA PENGUKURAN GARDU'!$A:$BS,53,0)</f>
        <v>#N/A</v>
      </c>
      <c r="Y591" s="17" t="e">
        <f>VLOOKUP($A591,'DATA PENGUKURAN GARDU'!$A:$BS,54,0)</f>
        <v>#N/A</v>
      </c>
      <c r="Z591" s="17" t="e">
        <f>VLOOKUP($A591,'DATA PENGUKURAN GARDU'!$A:$BS,55,0)</f>
        <v>#N/A</v>
      </c>
      <c r="AA591" s="20" t="e">
        <f>VLOOKUP($B591,'DATA PENGUKURAN GARDU'!$A:$BS,42,0)</f>
        <v>#N/A</v>
      </c>
      <c r="AB591" s="21" t="e">
        <f t="shared" si="290"/>
        <v>#N/A</v>
      </c>
      <c r="AC591" s="20" t="e">
        <f>VLOOKUP($B591,'DATA PENGUKURAN GARDU'!$A:$BS,44,0)</f>
        <v>#N/A</v>
      </c>
      <c r="AD591" s="21" t="e">
        <f t="shared" si="291"/>
        <v>#N/A</v>
      </c>
      <c r="AE591" s="20" t="e">
        <f>VLOOKUP($B591,'DATA PENGUKURAN GARDU'!$A:$BS,46,0)</f>
        <v>#N/A</v>
      </c>
      <c r="AF591" s="21" t="e">
        <f t="shared" si="292"/>
        <v>#N/A</v>
      </c>
      <c r="AG591" s="20" t="e">
        <f>VLOOKUP($B591,'DATA PENGUKURAN GARDU'!$A:$BS,46,0)</f>
        <v>#N/A</v>
      </c>
      <c r="AH591" s="20" t="e">
        <f>VLOOKUP($B591,'DATA PENGUKURAN GARDU'!$A:$BS,53,0)</f>
        <v>#N/A</v>
      </c>
      <c r="AI591" s="20" t="e">
        <f>VLOOKUP($B591,'DATA PENGUKURAN GARDU'!$A:$BS,54,0)</f>
        <v>#N/A</v>
      </c>
      <c r="AJ591" s="17" t="e">
        <f>VLOOKUP($C591,'DATA PENGUKURAN GARDU'!$A:$BS,42,0)</f>
        <v>#N/A</v>
      </c>
      <c r="AK591" s="23" t="e">
        <f t="shared" si="293"/>
        <v>#N/A</v>
      </c>
      <c r="AL591" s="17" t="e">
        <f>VLOOKUP($C591,'DATA PENGUKURAN GARDU'!$A:$BS,44,0)</f>
        <v>#N/A</v>
      </c>
      <c r="AM591" s="23" t="e">
        <f t="shared" si="294"/>
        <v>#N/A</v>
      </c>
      <c r="AN591" s="17" t="e">
        <f>VLOOKUP($C591,'DATA PENGUKURAN GARDU'!$A:$BS,46,0)</f>
        <v>#N/A</v>
      </c>
      <c r="AO591" s="23" t="e">
        <f t="shared" si="295"/>
        <v>#N/A</v>
      </c>
      <c r="AP591" s="17" t="e">
        <f>VLOOKUP($C591,'DATA PENGUKURAN GARDU'!$A:$BS,46,0)</f>
        <v>#N/A</v>
      </c>
      <c r="AQ591" s="17" t="e">
        <f>VLOOKUP($C591,'DATA PENGUKURAN GARDU'!$A:$BS,53,0)</f>
        <v>#N/A</v>
      </c>
      <c r="AR591" s="17" t="e">
        <f>VLOOKUP($C591,'DATA PENGUKURAN GARDU'!$A:$BS,54,0)</f>
        <v>#N/A</v>
      </c>
      <c r="AS591" s="20" t="e">
        <f>VLOOKUP($D591,'DATA PENGUKURAN GARDU'!$A:$BS,42,0)</f>
        <v>#N/A</v>
      </c>
      <c r="AT591" s="21" t="e">
        <f t="shared" si="296"/>
        <v>#N/A</v>
      </c>
      <c r="AU591" s="20" t="e">
        <f>VLOOKUP($D591,'DATA PENGUKURAN GARDU'!$A:$BS,44,0)</f>
        <v>#N/A</v>
      </c>
      <c r="AV591" s="21" t="e">
        <f t="shared" si="297"/>
        <v>#N/A</v>
      </c>
      <c r="AW591" s="20" t="e">
        <f>VLOOKUP($D591,'DATA PENGUKURAN GARDU'!$A:$BS,46,0)</f>
        <v>#N/A</v>
      </c>
      <c r="AX591" s="21" t="e">
        <f t="shared" si="298"/>
        <v>#N/A</v>
      </c>
      <c r="AY591" s="20" t="e">
        <f>VLOOKUP($D591,'DATA PENGUKURAN GARDU'!$A:$BS,46,0)</f>
        <v>#N/A</v>
      </c>
      <c r="AZ591" s="20" t="e">
        <f>VLOOKUP($D591,'DATA PENGUKURAN GARDU'!$A:$BS,53,0)</f>
        <v>#N/A</v>
      </c>
      <c r="BA591" s="20" t="e">
        <f>VLOOKUP($D591,'DATA PENGUKURAN GARDU'!$A:$BS,54,0)</f>
        <v>#N/A</v>
      </c>
      <c r="BB591" s="17" t="e">
        <f>VLOOKUP($E591,'DATA PENGUKURAN GARDU'!$A:$BS,42,0)</f>
        <v>#N/A</v>
      </c>
      <c r="BC591" s="23" t="e">
        <f t="shared" si="299"/>
        <v>#N/A</v>
      </c>
      <c r="BD591" s="17" t="e">
        <f>VLOOKUP($E591,'DATA PENGUKURAN GARDU'!$A:$BS,44,0)</f>
        <v>#N/A</v>
      </c>
      <c r="BE591" s="23" t="e">
        <f t="shared" si="300"/>
        <v>#N/A</v>
      </c>
      <c r="BF591" s="17" t="e">
        <f>VLOOKUP($E591,'DATA PENGUKURAN GARDU'!$A:$BS,46,0)</f>
        <v>#N/A</v>
      </c>
      <c r="BG591" s="23" t="e">
        <f t="shared" si="301"/>
        <v>#N/A</v>
      </c>
      <c r="BH591" s="17" t="e">
        <f>VLOOKUP($E591,'DATA PENGUKURAN GARDU'!$A:$BS,46,0)</f>
        <v>#N/A</v>
      </c>
      <c r="BI591" s="17" t="e">
        <f>VLOOKUP($E591,'DATA PENGUKURAN GARDU'!$A:$BS,53,0)</f>
        <v>#N/A</v>
      </c>
      <c r="BJ591" s="17" t="e">
        <f>VLOOKUP($E591,'DATA PENGUKURAN GARDU'!$A:$BS,54,0)</f>
        <v>#N/A</v>
      </c>
      <c r="BK591" s="20" t="e">
        <f t="shared" si="312"/>
        <v>#N/A</v>
      </c>
      <c r="BL591" s="20" t="e">
        <f t="shared" si="313"/>
        <v>#N/A</v>
      </c>
      <c r="BM591" s="20" t="e">
        <f t="shared" si="314"/>
        <v>#N/A</v>
      </c>
      <c r="BN591" s="25" t="e">
        <f t="shared" si="315"/>
        <v>#N/A</v>
      </c>
      <c r="BO591" s="26" t="str">
        <f t="shared" si="316"/>
        <v>0</v>
      </c>
      <c r="BP591" s="21" t="e">
        <f t="shared" si="317"/>
        <v>#VALUE!</v>
      </c>
      <c r="BQ591" s="20" t="e">
        <f t="shared" si="318"/>
        <v>#N/A</v>
      </c>
      <c r="BR591" s="20" t="e">
        <v>#N/A</v>
      </c>
      <c r="BS591" s="9" t="e">
        <v>#N/A</v>
      </c>
      <c r="BT591" s="2" t="e">
        <f t="shared" si="319"/>
        <v>#VALUE!</v>
      </c>
      <c r="BU591" s="2" t="e">
        <f t="shared" si="302"/>
        <v>#N/A</v>
      </c>
      <c r="BV591" s="2" t="e">
        <f t="shared" si="303"/>
        <v>#N/A</v>
      </c>
    </row>
    <row r="592" s="2" customFormat="1" ht="22.95" customHeight="1" spans="1:74">
      <c r="A592" s="9" t="str">
        <f t="shared" si="304"/>
        <v>BB 020Induk</v>
      </c>
      <c r="B592" s="9" t="str">
        <f t="shared" si="305"/>
        <v>BB 020jurusan 1</v>
      </c>
      <c r="C592" s="9" t="str">
        <f t="shared" si="306"/>
        <v>BB 020jurusan 2</v>
      </c>
      <c r="D592" s="9" t="str">
        <f t="shared" si="307"/>
        <v>BB 020jurusan 3</v>
      </c>
      <c r="E592" s="9" t="str">
        <f t="shared" si="308"/>
        <v>BB 020jurusan 4</v>
      </c>
      <c r="F592" s="10" t="s">
        <v>753</v>
      </c>
      <c r="G592" s="10" t="s">
        <v>131</v>
      </c>
      <c r="H592" s="10" t="s">
        <v>754</v>
      </c>
      <c r="I592" s="10" t="s">
        <v>11238</v>
      </c>
      <c r="J592" s="10" t="s">
        <v>11239</v>
      </c>
      <c r="K592" s="10" t="s">
        <v>7465</v>
      </c>
      <c r="L592" s="10"/>
      <c r="M592" s="10"/>
      <c r="N592" s="14">
        <f t="shared" si="309"/>
        <v>0</v>
      </c>
      <c r="O592" s="15" t="e">
        <f t="shared" si="310"/>
        <v>#VALUE!</v>
      </c>
      <c r="P592" s="15" t="e">
        <f t="shared" si="311"/>
        <v>#VALUE!</v>
      </c>
      <c r="Q592" s="17" t="e">
        <f>VLOOKUP($A592,'DATA PENGUKURAN GARDU'!$A:$BS,42,0)</f>
        <v>#N/A</v>
      </c>
      <c r="R592" s="18" t="e">
        <f t="shared" si="287"/>
        <v>#N/A</v>
      </c>
      <c r="S592" s="17" t="e">
        <f>VLOOKUP($A592,'DATA PENGUKURAN GARDU'!$A:$BS,44,0)</f>
        <v>#N/A</v>
      </c>
      <c r="T592" s="18" t="e">
        <f t="shared" si="288"/>
        <v>#N/A</v>
      </c>
      <c r="U592" s="17" t="e">
        <f>VLOOKUP($A592,'DATA PENGUKURAN GARDU'!$A:$BS,46,0)</f>
        <v>#N/A</v>
      </c>
      <c r="V592" s="18" t="e">
        <f t="shared" si="289"/>
        <v>#N/A</v>
      </c>
      <c r="W592" s="17" t="e">
        <f>VLOOKUP($A592,'DATA PENGUKURAN GARDU'!$A:$BS,48,0)</f>
        <v>#N/A</v>
      </c>
      <c r="X592" s="17" t="e">
        <f>VLOOKUP($A592,'DATA PENGUKURAN GARDU'!$A:$BS,53,0)</f>
        <v>#N/A</v>
      </c>
      <c r="Y592" s="17" t="e">
        <f>VLOOKUP($A592,'DATA PENGUKURAN GARDU'!$A:$BS,54,0)</f>
        <v>#N/A</v>
      </c>
      <c r="Z592" s="17" t="e">
        <f>VLOOKUP($A592,'DATA PENGUKURAN GARDU'!$A:$BS,55,0)</f>
        <v>#N/A</v>
      </c>
      <c r="AA592" s="20" t="e">
        <f>VLOOKUP($B592,'DATA PENGUKURAN GARDU'!$A:$BS,42,0)</f>
        <v>#N/A</v>
      </c>
      <c r="AB592" s="21" t="e">
        <f t="shared" si="290"/>
        <v>#N/A</v>
      </c>
      <c r="AC592" s="20" t="e">
        <f>VLOOKUP($B592,'DATA PENGUKURAN GARDU'!$A:$BS,44,0)</f>
        <v>#N/A</v>
      </c>
      <c r="AD592" s="21" t="e">
        <f t="shared" si="291"/>
        <v>#N/A</v>
      </c>
      <c r="AE592" s="20" t="e">
        <f>VLOOKUP($B592,'DATA PENGUKURAN GARDU'!$A:$BS,46,0)</f>
        <v>#N/A</v>
      </c>
      <c r="AF592" s="21" t="e">
        <f t="shared" si="292"/>
        <v>#N/A</v>
      </c>
      <c r="AG592" s="20" t="e">
        <f>VLOOKUP($B592,'DATA PENGUKURAN GARDU'!$A:$BS,46,0)</f>
        <v>#N/A</v>
      </c>
      <c r="AH592" s="20" t="e">
        <f>VLOOKUP($B592,'DATA PENGUKURAN GARDU'!$A:$BS,53,0)</f>
        <v>#N/A</v>
      </c>
      <c r="AI592" s="20" t="e">
        <f>VLOOKUP($B592,'DATA PENGUKURAN GARDU'!$A:$BS,54,0)</f>
        <v>#N/A</v>
      </c>
      <c r="AJ592" s="17" t="e">
        <f>VLOOKUP($C592,'DATA PENGUKURAN GARDU'!$A:$BS,42,0)</f>
        <v>#N/A</v>
      </c>
      <c r="AK592" s="23" t="e">
        <f t="shared" si="293"/>
        <v>#N/A</v>
      </c>
      <c r="AL592" s="17" t="e">
        <f>VLOOKUP($C592,'DATA PENGUKURAN GARDU'!$A:$BS,44,0)</f>
        <v>#N/A</v>
      </c>
      <c r="AM592" s="23" t="e">
        <f t="shared" si="294"/>
        <v>#N/A</v>
      </c>
      <c r="AN592" s="17" t="e">
        <f>VLOOKUP($C592,'DATA PENGUKURAN GARDU'!$A:$BS,46,0)</f>
        <v>#N/A</v>
      </c>
      <c r="AO592" s="23" t="e">
        <f t="shared" si="295"/>
        <v>#N/A</v>
      </c>
      <c r="AP592" s="17" t="e">
        <f>VLOOKUP($C592,'DATA PENGUKURAN GARDU'!$A:$BS,46,0)</f>
        <v>#N/A</v>
      </c>
      <c r="AQ592" s="17" t="e">
        <f>VLOOKUP($C592,'DATA PENGUKURAN GARDU'!$A:$BS,53,0)</f>
        <v>#N/A</v>
      </c>
      <c r="AR592" s="17" t="e">
        <f>VLOOKUP($C592,'DATA PENGUKURAN GARDU'!$A:$BS,54,0)</f>
        <v>#N/A</v>
      </c>
      <c r="AS592" s="20" t="e">
        <f>VLOOKUP($D592,'DATA PENGUKURAN GARDU'!$A:$BS,42,0)</f>
        <v>#N/A</v>
      </c>
      <c r="AT592" s="21" t="e">
        <f t="shared" si="296"/>
        <v>#N/A</v>
      </c>
      <c r="AU592" s="20" t="e">
        <f>VLOOKUP($D592,'DATA PENGUKURAN GARDU'!$A:$BS,44,0)</f>
        <v>#N/A</v>
      </c>
      <c r="AV592" s="21" t="e">
        <f t="shared" si="297"/>
        <v>#N/A</v>
      </c>
      <c r="AW592" s="20" t="e">
        <f>VLOOKUP($D592,'DATA PENGUKURAN GARDU'!$A:$BS,46,0)</f>
        <v>#N/A</v>
      </c>
      <c r="AX592" s="21" t="e">
        <f t="shared" si="298"/>
        <v>#N/A</v>
      </c>
      <c r="AY592" s="20" t="e">
        <f>VLOOKUP($D592,'DATA PENGUKURAN GARDU'!$A:$BS,46,0)</f>
        <v>#N/A</v>
      </c>
      <c r="AZ592" s="20" t="e">
        <f>VLOOKUP($D592,'DATA PENGUKURAN GARDU'!$A:$BS,53,0)</f>
        <v>#N/A</v>
      </c>
      <c r="BA592" s="20" t="e">
        <f>VLOOKUP($D592,'DATA PENGUKURAN GARDU'!$A:$BS,54,0)</f>
        <v>#N/A</v>
      </c>
      <c r="BB592" s="17" t="e">
        <f>VLOOKUP($E592,'DATA PENGUKURAN GARDU'!$A:$BS,42,0)</f>
        <v>#N/A</v>
      </c>
      <c r="BC592" s="23" t="e">
        <f t="shared" si="299"/>
        <v>#N/A</v>
      </c>
      <c r="BD592" s="17" t="e">
        <f>VLOOKUP($E592,'DATA PENGUKURAN GARDU'!$A:$BS,44,0)</f>
        <v>#N/A</v>
      </c>
      <c r="BE592" s="23" t="e">
        <f t="shared" si="300"/>
        <v>#N/A</v>
      </c>
      <c r="BF592" s="17" t="e">
        <f>VLOOKUP($E592,'DATA PENGUKURAN GARDU'!$A:$BS,46,0)</f>
        <v>#N/A</v>
      </c>
      <c r="BG592" s="23" t="e">
        <f t="shared" si="301"/>
        <v>#N/A</v>
      </c>
      <c r="BH592" s="17" t="e">
        <f>VLOOKUP($E592,'DATA PENGUKURAN GARDU'!$A:$BS,46,0)</f>
        <v>#N/A</v>
      </c>
      <c r="BI592" s="17" t="e">
        <f>VLOOKUP($E592,'DATA PENGUKURAN GARDU'!$A:$BS,53,0)</f>
        <v>#N/A</v>
      </c>
      <c r="BJ592" s="17" t="e">
        <f>VLOOKUP($E592,'DATA PENGUKURAN GARDU'!$A:$BS,54,0)</f>
        <v>#N/A</v>
      </c>
      <c r="BK592" s="20" t="e">
        <f t="shared" si="312"/>
        <v>#N/A</v>
      </c>
      <c r="BL592" s="20" t="e">
        <f t="shared" si="313"/>
        <v>#N/A</v>
      </c>
      <c r="BM592" s="20" t="e">
        <f t="shared" si="314"/>
        <v>#N/A</v>
      </c>
      <c r="BN592" s="25" t="e">
        <f t="shared" si="315"/>
        <v>#N/A</v>
      </c>
      <c r="BO592" s="26" t="str">
        <f t="shared" si="316"/>
        <v>0</v>
      </c>
      <c r="BP592" s="21" t="e">
        <f t="shared" si="317"/>
        <v>#VALUE!</v>
      </c>
      <c r="BQ592" s="20" t="e">
        <f t="shared" si="318"/>
        <v>#N/A</v>
      </c>
      <c r="BR592" s="20" t="e">
        <v>#N/A</v>
      </c>
      <c r="BS592" s="9" t="e">
        <v>#N/A</v>
      </c>
      <c r="BT592" s="2" t="e">
        <f t="shared" si="319"/>
        <v>#VALUE!</v>
      </c>
      <c r="BU592" s="2" t="e">
        <f t="shared" si="302"/>
        <v>#N/A</v>
      </c>
      <c r="BV592" s="2" t="e">
        <f t="shared" si="303"/>
        <v>#N/A</v>
      </c>
    </row>
    <row r="593" s="2" customFormat="1" ht="22.95" customHeight="1" spans="1:74">
      <c r="A593" s="9" t="str">
        <f t="shared" si="304"/>
        <v>BB 045Induk</v>
      </c>
      <c r="B593" s="9" t="str">
        <f t="shared" si="305"/>
        <v>BB 045jurusan 1</v>
      </c>
      <c r="C593" s="9" t="str">
        <f t="shared" si="306"/>
        <v>BB 045jurusan 2</v>
      </c>
      <c r="D593" s="9" t="str">
        <f t="shared" si="307"/>
        <v>BB 045jurusan 3</v>
      </c>
      <c r="E593" s="9" t="str">
        <f t="shared" si="308"/>
        <v>BB 045jurusan 4</v>
      </c>
      <c r="F593" s="10" t="s">
        <v>640</v>
      </c>
      <c r="G593" s="10" t="s">
        <v>4</v>
      </c>
      <c r="H593" s="10" t="s">
        <v>755</v>
      </c>
      <c r="I593" s="10" t="s">
        <v>11240</v>
      </c>
      <c r="J593" s="10" t="s">
        <v>11241</v>
      </c>
      <c r="K593" s="10" t="s">
        <v>7465</v>
      </c>
      <c r="L593" s="10"/>
      <c r="M593" s="10"/>
      <c r="N593" s="14">
        <f t="shared" si="309"/>
        <v>0</v>
      </c>
      <c r="O593" s="15" t="e">
        <f t="shared" si="310"/>
        <v>#VALUE!</v>
      </c>
      <c r="P593" s="15" t="e">
        <f t="shared" si="311"/>
        <v>#VALUE!</v>
      </c>
      <c r="Q593" s="17" t="e">
        <f>VLOOKUP($A593,'DATA PENGUKURAN GARDU'!$A:$BS,42,0)</f>
        <v>#N/A</v>
      </c>
      <c r="R593" s="18" t="e">
        <f t="shared" si="287"/>
        <v>#N/A</v>
      </c>
      <c r="S593" s="17" t="e">
        <f>VLOOKUP($A593,'DATA PENGUKURAN GARDU'!$A:$BS,44,0)</f>
        <v>#N/A</v>
      </c>
      <c r="T593" s="18" t="e">
        <f t="shared" si="288"/>
        <v>#N/A</v>
      </c>
      <c r="U593" s="17" t="e">
        <f>VLOOKUP($A593,'DATA PENGUKURAN GARDU'!$A:$BS,46,0)</f>
        <v>#N/A</v>
      </c>
      <c r="V593" s="18" t="e">
        <f t="shared" si="289"/>
        <v>#N/A</v>
      </c>
      <c r="W593" s="17" t="e">
        <f>VLOOKUP($A593,'DATA PENGUKURAN GARDU'!$A:$BS,48,0)</f>
        <v>#N/A</v>
      </c>
      <c r="X593" s="17" t="e">
        <f>VLOOKUP($A593,'DATA PENGUKURAN GARDU'!$A:$BS,53,0)</f>
        <v>#N/A</v>
      </c>
      <c r="Y593" s="17" t="e">
        <f>VLOOKUP($A593,'DATA PENGUKURAN GARDU'!$A:$BS,54,0)</f>
        <v>#N/A</v>
      </c>
      <c r="Z593" s="17" t="e">
        <f>VLOOKUP($A593,'DATA PENGUKURAN GARDU'!$A:$BS,55,0)</f>
        <v>#N/A</v>
      </c>
      <c r="AA593" s="20" t="e">
        <f>VLOOKUP($B593,'DATA PENGUKURAN GARDU'!$A:$BS,42,0)</f>
        <v>#N/A</v>
      </c>
      <c r="AB593" s="21" t="e">
        <f t="shared" si="290"/>
        <v>#N/A</v>
      </c>
      <c r="AC593" s="20" t="e">
        <f>VLOOKUP($B593,'DATA PENGUKURAN GARDU'!$A:$BS,44,0)</f>
        <v>#N/A</v>
      </c>
      <c r="AD593" s="21" t="e">
        <f t="shared" si="291"/>
        <v>#N/A</v>
      </c>
      <c r="AE593" s="20" t="e">
        <f>VLOOKUP($B593,'DATA PENGUKURAN GARDU'!$A:$BS,46,0)</f>
        <v>#N/A</v>
      </c>
      <c r="AF593" s="21" t="e">
        <f t="shared" si="292"/>
        <v>#N/A</v>
      </c>
      <c r="AG593" s="20" t="e">
        <f>VLOOKUP($B593,'DATA PENGUKURAN GARDU'!$A:$BS,46,0)</f>
        <v>#N/A</v>
      </c>
      <c r="AH593" s="20" t="e">
        <f>VLOOKUP($B593,'DATA PENGUKURAN GARDU'!$A:$BS,53,0)</f>
        <v>#N/A</v>
      </c>
      <c r="AI593" s="20" t="e">
        <f>VLOOKUP($B593,'DATA PENGUKURAN GARDU'!$A:$BS,54,0)</f>
        <v>#N/A</v>
      </c>
      <c r="AJ593" s="17" t="e">
        <f>VLOOKUP($C593,'DATA PENGUKURAN GARDU'!$A:$BS,42,0)</f>
        <v>#N/A</v>
      </c>
      <c r="AK593" s="23" t="e">
        <f t="shared" si="293"/>
        <v>#N/A</v>
      </c>
      <c r="AL593" s="17" t="e">
        <f>VLOOKUP($C593,'DATA PENGUKURAN GARDU'!$A:$BS,44,0)</f>
        <v>#N/A</v>
      </c>
      <c r="AM593" s="23" t="e">
        <f t="shared" si="294"/>
        <v>#N/A</v>
      </c>
      <c r="AN593" s="17" t="e">
        <f>VLOOKUP($C593,'DATA PENGUKURAN GARDU'!$A:$BS,46,0)</f>
        <v>#N/A</v>
      </c>
      <c r="AO593" s="23" t="e">
        <f t="shared" si="295"/>
        <v>#N/A</v>
      </c>
      <c r="AP593" s="17" t="e">
        <f>VLOOKUP($C593,'DATA PENGUKURAN GARDU'!$A:$BS,46,0)</f>
        <v>#N/A</v>
      </c>
      <c r="AQ593" s="17" t="e">
        <f>VLOOKUP($C593,'DATA PENGUKURAN GARDU'!$A:$BS,53,0)</f>
        <v>#N/A</v>
      </c>
      <c r="AR593" s="17" t="e">
        <f>VLOOKUP($C593,'DATA PENGUKURAN GARDU'!$A:$BS,54,0)</f>
        <v>#N/A</v>
      </c>
      <c r="AS593" s="20" t="e">
        <f>VLOOKUP($D593,'DATA PENGUKURAN GARDU'!$A:$BS,42,0)</f>
        <v>#N/A</v>
      </c>
      <c r="AT593" s="21" t="e">
        <f t="shared" si="296"/>
        <v>#N/A</v>
      </c>
      <c r="AU593" s="20" t="e">
        <f>VLOOKUP($D593,'DATA PENGUKURAN GARDU'!$A:$BS,44,0)</f>
        <v>#N/A</v>
      </c>
      <c r="AV593" s="21" t="e">
        <f t="shared" si="297"/>
        <v>#N/A</v>
      </c>
      <c r="AW593" s="20" t="e">
        <f>VLOOKUP($D593,'DATA PENGUKURAN GARDU'!$A:$BS,46,0)</f>
        <v>#N/A</v>
      </c>
      <c r="AX593" s="21" t="e">
        <f t="shared" si="298"/>
        <v>#N/A</v>
      </c>
      <c r="AY593" s="20" t="e">
        <f>VLOOKUP($D593,'DATA PENGUKURAN GARDU'!$A:$BS,46,0)</f>
        <v>#N/A</v>
      </c>
      <c r="AZ593" s="20" t="e">
        <f>VLOOKUP($D593,'DATA PENGUKURAN GARDU'!$A:$BS,53,0)</f>
        <v>#N/A</v>
      </c>
      <c r="BA593" s="20" t="e">
        <f>VLOOKUP($D593,'DATA PENGUKURAN GARDU'!$A:$BS,54,0)</f>
        <v>#N/A</v>
      </c>
      <c r="BB593" s="17" t="e">
        <f>VLOOKUP($E593,'DATA PENGUKURAN GARDU'!$A:$BS,42,0)</f>
        <v>#N/A</v>
      </c>
      <c r="BC593" s="23" t="e">
        <f t="shared" si="299"/>
        <v>#N/A</v>
      </c>
      <c r="BD593" s="17" t="e">
        <f>VLOOKUP($E593,'DATA PENGUKURAN GARDU'!$A:$BS,44,0)</f>
        <v>#N/A</v>
      </c>
      <c r="BE593" s="23" t="e">
        <f t="shared" si="300"/>
        <v>#N/A</v>
      </c>
      <c r="BF593" s="17" t="e">
        <f>VLOOKUP($E593,'DATA PENGUKURAN GARDU'!$A:$BS,46,0)</f>
        <v>#N/A</v>
      </c>
      <c r="BG593" s="23" t="e">
        <f t="shared" si="301"/>
        <v>#N/A</v>
      </c>
      <c r="BH593" s="17" t="e">
        <f>VLOOKUP($E593,'DATA PENGUKURAN GARDU'!$A:$BS,46,0)</f>
        <v>#N/A</v>
      </c>
      <c r="BI593" s="17" t="e">
        <f>VLOOKUP($E593,'DATA PENGUKURAN GARDU'!$A:$BS,53,0)</f>
        <v>#N/A</v>
      </c>
      <c r="BJ593" s="17" t="e">
        <f>VLOOKUP($E593,'DATA PENGUKURAN GARDU'!$A:$BS,54,0)</f>
        <v>#N/A</v>
      </c>
      <c r="BK593" s="20" t="e">
        <f t="shared" si="312"/>
        <v>#N/A</v>
      </c>
      <c r="BL593" s="20" t="e">
        <f t="shared" si="313"/>
        <v>#N/A</v>
      </c>
      <c r="BM593" s="20" t="e">
        <f t="shared" si="314"/>
        <v>#N/A</v>
      </c>
      <c r="BN593" s="25" t="e">
        <f t="shared" si="315"/>
        <v>#N/A</v>
      </c>
      <c r="BO593" s="26" t="str">
        <f t="shared" si="316"/>
        <v>0</v>
      </c>
      <c r="BP593" s="21" t="e">
        <f t="shared" si="317"/>
        <v>#VALUE!</v>
      </c>
      <c r="BQ593" s="20" t="e">
        <f t="shared" si="318"/>
        <v>#N/A</v>
      </c>
      <c r="BR593" s="20" t="e">
        <v>#N/A</v>
      </c>
      <c r="BS593" s="9" t="e">
        <v>#N/A</v>
      </c>
      <c r="BT593" s="2" t="e">
        <f t="shared" si="319"/>
        <v>#VALUE!</v>
      </c>
      <c r="BU593" s="2" t="e">
        <f t="shared" si="302"/>
        <v>#N/A</v>
      </c>
      <c r="BV593" s="2" t="e">
        <f t="shared" si="303"/>
        <v>#N/A</v>
      </c>
    </row>
    <row r="594" s="2" customFormat="1" ht="22.95" customHeight="1" spans="1:74">
      <c r="A594" s="9" t="str">
        <f t="shared" si="304"/>
        <v>BB 046Induk</v>
      </c>
      <c r="B594" s="9" t="str">
        <f t="shared" si="305"/>
        <v>BB 046jurusan 1</v>
      </c>
      <c r="C594" s="9" t="str">
        <f t="shared" si="306"/>
        <v>BB 046jurusan 2</v>
      </c>
      <c r="D594" s="9" t="str">
        <f t="shared" si="307"/>
        <v>BB 046jurusan 3</v>
      </c>
      <c r="E594" s="9" t="str">
        <f t="shared" si="308"/>
        <v>BB 046jurusan 4</v>
      </c>
      <c r="F594" s="10" t="s">
        <v>640</v>
      </c>
      <c r="G594" s="10" t="s">
        <v>4</v>
      </c>
      <c r="H594" s="10" t="s">
        <v>756</v>
      </c>
      <c r="I594" s="10" t="s">
        <v>11242</v>
      </c>
      <c r="J594" s="10" t="s">
        <v>11243</v>
      </c>
      <c r="K594" s="10" t="s">
        <v>7465</v>
      </c>
      <c r="L594" s="10"/>
      <c r="M594" s="10"/>
      <c r="N594" s="14">
        <f t="shared" si="309"/>
        <v>0</v>
      </c>
      <c r="O594" s="15" t="e">
        <f t="shared" si="310"/>
        <v>#VALUE!</v>
      </c>
      <c r="P594" s="15" t="e">
        <f t="shared" si="311"/>
        <v>#VALUE!</v>
      </c>
      <c r="Q594" s="17" t="e">
        <f>VLOOKUP($A594,'DATA PENGUKURAN GARDU'!$A:$BS,42,0)</f>
        <v>#N/A</v>
      </c>
      <c r="R594" s="18" t="e">
        <f t="shared" ref="R594:R657" si="320">Q594/$P594*100</f>
        <v>#N/A</v>
      </c>
      <c r="S594" s="17" t="e">
        <f>VLOOKUP($A594,'DATA PENGUKURAN GARDU'!$A:$BS,44,0)</f>
        <v>#N/A</v>
      </c>
      <c r="T594" s="18" t="e">
        <f t="shared" ref="T594:T657" si="321">S594/$P594*100</f>
        <v>#N/A</v>
      </c>
      <c r="U594" s="17" t="e">
        <f>VLOOKUP($A594,'DATA PENGUKURAN GARDU'!$A:$BS,46,0)</f>
        <v>#N/A</v>
      </c>
      <c r="V594" s="18" t="e">
        <f t="shared" ref="V594:V657" si="322">U594/$P594*100</f>
        <v>#N/A</v>
      </c>
      <c r="W594" s="17" t="e">
        <f>VLOOKUP($A594,'DATA PENGUKURAN GARDU'!$A:$BS,48,0)</f>
        <v>#N/A</v>
      </c>
      <c r="X594" s="17" t="e">
        <f>VLOOKUP($A594,'DATA PENGUKURAN GARDU'!$A:$BS,53,0)</f>
        <v>#N/A</v>
      </c>
      <c r="Y594" s="17" t="e">
        <f>VLOOKUP($A594,'DATA PENGUKURAN GARDU'!$A:$BS,54,0)</f>
        <v>#N/A</v>
      </c>
      <c r="Z594" s="17" t="e">
        <f>VLOOKUP($A594,'DATA PENGUKURAN GARDU'!$A:$BS,55,0)</f>
        <v>#N/A</v>
      </c>
      <c r="AA594" s="20" t="e">
        <f>VLOOKUP($B594,'DATA PENGUKURAN GARDU'!$A:$BS,42,0)</f>
        <v>#N/A</v>
      </c>
      <c r="AB594" s="21" t="e">
        <f t="shared" ref="AB594:AB657" si="323">AA594/$P594*100</f>
        <v>#N/A</v>
      </c>
      <c r="AC594" s="20" t="e">
        <f>VLOOKUP($B594,'DATA PENGUKURAN GARDU'!$A:$BS,44,0)</f>
        <v>#N/A</v>
      </c>
      <c r="AD594" s="21" t="e">
        <f t="shared" ref="AD594:AD657" si="324">AC594/$P594*100</f>
        <v>#N/A</v>
      </c>
      <c r="AE594" s="20" t="e">
        <f>VLOOKUP($B594,'DATA PENGUKURAN GARDU'!$A:$BS,46,0)</f>
        <v>#N/A</v>
      </c>
      <c r="AF594" s="21" t="e">
        <f t="shared" ref="AF594:AF657" si="325">AE594/$P594*100</f>
        <v>#N/A</v>
      </c>
      <c r="AG594" s="20" t="e">
        <f>VLOOKUP($B594,'DATA PENGUKURAN GARDU'!$A:$BS,46,0)</f>
        <v>#N/A</v>
      </c>
      <c r="AH594" s="20" t="e">
        <f>VLOOKUP($B594,'DATA PENGUKURAN GARDU'!$A:$BS,53,0)</f>
        <v>#N/A</v>
      </c>
      <c r="AI594" s="20" t="e">
        <f>VLOOKUP($B594,'DATA PENGUKURAN GARDU'!$A:$BS,54,0)</f>
        <v>#N/A</v>
      </c>
      <c r="AJ594" s="17" t="e">
        <f>VLOOKUP($C594,'DATA PENGUKURAN GARDU'!$A:$BS,42,0)</f>
        <v>#N/A</v>
      </c>
      <c r="AK594" s="23" t="e">
        <f t="shared" ref="AK594:AK657" si="326">AJ594/$P594*100</f>
        <v>#N/A</v>
      </c>
      <c r="AL594" s="17" t="e">
        <f>VLOOKUP($C594,'DATA PENGUKURAN GARDU'!$A:$BS,44,0)</f>
        <v>#N/A</v>
      </c>
      <c r="AM594" s="23" t="e">
        <f t="shared" ref="AM594:AM657" si="327">AL594/$P594*100</f>
        <v>#N/A</v>
      </c>
      <c r="AN594" s="17" t="e">
        <f>VLOOKUP($C594,'DATA PENGUKURAN GARDU'!$A:$BS,46,0)</f>
        <v>#N/A</v>
      </c>
      <c r="AO594" s="23" t="e">
        <f t="shared" ref="AO594:AO657" si="328">AN594/$P594*100</f>
        <v>#N/A</v>
      </c>
      <c r="AP594" s="17" t="e">
        <f>VLOOKUP($C594,'DATA PENGUKURAN GARDU'!$A:$BS,46,0)</f>
        <v>#N/A</v>
      </c>
      <c r="AQ594" s="17" t="e">
        <f>VLOOKUP($C594,'DATA PENGUKURAN GARDU'!$A:$BS,53,0)</f>
        <v>#N/A</v>
      </c>
      <c r="AR594" s="17" t="e">
        <f>VLOOKUP($C594,'DATA PENGUKURAN GARDU'!$A:$BS,54,0)</f>
        <v>#N/A</v>
      </c>
      <c r="AS594" s="20" t="e">
        <f>VLOOKUP($D594,'DATA PENGUKURAN GARDU'!$A:$BS,42,0)</f>
        <v>#N/A</v>
      </c>
      <c r="AT594" s="21" t="e">
        <f t="shared" ref="AT594:AT657" si="329">AS594/$P594*100</f>
        <v>#N/A</v>
      </c>
      <c r="AU594" s="20" t="e">
        <f>VLOOKUP($D594,'DATA PENGUKURAN GARDU'!$A:$BS,44,0)</f>
        <v>#N/A</v>
      </c>
      <c r="AV594" s="21" t="e">
        <f t="shared" ref="AV594:AV657" si="330">AU594/$P594*100</f>
        <v>#N/A</v>
      </c>
      <c r="AW594" s="20" t="e">
        <f>VLOOKUP($D594,'DATA PENGUKURAN GARDU'!$A:$BS,46,0)</f>
        <v>#N/A</v>
      </c>
      <c r="AX594" s="21" t="e">
        <f t="shared" ref="AX594:AX657" si="331">AW594/$P594*100</f>
        <v>#N/A</v>
      </c>
      <c r="AY594" s="20" t="e">
        <f>VLOOKUP($D594,'DATA PENGUKURAN GARDU'!$A:$BS,46,0)</f>
        <v>#N/A</v>
      </c>
      <c r="AZ594" s="20" t="e">
        <f>VLOOKUP($D594,'DATA PENGUKURAN GARDU'!$A:$BS,53,0)</f>
        <v>#N/A</v>
      </c>
      <c r="BA594" s="20" t="e">
        <f>VLOOKUP($D594,'DATA PENGUKURAN GARDU'!$A:$BS,54,0)</f>
        <v>#N/A</v>
      </c>
      <c r="BB594" s="17" t="e">
        <f>VLOOKUP($E594,'DATA PENGUKURAN GARDU'!$A:$BS,42,0)</f>
        <v>#N/A</v>
      </c>
      <c r="BC594" s="23" t="e">
        <f t="shared" ref="BC594:BC657" si="332">BB594/$P594*100</f>
        <v>#N/A</v>
      </c>
      <c r="BD594" s="17" t="e">
        <f>VLOOKUP($E594,'DATA PENGUKURAN GARDU'!$A:$BS,44,0)</f>
        <v>#N/A</v>
      </c>
      <c r="BE594" s="23" t="e">
        <f t="shared" ref="BE594:BE657" si="333">BD594/$P594*100</f>
        <v>#N/A</v>
      </c>
      <c r="BF594" s="17" t="e">
        <f>VLOOKUP($E594,'DATA PENGUKURAN GARDU'!$A:$BS,46,0)</f>
        <v>#N/A</v>
      </c>
      <c r="BG594" s="23" t="e">
        <f t="shared" ref="BG594:BG657" si="334">BF594/$P594*100</f>
        <v>#N/A</v>
      </c>
      <c r="BH594" s="17" t="e">
        <f>VLOOKUP($E594,'DATA PENGUKURAN GARDU'!$A:$BS,46,0)</f>
        <v>#N/A</v>
      </c>
      <c r="BI594" s="17" t="e">
        <f>VLOOKUP($E594,'DATA PENGUKURAN GARDU'!$A:$BS,53,0)</f>
        <v>#N/A</v>
      </c>
      <c r="BJ594" s="17" t="e">
        <f>VLOOKUP($E594,'DATA PENGUKURAN GARDU'!$A:$BS,54,0)</f>
        <v>#N/A</v>
      </c>
      <c r="BK594" s="20" t="e">
        <f t="shared" si="312"/>
        <v>#N/A</v>
      </c>
      <c r="BL594" s="20" t="e">
        <f t="shared" si="313"/>
        <v>#N/A</v>
      </c>
      <c r="BM594" s="20" t="e">
        <f t="shared" si="314"/>
        <v>#N/A</v>
      </c>
      <c r="BN594" s="25" t="e">
        <f t="shared" si="315"/>
        <v>#N/A</v>
      </c>
      <c r="BO594" s="26" t="str">
        <f t="shared" si="316"/>
        <v>0</v>
      </c>
      <c r="BP594" s="21" t="e">
        <f t="shared" si="317"/>
        <v>#VALUE!</v>
      </c>
      <c r="BQ594" s="20" t="e">
        <f t="shared" si="318"/>
        <v>#N/A</v>
      </c>
      <c r="BR594" s="20" t="e">
        <v>#N/A</v>
      </c>
      <c r="BS594" s="9" t="e">
        <v>#N/A</v>
      </c>
      <c r="BT594" s="2" t="e">
        <f t="shared" si="319"/>
        <v>#VALUE!</v>
      </c>
      <c r="BU594" s="2" t="e">
        <f t="shared" si="302"/>
        <v>#N/A</v>
      </c>
      <c r="BV594" s="2" t="e">
        <f t="shared" si="303"/>
        <v>#N/A</v>
      </c>
    </row>
    <row r="595" s="2" customFormat="1" ht="22.95" customHeight="1" spans="1:74">
      <c r="A595" s="9" t="str">
        <f t="shared" si="304"/>
        <v>BB 115Induk</v>
      </c>
      <c r="B595" s="9" t="str">
        <f t="shared" si="305"/>
        <v>BB 115jurusan 1</v>
      </c>
      <c r="C595" s="9" t="str">
        <f t="shared" si="306"/>
        <v>BB 115jurusan 2</v>
      </c>
      <c r="D595" s="9" t="str">
        <f t="shared" si="307"/>
        <v>BB 115jurusan 3</v>
      </c>
      <c r="E595" s="9" t="str">
        <f t="shared" si="308"/>
        <v>BB 115jurusan 4</v>
      </c>
      <c r="F595" s="10" t="s">
        <v>644</v>
      </c>
      <c r="G595" s="10" t="s">
        <v>4</v>
      </c>
      <c r="H595" s="10" t="s">
        <v>757</v>
      </c>
      <c r="I595" s="10" t="s">
        <v>11244</v>
      </c>
      <c r="J595" s="10" t="s">
        <v>11245</v>
      </c>
      <c r="K595" s="10" t="s">
        <v>7465</v>
      </c>
      <c r="L595" s="10"/>
      <c r="M595" s="10"/>
      <c r="N595" s="14">
        <f t="shared" si="309"/>
        <v>0</v>
      </c>
      <c r="O595" s="15" t="e">
        <f t="shared" si="310"/>
        <v>#VALUE!</v>
      </c>
      <c r="P595" s="15" t="e">
        <f t="shared" si="311"/>
        <v>#VALUE!</v>
      </c>
      <c r="Q595" s="17" t="e">
        <f>VLOOKUP($A595,'DATA PENGUKURAN GARDU'!$A:$BS,42,0)</f>
        <v>#N/A</v>
      </c>
      <c r="R595" s="18" t="e">
        <f t="shared" si="320"/>
        <v>#N/A</v>
      </c>
      <c r="S595" s="17" t="e">
        <f>VLOOKUP($A595,'DATA PENGUKURAN GARDU'!$A:$BS,44,0)</f>
        <v>#N/A</v>
      </c>
      <c r="T595" s="18" t="e">
        <f t="shared" si="321"/>
        <v>#N/A</v>
      </c>
      <c r="U595" s="17" t="e">
        <f>VLOOKUP($A595,'DATA PENGUKURAN GARDU'!$A:$BS,46,0)</f>
        <v>#N/A</v>
      </c>
      <c r="V595" s="18" t="e">
        <f t="shared" si="322"/>
        <v>#N/A</v>
      </c>
      <c r="W595" s="17" t="e">
        <f>VLOOKUP($A595,'DATA PENGUKURAN GARDU'!$A:$BS,48,0)</f>
        <v>#N/A</v>
      </c>
      <c r="X595" s="17" t="e">
        <f>VLOOKUP($A595,'DATA PENGUKURAN GARDU'!$A:$BS,53,0)</f>
        <v>#N/A</v>
      </c>
      <c r="Y595" s="17" t="e">
        <f>VLOOKUP($A595,'DATA PENGUKURAN GARDU'!$A:$BS,54,0)</f>
        <v>#N/A</v>
      </c>
      <c r="Z595" s="17" t="e">
        <f>VLOOKUP($A595,'DATA PENGUKURAN GARDU'!$A:$BS,55,0)</f>
        <v>#N/A</v>
      </c>
      <c r="AA595" s="20" t="e">
        <f>VLOOKUP($B595,'DATA PENGUKURAN GARDU'!$A:$BS,42,0)</f>
        <v>#N/A</v>
      </c>
      <c r="AB595" s="21" t="e">
        <f t="shared" si="323"/>
        <v>#N/A</v>
      </c>
      <c r="AC595" s="20" t="e">
        <f>VLOOKUP($B595,'DATA PENGUKURAN GARDU'!$A:$BS,44,0)</f>
        <v>#N/A</v>
      </c>
      <c r="AD595" s="21" t="e">
        <f t="shared" si="324"/>
        <v>#N/A</v>
      </c>
      <c r="AE595" s="20" t="e">
        <f>VLOOKUP($B595,'DATA PENGUKURAN GARDU'!$A:$BS,46,0)</f>
        <v>#N/A</v>
      </c>
      <c r="AF595" s="21" t="e">
        <f t="shared" si="325"/>
        <v>#N/A</v>
      </c>
      <c r="AG595" s="20" t="e">
        <f>VLOOKUP($B595,'DATA PENGUKURAN GARDU'!$A:$BS,46,0)</f>
        <v>#N/A</v>
      </c>
      <c r="AH595" s="20" t="e">
        <f>VLOOKUP($B595,'DATA PENGUKURAN GARDU'!$A:$BS,53,0)</f>
        <v>#N/A</v>
      </c>
      <c r="AI595" s="20" t="e">
        <f>VLOOKUP($B595,'DATA PENGUKURAN GARDU'!$A:$BS,54,0)</f>
        <v>#N/A</v>
      </c>
      <c r="AJ595" s="17" t="e">
        <f>VLOOKUP($C595,'DATA PENGUKURAN GARDU'!$A:$BS,42,0)</f>
        <v>#N/A</v>
      </c>
      <c r="AK595" s="23" t="e">
        <f t="shared" si="326"/>
        <v>#N/A</v>
      </c>
      <c r="AL595" s="17" t="e">
        <f>VLOOKUP($C595,'DATA PENGUKURAN GARDU'!$A:$BS,44,0)</f>
        <v>#N/A</v>
      </c>
      <c r="AM595" s="23" t="e">
        <f t="shared" si="327"/>
        <v>#N/A</v>
      </c>
      <c r="AN595" s="17" t="e">
        <f>VLOOKUP($C595,'DATA PENGUKURAN GARDU'!$A:$BS,46,0)</f>
        <v>#N/A</v>
      </c>
      <c r="AO595" s="23" t="e">
        <f t="shared" si="328"/>
        <v>#N/A</v>
      </c>
      <c r="AP595" s="17" t="e">
        <f>VLOOKUP($C595,'DATA PENGUKURAN GARDU'!$A:$BS,46,0)</f>
        <v>#N/A</v>
      </c>
      <c r="AQ595" s="17" t="e">
        <f>VLOOKUP($C595,'DATA PENGUKURAN GARDU'!$A:$BS,53,0)</f>
        <v>#N/A</v>
      </c>
      <c r="AR595" s="17" t="e">
        <f>VLOOKUP($C595,'DATA PENGUKURAN GARDU'!$A:$BS,54,0)</f>
        <v>#N/A</v>
      </c>
      <c r="AS595" s="20" t="e">
        <f>VLOOKUP($D595,'DATA PENGUKURAN GARDU'!$A:$BS,42,0)</f>
        <v>#N/A</v>
      </c>
      <c r="AT595" s="21" t="e">
        <f t="shared" si="329"/>
        <v>#N/A</v>
      </c>
      <c r="AU595" s="20" t="e">
        <f>VLOOKUP($D595,'DATA PENGUKURAN GARDU'!$A:$BS,44,0)</f>
        <v>#N/A</v>
      </c>
      <c r="AV595" s="21" t="e">
        <f t="shared" si="330"/>
        <v>#N/A</v>
      </c>
      <c r="AW595" s="20" t="e">
        <f>VLOOKUP($D595,'DATA PENGUKURAN GARDU'!$A:$BS,46,0)</f>
        <v>#N/A</v>
      </c>
      <c r="AX595" s="21" t="e">
        <f t="shared" si="331"/>
        <v>#N/A</v>
      </c>
      <c r="AY595" s="20" t="e">
        <f>VLOOKUP($D595,'DATA PENGUKURAN GARDU'!$A:$BS,46,0)</f>
        <v>#N/A</v>
      </c>
      <c r="AZ595" s="20" t="e">
        <f>VLOOKUP($D595,'DATA PENGUKURAN GARDU'!$A:$BS,53,0)</f>
        <v>#N/A</v>
      </c>
      <c r="BA595" s="20" t="e">
        <f>VLOOKUP($D595,'DATA PENGUKURAN GARDU'!$A:$BS,54,0)</f>
        <v>#N/A</v>
      </c>
      <c r="BB595" s="17" t="e">
        <f>VLOOKUP($E595,'DATA PENGUKURAN GARDU'!$A:$BS,42,0)</f>
        <v>#N/A</v>
      </c>
      <c r="BC595" s="23" t="e">
        <f t="shared" si="332"/>
        <v>#N/A</v>
      </c>
      <c r="BD595" s="17" t="e">
        <f>VLOOKUP($E595,'DATA PENGUKURAN GARDU'!$A:$BS,44,0)</f>
        <v>#N/A</v>
      </c>
      <c r="BE595" s="23" t="e">
        <f t="shared" si="333"/>
        <v>#N/A</v>
      </c>
      <c r="BF595" s="17" t="e">
        <f>VLOOKUP($E595,'DATA PENGUKURAN GARDU'!$A:$BS,46,0)</f>
        <v>#N/A</v>
      </c>
      <c r="BG595" s="23" t="e">
        <f t="shared" si="334"/>
        <v>#N/A</v>
      </c>
      <c r="BH595" s="17" t="e">
        <f>VLOOKUP($E595,'DATA PENGUKURAN GARDU'!$A:$BS,46,0)</f>
        <v>#N/A</v>
      </c>
      <c r="BI595" s="17" t="e">
        <f>VLOOKUP($E595,'DATA PENGUKURAN GARDU'!$A:$BS,53,0)</f>
        <v>#N/A</v>
      </c>
      <c r="BJ595" s="17" t="e">
        <f>VLOOKUP($E595,'DATA PENGUKURAN GARDU'!$A:$BS,54,0)</f>
        <v>#N/A</v>
      </c>
      <c r="BK595" s="20" t="e">
        <f t="shared" si="312"/>
        <v>#N/A</v>
      </c>
      <c r="BL595" s="20" t="e">
        <f t="shared" si="313"/>
        <v>#N/A</v>
      </c>
      <c r="BM595" s="20" t="e">
        <f t="shared" si="314"/>
        <v>#N/A</v>
      </c>
      <c r="BN595" s="25" t="e">
        <f t="shared" si="315"/>
        <v>#N/A</v>
      </c>
      <c r="BO595" s="26" t="str">
        <f t="shared" si="316"/>
        <v>0</v>
      </c>
      <c r="BP595" s="21" t="e">
        <f t="shared" si="317"/>
        <v>#VALUE!</v>
      </c>
      <c r="BQ595" s="20" t="e">
        <f t="shared" si="318"/>
        <v>#N/A</v>
      </c>
      <c r="BR595" s="20" t="e">
        <v>#N/A</v>
      </c>
      <c r="BS595" s="9" t="e">
        <v>#N/A</v>
      </c>
      <c r="BT595" s="2" t="e">
        <f t="shared" si="319"/>
        <v>#VALUE!</v>
      </c>
      <c r="BU595" s="2" t="e">
        <f t="shared" si="302"/>
        <v>#N/A</v>
      </c>
      <c r="BV595" s="2" t="e">
        <f t="shared" si="303"/>
        <v>#N/A</v>
      </c>
    </row>
    <row r="596" s="2" customFormat="1" ht="22.95" customHeight="1" spans="1:74">
      <c r="A596" s="9" t="str">
        <f t="shared" si="304"/>
        <v>BB 122Induk</v>
      </c>
      <c r="B596" s="9" t="str">
        <f t="shared" si="305"/>
        <v>BB 122jurusan 1</v>
      </c>
      <c r="C596" s="9" t="str">
        <f t="shared" si="306"/>
        <v>BB 122jurusan 2</v>
      </c>
      <c r="D596" s="9" t="str">
        <f t="shared" si="307"/>
        <v>BB 122jurusan 3</v>
      </c>
      <c r="E596" s="9" t="str">
        <f t="shared" si="308"/>
        <v>BB 122jurusan 4</v>
      </c>
      <c r="F596" s="10" t="s">
        <v>564</v>
      </c>
      <c r="G596" s="10" t="s">
        <v>4</v>
      </c>
      <c r="H596" s="10" t="s">
        <v>758</v>
      </c>
      <c r="I596" s="10" t="s">
        <v>11246</v>
      </c>
      <c r="J596" s="10" t="s">
        <v>11247</v>
      </c>
      <c r="K596" s="10" t="s">
        <v>7465</v>
      </c>
      <c r="L596" s="10"/>
      <c r="M596" s="10"/>
      <c r="N596" s="14">
        <f t="shared" si="309"/>
        <v>0</v>
      </c>
      <c r="O596" s="15" t="e">
        <f t="shared" si="310"/>
        <v>#VALUE!</v>
      </c>
      <c r="P596" s="15" t="e">
        <f t="shared" si="311"/>
        <v>#VALUE!</v>
      </c>
      <c r="Q596" s="17" t="e">
        <f>VLOOKUP($A596,'DATA PENGUKURAN GARDU'!$A:$BS,42,0)</f>
        <v>#N/A</v>
      </c>
      <c r="R596" s="18" t="e">
        <f t="shared" si="320"/>
        <v>#N/A</v>
      </c>
      <c r="S596" s="17" t="e">
        <f>VLOOKUP($A596,'DATA PENGUKURAN GARDU'!$A:$BS,44,0)</f>
        <v>#N/A</v>
      </c>
      <c r="T596" s="18" t="e">
        <f t="shared" si="321"/>
        <v>#N/A</v>
      </c>
      <c r="U596" s="17" t="e">
        <f>VLOOKUP($A596,'DATA PENGUKURAN GARDU'!$A:$BS,46,0)</f>
        <v>#N/A</v>
      </c>
      <c r="V596" s="18" t="e">
        <f t="shared" si="322"/>
        <v>#N/A</v>
      </c>
      <c r="W596" s="17" t="e">
        <f>VLOOKUP($A596,'DATA PENGUKURAN GARDU'!$A:$BS,48,0)</f>
        <v>#N/A</v>
      </c>
      <c r="X596" s="17" t="e">
        <f>VLOOKUP($A596,'DATA PENGUKURAN GARDU'!$A:$BS,53,0)</f>
        <v>#N/A</v>
      </c>
      <c r="Y596" s="17" t="e">
        <f>VLOOKUP($A596,'DATA PENGUKURAN GARDU'!$A:$BS,54,0)</f>
        <v>#N/A</v>
      </c>
      <c r="Z596" s="17" t="e">
        <f>VLOOKUP($A596,'DATA PENGUKURAN GARDU'!$A:$BS,55,0)</f>
        <v>#N/A</v>
      </c>
      <c r="AA596" s="20" t="e">
        <f>VLOOKUP($B596,'DATA PENGUKURAN GARDU'!$A:$BS,42,0)</f>
        <v>#N/A</v>
      </c>
      <c r="AB596" s="21" t="e">
        <f t="shared" si="323"/>
        <v>#N/A</v>
      </c>
      <c r="AC596" s="20" t="e">
        <f>VLOOKUP($B596,'DATA PENGUKURAN GARDU'!$A:$BS,44,0)</f>
        <v>#N/A</v>
      </c>
      <c r="AD596" s="21" t="e">
        <f t="shared" si="324"/>
        <v>#N/A</v>
      </c>
      <c r="AE596" s="20" t="e">
        <f>VLOOKUP($B596,'DATA PENGUKURAN GARDU'!$A:$BS,46,0)</f>
        <v>#N/A</v>
      </c>
      <c r="AF596" s="21" t="e">
        <f t="shared" si="325"/>
        <v>#N/A</v>
      </c>
      <c r="AG596" s="20" t="e">
        <f>VLOOKUP($B596,'DATA PENGUKURAN GARDU'!$A:$BS,46,0)</f>
        <v>#N/A</v>
      </c>
      <c r="AH596" s="20" t="e">
        <f>VLOOKUP($B596,'DATA PENGUKURAN GARDU'!$A:$BS,53,0)</f>
        <v>#N/A</v>
      </c>
      <c r="AI596" s="20" t="e">
        <f>VLOOKUP($B596,'DATA PENGUKURAN GARDU'!$A:$BS,54,0)</f>
        <v>#N/A</v>
      </c>
      <c r="AJ596" s="17" t="e">
        <f>VLOOKUP($C596,'DATA PENGUKURAN GARDU'!$A:$BS,42,0)</f>
        <v>#N/A</v>
      </c>
      <c r="AK596" s="23" t="e">
        <f t="shared" si="326"/>
        <v>#N/A</v>
      </c>
      <c r="AL596" s="17" t="e">
        <f>VLOOKUP($C596,'DATA PENGUKURAN GARDU'!$A:$BS,44,0)</f>
        <v>#N/A</v>
      </c>
      <c r="AM596" s="23" t="e">
        <f t="shared" si="327"/>
        <v>#N/A</v>
      </c>
      <c r="AN596" s="17" t="e">
        <f>VLOOKUP($C596,'DATA PENGUKURAN GARDU'!$A:$BS,46,0)</f>
        <v>#N/A</v>
      </c>
      <c r="AO596" s="23" t="e">
        <f t="shared" si="328"/>
        <v>#N/A</v>
      </c>
      <c r="AP596" s="17" t="e">
        <f>VLOOKUP($C596,'DATA PENGUKURAN GARDU'!$A:$BS,46,0)</f>
        <v>#N/A</v>
      </c>
      <c r="AQ596" s="17" t="e">
        <f>VLOOKUP($C596,'DATA PENGUKURAN GARDU'!$A:$BS,53,0)</f>
        <v>#N/A</v>
      </c>
      <c r="AR596" s="17" t="e">
        <f>VLOOKUP($C596,'DATA PENGUKURAN GARDU'!$A:$BS,54,0)</f>
        <v>#N/A</v>
      </c>
      <c r="AS596" s="20" t="e">
        <f>VLOOKUP($D596,'DATA PENGUKURAN GARDU'!$A:$BS,42,0)</f>
        <v>#N/A</v>
      </c>
      <c r="AT596" s="21" t="e">
        <f t="shared" si="329"/>
        <v>#N/A</v>
      </c>
      <c r="AU596" s="20" t="e">
        <f>VLOOKUP($D596,'DATA PENGUKURAN GARDU'!$A:$BS,44,0)</f>
        <v>#N/A</v>
      </c>
      <c r="AV596" s="21" t="e">
        <f t="shared" si="330"/>
        <v>#N/A</v>
      </c>
      <c r="AW596" s="20" t="e">
        <f>VLOOKUP($D596,'DATA PENGUKURAN GARDU'!$A:$BS,46,0)</f>
        <v>#N/A</v>
      </c>
      <c r="AX596" s="21" t="e">
        <f t="shared" si="331"/>
        <v>#N/A</v>
      </c>
      <c r="AY596" s="20" t="e">
        <f>VLOOKUP($D596,'DATA PENGUKURAN GARDU'!$A:$BS,46,0)</f>
        <v>#N/A</v>
      </c>
      <c r="AZ596" s="20" t="e">
        <f>VLOOKUP($D596,'DATA PENGUKURAN GARDU'!$A:$BS,53,0)</f>
        <v>#N/A</v>
      </c>
      <c r="BA596" s="20" t="e">
        <f>VLOOKUP($D596,'DATA PENGUKURAN GARDU'!$A:$BS,54,0)</f>
        <v>#N/A</v>
      </c>
      <c r="BB596" s="17" t="e">
        <f>VLOOKUP($E596,'DATA PENGUKURAN GARDU'!$A:$BS,42,0)</f>
        <v>#N/A</v>
      </c>
      <c r="BC596" s="23" t="e">
        <f t="shared" si="332"/>
        <v>#N/A</v>
      </c>
      <c r="BD596" s="17" t="e">
        <f>VLOOKUP($E596,'DATA PENGUKURAN GARDU'!$A:$BS,44,0)</f>
        <v>#N/A</v>
      </c>
      <c r="BE596" s="23" t="e">
        <f t="shared" si="333"/>
        <v>#N/A</v>
      </c>
      <c r="BF596" s="17" t="e">
        <f>VLOOKUP($E596,'DATA PENGUKURAN GARDU'!$A:$BS,46,0)</f>
        <v>#N/A</v>
      </c>
      <c r="BG596" s="23" t="e">
        <f t="shared" si="334"/>
        <v>#N/A</v>
      </c>
      <c r="BH596" s="17" t="e">
        <f>VLOOKUP($E596,'DATA PENGUKURAN GARDU'!$A:$BS,46,0)</f>
        <v>#N/A</v>
      </c>
      <c r="BI596" s="17" t="e">
        <f>VLOOKUP($E596,'DATA PENGUKURAN GARDU'!$A:$BS,53,0)</f>
        <v>#N/A</v>
      </c>
      <c r="BJ596" s="17" t="e">
        <f>VLOOKUP($E596,'DATA PENGUKURAN GARDU'!$A:$BS,54,0)</f>
        <v>#N/A</v>
      </c>
      <c r="BK596" s="20" t="e">
        <f t="shared" si="312"/>
        <v>#N/A</v>
      </c>
      <c r="BL596" s="20" t="e">
        <f t="shared" si="313"/>
        <v>#N/A</v>
      </c>
      <c r="BM596" s="20" t="e">
        <f t="shared" si="314"/>
        <v>#N/A</v>
      </c>
      <c r="BN596" s="25" t="e">
        <f t="shared" si="315"/>
        <v>#N/A</v>
      </c>
      <c r="BO596" s="26" t="str">
        <f t="shared" si="316"/>
        <v>0</v>
      </c>
      <c r="BP596" s="21" t="e">
        <f t="shared" si="317"/>
        <v>#VALUE!</v>
      </c>
      <c r="BQ596" s="20" t="e">
        <f t="shared" si="318"/>
        <v>#N/A</v>
      </c>
      <c r="BR596" s="20" t="e">
        <v>#N/A</v>
      </c>
      <c r="BS596" s="9" t="e">
        <v>#N/A</v>
      </c>
      <c r="BT596" s="2" t="e">
        <f t="shared" si="319"/>
        <v>#VALUE!</v>
      </c>
      <c r="BU596" s="2" t="e">
        <f t="shared" si="302"/>
        <v>#N/A</v>
      </c>
      <c r="BV596" s="2" t="e">
        <f t="shared" si="303"/>
        <v>#N/A</v>
      </c>
    </row>
    <row r="597" s="2" customFormat="1" ht="22.95" customHeight="1" spans="1:74">
      <c r="A597" s="9" t="str">
        <f t="shared" si="304"/>
        <v>BB 124Induk</v>
      </c>
      <c r="B597" s="9" t="str">
        <f t="shared" si="305"/>
        <v>BB 124jurusan 1</v>
      </c>
      <c r="C597" s="9" t="str">
        <f t="shared" si="306"/>
        <v>BB 124jurusan 2</v>
      </c>
      <c r="D597" s="9" t="str">
        <f t="shared" si="307"/>
        <v>BB 124jurusan 3</v>
      </c>
      <c r="E597" s="9" t="str">
        <f t="shared" si="308"/>
        <v>BB 124jurusan 4</v>
      </c>
      <c r="F597" s="10" t="s">
        <v>759</v>
      </c>
      <c r="G597" s="10" t="s">
        <v>4</v>
      </c>
      <c r="H597" s="10" t="s">
        <v>760</v>
      </c>
      <c r="I597" s="10" t="s">
        <v>11248</v>
      </c>
      <c r="J597" s="10" t="s">
        <v>11249</v>
      </c>
      <c r="K597" s="10" t="s">
        <v>7465</v>
      </c>
      <c r="L597" s="10"/>
      <c r="M597" s="10"/>
      <c r="N597" s="14">
        <f t="shared" si="309"/>
        <v>0</v>
      </c>
      <c r="O597" s="15" t="e">
        <f t="shared" si="310"/>
        <v>#VALUE!</v>
      </c>
      <c r="P597" s="15" t="e">
        <f t="shared" si="311"/>
        <v>#VALUE!</v>
      </c>
      <c r="Q597" s="17" t="e">
        <f>VLOOKUP($A597,'DATA PENGUKURAN GARDU'!$A:$BS,42,0)</f>
        <v>#N/A</v>
      </c>
      <c r="R597" s="18" t="e">
        <f t="shared" si="320"/>
        <v>#N/A</v>
      </c>
      <c r="S597" s="17" t="e">
        <f>VLOOKUP($A597,'DATA PENGUKURAN GARDU'!$A:$BS,44,0)</f>
        <v>#N/A</v>
      </c>
      <c r="T597" s="18" t="e">
        <f t="shared" si="321"/>
        <v>#N/A</v>
      </c>
      <c r="U597" s="17" t="e">
        <f>VLOOKUP($A597,'DATA PENGUKURAN GARDU'!$A:$BS,46,0)</f>
        <v>#N/A</v>
      </c>
      <c r="V597" s="18" t="e">
        <f t="shared" si="322"/>
        <v>#N/A</v>
      </c>
      <c r="W597" s="17" t="e">
        <f>VLOOKUP($A597,'DATA PENGUKURAN GARDU'!$A:$BS,48,0)</f>
        <v>#N/A</v>
      </c>
      <c r="X597" s="17" t="e">
        <f>VLOOKUP($A597,'DATA PENGUKURAN GARDU'!$A:$BS,53,0)</f>
        <v>#N/A</v>
      </c>
      <c r="Y597" s="17" t="e">
        <f>VLOOKUP($A597,'DATA PENGUKURAN GARDU'!$A:$BS,54,0)</f>
        <v>#N/A</v>
      </c>
      <c r="Z597" s="17" t="e">
        <f>VLOOKUP($A597,'DATA PENGUKURAN GARDU'!$A:$BS,55,0)</f>
        <v>#N/A</v>
      </c>
      <c r="AA597" s="20" t="e">
        <f>VLOOKUP($B597,'DATA PENGUKURAN GARDU'!$A:$BS,42,0)</f>
        <v>#N/A</v>
      </c>
      <c r="AB597" s="21" t="e">
        <f t="shared" si="323"/>
        <v>#N/A</v>
      </c>
      <c r="AC597" s="20" t="e">
        <f>VLOOKUP($B597,'DATA PENGUKURAN GARDU'!$A:$BS,44,0)</f>
        <v>#N/A</v>
      </c>
      <c r="AD597" s="21" t="e">
        <f t="shared" si="324"/>
        <v>#N/A</v>
      </c>
      <c r="AE597" s="20" t="e">
        <f>VLOOKUP($B597,'DATA PENGUKURAN GARDU'!$A:$BS,46,0)</f>
        <v>#N/A</v>
      </c>
      <c r="AF597" s="21" t="e">
        <f t="shared" si="325"/>
        <v>#N/A</v>
      </c>
      <c r="AG597" s="20" t="e">
        <f>VLOOKUP($B597,'DATA PENGUKURAN GARDU'!$A:$BS,46,0)</f>
        <v>#N/A</v>
      </c>
      <c r="AH597" s="20" t="e">
        <f>VLOOKUP($B597,'DATA PENGUKURAN GARDU'!$A:$BS,53,0)</f>
        <v>#N/A</v>
      </c>
      <c r="AI597" s="20" t="e">
        <f>VLOOKUP($B597,'DATA PENGUKURAN GARDU'!$A:$BS,54,0)</f>
        <v>#N/A</v>
      </c>
      <c r="AJ597" s="17" t="e">
        <f>VLOOKUP($C597,'DATA PENGUKURAN GARDU'!$A:$BS,42,0)</f>
        <v>#N/A</v>
      </c>
      <c r="AK597" s="23" t="e">
        <f t="shared" si="326"/>
        <v>#N/A</v>
      </c>
      <c r="AL597" s="17" t="e">
        <f>VLOOKUP($C597,'DATA PENGUKURAN GARDU'!$A:$BS,44,0)</f>
        <v>#N/A</v>
      </c>
      <c r="AM597" s="23" t="e">
        <f t="shared" si="327"/>
        <v>#N/A</v>
      </c>
      <c r="AN597" s="17" t="e">
        <f>VLOOKUP($C597,'DATA PENGUKURAN GARDU'!$A:$BS,46,0)</f>
        <v>#N/A</v>
      </c>
      <c r="AO597" s="23" t="e">
        <f t="shared" si="328"/>
        <v>#N/A</v>
      </c>
      <c r="AP597" s="17" t="e">
        <f>VLOOKUP($C597,'DATA PENGUKURAN GARDU'!$A:$BS,46,0)</f>
        <v>#N/A</v>
      </c>
      <c r="AQ597" s="17" t="e">
        <f>VLOOKUP($C597,'DATA PENGUKURAN GARDU'!$A:$BS,53,0)</f>
        <v>#N/A</v>
      </c>
      <c r="AR597" s="17" t="e">
        <f>VLOOKUP($C597,'DATA PENGUKURAN GARDU'!$A:$BS,54,0)</f>
        <v>#N/A</v>
      </c>
      <c r="AS597" s="20" t="e">
        <f>VLOOKUP($D597,'DATA PENGUKURAN GARDU'!$A:$BS,42,0)</f>
        <v>#N/A</v>
      </c>
      <c r="AT597" s="21" t="e">
        <f t="shared" si="329"/>
        <v>#N/A</v>
      </c>
      <c r="AU597" s="20" t="e">
        <f>VLOOKUP($D597,'DATA PENGUKURAN GARDU'!$A:$BS,44,0)</f>
        <v>#N/A</v>
      </c>
      <c r="AV597" s="21" t="e">
        <f t="shared" si="330"/>
        <v>#N/A</v>
      </c>
      <c r="AW597" s="20" t="e">
        <f>VLOOKUP($D597,'DATA PENGUKURAN GARDU'!$A:$BS,46,0)</f>
        <v>#N/A</v>
      </c>
      <c r="AX597" s="21" t="e">
        <f t="shared" si="331"/>
        <v>#N/A</v>
      </c>
      <c r="AY597" s="20" t="e">
        <f>VLOOKUP($D597,'DATA PENGUKURAN GARDU'!$A:$BS,46,0)</f>
        <v>#N/A</v>
      </c>
      <c r="AZ597" s="20" t="e">
        <f>VLOOKUP($D597,'DATA PENGUKURAN GARDU'!$A:$BS,53,0)</f>
        <v>#N/A</v>
      </c>
      <c r="BA597" s="20" t="e">
        <f>VLOOKUP($D597,'DATA PENGUKURAN GARDU'!$A:$BS,54,0)</f>
        <v>#N/A</v>
      </c>
      <c r="BB597" s="17" t="e">
        <f>VLOOKUP($E597,'DATA PENGUKURAN GARDU'!$A:$BS,42,0)</f>
        <v>#N/A</v>
      </c>
      <c r="BC597" s="23" t="e">
        <f t="shared" si="332"/>
        <v>#N/A</v>
      </c>
      <c r="BD597" s="17" t="e">
        <f>VLOOKUP($E597,'DATA PENGUKURAN GARDU'!$A:$BS,44,0)</f>
        <v>#N/A</v>
      </c>
      <c r="BE597" s="23" t="e">
        <f t="shared" si="333"/>
        <v>#N/A</v>
      </c>
      <c r="BF597" s="17" t="e">
        <f>VLOOKUP($E597,'DATA PENGUKURAN GARDU'!$A:$BS,46,0)</f>
        <v>#N/A</v>
      </c>
      <c r="BG597" s="23" t="e">
        <f t="shared" si="334"/>
        <v>#N/A</v>
      </c>
      <c r="BH597" s="17" t="e">
        <f>VLOOKUP($E597,'DATA PENGUKURAN GARDU'!$A:$BS,46,0)</f>
        <v>#N/A</v>
      </c>
      <c r="BI597" s="17" t="e">
        <f>VLOOKUP($E597,'DATA PENGUKURAN GARDU'!$A:$BS,53,0)</f>
        <v>#N/A</v>
      </c>
      <c r="BJ597" s="17" t="e">
        <f>VLOOKUP($E597,'DATA PENGUKURAN GARDU'!$A:$BS,54,0)</f>
        <v>#N/A</v>
      </c>
      <c r="BK597" s="20" t="e">
        <f t="shared" si="312"/>
        <v>#N/A</v>
      </c>
      <c r="BL597" s="20" t="e">
        <f t="shared" si="313"/>
        <v>#N/A</v>
      </c>
      <c r="BM597" s="20" t="e">
        <f t="shared" si="314"/>
        <v>#N/A</v>
      </c>
      <c r="BN597" s="25" t="e">
        <f t="shared" si="315"/>
        <v>#N/A</v>
      </c>
      <c r="BO597" s="26" t="str">
        <f t="shared" si="316"/>
        <v>0</v>
      </c>
      <c r="BP597" s="21" t="e">
        <f t="shared" si="317"/>
        <v>#VALUE!</v>
      </c>
      <c r="BQ597" s="20" t="e">
        <f t="shared" si="318"/>
        <v>#N/A</v>
      </c>
      <c r="BR597" s="20" t="e">
        <v>#N/A</v>
      </c>
      <c r="BS597" s="9" t="e">
        <v>#N/A</v>
      </c>
      <c r="BT597" s="2" t="e">
        <f t="shared" si="319"/>
        <v>#VALUE!</v>
      </c>
      <c r="BU597" s="2" t="e">
        <f t="shared" si="302"/>
        <v>#N/A</v>
      </c>
      <c r="BV597" s="2" t="e">
        <f t="shared" si="303"/>
        <v>#N/A</v>
      </c>
    </row>
    <row r="598" s="2" customFormat="1" ht="22.95" customHeight="1" spans="1:74">
      <c r="A598" s="9" t="str">
        <f t="shared" si="304"/>
        <v>K-138.1Induk</v>
      </c>
      <c r="B598" s="9" t="str">
        <f t="shared" si="305"/>
        <v>K-138.1jurusan 1</v>
      </c>
      <c r="C598" s="9" t="str">
        <f t="shared" si="306"/>
        <v>K-138.1jurusan 2</v>
      </c>
      <c r="D598" s="9" t="str">
        <f t="shared" si="307"/>
        <v>K-138.1jurusan 3</v>
      </c>
      <c r="E598" s="9" t="str">
        <f t="shared" si="308"/>
        <v>K-138.1jurusan 4</v>
      </c>
      <c r="F598" s="10" t="s">
        <v>462</v>
      </c>
      <c r="G598" s="10" t="s">
        <v>132</v>
      </c>
      <c r="H598" s="10" t="s">
        <v>761</v>
      </c>
      <c r="I598" s="10" t="s">
        <v>11250</v>
      </c>
      <c r="J598" s="10" t="s">
        <v>11251</v>
      </c>
      <c r="K598" s="10" t="s">
        <v>7465</v>
      </c>
      <c r="L598" s="10"/>
      <c r="M598" s="10"/>
      <c r="N598" s="14">
        <f t="shared" si="309"/>
        <v>0</v>
      </c>
      <c r="O598" s="15" t="e">
        <f t="shared" si="310"/>
        <v>#VALUE!</v>
      </c>
      <c r="P598" s="15" t="e">
        <f t="shared" si="311"/>
        <v>#VALUE!</v>
      </c>
      <c r="Q598" s="17" t="e">
        <f>VLOOKUP($A598,'DATA PENGUKURAN GARDU'!$A:$BS,42,0)</f>
        <v>#N/A</v>
      </c>
      <c r="R598" s="18" t="e">
        <f t="shared" si="320"/>
        <v>#N/A</v>
      </c>
      <c r="S598" s="17" t="e">
        <f>VLOOKUP($A598,'DATA PENGUKURAN GARDU'!$A:$BS,44,0)</f>
        <v>#N/A</v>
      </c>
      <c r="T598" s="18" t="e">
        <f t="shared" si="321"/>
        <v>#N/A</v>
      </c>
      <c r="U598" s="17" t="e">
        <f>VLOOKUP($A598,'DATA PENGUKURAN GARDU'!$A:$BS,46,0)</f>
        <v>#N/A</v>
      </c>
      <c r="V598" s="18" t="e">
        <f t="shared" si="322"/>
        <v>#N/A</v>
      </c>
      <c r="W598" s="17" t="e">
        <f>VLOOKUP($A598,'DATA PENGUKURAN GARDU'!$A:$BS,48,0)</f>
        <v>#N/A</v>
      </c>
      <c r="X598" s="17" t="e">
        <f>VLOOKUP($A598,'DATA PENGUKURAN GARDU'!$A:$BS,53,0)</f>
        <v>#N/A</v>
      </c>
      <c r="Y598" s="17" t="e">
        <f>VLOOKUP($A598,'DATA PENGUKURAN GARDU'!$A:$BS,54,0)</f>
        <v>#N/A</v>
      </c>
      <c r="Z598" s="17" t="e">
        <f>VLOOKUP($A598,'DATA PENGUKURAN GARDU'!$A:$BS,55,0)</f>
        <v>#N/A</v>
      </c>
      <c r="AA598" s="20" t="e">
        <f>VLOOKUP($B598,'DATA PENGUKURAN GARDU'!$A:$BS,42,0)</f>
        <v>#N/A</v>
      </c>
      <c r="AB598" s="21" t="e">
        <f t="shared" si="323"/>
        <v>#N/A</v>
      </c>
      <c r="AC598" s="20" t="e">
        <f>VLOOKUP($B598,'DATA PENGUKURAN GARDU'!$A:$BS,44,0)</f>
        <v>#N/A</v>
      </c>
      <c r="AD598" s="21" t="e">
        <f t="shared" si="324"/>
        <v>#N/A</v>
      </c>
      <c r="AE598" s="20" t="e">
        <f>VLOOKUP($B598,'DATA PENGUKURAN GARDU'!$A:$BS,46,0)</f>
        <v>#N/A</v>
      </c>
      <c r="AF598" s="21" t="e">
        <f t="shared" si="325"/>
        <v>#N/A</v>
      </c>
      <c r="AG598" s="20" t="e">
        <f>VLOOKUP($B598,'DATA PENGUKURAN GARDU'!$A:$BS,46,0)</f>
        <v>#N/A</v>
      </c>
      <c r="AH598" s="20" t="e">
        <f>VLOOKUP($B598,'DATA PENGUKURAN GARDU'!$A:$BS,53,0)</f>
        <v>#N/A</v>
      </c>
      <c r="AI598" s="20" t="e">
        <f>VLOOKUP($B598,'DATA PENGUKURAN GARDU'!$A:$BS,54,0)</f>
        <v>#N/A</v>
      </c>
      <c r="AJ598" s="17" t="e">
        <f>VLOOKUP($C598,'DATA PENGUKURAN GARDU'!$A:$BS,42,0)</f>
        <v>#N/A</v>
      </c>
      <c r="AK598" s="23" t="e">
        <f t="shared" si="326"/>
        <v>#N/A</v>
      </c>
      <c r="AL598" s="17" t="e">
        <f>VLOOKUP($C598,'DATA PENGUKURAN GARDU'!$A:$BS,44,0)</f>
        <v>#N/A</v>
      </c>
      <c r="AM598" s="23" t="e">
        <f t="shared" si="327"/>
        <v>#N/A</v>
      </c>
      <c r="AN598" s="17" t="e">
        <f>VLOOKUP($C598,'DATA PENGUKURAN GARDU'!$A:$BS,46,0)</f>
        <v>#N/A</v>
      </c>
      <c r="AO598" s="23" t="e">
        <f t="shared" si="328"/>
        <v>#N/A</v>
      </c>
      <c r="AP598" s="17" t="e">
        <f>VLOOKUP($C598,'DATA PENGUKURAN GARDU'!$A:$BS,46,0)</f>
        <v>#N/A</v>
      </c>
      <c r="AQ598" s="17" t="e">
        <f>VLOOKUP($C598,'DATA PENGUKURAN GARDU'!$A:$BS,53,0)</f>
        <v>#N/A</v>
      </c>
      <c r="AR598" s="17" t="e">
        <f>VLOOKUP($C598,'DATA PENGUKURAN GARDU'!$A:$BS,54,0)</f>
        <v>#N/A</v>
      </c>
      <c r="AS598" s="20" t="e">
        <f>VLOOKUP($D598,'DATA PENGUKURAN GARDU'!$A:$BS,42,0)</f>
        <v>#N/A</v>
      </c>
      <c r="AT598" s="21" t="e">
        <f t="shared" si="329"/>
        <v>#N/A</v>
      </c>
      <c r="AU598" s="20" t="e">
        <f>VLOOKUP($D598,'DATA PENGUKURAN GARDU'!$A:$BS,44,0)</f>
        <v>#N/A</v>
      </c>
      <c r="AV598" s="21" t="e">
        <f t="shared" si="330"/>
        <v>#N/A</v>
      </c>
      <c r="AW598" s="20" t="e">
        <f>VLOOKUP($D598,'DATA PENGUKURAN GARDU'!$A:$BS,46,0)</f>
        <v>#N/A</v>
      </c>
      <c r="AX598" s="21" t="e">
        <f t="shared" si="331"/>
        <v>#N/A</v>
      </c>
      <c r="AY598" s="20" t="e">
        <f>VLOOKUP($D598,'DATA PENGUKURAN GARDU'!$A:$BS,46,0)</f>
        <v>#N/A</v>
      </c>
      <c r="AZ598" s="20" t="e">
        <f>VLOOKUP($D598,'DATA PENGUKURAN GARDU'!$A:$BS,53,0)</f>
        <v>#N/A</v>
      </c>
      <c r="BA598" s="20" t="e">
        <f>VLOOKUP($D598,'DATA PENGUKURAN GARDU'!$A:$BS,54,0)</f>
        <v>#N/A</v>
      </c>
      <c r="BB598" s="17" t="e">
        <f>VLOOKUP($E598,'DATA PENGUKURAN GARDU'!$A:$BS,42,0)</f>
        <v>#N/A</v>
      </c>
      <c r="BC598" s="23" t="e">
        <f t="shared" si="332"/>
        <v>#N/A</v>
      </c>
      <c r="BD598" s="17" t="e">
        <f>VLOOKUP($E598,'DATA PENGUKURAN GARDU'!$A:$BS,44,0)</f>
        <v>#N/A</v>
      </c>
      <c r="BE598" s="23" t="e">
        <f t="shared" si="333"/>
        <v>#N/A</v>
      </c>
      <c r="BF598" s="17" t="e">
        <f>VLOOKUP($E598,'DATA PENGUKURAN GARDU'!$A:$BS,46,0)</f>
        <v>#N/A</v>
      </c>
      <c r="BG598" s="23" t="e">
        <f t="shared" si="334"/>
        <v>#N/A</v>
      </c>
      <c r="BH598" s="17" t="e">
        <f>VLOOKUP($E598,'DATA PENGUKURAN GARDU'!$A:$BS,46,0)</f>
        <v>#N/A</v>
      </c>
      <c r="BI598" s="17" t="e">
        <f>VLOOKUP($E598,'DATA PENGUKURAN GARDU'!$A:$BS,53,0)</f>
        <v>#N/A</v>
      </c>
      <c r="BJ598" s="17" t="e">
        <f>VLOOKUP($E598,'DATA PENGUKURAN GARDU'!$A:$BS,54,0)</f>
        <v>#N/A</v>
      </c>
      <c r="BK598" s="20" t="e">
        <f t="shared" si="312"/>
        <v>#N/A</v>
      </c>
      <c r="BL598" s="20" t="e">
        <f t="shared" si="313"/>
        <v>#N/A</v>
      </c>
      <c r="BM598" s="20" t="e">
        <f t="shared" si="314"/>
        <v>#N/A</v>
      </c>
      <c r="BN598" s="25" t="e">
        <f t="shared" si="315"/>
        <v>#N/A</v>
      </c>
      <c r="BO598" s="26" t="str">
        <f t="shared" si="316"/>
        <v>0</v>
      </c>
      <c r="BP598" s="21" t="e">
        <f t="shared" si="317"/>
        <v>#VALUE!</v>
      </c>
      <c r="BQ598" s="20" t="e">
        <f t="shared" si="318"/>
        <v>#N/A</v>
      </c>
      <c r="BR598" s="20" t="e">
        <v>#N/A</v>
      </c>
      <c r="BS598" s="9" t="e">
        <v>#N/A</v>
      </c>
      <c r="BT598" s="2" t="e">
        <f t="shared" si="319"/>
        <v>#VALUE!</v>
      </c>
      <c r="BU598" s="2" t="e">
        <f t="shared" si="302"/>
        <v>#N/A</v>
      </c>
      <c r="BV598" s="2" t="e">
        <f t="shared" si="303"/>
        <v>#N/A</v>
      </c>
    </row>
    <row r="599" s="2" customFormat="1" ht="22.95" customHeight="1" spans="1:74">
      <c r="A599" s="9" t="str">
        <f t="shared" si="304"/>
        <v>K-140Induk</v>
      </c>
      <c r="B599" s="9" t="str">
        <f t="shared" si="305"/>
        <v>K-140jurusan 1</v>
      </c>
      <c r="C599" s="9" t="str">
        <f t="shared" si="306"/>
        <v>K-140jurusan 2</v>
      </c>
      <c r="D599" s="9" t="str">
        <f t="shared" si="307"/>
        <v>K-140jurusan 3</v>
      </c>
      <c r="E599" s="9" t="str">
        <f t="shared" si="308"/>
        <v>K-140jurusan 4</v>
      </c>
      <c r="F599" s="10" t="s">
        <v>462</v>
      </c>
      <c r="G599" s="10" t="s">
        <v>132</v>
      </c>
      <c r="H599" s="10" t="s">
        <v>762</v>
      </c>
      <c r="I599" s="10" t="s">
        <v>11252</v>
      </c>
      <c r="J599" s="10" t="s">
        <v>11253</v>
      </c>
      <c r="K599" s="10" t="s">
        <v>7465</v>
      </c>
      <c r="L599" s="10"/>
      <c r="M599" s="10"/>
      <c r="N599" s="14">
        <f t="shared" si="309"/>
        <v>0</v>
      </c>
      <c r="O599" s="15" t="e">
        <f t="shared" si="310"/>
        <v>#VALUE!</v>
      </c>
      <c r="P599" s="15" t="e">
        <f t="shared" si="311"/>
        <v>#VALUE!</v>
      </c>
      <c r="Q599" s="17" t="e">
        <f>VLOOKUP($A599,'DATA PENGUKURAN GARDU'!$A:$BS,42,0)</f>
        <v>#N/A</v>
      </c>
      <c r="R599" s="18" t="e">
        <f t="shared" si="320"/>
        <v>#N/A</v>
      </c>
      <c r="S599" s="17" t="e">
        <f>VLOOKUP($A599,'DATA PENGUKURAN GARDU'!$A:$BS,44,0)</f>
        <v>#N/A</v>
      </c>
      <c r="T599" s="18" t="e">
        <f t="shared" si="321"/>
        <v>#N/A</v>
      </c>
      <c r="U599" s="17" t="e">
        <f>VLOOKUP($A599,'DATA PENGUKURAN GARDU'!$A:$BS,46,0)</f>
        <v>#N/A</v>
      </c>
      <c r="V599" s="18" t="e">
        <f t="shared" si="322"/>
        <v>#N/A</v>
      </c>
      <c r="W599" s="17" t="e">
        <f>VLOOKUP($A599,'DATA PENGUKURAN GARDU'!$A:$BS,48,0)</f>
        <v>#N/A</v>
      </c>
      <c r="X599" s="17" t="e">
        <f>VLOOKUP($A599,'DATA PENGUKURAN GARDU'!$A:$BS,53,0)</f>
        <v>#N/A</v>
      </c>
      <c r="Y599" s="17" t="e">
        <f>VLOOKUP($A599,'DATA PENGUKURAN GARDU'!$A:$BS,54,0)</f>
        <v>#N/A</v>
      </c>
      <c r="Z599" s="17" t="e">
        <f>VLOOKUP($A599,'DATA PENGUKURAN GARDU'!$A:$BS,55,0)</f>
        <v>#N/A</v>
      </c>
      <c r="AA599" s="20" t="e">
        <f>VLOOKUP($B599,'DATA PENGUKURAN GARDU'!$A:$BS,42,0)</f>
        <v>#N/A</v>
      </c>
      <c r="AB599" s="21" t="e">
        <f t="shared" si="323"/>
        <v>#N/A</v>
      </c>
      <c r="AC599" s="20" t="e">
        <f>VLOOKUP($B599,'DATA PENGUKURAN GARDU'!$A:$BS,44,0)</f>
        <v>#N/A</v>
      </c>
      <c r="AD599" s="21" t="e">
        <f t="shared" si="324"/>
        <v>#N/A</v>
      </c>
      <c r="AE599" s="20" t="e">
        <f>VLOOKUP($B599,'DATA PENGUKURAN GARDU'!$A:$BS,46,0)</f>
        <v>#N/A</v>
      </c>
      <c r="AF599" s="21" t="e">
        <f t="shared" si="325"/>
        <v>#N/A</v>
      </c>
      <c r="AG599" s="20" t="e">
        <f>VLOOKUP($B599,'DATA PENGUKURAN GARDU'!$A:$BS,46,0)</f>
        <v>#N/A</v>
      </c>
      <c r="AH599" s="20" t="e">
        <f>VLOOKUP($B599,'DATA PENGUKURAN GARDU'!$A:$BS,53,0)</f>
        <v>#N/A</v>
      </c>
      <c r="AI599" s="20" t="e">
        <f>VLOOKUP($B599,'DATA PENGUKURAN GARDU'!$A:$BS,54,0)</f>
        <v>#N/A</v>
      </c>
      <c r="AJ599" s="17" t="e">
        <f>VLOOKUP($C599,'DATA PENGUKURAN GARDU'!$A:$BS,42,0)</f>
        <v>#N/A</v>
      </c>
      <c r="AK599" s="23" t="e">
        <f t="shared" si="326"/>
        <v>#N/A</v>
      </c>
      <c r="AL599" s="17" t="e">
        <f>VLOOKUP($C599,'DATA PENGUKURAN GARDU'!$A:$BS,44,0)</f>
        <v>#N/A</v>
      </c>
      <c r="AM599" s="23" t="e">
        <f t="shared" si="327"/>
        <v>#N/A</v>
      </c>
      <c r="AN599" s="17" t="e">
        <f>VLOOKUP($C599,'DATA PENGUKURAN GARDU'!$A:$BS,46,0)</f>
        <v>#N/A</v>
      </c>
      <c r="AO599" s="23" t="e">
        <f t="shared" si="328"/>
        <v>#N/A</v>
      </c>
      <c r="AP599" s="17" t="e">
        <f>VLOOKUP($C599,'DATA PENGUKURAN GARDU'!$A:$BS,46,0)</f>
        <v>#N/A</v>
      </c>
      <c r="AQ599" s="17" t="e">
        <f>VLOOKUP($C599,'DATA PENGUKURAN GARDU'!$A:$BS,53,0)</f>
        <v>#N/A</v>
      </c>
      <c r="AR599" s="17" t="e">
        <f>VLOOKUP($C599,'DATA PENGUKURAN GARDU'!$A:$BS,54,0)</f>
        <v>#N/A</v>
      </c>
      <c r="AS599" s="20" t="e">
        <f>VLOOKUP($D599,'DATA PENGUKURAN GARDU'!$A:$BS,42,0)</f>
        <v>#N/A</v>
      </c>
      <c r="AT599" s="21" t="e">
        <f t="shared" si="329"/>
        <v>#N/A</v>
      </c>
      <c r="AU599" s="20" t="e">
        <f>VLOOKUP($D599,'DATA PENGUKURAN GARDU'!$A:$BS,44,0)</f>
        <v>#N/A</v>
      </c>
      <c r="AV599" s="21" t="e">
        <f t="shared" si="330"/>
        <v>#N/A</v>
      </c>
      <c r="AW599" s="20" t="e">
        <f>VLOOKUP($D599,'DATA PENGUKURAN GARDU'!$A:$BS,46,0)</f>
        <v>#N/A</v>
      </c>
      <c r="AX599" s="21" t="e">
        <f t="shared" si="331"/>
        <v>#N/A</v>
      </c>
      <c r="AY599" s="20" t="e">
        <f>VLOOKUP($D599,'DATA PENGUKURAN GARDU'!$A:$BS,46,0)</f>
        <v>#N/A</v>
      </c>
      <c r="AZ599" s="20" t="e">
        <f>VLOOKUP($D599,'DATA PENGUKURAN GARDU'!$A:$BS,53,0)</f>
        <v>#N/A</v>
      </c>
      <c r="BA599" s="20" t="e">
        <f>VLOOKUP($D599,'DATA PENGUKURAN GARDU'!$A:$BS,54,0)</f>
        <v>#N/A</v>
      </c>
      <c r="BB599" s="17" t="e">
        <f>VLOOKUP($E599,'DATA PENGUKURAN GARDU'!$A:$BS,42,0)</f>
        <v>#N/A</v>
      </c>
      <c r="BC599" s="23" t="e">
        <f t="shared" si="332"/>
        <v>#N/A</v>
      </c>
      <c r="BD599" s="17" t="e">
        <f>VLOOKUP($E599,'DATA PENGUKURAN GARDU'!$A:$BS,44,0)</f>
        <v>#N/A</v>
      </c>
      <c r="BE599" s="23" t="e">
        <f t="shared" si="333"/>
        <v>#N/A</v>
      </c>
      <c r="BF599" s="17" t="e">
        <f>VLOOKUP($E599,'DATA PENGUKURAN GARDU'!$A:$BS,46,0)</f>
        <v>#N/A</v>
      </c>
      <c r="BG599" s="23" t="e">
        <f t="shared" si="334"/>
        <v>#N/A</v>
      </c>
      <c r="BH599" s="17" t="e">
        <f>VLOOKUP($E599,'DATA PENGUKURAN GARDU'!$A:$BS,46,0)</f>
        <v>#N/A</v>
      </c>
      <c r="BI599" s="17" t="e">
        <f>VLOOKUP($E599,'DATA PENGUKURAN GARDU'!$A:$BS,53,0)</f>
        <v>#N/A</v>
      </c>
      <c r="BJ599" s="17" t="e">
        <f>VLOOKUP($E599,'DATA PENGUKURAN GARDU'!$A:$BS,54,0)</f>
        <v>#N/A</v>
      </c>
      <c r="BK599" s="20" t="e">
        <f t="shared" si="312"/>
        <v>#N/A</v>
      </c>
      <c r="BL599" s="20" t="e">
        <f t="shared" si="313"/>
        <v>#N/A</v>
      </c>
      <c r="BM599" s="20" t="e">
        <f t="shared" si="314"/>
        <v>#N/A</v>
      </c>
      <c r="BN599" s="25" t="e">
        <f t="shared" si="315"/>
        <v>#N/A</v>
      </c>
      <c r="BO599" s="26" t="str">
        <f t="shared" si="316"/>
        <v>0</v>
      </c>
      <c r="BP599" s="21" t="e">
        <f t="shared" si="317"/>
        <v>#VALUE!</v>
      </c>
      <c r="BQ599" s="20" t="e">
        <f t="shared" si="318"/>
        <v>#N/A</v>
      </c>
      <c r="BR599" s="20" t="e">
        <v>#N/A</v>
      </c>
      <c r="BS599" s="9" t="e">
        <v>#N/A</v>
      </c>
      <c r="BT599" s="2" t="e">
        <f t="shared" si="319"/>
        <v>#VALUE!</v>
      </c>
      <c r="BU599" s="2" t="e">
        <f t="shared" si="302"/>
        <v>#N/A</v>
      </c>
      <c r="BV599" s="2" t="e">
        <f t="shared" si="303"/>
        <v>#N/A</v>
      </c>
    </row>
    <row r="600" s="2" customFormat="1" ht="22.95" customHeight="1" spans="1:74">
      <c r="A600" s="9" t="str">
        <f t="shared" si="304"/>
        <v>BB 090Induk</v>
      </c>
      <c r="B600" s="9" t="str">
        <f t="shared" si="305"/>
        <v>BB 090jurusan 1</v>
      </c>
      <c r="C600" s="9" t="str">
        <f t="shared" si="306"/>
        <v>BB 090jurusan 2</v>
      </c>
      <c r="D600" s="9" t="str">
        <f t="shared" si="307"/>
        <v>BB 090jurusan 3</v>
      </c>
      <c r="E600" s="9" t="str">
        <f t="shared" si="308"/>
        <v>BB 090jurusan 4</v>
      </c>
      <c r="F600" s="10" t="s">
        <v>763</v>
      </c>
      <c r="G600" s="10" t="s">
        <v>4</v>
      </c>
      <c r="H600" s="10" t="s">
        <v>764</v>
      </c>
      <c r="I600" s="10" t="s">
        <v>11254</v>
      </c>
      <c r="J600" s="10" t="s">
        <v>11255</v>
      </c>
      <c r="K600" s="10" t="s">
        <v>7465</v>
      </c>
      <c r="L600" s="10"/>
      <c r="M600" s="10"/>
      <c r="N600" s="14">
        <f t="shared" si="309"/>
        <v>0</v>
      </c>
      <c r="O600" s="15" t="e">
        <f t="shared" si="310"/>
        <v>#VALUE!</v>
      </c>
      <c r="P600" s="15" t="e">
        <f t="shared" si="311"/>
        <v>#VALUE!</v>
      </c>
      <c r="Q600" s="17" t="e">
        <f>VLOOKUP($A600,'DATA PENGUKURAN GARDU'!$A:$BS,42,0)</f>
        <v>#N/A</v>
      </c>
      <c r="R600" s="18" t="e">
        <f t="shared" si="320"/>
        <v>#N/A</v>
      </c>
      <c r="S600" s="17" t="e">
        <f>VLOOKUP($A600,'DATA PENGUKURAN GARDU'!$A:$BS,44,0)</f>
        <v>#N/A</v>
      </c>
      <c r="T600" s="18" t="e">
        <f t="shared" si="321"/>
        <v>#N/A</v>
      </c>
      <c r="U600" s="17" t="e">
        <f>VLOOKUP($A600,'DATA PENGUKURAN GARDU'!$A:$BS,46,0)</f>
        <v>#N/A</v>
      </c>
      <c r="V600" s="18" t="e">
        <f t="shared" si="322"/>
        <v>#N/A</v>
      </c>
      <c r="W600" s="17" t="e">
        <f>VLOOKUP($A600,'DATA PENGUKURAN GARDU'!$A:$BS,48,0)</f>
        <v>#N/A</v>
      </c>
      <c r="X600" s="17" t="e">
        <f>VLOOKUP($A600,'DATA PENGUKURAN GARDU'!$A:$BS,53,0)</f>
        <v>#N/A</v>
      </c>
      <c r="Y600" s="17" t="e">
        <f>VLOOKUP($A600,'DATA PENGUKURAN GARDU'!$A:$BS,54,0)</f>
        <v>#N/A</v>
      </c>
      <c r="Z600" s="17" t="e">
        <f>VLOOKUP($A600,'DATA PENGUKURAN GARDU'!$A:$BS,55,0)</f>
        <v>#N/A</v>
      </c>
      <c r="AA600" s="20" t="e">
        <f>VLOOKUP($B600,'DATA PENGUKURAN GARDU'!$A:$BS,42,0)</f>
        <v>#N/A</v>
      </c>
      <c r="AB600" s="21" t="e">
        <f t="shared" si="323"/>
        <v>#N/A</v>
      </c>
      <c r="AC600" s="20" t="e">
        <f>VLOOKUP($B600,'DATA PENGUKURAN GARDU'!$A:$BS,44,0)</f>
        <v>#N/A</v>
      </c>
      <c r="AD600" s="21" t="e">
        <f t="shared" si="324"/>
        <v>#N/A</v>
      </c>
      <c r="AE600" s="20" t="e">
        <f>VLOOKUP($B600,'DATA PENGUKURAN GARDU'!$A:$BS,46,0)</f>
        <v>#N/A</v>
      </c>
      <c r="AF600" s="21" t="e">
        <f t="shared" si="325"/>
        <v>#N/A</v>
      </c>
      <c r="AG600" s="20" t="e">
        <f>VLOOKUP($B600,'DATA PENGUKURAN GARDU'!$A:$BS,46,0)</f>
        <v>#N/A</v>
      </c>
      <c r="AH600" s="20" t="e">
        <f>VLOOKUP($B600,'DATA PENGUKURAN GARDU'!$A:$BS,53,0)</f>
        <v>#N/A</v>
      </c>
      <c r="AI600" s="20" t="e">
        <f>VLOOKUP($B600,'DATA PENGUKURAN GARDU'!$A:$BS,54,0)</f>
        <v>#N/A</v>
      </c>
      <c r="AJ600" s="17" t="e">
        <f>VLOOKUP($C600,'DATA PENGUKURAN GARDU'!$A:$BS,42,0)</f>
        <v>#N/A</v>
      </c>
      <c r="AK600" s="23" t="e">
        <f t="shared" si="326"/>
        <v>#N/A</v>
      </c>
      <c r="AL600" s="17" t="e">
        <f>VLOOKUP($C600,'DATA PENGUKURAN GARDU'!$A:$BS,44,0)</f>
        <v>#N/A</v>
      </c>
      <c r="AM600" s="23" t="e">
        <f t="shared" si="327"/>
        <v>#N/A</v>
      </c>
      <c r="AN600" s="17" t="e">
        <f>VLOOKUP($C600,'DATA PENGUKURAN GARDU'!$A:$BS,46,0)</f>
        <v>#N/A</v>
      </c>
      <c r="AO600" s="23" t="e">
        <f t="shared" si="328"/>
        <v>#N/A</v>
      </c>
      <c r="AP600" s="17" t="e">
        <f>VLOOKUP($C600,'DATA PENGUKURAN GARDU'!$A:$BS,46,0)</f>
        <v>#N/A</v>
      </c>
      <c r="AQ600" s="17" t="e">
        <f>VLOOKUP($C600,'DATA PENGUKURAN GARDU'!$A:$BS,53,0)</f>
        <v>#N/A</v>
      </c>
      <c r="AR600" s="17" t="e">
        <f>VLOOKUP($C600,'DATA PENGUKURAN GARDU'!$A:$BS,54,0)</f>
        <v>#N/A</v>
      </c>
      <c r="AS600" s="20" t="e">
        <f>VLOOKUP($D600,'DATA PENGUKURAN GARDU'!$A:$BS,42,0)</f>
        <v>#N/A</v>
      </c>
      <c r="AT600" s="21" t="e">
        <f t="shared" si="329"/>
        <v>#N/A</v>
      </c>
      <c r="AU600" s="20" t="e">
        <f>VLOOKUP($D600,'DATA PENGUKURAN GARDU'!$A:$BS,44,0)</f>
        <v>#N/A</v>
      </c>
      <c r="AV600" s="21" t="e">
        <f t="shared" si="330"/>
        <v>#N/A</v>
      </c>
      <c r="AW600" s="20" t="e">
        <f>VLOOKUP($D600,'DATA PENGUKURAN GARDU'!$A:$BS,46,0)</f>
        <v>#N/A</v>
      </c>
      <c r="AX600" s="21" t="e">
        <f t="shared" si="331"/>
        <v>#N/A</v>
      </c>
      <c r="AY600" s="20" t="e">
        <f>VLOOKUP($D600,'DATA PENGUKURAN GARDU'!$A:$BS,46,0)</f>
        <v>#N/A</v>
      </c>
      <c r="AZ600" s="20" t="e">
        <f>VLOOKUP($D600,'DATA PENGUKURAN GARDU'!$A:$BS,53,0)</f>
        <v>#N/A</v>
      </c>
      <c r="BA600" s="20" t="e">
        <f>VLOOKUP($D600,'DATA PENGUKURAN GARDU'!$A:$BS,54,0)</f>
        <v>#N/A</v>
      </c>
      <c r="BB600" s="17" t="e">
        <f>VLOOKUP($E600,'DATA PENGUKURAN GARDU'!$A:$BS,42,0)</f>
        <v>#N/A</v>
      </c>
      <c r="BC600" s="23" t="e">
        <f t="shared" si="332"/>
        <v>#N/A</v>
      </c>
      <c r="BD600" s="17" t="e">
        <f>VLOOKUP($E600,'DATA PENGUKURAN GARDU'!$A:$BS,44,0)</f>
        <v>#N/A</v>
      </c>
      <c r="BE600" s="23" t="e">
        <f t="shared" si="333"/>
        <v>#N/A</v>
      </c>
      <c r="BF600" s="17" t="e">
        <f>VLOOKUP($E600,'DATA PENGUKURAN GARDU'!$A:$BS,46,0)</f>
        <v>#N/A</v>
      </c>
      <c r="BG600" s="23" t="e">
        <f t="shared" si="334"/>
        <v>#N/A</v>
      </c>
      <c r="BH600" s="17" t="e">
        <f>VLOOKUP($E600,'DATA PENGUKURAN GARDU'!$A:$BS,46,0)</f>
        <v>#N/A</v>
      </c>
      <c r="BI600" s="17" t="e">
        <f>VLOOKUP($E600,'DATA PENGUKURAN GARDU'!$A:$BS,53,0)</f>
        <v>#N/A</v>
      </c>
      <c r="BJ600" s="17" t="e">
        <f>VLOOKUP($E600,'DATA PENGUKURAN GARDU'!$A:$BS,54,0)</f>
        <v>#N/A</v>
      </c>
      <c r="BK600" s="20" t="e">
        <f t="shared" si="312"/>
        <v>#N/A</v>
      </c>
      <c r="BL600" s="20" t="e">
        <f t="shared" si="313"/>
        <v>#N/A</v>
      </c>
      <c r="BM600" s="20" t="e">
        <f t="shared" si="314"/>
        <v>#N/A</v>
      </c>
      <c r="BN600" s="25" t="e">
        <f t="shared" si="315"/>
        <v>#N/A</v>
      </c>
      <c r="BO600" s="26" t="str">
        <f t="shared" si="316"/>
        <v>0</v>
      </c>
      <c r="BP600" s="21" t="e">
        <f t="shared" si="317"/>
        <v>#VALUE!</v>
      </c>
      <c r="BQ600" s="20" t="e">
        <f t="shared" si="318"/>
        <v>#N/A</v>
      </c>
      <c r="BR600" s="20" t="e">
        <v>#N/A</v>
      </c>
      <c r="BS600" s="9" t="e">
        <v>#N/A</v>
      </c>
      <c r="BT600" s="2" t="e">
        <f t="shared" si="319"/>
        <v>#VALUE!</v>
      </c>
      <c r="BU600" s="2" t="e">
        <f t="shared" si="302"/>
        <v>#N/A</v>
      </c>
      <c r="BV600" s="2" t="e">
        <f t="shared" si="303"/>
        <v>#N/A</v>
      </c>
    </row>
    <row r="601" s="2" customFormat="1" ht="22.95" customHeight="1" spans="1:74">
      <c r="A601" s="9" t="str">
        <f t="shared" si="304"/>
        <v>BB 092Induk</v>
      </c>
      <c r="B601" s="9" t="str">
        <f t="shared" si="305"/>
        <v>BB 092jurusan 1</v>
      </c>
      <c r="C601" s="9" t="str">
        <f t="shared" si="306"/>
        <v>BB 092jurusan 2</v>
      </c>
      <c r="D601" s="9" t="str">
        <f t="shared" si="307"/>
        <v>BB 092jurusan 3</v>
      </c>
      <c r="E601" s="9" t="str">
        <f t="shared" si="308"/>
        <v>BB 092jurusan 4</v>
      </c>
      <c r="F601" s="10" t="s">
        <v>765</v>
      </c>
      <c r="G601" s="10" t="s">
        <v>4</v>
      </c>
      <c r="H601" s="10" t="s">
        <v>766</v>
      </c>
      <c r="I601" s="10" t="s">
        <v>11256</v>
      </c>
      <c r="J601" s="10" t="s">
        <v>11257</v>
      </c>
      <c r="K601" s="10" t="s">
        <v>7465</v>
      </c>
      <c r="L601" s="10"/>
      <c r="M601" s="10"/>
      <c r="N601" s="14">
        <f t="shared" si="309"/>
        <v>0</v>
      </c>
      <c r="O601" s="15" t="e">
        <f t="shared" si="310"/>
        <v>#VALUE!</v>
      </c>
      <c r="P601" s="15" t="e">
        <f t="shared" si="311"/>
        <v>#VALUE!</v>
      </c>
      <c r="Q601" s="17" t="e">
        <f>VLOOKUP($A601,'DATA PENGUKURAN GARDU'!$A:$BS,42,0)</f>
        <v>#N/A</v>
      </c>
      <c r="R601" s="18" t="e">
        <f t="shared" si="320"/>
        <v>#N/A</v>
      </c>
      <c r="S601" s="17" t="e">
        <f>VLOOKUP($A601,'DATA PENGUKURAN GARDU'!$A:$BS,44,0)</f>
        <v>#N/A</v>
      </c>
      <c r="T601" s="18" t="e">
        <f t="shared" si="321"/>
        <v>#N/A</v>
      </c>
      <c r="U601" s="17" t="e">
        <f>VLOOKUP($A601,'DATA PENGUKURAN GARDU'!$A:$BS,46,0)</f>
        <v>#N/A</v>
      </c>
      <c r="V601" s="18" t="e">
        <f t="shared" si="322"/>
        <v>#N/A</v>
      </c>
      <c r="W601" s="17" t="e">
        <f>VLOOKUP($A601,'DATA PENGUKURAN GARDU'!$A:$BS,48,0)</f>
        <v>#N/A</v>
      </c>
      <c r="X601" s="17" t="e">
        <f>VLOOKUP($A601,'DATA PENGUKURAN GARDU'!$A:$BS,53,0)</f>
        <v>#N/A</v>
      </c>
      <c r="Y601" s="17" t="e">
        <f>VLOOKUP($A601,'DATA PENGUKURAN GARDU'!$A:$BS,54,0)</f>
        <v>#N/A</v>
      </c>
      <c r="Z601" s="17" t="e">
        <f>VLOOKUP($A601,'DATA PENGUKURAN GARDU'!$A:$BS,55,0)</f>
        <v>#N/A</v>
      </c>
      <c r="AA601" s="20" t="e">
        <f>VLOOKUP($B601,'DATA PENGUKURAN GARDU'!$A:$BS,42,0)</f>
        <v>#N/A</v>
      </c>
      <c r="AB601" s="21" t="e">
        <f t="shared" si="323"/>
        <v>#N/A</v>
      </c>
      <c r="AC601" s="20" t="e">
        <f>VLOOKUP($B601,'DATA PENGUKURAN GARDU'!$A:$BS,44,0)</f>
        <v>#N/A</v>
      </c>
      <c r="AD601" s="21" t="e">
        <f t="shared" si="324"/>
        <v>#N/A</v>
      </c>
      <c r="AE601" s="20" t="e">
        <f>VLOOKUP($B601,'DATA PENGUKURAN GARDU'!$A:$BS,46,0)</f>
        <v>#N/A</v>
      </c>
      <c r="AF601" s="21" t="e">
        <f t="shared" si="325"/>
        <v>#N/A</v>
      </c>
      <c r="AG601" s="20" t="e">
        <f>VLOOKUP($B601,'DATA PENGUKURAN GARDU'!$A:$BS,46,0)</f>
        <v>#N/A</v>
      </c>
      <c r="AH601" s="20" t="e">
        <f>VLOOKUP($B601,'DATA PENGUKURAN GARDU'!$A:$BS,53,0)</f>
        <v>#N/A</v>
      </c>
      <c r="AI601" s="20" t="e">
        <f>VLOOKUP($B601,'DATA PENGUKURAN GARDU'!$A:$BS,54,0)</f>
        <v>#N/A</v>
      </c>
      <c r="AJ601" s="17" t="e">
        <f>VLOOKUP($C601,'DATA PENGUKURAN GARDU'!$A:$BS,42,0)</f>
        <v>#N/A</v>
      </c>
      <c r="AK601" s="23" t="e">
        <f t="shared" si="326"/>
        <v>#N/A</v>
      </c>
      <c r="AL601" s="17" t="e">
        <f>VLOOKUP($C601,'DATA PENGUKURAN GARDU'!$A:$BS,44,0)</f>
        <v>#N/A</v>
      </c>
      <c r="AM601" s="23" t="e">
        <f t="shared" si="327"/>
        <v>#N/A</v>
      </c>
      <c r="AN601" s="17" t="e">
        <f>VLOOKUP($C601,'DATA PENGUKURAN GARDU'!$A:$BS,46,0)</f>
        <v>#N/A</v>
      </c>
      <c r="AO601" s="23" t="e">
        <f t="shared" si="328"/>
        <v>#N/A</v>
      </c>
      <c r="AP601" s="17" t="e">
        <f>VLOOKUP($C601,'DATA PENGUKURAN GARDU'!$A:$BS,46,0)</f>
        <v>#N/A</v>
      </c>
      <c r="AQ601" s="17" t="e">
        <f>VLOOKUP($C601,'DATA PENGUKURAN GARDU'!$A:$BS,53,0)</f>
        <v>#N/A</v>
      </c>
      <c r="AR601" s="17" t="e">
        <f>VLOOKUP($C601,'DATA PENGUKURAN GARDU'!$A:$BS,54,0)</f>
        <v>#N/A</v>
      </c>
      <c r="AS601" s="20" t="e">
        <f>VLOOKUP($D601,'DATA PENGUKURAN GARDU'!$A:$BS,42,0)</f>
        <v>#N/A</v>
      </c>
      <c r="AT601" s="21" t="e">
        <f t="shared" si="329"/>
        <v>#N/A</v>
      </c>
      <c r="AU601" s="20" t="e">
        <f>VLOOKUP($D601,'DATA PENGUKURAN GARDU'!$A:$BS,44,0)</f>
        <v>#N/A</v>
      </c>
      <c r="AV601" s="21" t="e">
        <f t="shared" si="330"/>
        <v>#N/A</v>
      </c>
      <c r="AW601" s="20" t="e">
        <f>VLOOKUP($D601,'DATA PENGUKURAN GARDU'!$A:$BS,46,0)</f>
        <v>#N/A</v>
      </c>
      <c r="AX601" s="21" t="e">
        <f t="shared" si="331"/>
        <v>#N/A</v>
      </c>
      <c r="AY601" s="20" t="e">
        <f>VLOOKUP($D601,'DATA PENGUKURAN GARDU'!$A:$BS,46,0)</f>
        <v>#N/A</v>
      </c>
      <c r="AZ601" s="20" t="e">
        <f>VLOOKUP($D601,'DATA PENGUKURAN GARDU'!$A:$BS,53,0)</f>
        <v>#N/A</v>
      </c>
      <c r="BA601" s="20" t="e">
        <f>VLOOKUP($D601,'DATA PENGUKURAN GARDU'!$A:$BS,54,0)</f>
        <v>#N/A</v>
      </c>
      <c r="BB601" s="17" t="e">
        <f>VLOOKUP($E601,'DATA PENGUKURAN GARDU'!$A:$BS,42,0)</f>
        <v>#N/A</v>
      </c>
      <c r="BC601" s="23" t="e">
        <f t="shared" si="332"/>
        <v>#N/A</v>
      </c>
      <c r="BD601" s="17" t="e">
        <f>VLOOKUP($E601,'DATA PENGUKURAN GARDU'!$A:$BS,44,0)</f>
        <v>#N/A</v>
      </c>
      <c r="BE601" s="23" t="e">
        <f t="shared" si="333"/>
        <v>#N/A</v>
      </c>
      <c r="BF601" s="17" t="e">
        <f>VLOOKUP($E601,'DATA PENGUKURAN GARDU'!$A:$BS,46,0)</f>
        <v>#N/A</v>
      </c>
      <c r="BG601" s="23" t="e">
        <f t="shared" si="334"/>
        <v>#N/A</v>
      </c>
      <c r="BH601" s="17" t="e">
        <f>VLOOKUP($E601,'DATA PENGUKURAN GARDU'!$A:$BS,46,0)</f>
        <v>#N/A</v>
      </c>
      <c r="BI601" s="17" t="e">
        <f>VLOOKUP($E601,'DATA PENGUKURAN GARDU'!$A:$BS,53,0)</f>
        <v>#N/A</v>
      </c>
      <c r="BJ601" s="17" t="e">
        <f>VLOOKUP($E601,'DATA PENGUKURAN GARDU'!$A:$BS,54,0)</f>
        <v>#N/A</v>
      </c>
      <c r="BK601" s="20" t="e">
        <f t="shared" si="312"/>
        <v>#N/A</v>
      </c>
      <c r="BL601" s="20" t="e">
        <f t="shared" si="313"/>
        <v>#N/A</v>
      </c>
      <c r="BM601" s="20" t="e">
        <f t="shared" si="314"/>
        <v>#N/A</v>
      </c>
      <c r="BN601" s="25" t="e">
        <f t="shared" si="315"/>
        <v>#N/A</v>
      </c>
      <c r="BO601" s="26" t="str">
        <f t="shared" si="316"/>
        <v>0</v>
      </c>
      <c r="BP601" s="21" t="e">
        <f t="shared" si="317"/>
        <v>#VALUE!</v>
      </c>
      <c r="BQ601" s="20" t="e">
        <f t="shared" si="318"/>
        <v>#N/A</v>
      </c>
      <c r="BR601" s="20" t="e">
        <v>#N/A</v>
      </c>
      <c r="BS601" s="9" t="e">
        <v>#N/A</v>
      </c>
      <c r="BT601" s="2" t="e">
        <f t="shared" si="319"/>
        <v>#VALUE!</v>
      </c>
      <c r="BU601" s="2" t="e">
        <f t="shared" si="302"/>
        <v>#N/A</v>
      </c>
      <c r="BV601" s="2" t="e">
        <f t="shared" si="303"/>
        <v>#N/A</v>
      </c>
    </row>
    <row r="602" s="2" customFormat="1" ht="22.95" customHeight="1" spans="1:74">
      <c r="A602" s="9" t="str">
        <f t="shared" si="304"/>
        <v>BB 186Induk</v>
      </c>
      <c r="B602" s="9" t="str">
        <f t="shared" si="305"/>
        <v>BB 186jurusan 1</v>
      </c>
      <c r="C602" s="9" t="str">
        <f t="shared" si="306"/>
        <v>BB 186jurusan 2</v>
      </c>
      <c r="D602" s="9" t="str">
        <f t="shared" si="307"/>
        <v>BB 186jurusan 3</v>
      </c>
      <c r="E602" s="9" t="str">
        <f t="shared" si="308"/>
        <v>BB 186jurusan 4</v>
      </c>
      <c r="F602" s="10" t="s">
        <v>767</v>
      </c>
      <c r="G602" s="10" t="s">
        <v>4</v>
      </c>
      <c r="H602" s="10" t="s">
        <v>768</v>
      </c>
      <c r="I602" s="10" t="s">
        <v>11258</v>
      </c>
      <c r="J602" s="10" t="s">
        <v>11259</v>
      </c>
      <c r="K602" s="10" t="s">
        <v>7465</v>
      </c>
      <c r="L602" s="10"/>
      <c r="M602" s="10"/>
      <c r="N602" s="14">
        <f t="shared" si="309"/>
        <v>0</v>
      </c>
      <c r="O602" s="15" t="e">
        <f t="shared" si="310"/>
        <v>#VALUE!</v>
      </c>
      <c r="P602" s="15" t="e">
        <f t="shared" si="311"/>
        <v>#VALUE!</v>
      </c>
      <c r="Q602" s="17" t="e">
        <f>VLOOKUP($A602,'DATA PENGUKURAN GARDU'!$A:$BS,42,0)</f>
        <v>#N/A</v>
      </c>
      <c r="R602" s="18" t="e">
        <f t="shared" si="320"/>
        <v>#N/A</v>
      </c>
      <c r="S602" s="17" t="e">
        <f>VLOOKUP($A602,'DATA PENGUKURAN GARDU'!$A:$BS,44,0)</f>
        <v>#N/A</v>
      </c>
      <c r="T602" s="18" t="e">
        <f t="shared" si="321"/>
        <v>#N/A</v>
      </c>
      <c r="U602" s="17" t="e">
        <f>VLOOKUP($A602,'DATA PENGUKURAN GARDU'!$A:$BS,46,0)</f>
        <v>#N/A</v>
      </c>
      <c r="V602" s="18" t="e">
        <f t="shared" si="322"/>
        <v>#N/A</v>
      </c>
      <c r="W602" s="17" t="e">
        <f>VLOOKUP($A602,'DATA PENGUKURAN GARDU'!$A:$BS,48,0)</f>
        <v>#N/A</v>
      </c>
      <c r="X602" s="17" t="e">
        <f>VLOOKUP($A602,'DATA PENGUKURAN GARDU'!$A:$BS,53,0)</f>
        <v>#N/A</v>
      </c>
      <c r="Y602" s="17" t="e">
        <f>VLOOKUP($A602,'DATA PENGUKURAN GARDU'!$A:$BS,54,0)</f>
        <v>#N/A</v>
      </c>
      <c r="Z602" s="17" t="e">
        <f>VLOOKUP($A602,'DATA PENGUKURAN GARDU'!$A:$BS,55,0)</f>
        <v>#N/A</v>
      </c>
      <c r="AA602" s="20" t="e">
        <f>VLOOKUP($B602,'DATA PENGUKURAN GARDU'!$A:$BS,42,0)</f>
        <v>#N/A</v>
      </c>
      <c r="AB602" s="21" t="e">
        <f t="shared" si="323"/>
        <v>#N/A</v>
      </c>
      <c r="AC602" s="20" t="e">
        <f>VLOOKUP($B602,'DATA PENGUKURAN GARDU'!$A:$BS,44,0)</f>
        <v>#N/A</v>
      </c>
      <c r="AD602" s="21" t="e">
        <f t="shared" si="324"/>
        <v>#N/A</v>
      </c>
      <c r="AE602" s="20" t="e">
        <f>VLOOKUP($B602,'DATA PENGUKURAN GARDU'!$A:$BS,46,0)</f>
        <v>#N/A</v>
      </c>
      <c r="AF602" s="21" t="e">
        <f t="shared" si="325"/>
        <v>#N/A</v>
      </c>
      <c r="AG602" s="20" t="e">
        <f>VLOOKUP($B602,'DATA PENGUKURAN GARDU'!$A:$BS,46,0)</f>
        <v>#N/A</v>
      </c>
      <c r="AH602" s="20" t="e">
        <f>VLOOKUP($B602,'DATA PENGUKURAN GARDU'!$A:$BS,53,0)</f>
        <v>#N/A</v>
      </c>
      <c r="AI602" s="20" t="e">
        <f>VLOOKUP($B602,'DATA PENGUKURAN GARDU'!$A:$BS,54,0)</f>
        <v>#N/A</v>
      </c>
      <c r="AJ602" s="17" t="e">
        <f>VLOOKUP($C602,'DATA PENGUKURAN GARDU'!$A:$BS,42,0)</f>
        <v>#N/A</v>
      </c>
      <c r="AK602" s="23" t="e">
        <f t="shared" si="326"/>
        <v>#N/A</v>
      </c>
      <c r="AL602" s="17" t="e">
        <f>VLOOKUP($C602,'DATA PENGUKURAN GARDU'!$A:$BS,44,0)</f>
        <v>#N/A</v>
      </c>
      <c r="AM602" s="23" t="e">
        <f t="shared" si="327"/>
        <v>#N/A</v>
      </c>
      <c r="AN602" s="17" t="e">
        <f>VLOOKUP($C602,'DATA PENGUKURAN GARDU'!$A:$BS,46,0)</f>
        <v>#N/A</v>
      </c>
      <c r="AO602" s="23" t="e">
        <f t="shared" si="328"/>
        <v>#N/A</v>
      </c>
      <c r="AP602" s="17" t="e">
        <f>VLOOKUP($C602,'DATA PENGUKURAN GARDU'!$A:$BS,46,0)</f>
        <v>#N/A</v>
      </c>
      <c r="AQ602" s="17" t="e">
        <f>VLOOKUP($C602,'DATA PENGUKURAN GARDU'!$A:$BS,53,0)</f>
        <v>#N/A</v>
      </c>
      <c r="AR602" s="17" t="e">
        <f>VLOOKUP($C602,'DATA PENGUKURAN GARDU'!$A:$BS,54,0)</f>
        <v>#N/A</v>
      </c>
      <c r="AS602" s="20" t="e">
        <f>VLOOKUP($D602,'DATA PENGUKURAN GARDU'!$A:$BS,42,0)</f>
        <v>#N/A</v>
      </c>
      <c r="AT602" s="21" t="e">
        <f t="shared" si="329"/>
        <v>#N/A</v>
      </c>
      <c r="AU602" s="20" t="e">
        <f>VLOOKUP($D602,'DATA PENGUKURAN GARDU'!$A:$BS,44,0)</f>
        <v>#N/A</v>
      </c>
      <c r="AV602" s="21" t="e">
        <f t="shared" si="330"/>
        <v>#N/A</v>
      </c>
      <c r="AW602" s="20" t="e">
        <f>VLOOKUP($D602,'DATA PENGUKURAN GARDU'!$A:$BS,46,0)</f>
        <v>#N/A</v>
      </c>
      <c r="AX602" s="21" t="e">
        <f t="shared" si="331"/>
        <v>#N/A</v>
      </c>
      <c r="AY602" s="20" t="e">
        <f>VLOOKUP($D602,'DATA PENGUKURAN GARDU'!$A:$BS,46,0)</f>
        <v>#N/A</v>
      </c>
      <c r="AZ602" s="20" t="e">
        <f>VLOOKUP($D602,'DATA PENGUKURAN GARDU'!$A:$BS,53,0)</f>
        <v>#N/A</v>
      </c>
      <c r="BA602" s="20" t="e">
        <f>VLOOKUP($D602,'DATA PENGUKURAN GARDU'!$A:$BS,54,0)</f>
        <v>#N/A</v>
      </c>
      <c r="BB602" s="17" t="e">
        <f>VLOOKUP($E602,'DATA PENGUKURAN GARDU'!$A:$BS,42,0)</f>
        <v>#N/A</v>
      </c>
      <c r="BC602" s="23" t="e">
        <f t="shared" si="332"/>
        <v>#N/A</v>
      </c>
      <c r="BD602" s="17" t="e">
        <f>VLOOKUP($E602,'DATA PENGUKURAN GARDU'!$A:$BS,44,0)</f>
        <v>#N/A</v>
      </c>
      <c r="BE602" s="23" t="e">
        <f t="shared" si="333"/>
        <v>#N/A</v>
      </c>
      <c r="BF602" s="17" t="e">
        <f>VLOOKUP($E602,'DATA PENGUKURAN GARDU'!$A:$BS,46,0)</f>
        <v>#N/A</v>
      </c>
      <c r="BG602" s="23" t="e">
        <f t="shared" si="334"/>
        <v>#N/A</v>
      </c>
      <c r="BH602" s="17" t="e">
        <f>VLOOKUP($E602,'DATA PENGUKURAN GARDU'!$A:$BS,46,0)</f>
        <v>#N/A</v>
      </c>
      <c r="BI602" s="17" t="e">
        <f>VLOOKUP($E602,'DATA PENGUKURAN GARDU'!$A:$BS,53,0)</f>
        <v>#N/A</v>
      </c>
      <c r="BJ602" s="17" t="e">
        <f>VLOOKUP($E602,'DATA PENGUKURAN GARDU'!$A:$BS,54,0)</f>
        <v>#N/A</v>
      </c>
      <c r="BK602" s="20" t="e">
        <f t="shared" si="312"/>
        <v>#N/A</v>
      </c>
      <c r="BL602" s="20" t="e">
        <f t="shared" si="313"/>
        <v>#N/A</v>
      </c>
      <c r="BM602" s="20" t="e">
        <f t="shared" si="314"/>
        <v>#N/A</v>
      </c>
      <c r="BN602" s="25" t="e">
        <f t="shared" si="315"/>
        <v>#N/A</v>
      </c>
      <c r="BO602" s="26" t="str">
        <f t="shared" si="316"/>
        <v>0</v>
      </c>
      <c r="BP602" s="21" t="e">
        <f t="shared" si="317"/>
        <v>#VALUE!</v>
      </c>
      <c r="BQ602" s="20" t="e">
        <f t="shared" si="318"/>
        <v>#N/A</v>
      </c>
      <c r="BR602" s="20" t="e">
        <v>#N/A</v>
      </c>
      <c r="BS602" s="9" t="e">
        <v>#N/A</v>
      </c>
      <c r="BT602" s="2" t="e">
        <f t="shared" si="319"/>
        <v>#VALUE!</v>
      </c>
      <c r="BU602" s="2" t="e">
        <f t="shared" si="302"/>
        <v>#N/A</v>
      </c>
      <c r="BV602" s="2" t="e">
        <f t="shared" si="303"/>
        <v>#N/A</v>
      </c>
    </row>
    <row r="603" s="2" customFormat="1" ht="22.95" customHeight="1" spans="1:74">
      <c r="A603" s="9" t="str">
        <f t="shared" si="304"/>
        <v>GARDU PT J RESOURCES BOLMONGInduk</v>
      </c>
      <c r="B603" s="9" t="str">
        <f t="shared" si="305"/>
        <v>GARDU PT J RESOURCES BOLMONGjurusan 1</v>
      </c>
      <c r="C603" s="9" t="str">
        <f t="shared" si="306"/>
        <v>GARDU PT J RESOURCES BOLMONGjurusan 2</v>
      </c>
      <c r="D603" s="9" t="str">
        <f t="shared" si="307"/>
        <v>GARDU PT J RESOURCES BOLMONGjurusan 3</v>
      </c>
      <c r="E603" s="9" t="str">
        <f t="shared" si="308"/>
        <v>GARDU PT J RESOURCES BOLMONGjurusan 4</v>
      </c>
      <c r="F603" s="10" t="s">
        <v>136</v>
      </c>
      <c r="G603" s="10" t="s">
        <v>132</v>
      </c>
      <c r="H603" s="10" t="s">
        <v>769</v>
      </c>
      <c r="I603" s="10" t="s">
        <v>11260</v>
      </c>
      <c r="J603" s="10" t="s">
        <v>11261</v>
      </c>
      <c r="K603" s="10" t="s">
        <v>7465</v>
      </c>
      <c r="L603" s="10"/>
      <c r="M603" s="10"/>
      <c r="N603" s="14">
        <f t="shared" si="309"/>
        <v>0</v>
      </c>
      <c r="O603" s="15" t="e">
        <f t="shared" si="310"/>
        <v>#VALUE!</v>
      </c>
      <c r="P603" s="15" t="e">
        <f t="shared" si="311"/>
        <v>#VALUE!</v>
      </c>
      <c r="Q603" s="17" t="e">
        <f>VLOOKUP($A603,'DATA PENGUKURAN GARDU'!$A:$BS,42,0)</f>
        <v>#N/A</v>
      </c>
      <c r="R603" s="18" t="e">
        <f t="shared" si="320"/>
        <v>#N/A</v>
      </c>
      <c r="S603" s="17" t="e">
        <f>VLOOKUP($A603,'DATA PENGUKURAN GARDU'!$A:$BS,44,0)</f>
        <v>#N/A</v>
      </c>
      <c r="T603" s="18" t="e">
        <f t="shared" si="321"/>
        <v>#N/A</v>
      </c>
      <c r="U603" s="17" t="e">
        <f>VLOOKUP($A603,'DATA PENGUKURAN GARDU'!$A:$BS,46,0)</f>
        <v>#N/A</v>
      </c>
      <c r="V603" s="18" t="e">
        <f t="shared" si="322"/>
        <v>#N/A</v>
      </c>
      <c r="W603" s="17" t="e">
        <f>VLOOKUP($A603,'DATA PENGUKURAN GARDU'!$A:$BS,48,0)</f>
        <v>#N/A</v>
      </c>
      <c r="X603" s="17" t="e">
        <f>VLOOKUP($A603,'DATA PENGUKURAN GARDU'!$A:$BS,53,0)</f>
        <v>#N/A</v>
      </c>
      <c r="Y603" s="17" t="e">
        <f>VLOOKUP($A603,'DATA PENGUKURAN GARDU'!$A:$BS,54,0)</f>
        <v>#N/A</v>
      </c>
      <c r="Z603" s="17" t="e">
        <f>VLOOKUP($A603,'DATA PENGUKURAN GARDU'!$A:$BS,55,0)</f>
        <v>#N/A</v>
      </c>
      <c r="AA603" s="20" t="e">
        <f>VLOOKUP($B603,'DATA PENGUKURAN GARDU'!$A:$BS,42,0)</f>
        <v>#N/A</v>
      </c>
      <c r="AB603" s="21" t="e">
        <f t="shared" si="323"/>
        <v>#N/A</v>
      </c>
      <c r="AC603" s="20" t="e">
        <f>VLOOKUP($B603,'DATA PENGUKURAN GARDU'!$A:$BS,44,0)</f>
        <v>#N/A</v>
      </c>
      <c r="AD603" s="21" t="e">
        <f t="shared" si="324"/>
        <v>#N/A</v>
      </c>
      <c r="AE603" s="20" t="e">
        <f>VLOOKUP($B603,'DATA PENGUKURAN GARDU'!$A:$BS,46,0)</f>
        <v>#N/A</v>
      </c>
      <c r="AF603" s="21" t="e">
        <f t="shared" si="325"/>
        <v>#N/A</v>
      </c>
      <c r="AG603" s="20" t="e">
        <f>VLOOKUP($B603,'DATA PENGUKURAN GARDU'!$A:$BS,46,0)</f>
        <v>#N/A</v>
      </c>
      <c r="AH603" s="20" t="e">
        <f>VLOOKUP($B603,'DATA PENGUKURAN GARDU'!$A:$BS,53,0)</f>
        <v>#N/A</v>
      </c>
      <c r="AI603" s="20" t="e">
        <f>VLOOKUP($B603,'DATA PENGUKURAN GARDU'!$A:$BS,54,0)</f>
        <v>#N/A</v>
      </c>
      <c r="AJ603" s="17" t="e">
        <f>VLOOKUP($C603,'DATA PENGUKURAN GARDU'!$A:$BS,42,0)</f>
        <v>#N/A</v>
      </c>
      <c r="AK603" s="23" t="e">
        <f t="shared" si="326"/>
        <v>#N/A</v>
      </c>
      <c r="AL603" s="17" t="e">
        <f>VLOOKUP($C603,'DATA PENGUKURAN GARDU'!$A:$BS,44,0)</f>
        <v>#N/A</v>
      </c>
      <c r="AM603" s="23" t="e">
        <f t="shared" si="327"/>
        <v>#N/A</v>
      </c>
      <c r="AN603" s="17" t="e">
        <f>VLOOKUP($C603,'DATA PENGUKURAN GARDU'!$A:$BS,46,0)</f>
        <v>#N/A</v>
      </c>
      <c r="AO603" s="23" t="e">
        <f t="shared" si="328"/>
        <v>#N/A</v>
      </c>
      <c r="AP603" s="17" t="e">
        <f>VLOOKUP($C603,'DATA PENGUKURAN GARDU'!$A:$BS,46,0)</f>
        <v>#N/A</v>
      </c>
      <c r="AQ603" s="17" t="e">
        <f>VLOOKUP($C603,'DATA PENGUKURAN GARDU'!$A:$BS,53,0)</f>
        <v>#N/A</v>
      </c>
      <c r="AR603" s="17" t="e">
        <f>VLOOKUP($C603,'DATA PENGUKURAN GARDU'!$A:$BS,54,0)</f>
        <v>#N/A</v>
      </c>
      <c r="AS603" s="20" t="e">
        <f>VLOOKUP($D603,'DATA PENGUKURAN GARDU'!$A:$BS,42,0)</f>
        <v>#N/A</v>
      </c>
      <c r="AT603" s="21" t="e">
        <f t="shared" si="329"/>
        <v>#N/A</v>
      </c>
      <c r="AU603" s="20" t="e">
        <f>VLOOKUP($D603,'DATA PENGUKURAN GARDU'!$A:$BS,44,0)</f>
        <v>#N/A</v>
      </c>
      <c r="AV603" s="21" t="e">
        <f t="shared" si="330"/>
        <v>#N/A</v>
      </c>
      <c r="AW603" s="20" t="e">
        <f>VLOOKUP($D603,'DATA PENGUKURAN GARDU'!$A:$BS,46,0)</f>
        <v>#N/A</v>
      </c>
      <c r="AX603" s="21" t="e">
        <f t="shared" si="331"/>
        <v>#N/A</v>
      </c>
      <c r="AY603" s="20" t="e">
        <f>VLOOKUP($D603,'DATA PENGUKURAN GARDU'!$A:$BS,46,0)</f>
        <v>#N/A</v>
      </c>
      <c r="AZ603" s="20" t="e">
        <f>VLOOKUP($D603,'DATA PENGUKURAN GARDU'!$A:$BS,53,0)</f>
        <v>#N/A</v>
      </c>
      <c r="BA603" s="20" t="e">
        <f>VLOOKUP($D603,'DATA PENGUKURAN GARDU'!$A:$BS,54,0)</f>
        <v>#N/A</v>
      </c>
      <c r="BB603" s="17" t="e">
        <f>VLOOKUP($E603,'DATA PENGUKURAN GARDU'!$A:$BS,42,0)</f>
        <v>#N/A</v>
      </c>
      <c r="BC603" s="23" t="e">
        <f t="shared" si="332"/>
        <v>#N/A</v>
      </c>
      <c r="BD603" s="17" t="e">
        <f>VLOOKUP($E603,'DATA PENGUKURAN GARDU'!$A:$BS,44,0)</f>
        <v>#N/A</v>
      </c>
      <c r="BE603" s="23" t="e">
        <f t="shared" si="333"/>
        <v>#N/A</v>
      </c>
      <c r="BF603" s="17" t="e">
        <f>VLOOKUP($E603,'DATA PENGUKURAN GARDU'!$A:$BS,46,0)</f>
        <v>#N/A</v>
      </c>
      <c r="BG603" s="23" t="e">
        <f t="shared" si="334"/>
        <v>#N/A</v>
      </c>
      <c r="BH603" s="17" t="e">
        <f>VLOOKUP($E603,'DATA PENGUKURAN GARDU'!$A:$BS,46,0)</f>
        <v>#N/A</v>
      </c>
      <c r="BI603" s="17" t="e">
        <f>VLOOKUP($E603,'DATA PENGUKURAN GARDU'!$A:$BS,53,0)</f>
        <v>#N/A</v>
      </c>
      <c r="BJ603" s="17" t="e">
        <f>VLOOKUP($E603,'DATA PENGUKURAN GARDU'!$A:$BS,54,0)</f>
        <v>#N/A</v>
      </c>
      <c r="BK603" s="20" t="e">
        <f t="shared" si="312"/>
        <v>#N/A</v>
      </c>
      <c r="BL603" s="20" t="e">
        <f t="shared" si="313"/>
        <v>#N/A</v>
      </c>
      <c r="BM603" s="20" t="e">
        <f t="shared" si="314"/>
        <v>#N/A</v>
      </c>
      <c r="BN603" s="25" t="e">
        <f t="shared" si="315"/>
        <v>#N/A</v>
      </c>
      <c r="BO603" s="26" t="str">
        <f t="shared" si="316"/>
        <v>0</v>
      </c>
      <c r="BP603" s="21" t="e">
        <f t="shared" si="317"/>
        <v>#VALUE!</v>
      </c>
      <c r="BQ603" s="20" t="e">
        <f t="shared" si="318"/>
        <v>#N/A</v>
      </c>
      <c r="BR603" s="20" t="e">
        <v>#N/A</v>
      </c>
      <c r="BS603" s="9" t="e">
        <v>#N/A</v>
      </c>
      <c r="BT603" s="2" t="e">
        <f t="shared" si="319"/>
        <v>#VALUE!</v>
      </c>
      <c r="BU603" s="2" t="e">
        <f t="shared" si="302"/>
        <v>#N/A</v>
      </c>
      <c r="BV603" s="2" t="e">
        <f t="shared" si="303"/>
        <v>#N/A</v>
      </c>
    </row>
    <row r="604" s="2" customFormat="1" ht="22.95" customHeight="1" spans="1:74">
      <c r="A604" s="9" t="str">
        <f t="shared" si="304"/>
        <v>K-001Induk</v>
      </c>
      <c r="B604" s="9" t="str">
        <f t="shared" si="305"/>
        <v>K-001jurusan 1</v>
      </c>
      <c r="C604" s="9" t="str">
        <f t="shared" si="306"/>
        <v>K-001jurusan 2</v>
      </c>
      <c r="D604" s="9" t="str">
        <f t="shared" si="307"/>
        <v>K-001jurusan 3</v>
      </c>
      <c r="E604" s="9" t="str">
        <f t="shared" si="308"/>
        <v>K-001jurusan 4</v>
      </c>
      <c r="F604" s="10" t="s">
        <v>770</v>
      </c>
      <c r="G604" s="10" t="s">
        <v>132</v>
      </c>
      <c r="H604" s="10" t="s">
        <v>771</v>
      </c>
      <c r="I604" s="10" t="s">
        <v>11262</v>
      </c>
      <c r="J604" s="10" t="s">
        <v>11263</v>
      </c>
      <c r="K604" s="10" t="s">
        <v>7465</v>
      </c>
      <c r="L604" s="10"/>
      <c r="M604" s="10"/>
      <c r="N604" s="14">
        <f t="shared" si="309"/>
        <v>0</v>
      </c>
      <c r="O604" s="15" t="e">
        <f t="shared" si="310"/>
        <v>#VALUE!</v>
      </c>
      <c r="P604" s="15" t="e">
        <f t="shared" si="311"/>
        <v>#VALUE!</v>
      </c>
      <c r="Q604" s="17" t="e">
        <f>VLOOKUP($A604,'DATA PENGUKURAN GARDU'!$A:$BS,42,0)</f>
        <v>#N/A</v>
      </c>
      <c r="R604" s="18" t="e">
        <f t="shared" si="320"/>
        <v>#N/A</v>
      </c>
      <c r="S604" s="17" t="e">
        <f>VLOOKUP($A604,'DATA PENGUKURAN GARDU'!$A:$BS,44,0)</f>
        <v>#N/A</v>
      </c>
      <c r="T604" s="18" t="e">
        <f t="shared" si="321"/>
        <v>#N/A</v>
      </c>
      <c r="U604" s="17" t="e">
        <f>VLOOKUP($A604,'DATA PENGUKURAN GARDU'!$A:$BS,46,0)</f>
        <v>#N/A</v>
      </c>
      <c r="V604" s="18" t="e">
        <f t="shared" si="322"/>
        <v>#N/A</v>
      </c>
      <c r="W604" s="17" t="e">
        <f>VLOOKUP($A604,'DATA PENGUKURAN GARDU'!$A:$BS,48,0)</f>
        <v>#N/A</v>
      </c>
      <c r="X604" s="17" t="e">
        <f>VLOOKUP($A604,'DATA PENGUKURAN GARDU'!$A:$BS,53,0)</f>
        <v>#N/A</v>
      </c>
      <c r="Y604" s="17" t="e">
        <f>VLOOKUP($A604,'DATA PENGUKURAN GARDU'!$A:$BS,54,0)</f>
        <v>#N/A</v>
      </c>
      <c r="Z604" s="17" t="e">
        <f>VLOOKUP($A604,'DATA PENGUKURAN GARDU'!$A:$BS,55,0)</f>
        <v>#N/A</v>
      </c>
      <c r="AA604" s="20" t="e">
        <f>VLOOKUP($B604,'DATA PENGUKURAN GARDU'!$A:$BS,42,0)</f>
        <v>#N/A</v>
      </c>
      <c r="AB604" s="21" t="e">
        <f t="shared" si="323"/>
        <v>#N/A</v>
      </c>
      <c r="AC604" s="20" t="e">
        <f>VLOOKUP($B604,'DATA PENGUKURAN GARDU'!$A:$BS,44,0)</f>
        <v>#N/A</v>
      </c>
      <c r="AD604" s="21" t="e">
        <f t="shared" si="324"/>
        <v>#N/A</v>
      </c>
      <c r="AE604" s="20" t="e">
        <f>VLOOKUP($B604,'DATA PENGUKURAN GARDU'!$A:$BS,46,0)</f>
        <v>#N/A</v>
      </c>
      <c r="AF604" s="21" t="e">
        <f t="shared" si="325"/>
        <v>#N/A</v>
      </c>
      <c r="AG604" s="20" t="e">
        <f>VLOOKUP($B604,'DATA PENGUKURAN GARDU'!$A:$BS,46,0)</f>
        <v>#N/A</v>
      </c>
      <c r="AH604" s="20" t="e">
        <f>VLOOKUP($B604,'DATA PENGUKURAN GARDU'!$A:$BS,53,0)</f>
        <v>#N/A</v>
      </c>
      <c r="AI604" s="20" t="e">
        <f>VLOOKUP($B604,'DATA PENGUKURAN GARDU'!$A:$BS,54,0)</f>
        <v>#N/A</v>
      </c>
      <c r="AJ604" s="17" t="e">
        <f>VLOOKUP($C604,'DATA PENGUKURAN GARDU'!$A:$BS,42,0)</f>
        <v>#N/A</v>
      </c>
      <c r="AK604" s="23" t="e">
        <f t="shared" si="326"/>
        <v>#N/A</v>
      </c>
      <c r="AL604" s="17" t="e">
        <f>VLOOKUP($C604,'DATA PENGUKURAN GARDU'!$A:$BS,44,0)</f>
        <v>#N/A</v>
      </c>
      <c r="AM604" s="23" t="e">
        <f t="shared" si="327"/>
        <v>#N/A</v>
      </c>
      <c r="AN604" s="17" t="e">
        <f>VLOOKUP($C604,'DATA PENGUKURAN GARDU'!$A:$BS,46,0)</f>
        <v>#N/A</v>
      </c>
      <c r="AO604" s="23" t="e">
        <f t="shared" si="328"/>
        <v>#N/A</v>
      </c>
      <c r="AP604" s="17" t="e">
        <f>VLOOKUP($C604,'DATA PENGUKURAN GARDU'!$A:$BS,46,0)</f>
        <v>#N/A</v>
      </c>
      <c r="AQ604" s="17" t="e">
        <f>VLOOKUP($C604,'DATA PENGUKURAN GARDU'!$A:$BS,53,0)</f>
        <v>#N/A</v>
      </c>
      <c r="AR604" s="17" t="e">
        <f>VLOOKUP($C604,'DATA PENGUKURAN GARDU'!$A:$BS,54,0)</f>
        <v>#N/A</v>
      </c>
      <c r="AS604" s="20" t="e">
        <f>VLOOKUP($D604,'DATA PENGUKURAN GARDU'!$A:$BS,42,0)</f>
        <v>#N/A</v>
      </c>
      <c r="AT604" s="21" t="e">
        <f t="shared" si="329"/>
        <v>#N/A</v>
      </c>
      <c r="AU604" s="20" t="e">
        <f>VLOOKUP($D604,'DATA PENGUKURAN GARDU'!$A:$BS,44,0)</f>
        <v>#N/A</v>
      </c>
      <c r="AV604" s="21" t="e">
        <f t="shared" si="330"/>
        <v>#N/A</v>
      </c>
      <c r="AW604" s="20" t="e">
        <f>VLOOKUP($D604,'DATA PENGUKURAN GARDU'!$A:$BS,46,0)</f>
        <v>#N/A</v>
      </c>
      <c r="AX604" s="21" t="e">
        <f t="shared" si="331"/>
        <v>#N/A</v>
      </c>
      <c r="AY604" s="20" t="e">
        <f>VLOOKUP($D604,'DATA PENGUKURAN GARDU'!$A:$BS,46,0)</f>
        <v>#N/A</v>
      </c>
      <c r="AZ604" s="20" t="e">
        <f>VLOOKUP($D604,'DATA PENGUKURAN GARDU'!$A:$BS,53,0)</f>
        <v>#N/A</v>
      </c>
      <c r="BA604" s="20" t="e">
        <f>VLOOKUP($D604,'DATA PENGUKURAN GARDU'!$A:$BS,54,0)</f>
        <v>#N/A</v>
      </c>
      <c r="BB604" s="17" t="e">
        <f>VLOOKUP($E604,'DATA PENGUKURAN GARDU'!$A:$BS,42,0)</f>
        <v>#N/A</v>
      </c>
      <c r="BC604" s="23" t="e">
        <f t="shared" si="332"/>
        <v>#N/A</v>
      </c>
      <c r="BD604" s="17" t="e">
        <f>VLOOKUP($E604,'DATA PENGUKURAN GARDU'!$A:$BS,44,0)</f>
        <v>#N/A</v>
      </c>
      <c r="BE604" s="23" t="e">
        <f t="shared" si="333"/>
        <v>#N/A</v>
      </c>
      <c r="BF604" s="17" t="e">
        <f>VLOOKUP($E604,'DATA PENGUKURAN GARDU'!$A:$BS,46,0)</f>
        <v>#N/A</v>
      </c>
      <c r="BG604" s="23" t="e">
        <f t="shared" si="334"/>
        <v>#N/A</v>
      </c>
      <c r="BH604" s="17" t="e">
        <f>VLOOKUP($E604,'DATA PENGUKURAN GARDU'!$A:$BS,46,0)</f>
        <v>#N/A</v>
      </c>
      <c r="BI604" s="17" t="e">
        <f>VLOOKUP($E604,'DATA PENGUKURAN GARDU'!$A:$BS,53,0)</f>
        <v>#N/A</v>
      </c>
      <c r="BJ604" s="17" t="e">
        <f>VLOOKUP($E604,'DATA PENGUKURAN GARDU'!$A:$BS,54,0)</f>
        <v>#N/A</v>
      </c>
      <c r="BK604" s="20" t="e">
        <f t="shared" si="312"/>
        <v>#N/A</v>
      </c>
      <c r="BL604" s="20" t="e">
        <f t="shared" si="313"/>
        <v>#N/A</v>
      </c>
      <c r="BM604" s="20" t="e">
        <f t="shared" si="314"/>
        <v>#N/A</v>
      </c>
      <c r="BN604" s="25" t="e">
        <f t="shared" si="315"/>
        <v>#N/A</v>
      </c>
      <c r="BO604" s="26" t="str">
        <f t="shared" si="316"/>
        <v>0</v>
      </c>
      <c r="BP604" s="21" t="e">
        <f t="shared" si="317"/>
        <v>#VALUE!</v>
      </c>
      <c r="BQ604" s="20" t="e">
        <f t="shared" si="318"/>
        <v>#N/A</v>
      </c>
      <c r="BR604" s="20" t="e">
        <v>#N/A</v>
      </c>
      <c r="BS604" s="9" t="e">
        <v>#N/A</v>
      </c>
      <c r="BT604" s="2" t="e">
        <f t="shared" si="319"/>
        <v>#VALUE!</v>
      </c>
      <c r="BU604" s="2" t="e">
        <f t="shared" si="302"/>
        <v>#N/A</v>
      </c>
      <c r="BV604" s="2" t="e">
        <f t="shared" si="303"/>
        <v>#N/A</v>
      </c>
    </row>
    <row r="605" s="2" customFormat="1" ht="22.95" customHeight="1" spans="1:74">
      <c r="A605" s="9" t="str">
        <f t="shared" si="304"/>
        <v>K-004Induk</v>
      </c>
      <c r="B605" s="9" t="str">
        <f t="shared" si="305"/>
        <v>K-004jurusan 1</v>
      </c>
      <c r="C605" s="9" t="str">
        <f t="shared" si="306"/>
        <v>K-004jurusan 2</v>
      </c>
      <c r="D605" s="9" t="str">
        <f t="shared" si="307"/>
        <v>K-004jurusan 3</v>
      </c>
      <c r="E605" s="9" t="str">
        <f t="shared" si="308"/>
        <v>K-004jurusan 4</v>
      </c>
      <c r="F605" s="10" t="s">
        <v>610</v>
      </c>
      <c r="G605" s="10" t="s">
        <v>132</v>
      </c>
      <c r="H605" s="10" t="s">
        <v>772</v>
      </c>
      <c r="I605" s="10" t="s">
        <v>11264</v>
      </c>
      <c r="J605" s="10" t="s">
        <v>11265</v>
      </c>
      <c r="K605" s="10" t="s">
        <v>7465</v>
      </c>
      <c r="L605" s="10"/>
      <c r="M605" s="10"/>
      <c r="N605" s="14">
        <f t="shared" si="309"/>
        <v>0</v>
      </c>
      <c r="O605" s="15" t="e">
        <f t="shared" si="310"/>
        <v>#VALUE!</v>
      </c>
      <c r="P605" s="15" t="e">
        <f t="shared" si="311"/>
        <v>#VALUE!</v>
      </c>
      <c r="Q605" s="17" t="e">
        <f>VLOOKUP($A605,'DATA PENGUKURAN GARDU'!$A:$BS,42,0)</f>
        <v>#N/A</v>
      </c>
      <c r="R605" s="18" t="e">
        <f t="shared" si="320"/>
        <v>#N/A</v>
      </c>
      <c r="S605" s="17" t="e">
        <f>VLOOKUP($A605,'DATA PENGUKURAN GARDU'!$A:$BS,44,0)</f>
        <v>#N/A</v>
      </c>
      <c r="T605" s="18" t="e">
        <f t="shared" si="321"/>
        <v>#N/A</v>
      </c>
      <c r="U605" s="17" t="e">
        <f>VLOOKUP($A605,'DATA PENGUKURAN GARDU'!$A:$BS,46,0)</f>
        <v>#N/A</v>
      </c>
      <c r="V605" s="18" t="e">
        <f t="shared" si="322"/>
        <v>#N/A</v>
      </c>
      <c r="W605" s="17" t="e">
        <f>VLOOKUP($A605,'DATA PENGUKURAN GARDU'!$A:$BS,48,0)</f>
        <v>#N/A</v>
      </c>
      <c r="X605" s="17" t="e">
        <f>VLOOKUP($A605,'DATA PENGUKURAN GARDU'!$A:$BS,53,0)</f>
        <v>#N/A</v>
      </c>
      <c r="Y605" s="17" t="e">
        <f>VLOOKUP($A605,'DATA PENGUKURAN GARDU'!$A:$BS,54,0)</f>
        <v>#N/A</v>
      </c>
      <c r="Z605" s="17" t="e">
        <f>VLOOKUP($A605,'DATA PENGUKURAN GARDU'!$A:$BS,55,0)</f>
        <v>#N/A</v>
      </c>
      <c r="AA605" s="20" t="e">
        <f>VLOOKUP($B605,'DATA PENGUKURAN GARDU'!$A:$BS,42,0)</f>
        <v>#N/A</v>
      </c>
      <c r="AB605" s="21" t="e">
        <f t="shared" si="323"/>
        <v>#N/A</v>
      </c>
      <c r="AC605" s="20" t="e">
        <f>VLOOKUP($B605,'DATA PENGUKURAN GARDU'!$A:$BS,44,0)</f>
        <v>#N/A</v>
      </c>
      <c r="AD605" s="21" t="e">
        <f t="shared" si="324"/>
        <v>#N/A</v>
      </c>
      <c r="AE605" s="20" t="e">
        <f>VLOOKUP($B605,'DATA PENGUKURAN GARDU'!$A:$BS,46,0)</f>
        <v>#N/A</v>
      </c>
      <c r="AF605" s="21" t="e">
        <f t="shared" si="325"/>
        <v>#N/A</v>
      </c>
      <c r="AG605" s="20" t="e">
        <f>VLOOKUP($B605,'DATA PENGUKURAN GARDU'!$A:$BS,46,0)</f>
        <v>#N/A</v>
      </c>
      <c r="AH605" s="20" t="e">
        <f>VLOOKUP($B605,'DATA PENGUKURAN GARDU'!$A:$BS,53,0)</f>
        <v>#N/A</v>
      </c>
      <c r="AI605" s="20" t="e">
        <f>VLOOKUP($B605,'DATA PENGUKURAN GARDU'!$A:$BS,54,0)</f>
        <v>#N/A</v>
      </c>
      <c r="AJ605" s="17" t="e">
        <f>VLOOKUP($C605,'DATA PENGUKURAN GARDU'!$A:$BS,42,0)</f>
        <v>#N/A</v>
      </c>
      <c r="AK605" s="23" t="e">
        <f t="shared" si="326"/>
        <v>#N/A</v>
      </c>
      <c r="AL605" s="17" t="e">
        <f>VLOOKUP($C605,'DATA PENGUKURAN GARDU'!$A:$BS,44,0)</f>
        <v>#N/A</v>
      </c>
      <c r="AM605" s="23" t="e">
        <f t="shared" si="327"/>
        <v>#N/A</v>
      </c>
      <c r="AN605" s="17" t="e">
        <f>VLOOKUP($C605,'DATA PENGUKURAN GARDU'!$A:$BS,46,0)</f>
        <v>#N/A</v>
      </c>
      <c r="AO605" s="23" t="e">
        <f t="shared" si="328"/>
        <v>#N/A</v>
      </c>
      <c r="AP605" s="17" t="e">
        <f>VLOOKUP($C605,'DATA PENGUKURAN GARDU'!$A:$BS,46,0)</f>
        <v>#N/A</v>
      </c>
      <c r="AQ605" s="17" t="e">
        <f>VLOOKUP($C605,'DATA PENGUKURAN GARDU'!$A:$BS,53,0)</f>
        <v>#N/A</v>
      </c>
      <c r="AR605" s="17" t="e">
        <f>VLOOKUP($C605,'DATA PENGUKURAN GARDU'!$A:$BS,54,0)</f>
        <v>#N/A</v>
      </c>
      <c r="AS605" s="20" t="e">
        <f>VLOOKUP($D605,'DATA PENGUKURAN GARDU'!$A:$BS,42,0)</f>
        <v>#N/A</v>
      </c>
      <c r="AT605" s="21" t="e">
        <f t="shared" si="329"/>
        <v>#N/A</v>
      </c>
      <c r="AU605" s="20" t="e">
        <f>VLOOKUP($D605,'DATA PENGUKURAN GARDU'!$A:$BS,44,0)</f>
        <v>#N/A</v>
      </c>
      <c r="AV605" s="21" t="e">
        <f t="shared" si="330"/>
        <v>#N/A</v>
      </c>
      <c r="AW605" s="20" t="e">
        <f>VLOOKUP($D605,'DATA PENGUKURAN GARDU'!$A:$BS,46,0)</f>
        <v>#N/A</v>
      </c>
      <c r="AX605" s="21" t="e">
        <f t="shared" si="331"/>
        <v>#N/A</v>
      </c>
      <c r="AY605" s="20" t="e">
        <f>VLOOKUP($D605,'DATA PENGUKURAN GARDU'!$A:$BS,46,0)</f>
        <v>#N/A</v>
      </c>
      <c r="AZ605" s="20" t="e">
        <f>VLOOKUP($D605,'DATA PENGUKURAN GARDU'!$A:$BS,53,0)</f>
        <v>#N/A</v>
      </c>
      <c r="BA605" s="20" t="e">
        <f>VLOOKUP($D605,'DATA PENGUKURAN GARDU'!$A:$BS,54,0)</f>
        <v>#N/A</v>
      </c>
      <c r="BB605" s="17" t="e">
        <f>VLOOKUP($E605,'DATA PENGUKURAN GARDU'!$A:$BS,42,0)</f>
        <v>#N/A</v>
      </c>
      <c r="BC605" s="23" t="e">
        <f t="shared" si="332"/>
        <v>#N/A</v>
      </c>
      <c r="BD605" s="17" t="e">
        <f>VLOOKUP($E605,'DATA PENGUKURAN GARDU'!$A:$BS,44,0)</f>
        <v>#N/A</v>
      </c>
      <c r="BE605" s="23" t="e">
        <f t="shared" si="333"/>
        <v>#N/A</v>
      </c>
      <c r="BF605" s="17" t="e">
        <f>VLOOKUP($E605,'DATA PENGUKURAN GARDU'!$A:$BS,46,0)</f>
        <v>#N/A</v>
      </c>
      <c r="BG605" s="23" t="e">
        <f t="shared" si="334"/>
        <v>#N/A</v>
      </c>
      <c r="BH605" s="17" t="e">
        <f>VLOOKUP($E605,'DATA PENGUKURAN GARDU'!$A:$BS,46,0)</f>
        <v>#N/A</v>
      </c>
      <c r="BI605" s="17" t="e">
        <f>VLOOKUP($E605,'DATA PENGUKURAN GARDU'!$A:$BS,53,0)</f>
        <v>#N/A</v>
      </c>
      <c r="BJ605" s="17" t="e">
        <f>VLOOKUP($E605,'DATA PENGUKURAN GARDU'!$A:$BS,54,0)</f>
        <v>#N/A</v>
      </c>
      <c r="BK605" s="20" t="e">
        <f t="shared" si="312"/>
        <v>#N/A</v>
      </c>
      <c r="BL605" s="20" t="e">
        <f t="shared" si="313"/>
        <v>#N/A</v>
      </c>
      <c r="BM605" s="20" t="e">
        <f t="shared" si="314"/>
        <v>#N/A</v>
      </c>
      <c r="BN605" s="25" t="e">
        <f t="shared" si="315"/>
        <v>#N/A</v>
      </c>
      <c r="BO605" s="26" t="str">
        <f t="shared" si="316"/>
        <v>0</v>
      </c>
      <c r="BP605" s="21" t="e">
        <f t="shared" si="317"/>
        <v>#VALUE!</v>
      </c>
      <c r="BQ605" s="20" t="e">
        <f t="shared" si="318"/>
        <v>#N/A</v>
      </c>
      <c r="BR605" s="20" t="e">
        <v>#N/A</v>
      </c>
      <c r="BS605" s="9" t="e">
        <v>#N/A</v>
      </c>
      <c r="BT605" s="2" t="e">
        <f t="shared" si="319"/>
        <v>#VALUE!</v>
      </c>
      <c r="BU605" s="2" t="e">
        <f t="shared" si="302"/>
        <v>#N/A</v>
      </c>
      <c r="BV605" s="2" t="e">
        <f t="shared" si="303"/>
        <v>#N/A</v>
      </c>
    </row>
    <row r="606" s="2" customFormat="1" ht="22.95" customHeight="1" spans="1:74">
      <c r="A606" s="9" t="str">
        <f t="shared" si="304"/>
        <v>K-010Induk</v>
      </c>
      <c r="B606" s="9" t="str">
        <f t="shared" si="305"/>
        <v>K-010jurusan 1</v>
      </c>
      <c r="C606" s="9" t="str">
        <f t="shared" si="306"/>
        <v>K-010jurusan 2</v>
      </c>
      <c r="D606" s="9" t="str">
        <f t="shared" si="307"/>
        <v>K-010jurusan 3</v>
      </c>
      <c r="E606" s="9" t="str">
        <f t="shared" si="308"/>
        <v>K-010jurusan 4</v>
      </c>
      <c r="F606" s="10" t="s">
        <v>132</v>
      </c>
      <c r="G606" s="10" t="s">
        <v>132</v>
      </c>
      <c r="H606" s="10" t="s">
        <v>774</v>
      </c>
      <c r="I606" s="10" t="s">
        <v>11268</v>
      </c>
      <c r="J606" s="10" t="s">
        <v>11269</v>
      </c>
      <c r="K606" s="10" t="s">
        <v>7465</v>
      </c>
      <c r="L606" s="10"/>
      <c r="M606" s="10"/>
      <c r="N606" s="14">
        <f t="shared" si="309"/>
        <v>0</v>
      </c>
      <c r="O606" s="15" t="e">
        <f t="shared" si="310"/>
        <v>#VALUE!</v>
      </c>
      <c r="P606" s="15" t="e">
        <f t="shared" si="311"/>
        <v>#VALUE!</v>
      </c>
      <c r="Q606" s="17" t="e">
        <f>VLOOKUP($A606,'DATA PENGUKURAN GARDU'!$A:$BS,42,0)</f>
        <v>#N/A</v>
      </c>
      <c r="R606" s="18" t="e">
        <f t="shared" si="320"/>
        <v>#N/A</v>
      </c>
      <c r="S606" s="17" t="e">
        <f>VLOOKUP($A606,'DATA PENGUKURAN GARDU'!$A:$BS,44,0)</f>
        <v>#N/A</v>
      </c>
      <c r="T606" s="18" t="e">
        <f t="shared" si="321"/>
        <v>#N/A</v>
      </c>
      <c r="U606" s="17" t="e">
        <f>VLOOKUP($A606,'DATA PENGUKURAN GARDU'!$A:$BS,46,0)</f>
        <v>#N/A</v>
      </c>
      <c r="V606" s="18" t="e">
        <f t="shared" si="322"/>
        <v>#N/A</v>
      </c>
      <c r="W606" s="17" t="e">
        <f>VLOOKUP($A606,'DATA PENGUKURAN GARDU'!$A:$BS,48,0)</f>
        <v>#N/A</v>
      </c>
      <c r="X606" s="17" t="e">
        <f>VLOOKUP($A606,'DATA PENGUKURAN GARDU'!$A:$BS,53,0)</f>
        <v>#N/A</v>
      </c>
      <c r="Y606" s="17" t="e">
        <f>VLOOKUP($A606,'DATA PENGUKURAN GARDU'!$A:$BS,54,0)</f>
        <v>#N/A</v>
      </c>
      <c r="Z606" s="17" t="e">
        <f>VLOOKUP($A606,'DATA PENGUKURAN GARDU'!$A:$BS,55,0)</f>
        <v>#N/A</v>
      </c>
      <c r="AA606" s="20" t="e">
        <f>VLOOKUP($B606,'DATA PENGUKURAN GARDU'!$A:$BS,42,0)</f>
        <v>#N/A</v>
      </c>
      <c r="AB606" s="21" t="e">
        <f t="shared" si="323"/>
        <v>#N/A</v>
      </c>
      <c r="AC606" s="20" t="e">
        <f>VLOOKUP($B606,'DATA PENGUKURAN GARDU'!$A:$BS,44,0)</f>
        <v>#N/A</v>
      </c>
      <c r="AD606" s="21" t="e">
        <f t="shared" si="324"/>
        <v>#N/A</v>
      </c>
      <c r="AE606" s="20" t="e">
        <f>VLOOKUP($B606,'DATA PENGUKURAN GARDU'!$A:$BS,46,0)</f>
        <v>#N/A</v>
      </c>
      <c r="AF606" s="21" t="e">
        <f t="shared" si="325"/>
        <v>#N/A</v>
      </c>
      <c r="AG606" s="20" t="e">
        <f>VLOOKUP($B606,'DATA PENGUKURAN GARDU'!$A:$BS,46,0)</f>
        <v>#N/A</v>
      </c>
      <c r="AH606" s="20" t="e">
        <f>VLOOKUP($B606,'DATA PENGUKURAN GARDU'!$A:$BS,53,0)</f>
        <v>#N/A</v>
      </c>
      <c r="AI606" s="20" t="e">
        <f>VLOOKUP($B606,'DATA PENGUKURAN GARDU'!$A:$BS,54,0)</f>
        <v>#N/A</v>
      </c>
      <c r="AJ606" s="17" t="e">
        <f>VLOOKUP($C606,'DATA PENGUKURAN GARDU'!$A:$BS,42,0)</f>
        <v>#N/A</v>
      </c>
      <c r="AK606" s="23" t="e">
        <f t="shared" si="326"/>
        <v>#N/A</v>
      </c>
      <c r="AL606" s="17" t="e">
        <f>VLOOKUP($C606,'DATA PENGUKURAN GARDU'!$A:$BS,44,0)</f>
        <v>#N/A</v>
      </c>
      <c r="AM606" s="23" t="e">
        <f t="shared" si="327"/>
        <v>#N/A</v>
      </c>
      <c r="AN606" s="17" t="e">
        <f>VLOOKUP($C606,'DATA PENGUKURAN GARDU'!$A:$BS,46,0)</f>
        <v>#N/A</v>
      </c>
      <c r="AO606" s="23" t="e">
        <f t="shared" si="328"/>
        <v>#N/A</v>
      </c>
      <c r="AP606" s="17" t="e">
        <f>VLOOKUP($C606,'DATA PENGUKURAN GARDU'!$A:$BS,46,0)</f>
        <v>#N/A</v>
      </c>
      <c r="AQ606" s="17" t="e">
        <f>VLOOKUP($C606,'DATA PENGUKURAN GARDU'!$A:$BS,53,0)</f>
        <v>#N/A</v>
      </c>
      <c r="AR606" s="17" t="e">
        <f>VLOOKUP($C606,'DATA PENGUKURAN GARDU'!$A:$BS,54,0)</f>
        <v>#N/A</v>
      </c>
      <c r="AS606" s="20" t="e">
        <f>VLOOKUP($D606,'DATA PENGUKURAN GARDU'!$A:$BS,42,0)</f>
        <v>#N/A</v>
      </c>
      <c r="AT606" s="21" t="e">
        <f t="shared" si="329"/>
        <v>#N/A</v>
      </c>
      <c r="AU606" s="20" t="e">
        <f>VLOOKUP($D606,'DATA PENGUKURAN GARDU'!$A:$BS,44,0)</f>
        <v>#N/A</v>
      </c>
      <c r="AV606" s="21" t="e">
        <f t="shared" si="330"/>
        <v>#N/A</v>
      </c>
      <c r="AW606" s="20" t="e">
        <f>VLOOKUP($D606,'DATA PENGUKURAN GARDU'!$A:$BS,46,0)</f>
        <v>#N/A</v>
      </c>
      <c r="AX606" s="21" t="e">
        <f t="shared" si="331"/>
        <v>#N/A</v>
      </c>
      <c r="AY606" s="20" t="e">
        <f>VLOOKUP($D606,'DATA PENGUKURAN GARDU'!$A:$BS,46,0)</f>
        <v>#N/A</v>
      </c>
      <c r="AZ606" s="20" t="e">
        <f>VLOOKUP($D606,'DATA PENGUKURAN GARDU'!$A:$BS,53,0)</f>
        <v>#N/A</v>
      </c>
      <c r="BA606" s="20" t="e">
        <f>VLOOKUP($D606,'DATA PENGUKURAN GARDU'!$A:$BS,54,0)</f>
        <v>#N/A</v>
      </c>
      <c r="BB606" s="17" t="e">
        <f>VLOOKUP($E606,'DATA PENGUKURAN GARDU'!$A:$BS,42,0)</f>
        <v>#N/A</v>
      </c>
      <c r="BC606" s="23" t="e">
        <f t="shared" si="332"/>
        <v>#N/A</v>
      </c>
      <c r="BD606" s="17" t="e">
        <f>VLOOKUP($E606,'DATA PENGUKURAN GARDU'!$A:$BS,44,0)</f>
        <v>#N/A</v>
      </c>
      <c r="BE606" s="23" t="e">
        <f t="shared" si="333"/>
        <v>#N/A</v>
      </c>
      <c r="BF606" s="17" t="e">
        <f>VLOOKUP($E606,'DATA PENGUKURAN GARDU'!$A:$BS,46,0)</f>
        <v>#N/A</v>
      </c>
      <c r="BG606" s="23" t="e">
        <f t="shared" si="334"/>
        <v>#N/A</v>
      </c>
      <c r="BH606" s="17" t="e">
        <f>VLOOKUP($E606,'DATA PENGUKURAN GARDU'!$A:$BS,46,0)</f>
        <v>#N/A</v>
      </c>
      <c r="BI606" s="17" t="e">
        <f>VLOOKUP($E606,'DATA PENGUKURAN GARDU'!$A:$BS,53,0)</f>
        <v>#N/A</v>
      </c>
      <c r="BJ606" s="17" t="e">
        <f>VLOOKUP($E606,'DATA PENGUKURAN GARDU'!$A:$BS,54,0)</f>
        <v>#N/A</v>
      </c>
      <c r="BK606" s="20" t="e">
        <f t="shared" si="312"/>
        <v>#N/A</v>
      </c>
      <c r="BL606" s="20" t="e">
        <f t="shared" si="313"/>
        <v>#N/A</v>
      </c>
      <c r="BM606" s="20" t="e">
        <f t="shared" si="314"/>
        <v>#N/A</v>
      </c>
      <c r="BN606" s="25" t="e">
        <f t="shared" si="315"/>
        <v>#N/A</v>
      </c>
      <c r="BO606" s="26" t="str">
        <f t="shared" si="316"/>
        <v>0</v>
      </c>
      <c r="BP606" s="21" t="e">
        <f t="shared" si="317"/>
        <v>#VALUE!</v>
      </c>
      <c r="BQ606" s="20" t="e">
        <f t="shared" si="318"/>
        <v>#N/A</v>
      </c>
      <c r="BR606" s="20" t="e">
        <v>#N/A</v>
      </c>
      <c r="BS606" s="9" t="e">
        <v>#N/A</v>
      </c>
      <c r="BT606" s="2" t="e">
        <f t="shared" si="319"/>
        <v>#VALUE!</v>
      </c>
      <c r="BU606" s="2" t="e">
        <f t="shared" si="302"/>
        <v>#N/A</v>
      </c>
      <c r="BV606" s="2" t="e">
        <f t="shared" si="303"/>
        <v>#N/A</v>
      </c>
    </row>
    <row r="607" s="2" customFormat="1" ht="22.95" customHeight="1" spans="1:74">
      <c r="A607" s="9" t="str">
        <f t="shared" si="304"/>
        <v>K-043Induk</v>
      </c>
      <c r="B607" s="9" t="str">
        <f t="shared" si="305"/>
        <v>K-043jurusan 1</v>
      </c>
      <c r="C607" s="9" t="str">
        <f t="shared" si="306"/>
        <v>K-043jurusan 2</v>
      </c>
      <c r="D607" s="9" t="str">
        <f t="shared" si="307"/>
        <v>K-043jurusan 3</v>
      </c>
      <c r="E607" s="9" t="str">
        <f t="shared" si="308"/>
        <v>K-043jurusan 4</v>
      </c>
      <c r="F607" s="10" t="s">
        <v>132</v>
      </c>
      <c r="G607" s="10" t="s">
        <v>132</v>
      </c>
      <c r="H607" s="10" t="s">
        <v>775</v>
      </c>
      <c r="I607" s="10" t="s">
        <v>11270</v>
      </c>
      <c r="J607" s="10" t="s">
        <v>11271</v>
      </c>
      <c r="K607" s="10" t="s">
        <v>7465</v>
      </c>
      <c r="L607" s="10"/>
      <c r="M607" s="10"/>
      <c r="N607" s="14">
        <f t="shared" si="309"/>
        <v>0</v>
      </c>
      <c r="O607" s="15" t="e">
        <f t="shared" si="310"/>
        <v>#VALUE!</v>
      </c>
      <c r="P607" s="15" t="e">
        <f t="shared" si="311"/>
        <v>#VALUE!</v>
      </c>
      <c r="Q607" s="17" t="e">
        <f>VLOOKUP($A607,'DATA PENGUKURAN GARDU'!$A:$BS,42,0)</f>
        <v>#N/A</v>
      </c>
      <c r="R607" s="18" t="e">
        <f t="shared" si="320"/>
        <v>#N/A</v>
      </c>
      <c r="S607" s="17" t="e">
        <f>VLOOKUP($A607,'DATA PENGUKURAN GARDU'!$A:$BS,44,0)</f>
        <v>#N/A</v>
      </c>
      <c r="T607" s="18" t="e">
        <f t="shared" si="321"/>
        <v>#N/A</v>
      </c>
      <c r="U607" s="17" t="e">
        <f>VLOOKUP($A607,'DATA PENGUKURAN GARDU'!$A:$BS,46,0)</f>
        <v>#N/A</v>
      </c>
      <c r="V607" s="18" t="e">
        <f t="shared" si="322"/>
        <v>#N/A</v>
      </c>
      <c r="W607" s="17" t="e">
        <f>VLOOKUP($A607,'DATA PENGUKURAN GARDU'!$A:$BS,48,0)</f>
        <v>#N/A</v>
      </c>
      <c r="X607" s="17" t="e">
        <f>VLOOKUP($A607,'DATA PENGUKURAN GARDU'!$A:$BS,53,0)</f>
        <v>#N/A</v>
      </c>
      <c r="Y607" s="17" t="e">
        <f>VLOOKUP($A607,'DATA PENGUKURAN GARDU'!$A:$BS,54,0)</f>
        <v>#N/A</v>
      </c>
      <c r="Z607" s="17" t="e">
        <f>VLOOKUP($A607,'DATA PENGUKURAN GARDU'!$A:$BS,55,0)</f>
        <v>#N/A</v>
      </c>
      <c r="AA607" s="20" t="e">
        <f>VLOOKUP($B607,'DATA PENGUKURAN GARDU'!$A:$BS,42,0)</f>
        <v>#N/A</v>
      </c>
      <c r="AB607" s="21" t="e">
        <f t="shared" si="323"/>
        <v>#N/A</v>
      </c>
      <c r="AC607" s="20" t="e">
        <f>VLOOKUP($B607,'DATA PENGUKURAN GARDU'!$A:$BS,44,0)</f>
        <v>#N/A</v>
      </c>
      <c r="AD607" s="21" t="e">
        <f t="shared" si="324"/>
        <v>#N/A</v>
      </c>
      <c r="AE607" s="20" t="e">
        <f>VLOOKUP($B607,'DATA PENGUKURAN GARDU'!$A:$BS,46,0)</f>
        <v>#N/A</v>
      </c>
      <c r="AF607" s="21" t="e">
        <f t="shared" si="325"/>
        <v>#N/A</v>
      </c>
      <c r="AG607" s="20" t="e">
        <f>VLOOKUP($B607,'DATA PENGUKURAN GARDU'!$A:$BS,46,0)</f>
        <v>#N/A</v>
      </c>
      <c r="AH607" s="20" t="e">
        <f>VLOOKUP($B607,'DATA PENGUKURAN GARDU'!$A:$BS,53,0)</f>
        <v>#N/A</v>
      </c>
      <c r="AI607" s="20" t="e">
        <f>VLOOKUP($B607,'DATA PENGUKURAN GARDU'!$A:$BS,54,0)</f>
        <v>#N/A</v>
      </c>
      <c r="AJ607" s="17" t="e">
        <f>VLOOKUP($C607,'DATA PENGUKURAN GARDU'!$A:$BS,42,0)</f>
        <v>#N/A</v>
      </c>
      <c r="AK607" s="23" t="e">
        <f t="shared" si="326"/>
        <v>#N/A</v>
      </c>
      <c r="AL607" s="17" t="e">
        <f>VLOOKUP($C607,'DATA PENGUKURAN GARDU'!$A:$BS,44,0)</f>
        <v>#N/A</v>
      </c>
      <c r="AM607" s="23" t="e">
        <f t="shared" si="327"/>
        <v>#N/A</v>
      </c>
      <c r="AN607" s="17" t="e">
        <f>VLOOKUP($C607,'DATA PENGUKURAN GARDU'!$A:$BS,46,0)</f>
        <v>#N/A</v>
      </c>
      <c r="AO607" s="23" t="e">
        <f t="shared" si="328"/>
        <v>#N/A</v>
      </c>
      <c r="AP607" s="17" t="e">
        <f>VLOOKUP($C607,'DATA PENGUKURAN GARDU'!$A:$BS,46,0)</f>
        <v>#N/A</v>
      </c>
      <c r="AQ607" s="17" t="e">
        <f>VLOOKUP($C607,'DATA PENGUKURAN GARDU'!$A:$BS,53,0)</f>
        <v>#N/A</v>
      </c>
      <c r="AR607" s="17" t="e">
        <f>VLOOKUP($C607,'DATA PENGUKURAN GARDU'!$A:$BS,54,0)</f>
        <v>#N/A</v>
      </c>
      <c r="AS607" s="20" t="e">
        <f>VLOOKUP($D607,'DATA PENGUKURAN GARDU'!$A:$BS,42,0)</f>
        <v>#N/A</v>
      </c>
      <c r="AT607" s="21" t="e">
        <f t="shared" si="329"/>
        <v>#N/A</v>
      </c>
      <c r="AU607" s="20" t="e">
        <f>VLOOKUP($D607,'DATA PENGUKURAN GARDU'!$A:$BS,44,0)</f>
        <v>#N/A</v>
      </c>
      <c r="AV607" s="21" t="e">
        <f t="shared" si="330"/>
        <v>#N/A</v>
      </c>
      <c r="AW607" s="20" t="e">
        <f>VLOOKUP($D607,'DATA PENGUKURAN GARDU'!$A:$BS,46,0)</f>
        <v>#N/A</v>
      </c>
      <c r="AX607" s="21" t="e">
        <f t="shared" si="331"/>
        <v>#N/A</v>
      </c>
      <c r="AY607" s="20" t="e">
        <f>VLOOKUP($D607,'DATA PENGUKURAN GARDU'!$A:$BS,46,0)</f>
        <v>#N/A</v>
      </c>
      <c r="AZ607" s="20" t="e">
        <f>VLOOKUP($D607,'DATA PENGUKURAN GARDU'!$A:$BS,53,0)</f>
        <v>#N/A</v>
      </c>
      <c r="BA607" s="20" t="e">
        <f>VLOOKUP($D607,'DATA PENGUKURAN GARDU'!$A:$BS,54,0)</f>
        <v>#N/A</v>
      </c>
      <c r="BB607" s="17" t="e">
        <f>VLOOKUP($E607,'DATA PENGUKURAN GARDU'!$A:$BS,42,0)</f>
        <v>#N/A</v>
      </c>
      <c r="BC607" s="23" t="e">
        <f t="shared" si="332"/>
        <v>#N/A</v>
      </c>
      <c r="BD607" s="17" t="e">
        <f>VLOOKUP($E607,'DATA PENGUKURAN GARDU'!$A:$BS,44,0)</f>
        <v>#N/A</v>
      </c>
      <c r="BE607" s="23" t="e">
        <f t="shared" si="333"/>
        <v>#N/A</v>
      </c>
      <c r="BF607" s="17" t="e">
        <f>VLOOKUP($E607,'DATA PENGUKURAN GARDU'!$A:$BS,46,0)</f>
        <v>#N/A</v>
      </c>
      <c r="BG607" s="23" t="e">
        <f t="shared" si="334"/>
        <v>#N/A</v>
      </c>
      <c r="BH607" s="17" t="e">
        <f>VLOOKUP($E607,'DATA PENGUKURAN GARDU'!$A:$BS,46,0)</f>
        <v>#N/A</v>
      </c>
      <c r="BI607" s="17" t="e">
        <f>VLOOKUP($E607,'DATA PENGUKURAN GARDU'!$A:$BS,53,0)</f>
        <v>#N/A</v>
      </c>
      <c r="BJ607" s="17" t="e">
        <f>VLOOKUP($E607,'DATA PENGUKURAN GARDU'!$A:$BS,54,0)</f>
        <v>#N/A</v>
      </c>
      <c r="BK607" s="20" t="e">
        <f t="shared" si="312"/>
        <v>#N/A</v>
      </c>
      <c r="BL607" s="20" t="e">
        <f t="shared" si="313"/>
        <v>#N/A</v>
      </c>
      <c r="BM607" s="20" t="e">
        <f t="shared" si="314"/>
        <v>#N/A</v>
      </c>
      <c r="BN607" s="25" t="e">
        <f t="shared" si="315"/>
        <v>#N/A</v>
      </c>
      <c r="BO607" s="26" t="str">
        <f t="shared" si="316"/>
        <v>0</v>
      </c>
      <c r="BP607" s="21" t="e">
        <f t="shared" si="317"/>
        <v>#VALUE!</v>
      </c>
      <c r="BQ607" s="20" t="e">
        <f t="shared" si="318"/>
        <v>#N/A</v>
      </c>
      <c r="BR607" s="20" t="e">
        <v>#N/A</v>
      </c>
      <c r="BS607" s="9" t="e">
        <v>#N/A</v>
      </c>
      <c r="BT607" s="2" t="e">
        <f t="shared" si="319"/>
        <v>#VALUE!</v>
      </c>
      <c r="BU607" s="2" t="e">
        <f t="shared" si="302"/>
        <v>#N/A</v>
      </c>
      <c r="BV607" s="2" t="e">
        <f t="shared" si="303"/>
        <v>#N/A</v>
      </c>
    </row>
    <row r="608" s="2" customFormat="1" ht="22.95" customHeight="1" spans="1:74">
      <c r="A608" s="9" t="str">
        <f t="shared" si="304"/>
        <v>K-046Induk</v>
      </c>
      <c r="B608" s="9" t="str">
        <f t="shared" si="305"/>
        <v>K-046jurusan 1</v>
      </c>
      <c r="C608" s="9" t="str">
        <f t="shared" si="306"/>
        <v>K-046jurusan 2</v>
      </c>
      <c r="D608" s="9" t="str">
        <f t="shared" si="307"/>
        <v>K-046jurusan 3</v>
      </c>
      <c r="E608" s="9" t="str">
        <f t="shared" si="308"/>
        <v>K-046jurusan 4</v>
      </c>
      <c r="F608" s="10" t="s">
        <v>132</v>
      </c>
      <c r="G608" s="10" t="s">
        <v>132</v>
      </c>
      <c r="H608" s="10" t="s">
        <v>776</v>
      </c>
      <c r="I608" s="10" t="s">
        <v>11272</v>
      </c>
      <c r="J608" s="10" t="s">
        <v>11273</v>
      </c>
      <c r="K608" s="10" t="s">
        <v>7465</v>
      </c>
      <c r="L608" s="10"/>
      <c r="M608" s="10"/>
      <c r="N608" s="14">
        <f t="shared" si="309"/>
        <v>0</v>
      </c>
      <c r="O608" s="15" t="e">
        <f t="shared" si="310"/>
        <v>#VALUE!</v>
      </c>
      <c r="P608" s="15" t="e">
        <f t="shared" si="311"/>
        <v>#VALUE!</v>
      </c>
      <c r="Q608" s="17" t="e">
        <f>VLOOKUP($A608,'DATA PENGUKURAN GARDU'!$A:$BS,42,0)</f>
        <v>#N/A</v>
      </c>
      <c r="R608" s="18" t="e">
        <f t="shared" si="320"/>
        <v>#N/A</v>
      </c>
      <c r="S608" s="17" t="e">
        <f>VLOOKUP($A608,'DATA PENGUKURAN GARDU'!$A:$BS,44,0)</f>
        <v>#N/A</v>
      </c>
      <c r="T608" s="18" t="e">
        <f t="shared" si="321"/>
        <v>#N/A</v>
      </c>
      <c r="U608" s="17" t="e">
        <f>VLOOKUP($A608,'DATA PENGUKURAN GARDU'!$A:$BS,46,0)</f>
        <v>#N/A</v>
      </c>
      <c r="V608" s="18" t="e">
        <f t="shared" si="322"/>
        <v>#N/A</v>
      </c>
      <c r="W608" s="17" t="e">
        <f>VLOOKUP($A608,'DATA PENGUKURAN GARDU'!$A:$BS,48,0)</f>
        <v>#N/A</v>
      </c>
      <c r="X608" s="17" t="e">
        <f>VLOOKUP($A608,'DATA PENGUKURAN GARDU'!$A:$BS,53,0)</f>
        <v>#N/A</v>
      </c>
      <c r="Y608" s="17" t="e">
        <f>VLOOKUP($A608,'DATA PENGUKURAN GARDU'!$A:$BS,54,0)</f>
        <v>#N/A</v>
      </c>
      <c r="Z608" s="17" t="e">
        <f>VLOOKUP($A608,'DATA PENGUKURAN GARDU'!$A:$BS,55,0)</f>
        <v>#N/A</v>
      </c>
      <c r="AA608" s="20" t="e">
        <f>VLOOKUP($B608,'DATA PENGUKURAN GARDU'!$A:$BS,42,0)</f>
        <v>#N/A</v>
      </c>
      <c r="AB608" s="21" t="e">
        <f t="shared" si="323"/>
        <v>#N/A</v>
      </c>
      <c r="AC608" s="20" t="e">
        <f>VLOOKUP($B608,'DATA PENGUKURAN GARDU'!$A:$BS,44,0)</f>
        <v>#N/A</v>
      </c>
      <c r="AD608" s="21" t="e">
        <f t="shared" si="324"/>
        <v>#N/A</v>
      </c>
      <c r="AE608" s="20" t="e">
        <f>VLOOKUP($B608,'DATA PENGUKURAN GARDU'!$A:$BS,46,0)</f>
        <v>#N/A</v>
      </c>
      <c r="AF608" s="21" t="e">
        <f t="shared" si="325"/>
        <v>#N/A</v>
      </c>
      <c r="AG608" s="20" t="e">
        <f>VLOOKUP($B608,'DATA PENGUKURAN GARDU'!$A:$BS,46,0)</f>
        <v>#N/A</v>
      </c>
      <c r="AH608" s="20" t="e">
        <f>VLOOKUP($B608,'DATA PENGUKURAN GARDU'!$A:$BS,53,0)</f>
        <v>#N/A</v>
      </c>
      <c r="AI608" s="20" t="e">
        <f>VLOOKUP($B608,'DATA PENGUKURAN GARDU'!$A:$BS,54,0)</f>
        <v>#N/A</v>
      </c>
      <c r="AJ608" s="17" t="e">
        <f>VLOOKUP($C608,'DATA PENGUKURAN GARDU'!$A:$BS,42,0)</f>
        <v>#N/A</v>
      </c>
      <c r="AK608" s="23" t="e">
        <f t="shared" si="326"/>
        <v>#N/A</v>
      </c>
      <c r="AL608" s="17" t="e">
        <f>VLOOKUP($C608,'DATA PENGUKURAN GARDU'!$A:$BS,44,0)</f>
        <v>#N/A</v>
      </c>
      <c r="AM608" s="23" t="e">
        <f t="shared" si="327"/>
        <v>#N/A</v>
      </c>
      <c r="AN608" s="17" t="e">
        <f>VLOOKUP($C608,'DATA PENGUKURAN GARDU'!$A:$BS,46,0)</f>
        <v>#N/A</v>
      </c>
      <c r="AO608" s="23" t="e">
        <f t="shared" si="328"/>
        <v>#N/A</v>
      </c>
      <c r="AP608" s="17" t="e">
        <f>VLOOKUP($C608,'DATA PENGUKURAN GARDU'!$A:$BS,46,0)</f>
        <v>#N/A</v>
      </c>
      <c r="AQ608" s="17" t="e">
        <f>VLOOKUP($C608,'DATA PENGUKURAN GARDU'!$A:$BS,53,0)</f>
        <v>#N/A</v>
      </c>
      <c r="AR608" s="17" t="e">
        <f>VLOOKUP($C608,'DATA PENGUKURAN GARDU'!$A:$BS,54,0)</f>
        <v>#N/A</v>
      </c>
      <c r="AS608" s="20" t="e">
        <f>VLOOKUP($D608,'DATA PENGUKURAN GARDU'!$A:$BS,42,0)</f>
        <v>#N/A</v>
      </c>
      <c r="AT608" s="21" t="e">
        <f t="shared" si="329"/>
        <v>#N/A</v>
      </c>
      <c r="AU608" s="20" t="e">
        <f>VLOOKUP($D608,'DATA PENGUKURAN GARDU'!$A:$BS,44,0)</f>
        <v>#N/A</v>
      </c>
      <c r="AV608" s="21" t="e">
        <f t="shared" si="330"/>
        <v>#N/A</v>
      </c>
      <c r="AW608" s="20" t="e">
        <f>VLOOKUP($D608,'DATA PENGUKURAN GARDU'!$A:$BS,46,0)</f>
        <v>#N/A</v>
      </c>
      <c r="AX608" s="21" t="e">
        <f t="shared" si="331"/>
        <v>#N/A</v>
      </c>
      <c r="AY608" s="20" t="e">
        <f>VLOOKUP($D608,'DATA PENGUKURAN GARDU'!$A:$BS,46,0)</f>
        <v>#N/A</v>
      </c>
      <c r="AZ608" s="20" t="e">
        <f>VLOOKUP($D608,'DATA PENGUKURAN GARDU'!$A:$BS,53,0)</f>
        <v>#N/A</v>
      </c>
      <c r="BA608" s="20" t="e">
        <f>VLOOKUP($D608,'DATA PENGUKURAN GARDU'!$A:$BS,54,0)</f>
        <v>#N/A</v>
      </c>
      <c r="BB608" s="17" t="e">
        <f>VLOOKUP($E608,'DATA PENGUKURAN GARDU'!$A:$BS,42,0)</f>
        <v>#N/A</v>
      </c>
      <c r="BC608" s="23" t="e">
        <f t="shared" si="332"/>
        <v>#N/A</v>
      </c>
      <c r="BD608" s="17" t="e">
        <f>VLOOKUP($E608,'DATA PENGUKURAN GARDU'!$A:$BS,44,0)</f>
        <v>#N/A</v>
      </c>
      <c r="BE608" s="23" t="e">
        <f t="shared" si="333"/>
        <v>#N/A</v>
      </c>
      <c r="BF608" s="17" t="e">
        <f>VLOOKUP($E608,'DATA PENGUKURAN GARDU'!$A:$BS,46,0)</f>
        <v>#N/A</v>
      </c>
      <c r="BG608" s="23" t="e">
        <f t="shared" si="334"/>
        <v>#N/A</v>
      </c>
      <c r="BH608" s="17" t="e">
        <f>VLOOKUP($E608,'DATA PENGUKURAN GARDU'!$A:$BS,46,0)</f>
        <v>#N/A</v>
      </c>
      <c r="BI608" s="17" t="e">
        <f>VLOOKUP($E608,'DATA PENGUKURAN GARDU'!$A:$BS,53,0)</f>
        <v>#N/A</v>
      </c>
      <c r="BJ608" s="17" t="e">
        <f>VLOOKUP($E608,'DATA PENGUKURAN GARDU'!$A:$BS,54,0)</f>
        <v>#N/A</v>
      </c>
      <c r="BK608" s="20" t="e">
        <f t="shared" si="312"/>
        <v>#N/A</v>
      </c>
      <c r="BL608" s="20" t="e">
        <f t="shared" si="313"/>
        <v>#N/A</v>
      </c>
      <c r="BM608" s="20" t="e">
        <f t="shared" si="314"/>
        <v>#N/A</v>
      </c>
      <c r="BN608" s="25" t="e">
        <f t="shared" si="315"/>
        <v>#N/A</v>
      </c>
      <c r="BO608" s="26" t="str">
        <f t="shared" si="316"/>
        <v>0</v>
      </c>
      <c r="BP608" s="21" t="e">
        <f t="shared" si="317"/>
        <v>#VALUE!</v>
      </c>
      <c r="BQ608" s="20" t="e">
        <f t="shared" si="318"/>
        <v>#N/A</v>
      </c>
      <c r="BR608" s="20" t="e">
        <v>#N/A</v>
      </c>
      <c r="BS608" s="9" t="e">
        <v>#N/A</v>
      </c>
      <c r="BT608" s="2" t="e">
        <f t="shared" si="319"/>
        <v>#VALUE!</v>
      </c>
      <c r="BU608" s="2" t="e">
        <f t="shared" si="302"/>
        <v>#N/A</v>
      </c>
      <c r="BV608" s="2" t="e">
        <f t="shared" si="303"/>
        <v>#N/A</v>
      </c>
    </row>
    <row r="609" s="2" customFormat="1" ht="22.95" customHeight="1" spans="1:74">
      <c r="A609" s="9" t="str">
        <f t="shared" si="304"/>
        <v>K-069Induk</v>
      </c>
      <c r="B609" s="9" t="str">
        <f t="shared" si="305"/>
        <v>K-069jurusan 1</v>
      </c>
      <c r="C609" s="9" t="str">
        <f t="shared" si="306"/>
        <v>K-069jurusan 2</v>
      </c>
      <c r="D609" s="9" t="str">
        <f t="shared" si="307"/>
        <v>K-069jurusan 3</v>
      </c>
      <c r="E609" s="9" t="str">
        <f t="shared" si="308"/>
        <v>K-069jurusan 4</v>
      </c>
      <c r="F609" s="10" t="s">
        <v>410</v>
      </c>
      <c r="G609" s="10" t="s">
        <v>132</v>
      </c>
      <c r="H609" s="10" t="s">
        <v>777</v>
      </c>
      <c r="I609" s="10" t="s">
        <v>11274</v>
      </c>
      <c r="J609" s="10" t="s">
        <v>11275</v>
      </c>
      <c r="K609" s="10" t="s">
        <v>7465</v>
      </c>
      <c r="L609" s="10"/>
      <c r="M609" s="10"/>
      <c r="N609" s="14">
        <f t="shared" si="309"/>
        <v>0</v>
      </c>
      <c r="O609" s="15" t="e">
        <f t="shared" si="310"/>
        <v>#VALUE!</v>
      </c>
      <c r="P609" s="15" t="e">
        <f t="shared" si="311"/>
        <v>#VALUE!</v>
      </c>
      <c r="Q609" s="17" t="e">
        <f>VLOOKUP($A609,'DATA PENGUKURAN GARDU'!$A:$BS,42,0)</f>
        <v>#N/A</v>
      </c>
      <c r="R609" s="18" t="e">
        <f t="shared" si="320"/>
        <v>#N/A</v>
      </c>
      <c r="S609" s="17" t="e">
        <f>VLOOKUP($A609,'DATA PENGUKURAN GARDU'!$A:$BS,44,0)</f>
        <v>#N/A</v>
      </c>
      <c r="T609" s="18" t="e">
        <f t="shared" si="321"/>
        <v>#N/A</v>
      </c>
      <c r="U609" s="17" t="e">
        <f>VLOOKUP($A609,'DATA PENGUKURAN GARDU'!$A:$BS,46,0)</f>
        <v>#N/A</v>
      </c>
      <c r="V609" s="18" t="e">
        <f t="shared" si="322"/>
        <v>#N/A</v>
      </c>
      <c r="W609" s="17" t="e">
        <f>VLOOKUP($A609,'DATA PENGUKURAN GARDU'!$A:$BS,48,0)</f>
        <v>#N/A</v>
      </c>
      <c r="X609" s="17" t="e">
        <f>VLOOKUP($A609,'DATA PENGUKURAN GARDU'!$A:$BS,53,0)</f>
        <v>#N/A</v>
      </c>
      <c r="Y609" s="17" t="e">
        <f>VLOOKUP($A609,'DATA PENGUKURAN GARDU'!$A:$BS,54,0)</f>
        <v>#N/A</v>
      </c>
      <c r="Z609" s="17" t="e">
        <f>VLOOKUP($A609,'DATA PENGUKURAN GARDU'!$A:$BS,55,0)</f>
        <v>#N/A</v>
      </c>
      <c r="AA609" s="20" t="e">
        <f>VLOOKUP($B609,'DATA PENGUKURAN GARDU'!$A:$BS,42,0)</f>
        <v>#N/A</v>
      </c>
      <c r="AB609" s="21" t="e">
        <f t="shared" si="323"/>
        <v>#N/A</v>
      </c>
      <c r="AC609" s="20" t="e">
        <f>VLOOKUP($B609,'DATA PENGUKURAN GARDU'!$A:$BS,44,0)</f>
        <v>#N/A</v>
      </c>
      <c r="AD609" s="21" t="e">
        <f t="shared" si="324"/>
        <v>#N/A</v>
      </c>
      <c r="AE609" s="20" t="e">
        <f>VLOOKUP($B609,'DATA PENGUKURAN GARDU'!$A:$BS,46,0)</f>
        <v>#N/A</v>
      </c>
      <c r="AF609" s="21" t="e">
        <f t="shared" si="325"/>
        <v>#N/A</v>
      </c>
      <c r="AG609" s="20" t="e">
        <f>VLOOKUP($B609,'DATA PENGUKURAN GARDU'!$A:$BS,46,0)</f>
        <v>#N/A</v>
      </c>
      <c r="AH609" s="20" t="e">
        <f>VLOOKUP($B609,'DATA PENGUKURAN GARDU'!$A:$BS,53,0)</f>
        <v>#N/A</v>
      </c>
      <c r="AI609" s="20" t="e">
        <f>VLOOKUP($B609,'DATA PENGUKURAN GARDU'!$A:$BS,54,0)</f>
        <v>#N/A</v>
      </c>
      <c r="AJ609" s="17" t="e">
        <f>VLOOKUP($C609,'DATA PENGUKURAN GARDU'!$A:$BS,42,0)</f>
        <v>#N/A</v>
      </c>
      <c r="AK609" s="23" t="e">
        <f t="shared" si="326"/>
        <v>#N/A</v>
      </c>
      <c r="AL609" s="17" t="e">
        <f>VLOOKUP($C609,'DATA PENGUKURAN GARDU'!$A:$BS,44,0)</f>
        <v>#N/A</v>
      </c>
      <c r="AM609" s="23" t="e">
        <f t="shared" si="327"/>
        <v>#N/A</v>
      </c>
      <c r="AN609" s="17" t="e">
        <f>VLOOKUP($C609,'DATA PENGUKURAN GARDU'!$A:$BS,46,0)</f>
        <v>#N/A</v>
      </c>
      <c r="AO609" s="23" t="e">
        <f t="shared" si="328"/>
        <v>#N/A</v>
      </c>
      <c r="AP609" s="17" t="e">
        <f>VLOOKUP($C609,'DATA PENGUKURAN GARDU'!$A:$BS,46,0)</f>
        <v>#N/A</v>
      </c>
      <c r="AQ609" s="17" t="e">
        <f>VLOOKUP($C609,'DATA PENGUKURAN GARDU'!$A:$BS,53,0)</f>
        <v>#N/A</v>
      </c>
      <c r="AR609" s="17" t="e">
        <f>VLOOKUP($C609,'DATA PENGUKURAN GARDU'!$A:$BS,54,0)</f>
        <v>#N/A</v>
      </c>
      <c r="AS609" s="20" t="e">
        <f>VLOOKUP($D609,'DATA PENGUKURAN GARDU'!$A:$BS,42,0)</f>
        <v>#N/A</v>
      </c>
      <c r="AT609" s="21" t="e">
        <f t="shared" si="329"/>
        <v>#N/A</v>
      </c>
      <c r="AU609" s="20" t="e">
        <f>VLOOKUP($D609,'DATA PENGUKURAN GARDU'!$A:$BS,44,0)</f>
        <v>#N/A</v>
      </c>
      <c r="AV609" s="21" t="e">
        <f t="shared" si="330"/>
        <v>#N/A</v>
      </c>
      <c r="AW609" s="20" t="e">
        <f>VLOOKUP($D609,'DATA PENGUKURAN GARDU'!$A:$BS,46,0)</f>
        <v>#N/A</v>
      </c>
      <c r="AX609" s="21" t="e">
        <f t="shared" si="331"/>
        <v>#N/A</v>
      </c>
      <c r="AY609" s="20" t="e">
        <f>VLOOKUP($D609,'DATA PENGUKURAN GARDU'!$A:$BS,46,0)</f>
        <v>#N/A</v>
      </c>
      <c r="AZ609" s="20" t="e">
        <f>VLOOKUP($D609,'DATA PENGUKURAN GARDU'!$A:$BS,53,0)</f>
        <v>#N/A</v>
      </c>
      <c r="BA609" s="20" t="e">
        <f>VLOOKUP($D609,'DATA PENGUKURAN GARDU'!$A:$BS,54,0)</f>
        <v>#N/A</v>
      </c>
      <c r="BB609" s="17" t="e">
        <f>VLOOKUP($E609,'DATA PENGUKURAN GARDU'!$A:$BS,42,0)</f>
        <v>#N/A</v>
      </c>
      <c r="BC609" s="23" t="e">
        <f t="shared" si="332"/>
        <v>#N/A</v>
      </c>
      <c r="BD609" s="17" t="e">
        <f>VLOOKUP($E609,'DATA PENGUKURAN GARDU'!$A:$BS,44,0)</f>
        <v>#N/A</v>
      </c>
      <c r="BE609" s="23" t="e">
        <f t="shared" si="333"/>
        <v>#N/A</v>
      </c>
      <c r="BF609" s="17" t="e">
        <f>VLOOKUP($E609,'DATA PENGUKURAN GARDU'!$A:$BS,46,0)</f>
        <v>#N/A</v>
      </c>
      <c r="BG609" s="23" t="e">
        <f t="shared" si="334"/>
        <v>#N/A</v>
      </c>
      <c r="BH609" s="17" t="e">
        <f>VLOOKUP($E609,'DATA PENGUKURAN GARDU'!$A:$BS,46,0)</f>
        <v>#N/A</v>
      </c>
      <c r="BI609" s="17" t="e">
        <f>VLOOKUP($E609,'DATA PENGUKURAN GARDU'!$A:$BS,53,0)</f>
        <v>#N/A</v>
      </c>
      <c r="BJ609" s="17" t="e">
        <f>VLOOKUP($E609,'DATA PENGUKURAN GARDU'!$A:$BS,54,0)</f>
        <v>#N/A</v>
      </c>
      <c r="BK609" s="20" t="e">
        <f t="shared" si="312"/>
        <v>#N/A</v>
      </c>
      <c r="BL609" s="20" t="e">
        <f t="shared" si="313"/>
        <v>#N/A</v>
      </c>
      <c r="BM609" s="20" t="e">
        <f t="shared" si="314"/>
        <v>#N/A</v>
      </c>
      <c r="BN609" s="25" t="e">
        <f t="shared" si="315"/>
        <v>#N/A</v>
      </c>
      <c r="BO609" s="26" t="str">
        <f t="shared" si="316"/>
        <v>0</v>
      </c>
      <c r="BP609" s="21" t="e">
        <f t="shared" si="317"/>
        <v>#VALUE!</v>
      </c>
      <c r="BQ609" s="20" t="e">
        <f t="shared" si="318"/>
        <v>#N/A</v>
      </c>
      <c r="BR609" s="20" t="e">
        <v>#N/A</v>
      </c>
      <c r="BS609" s="9" t="e">
        <v>#N/A</v>
      </c>
      <c r="BT609" s="2" t="e">
        <f t="shared" si="319"/>
        <v>#VALUE!</v>
      </c>
      <c r="BU609" s="2" t="e">
        <f t="shared" si="302"/>
        <v>#N/A</v>
      </c>
      <c r="BV609" s="2" t="e">
        <f t="shared" si="303"/>
        <v>#N/A</v>
      </c>
    </row>
    <row r="610" s="2" customFormat="1" ht="22.95" customHeight="1" spans="1:74">
      <c r="A610" s="9" t="str">
        <f t="shared" si="304"/>
        <v>K-074Induk</v>
      </c>
      <c r="B610" s="9" t="str">
        <f t="shared" si="305"/>
        <v>K-074jurusan 1</v>
      </c>
      <c r="C610" s="9" t="str">
        <f t="shared" si="306"/>
        <v>K-074jurusan 2</v>
      </c>
      <c r="D610" s="9" t="str">
        <f t="shared" si="307"/>
        <v>K-074jurusan 3</v>
      </c>
      <c r="E610" s="9" t="str">
        <f t="shared" si="308"/>
        <v>K-074jurusan 4</v>
      </c>
      <c r="F610" s="10" t="s">
        <v>410</v>
      </c>
      <c r="G610" s="10" t="s">
        <v>132</v>
      </c>
      <c r="H610" s="10" t="s">
        <v>778</v>
      </c>
      <c r="I610" s="10" t="s">
        <v>11276</v>
      </c>
      <c r="J610" s="10" t="s">
        <v>11277</v>
      </c>
      <c r="K610" s="10" t="s">
        <v>7465</v>
      </c>
      <c r="L610" s="10"/>
      <c r="M610" s="10"/>
      <c r="N610" s="14">
        <f t="shared" si="309"/>
        <v>0</v>
      </c>
      <c r="O610" s="15" t="e">
        <f t="shared" si="310"/>
        <v>#VALUE!</v>
      </c>
      <c r="P610" s="15" t="e">
        <f t="shared" si="311"/>
        <v>#VALUE!</v>
      </c>
      <c r="Q610" s="17" t="e">
        <f>VLOOKUP($A610,'DATA PENGUKURAN GARDU'!$A:$BS,42,0)</f>
        <v>#N/A</v>
      </c>
      <c r="R610" s="18" t="e">
        <f t="shared" si="320"/>
        <v>#N/A</v>
      </c>
      <c r="S610" s="17" t="e">
        <f>VLOOKUP($A610,'DATA PENGUKURAN GARDU'!$A:$BS,44,0)</f>
        <v>#N/A</v>
      </c>
      <c r="T610" s="18" t="e">
        <f t="shared" si="321"/>
        <v>#N/A</v>
      </c>
      <c r="U610" s="17" t="e">
        <f>VLOOKUP($A610,'DATA PENGUKURAN GARDU'!$A:$BS,46,0)</f>
        <v>#N/A</v>
      </c>
      <c r="V610" s="18" t="e">
        <f t="shared" si="322"/>
        <v>#N/A</v>
      </c>
      <c r="W610" s="17" t="e">
        <f>VLOOKUP($A610,'DATA PENGUKURAN GARDU'!$A:$BS,48,0)</f>
        <v>#N/A</v>
      </c>
      <c r="X610" s="17" t="e">
        <f>VLOOKUP($A610,'DATA PENGUKURAN GARDU'!$A:$BS,53,0)</f>
        <v>#N/A</v>
      </c>
      <c r="Y610" s="17" t="e">
        <f>VLOOKUP($A610,'DATA PENGUKURAN GARDU'!$A:$BS,54,0)</f>
        <v>#N/A</v>
      </c>
      <c r="Z610" s="17" t="e">
        <f>VLOOKUP($A610,'DATA PENGUKURAN GARDU'!$A:$BS,55,0)</f>
        <v>#N/A</v>
      </c>
      <c r="AA610" s="20" t="e">
        <f>VLOOKUP($B610,'DATA PENGUKURAN GARDU'!$A:$BS,42,0)</f>
        <v>#N/A</v>
      </c>
      <c r="AB610" s="21" t="e">
        <f t="shared" si="323"/>
        <v>#N/A</v>
      </c>
      <c r="AC610" s="20" t="e">
        <f>VLOOKUP($B610,'DATA PENGUKURAN GARDU'!$A:$BS,44,0)</f>
        <v>#N/A</v>
      </c>
      <c r="AD610" s="21" t="e">
        <f t="shared" si="324"/>
        <v>#N/A</v>
      </c>
      <c r="AE610" s="20" t="e">
        <f>VLOOKUP($B610,'DATA PENGUKURAN GARDU'!$A:$BS,46,0)</f>
        <v>#N/A</v>
      </c>
      <c r="AF610" s="21" t="e">
        <f t="shared" si="325"/>
        <v>#N/A</v>
      </c>
      <c r="AG610" s="20" t="e">
        <f>VLOOKUP($B610,'DATA PENGUKURAN GARDU'!$A:$BS,46,0)</f>
        <v>#N/A</v>
      </c>
      <c r="AH610" s="20" t="e">
        <f>VLOOKUP($B610,'DATA PENGUKURAN GARDU'!$A:$BS,53,0)</f>
        <v>#N/A</v>
      </c>
      <c r="AI610" s="20" t="e">
        <f>VLOOKUP($B610,'DATA PENGUKURAN GARDU'!$A:$BS,54,0)</f>
        <v>#N/A</v>
      </c>
      <c r="AJ610" s="17" t="e">
        <f>VLOOKUP($C610,'DATA PENGUKURAN GARDU'!$A:$BS,42,0)</f>
        <v>#N/A</v>
      </c>
      <c r="AK610" s="23" t="e">
        <f t="shared" si="326"/>
        <v>#N/A</v>
      </c>
      <c r="AL610" s="17" t="e">
        <f>VLOOKUP($C610,'DATA PENGUKURAN GARDU'!$A:$BS,44,0)</f>
        <v>#N/A</v>
      </c>
      <c r="AM610" s="23" t="e">
        <f t="shared" si="327"/>
        <v>#N/A</v>
      </c>
      <c r="AN610" s="17" t="e">
        <f>VLOOKUP($C610,'DATA PENGUKURAN GARDU'!$A:$BS,46,0)</f>
        <v>#N/A</v>
      </c>
      <c r="AO610" s="23" t="e">
        <f t="shared" si="328"/>
        <v>#N/A</v>
      </c>
      <c r="AP610" s="17" t="e">
        <f>VLOOKUP($C610,'DATA PENGUKURAN GARDU'!$A:$BS,46,0)</f>
        <v>#N/A</v>
      </c>
      <c r="AQ610" s="17" t="e">
        <f>VLOOKUP($C610,'DATA PENGUKURAN GARDU'!$A:$BS,53,0)</f>
        <v>#N/A</v>
      </c>
      <c r="AR610" s="17" t="e">
        <f>VLOOKUP($C610,'DATA PENGUKURAN GARDU'!$A:$BS,54,0)</f>
        <v>#N/A</v>
      </c>
      <c r="AS610" s="20" t="e">
        <f>VLOOKUP($D610,'DATA PENGUKURAN GARDU'!$A:$BS,42,0)</f>
        <v>#N/A</v>
      </c>
      <c r="AT610" s="21" t="e">
        <f t="shared" si="329"/>
        <v>#N/A</v>
      </c>
      <c r="AU610" s="20" t="e">
        <f>VLOOKUP($D610,'DATA PENGUKURAN GARDU'!$A:$BS,44,0)</f>
        <v>#N/A</v>
      </c>
      <c r="AV610" s="21" t="e">
        <f t="shared" si="330"/>
        <v>#N/A</v>
      </c>
      <c r="AW610" s="20" t="e">
        <f>VLOOKUP($D610,'DATA PENGUKURAN GARDU'!$A:$BS,46,0)</f>
        <v>#N/A</v>
      </c>
      <c r="AX610" s="21" t="e">
        <f t="shared" si="331"/>
        <v>#N/A</v>
      </c>
      <c r="AY610" s="20" t="e">
        <f>VLOOKUP($D610,'DATA PENGUKURAN GARDU'!$A:$BS,46,0)</f>
        <v>#N/A</v>
      </c>
      <c r="AZ610" s="20" t="e">
        <f>VLOOKUP($D610,'DATA PENGUKURAN GARDU'!$A:$BS,53,0)</f>
        <v>#N/A</v>
      </c>
      <c r="BA610" s="20" t="e">
        <f>VLOOKUP($D610,'DATA PENGUKURAN GARDU'!$A:$BS,54,0)</f>
        <v>#N/A</v>
      </c>
      <c r="BB610" s="17" t="e">
        <f>VLOOKUP($E610,'DATA PENGUKURAN GARDU'!$A:$BS,42,0)</f>
        <v>#N/A</v>
      </c>
      <c r="BC610" s="23" t="e">
        <f t="shared" si="332"/>
        <v>#N/A</v>
      </c>
      <c r="BD610" s="17" t="e">
        <f>VLOOKUP($E610,'DATA PENGUKURAN GARDU'!$A:$BS,44,0)</f>
        <v>#N/A</v>
      </c>
      <c r="BE610" s="23" t="e">
        <f t="shared" si="333"/>
        <v>#N/A</v>
      </c>
      <c r="BF610" s="17" t="e">
        <f>VLOOKUP($E610,'DATA PENGUKURAN GARDU'!$A:$BS,46,0)</f>
        <v>#N/A</v>
      </c>
      <c r="BG610" s="23" t="e">
        <f t="shared" si="334"/>
        <v>#N/A</v>
      </c>
      <c r="BH610" s="17" t="e">
        <f>VLOOKUP($E610,'DATA PENGUKURAN GARDU'!$A:$BS,46,0)</f>
        <v>#N/A</v>
      </c>
      <c r="BI610" s="17" t="e">
        <f>VLOOKUP($E610,'DATA PENGUKURAN GARDU'!$A:$BS,53,0)</f>
        <v>#N/A</v>
      </c>
      <c r="BJ610" s="17" t="e">
        <f>VLOOKUP($E610,'DATA PENGUKURAN GARDU'!$A:$BS,54,0)</f>
        <v>#N/A</v>
      </c>
      <c r="BK610" s="20" t="e">
        <f t="shared" si="312"/>
        <v>#N/A</v>
      </c>
      <c r="BL610" s="20" t="e">
        <f t="shared" si="313"/>
        <v>#N/A</v>
      </c>
      <c r="BM610" s="20" t="e">
        <f t="shared" si="314"/>
        <v>#N/A</v>
      </c>
      <c r="BN610" s="25" t="e">
        <f t="shared" si="315"/>
        <v>#N/A</v>
      </c>
      <c r="BO610" s="26" t="str">
        <f t="shared" si="316"/>
        <v>0</v>
      </c>
      <c r="BP610" s="21" t="e">
        <f t="shared" si="317"/>
        <v>#VALUE!</v>
      </c>
      <c r="BQ610" s="20" t="e">
        <f t="shared" si="318"/>
        <v>#N/A</v>
      </c>
      <c r="BR610" s="20" t="e">
        <v>#N/A</v>
      </c>
      <c r="BS610" s="9" t="e">
        <v>#N/A</v>
      </c>
      <c r="BT610" s="2" t="e">
        <f t="shared" si="319"/>
        <v>#VALUE!</v>
      </c>
      <c r="BU610" s="2" t="e">
        <f t="shared" si="302"/>
        <v>#N/A</v>
      </c>
      <c r="BV610" s="2" t="e">
        <f t="shared" si="303"/>
        <v>#N/A</v>
      </c>
    </row>
    <row r="611" s="2" customFormat="1" ht="22.95" customHeight="1" spans="1:74">
      <c r="A611" s="9" t="str">
        <f t="shared" si="304"/>
        <v>K-076Induk</v>
      </c>
      <c r="B611" s="9" t="str">
        <f t="shared" si="305"/>
        <v>K-076jurusan 1</v>
      </c>
      <c r="C611" s="9" t="str">
        <f t="shared" si="306"/>
        <v>K-076jurusan 2</v>
      </c>
      <c r="D611" s="9" t="str">
        <f t="shared" si="307"/>
        <v>K-076jurusan 3</v>
      </c>
      <c r="E611" s="9" t="str">
        <f t="shared" si="308"/>
        <v>K-076jurusan 4</v>
      </c>
      <c r="F611" s="10" t="s">
        <v>410</v>
      </c>
      <c r="G611" s="10" t="s">
        <v>132</v>
      </c>
      <c r="H611" s="10" t="s">
        <v>779</v>
      </c>
      <c r="I611" s="10" t="s">
        <v>11278</v>
      </c>
      <c r="J611" s="10" t="s">
        <v>11279</v>
      </c>
      <c r="K611" s="10" t="s">
        <v>7465</v>
      </c>
      <c r="L611" s="10"/>
      <c r="M611" s="10"/>
      <c r="N611" s="14">
        <f t="shared" si="309"/>
        <v>0</v>
      </c>
      <c r="O611" s="15" t="e">
        <f t="shared" si="310"/>
        <v>#VALUE!</v>
      </c>
      <c r="P611" s="15" t="e">
        <f t="shared" si="311"/>
        <v>#VALUE!</v>
      </c>
      <c r="Q611" s="17" t="e">
        <f>VLOOKUP($A611,'DATA PENGUKURAN GARDU'!$A:$BS,42,0)</f>
        <v>#N/A</v>
      </c>
      <c r="R611" s="18" t="e">
        <f t="shared" si="320"/>
        <v>#N/A</v>
      </c>
      <c r="S611" s="17" t="e">
        <f>VLOOKUP($A611,'DATA PENGUKURAN GARDU'!$A:$BS,44,0)</f>
        <v>#N/A</v>
      </c>
      <c r="T611" s="18" t="e">
        <f t="shared" si="321"/>
        <v>#N/A</v>
      </c>
      <c r="U611" s="17" t="e">
        <f>VLOOKUP($A611,'DATA PENGUKURAN GARDU'!$A:$BS,46,0)</f>
        <v>#N/A</v>
      </c>
      <c r="V611" s="18" t="e">
        <f t="shared" si="322"/>
        <v>#N/A</v>
      </c>
      <c r="W611" s="17" t="e">
        <f>VLOOKUP($A611,'DATA PENGUKURAN GARDU'!$A:$BS,48,0)</f>
        <v>#N/A</v>
      </c>
      <c r="X611" s="17" t="e">
        <f>VLOOKUP($A611,'DATA PENGUKURAN GARDU'!$A:$BS,53,0)</f>
        <v>#N/A</v>
      </c>
      <c r="Y611" s="17" t="e">
        <f>VLOOKUP($A611,'DATA PENGUKURAN GARDU'!$A:$BS,54,0)</f>
        <v>#N/A</v>
      </c>
      <c r="Z611" s="17" t="e">
        <f>VLOOKUP($A611,'DATA PENGUKURAN GARDU'!$A:$BS,55,0)</f>
        <v>#N/A</v>
      </c>
      <c r="AA611" s="20" t="e">
        <f>VLOOKUP($B611,'DATA PENGUKURAN GARDU'!$A:$BS,42,0)</f>
        <v>#N/A</v>
      </c>
      <c r="AB611" s="21" t="e">
        <f t="shared" si="323"/>
        <v>#N/A</v>
      </c>
      <c r="AC611" s="20" t="e">
        <f>VLOOKUP($B611,'DATA PENGUKURAN GARDU'!$A:$BS,44,0)</f>
        <v>#N/A</v>
      </c>
      <c r="AD611" s="21" t="e">
        <f t="shared" si="324"/>
        <v>#N/A</v>
      </c>
      <c r="AE611" s="20" t="e">
        <f>VLOOKUP($B611,'DATA PENGUKURAN GARDU'!$A:$BS,46,0)</f>
        <v>#N/A</v>
      </c>
      <c r="AF611" s="21" t="e">
        <f t="shared" si="325"/>
        <v>#N/A</v>
      </c>
      <c r="AG611" s="20" t="e">
        <f>VLOOKUP($B611,'DATA PENGUKURAN GARDU'!$A:$BS,46,0)</f>
        <v>#N/A</v>
      </c>
      <c r="AH611" s="20" t="e">
        <f>VLOOKUP($B611,'DATA PENGUKURAN GARDU'!$A:$BS,53,0)</f>
        <v>#N/A</v>
      </c>
      <c r="AI611" s="20" t="e">
        <f>VLOOKUP($B611,'DATA PENGUKURAN GARDU'!$A:$BS,54,0)</f>
        <v>#N/A</v>
      </c>
      <c r="AJ611" s="17" t="e">
        <f>VLOOKUP($C611,'DATA PENGUKURAN GARDU'!$A:$BS,42,0)</f>
        <v>#N/A</v>
      </c>
      <c r="AK611" s="23" t="e">
        <f t="shared" si="326"/>
        <v>#N/A</v>
      </c>
      <c r="AL611" s="17" t="e">
        <f>VLOOKUP($C611,'DATA PENGUKURAN GARDU'!$A:$BS,44,0)</f>
        <v>#N/A</v>
      </c>
      <c r="AM611" s="23" t="e">
        <f t="shared" si="327"/>
        <v>#N/A</v>
      </c>
      <c r="AN611" s="17" t="e">
        <f>VLOOKUP($C611,'DATA PENGUKURAN GARDU'!$A:$BS,46,0)</f>
        <v>#N/A</v>
      </c>
      <c r="AO611" s="23" t="e">
        <f t="shared" si="328"/>
        <v>#N/A</v>
      </c>
      <c r="AP611" s="17" t="e">
        <f>VLOOKUP($C611,'DATA PENGUKURAN GARDU'!$A:$BS,46,0)</f>
        <v>#N/A</v>
      </c>
      <c r="AQ611" s="17" t="e">
        <f>VLOOKUP($C611,'DATA PENGUKURAN GARDU'!$A:$BS,53,0)</f>
        <v>#N/A</v>
      </c>
      <c r="AR611" s="17" t="e">
        <f>VLOOKUP($C611,'DATA PENGUKURAN GARDU'!$A:$BS,54,0)</f>
        <v>#N/A</v>
      </c>
      <c r="AS611" s="20" t="e">
        <f>VLOOKUP($D611,'DATA PENGUKURAN GARDU'!$A:$BS,42,0)</f>
        <v>#N/A</v>
      </c>
      <c r="AT611" s="21" t="e">
        <f t="shared" si="329"/>
        <v>#N/A</v>
      </c>
      <c r="AU611" s="20" t="e">
        <f>VLOOKUP($D611,'DATA PENGUKURAN GARDU'!$A:$BS,44,0)</f>
        <v>#N/A</v>
      </c>
      <c r="AV611" s="21" t="e">
        <f t="shared" si="330"/>
        <v>#N/A</v>
      </c>
      <c r="AW611" s="20" t="e">
        <f>VLOOKUP($D611,'DATA PENGUKURAN GARDU'!$A:$BS,46,0)</f>
        <v>#N/A</v>
      </c>
      <c r="AX611" s="21" t="e">
        <f t="shared" si="331"/>
        <v>#N/A</v>
      </c>
      <c r="AY611" s="20" t="e">
        <f>VLOOKUP($D611,'DATA PENGUKURAN GARDU'!$A:$BS,46,0)</f>
        <v>#N/A</v>
      </c>
      <c r="AZ611" s="20" t="e">
        <f>VLOOKUP($D611,'DATA PENGUKURAN GARDU'!$A:$BS,53,0)</f>
        <v>#N/A</v>
      </c>
      <c r="BA611" s="20" t="e">
        <f>VLOOKUP($D611,'DATA PENGUKURAN GARDU'!$A:$BS,54,0)</f>
        <v>#N/A</v>
      </c>
      <c r="BB611" s="17" t="e">
        <f>VLOOKUP($E611,'DATA PENGUKURAN GARDU'!$A:$BS,42,0)</f>
        <v>#N/A</v>
      </c>
      <c r="BC611" s="23" t="e">
        <f t="shared" si="332"/>
        <v>#N/A</v>
      </c>
      <c r="BD611" s="17" t="e">
        <f>VLOOKUP($E611,'DATA PENGUKURAN GARDU'!$A:$BS,44,0)</f>
        <v>#N/A</v>
      </c>
      <c r="BE611" s="23" t="e">
        <f t="shared" si="333"/>
        <v>#N/A</v>
      </c>
      <c r="BF611" s="17" t="e">
        <f>VLOOKUP($E611,'DATA PENGUKURAN GARDU'!$A:$BS,46,0)</f>
        <v>#N/A</v>
      </c>
      <c r="BG611" s="23" t="e">
        <f t="shared" si="334"/>
        <v>#N/A</v>
      </c>
      <c r="BH611" s="17" t="e">
        <f>VLOOKUP($E611,'DATA PENGUKURAN GARDU'!$A:$BS,46,0)</f>
        <v>#N/A</v>
      </c>
      <c r="BI611" s="17" t="e">
        <f>VLOOKUP($E611,'DATA PENGUKURAN GARDU'!$A:$BS,53,0)</f>
        <v>#N/A</v>
      </c>
      <c r="BJ611" s="17" t="e">
        <f>VLOOKUP($E611,'DATA PENGUKURAN GARDU'!$A:$BS,54,0)</f>
        <v>#N/A</v>
      </c>
      <c r="BK611" s="20" t="e">
        <f t="shared" si="312"/>
        <v>#N/A</v>
      </c>
      <c r="BL611" s="20" t="e">
        <f t="shared" si="313"/>
        <v>#N/A</v>
      </c>
      <c r="BM611" s="20" t="e">
        <f t="shared" si="314"/>
        <v>#N/A</v>
      </c>
      <c r="BN611" s="25" t="e">
        <f t="shared" si="315"/>
        <v>#N/A</v>
      </c>
      <c r="BO611" s="26" t="str">
        <f t="shared" si="316"/>
        <v>0</v>
      </c>
      <c r="BP611" s="21" t="e">
        <f t="shared" si="317"/>
        <v>#VALUE!</v>
      </c>
      <c r="BQ611" s="20" t="e">
        <f t="shared" si="318"/>
        <v>#N/A</v>
      </c>
      <c r="BR611" s="20" t="e">
        <v>#N/A</v>
      </c>
      <c r="BS611" s="9" t="e">
        <v>#N/A</v>
      </c>
      <c r="BT611" s="2" t="e">
        <f t="shared" si="319"/>
        <v>#VALUE!</v>
      </c>
      <c r="BU611" s="2" t="e">
        <f t="shared" si="302"/>
        <v>#N/A</v>
      </c>
      <c r="BV611" s="2" t="e">
        <f t="shared" si="303"/>
        <v>#N/A</v>
      </c>
    </row>
    <row r="612" s="2" customFormat="1" ht="22.95" customHeight="1" spans="1:74">
      <c r="A612" s="9" t="str">
        <f t="shared" si="304"/>
        <v>N 007Induk</v>
      </c>
      <c r="B612" s="9" t="str">
        <f t="shared" si="305"/>
        <v>N 007jurusan 1</v>
      </c>
      <c r="C612" s="9" t="str">
        <f t="shared" si="306"/>
        <v>N 007jurusan 2</v>
      </c>
      <c r="D612" s="9" t="str">
        <f t="shared" si="307"/>
        <v>N 007jurusan 3</v>
      </c>
      <c r="E612" s="9" t="str">
        <f t="shared" si="308"/>
        <v>N 007jurusan 4</v>
      </c>
      <c r="F612" s="10" t="s">
        <v>226</v>
      </c>
      <c r="G612" s="10" t="s">
        <v>101</v>
      </c>
      <c r="H612" s="10" t="s">
        <v>780</v>
      </c>
      <c r="I612" s="10" t="s">
        <v>11280</v>
      </c>
      <c r="J612" s="10" t="s">
        <v>11281</v>
      </c>
      <c r="K612" s="10" t="s">
        <v>7465</v>
      </c>
      <c r="L612" s="10"/>
      <c r="M612" s="10"/>
      <c r="N612" s="14">
        <f t="shared" si="309"/>
        <v>0</v>
      </c>
      <c r="O612" s="15" t="e">
        <f t="shared" si="310"/>
        <v>#VALUE!</v>
      </c>
      <c r="P612" s="15" t="e">
        <f t="shared" si="311"/>
        <v>#VALUE!</v>
      </c>
      <c r="Q612" s="17" t="e">
        <f>VLOOKUP($A612,'DATA PENGUKURAN GARDU'!$A:$BS,42,0)</f>
        <v>#N/A</v>
      </c>
      <c r="R612" s="18" t="e">
        <f t="shared" si="320"/>
        <v>#N/A</v>
      </c>
      <c r="S612" s="17" t="e">
        <f>VLOOKUP($A612,'DATA PENGUKURAN GARDU'!$A:$BS,44,0)</f>
        <v>#N/A</v>
      </c>
      <c r="T612" s="18" t="e">
        <f t="shared" si="321"/>
        <v>#N/A</v>
      </c>
      <c r="U612" s="17" t="e">
        <f>VLOOKUP($A612,'DATA PENGUKURAN GARDU'!$A:$BS,46,0)</f>
        <v>#N/A</v>
      </c>
      <c r="V612" s="18" t="e">
        <f t="shared" si="322"/>
        <v>#N/A</v>
      </c>
      <c r="W612" s="17" t="e">
        <f>VLOOKUP($A612,'DATA PENGUKURAN GARDU'!$A:$BS,48,0)</f>
        <v>#N/A</v>
      </c>
      <c r="X612" s="17" t="e">
        <f>VLOOKUP($A612,'DATA PENGUKURAN GARDU'!$A:$BS,53,0)</f>
        <v>#N/A</v>
      </c>
      <c r="Y612" s="17" t="e">
        <f>VLOOKUP($A612,'DATA PENGUKURAN GARDU'!$A:$BS,54,0)</f>
        <v>#N/A</v>
      </c>
      <c r="Z612" s="17" t="e">
        <f>VLOOKUP($A612,'DATA PENGUKURAN GARDU'!$A:$BS,55,0)</f>
        <v>#N/A</v>
      </c>
      <c r="AA612" s="20" t="e">
        <f>VLOOKUP($B612,'DATA PENGUKURAN GARDU'!$A:$BS,42,0)</f>
        <v>#N/A</v>
      </c>
      <c r="AB612" s="21" t="e">
        <f t="shared" si="323"/>
        <v>#N/A</v>
      </c>
      <c r="AC612" s="20" t="e">
        <f>VLOOKUP($B612,'DATA PENGUKURAN GARDU'!$A:$BS,44,0)</f>
        <v>#N/A</v>
      </c>
      <c r="AD612" s="21" t="e">
        <f t="shared" si="324"/>
        <v>#N/A</v>
      </c>
      <c r="AE612" s="20" t="e">
        <f>VLOOKUP($B612,'DATA PENGUKURAN GARDU'!$A:$BS,46,0)</f>
        <v>#N/A</v>
      </c>
      <c r="AF612" s="21" t="e">
        <f t="shared" si="325"/>
        <v>#N/A</v>
      </c>
      <c r="AG612" s="20" t="e">
        <f>VLOOKUP($B612,'DATA PENGUKURAN GARDU'!$A:$BS,46,0)</f>
        <v>#N/A</v>
      </c>
      <c r="AH612" s="20" t="e">
        <f>VLOOKUP($B612,'DATA PENGUKURAN GARDU'!$A:$BS,53,0)</f>
        <v>#N/A</v>
      </c>
      <c r="AI612" s="20" t="e">
        <f>VLOOKUP($B612,'DATA PENGUKURAN GARDU'!$A:$BS,54,0)</f>
        <v>#N/A</v>
      </c>
      <c r="AJ612" s="17" t="e">
        <f>VLOOKUP($C612,'DATA PENGUKURAN GARDU'!$A:$BS,42,0)</f>
        <v>#N/A</v>
      </c>
      <c r="AK612" s="23" t="e">
        <f t="shared" si="326"/>
        <v>#N/A</v>
      </c>
      <c r="AL612" s="17" t="e">
        <f>VLOOKUP($C612,'DATA PENGUKURAN GARDU'!$A:$BS,44,0)</f>
        <v>#N/A</v>
      </c>
      <c r="AM612" s="23" t="e">
        <f t="shared" si="327"/>
        <v>#N/A</v>
      </c>
      <c r="AN612" s="17" t="e">
        <f>VLOOKUP($C612,'DATA PENGUKURAN GARDU'!$A:$BS,46,0)</f>
        <v>#N/A</v>
      </c>
      <c r="AO612" s="23" t="e">
        <f t="shared" si="328"/>
        <v>#N/A</v>
      </c>
      <c r="AP612" s="17" t="e">
        <f>VLOOKUP($C612,'DATA PENGUKURAN GARDU'!$A:$BS,46,0)</f>
        <v>#N/A</v>
      </c>
      <c r="AQ612" s="17" t="e">
        <f>VLOOKUP($C612,'DATA PENGUKURAN GARDU'!$A:$BS,53,0)</f>
        <v>#N/A</v>
      </c>
      <c r="AR612" s="17" t="e">
        <f>VLOOKUP($C612,'DATA PENGUKURAN GARDU'!$A:$BS,54,0)</f>
        <v>#N/A</v>
      </c>
      <c r="AS612" s="20" t="e">
        <f>VLOOKUP($D612,'DATA PENGUKURAN GARDU'!$A:$BS,42,0)</f>
        <v>#N/A</v>
      </c>
      <c r="AT612" s="21" t="e">
        <f t="shared" si="329"/>
        <v>#N/A</v>
      </c>
      <c r="AU612" s="20" t="e">
        <f>VLOOKUP($D612,'DATA PENGUKURAN GARDU'!$A:$BS,44,0)</f>
        <v>#N/A</v>
      </c>
      <c r="AV612" s="21" t="e">
        <f t="shared" si="330"/>
        <v>#N/A</v>
      </c>
      <c r="AW612" s="20" t="e">
        <f>VLOOKUP($D612,'DATA PENGUKURAN GARDU'!$A:$BS,46,0)</f>
        <v>#N/A</v>
      </c>
      <c r="AX612" s="21" t="e">
        <f t="shared" si="331"/>
        <v>#N/A</v>
      </c>
      <c r="AY612" s="20" t="e">
        <f>VLOOKUP($D612,'DATA PENGUKURAN GARDU'!$A:$BS,46,0)</f>
        <v>#N/A</v>
      </c>
      <c r="AZ612" s="20" t="e">
        <f>VLOOKUP($D612,'DATA PENGUKURAN GARDU'!$A:$BS,53,0)</f>
        <v>#N/A</v>
      </c>
      <c r="BA612" s="20" t="e">
        <f>VLOOKUP($D612,'DATA PENGUKURAN GARDU'!$A:$BS,54,0)</f>
        <v>#N/A</v>
      </c>
      <c r="BB612" s="17" t="e">
        <f>VLOOKUP($E612,'DATA PENGUKURAN GARDU'!$A:$BS,42,0)</f>
        <v>#N/A</v>
      </c>
      <c r="BC612" s="23" t="e">
        <f t="shared" si="332"/>
        <v>#N/A</v>
      </c>
      <c r="BD612" s="17" t="e">
        <f>VLOOKUP($E612,'DATA PENGUKURAN GARDU'!$A:$BS,44,0)</f>
        <v>#N/A</v>
      </c>
      <c r="BE612" s="23" t="e">
        <f t="shared" si="333"/>
        <v>#N/A</v>
      </c>
      <c r="BF612" s="17" t="e">
        <f>VLOOKUP($E612,'DATA PENGUKURAN GARDU'!$A:$BS,46,0)</f>
        <v>#N/A</v>
      </c>
      <c r="BG612" s="23" t="e">
        <f t="shared" si="334"/>
        <v>#N/A</v>
      </c>
      <c r="BH612" s="17" t="e">
        <f>VLOOKUP($E612,'DATA PENGUKURAN GARDU'!$A:$BS,46,0)</f>
        <v>#N/A</v>
      </c>
      <c r="BI612" s="17" t="e">
        <f>VLOOKUP($E612,'DATA PENGUKURAN GARDU'!$A:$BS,53,0)</f>
        <v>#N/A</v>
      </c>
      <c r="BJ612" s="17" t="e">
        <f>VLOOKUP($E612,'DATA PENGUKURAN GARDU'!$A:$BS,54,0)</f>
        <v>#N/A</v>
      </c>
      <c r="BK612" s="20" t="e">
        <f t="shared" si="312"/>
        <v>#N/A</v>
      </c>
      <c r="BL612" s="20" t="e">
        <f t="shared" si="313"/>
        <v>#N/A</v>
      </c>
      <c r="BM612" s="20" t="e">
        <f t="shared" si="314"/>
        <v>#N/A</v>
      </c>
      <c r="BN612" s="25" t="e">
        <f t="shared" si="315"/>
        <v>#N/A</v>
      </c>
      <c r="BO612" s="26" t="str">
        <f t="shared" si="316"/>
        <v>0</v>
      </c>
      <c r="BP612" s="21" t="e">
        <f t="shared" si="317"/>
        <v>#VALUE!</v>
      </c>
      <c r="BQ612" s="20" t="e">
        <f t="shared" si="318"/>
        <v>#N/A</v>
      </c>
      <c r="BR612" s="20" t="e">
        <v>#N/A</v>
      </c>
      <c r="BS612" s="9" t="e">
        <v>#N/A</v>
      </c>
      <c r="BT612" s="2" t="e">
        <f t="shared" si="319"/>
        <v>#VALUE!</v>
      </c>
      <c r="BU612" s="2" t="e">
        <f t="shared" si="302"/>
        <v>#N/A</v>
      </c>
      <c r="BV612" s="2" t="e">
        <f t="shared" si="303"/>
        <v>#N/A</v>
      </c>
    </row>
    <row r="613" s="2" customFormat="1" ht="22.95" customHeight="1" spans="1:74">
      <c r="A613" s="9" t="str">
        <f t="shared" si="304"/>
        <v>N 008Induk</v>
      </c>
      <c r="B613" s="9" t="str">
        <f t="shared" si="305"/>
        <v>N 008jurusan 1</v>
      </c>
      <c r="C613" s="9" t="str">
        <f t="shared" si="306"/>
        <v>N 008jurusan 2</v>
      </c>
      <c r="D613" s="9" t="str">
        <f t="shared" si="307"/>
        <v>N 008jurusan 3</v>
      </c>
      <c r="E613" s="9" t="str">
        <f t="shared" si="308"/>
        <v>N 008jurusan 4</v>
      </c>
      <c r="F613" s="10" t="s">
        <v>226</v>
      </c>
      <c r="G613" s="10" t="s">
        <v>101</v>
      </c>
      <c r="H613" s="10" t="s">
        <v>781</v>
      </c>
      <c r="I613" s="10" t="s">
        <v>11282</v>
      </c>
      <c r="J613" s="10" t="s">
        <v>11283</v>
      </c>
      <c r="K613" s="10" t="s">
        <v>7465</v>
      </c>
      <c r="L613" s="10"/>
      <c r="M613" s="10"/>
      <c r="N613" s="14">
        <f t="shared" si="309"/>
        <v>0</v>
      </c>
      <c r="O613" s="15" t="e">
        <f t="shared" si="310"/>
        <v>#VALUE!</v>
      </c>
      <c r="P613" s="15" t="e">
        <f t="shared" si="311"/>
        <v>#VALUE!</v>
      </c>
      <c r="Q613" s="17" t="e">
        <f>VLOOKUP($A613,'DATA PENGUKURAN GARDU'!$A:$BS,42,0)</f>
        <v>#N/A</v>
      </c>
      <c r="R613" s="18" t="e">
        <f t="shared" si="320"/>
        <v>#N/A</v>
      </c>
      <c r="S613" s="17" t="e">
        <f>VLOOKUP($A613,'DATA PENGUKURAN GARDU'!$A:$BS,44,0)</f>
        <v>#N/A</v>
      </c>
      <c r="T613" s="18" t="e">
        <f t="shared" si="321"/>
        <v>#N/A</v>
      </c>
      <c r="U613" s="17" t="e">
        <f>VLOOKUP($A613,'DATA PENGUKURAN GARDU'!$A:$BS,46,0)</f>
        <v>#N/A</v>
      </c>
      <c r="V613" s="18" t="e">
        <f t="shared" si="322"/>
        <v>#N/A</v>
      </c>
      <c r="W613" s="17" t="e">
        <f>VLOOKUP($A613,'DATA PENGUKURAN GARDU'!$A:$BS,48,0)</f>
        <v>#N/A</v>
      </c>
      <c r="X613" s="17" t="e">
        <f>VLOOKUP($A613,'DATA PENGUKURAN GARDU'!$A:$BS,53,0)</f>
        <v>#N/A</v>
      </c>
      <c r="Y613" s="17" t="e">
        <f>VLOOKUP($A613,'DATA PENGUKURAN GARDU'!$A:$BS,54,0)</f>
        <v>#N/A</v>
      </c>
      <c r="Z613" s="17" t="e">
        <f>VLOOKUP($A613,'DATA PENGUKURAN GARDU'!$A:$BS,55,0)</f>
        <v>#N/A</v>
      </c>
      <c r="AA613" s="20" t="e">
        <f>VLOOKUP($B613,'DATA PENGUKURAN GARDU'!$A:$BS,42,0)</f>
        <v>#N/A</v>
      </c>
      <c r="AB613" s="21" t="e">
        <f t="shared" si="323"/>
        <v>#N/A</v>
      </c>
      <c r="AC613" s="20" t="e">
        <f>VLOOKUP($B613,'DATA PENGUKURAN GARDU'!$A:$BS,44,0)</f>
        <v>#N/A</v>
      </c>
      <c r="AD613" s="21" t="e">
        <f t="shared" si="324"/>
        <v>#N/A</v>
      </c>
      <c r="AE613" s="20" t="e">
        <f>VLOOKUP($B613,'DATA PENGUKURAN GARDU'!$A:$BS,46,0)</f>
        <v>#N/A</v>
      </c>
      <c r="AF613" s="21" t="e">
        <f t="shared" si="325"/>
        <v>#N/A</v>
      </c>
      <c r="AG613" s="20" t="e">
        <f>VLOOKUP($B613,'DATA PENGUKURAN GARDU'!$A:$BS,46,0)</f>
        <v>#N/A</v>
      </c>
      <c r="AH613" s="20" t="e">
        <f>VLOOKUP($B613,'DATA PENGUKURAN GARDU'!$A:$BS,53,0)</f>
        <v>#N/A</v>
      </c>
      <c r="AI613" s="20" t="e">
        <f>VLOOKUP($B613,'DATA PENGUKURAN GARDU'!$A:$BS,54,0)</f>
        <v>#N/A</v>
      </c>
      <c r="AJ613" s="17" t="e">
        <f>VLOOKUP($C613,'DATA PENGUKURAN GARDU'!$A:$BS,42,0)</f>
        <v>#N/A</v>
      </c>
      <c r="AK613" s="23" t="e">
        <f t="shared" si="326"/>
        <v>#N/A</v>
      </c>
      <c r="AL613" s="17" t="e">
        <f>VLOOKUP($C613,'DATA PENGUKURAN GARDU'!$A:$BS,44,0)</f>
        <v>#N/A</v>
      </c>
      <c r="AM613" s="23" t="e">
        <f t="shared" si="327"/>
        <v>#N/A</v>
      </c>
      <c r="AN613" s="17" t="e">
        <f>VLOOKUP($C613,'DATA PENGUKURAN GARDU'!$A:$BS,46,0)</f>
        <v>#N/A</v>
      </c>
      <c r="AO613" s="23" t="e">
        <f t="shared" si="328"/>
        <v>#N/A</v>
      </c>
      <c r="AP613" s="17" t="e">
        <f>VLOOKUP($C613,'DATA PENGUKURAN GARDU'!$A:$BS,46,0)</f>
        <v>#N/A</v>
      </c>
      <c r="AQ613" s="17" t="e">
        <f>VLOOKUP($C613,'DATA PENGUKURAN GARDU'!$A:$BS,53,0)</f>
        <v>#N/A</v>
      </c>
      <c r="AR613" s="17" t="e">
        <f>VLOOKUP($C613,'DATA PENGUKURAN GARDU'!$A:$BS,54,0)</f>
        <v>#N/A</v>
      </c>
      <c r="AS613" s="20" t="e">
        <f>VLOOKUP($D613,'DATA PENGUKURAN GARDU'!$A:$BS,42,0)</f>
        <v>#N/A</v>
      </c>
      <c r="AT613" s="21" t="e">
        <f t="shared" si="329"/>
        <v>#N/A</v>
      </c>
      <c r="AU613" s="20" t="e">
        <f>VLOOKUP($D613,'DATA PENGUKURAN GARDU'!$A:$BS,44,0)</f>
        <v>#N/A</v>
      </c>
      <c r="AV613" s="21" t="e">
        <f t="shared" si="330"/>
        <v>#N/A</v>
      </c>
      <c r="AW613" s="20" t="e">
        <f>VLOOKUP($D613,'DATA PENGUKURAN GARDU'!$A:$BS,46,0)</f>
        <v>#N/A</v>
      </c>
      <c r="AX613" s="21" t="e">
        <f t="shared" si="331"/>
        <v>#N/A</v>
      </c>
      <c r="AY613" s="20" t="e">
        <f>VLOOKUP($D613,'DATA PENGUKURAN GARDU'!$A:$BS,46,0)</f>
        <v>#N/A</v>
      </c>
      <c r="AZ613" s="20" t="e">
        <f>VLOOKUP($D613,'DATA PENGUKURAN GARDU'!$A:$BS,53,0)</f>
        <v>#N/A</v>
      </c>
      <c r="BA613" s="20" t="e">
        <f>VLOOKUP($D613,'DATA PENGUKURAN GARDU'!$A:$BS,54,0)</f>
        <v>#N/A</v>
      </c>
      <c r="BB613" s="17" t="e">
        <f>VLOOKUP($E613,'DATA PENGUKURAN GARDU'!$A:$BS,42,0)</f>
        <v>#N/A</v>
      </c>
      <c r="BC613" s="23" t="e">
        <f t="shared" si="332"/>
        <v>#N/A</v>
      </c>
      <c r="BD613" s="17" t="e">
        <f>VLOOKUP($E613,'DATA PENGUKURAN GARDU'!$A:$BS,44,0)</f>
        <v>#N/A</v>
      </c>
      <c r="BE613" s="23" t="e">
        <f t="shared" si="333"/>
        <v>#N/A</v>
      </c>
      <c r="BF613" s="17" t="e">
        <f>VLOOKUP($E613,'DATA PENGUKURAN GARDU'!$A:$BS,46,0)</f>
        <v>#N/A</v>
      </c>
      <c r="BG613" s="23" t="e">
        <f t="shared" si="334"/>
        <v>#N/A</v>
      </c>
      <c r="BH613" s="17" t="e">
        <f>VLOOKUP($E613,'DATA PENGUKURAN GARDU'!$A:$BS,46,0)</f>
        <v>#N/A</v>
      </c>
      <c r="BI613" s="17" t="e">
        <f>VLOOKUP($E613,'DATA PENGUKURAN GARDU'!$A:$BS,53,0)</f>
        <v>#N/A</v>
      </c>
      <c r="BJ613" s="17" t="e">
        <f>VLOOKUP($E613,'DATA PENGUKURAN GARDU'!$A:$BS,54,0)</f>
        <v>#N/A</v>
      </c>
      <c r="BK613" s="20" t="e">
        <f t="shared" si="312"/>
        <v>#N/A</v>
      </c>
      <c r="BL613" s="20" t="e">
        <f t="shared" si="313"/>
        <v>#N/A</v>
      </c>
      <c r="BM613" s="20" t="e">
        <f t="shared" si="314"/>
        <v>#N/A</v>
      </c>
      <c r="BN613" s="25" t="e">
        <f t="shared" si="315"/>
        <v>#N/A</v>
      </c>
      <c r="BO613" s="26" t="str">
        <f t="shared" si="316"/>
        <v>0</v>
      </c>
      <c r="BP613" s="21" t="e">
        <f t="shared" si="317"/>
        <v>#VALUE!</v>
      </c>
      <c r="BQ613" s="20" t="e">
        <f t="shared" si="318"/>
        <v>#N/A</v>
      </c>
      <c r="BR613" s="20" t="e">
        <v>#N/A</v>
      </c>
      <c r="BS613" s="9" t="e">
        <v>#N/A</v>
      </c>
      <c r="BT613" s="2" t="e">
        <f t="shared" si="319"/>
        <v>#VALUE!</v>
      </c>
      <c r="BU613" s="2" t="e">
        <f t="shared" si="302"/>
        <v>#N/A</v>
      </c>
      <c r="BV613" s="2" t="e">
        <f t="shared" si="303"/>
        <v>#N/A</v>
      </c>
    </row>
    <row r="614" s="2" customFormat="1" ht="22.95" customHeight="1" spans="1:74">
      <c r="A614" s="9" t="str">
        <f t="shared" si="304"/>
        <v>N 015Induk</v>
      </c>
      <c r="B614" s="9" t="str">
        <f t="shared" si="305"/>
        <v>N 015jurusan 1</v>
      </c>
      <c r="C614" s="9" t="str">
        <f t="shared" si="306"/>
        <v>N 015jurusan 2</v>
      </c>
      <c r="D614" s="9" t="str">
        <f t="shared" si="307"/>
        <v>N 015jurusan 3</v>
      </c>
      <c r="E614" s="9" t="str">
        <f t="shared" si="308"/>
        <v>N 015jurusan 4</v>
      </c>
      <c r="F614" s="10" t="s">
        <v>226</v>
      </c>
      <c r="G614" s="10" t="s">
        <v>101</v>
      </c>
      <c r="H614" s="10" t="s">
        <v>782</v>
      </c>
      <c r="I614" s="10" t="s">
        <v>11284</v>
      </c>
      <c r="J614" s="10" t="s">
        <v>11285</v>
      </c>
      <c r="K614" s="10" t="s">
        <v>7465</v>
      </c>
      <c r="L614" s="10"/>
      <c r="M614" s="10"/>
      <c r="N614" s="14">
        <f t="shared" si="309"/>
        <v>0</v>
      </c>
      <c r="O614" s="15" t="e">
        <f t="shared" si="310"/>
        <v>#VALUE!</v>
      </c>
      <c r="P614" s="15" t="e">
        <f t="shared" si="311"/>
        <v>#VALUE!</v>
      </c>
      <c r="Q614" s="17" t="e">
        <f>VLOOKUP($A614,'DATA PENGUKURAN GARDU'!$A:$BS,42,0)</f>
        <v>#N/A</v>
      </c>
      <c r="R614" s="18" t="e">
        <f t="shared" si="320"/>
        <v>#N/A</v>
      </c>
      <c r="S614" s="17" t="e">
        <f>VLOOKUP($A614,'DATA PENGUKURAN GARDU'!$A:$BS,44,0)</f>
        <v>#N/A</v>
      </c>
      <c r="T614" s="18" t="e">
        <f t="shared" si="321"/>
        <v>#N/A</v>
      </c>
      <c r="U614" s="17" t="e">
        <f>VLOOKUP($A614,'DATA PENGUKURAN GARDU'!$A:$BS,46,0)</f>
        <v>#N/A</v>
      </c>
      <c r="V614" s="18" t="e">
        <f t="shared" si="322"/>
        <v>#N/A</v>
      </c>
      <c r="W614" s="17" t="e">
        <f>VLOOKUP($A614,'DATA PENGUKURAN GARDU'!$A:$BS,48,0)</f>
        <v>#N/A</v>
      </c>
      <c r="X614" s="17" t="e">
        <f>VLOOKUP($A614,'DATA PENGUKURAN GARDU'!$A:$BS,53,0)</f>
        <v>#N/A</v>
      </c>
      <c r="Y614" s="17" t="e">
        <f>VLOOKUP($A614,'DATA PENGUKURAN GARDU'!$A:$BS,54,0)</f>
        <v>#N/A</v>
      </c>
      <c r="Z614" s="17" t="e">
        <f>VLOOKUP($A614,'DATA PENGUKURAN GARDU'!$A:$BS,55,0)</f>
        <v>#N/A</v>
      </c>
      <c r="AA614" s="20" t="e">
        <f>VLOOKUP($B614,'DATA PENGUKURAN GARDU'!$A:$BS,42,0)</f>
        <v>#N/A</v>
      </c>
      <c r="AB614" s="21" t="e">
        <f t="shared" si="323"/>
        <v>#N/A</v>
      </c>
      <c r="AC614" s="20" t="e">
        <f>VLOOKUP($B614,'DATA PENGUKURAN GARDU'!$A:$BS,44,0)</f>
        <v>#N/A</v>
      </c>
      <c r="AD614" s="21" t="e">
        <f t="shared" si="324"/>
        <v>#N/A</v>
      </c>
      <c r="AE614" s="20" t="e">
        <f>VLOOKUP($B614,'DATA PENGUKURAN GARDU'!$A:$BS,46,0)</f>
        <v>#N/A</v>
      </c>
      <c r="AF614" s="21" t="e">
        <f t="shared" si="325"/>
        <v>#N/A</v>
      </c>
      <c r="AG614" s="20" t="e">
        <f>VLOOKUP($B614,'DATA PENGUKURAN GARDU'!$A:$BS,46,0)</f>
        <v>#N/A</v>
      </c>
      <c r="AH614" s="20" t="e">
        <f>VLOOKUP($B614,'DATA PENGUKURAN GARDU'!$A:$BS,53,0)</f>
        <v>#N/A</v>
      </c>
      <c r="AI614" s="20" t="e">
        <f>VLOOKUP($B614,'DATA PENGUKURAN GARDU'!$A:$BS,54,0)</f>
        <v>#N/A</v>
      </c>
      <c r="AJ614" s="17" t="e">
        <f>VLOOKUP($C614,'DATA PENGUKURAN GARDU'!$A:$BS,42,0)</f>
        <v>#N/A</v>
      </c>
      <c r="AK614" s="23" t="e">
        <f t="shared" si="326"/>
        <v>#N/A</v>
      </c>
      <c r="AL614" s="17" t="e">
        <f>VLOOKUP($C614,'DATA PENGUKURAN GARDU'!$A:$BS,44,0)</f>
        <v>#N/A</v>
      </c>
      <c r="AM614" s="23" t="e">
        <f t="shared" si="327"/>
        <v>#N/A</v>
      </c>
      <c r="AN614" s="17" t="e">
        <f>VLOOKUP($C614,'DATA PENGUKURAN GARDU'!$A:$BS,46,0)</f>
        <v>#N/A</v>
      </c>
      <c r="AO614" s="23" t="e">
        <f t="shared" si="328"/>
        <v>#N/A</v>
      </c>
      <c r="AP614" s="17" t="e">
        <f>VLOOKUP($C614,'DATA PENGUKURAN GARDU'!$A:$BS,46,0)</f>
        <v>#N/A</v>
      </c>
      <c r="AQ614" s="17" t="e">
        <f>VLOOKUP($C614,'DATA PENGUKURAN GARDU'!$A:$BS,53,0)</f>
        <v>#N/A</v>
      </c>
      <c r="AR614" s="17" t="e">
        <f>VLOOKUP($C614,'DATA PENGUKURAN GARDU'!$A:$BS,54,0)</f>
        <v>#N/A</v>
      </c>
      <c r="AS614" s="20" t="e">
        <f>VLOOKUP($D614,'DATA PENGUKURAN GARDU'!$A:$BS,42,0)</f>
        <v>#N/A</v>
      </c>
      <c r="AT614" s="21" t="e">
        <f t="shared" si="329"/>
        <v>#N/A</v>
      </c>
      <c r="AU614" s="20" t="e">
        <f>VLOOKUP($D614,'DATA PENGUKURAN GARDU'!$A:$BS,44,0)</f>
        <v>#N/A</v>
      </c>
      <c r="AV614" s="21" t="e">
        <f t="shared" si="330"/>
        <v>#N/A</v>
      </c>
      <c r="AW614" s="20" t="e">
        <f>VLOOKUP($D614,'DATA PENGUKURAN GARDU'!$A:$BS,46,0)</f>
        <v>#N/A</v>
      </c>
      <c r="AX614" s="21" t="e">
        <f t="shared" si="331"/>
        <v>#N/A</v>
      </c>
      <c r="AY614" s="20" t="e">
        <f>VLOOKUP($D614,'DATA PENGUKURAN GARDU'!$A:$BS,46,0)</f>
        <v>#N/A</v>
      </c>
      <c r="AZ614" s="20" t="e">
        <f>VLOOKUP($D614,'DATA PENGUKURAN GARDU'!$A:$BS,53,0)</f>
        <v>#N/A</v>
      </c>
      <c r="BA614" s="20" t="e">
        <f>VLOOKUP($D614,'DATA PENGUKURAN GARDU'!$A:$BS,54,0)</f>
        <v>#N/A</v>
      </c>
      <c r="BB614" s="17" t="e">
        <f>VLOOKUP($E614,'DATA PENGUKURAN GARDU'!$A:$BS,42,0)</f>
        <v>#N/A</v>
      </c>
      <c r="BC614" s="23" t="e">
        <f t="shared" si="332"/>
        <v>#N/A</v>
      </c>
      <c r="BD614" s="17" t="e">
        <f>VLOOKUP($E614,'DATA PENGUKURAN GARDU'!$A:$BS,44,0)</f>
        <v>#N/A</v>
      </c>
      <c r="BE614" s="23" t="e">
        <f t="shared" si="333"/>
        <v>#N/A</v>
      </c>
      <c r="BF614" s="17" t="e">
        <f>VLOOKUP($E614,'DATA PENGUKURAN GARDU'!$A:$BS,46,0)</f>
        <v>#N/A</v>
      </c>
      <c r="BG614" s="23" t="e">
        <f t="shared" si="334"/>
        <v>#N/A</v>
      </c>
      <c r="BH614" s="17" t="e">
        <f>VLOOKUP($E614,'DATA PENGUKURAN GARDU'!$A:$BS,46,0)</f>
        <v>#N/A</v>
      </c>
      <c r="BI614" s="17" t="e">
        <f>VLOOKUP($E614,'DATA PENGUKURAN GARDU'!$A:$BS,53,0)</f>
        <v>#N/A</v>
      </c>
      <c r="BJ614" s="17" t="e">
        <f>VLOOKUP($E614,'DATA PENGUKURAN GARDU'!$A:$BS,54,0)</f>
        <v>#N/A</v>
      </c>
      <c r="BK614" s="20" t="e">
        <f t="shared" si="312"/>
        <v>#N/A</v>
      </c>
      <c r="BL614" s="20" t="e">
        <f t="shared" si="313"/>
        <v>#N/A</v>
      </c>
      <c r="BM614" s="20" t="e">
        <f t="shared" si="314"/>
        <v>#N/A</v>
      </c>
      <c r="BN614" s="25" t="e">
        <f t="shared" si="315"/>
        <v>#N/A</v>
      </c>
      <c r="BO614" s="26" t="str">
        <f t="shared" si="316"/>
        <v>0</v>
      </c>
      <c r="BP614" s="21" t="e">
        <f t="shared" si="317"/>
        <v>#VALUE!</v>
      </c>
      <c r="BQ614" s="20" t="e">
        <f t="shared" si="318"/>
        <v>#N/A</v>
      </c>
      <c r="BR614" s="20" t="e">
        <v>#N/A</v>
      </c>
      <c r="BS614" s="9" t="e">
        <v>#N/A</v>
      </c>
      <c r="BT614" s="2" t="e">
        <f t="shared" si="319"/>
        <v>#VALUE!</v>
      </c>
      <c r="BU614" s="2" t="e">
        <f t="shared" si="302"/>
        <v>#N/A</v>
      </c>
      <c r="BV614" s="2" t="e">
        <f t="shared" si="303"/>
        <v>#N/A</v>
      </c>
    </row>
    <row r="615" s="2" customFormat="1" ht="22.95" customHeight="1" spans="1:74">
      <c r="A615" s="9" t="str">
        <f t="shared" si="304"/>
        <v>N 016.1Induk</v>
      </c>
      <c r="B615" s="9" t="str">
        <f t="shared" si="305"/>
        <v>N 016.1jurusan 1</v>
      </c>
      <c r="C615" s="9" t="str">
        <f t="shared" si="306"/>
        <v>N 016.1jurusan 2</v>
      </c>
      <c r="D615" s="9" t="str">
        <f t="shared" si="307"/>
        <v>N 016.1jurusan 3</v>
      </c>
      <c r="E615" s="9" t="str">
        <f t="shared" si="308"/>
        <v>N 016.1jurusan 4</v>
      </c>
      <c r="F615" s="10" t="s">
        <v>226</v>
      </c>
      <c r="G615" s="10" t="s">
        <v>101</v>
      </c>
      <c r="H615" s="10" t="s">
        <v>783</v>
      </c>
      <c r="I615" s="10" t="s">
        <v>11286</v>
      </c>
      <c r="J615" s="10" t="s">
        <v>11287</v>
      </c>
      <c r="K615" s="10" t="s">
        <v>7465</v>
      </c>
      <c r="L615" s="10"/>
      <c r="M615" s="10"/>
      <c r="N615" s="14">
        <f t="shared" si="309"/>
        <v>0</v>
      </c>
      <c r="O615" s="15" t="e">
        <f t="shared" si="310"/>
        <v>#VALUE!</v>
      </c>
      <c r="P615" s="15" t="e">
        <f t="shared" si="311"/>
        <v>#VALUE!</v>
      </c>
      <c r="Q615" s="17" t="e">
        <f>VLOOKUP($A615,'DATA PENGUKURAN GARDU'!$A:$BS,42,0)</f>
        <v>#N/A</v>
      </c>
      <c r="R615" s="18" t="e">
        <f t="shared" si="320"/>
        <v>#N/A</v>
      </c>
      <c r="S615" s="17" t="e">
        <f>VLOOKUP($A615,'DATA PENGUKURAN GARDU'!$A:$BS,44,0)</f>
        <v>#N/A</v>
      </c>
      <c r="T615" s="18" t="e">
        <f t="shared" si="321"/>
        <v>#N/A</v>
      </c>
      <c r="U615" s="17" t="e">
        <f>VLOOKUP($A615,'DATA PENGUKURAN GARDU'!$A:$BS,46,0)</f>
        <v>#N/A</v>
      </c>
      <c r="V615" s="18" t="e">
        <f t="shared" si="322"/>
        <v>#N/A</v>
      </c>
      <c r="W615" s="17" t="e">
        <f>VLOOKUP($A615,'DATA PENGUKURAN GARDU'!$A:$BS,48,0)</f>
        <v>#N/A</v>
      </c>
      <c r="X615" s="17" t="e">
        <f>VLOOKUP($A615,'DATA PENGUKURAN GARDU'!$A:$BS,53,0)</f>
        <v>#N/A</v>
      </c>
      <c r="Y615" s="17" t="e">
        <f>VLOOKUP($A615,'DATA PENGUKURAN GARDU'!$A:$BS,54,0)</f>
        <v>#N/A</v>
      </c>
      <c r="Z615" s="17" t="e">
        <f>VLOOKUP($A615,'DATA PENGUKURAN GARDU'!$A:$BS,55,0)</f>
        <v>#N/A</v>
      </c>
      <c r="AA615" s="20" t="e">
        <f>VLOOKUP($B615,'DATA PENGUKURAN GARDU'!$A:$BS,42,0)</f>
        <v>#N/A</v>
      </c>
      <c r="AB615" s="21" t="e">
        <f t="shared" si="323"/>
        <v>#N/A</v>
      </c>
      <c r="AC615" s="20" t="e">
        <f>VLOOKUP($B615,'DATA PENGUKURAN GARDU'!$A:$BS,44,0)</f>
        <v>#N/A</v>
      </c>
      <c r="AD615" s="21" t="e">
        <f t="shared" si="324"/>
        <v>#N/A</v>
      </c>
      <c r="AE615" s="20" t="e">
        <f>VLOOKUP($B615,'DATA PENGUKURAN GARDU'!$A:$BS,46,0)</f>
        <v>#N/A</v>
      </c>
      <c r="AF615" s="21" t="e">
        <f t="shared" si="325"/>
        <v>#N/A</v>
      </c>
      <c r="AG615" s="20" t="e">
        <f>VLOOKUP($B615,'DATA PENGUKURAN GARDU'!$A:$BS,46,0)</f>
        <v>#N/A</v>
      </c>
      <c r="AH615" s="20" t="e">
        <f>VLOOKUP($B615,'DATA PENGUKURAN GARDU'!$A:$BS,53,0)</f>
        <v>#N/A</v>
      </c>
      <c r="AI615" s="20" t="e">
        <f>VLOOKUP($B615,'DATA PENGUKURAN GARDU'!$A:$BS,54,0)</f>
        <v>#N/A</v>
      </c>
      <c r="AJ615" s="17" t="e">
        <f>VLOOKUP($C615,'DATA PENGUKURAN GARDU'!$A:$BS,42,0)</f>
        <v>#N/A</v>
      </c>
      <c r="AK615" s="23" t="e">
        <f t="shared" si="326"/>
        <v>#N/A</v>
      </c>
      <c r="AL615" s="17" t="e">
        <f>VLOOKUP($C615,'DATA PENGUKURAN GARDU'!$A:$BS,44,0)</f>
        <v>#N/A</v>
      </c>
      <c r="AM615" s="23" t="e">
        <f t="shared" si="327"/>
        <v>#N/A</v>
      </c>
      <c r="AN615" s="17" t="e">
        <f>VLOOKUP($C615,'DATA PENGUKURAN GARDU'!$A:$BS,46,0)</f>
        <v>#N/A</v>
      </c>
      <c r="AO615" s="23" t="e">
        <f t="shared" si="328"/>
        <v>#N/A</v>
      </c>
      <c r="AP615" s="17" t="e">
        <f>VLOOKUP($C615,'DATA PENGUKURAN GARDU'!$A:$BS,46,0)</f>
        <v>#N/A</v>
      </c>
      <c r="AQ615" s="17" t="e">
        <f>VLOOKUP($C615,'DATA PENGUKURAN GARDU'!$A:$BS,53,0)</f>
        <v>#N/A</v>
      </c>
      <c r="AR615" s="17" t="e">
        <f>VLOOKUP($C615,'DATA PENGUKURAN GARDU'!$A:$BS,54,0)</f>
        <v>#N/A</v>
      </c>
      <c r="AS615" s="20" t="e">
        <f>VLOOKUP($D615,'DATA PENGUKURAN GARDU'!$A:$BS,42,0)</f>
        <v>#N/A</v>
      </c>
      <c r="AT615" s="21" t="e">
        <f t="shared" si="329"/>
        <v>#N/A</v>
      </c>
      <c r="AU615" s="20" t="e">
        <f>VLOOKUP($D615,'DATA PENGUKURAN GARDU'!$A:$BS,44,0)</f>
        <v>#N/A</v>
      </c>
      <c r="AV615" s="21" t="e">
        <f t="shared" si="330"/>
        <v>#N/A</v>
      </c>
      <c r="AW615" s="20" t="e">
        <f>VLOOKUP($D615,'DATA PENGUKURAN GARDU'!$A:$BS,46,0)</f>
        <v>#N/A</v>
      </c>
      <c r="AX615" s="21" t="e">
        <f t="shared" si="331"/>
        <v>#N/A</v>
      </c>
      <c r="AY615" s="20" t="e">
        <f>VLOOKUP($D615,'DATA PENGUKURAN GARDU'!$A:$BS,46,0)</f>
        <v>#N/A</v>
      </c>
      <c r="AZ615" s="20" t="e">
        <f>VLOOKUP($D615,'DATA PENGUKURAN GARDU'!$A:$BS,53,0)</f>
        <v>#N/A</v>
      </c>
      <c r="BA615" s="20" t="e">
        <f>VLOOKUP($D615,'DATA PENGUKURAN GARDU'!$A:$BS,54,0)</f>
        <v>#N/A</v>
      </c>
      <c r="BB615" s="17" t="e">
        <f>VLOOKUP($E615,'DATA PENGUKURAN GARDU'!$A:$BS,42,0)</f>
        <v>#N/A</v>
      </c>
      <c r="BC615" s="23" t="e">
        <f t="shared" si="332"/>
        <v>#N/A</v>
      </c>
      <c r="BD615" s="17" t="e">
        <f>VLOOKUP($E615,'DATA PENGUKURAN GARDU'!$A:$BS,44,0)</f>
        <v>#N/A</v>
      </c>
      <c r="BE615" s="23" t="e">
        <f t="shared" si="333"/>
        <v>#N/A</v>
      </c>
      <c r="BF615" s="17" t="e">
        <f>VLOOKUP($E615,'DATA PENGUKURAN GARDU'!$A:$BS,46,0)</f>
        <v>#N/A</v>
      </c>
      <c r="BG615" s="23" t="e">
        <f t="shared" si="334"/>
        <v>#N/A</v>
      </c>
      <c r="BH615" s="17" t="e">
        <f>VLOOKUP($E615,'DATA PENGUKURAN GARDU'!$A:$BS,46,0)</f>
        <v>#N/A</v>
      </c>
      <c r="BI615" s="17" t="e">
        <f>VLOOKUP($E615,'DATA PENGUKURAN GARDU'!$A:$BS,53,0)</f>
        <v>#N/A</v>
      </c>
      <c r="BJ615" s="17" t="e">
        <f>VLOOKUP($E615,'DATA PENGUKURAN GARDU'!$A:$BS,54,0)</f>
        <v>#N/A</v>
      </c>
      <c r="BK615" s="20" t="e">
        <f t="shared" si="312"/>
        <v>#N/A</v>
      </c>
      <c r="BL615" s="20" t="e">
        <f t="shared" si="313"/>
        <v>#N/A</v>
      </c>
      <c r="BM615" s="20" t="e">
        <f t="shared" si="314"/>
        <v>#N/A</v>
      </c>
      <c r="BN615" s="25" t="e">
        <f t="shared" si="315"/>
        <v>#N/A</v>
      </c>
      <c r="BO615" s="26" t="str">
        <f t="shared" si="316"/>
        <v>0</v>
      </c>
      <c r="BP615" s="21" t="e">
        <f t="shared" si="317"/>
        <v>#VALUE!</v>
      </c>
      <c r="BQ615" s="20" t="e">
        <f t="shared" si="318"/>
        <v>#N/A</v>
      </c>
      <c r="BR615" s="20" t="e">
        <v>#N/A</v>
      </c>
      <c r="BS615" s="9" t="e">
        <v>#N/A</v>
      </c>
      <c r="BT615" s="2" t="e">
        <f t="shared" si="319"/>
        <v>#VALUE!</v>
      </c>
      <c r="BU615" s="2" t="e">
        <f t="shared" si="302"/>
        <v>#N/A</v>
      </c>
      <c r="BV615" s="2" t="e">
        <f t="shared" si="303"/>
        <v>#N/A</v>
      </c>
    </row>
    <row r="616" s="2" customFormat="1" ht="22.95" customHeight="1" spans="1:74">
      <c r="A616" s="9" t="str">
        <f t="shared" si="304"/>
        <v>N 042Induk</v>
      </c>
      <c r="B616" s="9" t="str">
        <f t="shared" si="305"/>
        <v>N 042jurusan 1</v>
      </c>
      <c r="C616" s="9" t="str">
        <f t="shared" si="306"/>
        <v>N 042jurusan 2</v>
      </c>
      <c r="D616" s="9" t="str">
        <f t="shared" si="307"/>
        <v>N 042jurusan 3</v>
      </c>
      <c r="E616" s="9" t="str">
        <f t="shared" si="308"/>
        <v>N 042jurusan 4</v>
      </c>
      <c r="F616" s="10" t="s">
        <v>226</v>
      </c>
      <c r="G616" s="10" t="s">
        <v>101</v>
      </c>
      <c r="H616" s="10" t="s">
        <v>784</v>
      </c>
      <c r="I616" s="10" t="s">
        <v>11288</v>
      </c>
      <c r="J616" s="10" t="s">
        <v>11289</v>
      </c>
      <c r="K616" s="10" t="s">
        <v>7465</v>
      </c>
      <c r="L616" s="10"/>
      <c r="M616" s="10"/>
      <c r="N616" s="14">
        <f t="shared" si="309"/>
        <v>0</v>
      </c>
      <c r="O616" s="15" t="e">
        <f t="shared" si="310"/>
        <v>#VALUE!</v>
      </c>
      <c r="P616" s="15" t="e">
        <f t="shared" si="311"/>
        <v>#VALUE!</v>
      </c>
      <c r="Q616" s="17" t="e">
        <f>VLOOKUP($A616,'DATA PENGUKURAN GARDU'!$A:$BS,42,0)</f>
        <v>#N/A</v>
      </c>
      <c r="R616" s="18" t="e">
        <f t="shared" si="320"/>
        <v>#N/A</v>
      </c>
      <c r="S616" s="17" t="e">
        <f>VLOOKUP($A616,'DATA PENGUKURAN GARDU'!$A:$BS,44,0)</f>
        <v>#N/A</v>
      </c>
      <c r="T616" s="18" t="e">
        <f t="shared" si="321"/>
        <v>#N/A</v>
      </c>
      <c r="U616" s="17" t="e">
        <f>VLOOKUP($A616,'DATA PENGUKURAN GARDU'!$A:$BS,46,0)</f>
        <v>#N/A</v>
      </c>
      <c r="V616" s="18" t="e">
        <f t="shared" si="322"/>
        <v>#N/A</v>
      </c>
      <c r="W616" s="17" t="e">
        <f>VLOOKUP($A616,'DATA PENGUKURAN GARDU'!$A:$BS,48,0)</f>
        <v>#N/A</v>
      </c>
      <c r="X616" s="17" t="e">
        <f>VLOOKUP($A616,'DATA PENGUKURAN GARDU'!$A:$BS,53,0)</f>
        <v>#N/A</v>
      </c>
      <c r="Y616" s="17" t="e">
        <f>VLOOKUP($A616,'DATA PENGUKURAN GARDU'!$A:$BS,54,0)</f>
        <v>#N/A</v>
      </c>
      <c r="Z616" s="17" t="e">
        <f>VLOOKUP($A616,'DATA PENGUKURAN GARDU'!$A:$BS,55,0)</f>
        <v>#N/A</v>
      </c>
      <c r="AA616" s="20" t="e">
        <f>VLOOKUP($B616,'DATA PENGUKURAN GARDU'!$A:$BS,42,0)</f>
        <v>#N/A</v>
      </c>
      <c r="AB616" s="21" t="e">
        <f t="shared" si="323"/>
        <v>#N/A</v>
      </c>
      <c r="AC616" s="20" t="e">
        <f>VLOOKUP($B616,'DATA PENGUKURAN GARDU'!$A:$BS,44,0)</f>
        <v>#N/A</v>
      </c>
      <c r="AD616" s="21" t="e">
        <f t="shared" si="324"/>
        <v>#N/A</v>
      </c>
      <c r="AE616" s="20" t="e">
        <f>VLOOKUP($B616,'DATA PENGUKURAN GARDU'!$A:$BS,46,0)</f>
        <v>#N/A</v>
      </c>
      <c r="AF616" s="21" t="e">
        <f t="shared" si="325"/>
        <v>#N/A</v>
      </c>
      <c r="AG616" s="20" t="e">
        <f>VLOOKUP($B616,'DATA PENGUKURAN GARDU'!$A:$BS,46,0)</f>
        <v>#N/A</v>
      </c>
      <c r="AH616" s="20" t="e">
        <f>VLOOKUP($B616,'DATA PENGUKURAN GARDU'!$A:$BS,53,0)</f>
        <v>#N/A</v>
      </c>
      <c r="AI616" s="20" t="e">
        <f>VLOOKUP($B616,'DATA PENGUKURAN GARDU'!$A:$BS,54,0)</f>
        <v>#N/A</v>
      </c>
      <c r="AJ616" s="17" t="e">
        <f>VLOOKUP($C616,'DATA PENGUKURAN GARDU'!$A:$BS,42,0)</f>
        <v>#N/A</v>
      </c>
      <c r="AK616" s="23" t="e">
        <f t="shared" si="326"/>
        <v>#N/A</v>
      </c>
      <c r="AL616" s="17" t="e">
        <f>VLOOKUP($C616,'DATA PENGUKURAN GARDU'!$A:$BS,44,0)</f>
        <v>#N/A</v>
      </c>
      <c r="AM616" s="23" t="e">
        <f t="shared" si="327"/>
        <v>#N/A</v>
      </c>
      <c r="AN616" s="17" t="e">
        <f>VLOOKUP($C616,'DATA PENGUKURAN GARDU'!$A:$BS,46,0)</f>
        <v>#N/A</v>
      </c>
      <c r="AO616" s="23" t="e">
        <f t="shared" si="328"/>
        <v>#N/A</v>
      </c>
      <c r="AP616" s="17" t="e">
        <f>VLOOKUP($C616,'DATA PENGUKURAN GARDU'!$A:$BS,46,0)</f>
        <v>#N/A</v>
      </c>
      <c r="AQ616" s="17" t="e">
        <f>VLOOKUP($C616,'DATA PENGUKURAN GARDU'!$A:$BS,53,0)</f>
        <v>#N/A</v>
      </c>
      <c r="AR616" s="17" t="e">
        <f>VLOOKUP($C616,'DATA PENGUKURAN GARDU'!$A:$BS,54,0)</f>
        <v>#N/A</v>
      </c>
      <c r="AS616" s="20" t="e">
        <f>VLOOKUP($D616,'DATA PENGUKURAN GARDU'!$A:$BS,42,0)</f>
        <v>#N/A</v>
      </c>
      <c r="AT616" s="21" t="e">
        <f t="shared" si="329"/>
        <v>#N/A</v>
      </c>
      <c r="AU616" s="20" t="e">
        <f>VLOOKUP($D616,'DATA PENGUKURAN GARDU'!$A:$BS,44,0)</f>
        <v>#N/A</v>
      </c>
      <c r="AV616" s="21" t="e">
        <f t="shared" si="330"/>
        <v>#N/A</v>
      </c>
      <c r="AW616" s="20" t="e">
        <f>VLOOKUP($D616,'DATA PENGUKURAN GARDU'!$A:$BS,46,0)</f>
        <v>#N/A</v>
      </c>
      <c r="AX616" s="21" t="e">
        <f t="shared" si="331"/>
        <v>#N/A</v>
      </c>
      <c r="AY616" s="20" t="e">
        <f>VLOOKUP($D616,'DATA PENGUKURAN GARDU'!$A:$BS,46,0)</f>
        <v>#N/A</v>
      </c>
      <c r="AZ616" s="20" t="e">
        <f>VLOOKUP($D616,'DATA PENGUKURAN GARDU'!$A:$BS,53,0)</f>
        <v>#N/A</v>
      </c>
      <c r="BA616" s="20" t="e">
        <f>VLOOKUP($D616,'DATA PENGUKURAN GARDU'!$A:$BS,54,0)</f>
        <v>#N/A</v>
      </c>
      <c r="BB616" s="17" t="e">
        <f>VLOOKUP($E616,'DATA PENGUKURAN GARDU'!$A:$BS,42,0)</f>
        <v>#N/A</v>
      </c>
      <c r="BC616" s="23" t="e">
        <f t="shared" si="332"/>
        <v>#N/A</v>
      </c>
      <c r="BD616" s="17" t="e">
        <f>VLOOKUP($E616,'DATA PENGUKURAN GARDU'!$A:$BS,44,0)</f>
        <v>#N/A</v>
      </c>
      <c r="BE616" s="23" t="e">
        <f t="shared" si="333"/>
        <v>#N/A</v>
      </c>
      <c r="BF616" s="17" t="e">
        <f>VLOOKUP($E616,'DATA PENGUKURAN GARDU'!$A:$BS,46,0)</f>
        <v>#N/A</v>
      </c>
      <c r="BG616" s="23" t="e">
        <f t="shared" si="334"/>
        <v>#N/A</v>
      </c>
      <c r="BH616" s="17" t="e">
        <f>VLOOKUP($E616,'DATA PENGUKURAN GARDU'!$A:$BS,46,0)</f>
        <v>#N/A</v>
      </c>
      <c r="BI616" s="17" t="e">
        <f>VLOOKUP($E616,'DATA PENGUKURAN GARDU'!$A:$BS,53,0)</f>
        <v>#N/A</v>
      </c>
      <c r="BJ616" s="17" t="e">
        <f>VLOOKUP($E616,'DATA PENGUKURAN GARDU'!$A:$BS,54,0)</f>
        <v>#N/A</v>
      </c>
      <c r="BK616" s="20" t="e">
        <f t="shared" si="312"/>
        <v>#N/A</v>
      </c>
      <c r="BL616" s="20" t="e">
        <f t="shared" si="313"/>
        <v>#N/A</v>
      </c>
      <c r="BM616" s="20" t="e">
        <f t="shared" si="314"/>
        <v>#N/A</v>
      </c>
      <c r="BN616" s="25" t="e">
        <f t="shared" si="315"/>
        <v>#N/A</v>
      </c>
      <c r="BO616" s="26" t="str">
        <f t="shared" si="316"/>
        <v>0</v>
      </c>
      <c r="BP616" s="21" t="e">
        <f t="shared" si="317"/>
        <v>#VALUE!</v>
      </c>
      <c r="BQ616" s="20" t="e">
        <f t="shared" si="318"/>
        <v>#N/A</v>
      </c>
      <c r="BR616" s="20" t="e">
        <v>#N/A</v>
      </c>
      <c r="BS616" s="9" t="e">
        <v>#N/A</v>
      </c>
      <c r="BT616" s="2" t="e">
        <f t="shared" si="319"/>
        <v>#VALUE!</v>
      </c>
      <c r="BU616" s="2" t="e">
        <f t="shared" si="302"/>
        <v>#N/A</v>
      </c>
      <c r="BV616" s="2" t="e">
        <f t="shared" si="303"/>
        <v>#N/A</v>
      </c>
    </row>
    <row r="617" s="2" customFormat="1" ht="22.95" customHeight="1" spans="1:74">
      <c r="A617" s="9" t="str">
        <f t="shared" si="304"/>
        <v>N 043Induk</v>
      </c>
      <c r="B617" s="9" t="str">
        <f t="shared" si="305"/>
        <v>N 043jurusan 1</v>
      </c>
      <c r="C617" s="9" t="str">
        <f t="shared" si="306"/>
        <v>N 043jurusan 2</v>
      </c>
      <c r="D617" s="9" t="str">
        <f t="shared" si="307"/>
        <v>N 043jurusan 3</v>
      </c>
      <c r="E617" s="9" t="str">
        <f t="shared" si="308"/>
        <v>N 043jurusan 4</v>
      </c>
      <c r="F617" s="10" t="s">
        <v>226</v>
      </c>
      <c r="G617" s="10" t="s">
        <v>101</v>
      </c>
      <c r="H617" s="10" t="s">
        <v>785</v>
      </c>
      <c r="I617" s="10" t="s">
        <v>11290</v>
      </c>
      <c r="J617" s="10" t="s">
        <v>11291</v>
      </c>
      <c r="K617" s="10" t="s">
        <v>7465</v>
      </c>
      <c r="L617" s="10"/>
      <c r="M617" s="10"/>
      <c r="N617" s="14">
        <f t="shared" si="309"/>
        <v>0</v>
      </c>
      <c r="O617" s="15" t="e">
        <f t="shared" si="310"/>
        <v>#VALUE!</v>
      </c>
      <c r="P617" s="15" t="e">
        <f t="shared" si="311"/>
        <v>#VALUE!</v>
      </c>
      <c r="Q617" s="17" t="e">
        <f>VLOOKUP($A617,'DATA PENGUKURAN GARDU'!$A:$BS,42,0)</f>
        <v>#N/A</v>
      </c>
      <c r="R617" s="18" t="e">
        <f t="shared" si="320"/>
        <v>#N/A</v>
      </c>
      <c r="S617" s="17" t="e">
        <f>VLOOKUP($A617,'DATA PENGUKURAN GARDU'!$A:$BS,44,0)</f>
        <v>#N/A</v>
      </c>
      <c r="T617" s="18" t="e">
        <f t="shared" si="321"/>
        <v>#N/A</v>
      </c>
      <c r="U617" s="17" t="e">
        <f>VLOOKUP($A617,'DATA PENGUKURAN GARDU'!$A:$BS,46,0)</f>
        <v>#N/A</v>
      </c>
      <c r="V617" s="18" t="e">
        <f t="shared" si="322"/>
        <v>#N/A</v>
      </c>
      <c r="W617" s="17" t="e">
        <f>VLOOKUP($A617,'DATA PENGUKURAN GARDU'!$A:$BS,48,0)</f>
        <v>#N/A</v>
      </c>
      <c r="X617" s="17" t="e">
        <f>VLOOKUP($A617,'DATA PENGUKURAN GARDU'!$A:$BS,53,0)</f>
        <v>#N/A</v>
      </c>
      <c r="Y617" s="17" t="e">
        <f>VLOOKUP($A617,'DATA PENGUKURAN GARDU'!$A:$BS,54,0)</f>
        <v>#N/A</v>
      </c>
      <c r="Z617" s="17" t="e">
        <f>VLOOKUP($A617,'DATA PENGUKURAN GARDU'!$A:$BS,55,0)</f>
        <v>#N/A</v>
      </c>
      <c r="AA617" s="20" t="e">
        <f>VLOOKUP($B617,'DATA PENGUKURAN GARDU'!$A:$BS,42,0)</f>
        <v>#N/A</v>
      </c>
      <c r="AB617" s="21" t="e">
        <f t="shared" si="323"/>
        <v>#N/A</v>
      </c>
      <c r="AC617" s="20" t="e">
        <f>VLOOKUP($B617,'DATA PENGUKURAN GARDU'!$A:$BS,44,0)</f>
        <v>#N/A</v>
      </c>
      <c r="AD617" s="21" t="e">
        <f t="shared" si="324"/>
        <v>#N/A</v>
      </c>
      <c r="AE617" s="20" t="e">
        <f>VLOOKUP($B617,'DATA PENGUKURAN GARDU'!$A:$BS,46,0)</f>
        <v>#N/A</v>
      </c>
      <c r="AF617" s="21" t="e">
        <f t="shared" si="325"/>
        <v>#N/A</v>
      </c>
      <c r="AG617" s="20" t="e">
        <f>VLOOKUP($B617,'DATA PENGUKURAN GARDU'!$A:$BS,46,0)</f>
        <v>#N/A</v>
      </c>
      <c r="AH617" s="20" t="e">
        <f>VLOOKUP($B617,'DATA PENGUKURAN GARDU'!$A:$BS,53,0)</f>
        <v>#N/A</v>
      </c>
      <c r="AI617" s="20" t="e">
        <f>VLOOKUP($B617,'DATA PENGUKURAN GARDU'!$A:$BS,54,0)</f>
        <v>#N/A</v>
      </c>
      <c r="AJ617" s="17" t="e">
        <f>VLOOKUP($C617,'DATA PENGUKURAN GARDU'!$A:$BS,42,0)</f>
        <v>#N/A</v>
      </c>
      <c r="AK617" s="23" t="e">
        <f t="shared" si="326"/>
        <v>#N/A</v>
      </c>
      <c r="AL617" s="17" t="e">
        <f>VLOOKUP($C617,'DATA PENGUKURAN GARDU'!$A:$BS,44,0)</f>
        <v>#N/A</v>
      </c>
      <c r="AM617" s="23" t="e">
        <f t="shared" si="327"/>
        <v>#N/A</v>
      </c>
      <c r="AN617" s="17" t="e">
        <f>VLOOKUP($C617,'DATA PENGUKURAN GARDU'!$A:$BS,46,0)</f>
        <v>#N/A</v>
      </c>
      <c r="AO617" s="23" t="e">
        <f t="shared" si="328"/>
        <v>#N/A</v>
      </c>
      <c r="AP617" s="17" t="e">
        <f>VLOOKUP($C617,'DATA PENGUKURAN GARDU'!$A:$BS,46,0)</f>
        <v>#N/A</v>
      </c>
      <c r="AQ617" s="17" t="e">
        <f>VLOOKUP($C617,'DATA PENGUKURAN GARDU'!$A:$BS,53,0)</f>
        <v>#N/A</v>
      </c>
      <c r="AR617" s="17" t="e">
        <f>VLOOKUP($C617,'DATA PENGUKURAN GARDU'!$A:$BS,54,0)</f>
        <v>#N/A</v>
      </c>
      <c r="AS617" s="20" t="e">
        <f>VLOOKUP($D617,'DATA PENGUKURAN GARDU'!$A:$BS,42,0)</f>
        <v>#N/A</v>
      </c>
      <c r="AT617" s="21" t="e">
        <f t="shared" si="329"/>
        <v>#N/A</v>
      </c>
      <c r="AU617" s="20" t="e">
        <f>VLOOKUP($D617,'DATA PENGUKURAN GARDU'!$A:$BS,44,0)</f>
        <v>#N/A</v>
      </c>
      <c r="AV617" s="21" t="e">
        <f t="shared" si="330"/>
        <v>#N/A</v>
      </c>
      <c r="AW617" s="20" t="e">
        <f>VLOOKUP($D617,'DATA PENGUKURAN GARDU'!$A:$BS,46,0)</f>
        <v>#N/A</v>
      </c>
      <c r="AX617" s="21" t="e">
        <f t="shared" si="331"/>
        <v>#N/A</v>
      </c>
      <c r="AY617" s="20" t="e">
        <f>VLOOKUP($D617,'DATA PENGUKURAN GARDU'!$A:$BS,46,0)</f>
        <v>#N/A</v>
      </c>
      <c r="AZ617" s="20" t="e">
        <f>VLOOKUP($D617,'DATA PENGUKURAN GARDU'!$A:$BS,53,0)</f>
        <v>#N/A</v>
      </c>
      <c r="BA617" s="20" t="e">
        <f>VLOOKUP($D617,'DATA PENGUKURAN GARDU'!$A:$BS,54,0)</f>
        <v>#N/A</v>
      </c>
      <c r="BB617" s="17" t="e">
        <f>VLOOKUP($E617,'DATA PENGUKURAN GARDU'!$A:$BS,42,0)</f>
        <v>#N/A</v>
      </c>
      <c r="BC617" s="23" t="e">
        <f t="shared" si="332"/>
        <v>#N/A</v>
      </c>
      <c r="BD617" s="17" t="e">
        <f>VLOOKUP($E617,'DATA PENGUKURAN GARDU'!$A:$BS,44,0)</f>
        <v>#N/A</v>
      </c>
      <c r="BE617" s="23" t="e">
        <f t="shared" si="333"/>
        <v>#N/A</v>
      </c>
      <c r="BF617" s="17" t="e">
        <f>VLOOKUP($E617,'DATA PENGUKURAN GARDU'!$A:$BS,46,0)</f>
        <v>#N/A</v>
      </c>
      <c r="BG617" s="23" t="e">
        <f t="shared" si="334"/>
        <v>#N/A</v>
      </c>
      <c r="BH617" s="17" t="e">
        <f>VLOOKUP($E617,'DATA PENGUKURAN GARDU'!$A:$BS,46,0)</f>
        <v>#N/A</v>
      </c>
      <c r="BI617" s="17" t="e">
        <f>VLOOKUP($E617,'DATA PENGUKURAN GARDU'!$A:$BS,53,0)</f>
        <v>#N/A</v>
      </c>
      <c r="BJ617" s="17" t="e">
        <f>VLOOKUP($E617,'DATA PENGUKURAN GARDU'!$A:$BS,54,0)</f>
        <v>#N/A</v>
      </c>
      <c r="BK617" s="20" t="e">
        <f t="shared" si="312"/>
        <v>#N/A</v>
      </c>
      <c r="BL617" s="20" t="e">
        <f t="shared" si="313"/>
        <v>#N/A</v>
      </c>
      <c r="BM617" s="20" t="e">
        <f t="shared" si="314"/>
        <v>#N/A</v>
      </c>
      <c r="BN617" s="25" t="e">
        <f t="shared" si="315"/>
        <v>#N/A</v>
      </c>
      <c r="BO617" s="26" t="str">
        <f t="shared" si="316"/>
        <v>0</v>
      </c>
      <c r="BP617" s="21" t="e">
        <f t="shared" si="317"/>
        <v>#VALUE!</v>
      </c>
      <c r="BQ617" s="20" t="e">
        <f t="shared" si="318"/>
        <v>#N/A</v>
      </c>
      <c r="BR617" s="20" t="e">
        <v>#N/A</v>
      </c>
      <c r="BS617" s="9" t="e">
        <v>#N/A</v>
      </c>
      <c r="BT617" s="2" t="e">
        <f t="shared" si="319"/>
        <v>#VALUE!</v>
      </c>
      <c r="BU617" s="2" t="e">
        <f t="shared" si="302"/>
        <v>#N/A</v>
      </c>
      <c r="BV617" s="2" t="e">
        <f t="shared" si="303"/>
        <v>#N/A</v>
      </c>
    </row>
    <row r="618" s="2" customFormat="1" ht="22.95" customHeight="1" spans="1:74">
      <c r="A618" s="9" t="str">
        <f t="shared" si="304"/>
        <v>L-009Induk</v>
      </c>
      <c r="B618" s="9" t="str">
        <f t="shared" si="305"/>
        <v>L-009jurusan 1</v>
      </c>
      <c r="C618" s="9" t="str">
        <f t="shared" si="306"/>
        <v>L-009jurusan 2</v>
      </c>
      <c r="D618" s="9" t="str">
        <f t="shared" si="307"/>
        <v>L-009jurusan 3</v>
      </c>
      <c r="E618" s="9" t="str">
        <f t="shared" si="308"/>
        <v>L-009jurusan 4</v>
      </c>
      <c r="F618" s="10" t="s">
        <v>46</v>
      </c>
      <c r="G618" s="10" t="s">
        <v>22</v>
      </c>
      <c r="H618" s="10" t="s">
        <v>786</v>
      </c>
      <c r="I618" s="10" t="s">
        <v>11292</v>
      </c>
      <c r="J618" s="10" t="s">
        <v>11293</v>
      </c>
      <c r="K618" s="10" t="s">
        <v>7465</v>
      </c>
      <c r="L618" s="10"/>
      <c r="M618" s="10"/>
      <c r="N618" s="14">
        <f t="shared" si="309"/>
        <v>0</v>
      </c>
      <c r="O618" s="15" t="e">
        <f t="shared" si="310"/>
        <v>#VALUE!</v>
      </c>
      <c r="P618" s="15" t="e">
        <f t="shared" si="311"/>
        <v>#VALUE!</v>
      </c>
      <c r="Q618" s="17" t="e">
        <f>VLOOKUP($A618,'DATA PENGUKURAN GARDU'!$A:$BS,42,0)</f>
        <v>#N/A</v>
      </c>
      <c r="R618" s="18" t="e">
        <f t="shared" si="320"/>
        <v>#N/A</v>
      </c>
      <c r="S618" s="17" t="e">
        <f>VLOOKUP($A618,'DATA PENGUKURAN GARDU'!$A:$BS,44,0)</f>
        <v>#N/A</v>
      </c>
      <c r="T618" s="18" t="e">
        <f t="shared" si="321"/>
        <v>#N/A</v>
      </c>
      <c r="U618" s="17" t="e">
        <f>VLOOKUP($A618,'DATA PENGUKURAN GARDU'!$A:$BS,46,0)</f>
        <v>#N/A</v>
      </c>
      <c r="V618" s="18" t="e">
        <f t="shared" si="322"/>
        <v>#N/A</v>
      </c>
      <c r="W618" s="17" t="e">
        <f>VLOOKUP($A618,'DATA PENGUKURAN GARDU'!$A:$BS,48,0)</f>
        <v>#N/A</v>
      </c>
      <c r="X618" s="17" t="e">
        <f>VLOOKUP($A618,'DATA PENGUKURAN GARDU'!$A:$BS,53,0)</f>
        <v>#N/A</v>
      </c>
      <c r="Y618" s="17" t="e">
        <f>VLOOKUP($A618,'DATA PENGUKURAN GARDU'!$A:$BS,54,0)</f>
        <v>#N/A</v>
      </c>
      <c r="Z618" s="17" t="e">
        <f>VLOOKUP($A618,'DATA PENGUKURAN GARDU'!$A:$BS,55,0)</f>
        <v>#N/A</v>
      </c>
      <c r="AA618" s="20" t="e">
        <f>VLOOKUP($B618,'DATA PENGUKURAN GARDU'!$A:$BS,42,0)</f>
        <v>#N/A</v>
      </c>
      <c r="AB618" s="21" t="e">
        <f t="shared" si="323"/>
        <v>#N/A</v>
      </c>
      <c r="AC618" s="20" t="e">
        <f>VLOOKUP($B618,'DATA PENGUKURAN GARDU'!$A:$BS,44,0)</f>
        <v>#N/A</v>
      </c>
      <c r="AD618" s="21" t="e">
        <f t="shared" si="324"/>
        <v>#N/A</v>
      </c>
      <c r="AE618" s="20" t="e">
        <f>VLOOKUP($B618,'DATA PENGUKURAN GARDU'!$A:$BS,46,0)</f>
        <v>#N/A</v>
      </c>
      <c r="AF618" s="21" t="e">
        <f t="shared" si="325"/>
        <v>#N/A</v>
      </c>
      <c r="AG618" s="20" t="e">
        <f>VLOOKUP($B618,'DATA PENGUKURAN GARDU'!$A:$BS,46,0)</f>
        <v>#N/A</v>
      </c>
      <c r="AH618" s="20" t="e">
        <f>VLOOKUP($B618,'DATA PENGUKURAN GARDU'!$A:$BS,53,0)</f>
        <v>#N/A</v>
      </c>
      <c r="AI618" s="20" t="e">
        <f>VLOOKUP($B618,'DATA PENGUKURAN GARDU'!$A:$BS,54,0)</f>
        <v>#N/A</v>
      </c>
      <c r="AJ618" s="17" t="e">
        <f>VLOOKUP($C618,'DATA PENGUKURAN GARDU'!$A:$BS,42,0)</f>
        <v>#N/A</v>
      </c>
      <c r="AK618" s="23" t="e">
        <f t="shared" si="326"/>
        <v>#N/A</v>
      </c>
      <c r="AL618" s="17" t="e">
        <f>VLOOKUP($C618,'DATA PENGUKURAN GARDU'!$A:$BS,44,0)</f>
        <v>#N/A</v>
      </c>
      <c r="AM618" s="23" t="e">
        <f t="shared" si="327"/>
        <v>#N/A</v>
      </c>
      <c r="AN618" s="17" t="e">
        <f>VLOOKUP($C618,'DATA PENGUKURAN GARDU'!$A:$BS,46,0)</f>
        <v>#N/A</v>
      </c>
      <c r="AO618" s="23" t="e">
        <f t="shared" si="328"/>
        <v>#N/A</v>
      </c>
      <c r="AP618" s="17" t="e">
        <f>VLOOKUP($C618,'DATA PENGUKURAN GARDU'!$A:$BS,46,0)</f>
        <v>#N/A</v>
      </c>
      <c r="AQ618" s="17" t="e">
        <f>VLOOKUP($C618,'DATA PENGUKURAN GARDU'!$A:$BS,53,0)</f>
        <v>#N/A</v>
      </c>
      <c r="AR618" s="17" t="e">
        <f>VLOOKUP($C618,'DATA PENGUKURAN GARDU'!$A:$BS,54,0)</f>
        <v>#N/A</v>
      </c>
      <c r="AS618" s="20" t="e">
        <f>VLOOKUP($D618,'DATA PENGUKURAN GARDU'!$A:$BS,42,0)</f>
        <v>#N/A</v>
      </c>
      <c r="AT618" s="21" t="e">
        <f t="shared" si="329"/>
        <v>#N/A</v>
      </c>
      <c r="AU618" s="20" t="e">
        <f>VLOOKUP($D618,'DATA PENGUKURAN GARDU'!$A:$BS,44,0)</f>
        <v>#N/A</v>
      </c>
      <c r="AV618" s="21" t="e">
        <f t="shared" si="330"/>
        <v>#N/A</v>
      </c>
      <c r="AW618" s="20" t="e">
        <f>VLOOKUP($D618,'DATA PENGUKURAN GARDU'!$A:$BS,46,0)</f>
        <v>#N/A</v>
      </c>
      <c r="AX618" s="21" t="e">
        <f t="shared" si="331"/>
        <v>#N/A</v>
      </c>
      <c r="AY618" s="20" t="e">
        <f>VLOOKUP($D618,'DATA PENGUKURAN GARDU'!$A:$BS,46,0)</f>
        <v>#N/A</v>
      </c>
      <c r="AZ618" s="20" t="e">
        <f>VLOOKUP($D618,'DATA PENGUKURAN GARDU'!$A:$BS,53,0)</f>
        <v>#N/A</v>
      </c>
      <c r="BA618" s="20" t="e">
        <f>VLOOKUP($D618,'DATA PENGUKURAN GARDU'!$A:$BS,54,0)</f>
        <v>#N/A</v>
      </c>
      <c r="BB618" s="17" t="e">
        <f>VLOOKUP($E618,'DATA PENGUKURAN GARDU'!$A:$BS,42,0)</f>
        <v>#N/A</v>
      </c>
      <c r="BC618" s="23" t="e">
        <f t="shared" si="332"/>
        <v>#N/A</v>
      </c>
      <c r="BD618" s="17" t="e">
        <f>VLOOKUP($E618,'DATA PENGUKURAN GARDU'!$A:$BS,44,0)</f>
        <v>#N/A</v>
      </c>
      <c r="BE618" s="23" t="e">
        <f t="shared" si="333"/>
        <v>#N/A</v>
      </c>
      <c r="BF618" s="17" t="e">
        <f>VLOOKUP($E618,'DATA PENGUKURAN GARDU'!$A:$BS,46,0)</f>
        <v>#N/A</v>
      </c>
      <c r="BG618" s="23" t="e">
        <f t="shared" si="334"/>
        <v>#N/A</v>
      </c>
      <c r="BH618" s="17" t="e">
        <f>VLOOKUP($E618,'DATA PENGUKURAN GARDU'!$A:$BS,46,0)</f>
        <v>#N/A</v>
      </c>
      <c r="BI618" s="17" t="e">
        <f>VLOOKUP($E618,'DATA PENGUKURAN GARDU'!$A:$BS,53,0)</f>
        <v>#N/A</v>
      </c>
      <c r="BJ618" s="17" t="e">
        <f>VLOOKUP($E618,'DATA PENGUKURAN GARDU'!$A:$BS,54,0)</f>
        <v>#N/A</v>
      </c>
      <c r="BK618" s="20" t="e">
        <f t="shared" si="312"/>
        <v>#N/A</v>
      </c>
      <c r="BL618" s="20" t="e">
        <f t="shared" si="313"/>
        <v>#N/A</v>
      </c>
      <c r="BM618" s="20" t="e">
        <f t="shared" si="314"/>
        <v>#N/A</v>
      </c>
      <c r="BN618" s="25" t="e">
        <f t="shared" si="315"/>
        <v>#N/A</v>
      </c>
      <c r="BO618" s="26" t="str">
        <f t="shared" si="316"/>
        <v>0</v>
      </c>
      <c r="BP618" s="21" t="e">
        <f t="shared" si="317"/>
        <v>#VALUE!</v>
      </c>
      <c r="BQ618" s="20" t="e">
        <f t="shared" si="318"/>
        <v>#N/A</v>
      </c>
      <c r="BR618" s="20" t="e">
        <v>#N/A</v>
      </c>
      <c r="BS618" s="9" t="e">
        <v>#N/A</v>
      </c>
      <c r="BT618" s="2" t="e">
        <f t="shared" si="319"/>
        <v>#VALUE!</v>
      </c>
      <c r="BU618" s="2" t="e">
        <f t="shared" si="302"/>
        <v>#N/A</v>
      </c>
      <c r="BV618" s="2" t="e">
        <f t="shared" si="303"/>
        <v>#N/A</v>
      </c>
    </row>
    <row r="619" s="2" customFormat="1" ht="22.95" customHeight="1" spans="1:74">
      <c r="A619" s="9" t="str">
        <f t="shared" si="304"/>
        <v>L-016Induk</v>
      </c>
      <c r="B619" s="9" t="str">
        <f t="shared" si="305"/>
        <v>L-016jurusan 1</v>
      </c>
      <c r="C619" s="9" t="str">
        <f t="shared" si="306"/>
        <v>L-016jurusan 2</v>
      </c>
      <c r="D619" s="9" t="str">
        <f t="shared" si="307"/>
        <v>L-016jurusan 3</v>
      </c>
      <c r="E619" s="9" t="str">
        <f t="shared" si="308"/>
        <v>L-016jurusan 4</v>
      </c>
      <c r="F619" s="10" t="s">
        <v>46</v>
      </c>
      <c r="G619" s="10" t="s">
        <v>22</v>
      </c>
      <c r="H619" s="10" t="s">
        <v>787</v>
      </c>
      <c r="I619" s="10" t="s">
        <v>11294</v>
      </c>
      <c r="J619" s="10" t="s">
        <v>11295</v>
      </c>
      <c r="K619" s="10" t="s">
        <v>7465</v>
      </c>
      <c r="L619" s="10"/>
      <c r="M619" s="10"/>
      <c r="N619" s="14">
        <f t="shared" si="309"/>
        <v>0</v>
      </c>
      <c r="O619" s="15" t="e">
        <f t="shared" si="310"/>
        <v>#VALUE!</v>
      </c>
      <c r="P619" s="15" t="e">
        <f t="shared" si="311"/>
        <v>#VALUE!</v>
      </c>
      <c r="Q619" s="17" t="e">
        <f>VLOOKUP($A619,'DATA PENGUKURAN GARDU'!$A:$BS,42,0)</f>
        <v>#N/A</v>
      </c>
      <c r="R619" s="18" t="e">
        <f t="shared" si="320"/>
        <v>#N/A</v>
      </c>
      <c r="S619" s="17" t="e">
        <f>VLOOKUP($A619,'DATA PENGUKURAN GARDU'!$A:$BS,44,0)</f>
        <v>#N/A</v>
      </c>
      <c r="T619" s="18" t="e">
        <f t="shared" si="321"/>
        <v>#N/A</v>
      </c>
      <c r="U619" s="17" t="e">
        <f>VLOOKUP($A619,'DATA PENGUKURAN GARDU'!$A:$BS,46,0)</f>
        <v>#N/A</v>
      </c>
      <c r="V619" s="18" t="e">
        <f t="shared" si="322"/>
        <v>#N/A</v>
      </c>
      <c r="W619" s="17" t="e">
        <f>VLOOKUP($A619,'DATA PENGUKURAN GARDU'!$A:$BS,48,0)</f>
        <v>#N/A</v>
      </c>
      <c r="X619" s="17" t="e">
        <f>VLOOKUP($A619,'DATA PENGUKURAN GARDU'!$A:$BS,53,0)</f>
        <v>#N/A</v>
      </c>
      <c r="Y619" s="17" t="e">
        <f>VLOOKUP($A619,'DATA PENGUKURAN GARDU'!$A:$BS,54,0)</f>
        <v>#N/A</v>
      </c>
      <c r="Z619" s="17" t="e">
        <f>VLOOKUP($A619,'DATA PENGUKURAN GARDU'!$A:$BS,55,0)</f>
        <v>#N/A</v>
      </c>
      <c r="AA619" s="20" t="e">
        <f>VLOOKUP($B619,'DATA PENGUKURAN GARDU'!$A:$BS,42,0)</f>
        <v>#N/A</v>
      </c>
      <c r="AB619" s="21" t="e">
        <f t="shared" si="323"/>
        <v>#N/A</v>
      </c>
      <c r="AC619" s="20" t="e">
        <f>VLOOKUP($B619,'DATA PENGUKURAN GARDU'!$A:$BS,44,0)</f>
        <v>#N/A</v>
      </c>
      <c r="AD619" s="21" t="e">
        <f t="shared" si="324"/>
        <v>#N/A</v>
      </c>
      <c r="AE619" s="20" t="e">
        <f>VLOOKUP($B619,'DATA PENGUKURAN GARDU'!$A:$BS,46,0)</f>
        <v>#N/A</v>
      </c>
      <c r="AF619" s="21" t="e">
        <f t="shared" si="325"/>
        <v>#N/A</v>
      </c>
      <c r="AG619" s="20" t="e">
        <f>VLOOKUP($B619,'DATA PENGUKURAN GARDU'!$A:$BS,46,0)</f>
        <v>#N/A</v>
      </c>
      <c r="AH619" s="20" t="e">
        <f>VLOOKUP($B619,'DATA PENGUKURAN GARDU'!$A:$BS,53,0)</f>
        <v>#N/A</v>
      </c>
      <c r="AI619" s="20" t="e">
        <f>VLOOKUP($B619,'DATA PENGUKURAN GARDU'!$A:$BS,54,0)</f>
        <v>#N/A</v>
      </c>
      <c r="AJ619" s="17" t="e">
        <f>VLOOKUP($C619,'DATA PENGUKURAN GARDU'!$A:$BS,42,0)</f>
        <v>#N/A</v>
      </c>
      <c r="AK619" s="23" t="e">
        <f t="shared" si="326"/>
        <v>#N/A</v>
      </c>
      <c r="AL619" s="17" t="e">
        <f>VLOOKUP($C619,'DATA PENGUKURAN GARDU'!$A:$BS,44,0)</f>
        <v>#N/A</v>
      </c>
      <c r="AM619" s="23" t="e">
        <f t="shared" si="327"/>
        <v>#N/A</v>
      </c>
      <c r="AN619" s="17" t="e">
        <f>VLOOKUP($C619,'DATA PENGUKURAN GARDU'!$A:$BS,46,0)</f>
        <v>#N/A</v>
      </c>
      <c r="AO619" s="23" t="e">
        <f t="shared" si="328"/>
        <v>#N/A</v>
      </c>
      <c r="AP619" s="17" t="e">
        <f>VLOOKUP($C619,'DATA PENGUKURAN GARDU'!$A:$BS,46,0)</f>
        <v>#N/A</v>
      </c>
      <c r="AQ619" s="17" t="e">
        <f>VLOOKUP($C619,'DATA PENGUKURAN GARDU'!$A:$BS,53,0)</f>
        <v>#N/A</v>
      </c>
      <c r="AR619" s="17" t="e">
        <f>VLOOKUP($C619,'DATA PENGUKURAN GARDU'!$A:$BS,54,0)</f>
        <v>#N/A</v>
      </c>
      <c r="AS619" s="20" t="e">
        <f>VLOOKUP($D619,'DATA PENGUKURAN GARDU'!$A:$BS,42,0)</f>
        <v>#N/A</v>
      </c>
      <c r="AT619" s="21" t="e">
        <f t="shared" si="329"/>
        <v>#N/A</v>
      </c>
      <c r="AU619" s="20" t="e">
        <f>VLOOKUP($D619,'DATA PENGUKURAN GARDU'!$A:$BS,44,0)</f>
        <v>#N/A</v>
      </c>
      <c r="AV619" s="21" t="e">
        <f t="shared" si="330"/>
        <v>#N/A</v>
      </c>
      <c r="AW619" s="20" t="e">
        <f>VLOOKUP($D619,'DATA PENGUKURAN GARDU'!$A:$BS,46,0)</f>
        <v>#N/A</v>
      </c>
      <c r="AX619" s="21" t="e">
        <f t="shared" si="331"/>
        <v>#N/A</v>
      </c>
      <c r="AY619" s="20" t="e">
        <f>VLOOKUP($D619,'DATA PENGUKURAN GARDU'!$A:$BS,46,0)</f>
        <v>#N/A</v>
      </c>
      <c r="AZ619" s="20" t="e">
        <f>VLOOKUP($D619,'DATA PENGUKURAN GARDU'!$A:$BS,53,0)</f>
        <v>#N/A</v>
      </c>
      <c r="BA619" s="20" t="e">
        <f>VLOOKUP($D619,'DATA PENGUKURAN GARDU'!$A:$BS,54,0)</f>
        <v>#N/A</v>
      </c>
      <c r="BB619" s="17" t="e">
        <f>VLOOKUP($E619,'DATA PENGUKURAN GARDU'!$A:$BS,42,0)</f>
        <v>#N/A</v>
      </c>
      <c r="BC619" s="23" t="e">
        <f t="shared" si="332"/>
        <v>#N/A</v>
      </c>
      <c r="BD619" s="17" t="e">
        <f>VLOOKUP($E619,'DATA PENGUKURAN GARDU'!$A:$BS,44,0)</f>
        <v>#N/A</v>
      </c>
      <c r="BE619" s="23" t="e">
        <f t="shared" si="333"/>
        <v>#N/A</v>
      </c>
      <c r="BF619" s="17" t="e">
        <f>VLOOKUP($E619,'DATA PENGUKURAN GARDU'!$A:$BS,46,0)</f>
        <v>#N/A</v>
      </c>
      <c r="BG619" s="23" t="e">
        <f t="shared" si="334"/>
        <v>#N/A</v>
      </c>
      <c r="BH619" s="17" t="e">
        <f>VLOOKUP($E619,'DATA PENGUKURAN GARDU'!$A:$BS,46,0)</f>
        <v>#N/A</v>
      </c>
      <c r="BI619" s="17" t="e">
        <f>VLOOKUP($E619,'DATA PENGUKURAN GARDU'!$A:$BS,53,0)</f>
        <v>#N/A</v>
      </c>
      <c r="BJ619" s="17" t="e">
        <f>VLOOKUP($E619,'DATA PENGUKURAN GARDU'!$A:$BS,54,0)</f>
        <v>#N/A</v>
      </c>
      <c r="BK619" s="20" t="e">
        <f t="shared" si="312"/>
        <v>#N/A</v>
      </c>
      <c r="BL619" s="20" t="e">
        <f t="shared" si="313"/>
        <v>#N/A</v>
      </c>
      <c r="BM619" s="20" t="e">
        <f t="shared" si="314"/>
        <v>#N/A</v>
      </c>
      <c r="BN619" s="25" t="e">
        <f t="shared" si="315"/>
        <v>#N/A</v>
      </c>
      <c r="BO619" s="26" t="str">
        <f t="shared" si="316"/>
        <v>0</v>
      </c>
      <c r="BP619" s="21" t="e">
        <f t="shared" si="317"/>
        <v>#VALUE!</v>
      </c>
      <c r="BQ619" s="20" t="e">
        <f t="shared" si="318"/>
        <v>#N/A</v>
      </c>
      <c r="BR619" s="20" t="e">
        <v>#N/A</v>
      </c>
      <c r="BS619" s="9" t="e">
        <v>#N/A</v>
      </c>
      <c r="BT619" s="2" t="e">
        <f t="shared" si="319"/>
        <v>#VALUE!</v>
      </c>
      <c r="BU619" s="2" t="e">
        <f t="shared" si="302"/>
        <v>#N/A</v>
      </c>
      <c r="BV619" s="2" t="e">
        <f t="shared" si="303"/>
        <v>#N/A</v>
      </c>
    </row>
    <row r="620" s="2" customFormat="1" ht="22.95" customHeight="1" spans="1:74">
      <c r="A620" s="9" t="str">
        <f t="shared" si="304"/>
        <v>L-018Induk</v>
      </c>
      <c r="B620" s="9" t="str">
        <f t="shared" si="305"/>
        <v>L-018jurusan 1</v>
      </c>
      <c r="C620" s="9" t="str">
        <f t="shared" si="306"/>
        <v>L-018jurusan 2</v>
      </c>
      <c r="D620" s="9" t="str">
        <f t="shared" si="307"/>
        <v>L-018jurusan 3</v>
      </c>
      <c r="E620" s="9" t="str">
        <f t="shared" si="308"/>
        <v>L-018jurusan 4</v>
      </c>
      <c r="F620" s="10" t="s">
        <v>46</v>
      </c>
      <c r="G620" s="10" t="s">
        <v>22</v>
      </c>
      <c r="H620" s="10" t="s">
        <v>788</v>
      </c>
      <c r="I620" s="10" t="s">
        <v>11296</v>
      </c>
      <c r="J620" s="10" t="s">
        <v>11297</v>
      </c>
      <c r="K620" s="10" t="s">
        <v>7465</v>
      </c>
      <c r="L620" s="10"/>
      <c r="M620" s="10"/>
      <c r="N620" s="14">
        <f t="shared" si="309"/>
        <v>0</v>
      </c>
      <c r="O620" s="15" t="e">
        <f t="shared" si="310"/>
        <v>#VALUE!</v>
      </c>
      <c r="P620" s="15" t="e">
        <f t="shared" si="311"/>
        <v>#VALUE!</v>
      </c>
      <c r="Q620" s="17" t="e">
        <f>VLOOKUP($A620,'DATA PENGUKURAN GARDU'!$A:$BS,42,0)</f>
        <v>#N/A</v>
      </c>
      <c r="R620" s="18" t="e">
        <f t="shared" si="320"/>
        <v>#N/A</v>
      </c>
      <c r="S620" s="17" t="e">
        <f>VLOOKUP($A620,'DATA PENGUKURAN GARDU'!$A:$BS,44,0)</f>
        <v>#N/A</v>
      </c>
      <c r="T620" s="18" t="e">
        <f t="shared" si="321"/>
        <v>#N/A</v>
      </c>
      <c r="U620" s="17" t="e">
        <f>VLOOKUP($A620,'DATA PENGUKURAN GARDU'!$A:$BS,46,0)</f>
        <v>#N/A</v>
      </c>
      <c r="V620" s="18" t="e">
        <f t="shared" si="322"/>
        <v>#N/A</v>
      </c>
      <c r="W620" s="17" t="e">
        <f>VLOOKUP($A620,'DATA PENGUKURAN GARDU'!$A:$BS,48,0)</f>
        <v>#N/A</v>
      </c>
      <c r="X620" s="17" t="e">
        <f>VLOOKUP($A620,'DATA PENGUKURAN GARDU'!$A:$BS,53,0)</f>
        <v>#N/A</v>
      </c>
      <c r="Y620" s="17" t="e">
        <f>VLOOKUP($A620,'DATA PENGUKURAN GARDU'!$A:$BS,54,0)</f>
        <v>#N/A</v>
      </c>
      <c r="Z620" s="17" t="e">
        <f>VLOOKUP($A620,'DATA PENGUKURAN GARDU'!$A:$BS,55,0)</f>
        <v>#N/A</v>
      </c>
      <c r="AA620" s="20" t="e">
        <f>VLOOKUP($B620,'DATA PENGUKURAN GARDU'!$A:$BS,42,0)</f>
        <v>#N/A</v>
      </c>
      <c r="AB620" s="21" t="e">
        <f t="shared" si="323"/>
        <v>#N/A</v>
      </c>
      <c r="AC620" s="20" t="e">
        <f>VLOOKUP($B620,'DATA PENGUKURAN GARDU'!$A:$BS,44,0)</f>
        <v>#N/A</v>
      </c>
      <c r="AD620" s="21" t="e">
        <f t="shared" si="324"/>
        <v>#N/A</v>
      </c>
      <c r="AE620" s="20" t="e">
        <f>VLOOKUP($B620,'DATA PENGUKURAN GARDU'!$A:$BS,46,0)</f>
        <v>#N/A</v>
      </c>
      <c r="AF620" s="21" t="e">
        <f t="shared" si="325"/>
        <v>#N/A</v>
      </c>
      <c r="AG620" s="20" t="e">
        <f>VLOOKUP($B620,'DATA PENGUKURAN GARDU'!$A:$BS,46,0)</f>
        <v>#N/A</v>
      </c>
      <c r="AH620" s="20" t="e">
        <f>VLOOKUP($B620,'DATA PENGUKURAN GARDU'!$A:$BS,53,0)</f>
        <v>#N/A</v>
      </c>
      <c r="AI620" s="20" t="e">
        <f>VLOOKUP($B620,'DATA PENGUKURAN GARDU'!$A:$BS,54,0)</f>
        <v>#N/A</v>
      </c>
      <c r="AJ620" s="17" t="e">
        <f>VLOOKUP($C620,'DATA PENGUKURAN GARDU'!$A:$BS,42,0)</f>
        <v>#N/A</v>
      </c>
      <c r="AK620" s="23" t="e">
        <f t="shared" si="326"/>
        <v>#N/A</v>
      </c>
      <c r="AL620" s="17" t="e">
        <f>VLOOKUP($C620,'DATA PENGUKURAN GARDU'!$A:$BS,44,0)</f>
        <v>#N/A</v>
      </c>
      <c r="AM620" s="23" t="e">
        <f t="shared" si="327"/>
        <v>#N/A</v>
      </c>
      <c r="AN620" s="17" t="e">
        <f>VLOOKUP($C620,'DATA PENGUKURAN GARDU'!$A:$BS,46,0)</f>
        <v>#N/A</v>
      </c>
      <c r="AO620" s="23" t="e">
        <f t="shared" si="328"/>
        <v>#N/A</v>
      </c>
      <c r="AP620" s="17" t="e">
        <f>VLOOKUP($C620,'DATA PENGUKURAN GARDU'!$A:$BS,46,0)</f>
        <v>#N/A</v>
      </c>
      <c r="AQ620" s="17" t="e">
        <f>VLOOKUP($C620,'DATA PENGUKURAN GARDU'!$A:$BS,53,0)</f>
        <v>#N/A</v>
      </c>
      <c r="AR620" s="17" t="e">
        <f>VLOOKUP($C620,'DATA PENGUKURAN GARDU'!$A:$BS,54,0)</f>
        <v>#N/A</v>
      </c>
      <c r="AS620" s="20" t="e">
        <f>VLOOKUP($D620,'DATA PENGUKURAN GARDU'!$A:$BS,42,0)</f>
        <v>#N/A</v>
      </c>
      <c r="AT620" s="21" t="e">
        <f t="shared" si="329"/>
        <v>#N/A</v>
      </c>
      <c r="AU620" s="20" t="e">
        <f>VLOOKUP($D620,'DATA PENGUKURAN GARDU'!$A:$BS,44,0)</f>
        <v>#N/A</v>
      </c>
      <c r="AV620" s="21" t="e">
        <f t="shared" si="330"/>
        <v>#N/A</v>
      </c>
      <c r="AW620" s="20" t="e">
        <f>VLOOKUP($D620,'DATA PENGUKURAN GARDU'!$A:$BS,46,0)</f>
        <v>#N/A</v>
      </c>
      <c r="AX620" s="21" t="e">
        <f t="shared" si="331"/>
        <v>#N/A</v>
      </c>
      <c r="AY620" s="20" t="e">
        <f>VLOOKUP($D620,'DATA PENGUKURAN GARDU'!$A:$BS,46,0)</f>
        <v>#N/A</v>
      </c>
      <c r="AZ620" s="20" t="e">
        <f>VLOOKUP($D620,'DATA PENGUKURAN GARDU'!$A:$BS,53,0)</f>
        <v>#N/A</v>
      </c>
      <c r="BA620" s="20" t="e">
        <f>VLOOKUP($D620,'DATA PENGUKURAN GARDU'!$A:$BS,54,0)</f>
        <v>#N/A</v>
      </c>
      <c r="BB620" s="17" t="e">
        <f>VLOOKUP($E620,'DATA PENGUKURAN GARDU'!$A:$BS,42,0)</f>
        <v>#N/A</v>
      </c>
      <c r="BC620" s="23" t="e">
        <f t="shared" si="332"/>
        <v>#N/A</v>
      </c>
      <c r="BD620" s="17" t="e">
        <f>VLOOKUP($E620,'DATA PENGUKURAN GARDU'!$A:$BS,44,0)</f>
        <v>#N/A</v>
      </c>
      <c r="BE620" s="23" t="e">
        <f t="shared" si="333"/>
        <v>#N/A</v>
      </c>
      <c r="BF620" s="17" t="e">
        <f>VLOOKUP($E620,'DATA PENGUKURAN GARDU'!$A:$BS,46,0)</f>
        <v>#N/A</v>
      </c>
      <c r="BG620" s="23" t="e">
        <f t="shared" si="334"/>
        <v>#N/A</v>
      </c>
      <c r="BH620" s="17" t="e">
        <f>VLOOKUP($E620,'DATA PENGUKURAN GARDU'!$A:$BS,46,0)</f>
        <v>#N/A</v>
      </c>
      <c r="BI620" s="17" t="e">
        <f>VLOOKUP($E620,'DATA PENGUKURAN GARDU'!$A:$BS,53,0)</f>
        <v>#N/A</v>
      </c>
      <c r="BJ620" s="17" t="e">
        <f>VLOOKUP($E620,'DATA PENGUKURAN GARDU'!$A:$BS,54,0)</f>
        <v>#N/A</v>
      </c>
      <c r="BK620" s="20" t="e">
        <f t="shared" si="312"/>
        <v>#N/A</v>
      </c>
      <c r="BL620" s="20" t="e">
        <f t="shared" si="313"/>
        <v>#N/A</v>
      </c>
      <c r="BM620" s="20" t="e">
        <f t="shared" si="314"/>
        <v>#N/A</v>
      </c>
      <c r="BN620" s="25" t="e">
        <f t="shared" si="315"/>
        <v>#N/A</v>
      </c>
      <c r="BO620" s="26" t="str">
        <f t="shared" si="316"/>
        <v>0</v>
      </c>
      <c r="BP620" s="21" t="e">
        <f t="shared" si="317"/>
        <v>#VALUE!</v>
      </c>
      <c r="BQ620" s="20" t="e">
        <f t="shared" si="318"/>
        <v>#N/A</v>
      </c>
      <c r="BR620" s="20" t="e">
        <v>#N/A</v>
      </c>
      <c r="BS620" s="9" t="e">
        <v>#N/A</v>
      </c>
      <c r="BT620" s="2" t="e">
        <f t="shared" si="319"/>
        <v>#VALUE!</v>
      </c>
      <c r="BU620" s="2" t="e">
        <f t="shared" si="302"/>
        <v>#N/A</v>
      </c>
      <c r="BV620" s="2" t="e">
        <f t="shared" si="303"/>
        <v>#N/A</v>
      </c>
    </row>
    <row r="621" s="2" customFormat="1" ht="22.95" customHeight="1" spans="1:74">
      <c r="A621" s="9" t="str">
        <f t="shared" si="304"/>
        <v>NL 006Induk</v>
      </c>
      <c r="B621" s="9" t="str">
        <f t="shared" si="305"/>
        <v>NL 006jurusan 1</v>
      </c>
      <c r="C621" s="9" t="str">
        <f t="shared" si="306"/>
        <v>NL 006jurusan 2</v>
      </c>
      <c r="D621" s="9" t="str">
        <f t="shared" si="307"/>
        <v>NL 006jurusan 3</v>
      </c>
      <c r="E621" s="9" t="str">
        <f t="shared" si="308"/>
        <v>NL 006jurusan 4</v>
      </c>
      <c r="F621" s="10" t="s">
        <v>226</v>
      </c>
      <c r="G621" s="10" t="s">
        <v>101</v>
      </c>
      <c r="H621" s="10" t="s">
        <v>789</v>
      </c>
      <c r="I621" s="10" t="s">
        <v>11298</v>
      </c>
      <c r="J621" s="10" t="s">
        <v>11299</v>
      </c>
      <c r="K621" s="10" t="s">
        <v>7465</v>
      </c>
      <c r="L621" s="10"/>
      <c r="M621" s="10"/>
      <c r="N621" s="14">
        <f t="shared" si="309"/>
        <v>0</v>
      </c>
      <c r="O621" s="15" t="e">
        <f t="shared" si="310"/>
        <v>#VALUE!</v>
      </c>
      <c r="P621" s="15" t="e">
        <f t="shared" si="311"/>
        <v>#VALUE!</v>
      </c>
      <c r="Q621" s="17" t="e">
        <f>VLOOKUP($A621,'DATA PENGUKURAN GARDU'!$A:$BS,42,0)</f>
        <v>#N/A</v>
      </c>
      <c r="R621" s="18" t="e">
        <f t="shared" si="320"/>
        <v>#N/A</v>
      </c>
      <c r="S621" s="17" t="e">
        <f>VLOOKUP($A621,'DATA PENGUKURAN GARDU'!$A:$BS,44,0)</f>
        <v>#N/A</v>
      </c>
      <c r="T621" s="18" t="e">
        <f t="shared" si="321"/>
        <v>#N/A</v>
      </c>
      <c r="U621" s="17" t="e">
        <f>VLOOKUP($A621,'DATA PENGUKURAN GARDU'!$A:$BS,46,0)</f>
        <v>#N/A</v>
      </c>
      <c r="V621" s="18" t="e">
        <f t="shared" si="322"/>
        <v>#N/A</v>
      </c>
      <c r="W621" s="17" t="e">
        <f>VLOOKUP($A621,'DATA PENGUKURAN GARDU'!$A:$BS,48,0)</f>
        <v>#N/A</v>
      </c>
      <c r="X621" s="17" t="e">
        <f>VLOOKUP($A621,'DATA PENGUKURAN GARDU'!$A:$BS,53,0)</f>
        <v>#N/A</v>
      </c>
      <c r="Y621" s="17" t="e">
        <f>VLOOKUP($A621,'DATA PENGUKURAN GARDU'!$A:$BS,54,0)</f>
        <v>#N/A</v>
      </c>
      <c r="Z621" s="17" t="e">
        <f>VLOOKUP($A621,'DATA PENGUKURAN GARDU'!$A:$BS,55,0)</f>
        <v>#N/A</v>
      </c>
      <c r="AA621" s="20" t="e">
        <f>VLOOKUP($B621,'DATA PENGUKURAN GARDU'!$A:$BS,42,0)</f>
        <v>#N/A</v>
      </c>
      <c r="AB621" s="21" t="e">
        <f t="shared" si="323"/>
        <v>#N/A</v>
      </c>
      <c r="AC621" s="20" t="e">
        <f>VLOOKUP($B621,'DATA PENGUKURAN GARDU'!$A:$BS,44,0)</f>
        <v>#N/A</v>
      </c>
      <c r="AD621" s="21" t="e">
        <f t="shared" si="324"/>
        <v>#N/A</v>
      </c>
      <c r="AE621" s="20" t="e">
        <f>VLOOKUP($B621,'DATA PENGUKURAN GARDU'!$A:$BS,46,0)</f>
        <v>#N/A</v>
      </c>
      <c r="AF621" s="21" t="e">
        <f t="shared" si="325"/>
        <v>#N/A</v>
      </c>
      <c r="AG621" s="20" t="e">
        <f>VLOOKUP($B621,'DATA PENGUKURAN GARDU'!$A:$BS,46,0)</f>
        <v>#N/A</v>
      </c>
      <c r="AH621" s="20" t="e">
        <f>VLOOKUP($B621,'DATA PENGUKURAN GARDU'!$A:$BS,53,0)</f>
        <v>#N/A</v>
      </c>
      <c r="AI621" s="20" t="e">
        <f>VLOOKUP($B621,'DATA PENGUKURAN GARDU'!$A:$BS,54,0)</f>
        <v>#N/A</v>
      </c>
      <c r="AJ621" s="17" t="e">
        <f>VLOOKUP($C621,'DATA PENGUKURAN GARDU'!$A:$BS,42,0)</f>
        <v>#N/A</v>
      </c>
      <c r="AK621" s="23" t="e">
        <f t="shared" si="326"/>
        <v>#N/A</v>
      </c>
      <c r="AL621" s="17" t="e">
        <f>VLOOKUP($C621,'DATA PENGUKURAN GARDU'!$A:$BS,44,0)</f>
        <v>#N/A</v>
      </c>
      <c r="AM621" s="23" t="e">
        <f t="shared" si="327"/>
        <v>#N/A</v>
      </c>
      <c r="AN621" s="17" t="e">
        <f>VLOOKUP($C621,'DATA PENGUKURAN GARDU'!$A:$BS,46,0)</f>
        <v>#N/A</v>
      </c>
      <c r="AO621" s="23" t="e">
        <f t="shared" si="328"/>
        <v>#N/A</v>
      </c>
      <c r="AP621" s="17" t="e">
        <f>VLOOKUP($C621,'DATA PENGUKURAN GARDU'!$A:$BS,46,0)</f>
        <v>#N/A</v>
      </c>
      <c r="AQ621" s="17" t="e">
        <f>VLOOKUP($C621,'DATA PENGUKURAN GARDU'!$A:$BS,53,0)</f>
        <v>#N/A</v>
      </c>
      <c r="AR621" s="17" t="e">
        <f>VLOOKUP($C621,'DATA PENGUKURAN GARDU'!$A:$BS,54,0)</f>
        <v>#N/A</v>
      </c>
      <c r="AS621" s="20" t="e">
        <f>VLOOKUP($D621,'DATA PENGUKURAN GARDU'!$A:$BS,42,0)</f>
        <v>#N/A</v>
      </c>
      <c r="AT621" s="21" t="e">
        <f t="shared" si="329"/>
        <v>#N/A</v>
      </c>
      <c r="AU621" s="20" t="e">
        <f>VLOOKUP($D621,'DATA PENGUKURAN GARDU'!$A:$BS,44,0)</f>
        <v>#N/A</v>
      </c>
      <c r="AV621" s="21" t="e">
        <f t="shared" si="330"/>
        <v>#N/A</v>
      </c>
      <c r="AW621" s="20" t="e">
        <f>VLOOKUP($D621,'DATA PENGUKURAN GARDU'!$A:$BS,46,0)</f>
        <v>#N/A</v>
      </c>
      <c r="AX621" s="21" t="e">
        <f t="shared" si="331"/>
        <v>#N/A</v>
      </c>
      <c r="AY621" s="20" t="e">
        <f>VLOOKUP($D621,'DATA PENGUKURAN GARDU'!$A:$BS,46,0)</f>
        <v>#N/A</v>
      </c>
      <c r="AZ621" s="20" t="e">
        <f>VLOOKUP($D621,'DATA PENGUKURAN GARDU'!$A:$BS,53,0)</f>
        <v>#N/A</v>
      </c>
      <c r="BA621" s="20" t="e">
        <f>VLOOKUP($D621,'DATA PENGUKURAN GARDU'!$A:$BS,54,0)</f>
        <v>#N/A</v>
      </c>
      <c r="BB621" s="17" t="e">
        <f>VLOOKUP($E621,'DATA PENGUKURAN GARDU'!$A:$BS,42,0)</f>
        <v>#N/A</v>
      </c>
      <c r="BC621" s="23" t="e">
        <f t="shared" si="332"/>
        <v>#N/A</v>
      </c>
      <c r="BD621" s="17" t="e">
        <f>VLOOKUP($E621,'DATA PENGUKURAN GARDU'!$A:$BS,44,0)</f>
        <v>#N/A</v>
      </c>
      <c r="BE621" s="23" t="e">
        <f t="shared" si="333"/>
        <v>#N/A</v>
      </c>
      <c r="BF621" s="17" t="e">
        <f>VLOOKUP($E621,'DATA PENGUKURAN GARDU'!$A:$BS,46,0)</f>
        <v>#N/A</v>
      </c>
      <c r="BG621" s="23" t="e">
        <f t="shared" si="334"/>
        <v>#N/A</v>
      </c>
      <c r="BH621" s="17" t="e">
        <f>VLOOKUP($E621,'DATA PENGUKURAN GARDU'!$A:$BS,46,0)</f>
        <v>#N/A</v>
      </c>
      <c r="BI621" s="17" t="e">
        <f>VLOOKUP($E621,'DATA PENGUKURAN GARDU'!$A:$BS,53,0)</f>
        <v>#N/A</v>
      </c>
      <c r="BJ621" s="17" t="e">
        <f>VLOOKUP($E621,'DATA PENGUKURAN GARDU'!$A:$BS,54,0)</f>
        <v>#N/A</v>
      </c>
      <c r="BK621" s="20" t="e">
        <f t="shared" si="312"/>
        <v>#N/A</v>
      </c>
      <c r="BL621" s="20" t="e">
        <f t="shared" si="313"/>
        <v>#N/A</v>
      </c>
      <c r="BM621" s="20" t="e">
        <f t="shared" si="314"/>
        <v>#N/A</v>
      </c>
      <c r="BN621" s="25" t="e">
        <f t="shared" si="315"/>
        <v>#N/A</v>
      </c>
      <c r="BO621" s="26" t="str">
        <f t="shared" si="316"/>
        <v>0</v>
      </c>
      <c r="BP621" s="21" t="e">
        <f t="shared" si="317"/>
        <v>#VALUE!</v>
      </c>
      <c r="BQ621" s="20" t="e">
        <f t="shared" si="318"/>
        <v>#N/A</v>
      </c>
      <c r="BR621" s="20" t="e">
        <v>#N/A</v>
      </c>
      <c r="BS621" s="9" t="e">
        <v>#N/A</v>
      </c>
      <c r="BT621" s="2" t="e">
        <f t="shared" si="319"/>
        <v>#VALUE!</v>
      </c>
      <c r="BU621" s="2" t="e">
        <f t="shared" si="302"/>
        <v>#N/A</v>
      </c>
      <c r="BV621" s="2" t="e">
        <f t="shared" si="303"/>
        <v>#N/A</v>
      </c>
    </row>
    <row r="622" s="2" customFormat="1" ht="22.95" customHeight="1" spans="1:74">
      <c r="A622" s="9" t="str">
        <f t="shared" si="304"/>
        <v>NL 009Induk</v>
      </c>
      <c r="B622" s="9" t="str">
        <f t="shared" si="305"/>
        <v>NL 009jurusan 1</v>
      </c>
      <c r="C622" s="9" t="str">
        <f t="shared" si="306"/>
        <v>NL 009jurusan 2</v>
      </c>
      <c r="D622" s="9" t="str">
        <f t="shared" si="307"/>
        <v>NL 009jurusan 3</v>
      </c>
      <c r="E622" s="9" t="str">
        <f t="shared" si="308"/>
        <v>NL 009jurusan 4</v>
      </c>
      <c r="F622" s="10" t="s">
        <v>226</v>
      </c>
      <c r="G622" s="10" t="s">
        <v>101</v>
      </c>
      <c r="H622" s="10" t="s">
        <v>790</v>
      </c>
      <c r="I622" s="10" t="s">
        <v>11300</v>
      </c>
      <c r="J622" s="10" t="s">
        <v>11301</v>
      </c>
      <c r="K622" s="10" t="s">
        <v>7465</v>
      </c>
      <c r="L622" s="10"/>
      <c r="M622" s="10"/>
      <c r="N622" s="14">
        <f t="shared" si="309"/>
        <v>0</v>
      </c>
      <c r="O622" s="15" t="e">
        <f t="shared" si="310"/>
        <v>#VALUE!</v>
      </c>
      <c r="P622" s="15" t="e">
        <f t="shared" si="311"/>
        <v>#VALUE!</v>
      </c>
      <c r="Q622" s="17" t="e">
        <f>VLOOKUP($A622,'DATA PENGUKURAN GARDU'!$A:$BS,42,0)</f>
        <v>#N/A</v>
      </c>
      <c r="R622" s="18" t="e">
        <f t="shared" si="320"/>
        <v>#N/A</v>
      </c>
      <c r="S622" s="17" t="e">
        <f>VLOOKUP($A622,'DATA PENGUKURAN GARDU'!$A:$BS,44,0)</f>
        <v>#N/A</v>
      </c>
      <c r="T622" s="18" t="e">
        <f t="shared" si="321"/>
        <v>#N/A</v>
      </c>
      <c r="U622" s="17" t="e">
        <f>VLOOKUP($A622,'DATA PENGUKURAN GARDU'!$A:$BS,46,0)</f>
        <v>#N/A</v>
      </c>
      <c r="V622" s="18" t="e">
        <f t="shared" si="322"/>
        <v>#N/A</v>
      </c>
      <c r="W622" s="17" t="e">
        <f>VLOOKUP($A622,'DATA PENGUKURAN GARDU'!$A:$BS,48,0)</f>
        <v>#N/A</v>
      </c>
      <c r="X622" s="17" t="e">
        <f>VLOOKUP($A622,'DATA PENGUKURAN GARDU'!$A:$BS,53,0)</f>
        <v>#N/A</v>
      </c>
      <c r="Y622" s="17" t="e">
        <f>VLOOKUP($A622,'DATA PENGUKURAN GARDU'!$A:$BS,54,0)</f>
        <v>#N/A</v>
      </c>
      <c r="Z622" s="17" t="e">
        <f>VLOOKUP($A622,'DATA PENGUKURAN GARDU'!$A:$BS,55,0)</f>
        <v>#N/A</v>
      </c>
      <c r="AA622" s="20" t="e">
        <f>VLOOKUP($B622,'DATA PENGUKURAN GARDU'!$A:$BS,42,0)</f>
        <v>#N/A</v>
      </c>
      <c r="AB622" s="21" t="e">
        <f t="shared" si="323"/>
        <v>#N/A</v>
      </c>
      <c r="AC622" s="20" t="e">
        <f>VLOOKUP($B622,'DATA PENGUKURAN GARDU'!$A:$BS,44,0)</f>
        <v>#N/A</v>
      </c>
      <c r="AD622" s="21" t="e">
        <f t="shared" si="324"/>
        <v>#N/A</v>
      </c>
      <c r="AE622" s="20" t="e">
        <f>VLOOKUP($B622,'DATA PENGUKURAN GARDU'!$A:$BS,46,0)</f>
        <v>#N/A</v>
      </c>
      <c r="AF622" s="21" t="e">
        <f t="shared" si="325"/>
        <v>#N/A</v>
      </c>
      <c r="AG622" s="20" t="e">
        <f>VLOOKUP($B622,'DATA PENGUKURAN GARDU'!$A:$BS,46,0)</f>
        <v>#N/A</v>
      </c>
      <c r="AH622" s="20" t="e">
        <f>VLOOKUP($B622,'DATA PENGUKURAN GARDU'!$A:$BS,53,0)</f>
        <v>#N/A</v>
      </c>
      <c r="AI622" s="20" t="e">
        <f>VLOOKUP($B622,'DATA PENGUKURAN GARDU'!$A:$BS,54,0)</f>
        <v>#N/A</v>
      </c>
      <c r="AJ622" s="17" t="e">
        <f>VLOOKUP($C622,'DATA PENGUKURAN GARDU'!$A:$BS,42,0)</f>
        <v>#N/A</v>
      </c>
      <c r="AK622" s="23" t="e">
        <f t="shared" si="326"/>
        <v>#N/A</v>
      </c>
      <c r="AL622" s="17" t="e">
        <f>VLOOKUP($C622,'DATA PENGUKURAN GARDU'!$A:$BS,44,0)</f>
        <v>#N/A</v>
      </c>
      <c r="AM622" s="23" t="e">
        <f t="shared" si="327"/>
        <v>#N/A</v>
      </c>
      <c r="AN622" s="17" t="e">
        <f>VLOOKUP($C622,'DATA PENGUKURAN GARDU'!$A:$BS,46,0)</f>
        <v>#N/A</v>
      </c>
      <c r="AO622" s="23" t="e">
        <f t="shared" si="328"/>
        <v>#N/A</v>
      </c>
      <c r="AP622" s="17" t="e">
        <f>VLOOKUP($C622,'DATA PENGUKURAN GARDU'!$A:$BS,46,0)</f>
        <v>#N/A</v>
      </c>
      <c r="AQ622" s="17" t="e">
        <f>VLOOKUP($C622,'DATA PENGUKURAN GARDU'!$A:$BS,53,0)</f>
        <v>#N/A</v>
      </c>
      <c r="AR622" s="17" t="e">
        <f>VLOOKUP($C622,'DATA PENGUKURAN GARDU'!$A:$BS,54,0)</f>
        <v>#N/A</v>
      </c>
      <c r="AS622" s="20" t="e">
        <f>VLOOKUP($D622,'DATA PENGUKURAN GARDU'!$A:$BS,42,0)</f>
        <v>#N/A</v>
      </c>
      <c r="AT622" s="21" t="e">
        <f t="shared" si="329"/>
        <v>#N/A</v>
      </c>
      <c r="AU622" s="20" t="e">
        <f>VLOOKUP($D622,'DATA PENGUKURAN GARDU'!$A:$BS,44,0)</f>
        <v>#N/A</v>
      </c>
      <c r="AV622" s="21" t="e">
        <f t="shared" si="330"/>
        <v>#N/A</v>
      </c>
      <c r="AW622" s="20" t="e">
        <f>VLOOKUP($D622,'DATA PENGUKURAN GARDU'!$A:$BS,46,0)</f>
        <v>#N/A</v>
      </c>
      <c r="AX622" s="21" t="e">
        <f t="shared" si="331"/>
        <v>#N/A</v>
      </c>
      <c r="AY622" s="20" t="e">
        <f>VLOOKUP($D622,'DATA PENGUKURAN GARDU'!$A:$BS,46,0)</f>
        <v>#N/A</v>
      </c>
      <c r="AZ622" s="20" t="e">
        <f>VLOOKUP($D622,'DATA PENGUKURAN GARDU'!$A:$BS,53,0)</f>
        <v>#N/A</v>
      </c>
      <c r="BA622" s="20" t="e">
        <f>VLOOKUP($D622,'DATA PENGUKURAN GARDU'!$A:$BS,54,0)</f>
        <v>#N/A</v>
      </c>
      <c r="BB622" s="17" t="e">
        <f>VLOOKUP($E622,'DATA PENGUKURAN GARDU'!$A:$BS,42,0)</f>
        <v>#N/A</v>
      </c>
      <c r="BC622" s="23" t="e">
        <f t="shared" si="332"/>
        <v>#N/A</v>
      </c>
      <c r="BD622" s="17" t="e">
        <f>VLOOKUP($E622,'DATA PENGUKURAN GARDU'!$A:$BS,44,0)</f>
        <v>#N/A</v>
      </c>
      <c r="BE622" s="23" t="e">
        <f t="shared" si="333"/>
        <v>#N/A</v>
      </c>
      <c r="BF622" s="17" t="e">
        <f>VLOOKUP($E622,'DATA PENGUKURAN GARDU'!$A:$BS,46,0)</f>
        <v>#N/A</v>
      </c>
      <c r="BG622" s="23" t="e">
        <f t="shared" si="334"/>
        <v>#N/A</v>
      </c>
      <c r="BH622" s="17" t="e">
        <f>VLOOKUP($E622,'DATA PENGUKURAN GARDU'!$A:$BS,46,0)</f>
        <v>#N/A</v>
      </c>
      <c r="BI622" s="17" t="e">
        <f>VLOOKUP($E622,'DATA PENGUKURAN GARDU'!$A:$BS,53,0)</f>
        <v>#N/A</v>
      </c>
      <c r="BJ622" s="17" t="e">
        <f>VLOOKUP($E622,'DATA PENGUKURAN GARDU'!$A:$BS,54,0)</f>
        <v>#N/A</v>
      </c>
      <c r="BK622" s="20" t="e">
        <f t="shared" si="312"/>
        <v>#N/A</v>
      </c>
      <c r="BL622" s="20" t="e">
        <f t="shared" si="313"/>
        <v>#N/A</v>
      </c>
      <c r="BM622" s="20" t="e">
        <f t="shared" si="314"/>
        <v>#N/A</v>
      </c>
      <c r="BN622" s="25" t="e">
        <f t="shared" si="315"/>
        <v>#N/A</v>
      </c>
      <c r="BO622" s="26" t="str">
        <f t="shared" si="316"/>
        <v>0</v>
      </c>
      <c r="BP622" s="21" t="e">
        <f t="shared" si="317"/>
        <v>#VALUE!</v>
      </c>
      <c r="BQ622" s="20" t="e">
        <f t="shared" si="318"/>
        <v>#N/A</v>
      </c>
      <c r="BR622" s="20" t="e">
        <v>#N/A</v>
      </c>
      <c r="BS622" s="9" t="e">
        <v>#N/A</v>
      </c>
      <c r="BT622" s="2" t="e">
        <f t="shared" si="319"/>
        <v>#VALUE!</v>
      </c>
      <c r="BU622" s="2" t="e">
        <f t="shared" si="302"/>
        <v>#N/A</v>
      </c>
      <c r="BV622" s="2" t="e">
        <f t="shared" si="303"/>
        <v>#N/A</v>
      </c>
    </row>
    <row r="623" s="2" customFormat="1" ht="22.95" customHeight="1" spans="1:74">
      <c r="A623" s="9" t="str">
        <f t="shared" si="304"/>
        <v>K-241Induk</v>
      </c>
      <c r="B623" s="9" t="str">
        <f t="shared" si="305"/>
        <v>K-241jurusan 1</v>
      </c>
      <c r="C623" s="9" t="str">
        <f t="shared" si="306"/>
        <v>K-241jurusan 2</v>
      </c>
      <c r="D623" s="9" t="str">
        <f t="shared" si="307"/>
        <v>K-241jurusan 3</v>
      </c>
      <c r="E623" s="9" t="str">
        <f t="shared" si="308"/>
        <v>K-241jurusan 4</v>
      </c>
      <c r="F623" s="10" t="s">
        <v>136</v>
      </c>
      <c r="G623" s="10" t="s">
        <v>132</v>
      </c>
      <c r="H623" s="10" t="s">
        <v>791</v>
      </c>
      <c r="I623" s="10" t="s">
        <v>11302</v>
      </c>
      <c r="J623" s="10" t="s">
        <v>11303</v>
      </c>
      <c r="K623" s="10" t="s">
        <v>7465</v>
      </c>
      <c r="L623" s="10"/>
      <c r="M623" s="10"/>
      <c r="N623" s="14">
        <f t="shared" si="309"/>
        <v>0</v>
      </c>
      <c r="O623" s="15" t="e">
        <f t="shared" si="310"/>
        <v>#VALUE!</v>
      </c>
      <c r="P623" s="15" t="e">
        <f t="shared" si="311"/>
        <v>#VALUE!</v>
      </c>
      <c r="Q623" s="17" t="e">
        <f>VLOOKUP($A623,'DATA PENGUKURAN GARDU'!$A:$BS,42,0)</f>
        <v>#N/A</v>
      </c>
      <c r="R623" s="18" t="e">
        <f t="shared" si="320"/>
        <v>#N/A</v>
      </c>
      <c r="S623" s="17" t="e">
        <f>VLOOKUP($A623,'DATA PENGUKURAN GARDU'!$A:$BS,44,0)</f>
        <v>#N/A</v>
      </c>
      <c r="T623" s="18" t="e">
        <f t="shared" si="321"/>
        <v>#N/A</v>
      </c>
      <c r="U623" s="17" t="e">
        <f>VLOOKUP($A623,'DATA PENGUKURAN GARDU'!$A:$BS,46,0)</f>
        <v>#N/A</v>
      </c>
      <c r="V623" s="18" t="e">
        <f t="shared" si="322"/>
        <v>#N/A</v>
      </c>
      <c r="W623" s="17" t="e">
        <f>VLOOKUP($A623,'DATA PENGUKURAN GARDU'!$A:$BS,48,0)</f>
        <v>#N/A</v>
      </c>
      <c r="X623" s="17" t="e">
        <f>VLOOKUP($A623,'DATA PENGUKURAN GARDU'!$A:$BS,53,0)</f>
        <v>#N/A</v>
      </c>
      <c r="Y623" s="17" t="e">
        <f>VLOOKUP($A623,'DATA PENGUKURAN GARDU'!$A:$BS,54,0)</f>
        <v>#N/A</v>
      </c>
      <c r="Z623" s="17" t="e">
        <f>VLOOKUP($A623,'DATA PENGUKURAN GARDU'!$A:$BS,55,0)</f>
        <v>#N/A</v>
      </c>
      <c r="AA623" s="20" t="e">
        <f>VLOOKUP($B623,'DATA PENGUKURAN GARDU'!$A:$BS,42,0)</f>
        <v>#N/A</v>
      </c>
      <c r="AB623" s="21" t="e">
        <f t="shared" si="323"/>
        <v>#N/A</v>
      </c>
      <c r="AC623" s="20" t="e">
        <f>VLOOKUP($B623,'DATA PENGUKURAN GARDU'!$A:$BS,44,0)</f>
        <v>#N/A</v>
      </c>
      <c r="AD623" s="21" t="e">
        <f t="shared" si="324"/>
        <v>#N/A</v>
      </c>
      <c r="AE623" s="20" t="e">
        <f>VLOOKUP($B623,'DATA PENGUKURAN GARDU'!$A:$BS,46,0)</f>
        <v>#N/A</v>
      </c>
      <c r="AF623" s="21" t="e">
        <f t="shared" si="325"/>
        <v>#N/A</v>
      </c>
      <c r="AG623" s="20" t="e">
        <f>VLOOKUP($B623,'DATA PENGUKURAN GARDU'!$A:$BS,46,0)</f>
        <v>#N/A</v>
      </c>
      <c r="AH623" s="20" t="e">
        <f>VLOOKUP($B623,'DATA PENGUKURAN GARDU'!$A:$BS,53,0)</f>
        <v>#N/A</v>
      </c>
      <c r="AI623" s="20" t="e">
        <f>VLOOKUP($B623,'DATA PENGUKURAN GARDU'!$A:$BS,54,0)</f>
        <v>#N/A</v>
      </c>
      <c r="AJ623" s="17" t="e">
        <f>VLOOKUP($C623,'DATA PENGUKURAN GARDU'!$A:$BS,42,0)</f>
        <v>#N/A</v>
      </c>
      <c r="AK623" s="23" t="e">
        <f t="shared" si="326"/>
        <v>#N/A</v>
      </c>
      <c r="AL623" s="17" t="e">
        <f>VLOOKUP($C623,'DATA PENGUKURAN GARDU'!$A:$BS,44,0)</f>
        <v>#N/A</v>
      </c>
      <c r="AM623" s="23" t="e">
        <f t="shared" si="327"/>
        <v>#N/A</v>
      </c>
      <c r="AN623" s="17" t="e">
        <f>VLOOKUP($C623,'DATA PENGUKURAN GARDU'!$A:$BS,46,0)</f>
        <v>#N/A</v>
      </c>
      <c r="AO623" s="23" t="e">
        <f t="shared" si="328"/>
        <v>#N/A</v>
      </c>
      <c r="AP623" s="17" t="e">
        <f>VLOOKUP($C623,'DATA PENGUKURAN GARDU'!$A:$BS,46,0)</f>
        <v>#N/A</v>
      </c>
      <c r="AQ623" s="17" t="e">
        <f>VLOOKUP($C623,'DATA PENGUKURAN GARDU'!$A:$BS,53,0)</f>
        <v>#N/A</v>
      </c>
      <c r="AR623" s="17" t="e">
        <f>VLOOKUP($C623,'DATA PENGUKURAN GARDU'!$A:$BS,54,0)</f>
        <v>#N/A</v>
      </c>
      <c r="AS623" s="20" t="e">
        <f>VLOOKUP($D623,'DATA PENGUKURAN GARDU'!$A:$BS,42,0)</f>
        <v>#N/A</v>
      </c>
      <c r="AT623" s="21" t="e">
        <f t="shared" si="329"/>
        <v>#N/A</v>
      </c>
      <c r="AU623" s="20" t="e">
        <f>VLOOKUP($D623,'DATA PENGUKURAN GARDU'!$A:$BS,44,0)</f>
        <v>#N/A</v>
      </c>
      <c r="AV623" s="21" t="e">
        <f t="shared" si="330"/>
        <v>#N/A</v>
      </c>
      <c r="AW623" s="20" t="e">
        <f>VLOOKUP($D623,'DATA PENGUKURAN GARDU'!$A:$BS,46,0)</f>
        <v>#N/A</v>
      </c>
      <c r="AX623" s="21" t="e">
        <f t="shared" si="331"/>
        <v>#N/A</v>
      </c>
      <c r="AY623" s="20" t="e">
        <f>VLOOKUP($D623,'DATA PENGUKURAN GARDU'!$A:$BS,46,0)</f>
        <v>#N/A</v>
      </c>
      <c r="AZ623" s="20" t="e">
        <f>VLOOKUP($D623,'DATA PENGUKURAN GARDU'!$A:$BS,53,0)</f>
        <v>#N/A</v>
      </c>
      <c r="BA623" s="20" t="e">
        <f>VLOOKUP($D623,'DATA PENGUKURAN GARDU'!$A:$BS,54,0)</f>
        <v>#N/A</v>
      </c>
      <c r="BB623" s="17" t="e">
        <f>VLOOKUP($E623,'DATA PENGUKURAN GARDU'!$A:$BS,42,0)</f>
        <v>#N/A</v>
      </c>
      <c r="BC623" s="23" t="e">
        <f t="shared" si="332"/>
        <v>#N/A</v>
      </c>
      <c r="BD623" s="17" t="e">
        <f>VLOOKUP($E623,'DATA PENGUKURAN GARDU'!$A:$BS,44,0)</f>
        <v>#N/A</v>
      </c>
      <c r="BE623" s="23" t="e">
        <f t="shared" si="333"/>
        <v>#N/A</v>
      </c>
      <c r="BF623" s="17" t="e">
        <f>VLOOKUP($E623,'DATA PENGUKURAN GARDU'!$A:$BS,46,0)</f>
        <v>#N/A</v>
      </c>
      <c r="BG623" s="23" t="e">
        <f t="shared" si="334"/>
        <v>#N/A</v>
      </c>
      <c r="BH623" s="17" t="e">
        <f>VLOOKUP($E623,'DATA PENGUKURAN GARDU'!$A:$BS,46,0)</f>
        <v>#N/A</v>
      </c>
      <c r="BI623" s="17" t="e">
        <f>VLOOKUP($E623,'DATA PENGUKURAN GARDU'!$A:$BS,53,0)</f>
        <v>#N/A</v>
      </c>
      <c r="BJ623" s="17" t="e">
        <f>VLOOKUP($E623,'DATA PENGUKURAN GARDU'!$A:$BS,54,0)</f>
        <v>#N/A</v>
      </c>
      <c r="BK623" s="20" t="e">
        <f t="shared" si="312"/>
        <v>#N/A</v>
      </c>
      <c r="BL623" s="20" t="e">
        <f t="shared" si="313"/>
        <v>#N/A</v>
      </c>
      <c r="BM623" s="20" t="e">
        <f t="shared" si="314"/>
        <v>#N/A</v>
      </c>
      <c r="BN623" s="25" t="e">
        <f t="shared" si="315"/>
        <v>#N/A</v>
      </c>
      <c r="BO623" s="26" t="str">
        <f t="shared" si="316"/>
        <v>0</v>
      </c>
      <c r="BP623" s="21" t="e">
        <f t="shared" si="317"/>
        <v>#VALUE!</v>
      </c>
      <c r="BQ623" s="20" t="e">
        <f t="shared" si="318"/>
        <v>#N/A</v>
      </c>
      <c r="BR623" s="20" t="e">
        <v>#N/A</v>
      </c>
      <c r="BS623" s="9" t="e">
        <v>#N/A</v>
      </c>
      <c r="BT623" s="2" t="e">
        <f t="shared" si="319"/>
        <v>#VALUE!</v>
      </c>
      <c r="BU623" s="2" t="e">
        <f t="shared" si="302"/>
        <v>#N/A</v>
      </c>
      <c r="BV623" s="2" t="e">
        <f t="shared" si="303"/>
        <v>#N/A</v>
      </c>
    </row>
    <row r="624" s="2" customFormat="1" ht="22.95" customHeight="1" spans="1:74">
      <c r="A624" s="9" t="str">
        <f t="shared" si="304"/>
        <v>K-242Induk</v>
      </c>
      <c r="B624" s="9" t="str">
        <f t="shared" si="305"/>
        <v>K-242jurusan 1</v>
      </c>
      <c r="C624" s="9" t="str">
        <f t="shared" si="306"/>
        <v>K-242jurusan 2</v>
      </c>
      <c r="D624" s="9" t="str">
        <f t="shared" si="307"/>
        <v>K-242jurusan 3</v>
      </c>
      <c r="E624" s="9" t="str">
        <f t="shared" si="308"/>
        <v>K-242jurusan 4</v>
      </c>
      <c r="F624" s="10" t="s">
        <v>136</v>
      </c>
      <c r="G624" s="10" t="s">
        <v>132</v>
      </c>
      <c r="H624" s="10" t="s">
        <v>792</v>
      </c>
      <c r="I624" s="10" t="s">
        <v>11304</v>
      </c>
      <c r="J624" s="10" t="s">
        <v>11305</v>
      </c>
      <c r="K624" s="10" t="s">
        <v>7465</v>
      </c>
      <c r="L624" s="10"/>
      <c r="M624" s="10"/>
      <c r="N624" s="14">
        <f t="shared" si="309"/>
        <v>0</v>
      </c>
      <c r="O624" s="15" t="e">
        <f t="shared" si="310"/>
        <v>#VALUE!</v>
      </c>
      <c r="P624" s="15" t="e">
        <f t="shared" si="311"/>
        <v>#VALUE!</v>
      </c>
      <c r="Q624" s="17" t="e">
        <f>VLOOKUP($A624,'DATA PENGUKURAN GARDU'!$A:$BS,42,0)</f>
        <v>#N/A</v>
      </c>
      <c r="R624" s="18" t="e">
        <f t="shared" si="320"/>
        <v>#N/A</v>
      </c>
      <c r="S624" s="17" t="e">
        <f>VLOOKUP($A624,'DATA PENGUKURAN GARDU'!$A:$BS,44,0)</f>
        <v>#N/A</v>
      </c>
      <c r="T624" s="18" t="e">
        <f t="shared" si="321"/>
        <v>#N/A</v>
      </c>
      <c r="U624" s="17" t="e">
        <f>VLOOKUP($A624,'DATA PENGUKURAN GARDU'!$A:$BS,46,0)</f>
        <v>#N/A</v>
      </c>
      <c r="V624" s="18" t="e">
        <f t="shared" si="322"/>
        <v>#N/A</v>
      </c>
      <c r="W624" s="17" t="e">
        <f>VLOOKUP($A624,'DATA PENGUKURAN GARDU'!$A:$BS,48,0)</f>
        <v>#N/A</v>
      </c>
      <c r="X624" s="17" t="e">
        <f>VLOOKUP($A624,'DATA PENGUKURAN GARDU'!$A:$BS,53,0)</f>
        <v>#N/A</v>
      </c>
      <c r="Y624" s="17" t="e">
        <f>VLOOKUP($A624,'DATA PENGUKURAN GARDU'!$A:$BS,54,0)</f>
        <v>#N/A</v>
      </c>
      <c r="Z624" s="17" t="e">
        <f>VLOOKUP($A624,'DATA PENGUKURAN GARDU'!$A:$BS,55,0)</f>
        <v>#N/A</v>
      </c>
      <c r="AA624" s="20" t="e">
        <f>VLOOKUP($B624,'DATA PENGUKURAN GARDU'!$A:$BS,42,0)</f>
        <v>#N/A</v>
      </c>
      <c r="AB624" s="21" t="e">
        <f t="shared" si="323"/>
        <v>#N/A</v>
      </c>
      <c r="AC624" s="20" t="e">
        <f>VLOOKUP($B624,'DATA PENGUKURAN GARDU'!$A:$BS,44,0)</f>
        <v>#N/A</v>
      </c>
      <c r="AD624" s="21" t="e">
        <f t="shared" si="324"/>
        <v>#N/A</v>
      </c>
      <c r="AE624" s="20" t="e">
        <f>VLOOKUP($B624,'DATA PENGUKURAN GARDU'!$A:$BS,46,0)</f>
        <v>#N/A</v>
      </c>
      <c r="AF624" s="21" t="e">
        <f t="shared" si="325"/>
        <v>#N/A</v>
      </c>
      <c r="AG624" s="20" t="e">
        <f>VLOOKUP($B624,'DATA PENGUKURAN GARDU'!$A:$BS,46,0)</f>
        <v>#N/A</v>
      </c>
      <c r="AH624" s="20" t="e">
        <f>VLOOKUP($B624,'DATA PENGUKURAN GARDU'!$A:$BS,53,0)</f>
        <v>#N/A</v>
      </c>
      <c r="AI624" s="20" t="e">
        <f>VLOOKUP($B624,'DATA PENGUKURAN GARDU'!$A:$BS,54,0)</f>
        <v>#N/A</v>
      </c>
      <c r="AJ624" s="17" t="e">
        <f>VLOOKUP($C624,'DATA PENGUKURAN GARDU'!$A:$BS,42,0)</f>
        <v>#N/A</v>
      </c>
      <c r="AK624" s="23" t="e">
        <f t="shared" si="326"/>
        <v>#N/A</v>
      </c>
      <c r="AL624" s="17" t="e">
        <f>VLOOKUP($C624,'DATA PENGUKURAN GARDU'!$A:$BS,44,0)</f>
        <v>#N/A</v>
      </c>
      <c r="AM624" s="23" t="e">
        <f t="shared" si="327"/>
        <v>#N/A</v>
      </c>
      <c r="AN624" s="17" t="e">
        <f>VLOOKUP($C624,'DATA PENGUKURAN GARDU'!$A:$BS,46,0)</f>
        <v>#N/A</v>
      </c>
      <c r="AO624" s="23" t="e">
        <f t="shared" si="328"/>
        <v>#N/A</v>
      </c>
      <c r="AP624" s="17" t="e">
        <f>VLOOKUP($C624,'DATA PENGUKURAN GARDU'!$A:$BS,46,0)</f>
        <v>#N/A</v>
      </c>
      <c r="AQ624" s="17" t="e">
        <f>VLOOKUP($C624,'DATA PENGUKURAN GARDU'!$A:$BS,53,0)</f>
        <v>#N/A</v>
      </c>
      <c r="AR624" s="17" t="e">
        <f>VLOOKUP($C624,'DATA PENGUKURAN GARDU'!$A:$BS,54,0)</f>
        <v>#N/A</v>
      </c>
      <c r="AS624" s="20" t="e">
        <f>VLOOKUP($D624,'DATA PENGUKURAN GARDU'!$A:$BS,42,0)</f>
        <v>#N/A</v>
      </c>
      <c r="AT624" s="21" t="e">
        <f t="shared" si="329"/>
        <v>#N/A</v>
      </c>
      <c r="AU624" s="20" t="e">
        <f>VLOOKUP($D624,'DATA PENGUKURAN GARDU'!$A:$BS,44,0)</f>
        <v>#N/A</v>
      </c>
      <c r="AV624" s="21" t="e">
        <f t="shared" si="330"/>
        <v>#N/A</v>
      </c>
      <c r="AW624" s="20" t="e">
        <f>VLOOKUP($D624,'DATA PENGUKURAN GARDU'!$A:$BS,46,0)</f>
        <v>#N/A</v>
      </c>
      <c r="AX624" s="21" t="e">
        <f t="shared" si="331"/>
        <v>#N/A</v>
      </c>
      <c r="AY624" s="20" t="e">
        <f>VLOOKUP($D624,'DATA PENGUKURAN GARDU'!$A:$BS,46,0)</f>
        <v>#N/A</v>
      </c>
      <c r="AZ624" s="20" t="e">
        <f>VLOOKUP($D624,'DATA PENGUKURAN GARDU'!$A:$BS,53,0)</f>
        <v>#N/A</v>
      </c>
      <c r="BA624" s="20" t="e">
        <f>VLOOKUP($D624,'DATA PENGUKURAN GARDU'!$A:$BS,54,0)</f>
        <v>#N/A</v>
      </c>
      <c r="BB624" s="17" t="e">
        <f>VLOOKUP($E624,'DATA PENGUKURAN GARDU'!$A:$BS,42,0)</f>
        <v>#N/A</v>
      </c>
      <c r="BC624" s="23" t="e">
        <f t="shared" si="332"/>
        <v>#N/A</v>
      </c>
      <c r="BD624" s="17" t="e">
        <f>VLOOKUP($E624,'DATA PENGUKURAN GARDU'!$A:$BS,44,0)</f>
        <v>#N/A</v>
      </c>
      <c r="BE624" s="23" t="e">
        <f t="shared" si="333"/>
        <v>#N/A</v>
      </c>
      <c r="BF624" s="17" t="e">
        <f>VLOOKUP($E624,'DATA PENGUKURAN GARDU'!$A:$BS,46,0)</f>
        <v>#N/A</v>
      </c>
      <c r="BG624" s="23" t="e">
        <f t="shared" si="334"/>
        <v>#N/A</v>
      </c>
      <c r="BH624" s="17" t="e">
        <f>VLOOKUP($E624,'DATA PENGUKURAN GARDU'!$A:$BS,46,0)</f>
        <v>#N/A</v>
      </c>
      <c r="BI624" s="17" t="e">
        <f>VLOOKUP($E624,'DATA PENGUKURAN GARDU'!$A:$BS,53,0)</f>
        <v>#N/A</v>
      </c>
      <c r="BJ624" s="17" t="e">
        <f>VLOOKUP($E624,'DATA PENGUKURAN GARDU'!$A:$BS,54,0)</f>
        <v>#N/A</v>
      </c>
      <c r="BK624" s="20" t="e">
        <f t="shared" si="312"/>
        <v>#N/A</v>
      </c>
      <c r="BL624" s="20" t="e">
        <f t="shared" si="313"/>
        <v>#N/A</v>
      </c>
      <c r="BM624" s="20" t="e">
        <f t="shared" si="314"/>
        <v>#N/A</v>
      </c>
      <c r="BN624" s="25" t="e">
        <f t="shared" si="315"/>
        <v>#N/A</v>
      </c>
      <c r="BO624" s="26" t="str">
        <f t="shared" si="316"/>
        <v>0</v>
      </c>
      <c r="BP624" s="21" t="e">
        <f t="shared" si="317"/>
        <v>#VALUE!</v>
      </c>
      <c r="BQ624" s="20" t="e">
        <f t="shared" si="318"/>
        <v>#N/A</v>
      </c>
      <c r="BR624" s="20" t="e">
        <v>#N/A</v>
      </c>
      <c r="BS624" s="9" t="e">
        <v>#N/A</v>
      </c>
      <c r="BT624" s="2" t="e">
        <f t="shared" si="319"/>
        <v>#VALUE!</v>
      </c>
      <c r="BU624" s="2" t="e">
        <f t="shared" si="302"/>
        <v>#N/A</v>
      </c>
      <c r="BV624" s="2" t="e">
        <f t="shared" si="303"/>
        <v>#N/A</v>
      </c>
    </row>
    <row r="625" s="2" customFormat="1" ht="22.95" customHeight="1" spans="1:74">
      <c r="A625" s="9" t="str">
        <f t="shared" si="304"/>
        <v>K-261Induk</v>
      </c>
      <c r="B625" s="9" t="str">
        <f t="shared" si="305"/>
        <v>K-261jurusan 1</v>
      </c>
      <c r="C625" s="9" t="str">
        <f t="shared" si="306"/>
        <v>K-261jurusan 2</v>
      </c>
      <c r="D625" s="9" t="str">
        <f t="shared" si="307"/>
        <v>K-261jurusan 3</v>
      </c>
      <c r="E625" s="9" t="str">
        <f t="shared" si="308"/>
        <v>K-261jurusan 4</v>
      </c>
      <c r="F625" s="10" t="s">
        <v>131</v>
      </c>
      <c r="G625" s="10" t="s">
        <v>132</v>
      </c>
      <c r="H625" s="10" t="s">
        <v>793</v>
      </c>
      <c r="I625" s="10" t="s">
        <v>11306</v>
      </c>
      <c r="J625" s="10" t="s">
        <v>11307</v>
      </c>
      <c r="K625" s="10" t="s">
        <v>7465</v>
      </c>
      <c r="L625" s="10"/>
      <c r="M625" s="10"/>
      <c r="N625" s="14">
        <f t="shared" si="309"/>
        <v>0</v>
      </c>
      <c r="O625" s="15" t="e">
        <f t="shared" si="310"/>
        <v>#VALUE!</v>
      </c>
      <c r="P625" s="15" t="e">
        <f t="shared" si="311"/>
        <v>#VALUE!</v>
      </c>
      <c r="Q625" s="17" t="e">
        <f>VLOOKUP($A625,'DATA PENGUKURAN GARDU'!$A:$BS,42,0)</f>
        <v>#N/A</v>
      </c>
      <c r="R625" s="18" t="e">
        <f t="shared" si="320"/>
        <v>#N/A</v>
      </c>
      <c r="S625" s="17" t="e">
        <f>VLOOKUP($A625,'DATA PENGUKURAN GARDU'!$A:$BS,44,0)</f>
        <v>#N/A</v>
      </c>
      <c r="T625" s="18" t="e">
        <f t="shared" si="321"/>
        <v>#N/A</v>
      </c>
      <c r="U625" s="17" t="e">
        <f>VLOOKUP($A625,'DATA PENGUKURAN GARDU'!$A:$BS,46,0)</f>
        <v>#N/A</v>
      </c>
      <c r="V625" s="18" t="e">
        <f t="shared" si="322"/>
        <v>#N/A</v>
      </c>
      <c r="W625" s="17" t="e">
        <f>VLOOKUP($A625,'DATA PENGUKURAN GARDU'!$A:$BS,48,0)</f>
        <v>#N/A</v>
      </c>
      <c r="X625" s="17" t="e">
        <f>VLOOKUP($A625,'DATA PENGUKURAN GARDU'!$A:$BS,53,0)</f>
        <v>#N/A</v>
      </c>
      <c r="Y625" s="17" t="e">
        <f>VLOOKUP($A625,'DATA PENGUKURAN GARDU'!$A:$BS,54,0)</f>
        <v>#N/A</v>
      </c>
      <c r="Z625" s="17" t="e">
        <f>VLOOKUP($A625,'DATA PENGUKURAN GARDU'!$A:$BS,55,0)</f>
        <v>#N/A</v>
      </c>
      <c r="AA625" s="20" t="e">
        <f>VLOOKUP($B625,'DATA PENGUKURAN GARDU'!$A:$BS,42,0)</f>
        <v>#N/A</v>
      </c>
      <c r="AB625" s="21" t="e">
        <f t="shared" si="323"/>
        <v>#N/A</v>
      </c>
      <c r="AC625" s="20" t="e">
        <f>VLOOKUP($B625,'DATA PENGUKURAN GARDU'!$A:$BS,44,0)</f>
        <v>#N/A</v>
      </c>
      <c r="AD625" s="21" t="e">
        <f t="shared" si="324"/>
        <v>#N/A</v>
      </c>
      <c r="AE625" s="20" t="e">
        <f>VLOOKUP($B625,'DATA PENGUKURAN GARDU'!$A:$BS,46,0)</f>
        <v>#N/A</v>
      </c>
      <c r="AF625" s="21" t="e">
        <f t="shared" si="325"/>
        <v>#N/A</v>
      </c>
      <c r="AG625" s="20" t="e">
        <f>VLOOKUP($B625,'DATA PENGUKURAN GARDU'!$A:$BS,46,0)</f>
        <v>#N/A</v>
      </c>
      <c r="AH625" s="20" t="e">
        <f>VLOOKUP($B625,'DATA PENGUKURAN GARDU'!$A:$BS,53,0)</f>
        <v>#N/A</v>
      </c>
      <c r="AI625" s="20" t="e">
        <f>VLOOKUP($B625,'DATA PENGUKURAN GARDU'!$A:$BS,54,0)</f>
        <v>#N/A</v>
      </c>
      <c r="AJ625" s="17" t="e">
        <f>VLOOKUP($C625,'DATA PENGUKURAN GARDU'!$A:$BS,42,0)</f>
        <v>#N/A</v>
      </c>
      <c r="AK625" s="23" t="e">
        <f t="shared" si="326"/>
        <v>#N/A</v>
      </c>
      <c r="AL625" s="17" t="e">
        <f>VLOOKUP($C625,'DATA PENGUKURAN GARDU'!$A:$BS,44,0)</f>
        <v>#N/A</v>
      </c>
      <c r="AM625" s="23" t="e">
        <f t="shared" si="327"/>
        <v>#N/A</v>
      </c>
      <c r="AN625" s="17" t="e">
        <f>VLOOKUP($C625,'DATA PENGUKURAN GARDU'!$A:$BS,46,0)</f>
        <v>#N/A</v>
      </c>
      <c r="AO625" s="23" t="e">
        <f t="shared" si="328"/>
        <v>#N/A</v>
      </c>
      <c r="AP625" s="17" t="e">
        <f>VLOOKUP($C625,'DATA PENGUKURAN GARDU'!$A:$BS,46,0)</f>
        <v>#N/A</v>
      </c>
      <c r="AQ625" s="17" t="e">
        <f>VLOOKUP($C625,'DATA PENGUKURAN GARDU'!$A:$BS,53,0)</f>
        <v>#N/A</v>
      </c>
      <c r="AR625" s="17" t="e">
        <f>VLOOKUP($C625,'DATA PENGUKURAN GARDU'!$A:$BS,54,0)</f>
        <v>#N/A</v>
      </c>
      <c r="AS625" s="20" t="e">
        <f>VLOOKUP($D625,'DATA PENGUKURAN GARDU'!$A:$BS,42,0)</f>
        <v>#N/A</v>
      </c>
      <c r="AT625" s="21" t="e">
        <f t="shared" si="329"/>
        <v>#N/A</v>
      </c>
      <c r="AU625" s="20" t="e">
        <f>VLOOKUP($D625,'DATA PENGUKURAN GARDU'!$A:$BS,44,0)</f>
        <v>#N/A</v>
      </c>
      <c r="AV625" s="21" t="e">
        <f t="shared" si="330"/>
        <v>#N/A</v>
      </c>
      <c r="AW625" s="20" t="e">
        <f>VLOOKUP($D625,'DATA PENGUKURAN GARDU'!$A:$BS,46,0)</f>
        <v>#N/A</v>
      </c>
      <c r="AX625" s="21" t="e">
        <f t="shared" si="331"/>
        <v>#N/A</v>
      </c>
      <c r="AY625" s="20" t="e">
        <f>VLOOKUP($D625,'DATA PENGUKURAN GARDU'!$A:$BS,46,0)</f>
        <v>#N/A</v>
      </c>
      <c r="AZ625" s="20" t="e">
        <f>VLOOKUP($D625,'DATA PENGUKURAN GARDU'!$A:$BS,53,0)</f>
        <v>#N/A</v>
      </c>
      <c r="BA625" s="20" t="e">
        <f>VLOOKUP($D625,'DATA PENGUKURAN GARDU'!$A:$BS,54,0)</f>
        <v>#N/A</v>
      </c>
      <c r="BB625" s="17" t="e">
        <f>VLOOKUP($E625,'DATA PENGUKURAN GARDU'!$A:$BS,42,0)</f>
        <v>#N/A</v>
      </c>
      <c r="BC625" s="23" t="e">
        <f t="shared" si="332"/>
        <v>#N/A</v>
      </c>
      <c r="BD625" s="17" t="e">
        <f>VLOOKUP($E625,'DATA PENGUKURAN GARDU'!$A:$BS,44,0)</f>
        <v>#N/A</v>
      </c>
      <c r="BE625" s="23" t="e">
        <f t="shared" si="333"/>
        <v>#N/A</v>
      </c>
      <c r="BF625" s="17" t="e">
        <f>VLOOKUP($E625,'DATA PENGUKURAN GARDU'!$A:$BS,46,0)</f>
        <v>#N/A</v>
      </c>
      <c r="BG625" s="23" t="e">
        <f t="shared" si="334"/>
        <v>#N/A</v>
      </c>
      <c r="BH625" s="17" t="e">
        <f>VLOOKUP($E625,'DATA PENGUKURAN GARDU'!$A:$BS,46,0)</f>
        <v>#N/A</v>
      </c>
      <c r="BI625" s="17" t="e">
        <f>VLOOKUP($E625,'DATA PENGUKURAN GARDU'!$A:$BS,53,0)</f>
        <v>#N/A</v>
      </c>
      <c r="BJ625" s="17" t="e">
        <f>VLOOKUP($E625,'DATA PENGUKURAN GARDU'!$A:$BS,54,0)</f>
        <v>#N/A</v>
      </c>
      <c r="BK625" s="20" t="e">
        <f t="shared" si="312"/>
        <v>#N/A</v>
      </c>
      <c r="BL625" s="20" t="e">
        <f t="shared" si="313"/>
        <v>#N/A</v>
      </c>
      <c r="BM625" s="20" t="e">
        <f t="shared" si="314"/>
        <v>#N/A</v>
      </c>
      <c r="BN625" s="25" t="e">
        <f t="shared" si="315"/>
        <v>#N/A</v>
      </c>
      <c r="BO625" s="26" t="str">
        <f t="shared" si="316"/>
        <v>0</v>
      </c>
      <c r="BP625" s="21" t="e">
        <f t="shared" si="317"/>
        <v>#VALUE!</v>
      </c>
      <c r="BQ625" s="20" t="e">
        <f t="shared" si="318"/>
        <v>#N/A</v>
      </c>
      <c r="BR625" s="20" t="e">
        <v>#N/A</v>
      </c>
      <c r="BS625" s="9" t="e">
        <v>#N/A</v>
      </c>
      <c r="BT625" s="2" t="e">
        <f t="shared" si="319"/>
        <v>#VALUE!</v>
      </c>
      <c r="BU625" s="2" t="e">
        <f t="shared" si="302"/>
        <v>#N/A</v>
      </c>
      <c r="BV625" s="2" t="e">
        <f t="shared" si="303"/>
        <v>#N/A</v>
      </c>
    </row>
    <row r="626" s="2" customFormat="1" ht="22.95" customHeight="1" spans="1:74">
      <c r="A626" s="9" t="str">
        <f t="shared" si="304"/>
        <v>K-268Induk</v>
      </c>
      <c r="B626" s="9" t="str">
        <f t="shared" si="305"/>
        <v>K-268jurusan 1</v>
      </c>
      <c r="C626" s="9" t="str">
        <f t="shared" si="306"/>
        <v>K-268jurusan 2</v>
      </c>
      <c r="D626" s="9" t="str">
        <f t="shared" si="307"/>
        <v>K-268jurusan 3</v>
      </c>
      <c r="E626" s="9" t="str">
        <f t="shared" si="308"/>
        <v>K-268jurusan 4</v>
      </c>
      <c r="F626" s="10" t="s">
        <v>131</v>
      </c>
      <c r="G626" s="10" t="s">
        <v>132</v>
      </c>
      <c r="H626" s="10" t="s">
        <v>794</v>
      </c>
      <c r="I626" s="10" t="s">
        <v>11308</v>
      </c>
      <c r="J626" s="10" t="s">
        <v>11309</v>
      </c>
      <c r="K626" s="10" t="s">
        <v>7465</v>
      </c>
      <c r="L626" s="10"/>
      <c r="M626" s="10"/>
      <c r="N626" s="14">
        <f t="shared" si="309"/>
        <v>0</v>
      </c>
      <c r="O626" s="15" t="e">
        <f t="shared" si="310"/>
        <v>#VALUE!</v>
      </c>
      <c r="P626" s="15" t="e">
        <f t="shared" si="311"/>
        <v>#VALUE!</v>
      </c>
      <c r="Q626" s="17" t="e">
        <f>VLOOKUP($A626,'DATA PENGUKURAN GARDU'!$A:$BS,42,0)</f>
        <v>#N/A</v>
      </c>
      <c r="R626" s="18" t="e">
        <f t="shared" si="320"/>
        <v>#N/A</v>
      </c>
      <c r="S626" s="17" t="e">
        <f>VLOOKUP($A626,'DATA PENGUKURAN GARDU'!$A:$BS,44,0)</f>
        <v>#N/A</v>
      </c>
      <c r="T626" s="18" t="e">
        <f t="shared" si="321"/>
        <v>#N/A</v>
      </c>
      <c r="U626" s="17" t="e">
        <f>VLOOKUP($A626,'DATA PENGUKURAN GARDU'!$A:$BS,46,0)</f>
        <v>#N/A</v>
      </c>
      <c r="V626" s="18" t="e">
        <f t="shared" si="322"/>
        <v>#N/A</v>
      </c>
      <c r="W626" s="17" t="e">
        <f>VLOOKUP($A626,'DATA PENGUKURAN GARDU'!$A:$BS,48,0)</f>
        <v>#N/A</v>
      </c>
      <c r="X626" s="17" t="e">
        <f>VLOOKUP($A626,'DATA PENGUKURAN GARDU'!$A:$BS,53,0)</f>
        <v>#N/A</v>
      </c>
      <c r="Y626" s="17" t="e">
        <f>VLOOKUP($A626,'DATA PENGUKURAN GARDU'!$A:$BS,54,0)</f>
        <v>#N/A</v>
      </c>
      <c r="Z626" s="17" t="e">
        <f>VLOOKUP($A626,'DATA PENGUKURAN GARDU'!$A:$BS,55,0)</f>
        <v>#N/A</v>
      </c>
      <c r="AA626" s="20" t="e">
        <f>VLOOKUP($B626,'DATA PENGUKURAN GARDU'!$A:$BS,42,0)</f>
        <v>#N/A</v>
      </c>
      <c r="AB626" s="21" t="e">
        <f t="shared" si="323"/>
        <v>#N/A</v>
      </c>
      <c r="AC626" s="20" t="e">
        <f>VLOOKUP($B626,'DATA PENGUKURAN GARDU'!$A:$BS,44,0)</f>
        <v>#N/A</v>
      </c>
      <c r="AD626" s="21" t="e">
        <f t="shared" si="324"/>
        <v>#N/A</v>
      </c>
      <c r="AE626" s="20" t="e">
        <f>VLOOKUP($B626,'DATA PENGUKURAN GARDU'!$A:$BS,46,0)</f>
        <v>#N/A</v>
      </c>
      <c r="AF626" s="21" t="e">
        <f t="shared" si="325"/>
        <v>#N/A</v>
      </c>
      <c r="AG626" s="20" t="e">
        <f>VLOOKUP($B626,'DATA PENGUKURAN GARDU'!$A:$BS,46,0)</f>
        <v>#N/A</v>
      </c>
      <c r="AH626" s="20" t="e">
        <f>VLOOKUP($B626,'DATA PENGUKURAN GARDU'!$A:$BS,53,0)</f>
        <v>#N/A</v>
      </c>
      <c r="AI626" s="20" t="e">
        <f>VLOOKUP($B626,'DATA PENGUKURAN GARDU'!$A:$BS,54,0)</f>
        <v>#N/A</v>
      </c>
      <c r="AJ626" s="17" t="e">
        <f>VLOOKUP($C626,'DATA PENGUKURAN GARDU'!$A:$BS,42,0)</f>
        <v>#N/A</v>
      </c>
      <c r="AK626" s="23" t="e">
        <f t="shared" si="326"/>
        <v>#N/A</v>
      </c>
      <c r="AL626" s="17" t="e">
        <f>VLOOKUP($C626,'DATA PENGUKURAN GARDU'!$A:$BS,44,0)</f>
        <v>#N/A</v>
      </c>
      <c r="AM626" s="23" t="e">
        <f t="shared" si="327"/>
        <v>#N/A</v>
      </c>
      <c r="AN626" s="17" t="e">
        <f>VLOOKUP($C626,'DATA PENGUKURAN GARDU'!$A:$BS,46,0)</f>
        <v>#N/A</v>
      </c>
      <c r="AO626" s="23" t="e">
        <f t="shared" si="328"/>
        <v>#N/A</v>
      </c>
      <c r="AP626" s="17" t="e">
        <f>VLOOKUP($C626,'DATA PENGUKURAN GARDU'!$A:$BS,46,0)</f>
        <v>#N/A</v>
      </c>
      <c r="AQ626" s="17" t="e">
        <f>VLOOKUP($C626,'DATA PENGUKURAN GARDU'!$A:$BS,53,0)</f>
        <v>#N/A</v>
      </c>
      <c r="AR626" s="17" t="e">
        <f>VLOOKUP($C626,'DATA PENGUKURAN GARDU'!$A:$BS,54,0)</f>
        <v>#N/A</v>
      </c>
      <c r="AS626" s="20" t="e">
        <f>VLOOKUP($D626,'DATA PENGUKURAN GARDU'!$A:$BS,42,0)</f>
        <v>#N/A</v>
      </c>
      <c r="AT626" s="21" t="e">
        <f t="shared" si="329"/>
        <v>#N/A</v>
      </c>
      <c r="AU626" s="20" t="e">
        <f>VLOOKUP($D626,'DATA PENGUKURAN GARDU'!$A:$BS,44,0)</f>
        <v>#N/A</v>
      </c>
      <c r="AV626" s="21" t="e">
        <f t="shared" si="330"/>
        <v>#N/A</v>
      </c>
      <c r="AW626" s="20" t="e">
        <f>VLOOKUP($D626,'DATA PENGUKURAN GARDU'!$A:$BS,46,0)</f>
        <v>#N/A</v>
      </c>
      <c r="AX626" s="21" t="e">
        <f t="shared" si="331"/>
        <v>#N/A</v>
      </c>
      <c r="AY626" s="20" t="e">
        <f>VLOOKUP($D626,'DATA PENGUKURAN GARDU'!$A:$BS,46,0)</f>
        <v>#N/A</v>
      </c>
      <c r="AZ626" s="20" t="e">
        <f>VLOOKUP($D626,'DATA PENGUKURAN GARDU'!$A:$BS,53,0)</f>
        <v>#N/A</v>
      </c>
      <c r="BA626" s="20" t="e">
        <f>VLOOKUP($D626,'DATA PENGUKURAN GARDU'!$A:$BS,54,0)</f>
        <v>#N/A</v>
      </c>
      <c r="BB626" s="17" t="e">
        <f>VLOOKUP($E626,'DATA PENGUKURAN GARDU'!$A:$BS,42,0)</f>
        <v>#N/A</v>
      </c>
      <c r="BC626" s="23" t="e">
        <f t="shared" si="332"/>
        <v>#N/A</v>
      </c>
      <c r="BD626" s="17" t="e">
        <f>VLOOKUP($E626,'DATA PENGUKURAN GARDU'!$A:$BS,44,0)</f>
        <v>#N/A</v>
      </c>
      <c r="BE626" s="23" t="e">
        <f t="shared" si="333"/>
        <v>#N/A</v>
      </c>
      <c r="BF626" s="17" t="e">
        <f>VLOOKUP($E626,'DATA PENGUKURAN GARDU'!$A:$BS,46,0)</f>
        <v>#N/A</v>
      </c>
      <c r="BG626" s="23" t="e">
        <f t="shared" si="334"/>
        <v>#N/A</v>
      </c>
      <c r="BH626" s="17" t="e">
        <f>VLOOKUP($E626,'DATA PENGUKURAN GARDU'!$A:$BS,46,0)</f>
        <v>#N/A</v>
      </c>
      <c r="BI626" s="17" t="e">
        <f>VLOOKUP($E626,'DATA PENGUKURAN GARDU'!$A:$BS,53,0)</f>
        <v>#N/A</v>
      </c>
      <c r="BJ626" s="17" t="e">
        <f>VLOOKUP($E626,'DATA PENGUKURAN GARDU'!$A:$BS,54,0)</f>
        <v>#N/A</v>
      </c>
      <c r="BK626" s="20" t="e">
        <f t="shared" si="312"/>
        <v>#N/A</v>
      </c>
      <c r="BL626" s="20" t="e">
        <f t="shared" si="313"/>
        <v>#N/A</v>
      </c>
      <c r="BM626" s="20" t="e">
        <f t="shared" si="314"/>
        <v>#N/A</v>
      </c>
      <c r="BN626" s="25" t="e">
        <f t="shared" si="315"/>
        <v>#N/A</v>
      </c>
      <c r="BO626" s="26" t="str">
        <f t="shared" si="316"/>
        <v>0</v>
      </c>
      <c r="BP626" s="21" t="e">
        <f t="shared" si="317"/>
        <v>#VALUE!</v>
      </c>
      <c r="BQ626" s="20" t="e">
        <f t="shared" si="318"/>
        <v>#N/A</v>
      </c>
      <c r="BR626" s="20" t="e">
        <v>#N/A</v>
      </c>
      <c r="BS626" s="9" t="e">
        <v>#N/A</v>
      </c>
      <c r="BT626" s="2" t="e">
        <f t="shared" si="319"/>
        <v>#VALUE!</v>
      </c>
      <c r="BU626" s="2" t="e">
        <f t="shared" si="302"/>
        <v>#N/A</v>
      </c>
      <c r="BV626" s="2" t="e">
        <f t="shared" si="303"/>
        <v>#N/A</v>
      </c>
    </row>
    <row r="627" s="2" customFormat="1" ht="22.95" customHeight="1" spans="1:74">
      <c r="A627" s="9" t="str">
        <f t="shared" si="304"/>
        <v>K-270Induk</v>
      </c>
      <c r="B627" s="9" t="str">
        <f t="shared" si="305"/>
        <v>K-270jurusan 1</v>
      </c>
      <c r="C627" s="9" t="str">
        <f t="shared" si="306"/>
        <v>K-270jurusan 2</v>
      </c>
      <c r="D627" s="9" t="str">
        <f t="shared" si="307"/>
        <v>K-270jurusan 3</v>
      </c>
      <c r="E627" s="9" t="str">
        <f t="shared" si="308"/>
        <v>K-270jurusan 4</v>
      </c>
      <c r="F627" s="10" t="s">
        <v>131</v>
      </c>
      <c r="G627" s="10" t="s">
        <v>132</v>
      </c>
      <c r="H627" s="10" t="s">
        <v>795</v>
      </c>
      <c r="I627" s="10" t="s">
        <v>11310</v>
      </c>
      <c r="J627" s="10" t="s">
        <v>11311</v>
      </c>
      <c r="K627" s="10" t="s">
        <v>7465</v>
      </c>
      <c r="L627" s="10"/>
      <c r="M627" s="10"/>
      <c r="N627" s="14">
        <f t="shared" si="309"/>
        <v>0</v>
      </c>
      <c r="O627" s="15" t="e">
        <f t="shared" si="310"/>
        <v>#VALUE!</v>
      </c>
      <c r="P627" s="15" t="e">
        <f t="shared" si="311"/>
        <v>#VALUE!</v>
      </c>
      <c r="Q627" s="17" t="e">
        <f>VLOOKUP($A627,'DATA PENGUKURAN GARDU'!$A:$BS,42,0)</f>
        <v>#N/A</v>
      </c>
      <c r="R627" s="18" t="e">
        <f t="shared" si="320"/>
        <v>#N/A</v>
      </c>
      <c r="S627" s="17" t="e">
        <f>VLOOKUP($A627,'DATA PENGUKURAN GARDU'!$A:$BS,44,0)</f>
        <v>#N/A</v>
      </c>
      <c r="T627" s="18" t="e">
        <f t="shared" si="321"/>
        <v>#N/A</v>
      </c>
      <c r="U627" s="17" t="e">
        <f>VLOOKUP($A627,'DATA PENGUKURAN GARDU'!$A:$BS,46,0)</f>
        <v>#N/A</v>
      </c>
      <c r="V627" s="18" t="e">
        <f t="shared" si="322"/>
        <v>#N/A</v>
      </c>
      <c r="W627" s="17" t="e">
        <f>VLOOKUP($A627,'DATA PENGUKURAN GARDU'!$A:$BS,48,0)</f>
        <v>#N/A</v>
      </c>
      <c r="X627" s="17" t="e">
        <f>VLOOKUP($A627,'DATA PENGUKURAN GARDU'!$A:$BS,53,0)</f>
        <v>#N/A</v>
      </c>
      <c r="Y627" s="17" t="e">
        <f>VLOOKUP($A627,'DATA PENGUKURAN GARDU'!$A:$BS,54,0)</f>
        <v>#N/A</v>
      </c>
      <c r="Z627" s="17" t="e">
        <f>VLOOKUP($A627,'DATA PENGUKURAN GARDU'!$A:$BS,55,0)</f>
        <v>#N/A</v>
      </c>
      <c r="AA627" s="20" t="e">
        <f>VLOOKUP($B627,'DATA PENGUKURAN GARDU'!$A:$BS,42,0)</f>
        <v>#N/A</v>
      </c>
      <c r="AB627" s="21" t="e">
        <f t="shared" si="323"/>
        <v>#N/A</v>
      </c>
      <c r="AC627" s="20" t="e">
        <f>VLOOKUP($B627,'DATA PENGUKURAN GARDU'!$A:$BS,44,0)</f>
        <v>#N/A</v>
      </c>
      <c r="AD627" s="21" t="e">
        <f t="shared" si="324"/>
        <v>#N/A</v>
      </c>
      <c r="AE627" s="20" t="e">
        <f>VLOOKUP($B627,'DATA PENGUKURAN GARDU'!$A:$BS,46,0)</f>
        <v>#N/A</v>
      </c>
      <c r="AF627" s="21" t="e">
        <f t="shared" si="325"/>
        <v>#N/A</v>
      </c>
      <c r="AG627" s="20" t="e">
        <f>VLOOKUP($B627,'DATA PENGUKURAN GARDU'!$A:$BS,46,0)</f>
        <v>#N/A</v>
      </c>
      <c r="AH627" s="20" t="e">
        <f>VLOOKUP($B627,'DATA PENGUKURAN GARDU'!$A:$BS,53,0)</f>
        <v>#N/A</v>
      </c>
      <c r="AI627" s="20" t="e">
        <f>VLOOKUP($B627,'DATA PENGUKURAN GARDU'!$A:$BS,54,0)</f>
        <v>#N/A</v>
      </c>
      <c r="AJ627" s="17" t="e">
        <f>VLOOKUP($C627,'DATA PENGUKURAN GARDU'!$A:$BS,42,0)</f>
        <v>#N/A</v>
      </c>
      <c r="AK627" s="23" t="e">
        <f t="shared" si="326"/>
        <v>#N/A</v>
      </c>
      <c r="AL627" s="17" t="e">
        <f>VLOOKUP($C627,'DATA PENGUKURAN GARDU'!$A:$BS,44,0)</f>
        <v>#N/A</v>
      </c>
      <c r="AM627" s="23" t="e">
        <f t="shared" si="327"/>
        <v>#N/A</v>
      </c>
      <c r="AN627" s="17" t="e">
        <f>VLOOKUP($C627,'DATA PENGUKURAN GARDU'!$A:$BS,46,0)</f>
        <v>#N/A</v>
      </c>
      <c r="AO627" s="23" t="e">
        <f t="shared" si="328"/>
        <v>#N/A</v>
      </c>
      <c r="AP627" s="17" t="e">
        <f>VLOOKUP($C627,'DATA PENGUKURAN GARDU'!$A:$BS,46,0)</f>
        <v>#N/A</v>
      </c>
      <c r="AQ627" s="17" t="e">
        <f>VLOOKUP($C627,'DATA PENGUKURAN GARDU'!$A:$BS,53,0)</f>
        <v>#N/A</v>
      </c>
      <c r="AR627" s="17" t="e">
        <f>VLOOKUP($C627,'DATA PENGUKURAN GARDU'!$A:$BS,54,0)</f>
        <v>#N/A</v>
      </c>
      <c r="AS627" s="20" t="e">
        <f>VLOOKUP($D627,'DATA PENGUKURAN GARDU'!$A:$BS,42,0)</f>
        <v>#N/A</v>
      </c>
      <c r="AT627" s="21" t="e">
        <f t="shared" si="329"/>
        <v>#N/A</v>
      </c>
      <c r="AU627" s="20" t="e">
        <f>VLOOKUP($D627,'DATA PENGUKURAN GARDU'!$A:$BS,44,0)</f>
        <v>#N/A</v>
      </c>
      <c r="AV627" s="21" t="e">
        <f t="shared" si="330"/>
        <v>#N/A</v>
      </c>
      <c r="AW627" s="20" t="e">
        <f>VLOOKUP($D627,'DATA PENGUKURAN GARDU'!$A:$BS,46,0)</f>
        <v>#N/A</v>
      </c>
      <c r="AX627" s="21" t="e">
        <f t="shared" si="331"/>
        <v>#N/A</v>
      </c>
      <c r="AY627" s="20" t="e">
        <f>VLOOKUP($D627,'DATA PENGUKURAN GARDU'!$A:$BS,46,0)</f>
        <v>#N/A</v>
      </c>
      <c r="AZ627" s="20" t="e">
        <f>VLOOKUP($D627,'DATA PENGUKURAN GARDU'!$A:$BS,53,0)</f>
        <v>#N/A</v>
      </c>
      <c r="BA627" s="20" t="e">
        <f>VLOOKUP($D627,'DATA PENGUKURAN GARDU'!$A:$BS,54,0)</f>
        <v>#N/A</v>
      </c>
      <c r="BB627" s="17" t="e">
        <f>VLOOKUP($E627,'DATA PENGUKURAN GARDU'!$A:$BS,42,0)</f>
        <v>#N/A</v>
      </c>
      <c r="BC627" s="23" t="e">
        <f t="shared" si="332"/>
        <v>#N/A</v>
      </c>
      <c r="BD627" s="17" t="e">
        <f>VLOOKUP($E627,'DATA PENGUKURAN GARDU'!$A:$BS,44,0)</f>
        <v>#N/A</v>
      </c>
      <c r="BE627" s="23" t="e">
        <f t="shared" si="333"/>
        <v>#N/A</v>
      </c>
      <c r="BF627" s="17" t="e">
        <f>VLOOKUP($E627,'DATA PENGUKURAN GARDU'!$A:$BS,46,0)</f>
        <v>#N/A</v>
      </c>
      <c r="BG627" s="23" t="e">
        <f t="shared" si="334"/>
        <v>#N/A</v>
      </c>
      <c r="BH627" s="17" t="e">
        <f>VLOOKUP($E627,'DATA PENGUKURAN GARDU'!$A:$BS,46,0)</f>
        <v>#N/A</v>
      </c>
      <c r="BI627" s="17" t="e">
        <f>VLOOKUP($E627,'DATA PENGUKURAN GARDU'!$A:$BS,53,0)</f>
        <v>#N/A</v>
      </c>
      <c r="BJ627" s="17" t="e">
        <f>VLOOKUP($E627,'DATA PENGUKURAN GARDU'!$A:$BS,54,0)</f>
        <v>#N/A</v>
      </c>
      <c r="BK627" s="20" t="e">
        <f t="shared" si="312"/>
        <v>#N/A</v>
      </c>
      <c r="BL627" s="20" t="e">
        <f t="shared" si="313"/>
        <v>#N/A</v>
      </c>
      <c r="BM627" s="20" t="e">
        <f t="shared" si="314"/>
        <v>#N/A</v>
      </c>
      <c r="BN627" s="25" t="e">
        <f t="shared" si="315"/>
        <v>#N/A</v>
      </c>
      <c r="BO627" s="26" t="str">
        <f t="shared" si="316"/>
        <v>0</v>
      </c>
      <c r="BP627" s="21" t="e">
        <f t="shared" si="317"/>
        <v>#VALUE!</v>
      </c>
      <c r="BQ627" s="20" t="e">
        <f t="shared" si="318"/>
        <v>#N/A</v>
      </c>
      <c r="BR627" s="20" t="e">
        <v>#N/A</v>
      </c>
      <c r="BS627" s="9" t="e">
        <v>#N/A</v>
      </c>
      <c r="BT627" s="2" t="e">
        <f t="shared" si="319"/>
        <v>#VALUE!</v>
      </c>
      <c r="BU627" s="2" t="e">
        <f t="shared" si="302"/>
        <v>#N/A</v>
      </c>
      <c r="BV627" s="2" t="e">
        <f t="shared" si="303"/>
        <v>#N/A</v>
      </c>
    </row>
    <row r="628" s="2" customFormat="1" ht="22.95" customHeight="1" spans="1:74">
      <c r="A628" s="9" t="str">
        <f t="shared" si="304"/>
        <v>K-196Induk</v>
      </c>
      <c r="B628" s="9" t="str">
        <f t="shared" si="305"/>
        <v>K-196jurusan 1</v>
      </c>
      <c r="C628" s="9" t="str">
        <f t="shared" si="306"/>
        <v>K-196jurusan 2</v>
      </c>
      <c r="D628" s="9" t="str">
        <f t="shared" si="307"/>
        <v>K-196jurusan 3</v>
      </c>
      <c r="E628" s="9" t="str">
        <f t="shared" si="308"/>
        <v>K-196jurusan 4</v>
      </c>
      <c r="F628" s="10" t="s">
        <v>462</v>
      </c>
      <c r="G628" s="10" t="s">
        <v>132</v>
      </c>
      <c r="H628" s="10" t="s">
        <v>796</v>
      </c>
      <c r="I628" s="10" t="s">
        <v>11312</v>
      </c>
      <c r="J628" s="10" t="s">
        <v>11313</v>
      </c>
      <c r="K628" s="10" t="s">
        <v>7465</v>
      </c>
      <c r="L628" s="10"/>
      <c r="M628" s="10"/>
      <c r="N628" s="14">
        <f t="shared" si="309"/>
        <v>0</v>
      </c>
      <c r="O628" s="15" t="e">
        <f t="shared" si="310"/>
        <v>#VALUE!</v>
      </c>
      <c r="P628" s="15" t="e">
        <f t="shared" si="311"/>
        <v>#VALUE!</v>
      </c>
      <c r="Q628" s="17" t="e">
        <f>VLOOKUP($A628,'DATA PENGUKURAN GARDU'!$A:$BS,42,0)</f>
        <v>#N/A</v>
      </c>
      <c r="R628" s="18" t="e">
        <f t="shared" si="320"/>
        <v>#N/A</v>
      </c>
      <c r="S628" s="17" t="e">
        <f>VLOOKUP($A628,'DATA PENGUKURAN GARDU'!$A:$BS,44,0)</f>
        <v>#N/A</v>
      </c>
      <c r="T628" s="18" t="e">
        <f t="shared" si="321"/>
        <v>#N/A</v>
      </c>
      <c r="U628" s="17" t="e">
        <f>VLOOKUP($A628,'DATA PENGUKURAN GARDU'!$A:$BS,46,0)</f>
        <v>#N/A</v>
      </c>
      <c r="V628" s="18" t="e">
        <f t="shared" si="322"/>
        <v>#N/A</v>
      </c>
      <c r="W628" s="17" t="e">
        <f>VLOOKUP($A628,'DATA PENGUKURAN GARDU'!$A:$BS,48,0)</f>
        <v>#N/A</v>
      </c>
      <c r="X628" s="17" t="e">
        <f>VLOOKUP($A628,'DATA PENGUKURAN GARDU'!$A:$BS,53,0)</f>
        <v>#N/A</v>
      </c>
      <c r="Y628" s="17" t="e">
        <f>VLOOKUP($A628,'DATA PENGUKURAN GARDU'!$A:$BS,54,0)</f>
        <v>#N/A</v>
      </c>
      <c r="Z628" s="17" t="e">
        <f>VLOOKUP($A628,'DATA PENGUKURAN GARDU'!$A:$BS,55,0)</f>
        <v>#N/A</v>
      </c>
      <c r="AA628" s="20" t="e">
        <f>VLOOKUP($B628,'DATA PENGUKURAN GARDU'!$A:$BS,42,0)</f>
        <v>#N/A</v>
      </c>
      <c r="AB628" s="21" t="e">
        <f t="shared" si="323"/>
        <v>#N/A</v>
      </c>
      <c r="AC628" s="20" t="e">
        <f>VLOOKUP($B628,'DATA PENGUKURAN GARDU'!$A:$BS,44,0)</f>
        <v>#N/A</v>
      </c>
      <c r="AD628" s="21" t="e">
        <f t="shared" si="324"/>
        <v>#N/A</v>
      </c>
      <c r="AE628" s="20" t="e">
        <f>VLOOKUP($B628,'DATA PENGUKURAN GARDU'!$A:$BS,46,0)</f>
        <v>#N/A</v>
      </c>
      <c r="AF628" s="21" t="e">
        <f t="shared" si="325"/>
        <v>#N/A</v>
      </c>
      <c r="AG628" s="20" t="e">
        <f>VLOOKUP($B628,'DATA PENGUKURAN GARDU'!$A:$BS,46,0)</f>
        <v>#N/A</v>
      </c>
      <c r="AH628" s="20" t="e">
        <f>VLOOKUP($B628,'DATA PENGUKURAN GARDU'!$A:$BS,53,0)</f>
        <v>#N/A</v>
      </c>
      <c r="AI628" s="20" t="e">
        <f>VLOOKUP($B628,'DATA PENGUKURAN GARDU'!$A:$BS,54,0)</f>
        <v>#N/A</v>
      </c>
      <c r="AJ628" s="17" t="e">
        <f>VLOOKUP($C628,'DATA PENGUKURAN GARDU'!$A:$BS,42,0)</f>
        <v>#N/A</v>
      </c>
      <c r="AK628" s="23" t="e">
        <f t="shared" si="326"/>
        <v>#N/A</v>
      </c>
      <c r="AL628" s="17" t="e">
        <f>VLOOKUP($C628,'DATA PENGUKURAN GARDU'!$A:$BS,44,0)</f>
        <v>#N/A</v>
      </c>
      <c r="AM628" s="23" t="e">
        <f t="shared" si="327"/>
        <v>#N/A</v>
      </c>
      <c r="AN628" s="17" t="e">
        <f>VLOOKUP($C628,'DATA PENGUKURAN GARDU'!$A:$BS,46,0)</f>
        <v>#N/A</v>
      </c>
      <c r="AO628" s="23" t="e">
        <f t="shared" si="328"/>
        <v>#N/A</v>
      </c>
      <c r="AP628" s="17" t="e">
        <f>VLOOKUP($C628,'DATA PENGUKURAN GARDU'!$A:$BS,46,0)</f>
        <v>#N/A</v>
      </c>
      <c r="AQ628" s="17" t="e">
        <f>VLOOKUP($C628,'DATA PENGUKURAN GARDU'!$A:$BS,53,0)</f>
        <v>#N/A</v>
      </c>
      <c r="AR628" s="17" t="e">
        <f>VLOOKUP($C628,'DATA PENGUKURAN GARDU'!$A:$BS,54,0)</f>
        <v>#N/A</v>
      </c>
      <c r="AS628" s="20" t="e">
        <f>VLOOKUP($D628,'DATA PENGUKURAN GARDU'!$A:$BS,42,0)</f>
        <v>#N/A</v>
      </c>
      <c r="AT628" s="21" t="e">
        <f t="shared" si="329"/>
        <v>#N/A</v>
      </c>
      <c r="AU628" s="20" t="e">
        <f>VLOOKUP($D628,'DATA PENGUKURAN GARDU'!$A:$BS,44,0)</f>
        <v>#N/A</v>
      </c>
      <c r="AV628" s="21" t="e">
        <f t="shared" si="330"/>
        <v>#N/A</v>
      </c>
      <c r="AW628" s="20" t="e">
        <f>VLOOKUP($D628,'DATA PENGUKURAN GARDU'!$A:$BS,46,0)</f>
        <v>#N/A</v>
      </c>
      <c r="AX628" s="21" t="e">
        <f t="shared" si="331"/>
        <v>#N/A</v>
      </c>
      <c r="AY628" s="20" t="e">
        <f>VLOOKUP($D628,'DATA PENGUKURAN GARDU'!$A:$BS,46,0)</f>
        <v>#N/A</v>
      </c>
      <c r="AZ628" s="20" t="e">
        <f>VLOOKUP($D628,'DATA PENGUKURAN GARDU'!$A:$BS,53,0)</f>
        <v>#N/A</v>
      </c>
      <c r="BA628" s="20" t="e">
        <f>VLOOKUP($D628,'DATA PENGUKURAN GARDU'!$A:$BS,54,0)</f>
        <v>#N/A</v>
      </c>
      <c r="BB628" s="17" t="e">
        <f>VLOOKUP($E628,'DATA PENGUKURAN GARDU'!$A:$BS,42,0)</f>
        <v>#N/A</v>
      </c>
      <c r="BC628" s="23" t="e">
        <f t="shared" si="332"/>
        <v>#N/A</v>
      </c>
      <c r="BD628" s="17" t="e">
        <f>VLOOKUP($E628,'DATA PENGUKURAN GARDU'!$A:$BS,44,0)</f>
        <v>#N/A</v>
      </c>
      <c r="BE628" s="23" t="e">
        <f t="shared" si="333"/>
        <v>#N/A</v>
      </c>
      <c r="BF628" s="17" t="e">
        <f>VLOOKUP($E628,'DATA PENGUKURAN GARDU'!$A:$BS,46,0)</f>
        <v>#N/A</v>
      </c>
      <c r="BG628" s="23" t="e">
        <f t="shared" si="334"/>
        <v>#N/A</v>
      </c>
      <c r="BH628" s="17" t="e">
        <f>VLOOKUP($E628,'DATA PENGUKURAN GARDU'!$A:$BS,46,0)</f>
        <v>#N/A</v>
      </c>
      <c r="BI628" s="17" t="e">
        <f>VLOOKUP($E628,'DATA PENGUKURAN GARDU'!$A:$BS,53,0)</f>
        <v>#N/A</v>
      </c>
      <c r="BJ628" s="17" t="e">
        <f>VLOOKUP($E628,'DATA PENGUKURAN GARDU'!$A:$BS,54,0)</f>
        <v>#N/A</v>
      </c>
      <c r="BK628" s="20" t="e">
        <f t="shared" si="312"/>
        <v>#N/A</v>
      </c>
      <c r="BL628" s="20" t="e">
        <f t="shared" si="313"/>
        <v>#N/A</v>
      </c>
      <c r="BM628" s="20" t="e">
        <f t="shared" si="314"/>
        <v>#N/A</v>
      </c>
      <c r="BN628" s="25" t="e">
        <f t="shared" si="315"/>
        <v>#N/A</v>
      </c>
      <c r="BO628" s="26" t="str">
        <f t="shared" si="316"/>
        <v>0</v>
      </c>
      <c r="BP628" s="21" t="e">
        <f t="shared" si="317"/>
        <v>#VALUE!</v>
      </c>
      <c r="BQ628" s="20" t="e">
        <f t="shared" si="318"/>
        <v>#N/A</v>
      </c>
      <c r="BR628" s="20" t="e">
        <v>#N/A</v>
      </c>
      <c r="BS628" s="9" t="e">
        <v>#N/A</v>
      </c>
      <c r="BT628" s="2" t="e">
        <f t="shared" si="319"/>
        <v>#VALUE!</v>
      </c>
      <c r="BU628" s="2" t="e">
        <f t="shared" si="302"/>
        <v>#N/A</v>
      </c>
      <c r="BV628" s="2" t="e">
        <f t="shared" si="303"/>
        <v>#N/A</v>
      </c>
    </row>
    <row r="629" s="2" customFormat="1" ht="22.95" customHeight="1" spans="1:74">
      <c r="A629" s="9" t="str">
        <f t="shared" si="304"/>
        <v>K-197Induk</v>
      </c>
      <c r="B629" s="9" t="str">
        <f t="shared" si="305"/>
        <v>K-197jurusan 1</v>
      </c>
      <c r="C629" s="9" t="str">
        <f t="shared" si="306"/>
        <v>K-197jurusan 2</v>
      </c>
      <c r="D629" s="9" t="str">
        <f t="shared" si="307"/>
        <v>K-197jurusan 3</v>
      </c>
      <c r="E629" s="9" t="str">
        <f t="shared" si="308"/>
        <v>K-197jurusan 4</v>
      </c>
      <c r="F629" s="10" t="s">
        <v>462</v>
      </c>
      <c r="G629" s="10" t="s">
        <v>132</v>
      </c>
      <c r="H629" s="10" t="s">
        <v>797</v>
      </c>
      <c r="I629" s="10" t="s">
        <v>11314</v>
      </c>
      <c r="J629" s="10" t="s">
        <v>11315</v>
      </c>
      <c r="K629" s="10" t="s">
        <v>7465</v>
      </c>
      <c r="L629" s="10"/>
      <c r="M629" s="10"/>
      <c r="N629" s="14">
        <f t="shared" si="309"/>
        <v>0</v>
      </c>
      <c r="O629" s="15" t="e">
        <f t="shared" si="310"/>
        <v>#VALUE!</v>
      </c>
      <c r="P629" s="15" t="e">
        <f t="shared" si="311"/>
        <v>#VALUE!</v>
      </c>
      <c r="Q629" s="17" t="e">
        <f>VLOOKUP($A629,'DATA PENGUKURAN GARDU'!$A:$BS,42,0)</f>
        <v>#N/A</v>
      </c>
      <c r="R629" s="18" t="e">
        <f t="shared" si="320"/>
        <v>#N/A</v>
      </c>
      <c r="S629" s="17" t="e">
        <f>VLOOKUP($A629,'DATA PENGUKURAN GARDU'!$A:$BS,44,0)</f>
        <v>#N/A</v>
      </c>
      <c r="T629" s="18" t="e">
        <f t="shared" si="321"/>
        <v>#N/A</v>
      </c>
      <c r="U629" s="17" t="e">
        <f>VLOOKUP($A629,'DATA PENGUKURAN GARDU'!$A:$BS,46,0)</f>
        <v>#N/A</v>
      </c>
      <c r="V629" s="18" t="e">
        <f t="shared" si="322"/>
        <v>#N/A</v>
      </c>
      <c r="W629" s="17" t="e">
        <f>VLOOKUP($A629,'DATA PENGUKURAN GARDU'!$A:$BS,48,0)</f>
        <v>#N/A</v>
      </c>
      <c r="X629" s="17" t="e">
        <f>VLOOKUP($A629,'DATA PENGUKURAN GARDU'!$A:$BS,53,0)</f>
        <v>#N/A</v>
      </c>
      <c r="Y629" s="17" t="e">
        <f>VLOOKUP($A629,'DATA PENGUKURAN GARDU'!$A:$BS,54,0)</f>
        <v>#N/A</v>
      </c>
      <c r="Z629" s="17" t="e">
        <f>VLOOKUP($A629,'DATA PENGUKURAN GARDU'!$A:$BS,55,0)</f>
        <v>#N/A</v>
      </c>
      <c r="AA629" s="20" t="e">
        <f>VLOOKUP($B629,'DATA PENGUKURAN GARDU'!$A:$BS,42,0)</f>
        <v>#N/A</v>
      </c>
      <c r="AB629" s="21" t="e">
        <f t="shared" si="323"/>
        <v>#N/A</v>
      </c>
      <c r="AC629" s="20" t="e">
        <f>VLOOKUP($B629,'DATA PENGUKURAN GARDU'!$A:$BS,44,0)</f>
        <v>#N/A</v>
      </c>
      <c r="AD629" s="21" t="e">
        <f t="shared" si="324"/>
        <v>#N/A</v>
      </c>
      <c r="AE629" s="20" t="e">
        <f>VLOOKUP($B629,'DATA PENGUKURAN GARDU'!$A:$BS,46,0)</f>
        <v>#N/A</v>
      </c>
      <c r="AF629" s="21" t="e">
        <f t="shared" si="325"/>
        <v>#N/A</v>
      </c>
      <c r="AG629" s="20" t="e">
        <f>VLOOKUP($B629,'DATA PENGUKURAN GARDU'!$A:$BS,46,0)</f>
        <v>#N/A</v>
      </c>
      <c r="AH629" s="20" t="e">
        <f>VLOOKUP($B629,'DATA PENGUKURAN GARDU'!$A:$BS,53,0)</f>
        <v>#N/A</v>
      </c>
      <c r="AI629" s="20" t="e">
        <f>VLOOKUP($B629,'DATA PENGUKURAN GARDU'!$A:$BS,54,0)</f>
        <v>#N/A</v>
      </c>
      <c r="AJ629" s="17" t="e">
        <f>VLOOKUP($C629,'DATA PENGUKURAN GARDU'!$A:$BS,42,0)</f>
        <v>#N/A</v>
      </c>
      <c r="AK629" s="23" t="e">
        <f t="shared" si="326"/>
        <v>#N/A</v>
      </c>
      <c r="AL629" s="17" t="e">
        <f>VLOOKUP($C629,'DATA PENGUKURAN GARDU'!$A:$BS,44,0)</f>
        <v>#N/A</v>
      </c>
      <c r="AM629" s="23" t="e">
        <f t="shared" si="327"/>
        <v>#N/A</v>
      </c>
      <c r="AN629" s="17" t="e">
        <f>VLOOKUP($C629,'DATA PENGUKURAN GARDU'!$A:$BS,46,0)</f>
        <v>#N/A</v>
      </c>
      <c r="AO629" s="23" t="e">
        <f t="shared" si="328"/>
        <v>#N/A</v>
      </c>
      <c r="AP629" s="17" t="e">
        <f>VLOOKUP($C629,'DATA PENGUKURAN GARDU'!$A:$BS,46,0)</f>
        <v>#N/A</v>
      </c>
      <c r="AQ629" s="17" t="e">
        <f>VLOOKUP($C629,'DATA PENGUKURAN GARDU'!$A:$BS,53,0)</f>
        <v>#N/A</v>
      </c>
      <c r="AR629" s="17" t="e">
        <f>VLOOKUP($C629,'DATA PENGUKURAN GARDU'!$A:$BS,54,0)</f>
        <v>#N/A</v>
      </c>
      <c r="AS629" s="20" t="e">
        <f>VLOOKUP($D629,'DATA PENGUKURAN GARDU'!$A:$BS,42,0)</f>
        <v>#N/A</v>
      </c>
      <c r="AT629" s="21" t="e">
        <f t="shared" si="329"/>
        <v>#N/A</v>
      </c>
      <c r="AU629" s="20" t="e">
        <f>VLOOKUP($D629,'DATA PENGUKURAN GARDU'!$A:$BS,44,0)</f>
        <v>#N/A</v>
      </c>
      <c r="AV629" s="21" t="e">
        <f t="shared" si="330"/>
        <v>#N/A</v>
      </c>
      <c r="AW629" s="20" t="e">
        <f>VLOOKUP($D629,'DATA PENGUKURAN GARDU'!$A:$BS,46,0)</f>
        <v>#N/A</v>
      </c>
      <c r="AX629" s="21" t="e">
        <f t="shared" si="331"/>
        <v>#N/A</v>
      </c>
      <c r="AY629" s="20" t="e">
        <f>VLOOKUP($D629,'DATA PENGUKURAN GARDU'!$A:$BS,46,0)</f>
        <v>#N/A</v>
      </c>
      <c r="AZ629" s="20" t="e">
        <f>VLOOKUP($D629,'DATA PENGUKURAN GARDU'!$A:$BS,53,0)</f>
        <v>#N/A</v>
      </c>
      <c r="BA629" s="20" t="e">
        <f>VLOOKUP($D629,'DATA PENGUKURAN GARDU'!$A:$BS,54,0)</f>
        <v>#N/A</v>
      </c>
      <c r="BB629" s="17" t="e">
        <f>VLOOKUP($E629,'DATA PENGUKURAN GARDU'!$A:$BS,42,0)</f>
        <v>#N/A</v>
      </c>
      <c r="BC629" s="23" t="e">
        <f t="shared" si="332"/>
        <v>#N/A</v>
      </c>
      <c r="BD629" s="17" t="e">
        <f>VLOOKUP($E629,'DATA PENGUKURAN GARDU'!$A:$BS,44,0)</f>
        <v>#N/A</v>
      </c>
      <c r="BE629" s="23" t="e">
        <f t="shared" si="333"/>
        <v>#N/A</v>
      </c>
      <c r="BF629" s="17" t="e">
        <f>VLOOKUP($E629,'DATA PENGUKURAN GARDU'!$A:$BS,46,0)</f>
        <v>#N/A</v>
      </c>
      <c r="BG629" s="23" t="e">
        <f t="shared" si="334"/>
        <v>#N/A</v>
      </c>
      <c r="BH629" s="17" t="e">
        <f>VLOOKUP($E629,'DATA PENGUKURAN GARDU'!$A:$BS,46,0)</f>
        <v>#N/A</v>
      </c>
      <c r="BI629" s="17" t="e">
        <f>VLOOKUP($E629,'DATA PENGUKURAN GARDU'!$A:$BS,53,0)</f>
        <v>#N/A</v>
      </c>
      <c r="BJ629" s="17" t="e">
        <f>VLOOKUP($E629,'DATA PENGUKURAN GARDU'!$A:$BS,54,0)</f>
        <v>#N/A</v>
      </c>
      <c r="BK629" s="20" t="e">
        <f t="shared" si="312"/>
        <v>#N/A</v>
      </c>
      <c r="BL629" s="20" t="e">
        <f t="shared" si="313"/>
        <v>#N/A</v>
      </c>
      <c r="BM629" s="20" t="e">
        <f t="shared" si="314"/>
        <v>#N/A</v>
      </c>
      <c r="BN629" s="25" t="e">
        <f t="shared" si="315"/>
        <v>#N/A</v>
      </c>
      <c r="BO629" s="26" t="str">
        <f t="shared" si="316"/>
        <v>0</v>
      </c>
      <c r="BP629" s="21" t="e">
        <f t="shared" si="317"/>
        <v>#VALUE!</v>
      </c>
      <c r="BQ629" s="20" t="e">
        <f t="shared" si="318"/>
        <v>#N/A</v>
      </c>
      <c r="BR629" s="20" t="e">
        <v>#N/A</v>
      </c>
      <c r="BS629" s="9" t="e">
        <v>#N/A</v>
      </c>
      <c r="BT629" s="2" t="e">
        <f t="shared" si="319"/>
        <v>#VALUE!</v>
      </c>
      <c r="BU629" s="2" t="e">
        <f t="shared" si="302"/>
        <v>#N/A</v>
      </c>
      <c r="BV629" s="2" t="e">
        <f t="shared" si="303"/>
        <v>#N/A</v>
      </c>
    </row>
    <row r="630" s="2" customFormat="1" ht="22.95" customHeight="1" spans="1:74">
      <c r="A630" s="9" t="str">
        <f t="shared" si="304"/>
        <v>NP 023.1Induk</v>
      </c>
      <c r="B630" s="9" t="str">
        <f t="shared" si="305"/>
        <v>NP 023.1jurusan 1</v>
      </c>
      <c r="C630" s="9" t="str">
        <f t="shared" si="306"/>
        <v>NP 023.1jurusan 2</v>
      </c>
      <c r="D630" s="9" t="str">
        <f t="shared" si="307"/>
        <v>NP 023.1jurusan 3</v>
      </c>
      <c r="E630" s="9" t="str">
        <f t="shared" si="308"/>
        <v>NP 023.1jurusan 4</v>
      </c>
      <c r="F630" s="10" t="s">
        <v>497</v>
      </c>
      <c r="G630" s="10" t="s">
        <v>101</v>
      </c>
      <c r="H630" s="10" t="s">
        <v>798</v>
      </c>
      <c r="I630" s="10" t="s">
        <v>11316</v>
      </c>
      <c r="J630" s="10" t="s">
        <v>11317</v>
      </c>
      <c r="K630" s="10" t="s">
        <v>7465</v>
      </c>
      <c r="L630" s="10"/>
      <c r="M630" s="10"/>
      <c r="N630" s="14">
        <f t="shared" si="309"/>
        <v>0</v>
      </c>
      <c r="O630" s="15" t="e">
        <f t="shared" si="310"/>
        <v>#VALUE!</v>
      </c>
      <c r="P630" s="15" t="e">
        <f t="shared" si="311"/>
        <v>#VALUE!</v>
      </c>
      <c r="Q630" s="17" t="e">
        <f>VLOOKUP($A630,'DATA PENGUKURAN GARDU'!$A:$BS,42,0)</f>
        <v>#N/A</v>
      </c>
      <c r="R630" s="18" t="e">
        <f t="shared" si="320"/>
        <v>#N/A</v>
      </c>
      <c r="S630" s="17" t="e">
        <f>VLOOKUP($A630,'DATA PENGUKURAN GARDU'!$A:$BS,44,0)</f>
        <v>#N/A</v>
      </c>
      <c r="T630" s="18" t="e">
        <f t="shared" si="321"/>
        <v>#N/A</v>
      </c>
      <c r="U630" s="17" t="e">
        <f>VLOOKUP($A630,'DATA PENGUKURAN GARDU'!$A:$BS,46,0)</f>
        <v>#N/A</v>
      </c>
      <c r="V630" s="18" t="e">
        <f t="shared" si="322"/>
        <v>#N/A</v>
      </c>
      <c r="W630" s="17" t="e">
        <f>VLOOKUP($A630,'DATA PENGUKURAN GARDU'!$A:$BS,48,0)</f>
        <v>#N/A</v>
      </c>
      <c r="X630" s="17" t="e">
        <f>VLOOKUP($A630,'DATA PENGUKURAN GARDU'!$A:$BS,53,0)</f>
        <v>#N/A</v>
      </c>
      <c r="Y630" s="17" t="e">
        <f>VLOOKUP($A630,'DATA PENGUKURAN GARDU'!$A:$BS,54,0)</f>
        <v>#N/A</v>
      </c>
      <c r="Z630" s="17" t="e">
        <f>VLOOKUP($A630,'DATA PENGUKURAN GARDU'!$A:$BS,55,0)</f>
        <v>#N/A</v>
      </c>
      <c r="AA630" s="20" t="e">
        <f>VLOOKUP($B630,'DATA PENGUKURAN GARDU'!$A:$BS,42,0)</f>
        <v>#N/A</v>
      </c>
      <c r="AB630" s="21" t="e">
        <f t="shared" si="323"/>
        <v>#N/A</v>
      </c>
      <c r="AC630" s="20" t="e">
        <f>VLOOKUP($B630,'DATA PENGUKURAN GARDU'!$A:$BS,44,0)</f>
        <v>#N/A</v>
      </c>
      <c r="AD630" s="21" t="e">
        <f t="shared" si="324"/>
        <v>#N/A</v>
      </c>
      <c r="AE630" s="20" t="e">
        <f>VLOOKUP($B630,'DATA PENGUKURAN GARDU'!$A:$BS,46,0)</f>
        <v>#N/A</v>
      </c>
      <c r="AF630" s="21" t="e">
        <f t="shared" si="325"/>
        <v>#N/A</v>
      </c>
      <c r="AG630" s="20" t="e">
        <f>VLOOKUP($B630,'DATA PENGUKURAN GARDU'!$A:$BS,46,0)</f>
        <v>#N/A</v>
      </c>
      <c r="AH630" s="20" t="e">
        <f>VLOOKUP($B630,'DATA PENGUKURAN GARDU'!$A:$BS,53,0)</f>
        <v>#N/A</v>
      </c>
      <c r="AI630" s="20" t="e">
        <f>VLOOKUP($B630,'DATA PENGUKURAN GARDU'!$A:$BS,54,0)</f>
        <v>#N/A</v>
      </c>
      <c r="AJ630" s="17" t="e">
        <f>VLOOKUP($C630,'DATA PENGUKURAN GARDU'!$A:$BS,42,0)</f>
        <v>#N/A</v>
      </c>
      <c r="AK630" s="23" t="e">
        <f t="shared" si="326"/>
        <v>#N/A</v>
      </c>
      <c r="AL630" s="17" t="e">
        <f>VLOOKUP($C630,'DATA PENGUKURAN GARDU'!$A:$BS,44,0)</f>
        <v>#N/A</v>
      </c>
      <c r="AM630" s="23" t="e">
        <f t="shared" si="327"/>
        <v>#N/A</v>
      </c>
      <c r="AN630" s="17" t="e">
        <f>VLOOKUP($C630,'DATA PENGUKURAN GARDU'!$A:$BS,46,0)</f>
        <v>#N/A</v>
      </c>
      <c r="AO630" s="23" t="e">
        <f t="shared" si="328"/>
        <v>#N/A</v>
      </c>
      <c r="AP630" s="17" t="e">
        <f>VLOOKUP($C630,'DATA PENGUKURAN GARDU'!$A:$BS,46,0)</f>
        <v>#N/A</v>
      </c>
      <c r="AQ630" s="17" t="e">
        <f>VLOOKUP($C630,'DATA PENGUKURAN GARDU'!$A:$BS,53,0)</f>
        <v>#N/A</v>
      </c>
      <c r="AR630" s="17" t="e">
        <f>VLOOKUP($C630,'DATA PENGUKURAN GARDU'!$A:$BS,54,0)</f>
        <v>#N/A</v>
      </c>
      <c r="AS630" s="20" t="e">
        <f>VLOOKUP($D630,'DATA PENGUKURAN GARDU'!$A:$BS,42,0)</f>
        <v>#N/A</v>
      </c>
      <c r="AT630" s="21" t="e">
        <f t="shared" si="329"/>
        <v>#N/A</v>
      </c>
      <c r="AU630" s="20" t="e">
        <f>VLOOKUP($D630,'DATA PENGUKURAN GARDU'!$A:$BS,44,0)</f>
        <v>#N/A</v>
      </c>
      <c r="AV630" s="21" t="e">
        <f t="shared" si="330"/>
        <v>#N/A</v>
      </c>
      <c r="AW630" s="20" t="e">
        <f>VLOOKUP($D630,'DATA PENGUKURAN GARDU'!$A:$BS,46,0)</f>
        <v>#N/A</v>
      </c>
      <c r="AX630" s="21" t="e">
        <f t="shared" si="331"/>
        <v>#N/A</v>
      </c>
      <c r="AY630" s="20" t="e">
        <f>VLOOKUP($D630,'DATA PENGUKURAN GARDU'!$A:$BS,46,0)</f>
        <v>#N/A</v>
      </c>
      <c r="AZ630" s="20" t="e">
        <f>VLOOKUP($D630,'DATA PENGUKURAN GARDU'!$A:$BS,53,0)</f>
        <v>#N/A</v>
      </c>
      <c r="BA630" s="20" t="e">
        <f>VLOOKUP($D630,'DATA PENGUKURAN GARDU'!$A:$BS,54,0)</f>
        <v>#N/A</v>
      </c>
      <c r="BB630" s="17" t="e">
        <f>VLOOKUP($E630,'DATA PENGUKURAN GARDU'!$A:$BS,42,0)</f>
        <v>#N/A</v>
      </c>
      <c r="BC630" s="23" t="e">
        <f t="shared" si="332"/>
        <v>#N/A</v>
      </c>
      <c r="BD630" s="17" t="e">
        <f>VLOOKUP($E630,'DATA PENGUKURAN GARDU'!$A:$BS,44,0)</f>
        <v>#N/A</v>
      </c>
      <c r="BE630" s="23" t="e">
        <f t="shared" si="333"/>
        <v>#N/A</v>
      </c>
      <c r="BF630" s="17" t="e">
        <f>VLOOKUP($E630,'DATA PENGUKURAN GARDU'!$A:$BS,46,0)</f>
        <v>#N/A</v>
      </c>
      <c r="BG630" s="23" t="e">
        <f t="shared" si="334"/>
        <v>#N/A</v>
      </c>
      <c r="BH630" s="17" t="e">
        <f>VLOOKUP($E630,'DATA PENGUKURAN GARDU'!$A:$BS,46,0)</f>
        <v>#N/A</v>
      </c>
      <c r="BI630" s="17" t="e">
        <f>VLOOKUP($E630,'DATA PENGUKURAN GARDU'!$A:$BS,53,0)</f>
        <v>#N/A</v>
      </c>
      <c r="BJ630" s="17" t="e">
        <f>VLOOKUP($E630,'DATA PENGUKURAN GARDU'!$A:$BS,54,0)</f>
        <v>#N/A</v>
      </c>
      <c r="BK630" s="20" t="e">
        <f t="shared" si="312"/>
        <v>#N/A</v>
      </c>
      <c r="BL630" s="20" t="e">
        <f t="shared" si="313"/>
        <v>#N/A</v>
      </c>
      <c r="BM630" s="20" t="e">
        <f t="shared" si="314"/>
        <v>#N/A</v>
      </c>
      <c r="BN630" s="25" t="e">
        <f t="shared" si="315"/>
        <v>#N/A</v>
      </c>
      <c r="BO630" s="26" t="str">
        <f t="shared" si="316"/>
        <v>0</v>
      </c>
      <c r="BP630" s="21" t="e">
        <f t="shared" si="317"/>
        <v>#VALUE!</v>
      </c>
      <c r="BQ630" s="20" t="e">
        <f t="shared" si="318"/>
        <v>#N/A</v>
      </c>
      <c r="BR630" s="20" t="e">
        <v>#N/A</v>
      </c>
      <c r="BS630" s="9" t="e">
        <v>#N/A</v>
      </c>
      <c r="BT630" s="2" t="e">
        <f t="shared" si="319"/>
        <v>#VALUE!</v>
      </c>
      <c r="BU630" s="2" t="e">
        <f t="shared" si="302"/>
        <v>#N/A</v>
      </c>
      <c r="BV630" s="2" t="e">
        <f t="shared" si="303"/>
        <v>#N/A</v>
      </c>
    </row>
    <row r="631" s="2" customFormat="1" ht="22.95" customHeight="1" spans="1:74">
      <c r="A631" s="9" t="str">
        <f t="shared" si="304"/>
        <v>NP 024Induk</v>
      </c>
      <c r="B631" s="9" t="str">
        <f t="shared" si="305"/>
        <v>NP 024jurusan 1</v>
      </c>
      <c r="C631" s="9" t="str">
        <f t="shared" si="306"/>
        <v>NP 024jurusan 2</v>
      </c>
      <c r="D631" s="9" t="str">
        <f t="shared" si="307"/>
        <v>NP 024jurusan 3</v>
      </c>
      <c r="E631" s="9" t="str">
        <f t="shared" si="308"/>
        <v>NP 024jurusan 4</v>
      </c>
      <c r="F631" s="10" t="s">
        <v>497</v>
      </c>
      <c r="G631" s="10" t="s">
        <v>101</v>
      </c>
      <c r="H631" s="10" t="s">
        <v>799</v>
      </c>
      <c r="I631" s="10" t="s">
        <v>11318</v>
      </c>
      <c r="J631" s="10" t="s">
        <v>11319</v>
      </c>
      <c r="K631" s="10" t="s">
        <v>7465</v>
      </c>
      <c r="L631" s="10"/>
      <c r="M631" s="10"/>
      <c r="N631" s="14">
        <f t="shared" si="309"/>
        <v>0</v>
      </c>
      <c r="O631" s="15" t="e">
        <f t="shared" si="310"/>
        <v>#VALUE!</v>
      </c>
      <c r="P631" s="15" t="e">
        <f t="shared" si="311"/>
        <v>#VALUE!</v>
      </c>
      <c r="Q631" s="17" t="e">
        <f>VLOOKUP($A631,'DATA PENGUKURAN GARDU'!$A:$BS,42,0)</f>
        <v>#N/A</v>
      </c>
      <c r="R631" s="18" t="e">
        <f t="shared" si="320"/>
        <v>#N/A</v>
      </c>
      <c r="S631" s="17" t="e">
        <f>VLOOKUP($A631,'DATA PENGUKURAN GARDU'!$A:$BS,44,0)</f>
        <v>#N/A</v>
      </c>
      <c r="T631" s="18" t="e">
        <f t="shared" si="321"/>
        <v>#N/A</v>
      </c>
      <c r="U631" s="17" t="e">
        <f>VLOOKUP($A631,'DATA PENGUKURAN GARDU'!$A:$BS,46,0)</f>
        <v>#N/A</v>
      </c>
      <c r="V631" s="18" t="e">
        <f t="shared" si="322"/>
        <v>#N/A</v>
      </c>
      <c r="W631" s="17" t="e">
        <f>VLOOKUP($A631,'DATA PENGUKURAN GARDU'!$A:$BS,48,0)</f>
        <v>#N/A</v>
      </c>
      <c r="X631" s="17" t="e">
        <f>VLOOKUP($A631,'DATA PENGUKURAN GARDU'!$A:$BS,53,0)</f>
        <v>#N/A</v>
      </c>
      <c r="Y631" s="17" t="e">
        <f>VLOOKUP($A631,'DATA PENGUKURAN GARDU'!$A:$BS,54,0)</f>
        <v>#N/A</v>
      </c>
      <c r="Z631" s="17" t="e">
        <f>VLOOKUP($A631,'DATA PENGUKURAN GARDU'!$A:$BS,55,0)</f>
        <v>#N/A</v>
      </c>
      <c r="AA631" s="20" t="e">
        <f>VLOOKUP($B631,'DATA PENGUKURAN GARDU'!$A:$BS,42,0)</f>
        <v>#N/A</v>
      </c>
      <c r="AB631" s="21" t="e">
        <f t="shared" si="323"/>
        <v>#N/A</v>
      </c>
      <c r="AC631" s="20" t="e">
        <f>VLOOKUP($B631,'DATA PENGUKURAN GARDU'!$A:$BS,44,0)</f>
        <v>#N/A</v>
      </c>
      <c r="AD631" s="21" t="e">
        <f t="shared" si="324"/>
        <v>#N/A</v>
      </c>
      <c r="AE631" s="20" t="e">
        <f>VLOOKUP($B631,'DATA PENGUKURAN GARDU'!$A:$BS,46,0)</f>
        <v>#N/A</v>
      </c>
      <c r="AF631" s="21" t="e">
        <f t="shared" si="325"/>
        <v>#N/A</v>
      </c>
      <c r="AG631" s="20" t="e">
        <f>VLOOKUP($B631,'DATA PENGUKURAN GARDU'!$A:$BS,46,0)</f>
        <v>#N/A</v>
      </c>
      <c r="AH631" s="20" t="e">
        <f>VLOOKUP($B631,'DATA PENGUKURAN GARDU'!$A:$BS,53,0)</f>
        <v>#N/A</v>
      </c>
      <c r="AI631" s="20" t="e">
        <f>VLOOKUP($B631,'DATA PENGUKURAN GARDU'!$A:$BS,54,0)</f>
        <v>#N/A</v>
      </c>
      <c r="AJ631" s="17" t="e">
        <f>VLOOKUP($C631,'DATA PENGUKURAN GARDU'!$A:$BS,42,0)</f>
        <v>#N/A</v>
      </c>
      <c r="AK631" s="23" t="e">
        <f t="shared" si="326"/>
        <v>#N/A</v>
      </c>
      <c r="AL631" s="17" t="e">
        <f>VLOOKUP($C631,'DATA PENGUKURAN GARDU'!$A:$BS,44,0)</f>
        <v>#N/A</v>
      </c>
      <c r="AM631" s="23" t="e">
        <f t="shared" si="327"/>
        <v>#N/A</v>
      </c>
      <c r="AN631" s="17" t="e">
        <f>VLOOKUP($C631,'DATA PENGUKURAN GARDU'!$A:$BS,46,0)</f>
        <v>#N/A</v>
      </c>
      <c r="AO631" s="23" t="e">
        <f t="shared" si="328"/>
        <v>#N/A</v>
      </c>
      <c r="AP631" s="17" t="e">
        <f>VLOOKUP($C631,'DATA PENGUKURAN GARDU'!$A:$BS,46,0)</f>
        <v>#N/A</v>
      </c>
      <c r="AQ631" s="17" t="e">
        <f>VLOOKUP($C631,'DATA PENGUKURAN GARDU'!$A:$BS,53,0)</f>
        <v>#N/A</v>
      </c>
      <c r="AR631" s="17" t="e">
        <f>VLOOKUP($C631,'DATA PENGUKURAN GARDU'!$A:$BS,54,0)</f>
        <v>#N/A</v>
      </c>
      <c r="AS631" s="20" t="e">
        <f>VLOOKUP($D631,'DATA PENGUKURAN GARDU'!$A:$BS,42,0)</f>
        <v>#N/A</v>
      </c>
      <c r="AT631" s="21" t="e">
        <f t="shared" si="329"/>
        <v>#N/A</v>
      </c>
      <c r="AU631" s="20" t="e">
        <f>VLOOKUP($D631,'DATA PENGUKURAN GARDU'!$A:$BS,44,0)</f>
        <v>#N/A</v>
      </c>
      <c r="AV631" s="21" t="e">
        <f t="shared" si="330"/>
        <v>#N/A</v>
      </c>
      <c r="AW631" s="20" t="e">
        <f>VLOOKUP($D631,'DATA PENGUKURAN GARDU'!$A:$BS,46,0)</f>
        <v>#N/A</v>
      </c>
      <c r="AX631" s="21" t="e">
        <f t="shared" si="331"/>
        <v>#N/A</v>
      </c>
      <c r="AY631" s="20" t="e">
        <f>VLOOKUP($D631,'DATA PENGUKURAN GARDU'!$A:$BS,46,0)</f>
        <v>#N/A</v>
      </c>
      <c r="AZ631" s="20" t="e">
        <f>VLOOKUP($D631,'DATA PENGUKURAN GARDU'!$A:$BS,53,0)</f>
        <v>#N/A</v>
      </c>
      <c r="BA631" s="20" t="e">
        <f>VLOOKUP($D631,'DATA PENGUKURAN GARDU'!$A:$BS,54,0)</f>
        <v>#N/A</v>
      </c>
      <c r="BB631" s="17" t="e">
        <f>VLOOKUP($E631,'DATA PENGUKURAN GARDU'!$A:$BS,42,0)</f>
        <v>#N/A</v>
      </c>
      <c r="BC631" s="23" t="e">
        <f t="shared" si="332"/>
        <v>#N/A</v>
      </c>
      <c r="BD631" s="17" t="e">
        <f>VLOOKUP($E631,'DATA PENGUKURAN GARDU'!$A:$BS,44,0)</f>
        <v>#N/A</v>
      </c>
      <c r="BE631" s="23" t="e">
        <f t="shared" si="333"/>
        <v>#N/A</v>
      </c>
      <c r="BF631" s="17" t="e">
        <f>VLOOKUP($E631,'DATA PENGUKURAN GARDU'!$A:$BS,46,0)</f>
        <v>#N/A</v>
      </c>
      <c r="BG631" s="23" t="e">
        <f t="shared" si="334"/>
        <v>#N/A</v>
      </c>
      <c r="BH631" s="17" t="e">
        <f>VLOOKUP($E631,'DATA PENGUKURAN GARDU'!$A:$BS,46,0)</f>
        <v>#N/A</v>
      </c>
      <c r="BI631" s="17" t="e">
        <f>VLOOKUP($E631,'DATA PENGUKURAN GARDU'!$A:$BS,53,0)</f>
        <v>#N/A</v>
      </c>
      <c r="BJ631" s="17" t="e">
        <f>VLOOKUP($E631,'DATA PENGUKURAN GARDU'!$A:$BS,54,0)</f>
        <v>#N/A</v>
      </c>
      <c r="BK631" s="20" t="e">
        <f t="shared" si="312"/>
        <v>#N/A</v>
      </c>
      <c r="BL631" s="20" t="e">
        <f t="shared" si="313"/>
        <v>#N/A</v>
      </c>
      <c r="BM631" s="20" t="e">
        <f t="shared" si="314"/>
        <v>#N/A</v>
      </c>
      <c r="BN631" s="25" t="e">
        <f t="shared" si="315"/>
        <v>#N/A</v>
      </c>
      <c r="BO631" s="26" t="str">
        <f t="shared" si="316"/>
        <v>0</v>
      </c>
      <c r="BP631" s="21" t="e">
        <f t="shared" si="317"/>
        <v>#VALUE!</v>
      </c>
      <c r="BQ631" s="20" t="e">
        <f t="shared" si="318"/>
        <v>#N/A</v>
      </c>
      <c r="BR631" s="20" t="e">
        <v>#N/A</v>
      </c>
      <c r="BS631" s="9" t="e">
        <v>#N/A</v>
      </c>
      <c r="BT631" s="2" t="e">
        <f t="shared" si="319"/>
        <v>#VALUE!</v>
      </c>
      <c r="BU631" s="2" t="e">
        <f t="shared" si="302"/>
        <v>#N/A</v>
      </c>
      <c r="BV631" s="2" t="e">
        <f t="shared" si="303"/>
        <v>#N/A</v>
      </c>
    </row>
    <row r="632" s="2" customFormat="1" ht="22.95" customHeight="1" spans="1:74">
      <c r="A632" s="9" t="str">
        <f t="shared" si="304"/>
        <v>NL 050Induk</v>
      </c>
      <c r="B632" s="9" t="str">
        <f t="shared" si="305"/>
        <v>NL 050jurusan 1</v>
      </c>
      <c r="C632" s="9" t="str">
        <f t="shared" si="306"/>
        <v>NL 050jurusan 2</v>
      </c>
      <c r="D632" s="9" t="str">
        <f t="shared" si="307"/>
        <v>NL 050jurusan 3</v>
      </c>
      <c r="E632" s="9" t="str">
        <f t="shared" si="308"/>
        <v>NL 050jurusan 4</v>
      </c>
      <c r="F632" s="10" t="s">
        <v>324</v>
      </c>
      <c r="G632" s="10" t="s">
        <v>101</v>
      </c>
      <c r="H632" s="10" t="s">
        <v>800</v>
      </c>
      <c r="I632" s="10" t="s">
        <v>11320</v>
      </c>
      <c r="J632" s="10" t="s">
        <v>11321</v>
      </c>
      <c r="K632" s="10" t="s">
        <v>7465</v>
      </c>
      <c r="L632" s="10"/>
      <c r="M632" s="10"/>
      <c r="N632" s="14">
        <f t="shared" si="309"/>
        <v>0</v>
      </c>
      <c r="O632" s="15" t="e">
        <f t="shared" si="310"/>
        <v>#VALUE!</v>
      </c>
      <c r="P632" s="15" t="e">
        <f t="shared" si="311"/>
        <v>#VALUE!</v>
      </c>
      <c r="Q632" s="17" t="e">
        <f>VLOOKUP($A632,'DATA PENGUKURAN GARDU'!$A:$BS,42,0)</f>
        <v>#N/A</v>
      </c>
      <c r="R632" s="18" t="e">
        <f t="shared" si="320"/>
        <v>#N/A</v>
      </c>
      <c r="S632" s="17" t="e">
        <f>VLOOKUP($A632,'DATA PENGUKURAN GARDU'!$A:$BS,44,0)</f>
        <v>#N/A</v>
      </c>
      <c r="T632" s="18" t="e">
        <f t="shared" si="321"/>
        <v>#N/A</v>
      </c>
      <c r="U632" s="17" t="e">
        <f>VLOOKUP($A632,'DATA PENGUKURAN GARDU'!$A:$BS,46,0)</f>
        <v>#N/A</v>
      </c>
      <c r="V632" s="18" t="e">
        <f t="shared" si="322"/>
        <v>#N/A</v>
      </c>
      <c r="W632" s="17" t="e">
        <f>VLOOKUP($A632,'DATA PENGUKURAN GARDU'!$A:$BS,48,0)</f>
        <v>#N/A</v>
      </c>
      <c r="X632" s="17" t="e">
        <f>VLOOKUP($A632,'DATA PENGUKURAN GARDU'!$A:$BS,53,0)</f>
        <v>#N/A</v>
      </c>
      <c r="Y632" s="17" t="e">
        <f>VLOOKUP($A632,'DATA PENGUKURAN GARDU'!$A:$BS,54,0)</f>
        <v>#N/A</v>
      </c>
      <c r="Z632" s="17" t="e">
        <f>VLOOKUP($A632,'DATA PENGUKURAN GARDU'!$A:$BS,55,0)</f>
        <v>#N/A</v>
      </c>
      <c r="AA632" s="20" t="e">
        <f>VLOOKUP($B632,'DATA PENGUKURAN GARDU'!$A:$BS,42,0)</f>
        <v>#N/A</v>
      </c>
      <c r="AB632" s="21" t="e">
        <f t="shared" si="323"/>
        <v>#N/A</v>
      </c>
      <c r="AC632" s="20" t="e">
        <f>VLOOKUP($B632,'DATA PENGUKURAN GARDU'!$A:$BS,44,0)</f>
        <v>#N/A</v>
      </c>
      <c r="AD632" s="21" t="e">
        <f t="shared" si="324"/>
        <v>#N/A</v>
      </c>
      <c r="AE632" s="20" t="e">
        <f>VLOOKUP($B632,'DATA PENGUKURAN GARDU'!$A:$BS,46,0)</f>
        <v>#N/A</v>
      </c>
      <c r="AF632" s="21" t="e">
        <f t="shared" si="325"/>
        <v>#N/A</v>
      </c>
      <c r="AG632" s="20" t="e">
        <f>VLOOKUP($B632,'DATA PENGUKURAN GARDU'!$A:$BS,46,0)</f>
        <v>#N/A</v>
      </c>
      <c r="AH632" s="20" t="e">
        <f>VLOOKUP($B632,'DATA PENGUKURAN GARDU'!$A:$BS,53,0)</f>
        <v>#N/A</v>
      </c>
      <c r="AI632" s="20" t="e">
        <f>VLOOKUP($B632,'DATA PENGUKURAN GARDU'!$A:$BS,54,0)</f>
        <v>#N/A</v>
      </c>
      <c r="AJ632" s="17" t="e">
        <f>VLOOKUP($C632,'DATA PENGUKURAN GARDU'!$A:$BS,42,0)</f>
        <v>#N/A</v>
      </c>
      <c r="AK632" s="23" t="e">
        <f t="shared" si="326"/>
        <v>#N/A</v>
      </c>
      <c r="AL632" s="17" t="e">
        <f>VLOOKUP($C632,'DATA PENGUKURAN GARDU'!$A:$BS,44,0)</f>
        <v>#N/A</v>
      </c>
      <c r="AM632" s="23" t="e">
        <f t="shared" si="327"/>
        <v>#N/A</v>
      </c>
      <c r="AN632" s="17" t="e">
        <f>VLOOKUP($C632,'DATA PENGUKURAN GARDU'!$A:$BS,46,0)</f>
        <v>#N/A</v>
      </c>
      <c r="AO632" s="23" t="e">
        <f t="shared" si="328"/>
        <v>#N/A</v>
      </c>
      <c r="AP632" s="17" t="e">
        <f>VLOOKUP($C632,'DATA PENGUKURAN GARDU'!$A:$BS,46,0)</f>
        <v>#N/A</v>
      </c>
      <c r="AQ632" s="17" t="e">
        <f>VLOOKUP($C632,'DATA PENGUKURAN GARDU'!$A:$BS,53,0)</f>
        <v>#N/A</v>
      </c>
      <c r="AR632" s="17" t="e">
        <f>VLOOKUP($C632,'DATA PENGUKURAN GARDU'!$A:$BS,54,0)</f>
        <v>#N/A</v>
      </c>
      <c r="AS632" s="20" t="e">
        <f>VLOOKUP($D632,'DATA PENGUKURAN GARDU'!$A:$BS,42,0)</f>
        <v>#N/A</v>
      </c>
      <c r="AT632" s="21" t="e">
        <f t="shared" si="329"/>
        <v>#N/A</v>
      </c>
      <c r="AU632" s="20" t="e">
        <f>VLOOKUP($D632,'DATA PENGUKURAN GARDU'!$A:$BS,44,0)</f>
        <v>#N/A</v>
      </c>
      <c r="AV632" s="21" t="e">
        <f t="shared" si="330"/>
        <v>#N/A</v>
      </c>
      <c r="AW632" s="20" t="e">
        <f>VLOOKUP($D632,'DATA PENGUKURAN GARDU'!$A:$BS,46,0)</f>
        <v>#N/A</v>
      </c>
      <c r="AX632" s="21" t="e">
        <f t="shared" si="331"/>
        <v>#N/A</v>
      </c>
      <c r="AY632" s="20" t="e">
        <f>VLOOKUP($D632,'DATA PENGUKURAN GARDU'!$A:$BS,46,0)</f>
        <v>#N/A</v>
      </c>
      <c r="AZ632" s="20" t="e">
        <f>VLOOKUP($D632,'DATA PENGUKURAN GARDU'!$A:$BS,53,0)</f>
        <v>#N/A</v>
      </c>
      <c r="BA632" s="20" t="e">
        <f>VLOOKUP($D632,'DATA PENGUKURAN GARDU'!$A:$BS,54,0)</f>
        <v>#N/A</v>
      </c>
      <c r="BB632" s="17" t="e">
        <f>VLOOKUP($E632,'DATA PENGUKURAN GARDU'!$A:$BS,42,0)</f>
        <v>#N/A</v>
      </c>
      <c r="BC632" s="23" t="e">
        <f t="shared" si="332"/>
        <v>#N/A</v>
      </c>
      <c r="BD632" s="17" t="e">
        <f>VLOOKUP($E632,'DATA PENGUKURAN GARDU'!$A:$BS,44,0)</f>
        <v>#N/A</v>
      </c>
      <c r="BE632" s="23" t="e">
        <f t="shared" si="333"/>
        <v>#N/A</v>
      </c>
      <c r="BF632" s="17" t="e">
        <f>VLOOKUP($E632,'DATA PENGUKURAN GARDU'!$A:$BS,46,0)</f>
        <v>#N/A</v>
      </c>
      <c r="BG632" s="23" t="e">
        <f t="shared" si="334"/>
        <v>#N/A</v>
      </c>
      <c r="BH632" s="17" t="e">
        <f>VLOOKUP($E632,'DATA PENGUKURAN GARDU'!$A:$BS,46,0)</f>
        <v>#N/A</v>
      </c>
      <c r="BI632" s="17" t="e">
        <f>VLOOKUP($E632,'DATA PENGUKURAN GARDU'!$A:$BS,53,0)</f>
        <v>#N/A</v>
      </c>
      <c r="BJ632" s="17" t="e">
        <f>VLOOKUP($E632,'DATA PENGUKURAN GARDU'!$A:$BS,54,0)</f>
        <v>#N/A</v>
      </c>
      <c r="BK632" s="20" t="e">
        <f t="shared" si="312"/>
        <v>#N/A</v>
      </c>
      <c r="BL632" s="20" t="e">
        <f t="shared" si="313"/>
        <v>#N/A</v>
      </c>
      <c r="BM632" s="20" t="e">
        <f t="shared" si="314"/>
        <v>#N/A</v>
      </c>
      <c r="BN632" s="25" t="e">
        <f t="shared" si="315"/>
        <v>#N/A</v>
      </c>
      <c r="BO632" s="26" t="str">
        <f t="shared" si="316"/>
        <v>0</v>
      </c>
      <c r="BP632" s="21" t="e">
        <f t="shared" si="317"/>
        <v>#VALUE!</v>
      </c>
      <c r="BQ632" s="20" t="e">
        <f t="shared" si="318"/>
        <v>#N/A</v>
      </c>
      <c r="BR632" s="20" t="e">
        <v>#N/A</v>
      </c>
      <c r="BS632" s="9" t="e">
        <v>#N/A</v>
      </c>
      <c r="BT632" s="2" t="e">
        <f t="shared" si="319"/>
        <v>#VALUE!</v>
      </c>
      <c r="BU632" s="2" t="e">
        <f t="shared" si="302"/>
        <v>#N/A</v>
      </c>
      <c r="BV632" s="2" t="e">
        <f t="shared" si="303"/>
        <v>#N/A</v>
      </c>
    </row>
    <row r="633" s="2" customFormat="1" ht="22.95" customHeight="1" spans="1:74">
      <c r="A633" s="9" t="str">
        <f t="shared" si="304"/>
        <v>N 005Induk</v>
      </c>
      <c r="B633" s="9" t="str">
        <f t="shared" si="305"/>
        <v>N 005jurusan 1</v>
      </c>
      <c r="C633" s="9" t="str">
        <f t="shared" si="306"/>
        <v>N 005jurusan 2</v>
      </c>
      <c r="D633" s="9" t="str">
        <f t="shared" si="307"/>
        <v>N 005jurusan 3</v>
      </c>
      <c r="E633" s="9" t="str">
        <f t="shared" si="308"/>
        <v>N 005jurusan 4</v>
      </c>
      <c r="F633" s="10" t="s">
        <v>226</v>
      </c>
      <c r="G633" s="10" t="s">
        <v>101</v>
      </c>
      <c r="H633" s="10" t="s">
        <v>801</v>
      </c>
      <c r="I633" s="10" t="s">
        <v>11322</v>
      </c>
      <c r="J633" s="10" t="s">
        <v>11323</v>
      </c>
      <c r="K633" s="10" t="s">
        <v>7465</v>
      </c>
      <c r="L633" s="10"/>
      <c r="M633" s="10"/>
      <c r="N633" s="14">
        <f t="shared" si="309"/>
        <v>0</v>
      </c>
      <c r="O633" s="15" t="e">
        <f t="shared" si="310"/>
        <v>#VALUE!</v>
      </c>
      <c r="P633" s="15" t="e">
        <f t="shared" si="311"/>
        <v>#VALUE!</v>
      </c>
      <c r="Q633" s="17" t="e">
        <f>VLOOKUP($A633,'DATA PENGUKURAN GARDU'!$A:$BS,42,0)</f>
        <v>#N/A</v>
      </c>
      <c r="R633" s="18" t="e">
        <f t="shared" si="320"/>
        <v>#N/A</v>
      </c>
      <c r="S633" s="17" t="e">
        <f>VLOOKUP($A633,'DATA PENGUKURAN GARDU'!$A:$BS,44,0)</f>
        <v>#N/A</v>
      </c>
      <c r="T633" s="18" t="e">
        <f t="shared" si="321"/>
        <v>#N/A</v>
      </c>
      <c r="U633" s="17" t="e">
        <f>VLOOKUP($A633,'DATA PENGUKURAN GARDU'!$A:$BS,46,0)</f>
        <v>#N/A</v>
      </c>
      <c r="V633" s="18" t="e">
        <f t="shared" si="322"/>
        <v>#N/A</v>
      </c>
      <c r="W633" s="17" t="e">
        <f>VLOOKUP($A633,'DATA PENGUKURAN GARDU'!$A:$BS,48,0)</f>
        <v>#N/A</v>
      </c>
      <c r="X633" s="17" t="e">
        <f>VLOOKUP($A633,'DATA PENGUKURAN GARDU'!$A:$BS,53,0)</f>
        <v>#N/A</v>
      </c>
      <c r="Y633" s="17" t="e">
        <f>VLOOKUP($A633,'DATA PENGUKURAN GARDU'!$A:$BS,54,0)</f>
        <v>#N/A</v>
      </c>
      <c r="Z633" s="17" t="e">
        <f>VLOOKUP($A633,'DATA PENGUKURAN GARDU'!$A:$BS,55,0)</f>
        <v>#N/A</v>
      </c>
      <c r="AA633" s="20" t="e">
        <f>VLOOKUP($B633,'DATA PENGUKURAN GARDU'!$A:$BS,42,0)</f>
        <v>#N/A</v>
      </c>
      <c r="AB633" s="21" t="e">
        <f t="shared" si="323"/>
        <v>#N/A</v>
      </c>
      <c r="AC633" s="20" t="e">
        <f>VLOOKUP($B633,'DATA PENGUKURAN GARDU'!$A:$BS,44,0)</f>
        <v>#N/A</v>
      </c>
      <c r="AD633" s="21" t="e">
        <f t="shared" si="324"/>
        <v>#N/A</v>
      </c>
      <c r="AE633" s="20" t="e">
        <f>VLOOKUP($B633,'DATA PENGUKURAN GARDU'!$A:$BS,46,0)</f>
        <v>#N/A</v>
      </c>
      <c r="AF633" s="21" t="e">
        <f t="shared" si="325"/>
        <v>#N/A</v>
      </c>
      <c r="AG633" s="20" t="e">
        <f>VLOOKUP($B633,'DATA PENGUKURAN GARDU'!$A:$BS,46,0)</f>
        <v>#N/A</v>
      </c>
      <c r="AH633" s="20" t="e">
        <f>VLOOKUP($B633,'DATA PENGUKURAN GARDU'!$A:$BS,53,0)</f>
        <v>#N/A</v>
      </c>
      <c r="AI633" s="20" t="e">
        <f>VLOOKUP($B633,'DATA PENGUKURAN GARDU'!$A:$BS,54,0)</f>
        <v>#N/A</v>
      </c>
      <c r="AJ633" s="17" t="e">
        <f>VLOOKUP($C633,'DATA PENGUKURAN GARDU'!$A:$BS,42,0)</f>
        <v>#N/A</v>
      </c>
      <c r="AK633" s="23" t="e">
        <f t="shared" si="326"/>
        <v>#N/A</v>
      </c>
      <c r="AL633" s="17" t="e">
        <f>VLOOKUP($C633,'DATA PENGUKURAN GARDU'!$A:$BS,44,0)</f>
        <v>#N/A</v>
      </c>
      <c r="AM633" s="23" t="e">
        <f t="shared" si="327"/>
        <v>#N/A</v>
      </c>
      <c r="AN633" s="17" t="e">
        <f>VLOOKUP($C633,'DATA PENGUKURAN GARDU'!$A:$BS,46,0)</f>
        <v>#N/A</v>
      </c>
      <c r="AO633" s="23" t="e">
        <f t="shared" si="328"/>
        <v>#N/A</v>
      </c>
      <c r="AP633" s="17" t="e">
        <f>VLOOKUP($C633,'DATA PENGUKURAN GARDU'!$A:$BS,46,0)</f>
        <v>#N/A</v>
      </c>
      <c r="AQ633" s="17" t="e">
        <f>VLOOKUP($C633,'DATA PENGUKURAN GARDU'!$A:$BS,53,0)</f>
        <v>#N/A</v>
      </c>
      <c r="AR633" s="17" t="e">
        <f>VLOOKUP($C633,'DATA PENGUKURAN GARDU'!$A:$BS,54,0)</f>
        <v>#N/A</v>
      </c>
      <c r="AS633" s="20" t="e">
        <f>VLOOKUP($D633,'DATA PENGUKURAN GARDU'!$A:$BS,42,0)</f>
        <v>#N/A</v>
      </c>
      <c r="AT633" s="21" t="e">
        <f t="shared" si="329"/>
        <v>#N/A</v>
      </c>
      <c r="AU633" s="20" t="e">
        <f>VLOOKUP($D633,'DATA PENGUKURAN GARDU'!$A:$BS,44,0)</f>
        <v>#N/A</v>
      </c>
      <c r="AV633" s="21" t="e">
        <f t="shared" si="330"/>
        <v>#N/A</v>
      </c>
      <c r="AW633" s="20" t="e">
        <f>VLOOKUP($D633,'DATA PENGUKURAN GARDU'!$A:$BS,46,0)</f>
        <v>#N/A</v>
      </c>
      <c r="AX633" s="21" t="e">
        <f t="shared" si="331"/>
        <v>#N/A</v>
      </c>
      <c r="AY633" s="20" t="e">
        <f>VLOOKUP($D633,'DATA PENGUKURAN GARDU'!$A:$BS,46,0)</f>
        <v>#N/A</v>
      </c>
      <c r="AZ633" s="20" t="e">
        <f>VLOOKUP($D633,'DATA PENGUKURAN GARDU'!$A:$BS,53,0)</f>
        <v>#N/A</v>
      </c>
      <c r="BA633" s="20" t="e">
        <f>VLOOKUP($D633,'DATA PENGUKURAN GARDU'!$A:$BS,54,0)</f>
        <v>#N/A</v>
      </c>
      <c r="BB633" s="17" t="e">
        <f>VLOOKUP($E633,'DATA PENGUKURAN GARDU'!$A:$BS,42,0)</f>
        <v>#N/A</v>
      </c>
      <c r="BC633" s="23" t="e">
        <f t="shared" si="332"/>
        <v>#N/A</v>
      </c>
      <c r="BD633" s="17" t="e">
        <f>VLOOKUP($E633,'DATA PENGUKURAN GARDU'!$A:$BS,44,0)</f>
        <v>#N/A</v>
      </c>
      <c r="BE633" s="23" t="e">
        <f t="shared" si="333"/>
        <v>#N/A</v>
      </c>
      <c r="BF633" s="17" t="e">
        <f>VLOOKUP($E633,'DATA PENGUKURAN GARDU'!$A:$BS,46,0)</f>
        <v>#N/A</v>
      </c>
      <c r="BG633" s="23" t="e">
        <f t="shared" si="334"/>
        <v>#N/A</v>
      </c>
      <c r="BH633" s="17" t="e">
        <f>VLOOKUP($E633,'DATA PENGUKURAN GARDU'!$A:$BS,46,0)</f>
        <v>#N/A</v>
      </c>
      <c r="BI633" s="17" t="e">
        <f>VLOOKUP($E633,'DATA PENGUKURAN GARDU'!$A:$BS,53,0)</f>
        <v>#N/A</v>
      </c>
      <c r="BJ633" s="17" t="e">
        <f>VLOOKUP($E633,'DATA PENGUKURAN GARDU'!$A:$BS,54,0)</f>
        <v>#N/A</v>
      </c>
      <c r="BK633" s="20" t="e">
        <f t="shared" si="312"/>
        <v>#N/A</v>
      </c>
      <c r="BL633" s="20" t="e">
        <f t="shared" si="313"/>
        <v>#N/A</v>
      </c>
      <c r="BM633" s="20" t="e">
        <f t="shared" si="314"/>
        <v>#N/A</v>
      </c>
      <c r="BN633" s="25" t="e">
        <f t="shared" si="315"/>
        <v>#N/A</v>
      </c>
      <c r="BO633" s="26" t="str">
        <f t="shared" si="316"/>
        <v>0</v>
      </c>
      <c r="BP633" s="21" t="e">
        <f t="shared" si="317"/>
        <v>#VALUE!</v>
      </c>
      <c r="BQ633" s="20" t="e">
        <f t="shared" si="318"/>
        <v>#N/A</v>
      </c>
      <c r="BR633" s="20" t="e">
        <v>#N/A</v>
      </c>
      <c r="BS633" s="9" t="e">
        <v>#N/A</v>
      </c>
      <c r="BT633" s="2" t="e">
        <f t="shared" si="319"/>
        <v>#VALUE!</v>
      </c>
      <c r="BU633" s="2" t="e">
        <f t="shared" si="302"/>
        <v>#N/A</v>
      </c>
      <c r="BV633" s="2" t="e">
        <f t="shared" si="303"/>
        <v>#N/A</v>
      </c>
    </row>
    <row r="634" s="2" customFormat="1" ht="22.95" customHeight="1" spans="1:74">
      <c r="A634" s="9" t="str">
        <f t="shared" si="304"/>
        <v>N 060Induk</v>
      </c>
      <c r="B634" s="9" t="str">
        <f t="shared" si="305"/>
        <v>N 060jurusan 1</v>
      </c>
      <c r="C634" s="9" t="str">
        <f t="shared" si="306"/>
        <v>N 060jurusan 2</v>
      </c>
      <c r="D634" s="9" t="str">
        <f t="shared" si="307"/>
        <v>N 060jurusan 3</v>
      </c>
      <c r="E634" s="9" t="str">
        <f t="shared" si="308"/>
        <v>N 060jurusan 4</v>
      </c>
      <c r="F634" s="10" t="s">
        <v>226</v>
      </c>
      <c r="G634" s="10" t="s">
        <v>101</v>
      </c>
      <c r="H634" s="10" t="s">
        <v>802</v>
      </c>
      <c r="I634" s="10" t="s">
        <v>11324</v>
      </c>
      <c r="J634" s="10" t="s">
        <v>11325</v>
      </c>
      <c r="K634" s="10" t="s">
        <v>7465</v>
      </c>
      <c r="L634" s="10"/>
      <c r="M634" s="10"/>
      <c r="N634" s="14">
        <f t="shared" si="309"/>
        <v>0</v>
      </c>
      <c r="O634" s="15" t="e">
        <f t="shared" si="310"/>
        <v>#VALUE!</v>
      </c>
      <c r="P634" s="15" t="e">
        <f t="shared" si="311"/>
        <v>#VALUE!</v>
      </c>
      <c r="Q634" s="17" t="e">
        <f>VLOOKUP($A634,'DATA PENGUKURAN GARDU'!$A:$BS,42,0)</f>
        <v>#N/A</v>
      </c>
      <c r="R634" s="18" t="e">
        <f t="shared" si="320"/>
        <v>#N/A</v>
      </c>
      <c r="S634" s="17" t="e">
        <f>VLOOKUP($A634,'DATA PENGUKURAN GARDU'!$A:$BS,44,0)</f>
        <v>#N/A</v>
      </c>
      <c r="T634" s="18" t="e">
        <f t="shared" si="321"/>
        <v>#N/A</v>
      </c>
      <c r="U634" s="17" t="e">
        <f>VLOOKUP($A634,'DATA PENGUKURAN GARDU'!$A:$BS,46,0)</f>
        <v>#N/A</v>
      </c>
      <c r="V634" s="18" t="e">
        <f t="shared" si="322"/>
        <v>#N/A</v>
      </c>
      <c r="W634" s="17" t="e">
        <f>VLOOKUP($A634,'DATA PENGUKURAN GARDU'!$A:$BS,48,0)</f>
        <v>#N/A</v>
      </c>
      <c r="X634" s="17" t="e">
        <f>VLOOKUP($A634,'DATA PENGUKURAN GARDU'!$A:$BS,53,0)</f>
        <v>#N/A</v>
      </c>
      <c r="Y634" s="17" t="e">
        <f>VLOOKUP($A634,'DATA PENGUKURAN GARDU'!$A:$BS,54,0)</f>
        <v>#N/A</v>
      </c>
      <c r="Z634" s="17" t="e">
        <f>VLOOKUP($A634,'DATA PENGUKURAN GARDU'!$A:$BS,55,0)</f>
        <v>#N/A</v>
      </c>
      <c r="AA634" s="20" t="e">
        <f>VLOOKUP($B634,'DATA PENGUKURAN GARDU'!$A:$BS,42,0)</f>
        <v>#N/A</v>
      </c>
      <c r="AB634" s="21" t="e">
        <f t="shared" si="323"/>
        <v>#N/A</v>
      </c>
      <c r="AC634" s="20" t="e">
        <f>VLOOKUP($B634,'DATA PENGUKURAN GARDU'!$A:$BS,44,0)</f>
        <v>#N/A</v>
      </c>
      <c r="AD634" s="21" t="e">
        <f t="shared" si="324"/>
        <v>#N/A</v>
      </c>
      <c r="AE634" s="20" t="e">
        <f>VLOOKUP($B634,'DATA PENGUKURAN GARDU'!$A:$BS,46,0)</f>
        <v>#N/A</v>
      </c>
      <c r="AF634" s="21" t="e">
        <f t="shared" si="325"/>
        <v>#N/A</v>
      </c>
      <c r="AG634" s="20" t="e">
        <f>VLOOKUP($B634,'DATA PENGUKURAN GARDU'!$A:$BS,46,0)</f>
        <v>#N/A</v>
      </c>
      <c r="AH634" s="20" t="e">
        <f>VLOOKUP($B634,'DATA PENGUKURAN GARDU'!$A:$BS,53,0)</f>
        <v>#N/A</v>
      </c>
      <c r="AI634" s="20" t="e">
        <f>VLOOKUP($B634,'DATA PENGUKURAN GARDU'!$A:$BS,54,0)</f>
        <v>#N/A</v>
      </c>
      <c r="AJ634" s="17" t="e">
        <f>VLOOKUP($C634,'DATA PENGUKURAN GARDU'!$A:$BS,42,0)</f>
        <v>#N/A</v>
      </c>
      <c r="AK634" s="23" t="e">
        <f t="shared" si="326"/>
        <v>#N/A</v>
      </c>
      <c r="AL634" s="17" t="e">
        <f>VLOOKUP($C634,'DATA PENGUKURAN GARDU'!$A:$BS,44,0)</f>
        <v>#N/A</v>
      </c>
      <c r="AM634" s="23" t="e">
        <f t="shared" si="327"/>
        <v>#N/A</v>
      </c>
      <c r="AN634" s="17" t="e">
        <f>VLOOKUP($C634,'DATA PENGUKURAN GARDU'!$A:$BS,46,0)</f>
        <v>#N/A</v>
      </c>
      <c r="AO634" s="23" t="e">
        <f t="shared" si="328"/>
        <v>#N/A</v>
      </c>
      <c r="AP634" s="17" t="e">
        <f>VLOOKUP($C634,'DATA PENGUKURAN GARDU'!$A:$BS,46,0)</f>
        <v>#N/A</v>
      </c>
      <c r="AQ634" s="17" t="e">
        <f>VLOOKUP($C634,'DATA PENGUKURAN GARDU'!$A:$BS,53,0)</f>
        <v>#N/A</v>
      </c>
      <c r="AR634" s="17" t="e">
        <f>VLOOKUP($C634,'DATA PENGUKURAN GARDU'!$A:$BS,54,0)</f>
        <v>#N/A</v>
      </c>
      <c r="AS634" s="20" t="e">
        <f>VLOOKUP($D634,'DATA PENGUKURAN GARDU'!$A:$BS,42,0)</f>
        <v>#N/A</v>
      </c>
      <c r="AT634" s="21" t="e">
        <f t="shared" si="329"/>
        <v>#N/A</v>
      </c>
      <c r="AU634" s="20" t="e">
        <f>VLOOKUP($D634,'DATA PENGUKURAN GARDU'!$A:$BS,44,0)</f>
        <v>#N/A</v>
      </c>
      <c r="AV634" s="21" t="e">
        <f t="shared" si="330"/>
        <v>#N/A</v>
      </c>
      <c r="AW634" s="20" t="e">
        <f>VLOOKUP($D634,'DATA PENGUKURAN GARDU'!$A:$BS,46,0)</f>
        <v>#N/A</v>
      </c>
      <c r="AX634" s="21" t="e">
        <f t="shared" si="331"/>
        <v>#N/A</v>
      </c>
      <c r="AY634" s="20" t="e">
        <f>VLOOKUP($D634,'DATA PENGUKURAN GARDU'!$A:$BS,46,0)</f>
        <v>#N/A</v>
      </c>
      <c r="AZ634" s="20" t="e">
        <f>VLOOKUP($D634,'DATA PENGUKURAN GARDU'!$A:$BS,53,0)</f>
        <v>#N/A</v>
      </c>
      <c r="BA634" s="20" t="e">
        <f>VLOOKUP($D634,'DATA PENGUKURAN GARDU'!$A:$BS,54,0)</f>
        <v>#N/A</v>
      </c>
      <c r="BB634" s="17" t="e">
        <f>VLOOKUP($E634,'DATA PENGUKURAN GARDU'!$A:$BS,42,0)</f>
        <v>#N/A</v>
      </c>
      <c r="BC634" s="23" t="e">
        <f t="shared" si="332"/>
        <v>#N/A</v>
      </c>
      <c r="BD634" s="17" t="e">
        <f>VLOOKUP($E634,'DATA PENGUKURAN GARDU'!$A:$BS,44,0)</f>
        <v>#N/A</v>
      </c>
      <c r="BE634" s="23" t="e">
        <f t="shared" si="333"/>
        <v>#N/A</v>
      </c>
      <c r="BF634" s="17" t="e">
        <f>VLOOKUP($E634,'DATA PENGUKURAN GARDU'!$A:$BS,46,0)</f>
        <v>#N/A</v>
      </c>
      <c r="BG634" s="23" t="e">
        <f t="shared" si="334"/>
        <v>#N/A</v>
      </c>
      <c r="BH634" s="17" t="e">
        <f>VLOOKUP($E634,'DATA PENGUKURAN GARDU'!$A:$BS,46,0)</f>
        <v>#N/A</v>
      </c>
      <c r="BI634" s="17" t="e">
        <f>VLOOKUP($E634,'DATA PENGUKURAN GARDU'!$A:$BS,53,0)</f>
        <v>#N/A</v>
      </c>
      <c r="BJ634" s="17" t="e">
        <f>VLOOKUP($E634,'DATA PENGUKURAN GARDU'!$A:$BS,54,0)</f>
        <v>#N/A</v>
      </c>
      <c r="BK634" s="20" t="e">
        <f t="shared" si="312"/>
        <v>#N/A</v>
      </c>
      <c r="BL634" s="20" t="e">
        <f t="shared" si="313"/>
        <v>#N/A</v>
      </c>
      <c r="BM634" s="20" t="e">
        <f t="shared" si="314"/>
        <v>#N/A</v>
      </c>
      <c r="BN634" s="25" t="e">
        <f t="shared" si="315"/>
        <v>#N/A</v>
      </c>
      <c r="BO634" s="26" t="str">
        <f t="shared" si="316"/>
        <v>0</v>
      </c>
      <c r="BP634" s="21" t="e">
        <f t="shared" si="317"/>
        <v>#VALUE!</v>
      </c>
      <c r="BQ634" s="20" t="e">
        <f t="shared" si="318"/>
        <v>#N/A</v>
      </c>
      <c r="BR634" s="20" t="e">
        <v>#N/A</v>
      </c>
      <c r="BS634" s="9" t="e">
        <v>#N/A</v>
      </c>
      <c r="BT634" s="2" t="e">
        <f t="shared" si="319"/>
        <v>#VALUE!</v>
      </c>
      <c r="BU634" s="2" t="e">
        <f t="shared" si="302"/>
        <v>#N/A</v>
      </c>
      <c r="BV634" s="2" t="e">
        <f t="shared" si="303"/>
        <v>#N/A</v>
      </c>
    </row>
    <row r="635" s="2" customFormat="1" ht="22.95" customHeight="1" spans="1:74">
      <c r="A635" s="9" t="str">
        <f t="shared" si="304"/>
        <v>K-205Induk</v>
      </c>
      <c r="B635" s="9" t="str">
        <f t="shared" si="305"/>
        <v>K-205jurusan 1</v>
      </c>
      <c r="C635" s="9" t="str">
        <f t="shared" si="306"/>
        <v>K-205jurusan 2</v>
      </c>
      <c r="D635" s="9" t="str">
        <f t="shared" si="307"/>
        <v>K-205jurusan 3</v>
      </c>
      <c r="E635" s="9" t="str">
        <f t="shared" si="308"/>
        <v>K-205jurusan 4</v>
      </c>
      <c r="F635" s="10" t="s">
        <v>462</v>
      </c>
      <c r="G635" s="10" t="s">
        <v>132</v>
      </c>
      <c r="H635" s="10" t="s">
        <v>803</v>
      </c>
      <c r="I635" s="10" t="s">
        <v>11326</v>
      </c>
      <c r="J635" s="10" t="s">
        <v>11327</v>
      </c>
      <c r="K635" s="10" t="s">
        <v>7465</v>
      </c>
      <c r="L635" s="10"/>
      <c r="M635" s="10"/>
      <c r="N635" s="14">
        <f t="shared" si="309"/>
        <v>0</v>
      </c>
      <c r="O635" s="15" t="e">
        <f t="shared" si="310"/>
        <v>#VALUE!</v>
      </c>
      <c r="P635" s="15" t="e">
        <f t="shared" si="311"/>
        <v>#VALUE!</v>
      </c>
      <c r="Q635" s="17" t="e">
        <f>VLOOKUP($A635,'DATA PENGUKURAN GARDU'!$A:$BS,42,0)</f>
        <v>#N/A</v>
      </c>
      <c r="R635" s="18" t="e">
        <f t="shared" si="320"/>
        <v>#N/A</v>
      </c>
      <c r="S635" s="17" t="e">
        <f>VLOOKUP($A635,'DATA PENGUKURAN GARDU'!$A:$BS,44,0)</f>
        <v>#N/A</v>
      </c>
      <c r="T635" s="18" t="e">
        <f t="shared" si="321"/>
        <v>#N/A</v>
      </c>
      <c r="U635" s="17" t="e">
        <f>VLOOKUP($A635,'DATA PENGUKURAN GARDU'!$A:$BS,46,0)</f>
        <v>#N/A</v>
      </c>
      <c r="V635" s="18" t="e">
        <f t="shared" si="322"/>
        <v>#N/A</v>
      </c>
      <c r="W635" s="17" t="e">
        <f>VLOOKUP($A635,'DATA PENGUKURAN GARDU'!$A:$BS,48,0)</f>
        <v>#N/A</v>
      </c>
      <c r="X635" s="17" t="e">
        <f>VLOOKUP($A635,'DATA PENGUKURAN GARDU'!$A:$BS,53,0)</f>
        <v>#N/A</v>
      </c>
      <c r="Y635" s="17" t="e">
        <f>VLOOKUP($A635,'DATA PENGUKURAN GARDU'!$A:$BS,54,0)</f>
        <v>#N/A</v>
      </c>
      <c r="Z635" s="17" t="e">
        <f>VLOOKUP($A635,'DATA PENGUKURAN GARDU'!$A:$BS,55,0)</f>
        <v>#N/A</v>
      </c>
      <c r="AA635" s="20" t="e">
        <f>VLOOKUP($B635,'DATA PENGUKURAN GARDU'!$A:$BS,42,0)</f>
        <v>#N/A</v>
      </c>
      <c r="AB635" s="21" t="e">
        <f t="shared" si="323"/>
        <v>#N/A</v>
      </c>
      <c r="AC635" s="20" t="e">
        <f>VLOOKUP($B635,'DATA PENGUKURAN GARDU'!$A:$BS,44,0)</f>
        <v>#N/A</v>
      </c>
      <c r="AD635" s="21" t="e">
        <f t="shared" si="324"/>
        <v>#N/A</v>
      </c>
      <c r="AE635" s="20" t="e">
        <f>VLOOKUP($B635,'DATA PENGUKURAN GARDU'!$A:$BS,46,0)</f>
        <v>#N/A</v>
      </c>
      <c r="AF635" s="21" t="e">
        <f t="shared" si="325"/>
        <v>#N/A</v>
      </c>
      <c r="AG635" s="20" t="e">
        <f>VLOOKUP($B635,'DATA PENGUKURAN GARDU'!$A:$BS,46,0)</f>
        <v>#N/A</v>
      </c>
      <c r="AH635" s="20" t="e">
        <f>VLOOKUP($B635,'DATA PENGUKURAN GARDU'!$A:$BS,53,0)</f>
        <v>#N/A</v>
      </c>
      <c r="AI635" s="20" t="e">
        <f>VLOOKUP($B635,'DATA PENGUKURAN GARDU'!$A:$BS,54,0)</f>
        <v>#N/A</v>
      </c>
      <c r="AJ635" s="17" t="e">
        <f>VLOOKUP($C635,'DATA PENGUKURAN GARDU'!$A:$BS,42,0)</f>
        <v>#N/A</v>
      </c>
      <c r="AK635" s="23" t="e">
        <f t="shared" si="326"/>
        <v>#N/A</v>
      </c>
      <c r="AL635" s="17" t="e">
        <f>VLOOKUP($C635,'DATA PENGUKURAN GARDU'!$A:$BS,44,0)</f>
        <v>#N/A</v>
      </c>
      <c r="AM635" s="23" t="e">
        <f t="shared" si="327"/>
        <v>#N/A</v>
      </c>
      <c r="AN635" s="17" t="e">
        <f>VLOOKUP($C635,'DATA PENGUKURAN GARDU'!$A:$BS,46,0)</f>
        <v>#N/A</v>
      </c>
      <c r="AO635" s="23" t="e">
        <f t="shared" si="328"/>
        <v>#N/A</v>
      </c>
      <c r="AP635" s="17" t="e">
        <f>VLOOKUP($C635,'DATA PENGUKURAN GARDU'!$A:$BS,46,0)</f>
        <v>#N/A</v>
      </c>
      <c r="AQ635" s="17" t="e">
        <f>VLOOKUP($C635,'DATA PENGUKURAN GARDU'!$A:$BS,53,0)</f>
        <v>#N/A</v>
      </c>
      <c r="AR635" s="17" t="e">
        <f>VLOOKUP($C635,'DATA PENGUKURAN GARDU'!$A:$BS,54,0)</f>
        <v>#N/A</v>
      </c>
      <c r="AS635" s="20" t="e">
        <f>VLOOKUP($D635,'DATA PENGUKURAN GARDU'!$A:$BS,42,0)</f>
        <v>#N/A</v>
      </c>
      <c r="AT635" s="21" t="e">
        <f t="shared" si="329"/>
        <v>#N/A</v>
      </c>
      <c r="AU635" s="20" t="e">
        <f>VLOOKUP($D635,'DATA PENGUKURAN GARDU'!$A:$BS,44,0)</f>
        <v>#N/A</v>
      </c>
      <c r="AV635" s="21" t="e">
        <f t="shared" si="330"/>
        <v>#N/A</v>
      </c>
      <c r="AW635" s="20" t="e">
        <f>VLOOKUP($D635,'DATA PENGUKURAN GARDU'!$A:$BS,46,0)</f>
        <v>#N/A</v>
      </c>
      <c r="AX635" s="21" t="e">
        <f t="shared" si="331"/>
        <v>#N/A</v>
      </c>
      <c r="AY635" s="20" t="e">
        <f>VLOOKUP($D635,'DATA PENGUKURAN GARDU'!$A:$BS,46,0)</f>
        <v>#N/A</v>
      </c>
      <c r="AZ635" s="20" t="e">
        <f>VLOOKUP($D635,'DATA PENGUKURAN GARDU'!$A:$BS,53,0)</f>
        <v>#N/A</v>
      </c>
      <c r="BA635" s="20" t="e">
        <f>VLOOKUP($D635,'DATA PENGUKURAN GARDU'!$A:$BS,54,0)</f>
        <v>#N/A</v>
      </c>
      <c r="BB635" s="17" t="e">
        <f>VLOOKUP($E635,'DATA PENGUKURAN GARDU'!$A:$BS,42,0)</f>
        <v>#N/A</v>
      </c>
      <c r="BC635" s="23" t="e">
        <f t="shared" si="332"/>
        <v>#N/A</v>
      </c>
      <c r="BD635" s="17" t="e">
        <f>VLOOKUP($E635,'DATA PENGUKURAN GARDU'!$A:$BS,44,0)</f>
        <v>#N/A</v>
      </c>
      <c r="BE635" s="23" t="e">
        <f t="shared" si="333"/>
        <v>#N/A</v>
      </c>
      <c r="BF635" s="17" t="e">
        <f>VLOOKUP($E635,'DATA PENGUKURAN GARDU'!$A:$BS,46,0)</f>
        <v>#N/A</v>
      </c>
      <c r="BG635" s="23" t="e">
        <f t="shared" si="334"/>
        <v>#N/A</v>
      </c>
      <c r="BH635" s="17" t="e">
        <f>VLOOKUP($E635,'DATA PENGUKURAN GARDU'!$A:$BS,46,0)</f>
        <v>#N/A</v>
      </c>
      <c r="BI635" s="17" t="e">
        <f>VLOOKUP($E635,'DATA PENGUKURAN GARDU'!$A:$BS,53,0)</f>
        <v>#N/A</v>
      </c>
      <c r="BJ635" s="17" t="e">
        <f>VLOOKUP($E635,'DATA PENGUKURAN GARDU'!$A:$BS,54,0)</f>
        <v>#N/A</v>
      </c>
      <c r="BK635" s="20" t="e">
        <f t="shared" si="312"/>
        <v>#N/A</v>
      </c>
      <c r="BL635" s="20" t="e">
        <f t="shared" si="313"/>
        <v>#N/A</v>
      </c>
      <c r="BM635" s="20" t="e">
        <f t="shared" si="314"/>
        <v>#N/A</v>
      </c>
      <c r="BN635" s="25" t="e">
        <f t="shared" si="315"/>
        <v>#N/A</v>
      </c>
      <c r="BO635" s="26" t="str">
        <f t="shared" si="316"/>
        <v>0</v>
      </c>
      <c r="BP635" s="21" t="e">
        <f t="shared" si="317"/>
        <v>#VALUE!</v>
      </c>
      <c r="BQ635" s="20" t="e">
        <f t="shared" si="318"/>
        <v>#N/A</v>
      </c>
      <c r="BR635" s="20" t="e">
        <v>#N/A</v>
      </c>
      <c r="BS635" s="9" t="e">
        <v>#N/A</v>
      </c>
      <c r="BT635" s="2" t="e">
        <f t="shared" si="319"/>
        <v>#VALUE!</v>
      </c>
      <c r="BU635" s="2" t="e">
        <f t="shared" si="302"/>
        <v>#N/A</v>
      </c>
      <c r="BV635" s="2" t="e">
        <f t="shared" si="303"/>
        <v>#N/A</v>
      </c>
    </row>
    <row r="636" s="2" customFormat="1" ht="22.95" customHeight="1" spans="1:74">
      <c r="A636" s="9" t="str">
        <f t="shared" si="304"/>
        <v>K-053.1Induk</v>
      </c>
      <c r="B636" s="9" t="str">
        <f t="shared" si="305"/>
        <v>K-053.1jurusan 1</v>
      </c>
      <c r="C636" s="9" t="str">
        <f t="shared" si="306"/>
        <v>K-053.1jurusan 2</v>
      </c>
      <c r="D636" s="9" t="str">
        <f t="shared" si="307"/>
        <v>K-053.1jurusan 3</v>
      </c>
      <c r="E636" s="9" t="str">
        <f t="shared" si="308"/>
        <v>K-053.1jurusan 4</v>
      </c>
      <c r="F636" s="10" t="s">
        <v>132</v>
      </c>
      <c r="G636" s="10" t="s">
        <v>132</v>
      </c>
      <c r="H636" s="10" t="s">
        <v>804</v>
      </c>
      <c r="I636" s="10" t="s">
        <v>11328</v>
      </c>
      <c r="J636" s="10" t="s">
        <v>11329</v>
      </c>
      <c r="K636" s="10" t="s">
        <v>7465</v>
      </c>
      <c r="L636" s="10"/>
      <c r="M636" s="10"/>
      <c r="N636" s="14">
        <f t="shared" si="309"/>
        <v>0</v>
      </c>
      <c r="O636" s="15" t="e">
        <f t="shared" si="310"/>
        <v>#VALUE!</v>
      </c>
      <c r="P636" s="15" t="e">
        <f t="shared" si="311"/>
        <v>#VALUE!</v>
      </c>
      <c r="Q636" s="17" t="e">
        <f>VLOOKUP($A636,'DATA PENGUKURAN GARDU'!$A:$BS,42,0)</f>
        <v>#N/A</v>
      </c>
      <c r="R636" s="18" t="e">
        <f t="shared" si="320"/>
        <v>#N/A</v>
      </c>
      <c r="S636" s="17" t="e">
        <f>VLOOKUP($A636,'DATA PENGUKURAN GARDU'!$A:$BS,44,0)</f>
        <v>#N/A</v>
      </c>
      <c r="T636" s="18" t="e">
        <f t="shared" si="321"/>
        <v>#N/A</v>
      </c>
      <c r="U636" s="17" t="e">
        <f>VLOOKUP($A636,'DATA PENGUKURAN GARDU'!$A:$BS,46,0)</f>
        <v>#N/A</v>
      </c>
      <c r="V636" s="18" t="e">
        <f t="shared" si="322"/>
        <v>#N/A</v>
      </c>
      <c r="W636" s="17" t="e">
        <f>VLOOKUP($A636,'DATA PENGUKURAN GARDU'!$A:$BS,48,0)</f>
        <v>#N/A</v>
      </c>
      <c r="X636" s="17" t="e">
        <f>VLOOKUP($A636,'DATA PENGUKURAN GARDU'!$A:$BS,53,0)</f>
        <v>#N/A</v>
      </c>
      <c r="Y636" s="17" t="e">
        <f>VLOOKUP($A636,'DATA PENGUKURAN GARDU'!$A:$BS,54,0)</f>
        <v>#N/A</v>
      </c>
      <c r="Z636" s="17" t="e">
        <f>VLOOKUP($A636,'DATA PENGUKURAN GARDU'!$A:$BS,55,0)</f>
        <v>#N/A</v>
      </c>
      <c r="AA636" s="20" t="e">
        <f>VLOOKUP($B636,'DATA PENGUKURAN GARDU'!$A:$BS,42,0)</f>
        <v>#N/A</v>
      </c>
      <c r="AB636" s="21" t="e">
        <f t="shared" si="323"/>
        <v>#N/A</v>
      </c>
      <c r="AC636" s="20" t="e">
        <f>VLOOKUP($B636,'DATA PENGUKURAN GARDU'!$A:$BS,44,0)</f>
        <v>#N/A</v>
      </c>
      <c r="AD636" s="21" t="e">
        <f t="shared" si="324"/>
        <v>#N/A</v>
      </c>
      <c r="AE636" s="20" t="e">
        <f>VLOOKUP($B636,'DATA PENGUKURAN GARDU'!$A:$BS,46,0)</f>
        <v>#N/A</v>
      </c>
      <c r="AF636" s="21" t="e">
        <f t="shared" si="325"/>
        <v>#N/A</v>
      </c>
      <c r="AG636" s="20" t="e">
        <f>VLOOKUP($B636,'DATA PENGUKURAN GARDU'!$A:$BS,46,0)</f>
        <v>#N/A</v>
      </c>
      <c r="AH636" s="20" t="e">
        <f>VLOOKUP($B636,'DATA PENGUKURAN GARDU'!$A:$BS,53,0)</f>
        <v>#N/A</v>
      </c>
      <c r="AI636" s="20" t="e">
        <f>VLOOKUP($B636,'DATA PENGUKURAN GARDU'!$A:$BS,54,0)</f>
        <v>#N/A</v>
      </c>
      <c r="AJ636" s="17" t="e">
        <f>VLOOKUP($C636,'DATA PENGUKURAN GARDU'!$A:$BS,42,0)</f>
        <v>#N/A</v>
      </c>
      <c r="AK636" s="23" t="e">
        <f t="shared" si="326"/>
        <v>#N/A</v>
      </c>
      <c r="AL636" s="17" t="e">
        <f>VLOOKUP($C636,'DATA PENGUKURAN GARDU'!$A:$BS,44,0)</f>
        <v>#N/A</v>
      </c>
      <c r="AM636" s="23" t="e">
        <f t="shared" si="327"/>
        <v>#N/A</v>
      </c>
      <c r="AN636" s="17" t="e">
        <f>VLOOKUP($C636,'DATA PENGUKURAN GARDU'!$A:$BS,46,0)</f>
        <v>#N/A</v>
      </c>
      <c r="AO636" s="23" t="e">
        <f t="shared" si="328"/>
        <v>#N/A</v>
      </c>
      <c r="AP636" s="17" t="e">
        <f>VLOOKUP($C636,'DATA PENGUKURAN GARDU'!$A:$BS,46,0)</f>
        <v>#N/A</v>
      </c>
      <c r="AQ636" s="17" t="e">
        <f>VLOOKUP($C636,'DATA PENGUKURAN GARDU'!$A:$BS,53,0)</f>
        <v>#N/A</v>
      </c>
      <c r="AR636" s="17" t="e">
        <f>VLOOKUP($C636,'DATA PENGUKURAN GARDU'!$A:$BS,54,0)</f>
        <v>#N/A</v>
      </c>
      <c r="AS636" s="20" t="e">
        <f>VLOOKUP($D636,'DATA PENGUKURAN GARDU'!$A:$BS,42,0)</f>
        <v>#N/A</v>
      </c>
      <c r="AT636" s="21" t="e">
        <f t="shared" si="329"/>
        <v>#N/A</v>
      </c>
      <c r="AU636" s="20" t="e">
        <f>VLOOKUP($D636,'DATA PENGUKURAN GARDU'!$A:$BS,44,0)</f>
        <v>#N/A</v>
      </c>
      <c r="AV636" s="21" t="e">
        <f t="shared" si="330"/>
        <v>#N/A</v>
      </c>
      <c r="AW636" s="20" t="e">
        <f>VLOOKUP($D636,'DATA PENGUKURAN GARDU'!$A:$BS,46,0)</f>
        <v>#N/A</v>
      </c>
      <c r="AX636" s="21" t="e">
        <f t="shared" si="331"/>
        <v>#N/A</v>
      </c>
      <c r="AY636" s="20" t="e">
        <f>VLOOKUP($D636,'DATA PENGUKURAN GARDU'!$A:$BS,46,0)</f>
        <v>#N/A</v>
      </c>
      <c r="AZ636" s="20" t="e">
        <f>VLOOKUP($D636,'DATA PENGUKURAN GARDU'!$A:$BS,53,0)</f>
        <v>#N/A</v>
      </c>
      <c r="BA636" s="20" t="e">
        <f>VLOOKUP($D636,'DATA PENGUKURAN GARDU'!$A:$BS,54,0)</f>
        <v>#N/A</v>
      </c>
      <c r="BB636" s="17" t="e">
        <f>VLOOKUP($E636,'DATA PENGUKURAN GARDU'!$A:$BS,42,0)</f>
        <v>#N/A</v>
      </c>
      <c r="BC636" s="23" t="e">
        <f t="shared" si="332"/>
        <v>#N/A</v>
      </c>
      <c r="BD636" s="17" t="e">
        <f>VLOOKUP($E636,'DATA PENGUKURAN GARDU'!$A:$BS,44,0)</f>
        <v>#N/A</v>
      </c>
      <c r="BE636" s="23" t="e">
        <f t="shared" si="333"/>
        <v>#N/A</v>
      </c>
      <c r="BF636" s="17" t="e">
        <f>VLOOKUP($E636,'DATA PENGUKURAN GARDU'!$A:$BS,46,0)</f>
        <v>#N/A</v>
      </c>
      <c r="BG636" s="23" t="e">
        <f t="shared" si="334"/>
        <v>#N/A</v>
      </c>
      <c r="BH636" s="17" t="e">
        <f>VLOOKUP($E636,'DATA PENGUKURAN GARDU'!$A:$BS,46,0)</f>
        <v>#N/A</v>
      </c>
      <c r="BI636" s="17" t="e">
        <f>VLOOKUP($E636,'DATA PENGUKURAN GARDU'!$A:$BS,53,0)</f>
        <v>#N/A</v>
      </c>
      <c r="BJ636" s="17" t="e">
        <f>VLOOKUP($E636,'DATA PENGUKURAN GARDU'!$A:$BS,54,0)</f>
        <v>#N/A</v>
      </c>
      <c r="BK636" s="20" t="e">
        <f t="shared" si="312"/>
        <v>#N/A</v>
      </c>
      <c r="BL636" s="20" t="e">
        <f t="shared" si="313"/>
        <v>#N/A</v>
      </c>
      <c r="BM636" s="20" t="e">
        <f t="shared" si="314"/>
        <v>#N/A</v>
      </c>
      <c r="BN636" s="25" t="e">
        <f t="shared" si="315"/>
        <v>#N/A</v>
      </c>
      <c r="BO636" s="26" t="str">
        <f t="shared" si="316"/>
        <v>0</v>
      </c>
      <c r="BP636" s="21" t="e">
        <f t="shared" si="317"/>
        <v>#VALUE!</v>
      </c>
      <c r="BQ636" s="20" t="e">
        <f t="shared" si="318"/>
        <v>#N/A</v>
      </c>
      <c r="BR636" s="20" t="e">
        <v>#N/A</v>
      </c>
      <c r="BS636" s="9" t="e">
        <v>#N/A</v>
      </c>
      <c r="BT636" s="2" t="e">
        <f t="shared" si="319"/>
        <v>#VALUE!</v>
      </c>
      <c r="BU636" s="2" t="e">
        <f t="shared" si="302"/>
        <v>#N/A</v>
      </c>
      <c r="BV636" s="2" t="e">
        <f t="shared" si="303"/>
        <v>#N/A</v>
      </c>
    </row>
    <row r="637" s="2" customFormat="1" ht="22.95" customHeight="1" spans="1:74">
      <c r="A637" s="9" t="str">
        <f t="shared" si="304"/>
        <v>K-134Induk</v>
      </c>
      <c r="B637" s="9" t="str">
        <f t="shared" si="305"/>
        <v>K-134jurusan 1</v>
      </c>
      <c r="C637" s="9" t="str">
        <f t="shared" si="306"/>
        <v>K-134jurusan 2</v>
      </c>
      <c r="D637" s="9" t="str">
        <f t="shared" si="307"/>
        <v>K-134jurusan 3</v>
      </c>
      <c r="E637" s="9" t="str">
        <f t="shared" si="308"/>
        <v>K-134jurusan 4</v>
      </c>
      <c r="F637" s="10" t="s">
        <v>462</v>
      </c>
      <c r="G637" s="10" t="s">
        <v>132</v>
      </c>
      <c r="H637" s="10" t="s">
        <v>805</v>
      </c>
      <c r="I637" s="10" t="s">
        <v>11330</v>
      </c>
      <c r="J637" s="10" t="s">
        <v>11331</v>
      </c>
      <c r="K637" s="10" t="s">
        <v>7465</v>
      </c>
      <c r="L637" s="10"/>
      <c r="M637" s="10"/>
      <c r="N637" s="14">
        <f t="shared" si="309"/>
        <v>0</v>
      </c>
      <c r="O637" s="15" t="e">
        <f t="shared" si="310"/>
        <v>#VALUE!</v>
      </c>
      <c r="P637" s="15" t="e">
        <f t="shared" si="311"/>
        <v>#VALUE!</v>
      </c>
      <c r="Q637" s="17" t="e">
        <f>VLOOKUP($A637,'DATA PENGUKURAN GARDU'!$A:$BS,42,0)</f>
        <v>#N/A</v>
      </c>
      <c r="R637" s="18" t="e">
        <f t="shared" si="320"/>
        <v>#N/A</v>
      </c>
      <c r="S637" s="17" t="e">
        <f>VLOOKUP($A637,'DATA PENGUKURAN GARDU'!$A:$BS,44,0)</f>
        <v>#N/A</v>
      </c>
      <c r="T637" s="18" t="e">
        <f t="shared" si="321"/>
        <v>#N/A</v>
      </c>
      <c r="U637" s="17" t="e">
        <f>VLOOKUP($A637,'DATA PENGUKURAN GARDU'!$A:$BS,46,0)</f>
        <v>#N/A</v>
      </c>
      <c r="V637" s="18" t="e">
        <f t="shared" si="322"/>
        <v>#N/A</v>
      </c>
      <c r="W637" s="17" t="e">
        <f>VLOOKUP($A637,'DATA PENGUKURAN GARDU'!$A:$BS,48,0)</f>
        <v>#N/A</v>
      </c>
      <c r="X637" s="17" t="e">
        <f>VLOOKUP($A637,'DATA PENGUKURAN GARDU'!$A:$BS,53,0)</f>
        <v>#N/A</v>
      </c>
      <c r="Y637" s="17" t="e">
        <f>VLOOKUP($A637,'DATA PENGUKURAN GARDU'!$A:$BS,54,0)</f>
        <v>#N/A</v>
      </c>
      <c r="Z637" s="17" t="e">
        <f>VLOOKUP($A637,'DATA PENGUKURAN GARDU'!$A:$BS,55,0)</f>
        <v>#N/A</v>
      </c>
      <c r="AA637" s="20" t="e">
        <f>VLOOKUP($B637,'DATA PENGUKURAN GARDU'!$A:$BS,42,0)</f>
        <v>#N/A</v>
      </c>
      <c r="AB637" s="21" t="e">
        <f t="shared" si="323"/>
        <v>#N/A</v>
      </c>
      <c r="AC637" s="20" t="e">
        <f>VLOOKUP($B637,'DATA PENGUKURAN GARDU'!$A:$BS,44,0)</f>
        <v>#N/A</v>
      </c>
      <c r="AD637" s="21" t="e">
        <f t="shared" si="324"/>
        <v>#N/A</v>
      </c>
      <c r="AE637" s="20" t="e">
        <f>VLOOKUP($B637,'DATA PENGUKURAN GARDU'!$A:$BS,46,0)</f>
        <v>#N/A</v>
      </c>
      <c r="AF637" s="21" t="e">
        <f t="shared" si="325"/>
        <v>#N/A</v>
      </c>
      <c r="AG637" s="20" t="e">
        <f>VLOOKUP($B637,'DATA PENGUKURAN GARDU'!$A:$BS,46,0)</f>
        <v>#N/A</v>
      </c>
      <c r="AH637" s="20" t="e">
        <f>VLOOKUP($B637,'DATA PENGUKURAN GARDU'!$A:$BS,53,0)</f>
        <v>#N/A</v>
      </c>
      <c r="AI637" s="20" t="e">
        <f>VLOOKUP($B637,'DATA PENGUKURAN GARDU'!$A:$BS,54,0)</f>
        <v>#N/A</v>
      </c>
      <c r="AJ637" s="17" t="e">
        <f>VLOOKUP($C637,'DATA PENGUKURAN GARDU'!$A:$BS,42,0)</f>
        <v>#N/A</v>
      </c>
      <c r="AK637" s="23" t="e">
        <f t="shared" si="326"/>
        <v>#N/A</v>
      </c>
      <c r="AL637" s="17" t="e">
        <f>VLOOKUP($C637,'DATA PENGUKURAN GARDU'!$A:$BS,44,0)</f>
        <v>#N/A</v>
      </c>
      <c r="AM637" s="23" t="e">
        <f t="shared" si="327"/>
        <v>#N/A</v>
      </c>
      <c r="AN637" s="17" t="e">
        <f>VLOOKUP($C637,'DATA PENGUKURAN GARDU'!$A:$BS,46,0)</f>
        <v>#N/A</v>
      </c>
      <c r="AO637" s="23" t="e">
        <f t="shared" si="328"/>
        <v>#N/A</v>
      </c>
      <c r="AP637" s="17" t="e">
        <f>VLOOKUP($C637,'DATA PENGUKURAN GARDU'!$A:$BS,46,0)</f>
        <v>#N/A</v>
      </c>
      <c r="AQ637" s="17" t="e">
        <f>VLOOKUP($C637,'DATA PENGUKURAN GARDU'!$A:$BS,53,0)</f>
        <v>#N/A</v>
      </c>
      <c r="AR637" s="17" t="e">
        <f>VLOOKUP($C637,'DATA PENGUKURAN GARDU'!$A:$BS,54,0)</f>
        <v>#N/A</v>
      </c>
      <c r="AS637" s="20" t="e">
        <f>VLOOKUP($D637,'DATA PENGUKURAN GARDU'!$A:$BS,42,0)</f>
        <v>#N/A</v>
      </c>
      <c r="AT637" s="21" t="e">
        <f t="shared" si="329"/>
        <v>#N/A</v>
      </c>
      <c r="AU637" s="20" t="e">
        <f>VLOOKUP($D637,'DATA PENGUKURAN GARDU'!$A:$BS,44,0)</f>
        <v>#N/A</v>
      </c>
      <c r="AV637" s="21" t="e">
        <f t="shared" si="330"/>
        <v>#N/A</v>
      </c>
      <c r="AW637" s="20" t="e">
        <f>VLOOKUP($D637,'DATA PENGUKURAN GARDU'!$A:$BS,46,0)</f>
        <v>#N/A</v>
      </c>
      <c r="AX637" s="21" t="e">
        <f t="shared" si="331"/>
        <v>#N/A</v>
      </c>
      <c r="AY637" s="20" t="e">
        <f>VLOOKUP($D637,'DATA PENGUKURAN GARDU'!$A:$BS,46,0)</f>
        <v>#N/A</v>
      </c>
      <c r="AZ637" s="20" t="e">
        <f>VLOOKUP($D637,'DATA PENGUKURAN GARDU'!$A:$BS,53,0)</f>
        <v>#N/A</v>
      </c>
      <c r="BA637" s="20" t="e">
        <f>VLOOKUP($D637,'DATA PENGUKURAN GARDU'!$A:$BS,54,0)</f>
        <v>#N/A</v>
      </c>
      <c r="BB637" s="17" t="e">
        <f>VLOOKUP($E637,'DATA PENGUKURAN GARDU'!$A:$BS,42,0)</f>
        <v>#N/A</v>
      </c>
      <c r="BC637" s="23" t="e">
        <f t="shared" si="332"/>
        <v>#N/A</v>
      </c>
      <c r="BD637" s="17" t="e">
        <f>VLOOKUP($E637,'DATA PENGUKURAN GARDU'!$A:$BS,44,0)</f>
        <v>#N/A</v>
      </c>
      <c r="BE637" s="23" t="e">
        <f t="shared" si="333"/>
        <v>#N/A</v>
      </c>
      <c r="BF637" s="17" t="e">
        <f>VLOOKUP($E637,'DATA PENGUKURAN GARDU'!$A:$BS,46,0)</f>
        <v>#N/A</v>
      </c>
      <c r="BG637" s="23" t="e">
        <f t="shared" si="334"/>
        <v>#N/A</v>
      </c>
      <c r="BH637" s="17" t="e">
        <f>VLOOKUP($E637,'DATA PENGUKURAN GARDU'!$A:$BS,46,0)</f>
        <v>#N/A</v>
      </c>
      <c r="BI637" s="17" t="e">
        <f>VLOOKUP($E637,'DATA PENGUKURAN GARDU'!$A:$BS,53,0)</f>
        <v>#N/A</v>
      </c>
      <c r="BJ637" s="17" t="e">
        <f>VLOOKUP($E637,'DATA PENGUKURAN GARDU'!$A:$BS,54,0)</f>
        <v>#N/A</v>
      </c>
      <c r="BK637" s="20" t="e">
        <f t="shared" si="312"/>
        <v>#N/A</v>
      </c>
      <c r="BL637" s="20" t="e">
        <f t="shared" si="313"/>
        <v>#N/A</v>
      </c>
      <c r="BM637" s="20" t="e">
        <f t="shared" si="314"/>
        <v>#N/A</v>
      </c>
      <c r="BN637" s="25" t="e">
        <f t="shared" si="315"/>
        <v>#N/A</v>
      </c>
      <c r="BO637" s="26" t="str">
        <f t="shared" si="316"/>
        <v>0</v>
      </c>
      <c r="BP637" s="21" t="e">
        <f t="shared" si="317"/>
        <v>#VALUE!</v>
      </c>
      <c r="BQ637" s="20" t="e">
        <f t="shared" si="318"/>
        <v>#N/A</v>
      </c>
      <c r="BR637" s="20" t="e">
        <v>#N/A</v>
      </c>
      <c r="BS637" s="9" t="e">
        <v>#N/A</v>
      </c>
      <c r="BT637" s="2" t="e">
        <f t="shared" si="319"/>
        <v>#VALUE!</v>
      </c>
      <c r="BU637" s="2" t="e">
        <f t="shared" si="302"/>
        <v>#N/A</v>
      </c>
      <c r="BV637" s="2" t="e">
        <f t="shared" si="303"/>
        <v>#N/A</v>
      </c>
    </row>
    <row r="638" s="2" customFormat="1" ht="22.95" customHeight="1" spans="1:74">
      <c r="A638" s="9" t="str">
        <f t="shared" si="304"/>
        <v>M 75Induk</v>
      </c>
      <c r="B638" s="9" t="str">
        <f t="shared" si="305"/>
        <v>M 75jurusan 1</v>
      </c>
      <c r="C638" s="9" t="str">
        <f t="shared" si="306"/>
        <v>M 75jurusan 2</v>
      </c>
      <c r="D638" s="9" t="str">
        <f t="shared" si="307"/>
        <v>M 75jurusan 3</v>
      </c>
      <c r="E638" s="9" t="str">
        <f t="shared" si="308"/>
        <v>M 75jurusan 4</v>
      </c>
      <c r="F638" s="10" t="s">
        <v>131</v>
      </c>
      <c r="G638" s="10" t="s">
        <v>131</v>
      </c>
      <c r="H638" s="10" t="s">
        <v>806</v>
      </c>
      <c r="I638" s="10" t="s">
        <v>11332</v>
      </c>
      <c r="J638" s="10" t="s">
        <v>11333</v>
      </c>
      <c r="K638" s="10" t="s">
        <v>7465</v>
      </c>
      <c r="L638" s="10"/>
      <c r="M638" s="10"/>
      <c r="N638" s="14">
        <f t="shared" si="309"/>
        <v>0</v>
      </c>
      <c r="O638" s="15" t="e">
        <f t="shared" si="310"/>
        <v>#VALUE!</v>
      </c>
      <c r="P638" s="15" t="e">
        <f t="shared" si="311"/>
        <v>#VALUE!</v>
      </c>
      <c r="Q638" s="17" t="e">
        <f>VLOOKUP($A638,'DATA PENGUKURAN GARDU'!$A:$BS,42,0)</f>
        <v>#N/A</v>
      </c>
      <c r="R638" s="18" t="e">
        <f t="shared" si="320"/>
        <v>#N/A</v>
      </c>
      <c r="S638" s="17" t="e">
        <f>VLOOKUP($A638,'DATA PENGUKURAN GARDU'!$A:$BS,44,0)</f>
        <v>#N/A</v>
      </c>
      <c r="T638" s="18" t="e">
        <f t="shared" si="321"/>
        <v>#N/A</v>
      </c>
      <c r="U638" s="17" t="e">
        <f>VLOOKUP($A638,'DATA PENGUKURAN GARDU'!$A:$BS,46,0)</f>
        <v>#N/A</v>
      </c>
      <c r="V638" s="18" t="e">
        <f t="shared" si="322"/>
        <v>#N/A</v>
      </c>
      <c r="W638" s="17" t="e">
        <f>VLOOKUP($A638,'DATA PENGUKURAN GARDU'!$A:$BS,48,0)</f>
        <v>#N/A</v>
      </c>
      <c r="X638" s="17" t="e">
        <f>VLOOKUP($A638,'DATA PENGUKURAN GARDU'!$A:$BS,53,0)</f>
        <v>#N/A</v>
      </c>
      <c r="Y638" s="17" t="e">
        <f>VLOOKUP($A638,'DATA PENGUKURAN GARDU'!$A:$BS,54,0)</f>
        <v>#N/A</v>
      </c>
      <c r="Z638" s="17" t="e">
        <f>VLOOKUP($A638,'DATA PENGUKURAN GARDU'!$A:$BS,55,0)</f>
        <v>#N/A</v>
      </c>
      <c r="AA638" s="20" t="e">
        <f>VLOOKUP($B638,'DATA PENGUKURAN GARDU'!$A:$BS,42,0)</f>
        <v>#N/A</v>
      </c>
      <c r="AB638" s="21" t="e">
        <f t="shared" si="323"/>
        <v>#N/A</v>
      </c>
      <c r="AC638" s="20" t="e">
        <f>VLOOKUP($B638,'DATA PENGUKURAN GARDU'!$A:$BS,44,0)</f>
        <v>#N/A</v>
      </c>
      <c r="AD638" s="21" t="e">
        <f t="shared" si="324"/>
        <v>#N/A</v>
      </c>
      <c r="AE638" s="20" t="e">
        <f>VLOOKUP($B638,'DATA PENGUKURAN GARDU'!$A:$BS,46,0)</f>
        <v>#N/A</v>
      </c>
      <c r="AF638" s="21" t="e">
        <f t="shared" si="325"/>
        <v>#N/A</v>
      </c>
      <c r="AG638" s="20" t="e">
        <f>VLOOKUP($B638,'DATA PENGUKURAN GARDU'!$A:$BS,46,0)</f>
        <v>#N/A</v>
      </c>
      <c r="AH638" s="20" t="e">
        <f>VLOOKUP($B638,'DATA PENGUKURAN GARDU'!$A:$BS,53,0)</f>
        <v>#N/A</v>
      </c>
      <c r="AI638" s="20" t="e">
        <f>VLOOKUP($B638,'DATA PENGUKURAN GARDU'!$A:$BS,54,0)</f>
        <v>#N/A</v>
      </c>
      <c r="AJ638" s="17" t="e">
        <f>VLOOKUP($C638,'DATA PENGUKURAN GARDU'!$A:$BS,42,0)</f>
        <v>#N/A</v>
      </c>
      <c r="AK638" s="23" t="e">
        <f t="shared" si="326"/>
        <v>#N/A</v>
      </c>
      <c r="AL638" s="17" t="e">
        <f>VLOOKUP($C638,'DATA PENGUKURAN GARDU'!$A:$BS,44,0)</f>
        <v>#N/A</v>
      </c>
      <c r="AM638" s="23" t="e">
        <f t="shared" si="327"/>
        <v>#N/A</v>
      </c>
      <c r="AN638" s="17" t="e">
        <f>VLOOKUP($C638,'DATA PENGUKURAN GARDU'!$A:$BS,46,0)</f>
        <v>#N/A</v>
      </c>
      <c r="AO638" s="23" t="e">
        <f t="shared" si="328"/>
        <v>#N/A</v>
      </c>
      <c r="AP638" s="17" t="e">
        <f>VLOOKUP($C638,'DATA PENGUKURAN GARDU'!$A:$BS,46,0)</f>
        <v>#N/A</v>
      </c>
      <c r="AQ638" s="17" t="e">
        <f>VLOOKUP($C638,'DATA PENGUKURAN GARDU'!$A:$BS,53,0)</f>
        <v>#N/A</v>
      </c>
      <c r="AR638" s="17" t="e">
        <f>VLOOKUP($C638,'DATA PENGUKURAN GARDU'!$A:$BS,54,0)</f>
        <v>#N/A</v>
      </c>
      <c r="AS638" s="20" t="e">
        <f>VLOOKUP($D638,'DATA PENGUKURAN GARDU'!$A:$BS,42,0)</f>
        <v>#N/A</v>
      </c>
      <c r="AT638" s="21" t="e">
        <f t="shared" si="329"/>
        <v>#N/A</v>
      </c>
      <c r="AU638" s="20" t="e">
        <f>VLOOKUP($D638,'DATA PENGUKURAN GARDU'!$A:$BS,44,0)</f>
        <v>#N/A</v>
      </c>
      <c r="AV638" s="21" t="e">
        <f t="shared" si="330"/>
        <v>#N/A</v>
      </c>
      <c r="AW638" s="20" t="e">
        <f>VLOOKUP($D638,'DATA PENGUKURAN GARDU'!$A:$BS,46,0)</f>
        <v>#N/A</v>
      </c>
      <c r="AX638" s="21" t="e">
        <f t="shared" si="331"/>
        <v>#N/A</v>
      </c>
      <c r="AY638" s="20" t="e">
        <f>VLOOKUP($D638,'DATA PENGUKURAN GARDU'!$A:$BS,46,0)</f>
        <v>#N/A</v>
      </c>
      <c r="AZ638" s="20" t="e">
        <f>VLOOKUP($D638,'DATA PENGUKURAN GARDU'!$A:$BS,53,0)</f>
        <v>#N/A</v>
      </c>
      <c r="BA638" s="20" t="e">
        <f>VLOOKUP($D638,'DATA PENGUKURAN GARDU'!$A:$BS,54,0)</f>
        <v>#N/A</v>
      </c>
      <c r="BB638" s="17" t="e">
        <f>VLOOKUP($E638,'DATA PENGUKURAN GARDU'!$A:$BS,42,0)</f>
        <v>#N/A</v>
      </c>
      <c r="BC638" s="23" t="e">
        <f t="shared" si="332"/>
        <v>#N/A</v>
      </c>
      <c r="BD638" s="17" t="e">
        <f>VLOOKUP($E638,'DATA PENGUKURAN GARDU'!$A:$BS,44,0)</f>
        <v>#N/A</v>
      </c>
      <c r="BE638" s="23" t="e">
        <f t="shared" si="333"/>
        <v>#N/A</v>
      </c>
      <c r="BF638" s="17" t="e">
        <f>VLOOKUP($E638,'DATA PENGUKURAN GARDU'!$A:$BS,46,0)</f>
        <v>#N/A</v>
      </c>
      <c r="BG638" s="23" t="e">
        <f t="shared" si="334"/>
        <v>#N/A</v>
      </c>
      <c r="BH638" s="17" t="e">
        <f>VLOOKUP($E638,'DATA PENGUKURAN GARDU'!$A:$BS,46,0)</f>
        <v>#N/A</v>
      </c>
      <c r="BI638" s="17" t="e">
        <f>VLOOKUP($E638,'DATA PENGUKURAN GARDU'!$A:$BS,53,0)</f>
        <v>#N/A</v>
      </c>
      <c r="BJ638" s="17" t="e">
        <f>VLOOKUP($E638,'DATA PENGUKURAN GARDU'!$A:$BS,54,0)</f>
        <v>#N/A</v>
      </c>
      <c r="BK638" s="20" t="e">
        <f t="shared" si="312"/>
        <v>#N/A</v>
      </c>
      <c r="BL638" s="20" t="e">
        <f t="shared" si="313"/>
        <v>#N/A</v>
      </c>
      <c r="BM638" s="20" t="e">
        <f t="shared" si="314"/>
        <v>#N/A</v>
      </c>
      <c r="BN638" s="25" t="e">
        <f t="shared" si="315"/>
        <v>#N/A</v>
      </c>
      <c r="BO638" s="26" t="str">
        <f t="shared" si="316"/>
        <v>0</v>
      </c>
      <c r="BP638" s="21" t="e">
        <f t="shared" si="317"/>
        <v>#VALUE!</v>
      </c>
      <c r="BQ638" s="20" t="e">
        <f t="shared" si="318"/>
        <v>#N/A</v>
      </c>
      <c r="BR638" s="20" t="e">
        <v>#N/A</v>
      </c>
      <c r="BS638" s="9" t="e">
        <v>#N/A</v>
      </c>
      <c r="BT638" s="2" t="e">
        <f t="shared" si="319"/>
        <v>#VALUE!</v>
      </c>
      <c r="BU638" s="2" t="e">
        <f t="shared" si="302"/>
        <v>#N/A</v>
      </c>
      <c r="BV638" s="2" t="e">
        <f t="shared" si="303"/>
        <v>#N/A</v>
      </c>
    </row>
    <row r="639" s="2" customFormat="1" ht="22.95" customHeight="1" spans="1:74">
      <c r="A639" s="9" t="str">
        <f t="shared" si="304"/>
        <v>M 80Induk</v>
      </c>
      <c r="B639" s="9" t="str">
        <f t="shared" si="305"/>
        <v>M 80jurusan 1</v>
      </c>
      <c r="C639" s="9" t="str">
        <f t="shared" si="306"/>
        <v>M 80jurusan 2</v>
      </c>
      <c r="D639" s="9" t="str">
        <f t="shared" si="307"/>
        <v>M 80jurusan 3</v>
      </c>
      <c r="E639" s="9" t="str">
        <f t="shared" si="308"/>
        <v>M 80jurusan 4</v>
      </c>
      <c r="F639" s="10" t="s">
        <v>131</v>
      </c>
      <c r="G639" s="10" t="s">
        <v>131</v>
      </c>
      <c r="H639" s="10" t="s">
        <v>807</v>
      </c>
      <c r="I639" s="10" t="s">
        <v>11334</v>
      </c>
      <c r="J639" s="10" t="s">
        <v>11335</v>
      </c>
      <c r="K639" s="10" t="s">
        <v>7465</v>
      </c>
      <c r="L639" s="10"/>
      <c r="M639" s="10"/>
      <c r="N639" s="14">
        <f t="shared" si="309"/>
        <v>0</v>
      </c>
      <c r="O639" s="15" t="e">
        <f t="shared" si="310"/>
        <v>#VALUE!</v>
      </c>
      <c r="P639" s="15" t="e">
        <f t="shared" si="311"/>
        <v>#VALUE!</v>
      </c>
      <c r="Q639" s="17" t="e">
        <f>VLOOKUP($A639,'DATA PENGUKURAN GARDU'!$A:$BS,42,0)</f>
        <v>#N/A</v>
      </c>
      <c r="R639" s="18" t="e">
        <f t="shared" si="320"/>
        <v>#N/A</v>
      </c>
      <c r="S639" s="17" t="e">
        <f>VLOOKUP($A639,'DATA PENGUKURAN GARDU'!$A:$BS,44,0)</f>
        <v>#N/A</v>
      </c>
      <c r="T639" s="18" t="e">
        <f t="shared" si="321"/>
        <v>#N/A</v>
      </c>
      <c r="U639" s="17" t="e">
        <f>VLOOKUP($A639,'DATA PENGUKURAN GARDU'!$A:$BS,46,0)</f>
        <v>#N/A</v>
      </c>
      <c r="V639" s="18" t="e">
        <f t="shared" si="322"/>
        <v>#N/A</v>
      </c>
      <c r="W639" s="17" t="e">
        <f>VLOOKUP($A639,'DATA PENGUKURAN GARDU'!$A:$BS,48,0)</f>
        <v>#N/A</v>
      </c>
      <c r="X639" s="17" t="e">
        <f>VLOOKUP($A639,'DATA PENGUKURAN GARDU'!$A:$BS,53,0)</f>
        <v>#N/A</v>
      </c>
      <c r="Y639" s="17" t="e">
        <f>VLOOKUP($A639,'DATA PENGUKURAN GARDU'!$A:$BS,54,0)</f>
        <v>#N/A</v>
      </c>
      <c r="Z639" s="17" t="e">
        <f>VLOOKUP($A639,'DATA PENGUKURAN GARDU'!$A:$BS,55,0)</f>
        <v>#N/A</v>
      </c>
      <c r="AA639" s="20" t="e">
        <f>VLOOKUP($B639,'DATA PENGUKURAN GARDU'!$A:$BS,42,0)</f>
        <v>#N/A</v>
      </c>
      <c r="AB639" s="21" t="e">
        <f t="shared" si="323"/>
        <v>#N/A</v>
      </c>
      <c r="AC639" s="20" t="e">
        <f>VLOOKUP($B639,'DATA PENGUKURAN GARDU'!$A:$BS,44,0)</f>
        <v>#N/A</v>
      </c>
      <c r="AD639" s="21" t="e">
        <f t="shared" si="324"/>
        <v>#N/A</v>
      </c>
      <c r="AE639" s="20" t="e">
        <f>VLOOKUP($B639,'DATA PENGUKURAN GARDU'!$A:$BS,46,0)</f>
        <v>#N/A</v>
      </c>
      <c r="AF639" s="21" t="e">
        <f t="shared" si="325"/>
        <v>#N/A</v>
      </c>
      <c r="AG639" s="20" t="e">
        <f>VLOOKUP($B639,'DATA PENGUKURAN GARDU'!$A:$BS,46,0)</f>
        <v>#N/A</v>
      </c>
      <c r="AH639" s="20" t="e">
        <f>VLOOKUP($B639,'DATA PENGUKURAN GARDU'!$A:$BS,53,0)</f>
        <v>#N/A</v>
      </c>
      <c r="AI639" s="20" t="e">
        <f>VLOOKUP($B639,'DATA PENGUKURAN GARDU'!$A:$BS,54,0)</f>
        <v>#N/A</v>
      </c>
      <c r="AJ639" s="17" t="e">
        <f>VLOOKUP($C639,'DATA PENGUKURAN GARDU'!$A:$BS,42,0)</f>
        <v>#N/A</v>
      </c>
      <c r="AK639" s="23" t="e">
        <f t="shared" si="326"/>
        <v>#N/A</v>
      </c>
      <c r="AL639" s="17" t="e">
        <f>VLOOKUP($C639,'DATA PENGUKURAN GARDU'!$A:$BS,44,0)</f>
        <v>#N/A</v>
      </c>
      <c r="AM639" s="23" t="e">
        <f t="shared" si="327"/>
        <v>#N/A</v>
      </c>
      <c r="AN639" s="17" t="e">
        <f>VLOOKUP($C639,'DATA PENGUKURAN GARDU'!$A:$BS,46,0)</f>
        <v>#N/A</v>
      </c>
      <c r="AO639" s="23" t="e">
        <f t="shared" si="328"/>
        <v>#N/A</v>
      </c>
      <c r="AP639" s="17" t="e">
        <f>VLOOKUP($C639,'DATA PENGUKURAN GARDU'!$A:$BS,46,0)</f>
        <v>#N/A</v>
      </c>
      <c r="AQ639" s="17" t="e">
        <f>VLOOKUP($C639,'DATA PENGUKURAN GARDU'!$A:$BS,53,0)</f>
        <v>#N/A</v>
      </c>
      <c r="AR639" s="17" t="e">
        <f>VLOOKUP($C639,'DATA PENGUKURAN GARDU'!$A:$BS,54,0)</f>
        <v>#N/A</v>
      </c>
      <c r="AS639" s="20" t="e">
        <f>VLOOKUP($D639,'DATA PENGUKURAN GARDU'!$A:$BS,42,0)</f>
        <v>#N/A</v>
      </c>
      <c r="AT639" s="21" t="e">
        <f t="shared" si="329"/>
        <v>#N/A</v>
      </c>
      <c r="AU639" s="20" t="e">
        <f>VLOOKUP($D639,'DATA PENGUKURAN GARDU'!$A:$BS,44,0)</f>
        <v>#N/A</v>
      </c>
      <c r="AV639" s="21" t="e">
        <f t="shared" si="330"/>
        <v>#N/A</v>
      </c>
      <c r="AW639" s="20" t="e">
        <f>VLOOKUP($D639,'DATA PENGUKURAN GARDU'!$A:$BS,46,0)</f>
        <v>#N/A</v>
      </c>
      <c r="AX639" s="21" t="e">
        <f t="shared" si="331"/>
        <v>#N/A</v>
      </c>
      <c r="AY639" s="20" t="e">
        <f>VLOOKUP($D639,'DATA PENGUKURAN GARDU'!$A:$BS,46,0)</f>
        <v>#N/A</v>
      </c>
      <c r="AZ639" s="20" t="e">
        <f>VLOOKUP($D639,'DATA PENGUKURAN GARDU'!$A:$BS,53,0)</f>
        <v>#N/A</v>
      </c>
      <c r="BA639" s="20" t="e">
        <f>VLOOKUP($D639,'DATA PENGUKURAN GARDU'!$A:$BS,54,0)</f>
        <v>#N/A</v>
      </c>
      <c r="BB639" s="17" t="e">
        <f>VLOOKUP($E639,'DATA PENGUKURAN GARDU'!$A:$BS,42,0)</f>
        <v>#N/A</v>
      </c>
      <c r="BC639" s="23" t="e">
        <f t="shared" si="332"/>
        <v>#N/A</v>
      </c>
      <c r="BD639" s="17" t="e">
        <f>VLOOKUP($E639,'DATA PENGUKURAN GARDU'!$A:$BS,44,0)</f>
        <v>#N/A</v>
      </c>
      <c r="BE639" s="23" t="e">
        <f t="shared" si="333"/>
        <v>#N/A</v>
      </c>
      <c r="BF639" s="17" t="e">
        <f>VLOOKUP($E639,'DATA PENGUKURAN GARDU'!$A:$BS,46,0)</f>
        <v>#N/A</v>
      </c>
      <c r="BG639" s="23" t="e">
        <f t="shared" si="334"/>
        <v>#N/A</v>
      </c>
      <c r="BH639" s="17" t="e">
        <f>VLOOKUP($E639,'DATA PENGUKURAN GARDU'!$A:$BS,46,0)</f>
        <v>#N/A</v>
      </c>
      <c r="BI639" s="17" t="e">
        <f>VLOOKUP($E639,'DATA PENGUKURAN GARDU'!$A:$BS,53,0)</f>
        <v>#N/A</v>
      </c>
      <c r="BJ639" s="17" t="e">
        <f>VLOOKUP($E639,'DATA PENGUKURAN GARDU'!$A:$BS,54,0)</f>
        <v>#N/A</v>
      </c>
      <c r="BK639" s="20" t="e">
        <f t="shared" si="312"/>
        <v>#N/A</v>
      </c>
      <c r="BL639" s="20" t="e">
        <f t="shared" si="313"/>
        <v>#N/A</v>
      </c>
      <c r="BM639" s="20" t="e">
        <f t="shared" si="314"/>
        <v>#N/A</v>
      </c>
      <c r="BN639" s="25" t="e">
        <f t="shared" si="315"/>
        <v>#N/A</v>
      </c>
      <c r="BO639" s="26" t="str">
        <f t="shared" si="316"/>
        <v>0</v>
      </c>
      <c r="BP639" s="21" t="e">
        <f t="shared" si="317"/>
        <v>#VALUE!</v>
      </c>
      <c r="BQ639" s="20" t="e">
        <f t="shared" si="318"/>
        <v>#N/A</v>
      </c>
      <c r="BR639" s="20" t="e">
        <v>#N/A</v>
      </c>
      <c r="BS639" s="9" t="e">
        <v>#N/A</v>
      </c>
      <c r="BT639" s="2" t="e">
        <f t="shared" si="319"/>
        <v>#VALUE!</v>
      </c>
      <c r="BU639" s="2" t="e">
        <f t="shared" si="302"/>
        <v>#N/A</v>
      </c>
      <c r="BV639" s="2" t="e">
        <f t="shared" si="303"/>
        <v>#N/A</v>
      </c>
    </row>
    <row r="640" s="2" customFormat="1" ht="22.95" customHeight="1" spans="1:74">
      <c r="A640" s="9" t="str">
        <f t="shared" si="304"/>
        <v>M 82Induk</v>
      </c>
      <c r="B640" s="9" t="str">
        <f t="shared" si="305"/>
        <v>M 82jurusan 1</v>
      </c>
      <c r="C640" s="9" t="str">
        <f t="shared" si="306"/>
        <v>M 82jurusan 2</v>
      </c>
      <c r="D640" s="9" t="str">
        <f t="shared" si="307"/>
        <v>M 82jurusan 3</v>
      </c>
      <c r="E640" s="9" t="str">
        <f t="shared" si="308"/>
        <v>M 82jurusan 4</v>
      </c>
      <c r="F640" s="10" t="s">
        <v>131</v>
      </c>
      <c r="G640" s="10" t="s">
        <v>131</v>
      </c>
      <c r="H640" s="10" t="s">
        <v>808</v>
      </c>
      <c r="I640" s="10" t="s">
        <v>11336</v>
      </c>
      <c r="J640" s="10" t="s">
        <v>11337</v>
      </c>
      <c r="K640" s="10" t="s">
        <v>7465</v>
      </c>
      <c r="L640" s="10"/>
      <c r="M640" s="10"/>
      <c r="N640" s="14">
        <f t="shared" si="309"/>
        <v>0</v>
      </c>
      <c r="O640" s="15" t="e">
        <f t="shared" si="310"/>
        <v>#VALUE!</v>
      </c>
      <c r="P640" s="15" t="e">
        <f t="shared" si="311"/>
        <v>#VALUE!</v>
      </c>
      <c r="Q640" s="17" t="e">
        <f>VLOOKUP($A640,'DATA PENGUKURAN GARDU'!$A:$BS,42,0)</f>
        <v>#N/A</v>
      </c>
      <c r="R640" s="18" t="e">
        <f t="shared" si="320"/>
        <v>#N/A</v>
      </c>
      <c r="S640" s="17" t="e">
        <f>VLOOKUP($A640,'DATA PENGUKURAN GARDU'!$A:$BS,44,0)</f>
        <v>#N/A</v>
      </c>
      <c r="T640" s="18" t="e">
        <f t="shared" si="321"/>
        <v>#N/A</v>
      </c>
      <c r="U640" s="17" t="e">
        <f>VLOOKUP($A640,'DATA PENGUKURAN GARDU'!$A:$BS,46,0)</f>
        <v>#N/A</v>
      </c>
      <c r="V640" s="18" t="e">
        <f t="shared" si="322"/>
        <v>#N/A</v>
      </c>
      <c r="W640" s="17" t="e">
        <f>VLOOKUP($A640,'DATA PENGUKURAN GARDU'!$A:$BS,48,0)</f>
        <v>#N/A</v>
      </c>
      <c r="X640" s="17" t="e">
        <f>VLOOKUP($A640,'DATA PENGUKURAN GARDU'!$A:$BS,53,0)</f>
        <v>#N/A</v>
      </c>
      <c r="Y640" s="17" t="e">
        <f>VLOOKUP($A640,'DATA PENGUKURAN GARDU'!$A:$BS,54,0)</f>
        <v>#N/A</v>
      </c>
      <c r="Z640" s="17" t="e">
        <f>VLOOKUP($A640,'DATA PENGUKURAN GARDU'!$A:$BS,55,0)</f>
        <v>#N/A</v>
      </c>
      <c r="AA640" s="20" t="e">
        <f>VLOOKUP($B640,'DATA PENGUKURAN GARDU'!$A:$BS,42,0)</f>
        <v>#N/A</v>
      </c>
      <c r="AB640" s="21" t="e">
        <f t="shared" si="323"/>
        <v>#N/A</v>
      </c>
      <c r="AC640" s="20" t="e">
        <f>VLOOKUP($B640,'DATA PENGUKURAN GARDU'!$A:$BS,44,0)</f>
        <v>#N/A</v>
      </c>
      <c r="AD640" s="21" t="e">
        <f t="shared" si="324"/>
        <v>#N/A</v>
      </c>
      <c r="AE640" s="20" t="e">
        <f>VLOOKUP($B640,'DATA PENGUKURAN GARDU'!$A:$BS,46,0)</f>
        <v>#N/A</v>
      </c>
      <c r="AF640" s="21" t="e">
        <f t="shared" si="325"/>
        <v>#N/A</v>
      </c>
      <c r="AG640" s="20" t="e">
        <f>VLOOKUP($B640,'DATA PENGUKURAN GARDU'!$A:$BS,46,0)</f>
        <v>#N/A</v>
      </c>
      <c r="AH640" s="20" t="e">
        <f>VLOOKUP($B640,'DATA PENGUKURAN GARDU'!$A:$BS,53,0)</f>
        <v>#N/A</v>
      </c>
      <c r="AI640" s="20" t="e">
        <f>VLOOKUP($B640,'DATA PENGUKURAN GARDU'!$A:$BS,54,0)</f>
        <v>#N/A</v>
      </c>
      <c r="AJ640" s="17" t="e">
        <f>VLOOKUP($C640,'DATA PENGUKURAN GARDU'!$A:$BS,42,0)</f>
        <v>#N/A</v>
      </c>
      <c r="AK640" s="23" t="e">
        <f t="shared" si="326"/>
        <v>#N/A</v>
      </c>
      <c r="AL640" s="17" t="e">
        <f>VLOOKUP($C640,'DATA PENGUKURAN GARDU'!$A:$BS,44,0)</f>
        <v>#N/A</v>
      </c>
      <c r="AM640" s="23" t="e">
        <f t="shared" si="327"/>
        <v>#N/A</v>
      </c>
      <c r="AN640" s="17" t="e">
        <f>VLOOKUP($C640,'DATA PENGUKURAN GARDU'!$A:$BS,46,0)</f>
        <v>#N/A</v>
      </c>
      <c r="AO640" s="23" t="e">
        <f t="shared" si="328"/>
        <v>#N/A</v>
      </c>
      <c r="AP640" s="17" t="e">
        <f>VLOOKUP($C640,'DATA PENGUKURAN GARDU'!$A:$BS,46,0)</f>
        <v>#N/A</v>
      </c>
      <c r="AQ640" s="17" t="e">
        <f>VLOOKUP($C640,'DATA PENGUKURAN GARDU'!$A:$BS,53,0)</f>
        <v>#N/A</v>
      </c>
      <c r="AR640" s="17" t="e">
        <f>VLOOKUP($C640,'DATA PENGUKURAN GARDU'!$A:$BS,54,0)</f>
        <v>#N/A</v>
      </c>
      <c r="AS640" s="20" t="e">
        <f>VLOOKUP($D640,'DATA PENGUKURAN GARDU'!$A:$BS,42,0)</f>
        <v>#N/A</v>
      </c>
      <c r="AT640" s="21" t="e">
        <f t="shared" si="329"/>
        <v>#N/A</v>
      </c>
      <c r="AU640" s="20" t="e">
        <f>VLOOKUP($D640,'DATA PENGUKURAN GARDU'!$A:$BS,44,0)</f>
        <v>#N/A</v>
      </c>
      <c r="AV640" s="21" t="e">
        <f t="shared" si="330"/>
        <v>#N/A</v>
      </c>
      <c r="AW640" s="20" t="e">
        <f>VLOOKUP($D640,'DATA PENGUKURAN GARDU'!$A:$BS,46,0)</f>
        <v>#N/A</v>
      </c>
      <c r="AX640" s="21" t="e">
        <f t="shared" si="331"/>
        <v>#N/A</v>
      </c>
      <c r="AY640" s="20" t="e">
        <f>VLOOKUP($D640,'DATA PENGUKURAN GARDU'!$A:$BS,46,0)</f>
        <v>#N/A</v>
      </c>
      <c r="AZ640" s="20" t="e">
        <f>VLOOKUP($D640,'DATA PENGUKURAN GARDU'!$A:$BS,53,0)</f>
        <v>#N/A</v>
      </c>
      <c r="BA640" s="20" t="e">
        <f>VLOOKUP($D640,'DATA PENGUKURAN GARDU'!$A:$BS,54,0)</f>
        <v>#N/A</v>
      </c>
      <c r="BB640" s="17" t="e">
        <f>VLOOKUP($E640,'DATA PENGUKURAN GARDU'!$A:$BS,42,0)</f>
        <v>#N/A</v>
      </c>
      <c r="BC640" s="23" t="e">
        <f t="shared" si="332"/>
        <v>#N/A</v>
      </c>
      <c r="BD640" s="17" t="e">
        <f>VLOOKUP($E640,'DATA PENGUKURAN GARDU'!$A:$BS,44,0)</f>
        <v>#N/A</v>
      </c>
      <c r="BE640" s="23" t="e">
        <f t="shared" si="333"/>
        <v>#N/A</v>
      </c>
      <c r="BF640" s="17" t="e">
        <f>VLOOKUP($E640,'DATA PENGUKURAN GARDU'!$A:$BS,46,0)</f>
        <v>#N/A</v>
      </c>
      <c r="BG640" s="23" t="e">
        <f t="shared" si="334"/>
        <v>#N/A</v>
      </c>
      <c r="BH640" s="17" t="e">
        <f>VLOOKUP($E640,'DATA PENGUKURAN GARDU'!$A:$BS,46,0)</f>
        <v>#N/A</v>
      </c>
      <c r="BI640" s="17" t="e">
        <f>VLOOKUP($E640,'DATA PENGUKURAN GARDU'!$A:$BS,53,0)</f>
        <v>#N/A</v>
      </c>
      <c r="BJ640" s="17" t="e">
        <f>VLOOKUP($E640,'DATA PENGUKURAN GARDU'!$A:$BS,54,0)</f>
        <v>#N/A</v>
      </c>
      <c r="BK640" s="20" t="e">
        <f t="shared" si="312"/>
        <v>#N/A</v>
      </c>
      <c r="BL640" s="20" t="e">
        <f t="shared" si="313"/>
        <v>#N/A</v>
      </c>
      <c r="BM640" s="20" t="e">
        <f t="shared" si="314"/>
        <v>#N/A</v>
      </c>
      <c r="BN640" s="25" t="e">
        <f t="shared" si="315"/>
        <v>#N/A</v>
      </c>
      <c r="BO640" s="26" t="str">
        <f t="shared" si="316"/>
        <v>0</v>
      </c>
      <c r="BP640" s="21" t="e">
        <f t="shared" si="317"/>
        <v>#VALUE!</v>
      </c>
      <c r="BQ640" s="20" t="e">
        <f t="shared" si="318"/>
        <v>#N/A</v>
      </c>
      <c r="BR640" s="20" t="e">
        <v>#N/A</v>
      </c>
      <c r="BS640" s="9" t="e">
        <v>#N/A</v>
      </c>
      <c r="BT640" s="2" t="e">
        <f t="shared" si="319"/>
        <v>#VALUE!</v>
      </c>
      <c r="BU640" s="2" t="e">
        <f t="shared" si="302"/>
        <v>#N/A</v>
      </c>
      <c r="BV640" s="2" t="e">
        <f t="shared" si="303"/>
        <v>#N/A</v>
      </c>
    </row>
    <row r="641" s="2" customFormat="1" ht="22.95" customHeight="1" spans="1:74">
      <c r="A641" s="9" t="str">
        <f t="shared" si="304"/>
        <v>M 21Induk</v>
      </c>
      <c r="B641" s="9" t="str">
        <f t="shared" si="305"/>
        <v>M 21jurusan 1</v>
      </c>
      <c r="C641" s="9" t="str">
        <f t="shared" si="306"/>
        <v>M 21jurusan 2</v>
      </c>
      <c r="D641" s="9" t="str">
        <f t="shared" si="307"/>
        <v>M 21jurusan 3</v>
      </c>
      <c r="E641" s="9" t="str">
        <f t="shared" si="308"/>
        <v>M 21jurusan 4</v>
      </c>
      <c r="F641" s="10" t="s">
        <v>131</v>
      </c>
      <c r="G641" s="10" t="s">
        <v>131</v>
      </c>
      <c r="H641" s="10" t="s">
        <v>809</v>
      </c>
      <c r="I641" s="10" t="s">
        <v>11338</v>
      </c>
      <c r="J641" s="10" t="s">
        <v>11339</v>
      </c>
      <c r="K641" s="10" t="s">
        <v>7465</v>
      </c>
      <c r="L641" s="10"/>
      <c r="M641" s="10"/>
      <c r="N641" s="14">
        <f t="shared" si="309"/>
        <v>0</v>
      </c>
      <c r="O641" s="15" t="e">
        <f t="shared" si="310"/>
        <v>#VALUE!</v>
      </c>
      <c r="P641" s="15" t="e">
        <f t="shared" si="311"/>
        <v>#VALUE!</v>
      </c>
      <c r="Q641" s="17" t="e">
        <f>VLOOKUP($A641,'DATA PENGUKURAN GARDU'!$A:$BS,42,0)</f>
        <v>#N/A</v>
      </c>
      <c r="R641" s="18" t="e">
        <f t="shared" si="320"/>
        <v>#N/A</v>
      </c>
      <c r="S641" s="17" t="e">
        <f>VLOOKUP($A641,'DATA PENGUKURAN GARDU'!$A:$BS,44,0)</f>
        <v>#N/A</v>
      </c>
      <c r="T641" s="18" t="e">
        <f t="shared" si="321"/>
        <v>#N/A</v>
      </c>
      <c r="U641" s="17" t="e">
        <f>VLOOKUP($A641,'DATA PENGUKURAN GARDU'!$A:$BS,46,0)</f>
        <v>#N/A</v>
      </c>
      <c r="V641" s="18" t="e">
        <f t="shared" si="322"/>
        <v>#N/A</v>
      </c>
      <c r="W641" s="17" t="e">
        <f>VLOOKUP($A641,'DATA PENGUKURAN GARDU'!$A:$BS,48,0)</f>
        <v>#N/A</v>
      </c>
      <c r="X641" s="17" t="e">
        <f>VLOOKUP($A641,'DATA PENGUKURAN GARDU'!$A:$BS,53,0)</f>
        <v>#N/A</v>
      </c>
      <c r="Y641" s="17" t="e">
        <f>VLOOKUP($A641,'DATA PENGUKURAN GARDU'!$A:$BS,54,0)</f>
        <v>#N/A</v>
      </c>
      <c r="Z641" s="17" t="e">
        <f>VLOOKUP($A641,'DATA PENGUKURAN GARDU'!$A:$BS,55,0)</f>
        <v>#N/A</v>
      </c>
      <c r="AA641" s="20" t="e">
        <f>VLOOKUP($B641,'DATA PENGUKURAN GARDU'!$A:$BS,42,0)</f>
        <v>#N/A</v>
      </c>
      <c r="AB641" s="21" t="e">
        <f t="shared" si="323"/>
        <v>#N/A</v>
      </c>
      <c r="AC641" s="20" t="e">
        <f>VLOOKUP($B641,'DATA PENGUKURAN GARDU'!$A:$BS,44,0)</f>
        <v>#N/A</v>
      </c>
      <c r="AD641" s="21" t="e">
        <f t="shared" si="324"/>
        <v>#N/A</v>
      </c>
      <c r="AE641" s="20" t="e">
        <f>VLOOKUP($B641,'DATA PENGUKURAN GARDU'!$A:$BS,46,0)</f>
        <v>#N/A</v>
      </c>
      <c r="AF641" s="21" t="e">
        <f t="shared" si="325"/>
        <v>#N/A</v>
      </c>
      <c r="AG641" s="20" t="e">
        <f>VLOOKUP($B641,'DATA PENGUKURAN GARDU'!$A:$BS,46,0)</f>
        <v>#N/A</v>
      </c>
      <c r="AH641" s="20" t="e">
        <f>VLOOKUP($B641,'DATA PENGUKURAN GARDU'!$A:$BS,53,0)</f>
        <v>#N/A</v>
      </c>
      <c r="AI641" s="20" t="e">
        <f>VLOOKUP($B641,'DATA PENGUKURAN GARDU'!$A:$BS,54,0)</f>
        <v>#N/A</v>
      </c>
      <c r="AJ641" s="17" t="e">
        <f>VLOOKUP($C641,'DATA PENGUKURAN GARDU'!$A:$BS,42,0)</f>
        <v>#N/A</v>
      </c>
      <c r="AK641" s="23" t="e">
        <f t="shared" si="326"/>
        <v>#N/A</v>
      </c>
      <c r="AL641" s="17" t="e">
        <f>VLOOKUP($C641,'DATA PENGUKURAN GARDU'!$A:$BS,44,0)</f>
        <v>#N/A</v>
      </c>
      <c r="AM641" s="23" t="e">
        <f t="shared" si="327"/>
        <v>#N/A</v>
      </c>
      <c r="AN641" s="17" t="e">
        <f>VLOOKUP($C641,'DATA PENGUKURAN GARDU'!$A:$BS,46,0)</f>
        <v>#N/A</v>
      </c>
      <c r="AO641" s="23" t="e">
        <f t="shared" si="328"/>
        <v>#N/A</v>
      </c>
      <c r="AP641" s="17" t="e">
        <f>VLOOKUP($C641,'DATA PENGUKURAN GARDU'!$A:$BS,46,0)</f>
        <v>#N/A</v>
      </c>
      <c r="AQ641" s="17" t="e">
        <f>VLOOKUP($C641,'DATA PENGUKURAN GARDU'!$A:$BS,53,0)</f>
        <v>#N/A</v>
      </c>
      <c r="AR641" s="17" t="e">
        <f>VLOOKUP($C641,'DATA PENGUKURAN GARDU'!$A:$BS,54,0)</f>
        <v>#N/A</v>
      </c>
      <c r="AS641" s="20" t="e">
        <f>VLOOKUP($D641,'DATA PENGUKURAN GARDU'!$A:$BS,42,0)</f>
        <v>#N/A</v>
      </c>
      <c r="AT641" s="21" t="e">
        <f t="shared" si="329"/>
        <v>#N/A</v>
      </c>
      <c r="AU641" s="20" t="e">
        <f>VLOOKUP($D641,'DATA PENGUKURAN GARDU'!$A:$BS,44,0)</f>
        <v>#N/A</v>
      </c>
      <c r="AV641" s="21" t="e">
        <f t="shared" si="330"/>
        <v>#N/A</v>
      </c>
      <c r="AW641" s="20" t="e">
        <f>VLOOKUP($D641,'DATA PENGUKURAN GARDU'!$A:$BS,46,0)</f>
        <v>#N/A</v>
      </c>
      <c r="AX641" s="21" t="e">
        <f t="shared" si="331"/>
        <v>#N/A</v>
      </c>
      <c r="AY641" s="20" t="e">
        <f>VLOOKUP($D641,'DATA PENGUKURAN GARDU'!$A:$BS,46,0)</f>
        <v>#N/A</v>
      </c>
      <c r="AZ641" s="20" t="e">
        <f>VLOOKUP($D641,'DATA PENGUKURAN GARDU'!$A:$BS,53,0)</f>
        <v>#N/A</v>
      </c>
      <c r="BA641" s="20" t="e">
        <f>VLOOKUP($D641,'DATA PENGUKURAN GARDU'!$A:$BS,54,0)</f>
        <v>#N/A</v>
      </c>
      <c r="BB641" s="17" t="e">
        <f>VLOOKUP($E641,'DATA PENGUKURAN GARDU'!$A:$BS,42,0)</f>
        <v>#N/A</v>
      </c>
      <c r="BC641" s="23" t="e">
        <f t="shared" si="332"/>
        <v>#N/A</v>
      </c>
      <c r="BD641" s="17" t="e">
        <f>VLOOKUP($E641,'DATA PENGUKURAN GARDU'!$A:$BS,44,0)</f>
        <v>#N/A</v>
      </c>
      <c r="BE641" s="23" t="e">
        <f t="shared" si="333"/>
        <v>#N/A</v>
      </c>
      <c r="BF641" s="17" t="e">
        <f>VLOOKUP($E641,'DATA PENGUKURAN GARDU'!$A:$BS,46,0)</f>
        <v>#N/A</v>
      </c>
      <c r="BG641" s="23" t="e">
        <f t="shared" si="334"/>
        <v>#N/A</v>
      </c>
      <c r="BH641" s="17" t="e">
        <f>VLOOKUP($E641,'DATA PENGUKURAN GARDU'!$A:$BS,46,0)</f>
        <v>#N/A</v>
      </c>
      <c r="BI641" s="17" t="e">
        <f>VLOOKUP($E641,'DATA PENGUKURAN GARDU'!$A:$BS,53,0)</f>
        <v>#N/A</v>
      </c>
      <c r="BJ641" s="17" t="e">
        <f>VLOOKUP($E641,'DATA PENGUKURAN GARDU'!$A:$BS,54,0)</f>
        <v>#N/A</v>
      </c>
      <c r="BK641" s="20" t="e">
        <f t="shared" si="312"/>
        <v>#N/A</v>
      </c>
      <c r="BL641" s="20" t="e">
        <f t="shared" si="313"/>
        <v>#N/A</v>
      </c>
      <c r="BM641" s="20" t="e">
        <f t="shared" si="314"/>
        <v>#N/A</v>
      </c>
      <c r="BN641" s="25" t="e">
        <f t="shared" si="315"/>
        <v>#N/A</v>
      </c>
      <c r="BO641" s="26" t="str">
        <f t="shared" si="316"/>
        <v>0</v>
      </c>
      <c r="BP641" s="21" t="e">
        <f t="shared" si="317"/>
        <v>#VALUE!</v>
      </c>
      <c r="BQ641" s="20" t="e">
        <f t="shared" si="318"/>
        <v>#N/A</v>
      </c>
      <c r="BR641" s="20" t="e">
        <v>#N/A</v>
      </c>
      <c r="BS641" s="9" t="e">
        <v>#N/A</v>
      </c>
      <c r="BT641" s="2" t="e">
        <f t="shared" si="319"/>
        <v>#VALUE!</v>
      </c>
      <c r="BU641" s="2" t="e">
        <f t="shared" si="302"/>
        <v>#N/A</v>
      </c>
      <c r="BV641" s="2" t="e">
        <f t="shared" si="303"/>
        <v>#N/A</v>
      </c>
    </row>
    <row r="642" s="2" customFormat="1" ht="22.95" customHeight="1" spans="1:74">
      <c r="A642" s="9" t="str">
        <f t="shared" si="304"/>
        <v>M 24Induk</v>
      </c>
      <c r="B642" s="9" t="str">
        <f t="shared" si="305"/>
        <v>M 24jurusan 1</v>
      </c>
      <c r="C642" s="9" t="str">
        <f t="shared" si="306"/>
        <v>M 24jurusan 2</v>
      </c>
      <c r="D642" s="9" t="str">
        <f t="shared" si="307"/>
        <v>M 24jurusan 3</v>
      </c>
      <c r="E642" s="9" t="str">
        <f t="shared" si="308"/>
        <v>M 24jurusan 4</v>
      </c>
      <c r="F642" s="10" t="s">
        <v>131</v>
      </c>
      <c r="G642" s="10" t="s">
        <v>131</v>
      </c>
      <c r="H642" s="10" t="s">
        <v>810</v>
      </c>
      <c r="I642" s="10" t="s">
        <v>11340</v>
      </c>
      <c r="J642" s="10" t="s">
        <v>11341</v>
      </c>
      <c r="K642" s="10" t="s">
        <v>7465</v>
      </c>
      <c r="L642" s="10"/>
      <c r="M642" s="10"/>
      <c r="N642" s="14">
        <f t="shared" si="309"/>
        <v>0</v>
      </c>
      <c r="O642" s="15" t="e">
        <f t="shared" si="310"/>
        <v>#VALUE!</v>
      </c>
      <c r="P642" s="15" t="e">
        <f t="shared" si="311"/>
        <v>#VALUE!</v>
      </c>
      <c r="Q642" s="17" t="e">
        <f>VLOOKUP($A642,'DATA PENGUKURAN GARDU'!$A:$BS,42,0)</f>
        <v>#N/A</v>
      </c>
      <c r="R642" s="18" t="e">
        <f t="shared" si="320"/>
        <v>#N/A</v>
      </c>
      <c r="S642" s="17" t="e">
        <f>VLOOKUP($A642,'DATA PENGUKURAN GARDU'!$A:$BS,44,0)</f>
        <v>#N/A</v>
      </c>
      <c r="T642" s="18" t="e">
        <f t="shared" si="321"/>
        <v>#N/A</v>
      </c>
      <c r="U642" s="17" t="e">
        <f>VLOOKUP($A642,'DATA PENGUKURAN GARDU'!$A:$BS,46,0)</f>
        <v>#N/A</v>
      </c>
      <c r="V642" s="18" t="e">
        <f t="shared" si="322"/>
        <v>#N/A</v>
      </c>
      <c r="W642" s="17" t="e">
        <f>VLOOKUP($A642,'DATA PENGUKURAN GARDU'!$A:$BS,48,0)</f>
        <v>#N/A</v>
      </c>
      <c r="X642" s="17" t="e">
        <f>VLOOKUP($A642,'DATA PENGUKURAN GARDU'!$A:$BS,53,0)</f>
        <v>#N/A</v>
      </c>
      <c r="Y642" s="17" t="e">
        <f>VLOOKUP($A642,'DATA PENGUKURAN GARDU'!$A:$BS,54,0)</f>
        <v>#N/A</v>
      </c>
      <c r="Z642" s="17" t="e">
        <f>VLOOKUP($A642,'DATA PENGUKURAN GARDU'!$A:$BS,55,0)</f>
        <v>#N/A</v>
      </c>
      <c r="AA642" s="20" t="e">
        <f>VLOOKUP($B642,'DATA PENGUKURAN GARDU'!$A:$BS,42,0)</f>
        <v>#N/A</v>
      </c>
      <c r="AB642" s="21" t="e">
        <f t="shared" si="323"/>
        <v>#N/A</v>
      </c>
      <c r="AC642" s="20" t="e">
        <f>VLOOKUP($B642,'DATA PENGUKURAN GARDU'!$A:$BS,44,0)</f>
        <v>#N/A</v>
      </c>
      <c r="AD642" s="21" t="e">
        <f t="shared" si="324"/>
        <v>#N/A</v>
      </c>
      <c r="AE642" s="20" t="e">
        <f>VLOOKUP($B642,'DATA PENGUKURAN GARDU'!$A:$BS,46,0)</f>
        <v>#N/A</v>
      </c>
      <c r="AF642" s="21" t="e">
        <f t="shared" si="325"/>
        <v>#N/A</v>
      </c>
      <c r="AG642" s="20" t="e">
        <f>VLOOKUP($B642,'DATA PENGUKURAN GARDU'!$A:$BS,46,0)</f>
        <v>#N/A</v>
      </c>
      <c r="AH642" s="20" t="e">
        <f>VLOOKUP($B642,'DATA PENGUKURAN GARDU'!$A:$BS,53,0)</f>
        <v>#N/A</v>
      </c>
      <c r="AI642" s="20" t="e">
        <f>VLOOKUP($B642,'DATA PENGUKURAN GARDU'!$A:$BS,54,0)</f>
        <v>#N/A</v>
      </c>
      <c r="AJ642" s="17" t="e">
        <f>VLOOKUP($C642,'DATA PENGUKURAN GARDU'!$A:$BS,42,0)</f>
        <v>#N/A</v>
      </c>
      <c r="AK642" s="23" t="e">
        <f t="shared" si="326"/>
        <v>#N/A</v>
      </c>
      <c r="AL642" s="17" t="e">
        <f>VLOOKUP($C642,'DATA PENGUKURAN GARDU'!$A:$BS,44,0)</f>
        <v>#N/A</v>
      </c>
      <c r="AM642" s="23" t="e">
        <f t="shared" si="327"/>
        <v>#N/A</v>
      </c>
      <c r="AN642" s="17" t="e">
        <f>VLOOKUP($C642,'DATA PENGUKURAN GARDU'!$A:$BS,46,0)</f>
        <v>#N/A</v>
      </c>
      <c r="AO642" s="23" t="e">
        <f t="shared" si="328"/>
        <v>#N/A</v>
      </c>
      <c r="AP642" s="17" t="e">
        <f>VLOOKUP($C642,'DATA PENGUKURAN GARDU'!$A:$BS,46,0)</f>
        <v>#N/A</v>
      </c>
      <c r="AQ642" s="17" t="e">
        <f>VLOOKUP($C642,'DATA PENGUKURAN GARDU'!$A:$BS,53,0)</f>
        <v>#N/A</v>
      </c>
      <c r="AR642" s="17" t="e">
        <f>VLOOKUP($C642,'DATA PENGUKURAN GARDU'!$A:$BS,54,0)</f>
        <v>#N/A</v>
      </c>
      <c r="AS642" s="20" t="e">
        <f>VLOOKUP($D642,'DATA PENGUKURAN GARDU'!$A:$BS,42,0)</f>
        <v>#N/A</v>
      </c>
      <c r="AT642" s="21" t="e">
        <f t="shared" si="329"/>
        <v>#N/A</v>
      </c>
      <c r="AU642" s="20" t="e">
        <f>VLOOKUP($D642,'DATA PENGUKURAN GARDU'!$A:$BS,44,0)</f>
        <v>#N/A</v>
      </c>
      <c r="AV642" s="21" t="e">
        <f t="shared" si="330"/>
        <v>#N/A</v>
      </c>
      <c r="AW642" s="20" t="e">
        <f>VLOOKUP($D642,'DATA PENGUKURAN GARDU'!$A:$BS,46,0)</f>
        <v>#N/A</v>
      </c>
      <c r="AX642" s="21" t="e">
        <f t="shared" si="331"/>
        <v>#N/A</v>
      </c>
      <c r="AY642" s="20" t="e">
        <f>VLOOKUP($D642,'DATA PENGUKURAN GARDU'!$A:$BS,46,0)</f>
        <v>#N/A</v>
      </c>
      <c r="AZ642" s="20" t="e">
        <f>VLOOKUP($D642,'DATA PENGUKURAN GARDU'!$A:$BS,53,0)</f>
        <v>#N/A</v>
      </c>
      <c r="BA642" s="20" t="e">
        <f>VLOOKUP($D642,'DATA PENGUKURAN GARDU'!$A:$BS,54,0)</f>
        <v>#N/A</v>
      </c>
      <c r="BB642" s="17" t="e">
        <f>VLOOKUP($E642,'DATA PENGUKURAN GARDU'!$A:$BS,42,0)</f>
        <v>#N/A</v>
      </c>
      <c r="BC642" s="23" t="e">
        <f t="shared" si="332"/>
        <v>#N/A</v>
      </c>
      <c r="BD642" s="17" t="e">
        <f>VLOOKUP($E642,'DATA PENGUKURAN GARDU'!$A:$BS,44,0)</f>
        <v>#N/A</v>
      </c>
      <c r="BE642" s="23" t="e">
        <f t="shared" si="333"/>
        <v>#N/A</v>
      </c>
      <c r="BF642" s="17" t="e">
        <f>VLOOKUP($E642,'DATA PENGUKURAN GARDU'!$A:$BS,46,0)</f>
        <v>#N/A</v>
      </c>
      <c r="BG642" s="23" t="e">
        <f t="shared" si="334"/>
        <v>#N/A</v>
      </c>
      <c r="BH642" s="17" t="e">
        <f>VLOOKUP($E642,'DATA PENGUKURAN GARDU'!$A:$BS,46,0)</f>
        <v>#N/A</v>
      </c>
      <c r="BI642" s="17" t="e">
        <f>VLOOKUP($E642,'DATA PENGUKURAN GARDU'!$A:$BS,53,0)</f>
        <v>#N/A</v>
      </c>
      <c r="BJ642" s="17" t="e">
        <f>VLOOKUP($E642,'DATA PENGUKURAN GARDU'!$A:$BS,54,0)</f>
        <v>#N/A</v>
      </c>
      <c r="BK642" s="20" t="e">
        <f t="shared" si="312"/>
        <v>#N/A</v>
      </c>
      <c r="BL642" s="20" t="e">
        <f t="shared" si="313"/>
        <v>#N/A</v>
      </c>
      <c r="BM642" s="20" t="e">
        <f t="shared" si="314"/>
        <v>#N/A</v>
      </c>
      <c r="BN642" s="25" t="e">
        <f t="shared" si="315"/>
        <v>#N/A</v>
      </c>
      <c r="BO642" s="26" t="str">
        <f t="shared" si="316"/>
        <v>0</v>
      </c>
      <c r="BP642" s="21" t="e">
        <f t="shared" si="317"/>
        <v>#VALUE!</v>
      </c>
      <c r="BQ642" s="20" t="e">
        <f t="shared" si="318"/>
        <v>#N/A</v>
      </c>
      <c r="BR642" s="20" t="e">
        <v>#N/A</v>
      </c>
      <c r="BS642" s="9" t="e">
        <v>#N/A</v>
      </c>
      <c r="BT642" s="2" t="e">
        <f t="shared" si="319"/>
        <v>#VALUE!</v>
      </c>
      <c r="BU642" s="2" t="e">
        <f t="shared" ref="BU642:BU705" si="335">IF(L642=3,IF(BQ642&gt;0.2,"TDK SEIMBANG","SEIMBANG"),IF(BM642="OL PHASA","TDK SEIMBANG","SEIMBANG"))</f>
        <v>#N/A</v>
      </c>
      <c r="BV642" s="2" t="e">
        <f t="shared" ref="BV642:BV705" si="336">IF(L642=3,IF(SUM(X642:Y642)&gt;600,"NORMAL","DROP"),IF(BD647&gt;198,"NORMAL","DROP"))</f>
        <v>#N/A</v>
      </c>
    </row>
    <row r="643" s="2" customFormat="1" ht="22.95" customHeight="1" spans="1:74">
      <c r="A643" s="9" t="str">
        <f t="shared" ref="A643:A706" si="337">H643&amp;"Induk"</f>
        <v>M 31Induk</v>
      </c>
      <c r="B643" s="9" t="str">
        <f t="shared" ref="B643:B706" si="338">H643&amp;"jurusan 1"</f>
        <v>M 31jurusan 1</v>
      </c>
      <c r="C643" s="9" t="str">
        <f t="shared" ref="C643:C706" si="339">H643&amp;"jurusan 2"</f>
        <v>M 31jurusan 2</v>
      </c>
      <c r="D643" s="9" t="str">
        <f t="shared" ref="D643:D706" si="340">H643&amp;"jurusan 3"</f>
        <v>M 31jurusan 3</v>
      </c>
      <c r="E643" s="9" t="str">
        <f t="shared" ref="E643:E706" si="341">H643&amp;"jurusan 4"</f>
        <v>M 31jurusan 4</v>
      </c>
      <c r="F643" s="10" t="s">
        <v>131</v>
      </c>
      <c r="G643" s="10" t="s">
        <v>131</v>
      </c>
      <c r="H643" s="10" t="s">
        <v>811</v>
      </c>
      <c r="I643" s="10" t="s">
        <v>11342</v>
      </c>
      <c r="J643" s="10" t="s">
        <v>11343</v>
      </c>
      <c r="K643" s="10" t="s">
        <v>7465</v>
      </c>
      <c r="L643" s="10"/>
      <c r="M643" s="10"/>
      <c r="N643" s="14">
        <f t="shared" ref="N643:N706" si="342">+IF(L643=3,400,IF(L643=1,230,0))</f>
        <v>0</v>
      </c>
      <c r="O643" s="15" t="e">
        <f t="shared" ref="O643:O706" si="343">(K643*1000)/((M643*1000)*1.73)</f>
        <v>#VALUE!</v>
      </c>
      <c r="P643" s="15" t="e">
        <f t="shared" ref="P643:P706" si="344">IF(L643=3,(K643*1000)/(N643*1.73),(K643*1000)/(N643))</f>
        <v>#VALUE!</v>
      </c>
      <c r="Q643" s="17" t="e">
        <f>VLOOKUP($A643,'DATA PENGUKURAN GARDU'!$A:$BS,42,0)</f>
        <v>#N/A</v>
      </c>
      <c r="R643" s="18" t="e">
        <f t="shared" si="320"/>
        <v>#N/A</v>
      </c>
      <c r="S643" s="17" t="e">
        <f>VLOOKUP($A643,'DATA PENGUKURAN GARDU'!$A:$BS,44,0)</f>
        <v>#N/A</v>
      </c>
      <c r="T643" s="18" t="e">
        <f t="shared" si="321"/>
        <v>#N/A</v>
      </c>
      <c r="U643" s="17" t="e">
        <f>VLOOKUP($A643,'DATA PENGUKURAN GARDU'!$A:$BS,46,0)</f>
        <v>#N/A</v>
      </c>
      <c r="V643" s="18" t="e">
        <f t="shared" si="322"/>
        <v>#N/A</v>
      </c>
      <c r="W643" s="17" t="e">
        <f>VLOOKUP($A643,'DATA PENGUKURAN GARDU'!$A:$BS,48,0)</f>
        <v>#N/A</v>
      </c>
      <c r="X643" s="17" t="e">
        <f>VLOOKUP($A643,'DATA PENGUKURAN GARDU'!$A:$BS,53,0)</f>
        <v>#N/A</v>
      </c>
      <c r="Y643" s="17" t="e">
        <f>VLOOKUP($A643,'DATA PENGUKURAN GARDU'!$A:$BS,54,0)</f>
        <v>#N/A</v>
      </c>
      <c r="Z643" s="17" t="e">
        <f>VLOOKUP($A643,'DATA PENGUKURAN GARDU'!$A:$BS,55,0)</f>
        <v>#N/A</v>
      </c>
      <c r="AA643" s="20" t="e">
        <f>VLOOKUP($B643,'DATA PENGUKURAN GARDU'!$A:$BS,42,0)</f>
        <v>#N/A</v>
      </c>
      <c r="AB643" s="21" t="e">
        <f t="shared" si="323"/>
        <v>#N/A</v>
      </c>
      <c r="AC643" s="20" t="e">
        <f>VLOOKUP($B643,'DATA PENGUKURAN GARDU'!$A:$BS,44,0)</f>
        <v>#N/A</v>
      </c>
      <c r="AD643" s="21" t="e">
        <f t="shared" si="324"/>
        <v>#N/A</v>
      </c>
      <c r="AE643" s="20" t="e">
        <f>VLOOKUP($B643,'DATA PENGUKURAN GARDU'!$A:$BS,46,0)</f>
        <v>#N/A</v>
      </c>
      <c r="AF643" s="21" t="e">
        <f t="shared" si="325"/>
        <v>#N/A</v>
      </c>
      <c r="AG643" s="20" t="e">
        <f>VLOOKUP($B643,'DATA PENGUKURAN GARDU'!$A:$BS,46,0)</f>
        <v>#N/A</v>
      </c>
      <c r="AH643" s="20" t="e">
        <f>VLOOKUP($B643,'DATA PENGUKURAN GARDU'!$A:$BS,53,0)</f>
        <v>#N/A</v>
      </c>
      <c r="AI643" s="20" t="e">
        <f>VLOOKUP($B643,'DATA PENGUKURAN GARDU'!$A:$BS,54,0)</f>
        <v>#N/A</v>
      </c>
      <c r="AJ643" s="17" t="e">
        <f>VLOOKUP($C643,'DATA PENGUKURAN GARDU'!$A:$BS,42,0)</f>
        <v>#N/A</v>
      </c>
      <c r="AK643" s="23" t="e">
        <f t="shared" si="326"/>
        <v>#N/A</v>
      </c>
      <c r="AL643" s="17" t="e">
        <f>VLOOKUP($C643,'DATA PENGUKURAN GARDU'!$A:$BS,44,0)</f>
        <v>#N/A</v>
      </c>
      <c r="AM643" s="23" t="e">
        <f t="shared" si="327"/>
        <v>#N/A</v>
      </c>
      <c r="AN643" s="17" t="e">
        <f>VLOOKUP($C643,'DATA PENGUKURAN GARDU'!$A:$BS,46,0)</f>
        <v>#N/A</v>
      </c>
      <c r="AO643" s="23" t="e">
        <f t="shared" si="328"/>
        <v>#N/A</v>
      </c>
      <c r="AP643" s="17" t="e">
        <f>VLOOKUP($C643,'DATA PENGUKURAN GARDU'!$A:$BS,46,0)</f>
        <v>#N/A</v>
      </c>
      <c r="AQ643" s="17" t="e">
        <f>VLOOKUP($C643,'DATA PENGUKURAN GARDU'!$A:$BS,53,0)</f>
        <v>#N/A</v>
      </c>
      <c r="AR643" s="17" t="e">
        <f>VLOOKUP($C643,'DATA PENGUKURAN GARDU'!$A:$BS,54,0)</f>
        <v>#N/A</v>
      </c>
      <c r="AS643" s="20" t="e">
        <f>VLOOKUP($D643,'DATA PENGUKURAN GARDU'!$A:$BS,42,0)</f>
        <v>#N/A</v>
      </c>
      <c r="AT643" s="21" t="e">
        <f t="shared" si="329"/>
        <v>#N/A</v>
      </c>
      <c r="AU643" s="20" t="e">
        <f>VLOOKUP($D643,'DATA PENGUKURAN GARDU'!$A:$BS,44,0)</f>
        <v>#N/A</v>
      </c>
      <c r="AV643" s="21" t="e">
        <f t="shared" si="330"/>
        <v>#N/A</v>
      </c>
      <c r="AW643" s="20" t="e">
        <f>VLOOKUP($D643,'DATA PENGUKURAN GARDU'!$A:$BS,46,0)</f>
        <v>#N/A</v>
      </c>
      <c r="AX643" s="21" t="e">
        <f t="shared" si="331"/>
        <v>#N/A</v>
      </c>
      <c r="AY643" s="20" t="e">
        <f>VLOOKUP($D643,'DATA PENGUKURAN GARDU'!$A:$BS,46,0)</f>
        <v>#N/A</v>
      </c>
      <c r="AZ643" s="20" t="e">
        <f>VLOOKUP($D643,'DATA PENGUKURAN GARDU'!$A:$BS,53,0)</f>
        <v>#N/A</v>
      </c>
      <c r="BA643" s="20" t="e">
        <f>VLOOKUP($D643,'DATA PENGUKURAN GARDU'!$A:$BS,54,0)</f>
        <v>#N/A</v>
      </c>
      <c r="BB643" s="17" t="e">
        <f>VLOOKUP($E643,'DATA PENGUKURAN GARDU'!$A:$BS,42,0)</f>
        <v>#N/A</v>
      </c>
      <c r="BC643" s="23" t="e">
        <f t="shared" si="332"/>
        <v>#N/A</v>
      </c>
      <c r="BD643" s="17" t="e">
        <f>VLOOKUP($E643,'DATA PENGUKURAN GARDU'!$A:$BS,44,0)</f>
        <v>#N/A</v>
      </c>
      <c r="BE643" s="23" t="e">
        <f t="shared" si="333"/>
        <v>#N/A</v>
      </c>
      <c r="BF643" s="17" t="e">
        <f>VLOOKUP($E643,'DATA PENGUKURAN GARDU'!$A:$BS,46,0)</f>
        <v>#N/A</v>
      </c>
      <c r="BG643" s="23" t="e">
        <f t="shared" si="334"/>
        <v>#N/A</v>
      </c>
      <c r="BH643" s="17" t="e">
        <f>VLOOKUP($E643,'DATA PENGUKURAN GARDU'!$A:$BS,46,0)</f>
        <v>#N/A</v>
      </c>
      <c r="BI643" s="17" t="e">
        <f>VLOOKUP($E643,'DATA PENGUKURAN GARDU'!$A:$BS,53,0)</f>
        <v>#N/A</v>
      </c>
      <c r="BJ643" s="17" t="e">
        <f>VLOOKUP($E643,'DATA PENGUKURAN GARDU'!$A:$BS,54,0)</f>
        <v>#N/A</v>
      </c>
      <c r="BK643" s="20" t="e">
        <f t="shared" ref="BK643:BK706" si="345">IF(Q643&gt;P643,"OL PHASA","Normal")</f>
        <v>#N/A</v>
      </c>
      <c r="BL643" s="20" t="e">
        <f t="shared" ref="BL643:BL706" si="346">IF(S643&gt;P643,"OL PHASA","Normal")</f>
        <v>#N/A</v>
      </c>
      <c r="BM643" s="20" t="e">
        <f t="shared" ref="BM643:BM706" si="347">IF(U643&gt;P643,"OL PHASA","Normal")</f>
        <v>#N/A</v>
      </c>
      <c r="BN643" s="25" t="e">
        <f t="shared" ref="BN643:BN706" si="348">IF((L643=3),(AVERAGE(Q643,S643,U643)),MAX(Q643,S643,U643))</f>
        <v>#N/A</v>
      </c>
      <c r="BO643" s="26" t="str">
        <f t="shared" ref="BO643:BO706" si="349">IFERROR(IF((L643=1),(BN643*AH643)/1000,(BN643*AI643*1.73)/1000),"0")</f>
        <v>0</v>
      </c>
      <c r="BP643" s="21" t="e">
        <f t="shared" ref="BP643:BP706" si="350">BO643/K643*100</f>
        <v>#VALUE!</v>
      </c>
      <c r="BQ643" s="20" t="e">
        <f t="shared" ref="BQ643:BQ706" si="351">IF($L643=1,"1 Phase",ABS(((Q643/BN643)-1)+ABS((S643/BN643)-1)+ABS((U643/BN643)-1))/3)</f>
        <v>#N/A</v>
      </c>
      <c r="BR643" s="20" t="e">
        <v>#N/A</v>
      </c>
      <c r="BS643" s="9" t="e">
        <v>#N/A</v>
      </c>
      <c r="BT643" s="2" t="e">
        <f t="shared" ref="BT643:BT706" si="352">IF(BP643&lt;30,"Underload",IF(BP643&lt;=80,"Baik",IF(BP643&gt;80,"Overload")))</f>
        <v>#VALUE!</v>
      </c>
      <c r="BU643" s="2" t="e">
        <f t="shared" si="335"/>
        <v>#N/A</v>
      </c>
      <c r="BV643" s="2" t="e">
        <f t="shared" si="336"/>
        <v>#N/A</v>
      </c>
    </row>
    <row r="644" s="2" customFormat="1" ht="22.95" customHeight="1" spans="1:74">
      <c r="A644" s="9" t="str">
        <f t="shared" si="337"/>
        <v>M 34Induk</v>
      </c>
      <c r="B644" s="9" t="str">
        <f t="shared" si="338"/>
        <v>M 34jurusan 1</v>
      </c>
      <c r="C644" s="9" t="str">
        <f t="shared" si="339"/>
        <v>M 34jurusan 2</v>
      </c>
      <c r="D644" s="9" t="str">
        <f t="shared" si="340"/>
        <v>M 34jurusan 3</v>
      </c>
      <c r="E644" s="9" t="str">
        <f t="shared" si="341"/>
        <v>M 34jurusan 4</v>
      </c>
      <c r="F644" s="10" t="s">
        <v>131</v>
      </c>
      <c r="G644" s="10" t="s">
        <v>131</v>
      </c>
      <c r="H644" s="10" t="s">
        <v>812</v>
      </c>
      <c r="I644" s="10" t="s">
        <v>11344</v>
      </c>
      <c r="J644" s="10" t="s">
        <v>11345</v>
      </c>
      <c r="K644" s="10" t="s">
        <v>7465</v>
      </c>
      <c r="L644" s="10"/>
      <c r="M644" s="10"/>
      <c r="N644" s="14">
        <f t="shared" si="342"/>
        <v>0</v>
      </c>
      <c r="O644" s="15" t="e">
        <f t="shared" si="343"/>
        <v>#VALUE!</v>
      </c>
      <c r="P644" s="15" t="e">
        <f t="shared" si="344"/>
        <v>#VALUE!</v>
      </c>
      <c r="Q644" s="17" t="e">
        <f>VLOOKUP($A644,'DATA PENGUKURAN GARDU'!$A:$BS,42,0)</f>
        <v>#N/A</v>
      </c>
      <c r="R644" s="18" t="e">
        <f t="shared" si="320"/>
        <v>#N/A</v>
      </c>
      <c r="S644" s="17" t="e">
        <f>VLOOKUP($A644,'DATA PENGUKURAN GARDU'!$A:$BS,44,0)</f>
        <v>#N/A</v>
      </c>
      <c r="T644" s="18" t="e">
        <f t="shared" si="321"/>
        <v>#N/A</v>
      </c>
      <c r="U644" s="17" t="e">
        <f>VLOOKUP($A644,'DATA PENGUKURAN GARDU'!$A:$BS,46,0)</f>
        <v>#N/A</v>
      </c>
      <c r="V644" s="18" t="e">
        <f t="shared" si="322"/>
        <v>#N/A</v>
      </c>
      <c r="W644" s="17" t="e">
        <f>VLOOKUP($A644,'DATA PENGUKURAN GARDU'!$A:$BS,48,0)</f>
        <v>#N/A</v>
      </c>
      <c r="X644" s="17" t="e">
        <f>VLOOKUP($A644,'DATA PENGUKURAN GARDU'!$A:$BS,53,0)</f>
        <v>#N/A</v>
      </c>
      <c r="Y644" s="17" t="e">
        <f>VLOOKUP($A644,'DATA PENGUKURAN GARDU'!$A:$BS,54,0)</f>
        <v>#N/A</v>
      </c>
      <c r="Z644" s="17" t="e">
        <f>VLOOKUP($A644,'DATA PENGUKURAN GARDU'!$A:$BS,55,0)</f>
        <v>#N/A</v>
      </c>
      <c r="AA644" s="20" t="e">
        <f>VLOOKUP($B644,'DATA PENGUKURAN GARDU'!$A:$BS,42,0)</f>
        <v>#N/A</v>
      </c>
      <c r="AB644" s="21" t="e">
        <f t="shared" si="323"/>
        <v>#N/A</v>
      </c>
      <c r="AC644" s="20" t="e">
        <f>VLOOKUP($B644,'DATA PENGUKURAN GARDU'!$A:$BS,44,0)</f>
        <v>#N/A</v>
      </c>
      <c r="AD644" s="21" t="e">
        <f t="shared" si="324"/>
        <v>#N/A</v>
      </c>
      <c r="AE644" s="20" t="e">
        <f>VLOOKUP($B644,'DATA PENGUKURAN GARDU'!$A:$BS,46,0)</f>
        <v>#N/A</v>
      </c>
      <c r="AF644" s="21" t="e">
        <f t="shared" si="325"/>
        <v>#N/A</v>
      </c>
      <c r="AG644" s="20" t="e">
        <f>VLOOKUP($B644,'DATA PENGUKURAN GARDU'!$A:$BS,46,0)</f>
        <v>#N/A</v>
      </c>
      <c r="AH644" s="20" t="e">
        <f>VLOOKUP($B644,'DATA PENGUKURAN GARDU'!$A:$BS,53,0)</f>
        <v>#N/A</v>
      </c>
      <c r="AI644" s="20" t="e">
        <f>VLOOKUP($B644,'DATA PENGUKURAN GARDU'!$A:$BS,54,0)</f>
        <v>#N/A</v>
      </c>
      <c r="AJ644" s="17" t="e">
        <f>VLOOKUP($C644,'DATA PENGUKURAN GARDU'!$A:$BS,42,0)</f>
        <v>#N/A</v>
      </c>
      <c r="AK644" s="23" t="e">
        <f t="shared" si="326"/>
        <v>#N/A</v>
      </c>
      <c r="AL644" s="17" t="e">
        <f>VLOOKUP($C644,'DATA PENGUKURAN GARDU'!$A:$BS,44,0)</f>
        <v>#N/A</v>
      </c>
      <c r="AM644" s="23" t="e">
        <f t="shared" si="327"/>
        <v>#N/A</v>
      </c>
      <c r="AN644" s="17" t="e">
        <f>VLOOKUP($C644,'DATA PENGUKURAN GARDU'!$A:$BS,46,0)</f>
        <v>#N/A</v>
      </c>
      <c r="AO644" s="23" t="e">
        <f t="shared" si="328"/>
        <v>#N/A</v>
      </c>
      <c r="AP644" s="17" t="e">
        <f>VLOOKUP($C644,'DATA PENGUKURAN GARDU'!$A:$BS,46,0)</f>
        <v>#N/A</v>
      </c>
      <c r="AQ644" s="17" t="e">
        <f>VLOOKUP($C644,'DATA PENGUKURAN GARDU'!$A:$BS,53,0)</f>
        <v>#N/A</v>
      </c>
      <c r="AR644" s="17" t="e">
        <f>VLOOKUP($C644,'DATA PENGUKURAN GARDU'!$A:$BS,54,0)</f>
        <v>#N/A</v>
      </c>
      <c r="AS644" s="20" t="e">
        <f>VLOOKUP($D644,'DATA PENGUKURAN GARDU'!$A:$BS,42,0)</f>
        <v>#N/A</v>
      </c>
      <c r="AT644" s="21" t="e">
        <f t="shared" si="329"/>
        <v>#N/A</v>
      </c>
      <c r="AU644" s="20" t="e">
        <f>VLOOKUP($D644,'DATA PENGUKURAN GARDU'!$A:$BS,44,0)</f>
        <v>#N/A</v>
      </c>
      <c r="AV644" s="21" t="e">
        <f t="shared" si="330"/>
        <v>#N/A</v>
      </c>
      <c r="AW644" s="20" t="e">
        <f>VLOOKUP($D644,'DATA PENGUKURAN GARDU'!$A:$BS,46,0)</f>
        <v>#N/A</v>
      </c>
      <c r="AX644" s="21" t="e">
        <f t="shared" si="331"/>
        <v>#N/A</v>
      </c>
      <c r="AY644" s="20" t="e">
        <f>VLOOKUP($D644,'DATA PENGUKURAN GARDU'!$A:$BS,46,0)</f>
        <v>#N/A</v>
      </c>
      <c r="AZ644" s="20" t="e">
        <f>VLOOKUP($D644,'DATA PENGUKURAN GARDU'!$A:$BS,53,0)</f>
        <v>#N/A</v>
      </c>
      <c r="BA644" s="20" t="e">
        <f>VLOOKUP($D644,'DATA PENGUKURAN GARDU'!$A:$BS,54,0)</f>
        <v>#N/A</v>
      </c>
      <c r="BB644" s="17" t="e">
        <f>VLOOKUP($E644,'DATA PENGUKURAN GARDU'!$A:$BS,42,0)</f>
        <v>#N/A</v>
      </c>
      <c r="BC644" s="23" t="e">
        <f t="shared" si="332"/>
        <v>#N/A</v>
      </c>
      <c r="BD644" s="17" t="e">
        <f>VLOOKUP($E644,'DATA PENGUKURAN GARDU'!$A:$BS,44,0)</f>
        <v>#N/A</v>
      </c>
      <c r="BE644" s="23" t="e">
        <f t="shared" si="333"/>
        <v>#N/A</v>
      </c>
      <c r="BF644" s="17" t="e">
        <f>VLOOKUP($E644,'DATA PENGUKURAN GARDU'!$A:$BS,46,0)</f>
        <v>#N/A</v>
      </c>
      <c r="BG644" s="23" t="e">
        <f t="shared" si="334"/>
        <v>#N/A</v>
      </c>
      <c r="BH644" s="17" t="e">
        <f>VLOOKUP($E644,'DATA PENGUKURAN GARDU'!$A:$BS,46,0)</f>
        <v>#N/A</v>
      </c>
      <c r="BI644" s="17" t="e">
        <f>VLOOKUP($E644,'DATA PENGUKURAN GARDU'!$A:$BS,53,0)</f>
        <v>#N/A</v>
      </c>
      <c r="BJ644" s="17" t="e">
        <f>VLOOKUP($E644,'DATA PENGUKURAN GARDU'!$A:$BS,54,0)</f>
        <v>#N/A</v>
      </c>
      <c r="BK644" s="20" t="e">
        <f t="shared" si="345"/>
        <v>#N/A</v>
      </c>
      <c r="BL644" s="20" t="e">
        <f t="shared" si="346"/>
        <v>#N/A</v>
      </c>
      <c r="BM644" s="20" t="e">
        <f t="shared" si="347"/>
        <v>#N/A</v>
      </c>
      <c r="BN644" s="25" t="e">
        <f t="shared" si="348"/>
        <v>#N/A</v>
      </c>
      <c r="BO644" s="26" t="str">
        <f t="shared" si="349"/>
        <v>0</v>
      </c>
      <c r="BP644" s="21" t="e">
        <f t="shared" si="350"/>
        <v>#VALUE!</v>
      </c>
      <c r="BQ644" s="20" t="e">
        <f t="shared" si="351"/>
        <v>#N/A</v>
      </c>
      <c r="BR644" s="20" t="e">
        <v>#N/A</v>
      </c>
      <c r="BS644" s="9" t="e">
        <v>#N/A</v>
      </c>
      <c r="BT644" s="2" t="e">
        <f t="shared" si="352"/>
        <v>#VALUE!</v>
      </c>
      <c r="BU644" s="2" t="e">
        <f t="shared" si="335"/>
        <v>#N/A</v>
      </c>
      <c r="BV644" s="2" t="e">
        <f t="shared" si="336"/>
        <v>#N/A</v>
      </c>
    </row>
    <row r="645" s="2" customFormat="1" ht="22.95" customHeight="1" spans="1:74">
      <c r="A645" s="9" t="str">
        <f t="shared" si="337"/>
        <v>M 159Induk</v>
      </c>
      <c r="B645" s="9" t="str">
        <f t="shared" si="338"/>
        <v>M 159jurusan 1</v>
      </c>
      <c r="C645" s="9" t="str">
        <f t="shared" si="339"/>
        <v>M 159jurusan 2</v>
      </c>
      <c r="D645" s="9" t="str">
        <f t="shared" si="340"/>
        <v>M 159jurusan 3</v>
      </c>
      <c r="E645" s="9" t="str">
        <f t="shared" si="341"/>
        <v>M 159jurusan 4</v>
      </c>
      <c r="F645" s="10" t="s">
        <v>131</v>
      </c>
      <c r="G645" s="10" t="s">
        <v>131</v>
      </c>
      <c r="H645" s="10" t="s">
        <v>813</v>
      </c>
      <c r="I645" s="10" t="s">
        <v>11346</v>
      </c>
      <c r="J645" s="10" t="s">
        <v>11347</v>
      </c>
      <c r="K645" s="10" t="s">
        <v>7465</v>
      </c>
      <c r="L645" s="10"/>
      <c r="M645" s="10"/>
      <c r="N645" s="14">
        <f t="shared" si="342"/>
        <v>0</v>
      </c>
      <c r="O645" s="15" t="e">
        <f t="shared" si="343"/>
        <v>#VALUE!</v>
      </c>
      <c r="P645" s="15" t="e">
        <f t="shared" si="344"/>
        <v>#VALUE!</v>
      </c>
      <c r="Q645" s="17" t="e">
        <f>VLOOKUP($A645,'DATA PENGUKURAN GARDU'!$A:$BS,42,0)</f>
        <v>#N/A</v>
      </c>
      <c r="R645" s="18" t="e">
        <f t="shared" si="320"/>
        <v>#N/A</v>
      </c>
      <c r="S645" s="17" t="e">
        <f>VLOOKUP($A645,'DATA PENGUKURAN GARDU'!$A:$BS,44,0)</f>
        <v>#N/A</v>
      </c>
      <c r="T645" s="18" t="e">
        <f t="shared" si="321"/>
        <v>#N/A</v>
      </c>
      <c r="U645" s="17" t="e">
        <f>VLOOKUP($A645,'DATA PENGUKURAN GARDU'!$A:$BS,46,0)</f>
        <v>#N/A</v>
      </c>
      <c r="V645" s="18" t="e">
        <f t="shared" si="322"/>
        <v>#N/A</v>
      </c>
      <c r="W645" s="17" t="e">
        <f>VLOOKUP($A645,'DATA PENGUKURAN GARDU'!$A:$BS,48,0)</f>
        <v>#N/A</v>
      </c>
      <c r="X645" s="17" t="e">
        <f>VLOOKUP($A645,'DATA PENGUKURAN GARDU'!$A:$BS,53,0)</f>
        <v>#N/A</v>
      </c>
      <c r="Y645" s="17" t="e">
        <f>VLOOKUP($A645,'DATA PENGUKURAN GARDU'!$A:$BS,54,0)</f>
        <v>#N/A</v>
      </c>
      <c r="Z645" s="17" t="e">
        <f>VLOOKUP($A645,'DATA PENGUKURAN GARDU'!$A:$BS,55,0)</f>
        <v>#N/A</v>
      </c>
      <c r="AA645" s="20" t="e">
        <f>VLOOKUP($B645,'DATA PENGUKURAN GARDU'!$A:$BS,42,0)</f>
        <v>#N/A</v>
      </c>
      <c r="AB645" s="21" t="e">
        <f t="shared" si="323"/>
        <v>#N/A</v>
      </c>
      <c r="AC645" s="20" t="e">
        <f>VLOOKUP($B645,'DATA PENGUKURAN GARDU'!$A:$BS,44,0)</f>
        <v>#N/A</v>
      </c>
      <c r="AD645" s="21" t="e">
        <f t="shared" si="324"/>
        <v>#N/A</v>
      </c>
      <c r="AE645" s="20" t="e">
        <f>VLOOKUP($B645,'DATA PENGUKURAN GARDU'!$A:$BS,46,0)</f>
        <v>#N/A</v>
      </c>
      <c r="AF645" s="21" t="e">
        <f t="shared" si="325"/>
        <v>#N/A</v>
      </c>
      <c r="AG645" s="20" t="e">
        <f>VLOOKUP($B645,'DATA PENGUKURAN GARDU'!$A:$BS,46,0)</f>
        <v>#N/A</v>
      </c>
      <c r="AH645" s="20" t="e">
        <f>VLOOKUP($B645,'DATA PENGUKURAN GARDU'!$A:$BS,53,0)</f>
        <v>#N/A</v>
      </c>
      <c r="AI645" s="20" t="e">
        <f>VLOOKUP($B645,'DATA PENGUKURAN GARDU'!$A:$BS,54,0)</f>
        <v>#N/A</v>
      </c>
      <c r="AJ645" s="17" t="e">
        <f>VLOOKUP($C645,'DATA PENGUKURAN GARDU'!$A:$BS,42,0)</f>
        <v>#N/A</v>
      </c>
      <c r="AK645" s="23" t="e">
        <f t="shared" si="326"/>
        <v>#N/A</v>
      </c>
      <c r="AL645" s="17" t="e">
        <f>VLOOKUP($C645,'DATA PENGUKURAN GARDU'!$A:$BS,44,0)</f>
        <v>#N/A</v>
      </c>
      <c r="AM645" s="23" t="e">
        <f t="shared" si="327"/>
        <v>#N/A</v>
      </c>
      <c r="AN645" s="17" t="e">
        <f>VLOOKUP($C645,'DATA PENGUKURAN GARDU'!$A:$BS,46,0)</f>
        <v>#N/A</v>
      </c>
      <c r="AO645" s="23" t="e">
        <f t="shared" si="328"/>
        <v>#N/A</v>
      </c>
      <c r="AP645" s="17" t="e">
        <f>VLOOKUP($C645,'DATA PENGUKURAN GARDU'!$A:$BS,46,0)</f>
        <v>#N/A</v>
      </c>
      <c r="AQ645" s="17" t="e">
        <f>VLOOKUP($C645,'DATA PENGUKURAN GARDU'!$A:$BS,53,0)</f>
        <v>#N/A</v>
      </c>
      <c r="AR645" s="17" t="e">
        <f>VLOOKUP($C645,'DATA PENGUKURAN GARDU'!$A:$BS,54,0)</f>
        <v>#N/A</v>
      </c>
      <c r="AS645" s="20" t="e">
        <f>VLOOKUP($D645,'DATA PENGUKURAN GARDU'!$A:$BS,42,0)</f>
        <v>#N/A</v>
      </c>
      <c r="AT645" s="21" t="e">
        <f t="shared" si="329"/>
        <v>#N/A</v>
      </c>
      <c r="AU645" s="20" t="e">
        <f>VLOOKUP($D645,'DATA PENGUKURAN GARDU'!$A:$BS,44,0)</f>
        <v>#N/A</v>
      </c>
      <c r="AV645" s="21" t="e">
        <f t="shared" si="330"/>
        <v>#N/A</v>
      </c>
      <c r="AW645" s="20" t="e">
        <f>VLOOKUP($D645,'DATA PENGUKURAN GARDU'!$A:$BS,46,0)</f>
        <v>#N/A</v>
      </c>
      <c r="AX645" s="21" t="e">
        <f t="shared" si="331"/>
        <v>#N/A</v>
      </c>
      <c r="AY645" s="20" t="e">
        <f>VLOOKUP($D645,'DATA PENGUKURAN GARDU'!$A:$BS,46,0)</f>
        <v>#N/A</v>
      </c>
      <c r="AZ645" s="20" t="e">
        <f>VLOOKUP($D645,'DATA PENGUKURAN GARDU'!$A:$BS,53,0)</f>
        <v>#N/A</v>
      </c>
      <c r="BA645" s="20" t="e">
        <f>VLOOKUP($D645,'DATA PENGUKURAN GARDU'!$A:$BS,54,0)</f>
        <v>#N/A</v>
      </c>
      <c r="BB645" s="17" t="e">
        <f>VLOOKUP($E645,'DATA PENGUKURAN GARDU'!$A:$BS,42,0)</f>
        <v>#N/A</v>
      </c>
      <c r="BC645" s="23" t="e">
        <f t="shared" si="332"/>
        <v>#N/A</v>
      </c>
      <c r="BD645" s="17" t="e">
        <f>VLOOKUP($E645,'DATA PENGUKURAN GARDU'!$A:$BS,44,0)</f>
        <v>#N/A</v>
      </c>
      <c r="BE645" s="23" t="e">
        <f t="shared" si="333"/>
        <v>#N/A</v>
      </c>
      <c r="BF645" s="17" t="e">
        <f>VLOOKUP($E645,'DATA PENGUKURAN GARDU'!$A:$BS,46,0)</f>
        <v>#N/A</v>
      </c>
      <c r="BG645" s="23" t="e">
        <f t="shared" si="334"/>
        <v>#N/A</v>
      </c>
      <c r="BH645" s="17" t="e">
        <f>VLOOKUP($E645,'DATA PENGUKURAN GARDU'!$A:$BS,46,0)</f>
        <v>#N/A</v>
      </c>
      <c r="BI645" s="17" t="e">
        <f>VLOOKUP($E645,'DATA PENGUKURAN GARDU'!$A:$BS,53,0)</f>
        <v>#N/A</v>
      </c>
      <c r="BJ645" s="17" t="e">
        <f>VLOOKUP($E645,'DATA PENGUKURAN GARDU'!$A:$BS,54,0)</f>
        <v>#N/A</v>
      </c>
      <c r="BK645" s="20" t="e">
        <f t="shared" si="345"/>
        <v>#N/A</v>
      </c>
      <c r="BL645" s="20" t="e">
        <f t="shared" si="346"/>
        <v>#N/A</v>
      </c>
      <c r="BM645" s="20" t="e">
        <f t="shared" si="347"/>
        <v>#N/A</v>
      </c>
      <c r="BN645" s="25" t="e">
        <f t="shared" si="348"/>
        <v>#N/A</v>
      </c>
      <c r="BO645" s="26" t="str">
        <f t="shared" si="349"/>
        <v>0</v>
      </c>
      <c r="BP645" s="21" t="e">
        <f t="shared" si="350"/>
        <v>#VALUE!</v>
      </c>
      <c r="BQ645" s="20" t="e">
        <f t="shared" si="351"/>
        <v>#N/A</v>
      </c>
      <c r="BR645" s="20" t="e">
        <v>#N/A</v>
      </c>
      <c r="BS645" s="9" t="e">
        <v>#N/A</v>
      </c>
      <c r="BT645" s="2" t="e">
        <f t="shared" si="352"/>
        <v>#VALUE!</v>
      </c>
      <c r="BU645" s="2" t="e">
        <f t="shared" si="335"/>
        <v>#N/A</v>
      </c>
      <c r="BV645" s="2" t="e">
        <f t="shared" si="336"/>
        <v>#N/A</v>
      </c>
    </row>
    <row r="646" s="2" customFormat="1" ht="22.95" customHeight="1" spans="1:74">
      <c r="A646" s="9" t="str">
        <f t="shared" si="337"/>
        <v>M 164Induk</v>
      </c>
      <c r="B646" s="9" t="str">
        <f t="shared" si="338"/>
        <v>M 164jurusan 1</v>
      </c>
      <c r="C646" s="9" t="str">
        <f t="shared" si="339"/>
        <v>M 164jurusan 2</v>
      </c>
      <c r="D646" s="9" t="str">
        <f t="shared" si="340"/>
        <v>M 164jurusan 3</v>
      </c>
      <c r="E646" s="9" t="str">
        <f t="shared" si="341"/>
        <v>M 164jurusan 4</v>
      </c>
      <c r="F646" s="10" t="s">
        <v>131</v>
      </c>
      <c r="G646" s="10" t="s">
        <v>131</v>
      </c>
      <c r="H646" s="10" t="s">
        <v>814</v>
      </c>
      <c r="I646" s="10" t="s">
        <v>11348</v>
      </c>
      <c r="J646" s="10" t="s">
        <v>11349</v>
      </c>
      <c r="K646" s="10" t="s">
        <v>7465</v>
      </c>
      <c r="L646" s="10"/>
      <c r="M646" s="10"/>
      <c r="N646" s="14">
        <f t="shared" si="342"/>
        <v>0</v>
      </c>
      <c r="O646" s="15" t="e">
        <f t="shared" si="343"/>
        <v>#VALUE!</v>
      </c>
      <c r="P646" s="15" t="e">
        <f t="shared" si="344"/>
        <v>#VALUE!</v>
      </c>
      <c r="Q646" s="17" t="e">
        <f>VLOOKUP($A646,'DATA PENGUKURAN GARDU'!$A:$BS,42,0)</f>
        <v>#N/A</v>
      </c>
      <c r="R646" s="18" t="e">
        <f t="shared" si="320"/>
        <v>#N/A</v>
      </c>
      <c r="S646" s="17" t="e">
        <f>VLOOKUP($A646,'DATA PENGUKURAN GARDU'!$A:$BS,44,0)</f>
        <v>#N/A</v>
      </c>
      <c r="T646" s="18" t="e">
        <f t="shared" si="321"/>
        <v>#N/A</v>
      </c>
      <c r="U646" s="17" t="e">
        <f>VLOOKUP($A646,'DATA PENGUKURAN GARDU'!$A:$BS,46,0)</f>
        <v>#N/A</v>
      </c>
      <c r="V646" s="18" t="e">
        <f t="shared" si="322"/>
        <v>#N/A</v>
      </c>
      <c r="W646" s="17" t="e">
        <f>VLOOKUP($A646,'DATA PENGUKURAN GARDU'!$A:$BS,48,0)</f>
        <v>#N/A</v>
      </c>
      <c r="X646" s="17" t="e">
        <f>VLOOKUP($A646,'DATA PENGUKURAN GARDU'!$A:$BS,53,0)</f>
        <v>#N/A</v>
      </c>
      <c r="Y646" s="17" t="e">
        <f>VLOOKUP($A646,'DATA PENGUKURAN GARDU'!$A:$BS,54,0)</f>
        <v>#N/A</v>
      </c>
      <c r="Z646" s="17" t="e">
        <f>VLOOKUP($A646,'DATA PENGUKURAN GARDU'!$A:$BS,55,0)</f>
        <v>#N/A</v>
      </c>
      <c r="AA646" s="20" t="e">
        <f>VLOOKUP($B646,'DATA PENGUKURAN GARDU'!$A:$BS,42,0)</f>
        <v>#N/A</v>
      </c>
      <c r="AB646" s="21" t="e">
        <f t="shared" si="323"/>
        <v>#N/A</v>
      </c>
      <c r="AC646" s="20" t="e">
        <f>VLOOKUP($B646,'DATA PENGUKURAN GARDU'!$A:$BS,44,0)</f>
        <v>#N/A</v>
      </c>
      <c r="AD646" s="21" t="e">
        <f t="shared" si="324"/>
        <v>#N/A</v>
      </c>
      <c r="AE646" s="20" t="e">
        <f>VLOOKUP($B646,'DATA PENGUKURAN GARDU'!$A:$BS,46,0)</f>
        <v>#N/A</v>
      </c>
      <c r="AF646" s="21" t="e">
        <f t="shared" si="325"/>
        <v>#N/A</v>
      </c>
      <c r="AG646" s="20" t="e">
        <f>VLOOKUP($B646,'DATA PENGUKURAN GARDU'!$A:$BS,46,0)</f>
        <v>#N/A</v>
      </c>
      <c r="AH646" s="20" t="e">
        <f>VLOOKUP($B646,'DATA PENGUKURAN GARDU'!$A:$BS,53,0)</f>
        <v>#N/A</v>
      </c>
      <c r="AI646" s="20" t="e">
        <f>VLOOKUP($B646,'DATA PENGUKURAN GARDU'!$A:$BS,54,0)</f>
        <v>#N/A</v>
      </c>
      <c r="AJ646" s="17" t="e">
        <f>VLOOKUP($C646,'DATA PENGUKURAN GARDU'!$A:$BS,42,0)</f>
        <v>#N/A</v>
      </c>
      <c r="AK646" s="23" t="e">
        <f t="shared" si="326"/>
        <v>#N/A</v>
      </c>
      <c r="AL646" s="17" t="e">
        <f>VLOOKUP($C646,'DATA PENGUKURAN GARDU'!$A:$BS,44,0)</f>
        <v>#N/A</v>
      </c>
      <c r="AM646" s="23" t="e">
        <f t="shared" si="327"/>
        <v>#N/A</v>
      </c>
      <c r="AN646" s="17" t="e">
        <f>VLOOKUP($C646,'DATA PENGUKURAN GARDU'!$A:$BS,46,0)</f>
        <v>#N/A</v>
      </c>
      <c r="AO646" s="23" t="e">
        <f t="shared" si="328"/>
        <v>#N/A</v>
      </c>
      <c r="AP646" s="17" t="e">
        <f>VLOOKUP($C646,'DATA PENGUKURAN GARDU'!$A:$BS,46,0)</f>
        <v>#N/A</v>
      </c>
      <c r="AQ646" s="17" t="e">
        <f>VLOOKUP($C646,'DATA PENGUKURAN GARDU'!$A:$BS,53,0)</f>
        <v>#N/A</v>
      </c>
      <c r="AR646" s="17" t="e">
        <f>VLOOKUP($C646,'DATA PENGUKURAN GARDU'!$A:$BS,54,0)</f>
        <v>#N/A</v>
      </c>
      <c r="AS646" s="20" t="e">
        <f>VLOOKUP($D646,'DATA PENGUKURAN GARDU'!$A:$BS,42,0)</f>
        <v>#N/A</v>
      </c>
      <c r="AT646" s="21" t="e">
        <f t="shared" si="329"/>
        <v>#N/A</v>
      </c>
      <c r="AU646" s="20" t="e">
        <f>VLOOKUP($D646,'DATA PENGUKURAN GARDU'!$A:$BS,44,0)</f>
        <v>#N/A</v>
      </c>
      <c r="AV646" s="21" t="e">
        <f t="shared" si="330"/>
        <v>#N/A</v>
      </c>
      <c r="AW646" s="20" t="e">
        <f>VLOOKUP($D646,'DATA PENGUKURAN GARDU'!$A:$BS,46,0)</f>
        <v>#N/A</v>
      </c>
      <c r="AX646" s="21" t="e">
        <f t="shared" si="331"/>
        <v>#N/A</v>
      </c>
      <c r="AY646" s="20" t="e">
        <f>VLOOKUP($D646,'DATA PENGUKURAN GARDU'!$A:$BS,46,0)</f>
        <v>#N/A</v>
      </c>
      <c r="AZ646" s="20" t="e">
        <f>VLOOKUP($D646,'DATA PENGUKURAN GARDU'!$A:$BS,53,0)</f>
        <v>#N/A</v>
      </c>
      <c r="BA646" s="20" t="e">
        <f>VLOOKUP($D646,'DATA PENGUKURAN GARDU'!$A:$BS,54,0)</f>
        <v>#N/A</v>
      </c>
      <c r="BB646" s="17" t="e">
        <f>VLOOKUP($E646,'DATA PENGUKURAN GARDU'!$A:$BS,42,0)</f>
        <v>#N/A</v>
      </c>
      <c r="BC646" s="23" t="e">
        <f t="shared" si="332"/>
        <v>#N/A</v>
      </c>
      <c r="BD646" s="17" t="e">
        <f>VLOOKUP($E646,'DATA PENGUKURAN GARDU'!$A:$BS,44,0)</f>
        <v>#N/A</v>
      </c>
      <c r="BE646" s="23" t="e">
        <f t="shared" si="333"/>
        <v>#N/A</v>
      </c>
      <c r="BF646" s="17" t="e">
        <f>VLOOKUP($E646,'DATA PENGUKURAN GARDU'!$A:$BS,46,0)</f>
        <v>#N/A</v>
      </c>
      <c r="BG646" s="23" t="e">
        <f t="shared" si="334"/>
        <v>#N/A</v>
      </c>
      <c r="BH646" s="17" t="e">
        <f>VLOOKUP($E646,'DATA PENGUKURAN GARDU'!$A:$BS,46,0)</f>
        <v>#N/A</v>
      </c>
      <c r="BI646" s="17" t="e">
        <f>VLOOKUP($E646,'DATA PENGUKURAN GARDU'!$A:$BS,53,0)</f>
        <v>#N/A</v>
      </c>
      <c r="BJ646" s="17" t="e">
        <f>VLOOKUP($E646,'DATA PENGUKURAN GARDU'!$A:$BS,54,0)</f>
        <v>#N/A</v>
      </c>
      <c r="BK646" s="20" t="e">
        <f t="shared" si="345"/>
        <v>#N/A</v>
      </c>
      <c r="BL646" s="20" t="e">
        <f t="shared" si="346"/>
        <v>#N/A</v>
      </c>
      <c r="BM646" s="20" t="e">
        <f t="shared" si="347"/>
        <v>#N/A</v>
      </c>
      <c r="BN646" s="25" t="e">
        <f t="shared" si="348"/>
        <v>#N/A</v>
      </c>
      <c r="BO646" s="26" t="str">
        <f t="shared" si="349"/>
        <v>0</v>
      </c>
      <c r="BP646" s="21" t="e">
        <f t="shared" si="350"/>
        <v>#VALUE!</v>
      </c>
      <c r="BQ646" s="20" t="e">
        <f t="shared" si="351"/>
        <v>#N/A</v>
      </c>
      <c r="BR646" s="20" t="e">
        <v>#N/A</v>
      </c>
      <c r="BS646" s="9" t="e">
        <v>#N/A</v>
      </c>
      <c r="BT646" s="2" t="e">
        <f t="shared" si="352"/>
        <v>#VALUE!</v>
      </c>
      <c r="BU646" s="2" t="e">
        <f t="shared" si="335"/>
        <v>#N/A</v>
      </c>
      <c r="BV646" s="2" t="e">
        <f t="shared" si="336"/>
        <v>#N/A</v>
      </c>
    </row>
    <row r="647" s="2" customFormat="1" ht="22.95" customHeight="1" spans="1:74">
      <c r="A647" s="9" t="str">
        <f t="shared" si="337"/>
        <v>M 166Induk</v>
      </c>
      <c r="B647" s="9" t="str">
        <f t="shared" si="338"/>
        <v>M 166jurusan 1</v>
      </c>
      <c r="C647" s="9" t="str">
        <f t="shared" si="339"/>
        <v>M 166jurusan 2</v>
      </c>
      <c r="D647" s="9" t="str">
        <f t="shared" si="340"/>
        <v>M 166jurusan 3</v>
      </c>
      <c r="E647" s="9" t="str">
        <f t="shared" si="341"/>
        <v>M 166jurusan 4</v>
      </c>
      <c r="F647" s="10" t="s">
        <v>131</v>
      </c>
      <c r="G647" s="10" t="s">
        <v>131</v>
      </c>
      <c r="H647" s="10" t="s">
        <v>815</v>
      </c>
      <c r="I647" s="10" t="s">
        <v>11350</v>
      </c>
      <c r="J647" s="10" t="s">
        <v>11351</v>
      </c>
      <c r="K647" s="10" t="s">
        <v>7465</v>
      </c>
      <c r="L647" s="10"/>
      <c r="M647" s="10"/>
      <c r="N647" s="14">
        <f t="shared" si="342"/>
        <v>0</v>
      </c>
      <c r="O647" s="15" t="e">
        <f t="shared" si="343"/>
        <v>#VALUE!</v>
      </c>
      <c r="P647" s="15" t="e">
        <f t="shared" si="344"/>
        <v>#VALUE!</v>
      </c>
      <c r="Q647" s="17" t="e">
        <f>VLOOKUP($A647,'DATA PENGUKURAN GARDU'!$A:$BS,42,0)</f>
        <v>#N/A</v>
      </c>
      <c r="R647" s="18" t="e">
        <f t="shared" si="320"/>
        <v>#N/A</v>
      </c>
      <c r="S647" s="17" t="e">
        <f>VLOOKUP($A647,'DATA PENGUKURAN GARDU'!$A:$BS,44,0)</f>
        <v>#N/A</v>
      </c>
      <c r="T647" s="18" t="e">
        <f t="shared" si="321"/>
        <v>#N/A</v>
      </c>
      <c r="U647" s="17" t="e">
        <f>VLOOKUP($A647,'DATA PENGUKURAN GARDU'!$A:$BS,46,0)</f>
        <v>#N/A</v>
      </c>
      <c r="V647" s="18" t="e">
        <f t="shared" si="322"/>
        <v>#N/A</v>
      </c>
      <c r="W647" s="17" t="e">
        <f>VLOOKUP($A647,'DATA PENGUKURAN GARDU'!$A:$BS,48,0)</f>
        <v>#N/A</v>
      </c>
      <c r="X647" s="17" t="e">
        <f>VLOOKUP($A647,'DATA PENGUKURAN GARDU'!$A:$BS,53,0)</f>
        <v>#N/A</v>
      </c>
      <c r="Y647" s="17" t="e">
        <f>VLOOKUP($A647,'DATA PENGUKURAN GARDU'!$A:$BS,54,0)</f>
        <v>#N/A</v>
      </c>
      <c r="Z647" s="17" t="e">
        <f>VLOOKUP($A647,'DATA PENGUKURAN GARDU'!$A:$BS,55,0)</f>
        <v>#N/A</v>
      </c>
      <c r="AA647" s="20" t="e">
        <f>VLOOKUP($B647,'DATA PENGUKURAN GARDU'!$A:$BS,42,0)</f>
        <v>#N/A</v>
      </c>
      <c r="AB647" s="21" t="e">
        <f t="shared" si="323"/>
        <v>#N/A</v>
      </c>
      <c r="AC647" s="20" t="e">
        <f>VLOOKUP($B647,'DATA PENGUKURAN GARDU'!$A:$BS,44,0)</f>
        <v>#N/A</v>
      </c>
      <c r="AD647" s="21" t="e">
        <f t="shared" si="324"/>
        <v>#N/A</v>
      </c>
      <c r="AE647" s="20" t="e">
        <f>VLOOKUP($B647,'DATA PENGUKURAN GARDU'!$A:$BS,46,0)</f>
        <v>#N/A</v>
      </c>
      <c r="AF647" s="21" t="e">
        <f t="shared" si="325"/>
        <v>#N/A</v>
      </c>
      <c r="AG647" s="20" t="e">
        <f>VLOOKUP($B647,'DATA PENGUKURAN GARDU'!$A:$BS,46,0)</f>
        <v>#N/A</v>
      </c>
      <c r="AH647" s="20" t="e">
        <f>VLOOKUP($B647,'DATA PENGUKURAN GARDU'!$A:$BS,53,0)</f>
        <v>#N/A</v>
      </c>
      <c r="AI647" s="20" t="e">
        <f>VLOOKUP($B647,'DATA PENGUKURAN GARDU'!$A:$BS,54,0)</f>
        <v>#N/A</v>
      </c>
      <c r="AJ647" s="17" t="e">
        <f>VLOOKUP($C647,'DATA PENGUKURAN GARDU'!$A:$BS,42,0)</f>
        <v>#N/A</v>
      </c>
      <c r="AK647" s="23" t="e">
        <f t="shared" si="326"/>
        <v>#N/A</v>
      </c>
      <c r="AL647" s="17" t="e">
        <f>VLOOKUP($C647,'DATA PENGUKURAN GARDU'!$A:$BS,44,0)</f>
        <v>#N/A</v>
      </c>
      <c r="AM647" s="23" t="e">
        <f t="shared" si="327"/>
        <v>#N/A</v>
      </c>
      <c r="AN647" s="17" t="e">
        <f>VLOOKUP($C647,'DATA PENGUKURAN GARDU'!$A:$BS,46,0)</f>
        <v>#N/A</v>
      </c>
      <c r="AO647" s="23" t="e">
        <f t="shared" si="328"/>
        <v>#N/A</v>
      </c>
      <c r="AP647" s="17" t="e">
        <f>VLOOKUP($C647,'DATA PENGUKURAN GARDU'!$A:$BS,46,0)</f>
        <v>#N/A</v>
      </c>
      <c r="AQ647" s="17" t="e">
        <f>VLOOKUP($C647,'DATA PENGUKURAN GARDU'!$A:$BS,53,0)</f>
        <v>#N/A</v>
      </c>
      <c r="AR647" s="17" t="e">
        <f>VLOOKUP($C647,'DATA PENGUKURAN GARDU'!$A:$BS,54,0)</f>
        <v>#N/A</v>
      </c>
      <c r="AS647" s="20" t="e">
        <f>VLOOKUP($D647,'DATA PENGUKURAN GARDU'!$A:$BS,42,0)</f>
        <v>#N/A</v>
      </c>
      <c r="AT647" s="21" t="e">
        <f t="shared" si="329"/>
        <v>#N/A</v>
      </c>
      <c r="AU647" s="20" t="e">
        <f>VLOOKUP($D647,'DATA PENGUKURAN GARDU'!$A:$BS,44,0)</f>
        <v>#N/A</v>
      </c>
      <c r="AV647" s="21" t="e">
        <f t="shared" si="330"/>
        <v>#N/A</v>
      </c>
      <c r="AW647" s="20" t="e">
        <f>VLOOKUP($D647,'DATA PENGUKURAN GARDU'!$A:$BS,46,0)</f>
        <v>#N/A</v>
      </c>
      <c r="AX647" s="21" t="e">
        <f t="shared" si="331"/>
        <v>#N/A</v>
      </c>
      <c r="AY647" s="20" t="e">
        <f>VLOOKUP($D647,'DATA PENGUKURAN GARDU'!$A:$BS,46,0)</f>
        <v>#N/A</v>
      </c>
      <c r="AZ647" s="20" t="e">
        <f>VLOOKUP($D647,'DATA PENGUKURAN GARDU'!$A:$BS,53,0)</f>
        <v>#N/A</v>
      </c>
      <c r="BA647" s="20" t="e">
        <f>VLOOKUP($D647,'DATA PENGUKURAN GARDU'!$A:$BS,54,0)</f>
        <v>#N/A</v>
      </c>
      <c r="BB647" s="17" t="e">
        <f>VLOOKUP($E647,'DATA PENGUKURAN GARDU'!$A:$BS,42,0)</f>
        <v>#N/A</v>
      </c>
      <c r="BC647" s="23" t="e">
        <f t="shared" si="332"/>
        <v>#N/A</v>
      </c>
      <c r="BD647" s="17" t="e">
        <f>VLOOKUP($E647,'DATA PENGUKURAN GARDU'!$A:$BS,44,0)</f>
        <v>#N/A</v>
      </c>
      <c r="BE647" s="23" t="e">
        <f t="shared" si="333"/>
        <v>#N/A</v>
      </c>
      <c r="BF647" s="17" t="e">
        <f>VLOOKUP($E647,'DATA PENGUKURAN GARDU'!$A:$BS,46,0)</f>
        <v>#N/A</v>
      </c>
      <c r="BG647" s="23" t="e">
        <f t="shared" si="334"/>
        <v>#N/A</v>
      </c>
      <c r="BH647" s="17" t="e">
        <f>VLOOKUP($E647,'DATA PENGUKURAN GARDU'!$A:$BS,46,0)</f>
        <v>#N/A</v>
      </c>
      <c r="BI647" s="17" t="e">
        <f>VLOOKUP($E647,'DATA PENGUKURAN GARDU'!$A:$BS,53,0)</f>
        <v>#N/A</v>
      </c>
      <c r="BJ647" s="17" t="e">
        <f>VLOOKUP($E647,'DATA PENGUKURAN GARDU'!$A:$BS,54,0)</f>
        <v>#N/A</v>
      </c>
      <c r="BK647" s="20" t="e">
        <f t="shared" si="345"/>
        <v>#N/A</v>
      </c>
      <c r="BL647" s="20" t="e">
        <f t="shared" si="346"/>
        <v>#N/A</v>
      </c>
      <c r="BM647" s="20" t="e">
        <f t="shared" si="347"/>
        <v>#N/A</v>
      </c>
      <c r="BN647" s="25" t="e">
        <f t="shared" si="348"/>
        <v>#N/A</v>
      </c>
      <c r="BO647" s="26" t="str">
        <f t="shared" si="349"/>
        <v>0</v>
      </c>
      <c r="BP647" s="21" t="e">
        <f t="shared" si="350"/>
        <v>#VALUE!</v>
      </c>
      <c r="BQ647" s="20" t="e">
        <f t="shared" si="351"/>
        <v>#N/A</v>
      </c>
      <c r="BR647" s="20" t="e">
        <v>#N/A</v>
      </c>
      <c r="BS647" s="9" t="e">
        <v>#N/A</v>
      </c>
      <c r="BT647" s="2" t="e">
        <f t="shared" si="352"/>
        <v>#VALUE!</v>
      </c>
      <c r="BU647" s="2" t="e">
        <f t="shared" si="335"/>
        <v>#N/A</v>
      </c>
      <c r="BV647" s="2" t="e">
        <f t="shared" si="336"/>
        <v>#N/A</v>
      </c>
    </row>
    <row r="648" s="2" customFormat="1" ht="22.95" customHeight="1" spans="1:74">
      <c r="A648" s="9" t="str">
        <f t="shared" si="337"/>
        <v>M 170Induk</v>
      </c>
      <c r="B648" s="9" t="str">
        <f t="shared" si="338"/>
        <v>M 170jurusan 1</v>
      </c>
      <c r="C648" s="9" t="str">
        <f t="shared" si="339"/>
        <v>M 170jurusan 2</v>
      </c>
      <c r="D648" s="9" t="str">
        <f t="shared" si="340"/>
        <v>M 170jurusan 3</v>
      </c>
      <c r="E648" s="9" t="str">
        <f t="shared" si="341"/>
        <v>M 170jurusan 4</v>
      </c>
      <c r="F648" s="10" t="s">
        <v>131</v>
      </c>
      <c r="G648" s="10" t="s">
        <v>131</v>
      </c>
      <c r="H648" s="10" t="s">
        <v>816</v>
      </c>
      <c r="I648" s="10" t="s">
        <v>11352</v>
      </c>
      <c r="J648" s="10" t="s">
        <v>11353</v>
      </c>
      <c r="K648" s="10" t="s">
        <v>7465</v>
      </c>
      <c r="L648" s="10"/>
      <c r="M648" s="10"/>
      <c r="N648" s="14">
        <f t="shared" si="342"/>
        <v>0</v>
      </c>
      <c r="O648" s="15" t="e">
        <f t="shared" si="343"/>
        <v>#VALUE!</v>
      </c>
      <c r="P648" s="15" t="e">
        <f t="shared" si="344"/>
        <v>#VALUE!</v>
      </c>
      <c r="Q648" s="17" t="e">
        <f>VLOOKUP($A648,'DATA PENGUKURAN GARDU'!$A:$BS,42,0)</f>
        <v>#N/A</v>
      </c>
      <c r="R648" s="18" t="e">
        <f t="shared" si="320"/>
        <v>#N/A</v>
      </c>
      <c r="S648" s="17" t="e">
        <f>VLOOKUP($A648,'DATA PENGUKURAN GARDU'!$A:$BS,44,0)</f>
        <v>#N/A</v>
      </c>
      <c r="T648" s="18" t="e">
        <f t="shared" si="321"/>
        <v>#N/A</v>
      </c>
      <c r="U648" s="17" t="e">
        <f>VLOOKUP($A648,'DATA PENGUKURAN GARDU'!$A:$BS,46,0)</f>
        <v>#N/A</v>
      </c>
      <c r="V648" s="18" t="e">
        <f t="shared" si="322"/>
        <v>#N/A</v>
      </c>
      <c r="W648" s="17" t="e">
        <f>VLOOKUP($A648,'DATA PENGUKURAN GARDU'!$A:$BS,48,0)</f>
        <v>#N/A</v>
      </c>
      <c r="X648" s="17" t="e">
        <f>VLOOKUP($A648,'DATA PENGUKURAN GARDU'!$A:$BS,53,0)</f>
        <v>#N/A</v>
      </c>
      <c r="Y648" s="17" t="e">
        <f>VLOOKUP($A648,'DATA PENGUKURAN GARDU'!$A:$BS,54,0)</f>
        <v>#N/A</v>
      </c>
      <c r="Z648" s="17" t="e">
        <f>VLOOKUP($A648,'DATA PENGUKURAN GARDU'!$A:$BS,55,0)</f>
        <v>#N/A</v>
      </c>
      <c r="AA648" s="20" t="e">
        <f>VLOOKUP($B648,'DATA PENGUKURAN GARDU'!$A:$BS,42,0)</f>
        <v>#N/A</v>
      </c>
      <c r="AB648" s="21" t="e">
        <f t="shared" si="323"/>
        <v>#N/A</v>
      </c>
      <c r="AC648" s="20" t="e">
        <f>VLOOKUP($B648,'DATA PENGUKURAN GARDU'!$A:$BS,44,0)</f>
        <v>#N/A</v>
      </c>
      <c r="AD648" s="21" t="e">
        <f t="shared" si="324"/>
        <v>#N/A</v>
      </c>
      <c r="AE648" s="20" t="e">
        <f>VLOOKUP($B648,'DATA PENGUKURAN GARDU'!$A:$BS,46,0)</f>
        <v>#N/A</v>
      </c>
      <c r="AF648" s="21" t="e">
        <f t="shared" si="325"/>
        <v>#N/A</v>
      </c>
      <c r="AG648" s="20" t="e">
        <f>VLOOKUP($B648,'DATA PENGUKURAN GARDU'!$A:$BS,46,0)</f>
        <v>#N/A</v>
      </c>
      <c r="AH648" s="20" t="e">
        <f>VLOOKUP($B648,'DATA PENGUKURAN GARDU'!$A:$BS,53,0)</f>
        <v>#N/A</v>
      </c>
      <c r="AI648" s="20" t="e">
        <f>VLOOKUP($B648,'DATA PENGUKURAN GARDU'!$A:$BS,54,0)</f>
        <v>#N/A</v>
      </c>
      <c r="AJ648" s="17" t="e">
        <f>VLOOKUP($C648,'DATA PENGUKURAN GARDU'!$A:$BS,42,0)</f>
        <v>#N/A</v>
      </c>
      <c r="AK648" s="23" t="e">
        <f t="shared" si="326"/>
        <v>#N/A</v>
      </c>
      <c r="AL648" s="17" t="e">
        <f>VLOOKUP($C648,'DATA PENGUKURAN GARDU'!$A:$BS,44,0)</f>
        <v>#N/A</v>
      </c>
      <c r="AM648" s="23" t="e">
        <f t="shared" si="327"/>
        <v>#N/A</v>
      </c>
      <c r="AN648" s="17" t="e">
        <f>VLOOKUP($C648,'DATA PENGUKURAN GARDU'!$A:$BS,46,0)</f>
        <v>#N/A</v>
      </c>
      <c r="AO648" s="23" t="e">
        <f t="shared" si="328"/>
        <v>#N/A</v>
      </c>
      <c r="AP648" s="17" t="e">
        <f>VLOOKUP($C648,'DATA PENGUKURAN GARDU'!$A:$BS,46,0)</f>
        <v>#N/A</v>
      </c>
      <c r="AQ648" s="17" t="e">
        <f>VLOOKUP($C648,'DATA PENGUKURAN GARDU'!$A:$BS,53,0)</f>
        <v>#N/A</v>
      </c>
      <c r="AR648" s="17" t="e">
        <f>VLOOKUP($C648,'DATA PENGUKURAN GARDU'!$A:$BS,54,0)</f>
        <v>#N/A</v>
      </c>
      <c r="AS648" s="20" t="e">
        <f>VLOOKUP($D648,'DATA PENGUKURAN GARDU'!$A:$BS,42,0)</f>
        <v>#N/A</v>
      </c>
      <c r="AT648" s="21" t="e">
        <f t="shared" si="329"/>
        <v>#N/A</v>
      </c>
      <c r="AU648" s="20" t="e">
        <f>VLOOKUP($D648,'DATA PENGUKURAN GARDU'!$A:$BS,44,0)</f>
        <v>#N/A</v>
      </c>
      <c r="AV648" s="21" t="e">
        <f t="shared" si="330"/>
        <v>#N/A</v>
      </c>
      <c r="AW648" s="20" t="e">
        <f>VLOOKUP($D648,'DATA PENGUKURAN GARDU'!$A:$BS,46,0)</f>
        <v>#N/A</v>
      </c>
      <c r="AX648" s="21" t="e">
        <f t="shared" si="331"/>
        <v>#N/A</v>
      </c>
      <c r="AY648" s="20" t="e">
        <f>VLOOKUP($D648,'DATA PENGUKURAN GARDU'!$A:$BS,46,0)</f>
        <v>#N/A</v>
      </c>
      <c r="AZ648" s="20" t="e">
        <f>VLOOKUP($D648,'DATA PENGUKURAN GARDU'!$A:$BS,53,0)</f>
        <v>#N/A</v>
      </c>
      <c r="BA648" s="20" t="e">
        <f>VLOOKUP($D648,'DATA PENGUKURAN GARDU'!$A:$BS,54,0)</f>
        <v>#N/A</v>
      </c>
      <c r="BB648" s="17" t="e">
        <f>VLOOKUP($E648,'DATA PENGUKURAN GARDU'!$A:$BS,42,0)</f>
        <v>#N/A</v>
      </c>
      <c r="BC648" s="23" t="e">
        <f t="shared" si="332"/>
        <v>#N/A</v>
      </c>
      <c r="BD648" s="17" t="e">
        <f>VLOOKUP($E648,'DATA PENGUKURAN GARDU'!$A:$BS,44,0)</f>
        <v>#N/A</v>
      </c>
      <c r="BE648" s="23" t="e">
        <f t="shared" si="333"/>
        <v>#N/A</v>
      </c>
      <c r="BF648" s="17" t="e">
        <f>VLOOKUP($E648,'DATA PENGUKURAN GARDU'!$A:$BS,46,0)</f>
        <v>#N/A</v>
      </c>
      <c r="BG648" s="23" t="e">
        <f t="shared" si="334"/>
        <v>#N/A</v>
      </c>
      <c r="BH648" s="17" t="e">
        <f>VLOOKUP($E648,'DATA PENGUKURAN GARDU'!$A:$BS,46,0)</f>
        <v>#N/A</v>
      </c>
      <c r="BI648" s="17" t="e">
        <f>VLOOKUP($E648,'DATA PENGUKURAN GARDU'!$A:$BS,53,0)</f>
        <v>#N/A</v>
      </c>
      <c r="BJ648" s="17" t="e">
        <f>VLOOKUP($E648,'DATA PENGUKURAN GARDU'!$A:$BS,54,0)</f>
        <v>#N/A</v>
      </c>
      <c r="BK648" s="20" t="e">
        <f t="shared" si="345"/>
        <v>#N/A</v>
      </c>
      <c r="BL648" s="20" t="e">
        <f t="shared" si="346"/>
        <v>#N/A</v>
      </c>
      <c r="BM648" s="20" t="e">
        <f t="shared" si="347"/>
        <v>#N/A</v>
      </c>
      <c r="BN648" s="25" t="e">
        <f t="shared" si="348"/>
        <v>#N/A</v>
      </c>
      <c r="BO648" s="26" t="str">
        <f t="shared" si="349"/>
        <v>0</v>
      </c>
      <c r="BP648" s="21" t="e">
        <f t="shared" si="350"/>
        <v>#VALUE!</v>
      </c>
      <c r="BQ648" s="20" t="e">
        <f t="shared" si="351"/>
        <v>#N/A</v>
      </c>
      <c r="BR648" s="20" t="e">
        <v>#N/A</v>
      </c>
      <c r="BS648" s="9" t="e">
        <v>#N/A</v>
      </c>
      <c r="BT648" s="2" t="e">
        <f t="shared" si="352"/>
        <v>#VALUE!</v>
      </c>
      <c r="BU648" s="2" t="e">
        <f t="shared" si="335"/>
        <v>#N/A</v>
      </c>
      <c r="BV648" s="2" t="e">
        <f t="shared" si="336"/>
        <v>#N/A</v>
      </c>
    </row>
    <row r="649" s="2" customFormat="1" ht="22.95" customHeight="1" spans="1:74">
      <c r="A649" s="9" t="str">
        <f t="shared" si="337"/>
        <v>M 173Induk</v>
      </c>
      <c r="B649" s="9" t="str">
        <f t="shared" si="338"/>
        <v>M 173jurusan 1</v>
      </c>
      <c r="C649" s="9" t="str">
        <f t="shared" si="339"/>
        <v>M 173jurusan 2</v>
      </c>
      <c r="D649" s="9" t="str">
        <f t="shared" si="340"/>
        <v>M 173jurusan 3</v>
      </c>
      <c r="E649" s="9" t="str">
        <f t="shared" si="341"/>
        <v>M 173jurusan 4</v>
      </c>
      <c r="F649" s="10" t="s">
        <v>131</v>
      </c>
      <c r="G649" s="10" t="s">
        <v>131</v>
      </c>
      <c r="H649" s="10" t="s">
        <v>817</v>
      </c>
      <c r="I649" s="10" t="s">
        <v>11354</v>
      </c>
      <c r="J649" s="10" t="s">
        <v>11355</v>
      </c>
      <c r="K649" s="10" t="s">
        <v>7465</v>
      </c>
      <c r="L649" s="10"/>
      <c r="M649" s="10"/>
      <c r="N649" s="14">
        <f t="shared" si="342"/>
        <v>0</v>
      </c>
      <c r="O649" s="15" t="e">
        <f t="shared" si="343"/>
        <v>#VALUE!</v>
      </c>
      <c r="P649" s="15" t="e">
        <f t="shared" si="344"/>
        <v>#VALUE!</v>
      </c>
      <c r="Q649" s="17" t="e">
        <f>VLOOKUP($A649,'DATA PENGUKURAN GARDU'!$A:$BS,42,0)</f>
        <v>#N/A</v>
      </c>
      <c r="R649" s="18" t="e">
        <f t="shared" si="320"/>
        <v>#N/A</v>
      </c>
      <c r="S649" s="17" t="e">
        <f>VLOOKUP($A649,'DATA PENGUKURAN GARDU'!$A:$BS,44,0)</f>
        <v>#N/A</v>
      </c>
      <c r="T649" s="18" t="e">
        <f t="shared" si="321"/>
        <v>#N/A</v>
      </c>
      <c r="U649" s="17" t="e">
        <f>VLOOKUP($A649,'DATA PENGUKURAN GARDU'!$A:$BS,46,0)</f>
        <v>#N/A</v>
      </c>
      <c r="V649" s="18" t="e">
        <f t="shared" si="322"/>
        <v>#N/A</v>
      </c>
      <c r="W649" s="17" t="e">
        <f>VLOOKUP($A649,'DATA PENGUKURAN GARDU'!$A:$BS,48,0)</f>
        <v>#N/A</v>
      </c>
      <c r="X649" s="17" t="e">
        <f>VLOOKUP($A649,'DATA PENGUKURAN GARDU'!$A:$BS,53,0)</f>
        <v>#N/A</v>
      </c>
      <c r="Y649" s="17" t="e">
        <f>VLOOKUP($A649,'DATA PENGUKURAN GARDU'!$A:$BS,54,0)</f>
        <v>#N/A</v>
      </c>
      <c r="Z649" s="17" t="e">
        <f>VLOOKUP($A649,'DATA PENGUKURAN GARDU'!$A:$BS,55,0)</f>
        <v>#N/A</v>
      </c>
      <c r="AA649" s="20" t="e">
        <f>VLOOKUP($B649,'DATA PENGUKURAN GARDU'!$A:$BS,42,0)</f>
        <v>#N/A</v>
      </c>
      <c r="AB649" s="21" t="e">
        <f t="shared" si="323"/>
        <v>#N/A</v>
      </c>
      <c r="AC649" s="20" t="e">
        <f>VLOOKUP($B649,'DATA PENGUKURAN GARDU'!$A:$BS,44,0)</f>
        <v>#N/A</v>
      </c>
      <c r="AD649" s="21" t="e">
        <f t="shared" si="324"/>
        <v>#N/A</v>
      </c>
      <c r="AE649" s="20" t="e">
        <f>VLOOKUP($B649,'DATA PENGUKURAN GARDU'!$A:$BS,46,0)</f>
        <v>#N/A</v>
      </c>
      <c r="AF649" s="21" t="e">
        <f t="shared" si="325"/>
        <v>#N/A</v>
      </c>
      <c r="AG649" s="20" t="e">
        <f>VLOOKUP($B649,'DATA PENGUKURAN GARDU'!$A:$BS,46,0)</f>
        <v>#N/A</v>
      </c>
      <c r="AH649" s="20" t="e">
        <f>VLOOKUP($B649,'DATA PENGUKURAN GARDU'!$A:$BS,53,0)</f>
        <v>#N/A</v>
      </c>
      <c r="AI649" s="20" t="e">
        <f>VLOOKUP($B649,'DATA PENGUKURAN GARDU'!$A:$BS,54,0)</f>
        <v>#N/A</v>
      </c>
      <c r="AJ649" s="17" t="e">
        <f>VLOOKUP($C649,'DATA PENGUKURAN GARDU'!$A:$BS,42,0)</f>
        <v>#N/A</v>
      </c>
      <c r="AK649" s="23" t="e">
        <f t="shared" si="326"/>
        <v>#N/A</v>
      </c>
      <c r="AL649" s="17" t="e">
        <f>VLOOKUP($C649,'DATA PENGUKURAN GARDU'!$A:$BS,44,0)</f>
        <v>#N/A</v>
      </c>
      <c r="AM649" s="23" t="e">
        <f t="shared" si="327"/>
        <v>#N/A</v>
      </c>
      <c r="AN649" s="17" t="e">
        <f>VLOOKUP($C649,'DATA PENGUKURAN GARDU'!$A:$BS,46,0)</f>
        <v>#N/A</v>
      </c>
      <c r="AO649" s="23" t="e">
        <f t="shared" si="328"/>
        <v>#N/A</v>
      </c>
      <c r="AP649" s="17" t="e">
        <f>VLOOKUP($C649,'DATA PENGUKURAN GARDU'!$A:$BS,46,0)</f>
        <v>#N/A</v>
      </c>
      <c r="AQ649" s="17" t="e">
        <f>VLOOKUP($C649,'DATA PENGUKURAN GARDU'!$A:$BS,53,0)</f>
        <v>#N/A</v>
      </c>
      <c r="AR649" s="17" t="e">
        <f>VLOOKUP($C649,'DATA PENGUKURAN GARDU'!$A:$BS,54,0)</f>
        <v>#N/A</v>
      </c>
      <c r="AS649" s="20" t="e">
        <f>VLOOKUP($D649,'DATA PENGUKURAN GARDU'!$A:$BS,42,0)</f>
        <v>#N/A</v>
      </c>
      <c r="AT649" s="21" t="e">
        <f t="shared" si="329"/>
        <v>#N/A</v>
      </c>
      <c r="AU649" s="20" t="e">
        <f>VLOOKUP($D649,'DATA PENGUKURAN GARDU'!$A:$BS,44,0)</f>
        <v>#N/A</v>
      </c>
      <c r="AV649" s="21" t="e">
        <f t="shared" si="330"/>
        <v>#N/A</v>
      </c>
      <c r="AW649" s="20" t="e">
        <f>VLOOKUP($D649,'DATA PENGUKURAN GARDU'!$A:$BS,46,0)</f>
        <v>#N/A</v>
      </c>
      <c r="AX649" s="21" t="e">
        <f t="shared" si="331"/>
        <v>#N/A</v>
      </c>
      <c r="AY649" s="20" t="e">
        <f>VLOOKUP($D649,'DATA PENGUKURAN GARDU'!$A:$BS,46,0)</f>
        <v>#N/A</v>
      </c>
      <c r="AZ649" s="20" t="e">
        <f>VLOOKUP($D649,'DATA PENGUKURAN GARDU'!$A:$BS,53,0)</f>
        <v>#N/A</v>
      </c>
      <c r="BA649" s="20" t="e">
        <f>VLOOKUP($D649,'DATA PENGUKURAN GARDU'!$A:$BS,54,0)</f>
        <v>#N/A</v>
      </c>
      <c r="BB649" s="17" t="e">
        <f>VLOOKUP($E649,'DATA PENGUKURAN GARDU'!$A:$BS,42,0)</f>
        <v>#N/A</v>
      </c>
      <c r="BC649" s="23" t="e">
        <f t="shared" si="332"/>
        <v>#N/A</v>
      </c>
      <c r="BD649" s="17" t="e">
        <f>VLOOKUP($E649,'DATA PENGUKURAN GARDU'!$A:$BS,44,0)</f>
        <v>#N/A</v>
      </c>
      <c r="BE649" s="23" t="e">
        <f t="shared" si="333"/>
        <v>#N/A</v>
      </c>
      <c r="BF649" s="17" t="e">
        <f>VLOOKUP($E649,'DATA PENGUKURAN GARDU'!$A:$BS,46,0)</f>
        <v>#N/A</v>
      </c>
      <c r="BG649" s="23" t="e">
        <f t="shared" si="334"/>
        <v>#N/A</v>
      </c>
      <c r="BH649" s="17" t="e">
        <f>VLOOKUP($E649,'DATA PENGUKURAN GARDU'!$A:$BS,46,0)</f>
        <v>#N/A</v>
      </c>
      <c r="BI649" s="17" t="e">
        <f>VLOOKUP($E649,'DATA PENGUKURAN GARDU'!$A:$BS,53,0)</f>
        <v>#N/A</v>
      </c>
      <c r="BJ649" s="17" t="e">
        <f>VLOOKUP($E649,'DATA PENGUKURAN GARDU'!$A:$BS,54,0)</f>
        <v>#N/A</v>
      </c>
      <c r="BK649" s="20" t="e">
        <f t="shared" si="345"/>
        <v>#N/A</v>
      </c>
      <c r="BL649" s="20" t="e">
        <f t="shared" si="346"/>
        <v>#N/A</v>
      </c>
      <c r="BM649" s="20" t="e">
        <f t="shared" si="347"/>
        <v>#N/A</v>
      </c>
      <c r="BN649" s="25" t="e">
        <f t="shared" si="348"/>
        <v>#N/A</v>
      </c>
      <c r="BO649" s="26" t="str">
        <f t="shared" si="349"/>
        <v>0</v>
      </c>
      <c r="BP649" s="21" t="e">
        <f t="shared" si="350"/>
        <v>#VALUE!</v>
      </c>
      <c r="BQ649" s="20" t="e">
        <f t="shared" si="351"/>
        <v>#N/A</v>
      </c>
      <c r="BR649" s="20" t="e">
        <v>#N/A</v>
      </c>
      <c r="BS649" s="9" t="e">
        <v>#N/A</v>
      </c>
      <c r="BT649" s="2" t="e">
        <f t="shared" si="352"/>
        <v>#VALUE!</v>
      </c>
      <c r="BU649" s="2" t="e">
        <f t="shared" si="335"/>
        <v>#N/A</v>
      </c>
      <c r="BV649" s="2" t="e">
        <f t="shared" si="336"/>
        <v>#N/A</v>
      </c>
    </row>
    <row r="650" s="2" customFormat="1" ht="22.95" customHeight="1" spans="1:74">
      <c r="A650" s="9" t="str">
        <f t="shared" si="337"/>
        <v>BB 022Induk</v>
      </c>
      <c r="B650" s="9" t="str">
        <f t="shared" si="338"/>
        <v>BB 022jurusan 1</v>
      </c>
      <c r="C650" s="9" t="str">
        <f t="shared" si="339"/>
        <v>BB 022jurusan 2</v>
      </c>
      <c r="D650" s="9" t="str">
        <f t="shared" si="340"/>
        <v>BB 022jurusan 3</v>
      </c>
      <c r="E650" s="9" t="str">
        <f t="shared" si="341"/>
        <v>BB 022jurusan 4</v>
      </c>
      <c r="F650" s="10" t="s">
        <v>818</v>
      </c>
      <c r="G650" s="10" t="s">
        <v>131</v>
      </c>
      <c r="H650" s="10" t="s">
        <v>819</v>
      </c>
      <c r="I650" s="10" t="s">
        <v>11356</v>
      </c>
      <c r="J650" s="10" t="s">
        <v>11357</v>
      </c>
      <c r="K650" s="10" t="s">
        <v>7465</v>
      </c>
      <c r="L650" s="10"/>
      <c r="M650" s="10"/>
      <c r="N650" s="14">
        <f t="shared" si="342"/>
        <v>0</v>
      </c>
      <c r="O650" s="15" t="e">
        <f t="shared" si="343"/>
        <v>#VALUE!</v>
      </c>
      <c r="P650" s="15" t="e">
        <f t="shared" si="344"/>
        <v>#VALUE!</v>
      </c>
      <c r="Q650" s="17" t="e">
        <f>VLOOKUP($A650,'DATA PENGUKURAN GARDU'!$A:$BS,42,0)</f>
        <v>#N/A</v>
      </c>
      <c r="R650" s="18" t="e">
        <f t="shared" si="320"/>
        <v>#N/A</v>
      </c>
      <c r="S650" s="17" t="e">
        <f>VLOOKUP($A650,'DATA PENGUKURAN GARDU'!$A:$BS,44,0)</f>
        <v>#N/A</v>
      </c>
      <c r="T650" s="18" t="e">
        <f t="shared" si="321"/>
        <v>#N/A</v>
      </c>
      <c r="U650" s="17" t="e">
        <f>VLOOKUP($A650,'DATA PENGUKURAN GARDU'!$A:$BS,46,0)</f>
        <v>#N/A</v>
      </c>
      <c r="V650" s="18" t="e">
        <f t="shared" si="322"/>
        <v>#N/A</v>
      </c>
      <c r="W650" s="17" t="e">
        <f>VLOOKUP($A650,'DATA PENGUKURAN GARDU'!$A:$BS,48,0)</f>
        <v>#N/A</v>
      </c>
      <c r="X650" s="17" t="e">
        <f>VLOOKUP($A650,'DATA PENGUKURAN GARDU'!$A:$BS,53,0)</f>
        <v>#N/A</v>
      </c>
      <c r="Y650" s="17" t="e">
        <f>VLOOKUP($A650,'DATA PENGUKURAN GARDU'!$A:$BS,54,0)</f>
        <v>#N/A</v>
      </c>
      <c r="Z650" s="17" t="e">
        <f>VLOOKUP($A650,'DATA PENGUKURAN GARDU'!$A:$BS,55,0)</f>
        <v>#N/A</v>
      </c>
      <c r="AA650" s="20" t="e">
        <f>VLOOKUP($B650,'DATA PENGUKURAN GARDU'!$A:$BS,42,0)</f>
        <v>#N/A</v>
      </c>
      <c r="AB650" s="21" t="e">
        <f t="shared" si="323"/>
        <v>#N/A</v>
      </c>
      <c r="AC650" s="20" t="e">
        <f>VLOOKUP($B650,'DATA PENGUKURAN GARDU'!$A:$BS,44,0)</f>
        <v>#N/A</v>
      </c>
      <c r="AD650" s="21" t="e">
        <f t="shared" si="324"/>
        <v>#N/A</v>
      </c>
      <c r="AE650" s="20" t="e">
        <f>VLOOKUP($B650,'DATA PENGUKURAN GARDU'!$A:$BS,46,0)</f>
        <v>#N/A</v>
      </c>
      <c r="AF650" s="21" t="e">
        <f t="shared" si="325"/>
        <v>#N/A</v>
      </c>
      <c r="AG650" s="20" t="e">
        <f>VLOOKUP($B650,'DATA PENGUKURAN GARDU'!$A:$BS,46,0)</f>
        <v>#N/A</v>
      </c>
      <c r="AH650" s="20" t="e">
        <f>VLOOKUP($B650,'DATA PENGUKURAN GARDU'!$A:$BS,53,0)</f>
        <v>#N/A</v>
      </c>
      <c r="AI650" s="20" t="e">
        <f>VLOOKUP($B650,'DATA PENGUKURAN GARDU'!$A:$BS,54,0)</f>
        <v>#N/A</v>
      </c>
      <c r="AJ650" s="17" t="e">
        <f>VLOOKUP($C650,'DATA PENGUKURAN GARDU'!$A:$BS,42,0)</f>
        <v>#N/A</v>
      </c>
      <c r="AK650" s="23" t="e">
        <f t="shared" si="326"/>
        <v>#N/A</v>
      </c>
      <c r="AL650" s="17" t="e">
        <f>VLOOKUP($C650,'DATA PENGUKURAN GARDU'!$A:$BS,44,0)</f>
        <v>#N/A</v>
      </c>
      <c r="AM650" s="23" t="e">
        <f t="shared" si="327"/>
        <v>#N/A</v>
      </c>
      <c r="AN650" s="17" t="e">
        <f>VLOOKUP($C650,'DATA PENGUKURAN GARDU'!$A:$BS,46,0)</f>
        <v>#N/A</v>
      </c>
      <c r="AO650" s="23" t="e">
        <f t="shared" si="328"/>
        <v>#N/A</v>
      </c>
      <c r="AP650" s="17" t="e">
        <f>VLOOKUP($C650,'DATA PENGUKURAN GARDU'!$A:$BS,46,0)</f>
        <v>#N/A</v>
      </c>
      <c r="AQ650" s="17" t="e">
        <f>VLOOKUP($C650,'DATA PENGUKURAN GARDU'!$A:$BS,53,0)</f>
        <v>#N/A</v>
      </c>
      <c r="AR650" s="17" t="e">
        <f>VLOOKUP($C650,'DATA PENGUKURAN GARDU'!$A:$BS,54,0)</f>
        <v>#N/A</v>
      </c>
      <c r="AS650" s="20" t="e">
        <f>VLOOKUP($D650,'DATA PENGUKURAN GARDU'!$A:$BS,42,0)</f>
        <v>#N/A</v>
      </c>
      <c r="AT650" s="21" t="e">
        <f t="shared" si="329"/>
        <v>#N/A</v>
      </c>
      <c r="AU650" s="20" t="e">
        <f>VLOOKUP($D650,'DATA PENGUKURAN GARDU'!$A:$BS,44,0)</f>
        <v>#N/A</v>
      </c>
      <c r="AV650" s="21" t="e">
        <f t="shared" si="330"/>
        <v>#N/A</v>
      </c>
      <c r="AW650" s="20" t="e">
        <f>VLOOKUP($D650,'DATA PENGUKURAN GARDU'!$A:$BS,46,0)</f>
        <v>#N/A</v>
      </c>
      <c r="AX650" s="21" t="e">
        <f t="shared" si="331"/>
        <v>#N/A</v>
      </c>
      <c r="AY650" s="20" t="e">
        <f>VLOOKUP($D650,'DATA PENGUKURAN GARDU'!$A:$BS,46,0)</f>
        <v>#N/A</v>
      </c>
      <c r="AZ650" s="20" t="e">
        <f>VLOOKUP($D650,'DATA PENGUKURAN GARDU'!$A:$BS,53,0)</f>
        <v>#N/A</v>
      </c>
      <c r="BA650" s="20" t="e">
        <f>VLOOKUP($D650,'DATA PENGUKURAN GARDU'!$A:$BS,54,0)</f>
        <v>#N/A</v>
      </c>
      <c r="BB650" s="17" t="e">
        <f>VLOOKUP($E650,'DATA PENGUKURAN GARDU'!$A:$BS,42,0)</f>
        <v>#N/A</v>
      </c>
      <c r="BC650" s="23" t="e">
        <f t="shared" si="332"/>
        <v>#N/A</v>
      </c>
      <c r="BD650" s="17" t="e">
        <f>VLOOKUP($E650,'DATA PENGUKURAN GARDU'!$A:$BS,44,0)</f>
        <v>#N/A</v>
      </c>
      <c r="BE650" s="23" t="e">
        <f t="shared" si="333"/>
        <v>#N/A</v>
      </c>
      <c r="BF650" s="17" t="e">
        <f>VLOOKUP($E650,'DATA PENGUKURAN GARDU'!$A:$BS,46,0)</f>
        <v>#N/A</v>
      </c>
      <c r="BG650" s="23" t="e">
        <f t="shared" si="334"/>
        <v>#N/A</v>
      </c>
      <c r="BH650" s="17" t="e">
        <f>VLOOKUP($E650,'DATA PENGUKURAN GARDU'!$A:$BS,46,0)</f>
        <v>#N/A</v>
      </c>
      <c r="BI650" s="17" t="e">
        <f>VLOOKUP($E650,'DATA PENGUKURAN GARDU'!$A:$BS,53,0)</f>
        <v>#N/A</v>
      </c>
      <c r="BJ650" s="17" t="e">
        <f>VLOOKUP($E650,'DATA PENGUKURAN GARDU'!$A:$BS,54,0)</f>
        <v>#N/A</v>
      </c>
      <c r="BK650" s="20" t="e">
        <f t="shared" si="345"/>
        <v>#N/A</v>
      </c>
      <c r="BL650" s="20" t="e">
        <f t="shared" si="346"/>
        <v>#N/A</v>
      </c>
      <c r="BM650" s="20" t="e">
        <f t="shared" si="347"/>
        <v>#N/A</v>
      </c>
      <c r="BN650" s="25" t="e">
        <f t="shared" si="348"/>
        <v>#N/A</v>
      </c>
      <c r="BO650" s="26" t="str">
        <f t="shared" si="349"/>
        <v>0</v>
      </c>
      <c r="BP650" s="21" t="e">
        <f t="shared" si="350"/>
        <v>#VALUE!</v>
      </c>
      <c r="BQ650" s="20" t="e">
        <f t="shared" si="351"/>
        <v>#N/A</v>
      </c>
      <c r="BR650" s="20" t="e">
        <v>#N/A</v>
      </c>
      <c r="BS650" s="9" t="e">
        <v>#N/A</v>
      </c>
      <c r="BT650" s="2" t="e">
        <f t="shared" si="352"/>
        <v>#VALUE!</v>
      </c>
      <c r="BU650" s="2" t="e">
        <f t="shared" si="335"/>
        <v>#N/A</v>
      </c>
      <c r="BV650" s="2" t="e">
        <f t="shared" si="336"/>
        <v>#N/A</v>
      </c>
    </row>
    <row r="651" s="2" customFormat="1" ht="22.95" customHeight="1" spans="1:74">
      <c r="A651" s="9" t="str">
        <f t="shared" si="337"/>
        <v>BB 027Induk</v>
      </c>
      <c r="B651" s="9" t="str">
        <f t="shared" si="338"/>
        <v>BB 027jurusan 1</v>
      </c>
      <c r="C651" s="9" t="str">
        <f t="shared" si="339"/>
        <v>BB 027jurusan 2</v>
      </c>
      <c r="D651" s="9" t="str">
        <f t="shared" si="340"/>
        <v>BB 027jurusan 3</v>
      </c>
      <c r="E651" s="9" t="str">
        <f t="shared" si="341"/>
        <v>BB 027jurusan 4</v>
      </c>
      <c r="F651" s="10" t="s">
        <v>820</v>
      </c>
      <c r="G651" s="10" t="s">
        <v>131</v>
      </c>
      <c r="H651" s="10" t="s">
        <v>821</v>
      </c>
      <c r="I651" s="10" t="s">
        <v>11358</v>
      </c>
      <c r="J651" s="10" t="s">
        <v>11359</v>
      </c>
      <c r="K651" s="10" t="s">
        <v>7465</v>
      </c>
      <c r="L651" s="10"/>
      <c r="M651" s="10"/>
      <c r="N651" s="14">
        <f t="shared" si="342"/>
        <v>0</v>
      </c>
      <c r="O651" s="15" t="e">
        <f t="shared" si="343"/>
        <v>#VALUE!</v>
      </c>
      <c r="P651" s="15" t="e">
        <f t="shared" si="344"/>
        <v>#VALUE!</v>
      </c>
      <c r="Q651" s="17" t="e">
        <f>VLOOKUP($A651,'DATA PENGUKURAN GARDU'!$A:$BS,42,0)</f>
        <v>#N/A</v>
      </c>
      <c r="R651" s="18" t="e">
        <f t="shared" si="320"/>
        <v>#N/A</v>
      </c>
      <c r="S651" s="17" t="e">
        <f>VLOOKUP($A651,'DATA PENGUKURAN GARDU'!$A:$BS,44,0)</f>
        <v>#N/A</v>
      </c>
      <c r="T651" s="18" t="e">
        <f t="shared" si="321"/>
        <v>#N/A</v>
      </c>
      <c r="U651" s="17" t="e">
        <f>VLOOKUP($A651,'DATA PENGUKURAN GARDU'!$A:$BS,46,0)</f>
        <v>#N/A</v>
      </c>
      <c r="V651" s="18" t="e">
        <f t="shared" si="322"/>
        <v>#N/A</v>
      </c>
      <c r="W651" s="17" t="e">
        <f>VLOOKUP($A651,'DATA PENGUKURAN GARDU'!$A:$BS,48,0)</f>
        <v>#N/A</v>
      </c>
      <c r="X651" s="17" t="e">
        <f>VLOOKUP($A651,'DATA PENGUKURAN GARDU'!$A:$BS,53,0)</f>
        <v>#N/A</v>
      </c>
      <c r="Y651" s="17" t="e">
        <f>VLOOKUP($A651,'DATA PENGUKURAN GARDU'!$A:$BS,54,0)</f>
        <v>#N/A</v>
      </c>
      <c r="Z651" s="17" t="e">
        <f>VLOOKUP($A651,'DATA PENGUKURAN GARDU'!$A:$BS,55,0)</f>
        <v>#N/A</v>
      </c>
      <c r="AA651" s="20" t="e">
        <f>VLOOKUP($B651,'DATA PENGUKURAN GARDU'!$A:$BS,42,0)</f>
        <v>#N/A</v>
      </c>
      <c r="AB651" s="21" t="e">
        <f t="shared" si="323"/>
        <v>#N/A</v>
      </c>
      <c r="AC651" s="20" t="e">
        <f>VLOOKUP($B651,'DATA PENGUKURAN GARDU'!$A:$BS,44,0)</f>
        <v>#N/A</v>
      </c>
      <c r="AD651" s="21" t="e">
        <f t="shared" si="324"/>
        <v>#N/A</v>
      </c>
      <c r="AE651" s="20" t="e">
        <f>VLOOKUP($B651,'DATA PENGUKURAN GARDU'!$A:$BS,46,0)</f>
        <v>#N/A</v>
      </c>
      <c r="AF651" s="21" t="e">
        <f t="shared" si="325"/>
        <v>#N/A</v>
      </c>
      <c r="AG651" s="20" t="e">
        <f>VLOOKUP($B651,'DATA PENGUKURAN GARDU'!$A:$BS,46,0)</f>
        <v>#N/A</v>
      </c>
      <c r="AH651" s="20" t="e">
        <f>VLOOKUP($B651,'DATA PENGUKURAN GARDU'!$A:$BS,53,0)</f>
        <v>#N/A</v>
      </c>
      <c r="AI651" s="20" t="e">
        <f>VLOOKUP($B651,'DATA PENGUKURAN GARDU'!$A:$BS,54,0)</f>
        <v>#N/A</v>
      </c>
      <c r="AJ651" s="17" t="e">
        <f>VLOOKUP($C651,'DATA PENGUKURAN GARDU'!$A:$BS,42,0)</f>
        <v>#N/A</v>
      </c>
      <c r="AK651" s="23" t="e">
        <f t="shared" si="326"/>
        <v>#N/A</v>
      </c>
      <c r="AL651" s="17" t="e">
        <f>VLOOKUP($C651,'DATA PENGUKURAN GARDU'!$A:$BS,44,0)</f>
        <v>#N/A</v>
      </c>
      <c r="AM651" s="23" t="e">
        <f t="shared" si="327"/>
        <v>#N/A</v>
      </c>
      <c r="AN651" s="17" t="e">
        <f>VLOOKUP($C651,'DATA PENGUKURAN GARDU'!$A:$BS,46,0)</f>
        <v>#N/A</v>
      </c>
      <c r="AO651" s="23" t="e">
        <f t="shared" si="328"/>
        <v>#N/A</v>
      </c>
      <c r="AP651" s="17" t="e">
        <f>VLOOKUP($C651,'DATA PENGUKURAN GARDU'!$A:$BS,46,0)</f>
        <v>#N/A</v>
      </c>
      <c r="AQ651" s="17" t="e">
        <f>VLOOKUP($C651,'DATA PENGUKURAN GARDU'!$A:$BS,53,0)</f>
        <v>#N/A</v>
      </c>
      <c r="AR651" s="17" t="e">
        <f>VLOOKUP($C651,'DATA PENGUKURAN GARDU'!$A:$BS,54,0)</f>
        <v>#N/A</v>
      </c>
      <c r="AS651" s="20" t="e">
        <f>VLOOKUP($D651,'DATA PENGUKURAN GARDU'!$A:$BS,42,0)</f>
        <v>#N/A</v>
      </c>
      <c r="AT651" s="21" t="e">
        <f t="shared" si="329"/>
        <v>#N/A</v>
      </c>
      <c r="AU651" s="20" t="e">
        <f>VLOOKUP($D651,'DATA PENGUKURAN GARDU'!$A:$BS,44,0)</f>
        <v>#N/A</v>
      </c>
      <c r="AV651" s="21" t="e">
        <f t="shared" si="330"/>
        <v>#N/A</v>
      </c>
      <c r="AW651" s="20" t="e">
        <f>VLOOKUP($D651,'DATA PENGUKURAN GARDU'!$A:$BS,46,0)</f>
        <v>#N/A</v>
      </c>
      <c r="AX651" s="21" t="e">
        <f t="shared" si="331"/>
        <v>#N/A</v>
      </c>
      <c r="AY651" s="20" t="e">
        <f>VLOOKUP($D651,'DATA PENGUKURAN GARDU'!$A:$BS,46,0)</f>
        <v>#N/A</v>
      </c>
      <c r="AZ651" s="20" t="e">
        <f>VLOOKUP($D651,'DATA PENGUKURAN GARDU'!$A:$BS,53,0)</f>
        <v>#N/A</v>
      </c>
      <c r="BA651" s="20" t="e">
        <f>VLOOKUP($D651,'DATA PENGUKURAN GARDU'!$A:$BS,54,0)</f>
        <v>#N/A</v>
      </c>
      <c r="BB651" s="17" t="e">
        <f>VLOOKUP($E651,'DATA PENGUKURAN GARDU'!$A:$BS,42,0)</f>
        <v>#N/A</v>
      </c>
      <c r="BC651" s="23" t="e">
        <f t="shared" si="332"/>
        <v>#N/A</v>
      </c>
      <c r="BD651" s="17" t="e">
        <f>VLOOKUP($E651,'DATA PENGUKURAN GARDU'!$A:$BS,44,0)</f>
        <v>#N/A</v>
      </c>
      <c r="BE651" s="23" t="e">
        <f t="shared" si="333"/>
        <v>#N/A</v>
      </c>
      <c r="BF651" s="17" t="e">
        <f>VLOOKUP($E651,'DATA PENGUKURAN GARDU'!$A:$BS,46,0)</f>
        <v>#N/A</v>
      </c>
      <c r="BG651" s="23" t="e">
        <f t="shared" si="334"/>
        <v>#N/A</v>
      </c>
      <c r="BH651" s="17" t="e">
        <f>VLOOKUP($E651,'DATA PENGUKURAN GARDU'!$A:$BS,46,0)</f>
        <v>#N/A</v>
      </c>
      <c r="BI651" s="17" t="e">
        <f>VLOOKUP($E651,'DATA PENGUKURAN GARDU'!$A:$BS,53,0)</f>
        <v>#N/A</v>
      </c>
      <c r="BJ651" s="17" t="e">
        <f>VLOOKUP($E651,'DATA PENGUKURAN GARDU'!$A:$BS,54,0)</f>
        <v>#N/A</v>
      </c>
      <c r="BK651" s="20" t="e">
        <f t="shared" si="345"/>
        <v>#N/A</v>
      </c>
      <c r="BL651" s="20" t="e">
        <f t="shared" si="346"/>
        <v>#N/A</v>
      </c>
      <c r="BM651" s="20" t="e">
        <f t="shared" si="347"/>
        <v>#N/A</v>
      </c>
      <c r="BN651" s="25" t="e">
        <f t="shared" si="348"/>
        <v>#N/A</v>
      </c>
      <c r="BO651" s="26" t="str">
        <f t="shared" si="349"/>
        <v>0</v>
      </c>
      <c r="BP651" s="21" t="e">
        <f t="shared" si="350"/>
        <v>#VALUE!</v>
      </c>
      <c r="BQ651" s="20" t="e">
        <f t="shared" si="351"/>
        <v>#N/A</v>
      </c>
      <c r="BR651" s="20" t="e">
        <v>#N/A</v>
      </c>
      <c r="BS651" s="9" t="e">
        <v>#N/A</v>
      </c>
      <c r="BT651" s="2" t="e">
        <f t="shared" si="352"/>
        <v>#VALUE!</v>
      </c>
      <c r="BU651" s="2" t="e">
        <f t="shared" si="335"/>
        <v>#N/A</v>
      </c>
      <c r="BV651" s="2" t="e">
        <f t="shared" si="336"/>
        <v>#N/A</v>
      </c>
    </row>
    <row r="652" s="2" customFormat="1" ht="22.95" customHeight="1" spans="1:74">
      <c r="A652" s="9" t="str">
        <f t="shared" si="337"/>
        <v>BB 029Induk</v>
      </c>
      <c r="B652" s="9" t="str">
        <f t="shared" si="338"/>
        <v>BB 029jurusan 1</v>
      </c>
      <c r="C652" s="9" t="str">
        <f t="shared" si="339"/>
        <v>BB 029jurusan 2</v>
      </c>
      <c r="D652" s="9" t="str">
        <f t="shared" si="340"/>
        <v>BB 029jurusan 3</v>
      </c>
      <c r="E652" s="9" t="str">
        <f t="shared" si="341"/>
        <v>BB 029jurusan 4</v>
      </c>
      <c r="F652" s="10" t="s">
        <v>822</v>
      </c>
      <c r="G652" s="10" t="s">
        <v>4</v>
      </c>
      <c r="H652" s="10" t="s">
        <v>823</v>
      </c>
      <c r="I652" s="10" t="s">
        <v>11360</v>
      </c>
      <c r="J652" s="10" t="s">
        <v>11361</v>
      </c>
      <c r="K652" s="10" t="s">
        <v>7465</v>
      </c>
      <c r="L652" s="10"/>
      <c r="M652" s="10"/>
      <c r="N652" s="14">
        <f t="shared" si="342"/>
        <v>0</v>
      </c>
      <c r="O652" s="15" t="e">
        <f t="shared" si="343"/>
        <v>#VALUE!</v>
      </c>
      <c r="P652" s="15" t="e">
        <f t="shared" si="344"/>
        <v>#VALUE!</v>
      </c>
      <c r="Q652" s="17" t="e">
        <f>VLOOKUP($A652,'DATA PENGUKURAN GARDU'!$A:$BS,42,0)</f>
        <v>#N/A</v>
      </c>
      <c r="R652" s="18" t="e">
        <f t="shared" si="320"/>
        <v>#N/A</v>
      </c>
      <c r="S652" s="17" t="e">
        <f>VLOOKUP($A652,'DATA PENGUKURAN GARDU'!$A:$BS,44,0)</f>
        <v>#N/A</v>
      </c>
      <c r="T652" s="18" t="e">
        <f t="shared" si="321"/>
        <v>#N/A</v>
      </c>
      <c r="U652" s="17" t="e">
        <f>VLOOKUP($A652,'DATA PENGUKURAN GARDU'!$A:$BS,46,0)</f>
        <v>#N/A</v>
      </c>
      <c r="V652" s="18" t="e">
        <f t="shared" si="322"/>
        <v>#N/A</v>
      </c>
      <c r="W652" s="17" t="e">
        <f>VLOOKUP($A652,'DATA PENGUKURAN GARDU'!$A:$BS,48,0)</f>
        <v>#N/A</v>
      </c>
      <c r="X652" s="17" t="e">
        <f>VLOOKUP($A652,'DATA PENGUKURAN GARDU'!$A:$BS,53,0)</f>
        <v>#N/A</v>
      </c>
      <c r="Y652" s="17" t="e">
        <f>VLOOKUP($A652,'DATA PENGUKURAN GARDU'!$A:$BS,54,0)</f>
        <v>#N/A</v>
      </c>
      <c r="Z652" s="17" t="e">
        <f>VLOOKUP($A652,'DATA PENGUKURAN GARDU'!$A:$BS,55,0)</f>
        <v>#N/A</v>
      </c>
      <c r="AA652" s="20" t="e">
        <f>VLOOKUP($B652,'DATA PENGUKURAN GARDU'!$A:$BS,42,0)</f>
        <v>#N/A</v>
      </c>
      <c r="AB652" s="21" t="e">
        <f t="shared" si="323"/>
        <v>#N/A</v>
      </c>
      <c r="AC652" s="20" t="e">
        <f>VLOOKUP($B652,'DATA PENGUKURAN GARDU'!$A:$BS,44,0)</f>
        <v>#N/A</v>
      </c>
      <c r="AD652" s="21" t="e">
        <f t="shared" si="324"/>
        <v>#N/A</v>
      </c>
      <c r="AE652" s="20" t="e">
        <f>VLOOKUP($B652,'DATA PENGUKURAN GARDU'!$A:$BS,46,0)</f>
        <v>#N/A</v>
      </c>
      <c r="AF652" s="21" t="e">
        <f t="shared" si="325"/>
        <v>#N/A</v>
      </c>
      <c r="AG652" s="20" t="e">
        <f>VLOOKUP($B652,'DATA PENGUKURAN GARDU'!$A:$BS,46,0)</f>
        <v>#N/A</v>
      </c>
      <c r="AH652" s="20" t="e">
        <f>VLOOKUP($B652,'DATA PENGUKURAN GARDU'!$A:$BS,53,0)</f>
        <v>#N/A</v>
      </c>
      <c r="AI652" s="20" t="e">
        <f>VLOOKUP($B652,'DATA PENGUKURAN GARDU'!$A:$BS,54,0)</f>
        <v>#N/A</v>
      </c>
      <c r="AJ652" s="17" t="e">
        <f>VLOOKUP($C652,'DATA PENGUKURAN GARDU'!$A:$BS,42,0)</f>
        <v>#N/A</v>
      </c>
      <c r="AK652" s="23" t="e">
        <f t="shared" si="326"/>
        <v>#N/A</v>
      </c>
      <c r="AL652" s="17" t="e">
        <f>VLOOKUP($C652,'DATA PENGUKURAN GARDU'!$A:$BS,44,0)</f>
        <v>#N/A</v>
      </c>
      <c r="AM652" s="23" t="e">
        <f t="shared" si="327"/>
        <v>#N/A</v>
      </c>
      <c r="AN652" s="17" t="e">
        <f>VLOOKUP($C652,'DATA PENGUKURAN GARDU'!$A:$BS,46,0)</f>
        <v>#N/A</v>
      </c>
      <c r="AO652" s="23" t="e">
        <f t="shared" si="328"/>
        <v>#N/A</v>
      </c>
      <c r="AP652" s="17" t="e">
        <f>VLOOKUP($C652,'DATA PENGUKURAN GARDU'!$A:$BS,46,0)</f>
        <v>#N/A</v>
      </c>
      <c r="AQ652" s="17" t="e">
        <f>VLOOKUP($C652,'DATA PENGUKURAN GARDU'!$A:$BS,53,0)</f>
        <v>#N/A</v>
      </c>
      <c r="AR652" s="17" t="e">
        <f>VLOOKUP($C652,'DATA PENGUKURAN GARDU'!$A:$BS,54,0)</f>
        <v>#N/A</v>
      </c>
      <c r="AS652" s="20" t="e">
        <f>VLOOKUP($D652,'DATA PENGUKURAN GARDU'!$A:$BS,42,0)</f>
        <v>#N/A</v>
      </c>
      <c r="AT652" s="21" t="e">
        <f t="shared" si="329"/>
        <v>#N/A</v>
      </c>
      <c r="AU652" s="20" t="e">
        <f>VLOOKUP($D652,'DATA PENGUKURAN GARDU'!$A:$BS,44,0)</f>
        <v>#N/A</v>
      </c>
      <c r="AV652" s="21" t="e">
        <f t="shared" si="330"/>
        <v>#N/A</v>
      </c>
      <c r="AW652" s="20" t="e">
        <f>VLOOKUP($D652,'DATA PENGUKURAN GARDU'!$A:$BS,46,0)</f>
        <v>#N/A</v>
      </c>
      <c r="AX652" s="21" t="e">
        <f t="shared" si="331"/>
        <v>#N/A</v>
      </c>
      <c r="AY652" s="20" t="e">
        <f>VLOOKUP($D652,'DATA PENGUKURAN GARDU'!$A:$BS,46,0)</f>
        <v>#N/A</v>
      </c>
      <c r="AZ652" s="20" t="e">
        <f>VLOOKUP($D652,'DATA PENGUKURAN GARDU'!$A:$BS,53,0)</f>
        <v>#N/A</v>
      </c>
      <c r="BA652" s="20" t="e">
        <f>VLOOKUP($D652,'DATA PENGUKURAN GARDU'!$A:$BS,54,0)</f>
        <v>#N/A</v>
      </c>
      <c r="BB652" s="17" t="e">
        <f>VLOOKUP($E652,'DATA PENGUKURAN GARDU'!$A:$BS,42,0)</f>
        <v>#N/A</v>
      </c>
      <c r="BC652" s="23" t="e">
        <f t="shared" si="332"/>
        <v>#N/A</v>
      </c>
      <c r="BD652" s="17" t="e">
        <f>VLOOKUP($E652,'DATA PENGUKURAN GARDU'!$A:$BS,44,0)</f>
        <v>#N/A</v>
      </c>
      <c r="BE652" s="23" t="e">
        <f t="shared" si="333"/>
        <v>#N/A</v>
      </c>
      <c r="BF652" s="17" t="e">
        <f>VLOOKUP($E652,'DATA PENGUKURAN GARDU'!$A:$BS,46,0)</f>
        <v>#N/A</v>
      </c>
      <c r="BG652" s="23" t="e">
        <f t="shared" si="334"/>
        <v>#N/A</v>
      </c>
      <c r="BH652" s="17" t="e">
        <f>VLOOKUP($E652,'DATA PENGUKURAN GARDU'!$A:$BS,46,0)</f>
        <v>#N/A</v>
      </c>
      <c r="BI652" s="17" t="e">
        <f>VLOOKUP($E652,'DATA PENGUKURAN GARDU'!$A:$BS,53,0)</f>
        <v>#N/A</v>
      </c>
      <c r="BJ652" s="17" t="e">
        <f>VLOOKUP($E652,'DATA PENGUKURAN GARDU'!$A:$BS,54,0)</f>
        <v>#N/A</v>
      </c>
      <c r="BK652" s="20" t="e">
        <f t="shared" si="345"/>
        <v>#N/A</v>
      </c>
      <c r="BL652" s="20" t="e">
        <f t="shared" si="346"/>
        <v>#N/A</v>
      </c>
      <c r="BM652" s="20" t="e">
        <f t="shared" si="347"/>
        <v>#N/A</v>
      </c>
      <c r="BN652" s="25" t="e">
        <f t="shared" si="348"/>
        <v>#N/A</v>
      </c>
      <c r="BO652" s="26" t="str">
        <f t="shared" si="349"/>
        <v>0</v>
      </c>
      <c r="BP652" s="21" t="e">
        <f t="shared" si="350"/>
        <v>#VALUE!</v>
      </c>
      <c r="BQ652" s="20" t="e">
        <f t="shared" si="351"/>
        <v>#N/A</v>
      </c>
      <c r="BR652" s="20" t="e">
        <v>#N/A</v>
      </c>
      <c r="BS652" s="9" t="e">
        <v>#N/A</v>
      </c>
      <c r="BT652" s="2" t="e">
        <f t="shared" si="352"/>
        <v>#VALUE!</v>
      </c>
      <c r="BU652" s="2" t="e">
        <f t="shared" si="335"/>
        <v>#N/A</v>
      </c>
      <c r="BV652" s="2" t="e">
        <f t="shared" si="336"/>
        <v>#N/A</v>
      </c>
    </row>
    <row r="653" s="2" customFormat="1" ht="22.95" customHeight="1" spans="1:74">
      <c r="A653" s="9" t="str">
        <f t="shared" si="337"/>
        <v>BB 034Induk</v>
      </c>
      <c r="B653" s="9" t="str">
        <f t="shared" si="338"/>
        <v>BB 034jurusan 1</v>
      </c>
      <c r="C653" s="9" t="str">
        <f t="shared" si="339"/>
        <v>BB 034jurusan 2</v>
      </c>
      <c r="D653" s="9" t="str">
        <f t="shared" si="340"/>
        <v>BB 034jurusan 3</v>
      </c>
      <c r="E653" s="9" t="str">
        <f t="shared" si="341"/>
        <v>BB 034jurusan 4</v>
      </c>
      <c r="F653" s="10" t="s">
        <v>638</v>
      </c>
      <c r="G653" s="10" t="s">
        <v>4</v>
      </c>
      <c r="H653" s="10" t="s">
        <v>824</v>
      </c>
      <c r="I653" s="10" t="s">
        <v>11362</v>
      </c>
      <c r="J653" s="10" t="s">
        <v>11363</v>
      </c>
      <c r="K653" s="10" t="s">
        <v>7465</v>
      </c>
      <c r="L653" s="10"/>
      <c r="M653" s="10"/>
      <c r="N653" s="14">
        <f t="shared" si="342"/>
        <v>0</v>
      </c>
      <c r="O653" s="15" t="e">
        <f t="shared" si="343"/>
        <v>#VALUE!</v>
      </c>
      <c r="P653" s="15" t="e">
        <f t="shared" si="344"/>
        <v>#VALUE!</v>
      </c>
      <c r="Q653" s="17" t="e">
        <f>VLOOKUP($A653,'DATA PENGUKURAN GARDU'!$A:$BS,42,0)</f>
        <v>#N/A</v>
      </c>
      <c r="R653" s="18" t="e">
        <f t="shared" si="320"/>
        <v>#N/A</v>
      </c>
      <c r="S653" s="17" t="e">
        <f>VLOOKUP($A653,'DATA PENGUKURAN GARDU'!$A:$BS,44,0)</f>
        <v>#N/A</v>
      </c>
      <c r="T653" s="18" t="e">
        <f t="shared" si="321"/>
        <v>#N/A</v>
      </c>
      <c r="U653" s="17" t="e">
        <f>VLOOKUP($A653,'DATA PENGUKURAN GARDU'!$A:$BS,46,0)</f>
        <v>#N/A</v>
      </c>
      <c r="V653" s="18" t="e">
        <f t="shared" si="322"/>
        <v>#N/A</v>
      </c>
      <c r="W653" s="17" t="e">
        <f>VLOOKUP($A653,'DATA PENGUKURAN GARDU'!$A:$BS,48,0)</f>
        <v>#N/A</v>
      </c>
      <c r="X653" s="17" t="e">
        <f>VLOOKUP($A653,'DATA PENGUKURAN GARDU'!$A:$BS,53,0)</f>
        <v>#N/A</v>
      </c>
      <c r="Y653" s="17" t="e">
        <f>VLOOKUP($A653,'DATA PENGUKURAN GARDU'!$A:$BS,54,0)</f>
        <v>#N/A</v>
      </c>
      <c r="Z653" s="17" t="e">
        <f>VLOOKUP($A653,'DATA PENGUKURAN GARDU'!$A:$BS,55,0)</f>
        <v>#N/A</v>
      </c>
      <c r="AA653" s="20" t="e">
        <f>VLOOKUP($B653,'DATA PENGUKURAN GARDU'!$A:$BS,42,0)</f>
        <v>#N/A</v>
      </c>
      <c r="AB653" s="21" t="e">
        <f t="shared" si="323"/>
        <v>#N/A</v>
      </c>
      <c r="AC653" s="20" t="e">
        <f>VLOOKUP($B653,'DATA PENGUKURAN GARDU'!$A:$BS,44,0)</f>
        <v>#N/A</v>
      </c>
      <c r="AD653" s="21" t="e">
        <f t="shared" si="324"/>
        <v>#N/A</v>
      </c>
      <c r="AE653" s="20" t="e">
        <f>VLOOKUP($B653,'DATA PENGUKURAN GARDU'!$A:$BS,46,0)</f>
        <v>#N/A</v>
      </c>
      <c r="AF653" s="21" t="e">
        <f t="shared" si="325"/>
        <v>#N/A</v>
      </c>
      <c r="AG653" s="20" t="e">
        <f>VLOOKUP($B653,'DATA PENGUKURAN GARDU'!$A:$BS,46,0)</f>
        <v>#N/A</v>
      </c>
      <c r="AH653" s="20" t="e">
        <f>VLOOKUP($B653,'DATA PENGUKURAN GARDU'!$A:$BS,53,0)</f>
        <v>#N/A</v>
      </c>
      <c r="AI653" s="20" t="e">
        <f>VLOOKUP($B653,'DATA PENGUKURAN GARDU'!$A:$BS,54,0)</f>
        <v>#N/A</v>
      </c>
      <c r="AJ653" s="17" t="e">
        <f>VLOOKUP($C653,'DATA PENGUKURAN GARDU'!$A:$BS,42,0)</f>
        <v>#N/A</v>
      </c>
      <c r="AK653" s="23" t="e">
        <f t="shared" si="326"/>
        <v>#N/A</v>
      </c>
      <c r="AL653" s="17" t="e">
        <f>VLOOKUP($C653,'DATA PENGUKURAN GARDU'!$A:$BS,44,0)</f>
        <v>#N/A</v>
      </c>
      <c r="AM653" s="23" t="e">
        <f t="shared" si="327"/>
        <v>#N/A</v>
      </c>
      <c r="AN653" s="17" t="e">
        <f>VLOOKUP($C653,'DATA PENGUKURAN GARDU'!$A:$BS,46,0)</f>
        <v>#N/A</v>
      </c>
      <c r="AO653" s="23" t="e">
        <f t="shared" si="328"/>
        <v>#N/A</v>
      </c>
      <c r="AP653" s="17" t="e">
        <f>VLOOKUP($C653,'DATA PENGUKURAN GARDU'!$A:$BS,46,0)</f>
        <v>#N/A</v>
      </c>
      <c r="AQ653" s="17" t="e">
        <f>VLOOKUP($C653,'DATA PENGUKURAN GARDU'!$A:$BS,53,0)</f>
        <v>#N/A</v>
      </c>
      <c r="AR653" s="17" t="e">
        <f>VLOOKUP($C653,'DATA PENGUKURAN GARDU'!$A:$BS,54,0)</f>
        <v>#N/A</v>
      </c>
      <c r="AS653" s="20" t="e">
        <f>VLOOKUP($D653,'DATA PENGUKURAN GARDU'!$A:$BS,42,0)</f>
        <v>#N/A</v>
      </c>
      <c r="AT653" s="21" t="e">
        <f t="shared" si="329"/>
        <v>#N/A</v>
      </c>
      <c r="AU653" s="20" t="e">
        <f>VLOOKUP($D653,'DATA PENGUKURAN GARDU'!$A:$BS,44,0)</f>
        <v>#N/A</v>
      </c>
      <c r="AV653" s="21" t="e">
        <f t="shared" si="330"/>
        <v>#N/A</v>
      </c>
      <c r="AW653" s="20" t="e">
        <f>VLOOKUP($D653,'DATA PENGUKURAN GARDU'!$A:$BS,46,0)</f>
        <v>#N/A</v>
      </c>
      <c r="AX653" s="21" t="e">
        <f t="shared" si="331"/>
        <v>#N/A</v>
      </c>
      <c r="AY653" s="20" t="e">
        <f>VLOOKUP($D653,'DATA PENGUKURAN GARDU'!$A:$BS,46,0)</f>
        <v>#N/A</v>
      </c>
      <c r="AZ653" s="20" t="e">
        <f>VLOOKUP($D653,'DATA PENGUKURAN GARDU'!$A:$BS,53,0)</f>
        <v>#N/A</v>
      </c>
      <c r="BA653" s="20" t="e">
        <f>VLOOKUP($D653,'DATA PENGUKURAN GARDU'!$A:$BS,54,0)</f>
        <v>#N/A</v>
      </c>
      <c r="BB653" s="17" t="e">
        <f>VLOOKUP($E653,'DATA PENGUKURAN GARDU'!$A:$BS,42,0)</f>
        <v>#N/A</v>
      </c>
      <c r="BC653" s="23" t="e">
        <f t="shared" si="332"/>
        <v>#N/A</v>
      </c>
      <c r="BD653" s="17" t="e">
        <f>VLOOKUP($E653,'DATA PENGUKURAN GARDU'!$A:$BS,44,0)</f>
        <v>#N/A</v>
      </c>
      <c r="BE653" s="23" t="e">
        <f t="shared" si="333"/>
        <v>#N/A</v>
      </c>
      <c r="BF653" s="17" t="e">
        <f>VLOOKUP($E653,'DATA PENGUKURAN GARDU'!$A:$BS,46,0)</f>
        <v>#N/A</v>
      </c>
      <c r="BG653" s="23" t="e">
        <f t="shared" si="334"/>
        <v>#N/A</v>
      </c>
      <c r="BH653" s="17" t="e">
        <f>VLOOKUP($E653,'DATA PENGUKURAN GARDU'!$A:$BS,46,0)</f>
        <v>#N/A</v>
      </c>
      <c r="BI653" s="17" t="e">
        <f>VLOOKUP($E653,'DATA PENGUKURAN GARDU'!$A:$BS,53,0)</f>
        <v>#N/A</v>
      </c>
      <c r="BJ653" s="17" t="e">
        <f>VLOOKUP($E653,'DATA PENGUKURAN GARDU'!$A:$BS,54,0)</f>
        <v>#N/A</v>
      </c>
      <c r="BK653" s="20" t="e">
        <f t="shared" si="345"/>
        <v>#N/A</v>
      </c>
      <c r="BL653" s="20" t="e">
        <f t="shared" si="346"/>
        <v>#N/A</v>
      </c>
      <c r="BM653" s="20" t="e">
        <f t="shared" si="347"/>
        <v>#N/A</v>
      </c>
      <c r="BN653" s="25" t="e">
        <f t="shared" si="348"/>
        <v>#N/A</v>
      </c>
      <c r="BO653" s="26" t="str">
        <f t="shared" si="349"/>
        <v>0</v>
      </c>
      <c r="BP653" s="21" t="e">
        <f t="shared" si="350"/>
        <v>#VALUE!</v>
      </c>
      <c r="BQ653" s="20" t="e">
        <f t="shared" si="351"/>
        <v>#N/A</v>
      </c>
      <c r="BR653" s="20" t="e">
        <v>#N/A</v>
      </c>
      <c r="BS653" s="9" t="e">
        <v>#N/A</v>
      </c>
      <c r="BT653" s="2" t="e">
        <f t="shared" si="352"/>
        <v>#VALUE!</v>
      </c>
      <c r="BU653" s="2" t="e">
        <f t="shared" si="335"/>
        <v>#N/A</v>
      </c>
      <c r="BV653" s="2" t="e">
        <f t="shared" si="336"/>
        <v>#N/A</v>
      </c>
    </row>
    <row r="654" s="2" customFormat="1" ht="22.95" customHeight="1" spans="1:74">
      <c r="A654" s="9" t="str">
        <f t="shared" si="337"/>
        <v>BB 037Induk</v>
      </c>
      <c r="B654" s="9" t="str">
        <f t="shared" si="338"/>
        <v>BB 037jurusan 1</v>
      </c>
      <c r="C654" s="9" t="str">
        <f t="shared" si="339"/>
        <v>BB 037jurusan 2</v>
      </c>
      <c r="D654" s="9" t="str">
        <f t="shared" si="340"/>
        <v>BB 037jurusan 3</v>
      </c>
      <c r="E654" s="9" t="str">
        <f t="shared" si="341"/>
        <v>BB 037jurusan 4</v>
      </c>
      <c r="F654" s="10" t="s">
        <v>638</v>
      </c>
      <c r="G654" s="10" t="s">
        <v>4</v>
      </c>
      <c r="H654" s="10" t="s">
        <v>825</v>
      </c>
      <c r="I654" s="10" t="s">
        <v>11364</v>
      </c>
      <c r="J654" s="10" t="s">
        <v>11365</v>
      </c>
      <c r="K654" s="10" t="s">
        <v>7465</v>
      </c>
      <c r="L654" s="10"/>
      <c r="M654" s="10"/>
      <c r="N654" s="14">
        <f t="shared" si="342"/>
        <v>0</v>
      </c>
      <c r="O654" s="15" t="e">
        <f t="shared" si="343"/>
        <v>#VALUE!</v>
      </c>
      <c r="P654" s="15" t="e">
        <f t="shared" si="344"/>
        <v>#VALUE!</v>
      </c>
      <c r="Q654" s="17" t="e">
        <f>VLOOKUP($A654,'DATA PENGUKURAN GARDU'!$A:$BS,42,0)</f>
        <v>#N/A</v>
      </c>
      <c r="R654" s="18" t="e">
        <f t="shared" si="320"/>
        <v>#N/A</v>
      </c>
      <c r="S654" s="17" t="e">
        <f>VLOOKUP($A654,'DATA PENGUKURAN GARDU'!$A:$BS,44,0)</f>
        <v>#N/A</v>
      </c>
      <c r="T654" s="18" t="e">
        <f t="shared" si="321"/>
        <v>#N/A</v>
      </c>
      <c r="U654" s="17" t="e">
        <f>VLOOKUP($A654,'DATA PENGUKURAN GARDU'!$A:$BS,46,0)</f>
        <v>#N/A</v>
      </c>
      <c r="V654" s="18" t="e">
        <f t="shared" si="322"/>
        <v>#N/A</v>
      </c>
      <c r="W654" s="17" t="e">
        <f>VLOOKUP($A654,'DATA PENGUKURAN GARDU'!$A:$BS,48,0)</f>
        <v>#N/A</v>
      </c>
      <c r="X654" s="17" t="e">
        <f>VLOOKUP($A654,'DATA PENGUKURAN GARDU'!$A:$BS,53,0)</f>
        <v>#N/A</v>
      </c>
      <c r="Y654" s="17" t="e">
        <f>VLOOKUP($A654,'DATA PENGUKURAN GARDU'!$A:$BS,54,0)</f>
        <v>#N/A</v>
      </c>
      <c r="Z654" s="17" t="e">
        <f>VLOOKUP($A654,'DATA PENGUKURAN GARDU'!$A:$BS,55,0)</f>
        <v>#N/A</v>
      </c>
      <c r="AA654" s="20" t="e">
        <f>VLOOKUP($B654,'DATA PENGUKURAN GARDU'!$A:$BS,42,0)</f>
        <v>#N/A</v>
      </c>
      <c r="AB654" s="21" t="e">
        <f t="shared" si="323"/>
        <v>#N/A</v>
      </c>
      <c r="AC654" s="20" t="e">
        <f>VLOOKUP($B654,'DATA PENGUKURAN GARDU'!$A:$BS,44,0)</f>
        <v>#N/A</v>
      </c>
      <c r="AD654" s="21" t="e">
        <f t="shared" si="324"/>
        <v>#N/A</v>
      </c>
      <c r="AE654" s="20" t="e">
        <f>VLOOKUP($B654,'DATA PENGUKURAN GARDU'!$A:$BS,46,0)</f>
        <v>#N/A</v>
      </c>
      <c r="AF654" s="21" t="e">
        <f t="shared" si="325"/>
        <v>#N/A</v>
      </c>
      <c r="AG654" s="20" t="e">
        <f>VLOOKUP($B654,'DATA PENGUKURAN GARDU'!$A:$BS,46,0)</f>
        <v>#N/A</v>
      </c>
      <c r="AH654" s="20" t="e">
        <f>VLOOKUP($B654,'DATA PENGUKURAN GARDU'!$A:$BS,53,0)</f>
        <v>#N/A</v>
      </c>
      <c r="AI654" s="20" t="e">
        <f>VLOOKUP($B654,'DATA PENGUKURAN GARDU'!$A:$BS,54,0)</f>
        <v>#N/A</v>
      </c>
      <c r="AJ654" s="17" t="e">
        <f>VLOOKUP($C654,'DATA PENGUKURAN GARDU'!$A:$BS,42,0)</f>
        <v>#N/A</v>
      </c>
      <c r="AK654" s="23" t="e">
        <f t="shared" si="326"/>
        <v>#N/A</v>
      </c>
      <c r="AL654" s="17" t="e">
        <f>VLOOKUP($C654,'DATA PENGUKURAN GARDU'!$A:$BS,44,0)</f>
        <v>#N/A</v>
      </c>
      <c r="AM654" s="23" t="e">
        <f t="shared" si="327"/>
        <v>#N/A</v>
      </c>
      <c r="AN654" s="17" t="e">
        <f>VLOOKUP($C654,'DATA PENGUKURAN GARDU'!$A:$BS,46,0)</f>
        <v>#N/A</v>
      </c>
      <c r="AO654" s="23" t="e">
        <f t="shared" si="328"/>
        <v>#N/A</v>
      </c>
      <c r="AP654" s="17" t="e">
        <f>VLOOKUP($C654,'DATA PENGUKURAN GARDU'!$A:$BS,46,0)</f>
        <v>#N/A</v>
      </c>
      <c r="AQ654" s="17" t="e">
        <f>VLOOKUP($C654,'DATA PENGUKURAN GARDU'!$A:$BS,53,0)</f>
        <v>#N/A</v>
      </c>
      <c r="AR654" s="17" t="e">
        <f>VLOOKUP($C654,'DATA PENGUKURAN GARDU'!$A:$BS,54,0)</f>
        <v>#N/A</v>
      </c>
      <c r="AS654" s="20" t="e">
        <f>VLOOKUP($D654,'DATA PENGUKURAN GARDU'!$A:$BS,42,0)</f>
        <v>#N/A</v>
      </c>
      <c r="AT654" s="21" t="e">
        <f t="shared" si="329"/>
        <v>#N/A</v>
      </c>
      <c r="AU654" s="20" t="e">
        <f>VLOOKUP($D654,'DATA PENGUKURAN GARDU'!$A:$BS,44,0)</f>
        <v>#N/A</v>
      </c>
      <c r="AV654" s="21" t="e">
        <f t="shared" si="330"/>
        <v>#N/A</v>
      </c>
      <c r="AW654" s="20" t="e">
        <f>VLOOKUP($D654,'DATA PENGUKURAN GARDU'!$A:$BS,46,0)</f>
        <v>#N/A</v>
      </c>
      <c r="AX654" s="21" t="e">
        <f t="shared" si="331"/>
        <v>#N/A</v>
      </c>
      <c r="AY654" s="20" t="e">
        <f>VLOOKUP($D654,'DATA PENGUKURAN GARDU'!$A:$BS,46,0)</f>
        <v>#N/A</v>
      </c>
      <c r="AZ654" s="20" t="e">
        <f>VLOOKUP($D654,'DATA PENGUKURAN GARDU'!$A:$BS,53,0)</f>
        <v>#N/A</v>
      </c>
      <c r="BA654" s="20" t="e">
        <f>VLOOKUP($D654,'DATA PENGUKURAN GARDU'!$A:$BS,54,0)</f>
        <v>#N/A</v>
      </c>
      <c r="BB654" s="17" t="e">
        <f>VLOOKUP($E654,'DATA PENGUKURAN GARDU'!$A:$BS,42,0)</f>
        <v>#N/A</v>
      </c>
      <c r="BC654" s="23" t="e">
        <f t="shared" si="332"/>
        <v>#N/A</v>
      </c>
      <c r="BD654" s="17" t="e">
        <f>VLOOKUP($E654,'DATA PENGUKURAN GARDU'!$A:$BS,44,0)</f>
        <v>#N/A</v>
      </c>
      <c r="BE654" s="23" t="e">
        <f t="shared" si="333"/>
        <v>#N/A</v>
      </c>
      <c r="BF654" s="17" t="e">
        <f>VLOOKUP($E654,'DATA PENGUKURAN GARDU'!$A:$BS,46,0)</f>
        <v>#N/A</v>
      </c>
      <c r="BG654" s="23" t="e">
        <f t="shared" si="334"/>
        <v>#N/A</v>
      </c>
      <c r="BH654" s="17" t="e">
        <f>VLOOKUP($E654,'DATA PENGUKURAN GARDU'!$A:$BS,46,0)</f>
        <v>#N/A</v>
      </c>
      <c r="BI654" s="17" t="e">
        <f>VLOOKUP($E654,'DATA PENGUKURAN GARDU'!$A:$BS,53,0)</f>
        <v>#N/A</v>
      </c>
      <c r="BJ654" s="17" t="e">
        <f>VLOOKUP($E654,'DATA PENGUKURAN GARDU'!$A:$BS,54,0)</f>
        <v>#N/A</v>
      </c>
      <c r="BK654" s="20" t="e">
        <f t="shared" si="345"/>
        <v>#N/A</v>
      </c>
      <c r="BL654" s="20" t="e">
        <f t="shared" si="346"/>
        <v>#N/A</v>
      </c>
      <c r="BM654" s="20" t="e">
        <f t="shared" si="347"/>
        <v>#N/A</v>
      </c>
      <c r="BN654" s="25" t="e">
        <f t="shared" si="348"/>
        <v>#N/A</v>
      </c>
      <c r="BO654" s="26" t="str">
        <f t="shared" si="349"/>
        <v>0</v>
      </c>
      <c r="BP654" s="21" t="e">
        <f t="shared" si="350"/>
        <v>#VALUE!</v>
      </c>
      <c r="BQ654" s="20" t="e">
        <f t="shared" si="351"/>
        <v>#N/A</v>
      </c>
      <c r="BR654" s="20" t="e">
        <v>#N/A</v>
      </c>
      <c r="BS654" s="9" t="e">
        <v>#N/A</v>
      </c>
      <c r="BT654" s="2" t="e">
        <f t="shared" si="352"/>
        <v>#VALUE!</v>
      </c>
      <c r="BU654" s="2" t="e">
        <f t="shared" si="335"/>
        <v>#N/A</v>
      </c>
      <c r="BV654" s="2" t="e">
        <f t="shared" si="336"/>
        <v>#N/A</v>
      </c>
    </row>
    <row r="655" s="2" customFormat="1" ht="22.95" customHeight="1" spans="1:74">
      <c r="A655" s="9" t="str">
        <f t="shared" si="337"/>
        <v>BB 126Induk</v>
      </c>
      <c r="B655" s="9" t="str">
        <f t="shared" si="338"/>
        <v>BB 126jurusan 1</v>
      </c>
      <c r="C655" s="9" t="str">
        <f t="shared" si="339"/>
        <v>BB 126jurusan 2</v>
      </c>
      <c r="D655" s="9" t="str">
        <f t="shared" si="340"/>
        <v>BB 126jurusan 3</v>
      </c>
      <c r="E655" s="9" t="str">
        <f t="shared" si="341"/>
        <v>BB 126jurusan 4</v>
      </c>
      <c r="F655" s="10" t="s">
        <v>661</v>
      </c>
      <c r="G655" s="10" t="s">
        <v>4</v>
      </c>
      <c r="H655" s="10" t="s">
        <v>826</v>
      </c>
      <c r="I655" s="10" t="s">
        <v>11366</v>
      </c>
      <c r="J655" s="10" t="s">
        <v>11367</v>
      </c>
      <c r="K655" s="10" t="s">
        <v>7465</v>
      </c>
      <c r="L655" s="10"/>
      <c r="M655" s="10"/>
      <c r="N655" s="14">
        <f t="shared" si="342"/>
        <v>0</v>
      </c>
      <c r="O655" s="15" t="e">
        <f t="shared" si="343"/>
        <v>#VALUE!</v>
      </c>
      <c r="P655" s="15" t="e">
        <f t="shared" si="344"/>
        <v>#VALUE!</v>
      </c>
      <c r="Q655" s="17" t="e">
        <f>VLOOKUP($A655,'DATA PENGUKURAN GARDU'!$A:$BS,42,0)</f>
        <v>#N/A</v>
      </c>
      <c r="R655" s="18" t="e">
        <f t="shared" si="320"/>
        <v>#N/A</v>
      </c>
      <c r="S655" s="17" t="e">
        <f>VLOOKUP($A655,'DATA PENGUKURAN GARDU'!$A:$BS,44,0)</f>
        <v>#N/A</v>
      </c>
      <c r="T655" s="18" t="e">
        <f t="shared" si="321"/>
        <v>#N/A</v>
      </c>
      <c r="U655" s="17" t="e">
        <f>VLOOKUP($A655,'DATA PENGUKURAN GARDU'!$A:$BS,46,0)</f>
        <v>#N/A</v>
      </c>
      <c r="V655" s="18" t="e">
        <f t="shared" si="322"/>
        <v>#N/A</v>
      </c>
      <c r="W655" s="17" t="e">
        <f>VLOOKUP($A655,'DATA PENGUKURAN GARDU'!$A:$BS,48,0)</f>
        <v>#N/A</v>
      </c>
      <c r="X655" s="17" t="e">
        <f>VLOOKUP($A655,'DATA PENGUKURAN GARDU'!$A:$BS,53,0)</f>
        <v>#N/A</v>
      </c>
      <c r="Y655" s="17" t="e">
        <f>VLOOKUP($A655,'DATA PENGUKURAN GARDU'!$A:$BS,54,0)</f>
        <v>#N/A</v>
      </c>
      <c r="Z655" s="17" t="e">
        <f>VLOOKUP($A655,'DATA PENGUKURAN GARDU'!$A:$BS,55,0)</f>
        <v>#N/A</v>
      </c>
      <c r="AA655" s="20" t="e">
        <f>VLOOKUP($B655,'DATA PENGUKURAN GARDU'!$A:$BS,42,0)</f>
        <v>#N/A</v>
      </c>
      <c r="AB655" s="21" t="e">
        <f t="shared" si="323"/>
        <v>#N/A</v>
      </c>
      <c r="AC655" s="20" t="e">
        <f>VLOOKUP($B655,'DATA PENGUKURAN GARDU'!$A:$BS,44,0)</f>
        <v>#N/A</v>
      </c>
      <c r="AD655" s="21" t="e">
        <f t="shared" si="324"/>
        <v>#N/A</v>
      </c>
      <c r="AE655" s="20" t="e">
        <f>VLOOKUP($B655,'DATA PENGUKURAN GARDU'!$A:$BS,46,0)</f>
        <v>#N/A</v>
      </c>
      <c r="AF655" s="21" t="e">
        <f t="shared" si="325"/>
        <v>#N/A</v>
      </c>
      <c r="AG655" s="20" t="e">
        <f>VLOOKUP($B655,'DATA PENGUKURAN GARDU'!$A:$BS,46,0)</f>
        <v>#N/A</v>
      </c>
      <c r="AH655" s="20" t="e">
        <f>VLOOKUP($B655,'DATA PENGUKURAN GARDU'!$A:$BS,53,0)</f>
        <v>#N/A</v>
      </c>
      <c r="AI655" s="20" t="e">
        <f>VLOOKUP($B655,'DATA PENGUKURAN GARDU'!$A:$BS,54,0)</f>
        <v>#N/A</v>
      </c>
      <c r="AJ655" s="17" t="e">
        <f>VLOOKUP($C655,'DATA PENGUKURAN GARDU'!$A:$BS,42,0)</f>
        <v>#N/A</v>
      </c>
      <c r="AK655" s="23" t="e">
        <f t="shared" si="326"/>
        <v>#N/A</v>
      </c>
      <c r="AL655" s="17" t="e">
        <f>VLOOKUP($C655,'DATA PENGUKURAN GARDU'!$A:$BS,44,0)</f>
        <v>#N/A</v>
      </c>
      <c r="AM655" s="23" t="e">
        <f t="shared" si="327"/>
        <v>#N/A</v>
      </c>
      <c r="AN655" s="17" t="e">
        <f>VLOOKUP($C655,'DATA PENGUKURAN GARDU'!$A:$BS,46,0)</f>
        <v>#N/A</v>
      </c>
      <c r="AO655" s="23" t="e">
        <f t="shared" si="328"/>
        <v>#N/A</v>
      </c>
      <c r="AP655" s="17" t="e">
        <f>VLOOKUP($C655,'DATA PENGUKURAN GARDU'!$A:$BS,46,0)</f>
        <v>#N/A</v>
      </c>
      <c r="AQ655" s="17" t="e">
        <f>VLOOKUP($C655,'DATA PENGUKURAN GARDU'!$A:$BS,53,0)</f>
        <v>#N/A</v>
      </c>
      <c r="AR655" s="17" t="e">
        <f>VLOOKUP($C655,'DATA PENGUKURAN GARDU'!$A:$BS,54,0)</f>
        <v>#N/A</v>
      </c>
      <c r="AS655" s="20" t="e">
        <f>VLOOKUP($D655,'DATA PENGUKURAN GARDU'!$A:$BS,42,0)</f>
        <v>#N/A</v>
      </c>
      <c r="AT655" s="21" t="e">
        <f t="shared" si="329"/>
        <v>#N/A</v>
      </c>
      <c r="AU655" s="20" t="e">
        <f>VLOOKUP($D655,'DATA PENGUKURAN GARDU'!$A:$BS,44,0)</f>
        <v>#N/A</v>
      </c>
      <c r="AV655" s="21" t="e">
        <f t="shared" si="330"/>
        <v>#N/A</v>
      </c>
      <c r="AW655" s="20" t="e">
        <f>VLOOKUP($D655,'DATA PENGUKURAN GARDU'!$A:$BS,46,0)</f>
        <v>#N/A</v>
      </c>
      <c r="AX655" s="21" t="e">
        <f t="shared" si="331"/>
        <v>#N/A</v>
      </c>
      <c r="AY655" s="20" t="e">
        <f>VLOOKUP($D655,'DATA PENGUKURAN GARDU'!$A:$BS,46,0)</f>
        <v>#N/A</v>
      </c>
      <c r="AZ655" s="20" t="e">
        <f>VLOOKUP($D655,'DATA PENGUKURAN GARDU'!$A:$BS,53,0)</f>
        <v>#N/A</v>
      </c>
      <c r="BA655" s="20" t="e">
        <f>VLOOKUP($D655,'DATA PENGUKURAN GARDU'!$A:$BS,54,0)</f>
        <v>#N/A</v>
      </c>
      <c r="BB655" s="17" t="e">
        <f>VLOOKUP($E655,'DATA PENGUKURAN GARDU'!$A:$BS,42,0)</f>
        <v>#N/A</v>
      </c>
      <c r="BC655" s="23" t="e">
        <f t="shared" si="332"/>
        <v>#N/A</v>
      </c>
      <c r="BD655" s="17" t="e">
        <f>VLOOKUP($E655,'DATA PENGUKURAN GARDU'!$A:$BS,44,0)</f>
        <v>#N/A</v>
      </c>
      <c r="BE655" s="23" t="e">
        <f t="shared" si="333"/>
        <v>#N/A</v>
      </c>
      <c r="BF655" s="17" t="e">
        <f>VLOOKUP($E655,'DATA PENGUKURAN GARDU'!$A:$BS,46,0)</f>
        <v>#N/A</v>
      </c>
      <c r="BG655" s="23" t="e">
        <f t="shared" si="334"/>
        <v>#N/A</v>
      </c>
      <c r="BH655" s="17" t="e">
        <f>VLOOKUP($E655,'DATA PENGUKURAN GARDU'!$A:$BS,46,0)</f>
        <v>#N/A</v>
      </c>
      <c r="BI655" s="17" t="e">
        <f>VLOOKUP($E655,'DATA PENGUKURAN GARDU'!$A:$BS,53,0)</f>
        <v>#N/A</v>
      </c>
      <c r="BJ655" s="17" t="e">
        <f>VLOOKUP($E655,'DATA PENGUKURAN GARDU'!$A:$BS,54,0)</f>
        <v>#N/A</v>
      </c>
      <c r="BK655" s="20" t="e">
        <f t="shared" si="345"/>
        <v>#N/A</v>
      </c>
      <c r="BL655" s="20" t="e">
        <f t="shared" si="346"/>
        <v>#N/A</v>
      </c>
      <c r="BM655" s="20" t="e">
        <f t="shared" si="347"/>
        <v>#N/A</v>
      </c>
      <c r="BN655" s="25" t="e">
        <f t="shared" si="348"/>
        <v>#N/A</v>
      </c>
      <c r="BO655" s="26" t="str">
        <f t="shared" si="349"/>
        <v>0</v>
      </c>
      <c r="BP655" s="21" t="e">
        <f t="shared" si="350"/>
        <v>#VALUE!</v>
      </c>
      <c r="BQ655" s="20" t="e">
        <f t="shared" si="351"/>
        <v>#N/A</v>
      </c>
      <c r="BR655" s="20" t="e">
        <v>#N/A</v>
      </c>
      <c r="BS655" s="9" t="e">
        <v>#N/A</v>
      </c>
      <c r="BT655" s="2" t="e">
        <f t="shared" si="352"/>
        <v>#VALUE!</v>
      </c>
      <c r="BU655" s="2" t="e">
        <f t="shared" si="335"/>
        <v>#N/A</v>
      </c>
      <c r="BV655" s="2" t="e">
        <f t="shared" si="336"/>
        <v>#N/A</v>
      </c>
    </row>
    <row r="656" s="2" customFormat="1" ht="22.95" customHeight="1" spans="1:74">
      <c r="A656" s="9" t="str">
        <f t="shared" si="337"/>
        <v>BB 131Induk</v>
      </c>
      <c r="B656" s="9" t="str">
        <f t="shared" si="338"/>
        <v>BB 131jurusan 1</v>
      </c>
      <c r="C656" s="9" t="str">
        <f t="shared" si="339"/>
        <v>BB 131jurusan 2</v>
      </c>
      <c r="D656" s="9" t="str">
        <f t="shared" si="340"/>
        <v>BB 131jurusan 3</v>
      </c>
      <c r="E656" s="9" t="str">
        <f t="shared" si="341"/>
        <v>BB 131jurusan 4</v>
      </c>
      <c r="F656" s="10" t="s">
        <v>437</v>
      </c>
      <c r="G656" s="10" t="s">
        <v>4</v>
      </c>
      <c r="H656" s="10" t="s">
        <v>827</v>
      </c>
      <c r="I656" s="10" t="s">
        <v>11368</v>
      </c>
      <c r="J656" s="10" t="s">
        <v>11369</v>
      </c>
      <c r="K656" s="10" t="s">
        <v>7465</v>
      </c>
      <c r="L656" s="10"/>
      <c r="M656" s="10"/>
      <c r="N656" s="14">
        <f t="shared" si="342"/>
        <v>0</v>
      </c>
      <c r="O656" s="15" t="e">
        <f t="shared" si="343"/>
        <v>#VALUE!</v>
      </c>
      <c r="P656" s="15" t="e">
        <f t="shared" si="344"/>
        <v>#VALUE!</v>
      </c>
      <c r="Q656" s="17" t="e">
        <f>VLOOKUP($A656,'DATA PENGUKURAN GARDU'!$A:$BS,42,0)</f>
        <v>#N/A</v>
      </c>
      <c r="R656" s="18" t="e">
        <f t="shared" si="320"/>
        <v>#N/A</v>
      </c>
      <c r="S656" s="17" t="e">
        <f>VLOOKUP($A656,'DATA PENGUKURAN GARDU'!$A:$BS,44,0)</f>
        <v>#N/A</v>
      </c>
      <c r="T656" s="18" t="e">
        <f t="shared" si="321"/>
        <v>#N/A</v>
      </c>
      <c r="U656" s="17" t="e">
        <f>VLOOKUP($A656,'DATA PENGUKURAN GARDU'!$A:$BS,46,0)</f>
        <v>#N/A</v>
      </c>
      <c r="V656" s="18" t="e">
        <f t="shared" si="322"/>
        <v>#N/A</v>
      </c>
      <c r="W656" s="17" t="e">
        <f>VLOOKUP($A656,'DATA PENGUKURAN GARDU'!$A:$BS,48,0)</f>
        <v>#N/A</v>
      </c>
      <c r="X656" s="17" t="e">
        <f>VLOOKUP($A656,'DATA PENGUKURAN GARDU'!$A:$BS,53,0)</f>
        <v>#N/A</v>
      </c>
      <c r="Y656" s="17" t="e">
        <f>VLOOKUP($A656,'DATA PENGUKURAN GARDU'!$A:$BS,54,0)</f>
        <v>#N/A</v>
      </c>
      <c r="Z656" s="17" t="e">
        <f>VLOOKUP($A656,'DATA PENGUKURAN GARDU'!$A:$BS,55,0)</f>
        <v>#N/A</v>
      </c>
      <c r="AA656" s="20" t="e">
        <f>VLOOKUP($B656,'DATA PENGUKURAN GARDU'!$A:$BS,42,0)</f>
        <v>#N/A</v>
      </c>
      <c r="AB656" s="21" t="e">
        <f t="shared" si="323"/>
        <v>#N/A</v>
      </c>
      <c r="AC656" s="20" t="e">
        <f>VLOOKUP($B656,'DATA PENGUKURAN GARDU'!$A:$BS,44,0)</f>
        <v>#N/A</v>
      </c>
      <c r="AD656" s="21" t="e">
        <f t="shared" si="324"/>
        <v>#N/A</v>
      </c>
      <c r="AE656" s="20" t="e">
        <f>VLOOKUP($B656,'DATA PENGUKURAN GARDU'!$A:$BS,46,0)</f>
        <v>#N/A</v>
      </c>
      <c r="AF656" s="21" t="e">
        <f t="shared" si="325"/>
        <v>#N/A</v>
      </c>
      <c r="AG656" s="20" t="e">
        <f>VLOOKUP($B656,'DATA PENGUKURAN GARDU'!$A:$BS,46,0)</f>
        <v>#N/A</v>
      </c>
      <c r="AH656" s="20" t="e">
        <f>VLOOKUP($B656,'DATA PENGUKURAN GARDU'!$A:$BS,53,0)</f>
        <v>#N/A</v>
      </c>
      <c r="AI656" s="20" t="e">
        <f>VLOOKUP($B656,'DATA PENGUKURAN GARDU'!$A:$BS,54,0)</f>
        <v>#N/A</v>
      </c>
      <c r="AJ656" s="17" t="e">
        <f>VLOOKUP($C656,'DATA PENGUKURAN GARDU'!$A:$BS,42,0)</f>
        <v>#N/A</v>
      </c>
      <c r="AK656" s="23" t="e">
        <f t="shared" si="326"/>
        <v>#N/A</v>
      </c>
      <c r="AL656" s="17" t="e">
        <f>VLOOKUP($C656,'DATA PENGUKURAN GARDU'!$A:$BS,44,0)</f>
        <v>#N/A</v>
      </c>
      <c r="AM656" s="23" t="e">
        <f t="shared" si="327"/>
        <v>#N/A</v>
      </c>
      <c r="AN656" s="17" t="e">
        <f>VLOOKUP($C656,'DATA PENGUKURAN GARDU'!$A:$BS,46,0)</f>
        <v>#N/A</v>
      </c>
      <c r="AO656" s="23" t="e">
        <f t="shared" si="328"/>
        <v>#N/A</v>
      </c>
      <c r="AP656" s="17" t="e">
        <f>VLOOKUP($C656,'DATA PENGUKURAN GARDU'!$A:$BS,46,0)</f>
        <v>#N/A</v>
      </c>
      <c r="AQ656" s="17" t="e">
        <f>VLOOKUP($C656,'DATA PENGUKURAN GARDU'!$A:$BS,53,0)</f>
        <v>#N/A</v>
      </c>
      <c r="AR656" s="17" t="e">
        <f>VLOOKUP($C656,'DATA PENGUKURAN GARDU'!$A:$BS,54,0)</f>
        <v>#N/A</v>
      </c>
      <c r="AS656" s="20" t="e">
        <f>VLOOKUP($D656,'DATA PENGUKURAN GARDU'!$A:$BS,42,0)</f>
        <v>#N/A</v>
      </c>
      <c r="AT656" s="21" t="e">
        <f t="shared" si="329"/>
        <v>#N/A</v>
      </c>
      <c r="AU656" s="20" t="e">
        <f>VLOOKUP($D656,'DATA PENGUKURAN GARDU'!$A:$BS,44,0)</f>
        <v>#N/A</v>
      </c>
      <c r="AV656" s="21" t="e">
        <f t="shared" si="330"/>
        <v>#N/A</v>
      </c>
      <c r="AW656" s="20" t="e">
        <f>VLOOKUP($D656,'DATA PENGUKURAN GARDU'!$A:$BS,46,0)</f>
        <v>#N/A</v>
      </c>
      <c r="AX656" s="21" t="e">
        <f t="shared" si="331"/>
        <v>#N/A</v>
      </c>
      <c r="AY656" s="20" t="e">
        <f>VLOOKUP($D656,'DATA PENGUKURAN GARDU'!$A:$BS,46,0)</f>
        <v>#N/A</v>
      </c>
      <c r="AZ656" s="20" t="e">
        <f>VLOOKUP($D656,'DATA PENGUKURAN GARDU'!$A:$BS,53,0)</f>
        <v>#N/A</v>
      </c>
      <c r="BA656" s="20" t="e">
        <f>VLOOKUP($D656,'DATA PENGUKURAN GARDU'!$A:$BS,54,0)</f>
        <v>#N/A</v>
      </c>
      <c r="BB656" s="17" t="e">
        <f>VLOOKUP($E656,'DATA PENGUKURAN GARDU'!$A:$BS,42,0)</f>
        <v>#N/A</v>
      </c>
      <c r="BC656" s="23" t="e">
        <f t="shared" si="332"/>
        <v>#N/A</v>
      </c>
      <c r="BD656" s="17" t="e">
        <f>VLOOKUP($E656,'DATA PENGUKURAN GARDU'!$A:$BS,44,0)</f>
        <v>#N/A</v>
      </c>
      <c r="BE656" s="23" t="e">
        <f t="shared" si="333"/>
        <v>#N/A</v>
      </c>
      <c r="BF656" s="17" t="e">
        <f>VLOOKUP($E656,'DATA PENGUKURAN GARDU'!$A:$BS,46,0)</f>
        <v>#N/A</v>
      </c>
      <c r="BG656" s="23" t="e">
        <f t="shared" si="334"/>
        <v>#N/A</v>
      </c>
      <c r="BH656" s="17" t="e">
        <f>VLOOKUP($E656,'DATA PENGUKURAN GARDU'!$A:$BS,46,0)</f>
        <v>#N/A</v>
      </c>
      <c r="BI656" s="17" t="e">
        <f>VLOOKUP($E656,'DATA PENGUKURAN GARDU'!$A:$BS,53,0)</f>
        <v>#N/A</v>
      </c>
      <c r="BJ656" s="17" t="e">
        <f>VLOOKUP($E656,'DATA PENGUKURAN GARDU'!$A:$BS,54,0)</f>
        <v>#N/A</v>
      </c>
      <c r="BK656" s="20" t="e">
        <f t="shared" si="345"/>
        <v>#N/A</v>
      </c>
      <c r="BL656" s="20" t="e">
        <f t="shared" si="346"/>
        <v>#N/A</v>
      </c>
      <c r="BM656" s="20" t="e">
        <f t="shared" si="347"/>
        <v>#N/A</v>
      </c>
      <c r="BN656" s="25" t="e">
        <f t="shared" si="348"/>
        <v>#N/A</v>
      </c>
      <c r="BO656" s="26" t="str">
        <f t="shared" si="349"/>
        <v>0</v>
      </c>
      <c r="BP656" s="21" t="e">
        <f t="shared" si="350"/>
        <v>#VALUE!</v>
      </c>
      <c r="BQ656" s="20" t="e">
        <f t="shared" si="351"/>
        <v>#N/A</v>
      </c>
      <c r="BR656" s="20" t="e">
        <v>#N/A</v>
      </c>
      <c r="BS656" s="9" t="e">
        <v>#N/A</v>
      </c>
      <c r="BT656" s="2" t="e">
        <f t="shared" si="352"/>
        <v>#VALUE!</v>
      </c>
      <c r="BU656" s="2" t="e">
        <f t="shared" si="335"/>
        <v>#N/A</v>
      </c>
      <c r="BV656" s="2" t="e">
        <f t="shared" si="336"/>
        <v>#N/A</v>
      </c>
    </row>
    <row r="657" s="2" customFormat="1" ht="22.95" customHeight="1" spans="1:74">
      <c r="A657" s="9" t="str">
        <f t="shared" si="337"/>
        <v>BB 133Induk</v>
      </c>
      <c r="B657" s="9" t="str">
        <f t="shared" si="338"/>
        <v>BB 133jurusan 1</v>
      </c>
      <c r="C657" s="9" t="str">
        <f t="shared" si="339"/>
        <v>BB 133jurusan 2</v>
      </c>
      <c r="D657" s="9" t="str">
        <f t="shared" si="340"/>
        <v>BB 133jurusan 3</v>
      </c>
      <c r="E657" s="9" t="str">
        <f t="shared" si="341"/>
        <v>BB 133jurusan 4</v>
      </c>
      <c r="F657" s="10" t="s">
        <v>437</v>
      </c>
      <c r="G657" s="10" t="s">
        <v>4</v>
      </c>
      <c r="H657" s="10" t="s">
        <v>828</v>
      </c>
      <c r="I657" s="10" t="s">
        <v>11370</v>
      </c>
      <c r="J657" s="10" t="s">
        <v>11371</v>
      </c>
      <c r="K657" s="10" t="s">
        <v>7465</v>
      </c>
      <c r="L657" s="10"/>
      <c r="M657" s="10"/>
      <c r="N657" s="14">
        <f t="shared" si="342"/>
        <v>0</v>
      </c>
      <c r="O657" s="15" t="e">
        <f t="shared" si="343"/>
        <v>#VALUE!</v>
      </c>
      <c r="P657" s="15" t="e">
        <f t="shared" si="344"/>
        <v>#VALUE!</v>
      </c>
      <c r="Q657" s="17" t="e">
        <f>VLOOKUP($A657,'DATA PENGUKURAN GARDU'!$A:$BS,42,0)</f>
        <v>#N/A</v>
      </c>
      <c r="R657" s="18" t="e">
        <f t="shared" si="320"/>
        <v>#N/A</v>
      </c>
      <c r="S657" s="17" t="e">
        <f>VLOOKUP($A657,'DATA PENGUKURAN GARDU'!$A:$BS,44,0)</f>
        <v>#N/A</v>
      </c>
      <c r="T657" s="18" t="e">
        <f t="shared" si="321"/>
        <v>#N/A</v>
      </c>
      <c r="U657" s="17" t="e">
        <f>VLOOKUP($A657,'DATA PENGUKURAN GARDU'!$A:$BS,46,0)</f>
        <v>#N/A</v>
      </c>
      <c r="V657" s="18" t="e">
        <f t="shared" si="322"/>
        <v>#N/A</v>
      </c>
      <c r="W657" s="17" t="e">
        <f>VLOOKUP($A657,'DATA PENGUKURAN GARDU'!$A:$BS,48,0)</f>
        <v>#N/A</v>
      </c>
      <c r="X657" s="17" t="e">
        <f>VLOOKUP($A657,'DATA PENGUKURAN GARDU'!$A:$BS,53,0)</f>
        <v>#N/A</v>
      </c>
      <c r="Y657" s="17" t="e">
        <f>VLOOKUP($A657,'DATA PENGUKURAN GARDU'!$A:$BS,54,0)</f>
        <v>#N/A</v>
      </c>
      <c r="Z657" s="17" t="e">
        <f>VLOOKUP($A657,'DATA PENGUKURAN GARDU'!$A:$BS,55,0)</f>
        <v>#N/A</v>
      </c>
      <c r="AA657" s="20" t="e">
        <f>VLOOKUP($B657,'DATA PENGUKURAN GARDU'!$A:$BS,42,0)</f>
        <v>#N/A</v>
      </c>
      <c r="AB657" s="21" t="e">
        <f t="shared" si="323"/>
        <v>#N/A</v>
      </c>
      <c r="AC657" s="20" t="e">
        <f>VLOOKUP($B657,'DATA PENGUKURAN GARDU'!$A:$BS,44,0)</f>
        <v>#N/A</v>
      </c>
      <c r="AD657" s="21" t="e">
        <f t="shared" si="324"/>
        <v>#N/A</v>
      </c>
      <c r="AE657" s="20" t="e">
        <f>VLOOKUP($B657,'DATA PENGUKURAN GARDU'!$A:$BS,46,0)</f>
        <v>#N/A</v>
      </c>
      <c r="AF657" s="21" t="e">
        <f t="shared" si="325"/>
        <v>#N/A</v>
      </c>
      <c r="AG657" s="20" t="e">
        <f>VLOOKUP($B657,'DATA PENGUKURAN GARDU'!$A:$BS,46,0)</f>
        <v>#N/A</v>
      </c>
      <c r="AH657" s="20" t="e">
        <f>VLOOKUP($B657,'DATA PENGUKURAN GARDU'!$A:$BS,53,0)</f>
        <v>#N/A</v>
      </c>
      <c r="AI657" s="20" t="e">
        <f>VLOOKUP($B657,'DATA PENGUKURAN GARDU'!$A:$BS,54,0)</f>
        <v>#N/A</v>
      </c>
      <c r="AJ657" s="17" t="e">
        <f>VLOOKUP($C657,'DATA PENGUKURAN GARDU'!$A:$BS,42,0)</f>
        <v>#N/A</v>
      </c>
      <c r="AK657" s="23" t="e">
        <f t="shared" si="326"/>
        <v>#N/A</v>
      </c>
      <c r="AL657" s="17" t="e">
        <f>VLOOKUP($C657,'DATA PENGUKURAN GARDU'!$A:$BS,44,0)</f>
        <v>#N/A</v>
      </c>
      <c r="AM657" s="23" t="e">
        <f t="shared" si="327"/>
        <v>#N/A</v>
      </c>
      <c r="AN657" s="17" t="e">
        <f>VLOOKUP($C657,'DATA PENGUKURAN GARDU'!$A:$BS,46,0)</f>
        <v>#N/A</v>
      </c>
      <c r="AO657" s="23" t="e">
        <f t="shared" si="328"/>
        <v>#N/A</v>
      </c>
      <c r="AP657" s="17" t="e">
        <f>VLOOKUP($C657,'DATA PENGUKURAN GARDU'!$A:$BS,46,0)</f>
        <v>#N/A</v>
      </c>
      <c r="AQ657" s="17" t="e">
        <f>VLOOKUP($C657,'DATA PENGUKURAN GARDU'!$A:$BS,53,0)</f>
        <v>#N/A</v>
      </c>
      <c r="AR657" s="17" t="e">
        <f>VLOOKUP($C657,'DATA PENGUKURAN GARDU'!$A:$BS,54,0)</f>
        <v>#N/A</v>
      </c>
      <c r="AS657" s="20" t="e">
        <f>VLOOKUP($D657,'DATA PENGUKURAN GARDU'!$A:$BS,42,0)</f>
        <v>#N/A</v>
      </c>
      <c r="AT657" s="21" t="e">
        <f t="shared" si="329"/>
        <v>#N/A</v>
      </c>
      <c r="AU657" s="20" t="e">
        <f>VLOOKUP($D657,'DATA PENGUKURAN GARDU'!$A:$BS,44,0)</f>
        <v>#N/A</v>
      </c>
      <c r="AV657" s="21" t="e">
        <f t="shared" si="330"/>
        <v>#N/A</v>
      </c>
      <c r="AW657" s="20" t="e">
        <f>VLOOKUP($D657,'DATA PENGUKURAN GARDU'!$A:$BS,46,0)</f>
        <v>#N/A</v>
      </c>
      <c r="AX657" s="21" t="e">
        <f t="shared" si="331"/>
        <v>#N/A</v>
      </c>
      <c r="AY657" s="20" t="e">
        <f>VLOOKUP($D657,'DATA PENGUKURAN GARDU'!$A:$BS,46,0)</f>
        <v>#N/A</v>
      </c>
      <c r="AZ657" s="20" t="e">
        <f>VLOOKUP($D657,'DATA PENGUKURAN GARDU'!$A:$BS,53,0)</f>
        <v>#N/A</v>
      </c>
      <c r="BA657" s="20" t="e">
        <f>VLOOKUP($D657,'DATA PENGUKURAN GARDU'!$A:$BS,54,0)</f>
        <v>#N/A</v>
      </c>
      <c r="BB657" s="17" t="e">
        <f>VLOOKUP($E657,'DATA PENGUKURAN GARDU'!$A:$BS,42,0)</f>
        <v>#N/A</v>
      </c>
      <c r="BC657" s="23" t="e">
        <f t="shared" si="332"/>
        <v>#N/A</v>
      </c>
      <c r="BD657" s="17" t="e">
        <f>VLOOKUP($E657,'DATA PENGUKURAN GARDU'!$A:$BS,44,0)</f>
        <v>#N/A</v>
      </c>
      <c r="BE657" s="23" t="e">
        <f t="shared" si="333"/>
        <v>#N/A</v>
      </c>
      <c r="BF657" s="17" t="e">
        <f>VLOOKUP($E657,'DATA PENGUKURAN GARDU'!$A:$BS,46,0)</f>
        <v>#N/A</v>
      </c>
      <c r="BG657" s="23" t="e">
        <f t="shared" si="334"/>
        <v>#N/A</v>
      </c>
      <c r="BH657" s="17" t="e">
        <f>VLOOKUP($E657,'DATA PENGUKURAN GARDU'!$A:$BS,46,0)</f>
        <v>#N/A</v>
      </c>
      <c r="BI657" s="17" t="e">
        <f>VLOOKUP($E657,'DATA PENGUKURAN GARDU'!$A:$BS,53,0)</f>
        <v>#N/A</v>
      </c>
      <c r="BJ657" s="17" t="e">
        <f>VLOOKUP($E657,'DATA PENGUKURAN GARDU'!$A:$BS,54,0)</f>
        <v>#N/A</v>
      </c>
      <c r="BK657" s="20" t="e">
        <f t="shared" si="345"/>
        <v>#N/A</v>
      </c>
      <c r="BL657" s="20" t="e">
        <f t="shared" si="346"/>
        <v>#N/A</v>
      </c>
      <c r="BM657" s="20" t="e">
        <f t="shared" si="347"/>
        <v>#N/A</v>
      </c>
      <c r="BN657" s="25" t="e">
        <f t="shared" si="348"/>
        <v>#N/A</v>
      </c>
      <c r="BO657" s="26" t="str">
        <f t="shared" si="349"/>
        <v>0</v>
      </c>
      <c r="BP657" s="21" t="e">
        <f t="shared" si="350"/>
        <v>#VALUE!</v>
      </c>
      <c r="BQ657" s="20" t="e">
        <f t="shared" si="351"/>
        <v>#N/A</v>
      </c>
      <c r="BR657" s="20" t="e">
        <v>#N/A</v>
      </c>
      <c r="BS657" s="9" t="e">
        <v>#N/A</v>
      </c>
      <c r="BT657" s="2" t="e">
        <f t="shared" si="352"/>
        <v>#VALUE!</v>
      </c>
      <c r="BU657" s="2" t="e">
        <f t="shared" si="335"/>
        <v>#N/A</v>
      </c>
      <c r="BV657" s="2" t="e">
        <f t="shared" si="336"/>
        <v>#N/A</v>
      </c>
    </row>
    <row r="658" s="2" customFormat="1" ht="22.95" customHeight="1" spans="1:74">
      <c r="A658" s="9" t="str">
        <f t="shared" si="337"/>
        <v>BB 175Induk</v>
      </c>
      <c r="B658" s="9" t="str">
        <f t="shared" si="338"/>
        <v>BB 175jurusan 1</v>
      </c>
      <c r="C658" s="9" t="str">
        <f t="shared" si="339"/>
        <v>BB 175jurusan 2</v>
      </c>
      <c r="D658" s="9" t="str">
        <f t="shared" si="340"/>
        <v>BB 175jurusan 3</v>
      </c>
      <c r="E658" s="9" t="str">
        <f t="shared" si="341"/>
        <v>BB 175jurusan 4</v>
      </c>
      <c r="F658" s="10" t="s">
        <v>672</v>
      </c>
      <c r="G658" s="10" t="s">
        <v>4</v>
      </c>
      <c r="H658" s="10" t="s">
        <v>829</v>
      </c>
      <c r="I658" s="10" t="s">
        <v>11372</v>
      </c>
      <c r="J658" s="10" t="s">
        <v>11373</v>
      </c>
      <c r="K658" s="10" t="s">
        <v>7465</v>
      </c>
      <c r="L658" s="10"/>
      <c r="M658" s="10"/>
      <c r="N658" s="14">
        <f t="shared" si="342"/>
        <v>0</v>
      </c>
      <c r="O658" s="15" t="e">
        <f t="shared" si="343"/>
        <v>#VALUE!</v>
      </c>
      <c r="P658" s="15" t="e">
        <f t="shared" si="344"/>
        <v>#VALUE!</v>
      </c>
      <c r="Q658" s="17" t="e">
        <f>VLOOKUP($A658,'DATA PENGUKURAN GARDU'!$A:$BS,42,0)</f>
        <v>#N/A</v>
      </c>
      <c r="R658" s="18" t="e">
        <f t="shared" ref="R658:R721" si="353">Q658/$P658*100</f>
        <v>#N/A</v>
      </c>
      <c r="S658" s="17" t="e">
        <f>VLOOKUP($A658,'DATA PENGUKURAN GARDU'!$A:$BS,44,0)</f>
        <v>#N/A</v>
      </c>
      <c r="T658" s="18" t="e">
        <f t="shared" ref="T658:T721" si="354">S658/$P658*100</f>
        <v>#N/A</v>
      </c>
      <c r="U658" s="17" t="e">
        <f>VLOOKUP($A658,'DATA PENGUKURAN GARDU'!$A:$BS,46,0)</f>
        <v>#N/A</v>
      </c>
      <c r="V658" s="18" t="e">
        <f t="shared" ref="V658:V721" si="355">U658/$P658*100</f>
        <v>#N/A</v>
      </c>
      <c r="W658" s="17" t="e">
        <f>VLOOKUP($A658,'DATA PENGUKURAN GARDU'!$A:$BS,48,0)</f>
        <v>#N/A</v>
      </c>
      <c r="X658" s="17" t="e">
        <f>VLOOKUP($A658,'DATA PENGUKURAN GARDU'!$A:$BS,53,0)</f>
        <v>#N/A</v>
      </c>
      <c r="Y658" s="17" t="e">
        <f>VLOOKUP($A658,'DATA PENGUKURAN GARDU'!$A:$BS,54,0)</f>
        <v>#N/A</v>
      </c>
      <c r="Z658" s="17" t="e">
        <f>VLOOKUP($A658,'DATA PENGUKURAN GARDU'!$A:$BS,55,0)</f>
        <v>#N/A</v>
      </c>
      <c r="AA658" s="20" t="e">
        <f>VLOOKUP($B658,'DATA PENGUKURAN GARDU'!$A:$BS,42,0)</f>
        <v>#N/A</v>
      </c>
      <c r="AB658" s="21" t="e">
        <f t="shared" ref="AB658:AB721" si="356">AA658/$P658*100</f>
        <v>#N/A</v>
      </c>
      <c r="AC658" s="20" t="e">
        <f>VLOOKUP($B658,'DATA PENGUKURAN GARDU'!$A:$BS,44,0)</f>
        <v>#N/A</v>
      </c>
      <c r="AD658" s="21" t="e">
        <f t="shared" ref="AD658:AD721" si="357">AC658/$P658*100</f>
        <v>#N/A</v>
      </c>
      <c r="AE658" s="20" t="e">
        <f>VLOOKUP($B658,'DATA PENGUKURAN GARDU'!$A:$BS,46,0)</f>
        <v>#N/A</v>
      </c>
      <c r="AF658" s="21" t="e">
        <f t="shared" ref="AF658:AF721" si="358">AE658/$P658*100</f>
        <v>#N/A</v>
      </c>
      <c r="AG658" s="20" t="e">
        <f>VLOOKUP($B658,'DATA PENGUKURAN GARDU'!$A:$BS,46,0)</f>
        <v>#N/A</v>
      </c>
      <c r="AH658" s="20" t="e">
        <f>VLOOKUP($B658,'DATA PENGUKURAN GARDU'!$A:$BS,53,0)</f>
        <v>#N/A</v>
      </c>
      <c r="AI658" s="20" t="e">
        <f>VLOOKUP($B658,'DATA PENGUKURAN GARDU'!$A:$BS,54,0)</f>
        <v>#N/A</v>
      </c>
      <c r="AJ658" s="17" t="e">
        <f>VLOOKUP($C658,'DATA PENGUKURAN GARDU'!$A:$BS,42,0)</f>
        <v>#N/A</v>
      </c>
      <c r="AK658" s="23" t="e">
        <f t="shared" ref="AK658:AK721" si="359">AJ658/$P658*100</f>
        <v>#N/A</v>
      </c>
      <c r="AL658" s="17" t="e">
        <f>VLOOKUP($C658,'DATA PENGUKURAN GARDU'!$A:$BS,44,0)</f>
        <v>#N/A</v>
      </c>
      <c r="AM658" s="23" t="e">
        <f t="shared" ref="AM658:AM721" si="360">AL658/$P658*100</f>
        <v>#N/A</v>
      </c>
      <c r="AN658" s="17" t="e">
        <f>VLOOKUP($C658,'DATA PENGUKURAN GARDU'!$A:$BS,46,0)</f>
        <v>#N/A</v>
      </c>
      <c r="AO658" s="23" t="e">
        <f t="shared" ref="AO658:AO721" si="361">AN658/$P658*100</f>
        <v>#N/A</v>
      </c>
      <c r="AP658" s="17" t="e">
        <f>VLOOKUP($C658,'DATA PENGUKURAN GARDU'!$A:$BS,46,0)</f>
        <v>#N/A</v>
      </c>
      <c r="AQ658" s="17" t="e">
        <f>VLOOKUP($C658,'DATA PENGUKURAN GARDU'!$A:$BS,53,0)</f>
        <v>#N/A</v>
      </c>
      <c r="AR658" s="17" t="e">
        <f>VLOOKUP($C658,'DATA PENGUKURAN GARDU'!$A:$BS,54,0)</f>
        <v>#N/A</v>
      </c>
      <c r="AS658" s="20" t="e">
        <f>VLOOKUP($D658,'DATA PENGUKURAN GARDU'!$A:$BS,42,0)</f>
        <v>#N/A</v>
      </c>
      <c r="AT658" s="21" t="e">
        <f t="shared" ref="AT658:AT721" si="362">AS658/$P658*100</f>
        <v>#N/A</v>
      </c>
      <c r="AU658" s="20" t="e">
        <f>VLOOKUP($D658,'DATA PENGUKURAN GARDU'!$A:$BS,44,0)</f>
        <v>#N/A</v>
      </c>
      <c r="AV658" s="21" t="e">
        <f t="shared" ref="AV658:AV721" si="363">AU658/$P658*100</f>
        <v>#N/A</v>
      </c>
      <c r="AW658" s="20" t="e">
        <f>VLOOKUP($D658,'DATA PENGUKURAN GARDU'!$A:$BS,46,0)</f>
        <v>#N/A</v>
      </c>
      <c r="AX658" s="21" t="e">
        <f t="shared" ref="AX658:AX721" si="364">AW658/$P658*100</f>
        <v>#N/A</v>
      </c>
      <c r="AY658" s="20" t="e">
        <f>VLOOKUP($D658,'DATA PENGUKURAN GARDU'!$A:$BS,46,0)</f>
        <v>#N/A</v>
      </c>
      <c r="AZ658" s="20" t="e">
        <f>VLOOKUP($D658,'DATA PENGUKURAN GARDU'!$A:$BS,53,0)</f>
        <v>#N/A</v>
      </c>
      <c r="BA658" s="20" t="e">
        <f>VLOOKUP($D658,'DATA PENGUKURAN GARDU'!$A:$BS,54,0)</f>
        <v>#N/A</v>
      </c>
      <c r="BB658" s="17" t="e">
        <f>VLOOKUP($E658,'DATA PENGUKURAN GARDU'!$A:$BS,42,0)</f>
        <v>#N/A</v>
      </c>
      <c r="BC658" s="23" t="e">
        <f t="shared" ref="BC658:BC721" si="365">BB658/$P658*100</f>
        <v>#N/A</v>
      </c>
      <c r="BD658" s="17" t="e">
        <f>VLOOKUP($E658,'DATA PENGUKURAN GARDU'!$A:$BS,44,0)</f>
        <v>#N/A</v>
      </c>
      <c r="BE658" s="23" t="e">
        <f t="shared" ref="BE658:BE721" si="366">BD658/$P658*100</f>
        <v>#N/A</v>
      </c>
      <c r="BF658" s="17" t="e">
        <f>VLOOKUP($E658,'DATA PENGUKURAN GARDU'!$A:$BS,46,0)</f>
        <v>#N/A</v>
      </c>
      <c r="BG658" s="23" t="e">
        <f t="shared" ref="BG658:BG721" si="367">BF658/$P658*100</f>
        <v>#N/A</v>
      </c>
      <c r="BH658" s="17" t="e">
        <f>VLOOKUP($E658,'DATA PENGUKURAN GARDU'!$A:$BS,46,0)</f>
        <v>#N/A</v>
      </c>
      <c r="BI658" s="17" t="e">
        <f>VLOOKUP($E658,'DATA PENGUKURAN GARDU'!$A:$BS,53,0)</f>
        <v>#N/A</v>
      </c>
      <c r="BJ658" s="17" t="e">
        <f>VLOOKUP($E658,'DATA PENGUKURAN GARDU'!$A:$BS,54,0)</f>
        <v>#N/A</v>
      </c>
      <c r="BK658" s="20" t="e">
        <f t="shared" si="345"/>
        <v>#N/A</v>
      </c>
      <c r="BL658" s="20" t="e">
        <f t="shared" si="346"/>
        <v>#N/A</v>
      </c>
      <c r="BM658" s="20" t="e">
        <f t="shared" si="347"/>
        <v>#N/A</v>
      </c>
      <c r="BN658" s="25" t="e">
        <f t="shared" si="348"/>
        <v>#N/A</v>
      </c>
      <c r="BO658" s="26" t="str">
        <f t="shared" si="349"/>
        <v>0</v>
      </c>
      <c r="BP658" s="21" t="e">
        <f t="shared" si="350"/>
        <v>#VALUE!</v>
      </c>
      <c r="BQ658" s="20" t="e">
        <f t="shared" si="351"/>
        <v>#N/A</v>
      </c>
      <c r="BR658" s="20" t="e">
        <v>#N/A</v>
      </c>
      <c r="BS658" s="9" t="e">
        <v>#N/A</v>
      </c>
      <c r="BT658" s="2" t="e">
        <f t="shared" si="352"/>
        <v>#VALUE!</v>
      </c>
      <c r="BU658" s="2" t="e">
        <f t="shared" si="335"/>
        <v>#N/A</v>
      </c>
      <c r="BV658" s="2" t="e">
        <f t="shared" si="336"/>
        <v>#N/A</v>
      </c>
    </row>
    <row r="659" s="2" customFormat="1" ht="22.95" customHeight="1" spans="1:74">
      <c r="A659" s="9" t="str">
        <f t="shared" si="337"/>
        <v>BB 178Induk</v>
      </c>
      <c r="B659" s="9" t="str">
        <f t="shared" si="338"/>
        <v>BB 178jurusan 1</v>
      </c>
      <c r="C659" s="9" t="str">
        <f t="shared" si="339"/>
        <v>BB 178jurusan 2</v>
      </c>
      <c r="D659" s="9" t="str">
        <f t="shared" si="340"/>
        <v>BB 178jurusan 3</v>
      </c>
      <c r="E659" s="9" t="str">
        <f t="shared" si="341"/>
        <v>BB 178jurusan 4</v>
      </c>
      <c r="F659" s="10" t="s">
        <v>491</v>
      </c>
      <c r="G659" s="10" t="s">
        <v>4</v>
      </c>
      <c r="H659" s="10" t="s">
        <v>830</v>
      </c>
      <c r="I659" s="10" t="s">
        <v>11374</v>
      </c>
      <c r="J659" s="10" t="s">
        <v>11375</v>
      </c>
      <c r="K659" s="10" t="s">
        <v>7465</v>
      </c>
      <c r="L659" s="10"/>
      <c r="M659" s="10"/>
      <c r="N659" s="14">
        <f t="shared" si="342"/>
        <v>0</v>
      </c>
      <c r="O659" s="15" t="e">
        <f t="shared" si="343"/>
        <v>#VALUE!</v>
      </c>
      <c r="P659" s="15" t="e">
        <f t="shared" si="344"/>
        <v>#VALUE!</v>
      </c>
      <c r="Q659" s="17" t="e">
        <f>VLOOKUP($A659,'DATA PENGUKURAN GARDU'!$A:$BS,42,0)</f>
        <v>#N/A</v>
      </c>
      <c r="R659" s="18" t="e">
        <f t="shared" si="353"/>
        <v>#N/A</v>
      </c>
      <c r="S659" s="17" t="e">
        <f>VLOOKUP($A659,'DATA PENGUKURAN GARDU'!$A:$BS,44,0)</f>
        <v>#N/A</v>
      </c>
      <c r="T659" s="18" t="e">
        <f t="shared" si="354"/>
        <v>#N/A</v>
      </c>
      <c r="U659" s="17" t="e">
        <f>VLOOKUP($A659,'DATA PENGUKURAN GARDU'!$A:$BS,46,0)</f>
        <v>#N/A</v>
      </c>
      <c r="V659" s="18" t="e">
        <f t="shared" si="355"/>
        <v>#N/A</v>
      </c>
      <c r="W659" s="17" t="e">
        <f>VLOOKUP($A659,'DATA PENGUKURAN GARDU'!$A:$BS,48,0)</f>
        <v>#N/A</v>
      </c>
      <c r="X659" s="17" t="e">
        <f>VLOOKUP($A659,'DATA PENGUKURAN GARDU'!$A:$BS,53,0)</f>
        <v>#N/A</v>
      </c>
      <c r="Y659" s="17" t="e">
        <f>VLOOKUP($A659,'DATA PENGUKURAN GARDU'!$A:$BS,54,0)</f>
        <v>#N/A</v>
      </c>
      <c r="Z659" s="17" t="e">
        <f>VLOOKUP($A659,'DATA PENGUKURAN GARDU'!$A:$BS,55,0)</f>
        <v>#N/A</v>
      </c>
      <c r="AA659" s="20" t="e">
        <f>VLOOKUP($B659,'DATA PENGUKURAN GARDU'!$A:$BS,42,0)</f>
        <v>#N/A</v>
      </c>
      <c r="AB659" s="21" t="e">
        <f t="shared" si="356"/>
        <v>#N/A</v>
      </c>
      <c r="AC659" s="20" t="e">
        <f>VLOOKUP($B659,'DATA PENGUKURAN GARDU'!$A:$BS,44,0)</f>
        <v>#N/A</v>
      </c>
      <c r="AD659" s="21" t="e">
        <f t="shared" si="357"/>
        <v>#N/A</v>
      </c>
      <c r="AE659" s="20" t="e">
        <f>VLOOKUP($B659,'DATA PENGUKURAN GARDU'!$A:$BS,46,0)</f>
        <v>#N/A</v>
      </c>
      <c r="AF659" s="21" t="e">
        <f t="shared" si="358"/>
        <v>#N/A</v>
      </c>
      <c r="AG659" s="20" t="e">
        <f>VLOOKUP($B659,'DATA PENGUKURAN GARDU'!$A:$BS,46,0)</f>
        <v>#N/A</v>
      </c>
      <c r="AH659" s="20" t="e">
        <f>VLOOKUP($B659,'DATA PENGUKURAN GARDU'!$A:$BS,53,0)</f>
        <v>#N/A</v>
      </c>
      <c r="AI659" s="20" t="e">
        <f>VLOOKUP($B659,'DATA PENGUKURAN GARDU'!$A:$BS,54,0)</f>
        <v>#N/A</v>
      </c>
      <c r="AJ659" s="17" t="e">
        <f>VLOOKUP($C659,'DATA PENGUKURAN GARDU'!$A:$BS,42,0)</f>
        <v>#N/A</v>
      </c>
      <c r="AK659" s="23" t="e">
        <f t="shared" si="359"/>
        <v>#N/A</v>
      </c>
      <c r="AL659" s="17" t="e">
        <f>VLOOKUP($C659,'DATA PENGUKURAN GARDU'!$A:$BS,44,0)</f>
        <v>#N/A</v>
      </c>
      <c r="AM659" s="23" t="e">
        <f t="shared" si="360"/>
        <v>#N/A</v>
      </c>
      <c r="AN659" s="17" t="e">
        <f>VLOOKUP($C659,'DATA PENGUKURAN GARDU'!$A:$BS,46,0)</f>
        <v>#N/A</v>
      </c>
      <c r="AO659" s="23" t="e">
        <f t="shared" si="361"/>
        <v>#N/A</v>
      </c>
      <c r="AP659" s="17" t="e">
        <f>VLOOKUP($C659,'DATA PENGUKURAN GARDU'!$A:$BS,46,0)</f>
        <v>#N/A</v>
      </c>
      <c r="AQ659" s="17" t="e">
        <f>VLOOKUP($C659,'DATA PENGUKURAN GARDU'!$A:$BS,53,0)</f>
        <v>#N/A</v>
      </c>
      <c r="AR659" s="17" t="e">
        <f>VLOOKUP($C659,'DATA PENGUKURAN GARDU'!$A:$BS,54,0)</f>
        <v>#N/A</v>
      </c>
      <c r="AS659" s="20" t="e">
        <f>VLOOKUP($D659,'DATA PENGUKURAN GARDU'!$A:$BS,42,0)</f>
        <v>#N/A</v>
      </c>
      <c r="AT659" s="21" t="e">
        <f t="shared" si="362"/>
        <v>#N/A</v>
      </c>
      <c r="AU659" s="20" t="e">
        <f>VLOOKUP($D659,'DATA PENGUKURAN GARDU'!$A:$BS,44,0)</f>
        <v>#N/A</v>
      </c>
      <c r="AV659" s="21" t="e">
        <f t="shared" si="363"/>
        <v>#N/A</v>
      </c>
      <c r="AW659" s="20" t="e">
        <f>VLOOKUP($D659,'DATA PENGUKURAN GARDU'!$A:$BS,46,0)</f>
        <v>#N/A</v>
      </c>
      <c r="AX659" s="21" t="e">
        <f t="shared" si="364"/>
        <v>#N/A</v>
      </c>
      <c r="AY659" s="20" t="e">
        <f>VLOOKUP($D659,'DATA PENGUKURAN GARDU'!$A:$BS,46,0)</f>
        <v>#N/A</v>
      </c>
      <c r="AZ659" s="20" t="e">
        <f>VLOOKUP($D659,'DATA PENGUKURAN GARDU'!$A:$BS,53,0)</f>
        <v>#N/A</v>
      </c>
      <c r="BA659" s="20" t="e">
        <f>VLOOKUP($D659,'DATA PENGUKURAN GARDU'!$A:$BS,54,0)</f>
        <v>#N/A</v>
      </c>
      <c r="BB659" s="17" t="e">
        <f>VLOOKUP($E659,'DATA PENGUKURAN GARDU'!$A:$BS,42,0)</f>
        <v>#N/A</v>
      </c>
      <c r="BC659" s="23" t="e">
        <f t="shared" si="365"/>
        <v>#N/A</v>
      </c>
      <c r="BD659" s="17" t="e">
        <f>VLOOKUP($E659,'DATA PENGUKURAN GARDU'!$A:$BS,44,0)</f>
        <v>#N/A</v>
      </c>
      <c r="BE659" s="23" t="e">
        <f t="shared" si="366"/>
        <v>#N/A</v>
      </c>
      <c r="BF659" s="17" t="e">
        <f>VLOOKUP($E659,'DATA PENGUKURAN GARDU'!$A:$BS,46,0)</f>
        <v>#N/A</v>
      </c>
      <c r="BG659" s="23" t="e">
        <f t="shared" si="367"/>
        <v>#N/A</v>
      </c>
      <c r="BH659" s="17" t="e">
        <f>VLOOKUP($E659,'DATA PENGUKURAN GARDU'!$A:$BS,46,0)</f>
        <v>#N/A</v>
      </c>
      <c r="BI659" s="17" t="e">
        <f>VLOOKUP($E659,'DATA PENGUKURAN GARDU'!$A:$BS,53,0)</f>
        <v>#N/A</v>
      </c>
      <c r="BJ659" s="17" t="e">
        <f>VLOOKUP($E659,'DATA PENGUKURAN GARDU'!$A:$BS,54,0)</f>
        <v>#N/A</v>
      </c>
      <c r="BK659" s="20" t="e">
        <f t="shared" si="345"/>
        <v>#N/A</v>
      </c>
      <c r="BL659" s="20" t="e">
        <f t="shared" si="346"/>
        <v>#N/A</v>
      </c>
      <c r="BM659" s="20" t="e">
        <f t="shared" si="347"/>
        <v>#N/A</v>
      </c>
      <c r="BN659" s="25" t="e">
        <f t="shared" si="348"/>
        <v>#N/A</v>
      </c>
      <c r="BO659" s="26" t="str">
        <f t="shared" si="349"/>
        <v>0</v>
      </c>
      <c r="BP659" s="21" t="e">
        <f t="shared" si="350"/>
        <v>#VALUE!</v>
      </c>
      <c r="BQ659" s="20" t="e">
        <f t="shared" si="351"/>
        <v>#N/A</v>
      </c>
      <c r="BR659" s="20" t="e">
        <v>#N/A</v>
      </c>
      <c r="BS659" s="9" t="e">
        <v>#N/A</v>
      </c>
      <c r="BT659" s="2" t="e">
        <f t="shared" si="352"/>
        <v>#VALUE!</v>
      </c>
      <c r="BU659" s="2" t="e">
        <f t="shared" si="335"/>
        <v>#N/A</v>
      </c>
      <c r="BV659" s="2" t="e">
        <f t="shared" si="336"/>
        <v>#N/A</v>
      </c>
    </row>
    <row r="660" s="2" customFormat="1" ht="22.95" customHeight="1" spans="1:74">
      <c r="A660" s="9" t="str">
        <f t="shared" si="337"/>
        <v>K-145Induk</v>
      </c>
      <c r="B660" s="9" t="str">
        <f t="shared" si="338"/>
        <v>K-145jurusan 1</v>
      </c>
      <c r="C660" s="9" t="str">
        <f t="shared" si="339"/>
        <v>K-145jurusan 2</v>
      </c>
      <c r="D660" s="9" t="str">
        <f t="shared" si="340"/>
        <v>K-145jurusan 3</v>
      </c>
      <c r="E660" s="9" t="str">
        <f t="shared" si="341"/>
        <v>K-145jurusan 4</v>
      </c>
      <c r="F660" s="10" t="s">
        <v>462</v>
      </c>
      <c r="G660" s="10" t="s">
        <v>132</v>
      </c>
      <c r="H660" s="10" t="s">
        <v>831</v>
      </c>
      <c r="I660" s="10" t="s">
        <v>11376</v>
      </c>
      <c r="J660" s="10" t="s">
        <v>11377</v>
      </c>
      <c r="K660" s="10" t="s">
        <v>7465</v>
      </c>
      <c r="L660" s="10"/>
      <c r="M660" s="10"/>
      <c r="N660" s="14">
        <f t="shared" si="342"/>
        <v>0</v>
      </c>
      <c r="O660" s="15" t="e">
        <f t="shared" si="343"/>
        <v>#VALUE!</v>
      </c>
      <c r="P660" s="15" t="e">
        <f t="shared" si="344"/>
        <v>#VALUE!</v>
      </c>
      <c r="Q660" s="17" t="e">
        <f>VLOOKUP($A660,'DATA PENGUKURAN GARDU'!$A:$BS,42,0)</f>
        <v>#N/A</v>
      </c>
      <c r="R660" s="18" t="e">
        <f t="shared" si="353"/>
        <v>#N/A</v>
      </c>
      <c r="S660" s="17" t="e">
        <f>VLOOKUP($A660,'DATA PENGUKURAN GARDU'!$A:$BS,44,0)</f>
        <v>#N/A</v>
      </c>
      <c r="T660" s="18" t="e">
        <f t="shared" si="354"/>
        <v>#N/A</v>
      </c>
      <c r="U660" s="17" t="e">
        <f>VLOOKUP($A660,'DATA PENGUKURAN GARDU'!$A:$BS,46,0)</f>
        <v>#N/A</v>
      </c>
      <c r="V660" s="18" t="e">
        <f t="shared" si="355"/>
        <v>#N/A</v>
      </c>
      <c r="W660" s="17" t="e">
        <f>VLOOKUP($A660,'DATA PENGUKURAN GARDU'!$A:$BS,48,0)</f>
        <v>#N/A</v>
      </c>
      <c r="X660" s="17" t="e">
        <f>VLOOKUP($A660,'DATA PENGUKURAN GARDU'!$A:$BS,53,0)</f>
        <v>#N/A</v>
      </c>
      <c r="Y660" s="17" t="e">
        <f>VLOOKUP($A660,'DATA PENGUKURAN GARDU'!$A:$BS,54,0)</f>
        <v>#N/A</v>
      </c>
      <c r="Z660" s="17" t="e">
        <f>VLOOKUP($A660,'DATA PENGUKURAN GARDU'!$A:$BS,55,0)</f>
        <v>#N/A</v>
      </c>
      <c r="AA660" s="20" t="e">
        <f>VLOOKUP($B660,'DATA PENGUKURAN GARDU'!$A:$BS,42,0)</f>
        <v>#N/A</v>
      </c>
      <c r="AB660" s="21" t="e">
        <f t="shared" si="356"/>
        <v>#N/A</v>
      </c>
      <c r="AC660" s="20" t="e">
        <f>VLOOKUP($B660,'DATA PENGUKURAN GARDU'!$A:$BS,44,0)</f>
        <v>#N/A</v>
      </c>
      <c r="AD660" s="21" t="e">
        <f t="shared" si="357"/>
        <v>#N/A</v>
      </c>
      <c r="AE660" s="20" t="e">
        <f>VLOOKUP($B660,'DATA PENGUKURAN GARDU'!$A:$BS,46,0)</f>
        <v>#N/A</v>
      </c>
      <c r="AF660" s="21" t="e">
        <f t="shared" si="358"/>
        <v>#N/A</v>
      </c>
      <c r="AG660" s="20" t="e">
        <f>VLOOKUP($B660,'DATA PENGUKURAN GARDU'!$A:$BS,46,0)</f>
        <v>#N/A</v>
      </c>
      <c r="AH660" s="20" t="e">
        <f>VLOOKUP($B660,'DATA PENGUKURAN GARDU'!$A:$BS,53,0)</f>
        <v>#N/A</v>
      </c>
      <c r="AI660" s="20" t="e">
        <f>VLOOKUP($B660,'DATA PENGUKURAN GARDU'!$A:$BS,54,0)</f>
        <v>#N/A</v>
      </c>
      <c r="AJ660" s="17" t="e">
        <f>VLOOKUP($C660,'DATA PENGUKURAN GARDU'!$A:$BS,42,0)</f>
        <v>#N/A</v>
      </c>
      <c r="AK660" s="23" t="e">
        <f t="shared" si="359"/>
        <v>#N/A</v>
      </c>
      <c r="AL660" s="17" t="e">
        <f>VLOOKUP($C660,'DATA PENGUKURAN GARDU'!$A:$BS,44,0)</f>
        <v>#N/A</v>
      </c>
      <c r="AM660" s="23" t="e">
        <f t="shared" si="360"/>
        <v>#N/A</v>
      </c>
      <c r="AN660" s="17" t="e">
        <f>VLOOKUP($C660,'DATA PENGUKURAN GARDU'!$A:$BS,46,0)</f>
        <v>#N/A</v>
      </c>
      <c r="AO660" s="23" t="e">
        <f t="shared" si="361"/>
        <v>#N/A</v>
      </c>
      <c r="AP660" s="17" t="e">
        <f>VLOOKUP($C660,'DATA PENGUKURAN GARDU'!$A:$BS,46,0)</f>
        <v>#N/A</v>
      </c>
      <c r="AQ660" s="17" t="e">
        <f>VLOOKUP($C660,'DATA PENGUKURAN GARDU'!$A:$BS,53,0)</f>
        <v>#N/A</v>
      </c>
      <c r="AR660" s="17" t="e">
        <f>VLOOKUP($C660,'DATA PENGUKURAN GARDU'!$A:$BS,54,0)</f>
        <v>#N/A</v>
      </c>
      <c r="AS660" s="20" t="e">
        <f>VLOOKUP($D660,'DATA PENGUKURAN GARDU'!$A:$BS,42,0)</f>
        <v>#N/A</v>
      </c>
      <c r="AT660" s="21" t="e">
        <f t="shared" si="362"/>
        <v>#N/A</v>
      </c>
      <c r="AU660" s="20" t="e">
        <f>VLOOKUP($D660,'DATA PENGUKURAN GARDU'!$A:$BS,44,0)</f>
        <v>#N/A</v>
      </c>
      <c r="AV660" s="21" t="e">
        <f t="shared" si="363"/>
        <v>#N/A</v>
      </c>
      <c r="AW660" s="20" t="e">
        <f>VLOOKUP($D660,'DATA PENGUKURAN GARDU'!$A:$BS,46,0)</f>
        <v>#N/A</v>
      </c>
      <c r="AX660" s="21" t="e">
        <f t="shared" si="364"/>
        <v>#N/A</v>
      </c>
      <c r="AY660" s="20" t="e">
        <f>VLOOKUP($D660,'DATA PENGUKURAN GARDU'!$A:$BS,46,0)</f>
        <v>#N/A</v>
      </c>
      <c r="AZ660" s="20" t="e">
        <f>VLOOKUP($D660,'DATA PENGUKURAN GARDU'!$A:$BS,53,0)</f>
        <v>#N/A</v>
      </c>
      <c r="BA660" s="20" t="e">
        <f>VLOOKUP($D660,'DATA PENGUKURAN GARDU'!$A:$BS,54,0)</f>
        <v>#N/A</v>
      </c>
      <c r="BB660" s="17" t="e">
        <f>VLOOKUP($E660,'DATA PENGUKURAN GARDU'!$A:$BS,42,0)</f>
        <v>#N/A</v>
      </c>
      <c r="BC660" s="23" t="e">
        <f t="shared" si="365"/>
        <v>#N/A</v>
      </c>
      <c r="BD660" s="17" t="e">
        <f>VLOOKUP($E660,'DATA PENGUKURAN GARDU'!$A:$BS,44,0)</f>
        <v>#N/A</v>
      </c>
      <c r="BE660" s="23" t="e">
        <f t="shared" si="366"/>
        <v>#N/A</v>
      </c>
      <c r="BF660" s="17" t="e">
        <f>VLOOKUP($E660,'DATA PENGUKURAN GARDU'!$A:$BS,46,0)</f>
        <v>#N/A</v>
      </c>
      <c r="BG660" s="23" t="e">
        <f t="shared" si="367"/>
        <v>#N/A</v>
      </c>
      <c r="BH660" s="17" t="e">
        <f>VLOOKUP($E660,'DATA PENGUKURAN GARDU'!$A:$BS,46,0)</f>
        <v>#N/A</v>
      </c>
      <c r="BI660" s="17" t="e">
        <f>VLOOKUP($E660,'DATA PENGUKURAN GARDU'!$A:$BS,53,0)</f>
        <v>#N/A</v>
      </c>
      <c r="BJ660" s="17" t="e">
        <f>VLOOKUP($E660,'DATA PENGUKURAN GARDU'!$A:$BS,54,0)</f>
        <v>#N/A</v>
      </c>
      <c r="BK660" s="20" t="e">
        <f t="shared" si="345"/>
        <v>#N/A</v>
      </c>
      <c r="BL660" s="20" t="e">
        <f t="shared" si="346"/>
        <v>#N/A</v>
      </c>
      <c r="BM660" s="20" t="e">
        <f t="shared" si="347"/>
        <v>#N/A</v>
      </c>
      <c r="BN660" s="25" t="e">
        <f t="shared" si="348"/>
        <v>#N/A</v>
      </c>
      <c r="BO660" s="26" t="str">
        <f t="shared" si="349"/>
        <v>0</v>
      </c>
      <c r="BP660" s="21" t="e">
        <f t="shared" si="350"/>
        <v>#VALUE!</v>
      </c>
      <c r="BQ660" s="20" t="e">
        <f t="shared" si="351"/>
        <v>#N/A</v>
      </c>
      <c r="BR660" s="20" t="e">
        <v>#N/A</v>
      </c>
      <c r="BS660" s="9" t="e">
        <v>#N/A</v>
      </c>
      <c r="BT660" s="2" t="e">
        <f t="shared" si="352"/>
        <v>#VALUE!</v>
      </c>
      <c r="BU660" s="2" t="e">
        <f t="shared" si="335"/>
        <v>#N/A</v>
      </c>
      <c r="BV660" s="2" t="e">
        <f t="shared" si="336"/>
        <v>#N/A</v>
      </c>
    </row>
    <row r="661" s="2" customFormat="1" ht="22.95" customHeight="1" spans="1:74">
      <c r="A661" s="9" t="str">
        <f t="shared" si="337"/>
        <v>K-147Induk</v>
      </c>
      <c r="B661" s="9" t="str">
        <f t="shared" si="338"/>
        <v>K-147jurusan 1</v>
      </c>
      <c r="C661" s="9" t="str">
        <f t="shared" si="339"/>
        <v>K-147jurusan 2</v>
      </c>
      <c r="D661" s="9" t="str">
        <f t="shared" si="340"/>
        <v>K-147jurusan 3</v>
      </c>
      <c r="E661" s="9" t="str">
        <f t="shared" si="341"/>
        <v>K-147jurusan 4</v>
      </c>
      <c r="F661" s="10" t="s">
        <v>462</v>
      </c>
      <c r="G661" s="10" t="s">
        <v>132</v>
      </c>
      <c r="H661" s="10" t="s">
        <v>832</v>
      </c>
      <c r="I661" s="10" t="s">
        <v>11378</v>
      </c>
      <c r="J661" s="10" t="s">
        <v>11379</v>
      </c>
      <c r="K661" s="10" t="s">
        <v>7465</v>
      </c>
      <c r="L661" s="10"/>
      <c r="M661" s="10"/>
      <c r="N661" s="14">
        <f t="shared" si="342"/>
        <v>0</v>
      </c>
      <c r="O661" s="15" t="e">
        <f t="shared" si="343"/>
        <v>#VALUE!</v>
      </c>
      <c r="P661" s="15" t="e">
        <f t="shared" si="344"/>
        <v>#VALUE!</v>
      </c>
      <c r="Q661" s="17" t="e">
        <f>VLOOKUP($A661,'DATA PENGUKURAN GARDU'!$A:$BS,42,0)</f>
        <v>#N/A</v>
      </c>
      <c r="R661" s="18" t="e">
        <f t="shared" si="353"/>
        <v>#N/A</v>
      </c>
      <c r="S661" s="17" t="e">
        <f>VLOOKUP($A661,'DATA PENGUKURAN GARDU'!$A:$BS,44,0)</f>
        <v>#N/A</v>
      </c>
      <c r="T661" s="18" t="e">
        <f t="shared" si="354"/>
        <v>#N/A</v>
      </c>
      <c r="U661" s="17" t="e">
        <f>VLOOKUP($A661,'DATA PENGUKURAN GARDU'!$A:$BS,46,0)</f>
        <v>#N/A</v>
      </c>
      <c r="V661" s="18" t="e">
        <f t="shared" si="355"/>
        <v>#N/A</v>
      </c>
      <c r="W661" s="17" t="e">
        <f>VLOOKUP($A661,'DATA PENGUKURAN GARDU'!$A:$BS,48,0)</f>
        <v>#N/A</v>
      </c>
      <c r="X661" s="17" t="e">
        <f>VLOOKUP($A661,'DATA PENGUKURAN GARDU'!$A:$BS,53,0)</f>
        <v>#N/A</v>
      </c>
      <c r="Y661" s="17" t="e">
        <f>VLOOKUP($A661,'DATA PENGUKURAN GARDU'!$A:$BS,54,0)</f>
        <v>#N/A</v>
      </c>
      <c r="Z661" s="17" t="e">
        <f>VLOOKUP($A661,'DATA PENGUKURAN GARDU'!$A:$BS,55,0)</f>
        <v>#N/A</v>
      </c>
      <c r="AA661" s="20" t="e">
        <f>VLOOKUP($B661,'DATA PENGUKURAN GARDU'!$A:$BS,42,0)</f>
        <v>#N/A</v>
      </c>
      <c r="AB661" s="21" t="e">
        <f t="shared" si="356"/>
        <v>#N/A</v>
      </c>
      <c r="AC661" s="20" t="e">
        <f>VLOOKUP($B661,'DATA PENGUKURAN GARDU'!$A:$BS,44,0)</f>
        <v>#N/A</v>
      </c>
      <c r="AD661" s="21" t="e">
        <f t="shared" si="357"/>
        <v>#N/A</v>
      </c>
      <c r="AE661" s="20" t="e">
        <f>VLOOKUP($B661,'DATA PENGUKURAN GARDU'!$A:$BS,46,0)</f>
        <v>#N/A</v>
      </c>
      <c r="AF661" s="21" t="e">
        <f t="shared" si="358"/>
        <v>#N/A</v>
      </c>
      <c r="AG661" s="20" t="e">
        <f>VLOOKUP($B661,'DATA PENGUKURAN GARDU'!$A:$BS,46,0)</f>
        <v>#N/A</v>
      </c>
      <c r="AH661" s="20" t="e">
        <f>VLOOKUP($B661,'DATA PENGUKURAN GARDU'!$A:$BS,53,0)</f>
        <v>#N/A</v>
      </c>
      <c r="AI661" s="20" t="e">
        <f>VLOOKUP($B661,'DATA PENGUKURAN GARDU'!$A:$BS,54,0)</f>
        <v>#N/A</v>
      </c>
      <c r="AJ661" s="17" t="e">
        <f>VLOOKUP($C661,'DATA PENGUKURAN GARDU'!$A:$BS,42,0)</f>
        <v>#N/A</v>
      </c>
      <c r="AK661" s="23" t="e">
        <f t="shared" si="359"/>
        <v>#N/A</v>
      </c>
      <c r="AL661" s="17" t="e">
        <f>VLOOKUP($C661,'DATA PENGUKURAN GARDU'!$A:$BS,44,0)</f>
        <v>#N/A</v>
      </c>
      <c r="AM661" s="23" t="e">
        <f t="shared" si="360"/>
        <v>#N/A</v>
      </c>
      <c r="AN661" s="17" t="e">
        <f>VLOOKUP($C661,'DATA PENGUKURAN GARDU'!$A:$BS,46,0)</f>
        <v>#N/A</v>
      </c>
      <c r="AO661" s="23" t="e">
        <f t="shared" si="361"/>
        <v>#N/A</v>
      </c>
      <c r="AP661" s="17" t="e">
        <f>VLOOKUP($C661,'DATA PENGUKURAN GARDU'!$A:$BS,46,0)</f>
        <v>#N/A</v>
      </c>
      <c r="AQ661" s="17" t="e">
        <f>VLOOKUP($C661,'DATA PENGUKURAN GARDU'!$A:$BS,53,0)</f>
        <v>#N/A</v>
      </c>
      <c r="AR661" s="17" t="e">
        <f>VLOOKUP($C661,'DATA PENGUKURAN GARDU'!$A:$BS,54,0)</f>
        <v>#N/A</v>
      </c>
      <c r="AS661" s="20" t="e">
        <f>VLOOKUP($D661,'DATA PENGUKURAN GARDU'!$A:$BS,42,0)</f>
        <v>#N/A</v>
      </c>
      <c r="AT661" s="21" t="e">
        <f t="shared" si="362"/>
        <v>#N/A</v>
      </c>
      <c r="AU661" s="20" t="e">
        <f>VLOOKUP($D661,'DATA PENGUKURAN GARDU'!$A:$BS,44,0)</f>
        <v>#N/A</v>
      </c>
      <c r="AV661" s="21" t="e">
        <f t="shared" si="363"/>
        <v>#N/A</v>
      </c>
      <c r="AW661" s="20" t="e">
        <f>VLOOKUP($D661,'DATA PENGUKURAN GARDU'!$A:$BS,46,0)</f>
        <v>#N/A</v>
      </c>
      <c r="AX661" s="21" t="e">
        <f t="shared" si="364"/>
        <v>#N/A</v>
      </c>
      <c r="AY661" s="20" t="e">
        <f>VLOOKUP($D661,'DATA PENGUKURAN GARDU'!$A:$BS,46,0)</f>
        <v>#N/A</v>
      </c>
      <c r="AZ661" s="20" t="e">
        <f>VLOOKUP($D661,'DATA PENGUKURAN GARDU'!$A:$BS,53,0)</f>
        <v>#N/A</v>
      </c>
      <c r="BA661" s="20" t="e">
        <f>VLOOKUP($D661,'DATA PENGUKURAN GARDU'!$A:$BS,54,0)</f>
        <v>#N/A</v>
      </c>
      <c r="BB661" s="17" t="e">
        <f>VLOOKUP($E661,'DATA PENGUKURAN GARDU'!$A:$BS,42,0)</f>
        <v>#N/A</v>
      </c>
      <c r="BC661" s="23" t="e">
        <f t="shared" si="365"/>
        <v>#N/A</v>
      </c>
      <c r="BD661" s="17" t="e">
        <f>VLOOKUP($E661,'DATA PENGUKURAN GARDU'!$A:$BS,44,0)</f>
        <v>#N/A</v>
      </c>
      <c r="BE661" s="23" t="e">
        <f t="shared" si="366"/>
        <v>#N/A</v>
      </c>
      <c r="BF661" s="17" t="e">
        <f>VLOOKUP($E661,'DATA PENGUKURAN GARDU'!$A:$BS,46,0)</f>
        <v>#N/A</v>
      </c>
      <c r="BG661" s="23" t="e">
        <f t="shared" si="367"/>
        <v>#N/A</v>
      </c>
      <c r="BH661" s="17" t="e">
        <f>VLOOKUP($E661,'DATA PENGUKURAN GARDU'!$A:$BS,46,0)</f>
        <v>#N/A</v>
      </c>
      <c r="BI661" s="17" t="e">
        <f>VLOOKUP($E661,'DATA PENGUKURAN GARDU'!$A:$BS,53,0)</f>
        <v>#N/A</v>
      </c>
      <c r="BJ661" s="17" t="e">
        <f>VLOOKUP($E661,'DATA PENGUKURAN GARDU'!$A:$BS,54,0)</f>
        <v>#N/A</v>
      </c>
      <c r="BK661" s="20" t="e">
        <f t="shared" si="345"/>
        <v>#N/A</v>
      </c>
      <c r="BL661" s="20" t="e">
        <f t="shared" si="346"/>
        <v>#N/A</v>
      </c>
      <c r="BM661" s="20" t="e">
        <f t="shared" si="347"/>
        <v>#N/A</v>
      </c>
      <c r="BN661" s="25" t="e">
        <f t="shared" si="348"/>
        <v>#N/A</v>
      </c>
      <c r="BO661" s="26" t="str">
        <f t="shared" si="349"/>
        <v>0</v>
      </c>
      <c r="BP661" s="21" t="e">
        <f t="shared" si="350"/>
        <v>#VALUE!</v>
      </c>
      <c r="BQ661" s="20" t="e">
        <f t="shared" si="351"/>
        <v>#N/A</v>
      </c>
      <c r="BR661" s="20" t="e">
        <v>#N/A</v>
      </c>
      <c r="BS661" s="9" t="e">
        <v>#N/A</v>
      </c>
      <c r="BT661" s="2" t="e">
        <f t="shared" si="352"/>
        <v>#VALUE!</v>
      </c>
      <c r="BU661" s="2" t="e">
        <f t="shared" si="335"/>
        <v>#N/A</v>
      </c>
      <c r="BV661" s="2" t="e">
        <f t="shared" si="336"/>
        <v>#N/A</v>
      </c>
    </row>
    <row r="662" s="2" customFormat="1" ht="22.95" customHeight="1" spans="1:74">
      <c r="A662" s="9" t="str">
        <f t="shared" si="337"/>
        <v>K-149Induk</v>
      </c>
      <c r="B662" s="9" t="str">
        <f t="shared" si="338"/>
        <v>K-149jurusan 1</v>
      </c>
      <c r="C662" s="9" t="str">
        <f t="shared" si="339"/>
        <v>K-149jurusan 2</v>
      </c>
      <c r="D662" s="9" t="str">
        <f t="shared" si="340"/>
        <v>K-149jurusan 3</v>
      </c>
      <c r="E662" s="9" t="str">
        <f t="shared" si="341"/>
        <v>K-149jurusan 4</v>
      </c>
      <c r="F662" s="10" t="s">
        <v>462</v>
      </c>
      <c r="G662" s="10" t="s">
        <v>132</v>
      </c>
      <c r="H662" s="10" t="s">
        <v>833</v>
      </c>
      <c r="I662" s="10" t="s">
        <v>11380</v>
      </c>
      <c r="J662" s="10" t="s">
        <v>11381</v>
      </c>
      <c r="K662" s="10" t="s">
        <v>7465</v>
      </c>
      <c r="L662" s="10"/>
      <c r="M662" s="10"/>
      <c r="N662" s="14">
        <f t="shared" si="342"/>
        <v>0</v>
      </c>
      <c r="O662" s="15" t="e">
        <f t="shared" si="343"/>
        <v>#VALUE!</v>
      </c>
      <c r="P662" s="15" t="e">
        <f t="shared" si="344"/>
        <v>#VALUE!</v>
      </c>
      <c r="Q662" s="17" t="e">
        <f>VLOOKUP($A662,'DATA PENGUKURAN GARDU'!$A:$BS,42,0)</f>
        <v>#N/A</v>
      </c>
      <c r="R662" s="18" t="e">
        <f t="shared" si="353"/>
        <v>#N/A</v>
      </c>
      <c r="S662" s="17" t="e">
        <f>VLOOKUP($A662,'DATA PENGUKURAN GARDU'!$A:$BS,44,0)</f>
        <v>#N/A</v>
      </c>
      <c r="T662" s="18" t="e">
        <f t="shared" si="354"/>
        <v>#N/A</v>
      </c>
      <c r="U662" s="17" t="e">
        <f>VLOOKUP($A662,'DATA PENGUKURAN GARDU'!$A:$BS,46,0)</f>
        <v>#N/A</v>
      </c>
      <c r="V662" s="18" t="e">
        <f t="shared" si="355"/>
        <v>#N/A</v>
      </c>
      <c r="W662" s="17" t="e">
        <f>VLOOKUP($A662,'DATA PENGUKURAN GARDU'!$A:$BS,48,0)</f>
        <v>#N/A</v>
      </c>
      <c r="X662" s="17" t="e">
        <f>VLOOKUP($A662,'DATA PENGUKURAN GARDU'!$A:$BS,53,0)</f>
        <v>#N/A</v>
      </c>
      <c r="Y662" s="17" t="e">
        <f>VLOOKUP($A662,'DATA PENGUKURAN GARDU'!$A:$BS,54,0)</f>
        <v>#N/A</v>
      </c>
      <c r="Z662" s="17" t="e">
        <f>VLOOKUP($A662,'DATA PENGUKURAN GARDU'!$A:$BS,55,0)</f>
        <v>#N/A</v>
      </c>
      <c r="AA662" s="20" t="e">
        <f>VLOOKUP($B662,'DATA PENGUKURAN GARDU'!$A:$BS,42,0)</f>
        <v>#N/A</v>
      </c>
      <c r="AB662" s="21" t="e">
        <f t="shared" si="356"/>
        <v>#N/A</v>
      </c>
      <c r="AC662" s="20" t="e">
        <f>VLOOKUP($B662,'DATA PENGUKURAN GARDU'!$A:$BS,44,0)</f>
        <v>#N/A</v>
      </c>
      <c r="AD662" s="21" t="e">
        <f t="shared" si="357"/>
        <v>#N/A</v>
      </c>
      <c r="AE662" s="20" t="e">
        <f>VLOOKUP($B662,'DATA PENGUKURAN GARDU'!$A:$BS,46,0)</f>
        <v>#N/A</v>
      </c>
      <c r="AF662" s="21" t="e">
        <f t="shared" si="358"/>
        <v>#N/A</v>
      </c>
      <c r="AG662" s="20" t="e">
        <f>VLOOKUP($B662,'DATA PENGUKURAN GARDU'!$A:$BS,46,0)</f>
        <v>#N/A</v>
      </c>
      <c r="AH662" s="20" t="e">
        <f>VLOOKUP($B662,'DATA PENGUKURAN GARDU'!$A:$BS,53,0)</f>
        <v>#N/A</v>
      </c>
      <c r="AI662" s="20" t="e">
        <f>VLOOKUP($B662,'DATA PENGUKURAN GARDU'!$A:$BS,54,0)</f>
        <v>#N/A</v>
      </c>
      <c r="AJ662" s="17" t="e">
        <f>VLOOKUP($C662,'DATA PENGUKURAN GARDU'!$A:$BS,42,0)</f>
        <v>#N/A</v>
      </c>
      <c r="AK662" s="23" t="e">
        <f t="shared" si="359"/>
        <v>#N/A</v>
      </c>
      <c r="AL662" s="17" t="e">
        <f>VLOOKUP($C662,'DATA PENGUKURAN GARDU'!$A:$BS,44,0)</f>
        <v>#N/A</v>
      </c>
      <c r="AM662" s="23" t="e">
        <f t="shared" si="360"/>
        <v>#N/A</v>
      </c>
      <c r="AN662" s="17" t="e">
        <f>VLOOKUP($C662,'DATA PENGUKURAN GARDU'!$A:$BS,46,0)</f>
        <v>#N/A</v>
      </c>
      <c r="AO662" s="23" t="e">
        <f t="shared" si="361"/>
        <v>#N/A</v>
      </c>
      <c r="AP662" s="17" t="e">
        <f>VLOOKUP($C662,'DATA PENGUKURAN GARDU'!$A:$BS,46,0)</f>
        <v>#N/A</v>
      </c>
      <c r="AQ662" s="17" t="e">
        <f>VLOOKUP($C662,'DATA PENGUKURAN GARDU'!$A:$BS,53,0)</f>
        <v>#N/A</v>
      </c>
      <c r="AR662" s="17" t="e">
        <f>VLOOKUP($C662,'DATA PENGUKURAN GARDU'!$A:$BS,54,0)</f>
        <v>#N/A</v>
      </c>
      <c r="AS662" s="20" t="e">
        <f>VLOOKUP($D662,'DATA PENGUKURAN GARDU'!$A:$BS,42,0)</f>
        <v>#N/A</v>
      </c>
      <c r="AT662" s="21" t="e">
        <f t="shared" si="362"/>
        <v>#N/A</v>
      </c>
      <c r="AU662" s="20" t="e">
        <f>VLOOKUP($D662,'DATA PENGUKURAN GARDU'!$A:$BS,44,0)</f>
        <v>#N/A</v>
      </c>
      <c r="AV662" s="21" t="e">
        <f t="shared" si="363"/>
        <v>#N/A</v>
      </c>
      <c r="AW662" s="20" t="e">
        <f>VLOOKUP($D662,'DATA PENGUKURAN GARDU'!$A:$BS,46,0)</f>
        <v>#N/A</v>
      </c>
      <c r="AX662" s="21" t="e">
        <f t="shared" si="364"/>
        <v>#N/A</v>
      </c>
      <c r="AY662" s="20" t="e">
        <f>VLOOKUP($D662,'DATA PENGUKURAN GARDU'!$A:$BS,46,0)</f>
        <v>#N/A</v>
      </c>
      <c r="AZ662" s="20" t="e">
        <f>VLOOKUP($D662,'DATA PENGUKURAN GARDU'!$A:$BS,53,0)</f>
        <v>#N/A</v>
      </c>
      <c r="BA662" s="20" t="e">
        <f>VLOOKUP($D662,'DATA PENGUKURAN GARDU'!$A:$BS,54,0)</f>
        <v>#N/A</v>
      </c>
      <c r="BB662" s="17" t="e">
        <f>VLOOKUP($E662,'DATA PENGUKURAN GARDU'!$A:$BS,42,0)</f>
        <v>#N/A</v>
      </c>
      <c r="BC662" s="23" t="e">
        <f t="shared" si="365"/>
        <v>#N/A</v>
      </c>
      <c r="BD662" s="17" t="e">
        <f>VLOOKUP($E662,'DATA PENGUKURAN GARDU'!$A:$BS,44,0)</f>
        <v>#N/A</v>
      </c>
      <c r="BE662" s="23" t="e">
        <f t="shared" si="366"/>
        <v>#N/A</v>
      </c>
      <c r="BF662" s="17" t="e">
        <f>VLOOKUP($E662,'DATA PENGUKURAN GARDU'!$A:$BS,46,0)</f>
        <v>#N/A</v>
      </c>
      <c r="BG662" s="23" t="e">
        <f t="shared" si="367"/>
        <v>#N/A</v>
      </c>
      <c r="BH662" s="17" t="e">
        <f>VLOOKUP($E662,'DATA PENGUKURAN GARDU'!$A:$BS,46,0)</f>
        <v>#N/A</v>
      </c>
      <c r="BI662" s="17" t="e">
        <f>VLOOKUP($E662,'DATA PENGUKURAN GARDU'!$A:$BS,53,0)</f>
        <v>#N/A</v>
      </c>
      <c r="BJ662" s="17" t="e">
        <f>VLOOKUP($E662,'DATA PENGUKURAN GARDU'!$A:$BS,54,0)</f>
        <v>#N/A</v>
      </c>
      <c r="BK662" s="20" t="e">
        <f t="shared" si="345"/>
        <v>#N/A</v>
      </c>
      <c r="BL662" s="20" t="e">
        <f t="shared" si="346"/>
        <v>#N/A</v>
      </c>
      <c r="BM662" s="20" t="e">
        <f t="shared" si="347"/>
        <v>#N/A</v>
      </c>
      <c r="BN662" s="25" t="e">
        <f t="shared" si="348"/>
        <v>#N/A</v>
      </c>
      <c r="BO662" s="26" t="str">
        <f t="shared" si="349"/>
        <v>0</v>
      </c>
      <c r="BP662" s="21" t="e">
        <f t="shared" si="350"/>
        <v>#VALUE!</v>
      </c>
      <c r="BQ662" s="20" t="e">
        <f t="shared" si="351"/>
        <v>#N/A</v>
      </c>
      <c r="BR662" s="20" t="e">
        <v>#N/A</v>
      </c>
      <c r="BS662" s="9" t="e">
        <v>#N/A</v>
      </c>
      <c r="BT662" s="2" t="e">
        <f t="shared" si="352"/>
        <v>#VALUE!</v>
      </c>
      <c r="BU662" s="2" t="e">
        <f t="shared" si="335"/>
        <v>#N/A</v>
      </c>
      <c r="BV662" s="2" t="e">
        <f t="shared" si="336"/>
        <v>#N/A</v>
      </c>
    </row>
    <row r="663" s="2" customFormat="1" ht="22.95" customHeight="1" spans="1:74">
      <c r="A663" s="9" t="str">
        <f t="shared" si="337"/>
        <v>K-150Induk</v>
      </c>
      <c r="B663" s="9" t="str">
        <f t="shared" si="338"/>
        <v>K-150jurusan 1</v>
      </c>
      <c r="C663" s="9" t="str">
        <f t="shared" si="339"/>
        <v>K-150jurusan 2</v>
      </c>
      <c r="D663" s="9" t="str">
        <f t="shared" si="340"/>
        <v>K-150jurusan 3</v>
      </c>
      <c r="E663" s="9" t="str">
        <f t="shared" si="341"/>
        <v>K-150jurusan 4</v>
      </c>
      <c r="F663" s="10" t="s">
        <v>462</v>
      </c>
      <c r="G663" s="10" t="s">
        <v>132</v>
      </c>
      <c r="H663" s="10" t="s">
        <v>834</v>
      </c>
      <c r="I663" s="10" t="s">
        <v>11382</v>
      </c>
      <c r="J663" s="10" t="s">
        <v>11383</v>
      </c>
      <c r="K663" s="10" t="s">
        <v>7465</v>
      </c>
      <c r="L663" s="10"/>
      <c r="M663" s="10"/>
      <c r="N663" s="14">
        <f t="shared" si="342"/>
        <v>0</v>
      </c>
      <c r="O663" s="15" t="e">
        <f t="shared" si="343"/>
        <v>#VALUE!</v>
      </c>
      <c r="P663" s="15" t="e">
        <f t="shared" si="344"/>
        <v>#VALUE!</v>
      </c>
      <c r="Q663" s="17" t="e">
        <f>VLOOKUP($A663,'DATA PENGUKURAN GARDU'!$A:$BS,42,0)</f>
        <v>#N/A</v>
      </c>
      <c r="R663" s="18" t="e">
        <f t="shared" si="353"/>
        <v>#N/A</v>
      </c>
      <c r="S663" s="17" t="e">
        <f>VLOOKUP($A663,'DATA PENGUKURAN GARDU'!$A:$BS,44,0)</f>
        <v>#N/A</v>
      </c>
      <c r="T663" s="18" t="e">
        <f t="shared" si="354"/>
        <v>#N/A</v>
      </c>
      <c r="U663" s="17" t="e">
        <f>VLOOKUP($A663,'DATA PENGUKURAN GARDU'!$A:$BS,46,0)</f>
        <v>#N/A</v>
      </c>
      <c r="V663" s="18" t="e">
        <f t="shared" si="355"/>
        <v>#N/A</v>
      </c>
      <c r="W663" s="17" t="e">
        <f>VLOOKUP($A663,'DATA PENGUKURAN GARDU'!$A:$BS,48,0)</f>
        <v>#N/A</v>
      </c>
      <c r="X663" s="17" t="e">
        <f>VLOOKUP($A663,'DATA PENGUKURAN GARDU'!$A:$BS,53,0)</f>
        <v>#N/A</v>
      </c>
      <c r="Y663" s="17" t="e">
        <f>VLOOKUP($A663,'DATA PENGUKURAN GARDU'!$A:$BS,54,0)</f>
        <v>#N/A</v>
      </c>
      <c r="Z663" s="17" t="e">
        <f>VLOOKUP($A663,'DATA PENGUKURAN GARDU'!$A:$BS,55,0)</f>
        <v>#N/A</v>
      </c>
      <c r="AA663" s="20" t="e">
        <f>VLOOKUP($B663,'DATA PENGUKURAN GARDU'!$A:$BS,42,0)</f>
        <v>#N/A</v>
      </c>
      <c r="AB663" s="21" t="e">
        <f t="shared" si="356"/>
        <v>#N/A</v>
      </c>
      <c r="AC663" s="20" t="e">
        <f>VLOOKUP($B663,'DATA PENGUKURAN GARDU'!$A:$BS,44,0)</f>
        <v>#N/A</v>
      </c>
      <c r="AD663" s="21" t="e">
        <f t="shared" si="357"/>
        <v>#N/A</v>
      </c>
      <c r="AE663" s="20" t="e">
        <f>VLOOKUP($B663,'DATA PENGUKURAN GARDU'!$A:$BS,46,0)</f>
        <v>#N/A</v>
      </c>
      <c r="AF663" s="21" t="e">
        <f t="shared" si="358"/>
        <v>#N/A</v>
      </c>
      <c r="AG663" s="20" t="e">
        <f>VLOOKUP($B663,'DATA PENGUKURAN GARDU'!$A:$BS,46,0)</f>
        <v>#N/A</v>
      </c>
      <c r="AH663" s="20" t="e">
        <f>VLOOKUP($B663,'DATA PENGUKURAN GARDU'!$A:$BS,53,0)</f>
        <v>#N/A</v>
      </c>
      <c r="AI663" s="20" t="e">
        <f>VLOOKUP($B663,'DATA PENGUKURAN GARDU'!$A:$BS,54,0)</f>
        <v>#N/A</v>
      </c>
      <c r="AJ663" s="17" t="e">
        <f>VLOOKUP($C663,'DATA PENGUKURAN GARDU'!$A:$BS,42,0)</f>
        <v>#N/A</v>
      </c>
      <c r="AK663" s="23" t="e">
        <f t="shared" si="359"/>
        <v>#N/A</v>
      </c>
      <c r="AL663" s="17" t="e">
        <f>VLOOKUP($C663,'DATA PENGUKURAN GARDU'!$A:$BS,44,0)</f>
        <v>#N/A</v>
      </c>
      <c r="AM663" s="23" t="e">
        <f t="shared" si="360"/>
        <v>#N/A</v>
      </c>
      <c r="AN663" s="17" t="e">
        <f>VLOOKUP($C663,'DATA PENGUKURAN GARDU'!$A:$BS,46,0)</f>
        <v>#N/A</v>
      </c>
      <c r="AO663" s="23" t="e">
        <f t="shared" si="361"/>
        <v>#N/A</v>
      </c>
      <c r="AP663" s="17" t="e">
        <f>VLOOKUP($C663,'DATA PENGUKURAN GARDU'!$A:$BS,46,0)</f>
        <v>#N/A</v>
      </c>
      <c r="AQ663" s="17" t="e">
        <f>VLOOKUP($C663,'DATA PENGUKURAN GARDU'!$A:$BS,53,0)</f>
        <v>#N/A</v>
      </c>
      <c r="AR663" s="17" t="e">
        <f>VLOOKUP($C663,'DATA PENGUKURAN GARDU'!$A:$BS,54,0)</f>
        <v>#N/A</v>
      </c>
      <c r="AS663" s="20" t="e">
        <f>VLOOKUP($D663,'DATA PENGUKURAN GARDU'!$A:$BS,42,0)</f>
        <v>#N/A</v>
      </c>
      <c r="AT663" s="21" t="e">
        <f t="shared" si="362"/>
        <v>#N/A</v>
      </c>
      <c r="AU663" s="20" t="e">
        <f>VLOOKUP($D663,'DATA PENGUKURAN GARDU'!$A:$BS,44,0)</f>
        <v>#N/A</v>
      </c>
      <c r="AV663" s="21" t="e">
        <f t="shared" si="363"/>
        <v>#N/A</v>
      </c>
      <c r="AW663" s="20" t="e">
        <f>VLOOKUP($D663,'DATA PENGUKURAN GARDU'!$A:$BS,46,0)</f>
        <v>#N/A</v>
      </c>
      <c r="AX663" s="21" t="e">
        <f t="shared" si="364"/>
        <v>#N/A</v>
      </c>
      <c r="AY663" s="20" t="e">
        <f>VLOOKUP($D663,'DATA PENGUKURAN GARDU'!$A:$BS,46,0)</f>
        <v>#N/A</v>
      </c>
      <c r="AZ663" s="20" t="e">
        <f>VLOOKUP($D663,'DATA PENGUKURAN GARDU'!$A:$BS,53,0)</f>
        <v>#N/A</v>
      </c>
      <c r="BA663" s="20" t="e">
        <f>VLOOKUP($D663,'DATA PENGUKURAN GARDU'!$A:$BS,54,0)</f>
        <v>#N/A</v>
      </c>
      <c r="BB663" s="17" t="e">
        <f>VLOOKUP($E663,'DATA PENGUKURAN GARDU'!$A:$BS,42,0)</f>
        <v>#N/A</v>
      </c>
      <c r="BC663" s="23" t="e">
        <f t="shared" si="365"/>
        <v>#N/A</v>
      </c>
      <c r="BD663" s="17" t="e">
        <f>VLOOKUP($E663,'DATA PENGUKURAN GARDU'!$A:$BS,44,0)</f>
        <v>#N/A</v>
      </c>
      <c r="BE663" s="23" t="e">
        <f t="shared" si="366"/>
        <v>#N/A</v>
      </c>
      <c r="BF663" s="17" t="e">
        <f>VLOOKUP($E663,'DATA PENGUKURAN GARDU'!$A:$BS,46,0)</f>
        <v>#N/A</v>
      </c>
      <c r="BG663" s="23" t="e">
        <f t="shared" si="367"/>
        <v>#N/A</v>
      </c>
      <c r="BH663" s="17" t="e">
        <f>VLOOKUP($E663,'DATA PENGUKURAN GARDU'!$A:$BS,46,0)</f>
        <v>#N/A</v>
      </c>
      <c r="BI663" s="17" t="e">
        <f>VLOOKUP($E663,'DATA PENGUKURAN GARDU'!$A:$BS,53,0)</f>
        <v>#N/A</v>
      </c>
      <c r="BJ663" s="17" t="e">
        <f>VLOOKUP($E663,'DATA PENGUKURAN GARDU'!$A:$BS,54,0)</f>
        <v>#N/A</v>
      </c>
      <c r="BK663" s="20" t="e">
        <f t="shared" si="345"/>
        <v>#N/A</v>
      </c>
      <c r="BL663" s="20" t="e">
        <f t="shared" si="346"/>
        <v>#N/A</v>
      </c>
      <c r="BM663" s="20" t="e">
        <f t="shared" si="347"/>
        <v>#N/A</v>
      </c>
      <c r="BN663" s="25" t="e">
        <f t="shared" si="348"/>
        <v>#N/A</v>
      </c>
      <c r="BO663" s="26" t="str">
        <f t="shared" si="349"/>
        <v>0</v>
      </c>
      <c r="BP663" s="21" t="e">
        <f t="shared" si="350"/>
        <v>#VALUE!</v>
      </c>
      <c r="BQ663" s="20" t="e">
        <f t="shared" si="351"/>
        <v>#N/A</v>
      </c>
      <c r="BR663" s="20" t="e">
        <v>#N/A</v>
      </c>
      <c r="BS663" s="9" t="e">
        <v>#N/A</v>
      </c>
      <c r="BT663" s="2" t="e">
        <f t="shared" si="352"/>
        <v>#VALUE!</v>
      </c>
      <c r="BU663" s="2" t="e">
        <f t="shared" si="335"/>
        <v>#N/A</v>
      </c>
      <c r="BV663" s="2" t="e">
        <f t="shared" si="336"/>
        <v>#N/A</v>
      </c>
    </row>
    <row r="664" s="2" customFormat="1" ht="22.95" customHeight="1" spans="1:74">
      <c r="A664" s="9" t="str">
        <f t="shared" si="337"/>
        <v>BB 105Induk</v>
      </c>
      <c r="B664" s="9" t="str">
        <f t="shared" si="338"/>
        <v>BB 105jurusan 1</v>
      </c>
      <c r="C664" s="9" t="str">
        <f t="shared" si="339"/>
        <v>BB 105jurusan 2</v>
      </c>
      <c r="D664" s="9" t="str">
        <f t="shared" si="340"/>
        <v>BB 105jurusan 3</v>
      </c>
      <c r="E664" s="9" t="str">
        <f t="shared" si="341"/>
        <v>BB 105jurusan 4</v>
      </c>
      <c r="F664" s="10" t="s">
        <v>451</v>
      </c>
      <c r="G664" s="10" t="s">
        <v>4</v>
      </c>
      <c r="H664" s="10" t="s">
        <v>835</v>
      </c>
      <c r="I664" s="10" t="s">
        <v>11384</v>
      </c>
      <c r="J664" s="10" t="s">
        <v>11385</v>
      </c>
      <c r="K664" s="10" t="s">
        <v>7465</v>
      </c>
      <c r="L664" s="10"/>
      <c r="M664" s="10"/>
      <c r="N664" s="14">
        <f t="shared" si="342"/>
        <v>0</v>
      </c>
      <c r="O664" s="15" t="e">
        <f t="shared" si="343"/>
        <v>#VALUE!</v>
      </c>
      <c r="P664" s="15" t="e">
        <f t="shared" si="344"/>
        <v>#VALUE!</v>
      </c>
      <c r="Q664" s="17" t="e">
        <f>VLOOKUP($A664,'DATA PENGUKURAN GARDU'!$A:$BS,42,0)</f>
        <v>#N/A</v>
      </c>
      <c r="R664" s="18" t="e">
        <f t="shared" si="353"/>
        <v>#N/A</v>
      </c>
      <c r="S664" s="17" t="e">
        <f>VLOOKUP($A664,'DATA PENGUKURAN GARDU'!$A:$BS,44,0)</f>
        <v>#N/A</v>
      </c>
      <c r="T664" s="18" t="e">
        <f t="shared" si="354"/>
        <v>#N/A</v>
      </c>
      <c r="U664" s="17" t="e">
        <f>VLOOKUP($A664,'DATA PENGUKURAN GARDU'!$A:$BS,46,0)</f>
        <v>#N/A</v>
      </c>
      <c r="V664" s="18" t="e">
        <f t="shared" si="355"/>
        <v>#N/A</v>
      </c>
      <c r="W664" s="17" t="e">
        <f>VLOOKUP($A664,'DATA PENGUKURAN GARDU'!$A:$BS,48,0)</f>
        <v>#N/A</v>
      </c>
      <c r="X664" s="17" t="e">
        <f>VLOOKUP($A664,'DATA PENGUKURAN GARDU'!$A:$BS,53,0)</f>
        <v>#N/A</v>
      </c>
      <c r="Y664" s="17" t="e">
        <f>VLOOKUP($A664,'DATA PENGUKURAN GARDU'!$A:$BS,54,0)</f>
        <v>#N/A</v>
      </c>
      <c r="Z664" s="17" t="e">
        <f>VLOOKUP($A664,'DATA PENGUKURAN GARDU'!$A:$BS,55,0)</f>
        <v>#N/A</v>
      </c>
      <c r="AA664" s="20" t="e">
        <f>VLOOKUP($B664,'DATA PENGUKURAN GARDU'!$A:$BS,42,0)</f>
        <v>#N/A</v>
      </c>
      <c r="AB664" s="21" t="e">
        <f t="shared" si="356"/>
        <v>#N/A</v>
      </c>
      <c r="AC664" s="20" t="e">
        <f>VLOOKUP($B664,'DATA PENGUKURAN GARDU'!$A:$BS,44,0)</f>
        <v>#N/A</v>
      </c>
      <c r="AD664" s="21" t="e">
        <f t="shared" si="357"/>
        <v>#N/A</v>
      </c>
      <c r="AE664" s="20" t="e">
        <f>VLOOKUP($B664,'DATA PENGUKURAN GARDU'!$A:$BS,46,0)</f>
        <v>#N/A</v>
      </c>
      <c r="AF664" s="21" t="e">
        <f t="shared" si="358"/>
        <v>#N/A</v>
      </c>
      <c r="AG664" s="20" t="e">
        <f>VLOOKUP($B664,'DATA PENGUKURAN GARDU'!$A:$BS,46,0)</f>
        <v>#N/A</v>
      </c>
      <c r="AH664" s="20" t="e">
        <f>VLOOKUP($B664,'DATA PENGUKURAN GARDU'!$A:$BS,53,0)</f>
        <v>#N/A</v>
      </c>
      <c r="AI664" s="20" t="e">
        <f>VLOOKUP($B664,'DATA PENGUKURAN GARDU'!$A:$BS,54,0)</f>
        <v>#N/A</v>
      </c>
      <c r="AJ664" s="17" t="e">
        <f>VLOOKUP($C664,'DATA PENGUKURAN GARDU'!$A:$BS,42,0)</f>
        <v>#N/A</v>
      </c>
      <c r="AK664" s="23" t="e">
        <f t="shared" si="359"/>
        <v>#N/A</v>
      </c>
      <c r="AL664" s="17" t="e">
        <f>VLOOKUP($C664,'DATA PENGUKURAN GARDU'!$A:$BS,44,0)</f>
        <v>#N/A</v>
      </c>
      <c r="AM664" s="23" t="e">
        <f t="shared" si="360"/>
        <v>#N/A</v>
      </c>
      <c r="AN664" s="17" t="e">
        <f>VLOOKUP($C664,'DATA PENGUKURAN GARDU'!$A:$BS,46,0)</f>
        <v>#N/A</v>
      </c>
      <c r="AO664" s="23" t="e">
        <f t="shared" si="361"/>
        <v>#N/A</v>
      </c>
      <c r="AP664" s="17" t="e">
        <f>VLOOKUP($C664,'DATA PENGUKURAN GARDU'!$A:$BS,46,0)</f>
        <v>#N/A</v>
      </c>
      <c r="AQ664" s="17" t="e">
        <f>VLOOKUP($C664,'DATA PENGUKURAN GARDU'!$A:$BS,53,0)</f>
        <v>#N/A</v>
      </c>
      <c r="AR664" s="17" t="e">
        <f>VLOOKUP($C664,'DATA PENGUKURAN GARDU'!$A:$BS,54,0)</f>
        <v>#N/A</v>
      </c>
      <c r="AS664" s="20" t="e">
        <f>VLOOKUP($D664,'DATA PENGUKURAN GARDU'!$A:$BS,42,0)</f>
        <v>#N/A</v>
      </c>
      <c r="AT664" s="21" t="e">
        <f t="shared" si="362"/>
        <v>#N/A</v>
      </c>
      <c r="AU664" s="20" t="e">
        <f>VLOOKUP($D664,'DATA PENGUKURAN GARDU'!$A:$BS,44,0)</f>
        <v>#N/A</v>
      </c>
      <c r="AV664" s="21" t="e">
        <f t="shared" si="363"/>
        <v>#N/A</v>
      </c>
      <c r="AW664" s="20" t="e">
        <f>VLOOKUP($D664,'DATA PENGUKURAN GARDU'!$A:$BS,46,0)</f>
        <v>#N/A</v>
      </c>
      <c r="AX664" s="21" t="e">
        <f t="shared" si="364"/>
        <v>#N/A</v>
      </c>
      <c r="AY664" s="20" t="e">
        <f>VLOOKUP($D664,'DATA PENGUKURAN GARDU'!$A:$BS,46,0)</f>
        <v>#N/A</v>
      </c>
      <c r="AZ664" s="20" t="e">
        <f>VLOOKUP($D664,'DATA PENGUKURAN GARDU'!$A:$BS,53,0)</f>
        <v>#N/A</v>
      </c>
      <c r="BA664" s="20" t="e">
        <f>VLOOKUP($D664,'DATA PENGUKURAN GARDU'!$A:$BS,54,0)</f>
        <v>#N/A</v>
      </c>
      <c r="BB664" s="17" t="e">
        <f>VLOOKUP($E664,'DATA PENGUKURAN GARDU'!$A:$BS,42,0)</f>
        <v>#N/A</v>
      </c>
      <c r="BC664" s="23" t="e">
        <f t="shared" si="365"/>
        <v>#N/A</v>
      </c>
      <c r="BD664" s="17" t="e">
        <f>VLOOKUP($E664,'DATA PENGUKURAN GARDU'!$A:$BS,44,0)</f>
        <v>#N/A</v>
      </c>
      <c r="BE664" s="23" t="e">
        <f t="shared" si="366"/>
        <v>#N/A</v>
      </c>
      <c r="BF664" s="17" t="e">
        <f>VLOOKUP($E664,'DATA PENGUKURAN GARDU'!$A:$BS,46,0)</f>
        <v>#N/A</v>
      </c>
      <c r="BG664" s="23" t="e">
        <f t="shared" si="367"/>
        <v>#N/A</v>
      </c>
      <c r="BH664" s="17" t="e">
        <f>VLOOKUP($E664,'DATA PENGUKURAN GARDU'!$A:$BS,46,0)</f>
        <v>#N/A</v>
      </c>
      <c r="BI664" s="17" t="e">
        <f>VLOOKUP($E664,'DATA PENGUKURAN GARDU'!$A:$BS,53,0)</f>
        <v>#N/A</v>
      </c>
      <c r="BJ664" s="17" t="e">
        <f>VLOOKUP($E664,'DATA PENGUKURAN GARDU'!$A:$BS,54,0)</f>
        <v>#N/A</v>
      </c>
      <c r="BK664" s="20" t="e">
        <f t="shared" si="345"/>
        <v>#N/A</v>
      </c>
      <c r="BL664" s="20" t="e">
        <f t="shared" si="346"/>
        <v>#N/A</v>
      </c>
      <c r="BM664" s="20" t="e">
        <f t="shared" si="347"/>
        <v>#N/A</v>
      </c>
      <c r="BN664" s="25" t="e">
        <f t="shared" si="348"/>
        <v>#N/A</v>
      </c>
      <c r="BO664" s="26" t="str">
        <f t="shared" si="349"/>
        <v>0</v>
      </c>
      <c r="BP664" s="21" t="e">
        <f t="shared" si="350"/>
        <v>#VALUE!</v>
      </c>
      <c r="BQ664" s="20" t="e">
        <f t="shared" si="351"/>
        <v>#N/A</v>
      </c>
      <c r="BR664" s="20" t="e">
        <v>#N/A</v>
      </c>
      <c r="BS664" s="9" t="e">
        <v>#N/A</v>
      </c>
      <c r="BT664" s="2" t="e">
        <f t="shared" si="352"/>
        <v>#VALUE!</v>
      </c>
      <c r="BU664" s="2" t="e">
        <f t="shared" si="335"/>
        <v>#N/A</v>
      </c>
      <c r="BV664" s="2" t="e">
        <f t="shared" si="336"/>
        <v>#N/A</v>
      </c>
    </row>
    <row r="665" s="2" customFormat="1" ht="22.95" customHeight="1" spans="1:74">
      <c r="A665" s="9" t="str">
        <f t="shared" si="337"/>
        <v>BB 184Induk</v>
      </c>
      <c r="B665" s="9" t="str">
        <f t="shared" si="338"/>
        <v>BB 184jurusan 1</v>
      </c>
      <c r="C665" s="9" t="str">
        <f t="shared" si="339"/>
        <v>BB 184jurusan 2</v>
      </c>
      <c r="D665" s="9" t="str">
        <f t="shared" si="340"/>
        <v>BB 184jurusan 3</v>
      </c>
      <c r="E665" s="9" t="str">
        <f t="shared" si="341"/>
        <v>BB 184jurusan 4</v>
      </c>
      <c r="F665" s="10" t="s">
        <v>836</v>
      </c>
      <c r="G665" s="10" t="s">
        <v>4</v>
      </c>
      <c r="H665" s="10" t="s">
        <v>837</v>
      </c>
      <c r="I665" s="10" t="s">
        <v>11386</v>
      </c>
      <c r="J665" s="10" t="s">
        <v>11387</v>
      </c>
      <c r="K665" s="10" t="s">
        <v>7465</v>
      </c>
      <c r="L665" s="10"/>
      <c r="M665" s="10"/>
      <c r="N665" s="14">
        <f t="shared" si="342"/>
        <v>0</v>
      </c>
      <c r="O665" s="15" t="e">
        <f t="shared" si="343"/>
        <v>#VALUE!</v>
      </c>
      <c r="P665" s="15" t="e">
        <f t="shared" si="344"/>
        <v>#VALUE!</v>
      </c>
      <c r="Q665" s="17" t="e">
        <f>VLOOKUP($A665,'DATA PENGUKURAN GARDU'!$A:$BS,42,0)</f>
        <v>#N/A</v>
      </c>
      <c r="R665" s="18" t="e">
        <f t="shared" si="353"/>
        <v>#N/A</v>
      </c>
      <c r="S665" s="17" t="e">
        <f>VLOOKUP($A665,'DATA PENGUKURAN GARDU'!$A:$BS,44,0)</f>
        <v>#N/A</v>
      </c>
      <c r="T665" s="18" t="e">
        <f t="shared" si="354"/>
        <v>#N/A</v>
      </c>
      <c r="U665" s="17" t="e">
        <f>VLOOKUP($A665,'DATA PENGUKURAN GARDU'!$A:$BS,46,0)</f>
        <v>#N/A</v>
      </c>
      <c r="V665" s="18" t="e">
        <f t="shared" si="355"/>
        <v>#N/A</v>
      </c>
      <c r="W665" s="17" t="e">
        <f>VLOOKUP($A665,'DATA PENGUKURAN GARDU'!$A:$BS,48,0)</f>
        <v>#N/A</v>
      </c>
      <c r="X665" s="17" t="e">
        <f>VLOOKUP($A665,'DATA PENGUKURAN GARDU'!$A:$BS,53,0)</f>
        <v>#N/A</v>
      </c>
      <c r="Y665" s="17" t="e">
        <f>VLOOKUP($A665,'DATA PENGUKURAN GARDU'!$A:$BS,54,0)</f>
        <v>#N/A</v>
      </c>
      <c r="Z665" s="17" t="e">
        <f>VLOOKUP($A665,'DATA PENGUKURAN GARDU'!$A:$BS,55,0)</f>
        <v>#N/A</v>
      </c>
      <c r="AA665" s="20" t="e">
        <f>VLOOKUP($B665,'DATA PENGUKURAN GARDU'!$A:$BS,42,0)</f>
        <v>#N/A</v>
      </c>
      <c r="AB665" s="21" t="e">
        <f t="shared" si="356"/>
        <v>#N/A</v>
      </c>
      <c r="AC665" s="20" t="e">
        <f>VLOOKUP($B665,'DATA PENGUKURAN GARDU'!$A:$BS,44,0)</f>
        <v>#N/A</v>
      </c>
      <c r="AD665" s="21" t="e">
        <f t="shared" si="357"/>
        <v>#N/A</v>
      </c>
      <c r="AE665" s="20" t="e">
        <f>VLOOKUP($B665,'DATA PENGUKURAN GARDU'!$A:$BS,46,0)</f>
        <v>#N/A</v>
      </c>
      <c r="AF665" s="21" t="e">
        <f t="shared" si="358"/>
        <v>#N/A</v>
      </c>
      <c r="AG665" s="20" t="e">
        <f>VLOOKUP($B665,'DATA PENGUKURAN GARDU'!$A:$BS,46,0)</f>
        <v>#N/A</v>
      </c>
      <c r="AH665" s="20" t="e">
        <f>VLOOKUP($B665,'DATA PENGUKURAN GARDU'!$A:$BS,53,0)</f>
        <v>#N/A</v>
      </c>
      <c r="AI665" s="20" t="e">
        <f>VLOOKUP($B665,'DATA PENGUKURAN GARDU'!$A:$BS,54,0)</f>
        <v>#N/A</v>
      </c>
      <c r="AJ665" s="17" t="e">
        <f>VLOOKUP($C665,'DATA PENGUKURAN GARDU'!$A:$BS,42,0)</f>
        <v>#N/A</v>
      </c>
      <c r="AK665" s="23" t="e">
        <f t="shared" si="359"/>
        <v>#N/A</v>
      </c>
      <c r="AL665" s="17" t="e">
        <f>VLOOKUP($C665,'DATA PENGUKURAN GARDU'!$A:$BS,44,0)</f>
        <v>#N/A</v>
      </c>
      <c r="AM665" s="23" t="e">
        <f t="shared" si="360"/>
        <v>#N/A</v>
      </c>
      <c r="AN665" s="17" t="e">
        <f>VLOOKUP($C665,'DATA PENGUKURAN GARDU'!$A:$BS,46,0)</f>
        <v>#N/A</v>
      </c>
      <c r="AO665" s="23" t="e">
        <f t="shared" si="361"/>
        <v>#N/A</v>
      </c>
      <c r="AP665" s="17" t="e">
        <f>VLOOKUP($C665,'DATA PENGUKURAN GARDU'!$A:$BS,46,0)</f>
        <v>#N/A</v>
      </c>
      <c r="AQ665" s="17" t="e">
        <f>VLOOKUP($C665,'DATA PENGUKURAN GARDU'!$A:$BS,53,0)</f>
        <v>#N/A</v>
      </c>
      <c r="AR665" s="17" t="e">
        <f>VLOOKUP($C665,'DATA PENGUKURAN GARDU'!$A:$BS,54,0)</f>
        <v>#N/A</v>
      </c>
      <c r="AS665" s="20" t="e">
        <f>VLOOKUP($D665,'DATA PENGUKURAN GARDU'!$A:$BS,42,0)</f>
        <v>#N/A</v>
      </c>
      <c r="AT665" s="21" t="e">
        <f t="shared" si="362"/>
        <v>#N/A</v>
      </c>
      <c r="AU665" s="20" t="e">
        <f>VLOOKUP($D665,'DATA PENGUKURAN GARDU'!$A:$BS,44,0)</f>
        <v>#N/A</v>
      </c>
      <c r="AV665" s="21" t="e">
        <f t="shared" si="363"/>
        <v>#N/A</v>
      </c>
      <c r="AW665" s="20" t="e">
        <f>VLOOKUP($D665,'DATA PENGUKURAN GARDU'!$A:$BS,46,0)</f>
        <v>#N/A</v>
      </c>
      <c r="AX665" s="21" t="e">
        <f t="shared" si="364"/>
        <v>#N/A</v>
      </c>
      <c r="AY665" s="20" t="e">
        <f>VLOOKUP($D665,'DATA PENGUKURAN GARDU'!$A:$BS,46,0)</f>
        <v>#N/A</v>
      </c>
      <c r="AZ665" s="20" t="e">
        <f>VLOOKUP($D665,'DATA PENGUKURAN GARDU'!$A:$BS,53,0)</f>
        <v>#N/A</v>
      </c>
      <c r="BA665" s="20" t="e">
        <f>VLOOKUP($D665,'DATA PENGUKURAN GARDU'!$A:$BS,54,0)</f>
        <v>#N/A</v>
      </c>
      <c r="BB665" s="17" t="e">
        <f>VLOOKUP($E665,'DATA PENGUKURAN GARDU'!$A:$BS,42,0)</f>
        <v>#N/A</v>
      </c>
      <c r="BC665" s="23" t="e">
        <f t="shared" si="365"/>
        <v>#N/A</v>
      </c>
      <c r="BD665" s="17" t="e">
        <f>VLOOKUP($E665,'DATA PENGUKURAN GARDU'!$A:$BS,44,0)</f>
        <v>#N/A</v>
      </c>
      <c r="BE665" s="23" t="e">
        <f t="shared" si="366"/>
        <v>#N/A</v>
      </c>
      <c r="BF665" s="17" t="e">
        <f>VLOOKUP($E665,'DATA PENGUKURAN GARDU'!$A:$BS,46,0)</f>
        <v>#N/A</v>
      </c>
      <c r="BG665" s="23" t="e">
        <f t="shared" si="367"/>
        <v>#N/A</v>
      </c>
      <c r="BH665" s="17" t="e">
        <f>VLOOKUP($E665,'DATA PENGUKURAN GARDU'!$A:$BS,46,0)</f>
        <v>#N/A</v>
      </c>
      <c r="BI665" s="17" t="e">
        <f>VLOOKUP($E665,'DATA PENGUKURAN GARDU'!$A:$BS,53,0)</f>
        <v>#N/A</v>
      </c>
      <c r="BJ665" s="17" t="e">
        <f>VLOOKUP($E665,'DATA PENGUKURAN GARDU'!$A:$BS,54,0)</f>
        <v>#N/A</v>
      </c>
      <c r="BK665" s="20" t="e">
        <f t="shared" si="345"/>
        <v>#N/A</v>
      </c>
      <c r="BL665" s="20" t="e">
        <f t="shared" si="346"/>
        <v>#N/A</v>
      </c>
      <c r="BM665" s="20" t="e">
        <f t="shared" si="347"/>
        <v>#N/A</v>
      </c>
      <c r="BN665" s="25" t="e">
        <f t="shared" si="348"/>
        <v>#N/A</v>
      </c>
      <c r="BO665" s="26" t="str">
        <f t="shared" si="349"/>
        <v>0</v>
      </c>
      <c r="BP665" s="21" t="e">
        <f t="shared" si="350"/>
        <v>#VALUE!</v>
      </c>
      <c r="BQ665" s="20" t="e">
        <f t="shared" si="351"/>
        <v>#N/A</v>
      </c>
      <c r="BR665" s="20" t="e">
        <v>#N/A</v>
      </c>
      <c r="BS665" s="9" t="e">
        <v>#N/A</v>
      </c>
      <c r="BT665" s="2" t="e">
        <f t="shared" si="352"/>
        <v>#VALUE!</v>
      </c>
      <c r="BU665" s="2" t="e">
        <f t="shared" si="335"/>
        <v>#N/A</v>
      </c>
      <c r="BV665" s="2" t="e">
        <f t="shared" si="336"/>
        <v>#N/A</v>
      </c>
    </row>
    <row r="666" s="2" customFormat="1" ht="22.95" customHeight="1" spans="1:74">
      <c r="A666" s="9" t="str">
        <f t="shared" si="337"/>
        <v>K-012Induk</v>
      </c>
      <c r="B666" s="9" t="str">
        <f t="shared" si="338"/>
        <v>K-012jurusan 1</v>
      </c>
      <c r="C666" s="9" t="str">
        <f t="shared" si="339"/>
        <v>K-012jurusan 2</v>
      </c>
      <c r="D666" s="9" t="str">
        <f t="shared" si="340"/>
        <v>K-012jurusan 3</v>
      </c>
      <c r="E666" s="9" t="str">
        <f t="shared" si="341"/>
        <v>K-012jurusan 4</v>
      </c>
      <c r="F666" s="10" t="s">
        <v>132</v>
      </c>
      <c r="G666" s="10" t="s">
        <v>132</v>
      </c>
      <c r="H666" s="10" t="s">
        <v>838</v>
      </c>
      <c r="I666" s="10" t="s">
        <v>11388</v>
      </c>
      <c r="J666" s="10" t="s">
        <v>11389</v>
      </c>
      <c r="K666" s="10" t="s">
        <v>7465</v>
      </c>
      <c r="L666" s="10"/>
      <c r="M666" s="10"/>
      <c r="N666" s="14">
        <f t="shared" si="342"/>
        <v>0</v>
      </c>
      <c r="O666" s="15" t="e">
        <f t="shared" si="343"/>
        <v>#VALUE!</v>
      </c>
      <c r="P666" s="15" t="e">
        <f t="shared" si="344"/>
        <v>#VALUE!</v>
      </c>
      <c r="Q666" s="17" t="e">
        <f>VLOOKUP($A666,'DATA PENGUKURAN GARDU'!$A:$BS,42,0)</f>
        <v>#N/A</v>
      </c>
      <c r="R666" s="18" t="e">
        <f t="shared" si="353"/>
        <v>#N/A</v>
      </c>
      <c r="S666" s="17" t="e">
        <f>VLOOKUP($A666,'DATA PENGUKURAN GARDU'!$A:$BS,44,0)</f>
        <v>#N/A</v>
      </c>
      <c r="T666" s="18" t="e">
        <f t="shared" si="354"/>
        <v>#N/A</v>
      </c>
      <c r="U666" s="17" t="e">
        <f>VLOOKUP($A666,'DATA PENGUKURAN GARDU'!$A:$BS,46,0)</f>
        <v>#N/A</v>
      </c>
      <c r="V666" s="18" t="e">
        <f t="shared" si="355"/>
        <v>#N/A</v>
      </c>
      <c r="W666" s="17" t="e">
        <f>VLOOKUP($A666,'DATA PENGUKURAN GARDU'!$A:$BS,48,0)</f>
        <v>#N/A</v>
      </c>
      <c r="X666" s="17" t="e">
        <f>VLOOKUP($A666,'DATA PENGUKURAN GARDU'!$A:$BS,53,0)</f>
        <v>#N/A</v>
      </c>
      <c r="Y666" s="17" t="e">
        <f>VLOOKUP($A666,'DATA PENGUKURAN GARDU'!$A:$BS,54,0)</f>
        <v>#N/A</v>
      </c>
      <c r="Z666" s="17" t="e">
        <f>VLOOKUP($A666,'DATA PENGUKURAN GARDU'!$A:$BS,55,0)</f>
        <v>#N/A</v>
      </c>
      <c r="AA666" s="20" t="e">
        <f>VLOOKUP($B666,'DATA PENGUKURAN GARDU'!$A:$BS,42,0)</f>
        <v>#N/A</v>
      </c>
      <c r="AB666" s="21" t="e">
        <f t="shared" si="356"/>
        <v>#N/A</v>
      </c>
      <c r="AC666" s="20" t="e">
        <f>VLOOKUP($B666,'DATA PENGUKURAN GARDU'!$A:$BS,44,0)</f>
        <v>#N/A</v>
      </c>
      <c r="AD666" s="21" t="e">
        <f t="shared" si="357"/>
        <v>#N/A</v>
      </c>
      <c r="AE666" s="20" t="e">
        <f>VLOOKUP($B666,'DATA PENGUKURAN GARDU'!$A:$BS,46,0)</f>
        <v>#N/A</v>
      </c>
      <c r="AF666" s="21" t="e">
        <f t="shared" si="358"/>
        <v>#N/A</v>
      </c>
      <c r="AG666" s="20" t="e">
        <f>VLOOKUP($B666,'DATA PENGUKURAN GARDU'!$A:$BS,46,0)</f>
        <v>#N/A</v>
      </c>
      <c r="AH666" s="20" t="e">
        <f>VLOOKUP($B666,'DATA PENGUKURAN GARDU'!$A:$BS,53,0)</f>
        <v>#N/A</v>
      </c>
      <c r="AI666" s="20" t="e">
        <f>VLOOKUP($B666,'DATA PENGUKURAN GARDU'!$A:$BS,54,0)</f>
        <v>#N/A</v>
      </c>
      <c r="AJ666" s="17" t="e">
        <f>VLOOKUP($C666,'DATA PENGUKURAN GARDU'!$A:$BS,42,0)</f>
        <v>#N/A</v>
      </c>
      <c r="AK666" s="23" t="e">
        <f t="shared" si="359"/>
        <v>#N/A</v>
      </c>
      <c r="AL666" s="17" t="e">
        <f>VLOOKUP($C666,'DATA PENGUKURAN GARDU'!$A:$BS,44,0)</f>
        <v>#N/A</v>
      </c>
      <c r="AM666" s="23" t="e">
        <f t="shared" si="360"/>
        <v>#N/A</v>
      </c>
      <c r="AN666" s="17" t="e">
        <f>VLOOKUP($C666,'DATA PENGUKURAN GARDU'!$A:$BS,46,0)</f>
        <v>#N/A</v>
      </c>
      <c r="AO666" s="23" t="e">
        <f t="shared" si="361"/>
        <v>#N/A</v>
      </c>
      <c r="AP666" s="17" t="e">
        <f>VLOOKUP($C666,'DATA PENGUKURAN GARDU'!$A:$BS,46,0)</f>
        <v>#N/A</v>
      </c>
      <c r="AQ666" s="17" t="e">
        <f>VLOOKUP($C666,'DATA PENGUKURAN GARDU'!$A:$BS,53,0)</f>
        <v>#N/A</v>
      </c>
      <c r="AR666" s="17" t="e">
        <f>VLOOKUP($C666,'DATA PENGUKURAN GARDU'!$A:$BS,54,0)</f>
        <v>#N/A</v>
      </c>
      <c r="AS666" s="20" t="e">
        <f>VLOOKUP($D666,'DATA PENGUKURAN GARDU'!$A:$BS,42,0)</f>
        <v>#N/A</v>
      </c>
      <c r="AT666" s="21" t="e">
        <f t="shared" si="362"/>
        <v>#N/A</v>
      </c>
      <c r="AU666" s="20" t="e">
        <f>VLOOKUP($D666,'DATA PENGUKURAN GARDU'!$A:$BS,44,0)</f>
        <v>#N/A</v>
      </c>
      <c r="AV666" s="21" t="e">
        <f t="shared" si="363"/>
        <v>#N/A</v>
      </c>
      <c r="AW666" s="20" t="e">
        <f>VLOOKUP($D666,'DATA PENGUKURAN GARDU'!$A:$BS,46,0)</f>
        <v>#N/A</v>
      </c>
      <c r="AX666" s="21" t="e">
        <f t="shared" si="364"/>
        <v>#N/A</v>
      </c>
      <c r="AY666" s="20" t="e">
        <f>VLOOKUP($D666,'DATA PENGUKURAN GARDU'!$A:$BS,46,0)</f>
        <v>#N/A</v>
      </c>
      <c r="AZ666" s="20" t="e">
        <f>VLOOKUP($D666,'DATA PENGUKURAN GARDU'!$A:$BS,53,0)</f>
        <v>#N/A</v>
      </c>
      <c r="BA666" s="20" t="e">
        <f>VLOOKUP($D666,'DATA PENGUKURAN GARDU'!$A:$BS,54,0)</f>
        <v>#N/A</v>
      </c>
      <c r="BB666" s="17" t="e">
        <f>VLOOKUP($E666,'DATA PENGUKURAN GARDU'!$A:$BS,42,0)</f>
        <v>#N/A</v>
      </c>
      <c r="BC666" s="23" t="e">
        <f t="shared" si="365"/>
        <v>#N/A</v>
      </c>
      <c r="BD666" s="17" t="e">
        <f>VLOOKUP($E666,'DATA PENGUKURAN GARDU'!$A:$BS,44,0)</f>
        <v>#N/A</v>
      </c>
      <c r="BE666" s="23" t="e">
        <f t="shared" si="366"/>
        <v>#N/A</v>
      </c>
      <c r="BF666" s="17" t="e">
        <f>VLOOKUP($E666,'DATA PENGUKURAN GARDU'!$A:$BS,46,0)</f>
        <v>#N/A</v>
      </c>
      <c r="BG666" s="23" t="e">
        <f t="shared" si="367"/>
        <v>#N/A</v>
      </c>
      <c r="BH666" s="17" t="e">
        <f>VLOOKUP($E666,'DATA PENGUKURAN GARDU'!$A:$BS,46,0)</f>
        <v>#N/A</v>
      </c>
      <c r="BI666" s="17" t="e">
        <f>VLOOKUP($E666,'DATA PENGUKURAN GARDU'!$A:$BS,53,0)</f>
        <v>#N/A</v>
      </c>
      <c r="BJ666" s="17" t="e">
        <f>VLOOKUP($E666,'DATA PENGUKURAN GARDU'!$A:$BS,54,0)</f>
        <v>#N/A</v>
      </c>
      <c r="BK666" s="20" t="e">
        <f t="shared" si="345"/>
        <v>#N/A</v>
      </c>
      <c r="BL666" s="20" t="e">
        <f t="shared" si="346"/>
        <v>#N/A</v>
      </c>
      <c r="BM666" s="20" t="e">
        <f t="shared" si="347"/>
        <v>#N/A</v>
      </c>
      <c r="BN666" s="25" t="e">
        <f t="shared" si="348"/>
        <v>#N/A</v>
      </c>
      <c r="BO666" s="26" t="str">
        <f t="shared" si="349"/>
        <v>0</v>
      </c>
      <c r="BP666" s="21" t="e">
        <f t="shared" si="350"/>
        <v>#VALUE!</v>
      </c>
      <c r="BQ666" s="20" t="e">
        <f t="shared" si="351"/>
        <v>#N/A</v>
      </c>
      <c r="BR666" s="20" t="e">
        <v>#N/A</v>
      </c>
      <c r="BS666" s="9" t="e">
        <v>#N/A</v>
      </c>
      <c r="BT666" s="2" t="e">
        <f t="shared" si="352"/>
        <v>#VALUE!</v>
      </c>
      <c r="BU666" s="2" t="e">
        <f t="shared" si="335"/>
        <v>#N/A</v>
      </c>
      <c r="BV666" s="2" t="e">
        <f t="shared" si="336"/>
        <v>#N/A</v>
      </c>
    </row>
    <row r="667" s="2" customFormat="1" ht="22.95" customHeight="1" spans="1:74">
      <c r="A667" s="9" t="str">
        <f t="shared" si="337"/>
        <v>K-019Induk</v>
      </c>
      <c r="B667" s="9" t="str">
        <f t="shared" si="338"/>
        <v>K-019jurusan 1</v>
      </c>
      <c r="C667" s="9" t="str">
        <f t="shared" si="339"/>
        <v>K-019jurusan 2</v>
      </c>
      <c r="D667" s="9" t="str">
        <f t="shared" si="340"/>
        <v>K-019jurusan 3</v>
      </c>
      <c r="E667" s="9" t="str">
        <f t="shared" si="341"/>
        <v>K-019jurusan 4</v>
      </c>
      <c r="F667" s="10" t="s">
        <v>839</v>
      </c>
      <c r="G667" s="10" t="s">
        <v>132</v>
      </c>
      <c r="H667" s="10" t="s">
        <v>840</v>
      </c>
      <c r="I667" s="10" t="s">
        <v>11390</v>
      </c>
      <c r="J667" s="10" t="s">
        <v>11391</v>
      </c>
      <c r="K667" s="10" t="s">
        <v>7465</v>
      </c>
      <c r="L667" s="10"/>
      <c r="M667" s="10"/>
      <c r="N667" s="14">
        <f t="shared" si="342"/>
        <v>0</v>
      </c>
      <c r="O667" s="15" t="e">
        <f t="shared" si="343"/>
        <v>#VALUE!</v>
      </c>
      <c r="P667" s="15" t="e">
        <f t="shared" si="344"/>
        <v>#VALUE!</v>
      </c>
      <c r="Q667" s="17" t="e">
        <f>VLOOKUP($A667,'DATA PENGUKURAN GARDU'!$A:$BS,42,0)</f>
        <v>#N/A</v>
      </c>
      <c r="R667" s="18" t="e">
        <f t="shared" si="353"/>
        <v>#N/A</v>
      </c>
      <c r="S667" s="17" t="e">
        <f>VLOOKUP($A667,'DATA PENGUKURAN GARDU'!$A:$BS,44,0)</f>
        <v>#N/A</v>
      </c>
      <c r="T667" s="18" t="e">
        <f t="shared" si="354"/>
        <v>#N/A</v>
      </c>
      <c r="U667" s="17" t="e">
        <f>VLOOKUP($A667,'DATA PENGUKURAN GARDU'!$A:$BS,46,0)</f>
        <v>#N/A</v>
      </c>
      <c r="V667" s="18" t="e">
        <f t="shared" si="355"/>
        <v>#N/A</v>
      </c>
      <c r="W667" s="17" t="e">
        <f>VLOOKUP($A667,'DATA PENGUKURAN GARDU'!$A:$BS,48,0)</f>
        <v>#N/A</v>
      </c>
      <c r="X667" s="17" t="e">
        <f>VLOOKUP($A667,'DATA PENGUKURAN GARDU'!$A:$BS,53,0)</f>
        <v>#N/A</v>
      </c>
      <c r="Y667" s="17" t="e">
        <f>VLOOKUP($A667,'DATA PENGUKURAN GARDU'!$A:$BS,54,0)</f>
        <v>#N/A</v>
      </c>
      <c r="Z667" s="17" t="e">
        <f>VLOOKUP($A667,'DATA PENGUKURAN GARDU'!$A:$BS,55,0)</f>
        <v>#N/A</v>
      </c>
      <c r="AA667" s="20" t="e">
        <f>VLOOKUP($B667,'DATA PENGUKURAN GARDU'!$A:$BS,42,0)</f>
        <v>#N/A</v>
      </c>
      <c r="AB667" s="21" t="e">
        <f t="shared" si="356"/>
        <v>#N/A</v>
      </c>
      <c r="AC667" s="20" t="e">
        <f>VLOOKUP($B667,'DATA PENGUKURAN GARDU'!$A:$BS,44,0)</f>
        <v>#N/A</v>
      </c>
      <c r="AD667" s="21" t="e">
        <f t="shared" si="357"/>
        <v>#N/A</v>
      </c>
      <c r="AE667" s="20" t="e">
        <f>VLOOKUP($B667,'DATA PENGUKURAN GARDU'!$A:$BS,46,0)</f>
        <v>#N/A</v>
      </c>
      <c r="AF667" s="21" t="e">
        <f t="shared" si="358"/>
        <v>#N/A</v>
      </c>
      <c r="AG667" s="20" t="e">
        <f>VLOOKUP($B667,'DATA PENGUKURAN GARDU'!$A:$BS,46,0)</f>
        <v>#N/A</v>
      </c>
      <c r="AH667" s="20" t="e">
        <f>VLOOKUP($B667,'DATA PENGUKURAN GARDU'!$A:$BS,53,0)</f>
        <v>#N/A</v>
      </c>
      <c r="AI667" s="20" t="e">
        <f>VLOOKUP($B667,'DATA PENGUKURAN GARDU'!$A:$BS,54,0)</f>
        <v>#N/A</v>
      </c>
      <c r="AJ667" s="17" t="e">
        <f>VLOOKUP($C667,'DATA PENGUKURAN GARDU'!$A:$BS,42,0)</f>
        <v>#N/A</v>
      </c>
      <c r="AK667" s="23" t="e">
        <f t="shared" si="359"/>
        <v>#N/A</v>
      </c>
      <c r="AL667" s="17" t="e">
        <f>VLOOKUP($C667,'DATA PENGUKURAN GARDU'!$A:$BS,44,0)</f>
        <v>#N/A</v>
      </c>
      <c r="AM667" s="23" t="e">
        <f t="shared" si="360"/>
        <v>#N/A</v>
      </c>
      <c r="AN667" s="17" t="e">
        <f>VLOOKUP($C667,'DATA PENGUKURAN GARDU'!$A:$BS,46,0)</f>
        <v>#N/A</v>
      </c>
      <c r="AO667" s="23" t="e">
        <f t="shared" si="361"/>
        <v>#N/A</v>
      </c>
      <c r="AP667" s="17" t="e">
        <f>VLOOKUP($C667,'DATA PENGUKURAN GARDU'!$A:$BS,46,0)</f>
        <v>#N/A</v>
      </c>
      <c r="AQ667" s="17" t="e">
        <f>VLOOKUP($C667,'DATA PENGUKURAN GARDU'!$A:$BS,53,0)</f>
        <v>#N/A</v>
      </c>
      <c r="AR667" s="17" t="e">
        <f>VLOOKUP($C667,'DATA PENGUKURAN GARDU'!$A:$BS,54,0)</f>
        <v>#N/A</v>
      </c>
      <c r="AS667" s="20" t="e">
        <f>VLOOKUP($D667,'DATA PENGUKURAN GARDU'!$A:$BS,42,0)</f>
        <v>#N/A</v>
      </c>
      <c r="AT667" s="21" t="e">
        <f t="shared" si="362"/>
        <v>#N/A</v>
      </c>
      <c r="AU667" s="20" t="e">
        <f>VLOOKUP($D667,'DATA PENGUKURAN GARDU'!$A:$BS,44,0)</f>
        <v>#N/A</v>
      </c>
      <c r="AV667" s="21" t="e">
        <f t="shared" si="363"/>
        <v>#N/A</v>
      </c>
      <c r="AW667" s="20" t="e">
        <f>VLOOKUP($D667,'DATA PENGUKURAN GARDU'!$A:$BS,46,0)</f>
        <v>#N/A</v>
      </c>
      <c r="AX667" s="21" t="e">
        <f t="shared" si="364"/>
        <v>#N/A</v>
      </c>
      <c r="AY667" s="20" t="e">
        <f>VLOOKUP($D667,'DATA PENGUKURAN GARDU'!$A:$BS,46,0)</f>
        <v>#N/A</v>
      </c>
      <c r="AZ667" s="20" t="e">
        <f>VLOOKUP($D667,'DATA PENGUKURAN GARDU'!$A:$BS,53,0)</f>
        <v>#N/A</v>
      </c>
      <c r="BA667" s="20" t="e">
        <f>VLOOKUP($D667,'DATA PENGUKURAN GARDU'!$A:$BS,54,0)</f>
        <v>#N/A</v>
      </c>
      <c r="BB667" s="17" t="e">
        <f>VLOOKUP($E667,'DATA PENGUKURAN GARDU'!$A:$BS,42,0)</f>
        <v>#N/A</v>
      </c>
      <c r="BC667" s="23" t="e">
        <f t="shared" si="365"/>
        <v>#N/A</v>
      </c>
      <c r="BD667" s="17" t="e">
        <f>VLOOKUP($E667,'DATA PENGUKURAN GARDU'!$A:$BS,44,0)</f>
        <v>#N/A</v>
      </c>
      <c r="BE667" s="23" t="e">
        <f t="shared" si="366"/>
        <v>#N/A</v>
      </c>
      <c r="BF667" s="17" t="e">
        <f>VLOOKUP($E667,'DATA PENGUKURAN GARDU'!$A:$BS,46,0)</f>
        <v>#N/A</v>
      </c>
      <c r="BG667" s="23" t="e">
        <f t="shared" si="367"/>
        <v>#N/A</v>
      </c>
      <c r="BH667" s="17" t="e">
        <f>VLOOKUP($E667,'DATA PENGUKURAN GARDU'!$A:$BS,46,0)</f>
        <v>#N/A</v>
      </c>
      <c r="BI667" s="17" t="e">
        <f>VLOOKUP($E667,'DATA PENGUKURAN GARDU'!$A:$BS,53,0)</f>
        <v>#N/A</v>
      </c>
      <c r="BJ667" s="17" t="e">
        <f>VLOOKUP($E667,'DATA PENGUKURAN GARDU'!$A:$BS,54,0)</f>
        <v>#N/A</v>
      </c>
      <c r="BK667" s="20" t="e">
        <f t="shared" si="345"/>
        <v>#N/A</v>
      </c>
      <c r="BL667" s="20" t="e">
        <f t="shared" si="346"/>
        <v>#N/A</v>
      </c>
      <c r="BM667" s="20" t="e">
        <f t="shared" si="347"/>
        <v>#N/A</v>
      </c>
      <c r="BN667" s="25" t="e">
        <f t="shared" si="348"/>
        <v>#N/A</v>
      </c>
      <c r="BO667" s="26" t="str">
        <f t="shared" si="349"/>
        <v>0</v>
      </c>
      <c r="BP667" s="21" t="e">
        <f t="shared" si="350"/>
        <v>#VALUE!</v>
      </c>
      <c r="BQ667" s="20" t="e">
        <f t="shared" si="351"/>
        <v>#N/A</v>
      </c>
      <c r="BR667" s="20" t="e">
        <v>#N/A</v>
      </c>
      <c r="BS667" s="9" t="e">
        <v>#N/A</v>
      </c>
      <c r="BT667" s="2" t="e">
        <f t="shared" si="352"/>
        <v>#VALUE!</v>
      </c>
      <c r="BU667" s="2" t="e">
        <f t="shared" si="335"/>
        <v>#N/A</v>
      </c>
      <c r="BV667" s="2" t="e">
        <f t="shared" si="336"/>
        <v>#N/A</v>
      </c>
    </row>
    <row r="668" s="2" customFormat="1" ht="22.95" customHeight="1" spans="1:74">
      <c r="A668" s="9" t="str">
        <f t="shared" si="337"/>
        <v>K-021Induk</v>
      </c>
      <c r="B668" s="9" t="str">
        <f t="shared" si="338"/>
        <v>K-021jurusan 1</v>
      </c>
      <c r="C668" s="9" t="str">
        <f t="shared" si="339"/>
        <v>K-021jurusan 2</v>
      </c>
      <c r="D668" s="9" t="str">
        <f t="shared" si="340"/>
        <v>K-021jurusan 3</v>
      </c>
      <c r="E668" s="9" t="str">
        <f t="shared" si="341"/>
        <v>K-021jurusan 4</v>
      </c>
      <c r="F668" s="10" t="s">
        <v>839</v>
      </c>
      <c r="G668" s="10" t="s">
        <v>132</v>
      </c>
      <c r="H668" s="10" t="s">
        <v>841</v>
      </c>
      <c r="I668" s="10" t="s">
        <v>11392</v>
      </c>
      <c r="J668" s="10" t="s">
        <v>11393</v>
      </c>
      <c r="K668" s="10" t="s">
        <v>7465</v>
      </c>
      <c r="L668" s="10"/>
      <c r="M668" s="10"/>
      <c r="N668" s="14">
        <f t="shared" si="342"/>
        <v>0</v>
      </c>
      <c r="O668" s="15" t="e">
        <f t="shared" si="343"/>
        <v>#VALUE!</v>
      </c>
      <c r="P668" s="15" t="e">
        <f t="shared" si="344"/>
        <v>#VALUE!</v>
      </c>
      <c r="Q668" s="17" t="e">
        <f>VLOOKUP($A668,'DATA PENGUKURAN GARDU'!$A:$BS,42,0)</f>
        <v>#N/A</v>
      </c>
      <c r="R668" s="18" t="e">
        <f t="shared" si="353"/>
        <v>#N/A</v>
      </c>
      <c r="S668" s="17" t="e">
        <f>VLOOKUP($A668,'DATA PENGUKURAN GARDU'!$A:$BS,44,0)</f>
        <v>#N/A</v>
      </c>
      <c r="T668" s="18" t="e">
        <f t="shared" si="354"/>
        <v>#N/A</v>
      </c>
      <c r="U668" s="17" t="e">
        <f>VLOOKUP($A668,'DATA PENGUKURAN GARDU'!$A:$BS,46,0)</f>
        <v>#N/A</v>
      </c>
      <c r="V668" s="18" t="e">
        <f t="shared" si="355"/>
        <v>#N/A</v>
      </c>
      <c r="W668" s="17" t="e">
        <f>VLOOKUP($A668,'DATA PENGUKURAN GARDU'!$A:$BS,48,0)</f>
        <v>#N/A</v>
      </c>
      <c r="X668" s="17" t="e">
        <f>VLOOKUP($A668,'DATA PENGUKURAN GARDU'!$A:$BS,53,0)</f>
        <v>#N/A</v>
      </c>
      <c r="Y668" s="17" t="e">
        <f>VLOOKUP($A668,'DATA PENGUKURAN GARDU'!$A:$BS,54,0)</f>
        <v>#N/A</v>
      </c>
      <c r="Z668" s="17" t="e">
        <f>VLOOKUP($A668,'DATA PENGUKURAN GARDU'!$A:$BS,55,0)</f>
        <v>#N/A</v>
      </c>
      <c r="AA668" s="20" t="e">
        <f>VLOOKUP($B668,'DATA PENGUKURAN GARDU'!$A:$BS,42,0)</f>
        <v>#N/A</v>
      </c>
      <c r="AB668" s="21" t="e">
        <f t="shared" si="356"/>
        <v>#N/A</v>
      </c>
      <c r="AC668" s="20" t="e">
        <f>VLOOKUP($B668,'DATA PENGUKURAN GARDU'!$A:$BS,44,0)</f>
        <v>#N/A</v>
      </c>
      <c r="AD668" s="21" t="e">
        <f t="shared" si="357"/>
        <v>#N/A</v>
      </c>
      <c r="AE668" s="20" t="e">
        <f>VLOOKUP($B668,'DATA PENGUKURAN GARDU'!$A:$BS,46,0)</f>
        <v>#N/A</v>
      </c>
      <c r="AF668" s="21" t="e">
        <f t="shared" si="358"/>
        <v>#N/A</v>
      </c>
      <c r="AG668" s="20" t="e">
        <f>VLOOKUP($B668,'DATA PENGUKURAN GARDU'!$A:$BS,46,0)</f>
        <v>#N/A</v>
      </c>
      <c r="AH668" s="20" t="e">
        <f>VLOOKUP($B668,'DATA PENGUKURAN GARDU'!$A:$BS,53,0)</f>
        <v>#N/A</v>
      </c>
      <c r="AI668" s="20" t="e">
        <f>VLOOKUP($B668,'DATA PENGUKURAN GARDU'!$A:$BS,54,0)</f>
        <v>#N/A</v>
      </c>
      <c r="AJ668" s="17" t="e">
        <f>VLOOKUP($C668,'DATA PENGUKURAN GARDU'!$A:$BS,42,0)</f>
        <v>#N/A</v>
      </c>
      <c r="AK668" s="23" t="e">
        <f t="shared" si="359"/>
        <v>#N/A</v>
      </c>
      <c r="AL668" s="17" t="e">
        <f>VLOOKUP($C668,'DATA PENGUKURAN GARDU'!$A:$BS,44,0)</f>
        <v>#N/A</v>
      </c>
      <c r="AM668" s="23" t="e">
        <f t="shared" si="360"/>
        <v>#N/A</v>
      </c>
      <c r="AN668" s="17" t="e">
        <f>VLOOKUP($C668,'DATA PENGUKURAN GARDU'!$A:$BS,46,0)</f>
        <v>#N/A</v>
      </c>
      <c r="AO668" s="23" t="e">
        <f t="shared" si="361"/>
        <v>#N/A</v>
      </c>
      <c r="AP668" s="17" t="e">
        <f>VLOOKUP($C668,'DATA PENGUKURAN GARDU'!$A:$BS,46,0)</f>
        <v>#N/A</v>
      </c>
      <c r="AQ668" s="17" t="e">
        <f>VLOOKUP($C668,'DATA PENGUKURAN GARDU'!$A:$BS,53,0)</f>
        <v>#N/A</v>
      </c>
      <c r="AR668" s="17" t="e">
        <f>VLOOKUP($C668,'DATA PENGUKURAN GARDU'!$A:$BS,54,0)</f>
        <v>#N/A</v>
      </c>
      <c r="AS668" s="20" t="e">
        <f>VLOOKUP($D668,'DATA PENGUKURAN GARDU'!$A:$BS,42,0)</f>
        <v>#N/A</v>
      </c>
      <c r="AT668" s="21" t="e">
        <f t="shared" si="362"/>
        <v>#N/A</v>
      </c>
      <c r="AU668" s="20" t="e">
        <f>VLOOKUP($D668,'DATA PENGUKURAN GARDU'!$A:$BS,44,0)</f>
        <v>#N/A</v>
      </c>
      <c r="AV668" s="21" t="e">
        <f t="shared" si="363"/>
        <v>#N/A</v>
      </c>
      <c r="AW668" s="20" t="e">
        <f>VLOOKUP($D668,'DATA PENGUKURAN GARDU'!$A:$BS,46,0)</f>
        <v>#N/A</v>
      </c>
      <c r="AX668" s="21" t="e">
        <f t="shared" si="364"/>
        <v>#N/A</v>
      </c>
      <c r="AY668" s="20" t="e">
        <f>VLOOKUP($D668,'DATA PENGUKURAN GARDU'!$A:$BS,46,0)</f>
        <v>#N/A</v>
      </c>
      <c r="AZ668" s="20" t="e">
        <f>VLOOKUP($D668,'DATA PENGUKURAN GARDU'!$A:$BS,53,0)</f>
        <v>#N/A</v>
      </c>
      <c r="BA668" s="20" t="e">
        <f>VLOOKUP($D668,'DATA PENGUKURAN GARDU'!$A:$BS,54,0)</f>
        <v>#N/A</v>
      </c>
      <c r="BB668" s="17" t="e">
        <f>VLOOKUP($E668,'DATA PENGUKURAN GARDU'!$A:$BS,42,0)</f>
        <v>#N/A</v>
      </c>
      <c r="BC668" s="23" t="e">
        <f t="shared" si="365"/>
        <v>#N/A</v>
      </c>
      <c r="BD668" s="17" t="e">
        <f>VLOOKUP($E668,'DATA PENGUKURAN GARDU'!$A:$BS,44,0)</f>
        <v>#N/A</v>
      </c>
      <c r="BE668" s="23" t="e">
        <f t="shared" si="366"/>
        <v>#N/A</v>
      </c>
      <c r="BF668" s="17" t="e">
        <f>VLOOKUP($E668,'DATA PENGUKURAN GARDU'!$A:$BS,46,0)</f>
        <v>#N/A</v>
      </c>
      <c r="BG668" s="23" t="e">
        <f t="shared" si="367"/>
        <v>#N/A</v>
      </c>
      <c r="BH668" s="17" t="e">
        <f>VLOOKUP($E668,'DATA PENGUKURAN GARDU'!$A:$BS,46,0)</f>
        <v>#N/A</v>
      </c>
      <c r="BI668" s="17" t="e">
        <f>VLOOKUP($E668,'DATA PENGUKURAN GARDU'!$A:$BS,53,0)</f>
        <v>#N/A</v>
      </c>
      <c r="BJ668" s="17" t="e">
        <f>VLOOKUP($E668,'DATA PENGUKURAN GARDU'!$A:$BS,54,0)</f>
        <v>#N/A</v>
      </c>
      <c r="BK668" s="20" t="e">
        <f t="shared" si="345"/>
        <v>#N/A</v>
      </c>
      <c r="BL668" s="20" t="e">
        <f t="shared" si="346"/>
        <v>#N/A</v>
      </c>
      <c r="BM668" s="20" t="e">
        <f t="shared" si="347"/>
        <v>#N/A</v>
      </c>
      <c r="BN668" s="25" t="e">
        <f t="shared" si="348"/>
        <v>#N/A</v>
      </c>
      <c r="BO668" s="26" t="str">
        <f t="shared" si="349"/>
        <v>0</v>
      </c>
      <c r="BP668" s="21" t="e">
        <f t="shared" si="350"/>
        <v>#VALUE!</v>
      </c>
      <c r="BQ668" s="20" t="e">
        <f t="shared" si="351"/>
        <v>#N/A</v>
      </c>
      <c r="BR668" s="20" t="e">
        <v>#N/A</v>
      </c>
      <c r="BS668" s="9" t="e">
        <v>#N/A</v>
      </c>
      <c r="BT668" s="2" t="e">
        <f t="shared" si="352"/>
        <v>#VALUE!</v>
      </c>
      <c r="BU668" s="2" t="e">
        <f t="shared" si="335"/>
        <v>#N/A</v>
      </c>
      <c r="BV668" s="2" t="e">
        <f t="shared" si="336"/>
        <v>#N/A</v>
      </c>
    </row>
    <row r="669" s="2" customFormat="1" ht="22.95" customHeight="1" spans="1:74">
      <c r="A669" s="9" t="str">
        <f t="shared" si="337"/>
        <v>K-053.2Induk</v>
      </c>
      <c r="B669" s="9" t="str">
        <f t="shared" si="338"/>
        <v>K-053.2jurusan 1</v>
      </c>
      <c r="C669" s="9" t="str">
        <f t="shared" si="339"/>
        <v>K-053.2jurusan 2</v>
      </c>
      <c r="D669" s="9" t="str">
        <f t="shared" si="340"/>
        <v>K-053.2jurusan 3</v>
      </c>
      <c r="E669" s="9" t="str">
        <f t="shared" si="341"/>
        <v>K-053.2jurusan 4</v>
      </c>
      <c r="F669" s="10" t="s">
        <v>132</v>
      </c>
      <c r="G669" s="10" t="s">
        <v>132</v>
      </c>
      <c r="H669" s="10" t="s">
        <v>842</v>
      </c>
      <c r="I669" s="10" t="s">
        <v>11394</v>
      </c>
      <c r="J669" s="10" t="s">
        <v>11395</v>
      </c>
      <c r="K669" s="10" t="s">
        <v>7465</v>
      </c>
      <c r="L669" s="10"/>
      <c r="M669" s="10"/>
      <c r="N669" s="14">
        <f t="shared" si="342"/>
        <v>0</v>
      </c>
      <c r="O669" s="15" t="e">
        <f t="shared" si="343"/>
        <v>#VALUE!</v>
      </c>
      <c r="P669" s="15" t="e">
        <f t="shared" si="344"/>
        <v>#VALUE!</v>
      </c>
      <c r="Q669" s="17" t="e">
        <f>VLOOKUP($A669,'DATA PENGUKURAN GARDU'!$A:$BS,42,0)</f>
        <v>#N/A</v>
      </c>
      <c r="R669" s="18" t="e">
        <f t="shared" si="353"/>
        <v>#N/A</v>
      </c>
      <c r="S669" s="17" t="e">
        <f>VLOOKUP($A669,'DATA PENGUKURAN GARDU'!$A:$BS,44,0)</f>
        <v>#N/A</v>
      </c>
      <c r="T669" s="18" t="e">
        <f t="shared" si="354"/>
        <v>#N/A</v>
      </c>
      <c r="U669" s="17" t="e">
        <f>VLOOKUP($A669,'DATA PENGUKURAN GARDU'!$A:$BS,46,0)</f>
        <v>#N/A</v>
      </c>
      <c r="V669" s="18" t="e">
        <f t="shared" si="355"/>
        <v>#N/A</v>
      </c>
      <c r="W669" s="17" t="e">
        <f>VLOOKUP($A669,'DATA PENGUKURAN GARDU'!$A:$BS,48,0)</f>
        <v>#N/A</v>
      </c>
      <c r="X669" s="17" t="e">
        <f>VLOOKUP($A669,'DATA PENGUKURAN GARDU'!$A:$BS,53,0)</f>
        <v>#N/A</v>
      </c>
      <c r="Y669" s="17" t="e">
        <f>VLOOKUP($A669,'DATA PENGUKURAN GARDU'!$A:$BS,54,0)</f>
        <v>#N/A</v>
      </c>
      <c r="Z669" s="17" t="e">
        <f>VLOOKUP($A669,'DATA PENGUKURAN GARDU'!$A:$BS,55,0)</f>
        <v>#N/A</v>
      </c>
      <c r="AA669" s="20" t="e">
        <f>VLOOKUP($B669,'DATA PENGUKURAN GARDU'!$A:$BS,42,0)</f>
        <v>#N/A</v>
      </c>
      <c r="AB669" s="21" t="e">
        <f t="shared" si="356"/>
        <v>#N/A</v>
      </c>
      <c r="AC669" s="20" t="e">
        <f>VLOOKUP($B669,'DATA PENGUKURAN GARDU'!$A:$BS,44,0)</f>
        <v>#N/A</v>
      </c>
      <c r="AD669" s="21" t="e">
        <f t="shared" si="357"/>
        <v>#N/A</v>
      </c>
      <c r="AE669" s="20" t="e">
        <f>VLOOKUP($B669,'DATA PENGUKURAN GARDU'!$A:$BS,46,0)</f>
        <v>#N/A</v>
      </c>
      <c r="AF669" s="21" t="e">
        <f t="shared" si="358"/>
        <v>#N/A</v>
      </c>
      <c r="AG669" s="20" t="e">
        <f>VLOOKUP($B669,'DATA PENGUKURAN GARDU'!$A:$BS,46,0)</f>
        <v>#N/A</v>
      </c>
      <c r="AH669" s="20" t="e">
        <f>VLOOKUP($B669,'DATA PENGUKURAN GARDU'!$A:$BS,53,0)</f>
        <v>#N/A</v>
      </c>
      <c r="AI669" s="20" t="e">
        <f>VLOOKUP($B669,'DATA PENGUKURAN GARDU'!$A:$BS,54,0)</f>
        <v>#N/A</v>
      </c>
      <c r="AJ669" s="17" t="e">
        <f>VLOOKUP($C669,'DATA PENGUKURAN GARDU'!$A:$BS,42,0)</f>
        <v>#N/A</v>
      </c>
      <c r="AK669" s="23" t="e">
        <f t="shared" si="359"/>
        <v>#N/A</v>
      </c>
      <c r="AL669" s="17" t="e">
        <f>VLOOKUP($C669,'DATA PENGUKURAN GARDU'!$A:$BS,44,0)</f>
        <v>#N/A</v>
      </c>
      <c r="AM669" s="23" t="e">
        <f t="shared" si="360"/>
        <v>#N/A</v>
      </c>
      <c r="AN669" s="17" t="e">
        <f>VLOOKUP($C669,'DATA PENGUKURAN GARDU'!$A:$BS,46,0)</f>
        <v>#N/A</v>
      </c>
      <c r="AO669" s="23" t="e">
        <f t="shared" si="361"/>
        <v>#N/A</v>
      </c>
      <c r="AP669" s="17" t="e">
        <f>VLOOKUP($C669,'DATA PENGUKURAN GARDU'!$A:$BS,46,0)</f>
        <v>#N/A</v>
      </c>
      <c r="AQ669" s="17" t="e">
        <f>VLOOKUP($C669,'DATA PENGUKURAN GARDU'!$A:$BS,53,0)</f>
        <v>#N/A</v>
      </c>
      <c r="AR669" s="17" t="e">
        <f>VLOOKUP($C669,'DATA PENGUKURAN GARDU'!$A:$BS,54,0)</f>
        <v>#N/A</v>
      </c>
      <c r="AS669" s="20" t="e">
        <f>VLOOKUP($D669,'DATA PENGUKURAN GARDU'!$A:$BS,42,0)</f>
        <v>#N/A</v>
      </c>
      <c r="AT669" s="21" t="e">
        <f t="shared" si="362"/>
        <v>#N/A</v>
      </c>
      <c r="AU669" s="20" t="e">
        <f>VLOOKUP($D669,'DATA PENGUKURAN GARDU'!$A:$BS,44,0)</f>
        <v>#N/A</v>
      </c>
      <c r="AV669" s="21" t="e">
        <f t="shared" si="363"/>
        <v>#N/A</v>
      </c>
      <c r="AW669" s="20" t="e">
        <f>VLOOKUP($D669,'DATA PENGUKURAN GARDU'!$A:$BS,46,0)</f>
        <v>#N/A</v>
      </c>
      <c r="AX669" s="21" t="e">
        <f t="shared" si="364"/>
        <v>#N/A</v>
      </c>
      <c r="AY669" s="20" t="e">
        <f>VLOOKUP($D669,'DATA PENGUKURAN GARDU'!$A:$BS,46,0)</f>
        <v>#N/A</v>
      </c>
      <c r="AZ669" s="20" t="e">
        <f>VLOOKUP($D669,'DATA PENGUKURAN GARDU'!$A:$BS,53,0)</f>
        <v>#N/A</v>
      </c>
      <c r="BA669" s="20" t="e">
        <f>VLOOKUP($D669,'DATA PENGUKURAN GARDU'!$A:$BS,54,0)</f>
        <v>#N/A</v>
      </c>
      <c r="BB669" s="17" t="e">
        <f>VLOOKUP($E669,'DATA PENGUKURAN GARDU'!$A:$BS,42,0)</f>
        <v>#N/A</v>
      </c>
      <c r="BC669" s="23" t="e">
        <f t="shared" si="365"/>
        <v>#N/A</v>
      </c>
      <c r="BD669" s="17" t="e">
        <f>VLOOKUP($E669,'DATA PENGUKURAN GARDU'!$A:$BS,44,0)</f>
        <v>#N/A</v>
      </c>
      <c r="BE669" s="23" t="e">
        <f t="shared" si="366"/>
        <v>#N/A</v>
      </c>
      <c r="BF669" s="17" t="e">
        <f>VLOOKUP($E669,'DATA PENGUKURAN GARDU'!$A:$BS,46,0)</f>
        <v>#N/A</v>
      </c>
      <c r="BG669" s="23" t="e">
        <f t="shared" si="367"/>
        <v>#N/A</v>
      </c>
      <c r="BH669" s="17" t="e">
        <f>VLOOKUP($E669,'DATA PENGUKURAN GARDU'!$A:$BS,46,0)</f>
        <v>#N/A</v>
      </c>
      <c r="BI669" s="17" t="e">
        <f>VLOOKUP($E669,'DATA PENGUKURAN GARDU'!$A:$BS,53,0)</f>
        <v>#N/A</v>
      </c>
      <c r="BJ669" s="17" t="e">
        <f>VLOOKUP($E669,'DATA PENGUKURAN GARDU'!$A:$BS,54,0)</f>
        <v>#N/A</v>
      </c>
      <c r="BK669" s="20" t="e">
        <f t="shared" si="345"/>
        <v>#N/A</v>
      </c>
      <c r="BL669" s="20" t="e">
        <f t="shared" si="346"/>
        <v>#N/A</v>
      </c>
      <c r="BM669" s="20" t="e">
        <f t="shared" si="347"/>
        <v>#N/A</v>
      </c>
      <c r="BN669" s="25" t="e">
        <f t="shared" si="348"/>
        <v>#N/A</v>
      </c>
      <c r="BO669" s="26" t="str">
        <f t="shared" si="349"/>
        <v>0</v>
      </c>
      <c r="BP669" s="21" t="e">
        <f t="shared" si="350"/>
        <v>#VALUE!</v>
      </c>
      <c r="BQ669" s="20" t="e">
        <f t="shared" si="351"/>
        <v>#N/A</v>
      </c>
      <c r="BR669" s="20" t="e">
        <v>#N/A</v>
      </c>
      <c r="BS669" s="9" t="e">
        <v>#N/A</v>
      </c>
      <c r="BT669" s="2" t="e">
        <f t="shared" si="352"/>
        <v>#VALUE!</v>
      </c>
      <c r="BU669" s="2" t="e">
        <f t="shared" si="335"/>
        <v>#N/A</v>
      </c>
      <c r="BV669" s="2" t="e">
        <f t="shared" si="336"/>
        <v>#N/A</v>
      </c>
    </row>
    <row r="670" s="2" customFormat="1" ht="22.95" customHeight="1" spans="1:74">
      <c r="A670" s="9" t="str">
        <f t="shared" si="337"/>
        <v>K-059Induk</v>
      </c>
      <c r="B670" s="9" t="str">
        <f t="shared" si="338"/>
        <v>K-059jurusan 1</v>
      </c>
      <c r="C670" s="9" t="str">
        <f t="shared" si="339"/>
        <v>K-059jurusan 2</v>
      </c>
      <c r="D670" s="9" t="str">
        <f t="shared" si="340"/>
        <v>K-059jurusan 3</v>
      </c>
      <c r="E670" s="9" t="str">
        <f t="shared" si="341"/>
        <v>K-059jurusan 4</v>
      </c>
      <c r="F670" s="10" t="s">
        <v>843</v>
      </c>
      <c r="G670" s="10" t="s">
        <v>132</v>
      </c>
      <c r="H670" s="10" t="s">
        <v>844</v>
      </c>
      <c r="I670" s="10" t="s">
        <v>11396</v>
      </c>
      <c r="J670" s="10" t="s">
        <v>11397</v>
      </c>
      <c r="K670" s="10" t="s">
        <v>7465</v>
      </c>
      <c r="L670" s="10"/>
      <c r="M670" s="10"/>
      <c r="N670" s="14">
        <f t="shared" si="342"/>
        <v>0</v>
      </c>
      <c r="O670" s="15" t="e">
        <f t="shared" si="343"/>
        <v>#VALUE!</v>
      </c>
      <c r="P670" s="15" t="e">
        <f t="shared" si="344"/>
        <v>#VALUE!</v>
      </c>
      <c r="Q670" s="17" t="e">
        <f>VLOOKUP($A670,'DATA PENGUKURAN GARDU'!$A:$BS,42,0)</f>
        <v>#N/A</v>
      </c>
      <c r="R670" s="18" t="e">
        <f t="shared" si="353"/>
        <v>#N/A</v>
      </c>
      <c r="S670" s="17" t="e">
        <f>VLOOKUP($A670,'DATA PENGUKURAN GARDU'!$A:$BS,44,0)</f>
        <v>#N/A</v>
      </c>
      <c r="T670" s="18" t="e">
        <f t="shared" si="354"/>
        <v>#N/A</v>
      </c>
      <c r="U670" s="17" t="e">
        <f>VLOOKUP($A670,'DATA PENGUKURAN GARDU'!$A:$BS,46,0)</f>
        <v>#N/A</v>
      </c>
      <c r="V670" s="18" t="e">
        <f t="shared" si="355"/>
        <v>#N/A</v>
      </c>
      <c r="W670" s="17" t="e">
        <f>VLOOKUP($A670,'DATA PENGUKURAN GARDU'!$A:$BS,48,0)</f>
        <v>#N/A</v>
      </c>
      <c r="X670" s="17" t="e">
        <f>VLOOKUP($A670,'DATA PENGUKURAN GARDU'!$A:$BS,53,0)</f>
        <v>#N/A</v>
      </c>
      <c r="Y670" s="17" t="e">
        <f>VLOOKUP($A670,'DATA PENGUKURAN GARDU'!$A:$BS,54,0)</f>
        <v>#N/A</v>
      </c>
      <c r="Z670" s="17" t="e">
        <f>VLOOKUP($A670,'DATA PENGUKURAN GARDU'!$A:$BS,55,0)</f>
        <v>#N/A</v>
      </c>
      <c r="AA670" s="20" t="e">
        <f>VLOOKUP($B670,'DATA PENGUKURAN GARDU'!$A:$BS,42,0)</f>
        <v>#N/A</v>
      </c>
      <c r="AB670" s="21" t="e">
        <f t="shared" si="356"/>
        <v>#N/A</v>
      </c>
      <c r="AC670" s="20" t="e">
        <f>VLOOKUP($B670,'DATA PENGUKURAN GARDU'!$A:$BS,44,0)</f>
        <v>#N/A</v>
      </c>
      <c r="AD670" s="21" t="e">
        <f t="shared" si="357"/>
        <v>#N/A</v>
      </c>
      <c r="AE670" s="20" t="e">
        <f>VLOOKUP($B670,'DATA PENGUKURAN GARDU'!$A:$BS,46,0)</f>
        <v>#N/A</v>
      </c>
      <c r="AF670" s="21" t="e">
        <f t="shared" si="358"/>
        <v>#N/A</v>
      </c>
      <c r="AG670" s="20" t="e">
        <f>VLOOKUP($B670,'DATA PENGUKURAN GARDU'!$A:$BS,46,0)</f>
        <v>#N/A</v>
      </c>
      <c r="AH670" s="20" t="e">
        <f>VLOOKUP($B670,'DATA PENGUKURAN GARDU'!$A:$BS,53,0)</f>
        <v>#N/A</v>
      </c>
      <c r="AI670" s="20" t="e">
        <f>VLOOKUP($B670,'DATA PENGUKURAN GARDU'!$A:$BS,54,0)</f>
        <v>#N/A</v>
      </c>
      <c r="AJ670" s="17" t="e">
        <f>VLOOKUP($C670,'DATA PENGUKURAN GARDU'!$A:$BS,42,0)</f>
        <v>#N/A</v>
      </c>
      <c r="AK670" s="23" t="e">
        <f t="shared" si="359"/>
        <v>#N/A</v>
      </c>
      <c r="AL670" s="17" t="e">
        <f>VLOOKUP($C670,'DATA PENGUKURAN GARDU'!$A:$BS,44,0)</f>
        <v>#N/A</v>
      </c>
      <c r="AM670" s="23" t="e">
        <f t="shared" si="360"/>
        <v>#N/A</v>
      </c>
      <c r="AN670" s="17" t="e">
        <f>VLOOKUP($C670,'DATA PENGUKURAN GARDU'!$A:$BS,46,0)</f>
        <v>#N/A</v>
      </c>
      <c r="AO670" s="23" t="e">
        <f t="shared" si="361"/>
        <v>#N/A</v>
      </c>
      <c r="AP670" s="17" t="e">
        <f>VLOOKUP($C670,'DATA PENGUKURAN GARDU'!$A:$BS,46,0)</f>
        <v>#N/A</v>
      </c>
      <c r="AQ670" s="17" t="e">
        <f>VLOOKUP($C670,'DATA PENGUKURAN GARDU'!$A:$BS,53,0)</f>
        <v>#N/A</v>
      </c>
      <c r="AR670" s="17" t="e">
        <f>VLOOKUP($C670,'DATA PENGUKURAN GARDU'!$A:$BS,54,0)</f>
        <v>#N/A</v>
      </c>
      <c r="AS670" s="20" t="e">
        <f>VLOOKUP($D670,'DATA PENGUKURAN GARDU'!$A:$BS,42,0)</f>
        <v>#N/A</v>
      </c>
      <c r="AT670" s="21" t="e">
        <f t="shared" si="362"/>
        <v>#N/A</v>
      </c>
      <c r="AU670" s="20" t="e">
        <f>VLOOKUP($D670,'DATA PENGUKURAN GARDU'!$A:$BS,44,0)</f>
        <v>#N/A</v>
      </c>
      <c r="AV670" s="21" t="e">
        <f t="shared" si="363"/>
        <v>#N/A</v>
      </c>
      <c r="AW670" s="20" t="e">
        <f>VLOOKUP($D670,'DATA PENGUKURAN GARDU'!$A:$BS,46,0)</f>
        <v>#N/A</v>
      </c>
      <c r="AX670" s="21" t="e">
        <f t="shared" si="364"/>
        <v>#N/A</v>
      </c>
      <c r="AY670" s="20" t="e">
        <f>VLOOKUP($D670,'DATA PENGUKURAN GARDU'!$A:$BS,46,0)</f>
        <v>#N/A</v>
      </c>
      <c r="AZ670" s="20" t="e">
        <f>VLOOKUP($D670,'DATA PENGUKURAN GARDU'!$A:$BS,53,0)</f>
        <v>#N/A</v>
      </c>
      <c r="BA670" s="20" t="e">
        <f>VLOOKUP($D670,'DATA PENGUKURAN GARDU'!$A:$BS,54,0)</f>
        <v>#N/A</v>
      </c>
      <c r="BB670" s="17" t="e">
        <f>VLOOKUP($E670,'DATA PENGUKURAN GARDU'!$A:$BS,42,0)</f>
        <v>#N/A</v>
      </c>
      <c r="BC670" s="23" t="e">
        <f t="shared" si="365"/>
        <v>#N/A</v>
      </c>
      <c r="BD670" s="17" t="e">
        <f>VLOOKUP($E670,'DATA PENGUKURAN GARDU'!$A:$BS,44,0)</f>
        <v>#N/A</v>
      </c>
      <c r="BE670" s="23" t="e">
        <f t="shared" si="366"/>
        <v>#N/A</v>
      </c>
      <c r="BF670" s="17" t="e">
        <f>VLOOKUP($E670,'DATA PENGUKURAN GARDU'!$A:$BS,46,0)</f>
        <v>#N/A</v>
      </c>
      <c r="BG670" s="23" t="e">
        <f t="shared" si="367"/>
        <v>#N/A</v>
      </c>
      <c r="BH670" s="17" t="e">
        <f>VLOOKUP($E670,'DATA PENGUKURAN GARDU'!$A:$BS,46,0)</f>
        <v>#N/A</v>
      </c>
      <c r="BI670" s="17" t="e">
        <f>VLOOKUP($E670,'DATA PENGUKURAN GARDU'!$A:$BS,53,0)</f>
        <v>#N/A</v>
      </c>
      <c r="BJ670" s="17" t="e">
        <f>VLOOKUP($E670,'DATA PENGUKURAN GARDU'!$A:$BS,54,0)</f>
        <v>#N/A</v>
      </c>
      <c r="BK670" s="20" t="e">
        <f t="shared" si="345"/>
        <v>#N/A</v>
      </c>
      <c r="BL670" s="20" t="e">
        <f t="shared" si="346"/>
        <v>#N/A</v>
      </c>
      <c r="BM670" s="20" t="e">
        <f t="shared" si="347"/>
        <v>#N/A</v>
      </c>
      <c r="BN670" s="25" t="e">
        <f t="shared" si="348"/>
        <v>#N/A</v>
      </c>
      <c r="BO670" s="26" t="str">
        <f t="shared" si="349"/>
        <v>0</v>
      </c>
      <c r="BP670" s="21" t="e">
        <f t="shared" si="350"/>
        <v>#VALUE!</v>
      </c>
      <c r="BQ670" s="20" t="e">
        <f t="shared" si="351"/>
        <v>#N/A</v>
      </c>
      <c r="BR670" s="20" t="e">
        <v>#N/A</v>
      </c>
      <c r="BS670" s="9" t="e">
        <v>#N/A</v>
      </c>
      <c r="BT670" s="2" t="e">
        <f t="shared" si="352"/>
        <v>#VALUE!</v>
      </c>
      <c r="BU670" s="2" t="e">
        <f t="shared" si="335"/>
        <v>#N/A</v>
      </c>
      <c r="BV670" s="2" t="e">
        <f t="shared" si="336"/>
        <v>#N/A</v>
      </c>
    </row>
    <row r="671" s="2" customFormat="1" ht="22.95" customHeight="1" spans="1:74">
      <c r="A671" s="9" t="str">
        <f t="shared" si="337"/>
        <v>K-065Induk</v>
      </c>
      <c r="B671" s="9" t="str">
        <f t="shared" si="338"/>
        <v>K-065jurusan 1</v>
      </c>
      <c r="C671" s="9" t="str">
        <f t="shared" si="339"/>
        <v>K-065jurusan 2</v>
      </c>
      <c r="D671" s="9" t="str">
        <f t="shared" si="340"/>
        <v>K-065jurusan 3</v>
      </c>
      <c r="E671" s="9" t="str">
        <f t="shared" si="341"/>
        <v>K-065jurusan 4</v>
      </c>
      <c r="F671" s="10" t="s">
        <v>410</v>
      </c>
      <c r="G671" s="10" t="s">
        <v>132</v>
      </c>
      <c r="H671" s="10" t="s">
        <v>845</v>
      </c>
      <c r="I671" s="10" t="s">
        <v>11398</v>
      </c>
      <c r="J671" s="10" t="s">
        <v>11399</v>
      </c>
      <c r="K671" s="10" t="s">
        <v>7465</v>
      </c>
      <c r="L671" s="10"/>
      <c r="M671" s="10"/>
      <c r="N671" s="14">
        <f t="shared" si="342"/>
        <v>0</v>
      </c>
      <c r="O671" s="15" t="e">
        <f t="shared" si="343"/>
        <v>#VALUE!</v>
      </c>
      <c r="P671" s="15" t="e">
        <f t="shared" si="344"/>
        <v>#VALUE!</v>
      </c>
      <c r="Q671" s="17" t="e">
        <f>VLOOKUP($A671,'DATA PENGUKURAN GARDU'!$A:$BS,42,0)</f>
        <v>#N/A</v>
      </c>
      <c r="R671" s="18" t="e">
        <f t="shared" si="353"/>
        <v>#N/A</v>
      </c>
      <c r="S671" s="17" t="e">
        <f>VLOOKUP($A671,'DATA PENGUKURAN GARDU'!$A:$BS,44,0)</f>
        <v>#N/A</v>
      </c>
      <c r="T671" s="18" t="e">
        <f t="shared" si="354"/>
        <v>#N/A</v>
      </c>
      <c r="U671" s="17" t="e">
        <f>VLOOKUP($A671,'DATA PENGUKURAN GARDU'!$A:$BS,46,0)</f>
        <v>#N/A</v>
      </c>
      <c r="V671" s="18" t="e">
        <f t="shared" si="355"/>
        <v>#N/A</v>
      </c>
      <c r="W671" s="17" t="e">
        <f>VLOOKUP($A671,'DATA PENGUKURAN GARDU'!$A:$BS,48,0)</f>
        <v>#N/A</v>
      </c>
      <c r="X671" s="17" t="e">
        <f>VLOOKUP($A671,'DATA PENGUKURAN GARDU'!$A:$BS,53,0)</f>
        <v>#N/A</v>
      </c>
      <c r="Y671" s="17" t="e">
        <f>VLOOKUP($A671,'DATA PENGUKURAN GARDU'!$A:$BS,54,0)</f>
        <v>#N/A</v>
      </c>
      <c r="Z671" s="17" t="e">
        <f>VLOOKUP($A671,'DATA PENGUKURAN GARDU'!$A:$BS,55,0)</f>
        <v>#N/A</v>
      </c>
      <c r="AA671" s="20" t="e">
        <f>VLOOKUP($B671,'DATA PENGUKURAN GARDU'!$A:$BS,42,0)</f>
        <v>#N/A</v>
      </c>
      <c r="AB671" s="21" t="e">
        <f t="shared" si="356"/>
        <v>#N/A</v>
      </c>
      <c r="AC671" s="20" t="e">
        <f>VLOOKUP($B671,'DATA PENGUKURAN GARDU'!$A:$BS,44,0)</f>
        <v>#N/A</v>
      </c>
      <c r="AD671" s="21" t="e">
        <f t="shared" si="357"/>
        <v>#N/A</v>
      </c>
      <c r="AE671" s="20" t="e">
        <f>VLOOKUP($B671,'DATA PENGUKURAN GARDU'!$A:$BS,46,0)</f>
        <v>#N/A</v>
      </c>
      <c r="AF671" s="21" t="e">
        <f t="shared" si="358"/>
        <v>#N/A</v>
      </c>
      <c r="AG671" s="20" t="e">
        <f>VLOOKUP($B671,'DATA PENGUKURAN GARDU'!$A:$BS,46,0)</f>
        <v>#N/A</v>
      </c>
      <c r="AH671" s="20" t="e">
        <f>VLOOKUP($B671,'DATA PENGUKURAN GARDU'!$A:$BS,53,0)</f>
        <v>#N/A</v>
      </c>
      <c r="AI671" s="20" t="e">
        <f>VLOOKUP($B671,'DATA PENGUKURAN GARDU'!$A:$BS,54,0)</f>
        <v>#N/A</v>
      </c>
      <c r="AJ671" s="17" t="e">
        <f>VLOOKUP($C671,'DATA PENGUKURAN GARDU'!$A:$BS,42,0)</f>
        <v>#N/A</v>
      </c>
      <c r="AK671" s="23" t="e">
        <f t="shared" si="359"/>
        <v>#N/A</v>
      </c>
      <c r="AL671" s="17" t="e">
        <f>VLOOKUP($C671,'DATA PENGUKURAN GARDU'!$A:$BS,44,0)</f>
        <v>#N/A</v>
      </c>
      <c r="AM671" s="23" t="e">
        <f t="shared" si="360"/>
        <v>#N/A</v>
      </c>
      <c r="AN671" s="17" t="e">
        <f>VLOOKUP($C671,'DATA PENGUKURAN GARDU'!$A:$BS,46,0)</f>
        <v>#N/A</v>
      </c>
      <c r="AO671" s="23" t="e">
        <f t="shared" si="361"/>
        <v>#N/A</v>
      </c>
      <c r="AP671" s="17" t="e">
        <f>VLOOKUP($C671,'DATA PENGUKURAN GARDU'!$A:$BS,46,0)</f>
        <v>#N/A</v>
      </c>
      <c r="AQ671" s="17" t="e">
        <f>VLOOKUP($C671,'DATA PENGUKURAN GARDU'!$A:$BS,53,0)</f>
        <v>#N/A</v>
      </c>
      <c r="AR671" s="17" t="e">
        <f>VLOOKUP($C671,'DATA PENGUKURAN GARDU'!$A:$BS,54,0)</f>
        <v>#N/A</v>
      </c>
      <c r="AS671" s="20" t="e">
        <f>VLOOKUP($D671,'DATA PENGUKURAN GARDU'!$A:$BS,42,0)</f>
        <v>#N/A</v>
      </c>
      <c r="AT671" s="21" t="e">
        <f t="shared" si="362"/>
        <v>#N/A</v>
      </c>
      <c r="AU671" s="20" t="e">
        <f>VLOOKUP($D671,'DATA PENGUKURAN GARDU'!$A:$BS,44,0)</f>
        <v>#N/A</v>
      </c>
      <c r="AV671" s="21" t="e">
        <f t="shared" si="363"/>
        <v>#N/A</v>
      </c>
      <c r="AW671" s="20" t="e">
        <f>VLOOKUP($D671,'DATA PENGUKURAN GARDU'!$A:$BS,46,0)</f>
        <v>#N/A</v>
      </c>
      <c r="AX671" s="21" t="e">
        <f t="shared" si="364"/>
        <v>#N/A</v>
      </c>
      <c r="AY671" s="20" t="e">
        <f>VLOOKUP($D671,'DATA PENGUKURAN GARDU'!$A:$BS,46,0)</f>
        <v>#N/A</v>
      </c>
      <c r="AZ671" s="20" t="e">
        <f>VLOOKUP($D671,'DATA PENGUKURAN GARDU'!$A:$BS,53,0)</f>
        <v>#N/A</v>
      </c>
      <c r="BA671" s="20" t="e">
        <f>VLOOKUP($D671,'DATA PENGUKURAN GARDU'!$A:$BS,54,0)</f>
        <v>#N/A</v>
      </c>
      <c r="BB671" s="17" t="e">
        <f>VLOOKUP($E671,'DATA PENGUKURAN GARDU'!$A:$BS,42,0)</f>
        <v>#N/A</v>
      </c>
      <c r="BC671" s="23" t="e">
        <f t="shared" si="365"/>
        <v>#N/A</v>
      </c>
      <c r="BD671" s="17" t="e">
        <f>VLOOKUP($E671,'DATA PENGUKURAN GARDU'!$A:$BS,44,0)</f>
        <v>#N/A</v>
      </c>
      <c r="BE671" s="23" t="e">
        <f t="shared" si="366"/>
        <v>#N/A</v>
      </c>
      <c r="BF671" s="17" t="e">
        <f>VLOOKUP($E671,'DATA PENGUKURAN GARDU'!$A:$BS,46,0)</f>
        <v>#N/A</v>
      </c>
      <c r="BG671" s="23" t="e">
        <f t="shared" si="367"/>
        <v>#N/A</v>
      </c>
      <c r="BH671" s="17" t="e">
        <f>VLOOKUP($E671,'DATA PENGUKURAN GARDU'!$A:$BS,46,0)</f>
        <v>#N/A</v>
      </c>
      <c r="BI671" s="17" t="e">
        <f>VLOOKUP($E671,'DATA PENGUKURAN GARDU'!$A:$BS,53,0)</f>
        <v>#N/A</v>
      </c>
      <c r="BJ671" s="17" t="e">
        <f>VLOOKUP($E671,'DATA PENGUKURAN GARDU'!$A:$BS,54,0)</f>
        <v>#N/A</v>
      </c>
      <c r="BK671" s="20" t="e">
        <f t="shared" si="345"/>
        <v>#N/A</v>
      </c>
      <c r="BL671" s="20" t="e">
        <f t="shared" si="346"/>
        <v>#N/A</v>
      </c>
      <c r="BM671" s="20" t="e">
        <f t="shared" si="347"/>
        <v>#N/A</v>
      </c>
      <c r="BN671" s="25" t="e">
        <f t="shared" si="348"/>
        <v>#N/A</v>
      </c>
      <c r="BO671" s="26" t="str">
        <f t="shared" si="349"/>
        <v>0</v>
      </c>
      <c r="BP671" s="21" t="e">
        <f t="shared" si="350"/>
        <v>#VALUE!</v>
      </c>
      <c r="BQ671" s="20" t="e">
        <f t="shared" si="351"/>
        <v>#N/A</v>
      </c>
      <c r="BR671" s="20" t="e">
        <v>#N/A</v>
      </c>
      <c r="BS671" s="9" t="e">
        <v>#N/A</v>
      </c>
      <c r="BT671" s="2" t="e">
        <f t="shared" si="352"/>
        <v>#VALUE!</v>
      </c>
      <c r="BU671" s="2" t="e">
        <f t="shared" si="335"/>
        <v>#N/A</v>
      </c>
      <c r="BV671" s="2" t="e">
        <f t="shared" si="336"/>
        <v>#N/A</v>
      </c>
    </row>
    <row r="672" s="2" customFormat="1" ht="22.95" customHeight="1" spans="1:74">
      <c r="A672" s="9" t="str">
        <f t="shared" si="337"/>
        <v>K-067Induk</v>
      </c>
      <c r="B672" s="9" t="str">
        <f t="shared" si="338"/>
        <v>K-067jurusan 1</v>
      </c>
      <c r="C672" s="9" t="str">
        <f t="shared" si="339"/>
        <v>K-067jurusan 2</v>
      </c>
      <c r="D672" s="9" t="str">
        <f t="shared" si="340"/>
        <v>K-067jurusan 3</v>
      </c>
      <c r="E672" s="9" t="str">
        <f t="shared" si="341"/>
        <v>K-067jurusan 4</v>
      </c>
      <c r="F672" s="10" t="s">
        <v>410</v>
      </c>
      <c r="G672" s="10" t="s">
        <v>132</v>
      </c>
      <c r="H672" s="10" t="s">
        <v>846</v>
      </c>
      <c r="I672" s="10" t="s">
        <v>11400</v>
      </c>
      <c r="J672" s="10" t="s">
        <v>11401</v>
      </c>
      <c r="K672" s="10" t="s">
        <v>7465</v>
      </c>
      <c r="L672" s="10"/>
      <c r="M672" s="10"/>
      <c r="N672" s="14">
        <f t="shared" si="342"/>
        <v>0</v>
      </c>
      <c r="O672" s="15" t="e">
        <f t="shared" si="343"/>
        <v>#VALUE!</v>
      </c>
      <c r="P672" s="15" t="e">
        <f t="shared" si="344"/>
        <v>#VALUE!</v>
      </c>
      <c r="Q672" s="17" t="e">
        <f>VLOOKUP($A672,'DATA PENGUKURAN GARDU'!$A:$BS,42,0)</f>
        <v>#N/A</v>
      </c>
      <c r="R672" s="18" t="e">
        <f t="shared" si="353"/>
        <v>#N/A</v>
      </c>
      <c r="S672" s="17" t="e">
        <f>VLOOKUP($A672,'DATA PENGUKURAN GARDU'!$A:$BS,44,0)</f>
        <v>#N/A</v>
      </c>
      <c r="T672" s="18" t="e">
        <f t="shared" si="354"/>
        <v>#N/A</v>
      </c>
      <c r="U672" s="17" t="e">
        <f>VLOOKUP($A672,'DATA PENGUKURAN GARDU'!$A:$BS,46,0)</f>
        <v>#N/A</v>
      </c>
      <c r="V672" s="18" t="e">
        <f t="shared" si="355"/>
        <v>#N/A</v>
      </c>
      <c r="W672" s="17" t="e">
        <f>VLOOKUP($A672,'DATA PENGUKURAN GARDU'!$A:$BS,48,0)</f>
        <v>#N/A</v>
      </c>
      <c r="X672" s="17" t="e">
        <f>VLOOKUP($A672,'DATA PENGUKURAN GARDU'!$A:$BS,53,0)</f>
        <v>#N/A</v>
      </c>
      <c r="Y672" s="17" t="e">
        <f>VLOOKUP($A672,'DATA PENGUKURAN GARDU'!$A:$BS,54,0)</f>
        <v>#N/A</v>
      </c>
      <c r="Z672" s="17" t="e">
        <f>VLOOKUP($A672,'DATA PENGUKURAN GARDU'!$A:$BS,55,0)</f>
        <v>#N/A</v>
      </c>
      <c r="AA672" s="20" t="e">
        <f>VLOOKUP($B672,'DATA PENGUKURAN GARDU'!$A:$BS,42,0)</f>
        <v>#N/A</v>
      </c>
      <c r="AB672" s="21" t="e">
        <f t="shared" si="356"/>
        <v>#N/A</v>
      </c>
      <c r="AC672" s="20" t="e">
        <f>VLOOKUP($B672,'DATA PENGUKURAN GARDU'!$A:$BS,44,0)</f>
        <v>#N/A</v>
      </c>
      <c r="AD672" s="21" t="e">
        <f t="shared" si="357"/>
        <v>#N/A</v>
      </c>
      <c r="AE672" s="20" t="e">
        <f>VLOOKUP($B672,'DATA PENGUKURAN GARDU'!$A:$BS,46,0)</f>
        <v>#N/A</v>
      </c>
      <c r="AF672" s="21" t="e">
        <f t="shared" si="358"/>
        <v>#N/A</v>
      </c>
      <c r="AG672" s="20" t="e">
        <f>VLOOKUP($B672,'DATA PENGUKURAN GARDU'!$A:$BS,46,0)</f>
        <v>#N/A</v>
      </c>
      <c r="AH672" s="20" t="e">
        <f>VLOOKUP($B672,'DATA PENGUKURAN GARDU'!$A:$BS,53,0)</f>
        <v>#N/A</v>
      </c>
      <c r="AI672" s="20" t="e">
        <f>VLOOKUP($B672,'DATA PENGUKURAN GARDU'!$A:$BS,54,0)</f>
        <v>#N/A</v>
      </c>
      <c r="AJ672" s="17" t="e">
        <f>VLOOKUP($C672,'DATA PENGUKURAN GARDU'!$A:$BS,42,0)</f>
        <v>#N/A</v>
      </c>
      <c r="AK672" s="23" t="e">
        <f t="shared" si="359"/>
        <v>#N/A</v>
      </c>
      <c r="AL672" s="17" t="e">
        <f>VLOOKUP($C672,'DATA PENGUKURAN GARDU'!$A:$BS,44,0)</f>
        <v>#N/A</v>
      </c>
      <c r="AM672" s="23" t="e">
        <f t="shared" si="360"/>
        <v>#N/A</v>
      </c>
      <c r="AN672" s="17" t="e">
        <f>VLOOKUP($C672,'DATA PENGUKURAN GARDU'!$A:$BS,46,0)</f>
        <v>#N/A</v>
      </c>
      <c r="AO672" s="23" t="e">
        <f t="shared" si="361"/>
        <v>#N/A</v>
      </c>
      <c r="AP672" s="17" t="e">
        <f>VLOOKUP($C672,'DATA PENGUKURAN GARDU'!$A:$BS,46,0)</f>
        <v>#N/A</v>
      </c>
      <c r="AQ672" s="17" t="e">
        <f>VLOOKUP($C672,'DATA PENGUKURAN GARDU'!$A:$BS,53,0)</f>
        <v>#N/A</v>
      </c>
      <c r="AR672" s="17" t="e">
        <f>VLOOKUP($C672,'DATA PENGUKURAN GARDU'!$A:$BS,54,0)</f>
        <v>#N/A</v>
      </c>
      <c r="AS672" s="20" t="e">
        <f>VLOOKUP($D672,'DATA PENGUKURAN GARDU'!$A:$BS,42,0)</f>
        <v>#N/A</v>
      </c>
      <c r="AT672" s="21" t="e">
        <f t="shared" si="362"/>
        <v>#N/A</v>
      </c>
      <c r="AU672" s="20" t="e">
        <f>VLOOKUP($D672,'DATA PENGUKURAN GARDU'!$A:$BS,44,0)</f>
        <v>#N/A</v>
      </c>
      <c r="AV672" s="21" t="e">
        <f t="shared" si="363"/>
        <v>#N/A</v>
      </c>
      <c r="AW672" s="20" t="e">
        <f>VLOOKUP($D672,'DATA PENGUKURAN GARDU'!$A:$BS,46,0)</f>
        <v>#N/A</v>
      </c>
      <c r="AX672" s="21" t="e">
        <f t="shared" si="364"/>
        <v>#N/A</v>
      </c>
      <c r="AY672" s="20" t="e">
        <f>VLOOKUP($D672,'DATA PENGUKURAN GARDU'!$A:$BS,46,0)</f>
        <v>#N/A</v>
      </c>
      <c r="AZ672" s="20" t="e">
        <f>VLOOKUP($D672,'DATA PENGUKURAN GARDU'!$A:$BS,53,0)</f>
        <v>#N/A</v>
      </c>
      <c r="BA672" s="20" t="e">
        <f>VLOOKUP($D672,'DATA PENGUKURAN GARDU'!$A:$BS,54,0)</f>
        <v>#N/A</v>
      </c>
      <c r="BB672" s="17" t="e">
        <f>VLOOKUP($E672,'DATA PENGUKURAN GARDU'!$A:$BS,42,0)</f>
        <v>#N/A</v>
      </c>
      <c r="BC672" s="23" t="e">
        <f t="shared" si="365"/>
        <v>#N/A</v>
      </c>
      <c r="BD672" s="17" t="e">
        <f>VLOOKUP($E672,'DATA PENGUKURAN GARDU'!$A:$BS,44,0)</f>
        <v>#N/A</v>
      </c>
      <c r="BE672" s="23" t="e">
        <f t="shared" si="366"/>
        <v>#N/A</v>
      </c>
      <c r="BF672" s="17" t="e">
        <f>VLOOKUP($E672,'DATA PENGUKURAN GARDU'!$A:$BS,46,0)</f>
        <v>#N/A</v>
      </c>
      <c r="BG672" s="23" t="e">
        <f t="shared" si="367"/>
        <v>#N/A</v>
      </c>
      <c r="BH672" s="17" t="e">
        <f>VLOOKUP($E672,'DATA PENGUKURAN GARDU'!$A:$BS,46,0)</f>
        <v>#N/A</v>
      </c>
      <c r="BI672" s="17" t="e">
        <f>VLOOKUP($E672,'DATA PENGUKURAN GARDU'!$A:$BS,53,0)</f>
        <v>#N/A</v>
      </c>
      <c r="BJ672" s="17" t="e">
        <f>VLOOKUP($E672,'DATA PENGUKURAN GARDU'!$A:$BS,54,0)</f>
        <v>#N/A</v>
      </c>
      <c r="BK672" s="20" t="e">
        <f t="shared" si="345"/>
        <v>#N/A</v>
      </c>
      <c r="BL672" s="20" t="e">
        <f t="shared" si="346"/>
        <v>#N/A</v>
      </c>
      <c r="BM672" s="20" t="e">
        <f t="shared" si="347"/>
        <v>#N/A</v>
      </c>
      <c r="BN672" s="25" t="e">
        <f t="shared" si="348"/>
        <v>#N/A</v>
      </c>
      <c r="BO672" s="26" t="str">
        <f t="shared" si="349"/>
        <v>0</v>
      </c>
      <c r="BP672" s="21" t="e">
        <f t="shared" si="350"/>
        <v>#VALUE!</v>
      </c>
      <c r="BQ672" s="20" t="e">
        <f t="shared" si="351"/>
        <v>#N/A</v>
      </c>
      <c r="BR672" s="20" t="e">
        <v>#N/A</v>
      </c>
      <c r="BS672" s="9" t="e">
        <v>#N/A</v>
      </c>
      <c r="BT672" s="2" t="e">
        <f t="shared" si="352"/>
        <v>#VALUE!</v>
      </c>
      <c r="BU672" s="2" t="e">
        <f t="shared" si="335"/>
        <v>#N/A</v>
      </c>
      <c r="BV672" s="2" t="e">
        <f t="shared" si="336"/>
        <v>#N/A</v>
      </c>
    </row>
    <row r="673" s="2" customFormat="1" ht="22.95" customHeight="1" spans="1:74">
      <c r="A673" s="9" t="str">
        <f t="shared" si="337"/>
        <v>K-131Induk</v>
      </c>
      <c r="B673" s="9" t="str">
        <f t="shared" si="338"/>
        <v>K-131jurusan 1</v>
      </c>
      <c r="C673" s="9" t="str">
        <f t="shared" si="339"/>
        <v>K-131jurusan 2</v>
      </c>
      <c r="D673" s="9" t="str">
        <f t="shared" si="340"/>
        <v>K-131jurusan 3</v>
      </c>
      <c r="E673" s="9" t="str">
        <f t="shared" si="341"/>
        <v>K-131jurusan 4</v>
      </c>
      <c r="F673" s="10" t="s">
        <v>418</v>
      </c>
      <c r="G673" s="10" t="s">
        <v>132</v>
      </c>
      <c r="H673" s="10" t="s">
        <v>847</v>
      </c>
      <c r="I673" s="10" t="s">
        <v>11402</v>
      </c>
      <c r="J673" s="10" t="s">
        <v>11403</v>
      </c>
      <c r="K673" s="10" t="s">
        <v>7465</v>
      </c>
      <c r="L673" s="10"/>
      <c r="M673" s="10"/>
      <c r="N673" s="14">
        <f t="shared" si="342"/>
        <v>0</v>
      </c>
      <c r="O673" s="15" t="e">
        <f t="shared" si="343"/>
        <v>#VALUE!</v>
      </c>
      <c r="P673" s="15" t="e">
        <f t="shared" si="344"/>
        <v>#VALUE!</v>
      </c>
      <c r="Q673" s="17" t="e">
        <f>VLOOKUP($A673,'DATA PENGUKURAN GARDU'!$A:$BS,42,0)</f>
        <v>#N/A</v>
      </c>
      <c r="R673" s="18" t="e">
        <f t="shared" si="353"/>
        <v>#N/A</v>
      </c>
      <c r="S673" s="17" t="e">
        <f>VLOOKUP($A673,'DATA PENGUKURAN GARDU'!$A:$BS,44,0)</f>
        <v>#N/A</v>
      </c>
      <c r="T673" s="18" t="e">
        <f t="shared" si="354"/>
        <v>#N/A</v>
      </c>
      <c r="U673" s="17" t="e">
        <f>VLOOKUP($A673,'DATA PENGUKURAN GARDU'!$A:$BS,46,0)</f>
        <v>#N/A</v>
      </c>
      <c r="V673" s="18" t="e">
        <f t="shared" si="355"/>
        <v>#N/A</v>
      </c>
      <c r="W673" s="17" t="e">
        <f>VLOOKUP($A673,'DATA PENGUKURAN GARDU'!$A:$BS,48,0)</f>
        <v>#N/A</v>
      </c>
      <c r="X673" s="17" t="e">
        <f>VLOOKUP($A673,'DATA PENGUKURAN GARDU'!$A:$BS,53,0)</f>
        <v>#N/A</v>
      </c>
      <c r="Y673" s="17" t="e">
        <f>VLOOKUP($A673,'DATA PENGUKURAN GARDU'!$A:$BS,54,0)</f>
        <v>#N/A</v>
      </c>
      <c r="Z673" s="17" t="e">
        <f>VLOOKUP($A673,'DATA PENGUKURAN GARDU'!$A:$BS,55,0)</f>
        <v>#N/A</v>
      </c>
      <c r="AA673" s="20" t="e">
        <f>VLOOKUP($B673,'DATA PENGUKURAN GARDU'!$A:$BS,42,0)</f>
        <v>#N/A</v>
      </c>
      <c r="AB673" s="21" t="e">
        <f t="shared" si="356"/>
        <v>#N/A</v>
      </c>
      <c r="AC673" s="20" t="e">
        <f>VLOOKUP($B673,'DATA PENGUKURAN GARDU'!$A:$BS,44,0)</f>
        <v>#N/A</v>
      </c>
      <c r="AD673" s="21" t="e">
        <f t="shared" si="357"/>
        <v>#N/A</v>
      </c>
      <c r="AE673" s="20" t="e">
        <f>VLOOKUP($B673,'DATA PENGUKURAN GARDU'!$A:$BS,46,0)</f>
        <v>#N/A</v>
      </c>
      <c r="AF673" s="21" t="e">
        <f t="shared" si="358"/>
        <v>#N/A</v>
      </c>
      <c r="AG673" s="20" t="e">
        <f>VLOOKUP($B673,'DATA PENGUKURAN GARDU'!$A:$BS,46,0)</f>
        <v>#N/A</v>
      </c>
      <c r="AH673" s="20" t="e">
        <f>VLOOKUP($B673,'DATA PENGUKURAN GARDU'!$A:$BS,53,0)</f>
        <v>#N/A</v>
      </c>
      <c r="AI673" s="20" t="e">
        <f>VLOOKUP($B673,'DATA PENGUKURAN GARDU'!$A:$BS,54,0)</f>
        <v>#N/A</v>
      </c>
      <c r="AJ673" s="17" t="e">
        <f>VLOOKUP($C673,'DATA PENGUKURAN GARDU'!$A:$BS,42,0)</f>
        <v>#N/A</v>
      </c>
      <c r="AK673" s="23" t="e">
        <f t="shared" si="359"/>
        <v>#N/A</v>
      </c>
      <c r="AL673" s="17" t="e">
        <f>VLOOKUP($C673,'DATA PENGUKURAN GARDU'!$A:$BS,44,0)</f>
        <v>#N/A</v>
      </c>
      <c r="AM673" s="23" t="e">
        <f t="shared" si="360"/>
        <v>#N/A</v>
      </c>
      <c r="AN673" s="17" t="e">
        <f>VLOOKUP($C673,'DATA PENGUKURAN GARDU'!$A:$BS,46,0)</f>
        <v>#N/A</v>
      </c>
      <c r="AO673" s="23" t="e">
        <f t="shared" si="361"/>
        <v>#N/A</v>
      </c>
      <c r="AP673" s="17" t="e">
        <f>VLOOKUP($C673,'DATA PENGUKURAN GARDU'!$A:$BS,46,0)</f>
        <v>#N/A</v>
      </c>
      <c r="AQ673" s="17" t="e">
        <f>VLOOKUP($C673,'DATA PENGUKURAN GARDU'!$A:$BS,53,0)</f>
        <v>#N/A</v>
      </c>
      <c r="AR673" s="17" t="e">
        <f>VLOOKUP($C673,'DATA PENGUKURAN GARDU'!$A:$BS,54,0)</f>
        <v>#N/A</v>
      </c>
      <c r="AS673" s="20" t="e">
        <f>VLOOKUP($D673,'DATA PENGUKURAN GARDU'!$A:$BS,42,0)</f>
        <v>#N/A</v>
      </c>
      <c r="AT673" s="21" t="e">
        <f t="shared" si="362"/>
        <v>#N/A</v>
      </c>
      <c r="AU673" s="20" t="e">
        <f>VLOOKUP($D673,'DATA PENGUKURAN GARDU'!$A:$BS,44,0)</f>
        <v>#N/A</v>
      </c>
      <c r="AV673" s="21" t="e">
        <f t="shared" si="363"/>
        <v>#N/A</v>
      </c>
      <c r="AW673" s="20" t="e">
        <f>VLOOKUP($D673,'DATA PENGUKURAN GARDU'!$A:$BS,46,0)</f>
        <v>#N/A</v>
      </c>
      <c r="AX673" s="21" t="e">
        <f t="shared" si="364"/>
        <v>#N/A</v>
      </c>
      <c r="AY673" s="20" t="e">
        <f>VLOOKUP($D673,'DATA PENGUKURAN GARDU'!$A:$BS,46,0)</f>
        <v>#N/A</v>
      </c>
      <c r="AZ673" s="20" t="e">
        <f>VLOOKUP($D673,'DATA PENGUKURAN GARDU'!$A:$BS,53,0)</f>
        <v>#N/A</v>
      </c>
      <c r="BA673" s="20" t="e">
        <f>VLOOKUP($D673,'DATA PENGUKURAN GARDU'!$A:$BS,54,0)</f>
        <v>#N/A</v>
      </c>
      <c r="BB673" s="17" t="e">
        <f>VLOOKUP($E673,'DATA PENGUKURAN GARDU'!$A:$BS,42,0)</f>
        <v>#N/A</v>
      </c>
      <c r="BC673" s="23" t="e">
        <f t="shared" si="365"/>
        <v>#N/A</v>
      </c>
      <c r="BD673" s="17" t="e">
        <f>VLOOKUP($E673,'DATA PENGUKURAN GARDU'!$A:$BS,44,0)</f>
        <v>#N/A</v>
      </c>
      <c r="BE673" s="23" t="e">
        <f t="shared" si="366"/>
        <v>#N/A</v>
      </c>
      <c r="BF673" s="17" t="e">
        <f>VLOOKUP($E673,'DATA PENGUKURAN GARDU'!$A:$BS,46,0)</f>
        <v>#N/A</v>
      </c>
      <c r="BG673" s="23" t="e">
        <f t="shared" si="367"/>
        <v>#N/A</v>
      </c>
      <c r="BH673" s="17" t="e">
        <f>VLOOKUP($E673,'DATA PENGUKURAN GARDU'!$A:$BS,46,0)</f>
        <v>#N/A</v>
      </c>
      <c r="BI673" s="17" t="e">
        <f>VLOOKUP($E673,'DATA PENGUKURAN GARDU'!$A:$BS,53,0)</f>
        <v>#N/A</v>
      </c>
      <c r="BJ673" s="17" t="e">
        <f>VLOOKUP($E673,'DATA PENGUKURAN GARDU'!$A:$BS,54,0)</f>
        <v>#N/A</v>
      </c>
      <c r="BK673" s="20" t="e">
        <f t="shared" si="345"/>
        <v>#N/A</v>
      </c>
      <c r="BL673" s="20" t="e">
        <f t="shared" si="346"/>
        <v>#N/A</v>
      </c>
      <c r="BM673" s="20" t="e">
        <f t="shared" si="347"/>
        <v>#N/A</v>
      </c>
      <c r="BN673" s="25" t="e">
        <f t="shared" si="348"/>
        <v>#N/A</v>
      </c>
      <c r="BO673" s="26" t="str">
        <f t="shared" si="349"/>
        <v>0</v>
      </c>
      <c r="BP673" s="21" t="e">
        <f t="shared" si="350"/>
        <v>#VALUE!</v>
      </c>
      <c r="BQ673" s="20" t="e">
        <f t="shared" si="351"/>
        <v>#N/A</v>
      </c>
      <c r="BR673" s="20" t="e">
        <v>#N/A</v>
      </c>
      <c r="BS673" s="9" t="e">
        <v>#N/A</v>
      </c>
      <c r="BT673" s="2" t="e">
        <f t="shared" si="352"/>
        <v>#VALUE!</v>
      </c>
      <c r="BU673" s="2" t="e">
        <f t="shared" si="335"/>
        <v>#N/A</v>
      </c>
      <c r="BV673" s="2" t="e">
        <f t="shared" si="336"/>
        <v>#N/A</v>
      </c>
    </row>
    <row r="674" s="2" customFormat="1" ht="22.95" customHeight="1" spans="1:74">
      <c r="A674" s="9" t="str">
        <f t="shared" si="337"/>
        <v>NP 032Induk</v>
      </c>
      <c r="B674" s="9" t="str">
        <f t="shared" si="338"/>
        <v>NP 032jurusan 1</v>
      </c>
      <c r="C674" s="9" t="str">
        <f t="shared" si="339"/>
        <v>NP 032jurusan 2</v>
      </c>
      <c r="D674" s="9" t="str">
        <f t="shared" si="340"/>
        <v>NP 032jurusan 3</v>
      </c>
      <c r="E674" s="9" t="str">
        <f t="shared" si="341"/>
        <v>NP 032jurusan 4</v>
      </c>
      <c r="F674" s="10" t="s">
        <v>497</v>
      </c>
      <c r="G674" s="10" t="s">
        <v>101</v>
      </c>
      <c r="H674" s="10" t="s">
        <v>848</v>
      </c>
      <c r="I674" s="10" t="s">
        <v>11404</v>
      </c>
      <c r="J674" s="10" t="s">
        <v>11405</v>
      </c>
      <c r="K674" s="10" t="s">
        <v>7465</v>
      </c>
      <c r="L674" s="10"/>
      <c r="M674" s="10"/>
      <c r="N674" s="14">
        <f t="shared" si="342"/>
        <v>0</v>
      </c>
      <c r="O674" s="15" t="e">
        <f t="shared" si="343"/>
        <v>#VALUE!</v>
      </c>
      <c r="P674" s="15" t="e">
        <f t="shared" si="344"/>
        <v>#VALUE!</v>
      </c>
      <c r="Q674" s="17" t="e">
        <f>VLOOKUP($A674,'DATA PENGUKURAN GARDU'!$A:$BS,42,0)</f>
        <v>#N/A</v>
      </c>
      <c r="R674" s="18" t="e">
        <f t="shared" si="353"/>
        <v>#N/A</v>
      </c>
      <c r="S674" s="17" t="e">
        <f>VLOOKUP($A674,'DATA PENGUKURAN GARDU'!$A:$BS,44,0)</f>
        <v>#N/A</v>
      </c>
      <c r="T674" s="18" t="e">
        <f t="shared" si="354"/>
        <v>#N/A</v>
      </c>
      <c r="U674" s="17" t="e">
        <f>VLOOKUP($A674,'DATA PENGUKURAN GARDU'!$A:$BS,46,0)</f>
        <v>#N/A</v>
      </c>
      <c r="V674" s="18" t="e">
        <f t="shared" si="355"/>
        <v>#N/A</v>
      </c>
      <c r="W674" s="17" t="e">
        <f>VLOOKUP($A674,'DATA PENGUKURAN GARDU'!$A:$BS,48,0)</f>
        <v>#N/A</v>
      </c>
      <c r="X674" s="17" t="e">
        <f>VLOOKUP($A674,'DATA PENGUKURAN GARDU'!$A:$BS,53,0)</f>
        <v>#N/A</v>
      </c>
      <c r="Y674" s="17" t="e">
        <f>VLOOKUP($A674,'DATA PENGUKURAN GARDU'!$A:$BS,54,0)</f>
        <v>#N/A</v>
      </c>
      <c r="Z674" s="17" t="e">
        <f>VLOOKUP($A674,'DATA PENGUKURAN GARDU'!$A:$BS,55,0)</f>
        <v>#N/A</v>
      </c>
      <c r="AA674" s="20" t="e">
        <f>VLOOKUP($B674,'DATA PENGUKURAN GARDU'!$A:$BS,42,0)</f>
        <v>#N/A</v>
      </c>
      <c r="AB674" s="21" t="e">
        <f t="shared" si="356"/>
        <v>#N/A</v>
      </c>
      <c r="AC674" s="20" t="e">
        <f>VLOOKUP($B674,'DATA PENGUKURAN GARDU'!$A:$BS,44,0)</f>
        <v>#N/A</v>
      </c>
      <c r="AD674" s="21" t="e">
        <f t="shared" si="357"/>
        <v>#N/A</v>
      </c>
      <c r="AE674" s="20" t="e">
        <f>VLOOKUP($B674,'DATA PENGUKURAN GARDU'!$A:$BS,46,0)</f>
        <v>#N/A</v>
      </c>
      <c r="AF674" s="21" t="e">
        <f t="shared" si="358"/>
        <v>#N/A</v>
      </c>
      <c r="AG674" s="20" t="e">
        <f>VLOOKUP($B674,'DATA PENGUKURAN GARDU'!$A:$BS,46,0)</f>
        <v>#N/A</v>
      </c>
      <c r="AH674" s="20" t="e">
        <f>VLOOKUP($B674,'DATA PENGUKURAN GARDU'!$A:$BS,53,0)</f>
        <v>#N/A</v>
      </c>
      <c r="AI674" s="20" t="e">
        <f>VLOOKUP($B674,'DATA PENGUKURAN GARDU'!$A:$BS,54,0)</f>
        <v>#N/A</v>
      </c>
      <c r="AJ674" s="17" t="e">
        <f>VLOOKUP($C674,'DATA PENGUKURAN GARDU'!$A:$BS,42,0)</f>
        <v>#N/A</v>
      </c>
      <c r="AK674" s="23" t="e">
        <f t="shared" si="359"/>
        <v>#N/A</v>
      </c>
      <c r="AL674" s="17" t="e">
        <f>VLOOKUP($C674,'DATA PENGUKURAN GARDU'!$A:$BS,44,0)</f>
        <v>#N/A</v>
      </c>
      <c r="AM674" s="23" t="e">
        <f t="shared" si="360"/>
        <v>#N/A</v>
      </c>
      <c r="AN674" s="17" t="e">
        <f>VLOOKUP($C674,'DATA PENGUKURAN GARDU'!$A:$BS,46,0)</f>
        <v>#N/A</v>
      </c>
      <c r="AO674" s="23" t="e">
        <f t="shared" si="361"/>
        <v>#N/A</v>
      </c>
      <c r="AP674" s="17" t="e">
        <f>VLOOKUP($C674,'DATA PENGUKURAN GARDU'!$A:$BS,46,0)</f>
        <v>#N/A</v>
      </c>
      <c r="AQ674" s="17" t="e">
        <f>VLOOKUP($C674,'DATA PENGUKURAN GARDU'!$A:$BS,53,0)</f>
        <v>#N/A</v>
      </c>
      <c r="AR674" s="17" t="e">
        <f>VLOOKUP($C674,'DATA PENGUKURAN GARDU'!$A:$BS,54,0)</f>
        <v>#N/A</v>
      </c>
      <c r="AS674" s="20" t="e">
        <f>VLOOKUP($D674,'DATA PENGUKURAN GARDU'!$A:$BS,42,0)</f>
        <v>#N/A</v>
      </c>
      <c r="AT674" s="21" t="e">
        <f t="shared" si="362"/>
        <v>#N/A</v>
      </c>
      <c r="AU674" s="20" t="e">
        <f>VLOOKUP($D674,'DATA PENGUKURAN GARDU'!$A:$BS,44,0)</f>
        <v>#N/A</v>
      </c>
      <c r="AV674" s="21" t="e">
        <f t="shared" si="363"/>
        <v>#N/A</v>
      </c>
      <c r="AW674" s="20" t="e">
        <f>VLOOKUP($D674,'DATA PENGUKURAN GARDU'!$A:$BS,46,0)</f>
        <v>#N/A</v>
      </c>
      <c r="AX674" s="21" t="e">
        <f t="shared" si="364"/>
        <v>#N/A</v>
      </c>
      <c r="AY674" s="20" t="e">
        <f>VLOOKUP($D674,'DATA PENGUKURAN GARDU'!$A:$BS,46,0)</f>
        <v>#N/A</v>
      </c>
      <c r="AZ674" s="20" t="e">
        <f>VLOOKUP($D674,'DATA PENGUKURAN GARDU'!$A:$BS,53,0)</f>
        <v>#N/A</v>
      </c>
      <c r="BA674" s="20" t="e">
        <f>VLOOKUP($D674,'DATA PENGUKURAN GARDU'!$A:$BS,54,0)</f>
        <v>#N/A</v>
      </c>
      <c r="BB674" s="17" t="e">
        <f>VLOOKUP($E674,'DATA PENGUKURAN GARDU'!$A:$BS,42,0)</f>
        <v>#N/A</v>
      </c>
      <c r="BC674" s="23" t="e">
        <f t="shared" si="365"/>
        <v>#N/A</v>
      </c>
      <c r="BD674" s="17" t="e">
        <f>VLOOKUP($E674,'DATA PENGUKURAN GARDU'!$A:$BS,44,0)</f>
        <v>#N/A</v>
      </c>
      <c r="BE674" s="23" t="e">
        <f t="shared" si="366"/>
        <v>#N/A</v>
      </c>
      <c r="BF674" s="17" t="e">
        <f>VLOOKUP($E674,'DATA PENGUKURAN GARDU'!$A:$BS,46,0)</f>
        <v>#N/A</v>
      </c>
      <c r="BG674" s="23" t="e">
        <f t="shared" si="367"/>
        <v>#N/A</v>
      </c>
      <c r="BH674" s="17" t="e">
        <f>VLOOKUP($E674,'DATA PENGUKURAN GARDU'!$A:$BS,46,0)</f>
        <v>#N/A</v>
      </c>
      <c r="BI674" s="17" t="e">
        <f>VLOOKUP($E674,'DATA PENGUKURAN GARDU'!$A:$BS,53,0)</f>
        <v>#N/A</v>
      </c>
      <c r="BJ674" s="17" t="e">
        <f>VLOOKUP($E674,'DATA PENGUKURAN GARDU'!$A:$BS,54,0)</f>
        <v>#N/A</v>
      </c>
      <c r="BK674" s="20" t="e">
        <f t="shared" si="345"/>
        <v>#N/A</v>
      </c>
      <c r="BL674" s="20" t="e">
        <f t="shared" si="346"/>
        <v>#N/A</v>
      </c>
      <c r="BM674" s="20" t="e">
        <f t="shared" si="347"/>
        <v>#N/A</v>
      </c>
      <c r="BN674" s="25" t="e">
        <f t="shared" si="348"/>
        <v>#N/A</v>
      </c>
      <c r="BO674" s="26" t="str">
        <f t="shared" si="349"/>
        <v>0</v>
      </c>
      <c r="BP674" s="21" t="e">
        <f t="shared" si="350"/>
        <v>#VALUE!</v>
      </c>
      <c r="BQ674" s="20" t="e">
        <f t="shared" si="351"/>
        <v>#N/A</v>
      </c>
      <c r="BR674" s="20" t="e">
        <v>#N/A</v>
      </c>
      <c r="BS674" s="9" t="e">
        <v>#N/A</v>
      </c>
      <c r="BT674" s="2" t="e">
        <f t="shared" si="352"/>
        <v>#VALUE!</v>
      </c>
      <c r="BU674" s="2" t="e">
        <f t="shared" si="335"/>
        <v>#N/A</v>
      </c>
      <c r="BV674" s="2" t="e">
        <f t="shared" si="336"/>
        <v>#N/A</v>
      </c>
    </row>
    <row r="675" s="2" customFormat="1" ht="22.95" customHeight="1" spans="1:74">
      <c r="A675" s="9" t="str">
        <f t="shared" si="337"/>
        <v>NP 034.1Induk</v>
      </c>
      <c r="B675" s="9" t="str">
        <f t="shared" si="338"/>
        <v>NP 034.1jurusan 1</v>
      </c>
      <c r="C675" s="9" t="str">
        <f t="shared" si="339"/>
        <v>NP 034.1jurusan 2</v>
      </c>
      <c r="D675" s="9" t="str">
        <f t="shared" si="340"/>
        <v>NP 034.1jurusan 3</v>
      </c>
      <c r="E675" s="9" t="str">
        <f t="shared" si="341"/>
        <v>NP 034.1jurusan 4</v>
      </c>
      <c r="F675" s="10" t="s">
        <v>497</v>
      </c>
      <c r="G675" s="10" t="s">
        <v>101</v>
      </c>
      <c r="H675" s="10" t="s">
        <v>849</v>
      </c>
      <c r="I675" s="10" t="s">
        <v>11406</v>
      </c>
      <c r="J675" s="10" t="s">
        <v>11407</v>
      </c>
      <c r="K675" s="10" t="s">
        <v>7465</v>
      </c>
      <c r="L675" s="10"/>
      <c r="M675" s="10"/>
      <c r="N675" s="14">
        <f t="shared" si="342"/>
        <v>0</v>
      </c>
      <c r="O675" s="15" t="e">
        <f t="shared" si="343"/>
        <v>#VALUE!</v>
      </c>
      <c r="P675" s="15" t="e">
        <f t="shared" si="344"/>
        <v>#VALUE!</v>
      </c>
      <c r="Q675" s="17" t="e">
        <f>VLOOKUP($A675,'DATA PENGUKURAN GARDU'!$A:$BS,42,0)</f>
        <v>#N/A</v>
      </c>
      <c r="R675" s="18" t="e">
        <f t="shared" si="353"/>
        <v>#N/A</v>
      </c>
      <c r="S675" s="17" t="e">
        <f>VLOOKUP($A675,'DATA PENGUKURAN GARDU'!$A:$BS,44,0)</f>
        <v>#N/A</v>
      </c>
      <c r="T675" s="18" t="e">
        <f t="shared" si="354"/>
        <v>#N/A</v>
      </c>
      <c r="U675" s="17" t="e">
        <f>VLOOKUP($A675,'DATA PENGUKURAN GARDU'!$A:$BS,46,0)</f>
        <v>#N/A</v>
      </c>
      <c r="V675" s="18" t="e">
        <f t="shared" si="355"/>
        <v>#N/A</v>
      </c>
      <c r="W675" s="17" t="e">
        <f>VLOOKUP($A675,'DATA PENGUKURAN GARDU'!$A:$BS,48,0)</f>
        <v>#N/A</v>
      </c>
      <c r="X675" s="17" t="e">
        <f>VLOOKUP($A675,'DATA PENGUKURAN GARDU'!$A:$BS,53,0)</f>
        <v>#N/A</v>
      </c>
      <c r="Y675" s="17" t="e">
        <f>VLOOKUP($A675,'DATA PENGUKURAN GARDU'!$A:$BS,54,0)</f>
        <v>#N/A</v>
      </c>
      <c r="Z675" s="17" t="e">
        <f>VLOOKUP($A675,'DATA PENGUKURAN GARDU'!$A:$BS,55,0)</f>
        <v>#N/A</v>
      </c>
      <c r="AA675" s="20" t="e">
        <f>VLOOKUP($B675,'DATA PENGUKURAN GARDU'!$A:$BS,42,0)</f>
        <v>#N/A</v>
      </c>
      <c r="AB675" s="21" t="e">
        <f t="shared" si="356"/>
        <v>#N/A</v>
      </c>
      <c r="AC675" s="20" t="e">
        <f>VLOOKUP($B675,'DATA PENGUKURAN GARDU'!$A:$BS,44,0)</f>
        <v>#N/A</v>
      </c>
      <c r="AD675" s="21" t="e">
        <f t="shared" si="357"/>
        <v>#N/A</v>
      </c>
      <c r="AE675" s="20" t="e">
        <f>VLOOKUP($B675,'DATA PENGUKURAN GARDU'!$A:$BS,46,0)</f>
        <v>#N/A</v>
      </c>
      <c r="AF675" s="21" t="e">
        <f t="shared" si="358"/>
        <v>#N/A</v>
      </c>
      <c r="AG675" s="20" t="e">
        <f>VLOOKUP($B675,'DATA PENGUKURAN GARDU'!$A:$BS,46,0)</f>
        <v>#N/A</v>
      </c>
      <c r="AH675" s="20" t="e">
        <f>VLOOKUP($B675,'DATA PENGUKURAN GARDU'!$A:$BS,53,0)</f>
        <v>#N/A</v>
      </c>
      <c r="AI675" s="20" t="e">
        <f>VLOOKUP($B675,'DATA PENGUKURAN GARDU'!$A:$BS,54,0)</f>
        <v>#N/A</v>
      </c>
      <c r="AJ675" s="17" t="e">
        <f>VLOOKUP($C675,'DATA PENGUKURAN GARDU'!$A:$BS,42,0)</f>
        <v>#N/A</v>
      </c>
      <c r="AK675" s="23" t="e">
        <f t="shared" si="359"/>
        <v>#N/A</v>
      </c>
      <c r="AL675" s="17" t="e">
        <f>VLOOKUP($C675,'DATA PENGUKURAN GARDU'!$A:$BS,44,0)</f>
        <v>#N/A</v>
      </c>
      <c r="AM675" s="23" t="e">
        <f t="shared" si="360"/>
        <v>#N/A</v>
      </c>
      <c r="AN675" s="17" t="e">
        <f>VLOOKUP($C675,'DATA PENGUKURAN GARDU'!$A:$BS,46,0)</f>
        <v>#N/A</v>
      </c>
      <c r="AO675" s="23" t="e">
        <f t="shared" si="361"/>
        <v>#N/A</v>
      </c>
      <c r="AP675" s="17" t="e">
        <f>VLOOKUP($C675,'DATA PENGUKURAN GARDU'!$A:$BS,46,0)</f>
        <v>#N/A</v>
      </c>
      <c r="AQ675" s="17" t="e">
        <f>VLOOKUP($C675,'DATA PENGUKURAN GARDU'!$A:$BS,53,0)</f>
        <v>#N/A</v>
      </c>
      <c r="AR675" s="17" t="e">
        <f>VLOOKUP($C675,'DATA PENGUKURAN GARDU'!$A:$BS,54,0)</f>
        <v>#N/A</v>
      </c>
      <c r="AS675" s="20" t="e">
        <f>VLOOKUP($D675,'DATA PENGUKURAN GARDU'!$A:$BS,42,0)</f>
        <v>#N/A</v>
      </c>
      <c r="AT675" s="21" t="e">
        <f t="shared" si="362"/>
        <v>#N/A</v>
      </c>
      <c r="AU675" s="20" t="e">
        <f>VLOOKUP($D675,'DATA PENGUKURAN GARDU'!$A:$BS,44,0)</f>
        <v>#N/A</v>
      </c>
      <c r="AV675" s="21" t="e">
        <f t="shared" si="363"/>
        <v>#N/A</v>
      </c>
      <c r="AW675" s="20" t="e">
        <f>VLOOKUP($D675,'DATA PENGUKURAN GARDU'!$A:$BS,46,0)</f>
        <v>#N/A</v>
      </c>
      <c r="AX675" s="21" t="e">
        <f t="shared" si="364"/>
        <v>#N/A</v>
      </c>
      <c r="AY675" s="20" t="e">
        <f>VLOOKUP($D675,'DATA PENGUKURAN GARDU'!$A:$BS,46,0)</f>
        <v>#N/A</v>
      </c>
      <c r="AZ675" s="20" t="e">
        <f>VLOOKUP($D675,'DATA PENGUKURAN GARDU'!$A:$BS,53,0)</f>
        <v>#N/A</v>
      </c>
      <c r="BA675" s="20" t="e">
        <f>VLOOKUP($D675,'DATA PENGUKURAN GARDU'!$A:$BS,54,0)</f>
        <v>#N/A</v>
      </c>
      <c r="BB675" s="17" t="e">
        <f>VLOOKUP($E675,'DATA PENGUKURAN GARDU'!$A:$BS,42,0)</f>
        <v>#N/A</v>
      </c>
      <c r="BC675" s="23" t="e">
        <f t="shared" si="365"/>
        <v>#N/A</v>
      </c>
      <c r="BD675" s="17" t="e">
        <f>VLOOKUP($E675,'DATA PENGUKURAN GARDU'!$A:$BS,44,0)</f>
        <v>#N/A</v>
      </c>
      <c r="BE675" s="23" t="e">
        <f t="shared" si="366"/>
        <v>#N/A</v>
      </c>
      <c r="BF675" s="17" t="e">
        <f>VLOOKUP($E675,'DATA PENGUKURAN GARDU'!$A:$BS,46,0)</f>
        <v>#N/A</v>
      </c>
      <c r="BG675" s="23" t="e">
        <f t="shared" si="367"/>
        <v>#N/A</v>
      </c>
      <c r="BH675" s="17" t="e">
        <f>VLOOKUP($E675,'DATA PENGUKURAN GARDU'!$A:$BS,46,0)</f>
        <v>#N/A</v>
      </c>
      <c r="BI675" s="17" t="e">
        <f>VLOOKUP($E675,'DATA PENGUKURAN GARDU'!$A:$BS,53,0)</f>
        <v>#N/A</v>
      </c>
      <c r="BJ675" s="17" t="e">
        <f>VLOOKUP($E675,'DATA PENGUKURAN GARDU'!$A:$BS,54,0)</f>
        <v>#N/A</v>
      </c>
      <c r="BK675" s="20" t="e">
        <f t="shared" si="345"/>
        <v>#N/A</v>
      </c>
      <c r="BL675" s="20" t="e">
        <f t="shared" si="346"/>
        <v>#N/A</v>
      </c>
      <c r="BM675" s="20" t="e">
        <f t="shared" si="347"/>
        <v>#N/A</v>
      </c>
      <c r="BN675" s="25" t="e">
        <f t="shared" si="348"/>
        <v>#N/A</v>
      </c>
      <c r="BO675" s="26" t="str">
        <f t="shared" si="349"/>
        <v>0</v>
      </c>
      <c r="BP675" s="21" t="e">
        <f t="shared" si="350"/>
        <v>#VALUE!</v>
      </c>
      <c r="BQ675" s="20" t="e">
        <f t="shared" si="351"/>
        <v>#N/A</v>
      </c>
      <c r="BR675" s="20" t="e">
        <v>#N/A</v>
      </c>
      <c r="BS675" s="9" t="e">
        <v>#N/A</v>
      </c>
      <c r="BT675" s="2" t="e">
        <f t="shared" si="352"/>
        <v>#VALUE!</v>
      </c>
      <c r="BU675" s="2" t="e">
        <f t="shared" si="335"/>
        <v>#N/A</v>
      </c>
      <c r="BV675" s="2" t="e">
        <f t="shared" si="336"/>
        <v>#N/A</v>
      </c>
    </row>
    <row r="676" s="2" customFormat="1" ht="22.95" customHeight="1" spans="1:74">
      <c r="A676" s="9" t="str">
        <f t="shared" si="337"/>
        <v>N 001Induk</v>
      </c>
      <c r="B676" s="9" t="str">
        <f t="shared" si="338"/>
        <v>N 001jurusan 1</v>
      </c>
      <c r="C676" s="9" t="str">
        <f t="shared" si="339"/>
        <v>N 001jurusan 2</v>
      </c>
      <c r="D676" s="9" t="str">
        <f t="shared" si="340"/>
        <v>N 001jurusan 3</v>
      </c>
      <c r="E676" s="9" t="str">
        <f t="shared" si="341"/>
        <v>N 001jurusan 4</v>
      </c>
      <c r="F676" s="10" t="s">
        <v>226</v>
      </c>
      <c r="G676" s="10" t="s">
        <v>101</v>
      </c>
      <c r="H676" s="10" t="s">
        <v>850</v>
      </c>
      <c r="I676" s="10" t="s">
        <v>11408</v>
      </c>
      <c r="J676" s="10" t="s">
        <v>11409</v>
      </c>
      <c r="K676" s="10" t="s">
        <v>7465</v>
      </c>
      <c r="L676" s="10"/>
      <c r="M676" s="10"/>
      <c r="N676" s="14">
        <f t="shared" si="342"/>
        <v>0</v>
      </c>
      <c r="O676" s="15" t="e">
        <f t="shared" si="343"/>
        <v>#VALUE!</v>
      </c>
      <c r="P676" s="15" t="e">
        <f t="shared" si="344"/>
        <v>#VALUE!</v>
      </c>
      <c r="Q676" s="17" t="e">
        <f>VLOOKUP($A676,'DATA PENGUKURAN GARDU'!$A:$BS,42,0)</f>
        <v>#N/A</v>
      </c>
      <c r="R676" s="18" t="e">
        <f t="shared" si="353"/>
        <v>#N/A</v>
      </c>
      <c r="S676" s="17" t="e">
        <f>VLOOKUP($A676,'DATA PENGUKURAN GARDU'!$A:$BS,44,0)</f>
        <v>#N/A</v>
      </c>
      <c r="T676" s="18" t="e">
        <f t="shared" si="354"/>
        <v>#N/A</v>
      </c>
      <c r="U676" s="17" t="e">
        <f>VLOOKUP($A676,'DATA PENGUKURAN GARDU'!$A:$BS,46,0)</f>
        <v>#N/A</v>
      </c>
      <c r="V676" s="18" t="e">
        <f t="shared" si="355"/>
        <v>#N/A</v>
      </c>
      <c r="W676" s="17" t="e">
        <f>VLOOKUP($A676,'DATA PENGUKURAN GARDU'!$A:$BS,48,0)</f>
        <v>#N/A</v>
      </c>
      <c r="X676" s="17" t="e">
        <f>VLOOKUP($A676,'DATA PENGUKURAN GARDU'!$A:$BS,53,0)</f>
        <v>#N/A</v>
      </c>
      <c r="Y676" s="17" t="e">
        <f>VLOOKUP($A676,'DATA PENGUKURAN GARDU'!$A:$BS,54,0)</f>
        <v>#N/A</v>
      </c>
      <c r="Z676" s="17" t="e">
        <f>VLOOKUP($A676,'DATA PENGUKURAN GARDU'!$A:$BS,55,0)</f>
        <v>#N/A</v>
      </c>
      <c r="AA676" s="20" t="e">
        <f>VLOOKUP($B676,'DATA PENGUKURAN GARDU'!$A:$BS,42,0)</f>
        <v>#N/A</v>
      </c>
      <c r="AB676" s="21" t="e">
        <f t="shared" si="356"/>
        <v>#N/A</v>
      </c>
      <c r="AC676" s="20" t="e">
        <f>VLOOKUP($B676,'DATA PENGUKURAN GARDU'!$A:$BS,44,0)</f>
        <v>#N/A</v>
      </c>
      <c r="AD676" s="21" t="e">
        <f t="shared" si="357"/>
        <v>#N/A</v>
      </c>
      <c r="AE676" s="20" t="e">
        <f>VLOOKUP($B676,'DATA PENGUKURAN GARDU'!$A:$BS,46,0)</f>
        <v>#N/A</v>
      </c>
      <c r="AF676" s="21" t="e">
        <f t="shared" si="358"/>
        <v>#N/A</v>
      </c>
      <c r="AG676" s="20" t="e">
        <f>VLOOKUP($B676,'DATA PENGUKURAN GARDU'!$A:$BS,46,0)</f>
        <v>#N/A</v>
      </c>
      <c r="AH676" s="20" t="e">
        <f>VLOOKUP($B676,'DATA PENGUKURAN GARDU'!$A:$BS,53,0)</f>
        <v>#N/A</v>
      </c>
      <c r="AI676" s="20" t="e">
        <f>VLOOKUP($B676,'DATA PENGUKURAN GARDU'!$A:$BS,54,0)</f>
        <v>#N/A</v>
      </c>
      <c r="AJ676" s="17" t="e">
        <f>VLOOKUP($C676,'DATA PENGUKURAN GARDU'!$A:$BS,42,0)</f>
        <v>#N/A</v>
      </c>
      <c r="AK676" s="23" t="e">
        <f t="shared" si="359"/>
        <v>#N/A</v>
      </c>
      <c r="AL676" s="17" t="e">
        <f>VLOOKUP($C676,'DATA PENGUKURAN GARDU'!$A:$BS,44,0)</f>
        <v>#N/A</v>
      </c>
      <c r="AM676" s="23" t="e">
        <f t="shared" si="360"/>
        <v>#N/A</v>
      </c>
      <c r="AN676" s="17" t="e">
        <f>VLOOKUP($C676,'DATA PENGUKURAN GARDU'!$A:$BS,46,0)</f>
        <v>#N/A</v>
      </c>
      <c r="AO676" s="23" t="e">
        <f t="shared" si="361"/>
        <v>#N/A</v>
      </c>
      <c r="AP676" s="17" t="e">
        <f>VLOOKUP($C676,'DATA PENGUKURAN GARDU'!$A:$BS,46,0)</f>
        <v>#N/A</v>
      </c>
      <c r="AQ676" s="17" t="e">
        <f>VLOOKUP($C676,'DATA PENGUKURAN GARDU'!$A:$BS,53,0)</f>
        <v>#N/A</v>
      </c>
      <c r="AR676" s="17" t="e">
        <f>VLOOKUP($C676,'DATA PENGUKURAN GARDU'!$A:$BS,54,0)</f>
        <v>#N/A</v>
      </c>
      <c r="AS676" s="20" t="e">
        <f>VLOOKUP($D676,'DATA PENGUKURAN GARDU'!$A:$BS,42,0)</f>
        <v>#N/A</v>
      </c>
      <c r="AT676" s="21" t="e">
        <f t="shared" si="362"/>
        <v>#N/A</v>
      </c>
      <c r="AU676" s="20" t="e">
        <f>VLOOKUP($D676,'DATA PENGUKURAN GARDU'!$A:$BS,44,0)</f>
        <v>#N/A</v>
      </c>
      <c r="AV676" s="21" t="e">
        <f t="shared" si="363"/>
        <v>#N/A</v>
      </c>
      <c r="AW676" s="20" t="e">
        <f>VLOOKUP($D676,'DATA PENGUKURAN GARDU'!$A:$BS,46,0)</f>
        <v>#N/A</v>
      </c>
      <c r="AX676" s="21" t="e">
        <f t="shared" si="364"/>
        <v>#N/A</v>
      </c>
      <c r="AY676" s="20" t="e">
        <f>VLOOKUP($D676,'DATA PENGUKURAN GARDU'!$A:$BS,46,0)</f>
        <v>#N/A</v>
      </c>
      <c r="AZ676" s="20" t="e">
        <f>VLOOKUP($D676,'DATA PENGUKURAN GARDU'!$A:$BS,53,0)</f>
        <v>#N/A</v>
      </c>
      <c r="BA676" s="20" t="e">
        <f>VLOOKUP($D676,'DATA PENGUKURAN GARDU'!$A:$BS,54,0)</f>
        <v>#N/A</v>
      </c>
      <c r="BB676" s="17" t="e">
        <f>VLOOKUP($E676,'DATA PENGUKURAN GARDU'!$A:$BS,42,0)</f>
        <v>#N/A</v>
      </c>
      <c r="BC676" s="23" t="e">
        <f t="shared" si="365"/>
        <v>#N/A</v>
      </c>
      <c r="BD676" s="17" t="e">
        <f>VLOOKUP($E676,'DATA PENGUKURAN GARDU'!$A:$BS,44,0)</f>
        <v>#N/A</v>
      </c>
      <c r="BE676" s="23" t="e">
        <f t="shared" si="366"/>
        <v>#N/A</v>
      </c>
      <c r="BF676" s="17" t="e">
        <f>VLOOKUP($E676,'DATA PENGUKURAN GARDU'!$A:$BS,46,0)</f>
        <v>#N/A</v>
      </c>
      <c r="BG676" s="23" t="e">
        <f t="shared" si="367"/>
        <v>#N/A</v>
      </c>
      <c r="BH676" s="17" t="e">
        <f>VLOOKUP($E676,'DATA PENGUKURAN GARDU'!$A:$BS,46,0)</f>
        <v>#N/A</v>
      </c>
      <c r="BI676" s="17" t="e">
        <f>VLOOKUP($E676,'DATA PENGUKURAN GARDU'!$A:$BS,53,0)</f>
        <v>#N/A</v>
      </c>
      <c r="BJ676" s="17" t="e">
        <f>VLOOKUP($E676,'DATA PENGUKURAN GARDU'!$A:$BS,54,0)</f>
        <v>#N/A</v>
      </c>
      <c r="BK676" s="20" t="e">
        <f t="shared" si="345"/>
        <v>#N/A</v>
      </c>
      <c r="BL676" s="20" t="e">
        <f t="shared" si="346"/>
        <v>#N/A</v>
      </c>
      <c r="BM676" s="20" t="e">
        <f t="shared" si="347"/>
        <v>#N/A</v>
      </c>
      <c r="BN676" s="25" t="e">
        <f t="shared" si="348"/>
        <v>#N/A</v>
      </c>
      <c r="BO676" s="26" t="str">
        <f t="shared" si="349"/>
        <v>0</v>
      </c>
      <c r="BP676" s="21" t="e">
        <f t="shared" si="350"/>
        <v>#VALUE!</v>
      </c>
      <c r="BQ676" s="20" t="e">
        <f t="shared" si="351"/>
        <v>#N/A</v>
      </c>
      <c r="BR676" s="20" t="e">
        <v>#N/A</v>
      </c>
      <c r="BS676" s="9" t="e">
        <v>#N/A</v>
      </c>
      <c r="BT676" s="2" t="e">
        <f t="shared" si="352"/>
        <v>#VALUE!</v>
      </c>
      <c r="BU676" s="2" t="e">
        <f t="shared" si="335"/>
        <v>#N/A</v>
      </c>
      <c r="BV676" s="2" t="e">
        <f t="shared" si="336"/>
        <v>#N/A</v>
      </c>
    </row>
    <row r="677" s="2" customFormat="1" ht="22.95" customHeight="1" spans="1:74">
      <c r="A677" s="9" t="str">
        <f t="shared" si="337"/>
        <v>NL 046Induk</v>
      </c>
      <c r="B677" s="9" t="str">
        <f t="shared" si="338"/>
        <v>NL 046jurusan 1</v>
      </c>
      <c r="C677" s="9" t="str">
        <f t="shared" si="339"/>
        <v>NL 046jurusan 2</v>
      </c>
      <c r="D677" s="9" t="str">
        <f t="shared" si="340"/>
        <v>NL 046jurusan 3</v>
      </c>
      <c r="E677" s="9" t="str">
        <f t="shared" si="341"/>
        <v>NL 046jurusan 4</v>
      </c>
      <c r="F677" s="10" t="s">
        <v>324</v>
      </c>
      <c r="G677" s="10" t="s">
        <v>101</v>
      </c>
      <c r="H677" s="10" t="s">
        <v>851</v>
      </c>
      <c r="I677" s="10" t="s">
        <v>11410</v>
      </c>
      <c r="J677" s="10" t="s">
        <v>11411</v>
      </c>
      <c r="K677" s="10" t="s">
        <v>7465</v>
      </c>
      <c r="L677" s="10"/>
      <c r="M677" s="10"/>
      <c r="N677" s="14">
        <f t="shared" si="342"/>
        <v>0</v>
      </c>
      <c r="O677" s="15" t="e">
        <f t="shared" si="343"/>
        <v>#VALUE!</v>
      </c>
      <c r="P677" s="15" t="e">
        <f t="shared" si="344"/>
        <v>#VALUE!</v>
      </c>
      <c r="Q677" s="17" t="e">
        <f>VLOOKUP($A677,'DATA PENGUKURAN GARDU'!$A:$BS,42,0)</f>
        <v>#N/A</v>
      </c>
      <c r="R677" s="18" t="e">
        <f t="shared" si="353"/>
        <v>#N/A</v>
      </c>
      <c r="S677" s="17" t="e">
        <f>VLOOKUP($A677,'DATA PENGUKURAN GARDU'!$A:$BS,44,0)</f>
        <v>#N/A</v>
      </c>
      <c r="T677" s="18" t="e">
        <f t="shared" si="354"/>
        <v>#N/A</v>
      </c>
      <c r="U677" s="17" t="e">
        <f>VLOOKUP($A677,'DATA PENGUKURAN GARDU'!$A:$BS,46,0)</f>
        <v>#N/A</v>
      </c>
      <c r="V677" s="18" t="e">
        <f t="shared" si="355"/>
        <v>#N/A</v>
      </c>
      <c r="W677" s="17" t="e">
        <f>VLOOKUP($A677,'DATA PENGUKURAN GARDU'!$A:$BS,48,0)</f>
        <v>#N/A</v>
      </c>
      <c r="X677" s="17" t="e">
        <f>VLOOKUP($A677,'DATA PENGUKURAN GARDU'!$A:$BS,53,0)</f>
        <v>#N/A</v>
      </c>
      <c r="Y677" s="17" t="e">
        <f>VLOOKUP($A677,'DATA PENGUKURAN GARDU'!$A:$BS,54,0)</f>
        <v>#N/A</v>
      </c>
      <c r="Z677" s="17" t="e">
        <f>VLOOKUP($A677,'DATA PENGUKURAN GARDU'!$A:$BS,55,0)</f>
        <v>#N/A</v>
      </c>
      <c r="AA677" s="20" t="e">
        <f>VLOOKUP($B677,'DATA PENGUKURAN GARDU'!$A:$BS,42,0)</f>
        <v>#N/A</v>
      </c>
      <c r="AB677" s="21" t="e">
        <f t="shared" si="356"/>
        <v>#N/A</v>
      </c>
      <c r="AC677" s="20" t="e">
        <f>VLOOKUP($B677,'DATA PENGUKURAN GARDU'!$A:$BS,44,0)</f>
        <v>#N/A</v>
      </c>
      <c r="AD677" s="21" t="e">
        <f t="shared" si="357"/>
        <v>#N/A</v>
      </c>
      <c r="AE677" s="20" t="e">
        <f>VLOOKUP($B677,'DATA PENGUKURAN GARDU'!$A:$BS,46,0)</f>
        <v>#N/A</v>
      </c>
      <c r="AF677" s="21" t="e">
        <f t="shared" si="358"/>
        <v>#N/A</v>
      </c>
      <c r="AG677" s="20" t="e">
        <f>VLOOKUP($B677,'DATA PENGUKURAN GARDU'!$A:$BS,46,0)</f>
        <v>#N/A</v>
      </c>
      <c r="AH677" s="20" t="e">
        <f>VLOOKUP($B677,'DATA PENGUKURAN GARDU'!$A:$BS,53,0)</f>
        <v>#N/A</v>
      </c>
      <c r="AI677" s="20" t="e">
        <f>VLOOKUP($B677,'DATA PENGUKURAN GARDU'!$A:$BS,54,0)</f>
        <v>#N/A</v>
      </c>
      <c r="AJ677" s="17" t="e">
        <f>VLOOKUP($C677,'DATA PENGUKURAN GARDU'!$A:$BS,42,0)</f>
        <v>#N/A</v>
      </c>
      <c r="AK677" s="23" t="e">
        <f t="shared" si="359"/>
        <v>#N/A</v>
      </c>
      <c r="AL677" s="17" t="e">
        <f>VLOOKUP($C677,'DATA PENGUKURAN GARDU'!$A:$BS,44,0)</f>
        <v>#N/A</v>
      </c>
      <c r="AM677" s="23" t="e">
        <f t="shared" si="360"/>
        <v>#N/A</v>
      </c>
      <c r="AN677" s="17" t="e">
        <f>VLOOKUP($C677,'DATA PENGUKURAN GARDU'!$A:$BS,46,0)</f>
        <v>#N/A</v>
      </c>
      <c r="AO677" s="23" t="e">
        <f t="shared" si="361"/>
        <v>#N/A</v>
      </c>
      <c r="AP677" s="17" t="e">
        <f>VLOOKUP($C677,'DATA PENGUKURAN GARDU'!$A:$BS,46,0)</f>
        <v>#N/A</v>
      </c>
      <c r="AQ677" s="17" t="e">
        <f>VLOOKUP($C677,'DATA PENGUKURAN GARDU'!$A:$BS,53,0)</f>
        <v>#N/A</v>
      </c>
      <c r="AR677" s="17" t="e">
        <f>VLOOKUP($C677,'DATA PENGUKURAN GARDU'!$A:$BS,54,0)</f>
        <v>#N/A</v>
      </c>
      <c r="AS677" s="20" t="e">
        <f>VLOOKUP($D677,'DATA PENGUKURAN GARDU'!$A:$BS,42,0)</f>
        <v>#N/A</v>
      </c>
      <c r="AT677" s="21" t="e">
        <f t="shared" si="362"/>
        <v>#N/A</v>
      </c>
      <c r="AU677" s="20" t="e">
        <f>VLOOKUP($D677,'DATA PENGUKURAN GARDU'!$A:$BS,44,0)</f>
        <v>#N/A</v>
      </c>
      <c r="AV677" s="21" t="e">
        <f t="shared" si="363"/>
        <v>#N/A</v>
      </c>
      <c r="AW677" s="20" t="e">
        <f>VLOOKUP($D677,'DATA PENGUKURAN GARDU'!$A:$BS,46,0)</f>
        <v>#N/A</v>
      </c>
      <c r="AX677" s="21" t="e">
        <f t="shared" si="364"/>
        <v>#N/A</v>
      </c>
      <c r="AY677" s="20" t="e">
        <f>VLOOKUP($D677,'DATA PENGUKURAN GARDU'!$A:$BS,46,0)</f>
        <v>#N/A</v>
      </c>
      <c r="AZ677" s="20" t="e">
        <f>VLOOKUP($D677,'DATA PENGUKURAN GARDU'!$A:$BS,53,0)</f>
        <v>#N/A</v>
      </c>
      <c r="BA677" s="20" t="e">
        <f>VLOOKUP($D677,'DATA PENGUKURAN GARDU'!$A:$BS,54,0)</f>
        <v>#N/A</v>
      </c>
      <c r="BB677" s="17" t="e">
        <f>VLOOKUP($E677,'DATA PENGUKURAN GARDU'!$A:$BS,42,0)</f>
        <v>#N/A</v>
      </c>
      <c r="BC677" s="23" t="e">
        <f t="shared" si="365"/>
        <v>#N/A</v>
      </c>
      <c r="BD677" s="17" t="e">
        <f>VLOOKUP($E677,'DATA PENGUKURAN GARDU'!$A:$BS,44,0)</f>
        <v>#N/A</v>
      </c>
      <c r="BE677" s="23" t="e">
        <f t="shared" si="366"/>
        <v>#N/A</v>
      </c>
      <c r="BF677" s="17" t="e">
        <f>VLOOKUP($E677,'DATA PENGUKURAN GARDU'!$A:$BS,46,0)</f>
        <v>#N/A</v>
      </c>
      <c r="BG677" s="23" t="e">
        <f t="shared" si="367"/>
        <v>#N/A</v>
      </c>
      <c r="BH677" s="17" t="e">
        <f>VLOOKUP($E677,'DATA PENGUKURAN GARDU'!$A:$BS,46,0)</f>
        <v>#N/A</v>
      </c>
      <c r="BI677" s="17" t="e">
        <f>VLOOKUP($E677,'DATA PENGUKURAN GARDU'!$A:$BS,53,0)</f>
        <v>#N/A</v>
      </c>
      <c r="BJ677" s="17" t="e">
        <f>VLOOKUP($E677,'DATA PENGUKURAN GARDU'!$A:$BS,54,0)</f>
        <v>#N/A</v>
      </c>
      <c r="BK677" s="20" t="e">
        <f t="shared" si="345"/>
        <v>#N/A</v>
      </c>
      <c r="BL677" s="20" t="e">
        <f t="shared" si="346"/>
        <v>#N/A</v>
      </c>
      <c r="BM677" s="20" t="e">
        <f t="shared" si="347"/>
        <v>#N/A</v>
      </c>
      <c r="BN677" s="25" t="e">
        <f t="shared" si="348"/>
        <v>#N/A</v>
      </c>
      <c r="BO677" s="26" t="str">
        <f t="shared" si="349"/>
        <v>0</v>
      </c>
      <c r="BP677" s="21" t="e">
        <f t="shared" si="350"/>
        <v>#VALUE!</v>
      </c>
      <c r="BQ677" s="20" t="e">
        <f t="shared" si="351"/>
        <v>#N/A</v>
      </c>
      <c r="BR677" s="20" t="e">
        <v>#N/A</v>
      </c>
      <c r="BS677" s="9" t="e">
        <v>#N/A</v>
      </c>
      <c r="BT677" s="2" t="e">
        <f t="shared" si="352"/>
        <v>#VALUE!</v>
      </c>
      <c r="BU677" s="2" t="e">
        <f t="shared" si="335"/>
        <v>#N/A</v>
      </c>
      <c r="BV677" s="2" t="e">
        <f t="shared" si="336"/>
        <v>#N/A</v>
      </c>
    </row>
    <row r="678" s="2" customFormat="1" ht="22.95" customHeight="1" spans="1:74">
      <c r="A678" s="9" t="str">
        <f t="shared" si="337"/>
        <v>NL 048Induk</v>
      </c>
      <c r="B678" s="9" t="str">
        <f t="shared" si="338"/>
        <v>NL 048jurusan 1</v>
      </c>
      <c r="C678" s="9" t="str">
        <f t="shared" si="339"/>
        <v>NL 048jurusan 2</v>
      </c>
      <c r="D678" s="9" t="str">
        <f t="shared" si="340"/>
        <v>NL 048jurusan 3</v>
      </c>
      <c r="E678" s="9" t="str">
        <f t="shared" si="341"/>
        <v>NL 048jurusan 4</v>
      </c>
      <c r="F678" s="10" t="s">
        <v>324</v>
      </c>
      <c r="G678" s="10" t="s">
        <v>101</v>
      </c>
      <c r="H678" s="10" t="s">
        <v>852</v>
      </c>
      <c r="I678" s="10" t="s">
        <v>11412</v>
      </c>
      <c r="J678" s="10" t="s">
        <v>11413</v>
      </c>
      <c r="K678" s="10" t="s">
        <v>7465</v>
      </c>
      <c r="L678" s="10"/>
      <c r="M678" s="10"/>
      <c r="N678" s="14">
        <f t="shared" si="342"/>
        <v>0</v>
      </c>
      <c r="O678" s="15" t="e">
        <f t="shared" si="343"/>
        <v>#VALUE!</v>
      </c>
      <c r="P678" s="15" t="e">
        <f t="shared" si="344"/>
        <v>#VALUE!</v>
      </c>
      <c r="Q678" s="17" t="e">
        <f>VLOOKUP($A678,'DATA PENGUKURAN GARDU'!$A:$BS,42,0)</f>
        <v>#N/A</v>
      </c>
      <c r="R678" s="18" t="e">
        <f t="shared" si="353"/>
        <v>#N/A</v>
      </c>
      <c r="S678" s="17" t="e">
        <f>VLOOKUP($A678,'DATA PENGUKURAN GARDU'!$A:$BS,44,0)</f>
        <v>#N/A</v>
      </c>
      <c r="T678" s="18" t="e">
        <f t="shared" si="354"/>
        <v>#N/A</v>
      </c>
      <c r="U678" s="17" t="e">
        <f>VLOOKUP($A678,'DATA PENGUKURAN GARDU'!$A:$BS,46,0)</f>
        <v>#N/A</v>
      </c>
      <c r="V678" s="18" t="e">
        <f t="shared" si="355"/>
        <v>#N/A</v>
      </c>
      <c r="W678" s="17" t="e">
        <f>VLOOKUP($A678,'DATA PENGUKURAN GARDU'!$A:$BS,48,0)</f>
        <v>#N/A</v>
      </c>
      <c r="X678" s="17" t="e">
        <f>VLOOKUP($A678,'DATA PENGUKURAN GARDU'!$A:$BS,53,0)</f>
        <v>#N/A</v>
      </c>
      <c r="Y678" s="17" t="e">
        <f>VLOOKUP($A678,'DATA PENGUKURAN GARDU'!$A:$BS,54,0)</f>
        <v>#N/A</v>
      </c>
      <c r="Z678" s="17" t="e">
        <f>VLOOKUP($A678,'DATA PENGUKURAN GARDU'!$A:$BS,55,0)</f>
        <v>#N/A</v>
      </c>
      <c r="AA678" s="20" t="e">
        <f>VLOOKUP($B678,'DATA PENGUKURAN GARDU'!$A:$BS,42,0)</f>
        <v>#N/A</v>
      </c>
      <c r="AB678" s="21" t="e">
        <f t="shared" si="356"/>
        <v>#N/A</v>
      </c>
      <c r="AC678" s="20" t="e">
        <f>VLOOKUP($B678,'DATA PENGUKURAN GARDU'!$A:$BS,44,0)</f>
        <v>#N/A</v>
      </c>
      <c r="AD678" s="21" t="e">
        <f t="shared" si="357"/>
        <v>#N/A</v>
      </c>
      <c r="AE678" s="20" t="e">
        <f>VLOOKUP($B678,'DATA PENGUKURAN GARDU'!$A:$BS,46,0)</f>
        <v>#N/A</v>
      </c>
      <c r="AF678" s="21" t="e">
        <f t="shared" si="358"/>
        <v>#N/A</v>
      </c>
      <c r="AG678" s="20" t="e">
        <f>VLOOKUP($B678,'DATA PENGUKURAN GARDU'!$A:$BS,46,0)</f>
        <v>#N/A</v>
      </c>
      <c r="AH678" s="20" t="e">
        <f>VLOOKUP($B678,'DATA PENGUKURAN GARDU'!$A:$BS,53,0)</f>
        <v>#N/A</v>
      </c>
      <c r="AI678" s="20" t="e">
        <f>VLOOKUP($B678,'DATA PENGUKURAN GARDU'!$A:$BS,54,0)</f>
        <v>#N/A</v>
      </c>
      <c r="AJ678" s="17" t="e">
        <f>VLOOKUP($C678,'DATA PENGUKURAN GARDU'!$A:$BS,42,0)</f>
        <v>#N/A</v>
      </c>
      <c r="AK678" s="23" t="e">
        <f t="shared" si="359"/>
        <v>#N/A</v>
      </c>
      <c r="AL678" s="17" t="e">
        <f>VLOOKUP($C678,'DATA PENGUKURAN GARDU'!$A:$BS,44,0)</f>
        <v>#N/A</v>
      </c>
      <c r="AM678" s="23" t="e">
        <f t="shared" si="360"/>
        <v>#N/A</v>
      </c>
      <c r="AN678" s="17" t="e">
        <f>VLOOKUP($C678,'DATA PENGUKURAN GARDU'!$A:$BS,46,0)</f>
        <v>#N/A</v>
      </c>
      <c r="AO678" s="23" t="e">
        <f t="shared" si="361"/>
        <v>#N/A</v>
      </c>
      <c r="AP678" s="17" t="e">
        <f>VLOOKUP($C678,'DATA PENGUKURAN GARDU'!$A:$BS,46,0)</f>
        <v>#N/A</v>
      </c>
      <c r="AQ678" s="17" t="e">
        <f>VLOOKUP($C678,'DATA PENGUKURAN GARDU'!$A:$BS,53,0)</f>
        <v>#N/A</v>
      </c>
      <c r="AR678" s="17" t="e">
        <f>VLOOKUP($C678,'DATA PENGUKURAN GARDU'!$A:$BS,54,0)</f>
        <v>#N/A</v>
      </c>
      <c r="AS678" s="20" t="e">
        <f>VLOOKUP($D678,'DATA PENGUKURAN GARDU'!$A:$BS,42,0)</f>
        <v>#N/A</v>
      </c>
      <c r="AT678" s="21" t="e">
        <f t="shared" si="362"/>
        <v>#N/A</v>
      </c>
      <c r="AU678" s="20" t="e">
        <f>VLOOKUP($D678,'DATA PENGUKURAN GARDU'!$A:$BS,44,0)</f>
        <v>#N/A</v>
      </c>
      <c r="AV678" s="21" t="e">
        <f t="shared" si="363"/>
        <v>#N/A</v>
      </c>
      <c r="AW678" s="20" t="e">
        <f>VLOOKUP($D678,'DATA PENGUKURAN GARDU'!$A:$BS,46,0)</f>
        <v>#N/A</v>
      </c>
      <c r="AX678" s="21" t="e">
        <f t="shared" si="364"/>
        <v>#N/A</v>
      </c>
      <c r="AY678" s="20" t="e">
        <f>VLOOKUP($D678,'DATA PENGUKURAN GARDU'!$A:$BS,46,0)</f>
        <v>#N/A</v>
      </c>
      <c r="AZ678" s="20" t="e">
        <f>VLOOKUP($D678,'DATA PENGUKURAN GARDU'!$A:$BS,53,0)</f>
        <v>#N/A</v>
      </c>
      <c r="BA678" s="20" t="e">
        <f>VLOOKUP($D678,'DATA PENGUKURAN GARDU'!$A:$BS,54,0)</f>
        <v>#N/A</v>
      </c>
      <c r="BB678" s="17" t="e">
        <f>VLOOKUP($E678,'DATA PENGUKURAN GARDU'!$A:$BS,42,0)</f>
        <v>#N/A</v>
      </c>
      <c r="BC678" s="23" t="e">
        <f t="shared" si="365"/>
        <v>#N/A</v>
      </c>
      <c r="BD678" s="17" t="e">
        <f>VLOOKUP($E678,'DATA PENGUKURAN GARDU'!$A:$BS,44,0)</f>
        <v>#N/A</v>
      </c>
      <c r="BE678" s="23" t="e">
        <f t="shared" si="366"/>
        <v>#N/A</v>
      </c>
      <c r="BF678" s="17" t="e">
        <f>VLOOKUP($E678,'DATA PENGUKURAN GARDU'!$A:$BS,46,0)</f>
        <v>#N/A</v>
      </c>
      <c r="BG678" s="23" t="e">
        <f t="shared" si="367"/>
        <v>#N/A</v>
      </c>
      <c r="BH678" s="17" t="e">
        <f>VLOOKUP($E678,'DATA PENGUKURAN GARDU'!$A:$BS,46,0)</f>
        <v>#N/A</v>
      </c>
      <c r="BI678" s="17" t="e">
        <f>VLOOKUP($E678,'DATA PENGUKURAN GARDU'!$A:$BS,53,0)</f>
        <v>#N/A</v>
      </c>
      <c r="BJ678" s="17" t="e">
        <f>VLOOKUP($E678,'DATA PENGUKURAN GARDU'!$A:$BS,54,0)</f>
        <v>#N/A</v>
      </c>
      <c r="BK678" s="20" t="e">
        <f t="shared" si="345"/>
        <v>#N/A</v>
      </c>
      <c r="BL678" s="20" t="e">
        <f t="shared" si="346"/>
        <v>#N/A</v>
      </c>
      <c r="BM678" s="20" t="e">
        <f t="shared" si="347"/>
        <v>#N/A</v>
      </c>
      <c r="BN678" s="25" t="e">
        <f t="shared" si="348"/>
        <v>#N/A</v>
      </c>
      <c r="BO678" s="26" t="str">
        <f t="shared" si="349"/>
        <v>0</v>
      </c>
      <c r="BP678" s="21" t="e">
        <f t="shared" si="350"/>
        <v>#VALUE!</v>
      </c>
      <c r="BQ678" s="20" t="e">
        <f t="shared" si="351"/>
        <v>#N/A</v>
      </c>
      <c r="BR678" s="20" t="e">
        <v>#N/A</v>
      </c>
      <c r="BS678" s="9" t="e">
        <v>#N/A</v>
      </c>
      <c r="BT678" s="2" t="e">
        <f t="shared" si="352"/>
        <v>#VALUE!</v>
      </c>
      <c r="BU678" s="2" t="e">
        <f t="shared" si="335"/>
        <v>#N/A</v>
      </c>
      <c r="BV678" s="2" t="e">
        <f t="shared" si="336"/>
        <v>#N/A</v>
      </c>
    </row>
    <row r="679" s="2" customFormat="1" ht="22.95" customHeight="1" spans="1:74">
      <c r="A679" s="9" t="str">
        <f t="shared" si="337"/>
        <v>N 018Induk</v>
      </c>
      <c r="B679" s="9" t="str">
        <f t="shared" si="338"/>
        <v>N 018jurusan 1</v>
      </c>
      <c r="C679" s="9" t="str">
        <f t="shared" si="339"/>
        <v>N 018jurusan 2</v>
      </c>
      <c r="D679" s="9" t="str">
        <f t="shared" si="340"/>
        <v>N 018jurusan 3</v>
      </c>
      <c r="E679" s="9" t="str">
        <f t="shared" si="341"/>
        <v>N 018jurusan 4</v>
      </c>
      <c r="F679" s="10" t="s">
        <v>226</v>
      </c>
      <c r="G679" s="10" t="s">
        <v>101</v>
      </c>
      <c r="H679" s="10" t="s">
        <v>853</v>
      </c>
      <c r="I679" s="10" t="s">
        <v>11414</v>
      </c>
      <c r="J679" s="10" t="s">
        <v>11415</v>
      </c>
      <c r="K679" s="10" t="s">
        <v>7465</v>
      </c>
      <c r="L679" s="10"/>
      <c r="M679" s="10"/>
      <c r="N679" s="14">
        <f t="shared" si="342"/>
        <v>0</v>
      </c>
      <c r="O679" s="15" t="e">
        <f t="shared" si="343"/>
        <v>#VALUE!</v>
      </c>
      <c r="P679" s="15" t="e">
        <f t="shared" si="344"/>
        <v>#VALUE!</v>
      </c>
      <c r="Q679" s="17" t="e">
        <f>VLOOKUP($A679,'DATA PENGUKURAN GARDU'!$A:$BS,42,0)</f>
        <v>#N/A</v>
      </c>
      <c r="R679" s="18" t="e">
        <f t="shared" si="353"/>
        <v>#N/A</v>
      </c>
      <c r="S679" s="17" t="e">
        <f>VLOOKUP($A679,'DATA PENGUKURAN GARDU'!$A:$BS,44,0)</f>
        <v>#N/A</v>
      </c>
      <c r="T679" s="18" t="e">
        <f t="shared" si="354"/>
        <v>#N/A</v>
      </c>
      <c r="U679" s="17" t="e">
        <f>VLOOKUP($A679,'DATA PENGUKURAN GARDU'!$A:$BS,46,0)</f>
        <v>#N/A</v>
      </c>
      <c r="V679" s="18" t="e">
        <f t="shared" si="355"/>
        <v>#N/A</v>
      </c>
      <c r="W679" s="17" t="e">
        <f>VLOOKUP($A679,'DATA PENGUKURAN GARDU'!$A:$BS,48,0)</f>
        <v>#N/A</v>
      </c>
      <c r="X679" s="17" t="e">
        <f>VLOOKUP($A679,'DATA PENGUKURAN GARDU'!$A:$BS,53,0)</f>
        <v>#N/A</v>
      </c>
      <c r="Y679" s="17" t="e">
        <f>VLOOKUP($A679,'DATA PENGUKURAN GARDU'!$A:$BS,54,0)</f>
        <v>#N/A</v>
      </c>
      <c r="Z679" s="17" t="e">
        <f>VLOOKUP($A679,'DATA PENGUKURAN GARDU'!$A:$BS,55,0)</f>
        <v>#N/A</v>
      </c>
      <c r="AA679" s="20" t="e">
        <f>VLOOKUP($B679,'DATA PENGUKURAN GARDU'!$A:$BS,42,0)</f>
        <v>#N/A</v>
      </c>
      <c r="AB679" s="21" t="e">
        <f t="shared" si="356"/>
        <v>#N/A</v>
      </c>
      <c r="AC679" s="20" t="e">
        <f>VLOOKUP($B679,'DATA PENGUKURAN GARDU'!$A:$BS,44,0)</f>
        <v>#N/A</v>
      </c>
      <c r="AD679" s="21" t="e">
        <f t="shared" si="357"/>
        <v>#N/A</v>
      </c>
      <c r="AE679" s="20" t="e">
        <f>VLOOKUP($B679,'DATA PENGUKURAN GARDU'!$A:$BS,46,0)</f>
        <v>#N/A</v>
      </c>
      <c r="AF679" s="21" t="e">
        <f t="shared" si="358"/>
        <v>#N/A</v>
      </c>
      <c r="AG679" s="20" t="e">
        <f>VLOOKUP($B679,'DATA PENGUKURAN GARDU'!$A:$BS,46,0)</f>
        <v>#N/A</v>
      </c>
      <c r="AH679" s="20" t="e">
        <f>VLOOKUP($B679,'DATA PENGUKURAN GARDU'!$A:$BS,53,0)</f>
        <v>#N/A</v>
      </c>
      <c r="AI679" s="20" t="e">
        <f>VLOOKUP($B679,'DATA PENGUKURAN GARDU'!$A:$BS,54,0)</f>
        <v>#N/A</v>
      </c>
      <c r="AJ679" s="17" t="e">
        <f>VLOOKUP($C679,'DATA PENGUKURAN GARDU'!$A:$BS,42,0)</f>
        <v>#N/A</v>
      </c>
      <c r="AK679" s="23" t="e">
        <f t="shared" si="359"/>
        <v>#N/A</v>
      </c>
      <c r="AL679" s="17" t="e">
        <f>VLOOKUP($C679,'DATA PENGUKURAN GARDU'!$A:$BS,44,0)</f>
        <v>#N/A</v>
      </c>
      <c r="AM679" s="23" t="e">
        <f t="shared" si="360"/>
        <v>#N/A</v>
      </c>
      <c r="AN679" s="17" t="e">
        <f>VLOOKUP($C679,'DATA PENGUKURAN GARDU'!$A:$BS,46,0)</f>
        <v>#N/A</v>
      </c>
      <c r="AO679" s="23" t="e">
        <f t="shared" si="361"/>
        <v>#N/A</v>
      </c>
      <c r="AP679" s="17" t="e">
        <f>VLOOKUP($C679,'DATA PENGUKURAN GARDU'!$A:$BS,46,0)</f>
        <v>#N/A</v>
      </c>
      <c r="AQ679" s="17" t="e">
        <f>VLOOKUP($C679,'DATA PENGUKURAN GARDU'!$A:$BS,53,0)</f>
        <v>#N/A</v>
      </c>
      <c r="AR679" s="17" t="e">
        <f>VLOOKUP($C679,'DATA PENGUKURAN GARDU'!$A:$BS,54,0)</f>
        <v>#N/A</v>
      </c>
      <c r="AS679" s="20" t="e">
        <f>VLOOKUP($D679,'DATA PENGUKURAN GARDU'!$A:$BS,42,0)</f>
        <v>#N/A</v>
      </c>
      <c r="AT679" s="21" t="e">
        <f t="shared" si="362"/>
        <v>#N/A</v>
      </c>
      <c r="AU679" s="20" t="e">
        <f>VLOOKUP($D679,'DATA PENGUKURAN GARDU'!$A:$BS,44,0)</f>
        <v>#N/A</v>
      </c>
      <c r="AV679" s="21" t="e">
        <f t="shared" si="363"/>
        <v>#N/A</v>
      </c>
      <c r="AW679" s="20" t="e">
        <f>VLOOKUP($D679,'DATA PENGUKURAN GARDU'!$A:$BS,46,0)</f>
        <v>#N/A</v>
      </c>
      <c r="AX679" s="21" t="e">
        <f t="shared" si="364"/>
        <v>#N/A</v>
      </c>
      <c r="AY679" s="20" t="e">
        <f>VLOOKUP($D679,'DATA PENGUKURAN GARDU'!$A:$BS,46,0)</f>
        <v>#N/A</v>
      </c>
      <c r="AZ679" s="20" t="e">
        <f>VLOOKUP($D679,'DATA PENGUKURAN GARDU'!$A:$BS,53,0)</f>
        <v>#N/A</v>
      </c>
      <c r="BA679" s="20" t="e">
        <f>VLOOKUP($D679,'DATA PENGUKURAN GARDU'!$A:$BS,54,0)</f>
        <v>#N/A</v>
      </c>
      <c r="BB679" s="17" t="e">
        <f>VLOOKUP($E679,'DATA PENGUKURAN GARDU'!$A:$BS,42,0)</f>
        <v>#N/A</v>
      </c>
      <c r="BC679" s="23" t="e">
        <f t="shared" si="365"/>
        <v>#N/A</v>
      </c>
      <c r="BD679" s="17" t="e">
        <f>VLOOKUP($E679,'DATA PENGUKURAN GARDU'!$A:$BS,44,0)</f>
        <v>#N/A</v>
      </c>
      <c r="BE679" s="23" t="e">
        <f t="shared" si="366"/>
        <v>#N/A</v>
      </c>
      <c r="BF679" s="17" t="e">
        <f>VLOOKUP($E679,'DATA PENGUKURAN GARDU'!$A:$BS,46,0)</f>
        <v>#N/A</v>
      </c>
      <c r="BG679" s="23" t="e">
        <f t="shared" si="367"/>
        <v>#N/A</v>
      </c>
      <c r="BH679" s="17" t="e">
        <f>VLOOKUP($E679,'DATA PENGUKURAN GARDU'!$A:$BS,46,0)</f>
        <v>#N/A</v>
      </c>
      <c r="BI679" s="17" t="e">
        <f>VLOOKUP($E679,'DATA PENGUKURAN GARDU'!$A:$BS,53,0)</f>
        <v>#N/A</v>
      </c>
      <c r="BJ679" s="17" t="e">
        <f>VLOOKUP($E679,'DATA PENGUKURAN GARDU'!$A:$BS,54,0)</f>
        <v>#N/A</v>
      </c>
      <c r="BK679" s="20" t="e">
        <f t="shared" si="345"/>
        <v>#N/A</v>
      </c>
      <c r="BL679" s="20" t="e">
        <f t="shared" si="346"/>
        <v>#N/A</v>
      </c>
      <c r="BM679" s="20" t="e">
        <f t="shared" si="347"/>
        <v>#N/A</v>
      </c>
      <c r="BN679" s="25" t="e">
        <f t="shared" si="348"/>
        <v>#N/A</v>
      </c>
      <c r="BO679" s="26" t="str">
        <f t="shared" si="349"/>
        <v>0</v>
      </c>
      <c r="BP679" s="21" t="e">
        <f t="shared" si="350"/>
        <v>#VALUE!</v>
      </c>
      <c r="BQ679" s="20" t="e">
        <f t="shared" si="351"/>
        <v>#N/A</v>
      </c>
      <c r="BR679" s="20" t="e">
        <v>#N/A</v>
      </c>
      <c r="BS679" s="9" t="e">
        <v>#N/A</v>
      </c>
      <c r="BT679" s="2" t="e">
        <f t="shared" si="352"/>
        <v>#VALUE!</v>
      </c>
      <c r="BU679" s="2" t="e">
        <f t="shared" si="335"/>
        <v>#N/A</v>
      </c>
      <c r="BV679" s="2" t="e">
        <f t="shared" si="336"/>
        <v>#N/A</v>
      </c>
    </row>
    <row r="680" s="2" customFormat="1" ht="22.95" customHeight="1" spans="1:74">
      <c r="A680" s="9" t="str">
        <f t="shared" si="337"/>
        <v>N 023Induk</v>
      </c>
      <c r="B680" s="9" t="str">
        <f t="shared" si="338"/>
        <v>N 023jurusan 1</v>
      </c>
      <c r="C680" s="9" t="str">
        <f t="shared" si="339"/>
        <v>N 023jurusan 2</v>
      </c>
      <c r="D680" s="9" t="str">
        <f t="shared" si="340"/>
        <v>N 023jurusan 3</v>
      </c>
      <c r="E680" s="9" t="str">
        <f t="shared" si="341"/>
        <v>N 023jurusan 4</v>
      </c>
      <c r="F680" s="10" t="s">
        <v>226</v>
      </c>
      <c r="G680" s="10" t="s">
        <v>101</v>
      </c>
      <c r="H680" s="10" t="s">
        <v>854</v>
      </c>
      <c r="I680" s="10" t="s">
        <v>11416</v>
      </c>
      <c r="J680" s="10" t="s">
        <v>11417</v>
      </c>
      <c r="K680" s="10" t="s">
        <v>7465</v>
      </c>
      <c r="L680" s="10"/>
      <c r="M680" s="10"/>
      <c r="N680" s="14">
        <f t="shared" si="342"/>
        <v>0</v>
      </c>
      <c r="O680" s="15" t="e">
        <f t="shared" si="343"/>
        <v>#VALUE!</v>
      </c>
      <c r="P680" s="15" t="e">
        <f t="shared" si="344"/>
        <v>#VALUE!</v>
      </c>
      <c r="Q680" s="17" t="e">
        <f>VLOOKUP($A680,'DATA PENGUKURAN GARDU'!$A:$BS,42,0)</f>
        <v>#N/A</v>
      </c>
      <c r="R680" s="18" t="e">
        <f t="shared" si="353"/>
        <v>#N/A</v>
      </c>
      <c r="S680" s="17" t="e">
        <f>VLOOKUP($A680,'DATA PENGUKURAN GARDU'!$A:$BS,44,0)</f>
        <v>#N/A</v>
      </c>
      <c r="T680" s="18" t="e">
        <f t="shared" si="354"/>
        <v>#N/A</v>
      </c>
      <c r="U680" s="17" t="e">
        <f>VLOOKUP($A680,'DATA PENGUKURAN GARDU'!$A:$BS,46,0)</f>
        <v>#N/A</v>
      </c>
      <c r="V680" s="18" t="e">
        <f t="shared" si="355"/>
        <v>#N/A</v>
      </c>
      <c r="W680" s="17" t="e">
        <f>VLOOKUP($A680,'DATA PENGUKURAN GARDU'!$A:$BS,48,0)</f>
        <v>#N/A</v>
      </c>
      <c r="X680" s="17" t="e">
        <f>VLOOKUP($A680,'DATA PENGUKURAN GARDU'!$A:$BS,53,0)</f>
        <v>#N/A</v>
      </c>
      <c r="Y680" s="17" t="e">
        <f>VLOOKUP($A680,'DATA PENGUKURAN GARDU'!$A:$BS,54,0)</f>
        <v>#N/A</v>
      </c>
      <c r="Z680" s="17" t="e">
        <f>VLOOKUP($A680,'DATA PENGUKURAN GARDU'!$A:$BS,55,0)</f>
        <v>#N/A</v>
      </c>
      <c r="AA680" s="20" t="e">
        <f>VLOOKUP($B680,'DATA PENGUKURAN GARDU'!$A:$BS,42,0)</f>
        <v>#N/A</v>
      </c>
      <c r="AB680" s="21" t="e">
        <f t="shared" si="356"/>
        <v>#N/A</v>
      </c>
      <c r="AC680" s="20" t="e">
        <f>VLOOKUP($B680,'DATA PENGUKURAN GARDU'!$A:$BS,44,0)</f>
        <v>#N/A</v>
      </c>
      <c r="AD680" s="21" t="e">
        <f t="shared" si="357"/>
        <v>#N/A</v>
      </c>
      <c r="AE680" s="20" t="e">
        <f>VLOOKUP($B680,'DATA PENGUKURAN GARDU'!$A:$BS,46,0)</f>
        <v>#N/A</v>
      </c>
      <c r="AF680" s="21" t="e">
        <f t="shared" si="358"/>
        <v>#N/A</v>
      </c>
      <c r="AG680" s="20" t="e">
        <f>VLOOKUP($B680,'DATA PENGUKURAN GARDU'!$A:$BS,46,0)</f>
        <v>#N/A</v>
      </c>
      <c r="AH680" s="20" t="e">
        <f>VLOOKUP($B680,'DATA PENGUKURAN GARDU'!$A:$BS,53,0)</f>
        <v>#N/A</v>
      </c>
      <c r="AI680" s="20" t="e">
        <f>VLOOKUP($B680,'DATA PENGUKURAN GARDU'!$A:$BS,54,0)</f>
        <v>#N/A</v>
      </c>
      <c r="AJ680" s="17" t="e">
        <f>VLOOKUP($C680,'DATA PENGUKURAN GARDU'!$A:$BS,42,0)</f>
        <v>#N/A</v>
      </c>
      <c r="AK680" s="23" t="e">
        <f t="shared" si="359"/>
        <v>#N/A</v>
      </c>
      <c r="AL680" s="17" t="e">
        <f>VLOOKUP($C680,'DATA PENGUKURAN GARDU'!$A:$BS,44,0)</f>
        <v>#N/A</v>
      </c>
      <c r="AM680" s="23" t="e">
        <f t="shared" si="360"/>
        <v>#N/A</v>
      </c>
      <c r="AN680" s="17" t="e">
        <f>VLOOKUP($C680,'DATA PENGUKURAN GARDU'!$A:$BS,46,0)</f>
        <v>#N/A</v>
      </c>
      <c r="AO680" s="23" t="e">
        <f t="shared" si="361"/>
        <v>#N/A</v>
      </c>
      <c r="AP680" s="17" t="e">
        <f>VLOOKUP($C680,'DATA PENGUKURAN GARDU'!$A:$BS,46,0)</f>
        <v>#N/A</v>
      </c>
      <c r="AQ680" s="17" t="e">
        <f>VLOOKUP($C680,'DATA PENGUKURAN GARDU'!$A:$BS,53,0)</f>
        <v>#N/A</v>
      </c>
      <c r="AR680" s="17" t="e">
        <f>VLOOKUP($C680,'DATA PENGUKURAN GARDU'!$A:$BS,54,0)</f>
        <v>#N/A</v>
      </c>
      <c r="AS680" s="20" t="e">
        <f>VLOOKUP($D680,'DATA PENGUKURAN GARDU'!$A:$BS,42,0)</f>
        <v>#N/A</v>
      </c>
      <c r="AT680" s="21" t="e">
        <f t="shared" si="362"/>
        <v>#N/A</v>
      </c>
      <c r="AU680" s="20" t="e">
        <f>VLOOKUP($D680,'DATA PENGUKURAN GARDU'!$A:$BS,44,0)</f>
        <v>#N/A</v>
      </c>
      <c r="AV680" s="21" t="e">
        <f t="shared" si="363"/>
        <v>#N/A</v>
      </c>
      <c r="AW680" s="20" t="e">
        <f>VLOOKUP($D680,'DATA PENGUKURAN GARDU'!$A:$BS,46,0)</f>
        <v>#N/A</v>
      </c>
      <c r="AX680" s="21" t="e">
        <f t="shared" si="364"/>
        <v>#N/A</v>
      </c>
      <c r="AY680" s="20" t="e">
        <f>VLOOKUP($D680,'DATA PENGUKURAN GARDU'!$A:$BS,46,0)</f>
        <v>#N/A</v>
      </c>
      <c r="AZ680" s="20" t="e">
        <f>VLOOKUP($D680,'DATA PENGUKURAN GARDU'!$A:$BS,53,0)</f>
        <v>#N/A</v>
      </c>
      <c r="BA680" s="20" t="e">
        <f>VLOOKUP($D680,'DATA PENGUKURAN GARDU'!$A:$BS,54,0)</f>
        <v>#N/A</v>
      </c>
      <c r="BB680" s="17" t="e">
        <f>VLOOKUP($E680,'DATA PENGUKURAN GARDU'!$A:$BS,42,0)</f>
        <v>#N/A</v>
      </c>
      <c r="BC680" s="23" t="e">
        <f t="shared" si="365"/>
        <v>#N/A</v>
      </c>
      <c r="BD680" s="17" t="e">
        <f>VLOOKUP($E680,'DATA PENGUKURAN GARDU'!$A:$BS,44,0)</f>
        <v>#N/A</v>
      </c>
      <c r="BE680" s="23" t="e">
        <f t="shared" si="366"/>
        <v>#N/A</v>
      </c>
      <c r="BF680" s="17" t="e">
        <f>VLOOKUP($E680,'DATA PENGUKURAN GARDU'!$A:$BS,46,0)</f>
        <v>#N/A</v>
      </c>
      <c r="BG680" s="23" t="e">
        <f t="shared" si="367"/>
        <v>#N/A</v>
      </c>
      <c r="BH680" s="17" t="e">
        <f>VLOOKUP($E680,'DATA PENGUKURAN GARDU'!$A:$BS,46,0)</f>
        <v>#N/A</v>
      </c>
      <c r="BI680" s="17" t="e">
        <f>VLOOKUP($E680,'DATA PENGUKURAN GARDU'!$A:$BS,53,0)</f>
        <v>#N/A</v>
      </c>
      <c r="BJ680" s="17" t="e">
        <f>VLOOKUP($E680,'DATA PENGUKURAN GARDU'!$A:$BS,54,0)</f>
        <v>#N/A</v>
      </c>
      <c r="BK680" s="20" t="e">
        <f t="shared" si="345"/>
        <v>#N/A</v>
      </c>
      <c r="BL680" s="20" t="e">
        <f t="shared" si="346"/>
        <v>#N/A</v>
      </c>
      <c r="BM680" s="20" t="e">
        <f t="shared" si="347"/>
        <v>#N/A</v>
      </c>
      <c r="BN680" s="25" t="e">
        <f t="shared" si="348"/>
        <v>#N/A</v>
      </c>
      <c r="BO680" s="26" t="str">
        <f t="shared" si="349"/>
        <v>0</v>
      </c>
      <c r="BP680" s="21" t="e">
        <f t="shared" si="350"/>
        <v>#VALUE!</v>
      </c>
      <c r="BQ680" s="20" t="e">
        <f t="shared" si="351"/>
        <v>#N/A</v>
      </c>
      <c r="BR680" s="20" t="e">
        <v>#N/A</v>
      </c>
      <c r="BS680" s="9" t="e">
        <v>#N/A</v>
      </c>
      <c r="BT680" s="2" t="e">
        <f t="shared" si="352"/>
        <v>#VALUE!</v>
      </c>
      <c r="BU680" s="2" t="e">
        <f t="shared" si="335"/>
        <v>#N/A</v>
      </c>
      <c r="BV680" s="2" t="e">
        <f t="shared" si="336"/>
        <v>#N/A</v>
      </c>
    </row>
    <row r="681" s="2" customFormat="1" ht="22.95" customHeight="1" spans="1:74">
      <c r="A681" s="9" t="str">
        <f t="shared" si="337"/>
        <v>N 025Induk</v>
      </c>
      <c r="B681" s="9" t="str">
        <f t="shared" si="338"/>
        <v>N 025jurusan 1</v>
      </c>
      <c r="C681" s="9" t="str">
        <f t="shared" si="339"/>
        <v>N 025jurusan 2</v>
      </c>
      <c r="D681" s="9" t="str">
        <f t="shared" si="340"/>
        <v>N 025jurusan 3</v>
      </c>
      <c r="E681" s="9" t="str">
        <f t="shared" si="341"/>
        <v>N 025jurusan 4</v>
      </c>
      <c r="F681" s="10" t="s">
        <v>342</v>
      </c>
      <c r="G681" s="10" t="s">
        <v>39</v>
      </c>
      <c r="H681" s="10" t="s">
        <v>855</v>
      </c>
      <c r="I681" s="10" t="s">
        <v>11418</v>
      </c>
      <c r="J681" s="10" t="s">
        <v>11419</v>
      </c>
      <c r="K681" s="10" t="s">
        <v>7465</v>
      </c>
      <c r="L681" s="10"/>
      <c r="M681" s="10"/>
      <c r="N681" s="14">
        <f t="shared" si="342"/>
        <v>0</v>
      </c>
      <c r="O681" s="15" t="e">
        <f t="shared" si="343"/>
        <v>#VALUE!</v>
      </c>
      <c r="P681" s="15" t="e">
        <f t="shared" si="344"/>
        <v>#VALUE!</v>
      </c>
      <c r="Q681" s="17" t="e">
        <f>VLOOKUP($A681,'DATA PENGUKURAN GARDU'!$A:$BS,42,0)</f>
        <v>#N/A</v>
      </c>
      <c r="R681" s="18" t="e">
        <f t="shared" si="353"/>
        <v>#N/A</v>
      </c>
      <c r="S681" s="17" t="e">
        <f>VLOOKUP($A681,'DATA PENGUKURAN GARDU'!$A:$BS,44,0)</f>
        <v>#N/A</v>
      </c>
      <c r="T681" s="18" t="e">
        <f t="shared" si="354"/>
        <v>#N/A</v>
      </c>
      <c r="U681" s="17" t="e">
        <f>VLOOKUP($A681,'DATA PENGUKURAN GARDU'!$A:$BS,46,0)</f>
        <v>#N/A</v>
      </c>
      <c r="V681" s="18" t="e">
        <f t="shared" si="355"/>
        <v>#N/A</v>
      </c>
      <c r="W681" s="17" t="e">
        <f>VLOOKUP($A681,'DATA PENGUKURAN GARDU'!$A:$BS,48,0)</f>
        <v>#N/A</v>
      </c>
      <c r="X681" s="17" t="e">
        <f>VLOOKUP($A681,'DATA PENGUKURAN GARDU'!$A:$BS,53,0)</f>
        <v>#N/A</v>
      </c>
      <c r="Y681" s="17" t="e">
        <f>VLOOKUP($A681,'DATA PENGUKURAN GARDU'!$A:$BS,54,0)</f>
        <v>#N/A</v>
      </c>
      <c r="Z681" s="17" t="e">
        <f>VLOOKUP($A681,'DATA PENGUKURAN GARDU'!$A:$BS,55,0)</f>
        <v>#N/A</v>
      </c>
      <c r="AA681" s="20" t="e">
        <f>VLOOKUP($B681,'DATA PENGUKURAN GARDU'!$A:$BS,42,0)</f>
        <v>#N/A</v>
      </c>
      <c r="AB681" s="21" t="e">
        <f t="shared" si="356"/>
        <v>#N/A</v>
      </c>
      <c r="AC681" s="20" t="e">
        <f>VLOOKUP($B681,'DATA PENGUKURAN GARDU'!$A:$BS,44,0)</f>
        <v>#N/A</v>
      </c>
      <c r="AD681" s="21" t="e">
        <f t="shared" si="357"/>
        <v>#N/A</v>
      </c>
      <c r="AE681" s="20" t="e">
        <f>VLOOKUP($B681,'DATA PENGUKURAN GARDU'!$A:$BS,46,0)</f>
        <v>#N/A</v>
      </c>
      <c r="AF681" s="21" t="e">
        <f t="shared" si="358"/>
        <v>#N/A</v>
      </c>
      <c r="AG681" s="20" t="e">
        <f>VLOOKUP($B681,'DATA PENGUKURAN GARDU'!$A:$BS,46,0)</f>
        <v>#N/A</v>
      </c>
      <c r="AH681" s="20" t="e">
        <f>VLOOKUP($B681,'DATA PENGUKURAN GARDU'!$A:$BS,53,0)</f>
        <v>#N/A</v>
      </c>
      <c r="AI681" s="20" t="e">
        <f>VLOOKUP($B681,'DATA PENGUKURAN GARDU'!$A:$BS,54,0)</f>
        <v>#N/A</v>
      </c>
      <c r="AJ681" s="17" t="e">
        <f>VLOOKUP($C681,'DATA PENGUKURAN GARDU'!$A:$BS,42,0)</f>
        <v>#N/A</v>
      </c>
      <c r="AK681" s="23" t="e">
        <f t="shared" si="359"/>
        <v>#N/A</v>
      </c>
      <c r="AL681" s="17" t="e">
        <f>VLOOKUP($C681,'DATA PENGUKURAN GARDU'!$A:$BS,44,0)</f>
        <v>#N/A</v>
      </c>
      <c r="AM681" s="23" t="e">
        <f t="shared" si="360"/>
        <v>#N/A</v>
      </c>
      <c r="AN681" s="17" t="e">
        <f>VLOOKUP($C681,'DATA PENGUKURAN GARDU'!$A:$BS,46,0)</f>
        <v>#N/A</v>
      </c>
      <c r="AO681" s="23" t="e">
        <f t="shared" si="361"/>
        <v>#N/A</v>
      </c>
      <c r="AP681" s="17" t="e">
        <f>VLOOKUP($C681,'DATA PENGUKURAN GARDU'!$A:$BS,46,0)</f>
        <v>#N/A</v>
      </c>
      <c r="AQ681" s="17" t="e">
        <f>VLOOKUP($C681,'DATA PENGUKURAN GARDU'!$A:$BS,53,0)</f>
        <v>#N/A</v>
      </c>
      <c r="AR681" s="17" t="e">
        <f>VLOOKUP($C681,'DATA PENGUKURAN GARDU'!$A:$BS,54,0)</f>
        <v>#N/A</v>
      </c>
      <c r="AS681" s="20" t="e">
        <f>VLOOKUP($D681,'DATA PENGUKURAN GARDU'!$A:$BS,42,0)</f>
        <v>#N/A</v>
      </c>
      <c r="AT681" s="21" t="e">
        <f t="shared" si="362"/>
        <v>#N/A</v>
      </c>
      <c r="AU681" s="20" t="e">
        <f>VLOOKUP($D681,'DATA PENGUKURAN GARDU'!$A:$BS,44,0)</f>
        <v>#N/A</v>
      </c>
      <c r="AV681" s="21" t="e">
        <f t="shared" si="363"/>
        <v>#N/A</v>
      </c>
      <c r="AW681" s="20" t="e">
        <f>VLOOKUP($D681,'DATA PENGUKURAN GARDU'!$A:$BS,46,0)</f>
        <v>#N/A</v>
      </c>
      <c r="AX681" s="21" t="e">
        <f t="shared" si="364"/>
        <v>#N/A</v>
      </c>
      <c r="AY681" s="20" t="e">
        <f>VLOOKUP($D681,'DATA PENGUKURAN GARDU'!$A:$BS,46,0)</f>
        <v>#N/A</v>
      </c>
      <c r="AZ681" s="20" t="e">
        <f>VLOOKUP($D681,'DATA PENGUKURAN GARDU'!$A:$BS,53,0)</f>
        <v>#N/A</v>
      </c>
      <c r="BA681" s="20" t="e">
        <f>VLOOKUP($D681,'DATA PENGUKURAN GARDU'!$A:$BS,54,0)</f>
        <v>#N/A</v>
      </c>
      <c r="BB681" s="17" t="e">
        <f>VLOOKUP($E681,'DATA PENGUKURAN GARDU'!$A:$BS,42,0)</f>
        <v>#N/A</v>
      </c>
      <c r="BC681" s="23" t="e">
        <f t="shared" si="365"/>
        <v>#N/A</v>
      </c>
      <c r="BD681" s="17" t="e">
        <f>VLOOKUP($E681,'DATA PENGUKURAN GARDU'!$A:$BS,44,0)</f>
        <v>#N/A</v>
      </c>
      <c r="BE681" s="23" t="e">
        <f t="shared" si="366"/>
        <v>#N/A</v>
      </c>
      <c r="BF681" s="17" t="e">
        <f>VLOOKUP($E681,'DATA PENGUKURAN GARDU'!$A:$BS,46,0)</f>
        <v>#N/A</v>
      </c>
      <c r="BG681" s="23" t="e">
        <f t="shared" si="367"/>
        <v>#N/A</v>
      </c>
      <c r="BH681" s="17" t="e">
        <f>VLOOKUP($E681,'DATA PENGUKURAN GARDU'!$A:$BS,46,0)</f>
        <v>#N/A</v>
      </c>
      <c r="BI681" s="17" t="e">
        <f>VLOOKUP($E681,'DATA PENGUKURAN GARDU'!$A:$BS,53,0)</f>
        <v>#N/A</v>
      </c>
      <c r="BJ681" s="17" t="e">
        <f>VLOOKUP($E681,'DATA PENGUKURAN GARDU'!$A:$BS,54,0)</f>
        <v>#N/A</v>
      </c>
      <c r="BK681" s="20" t="e">
        <f t="shared" si="345"/>
        <v>#N/A</v>
      </c>
      <c r="BL681" s="20" t="e">
        <f t="shared" si="346"/>
        <v>#N/A</v>
      </c>
      <c r="BM681" s="20" t="e">
        <f t="shared" si="347"/>
        <v>#N/A</v>
      </c>
      <c r="BN681" s="25" t="e">
        <f t="shared" si="348"/>
        <v>#N/A</v>
      </c>
      <c r="BO681" s="26" t="str">
        <f t="shared" si="349"/>
        <v>0</v>
      </c>
      <c r="BP681" s="21" t="e">
        <f t="shared" si="350"/>
        <v>#VALUE!</v>
      </c>
      <c r="BQ681" s="20" t="e">
        <f t="shared" si="351"/>
        <v>#N/A</v>
      </c>
      <c r="BR681" s="20" t="e">
        <v>#N/A</v>
      </c>
      <c r="BS681" s="9" t="e">
        <v>#N/A</v>
      </c>
      <c r="BT681" s="2" t="e">
        <f t="shared" si="352"/>
        <v>#VALUE!</v>
      </c>
      <c r="BU681" s="2" t="e">
        <f t="shared" si="335"/>
        <v>#N/A</v>
      </c>
      <c r="BV681" s="2" t="e">
        <f t="shared" si="336"/>
        <v>#N/A</v>
      </c>
    </row>
    <row r="682" s="2" customFormat="1" ht="22.95" customHeight="1" spans="1:74">
      <c r="A682" s="9" t="str">
        <f t="shared" si="337"/>
        <v>NW 008Induk</v>
      </c>
      <c r="B682" s="9" t="str">
        <f t="shared" si="338"/>
        <v>NW 008jurusan 1</v>
      </c>
      <c r="C682" s="9" t="str">
        <f t="shared" si="339"/>
        <v>NW 008jurusan 2</v>
      </c>
      <c r="D682" s="9" t="str">
        <f t="shared" si="340"/>
        <v>NW 008jurusan 3</v>
      </c>
      <c r="E682" s="9" t="str">
        <f t="shared" si="341"/>
        <v>NW 008jurusan 4</v>
      </c>
      <c r="F682" s="10" t="s">
        <v>342</v>
      </c>
      <c r="G682" s="10" t="s">
        <v>39</v>
      </c>
      <c r="H682" s="10" t="s">
        <v>856</v>
      </c>
      <c r="I682" s="10" t="s">
        <v>11420</v>
      </c>
      <c r="J682" s="10" t="s">
        <v>11421</v>
      </c>
      <c r="K682" s="10" t="s">
        <v>7465</v>
      </c>
      <c r="L682" s="10"/>
      <c r="M682" s="10"/>
      <c r="N682" s="14">
        <f t="shared" si="342"/>
        <v>0</v>
      </c>
      <c r="O682" s="15" t="e">
        <f t="shared" si="343"/>
        <v>#VALUE!</v>
      </c>
      <c r="P682" s="15" t="e">
        <f t="shared" si="344"/>
        <v>#VALUE!</v>
      </c>
      <c r="Q682" s="17" t="e">
        <f>VLOOKUP($A682,'DATA PENGUKURAN GARDU'!$A:$BS,42,0)</f>
        <v>#N/A</v>
      </c>
      <c r="R682" s="18" t="e">
        <f t="shared" si="353"/>
        <v>#N/A</v>
      </c>
      <c r="S682" s="17" t="e">
        <f>VLOOKUP($A682,'DATA PENGUKURAN GARDU'!$A:$BS,44,0)</f>
        <v>#N/A</v>
      </c>
      <c r="T682" s="18" t="e">
        <f t="shared" si="354"/>
        <v>#N/A</v>
      </c>
      <c r="U682" s="17" t="e">
        <f>VLOOKUP($A682,'DATA PENGUKURAN GARDU'!$A:$BS,46,0)</f>
        <v>#N/A</v>
      </c>
      <c r="V682" s="18" t="e">
        <f t="shared" si="355"/>
        <v>#N/A</v>
      </c>
      <c r="W682" s="17" t="e">
        <f>VLOOKUP($A682,'DATA PENGUKURAN GARDU'!$A:$BS,48,0)</f>
        <v>#N/A</v>
      </c>
      <c r="X682" s="17" t="e">
        <f>VLOOKUP($A682,'DATA PENGUKURAN GARDU'!$A:$BS,53,0)</f>
        <v>#N/A</v>
      </c>
      <c r="Y682" s="17" t="e">
        <f>VLOOKUP($A682,'DATA PENGUKURAN GARDU'!$A:$BS,54,0)</f>
        <v>#N/A</v>
      </c>
      <c r="Z682" s="17" t="e">
        <f>VLOOKUP($A682,'DATA PENGUKURAN GARDU'!$A:$BS,55,0)</f>
        <v>#N/A</v>
      </c>
      <c r="AA682" s="20" t="e">
        <f>VLOOKUP($B682,'DATA PENGUKURAN GARDU'!$A:$BS,42,0)</f>
        <v>#N/A</v>
      </c>
      <c r="AB682" s="21" t="e">
        <f t="shared" si="356"/>
        <v>#N/A</v>
      </c>
      <c r="AC682" s="20" t="e">
        <f>VLOOKUP($B682,'DATA PENGUKURAN GARDU'!$A:$BS,44,0)</f>
        <v>#N/A</v>
      </c>
      <c r="AD682" s="21" t="e">
        <f t="shared" si="357"/>
        <v>#N/A</v>
      </c>
      <c r="AE682" s="20" t="e">
        <f>VLOOKUP($B682,'DATA PENGUKURAN GARDU'!$A:$BS,46,0)</f>
        <v>#N/A</v>
      </c>
      <c r="AF682" s="21" t="e">
        <f t="shared" si="358"/>
        <v>#N/A</v>
      </c>
      <c r="AG682" s="20" t="e">
        <f>VLOOKUP($B682,'DATA PENGUKURAN GARDU'!$A:$BS,46,0)</f>
        <v>#N/A</v>
      </c>
      <c r="AH682" s="20" t="e">
        <f>VLOOKUP($B682,'DATA PENGUKURAN GARDU'!$A:$BS,53,0)</f>
        <v>#N/A</v>
      </c>
      <c r="AI682" s="20" t="e">
        <f>VLOOKUP($B682,'DATA PENGUKURAN GARDU'!$A:$BS,54,0)</f>
        <v>#N/A</v>
      </c>
      <c r="AJ682" s="17" t="e">
        <f>VLOOKUP($C682,'DATA PENGUKURAN GARDU'!$A:$BS,42,0)</f>
        <v>#N/A</v>
      </c>
      <c r="AK682" s="23" t="e">
        <f t="shared" si="359"/>
        <v>#N/A</v>
      </c>
      <c r="AL682" s="17" t="e">
        <f>VLOOKUP($C682,'DATA PENGUKURAN GARDU'!$A:$BS,44,0)</f>
        <v>#N/A</v>
      </c>
      <c r="AM682" s="23" t="e">
        <f t="shared" si="360"/>
        <v>#N/A</v>
      </c>
      <c r="AN682" s="17" t="e">
        <f>VLOOKUP($C682,'DATA PENGUKURAN GARDU'!$A:$BS,46,0)</f>
        <v>#N/A</v>
      </c>
      <c r="AO682" s="23" t="e">
        <f t="shared" si="361"/>
        <v>#N/A</v>
      </c>
      <c r="AP682" s="17" t="e">
        <f>VLOOKUP($C682,'DATA PENGUKURAN GARDU'!$A:$BS,46,0)</f>
        <v>#N/A</v>
      </c>
      <c r="AQ682" s="17" t="e">
        <f>VLOOKUP($C682,'DATA PENGUKURAN GARDU'!$A:$BS,53,0)</f>
        <v>#N/A</v>
      </c>
      <c r="AR682" s="17" t="e">
        <f>VLOOKUP($C682,'DATA PENGUKURAN GARDU'!$A:$BS,54,0)</f>
        <v>#N/A</v>
      </c>
      <c r="AS682" s="20" t="e">
        <f>VLOOKUP($D682,'DATA PENGUKURAN GARDU'!$A:$BS,42,0)</f>
        <v>#N/A</v>
      </c>
      <c r="AT682" s="21" t="e">
        <f t="shared" si="362"/>
        <v>#N/A</v>
      </c>
      <c r="AU682" s="20" t="e">
        <f>VLOOKUP($D682,'DATA PENGUKURAN GARDU'!$A:$BS,44,0)</f>
        <v>#N/A</v>
      </c>
      <c r="AV682" s="21" t="e">
        <f t="shared" si="363"/>
        <v>#N/A</v>
      </c>
      <c r="AW682" s="20" t="e">
        <f>VLOOKUP($D682,'DATA PENGUKURAN GARDU'!$A:$BS,46,0)</f>
        <v>#N/A</v>
      </c>
      <c r="AX682" s="21" t="e">
        <f t="shared" si="364"/>
        <v>#N/A</v>
      </c>
      <c r="AY682" s="20" t="e">
        <f>VLOOKUP($D682,'DATA PENGUKURAN GARDU'!$A:$BS,46,0)</f>
        <v>#N/A</v>
      </c>
      <c r="AZ682" s="20" t="e">
        <f>VLOOKUP($D682,'DATA PENGUKURAN GARDU'!$A:$BS,53,0)</f>
        <v>#N/A</v>
      </c>
      <c r="BA682" s="20" t="e">
        <f>VLOOKUP($D682,'DATA PENGUKURAN GARDU'!$A:$BS,54,0)</f>
        <v>#N/A</v>
      </c>
      <c r="BB682" s="17" t="e">
        <f>VLOOKUP($E682,'DATA PENGUKURAN GARDU'!$A:$BS,42,0)</f>
        <v>#N/A</v>
      </c>
      <c r="BC682" s="23" t="e">
        <f t="shared" si="365"/>
        <v>#N/A</v>
      </c>
      <c r="BD682" s="17" t="e">
        <f>VLOOKUP($E682,'DATA PENGUKURAN GARDU'!$A:$BS,44,0)</f>
        <v>#N/A</v>
      </c>
      <c r="BE682" s="23" t="e">
        <f t="shared" si="366"/>
        <v>#N/A</v>
      </c>
      <c r="BF682" s="17" t="e">
        <f>VLOOKUP($E682,'DATA PENGUKURAN GARDU'!$A:$BS,46,0)</f>
        <v>#N/A</v>
      </c>
      <c r="BG682" s="23" t="e">
        <f t="shared" si="367"/>
        <v>#N/A</v>
      </c>
      <c r="BH682" s="17" t="e">
        <f>VLOOKUP($E682,'DATA PENGUKURAN GARDU'!$A:$BS,46,0)</f>
        <v>#N/A</v>
      </c>
      <c r="BI682" s="17" t="e">
        <f>VLOOKUP($E682,'DATA PENGUKURAN GARDU'!$A:$BS,53,0)</f>
        <v>#N/A</v>
      </c>
      <c r="BJ682" s="17" t="e">
        <f>VLOOKUP($E682,'DATA PENGUKURAN GARDU'!$A:$BS,54,0)</f>
        <v>#N/A</v>
      </c>
      <c r="BK682" s="20" t="e">
        <f t="shared" si="345"/>
        <v>#N/A</v>
      </c>
      <c r="BL682" s="20" t="e">
        <f t="shared" si="346"/>
        <v>#N/A</v>
      </c>
      <c r="BM682" s="20" t="e">
        <f t="shared" si="347"/>
        <v>#N/A</v>
      </c>
      <c r="BN682" s="25" t="e">
        <f t="shared" si="348"/>
        <v>#N/A</v>
      </c>
      <c r="BO682" s="26" t="str">
        <f t="shared" si="349"/>
        <v>0</v>
      </c>
      <c r="BP682" s="21" t="e">
        <f t="shared" si="350"/>
        <v>#VALUE!</v>
      </c>
      <c r="BQ682" s="20" t="e">
        <f t="shared" si="351"/>
        <v>#N/A</v>
      </c>
      <c r="BR682" s="20" t="e">
        <v>#N/A</v>
      </c>
      <c r="BS682" s="9" t="e">
        <v>#N/A</v>
      </c>
      <c r="BT682" s="2" t="e">
        <f t="shared" si="352"/>
        <v>#VALUE!</v>
      </c>
      <c r="BU682" s="2" t="e">
        <f t="shared" si="335"/>
        <v>#N/A</v>
      </c>
      <c r="BV682" s="2" t="e">
        <f t="shared" si="336"/>
        <v>#N/A</v>
      </c>
    </row>
    <row r="683" s="2" customFormat="1" ht="22.95" customHeight="1" spans="1:74">
      <c r="A683" s="9" t="str">
        <f t="shared" si="337"/>
        <v>NW 011Induk</v>
      </c>
      <c r="B683" s="9" t="str">
        <f t="shared" si="338"/>
        <v>NW 011jurusan 1</v>
      </c>
      <c r="C683" s="9" t="str">
        <f t="shared" si="339"/>
        <v>NW 011jurusan 2</v>
      </c>
      <c r="D683" s="9" t="str">
        <f t="shared" si="340"/>
        <v>NW 011jurusan 3</v>
      </c>
      <c r="E683" s="9" t="str">
        <f t="shared" si="341"/>
        <v>NW 011jurusan 4</v>
      </c>
      <c r="F683" s="10" t="s">
        <v>342</v>
      </c>
      <c r="G683" s="10" t="s">
        <v>39</v>
      </c>
      <c r="H683" s="10" t="s">
        <v>857</v>
      </c>
      <c r="I683" s="10" t="s">
        <v>11422</v>
      </c>
      <c r="J683" s="10" t="s">
        <v>11423</v>
      </c>
      <c r="K683" s="10" t="s">
        <v>7465</v>
      </c>
      <c r="L683" s="10"/>
      <c r="M683" s="10"/>
      <c r="N683" s="14">
        <f t="shared" si="342"/>
        <v>0</v>
      </c>
      <c r="O683" s="15" t="e">
        <f t="shared" si="343"/>
        <v>#VALUE!</v>
      </c>
      <c r="P683" s="15" t="e">
        <f t="shared" si="344"/>
        <v>#VALUE!</v>
      </c>
      <c r="Q683" s="17" t="e">
        <f>VLOOKUP($A683,'DATA PENGUKURAN GARDU'!$A:$BS,42,0)</f>
        <v>#N/A</v>
      </c>
      <c r="R683" s="18" t="e">
        <f t="shared" si="353"/>
        <v>#N/A</v>
      </c>
      <c r="S683" s="17" t="e">
        <f>VLOOKUP($A683,'DATA PENGUKURAN GARDU'!$A:$BS,44,0)</f>
        <v>#N/A</v>
      </c>
      <c r="T683" s="18" t="e">
        <f t="shared" si="354"/>
        <v>#N/A</v>
      </c>
      <c r="U683" s="17" t="e">
        <f>VLOOKUP($A683,'DATA PENGUKURAN GARDU'!$A:$BS,46,0)</f>
        <v>#N/A</v>
      </c>
      <c r="V683" s="18" t="e">
        <f t="shared" si="355"/>
        <v>#N/A</v>
      </c>
      <c r="W683" s="17" t="e">
        <f>VLOOKUP($A683,'DATA PENGUKURAN GARDU'!$A:$BS,48,0)</f>
        <v>#N/A</v>
      </c>
      <c r="X683" s="17" t="e">
        <f>VLOOKUP($A683,'DATA PENGUKURAN GARDU'!$A:$BS,53,0)</f>
        <v>#N/A</v>
      </c>
      <c r="Y683" s="17" t="e">
        <f>VLOOKUP($A683,'DATA PENGUKURAN GARDU'!$A:$BS,54,0)</f>
        <v>#N/A</v>
      </c>
      <c r="Z683" s="17" t="e">
        <f>VLOOKUP($A683,'DATA PENGUKURAN GARDU'!$A:$BS,55,0)</f>
        <v>#N/A</v>
      </c>
      <c r="AA683" s="20" t="e">
        <f>VLOOKUP($B683,'DATA PENGUKURAN GARDU'!$A:$BS,42,0)</f>
        <v>#N/A</v>
      </c>
      <c r="AB683" s="21" t="e">
        <f t="shared" si="356"/>
        <v>#N/A</v>
      </c>
      <c r="AC683" s="20" t="e">
        <f>VLOOKUP($B683,'DATA PENGUKURAN GARDU'!$A:$BS,44,0)</f>
        <v>#N/A</v>
      </c>
      <c r="AD683" s="21" t="e">
        <f t="shared" si="357"/>
        <v>#N/A</v>
      </c>
      <c r="AE683" s="20" t="e">
        <f>VLOOKUP($B683,'DATA PENGUKURAN GARDU'!$A:$BS,46,0)</f>
        <v>#N/A</v>
      </c>
      <c r="AF683" s="21" t="e">
        <f t="shared" si="358"/>
        <v>#N/A</v>
      </c>
      <c r="AG683" s="20" t="e">
        <f>VLOOKUP($B683,'DATA PENGUKURAN GARDU'!$A:$BS,46,0)</f>
        <v>#N/A</v>
      </c>
      <c r="AH683" s="20" t="e">
        <f>VLOOKUP($B683,'DATA PENGUKURAN GARDU'!$A:$BS,53,0)</f>
        <v>#N/A</v>
      </c>
      <c r="AI683" s="20" t="e">
        <f>VLOOKUP($B683,'DATA PENGUKURAN GARDU'!$A:$BS,54,0)</f>
        <v>#N/A</v>
      </c>
      <c r="AJ683" s="17" t="e">
        <f>VLOOKUP($C683,'DATA PENGUKURAN GARDU'!$A:$BS,42,0)</f>
        <v>#N/A</v>
      </c>
      <c r="AK683" s="23" t="e">
        <f t="shared" si="359"/>
        <v>#N/A</v>
      </c>
      <c r="AL683" s="17" t="e">
        <f>VLOOKUP($C683,'DATA PENGUKURAN GARDU'!$A:$BS,44,0)</f>
        <v>#N/A</v>
      </c>
      <c r="AM683" s="23" t="e">
        <f t="shared" si="360"/>
        <v>#N/A</v>
      </c>
      <c r="AN683" s="17" t="e">
        <f>VLOOKUP($C683,'DATA PENGUKURAN GARDU'!$A:$BS,46,0)</f>
        <v>#N/A</v>
      </c>
      <c r="AO683" s="23" t="e">
        <f t="shared" si="361"/>
        <v>#N/A</v>
      </c>
      <c r="AP683" s="17" t="e">
        <f>VLOOKUP($C683,'DATA PENGUKURAN GARDU'!$A:$BS,46,0)</f>
        <v>#N/A</v>
      </c>
      <c r="AQ683" s="17" t="e">
        <f>VLOOKUP($C683,'DATA PENGUKURAN GARDU'!$A:$BS,53,0)</f>
        <v>#N/A</v>
      </c>
      <c r="AR683" s="17" t="e">
        <f>VLOOKUP($C683,'DATA PENGUKURAN GARDU'!$A:$BS,54,0)</f>
        <v>#N/A</v>
      </c>
      <c r="AS683" s="20" t="e">
        <f>VLOOKUP($D683,'DATA PENGUKURAN GARDU'!$A:$BS,42,0)</f>
        <v>#N/A</v>
      </c>
      <c r="AT683" s="21" t="e">
        <f t="shared" si="362"/>
        <v>#N/A</v>
      </c>
      <c r="AU683" s="20" t="e">
        <f>VLOOKUP($D683,'DATA PENGUKURAN GARDU'!$A:$BS,44,0)</f>
        <v>#N/A</v>
      </c>
      <c r="AV683" s="21" t="e">
        <f t="shared" si="363"/>
        <v>#N/A</v>
      </c>
      <c r="AW683" s="20" t="e">
        <f>VLOOKUP($D683,'DATA PENGUKURAN GARDU'!$A:$BS,46,0)</f>
        <v>#N/A</v>
      </c>
      <c r="AX683" s="21" t="e">
        <f t="shared" si="364"/>
        <v>#N/A</v>
      </c>
      <c r="AY683" s="20" t="e">
        <f>VLOOKUP($D683,'DATA PENGUKURAN GARDU'!$A:$BS,46,0)</f>
        <v>#N/A</v>
      </c>
      <c r="AZ683" s="20" t="e">
        <f>VLOOKUP($D683,'DATA PENGUKURAN GARDU'!$A:$BS,53,0)</f>
        <v>#N/A</v>
      </c>
      <c r="BA683" s="20" t="e">
        <f>VLOOKUP($D683,'DATA PENGUKURAN GARDU'!$A:$BS,54,0)</f>
        <v>#N/A</v>
      </c>
      <c r="BB683" s="17" t="e">
        <f>VLOOKUP($E683,'DATA PENGUKURAN GARDU'!$A:$BS,42,0)</f>
        <v>#N/A</v>
      </c>
      <c r="BC683" s="23" t="e">
        <f t="shared" si="365"/>
        <v>#N/A</v>
      </c>
      <c r="BD683" s="17" t="e">
        <f>VLOOKUP($E683,'DATA PENGUKURAN GARDU'!$A:$BS,44,0)</f>
        <v>#N/A</v>
      </c>
      <c r="BE683" s="23" t="e">
        <f t="shared" si="366"/>
        <v>#N/A</v>
      </c>
      <c r="BF683" s="17" t="e">
        <f>VLOOKUP($E683,'DATA PENGUKURAN GARDU'!$A:$BS,46,0)</f>
        <v>#N/A</v>
      </c>
      <c r="BG683" s="23" t="e">
        <f t="shared" si="367"/>
        <v>#N/A</v>
      </c>
      <c r="BH683" s="17" t="e">
        <f>VLOOKUP($E683,'DATA PENGUKURAN GARDU'!$A:$BS,46,0)</f>
        <v>#N/A</v>
      </c>
      <c r="BI683" s="17" t="e">
        <f>VLOOKUP($E683,'DATA PENGUKURAN GARDU'!$A:$BS,53,0)</f>
        <v>#N/A</v>
      </c>
      <c r="BJ683" s="17" t="e">
        <f>VLOOKUP($E683,'DATA PENGUKURAN GARDU'!$A:$BS,54,0)</f>
        <v>#N/A</v>
      </c>
      <c r="BK683" s="20" t="e">
        <f t="shared" si="345"/>
        <v>#N/A</v>
      </c>
      <c r="BL683" s="20" t="e">
        <f t="shared" si="346"/>
        <v>#N/A</v>
      </c>
      <c r="BM683" s="20" t="e">
        <f t="shared" si="347"/>
        <v>#N/A</v>
      </c>
      <c r="BN683" s="25" t="e">
        <f t="shared" si="348"/>
        <v>#N/A</v>
      </c>
      <c r="BO683" s="26" t="str">
        <f t="shared" si="349"/>
        <v>0</v>
      </c>
      <c r="BP683" s="21" t="e">
        <f t="shared" si="350"/>
        <v>#VALUE!</v>
      </c>
      <c r="BQ683" s="20" t="e">
        <f t="shared" si="351"/>
        <v>#N/A</v>
      </c>
      <c r="BR683" s="20" t="e">
        <v>#N/A</v>
      </c>
      <c r="BS683" s="9" t="e">
        <v>#N/A</v>
      </c>
      <c r="BT683" s="2" t="e">
        <f t="shared" si="352"/>
        <v>#VALUE!</v>
      </c>
      <c r="BU683" s="2" t="e">
        <f t="shared" si="335"/>
        <v>#N/A</v>
      </c>
      <c r="BV683" s="2" t="e">
        <f t="shared" si="336"/>
        <v>#N/A</v>
      </c>
    </row>
    <row r="684" s="2" customFormat="1" ht="22.95" customHeight="1" spans="1:74">
      <c r="A684" s="9" t="str">
        <f t="shared" si="337"/>
        <v>L-005Induk</v>
      </c>
      <c r="B684" s="9" t="str">
        <f t="shared" si="338"/>
        <v>L-005jurusan 1</v>
      </c>
      <c r="C684" s="9" t="str">
        <f t="shared" si="339"/>
        <v>L-005jurusan 2</v>
      </c>
      <c r="D684" s="9" t="str">
        <f t="shared" si="340"/>
        <v>L-005jurusan 3</v>
      </c>
      <c r="E684" s="9" t="str">
        <f t="shared" si="341"/>
        <v>L-005jurusan 4</v>
      </c>
      <c r="F684" s="10" t="s">
        <v>46</v>
      </c>
      <c r="G684" s="10" t="s">
        <v>22</v>
      </c>
      <c r="H684" s="10" t="s">
        <v>858</v>
      </c>
      <c r="I684" s="10" t="s">
        <v>11424</v>
      </c>
      <c r="J684" s="10" t="s">
        <v>11425</v>
      </c>
      <c r="K684" s="10" t="s">
        <v>7465</v>
      </c>
      <c r="L684" s="10"/>
      <c r="M684" s="10"/>
      <c r="N684" s="14">
        <f t="shared" si="342"/>
        <v>0</v>
      </c>
      <c r="O684" s="15" t="e">
        <f t="shared" si="343"/>
        <v>#VALUE!</v>
      </c>
      <c r="P684" s="15" t="e">
        <f t="shared" si="344"/>
        <v>#VALUE!</v>
      </c>
      <c r="Q684" s="17" t="e">
        <f>VLOOKUP($A684,'DATA PENGUKURAN GARDU'!$A:$BS,42,0)</f>
        <v>#N/A</v>
      </c>
      <c r="R684" s="18" t="e">
        <f t="shared" si="353"/>
        <v>#N/A</v>
      </c>
      <c r="S684" s="17" t="e">
        <f>VLOOKUP($A684,'DATA PENGUKURAN GARDU'!$A:$BS,44,0)</f>
        <v>#N/A</v>
      </c>
      <c r="T684" s="18" t="e">
        <f t="shared" si="354"/>
        <v>#N/A</v>
      </c>
      <c r="U684" s="17" t="e">
        <f>VLOOKUP($A684,'DATA PENGUKURAN GARDU'!$A:$BS,46,0)</f>
        <v>#N/A</v>
      </c>
      <c r="V684" s="18" t="e">
        <f t="shared" si="355"/>
        <v>#N/A</v>
      </c>
      <c r="W684" s="17" t="e">
        <f>VLOOKUP($A684,'DATA PENGUKURAN GARDU'!$A:$BS,48,0)</f>
        <v>#N/A</v>
      </c>
      <c r="X684" s="17" t="e">
        <f>VLOOKUP($A684,'DATA PENGUKURAN GARDU'!$A:$BS,53,0)</f>
        <v>#N/A</v>
      </c>
      <c r="Y684" s="17" t="e">
        <f>VLOOKUP($A684,'DATA PENGUKURAN GARDU'!$A:$BS,54,0)</f>
        <v>#N/A</v>
      </c>
      <c r="Z684" s="17" t="e">
        <f>VLOOKUP($A684,'DATA PENGUKURAN GARDU'!$A:$BS,55,0)</f>
        <v>#N/A</v>
      </c>
      <c r="AA684" s="20" t="e">
        <f>VLOOKUP($B684,'DATA PENGUKURAN GARDU'!$A:$BS,42,0)</f>
        <v>#N/A</v>
      </c>
      <c r="AB684" s="21" t="e">
        <f t="shared" si="356"/>
        <v>#N/A</v>
      </c>
      <c r="AC684" s="20" t="e">
        <f>VLOOKUP($B684,'DATA PENGUKURAN GARDU'!$A:$BS,44,0)</f>
        <v>#N/A</v>
      </c>
      <c r="AD684" s="21" t="e">
        <f t="shared" si="357"/>
        <v>#N/A</v>
      </c>
      <c r="AE684" s="20" t="e">
        <f>VLOOKUP($B684,'DATA PENGUKURAN GARDU'!$A:$BS,46,0)</f>
        <v>#N/A</v>
      </c>
      <c r="AF684" s="21" t="e">
        <f t="shared" si="358"/>
        <v>#N/A</v>
      </c>
      <c r="AG684" s="20" t="e">
        <f>VLOOKUP($B684,'DATA PENGUKURAN GARDU'!$A:$BS,46,0)</f>
        <v>#N/A</v>
      </c>
      <c r="AH684" s="20" t="e">
        <f>VLOOKUP($B684,'DATA PENGUKURAN GARDU'!$A:$BS,53,0)</f>
        <v>#N/A</v>
      </c>
      <c r="AI684" s="20" t="e">
        <f>VLOOKUP($B684,'DATA PENGUKURAN GARDU'!$A:$BS,54,0)</f>
        <v>#N/A</v>
      </c>
      <c r="AJ684" s="17" t="e">
        <f>VLOOKUP($C684,'DATA PENGUKURAN GARDU'!$A:$BS,42,0)</f>
        <v>#N/A</v>
      </c>
      <c r="AK684" s="23" t="e">
        <f t="shared" si="359"/>
        <v>#N/A</v>
      </c>
      <c r="AL684" s="17" t="e">
        <f>VLOOKUP($C684,'DATA PENGUKURAN GARDU'!$A:$BS,44,0)</f>
        <v>#N/A</v>
      </c>
      <c r="AM684" s="23" t="e">
        <f t="shared" si="360"/>
        <v>#N/A</v>
      </c>
      <c r="AN684" s="17" t="e">
        <f>VLOOKUP($C684,'DATA PENGUKURAN GARDU'!$A:$BS,46,0)</f>
        <v>#N/A</v>
      </c>
      <c r="AO684" s="23" t="e">
        <f t="shared" si="361"/>
        <v>#N/A</v>
      </c>
      <c r="AP684" s="17" t="e">
        <f>VLOOKUP($C684,'DATA PENGUKURAN GARDU'!$A:$BS,46,0)</f>
        <v>#N/A</v>
      </c>
      <c r="AQ684" s="17" t="e">
        <f>VLOOKUP($C684,'DATA PENGUKURAN GARDU'!$A:$BS,53,0)</f>
        <v>#N/A</v>
      </c>
      <c r="AR684" s="17" t="e">
        <f>VLOOKUP($C684,'DATA PENGUKURAN GARDU'!$A:$BS,54,0)</f>
        <v>#N/A</v>
      </c>
      <c r="AS684" s="20" t="e">
        <f>VLOOKUP($D684,'DATA PENGUKURAN GARDU'!$A:$BS,42,0)</f>
        <v>#N/A</v>
      </c>
      <c r="AT684" s="21" t="e">
        <f t="shared" si="362"/>
        <v>#N/A</v>
      </c>
      <c r="AU684" s="20" t="e">
        <f>VLOOKUP($D684,'DATA PENGUKURAN GARDU'!$A:$BS,44,0)</f>
        <v>#N/A</v>
      </c>
      <c r="AV684" s="21" t="e">
        <f t="shared" si="363"/>
        <v>#N/A</v>
      </c>
      <c r="AW684" s="20" t="e">
        <f>VLOOKUP($D684,'DATA PENGUKURAN GARDU'!$A:$BS,46,0)</f>
        <v>#N/A</v>
      </c>
      <c r="AX684" s="21" t="e">
        <f t="shared" si="364"/>
        <v>#N/A</v>
      </c>
      <c r="AY684" s="20" t="e">
        <f>VLOOKUP($D684,'DATA PENGUKURAN GARDU'!$A:$BS,46,0)</f>
        <v>#N/A</v>
      </c>
      <c r="AZ684" s="20" t="e">
        <f>VLOOKUP($D684,'DATA PENGUKURAN GARDU'!$A:$BS,53,0)</f>
        <v>#N/A</v>
      </c>
      <c r="BA684" s="20" t="e">
        <f>VLOOKUP($D684,'DATA PENGUKURAN GARDU'!$A:$BS,54,0)</f>
        <v>#N/A</v>
      </c>
      <c r="BB684" s="17" t="e">
        <f>VLOOKUP($E684,'DATA PENGUKURAN GARDU'!$A:$BS,42,0)</f>
        <v>#N/A</v>
      </c>
      <c r="BC684" s="23" t="e">
        <f t="shared" si="365"/>
        <v>#N/A</v>
      </c>
      <c r="BD684" s="17" t="e">
        <f>VLOOKUP($E684,'DATA PENGUKURAN GARDU'!$A:$BS,44,0)</f>
        <v>#N/A</v>
      </c>
      <c r="BE684" s="23" t="e">
        <f t="shared" si="366"/>
        <v>#N/A</v>
      </c>
      <c r="BF684" s="17" t="e">
        <f>VLOOKUP($E684,'DATA PENGUKURAN GARDU'!$A:$BS,46,0)</f>
        <v>#N/A</v>
      </c>
      <c r="BG684" s="23" t="e">
        <f t="shared" si="367"/>
        <v>#N/A</v>
      </c>
      <c r="BH684" s="17" t="e">
        <f>VLOOKUP($E684,'DATA PENGUKURAN GARDU'!$A:$BS,46,0)</f>
        <v>#N/A</v>
      </c>
      <c r="BI684" s="17" t="e">
        <f>VLOOKUP($E684,'DATA PENGUKURAN GARDU'!$A:$BS,53,0)</f>
        <v>#N/A</v>
      </c>
      <c r="BJ684" s="17" t="e">
        <f>VLOOKUP($E684,'DATA PENGUKURAN GARDU'!$A:$BS,54,0)</f>
        <v>#N/A</v>
      </c>
      <c r="BK684" s="20" t="e">
        <f t="shared" si="345"/>
        <v>#N/A</v>
      </c>
      <c r="BL684" s="20" t="e">
        <f t="shared" si="346"/>
        <v>#N/A</v>
      </c>
      <c r="BM684" s="20" t="e">
        <f t="shared" si="347"/>
        <v>#N/A</v>
      </c>
      <c r="BN684" s="25" t="e">
        <f t="shared" si="348"/>
        <v>#N/A</v>
      </c>
      <c r="BO684" s="26" t="str">
        <f t="shared" si="349"/>
        <v>0</v>
      </c>
      <c r="BP684" s="21" t="e">
        <f t="shared" si="350"/>
        <v>#VALUE!</v>
      </c>
      <c r="BQ684" s="20" t="e">
        <f t="shared" si="351"/>
        <v>#N/A</v>
      </c>
      <c r="BR684" s="20" t="e">
        <v>#N/A</v>
      </c>
      <c r="BS684" s="9" t="e">
        <v>#N/A</v>
      </c>
      <c r="BT684" s="2" t="e">
        <f t="shared" si="352"/>
        <v>#VALUE!</v>
      </c>
      <c r="BU684" s="2" t="e">
        <f t="shared" si="335"/>
        <v>#N/A</v>
      </c>
      <c r="BV684" s="2" t="e">
        <f t="shared" si="336"/>
        <v>#N/A</v>
      </c>
    </row>
    <row r="685" s="2" customFormat="1" ht="22.95" customHeight="1" spans="1:74">
      <c r="A685" s="9" t="str">
        <f t="shared" si="337"/>
        <v>N 053Induk</v>
      </c>
      <c r="B685" s="9" t="str">
        <f t="shared" si="338"/>
        <v>N 053jurusan 1</v>
      </c>
      <c r="C685" s="9" t="str">
        <f t="shared" si="339"/>
        <v>N 053jurusan 2</v>
      </c>
      <c r="D685" s="9" t="str">
        <f t="shared" si="340"/>
        <v>N 053jurusan 3</v>
      </c>
      <c r="E685" s="9" t="str">
        <f t="shared" si="341"/>
        <v>N 053jurusan 4</v>
      </c>
      <c r="F685" s="10" t="s">
        <v>226</v>
      </c>
      <c r="G685" s="10" t="s">
        <v>101</v>
      </c>
      <c r="H685" s="10" t="s">
        <v>859</v>
      </c>
      <c r="I685" s="10" t="s">
        <v>11426</v>
      </c>
      <c r="J685" s="10" t="s">
        <v>11427</v>
      </c>
      <c r="K685" s="10" t="s">
        <v>7465</v>
      </c>
      <c r="L685" s="10"/>
      <c r="M685" s="10"/>
      <c r="N685" s="14">
        <f t="shared" si="342"/>
        <v>0</v>
      </c>
      <c r="O685" s="15" t="e">
        <f t="shared" si="343"/>
        <v>#VALUE!</v>
      </c>
      <c r="P685" s="15" t="e">
        <f t="shared" si="344"/>
        <v>#VALUE!</v>
      </c>
      <c r="Q685" s="17" t="e">
        <f>VLOOKUP($A685,'DATA PENGUKURAN GARDU'!$A:$BS,42,0)</f>
        <v>#N/A</v>
      </c>
      <c r="R685" s="18" t="e">
        <f t="shared" si="353"/>
        <v>#N/A</v>
      </c>
      <c r="S685" s="17" t="e">
        <f>VLOOKUP($A685,'DATA PENGUKURAN GARDU'!$A:$BS,44,0)</f>
        <v>#N/A</v>
      </c>
      <c r="T685" s="18" t="e">
        <f t="shared" si="354"/>
        <v>#N/A</v>
      </c>
      <c r="U685" s="17" t="e">
        <f>VLOOKUP($A685,'DATA PENGUKURAN GARDU'!$A:$BS,46,0)</f>
        <v>#N/A</v>
      </c>
      <c r="V685" s="18" t="e">
        <f t="shared" si="355"/>
        <v>#N/A</v>
      </c>
      <c r="W685" s="17" t="e">
        <f>VLOOKUP($A685,'DATA PENGUKURAN GARDU'!$A:$BS,48,0)</f>
        <v>#N/A</v>
      </c>
      <c r="X685" s="17" t="e">
        <f>VLOOKUP($A685,'DATA PENGUKURAN GARDU'!$A:$BS,53,0)</f>
        <v>#N/A</v>
      </c>
      <c r="Y685" s="17" t="e">
        <f>VLOOKUP($A685,'DATA PENGUKURAN GARDU'!$A:$BS,54,0)</f>
        <v>#N/A</v>
      </c>
      <c r="Z685" s="17" t="e">
        <f>VLOOKUP($A685,'DATA PENGUKURAN GARDU'!$A:$BS,55,0)</f>
        <v>#N/A</v>
      </c>
      <c r="AA685" s="20" t="e">
        <f>VLOOKUP($B685,'DATA PENGUKURAN GARDU'!$A:$BS,42,0)</f>
        <v>#N/A</v>
      </c>
      <c r="AB685" s="21" t="e">
        <f t="shared" si="356"/>
        <v>#N/A</v>
      </c>
      <c r="AC685" s="20" t="e">
        <f>VLOOKUP($B685,'DATA PENGUKURAN GARDU'!$A:$BS,44,0)</f>
        <v>#N/A</v>
      </c>
      <c r="AD685" s="21" t="e">
        <f t="shared" si="357"/>
        <v>#N/A</v>
      </c>
      <c r="AE685" s="20" t="e">
        <f>VLOOKUP($B685,'DATA PENGUKURAN GARDU'!$A:$BS,46,0)</f>
        <v>#N/A</v>
      </c>
      <c r="AF685" s="21" t="e">
        <f t="shared" si="358"/>
        <v>#N/A</v>
      </c>
      <c r="AG685" s="20" t="e">
        <f>VLOOKUP($B685,'DATA PENGUKURAN GARDU'!$A:$BS,46,0)</f>
        <v>#N/A</v>
      </c>
      <c r="AH685" s="20" t="e">
        <f>VLOOKUP($B685,'DATA PENGUKURAN GARDU'!$A:$BS,53,0)</f>
        <v>#N/A</v>
      </c>
      <c r="AI685" s="20" t="e">
        <f>VLOOKUP($B685,'DATA PENGUKURAN GARDU'!$A:$BS,54,0)</f>
        <v>#N/A</v>
      </c>
      <c r="AJ685" s="17" t="e">
        <f>VLOOKUP($C685,'DATA PENGUKURAN GARDU'!$A:$BS,42,0)</f>
        <v>#N/A</v>
      </c>
      <c r="AK685" s="23" t="e">
        <f t="shared" si="359"/>
        <v>#N/A</v>
      </c>
      <c r="AL685" s="17" t="e">
        <f>VLOOKUP($C685,'DATA PENGUKURAN GARDU'!$A:$BS,44,0)</f>
        <v>#N/A</v>
      </c>
      <c r="AM685" s="23" t="e">
        <f t="shared" si="360"/>
        <v>#N/A</v>
      </c>
      <c r="AN685" s="17" t="e">
        <f>VLOOKUP($C685,'DATA PENGUKURAN GARDU'!$A:$BS,46,0)</f>
        <v>#N/A</v>
      </c>
      <c r="AO685" s="23" t="e">
        <f t="shared" si="361"/>
        <v>#N/A</v>
      </c>
      <c r="AP685" s="17" t="e">
        <f>VLOOKUP($C685,'DATA PENGUKURAN GARDU'!$A:$BS,46,0)</f>
        <v>#N/A</v>
      </c>
      <c r="AQ685" s="17" t="e">
        <f>VLOOKUP($C685,'DATA PENGUKURAN GARDU'!$A:$BS,53,0)</f>
        <v>#N/A</v>
      </c>
      <c r="AR685" s="17" t="e">
        <f>VLOOKUP($C685,'DATA PENGUKURAN GARDU'!$A:$BS,54,0)</f>
        <v>#N/A</v>
      </c>
      <c r="AS685" s="20" t="e">
        <f>VLOOKUP($D685,'DATA PENGUKURAN GARDU'!$A:$BS,42,0)</f>
        <v>#N/A</v>
      </c>
      <c r="AT685" s="21" t="e">
        <f t="shared" si="362"/>
        <v>#N/A</v>
      </c>
      <c r="AU685" s="20" t="e">
        <f>VLOOKUP($D685,'DATA PENGUKURAN GARDU'!$A:$BS,44,0)</f>
        <v>#N/A</v>
      </c>
      <c r="AV685" s="21" t="e">
        <f t="shared" si="363"/>
        <v>#N/A</v>
      </c>
      <c r="AW685" s="20" t="e">
        <f>VLOOKUP($D685,'DATA PENGUKURAN GARDU'!$A:$BS,46,0)</f>
        <v>#N/A</v>
      </c>
      <c r="AX685" s="21" t="e">
        <f t="shared" si="364"/>
        <v>#N/A</v>
      </c>
      <c r="AY685" s="20" t="e">
        <f>VLOOKUP($D685,'DATA PENGUKURAN GARDU'!$A:$BS,46,0)</f>
        <v>#N/A</v>
      </c>
      <c r="AZ685" s="20" t="e">
        <f>VLOOKUP($D685,'DATA PENGUKURAN GARDU'!$A:$BS,53,0)</f>
        <v>#N/A</v>
      </c>
      <c r="BA685" s="20" t="e">
        <f>VLOOKUP($D685,'DATA PENGUKURAN GARDU'!$A:$BS,54,0)</f>
        <v>#N/A</v>
      </c>
      <c r="BB685" s="17" t="e">
        <f>VLOOKUP($E685,'DATA PENGUKURAN GARDU'!$A:$BS,42,0)</f>
        <v>#N/A</v>
      </c>
      <c r="BC685" s="23" t="e">
        <f t="shared" si="365"/>
        <v>#N/A</v>
      </c>
      <c r="BD685" s="17" t="e">
        <f>VLOOKUP($E685,'DATA PENGUKURAN GARDU'!$A:$BS,44,0)</f>
        <v>#N/A</v>
      </c>
      <c r="BE685" s="23" t="e">
        <f t="shared" si="366"/>
        <v>#N/A</v>
      </c>
      <c r="BF685" s="17" t="e">
        <f>VLOOKUP($E685,'DATA PENGUKURAN GARDU'!$A:$BS,46,0)</f>
        <v>#N/A</v>
      </c>
      <c r="BG685" s="23" t="e">
        <f t="shared" si="367"/>
        <v>#N/A</v>
      </c>
      <c r="BH685" s="17" t="e">
        <f>VLOOKUP($E685,'DATA PENGUKURAN GARDU'!$A:$BS,46,0)</f>
        <v>#N/A</v>
      </c>
      <c r="BI685" s="17" t="e">
        <f>VLOOKUP($E685,'DATA PENGUKURAN GARDU'!$A:$BS,53,0)</f>
        <v>#N/A</v>
      </c>
      <c r="BJ685" s="17" t="e">
        <f>VLOOKUP($E685,'DATA PENGUKURAN GARDU'!$A:$BS,54,0)</f>
        <v>#N/A</v>
      </c>
      <c r="BK685" s="20" t="e">
        <f t="shared" si="345"/>
        <v>#N/A</v>
      </c>
      <c r="BL685" s="20" t="e">
        <f t="shared" si="346"/>
        <v>#N/A</v>
      </c>
      <c r="BM685" s="20" t="e">
        <f t="shared" si="347"/>
        <v>#N/A</v>
      </c>
      <c r="BN685" s="25" t="e">
        <f t="shared" si="348"/>
        <v>#N/A</v>
      </c>
      <c r="BO685" s="26" t="str">
        <f t="shared" si="349"/>
        <v>0</v>
      </c>
      <c r="BP685" s="21" t="e">
        <f t="shared" si="350"/>
        <v>#VALUE!</v>
      </c>
      <c r="BQ685" s="20" t="e">
        <f t="shared" si="351"/>
        <v>#N/A</v>
      </c>
      <c r="BR685" s="20" t="e">
        <v>#N/A</v>
      </c>
      <c r="BS685" s="9" t="e">
        <v>#N/A</v>
      </c>
      <c r="BT685" s="2" t="e">
        <f t="shared" si="352"/>
        <v>#VALUE!</v>
      </c>
      <c r="BU685" s="2" t="e">
        <f t="shared" si="335"/>
        <v>#N/A</v>
      </c>
      <c r="BV685" s="2" t="e">
        <f t="shared" si="336"/>
        <v>#N/A</v>
      </c>
    </row>
    <row r="686" s="2" customFormat="1" ht="22.95" customHeight="1" spans="1:74">
      <c r="A686" s="9" t="str">
        <f t="shared" si="337"/>
        <v>N 054Induk</v>
      </c>
      <c r="B686" s="9" t="str">
        <f t="shared" si="338"/>
        <v>N 054jurusan 1</v>
      </c>
      <c r="C686" s="9" t="str">
        <f t="shared" si="339"/>
        <v>N 054jurusan 2</v>
      </c>
      <c r="D686" s="9" t="str">
        <f t="shared" si="340"/>
        <v>N 054jurusan 3</v>
      </c>
      <c r="E686" s="9" t="str">
        <f t="shared" si="341"/>
        <v>N 054jurusan 4</v>
      </c>
      <c r="F686" s="10" t="s">
        <v>226</v>
      </c>
      <c r="G686" s="10" t="s">
        <v>101</v>
      </c>
      <c r="H686" s="10" t="s">
        <v>860</v>
      </c>
      <c r="I686" s="10" t="s">
        <v>11428</v>
      </c>
      <c r="J686" s="10" t="s">
        <v>11429</v>
      </c>
      <c r="K686" s="10" t="s">
        <v>7465</v>
      </c>
      <c r="L686" s="10"/>
      <c r="M686" s="10"/>
      <c r="N686" s="14">
        <f t="shared" si="342"/>
        <v>0</v>
      </c>
      <c r="O686" s="15" t="e">
        <f t="shared" si="343"/>
        <v>#VALUE!</v>
      </c>
      <c r="P686" s="15" t="e">
        <f t="shared" si="344"/>
        <v>#VALUE!</v>
      </c>
      <c r="Q686" s="17" t="e">
        <f>VLOOKUP($A686,'DATA PENGUKURAN GARDU'!$A:$BS,42,0)</f>
        <v>#N/A</v>
      </c>
      <c r="R686" s="18" t="e">
        <f t="shared" si="353"/>
        <v>#N/A</v>
      </c>
      <c r="S686" s="17" t="e">
        <f>VLOOKUP($A686,'DATA PENGUKURAN GARDU'!$A:$BS,44,0)</f>
        <v>#N/A</v>
      </c>
      <c r="T686" s="18" t="e">
        <f t="shared" si="354"/>
        <v>#N/A</v>
      </c>
      <c r="U686" s="17" t="e">
        <f>VLOOKUP($A686,'DATA PENGUKURAN GARDU'!$A:$BS,46,0)</f>
        <v>#N/A</v>
      </c>
      <c r="V686" s="18" t="e">
        <f t="shared" si="355"/>
        <v>#N/A</v>
      </c>
      <c r="W686" s="17" t="e">
        <f>VLOOKUP($A686,'DATA PENGUKURAN GARDU'!$A:$BS,48,0)</f>
        <v>#N/A</v>
      </c>
      <c r="X686" s="17" t="e">
        <f>VLOOKUP($A686,'DATA PENGUKURAN GARDU'!$A:$BS,53,0)</f>
        <v>#N/A</v>
      </c>
      <c r="Y686" s="17" t="e">
        <f>VLOOKUP($A686,'DATA PENGUKURAN GARDU'!$A:$BS,54,0)</f>
        <v>#N/A</v>
      </c>
      <c r="Z686" s="17" t="e">
        <f>VLOOKUP($A686,'DATA PENGUKURAN GARDU'!$A:$BS,55,0)</f>
        <v>#N/A</v>
      </c>
      <c r="AA686" s="20" t="e">
        <f>VLOOKUP($B686,'DATA PENGUKURAN GARDU'!$A:$BS,42,0)</f>
        <v>#N/A</v>
      </c>
      <c r="AB686" s="21" t="e">
        <f t="shared" si="356"/>
        <v>#N/A</v>
      </c>
      <c r="AC686" s="20" t="e">
        <f>VLOOKUP($B686,'DATA PENGUKURAN GARDU'!$A:$BS,44,0)</f>
        <v>#N/A</v>
      </c>
      <c r="AD686" s="21" t="e">
        <f t="shared" si="357"/>
        <v>#N/A</v>
      </c>
      <c r="AE686" s="20" t="e">
        <f>VLOOKUP($B686,'DATA PENGUKURAN GARDU'!$A:$BS,46,0)</f>
        <v>#N/A</v>
      </c>
      <c r="AF686" s="21" t="e">
        <f t="shared" si="358"/>
        <v>#N/A</v>
      </c>
      <c r="AG686" s="20" t="e">
        <f>VLOOKUP($B686,'DATA PENGUKURAN GARDU'!$A:$BS,46,0)</f>
        <v>#N/A</v>
      </c>
      <c r="AH686" s="20" t="e">
        <f>VLOOKUP($B686,'DATA PENGUKURAN GARDU'!$A:$BS,53,0)</f>
        <v>#N/A</v>
      </c>
      <c r="AI686" s="20" t="e">
        <f>VLOOKUP($B686,'DATA PENGUKURAN GARDU'!$A:$BS,54,0)</f>
        <v>#N/A</v>
      </c>
      <c r="AJ686" s="17" t="e">
        <f>VLOOKUP($C686,'DATA PENGUKURAN GARDU'!$A:$BS,42,0)</f>
        <v>#N/A</v>
      </c>
      <c r="AK686" s="23" t="e">
        <f t="shared" si="359"/>
        <v>#N/A</v>
      </c>
      <c r="AL686" s="17" t="e">
        <f>VLOOKUP($C686,'DATA PENGUKURAN GARDU'!$A:$BS,44,0)</f>
        <v>#N/A</v>
      </c>
      <c r="AM686" s="23" t="e">
        <f t="shared" si="360"/>
        <v>#N/A</v>
      </c>
      <c r="AN686" s="17" t="e">
        <f>VLOOKUP($C686,'DATA PENGUKURAN GARDU'!$A:$BS,46,0)</f>
        <v>#N/A</v>
      </c>
      <c r="AO686" s="23" t="e">
        <f t="shared" si="361"/>
        <v>#N/A</v>
      </c>
      <c r="AP686" s="17" t="e">
        <f>VLOOKUP($C686,'DATA PENGUKURAN GARDU'!$A:$BS,46,0)</f>
        <v>#N/A</v>
      </c>
      <c r="AQ686" s="17" t="e">
        <f>VLOOKUP($C686,'DATA PENGUKURAN GARDU'!$A:$BS,53,0)</f>
        <v>#N/A</v>
      </c>
      <c r="AR686" s="17" t="e">
        <f>VLOOKUP($C686,'DATA PENGUKURAN GARDU'!$A:$BS,54,0)</f>
        <v>#N/A</v>
      </c>
      <c r="AS686" s="20" t="e">
        <f>VLOOKUP($D686,'DATA PENGUKURAN GARDU'!$A:$BS,42,0)</f>
        <v>#N/A</v>
      </c>
      <c r="AT686" s="21" t="e">
        <f t="shared" si="362"/>
        <v>#N/A</v>
      </c>
      <c r="AU686" s="20" t="e">
        <f>VLOOKUP($D686,'DATA PENGUKURAN GARDU'!$A:$BS,44,0)</f>
        <v>#N/A</v>
      </c>
      <c r="AV686" s="21" t="e">
        <f t="shared" si="363"/>
        <v>#N/A</v>
      </c>
      <c r="AW686" s="20" t="e">
        <f>VLOOKUP($D686,'DATA PENGUKURAN GARDU'!$A:$BS,46,0)</f>
        <v>#N/A</v>
      </c>
      <c r="AX686" s="21" t="e">
        <f t="shared" si="364"/>
        <v>#N/A</v>
      </c>
      <c r="AY686" s="20" t="e">
        <f>VLOOKUP($D686,'DATA PENGUKURAN GARDU'!$A:$BS,46,0)</f>
        <v>#N/A</v>
      </c>
      <c r="AZ686" s="20" t="e">
        <f>VLOOKUP($D686,'DATA PENGUKURAN GARDU'!$A:$BS,53,0)</f>
        <v>#N/A</v>
      </c>
      <c r="BA686" s="20" t="e">
        <f>VLOOKUP($D686,'DATA PENGUKURAN GARDU'!$A:$BS,54,0)</f>
        <v>#N/A</v>
      </c>
      <c r="BB686" s="17" t="e">
        <f>VLOOKUP($E686,'DATA PENGUKURAN GARDU'!$A:$BS,42,0)</f>
        <v>#N/A</v>
      </c>
      <c r="BC686" s="23" t="e">
        <f t="shared" si="365"/>
        <v>#N/A</v>
      </c>
      <c r="BD686" s="17" t="e">
        <f>VLOOKUP($E686,'DATA PENGUKURAN GARDU'!$A:$BS,44,0)</f>
        <v>#N/A</v>
      </c>
      <c r="BE686" s="23" t="e">
        <f t="shared" si="366"/>
        <v>#N/A</v>
      </c>
      <c r="BF686" s="17" t="e">
        <f>VLOOKUP($E686,'DATA PENGUKURAN GARDU'!$A:$BS,46,0)</f>
        <v>#N/A</v>
      </c>
      <c r="BG686" s="23" t="e">
        <f t="shared" si="367"/>
        <v>#N/A</v>
      </c>
      <c r="BH686" s="17" t="e">
        <f>VLOOKUP($E686,'DATA PENGUKURAN GARDU'!$A:$BS,46,0)</f>
        <v>#N/A</v>
      </c>
      <c r="BI686" s="17" t="e">
        <f>VLOOKUP($E686,'DATA PENGUKURAN GARDU'!$A:$BS,53,0)</f>
        <v>#N/A</v>
      </c>
      <c r="BJ686" s="17" t="e">
        <f>VLOOKUP($E686,'DATA PENGUKURAN GARDU'!$A:$BS,54,0)</f>
        <v>#N/A</v>
      </c>
      <c r="BK686" s="20" t="e">
        <f t="shared" si="345"/>
        <v>#N/A</v>
      </c>
      <c r="BL686" s="20" t="e">
        <f t="shared" si="346"/>
        <v>#N/A</v>
      </c>
      <c r="BM686" s="20" t="e">
        <f t="shared" si="347"/>
        <v>#N/A</v>
      </c>
      <c r="BN686" s="25" t="e">
        <f t="shared" si="348"/>
        <v>#N/A</v>
      </c>
      <c r="BO686" s="26" t="str">
        <f t="shared" si="349"/>
        <v>0</v>
      </c>
      <c r="BP686" s="21" t="e">
        <f t="shared" si="350"/>
        <v>#VALUE!</v>
      </c>
      <c r="BQ686" s="20" t="e">
        <f t="shared" si="351"/>
        <v>#N/A</v>
      </c>
      <c r="BR686" s="20" t="e">
        <v>#N/A</v>
      </c>
      <c r="BS686" s="9" t="e">
        <v>#N/A</v>
      </c>
      <c r="BT686" s="2" t="e">
        <f t="shared" si="352"/>
        <v>#VALUE!</v>
      </c>
      <c r="BU686" s="2" t="e">
        <f t="shared" si="335"/>
        <v>#N/A</v>
      </c>
      <c r="BV686" s="2" t="e">
        <f t="shared" si="336"/>
        <v>#N/A</v>
      </c>
    </row>
    <row r="687" s="2" customFormat="1" ht="22.95" customHeight="1" spans="1:74">
      <c r="A687" s="9" t="str">
        <f t="shared" si="337"/>
        <v>N 058Induk</v>
      </c>
      <c r="B687" s="9" t="str">
        <f t="shared" si="338"/>
        <v>N 058jurusan 1</v>
      </c>
      <c r="C687" s="9" t="str">
        <f t="shared" si="339"/>
        <v>N 058jurusan 2</v>
      </c>
      <c r="D687" s="9" t="str">
        <f t="shared" si="340"/>
        <v>N 058jurusan 3</v>
      </c>
      <c r="E687" s="9" t="str">
        <f t="shared" si="341"/>
        <v>N 058jurusan 4</v>
      </c>
      <c r="F687" s="10" t="s">
        <v>226</v>
      </c>
      <c r="G687" s="10" t="s">
        <v>101</v>
      </c>
      <c r="H687" s="10" t="s">
        <v>861</v>
      </c>
      <c r="I687" s="10" t="s">
        <v>11430</v>
      </c>
      <c r="J687" s="10" t="s">
        <v>11431</v>
      </c>
      <c r="K687" s="10" t="s">
        <v>7465</v>
      </c>
      <c r="L687" s="10"/>
      <c r="M687" s="10"/>
      <c r="N687" s="14">
        <f t="shared" si="342"/>
        <v>0</v>
      </c>
      <c r="O687" s="15" t="e">
        <f t="shared" si="343"/>
        <v>#VALUE!</v>
      </c>
      <c r="P687" s="15" t="e">
        <f t="shared" si="344"/>
        <v>#VALUE!</v>
      </c>
      <c r="Q687" s="17" t="e">
        <f>VLOOKUP($A687,'DATA PENGUKURAN GARDU'!$A:$BS,42,0)</f>
        <v>#N/A</v>
      </c>
      <c r="R687" s="18" t="e">
        <f t="shared" si="353"/>
        <v>#N/A</v>
      </c>
      <c r="S687" s="17" t="e">
        <f>VLOOKUP($A687,'DATA PENGUKURAN GARDU'!$A:$BS,44,0)</f>
        <v>#N/A</v>
      </c>
      <c r="T687" s="18" t="e">
        <f t="shared" si="354"/>
        <v>#N/A</v>
      </c>
      <c r="U687" s="17" t="e">
        <f>VLOOKUP($A687,'DATA PENGUKURAN GARDU'!$A:$BS,46,0)</f>
        <v>#N/A</v>
      </c>
      <c r="V687" s="18" t="e">
        <f t="shared" si="355"/>
        <v>#N/A</v>
      </c>
      <c r="W687" s="17" t="e">
        <f>VLOOKUP($A687,'DATA PENGUKURAN GARDU'!$A:$BS,48,0)</f>
        <v>#N/A</v>
      </c>
      <c r="X687" s="17" t="e">
        <f>VLOOKUP($A687,'DATA PENGUKURAN GARDU'!$A:$BS,53,0)</f>
        <v>#N/A</v>
      </c>
      <c r="Y687" s="17" t="e">
        <f>VLOOKUP($A687,'DATA PENGUKURAN GARDU'!$A:$BS,54,0)</f>
        <v>#N/A</v>
      </c>
      <c r="Z687" s="17" t="e">
        <f>VLOOKUP($A687,'DATA PENGUKURAN GARDU'!$A:$BS,55,0)</f>
        <v>#N/A</v>
      </c>
      <c r="AA687" s="20" t="e">
        <f>VLOOKUP($B687,'DATA PENGUKURAN GARDU'!$A:$BS,42,0)</f>
        <v>#N/A</v>
      </c>
      <c r="AB687" s="21" t="e">
        <f t="shared" si="356"/>
        <v>#N/A</v>
      </c>
      <c r="AC687" s="20" t="e">
        <f>VLOOKUP($B687,'DATA PENGUKURAN GARDU'!$A:$BS,44,0)</f>
        <v>#N/A</v>
      </c>
      <c r="AD687" s="21" t="e">
        <f t="shared" si="357"/>
        <v>#N/A</v>
      </c>
      <c r="AE687" s="20" t="e">
        <f>VLOOKUP($B687,'DATA PENGUKURAN GARDU'!$A:$BS,46,0)</f>
        <v>#N/A</v>
      </c>
      <c r="AF687" s="21" t="e">
        <f t="shared" si="358"/>
        <v>#N/A</v>
      </c>
      <c r="AG687" s="20" t="e">
        <f>VLOOKUP($B687,'DATA PENGUKURAN GARDU'!$A:$BS,46,0)</f>
        <v>#N/A</v>
      </c>
      <c r="AH687" s="20" t="e">
        <f>VLOOKUP($B687,'DATA PENGUKURAN GARDU'!$A:$BS,53,0)</f>
        <v>#N/A</v>
      </c>
      <c r="AI687" s="20" t="e">
        <f>VLOOKUP($B687,'DATA PENGUKURAN GARDU'!$A:$BS,54,0)</f>
        <v>#N/A</v>
      </c>
      <c r="AJ687" s="17" t="e">
        <f>VLOOKUP($C687,'DATA PENGUKURAN GARDU'!$A:$BS,42,0)</f>
        <v>#N/A</v>
      </c>
      <c r="AK687" s="23" t="e">
        <f t="shared" si="359"/>
        <v>#N/A</v>
      </c>
      <c r="AL687" s="17" t="e">
        <f>VLOOKUP($C687,'DATA PENGUKURAN GARDU'!$A:$BS,44,0)</f>
        <v>#N/A</v>
      </c>
      <c r="AM687" s="23" t="e">
        <f t="shared" si="360"/>
        <v>#N/A</v>
      </c>
      <c r="AN687" s="17" t="e">
        <f>VLOOKUP($C687,'DATA PENGUKURAN GARDU'!$A:$BS,46,0)</f>
        <v>#N/A</v>
      </c>
      <c r="AO687" s="23" t="e">
        <f t="shared" si="361"/>
        <v>#N/A</v>
      </c>
      <c r="AP687" s="17" t="e">
        <f>VLOOKUP($C687,'DATA PENGUKURAN GARDU'!$A:$BS,46,0)</f>
        <v>#N/A</v>
      </c>
      <c r="AQ687" s="17" t="e">
        <f>VLOOKUP($C687,'DATA PENGUKURAN GARDU'!$A:$BS,53,0)</f>
        <v>#N/A</v>
      </c>
      <c r="AR687" s="17" t="e">
        <f>VLOOKUP($C687,'DATA PENGUKURAN GARDU'!$A:$BS,54,0)</f>
        <v>#N/A</v>
      </c>
      <c r="AS687" s="20" t="e">
        <f>VLOOKUP($D687,'DATA PENGUKURAN GARDU'!$A:$BS,42,0)</f>
        <v>#N/A</v>
      </c>
      <c r="AT687" s="21" t="e">
        <f t="shared" si="362"/>
        <v>#N/A</v>
      </c>
      <c r="AU687" s="20" t="e">
        <f>VLOOKUP($D687,'DATA PENGUKURAN GARDU'!$A:$BS,44,0)</f>
        <v>#N/A</v>
      </c>
      <c r="AV687" s="21" t="e">
        <f t="shared" si="363"/>
        <v>#N/A</v>
      </c>
      <c r="AW687" s="20" t="e">
        <f>VLOOKUP($D687,'DATA PENGUKURAN GARDU'!$A:$BS,46,0)</f>
        <v>#N/A</v>
      </c>
      <c r="AX687" s="21" t="e">
        <f t="shared" si="364"/>
        <v>#N/A</v>
      </c>
      <c r="AY687" s="20" t="e">
        <f>VLOOKUP($D687,'DATA PENGUKURAN GARDU'!$A:$BS,46,0)</f>
        <v>#N/A</v>
      </c>
      <c r="AZ687" s="20" t="e">
        <f>VLOOKUP($D687,'DATA PENGUKURAN GARDU'!$A:$BS,53,0)</f>
        <v>#N/A</v>
      </c>
      <c r="BA687" s="20" t="e">
        <f>VLOOKUP($D687,'DATA PENGUKURAN GARDU'!$A:$BS,54,0)</f>
        <v>#N/A</v>
      </c>
      <c r="BB687" s="17" t="e">
        <f>VLOOKUP($E687,'DATA PENGUKURAN GARDU'!$A:$BS,42,0)</f>
        <v>#N/A</v>
      </c>
      <c r="BC687" s="23" t="e">
        <f t="shared" si="365"/>
        <v>#N/A</v>
      </c>
      <c r="BD687" s="17" t="e">
        <f>VLOOKUP($E687,'DATA PENGUKURAN GARDU'!$A:$BS,44,0)</f>
        <v>#N/A</v>
      </c>
      <c r="BE687" s="23" t="e">
        <f t="shared" si="366"/>
        <v>#N/A</v>
      </c>
      <c r="BF687" s="17" t="e">
        <f>VLOOKUP($E687,'DATA PENGUKURAN GARDU'!$A:$BS,46,0)</f>
        <v>#N/A</v>
      </c>
      <c r="BG687" s="23" t="e">
        <f t="shared" si="367"/>
        <v>#N/A</v>
      </c>
      <c r="BH687" s="17" t="e">
        <f>VLOOKUP($E687,'DATA PENGUKURAN GARDU'!$A:$BS,46,0)</f>
        <v>#N/A</v>
      </c>
      <c r="BI687" s="17" t="e">
        <f>VLOOKUP($E687,'DATA PENGUKURAN GARDU'!$A:$BS,53,0)</f>
        <v>#N/A</v>
      </c>
      <c r="BJ687" s="17" t="e">
        <f>VLOOKUP($E687,'DATA PENGUKURAN GARDU'!$A:$BS,54,0)</f>
        <v>#N/A</v>
      </c>
      <c r="BK687" s="20" t="e">
        <f t="shared" si="345"/>
        <v>#N/A</v>
      </c>
      <c r="BL687" s="20" t="e">
        <f t="shared" si="346"/>
        <v>#N/A</v>
      </c>
      <c r="BM687" s="20" t="e">
        <f t="shared" si="347"/>
        <v>#N/A</v>
      </c>
      <c r="BN687" s="25" t="e">
        <f t="shared" si="348"/>
        <v>#N/A</v>
      </c>
      <c r="BO687" s="26" t="str">
        <f t="shared" si="349"/>
        <v>0</v>
      </c>
      <c r="BP687" s="21" t="e">
        <f t="shared" si="350"/>
        <v>#VALUE!</v>
      </c>
      <c r="BQ687" s="20" t="e">
        <f t="shared" si="351"/>
        <v>#N/A</v>
      </c>
      <c r="BR687" s="20" t="e">
        <v>#N/A</v>
      </c>
      <c r="BS687" s="9" t="e">
        <v>#N/A</v>
      </c>
      <c r="BT687" s="2" t="e">
        <f t="shared" si="352"/>
        <v>#VALUE!</v>
      </c>
      <c r="BU687" s="2" t="e">
        <f t="shared" si="335"/>
        <v>#N/A</v>
      </c>
      <c r="BV687" s="2" t="e">
        <f t="shared" si="336"/>
        <v>#N/A</v>
      </c>
    </row>
    <row r="688" s="2" customFormat="1" ht="22.95" customHeight="1" spans="1:74">
      <c r="A688" s="9" t="str">
        <f t="shared" si="337"/>
        <v>K-247.1Induk</v>
      </c>
      <c r="B688" s="9" t="str">
        <f t="shared" si="338"/>
        <v>K-247.1jurusan 1</v>
      </c>
      <c r="C688" s="9" t="str">
        <f t="shared" si="339"/>
        <v>K-247.1jurusan 2</v>
      </c>
      <c r="D688" s="9" t="str">
        <f t="shared" si="340"/>
        <v>K-247.1jurusan 3</v>
      </c>
      <c r="E688" s="9" t="str">
        <f t="shared" si="341"/>
        <v>K-247.1jurusan 4</v>
      </c>
      <c r="F688" s="10" t="s">
        <v>136</v>
      </c>
      <c r="G688" s="10" t="s">
        <v>132</v>
      </c>
      <c r="H688" s="10" t="s">
        <v>862</v>
      </c>
      <c r="I688" s="10" t="s">
        <v>11432</v>
      </c>
      <c r="J688" s="10" t="s">
        <v>11433</v>
      </c>
      <c r="K688" s="10" t="s">
        <v>7465</v>
      </c>
      <c r="L688" s="10"/>
      <c r="M688" s="10"/>
      <c r="N688" s="14">
        <f t="shared" si="342"/>
        <v>0</v>
      </c>
      <c r="O688" s="15" t="e">
        <f t="shared" si="343"/>
        <v>#VALUE!</v>
      </c>
      <c r="P688" s="15" t="e">
        <f t="shared" si="344"/>
        <v>#VALUE!</v>
      </c>
      <c r="Q688" s="17" t="e">
        <f>VLOOKUP($A688,'DATA PENGUKURAN GARDU'!$A:$BS,42,0)</f>
        <v>#N/A</v>
      </c>
      <c r="R688" s="18" t="e">
        <f t="shared" si="353"/>
        <v>#N/A</v>
      </c>
      <c r="S688" s="17" t="e">
        <f>VLOOKUP($A688,'DATA PENGUKURAN GARDU'!$A:$BS,44,0)</f>
        <v>#N/A</v>
      </c>
      <c r="T688" s="18" t="e">
        <f t="shared" si="354"/>
        <v>#N/A</v>
      </c>
      <c r="U688" s="17" t="e">
        <f>VLOOKUP($A688,'DATA PENGUKURAN GARDU'!$A:$BS,46,0)</f>
        <v>#N/A</v>
      </c>
      <c r="V688" s="18" t="e">
        <f t="shared" si="355"/>
        <v>#N/A</v>
      </c>
      <c r="W688" s="17" t="e">
        <f>VLOOKUP($A688,'DATA PENGUKURAN GARDU'!$A:$BS,48,0)</f>
        <v>#N/A</v>
      </c>
      <c r="X688" s="17" t="e">
        <f>VLOOKUP($A688,'DATA PENGUKURAN GARDU'!$A:$BS,53,0)</f>
        <v>#N/A</v>
      </c>
      <c r="Y688" s="17" t="e">
        <f>VLOOKUP($A688,'DATA PENGUKURAN GARDU'!$A:$BS,54,0)</f>
        <v>#N/A</v>
      </c>
      <c r="Z688" s="17" t="e">
        <f>VLOOKUP($A688,'DATA PENGUKURAN GARDU'!$A:$BS,55,0)</f>
        <v>#N/A</v>
      </c>
      <c r="AA688" s="20" t="e">
        <f>VLOOKUP($B688,'DATA PENGUKURAN GARDU'!$A:$BS,42,0)</f>
        <v>#N/A</v>
      </c>
      <c r="AB688" s="21" t="e">
        <f t="shared" si="356"/>
        <v>#N/A</v>
      </c>
      <c r="AC688" s="20" t="e">
        <f>VLOOKUP($B688,'DATA PENGUKURAN GARDU'!$A:$BS,44,0)</f>
        <v>#N/A</v>
      </c>
      <c r="AD688" s="21" t="e">
        <f t="shared" si="357"/>
        <v>#N/A</v>
      </c>
      <c r="AE688" s="20" t="e">
        <f>VLOOKUP($B688,'DATA PENGUKURAN GARDU'!$A:$BS,46,0)</f>
        <v>#N/A</v>
      </c>
      <c r="AF688" s="21" t="e">
        <f t="shared" si="358"/>
        <v>#N/A</v>
      </c>
      <c r="AG688" s="20" t="e">
        <f>VLOOKUP($B688,'DATA PENGUKURAN GARDU'!$A:$BS,46,0)</f>
        <v>#N/A</v>
      </c>
      <c r="AH688" s="20" t="e">
        <f>VLOOKUP($B688,'DATA PENGUKURAN GARDU'!$A:$BS,53,0)</f>
        <v>#N/A</v>
      </c>
      <c r="AI688" s="20" t="e">
        <f>VLOOKUP($B688,'DATA PENGUKURAN GARDU'!$A:$BS,54,0)</f>
        <v>#N/A</v>
      </c>
      <c r="AJ688" s="17" t="e">
        <f>VLOOKUP($C688,'DATA PENGUKURAN GARDU'!$A:$BS,42,0)</f>
        <v>#N/A</v>
      </c>
      <c r="AK688" s="23" t="e">
        <f t="shared" si="359"/>
        <v>#N/A</v>
      </c>
      <c r="AL688" s="17" t="e">
        <f>VLOOKUP($C688,'DATA PENGUKURAN GARDU'!$A:$BS,44,0)</f>
        <v>#N/A</v>
      </c>
      <c r="AM688" s="23" t="e">
        <f t="shared" si="360"/>
        <v>#N/A</v>
      </c>
      <c r="AN688" s="17" t="e">
        <f>VLOOKUP($C688,'DATA PENGUKURAN GARDU'!$A:$BS,46,0)</f>
        <v>#N/A</v>
      </c>
      <c r="AO688" s="23" t="e">
        <f t="shared" si="361"/>
        <v>#N/A</v>
      </c>
      <c r="AP688" s="17" t="e">
        <f>VLOOKUP($C688,'DATA PENGUKURAN GARDU'!$A:$BS,46,0)</f>
        <v>#N/A</v>
      </c>
      <c r="AQ688" s="17" t="e">
        <f>VLOOKUP($C688,'DATA PENGUKURAN GARDU'!$A:$BS,53,0)</f>
        <v>#N/A</v>
      </c>
      <c r="AR688" s="17" t="e">
        <f>VLOOKUP($C688,'DATA PENGUKURAN GARDU'!$A:$BS,54,0)</f>
        <v>#N/A</v>
      </c>
      <c r="AS688" s="20" t="e">
        <f>VLOOKUP($D688,'DATA PENGUKURAN GARDU'!$A:$BS,42,0)</f>
        <v>#N/A</v>
      </c>
      <c r="AT688" s="21" t="e">
        <f t="shared" si="362"/>
        <v>#N/A</v>
      </c>
      <c r="AU688" s="20" t="e">
        <f>VLOOKUP($D688,'DATA PENGUKURAN GARDU'!$A:$BS,44,0)</f>
        <v>#N/A</v>
      </c>
      <c r="AV688" s="21" t="e">
        <f t="shared" si="363"/>
        <v>#N/A</v>
      </c>
      <c r="AW688" s="20" t="e">
        <f>VLOOKUP($D688,'DATA PENGUKURAN GARDU'!$A:$BS,46,0)</f>
        <v>#N/A</v>
      </c>
      <c r="AX688" s="21" t="e">
        <f t="shared" si="364"/>
        <v>#N/A</v>
      </c>
      <c r="AY688" s="20" t="e">
        <f>VLOOKUP($D688,'DATA PENGUKURAN GARDU'!$A:$BS,46,0)</f>
        <v>#N/A</v>
      </c>
      <c r="AZ688" s="20" t="e">
        <f>VLOOKUP($D688,'DATA PENGUKURAN GARDU'!$A:$BS,53,0)</f>
        <v>#N/A</v>
      </c>
      <c r="BA688" s="20" t="e">
        <f>VLOOKUP($D688,'DATA PENGUKURAN GARDU'!$A:$BS,54,0)</f>
        <v>#N/A</v>
      </c>
      <c r="BB688" s="17" t="e">
        <f>VLOOKUP($E688,'DATA PENGUKURAN GARDU'!$A:$BS,42,0)</f>
        <v>#N/A</v>
      </c>
      <c r="BC688" s="23" t="e">
        <f t="shared" si="365"/>
        <v>#N/A</v>
      </c>
      <c r="BD688" s="17" t="e">
        <f>VLOOKUP($E688,'DATA PENGUKURAN GARDU'!$A:$BS,44,0)</f>
        <v>#N/A</v>
      </c>
      <c r="BE688" s="23" t="e">
        <f t="shared" si="366"/>
        <v>#N/A</v>
      </c>
      <c r="BF688" s="17" t="e">
        <f>VLOOKUP($E688,'DATA PENGUKURAN GARDU'!$A:$BS,46,0)</f>
        <v>#N/A</v>
      </c>
      <c r="BG688" s="23" t="e">
        <f t="shared" si="367"/>
        <v>#N/A</v>
      </c>
      <c r="BH688" s="17" t="e">
        <f>VLOOKUP($E688,'DATA PENGUKURAN GARDU'!$A:$BS,46,0)</f>
        <v>#N/A</v>
      </c>
      <c r="BI688" s="17" t="e">
        <f>VLOOKUP($E688,'DATA PENGUKURAN GARDU'!$A:$BS,53,0)</f>
        <v>#N/A</v>
      </c>
      <c r="BJ688" s="17" t="e">
        <f>VLOOKUP($E688,'DATA PENGUKURAN GARDU'!$A:$BS,54,0)</f>
        <v>#N/A</v>
      </c>
      <c r="BK688" s="20" t="e">
        <f t="shared" si="345"/>
        <v>#N/A</v>
      </c>
      <c r="BL688" s="20" t="e">
        <f t="shared" si="346"/>
        <v>#N/A</v>
      </c>
      <c r="BM688" s="20" t="e">
        <f t="shared" si="347"/>
        <v>#N/A</v>
      </c>
      <c r="BN688" s="25" t="e">
        <f t="shared" si="348"/>
        <v>#N/A</v>
      </c>
      <c r="BO688" s="26" t="str">
        <f t="shared" si="349"/>
        <v>0</v>
      </c>
      <c r="BP688" s="21" t="e">
        <f t="shared" si="350"/>
        <v>#VALUE!</v>
      </c>
      <c r="BQ688" s="20" t="e">
        <f t="shared" si="351"/>
        <v>#N/A</v>
      </c>
      <c r="BR688" s="20" t="e">
        <v>#N/A</v>
      </c>
      <c r="BS688" s="9" t="e">
        <v>#N/A</v>
      </c>
      <c r="BT688" s="2" t="e">
        <f t="shared" si="352"/>
        <v>#VALUE!</v>
      </c>
      <c r="BU688" s="2" t="e">
        <f t="shared" si="335"/>
        <v>#N/A</v>
      </c>
      <c r="BV688" s="2" t="e">
        <f t="shared" si="336"/>
        <v>#N/A</v>
      </c>
    </row>
    <row r="689" s="2" customFormat="1" ht="22.95" customHeight="1" spans="1:74">
      <c r="A689" s="9" t="str">
        <f t="shared" si="337"/>
        <v>K-249Induk</v>
      </c>
      <c r="B689" s="9" t="str">
        <f t="shared" si="338"/>
        <v>K-249jurusan 1</v>
      </c>
      <c r="C689" s="9" t="str">
        <f t="shared" si="339"/>
        <v>K-249jurusan 2</v>
      </c>
      <c r="D689" s="9" t="str">
        <f t="shared" si="340"/>
        <v>K-249jurusan 3</v>
      </c>
      <c r="E689" s="9" t="str">
        <f t="shared" si="341"/>
        <v>K-249jurusan 4</v>
      </c>
      <c r="F689" s="10" t="s">
        <v>136</v>
      </c>
      <c r="G689" s="10" t="s">
        <v>132</v>
      </c>
      <c r="H689" s="10" t="s">
        <v>863</v>
      </c>
      <c r="I689" s="10" t="s">
        <v>11434</v>
      </c>
      <c r="J689" s="10" t="s">
        <v>11435</v>
      </c>
      <c r="K689" s="10" t="s">
        <v>7465</v>
      </c>
      <c r="L689" s="10"/>
      <c r="M689" s="10"/>
      <c r="N689" s="14">
        <f t="shared" si="342"/>
        <v>0</v>
      </c>
      <c r="O689" s="15" t="e">
        <f t="shared" si="343"/>
        <v>#VALUE!</v>
      </c>
      <c r="P689" s="15" t="e">
        <f t="shared" si="344"/>
        <v>#VALUE!</v>
      </c>
      <c r="Q689" s="17" t="e">
        <f>VLOOKUP($A689,'DATA PENGUKURAN GARDU'!$A:$BS,42,0)</f>
        <v>#N/A</v>
      </c>
      <c r="R689" s="18" t="e">
        <f t="shared" si="353"/>
        <v>#N/A</v>
      </c>
      <c r="S689" s="17" t="e">
        <f>VLOOKUP($A689,'DATA PENGUKURAN GARDU'!$A:$BS,44,0)</f>
        <v>#N/A</v>
      </c>
      <c r="T689" s="18" t="e">
        <f t="shared" si="354"/>
        <v>#N/A</v>
      </c>
      <c r="U689" s="17" t="e">
        <f>VLOOKUP($A689,'DATA PENGUKURAN GARDU'!$A:$BS,46,0)</f>
        <v>#N/A</v>
      </c>
      <c r="V689" s="18" t="e">
        <f t="shared" si="355"/>
        <v>#N/A</v>
      </c>
      <c r="W689" s="17" t="e">
        <f>VLOOKUP($A689,'DATA PENGUKURAN GARDU'!$A:$BS,48,0)</f>
        <v>#N/A</v>
      </c>
      <c r="X689" s="17" t="e">
        <f>VLOOKUP($A689,'DATA PENGUKURAN GARDU'!$A:$BS,53,0)</f>
        <v>#N/A</v>
      </c>
      <c r="Y689" s="17" t="e">
        <f>VLOOKUP($A689,'DATA PENGUKURAN GARDU'!$A:$BS,54,0)</f>
        <v>#N/A</v>
      </c>
      <c r="Z689" s="17" t="e">
        <f>VLOOKUP($A689,'DATA PENGUKURAN GARDU'!$A:$BS,55,0)</f>
        <v>#N/A</v>
      </c>
      <c r="AA689" s="20" t="e">
        <f>VLOOKUP($B689,'DATA PENGUKURAN GARDU'!$A:$BS,42,0)</f>
        <v>#N/A</v>
      </c>
      <c r="AB689" s="21" t="e">
        <f t="shared" si="356"/>
        <v>#N/A</v>
      </c>
      <c r="AC689" s="20" t="e">
        <f>VLOOKUP($B689,'DATA PENGUKURAN GARDU'!$A:$BS,44,0)</f>
        <v>#N/A</v>
      </c>
      <c r="AD689" s="21" t="e">
        <f t="shared" si="357"/>
        <v>#N/A</v>
      </c>
      <c r="AE689" s="20" t="e">
        <f>VLOOKUP($B689,'DATA PENGUKURAN GARDU'!$A:$BS,46,0)</f>
        <v>#N/A</v>
      </c>
      <c r="AF689" s="21" t="e">
        <f t="shared" si="358"/>
        <v>#N/A</v>
      </c>
      <c r="AG689" s="20" t="e">
        <f>VLOOKUP($B689,'DATA PENGUKURAN GARDU'!$A:$BS,46,0)</f>
        <v>#N/A</v>
      </c>
      <c r="AH689" s="20" t="e">
        <f>VLOOKUP($B689,'DATA PENGUKURAN GARDU'!$A:$BS,53,0)</f>
        <v>#N/A</v>
      </c>
      <c r="AI689" s="20" t="e">
        <f>VLOOKUP($B689,'DATA PENGUKURAN GARDU'!$A:$BS,54,0)</f>
        <v>#N/A</v>
      </c>
      <c r="AJ689" s="17" t="e">
        <f>VLOOKUP($C689,'DATA PENGUKURAN GARDU'!$A:$BS,42,0)</f>
        <v>#N/A</v>
      </c>
      <c r="AK689" s="23" t="e">
        <f t="shared" si="359"/>
        <v>#N/A</v>
      </c>
      <c r="AL689" s="17" t="e">
        <f>VLOOKUP($C689,'DATA PENGUKURAN GARDU'!$A:$BS,44,0)</f>
        <v>#N/A</v>
      </c>
      <c r="AM689" s="23" t="e">
        <f t="shared" si="360"/>
        <v>#N/A</v>
      </c>
      <c r="AN689" s="17" t="e">
        <f>VLOOKUP($C689,'DATA PENGUKURAN GARDU'!$A:$BS,46,0)</f>
        <v>#N/A</v>
      </c>
      <c r="AO689" s="23" t="e">
        <f t="shared" si="361"/>
        <v>#N/A</v>
      </c>
      <c r="AP689" s="17" t="e">
        <f>VLOOKUP($C689,'DATA PENGUKURAN GARDU'!$A:$BS,46,0)</f>
        <v>#N/A</v>
      </c>
      <c r="AQ689" s="17" t="e">
        <f>VLOOKUP($C689,'DATA PENGUKURAN GARDU'!$A:$BS,53,0)</f>
        <v>#N/A</v>
      </c>
      <c r="AR689" s="17" t="e">
        <f>VLOOKUP($C689,'DATA PENGUKURAN GARDU'!$A:$BS,54,0)</f>
        <v>#N/A</v>
      </c>
      <c r="AS689" s="20" t="e">
        <f>VLOOKUP($D689,'DATA PENGUKURAN GARDU'!$A:$BS,42,0)</f>
        <v>#N/A</v>
      </c>
      <c r="AT689" s="21" t="e">
        <f t="shared" si="362"/>
        <v>#N/A</v>
      </c>
      <c r="AU689" s="20" t="e">
        <f>VLOOKUP($D689,'DATA PENGUKURAN GARDU'!$A:$BS,44,0)</f>
        <v>#N/A</v>
      </c>
      <c r="AV689" s="21" t="e">
        <f t="shared" si="363"/>
        <v>#N/A</v>
      </c>
      <c r="AW689" s="20" t="e">
        <f>VLOOKUP($D689,'DATA PENGUKURAN GARDU'!$A:$BS,46,0)</f>
        <v>#N/A</v>
      </c>
      <c r="AX689" s="21" t="e">
        <f t="shared" si="364"/>
        <v>#N/A</v>
      </c>
      <c r="AY689" s="20" t="e">
        <f>VLOOKUP($D689,'DATA PENGUKURAN GARDU'!$A:$BS,46,0)</f>
        <v>#N/A</v>
      </c>
      <c r="AZ689" s="20" t="e">
        <f>VLOOKUP($D689,'DATA PENGUKURAN GARDU'!$A:$BS,53,0)</f>
        <v>#N/A</v>
      </c>
      <c r="BA689" s="20" t="e">
        <f>VLOOKUP($D689,'DATA PENGUKURAN GARDU'!$A:$BS,54,0)</f>
        <v>#N/A</v>
      </c>
      <c r="BB689" s="17" t="e">
        <f>VLOOKUP($E689,'DATA PENGUKURAN GARDU'!$A:$BS,42,0)</f>
        <v>#N/A</v>
      </c>
      <c r="BC689" s="23" t="e">
        <f t="shared" si="365"/>
        <v>#N/A</v>
      </c>
      <c r="BD689" s="17" t="e">
        <f>VLOOKUP($E689,'DATA PENGUKURAN GARDU'!$A:$BS,44,0)</f>
        <v>#N/A</v>
      </c>
      <c r="BE689" s="23" t="e">
        <f t="shared" si="366"/>
        <v>#N/A</v>
      </c>
      <c r="BF689" s="17" t="e">
        <f>VLOOKUP($E689,'DATA PENGUKURAN GARDU'!$A:$BS,46,0)</f>
        <v>#N/A</v>
      </c>
      <c r="BG689" s="23" t="e">
        <f t="shared" si="367"/>
        <v>#N/A</v>
      </c>
      <c r="BH689" s="17" t="e">
        <f>VLOOKUP($E689,'DATA PENGUKURAN GARDU'!$A:$BS,46,0)</f>
        <v>#N/A</v>
      </c>
      <c r="BI689" s="17" t="e">
        <f>VLOOKUP($E689,'DATA PENGUKURAN GARDU'!$A:$BS,53,0)</f>
        <v>#N/A</v>
      </c>
      <c r="BJ689" s="17" t="e">
        <f>VLOOKUP($E689,'DATA PENGUKURAN GARDU'!$A:$BS,54,0)</f>
        <v>#N/A</v>
      </c>
      <c r="BK689" s="20" t="e">
        <f t="shared" si="345"/>
        <v>#N/A</v>
      </c>
      <c r="BL689" s="20" t="e">
        <f t="shared" si="346"/>
        <v>#N/A</v>
      </c>
      <c r="BM689" s="20" t="e">
        <f t="shared" si="347"/>
        <v>#N/A</v>
      </c>
      <c r="BN689" s="25" t="e">
        <f t="shared" si="348"/>
        <v>#N/A</v>
      </c>
      <c r="BO689" s="26" t="str">
        <f t="shared" si="349"/>
        <v>0</v>
      </c>
      <c r="BP689" s="21" t="e">
        <f t="shared" si="350"/>
        <v>#VALUE!</v>
      </c>
      <c r="BQ689" s="20" t="e">
        <f t="shared" si="351"/>
        <v>#N/A</v>
      </c>
      <c r="BR689" s="20" t="e">
        <v>#N/A</v>
      </c>
      <c r="BS689" s="9" t="e">
        <v>#N/A</v>
      </c>
      <c r="BT689" s="2" t="e">
        <f t="shared" si="352"/>
        <v>#VALUE!</v>
      </c>
      <c r="BU689" s="2" t="e">
        <f t="shared" si="335"/>
        <v>#N/A</v>
      </c>
      <c r="BV689" s="2" t="e">
        <f t="shared" si="336"/>
        <v>#N/A</v>
      </c>
    </row>
    <row r="690" s="2" customFormat="1" ht="22.95" customHeight="1" spans="1:74">
      <c r="A690" s="9" t="str">
        <f t="shared" si="337"/>
        <v>K-253.1Induk</v>
      </c>
      <c r="B690" s="9" t="str">
        <f t="shared" si="338"/>
        <v>K-253.1jurusan 1</v>
      </c>
      <c r="C690" s="9" t="str">
        <f t="shared" si="339"/>
        <v>K-253.1jurusan 2</v>
      </c>
      <c r="D690" s="9" t="str">
        <f t="shared" si="340"/>
        <v>K-253.1jurusan 3</v>
      </c>
      <c r="E690" s="9" t="str">
        <f t="shared" si="341"/>
        <v>K-253.1jurusan 4</v>
      </c>
      <c r="F690" s="10" t="s">
        <v>136</v>
      </c>
      <c r="G690" s="10" t="s">
        <v>132</v>
      </c>
      <c r="H690" s="10" t="s">
        <v>864</v>
      </c>
      <c r="I690" s="10" t="s">
        <v>11436</v>
      </c>
      <c r="J690" s="10" t="s">
        <v>11437</v>
      </c>
      <c r="K690" s="10" t="s">
        <v>7465</v>
      </c>
      <c r="L690" s="10"/>
      <c r="M690" s="10"/>
      <c r="N690" s="14">
        <f t="shared" si="342"/>
        <v>0</v>
      </c>
      <c r="O690" s="15" t="e">
        <f t="shared" si="343"/>
        <v>#VALUE!</v>
      </c>
      <c r="P690" s="15" t="e">
        <f t="shared" si="344"/>
        <v>#VALUE!</v>
      </c>
      <c r="Q690" s="17" t="e">
        <f>VLOOKUP($A690,'DATA PENGUKURAN GARDU'!$A:$BS,42,0)</f>
        <v>#N/A</v>
      </c>
      <c r="R690" s="18" t="e">
        <f t="shared" si="353"/>
        <v>#N/A</v>
      </c>
      <c r="S690" s="17" t="e">
        <f>VLOOKUP($A690,'DATA PENGUKURAN GARDU'!$A:$BS,44,0)</f>
        <v>#N/A</v>
      </c>
      <c r="T690" s="18" t="e">
        <f t="shared" si="354"/>
        <v>#N/A</v>
      </c>
      <c r="U690" s="17" t="e">
        <f>VLOOKUP($A690,'DATA PENGUKURAN GARDU'!$A:$BS,46,0)</f>
        <v>#N/A</v>
      </c>
      <c r="V690" s="18" t="e">
        <f t="shared" si="355"/>
        <v>#N/A</v>
      </c>
      <c r="W690" s="17" t="e">
        <f>VLOOKUP($A690,'DATA PENGUKURAN GARDU'!$A:$BS,48,0)</f>
        <v>#N/A</v>
      </c>
      <c r="X690" s="17" t="e">
        <f>VLOOKUP($A690,'DATA PENGUKURAN GARDU'!$A:$BS,53,0)</f>
        <v>#N/A</v>
      </c>
      <c r="Y690" s="17" t="e">
        <f>VLOOKUP($A690,'DATA PENGUKURAN GARDU'!$A:$BS,54,0)</f>
        <v>#N/A</v>
      </c>
      <c r="Z690" s="17" t="e">
        <f>VLOOKUP($A690,'DATA PENGUKURAN GARDU'!$A:$BS,55,0)</f>
        <v>#N/A</v>
      </c>
      <c r="AA690" s="20" t="e">
        <f>VLOOKUP($B690,'DATA PENGUKURAN GARDU'!$A:$BS,42,0)</f>
        <v>#N/A</v>
      </c>
      <c r="AB690" s="21" t="e">
        <f t="shared" si="356"/>
        <v>#N/A</v>
      </c>
      <c r="AC690" s="20" t="e">
        <f>VLOOKUP($B690,'DATA PENGUKURAN GARDU'!$A:$BS,44,0)</f>
        <v>#N/A</v>
      </c>
      <c r="AD690" s="21" t="e">
        <f t="shared" si="357"/>
        <v>#N/A</v>
      </c>
      <c r="AE690" s="20" t="e">
        <f>VLOOKUP($B690,'DATA PENGUKURAN GARDU'!$A:$BS,46,0)</f>
        <v>#N/A</v>
      </c>
      <c r="AF690" s="21" t="e">
        <f t="shared" si="358"/>
        <v>#N/A</v>
      </c>
      <c r="AG690" s="20" t="e">
        <f>VLOOKUP($B690,'DATA PENGUKURAN GARDU'!$A:$BS,46,0)</f>
        <v>#N/A</v>
      </c>
      <c r="AH690" s="20" t="e">
        <f>VLOOKUP($B690,'DATA PENGUKURAN GARDU'!$A:$BS,53,0)</f>
        <v>#N/A</v>
      </c>
      <c r="AI690" s="20" t="e">
        <f>VLOOKUP($B690,'DATA PENGUKURAN GARDU'!$A:$BS,54,0)</f>
        <v>#N/A</v>
      </c>
      <c r="AJ690" s="17" t="e">
        <f>VLOOKUP($C690,'DATA PENGUKURAN GARDU'!$A:$BS,42,0)</f>
        <v>#N/A</v>
      </c>
      <c r="AK690" s="23" t="e">
        <f t="shared" si="359"/>
        <v>#N/A</v>
      </c>
      <c r="AL690" s="17" t="e">
        <f>VLOOKUP($C690,'DATA PENGUKURAN GARDU'!$A:$BS,44,0)</f>
        <v>#N/A</v>
      </c>
      <c r="AM690" s="23" t="e">
        <f t="shared" si="360"/>
        <v>#N/A</v>
      </c>
      <c r="AN690" s="17" t="e">
        <f>VLOOKUP($C690,'DATA PENGUKURAN GARDU'!$A:$BS,46,0)</f>
        <v>#N/A</v>
      </c>
      <c r="AO690" s="23" t="e">
        <f t="shared" si="361"/>
        <v>#N/A</v>
      </c>
      <c r="AP690" s="17" t="e">
        <f>VLOOKUP($C690,'DATA PENGUKURAN GARDU'!$A:$BS,46,0)</f>
        <v>#N/A</v>
      </c>
      <c r="AQ690" s="17" t="e">
        <f>VLOOKUP($C690,'DATA PENGUKURAN GARDU'!$A:$BS,53,0)</f>
        <v>#N/A</v>
      </c>
      <c r="AR690" s="17" t="e">
        <f>VLOOKUP($C690,'DATA PENGUKURAN GARDU'!$A:$BS,54,0)</f>
        <v>#N/A</v>
      </c>
      <c r="AS690" s="20" t="e">
        <f>VLOOKUP($D690,'DATA PENGUKURAN GARDU'!$A:$BS,42,0)</f>
        <v>#N/A</v>
      </c>
      <c r="AT690" s="21" t="e">
        <f t="shared" si="362"/>
        <v>#N/A</v>
      </c>
      <c r="AU690" s="20" t="e">
        <f>VLOOKUP($D690,'DATA PENGUKURAN GARDU'!$A:$BS,44,0)</f>
        <v>#N/A</v>
      </c>
      <c r="AV690" s="21" t="e">
        <f t="shared" si="363"/>
        <v>#N/A</v>
      </c>
      <c r="AW690" s="20" t="e">
        <f>VLOOKUP($D690,'DATA PENGUKURAN GARDU'!$A:$BS,46,0)</f>
        <v>#N/A</v>
      </c>
      <c r="AX690" s="21" t="e">
        <f t="shared" si="364"/>
        <v>#N/A</v>
      </c>
      <c r="AY690" s="20" t="e">
        <f>VLOOKUP($D690,'DATA PENGUKURAN GARDU'!$A:$BS,46,0)</f>
        <v>#N/A</v>
      </c>
      <c r="AZ690" s="20" t="e">
        <f>VLOOKUP($D690,'DATA PENGUKURAN GARDU'!$A:$BS,53,0)</f>
        <v>#N/A</v>
      </c>
      <c r="BA690" s="20" t="e">
        <f>VLOOKUP($D690,'DATA PENGUKURAN GARDU'!$A:$BS,54,0)</f>
        <v>#N/A</v>
      </c>
      <c r="BB690" s="17" t="e">
        <f>VLOOKUP($E690,'DATA PENGUKURAN GARDU'!$A:$BS,42,0)</f>
        <v>#N/A</v>
      </c>
      <c r="BC690" s="23" t="e">
        <f t="shared" si="365"/>
        <v>#N/A</v>
      </c>
      <c r="BD690" s="17" t="e">
        <f>VLOOKUP($E690,'DATA PENGUKURAN GARDU'!$A:$BS,44,0)</f>
        <v>#N/A</v>
      </c>
      <c r="BE690" s="23" t="e">
        <f t="shared" si="366"/>
        <v>#N/A</v>
      </c>
      <c r="BF690" s="17" t="e">
        <f>VLOOKUP($E690,'DATA PENGUKURAN GARDU'!$A:$BS,46,0)</f>
        <v>#N/A</v>
      </c>
      <c r="BG690" s="23" t="e">
        <f t="shared" si="367"/>
        <v>#N/A</v>
      </c>
      <c r="BH690" s="17" t="e">
        <f>VLOOKUP($E690,'DATA PENGUKURAN GARDU'!$A:$BS,46,0)</f>
        <v>#N/A</v>
      </c>
      <c r="BI690" s="17" t="e">
        <f>VLOOKUP($E690,'DATA PENGUKURAN GARDU'!$A:$BS,53,0)</f>
        <v>#N/A</v>
      </c>
      <c r="BJ690" s="17" t="e">
        <f>VLOOKUP($E690,'DATA PENGUKURAN GARDU'!$A:$BS,54,0)</f>
        <v>#N/A</v>
      </c>
      <c r="BK690" s="20" t="e">
        <f t="shared" si="345"/>
        <v>#N/A</v>
      </c>
      <c r="BL690" s="20" t="e">
        <f t="shared" si="346"/>
        <v>#N/A</v>
      </c>
      <c r="BM690" s="20" t="e">
        <f t="shared" si="347"/>
        <v>#N/A</v>
      </c>
      <c r="BN690" s="25" t="e">
        <f t="shared" si="348"/>
        <v>#N/A</v>
      </c>
      <c r="BO690" s="26" t="str">
        <f t="shared" si="349"/>
        <v>0</v>
      </c>
      <c r="BP690" s="21" t="e">
        <f t="shared" si="350"/>
        <v>#VALUE!</v>
      </c>
      <c r="BQ690" s="20" t="e">
        <f t="shared" si="351"/>
        <v>#N/A</v>
      </c>
      <c r="BR690" s="20" t="e">
        <v>#N/A</v>
      </c>
      <c r="BS690" s="9" t="e">
        <v>#N/A</v>
      </c>
      <c r="BT690" s="2" t="e">
        <f t="shared" si="352"/>
        <v>#VALUE!</v>
      </c>
      <c r="BU690" s="2" t="e">
        <f t="shared" si="335"/>
        <v>#N/A</v>
      </c>
      <c r="BV690" s="2" t="e">
        <f t="shared" si="336"/>
        <v>#N/A</v>
      </c>
    </row>
    <row r="691" s="2" customFormat="1" ht="22.95" customHeight="1" spans="1:74">
      <c r="A691" s="9" t="str">
        <f t="shared" si="337"/>
        <v>K-258Induk</v>
      </c>
      <c r="B691" s="9" t="str">
        <f t="shared" si="338"/>
        <v>K-258jurusan 1</v>
      </c>
      <c r="C691" s="9" t="str">
        <f t="shared" si="339"/>
        <v>K-258jurusan 2</v>
      </c>
      <c r="D691" s="9" t="str">
        <f t="shared" si="340"/>
        <v>K-258jurusan 3</v>
      </c>
      <c r="E691" s="9" t="str">
        <f t="shared" si="341"/>
        <v>K-258jurusan 4</v>
      </c>
      <c r="F691" s="10" t="s">
        <v>136</v>
      </c>
      <c r="G691" s="10" t="s">
        <v>132</v>
      </c>
      <c r="H691" s="10" t="s">
        <v>865</v>
      </c>
      <c r="I691" s="10" t="s">
        <v>11438</v>
      </c>
      <c r="J691" s="10" t="s">
        <v>11439</v>
      </c>
      <c r="K691" s="10" t="s">
        <v>7465</v>
      </c>
      <c r="L691" s="10"/>
      <c r="M691" s="10"/>
      <c r="N691" s="14">
        <f t="shared" si="342"/>
        <v>0</v>
      </c>
      <c r="O691" s="15" t="e">
        <f t="shared" si="343"/>
        <v>#VALUE!</v>
      </c>
      <c r="P691" s="15" t="e">
        <f t="shared" si="344"/>
        <v>#VALUE!</v>
      </c>
      <c r="Q691" s="17" t="e">
        <f>VLOOKUP($A691,'DATA PENGUKURAN GARDU'!$A:$BS,42,0)</f>
        <v>#N/A</v>
      </c>
      <c r="R691" s="18" t="e">
        <f t="shared" si="353"/>
        <v>#N/A</v>
      </c>
      <c r="S691" s="17" t="e">
        <f>VLOOKUP($A691,'DATA PENGUKURAN GARDU'!$A:$BS,44,0)</f>
        <v>#N/A</v>
      </c>
      <c r="T691" s="18" t="e">
        <f t="shared" si="354"/>
        <v>#N/A</v>
      </c>
      <c r="U691" s="17" t="e">
        <f>VLOOKUP($A691,'DATA PENGUKURAN GARDU'!$A:$BS,46,0)</f>
        <v>#N/A</v>
      </c>
      <c r="V691" s="18" t="e">
        <f t="shared" si="355"/>
        <v>#N/A</v>
      </c>
      <c r="W691" s="17" t="e">
        <f>VLOOKUP($A691,'DATA PENGUKURAN GARDU'!$A:$BS,48,0)</f>
        <v>#N/A</v>
      </c>
      <c r="X691" s="17" t="e">
        <f>VLOOKUP($A691,'DATA PENGUKURAN GARDU'!$A:$BS,53,0)</f>
        <v>#N/A</v>
      </c>
      <c r="Y691" s="17" t="e">
        <f>VLOOKUP($A691,'DATA PENGUKURAN GARDU'!$A:$BS,54,0)</f>
        <v>#N/A</v>
      </c>
      <c r="Z691" s="17" t="e">
        <f>VLOOKUP($A691,'DATA PENGUKURAN GARDU'!$A:$BS,55,0)</f>
        <v>#N/A</v>
      </c>
      <c r="AA691" s="20" t="e">
        <f>VLOOKUP($B691,'DATA PENGUKURAN GARDU'!$A:$BS,42,0)</f>
        <v>#N/A</v>
      </c>
      <c r="AB691" s="21" t="e">
        <f t="shared" si="356"/>
        <v>#N/A</v>
      </c>
      <c r="AC691" s="20" t="e">
        <f>VLOOKUP($B691,'DATA PENGUKURAN GARDU'!$A:$BS,44,0)</f>
        <v>#N/A</v>
      </c>
      <c r="AD691" s="21" t="e">
        <f t="shared" si="357"/>
        <v>#N/A</v>
      </c>
      <c r="AE691" s="20" t="e">
        <f>VLOOKUP($B691,'DATA PENGUKURAN GARDU'!$A:$BS,46,0)</f>
        <v>#N/A</v>
      </c>
      <c r="AF691" s="21" t="e">
        <f t="shared" si="358"/>
        <v>#N/A</v>
      </c>
      <c r="AG691" s="20" t="e">
        <f>VLOOKUP($B691,'DATA PENGUKURAN GARDU'!$A:$BS,46,0)</f>
        <v>#N/A</v>
      </c>
      <c r="AH691" s="20" t="e">
        <f>VLOOKUP($B691,'DATA PENGUKURAN GARDU'!$A:$BS,53,0)</f>
        <v>#N/A</v>
      </c>
      <c r="AI691" s="20" t="e">
        <f>VLOOKUP($B691,'DATA PENGUKURAN GARDU'!$A:$BS,54,0)</f>
        <v>#N/A</v>
      </c>
      <c r="AJ691" s="17" t="e">
        <f>VLOOKUP($C691,'DATA PENGUKURAN GARDU'!$A:$BS,42,0)</f>
        <v>#N/A</v>
      </c>
      <c r="AK691" s="23" t="e">
        <f t="shared" si="359"/>
        <v>#N/A</v>
      </c>
      <c r="AL691" s="17" t="e">
        <f>VLOOKUP($C691,'DATA PENGUKURAN GARDU'!$A:$BS,44,0)</f>
        <v>#N/A</v>
      </c>
      <c r="AM691" s="23" t="e">
        <f t="shared" si="360"/>
        <v>#N/A</v>
      </c>
      <c r="AN691" s="17" t="e">
        <f>VLOOKUP($C691,'DATA PENGUKURAN GARDU'!$A:$BS,46,0)</f>
        <v>#N/A</v>
      </c>
      <c r="AO691" s="23" t="e">
        <f t="shared" si="361"/>
        <v>#N/A</v>
      </c>
      <c r="AP691" s="17" t="e">
        <f>VLOOKUP($C691,'DATA PENGUKURAN GARDU'!$A:$BS,46,0)</f>
        <v>#N/A</v>
      </c>
      <c r="AQ691" s="17" t="e">
        <f>VLOOKUP($C691,'DATA PENGUKURAN GARDU'!$A:$BS,53,0)</f>
        <v>#N/A</v>
      </c>
      <c r="AR691" s="17" t="e">
        <f>VLOOKUP($C691,'DATA PENGUKURAN GARDU'!$A:$BS,54,0)</f>
        <v>#N/A</v>
      </c>
      <c r="AS691" s="20" t="e">
        <f>VLOOKUP($D691,'DATA PENGUKURAN GARDU'!$A:$BS,42,0)</f>
        <v>#N/A</v>
      </c>
      <c r="AT691" s="21" t="e">
        <f t="shared" si="362"/>
        <v>#N/A</v>
      </c>
      <c r="AU691" s="20" t="e">
        <f>VLOOKUP($D691,'DATA PENGUKURAN GARDU'!$A:$BS,44,0)</f>
        <v>#N/A</v>
      </c>
      <c r="AV691" s="21" t="e">
        <f t="shared" si="363"/>
        <v>#N/A</v>
      </c>
      <c r="AW691" s="20" t="e">
        <f>VLOOKUP($D691,'DATA PENGUKURAN GARDU'!$A:$BS,46,0)</f>
        <v>#N/A</v>
      </c>
      <c r="AX691" s="21" t="e">
        <f t="shared" si="364"/>
        <v>#N/A</v>
      </c>
      <c r="AY691" s="20" t="e">
        <f>VLOOKUP($D691,'DATA PENGUKURAN GARDU'!$A:$BS,46,0)</f>
        <v>#N/A</v>
      </c>
      <c r="AZ691" s="20" t="e">
        <f>VLOOKUP($D691,'DATA PENGUKURAN GARDU'!$A:$BS,53,0)</f>
        <v>#N/A</v>
      </c>
      <c r="BA691" s="20" t="e">
        <f>VLOOKUP($D691,'DATA PENGUKURAN GARDU'!$A:$BS,54,0)</f>
        <v>#N/A</v>
      </c>
      <c r="BB691" s="17" t="e">
        <f>VLOOKUP($E691,'DATA PENGUKURAN GARDU'!$A:$BS,42,0)</f>
        <v>#N/A</v>
      </c>
      <c r="BC691" s="23" t="e">
        <f t="shared" si="365"/>
        <v>#N/A</v>
      </c>
      <c r="BD691" s="17" t="e">
        <f>VLOOKUP($E691,'DATA PENGUKURAN GARDU'!$A:$BS,44,0)</f>
        <v>#N/A</v>
      </c>
      <c r="BE691" s="23" t="e">
        <f t="shared" si="366"/>
        <v>#N/A</v>
      </c>
      <c r="BF691" s="17" t="e">
        <f>VLOOKUP($E691,'DATA PENGUKURAN GARDU'!$A:$BS,46,0)</f>
        <v>#N/A</v>
      </c>
      <c r="BG691" s="23" t="e">
        <f t="shared" si="367"/>
        <v>#N/A</v>
      </c>
      <c r="BH691" s="17" t="e">
        <f>VLOOKUP($E691,'DATA PENGUKURAN GARDU'!$A:$BS,46,0)</f>
        <v>#N/A</v>
      </c>
      <c r="BI691" s="17" t="e">
        <f>VLOOKUP($E691,'DATA PENGUKURAN GARDU'!$A:$BS,53,0)</f>
        <v>#N/A</v>
      </c>
      <c r="BJ691" s="17" t="e">
        <f>VLOOKUP($E691,'DATA PENGUKURAN GARDU'!$A:$BS,54,0)</f>
        <v>#N/A</v>
      </c>
      <c r="BK691" s="20" t="e">
        <f t="shared" si="345"/>
        <v>#N/A</v>
      </c>
      <c r="BL691" s="20" t="e">
        <f t="shared" si="346"/>
        <v>#N/A</v>
      </c>
      <c r="BM691" s="20" t="e">
        <f t="shared" si="347"/>
        <v>#N/A</v>
      </c>
      <c r="BN691" s="25" t="e">
        <f t="shared" si="348"/>
        <v>#N/A</v>
      </c>
      <c r="BO691" s="26" t="str">
        <f t="shared" si="349"/>
        <v>0</v>
      </c>
      <c r="BP691" s="21" t="e">
        <f t="shared" si="350"/>
        <v>#VALUE!</v>
      </c>
      <c r="BQ691" s="20" t="e">
        <f t="shared" si="351"/>
        <v>#N/A</v>
      </c>
      <c r="BR691" s="20" t="e">
        <v>#N/A</v>
      </c>
      <c r="BS691" s="9" t="e">
        <v>#N/A</v>
      </c>
      <c r="BT691" s="2" t="e">
        <f t="shared" si="352"/>
        <v>#VALUE!</v>
      </c>
      <c r="BU691" s="2" t="e">
        <f t="shared" si="335"/>
        <v>#N/A</v>
      </c>
      <c r="BV691" s="2" t="e">
        <f t="shared" si="336"/>
        <v>#N/A</v>
      </c>
    </row>
    <row r="692" s="2" customFormat="1" ht="22.95" customHeight="1" spans="1:74">
      <c r="A692" s="9" t="str">
        <f t="shared" si="337"/>
        <v>K-260Induk</v>
      </c>
      <c r="B692" s="9" t="str">
        <f t="shared" si="338"/>
        <v>K-260jurusan 1</v>
      </c>
      <c r="C692" s="9" t="str">
        <f t="shared" si="339"/>
        <v>K-260jurusan 2</v>
      </c>
      <c r="D692" s="9" t="str">
        <f t="shared" si="340"/>
        <v>K-260jurusan 3</v>
      </c>
      <c r="E692" s="9" t="str">
        <f t="shared" si="341"/>
        <v>K-260jurusan 4</v>
      </c>
      <c r="F692" s="10" t="s">
        <v>136</v>
      </c>
      <c r="G692" s="10" t="s">
        <v>132</v>
      </c>
      <c r="H692" s="10" t="s">
        <v>866</v>
      </c>
      <c r="I692" s="10" t="s">
        <v>11440</v>
      </c>
      <c r="J692" s="10" t="s">
        <v>11441</v>
      </c>
      <c r="K692" s="10" t="s">
        <v>7465</v>
      </c>
      <c r="L692" s="10"/>
      <c r="M692" s="10"/>
      <c r="N692" s="14">
        <f t="shared" si="342"/>
        <v>0</v>
      </c>
      <c r="O692" s="15" t="e">
        <f t="shared" si="343"/>
        <v>#VALUE!</v>
      </c>
      <c r="P692" s="15" t="e">
        <f t="shared" si="344"/>
        <v>#VALUE!</v>
      </c>
      <c r="Q692" s="17" t="e">
        <f>VLOOKUP($A692,'DATA PENGUKURAN GARDU'!$A:$BS,42,0)</f>
        <v>#N/A</v>
      </c>
      <c r="R692" s="18" t="e">
        <f t="shared" si="353"/>
        <v>#N/A</v>
      </c>
      <c r="S692" s="17" t="e">
        <f>VLOOKUP($A692,'DATA PENGUKURAN GARDU'!$A:$BS,44,0)</f>
        <v>#N/A</v>
      </c>
      <c r="T692" s="18" t="e">
        <f t="shared" si="354"/>
        <v>#N/A</v>
      </c>
      <c r="U692" s="17" t="e">
        <f>VLOOKUP($A692,'DATA PENGUKURAN GARDU'!$A:$BS,46,0)</f>
        <v>#N/A</v>
      </c>
      <c r="V692" s="18" t="e">
        <f t="shared" si="355"/>
        <v>#N/A</v>
      </c>
      <c r="W692" s="17" t="e">
        <f>VLOOKUP($A692,'DATA PENGUKURAN GARDU'!$A:$BS,48,0)</f>
        <v>#N/A</v>
      </c>
      <c r="X692" s="17" t="e">
        <f>VLOOKUP($A692,'DATA PENGUKURAN GARDU'!$A:$BS,53,0)</f>
        <v>#N/A</v>
      </c>
      <c r="Y692" s="17" t="e">
        <f>VLOOKUP($A692,'DATA PENGUKURAN GARDU'!$A:$BS,54,0)</f>
        <v>#N/A</v>
      </c>
      <c r="Z692" s="17" t="e">
        <f>VLOOKUP($A692,'DATA PENGUKURAN GARDU'!$A:$BS,55,0)</f>
        <v>#N/A</v>
      </c>
      <c r="AA692" s="20" t="e">
        <f>VLOOKUP($B692,'DATA PENGUKURAN GARDU'!$A:$BS,42,0)</f>
        <v>#N/A</v>
      </c>
      <c r="AB692" s="21" t="e">
        <f t="shared" si="356"/>
        <v>#N/A</v>
      </c>
      <c r="AC692" s="20" t="e">
        <f>VLOOKUP($B692,'DATA PENGUKURAN GARDU'!$A:$BS,44,0)</f>
        <v>#N/A</v>
      </c>
      <c r="AD692" s="21" t="e">
        <f t="shared" si="357"/>
        <v>#N/A</v>
      </c>
      <c r="AE692" s="20" t="e">
        <f>VLOOKUP($B692,'DATA PENGUKURAN GARDU'!$A:$BS,46,0)</f>
        <v>#N/A</v>
      </c>
      <c r="AF692" s="21" t="e">
        <f t="shared" si="358"/>
        <v>#N/A</v>
      </c>
      <c r="AG692" s="20" t="e">
        <f>VLOOKUP($B692,'DATA PENGUKURAN GARDU'!$A:$BS,46,0)</f>
        <v>#N/A</v>
      </c>
      <c r="AH692" s="20" t="e">
        <f>VLOOKUP($B692,'DATA PENGUKURAN GARDU'!$A:$BS,53,0)</f>
        <v>#N/A</v>
      </c>
      <c r="AI692" s="20" t="e">
        <f>VLOOKUP($B692,'DATA PENGUKURAN GARDU'!$A:$BS,54,0)</f>
        <v>#N/A</v>
      </c>
      <c r="AJ692" s="17" t="e">
        <f>VLOOKUP($C692,'DATA PENGUKURAN GARDU'!$A:$BS,42,0)</f>
        <v>#N/A</v>
      </c>
      <c r="AK692" s="23" t="e">
        <f t="shared" si="359"/>
        <v>#N/A</v>
      </c>
      <c r="AL692" s="17" t="e">
        <f>VLOOKUP($C692,'DATA PENGUKURAN GARDU'!$A:$BS,44,0)</f>
        <v>#N/A</v>
      </c>
      <c r="AM692" s="23" t="e">
        <f t="shared" si="360"/>
        <v>#N/A</v>
      </c>
      <c r="AN692" s="17" t="e">
        <f>VLOOKUP($C692,'DATA PENGUKURAN GARDU'!$A:$BS,46,0)</f>
        <v>#N/A</v>
      </c>
      <c r="AO692" s="23" t="e">
        <f t="shared" si="361"/>
        <v>#N/A</v>
      </c>
      <c r="AP692" s="17" t="e">
        <f>VLOOKUP($C692,'DATA PENGUKURAN GARDU'!$A:$BS,46,0)</f>
        <v>#N/A</v>
      </c>
      <c r="AQ692" s="17" t="e">
        <f>VLOOKUP($C692,'DATA PENGUKURAN GARDU'!$A:$BS,53,0)</f>
        <v>#N/A</v>
      </c>
      <c r="AR692" s="17" t="e">
        <f>VLOOKUP($C692,'DATA PENGUKURAN GARDU'!$A:$BS,54,0)</f>
        <v>#N/A</v>
      </c>
      <c r="AS692" s="20" t="e">
        <f>VLOOKUP($D692,'DATA PENGUKURAN GARDU'!$A:$BS,42,0)</f>
        <v>#N/A</v>
      </c>
      <c r="AT692" s="21" t="e">
        <f t="shared" si="362"/>
        <v>#N/A</v>
      </c>
      <c r="AU692" s="20" t="e">
        <f>VLOOKUP($D692,'DATA PENGUKURAN GARDU'!$A:$BS,44,0)</f>
        <v>#N/A</v>
      </c>
      <c r="AV692" s="21" t="e">
        <f t="shared" si="363"/>
        <v>#N/A</v>
      </c>
      <c r="AW692" s="20" t="e">
        <f>VLOOKUP($D692,'DATA PENGUKURAN GARDU'!$A:$BS,46,0)</f>
        <v>#N/A</v>
      </c>
      <c r="AX692" s="21" t="e">
        <f t="shared" si="364"/>
        <v>#N/A</v>
      </c>
      <c r="AY692" s="20" t="e">
        <f>VLOOKUP($D692,'DATA PENGUKURAN GARDU'!$A:$BS,46,0)</f>
        <v>#N/A</v>
      </c>
      <c r="AZ692" s="20" t="e">
        <f>VLOOKUP($D692,'DATA PENGUKURAN GARDU'!$A:$BS,53,0)</f>
        <v>#N/A</v>
      </c>
      <c r="BA692" s="20" t="e">
        <f>VLOOKUP($D692,'DATA PENGUKURAN GARDU'!$A:$BS,54,0)</f>
        <v>#N/A</v>
      </c>
      <c r="BB692" s="17" t="e">
        <f>VLOOKUP($E692,'DATA PENGUKURAN GARDU'!$A:$BS,42,0)</f>
        <v>#N/A</v>
      </c>
      <c r="BC692" s="23" t="e">
        <f t="shared" si="365"/>
        <v>#N/A</v>
      </c>
      <c r="BD692" s="17" t="e">
        <f>VLOOKUP($E692,'DATA PENGUKURAN GARDU'!$A:$BS,44,0)</f>
        <v>#N/A</v>
      </c>
      <c r="BE692" s="23" t="e">
        <f t="shared" si="366"/>
        <v>#N/A</v>
      </c>
      <c r="BF692" s="17" t="e">
        <f>VLOOKUP($E692,'DATA PENGUKURAN GARDU'!$A:$BS,46,0)</f>
        <v>#N/A</v>
      </c>
      <c r="BG692" s="23" t="e">
        <f t="shared" si="367"/>
        <v>#N/A</v>
      </c>
      <c r="BH692" s="17" t="e">
        <f>VLOOKUP($E692,'DATA PENGUKURAN GARDU'!$A:$BS,46,0)</f>
        <v>#N/A</v>
      </c>
      <c r="BI692" s="17" t="e">
        <f>VLOOKUP($E692,'DATA PENGUKURAN GARDU'!$A:$BS,53,0)</f>
        <v>#N/A</v>
      </c>
      <c r="BJ692" s="17" t="e">
        <f>VLOOKUP($E692,'DATA PENGUKURAN GARDU'!$A:$BS,54,0)</f>
        <v>#N/A</v>
      </c>
      <c r="BK692" s="20" t="e">
        <f t="shared" si="345"/>
        <v>#N/A</v>
      </c>
      <c r="BL692" s="20" t="e">
        <f t="shared" si="346"/>
        <v>#N/A</v>
      </c>
      <c r="BM692" s="20" t="e">
        <f t="shared" si="347"/>
        <v>#N/A</v>
      </c>
      <c r="BN692" s="25" t="e">
        <f t="shared" si="348"/>
        <v>#N/A</v>
      </c>
      <c r="BO692" s="26" t="str">
        <f t="shared" si="349"/>
        <v>0</v>
      </c>
      <c r="BP692" s="21" t="e">
        <f t="shared" si="350"/>
        <v>#VALUE!</v>
      </c>
      <c r="BQ692" s="20" t="e">
        <f t="shared" si="351"/>
        <v>#N/A</v>
      </c>
      <c r="BR692" s="20" t="e">
        <v>#N/A</v>
      </c>
      <c r="BS692" s="9" t="e">
        <v>#N/A</v>
      </c>
      <c r="BT692" s="2" t="e">
        <f t="shared" si="352"/>
        <v>#VALUE!</v>
      </c>
      <c r="BU692" s="2" t="e">
        <f t="shared" si="335"/>
        <v>#N/A</v>
      </c>
      <c r="BV692" s="2" t="e">
        <f t="shared" si="336"/>
        <v>#N/A</v>
      </c>
    </row>
    <row r="693" s="2" customFormat="1" ht="22.95" customHeight="1" spans="1:74">
      <c r="A693" s="9" t="str">
        <f t="shared" si="337"/>
        <v>K-207Induk</v>
      </c>
      <c r="B693" s="9" t="str">
        <f t="shared" si="338"/>
        <v>K-207jurusan 1</v>
      </c>
      <c r="C693" s="9" t="str">
        <f t="shared" si="339"/>
        <v>K-207jurusan 2</v>
      </c>
      <c r="D693" s="9" t="str">
        <f t="shared" si="340"/>
        <v>K-207jurusan 3</v>
      </c>
      <c r="E693" s="9" t="str">
        <f t="shared" si="341"/>
        <v>K-207jurusan 4</v>
      </c>
      <c r="F693" s="10" t="s">
        <v>462</v>
      </c>
      <c r="G693" s="10" t="s">
        <v>132</v>
      </c>
      <c r="H693" s="10" t="s">
        <v>867</v>
      </c>
      <c r="I693" s="10" t="s">
        <v>11442</v>
      </c>
      <c r="J693" s="10" t="s">
        <v>11443</v>
      </c>
      <c r="K693" s="10" t="s">
        <v>7465</v>
      </c>
      <c r="L693" s="10"/>
      <c r="M693" s="10"/>
      <c r="N693" s="14">
        <f t="shared" si="342"/>
        <v>0</v>
      </c>
      <c r="O693" s="15" t="e">
        <f t="shared" si="343"/>
        <v>#VALUE!</v>
      </c>
      <c r="P693" s="15" t="e">
        <f t="shared" si="344"/>
        <v>#VALUE!</v>
      </c>
      <c r="Q693" s="17" t="e">
        <f>VLOOKUP($A693,'DATA PENGUKURAN GARDU'!$A:$BS,42,0)</f>
        <v>#N/A</v>
      </c>
      <c r="R693" s="18" t="e">
        <f t="shared" si="353"/>
        <v>#N/A</v>
      </c>
      <c r="S693" s="17" t="e">
        <f>VLOOKUP($A693,'DATA PENGUKURAN GARDU'!$A:$BS,44,0)</f>
        <v>#N/A</v>
      </c>
      <c r="T693" s="18" t="e">
        <f t="shared" si="354"/>
        <v>#N/A</v>
      </c>
      <c r="U693" s="17" t="e">
        <f>VLOOKUP($A693,'DATA PENGUKURAN GARDU'!$A:$BS,46,0)</f>
        <v>#N/A</v>
      </c>
      <c r="V693" s="18" t="e">
        <f t="shared" si="355"/>
        <v>#N/A</v>
      </c>
      <c r="W693" s="17" t="e">
        <f>VLOOKUP($A693,'DATA PENGUKURAN GARDU'!$A:$BS,48,0)</f>
        <v>#N/A</v>
      </c>
      <c r="X693" s="17" t="e">
        <f>VLOOKUP($A693,'DATA PENGUKURAN GARDU'!$A:$BS,53,0)</f>
        <v>#N/A</v>
      </c>
      <c r="Y693" s="17" t="e">
        <f>VLOOKUP($A693,'DATA PENGUKURAN GARDU'!$A:$BS,54,0)</f>
        <v>#N/A</v>
      </c>
      <c r="Z693" s="17" t="e">
        <f>VLOOKUP($A693,'DATA PENGUKURAN GARDU'!$A:$BS,55,0)</f>
        <v>#N/A</v>
      </c>
      <c r="AA693" s="20" t="e">
        <f>VLOOKUP($B693,'DATA PENGUKURAN GARDU'!$A:$BS,42,0)</f>
        <v>#N/A</v>
      </c>
      <c r="AB693" s="21" t="e">
        <f t="shared" si="356"/>
        <v>#N/A</v>
      </c>
      <c r="AC693" s="20" t="e">
        <f>VLOOKUP($B693,'DATA PENGUKURAN GARDU'!$A:$BS,44,0)</f>
        <v>#N/A</v>
      </c>
      <c r="AD693" s="21" t="e">
        <f t="shared" si="357"/>
        <v>#N/A</v>
      </c>
      <c r="AE693" s="20" t="e">
        <f>VLOOKUP($B693,'DATA PENGUKURAN GARDU'!$A:$BS,46,0)</f>
        <v>#N/A</v>
      </c>
      <c r="AF693" s="21" t="e">
        <f t="shared" si="358"/>
        <v>#N/A</v>
      </c>
      <c r="AG693" s="20" t="e">
        <f>VLOOKUP($B693,'DATA PENGUKURAN GARDU'!$A:$BS,46,0)</f>
        <v>#N/A</v>
      </c>
      <c r="AH693" s="20" t="e">
        <f>VLOOKUP($B693,'DATA PENGUKURAN GARDU'!$A:$BS,53,0)</f>
        <v>#N/A</v>
      </c>
      <c r="AI693" s="20" t="e">
        <f>VLOOKUP($B693,'DATA PENGUKURAN GARDU'!$A:$BS,54,0)</f>
        <v>#N/A</v>
      </c>
      <c r="AJ693" s="17" t="e">
        <f>VLOOKUP($C693,'DATA PENGUKURAN GARDU'!$A:$BS,42,0)</f>
        <v>#N/A</v>
      </c>
      <c r="AK693" s="23" t="e">
        <f t="shared" si="359"/>
        <v>#N/A</v>
      </c>
      <c r="AL693" s="17" t="e">
        <f>VLOOKUP($C693,'DATA PENGUKURAN GARDU'!$A:$BS,44,0)</f>
        <v>#N/A</v>
      </c>
      <c r="AM693" s="23" t="e">
        <f t="shared" si="360"/>
        <v>#N/A</v>
      </c>
      <c r="AN693" s="17" t="e">
        <f>VLOOKUP($C693,'DATA PENGUKURAN GARDU'!$A:$BS,46,0)</f>
        <v>#N/A</v>
      </c>
      <c r="AO693" s="23" t="e">
        <f t="shared" si="361"/>
        <v>#N/A</v>
      </c>
      <c r="AP693" s="17" t="e">
        <f>VLOOKUP($C693,'DATA PENGUKURAN GARDU'!$A:$BS,46,0)</f>
        <v>#N/A</v>
      </c>
      <c r="AQ693" s="17" t="e">
        <f>VLOOKUP($C693,'DATA PENGUKURAN GARDU'!$A:$BS,53,0)</f>
        <v>#N/A</v>
      </c>
      <c r="AR693" s="17" t="e">
        <f>VLOOKUP($C693,'DATA PENGUKURAN GARDU'!$A:$BS,54,0)</f>
        <v>#N/A</v>
      </c>
      <c r="AS693" s="20" t="e">
        <f>VLOOKUP($D693,'DATA PENGUKURAN GARDU'!$A:$BS,42,0)</f>
        <v>#N/A</v>
      </c>
      <c r="AT693" s="21" t="e">
        <f t="shared" si="362"/>
        <v>#N/A</v>
      </c>
      <c r="AU693" s="20" t="e">
        <f>VLOOKUP($D693,'DATA PENGUKURAN GARDU'!$A:$BS,44,0)</f>
        <v>#N/A</v>
      </c>
      <c r="AV693" s="21" t="e">
        <f t="shared" si="363"/>
        <v>#N/A</v>
      </c>
      <c r="AW693" s="20" t="e">
        <f>VLOOKUP($D693,'DATA PENGUKURAN GARDU'!$A:$BS,46,0)</f>
        <v>#N/A</v>
      </c>
      <c r="AX693" s="21" t="e">
        <f t="shared" si="364"/>
        <v>#N/A</v>
      </c>
      <c r="AY693" s="20" t="e">
        <f>VLOOKUP($D693,'DATA PENGUKURAN GARDU'!$A:$BS,46,0)</f>
        <v>#N/A</v>
      </c>
      <c r="AZ693" s="20" t="e">
        <f>VLOOKUP($D693,'DATA PENGUKURAN GARDU'!$A:$BS,53,0)</f>
        <v>#N/A</v>
      </c>
      <c r="BA693" s="20" t="e">
        <f>VLOOKUP($D693,'DATA PENGUKURAN GARDU'!$A:$BS,54,0)</f>
        <v>#N/A</v>
      </c>
      <c r="BB693" s="17" t="e">
        <f>VLOOKUP($E693,'DATA PENGUKURAN GARDU'!$A:$BS,42,0)</f>
        <v>#N/A</v>
      </c>
      <c r="BC693" s="23" t="e">
        <f t="shared" si="365"/>
        <v>#N/A</v>
      </c>
      <c r="BD693" s="17" t="e">
        <f>VLOOKUP($E693,'DATA PENGUKURAN GARDU'!$A:$BS,44,0)</f>
        <v>#N/A</v>
      </c>
      <c r="BE693" s="23" t="e">
        <f t="shared" si="366"/>
        <v>#N/A</v>
      </c>
      <c r="BF693" s="17" t="e">
        <f>VLOOKUP($E693,'DATA PENGUKURAN GARDU'!$A:$BS,46,0)</f>
        <v>#N/A</v>
      </c>
      <c r="BG693" s="23" t="e">
        <f t="shared" si="367"/>
        <v>#N/A</v>
      </c>
      <c r="BH693" s="17" t="e">
        <f>VLOOKUP($E693,'DATA PENGUKURAN GARDU'!$A:$BS,46,0)</f>
        <v>#N/A</v>
      </c>
      <c r="BI693" s="17" t="e">
        <f>VLOOKUP($E693,'DATA PENGUKURAN GARDU'!$A:$BS,53,0)</f>
        <v>#N/A</v>
      </c>
      <c r="BJ693" s="17" t="e">
        <f>VLOOKUP($E693,'DATA PENGUKURAN GARDU'!$A:$BS,54,0)</f>
        <v>#N/A</v>
      </c>
      <c r="BK693" s="20" t="e">
        <f t="shared" si="345"/>
        <v>#N/A</v>
      </c>
      <c r="BL693" s="20" t="e">
        <f t="shared" si="346"/>
        <v>#N/A</v>
      </c>
      <c r="BM693" s="20" t="e">
        <f t="shared" si="347"/>
        <v>#N/A</v>
      </c>
      <c r="BN693" s="25" t="e">
        <f t="shared" si="348"/>
        <v>#N/A</v>
      </c>
      <c r="BO693" s="26" t="str">
        <f t="shared" si="349"/>
        <v>0</v>
      </c>
      <c r="BP693" s="21" t="e">
        <f t="shared" si="350"/>
        <v>#VALUE!</v>
      </c>
      <c r="BQ693" s="20" t="e">
        <f t="shared" si="351"/>
        <v>#N/A</v>
      </c>
      <c r="BR693" s="20" t="e">
        <v>#N/A</v>
      </c>
      <c r="BS693" s="9" t="e">
        <v>#N/A</v>
      </c>
      <c r="BT693" s="2" t="e">
        <f t="shared" si="352"/>
        <v>#VALUE!</v>
      </c>
      <c r="BU693" s="2" t="e">
        <f t="shared" si="335"/>
        <v>#N/A</v>
      </c>
      <c r="BV693" s="2" t="e">
        <f t="shared" si="336"/>
        <v>#N/A</v>
      </c>
    </row>
    <row r="694" s="2" customFormat="1" ht="22.95" customHeight="1" spans="1:74">
      <c r="A694" s="9" t="str">
        <f t="shared" si="337"/>
        <v>NL 021Induk</v>
      </c>
      <c r="B694" s="9" t="str">
        <f t="shared" si="338"/>
        <v>NL 021jurusan 1</v>
      </c>
      <c r="C694" s="9" t="str">
        <f t="shared" si="339"/>
        <v>NL 021jurusan 2</v>
      </c>
      <c r="D694" s="9" t="str">
        <f t="shared" si="340"/>
        <v>NL 021jurusan 3</v>
      </c>
      <c r="E694" s="9" t="str">
        <f t="shared" si="341"/>
        <v>NL 021jurusan 4</v>
      </c>
      <c r="F694" s="10" t="s">
        <v>324</v>
      </c>
      <c r="G694" s="10" t="s">
        <v>101</v>
      </c>
      <c r="H694" s="10" t="s">
        <v>868</v>
      </c>
      <c r="I694" s="10" t="s">
        <v>11444</v>
      </c>
      <c r="J694" s="10" t="s">
        <v>11445</v>
      </c>
      <c r="K694" s="10" t="s">
        <v>7465</v>
      </c>
      <c r="L694" s="10"/>
      <c r="M694" s="10"/>
      <c r="N694" s="14">
        <f t="shared" si="342"/>
        <v>0</v>
      </c>
      <c r="O694" s="15" t="e">
        <f t="shared" si="343"/>
        <v>#VALUE!</v>
      </c>
      <c r="P694" s="15" t="e">
        <f t="shared" si="344"/>
        <v>#VALUE!</v>
      </c>
      <c r="Q694" s="17" t="e">
        <f>VLOOKUP($A694,'DATA PENGUKURAN GARDU'!$A:$BS,42,0)</f>
        <v>#N/A</v>
      </c>
      <c r="R694" s="18" t="e">
        <f t="shared" si="353"/>
        <v>#N/A</v>
      </c>
      <c r="S694" s="17" t="e">
        <f>VLOOKUP($A694,'DATA PENGUKURAN GARDU'!$A:$BS,44,0)</f>
        <v>#N/A</v>
      </c>
      <c r="T694" s="18" t="e">
        <f t="shared" si="354"/>
        <v>#N/A</v>
      </c>
      <c r="U694" s="17" t="e">
        <f>VLOOKUP($A694,'DATA PENGUKURAN GARDU'!$A:$BS,46,0)</f>
        <v>#N/A</v>
      </c>
      <c r="V694" s="18" t="e">
        <f t="shared" si="355"/>
        <v>#N/A</v>
      </c>
      <c r="W694" s="17" t="e">
        <f>VLOOKUP($A694,'DATA PENGUKURAN GARDU'!$A:$BS,48,0)</f>
        <v>#N/A</v>
      </c>
      <c r="X694" s="17" t="e">
        <f>VLOOKUP($A694,'DATA PENGUKURAN GARDU'!$A:$BS,53,0)</f>
        <v>#N/A</v>
      </c>
      <c r="Y694" s="17" t="e">
        <f>VLOOKUP($A694,'DATA PENGUKURAN GARDU'!$A:$BS,54,0)</f>
        <v>#N/A</v>
      </c>
      <c r="Z694" s="17" t="e">
        <f>VLOOKUP($A694,'DATA PENGUKURAN GARDU'!$A:$BS,55,0)</f>
        <v>#N/A</v>
      </c>
      <c r="AA694" s="20" t="e">
        <f>VLOOKUP($B694,'DATA PENGUKURAN GARDU'!$A:$BS,42,0)</f>
        <v>#N/A</v>
      </c>
      <c r="AB694" s="21" t="e">
        <f t="shared" si="356"/>
        <v>#N/A</v>
      </c>
      <c r="AC694" s="20" t="e">
        <f>VLOOKUP($B694,'DATA PENGUKURAN GARDU'!$A:$BS,44,0)</f>
        <v>#N/A</v>
      </c>
      <c r="AD694" s="21" t="e">
        <f t="shared" si="357"/>
        <v>#N/A</v>
      </c>
      <c r="AE694" s="20" t="e">
        <f>VLOOKUP($B694,'DATA PENGUKURAN GARDU'!$A:$BS,46,0)</f>
        <v>#N/A</v>
      </c>
      <c r="AF694" s="21" t="e">
        <f t="shared" si="358"/>
        <v>#N/A</v>
      </c>
      <c r="AG694" s="20" t="e">
        <f>VLOOKUP($B694,'DATA PENGUKURAN GARDU'!$A:$BS,46,0)</f>
        <v>#N/A</v>
      </c>
      <c r="AH694" s="20" t="e">
        <f>VLOOKUP($B694,'DATA PENGUKURAN GARDU'!$A:$BS,53,0)</f>
        <v>#N/A</v>
      </c>
      <c r="AI694" s="20" t="e">
        <f>VLOOKUP($B694,'DATA PENGUKURAN GARDU'!$A:$BS,54,0)</f>
        <v>#N/A</v>
      </c>
      <c r="AJ694" s="17" t="e">
        <f>VLOOKUP($C694,'DATA PENGUKURAN GARDU'!$A:$BS,42,0)</f>
        <v>#N/A</v>
      </c>
      <c r="AK694" s="23" t="e">
        <f t="shared" si="359"/>
        <v>#N/A</v>
      </c>
      <c r="AL694" s="17" t="e">
        <f>VLOOKUP($C694,'DATA PENGUKURAN GARDU'!$A:$BS,44,0)</f>
        <v>#N/A</v>
      </c>
      <c r="AM694" s="23" t="e">
        <f t="shared" si="360"/>
        <v>#N/A</v>
      </c>
      <c r="AN694" s="17" t="e">
        <f>VLOOKUP($C694,'DATA PENGUKURAN GARDU'!$A:$BS,46,0)</f>
        <v>#N/A</v>
      </c>
      <c r="AO694" s="23" t="e">
        <f t="shared" si="361"/>
        <v>#N/A</v>
      </c>
      <c r="AP694" s="17" t="e">
        <f>VLOOKUP($C694,'DATA PENGUKURAN GARDU'!$A:$BS,46,0)</f>
        <v>#N/A</v>
      </c>
      <c r="AQ694" s="17" t="e">
        <f>VLOOKUP($C694,'DATA PENGUKURAN GARDU'!$A:$BS,53,0)</f>
        <v>#N/A</v>
      </c>
      <c r="AR694" s="17" t="e">
        <f>VLOOKUP($C694,'DATA PENGUKURAN GARDU'!$A:$BS,54,0)</f>
        <v>#N/A</v>
      </c>
      <c r="AS694" s="20" t="e">
        <f>VLOOKUP($D694,'DATA PENGUKURAN GARDU'!$A:$BS,42,0)</f>
        <v>#N/A</v>
      </c>
      <c r="AT694" s="21" t="e">
        <f t="shared" si="362"/>
        <v>#N/A</v>
      </c>
      <c r="AU694" s="20" t="e">
        <f>VLOOKUP($D694,'DATA PENGUKURAN GARDU'!$A:$BS,44,0)</f>
        <v>#N/A</v>
      </c>
      <c r="AV694" s="21" t="e">
        <f t="shared" si="363"/>
        <v>#N/A</v>
      </c>
      <c r="AW694" s="20" t="e">
        <f>VLOOKUP($D694,'DATA PENGUKURAN GARDU'!$A:$BS,46,0)</f>
        <v>#N/A</v>
      </c>
      <c r="AX694" s="21" t="e">
        <f t="shared" si="364"/>
        <v>#N/A</v>
      </c>
      <c r="AY694" s="20" t="e">
        <f>VLOOKUP($D694,'DATA PENGUKURAN GARDU'!$A:$BS,46,0)</f>
        <v>#N/A</v>
      </c>
      <c r="AZ694" s="20" t="e">
        <f>VLOOKUP($D694,'DATA PENGUKURAN GARDU'!$A:$BS,53,0)</f>
        <v>#N/A</v>
      </c>
      <c r="BA694" s="20" t="e">
        <f>VLOOKUP($D694,'DATA PENGUKURAN GARDU'!$A:$BS,54,0)</f>
        <v>#N/A</v>
      </c>
      <c r="BB694" s="17" t="e">
        <f>VLOOKUP($E694,'DATA PENGUKURAN GARDU'!$A:$BS,42,0)</f>
        <v>#N/A</v>
      </c>
      <c r="BC694" s="23" t="e">
        <f t="shared" si="365"/>
        <v>#N/A</v>
      </c>
      <c r="BD694" s="17" t="e">
        <f>VLOOKUP($E694,'DATA PENGUKURAN GARDU'!$A:$BS,44,0)</f>
        <v>#N/A</v>
      </c>
      <c r="BE694" s="23" t="e">
        <f t="shared" si="366"/>
        <v>#N/A</v>
      </c>
      <c r="BF694" s="17" t="e">
        <f>VLOOKUP($E694,'DATA PENGUKURAN GARDU'!$A:$BS,46,0)</f>
        <v>#N/A</v>
      </c>
      <c r="BG694" s="23" t="e">
        <f t="shared" si="367"/>
        <v>#N/A</v>
      </c>
      <c r="BH694" s="17" t="e">
        <f>VLOOKUP($E694,'DATA PENGUKURAN GARDU'!$A:$BS,46,0)</f>
        <v>#N/A</v>
      </c>
      <c r="BI694" s="17" t="e">
        <f>VLOOKUP($E694,'DATA PENGUKURAN GARDU'!$A:$BS,53,0)</f>
        <v>#N/A</v>
      </c>
      <c r="BJ694" s="17" t="e">
        <f>VLOOKUP($E694,'DATA PENGUKURAN GARDU'!$A:$BS,54,0)</f>
        <v>#N/A</v>
      </c>
      <c r="BK694" s="20" t="e">
        <f t="shared" si="345"/>
        <v>#N/A</v>
      </c>
      <c r="BL694" s="20" t="e">
        <f t="shared" si="346"/>
        <v>#N/A</v>
      </c>
      <c r="BM694" s="20" t="e">
        <f t="shared" si="347"/>
        <v>#N/A</v>
      </c>
      <c r="BN694" s="25" t="e">
        <f t="shared" si="348"/>
        <v>#N/A</v>
      </c>
      <c r="BO694" s="26" t="str">
        <f t="shared" si="349"/>
        <v>0</v>
      </c>
      <c r="BP694" s="21" t="e">
        <f t="shared" si="350"/>
        <v>#VALUE!</v>
      </c>
      <c r="BQ694" s="20" t="e">
        <f t="shared" si="351"/>
        <v>#N/A</v>
      </c>
      <c r="BR694" s="20" t="e">
        <v>#N/A</v>
      </c>
      <c r="BS694" s="9" t="e">
        <v>#N/A</v>
      </c>
      <c r="BT694" s="2" t="e">
        <f t="shared" si="352"/>
        <v>#VALUE!</v>
      </c>
      <c r="BU694" s="2" t="e">
        <f t="shared" si="335"/>
        <v>#N/A</v>
      </c>
      <c r="BV694" s="2" t="e">
        <f t="shared" si="336"/>
        <v>#N/A</v>
      </c>
    </row>
    <row r="695" s="2" customFormat="1" ht="22.95" customHeight="1" spans="1:74">
      <c r="A695" s="9" t="str">
        <f t="shared" si="337"/>
        <v>BB 099Induk</v>
      </c>
      <c r="B695" s="9" t="str">
        <f t="shared" si="338"/>
        <v>BB 099jurusan 1</v>
      </c>
      <c r="C695" s="9" t="str">
        <f t="shared" si="339"/>
        <v>BB 099jurusan 2</v>
      </c>
      <c r="D695" s="9" t="str">
        <f t="shared" si="340"/>
        <v>BB 099jurusan 3</v>
      </c>
      <c r="E695" s="9" t="str">
        <f t="shared" si="341"/>
        <v>BB 099jurusan 4</v>
      </c>
      <c r="F695" s="10" t="s">
        <v>605</v>
      </c>
      <c r="G695" s="10" t="s">
        <v>4</v>
      </c>
      <c r="H695" s="10" t="s">
        <v>869</v>
      </c>
      <c r="I695" s="10" t="s">
        <v>11446</v>
      </c>
      <c r="J695" s="10" t="s">
        <v>11447</v>
      </c>
      <c r="K695" s="10" t="s">
        <v>7465</v>
      </c>
      <c r="L695" s="10"/>
      <c r="M695" s="10"/>
      <c r="N695" s="14">
        <f t="shared" si="342"/>
        <v>0</v>
      </c>
      <c r="O695" s="15" t="e">
        <f t="shared" si="343"/>
        <v>#VALUE!</v>
      </c>
      <c r="P695" s="15" t="e">
        <f t="shared" si="344"/>
        <v>#VALUE!</v>
      </c>
      <c r="Q695" s="17" t="e">
        <f>VLOOKUP($A695,'DATA PENGUKURAN GARDU'!$A:$BS,42,0)</f>
        <v>#N/A</v>
      </c>
      <c r="R695" s="18" t="e">
        <f t="shared" si="353"/>
        <v>#N/A</v>
      </c>
      <c r="S695" s="17" t="e">
        <f>VLOOKUP($A695,'DATA PENGUKURAN GARDU'!$A:$BS,44,0)</f>
        <v>#N/A</v>
      </c>
      <c r="T695" s="18" t="e">
        <f t="shared" si="354"/>
        <v>#N/A</v>
      </c>
      <c r="U695" s="17" t="e">
        <f>VLOOKUP($A695,'DATA PENGUKURAN GARDU'!$A:$BS,46,0)</f>
        <v>#N/A</v>
      </c>
      <c r="V695" s="18" t="e">
        <f t="shared" si="355"/>
        <v>#N/A</v>
      </c>
      <c r="W695" s="17" t="e">
        <f>VLOOKUP($A695,'DATA PENGUKURAN GARDU'!$A:$BS,48,0)</f>
        <v>#N/A</v>
      </c>
      <c r="X695" s="17" t="e">
        <f>VLOOKUP($A695,'DATA PENGUKURAN GARDU'!$A:$BS,53,0)</f>
        <v>#N/A</v>
      </c>
      <c r="Y695" s="17" t="e">
        <f>VLOOKUP($A695,'DATA PENGUKURAN GARDU'!$A:$BS,54,0)</f>
        <v>#N/A</v>
      </c>
      <c r="Z695" s="17" t="e">
        <f>VLOOKUP($A695,'DATA PENGUKURAN GARDU'!$A:$BS,55,0)</f>
        <v>#N/A</v>
      </c>
      <c r="AA695" s="20" t="e">
        <f>VLOOKUP($B695,'DATA PENGUKURAN GARDU'!$A:$BS,42,0)</f>
        <v>#N/A</v>
      </c>
      <c r="AB695" s="21" t="e">
        <f t="shared" si="356"/>
        <v>#N/A</v>
      </c>
      <c r="AC695" s="20" t="e">
        <f>VLOOKUP($B695,'DATA PENGUKURAN GARDU'!$A:$BS,44,0)</f>
        <v>#N/A</v>
      </c>
      <c r="AD695" s="21" t="e">
        <f t="shared" si="357"/>
        <v>#N/A</v>
      </c>
      <c r="AE695" s="20" t="e">
        <f>VLOOKUP($B695,'DATA PENGUKURAN GARDU'!$A:$BS,46,0)</f>
        <v>#N/A</v>
      </c>
      <c r="AF695" s="21" t="e">
        <f t="shared" si="358"/>
        <v>#N/A</v>
      </c>
      <c r="AG695" s="20" t="e">
        <f>VLOOKUP($B695,'DATA PENGUKURAN GARDU'!$A:$BS,46,0)</f>
        <v>#N/A</v>
      </c>
      <c r="AH695" s="20" t="e">
        <f>VLOOKUP($B695,'DATA PENGUKURAN GARDU'!$A:$BS,53,0)</f>
        <v>#N/A</v>
      </c>
      <c r="AI695" s="20" t="e">
        <f>VLOOKUP($B695,'DATA PENGUKURAN GARDU'!$A:$BS,54,0)</f>
        <v>#N/A</v>
      </c>
      <c r="AJ695" s="17" t="e">
        <f>VLOOKUP($C695,'DATA PENGUKURAN GARDU'!$A:$BS,42,0)</f>
        <v>#N/A</v>
      </c>
      <c r="AK695" s="23" t="e">
        <f t="shared" si="359"/>
        <v>#N/A</v>
      </c>
      <c r="AL695" s="17" t="e">
        <f>VLOOKUP($C695,'DATA PENGUKURAN GARDU'!$A:$BS,44,0)</f>
        <v>#N/A</v>
      </c>
      <c r="AM695" s="23" t="e">
        <f t="shared" si="360"/>
        <v>#N/A</v>
      </c>
      <c r="AN695" s="17" t="e">
        <f>VLOOKUP($C695,'DATA PENGUKURAN GARDU'!$A:$BS,46,0)</f>
        <v>#N/A</v>
      </c>
      <c r="AO695" s="23" t="e">
        <f t="shared" si="361"/>
        <v>#N/A</v>
      </c>
      <c r="AP695" s="17" t="e">
        <f>VLOOKUP($C695,'DATA PENGUKURAN GARDU'!$A:$BS,46,0)</f>
        <v>#N/A</v>
      </c>
      <c r="AQ695" s="17" t="e">
        <f>VLOOKUP($C695,'DATA PENGUKURAN GARDU'!$A:$BS,53,0)</f>
        <v>#N/A</v>
      </c>
      <c r="AR695" s="17" t="e">
        <f>VLOOKUP($C695,'DATA PENGUKURAN GARDU'!$A:$BS,54,0)</f>
        <v>#N/A</v>
      </c>
      <c r="AS695" s="20" t="e">
        <f>VLOOKUP($D695,'DATA PENGUKURAN GARDU'!$A:$BS,42,0)</f>
        <v>#N/A</v>
      </c>
      <c r="AT695" s="21" t="e">
        <f t="shared" si="362"/>
        <v>#N/A</v>
      </c>
      <c r="AU695" s="20" t="e">
        <f>VLOOKUP($D695,'DATA PENGUKURAN GARDU'!$A:$BS,44,0)</f>
        <v>#N/A</v>
      </c>
      <c r="AV695" s="21" t="e">
        <f t="shared" si="363"/>
        <v>#N/A</v>
      </c>
      <c r="AW695" s="20" t="e">
        <f>VLOOKUP($D695,'DATA PENGUKURAN GARDU'!$A:$BS,46,0)</f>
        <v>#N/A</v>
      </c>
      <c r="AX695" s="21" t="e">
        <f t="shared" si="364"/>
        <v>#N/A</v>
      </c>
      <c r="AY695" s="20" t="e">
        <f>VLOOKUP($D695,'DATA PENGUKURAN GARDU'!$A:$BS,46,0)</f>
        <v>#N/A</v>
      </c>
      <c r="AZ695" s="20" t="e">
        <f>VLOOKUP($D695,'DATA PENGUKURAN GARDU'!$A:$BS,53,0)</f>
        <v>#N/A</v>
      </c>
      <c r="BA695" s="20" t="e">
        <f>VLOOKUP($D695,'DATA PENGUKURAN GARDU'!$A:$BS,54,0)</f>
        <v>#N/A</v>
      </c>
      <c r="BB695" s="17" t="e">
        <f>VLOOKUP($E695,'DATA PENGUKURAN GARDU'!$A:$BS,42,0)</f>
        <v>#N/A</v>
      </c>
      <c r="BC695" s="23" t="e">
        <f t="shared" si="365"/>
        <v>#N/A</v>
      </c>
      <c r="BD695" s="17" t="e">
        <f>VLOOKUP($E695,'DATA PENGUKURAN GARDU'!$A:$BS,44,0)</f>
        <v>#N/A</v>
      </c>
      <c r="BE695" s="23" t="e">
        <f t="shared" si="366"/>
        <v>#N/A</v>
      </c>
      <c r="BF695" s="17" t="e">
        <f>VLOOKUP($E695,'DATA PENGUKURAN GARDU'!$A:$BS,46,0)</f>
        <v>#N/A</v>
      </c>
      <c r="BG695" s="23" t="e">
        <f t="shared" si="367"/>
        <v>#N/A</v>
      </c>
      <c r="BH695" s="17" t="e">
        <f>VLOOKUP($E695,'DATA PENGUKURAN GARDU'!$A:$BS,46,0)</f>
        <v>#N/A</v>
      </c>
      <c r="BI695" s="17" t="e">
        <f>VLOOKUP($E695,'DATA PENGUKURAN GARDU'!$A:$BS,53,0)</f>
        <v>#N/A</v>
      </c>
      <c r="BJ695" s="17" t="e">
        <f>VLOOKUP($E695,'DATA PENGUKURAN GARDU'!$A:$BS,54,0)</f>
        <v>#N/A</v>
      </c>
      <c r="BK695" s="20" t="e">
        <f t="shared" si="345"/>
        <v>#N/A</v>
      </c>
      <c r="BL695" s="20" t="e">
        <f t="shared" si="346"/>
        <v>#N/A</v>
      </c>
      <c r="BM695" s="20" t="e">
        <f t="shared" si="347"/>
        <v>#N/A</v>
      </c>
      <c r="BN695" s="25" t="e">
        <f t="shared" si="348"/>
        <v>#N/A</v>
      </c>
      <c r="BO695" s="26" t="str">
        <f t="shared" si="349"/>
        <v>0</v>
      </c>
      <c r="BP695" s="21" t="e">
        <f t="shared" si="350"/>
        <v>#VALUE!</v>
      </c>
      <c r="BQ695" s="20" t="e">
        <f t="shared" si="351"/>
        <v>#N/A</v>
      </c>
      <c r="BR695" s="20" t="e">
        <v>#N/A</v>
      </c>
      <c r="BS695" s="9" t="e">
        <v>#N/A</v>
      </c>
      <c r="BT695" s="2" t="e">
        <f t="shared" si="352"/>
        <v>#VALUE!</v>
      </c>
      <c r="BU695" s="2" t="e">
        <f t="shared" si="335"/>
        <v>#N/A</v>
      </c>
      <c r="BV695" s="2" t="e">
        <f t="shared" si="336"/>
        <v>#N/A</v>
      </c>
    </row>
    <row r="696" s="2" customFormat="1" ht="22.95" customHeight="1" spans="1:74">
      <c r="A696" s="9" t="str">
        <f t="shared" si="337"/>
        <v>M 51Induk</v>
      </c>
      <c r="B696" s="9" t="str">
        <f t="shared" si="338"/>
        <v>M 51jurusan 1</v>
      </c>
      <c r="C696" s="9" t="str">
        <f t="shared" si="339"/>
        <v>M 51jurusan 2</v>
      </c>
      <c r="D696" s="9" t="str">
        <f t="shared" si="340"/>
        <v>M 51jurusan 3</v>
      </c>
      <c r="E696" s="9" t="str">
        <f t="shared" si="341"/>
        <v>M 51jurusan 4</v>
      </c>
      <c r="F696" s="10" t="s">
        <v>131</v>
      </c>
      <c r="G696" s="10" t="s">
        <v>131</v>
      </c>
      <c r="H696" s="10" t="s">
        <v>870</v>
      </c>
      <c r="I696" s="10" t="s">
        <v>11448</v>
      </c>
      <c r="J696" s="10" t="s">
        <v>11449</v>
      </c>
      <c r="K696" s="10" t="s">
        <v>7465</v>
      </c>
      <c r="L696" s="10"/>
      <c r="M696" s="10"/>
      <c r="N696" s="14">
        <f t="shared" si="342"/>
        <v>0</v>
      </c>
      <c r="O696" s="15" t="e">
        <f t="shared" si="343"/>
        <v>#VALUE!</v>
      </c>
      <c r="P696" s="15" t="e">
        <f t="shared" si="344"/>
        <v>#VALUE!</v>
      </c>
      <c r="Q696" s="17" t="e">
        <f>VLOOKUP($A696,'DATA PENGUKURAN GARDU'!$A:$BS,42,0)</f>
        <v>#N/A</v>
      </c>
      <c r="R696" s="18" t="e">
        <f t="shared" si="353"/>
        <v>#N/A</v>
      </c>
      <c r="S696" s="17" t="e">
        <f>VLOOKUP($A696,'DATA PENGUKURAN GARDU'!$A:$BS,44,0)</f>
        <v>#N/A</v>
      </c>
      <c r="T696" s="18" t="e">
        <f t="shared" si="354"/>
        <v>#N/A</v>
      </c>
      <c r="U696" s="17" t="e">
        <f>VLOOKUP($A696,'DATA PENGUKURAN GARDU'!$A:$BS,46,0)</f>
        <v>#N/A</v>
      </c>
      <c r="V696" s="18" t="e">
        <f t="shared" si="355"/>
        <v>#N/A</v>
      </c>
      <c r="W696" s="17" t="e">
        <f>VLOOKUP($A696,'DATA PENGUKURAN GARDU'!$A:$BS,48,0)</f>
        <v>#N/A</v>
      </c>
      <c r="X696" s="17" t="e">
        <f>VLOOKUP($A696,'DATA PENGUKURAN GARDU'!$A:$BS,53,0)</f>
        <v>#N/A</v>
      </c>
      <c r="Y696" s="17" t="e">
        <f>VLOOKUP($A696,'DATA PENGUKURAN GARDU'!$A:$BS,54,0)</f>
        <v>#N/A</v>
      </c>
      <c r="Z696" s="17" t="e">
        <f>VLOOKUP($A696,'DATA PENGUKURAN GARDU'!$A:$BS,55,0)</f>
        <v>#N/A</v>
      </c>
      <c r="AA696" s="20" t="e">
        <f>VLOOKUP($B696,'DATA PENGUKURAN GARDU'!$A:$BS,42,0)</f>
        <v>#N/A</v>
      </c>
      <c r="AB696" s="21" t="e">
        <f t="shared" si="356"/>
        <v>#N/A</v>
      </c>
      <c r="AC696" s="20" t="e">
        <f>VLOOKUP($B696,'DATA PENGUKURAN GARDU'!$A:$BS,44,0)</f>
        <v>#N/A</v>
      </c>
      <c r="AD696" s="21" t="e">
        <f t="shared" si="357"/>
        <v>#N/A</v>
      </c>
      <c r="AE696" s="20" t="e">
        <f>VLOOKUP($B696,'DATA PENGUKURAN GARDU'!$A:$BS,46,0)</f>
        <v>#N/A</v>
      </c>
      <c r="AF696" s="21" t="e">
        <f t="shared" si="358"/>
        <v>#N/A</v>
      </c>
      <c r="AG696" s="20" t="e">
        <f>VLOOKUP($B696,'DATA PENGUKURAN GARDU'!$A:$BS,46,0)</f>
        <v>#N/A</v>
      </c>
      <c r="AH696" s="20" t="e">
        <f>VLOOKUP($B696,'DATA PENGUKURAN GARDU'!$A:$BS,53,0)</f>
        <v>#N/A</v>
      </c>
      <c r="AI696" s="20" t="e">
        <f>VLOOKUP($B696,'DATA PENGUKURAN GARDU'!$A:$BS,54,0)</f>
        <v>#N/A</v>
      </c>
      <c r="AJ696" s="17" t="e">
        <f>VLOOKUP($C696,'DATA PENGUKURAN GARDU'!$A:$BS,42,0)</f>
        <v>#N/A</v>
      </c>
      <c r="AK696" s="23" t="e">
        <f t="shared" si="359"/>
        <v>#N/A</v>
      </c>
      <c r="AL696" s="17" t="e">
        <f>VLOOKUP($C696,'DATA PENGUKURAN GARDU'!$A:$BS,44,0)</f>
        <v>#N/A</v>
      </c>
      <c r="AM696" s="23" t="e">
        <f t="shared" si="360"/>
        <v>#N/A</v>
      </c>
      <c r="AN696" s="17" t="e">
        <f>VLOOKUP($C696,'DATA PENGUKURAN GARDU'!$A:$BS,46,0)</f>
        <v>#N/A</v>
      </c>
      <c r="AO696" s="23" t="e">
        <f t="shared" si="361"/>
        <v>#N/A</v>
      </c>
      <c r="AP696" s="17" t="e">
        <f>VLOOKUP($C696,'DATA PENGUKURAN GARDU'!$A:$BS,46,0)</f>
        <v>#N/A</v>
      </c>
      <c r="AQ696" s="17" t="e">
        <f>VLOOKUP($C696,'DATA PENGUKURAN GARDU'!$A:$BS,53,0)</f>
        <v>#N/A</v>
      </c>
      <c r="AR696" s="17" t="e">
        <f>VLOOKUP($C696,'DATA PENGUKURAN GARDU'!$A:$BS,54,0)</f>
        <v>#N/A</v>
      </c>
      <c r="AS696" s="20" t="e">
        <f>VLOOKUP($D696,'DATA PENGUKURAN GARDU'!$A:$BS,42,0)</f>
        <v>#N/A</v>
      </c>
      <c r="AT696" s="21" t="e">
        <f t="shared" si="362"/>
        <v>#N/A</v>
      </c>
      <c r="AU696" s="20" t="e">
        <f>VLOOKUP($D696,'DATA PENGUKURAN GARDU'!$A:$BS,44,0)</f>
        <v>#N/A</v>
      </c>
      <c r="AV696" s="21" t="e">
        <f t="shared" si="363"/>
        <v>#N/A</v>
      </c>
      <c r="AW696" s="20" t="e">
        <f>VLOOKUP($D696,'DATA PENGUKURAN GARDU'!$A:$BS,46,0)</f>
        <v>#N/A</v>
      </c>
      <c r="AX696" s="21" t="e">
        <f t="shared" si="364"/>
        <v>#N/A</v>
      </c>
      <c r="AY696" s="20" t="e">
        <f>VLOOKUP($D696,'DATA PENGUKURAN GARDU'!$A:$BS,46,0)</f>
        <v>#N/A</v>
      </c>
      <c r="AZ696" s="20" t="e">
        <f>VLOOKUP($D696,'DATA PENGUKURAN GARDU'!$A:$BS,53,0)</f>
        <v>#N/A</v>
      </c>
      <c r="BA696" s="20" t="e">
        <f>VLOOKUP($D696,'DATA PENGUKURAN GARDU'!$A:$BS,54,0)</f>
        <v>#N/A</v>
      </c>
      <c r="BB696" s="17" t="e">
        <f>VLOOKUP($E696,'DATA PENGUKURAN GARDU'!$A:$BS,42,0)</f>
        <v>#N/A</v>
      </c>
      <c r="BC696" s="23" t="e">
        <f t="shared" si="365"/>
        <v>#N/A</v>
      </c>
      <c r="BD696" s="17" t="e">
        <f>VLOOKUP($E696,'DATA PENGUKURAN GARDU'!$A:$BS,44,0)</f>
        <v>#N/A</v>
      </c>
      <c r="BE696" s="23" t="e">
        <f t="shared" si="366"/>
        <v>#N/A</v>
      </c>
      <c r="BF696" s="17" t="e">
        <f>VLOOKUP($E696,'DATA PENGUKURAN GARDU'!$A:$BS,46,0)</f>
        <v>#N/A</v>
      </c>
      <c r="BG696" s="23" t="e">
        <f t="shared" si="367"/>
        <v>#N/A</v>
      </c>
      <c r="BH696" s="17" t="e">
        <f>VLOOKUP($E696,'DATA PENGUKURAN GARDU'!$A:$BS,46,0)</f>
        <v>#N/A</v>
      </c>
      <c r="BI696" s="17" t="e">
        <f>VLOOKUP($E696,'DATA PENGUKURAN GARDU'!$A:$BS,53,0)</f>
        <v>#N/A</v>
      </c>
      <c r="BJ696" s="17" t="e">
        <f>VLOOKUP($E696,'DATA PENGUKURAN GARDU'!$A:$BS,54,0)</f>
        <v>#N/A</v>
      </c>
      <c r="BK696" s="20" t="e">
        <f t="shared" si="345"/>
        <v>#N/A</v>
      </c>
      <c r="BL696" s="20" t="e">
        <f t="shared" si="346"/>
        <v>#N/A</v>
      </c>
      <c r="BM696" s="20" t="e">
        <f t="shared" si="347"/>
        <v>#N/A</v>
      </c>
      <c r="BN696" s="25" t="e">
        <f t="shared" si="348"/>
        <v>#N/A</v>
      </c>
      <c r="BO696" s="26" t="str">
        <f t="shared" si="349"/>
        <v>0</v>
      </c>
      <c r="BP696" s="21" t="e">
        <f t="shared" si="350"/>
        <v>#VALUE!</v>
      </c>
      <c r="BQ696" s="20" t="e">
        <f t="shared" si="351"/>
        <v>#N/A</v>
      </c>
      <c r="BR696" s="20" t="e">
        <v>#N/A</v>
      </c>
      <c r="BS696" s="9" t="e">
        <v>#N/A</v>
      </c>
      <c r="BT696" s="2" t="e">
        <f t="shared" si="352"/>
        <v>#VALUE!</v>
      </c>
      <c r="BU696" s="2" t="e">
        <f t="shared" si="335"/>
        <v>#N/A</v>
      </c>
      <c r="BV696" s="2" t="e">
        <f t="shared" si="336"/>
        <v>#N/A</v>
      </c>
    </row>
    <row r="697" s="2" customFormat="1" ht="22.95" customHeight="1" spans="1:74">
      <c r="A697" s="9" t="str">
        <f t="shared" si="337"/>
        <v>M 54Induk</v>
      </c>
      <c r="B697" s="9" t="str">
        <f t="shared" si="338"/>
        <v>M 54jurusan 1</v>
      </c>
      <c r="C697" s="9" t="str">
        <f t="shared" si="339"/>
        <v>M 54jurusan 2</v>
      </c>
      <c r="D697" s="9" t="str">
        <f t="shared" si="340"/>
        <v>M 54jurusan 3</v>
      </c>
      <c r="E697" s="9" t="str">
        <f t="shared" si="341"/>
        <v>M 54jurusan 4</v>
      </c>
      <c r="F697" s="10" t="s">
        <v>131</v>
      </c>
      <c r="G697" s="10" t="s">
        <v>131</v>
      </c>
      <c r="H697" s="10" t="s">
        <v>871</v>
      </c>
      <c r="I697" s="10" t="s">
        <v>11450</v>
      </c>
      <c r="J697" s="10" t="s">
        <v>11451</v>
      </c>
      <c r="K697" s="10" t="s">
        <v>7465</v>
      </c>
      <c r="L697" s="10"/>
      <c r="M697" s="10"/>
      <c r="N697" s="14">
        <f t="shared" si="342"/>
        <v>0</v>
      </c>
      <c r="O697" s="15" t="e">
        <f t="shared" si="343"/>
        <v>#VALUE!</v>
      </c>
      <c r="P697" s="15" t="e">
        <f t="shared" si="344"/>
        <v>#VALUE!</v>
      </c>
      <c r="Q697" s="17" t="e">
        <f>VLOOKUP($A697,'DATA PENGUKURAN GARDU'!$A:$BS,42,0)</f>
        <v>#N/A</v>
      </c>
      <c r="R697" s="18" t="e">
        <f t="shared" si="353"/>
        <v>#N/A</v>
      </c>
      <c r="S697" s="17" t="e">
        <f>VLOOKUP($A697,'DATA PENGUKURAN GARDU'!$A:$BS,44,0)</f>
        <v>#N/A</v>
      </c>
      <c r="T697" s="18" t="e">
        <f t="shared" si="354"/>
        <v>#N/A</v>
      </c>
      <c r="U697" s="17" t="e">
        <f>VLOOKUP($A697,'DATA PENGUKURAN GARDU'!$A:$BS,46,0)</f>
        <v>#N/A</v>
      </c>
      <c r="V697" s="18" t="e">
        <f t="shared" si="355"/>
        <v>#N/A</v>
      </c>
      <c r="W697" s="17" t="e">
        <f>VLOOKUP($A697,'DATA PENGUKURAN GARDU'!$A:$BS,48,0)</f>
        <v>#N/A</v>
      </c>
      <c r="X697" s="17" t="e">
        <f>VLOOKUP($A697,'DATA PENGUKURAN GARDU'!$A:$BS,53,0)</f>
        <v>#N/A</v>
      </c>
      <c r="Y697" s="17" t="e">
        <f>VLOOKUP($A697,'DATA PENGUKURAN GARDU'!$A:$BS,54,0)</f>
        <v>#N/A</v>
      </c>
      <c r="Z697" s="17" t="e">
        <f>VLOOKUP($A697,'DATA PENGUKURAN GARDU'!$A:$BS,55,0)</f>
        <v>#N/A</v>
      </c>
      <c r="AA697" s="20" t="e">
        <f>VLOOKUP($B697,'DATA PENGUKURAN GARDU'!$A:$BS,42,0)</f>
        <v>#N/A</v>
      </c>
      <c r="AB697" s="21" t="e">
        <f t="shared" si="356"/>
        <v>#N/A</v>
      </c>
      <c r="AC697" s="20" t="e">
        <f>VLOOKUP($B697,'DATA PENGUKURAN GARDU'!$A:$BS,44,0)</f>
        <v>#N/A</v>
      </c>
      <c r="AD697" s="21" t="e">
        <f t="shared" si="357"/>
        <v>#N/A</v>
      </c>
      <c r="AE697" s="20" t="e">
        <f>VLOOKUP($B697,'DATA PENGUKURAN GARDU'!$A:$BS,46,0)</f>
        <v>#N/A</v>
      </c>
      <c r="AF697" s="21" t="e">
        <f t="shared" si="358"/>
        <v>#N/A</v>
      </c>
      <c r="AG697" s="20" t="e">
        <f>VLOOKUP($B697,'DATA PENGUKURAN GARDU'!$A:$BS,46,0)</f>
        <v>#N/A</v>
      </c>
      <c r="AH697" s="20" t="e">
        <f>VLOOKUP($B697,'DATA PENGUKURAN GARDU'!$A:$BS,53,0)</f>
        <v>#N/A</v>
      </c>
      <c r="AI697" s="20" t="e">
        <f>VLOOKUP($B697,'DATA PENGUKURAN GARDU'!$A:$BS,54,0)</f>
        <v>#N/A</v>
      </c>
      <c r="AJ697" s="17" t="e">
        <f>VLOOKUP($C697,'DATA PENGUKURAN GARDU'!$A:$BS,42,0)</f>
        <v>#N/A</v>
      </c>
      <c r="AK697" s="23" t="e">
        <f t="shared" si="359"/>
        <v>#N/A</v>
      </c>
      <c r="AL697" s="17" t="e">
        <f>VLOOKUP($C697,'DATA PENGUKURAN GARDU'!$A:$BS,44,0)</f>
        <v>#N/A</v>
      </c>
      <c r="AM697" s="23" t="e">
        <f t="shared" si="360"/>
        <v>#N/A</v>
      </c>
      <c r="AN697" s="17" t="e">
        <f>VLOOKUP($C697,'DATA PENGUKURAN GARDU'!$A:$BS,46,0)</f>
        <v>#N/A</v>
      </c>
      <c r="AO697" s="23" t="e">
        <f t="shared" si="361"/>
        <v>#N/A</v>
      </c>
      <c r="AP697" s="17" t="e">
        <f>VLOOKUP($C697,'DATA PENGUKURAN GARDU'!$A:$BS,46,0)</f>
        <v>#N/A</v>
      </c>
      <c r="AQ697" s="17" t="e">
        <f>VLOOKUP($C697,'DATA PENGUKURAN GARDU'!$A:$BS,53,0)</f>
        <v>#N/A</v>
      </c>
      <c r="AR697" s="17" t="e">
        <f>VLOOKUP($C697,'DATA PENGUKURAN GARDU'!$A:$BS,54,0)</f>
        <v>#N/A</v>
      </c>
      <c r="AS697" s="20" t="e">
        <f>VLOOKUP($D697,'DATA PENGUKURAN GARDU'!$A:$BS,42,0)</f>
        <v>#N/A</v>
      </c>
      <c r="AT697" s="21" t="e">
        <f t="shared" si="362"/>
        <v>#N/A</v>
      </c>
      <c r="AU697" s="20" t="e">
        <f>VLOOKUP($D697,'DATA PENGUKURAN GARDU'!$A:$BS,44,0)</f>
        <v>#N/A</v>
      </c>
      <c r="AV697" s="21" t="e">
        <f t="shared" si="363"/>
        <v>#N/A</v>
      </c>
      <c r="AW697" s="20" t="e">
        <f>VLOOKUP($D697,'DATA PENGUKURAN GARDU'!$A:$BS,46,0)</f>
        <v>#N/A</v>
      </c>
      <c r="AX697" s="21" t="e">
        <f t="shared" si="364"/>
        <v>#N/A</v>
      </c>
      <c r="AY697" s="20" t="e">
        <f>VLOOKUP($D697,'DATA PENGUKURAN GARDU'!$A:$BS,46,0)</f>
        <v>#N/A</v>
      </c>
      <c r="AZ697" s="20" t="e">
        <f>VLOOKUP($D697,'DATA PENGUKURAN GARDU'!$A:$BS,53,0)</f>
        <v>#N/A</v>
      </c>
      <c r="BA697" s="20" t="e">
        <f>VLOOKUP($D697,'DATA PENGUKURAN GARDU'!$A:$BS,54,0)</f>
        <v>#N/A</v>
      </c>
      <c r="BB697" s="17" t="e">
        <f>VLOOKUP($E697,'DATA PENGUKURAN GARDU'!$A:$BS,42,0)</f>
        <v>#N/A</v>
      </c>
      <c r="BC697" s="23" t="e">
        <f t="shared" si="365"/>
        <v>#N/A</v>
      </c>
      <c r="BD697" s="17" t="e">
        <f>VLOOKUP($E697,'DATA PENGUKURAN GARDU'!$A:$BS,44,0)</f>
        <v>#N/A</v>
      </c>
      <c r="BE697" s="23" t="e">
        <f t="shared" si="366"/>
        <v>#N/A</v>
      </c>
      <c r="BF697" s="17" t="e">
        <f>VLOOKUP($E697,'DATA PENGUKURAN GARDU'!$A:$BS,46,0)</f>
        <v>#N/A</v>
      </c>
      <c r="BG697" s="23" t="e">
        <f t="shared" si="367"/>
        <v>#N/A</v>
      </c>
      <c r="BH697" s="17" t="e">
        <f>VLOOKUP($E697,'DATA PENGUKURAN GARDU'!$A:$BS,46,0)</f>
        <v>#N/A</v>
      </c>
      <c r="BI697" s="17" t="e">
        <f>VLOOKUP($E697,'DATA PENGUKURAN GARDU'!$A:$BS,53,0)</f>
        <v>#N/A</v>
      </c>
      <c r="BJ697" s="17" t="e">
        <f>VLOOKUP($E697,'DATA PENGUKURAN GARDU'!$A:$BS,54,0)</f>
        <v>#N/A</v>
      </c>
      <c r="BK697" s="20" t="e">
        <f t="shared" si="345"/>
        <v>#N/A</v>
      </c>
      <c r="BL697" s="20" t="e">
        <f t="shared" si="346"/>
        <v>#N/A</v>
      </c>
      <c r="BM697" s="20" t="e">
        <f t="shared" si="347"/>
        <v>#N/A</v>
      </c>
      <c r="BN697" s="25" t="e">
        <f t="shared" si="348"/>
        <v>#N/A</v>
      </c>
      <c r="BO697" s="26" t="str">
        <f t="shared" si="349"/>
        <v>0</v>
      </c>
      <c r="BP697" s="21" t="e">
        <f t="shared" si="350"/>
        <v>#VALUE!</v>
      </c>
      <c r="BQ697" s="20" t="e">
        <f t="shared" si="351"/>
        <v>#N/A</v>
      </c>
      <c r="BR697" s="20" t="e">
        <v>#N/A</v>
      </c>
      <c r="BS697" s="9" t="e">
        <v>#N/A</v>
      </c>
      <c r="BT697" s="2" t="e">
        <f t="shared" si="352"/>
        <v>#VALUE!</v>
      </c>
      <c r="BU697" s="2" t="e">
        <f t="shared" si="335"/>
        <v>#N/A</v>
      </c>
      <c r="BV697" s="2" t="e">
        <f t="shared" si="336"/>
        <v>#N/A</v>
      </c>
    </row>
    <row r="698" s="2" customFormat="1" ht="22.95" customHeight="1" spans="1:74">
      <c r="A698" s="9" t="str">
        <f t="shared" si="337"/>
        <v>BB 077Induk</v>
      </c>
      <c r="B698" s="9" t="str">
        <f t="shared" si="338"/>
        <v>BB 077jurusan 1</v>
      </c>
      <c r="C698" s="9" t="str">
        <f t="shared" si="339"/>
        <v>BB 077jurusan 2</v>
      </c>
      <c r="D698" s="9" t="str">
        <f t="shared" si="340"/>
        <v>BB 077jurusan 3</v>
      </c>
      <c r="E698" s="9" t="str">
        <f t="shared" si="341"/>
        <v>BB 077jurusan 4</v>
      </c>
      <c r="F698" s="10" t="s">
        <v>435</v>
      </c>
      <c r="G698" s="10" t="s">
        <v>4</v>
      </c>
      <c r="H698" s="10" t="s">
        <v>872</v>
      </c>
      <c r="I698" s="10" t="s">
        <v>11452</v>
      </c>
      <c r="J698" s="10" t="s">
        <v>11453</v>
      </c>
      <c r="K698" s="10" t="s">
        <v>7465</v>
      </c>
      <c r="L698" s="10"/>
      <c r="M698" s="10"/>
      <c r="N698" s="14">
        <f t="shared" si="342"/>
        <v>0</v>
      </c>
      <c r="O698" s="15" t="e">
        <f t="shared" si="343"/>
        <v>#VALUE!</v>
      </c>
      <c r="P698" s="15" t="e">
        <f t="shared" si="344"/>
        <v>#VALUE!</v>
      </c>
      <c r="Q698" s="17" t="e">
        <f>VLOOKUP($A698,'DATA PENGUKURAN GARDU'!$A:$BS,42,0)</f>
        <v>#N/A</v>
      </c>
      <c r="R698" s="18" t="e">
        <f t="shared" si="353"/>
        <v>#N/A</v>
      </c>
      <c r="S698" s="17" t="e">
        <f>VLOOKUP($A698,'DATA PENGUKURAN GARDU'!$A:$BS,44,0)</f>
        <v>#N/A</v>
      </c>
      <c r="T698" s="18" t="e">
        <f t="shared" si="354"/>
        <v>#N/A</v>
      </c>
      <c r="U698" s="17" t="e">
        <f>VLOOKUP($A698,'DATA PENGUKURAN GARDU'!$A:$BS,46,0)</f>
        <v>#N/A</v>
      </c>
      <c r="V698" s="18" t="e">
        <f t="shared" si="355"/>
        <v>#N/A</v>
      </c>
      <c r="W698" s="17" t="e">
        <f>VLOOKUP($A698,'DATA PENGUKURAN GARDU'!$A:$BS,48,0)</f>
        <v>#N/A</v>
      </c>
      <c r="X698" s="17" t="e">
        <f>VLOOKUP($A698,'DATA PENGUKURAN GARDU'!$A:$BS,53,0)</f>
        <v>#N/A</v>
      </c>
      <c r="Y698" s="17" t="e">
        <f>VLOOKUP($A698,'DATA PENGUKURAN GARDU'!$A:$BS,54,0)</f>
        <v>#N/A</v>
      </c>
      <c r="Z698" s="17" t="e">
        <f>VLOOKUP($A698,'DATA PENGUKURAN GARDU'!$A:$BS,55,0)</f>
        <v>#N/A</v>
      </c>
      <c r="AA698" s="20" t="e">
        <f>VLOOKUP($B698,'DATA PENGUKURAN GARDU'!$A:$BS,42,0)</f>
        <v>#N/A</v>
      </c>
      <c r="AB698" s="21" t="e">
        <f t="shared" si="356"/>
        <v>#N/A</v>
      </c>
      <c r="AC698" s="20" t="e">
        <f>VLOOKUP($B698,'DATA PENGUKURAN GARDU'!$A:$BS,44,0)</f>
        <v>#N/A</v>
      </c>
      <c r="AD698" s="21" t="e">
        <f t="shared" si="357"/>
        <v>#N/A</v>
      </c>
      <c r="AE698" s="20" t="e">
        <f>VLOOKUP($B698,'DATA PENGUKURAN GARDU'!$A:$BS,46,0)</f>
        <v>#N/A</v>
      </c>
      <c r="AF698" s="21" t="e">
        <f t="shared" si="358"/>
        <v>#N/A</v>
      </c>
      <c r="AG698" s="20" t="e">
        <f>VLOOKUP($B698,'DATA PENGUKURAN GARDU'!$A:$BS,46,0)</f>
        <v>#N/A</v>
      </c>
      <c r="AH698" s="20" t="e">
        <f>VLOOKUP($B698,'DATA PENGUKURAN GARDU'!$A:$BS,53,0)</f>
        <v>#N/A</v>
      </c>
      <c r="AI698" s="20" t="e">
        <f>VLOOKUP($B698,'DATA PENGUKURAN GARDU'!$A:$BS,54,0)</f>
        <v>#N/A</v>
      </c>
      <c r="AJ698" s="17" t="e">
        <f>VLOOKUP($C698,'DATA PENGUKURAN GARDU'!$A:$BS,42,0)</f>
        <v>#N/A</v>
      </c>
      <c r="AK698" s="23" t="e">
        <f t="shared" si="359"/>
        <v>#N/A</v>
      </c>
      <c r="AL698" s="17" t="e">
        <f>VLOOKUP($C698,'DATA PENGUKURAN GARDU'!$A:$BS,44,0)</f>
        <v>#N/A</v>
      </c>
      <c r="AM698" s="23" t="e">
        <f t="shared" si="360"/>
        <v>#N/A</v>
      </c>
      <c r="AN698" s="17" t="e">
        <f>VLOOKUP($C698,'DATA PENGUKURAN GARDU'!$A:$BS,46,0)</f>
        <v>#N/A</v>
      </c>
      <c r="AO698" s="23" t="e">
        <f t="shared" si="361"/>
        <v>#N/A</v>
      </c>
      <c r="AP698" s="17" t="e">
        <f>VLOOKUP($C698,'DATA PENGUKURAN GARDU'!$A:$BS,46,0)</f>
        <v>#N/A</v>
      </c>
      <c r="AQ698" s="17" t="e">
        <f>VLOOKUP($C698,'DATA PENGUKURAN GARDU'!$A:$BS,53,0)</f>
        <v>#N/A</v>
      </c>
      <c r="AR698" s="17" t="e">
        <f>VLOOKUP($C698,'DATA PENGUKURAN GARDU'!$A:$BS,54,0)</f>
        <v>#N/A</v>
      </c>
      <c r="AS698" s="20" t="e">
        <f>VLOOKUP($D698,'DATA PENGUKURAN GARDU'!$A:$BS,42,0)</f>
        <v>#N/A</v>
      </c>
      <c r="AT698" s="21" t="e">
        <f t="shared" si="362"/>
        <v>#N/A</v>
      </c>
      <c r="AU698" s="20" t="e">
        <f>VLOOKUP($D698,'DATA PENGUKURAN GARDU'!$A:$BS,44,0)</f>
        <v>#N/A</v>
      </c>
      <c r="AV698" s="21" t="e">
        <f t="shared" si="363"/>
        <v>#N/A</v>
      </c>
      <c r="AW698" s="20" t="e">
        <f>VLOOKUP($D698,'DATA PENGUKURAN GARDU'!$A:$BS,46,0)</f>
        <v>#N/A</v>
      </c>
      <c r="AX698" s="21" t="e">
        <f t="shared" si="364"/>
        <v>#N/A</v>
      </c>
      <c r="AY698" s="20" t="e">
        <f>VLOOKUP($D698,'DATA PENGUKURAN GARDU'!$A:$BS,46,0)</f>
        <v>#N/A</v>
      </c>
      <c r="AZ698" s="20" t="e">
        <f>VLOOKUP($D698,'DATA PENGUKURAN GARDU'!$A:$BS,53,0)</f>
        <v>#N/A</v>
      </c>
      <c r="BA698" s="20" t="e">
        <f>VLOOKUP($D698,'DATA PENGUKURAN GARDU'!$A:$BS,54,0)</f>
        <v>#N/A</v>
      </c>
      <c r="BB698" s="17" t="e">
        <f>VLOOKUP($E698,'DATA PENGUKURAN GARDU'!$A:$BS,42,0)</f>
        <v>#N/A</v>
      </c>
      <c r="BC698" s="23" t="e">
        <f t="shared" si="365"/>
        <v>#N/A</v>
      </c>
      <c r="BD698" s="17" t="e">
        <f>VLOOKUP($E698,'DATA PENGUKURAN GARDU'!$A:$BS,44,0)</f>
        <v>#N/A</v>
      </c>
      <c r="BE698" s="23" t="e">
        <f t="shared" si="366"/>
        <v>#N/A</v>
      </c>
      <c r="BF698" s="17" t="e">
        <f>VLOOKUP($E698,'DATA PENGUKURAN GARDU'!$A:$BS,46,0)</f>
        <v>#N/A</v>
      </c>
      <c r="BG698" s="23" t="e">
        <f t="shared" si="367"/>
        <v>#N/A</v>
      </c>
      <c r="BH698" s="17" t="e">
        <f>VLOOKUP($E698,'DATA PENGUKURAN GARDU'!$A:$BS,46,0)</f>
        <v>#N/A</v>
      </c>
      <c r="BI698" s="17" t="e">
        <f>VLOOKUP($E698,'DATA PENGUKURAN GARDU'!$A:$BS,53,0)</f>
        <v>#N/A</v>
      </c>
      <c r="BJ698" s="17" t="e">
        <f>VLOOKUP($E698,'DATA PENGUKURAN GARDU'!$A:$BS,54,0)</f>
        <v>#N/A</v>
      </c>
      <c r="BK698" s="20" t="e">
        <f t="shared" si="345"/>
        <v>#N/A</v>
      </c>
      <c r="BL698" s="20" t="e">
        <f t="shared" si="346"/>
        <v>#N/A</v>
      </c>
      <c r="BM698" s="20" t="e">
        <f t="shared" si="347"/>
        <v>#N/A</v>
      </c>
      <c r="BN698" s="25" t="e">
        <f t="shared" si="348"/>
        <v>#N/A</v>
      </c>
      <c r="BO698" s="26" t="str">
        <f t="shared" si="349"/>
        <v>0</v>
      </c>
      <c r="BP698" s="21" t="e">
        <f t="shared" si="350"/>
        <v>#VALUE!</v>
      </c>
      <c r="BQ698" s="20" t="e">
        <f t="shared" si="351"/>
        <v>#N/A</v>
      </c>
      <c r="BR698" s="20" t="e">
        <v>#N/A</v>
      </c>
      <c r="BS698" s="9" t="e">
        <v>#N/A</v>
      </c>
      <c r="BT698" s="2" t="e">
        <f t="shared" si="352"/>
        <v>#VALUE!</v>
      </c>
      <c r="BU698" s="2" t="e">
        <f t="shared" si="335"/>
        <v>#N/A</v>
      </c>
      <c r="BV698" s="2" t="e">
        <f t="shared" si="336"/>
        <v>#N/A</v>
      </c>
    </row>
    <row r="699" s="2" customFormat="1" ht="22.95" customHeight="1" spans="1:74">
      <c r="A699" s="9" t="str">
        <f t="shared" si="337"/>
        <v>BB 079Induk</v>
      </c>
      <c r="B699" s="9" t="str">
        <f t="shared" si="338"/>
        <v>BB 079jurusan 1</v>
      </c>
      <c r="C699" s="9" t="str">
        <f t="shared" si="339"/>
        <v>BB 079jurusan 2</v>
      </c>
      <c r="D699" s="9" t="str">
        <f t="shared" si="340"/>
        <v>BB 079jurusan 3</v>
      </c>
      <c r="E699" s="9" t="str">
        <f t="shared" si="341"/>
        <v>BB 079jurusan 4</v>
      </c>
      <c r="F699" s="10" t="s">
        <v>873</v>
      </c>
      <c r="G699" s="10" t="s">
        <v>4</v>
      </c>
      <c r="H699" s="10" t="s">
        <v>874</v>
      </c>
      <c r="I699" s="10" t="s">
        <v>11454</v>
      </c>
      <c r="J699" s="10" t="s">
        <v>11455</v>
      </c>
      <c r="K699" s="10" t="s">
        <v>7465</v>
      </c>
      <c r="L699" s="10"/>
      <c r="M699" s="10"/>
      <c r="N699" s="14">
        <f t="shared" si="342"/>
        <v>0</v>
      </c>
      <c r="O699" s="15" t="e">
        <f t="shared" si="343"/>
        <v>#VALUE!</v>
      </c>
      <c r="P699" s="15" t="e">
        <f t="shared" si="344"/>
        <v>#VALUE!</v>
      </c>
      <c r="Q699" s="17" t="e">
        <f>VLOOKUP($A699,'DATA PENGUKURAN GARDU'!$A:$BS,42,0)</f>
        <v>#N/A</v>
      </c>
      <c r="R699" s="18" t="e">
        <f t="shared" si="353"/>
        <v>#N/A</v>
      </c>
      <c r="S699" s="17" t="e">
        <f>VLOOKUP($A699,'DATA PENGUKURAN GARDU'!$A:$BS,44,0)</f>
        <v>#N/A</v>
      </c>
      <c r="T699" s="18" t="e">
        <f t="shared" si="354"/>
        <v>#N/A</v>
      </c>
      <c r="U699" s="17" t="e">
        <f>VLOOKUP($A699,'DATA PENGUKURAN GARDU'!$A:$BS,46,0)</f>
        <v>#N/A</v>
      </c>
      <c r="V699" s="18" t="e">
        <f t="shared" si="355"/>
        <v>#N/A</v>
      </c>
      <c r="W699" s="17" t="e">
        <f>VLOOKUP($A699,'DATA PENGUKURAN GARDU'!$A:$BS,48,0)</f>
        <v>#N/A</v>
      </c>
      <c r="X699" s="17" t="e">
        <f>VLOOKUP($A699,'DATA PENGUKURAN GARDU'!$A:$BS,53,0)</f>
        <v>#N/A</v>
      </c>
      <c r="Y699" s="17" t="e">
        <f>VLOOKUP($A699,'DATA PENGUKURAN GARDU'!$A:$BS,54,0)</f>
        <v>#N/A</v>
      </c>
      <c r="Z699" s="17" t="e">
        <f>VLOOKUP($A699,'DATA PENGUKURAN GARDU'!$A:$BS,55,0)</f>
        <v>#N/A</v>
      </c>
      <c r="AA699" s="20" t="e">
        <f>VLOOKUP($B699,'DATA PENGUKURAN GARDU'!$A:$BS,42,0)</f>
        <v>#N/A</v>
      </c>
      <c r="AB699" s="21" t="e">
        <f t="shared" si="356"/>
        <v>#N/A</v>
      </c>
      <c r="AC699" s="20" t="e">
        <f>VLOOKUP($B699,'DATA PENGUKURAN GARDU'!$A:$BS,44,0)</f>
        <v>#N/A</v>
      </c>
      <c r="AD699" s="21" t="e">
        <f t="shared" si="357"/>
        <v>#N/A</v>
      </c>
      <c r="AE699" s="20" t="e">
        <f>VLOOKUP($B699,'DATA PENGUKURAN GARDU'!$A:$BS,46,0)</f>
        <v>#N/A</v>
      </c>
      <c r="AF699" s="21" t="e">
        <f t="shared" si="358"/>
        <v>#N/A</v>
      </c>
      <c r="AG699" s="20" t="e">
        <f>VLOOKUP($B699,'DATA PENGUKURAN GARDU'!$A:$BS,46,0)</f>
        <v>#N/A</v>
      </c>
      <c r="AH699" s="20" t="e">
        <f>VLOOKUP($B699,'DATA PENGUKURAN GARDU'!$A:$BS,53,0)</f>
        <v>#N/A</v>
      </c>
      <c r="AI699" s="20" t="e">
        <f>VLOOKUP($B699,'DATA PENGUKURAN GARDU'!$A:$BS,54,0)</f>
        <v>#N/A</v>
      </c>
      <c r="AJ699" s="17" t="e">
        <f>VLOOKUP($C699,'DATA PENGUKURAN GARDU'!$A:$BS,42,0)</f>
        <v>#N/A</v>
      </c>
      <c r="AK699" s="23" t="e">
        <f t="shared" si="359"/>
        <v>#N/A</v>
      </c>
      <c r="AL699" s="17" t="e">
        <f>VLOOKUP($C699,'DATA PENGUKURAN GARDU'!$A:$BS,44,0)</f>
        <v>#N/A</v>
      </c>
      <c r="AM699" s="23" t="e">
        <f t="shared" si="360"/>
        <v>#N/A</v>
      </c>
      <c r="AN699" s="17" t="e">
        <f>VLOOKUP($C699,'DATA PENGUKURAN GARDU'!$A:$BS,46,0)</f>
        <v>#N/A</v>
      </c>
      <c r="AO699" s="23" t="e">
        <f t="shared" si="361"/>
        <v>#N/A</v>
      </c>
      <c r="AP699" s="17" t="e">
        <f>VLOOKUP($C699,'DATA PENGUKURAN GARDU'!$A:$BS,46,0)</f>
        <v>#N/A</v>
      </c>
      <c r="AQ699" s="17" t="e">
        <f>VLOOKUP($C699,'DATA PENGUKURAN GARDU'!$A:$BS,53,0)</f>
        <v>#N/A</v>
      </c>
      <c r="AR699" s="17" t="e">
        <f>VLOOKUP($C699,'DATA PENGUKURAN GARDU'!$A:$BS,54,0)</f>
        <v>#N/A</v>
      </c>
      <c r="AS699" s="20" t="e">
        <f>VLOOKUP($D699,'DATA PENGUKURAN GARDU'!$A:$BS,42,0)</f>
        <v>#N/A</v>
      </c>
      <c r="AT699" s="21" t="e">
        <f t="shared" si="362"/>
        <v>#N/A</v>
      </c>
      <c r="AU699" s="20" t="e">
        <f>VLOOKUP($D699,'DATA PENGUKURAN GARDU'!$A:$BS,44,0)</f>
        <v>#N/A</v>
      </c>
      <c r="AV699" s="21" t="e">
        <f t="shared" si="363"/>
        <v>#N/A</v>
      </c>
      <c r="AW699" s="20" t="e">
        <f>VLOOKUP($D699,'DATA PENGUKURAN GARDU'!$A:$BS,46,0)</f>
        <v>#N/A</v>
      </c>
      <c r="AX699" s="21" t="e">
        <f t="shared" si="364"/>
        <v>#N/A</v>
      </c>
      <c r="AY699" s="20" t="e">
        <f>VLOOKUP($D699,'DATA PENGUKURAN GARDU'!$A:$BS,46,0)</f>
        <v>#N/A</v>
      </c>
      <c r="AZ699" s="20" t="e">
        <f>VLOOKUP($D699,'DATA PENGUKURAN GARDU'!$A:$BS,53,0)</f>
        <v>#N/A</v>
      </c>
      <c r="BA699" s="20" t="e">
        <f>VLOOKUP($D699,'DATA PENGUKURAN GARDU'!$A:$BS,54,0)</f>
        <v>#N/A</v>
      </c>
      <c r="BB699" s="17" t="e">
        <f>VLOOKUP($E699,'DATA PENGUKURAN GARDU'!$A:$BS,42,0)</f>
        <v>#N/A</v>
      </c>
      <c r="BC699" s="23" t="e">
        <f t="shared" si="365"/>
        <v>#N/A</v>
      </c>
      <c r="BD699" s="17" t="e">
        <f>VLOOKUP($E699,'DATA PENGUKURAN GARDU'!$A:$BS,44,0)</f>
        <v>#N/A</v>
      </c>
      <c r="BE699" s="23" t="e">
        <f t="shared" si="366"/>
        <v>#N/A</v>
      </c>
      <c r="BF699" s="17" t="e">
        <f>VLOOKUP($E699,'DATA PENGUKURAN GARDU'!$A:$BS,46,0)</f>
        <v>#N/A</v>
      </c>
      <c r="BG699" s="23" t="e">
        <f t="shared" si="367"/>
        <v>#N/A</v>
      </c>
      <c r="BH699" s="17" t="e">
        <f>VLOOKUP($E699,'DATA PENGUKURAN GARDU'!$A:$BS,46,0)</f>
        <v>#N/A</v>
      </c>
      <c r="BI699" s="17" t="e">
        <f>VLOOKUP($E699,'DATA PENGUKURAN GARDU'!$A:$BS,53,0)</f>
        <v>#N/A</v>
      </c>
      <c r="BJ699" s="17" t="e">
        <f>VLOOKUP($E699,'DATA PENGUKURAN GARDU'!$A:$BS,54,0)</f>
        <v>#N/A</v>
      </c>
      <c r="BK699" s="20" t="e">
        <f t="shared" si="345"/>
        <v>#N/A</v>
      </c>
      <c r="BL699" s="20" t="e">
        <f t="shared" si="346"/>
        <v>#N/A</v>
      </c>
      <c r="BM699" s="20" t="e">
        <f t="shared" si="347"/>
        <v>#N/A</v>
      </c>
      <c r="BN699" s="25" t="e">
        <f t="shared" si="348"/>
        <v>#N/A</v>
      </c>
      <c r="BO699" s="26" t="str">
        <f t="shared" si="349"/>
        <v>0</v>
      </c>
      <c r="BP699" s="21" t="e">
        <f t="shared" si="350"/>
        <v>#VALUE!</v>
      </c>
      <c r="BQ699" s="20" t="e">
        <f t="shared" si="351"/>
        <v>#N/A</v>
      </c>
      <c r="BR699" s="20" t="e">
        <v>#N/A</v>
      </c>
      <c r="BS699" s="9" t="e">
        <v>#N/A</v>
      </c>
      <c r="BT699" s="2" t="e">
        <f t="shared" si="352"/>
        <v>#VALUE!</v>
      </c>
      <c r="BU699" s="2" t="e">
        <f t="shared" si="335"/>
        <v>#N/A</v>
      </c>
      <c r="BV699" s="2" t="e">
        <f t="shared" si="336"/>
        <v>#N/A</v>
      </c>
    </row>
    <row r="700" s="2" customFormat="1" ht="22.95" customHeight="1" spans="1:74">
      <c r="A700" s="9" t="str">
        <f t="shared" si="337"/>
        <v>BB 137Induk</v>
      </c>
      <c r="B700" s="9" t="str">
        <f t="shared" si="338"/>
        <v>BB 137jurusan 1</v>
      </c>
      <c r="C700" s="9" t="str">
        <f t="shared" si="339"/>
        <v>BB 137jurusan 2</v>
      </c>
      <c r="D700" s="9" t="str">
        <f t="shared" si="340"/>
        <v>BB 137jurusan 3</v>
      </c>
      <c r="E700" s="9" t="str">
        <f t="shared" si="341"/>
        <v>BB 137jurusan 4</v>
      </c>
      <c r="F700" s="10" t="s">
        <v>437</v>
      </c>
      <c r="G700" s="10" t="s">
        <v>4</v>
      </c>
      <c r="H700" s="10" t="s">
        <v>875</v>
      </c>
      <c r="I700" s="10" t="s">
        <v>11456</v>
      </c>
      <c r="J700" s="10" t="s">
        <v>11457</v>
      </c>
      <c r="K700" s="10" t="s">
        <v>7465</v>
      </c>
      <c r="L700" s="10"/>
      <c r="M700" s="10"/>
      <c r="N700" s="14">
        <f t="shared" si="342"/>
        <v>0</v>
      </c>
      <c r="O700" s="15" t="e">
        <f t="shared" si="343"/>
        <v>#VALUE!</v>
      </c>
      <c r="P700" s="15" t="e">
        <f t="shared" si="344"/>
        <v>#VALUE!</v>
      </c>
      <c r="Q700" s="17" t="e">
        <f>VLOOKUP($A700,'DATA PENGUKURAN GARDU'!$A:$BS,42,0)</f>
        <v>#N/A</v>
      </c>
      <c r="R700" s="18" t="e">
        <f t="shared" si="353"/>
        <v>#N/A</v>
      </c>
      <c r="S700" s="17" t="e">
        <f>VLOOKUP($A700,'DATA PENGUKURAN GARDU'!$A:$BS,44,0)</f>
        <v>#N/A</v>
      </c>
      <c r="T700" s="18" t="e">
        <f t="shared" si="354"/>
        <v>#N/A</v>
      </c>
      <c r="U700" s="17" t="e">
        <f>VLOOKUP($A700,'DATA PENGUKURAN GARDU'!$A:$BS,46,0)</f>
        <v>#N/A</v>
      </c>
      <c r="V700" s="18" t="e">
        <f t="shared" si="355"/>
        <v>#N/A</v>
      </c>
      <c r="W700" s="17" t="e">
        <f>VLOOKUP($A700,'DATA PENGUKURAN GARDU'!$A:$BS,48,0)</f>
        <v>#N/A</v>
      </c>
      <c r="X700" s="17" t="e">
        <f>VLOOKUP($A700,'DATA PENGUKURAN GARDU'!$A:$BS,53,0)</f>
        <v>#N/A</v>
      </c>
      <c r="Y700" s="17" t="e">
        <f>VLOOKUP($A700,'DATA PENGUKURAN GARDU'!$A:$BS,54,0)</f>
        <v>#N/A</v>
      </c>
      <c r="Z700" s="17" t="e">
        <f>VLOOKUP($A700,'DATA PENGUKURAN GARDU'!$A:$BS,55,0)</f>
        <v>#N/A</v>
      </c>
      <c r="AA700" s="20" t="e">
        <f>VLOOKUP($B700,'DATA PENGUKURAN GARDU'!$A:$BS,42,0)</f>
        <v>#N/A</v>
      </c>
      <c r="AB700" s="21" t="e">
        <f t="shared" si="356"/>
        <v>#N/A</v>
      </c>
      <c r="AC700" s="20" t="e">
        <f>VLOOKUP($B700,'DATA PENGUKURAN GARDU'!$A:$BS,44,0)</f>
        <v>#N/A</v>
      </c>
      <c r="AD700" s="21" t="e">
        <f t="shared" si="357"/>
        <v>#N/A</v>
      </c>
      <c r="AE700" s="20" t="e">
        <f>VLOOKUP($B700,'DATA PENGUKURAN GARDU'!$A:$BS,46,0)</f>
        <v>#N/A</v>
      </c>
      <c r="AF700" s="21" t="e">
        <f t="shared" si="358"/>
        <v>#N/A</v>
      </c>
      <c r="AG700" s="20" t="e">
        <f>VLOOKUP($B700,'DATA PENGUKURAN GARDU'!$A:$BS,46,0)</f>
        <v>#N/A</v>
      </c>
      <c r="AH700" s="20" t="e">
        <f>VLOOKUP($B700,'DATA PENGUKURAN GARDU'!$A:$BS,53,0)</f>
        <v>#N/A</v>
      </c>
      <c r="AI700" s="20" t="e">
        <f>VLOOKUP($B700,'DATA PENGUKURAN GARDU'!$A:$BS,54,0)</f>
        <v>#N/A</v>
      </c>
      <c r="AJ700" s="17" t="e">
        <f>VLOOKUP($C700,'DATA PENGUKURAN GARDU'!$A:$BS,42,0)</f>
        <v>#N/A</v>
      </c>
      <c r="AK700" s="23" t="e">
        <f t="shared" si="359"/>
        <v>#N/A</v>
      </c>
      <c r="AL700" s="17" t="e">
        <f>VLOOKUP($C700,'DATA PENGUKURAN GARDU'!$A:$BS,44,0)</f>
        <v>#N/A</v>
      </c>
      <c r="AM700" s="23" t="e">
        <f t="shared" si="360"/>
        <v>#N/A</v>
      </c>
      <c r="AN700" s="17" t="e">
        <f>VLOOKUP($C700,'DATA PENGUKURAN GARDU'!$A:$BS,46,0)</f>
        <v>#N/A</v>
      </c>
      <c r="AO700" s="23" t="e">
        <f t="shared" si="361"/>
        <v>#N/A</v>
      </c>
      <c r="AP700" s="17" t="e">
        <f>VLOOKUP($C700,'DATA PENGUKURAN GARDU'!$A:$BS,46,0)</f>
        <v>#N/A</v>
      </c>
      <c r="AQ700" s="17" t="e">
        <f>VLOOKUP($C700,'DATA PENGUKURAN GARDU'!$A:$BS,53,0)</f>
        <v>#N/A</v>
      </c>
      <c r="AR700" s="17" t="e">
        <f>VLOOKUP($C700,'DATA PENGUKURAN GARDU'!$A:$BS,54,0)</f>
        <v>#N/A</v>
      </c>
      <c r="AS700" s="20" t="e">
        <f>VLOOKUP($D700,'DATA PENGUKURAN GARDU'!$A:$BS,42,0)</f>
        <v>#N/A</v>
      </c>
      <c r="AT700" s="21" t="e">
        <f t="shared" si="362"/>
        <v>#N/A</v>
      </c>
      <c r="AU700" s="20" t="e">
        <f>VLOOKUP($D700,'DATA PENGUKURAN GARDU'!$A:$BS,44,0)</f>
        <v>#N/A</v>
      </c>
      <c r="AV700" s="21" t="e">
        <f t="shared" si="363"/>
        <v>#N/A</v>
      </c>
      <c r="AW700" s="20" t="e">
        <f>VLOOKUP($D700,'DATA PENGUKURAN GARDU'!$A:$BS,46,0)</f>
        <v>#N/A</v>
      </c>
      <c r="AX700" s="21" t="e">
        <f t="shared" si="364"/>
        <v>#N/A</v>
      </c>
      <c r="AY700" s="20" t="e">
        <f>VLOOKUP($D700,'DATA PENGUKURAN GARDU'!$A:$BS,46,0)</f>
        <v>#N/A</v>
      </c>
      <c r="AZ700" s="20" t="e">
        <f>VLOOKUP($D700,'DATA PENGUKURAN GARDU'!$A:$BS,53,0)</f>
        <v>#N/A</v>
      </c>
      <c r="BA700" s="20" t="e">
        <f>VLOOKUP($D700,'DATA PENGUKURAN GARDU'!$A:$BS,54,0)</f>
        <v>#N/A</v>
      </c>
      <c r="BB700" s="17" t="e">
        <f>VLOOKUP($E700,'DATA PENGUKURAN GARDU'!$A:$BS,42,0)</f>
        <v>#N/A</v>
      </c>
      <c r="BC700" s="23" t="e">
        <f t="shared" si="365"/>
        <v>#N/A</v>
      </c>
      <c r="BD700" s="17" t="e">
        <f>VLOOKUP($E700,'DATA PENGUKURAN GARDU'!$A:$BS,44,0)</f>
        <v>#N/A</v>
      </c>
      <c r="BE700" s="23" t="e">
        <f t="shared" si="366"/>
        <v>#N/A</v>
      </c>
      <c r="BF700" s="17" t="e">
        <f>VLOOKUP($E700,'DATA PENGUKURAN GARDU'!$A:$BS,46,0)</f>
        <v>#N/A</v>
      </c>
      <c r="BG700" s="23" t="e">
        <f t="shared" si="367"/>
        <v>#N/A</v>
      </c>
      <c r="BH700" s="17" t="e">
        <f>VLOOKUP($E700,'DATA PENGUKURAN GARDU'!$A:$BS,46,0)</f>
        <v>#N/A</v>
      </c>
      <c r="BI700" s="17" t="e">
        <f>VLOOKUP($E700,'DATA PENGUKURAN GARDU'!$A:$BS,53,0)</f>
        <v>#N/A</v>
      </c>
      <c r="BJ700" s="17" t="e">
        <f>VLOOKUP($E700,'DATA PENGUKURAN GARDU'!$A:$BS,54,0)</f>
        <v>#N/A</v>
      </c>
      <c r="BK700" s="20" t="e">
        <f t="shared" si="345"/>
        <v>#N/A</v>
      </c>
      <c r="BL700" s="20" t="e">
        <f t="shared" si="346"/>
        <v>#N/A</v>
      </c>
      <c r="BM700" s="20" t="e">
        <f t="shared" si="347"/>
        <v>#N/A</v>
      </c>
      <c r="BN700" s="25" t="e">
        <f t="shared" si="348"/>
        <v>#N/A</v>
      </c>
      <c r="BO700" s="26" t="str">
        <f t="shared" si="349"/>
        <v>0</v>
      </c>
      <c r="BP700" s="21" t="e">
        <f t="shared" si="350"/>
        <v>#VALUE!</v>
      </c>
      <c r="BQ700" s="20" t="e">
        <f t="shared" si="351"/>
        <v>#N/A</v>
      </c>
      <c r="BR700" s="20" t="e">
        <v>#N/A</v>
      </c>
      <c r="BS700" s="9" t="e">
        <v>#N/A</v>
      </c>
      <c r="BT700" s="2" t="e">
        <f t="shared" si="352"/>
        <v>#VALUE!</v>
      </c>
      <c r="BU700" s="2" t="e">
        <f t="shared" si="335"/>
        <v>#N/A</v>
      </c>
      <c r="BV700" s="2" t="e">
        <f t="shared" si="336"/>
        <v>#N/A</v>
      </c>
    </row>
    <row r="701" s="2" customFormat="1" ht="22.95" customHeight="1" spans="1:74">
      <c r="A701" s="9" t="str">
        <f t="shared" si="337"/>
        <v>BB 140Induk</v>
      </c>
      <c r="B701" s="9" t="str">
        <f t="shared" si="338"/>
        <v>BB 140jurusan 1</v>
      </c>
      <c r="C701" s="9" t="str">
        <f t="shared" si="339"/>
        <v>BB 140jurusan 2</v>
      </c>
      <c r="D701" s="9" t="str">
        <f t="shared" si="340"/>
        <v>BB 140jurusan 3</v>
      </c>
      <c r="E701" s="9" t="str">
        <f t="shared" si="341"/>
        <v>BB 140jurusan 4</v>
      </c>
      <c r="F701" s="10" t="s">
        <v>437</v>
      </c>
      <c r="G701" s="10" t="s">
        <v>4</v>
      </c>
      <c r="H701" s="10" t="s">
        <v>876</v>
      </c>
      <c r="I701" s="10" t="s">
        <v>11458</v>
      </c>
      <c r="J701" s="10" t="s">
        <v>11459</v>
      </c>
      <c r="K701" s="10" t="s">
        <v>7465</v>
      </c>
      <c r="L701" s="10"/>
      <c r="M701" s="10"/>
      <c r="N701" s="14">
        <f t="shared" si="342"/>
        <v>0</v>
      </c>
      <c r="O701" s="15" t="e">
        <f t="shared" si="343"/>
        <v>#VALUE!</v>
      </c>
      <c r="P701" s="15" t="e">
        <f t="shared" si="344"/>
        <v>#VALUE!</v>
      </c>
      <c r="Q701" s="17" t="e">
        <f>VLOOKUP($A701,'DATA PENGUKURAN GARDU'!$A:$BS,42,0)</f>
        <v>#N/A</v>
      </c>
      <c r="R701" s="18" t="e">
        <f t="shared" si="353"/>
        <v>#N/A</v>
      </c>
      <c r="S701" s="17" t="e">
        <f>VLOOKUP($A701,'DATA PENGUKURAN GARDU'!$A:$BS,44,0)</f>
        <v>#N/A</v>
      </c>
      <c r="T701" s="18" t="e">
        <f t="shared" si="354"/>
        <v>#N/A</v>
      </c>
      <c r="U701" s="17" t="e">
        <f>VLOOKUP($A701,'DATA PENGUKURAN GARDU'!$A:$BS,46,0)</f>
        <v>#N/A</v>
      </c>
      <c r="V701" s="18" t="e">
        <f t="shared" si="355"/>
        <v>#N/A</v>
      </c>
      <c r="W701" s="17" t="e">
        <f>VLOOKUP($A701,'DATA PENGUKURAN GARDU'!$A:$BS,48,0)</f>
        <v>#N/A</v>
      </c>
      <c r="X701" s="17" t="e">
        <f>VLOOKUP($A701,'DATA PENGUKURAN GARDU'!$A:$BS,53,0)</f>
        <v>#N/A</v>
      </c>
      <c r="Y701" s="17" t="e">
        <f>VLOOKUP($A701,'DATA PENGUKURAN GARDU'!$A:$BS,54,0)</f>
        <v>#N/A</v>
      </c>
      <c r="Z701" s="17" t="e">
        <f>VLOOKUP($A701,'DATA PENGUKURAN GARDU'!$A:$BS,55,0)</f>
        <v>#N/A</v>
      </c>
      <c r="AA701" s="20" t="e">
        <f>VLOOKUP($B701,'DATA PENGUKURAN GARDU'!$A:$BS,42,0)</f>
        <v>#N/A</v>
      </c>
      <c r="AB701" s="21" t="e">
        <f t="shared" si="356"/>
        <v>#N/A</v>
      </c>
      <c r="AC701" s="20" t="e">
        <f>VLOOKUP($B701,'DATA PENGUKURAN GARDU'!$A:$BS,44,0)</f>
        <v>#N/A</v>
      </c>
      <c r="AD701" s="21" t="e">
        <f t="shared" si="357"/>
        <v>#N/A</v>
      </c>
      <c r="AE701" s="20" t="e">
        <f>VLOOKUP($B701,'DATA PENGUKURAN GARDU'!$A:$BS,46,0)</f>
        <v>#N/A</v>
      </c>
      <c r="AF701" s="21" t="e">
        <f t="shared" si="358"/>
        <v>#N/A</v>
      </c>
      <c r="AG701" s="20" t="e">
        <f>VLOOKUP($B701,'DATA PENGUKURAN GARDU'!$A:$BS,46,0)</f>
        <v>#N/A</v>
      </c>
      <c r="AH701" s="20" t="e">
        <f>VLOOKUP($B701,'DATA PENGUKURAN GARDU'!$A:$BS,53,0)</f>
        <v>#N/A</v>
      </c>
      <c r="AI701" s="20" t="e">
        <f>VLOOKUP($B701,'DATA PENGUKURAN GARDU'!$A:$BS,54,0)</f>
        <v>#N/A</v>
      </c>
      <c r="AJ701" s="17" t="e">
        <f>VLOOKUP($C701,'DATA PENGUKURAN GARDU'!$A:$BS,42,0)</f>
        <v>#N/A</v>
      </c>
      <c r="AK701" s="23" t="e">
        <f t="shared" si="359"/>
        <v>#N/A</v>
      </c>
      <c r="AL701" s="17" t="e">
        <f>VLOOKUP($C701,'DATA PENGUKURAN GARDU'!$A:$BS,44,0)</f>
        <v>#N/A</v>
      </c>
      <c r="AM701" s="23" t="e">
        <f t="shared" si="360"/>
        <v>#N/A</v>
      </c>
      <c r="AN701" s="17" t="e">
        <f>VLOOKUP($C701,'DATA PENGUKURAN GARDU'!$A:$BS,46,0)</f>
        <v>#N/A</v>
      </c>
      <c r="AO701" s="23" t="e">
        <f t="shared" si="361"/>
        <v>#N/A</v>
      </c>
      <c r="AP701" s="17" t="e">
        <f>VLOOKUP($C701,'DATA PENGUKURAN GARDU'!$A:$BS,46,0)</f>
        <v>#N/A</v>
      </c>
      <c r="AQ701" s="17" t="e">
        <f>VLOOKUP($C701,'DATA PENGUKURAN GARDU'!$A:$BS,53,0)</f>
        <v>#N/A</v>
      </c>
      <c r="AR701" s="17" t="e">
        <f>VLOOKUP($C701,'DATA PENGUKURAN GARDU'!$A:$BS,54,0)</f>
        <v>#N/A</v>
      </c>
      <c r="AS701" s="20" t="e">
        <f>VLOOKUP($D701,'DATA PENGUKURAN GARDU'!$A:$BS,42,0)</f>
        <v>#N/A</v>
      </c>
      <c r="AT701" s="21" t="e">
        <f t="shared" si="362"/>
        <v>#N/A</v>
      </c>
      <c r="AU701" s="20" t="e">
        <f>VLOOKUP($D701,'DATA PENGUKURAN GARDU'!$A:$BS,44,0)</f>
        <v>#N/A</v>
      </c>
      <c r="AV701" s="21" t="e">
        <f t="shared" si="363"/>
        <v>#N/A</v>
      </c>
      <c r="AW701" s="20" t="e">
        <f>VLOOKUP($D701,'DATA PENGUKURAN GARDU'!$A:$BS,46,0)</f>
        <v>#N/A</v>
      </c>
      <c r="AX701" s="21" t="e">
        <f t="shared" si="364"/>
        <v>#N/A</v>
      </c>
      <c r="AY701" s="20" t="e">
        <f>VLOOKUP($D701,'DATA PENGUKURAN GARDU'!$A:$BS,46,0)</f>
        <v>#N/A</v>
      </c>
      <c r="AZ701" s="20" t="e">
        <f>VLOOKUP($D701,'DATA PENGUKURAN GARDU'!$A:$BS,53,0)</f>
        <v>#N/A</v>
      </c>
      <c r="BA701" s="20" t="e">
        <f>VLOOKUP($D701,'DATA PENGUKURAN GARDU'!$A:$BS,54,0)</f>
        <v>#N/A</v>
      </c>
      <c r="BB701" s="17" t="e">
        <f>VLOOKUP($E701,'DATA PENGUKURAN GARDU'!$A:$BS,42,0)</f>
        <v>#N/A</v>
      </c>
      <c r="BC701" s="23" t="e">
        <f t="shared" si="365"/>
        <v>#N/A</v>
      </c>
      <c r="BD701" s="17" t="e">
        <f>VLOOKUP($E701,'DATA PENGUKURAN GARDU'!$A:$BS,44,0)</f>
        <v>#N/A</v>
      </c>
      <c r="BE701" s="23" t="e">
        <f t="shared" si="366"/>
        <v>#N/A</v>
      </c>
      <c r="BF701" s="17" t="e">
        <f>VLOOKUP($E701,'DATA PENGUKURAN GARDU'!$A:$BS,46,0)</f>
        <v>#N/A</v>
      </c>
      <c r="BG701" s="23" t="e">
        <f t="shared" si="367"/>
        <v>#N/A</v>
      </c>
      <c r="BH701" s="17" t="e">
        <f>VLOOKUP($E701,'DATA PENGUKURAN GARDU'!$A:$BS,46,0)</f>
        <v>#N/A</v>
      </c>
      <c r="BI701" s="17" t="e">
        <f>VLOOKUP($E701,'DATA PENGUKURAN GARDU'!$A:$BS,53,0)</f>
        <v>#N/A</v>
      </c>
      <c r="BJ701" s="17" t="e">
        <f>VLOOKUP($E701,'DATA PENGUKURAN GARDU'!$A:$BS,54,0)</f>
        <v>#N/A</v>
      </c>
      <c r="BK701" s="20" t="e">
        <f t="shared" si="345"/>
        <v>#N/A</v>
      </c>
      <c r="BL701" s="20" t="e">
        <f t="shared" si="346"/>
        <v>#N/A</v>
      </c>
      <c r="BM701" s="20" t="e">
        <f t="shared" si="347"/>
        <v>#N/A</v>
      </c>
      <c r="BN701" s="25" t="e">
        <f t="shared" si="348"/>
        <v>#N/A</v>
      </c>
      <c r="BO701" s="26" t="str">
        <f t="shared" si="349"/>
        <v>0</v>
      </c>
      <c r="BP701" s="21" t="e">
        <f t="shared" si="350"/>
        <v>#VALUE!</v>
      </c>
      <c r="BQ701" s="20" t="e">
        <f t="shared" si="351"/>
        <v>#N/A</v>
      </c>
      <c r="BR701" s="20" t="e">
        <v>#N/A</v>
      </c>
      <c r="BS701" s="9" t="e">
        <v>#N/A</v>
      </c>
      <c r="BT701" s="2" t="e">
        <f t="shared" si="352"/>
        <v>#VALUE!</v>
      </c>
      <c r="BU701" s="2" t="e">
        <f t="shared" si="335"/>
        <v>#N/A</v>
      </c>
      <c r="BV701" s="2" t="e">
        <f t="shared" si="336"/>
        <v>#N/A</v>
      </c>
    </row>
    <row r="702" s="2" customFormat="1" ht="22.95" customHeight="1" spans="1:74">
      <c r="A702" s="9" t="str">
        <f t="shared" si="337"/>
        <v>BB 165Induk</v>
      </c>
      <c r="B702" s="9" t="str">
        <f t="shared" si="338"/>
        <v>BB 165jurusan 1</v>
      </c>
      <c r="C702" s="9" t="str">
        <f t="shared" si="339"/>
        <v>BB 165jurusan 2</v>
      </c>
      <c r="D702" s="9" t="str">
        <f t="shared" si="340"/>
        <v>BB 165jurusan 3</v>
      </c>
      <c r="E702" s="9" t="str">
        <f t="shared" si="341"/>
        <v>BB 165jurusan 4</v>
      </c>
      <c r="F702" s="10" t="s">
        <v>877</v>
      </c>
      <c r="G702" s="10" t="s">
        <v>4</v>
      </c>
      <c r="H702" s="10" t="s">
        <v>878</v>
      </c>
      <c r="I702" s="10" t="s">
        <v>11460</v>
      </c>
      <c r="J702" s="10" t="s">
        <v>11461</v>
      </c>
      <c r="K702" s="10" t="s">
        <v>7465</v>
      </c>
      <c r="L702" s="10"/>
      <c r="M702" s="10"/>
      <c r="N702" s="14">
        <f t="shared" si="342"/>
        <v>0</v>
      </c>
      <c r="O702" s="15" t="e">
        <f t="shared" si="343"/>
        <v>#VALUE!</v>
      </c>
      <c r="P702" s="15" t="e">
        <f t="shared" si="344"/>
        <v>#VALUE!</v>
      </c>
      <c r="Q702" s="17" t="e">
        <f>VLOOKUP($A702,'DATA PENGUKURAN GARDU'!$A:$BS,42,0)</f>
        <v>#N/A</v>
      </c>
      <c r="R702" s="18" t="e">
        <f t="shared" si="353"/>
        <v>#N/A</v>
      </c>
      <c r="S702" s="17" t="e">
        <f>VLOOKUP($A702,'DATA PENGUKURAN GARDU'!$A:$BS,44,0)</f>
        <v>#N/A</v>
      </c>
      <c r="T702" s="18" t="e">
        <f t="shared" si="354"/>
        <v>#N/A</v>
      </c>
      <c r="U702" s="17" t="e">
        <f>VLOOKUP($A702,'DATA PENGUKURAN GARDU'!$A:$BS,46,0)</f>
        <v>#N/A</v>
      </c>
      <c r="V702" s="18" t="e">
        <f t="shared" si="355"/>
        <v>#N/A</v>
      </c>
      <c r="W702" s="17" t="e">
        <f>VLOOKUP($A702,'DATA PENGUKURAN GARDU'!$A:$BS,48,0)</f>
        <v>#N/A</v>
      </c>
      <c r="X702" s="17" t="e">
        <f>VLOOKUP($A702,'DATA PENGUKURAN GARDU'!$A:$BS,53,0)</f>
        <v>#N/A</v>
      </c>
      <c r="Y702" s="17" t="e">
        <f>VLOOKUP($A702,'DATA PENGUKURAN GARDU'!$A:$BS,54,0)</f>
        <v>#N/A</v>
      </c>
      <c r="Z702" s="17" t="e">
        <f>VLOOKUP($A702,'DATA PENGUKURAN GARDU'!$A:$BS,55,0)</f>
        <v>#N/A</v>
      </c>
      <c r="AA702" s="20" t="e">
        <f>VLOOKUP($B702,'DATA PENGUKURAN GARDU'!$A:$BS,42,0)</f>
        <v>#N/A</v>
      </c>
      <c r="AB702" s="21" t="e">
        <f t="shared" si="356"/>
        <v>#N/A</v>
      </c>
      <c r="AC702" s="20" t="e">
        <f>VLOOKUP($B702,'DATA PENGUKURAN GARDU'!$A:$BS,44,0)</f>
        <v>#N/A</v>
      </c>
      <c r="AD702" s="21" t="e">
        <f t="shared" si="357"/>
        <v>#N/A</v>
      </c>
      <c r="AE702" s="20" t="e">
        <f>VLOOKUP($B702,'DATA PENGUKURAN GARDU'!$A:$BS,46,0)</f>
        <v>#N/A</v>
      </c>
      <c r="AF702" s="21" t="e">
        <f t="shared" si="358"/>
        <v>#N/A</v>
      </c>
      <c r="AG702" s="20" t="e">
        <f>VLOOKUP($B702,'DATA PENGUKURAN GARDU'!$A:$BS,46,0)</f>
        <v>#N/A</v>
      </c>
      <c r="AH702" s="20" t="e">
        <f>VLOOKUP($B702,'DATA PENGUKURAN GARDU'!$A:$BS,53,0)</f>
        <v>#N/A</v>
      </c>
      <c r="AI702" s="20" t="e">
        <f>VLOOKUP($B702,'DATA PENGUKURAN GARDU'!$A:$BS,54,0)</f>
        <v>#N/A</v>
      </c>
      <c r="AJ702" s="17" t="e">
        <f>VLOOKUP($C702,'DATA PENGUKURAN GARDU'!$A:$BS,42,0)</f>
        <v>#N/A</v>
      </c>
      <c r="AK702" s="23" t="e">
        <f t="shared" si="359"/>
        <v>#N/A</v>
      </c>
      <c r="AL702" s="17" t="e">
        <f>VLOOKUP($C702,'DATA PENGUKURAN GARDU'!$A:$BS,44,0)</f>
        <v>#N/A</v>
      </c>
      <c r="AM702" s="23" t="e">
        <f t="shared" si="360"/>
        <v>#N/A</v>
      </c>
      <c r="AN702" s="17" t="e">
        <f>VLOOKUP($C702,'DATA PENGUKURAN GARDU'!$A:$BS,46,0)</f>
        <v>#N/A</v>
      </c>
      <c r="AO702" s="23" t="e">
        <f t="shared" si="361"/>
        <v>#N/A</v>
      </c>
      <c r="AP702" s="17" t="e">
        <f>VLOOKUP($C702,'DATA PENGUKURAN GARDU'!$A:$BS,46,0)</f>
        <v>#N/A</v>
      </c>
      <c r="AQ702" s="17" t="e">
        <f>VLOOKUP($C702,'DATA PENGUKURAN GARDU'!$A:$BS,53,0)</f>
        <v>#N/A</v>
      </c>
      <c r="AR702" s="17" t="e">
        <f>VLOOKUP($C702,'DATA PENGUKURAN GARDU'!$A:$BS,54,0)</f>
        <v>#N/A</v>
      </c>
      <c r="AS702" s="20" t="e">
        <f>VLOOKUP($D702,'DATA PENGUKURAN GARDU'!$A:$BS,42,0)</f>
        <v>#N/A</v>
      </c>
      <c r="AT702" s="21" t="e">
        <f t="shared" si="362"/>
        <v>#N/A</v>
      </c>
      <c r="AU702" s="20" t="e">
        <f>VLOOKUP($D702,'DATA PENGUKURAN GARDU'!$A:$BS,44,0)</f>
        <v>#N/A</v>
      </c>
      <c r="AV702" s="21" t="e">
        <f t="shared" si="363"/>
        <v>#N/A</v>
      </c>
      <c r="AW702" s="20" t="e">
        <f>VLOOKUP($D702,'DATA PENGUKURAN GARDU'!$A:$BS,46,0)</f>
        <v>#N/A</v>
      </c>
      <c r="AX702" s="21" t="e">
        <f t="shared" si="364"/>
        <v>#N/A</v>
      </c>
      <c r="AY702" s="20" t="e">
        <f>VLOOKUP($D702,'DATA PENGUKURAN GARDU'!$A:$BS,46,0)</f>
        <v>#N/A</v>
      </c>
      <c r="AZ702" s="20" t="e">
        <f>VLOOKUP($D702,'DATA PENGUKURAN GARDU'!$A:$BS,53,0)</f>
        <v>#N/A</v>
      </c>
      <c r="BA702" s="20" t="e">
        <f>VLOOKUP($D702,'DATA PENGUKURAN GARDU'!$A:$BS,54,0)</f>
        <v>#N/A</v>
      </c>
      <c r="BB702" s="17" t="e">
        <f>VLOOKUP($E702,'DATA PENGUKURAN GARDU'!$A:$BS,42,0)</f>
        <v>#N/A</v>
      </c>
      <c r="BC702" s="23" t="e">
        <f t="shared" si="365"/>
        <v>#N/A</v>
      </c>
      <c r="BD702" s="17" t="e">
        <f>VLOOKUP($E702,'DATA PENGUKURAN GARDU'!$A:$BS,44,0)</f>
        <v>#N/A</v>
      </c>
      <c r="BE702" s="23" t="e">
        <f t="shared" si="366"/>
        <v>#N/A</v>
      </c>
      <c r="BF702" s="17" t="e">
        <f>VLOOKUP($E702,'DATA PENGUKURAN GARDU'!$A:$BS,46,0)</f>
        <v>#N/A</v>
      </c>
      <c r="BG702" s="23" t="e">
        <f t="shared" si="367"/>
        <v>#N/A</v>
      </c>
      <c r="BH702" s="17" t="e">
        <f>VLOOKUP($E702,'DATA PENGUKURAN GARDU'!$A:$BS,46,0)</f>
        <v>#N/A</v>
      </c>
      <c r="BI702" s="17" t="e">
        <f>VLOOKUP($E702,'DATA PENGUKURAN GARDU'!$A:$BS,53,0)</f>
        <v>#N/A</v>
      </c>
      <c r="BJ702" s="17" t="e">
        <f>VLOOKUP($E702,'DATA PENGUKURAN GARDU'!$A:$BS,54,0)</f>
        <v>#N/A</v>
      </c>
      <c r="BK702" s="20" t="e">
        <f t="shared" si="345"/>
        <v>#N/A</v>
      </c>
      <c r="BL702" s="20" t="e">
        <f t="shared" si="346"/>
        <v>#N/A</v>
      </c>
      <c r="BM702" s="20" t="e">
        <f t="shared" si="347"/>
        <v>#N/A</v>
      </c>
      <c r="BN702" s="25" t="e">
        <f t="shared" si="348"/>
        <v>#N/A</v>
      </c>
      <c r="BO702" s="26" t="str">
        <f t="shared" si="349"/>
        <v>0</v>
      </c>
      <c r="BP702" s="21" t="e">
        <f t="shared" si="350"/>
        <v>#VALUE!</v>
      </c>
      <c r="BQ702" s="20" t="e">
        <f t="shared" si="351"/>
        <v>#N/A</v>
      </c>
      <c r="BR702" s="20" t="e">
        <v>#N/A</v>
      </c>
      <c r="BS702" s="9" t="e">
        <v>#N/A</v>
      </c>
      <c r="BT702" s="2" t="e">
        <f t="shared" si="352"/>
        <v>#VALUE!</v>
      </c>
      <c r="BU702" s="2" t="e">
        <f t="shared" si="335"/>
        <v>#N/A</v>
      </c>
      <c r="BV702" s="2" t="e">
        <f t="shared" si="336"/>
        <v>#N/A</v>
      </c>
    </row>
    <row r="703" s="2" customFormat="1" ht="22.95" customHeight="1" spans="1:74">
      <c r="A703" s="9" t="str">
        <f t="shared" si="337"/>
        <v>BB 169Induk</v>
      </c>
      <c r="B703" s="9" t="str">
        <f t="shared" si="338"/>
        <v>BB 169jurusan 1</v>
      </c>
      <c r="C703" s="9" t="str">
        <f t="shared" si="339"/>
        <v>BB 169jurusan 2</v>
      </c>
      <c r="D703" s="9" t="str">
        <f t="shared" si="340"/>
        <v>BB 169jurusan 3</v>
      </c>
      <c r="E703" s="9" t="str">
        <f t="shared" si="341"/>
        <v>BB 169jurusan 4</v>
      </c>
      <c r="F703" s="10" t="s">
        <v>444</v>
      </c>
      <c r="G703" s="10" t="s">
        <v>4</v>
      </c>
      <c r="H703" s="10" t="s">
        <v>879</v>
      </c>
      <c r="I703" s="10" t="s">
        <v>11462</v>
      </c>
      <c r="J703" s="10" t="s">
        <v>11463</v>
      </c>
      <c r="K703" s="10" t="s">
        <v>7465</v>
      </c>
      <c r="L703" s="10"/>
      <c r="M703" s="10"/>
      <c r="N703" s="14">
        <f t="shared" si="342"/>
        <v>0</v>
      </c>
      <c r="O703" s="15" t="e">
        <f t="shared" si="343"/>
        <v>#VALUE!</v>
      </c>
      <c r="P703" s="15" t="e">
        <f t="shared" si="344"/>
        <v>#VALUE!</v>
      </c>
      <c r="Q703" s="17" t="e">
        <f>VLOOKUP($A703,'DATA PENGUKURAN GARDU'!$A:$BS,42,0)</f>
        <v>#N/A</v>
      </c>
      <c r="R703" s="18" t="e">
        <f t="shared" si="353"/>
        <v>#N/A</v>
      </c>
      <c r="S703" s="17" t="e">
        <f>VLOOKUP($A703,'DATA PENGUKURAN GARDU'!$A:$BS,44,0)</f>
        <v>#N/A</v>
      </c>
      <c r="T703" s="18" t="e">
        <f t="shared" si="354"/>
        <v>#N/A</v>
      </c>
      <c r="U703" s="17" t="e">
        <f>VLOOKUP($A703,'DATA PENGUKURAN GARDU'!$A:$BS,46,0)</f>
        <v>#N/A</v>
      </c>
      <c r="V703" s="18" t="e">
        <f t="shared" si="355"/>
        <v>#N/A</v>
      </c>
      <c r="W703" s="17" t="e">
        <f>VLOOKUP($A703,'DATA PENGUKURAN GARDU'!$A:$BS,48,0)</f>
        <v>#N/A</v>
      </c>
      <c r="X703" s="17" t="e">
        <f>VLOOKUP($A703,'DATA PENGUKURAN GARDU'!$A:$BS,53,0)</f>
        <v>#N/A</v>
      </c>
      <c r="Y703" s="17" t="e">
        <f>VLOOKUP($A703,'DATA PENGUKURAN GARDU'!$A:$BS,54,0)</f>
        <v>#N/A</v>
      </c>
      <c r="Z703" s="17" t="e">
        <f>VLOOKUP($A703,'DATA PENGUKURAN GARDU'!$A:$BS,55,0)</f>
        <v>#N/A</v>
      </c>
      <c r="AA703" s="20" t="e">
        <f>VLOOKUP($B703,'DATA PENGUKURAN GARDU'!$A:$BS,42,0)</f>
        <v>#N/A</v>
      </c>
      <c r="AB703" s="21" t="e">
        <f t="shared" si="356"/>
        <v>#N/A</v>
      </c>
      <c r="AC703" s="20" t="e">
        <f>VLOOKUP($B703,'DATA PENGUKURAN GARDU'!$A:$BS,44,0)</f>
        <v>#N/A</v>
      </c>
      <c r="AD703" s="21" t="e">
        <f t="shared" si="357"/>
        <v>#N/A</v>
      </c>
      <c r="AE703" s="20" t="e">
        <f>VLOOKUP($B703,'DATA PENGUKURAN GARDU'!$A:$BS,46,0)</f>
        <v>#N/A</v>
      </c>
      <c r="AF703" s="21" t="e">
        <f t="shared" si="358"/>
        <v>#N/A</v>
      </c>
      <c r="AG703" s="20" t="e">
        <f>VLOOKUP($B703,'DATA PENGUKURAN GARDU'!$A:$BS,46,0)</f>
        <v>#N/A</v>
      </c>
      <c r="AH703" s="20" t="e">
        <f>VLOOKUP($B703,'DATA PENGUKURAN GARDU'!$A:$BS,53,0)</f>
        <v>#N/A</v>
      </c>
      <c r="AI703" s="20" t="e">
        <f>VLOOKUP($B703,'DATA PENGUKURAN GARDU'!$A:$BS,54,0)</f>
        <v>#N/A</v>
      </c>
      <c r="AJ703" s="17" t="e">
        <f>VLOOKUP($C703,'DATA PENGUKURAN GARDU'!$A:$BS,42,0)</f>
        <v>#N/A</v>
      </c>
      <c r="AK703" s="23" t="e">
        <f t="shared" si="359"/>
        <v>#N/A</v>
      </c>
      <c r="AL703" s="17" t="e">
        <f>VLOOKUP($C703,'DATA PENGUKURAN GARDU'!$A:$BS,44,0)</f>
        <v>#N/A</v>
      </c>
      <c r="AM703" s="23" t="e">
        <f t="shared" si="360"/>
        <v>#N/A</v>
      </c>
      <c r="AN703" s="17" t="e">
        <f>VLOOKUP($C703,'DATA PENGUKURAN GARDU'!$A:$BS,46,0)</f>
        <v>#N/A</v>
      </c>
      <c r="AO703" s="23" t="e">
        <f t="shared" si="361"/>
        <v>#N/A</v>
      </c>
      <c r="AP703" s="17" t="e">
        <f>VLOOKUP($C703,'DATA PENGUKURAN GARDU'!$A:$BS,46,0)</f>
        <v>#N/A</v>
      </c>
      <c r="AQ703" s="17" t="e">
        <f>VLOOKUP($C703,'DATA PENGUKURAN GARDU'!$A:$BS,53,0)</f>
        <v>#N/A</v>
      </c>
      <c r="AR703" s="17" t="e">
        <f>VLOOKUP($C703,'DATA PENGUKURAN GARDU'!$A:$BS,54,0)</f>
        <v>#N/A</v>
      </c>
      <c r="AS703" s="20" t="e">
        <f>VLOOKUP($D703,'DATA PENGUKURAN GARDU'!$A:$BS,42,0)</f>
        <v>#N/A</v>
      </c>
      <c r="AT703" s="21" t="e">
        <f t="shared" si="362"/>
        <v>#N/A</v>
      </c>
      <c r="AU703" s="20" t="e">
        <f>VLOOKUP($D703,'DATA PENGUKURAN GARDU'!$A:$BS,44,0)</f>
        <v>#N/A</v>
      </c>
      <c r="AV703" s="21" t="e">
        <f t="shared" si="363"/>
        <v>#N/A</v>
      </c>
      <c r="AW703" s="20" t="e">
        <f>VLOOKUP($D703,'DATA PENGUKURAN GARDU'!$A:$BS,46,0)</f>
        <v>#N/A</v>
      </c>
      <c r="AX703" s="21" t="e">
        <f t="shared" si="364"/>
        <v>#N/A</v>
      </c>
      <c r="AY703" s="20" t="e">
        <f>VLOOKUP($D703,'DATA PENGUKURAN GARDU'!$A:$BS,46,0)</f>
        <v>#N/A</v>
      </c>
      <c r="AZ703" s="20" t="e">
        <f>VLOOKUP($D703,'DATA PENGUKURAN GARDU'!$A:$BS,53,0)</f>
        <v>#N/A</v>
      </c>
      <c r="BA703" s="20" t="e">
        <f>VLOOKUP($D703,'DATA PENGUKURAN GARDU'!$A:$BS,54,0)</f>
        <v>#N/A</v>
      </c>
      <c r="BB703" s="17" t="e">
        <f>VLOOKUP($E703,'DATA PENGUKURAN GARDU'!$A:$BS,42,0)</f>
        <v>#N/A</v>
      </c>
      <c r="BC703" s="23" t="e">
        <f t="shared" si="365"/>
        <v>#N/A</v>
      </c>
      <c r="BD703" s="17" t="e">
        <f>VLOOKUP($E703,'DATA PENGUKURAN GARDU'!$A:$BS,44,0)</f>
        <v>#N/A</v>
      </c>
      <c r="BE703" s="23" t="e">
        <f t="shared" si="366"/>
        <v>#N/A</v>
      </c>
      <c r="BF703" s="17" t="e">
        <f>VLOOKUP($E703,'DATA PENGUKURAN GARDU'!$A:$BS,46,0)</f>
        <v>#N/A</v>
      </c>
      <c r="BG703" s="23" t="e">
        <f t="shared" si="367"/>
        <v>#N/A</v>
      </c>
      <c r="BH703" s="17" t="e">
        <f>VLOOKUP($E703,'DATA PENGUKURAN GARDU'!$A:$BS,46,0)</f>
        <v>#N/A</v>
      </c>
      <c r="BI703" s="17" t="e">
        <f>VLOOKUP($E703,'DATA PENGUKURAN GARDU'!$A:$BS,53,0)</f>
        <v>#N/A</v>
      </c>
      <c r="BJ703" s="17" t="e">
        <f>VLOOKUP($E703,'DATA PENGUKURAN GARDU'!$A:$BS,54,0)</f>
        <v>#N/A</v>
      </c>
      <c r="BK703" s="20" t="e">
        <f t="shared" si="345"/>
        <v>#N/A</v>
      </c>
      <c r="BL703" s="20" t="e">
        <f t="shared" si="346"/>
        <v>#N/A</v>
      </c>
      <c r="BM703" s="20" t="e">
        <f t="shared" si="347"/>
        <v>#N/A</v>
      </c>
      <c r="BN703" s="25" t="e">
        <f t="shared" si="348"/>
        <v>#N/A</v>
      </c>
      <c r="BO703" s="26" t="str">
        <f t="shared" si="349"/>
        <v>0</v>
      </c>
      <c r="BP703" s="21" t="e">
        <f t="shared" si="350"/>
        <v>#VALUE!</v>
      </c>
      <c r="BQ703" s="20" t="e">
        <f t="shared" si="351"/>
        <v>#N/A</v>
      </c>
      <c r="BR703" s="20" t="e">
        <v>#N/A</v>
      </c>
      <c r="BS703" s="9" t="e">
        <v>#N/A</v>
      </c>
      <c r="BT703" s="2" t="e">
        <f t="shared" si="352"/>
        <v>#VALUE!</v>
      </c>
      <c r="BU703" s="2" t="e">
        <f t="shared" si="335"/>
        <v>#N/A</v>
      </c>
      <c r="BV703" s="2" t="e">
        <f t="shared" si="336"/>
        <v>#N/A</v>
      </c>
    </row>
    <row r="704" s="2" customFormat="1" ht="22.95" customHeight="1" spans="1:74">
      <c r="A704" s="9" t="str">
        <f t="shared" si="337"/>
        <v>BB 171Induk</v>
      </c>
      <c r="B704" s="9" t="str">
        <f t="shared" si="338"/>
        <v>BB 171jurusan 1</v>
      </c>
      <c r="C704" s="9" t="str">
        <f t="shared" si="339"/>
        <v>BB 171jurusan 2</v>
      </c>
      <c r="D704" s="9" t="str">
        <f t="shared" si="340"/>
        <v>BB 171jurusan 3</v>
      </c>
      <c r="E704" s="9" t="str">
        <f t="shared" si="341"/>
        <v>BB 171jurusan 4</v>
      </c>
      <c r="F704" s="10" t="s">
        <v>880</v>
      </c>
      <c r="G704" s="10" t="s">
        <v>4</v>
      </c>
      <c r="H704" s="10" t="s">
        <v>881</v>
      </c>
      <c r="I704" s="10" t="s">
        <v>11464</v>
      </c>
      <c r="J704" s="10" t="s">
        <v>11465</v>
      </c>
      <c r="K704" s="10" t="s">
        <v>7465</v>
      </c>
      <c r="L704" s="10"/>
      <c r="M704" s="10"/>
      <c r="N704" s="14">
        <f t="shared" si="342"/>
        <v>0</v>
      </c>
      <c r="O704" s="15" t="e">
        <f t="shared" si="343"/>
        <v>#VALUE!</v>
      </c>
      <c r="P704" s="15" t="e">
        <f t="shared" si="344"/>
        <v>#VALUE!</v>
      </c>
      <c r="Q704" s="17" t="e">
        <f>VLOOKUP($A704,'DATA PENGUKURAN GARDU'!$A:$BS,42,0)</f>
        <v>#N/A</v>
      </c>
      <c r="R704" s="18" t="e">
        <f t="shared" si="353"/>
        <v>#N/A</v>
      </c>
      <c r="S704" s="17" t="e">
        <f>VLOOKUP($A704,'DATA PENGUKURAN GARDU'!$A:$BS,44,0)</f>
        <v>#N/A</v>
      </c>
      <c r="T704" s="18" t="e">
        <f t="shared" si="354"/>
        <v>#N/A</v>
      </c>
      <c r="U704" s="17" t="e">
        <f>VLOOKUP($A704,'DATA PENGUKURAN GARDU'!$A:$BS,46,0)</f>
        <v>#N/A</v>
      </c>
      <c r="V704" s="18" t="e">
        <f t="shared" si="355"/>
        <v>#N/A</v>
      </c>
      <c r="W704" s="17" t="e">
        <f>VLOOKUP($A704,'DATA PENGUKURAN GARDU'!$A:$BS,48,0)</f>
        <v>#N/A</v>
      </c>
      <c r="X704" s="17" t="e">
        <f>VLOOKUP($A704,'DATA PENGUKURAN GARDU'!$A:$BS,53,0)</f>
        <v>#N/A</v>
      </c>
      <c r="Y704" s="17" t="e">
        <f>VLOOKUP($A704,'DATA PENGUKURAN GARDU'!$A:$BS,54,0)</f>
        <v>#N/A</v>
      </c>
      <c r="Z704" s="17" t="e">
        <f>VLOOKUP($A704,'DATA PENGUKURAN GARDU'!$A:$BS,55,0)</f>
        <v>#N/A</v>
      </c>
      <c r="AA704" s="20" t="e">
        <f>VLOOKUP($B704,'DATA PENGUKURAN GARDU'!$A:$BS,42,0)</f>
        <v>#N/A</v>
      </c>
      <c r="AB704" s="21" t="e">
        <f t="shared" si="356"/>
        <v>#N/A</v>
      </c>
      <c r="AC704" s="20" t="e">
        <f>VLOOKUP($B704,'DATA PENGUKURAN GARDU'!$A:$BS,44,0)</f>
        <v>#N/A</v>
      </c>
      <c r="AD704" s="21" t="e">
        <f t="shared" si="357"/>
        <v>#N/A</v>
      </c>
      <c r="AE704" s="20" t="e">
        <f>VLOOKUP($B704,'DATA PENGUKURAN GARDU'!$A:$BS,46,0)</f>
        <v>#N/A</v>
      </c>
      <c r="AF704" s="21" t="e">
        <f t="shared" si="358"/>
        <v>#N/A</v>
      </c>
      <c r="AG704" s="20" t="e">
        <f>VLOOKUP($B704,'DATA PENGUKURAN GARDU'!$A:$BS,46,0)</f>
        <v>#N/A</v>
      </c>
      <c r="AH704" s="20" t="e">
        <f>VLOOKUP($B704,'DATA PENGUKURAN GARDU'!$A:$BS,53,0)</f>
        <v>#N/A</v>
      </c>
      <c r="AI704" s="20" t="e">
        <f>VLOOKUP($B704,'DATA PENGUKURAN GARDU'!$A:$BS,54,0)</f>
        <v>#N/A</v>
      </c>
      <c r="AJ704" s="17" t="e">
        <f>VLOOKUP($C704,'DATA PENGUKURAN GARDU'!$A:$BS,42,0)</f>
        <v>#N/A</v>
      </c>
      <c r="AK704" s="23" t="e">
        <f t="shared" si="359"/>
        <v>#N/A</v>
      </c>
      <c r="AL704" s="17" t="e">
        <f>VLOOKUP($C704,'DATA PENGUKURAN GARDU'!$A:$BS,44,0)</f>
        <v>#N/A</v>
      </c>
      <c r="AM704" s="23" t="e">
        <f t="shared" si="360"/>
        <v>#N/A</v>
      </c>
      <c r="AN704" s="17" t="e">
        <f>VLOOKUP($C704,'DATA PENGUKURAN GARDU'!$A:$BS,46,0)</f>
        <v>#N/A</v>
      </c>
      <c r="AO704" s="23" t="e">
        <f t="shared" si="361"/>
        <v>#N/A</v>
      </c>
      <c r="AP704" s="17" t="e">
        <f>VLOOKUP($C704,'DATA PENGUKURAN GARDU'!$A:$BS,46,0)</f>
        <v>#N/A</v>
      </c>
      <c r="AQ704" s="17" t="e">
        <f>VLOOKUP($C704,'DATA PENGUKURAN GARDU'!$A:$BS,53,0)</f>
        <v>#N/A</v>
      </c>
      <c r="AR704" s="17" t="e">
        <f>VLOOKUP($C704,'DATA PENGUKURAN GARDU'!$A:$BS,54,0)</f>
        <v>#N/A</v>
      </c>
      <c r="AS704" s="20" t="e">
        <f>VLOOKUP($D704,'DATA PENGUKURAN GARDU'!$A:$BS,42,0)</f>
        <v>#N/A</v>
      </c>
      <c r="AT704" s="21" t="e">
        <f t="shared" si="362"/>
        <v>#N/A</v>
      </c>
      <c r="AU704" s="20" t="e">
        <f>VLOOKUP($D704,'DATA PENGUKURAN GARDU'!$A:$BS,44,0)</f>
        <v>#N/A</v>
      </c>
      <c r="AV704" s="21" t="e">
        <f t="shared" si="363"/>
        <v>#N/A</v>
      </c>
      <c r="AW704" s="20" t="e">
        <f>VLOOKUP($D704,'DATA PENGUKURAN GARDU'!$A:$BS,46,0)</f>
        <v>#N/A</v>
      </c>
      <c r="AX704" s="21" t="e">
        <f t="shared" si="364"/>
        <v>#N/A</v>
      </c>
      <c r="AY704" s="20" t="e">
        <f>VLOOKUP($D704,'DATA PENGUKURAN GARDU'!$A:$BS,46,0)</f>
        <v>#N/A</v>
      </c>
      <c r="AZ704" s="20" t="e">
        <f>VLOOKUP($D704,'DATA PENGUKURAN GARDU'!$A:$BS,53,0)</f>
        <v>#N/A</v>
      </c>
      <c r="BA704" s="20" t="e">
        <f>VLOOKUP($D704,'DATA PENGUKURAN GARDU'!$A:$BS,54,0)</f>
        <v>#N/A</v>
      </c>
      <c r="BB704" s="17" t="e">
        <f>VLOOKUP($E704,'DATA PENGUKURAN GARDU'!$A:$BS,42,0)</f>
        <v>#N/A</v>
      </c>
      <c r="BC704" s="23" t="e">
        <f t="shared" si="365"/>
        <v>#N/A</v>
      </c>
      <c r="BD704" s="17" t="e">
        <f>VLOOKUP($E704,'DATA PENGUKURAN GARDU'!$A:$BS,44,0)</f>
        <v>#N/A</v>
      </c>
      <c r="BE704" s="23" t="e">
        <f t="shared" si="366"/>
        <v>#N/A</v>
      </c>
      <c r="BF704" s="17" t="e">
        <f>VLOOKUP($E704,'DATA PENGUKURAN GARDU'!$A:$BS,46,0)</f>
        <v>#N/A</v>
      </c>
      <c r="BG704" s="23" t="e">
        <f t="shared" si="367"/>
        <v>#N/A</v>
      </c>
      <c r="BH704" s="17" t="e">
        <f>VLOOKUP($E704,'DATA PENGUKURAN GARDU'!$A:$BS,46,0)</f>
        <v>#N/A</v>
      </c>
      <c r="BI704" s="17" t="e">
        <f>VLOOKUP($E704,'DATA PENGUKURAN GARDU'!$A:$BS,53,0)</f>
        <v>#N/A</v>
      </c>
      <c r="BJ704" s="17" t="e">
        <f>VLOOKUP($E704,'DATA PENGUKURAN GARDU'!$A:$BS,54,0)</f>
        <v>#N/A</v>
      </c>
      <c r="BK704" s="20" t="e">
        <f t="shared" si="345"/>
        <v>#N/A</v>
      </c>
      <c r="BL704" s="20" t="e">
        <f t="shared" si="346"/>
        <v>#N/A</v>
      </c>
      <c r="BM704" s="20" t="e">
        <f t="shared" si="347"/>
        <v>#N/A</v>
      </c>
      <c r="BN704" s="25" t="e">
        <f t="shared" si="348"/>
        <v>#N/A</v>
      </c>
      <c r="BO704" s="26" t="str">
        <f t="shared" si="349"/>
        <v>0</v>
      </c>
      <c r="BP704" s="21" t="e">
        <f t="shared" si="350"/>
        <v>#VALUE!</v>
      </c>
      <c r="BQ704" s="20" t="e">
        <f t="shared" si="351"/>
        <v>#N/A</v>
      </c>
      <c r="BR704" s="20" t="e">
        <v>#N/A</v>
      </c>
      <c r="BS704" s="9" t="e">
        <v>#N/A</v>
      </c>
      <c r="BT704" s="2" t="e">
        <f t="shared" si="352"/>
        <v>#VALUE!</v>
      </c>
      <c r="BU704" s="2" t="e">
        <f t="shared" si="335"/>
        <v>#N/A</v>
      </c>
      <c r="BV704" s="2" t="e">
        <f t="shared" si="336"/>
        <v>#N/A</v>
      </c>
    </row>
    <row r="705" s="2" customFormat="1" ht="22.95" customHeight="1" spans="1:74">
      <c r="A705" s="9" t="str">
        <f t="shared" si="337"/>
        <v>K-155Induk</v>
      </c>
      <c r="B705" s="9" t="str">
        <f t="shared" si="338"/>
        <v>K-155jurusan 1</v>
      </c>
      <c r="C705" s="9" t="str">
        <f t="shared" si="339"/>
        <v>K-155jurusan 2</v>
      </c>
      <c r="D705" s="9" t="str">
        <f t="shared" si="340"/>
        <v>K-155jurusan 3</v>
      </c>
      <c r="E705" s="9" t="str">
        <f t="shared" si="341"/>
        <v>K-155jurusan 4</v>
      </c>
      <c r="F705" s="10" t="s">
        <v>446</v>
      </c>
      <c r="G705" s="10" t="s">
        <v>132</v>
      </c>
      <c r="H705" s="10" t="s">
        <v>882</v>
      </c>
      <c r="I705" s="10" t="s">
        <v>11466</v>
      </c>
      <c r="J705" s="10" t="s">
        <v>11467</v>
      </c>
      <c r="K705" s="10" t="s">
        <v>7465</v>
      </c>
      <c r="L705" s="10"/>
      <c r="M705" s="10"/>
      <c r="N705" s="14">
        <f t="shared" si="342"/>
        <v>0</v>
      </c>
      <c r="O705" s="15" t="e">
        <f t="shared" si="343"/>
        <v>#VALUE!</v>
      </c>
      <c r="P705" s="15" t="e">
        <f t="shared" si="344"/>
        <v>#VALUE!</v>
      </c>
      <c r="Q705" s="17" t="e">
        <f>VLOOKUP($A705,'DATA PENGUKURAN GARDU'!$A:$BS,42,0)</f>
        <v>#N/A</v>
      </c>
      <c r="R705" s="18" t="e">
        <f t="shared" si="353"/>
        <v>#N/A</v>
      </c>
      <c r="S705" s="17" t="e">
        <f>VLOOKUP($A705,'DATA PENGUKURAN GARDU'!$A:$BS,44,0)</f>
        <v>#N/A</v>
      </c>
      <c r="T705" s="18" t="e">
        <f t="shared" si="354"/>
        <v>#N/A</v>
      </c>
      <c r="U705" s="17" t="e">
        <f>VLOOKUP($A705,'DATA PENGUKURAN GARDU'!$A:$BS,46,0)</f>
        <v>#N/A</v>
      </c>
      <c r="V705" s="18" t="e">
        <f t="shared" si="355"/>
        <v>#N/A</v>
      </c>
      <c r="W705" s="17" t="e">
        <f>VLOOKUP($A705,'DATA PENGUKURAN GARDU'!$A:$BS,48,0)</f>
        <v>#N/A</v>
      </c>
      <c r="X705" s="17" t="e">
        <f>VLOOKUP($A705,'DATA PENGUKURAN GARDU'!$A:$BS,53,0)</f>
        <v>#N/A</v>
      </c>
      <c r="Y705" s="17" t="e">
        <f>VLOOKUP($A705,'DATA PENGUKURAN GARDU'!$A:$BS,54,0)</f>
        <v>#N/A</v>
      </c>
      <c r="Z705" s="17" t="e">
        <f>VLOOKUP($A705,'DATA PENGUKURAN GARDU'!$A:$BS,55,0)</f>
        <v>#N/A</v>
      </c>
      <c r="AA705" s="20" t="e">
        <f>VLOOKUP($B705,'DATA PENGUKURAN GARDU'!$A:$BS,42,0)</f>
        <v>#N/A</v>
      </c>
      <c r="AB705" s="21" t="e">
        <f t="shared" si="356"/>
        <v>#N/A</v>
      </c>
      <c r="AC705" s="20" t="e">
        <f>VLOOKUP($B705,'DATA PENGUKURAN GARDU'!$A:$BS,44,0)</f>
        <v>#N/A</v>
      </c>
      <c r="AD705" s="21" t="e">
        <f t="shared" si="357"/>
        <v>#N/A</v>
      </c>
      <c r="AE705" s="20" t="e">
        <f>VLOOKUP($B705,'DATA PENGUKURAN GARDU'!$A:$BS,46,0)</f>
        <v>#N/A</v>
      </c>
      <c r="AF705" s="21" t="e">
        <f t="shared" si="358"/>
        <v>#N/A</v>
      </c>
      <c r="AG705" s="20" t="e">
        <f>VLOOKUP($B705,'DATA PENGUKURAN GARDU'!$A:$BS,46,0)</f>
        <v>#N/A</v>
      </c>
      <c r="AH705" s="20" t="e">
        <f>VLOOKUP($B705,'DATA PENGUKURAN GARDU'!$A:$BS,53,0)</f>
        <v>#N/A</v>
      </c>
      <c r="AI705" s="20" t="e">
        <f>VLOOKUP($B705,'DATA PENGUKURAN GARDU'!$A:$BS,54,0)</f>
        <v>#N/A</v>
      </c>
      <c r="AJ705" s="17" t="e">
        <f>VLOOKUP($C705,'DATA PENGUKURAN GARDU'!$A:$BS,42,0)</f>
        <v>#N/A</v>
      </c>
      <c r="AK705" s="23" t="e">
        <f t="shared" si="359"/>
        <v>#N/A</v>
      </c>
      <c r="AL705" s="17" t="e">
        <f>VLOOKUP($C705,'DATA PENGUKURAN GARDU'!$A:$BS,44,0)</f>
        <v>#N/A</v>
      </c>
      <c r="AM705" s="23" t="e">
        <f t="shared" si="360"/>
        <v>#N/A</v>
      </c>
      <c r="AN705" s="17" t="e">
        <f>VLOOKUP($C705,'DATA PENGUKURAN GARDU'!$A:$BS,46,0)</f>
        <v>#N/A</v>
      </c>
      <c r="AO705" s="23" t="e">
        <f t="shared" si="361"/>
        <v>#N/A</v>
      </c>
      <c r="AP705" s="17" t="e">
        <f>VLOOKUP($C705,'DATA PENGUKURAN GARDU'!$A:$BS,46,0)</f>
        <v>#N/A</v>
      </c>
      <c r="AQ705" s="17" t="e">
        <f>VLOOKUP($C705,'DATA PENGUKURAN GARDU'!$A:$BS,53,0)</f>
        <v>#N/A</v>
      </c>
      <c r="AR705" s="17" t="e">
        <f>VLOOKUP($C705,'DATA PENGUKURAN GARDU'!$A:$BS,54,0)</f>
        <v>#N/A</v>
      </c>
      <c r="AS705" s="20" t="e">
        <f>VLOOKUP($D705,'DATA PENGUKURAN GARDU'!$A:$BS,42,0)</f>
        <v>#N/A</v>
      </c>
      <c r="AT705" s="21" t="e">
        <f t="shared" si="362"/>
        <v>#N/A</v>
      </c>
      <c r="AU705" s="20" t="e">
        <f>VLOOKUP($D705,'DATA PENGUKURAN GARDU'!$A:$BS,44,0)</f>
        <v>#N/A</v>
      </c>
      <c r="AV705" s="21" t="e">
        <f t="shared" si="363"/>
        <v>#N/A</v>
      </c>
      <c r="AW705" s="20" t="e">
        <f>VLOOKUP($D705,'DATA PENGUKURAN GARDU'!$A:$BS,46,0)</f>
        <v>#N/A</v>
      </c>
      <c r="AX705" s="21" t="e">
        <f t="shared" si="364"/>
        <v>#N/A</v>
      </c>
      <c r="AY705" s="20" t="e">
        <f>VLOOKUP($D705,'DATA PENGUKURAN GARDU'!$A:$BS,46,0)</f>
        <v>#N/A</v>
      </c>
      <c r="AZ705" s="20" t="e">
        <f>VLOOKUP($D705,'DATA PENGUKURAN GARDU'!$A:$BS,53,0)</f>
        <v>#N/A</v>
      </c>
      <c r="BA705" s="20" t="e">
        <f>VLOOKUP($D705,'DATA PENGUKURAN GARDU'!$A:$BS,54,0)</f>
        <v>#N/A</v>
      </c>
      <c r="BB705" s="17" t="e">
        <f>VLOOKUP($E705,'DATA PENGUKURAN GARDU'!$A:$BS,42,0)</f>
        <v>#N/A</v>
      </c>
      <c r="BC705" s="23" t="e">
        <f t="shared" si="365"/>
        <v>#N/A</v>
      </c>
      <c r="BD705" s="17" t="e">
        <f>VLOOKUP($E705,'DATA PENGUKURAN GARDU'!$A:$BS,44,0)</f>
        <v>#N/A</v>
      </c>
      <c r="BE705" s="23" t="e">
        <f t="shared" si="366"/>
        <v>#N/A</v>
      </c>
      <c r="BF705" s="17" t="e">
        <f>VLOOKUP($E705,'DATA PENGUKURAN GARDU'!$A:$BS,46,0)</f>
        <v>#N/A</v>
      </c>
      <c r="BG705" s="23" t="e">
        <f t="shared" si="367"/>
        <v>#N/A</v>
      </c>
      <c r="BH705" s="17" t="e">
        <f>VLOOKUP($E705,'DATA PENGUKURAN GARDU'!$A:$BS,46,0)</f>
        <v>#N/A</v>
      </c>
      <c r="BI705" s="17" t="e">
        <f>VLOOKUP($E705,'DATA PENGUKURAN GARDU'!$A:$BS,53,0)</f>
        <v>#N/A</v>
      </c>
      <c r="BJ705" s="17" t="e">
        <f>VLOOKUP($E705,'DATA PENGUKURAN GARDU'!$A:$BS,54,0)</f>
        <v>#N/A</v>
      </c>
      <c r="BK705" s="20" t="e">
        <f t="shared" si="345"/>
        <v>#N/A</v>
      </c>
      <c r="BL705" s="20" t="e">
        <f t="shared" si="346"/>
        <v>#N/A</v>
      </c>
      <c r="BM705" s="20" t="e">
        <f t="shared" si="347"/>
        <v>#N/A</v>
      </c>
      <c r="BN705" s="25" t="e">
        <f t="shared" si="348"/>
        <v>#N/A</v>
      </c>
      <c r="BO705" s="26" t="str">
        <f t="shared" si="349"/>
        <v>0</v>
      </c>
      <c r="BP705" s="21" t="e">
        <f t="shared" si="350"/>
        <v>#VALUE!</v>
      </c>
      <c r="BQ705" s="20" t="e">
        <f t="shared" si="351"/>
        <v>#N/A</v>
      </c>
      <c r="BR705" s="20" t="e">
        <v>#N/A</v>
      </c>
      <c r="BS705" s="9" t="e">
        <v>#N/A</v>
      </c>
      <c r="BT705" s="2" t="e">
        <f t="shared" si="352"/>
        <v>#VALUE!</v>
      </c>
      <c r="BU705" s="2" t="e">
        <f t="shared" si="335"/>
        <v>#N/A</v>
      </c>
      <c r="BV705" s="2" t="e">
        <f t="shared" si="336"/>
        <v>#N/A</v>
      </c>
    </row>
    <row r="706" s="2" customFormat="1" ht="22.95" customHeight="1" spans="1:74">
      <c r="A706" s="9" t="str">
        <f t="shared" si="337"/>
        <v>K-162Induk</v>
      </c>
      <c r="B706" s="9" t="str">
        <f t="shared" si="338"/>
        <v>K-162jurusan 1</v>
      </c>
      <c r="C706" s="9" t="str">
        <f t="shared" si="339"/>
        <v>K-162jurusan 2</v>
      </c>
      <c r="D706" s="9" t="str">
        <f t="shared" si="340"/>
        <v>K-162jurusan 3</v>
      </c>
      <c r="E706" s="9" t="str">
        <f t="shared" si="341"/>
        <v>K-162jurusan 4</v>
      </c>
      <c r="F706" s="10" t="s">
        <v>446</v>
      </c>
      <c r="G706" s="10" t="s">
        <v>132</v>
      </c>
      <c r="H706" s="10" t="s">
        <v>883</v>
      </c>
      <c r="I706" s="10" t="s">
        <v>11468</v>
      </c>
      <c r="J706" s="10" t="s">
        <v>11469</v>
      </c>
      <c r="K706" s="10" t="s">
        <v>7465</v>
      </c>
      <c r="L706" s="10"/>
      <c r="M706" s="10"/>
      <c r="N706" s="14">
        <f t="shared" si="342"/>
        <v>0</v>
      </c>
      <c r="O706" s="15" t="e">
        <f t="shared" si="343"/>
        <v>#VALUE!</v>
      </c>
      <c r="P706" s="15" t="e">
        <f t="shared" si="344"/>
        <v>#VALUE!</v>
      </c>
      <c r="Q706" s="17" t="e">
        <f>VLOOKUP($A706,'DATA PENGUKURAN GARDU'!$A:$BS,42,0)</f>
        <v>#N/A</v>
      </c>
      <c r="R706" s="18" t="e">
        <f t="shared" si="353"/>
        <v>#N/A</v>
      </c>
      <c r="S706" s="17" t="e">
        <f>VLOOKUP($A706,'DATA PENGUKURAN GARDU'!$A:$BS,44,0)</f>
        <v>#N/A</v>
      </c>
      <c r="T706" s="18" t="e">
        <f t="shared" si="354"/>
        <v>#N/A</v>
      </c>
      <c r="U706" s="17" t="e">
        <f>VLOOKUP($A706,'DATA PENGUKURAN GARDU'!$A:$BS,46,0)</f>
        <v>#N/A</v>
      </c>
      <c r="V706" s="18" t="e">
        <f t="shared" si="355"/>
        <v>#N/A</v>
      </c>
      <c r="W706" s="17" t="e">
        <f>VLOOKUP($A706,'DATA PENGUKURAN GARDU'!$A:$BS,48,0)</f>
        <v>#N/A</v>
      </c>
      <c r="X706" s="17" t="e">
        <f>VLOOKUP($A706,'DATA PENGUKURAN GARDU'!$A:$BS,53,0)</f>
        <v>#N/A</v>
      </c>
      <c r="Y706" s="17" t="e">
        <f>VLOOKUP($A706,'DATA PENGUKURAN GARDU'!$A:$BS,54,0)</f>
        <v>#N/A</v>
      </c>
      <c r="Z706" s="17" t="e">
        <f>VLOOKUP($A706,'DATA PENGUKURAN GARDU'!$A:$BS,55,0)</f>
        <v>#N/A</v>
      </c>
      <c r="AA706" s="20" t="e">
        <f>VLOOKUP($B706,'DATA PENGUKURAN GARDU'!$A:$BS,42,0)</f>
        <v>#N/A</v>
      </c>
      <c r="AB706" s="21" t="e">
        <f t="shared" si="356"/>
        <v>#N/A</v>
      </c>
      <c r="AC706" s="20" t="e">
        <f>VLOOKUP($B706,'DATA PENGUKURAN GARDU'!$A:$BS,44,0)</f>
        <v>#N/A</v>
      </c>
      <c r="AD706" s="21" t="e">
        <f t="shared" si="357"/>
        <v>#N/A</v>
      </c>
      <c r="AE706" s="20" t="e">
        <f>VLOOKUP($B706,'DATA PENGUKURAN GARDU'!$A:$BS,46,0)</f>
        <v>#N/A</v>
      </c>
      <c r="AF706" s="21" t="e">
        <f t="shared" si="358"/>
        <v>#N/A</v>
      </c>
      <c r="AG706" s="20" t="e">
        <f>VLOOKUP($B706,'DATA PENGUKURAN GARDU'!$A:$BS,46,0)</f>
        <v>#N/A</v>
      </c>
      <c r="AH706" s="20" t="e">
        <f>VLOOKUP($B706,'DATA PENGUKURAN GARDU'!$A:$BS,53,0)</f>
        <v>#N/A</v>
      </c>
      <c r="AI706" s="20" t="e">
        <f>VLOOKUP($B706,'DATA PENGUKURAN GARDU'!$A:$BS,54,0)</f>
        <v>#N/A</v>
      </c>
      <c r="AJ706" s="17" t="e">
        <f>VLOOKUP($C706,'DATA PENGUKURAN GARDU'!$A:$BS,42,0)</f>
        <v>#N/A</v>
      </c>
      <c r="AK706" s="23" t="e">
        <f t="shared" si="359"/>
        <v>#N/A</v>
      </c>
      <c r="AL706" s="17" t="e">
        <f>VLOOKUP($C706,'DATA PENGUKURAN GARDU'!$A:$BS,44,0)</f>
        <v>#N/A</v>
      </c>
      <c r="AM706" s="23" t="e">
        <f t="shared" si="360"/>
        <v>#N/A</v>
      </c>
      <c r="AN706" s="17" t="e">
        <f>VLOOKUP($C706,'DATA PENGUKURAN GARDU'!$A:$BS,46,0)</f>
        <v>#N/A</v>
      </c>
      <c r="AO706" s="23" t="e">
        <f t="shared" si="361"/>
        <v>#N/A</v>
      </c>
      <c r="AP706" s="17" t="e">
        <f>VLOOKUP($C706,'DATA PENGUKURAN GARDU'!$A:$BS,46,0)</f>
        <v>#N/A</v>
      </c>
      <c r="AQ706" s="17" t="e">
        <f>VLOOKUP($C706,'DATA PENGUKURAN GARDU'!$A:$BS,53,0)</f>
        <v>#N/A</v>
      </c>
      <c r="AR706" s="17" t="e">
        <f>VLOOKUP($C706,'DATA PENGUKURAN GARDU'!$A:$BS,54,0)</f>
        <v>#N/A</v>
      </c>
      <c r="AS706" s="20" t="e">
        <f>VLOOKUP($D706,'DATA PENGUKURAN GARDU'!$A:$BS,42,0)</f>
        <v>#N/A</v>
      </c>
      <c r="AT706" s="21" t="e">
        <f t="shared" si="362"/>
        <v>#N/A</v>
      </c>
      <c r="AU706" s="20" t="e">
        <f>VLOOKUP($D706,'DATA PENGUKURAN GARDU'!$A:$BS,44,0)</f>
        <v>#N/A</v>
      </c>
      <c r="AV706" s="21" t="e">
        <f t="shared" si="363"/>
        <v>#N/A</v>
      </c>
      <c r="AW706" s="20" t="e">
        <f>VLOOKUP($D706,'DATA PENGUKURAN GARDU'!$A:$BS,46,0)</f>
        <v>#N/A</v>
      </c>
      <c r="AX706" s="21" t="e">
        <f t="shared" si="364"/>
        <v>#N/A</v>
      </c>
      <c r="AY706" s="20" t="e">
        <f>VLOOKUP($D706,'DATA PENGUKURAN GARDU'!$A:$BS,46,0)</f>
        <v>#N/A</v>
      </c>
      <c r="AZ706" s="20" t="e">
        <f>VLOOKUP($D706,'DATA PENGUKURAN GARDU'!$A:$BS,53,0)</f>
        <v>#N/A</v>
      </c>
      <c r="BA706" s="20" t="e">
        <f>VLOOKUP($D706,'DATA PENGUKURAN GARDU'!$A:$BS,54,0)</f>
        <v>#N/A</v>
      </c>
      <c r="BB706" s="17" t="e">
        <f>VLOOKUP($E706,'DATA PENGUKURAN GARDU'!$A:$BS,42,0)</f>
        <v>#N/A</v>
      </c>
      <c r="BC706" s="23" t="e">
        <f t="shared" si="365"/>
        <v>#N/A</v>
      </c>
      <c r="BD706" s="17" t="e">
        <f>VLOOKUP($E706,'DATA PENGUKURAN GARDU'!$A:$BS,44,0)</f>
        <v>#N/A</v>
      </c>
      <c r="BE706" s="23" t="e">
        <f t="shared" si="366"/>
        <v>#N/A</v>
      </c>
      <c r="BF706" s="17" t="e">
        <f>VLOOKUP($E706,'DATA PENGUKURAN GARDU'!$A:$BS,46,0)</f>
        <v>#N/A</v>
      </c>
      <c r="BG706" s="23" t="e">
        <f t="shared" si="367"/>
        <v>#N/A</v>
      </c>
      <c r="BH706" s="17" t="e">
        <f>VLOOKUP($E706,'DATA PENGUKURAN GARDU'!$A:$BS,46,0)</f>
        <v>#N/A</v>
      </c>
      <c r="BI706" s="17" t="e">
        <f>VLOOKUP($E706,'DATA PENGUKURAN GARDU'!$A:$BS,53,0)</f>
        <v>#N/A</v>
      </c>
      <c r="BJ706" s="17" t="e">
        <f>VLOOKUP($E706,'DATA PENGUKURAN GARDU'!$A:$BS,54,0)</f>
        <v>#N/A</v>
      </c>
      <c r="BK706" s="20" t="e">
        <f t="shared" si="345"/>
        <v>#N/A</v>
      </c>
      <c r="BL706" s="20" t="e">
        <f t="shared" si="346"/>
        <v>#N/A</v>
      </c>
      <c r="BM706" s="20" t="e">
        <f t="shared" si="347"/>
        <v>#N/A</v>
      </c>
      <c r="BN706" s="25" t="e">
        <f t="shared" si="348"/>
        <v>#N/A</v>
      </c>
      <c r="BO706" s="26" t="str">
        <f t="shared" si="349"/>
        <v>0</v>
      </c>
      <c r="BP706" s="21" t="e">
        <f t="shared" si="350"/>
        <v>#VALUE!</v>
      </c>
      <c r="BQ706" s="20" t="e">
        <f t="shared" si="351"/>
        <v>#N/A</v>
      </c>
      <c r="BR706" s="20" t="e">
        <v>#N/A</v>
      </c>
      <c r="BS706" s="9" t="e">
        <v>#N/A</v>
      </c>
      <c r="BT706" s="2" t="e">
        <f t="shared" si="352"/>
        <v>#VALUE!</v>
      </c>
      <c r="BU706" s="2" t="e">
        <f t="shared" ref="BU706:BU769" si="368">IF(L706=3,IF(BQ706&gt;0.2,"TDK SEIMBANG","SEIMBANG"),IF(BM706="OL PHASA","TDK SEIMBANG","SEIMBANG"))</f>
        <v>#N/A</v>
      </c>
      <c r="BV706" s="2" t="e">
        <f t="shared" ref="BV706:BV769" si="369">IF(L706=3,IF(SUM(X706:Y706)&gt;600,"NORMAL","DROP"),IF(BD711&gt;198,"NORMAL","DROP"))</f>
        <v>#N/A</v>
      </c>
    </row>
    <row r="707" s="2" customFormat="1" ht="22.95" customHeight="1" spans="1:74">
      <c r="A707" s="9" t="str">
        <f t="shared" ref="A707:A770" si="370">H707&amp;"Induk"</f>
        <v>K-162.2Induk</v>
      </c>
      <c r="B707" s="9" t="str">
        <f t="shared" ref="B707:B770" si="371">H707&amp;"jurusan 1"</f>
        <v>K-162.2jurusan 1</v>
      </c>
      <c r="C707" s="9" t="str">
        <f t="shared" ref="C707:C770" si="372">H707&amp;"jurusan 2"</f>
        <v>K-162.2jurusan 2</v>
      </c>
      <c r="D707" s="9" t="str">
        <f t="shared" ref="D707:D770" si="373">H707&amp;"jurusan 3"</f>
        <v>K-162.2jurusan 3</v>
      </c>
      <c r="E707" s="9" t="str">
        <f t="shared" ref="E707:E770" si="374">H707&amp;"jurusan 4"</f>
        <v>K-162.2jurusan 4</v>
      </c>
      <c r="F707" s="10" t="s">
        <v>446</v>
      </c>
      <c r="G707" s="10" t="s">
        <v>132</v>
      </c>
      <c r="H707" s="10" t="s">
        <v>884</v>
      </c>
      <c r="I707" s="10" t="s">
        <v>11470</v>
      </c>
      <c r="J707" s="10" t="s">
        <v>11471</v>
      </c>
      <c r="K707" s="10" t="s">
        <v>7465</v>
      </c>
      <c r="L707" s="10"/>
      <c r="M707" s="10"/>
      <c r="N707" s="14">
        <f t="shared" ref="N707:N770" si="375">+IF(L707=3,400,IF(L707=1,230,0))</f>
        <v>0</v>
      </c>
      <c r="O707" s="15" t="e">
        <f t="shared" ref="O707:O770" si="376">(K707*1000)/((M707*1000)*1.73)</f>
        <v>#VALUE!</v>
      </c>
      <c r="P707" s="15" t="e">
        <f t="shared" ref="P707:P770" si="377">IF(L707=3,(K707*1000)/(N707*1.73),(K707*1000)/(N707))</f>
        <v>#VALUE!</v>
      </c>
      <c r="Q707" s="17" t="e">
        <f>VLOOKUP($A707,'DATA PENGUKURAN GARDU'!$A:$BS,42,0)</f>
        <v>#N/A</v>
      </c>
      <c r="R707" s="18" t="e">
        <f t="shared" si="353"/>
        <v>#N/A</v>
      </c>
      <c r="S707" s="17" t="e">
        <f>VLOOKUP($A707,'DATA PENGUKURAN GARDU'!$A:$BS,44,0)</f>
        <v>#N/A</v>
      </c>
      <c r="T707" s="18" t="e">
        <f t="shared" si="354"/>
        <v>#N/A</v>
      </c>
      <c r="U707" s="17" t="e">
        <f>VLOOKUP($A707,'DATA PENGUKURAN GARDU'!$A:$BS,46,0)</f>
        <v>#N/A</v>
      </c>
      <c r="V707" s="18" t="e">
        <f t="shared" si="355"/>
        <v>#N/A</v>
      </c>
      <c r="W707" s="17" t="e">
        <f>VLOOKUP($A707,'DATA PENGUKURAN GARDU'!$A:$BS,48,0)</f>
        <v>#N/A</v>
      </c>
      <c r="X707" s="17" t="e">
        <f>VLOOKUP($A707,'DATA PENGUKURAN GARDU'!$A:$BS,53,0)</f>
        <v>#N/A</v>
      </c>
      <c r="Y707" s="17" t="e">
        <f>VLOOKUP($A707,'DATA PENGUKURAN GARDU'!$A:$BS,54,0)</f>
        <v>#N/A</v>
      </c>
      <c r="Z707" s="17" t="e">
        <f>VLOOKUP($A707,'DATA PENGUKURAN GARDU'!$A:$BS,55,0)</f>
        <v>#N/A</v>
      </c>
      <c r="AA707" s="20" t="e">
        <f>VLOOKUP($B707,'DATA PENGUKURAN GARDU'!$A:$BS,42,0)</f>
        <v>#N/A</v>
      </c>
      <c r="AB707" s="21" t="e">
        <f t="shared" si="356"/>
        <v>#N/A</v>
      </c>
      <c r="AC707" s="20" t="e">
        <f>VLOOKUP($B707,'DATA PENGUKURAN GARDU'!$A:$BS,44,0)</f>
        <v>#N/A</v>
      </c>
      <c r="AD707" s="21" t="e">
        <f t="shared" si="357"/>
        <v>#N/A</v>
      </c>
      <c r="AE707" s="20" t="e">
        <f>VLOOKUP($B707,'DATA PENGUKURAN GARDU'!$A:$BS,46,0)</f>
        <v>#N/A</v>
      </c>
      <c r="AF707" s="21" t="e">
        <f t="shared" si="358"/>
        <v>#N/A</v>
      </c>
      <c r="AG707" s="20" t="e">
        <f>VLOOKUP($B707,'DATA PENGUKURAN GARDU'!$A:$BS,46,0)</f>
        <v>#N/A</v>
      </c>
      <c r="AH707" s="20" t="e">
        <f>VLOOKUP($B707,'DATA PENGUKURAN GARDU'!$A:$BS,53,0)</f>
        <v>#N/A</v>
      </c>
      <c r="AI707" s="20" t="e">
        <f>VLOOKUP($B707,'DATA PENGUKURAN GARDU'!$A:$BS,54,0)</f>
        <v>#N/A</v>
      </c>
      <c r="AJ707" s="17" t="e">
        <f>VLOOKUP($C707,'DATA PENGUKURAN GARDU'!$A:$BS,42,0)</f>
        <v>#N/A</v>
      </c>
      <c r="AK707" s="23" t="e">
        <f t="shared" si="359"/>
        <v>#N/A</v>
      </c>
      <c r="AL707" s="17" t="e">
        <f>VLOOKUP($C707,'DATA PENGUKURAN GARDU'!$A:$BS,44,0)</f>
        <v>#N/A</v>
      </c>
      <c r="AM707" s="23" t="e">
        <f t="shared" si="360"/>
        <v>#N/A</v>
      </c>
      <c r="AN707" s="17" t="e">
        <f>VLOOKUP($C707,'DATA PENGUKURAN GARDU'!$A:$BS,46,0)</f>
        <v>#N/A</v>
      </c>
      <c r="AO707" s="23" t="e">
        <f t="shared" si="361"/>
        <v>#N/A</v>
      </c>
      <c r="AP707" s="17" t="e">
        <f>VLOOKUP($C707,'DATA PENGUKURAN GARDU'!$A:$BS,46,0)</f>
        <v>#N/A</v>
      </c>
      <c r="AQ707" s="17" t="e">
        <f>VLOOKUP($C707,'DATA PENGUKURAN GARDU'!$A:$BS,53,0)</f>
        <v>#N/A</v>
      </c>
      <c r="AR707" s="17" t="e">
        <f>VLOOKUP($C707,'DATA PENGUKURAN GARDU'!$A:$BS,54,0)</f>
        <v>#N/A</v>
      </c>
      <c r="AS707" s="20" t="e">
        <f>VLOOKUP($D707,'DATA PENGUKURAN GARDU'!$A:$BS,42,0)</f>
        <v>#N/A</v>
      </c>
      <c r="AT707" s="21" t="e">
        <f t="shared" si="362"/>
        <v>#N/A</v>
      </c>
      <c r="AU707" s="20" t="e">
        <f>VLOOKUP($D707,'DATA PENGUKURAN GARDU'!$A:$BS,44,0)</f>
        <v>#N/A</v>
      </c>
      <c r="AV707" s="21" t="e">
        <f t="shared" si="363"/>
        <v>#N/A</v>
      </c>
      <c r="AW707" s="20" t="e">
        <f>VLOOKUP($D707,'DATA PENGUKURAN GARDU'!$A:$BS,46,0)</f>
        <v>#N/A</v>
      </c>
      <c r="AX707" s="21" t="e">
        <f t="shared" si="364"/>
        <v>#N/A</v>
      </c>
      <c r="AY707" s="20" t="e">
        <f>VLOOKUP($D707,'DATA PENGUKURAN GARDU'!$A:$BS,46,0)</f>
        <v>#N/A</v>
      </c>
      <c r="AZ707" s="20" t="e">
        <f>VLOOKUP($D707,'DATA PENGUKURAN GARDU'!$A:$BS,53,0)</f>
        <v>#N/A</v>
      </c>
      <c r="BA707" s="20" t="e">
        <f>VLOOKUP($D707,'DATA PENGUKURAN GARDU'!$A:$BS,54,0)</f>
        <v>#N/A</v>
      </c>
      <c r="BB707" s="17" t="e">
        <f>VLOOKUP($E707,'DATA PENGUKURAN GARDU'!$A:$BS,42,0)</f>
        <v>#N/A</v>
      </c>
      <c r="BC707" s="23" t="e">
        <f t="shared" si="365"/>
        <v>#N/A</v>
      </c>
      <c r="BD707" s="17" t="e">
        <f>VLOOKUP($E707,'DATA PENGUKURAN GARDU'!$A:$BS,44,0)</f>
        <v>#N/A</v>
      </c>
      <c r="BE707" s="23" t="e">
        <f t="shared" si="366"/>
        <v>#N/A</v>
      </c>
      <c r="BF707" s="17" t="e">
        <f>VLOOKUP($E707,'DATA PENGUKURAN GARDU'!$A:$BS,46,0)</f>
        <v>#N/A</v>
      </c>
      <c r="BG707" s="23" t="e">
        <f t="shared" si="367"/>
        <v>#N/A</v>
      </c>
      <c r="BH707" s="17" t="e">
        <f>VLOOKUP($E707,'DATA PENGUKURAN GARDU'!$A:$BS,46,0)</f>
        <v>#N/A</v>
      </c>
      <c r="BI707" s="17" t="e">
        <f>VLOOKUP($E707,'DATA PENGUKURAN GARDU'!$A:$BS,53,0)</f>
        <v>#N/A</v>
      </c>
      <c r="BJ707" s="17" t="e">
        <f>VLOOKUP($E707,'DATA PENGUKURAN GARDU'!$A:$BS,54,0)</f>
        <v>#N/A</v>
      </c>
      <c r="BK707" s="20" t="e">
        <f t="shared" ref="BK707:BK770" si="378">IF(Q707&gt;P707,"OL PHASA","Normal")</f>
        <v>#N/A</v>
      </c>
      <c r="BL707" s="20" t="e">
        <f t="shared" ref="BL707:BL770" si="379">IF(S707&gt;P707,"OL PHASA","Normal")</f>
        <v>#N/A</v>
      </c>
      <c r="BM707" s="20" t="e">
        <f t="shared" ref="BM707:BM770" si="380">IF(U707&gt;P707,"OL PHASA","Normal")</f>
        <v>#N/A</v>
      </c>
      <c r="BN707" s="25" t="e">
        <f t="shared" ref="BN707:BN770" si="381">IF((L707=3),(AVERAGE(Q707,S707,U707)),MAX(Q707,S707,U707))</f>
        <v>#N/A</v>
      </c>
      <c r="BO707" s="26" t="str">
        <f t="shared" ref="BO707:BO770" si="382">IFERROR(IF((L707=1),(BN707*AH707)/1000,(BN707*AI707*1.73)/1000),"0")</f>
        <v>0</v>
      </c>
      <c r="BP707" s="21" t="e">
        <f t="shared" ref="BP707:BP770" si="383">BO707/K707*100</f>
        <v>#VALUE!</v>
      </c>
      <c r="BQ707" s="20" t="e">
        <f t="shared" ref="BQ707:BQ770" si="384">IF($L707=1,"1 Phase",ABS(((Q707/BN707)-1)+ABS((S707/BN707)-1)+ABS((U707/BN707)-1))/3)</f>
        <v>#N/A</v>
      </c>
      <c r="BR707" s="20" t="e">
        <v>#N/A</v>
      </c>
      <c r="BS707" s="9" t="e">
        <v>#N/A</v>
      </c>
      <c r="BT707" s="2" t="e">
        <f t="shared" ref="BT707:BT770" si="385">IF(BP707&lt;30,"Underload",IF(BP707&lt;=80,"Baik",IF(BP707&gt;80,"Overload")))</f>
        <v>#VALUE!</v>
      </c>
      <c r="BU707" s="2" t="e">
        <f t="shared" si="368"/>
        <v>#N/A</v>
      </c>
      <c r="BV707" s="2" t="e">
        <f t="shared" si="369"/>
        <v>#N/A</v>
      </c>
    </row>
    <row r="708" s="2" customFormat="1" ht="22.95" customHeight="1" spans="1:74">
      <c r="A708" s="9" t="str">
        <f t="shared" si="370"/>
        <v>BB 098Induk</v>
      </c>
      <c r="B708" s="9" t="str">
        <f t="shared" si="371"/>
        <v>BB 098jurusan 1</v>
      </c>
      <c r="C708" s="9" t="str">
        <f t="shared" si="372"/>
        <v>BB 098jurusan 2</v>
      </c>
      <c r="D708" s="9" t="str">
        <f t="shared" si="373"/>
        <v>BB 098jurusan 3</v>
      </c>
      <c r="E708" s="9" t="str">
        <f t="shared" si="374"/>
        <v>BB 098jurusan 4</v>
      </c>
      <c r="F708" s="10" t="s">
        <v>605</v>
      </c>
      <c r="G708" s="10" t="s">
        <v>4</v>
      </c>
      <c r="H708" s="10" t="s">
        <v>885</v>
      </c>
      <c r="I708" s="10" t="s">
        <v>11472</v>
      </c>
      <c r="J708" s="10" t="s">
        <v>11473</v>
      </c>
      <c r="K708" s="10" t="s">
        <v>7465</v>
      </c>
      <c r="L708" s="10"/>
      <c r="M708" s="10"/>
      <c r="N708" s="14">
        <f t="shared" si="375"/>
        <v>0</v>
      </c>
      <c r="O708" s="15" t="e">
        <f t="shared" si="376"/>
        <v>#VALUE!</v>
      </c>
      <c r="P708" s="15" t="e">
        <f t="shared" si="377"/>
        <v>#VALUE!</v>
      </c>
      <c r="Q708" s="17" t="e">
        <f>VLOOKUP($A708,'DATA PENGUKURAN GARDU'!$A:$BS,42,0)</f>
        <v>#N/A</v>
      </c>
      <c r="R708" s="18" t="e">
        <f t="shared" si="353"/>
        <v>#N/A</v>
      </c>
      <c r="S708" s="17" t="e">
        <f>VLOOKUP($A708,'DATA PENGUKURAN GARDU'!$A:$BS,44,0)</f>
        <v>#N/A</v>
      </c>
      <c r="T708" s="18" t="e">
        <f t="shared" si="354"/>
        <v>#N/A</v>
      </c>
      <c r="U708" s="17" t="e">
        <f>VLOOKUP($A708,'DATA PENGUKURAN GARDU'!$A:$BS,46,0)</f>
        <v>#N/A</v>
      </c>
      <c r="V708" s="18" t="e">
        <f t="shared" si="355"/>
        <v>#N/A</v>
      </c>
      <c r="W708" s="17" t="e">
        <f>VLOOKUP($A708,'DATA PENGUKURAN GARDU'!$A:$BS,48,0)</f>
        <v>#N/A</v>
      </c>
      <c r="X708" s="17" t="e">
        <f>VLOOKUP($A708,'DATA PENGUKURAN GARDU'!$A:$BS,53,0)</f>
        <v>#N/A</v>
      </c>
      <c r="Y708" s="17" t="e">
        <f>VLOOKUP($A708,'DATA PENGUKURAN GARDU'!$A:$BS,54,0)</f>
        <v>#N/A</v>
      </c>
      <c r="Z708" s="17" t="e">
        <f>VLOOKUP($A708,'DATA PENGUKURAN GARDU'!$A:$BS,55,0)</f>
        <v>#N/A</v>
      </c>
      <c r="AA708" s="20" t="e">
        <f>VLOOKUP($B708,'DATA PENGUKURAN GARDU'!$A:$BS,42,0)</f>
        <v>#N/A</v>
      </c>
      <c r="AB708" s="21" t="e">
        <f t="shared" si="356"/>
        <v>#N/A</v>
      </c>
      <c r="AC708" s="20" t="e">
        <f>VLOOKUP($B708,'DATA PENGUKURAN GARDU'!$A:$BS,44,0)</f>
        <v>#N/A</v>
      </c>
      <c r="AD708" s="21" t="e">
        <f t="shared" si="357"/>
        <v>#N/A</v>
      </c>
      <c r="AE708" s="20" t="e">
        <f>VLOOKUP($B708,'DATA PENGUKURAN GARDU'!$A:$BS,46,0)</f>
        <v>#N/A</v>
      </c>
      <c r="AF708" s="21" t="e">
        <f t="shared" si="358"/>
        <v>#N/A</v>
      </c>
      <c r="AG708" s="20" t="e">
        <f>VLOOKUP($B708,'DATA PENGUKURAN GARDU'!$A:$BS,46,0)</f>
        <v>#N/A</v>
      </c>
      <c r="AH708" s="20" t="e">
        <f>VLOOKUP($B708,'DATA PENGUKURAN GARDU'!$A:$BS,53,0)</f>
        <v>#N/A</v>
      </c>
      <c r="AI708" s="20" t="e">
        <f>VLOOKUP($B708,'DATA PENGUKURAN GARDU'!$A:$BS,54,0)</f>
        <v>#N/A</v>
      </c>
      <c r="AJ708" s="17" t="e">
        <f>VLOOKUP($C708,'DATA PENGUKURAN GARDU'!$A:$BS,42,0)</f>
        <v>#N/A</v>
      </c>
      <c r="AK708" s="23" t="e">
        <f t="shared" si="359"/>
        <v>#N/A</v>
      </c>
      <c r="AL708" s="17" t="e">
        <f>VLOOKUP($C708,'DATA PENGUKURAN GARDU'!$A:$BS,44,0)</f>
        <v>#N/A</v>
      </c>
      <c r="AM708" s="23" t="e">
        <f t="shared" si="360"/>
        <v>#N/A</v>
      </c>
      <c r="AN708" s="17" t="e">
        <f>VLOOKUP($C708,'DATA PENGUKURAN GARDU'!$A:$BS,46,0)</f>
        <v>#N/A</v>
      </c>
      <c r="AO708" s="23" t="e">
        <f t="shared" si="361"/>
        <v>#N/A</v>
      </c>
      <c r="AP708" s="17" t="e">
        <f>VLOOKUP($C708,'DATA PENGUKURAN GARDU'!$A:$BS,46,0)</f>
        <v>#N/A</v>
      </c>
      <c r="AQ708" s="17" t="e">
        <f>VLOOKUP($C708,'DATA PENGUKURAN GARDU'!$A:$BS,53,0)</f>
        <v>#N/A</v>
      </c>
      <c r="AR708" s="17" t="e">
        <f>VLOOKUP($C708,'DATA PENGUKURAN GARDU'!$A:$BS,54,0)</f>
        <v>#N/A</v>
      </c>
      <c r="AS708" s="20" t="e">
        <f>VLOOKUP($D708,'DATA PENGUKURAN GARDU'!$A:$BS,42,0)</f>
        <v>#N/A</v>
      </c>
      <c r="AT708" s="21" t="e">
        <f t="shared" si="362"/>
        <v>#N/A</v>
      </c>
      <c r="AU708" s="20" t="e">
        <f>VLOOKUP($D708,'DATA PENGUKURAN GARDU'!$A:$BS,44,0)</f>
        <v>#N/A</v>
      </c>
      <c r="AV708" s="21" t="e">
        <f t="shared" si="363"/>
        <v>#N/A</v>
      </c>
      <c r="AW708" s="20" t="e">
        <f>VLOOKUP($D708,'DATA PENGUKURAN GARDU'!$A:$BS,46,0)</f>
        <v>#N/A</v>
      </c>
      <c r="AX708" s="21" t="e">
        <f t="shared" si="364"/>
        <v>#N/A</v>
      </c>
      <c r="AY708" s="20" t="e">
        <f>VLOOKUP($D708,'DATA PENGUKURAN GARDU'!$A:$BS,46,0)</f>
        <v>#N/A</v>
      </c>
      <c r="AZ708" s="20" t="e">
        <f>VLOOKUP($D708,'DATA PENGUKURAN GARDU'!$A:$BS,53,0)</f>
        <v>#N/A</v>
      </c>
      <c r="BA708" s="20" t="e">
        <f>VLOOKUP($D708,'DATA PENGUKURAN GARDU'!$A:$BS,54,0)</f>
        <v>#N/A</v>
      </c>
      <c r="BB708" s="17" t="e">
        <f>VLOOKUP($E708,'DATA PENGUKURAN GARDU'!$A:$BS,42,0)</f>
        <v>#N/A</v>
      </c>
      <c r="BC708" s="23" t="e">
        <f t="shared" si="365"/>
        <v>#N/A</v>
      </c>
      <c r="BD708" s="17" t="e">
        <f>VLOOKUP($E708,'DATA PENGUKURAN GARDU'!$A:$BS,44,0)</f>
        <v>#N/A</v>
      </c>
      <c r="BE708" s="23" t="e">
        <f t="shared" si="366"/>
        <v>#N/A</v>
      </c>
      <c r="BF708" s="17" t="e">
        <f>VLOOKUP($E708,'DATA PENGUKURAN GARDU'!$A:$BS,46,0)</f>
        <v>#N/A</v>
      </c>
      <c r="BG708" s="23" t="e">
        <f t="shared" si="367"/>
        <v>#N/A</v>
      </c>
      <c r="BH708" s="17" t="e">
        <f>VLOOKUP($E708,'DATA PENGUKURAN GARDU'!$A:$BS,46,0)</f>
        <v>#N/A</v>
      </c>
      <c r="BI708" s="17" t="e">
        <f>VLOOKUP($E708,'DATA PENGUKURAN GARDU'!$A:$BS,53,0)</f>
        <v>#N/A</v>
      </c>
      <c r="BJ708" s="17" t="e">
        <f>VLOOKUP($E708,'DATA PENGUKURAN GARDU'!$A:$BS,54,0)</f>
        <v>#N/A</v>
      </c>
      <c r="BK708" s="20" t="e">
        <f t="shared" si="378"/>
        <v>#N/A</v>
      </c>
      <c r="BL708" s="20" t="e">
        <f t="shared" si="379"/>
        <v>#N/A</v>
      </c>
      <c r="BM708" s="20" t="e">
        <f t="shared" si="380"/>
        <v>#N/A</v>
      </c>
      <c r="BN708" s="25" t="e">
        <f t="shared" si="381"/>
        <v>#N/A</v>
      </c>
      <c r="BO708" s="26" t="str">
        <f t="shared" si="382"/>
        <v>0</v>
      </c>
      <c r="BP708" s="21" t="e">
        <f t="shared" si="383"/>
        <v>#VALUE!</v>
      </c>
      <c r="BQ708" s="20" t="e">
        <f t="shared" si="384"/>
        <v>#N/A</v>
      </c>
      <c r="BR708" s="20" t="e">
        <v>#N/A</v>
      </c>
      <c r="BS708" s="9" t="e">
        <v>#N/A</v>
      </c>
      <c r="BT708" s="2" t="e">
        <f t="shared" si="385"/>
        <v>#VALUE!</v>
      </c>
      <c r="BU708" s="2" t="e">
        <f t="shared" si="368"/>
        <v>#N/A</v>
      </c>
      <c r="BV708" s="2" t="e">
        <f t="shared" si="369"/>
        <v>#N/A</v>
      </c>
    </row>
    <row r="709" s="2" customFormat="1" ht="22.95" customHeight="1" spans="1:74">
      <c r="A709" s="9" t="str">
        <f t="shared" si="370"/>
        <v>K-022Induk</v>
      </c>
      <c r="B709" s="9" t="str">
        <f t="shared" si="371"/>
        <v>K-022jurusan 1</v>
      </c>
      <c r="C709" s="9" t="str">
        <f t="shared" si="372"/>
        <v>K-022jurusan 2</v>
      </c>
      <c r="D709" s="9" t="str">
        <f t="shared" si="373"/>
        <v>K-022jurusan 3</v>
      </c>
      <c r="E709" s="9" t="str">
        <f t="shared" si="374"/>
        <v>K-022jurusan 4</v>
      </c>
      <c r="F709" s="10" t="s">
        <v>886</v>
      </c>
      <c r="G709" s="10" t="s">
        <v>132</v>
      </c>
      <c r="H709" s="10" t="s">
        <v>887</v>
      </c>
      <c r="I709" s="10" t="s">
        <v>11474</v>
      </c>
      <c r="J709" s="10" t="s">
        <v>11475</v>
      </c>
      <c r="K709" s="10" t="s">
        <v>7465</v>
      </c>
      <c r="L709" s="10"/>
      <c r="M709" s="10"/>
      <c r="N709" s="14">
        <f t="shared" si="375"/>
        <v>0</v>
      </c>
      <c r="O709" s="15" t="e">
        <f t="shared" si="376"/>
        <v>#VALUE!</v>
      </c>
      <c r="P709" s="15" t="e">
        <f t="shared" si="377"/>
        <v>#VALUE!</v>
      </c>
      <c r="Q709" s="17" t="e">
        <f>VLOOKUP($A709,'DATA PENGUKURAN GARDU'!$A:$BS,42,0)</f>
        <v>#N/A</v>
      </c>
      <c r="R709" s="18" t="e">
        <f t="shared" si="353"/>
        <v>#N/A</v>
      </c>
      <c r="S709" s="17" t="e">
        <f>VLOOKUP($A709,'DATA PENGUKURAN GARDU'!$A:$BS,44,0)</f>
        <v>#N/A</v>
      </c>
      <c r="T709" s="18" t="e">
        <f t="shared" si="354"/>
        <v>#N/A</v>
      </c>
      <c r="U709" s="17" t="e">
        <f>VLOOKUP($A709,'DATA PENGUKURAN GARDU'!$A:$BS,46,0)</f>
        <v>#N/A</v>
      </c>
      <c r="V709" s="18" t="e">
        <f t="shared" si="355"/>
        <v>#N/A</v>
      </c>
      <c r="W709" s="17" t="e">
        <f>VLOOKUP($A709,'DATA PENGUKURAN GARDU'!$A:$BS,48,0)</f>
        <v>#N/A</v>
      </c>
      <c r="X709" s="17" t="e">
        <f>VLOOKUP($A709,'DATA PENGUKURAN GARDU'!$A:$BS,53,0)</f>
        <v>#N/A</v>
      </c>
      <c r="Y709" s="17" t="e">
        <f>VLOOKUP($A709,'DATA PENGUKURAN GARDU'!$A:$BS,54,0)</f>
        <v>#N/A</v>
      </c>
      <c r="Z709" s="17" t="e">
        <f>VLOOKUP($A709,'DATA PENGUKURAN GARDU'!$A:$BS,55,0)</f>
        <v>#N/A</v>
      </c>
      <c r="AA709" s="20" t="e">
        <f>VLOOKUP($B709,'DATA PENGUKURAN GARDU'!$A:$BS,42,0)</f>
        <v>#N/A</v>
      </c>
      <c r="AB709" s="21" t="e">
        <f t="shared" si="356"/>
        <v>#N/A</v>
      </c>
      <c r="AC709" s="20" t="e">
        <f>VLOOKUP($B709,'DATA PENGUKURAN GARDU'!$A:$BS,44,0)</f>
        <v>#N/A</v>
      </c>
      <c r="AD709" s="21" t="e">
        <f t="shared" si="357"/>
        <v>#N/A</v>
      </c>
      <c r="AE709" s="20" t="e">
        <f>VLOOKUP($B709,'DATA PENGUKURAN GARDU'!$A:$BS,46,0)</f>
        <v>#N/A</v>
      </c>
      <c r="AF709" s="21" t="e">
        <f t="shared" si="358"/>
        <v>#N/A</v>
      </c>
      <c r="AG709" s="20" t="e">
        <f>VLOOKUP($B709,'DATA PENGUKURAN GARDU'!$A:$BS,46,0)</f>
        <v>#N/A</v>
      </c>
      <c r="AH709" s="20" t="e">
        <f>VLOOKUP($B709,'DATA PENGUKURAN GARDU'!$A:$BS,53,0)</f>
        <v>#N/A</v>
      </c>
      <c r="AI709" s="20" t="e">
        <f>VLOOKUP($B709,'DATA PENGUKURAN GARDU'!$A:$BS,54,0)</f>
        <v>#N/A</v>
      </c>
      <c r="AJ709" s="17" t="e">
        <f>VLOOKUP($C709,'DATA PENGUKURAN GARDU'!$A:$BS,42,0)</f>
        <v>#N/A</v>
      </c>
      <c r="AK709" s="23" t="e">
        <f t="shared" si="359"/>
        <v>#N/A</v>
      </c>
      <c r="AL709" s="17" t="e">
        <f>VLOOKUP($C709,'DATA PENGUKURAN GARDU'!$A:$BS,44,0)</f>
        <v>#N/A</v>
      </c>
      <c r="AM709" s="23" t="e">
        <f t="shared" si="360"/>
        <v>#N/A</v>
      </c>
      <c r="AN709" s="17" t="e">
        <f>VLOOKUP($C709,'DATA PENGUKURAN GARDU'!$A:$BS,46,0)</f>
        <v>#N/A</v>
      </c>
      <c r="AO709" s="23" t="e">
        <f t="shared" si="361"/>
        <v>#N/A</v>
      </c>
      <c r="AP709" s="17" t="e">
        <f>VLOOKUP($C709,'DATA PENGUKURAN GARDU'!$A:$BS,46,0)</f>
        <v>#N/A</v>
      </c>
      <c r="AQ709" s="17" t="e">
        <f>VLOOKUP($C709,'DATA PENGUKURAN GARDU'!$A:$BS,53,0)</f>
        <v>#N/A</v>
      </c>
      <c r="AR709" s="17" t="e">
        <f>VLOOKUP($C709,'DATA PENGUKURAN GARDU'!$A:$BS,54,0)</f>
        <v>#N/A</v>
      </c>
      <c r="AS709" s="20" t="e">
        <f>VLOOKUP($D709,'DATA PENGUKURAN GARDU'!$A:$BS,42,0)</f>
        <v>#N/A</v>
      </c>
      <c r="AT709" s="21" t="e">
        <f t="shared" si="362"/>
        <v>#N/A</v>
      </c>
      <c r="AU709" s="20" t="e">
        <f>VLOOKUP($D709,'DATA PENGUKURAN GARDU'!$A:$BS,44,0)</f>
        <v>#N/A</v>
      </c>
      <c r="AV709" s="21" t="e">
        <f t="shared" si="363"/>
        <v>#N/A</v>
      </c>
      <c r="AW709" s="20" t="e">
        <f>VLOOKUP($D709,'DATA PENGUKURAN GARDU'!$A:$BS,46,0)</f>
        <v>#N/A</v>
      </c>
      <c r="AX709" s="21" t="e">
        <f t="shared" si="364"/>
        <v>#N/A</v>
      </c>
      <c r="AY709" s="20" t="e">
        <f>VLOOKUP($D709,'DATA PENGUKURAN GARDU'!$A:$BS,46,0)</f>
        <v>#N/A</v>
      </c>
      <c r="AZ709" s="20" t="e">
        <f>VLOOKUP($D709,'DATA PENGUKURAN GARDU'!$A:$BS,53,0)</f>
        <v>#N/A</v>
      </c>
      <c r="BA709" s="20" t="e">
        <f>VLOOKUP($D709,'DATA PENGUKURAN GARDU'!$A:$BS,54,0)</f>
        <v>#N/A</v>
      </c>
      <c r="BB709" s="17" t="e">
        <f>VLOOKUP($E709,'DATA PENGUKURAN GARDU'!$A:$BS,42,0)</f>
        <v>#N/A</v>
      </c>
      <c r="BC709" s="23" t="e">
        <f t="shared" si="365"/>
        <v>#N/A</v>
      </c>
      <c r="BD709" s="17" t="e">
        <f>VLOOKUP($E709,'DATA PENGUKURAN GARDU'!$A:$BS,44,0)</f>
        <v>#N/A</v>
      </c>
      <c r="BE709" s="23" t="e">
        <f t="shared" si="366"/>
        <v>#N/A</v>
      </c>
      <c r="BF709" s="17" t="e">
        <f>VLOOKUP($E709,'DATA PENGUKURAN GARDU'!$A:$BS,46,0)</f>
        <v>#N/A</v>
      </c>
      <c r="BG709" s="23" t="e">
        <f t="shared" si="367"/>
        <v>#N/A</v>
      </c>
      <c r="BH709" s="17" t="e">
        <f>VLOOKUP($E709,'DATA PENGUKURAN GARDU'!$A:$BS,46,0)</f>
        <v>#N/A</v>
      </c>
      <c r="BI709" s="17" t="e">
        <f>VLOOKUP($E709,'DATA PENGUKURAN GARDU'!$A:$BS,53,0)</f>
        <v>#N/A</v>
      </c>
      <c r="BJ709" s="17" t="e">
        <f>VLOOKUP($E709,'DATA PENGUKURAN GARDU'!$A:$BS,54,0)</f>
        <v>#N/A</v>
      </c>
      <c r="BK709" s="20" t="e">
        <f t="shared" si="378"/>
        <v>#N/A</v>
      </c>
      <c r="BL709" s="20" t="e">
        <f t="shared" si="379"/>
        <v>#N/A</v>
      </c>
      <c r="BM709" s="20" t="e">
        <f t="shared" si="380"/>
        <v>#N/A</v>
      </c>
      <c r="BN709" s="25" t="e">
        <f t="shared" si="381"/>
        <v>#N/A</v>
      </c>
      <c r="BO709" s="26" t="str">
        <f t="shared" si="382"/>
        <v>0</v>
      </c>
      <c r="BP709" s="21" t="e">
        <f t="shared" si="383"/>
        <v>#VALUE!</v>
      </c>
      <c r="BQ709" s="20" t="e">
        <f t="shared" si="384"/>
        <v>#N/A</v>
      </c>
      <c r="BR709" s="20" t="e">
        <v>#N/A</v>
      </c>
      <c r="BS709" s="9" t="e">
        <v>#N/A</v>
      </c>
      <c r="BT709" s="2" t="e">
        <f t="shared" si="385"/>
        <v>#VALUE!</v>
      </c>
      <c r="BU709" s="2" t="e">
        <f t="shared" si="368"/>
        <v>#N/A</v>
      </c>
      <c r="BV709" s="2" t="e">
        <f t="shared" si="369"/>
        <v>#N/A</v>
      </c>
    </row>
    <row r="710" s="2" customFormat="1" ht="22.95" customHeight="1" spans="1:74">
      <c r="A710" s="9" t="str">
        <f t="shared" si="370"/>
        <v>K-029Induk</v>
      </c>
      <c r="B710" s="9" t="str">
        <f t="shared" si="371"/>
        <v>K-029jurusan 1</v>
      </c>
      <c r="C710" s="9" t="str">
        <f t="shared" si="372"/>
        <v>K-029jurusan 2</v>
      </c>
      <c r="D710" s="9" t="str">
        <f t="shared" si="373"/>
        <v>K-029jurusan 3</v>
      </c>
      <c r="E710" s="9" t="str">
        <f t="shared" si="374"/>
        <v>K-029jurusan 4</v>
      </c>
      <c r="F710" s="10" t="s">
        <v>454</v>
      </c>
      <c r="G710" s="10" t="s">
        <v>132</v>
      </c>
      <c r="H710" s="10" t="s">
        <v>888</v>
      </c>
      <c r="I710" s="10" t="s">
        <v>11476</v>
      </c>
      <c r="J710" s="10" t="s">
        <v>11477</v>
      </c>
      <c r="K710" s="10" t="s">
        <v>7465</v>
      </c>
      <c r="L710" s="10"/>
      <c r="M710" s="10"/>
      <c r="N710" s="14">
        <f t="shared" si="375"/>
        <v>0</v>
      </c>
      <c r="O710" s="15" t="e">
        <f t="shared" si="376"/>
        <v>#VALUE!</v>
      </c>
      <c r="P710" s="15" t="e">
        <f t="shared" si="377"/>
        <v>#VALUE!</v>
      </c>
      <c r="Q710" s="17" t="e">
        <f>VLOOKUP($A710,'DATA PENGUKURAN GARDU'!$A:$BS,42,0)</f>
        <v>#N/A</v>
      </c>
      <c r="R710" s="18" t="e">
        <f t="shared" si="353"/>
        <v>#N/A</v>
      </c>
      <c r="S710" s="17" t="e">
        <f>VLOOKUP($A710,'DATA PENGUKURAN GARDU'!$A:$BS,44,0)</f>
        <v>#N/A</v>
      </c>
      <c r="T710" s="18" t="e">
        <f t="shared" si="354"/>
        <v>#N/A</v>
      </c>
      <c r="U710" s="17" t="e">
        <f>VLOOKUP($A710,'DATA PENGUKURAN GARDU'!$A:$BS,46,0)</f>
        <v>#N/A</v>
      </c>
      <c r="V710" s="18" t="e">
        <f t="shared" si="355"/>
        <v>#N/A</v>
      </c>
      <c r="W710" s="17" t="e">
        <f>VLOOKUP($A710,'DATA PENGUKURAN GARDU'!$A:$BS,48,0)</f>
        <v>#N/A</v>
      </c>
      <c r="X710" s="17" t="e">
        <f>VLOOKUP($A710,'DATA PENGUKURAN GARDU'!$A:$BS,53,0)</f>
        <v>#N/A</v>
      </c>
      <c r="Y710" s="17" t="e">
        <f>VLOOKUP($A710,'DATA PENGUKURAN GARDU'!$A:$BS,54,0)</f>
        <v>#N/A</v>
      </c>
      <c r="Z710" s="17" t="e">
        <f>VLOOKUP($A710,'DATA PENGUKURAN GARDU'!$A:$BS,55,0)</f>
        <v>#N/A</v>
      </c>
      <c r="AA710" s="20" t="e">
        <f>VLOOKUP($B710,'DATA PENGUKURAN GARDU'!$A:$BS,42,0)</f>
        <v>#N/A</v>
      </c>
      <c r="AB710" s="21" t="e">
        <f t="shared" si="356"/>
        <v>#N/A</v>
      </c>
      <c r="AC710" s="20" t="e">
        <f>VLOOKUP($B710,'DATA PENGUKURAN GARDU'!$A:$BS,44,0)</f>
        <v>#N/A</v>
      </c>
      <c r="AD710" s="21" t="e">
        <f t="shared" si="357"/>
        <v>#N/A</v>
      </c>
      <c r="AE710" s="20" t="e">
        <f>VLOOKUP($B710,'DATA PENGUKURAN GARDU'!$A:$BS,46,0)</f>
        <v>#N/A</v>
      </c>
      <c r="AF710" s="21" t="e">
        <f t="shared" si="358"/>
        <v>#N/A</v>
      </c>
      <c r="AG710" s="20" t="e">
        <f>VLOOKUP($B710,'DATA PENGUKURAN GARDU'!$A:$BS,46,0)</f>
        <v>#N/A</v>
      </c>
      <c r="AH710" s="20" t="e">
        <f>VLOOKUP($B710,'DATA PENGUKURAN GARDU'!$A:$BS,53,0)</f>
        <v>#N/A</v>
      </c>
      <c r="AI710" s="20" t="e">
        <f>VLOOKUP($B710,'DATA PENGUKURAN GARDU'!$A:$BS,54,0)</f>
        <v>#N/A</v>
      </c>
      <c r="AJ710" s="17" t="e">
        <f>VLOOKUP($C710,'DATA PENGUKURAN GARDU'!$A:$BS,42,0)</f>
        <v>#N/A</v>
      </c>
      <c r="AK710" s="23" t="e">
        <f t="shared" si="359"/>
        <v>#N/A</v>
      </c>
      <c r="AL710" s="17" t="e">
        <f>VLOOKUP($C710,'DATA PENGUKURAN GARDU'!$A:$BS,44,0)</f>
        <v>#N/A</v>
      </c>
      <c r="AM710" s="23" t="e">
        <f t="shared" si="360"/>
        <v>#N/A</v>
      </c>
      <c r="AN710" s="17" t="e">
        <f>VLOOKUP($C710,'DATA PENGUKURAN GARDU'!$A:$BS,46,0)</f>
        <v>#N/A</v>
      </c>
      <c r="AO710" s="23" t="e">
        <f t="shared" si="361"/>
        <v>#N/A</v>
      </c>
      <c r="AP710" s="17" t="e">
        <f>VLOOKUP($C710,'DATA PENGUKURAN GARDU'!$A:$BS,46,0)</f>
        <v>#N/A</v>
      </c>
      <c r="AQ710" s="17" t="e">
        <f>VLOOKUP($C710,'DATA PENGUKURAN GARDU'!$A:$BS,53,0)</f>
        <v>#N/A</v>
      </c>
      <c r="AR710" s="17" t="e">
        <f>VLOOKUP($C710,'DATA PENGUKURAN GARDU'!$A:$BS,54,0)</f>
        <v>#N/A</v>
      </c>
      <c r="AS710" s="20" t="e">
        <f>VLOOKUP($D710,'DATA PENGUKURAN GARDU'!$A:$BS,42,0)</f>
        <v>#N/A</v>
      </c>
      <c r="AT710" s="21" t="e">
        <f t="shared" si="362"/>
        <v>#N/A</v>
      </c>
      <c r="AU710" s="20" t="e">
        <f>VLOOKUP($D710,'DATA PENGUKURAN GARDU'!$A:$BS,44,0)</f>
        <v>#N/A</v>
      </c>
      <c r="AV710" s="21" t="e">
        <f t="shared" si="363"/>
        <v>#N/A</v>
      </c>
      <c r="AW710" s="20" t="e">
        <f>VLOOKUP($D710,'DATA PENGUKURAN GARDU'!$A:$BS,46,0)</f>
        <v>#N/A</v>
      </c>
      <c r="AX710" s="21" t="e">
        <f t="shared" si="364"/>
        <v>#N/A</v>
      </c>
      <c r="AY710" s="20" t="e">
        <f>VLOOKUP($D710,'DATA PENGUKURAN GARDU'!$A:$BS,46,0)</f>
        <v>#N/A</v>
      </c>
      <c r="AZ710" s="20" t="e">
        <f>VLOOKUP($D710,'DATA PENGUKURAN GARDU'!$A:$BS,53,0)</f>
        <v>#N/A</v>
      </c>
      <c r="BA710" s="20" t="e">
        <f>VLOOKUP($D710,'DATA PENGUKURAN GARDU'!$A:$BS,54,0)</f>
        <v>#N/A</v>
      </c>
      <c r="BB710" s="17" t="e">
        <f>VLOOKUP($E710,'DATA PENGUKURAN GARDU'!$A:$BS,42,0)</f>
        <v>#N/A</v>
      </c>
      <c r="BC710" s="23" t="e">
        <f t="shared" si="365"/>
        <v>#N/A</v>
      </c>
      <c r="BD710" s="17" t="e">
        <f>VLOOKUP($E710,'DATA PENGUKURAN GARDU'!$A:$BS,44,0)</f>
        <v>#N/A</v>
      </c>
      <c r="BE710" s="23" t="e">
        <f t="shared" si="366"/>
        <v>#N/A</v>
      </c>
      <c r="BF710" s="17" t="e">
        <f>VLOOKUP($E710,'DATA PENGUKURAN GARDU'!$A:$BS,46,0)</f>
        <v>#N/A</v>
      </c>
      <c r="BG710" s="23" t="e">
        <f t="shared" si="367"/>
        <v>#N/A</v>
      </c>
      <c r="BH710" s="17" t="e">
        <f>VLOOKUP($E710,'DATA PENGUKURAN GARDU'!$A:$BS,46,0)</f>
        <v>#N/A</v>
      </c>
      <c r="BI710" s="17" t="e">
        <f>VLOOKUP($E710,'DATA PENGUKURAN GARDU'!$A:$BS,53,0)</f>
        <v>#N/A</v>
      </c>
      <c r="BJ710" s="17" t="e">
        <f>VLOOKUP($E710,'DATA PENGUKURAN GARDU'!$A:$BS,54,0)</f>
        <v>#N/A</v>
      </c>
      <c r="BK710" s="20" t="e">
        <f t="shared" si="378"/>
        <v>#N/A</v>
      </c>
      <c r="BL710" s="20" t="e">
        <f t="shared" si="379"/>
        <v>#N/A</v>
      </c>
      <c r="BM710" s="20" t="e">
        <f t="shared" si="380"/>
        <v>#N/A</v>
      </c>
      <c r="BN710" s="25" t="e">
        <f t="shared" si="381"/>
        <v>#N/A</v>
      </c>
      <c r="BO710" s="26" t="str">
        <f t="shared" si="382"/>
        <v>0</v>
      </c>
      <c r="BP710" s="21" t="e">
        <f t="shared" si="383"/>
        <v>#VALUE!</v>
      </c>
      <c r="BQ710" s="20" t="e">
        <f t="shared" si="384"/>
        <v>#N/A</v>
      </c>
      <c r="BR710" s="20" t="e">
        <v>#N/A</v>
      </c>
      <c r="BS710" s="9" t="e">
        <v>#N/A</v>
      </c>
      <c r="BT710" s="2" t="e">
        <f t="shared" si="385"/>
        <v>#VALUE!</v>
      </c>
      <c r="BU710" s="2" t="e">
        <f t="shared" si="368"/>
        <v>#N/A</v>
      </c>
      <c r="BV710" s="2" t="e">
        <f t="shared" si="369"/>
        <v>#N/A</v>
      </c>
    </row>
    <row r="711" s="2" customFormat="1" ht="22.95" customHeight="1" spans="1:74">
      <c r="A711" s="9" t="str">
        <f t="shared" si="370"/>
        <v>K-090Induk</v>
      </c>
      <c r="B711" s="9" t="str">
        <f t="shared" si="371"/>
        <v>K-090jurusan 1</v>
      </c>
      <c r="C711" s="9" t="str">
        <f t="shared" si="372"/>
        <v>K-090jurusan 2</v>
      </c>
      <c r="D711" s="9" t="str">
        <f t="shared" si="373"/>
        <v>K-090jurusan 3</v>
      </c>
      <c r="E711" s="9" t="str">
        <f t="shared" si="374"/>
        <v>K-090jurusan 4</v>
      </c>
      <c r="F711" s="10" t="s">
        <v>418</v>
      </c>
      <c r="G711" s="10" t="s">
        <v>132</v>
      </c>
      <c r="H711" s="10" t="s">
        <v>891</v>
      </c>
      <c r="I711" s="10" t="s">
        <v>11480</v>
      </c>
      <c r="J711" s="10" t="s">
        <v>11481</v>
      </c>
      <c r="K711" s="10" t="s">
        <v>7465</v>
      </c>
      <c r="L711" s="10"/>
      <c r="M711" s="10"/>
      <c r="N711" s="14">
        <f t="shared" si="375"/>
        <v>0</v>
      </c>
      <c r="O711" s="15" t="e">
        <f t="shared" si="376"/>
        <v>#VALUE!</v>
      </c>
      <c r="P711" s="15" t="e">
        <f t="shared" si="377"/>
        <v>#VALUE!</v>
      </c>
      <c r="Q711" s="17" t="e">
        <f>VLOOKUP($A711,'DATA PENGUKURAN GARDU'!$A:$BS,42,0)</f>
        <v>#N/A</v>
      </c>
      <c r="R711" s="18" t="e">
        <f t="shared" si="353"/>
        <v>#N/A</v>
      </c>
      <c r="S711" s="17" t="e">
        <f>VLOOKUP($A711,'DATA PENGUKURAN GARDU'!$A:$BS,44,0)</f>
        <v>#N/A</v>
      </c>
      <c r="T711" s="18" t="e">
        <f t="shared" si="354"/>
        <v>#N/A</v>
      </c>
      <c r="U711" s="17" t="e">
        <f>VLOOKUP($A711,'DATA PENGUKURAN GARDU'!$A:$BS,46,0)</f>
        <v>#N/A</v>
      </c>
      <c r="V711" s="18" t="e">
        <f t="shared" si="355"/>
        <v>#N/A</v>
      </c>
      <c r="W711" s="17" t="e">
        <f>VLOOKUP($A711,'DATA PENGUKURAN GARDU'!$A:$BS,48,0)</f>
        <v>#N/A</v>
      </c>
      <c r="X711" s="17" t="e">
        <f>VLOOKUP($A711,'DATA PENGUKURAN GARDU'!$A:$BS,53,0)</f>
        <v>#N/A</v>
      </c>
      <c r="Y711" s="17" t="e">
        <f>VLOOKUP($A711,'DATA PENGUKURAN GARDU'!$A:$BS,54,0)</f>
        <v>#N/A</v>
      </c>
      <c r="Z711" s="17" t="e">
        <f>VLOOKUP($A711,'DATA PENGUKURAN GARDU'!$A:$BS,55,0)</f>
        <v>#N/A</v>
      </c>
      <c r="AA711" s="20" t="e">
        <f>VLOOKUP($B711,'DATA PENGUKURAN GARDU'!$A:$BS,42,0)</f>
        <v>#N/A</v>
      </c>
      <c r="AB711" s="21" t="e">
        <f t="shared" si="356"/>
        <v>#N/A</v>
      </c>
      <c r="AC711" s="20" t="e">
        <f>VLOOKUP($B711,'DATA PENGUKURAN GARDU'!$A:$BS,44,0)</f>
        <v>#N/A</v>
      </c>
      <c r="AD711" s="21" t="e">
        <f t="shared" si="357"/>
        <v>#N/A</v>
      </c>
      <c r="AE711" s="20" t="e">
        <f>VLOOKUP($B711,'DATA PENGUKURAN GARDU'!$A:$BS,46,0)</f>
        <v>#N/A</v>
      </c>
      <c r="AF711" s="21" t="e">
        <f t="shared" si="358"/>
        <v>#N/A</v>
      </c>
      <c r="AG711" s="20" t="e">
        <f>VLOOKUP($B711,'DATA PENGUKURAN GARDU'!$A:$BS,46,0)</f>
        <v>#N/A</v>
      </c>
      <c r="AH711" s="20" t="e">
        <f>VLOOKUP($B711,'DATA PENGUKURAN GARDU'!$A:$BS,53,0)</f>
        <v>#N/A</v>
      </c>
      <c r="AI711" s="20" t="e">
        <f>VLOOKUP($B711,'DATA PENGUKURAN GARDU'!$A:$BS,54,0)</f>
        <v>#N/A</v>
      </c>
      <c r="AJ711" s="17" t="e">
        <f>VLOOKUP($C711,'DATA PENGUKURAN GARDU'!$A:$BS,42,0)</f>
        <v>#N/A</v>
      </c>
      <c r="AK711" s="23" t="e">
        <f t="shared" si="359"/>
        <v>#N/A</v>
      </c>
      <c r="AL711" s="17" t="e">
        <f>VLOOKUP($C711,'DATA PENGUKURAN GARDU'!$A:$BS,44,0)</f>
        <v>#N/A</v>
      </c>
      <c r="AM711" s="23" t="e">
        <f t="shared" si="360"/>
        <v>#N/A</v>
      </c>
      <c r="AN711" s="17" t="e">
        <f>VLOOKUP($C711,'DATA PENGUKURAN GARDU'!$A:$BS,46,0)</f>
        <v>#N/A</v>
      </c>
      <c r="AO711" s="23" t="e">
        <f t="shared" si="361"/>
        <v>#N/A</v>
      </c>
      <c r="AP711" s="17" t="e">
        <f>VLOOKUP($C711,'DATA PENGUKURAN GARDU'!$A:$BS,46,0)</f>
        <v>#N/A</v>
      </c>
      <c r="AQ711" s="17" t="e">
        <f>VLOOKUP($C711,'DATA PENGUKURAN GARDU'!$A:$BS,53,0)</f>
        <v>#N/A</v>
      </c>
      <c r="AR711" s="17" t="e">
        <f>VLOOKUP($C711,'DATA PENGUKURAN GARDU'!$A:$BS,54,0)</f>
        <v>#N/A</v>
      </c>
      <c r="AS711" s="20" t="e">
        <f>VLOOKUP($D711,'DATA PENGUKURAN GARDU'!$A:$BS,42,0)</f>
        <v>#N/A</v>
      </c>
      <c r="AT711" s="21" t="e">
        <f t="shared" si="362"/>
        <v>#N/A</v>
      </c>
      <c r="AU711" s="20" t="e">
        <f>VLOOKUP($D711,'DATA PENGUKURAN GARDU'!$A:$BS,44,0)</f>
        <v>#N/A</v>
      </c>
      <c r="AV711" s="21" t="e">
        <f t="shared" si="363"/>
        <v>#N/A</v>
      </c>
      <c r="AW711" s="20" t="e">
        <f>VLOOKUP($D711,'DATA PENGUKURAN GARDU'!$A:$BS,46,0)</f>
        <v>#N/A</v>
      </c>
      <c r="AX711" s="21" t="e">
        <f t="shared" si="364"/>
        <v>#N/A</v>
      </c>
      <c r="AY711" s="20" t="e">
        <f>VLOOKUP($D711,'DATA PENGUKURAN GARDU'!$A:$BS,46,0)</f>
        <v>#N/A</v>
      </c>
      <c r="AZ711" s="20" t="e">
        <f>VLOOKUP($D711,'DATA PENGUKURAN GARDU'!$A:$BS,53,0)</f>
        <v>#N/A</v>
      </c>
      <c r="BA711" s="20" t="e">
        <f>VLOOKUP($D711,'DATA PENGUKURAN GARDU'!$A:$BS,54,0)</f>
        <v>#N/A</v>
      </c>
      <c r="BB711" s="17" t="e">
        <f>VLOOKUP($E711,'DATA PENGUKURAN GARDU'!$A:$BS,42,0)</f>
        <v>#N/A</v>
      </c>
      <c r="BC711" s="23" t="e">
        <f t="shared" si="365"/>
        <v>#N/A</v>
      </c>
      <c r="BD711" s="17" t="e">
        <f>VLOOKUP($E711,'DATA PENGUKURAN GARDU'!$A:$BS,44,0)</f>
        <v>#N/A</v>
      </c>
      <c r="BE711" s="23" t="e">
        <f t="shared" si="366"/>
        <v>#N/A</v>
      </c>
      <c r="BF711" s="17" t="e">
        <f>VLOOKUP($E711,'DATA PENGUKURAN GARDU'!$A:$BS,46,0)</f>
        <v>#N/A</v>
      </c>
      <c r="BG711" s="23" t="e">
        <f t="shared" si="367"/>
        <v>#N/A</v>
      </c>
      <c r="BH711" s="17" t="e">
        <f>VLOOKUP($E711,'DATA PENGUKURAN GARDU'!$A:$BS,46,0)</f>
        <v>#N/A</v>
      </c>
      <c r="BI711" s="17" t="e">
        <f>VLOOKUP($E711,'DATA PENGUKURAN GARDU'!$A:$BS,53,0)</f>
        <v>#N/A</v>
      </c>
      <c r="BJ711" s="17" t="e">
        <f>VLOOKUP($E711,'DATA PENGUKURAN GARDU'!$A:$BS,54,0)</f>
        <v>#N/A</v>
      </c>
      <c r="BK711" s="20" t="e">
        <f t="shared" si="378"/>
        <v>#N/A</v>
      </c>
      <c r="BL711" s="20" t="e">
        <f t="shared" si="379"/>
        <v>#N/A</v>
      </c>
      <c r="BM711" s="20" t="e">
        <f t="shared" si="380"/>
        <v>#N/A</v>
      </c>
      <c r="BN711" s="25" t="e">
        <f t="shared" si="381"/>
        <v>#N/A</v>
      </c>
      <c r="BO711" s="26" t="str">
        <f t="shared" si="382"/>
        <v>0</v>
      </c>
      <c r="BP711" s="21" t="e">
        <f t="shared" si="383"/>
        <v>#VALUE!</v>
      </c>
      <c r="BQ711" s="20" t="e">
        <f t="shared" si="384"/>
        <v>#N/A</v>
      </c>
      <c r="BR711" s="20" t="e">
        <v>#N/A</v>
      </c>
      <c r="BS711" s="9" t="e">
        <v>#N/A</v>
      </c>
      <c r="BT711" s="2" t="e">
        <f t="shared" si="385"/>
        <v>#VALUE!</v>
      </c>
      <c r="BU711" s="2" t="e">
        <f t="shared" si="368"/>
        <v>#N/A</v>
      </c>
      <c r="BV711" s="2" t="e">
        <f t="shared" si="369"/>
        <v>#N/A</v>
      </c>
    </row>
    <row r="712" s="2" customFormat="1" ht="22.95" customHeight="1" spans="1:74">
      <c r="A712" s="9" t="str">
        <f t="shared" si="370"/>
        <v>K-091Induk</v>
      </c>
      <c r="B712" s="9" t="str">
        <f t="shared" si="371"/>
        <v>K-091jurusan 1</v>
      </c>
      <c r="C712" s="9" t="str">
        <f t="shared" si="372"/>
        <v>K-091jurusan 2</v>
      </c>
      <c r="D712" s="9" t="str">
        <f t="shared" si="373"/>
        <v>K-091jurusan 3</v>
      </c>
      <c r="E712" s="9" t="str">
        <f t="shared" si="374"/>
        <v>K-091jurusan 4</v>
      </c>
      <c r="F712" s="10" t="s">
        <v>418</v>
      </c>
      <c r="G712" s="10" t="s">
        <v>132</v>
      </c>
      <c r="H712" s="10" t="s">
        <v>892</v>
      </c>
      <c r="I712" s="10" t="s">
        <v>11482</v>
      </c>
      <c r="J712" s="10" t="s">
        <v>11483</v>
      </c>
      <c r="K712" s="10" t="s">
        <v>7465</v>
      </c>
      <c r="L712" s="10"/>
      <c r="M712" s="10"/>
      <c r="N712" s="14">
        <f t="shared" si="375"/>
        <v>0</v>
      </c>
      <c r="O712" s="15" t="e">
        <f t="shared" si="376"/>
        <v>#VALUE!</v>
      </c>
      <c r="P712" s="15" t="e">
        <f t="shared" si="377"/>
        <v>#VALUE!</v>
      </c>
      <c r="Q712" s="17" t="e">
        <f>VLOOKUP($A712,'DATA PENGUKURAN GARDU'!$A:$BS,42,0)</f>
        <v>#N/A</v>
      </c>
      <c r="R712" s="18" t="e">
        <f t="shared" si="353"/>
        <v>#N/A</v>
      </c>
      <c r="S712" s="17" t="e">
        <f>VLOOKUP($A712,'DATA PENGUKURAN GARDU'!$A:$BS,44,0)</f>
        <v>#N/A</v>
      </c>
      <c r="T712" s="18" t="e">
        <f t="shared" si="354"/>
        <v>#N/A</v>
      </c>
      <c r="U712" s="17" t="e">
        <f>VLOOKUP($A712,'DATA PENGUKURAN GARDU'!$A:$BS,46,0)</f>
        <v>#N/A</v>
      </c>
      <c r="V712" s="18" t="e">
        <f t="shared" si="355"/>
        <v>#N/A</v>
      </c>
      <c r="W712" s="17" t="e">
        <f>VLOOKUP($A712,'DATA PENGUKURAN GARDU'!$A:$BS,48,0)</f>
        <v>#N/A</v>
      </c>
      <c r="X712" s="17" t="e">
        <f>VLOOKUP($A712,'DATA PENGUKURAN GARDU'!$A:$BS,53,0)</f>
        <v>#N/A</v>
      </c>
      <c r="Y712" s="17" t="e">
        <f>VLOOKUP($A712,'DATA PENGUKURAN GARDU'!$A:$BS,54,0)</f>
        <v>#N/A</v>
      </c>
      <c r="Z712" s="17" t="e">
        <f>VLOOKUP($A712,'DATA PENGUKURAN GARDU'!$A:$BS,55,0)</f>
        <v>#N/A</v>
      </c>
      <c r="AA712" s="20" t="e">
        <f>VLOOKUP($B712,'DATA PENGUKURAN GARDU'!$A:$BS,42,0)</f>
        <v>#N/A</v>
      </c>
      <c r="AB712" s="21" t="e">
        <f t="shared" si="356"/>
        <v>#N/A</v>
      </c>
      <c r="AC712" s="20" t="e">
        <f>VLOOKUP($B712,'DATA PENGUKURAN GARDU'!$A:$BS,44,0)</f>
        <v>#N/A</v>
      </c>
      <c r="AD712" s="21" t="e">
        <f t="shared" si="357"/>
        <v>#N/A</v>
      </c>
      <c r="AE712" s="20" t="e">
        <f>VLOOKUP($B712,'DATA PENGUKURAN GARDU'!$A:$BS,46,0)</f>
        <v>#N/A</v>
      </c>
      <c r="AF712" s="21" t="e">
        <f t="shared" si="358"/>
        <v>#N/A</v>
      </c>
      <c r="AG712" s="20" t="e">
        <f>VLOOKUP($B712,'DATA PENGUKURAN GARDU'!$A:$BS,46,0)</f>
        <v>#N/A</v>
      </c>
      <c r="AH712" s="20" t="e">
        <f>VLOOKUP($B712,'DATA PENGUKURAN GARDU'!$A:$BS,53,0)</f>
        <v>#N/A</v>
      </c>
      <c r="AI712" s="20" t="e">
        <f>VLOOKUP($B712,'DATA PENGUKURAN GARDU'!$A:$BS,54,0)</f>
        <v>#N/A</v>
      </c>
      <c r="AJ712" s="17" t="e">
        <f>VLOOKUP($C712,'DATA PENGUKURAN GARDU'!$A:$BS,42,0)</f>
        <v>#N/A</v>
      </c>
      <c r="AK712" s="23" t="e">
        <f t="shared" si="359"/>
        <v>#N/A</v>
      </c>
      <c r="AL712" s="17" t="e">
        <f>VLOOKUP($C712,'DATA PENGUKURAN GARDU'!$A:$BS,44,0)</f>
        <v>#N/A</v>
      </c>
      <c r="AM712" s="23" t="e">
        <f t="shared" si="360"/>
        <v>#N/A</v>
      </c>
      <c r="AN712" s="17" t="e">
        <f>VLOOKUP($C712,'DATA PENGUKURAN GARDU'!$A:$BS,46,0)</f>
        <v>#N/A</v>
      </c>
      <c r="AO712" s="23" t="e">
        <f t="shared" si="361"/>
        <v>#N/A</v>
      </c>
      <c r="AP712" s="17" t="e">
        <f>VLOOKUP($C712,'DATA PENGUKURAN GARDU'!$A:$BS,46,0)</f>
        <v>#N/A</v>
      </c>
      <c r="AQ712" s="17" t="e">
        <f>VLOOKUP($C712,'DATA PENGUKURAN GARDU'!$A:$BS,53,0)</f>
        <v>#N/A</v>
      </c>
      <c r="AR712" s="17" t="e">
        <f>VLOOKUP($C712,'DATA PENGUKURAN GARDU'!$A:$BS,54,0)</f>
        <v>#N/A</v>
      </c>
      <c r="AS712" s="20" t="e">
        <f>VLOOKUP($D712,'DATA PENGUKURAN GARDU'!$A:$BS,42,0)</f>
        <v>#N/A</v>
      </c>
      <c r="AT712" s="21" t="e">
        <f t="shared" si="362"/>
        <v>#N/A</v>
      </c>
      <c r="AU712" s="20" t="e">
        <f>VLOOKUP($D712,'DATA PENGUKURAN GARDU'!$A:$BS,44,0)</f>
        <v>#N/A</v>
      </c>
      <c r="AV712" s="21" t="e">
        <f t="shared" si="363"/>
        <v>#N/A</v>
      </c>
      <c r="AW712" s="20" t="e">
        <f>VLOOKUP($D712,'DATA PENGUKURAN GARDU'!$A:$BS,46,0)</f>
        <v>#N/A</v>
      </c>
      <c r="AX712" s="21" t="e">
        <f t="shared" si="364"/>
        <v>#N/A</v>
      </c>
      <c r="AY712" s="20" t="e">
        <f>VLOOKUP($D712,'DATA PENGUKURAN GARDU'!$A:$BS,46,0)</f>
        <v>#N/A</v>
      </c>
      <c r="AZ712" s="20" t="e">
        <f>VLOOKUP($D712,'DATA PENGUKURAN GARDU'!$A:$BS,53,0)</f>
        <v>#N/A</v>
      </c>
      <c r="BA712" s="20" t="e">
        <f>VLOOKUP($D712,'DATA PENGUKURAN GARDU'!$A:$BS,54,0)</f>
        <v>#N/A</v>
      </c>
      <c r="BB712" s="17" t="e">
        <f>VLOOKUP($E712,'DATA PENGUKURAN GARDU'!$A:$BS,42,0)</f>
        <v>#N/A</v>
      </c>
      <c r="BC712" s="23" t="e">
        <f t="shared" si="365"/>
        <v>#N/A</v>
      </c>
      <c r="BD712" s="17" t="e">
        <f>VLOOKUP($E712,'DATA PENGUKURAN GARDU'!$A:$BS,44,0)</f>
        <v>#N/A</v>
      </c>
      <c r="BE712" s="23" t="e">
        <f t="shared" si="366"/>
        <v>#N/A</v>
      </c>
      <c r="BF712" s="17" t="e">
        <f>VLOOKUP($E712,'DATA PENGUKURAN GARDU'!$A:$BS,46,0)</f>
        <v>#N/A</v>
      </c>
      <c r="BG712" s="23" t="e">
        <f t="shared" si="367"/>
        <v>#N/A</v>
      </c>
      <c r="BH712" s="17" t="e">
        <f>VLOOKUP($E712,'DATA PENGUKURAN GARDU'!$A:$BS,46,0)</f>
        <v>#N/A</v>
      </c>
      <c r="BI712" s="17" t="e">
        <f>VLOOKUP($E712,'DATA PENGUKURAN GARDU'!$A:$BS,53,0)</f>
        <v>#N/A</v>
      </c>
      <c r="BJ712" s="17" t="e">
        <f>VLOOKUP($E712,'DATA PENGUKURAN GARDU'!$A:$BS,54,0)</f>
        <v>#N/A</v>
      </c>
      <c r="BK712" s="20" t="e">
        <f t="shared" si="378"/>
        <v>#N/A</v>
      </c>
      <c r="BL712" s="20" t="e">
        <f t="shared" si="379"/>
        <v>#N/A</v>
      </c>
      <c r="BM712" s="20" t="e">
        <f t="shared" si="380"/>
        <v>#N/A</v>
      </c>
      <c r="BN712" s="25" t="e">
        <f t="shared" si="381"/>
        <v>#N/A</v>
      </c>
      <c r="BO712" s="26" t="str">
        <f t="shared" si="382"/>
        <v>0</v>
      </c>
      <c r="BP712" s="21" t="e">
        <f t="shared" si="383"/>
        <v>#VALUE!</v>
      </c>
      <c r="BQ712" s="20" t="e">
        <f t="shared" si="384"/>
        <v>#N/A</v>
      </c>
      <c r="BR712" s="20" t="e">
        <v>#N/A</v>
      </c>
      <c r="BS712" s="9" t="e">
        <v>#N/A</v>
      </c>
      <c r="BT712" s="2" t="e">
        <f t="shared" si="385"/>
        <v>#VALUE!</v>
      </c>
      <c r="BU712" s="2" t="e">
        <f t="shared" si="368"/>
        <v>#N/A</v>
      </c>
      <c r="BV712" s="2" t="e">
        <f t="shared" si="369"/>
        <v>#N/A</v>
      </c>
    </row>
    <row r="713" s="2" customFormat="1" ht="22.95" customHeight="1" spans="1:74">
      <c r="A713" s="9" t="str">
        <f t="shared" si="370"/>
        <v>K-100Induk</v>
      </c>
      <c r="B713" s="9" t="str">
        <f t="shared" si="371"/>
        <v>K-100jurusan 1</v>
      </c>
      <c r="C713" s="9" t="str">
        <f t="shared" si="372"/>
        <v>K-100jurusan 2</v>
      </c>
      <c r="D713" s="9" t="str">
        <f t="shared" si="373"/>
        <v>K-100jurusan 3</v>
      </c>
      <c r="E713" s="9" t="str">
        <f t="shared" si="374"/>
        <v>K-100jurusan 4</v>
      </c>
      <c r="F713" s="10" t="s">
        <v>418</v>
      </c>
      <c r="G713" s="10" t="s">
        <v>132</v>
      </c>
      <c r="H713" s="10" t="s">
        <v>893</v>
      </c>
      <c r="I713" s="10" t="s">
        <v>11484</v>
      </c>
      <c r="J713" s="10" t="s">
        <v>11485</v>
      </c>
      <c r="K713" s="10" t="s">
        <v>7465</v>
      </c>
      <c r="L713" s="10"/>
      <c r="M713" s="10"/>
      <c r="N713" s="14">
        <f t="shared" si="375"/>
        <v>0</v>
      </c>
      <c r="O713" s="15" t="e">
        <f t="shared" si="376"/>
        <v>#VALUE!</v>
      </c>
      <c r="P713" s="15" t="e">
        <f t="shared" si="377"/>
        <v>#VALUE!</v>
      </c>
      <c r="Q713" s="17" t="e">
        <f>VLOOKUP($A713,'DATA PENGUKURAN GARDU'!$A:$BS,42,0)</f>
        <v>#N/A</v>
      </c>
      <c r="R713" s="18" t="e">
        <f t="shared" si="353"/>
        <v>#N/A</v>
      </c>
      <c r="S713" s="17" t="e">
        <f>VLOOKUP($A713,'DATA PENGUKURAN GARDU'!$A:$BS,44,0)</f>
        <v>#N/A</v>
      </c>
      <c r="T713" s="18" t="e">
        <f t="shared" si="354"/>
        <v>#N/A</v>
      </c>
      <c r="U713" s="17" t="e">
        <f>VLOOKUP($A713,'DATA PENGUKURAN GARDU'!$A:$BS,46,0)</f>
        <v>#N/A</v>
      </c>
      <c r="V713" s="18" t="e">
        <f t="shared" si="355"/>
        <v>#N/A</v>
      </c>
      <c r="W713" s="17" t="e">
        <f>VLOOKUP($A713,'DATA PENGUKURAN GARDU'!$A:$BS,48,0)</f>
        <v>#N/A</v>
      </c>
      <c r="X713" s="17" t="e">
        <f>VLOOKUP($A713,'DATA PENGUKURAN GARDU'!$A:$BS,53,0)</f>
        <v>#N/A</v>
      </c>
      <c r="Y713" s="17" t="e">
        <f>VLOOKUP($A713,'DATA PENGUKURAN GARDU'!$A:$BS,54,0)</f>
        <v>#N/A</v>
      </c>
      <c r="Z713" s="17" t="e">
        <f>VLOOKUP($A713,'DATA PENGUKURAN GARDU'!$A:$BS,55,0)</f>
        <v>#N/A</v>
      </c>
      <c r="AA713" s="20" t="e">
        <f>VLOOKUP($B713,'DATA PENGUKURAN GARDU'!$A:$BS,42,0)</f>
        <v>#N/A</v>
      </c>
      <c r="AB713" s="21" t="e">
        <f t="shared" si="356"/>
        <v>#N/A</v>
      </c>
      <c r="AC713" s="20" t="e">
        <f>VLOOKUP($B713,'DATA PENGUKURAN GARDU'!$A:$BS,44,0)</f>
        <v>#N/A</v>
      </c>
      <c r="AD713" s="21" t="e">
        <f t="shared" si="357"/>
        <v>#N/A</v>
      </c>
      <c r="AE713" s="20" t="e">
        <f>VLOOKUP($B713,'DATA PENGUKURAN GARDU'!$A:$BS,46,0)</f>
        <v>#N/A</v>
      </c>
      <c r="AF713" s="21" t="e">
        <f t="shared" si="358"/>
        <v>#N/A</v>
      </c>
      <c r="AG713" s="20" t="e">
        <f>VLOOKUP($B713,'DATA PENGUKURAN GARDU'!$A:$BS,46,0)</f>
        <v>#N/A</v>
      </c>
      <c r="AH713" s="20" t="e">
        <f>VLOOKUP($B713,'DATA PENGUKURAN GARDU'!$A:$BS,53,0)</f>
        <v>#N/A</v>
      </c>
      <c r="AI713" s="20" t="e">
        <f>VLOOKUP($B713,'DATA PENGUKURAN GARDU'!$A:$BS,54,0)</f>
        <v>#N/A</v>
      </c>
      <c r="AJ713" s="17" t="e">
        <f>VLOOKUP($C713,'DATA PENGUKURAN GARDU'!$A:$BS,42,0)</f>
        <v>#N/A</v>
      </c>
      <c r="AK713" s="23" t="e">
        <f t="shared" si="359"/>
        <v>#N/A</v>
      </c>
      <c r="AL713" s="17" t="e">
        <f>VLOOKUP($C713,'DATA PENGUKURAN GARDU'!$A:$BS,44,0)</f>
        <v>#N/A</v>
      </c>
      <c r="AM713" s="23" t="e">
        <f t="shared" si="360"/>
        <v>#N/A</v>
      </c>
      <c r="AN713" s="17" t="e">
        <f>VLOOKUP($C713,'DATA PENGUKURAN GARDU'!$A:$BS,46,0)</f>
        <v>#N/A</v>
      </c>
      <c r="AO713" s="23" t="e">
        <f t="shared" si="361"/>
        <v>#N/A</v>
      </c>
      <c r="AP713" s="17" t="e">
        <f>VLOOKUP($C713,'DATA PENGUKURAN GARDU'!$A:$BS,46,0)</f>
        <v>#N/A</v>
      </c>
      <c r="AQ713" s="17" t="e">
        <f>VLOOKUP($C713,'DATA PENGUKURAN GARDU'!$A:$BS,53,0)</f>
        <v>#N/A</v>
      </c>
      <c r="AR713" s="17" t="e">
        <f>VLOOKUP($C713,'DATA PENGUKURAN GARDU'!$A:$BS,54,0)</f>
        <v>#N/A</v>
      </c>
      <c r="AS713" s="20" t="e">
        <f>VLOOKUP($D713,'DATA PENGUKURAN GARDU'!$A:$BS,42,0)</f>
        <v>#N/A</v>
      </c>
      <c r="AT713" s="21" t="e">
        <f t="shared" si="362"/>
        <v>#N/A</v>
      </c>
      <c r="AU713" s="20" t="e">
        <f>VLOOKUP($D713,'DATA PENGUKURAN GARDU'!$A:$BS,44,0)</f>
        <v>#N/A</v>
      </c>
      <c r="AV713" s="21" t="e">
        <f t="shared" si="363"/>
        <v>#N/A</v>
      </c>
      <c r="AW713" s="20" t="e">
        <f>VLOOKUP($D713,'DATA PENGUKURAN GARDU'!$A:$BS,46,0)</f>
        <v>#N/A</v>
      </c>
      <c r="AX713" s="21" t="e">
        <f t="shared" si="364"/>
        <v>#N/A</v>
      </c>
      <c r="AY713" s="20" t="e">
        <f>VLOOKUP($D713,'DATA PENGUKURAN GARDU'!$A:$BS,46,0)</f>
        <v>#N/A</v>
      </c>
      <c r="AZ713" s="20" t="e">
        <f>VLOOKUP($D713,'DATA PENGUKURAN GARDU'!$A:$BS,53,0)</f>
        <v>#N/A</v>
      </c>
      <c r="BA713" s="20" t="e">
        <f>VLOOKUP($D713,'DATA PENGUKURAN GARDU'!$A:$BS,54,0)</f>
        <v>#N/A</v>
      </c>
      <c r="BB713" s="17" t="e">
        <f>VLOOKUP($E713,'DATA PENGUKURAN GARDU'!$A:$BS,42,0)</f>
        <v>#N/A</v>
      </c>
      <c r="BC713" s="23" t="e">
        <f t="shared" si="365"/>
        <v>#N/A</v>
      </c>
      <c r="BD713" s="17" t="e">
        <f>VLOOKUP($E713,'DATA PENGUKURAN GARDU'!$A:$BS,44,0)</f>
        <v>#N/A</v>
      </c>
      <c r="BE713" s="23" t="e">
        <f t="shared" si="366"/>
        <v>#N/A</v>
      </c>
      <c r="BF713" s="17" t="e">
        <f>VLOOKUP($E713,'DATA PENGUKURAN GARDU'!$A:$BS,46,0)</f>
        <v>#N/A</v>
      </c>
      <c r="BG713" s="23" t="e">
        <f t="shared" si="367"/>
        <v>#N/A</v>
      </c>
      <c r="BH713" s="17" t="e">
        <f>VLOOKUP($E713,'DATA PENGUKURAN GARDU'!$A:$BS,46,0)</f>
        <v>#N/A</v>
      </c>
      <c r="BI713" s="17" t="e">
        <f>VLOOKUP($E713,'DATA PENGUKURAN GARDU'!$A:$BS,53,0)</f>
        <v>#N/A</v>
      </c>
      <c r="BJ713" s="17" t="e">
        <f>VLOOKUP($E713,'DATA PENGUKURAN GARDU'!$A:$BS,54,0)</f>
        <v>#N/A</v>
      </c>
      <c r="BK713" s="20" t="e">
        <f t="shared" si="378"/>
        <v>#N/A</v>
      </c>
      <c r="BL713" s="20" t="e">
        <f t="shared" si="379"/>
        <v>#N/A</v>
      </c>
      <c r="BM713" s="20" t="e">
        <f t="shared" si="380"/>
        <v>#N/A</v>
      </c>
      <c r="BN713" s="25" t="e">
        <f t="shared" si="381"/>
        <v>#N/A</v>
      </c>
      <c r="BO713" s="26" t="str">
        <f t="shared" si="382"/>
        <v>0</v>
      </c>
      <c r="BP713" s="21" t="e">
        <f t="shared" si="383"/>
        <v>#VALUE!</v>
      </c>
      <c r="BQ713" s="20" t="e">
        <f t="shared" si="384"/>
        <v>#N/A</v>
      </c>
      <c r="BR713" s="20" t="e">
        <v>#N/A</v>
      </c>
      <c r="BS713" s="9" t="e">
        <v>#N/A</v>
      </c>
      <c r="BT713" s="2" t="e">
        <f t="shared" si="385"/>
        <v>#VALUE!</v>
      </c>
      <c r="BU713" s="2" t="e">
        <f t="shared" si="368"/>
        <v>#N/A</v>
      </c>
      <c r="BV713" s="2" t="e">
        <f t="shared" si="369"/>
        <v>#N/A</v>
      </c>
    </row>
    <row r="714" s="2" customFormat="1" ht="22.95" customHeight="1" spans="1:74">
      <c r="A714" s="9" t="str">
        <f t="shared" si="370"/>
        <v>K-101Induk</v>
      </c>
      <c r="B714" s="9" t="str">
        <f t="shared" si="371"/>
        <v>K-101jurusan 1</v>
      </c>
      <c r="C714" s="9" t="str">
        <f t="shared" si="372"/>
        <v>K-101jurusan 2</v>
      </c>
      <c r="D714" s="9" t="str">
        <f t="shared" si="373"/>
        <v>K-101jurusan 3</v>
      </c>
      <c r="E714" s="9" t="str">
        <f t="shared" si="374"/>
        <v>K-101jurusan 4</v>
      </c>
      <c r="F714" s="10" t="s">
        <v>418</v>
      </c>
      <c r="G714" s="10" t="s">
        <v>132</v>
      </c>
      <c r="H714" s="10" t="s">
        <v>894</v>
      </c>
      <c r="I714" s="10" t="s">
        <v>11486</v>
      </c>
      <c r="J714" s="10" t="s">
        <v>11487</v>
      </c>
      <c r="K714" s="10" t="s">
        <v>7465</v>
      </c>
      <c r="L714" s="10"/>
      <c r="M714" s="10"/>
      <c r="N714" s="14">
        <f t="shared" si="375"/>
        <v>0</v>
      </c>
      <c r="O714" s="15" t="e">
        <f t="shared" si="376"/>
        <v>#VALUE!</v>
      </c>
      <c r="P714" s="15" t="e">
        <f t="shared" si="377"/>
        <v>#VALUE!</v>
      </c>
      <c r="Q714" s="17" t="e">
        <f>VLOOKUP($A714,'DATA PENGUKURAN GARDU'!$A:$BS,42,0)</f>
        <v>#N/A</v>
      </c>
      <c r="R714" s="18" t="e">
        <f t="shared" si="353"/>
        <v>#N/A</v>
      </c>
      <c r="S714" s="17" t="e">
        <f>VLOOKUP($A714,'DATA PENGUKURAN GARDU'!$A:$BS,44,0)</f>
        <v>#N/A</v>
      </c>
      <c r="T714" s="18" t="e">
        <f t="shared" si="354"/>
        <v>#N/A</v>
      </c>
      <c r="U714" s="17" t="e">
        <f>VLOOKUP($A714,'DATA PENGUKURAN GARDU'!$A:$BS,46,0)</f>
        <v>#N/A</v>
      </c>
      <c r="V714" s="18" t="e">
        <f t="shared" si="355"/>
        <v>#N/A</v>
      </c>
      <c r="W714" s="17" t="e">
        <f>VLOOKUP($A714,'DATA PENGUKURAN GARDU'!$A:$BS,48,0)</f>
        <v>#N/A</v>
      </c>
      <c r="X714" s="17" t="e">
        <f>VLOOKUP($A714,'DATA PENGUKURAN GARDU'!$A:$BS,53,0)</f>
        <v>#N/A</v>
      </c>
      <c r="Y714" s="17" t="e">
        <f>VLOOKUP($A714,'DATA PENGUKURAN GARDU'!$A:$BS,54,0)</f>
        <v>#N/A</v>
      </c>
      <c r="Z714" s="17" t="e">
        <f>VLOOKUP($A714,'DATA PENGUKURAN GARDU'!$A:$BS,55,0)</f>
        <v>#N/A</v>
      </c>
      <c r="AA714" s="20" t="e">
        <f>VLOOKUP($B714,'DATA PENGUKURAN GARDU'!$A:$BS,42,0)</f>
        <v>#N/A</v>
      </c>
      <c r="AB714" s="21" t="e">
        <f t="shared" si="356"/>
        <v>#N/A</v>
      </c>
      <c r="AC714" s="20" t="e">
        <f>VLOOKUP($B714,'DATA PENGUKURAN GARDU'!$A:$BS,44,0)</f>
        <v>#N/A</v>
      </c>
      <c r="AD714" s="21" t="e">
        <f t="shared" si="357"/>
        <v>#N/A</v>
      </c>
      <c r="AE714" s="20" t="e">
        <f>VLOOKUP($B714,'DATA PENGUKURAN GARDU'!$A:$BS,46,0)</f>
        <v>#N/A</v>
      </c>
      <c r="AF714" s="21" t="e">
        <f t="shared" si="358"/>
        <v>#N/A</v>
      </c>
      <c r="AG714" s="20" t="e">
        <f>VLOOKUP($B714,'DATA PENGUKURAN GARDU'!$A:$BS,46,0)</f>
        <v>#N/A</v>
      </c>
      <c r="AH714" s="20" t="e">
        <f>VLOOKUP($B714,'DATA PENGUKURAN GARDU'!$A:$BS,53,0)</f>
        <v>#N/A</v>
      </c>
      <c r="AI714" s="20" t="e">
        <f>VLOOKUP($B714,'DATA PENGUKURAN GARDU'!$A:$BS,54,0)</f>
        <v>#N/A</v>
      </c>
      <c r="AJ714" s="17" t="e">
        <f>VLOOKUP($C714,'DATA PENGUKURAN GARDU'!$A:$BS,42,0)</f>
        <v>#N/A</v>
      </c>
      <c r="AK714" s="23" t="e">
        <f t="shared" si="359"/>
        <v>#N/A</v>
      </c>
      <c r="AL714" s="17" t="e">
        <f>VLOOKUP($C714,'DATA PENGUKURAN GARDU'!$A:$BS,44,0)</f>
        <v>#N/A</v>
      </c>
      <c r="AM714" s="23" t="e">
        <f t="shared" si="360"/>
        <v>#N/A</v>
      </c>
      <c r="AN714" s="17" t="e">
        <f>VLOOKUP($C714,'DATA PENGUKURAN GARDU'!$A:$BS,46,0)</f>
        <v>#N/A</v>
      </c>
      <c r="AO714" s="23" t="e">
        <f t="shared" si="361"/>
        <v>#N/A</v>
      </c>
      <c r="AP714" s="17" t="e">
        <f>VLOOKUP($C714,'DATA PENGUKURAN GARDU'!$A:$BS,46,0)</f>
        <v>#N/A</v>
      </c>
      <c r="AQ714" s="17" t="e">
        <f>VLOOKUP($C714,'DATA PENGUKURAN GARDU'!$A:$BS,53,0)</f>
        <v>#N/A</v>
      </c>
      <c r="AR714" s="17" t="e">
        <f>VLOOKUP($C714,'DATA PENGUKURAN GARDU'!$A:$BS,54,0)</f>
        <v>#N/A</v>
      </c>
      <c r="AS714" s="20" t="e">
        <f>VLOOKUP($D714,'DATA PENGUKURAN GARDU'!$A:$BS,42,0)</f>
        <v>#N/A</v>
      </c>
      <c r="AT714" s="21" t="e">
        <f t="shared" si="362"/>
        <v>#N/A</v>
      </c>
      <c r="AU714" s="20" t="e">
        <f>VLOOKUP($D714,'DATA PENGUKURAN GARDU'!$A:$BS,44,0)</f>
        <v>#N/A</v>
      </c>
      <c r="AV714" s="21" t="e">
        <f t="shared" si="363"/>
        <v>#N/A</v>
      </c>
      <c r="AW714" s="20" t="e">
        <f>VLOOKUP($D714,'DATA PENGUKURAN GARDU'!$A:$BS,46,0)</f>
        <v>#N/A</v>
      </c>
      <c r="AX714" s="21" t="e">
        <f t="shared" si="364"/>
        <v>#N/A</v>
      </c>
      <c r="AY714" s="20" t="e">
        <f>VLOOKUP($D714,'DATA PENGUKURAN GARDU'!$A:$BS,46,0)</f>
        <v>#N/A</v>
      </c>
      <c r="AZ714" s="20" t="e">
        <f>VLOOKUP($D714,'DATA PENGUKURAN GARDU'!$A:$BS,53,0)</f>
        <v>#N/A</v>
      </c>
      <c r="BA714" s="20" t="e">
        <f>VLOOKUP($D714,'DATA PENGUKURAN GARDU'!$A:$BS,54,0)</f>
        <v>#N/A</v>
      </c>
      <c r="BB714" s="17" t="e">
        <f>VLOOKUP($E714,'DATA PENGUKURAN GARDU'!$A:$BS,42,0)</f>
        <v>#N/A</v>
      </c>
      <c r="BC714" s="23" t="e">
        <f t="shared" si="365"/>
        <v>#N/A</v>
      </c>
      <c r="BD714" s="17" t="e">
        <f>VLOOKUP($E714,'DATA PENGUKURAN GARDU'!$A:$BS,44,0)</f>
        <v>#N/A</v>
      </c>
      <c r="BE714" s="23" t="e">
        <f t="shared" si="366"/>
        <v>#N/A</v>
      </c>
      <c r="BF714" s="17" t="e">
        <f>VLOOKUP($E714,'DATA PENGUKURAN GARDU'!$A:$BS,46,0)</f>
        <v>#N/A</v>
      </c>
      <c r="BG714" s="23" t="e">
        <f t="shared" si="367"/>
        <v>#N/A</v>
      </c>
      <c r="BH714" s="17" t="e">
        <f>VLOOKUP($E714,'DATA PENGUKURAN GARDU'!$A:$BS,46,0)</f>
        <v>#N/A</v>
      </c>
      <c r="BI714" s="17" t="e">
        <f>VLOOKUP($E714,'DATA PENGUKURAN GARDU'!$A:$BS,53,0)</f>
        <v>#N/A</v>
      </c>
      <c r="BJ714" s="17" t="e">
        <f>VLOOKUP($E714,'DATA PENGUKURAN GARDU'!$A:$BS,54,0)</f>
        <v>#N/A</v>
      </c>
      <c r="BK714" s="20" t="e">
        <f t="shared" si="378"/>
        <v>#N/A</v>
      </c>
      <c r="BL714" s="20" t="e">
        <f t="shared" si="379"/>
        <v>#N/A</v>
      </c>
      <c r="BM714" s="20" t="e">
        <f t="shared" si="380"/>
        <v>#N/A</v>
      </c>
      <c r="BN714" s="25" t="e">
        <f t="shared" si="381"/>
        <v>#N/A</v>
      </c>
      <c r="BO714" s="26" t="str">
        <f t="shared" si="382"/>
        <v>0</v>
      </c>
      <c r="BP714" s="21" t="e">
        <f t="shared" si="383"/>
        <v>#VALUE!</v>
      </c>
      <c r="BQ714" s="20" t="e">
        <f t="shared" si="384"/>
        <v>#N/A</v>
      </c>
      <c r="BR714" s="20" t="e">
        <v>#N/A</v>
      </c>
      <c r="BS714" s="9" t="e">
        <v>#N/A</v>
      </c>
      <c r="BT714" s="2" t="e">
        <f t="shared" si="385"/>
        <v>#VALUE!</v>
      </c>
      <c r="BU714" s="2" t="e">
        <f t="shared" si="368"/>
        <v>#N/A</v>
      </c>
      <c r="BV714" s="2" t="e">
        <f t="shared" si="369"/>
        <v>#N/A</v>
      </c>
    </row>
    <row r="715" s="2" customFormat="1" ht="22.95" customHeight="1" spans="1:74">
      <c r="A715" s="9" t="str">
        <f t="shared" si="370"/>
        <v>K-125Induk</v>
      </c>
      <c r="B715" s="9" t="str">
        <f t="shared" si="371"/>
        <v>K-125jurusan 1</v>
      </c>
      <c r="C715" s="9" t="str">
        <f t="shared" si="372"/>
        <v>K-125jurusan 2</v>
      </c>
      <c r="D715" s="9" t="str">
        <f t="shared" si="373"/>
        <v>K-125jurusan 3</v>
      </c>
      <c r="E715" s="9" t="str">
        <f t="shared" si="374"/>
        <v>K-125jurusan 4</v>
      </c>
      <c r="F715" s="10" t="s">
        <v>448</v>
      </c>
      <c r="G715" s="10" t="s">
        <v>132</v>
      </c>
      <c r="H715" s="10" t="s">
        <v>895</v>
      </c>
      <c r="I715" s="10" t="s">
        <v>11488</v>
      </c>
      <c r="J715" s="10" t="s">
        <v>11489</v>
      </c>
      <c r="K715" s="10" t="s">
        <v>7465</v>
      </c>
      <c r="L715" s="10"/>
      <c r="M715" s="10"/>
      <c r="N715" s="14">
        <f t="shared" si="375"/>
        <v>0</v>
      </c>
      <c r="O715" s="15" t="e">
        <f t="shared" si="376"/>
        <v>#VALUE!</v>
      </c>
      <c r="P715" s="15" t="e">
        <f t="shared" si="377"/>
        <v>#VALUE!</v>
      </c>
      <c r="Q715" s="17" t="e">
        <f>VLOOKUP($A715,'DATA PENGUKURAN GARDU'!$A:$BS,42,0)</f>
        <v>#N/A</v>
      </c>
      <c r="R715" s="18" t="e">
        <f t="shared" si="353"/>
        <v>#N/A</v>
      </c>
      <c r="S715" s="17" t="e">
        <f>VLOOKUP($A715,'DATA PENGUKURAN GARDU'!$A:$BS,44,0)</f>
        <v>#N/A</v>
      </c>
      <c r="T715" s="18" t="e">
        <f t="shared" si="354"/>
        <v>#N/A</v>
      </c>
      <c r="U715" s="17" t="e">
        <f>VLOOKUP($A715,'DATA PENGUKURAN GARDU'!$A:$BS,46,0)</f>
        <v>#N/A</v>
      </c>
      <c r="V715" s="18" t="e">
        <f t="shared" si="355"/>
        <v>#N/A</v>
      </c>
      <c r="W715" s="17" t="e">
        <f>VLOOKUP($A715,'DATA PENGUKURAN GARDU'!$A:$BS,48,0)</f>
        <v>#N/A</v>
      </c>
      <c r="X715" s="17" t="e">
        <f>VLOOKUP($A715,'DATA PENGUKURAN GARDU'!$A:$BS,53,0)</f>
        <v>#N/A</v>
      </c>
      <c r="Y715" s="17" t="e">
        <f>VLOOKUP($A715,'DATA PENGUKURAN GARDU'!$A:$BS,54,0)</f>
        <v>#N/A</v>
      </c>
      <c r="Z715" s="17" t="e">
        <f>VLOOKUP($A715,'DATA PENGUKURAN GARDU'!$A:$BS,55,0)</f>
        <v>#N/A</v>
      </c>
      <c r="AA715" s="20" t="e">
        <f>VLOOKUP($B715,'DATA PENGUKURAN GARDU'!$A:$BS,42,0)</f>
        <v>#N/A</v>
      </c>
      <c r="AB715" s="21" t="e">
        <f t="shared" si="356"/>
        <v>#N/A</v>
      </c>
      <c r="AC715" s="20" t="e">
        <f>VLOOKUP($B715,'DATA PENGUKURAN GARDU'!$A:$BS,44,0)</f>
        <v>#N/A</v>
      </c>
      <c r="AD715" s="21" t="e">
        <f t="shared" si="357"/>
        <v>#N/A</v>
      </c>
      <c r="AE715" s="20" t="e">
        <f>VLOOKUP($B715,'DATA PENGUKURAN GARDU'!$A:$BS,46,0)</f>
        <v>#N/A</v>
      </c>
      <c r="AF715" s="21" t="e">
        <f t="shared" si="358"/>
        <v>#N/A</v>
      </c>
      <c r="AG715" s="20" t="e">
        <f>VLOOKUP($B715,'DATA PENGUKURAN GARDU'!$A:$BS,46,0)</f>
        <v>#N/A</v>
      </c>
      <c r="AH715" s="20" t="e">
        <f>VLOOKUP($B715,'DATA PENGUKURAN GARDU'!$A:$BS,53,0)</f>
        <v>#N/A</v>
      </c>
      <c r="AI715" s="20" t="e">
        <f>VLOOKUP($B715,'DATA PENGUKURAN GARDU'!$A:$BS,54,0)</f>
        <v>#N/A</v>
      </c>
      <c r="AJ715" s="17" t="e">
        <f>VLOOKUP($C715,'DATA PENGUKURAN GARDU'!$A:$BS,42,0)</f>
        <v>#N/A</v>
      </c>
      <c r="AK715" s="23" t="e">
        <f t="shared" si="359"/>
        <v>#N/A</v>
      </c>
      <c r="AL715" s="17" t="e">
        <f>VLOOKUP($C715,'DATA PENGUKURAN GARDU'!$A:$BS,44,0)</f>
        <v>#N/A</v>
      </c>
      <c r="AM715" s="23" t="e">
        <f t="shared" si="360"/>
        <v>#N/A</v>
      </c>
      <c r="AN715" s="17" t="e">
        <f>VLOOKUP($C715,'DATA PENGUKURAN GARDU'!$A:$BS,46,0)</f>
        <v>#N/A</v>
      </c>
      <c r="AO715" s="23" t="e">
        <f t="shared" si="361"/>
        <v>#N/A</v>
      </c>
      <c r="AP715" s="17" t="e">
        <f>VLOOKUP($C715,'DATA PENGUKURAN GARDU'!$A:$BS,46,0)</f>
        <v>#N/A</v>
      </c>
      <c r="AQ715" s="17" t="e">
        <f>VLOOKUP($C715,'DATA PENGUKURAN GARDU'!$A:$BS,53,0)</f>
        <v>#N/A</v>
      </c>
      <c r="AR715" s="17" t="e">
        <f>VLOOKUP($C715,'DATA PENGUKURAN GARDU'!$A:$BS,54,0)</f>
        <v>#N/A</v>
      </c>
      <c r="AS715" s="20" t="e">
        <f>VLOOKUP($D715,'DATA PENGUKURAN GARDU'!$A:$BS,42,0)</f>
        <v>#N/A</v>
      </c>
      <c r="AT715" s="21" t="e">
        <f t="shared" si="362"/>
        <v>#N/A</v>
      </c>
      <c r="AU715" s="20" t="e">
        <f>VLOOKUP($D715,'DATA PENGUKURAN GARDU'!$A:$BS,44,0)</f>
        <v>#N/A</v>
      </c>
      <c r="AV715" s="21" t="e">
        <f t="shared" si="363"/>
        <v>#N/A</v>
      </c>
      <c r="AW715" s="20" t="e">
        <f>VLOOKUP($D715,'DATA PENGUKURAN GARDU'!$A:$BS,46,0)</f>
        <v>#N/A</v>
      </c>
      <c r="AX715" s="21" t="e">
        <f t="shared" si="364"/>
        <v>#N/A</v>
      </c>
      <c r="AY715" s="20" t="e">
        <f>VLOOKUP($D715,'DATA PENGUKURAN GARDU'!$A:$BS,46,0)</f>
        <v>#N/A</v>
      </c>
      <c r="AZ715" s="20" t="e">
        <f>VLOOKUP($D715,'DATA PENGUKURAN GARDU'!$A:$BS,53,0)</f>
        <v>#N/A</v>
      </c>
      <c r="BA715" s="20" t="e">
        <f>VLOOKUP($D715,'DATA PENGUKURAN GARDU'!$A:$BS,54,0)</f>
        <v>#N/A</v>
      </c>
      <c r="BB715" s="17" t="e">
        <f>VLOOKUP($E715,'DATA PENGUKURAN GARDU'!$A:$BS,42,0)</f>
        <v>#N/A</v>
      </c>
      <c r="BC715" s="23" t="e">
        <f t="shared" si="365"/>
        <v>#N/A</v>
      </c>
      <c r="BD715" s="17" t="e">
        <f>VLOOKUP($E715,'DATA PENGUKURAN GARDU'!$A:$BS,44,0)</f>
        <v>#N/A</v>
      </c>
      <c r="BE715" s="23" t="e">
        <f t="shared" si="366"/>
        <v>#N/A</v>
      </c>
      <c r="BF715" s="17" t="e">
        <f>VLOOKUP($E715,'DATA PENGUKURAN GARDU'!$A:$BS,46,0)</f>
        <v>#N/A</v>
      </c>
      <c r="BG715" s="23" t="e">
        <f t="shared" si="367"/>
        <v>#N/A</v>
      </c>
      <c r="BH715" s="17" t="e">
        <f>VLOOKUP($E715,'DATA PENGUKURAN GARDU'!$A:$BS,46,0)</f>
        <v>#N/A</v>
      </c>
      <c r="BI715" s="17" t="e">
        <f>VLOOKUP($E715,'DATA PENGUKURAN GARDU'!$A:$BS,53,0)</f>
        <v>#N/A</v>
      </c>
      <c r="BJ715" s="17" t="e">
        <f>VLOOKUP($E715,'DATA PENGUKURAN GARDU'!$A:$BS,54,0)</f>
        <v>#N/A</v>
      </c>
      <c r="BK715" s="20" t="e">
        <f t="shared" si="378"/>
        <v>#N/A</v>
      </c>
      <c r="BL715" s="20" t="e">
        <f t="shared" si="379"/>
        <v>#N/A</v>
      </c>
      <c r="BM715" s="20" t="e">
        <f t="shared" si="380"/>
        <v>#N/A</v>
      </c>
      <c r="BN715" s="25" t="e">
        <f t="shared" si="381"/>
        <v>#N/A</v>
      </c>
      <c r="BO715" s="26" t="str">
        <f t="shared" si="382"/>
        <v>0</v>
      </c>
      <c r="BP715" s="21" t="e">
        <f t="shared" si="383"/>
        <v>#VALUE!</v>
      </c>
      <c r="BQ715" s="20" t="e">
        <f t="shared" si="384"/>
        <v>#N/A</v>
      </c>
      <c r="BR715" s="20" t="e">
        <v>#N/A</v>
      </c>
      <c r="BS715" s="9" t="e">
        <v>#N/A</v>
      </c>
      <c r="BT715" s="2" t="e">
        <f t="shared" si="385"/>
        <v>#VALUE!</v>
      </c>
      <c r="BU715" s="2" t="e">
        <f t="shared" si="368"/>
        <v>#N/A</v>
      </c>
      <c r="BV715" s="2" t="e">
        <f t="shared" si="369"/>
        <v>#N/A</v>
      </c>
    </row>
    <row r="716" s="2" customFormat="1" ht="22.95" customHeight="1" spans="1:74">
      <c r="A716" s="9" t="str">
        <f t="shared" si="370"/>
        <v>K-126.1Induk</v>
      </c>
      <c r="B716" s="9" t="str">
        <f t="shared" si="371"/>
        <v>K-126.1jurusan 1</v>
      </c>
      <c r="C716" s="9" t="str">
        <f t="shared" si="372"/>
        <v>K-126.1jurusan 2</v>
      </c>
      <c r="D716" s="9" t="str">
        <f t="shared" si="373"/>
        <v>K-126.1jurusan 3</v>
      </c>
      <c r="E716" s="9" t="str">
        <f t="shared" si="374"/>
        <v>K-126.1jurusan 4</v>
      </c>
      <c r="F716" s="10" t="s">
        <v>418</v>
      </c>
      <c r="G716" s="10" t="s">
        <v>132</v>
      </c>
      <c r="H716" s="10" t="s">
        <v>896</v>
      </c>
      <c r="I716" s="10" t="s">
        <v>11490</v>
      </c>
      <c r="J716" s="10" t="s">
        <v>11491</v>
      </c>
      <c r="K716" s="10" t="s">
        <v>7465</v>
      </c>
      <c r="L716" s="10"/>
      <c r="M716" s="10"/>
      <c r="N716" s="14">
        <f t="shared" si="375"/>
        <v>0</v>
      </c>
      <c r="O716" s="15" t="e">
        <f t="shared" si="376"/>
        <v>#VALUE!</v>
      </c>
      <c r="P716" s="15" t="e">
        <f t="shared" si="377"/>
        <v>#VALUE!</v>
      </c>
      <c r="Q716" s="17" t="e">
        <f>VLOOKUP($A716,'DATA PENGUKURAN GARDU'!$A:$BS,42,0)</f>
        <v>#N/A</v>
      </c>
      <c r="R716" s="18" t="e">
        <f t="shared" si="353"/>
        <v>#N/A</v>
      </c>
      <c r="S716" s="17" t="e">
        <f>VLOOKUP($A716,'DATA PENGUKURAN GARDU'!$A:$BS,44,0)</f>
        <v>#N/A</v>
      </c>
      <c r="T716" s="18" t="e">
        <f t="shared" si="354"/>
        <v>#N/A</v>
      </c>
      <c r="U716" s="17" t="e">
        <f>VLOOKUP($A716,'DATA PENGUKURAN GARDU'!$A:$BS,46,0)</f>
        <v>#N/A</v>
      </c>
      <c r="V716" s="18" t="e">
        <f t="shared" si="355"/>
        <v>#N/A</v>
      </c>
      <c r="W716" s="17" t="e">
        <f>VLOOKUP($A716,'DATA PENGUKURAN GARDU'!$A:$BS,48,0)</f>
        <v>#N/A</v>
      </c>
      <c r="X716" s="17" t="e">
        <f>VLOOKUP($A716,'DATA PENGUKURAN GARDU'!$A:$BS,53,0)</f>
        <v>#N/A</v>
      </c>
      <c r="Y716" s="17" t="e">
        <f>VLOOKUP($A716,'DATA PENGUKURAN GARDU'!$A:$BS,54,0)</f>
        <v>#N/A</v>
      </c>
      <c r="Z716" s="17" t="e">
        <f>VLOOKUP($A716,'DATA PENGUKURAN GARDU'!$A:$BS,55,0)</f>
        <v>#N/A</v>
      </c>
      <c r="AA716" s="20" t="e">
        <f>VLOOKUP($B716,'DATA PENGUKURAN GARDU'!$A:$BS,42,0)</f>
        <v>#N/A</v>
      </c>
      <c r="AB716" s="21" t="e">
        <f t="shared" si="356"/>
        <v>#N/A</v>
      </c>
      <c r="AC716" s="20" t="e">
        <f>VLOOKUP($B716,'DATA PENGUKURAN GARDU'!$A:$BS,44,0)</f>
        <v>#N/A</v>
      </c>
      <c r="AD716" s="21" t="e">
        <f t="shared" si="357"/>
        <v>#N/A</v>
      </c>
      <c r="AE716" s="20" t="e">
        <f>VLOOKUP($B716,'DATA PENGUKURAN GARDU'!$A:$BS,46,0)</f>
        <v>#N/A</v>
      </c>
      <c r="AF716" s="21" t="e">
        <f t="shared" si="358"/>
        <v>#N/A</v>
      </c>
      <c r="AG716" s="20" t="e">
        <f>VLOOKUP($B716,'DATA PENGUKURAN GARDU'!$A:$BS,46,0)</f>
        <v>#N/A</v>
      </c>
      <c r="AH716" s="20" t="e">
        <f>VLOOKUP($B716,'DATA PENGUKURAN GARDU'!$A:$BS,53,0)</f>
        <v>#N/A</v>
      </c>
      <c r="AI716" s="20" t="e">
        <f>VLOOKUP($B716,'DATA PENGUKURAN GARDU'!$A:$BS,54,0)</f>
        <v>#N/A</v>
      </c>
      <c r="AJ716" s="17" t="e">
        <f>VLOOKUP($C716,'DATA PENGUKURAN GARDU'!$A:$BS,42,0)</f>
        <v>#N/A</v>
      </c>
      <c r="AK716" s="23" t="e">
        <f t="shared" si="359"/>
        <v>#N/A</v>
      </c>
      <c r="AL716" s="17" t="e">
        <f>VLOOKUP($C716,'DATA PENGUKURAN GARDU'!$A:$BS,44,0)</f>
        <v>#N/A</v>
      </c>
      <c r="AM716" s="23" t="e">
        <f t="shared" si="360"/>
        <v>#N/A</v>
      </c>
      <c r="AN716" s="17" t="e">
        <f>VLOOKUP($C716,'DATA PENGUKURAN GARDU'!$A:$BS,46,0)</f>
        <v>#N/A</v>
      </c>
      <c r="AO716" s="23" t="e">
        <f t="shared" si="361"/>
        <v>#N/A</v>
      </c>
      <c r="AP716" s="17" t="e">
        <f>VLOOKUP($C716,'DATA PENGUKURAN GARDU'!$A:$BS,46,0)</f>
        <v>#N/A</v>
      </c>
      <c r="AQ716" s="17" t="e">
        <f>VLOOKUP($C716,'DATA PENGUKURAN GARDU'!$A:$BS,53,0)</f>
        <v>#N/A</v>
      </c>
      <c r="AR716" s="17" t="e">
        <f>VLOOKUP($C716,'DATA PENGUKURAN GARDU'!$A:$BS,54,0)</f>
        <v>#N/A</v>
      </c>
      <c r="AS716" s="20" t="e">
        <f>VLOOKUP($D716,'DATA PENGUKURAN GARDU'!$A:$BS,42,0)</f>
        <v>#N/A</v>
      </c>
      <c r="AT716" s="21" t="e">
        <f t="shared" si="362"/>
        <v>#N/A</v>
      </c>
      <c r="AU716" s="20" t="e">
        <f>VLOOKUP($D716,'DATA PENGUKURAN GARDU'!$A:$BS,44,0)</f>
        <v>#N/A</v>
      </c>
      <c r="AV716" s="21" t="e">
        <f t="shared" si="363"/>
        <v>#N/A</v>
      </c>
      <c r="AW716" s="20" t="e">
        <f>VLOOKUP($D716,'DATA PENGUKURAN GARDU'!$A:$BS,46,0)</f>
        <v>#N/A</v>
      </c>
      <c r="AX716" s="21" t="e">
        <f t="shared" si="364"/>
        <v>#N/A</v>
      </c>
      <c r="AY716" s="20" t="e">
        <f>VLOOKUP($D716,'DATA PENGUKURAN GARDU'!$A:$BS,46,0)</f>
        <v>#N/A</v>
      </c>
      <c r="AZ716" s="20" t="e">
        <f>VLOOKUP($D716,'DATA PENGUKURAN GARDU'!$A:$BS,53,0)</f>
        <v>#N/A</v>
      </c>
      <c r="BA716" s="20" t="e">
        <f>VLOOKUP($D716,'DATA PENGUKURAN GARDU'!$A:$BS,54,0)</f>
        <v>#N/A</v>
      </c>
      <c r="BB716" s="17" t="e">
        <f>VLOOKUP($E716,'DATA PENGUKURAN GARDU'!$A:$BS,42,0)</f>
        <v>#N/A</v>
      </c>
      <c r="BC716" s="23" t="e">
        <f t="shared" si="365"/>
        <v>#N/A</v>
      </c>
      <c r="BD716" s="17" t="e">
        <f>VLOOKUP($E716,'DATA PENGUKURAN GARDU'!$A:$BS,44,0)</f>
        <v>#N/A</v>
      </c>
      <c r="BE716" s="23" t="e">
        <f t="shared" si="366"/>
        <v>#N/A</v>
      </c>
      <c r="BF716" s="17" t="e">
        <f>VLOOKUP($E716,'DATA PENGUKURAN GARDU'!$A:$BS,46,0)</f>
        <v>#N/A</v>
      </c>
      <c r="BG716" s="23" t="e">
        <f t="shared" si="367"/>
        <v>#N/A</v>
      </c>
      <c r="BH716" s="17" t="e">
        <f>VLOOKUP($E716,'DATA PENGUKURAN GARDU'!$A:$BS,46,0)</f>
        <v>#N/A</v>
      </c>
      <c r="BI716" s="17" t="e">
        <f>VLOOKUP($E716,'DATA PENGUKURAN GARDU'!$A:$BS,53,0)</f>
        <v>#N/A</v>
      </c>
      <c r="BJ716" s="17" t="e">
        <f>VLOOKUP($E716,'DATA PENGUKURAN GARDU'!$A:$BS,54,0)</f>
        <v>#N/A</v>
      </c>
      <c r="BK716" s="20" t="e">
        <f t="shared" si="378"/>
        <v>#N/A</v>
      </c>
      <c r="BL716" s="20" t="e">
        <f t="shared" si="379"/>
        <v>#N/A</v>
      </c>
      <c r="BM716" s="20" t="e">
        <f t="shared" si="380"/>
        <v>#N/A</v>
      </c>
      <c r="BN716" s="25" t="e">
        <f t="shared" si="381"/>
        <v>#N/A</v>
      </c>
      <c r="BO716" s="26" t="str">
        <f t="shared" si="382"/>
        <v>0</v>
      </c>
      <c r="BP716" s="21" t="e">
        <f t="shared" si="383"/>
        <v>#VALUE!</v>
      </c>
      <c r="BQ716" s="20" t="e">
        <f t="shared" si="384"/>
        <v>#N/A</v>
      </c>
      <c r="BR716" s="20" t="e">
        <v>#N/A</v>
      </c>
      <c r="BS716" s="9" t="e">
        <v>#N/A</v>
      </c>
      <c r="BT716" s="2" t="e">
        <f t="shared" si="385"/>
        <v>#VALUE!</v>
      </c>
      <c r="BU716" s="2" t="e">
        <f t="shared" si="368"/>
        <v>#N/A</v>
      </c>
      <c r="BV716" s="2" t="e">
        <f t="shared" si="369"/>
        <v>#N/A</v>
      </c>
    </row>
    <row r="717" s="2" customFormat="1" ht="22.95" customHeight="1" spans="1:74">
      <c r="A717" s="9" t="str">
        <f t="shared" si="370"/>
        <v>M 114Induk</v>
      </c>
      <c r="B717" s="9" t="str">
        <f t="shared" si="371"/>
        <v>M 114jurusan 1</v>
      </c>
      <c r="C717" s="9" t="str">
        <f t="shared" si="372"/>
        <v>M 114jurusan 2</v>
      </c>
      <c r="D717" s="9" t="str">
        <f t="shared" si="373"/>
        <v>M 114jurusan 3</v>
      </c>
      <c r="E717" s="9" t="str">
        <f t="shared" si="374"/>
        <v>M 114jurusan 4</v>
      </c>
      <c r="F717" s="10" t="s">
        <v>131</v>
      </c>
      <c r="G717" s="10" t="s">
        <v>131</v>
      </c>
      <c r="H717" s="10" t="s">
        <v>897</v>
      </c>
      <c r="I717" s="10" t="s">
        <v>11492</v>
      </c>
      <c r="J717" s="10" t="s">
        <v>11493</v>
      </c>
      <c r="K717" s="10" t="s">
        <v>7465</v>
      </c>
      <c r="L717" s="10"/>
      <c r="M717" s="10"/>
      <c r="N717" s="14">
        <f t="shared" si="375"/>
        <v>0</v>
      </c>
      <c r="O717" s="15" t="e">
        <f t="shared" si="376"/>
        <v>#VALUE!</v>
      </c>
      <c r="P717" s="15" t="e">
        <f t="shared" si="377"/>
        <v>#VALUE!</v>
      </c>
      <c r="Q717" s="17" t="e">
        <f>VLOOKUP($A717,'DATA PENGUKURAN GARDU'!$A:$BS,42,0)</f>
        <v>#N/A</v>
      </c>
      <c r="R717" s="18" t="e">
        <f t="shared" si="353"/>
        <v>#N/A</v>
      </c>
      <c r="S717" s="17" t="e">
        <f>VLOOKUP($A717,'DATA PENGUKURAN GARDU'!$A:$BS,44,0)</f>
        <v>#N/A</v>
      </c>
      <c r="T717" s="18" t="e">
        <f t="shared" si="354"/>
        <v>#N/A</v>
      </c>
      <c r="U717" s="17" t="e">
        <f>VLOOKUP($A717,'DATA PENGUKURAN GARDU'!$A:$BS,46,0)</f>
        <v>#N/A</v>
      </c>
      <c r="V717" s="18" t="e">
        <f t="shared" si="355"/>
        <v>#N/A</v>
      </c>
      <c r="W717" s="17" t="e">
        <f>VLOOKUP($A717,'DATA PENGUKURAN GARDU'!$A:$BS,48,0)</f>
        <v>#N/A</v>
      </c>
      <c r="X717" s="17" t="e">
        <f>VLOOKUP($A717,'DATA PENGUKURAN GARDU'!$A:$BS,53,0)</f>
        <v>#N/A</v>
      </c>
      <c r="Y717" s="17" t="e">
        <f>VLOOKUP($A717,'DATA PENGUKURAN GARDU'!$A:$BS,54,0)</f>
        <v>#N/A</v>
      </c>
      <c r="Z717" s="17" t="e">
        <f>VLOOKUP($A717,'DATA PENGUKURAN GARDU'!$A:$BS,55,0)</f>
        <v>#N/A</v>
      </c>
      <c r="AA717" s="20" t="e">
        <f>VLOOKUP($B717,'DATA PENGUKURAN GARDU'!$A:$BS,42,0)</f>
        <v>#N/A</v>
      </c>
      <c r="AB717" s="21" t="e">
        <f t="shared" si="356"/>
        <v>#N/A</v>
      </c>
      <c r="AC717" s="20" t="e">
        <f>VLOOKUP($B717,'DATA PENGUKURAN GARDU'!$A:$BS,44,0)</f>
        <v>#N/A</v>
      </c>
      <c r="AD717" s="21" t="e">
        <f t="shared" si="357"/>
        <v>#N/A</v>
      </c>
      <c r="AE717" s="20" t="e">
        <f>VLOOKUP($B717,'DATA PENGUKURAN GARDU'!$A:$BS,46,0)</f>
        <v>#N/A</v>
      </c>
      <c r="AF717" s="21" t="e">
        <f t="shared" si="358"/>
        <v>#N/A</v>
      </c>
      <c r="AG717" s="20" t="e">
        <f>VLOOKUP($B717,'DATA PENGUKURAN GARDU'!$A:$BS,46,0)</f>
        <v>#N/A</v>
      </c>
      <c r="AH717" s="20" t="e">
        <f>VLOOKUP($B717,'DATA PENGUKURAN GARDU'!$A:$BS,53,0)</f>
        <v>#N/A</v>
      </c>
      <c r="AI717" s="20" t="e">
        <f>VLOOKUP($B717,'DATA PENGUKURAN GARDU'!$A:$BS,54,0)</f>
        <v>#N/A</v>
      </c>
      <c r="AJ717" s="17" t="e">
        <f>VLOOKUP($C717,'DATA PENGUKURAN GARDU'!$A:$BS,42,0)</f>
        <v>#N/A</v>
      </c>
      <c r="AK717" s="23" t="e">
        <f t="shared" si="359"/>
        <v>#N/A</v>
      </c>
      <c r="AL717" s="17" t="e">
        <f>VLOOKUP($C717,'DATA PENGUKURAN GARDU'!$A:$BS,44,0)</f>
        <v>#N/A</v>
      </c>
      <c r="AM717" s="23" t="e">
        <f t="shared" si="360"/>
        <v>#N/A</v>
      </c>
      <c r="AN717" s="17" t="e">
        <f>VLOOKUP($C717,'DATA PENGUKURAN GARDU'!$A:$BS,46,0)</f>
        <v>#N/A</v>
      </c>
      <c r="AO717" s="23" t="e">
        <f t="shared" si="361"/>
        <v>#N/A</v>
      </c>
      <c r="AP717" s="17" t="e">
        <f>VLOOKUP($C717,'DATA PENGUKURAN GARDU'!$A:$BS,46,0)</f>
        <v>#N/A</v>
      </c>
      <c r="AQ717" s="17" t="e">
        <f>VLOOKUP($C717,'DATA PENGUKURAN GARDU'!$A:$BS,53,0)</f>
        <v>#N/A</v>
      </c>
      <c r="AR717" s="17" t="e">
        <f>VLOOKUP($C717,'DATA PENGUKURAN GARDU'!$A:$BS,54,0)</f>
        <v>#N/A</v>
      </c>
      <c r="AS717" s="20" t="e">
        <f>VLOOKUP($D717,'DATA PENGUKURAN GARDU'!$A:$BS,42,0)</f>
        <v>#N/A</v>
      </c>
      <c r="AT717" s="21" t="e">
        <f t="shared" si="362"/>
        <v>#N/A</v>
      </c>
      <c r="AU717" s="20" t="e">
        <f>VLOOKUP($D717,'DATA PENGUKURAN GARDU'!$A:$BS,44,0)</f>
        <v>#N/A</v>
      </c>
      <c r="AV717" s="21" t="e">
        <f t="shared" si="363"/>
        <v>#N/A</v>
      </c>
      <c r="AW717" s="20" t="e">
        <f>VLOOKUP($D717,'DATA PENGUKURAN GARDU'!$A:$BS,46,0)</f>
        <v>#N/A</v>
      </c>
      <c r="AX717" s="21" t="e">
        <f t="shared" si="364"/>
        <v>#N/A</v>
      </c>
      <c r="AY717" s="20" t="e">
        <f>VLOOKUP($D717,'DATA PENGUKURAN GARDU'!$A:$BS,46,0)</f>
        <v>#N/A</v>
      </c>
      <c r="AZ717" s="20" t="e">
        <f>VLOOKUP($D717,'DATA PENGUKURAN GARDU'!$A:$BS,53,0)</f>
        <v>#N/A</v>
      </c>
      <c r="BA717" s="20" t="e">
        <f>VLOOKUP($D717,'DATA PENGUKURAN GARDU'!$A:$BS,54,0)</f>
        <v>#N/A</v>
      </c>
      <c r="BB717" s="17" t="e">
        <f>VLOOKUP($E717,'DATA PENGUKURAN GARDU'!$A:$BS,42,0)</f>
        <v>#N/A</v>
      </c>
      <c r="BC717" s="23" t="e">
        <f t="shared" si="365"/>
        <v>#N/A</v>
      </c>
      <c r="BD717" s="17" t="e">
        <f>VLOOKUP($E717,'DATA PENGUKURAN GARDU'!$A:$BS,44,0)</f>
        <v>#N/A</v>
      </c>
      <c r="BE717" s="23" t="e">
        <f t="shared" si="366"/>
        <v>#N/A</v>
      </c>
      <c r="BF717" s="17" t="e">
        <f>VLOOKUP($E717,'DATA PENGUKURAN GARDU'!$A:$BS,46,0)</f>
        <v>#N/A</v>
      </c>
      <c r="BG717" s="23" t="e">
        <f t="shared" si="367"/>
        <v>#N/A</v>
      </c>
      <c r="BH717" s="17" t="e">
        <f>VLOOKUP($E717,'DATA PENGUKURAN GARDU'!$A:$BS,46,0)</f>
        <v>#N/A</v>
      </c>
      <c r="BI717" s="17" t="e">
        <f>VLOOKUP($E717,'DATA PENGUKURAN GARDU'!$A:$BS,53,0)</f>
        <v>#N/A</v>
      </c>
      <c r="BJ717" s="17" t="e">
        <f>VLOOKUP($E717,'DATA PENGUKURAN GARDU'!$A:$BS,54,0)</f>
        <v>#N/A</v>
      </c>
      <c r="BK717" s="20" t="e">
        <f t="shared" si="378"/>
        <v>#N/A</v>
      </c>
      <c r="BL717" s="20" t="e">
        <f t="shared" si="379"/>
        <v>#N/A</v>
      </c>
      <c r="BM717" s="20" t="e">
        <f t="shared" si="380"/>
        <v>#N/A</v>
      </c>
      <c r="BN717" s="25" t="e">
        <f t="shared" si="381"/>
        <v>#N/A</v>
      </c>
      <c r="BO717" s="26" t="str">
        <f t="shared" si="382"/>
        <v>0</v>
      </c>
      <c r="BP717" s="21" t="e">
        <f t="shared" si="383"/>
        <v>#VALUE!</v>
      </c>
      <c r="BQ717" s="20" t="e">
        <f t="shared" si="384"/>
        <v>#N/A</v>
      </c>
      <c r="BR717" s="20" t="e">
        <v>#N/A</v>
      </c>
      <c r="BS717" s="9" t="e">
        <v>#N/A</v>
      </c>
      <c r="BT717" s="2" t="e">
        <f t="shared" si="385"/>
        <v>#VALUE!</v>
      </c>
      <c r="BU717" s="2" t="e">
        <f t="shared" si="368"/>
        <v>#N/A</v>
      </c>
      <c r="BV717" s="2" t="e">
        <f t="shared" si="369"/>
        <v>#N/A</v>
      </c>
    </row>
    <row r="718" s="2" customFormat="1" ht="22.95" customHeight="1" spans="1:74">
      <c r="A718" s="9" t="str">
        <f t="shared" si="370"/>
        <v>M 119Induk</v>
      </c>
      <c r="B718" s="9" t="str">
        <f t="shared" si="371"/>
        <v>M 119jurusan 1</v>
      </c>
      <c r="C718" s="9" t="str">
        <f t="shared" si="372"/>
        <v>M 119jurusan 2</v>
      </c>
      <c r="D718" s="9" t="str">
        <f t="shared" si="373"/>
        <v>M 119jurusan 3</v>
      </c>
      <c r="E718" s="9" t="str">
        <f t="shared" si="374"/>
        <v>M 119jurusan 4</v>
      </c>
      <c r="F718" s="10" t="s">
        <v>131</v>
      </c>
      <c r="G718" s="10" t="s">
        <v>131</v>
      </c>
      <c r="H718" s="10" t="s">
        <v>898</v>
      </c>
      <c r="I718" s="10" t="s">
        <v>11494</v>
      </c>
      <c r="J718" s="10" t="s">
        <v>11495</v>
      </c>
      <c r="K718" s="10" t="s">
        <v>7465</v>
      </c>
      <c r="L718" s="10"/>
      <c r="M718" s="10"/>
      <c r="N718" s="14">
        <f t="shared" si="375"/>
        <v>0</v>
      </c>
      <c r="O718" s="15" t="e">
        <f t="shared" si="376"/>
        <v>#VALUE!</v>
      </c>
      <c r="P718" s="15" t="e">
        <f t="shared" si="377"/>
        <v>#VALUE!</v>
      </c>
      <c r="Q718" s="17" t="e">
        <f>VLOOKUP($A718,'DATA PENGUKURAN GARDU'!$A:$BS,42,0)</f>
        <v>#N/A</v>
      </c>
      <c r="R718" s="18" t="e">
        <f t="shared" si="353"/>
        <v>#N/A</v>
      </c>
      <c r="S718" s="17" t="e">
        <f>VLOOKUP($A718,'DATA PENGUKURAN GARDU'!$A:$BS,44,0)</f>
        <v>#N/A</v>
      </c>
      <c r="T718" s="18" t="e">
        <f t="shared" si="354"/>
        <v>#N/A</v>
      </c>
      <c r="U718" s="17" t="e">
        <f>VLOOKUP($A718,'DATA PENGUKURAN GARDU'!$A:$BS,46,0)</f>
        <v>#N/A</v>
      </c>
      <c r="V718" s="18" t="e">
        <f t="shared" si="355"/>
        <v>#N/A</v>
      </c>
      <c r="W718" s="17" t="e">
        <f>VLOOKUP($A718,'DATA PENGUKURAN GARDU'!$A:$BS,48,0)</f>
        <v>#N/A</v>
      </c>
      <c r="X718" s="17" t="e">
        <f>VLOOKUP($A718,'DATA PENGUKURAN GARDU'!$A:$BS,53,0)</f>
        <v>#N/A</v>
      </c>
      <c r="Y718" s="17" t="e">
        <f>VLOOKUP($A718,'DATA PENGUKURAN GARDU'!$A:$BS,54,0)</f>
        <v>#N/A</v>
      </c>
      <c r="Z718" s="17" t="e">
        <f>VLOOKUP($A718,'DATA PENGUKURAN GARDU'!$A:$BS,55,0)</f>
        <v>#N/A</v>
      </c>
      <c r="AA718" s="20" t="e">
        <f>VLOOKUP($B718,'DATA PENGUKURAN GARDU'!$A:$BS,42,0)</f>
        <v>#N/A</v>
      </c>
      <c r="AB718" s="21" t="e">
        <f t="shared" si="356"/>
        <v>#N/A</v>
      </c>
      <c r="AC718" s="20" t="e">
        <f>VLOOKUP($B718,'DATA PENGUKURAN GARDU'!$A:$BS,44,0)</f>
        <v>#N/A</v>
      </c>
      <c r="AD718" s="21" t="e">
        <f t="shared" si="357"/>
        <v>#N/A</v>
      </c>
      <c r="AE718" s="20" t="e">
        <f>VLOOKUP($B718,'DATA PENGUKURAN GARDU'!$A:$BS,46,0)</f>
        <v>#N/A</v>
      </c>
      <c r="AF718" s="21" t="e">
        <f t="shared" si="358"/>
        <v>#N/A</v>
      </c>
      <c r="AG718" s="20" t="e">
        <f>VLOOKUP($B718,'DATA PENGUKURAN GARDU'!$A:$BS,46,0)</f>
        <v>#N/A</v>
      </c>
      <c r="AH718" s="20" t="e">
        <f>VLOOKUP($B718,'DATA PENGUKURAN GARDU'!$A:$BS,53,0)</f>
        <v>#N/A</v>
      </c>
      <c r="AI718" s="20" t="e">
        <f>VLOOKUP($B718,'DATA PENGUKURAN GARDU'!$A:$BS,54,0)</f>
        <v>#N/A</v>
      </c>
      <c r="AJ718" s="17" t="e">
        <f>VLOOKUP($C718,'DATA PENGUKURAN GARDU'!$A:$BS,42,0)</f>
        <v>#N/A</v>
      </c>
      <c r="AK718" s="23" t="e">
        <f t="shared" si="359"/>
        <v>#N/A</v>
      </c>
      <c r="AL718" s="17" t="e">
        <f>VLOOKUP($C718,'DATA PENGUKURAN GARDU'!$A:$BS,44,0)</f>
        <v>#N/A</v>
      </c>
      <c r="AM718" s="23" t="e">
        <f t="shared" si="360"/>
        <v>#N/A</v>
      </c>
      <c r="AN718" s="17" t="e">
        <f>VLOOKUP($C718,'DATA PENGUKURAN GARDU'!$A:$BS,46,0)</f>
        <v>#N/A</v>
      </c>
      <c r="AO718" s="23" t="e">
        <f t="shared" si="361"/>
        <v>#N/A</v>
      </c>
      <c r="AP718" s="17" t="e">
        <f>VLOOKUP($C718,'DATA PENGUKURAN GARDU'!$A:$BS,46,0)</f>
        <v>#N/A</v>
      </c>
      <c r="AQ718" s="17" t="e">
        <f>VLOOKUP($C718,'DATA PENGUKURAN GARDU'!$A:$BS,53,0)</f>
        <v>#N/A</v>
      </c>
      <c r="AR718" s="17" t="e">
        <f>VLOOKUP($C718,'DATA PENGUKURAN GARDU'!$A:$BS,54,0)</f>
        <v>#N/A</v>
      </c>
      <c r="AS718" s="20" t="e">
        <f>VLOOKUP($D718,'DATA PENGUKURAN GARDU'!$A:$BS,42,0)</f>
        <v>#N/A</v>
      </c>
      <c r="AT718" s="21" t="e">
        <f t="shared" si="362"/>
        <v>#N/A</v>
      </c>
      <c r="AU718" s="20" t="e">
        <f>VLOOKUP($D718,'DATA PENGUKURAN GARDU'!$A:$BS,44,0)</f>
        <v>#N/A</v>
      </c>
      <c r="AV718" s="21" t="e">
        <f t="shared" si="363"/>
        <v>#N/A</v>
      </c>
      <c r="AW718" s="20" t="e">
        <f>VLOOKUP($D718,'DATA PENGUKURAN GARDU'!$A:$BS,46,0)</f>
        <v>#N/A</v>
      </c>
      <c r="AX718" s="21" t="e">
        <f t="shared" si="364"/>
        <v>#N/A</v>
      </c>
      <c r="AY718" s="20" t="e">
        <f>VLOOKUP($D718,'DATA PENGUKURAN GARDU'!$A:$BS,46,0)</f>
        <v>#N/A</v>
      </c>
      <c r="AZ718" s="20" t="e">
        <f>VLOOKUP($D718,'DATA PENGUKURAN GARDU'!$A:$BS,53,0)</f>
        <v>#N/A</v>
      </c>
      <c r="BA718" s="20" t="e">
        <f>VLOOKUP($D718,'DATA PENGUKURAN GARDU'!$A:$BS,54,0)</f>
        <v>#N/A</v>
      </c>
      <c r="BB718" s="17" t="e">
        <f>VLOOKUP($E718,'DATA PENGUKURAN GARDU'!$A:$BS,42,0)</f>
        <v>#N/A</v>
      </c>
      <c r="BC718" s="23" t="e">
        <f t="shared" si="365"/>
        <v>#N/A</v>
      </c>
      <c r="BD718" s="17" t="e">
        <f>VLOOKUP($E718,'DATA PENGUKURAN GARDU'!$A:$BS,44,0)</f>
        <v>#N/A</v>
      </c>
      <c r="BE718" s="23" t="e">
        <f t="shared" si="366"/>
        <v>#N/A</v>
      </c>
      <c r="BF718" s="17" t="e">
        <f>VLOOKUP($E718,'DATA PENGUKURAN GARDU'!$A:$BS,46,0)</f>
        <v>#N/A</v>
      </c>
      <c r="BG718" s="23" t="e">
        <f t="shared" si="367"/>
        <v>#N/A</v>
      </c>
      <c r="BH718" s="17" t="e">
        <f>VLOOKUP($E718,'DATA PENGUKURAN GARDU'!$A:$BS,46,0)</f>
        <v>#N/A</v>
      </c>
      <c r="BI718" s="17" t="e">
        <f>VLOOKUP($E718,'DATA PENGUKURAN GARDU'!$A:$BS,53,0)</f>
        <v>#N/A</v>
      </c>
      <c r="BJ718" s="17" t="e">
        <f>VLOOKUP($E718,'DATA PENGUKURAN GARDU'!$A:$BS,54,0)</f>
        <v>#N/A</v>
      </c>
      <c r="BK718" s="20" t="e">
        <f t="shared" si="378"/>
        <v>#N/A</v>
      </c>
      <c r="BL718" s="20" t="e">
        <f t="shared" si="379"/>
        <v>#N/A</v>
      </c>
      <c r="BM718" s="20" t="e">
        <f t="shared" si="380"/>
        <v>#N/A</v>
      </c>
      <c r="BN718" s="25" t="e">
        <f t="shared" si="381"/>
        <v>#N/A</v>
      </c>
      <c r="BO718" s="26" t="str">
        <f t="shared" si="382"/>
        <v>0</v>
      </c>
      <c r="BP718" s="21" t="e">
        <f t="shared" si="383"/>
        <v>#VALUE!</v>
      </c>
      <c r="BQ718" s="20" t="e">
        <f t="shared" si="384"/>
        <v>#N/A</v>
      </c>
      <c r="BR718" s="20" t="e">
        <v>#N/A</v>
      </c>
      <c r="BS718" s="9" t="e">
        <v>#N/A</v>
      </c>
      <c r="BT718" s="2" t="e">
        <f t="shared" si="385"/>
        <v>#VALUE!</v>
      </c>
      <c r="BU718" s="2" t="e">
        <f t="shared" si="368"/>
        <v>#N/A</v>
      </c>
      <c r="BV718" s="2" t="e">
        <f t="shared" si="369"/>
        <v>#N/A</v>
      </c>
    </row>
    <row r="719" s="2" customFormat="1" ht="22.95" customHeight="1" spans="1:74">
      <c r="A719" s="9" t="str">
        <f t="shared" si="370"/>
        <v>M 121Induk</v>
      </c>
      <c r="B719" s="9" t="str">
        <f t="shared" si="371"/>
        <v>M 121jurusan 1</v>
      </c>
      <c r="C719" s="9" t="str">
        <f t="shared" si="372"/>
        <v>M 121jurusan 2</v>
      </c>
      <c r="D719" s="9" t="str">
        <f t="shared" si="373"/>
        <v>M 121jurusan 3</v>
      </c>
      <c r="E719" s="9" t="str">
        <f t="shared" si="374"/>
        <v>M 121jurusan 4</v>
      </c>
      <c r="F719" s="10" t="s">
        <v>131</v>
      </c>
      <c r="G719" s="10" t="s">
        <v>131</v>
      </c>
      <c r="H719" s="10" t="s">
        <v>899</v>
      </c>
      <c r="I719" s="10" t="s">
        <v>11496</v>
      </c>
      <c r="J719" s="10" t="s">
        <v>11497</v>
      </c>
      <c r="K719" s="10" t="s">
        <v>7465</v>
      </c>
      <c r="L719" s="10"/>
      <c r="M719" s="10"/>
      <c r="N719" s="14">
        <f t="shared" si="375"/>
        <v>0</v>
      </c>
      <c r="O719" s="15" t="e">
        <f t="shared" si="376"/>
        <v>#VALUE!</v>
      </c>
      <c r="P719" s="15" t="e">
        <f t="shared" si="377"/>
        <v>#VALUE!</v>
      </c>
      <c r="Q719" s="17" t="e">
        <f>VLOOKUP($A719,'DATA PENGUKURAN GARDU'!$A:$BS,42,0)</f>
        <v>#N/A</v>
      </c>
      <c r="R719" s="18" t="e">
        <f t="shared" si="353"/>
        <v>#N/A</v>
      </c>
      <c r="S719" s="17" t="e">
        <f>VLOOKUP($A719,'DATA PENGUKURAN GARDU'!$A:$BS,44,0)</f>
        <v>#N/A</v>
      </c>
      <c r="T719" s="18" t="e">
        <f t="shared" si="354"/>
        <v>#N/A</v>
      </c>
      <c r="U719" s="17" t="e">
        <f>VLOOKUP($A719,'DATA PENGUKURAN GARDU'!$A:$BS,46,0)</f>
        <v>#N/A</v>
      </c>
      <c r="V719" s="18" t="e">
        <f t="shared" si="355"/>
        <v>#N/A</v>
      </c>
      <c r="W719" s="17" t="e">
        <f>VLOOKUP($A719,'DATA PENGUKURAN GARDU'!$A:$BS,48,0)</f>
        <v>#N/A</v>
      </c>
      <c r="X719" s="17" t="e">
        <f>VLOOKUP($A719,'DATA PENGUKURAN GARDU'!$A:$BS,53,0)</f>
        <v>#N/A</v>
      </c>
      <c r="Y719" s="17" t="e">
        <f>VLOOKUP($A719,'DATA PENGUKURAN GARDU'!$A:$BS,54,0)</f>
        <v>#N/A</v>
      </c>
      <c r="Z719" s="17" t="e">
        <f>VLOOKUP($A719,'DATA PENGUKURAN GARDU'!$A:$BS,55,0)</f>
        <v>#N/A</v>
      </c>
      <c r="AA719" s="20" t="e">
        <f>VLOOKUP($B719,'DATA PENGUKURAN GARDU'!$A:$BS,42,0)</f>
        <v>#N/A</v>
      </c>
      <c r="AB719" s="21" t="e">
        <f t="shared" si="356"/>
        <v>#N/A</v>
      </c>
      <c r="AC719" s="20" t="e">
        <f>VLOOKUP($B719,'DATA PENGUKURAN GARDU'!$A:$BS,44,0)</f>
        <v>#N/A</v>
      </c>
      <c r="AD719" s="21" t="e">
        <f t="shared" si="357"/>
        <v>#N/A</v>
      </c>
      <c r="AE719" s="20" t="e">
        <f>VLOOKUP($B719,'DATA PENGUKURAN GARDU'!$A:$BS,46,0)</f>
        <v>#N/A</v>
      </c>
      <c r="AF719" s="21" t="e">
        <f t="shared" si="358"/>
        <v>#N/A</v>
      </c>
      <c r="AG719" s="20" t="e">
        <f>VLOOKUP($B719,'DATA PENGUKURAN GARDU'!$A:$BS,46,0)</f>
        <v>#N/A</v>
      </c>
      <c r="AH719" s="20" t="e">
        <f>VLOOKUP($B719,'DATA PENGUKURAN GARDU'!$A:$BS,53,0)</f>
        <v>#N/A</v>
      </c>
      <c r="AI719" s="20" t="e">
        <f>VLOOKUP($B719,'DATA PENGUKURAN GARDU'!$A:$BS,54,0)</f>
        <v>#N/A</v>
      </c>
      <c r="AJ719" s="17" t="e">
        <f>VLOOKUP($C719,'DATA PENGUKURAN GARDU'!$A:$BS,42,0)</f>
        <v>#N/A</v>
      </c>
      <c r="AK719" s="23" t="e">
        <f t="shared" si="359"/>
        <v>#N/A</v>
      </c>
      <c r="AL719" s="17" t="e">
        <f>VLOOKUP($C719,'DATA PENGUKURAN GARDU'!$A:$BS,44,0)</f>
        <v>#N/A</v>
      </c>
      <c r="AM719" s="23" t="e">
        <f t="shared" si="360"/>
        <v>#N/A</v>
      </c>
      <c r="AN719" s="17" t="e">
        <f>VLOOKUP($C719,'DATA PENGUKURAN GARDU'!$A:$BS,46,0)</f>
        <v>#N/A</v>
      </c>
      <c r="AO719" s="23" t="e">
        <f t="shared" si="361"/>
        <v>#N/A</v>
      </c>
      <c r="AP719" s="17" t="e">
        <f>VLOOKUP($C719,'DATA PENGUKURAN GARDU'!$A:$BS,46,0)</f>
        <v>#N/A</v>
      </c>
      <c r="AQ719" s="17" t="e">
        <f>VLOOKUP($C719,'DATA PENGUKURAN GARDU'!$A:$BS,53,0)</f>
        <v>#N/A</v>
      </c>
      <c r="AR719" s="17" t="e">
        <f>VLOOKUP($C719,'DATA PENGUKURAN GARDU'!$A:$BS,54,0)</f>
        <v>#N/A</v>
      </c>
      <c r="AS719" s="20" t="e">
        <f>VLOOKUP($D719,'DATA PENGUKURAN GARDU'!$A:$BS,42,0)</f>
        <v>#N/A</v>
      </c>
      <c r="AT719" s="21" t="e">
        <f t="shared" si="362"/>
        <v>#N/A</v>
      </c>
      <c r="AU719" s="20" t="e">
        <f>VLOOKUP($D719,'DATA PENGUKURAN GARDU'!$A:$BS,44,0)</f>
        <v>#N/A</v>
      </c>
      <c r="AV719" s="21" t="e">
        <f t="shared" si="363"/>
        <v>#N/A</v>
      </c>
      <c r="AW719" s="20" t="e">
        <f>VLOOKUP($D719,'DATA PENGUKURAN GARDU'!$A:$BS,46,0)</f>
        <v>#N/A</v>
      </c>
      <c r="AX719" s="21" t="e">
        <f t="shared" si="364"/>
        <v>#N/A</v>
      </c>
      <c r="AY719" s="20" t="e">
        <f>VLOOKUP($D719,'DATA PENGUKURAN GARDU'!$A:$BS,46,0)</f>
        <v>#N/A</v>
      </c>
      <c r="AZ719" s="20" t="e">
        <f>VLOOKUP($D719,'DATA PENGUKURAN GARDU'!$A:$BS,53,0)</f>
        <v>#N/A</v>
      </c>
      <c r="BA719" s="20" t="e">
        <f>VLOOKUP($D719,'DATA PENGUKURAN GARDU'!$A:$BS,54,0)</f>
        <v>#N/A</v>
      </c>
      <c r="BB719" s="17" t="e">
        <f>VLOOKUP($E719,'DATA PENGUKURAN GARDU'!$A:$BS,42,0)</f>
        <v>#N/A</v>
      </c>
      <c r="BC719" s="23" t="e">
        <f t="shared" si="365"/>
        <v>#N/A</v>
      </c>
      <c r="BD719" s="17" t="e">
        <f>VLOOKUP($E719,'DATA PENGUKURAN GARDU'!$A:$BS,44,0)</f>
        <v>#N/A</v>
      </c>
      <c r="BE719" s="23" t="e">
        <f t="shared" si="366"/>
        <v>#N/A</v>
      </c>
      <c r="BF719" s="17" t="e">
        <f>VLOOKUP($E719,'DATA PENGUKURAN GARDU'!$A:$BS,46,0)</f>
        <v>#N/A</v>
      </c>
      <c r="BG719" s="23" t="e">
        <f t="shared" si="367"/>
        <v>#N/A</v>
      </c>
      <c r="BH719" s="17" t="e">
        <f>VLOOKUP($E719,'DATA PENGUKURAN GARDU'!$A:$BS,46,0)</f>
        <v>#N/A</v>
      </c>
      <c r="BI719" s="17" t="e">
        <f>VLOOKUP($E719,'DATA PENGUKURAN GARDU'!$A:$BS,53,0)</f>
        <v>#N/A</v>
      </c>
      <c r="BJ719" s="17" t="e">
        <f>VLOOKUP($E719,'DATA PENGUKURAN GARDU'!$A:$BS,54,0)</f>
        <v>#N/A</v>
      </c>
      <c r="BK719" s="20" t="e">
        <f t="shared" si="378"/>
        <v>#N/A</v>
      </c>
      <c r="BL719" s="20" t="e">
        <f t="shared" si="379"/>
        <v>#N/A</v>
      </c>
      <c r="BM719" s="20" t="e">
        <f t="shared" si="380"/>
        <v>#N/A</v>
      </c>
      <c r="BN719" s="25" t="e">
        <f t="shared" si="381"/>
        <v>#N/A</v>
      </c>
      <c r="BO719" s="26" t="str">
        <f t="shared" si="382"/>
        <v>0</v>
      </c>
      <c r="BP719" s="21" t="e">
        <f t="shared" si="383"/>
        <v>#VALUE!</v>
      </c>
      <c r="BQ719" s="20" t="e">
        <f t="shared" si="384"/>
        <v>#N/A</v>
      </c>
      <c r="BR719" s="20" t="e">
        <v>#N/A</v>
      </c>
      <c r="BS719" s="9" t="e">
        <v>#N/A</v>
      </c>
      <c r="BT719" s="2" t="e">
        <f t="shared" si="385"/>
        <v>#VALUE!</v>
      </c>
      <c r="BU719" s="2" t="e">
        <f t="shared" si="368"/>
        <v>#N/A</v>
      </c>
      <c r="BV719" s="2" t="e">
        <f t="shared" si="369"/>
        <v>#N/A</v>
      </c>
    </row>
    <row r="720" s="2" customFormat="1" ht="22.95" customHeight="1" spans="1:74">
      <c r="A720" s="9" t="str">
        <f t="shared" si="370"/>
        <v>M 65Induk</v>
      </c>
      <c r="B720" s="9" t="str">
        <f t="shared" si="371"/>
        <v>M 65jurusan 1</v>
      </c>
      <c r="C720" s="9" t="str">
        <f t="shared" si="372"/>
        <v>M 65jurusan 2</v>
      </c>
      <c r="D720" s="9" t="str">
        <f t="shared" si="373"/>
        <v>M 65jurusan 3</v>
      </c>
      <c r="E720" s="9" t="str">
        <f t="shared" si="374"/>
        <v>M 65jurusan 4</v>
      </c>
      <c r="F720" s="10" t="s">
        <v>131</v>
      </c>
      <c r="G720" s="10" t="s">
        <v>131</v>
      </c>
      <c r="H720" s="10" t="s">
        <v>900</v>
      </c>
      <c r="I720" s="10" t="s">
        <v>11498</v>
      </c>
      <c r="J720" s="10" t="s">
        <v>11499</v>
      </c>
      <c r="K720" s="10" t="s">
        <v>7465</v>
      </c>
      <c r="L720" s="10"/>
      <c r="M720" s="10"/>
      <c r="N720" s="14">
        <f t="shared" si="375"/>
        <v>0</v>
      </c>
      <c r="O720" s="15" t="e">
        <f t="shared" si="376"/>
        <v>#VALUE!</v>
      </c>
      <c r="P720" s="15" t="e">
        <f t="shared" si="377"/>
        <v>#VALUE!</v>
      </c>
      <c r="Q720" s="17" t="e">
        <f>VLOOKUP($A720,'DATA PENGUKURAN GARDU'!$A:$BS,42,0)</f>
        <v>#N/A</v>
      </c>
      <c r="R720" s="18" t="e">
        <f t="shared" si="353"/>
        <v>#N/A</v>
      </c>
      <c r="S720" s="17" t="e">
        <f>VLOOKUP($A720,'DATA PENGUKURAN GARDU'!$A:$BS,44,0)</f>
        <v>#N/A</v>
      </c>
      <c r="T720" s="18" t="e">
        <f t="shared" si="354"/>
        <v>#N/A</v>
      </c>
      <c r="U720" s="17" t="e">
        <f>VLOOKUP($A720,'DATA PENGUKURAN GARDU'!$A:$BS,46,0)</f>
        <v>#N/A</v>
      </c>
      <c r="V720" s="18" t="e">
        <f t="shared" si="355"/>
        <v>#N/A</v>
      </c>
      <c r="W720" s="17" t="e">
        <f>VLOOKUP($A720,'DATA PENGUKURAN GARDU'!$A:$BS,48,0)</f>
        <v>#N/A</v>
      </c>
      <c r="X720" s="17" t="e">
        <f>VLOOKUP($A720,'DATA PENGUKURAN GARDU'!$A:$BS,53,0)</f>
        <v>#N/A</v>
      </c>
      <c r="Y720" s="17" t="e">
        <f>VLOOKUP($A720,'DATA PENGUKURAN GARDU'!$A:$BS,54,0)</f>
        <v>#N/A</v>
      </c>
      <c r="Z720" s="17" t="e">
        <f>VLOOKUP($A720,'DATA PENGUKURAN GARDU'!$A:$BS,55,0)</f>
        <v>#N/A</v>
      </c>
      <c r="AA720" s="20" t="e">
        <f>VLOOKUP($B720,'DATA PENGUKURAN GARDU'!$A:$BS,42,0)</f>
        <v>#N/A</v>
      </c>
      <c r="AB720" s="21" t="e">
        <f t="shared" si="356"/>
        <v>#N/A</v>
      </c>
      <c r="AC720" s="20" t="e">
        <f>VLOOKUP($B720,'DATA PENGUKURAN GARDU'!$A:$BS,44,0)</f>
        <v>#N/A</v>
      </c>
      <c r="AD720" s="21" t="e">
        <f t="shared" si="357"/>
        <v>#N/A</v>
      </c>
      <c r="AE720" s="20" t="e">
        <f>VLOOKUP($B720,'DATA PENGUKURAN GARDU'!$A:$BS,46,0)</f>
        <v>#N/A</v>
      </c>
      <c r="AF720" s="21" t="e">
        <f t="shared" si="358"/>
        <v>#N/A</v>
      </c>
      <c r="AG720" s="20" t="e">
        <f>VLOOKUP($B720,'DATA PENGUKURAN GARDU'!$A:$BS,46,0)</f>
        <v>#N/A</v>
      </c>
      <c r="AH720" s="20" t="e">
        <f>VLOOKUP($B720,'DATA PENGUKURAN GARDU'!$A:$BS,53,0)</f>
        <v>#N/A</v>
      </c>
      <c r="AI720" s="20" t="e">
        <f>VLOOKUP($B720,'DATA PENGUKURAN GARDU'!$A:$BS,54,0)</f>
        <v>#N/A</v>
      </c>
      <c r="AJ720" s="17" t="e">
        <f>VLOOKUP($C720,'DATA PENGUKURAN GARDU'!$A:$BS,42,0)</f>
        <v>#N/A</v>
      </c>
      <c r="AK720" s="23" t="e">
        <f t="shared" si="359"/>
        <v>#N/A</v>
      </c>
      <c r="AL720" s="17" t="e">
        <f>VLOOKUP($C720,'DATA PENGUKURAN GARDU'!$A:$BS,44,0)</f>
        <v>#N/A</v>
      </c>
      <c r="AM720" s="23" t="e">
        <f t="shared" si="360"/>
        <v>#N/A</v>
      </c>
      <c r="AN720" s="17" t="e">
        <f>VLOOKUP($C720,'DATA PENGUKURAN GARDU'!$A:$BS,46,0)</f>
        <v>#N/A</v>
      </c>
      <c r="AO720" s="23" t="e">
        <f t="shared" si="361"/>
        <v>#N/A</v>
      </c>
      <c r="AP720" s="17" t="e">
        <f>VLOOKUP($C720,'DATA PENGUKURAN GARDU'!$A:$BS,46,0)</f>
        <v>#N/A</v>
      </c>
      <c r="AQ720" s="17" t="e">
        <f>VLOOKUP($C720,'DATA PENGUKURAN GARDU'!$A:$BS,53,0)</f>
        <v>#N/A</v>
      </c>
      <c r="AR720" s="17" t="e">
        <f>VLOOKUP($C720,'DATA PENGUKURAN GARDU'!$A:$BS,54,0)</f>
        <v>#N/A</v>
      </c>
      <c r="AS720" s="20" t="e">
        <f>VLOOKUP($D720,'DATA PENGUKURAN GARDU'!$A:$BS,42,0)</f>
        <v>#N/A</v>
      </c>
      <c r="AT720" s="21" t="e">
        <f t="shared" si="362"/>
        <v>#N/A</v>
      </c>
      <c r="AU720" s="20" t="e">
        <f>VLOOKUP($D720,'DATA PENGUKURAN GARDU'!$A:$BS,44,0)</f>
        <v>#N/A</v>
      </c>
      <c r="AV720" s="21" t="e">
        <f t="shared" si="363"/>
        <v>#N/A</v>
      </c>
      <c r="AW720" s="20" t="e">
        <f>VLOOKUP($D720,'DATA PENGUKURAN GARDU'!$A:$BS,46,0)</f>
        <v>#N/A</v>
      </c>
      <c r="AX720" s="21" t="e">
        <f t="shared" si="364"/>
        <v>#N/A</v>
      </c>
      <c r="AY720" s="20" t="e">
        <f>VLOOKUP($D720,'DATA PENGUKURAN GARDU'!$A:$BS,46,0)</f>
        <v>#N/A</v>
      </c>
      <c r="AZ720" s="20" t="e">
        <f>VLOOKUP($D720,'DATA PENGUKURAN GARDU'!$A:$BS,53,0)</f>
        <v>#N/A</v>
      </c>
      <c r="BA720" s="20" t="e">
        <f>VLOOKUP($D720,'DATA PENGUKURAN GARDU'!$A:$BS,54,0)</f>
        <v>#N/A</v>
      </c>
      <c r="BB720" s="17" t="e">
        <f>VLOOKUP($E720,'DATA PENGUKURAN GARDU'!$A:$BS,42,0)</f>
        <v>#N/A</v>
      </c>
      <c r="BC720" s="23" t="e">
        <f t="shared" si="365"/>
        <v>#N/A</v>
      </c>
      <c r="BD720" s="17" t="e">
        <f>VLOOKUP($E720,'DATA PENGUKURAN GARDU'!$A:$BS,44,0)</f>
        <v>#N/A</v>
      </c>
      <c r="BE720" s="23" t="e">
        <f t="shared" si="366"/>
        <v>#N/A</v>
      </c>
      <c r="BF720" s="17" t="e">
        <f>VLOOKUP($E720,'DATA PENGUKURAN GARDU'!$A:$BS,46,0)</f>
        <v>#N/A</v>
      </c>
      <c r="BG720" s="23" t="e">
        <f t="shared" si="367"/>
        <v>#N/A</v>
      </c>
      <c r="BH720" s="17" t="e">
        <f>VLOOKUP($E720,'DATA PENGUKURAN GARDU'!$A:$BS,46,0)</f>
        <v>#N/A</v>
      </c>
      <c r="BI720" s="17" t="e">
        <f>VLOOKUP($E720,'DATA PENGUKURAN GARDU'!$A:$BS,53,0)</f>
        <v>#N/A</v>
      </c>
      <c r="BJ720" s="17" t="e">
        <f>VLOOKUP($E720,'DATA PENGUKURAN GARDU'!$A:$BS,54,0)</f>
        <v>#N/A</v>
      </c>
      <c r="BK720" s="20" t="e">
        <f t="shared" si="378"/>
        <v>#N/A</v>
      </c>
      <c r="BL720" s="20" t="e">
        <f t="shared" si="379"/>
        <v>#N/A</v>
      </c>
      <c r="BM720" s="20" t="e">
        <f t="shared" si="380"/>
        <v>#N/A</v>
      </c>
      <c r="BN720" s="25" t="e">
        <f t="shared" si="381"/>
        <v>#N/A</v>
      </c>
      <c r="BO720" s="26" t="str">
        <f t="shared" si="382"/>
        <v>0</v>
      </c>
      <c r="BP720" s="21" t="e">
        <f t="shared" si="383"/>
        <v>#VALUE!</v>
      </c>
      <c r="BQ720" s="20" t="e">
        <f t="shared" si="384"/>
        <v>#N/A</v>
      </c>
      <c r="BR720" s="20" t="e">
        <v>#N/A</v>
      </c>
      <c r="BS720" s="9" t="e">
        <v>#N/A</v>
      </c>
      <c r="BT720" s="2" t="e">
        <f t="shared" si="385"/>
        <v>#VALUE!</v>
      </c>
      <c r="BU720" s="2" t="e">
        <f t="shared" si="368"/>
        <v>#N/A</v>
      </c>
      <c r="BV720" s="2" t="e">
        <f t="shared" si="369"/>
        <v>#N/A</v>
      </c>
    </row>
    <row r="721" s="2" customFormat="1" ht="22.95" customHeight="1" spans="1:74">
      <c r="A721" s="9" t="str">
        <f t="shared" si="370"/>
        <v>M 70Induk</v>
      </c>
      <c r="B721" s="9" t="str">
        <f t="shared" si="371"/>
        <v>M 70jurusan 1</v>
      </c>
      <c r="C721" s="9" t="str">
        <f t="shared" si="372"/>
        <v>M 70jurusan 2</v>
      </c>
      <c r="D721" s="9" t="str">
        <f t="shared" si="373"/>
        <v>M 70jurusan 3</v>
      </c>
      <c r="E721" s="9" t="str">
        <f t="shared" si="374"/>
        <v>M 70jurusan 4</v>
      </c>
      <c r="F721" s="10" t="s">
        <v>131</v>
      </c>
      <c r="G721" s="10" t="s">
        <v>131</v>
      </c>
      <c r="H721" s="10" t="s">
        <v>901</v>
      </c>
      <c r="I721" s="10" t="s">
        <v>11500</v>
      </c>
      <c r="J721" s="10" t="s">
        <v>11501</v>
      </c>
      <c r="K721" s="10" t="s">
        <v>7465</v>
      </c>
      <c r="L721" s="10"/>
      <c r="M721" s="10"/>
      <c r="N721" s="14">
        <f t="shared" si="375"/>
        <v>0</v>
      </c>
      <c r="O721" s="15" t="e">
        <f t="shared" si="376"/>
        <v>#VALUE!</v>
      </c>
      <c r="P721" s="15" t="e">
        <f t="shared" si="377"/>
        <v>#VALUE!</v>
      </c>
      <c r="Q721" s="17" t="e">
        <f>VLOOKUP($A721,'DATA PENGUKURAN GARDU'!$A:$BS,42,0)</f>
        <v>#N/A</v>
      </c>
      <c r="R721" s="18" t="e">
        <f t="shared" si="353"/>
        <v>#N/A</v>
      </c>
      <c r="S721" s="17" t="e">
        <f>VLOOKUP($A721,'DATA PENGUKURAN GARDU'!$A:$BS,44,0)</f>
        <v>#N/A</v>
      </c>
      <c r="T721" s="18" t="e">
        <f t="shared" si="354"/>
        <v>#N/A</v>
      </c>
      <c r="U721" s="17" t="e">
        <f>VLOOKUP($A721,'DATA PENGUKURAN GARDU'!$A:$BS,46,0)</f>
        <v>#N/A</v>
      </c>
      <c r="V721" s="18" t="e">
        <f t="shared" si="355"/>
        <v>#N/A</v>
      </c>
      <c r="W721" s="17" t="e">
        <f>VLOOKUP($A721,'DATA PENGUKURAN GARDU'!$A:$BS,48,0)</f>
        <v>#N/A</v>
      </c>
      <c r="X721" s="17" t="e">
        <f>VLOOKUP($A721,'DATA PENGUKURAN GARDU'!$A:$BS,53,0)</f>
        <v>#N/A</v>
      </c>
      <c r="Y721" s="17" t="e">
        <f>VLOOKUP($A721,'DATA PENGUKURAN GARDU'!$A:$BS,54,0)</f>
        <v>#N/A</v>
      </c>
      <c r="Z721" s="17" t="e">
        <f>VLOOKUP($A721,'DATA PENGUKURAN GARDU'!$A:$BS,55,0)</f>
        <v>#N/A</v>
      </c>
      <c r="AA721" s="20" t="e">
        <f>VLOOKUP($B721,'DATA PENGUKURAN GARDU'!$A:$BS,42,0)</f>
        <v>#N/A</v>
      </c>
      <c r="AB721" s="21" t="e">
        <f t="shared" si="356"/>
        <v>#N/A</v>
      </c>
      <c r="AC721" s="20" t="e">
        <f>VLOOKUP($B721,'DATA PENGUKURAN GARDU'!$A:$BS,44,0)</f>
        <v>#N/A</v>
      </c>
      <c r="AD721" s="21" t="e">
        <f t="shared" si="357"/>
        <v>#N/A</v>
      </c>
      <c r="AE721" s="20" t="e">
        <f>VLOOKUP($B721,'DATA PENGUKURAN GARDU'!$A:$BS,46,0)</f>
        <v>#N/A</v>
      </c>
      <c r="AF721" s="21" t="e">
        <f t="shared" si="358"/>
        <v>#N/A</v>
      </c>
      <c r="AG721" s="20" t="e">
        <f>VLOOKUP($B721,'DATA PENGUKURAN GARDU'!$A:$BS,46,0)</f>
        <v>#N/A</v>
      </c>
      <c r="AH721" s="20" t="e">
        <f>VLOOKUP($B721,'DATA PENGUKURAN GARDU'!$A:$BS,53,0)</f>
        <v>#N/A</v>
      </c>
      <c r="AI721" s="20" t="e">
        <f>VLOOKUP($B721,'DATA PENGUKURAN GARDU'!$A:$BS,54,0)</f>
        <v>#N/A</v>
      </c>
      <c r="AJ721" s="17" t="e">
        <f>VLOOKUP($C721,'DATA PENGUKURAN GARDU'!$A:$BS,42,0)</f>
        <v>#N/A</v>
      </c>
      <c r="AK721" s="23" t="e">
        <f t="shared" si="359"/>
        <v>#N/A</v>
      </c>
      <c r="AL721" s="17" t="e">
        <f>VLOOKUP($C721,'DATA PENGUKURAN GARDU'!$A:$BS,44,0)</f>
        <v>#N/A</v>
      </c>
      <c r="AM721" s="23" t="e">
        <f t="shared" si="360"/>
        <v>#N/A</v>
      </c>
      <c r="AN721" s="17" t="e">
        <f>VLOOKUP($C721,'DATA PENGUKURAN GARDU'!$A:$BS,46,0)</f>
        <v>#N/A</v>
      </c>
      <c r="AO721" s="23" t="e">
        <f t="shared" si="361"/>
        <v>#N/A</v>
      </c>
      <c r="AP721" s="17" t="e">
        <f>VLOOKUP($C721,'DATA PENGUKURAN GARDU'!$A:$BS,46,0)</f>
        <v>#N/A</v>
      </c>
      <c r="AQ721" s="17" t="e">
        <f>VLOOKUP($C721,'DATA PENGUKURAN GARDU'!$A:$BS,53,0)</f>
        <v>#N/A</v>
      </c>
      <c r="AR721" s="17" t="e">
        <f>VLOOKUP($C721,'DATA PENGUKURAN GARDU'!$A:$BS,54,0)</f>
        <v>#N/A</v>
      </c>
      <c r="AS721" s="20" t="e">
        <f>VLOOKUP($D721,'DATA PENGUKURAN GARDU'!$A:$BS,42,0)</f>
        <v>#N/A</v>
      </c>
      <c r="AT721" s="21" t="e">
        <f t="shared" si="362"/>
        <v>#N/A</v>
      </c>
      <c r="AU721" s="20" t="e">
        <f>VLOOKUP($D721,'DATA PENGUKURAN GARDU'!$A:$BS,44,0)</f>
        <v>#N/A</v>
      </c>
      <c r="AV721" s="21" t="e">
        <f t="shared" si="363"/>
        <v>#N/A</v>
      </c>
      <c r="AW721" s="20" t="e">
        <f>VLOOKUP($D721,'DATA PENGUKURAN GARDU'!$A:$BS,46,0)</f>
        <v>#N/A</v>
      </c>
      <c r="AX721" s="21" t="e">
        <f t="shared" si="364"/>
        <v>#N/A</v>
      </c>
      <c r="AY721" s="20" t="e">
        <f>VLOOKUP($D721,'DATA PENGUKURAN GARDU'!$A:$BS,46,0)</f>
        <v>#N/A</v>
      </c>
      <c r="AZ721" s="20" t="e">
        <f>VLOOKUP($D721,'DATA PENGUKURAN GARDU'!$A:$BS,53,0)</f>
        <v>#N/A</v>
      </c>
      <c r="BA721" s="20" t="e">
        <f>VLOOKUP($D721,'DATA PENGUKURAN GARDU'!$A:$BS,54,0)</f>
        <v>#N/A</v>
      </c>
      <c r="BB721" s="17" t="e">
        <f>VLOOKUP($E721,'DATA PENGUKURAN GARDU'!$A:$BS,42,0)</f>
        <v>#N/A</v>
      </c>
      <c r="BC721" s="23" t="e">
        <f t="shared" si="365"/>
        <v>#N/A</v>
      </c>
      <c r="BD721" s="17" t="e">
        <f>VLOOKUP($E721,'DATA PENGUKURAN GARDU'!$A:$BS,44,0)</f>
        <v>#N/A</v>
      </c>
      <c r="BE721" s="23" t="e">
        <f t="shared" si="366"/>
        <v>#N/A</v>
      </c>
      <c r="BF721" s="17" t="e">
        <f>VLOOKUP($E721,'DATA PENGUKURAN GARDU'!$A:$BS,46,0)</f>
        <v>#N/A</v>
      </c>
      <c r="BG721" s="23" t="e">
        <f t="shared" si="367"/>
        <v>#N/A</v>
      </c>
      <c r="BH721" s="17" t="e">
        <f>VLOOKUP($E721,'DATA PENGUKURAN GARDU'!$A:$BS,46,0)</f>
        <v>#N/A</v>
      </c>
      <c r="BI721" s="17" t="e">
        <f>VLOOKUP($E721,'DATA PENGUKURAN GARDU'!$A:$BS,53,0)</f>
        <v>#N/A</v>
      </c>
      <c r="BJ721" s="17" t="e">
        <f>VLOOKUP($E721,'DATA PENGUKURAN GARDU'!$A:$BS,54,0)</f>
        <v>#N/A</v>
      </c>
      <c r="BK721" s="20" t="e">
        <f t="shared" si="378"/>
        <v>#N/A</v>
      </c>
      <c r="BL721" s="20" t="e">
        <f t="shared" si="379"/>
        <v>#N/A</v>
      </c>
      <c r="BM721" s="20" t="e">
        <f t="shared" si="380"/>
        <v>#N/A</v>
      </c>
      <c r="BN721" s="25" t="e">
        <f t="shared" si="381"/>
        <v>#N/A</v>
      </c>
      <c r="BO721" s="26" t="str">
        <f t="shared" si="382"/>
        <v>0</v>
      </c>
      <c r="BP721" s="21" t="e">
        <f t="shared" si="383"/>
        <v>#VALUE!</v>
      </c>
      <c r="BQ721" s="20" t="e">
        <f t="shared" si="384"/>
        <v>#N/A</v>
      </c>
      <c r="BR721" s="20" t="e">
        <v>#N/A</v>
      </c>
      <c r="BS721" s="9" t="e">
        <v>#N/A</v>
      </c>
      <c r="BT721" s="2" t="e">
        <f t="shared" si="385"/>
        <v>#VALUE!</v>
      </c>
      <c r="BU721" s="2" t="e">
        <f t="shared" si="368"/>
        <v>#N/A</v>
      </c>
      <c r="BV721" s="2" t="e">
        <f t="shared" si="369"/>
        <v>#N/A</v>
      </c>
    </row>
    <row r="722" s="2" customFormat="1" ht="22.95" customHeight="1" spans="1:74">
      <c r="A722" s="9" t="str">
        <f t="shared" si="370"/>
        <v>M 72Induk</v>
      </c>
      <c r="B722" s="9" t="str">
        <f t="shared" si="371"/>
        <v>M 72jurusan 1</v>
      </c>
      <c r="C722" s="9" t="str">
        <f t="shared" si="372"/>
        <v>M 72jurusan 2</v>
      </c>
      <c r="D722" s="9" t="str">
        <f t="shared" si="373"/>
        <v>M 72jurusan 3</v>
      </c>
      <c r="E722" s="9" t="str">
        <f t="shared" si="374"/>
        <v>M 72jurusan 4</v>
      </c>
      <c r="F722" s="10" t="s">
        <v>131</v>
      </c>
      <c r="G722" s="10" t="s">
        <v>131</v>
      </c>
      <c r="H722" s="10" t="s">
        <v>902</v>
      </c>
      <c r="I722" s="10" t="s">
        <v>11502</v>
      </c>
      <c r="J722" s="10" t="s">
        <v>11503</v>
      </c>
      <c r="K722" s="10" t="s">
        <v>7465</v>
      </c>
      <c r="L722" s="10"/>
      <c r="M722" s="10"/>
      <c r="N722" s="14">
        <f t="shared" si="375"/>
        <v>0</v>
      </c>
      <c r="O722" s="15" t="e">
        <f t="shared" si="376"/>
        <v>#VALUE!</v>
      </c>
      <c r="P722" s="15" t="e">
        <f t="shared" si="377"/>
        <v>#VALUE!</v>
      </c>
      <c r="Q722" s="17" t="e">
        <f>VLOOKUP($A722,'DATA PENGUKURAN GARDU'!$A:$BS,42,0)</f>
        <v>#N/A</v>
      </c>
      <c r="R722" s="18" t="e">
        <f t="shared" ref="R722:R785" si="386">Q722/$P722*100</f>
        <v>#N/A</v>
      </c>
      <c r="S722" s="17" t="e">
        <f>VLOOKUP($A722,'DATA PENGUKURAN GARDU'!$A:$BS,44,0)</f>
        <v>#N/A</v>
      </c>
      <c r="T722" s="18" t="e">
        <f t="shared" ref="T722:T785" si="387">S722/$P722*100</f>
        <v>#N/A</v>
      </c>
      <c r="U722" s="17" t="e">
        <f>VLOOKUP($A722,'DATA PENGUKURAN GARDU'!$A:$BS,46,0)</f>
        <v>#N/A</v>
      </c>
      <c r="V722" s="18" t="e">
        <f t="shared" ref="V722:V785" si="388">U722/$P722*100</f>
        <v>#N/A</v>
      </c>
      <c r="W722" s="17" t="e">
        <f>VLOOKUP($A722,'DATA PENGUKURAN GARDU'!$A:$BS,48,0)</f>
        <v>#N/A</v>
      </c>
      <c r="X722" s="17" t="e">
        <f>VLOOKUP($A722,'DATA PENGUKURAN GARDU'!$A:$BS,53,0)</f>
        <v>#N/A</v>
      </c>
      <c r="Y722" s="17" t="e">
        <f>VLOOKUP($A722,'DATA PENGUKURAN GARDU'!$A:$BS,54,0)</f>
        <v>#N/A</v>
      </c>
      <c r="Z722" s="17" t="e">
        <f>VLOOKUP($A722,'DATA PENGUKURAN GARDU'!$A:$BS,55,0)</f>
        <v>#N/A</v>
      </c>
      <c r="AA722" s="20" t="e">
        <f>VLOOKUP($B722,'DATA PENGUKURAN GARDU'!$A:$BS,42,0)</f>
        <v>#N/A</v>
      </c>
      <c r="AB722" s="21" t="e">
        <f t="shared" ref="AB722:AB785" si="389">AA722/$P722*100</f>
        <v>#N/A</v>
      </c>
      <c r="AC722" s="20" t="e">
        <f>VLOOKUP($B722,'DATA PENGUKURAN GARDU'!$A:$BS,44,0)</f>
        <v>#N/A</v>
      </c>
      <c r="AD722" s="21" t="e">
        <f t="shared" ref="AD722:AD785" si="390">AC722/$P722*100</f>
        <v>#N/A</v>
      </c>
      <c r="AE722" s="20" t="e">
        <f>VLOOKUP($B722,'DATA PENGUKURAN GARDU'!$A:$BS,46,0)</f>
        <v>#N/A</v>
      </c>
      <c r="AF722" s="21" t="e">
        <f t="shared" ref="AF722:AF785" si="391">AE722/$P722*100</f>
        <v>#N/A</v>
      </c>
      <c r="AG722" s="20" t="e">
        <f>VLOOKUP($B722,'DATA PENGUKURAN GARDU'!$A:$BS,46,0)</f>
        <v>#N/A</v>
      </c>
      <c r="AH722" s="20" t="e">
        <f>VLOOKUP($B722,'DATA PENGUKURAN GARDU'!$A:$BS,53,0)</f>
        <v>#N/A</v>
      </c>
      <c r="AI722" s="20" t="e">
        <f>VLOOKUP($B722,'DATA PENGUKURAN GARDU'!$A:$BS,54,0)</f>
        <v>#N/A</v>
      </c>
      <c r="AJ722" s="17" t="e">
        <f>VLOOKUP($C722,'DATA PENGUKURAN GARDU'!$A:$BS,42,0)</f>
        <v>#N/A</v>
      </c>
      <c r="AK722" s="23" t="e">
        <f t="shared" ref="AK722:AK785" si="392">AJ722/$P722*100</f>
        <v>#N/A</v>
      </c>
      <c r="AL722" s="17" t="e">
        <f>VLOOKUP($C722,'DATA PENGUKURAN GARDU'!$A:$BS,44,0)</f>
        <v>#N/A</v>
      </c>
      <c r="AM722" s="23" t="e">
        <f t="shared" ref="AM722:AM785" si="393">AL722/$P722*100</f>
        <v>#N/A</v>
      </c>
      <c r="AN722" s="17" t="e">
        <f>VLOOKUP($C722,'DATA PENGUKURAN GARDU'!$A:$BS,46,0)</f>
        <v>#N/A</v>
      </c>
      <c r="AO722" s="23" t="e">
        <f t="shared" ref="AO722:AO785" si="394">AN722/$P722*100</f>
        <v>#N/A</v>
      </c>
      <c r="AP722" s="17" t="e">
        <f>VLOOKUP($C722,'DATA PENGUKURAN GARDU'!$A:$BS,46,0)</f>
        <v>#N/A</v>
      </c>
      <c r="AQ722" s="17" t="e">
        <f>VLOOKUP($C722,'DATA PENGUKURAN GARDU'!$A:$BS,53,0)</f>
        <v>#N/A</v>
      </c>
      <c r="AR722" s="17" t="e">
        <f>VLOOKUP($C722,'DATA PENGUKURAN GARDU'!$A:$BS,54,0)</f>
        <v>#N/A</v>
      </c>
      <c r="AS722" s="20" t="e">
        <f>VLOOKUP($D722,'DATA PENGUKURAN GARDU'!$A:$BS,42,0)</f>
        <v>#N/A</v>
      </c>
      <c r="AT722" s="21" t="e">
        <f t="shared" ref="AT722:AT785" si="395">AS722/$P722*100</f>
        <v>#N/A</v>
      </c>
      <c r="AU722" s="20" t="e">
        <f>VLOOKUP($D722,'DATA PENGUKURAN GARDU'!$A:$BS,44,0)</f>
        <v>#N/A</v>
      </c>
      <c r="AV722" s="21" t="e">
        <f t="shared" ref="AV722:AV785" si="396">AU722/$P722*100</f>
        <v>#N/A</v>
      </c>
      <c r="AW722" s="20" t="e">
        <f>VLOOKUP($D722,'DATA PENGUKURAN GARDU'!$A:$BS,46,0)</f>
        <v>#N/A</v>
      </c>
      <c r="AX722" s="21" t="e">
        <f t="shared" ref="AX722:AX785" si="397">AW722/$P722*100</f>
        <v>#N/A</v>
      </c>
      <c r="AY722" s="20" t="e">
        <f>VLOOKUP($D722,'DATA PENGUKURAN GARDU'!$A:$BS,46,0)</f>
        <v>#N/A</v>
      </c>
      <c r="AZ722" s="20" t="e">
        <f>VLOOKUP($D722,'DATA PENGUKURAN GARDU'!$A:$BS,53,0)</f>
        <v>#N/A</v>
      </c>
      <c r="BA722" s="20" t="e">
        <f>VLOOKUP($D722,'DATA PENGUKURAN GARDU'!$A:$BS,54,0)</f>
        <v>#N/A</v>
      </c>
      <c r="BB722" s="17" t="e">
        <f>VLOOKUP($E722,'DATA PENGUKURAN GARDU'!$A:$BS,42,0)</f>
        <v>#N/A</v>
      </c>
      <c r="BC722" s="23" t="e">
        <f t="shared" ref="BC722:BC785" si="398">BB722/$P722*100</f>
        <v>#N/A</v>
      </c>
      <c r="BD722" s="17" t="e">
        <f>VLOOKUP($E722,'DATA PENGUKURAN GARDU'!$A:$BS,44,0)</f>
        <v>#N/A</v>
      </c>
      <c r="BE722" s="23" t="e">
        <f t="shared" ref="BE722:BE785" si="399">BD722/$P722*100</f>
        <v>#N/A</v>
      </c>
      <c r="BF722" s="17" t="e">
        <f>VLOOKUP($E722,'DATA PENGUKURAN GARDU'!$A:$BS,46,0)</f>
        <v>#N/A</v>
      </c>
      <c r="BG722" s="23" t="e">
        <f t="shared" ref="BG722:BG785" si="400">BF722/$P722*100</f>
        <v>#N/A</v>
      </c>
      <c r="BH722" s="17" t="e">
        <f>VLOOKUP($E722,'DATA PENGUKURAN GARDU'!$A:$BS,46,0)</f>
        <v>#N/A</v>
      </c>
      <c r="BI722" s="17" t="e">
        <f>VLOOKUP($E722,'DATA PENGUKURAN GARDU'!$A:$BS,53,0)</f>
        <v>#N/A</v>
      </c>
      <c r="BJ722" s="17" t="e">
        <f>VLOOKUP($E722,'DATA PENGUKURAN GARDU'!$A:$BS,54,0)</f>
        <v>#N/A</v>
      </c>
      <c r="BK722" s="20" t="e">
        <f t="shared" si="378"/>
        <v>#N/A</v>
      </c>
      <c r="BL722" s="20" t="e">
        <f t="shared" si="379"/>
        <v>#N/A</v>
      </c>
      <c r="BM722" s="20" t="e">
        <f t="shared" si="380"/>
        <v>#N/A</v>
      </c>
      <c r="BN722" s="25" t="e">
        <f t="shared" si="381"/>
        <v>#N/A</v>
      </c>
      <c r="BO722" s="26" t="str">
        <f t="shared" si="382"/>
        <v>0</v>
      </c>
      <c r="BP722" s="21" t="e">
        <f t="shared" si="383"/>
        <v>#VALUE!</v>
      </c>
      <c r="BQ722" s="20" t="e">
        <f t="shared" si="384"/>
        <v>#N/A</v>
      </c>
      <c r="BR722" s="20" t="e">
        <v>#N/A</v>
      </c>
      <c r="BS722" s="9" t="e">
        <v>#N/A</v>
      </c>
      <c r="BT722" s="2" t="e">
        <f t="shared" si="385"/>
        <v>#VALUE!</v>
      </c>
      <c r="BU722" s="2" t="e">
        <f t="shared" si="368"/>
        <v>#N/A</v>
      </c>
      <c r="BV722" s="2" t="e">
        <f t="shared" si="369"/>
        <v>#N/A</v>
      </c>
    </row>
    <row r="723" s="2" customFormat="1" ht="22.95" customHeight="1" spans="1:74">
      <c r="A723" s="9" t="str">
        <f t="shared" si="370"/>
        <v>M 106Induk</v>
      </c>
      <c r="B723" s="9" t="str">
        <f t="shared" si="371"/>
        <v>M 106jurusan 1</v>
      </c>
      <c r="C723" s="9" t="str">
        <f t="shared" si="372"/>
        <v>M 106jurusan 2</v>
      </c>
      <c r="D723" s="9" t="str">
        <f t="shared" si="373"/>
        <v>M 106jurusan 3</v>
      </c>
      <c r="E723" s="9" t="str">
        <f t="shared" si="374"/>
        <v>M 106jurusan 4</v>
      </c>
      <c r="F723" s="10" t="s">
        <v>131</v>
      </c>
      <c r="G723" s="10" t="s">
        <v>131</v>
      </c>
      <c r="H723" s="10" t="s">
        <v>903</v>
      </c>
      <c r="I723" s="10" t="s">
        <v>11504</v>
      </c>
      <c r="J723" s="10" t="s">
        <v>11505</v>
      </c>
      <c r="K723" s="10" t="s">
        <v>7465</v>
      </c>
      <c r="L723" s="10"/>
      <c r="M723" s="10"/>
      <c r="N723" s="14">
        <f t="shared" si="375"/>
        <v>0</v>
      </c>
      <c r="O723" s="15" t="e">
        <f t="shared" si="376"/>
        <v>#VALUE!</v>
      </c>
      <c r="P723" s="15" t="e">
        <f t="shared" si="377"/>
        <v>#VALUE!</v>
      </c>
      <c r="Q723" s="17" t="e">
        <f>VLOOKUP($A723,'DATA PENGUKURAN GARDU'!$A:$BS,42,0)</f>
        <v>#N/A</v>
      </c>
      <c r="R723" s="18" t="e">
        <f t="shared" si="386"/>
        <v>#N/A</v>
      </c>
      <c r="S723" s="17" t="e">
        <f>VLOOKUP($A723,'DATA PENGUKURAN GARDU'!$A:$BS,44,0)</f>
        <v>#N/A</v>
      </c>
      <c r="T723" s="18" t="e">
        <f t="shared" si="387"/>
        <v>#N/A</v>
      </c>
      <c r="U723" s="17" t="e">
        <f>VLOOKUP($A723,'DATA PENGUKURAN GARDU'!$A:$BS,46,0)</f>
        <v>#N/A</v>
      </c>
      <c r="V723" s="18" t="e">
        <f t="shared" si="388"/>
        <v>#N/A</v>
      </c>
      <c r="W723" s="17" t="e">
        <f>VLOOKUP($A723,'DATA PENGUKURAN GARDU'!$A:$BS,48,0)</f>
        <v>#N/A</v>
      </c>
      <c r="X723" s="17" t="e">
        <f>VLOOKUP($A723,'DATA PENGUKURAN GARDU'!$A:$BS,53,0)</f>
        <v>#N/A</v>
      </c>
      <c r="Y723" s="17" t="e">
        <f>VLOOKUP($A723,'DATA PENGUKURAN GARDU'!$A:$BS,54,0)</f>
        <v>#N/A</v>
      </c>
      <c r="Z723" s="17" t="e">
        <f>VLOOKUP($A723,'DATA PENGUKURAN GARDU'!$A:$BS,55,0)</f>
        <v>#N/A</v>
      </c>
      <c r="AA723" s="20" t="e">
        <f>VLOOKUP($B723,'DATA PENGUKURAN GARDU'!$A:$BS,42,0)</f>
        <v>#N/A</v>
      </c>
      <c r="AB723" s="21" t="e">
        <f t="shared" si="389"/>
        <v>#N/A</v>
      </c>
      <c r="AC723" s="20" t="e">
        <f>VLOOKUP($B723,'DATA PENGUKURAN GARDU'!$A:$BS,44,0)</f>
        <v>#N/A</v>
      </c>
      <c r="AD723" s="21" t="e">
        <f t="shared" si="390"/>
        <v>#N/A</v>
      </c>
      <c r="AE723" s="20" t="e">
        <f>VLOOKUP($B723,'DATA PENGUKURAN GARDU'!$A:$BS,46,0)</f>
        <v>#N/A</v>
      </c>
      <c r="AF723" s="21" t="e">
        <f t="shared" si="391"/>
        <v>#N/A</v>
      </c>
      <c r="AG723" s="20" t="e">
        <f>VLOOKUP($B723,'DATA PENGUKURAN GARDU'!$A:$BS,46,0)</f>
        <v>#N/A</v>
      </c>
      <c r="AH723" s="20" t="e">
        <f>VLOOKUP($B723,'DATA PENGUKURAN GARDU'!$A:$BS,53,0)</f>
        <v>#N/A</v>
      </c>
      <c r="AI723" s="20" t="e">
        <f>VLOOKUP($B723,'DATA PENGUKURAN GARDU'!$A:$BS,54,0)</f>
        <v>#N/A</v>
      </c>
      <c r="AJ723" s="17" t="e">
        <f>VLOOKUP($C723,'DATA PENGUKURAN GARDU'!$A:$BS,42,0)</f>
        <v>#N/A</v>
      </c>
      <c r="AK723" s="23" t="e">
        <f t="shared" si="392"/>
        <v>#N/A</v>
      </c>
      <c r="AL723" s="17" t="e">
        <f>VLOOKUP($C723,'DATA PENGUKURAN GARDU'!$A:$BS,44,0)</f>
        <v>#N/A</v>
      </c>
      <c r="AM723" s="23" t="e">
        <f t="shared" si="393"/>
        <v>#N/A</v>
      </c>
      <c r="AN723" s="17" t="e">
        <f>VLOOKUP($C723,'DATA PENGUKURAN GARDU'!$A:$BS,46,0)</f>
        <v>#N/A</v>
      </c>
      <c r="AO723" s="23" t="e">
        <f t="shared" si="394"/>
        <v>#N/A</v>
      </c>
      <c r="AP723" s="17" t="e">
        <f>VLOOKUP($C723,'DATA PENGUKURAN GARDU'!$A:$BS,46,0)</f>
        <v>#N/A</v>
      </c>
      <c r="AQ723" s="17" t="e">
        <f>VLOOKUP($C723,'DATA PENGUKURAN GARDU'!$A:$BS,53,0)</f>
        <v>#N/A</v>
      </c>
      <c r="AR723" s="17" t="e">
        <f>VLOOKUP($C723,'DATA PENGUKURAN GARDU'!$A:$BS,54,0)</f>
        <v>#N/A</v>
      </c>
      <c r="AS723" s="20" t="e">
        <f>VLOOKUP($D723,'DATA PENGUKURAN GARDU'!$A:$BS,42,0)</f>
        <v>#N/A</v>
      </c>
      <c r="AT723" s="21" t="e">
        <f t="shared" si="395"/>
        <v>#N/A</v>
      </c>
      <c r="AU723" s="20" t="e">
        <f>VLOOKUP($D723,'DATA PENGUKURAN GARDU'!$A:$BS,44,0)</f>
        <v>#N/A</v>
      </c>
      <c r="AV723" s="21" t="e">
        <f t="shared" si="396"/>
        <v>#N/A</v>
      </c>
      <c r="AW723" s="20" t="e">
        <f>VLOOKUP($D723,'DATA PENGUKURAN GARDU'!$A:$BS,46,0)</f>
        <v>#N/A</v>
      </c>
      <c r="AX723" s="21" t="e">
        <f t="shared" si="397"/>
        <v>#N/A</v>
      </c>
      <c r="AY723" s="20" t="e">
        <f>VLOOKUP($D723,'DATA PENGUKURAN GARDU'!$A:$BS,46,0)</f>
        <v>#N/A</v>
      </c>
      <c r="AZ723" s="20" t="e">
        <f>VLOOKUP($D723,'DATA PENGUKURAN GARDU'!$A:$BS,53,0)</f>
        <v>#N/A</v>
      </c>
      <c r="BA723" s="20" t="e">
        <f>VLOOKUP($D723,'DATA PENGUKURAN GARDU'!$A:$BS,54,0)</f>
        <v>#N/A</v>
      </c>
      <c r="BB723" s="17" t="e">
        <f>VLOOKUP($E723,'DATA PENGUKURAN GARDU'!$A:$BS,42,0)</f>
        <v>#N/A</v>
      </c>
      <c r="BC723" s="23" t="e">
        <f t="shared" si="398"/>
        <v>#N/A</v>
      </c>
      <c r="BD723" s="17" t="e">
        <f>VLOOKUP($E723,'DATA PENGUKURAN GARDU'!$A:$BS,44,0)</f>
        <v>#N/A</v>
      </c>
      <c r="BE723" s="23" t="e">
        <f t="shared" si="399"/>
        <v>#N/A</v>
      </c>
      <c r="BF723" s="17" t="e">
        <f>VLOOKUP($E723,'DATA PENGUKURAN GARDU'!$A:$BS,46,0)</f>
        <v>#N/A</v>
      </c>
      <c r="BG723" s="23" t="e">
        <f t="shared" si="400"/>
        <v>#N/A</v>
      </c>
      <c r="BH723" s="17" t="e">
        <f>VLOOKUP($E723,'DATA PENGUKURAN GARDU'!$A:$BS,46,0)</f>
        <v>#N/A</v>
      </c>
      <c r="BI723" s="17" t="e">
        <f>VLOOKUP($E723,'DATA PENGUKURAN GARDU'!$A:$BS,53,0)</f>
        <v>#N/A</v>
      </c>
      <c r="BJ723" s="17" t="e">
        <f>VLOOKUP($E723,'DATA PENGUKURAN GARDU'!$A:$BS,54,0)</f>
        <v>#N/A</v>
      </c>
      <c r="BK723" s="20" t="e">
        <f t="shared" si="378"/>
        <v>#N/A</v>
      </c>
      <c r="BL723" s="20" t="e">
        <f t="shared" si="379"/>
        <v>#N/A</v>
      </c>
      <c r="BM723" s="20" t="e">
        <f t="shared" si="380"/>
        <v>#N/A</v>
      </c>
      <c r="BN723" s="25" t="e">
        <f t="shared" si="381"/>
        <v>#N/A</v>
      </c>
      <c r="BO723" s="26" t="str">
        <f t="shared" si="382"/>
        <v>0</v>
      </c>
      <c r="BP723" s="21" t="e">
        <f t="shared" si="383"/>
        <v>#VALUE!</v>
      </c>
      <c r="BQ723" s="20" t="e">
        <f t="shared" si="384"/>
        <v>#N/A</v>
      </c>
      <c r="BR723" s="20" t="e">
        <v>#N/A</v>
      </c>
      <c r="BS723" s="9" t="e">
        <v>#N/A</v>
      </c>
      <c r="BT723" s="2" t="e">
        <f t="shared" si="385"/>
        <v>#VALUE!</v>
      </c>
      <c r="BU723" s="2" t="e">
        <f t="shared" si="368"/>
        <v>#N/A</v>
      </c>
      <c r="BV723" s="2" t="e">
        <f t="shared" si="369"/>
        <v>#N/A</v>
      </c>
    </row>
    <row r="724" s="2" customFormat="1" ht="22.95" customHeight="1" spans="1:74">
      <c r="A724" s="9" t="str">
        <f t="shared" si="370"/>
        <v>K-286Induk</v>
      </c>
      <c r="B724" s="9" t="str">
        <f t="shared" si="371"/>
        <v>K-286jurusan 1</v>
      </c>
      <c r="C724" s="9" t="str">
        <f t="shared" si="372"/>
        <v>K-286jurusan 2</v>
      </c>
      <c r="D724" s="9" t="str">
        <f t="shared" si="373"/>
        <v>K-286jurusan 3</v>
      </c>
      <c r="E724" s="9" t="str">
        <f t="shared" si="374"/>
        <v>K-286jurusan 4</v>
      </c>
      <c r="F724" s="10" t="s">
        <v>136</v>
      </c>
      <c r="G724" s="10" t="s">
        <v>132</v>
      </c>
      <c r="H724" s="10" t="s">
        <v>904</v>
      </c>
      <c r="I724" s="10" t="s">
        <v>11506</v>
      </c>
      <c r="J724" s="10" t="s">
        <v>11507</v>
      </c>
      <c r="K724" s="10" t="s">
        <v>7465</v>
      </c>
      <c r="L724" s="10"/>
      <c r="M724" s="10"/>
      <c r="N724" s="14">
        <f t="shared" si="375"/>
        <v>0</v>
      </c>
      <c r="O724" s="15" t="e">
        <f t="shared" si="376"/>
        <v>#VALUE!</v>
      </c>
      <c r="P724" s="15" t="e">
        <f t="shared" si="377"/>
        <v>#VALUE!</v>
      </c>
      <c r="Q724" s="17" t="e">
        <f>VLOOKUP($A724,'DATA PENGUKURAN GARDU'!$A:$BS,42,0)</f>
        <v>#N/A</v>
      </c>
      <c r="R724" s="18" t="e">
        <f t="shared" si="386"/>
        <v>#N/A</v>
      </c>
      <c r="S724" s="17" t="e">
        <f>VLOOKUP($A724,'DATA PENGUKURAN GARDU'!$A:$BS,44,0)</f>
        <v>#N/A</v>
      </c>
      <c r="T724" s="18" t="e">
        <f t="shared" si="387"/>
        <v>#N/A</v>
      </c>
      <c r="U724" s="17" t="e">
        <f>VLOOKUP($A724,'DATA PENGUKURAN GARDU'!$A:$BS,46,0)</f>
        <v>#N/A</v>
      </c>
      <c r="V724" s="18" t="e">
        <f t="shared" si="388"/>
        <v>#N/A</v>
      </c>
      <c r="W724" s="17" t="e">
        <f>VLOOKUP($A724,'DATA PENGUKURAN GARDU'!$A:$BS,48,0)</f>
        <v>#N/A</v>
      </c>
      <c r="X724" s="17" t="e">
        <f>VLOOKUP($A724,'DATA PENGUKURAN GARDU'!$A:$BS,53,0)</f>
        <v>#N/A</v>
      </c>
      <c r="Y724" s="17" t="e">
        <f>VLOOKUP($A724,'DATA PENGUKURAN GARDU'!$A:$BS,54,0)</f>
        <v>#N/A</v>
      </c>
      <c r="Z724" s="17" t="e">
        <f>VLOOKUP($A724,'DATA PENGUKURAN GARDU'!$A:$BS,55,0)</f>
        <v>#N/A</v>
      </c>
      <c r="AA724" s="20" t="e">
        <f>VLOOKUP($B724,'DATA PENGUKURAN GARDU'!$A:$BS,42,0)</f>
        <v>#N/A</v>
      </c>
      <c r="AB724" s="21" t="e">
        <f t="shared" si="389"/>
        <v>#N/A</v>
      </c>
      <c r="AC724" s="20" t="e">
        <f>VLOOKUP($B724,'DATA PENGUKURAN GARDU'!$A:$BS,44,0)</f>
        <v>#N/A</v>
      </c>
      <c r="AD724" s="21" t="e">
        <f t="shared" si="390"/>
        <v>#N/A</v>
      </c>
      <c r="AE724" s="20" t="e">
        <f>VLOOKUP($B724,'DATA PENGUKURAN GARDU'!$A:$BS,46,0)</f>
        <v>#N/A</v>
      </c>
      <c r="AF724" s="21" t="e">
        <f t="shared" si="391"/>
        <v>#N/A</v>
      </c>
      <c r="AG724" s="20" t="e">
        <f>VLOOKUP($B724,'DATA PENGUKURAN GARDU'!$A:$BS,46,0)</f>
        <v>#N/A</v>
      </c>
      <c r="AH724" s="20" t="e">
        <f>VLOOKUP($B724,'DATA PENGUKURAN GARDU'!$A:$BS,53,0)</f>
        <v>#N/A</v>
      </c>
      <c r="AI724" s="20" t="e">
        <f>VLOOKUP($B724,'DATA PENGUKURAN GARDU'!$A:$BS,54,0)</f>
        <v>#N/A</v>
      </c>
      <c r="AJ724" s="17" t="e">
        <f>VLOOKUP($C724,'DATA PENGUKURAN GARDU'!$A:$BS,42,0)</f>
        <v>#N/A</v>
      </c>
      <c r="AK724" s="23" t="e">
        <f t="shared" si="392"/>
        <v>#N/A</v>
      </c>
      <c r="AL724" s="17" t="e">
        <f>VLOOKUP($C724,'DATA PENGUKURAN GARDU'!$A:$BS,44,0)</f>
        <v>#N/A</v>
      </c>
      <c r="AM724" s="23" t="e">
        <f t="shared" si="393"/>
        <v>#N/A</v>
      </c>
      <c r="AN724" s="17" t="e">
        <f>VLOOKUP($C724,'DATA PENGUKURAN GARDU'!$A:$BS,46,0)</f>
        <v>#N/A</v>
      </c>
      <c r="AO724" s="23" t="e">
        <f t="shared" si="394"/>
        <v>#N/A</v>
      </c>
      <c r="AP724" s="17" t="e">
        <f>VLOOKUP($C724,'DATA PENGUKURAN GARDU'!$A:$BS,46,0)</f>
        <v>#N/A</v>
      </c>
      <c r="AQ724" s="17" t="e">
        <f>VLOOKUP($C724,'DATA PENGUKURAN GARDU'!$A:$BS,53,0)</f>
        <v>#N/A</v>
      </c>
      <c r="AR724" s="17" t="e">
        <f>VLOOKUP($C724,'DATA PENGUKURAN GARDU'!$A:$BS,54,0)</f>
        <v>#N/A</v>
      </c>
      <c r="AS724" s="20" t="e">
        <f>VLOOKUP($D724,'DATA PENGUKURAN GARDU'!$A:$BS,42,0)</f>
        <v>#N/A</v>
      </c>
      <c r="AT724" s="21" t="e">
        <f t="shared" si="395"/>
        <v>#N/A</v>
      </c>
      <c r="AU724" s="20" t="e">
        <f>VLOOKUP($D724,'DATA PENGUKURAN GARDU'!$A:$BS,44,0)</f>
        <v>#N/A</v>
      </c>
      <c r="AV724" s="21" t="e">
        <f t="shared" si="396"/>
        <v>#N/A</v>
      </c>
      <c r="AW724" s="20" t="e">
        <f>VLOOKUP($D724,'DATA PENGUKURAN GARDU'!$A:$BS,46,0)</f>
        <v>#N/A</v>
      </c>
      <c r="AX724" s="21" t="e">
        <f t="shared" si="397"/>
        <v>#N/A</v>
      </c>
      <c r="AY724" s="20" t="e">
        <f>VLOOKUP($D724,'DATA PENGUKURAN GARDU'!$A:$BS,46,0)</f>
        <v>#N/A</v>
      </c>
      <c r="AZ724" s="20" t="e">
        <f>VLOOKUP($D724,'DATA PENGUKURAN GARDU'!$A:$BS,53,0)</f>
        <v>#N/A</v>
      </c>
      <c r="BA724" s="20" t="e">
        <f>VLOOKUP($D724,'DATA PENGUKURAN GARDU'!$A:$BS,54,0)</f>
        <v>#N/A</v>
      </c>
      <c r="BB724" s="17" t="e">
        <f>VLOOKUP($E724,'DATA PENGUKURAN GARDU'!$A:$BS,42,0)</f>
        <v>#N/A</v>
      </c>
      <c r="BC724" s="23" t="e">
        <f t="shared" si="398"/>
        <v>#N/A</v>
      </c>
      <c r="BD724" s="17" t="e">
        <f>VLOOKUP($E724,'DATA PENGUKURAN GARDU'!$A:$BS,44,0)</f>
        <v>#N/A</v>
      </c>
      <c r="BE724" s="23" t="e">
        <f t="shared" si="399"/>
        <v>#N/A</v>
      </c>
      <c r="BF724" s="17" t="e">
        <f>VLOOKUP($E724,'DATA PENGUKURAN GARDU'!$A:$BS,46,0)</f>
        <v>#N/A</v>
      </c>
      <c r="BG724" s="23" t="e">
        <f t="shared" si="400"/>
        <v>#N/A</v>
      </c>
      <c r="BH724" s="17" t="e">
        <f>VLOOKUP($E724,'DATA PENGUKURAN GARDU'!$A:$BS,46,0)</f>
        <v>#N/A</v>
      </c>
      <c r="BI724" s="17" t="e">
        <f>VLOOKUP($E724,'DATA PENGUKURAN GARDU'!$A:$BS,53,0)</f>
        <v>#N/A</v>
      </c>
      <c r="BJ724" s="17" t="e">
        <f>VLOOKUP($E724,'DATA PENGUKURAN GARDU'!$A:$BS,54,0)</f>
        <v>#N/A</v>
      </c>
      <c r="BK724" s="20" t="e">
        <f t="shared" si="378"/>
        <v>#N/A</v>
      </c>
      <c r="BL724" s="20" t="e">
        <f t="shared" si="379"/>
        <v>#N/A</v>
      </c>
      <c r="BM724" s="20" t="e">
        <f t="shared" si="380"/>
        <v>#N/A</v>
      </c>
      <c r="BN724" s="25" t="e">
        <f t="shared" si="381"/>
        <v>#N/A</v>
      </c>
      <c r="BO724" s="26" t="str">
        <f t="shared" si="382"/>
        <v>0</v>
      </c>
      <c r="BP724" s="21" t="e">
        <f t="shared" si="383"/>
        <v>#VALUE!</v>
      </c>
      <c r="BQ724" s="20" t="e">
        <f t="shared" si="384"/>
        <v>#N/A</v>
      </c>
      <c r="BR724" s="20" t="e">
        <v>#N/A</v>
      </c>
      <c r="BS724" s="9" t="e">
        <v>#N/A</v>
      </c>
      <c r="BT724" s="2" t="e">
        <f t="shared" si="385"/>
        <v>#VALUE!</v>
      </c>
      <c r="BU724" s="2" t="e">
        <f t="shared" si="368"/>
        <v>#N/A</v>
      </c>
      <c r="BV724" s="2" t="e">
        <f t="shared" si="369"/>
        <v>#N/A</v>
      </c>
    </row>
    <row r="725" s="2" customFormat="1" ht="22.95" customHeight="1" spans="1:74">
      <c r="A725" s="9" t="str">
        <f t="shared" si="370"/>
        <v>K-295Induk</v>
      </c>
      <c r="B725" s="9" t="str">
        <f t="shared" si="371"/>
        <v>K-295jurusan 1</v>
      </c>
      <c r="C725" s="9" t="str">
        <f t="shared" si="372"/>
        <v>K-295jurusan 2</v>
      </c>
      <c r="D725" s="9" t="str">
        <f t="shared" si="373"/>
        <v>K-295jurusan 3</v>
      </c>
      <c r="E725" s="9" t="str">
        <f t="shared" si="374"/>
        <v>K-295jurusan 4</v>
      </c>
      <c r="F725" s="10" t="s">
        <v>136</v>
      </c>
      <c r="G725" s="10" t="s">
        <v>132</v>
      </c>
      <c r="H725" s="10" t="s">
        <v>906</v>
      </c>
      <c r="I725" s="10" t="s">
        <v>11510</v>
      </c>
      <c r="J725" s="10" t="s">
        <v>11511</v>
      </c>
      <c r="K725" s="10" t="s">
        <v>7465</v>
      </c>
      <c r="L725" s="10"/>
      <c r="M725" s="10"/>
      <c r="N725" s="14">
        <f t="shared" si="375"/>
        <v>0</v>
      </c>
      <c r="O725" s="15" t="e">
        <f t="shared" si="376"/>
        <v>#VALUE!</v>
      </c>
      <c r="P725" s="15" t="e">
        <f t="shared" si="377"/>
        <v>#VALUE!</v>
      </c>
      <c r="Q725" s="17" t="e">
        <f>VLOOKUP($A725,'DATA PENGUKURAN GARDU'!$A:$BS,42,0)</f>
        <v>#N/A</v>
      </c>
      <c r="R725" s="18" t="e">
        <f t="shared" si="386"/>
        <v>#N/A</v>
      </c>
      <c r="S725" s="17" t="e">
        <f>VLOOKUP($A725,'DATA PENGUKURAN GARDU'!$A:$BS,44,0)</f>
        <v>#N/A</v>
      </c>
      <c r="T725" s="18" t="e">
        <f t="shared" si="387"/>
        <v>#N/A</v>
      </c>
      <c r="U725" s="17" t="e">
        <f>VLOOKUP($A725,'DATA PENGUKURAN GARDU'!$A:$BS,46,0)</f>
        <v>#N/A</v>
      </c>
      <c r="V725" s="18" t="e">
        <f t="shared" si="388"/>
        <v>#N/A</v>
      </c>
      <c r="W725" s="17" t="e">
        <f>VLOOKUP($A725,'DATA PENGUKURAN GARDU'!$A:$BS,48,0)</f>
        <v>#N/A</v>
      </c>
      <c r="X725" s="17" t="e">
        <f>VLOOKUP($A725,'DATA PENGUKURAN GARDU'!$A:$BS,53,0)</f>
        <v>#N/A</v>
      </c>
      <c r="Y725" s="17" t="e">
        <f>VLOOKUP($A725,'DATA PENGUKURAN GARDU'!$A:$BS,54,0)</f>
        <v>#N/A</v>
      </c>
      <c r="Z725" s="17" t="e">
        <f>VLOOKUP($A725,'DATA PENGUKURAN GARDU'!$A:$BS,55,0)</f>
        <v>#N/A</v>
      </c>
      <c r="AA725" s="20" t="e">
        <f>VLOOKUP($B725,'DATA PENGUKURAN GARDU'!$A:$BS,42,0)</f>
        <v>#N/A</v>
      </c>
      <c r="AB725" s="21" t="e">
        <f t="shared" si="389"/>
        <v>#N/A</v>
      </c>
      <c r="AC725" s="20" t="e">
        <f>VLOOKUP($B725,'DATA PENGUKURAN GARDU'!$A:$BS,44,0)</f>
        <v>#N/A</v>
      </c>
      <c r="AD725" s="21" t="e">
        <f t="shared" si="390"/>
        <v>#N/A</v>
      </c>
      <c r="AE725" s="20" t="e">
        <f>VLOOKUP($B725,'DATA PENGUKURAN GARDU'!$A:$BS,46,0)</f>
        <v>#N/A</v>
      </c>
      <c r="AF725" s="21" t="e">
        <f t="shared" si="391"/>
        <v>#N/A</v>
      </c>
      <c r="AG725" s="20" t="e">
        <f>VLOOKUP($B725,'DATA PENGUKURAN GARDU'!$A:$BS,46,0)</f>
        <v>#N/A</v>
      </c>
      <c r="AH725" s="20" t="e">
        <f>VLOOKUP($B725,'DATA PENGUKURAN GARDU'!$A:$BS,53,0)</f>
        <v>#N/A</v>
      </c>
      <c r="AI725" s="20" t="e">
        <f>VLOOKUP($B725,'DATA PENGUKURAN GARDU'!$A:$BS,54,0)</f>
        <v>#N/A</v>
      </c>
      <c r="AJ725" s="17" t="e">
        <f>VLOOKUP($C725,'DATA PENGUKURAN GARDU'!$A:$BS,42,0)</f>
        <v>#N/A</v>
      </c>
      <c r="AK725" s="23" t="e">
        <f t="shared" si="392"/>
        <v>#N/A</v>
      </c>
      <c r="AL725" s="17" t="e">
        <f>VLOOKUP($C725,'DATA PENGUKURAN GARDU'!$A:$BS,44,0)</f>
        <v>#N/A</v>
      </c>
      <c r="AM725" s="23" t="e">
        <f t="shared" si="393"/>
        <v>#N/A</v>
      </c>
      <c r="AN725" s="17" t="e">
        <f>VLOOKUP($C725,'DATA PENGUKURAN GARDU'!$A:$BS,46,0)</f>
        <v>#N/A</v>
      </c>
      <c r="AO725" s="23" t="e">
        <f t="shared" si="394"/>
        <v>#N/A</v>
      </c>
      <c r="AP725" s="17" t="e">
        <f>VLOOKUP($C725,'DATA PENGUKURAN GARDU'!$A:$BS,46,0)</f>
        <v>#N/A</v>
      </c>
      <c r="AQ725" s="17" t="e">
        <f>VLOOKUP($C725,'DATA PENGUKURAN GARDU'!$A:$BS,53,0)</f>
        <v>#N/A</v>
      </c>
      <c r="AR725" s="17" t="e">
        <f>VLOOKUP($C725,'DATA PENGUKURAN GARDU'!$A:$BS,54,0)</f>
        <v>#N/A</v>
      </c>
      <c r="AS725" s="20" t="e">
        <f>VLOOKUP($D725,'DATA PENGUKURAN GARDU'!$A:$BS,42,0)</f>
        <v>#N/A</v>
      </c>
      <c r="AT725" s="21" t="e">
        <f t="shared" si="395"/>
        <v>#N/A</v>
      </c>
      <c r="AU725" s="20" t="e">
        <f>VLOOKUP($D725,'DATA PENGUKURAN GARDU'!$A:$BS,44,0)</f>
        <v>#N/A</v>
      </c>
      <c r="AV725" s="21" t="e">
        <f t="shared" si="396"/>
        <v>#N/A</v>
      </c>
      <c r="AW725" s="20" t="e">
        <f>VLOOKUP($D725,'DATA PENGUKURAN GARDU'!$A:$BS,46,0)</f>
        <v>#N/A</v>
      </c>
      <c r="AX725" s="21" t="e">
        <f t="shared" si="397"/>
        <v>#N/A</v>
      </c>
      <c r="AY725" s="20" t="e">
        <f>VLOOKUP($D725,'DATA PENGUKURAN GARDU'!$A:$BS,46,0)</f>
        <v>#N/A</v>
      </c>
      <c r="AZ725" s="20" t="e">
        <f>VLOOKUP($D725,'DATA PENGUKURAN GARDU'!$A:$BS,53,0)</f>
        <v>#N/A</v>
      </c>
      <c r="BA725" s="20" t="e">
        <f>VLOOKUP($D725,'DATA PENGUKURAN GARDU'!$A:$BS,54,0)</f>
        <v>#N/A</v>
      </c>
      <c r="BB725" s="17" t="e">
        <f>VLOOKUP($E725,'DATA PENGUKURAN GARDU'!$A:$BS,42,0)</f>
        <v>#N/A</v>
      </c>
      <c r="BC725" s="23" t="e">
        <f t="shared" si="398"/>
        <v>#N/A</v>
      </c>
      <c r="BD725" s="17" t="e">
        <f>VLOOKUP($E725,'DATA PENGUKURAN GARDU'!$A:$BS,44,0)</f>
        <v>#N/A</v>
      </c>
      <c r="BE725" s="23" t="e">
        <f t="shared" si="399"/>
        <v>#N/A</v>
      </c>
      <c r="BF725" s="17" t="e">
        <f>VLOOKUP($E725,'DATA PENGUKURAN GARDU'!$A:$BS,46,0)</f>
        <v>#N/A</v>
      </c>
      <c r="BG725" s="23" t="e">
        <f t="shared" si="400"/>
        <v>#N/A</v>
      </c>
      <c r="BH725" s="17" t="e">
        <f>VLOOKUP($E725,'DATA PENGUKURAN GARDU'!$A:$BS,46,0)</f>
        <v>#N/A</v>
      </c>
      <c r="BI725" s="17" t="e">
        <f>VLOOKUP($E725,'DATA PENGUKURAN GARDU'!$A:$BS,53,0)</f>
        <v>#N/A</v>
      </c>
      <c r="BJ725" s="17" t="e">
        <f>VLOOKUP($E725,'DATA PENGUKURAN GARDU'!$A:$BS,54,0)</f>
        <v>#N/A</v>
      </c>
      <c r="BK725" s="20" t="e">
        <f t="shared" si="378"/>
        <v>#N/A</v>
      </c>
      <c r="BL725" s="20" t="e">
        <f t="shared" si="379"/>
        <v>#N/A</v>
      </c>
      <c r="BM725" s="20" t="e">
        <f t="shared" si="380"/>
        <v>#N/A</v>
      </c>
      <c r="BN725" s="25" t="e">
        <f t="shared" si="381"/>
        <v>#N/A</v>
      </c>
      <c r="BO725" s="26" t="str">
        <f t="shared" si="382"/>
        <v>0</v>
      </c>
      <c r="BP725" s="21" t="e">
        <f t="shared" si="383"/>
        <v>#VALUE!</v>
      </c>
      <c r="BQ725" s="20" t="e">
        <f t="shared" si="384"/>
        <v>#N/A</v>
      </c>
      <c r="BR725" s="20" t="e">
        <v>#N/A</v>
      </c>
      <c r="BS725" s="9" t="e">
        <v>#N/A</v>
      </c>
      <c r="BT725" s="2" t="e">
        <f t="shared" si="385"/>
        <v>#VALUE!</v>
      </c>
      <c r="BU725" s="2" t="e">
        <f t="shared" si="368"/>
        <v>#N/A</v>
      </c>
      <c r="BV725" s="2" t="e">
        <f t="shared" si="369"/>
        <v>#N/A</v>
      </c>
    </row>
    <row r="726" s="2" customFormat="1" ht="22.95" customHeight="1" spans="1:74">
      <c r="A726" s="9" t="str">
        <f t="shared" si="370"/>
        <v>K-297Induk</v>
      </c>
      <c r="B726" s="9" t="str">
        <f t="shared" si="371"/>
        <v>K-297jurusan 1</v>
      </c>
      <c r="C726" s="9" t="str">
        <f t="shared" si="372"/>
        <v>K-297jurusan 2</v>
      </c>
      <c r="D726" s="9" t="str">
        <f t="shared" si="373"/>
        <v>K-297jurusan 3</v>
      </c>
      <c r="E726" s="9" t="str">
        <f t="shared" si="374"/>
        <v>K-297jurusan 4</v>
      </c>
      <c r="F726" s="10" t="s">
        <v>131</v>
      </c>
      <c r="G726" s="10" t="s">
        <v>132</v>
      </c>
      <c r="H726" s="10" t="s">
        <v>907</v>
      </c>
      <c r="I726" s="10" t="s">
        <v>11512</v>
      </c>
      <c r="J726" s="10" t="s">
        <v>11513</v>
      </c>
      <c r="K726" s="10" t="s">
        <v>7465</v>
      </c>
      <c r="L726" s="10"/>
      <c r="M726" s="10"/>
      <c r="N726" s="14">
        <f t="shared" si="375"/>
        <v>0</v>
      </c>
      <c r="O726" s="15" t="e">
        <f t="shared" si="376"/>
        <v>#VALUE!</v>
      </c>
      <c r="P726" s="15" t="e">
        <f t="shared" si="377"/>
        <v>#VALUE!</v>
      </c>
      <c r="Q726" s="17" t="e">
        <f>VLOOKUP($A726,'DATA PENGUKURAN GARDU'!$A:$BS,42,0)</f>
        <v>#N/A</v>
      </c>
      <c r="R726" s="18" t="e">
        <f t="shared" si="386"/>
        <v>#N/A</v>
      </c>
      <c r="S726" s="17" t="e">
        <f>VLOOKUP($A726,'DATA PENGUKURAN GARDU'!$A:$BS,44,0)</f>
        <v>#N/A</v>
      </c>
      <c r="T726" s="18" t="e">
        <f t="shared" si="387"/>
        <v>#N/A</v>
      </c>
      <c r="U726" s="17" t="e">
        <f>VLOOKUP($A726,'DATA PENGUKURAN GARDU'!$A:$BS,46,0)</f>
        <v>#N/A</v>
      </c>
      <c r="V726" s="18" t="e">
        <f t="shared" si="388"/>
        <v>#N/A</v>
      </c>
      <c r="W726" s="17" t="e">
        <f>VLOOKUP($A726,'DATA PENGUKURAN GARDU'!$A:$BS,48,0)</f>
        <v>#N/A</v>
      </c>
      <c r="X726" s="17" t="e">
        <f>VLOOKUP($A726,'DATA PENGUKURAN GARDU'!$A:$BS,53,0)</f>
        <v>#N/A</v>
      </c>
      <c r="Y726" s="17" t="e">
        <f>VLOOKUP($A726,'DATA PENGUKURAN GARDU'!$A:$BS,54,0)</f>
        <v>#N/A</v>
      </c>
      <c r="Z726" s="17" t="e">
        <f>VLOOKUP($A726,'DATA PENGUKURAN GARDU'!$A:$BS,55,0)</f>
        <v>#N/A</v>
      </c>
      <c r="AA726" s="20" t="e">
        <f>VLOOKUP($B726,'DATA PENGUKURAN GARDU'!$A:$BS,42,0)</f>
        <v>#N/A</v>
      </c>
      <c r="AB726" s="21" t="e">
        <f t="shared" si="389"/>
        <v>#N/A</v>
      </c>
      <c r="AC726" s="20" t="e">
        <f>VLOOKUP($B726,'DATA PENGUKURAN GARDU'!$A:$BS,44,0)</f>
        <v>#N/A</v>
      </c>
      <c r="AD726" s="21" t="e">
        <f t="shared" si="390"/>
        <v>#N/A</v>
      </c>
      <c r="AE726" s="20" t="e">
        <f>VLOOKUP($B726,'DATA PENGUKURAN GARDU'!$A:$BS,46,0)</f>
        <v>#N/A</v>
      </c>
      <c r="AF726" s="21" t="e">
        <f t="shared" si="391"/>
        <v>#N/A</v>
      </c>
      <c r="AG726" s="20" t="e">
        <f>VLOOKUP($B726,'DATA PENGUKURAN GARDU'!$A:$BS,46,0)</f>
        <v>#N/A</v>
      </c>
      <c r="AH726" s="20" t="e">
        <f>VLOOKUP($B726,'DATA PENGUKURAN GARDU'!$A:$BS,53,0)</f>
        <v>#N/A</v>
      </c>
      <c r="AI726" s="20" t="e">
        <f>VLOOKUP($B726,'DATA PENGUKURAN GARDU'!$A:$BS,54,0)</f>
        <v>#N/A</v>
      </c>
      <c r="AJ726" s="17" t="e">
        <f>VLOOKUP($C726,'DATA PENGUKURAN GARDU'!$A:$BS,42,0)</f>
        <v>#N/A</v>
      </c>
      <c r="AK726" s="23" t="e">
        <f t="shared" si="392"/>
        <v>#N/A</v>
      </c>
      <c r="AL726" s="17" t="e">
        <f>VLOOKUP($C726,'DATA PENGUKURAN GARDU'!$A:$BS,44,0)</f>
        <v>#N/A</v>
      </c>
      <c r="AM726" s="23" t="e">
        <f t="shared" si="393"/>
        <v>#N/A</v>
      </c>
      <c r="AN726" s="17" t="e">
        <f>VLOOKUP($C726,'DATA PENGUKURAN GARDU'!$A:$BS,46,0)</f>
        <v>#N/A</v>
      </c>
      <c r="AO726" s="23" t="e">
        <f t="shared" si="394"/>
        <v>#N/A</v>
      </c>
      <c r="AP726" s="17" t="e">
        <f>VLOOKUP($C726,'DATA PENGUKURAN GARDU'!$A:$BS,46,0)</f>
        <v>#N/A</v>
      </c>
      <c r="AQ726" s="17" t="e">
        <f>VLOOKUP($C726,'DATA PENGUKURAN GARDU'!$A:$BS,53,0)</f>
        <v>#N/A</v>
      </c>
      <c r="AR726" s="17" t="e">
        <f>VLOOKUP($C726,'DATA PENGUKURAN GARDU'!$A:$BS,54,0)</f>
        <v>#N/A</v>
      </c>
      <c r="AS726" s="20" t="e">
        <f>VLOOKUP($D726,'DATA PENGUKURAN GARDU'!$A:$BS,42,0)</f>
        <v>#N/A</v>
      </c>
      <c r="AT726" s="21" t="e">
        <f t="shared" si="395"/>
        <v>#N/A</v>
      </c>
      <c r="AU726" s="20" t="e">
        <f>VLOOKUP($D726,'DATA PENGUKURAN GARDU'!$A:$BS,44,0)</f>
        <v>#N/A</v>
      </c>
      <c r="AV726" s="21" t="e">
        <f t="shared" si="396"/>
        <v>#N/A</v>
      </c>
      <c r="AW726" s="20" t="e">
        <f>VLOOKUP($D726,'DATA PENGUKURAN GARDU'!$A:$BS,46,0)</f>
        <v>#N/A</v>
      </c>
      <c r="AX726" s="21" t="e">
        <f t="shared" si="397"/>
        <v>#N/A</v>
      </c>
      <c r="AY726" s="20" t="e">
        <f>VLOOKUP($D726,'DATA PENGUKURAN GARDU'!$A:$BS,46,0)</f>
        <v>#N/A</v>
      </c>
      <c r="AZ726" s="20" t="e">
        <f>VLOOKUP($D726,'DATA PENGUKURAN GARDU'!$A:$BS,53,0)</f>
        <v>#N/A</v>
      </c>
      <c r="BA726" s="20" t="e">
        <f>VLOOKUP($D726,'DATA PENGUKURAN GARDU'!$A:$BS,54,0)</f>
        <v>#N/A</v>
      </c>
      <c r="BB726" s="17" t="e">
        <f>VLOOKUP($E726,'DATA PENGUKURAN GARDU'!$A:$BS,42,0)</f>
        <v>#N/A</v>
      </c>
      <c r="BC726" s="23" t="e">
        <f t="shared" si="398"/>
        <v>#N/A</v>
      </c>
      <c r="BD726" s="17" t="e">
        <f>VLOOKUP($E726,'DATA PENGUKURAN GARDU'!$A:$BS,44,0)</f>
        <v>#N/A</v>
      </c>
      <c r="BE726" s="23" t="e">
        <f t="shared" si="399"/>
        <v>#N/A</v>
      </c>
      <c r="BF726" s="17" t="e">
        <f>VLOOKUP($E726,'DATA PENGUKURAN GARDU'!$A:$BS,46,0)</f>
        <v>#N/A</v>
      </c>
      <c r="BG726" s="23" t="e">
        <f t="shared" si="400"/>
        <v>#N/A</v>
      </c>
      <c r="BH726" s="17" t="e">
        <f>VLOOKUP($E726,'DATA PENGUKURAN GARDU'!$A:$BS,46,0)</f>
        <v>#N/A</v>
      </c>
      <c r="BI726" s="17" t="e">
        <f>VLOOKUP($E726,'DATA PENGUKURAN GARDU'!$A:$BS,53,0)</f>
        <v>#N/A</v>
      </c>
      <c r="BJ726" s="17" t="e">
        <f>VLOOKUP($E726,'DATA PENGUKURAN GARDU'!$A:$BS,54,0)</f>
        <v>#N/A</v>
      </c>
      <c r="BK726" s="20" t="e">
        <f t="shared" si="378"/>
        <v>#N/A</v>
      </c>
      <c r="BL726" s="20" t="e">
        <f t="shared" si="379"/>
        <v>#N/A</v>
      </c>
      <c r="BM726" s="20" t="e">
        <f t="shared" si="380"/>
        <v>#N/A</v>
      </c>
      <c r="BN726" s="25" t="e">
        <f t="shared" si="381"/>
        <v>#N/A</v>
      </c>
      <c r="BO726" s="26" t="str">
        <f t="shared" si="382"/>
        <v>0</v>
      </c>
      <c r="BP726" s="21" t="e">
        <f t="shared" si="383"/>
        <v>#VALUE!</v>
      </c>
      <c r="BQ726" s="20" t="e">
        <f t="shared" si="384"/>
        <v>#N/A</v>
      </c>
      <c r="BR726" s="20" t="e">
        <v>#N/A</v>
      </c>
      <c r="BS726" s="9" t="e">
        <v>#N/A</v>
      </c>
      <c r="BT726" s="2" t="e">
        <f t="shared" si="385"/>
        <v>#VALUE!</v>
      </c>
      <c r="BU726" s="2" t="e">
        <f t="shared" si="368"/>
        <v>#N/A</v>
      </c>
      <c r="BV726" s="2" t="e">
        <f t="shared" si="369"/>
        <v>#N/A</v>
      </c>
    </row>
    <row r="727" s="2" customFormat="1" ht="22.95" customHeight="1" spans="1:74">
      <c r="A727" s="9" t="str">
        <f t="shared" si="370"/>
        <v>NL 028Induk</v>
      </c>
      <c r="B727" s="9" t="str">
        <f t="shared" si="371"/>
        <v>NL 028jurusan 1</v>
      </c>
      <c r="C727" s="9" t="str">
        <f t="shared" si="372"/>
        <v>NL 028jurusan 2</v>
      </c>
      <c r="D727" s="9" t="str">
        <f t="shared" si="373"/>
        <v>NL 028jurusan 3</v>
      </c>
      <c r="E727" s="9" t="str">
        <f t="shared" si="374"/>
        <v>NL 028jurusan 4</v>
      </c>
      <c r="F727" s="10" t="s">
        <v>324</v>
      </c>
      <c r="G727" s="10" t="s">
        <v>101</v>
      </c>
      <c r="H727" s="10" t="s">
        <v>908</v>
      </c>
      <c r="I727" s="10" t="s">
        <v>11514</v>
      </c>
      <c r="J727" s="10" t="s">
        <v>11515</v>
      </c>
      <c r="K727" s="10" t="s">
        <v>7465</v>
      </c>
      <c r="L727" s="10"/>
      <c r="M727" s="10"/>
      <c r="N727" s="14">
        <f t="shared" si="375"/>
        <v>0</v>
      </c>
      <c r="O727" s="15" t="e">
        <f t="shared" si="376"/>
        <v>#VALUE!</v>
      </c>
      <c r="P727" s="15" t="e">
        <f t="shared" si="377"/>
        <v>#VALUE!</v>
      </c>
      <c r="Q727" s="17" t="e">
        <f>VLOOKUP($A727,'DATA PENGUKURAN GARDU'!$A:$BS,42,0)</f>
        <v>#N/A</v>
      </c>
      <c r="R727" s="18" t="e">
        <f t="shared" si="386"/>
        <v>#N/A</v>
      </c>
      <c r="S727" s="17" t="e">
        <f>VLOOKUP($A727,'DATA PENGUKURAN GARDU'!$A:$BS,44,0)</f>
        <v>#N/A</v>
      </c>
      <c r="T727" s="18" t="e">
        <f t="shared" si="387"/>
        <v>#N/A</v>
      </c>
      <c r="U727" s="17" t="e">
        <f>VLOOKUP($A727,'DATA PENGUKURAN GARDU'!$A:$BS,46,0)</f>
        <v>#N/A</v>
      </c>
      <c r="V727" s="18" t="e">
        <f t="shared" si="388"/>
        <v>#N/A</v>
      </c>
      <c r="W727" s="17" t="e">
        <f>VLOOKUP($A727,'DATA PENGUKURAN GARDU'!$A:$BS,48,0)</f>
        <v>#N/A</v>
      </c>
      <c r="X727" s="17" t="e">
        <f>VLOOKUP($A727,'DATA PENGUKURAN GARDU'!$A:$BS,53,0)</f>
        <v>#N/A</v>
      </c>
      <c r="Y727" s="17" t="e">
        <f>VLOOKUP($A727,'DATA PENGUKURAN GARDU'!$A:$BS,54,0)</f>
        <v>#N/A</v>
      </c>
      <c r="Z727" s="17" t="e">
        <f>VLOOKUP($A727,'DATA PENGUKURAN GARDU'!$A:$BS,55,0)</f>
        <v>#N/A</v>
      </c>
      <c r="AA727" s="20" t="e">
        <f>VLOOKUP($B727,'DATA PENGUKURAN GARDU'!$A:$BS,42,0)</f>
        <v>#N/A</v>
      </c>
      <c r="AB727" s="21" t="e">
        <f t="shared" si="389"/>
        <v>#N/A</v>
      </c>
      <c r="AC727" s="20" t="e">
        <f>VLOOKUP($B727,'DATA PENGUKURAN GARDU'!$A:$BS,44,0)</f>
        <v>#N/A</v>
      </c>
      <c r="AD727" s="21" t="e">
        <f t="shared" si="390"/>
        <v>#N/A</v>
      </c>
      <c r="AE727" s="20" t="e">
        <f>VLOOKUP($B727,'DATA PENGUKURAN GARDU'!$A:$BS,46,0)</f>
        <v>#N/A</v>
      </c>
      <c r="AF727" s="21" t="e">
        <f t="shared" si="391"/>
        <v>#N/A</v>
      </c>
      <c r="AG727" s="20" t="e">
        <f>VLOOKUP($B727,'DATA PENGUKURAN GARDU'!$A:$BS,46,0)</f>
        <v>#N/A</v>
      </c>
      <c r="AH727" s="20" t="e">
        <f>VLOOKUP($B727,'DATA PENGUKURAN GARDU'!$A:$BS,53,0)</f>
        <v>#N/A</v>
      </c>
      <c r="AI727" s="20" t="e">
        <f>VLOOKUP($B727,'DATA PENGUKURAN GARDU'!$A:$BS,54,0)</f>
        <v>#N/A</v>
      </c>
      <c r="AJ727" s="17" t="e">
        <f>VLOOKUP($C727,'DATA PENGUKURAN GARDU'!$A:$BS,42,0)</f>
        <v>#N/A</v>
      </c>
      <c r="AK727" s="23" t="e">
        <f t="shared" si="392"/>
        <v>#N/A</v>
      </c>
      <c r="AL727" s="17" t="e">
        <f>VLOOKUP($C727,'DATA PENGUKURAN GARDU'!$A:$BS,44,0)</f>
        <v>#N/A</v>
      </c>
      <c r="AM727" s="23" t="e">
        <f t="shared" si="393"/>
        <v>#N/A</v>
      </c>
      <c r="AN727" s="17" t="e">
        <f>VLOOKUP($C727,'DATA PENGUKURAN GARDU'!$A:$BS,46,0)</f>
        <v>#N/A</v>
      </c>
      <c r="AO727" s="23" t="e">
        <f t="shared" si="394"/>
        <v>#N/A</v>
      </c>
      <c r="AP727" s="17" t="e">
        <f>VLOOKUP($C727,'DATA PENGUKURAN GARDU'!$A:$BS,46,0)</f>
        <v>#N/A</v>
      </c>
      <c r="AQ727" s="17" t="e">
        <f>VLOOKUP($C727,'DATA PENGUKURAN GARDU'!$A:$BS,53,0)</f>
        <v>#N/A</v>
      </c>
      <c r="AR727" s="17" t="e">
        <f>VLOOKUP($C727,'DATA PENGUKURAN GARDU'!$A:$BS,54,0)</f>
        <v>#N/A</v>
      </c>
      <c r="AS727" s="20" t="e">
        <f>VLOOKUP($D727,'DATA PENGUKURAN GARDU'!$A:$BS,42,0)</f>
        <v>#N/A</v>
      </c>
      <c r="AT727" s="21" t="e">
        <f t="shared" si="395"/>
        <v>#N/A</v>
      </c>
      <c r="AU727" s="20" t="e">
        <f>VLOOKUP($D727,'DATA PENGUKURAN GARDU'!$A:$BS,44,0)</f>
        <v>#N/A</v>
      </c>
      <c r="AV727" s="21" t="e">
        <f t="shared" si="396"/>
        <v>#N/A</v>
      </c>
      <c r="AW727" s="20" t="e">
        <f>VLOOKUP($D727,'DATA PENGUKURAN GARDU'!$A:$BS,46,0)</f>
        <v>#N/A</v>
      </c>
      <c r="AX727" s="21" t="e">
        <f t="shared" si="397"/>
        <v>#N/A</v>
      </c>
      <c r="AY727" s="20" t="e">
        <f>VLOOKUP($D727,'DATA PENGUKURAN GARDU'!$A:$BS,46,0)</f>
        <v>#N/A</v>
      </c>
      <c r="AZ727" s="20" t="e">
        <f>VLOOKUP($D727,'DATA PENGUKURAN GARDU'!$A:$BS,53,0)</f>
        <v>#N/A</v>
      </c>
      <c r="BA727" s="20" t="e">
        <f>VLOOKUP($D727,'DATA PENGUKURAN GARDU'!$A:$BS,54,0)</f>
        <v>#N/A</v>
      </c>
      <c r="BB727" s="17" t="e">
        <f>VLOOKUP($E727,'DATA PENGUKURAN GARDU'!$A:$BS,42,0)</f>
        <v>#N/A</v>
      </c>
      <c r="BC727" s="23" t="e">
        <f t="shared" si="398"/>
        <v>#N/A</v>
      </c>
      <c r="BD727" s="17" t="e">
        <f>VLOOKUP($E727,'DATA PENGUKURAN GARDU'!$A:$BS,44,0)</f>
        <v>#N/A</v>
      </c>
      <c r="BE727" s="23" t="e">
        <f t="shared" si="399"/>
        <v>#N/A</v>
      </c>
      <c r="BF727" s="17" t="e">
        <f>VLOOKUP($E727,'DATA PENGUKURAN GARDU'!$A:$BS,46,0)</f>
        <v>#N/A</v>
      </c>
      <c r="BG727" s="23" t="e">
        <f t="shared" si="400"/>
        <v>#N/A</v>
      </c>
      <c r="BH727" s="17" t="e">
        <f>VLOOKUP($E727,'DATA PENGUKURAN GARDU'!$A:$BS,46,0)</f>
        <v>#N/A</v>
      </c>
      <c r="BI727" s="17" t="e">
        <f>VLOOKUP($E727,'DATA PENGUKURAN GARDU'!$A:$BS,53,0)</f>
        <v>#N/A</v>
      </c>
      <c r="BJ727" s="17" t="e">
        <f>VLOOKUP($E727,'DATA PENGUKURAN GARDU'!$A:$BS,54,0)</f>
        <v>#N/A</v>
      </c>
      <c r="BK727" s="20" t="e">
        <f t="shared" si="378"/>
        <v>#N/A</v>
      </c>
      <c r="BL727" s="20" t="e">
        <f t="shared" si="379"/>
        <v>#N/A</v>
      </c>
      <c r="BM727" s="20" t="e">
        <f t="shared" si="380"/>
        <v>#N/A</v>
      </c>
      <c r="BN727" s="25" t="e">
        <f t="shared" si="381"/>
        <v>#N/A</v>
      </c>
      <c r="BO727" s="26" t="str">
        <f t="shared" si="382"/>
        <v>0</v>
      </c>
      <c r="BP727" s="21" t="e">
        <f t="shared" si="383"/>
        <v>#VALUE!</v>
      </c>
      <c r="BQ727" s="20" t="e">
        <f t="shared" si="384"/>
        <v>#N/A</v>
      </c>
      <c r="BR727" s="20" t="e">
        <v>#N/A</v>
      </c>
      <c r="BS727" s="9" t="e">
        <v>#N/A</v>
      </c>
      <c r="BT727" s="2" t="e">
        <f t="shared" si="385"/>
        <v>#VALUE!</v>
      </c>
      <c r="BU727" s="2" t="e">
        <f t="shared" si="368"/>
        <v>#N/A</v>
      </c>
      <c r="BV727" s="2" t="e">
        <f t="shared" si="369"/>
        <v>#N/A</v>
      </c>
    </row>
    <row r="728" s="2" customFormat="1" ht="22.95" customHeight="1" spans="1:74">
      <c r="A728" s="9" t="str">
        <f t="shared" si="370"/>
        <v>NL 030Induk</v>
      </c>
      <c r="B728" s="9" t="str">
        <f t="shared" si="371"/>
        <v>NL 030jurusan 1</v>
      </c>
      <c r="C728" s="9" t="str">
        <f t="shared" si="372"/>
        <v>NL 030jurusan 2</v>
      </c>
      <c r="D728" s="9" t="str">
        <f t="shared" si="373"/>
        <v>NL 030jurusan 3</v>
      </c>
      <c r="E728" s="9" t="str">
        <f t="shared" si="374"/>
        <v>NL 030jurusan 4</v>
      </c>
      <c r="F728" s="10" t="s">
        <v>324</v>
      </c>
      <c r="G728" s="10" t="s">
        <v>101</v>
      </c>
      <c r="H728" s="10" t="s">
        <v>909</v>
      </c>
      <c r="I728" s="10" t="s">
        <v>11516</v>
      </c>
      <c r="J728" s="10" t="s">
        <v>11517</v>
      </c>
      <c r="K728" s="10" t="s">
        <v>7465</v>
      </c>
      <c r="L728" s="10"/>
      <c r="M728" s="10"/>
      <c r="N728" s="14">
        <f t="shared" si="375"/>
        <v>0</v>
      </c>
      <c r="O728" s="15" t="e">
        <f t="shared" si="376"/>
        <v>#VALUE!</v>
      </c>
      <c r="P728" s="15" t="e">
        <f t="shared" si="377"/>
        <v>#VALUE!</v>
      </c>
      <c r="Q728" s="17" t="e">
        <f>VLOOKUP($A728,'DATA PENGUKURAN GARDU'!$A:$BS,42,0)</f>
        <v>#N/A</v>
      </c>
      <c r="R728" s="18" t="e">
        <f t="shared" si="386"/>
        <v>#N/A</v>
      </c>
      <c r="S728" s="17" t="e">
        <f>VLOOKUP($A728,'DATA PENGUKURAN GARDU'!$A:$BS,44,0)</f>
        <v>#N/A</v>
      </c>
      <c r="T728" s="18" t="e">
        <f t="shared" si="387"/>
        <v>#N/A</v>
      </c>
      <c r="U728" s="17" t="e">
        <f>VLOOKUP($A728,'DATA PENGUKURAN GARDU'!$A:$BS,46,0)</f>
        <v>#N/A</v>
      </c>
      <c r="V728" s="18" t="e">
        <f t="shared" si="388"/>
        <v>#N/A</v>
      </c>
      <c r="W728" s="17" t="e">
        <f>VLOOKUP($A728,'DATA PENGUKURAN GARDU'!$A:$BS,48,0)</f>
        <v>#N/A</v>
      </c>
      <c r="X728" s="17" t="e">
        <f>VLOOKUP($A728,'DATA PENGUKURAN GARDU'!$A:$BS,53,0)</f>
        <v>#N/A</v>
      </c>
      <c r="Y728" s="17" t="e">
        <f>VLOOKUP($A728,'DATA PENGUKURAN GARDU'!$A:$BS,54,0)</f>
        <v>#N/A</v>
      </c>
      <c r="Z728" s="17" t="e">
        <f>VLOOKUP($A728,'DATA PENGUKURAN GARDU'!$A:$BS,55,0)</f>
        <v>#N/A</v>
      </c>
      <c r="AA728" s="20" t="e">
        <f>VLOOKUP($B728,'DATA PENGUKURAN GARDU'!$A:$BS,42,0)</f>
        <v>#N/A</v>
      </c>
      <c r="AB728" s="21" t="e">
        <f t="shared" si="389"/>
        <v>#N/A</v>
      </c>
      <c r="AC728" s="20" t="e">
        <f>VLOOKUP($B728,'DATA PENGUKURAN GARDU'!$A:$BS,44,0)</f>
        <v>#N/A</v>
      </c>
      <c r="AD728" s="21" t="e">
        <f t="shared" si="390"/>
        <v>#N/A</v>
      </c>
      <c r="AE728" s="20" t="e">
        <f>VLOOKUP($B728,'DATA PENGUKURAN GARDU'!$A:$BS,46,0)</f>
        <v>#N/A</v>
      </c>
      <c r="AF728" s="21" t="e">
        <f t="shared" si="391"/>
        <v>#N/A</v>
      </c>
      <c r="AG728" s="20" t="e">
        <f>VLOOKUP($B728,'DATA PENGUKURAN GARDU'!$A:$BS,46,0)</f>
        <v>#N/A</v>
      </c>
      <c r="AH728" s="20" t="e">
        <f>VLOOKUP($B728,'DATA PENGUKURAN GARDU'!$A:$BS,53,0)</f>
        <v>#N/A</v>
      </c>
      <c r="AI728" s="20" t="e">
        <f>VLOOKUP($B728,'DATA PENGUKURAN GARDU'!$A:$BS,54,0)</f>
        <v>#N/A</v>
      </c>
      <c r="AJ728" s="17" t="e">
        <f>VLOOKUP($C728,'DATA PENGUKURAN GARDU'!$A:$BS,42,0)</f>
        <v>#N/A</v>
      </c>
      <c r="AK728" s="23" t="e">
        <f t="shared" si="392"/>
        <v>#N/A</v>
      </c>
      <c r="AL728" s="17" t="e">
        <f>VLOOKUP($C728,'DATA PENGUKURAN GARDU'!$A:$BS,44,0)</f>
        <v>#N/A</v>
      </c>
      <c r="AM728" s="23" t="e">
        <f t="shared" si="393"/>
        <v>#N/A</v>
      </c>
      <c r="AN728" s="17" t="e">
        <f>VLOOKUP($C728,'DATA PENGUKURAN GARDU'!$A:$BS,46,0)</f>
        <v>#N/A</v>
      </c>
      <c r="AO728" s="23" t="e">
        <f t="shared" si="394"/>
        <v>#N/A</v>
      </c>
      <c r="AP728" s="17" t="e">
        <f>VLOOKUP($C728,'DATA PENGUKURAN GARDU'!$A:$BS,46,0)</f>
        <v>#N/A</v>
      </c>
      <c r="AQ728" s="17" t="e">
        <f>VLOOKUP($C728,'DATA PENGUKURAN GARDU'!$A:$BS,53,0)</f>
        <v>#N/A</v>
      </c>
      <c r="AR728" s="17" t="e">
        <f>VLOOKUP($C728,'DATA PENGUKURAN GARDU'!$A:$BS,54,0)</f>
        <v>#N/A</v>
      </c>
      <c r="AS728" s="20" t="e">
        <f>VLOOKUP($D728,'DATA PENGUKURAN GARDU'!$A:$BS,42,0)</f>
        <v>#N/A</v>
      </c>
      <c r="AT728" s="21" t="e">
        <f t="shared" si="395"/>
        <v>#N/A</v>
      </c>
      <c r="AU728" s="20" t="e">
        <f>VLOOKUP($D728,'DATA PENGUKURAN GARDU'!$A:$BS,44,0)</f>
        <v>#N/A</v>
      </c>
      <c r="AV728" s="21" t="e">
        <f t="shared" si="396"/>
        <v>#N/A</v>
      </c>
      <c r="AW728" s="20" t="e">
        <f>VLOOKUP($D728,'DATA PENGUKURAN GARDU'!$A:$BS,46,0)</f>
        <v>#N/A</v>
      </c>
      <c r="AX728" s="21" t="e">
        <f t="shared" si="397"/>
        <v>#N/A</v>
      </c>
      <c r="AY728" s="20" t="e">
        <f>VLOOKUP($D728,'DATA PENGUKURAN GARDU'!$A:$BS,46,0)</f>
        <v>#N/A</v>
      </c>
      <c r="AZ728" s="20" t="e">
        <f>VLOOKUP($D728,'DATA PENGUKURAN GARDU'!$A:$BS,53,0)</f>
        <v>#N/A</v>
      </c>
      <c r="BA728" s="20" t="e">
        <f>VLOOKUP($D728,'DATA PENGUKURAN GARDU'!$A:$BS,54,0)</f>
        <v>#N/A</v>
      </c>
      <c r="BB728" s="17" t="e">
        <f>VLOOKUP($E728,'DATA PENGUKURAN GARDU'!$A:$BS,42,0)</f>
        <v>#N/A</v>
      </c>
      <c r="BC728" s="23" t="e">
        <f t="shared" si="398"/>
        <v>#N/A</v>
      </c>
      <c r="BD728" s="17" t="e">
        <f>VLOOKUP($E728,'DATA PENGUKURAN GARDU'!$A:$BS,44,0)</f>
        <v>#N/A</v>
      </c>
      <c r="BE728" s="23" t="e">
        <f t="shared" si="399"/>
        <v>#N/A</v>
      </c>
      <c r="BF728" s="17" t="e">
        <f>VLOOKUP($E728,'DATA PENGUKURAN GARDU'!$A:$BS,46,0)</f>
        <v>#N/A</v>
      </c>
      <c r="BG728" s="23" t="e">
        <f t="shared" si="400"/>
        <v>#N/A</v>
      </c>
      <c r="BH728" s="17" t="e">
        <f>VLOOKUP($E728,'DATA PENGUKURAN GARDU'!$A:$BS,46,0)</f>
        <v>#N/A</v>
      </c>
      <c r="BI728" s="17" t="e">
        <f>VLOOKUP($E728,'DATA PENGUKURAN GARDU'!$A:$BS,53,0)</f>
        <v>#N/A</v>
      </c>
      <c r="BJ728" s="17" t="e">
        <f>VLOOKUP($E728,'DATA PENGUKURAN GARDU'!$A:$BS,54,0)</f>
        <v>#N/A</v>
      </c>
      <c r="BK728" s="20" t="e">
        <f t="shared" si="378"/>
        <v>#N/A</v>
      </c>
      <c r="BL728" s="20" t="e">
        <f t="shared" si="379"/>
        <v>#N/A</v>
      </c>
      <c r="BM728" s="20" t="e">
        <f t="shared" si="380"/>
        <v>#N/A</v>
      </c>
      <c r="BN728" s="25" t="e">
        <f t="shared" si="381"/>
        <v>#N/A</v>
      </c>
      <c r="BO728" s="26" t="str">
        <f t="shared" si="382"/>
        <v>0</v>
      </c>
      <c r="BP728" s="21" t="e">
        <f t="shared" si="383"/>
        <v>#VALUE!</v>
      </c>
      <c r="BQ728" s="20" t="e">
        <f t="shared" si="384"/>
        <v>#N/A</v>
      </c>
      <c r="BR728" s="20" t="e">
        <v>#N/A</v>
      </c>
      <c r="BS728" s="9" t="e">
        <v>#N/A</v>
      </c>
      <c r="BT728" s="2" t="e">
        <f t="shared" si="385"/>
        <v>#VALUE!</v>
      </c>
      <c r="BU728" s="2" t="e">
        <f t="shared" si="368"/>
        <v>#N/A</v>
      </c>
      <c r="BV728" s="2" t="e">
        <f t="shared" si="369"/>
        <v>#N/A</v>
      </c>
    </row>
    <row r="729" s="2" customFormat="1" ht="22.95" customHeight="1" spans="1:74">
      <c r="A729" s="9" t="str">
        <f t="shared" si="370"/>
        <v>NL 031Induk</v>
      </c>
      <c r="B729" s="9" t="str">
        <f t="shared" si="371"/>
        <v>NL 031jurusan 1</v>
      </c>
      <c r="C729" s="9" t="str">
        <f t="shared" si="372"/>
        <v>NL 031jurusan 2</v>
      </c>
      <c r="D729" s="9" t="str">
        <f t="shared" si="373"/>
        <v>NL 031jurusan 3</v>
      </c>
      <c r="E729" s="9" t="str">
        <f t="shared" si="374"/>
        <v>NL 031jurusan 4</v>
      </c>
      <c r="F729" s="10" t="s">
        <v>324</v>
      </c>
      <c r="G729" s="10" t="s">
        <v>101</v>
      </c>
      <c r="H729" s="10" t="s">
        <v>910</v>
      </c>
      <c r="I729" s="10" t="s">
        <v>11518</v>
      </c>
      <c r="J729" s="10" t="s">
        <v>11519</v>
      </c>
      <c r="K729" s="10" t="s">
        <v>7465</v>
      </c>
      <c r="L729" s="10"/>
      <c r="M729" s="10"/>
      <c r="N729" s="14">
        <f t="shared" si="375"/>
        <v>0</v>
      </c>
      <c r="O729" s="15" t="e">
        <f t="shared" si="376"/>
        <v>#VALUE!</v>
      </c>
      <c r="P729" s="15" t="e">
        <f t="shared" si="377"/>
        <v>#VALUE!</v>
      </c>
      <c r="Q729" s="17" t="e">
        <f>VLOOKUP($A729,'DATA PENGUKURAN GARDU'!$A:$BS,42,0)</f>
        <v>#N/A</v>
      </c>
      <c r="R729" s="18" t="e">
        <f t="shared" si="386"/>
        <v>#N/A</v>
      </c>
      <c r="S729" s="17" t="e">
        <f>VLOOKUP($A729,'DATA PENGUKURAN GARDU'!$A:$BS,44,0)</f>
        <v>#N/A</v>
      </c>
      <c r="T729" s="18" t="e">
        <f t="shared" si="387"/>
        <v>#N/A</v>
      </c>
      <c r="U729" s="17" t="e">
        <f>VLOOKUP($A729,'DATA PENGUKURAN GARDU'!$A:$BS,46,0)</f>
        <v>#N/A</v>
      </c>
      <c r="V729" s="18" t="e">
        <f t="shared" si="388"/>
        <v>#N/A</v>
      </c>
      <c r="W729" s="17" t="e">
        <f>VLOOKUP($A729,'DATA PENGUKURAN GARDU'!$A:$BS,48,0)</f>
        <v>#N/A</v>
      </c>
      <c r="X729" s="17" t="e">
        <f>VLOOKUP($A729,'DATA PENGUKURAN GARDU'!$A:$BS,53,0)</f>
        <v>#N/A</v>
      </c>
      <c r="Y729" s="17" t="e">
        <f>VLOOKUP($A729,'DATA PENGUKURAN GARDU'!$A:$BS,54,0)</f>
        <v>#N/A</v>
      </c>
      <c r="Z729" s="17" t="e">
        <f>VLOOKUP($A729,'DATA PENGUKURAN GARDU'!$A:$BS,55,0)</f>
        <v>#N/A</v>
      </c>
      <c r="AA729" s="20" t="e">
        <f>VLOOKUP($B729,'DATA PENGUKURAN GARDU'!$A:$BS,42,0)</f>
        <v>#N/A</v>
      </c>
      <c r="AB729" s="21" t="e">
        <f t="shared" si="389"/>
        <v>#N/A</v>
      </c>
      <c r="AC729" s="20" t="e">
        <f>VLOOKUP($B729,'DATA PENGUKURAN GARDU'!$A:$BS,44,0)</f>
        <v>#N/A</v>
      </c>
      <c r="AD729" s="21" t="e">
        <f t="shared" si="390"/>
        <v>#N/A</v>
      </c>
      <c r="AE729" s="20" t="e">
        <f>VLOOKUP($B729,'DATA PENGUKURAN GARDU'!$A:$BS,46,0)</f>
        <v>#N/A</v>
      </c>
      <c r="AF729" s="21" t="e">
        <f t="shared" si="391"/>
        <v>#N/A</v>
      </c>
      <c r="AG729" s="20" t="e">
        <f>VLOOKUP($B729,'DATA PENGUKURAN GARDU'!$A:$BS,46,0)</f>
        <v>#N/A</v>
      </c>
      <c r="AH729" s="20" t="e">
        <f>VLOOKUP($B729,'DATA PENGUKURAN GARDU'!$A:$BS,53,0)</f>
        <v>#N/A</v>
      </c>
      <c r="AI729" s="20" t="e">
        <f>VLOOKUP($B729,'DATA PENGUKURAN GARDU'!$A:$BS,54,0)</f>
        <v>#N/A</v>
      </c>
      <c r="AJ729" s="17" t="e">
        <f>VLOOKUP($C729,'DATA PENGUKURAN GARDU'!$A:$BS,42,0)</f>
        <v>#N/A</v>
      </c>
      <c r="AK729" s="23" t="e">
        <f t="shared" si="392"/>
        <v>#N/A</v>
      </c>
      <c r="AL729" s="17" t="e">
        <f>VLOOKUP($C729,'DATA PENGUKURAN GARDU'!$A:$BS,44,0)</f>
        <v>#N/A</v>
      </c>
      <c r="AM729" s="23" t="e">
        <f t="shared" si="393"/>
        <v>#N/A</v>
      </c>
      <c r="AN729" s="17" t="e">
        <f>VLOOKUP($C729,'DATA PENGUKURAN GARDU'!$A:$BS,46,0)</f>
        <v>#N/A</v>
      </c>
      <c r="AO729" s="23" t="e">
        <f t="shared" si="394"/>
        <v>#N/A</v>
      </c>
      <c r="AP729" s="17" t="e">
        <f>VLOOKUP($C729,'DATA PENGUKURAN GARDU'!$A:$BS,46,0)</f>
        <v>#N/A</v>
      </c>
      <c r="AQ729" s="17" t="e">
        <f>VLOOKUP($C729,'DATA PENGUKURAN GARDU'!$A:$BS,53,0)</f>
        <v>#N/A</v>
      </c>
      <c r="AR729" s="17" t="e">
        <f>VLOOKUP($C729,'DATA PENGUKURAN GARDU'!$A:$BS,54,0)</f>
        <v>#N/A</v>
      </c>
      <c r="AS729" s="20" t="e">
        <f>VLOOKUP($D729,'DATA PENGUKURAN GARDU'!$A:$BS,42,0)</f>
        <v>#N/A</v>
      </c>
      <c r="AT729" s="21" t="e">
        <f t="shared" si="395"/>
        <v>#N/A</v>
      </c>
      <c r="AU729" s="20" t="e">
        <f>VLOOKUP($D729,'DATA PENGUKURAN GARDU'!$A:$BS,44,0)</f>
        <v>#N/A</v>
      </c>
      <c r="AV729" s="21" t="e">
        <f t="shared" si="396"/>
        <v>#N/A</v>
      </c>
      <c r="AW729" s="20" t="e">
        <f>VLOOKUP($D729,'DATA PENGUKURAN GARDU'!$A:$BS,46,0)</f>
        <v>#N/A</v>
      </c>
      <c r="AX729" s="21" t="e">
        <f t="shared" si="397"/>
        <v>#N/A</v>
      </c>
      <c r="AY729" s="20" t="e">
        <f>VLOOKUP($D729,'DATA PENGUKURAN GARDU'!$A:$BS,46,0)</f>
        <v>#N/A</v>
      </c>
      <c r="AZ729" s="20" t="e">
        <f>VLOOKUP($D729,'DATA PENGUKURAN GARDU'!$A:$BS,53,0)</f>
        <v>#N/A</v>
      </c>
      <c r="BA729" s="20" t="e">
        <f>VLOOKUP($D729,'DATA PENGUKURAN GARDU'!$A:$BS,54,0)</f>
        <v>#N/A</v>
      </c>
      <c r="BB729" s="17" t="e">
        <f>VLOOKUP($E729,'DATA PENGUKURAN GARDU'!$A:$BS,42,0)</f>
        <v>#N/A</v>
      </c>
      <c r="BC729" s="23" t="e">
        <f t="shared" si="398"/>
        <v>#N/A</v>
      </c>
      <c r="BD729" s="17" t="e">
        <f>VLOOKUP($E729,'DATA PENGUKURAN GARDU'!$A:$BS,44,0)</f>
        <v>#N/A</v>
      </c>
      <c r="BE729" s="23" t="e">
        <f t="shared" si="399"/>
        <v>#N/A</v>
      </c>
      <c r="BF729" s="17" t="e">
        <f>VLOOKUP($E729,'DATA PENGUKURAN GARDU'!$A:$BS,46,0)</f>
        <v>#N/A</v>
      </c>
      <c r="BG729" s="23" t="e">
        <f t="shared" si="400"/>
        <v>#N/A</v>
      </c>
      <c r="BH729" s="17" t="e">
        <f>VLOOKUP($E729,'DATA PENGUKURAN GARDU'!$A:$BS,46,0)</f>
        <v>#N/A</v>
      </c>
      <c r="BI729" s="17" t="e">
        <f>VLOOKUP($E729,'DATA PENGUKURAN GARDU'!$A:$BS,53,0)</f>
        <v>#N/A</v>
      </c>
      <c r="BJ729" s="17" t="e">
        <f>VLOOKUP($E729,'DATA PENGUKURAN GARDU'!$A:$BS,54,0)</f>
        <v>#N/A</v>
      </c>
      <c r="BK729" s="20" t="e">
        <f t="shared" si="378"/>
        <v>#N/A</v>
      </c>
      <c r="BL729" s="20" t="e">
        <f t="shared" si="379"/>
        <v>#N/A</v>
      </c>
      <c r="BM729" s="20" t="e">
        <f t="shared" si="380"/>
        <v>#N/A</v>
      </c>
      <c r="BN729" s="25" t="e">
        <f t="shared" si="381"/>
        <v>#N/A</v>
      </c>
      <c r="BO729" s="26" t="str">
        <f t="shared" si="382"/>
        <v>0</v>
      </c>
      <c r="BP729" s="21" t="e">
        <f t="shared" si="383"/>
        <v>#VALUE!</v>
      </c>
      <c r="BQ729" s="20" t="e">
        <f t="shared" si="384"/>
        <v>#N/A</v>
      </c>
      <c r="BR729" s="20" t="e">
        <v>#N/A</v>
      </c>
      <c r="BS729" s="9" t="e">
        <v>#N/A</v>
      </c>
      <c r="BT729" s="2" t="e">
        <f t="shared" si="385"/>
        <v>#VALUE!</v>
      </c>
      <c r="BU729" s="2" t="e">
        <f t="shared" si="368"/>
        <v>#N/A</v>
      </c>
      <c r="BV729" s="2" t="e">
        <f t="shared" si="369"/>
        <v>#N/A</v>
      </c>
    </row>
    <row r="730" s="2" customFormat="1" ht="22.95" customHeight="1" spans="1:74">
      <c r="A730" s="9" t="str">
        <f t="shared" si="370"/>
        <v>NL 037Induk</v>
      </c>
      <c r="B730" s="9" t="str">
        <f t="shared" si="371"/>
        <v>NL 037jurusan 1</v>
      </c>
      <c r="C730" s="9" t="str">
        <f t="shared" si="372"/>
        <v>NL 037jurusan 2</v>
      </c>
      <c r="D730" s="9" t="str">
        <f t="shared" si="373"/>
        <v>NL 037jurusan 3</v>
      </c>
      <c r="E730" s="9" t="str">
        <f t="shared" si="374"/>
        <v>NL 037jurusan 4</v>
      </c>
      <c r="F730" s="10" t="s">
        <v>324</v>
      </c>
      <c r="G730" s="10" t="s">
        <v>101</v>
      </c>
      <c r="H730" s="10" t="s">
        <v>911</v>
      </c>
      <c r="I730" s="10" t="s">
        <v>11520</v>
      </c>
      <c r="J730" s="10" t="s">
        <v>11521</v>
      </c>
      <c r="K730" s="10" t="s">
        <v>7465</v>
      </c>
      <c r="L730" s="10"/>
      <c r="M730" s="10"/>
      <c r="N730" s="14">
        <f t="shared" si="375"/>
        <v>0</v>
      </c>
      <c r="O730" s="15" t="e">
        <f t="shared" si="376"/>
        <v>#VALUE!</v>
      </c>
      <c r="P730" s="15" t="e">
        <f t="shared" si="377"/>
        <v>#VALUE!</v>
      </c>
      <c r="Q730" s="17" t="e">
        <f>VLOOKUP($A730,'DATA PENGUKURAN GARDU'!$A:$BS,42,0)</f>
        <v>#N/A</v>
      </c>
      <c r="R730" s="18" t="e">
        <f t="shared" si="386"/>
        <v>#N/A</v>
      </c>
      <c r="S730" s="17" t="e">
        <f>VLOOKUP($A730,'DATA PENGUKURAN GARDU'!$A:$BS,44,0)</f>
        <v>#N/A</v>
      </c>
      <c r="T730" s="18" t="e">
        <f t="shared" si="387"/>
        <v>#N/A</v>
      </c>
      <c r="U730" s="17" t="e">
        <f>VLOOKUP($A730,'DATA PENGUKURAN GARDU'!$A:$BS,46,0)</f>
        <v>#N/A</v>
      </c>
      <c r="V730" s="18" t="e">
        <f t="shared" si="388"/>
        <v>#N/A</v>
      </c>
      <c r="W730" s="17" t="e">
        <f>VLOOKUP($A730,'DATA PENGUKURAN GARDU'!$A:$BS,48,0)</f>
        <v>#N/A</v>
      </c>
      <c r="X730" s="17" t="e">
        <f>VLOOKUP($A730,'DATA PENGUKURAN GARDU'!$A:$BS,53,0)</f>
        <v>#N/A</v>
      </c>
      <c r="Y730" s="17" t="e">
        <f>VLOOKUP($A730,'DATA PENGUKURAN GARDU'!$A:$BS,54,0)</f>
        <v>#N/A</v>
      </c>
      <c r="Z730" s="17" t="e">
        <f>VLOOKUP($A730,'DATA PENGUKURAN GARDU'!$A:$BS,55,0)</f>
        <v>#N/A</v>
      </c>
      <c r="AA730" s="20" t="e">
        <f>VLOOKUP($B730,'DATA PENGUKURAN GARDU'!$A:$BS,42,0)</f>
        <v>#N/A</v>
      </c>
      <c r="AB730" s="21" t="e">
        <f t="shared" si="389"/>
        <v>#N/A</v>
      </c>
      <c r="AC730" s="20" t="e">
        <f>VLOOKUP($B730,'DATA PENGUKURAN GARDU'!$A:$BS,44,0)</f>
        <v>#N/A</v>
      </c>
      <c r="AD730" s="21" t="e">
        <f t="shared" si="390"/>
        <v>#N/A</v>
      </c>
      <c r="AE730" s="20" t="e">
        <f>VLOOKUP($B730,'DATA PENGUKURAN GARDU'!$A:$BS,46,0)</f>
        <v>#N/A</v>
      </c>
      <c r="AF730" s="21" t="e">
        <f t="shared" si="391"/>
        <v>#N/A</v>
      </c>
      <c r="AG730" s="20" t="e">
        <f>VLOOKUP($B730,'DATA PENGUKURAN GARDU'!$A:$BS,46,0)</f>
        <v>#N/A</v>
      </c>
      <c r="AH730" s="20" t="e">
        <f>VLOOKUP($B730,'DATA PENGUKURAN GARDU'!$A:$BS,53,0)</f>
        <v>#N/A</v>
      </c>
      <c r="AI730" s="20" t="e">
        <f>VLOOKUP($B730,'DATA PENGUKURAN GARDU'!$A:$BS,54,0)</f>
        <v>#N/A</v>
      </c>
      <c r="AJ730" s="17" t="e">
        <f>VLOOKUP($C730,'DATA PENGUKURAN GARDU'!$A:$BS,42,0)</f>
        <v>#N/A</v>
      </c>
      <c r="AK730" s="23" t="e">
        <f t="shared" si="392"/>
        <v>#N/A</v>
      </c>
      <c r="AL730" s="17" t="e">
        <f>VLOOKUP($C730,'DATA PENGUKURAN GARDU'!$A:$BS,44,0)</f>
        <v>#N/A</v>
      </c>
      <c r="AM730" s="23" t="e">
        <f t="shared" si="393"/>
        <v>#N/A</v>
      </c>
      <c r="AN730" s="17" t="e">
        <f>VLOOKUP($C730,'DATA PENGUKURAN GARDU'!$A:$BS,46,0)</f>
        <v>#N/A</v>
      </c>
      <c r="AO730" s="23" t="e">
        <f t="shared" si="394"/>
        <v>#N/A</v>
      </c>
      <c r="AP730" s="17" t="e">
        <f>VLOOKUP($C730,'DATA PENGUKURAN GARDU'!$A:$BS,46,0)</f>
        <v>#N/A</v>
      </c>
      <c r="AQ730" s="17" t="e">
        <f>VLOOKUP($C730,'DATA PENGUKURAN GARDU'!$A:$BS,53,0)</f>
        <v>#N/A</v>
      </c>
      <c r="AR730" s="17" t="e">
        <f>VLOOKUP($C730,'DATA PENGUKURAN GARDU'!$A:$BS,54,0)</f>
        <v>#N/A</v>
      </c>
      <c r="AS730" s="20" t="e">
        <f>VLOOKUP($D730,'DATA PENGUKURAN GARDU'!$A:$BS,42,0)</f>
        <v>#N/A</v>
      </c>
      <c r="AT730" s="21" t="e">
        <f t="shared" si="395"/>
        <v>#N/A</v>
      </c>
      <c r="AU730" s="20" t="e">
        <f>VLOOKUP($D730,'DATA PENGUKURAN GARDU'!$A:$BS,44,0)</f>
        <v>#N/A</v>
      </c>
      <c r="AV730" s="21" t="e">
        <f t="shared" si="396"/>
        <v>#N/A</v>
      </c>
      <c r="AW730" s="20" t="e">
        <f>VLOOKUP($D730,'DATA PENGUKURAN GARDU'!$A:$BS,46,0)</f>
        <v>#N/A</v>
      </c>
      <c r="AX730" s="21" t="e">
        <f t="shared" si="397"/>
        <v>#N/A</v>
      </c>
      <c r="AY730" s="20" t="e">
        <f>VLOOKUP($D730,'DATA PENGUKURAN GARDU'!$A:$BS,46,0)</f>
        <v>#N/A</v>
      </c>
      <c r="AZ730" s="20" t="e">
        <f>VLOOKUP($D730,'DATA PENGUKURAN GARDU'!$A:$BS,53,0)</f>
        <v>#N/A</v>
      </c>
      <c r="BA730" s="20" t="e">
        <f>VLOOKUP($D730,'DATA PENGUKURAN GARDU'!$A:$BS,54,0)</f>
        <v>#N/A</v>
      </c>
      <c r="BB730" s="17" t="e">
        <f>VLOOKUP($E730,'DATA PENGUKURAN GARDU'!$A:$BS,42,0)</f>
        <v>#N/A</v>
      </c>
      <c r="BC730" s="23" t="e">
        <f t="shared" si="398"/>
        <v>#N/A</v>
      </c>
      <c r="BD730" s="17" t="e">
        <f>VLOOKUP($E730,'DATA PENGUKURAN GARDU'!$A:$BS,44,0)</f>
        <v>#N/A</v>
      </c>
      <c r="BE730" s="23" t="e">
        <f t="shared" si="399"/>
        <v>#N/A</v>
      </c>
      <c r="BF730" s="17" t="e">
        <f>VLOOKUP($E730,'DATA PENGUKURAN GARDU'!$A:$BS,46,0)</f>
        <v>#N/A</v>
      </c>
      <c r="BG730" s="23" t="e">
        <f t="shared" si="400"/>
        <v>#N/A</v>
      </c>
      <c r="BH730" s="17" t="e">
        <f>VLOOKUP($E730,'DATA PENGUKURAN GARDU'!$A:$BS,46,0)</f>
        <v>#N/A</v>
      </c>
      <c r="BI730" s="17" t="e">
        <f>VLOOKUP($E730,'DATA PENGUKURAN GARDU'!$A:$BS,53,0)</f>
        <v>#N/A</v>
      </c>
      <c r="BJ730" s="17" t="e">
        <f>VLOOKUP($E730,'DATA PENGUKURAN GARDU'!$A:$BS,54,0)</f>
        <v>#N/A</v>
      </c>
      <c r="BK730" s="20" t="e">
        <f t="shared" si="378"/>
        <v>#N/A</v>
      </c>
      <c r="BL730" s="20" t="e">
        <f t="shared" si="379"/>
        <v>#N/A</v>
      </c>
      <c r="BM730" s="20" t="e">
        <f t="shared" si="380"/>
        <v>#N/A</v>
      </c>
      <c r="BN730" s="25" t="e">
        <f t="shared" si="381"/>
        <v>#N/A</v>
      </c>
      <c r="BO730" s="26" t="str">
        <f t="shared" si="382"/>
        <v>0</v>
      </c>
      <c r="BP730" s="21" t="e">
        <f t="shared" si="383"/>
        <v>#VALUE!</v>
      </c>
      <c r="BQ730" s="20" t="e">
        <f t="shared" si="384"/>
        <v>#N/A</v>
      </c>
      <c r="BR730" s="20" t="e">
        <v>#N/A</v>
      </c>
      <c r="BS730" s="9" t="e">
        <v>#N/A</v>
      </c>
      <c r="BT730" s="2" t="e">
        <f t="shared" si="385"/>
        <v>#VALUE!</v>
      </c>
      <c r="BU730" s="2" t="e">
        <f t="shared" si="368"/>
        <v>#N/A</v>
      </c>
      <c r="BV730" s="2" t="e">
        <f t="shared" si="369"/>
        <v>#N/A</v>
      </c>
    </row>
    <row r="731" s="2" customFormat="1" ht="22.95" customHeight="1" spans="1:74">
      <c r="A731" s="9" t="str">
        <f t="shared" si="370"/>
        <v>NL 039Induk</v>
      </c>
      <c r="B731" s="9" t="str">
        <f t="shared" si="371"/>
        <v>NL 039jurusan 1</v>
      </c>
      <c r="C731" s="9" t="str">
        <f t="shared" si="372"/>
        <v>NL 039jurusan 2</v>
      </c>
      <c r="D731" s="9" t="str">
        <f t="shared" si="373"/>
        <v>NL 039jurusan 3</v>
      </c>
      <c r="E731" s="9" t="str">
        <f t="shared" si="374"/>
        <v>NL 039jurusan 4</v>
      </c>
      <c r="F731" s="10" t="s">
        <v>324</v>
      </c>
      <c r="G731" s="10" t="s">
        <v>101</v>
      </c>
      <c r="H731" s="10" t="s">
        <v>912</v>
      </c>
      <c r="I731" s="10" t="s">
        <v>11522</v>
      </c>
      <c r="J731" s="10" t="s">
        <v>11523</v>
      </c>
      <c r="K731" s="10" t="s">
        <v>7465</v>
      </c>
      <c r="L731" s="10"/>
      <c r="M731" s="10"/>
      <c r="N731" s="14">
        <f t="shared" si="375"/>
        <v>0</v>
      </c>
      <c r="O731" s="15" t="e">
        <f t="shared" si="376"/>
        <v>#VALUE!</v>
      </c>
      <c r="P731" s="15" t="e">
        <f t="shared" si="377"/>
        <v>#VALUE!</v>
      </c>
      <c r="Q731" s="17" t="e">
        <f>VLOOKUP($A731,'DATA PENGUKURAN GARDU'!$A:$BS,42,0)</f>
        <v>#N/A</v>
      </c>
      <c r="R731" s="18" t="e">
        <f t="shared" si="386"/>
        <v>#N/A</v>
      </c>
      <c r="S731" s="17" t="e">
        <f>VLOOKUP($A731,'DATA PENGUKURAN GARDU'!$A:$BS,44,0)</f>
        <v>#N/A</v>
      </c>
      <c r="T731" s="18" t="e">
        <f t="shared" si="387"/>
        <v>#N/A</v>
      </c>
      <c r="U731" s="17" t="e">
        <f>VLOOKUP($A731,'DATA PENGUKURAN GARDU'!$A:$BS,46,0)</f>
        <v>#N/A</v>
      </c>
      <c r="V731" s="18" t="e">
        <f t="shared" si="388"/>
        <v>#N/A</v>
      </c>
      <c r="W731" s="17" t="e">
        <f>VLOOKUP($A731,'DATA PENGUKURAN GARDU'!$A:$BS,48,0)</f>
        <v>#N/A</v>
      </c>
      <c r="X731" s="17" t="e">
        <f>VLOOKUP($A731,'DATA PENGUKURAN GARDU'!$A:$BS,53,0)</f>
        <v>#N/A</v>
      </c>
      <c r="Y731" s="17" t="e">
        <f>VLOOKUP($A731,'DATA PENGUKURAN GARDU'!$A:$BS,54,0)</f>
        <v>#N/A</v>
      </c>
      <c r="Z731" s="17" t="e">
        <f>VLOOKUP($A731,'DATA PENGUKURAN GARDU'!$A:$BS,55,0)</f>
        <v>#N/A</v>
      </c>
      <c r="AA731" s="20" t="e">
        <f>VLOOKUP($B731,'DATA PENGUKURAN GARDU'!$A:$BS,42,0)</f>
        <v>#N/A</v>
      </c>
      <c r="AB731" s="21" t="e">
        <f t="shared" si="389"/>
        <v>#N/A</v>
      </c>
      <c r="AC731" s="20" t="e">
        <f>VLOOKUP($B731,'DATA PENGUKURAN GARDU'!$A:$BS,44,0)</f>
        <v>#N/A</v>
      </c>
      <c r="AD731" s="21" t="e">
        <f t="shared" si="390"/>
        <v>#N/A</v>
      </c>
      <c r="AE731" s="20" t="e">
        <f>VLOOKUP($B731,'DATA PENGUKURAN GARDU'!$A:$BS,46,0)</f>
        <v>#N/A</v>
      </c>
      <c r="AF731" s="21" t="e">
        <f t="shared" si="391"/>
        <v>#N/A</v>
      </c>
      <c r="AG731" s="20" t="e">
        <f>VLOOKUP($B731,'DATA PENGUKURAN GARDU'!$A:$BS,46,0)</f>
        <v>#N/A</v>
      </c>
      <c r="AH731" s="20" t="e">
        <f>VLOOKUP($B731,'DATA PENGUKURAN GARDU'!$A:$BS,53,0)</f>
        <v>#N/A</v>
      </c>
      <c r="AI731" s="20" t="e">
        <f>VLOOKUP($B731,'DATA PENGUKURAN GARDU'!$A:$BS,54,0)</f>
        <v>#N/A</v>
      </c>
      <c r="AJ731" s="17" t="e">
        <f>VLOOKUP($C731,'DATA PENGUKURAN GARDU'!$A:$BS,42,0)</f>
        <v>#N/A</v>
      </c>
      <c r="AK731" s="23" t="e">
        <f t="shared" si="392"/>
        <v>#N/A</v>
      </c>
      <c r="AL731" s="17" t="e">
        <f>VLOOKUP($C731,'DATA PENGUKURAN GARDU'!$A:$BS,44,0)</f>
        <v>#N/A</v>
      </c>
      <c r="AM731" s="23" t="e">
        <f t="shared" si="393"/>
        <v>#N/A</v>
      </c>
      <c r="AN731" s="17" t="e">
        <f>VLOOKUP($C731,'DATA PENGUKURAN GARDU'!$A:$BS,46,0)</f>
        <v>#N/A</v>
      </c>
      <c r="AO731" s="23" t="e">
        <f t="shared" si="394"/>
        <v>#N/A</v>
      </c>
      <c r="AP731" s="17" t="e">
        <f>VLOOKUP($C731,'DATA PENGUKURAN GARDU'!$A:$BS,46,0)</f>
        <v>#N/A</v>
      </c>
      <c r="AQ731" s="17" t="e">
        <f>VLOOKUP($C731,'DATA PENGUKURAN GARDU'!$A:$BS,53,0)</f>
        <v>#N/A</v>
      </c>
      <c r="AR731" s="17" t="e">
        <f>VLOOKUP($C731,'DATA PENGUKURAN GARDU'!$A:$BS,54,0)</f>
        <v>#N/A</v>
      </c>
      <c r="AS731" s="20" t="e">
        <f>VLOOKUP($D731,'DATA PENGUKURAN GARDU'!$A:$BS,42,0)</f>
        <v>#N/A</v>
      </c>
      <c r="AT731" s="21" t="e">
        <f t="shared" si="395"/>
        <v>#N/A</v>
      </c>
      <c r="AU731" s="20" t="e">
        <f>VLOOKUP($D731,'DATA PENGUKURAN GARDU'!$A:$BS,44,0)</f>
        <v>#N/A</v>
      </c>
      <c r="AV731" s="21" t="e">
        <f t="shared" si="396"/>
        <v>#N/A</v>
      </c>
      <c r="AW731" s="20" t="e">
        <f>VLOOKUP($D731,'DATA PENGUKURAN GARDU'!$A:$BS,46,0)</f>
        <v>#N/A</v>
      </c>
      <c r="AX731" s="21" t="e">
        <f t="shared" si="397"/>
        <v>#N/A</v>
      </c>
      <c r="AY731" s="20" t="e">
        <f>VLOOKUP($D731,'DATA PENGUKURAN GARDU'!$A:$BS,46,0)</f>
        <v>#N/A</v>
      </c>
      <c r="AZ731" s="20" t="e">
        <f>VLOOKUP($D731,'DATA PENGUKURAN GARDU'!$A:$BS,53,0)</f>
        <v>#N/A</v>
      </c>
      <c r="BA731" s="20" t="e">
        <f>VLOOKUP($D731,'DATA PENGUKURAN GARDU'!$A:$BS,54,0)</f>
        <v>#N/A</v>
      </c>
      <c r="BB731" s="17" t="e">
        <f>VLOOKUP($E731,'DATA PENGUKURAN GARDU'!$A:$BS,42,0)</f>
        <v>#N/A</v>
      </c>
      <c r="BC731" s="23" t="e">
        <f t="shared" si="398"/>
        <v>#N/A</v>
      </c>
      <c r="BD731" s="17" t="e">
        <f>VLOOKUP($E731,'DATA PENGUKURAN GARDU'!$A:$BS,44,0)</f>
        <v>#N/A</v>
      </c>
      <c r="BE731" s="23" t="e">
        <f t="shared" si="399"/>
        <v>#N/A</v>
      </c>
      <c r="BF731" s="17" t="e">
        <f>VLOOKUP($E731,'DATA PENGUKURAN GARDU'!$A:$BS,46,0)</f>
        <v>#N/A</v>
      </c>
      <c r="BG731" s="23" t="e">
        <f t="shared" si="400"/>
        <v>#N/A</v>
      </c>
      <c r="BH731" s="17" t="e">
        <f>VLOOKUP($E731,'DATA PENGUKURAN GARDU'!$A:$BS,46,0)</f>
        <v>#N/A</v>
      </c>
      <c r="BI731" s="17" t="e">
        <f>VLOOKUP($E731,'DATA PENGUKURAN GARDU'!$A:$BS,53,0)</f>
        <v>#N/A</v>
      </c>
      <c r="BJ731" s="17" t="e">
        <f>VLOOKUP($E731,'DATA PENGUKURAN GARDU'!$A:$BS,54,0)</f>
        <v>#N/A</v>
      </c>
      <c r="BK731" s="20" t="e">
        <f t="shared" si="378"/>
        <v>#N/A</v>
      </c>
      <c r="BL731" s="20" t="e">
        <f t="shared" si="379"/>
        <v>#N/A</v>
      </c>
      <c r="BM731" s="20" t="e">
        <f t="shared" si="380"/>
        <v>#N/A</v>
      </c>
      <c r="BN731" s="25" t="e">
        <f t="shared" si="381"/>
        <v>#N/A</v>
      </c>
      <c r="BO731" s="26" t="str">
        <f t="shared" si="382"/>
        <v>0</v>
      </c>
      <c r="BP731" s="21" t="e">
        <f t="shared" si="383"/>
        <v>#VALUE!</v>
      </c>
      <c r="BQ731" s="20" t="e">
        <f t="shared" si="384"/>
        <v>#N/A</v>
      </c>
      <c r="BR731" s="20" t="e">
        <v>#N/A</v>
      </c>
      <c r="BS731" s="9" t="e">
        <v>#N/A</v>
      </c>
      <c r="BT731" s="2" t="e">
        <f t="shared" si="385"/>
        <v>#VALUE!</v>
      </c>
      <c r="BU731" s="2" t="e">
        <f t="shared" si="368"/>
        <v>#N/A</v>
      </c>
      <c r="BV731" s="2" t="e">
        <f t="shared" si="369"/>
        <v>#N/A</v>
      </c>
    </row>
    <row r="732" s="2" customFormat="1" ht="22.95" customHeight="1" spans="1:74">
      <c r="A732" s="9" t="str">
        <f t="shared" si="370"/>
        <v>K-222Induk</v>
      </c>
      <c r="B732" s="9" t="str">
        <f t="shared" si="371"/>
        <v>K-222jurusan 1</v>
      </c>
      <c r="C732" s="9" t="str">
        <f t="shared" si="372"/>
        <v>K-222jurusan 2</v>
      </c>
      <c r="D732" s="9" t="str">
        <f t="shared" si="373"/>
        <v>K-222jurusan 3</v>
      </c>
      <c r="E732" s="9" t="str">
        <f t="shared" si="374"/>
        <v>K-222jurusan 4</v>
      </c>
      <c r="F732" s="10" t="s">
        <v>131</v>
      </c>
      <c r="G732" s="10" t="s">
        <v>132</v>
      </c>
      <c r="H732" s="10" t="s">
        <v>913</v>
      </c>
      <c r="I732" s="10" t="s">
        <v>11524</v>
      </c>
      <c r="J732" s="10" t="s">
        <v>11525</v>
      </c>
      <c r="K732" s="10" t="s">
        <v>7465</v>
      </c>
      <c r="L732" s="10"/>
      <c r="M732" s="10"/>
      <c r="N732" s="14">
        <f t="shared" si="375"/>
        <v>0</v>
      </c>
      <c r="O732" s="15" t="e">
        <f t="shared" si="376"/>
        <v>#VALUE!</v>
      </c>
      <c r="P732" s="15" t="e">
        <f t="shared" si="377"/>
        <v>#VALUE!</v>
      </c>
      <c r="Q732" s="17" t="e">
        <f>VLOOKUP($A732,'DATA PENGUKURAN GARDU'!$A:$BS,42,0)</f>
        <v>#N/A</v>
      </c>
      <c r="R732" s="18" t="e">
        <f t="shared" si="386"/>
        <v>#N/A</v>
      </c>
      <c r="S732" s="17" t="e">
        <f>VLOOKUP($A732,'DATA PENGUKURAN GARDU'!$A:$BS,44,0)</f>
        <v>#N/A</v>
      </c>
      <c r="T732" s="18" t="e">
        <f t="shared" si="387"/>
        <v>#N/A</v>
      </c>
      <c r="U732" s="17" t="e">
        <f>VLOOKUP($A732,'DATA PENGUKURAN GARDU'!$A:$BS,46,0)</f>
        <v>#N/A</v>
      </c>
      <c r="V732" s="18" t="e">
        <f t="shared" si="388"/>
        <v>#N/A</v>
      </c>
      <c r="W732" s="17" t="e">
        <f>VLOOKUP($A732,'DATA PENGUKURAN GARDU'!$A:$BS,48,0)</f>
        <v>#N/A</v>
      </c>
      <c r="X732" s="17" t="e">
        <f>VLOOKUP($A732,'DATA PENGUKURAN GARDU'!$A:$BS,53,0)</f>
        <v>#N/A</v>
      </c>
      <c r="Y732" s="17" t="e">
        <f>VLOOKUP($A732,'DATA PENGUKURAN GARDU'!$A:$BS,54,0)</f>
        <v>#N/A</v>
      </c>
      <c r="Z732" s="17" t="e">
        <f>VLOOKUP($A732,'DATA PENGUKURAN GARDU'!$A:$BS,55,0)</f>
        <v>#N/A</v>
      </c>
      <c r="AA732" s="20" t="e">
        <f>VLOOKUP($B732,'DATA PENGUKURAN GARDU'!$A:$BS,42,0)</f>
        <v>#N/A</v>
      </c>
      <c r="AB732" s="21" t="e">
        <f t="shared" si="389"/>
        <v>#N/A</v>
      </c>
      <c r="AC732" s="20" t="e">
        <f>VLOOKUP($B732,'DATA PENGUKURAN GARDU'!$A:$BS,44,0)</f>
        <v>#N/A</v>
      </c>
      <c r="AD732" s="21" t="e">
        <f t="shared" si="390"/>
        <v>#N/A</v>
      </c>
      <c r="AE732" s="20" t="e">
        <f>VLOOKUP($B732,'DATA PENGUKURAN GARDU'!$A:$BS,46,0)</f>
        <v>#N/A</v>
      </c>
      <c r="AF732" s="21" t="e">
        <f t="shared" si="391"/>
        <v>#N/A</v>
      </c>
      <c r="AG732" s="20" t="e">
        <f>VLOOKUP($B732,'DATA PENGUKURAN GARDU'!$A:$BS,46,0)</f>
        <v>#N/A</v>
      </c>
      <c r="AH732" s="20" t="e">
        <f>VLOOKUP($B732,'DATA PENGUKURAN GARDU'!$A:$BS,53,0)</f>
        <v>#N/A</v>
      </c>
      <c r="AI732" s="20" t="e">
        <f>VLOOKUP($B732,'DATA PENGUKURAN GARDU'!$A:$BS,54,0)</f>
        <v>#N/A</v>
      </c>
      <c r="AJ732" s="17" t="e">
        <f>VLOOKUP($C732,'DATA PENGUKURAN GARDU'!$A:$BS,42,0)</f>
        <v>#N/A</v>
      </c>
      <c r="AK732" s="23" t="e">
        <f t="shared" si="392"/>
        <v>#N/A</v>
      </c>
      <c r="AL732" s="17" t="e">
        <f>VLOOKUP($C732,'DATA PENGUKURAN GARDU'!$A:$BS,44,0)</f>
        <v>#N/A</v>
      </c>
      <c r="AM732" s="23" t="e">
        <f t="shared" si="393"/>
        <v>#N/A</v>
      </c>
      <c r="AN732" s="17" t="e">
        <f>VLOOKUP($C732,'DATA PENGUKURAN GARDU'!$A:$BS,46,0)</f>
        <v>#N/A</v>
      </c>
      <c r="AO732" s="23" t="e">
        <f t="shared" si="394"/>
        <v>#N/A</v>
      </c>
      <c r="AP732" s="17" t="e">
        <f>VLOOKUP($C732,'DATA PENGUKURAN GARDU'!$A:$BS,46,0)</f>
        <v>#N/A</v>
      </c>
      <c r="AQ732" s="17" t="e">
        <f>VLOOKUP($C732,'DATA PENGUKURAN GARDU'!$A:$BS,53,0)</f>
        <v>#N/A</v>
      </c>
      <c r="AR732" s="17" t="e">
        <f>VLOOKUP($C732,'DATA PENGUKURAN GARDU'!$A:$BS,54,0)</f>
        <v>#N/A</v>
      </c>
      <c r="AS732" s="20" t="e">
        <f>VLOOKUP($D732,'DATA PENGUKURAN GARDU'!$A:$BS,42,0)</f>
        <v>#N/A</v>
      </c>
      <c r="AT732" s="21" t="e">
        <f t="shared" si="395"/>
        <v>#N/A</v>
      </c>
      <c r="AU732" s="20" t="e">
        <f>VLOOKUP($D732,'DATA PENGUKURAN GARDU'!$A:$BS,44,0)</f>
        <v>#N/A</v>
      </c>
      <c r="AV732" s="21" t="e">
        <f t="shared" si="396"/>
        <v>#N/A</v>
      </c>
      <c r="AW732" s="20" t="e">
        <f>VLOOKUP($D732,'DATA PENGUKURAN GARDU'!$A:$BS,46,0)</f>
        <v>#N/A</v>
      </c>
      <c r="AX732" s="21" t="e">
        <f t="shared" si="397"/>
        <v>#N/A</v>
      </c>
      <c r="AY732" s="20" t="e">
        <f>VLOOKUP($D732,'DATA PENGUKURAN GARDU'!$A:$BS,46,0)</f>
        <v>#N/A</v>
      </c>
      <c r="AZ732" s="20" t="e">
        <f>VLOOKUP($D732,'DATA PENGUKURAN GARDU'!$A:$BS,53,0)</f>
        <v>#N/A</v>
      </c>
      <c r="BA732" s="20" t="e">
        <f>VLOOKUP($D732,'DATA PENGUKURAN GARDU'!$A:$BS,54,0)</f>
        <v>#N/A</v>
      </c>
      <c r="BB732" s="17" t="e">
        <f>VLOOKUP($E732,'DATA PENGUKURAN GARDU'!$A:$BS,42,0)</f>
        <v>#N/A</v>
      </c>
      <c r="BC732" s="23" t="e">
        <f t="shared" si="398"/>
        <v>#N/A</v>
      </c>
      <c r="BD732" s="17" t="e">
        <f>VLOOKUP($E732,'DATA PENGUKURAN GARDU'!$A:$BS,44,0)</f>
        <v>#N/A</v>
      </c>
      <c r="BE732" s="23" t="e">
        <f t="shared" si="399"/>
        <v>#N/A</v>
      </c>
      <c r="BF732" s="17" t="e">
        <f>VLOOKUP($E732,'DATA PENGUKURAN GARDU'!$A:$BS,46,0)</f>
        <v>#N/A</v>
      </c>
      <c r="BG732" s="23" t="e">
        <f t="shared" si="400"/>
        <v>#N/A</v>
      </c>
      <c r="BH732" s="17" t="e">
        <f>VLOOKUP($E732,'DATA PENGUKURAN GARDU'!$A:$BS,46,0)</f>
        <v>#N/A</v>
      </c>
      <c r="BI732" s="17" t="e">
        <f>VLOOKUP($E732,'DATA PENGUKURAN GARDU'!$A:$BS,53,0)</f>
        <v>#N/A</v>
      </c>
      <c r="BJ732" s="17" t="e">
        <f>VLOOKUP($E732,'DATA PENGUKURAN GARDU'!$A:$BS,54,0)</f>
        <v>#N/A</v>
      </c>
      <c r="BK732" s="20" t="e">
        <f t="shared" si="378"/>
        <v>#N/A</v>
      </c>
      <c r="BL732" s="20" t="e">
        <f t="shared" si="379"/>
        <v>#N/A</v>
      </c>
      <c r="BM732" s="20" t="e">
        <f t="shared" si="380"/>
        <v>#N/A</v>
      </c>
      <c r="BN732" s="25" t="e">
        <f t="shared" si="381"/>
        <v>#N/A</v>
      </c>
      <c r="BO732" s="26" t="str">
        <f t="shared" si="382"/>
        <v>0</v>
      </c>
      <c r="BP732" s="21" t="e">
        <f t="shared" si="383"/>
        <v>#VALUE!</v>
      </c>
      <c r="BQ732" s="20" t="e">
        <f t="shared" si="384"/>
        <v>#N/A</v>
      </c>
      <c r="BR732" s="20" t="e">
        <v>#N/A</v>
      </c>
      <c r="BS732" s="9" t="e">
        <v>#N/A</v>
      </c>
      <c r="BT732" s="2" t="e">
        <f t="shared" si="385"/>
        <v>#VALUE!</v>
      </c>
      <c r="BU732" s="2" t="e">
        <f t="shared" si="368"/>
        <v>#N/A</v>
      </c>
      <c r="BV732" s="2" t="e">
        <f t="shared" si="369"/>
        <v>#N/A</v>
      </c>
    </row>
    <row r="733" s="2" customFormat="1" ht="22.95" customHeight="1" spans="1:74">
      <c r="A733" s="9" t="str">
        <f t="shared" si="370"/>
        <v>K-228.1Induk</v>
      </c>
      <c r="B733" s="9" t="str">
        <f t="shared" si="371"/>
        <v>K-228.1jurusan 1</v>
      </c>
      <c r="C733" s="9" t="str">
        <f t="shared" si="372"/>
        <v>K-228.1jurusan 2</v>
      </c>
      <c r="D733" s="9" t="str">
        <f t="shared" si="373"/>
        <v>K-228.1jurusan 3</v>
      </c>
      <c r="E733" s="9" t="str">
        <f t="shared" si="374"/>
        <v>K-228.1jurusan 4</v>
      </c>
      <c r="F733" s="10" t="s">
        <v>136</v>
      </c>
      <c r="G733" s="10" t="s">
        <v>132</v>
      </c>
      <c r="H733" s="10" t="s">
        <v>915</v>
      </c>
      <c r="I733" s="10" t="s">
        <v>11528</v>
      </c>
      <c r="J733" s="10" t="s">
        <v>11529</v>
      </c>
      <c r="K733" s="10" t="s">
        <v>7465</v>
      </c>
      <c r="L733" s="10"/>
      <c r="M733" s="10"/>
      <c r="N733" s="14">
        <f t="shared" si="375"/>
        <v>0</v>
      </c>
      <c r="O733" s="15" t="e">
        <f t="shared" si="376"/>
        <v>#VALUE!</v>
      </c>
      <c r="P733" s="15" t="e">
        <f t="shared" si="377"/>
        <v>#VALUE!</v>
      </c>
      <c r="Q733" s="17" t="e">
        <f>VLOOKUP($A733,'DATA PENGUKURAN GARDU'!$A:$BS,42,0)</f>
        <v>#N/A</v>
      </c>
      <c r="R733" s="18" t="e">
        <f t="shared" si="386"/>
        <v>#N/A</v>
      </c>
      <c r="S733" s="17" t="e">
        <f>VLOOKUP($A733,'DATA PENGUKURAN GARDU'!$A:$BS,44,0)</f>
        <v>#N/A</v>
      </c>
      <c r="T733" s="18" t="e">
        <f t="shared" si="387"/>
        <v>#N/A</v>
      </c>
      <c r="U733" s="17" t="e">
        <f>VLOOKUP($A733,'DATA PENGUKURAN GARDU'!$A:$BS,46,0)</f>
        <v>#N/A</v>
      </c>
      <c r="V733" s="18" t="e">
        <f t="shared" si="388"/>
        <v>#N/A</v>
      </c>
      <c r="W733" s="17" t="e">
        <f>VLOOKUP($A733,'DATA PENGUKURAN GARDU'!$A:$BS,48,0)</f>
        <v>#N/A</v>
      </c>
      <c r="X733" s="17" t="e">
        <f>VLOOKUP($A733,'DATA PENGUKURAN GARDU'!$A:$BS,53,0)</f>
        <v>#N/A</v>
      </c>
      <c r="Y733" s="17" t="e">
        <f>VLOOKUP($A733,'DATA PENGUKURAN GARDU'!$A:$BS,54,0)</f>
        <v>#N/A</v>
      </c>
      <c r="Z733" s="17" t="e">
        <f>VLOOKUP($A733,'DATA PENGUKURAN GARDU'!$A:$BS,55,0)</f>
        <v>#N/A</v>
      </c>
      <c r="AA733" s="20" t="e">
        <f>VLOOKUP($B733,'DATA PENGUKURAN GARDU'!$A:$BS,42,0)</f>
        <v>#N/A</v>
      </c>
      <c r="AB733" s="21" t="e">
        <f t="shared" si="389"/>
        <v>#N/A</v>
      </c>
      <c r="AC733" s="20" t="e">
        <f>VLOOKUP($B733,'DATA PENGUKURAN GARDU'!$A:$BS,44,0)</f>
        <v>#N/A</v>
      </c>
      <c r="AD733" s="21" t="e">
        <f t="shared" si="390"/>
        <v>#N/A</v>
      </c>
      <c r="AE733" s="20" t="e">
        <f>VLOOKUP($B733,'DATA PENGUKURAN GARDU'!$A:$BS,46,0)</f>
        <v>#N/A</v>
      </c>
      <c r="AF733" s="21" t="e">
        <f t="shared" si="391"/>
        <v>#N/A</v>
      </c>
      <c r="AG733" s="20" t="e">
        <f>VLOOKUP($B733,'DATA PENGUKURAN GARDU'!$A:$BS,46,0)</f>
        <v>#N/A</v>
      </c>
      <c r="AH733" s="20" t="e">
        <f>VLOOKUP($B733,'DATA PENGUKURAN GARDU'!$A:$BS,53,0)</f>
        <v>#N/A</v>
      </c>
      <c r="AI733" s="20" t="e">
        <f>VLOOKUP($B733,'DATA PENGUKURAN GARDU'!$A:$BS,54,0)</f>
        <v>#N/A</v>
      </c>
      <c r="AJ733" s="17" t="e">
        <f>VLOOKUP($C733,'DATA PENGUKURAN GARDU'!$A:$BS,42,0)</f>
        <v>#N/A</v>
      </c>
      <c r="AK733" s="23" t="e">
        <f t="shared" si="392"/>
        <v>#N/A</v>
      </c>
      <c r="AL733" s="17" t="e">
        <f>VLOOKUP($C733,'DATA PENGUKURAN GARDU'!$A:$BS,44,0)</f>
        <v>#N/A</v>
      </c>
      <c r="AM733" s="23" t="e">
        <f t="shared" si="393"/>
        <v>#N/A</v>
      </c>
      <c r="AN733" s="17" t="e">
        <f>VLOOKUP($C733,'DATA PENGUKURAN GARDU'!$A:$BS,46,0)</f>
        <v>#N/A</v>
      </c>
      <c r="AO733" s="23" t="e">
        <f t="shared" si="394"/>
        <v>#N/A</v>
      </c>
      <c r="AP733" s="17" t="e">
        <f>VLOOKUP($C733,'DATA PENGUKURAN GARDU'!$A:$BS,46,0)</f>
        <v>#N/A</v>
      </c>
      <c r="AQ733" s="17" t="e">
        <f>VLOOKUP($C733,'DATA PENGUKURAN GARDU'!$A:$BS,53,0)</f>
        <v>#N/A</v>
      </c>
      <c r="AR733" s="17" t="e">
        <f>VLOOKUP($C733,'DATA PENGUKURAN GARDU'!$A:$BS,54,0)</f>
        <v>#N/A</v>
      </c>
      <c r="AS733" s="20" t="e">
        <f>VLOOKUP($D733,'DATA PENGUKURAN GARDU'!$A:$BS,42,0)</f>
        <v>#N/A</v>
      </c>
      <c r="AT733" s="21" t="e">
        <f t="shared" si="395"/>
        <v>#N/A</v>
      </c>
      <c r="AU733" s="20" t="e">
        <f>VLOOKUP($D733,'DATA PENGUKURAN GARDU'!$A:$BS,44,0)</f>
        <v>#N/A</v>
      </c>
      <c r="AV733" s="21" t="e">
        <f t="shared" si="396"/>
        <v>#N/A</v>
      </c>
      <c r="AW733" s="20" t="e">
        <f>VLOOKUP($D733,'DATA PENGUKURAN GARDU'!$A:$BS,46,0)</f>
        <v>#N/A</v>
      </c>
      <c r="AX733" s="21" t="e">
        <f t="shared" si="397"/>
        <v>#N/A</v>
      </c>
      <c r="AY733" s="20" t="e">
        <f>VLOOKUP($D733,'DATA PENGUKURAN GARDU'!$A:$BS,46,0)</f>
        <v>#N/A</v>
      </c>
      <c r="AZ733" s="20" t="e">
        <f>VLOOKUP($D733,'DATA PENGUKURAN GARDU'!$A:$BS,53,0)</f>
        <v>#N/A</v>
      </c>
      <c r="BA733" s="20" t="e">
        <f>VLOOKUP($D733,'DATA PENGUKURAN GARDU'!$A:$BS,54,0)</f>
        <v>#N/A</v>
      </c>
      <c r="BB733" s="17" t="e">
        <f>VLOOKUP($E733,'DATA PENGUKURAN GARDU'!$A:$BS,42,0)</f>
        <v>#N/A</v>
      </c>
      <c r="BC733" s="23" t="e">
        <f t="shared" si="398"/>
        <v>#N/A</v>
      </c>
      <c r="BD733" s="17" t="e">
        <f>VLOOKUP($E733,'DATA PENGUKURAN GARDU'!$A:$BS,44,0)</f>
        <v>#N/A</v>
      </c>
      <c r="BE733" s="23" t="e">
        <f t="shared" si="399"/>
        <v>#N/A</v>
      </c>
      <c r="BF733" s="17" t="e">
        <f>VLOOKUP($E733,'DATA PENGUKURAN GARDU'!$A:$BS,46,0)</f>
        <v>#N/A</v>
      </c>
      <c r="BG733" s="23" t="e">
        <f t="shared" si="400"/>
        <v>#N/A</v>
      </c>
      <c r="BH733" s="17" t="e">
        <f>VLOOKUP($E733,'DATA PENGUKURAN GARDU'!$A:$BS,46,0)</f>
        <v>#N/A</v>
      </c>
      <c r="BI733" s="17" t="e">
        <f>VLOOKUP($E733,'DATA PENGUKURAN GARDU'!$A:$BS,53,0)</f>
        <v>#N/A</v>
      </c>
      <c r="BJ733" s="17" t="e">
        <f>VLOOKUP($E733,'DATA PENGUKURAN GARDU'!$A:$BS,54,0)</f>
        <v>#N/A</v>
      </c>
      <c r="BK733" s="20" t="e">
        <f t="shared" si="378"/>
        <v>#N/A</v>
      </c>
      <c r="BL733" s="20" t="e">
        <f t="shared" si="379"/>
        <v>#N/A</v>
      </c>
      <c r="BM733" s="20" t="e">
        <f t="shared" si="380"/>
        <v>#N/A</v>
      </c>
      <c r="BN733" s="25" t="e">
        <f t="shared" si="381"/>
        <v>#N/A</v>
      </c>
      <c r="BO733" s="26" t="str">
        <f t="shared" si="382"/>
        <v>0</v>
      </c>
      <c r="BP733" s="21" t="e">
        <f t="shared" si="383"/>
        <v>#VALUE!</v>
      </c>
      <c r="BQ733" s="20" t="e">
        <f t="shared" si="384"/>
        <v>#N/A</v>
      </c>
      <c r="BR733" s="20" t="e">
        <v>#N/A</v>
      </c>
      <c r="BS733" s="9" t="e">
        <v>#N/A</v>
      </c>
      <c r="BT733" s="2" t="e">
        <f t="shared" si="385"/>
        <v>#VALUE!</v>
      </c>
      <c r="BU733" s="2" t="e">
        <f t="shared" si="368"/>
        <v>#N/A</v>
      </c>
      <c r="BV733" s="2" t="e">
        <f t="shared" si="369"/>
        <v>#N/A</v>
      </c>
    </row>
    <row r="734" s="2" customFormat="1" ht="22.95" customHeight="1" spans="1:74">
      <c r="A734" s="9" t="str">
        <f t="shared" si="370"/>
        <v>K-279Induk</v>
      </c>
      <c r="B734" s="9" t="str">
        <f t="shared" si="371"/>
        <v>K-279jurusan 1</v>
      </c>
      <c r="C734" s="9" t="str">
        <f t="shared" si="372"/>
        <v>K-279jurusan 2</v>
      </c>
      <c r="D734" s="9" t="str">
        <f t="shared" si="373"/>
        <v>K-279jurusan 3</v>
      </c>
      <c r="E734" s="9" t="str">
        <f t="shared" si="374"/>
        <v>K-279jurusan 4</v>
      </c>
      <c r="F734" s="10" t="s">
        <v>131</v>
      </c>
      <c r="G734" s="10" t="s">
        <v>132</v>
      </c>
      <c r="H734" s="10" t="s">
        <v>917</v>
      </c>
      <c r="I734" s="10" t="s">
        <v>11532</v>
      </c>
      <c r="J734" s="10" t="s">
        <v>11533</v>
      </c>
      <c r="K734" s="10" t="s">
        <v>7465</v>
      </c>
      <c r="L734" s="10"/>
      <c r="M734" s="10"/>
      <c r="N734" s="14">
        <f t="shared" si="375"/>
        <v>0</v>
      </c>
      <c r="O734" s="15" t="e">
        <f t="shared" si="376"/>
        <v>#VALUE!</v>
      </c>
      <c r="P734" s="15" t="e">
        <f t="shared" si="377"/>
        <v>#VALUE!</v>
      </c>
      <c r="Q734" s="17" t="e">
        <f>VLOOKUP($A734,'DATA PENGUKURAN GARDU'!$A:$BS,42,0)</f>
        <v>#N/A</v>
      </c>
      <c r="R734" s="18" t="e">
        <f t="shared" si="386"/>
        <v>#N/A</v>
      </c>
      <c r="S734" s="17" t="e">
        <f>VLOOKUP($A734,'DATA PENGUKURAN GARDU'!$A:$BS,44,0)</f>
        <v>#N/A</v>
      </c>
      <c r="T734" s="18" t="e">
        <f t="shared" si="387"/>
        <v>#N/A</v>
      </c>
      <c r="U734" s="17" t="e">
        <f>VLOOKUP($A734,'DATA PENGUKURAN GARDU'!$A:$BS,46,0)</f>
        <v>#N/A</v>
      </c>
      <c r="V734" s="18" t="e">
        <f t="shared" si="388"/>
        <v>#N/A</v>
      </c>
      <c r="W734" s="17" t="e">
        <f>VLOOKUP($A734,'DATA PENGUKURAN GARDU'!$A:$BS,48,0)</f>
        <v>#N/A</v>
      </c>
      <c r="X734" s="17" t="e">
        <f>VLOOKUP($A734,'DATA PENGUKURAN GARDU'!$A:$BS,53,0)</f>
        <v>#N/A</v>
      </c>
      <c r="Y734" s="17" t="e">
        <f>VLOOKUP($A734,'DATA PENGUKURAN GARDU'!$A:$BS,54,0)</f>
        <v>#N/A</v>
      </c>
      <c r="Z734" s="17" t="e">
        <f>VLOOKUP($A734,'DATA PENGUKURAN GARDU'!$A:$BS,55,0)</f>
        <v>#N/A</v>
      </c>
      <c r="AA734" s="20" t="e">
        <f>VLOOKUP($B734,'DATA PENGUKURAN GARDU'!$A:$BS,42,0)</f>
        <v>#N/A</v>
      </c>
      <c r="AB734" s="21" t="e">
        <f t="shared" si="389"/>
        <v>#N/A</v>
      </c>
      <c r="AC734" s="20" t="e">
        <f>VLOOKUP($B734,'DATA PENGUKURAN GARDU'!$A:$BS,44,0)</f>
        <v>#N/A</v>
      </c>
      <c r="AD734" s="21" t="e">
        <f t="shared" si="390"/>
        <v>#N/A</v>
      </c>
      <c r="AE734" s="20" t="e">
        <f>VLOOKUP($B734,'DATA PENGUKURAN GARDU'!$A:$BS,46,0)</f>
        <v>#N/A</v>
      </c>
      <c r="AF734" s="21" t="e">
        <f t="shared" si="391"/>
        <v>#N/A</v>
      </c>
      <c r="AG734" s="20" t="e">
        <f>VLOOKUP($B734,'DATA PENGUKURAN GARDU'!$A:$BS,46,0)</f>
        <v>#N/A</v>
      </c>
      <c r="AH734" s="20" t="e">
        <f>VLOOKUP($B734,'DATA PENGUKURAN GARDU'!$A:$BS,53,0)</f>
        <v>#N/A</v>
      </c>
      <c r="AI734" s="20" t="e">
        <f>VLOOKUP($B734,'DATA PENGUKURAN GARDU'!$A:$BS,54,0)</f>
        <v>#N/A</v>
      </c>
      <c r="AJ734" s="17" t="e">
        <f>VLOOKUP($C734,'DATA PENGUKURAN GARDU'!$A:$BS,42,0)</f>
        <v>#N/A</v>
      </c>
      <c r="AK734" s="23" t="e">
        <f t="shared" si="392"/>
        <v>#N/A</v>
      </c>
      <c r="AL734" s="17" t="e">
        <f>VLOOKUP($C734,'DATA PENGUKURAN GARDU'!$A:$BS,44,0)</f>
        <v>#N/A</v>
      </c>
      <c r="AM734" s="23" t="e">
        <f t="shared" si="393"/>
        <v>#N/A</v>
      </c>
      <c r="AN734" s="17" t="e">
        <f>VLOOKUP($C734,'DATA PENGUKURAN GARDU'!$A:$BS,46,0)</f>
        <v>#N/A</v>
      </c>
      <c r="AO734" s="23" t="e">
        <f t="shared" si="394"/>
        <v>#N/A</v>
      </c>
      <c r="AP734" s="17" t="e">
        <f>VLOOKUP($C734,'DATA PENGUKURAN GARDU'!$A:$BS,46,0)</f>
        <v>#N/A</v>
      </c>
      <c r="AQ734" s="17" t="e">
        <f>VLOOKUP($C734,'DATA PENGUKURAN GARDU'!$A:$BS,53,0)</f>
        <v>#N/A</v>
      </c>
      <c r="AR734" s="17" t="e">
        <f>VLOOKUP($C734,'DATA PENGUKURAN GARDU'!$A:$BS,54,0)</f>
        <v>#N/A</v>
      </c>
      <c r="AS734" s="20" t="e">
        <f>VLOOKUP($D734,'DATA PENGUKURAN GARDU'!$A:$BS,42,0)</f>
        <v>#N/A</v>
      </c>
      <c r="AT734" s="21" t="e">
        <f t="shared" si="395"/>
        <v>#N/A</v>
      </c>
      <c r="AU734" s="20" t="e">
        <f>VLOOKUP($D734,'DATA PENGUKURAN GARDU'!$A:$BS,44,0)</f>
        <v>#N/A</v>
      </c>
      <c r="AV734" s="21" t="e">
        <f t="shared" si="396"/>
        <v>#N/A</v>
      </c>
      <c r="AW734" s="20" t="e">
        <f>VLOOKUP($D734,'DATA PENGUKURAN GARDU'!$A:$BS,46,0)</f>
        <v>#N/A</v>
      </c>
      <c r="AX734" s="21" t="e">
        <f t="shared" si="397"/>
        <v>#N/A</v>
      </c>
      <c r="AY734" s="20" t="e">
        <f>VLOOKUP($D734,'DATA PENGUKURAN GARDU'!$A:$BS,46,0)</f>
        <v>#N/A</v>
      </c>
      <c r="AZ734" s="20" t="e">
        <f>VLOOKUP($D734,'DATA PENGUKURAN GARDU'!$A:$BS,53,0)</f>
        <v>#N/A</v>
      </c>
      <c r="BA734" s="20" t="e">
        <f>VLOOKUP($D734,'DATA PENGUKURAN GARDU'!$A:$BS,54,0)</f>
        <v>#N/A</v>
      </c>
      <c r="BB734" s="17" t="e">
        <f>VLOOKUP($E734,'DATA PENGUKURAN GARDU'!$A:$BS,42,0)</f>
        <v>#N/A</v>
      </c>
      <c r="BC734" s="23" t="e">
        <f t="shared" si="398"/>
        <v>#N/A</v>
      </c>
      <c r="BD734" s="17" t="e">
        <f>VLOOKUP($E734,'DATA PENGUKURAN GARDU'!$A:$BS,44,0)</f>
        <v>#N/A</v>
      </c>
      <c r="BE734" s="23" t="e">
        <f t="shared" si="399"/>
        <v>#N/A</v>
      </c>
      <c r="BF734" s="17" t="e">
        <f>VLOOKUP($E734,'DATA PENGUKURAN GARDU'!$A:$BS,46,0)</f>
        <v>#N/A</v>
      </c>
      <c r="BG734" s="23" t="e">
        <f t="shared" si="400"/>
        <v>#N/A</v>
      </c>
      <c r="BH734" s="17" t="e">
        <f>VLOOKUP($E734,'DATA PENGUKURAN GARDU'!$A:$BS,46,0)</f>
        <v>#N/A</v>
      </c>
      <c r="BI734" s="17" t="e">
        <f>VLOOKUP($E734,'DATA PENGUKURAN GARDU'!$A:$BS,53,0)</f>
        <v>#N/A</v>
      </c>
      <c r="BJ734" s="17" t="e">
        <f>VLOOKUP($E734,'DATA PENGUKURAN GARDU'!$A:$BS,54,0)</f>
        <v>#N/A</v>
      </c>
      <c r="BK734" s="20" t="e">
        <f t="shared" si="378"/>
        <v>#N/A</v>
      </c>
      <c r="BL734" s="20" t="e">
        <f t="shared" si="379"/>
        <v>#N/A</v>
      </c>
      <c r="BM734" s="20" t="e">
        <f t="shared" si="380"/>
        <v>#N/A</v>
      </c>
      <c r="BN734" s="25" t="e">
        <f t="shared" si="381"/>
        <v>#N/A</v>
      </c>
      <c r="BO734" s="26" t="str">
        <f t="shared" si="382"/>
        <v>0</v>
      </c>
      <c r="BP734" s="21" t="e">
        <f t="shared" si="383"/>
        <v>#VALUE!</v>
      </c>
      <c r="BQ734" s="20" t="e">
        <f t="shared" si="384"/>
        <v>#N/A</v>
      </c>
      <c r="BR734" s="20" t="e">
        <v>#N/A</v>
      </c>
      <c r="BS734" s="9" t="e">
        <v>#N/A</v>
      </c>
      <c r="BT734" s="2" t="e">
        <f t="shared" si="385"/>
        <v>#VALUE!</v>
      </c>
      <c r="BU734" s="2" t="e">
        <f t="shared" si="368"/>
        <v>#N/A</v>
      </c>
      <c r="BV734" s="2" t="e">
        <f t="shared" si="369"/>
        <v>#N/A</v>
      </c>
    </row>
    <row r="735" s="2" customFormat="1" ht="22.95" customHeight="1" spans="1:74">
      <c r="A735" s="9" t="str">
        <f t="shared" si="370"/>
        <v>K-283.1Induk</v>
      </c>
      <c r="B735" s="9" t="str">
        <f t="shared" si="371"/>
        <v>K-283.1jurusan 1</v>
      </c>
      <c r="C735" s="9" t="str">
        <f t="shared" si="372"/>
        <v>K-283.1jurusan 2</v>
      </c>
      <c r="D735" s="9" t="str">
        <f t="shared" si="373"/>
        <v>K-283.1jurusan 3</v>
      </c>
      <c r="E735" s="9" t="str">
        <f t="shared" si="374"/>
        <v>K-283.1jurusan 4</v>
      </c>
      <c r="F735" s="10" t="s">
        <v>131</v>
      </c>
      <c r="G735" s="10" t="s">
        <v>132</v>
      </c>
      <c r="H735" s="10" t="s">
        <v>918</v>
      </c>
      <c r="I735" s="10" t="s">
        <v>11534</v>
      </c>
      <c r="J735" s="10" t="s">
        <v>11535</v>
      </c>
      <c r="K735" s="10" t="s">
        <v>7465</v>
      </c>
      <c r="L735" s="10"/>
      <c r="M735" s="10"/>
      <c r="N735" s="14">
        <f t="shared" si="375"/>
        <v>0</v>
      </c>
      <c r="O735" s="15" t="e">
        <f t="shared" si="376"/>
        <v>#VALUE!</v>
      </c>
      <c r="P735" s="15" t="e">
        <f t="shared" si="377"/>
        <v>#VALUE!</v>
      </c>
      <c r="Q735" s="17" t="e">
        <f>VLOOKUP($A735,'DATA PENGUKURAN GARDU'!$A:$BS,42,0)</f>
        <v>#N/A</v>
      </c>
      <c r="R735" s="18" t="e">
        <f t="shared" si="386"/>
        <v>#N/A</v>
      </c>
      <c r="S735" s="17" t="e">
        <f>VLOOKUP($A735,'DATA PENGUKURAN GARDU'!$A:$BS,44,0)</f>
        <v>#N/A</v>
      </c>
      <c r="T735" s="18" t="e">
        <f t="shared" si="387"/>
        <v>#N/A</v>
      </c>
      <c r="U735" s="17" t="e">
        <f>VLOOKUP($A735,'DATA PENGUKURAN GARDU'!$A:$BS,46,0)</f>
        <v>#N/A</v>
      </c>
      <c r="V735" s="18" t="e">
        <f t="shared" si="388"/>
        <v>#N/A</v>
      </c>
      <c r="W735" s="17" t="e">
        <f>VLOOKUP($A735,'DATA PENGUKURAN GARDU'!$A:$BS,48,0)</f>
        <v>#N/A</v>
      </c>
      <c r="X735" s="17" t="e">
        <f>VLOOKUP($A735,'DATA PENGUKURAN GARDU'!$A:$BS,53,0)</f>
        <v>#N/A</v>
      </c>
      <c r="Y735" s="17" t="e">
        <f>VLOOKUP($A735,'DATA PENGUKURAN GARDU'!$A:$BS,54,0)</f>
        <v>#N/A</v>
      </c>
      <c r="Z735" s="17" t="e">
        <f>VLOOKUP($A735,'DATA PENGUKURAN GARDU'!$A:$BS,55,0)</f>
        <v>#N/A</v>
      </c>
      <c r="AA735" s="20" t="e">
        <f>VLOOKUP($B735,'DATA PENGUKURAN GARDU'!$A:$BS,42,0)</f>
        <v>#N/A</v>
      </c>
      <c r="AB735" s="21" t="e">
        <f t="shared" si="389"/>
        <v>#N/A</v>
      </c>
      <c r="AC735" s="20" t="e">
        <f>VLOOKUP($B735,'DATA PENGUKURAN GARDU'!$A:$BS,44,0)</f>
        <v>#N/A</v>
      </c>
      <c r="AD735" s="21" t="e">
        <f t="shared" si="390"/>
        <v>#N/A</v>
      </c>
      <c r="AE735" s="20" t="e">
        <f>VLOOKUP($B735,'DATA PENGUKURAN GARDU'!$A:$BS,46,0)</f>
        <v>#N/A</v>
      </c>
      <c r="AF735" s="21" t="e">
        <f t="shared" si="391"/>
        <v>#N/A</v>
      </c>
      <c r="AG735" s="20" t="e">
        <f>VLOOKUP($B735,'DATA PENGUKURAN GARDU'!$A:$BS,46,0)</f>
        <v>#N/A</v>
      </c>
      <c r="AH735" s="20" t="e">
        <f>VLOOKUP($B735,'DATA PENGUKURAN GARDU'!$A:$BS,53,0)</f>
        <v>#N/A</v>
      </c>
      <c r="AI735" s="20" t="e">
        <f>VLOOKUP($B735,'DATA PENGUKURAN GARDU'!$A:$BS,54,0)</f>
        <v>#N/A</v>
      </c>
      <c r="AJ735" s="17" t="e">
        <f>VLOOKUP($C735,'DATA PENGUKURAN GARDU'!$A:$BS,42,0)</f>
        <v>#N/A</v>
      </c>
      <c r="AK735" s="23" t="e">
        <f t="shared" si="392"/>
        <v>#N/A</v>
      </c>
      <c r="AL735" s="17" t="e">
        <f>VLOOKUP($C735,'DATA PENGUKURAN GARDU'!$A:$BS,44,0)</f>
        <v>#N/A</v>
      </c>
      <c r="AM735" s="23" t="e">
        <f t="shared" si="393"/>
        <v>#N/A</v>
      </c>
      <c r="AN735" s="17" t="e">
        <f>VLOOKUP($C735,'DATA PENGUKURAN GARDU'!$A:$BS,46,0)</f>
        <v>#N/A</v>
      </c>
      <c r="AO735" s="23" t="e">
        <f t="shared" si="394"/>
        <v>#N/A</v>
      </c>
      <c r="AP735" s="17" t="e">
        <f>VLOOKUP($C735,'DATA PENGUKURAN GARDU'!$A:$BS,46,0)</f>
        <v>#N/A</v>
      </c>
      <c r="AQ735" s="17" t="e">
        <f>VLOOKUP($C735,'DATA PENGUKURAN GARDU'!$A:$BS,53,0)</f>
        <v>#N/A</v>
      </c>
      <c r="AR735" s="17" t="e">
        <f>VLOOKUP($C735,'DATA PENGUKURAN GARDU'!$A:$BS,54,0)</f>
        <v>#N/A</v>
      </c>
      <c r="AS735" s="20" t="e">
        <f>VLOOKUP($D735,'DATA PENGUKURAN GARDU'!$A:$BS,42,0)</f>
        <v>#N/A</v>
      </c>
      <c r="AT735" s="21" t="e">
        <f t="shared" si="395"/>
        <v>#N/A</v>
      </c>
      <c r="AU735" s="20" t="e">
        <f>VLOOKUP($D735,'DATA PENGUKURAN GARDU'!$A:$BS,44,0)</f>
        <v>#N/A</v>
      </c>
      <c r="AV735" s="21" t="e">
        <f t="shared" si="396"/>
        <v>#N/A</v>
      </c>
      <c r="AW735" s="20" t="e">
        <f>VLOOKUP($D735,'DATA PENGUKURAN GARDU'!$A:$BS,46,0)</f>
        <v>#N/A</v>
      </c>
      <c r="AX735" s="21" t="e">
        <f t="shared" si="397"/>
        <v>#N/A</v>
      </c>
      <c r="AY735" s="20" t="e">
        <f>VLOOKUP($D735,'DATA PENGUKURAN GARDU'!$A:$BS,46,0)</f>
        <v>#N/A</v>
      </c>
      <c r="AZ735" s="20" t="e">
        <f>VLOOKUP($D735,'DATA PENGUKURAN GARDU'!$A:$BS,53,0)</f>
        <v>#N/A</v>
      </c>
      <c r="BA735" s="20" t="e">
        <f>VLOOKUP($D735,'DATA PENGUKURAN GARDU'!$A:$BS,54,0)</f>
        <v>#N/A</v>
      </c>
      <c r="BB735" s="17" t="e">
        <f>VLOOKUP($E735,'DATA PENGUKURAN GARDU'!$A:$BS,42,0)</f>
        <v>#N/A</v>
      </c>
      <c r="BC735" s="23" t="e">
        <f t="shared" si="398"/>
        <v>#N/A</v>
      </c>
      <c r="BD735" s="17" t="e">
        <f>VLOOKUP($E735,'DATA PENGUKURAN GARDU'!$A:$BS,44,0)</f>
        <v>#N/A</v>
      </c>
      <c r="BE735" s="23" t="e">
        <f t="shared" si="399"/>
        <v>#N/A</v>
      </c>
      <c r="BF735" s="17" t="e">
        <f>VLOOKUP($E735,'DATA PENGUKURAN GARDU'!$A:$BS,46,0)</f>
        <v>#N/A</v>
      </c>
      <c r="BG735" s="23" t="e">
        <f t="shared" si="400"/>
        <v>#N/A</v>
      </c>
      <c r="BH735" s="17" t="e">
        <f>VLOOKUP($E735,'DATA PENGUKURAN GARDU'!$A:$BS,46,0)</f>
        <v>#N/A</v>
      </c>
      <c r="BI735" s="17" t="e">
        <f>VLOOKUP($E735,'DATA PENGUKURAN GARDU'!$A:$BS,53,0)</f>
        <v>#N/A</v>
      </c>
      <c r="BJ735" s="17" t="e">
        <f>VLOOKUP($E735,'DATA PENGUKURAN GARDU'!$A:$BS,54,0)</f>
        <v>#N/A</v>
      </c>
      <c r="BK735" s="20" t="e">
        <f t="shared" si="378"/>
        <v>#N/A</v>
      </c>
      <c r="BL735" s="20" t="e">
        <f t="shared" si="379"/>
        <v>#N/A</v>
      </c>
      <c r="BM735" s="20" t="e">
        <f t="shared" si="380"/>
        <v>#N/A</v>
      </c>
      <c r="BN735" s="25" t="e">
        <f t="shared" si="381"/>
        <v>#N/A</v>
      </c>
      <c r="BO735" s="26" t="str">
        <f t="shared" si="382"/>
        <v>0</v>
      </c>
      <c r="BP735" s="21" t="e">
        <f t="shared" si="383"/>
        <v>#VALUE!</v>
      </c>
      <c r="BQ735" s="20" t="e">
        <f t="shared" si="384"/>
        <v>#N/A</v>
      </c>
      <c r="BR735" s="20" t="e">
        <v>#N/A</v>
      </c>
      <c r="BS735" s="9" t="e">
        <v>#N/A</v>
      </c>
      <c r="BT735" s="2" t="e">
        <f t="shared" si="385"/>
        <v>#VALUE!</v>
      </c>
      <c r="BU735" s="2" t="e">
        <f t="shared" si="368"/>
        <v>#N/A</v>
      </c>
      <c r="BV735" s="2" t="e">
        <f t="shared" si="369"/>
        <v>#N/A</v>
      </c>
    </row>
    <row r="736" s="2" customFormat="1" ht="22.95" customHeight="1" spans="1:74">
      <c r="A736" s="9" t="str">
        <f t="shared" si="370"/>
        <v>K-285Induk</v>
      </c>
      <c r="B736" s="9" t="str">
        <f t="shared" si="371"/>
        <v>K-285jurusan 1</v>
      </c>
      <c r="C736" s="9" t="str">
        <f t="shared" si="372"/>
        <v>K-285jurusan 2</v>
      </c>
      <c r="D736" s="9" t="str">
        <f t="shared" si="373"/>
        <v>K-285jurusan 3</v>
      </c>
      <c r="E736" s="9" t="str">
        <f t="shared" si="374"/>
        <v>K-285jurusan 4</v>
      </c>
      <c r="F736" s="10" t="s">
        <v>136</v>
      </c>
      <c r="G736" s="10" t="s">
        <v>132</v>
      </c>
      <c r="H736" s="10" t="s">
        <v>919</v>
      </c>
      <c r="I736" s="10" t="s">
        <v>11536</v>
      </c>
      <c r="J736" s="10" t="s">
        <v>11537</v>
      </c>
      <c r="K736" s="10" t="s">
        <v>7465</v>
      </c>
      <c r="L736" s="10"/>
      <c r="M736" s="10"/>
      <c r="N736" s="14">
        <f t="shared" si="375"/>
        <v>0</v>
      </c>
      <c r="O736" s="15" t="e">
        <f t="shared" si="376"/>
        <v>#VALUE!</v>
      </c>
      <c r="P736" s="15" t="e">
        <f t="shared" si="377"/>
        <v>#VALUE!</v>
      </c>
      <c r="Q736" s="17" t="e">
        <f>VLOOKUP($A736,'DATA PENGUKURAN GARDU'!$A:$BS,42,0)</f>
        <v>#N/A</v>
      </c>
      <c r="R736" s="18" t="e">
        <f t="shared" si="386"/>
        <v>#N/A</v>
      </c>
      <c r="S736" s="17" t="e">
        <f>VLOOKUP($A736,'DATA PENGUKURAN GARDU'!$A:$BS,44,0)</f>
        <v>#N/A</v>
      </c>
      <c r="T736" s="18" t="e">
        <f t="shared" si="387"/>
        <v>#N/A</v>
      </c>
      <c r="U736" s="17" t="e">
        <f>VLOOKUP($A736,'DATA PENGUKURAN GARDU'!$A:$BS,46,0)</f>
        <v>#N/A</v>
      </c>
      <c r="V736" s="18" t="e">
        <f t="shared" si="388"/>
        <v>#N/A</v>
      </c>
      <c r="W736" s="17" t="e">
        <f>VLOOKUP($A736,'DATA PENGUKURAN GARDU'!$A:$BS,48,0)</f>
        <v>#N/A</v>
      </c>
      <c r="X736" s="17" t="e">
        <f>VLOOKUP($A736,'DATA PENGUKURAN GARDU'!$A:$BS,53,0)</f>
        <v>#N/A</v>
      </c>
      <c r="Y736" s="17" t="e">
        <f>VLOOKUP($A736,'DATA PENGUKURAN GARDU'!$A:$BS,54,0)</f>
        <v>#N/A</v>
      </c>
      <c r="Z736" s="17" t="e">
        <f>VLOOKUP($A736,'DATA PENGUKURAN GARDU'!$A:$BS,55,0)</f>
        <v>#N/A</v>
      </c>
      <c r="AA736" s="20" t="e">
        <f>VLOOKUP($B736,'DATA PENGUKURAN GARDU'!$A:$BS,42,0)</f>
        <v>#N/A</v>
      </c>
      <c r="AB736" s="21" t="e">
        <f t="shared" si="389"/>
        <v>#N/A</v>
      </c>
      <c r="AC736" s="20" t="e">
        <f>VLOOKUP($B736,'DATA PENGUKURAN GARDU'!$A:$BS,44,0)</f>
        <v>#N/A</v>
      </c>
      <c r="AD736" s="21" t="e">
        <f t="shared" si="390"/>
        <v>#N/A</v>
      </c>
      <c r="AE736" s="20" t="e">
        <f>VLOOKUP($B736,'DATA PENGUKURAN GARDU'!$A:$BS,46,0)</f>
        <v>#N/A</v>
      </c>
      <c r="AF736" s="21" t="e">
        <f t="shared" si="391"/>
        <v>#N/A</v>
      </c>
      <c r="AG736" s="20" t="e">
        <f>VLOOKUP($B736,'DATA PENGUKURAN GARDU'!$A:$BS,46,0)</f>
        <v>#N/A</v>
      </c>
      <c r="AH736" s="20" t="e">
        <f>VLOOKUP($B736,'DATA PENGUKURAN GARDU'!$A:$BS,53,0)</f>
        <v>#N/A</v>
      </c>
      <c r="AI736" s="20" t="e">
        <f>VLOOKUP($B736,'DATA PENGUKURAN GARDU'!$A:$BS,54,0)</f>
        <v>#N/A</v>
      </c>
      <c r="AJ736" s="17" t="e">
        <f>VLOOKUP($C736,'DATA PENGUKURAN GARDU'!$A:$BS,42,0)</f>
        <v>#N/A</v>
      </c>
      <c r="AK736" s="23" t="e">
        <f t="shared" si="392"/>
        <v>#N/A</v>
      </c>
      <c r="AL736" s="17" t="e">
        <f>VLOOKUP($C736,'DATA PENGUKURAN GARDU'!$A:$BS,44,0)</f>
        <v>#N/A</v>
      </c>
      <c r="AM736" s="23" t="e">
        <f t="shared" si="393"/>
        <v>#N/A</v>
      </c>
      <c r="AN736" s="17" t="e">
        <f>VLOOKUP($C736,'DATA PENGUKURAN GARDU'!$A:$BS,46,0)</f>
        <v>#N/A</v>
      </c>
      <c r="AO736" s="23" t="e">
        <f t="shared" si="394"/>
        <v>#N/A</v>
      </c>
      <c r="AP736" s="17" t="e">
        <f>VLOOKUP($C736,'DATA PENGUKURAN GARDU'!$A:$BS,46,0)</f>
        <v>#N/A</v>
      </c>
      <c r="AQ736" s="17" t="e">
        <f>VLOOKUP($C736,'DATA PENGUKURAN GARDU'!$A:$BS,53,0)</f>
        <v>#N/A</v>
      </c>
      <c r="AR736" s="17" t="e">
        <f>VLOOKUP($C736,'DATA PENGUKURAN GARDU'!$A:$BS,54,0)</f>
        <v>#N/A</v>
      </c>
      <c r="AS736" s="20" t="e">
        <f>VLOOKUP($D736,'DATA PENGUKURAN GARDU'!$A:$BS,42,0)</f>
        <v>#N/A</v>
      </c>
      <c r="AT736" s="21" t="e">
        <f t="shared" si="395"/>
        <v>#N/A</v>
      </c>
      <c r="AU736" s="20" t="e">
        <f>VLOOKUP($D736,'DATA PENGUKURAN GARDU'!$A:$BS,44,0)</f>
        <v>#N/A</v>
      </c>
      <c r="AV736" s="21" t="e">
        <f t="shared" si="396"/>
        <v>#N/A</v>
      </c>
      <c r="AW736" s="20" t="e">
        <f>VLOOKUP($D736,'DATA PENGUKURAN GARDU'!$A:$BS,46,0)</f>
        <v>#N/A</v>
      </c>
      <c r="AX736" s="21" t="e">
        <f t="shared" si="397"/>
        <v>#N/A</v>
      </c>
      <c r="AY736" s="20" t="e">
        <f>VLOOKUP($D736,'DATA PENGUKURAN GARDU'!$A:$BS,46,0)</f>
        <v>#N/A</v>
      </c>
      <c r="AZ736" s="20" t="e">
        <f>VLOOKUP($D736,'DATA PENGUKURAN GARDU'!$A:$BS,53,0)</f>
        <v>#N/A</v>
      </c>
      <c r="BA736" s="20" t="e">
        <f>VLOOKUP($D736,'DATA PENGUKURAN GARDU'!$A:$BS,54,0)</f>
        <v>#N/A</v>
      </c>
      <c r="BB736" s="17" t="e">
        <f>VLOOKUP($E736,'DATA PENGUKURAN GARDU'!$A:$BS,42,0)</f>
        <v>#N/A</v>
      </c>
      <c r="BC736" s="23" t="e">
        <f t="shared" si="398"/>
        <v>#N/A</v>
      </c>
      <c r="BD736" s="17" t="e">
        <f>VLOOKUP($E736,'DATA PENGUKURAN GARDU'!$A:$BS,44,0)</f>
        <v>#N/A</v>
      </c>
      <c r="BE736" s="23" t="e">
        <f t="shared" si="399"/>
        <v>#N/A</v>
      </c>
      <c r="BF736" s="17" t="e">
        <f>VLOOKUP($E736,'DATA PENGUKURAN GARDU'!$A:$BS,46,0)</f>
        <v>#N/A</v>
      </c>
      <c r="BG736" s="23" t="e">
        <f t="shared" si="400"/>
        <v>#N/A</v>
      </c>
      <c r="BH736" s="17" t="e">
        <f>VLOOKUP($E736,'DATA PENGUKURAN GARDU'!$A:$BS,46,0)</f>
        <v>#N/A</v>
      </c>
      <c r="BI736" s="17" t="e">
        <f>VLOOKUP($E736,'DATA PENGUKURAN GARDU'!$A:$BS,53,0)</f>
        <v>#N/A</v>
      </c>
      <c r="BJ736" s="17" t="e">
        <f>VLOOKUP($E736,'DATA PENGUKURAN GARDU'!$A:$BS,54,0)</f>
        <v>#N/A</v>
      </c>
      <c r="BK736" s="20" t="e">
        <f t="shared" si="378"/>
        <v>#N/A</v>
      </c>
      <c r="BL736" s="20" t="e">
        <f t="shared" si="379"/>
        <v>#N/A</v>
      </c>
      <c r="BM736" s="20" t="e">
        <f t="shared" si="380"/>
        <v>#N/A</v>
      </c>
      <c r="BN736" s="25" t="e">
        <f t="shared" si="381"/>
        <v>#N/A</v>
      </c>
      <c r="BO736" s="26" t="str">
        <f t="shared" si="382"/>
        <v>0</v>
      </c>
      <c r="BP736" s="21" t="e">
        <f t="shared" si="383"/>
        <v>#VALUE!</v>
      </c>
      <c r="BQ736" s="20" t="e">
        <f t="shared" si="384"/>
        <v>#N/A</v>
      </c>
      <c r="BR736" s="20" t="e">
        <v>#N/A</v>
      </c>
      <c r="BS736" s="9" t="e">
        <v>#N/A</v>
      </c>
      <c r="BT736" s="2" t="e">
        <f t="shared" si="385"/>
        <v>#VALUE!</v>
      </c>
      <c r="BU736" s="2" t="e">
        <f t="shared" si="368"/>
        <v>#N/A</v>
      </c>
      <c r="BV736" s="2" t="e">
        <f t="shared" si="369"/>
        <v>#N/A</v>
      </c>
    </row>
    <row r="737" s="2" customFormat="1" ht="22.95" customHeight="1" spans="1:74">
      <c r="A737" s="9" t="str">
        <f t="shared" si="370"/>
        <v>BB 154Induk</v>
      </c>
      <c r="B737" s="9" t="str">
        <f t="shared" si="371"/>
        <v>BB 154jurusan 1</v>
      </c>
      <c r="C737" s="9" t="str">
        <f t="shared" si="372"/>
        <v>BB 154jurusan 2</v>
      </c>
      <c r="D737" s="9" t="str">
        <f t="shared" si="373"/>
        <v>BB 154jurusan 3</v>
      </c>
      <c r="E737" s="9" t="str">
        <f t="shared" si="374"/>
        <v>BB 154jurusan 4</v>
      </c>
      <c r="F737" s="10" t="s">
        <v>920</v>
      </c>
      <c r="G737" s="10" t="s">
        <v>4</v>
      </c>
      <c r="H737" s="10" t="s">
        <v>921</v>
      </c>
      <c r="I737" s="10" t="s">
        <v>11538</v>
      </c>
      <c r="J737" s="10" t="s">
        <v>11539</v>
      </c>
      <c r="K737" s="10" t="s">
        <v>7465</v>
      </c>
      <c r="L737" s="10"/>
      <c r="M737" s="10"/>
      <c r="N737" s="14">
        <f t="shared" si="375"/>
        <v>0</v>
      </c>
      <c r="O737" s="15" t="e">
        <f t="shared" si="376"/>
        <v>#VALUE!</v>
      </c>
      <c r="P737" s="15" t="e">
        <f t="shared" si="377"/>
        <v>#VALUE!</v>
      </c>
      <c r="Q737" s="17" t="e">
        <f>VLOOKUP($A737,'DATA PENGUKURAN GARDU'!$A:$BS,42,0)</f>
        <v>#N/A</v>
      </c>
      <c r="R737" s="18" t="e">
        <f t="shared" si="386"/>
        <v>#N/A</v>
      </c>
      <c r="S737" s="17" t="e">
        <f>VLOOKUP($A737,'DATA PENGUKURAN GARDU'!$A:$BS,44,0)</f>
        <v>#N/A</v>
      </c>
      <c r="T737" s="18" t="e">
        <f t="shared" si="387"/>
        <v>#N/A</v>
      </c>
      <c r="U737" s="17" t="e">
        <f>VLOOKUP($A737,'DATA PENGUKURAN GARDU'!$A:$BS,46,0)</f>
        <v>#N/A</v>
      </c>
      <c r="V737" s="18" t="e">
        <f t="shared" si="388"/>
        <v>#N/A</v>
      </c>
      <c r="W737" s="17" t="e">
        <f>VLOOKUP($A737,'DATA PENGUKURAN GARDU'!$A:$BS,48,0)</f>
        <v>#N/A</v>
      </c>
      <c r="X737" s="17" t="e">
        <f>VLOOKUP($A737,'DATA PENGUKURAN GARDU'!$A:$BS,53,0)</f>
        <v>#N/A</v>
      </c>
      <c r="Y737" s="17" t="e">
        <f>VLOOKUP($A737,'DATA PENGUKURAN GARDU'!$A:$BS,54,0)</f>
        <v>#N/A</v>
      </c>
      <c r="Z737" s="17" t="e">
        <f>VLOOKUP($A737,'DATA PENGUKURAN GARDU'!$A:$BS,55,0)</f>
        <v>#N/A</v>
      </c>
      <c r="AA737" s="20" t="e">
        <f>VLOOKUP($B737,'DATA PENGUKURAN GARDU'!$A:$BS,42,0)</f>
        <v>#N/A</v>
      </c>
      <c r="AB737" s="21" t="e">
        <f t="shared" si="389"/>
        <v>#N/A</v>
      </c>
      <c r="AC737" s="20" t="e">
        <f>VLOOKUP($B737,'DATA PENGUKURAN GARDU'!$A:$BS,44,0)</f>
        <v>#N/A</v>
      </c>
      <c r="AD737" s="21" t="e">
        <f t="shared" si="390"/>
        <v>#N/A</v>
      </c>
      <c r="AE737" s="20" t="e">
        <f>VLOOKUP($B737,'DATA PENGUKURAN GARDU'!$A:$BS,46,0)</f>
        <v>#N/A</v>
      </c>
      <c r="AF737" s="21" t="e">
        <f t="shared" si="391"/>
        <v>#N/A</v>
      </c>
      <c r="AG737" s="20" t="e">
        <f>VLOOKUP($B737,'DATA PENGUKURAN GARDU'!$A:$BS,46,0)</f>
        <v>#N/A</v>
      </c>
      <c r="AH737" s="20" t="e">
        <f>VLOOKUP($B737,'DATA PENGUKURAN GARDU'!$A:$BS,53,0)</f>
        <v>#N/A</v>
      </c>
      <c r="AI737" s="20" t="e">
        <f>VLOOKUP($B737,'DATA PENGUKURAN GARDU'!$A:$BS,54,0)</f>
        <v>#N/A</v>
      </c>
      <c r="AJ737" s="17" t="e">
        <f>VLOOKUP($C737,'DATA PENGUKURAN GARDU'!$A:$BS,42,0)</f>
        <v>#N/A</v>
      </c>
      <c r="AK737" s="23" t="e">
        <f t="shared" si="392"/>
        <v>#N/A</v>
      </c>
      <c r="AL737" s="17" t="e">
        <f>VLOOKUP($C737,'DATA PENGUKURAN GARDU'!$A:$BS,44,0)</f>
        <v>#N/A</v>
      </c>
      <c r="AM737" s="23" t="e">
        <f t="shared" si="393"/>
        <v>#N/A</v>
      </c>
      <c r="AN737" s="17" t="e">
        <f>VLOOKUP($C737,'DATA PENGUKURAN GARDU'!$A:$BS,46,0)</f>
        <v>#N/A</v>
      </c>
      <c r="AO737" s="23" t="e">
        <f t="shared" si="394"/>
        <v>#N/A</v>
      </c>
      <c r="AP737" s="17" t="e">
        <f>VLOOKUP($C737,'DATA PENGUKURAN GARDU'!$A:$BS,46,0)</f>
        <v>#N/A</v>
      </c>
      <c r="AQ737" s="17" t="e">
        <f>VLOOKUP($C737,'DATA PENGUKURAN GARDU'!$A:$BS,53,0)</f>
        <v>#N/A</v>
      </c>
      <c r="AR737" s="17" t="e">
        <f>VLOOKUP($C737,'DATA PENGUKURAN GARDU'!$A:$BS,54,0)</f>
        <v>#N/A</v>
      </c>
      <c r="AS737" s="20" t="e">
        <f>VLOOKUP($D737,'DATA PENGUKURAN GARDU'!$A:$BS,42,0)</f>
        <v>#N/A</v>
      </c>
      <c r="AT737" s="21" t="e">
        <f t="shared" si="395"/>
        <v>#N/A</v>
      </c>
      <c r="AU737" s="20" t="e">
        <f>VLOOKUP($D737,'DATA PENGUKURAN GARDU'!$A:$BS,44,0)</f>
        <v>#N/A</v>
      </c>
      <c r="AV737" s="21" t="e">
        <f t="shared" si="396"/>
        <v>#N/A</v>
      </c>
      <c r="AW737" s="20" t="e">
        <f>VLOOKUP($D737,'DATA PENGUKURAN GARDU'!$A:$BS,46,0)</f>
        <v>#N/A</v>
      </c>
      <c r="AX737" s="21" t="e">
        <f t="shared" si="397"/>
        <v>#N/A</v>
      </c>
      <c r="AY737" s="20" t="e">
        <f>VLOOKUP($D737,'DATA PENGUKURAN GARDU'!$A:$BS,46,0)</f>
        <v>#N/A</v>
      </c>
      <c r="AZ737" s="20" t="e">
        <f>VLOOKUP($D737,'DATA PENGUKURAN GARDU'!$A:$BS,53,0)</f>
        <v>#N/A</v>
      </c>
      <c r="BA737" s="20" t="e">
        <f>VLOOKUP($D737,'DATA PENGUKURAN GARDU'!$A:$BS,54,0)</f>
        <v>#N/A</v>
      </c>
      <c r="BB737" s="17" t="e">
        <f>VLOOKUP($E737,'DATA PENGUKURAN GARDU'!$A:$BS,42,0)</f>
        <v>#N/A</v>
      </c>
      <c r="BC737" s="23" t="e">
        <f t="shared" si="398"/>
        <v>#N/A</v>
      </c>
      <c r="BD737" s="17" t="e">
        <f>VLOOKUP($E737,'DATA PENGUKURAN GARDU'!$A:$BS,44,0)</f>
        <v>#N/A</v>
      </c>
      <c r="BE737" s="23" t="e">
        <f t="shared" si="399"/>
        <v>#N/A</v>
      </c>
      <c r="BF737" s="17" t="e">
        <f>VLOOKUP($E737,'DATA PENGUKURAN GARDU'!$A:$BS,46,0)</f>
        <v>#N/A</v>
      </c>
      <c r="BG737" s="23" t="e">
        <f t="shared" si="400"/>
        <v>#N/A</v>
      </c>
      <c r="BH737" s="17" t="e">
        <f>VLOOKUP($E737,'DATA PENGUKURAN GARDU'!$A:$BS,46,0)</f>
        <v>#N/A</v>
      </c>
      <c r="BI737" s="17" t="e">
        <f>VLOOKUP($E737,'DATA PENGUKURAN GARDU'!$A:$BS,53,0)</f>
        <v>#N/A</v>
      </c>
      <c r="BJ737" s="17" t="e">
        <f>VLOOKUP($E737,'DATA PENGUKURAN GARDU'!$A:$BS,54,0)</f>
        <v>#N/A</v>
      </c>
      <c r="BK737" s="20" t="e">
        <f t="shared" si="378"/>
        <v>#N/A</v>
      </c>
      <c r="BL737" s="20" t="e">
        <f t="shared" si="379"/>
        <v>#N/A</v>
      </c>
      <c r="BM737" s="20" t="e">
        <f t="shared" si="380"/>
        <v>#N/A</v>
      </c>
      <c r="BN737" s="25" t="e">
        <f t="shared" si="381"/>
        <v>#N/A</v>
      </c>
      <c r="BO737" s="26" t="str">
        <f t="shared" si="382"/>
        <v>0</v>
      </c>
      <c r="BP737" s="21" t="e">
        <f t="shared" si="383"/>
        <v>#VALUE!</v>
      </c>
      <c r="BQ737" s="20" t="e">
        <f t="shared" si="384"/>
        <v>#N/A</v>
      </c>
      <c r="BR737" s="20" t="e">
        <v>#N/A</v>
      </c>
      <c r="BS737" s="9" t="e">
        <v>#N/A</v>
      </c>
      <c r="BT737" s="2" t="e">
        <f t="shared" si="385"/>
        <v>#VALUE!</v>
      </c>
      <c r="BU737" s="2" t="e">
        <f t="shared" si="368"/>
        <v>#N/A</v>
      </c>
      <c r="BV737" s="2" t="e">
        <f t="shared" si="369"/>
        <v>#N/A</v>
      </c>
    </row>
    <row r="738" s="2" customFormat="1" ht="22.95" customHeight="1" spans="1:74">
      <c r="A738" s="9" t="str">
        <f t="shared" si="370"/>
        <v>L-057Induk</v>
      </c>
      <c r="B738" s="9" t="str">
        <f t="shared" si="371"/>
        <v>L-057jurusan 1</v>
      </c>
      <c r="C738" s="9" t="str">
        <f t="shared" si="372"/>
        <v>L-057jurusan 2</v>
      </c>
      <c r="D738" s="9" t="str">
        <f t="shared" si="373"/>
        <v>L-057jurusan 3</v>
      </c>
      <c r="E738" s="9" t="str">
        <f t="shared" si="374"/>
        <v>L-057jurusan 4</v>
      </c>
      <c r="F738" s="10" t="s">
        <v>489</v>
      </c>
      <c r="G738" s="10" t="s">
        <v>22</v>
      </c>
      <c r="H738" s="10" t="s">
        <v>922</v>
      </c>
      <c r="I738" s="10" t="s">
        <v>11540</v>
      </c>
      <c r="J738" s="10" t="s">
        <v>11541</v>
      </c>
      <c r="K738" s="10" t="s">
        <v>7465</v>
      </c>
      <c r="L738" s="10"/>
      <c r="M738" s="10"/>
      <c r="N738" s="14">
        <f t="shared" si="375"/>
        <v>0</v>
      </c>
      <c r="O738" s="15" t="e">
        <f t="shared" si="376"/>
        <v>#VALUE!</v>
      </c>
      <c r="P738" s="15" t="e">
        <f t="shared" si="377"/>
        <v>#VALUE!</v>
      </c>
      <c r="Q738" s="17" t="e">
        <f>VLOOKUP($A738,'DATA PENGUKURAN GARDU'!$A:$BS,42,0)</f>
        <v>#N/A</v>
      </c>
      <c r="R738" s="18" t="e">
        <f t="shared" si="386"/>
        <v>#N/A</v>
      </c>
      <c r="S738" s="17" t="e">
        <f>VLOOKUP($A738,'DATA PENGUKURAN GARDU'!$A:$BS,44,0)</f>
        <v>#N/A</v>
      </c>
      <c r="T738" s="18" t="e">
        <f t="shared" si="387"/>
        <v>#N/A</v>
      </c>
      <c r="U738" s="17" t="e">
        <f>VLOOKUP($A738,'DATA PENGUKURAN GARDU'!$A:$BS,46,0)</f>
        <v>#N/A</v>
      </c>
      <c r="V738" s="18" t="e">
        <f t="shared" si="388"/>
        <v>#N/A</v>
      </c>
      <c r="W738" s="17" t="e">
        <f>VLOOKUP($A738,'DATA PENGUKURAN GARDU'!$A:$BS,48,0)</f>
        <v>#N/A</v>
      </c>
      <c r="X738" s="17" t="e">
        <f>VLOOKUP($A738,'DATA PENGUKURAN GARDU'!$A:$BS,53,0)</f>
        <v>#N/A</v>
      </c>
      <c r="Y738" s="17" t="e">
        <f>VLOOKUP($A738,'DATA PENGUKURAN GARDU'!$A:$BS,54,0)</f>
        <v>#N/A</v>
      </c>
      <c r="Z738" s="17" t="e">
        <f>VLOOKUP($A738,'DATA PENGUKURAN GARDU'!$A:$BS,55,0)</f>
        <v>#N/A</v>
      </c>
      <c r="AA738" s="20" t="e">
        <f>VLOOKUP($B738,'DATA PENGUKURAN GARDU'!$A:$BS,42,0)</f>
        <v>#N/A</v>
      </c>
      <c r="AB738" s="21" t="e">
        <f t="shared" si="389"/>
        <v>#N/A</v>
      </c>
      <c r="AC738" s="20" t="e">
        <f>VLOOKUP($B738,'DATA PENGUKURAN GARDU'!$A:$BS,44,0)</f>
        <v>#N/A</v>
      </c>
      <c r="AD738" s="21" t="e">
        <f t="shared" si="390"/>
        <v>#N/A</v>
      </c>
      <c r="AE738" s="20" t="e">
        <f>VLOOKUP($B738,'DATA PENGUKURAN GARDU'!$A:$BS,46,0)</f>
        <v>#N/A</v>
      </c>
      <c r="AF738" s="21" t="e">
        <f t="shared" si="391"/>
        <v>#N/A</v>
      </c>
      <c r="AG738" s="20" t="e">
        <f>VLOOKUP($B738,'DATA PENGUKURAN GARDU'!$A:$BS,46,0)</f>
        <v>#N/A</v>
      </c>
      <c r="AH738" s="20" t="e">
        <f>VLOOKUP($B738,'DATA PENGUKURAN GARDU'!$A:$BS,53,0)</f>
        <v>#N/A</v>
      </c>
      <c r="AI738" s="20" t="e">
        <f>VLOOKUP($B738,'DATA PENGUKURAN GARDU'!$A:$BS,54,0)</f>
        <v>#N/A</v>
      </c>
      <c r="AJ738" s="17" t="e">
        <f>VLOOKUP($C738,'DATA PENGUKURAN GARDU'!$A:$BS,42,0)</f>
        <v>#N/A</v>
      </c>
      <c r="AK738" s="23" t="e">
        <f t="shared" si="392"/>
        <v>#N/A</v>
      </c>
      <c r="AL738" s="17" t="e">
        <f>VLOOKUP($C738,'DATA PENGUKURAN GARDU'!$A:$BS,44,0)</f>
        <v>#N/A</v>
      </c>
      <c r="AM738" s="23" t="e">
        <f t="shared" si="393"/>
        <v>#N/A</v>
      </c>
      <c r="AN738" s="17" t="e">
        <f>VLOOKUP($C738,'DATA PENGUKURAN GARDU'!$A:$BS,46,0)</f>
        <v>#N/A</v>
      </c>
      <c r="AO738" s="23" t="e">
        <f t="shared" si="394"/>
        <v>#N/A</v>
      </c>
      <c r="AP738" s="17" t="e">
        <f>VLOOKUP($C738,'DATA PENGUKURAN GARDU'!$A:$BS,46,0)</f>
        <v>#N/A</v>
      </c>
      <c r="AQ738" s="17" t="e">
        <f>VLOOKUP($C738,'DATA PENGUKURAN GARDU'!$A:$BS,53,0)</f>
        <v>#N/A</v>
      </c>
      <c r="AR738" s="17" t="e">
        <f>VLOOKUP($C738,'DATA PENGUKURAN GARDU'!$A:$BS,54,0)</f>
        <v>#N/A</v>
      </c>
      <c r="AS738" s="20" t="e">
        <f>VLOOKUP($D738,'DATA PENGUKURAN GARDU'!$A:$BS,42,0)</f>
        <v>#N/A</v>
      </c>
      <c r="AT738" s="21" t="e">
        <f t="shared" si="395"/>
        <v>#N/A</v>
      </c>
      <c r="AU738" s="20" t="e">
        <f>VLOOKUP($D738,'DATA PENGUKURAN GARDU'!$A:$BS,44,0)</f>
        <v>#N/A</v>
      </c>
      <c r="AV738" s="21" t="e">
        <f t="shared" si="396"/>
        <v>#N/A</v>
      </c>
      <c r="AW738" s="20" t="e">
        <f>VLOOKUP($D738,'DATA PENGUKURAN GARDU'!$A:$BS,46,0)</f>
        <v>#N/A</v>
      </c>
      <c r="AX738" s="21" t="e">
        <f t="shared" si="397"/>
        <v>#N/A</v>
      </c>
      <c r="AY738" s="20" t="e">
        <f>VLOOKUP($D738,'DATA PENGUKURAN GARDU'!$A:$BS,46,0)</f>
        <v>#N/A</v>
      </c>
      <c r="AZ738" s="20" t="e">
        <f>VLOOKUP($D738,'DATA PENGUKURAN GARDU'!$A:$BS,53,0)</f>
        <v>#N/A</v>
      </c>
      <c r="BA738" s="20" t="e">
        <f>VLOOKUP($D738,'DATA PENGUKURAN GARDU'!$A:$BS,54,0)</f>
        <v>#N/A</v>
      </c>
      <c r="BB738" s="17" t="e">
        <f>VLOOKUP($E738,'DATA PENGUKURAN GARDU'!$A:$BS,42,0)</f>
        <v>#N/A</v>
      </c>
      <c r="BC738" s="23" t="e">
        <f t="shared" si="398"/>
        <v>#N/A</v>
      </c>
      <c r="BD738" s="17" t="e">
        <f>VLOOKUP($E738,'DATA PENGUKURAN GARDU'!$A:$BS,44,0)</f>
        <v>#N/A</v>
      </c>
      <c r="BE738" s="23" t="e">
        <f t="shared" si="399"/>
        <v>#N/A</v>
      </c>
      <c r="BF738" s="17" t="e">
        <f>VLOOKUP($E738,'DATA PENGUKURAN GARDU'!$A:$BS,46,0)</f>
        <v>#N/A</v>
      </c>
      <c r="BG738" s="23" t="e">
        <f t="shared" si="400"/>
        <v>#N/A</v>
      </c>
      <c r="BH738" s="17" t="e">
        <f>VLOOKUP($E738,'DATA PENGUKURAN GARDU'!$A:$BS,46,0)</f>
        <v>#N/A</v>
      </c>
      <c r="BI738" s="17" t="e">
        <f>VLOOKUP($E738,'DATA PENGUKURAN GARDU'!$A:$BS,53,0)</f>
        <v>#N/A</v>
      </c>
      <c r="BJ738" s="17" t="e">
        <f>VLOOKUP($E738,'DATA PENGUKURAN GARDU'!$A:$BS,54,0)</f>
        <v>#N/A</v>
      </c>
      <c r="BK738" s="20" t="e">
        <f t="shared" si="378"/>
        <v>#N/A</v>
      </c>
      <c r="BL738" s="20" t="e">
        <f t="shared" si="379"/>
        <v>#N/A</v>
      </c>
      <c r="BM738" s="20" t="e">
        <f t="shared" si="380"/>
        <v>#N/A</v>
      </c>
      <c r="BN738" s="25" t="e">
        <f t="shared" si="381"/>
        <v>#N/A</v>
      </c>
      <c r="BO738" s="26" t="str">
        <f t="shared" si="382"/>
        <v>0</v>
      </c>
      <c r="BP738" s="21" t="e">
        <f t="shared" si="383"/>
        <v>#VALUE!</v>
      </c>
      <c r="BQ738" s="20" t="e">
        <f t="shared" si="384"/>
        <v>#N/A</v>
      </c>
      <c r="BR738" s="20" t="e">
        <v>#N/A</v>
      </c>
      <c r="BS738" s="9" t="e">
        <v>#N/A</v>
      </c>
      <c r="BT738" s="2" t="e">
        <f t="shared" si="385"/>
        <v>#VALUE!</v>
      </c>
      <c r="BU738" s="2" t="e">
        <f t="shared" si="368"/>
        <v>#N/A</v>
      </c>
      <c r="BV738" s="2" t="e">
        <f t="shared" si="369"/>
        <v>#N/A</v>
      </c>
    </row>
    <row r="739" s="2" customFormat="1" ht="22.95" customHeight="1" spans="1:74">
      <c r="A739" s="9" t="str">
        <f t="shared" si="370"/>
        <v>L-059Induk</v>
      </c>
      <c r="B739" s="9" t="str">
        <f t="shared" si="371"/>
        <v>L-059jurusan 1</v>
      </c>
      <c r="C739" s="9" t="str">
        <f t="shared" si="372"/>
        <v>L-059jurusan 2</v>
      </c>
      <c r="D739" s="9" t="str">
        <f t="shared" si="373"/>
        <v>L-059jurusan 3</v>
      </c>
      <c r="E739" s="9" t="str">
        <f t="shared" si="374"/>
        <v>L-059jurusan 4</v>
      </c>
      <c r="F739" s="10" t="s">
        <v>493</v>
      </c>
      <c r="G739" s="10" t="s">
        <v>22</v>
      </c>
      <c r="H739" s="10" t="s">
        <v>923</v>
      </c>
      <c r="I739" s="10" t="s">
        <v>11542</v>
      </c>
      <c r="J739" s="10" t="s">
        <v>11543</v>
      </c>
      <c r="K739" s="10" t="s">
        <v>7465</v>
      </c>
      <c r="L739" s="10"/>
      <c r="M739" s="10"/>
      <c r="N739" s="14">
        <f t="shared" si="375"/>
        <v>0</v>
      </c>
      <c r="O739" s="15" t="e">
        <f t="shared" si="376"/>
        <v>#VALUE!</v>
      </c>
      <c r="P739" s="15" t="e">
        <f t="shared" si="377"/>
        <v>#VALUE!</v>
      </c>
      <c r="Q739" s="17" t="e">
        <f>VLOOKUP($A739,'DATA PENGUKURAN GARDU'!$A:$BS,42,0)</f>
        <v>#N/A</v>
      </c>
      <c r="R739" s="18" t="e">
        <f t="shared" si="386"/>
        <v>#N/A</v>
      </c>
      <c r="S739" s="17" t="e">
        <f>VLOOKUP($A739,'DATA PENGUKURAN GARDU'!$A:$BS,44,0)</f>
        <v>#N/A</v>
      </c>
      <c r="T739" s="18" t="e">
        <f t="shared" si="387"/>
        <v>#N/A</v>
      </c>
      <c r="U739" s="17" t="e">
        <f>VLOOKUP($A739,'DATA PENGUKURAN GARDU'!$A:$BS,46,0)</f>
        <v>#N/A</v>
      </c>
      <c r="V739" s="18" t="e">
        <f t="shared" si="388"/>
        <v>#N/A</v>
      </c>
      <c r="W739" s="17" t="e">
        <f>VLOOKUP($A739,'DATA PENGUKURAN GARDU'!$A:$BS,48,0)</f>
        <v>#N/A</v>
      </c>
      <c r="X739" s="17" t="e">
        <f>VLOOKUP($A739,'DATA PENGUKURAN GARDU'!$A:$BS,53,0)</f>
        <v>#N/A</v>
      </c>
      <c r="Y739" s="17" t="e">
        <f>VLOOKUP($A739,'DATA PENGUKURAN GARDU'!$A:$BS,54,0)</f>
        <v>#N/A</v>
      </c>
      <c r="Z739" s="17" t="e">
        <f>VLOOKUP($A739,'DATA PENGUKURAN GARDU'!$A:$BS,55,0)</f>
        <v>#N/A</v>
      </c>
      <c r="AA739" s="20" t="e">
        <f>VLOOKUP($B739,'DATA PENGUKURAN GARDU'!$A:$BS,42,0)</f>
        <v>#N/A</v>
      </c>
      <c r="AB739" s="21" t="e">
        <f t="shared" si="389"/>
        <v>#N/A</v>
      </c>
      <c r="AC739" s="20" t="e">
        <f>VLOOKUP($B739,'DATA PENGUKURAN GARDU'!$A:$BS,44,0)</f>
        <v>#N/A</v>
      </c>
      <c r="AD739" s="21" t="e">
        <f t="shared" si="390"/>
        <v>#N/A</v>
      </c>
      <c r="AE739" s="20" t="e">
        <f>VLOOKUP($B739,'DATA PENGUKURAN GARDU'!$A:$BS,46,0)</f>
        <v>#N/A</v>
      </c>
      <c r="AF739" s="21" t="e">
        <f t="shared" si="391"/>
        <v>#N/A</v>
      </c>
      <c r="AG739" s="20" t="e">
        <f>VLOOKUP($B739,'DATA PENGUKURAN GARDU'!$A:$BS,46,0)</f>
        <v>#N/A</v>
      </c>
      <c r="AH739" s="20" t="e">
        <f>VLOOKUP($B739,'DATA PENGUKURAN GARDU'!$A:$BS,53,0)</f>
        <v>#N/A</v>
      </c>
      <c r="AI739" s="20" t="e">
        <f>VLOOKUP($B739,'DATA PENGUKURAN GARDU'!$A:$BS,54,0)</f>
        <v>#N/A</v>
      </c>
      <c r="AJ739" s="17" t="e">
        <f>VLOOKUP($C739,'DATA PENGUKURAN GARDU'!$A:$BS,42,0)</f>
        <v>#N/A</v>
      </c>
      <c r="AK739" s="23" t="e">
        <f t="shared" si="392"/>
        <v>#N/A</v>
      </c>
      <c r="AL739" s="17" t="e">
        <f>VLOOKUP($C739,'DATA PENGUKURAN GARDU'!$A:$BS,44,0)</f>
        <v>#N/A</v>
      </c>
      <c r="AM739" s="23" t="e">
        <f t="shared" si="393"/>
        <v>#N/A</v>
      </c>
      <c r="AN739" s="17" t="e">
        <f>VLOOKUP($C739,'DATA PENGUKURAN GARDU'!$A:$BS,46,0)</f>
        <v>#N/A</v>
      </c>
      <c r="AO739" s="23" t="e">
        <f t="shared" si="394"/>
        <v>#N/A</v>
      </c>
      <c r="AP739" s="17" t="e">
        <f>VLOOKUP($C739,'DATA PENGUKURAN GARDU'!$A:$BS,46,0)</f>
        <v>#N/A</v>
      </c>
      <c r="AQ739" s="17" t="e">
        <f>VLOOKUP($C739,'DATA PENGUKURAN GARDU'!$A:$BS,53,0)</f>
        <v>#N/A</v>
      </c>
      <c r="AR739" s="17" t="e">
        <f>VLOOKUP($C739,'DATA PENGUKURAN GARDU'!$A:$BS,54,0)</f>
        <v>#N/A</v>
      </c>
      <c r="AS739" s="20" t="e">
        <f>VLOOKUP($D739,'DATA PENGUKURAN GARDU'!$A:$BS,42,0)</f>
        <v>#N/A</v>
      </c>
      <c r="AT739" s="21" t="e">
        <f t="shared" si="395"/>
        <v>#N/A</v>
      </c>
      <c r="AU739" s="20" t="e">
        <f>VLOOKUP($D739,'DATA PENGUKURAN GARDU'!$A:$BS,44,0)</f>
        <v>#N/A</v>
      </c>
      <c r="AV739" s="21" t="e">
        <f t="shared" si="396"/>
        <v>#N/A</v>
      </c>
      <c r="AW739" s="20" t="e">
        <f>VLOOKUP($D739,'DATA PENGUKURAN GARDU'!$A:$BS,46,0)</f>
        <v>#N/A</v>
      </c>
      <c r="AX739" s="21" t="e">
        <f t="shared" si="397"/>
        <v>#N/A</v>
      </c>
      <c r="AY739" s="20" t="e">
        <f>VLOOKUP($D739,'DATA PENGUKURAN GARDU'!$A:$BS,46,0)</f>
        <v>#N/A</v>
      </c>
      <c r="AZ739" s="20" t="e">
        <f>VLOOKUP($D739,'DATA PENGUKURAN GARDU'!$A:$BS,53,0)</f>
        <v>#N/A</v>
      </c>
      <c r="BA739" s="20" t="e">
        <f>VLOOKUP($D739,'DATA PENGUKURAN GARDU'!$A:$BS,54,0)</f>
        <v>#N/A</v>
      </c>
      <c r="BB739" s="17" t="e">
        <f>VLOOKUP($E739,'DATA PENGUKURAN GARDU'!$A:$BS,42,0)</f>
        <v>#N/A</v>
      </c>
      <c r="BC739" s="23" t="e">
        <f t="shared" si="398"/>
        <v>#N/A</v>
      </c>
      <c r="BD739" s="17" t="e">
        <f>VLOOKUP($E739,'DATA PENGUKURAN GARDU'!$A:$BS,44,0)</f>
        <v>#N/A</v>
      </c>
      <c r="BE739" s="23" t="e">
        <f t="shared" si="399"/>
        <v>#N/A</v>
      </c>
      <c r="BF739" s="17" t="e">
        <f>VLOOKUP($E739,'DATA PENGUKURAN GARDU'!$A:$BS,46,0)</f>
        <v>#N/A</v>
      </c>
      <c r="BG739" s="23" t="e">
        <f t="shared" si="400"/>
        <v>#N/A</v>
      </c>
      <c r="BH739" s="17" t="e">
        <f>VLOOKUP($E739,'DATA PENGUKURAN GARDU'!$A:$BS,46,0)</f>
        <v>#N/A</v>
      </c>
      <c r="BI739" s="17" t="e">
        <f>VLOOKUP($E739,'DATA PENGUKURAN GARDU'!$A:$BS,53,0)</f>
        <v>#N/A</v>
      </c>
      <c r="BJ739" s="17" t="e">
        <f>VLOOKUP($E739,'DATA PENGUKURAN GARDU'!$A:$BS,54,0)</f>
        <v>#N/A</v>
      </c>
      <c r="BK739" s="20" t="e">
        <f t="shared" si="378"/>
        <v>#N/A</v>
      </c>
      <c r="BL739" s="20" t="e">
        <f t="shared" si="379"/>
        <v>#N/A</v>
      </c>
      <c r="BM739" s="20" t="e">
        <f t="shared" si="380"/>
        <v>#N/A</v>
      </c>
      <c r="BN739" s="25" t="e">
        <f t="shared" si="381"/>
        <v>#N/A</v>
      </c>
      <c r="BO739" s="26" t="str">
        <f t="shared" si="382"/>
        <v>0</v>
      </c>
      <c r="BP739" s="21" t="e">
        <f t="shared" si="383"/>
        <v>#VALUE!</v>
      </c>
      <c r="BQ739" s="20" t="e">
        <f t="shared" si="384"/>
        <v>#N/A</v>
      </c>
      <c r="BR739" s="20" t="e">
        <v>#N/A</v>
      </c>
      <c r="BS739" s="9" t="e">
        <v>#N/A</v>
      </c>
      <c r="BT739" s="2" t="e">
        <f t="shared" si="385"/>
        <v>#VALUE!</v>
      </c>
      <c r="BU739" s="2" t="e">
        <f t="shared" si="368"/>
        <v>#N/A</v>
      </c>
      <c r="BV739" s="2" t="e">
        <f t="shared" si="369"/>
        <v>#N/A</v>
      </c>
    </row>
    <row r="740" s="2" customFormat="1" ht="22.95" customHeight="1" spans="1:74">
      <c r="A740" s="9" t="str">
        <f t="shared" si="370"/>
        <v>L-083Induk</v>
      </c>
      <c r="B740" s="9" t="str">
        <f t="shared" si="371"/>
        <v>L-083jurusan 1</v>
      </c>
      <c r="C740" s="9" t="str">
        <f t="shared" si="372"/>
        <v>L-083jurusan 2</v>
      </c>
      <c r="D740" s="9" t="str">
        <f t="shared" si="373"/>
        <v>L-083jurusan 3</v>
      </c>
      <c r="E740" s="9" t="str">
        <f t="shared" si="374"/>
        <v>L-083jurusan 4</v>
      </c>
      <c r="F740" s="10" t="s">
        <v>493</v>
      </c>
      <c r="G740" s="10" t="s">
        <v>22</v>
      </c>
      <c r="H740" s="10" t="s">
        <v>924</v>
      </c>
      <c r="I740" s="10" t="s">
        <v>11544</v>
      </c>
      <c r="J740" s="10" t="s">
        <v>11545</v>
      </c>
      <c r="K740" s="10" t="s">
        <v>7465</v>
      </c>
      <c r="L740" s="10"/>
      <c r="M740" s="10"/>
      <c r="N740" s="14">
        <f t="shared" si="375"/>
        <v>0</v>
      </c>
      <c r="O740" s="15" t="e">
        <f t="shared" si="376"/>
        <v>#VALUE!</v>
      </c>
      <c r="P740" s="15" t="e">
        <f t="shared" si="377"/>
        <v>#VALUE!</v>
      </c>
      <c r="Q740" s="17" t="e">
        <f>VLOOKUP($A740,'DATA PENGUKURAN GARDU'!$A:$BS,42,0)</f>
        <v>#N/A</v>
      </c>
      <c r="R740" s="18" t="e">
        <f t="shared" si="386"/>
        <v>#N/A</v>
      </c>
      <c r="S740" s="17" t="e">
        <f>VLOOKUP($A740,'DATA PENGUKURAN GARDU'!$A:$BS,44,0)</f>
        <v>#N/A</v>
      </c>
      <c r="T740" s="18" t="e">
        <f t="shared" si="387"/>
        <v>#N/A</v>
      </c>
      <c r="U740" s="17" t="e">
        <f>VLOOKUP($A740,'DATA PENGUKURAN GARDU'!$A:$BS,46,0)</f>
        <v>#N/A</v>
      </c>
      <c r="V740" s="18" t="e">
        <f t="shared" si="388"/>
        <v>#N/A</v>
      </c>
      <c r="W740" s="17" t="e">
        <f>VLOOKUP($A740,'DATA PENGUKURAN GARDU'!$A:$BS,48,0)</f>
        <v>#N/A</v>
      </c>
      <c r="X740" s="17" t="e">
        <f>VLOOKUP($A740,'DATA PENGUKURAN GARDU'!$A:$BS,53,0)</f>
        <v>#N/A</v>
      </c>
      <c r="Y740" s="17" t="e">
        <f>VLOOKUP($A740,'DATA PENGUKURAN GARDU'!$A:$BS,54,0)</f>
        <v>#N/A</v>
      </c>
      <c r="Z740" s="17" t="e">
        <f>VLOOKUP($A740,'DATA PENGUKURAN GARDU'!$A:$BS,55,0)</f>
        <v>#N/A</v>
      </c>
      <c r="AA740" s="20" t="e">
        <f>VLOOKUP($B740,'DATA PENGUKURAN GARDU'!$A:$BS,42,0)</f>
        <v>#N/A</v>
      </c>
      <c r="AB740" s="21" t="e">
        <f t="shared" si="389"/>
        <v>#N/A</v>
      </c>
      <c r="AC740" s="20" t="e">
        <f>VLOOKUP($B740,'DATA PENGUKURAN GARDU'!$A:$BS,44,0)</f>
        <v>#N/A</v>
      </c>
      <c r="AD740" s="21" t="e">
        <f t="shared" si="390"/>
        <v>#N/A</v>
      </c>
      <c r="AE740" s="20" t="e">
        <f>VLOOKUP($B740,'DATA PENGUKURAN GARDU'!$A:$BS,46,0)</f>
        <v>#N/A</v>
      </c>
      <c r="AF740" s="21" t="e">
        <f t="shared" si="391"/>
        <v>#N/A</v>
      </c>
      <c r="AG740" s="20" t="e">
        <f>VLOOKUP($B740,'DATA PENGUKURAN GARDU'!$A:$BS,46,0)</f>
        <v>#N/A</v>
      </c>
      <c r="AH740" s="20" t="e">
        <f>VLOOKUP($B740,'DATA PENGUKURAN GARDU'!$A:$BS,53,0)</f>
        <v>#N/A</v>
      </c>
      <c r="AI740" s="20" t="e">
        <f>VLOOKUP($B740,'DATA PENGUKURAN GARDU'!$A:$BS,54,0)</f>
        <v>#N/A</v>
      </c>
      <c r="AJ740" s="17" t="e">
        <f>VLOOKUP($C740,'DATA PENGUKURAN GARDU'!$A:$BS,42,0)</f>
        <v>#N/A</v>
      </c>
      <c r="AK740" s="23" t="e">
        <f t="shared" si="392"/>
        <v>#N/A</v>
      </c>
      <c r="AL740" s="17" t="e">
        <f>VLOOKUP($C740,'DATA PENGUKURAN GARDU'!$A:$BS,44,0)</f>
        <v>#N/A</v>
      </c>
      <c r="AM740" s="23" t="e">
        <f t="shared" si="393"/>
        <v>#N/A</v>
      </c>
      <c r="AN740" s="17" t="e">
        <f>VLOOKUP($C740,'DATA PENGUKURAN GARDU'!$A:$BS,46,0)</f>
        <v>#N/A</v>
      </c>
      <c r="AO740" s="23" t="e">
        <f t="shared" si="394"/>
        <v>#N/A</v>
      </c>
      <c r="AP740" s="17" t="e">
        <f>VLOOKUP($C740,'DATA PENGUKURAN GARDU'!$A:$BS,46,0)</f>
        <v>#N/A</v>
      </c>
      <c r="AQ740" s="17" t="e">
        <f>VLOOKUP($C740,'DATA PENGUKURAN GARDU'!$A:$BS,53,0)</f>
        <v>#N/A</v>
      </c>
      <c r="AR740" s="17" t="e">
        <f>VLOOKUP($C740,'DATA PENGUKURAN GARDU'!$A:$BS,54,0)</f>
        <v>#N/A</v>
      </c>
      <c r="AS740" s="20" t="e">
        <f>VLOOKUP($D740,'DATA PENGUKURAN GARDU'!$A:$BS,42,0)</f>
        <v>#N/A</v>
      </c>
      <c r="AT740" s="21" t="e">
        <f t="shared" si="395"/>
        <v>#N/A</v>
      </c>
      <c r="AU740" s="20" t="e">
        <f>VLOOKUP($D740,'DATA PENGUKURAN GARDU'!$A:$BS,44,0)</f>
        <v>#N/A</v>
      </c>
      <c r="AV740" s="21" t="e">
        <f t="shared" si="396"/>
        <v>#N/A</v>
      </c>
      <c r="AW740" s="20" t="e">
        <f>VLOOKUP($D740,'DATA PENGUKURAN GARDU'!$A:$BS,46,0)</f>
        <v>#N/A</v>
      </c>
      <c r="AX740" s="21" t="e">
        <f t="shared" si="397"/>
        <v>#N/A</v>
      </c>
      <c r="AY740" s="20" t="e">
        <f>VLOOKUP($D740,'DATA PENGUKURAN GARDU'!$A:$BS,46,0)</f>
        <v>#N/A</v>
      </c>
      <c r="AZ740" s="20" t="e">
        <f>VLOOKUP($D740,'DATA PENGUKURAN GARDU'!$A:$BS,53,0)</f>
        <v>#N/A</v>
      </c>
      <c r="BA740" s="20" t="e">
        <f>VLOOKUP($D740,'DATA PENGUKURAN GARDU'!$A:$BS,54,0)</f>
        <v>#N/A</v>
      </c>
      <c r="BB740" s="17" t="e">
        <f>VLOOKUP($E740,'DATA PENGUKURAN GARDU'!$A:$BS,42,0)</f>
        <v>#N/A</v>
      </c>
      <c r="BC740" s="23" t="e">
        <f t="shared" si="398"/>
        <v>#N/A</v>
      </c>
      <c r="BD740" s="17" t="e">
        <f>VLOOKUP($E740,'DATA PENGUKURAN GARDU'!$A:$BS,44,0)</f>
        <v>#N/A</v>
      </c>
      <c r="BE740" s="23" t="e">
        <f t="shared" si="399"/>
        <v>#N/A</v>
      </c>
      <c r="BF740" s="17" t="e">
        <f>VLOOKUP($E740,'DATA PENGUKURAN GARDU'!$A:$BS,46,0)</f>
        <v>#N/A</v>
      </c>
      <c r="BG740" s="23" t="e">
        <f t="shared" si="400"/>
        <v>#N/A</v>
      </c>
      <c r="BH740" s="17" t="e">
        <f>VLOOKUP($E740,'DATA PENGUKURAN GARDU'!$A:$BS,46,0)</f>
        <v>#N/A</v>
      </c>
      <c r="BI740" s="17" t="e">
        <f>VLOOKUP($E740,'DATA PENGUKURAN GARDU'!$A:$BS,53,0)</f>
        <v>#N/A</v>
      </c>
      <c r="BJ740" s="17" t="e">
        <f>VLOOKUP($E740,'DATA PENGUKURAN GARDU'!$A:$BS,54,0)</f>
        <v>#N/A</v>
      </c>
      <c r="BK740" s="20" t="e">
        <f t="shared" si="378"/>
        <v>#N/A</v>
      </c>
      <c r="BL740" s="20" t="e">
        <f t="shared" si="379"/>
        <v>#N/A</v>
      </c>
      <c r="BM740" s="20" t="e">
        <f t="shared" si="380"/>
        <v>#N/A</v>
      </c>
      <c r="BN740" s="25" t="e">
        <f t="shared" si="381"/>
        <v>#N/A</v>
      </c>
      <c r="BO740" s="26" t="str">
        <f t="shared" si="382"/>
        <v>0</v>
      </c>
      <c r="BP740" s="21" t="e">
        <f t="shared" si="383"/>
        <v>#VALUE!</v>
      </c>
      <c r="BQ740" s="20" t="e">
        <f t="shared" si="384"/>
        <v>#N/A</v>
      </c>
      <c r="BR740" s="20" t="e">
        <v>#N/A</v>
      </c>
      <c r="BS740" s="9" t="e">
        <v>#N/A</v>
      </c>
      <c r="BT740" s="2" t="e">
        <f t="shared" si="385"/>
        <v>#VALUE!</v>
      </c>
      <c r="BU740" s="2" t="e">
        <f t="shared" si="368"/>
        <v>#N/A</v>
      </c>
      <c r="BV740" s="2" t="e">
        <f t="shared" si="369"/>
        <v>#N/A</v>
      </c>
    </row>
    <row r="741" s="2" customFormat="1" ht="22.95" customHeight="1" spans="1:74">
      <c r="A741" s="9" t="str">
        <f t="shared" si="370"/>
        <v>BB 063Induk</v>
      </c>
      <c r="B741" s="9" t="str">
        <f t="shared" si="371"/>
        <v>BB 063jurusan 1</v>
      </c>
      <c r="C741" s="9" t="str">
        <f t="shared" si="372"/>
        <v>BB 063jurusan 2</v>
      </c>
      <c r="D741" s="9" t="str">
        <f t="shared" si="373"/>
        <v>BB 063jurusan 3</v>
      </c>
      <c r="E741" s="9" t="str">
        <f t="shared" si="374"/>
        <v>BB 063jurusan 4</v>
      </c>
      <c r="F741" s="10" t="s">
        <v>925</v>
      </c>
      <c r="G741" s="10" t="s">
        <v>4</v>
      </c>
      <c r="H741" s="10" t="s">
        <v>926</v>
      </c>
      <c r="I741" s="10" t="s">
        <v>11546</v>
      </c>
      <c r="J741" s="10" t="s">
        <v>11547</v>
      </c>
      <c r="K741" s="10" t="s">
        <v>7465</v>
      </c>
      <c r="L741" s="10"/>
      <c r="M741" s="10"/>
      <c r="N741" s="14">
        <f t="shared" si="375"/>
        <v>0</v>
      </c>
      <c r="O741" s="15" t="e">
        <f t="shared" si="376"/>
        <v>#VALUE!</v>
      </c>
      <c r="P741" s="15" t="e">
        <f t="shared" si="377"/>
        <v>#VALUE!</v>
      </c>
      <c r="Q741" s="17" t="e">
        <f>VLOOKUP($A741,'DATA PENGUKURAN GARDU'!$A:$BS,42,0)</f>
        <v>#N/A</v>
      </c>
      <c r="R741" s="18" t="e">
        <f t="shared" si="386"/>
        <v>#N/A</v>
      </c>
      <c r="S741" s="17" t="e">
        <f>VLOOKUP($A741,'DATA PENGUKURAN GARDU'!$A:$BS,44,0)</f>
        <v>#N/A</v>
      </c>
      <c r="T741" s="18" t="e">
        <f t="shared" si="387"/>
        <v>#N/A</v>
      </c>
      <c r="U741" s="17" t="e">
        <f>VLOOKUP($A741,'DATA PENGUKURAN GARDU'!$A:$BS,46,0)</f>
        <v>#N/A</v>
      </c>
      <c r="V741" s="18" t="e">
        <f t="shared" si="388"/>
        <v>#N/A</v>
      </c>
      <c r="W741" s="17" t="e">
        <f>VLOOKUP($A741,'DATA PENGUKURAN GARDU'!$A:$BS,48,0)</f>
        <v>#N/A</v>
      </c>
      <c r="X741" s="17" t="e">
        <f>VLOOKUP($A741,'DATA PENGUKURAN GARDU'!$A:$BS,53,0)</f>
        <v>#N/A</v>
      </c>
      <c r="Y741" s="17" t="e">
        <f>VLOOKUP($A741,'DATA PENGUKURAN GARDU'!$A:$BS,54,0)</f>
        <v>#N/A</v>
      </c>
      <c r="Z741" s="17" t="e">
        <f>VLOOKUP($A741,'DATA PENGUKURAN GARDU'!$A:$BS,55,0)</f>
        <v>#N/A</v>
      </c>
      <c r="AA741" s="20" t="e">
        <f>VLOOKUP($B741,'DATA PENGUKURAN GARDU'!$A:$BS,42,0)</f>
        <v>#N/A</v>
      </c>
      <c r="AB741" s="21" t="e">
        <f t="shared" si="389"/>
        <v>#N/A</v>
      </c>
      <c r="AC741" s="20" t="e">
        <f>VLOOKUP($B741,'DATA PENGUKURAN GARDU'!$A:$BS,44,0)</f>
        <v>#N/A</v>
      </c>
      <c r="AD741" s="21" t="e">
        <f t="shared" si="390"/>
        <v>#N/A</v>
      </c>
      <c r="AE741" s="20" t="e">
        <f>VLOOKUP($B741,'DATA PENGUKURAN GARDU'!$A:$BS,46,0)</f>
        <v>#N/A</v>
      </c>
      <c r="AF741" s="21" t="e">
        <f t="shared" si="391"/>
        <v>#N/A</v>
      </c>
      <c r="AG741" s="20" t="e">
        <f>VLOOKUP($B741,'DATA PENGUKURAN GARDU'!$A:$BS,46,0)</f>
        <v>#N/A</v>
      </c>
      <c r="AH741" s="20" t="e">
        <f>VLOOKUP($B741,'DATA PENGUKURAN GARDU'!$A:$BS,53,0)</f>
        <v>#N/A</v>
      </c>
      <c r="AI741" s="20" t="e">
        <f>VLOOKUP($B741,'DATA PENGUKURAN GARDU'!$A:$BS,54,0)</f>
        <v>#N/A</v>
      </c>
      <c r="AJ741" s="17" t="e">
        <f>VLOOKUP($C741,'DATA PENGUKURAN GARDU'!$A:$BS,42,0)</f>
        <v>#N/A</v>
      </c>
      <c r="AK741" s="23" t="e">
        <f t="shared" si="392"/>
        <v>#N/A</v>
      </c>
      <c r="AL741" s="17" t="e">
        <f>VLOOKUP($C741,'DATA PENGUKURAN GARDU'!$A:$BS,44,0)</f>
        <v>#N/A</v>
      </c>
      <c r="AM741" s="23" t="e">
        <f t="shared" si="393"/>
        <v>#N/A</v>
      </c>
      <c r="AN741" s="17" t="e">
        <f>VLOOKUP($C741,'DATA PENGUKURAN GARDU'!$A:$BS,46,0)</f>
        <v>#N/A</v>
      </c>
      <c r="AO741" s="23" t="e">
        <f t="shared" si="394"/>
        <v>#N/A</v>
      </c>
      <c r="AP741" s="17" t="e">
        <f>VLOOKUP($C741,'DATA PENGUKURAN GARDU'!$A:$BS,46,0)</f>
        <v>#N/A</v>
      </c>
      <c r="AQ741" s="17" t="e">
        <f>VLOOKUP($C741,'DATA PENGUKURAN GARDU'!$A:$BS,53,0)</f>
        <v>#N/A</v>
      </c>
      <c r="AR741" s="17" t="e">
        <f>VLOOKUP($C741,'DATA PENGUKURAN GARDU'!$A:$BS,54,0)</f>
        <v>#N/A</v>
      </c>
      <c r="AS741" s="20" t="e">
        <f>VLOOKUP($D741,'DATA PENGUKURAN GARDU'!$A:$BS,42,0)</f>
        <v>#N/A</v>
      </c>
      <c r="AT741" s="21" t="e">
        <f t="shared" si="395"/>
        <v>#N/A</v>
      </c>
      <c r="AU741" s="20" t="e">
        <f>VLOOKUP($D741,'DATA PENGUKURAN GARDU'!$A:$BS,44,0)</f>
        <v>#N/A</v>
      </c>
      <c r="AV741" s="21" t="e">
        <f t="shared" si="396"/>
        <v>#N/A</v>
      </c>
      <c r="AW741" s="20" t="e">
        <f>VLOOKUP($D741,'DATA PENGUKURAN GARDU'!$A:$BS,46,0)</f>
        <v>#N/A</v>
      </c>
      <c r="AX741" s="21" t="e">
        <f t="shared" si="397"/>
        <v>#N/A</v>
      </c>
      <c r="AY741" s="20" t="e">
        <f>VLOOKUP($D741,'DATA PENGUKURAN GARDU'!$A:$BS,46,0)</f>
        <v>#N/A</v>
      </c>
      <c r="AZ741" s="20" t="e">
        <f>VLOOKUP($D741,'DATA PENGUKURAN GARDU'!$A:$BS,53,0)</f>
        <v>#N/A</v>
      </c>
      <c r="BA741" s="20" t="e">
        <f>VLOOKUP($D741,'DATA PENGUKURAN GARDU'!$A:$BS,54,0)</f>
        <v>#N/A</v>
      </c>
      <c r="BB741" s="17" t="e">
        <f>VLOOKUP($E741,'DATA PENGUKURAN GARDU'!$A:$BS,42,0)</f>
        <v>#N/A</v>
      </c>
      <c r="BC741" s="23" t="e">
        <f t="shared" si="398"/>
        <v>#N/A</v>
      </c>
      <c r="BD741" s="17" t="e">
        <f>VLOOKUP($E741,'DATA PENGUKURAN GARDU'!$A:$BS,44,0)</f>
        <v>#N/A</v>
      </c>
      <c r="BE741" s="23" t="e">
        <f t="shared" si="399"/>
        <v>#N/A</v>
      </c>
      <c r="BF741" s="17" t="e">
        <f>VLOOKUP($E741,'DATA PENGUKURAN GARDU'!$A:$BS,46,0)</f>
        <v>#N/A</v>
      </c>
      <c r="BG741" s="23" t="e">
        <f t="shared" si="400"/>
        <v>#N/A</v>
      </c>
      <c r="BH741" s="17" t="e">
        <f>VLOOKUP($E741,'DATA PENGUKURAN GARDU'!$A:$BS,46,0)</f>
        <v>#N/A</v>
      </c>
      <c r="BI741" s="17" t="e">
        <f>VLOOKUP($E741,'DATA PENGUKURAN GARDU'!$A:$BS,53,0)</f>
        <v>#N/A</v>
      </c>
      <c r="BJ741" s="17" t="e">
        <f>VLOOKUP($E741,'DATA PENGUKURAN GARDU'!$A:$BS,54,0)</f>
        <v>#N/A</v>
      </c>
      <c r="BK741" s="20" t="e">
        <f t="shared" si="378"/>
        <v>#N/A</v>
      </c>
      <c r="BL741" s="20" t="e">
        <f t="shared" si="379"/>
        <v>#N/A</v>
      </c>
      <c r="BM741" s="20" t="e">
        <f t="shared" si="380"/>
        <v>#N/A</v>
      </c>
      <c r="BN741" s="25" t="e">
        <f t="shared" si="381"/>
        <v>#N/A</v>
      </c>
      <c r="BO741" s="26" t="str">
        <f t="shared" si="382"/>
        <v>0</v>
      </c>
      <c r="BP741" s="21" t="e">
        <f t="shared" si="383"/>
        <v>#VALUE!</v>
      </c>
      <c r="BQ741" s="20" t="e">
        <f t="shared" si="384"/>
        <v>#N/A</v>
      </c>
      <c r="BR741" s="20" t="e">
        <v>#N/A</v>
      </c>
      <c r="BS741" s="9" t="e">
        <v>#N/A</v>
      </c>
      <c r="BT741" s="2" t="e">
        <f t="shared" si="385"/>
        <v>#VALUE!</v>
      </c>
      <c r="BU741" s="2" t="e">
        <f t="shared" si="368"/>
        <v>#N/A</v>
      </c>
      <c r="BV741" s="2" t="e">
        <f t="shared" si="369"/>
        <v>#N/A</v>
      </c>
    </row>
    <row r="742" s="2" customFormat="1" ht="22.95" customHeight="1" spans="1:74">
      <c r="A742" s="9" t="str">
        <f t="shared" si="370"/>
        <v>BB 068Induk</v>
      </c>
      <c r="B742" s="9" t="str">
        <f t="shared" si="371"/>
        <v>BB 068jurusan 1</v>
      </c>
      <c r="C742" s="9" t="str">
        <f t="shared" si="372"/>
        <v>BB 068jurusan 2</v>
      </c>
      <c r="D742" s="9" t="str">
        <f t="shared" si="373"/>
        <v>BB 068jurusan 3</v>
      </c>
      <c r="E742" s="9" t="str">
        <f t="shared" si="374"/>
        <v>BB 068jurusan 4</v>
      </c>
      <c r="F742" s="10" t="s">
        <v>429</v>
      </c>
      <c r="G742" s="10" t="s">
        <v>4</v>
      </c>
      <c r="H742" s="10" t="s">
        <v>927</v>
      </c>
      <c r="I742" s="10" t="s">
        <v>11548</v>
      </c>
      <c r="J742" s="10" t="s">
        <v>11549</v>
      </c>
      <c r="K742" s="10" t="s">
        <v>7465</v>
      </c>
      <c r="L742" s="10"/>
      <c r="M742" s="10"/>
      <c r="N742" s="14">
        <f t="shared" si="375"/>
        <v>0</v>
      </c>
      <c r="O742" s="15" t="e">
        <f t="shared" si="376"/>
        <v>#VALUE!</v>
      </c>
      <c r="P742" s="15" t="e">
        <f t="shared" si="377"/>
        <v>#VALUE!</v>
      </c>
      <c r="Q742" s="17" t="e">
        <f>VLOOKUP($A742,'DATA PENGUKURAN GARDU'!$A:$BS,42,0)</f>
        <v>#N/A</v>
      </c>
      <c r="R742" s="18" t="e">
        <f t="shared" si="386"/>
        <v>#N/A</v>
      </c>
      <c r="S742" s="17" t="e">
        <f>VLOOKUP($A742,'DATA PENGUKURAN GARDU'!$A:$BS,44,0)</f>
        <v>#N/A</v>
      </c>
      <c r="T742" s="18" t="e">
        <f t="shared" si="387"/>
        <v>#N/A</v>
      </c>
      <c r="U742" s="17" t="e">
        <f>VLOOKUP($A742,'DATA PENGUKURAN GARDU'!$A:$BS,46,0)</f>
        <v>#N/A</v>
      </c>
      <c r="V742" s="18" t="e">
        <f t="shared" si="388"/>
        <v>#N/A</v>
      </c>
      <c r="W742" s="17" t="e">
        <f>VLOOKUP($A742,'DATA PENGUKURAN GARDU'!$A:$BS,48,0)</f>
        <v>#N/A</v>
      </c>
      <c r="X742" s="17" t="e">
        <f>VLOOKUP($A742,'DATA PENGUKURAN GARDU'!$A:$BS,53,0)</f>
        <v>#N/A</v>
      </c>
      <c r="Y742" s="17" t="e">
        <f>VLOOKUP($A742,'DATA PENGUKURAN GARDU'!$A:$BS,54,0)</f>
        <v>#N/A</v>
      </c>
      <c r="Z742" s="17" t="e">
        <f>VLOOKUP($A742,'DATA PENGUKURAN GARDU'!$A:$BS,55,0)</f>
        <v>#N/A</v>
      </c>
      <c r="AA742" s="20" t="e">
        <f>VLOOKUP($B742,'DATA PENGUKURAN GARDU'!$A:$BS,42,0)</f>
        <v>#N/A</v>
      </c>
      <c r="AB742" s="21" t="e">
        <f t="shared" si="389"/>
        <v>#N/A</v>
      </c>
      <c r="AC742" s="20" t="e">
        <f>VLOOKUP($B742,'DATA PENGUKURAN GARDU'!$A:$BS,44,0)</f>
        <v>#N/A</v>
      </c>
      <c r="AD742" s="21" t="e">
        <f t="shared" si="390"/>
        <v>#N/A</v>
      </c>
      <c r="AE742" s="20" t="e">
        <f>VLOOKUP($B742,'DATA PENGUKURAN GARDU'!$A:$BS,46,0)</f>
        <v>#N/A</v>
      </c>
      <c r="AF742" s="21" t="e">
        <f t="shared" si="391"/>
        <v>#N/A</v>
      </c>
      <c r="AG742" s="20" t="e">
        <f>VLOOKUP($B742,'DATA PENGUKURAN GARDU'!$A:$BS,46,0)</f>
        <v>#N/A</v>
      </c>
      <c r="AH742" s="20" t="e">
        <f>VLOOKUP($B742,'DATA PENGUKURAN GARDU'!$A:$BS,53,0)</f>
        <v>#N/A</v>
      </c>
      <c r="AI742" s="20" t="e">
        <f>VLOOKUP($B742,'DATA PENGUKURAN GARDU'!$A:$BS,54,0)</f>
        <v>#N/A</v>
      </c>
      <c r="AJ742" s="17" t="e">
        <f>VLOOKUP($C742,'DATA PENGUKURAN GARDU'!$A:$BS,42,0)</f>
        <v>#N/A</v>
      </c>
      <c r="AK742" s="23" t="e">
        <f t="shared" si="392"/>
        <v>#N/A</v>
      </c>
      <c r="AL742" s="17" t="e">
        <f>VLOOKUP($C742,'DATA PENGUKURAN GARDU'!$A:$BS,44,0)</f>
        <v>#N/A</v>
      </c>
      <c r="AM742" s="23" t="e">
        <f t="shared" si="393"/>
        <v>#N/A</v>
      </c>
      <c r="AN742" s="17" t="e">
        <f>VLOOKUP($C742,'DATA PENGUKURAN GARDU'!$A:$BS,46,0)</f>
        <v>#N/A</v>
      </c>
      <c r="AO742" s="23" t="e">
        <f t="shared" si="394"/>
        <v>#N/A</v>
      </c>
      <c r="AP742" s="17" t="e">
        <f>VLOOKUP($C742,'DATA PENGUKURAN GARDU'!$A:$BS,46,0)</f>
        <v>#N/A</v>
      </c>
      <c r="AQ742" s="17" t="e">
        <f>VLOOKUP($C742,'DATA PENGUKURAN GARDU'!$A:$BS,53,0)</f>
        <v>#N/A</v>
      </c>
      <c r="AR742" s="17" t="e">
        <f>VLOOKUP($C742,'DATA PENGUKURAN GARDU'!$A:$BS,54,0)</f>
        <v>#N/A</v>
      </c>
      <c r="AS742" s="20" t="e">
        <f>VLOOKUP($D742,'DATA PENGUKURAN GARDU'!$A:$BS,42,0)</f>
        <v>#N/A</v>
      </c>
      <c r="AT742" s="21" t="e">
        <f t="shared" si="395"/>
        <v>#N/A</v>
      </c>
      <c r="AU742" s="20" t="e">
        <f>VLOOKUP($D742,'DATA PENGUKURAN GARDU'!$A:$BS,44,0)</f>
        <v>#N/A</v>
      </c>
      <c r="AV742" s="21" t="e">
        <f t="shared" si="396"/>
        <v>#N/A</v>
      </c>
      <c r="AW742" s="20" t="e">
        <f>VLOOKUP($D742,'DATA PENGUKURAN GARDU'!$A:$BS,46,0)</f>
        <v>#N/A</v>
      </c>
      <c r="AX742" s="21" t="e">
        <f t="shared" si="397"/>
        <v>#N/A</v>
      </c>
      <c r="AY742" s="20" t="e">
        <f>VLOOKUP($D742,'DATA PENGUKURAN GARDU'!$A:$BS,46,0)</f>
        <v>#N/A</v>
      </c>
      <c r="AZ742" s="20" t="e">
        <f>VLOOKUP($D742,'DATA PENGUKURAN GARDU'!$A:$BS,53,0)</f>
        <v>#N/A</v>
      </c>
      <c r="BA742" s="20" t="e">
        <f>VLOOKUP($D742,'DATA PENGUKURAN GARDU'!$A:$BS,54,0)</f>
        <v>#N/A</v>
      </c>
      <c r="BB742" s="17" t="e">
        <f>VLOOKUP($E742,'DATA PENGUKURAN GARDU'!$A:$BS,42,0)</f>
        <v>#N/A</v>
      </c>
      <c r="BC742" s="23" t="e">
        <f t="shared" si="398"/>
        <v>#N/A</v>
      </c>
      <c r="BD742" s="17" t="e">
        <f>VLOOKUP($E742,'DATA PENGUKURAN GARDU'!$A:$BS,44,0)</f>
        <v>#N/A</v>
      </c>
      <c r="BE742" s="23" t="e">
        <f t="shared" si="399"/>
        <v>#N/A</v>
      </c>
      <c r="BF742" s="17" t="e">
        <f>VLOOKUP($E742,'DATA PENGUKURAN GARDU'!$A:$BS,46,0)</f>
        <v>#N/A</v>
      </c>
      <c r="BG742" s="23" t="e">
        <f t="shared" si="400"/>
        <v>#N/A</v>
      </c>
      <c r="BH742" s="17" t="e">
        <f>VLOOKUP($E742,'DATA PENGUKURAN GARDU'!$A:$BS,46,0)</f>
        <v>#N/A</v>
      </c>
      <c r="BI742" s="17" t="e">
        <f>VLOOKUP($E742,'DATA PENGUKURAN GARDU'!$A:$BS,53,0)</f>
        <v>#N/A</v>
      </c>
      <c r="BJ742" s="17" t="e">
        <f>VLOOKUP($E742,'DATA PENGUKURAN GARDU'!$A:$BS,54,0)</f>
        <v>#N/A</v>
      </c>
      <c r="BK742" s="20" t="e">
        <f t="shared" si="378"/>
        <v>#N/A</v>
      </c>
      <c r="BL742" s="20" t="e">
        <f t="shared" si="379"/>
        <v>#N/A</v>
      </c>
      <c r="BM742" s="20" t="e">
        <f t="shared" si="380"/>
        <v>#N/A</v>
      </c>
      <c r="BN742" s="25" t="e">
        <f t="shared" si="381"/>
        <v>#N/A</v>
      </c>
      <c r="BO742" s="26" t="str">
        <f t="shared" si="382"/>
        <v>0</v>
      </c>
      <c r="BP742" s="21" t="e">
        <f t="shared" si="383"/>
        <v>#VALUE!</v>
      </c>
      <c r="BQ742" s="20" t="e">
        <f t="shared" si="384"/>
        <v>#N/A</v>
      </c>
      <c r="BR742" s="20" t="e">
        <v>#N/A</v>
      </c>
      <c r="BS742" s="9" t="e">
        <v>#N/A</v>
      </c>
      <c r="BT742" s="2" t="e">
        <f t="shared" si="385"/>
        <v>#VALUE!</v>
      </c>
      <c r="BU742" s="2" t="e">
        <f t="shared" si="368"/>
        <v>#N/A</v>
      </c>
      <c r="BV742" s="2" t="e">
        <f t="shared" si="369"/>
        <v>#N/A</v>
      </c>
    </row>
    <row r="743" s="2" customFormat="1" ht="22.95" customHeight="1" spans="1:74">
      <c r="A743" s="9" t="str">
        <f t="shared" si="370"/>
        <v>BB 070Induk</v>
      </c>
      <c r="B743" s="9" t="str">
        <f t="shared" si="371"/>
        <v>BB 070jurusan 1</v>
      </c>
      <c r="C743" s="9" t="str">
        <f t="shared" si="372"/>
        <v>BB 070jurusan 2</v>
      </c>
      <c r="D743" s="9" t="str">
        <f t="shared" si="373"/>
        <v>BB 070jurusan 3</v>
      </c>
      <c r="E743" s="9" t="str">
        <f t="shared" si="374"/>
        <v>BB 070jurusan 4</v>
      </c>
      <c r="F743" s="10" t="s">
        <v>429</v>
      </c>
      <c r="G743" s="10" t="s">
        <v>4</v>
      </c>
      <c r="H743" s="10" t="s">
        <v>928</v>
      </c>
      <c r="I743" s="10" t="s">
        <v>11550</v>
      </c>
      <c r="J743" s="10" t="s">
        <v>11551</v>
      </c>
      <c r="K743" s="10" t="s">
        <v>7465</v>
      </c>
      <c r="L743" s="10"/>
      <c r="M743" s="10"/>
      <c r="N743" s="14">
        <f t="shared" si="375"/>
        <v>0</v>
      </c>
      <c r="O743" s="15" t="e">
        <f t="shared" si="376"/>
        <v>#VALUE!</v>
      </c>
      <c r="P743" s="15" t="e">
        <f t="shared" si="377"/>
        <v>#VALUE!</v>
      </c>
      <c r="Q743" s="17" t="e">
        <f>VLOOKUP($A743,'DATA PENGUKURAN GARDU'!$A:$BS,42,0)</f>
        <v>#N/A</v>
      </c>
      <c r="R743" s="18" t="e">
        <f t="shared" si="386"/>
        <v>#N/A</v>
      </c>
      <c r="S743" s="17" t="e">
        <f>VLOOKUP($A743,'DATA PENGUKURAN GARDU'!$A:$BS,44,0)</f>
        <v>#N/A</v>
      </c>
      <c r="T743" s="18" t="e">
        <f t="shared" si="387"/>
        <v>#N/A</v>
      </c>
      <c r="U743" s="17" t="e">
        <f>VLOOKUP($A743,'DATA PENGUKURAN GARDU'!$A:$BS,46,0)</f>
        <v>#N/A</v>
      </c>
      <c r="V743" s="18" t="e">
        <f t="shared" si="388"/>
        <v>#N/A</v>
      </c>
      <c r="W743" s="17" t="e">
        <f>VLOOKUP($A743,'DATA PENGUKURAN GARDU'!$A:$BS,48,0)</f>
        <v>#N/A</v>
      </c>
      <c r="X743" s="17" t="e">
        <f>VLOOKUP($A743,'DATA PENGUKURAN GARDU'!$A:$BS,53,0)</f>
        <v>#N/A</v>
      </c>
      <c r="Y743" s="17" t="e">
        <f>VLOOKUP($A743,'DATA PENGUKURAN GARDU'!$A:$BS,54,0)</f>
        <v>#N/A</v>
      </c>
      <c r="Z743" s="17" t="e">
        <f>VLOOKUP($A743,'DATA PENGUKURAN GARDU'!$A:$BS,55,0)</f>
        <v>#N/A</v>
      </c>
      <c r="AA743" s="20" t="e">
        <f>VLOOKUP($B743,'DATA PENGUKURAN GARDU'!$A:$BS,42,0)</f>
        <v>#N/A</v>
      </c>
      <c r="AB743" s="21" t="e">
        <f t="shared" si="389"/>
        <v>#N/A</v>
      </c>
      <c r="AC743" s="20" t="e">
        <f>VLOOKUP($B743,'DATA PENGUKURAN GARDU'!$A:$BS,44,0)</f>
        <v>#N/A</v>
      </c>
      <c r="AD743" s="21" t="e">
        <f t="shared" si="390"/>
        <v>#N/A</v>
      </c>
      <c r="AE743" s="20" t="e">
        <f>VLOOKUP($B743,'DATA PENGUKURAN GARDU'!$A:$BS,46,0)</f>
        <v>#N/A</v>
      </c>
      <c r="AF743" s="21" t="e">
        <f t="shared" si="391"/>
        <v>#N/A</v>
      </c>
      <c r="AG743" s="20" t="e">
        <f>VLOOKUP($B743,'DATA PENGUKURAN GARDU'!$A:$BS,46,0)</f>
        <v>#N/A</v>
      </c>
      <c r="AH743" s="20" t="e">
        <f>VLOOKUP($B743,'DATA PENGUKURAN GARDU'!$A:$BS,53,0)</f>
        <v>#N/A</v>
      </c>
      <c r="AI743" s="20" t="e">
        <f>VLOOKUP($B743,'DATA PENGUKURAN GARDU'!$A:$BS,54,0)</f>
        <v>#N/A</v>
      </c>
      <c r="AJ743" s="17" t="e">
        <f>VLOOKUP($C743,'DATA PENGUKURAN GARDU'!$A:$BS,42,0)</f>
        <v>#N/A</v>
      </c>
      <c r="AK743" s="23" t="e">
        <f t="shared" si="392"/>
        <v>#N/A</v>
      </c>
      <c r="AL743" s="17" t="e">
        <f>VLOOKUP($C743,'DATA PENGUKURAN GARDU'!$A:$BS,44,0)</f>
        <v>#N/A</v>
      </c>
      <c r="AM743" s="23" t="e">
        <f t="shared" si="393"/>
        <v>#N/A</v>
      </c>
      <c r="AN743" s="17" t="e">
        <f>VLOOKUP($C743,'DATA PENGUKURAN GARDU'!$A:$BS,46,0)</f>
        <v>#N/A</v>
      </c>
      <c r="AO743" s="23" t="e">
        <f t="shared" si="394"/>
        <v>#N/A</v>
      </c>
      <c r="AP743" s="17" t="e">
        <f>VLOOKUP($C743,'DATA PENGUKURAN GARDU'!$A:$BS,46,0)</f>
        <v>#N/A</v>
      </c>
      <c r="AQ743" s="17" t="e">
        <f>VLOOKUP($C743,'DATA PENGUKURAN GARDU'!$A:$BS,53,0)</f>
        <v>#N/A</v>
      </c>
      <c r="AR743" s="17" t="e">
        <f>VLOOKUP($C743,'DATA PENGUKURAN GARDU'!$A:$BS,54,0)</f>
        <v>#N/A</v>
      </c>
      <c r="AS743" s="20" t="e">
        <f>VLOOKUP($D743,'DATA PENGUKURAN GARDU'!$A:$BS,42,0)</f>
        <v>#N/A</v>
      </c>
      <c r="AT743" s="21" t="e">
        <f t="shared" si="395"/>
        <v>#N/A</v>
      </c>
      <c r="AU743" s="20" t="e">
        <f>VLOOKUP($D743,'DATA PENGUKURAN GARDU'!$A:$BS,44,0)</f>
        <v>#N/A</v>
      </c>
      <c r="AV743" s="21" t="e">
        <f t="shared" si="396"/>
        <v>#N/A</v>
      </c>
      <c r="AW743" s="20" t="e">
        <f>VLOOKUP($D743,'DATA PENGUKURAN GARDU'!$A:$BS,46,0)</f>
        <v>#N/A</v>
      </c>
      <c r="AX743" s="21" t="e">
        <f t="shared" si="397"/>
        <v>#N/A</v>
      </c>
      <c r="AY743" s="20" t="e">
        <f>VLOOKUP($D743,'DATA PENGUKURAN GARDU'!$A:$BS,46,0)</f>
        <v>#N/A</v>
      </c>
      <c r="AZ743" s="20" t="e">
        <f>VLOOKUP($D743,'DATA PENGUKURAN GARDU'!$A:$BS,53,0)</f>
        <v>#N/A</v>
      </c>
      <c r="BA743" s="20" t="e">
        <f>VLOOKUP($D743,'DATA PENGUKURAN GARDU'!$A:$BS,54,0)</f>
        <v>#N/A</v>
      </c>
      <c r="BB743" s="17" t="e">
        <f>VLOOKUP($E743,'DATA PENGUKURAN GARDU'!$A:$BS,42,0)</f>
        <v>#N/A</v>
      </c>
      <c r="BC743" s="23" t="e">
        <f t="shared" si="398"/>
        <v>#N/A</v>
      </c>
      <c r="BD743" s="17" t="e">
        <f>VLOOKUP($E743,'DATA PENGUKURAN GARDU'!$A:$BS,44,0)</f>
        <v>#N/A</v>
      </c>
      <c r="BE743" s="23" t="e">
        <f t="shared" si="399"/>
        <v>#N/A</v>
      </c>
      <c r="BF743" s="17" t="e">
        <f>VLOOKUP($E743,'DATA PENGUKURAN GARDU'!$A:$BS,46,0)</f>
        <v>#N/A</v>
      </c>
      <c r="BG743" s="23" t="e">
        <f t="shared" si="400"/>
        <v>#N/A</v>
      </c>
      <c r="BH743" s="17" t="e">
        <f>VLOOKUP($E743,'DATA PENGUKURAN GARDU'!$A:$BS,46,0)</f>
        <v>#N/A</v>
      </c>
      <c r="BI743" s="17" t="e">
        <f>VLOOKUP($E743,'DATA PENGUKURAN GARDU'!$A:$BS,53,0)</f>
        <v>#N/A</v>
      </c>
      <c r="BJ743" s="17" t="e">
        <f>VLOOKUP($E743,'DATA PENGUKURAN GARDU'!$A:$BS,54,0)</f>
        <v>#N/A</v>
      </c>
      <c r="BK743" s="20" t="e">
        <f t="shared" si="378"/>
        <v>#N/A</v>
      </c>
      <c r="BL743" s="20" t="e">
        <f t="shared" si="379"/>
        <v>#N/A</v>
      </c>
      <c r="BM743" s="20" t="e">
        <f t="shared" si="380"/>
        <v>#N/A</v>
      </c>
      <c r="BN743" s="25" t="e">
        <f t="shared" si="381"/>
        <v>#N/A</v>
      </c>
      <c r="BO743" s="26" t="str">
        <f t="shared" si="382"/>
        <v>0</v>
      </c>
      <c r="BP743" s="21" t="e">
        <f t="shared" si="383"/>
        <v>#VALUE!</v>
      </c>
      <c r="BQ743" s="20" t="e">
        <f t="shared" si="384"/>
        <v>#N/A</v>
      </c>
      <c r="BR743" s="20" t="e">
        <v>#N/A</v>
      </c>
      <c r="BS743" s="9" t="e">
        <v>#N/A</v>
      </c>
      <c r="BT743" s="2" t="e">
        <f t="shared" si="385"/>
        <v>#VALUE!</v>
      </c>
      <c r="BU743" s="2" t="e">
        <f t="shared" si="368"/>
        <v>#N/A</v>
      </c>
      <c r="BV743" s="2" t="e">
        <f t="shared" si="369"/>
        <v>#N/A</v>
      </c>
    </row>
    <row r="744" s="2" customFormat="1" ht="22.95" customHeight="1" spans="1:74">
      <c r="A744" s="9" t="str">
        <f t="shared" si="370"/>
        <v>BB 073Induk</v>
      </c>
      <c r="B744" s="9" t="str">
        <f t="shared" si="371"/>
        <v>BB 073jurusan 1</v>
      </c>
      <c r="C744" s="9" t="str">
        <f t="shared" si="372"/>
        <v>BB 073jurusan 2</v>
      </c>
      <c r="D744" s="9" t="str">
        <f t="shared" si="373"/>
        <v>BB 073jurusan 3</v>
      </c>
      <c r="E744" s="9" t="str">
        <f t="shared" si="374"/>
        <v>BB 073jurusan 4</v>
      </c>
      <c r="F744" s="10" t="s">
        <v>433</v>
      </c>
      <c r="G744" s="10" t="s">
        <v>4</v>
      </c>
      <c r="H744" s="10" t="s">
        <v>929</v>
      </c>
      <c r="I744" s="10" t="s">
        <v>11552</v>
      </c>
      <c r="J744" s="10" t="s">
        <v>11553</v>
      </c>
      <c r="K744" s="10" t="s">
        <v>7465</v>
      </c>
      <c r="L744" s="10"/>
      <c r="M744" s="10"/>
      <c r="N744" s="14">
        <f t="shared" si="375"/>
        <v>0</v>
      </c>
      <c r="O744" s="15" t="e">
        <f t="shared" si="376"/>
        <v>#VALUE!</v>
      </c>
      <c r="P744" s="15" t="e">
        <f t="shared" si="377"/>
        <v>#VALUE!</v>
      </c>
      <c r="Q744" s="17" t="e">
        <f>VLOOKUP($A744,'DATA PENGUKURAN GARDU'!$A:$BS,42,0)</f>
        <v>#N/A</v>
      </c>
      <c r="R744" s="18" t="e">
        <f t="shared" si="386"/>
        <v>#N/A</v>
      </c>
      <c r="S744" s="17" t="e">
        <f>VLOOKUP($A744,'DATA PENGUKURAN GARDU'!$A:$BS,44,0)</f>
        <v>#N/A</v>
      </c>
      <c r="T744" s="18" t="e">
        <f t="shared" si="387"/>
        <v>#N/A</v>
      </c>
      <c r="U744" s="17" t="e">
        <f>VLOOKUP($A744,'DATA PENGUKURAN GARDU'!$A:$BS,46,0)</f>
        <v>#N/A</v>
      </c>
      <c r="V744" s="18" t="e">
        <f t="shared" si="388"/>
        <v>#N/A</v>
      </c>
      <c r="W744" s="17" t="e">
        <f>VLOOKUP($A744,'DATA PENGUKURAN GARDU'!$A:$BS,48,0)</f>
        <v>#N/A</v>
      </c>
      <c r="X744" s="17" t="e">
        <f>VLOOKUP($A744,'DATA PENGUKURAN GARDU'!$A:$BS,53,0)</f>
        <v>#N/A</v>
      </c>
      <c r="Y744" s="17" t="e">
        <f>VLOOKUP($A744,'DATA PENGUKURAN GARDU'!$A:$BS,54,0)</f>
        <v>#N/A</v>
      </c>
      <c r="Z744" s="17" t="e">
        <f>VLOOKUP($A744,'DATA PENGUKURAN GARDU'!$A:$BS,55,0)</f>
        <v>#N/A</v>
      </c>
      <c r="AA744" s="20" t="e">
        <f>VLOOKUP($B744,'DATA PENGUKURAN GARDU'!$A:$BS,42,0)</f>
        <v>#N/A</v>
      </c>
      <c r="AB744" s="21" t="e">
        <f t="shared" si="389"/>
        <v>#N/A</v>
      </c>
      <c r="AC744" s="20" t="e">
        <f>VLOOKUP($B744,'DATA PENGUKURAN GARDU'!$A:$BS,44,0)</f>
        <v>#N/A</v>
      </c>
      <c r="AD744" s="21" t="e">
        <f t="shared" si="390"/>
        <v>#N/A</v>
      </c>
      <c r="AE744" s="20" t="e">
        <f>VLOOKUP($B744,'DATA PENGUKURAN GARDU'!$A:$BS,46,0)</f>
        <v>#N/A</v>
      </c>
      <c r="AF744" s="21" t="e">
        <f t="shared" si="391"/>
        <v>#N/A</v>
      </c>
      <c r="AG744" s="20" t="e">
        <f>VLOOKUP($B744,'DATA PENGUKURAN GARDU'!$A:$BS,46,0)</f>
        <v>#N/A</v>
      </c>
      <c r="AH744" s="20" t="e">
        <f>VLOOKUP($B744,'DATA PENGUKURAN GARDU'!$A:$BS,53,0)</f>
        <v>#N/A</v>
      </c>
      <c r="AI744" s="20" t="e">
        <f>VLOOKUP($B744,'DATA PENGUKURAN GARDU'!$A:$BS,54,0)</f>
        <v>#N/A</v>
      </c>
      <c r="AJ744" s="17" t="e">
        <f>VLOOKUP($C744,'DATA PENGUKURAN GARDU'!$A:$BS,42,0)</f>
        <v>#N/A</v>
      </c>
      <c r="AK744" s="23" t="e">
        <f t="shared" si="392"/>
        <v>#N/A</v>
      </c>
      <c r="AL744" s="17" t="e">
        <f>VLOOKUP($C744,'DATA PENGUKURAN GARDU'!$A:$BS,44,0)</f>
        <v>#N/A</v>
      </c>
      <c r="AM744" s="23" t="e">
        <f t="shared" si="393"/>
        <v>#N/A</v>
      </c>
      <c r="AN744" s="17" t="e">
        <f>VLOOKUP($C744,'DATA PENGUKURAN GARDU'!$A:$BS,46,0)</f>
        <v>#N/A</v>
      </c>
      <c r="AO744" s="23" t="e">
        <f t="shared" si="394"/>
        <v>#N/A</v>
      </c>
      <c r="AP744" s="17" t="e">
        <f>VLOOKUP($C744,'DATA PENGUKURAN GARDU'!$A:$BS,46,0)</f>
        <v>#N/A</v>
      </c>
      <c r="AQ744" s="17" t="e">
        <f>VLOOKUP($C744,'DATA PENGUKURAN GARDU'!$A:$BS,53,0)</f>
        <v>#N/A</v>
      </c>
      <c r="AR744" s="17" t="e">
        <f>VLOOKUP($C744,'DATA PENGUKURAN GARDU'!$A:$BS,54,0)</f>
        <v>#N/A</v>
      </c>
      <c r="AS744" s="20" t="e">
        <f>VLOOKUP($D744,'DATA PENGUKURAN GARDU'!$A:$BS,42,0)</f>
        <v>#N/A</v>
      </c>
      <c r="AT744" s="21" t="e">
        <f t="shared" si="395"/>
        <v>#N/A</v>
      </c>
      <c r="AU744" s="20" t="e">
        <f>VLOOKUP($D744,'DATA PENGUKURAN GARDU'!$A:$BS,44,0)</f>
        <v>#N/A</v>
      </c>
      <c r="AV744" s="21" t="e">
        <f t="shared" si="396"/>
        <v>#N/A</v>
      </c>
      <c r="AW744" s="20" t="e">
        <f>VLOOKUP($D744,'DATA PENGUKURAN GARDU'!$A:$BS,46,0)</f>
        <v>#N/A</v>
      </c>
      <c r="AX744" s="21" t="e">
        <f t="shared" si="397"/>
        <v>#N/A</v>
      </c>
      <c r="AY744" s="20" t="e">
        <f>VLOOKUP($D744,'DATA PENGUKURAN GARDU'!$A:$BS,46,0)</f>
        <v>#N/A</v>
      </c>
      <c r="AZ744" s="20" t="e">
        <f>VLOOKUP($D744,'DATA PENGUKURAN GARDU'!$A:$BS,53,0)</f>
        <v>#N/A</v>
      </c>
      <c r="BA744" s="20" t="e">
        <f>VLOOKUP($D744,'DATA PENGUKURAN GARDU'!$A:$BS,54,0)</f>
        <v>#N/A</v>
      </c>
      <c r="BB744" s="17" t="e">
        <f>VLOOKUP($E744,'DATA PENGUKURAN GARDU'!$A:$BS,42,0)</f>
        <v>#N/A</v>
      </c>
      <c r="BC744" s="23" t="e">
        <f t="shared" si="398"/>
        <v>#N/A</v>
      </c>
      <c r="BD744" s="17" t="e">
        <f>VLOOKUP($E744,'DATA PENGUKURAN GARDU'!$A:$BS,44,0)</f>
        <v>#N/A</v>
      </c>
      <c r="BE744" s="23" t="e">
        <f t="shared" si="399"/>
        <v>#N/A</v>
      </c>
      <c r="BF744" s="17" t="e">
        <f>VLOOKUP($E744,'DATA PENGUKURAN GARDU'!$A:$BS,46,0)</f>
        <v>#N/A</v>
      </c>
      <c r="BG744" s="23" t="e">
        <f t="shared" si="400"/>
        <v>#N/A</v>
      </c>
      <c r="BH744" s="17" t="e">
        <f>VLOOKUP($E744,'DATA PENGUKURAN GARDU'!$A:$BS,46,0)</f>
        <v>#N/A</v>
      </c>
      <c r="BI744" s="17" t="e">
        <f>VLOOKUP($E744,'DATA PENGUKURAN GARDU'!$A:$BS,53,0)</f>
        <v>#N/A</v>
      </c>
      <c r="BJ744" s="17" t="e">
        <f>VLOOKUP($E744,'DATA PENGUKURAN GARDU'!$A:$BS,54,0)</f>
        <v>#N/A</v>
      </c>
      <c r="BK744" s="20" t="e">
        <f t="shared" si="378"/>
        <v>#N/A</v>
      </c>
      <c r="BL744" s="20" t="e">
        <f t="shared" si="379"/>
        <v>#N/A</v>
      </c>
      <c r="BM744" s="20" t="e">
        <f t="shared" si="380"/>
        <v>#N/A</v>
      </c>
      <c r="BN744" s="25" t="e">
        <f t="shared" si="381"/>
        <v>#N/A</v>
      </c>
      <c r="BO744" s="26" t="str">
        <f t="shared" si="382"/>
        <v>0</v>
      </c>
      <c r="BP744" s="21" t="e">
        <f t="shared" si="383"/>
        <v>#VALUE!</v>
      </c>
      <c r="BQ744" s="20" t="e">
        <f t="shared" si="384"/>
        <v>#N/A</v>
      </c>
      <c r="BR744" s="20" t="e">
        <v>#N/A</v>
      </c>
      <c r="BS744" s="9" t="e">
        <v>#N/A</v>
      </c>
      <c r="BT744" s="2" t="e">
        <f t="shared" si="385"/>
        <v>#VALUE!</v>
      </c>
      <c r="BU744" s="2" t="e">
        <f t="shared" si="368"/>
        <v>#N/A</v>
      </c>
      <c r="BV744" s="2" t="e">
        <f t="shared" si="369"/>
        <v>#N/A</v>
      </c>
    </row>
    <row r="745" s="2" customFormat="1" ht="22.95" customHeight="1" spans="1:74">
      <c r="A745" s="9" t="str">
        <f t="shared" si="370"/>
        <v>NW 003Induk</v>
      </c>
      <c r="B745" s="9" t="str">
        <f t="shared" si="371"/>
        <v>NW 003jurusan 1</v>
      </c>
      <c r="C745" s="9" t="str">
        <f t="shared" si="372"/>
        <v>NW 003jurusan 2</v>
      </c>
      <c r="D745" s="9" t="str">
        <f t="shared" si="373"/>
        <v>NW 003jurusan 3</v>
      </c>
      <c r="E745" s="9" t="str">
        <f t="shared" si="374"/>
        <v>NW 003jurusan 4</v>
      </c>
      <c r="F745" s="10" t="s">
        <v>342</v>
      </c>
      <c r="G745" s="10" t="s">
        <v>39</v>
      </c>
      <c r="H745" s="10" t="s">
        <v>930</v>
      </c>
      <c r="I745" s="10" t="s">
        <v>11554</v>
      </c>
      <c r="J745" s="10" t="s">
        <v>11555</v>
      </c>
      <c r="K745" s="10" t="s">
        <v>7465</v>
      </c>
      <c r="L745" s="10"/>
      <c r="M745" s="10"/>
      <c r="N745" s="14">
        <f t="shared" si="375"/>
        <v>0</v>
      </c>
      <c r="O745" s="15" t="e">
        <f t="shared" si="376"/>
        <v>#VALUE!</v>
      </c>
      <c r="P745" s="15" t="e">
        <f t="shared" si="377"/>
        <v>#VALUE!</v>
      </c>
      <c r="Q745" s="17" t="e">
        <f>VLOOKUP($A745,'DATA PENGUKURAN GARDU'!$A:$BS,42,0)</f>
        <v>#N/A</v>
      </c>
      <c r="R745" s="18" t="e">
        <f t="shared" si="386"/>
        <v>#N/A</v>
      </c>
      <c r="S745" s="17" t="e">
        <f>VLOOKUP($A745,'DATA PENGUKURAN GARDU'!$A:$BS,44,0)</f>
        <v>#N/A</v>
      </c>
      <c r="T745" s="18" t="e">
        <f t="shared" si="387"/>
        <v>#N/A</v>
      </c>
      <c r="U745" s="17" t="e">
        <f>VLOOKUP($A745,'DATA PENGUKURAN GARDU'!$A:$BS,46,0)</f>
        <v>#N/A</v>
      </c>
      <c r="V745" s="18" t="e">
        <f t="shared" si="388"/>
        <v>#N/A</v>
      </c>
      <c r="W745" s="17" t="e">
        <f>VLOOKUP($A745,'DATA PENGUKURAN GARDU'!$A:$BS,48,0)</f>
        <v>#N/A</v>
      </c>
      <c r="X745" s="17" t="e">
        <f>VLOOKUP($A745,'DATA PENGUKURAN GARDU'!$A:$BS,53,0)</f>
        <v>#N/A</v>
      </c>
      <c r="Y745" s="17" t="e">
        <f>VLOOKUP($A745,'DATA PENGUKURAN GARDU'!$A:$BS,54,0)</f>
        <v>#N/A</v>
      </c>
      <c r="Z745" s="17" t="e">
        <f>VLOOKUP($A745,'DATA PENGUKURAN GARDU'!$A:$BS,55,0)</f>
        <v>#N/A</v>
      </c>
      <c r="AA745" s="20" t="e">
        <f>VLOOKUP($B745,'DATA PENGUKURAN GARDU'!$A:$BS,42,0)</f>
        <v>#N/A</v>
      </c>
      <c r="AB745" s="21" t="e">
        <f t="shared" si="389"/>
        <v>#N/A</v>
      </c>
      <c r="AC745" s="20" t="e">
        <f>VLOOKUP($B745,'DATA PENGUKURAN GARDU'!$A:$BS,44,0)</f>
        <v>#N/A</v>
      </c>
      <c r="AD745" s="21" t="e">
        <f t="shared" si="390"/>
        <v>#N/A</v>
      </c>
      <c r="AE745" s="20" t="e">
        <f>VLOOKUP($B745,'DATA PENGUKURAN GARDU'!$A:$BS,46,0)</f>
        <v>#N/A</v>
      </c>
      <c r="AF745" s="21" t="e">
        <f t="shared" si="391"/>
        <v>#N/A</v>
      </c>
      <c r="AG745" s="20" t="e">
        <f>VLOOKUP($B745,'DATA PENGUKURAN GARDU'!$A:$BS,46,0)</f>
        <v>#N/A</v>
      </c>
      <c r="AH745" s="20" t="e">
        <f>VLOOKUP($B745,'DATA PENGUKURAN GARDU'!$A:$BS,53,0)</f>
        <v>#N/A</v>
      </c>
      <c r="AI745" s="20" t="e">
        <f>VLOOKUP($B745,'DATA PENGUKURAN GARDU'!$A:$BS,54,0)</f>
        <v>#N/A</v>
      </c>
      <c r="AJ745" s="17" t="e">
        <f>VLOOKUP($C745,'DATA PENGUKURAN GARDU'!$A:$BS,42,0)</f>
        <v>#N/A</v>
      </c>
      <c r="AK745" s="23" t="e">
        <f t="shared" si="392"/>
        <v>#N/A</v>
      </c>
      <c r="AL745" s="17" t="e">
        <f>VLOOKUP($C745,'DATA PENGUKURAN GARDU'!$A:$BS,44,0)</f>
        <v>#N/A</v>
      </c>
      <c r="AM745" s="23" t="e">
        <f t="shared" si="393"/>
        <v>#N/A</v>
      </c>
      <c r="AN745" s="17" t="e">
        <f>VLOOKUP($C745,'DATA PENGUKURAN GARDU'!$A:$BS,46,0)</f>
        <v>#N/A</v>
      </c>
      <c r="AO745" s="23" t="e">
        <f t="shared" si="394"/>
        <v>#N/A</v>
      </c>
      <c r="AP745" s="17" t="e">
        <f>VLOOKUP($C745,'DATA PENGUKURAN GARDU'!$A:$BS,46,0)</f>
        <v>#N/A</v>
      </c>
      <c r="AQ745" s="17" t="e">
        <f>VLOOKUP($C745,'DATA PENGUKURAN GARDU'!$A:$BS,53,0)</f>
        <v>#N/A</v>
      </c>
      <c r="AR745" s="17" t="e">
        <f>VLOOKUP($C745,'DATA PENGUKURAN GARDU'!$A:$BS,54,0)</f>
        <v>#N/A</v>
      </c>
      <c r="AS745" s="20" t="e">
        <f>VLOOKUP($D745,'DATA PENGUKURAN GARDU'!$A:$BS,42,0)</f>
        <v>#N/A</v>
      </c>
      <c r="AT745" s="21" t="e">
        <f t="shared" si="395"/>
        <v>#N/A</v>
      </c>
      <c r="AU745" s="20" t="e">
        <f>VLOOKUP($D745,'DATA PENGUKURAN GARDU'!$A:$BS,44,0)</f>
        <v>#N/A</v>
      </c>
      <c r="AV745" s="21" t="e">
        <f t="shared" si="396"/>
        <v>#N/A</v>
      </c>
      <c r="AW745" s="20" t="e">
        <f>VLOOKUP($D745,'DATA PENGUKURAN GARDU'!$A:$BS,46,0)</f>
        <v>#N/A</v>
      </c>
      <c r="AX745" s="21" t="e">
        <f t="shared" si="397"/>
        <v>#N/A</v>
      </c>
      <c r="AY745" s="20" t="e">
        <f>VLOOKUP($D745,'DATA PENGUKURAN GARDU'!$A:$BS,46,0)</f>
        <v>#N/A</v>
      </c>
      <c r="AZ745" s="20" t="e">
        <f>VLOOKUP($D745,'DATA PENGUKURAN GARDU'!$A:$BS,53,0)</f>
        <v>#N/A</v>
      </c>
      <c r="BA745" s="20" t="e">
        <f>VLOOKUP($D745,'DATA PENGUKURAN GARDU'!$A:$BS,54,0)</f>
        <v>#N/A</v>
      </c>
      <c r="BB745" s="17" t="e">
        <f>VLOOKUP($E745,'DATA PENGUKURAN GARDU'!$A:$BS,42,0)</f>
        <v>#N/A</v>
      </c>
      <c r="BC745" s="23" t="e">
        <f t="shared" si="398"/>
        <v>#N/A</v>
      </c>
      <c r="BD745" s="17" t="e">
        <f>VLOOKUP($E745,'DATA PENGUKURAN GARDU'!$A:$BS,44,0)</f>
        <v>#N/A</v>
      </c>
      <c r="BE745" s="23" t="e">
        <f t="shared" si="399"/>
        <v>#N/A</v>
      </c>
      <c r="BF745" s="17" t="e">
        <f>VLOOKUP($E745,'DATA PENGUKURAN GARDU'!$A:$BS,46,0)</f>
        <v>#N/A</v>
      </c>
      <c r="BG745" s="23" t="e">
        <f t="shared" si="400"/>
        <v>#N/A</v>
      </c>
      <c r="BH745" s="17" t="e">
        <f>VLOOKUP($E745,'DATA PENGUKURAN GARDU'!$A:$BS,46,0)</f>
        <v>#N/A</v>
      </c>
      <c r="BI745" s="17" t="e">
        <f>VLOOKUP($E745,'DATA PENGUKURAN GARDU'!$A:$BS,53,0)</f>
        <v>#N/A</v>
      </c>
      <c r="BJ745" s="17" t="e">
        <f>VLOOKUP($E745,'DATA PENGUKURAN GARDU'!$A:$BS,54,0)</f>
        <v>#N/A</v>
      </c>
      <c r="BK745" s="20" t="e">
        <f t="shared" si="378"/>
        <v>#N/A</v>
      </c>
      <c r="BL745" s="20" t="e">
        <f t="shared" si="379"/>
        <v>#N/A</v>
      </c>
      <c r="BM745" s="20" t="e">
        <f t="shared" si="380"/>
        <v>#N/A</v>
      </c>
      <c r="BN745" s="25" t="e">
        <f t="shared" si="381"/>
        <v>#N/A</v>
      </c>
      <c r="BO745" s="26" t="str">
        <f t="shared" si="382"/>
        <v>0</v>
      </c>
      <c r="BP745" s="21" t="e">
        <f t="shared" si="383"/>
        <v>#VALUE!</v>
      </c>
      <c r="BQ745" s="20" t="e">
        <f t="shared" si="384"/>
        <v>#N/A</v>
      </c>
      <c r="BR745" s="20" t="e">
        <v>#N/A</v>
      </c>
      <c r="BS745" s="9" t="e">
        <v>#N/A</v>
      </c>
      <c r="BT745" s="2" t="e">
        <f t="shared" si="385"/>
        <v>#VALUE!</v>
      </c>
      <c r="BU745" s="2" t="e">
        <f t="shared" si="368"/>
        <v>#N/A</v>
      </c>
      <c r="BV745" s="2" t="e">
        <f t="shared" si="369"/>
        <v>#N/A</v>
      </c>
    </row>
    <row r="746" s="2" customFormat="1" ht="22.95" customHeight="1" spans="1:74">
      <c r="A746" s="9" t="str">
        <f t="shared" si="370"/>
        <v>L-047Induk</v>
      </c>
      <c r="B746" s="9" t="str">
        <f t="shared" si="371"/>
        <v>L-047jurusan 1</v>
      </c>
      <c r="C746" s="9" t="str">
        <f t="shared" si="372"/>
        <v>L-047jurusan 2</v>
      </c>
      <c r="D746" s="9" t="str">
        <f t="shared" si="373"/>
        <v>L-047jurusan 3</v>
      </c>
      <c r="E746" s="9" t="str">
        <f t="shared" si="374"/>
        <v>L-047jurusan 4</v>
      </c>
      <c r="F746" s="10" t="s">
        <v>489</v>
      </c>
      <c r="G746" s="10" t="s">
        <v>22</v>
      </c>
      <c r="H746" s="10" t="s">
        <v>931</v>
      </c>
      <c r="I746" s="10" t="s">
        <v>11556</v>
      </c>
      <c r="J746" s="10" t="s">
        <v>11557</v>
      </c>
      <c r="K746" s="10" t="s">
        <v>7465</v>
      </c>
      <c r="L746" s="10"/>
      <c r="M746" s="10"/>
      <c r="N746" s="14">
        <f t="shared" si="375"/>
        <v>0</v>
      </c>
      <c r="O746" s="15" t="e">
        <f t="shared" si="376"/>
        <v>#VALUE!</v>
      </c>
      <c r="P746" s="15" t="e">
        <f t="shared" si="377"/>
        <v>#VALUE!</v>
      </c>
      <c r="Q746" s="17" t="e">
        <f>VLOOKUP($A746,'DATA PENGUKURAN GARDU'!$A:$BS,42,0)</f>
        <v>#N/A</v>
      </c>
      <c r="R746" s="18" t="e">
        <f t="shared" si="386"/>
        <v>#N/A</v>
      </c>
      <c r="S746" s="17" t="e">
        <f>VLOOKUP($A746,'DATA PENGUKURAN GARDU'!$A:$BS,44,0)</f>
        <v>#N/A</v>
      </c>
      <c r="T746" s="18" t="e">
        <f t="shared" si="387"/>
        <v>#N/A</v>
      </c>
      <c r="U746" s="17" t="e">
        <f>VLOOKUP($A746,'DATA PENGUKURAN GARDU'!$A:$BS,46,0)</f>
        <v>#N/A</v>
      </c>
      <c r="V746" s="18" t="e">
        <f t="shared" si="388"/>
        <v>#N/A</v>
      </c>
      <c r="W746" s="17" t="e">
        <f>VLOOKUP($A746,'DATA PENGUKURAN GARDU'!$A:$BS,48,0)</f>
        <v>#N/A</v>
      </c>
      <c r="X746" s="17" t="e">
        <f>VLOOKUP($A746,'DATA PENGUKURAN GARDU'!$A:$BS,53,0)</f>
        <v>#N/A</v>
      </c>
      <c r="Y746" s="17" t="e">
        <f>VLOOKUP($A746,'DATA PENGUKURAN GARDU'!$A:$BS,54,0)</f>
        <v>#N/A</v>
      </c>
      <c r="Z746" s="17" t="e">
        <f>VLOOKUP($A746,'DATA PENGUKURAN GARDU'!$A:$BS,55,0)</f>
        <v>#N/A</v>
      </c>
      <c r="AA746" s="20" t="e">
        <f>VLOOKUP($B746,'DATA PENGUKURAN GARDU'!$A:$BS,42,0)</f>
        <v>#N/A</v>
      </c>
      <c r="AB746" s="21" t="e">
        <f t="shared" si="389"/>
        <v>#N/A</v>
      </c>
      <c r="AC746" s="20" t="e">
        <f>VLOOKUP($B746,'DATA PENGUKURAN GARDU'!$A:$BS,44,0)</f>
        <v>#N/A</v>
      </c>
      <c r="AD746" s="21" t="e">
        <f t="shared" si="390"/>
        <v>#N/A</v>
      </c>
      <c r="AE746" s="20" t="e">
        <f>VLOOKUP($B746,'DATA PENGUKURAN GARDU'!$A:$BS,46,0)</f>
        <v>#N/A</v>
      </c>
      <c r="AF746" s="21" t="e">
        <f t="shared" si="391"/>
        <v>#N/A</v>
      </c>
      <c r="AG746" s="20" t="e">
        <f>VLOOKUP($B746,'DATA PENGUKURAN GARDU'!$A:$BS,46,0)</f>
        <v>#N/A</v>
      </c>
      <c r="AH746" s="20" t="e">
        <f>VLOOKUP($B746,'DATA PENGUKURAN GARDU'!$A:$BS,53,0)</f>
        <v>#N/A</v>
      </c>
      <c r="AI746" s="20" t="e">
        <f>VLOOKUP($B746,'DATA PENGUKURAN GARDU'!$A:$BS,54,0)</f>
        <v>#N/A</v>
      </c>
      <c r="AJ746" s="17" t="e">
        <f>VLOOKUP($C746,'DATA PENGUKURAN GARDU'!$A:$BS,42,0)</f>
        <v>#N/A</v>
      </c>
      <c r="AK746" s="23" t="e">
        <f t="shared" si="392"/>
        <v>#N/A</v>
      </c>
      <c r="AL746" s="17" t="e">
        <f>VLOOKUP($C746,'DATA PENGUKURAN GARDU'!$A:$BS,44,0)</f>
        <v>#N/A</v>
      </c>
      <c r="AM746" s="23" t="e">
        <f t="shared" si="393"/>
        <v>#N/A</v>
      </c>
      <c r="AN746" s="17" t="e">
        <f>VLOOKUP($C746,'DATA PENGUKURAN GARDU'!$A:$BS,46,0)</f>
        <v>#N/A</v>
      </c>
      <c r="AO746" s="23" t="e">
        <f t="shared" si="394"/>
        <v>#N/A</v>
      </c>
      <c r="AP746" s="17" t="e">
        <f>VLOOKUP($C746,'DATA PENGUKURAN GARDU'!$A:$BS,46,0)</f>
        <v>#N/A</v>
      </c>
      <c r="AQ746" s="17" t="e">
        <f>VLOOKUP($C746,'DATA PENGUKURAN GARDU'!$A:$BS,53,0)</f>
        <v>#N/A</v>
      </c>
      <c r="AR746" s="17" t="e">
        <f>VLOOKUP($C746,'DATA PENGUKURAN GARDU'!$A:$BS,54,0)</f>
        <v>#N/A</v>
      </c>
      <c r="AS746" s="20" t="e">
        <f>VLOOKUP($D746,'DATA PENGUKURAN GARDU'!$A:$BS,42,0)</f>
        <v>#N/A</v>
      </c>
      <c r="AT746" s="21" t="e">
        <f t="shared" si="395"/>
        <v>#N/A</v>
      </c>
      <c r="AU746" s="20" t="e">
        <f>VLOOKUP($D746,'DATA PENGUKURAN GARDU'!$A:$BS,44,0)</f>
        <v>#N/A</v>
      </c>
      <c r="AV746" s="21" t="e">
        <f t="shared" si="396"/>
        <v>#N/A</v>
      </c>
      <c r="AW746" s="20" t="e">
        <f>VLOOKUP($D746,'DATA PENGUKURAN GARDU'!$A:$BS,46,0)</f>
        <v>#N/A</v>
      </c>
      <c r="AX746" s="21" t="e">
        <f t="shared" si="397"/>
        <v>#N/A</v>
      </c>
      <c r="AY746" s="20" t="e">
        <f>VLOOKUP($D746,'DATA PENGUKURAN GARDU'!$A:$BS,46,0)</f>
        <v>#N/A</v>
      </c>
      <c r="AZ746" s="20" t="e">
        <f>VLOOKUP($D746,'DATA PENGUKURAN GARDU'!$A:$BS,53,0)</f>
        <v>#N/A</v>
      </c>
      <c r="BA746" s="20" t="e">
        <f>VLOOKUP($D746,'DATA PENGUKURAN GARDU'!$A:$BS,54,0)</f>
        <v>#N/A</v>
      </c>
      <c r="BB746" s="17" t="e">
        <f>VLOOKUP($E746,'DATA PENGUKURAN GARDU'!$A:$BS,42,0)</f>
        <v>#N/A</v>
      </c>
      <c r="BC746" s="23" t="e">
        <f t="shared" si="398"/>
        <v>#N/A</v>
      </c>
      <c r="BD746" s="17" t="e">
        <f>VLOOKUP($E746,'DATA PENGUKURAN GARDU'!$A:$BS,44,0)</f>
        <v>#N/A</v>
      </c>
      <c r="BE746" s="23" t="e">
        <f t="shared" si="399"/>
        <v>#N/A</v>
      </c>
      <c r="BF746" s="17" t="e">
        <f>VLOOKUP($E746,'DATA PENGUKURAN GARDU'!$A:$BS,46,0)</f>
        <v>#N/A</v>
      </c>
      <c r="BG746" s="23" t="e">
        <f t="shared" si="400"/>
        <v>#N/A</v>
      </c>
      <c r="BH746" s="17" t="e">
        <f>VLOOKUP($E746,'DATA PENGUKURAN GARDU'!$A:$BS,46,0)</f>
        <v>#N/A</v>
      </c>
      <c r="BI746" s="17" t="e">
        <f>VLOOKUP($E746,'DATA PENGUKURAN GARDU'!$A:$BS,53,0)</f>
        <v>#N/A</v>
      </c>
      <c r="BJ746" s="17" t="e">
        <f>VLOOKUP($E746,'DATA PENGUKURAN GARDU'!$A:$BS,54,0)</f>
        <v>#N/A</v>
      </c>
      <c r="BK746" s="20" t="e">
        <f t="shared" si="378"/>
        <v>#N/A</v>
      </c>
      <c r="BL746" s="20" t="e">
        <f t="shared" si="379"/>
        <v>#N/A</v>
      </c>
      <c r="BM746" s="20" t="e">
        <f t="shared" si="380"/>
        <v>#N/A</v>
      </c>
      <c r="BN746" s="25" t="e">
        <f t="shared" si="381"/>
        <v>#N/A</v>
      </c>
      <c r="BO746" s="26" t="str">
        <f t="shared" si="382"/>
        <v>0</v>
      </c>
      <c r="BP746" s="21" t="e">
        <f t="shared" si="383"/>
        <v>#VALUE!</v>
      </c>
      <c r="BQ746" s="20" t="e">
        <f t="shared" si="384"/>
        <v>#N/A</v>
      </c>
      <c r="BR746" s="20" t="e">
        <v>#N/A</v>
      </c>
      <c r="BS746" s="9" t="e">
        <v>#N/A</v>
      </c>
      <c r="BT746" s="2" t="e">
        <f t="shared" si="385"/>
        <v>#VALUE!</v>
      </c>
      <c r="BU746" s="2" t="e">
        <f t="shared" si="368"/>
        <v>#N/A</v>
      </c>
      <c r="BV746" s="2" t="e">
        <f t="shared" si="369"/>
        <v>#N/A</v>
      </c>
    </row>
    <row r="747" s="2" customFormat="1" ht="22.95" customHeight="1" spans="1:74">
      <c r="A747" s="9" t="str">
        <f t="shared" si="370"/>
        <v>L-049Induk</v>
      </c>
      <c r="B747" s="9" t="str">
        <f t="shared" si="371"/>
        <v>L-049jurusan 1</v>
      </c>
      <c r="C747" s="9" t="str">
        <f t="shared" si="372"/>
        <v>L-049jurusan 2</v>
      </c>
      <c r="D747" s="9" t="str">
        <f t="shared" si="373"/>
        <v>L-049jurusan 3</v>
      </c>
      <c r="E747" s="9" t="str">
        <f t="shared" si="374"/>
        <v>L-049jurusan 4</v>
      </c>
      <c r="F747" s="10" t="s">
        <v>489</v>
      </c>
      <c r="G747" s="10" t="s">
        <v>22</v>
      </c>
      <c r="H747" s="10" t="s">
        <v>932</v>
      </c>
      <c r="I747" s="10" t="s">
        <v>11558</v>
      </c>
      <c r="J747" s="10" t="s">
        <v>11559</v>
      </c>
      <c r="K747" s="10" t="s">
        <v>7465</v>
      </c>
      <c r="L747" s="10"/>
      <c r="M747" s="10"/>
      <c r="N747" s="14">
        <f t="shared" si="375"/>
        <v>0</v>
      </c>
      <c r="O747" s="15" t="e">
        <f t="shared" si="376"/>
        <v>#VALUE!</v>
      </c>
      <c r="P747" s="15" t="e">
        <f t="shared" si="377"/>
        <v>#VALUE!</v>
      </c>
      <c r="Q747" s="17" t="e">
        <f>VLOOKUP($A747,'DATA PENGUKURAN GARDU'!$A:$BS,42,0)</f>
        <v>#N/A</v>
      </c>
      <c r="R747" s="18" t="e">
        <f t="shared" si="386"/>
        <v>#N/A</v>
      </c>
      <c r="S747" s="17" t="e">
        <f>VLOOKUP($A747,'DATA PENGUKURAN GARDU'!$A:$BS,44,0)</f>
        <v>#N/A</v>
      </c>
      <c r="T747" s="18" t="e">
        <f t="shared" si="387"/>
        <v>#N/A</v>
      </c>
      <c r="U747" s="17" t="e">
        <f>VLOOKUP($A747,'DATA PENGUKURAN GARDU'!$A:$BS,46,0)</f>
        <v>#N/A</v>
      </c>
      <c r="V747" s="18" t="e">
        <f t="shared" si="388"/>
        <v>#N/A</v>
      </c>
      <c r="W747" s="17" t="e">
        <f>VLOOKUP($A747,'DATA PENGUKURAN GARDU'!$A:$BS,48,0)</f>
        <v>#N/A</v>
      </c>
      <c r="X747" s="17" t="e">
        <f>VLOOKUP($A747,'DATA PENGUKURAN GARDU'!$A:$BS,53,0)</f>
        <v>#N/A</v>
      </c>
      <c r="Y747" s="17" t="e">
        <f>VLOOKUP($A747,'DATA PENGUKURAN GARDU'!$A:$BS,54,0)</f>
        <v>#N/A</v>
      </c>
      <c r="Z747" s="17" t="e">
        <f>VLOOKUP($A747,'DATA PENGUKURAN GARDU'!$A:$BS,55,0)</f>
        <v>#N/A</v>
      </c>
      <c r="AA747" s="20" t="e">
        <f>VLOOKUP($B747,'DATA PENGUKURAN GARDU'!$A:$BS,42,0)</f>
        <v>#N/A</v>
      </c>
      <c r="AB747" s="21" t="e">
        <f t="shared" si="389"/>
        <v>#N/A</v>
      </c>
      <c r="AC747" s="20" t="e">
        <f>VLOOKUP($B747,'DATA PENGUKURAN GARDU'!$A:$BS,44,0)</f>
        <v>#N/A</v>
      </c>
      <c r="AD747" s="21" t="e">
        <f t="shared" si="390"/>
        <v>#N/A</v>
      </c>
      <c r="AE747" s="20" t="e">
        <f>VLOOKUP($B747,'DATA PENGUKURAN GARDU'!$A:$BS,46,0)</f>
        <v>#N/A</v>
      </c>
      <c r="AF747" s="21" t="e">
        <f t="shared" si="391"/>
        <v>#N/A</v>
      </c>
      <c r="AG747" s="20" t="e">
        <f>VLOOKUP($B747,'DATA PENGUKURAN GARDU'!$A:$BS,46,0)</f>
        <v>#N/A</v>
      </c>
      <c r="AH747" s="20" t="e">
        <f>VLOOKUP($B747,'DATA PENGUKURAN GARDU'!$A:$BS,53,0)</f>
        <v>#N/A</v>
      </c>
      <c r="AI747" s="20" t="e">
        <f>VLOOKUP($B747,'DATA PENGUKURAN GARDU'!$A:$BS,54,0)</f>
        <v>#N/A</v>
      </c>
      <c r="AJ747" s="17" t="e">
        <f>VLOOKUP($C747,'DATA PENGUKURAN GARDU'!$A:$BS,42,0)</f>
        <v>#N/A</v>
      </c>
      <c r="AK747" s="23" t="e">
        <f t="shared" si="392"/>
        <v>#N/A</v>
      </c>
      <c r="AL747" s="17" t="e">
        <f>VLOOKUP($C747,'DATA PENGUKURAN GARDU'!$A:$BS,44,0)</f>
        <v>#N/A</v>
      </c>
      <c r="AM747" s="23" t="e">
        <f t="shared" si="393"/>
        <v>#N/A</v>
      </c>
      <c r="AN747" s="17" t="e">
        <f>VLOOKUP($C747,'DATA PENGUKURAN GARDU'!$A:$BS,46,0)</f>
        <v>#N/A</v>
      </c>
      <c r="AO747" s="23" t="e">
        <f t="shared" si="394"/>
        <v>#N/A</v>
      </c>
      <c r="AP747" s="17" t="e">
        <f>VLOOKUP($C747,'DATA PENGUKURAN GARDU'!$A:$BS,46,0)</f>
        <v>#N/A</v>
      </c>
      <c r="AQ747" s="17" t="e">
        <f>VLOOKUP($C747,'DATA PENGUKURAN GARDU'!$A:$BS,53,0)</f>
        <v>#N/A</v>
      </c>
      <c r="AR747" s="17" t="e">
        <f>VLOOKUP($C747,'DATA PENGUKURAN GARDU'!$A:$BS,54,0)</f>
        <v>#N/A</v>
      </c>
      <c r="AS747" s="20" t="e">
        <f>VLOOKUP($D747,'DATA PENGUKURAN GARDU'!$A:$BS,42,0)</f>
        <v>#N/A</v>
      </c>
      <c r="AT747" s="21" t="e">
        <f t="shared" si="395"/>
        <v>#N/A</v>
      </c>
      <c r="AU747" s="20" t="e">
        <f>VLOOKUP($D747,'DATA PENGUKURAN GARDU'!$A:$BS,44,0)</f>
        <v>#N/A</v>
      </c>
      <c r="AV747" s="21" t="e">
        <f t="shared" si="396"/>
        <v>#N/A</v>
      </c>
      <c r="AW747" s="20" t="e">
        <f>VLOOKUP($D747,'DATA PENGUKURAN GARDU'!$A:$BS,46,0)</f>
        <v>#N/A</v>
      </c>
      <c r="AX747" s="21" t="e">
        <f t="shared" si="397"/>
        <v>#N/A</v>
      </c>
      <c r="AY747" s="20" t="e">
        <f>VLOOKUP($D747,'DATA PENGUKURAN GARDU'!$A:$BS,46,0)</f>
        <v>#N/A</v>
      </c>
      <c r="AZ747" s="20" t="e">
        <f>VLOOKUP($D747,'DATA PENGUKURAN GARDU'!$A:$BS,53,0)</f>
        <v>#N/A</v>
      </c>
      <c r="BA747" s="20" t="e">
        <f>VLOOKUP($D747,'DATA PENGUKURAN GARDU'!$A:$BS,54,0)</f>
        <v>#N/A</v>
      </c>
      <c r="BB747" s="17" t="e">
        <f>VLOOKUP($E747,'DATA PENGUKURAN GARDU'!$A:$BS,42,0)</f>
        <v>#N/A</v>
      </c>
      <c r="BC747" s="23" t="e">
        <f t="shared" si="398"/>
        <v>#N/A</v>
      </c>
      <c r="BD747" s="17" t="e">
        <f>VLOOKUP($E747,'DATA PENGUKURAN GARDU'!$A:$BS,44,0)</f>
        <v>#N/A</v>
      </c>
      <c r="BE747" s="23" t="e">
        <f t="shared" si="399"/>
        <v>#N/A</v>
      </c>
      <c r="BF747" s="17" t="e">
        <f>VLOOKUP($E747,'DATA PENGUKURAN GARDU'!$A:$BS,46,0)</f>
        <v>#N/A</v>
      </c>
      <c r="BG747" s="23" t="e">
        <f t="shared" si="400"/>
        <v>#N/A</v>
      </c>
      <c r="BH747" s="17" t="e">
        <f>VLOOKUP($E747,'DATA PENGUKURAN GARDU'!$A:$BS,46,0)</f>
        <v>#N/A</v>
      </c>
      <c r="BI747" s="17" t="e">
        <f>VLOOKUP($E747,'DATA PENGUKURAN GARDU'!$A:$BS,53,0)</f>
        <v>#N/A</v>
      </c>
      <c r="BJ747" s="17" t="e">
        <f>VLOOKUP($E747,'DATA PENGUKURAN GARDU'!$A:$BS,54,0)</f>
        <v>#N/A</v>
      </c>
      <c r="BK747" s="20" t="e">
        <f t="shared" si="378"/>
        <v>#N/A</v>
      </c>
      <c r="BL747" s="20" t="e">
        <f t="shared" si="379"/>
        <v>#N/A</v>
      </c>
      <c r="BM747" s="20" t="e">
        <f t="shared" si="380"/>
        <v>#N/A</v>
      </c>
      <c r="BN747" s="25" t="e">
        <f t="shared" si="381"/>
        <v>#N/A</v>
      </c>
      <c r="BO747" s="26" t="str">
        <f t="shared" si="382"/>
        <v>0</v>
      </c>
      <c r="BP747" s="21" t="e">
        <f t="shared" si="383"/>
        <v>#VALUE!</v>
      </c>
      <c r="BQ747" s="20" t="e">
        <f t="shared" si="384"/>
        <v>#N/A</v>
      </c>
      <c r="BR747" s="20" t="e">
        <v>#N/A</v>
      </c>
      <c r="BS747" s="9" t="e">
        <v>#N/A</v>
      </c>
      <c r="BT747" s="2" t="e">
        <f t="shared" si="385"/>
        <v>#VALUE!</v>
      </c>
      <c r="BU747" s="2" t="e">
        <f t="shared" si="368"/>
        <v>#N/A</v>
      </c>
      <c r="BV747" s="2" t="e">
        <f t="shared" si="369"/>
        <v>#N/A</v>
      </c>
    </row>
    <row r="748" s="2" customFormat="1" ht="22.95" customHeight="1" spans="1:74">
      <c r="A748" s="9" t="str">
        <f t="shared" si="370"/>
        <v>NP 014Induk</v>
      </c>
      <c r="B748" s="9" t="str">
        <f t="shared" si="371"/>
        <v>NP 014jurusan 1</v>
      </c>
      <c r="C748" s="9" t="str">
        <f t="shared" si="372"/>
        <v>NP 014jurusan 2</v>
      </c>
      <c r="D748" s="9" t="str">
        <f t="shared" si="373"/>
        <v>NP 014jurusan 3</v>
      </c>
      <c r="E748" s="9" t="str">
        <f t="shared" si="374"/>
        <v>NP 014jurusan 4</v>
      </c>
      <c r="F748" s="10" t="s">
        <v>497</v>
      </c>
      <c r="G748" s="10" t="s">
        <v>101</v>
      </c>
      <c r="H748" s="10" t="s">
        <v>933</v>
      </c>
      <c r="I748" s="10" t="s">
        <v>11560</v>
      </c>
      <c r="J748" s="10" t="s">
        <v>11561</v>
      </c>
      <c r="K748" s="10" t="s">
        <v>7465</v>
      </c>
      <c r="L748" s="10"/>
      <c r="M748" s="10"/>
      <c r="N748" s="14">
        <f t="shared" si="375"/>
        <v>0</v>
      </c>
      <c r="O748" s="15" t="e">
        <f t="shared" si="376"/>
        <v>#VALUE!</v>
      </c>
      <c r="P748" s="15" t="e">
        <f t="shared" si="377"/>
        <v>#VALUE!</v>
      </c>
      <c r="Q748" s="17" t="e">
        <f>VLOOKUP($A748,'DATA PENGUKURAN GARDU'!$A:$BS,42,0)</f>
        <v>#N/A</v>
      </c>
      <c r="R748" s="18" t="e">
        <f t="shared" si="386"/>
        <v>#N/A</v>
      </c>
      <c r="S748" s="17" t="e">
        <f>VLOOKUP($A748,'DATA PENGUKURAN GARDU'!$A:$BS,44,0)</f>
        <v>#N/A</v>
      </c>
      <c r="T748" s="18" t="e">
        <f t="shared" si="387"/>
        <v>#N/A</v>
      </c>
      <c r="U748" s="17" t="e">
        <f>VLOOKUP($A748,'DATA PENGUKURAN GARDU'!$A:$BS,46,0)</f>
        <v>#N/A</v>
      </c>
      <c r="V748" s="18" t="e">
        <f t="shared" si="388"/>
        <v>#N/A</v>
      </c>
      <c r="W748" s="17" t="e">
        <f>VLOOKUP($A748,'DATA PENGUKURAN GARDU'!$A:$BS,48,0)</f>
        <v>#N/A</v>
      </c>
      <c r="X748" s="17" t="e">
        <f>VLOOKUP($A748,'DATA PENGUKURAN GARDU'!$A:$BS,53,0)</f>
        <v>#N/A</v>
      </c>
      <c r="Y748" s="17" t="e">
        <f>VLOOKUP($A748,'DATA PENGUKURAN GARDU'!$A:$BS,54,0)</f>
        <v>#N/A</v>
      </c>
      <c r="Z748" s="17" t="e">
        <f>VLOOKUP($A748,'DATA PENGUKURAN GARDU'!$A:$BS,55,0)</f>
        <v>#N/A</v>
      </c>
      <c r="AA748" s="20" t="e">
        <f>VLOOKUP($B748,'DATA PENGUKURAN GARDU'!$A:$BS,42,0)</f>
        <v>#N/A</v>
      </c>
      <c r="AB748" s="21" t="e">
        <f t="shared" si="389"/>
        <v>#N/A</v>
      </c>
      <c r="AC748" s="20" t="e">
        <f>VLOOKUP($B748,'DATA PENGUKURAN GARDU'!$A:$BS,44,0)</f>
        <v>#N/A</v>
      </c>
      <c r="AD748" s="21" t="e">
        <f t="shared" si="390"/>
        <v>#N/A</v>
      </c>
      <c r="AE748" s="20" t="e">
        <f>VLOOKUP($B748,'DATA PENGUKURAN GARDU'!$A:$BS,46,0)</f>
        <v>#N/A</v>
      </c>
      <c r="AF748" s="21" t="e">
        <f t="shared" si="391"/>
        <v>#N/A</v>
      </c>
      <c r="AG748" s="20" t="e">
        <f>VLOOKUP($B748,'DATA PENGUKURAN GARDU'!$A:$BS,46,0)</f>
        <v>#N/A</v>
      </c>
      <c r="AH748" s="20" t="e">
        <f>VLOOKUP($B748,'DATA PENGUKURAN GARDU'!$A:$BS,53,0)</f>
        <v>#N/A</v>
      </c>
      <c r="AI748" s="20" t="e">
        <f>VLOOKUP($B748,'DATA PENGUKURAN GARDU'!$A:$BS,54,0)</f>
        <v>#N/A</v>
      </c>
      <c r="AJ748" s="17" t="e">
        <f>VLOOKUP($C748,'DATA PENGUKURAN GARDU'!$A:$BS,42,0)</f>
        <v>#N/A</v>
      </c>
      <c r="AK748" s="23" t="e">
        <f t="shared" si="392"/>
        <v>#N/A</v>
      </c>
      <c r="AL748" s="17" t="e">
        <f>VLOOKUP($C748,'DATA PENGUKURAN GARDU'!$A:$BS,44,0)</f>
        <v>#N/A</v>
      </c>
      <c r="AM748" s="23" t="e">
        <f t="shared" si="393"/>
        <v>#N/A</v>
      </c>
      <c r="AN748" s="17" t="e">
        <f>VLOOKUP($C748,'DATA PENGUKURAN GARDU'!$A:$BS,46,0)</f>
        <v>#N/A</v>
      </c>
      <c r="AO748" s="23" t="e">
        <f t="shared" si="394"/>
        <v>#N/A</v>
      </c>
      <c r="AP748" s="17" t="e">
        <f>VLOOKUP($C748,'DATA PENGUKURAN GARDU'!$A:$BS,46,0)</f>
        <v>#N/A</v>
      </c>
      <c r="AQ748" s="17" t="e">
        <f>VLOOKUP($C748,'DATA PENGUKURAN GARDU'!$A:$BS,53,0)</f>
        <v>#N/A</v>
      </c>
      <c r="AR748" s="17" t="e">
        <f>VLOOKUP($C748,'DATA PENGUKURAN GARDU'!$A:$BS,54,0)</f>
        <v>#N/A</v>
      </c>
      <c r="AS748" s="20" t="e">
        <f>VLOOKUP($D748,'DATA PENGUKURAN GARDU'!$A:$BS,42,0)</f>
        <v>#N/A</v>
      </c>
      <c r="AT748" s="21" t="e">
        <f t="shared" si="395"/>
        <v>#N/A</v>
      </c>
      <c r="AU748" s="20" t="e">
        <f>VLOOKUP($D748,'DATA PENGUKURAN GARDU'!$A:$BS,44,0)</f>
        <v>#N/A</v>
      </c>
      <c r="AV748" s="21" t="e">
        <f t="shared" si="396"/>
        <v>#N/A</v>
      </c>
      <c r="AW748" s="20" t="e">
        <f>VLOOKUP($D748,'DATA PENGUKURAN GARDU'!$A:$BS,46,0)</f>
        <v>#N/A</v>
      </c>
      <c r="AX748" s="21" t="e">
        <f t="shared" si="397"/>
        <v>#N/A</v>
      </c>
      <c r="AY748" s="20" t="e">
        <f>VLOOKUP($D748,'DATA PENGUKURAN GARDU'!$A:$BS,46,0)</f>
        <v>#N/A</v>
      </c>
      <c r="AZ748" s="20" t="e">
        <f>VLOOKUP($D748,'DATA PENGUKURAN GARDU'!$A:$BS,53,0)</f>
        <v>#N/A</v>
      </c>
      <c r="BA748" s="20" t="e">
        <f>VLOOKUP($D748,'DATA PENGUKURAN GARDU'!$A:$BS,54,0)</f>
        <v>#N/A</v>
      </c>
      <c r="BB748" s="17" t="e">
        <f>VLOOKUP($E748,'DATA PENGUKURAN GARDU'!$A:$BS,42,0)</f>
        <v>#N/A</v>
      </c>
      <c r="BC748" s="23" t="e">
        <f t="shared" si="398"/>
        <v>#N/A</v>
      </c>
      <c r="BD748" s="17" t="e">
        <f>VLOOKUP($E748,'DATA PENGUKURAN GARDU'!$A:$BS,44,0)</f>
        <v>#N/A</v>
      </c>
      <c r="BE748" s="23" t="e">
        <f t="shared" si="399"/>
        <v>#N/A</v>
      </c>
      <c r="BF748" s="17" t="e">
        <f>VLOOKUP($E748,'DATA PENGUKURAN GARDU'!$A:$BS,46,0)</f>
        <v>#N/A</v>
      </c>
      <c r="BG748" s="23" t="e">
        <f t="shared" si="400"/>
        <v>#N/A</v>
      </c>
      <c r="BH748" s="17" t="e">
        <f>VLOOKUP($E748,'DATA PENGUKURAN GARDU'!$A:$BS,46,0)</f>
        <v>#N/A</v>
      </c>
      <c r="BI748" s="17" t="e">
        <f>VLOOKUP($E748,'DATA PENGUKURAN GARDU'!$A:$BS,53,0)</f>
        <v>#N/A</v>
      </c>
      <c r="BJ748" s="17" t="e">
        <f>VLOOKUP($E748,'DATA PENGUKURAN GARDU'!$A:$BS,54,0)</f>
        <v>#N/A</v>
      </c>
      <c r="BK748" s="20" t="e">
        <f t="shared" si="378"/>
        <v>#N/A</v>
      </c>
      <c r="BL748" s="20" t="e">
        <f t="shared" si="379"/>
        <v>#N/A</v>
      </c>
      <c r="BM748" s="20" t="e">
        <f t="shared" si="380"/>
        <v>#N/A</v>
      </c>
      <c r="BN748" s="25" t="e">
        <f t="shared" si="381"/>
        <v>#N/A</v>
      </c>
      <c r="BO748" s="26" t="str">
        <f t="shared" si="382"/>
        <v>0</v>
      </c>
      <c r="BP748" s="21" t="e">
        <f t="shared" si="383"/>
        <v>#VALUE!</v>
      </c>
      <c r="BQ748" s="20" t="e">
        <f t="shared" si="384"/>
        <v>#N/A</v>
      </c>
      <c r="BR748" s="20" t="e">
        <v>#N/A</v>
      </c>
      <c r="BS748" s="9" t="e">
        <v>#N/A</v>
      </c>
      <c r="BT748" s="2" t="e">
        <f t="shared" si="385"/>
        <v>#VALUE!</v>
      </c>
      <c r="BU748" s="2" t="e">
        <f t="shared" si="368"/>
        <v>#N/A</v>
      </c>
      <c r="BV748" s="2" t="e">
        <f t="shared" si="369"/>
        <v>#N/A</v>
      </c>
    </row>
    <row r="749" s="2" customFormat="1" ht="22.95" customHeight="1" spans="1:74">
      <c r="A749" s="9" t="str">
        <f t="shared" si="370"/>
        <v>NP 017Induk</v>
      </c>
      <c r="B749" s="9" t="str">
        <f t="shared" si="371"/>
        <v>NP 017jurusan 1</v>
      </c>
      <c r="C749" s="9" t="str">
        <f t="shared" si="372"/>
        <v>NP 017jurusan 2</v>
      </c>
      <c r="D749" s="9" t="str">
        <f t="shared" si="373"/>
        <v>NP 017jurusan 3</v>
      </c>
      <c r="E749" s="9" t="str">
        <f t="shared" si="374"/>
        <v>NP 017jurusan 4</v>
      </c>
      <c r="F749" s="10" t="s">
        <v>497</v>
      </c>
      <c r="G749" s="10" t="s">
        <v>101</v>
      </c>
      <c r="H749" s="10" t="s">
        <v>934</v>
      </c>
      <c r="I749" s="10" t="s">
        <v>11562</v>
      </c>
      <c r="J749" s="10" t="s">
        <v>11563</v>
      </c>
      <c r="K749" s="10" t="s">
        <v>7465</v>
      </c>
      <c r="L749" s="10"/>
      <c r="M749" s="10"/>
      <c r="N749" s="14">
        <f t="shared" si="375"/>
        <v>0</v>
      </c>
      <c r="O749" s="15" t="e">
        <f t="shared" si="376"/>
        <v>#VALUE!</v>
      </c>
      <c r="P749" s="15" t="e">
        <f t="shared" si="377"/>
        <v>#VALUE!</v>
      </c>
      <c r="Q749" s="17" t="e">
        <f>VLOOKUP($A749,'DATA PENGUKURAN GARDU'!$A:$BS,42,0)</f>
        <v>#N/A</v>
      </c>
      <c r="R749" s="18" t="e">
        <f t="shared" si="386"/>
        <v>#N/A</v>
      </c>
      <c r="S749" s="17" t="e">
        <f>VLOOKUP($A749,'DATA PENGUKURAN GARDU'!$A:$BS,44,0)</f>
        <v>#N/A</v>
      </c>
      <c r="T749" s="18" t="e">
        <f t="shared" si="387"/>
        <v>#N/A</v>
      </c>
      <c r="U749" s="17" t="e">
        <f>VLOOKUP($A749,'DATA PENGUKURAN GARDU'!$A:$BS,46,0)</f>
        <v>#N/A</v>
      </c>
      <c r="V749" s="18" t="e">
        <f t="shared" si="388"/>
        <v>#N/A</v>
      </c>
      <c r="W749" s="17" t="e">
        <f>VLOOKUP($A749,'DATA PENGUKURAN GARDU'!$A:$BS,48,0)</f>
        <v>#N/A</v>
      </c>
      <c r="X749" s="17" t="e">
        <f>VLOOKUP($A749,'DATA PENGUKURAN GARDU'!$A:$BS,53,0)</f>
        <v>#N/A</v>
      </c>
      <c r="Y749" s="17" t="e">
        <f>VLOOKUP($A749,'DATA PENGUKURAN GARDU'!$A:$BS,54,0)</f>
        <v>#N/A</v>
      </c>
      <c r="Z749" s="17" t="e">
        <f>VLOOKUP($A749,'DATA PENGUKURAN GARDU'!$A:$BS,55,0)</f>
        <v>#N/A</v>
      </c>
      <c r="AA749" s="20" t="e">
        <f>VLOOKUP($B749,'DATA PENGUKURAN GARDU'!$A:$BS,42,0)</f>
        <v>#N/A</v>
      </c>
      <c r="AB749" s="21" t="e">
        <f t="shared" si="389"/>
        <v>#N/A</v>
      </c>
      <c r="AC749" s="20" t="e">
        <f>VLOOKUP($B749,'DATA PENGUKURAN GARDU'!$A:$BS,44,0)</f>
        <v>#N/A</v>
      </c>
      <c r="AD749" s="21" t="e">
        <f t="shared" si="390"/>
        <v>#N/A</v>
      </c>
      <c r="AE749" s="20" t="e">
        <f>VLOOKUP($B749,'DATA PENGUKURAN GARDU'!$A:$BS,46,0)</f>
        <v>#N/A</v>
      </c>
      <c r="AF749" s="21" t="e">
        <f t="shared" si="391"/>
        <v>#N/A</v>
      </c>
      <c r="AG749" s="20" t="e">
        <f>VLOOKUP($B749,'DATA PENGUKURAN GARDU'!$A:$BS,46,0)</f>
        <v>#N/A</v>
      </c>
      <c r="AH749" s="20" t="e">
        <f>VLOOKUP($B749,'DATA PENGUKURAN GARDU'!$A:$BS,53,0)</f>
        <v>#N/A</v>
      </c>
      <c r="AI749" s="20" t="e">
        <f>VLOOKUP($B749,'DATA PENGUKURAN GARDU'!$A:$BS,54,0)</f>
        <v>#N/A</v>
      </c>
      <c r="AJ749" s="17" t="e">
        <f>VLOOKUP($C749,'DATA PENGUKURAN GARDU'!$A:$BS,42,0)</f>
        <v>#N/A</v>
      </c>
      <c r="AK749" s="23" t="e">
        <f t="shared" si="392"/>
        <v>#N/A</v>
      </c>
      <c r="AL749" s="17" t="e">
        <f>VLOOKUP($C749,'DATA PENGUKURAN GARDU'!$A:$BS,44,0)</f>
        <v>#N/A</v>
      </c>
      <c r="AM749" s="23" t="e">
        <f t="shared" si="393"/>
        <v>#N/A</v>
      </c>
      <c r="AN749" s="17" t="e">
        <f>VLOOKUP($C749,'DATA PENGUKURAN GARDU'!$A:$BS,46,0)</f>
        <v>#N/A</v>
      </c>
      <c r="AO749" s="23" t="e">
        <f t="shared" si="394"/>
        <v>#N/A</v>
      </c>
      <c r="AP749" s="17" t="e">
        <f>VLOOKUP($C749,'DATA PENGUKURAN GARDU'!$A:$BS,46,0)</f>
        <v>#N/A</v>
      </c>
      <c r="AQ749" s="17" t="e">
        <f>VLOOKUP($C749,'DATA PENGUKURAN GARDU'!$A:$BS,53,0)</f>
        <v>#N/A</v>
      </c>
      <c r="AR749" s="17" t="e">
        <f>VLOOKUP($C749,'DATA PENGUKURAN GARDU'!$A:$BS,54,0)</f>
        <v>#N/A</v>
      </c>
      <c r="AS749" s="20" t="e">
        <f>VLOOKUP($D749,'DATA PENGUKURAN GARDU'!$A:$BS,42,0)</f>
        <v>#N/A</v>
      </c>
      <c r="AT749" s="21" t="e">
        <f t="shared" si="395"/>
        <v>#N/A</v>
      </c>
      <c r="AU749" s="20" t="e">
        <f>VLOOKUP($D749,'DATA PENGUKURAN GARDU'!$A:$BS,44,0)</f>
        <v>#N/A</v>
      </c>
      <c r="AV749" s="21" t="e">
        <f t="shared" si="396"/>
        <v>#N/A</v>
      </c>
      <c r="AW749" s="20" t="e">
        <f>VLOOKUP($D749,'DATA PENGUKURAN GARDU'!$A:$BS,46,0)</f>
        <v>#N/A</v>
      </c>
      <c r="AX749" s="21" t="e">
        <f t="shared" si="397"/>
        <v>#N/A</v>
      </c>
      <c r="AY749" s="20" t="e">
        <f>VLOOKUP($D749,'DATA PENGUKURAN GARDU'!$A:$BS,46,0)</f>
        <v>#N/A</v>
      </c>
      <c r="AZ749" s="20" t="e">
        <f>VLOOKUP($D749,'DATA PENGUKURAN GARDU'!$A:$BS,53,0)</f>
        <v>#N/A</v>
      </c>
      <c r="BA749" s="20" t="e">
        <f>VLOOKUP($D749,'DATA PENGUKURAN GARDU'!$A:$BS,54,0)</f>
        <v>#N/A</v>
      </c>
      <c r="BB749" s="17" t="e">
        <f>VLOOKUP($E749,'DATA PENGUKURAN GARDU'!$A:$BS,42,0)</f>
        <v>#N/A</v>
      </c>
      <c r="BC749" s="23" t="e">
        <f t="shared" si="398"/>
        <v>#N/A</v>
      </c>
      <c r="BD749" s="17" t="e">
        <f>VLOOKUP($E749,'DATA PENGUKURAN GARDU'!$A:$BS,44,0)</f>
        <v>#N/A</v>
      </c>
      <c r="BE749" s="23" t="e">
        <f t="shared" si="399"/>
        <v>#N/A</v>
      </c>
      <c r="BF749" s="17" t="e">
        <f>VLOOKUP($E749,'DATA PENGUKURAN GARDU'!$A:$BS,46,0)</f>
        <v>#N/A</v>
      </c>
      <c r="BG749" s="23" t="e">
        <f t="shared" si="400"/>
        <v>#N/A</v>
      </c>
      <c r="BH749" s="17" t="e">
        <f>VLOOKUP($E749,'DATA PENGUKURAN GARDU'!$A:$BS,46,0)</f>
        <v>#N/A</v>
      </c>
      <c r="BI749" s="17" t="e">
        <f>VLOOKUP($E749,'DATA PENGUKURAN GARDU'!$A:$BS,53,0)</f>
        <v>#N/A</v>
      </c>
      <c r="BJ749" s="17" t="e">
        <f>VLOOKUP($E749,'DATA PENGUKURAN GARDU'!$A:$BS,54,0)</f>
        <v>#N/A</v>
      </c>
      <c r="BK749" s="20" t="e">
        <f t="shared" si="378"/>
        <v>#N/A</v>
      </c>
      <c r="BL749" s="20" t="e">
        <f t="shared" si="379"/>
        <v>#N/A</v>
      </c>
      <c r="BM749" s="20" t="e">
        <f t="shared" si="380"/>
        <v>#N/A</v>
      </c>
      <c r="BN749" s="25" t="e">
        <f t="shared" si="381"/>
        <v>#N/A</v>
      </c>
      <c r="BO749" s="26" t="str">
        <f t="shared" si="382"/>
        <v>0</v>
      </c>
      <c r="BP749" s="21" t="e">
        <f t="shared" si="383"/>
        <v>#VALUE!</v>
      </c>
      <c r="BQ749" s="20" t="e">
        <f t="shared" si="384"/>
        <v>#N/A</v>
      </c>
      <c r="BR749" s="20" t="e">
        <v>#N/A</v>
      </c>
      <c r="BS749" s="9" t="e">
        <v>#N/A</v>
      </c>
      <c r="BT749" s="2" t="e">
        <f t="shared" si="385"/>
        <v>#VALUE!</v>
      </c>
      <c r="BU749" s="2" t="e">
        <f t="shared" si="368"/>
        <v>#N/A</v>
      </c>
      <c r="BV749" s="2" t="e">
        <f t="shared" si="369"/>
        <v>#N/A</v>
      </c>
    </row>
    <row r="750" s="2" customFormat="1" ht="22.95" customHeight="1" spans="1:74">
      <c r="A750" s="9" t="str">
        <f t="shared" si="370"/>
        <v>N 029Induk</v>
      </c>
      <c r="B750" s="9" t="str">
        <f t="shared" si="371"/>
        <v>N 029jurusan 1</v>
      </c>
      <c r="C750" s="9" t="str">
        <f t="shared" si="372"/>
        <v>N 029jurusan 2</v>
      </c>
      <c r="D750" s="9" t="str">
        <f t="shared" si="373"/>
        <v>N 029jurusan 3</v>
      </c>
      <c r="E750" s="9" t="str">
        <f t="shared" si="374"/>
        <v>N 029jurusan 4</v>
      </c>
      <c r="F750" s="10" t="s">
        <v>342</v>
      </c>
      <c r="G750" s="10" t="s">
        <v>39</v>
      </c>
      <c r="H750" s="10" t="s">
        <v>935</v>
      </c>
      <c r="I750" s="10" t="s">
        <v>11564</v>
      </c>
      <c r="J750" s="10" t="s">
        <v>11565</v>
      </c>
      <c r="K750" s="10" t="s">
        <v>7465</v>
      </c>
      <c r="L750" s="10"/>
      <c r="M750" s="10"/>
      <c r="N750" s="14">
        <f t="shared" si="375"/>
        <v>0</v>
      </c>
      <c r="O750" s="15" t="e">
        <f t="shared" si="376"/>
        <v>#VALUE!</v>
      </c>
      <c r="P750" s="15" t="e">
        <f t="shared" si="377"/>
        <v>#VALUE!</v>
      </c>
      <c r="Q750" s="17" t="e">
        <f>VLOOKUP($A750,'DATA PENGUKURAN GARDU'!$A:$BS,42,0)</f>
        <v>#N/A</v>
      </c>
      <c r="R750" s="18" t="e">
        <f t="shared" si="386"/>
        <v>#N/A</v>
      </c>
      <c r="S750" s="17" t="e">
        <f>VLOOKUP($A750,'DATA PENGUKURAN GARDU'!$A:$BS,44,0)</f>
        <v>#N/A</v>
      </c>
      <c r="T750" s="18" t="e">
        <f t="shared" si="387"/>
        <v>#N/A</v>
      </c>
      <c r="U750" s="17" t="e">
        <f>VLOOKUP($A750,'DATA PENGUKURAN GARDU'!$A:$BS,46,0)</f>
        <v>#N/A</v>
      </c>
      <c r="V750" s="18" t="e">
        <f t="shared" si="388"/>
        <v>#N/A</v>
      </c>
      <c r="W750" s="17" t="e">
        <f>VLOOKUP($A750,'DATA PENGUKURAN GARDU'!$A:$BS,48,0)</f>
        <v>#N/A</v>
      </c>
      <c r="X750" s="17" t="e">
        <f>VLOOKUP($A750,'DATA PENGUKURAN GARDU'!$A:$BS,53,0)</f>
        <v>#N/A</v>
      </c>
      <c r="Y750" s="17" t="e">
        <f>VLOOKUP($A750,'DATA PENGUKURAN GARDU'!$A:$BS,54,0)</f>
        <v>#N/A</v>
      </c>
      <c r="Z750" s="17" t="e">
        <f>VLOOKUP($A750,'DATA PENGUKURAN GARDU'!$A:$BS,55,0)</f>
        <v>#N/A</v>
      </c>
      <c r="AA750" s="20" t="e">
        <f>VLOOKUP($B750,'DATA PENGUKURAN GARDU'!$A:$BS,42,0)</f>
        <v>#N/A</v>
      </c>
      <c r="AB750" s="21" t="e">
        <f t="shared" si="389"/>
        <v>#N/A</v>
      </c>
      <c r="AC750" s="20" t="e">
        <f>VLOOKUP($B750,'DATA PENGUKURAN GARDU'!$A:$BS,44,0)</f>
        <v>#N/A</v>
      </c>
      <c r="AD750" s="21" t="e">
        <f t="shared" si="390"/>
        <v>#N/A</v>
      </c>
      <c r="AE750" s="20" t="e">
        <f>VLOOKUP($B750,'DATA PENGUKURAN GARDU'!$A:$BS,46,0)</f>
        <v>#N/A</v>
      </c>
      <c r="AF750" s="21" t="e">
        <f t="shared" si="391"/>
        <v>#N/A</v>
      </c>
      <c r="AG750" s="20" t="e">
        <f>VLOOKUP($B750,'DATA PENGUKURAN GARDU'!$A:$BS,46,0)</f>
        <v>#N/A</v>
      </c>
      <c r="AH750" s="20" t="e">
        <f>VLOOKUP($B750,'DATA PENGUKURAN GARDU'!$A:$BS,53,0)</f>
        <v>#N/A</v>
      </c>
      <c r="AI750" s="20" t="e">
        <f>VLOOKUP($B750,'DATA PENGUKURAN GARDU'!$A:$BS,54,0)</f>
        <v>#N/A</v>
      </c>
      <c r="AJ750" s="17" t="e">
        <f>VLOOKUP($C750,'DATA PENGUKURAN GARDU'!$A:$BS,42,0)</f>
        <v>#N/A</v>
      </c>
      <c r="AK750" s="23" t="e">
        <f t="shared" si="392"/>
        <v>#N/A</v>
      </c>
      <c r="AL750" s="17" t="e">
        <f>VLOOKUP($C750,'DATA PENGUKURAN GARDU'!$A:$BS,44,0)</f>
        <v>#N/A</v>
      </c>
      <c r="AM750" s="23" t="e">
        <f t="shared" si="393"/>
        <v>#N/A</v>
      </c>
      <c r="AN750" s="17" t="e">
        <f>VLOOKUP($C750,'DATA PENGUKURAN GARDU'!$A:$BS,46,0)</f>
        <v>#N/A</v>
      </c>
      <c r="AO750" s="23" t="e">
        <f t="shared" si="394"/>
        <v>#N/A</v>
      </c>
      <c r="AP750" s="17" t="e">
        <f>VLOOKUP($C750,'DATA PENGUKURAN GARDU'!$A:$BS,46,0)</f>
        <v>#N/A</v>
      </c>
      <c r="AQ750" s="17" t="e">
        <f>VLOOKUP($C750,'DATA PENGUKURAN GARDU'!$A:$BS,53,0)</f>
        <v>#N/A</v>
      </c>
      <c r="AR750" s="17" t="e">
        <f>VLOOKUP($C750,'DATA PENGUKURAN GARDU'!$A:$BS,54,0)</f>
        <v>#N/A</v>
      </c>
      <c r="AS750" s="20" t="e">
        <f>VLOOKUP($D750,'DATA PENGUKURAN GARDU'!$A:$BS,42,0)</f>
        <v>#N/A</v>
      </c>
      <c r="AT750" s="21" t="e">
        <f t="shared" si="395"/>
        <v>#N/A</v>
      </c>
      <c r="AU750" s="20" t="e">
        <f>VLOOKUP($D750,'DATA PENGUKURAN GARDU'!$A:$BS,44,0)</f>
        <v>#N/A</v>
      </c>
      <c r="AV750" s="21" t="e">
        <f t="shared" si="396"/>
        <v>#N/A</v>
      </c>
      <c r="AW750" s="20" t="e">
        <f>VLOOKUP($D750,'DATA PENGUKURAN GARDU'!$A:$BS,46,0)</f>
        <v>#N/A</v>
      </c>
      <c r="AX750" s="21" t="e">
        <f t="shared" si="397"/>
        <v>#N/A</v>
      </c>
      <c r="AY750" s="20" t="e">
        <f>VLOOKUP($D750,'DATA PENGUKURAN GARDU'!$A:$BS,46,0)</f>
        <v>#N/A</v>
      </c>
      <c r="AZ750" s="20" t="e">
        <f>VLOOKUP($D750,'DATA PENGUKURAN GARDU'!$A:$BS,53,0)</f>
        <v>#N/A</v>
      </c>
      <c r="BA750" s="20" t="e">
        <f>VLOOKUP($D750,'DATA PENGUKURAN GARDU'!$A:$BS,54,0)</f>
        <v>#N/A</v>
      </c>
      <c r="BB750" s="17" t="e">
        <f>VLOOKUP($E750,'DATA PENGUKURAN GARDU'!$A:$BS,42,0)</f>
        <v>#N/A</v>
      </c>
      <c r="BC750" s="23" t="e">
        <f t="shared" si="398"/>
        <v>#N/A</v>
      </c>
      <c r="BD750" s="17" t="e">
        <f>VLOOKUP($E750,'DATA PENGUKURAN GARDU'!$A:$BS,44,0)</f>
        <v>#N/A</v>
      </c>
      <c r="BE750" s="23" t="e">
        <f t="shared" si="399"/>
        <v>#N/A</v>
      </c>
      <c r="BF750" s="17" t="e">
        <f>VLOOKUP($E750,'DATA PENGUKURAN GARDU'!$A:$BS,46,0)</f>
        <v>#N/A</v>
      </c>
      <c r="BG750" s="23" t="e">
        <f t="shared" si="400"/>
        <v>#N/A</v>
      </c>
      <c r="BH750" s="17" t="e">
        <f>VLOOKUP($E750,'DATA PENGUKURAN GARDU'!$A:$BS,46,0)</f>
        <v>#N/A</v>
      </c>
      <c r="BI750" s="17" t="e">
        <f>VLOOKUP($E750,'DATA PENGUKURAN GARDU'!$A:$BS,53,0)</f>
        <v>#N/A</v>
      </c>
      <c r="BJ750" s="17" t="e">
        <f>VLOOKUP($E750,'DATA PENGUKURAN GARDU'!$A:$BS,54,0)</f>
        <v>#N/A</v>
      </c>
      <c r="BK750" s="20" t="e">
        <f t="shared" si="378"/>
        <v>#N/A</v>
      </c>
      <c r="BL750" s="20" t="e">
        <f t="shared" si="379"/>
        <v>#N/A</v>
      </c>
      <c r="BM750" s="20" t="e">
        <f t="shared" si="380"/>
        <v>#N/A</v>
      </c>
      <c r="BN750" s="25" t="e">
        <f t="shared" si="381"/>
        <v>#N/A</v>
      </c>
      <c r="BO750" s="26" t="str">
        <f t="shared" si="382"/>
        <v>0</v>
      </c>
      <c r="BP750" s="21" t="e">
        <f t="shared" si="383"/>
        <v>#VALUE!</v>
      </c>
      <c r="BQ750" s="20" t="e">
        <f t="shared" si="384"/>
        <v>#N/A</v>
      </c>
      <c r="BR750" s="20" t="e">
        <v>#N/A</v>
      </c>
      <c r="BS750" s="9" t="e">
        <v>#N/A</v>
      </c>
      <c r="BT750" s="2" t="e">
        <f t="shared" si="385"/>
        <v>#VALUE!</v>
      </c>
      <c r="BU750" s="2" t="e">
        <f t="shared" si="368"/>
        <v>#N/A</v>
      </c>
      <c r="BV750" s="2" t="e">
        <f t="shared" si="369"/>
        <v>#N/A</v>
      </c>
    </row>
    <row r="751" s="2" customFormat="1" ht="22.95" customHeight="1" spans="1:74">
      <c r="A751" s="9" t="str">
        <f t="shared" si="370"/>
        <v>N 032Induk</v>
      </c>
      <c r="B751" s="9" t="str">
        <f t="shared" si="371"/>
        <v>N 032jurusan 1</v>
      </c>
      <c r="C751" s="9" t="str">
        <f t="shared" si="372"/>
        <v>N 032jurusan 2</v>
      </c>
      <c r="D751" s="9" t="str">
        <f t="shared" si="373"/>
        <v>N 032jurusan 3</v>
      </c>
      <c r="E751" s="9" t="str">
        <f t="shared" si="374"/>
        <v>N 032jurusan 4</v>
      </c>
      <c r="F751" s="10" t="s">
        <v>342</v>
      </c>
      <c r="G751" s="10" t="s">
        <v>39</v>
      </c>
      <c r="H751" s="10" t="s">
        <v>936</v>
      </c>
      <c r="I751" s="10" t="s">
        <v>11566</v>
      </c>
      <c r="J751" s="10" t="s">
        <v>11567</v>
      </c>
      <c r="K751" s="10" t="s">
        <v>7465</v>
      </c>
      <c r="L751" s="10"/>
      <c r="M751" s="10"/>
      <c r="N751" s="14">
        <f t="shared" si="375"/>
        <v>0</v>
      </c>
      <c r="O751" s="15" t="e">
        <f t="shared" si="376"/>
        <v>#VALUE!</v>
      </c>
      <c r="P751" s="15" t="e">
        <f t="shared" si="377"/>
        <v>#VALUE!</v>
      </c>
      <c r="Q751" s="17" t="e">
        <f>VLOOKUP($A751,'DATA PENGUKURAN GARDU'!$A:$BS,42,0)</f>
        <v>#N/A</v>
      </c>
      <c r="R751" s="18" t="e">
        <f t="shared" si="386"/>
        <v>#N/A</v>
      </c>
      <c r="S751" s="17" t="e">
        <f>VLOOKUP($A751,'DATA PENGUKURAN GARDU'!$A:$BS,44,0)</f>
        <v>#N/A</v>
      </c>
      <c r="T751" s="18" t="e">
        <f t="shared" si="387"/>
        <v>#N/A</v>
      </c>
      <c r="U751" s="17" t="e">
        <f>VLOOKUP($A751,'DATA PENGUKURAN GARDU'!$A:$BS,46,0)</f>
        <v>#N/A</v>
      </c>
      <c r="V751" s="18" t="e">
        <f t="shared" si="388"/>
        <v>#N/A</v>
      </c>
      <c r="W751" s="17" t="e">
        <f>VLOOKUP($A751,'DATA PENGUKURAN GARDU'!$A:$BS,48,0)</f>
        <v>#N/A</v>
      </c>
      <c r="X751" s="17" t="e">
        <f>VLOOKUP($A751,'DATA PENGUKURAN GARDU'!$A:$BS,53,0)</f>
        <v>#N/A</v>
      </c>
      <c r="Y751" s="17" t="e">
        <f>VLOOKUP($A751,'DATA PENGUKURAN GARDU'!$A:$BS,54,0)</f>
        <v>#N/A</v>
      </c>
      <c r="Z751" s="17" t="e">
        <f>VLOOKUP($A751,'DATA PENGUKURAN GARDU'!$A:$BS,55,0)</f>
        <v>#N/A</v>
      </c>
      <c r="AA751" s="20" t="e">
        <f>VLOOKUP($B751,'DATA PENGUKURAN GARDU'!$A:$BS,42,0)</f>
        <v>#N/A</v>
      </c>
      <c r="AB751" s="21" t="e">
        <f t="shared" si="389"/>
        <v>#N/A</v>
      </c>
      <c r="AC751" s="20" t="e">
        <f>VLOOKUP($B751,'DATA PENGUKURAN GARDU'!$A:$BS,44,0)</f>
        <v>#N/A</v>
      </c>
      <c r="AD751" s="21" t="e">
        <f t="shared" si="390"/>
        <v>#N/A</v>
      </c>
      <c r="AE751" s="20" t="e">
        <f>VLOOKUP($B751,'DATA PENGUKURAN GARDU'!$A:$BS,46,0)</f>
        <v>#N/A</v>
      </c>
      <c r="AF751" s="21" t="e">
        <f t="shared" si="391"/>
        <v>#N/A</v>
      </c>
      <c r="AG751" s="20" t="e">
        <f>VLOOKUP($B751,'DATA PENGUKURAN GARDU'!$A:$BS,46,0)</f>
        <v>#N/A</v>
      </c>
      <c r="AH751" s="20" t="e">
        <f>VLOOKUP($B751,'DATA PENGUKURAN GARDU'!$A:$BS,53,0)</f>
        <v>#N/A</v>
      </c>
      <c r="AI751" s="20" t="e">
        <f>VLOOKUP($B751,'DATA PENGUKURAN GARDU'!$A:$BS,54,0)</f>
        <v>#N/A</v>
      </c>
      <c r="AJ751" s="17" t="e">
        <f>VLOOKUP($C751,'DATA PENGUKURAN GARDU'!$A:$BS,42,0)</f>
        <v>#N/A</v>
      </c>
      <c r="AK751" s="23" t="e">
        <f t="shared" si="392"/>
        <v>#N/A</v>
      </c>
      <c r="AL751" s="17" t="e">
        <f>VLOOKUP($C751,'DATA PENGUKURAN GARDU'!$A:$BS,44,0)</f>
        <v>#N/A</v>
      </c>
      <c r="AM751" s="23" t="e">
        <f t="shared" si="393"/>
        <v>#N/A</v>
      </c>
      <c r="AN751" s="17" t="e">
        <f>VLOOKUP($C751,'DATA PENGUKURAN GARDU'!$A:$BS,46,0)</f>
        <v>#N/A</v>
      </c>
      <c r="AO751" s="23" t="e">
        <f t="shared" si="394"/>
        <v>#N/A</v>
      </c>
      <c r="AP751" s="17" t="e">
        <f>VLOOKUP($C751,'DATA PENGUKURAN GARDU'!$A:$BS,46,0)</f>
        <v>#N/A</v>
      </c>
      <c r="AQ751" s="17" t="e">
        <f>VLOOKUP($C751,'DATA PENGUKURAN GARDU'!$A:$BS,53,0)</f>
        <v>#N/A</v>
      </c>
      <c r="AR751" s="17" t="e">
        <f>VLOOKUP($C751,'DATA PENGUKURAN GARDU'!$A:$BS,54,0)</f>
        <v>#N/A</v>
      </c>
      <c r="AS751" s="20" t="e">
        <f>VLOOKUP($D751,'DATA PENGUKURAN GARDU'!$A:$BS,42,0)</f>
        <v>#N/A</v>
      </c>
      <c r="AT751" s="21" t="e">
        <f t="shared" si="395"/>
        <v>#N/A</v>
      </c>
      <c r="AU751" s="20" t="e">
        <f>VLOOKUP($D751,'DATA PENGUKURAN GARDU'!$A:$BS,44,0)</f>
        <v>#N/A</v>
      </c>
      <c r="AV751" s="21" t="e">
        <f t="shared" si="396"/>
        <v>#N/A</v>
      </c>
      <c r="AW751" s="20" t="e">
        <f>VLOOKUP($D751,'DATA PENGUKURAN GARDU'!$A:$BS,46,0)</f>
        <v>#N/A</v>
      </c>
      <c r="AX751" s="21" t="e">
        <f t="shared" si="397"/>
        <v>#N/A</v>
      </c>
      <c r="AY751" s="20" t="e">
        <f>VLOOKUP($D751,'DATA PENGUKURAN GARDU'!$A:$BS,46,0)</f>
        <v>#N/A</v>
      </c>
      <c r="AZ751" s="20" t="e">
        <f>VLOOKUP($D751,'DATA PENGUKURAN GARDU'!$A:$BS,53,0)</f>
        <v>#N/A</v>
      </c>
      <c r="BA751" s="20" t="e">
        <f>VLOOKUP($D751,'DATA PENGUKURAN GARDU'!$A:$BS,54,0)</f>
        <v>#N/A</v>
      </c>
      <c r="BB751" s="17" t="e">
        <f>VLOOKUP($E751,'DATA PENGUKURAN GARDU'!$A:$BS,42,0)</f>
        <v>#N/A</v>
      </c>
      <c r="BC751" s="23" t="e">
        <f t="shared" si="398"/>
        <v>#N/A</v>
      </c>
      <c r="BD751" s="17" t="e">
        <f>VLOOKUP($E751,'DATA PENGUKURAN GARDU'!$A:$BS,44,0)</f>
        <v>#N/A</v>
      </c>
      <c r="BE751" s="23" t="e">
        <f t="shared" si="399"/>
        <v>#N/A</v>
      </c>
      <c r="BF751" s="17" t="e">
        <f>VLOOKUP($E751,'DATA PENGUKURAN GARDU'!$A:$BS,46,0)</f>
        <v>#N/A</v>
      </c>
      <c r="BG751" s="23" t="e">
        <f t="shared" si="400"/>
        <v>#N/A</v>
      </c>
      <c r="BH751" s="17" t="e">
        <f>VLOOKUP($E751,'DATA PENGUKURAN GARDU'!$A:$BS,46,0)</f>
        <v>#N/A</v>
      </c>
      <c r="BI751" s="17" t="e">
        <f>VLOOKUP($E751,'DATA PENGUKURAN GARDU'!$A:$BS,53,0)</f>
        <v>#N/A</v>
      </c>
      <c r="BJ751" s="17" t="e">
        <f>VLOOKUP($E751,'DATA PENGUKURAN GARDU'!$A:$BS,54,0)</f>
        <v>#N/A</v>
      </c>
      <c r="BK751" s="20" t="e">
        <f t="shared" si="378"/>
        <v>#N/A</v>
      </c>
      <c r="BL751" s="20" t="e">
        <f t="shared" si="379"/>
        <v>#N/A</v>
      </c>
      <c r="BM751" s="20" t="e">
        <f t="shared" si="380"/>
        <v>#N/A</v>
      </c>
      <c r="BN751" s="25" t="e">
        <f t="shared" si="381"/>
        <v>#N/A</v>
      </c>
      <c r="BO751" s="26" t="str">
        <f t="shared" si="382"/>
        <v>0</v>
      </c>
      <c r="BP751" s="21" t="e">
        <f t="shared" si="383"/>
        <v>#VALUE!</v>
      </c>
      <c r="BQ751" s="20" t="e">
        <f t="shared" si="384"/>
        <v>#N/A</v>
      </c>
      <c r="BR751" s="20" t="e">
        <v>#N/A</v>
      </c>
      <c r="BS751" s="9" t="e">
        <v>#N/A</v>
      </c>
      <c r="BT751" s="2" t="e">
        <f t="shared" si="385"/>
        <v>#VALUE!</v>
      </c>
      <c r="BU751" s="2" t="e">
        <f t="shared" si="368"/>
        <v>#N/A</v>
      </c>
      <c r="BV751" s="2" t="e">
        <f t="shared" si="369"/>
        <v>#N/A</v>
      </c>
    </row>
    <row r="752" s="2" customFormat="1" ht="22.95" customHeight="1" spans="1:74">
      <c r="A752" s="9" t="str">
        <f t="shared" si="370"/>
        <v>N 034Induk</v>
      </c>
      <c r="B752" s="9" t="str">
        <f t="shared" si="371"/>
        <v>N 034jurusan 1</v>
      </c>
      <c r="C752" s="9" t="str">
        <f t="shared" si="372"/>
        <v>N 034jurusan 2</v>
      </c>
      <c r="D752" s="9" t="str">
        <f t="shared" si="373"/>
        <v>N 034jurusan 3</v>
      </c>
      <c r="E752" s="9" t="str">
        <f t="shared" si="374"/>
        <v>N 034jurusan 4</v>
      </c>
      <c r="F752" s="10" t="s">
        <v>226</v>
      </c>
      <c r="G752" s="10" t="s">
        <v>101</v>
      </c>
      <c r="H752" s="10" t="s">
        <v>937</v>
      </c>
      <c r="I752" s="10" t="s">
        <v>11568</v>
      </c>
      <c r="J752" s="10" t="s">
        <v>11569</v>
      </c>
      <c r="K752" s="10" t="s">
        <v>7465</v>
      </c>
      <c r="L752" s="10"/>
      <c r="M752" s="10"/>
      <c r="N752" s="14">
        <f t="shared" si="375"/>
        <v>0</v>
      </c>
      <c r="O752" s="15" t="e">
        <f t="shared" si="376"/>
        <v>#VALUE!</v>
      </c>
      <c r="P752" s="15" t="e">
        <f t="shared" si="377"/>
        <v>#VALUE!</v>
      </c>
      <c r="Q752" s="17" t="e">
        <f>VLOOKUP($A752,'DATA PENGUKURAN GARDU'!$A:$BS,42,0)</f>
        <v>#N/A</v>
      </c>
      <c r="R752" s="18" t="e">
        <f t="shared" si="386"/>
        <v>#N/A</v>
      </c>
      <c r="S752" s="17" t="e">
        <f>VLOOKUP($A752,'DATA PENGUKURAN GARDU'!$A:$BS,44,0)</f>
        <v>#N/A</v>
      </c>
      <c r="T752" s="18" t="e">
        <f t="shared" si="387"/>
        <v>#N/A</v>
      </c>
      <c r="U752" s="17" t="e">
        <f>VLOOKUP($A752,'DATA PENGUKURAN GARDU'!$A:$BS,46,0)</f>
        <v>#N/A</v>
      </c>
      <c r="V752" s="18" t="e">
        <f t="shared" si="388"/>
        <v>#N/A</v>
      </c>
      <c r="W752" s="17" t="e">
        <f>VLOOKUP($A752,'DATA PENGUKURAN GARDU'!$A:$BS,48,0)</f>
        <v>#N/A</v>
      </c>
      <c r="X752" s="17" t="e">
        <f>VLOOKUP($A752,'DATA PENGUKURAN GARDU'!$A:$BS,53,0)</f>
        <v>#N/A</v>
      </c>
      <c r="Y752" s="17" t="e">
        <f>VLOOKUP($A752,'DATA PENGUKURAN GARDU'!$A:$BS,54,0)</f>
        <v>#N/A</v>
      </c>
      <c r="Z752" s="17" t="e">
        <f>VLOOKUP($A752,'DATA PENGUKURAN GARDU'!$A:$BS,55,0)</f>
        <v>#N/A</v>
      </c>
      <c r="AA752" s="20" t="e">
        <f>VLOOKUP($B752,'DATA PENGUKURAN GARDU'!$A:$BS,42,0)</f>
        <v>#N/A</v>
      </c>
      <c r="AB752" s="21" t="e">
        <f t="shared" si="389"/>
        <v>#N/A</v>
      </c>
      <c r="AC752" s="20" t="e">
        <f>VLOOKUP($B752,'DATA PENGUKURAN GARDU'!$A:$BS,44,0)</f>
        <v>#N/A</v>
      </c>
      <c r="AD752" s="21" t="e">
        <f t="shared" si="390"/>
        <v>#N/A</v>
      </c>
      <c r="AE752" s="20" t="e">
        <f>VLOOKUP($B752,'DATA PENGUKURAN GARDU'!$A:$BS,46,0)</f>
        <v>#N/A</v>
      </c>
      <c r="AF752" s="21" t="e">
        <f t="shared" si="391"/>
        <v>#N/A</v>
      </c>
      <c r="AG752" s="20" t="e">
        <f>VLOOKUP($B752,'DATA PENGUKURAN GARDU'!$A:$BS,46,0)</f>
        <v>#N/A</v>
      </c>
      <c r="AH752" s="20" t="e">
        <f>VLOOKUP($B752,'DATA PENGUKURAN GARDU'!$A:$BS,53,0)</f>
        <v>#N/A</v>
      </c>
      <c r="AI752" s="20" t="e">
        <f>VLOOKUP($B752,'DATA PENGUKURAN GARDU'!$A:$BS,54,0)</f>
        <v>#N/A</v>
      </c>
      <c r="AJ752" s="17" t="e">
        <f>VLOOKUP($C752,'DATA PENGUKURAN GARDU'!$A:$BS,42,0)</f>
        <v>#N/A</v>
      </c>
      <c r="AK752" s="23" t="e">
        <f t="shared" si="392"/>
        <v>#N/A</v>
      </c>
      <c r="AL752" s="17" t="e">
        <f>VLOOKUP($C752,'DATA PENGUKURAN GARDU'!$A:$BS,44,0)</f>
        <v>#N/A</v>
      </c>
      <c r="AM752" s="23" t="e">
        <f t="shared" si="393"/>
        <v>#N/A</v>
      </c>
      <c r="AN752" s="17" t="e">
        <f>VLOOKUP($C752,'DATA PENGUKURAN GARDU'!$A:$BS,46,0)</f>
        <v>#N/A</v>
      </c>
      <c r="AO752" s="23" t="e">
        <f t="shared" si="394"/>
        <v>#N/A</v>
      </c>
      <c r="AP752" s="17" t="e">
        <f>VLOOKUP($C752,'DATA PENGUKURAN GARDU'!$A:$BS,46,0)</f>
        <v>#N/A</v>
      </c>
      <c r="AQ752" s="17" t="e">
        <f>VLOOKUP($C752,'DATA PENGUKURAN GARDU'!$A:$BS,53,0)</f>
        <v>#N/A</v>
      </c>
      <c r="AR752" s="17" t="e">
        <f>VLOOKUP($C752,'DATA PENGUKURAN GARDU'!$A:$BS,54,0)</f>
        <v>#N/A</v>
      </c>
      <c r="AS752" s="20" t="e">
        <f>VLOOKUP($D752,'DATA PENGUKURAN GARDU'!$A:$BS,42,0)</f>
        <v>#N/A</v>
      </c>
      <c r="AT752" s="21" t="e">
        <f t="shared" si="395"/>
        <v>#N/A</v>
      </c>
      <c r="AU752" s="20" t="e">
        <f>VLOOKUP($D752,'DATA PENGUKURAN GARDU'!$A:$BS,44,0)</f>
        <v>#N/A</v>
      </c>
      <c r="AV752" s="21" t="e">
        <f t="shared" si="396"/>
        <v>#N/A</v>
      </c>
      <c r="AW752" s="20" t="e">
        <f>VLOOKUP($D752,'DATA PENGUKURAN GARDU'!$A:$BS,46,0)</f>
        <v>#N/A</v>
      </c>
      <c r="AX752" s="21" t="e">
        <f t="shared" si="397"/>
        <v>#N/A</v>
      </c>
      <c r="AY752" s="20" t="e">
        <f>VLOOKUP($D752,'DATA PENGUKURAN GARDU'!$A:$BS,46,0)</f>
        <v>#N/A</v>
      </c>
      <c r="AZ752" s="20" t="e">
        <f>VLOOKUP($D752,'DATA PENGUKURAN GARDU'!$A:$BS,53,0)</f>
        <v>#N/A</v>
      </c>
      <c r="BA752" s="20" t="e">
        <f>VLOOKUP($D752,'DATA PENGUKURAN GARDU'!$A:$BS,54,0)</f>
        <v>#N/A</v>
      </c>
      <c r="BB752" s="17" t="e">
        <f>VLOOKUP($E752,'DATA PENGUKURAN GARDU'!$A:$BS,42,0)</f>
        <v>#N/A</v>
      </c>
      <c r="BC752" s="23" t="e">
        <f t="shared" si="398"/>
        <v>#N/A</v>
      </c>
      <c r="BD752" s="17" t="e">
        <f>VLOOKUP($E752,'DATA PENGUKURAN GARDU'!$A:$BS,44,0)</f>
        <v>#N/A</v>
      </c>
      <c r="BE752" s="23" t="e">
        <f t="shared" si="399"/>
        <v>#N/A</v>
      </c>
      <c r="BF752" s="17" t="e">
        <f>VLOOKUP($E752,'DATA PENGUKURAN GARDU'!$A:$BS,46,0)</f>
        <v>#N/A</v>
      </c>
      <c r="BG752" s="23" t="e">
        <f t="shared" si="400"/>
        <v>#N/A</v>
      </c>
      <c r="BH752" s="17" t="e">
        <f>VLOOKUP($E752,'DATA PENGUKURAN GARDU'!$A:$BS,46,0)</f>
        <v>#N/A</v>
      </c>
      <c r="BI752" s="17" t="e">
        <f>VLOOKUP($E752,'DATA PENGUKURAN GARDU'!$A:$BS,53,0)</f>
        <v>#N/A</v>
      </c>
      <c r="BJ752" s="17" t="e">
        <f>VLOOKUP($E752,'DATA PENGUKURAN GARDU'!$A:$BS,54,0)</f>
        <v>#N/A</v>
      </c>
      <c r="BK752" s="20" t="e">
        <f t="shared" si="378"/>
        <v>#N/A</v>
      </c>
      <c r="BL752" s="20" t="e">
        <f t="shared" si="379"/>
        <v>#N/A</v>
      </c>
      <c r="BM752" s="20" t="e">
        <f t="shared" si="380"/>
        <v>#N/A</v>
      </c>
      <c r="BN752" s="25" t="e">
        <f t="shared" si="381"/>
        <v>#N/A</v>
      </c>
      <c r="BO752" s="26" t="str">
        <f t="shared" si="382"/>
        <v>0</v>
      </c>
      <c r="BP752" s="21" t="e">
        <f t="shared" si="383"/>
        <v>#VALUE!</v>
      </c>
      <c r="BQ752" s="20" t="e">
        <f t="shared" si="384"/>
        <v>#N/A</v>
      </c>
      <c r="BR752" s="20" t="e">
        <v>#N/A</v>
      </c>
      <c r="BS752" s="9" t="e">
        <v>#N/A</v>
      </c>
      <c r="BT752" s="2" t="e">
        <f t="shared" si="385"/>
        <v>#VALUE!</v>
      </c>
      <c r="BU752" s="2" t="e">
        <f t="shared" si="368"/>
        <v>#N/A</v>
      </c>
      <c r="BV752" s="2" t="e">
        <f t="shared" si="369"/>
        <v>#N/A</v>
      </c>
    </row>
    <row r="753" s="2" customFormat="1" ht="22.95" customHeight="1" spans="1:74">
      <c r="A753" s="9" t="str">
        <f t="shared" si="370"/>
        <v>L-031Induk</v>
      </c>
      <c r="B753" s="9" t="str">
        <f t="shared" si="371"/>
        <v>L-031jurusan 1</v>
      </c>
      <c r="C753" s="9" t="str">
        <f t="shared" si="372"/>
        <v>L-031jurusan 2</v>
      </c>
      <c r="D753" s="9" t="str">
        <f t="shared" si="373"/>
        <v>L-031jurusan 3</v>
      </c>
      <c r="E753" s="9" t="str">
        <f t="shared" si="374"/>
        <v>L-031jurusan 4</v>
      </c>
      <c r="F753" s="10" t="s">
        <v>46</v>
      </c>
      <c r="G753" s="10" t="s">
        <v>22</v>
      </c>
      <c r="H753" s="10" t="s">
        <v>938</v>
      </c>
      <c r="I753" s="10" t="s">
        <v>11570</v>
      </c>
      <c r="J753" s="10" t="s">
        <v>11571</v>
      </c>
      <c r="K753" s="10" t="s">
        <v>7465</v>
      </c>
      <c r="L753" s="10"/>
      <c r="M753" s="10"/>
      <c r="N753" s="14">
        <f t="shared" si="375"/>
        <v>0</v>
      </c>
      <c r="O753" s="15" t="e">
        <f t="shared" si="376"/>
        <v>#VALUE!</v>
      </c>
      <c r="P753" s="15" t="e">
        <f t="shared" si="377"/>
        <v>#VALUE!</v>
      </c>
      <c r="Q753" s="17" t="e">
        <f>VLOOKUP($A753,'DATA PENGUKURAN GARDU'!$A:$BS,42,0)</f>
        <v>#N/A</v>
      </c>
      <c r="R753" s="18" t="e">
        <f t="shared" si="386"/>
        <v>#N/A</v>
      </c>
      <c r="S753" s="17" t="e">
        <f>VLOOKUP($A753,'DATA PENGUKURAN GARDU'!$A:$BS,44,0)</f>
        <v>#N/A</v>
      </c>
      <c r="T753" s="18" t="e">
        <f t="shared" si="387"/>
        <v>#N/A</v>
      </c>
      <c r="U753" s="17" t="e">
        <f>VLOOKUP($A753,'DATA PENGUKURAN GARDU'!$A:$BS,46,0)</f>
        <v>#N/A</v>
      </c>
      <c r="V753" s="18" t="e">
        <f t="shared" si="388"/>
        <v>#N/A</v>
      </c>
      <c r="W753" s="17" t="e">
        <f>VLOOKUP($A753,'DATA PENGUKURAN GARDU'!$A:$BS,48,0)</f>
        <v>#N/A</v>
      </c>
      <c r="X753" s="17" t="e">
        <f>VLOOKUP($A753,'DATA PENGUKURAN GARDU'!$A:$BS,53,0)</f>
        <v>#N/A</v>
      </c>
      <c r="Y753" s="17" t="e">
        <f>VLOOKUP($A753,'DATA PENGUKURAN GARDU'!$A:$BS,54,0)</f>
        <v>#N/A</v>
      </c>
      <c r="Z753" s="17" t="e">
        <f>VLOOKUP($A753,'DATA PENGUKURAN GARDU'!$A:$BS,55,0)</f>
        <v>#N/A</v>
      </c>
      <c r="AA753" s="20" t="e">
        <f>VLOOKUP($B753,'DATA PENGUKURAN GARDU'!$A:$BS,42,0)</f>
        <v>#N/A</v>
      </c>
      <c r="AB753" s="21" t="e">
        <f t="shared" si="389"/>
        <v>#N/A</v>
      </c>
      <c r="AC753" s="20" t="e">
        <f>VLOOKUP($B753,'DATA PENGUKURAN GARDU'!$A:$BS,44,0)</f>
        <v>#N/A</v>
      </c>
      <c r="AD753" s="21" t="e">
        <f t="shared" si="390"/>
        <v>#N/A</v>
      </c>
      <c r="AE753" s="20" t="e">
        <f>VLOOKUP($B753,'DATA PENGUKURAN GARDU'!$A:$BS,46,0)</f>
        <v>#N/A</v>
      </c>
      <c r="AF753" s="21" t="e">
        <f t="shared" si="391"/>
        <v>#N/A</v>
      </c>
      <c r="AG753" s="20" t="e">
        <f>VLOOKUP($B753,'DATA PENGUKURAN GARDU'!$A:$BS,46,0)</f>
        <v>#N/A</v>
      </c>
      <c r="AH753" s="20" t="e">
        <f>VLOOKUP($B753,'DATA PENGUKURAN GARDU'!$A:$BS,53,0)</f>
        <v>#N/A</v>
      </c>
      <c r="AI753" s="20" t="e">
        <f>VLOOKUP($B753,'DATA PENGUKURAN GARDU'!$A:$BS,54,0)</f>
        <v>#N/A</v>
      </c>
      <c r="AJ753" s="17" t="e">
        <f>VLOOKUP($C753,'DATA PENGUKURAN GARDU'!$A:$BS,42,0)</f>
        <v>#N/A</v>
      </c>
      <c r="AK753" s="23" t="e">
        <f t="shared" si="392"/>
        <v>#N/A</v>
      </c>
      <c r="AL753" s="17" t="e">
        <f>VLOOKUP($C753,'DATA PENGUKURAN GARDU'!$A:$BS,44,0)</f>
        <v>#N/A</v>
      </c>
      <c r="AM753" s="23" t="e">
        <f t="shared" si="393"/>
        <v>#N/A</v>
      </c>
      <c r="AN753" s="17" t="e">
        <f>VLOOKUP($C753,'DATA PENGUKURAN GARDU'!$A:$BS,46,0)</f>
        <v>#N/A</v>
      </c>
      <c r="AO753" s="23" t="e">
        <f t="shared" si="394"/>
        <v>#N/A</v>
      </c>
      <c r="AP753" s="17" t="e">
        <f>VLOOKUP($C753,'DATA PENGUKURAN GARDU'!$A:$BS,46,0)</f>
        <v>#N/A</v>
      </c>
      <c r="AQ753" s="17" t="e">
        <f>VLOOKUP($C753,'DATA PENGUKURAN GARDU'!$A:$BS,53,0)</f>
        <v>#N/A</v>
      </c>
      <c r="AR753" s="17" t="e">
        <f>VLOOKUP($C753,'DATA PENGUKURAN GARDU'!$A:$BS,54,0)</f>
        <v>#N/A</v>
      </c>
      <c r="AS753" s="20" t="e">
        <f>VLOOKUP($D753,'DATA PENGUKURAN GARDU'!$A:$BS,42,0)</f>
        <v>#N/A</v>
      </c>
      <c r="AT753" s="21" t="e">
        <f t="shared" si="395"/>
        <v>#N/A</v>
      </c>
      <c r="AU753" s="20" t="e">
        <f>VLOOKUP($D753,'DATA PENGUKURAN GARDU'!$A:$BS,44,0)</f>
        <v>#N/A</v>
      </c>
      <c r="AV753" s="21" t="e">
        <f t="shared" si="396"/>
        <v>#N/A</v>
      </c>
      <c r="AW753" s="20" t="e">
        <f>VLOOKUP($D753,'DATA PENGUKURAN GARDU'!$A:$BS,46,0)</f>
        <v>#N/A</v>
      </c>
      <c r="AX753" s="21" t="e">
        <f t="shared" si="397"/>
        <v>#N/A</v>
      </c>
      <c r="AY753" s="20" t="e">
        <f>VLOOKUP($D753,'DATA PENGUKURAN GARDU'!$A:$BS,46,0)</f>
        <v>#N/A</v>
      </c>
      <c r="AZ753" s="20" t="e">
        <f>VLOOKUP($D753,'DATA PENGUKURAN GARDU'!$A:$BS,53,0)</f>
        <v>#N/A</v>
      </c>
      <c r="BA753" s="20" t="e">
        <f>VLOOKUP($D753,'DATA PENGUKURAN GARDU'!$A:$BS,54,0)</f>
        <v>#N/A</v>
      </c>
      <c r="BB753" s="17" t="e">
        <f>VLOOKUP($E753,'DATA PENGUKURAN GARDU'!$A:$BS,42,0)</f>
        <v>#N/A</v>
      </c>
      <c r="BC753" s="23" t="e">
        <f t="shared" si="398"/>
        <v>#N/A</v>
      </c>
      <c r="BD753" s="17" t="e">
        <f>VLOOKUP($E753,'DATA PENGUKURAN GARDU'!$A:$BS,44,0)</f>
        <v>#N/A</v>
      </c>
      <c r="BE753" s="23" t="e">
        <f t="shared" si="399"/>
        <v>#N/A</v>
      </c>
      <c r="BF753" s="17" t="e">
        <f>VLOOKUP($E753,'DATA PENGUKURAN GARDU'!$A:$BS,46,0)</f>
        <v>#N/A</v>
      </c>
      <c r="BG753" s="23" t="e">
        <f t="shared" si="400"/>
        <v>#N/A</v>
      </c>
      <c r="BH753" s="17" t="e">
        <f>VLOOKUP($E753,'DATA PENGUKURAN GARDU'!$A:$BS,46,0)</f>
        <v>#N/A</v>
      </c>
      <c r="BI753" s="17" t="e">
        <f>VLOOKUP($E753,'DATA PENGUKURAN GARDU'!$A:$BS,53,0)</f>
        <v>#N/A</v>
      </c>
      <c r="BJ753" s="17" t="e">
        <f>VLOOKUP($E753,'DATA PENGUKURAN GARDU'!$A:$BS,54,0)</f>
        <v>#N/A</v>
      </c>
      <c r="BK753" s="20" t="e">
        <f t="shared" si="378"/>
        <v>#N/A</v>
      </c>
      <c r="BL753" s="20" t="e">
        <f t="shared" si="379"/>
        <v>#N/A</v>
      </c>
      <c r="BM753" s="20" t="e">
        <f t="shared" si="380"/>
        <v>#N/A</v>
      </c>
      <c r="BN753" s="25" t="e">
        <f t="shared" si="381"/>
        <v>#N/A</v>
      </c>
      <c r="BO753" s="26" t="str">
        <f t="shared" si="382"/>
        <v>0</v>
      </c>
      <c r="BP753" s="21" t="e">
        <f t="shared" si="383"/>
        <v>#VALUE!</v>
      </c>
      <c r="BQ753" s="20" t="e">
        <f t="shared" si="384"/>
        <v>#N/A</v>
      </c>
      <c r="BR753" s="20" t="e">
        <v>#N/A</v>
      </c>
      <c r="BS753" s="9" t="e">
        <v>#N/A</v>
      </c>
      <c r="BT753" s="2" t="e">
        <f t="shared" si="385"/>
        <v>#VALUE!</v>
      </c>
      <c r="BU753" s="2" t="e">
        <f t="shared" si="368"/>
        <v>#N/A</v>
      </c>
      <c r="BV753" s="2" t="e">
        <f t="shared" si="369"/>
        <v>#N/A</v>
      </c>
    </row>
    <row r="754" s="2" customFormat="1" ht="22.95" customHeight="1" spans="1:74">
      <c r="A754" s="9" t="str">
        <f t="shared" si="370"/>
        <v>L-034Induk</v>
      </c>
      <c r="B754" s="9" t="str">
        <f t="shared" si="371"/>
        <v>L-034jurusan 1</v>
      </c>
      <c r="C754" s="9" t="str">
        <f t="shared" si="372"/>
        <v>L-034jurusan 2</v>
      </c>
      <c r="D754" s="9" t="str">
        <f t="shared" si="373"/>
        <v>L-034jurusan 3</v>
      </c>
      <c r="E754" s="9" t="str">
        <f t="shared" si="374"/>
        <v>L-034jurusan 4</v>
      </c>
      <c r="F754" s="10" t="s">
        <v>472</v>
      </c>
      <c r="G754" s="10" t="s">
        <v>22</v>
      </c>
      <c r="H754" s="10" t="s">
        <v>939</v>
      </c>
      <c r="I754" s="10" t="s">
        <v>11572</v>
      </c>
      <c r="J754" s="10" t="s">
        <v>11573</v>
      </c>
      <c r="K754" s="10" t="s">
        <v>7465</v>
      </c>
      <c r="L754" s="10"/>
      <c r="M754" s="10"/>
      <c r="N754" s="14">
        <f t="shared" si="375"/>
        <v>0</v>
      </c>
      <c r="O754" s="15" t="e">
        <f t="shared" si="376"/>
        <v>#VALUE!</v>
      </c>
      <c r="P754" s="15" t="e">
        <f t="shared" si="377"/>
        <v>#VALUE!</v>
      </c>
      <c r="Q754" s="17" t="e">
        <f>VLOOKUP($A754,'DATA PENGUKURAN GARDU'!$A:$BS,42,0)</f>
        <v>#N/A</v>
      </c>
      <c r="R754" s="18" t="e">
        <f t="shared" si="386"/>
        <v>#N/A</v>
      </c>
      <c r="S754" s="17" t="e">
        <f>VLOOKUP($A754,'DATA PENGUKURAN GARDU'!$A:$BS,44,0)</f>
        <v>#N/A</v>
      </c>
      <c r="T754" s="18" t="e">
        <f t="shared" si="387"/>
        <v>#N/A</v>
      </c>
      <c r="U754" s="17" t="e">
        <f>VLOOKUP($A754,'DATA PENGUKURAN GARDU'!$A:$BS,46,0)</f>
        <v>#N/A</v>
      </c>
      <c r="V754" s="18" t="e">
        <f t="shared" si="388"/>
        <v>#N/A</v>
      </c>
      <c r="W754" s="17" t="e">
        <f>VLOOKUP($A754,'DATA PENGUKURAN GARDU'!$A:$BS,48,0)</f>
        <v>#N/A</v>
      </c>
      <c r="X754" s="17" t="e">
        <f>VLOOKUP($A754,'DATA PENGUKURAN GARDU'!$A:$BS,53,0)</f>
        <v>#N/A</v>
      </c>
      <c r="Y754" s="17" t="e">
        <f>VLOOKUP($A754,'DATA PENGUKURAN GARDU'!$A:$BS,54,0)</f>
        <v>#N/A</v>
      </c>
      <c r="Z754" s="17" t="e">
        <f>VLOOKUP($A754,'DATA PENGUKURAN GARDU'!$A:$BS,55,0)</f>
        <v>#N/A</v>
      </c>
      <c r="AA754" s="20" t="e">
        <f>VLOOKUP($B754,'DATA PENGUKURAN GARDU'!$A:$BS,42,0)</f>
        <v>#N/A</v>
      </c>
      <c r="AB754" s="21" t="e">
        <f t="shared" si="389"/>
        <v>#N/A</v>
      </c>
      <c r="AC754" s="20" t="e">
        <f>VLOOKUP($B754,'DATA PENGUKURAN GARDU'!$A:$BS,44,0)</f>
        <v>#N/A</v>
      </c>
      <c r="AD754" s="21" t="e">
        <f t="shared" si="390"/>
        <v>#N/A</v>
      </c>
      <c r="AE754" s="20" t="e">
        <f>VLOOKUP($B754,'DATA PENGUKURAN GARDU'!$A:$BS,46,0)</f>
        <v>#N/A</v>
      </c>
      <c r="AF754" s="21" t="e">
        <f t="shared" si="391"/>
        <v>#N/A</v>
      </c>
      <c r="AG754" s="20" t="e">
        <f>VLOOKUP($B754,'DATA PENGUKURAN GARDU'!$A:$BS,46,0)</f>
        <v>#N/A</v>
      </c>
      <c r="AH754" s="20" t="e">
        <f>VLOOKUP($B754,'DATA PENGUKURAN GARDU'!$A:$BS,53,0)</f>
        <v>#N/A</v>
      </c>
      <c r="AI754" s="20" t="e">
        <f>VLOOKUP($B754,'DATA PENGUKURAN GARDU'!$A:$BS,54,0)</f>
        <v>#N/A</v>
      </c>
      <c r="AJ754" s="17" t="e">
        <f>VLOOKUP($C754,'DATA PENGUKURAN GARDU'!$A:$BS,42,0)</f>
        <v>#N/A</v>
      </c>
      <c r="AK754" s="23" t="e">
        <f t="shared" si="392"/>
        <v>#N/A</v>
      </c>
      <c r="AL754" s="17" t="e">
        <f>VLOOKUP($C754,'DATA PENGUKURAN GARDU'!$A:$BS,44,0)</f>
        <v>#N/A</v>
      </c>
      <c r="AM754" s="23" t="e">
        <f t="shared" si="393"/>
        <v>#N/A</v>
      </c>
      <c r="AN754" s="17" t="e">
        <f>VLOOKUP($C754,'DATA PENGUKURAN GARDU'!$A:$BS,46,0)</f>
        <v>#N/A</v>
      </c>
      <c r="AO754" s="23" t="e">
        <f t="shared" si="394"/>
        <v>#N/A</v>
      </c>
      <c r="AP754" s="17" t="e">
        <f>VLOOKUP($C754,'DATA PENGUKURAN GARDU'!$A:$BS,46,0)</f>
        <v>#N/A</v>
      </c>
      <c r="AQ754" s="17" t="e">
        <f>VLOOKUP($C754,'DATA PENGUKURAN GARDU'!$A:$BS,53,0)</f>
        <v>#N/A</v>
      </c>
      <c r="AR754" s="17" t="e">
        <f>VLOOKUP($C754,'DATA PENGUKURAN GARDU'!$A:$BS,54,0)</f>
        <v>#N/A</v>
      </c>
      <c r="AS754" s="20" t="e">
        <f>VLOOKUP($D754,'DATA PENGUKURAN GARDU'!$A:$BS,42,0)</f>
        <v>#N/A</v>
      </c>
      <c r="AT754" s="21" t="e">
        <f t="shared" si="395"/>
        <v>#N/A</v>
      </c>
      <c r="AU754" s="20" t="e">
        <f>VLOOKUP($D754,'DATA PENGUKURAN GARDU'!$A:$BS,44,0)</f>
        <v>#N/A</v>
      </c>
      <c r="AV754" s="21" t="e">
        <f t="shared" si="396"/>
        <v>#N/A</v>
      </c>
      <c r="AW754" s="20" t="e">
        <f>VLOOKUP($D754,'DATA PENGUKURAN GARDU'!$A:$BS,46,0)</f>
        <v>#N/A</v>
      </c>
      <c r="AX754" s="21" t="e">
        <f t="shared" si="397"/>
        <v>#N/A</v>
      </c>
      <c r="AY754" s="20" t="e">
        <f>VLOOKUP($D754,'DATA PENGUKURAN GARDU'!$A:$BS,46,0)</f>
        <v>#N/A</v>
      </c>
      <c r="AZ754" s="20" t="e">
        <f>VLOOKUP($D754,'DATA PENGUKURAN GARDU'!$A:$BS,53,0)</f>
        <v>#N/A</v>
      </c>
      <c r="BA754" s="20" t="e">
        <f>VLOOKUP($D754,'DATA PENGUKURAN GARDU'!$A:$BS,54,0)</f>
        <v>#N/A</v>
      </c>
      <c r="BB754" s="17" t="e">
        <f>VLOOKUP($E754,'DATA PENGUKURAN GARDU'!$A:$BS,42,0)</f>
        <v>#N/A</v>
      </c>
      <c r="BC754" s="23" t="e">
        <f t="shared" si="398"/>
        <v>#N/A</v>
      </c>
      <c r="BD754" s="17" t="e">
        <f>VLOOKUP($E754,'DATA PENGUKURAN GARDU'!$A:$BS,44,0)</f>
        <v>#N/A</v>
      </c>
      <c r="BE754" s="23" t="e">
        <f t="shared" si="399"/>
        <v>#N/A</v>
      </c>
      <c r="BF754" s="17" t="e">
        <f>VLOOKUP($E754,'DATA PENGUKURAN GARDU'!$A:$BS,46,0)</f>
        <v>#N/A</v>
      </c>
      <c r="BG754" s="23" t="e">
        <f t="shared" si="400"/>
        <v>#N/A</v>
      </c>
      <c r="BH754" s="17" t="e">
        <f>VLOOKUP($E754,'DATA PENGUKURAN GARDU'!$A:$BS,46,0)</f>
        <v>#N/A</v>
      </c>
      <c r="BI754" s="17" t="e">
        <f>VLOOKUP($E754,'DATA PENGUKURAN GARDU'!$A:$BS,53,0)</f>
        <v>#N/A</v>
      </c>
      <c r="BJ754" s="17" t="e">
        <f>VLOOKUP($E754,'DATA PENGUKURAN GARDU'!$A:$BS,54,0)</f>
        <v>#N/A</v>
      </c>
      <c r="BK754" s="20" t="e">
        <f t="shared" si="378"/>
        <v>#N/A</v>
      </c>
      <c r="BL754" s="20" t="e">
        <f t="shared" si="379"/>
        <v>#N/A</v>
      </c>
      <c r="BM754" s="20" t="e">
        <f t="shared" si="380"/>
        <v>#N/A</v>
      </c>
      <c r="BN754" s="25" t="e">
        <f t="shared" si="381"/>
        <v>#N/A</v>
      </c>
      <c r="BO754" s="26" t="str">
        <f t="shared" si="382"/>
        <v>0</v>
      </c>
      <c r="BP754" s="21" t="e">
        <f t="shared" si="383"/>
        <v>#VALUE!</v>
      </c>
      <c r="BQ754" s="20" t="e">
        <f t="shared" si="384"/>
        <v>#N/A</v>
      </c>
      <c r="BR754" s="20" t="e">
        <v>#N/A</v>
      </c>
      <c r="BS754" s="9" t="e">
        <v>#N/A</v>
      </c>
      <c r="BT754" s="2" t="e">
        <f t="shared" si="385"/>
        <v>#VALUE!</v>
      </c>
      <c r="BU754" s="2" t="e">
        <f t="shared" si="368"/>
        <v>#N/A</v>
      </c>
      <c r="BV754" s="2" t="e">
        <f t="shared" si="369"/>
        <v>#N/A</v>
      </c>
    </row>
    <row r="755" s="2" customFormat="1" ht="22.95" customHeight="1" spans="1:74">
      <c r="A755" s="9" t="str">
        <f t="shared" si="370"/>
        <v>L-040Induk</v>
      </c>
      <c r="B755" s="9" t="str">
        <f t="shared" si="371"/>
        <v>L-040jurusan 1</v>
      </c>
      <c r="C755" s="9" t="str">
        <f t="shared" si="372"/>
        <v>L-040jurusan 2</v>
      </c>
      <c r="D755" s="9" t="str">
        <f t="shared" si="373"/>
        <v>L-040jurusan 3</v>
      </c>
      <c r="E755" s="9" t="str">
        <f t="shared" si="374"/>
        <v>L-040jurusan 4</v>
      </c>
      <c r="F755" s="10" t="s">
        <v>472</v>
      </c>
      <c r="G755" s="10" t="s">
        <v>22</v>
      </c>
      <c r="H755" s="10" t="s">
        <v>940</v>
      </c>
      <c r="I755" s="10" t="s">
        <v>11574</v>
      </c>
      <c r="J755" s="10" t="s">
        <v>11575</v>
      </c>
      <c r="K755" s="10" t="s">
        <v>7465</v>
      </c>
      <c r="L755" s="10"/>
      <c r="M755" s="10"/>
      <c r="N755" s="14">
        <f t="shared" si="375"/>
        <v>0</v>
      </c>
      <c r="O755" s="15" t="e">
        <f t="shared" si="376"/>
        <v>#VALUE!</v>
      </c>
      <c r="P755" s="15" t="e">
        <f t="shared" si="377"/>
        <v>#VALUE!</v>
      </c>
      <c r="Q755" s="17" t="e">
        <f>VLOOKUP($A755,'DATA PENGUKURAN GARDU'!$A:$BS,42,0)</f>
        <v>#N/A</v>
      </c>
      <c r="R755" s="18" t="e">
        <f t="shared" si="386"/>
        <v>#N/A</v>
      </c>
      <c r="S755" s="17" t="e">
        <f>VLOOKUP($A755,'DATA PENGUKURAN GARDU'!$A:$BS,44,0)</f>
        <v>#N/A</v>
      </c>
      <c r="T755" s="18" t="e">
        <f t="shared" si="387"/>
        <v>#N/A</v>
      </c>
      <c r="U755" s="17" t="e">
        <f>VLOOKUP($A755,'DATA PENGUKURAN GARDU'!$A:$BS,46,0)</f>
        <v>#N/A</v>
      </c>
      <c r="V755" s="18" t="e">
        <f t="shared" si="388"/>
        <v>#N/A</v>
      </c>
      <c r="W755" s="17" t="e">
        <f>VLOOKUP($A755,'DATA PENGUKURAN GARDU'!$A:$BS,48,0)</f>
        <v>#N/A</v>
      </c>
      <c r="X755" s="17" t="e">
        <f>VLOOKUP($A755,'DATA PENGUKURAN GARDU'!$A:$BS,53,0)</f>
        <v>#N/A</v>
      </c>
      <c r="Y755" s="17" t="e">
        <f>VLOOKUP($A755,'DATA PENGUKURAN GARDU'!$A:$BS,54,0)</f>
        <v>#N/A</v>
      </c>
      <c r="Z755" s="17" t="e">
        <f>VLOOKUP($A755,'DATA PENGUKURAN GARDU'!$A:$BS,55,0)</f>
        <v>#N/A</v>
      </c>
      <c r="AA755" s="20" t="e">
        <f>VLOOKUP($B755,'DATA PENGUKURAN GARDU'!$A:$BS,42,0)</f>
        <v>#N/A</v>
      </c>
      <c r="AB755" s="21" t="e">
        <f t="shared" si="389"/>
        <v>#N/A</v>
      </c>
      <c r="AC755" s="20" t="e">
        <f>VLOOKUP($B755,'DATA PENGUKURAN GARDU'!$A:$BS,44,0)</f>
        <v>#N/A</v>
      </c>
      <c r="AD755" s="21" t="e">
        <f t="shared" si="390"/>
        <v>#N/A</v>
      </c>
      <c r="AE755" s="20" t="e">
        <f>VLOOKUP($B755,'DATA PENGUKURAN GARDU'!$A:$BS,46,0)</f>
        <v>#N/A</v>
      </c>
      <c r="AF755" s="21" t="e">
        <f t="shared" si="391"/>
        <v>#N/A</v>
      </c>
      <c r="AG755" s="20" t="e">
        <f>VLOOKUP($B755,'DATA PENGUKURAN GARDU'!$A:$BS,46,0)</f>
        <v>#N/A</v>
      </c>
      <c r="AH755" s="20" t="e">
        <f>VLOOKUP($B755,'DATA PENGUKURAN GARDU'!$A:$BS,53,0)</f>
        <v>#N/A</v>
      </c>
      <c r="AI755" s="20" t="e">
        <f>VLOOKUP($B755,'DATA PENGUKURAN GARDU'!$A:$BS,54,0)</f>
        <v>#N/A</v>
      </c>
      <c r="AJ755" s="17" t="e">
        <f>VLOOKUP($C755,'DATA PENGUKURAN GARDU'!$A:$BS,42,0)</f>
        <v>#N/A</v>
      </c>
      <c r="AK755" s="23" t="e">
        <f t="shared" si="392"/>
        <v>#N/A</v>
      </c>
      <c r="AL755" s="17" t="e">
        <f>VLOOKUP($C755,'DATA PENGUKURAN GARDU'!$A:$BS,44,0)</f>
        <v>#N/A</v>
      </c>
      <c r="AM755" s="23" t="e">
        <f t="shared" si="393"/>
        <v>#N/A</v>
      </c>
      <c r="AN755" s="17" t="e">
        <f>VLOOKUP($C755,'DATA PENGUKURAN GARDU'!$A:$BS,46,0)</f>
        <v>#N/A</v>
      </c>
      <c r="AO755" s="23" t="e">
        <f t="shared" si="394"/>
        <v>#N/A</v>
      </c>
      <c r="AP755" s="17" t="e">
        <f>VLOOKUP($C755,'DATA PENGUKURAN GARDU'!$A:$BS,46,0)</f>
        <v>#N/A</v>
      </c>
      <c r="AQ755" s="17" t="e">
        <f>VLOOKUP($C755,'DATA PENGUKURAN GARDU'!$A:$BS,53,0)</f>
        <v>#N/A</v>
      </c>
      <c r="AR755" s="17" t="e">
        <f>VLOOKUP($C755,'DATA PENGUKURAN GARDU'!$A:$BS,54,0)</f>
        <v>#N/A</v>
      </c>
      <c r="AS755" s="20" t="e">
        <f>VLOOKUP($D755,'DATA PENGUKURAN GARDU'!$A:$BS,42,0)</f>
        <v>#N/A</v>
      </c>
      <c r="AT755" s="21" t="e">
        <f t="shared" si="395"/>
        <v>#N/A</v>
      </c>
      <c r="AU755" s="20" t="e">
        <f>VLOOKUP($D755,'DATA PENGUKURAN GARDU'!$A:$BS,44,0)</f>
        <v>#N/A</v>
      </c>
      <c r="AV755" s="21" t="e">
        <f t="shared" si="396"/>
        <v>#N/A</v>
      </c>
      <c r="AW755" s="20" t="e">
        <f>VLOOKUP($D755,'DATA PENGUKURAN GARDU'!$A:$BS,46,0)</f>
        <v>#N/A</v>
      </c>
      <c r="AX755" s="21" t="e">
        <f t="shared" si="397"/>
        <v>#N/A</v>
      </c>
      <c r="AY755" s="20" t="e">
        <f>VLOOKUP($D755,'DATA PENGUKURAN GARDU'!$A:$BS,46,0)</f>
        <v>#N/A</v>
      </c>
      <c r="AZ755" s="20" t="e">
        <f>VLOOKUP($D755,'DATA PENGUKURAN GARDU'!$A:$BS,53,0)</f>
        <v>#N/A</v>
      </c>
      <c r="BA755" s="20" t="e">
        <f>VLOOKUP($D755,'DATA PENGUKURAN GARDU'!$A:$BS,54,0)</f>
        <v>#N/A</v>
      </c>
      <c r="BB755" s="17" t="e">
        <f>VLOOKUP($E755,'DATA PENGUKURAN GARDU'!$A:$BS,42,0)</f>
        <v>#N/A</v>
      </c>
      <c r="BC755" s="23" t="e">
        <f t="shared" si="398"/>
        <v>#N/A</v>
      </c>
      <c r="BD755" s="17" t="e">
        <f>VLOOKUP($E755,'DATA PENGUKURAN GARDU'!$A:$BS,44,0)</f>
        <v>#N/A</v>
      </c>
      <c r="BE755" s="23" t="e">
        <f t="shared" si="399"/>
        <v>#N/A</v>
      </c>
      <c r="BF755" s="17" t="e">
        <f>VLOOKUP($E755,'DATA PENGUKURAN GARDU'!$A:$BS,46,0)</f>
        <v>#N/A</v>
      </c>
      <c r="BG755" s="23" t="e">
        <f t="shared" si="400"/>
        <v>#N/A</v>
      </c>
      <c r="BH755" s="17" t="e">
        <f>VLOOKUP($E755,'DATA PENGUKURAN GARDU'!$A:$BS,46,0)</f>
        <v>#N/A</v>
      </c>
      <c r="BI755" s="17" t="e">
        <f>VLOOKUP($E755,'DATA PENGUKURAN GARDU'!$A:$BS,53,0)</f>
        <v>#N/A</v>
      </c>
      <c r="BJ755" s="17" t="e">
        <f>VLOOKUP($E755,'DATA PENGUKURAN GARDU'!$A:$BS,54,0)</f>
        <v>#N/A</v>
      </c>
      <c r="BK755" s="20" t="e">
        <f t="shared" si="378"/>
        <v>#N/A</v>
      </c>
      <c r="BL755" s="20" t="e">
        <f t="shared" si="379"/>
        <v>#N/A</v>
      </c>
      <c r="BM755" s="20" t="e">
        <f t="shared" si="380"/>
        <v>#N/A</v>
      </c>
      <c r="BN755" s="25" t="e">
        <f t="shared" si="381"/>
        <v>#N/A</v>
      </c>
      <c r="BO755" s="26" t="str">
        <f t="shared" si="382"/>
        <v>0</v>
      </c>
      <c r="BP755" s="21" t="e">
        <f t="shared" si="383"/>
        <v>#VALUE!</v>
      </c>
      <c r="BQ755" s="20" t="e">
        <f t="shared" si="384"/>
        <v>#N/A</v>
      </c>
      <c r="BR755" s="20" t="e">
        <v>#N/A</v>
      </c>
      <c r="BS755" s="9" t="e">
        <v>#N/A</v>
      </c>
      <c r="BT755" s="2" t="e">
        <f t="shared" si="385"/>
        <v>#VALUE!</v>
      </c>
      <c r="BU755" s="2" t="e">
        <f t="shared" si="368"/>
        <v>#N/A</v>
      </c>
      <c r="BV755" s="2" t="e">
        <f t="shared" si="369"/>
        <v>#N/A</v>
      </c>
    </row>
    <row r="756" s="2" customFormat="1" ht="22.95" customHeight="1" spans="1:74">
      <c r="A756" s="9" t="str">
        <f t="shared" si="370"/>
        <v>L-043Induk</v>
      </c>
      <c r="B756" s="9" t="str">
        <f t="shared" si="371"/>
        <v>L-043jurusan 1</v>
      </c>
      <c r="C756" s="9" t="str">
        <f t="shared" si="372"/>
        <v>L-043jurusan 2</v>
      </c>
      <c r="D756" s="9" t="str">
        <f t="shared" si="373"/>
        <v>L-043jurusan 3</v>
      </c>
      <c r="E756" s="9" t="str">
        <f t="shared" si="374"/>
        <v>L-043jurusan 4</v>
      </c>
      <c r="F756" s="10" t="s">
        <v>472</v>
      </c>
      <c r="G756" s="10" t="s">
        <v>22</v>
      </c>
      <c r="H756" s="10" t="s">
        <v>941</v>
      </c>
      <c r="I756" s="10" t="s">
        <v>11576</v>
      </c>
      <c r="J756" s="10" t="s">
        <v>11577</v>
      </c>
      <c r="K756" s="10" t="s">
        <v>7465</v>
      </c>
      <c r="L756" s="10"/>
      <c r="M756" s="10"/>
      <c r="N756" s="14">
        <f t="shared" si="375"/>
        <v>0</v>
      </c>
      <c r="O756" s="15" t="e">
        <f t="shared" si="376"/>
        <v>#VALUE!</v>
      </c>
      <c r="P756" s="15" t="e">
        <f t="shared" si="377"/>
        <v>#VALUE!</v>
      </c>
      <c r="Q756" s="17" t="e">
        <f>VLOOKUP($A756,'DATA PENGUKURAN GARDU'!$A:$BS,42,0)</f>
        <v>#N/A</v>
      </c>
      <c r="R756" s="18" t="e">
        <f t="shared" si="386"/>
        <v>#N/A</v>
      </c>
      <c r="S756" s="17" t="e">
        <f>VLOOKUP($A756,'DATA PENGUKURAN GARDU'!$A:$BS,44,0)</f>
        <v>#N/A</v>
      </c>
      <c r="T756" s="18" t="e">
        <f t="shared" si="387"/>
        <v>#N/A</v>
      </c>
      <c r="U756" s="17" t="e">
        <f>VLOOKUP($A756,'DATA PENGUKURAN GARDU'!$A:$BS,46,0)</f>
        <v>#N/A</v>
      </c>
      <c r="V756" s="18" t="e">
        <f t="shared" si="388"/>
        <v>#N/A</v>
      </c>
      <c r="W756" s="17" t="e">
        <f>VLOOKUP($A756,'DATA PENGUKURAN GARDU'!$A:$BS,48,0)</f>
        <v>#N/A</v>
      </c>
      <c r="X756" s="17" t="e">
        <f>VLOOKUP($A756,'DATA PENGUKURAN GARDU'!$A:$BS,53,0)</f>
        <v>#N/A</v>
      </c>
      <c r="Y756" s="17" t="e">
        <f>VLOOKUP($A756,'DATA PENGUKURAN GARDU'!$A:$BS,54,0)</f>
        <v>#N/A</v>
      </c>
      <c r="Z756" s="17" t="e">
        <f>VLOOKUP($A756,'DATA PENGUKURAN GARDU'!$A:$BS,55,0)</f>
        <v>#N/A</v>
      </c>
      <c r="AA756" s="20" t="e">
        <f>VLOOKUP($B756,'DATA PENGUKURAN GARDU'!$A:$BS,42,0)</f>
        <v>#N/A</v>
      </c>
      <c r="AB756" s="21" t="e">
        <f t="shared" si="389"/>
        <v>#N/A</v>
      </c>
      <c r="AC756" s="20" t="e">
        <f>VLOOKUP($B756,'DATA PENGUKURAN GARDU'!$A:$BS,44,0)</f>
        <v>#N/A</v>
      </c>
      <c r="AD756" s="21" t="e">
        <f t="shared" si="390"/>
        <v>#N/A</v>
      </c>
      <c r="AE756" s="20" t="e">
        <f>VLOOKUP($B756,'DATA PENGUKURAN GARDU'!$A:$BS,46,0)</f>
        <v>#N/A</v>
      </c>
      <c r="AF756" s="21" t="e">
        <f t="shared" si="391"/>
        <v>#N/A</v>
      </c>
      <c r="AG756" s="20" t="e">
        <f>VLOOKUP($B756,'DATA PENGUKURAN GARDU'!$A:$BS,46,0)</f>
        <v>#N/A</v>
      </c>
      <c r="AH756" s="20" t="e">
        <f>VLOOKUP($B756,'DATA PENGUKURAN GARDU'!$A:$BS,53,0)</f>
        <v>#N/A</v>
      </c>
      <c r="AI756" s="20" t="e">
        <f>VLOOKUP($B756,'DATA PENGUKURAN GARDU'!$A:$BS,54,0)</f>
        <v>#N/A</v>
      </c>
      <c r="AJ756" s="17" t="e">
        <f>VLOOKUP($C756,'DATA PENGUKURAN GARDU'!$A:$BS,42,0)</f>
        <v>#N/A</v>
      </c>
      <c r="AK756" s="23" t="e">
        <f t="shared" si="392"/>
        <v>#N/A</v>
      </c>
      <c r="AL756" s="17" t="e">
        <f>VLOOKUP($C756,'DATA PENGUKURAN GARDU'!$A:$BS,44,0)</f>
        <v>#N/A</v>
      </c>
      <c r="AM756" s="23" t="e">
        <f t="shared" si="393"/>
        <v>#N/A</v>
      </c>
      <c r="AN756" s="17" t="e">
        <f>VLOOKUP($C756,'DATA PENGUKURAN GARDU'!$A:$BS,46,0)</f>
        <v>#N/A</v>
      </c>
      <c r="AO756" s="23" t="e">
        <f t="shared" si="394"/>
        <v>#N/A</v>
      </c>
      <c r="AP756" s="17" t="e">
        <f>VLOOKUP($C756,'DATA PENGUKURAN GARDU'!$A:$BS,46,0)</f>
        <v>#N/A</v>
      </c>
      <c r="AQ756" s="17" t="e">
        <f>VLOOKUP($C756,'DATA PENGUKURAN GARDU'!$A:$BS,53,0)</f>
        <v>#N/A</v>
      </c>
      <c r="AR756" s="17" t="e">
        <f>VLOOKUP($C756,'DATA PENGUKURAN GARDU'!$A:$BS,54,0)</f>
        <v>#N/A</v>
      </c>
      <c r="AS756" s="20" t="e">
        <f>VLOOKUP($D756,'DATA PENGUKURAN GARDU'!$A:$BS,42,0)</f>
        <v>#N/A</v>
      </c>
      <c r="AT756" s="21" t="e">
        <f t="shared" si="395"/>
        <v>#N/A</v>
      </c>
      <c r="AU756" s="20" t="e">
        <f>VLOOKUP($D756,'DATA PENGUKURAN GARDU'!$A:$BS,44,0)</f>
        <v>#N/A</v>
      </c>
      <c r="AV756" s="21" t="e">
        <f t="shared" si="396"/>
        <v>#N/A</v>
      </c>
      <c r="AW756" s="20" t="e">
        <f>VLOOKUP($D756,'DATA PENGUKURAN GARDU'!$A:$BS,46,0)</f>
        <v>#N/A</v>
      </c>
      <c r="AX756" s="21" t="e">
        <f t="shared" si="397"/>
        <v>#N/A</v>
      </c>
      <c r="AY756" s="20" t="e">
        <f>VLOOKUP($D756,'DATA PENGUKURAN GARDU'!$A:$BS,46,0)</f>
        <v>#N/A</v>
      </c>
      <c r="AZ756" s="20" t="e">
        <f>VLOOKUP($D756,'DATA PENGUKURAN GARDU'!$A:$BS,53,0)</f>
        <v>#N/A</v>
      </c>
      <c r="BA756" s="20" t="e">
        <f>VLOOKUP($D756,'DATA PENGUKURAN GARDU'!$A:$BS,54,0)</f>
        <v>#N/A</v>
      </c>
      <c r="BB756" s="17" t="e">
        <f>VLOOKUP($E756,'DATA PENGUKURAN GARDU'!$A:$BS,42,0)</f>
        <v>#N/A</v>
      </c>
      <c r="BC756" s="23" t="e">
        <f t="shared" si="398"/>
        <v>#N/A</v>
      </c>
      <c r="BD756" s="17" t="e">
        <f>VLOOKUP($E756,'DATA PENGUKURAN GARDU'!$A:$BS,44,0)</f>
        <v>#N/A</v>
      </c>
      <c r="BE756" s="23" t="e">
        <f t="shared" si="399"/>
        <v>#N/A</v>
      </c>
      <c r="BF756" s="17" t="e">
        <f>VLOOKUP($E756,'DATA PENGUKURAN GARDU'!$A:$BS,46,0)</f>
        <v>#N/A</v>
      </c>
      <c r="BG756" s="23" t="e">
        <f t="shared" si="400"/>
        <v>#N/A</v>
      </c>
      <c r="BH756" s="17" t="e">
        <f>VLOOKUP($E756,'DATA PENGUKURAN GARDU'!$A:$BS,46,0)</f>
        <v>#N/A</v>
      </c>
      <c r="BI756" s="17" t="e">
        <f>VLOOKUP($E756,'DATA PENGUKURAN GARDU'!$A:$BS,53,0)</f>
        <v>#N/A</v>
      </c>
      <c r="BJ756" s="17" t="e">
        <f>VLOOKUP($E756,'DATA PENGUKURAN GARDU'!$A:$BS,54,0)</f>
        <v>#N/A</v>
      </c>
      <c r="BK756" s="20" t="e">
        <f t="shared" si="378"/>
        <v>#N/A</v>
      </c>
      <c r="BL756" s="20" t="e">
        <f t="shared" si="379"/>
        <v>#N/A</v>
      </c>
      <c r="BM756" s="20" t="e">
        <f t="shared" si="380"/>
        <v>#N/A</v>
      </c>
      <c r="BN756" s="25" t="e">
        <f t="shared" si="381"/>
        <v>#N/A</v>
      </c>
      <c r="BO756" s="26" t="str">
        <f t="shared" si="382"/>
        <v>0</v>
      </c>
      <c r="BP756" s="21" t="e">
        <f t="shared" si="383"/>
        <v>#VALUE!</v>
      </c>
      <c r="BQ756" s="20" t="e">
        <f t="shared" si="384"/>
        <v>#N/A</v>
      </c>
      <c r="BR756" s="20" t="e">
        <v>#N/A</v>
      </c>
      <c r="BS756" s="9" t="e">
        <v>#N/A</v>
      </c>
      <c r="BT756" s="2" t="e">
        <f t="shared" si="385"/>
        <v>#VALUE!</v>
      </c>
      <c r="BU756" s="2" t="e">
        <f t="shared" si="368"/>
        <v>#N/A</v>
      </c>
      <c r="BV756" s="2" t="e">
        <f t="shared" si="369"/>
        <v>#N/A</v>
      </c>
    </row>
    <row r="757" s="2" customFormat="1" ht="22.95" customHeight="1" spans="1:74">
      <c r="A757" s="9" t="str">
        <f t="shared" si="370"/>
        <v>NL 046.1Induk</v>
      </c>
      <c r="B757" s="9" t="str">
        <f t="shared" si="371"/>
        <v>NL 046.1jurusan 1</v>
      </c>
      <c r="C757" s="9" t="str">
        <f t="shared" si="372"/>
        <v>NL 046.1jurusan 2</v>
      </c>
      <c r="D757" s="9" t="str">
        <f t="shared" si="373"/>
        <v>NL 046.1jurusan 3</v>
      </c>
      <c r="E757" s="9" t="str">
        <f t="shared" si="374"/>
        <v>NL 046.1jurusan 4</v>
      </c>
      <c r="F757" s="10" t="s">
        <v>942</v>
      </c>
      <c r="G757" s="10" t="s">
        <v>173</v>
      </c>
      <c r="H757" s="10" t="s">
        <v>943</v>
      </c>
      <c r="I757" s="10" t="s">
        <v>11578</v>
      </c>
      <c r="J757" s="10" t="s">
        <v>11579</v>
      </c>
      <c r="K757" s="10" t="s">
        <v>7465</v>
      </c>
      <c r="L757" s="10"/>
      <c r="M757" s="10"/>
      <c r="N757" s="14">
        <f t="shared" si="375"/>
        <v>0</v>
      </c>
      <c r="O757" s="15" t="e">
        <f t="shared" si="376"/>
        <v>#VALUE!</v>
      </c>
      <c r="P757" s="15" t="e">
        <f t="shared" si="377"/>
        <v>#VALUE!</v>
      </c>
      <c r="Q757" s="17" t="e">
        <f>VLOOKUP($A757,'DATA PENGUKURAN GARDU'!$A:$BS,42,0)</f>
        <v>#N/A</v>
      </c>
      <c r="R757" s="18" t="e">
        <f t="shared" si="386"/>
        <v>#N/A</v>
      </c>
      <c r="S757" s="17" t="e">
        <f>VLOOKUP($A757,'DATA PENGUKURAN GARDU'!$A:$BS,44,0)</f>
        <v>#N/A</v>
      </c>
      <c r="T757" s="18" t="e">
        <f t="shared" si="387"/>
        <v>#N/A</v>
      </c>
      <c r="U757" s="17" t="e">
        <f>VLOOKUP($A757,'DATA PENGUKURAN GARDU'!$A:$BS,46,0)</f>
        <v>#N/A</v>
      </c>
      <c r="V757" s="18" t="e">
        <f t="shared" si="388"/>
        <v>#N/A</v>
      </c>
      <c r="W757" s="17" t="e">
        <f>VLOOKUP($A757,'DATA PENGUKURAN GARDU'!$A:$BS,48,0)</f>
        <v>#N/A</v>
      </c>
      <c r="X757" s="17" t="e">
        <f>VLOOKUP($A757,'DATA PENGUKURAN GARDU'!$A:$BS,53,0)</f>
        <v>#N/A</v>
      </c>
      <c r="Y757" s="17" t="e">
        <f>VLOOKUP($A757,'DATA PENGUKURAN GARDU'!$A:$BS,54,0)</f>
        <v>#N/A</v>
      </c>
      <c r="Z757" s="17" t="e">
        <f>VLOOKUP($A757,'DATA PENGUKURAN GARDU'!$A:$BS,55,0)</f>
        <v>#N/A</v>
      </c>
      <c r="AA757" s="20" t="e">
        <f>VLOOKUP($B757,'DATA PENGUKURAN GARDU'!$A:$BS,42,0)</f>
        <v>#N/A</v>
      </c>
      <c r="AB757" s="21" t="e">
        <f t="shared" si="389"/>
        <v>#N/A</v>
      </c>
      <c r="AC757" s="20" t="e">
        <f>VLOOKUP($B757,'DATA PENGUKURAN GARDU'!$A:$BS,44,0)</f>
        <v>#N/A</v>
      </c>
      <c r="AD757" s="21" t="e">
        <f t="shared" si="390"/>
        <v>#N/A</v>
      </c>
      <c r="AE757" s="20" t="e">
        <f>VLOOKUP($B757,'DATA PENGUKURAN GARDU'!$A:$BS,46,0)</f>
        <v>#N/A</v>
      </c>
      <c r="AF757" s="21" t="e">
        <f t="shared" si="391"/>
        <v>#N/A</v>
      </c>
      <c r="AG757" s="20" t="e">
        <f>VLOOKUP($B757,'DATA PENGUKURAN GARDU'!$A:$BS,46,0)</f>
        <v>#N/A</v>
      </c>
      <c r="AH757" s="20" t="e">
        <f>VLOOKUP($B757,'DATA PENGUKURAN GARDU'!$A:$BS,53,0)</f>
        <v>#N/A</v>
      </c>
      <c r="AI757" s="20" t="e">
        <f>VLOOKUP($B757,'DATA PENGUKURAN GARDU'!$A:$BS,54,0)</f>
        <v>#N/A</v>
      </c>
      <c r="AJ757" s="17" t="e">
        <f>VLOOKUP($C757,'DATA PENGUKURAN GARDU'!$A:$BS,42,0)</f>
        <v>#N/A</v>
      </c>
      <c r="AK757" s="23" t="e">
        <f t="shared" si="392"/>
        <v>#N/A</v>
      </c>
      <c r="AL757" s="17" t="e">
        <f>VLOOKUP($C757,'DATA PENGUKURAN GARDU'!$A:$BS,44,0)</f>
        <v>#N/A</v>
      </c>
      <c r="AM757" s="23" t="e">
        <f t="shared" si="393"/>
        <v>#N/A</v>
      </c>
      <c r="AN757" s="17" t="e">
        <f>VLOOKUP($C757,'DATA PENGUKURAN GARDU'!$A:$BS,46,0)</f>
        <v>#N/A</v>
      </c>
      <c r="AO757" s="23" t="e">
        <f t="shared" si="394"/>
        <v>#N/A</v>
      </c>
      <c r="AP757" s="17" t="e">
        <f>VLOOKUP($C757,'DATA PENGUKURAN GARDU'!$A:$BS,46,0)</f>
        <v>#N/A</v>
      </c>
      <c r="AQ757" s="17" t="e">
        <f>VLOOKUP($C757,'DATA PENGUKURAN GARDU'!$A:$BS,53,0)</f>
        <v>#N/A</v>
      </c>
      <c r="AR757" s="17" t="e">
        <f>VLOOKUP($C757,'DATA PENGUKURAN GARDU'!$A:$BS,54,0)</f>
        <v>#N/A</v>
      </c>
      <c r="AS757" s="20" t="e">
        <f>VLOOKUP($D757,'DATA PENGUKURAN GARDU'!$A:$BS,42,0)</f>
        <v>#N/A</v>
      </c>
      <c r="AT757" s="21" t="e">
        <f t="shared" si="395"/>
        <v>#N/A</v>
      </c>
      <c r="AU757" s="20" t="e">
        <f>VLOOKUP($D757,'DATA PENGUKURAN GARDU'!$A:$BS,44,0)</f>
        <v>#N/A</v>
      </c>
      <c r="AV757" s="21" t="e">
        <f t="shared" si="396"/>
        <v>#N/A</v>
      </c>
      <c r="AW757" s="20" t="e">
        <f>VLOOKUP($D757,'DATA PENGUKURAN GARDU'!$A:$BS,46,0)</f>
        <v>#N/A</v>
      </c>
      <c r="AX757" s="21" t="e">
        <f t="shared" si="397"/>
        <v>#N/A</v>
      </c>
      <c r="AY757" s="20" t="e">
        <f>VLOOKUP($D757,'DATA PENGUKURAN GARDU'!$A:$BS,46,0)</f>
        <v>#N/A</v>
      </c>
      <c r="AZ757" s="20" t="e">
        <f>VLOOKUP($D757,'DATA PENGUKURAN GARDU'!$A:$BS,53,0)</f>
        <v>#N/A</v>
      </c>
      <c r="BA757" s="20" t="e">
        <f>VLOOKUP($D757,'DATA PENGUKURAN GARDU'!$A:$BS,54,0)</f>
        <v>#N/A</v>
      </c>
      <c r="BB757" s="17" t="e">
        <f>VLOOKUP($E757,'DATA PENGUKURAN GARDU'!$A:$BS,42,0)</f>
        <v>#N/A</v>
      </c>
      <c r="BC757" s="23" t="e">
        <f t="shared" si="398"/>
        <v>#N/A</v>
      </c>
      <c r="BD757" s="17" t="e">
        <f>VLOOKUP($E757,'DATA PENGUKURAN GARDU'!$A:$BS,44,0)</f>
        <v>#N/A</v>
      </c>
      <c r="BE757" s="23" t="e">
        <f t="shared" si="399"/>
        <v>#N/A</v>
      </c>
      <c r="BF757" s="17" t="e">
        <f>VLOOKUP($E757,'DATA PENGUKURAN GARDU'!$A:$BS,46,0)</f>
        <v>#N/A</v>
      </c>
      <c r="BG757" s="23" t="e">
        <f t="shared" si="400"/>
        <v>#N/A</v>
      </c>
      <c r="BH757" s="17" t="e">
        <f>VLOOKUP($E757,'DATA PENGUKURAN GARDU'!$A:$BS,46,0)</f>
        <v>#N/A</v>
      </c>
      <c r="BI757" s="17" t="e">
        <f>VLOOKUP($E757,'DATA PENGUKURAN GARDU'!$A:$BS,53,0)</f>
        <v>#N/A</v>
      </c>
      <c r="BJ757" s="17" t="e">
        <f>VLOOKUP($E757,'DATA PENGUKURAN GARDU'!$A:$BS,54,0)</f>
        <v>#N/A</v>
      </c>
      <c r="BK757" s="20" t="e">
        <f t="shared" si="378"/>
        <v>#N/A</v>
      </c>
      <c r="BL757" s="20" t="e">
        <f t="shared" si="379"/>
        <v>#N/A</v>
      </c>
      <c r="BM757" s="20" t="e">
        <f t="shared" si="380"/>
        <v>#N/A</v>
      </c>
      <c r="BN757" s="25" t="e">
        <f t="shared" si="381"/>
        <v>#N/A</v>
      </c>
      <c r="BO757" s="26" t="str">
        <f t="shared" si="382"/>
        <v>0</v>
      </c>
      <c r="BP757" s="21" t="e">
        <f t="shared" si="383"/>
        <v>#VALUE!</v>
      </c>
      <c r="BQ757" s="20" t="e">
        <f t="shared" si="384"/>
        <v>#N/A</v>
      </c>
      <c r="BR757" s="20" t="e">
        <v>#N/A</v>
      </c>
      <c r="BS757" s="9" t="e">
        <v>#N/A</v>
      </c>
      <c r="BT757" s="2" t="e">
        <f t="shared" si="385"/>
        <v>#VALUE!</v>
      </c>
      <c r="BU757" s="2" t="e">
        <f t="shared" si="368"/>
        <v>#N/A</v>
      </c>
      <c r="BV757" s="2" t="e">
        <f t="shared" si="369"/>
        <v>#N/A</v>
      </c>
    </row>
    <row r="758" s="2" customFormat="1" ht="22.95" customHeight="1" spans="1:74">
      <c r="A758" s="9" t="str">
        <f t="shared" si="370"/>
        <v>K-244.1Induk</v>
      </c>
      <c r="B758" s="9" t="str">
        <f t="shared" si="371"/>
        <v>K-244.1jurusan 1</v>
      </c>
      <c r="C758" s="9" t="str">
        <f t="shared" si="372"/>
        <v>K-244.1jurusan 2</v>
      </c>
      <c r="D758" s="9" t="str">
        <f t="shared" si="373"/>
        <v>K-244.1jurusan 3</v>
      </c>
      <c r="E758" s="9" t="str">
        <f t="shared" si="374"/>
        <v>K-244.1jurusan 4</v>
      </c>
      <c r="F758" s="10" t="s">
        <v>131</v>
      </c>
      <c r="G758" s="10" t="s">
        <v>131</v>
      </c>
      <c r="H758" s="10" t="s">
        <v>944</v>
      </c>
      <c r="I758" s="10" t="s">
        <v>11580</v>
      </c>
      <c r="J758" s="10" t="s">
        <v>11581</v>
      </c>
      <c r="K758" s="10" t="s">
        <v>7465</v>
      </c>
      <c r="L758" s="10"/>
      <c r="M758" s="10"/>
      <c r="N758" s="14">
        <f t="shared" si="375"/>
        <v>0</v>
      </c>
      <c r="O758" s="15" t="e">
        <f t="shared" si="376"/>
        <v>#VALUE!</v>
      </c>
      <c r="P758" s="15" t="e">
        <f t="shared" si="377"/>
        <v>#VALUE!</v>
      </c>
      <c r="Q758" s="17" t="e">
        <f>VLOOKUP($A758,'DATA PENGUKURAN GARDU'!$A:$BS,42,0)</f>
        <v>#N/A</v>
      </c>
      <c r="R758" s="18" t="e">
        <f t="shared" si="386"/>
        <v>#N/A</v>
      </c>
      <c r="S758" s="17" t="e">
        <f>VLOOKUP($A758,'DATA PENGUKURAN GARDU'!$A:$BS,44,0)</f>
        <v>#N/A</v>
      </c>
      <c r="T758" s="18" t="e">
        <f t="shared" si="387"/>
        <v>#N/A</v>
      </c>
      <c r="U758" s="17" t="e">
        <f>VLOOKUP($A758,'DATA PENGUKURAN GARDU'!$A:$BS,46,0)</f>
        <v>#N/A</v>
      </c>
      <c r="V758" s="18" t="e">
        <f t="shared" si="388"/>
        <v>#N/A</v>
      </c>
      <c r="W758" s="17" t="e">
        <f>VLOOKUP($A758,'DATA PENGUKURAN GARDU'!$A:$BS,48,0)</f>
        <v>#N/A</v>
      </c>
      <c r="X758" s="17" t="e">
        <f>VLOOKUP($A758,'DATA PENGUKURAN GARDU'!$A:$BS,53,0)</f>
        <v>#N/A</v>
      </c>
      <c r="Y758" s="17" t="e">
        <f>VLOOKUP($A758,'DATA PENGUKURAN GARDU'!$A:$BS,54,0)</f>
        <v>#N/A</v>
      </c>
      <c r="Z758" s="17" t="e">
        <f>VLOOKUP($A758,'DATA PENGUKURAN GARDU'!$A:$BS,55,0)</f>
        <v>#N/A</v>
      </c>
      <c r="AA758" s="20" t="e">
        <f>VLOOKUP($B758,'DATA PENGUKURAN GARDU'!$A:$BS,42,0)</f>
        <v>#N/A</v>
      </c>
      <c r="AB758" s="21" t="e">
        <f t="shared" si="389"/>
        <v>#N/A</v>
      </c>
      <c r="AC758" s="20" t="e">
        <f>VLOOKUP($B758,'DATA PENGUKURAN GARDU'!$A:$BS,44,0)</f>
        <v>#N/A</v>
      </c>
      <c r="AD758" s="21" t="e">
        <f t="shared" si="390"/>
        <v>#N/A</v>
      </c>
      <c r="AE758" s="20" t="e">
        <f>VLOOKUP($B758,'DATA PENGUKURAN GARDU'!$A:$BS,46,0)</f>
        <v>#N/A</v>
      </c>
      <c r="AF758" s="21" t="e">
        <f t="shared" si="391"/>
        <v>#N/A</v>
      </c>
      <c r="AG758" s="20" t="e">
        <f>VLOOKUP($B758,'DATA PENGUKURAN GARDU'!$A:$BS,46,0)</f>
        <v>#N/A</v>
      </c>
      <c r="AH758" s="20" t="e">
        <f>VLOOKUP($B758,'DATA PENGUKURAN GARDU'!$A:$BS,53,0)</f>
        <v>#N/A</v>
      </c>
      <c r="AI758" s="20" t="e">
        <f>VLOOKUP($B758,'DATA PENGUKURAN GARDU'!$A:$BS,54,0)</f>
        <v>#N/A</v>
      </c>
      <c r="AJ758" s="17" t="e">
        <f>VLOOKUP($C758,'DATA PENGUKURAN GARDU'!$A:$BS,42,0)</f>
        <v>#N/A</v>
      </c>
      <c r="AK758" s="23" t="e">
        <f t="shared" si="392"/>
        <v>#N/A</v>
      </c>
      <c r="AL758" s="17" t="e">
        <f>VLOOKUP($C758,'DATA PENGUKURAN GARDU'!$A:$BS,44,0)</f>
        <v>#N/A</v>
      </c>
      <c r="AM758" s="23" t="e">
        <f t="shared" si="393"/>
        <v>#N/A</v>
      </c>
      <c r="AN758" s="17" t="e">
        <f>VLOOKUP($C758,'DATA PENGUKURAN GARDU'!$A:$BS,46,0)</f>
        <v>#N/A</v>
      </c>
      <c r="AO758" s="23" t="e">
        <f t="shared" si="394"/>
        <v>#N/A</v>
      </c>
      <c r="AP758" s="17" t="e">
        <f>VLOOKUP($C758,'DATA PENGUKURAN GARDU'!$A:$BS,46,0)</f>
        <v>#N/A</v>
      </c>
      <c r="AQ758" s="17" t="e">
        <f>VLOOKUP($C758,'DATA PENGUKURAN GARDU'!$A:$BS,53,0)</f>
        <v>#N/A</v>
      </c>
      <c r="AR758" s="17" t="e">
        <f>VLOOKUP($C758,'DATA PENGUKURAN GARDU'!$A:$BS,54,0)</f>
        <v>#N/A</v>
      </c>
      <c r="AS758" s="20" t="e">
        <f>VLOOKUP($D758,'DATA PENGUKURAN GARDU'!$A:$BS,42,0)</f>
        <v>#N/A</v>
      </c>
      <c r="AT758" s="21" t="e">
        <f t="shared" si="395"/>
        <v>#N/A</v>
      </c>
      <c r="AU758" s="20" t="e">
        <f>VLOOKUP($D758,'DATA PENGUKURAN GARDU'!$A:$BS,44,0)</f>
        <v>#N/A</v>
      </c>
      <c r="AV758" s="21" t="e">
        <f t="shared" si="396"/>
        <v>#N/A</v>
      </c>
      <c r="AW758" s="20" t="e">
        <f>VLOOKUP($D758,'DATA PENGUKURAN GARDU'!$A:$BS,46,0)</f>
        <v>#N/A</v>
      </c>
      <c r="AX758" s="21" t="e">
        <f t="shared" si="397"/>
        <v>#N/A</v>
      </c>
      <c r="AY758" s="20" t="e">
        <f>VLOOKUP($D758,'DATA PENGUKURAN GARDU'!$A:$BS,46,0)</f>
        <v>#N/A</v>
      </c>
      <c r="AZ758" s="20" t="e">
        <f>VLOOKUP($D758,'DATA PENGUKURAN GARDU'!$A:$BS,53,0)</f>
        <v>#N/A</v>
      </c>
      <c r="BA758" s="20" t="e">
        <f>VLOOKUP($D758,'DATA PENGUKURAN GARDU'!$A:$BS,54,0)</f>
        <v>#N/A</v>
      </c>
      <c r="BB758" s="17" t="e">
        <f>VLOOKUP($E758,'DATA PENGUKURAN GARDU'!$A:$BS,42,0)</f>
        <v>#N/A</v>
      </c>
      <c r="BC758" s="23" t="e">
        <f t="shared" si="398"/>
        <v>#N/A</v>
      </c>
      <c r="BD758" s="17" t="e">
        <f>VLOOKUP($E758,'DATA PENGUKURAN GARDU'!$A:$BS,44,0)</f>
        <v>#N/A</v>
      </c>
      <c r="BE758" s="23" t="e">
        <f t="shared" si="399"/>
        <v>#N/A</v>
      </c>
      <c r="BF758" s="17" t="e">
        <f>VLOOKUP($E758,'DATA PENGUKURAN GARDU'!$A:$BS,46,0)</f>
        <v>#N/A</v>
      </c>
      <c r="BG758" s="23" t="e">
        <f t="shared" si="400"/>
        <v>#N/A</v>
      </c>
      <c r="BH758" s="17" t="e">
        <f>VLOOKUP($E758,'DATA PENGUKURAN GARDU'!$A:$BS,46,0)</f>
        <v>#N/A</v>
      </c>
      <c r="BI758" s="17" t="e">
        <f>VLOOKUP($E758,'DATA PENGUKURAN GARDU'!$A:$BS,53,0)</f>
        <v>#N/A</v>
      </c>
      <c r="BJ758" s="17" t="e">
        <f>VLOOKUP($E758,'DATA PENGUKURAN GARDU'!$A:$BS,54,0)</f>
        <v>#N/A</v>
      </c>
      <c r="BK758" s="20" t="e">
        <f t="shared" si="378"/>
        <v>#N/A</v>
      </c>
      <c r="BL758" s="20" t="e">
        <f t="shared" si="379"/>
        <v>#N/A</v>
      </c>
      <c r="BM758" s="20" t="e">
        <f t="shared" si="380"/>
        <v>#N/A</v>
      </c>
      <c r="BN758" s="25" t="e">
        <f t="shared" si="381"/>
        <v>#N/A</v>
      </c>
      <c r="BO758" s="26" t="str">
        <f t="shared" si="382"/>
        <v>0</v>
      </c>
      <c r="BP758" s="21" t="e">
        <f t="shared" si="383"/>
        <v>#VALUE!</v>
      </c>
      <c r="BQ758" s="20" t="e">
        <f t="shared" si="384"/>
        <v>#N/A</v>
      </c>
      <c r="BR758" s="20" t="e">
        <v>#N/A</v>
      </c>
      <c r="BS758" s="9" t="e">
        <v>#N/A</v>
      </c>
      <c r="BT758" s="2" t="e">
        <f t="shared" si="385"/>
        <v>#VALUE!</v>
      </c>
      <c r="BU758" s="2" t="e">
        <f t="shared" si="368"/>
        <v>#N/A</v>
      </c>
      <c r="BV758" s="2" t="e">
        <f t="shared" si="369"/>
        <v>#N/A</v>
      </c>
    </row>
    <row r="759" s="2" customFormat="1" ht="22.95" customHeight="1" spans="1:74">
      <c r="A759" s="9" t="str">
        <f t="shared" si="370"/>
        <v>NL 018Induk</v>
      </c>
      <c r="B759" s="9" t="str">
        <f t="shared" si="371"/>
        <v>NL 018jurusan 1</v>
      </c>
      <c r="C759" s="9" t="str">
        <f t="shared" si="372"/>
        <v>NL 018jurusan 2</v>
      </c>
      <c r="D759" s="9" t="str">
        <f t="shared" si="373"/>
        <v>NL 018jurusan 3</v>
      </c>
      <c r="E759" s="9" t="str">
        <f t="shared" si="374"/>
        <v>NL 018jurusan 4</v>
      </c>
      <c r="F759" s="10" t="s">
        <v>324</v>
      </c>
      <c r="G759" s="10" t="s">
        <v>101</v>
      </c>
      <c r="H759" s="10" t="s">
        <v>945</v>
      </c>
      <c r="I759" s="10" t="s">
        <v>11582</v>
      </c>
      <c r="J759" s="10" t="s">
        <v>11583</v>
      </c>
      <c r="K759" s="10" t="s">
        <v>7465</v>
      </c>
      <c r="L759" s="10"/>
      <c r="M759" s="10"/>
      <c r="N759" s="14">
        <f t="shared" si="375"/>
        <v>0</v>
      </c>
      <c r="O759" s="15" t="e">
        <f t="shared" si="376"/>
        <v>#VALUE!</v>
      </c>
      <c r="P759" s="15" t="e">
        <f t="shared" si="377"/>
        <v>#VALUE!</v>
      </c>
      <c r="Q759" s="17" t="e">
        <f>VLOOKUP($A759,'DATA PENGUKURAN GARDU'!$A:$BS,42,0)</f>
        <v>#N/A</v>
      </c>
      <c r="R759" s="18" t="e">
        <f t="shared" si="386"/>
        <v>#N/A</v>
      </c>
      <c r="S759" s="17" t="e">
        <f>VLOOKUP($A759,'DATA PENGUKURAN GARDU'!$A:$BS,44,0)</f>
        <v>#N/A</v>
      </c>
      <c r="T759" s="18" t="e">
        <f t="shared" si="387"/>
        <v>#N/A</v>
      </c>
      <c r="U759" s="17" t="e">
        <f>VLOOKUP($A759,'DATA PENGUKURAN GARDU'!$A:$BS,46,0)</f>
        <v>#N/A</v>
      </c>
      <c r="V759" s="18" t="e">
        <f t="shared" si="388"/>
        <v>#N/A</v>
      </c>
      <c r="W759" s="17" t="e">
        <f>VLOOKUP($A759,'DATA PENGUKURAN GARDU'!$A:$BS,48,0)</f>
        <v>#N/A</v>
      </c>
      <c r="X759" s="17" t="e">
        <f>VLOOKUP($A759,'DATA PENGUKURAN GARDU'!$A:$BS,53,0)</f>
        <v>#N/A</v>
      </c>
      <c r="Y759" s="17" t="e">
        <f>VLOOKUP($A759,'DATA PENGUKURAN GARDU'!$A:$BS,54,0)</f>
        <v>#N/A</v>
      </c>
      <c r="Z759" s="17" t="e">
        <f>VLOOKUP($A759,'DATA PENGUKURAN GARDU'!$A:$BS,55,0)</f>
        <v>#N/A</v>
      </c>
      <c r="AA759" s="20" t="e">
        <f>VLOOKUP($B759,'DATA PENGUKURAN GARDU'!$A:$BS,42,0)</f>
        <v>#N/A</v>
      </c>
      <c r="AB759" s="21" t="e">
        <f t="shared" si="389"/>
        <v>#N/A</v>
      </c>
      <c r="AC759" s="20" t="e">
        <f>VLOOKUP($B759,'DATA PENGUKURAN GARDU'!$A:$BS,44,0)</f>
        <v>#N/A</v>
      </c>
      <c r="AD759" s="21" t="e">
        <f t="shared" si="390"/>
        <v>#N/A</v>
      </c>
      <c r="AE759" s="20" t="e">
        <f>VLOOKUP($B759,'DATA PENGUKURAN GARDU'!$A:$BS,46,0)</f>
        <v>#N/A</v>
      </c>
      <c r="AF759" s="21" t="e">
        <f t="shared" si="391"/>
        <v>#N/A</v>
      </c>
      <c r="AG759" s="20" t="e">
        <f>VLOOKUP($B759,'DATA PENGUKURAN GARDU'!$A:$BS,46,0)</f>
        <v>#N/A</v>
      </c>
      <c r="AH759" s="20" t="e">
        <f>VLOOKUP($B759,'DATA PENGUKURAN GARDU'!$A:$BS,53,0)</f>
        <v>#N/A</v>
      </c>
      <c r="AI759" s="20" t="e">
        <f>VLOOKUP($B759,'DATA PENGUKURAN GARDU'!$A:$BS,54,0)</f>
        <v>#N/A</v>
      </c>
      <c r="AJ759" s="17" t="e">
        <f>VLOOKUP($C759,'DATA PENGUKURAN GARDU'!$A:$BS,42,0)</f>
        <v>#N/A</v>
      </c>
      <c r="AK759" s="23" t="e">
        <f t="shared" si="392"/>
        <v>#N/A</v>
      </c>
      <c r="AL759" s="17" t="e">
        <f>VLOOKUP($C759,'DATA PENGUKURAN GARDU'!$A:$BS,44,0)</f>
        <v>#N/A</v>
      </c>
      <c r="AM759" s="23" t="e">
        <f t="shared" si="393"/>
        <v>#N/A</v>
      </c>
      <c r="AN759" s="17" t="e">
        <f>VLOOKUP($C759,'DATA PENGUKURAN GARDU'!$A:$BS,46,0)</f>
        <v>#N/A</v>
      </c>
      <c r="AO759" s="23" t="e">
        <f t="shared" si="394"/>
        <v>#N/A</v>
      </c>
      <c r="AP759" s="17" t="e">
        <f>VLOOKUP($C759,'DATA PENGUKURAN GARDU'!$A:$BS,46,0)</f>
        <v>#N/A</v>
      </c>
      <c r="AQ759" s="17" t="e">
        <f>VLOOKUP($C759,'DATA PENGUKURAN GARDU'!$A:$BS,53,0)</f>
        <v>#N/A</v>
      </c>
      <c r="AR759" s="17" t="e">
        <f>VLOOKUP($C759,'DATA PENGUKURAN GARDU'!$A:$BS,54,0)</f>
        <v>#N/A</v>
      </c>
      <c r="AS759" s="20" t="e">
        <f>VLOOKUP($D759,'DATA PENGUKURAN GARDU'!$A:$BS,42,0)</f>
        <v>#N/A</v>
      </c>
      <c r="AT759" s="21" t="e">
        <f t="shared" si="395"/>
        <v>#N/A</v>
      </c>
      <c r="AU759" s="20" t="e">
        <f>VLOOKUP($D759,'DATA PENGUKURAN GARDU'!$A:$BS,44,0)</f>
        <v>#N/A</v>
      </c>
      <c r="AV759" s="21" t="e">
        <f t="shared" si="396"/>
        <v>#N/A</v>
      </c>
      <c r="AW759" s="20" t="e">
        <f>VLOOKUP($D759,'DATA PENGUKURAN GARDU'!$A:$BS,46,0)</f>
        <v>#N/A</v>
      </c>
      <c r="AX759" s="21" t="e">
        <f t="shared" si="397"/>
        <v>#N/A</v>
      </c>
      <c r="AY759" s="20" t="e">
        <f>VLOOKUP($D759,'DATA PENGUKURAN GARDU'!$A:$BS,46,0)</f>
        <v>#N/A</v>
      </c>
      <c r="AZ759" s="20" t="e">
        <f>VLOOKUP($D759,'DATA PENGUKURAN GARDU'!$A:$BS,53,0)</f>
        <v>#N/A</v>
      </c>
      <c r="BA759" s="20" t="e">
        <f>VLOOKUP($D759,'DATA PENGUKURAN GARDU'!$A:$BS,54,0)</f>
        <v>#N/A</v>
      </c>
      <c r="BB759" s="17" t="e">
        <f>VLOOKUP($E759,'DATA PENGUKURAN GARDU'!$A:$BS,42,0)</f>
        <v>#N/A</v>
      </c>
      <c r="BC759" s="23" t="e">
        <f t="shared" si="398"/>
        <v>#N/A</v>
      </c>
      <c r="BD759" s="17" t="e">
        <f>VLOOKUP($E759,'DATA PENGUKURAN GARDU'!$A:$BS,44,0)</f>
        <v>#N/A</v>
      </c>
      <c r="BE759" s="23" t="e">
        <f t="shared" si="399"/>
        <v>#N/A</v>
      </c>
      <c r="BF759" s="17" t="e">
        <f>VLOOKUP($E759,'DATA PENGUKURAN GARDU'!$A:$BS,46,0)</f>
        <v>#N/A</v>
      </c>
      <c r="BG759" s="23" t="e">
        <f t="shared" si="400"/>
        <v>#N/A</v>
      </c>
      <c r="BH759" s="17" t="e">
        <f>VLOOKUP($E759,'DATA PENGUKURAN GARDU'!$A:$BS,46,0)</f>
        <v>#N/A</v>
      </c>
      <c r="BI759" s="17" t="e">
        <f>VLOOKUP($E759,'DATA PENGUKURAN GARDU'!$A:$BS,53,0)</f>
        <v>#N/A</v>
      </c>
      <c r="BJ759" s="17" t="e">
        <f>VLOOKUP($E759,'DATA PENGUKURAN GARDU'!$A:$BS,54,0)</f>
        <v>#N/A</v>
      </c>
      <c r="BK759" s="20" t="e">
        <f t="shared" si="378"/>
        <v>#N/A</v>
      </c>
      <c r="BL759" s="20" t="e">
        <f t="shared" si="379"/>
        <v>#N/A</v>
      </c>
      <c r="BM759" s="20" t="e">
        <f t="shared" si="380"/>
        <v>#N/A</v>
      </c>
      <c r="BN759" s="25" t="e">
        <f t="shared" si="381"/>
        <v>#N/A</v>
      </c>
      <c r="BO759" s="26" t="str">
        <f t="shared" si="382"/>
        <v>0</v>
      </c>
      <c r="BP759" s="21" t="e">
        <f t="shared" si="383"/>
        <v>#VALUE!</v>
      </c>
      <c r="BQ759" s="20" t="e">
        <f t="shared" si="384"/>
        <v>#N/A</v>
      </c>
      <c r="BR759" s="20" t="e">
        <v>#N/A</v>
      </c>
      <c r="BS759" s="9" t="e">
        <v>#N/A</v>
      </c>
      <c r="BT759" s="2" t="e">
        <f t="shared" si="385"/>
        <v>#VALUE!</v>
      </c>
      <c r="BU759" s="2" t="e">
        <f t="shared" si="368"/>
        <v>#N/A</v>
      </c>
      <c r="BV759" s="2" t="e">
        <f t="shared" si="369"/>
        <v>#N/A</v>
      </c>
    </row>
    <row r="760" s="2" customFormat="1" ht="22.95" customHeight="1" spans="1:74">
      <c r="A760" s="9" t="str">
        <f t="shared" si="370"/>
        <v>M 97Induk</v>
      </c>
      <c r="B760" s="9" t="str">
        <f t="shared" si="371"/>
        <v>M 97jurusan 1</v>
      </c>
      <c r="C760" s="9" t="str">
        <f t="shared" si="372"/>
        <v>M 97jurusan 2</v>
      </c>
      <c r="D760" s="9" t="str">
        <f t="shared" si="373"/>
        <v>M 97jurusan 3</v>
      </c>
      <c r="E760" s="9" t="str">
        <f t="shared" si="374"/>
        <v>M 97jurusan 4</v>
      </c>
      <c r="F760" s="10" t="s">
        <v>131</v>
      </c>
      <c r="G760" s="10" t="s">
        <v>131</v>
      </c>
      <c r="H760" s="10" t="s">
        <v>946</v>
      </c>
      <c r="I760" s="10" t="s">
        <v>11584</v>
      </c>
      <c r="J760" s="10" t="s">
        <v>11585</v>
      </c>
      <c r="K760" s="10" t="s">
        <v>7465</v>
      </c>
      <c r="L760" s="10"/>
      <c r="M760" s="10"/>
      <c r="N760" s="14">
        <f t="shared" si="375"/>
        <v>0</v>
      </c>
      <c r="O760" s="15" t="e">
        <f t="shared" si="376"/>
        <v>#VALUE!</v>
      </c>
      <c r="P760" s="15" t="e">
        <f t="shared" si="377"/>
        <v>#VALUE!</v>
      </c>
      <c r="Q760" s="17" t="e">
        <f>VLOOKUP($A760,'DATA PENGUKURAN GARDU'!$A:$BS,42,0)</f>
        <v>#N/A</v>
      </c>
      <c r="R760" s="18" t="e">
        <f t="shared" si="386"/>
        <v>#N/A</v>
      </c>
      <c r="S760" s="17" t="e">
        <f>VLOOKUP($A760,'DATA PENGUKURAN GARDU'!$A:$BS,44,0)</f>
        <v>#N/A</v>
      </c>
      <c r="T760" s="18" t="e">
        <f t="shared" si="387"/>
        <v>#N/A</v>
      </c>
      <c r="U760" s="17" t="e">
        <f>VLOOKUP($A760,'DATA PENGUKURAN GARDU'!$A:$BS,46,0)</f>
        <v>#N/A</v>
      </c>
      <c r="V760" s="18" t="e">
        <f t="shared" si="388"/>
        <v>#N/A</v>
      </c>
      <c r="W760" s="17" t="e">
        <f>VLOOKUP($A760,'DATA PENGUKURAN GARDU'!$A:$BS,48,0)</f>
        <v>#N/A</v>
      </c>
      <c r="X760" s="17" t="e">
        <f>VLOOKUP($A760,'DATA PENGUKURAN GARDU'!$A:$BS,53,0)</f>
        <v>#N/A</v>
      </c>
      <c r="Y760" s="17" t="e">
        <f>VLOOKUP($A760,'DATA PENGUKURAN GARDU'!$A:$BS,54,0)</f>
        <v>#N/A</v>
      </c>
      <c r="Z760" s="17" t="e">
        <f>VLOOKUP($A760,'DATA PENGUKURAN GARDU'!$A:$BS,55,0)</f>
        <v>#N/A</v>
      </c>
      <c r="AA760" s="20" t="e">
        <f>VLOOKUP($B760,'DATA PENGUKURAN GARDU'!$A:$BS,42,0)</f>
        <v>#N/A</v>
      </c>
      <c r="AB760" s="21" t="e">
        <f t="shared" si="389"/>
        <v>#N/A</v>
      </c>
      <c r="AC760" s="20" t="e">
        <f>VLOOKUP($B760,'DATA PENGUKURAN GARDU'!$A:$BS,44,0)</f>
        <v>#N/A</v>
      </c>
      <c r="AD760" s="21" t="e">
        <f t="shared" si="390"/>
        <v>#N/A</v>
      </c>
      <c r="AE760" s="20" t="e">
        <f>VLOOKUP($B760,'DATA PENGUKURAN GARDU'!$A:$BS,46,0)</f>
        <v>#N/A</v>
      </c>
      <c r="AF760" s="21" t="e">
        <f t="shared" si="391"/>
        <v>#N/A</v>
      </c>
      <c r="AG760" s="20" t="e">
        <f>VLOOKUP($B760,'DATA PENGUKURAN GARDU'!$A:$BS,46,0)</f>
        <v>#N/A</v>
      </c>
      <c r="AH760" s="20" t="e">
        <f>VLOOKUP($B760,'DATA PENGUKURAN GARDU'!$A:$BS,53,0)</f>
        <v>#N/A</v>
      </c>
      <c r="AI760" s="20" t="e">
        <f>VLOOKUP($B760,'DATA PENGUKURAN GARDU'!$A:$BS,54,0)</f>
        <v>#N/A</v>
      </c>
      <c r="AJ760" s="17" t="e">
        <f>VLOOKUP($C760,'DATA PENGUKURAN GARDU'!$A:$BS,42,0)</f>
        <v>#N/A</v>
      </c>
      <c r="AK760" s="23" t="e">
        <f t="shared" si="392"/>
        <v>#N/A</v>
      </c>
      <c r="AL760" s="17" t="e">
        <f>VLOOKUP($C760,'DATA PENGUKURAN GARDU'!$A:$BS,44,0)</f>
        <v>#N/A</v>
      </c>
      <c r="AM760" s="23" t="e">
        <f t="shared" si="393"/>
        <v>#N/A</v>
      </c>
      <c r="AN760" s="17" t="e">
        <f>VLOOKUP($C760,'DATA PENGUKURAN GARDU'!$A:$BS,46,0)</f>
        <v>#N/A</v>
      </c>
      <c r="AO760" s="23" t="e">
        <f t="shared" si="394"/>
        <v>#N/A</v>
      </c>
      <c r="AP760" s="17" t="e">
        <f>VLOOKUP($C760,'DATA PENGUKURAN GARDU'!$A:$BS,46,0)</f>
        <v>#N/A</v>
      </c>
      <c r="AQ760" s="17" t="e">
        <f>VLOOKUP($C760,'DATA PENGUKURAN GARDU'!$A:$BS,53,0)</f>
        <v>#N/A</v>
      </c>
      <c r="AR760" s="17" t="e">
        <f>VLOOKUP($C760,'DATA PENGUKURAN GARDU'!$A:$BS,54,0)</f>
        <v>#N/A</v>
      </c>
      <c r="AS760" s="20" t="e">
        <f>VLOOKUP($D760,'DATA PENGUKURAN GARDU'!$A:$BS,42,0)</f>
        <v>#N/A</v>
      </c>
      <c r="AT760" s="21" t="e">
        <f t="shared" si="395"/>
        <v>#N/A</v>
      </c>
      <c r="AU760" s="20" t="e">
        <f>VLOOKUP($D760,'DATA PENGUKURAN GARDU'!$A:$BS,44,0)</f>
        <v>#N/A</v>
      </c>
      <c r="AV760" s="21" t="e">
        <f t="shared" si="396"/>
        <v>#N/A</v>
      </c>
      <c r="AW760" s="20" t="e">
        <f>VLOOKUP($D760,'DATA PENGUKURAN GARDU'!$A:$BS,46,0)</f>
        <v>#N/A</v>
      </c>
      <c r="AX760" s="21" t="e">
        <f t="shared" si="397"/>
        <v>#N/A</v>
      </c>
      <c r="AY760" s="20" t="e">
        <f>VLOOKUP($D760,'DATA PENGUKURAN GARDU'!$A:$BS,46,0)</f>
        <v>#N/A</v>
      </c>
      <c r="AZ760" s="20" t="e">
        <f>VLOOKUP($D760,'DATA PENGUKURAN GARDU'!$A:$BS,53,0)</f>
        <v>#N/A</v>
      </c>
      <c r="BA760" s="20" t="e">
        <f>VLOOKUP($D760,'DATA PENGUKURAN GARDU'!$A:$BS,54,0)</f>
        <v>#N/A</v>
      </c>
      <c r="BB760" s="17" t="e">
        <f>VLOOKUP($E760,'DATA PENGUKURAN GARDU'!$A:$BS,42,0)</f>
        <v>#N/A</v>
      </c>
      <c r="BC760" s="23" t="e">
        <f t="shared" si="398"/>
        <v>#N/A</v>
      </c>
      <c r="BD760" s="17" t="e">
        <f>VLOOKUP($E760,'DATA PENGUKURAN GARDU'!$A:$BS,44,0)</f>
        <v>#N/A</v>
      </c>
      <c r="BE760" s="23" t="e">
        <f t="shared" si="399"/>
        <v>#N/A</v>
      </c>
      <c r="BF760" s="17" t="e">
        <f>VLOOKUP($E760,'DATA PENGUKURAN GARDU'!$A:$BS,46,0)</f>
        <v>#N/A</v>
      </c>
      <c r="BG760" s="23" t="e">
        <f t="shared" si="400"/>
        <v>#N/A</v>
      </c>
      <c r="BH760" s="17" t="e">
        <f>VLOOKUP($E760,'DATA PENGUKURAN GARDU'!$A:$BS,46,0)</f>
        <v>#N/A</v>
      </c>
      <c r="BI760" s="17" t="e">
        <f>VLOOKUP($E760,'DATA PENGUKURAN GARDU'!$A:$BS,53,0)</f>
        <v>#N/A</v>
      </c>
      <c r="BJ760" s="17" t="e">
        <f>VLOOKUP($E760,'DATA PENGUKURAN GARDU'!$A:$BS,54,0)</f>
        <v>#N/A</v>
      </c>
      <c r="BK760" s="20" t="e">
        <f t="shared" si="378"/>
        <v>#N/A</v>
      </c>
      <c r="BL760" s="20" t="e">
        <f t="shared" si="379"/>
        <v>#N/A</v>
      </c>
      <c r="BM760" s="20" t="e">
        <f t="shared" si="380"/>
        <v>#N/A</v>
      </c>
      <c r="BN760" s="25" t="e">
        <f t="shared" si="381"/>
        <v>#N/A</v>
      </c>
      <c r="BO760" s="26" t="str">
        <f t="shared" si="382"/>
        <v>0</v>
      </c>
      <c r="BP760" s="21" t="e">
        <f t="shared" si="383"/>
        <v>#VALUE!</v>
      </c>
      <c r="BQ760" s="20" t="e">
        <f t="shared" si="384"/>
        <v>#N/A</v>
      </c>
      <c r="BR760" s="20" t="e">
        <v>#N/A</v>
      </c>
      <c r="BS760" s="9" t="e">
        <v>#N/A</v>
      </c>
      <c r="BT760" s="2" t="e">
        <f t="shared" si="385"/>
        <v>#VALUE!</v>
      </c>
      <c r="BU760" s="2" t="e">
        <f t="shared" si="368"/>
        <v>#N/A</v>
      </c>
      <c r="BV760" s="2" t="e">
        <f t="shared" si="369"/>
        <v>#N/A</v>
      </c>
    </row>
    <row r="761" s="2" customFormat="1" ht="22.95" customHeight="1" spans="1:74">
      <c r="A761" s="9" t="str">
        <f t="shared" si="370"/>
        <v>M 06Induk</v>
      </c>
      <c r="B761" s="9" t="str">
        <f t="shared" si="371"/>
        <v>M 06jurusan 1</v>
      </c>
      <c r="C761" s="9" t="str">
        <f t="shared" si="372"/>
        <v>M 06jurusan 2</v>
      </c>
      <c r="D761" s="9" t="str">
        <f t="shared" si="373"/>
        <v>M 06jurusan 3</v>
      </c>
      <c r="E761" s="9" t="str">
        <f t="shared" si="374"/>
        <v>M 06jurusan 4</v>
      </c>
      <c r="F761" s="10" t="s">
        <v>131</v>
      </c>
      <c r="G761" s="10" t="s">
        <v>131</v>
      </c>
      <c r="H761" s="10" t="s">
        <v>947</v>
      </c>
      <c r="I761" s="10" t="s">
        <v>11586</v>
      </c>
      <c r="J761" s="10" t="s">
        <v>11587</v>
      </c>
      <c r="K761" s="10" t="s">
        <v>7465</v>
      </c>
      <c r="L761" s="10"/>
      <c r="M761" s="10"/>
      <c r="N761" s="14">
        <f t="shared" si="375"/>
        <v>0</v>
      </c>
      <c r="O761" s="15" t="e">
        <f t="shared" si="376"/>
        <v>#VALUE!</v>
      </c>
      <c r="P761" s="15" t="e">
        <f t="shared" si="377"/>
        <v>#VALUE!</v>
      </c>
      <c r="Q761" s="17" t="e">
        <f>VLOOKUP($A761,'DATA PENGUKURAN GARDU'!$A:$BS,42,0)</f>
        <v>#N/A</v>
      </c>
      <c r="R761" s="18" t="e">
        <f t="shared" si="386"/>
        <v>#N/A</v>
      </c>
      <c r="S761" s="17" t="e">
        <f>VLOOKUP($A761,'DATA PENGUKURAN GARDU'!$A:$BS,44,0)</f>
        <v>#N/A</v>
      </c>
      <c r="T761" s="18" t="e">
        <f t="shared" si="387"/>
        <v>#N/A</v>
      </c>
      <c r="U761" s="17" t="e">
        <f>VLOOKUP($A761,'DATA PENGUKURAN GARDU'!$A:$BS,46,0)</f>
        <v>#N/A</v>
      </c>
      <c r="V761" s="18" t="e">
        <f t="shared" si="388"/>
        <v>#N/A</v>
      </c>
      <c r="W761" s="17" t="e">
        <f>VLOOKUP($A761,'DATA PENGUKURAN GARDU'!$A:$BS,48,0)</f>
        <v>#N/A</v>
      </c>
      <c r="X761" s="17" t="e">
        <f>VLOOKUP($A761,'DATA PENGUKURAN GARDU'!$A:$BS,53,0)</f>
        <v>#N/A</v>
      </c>
      <c r="Y761" s="17" t="e">
        <f>VLOOKUP($A761,'DATA PENGUKURAN GARDU'!$A:$BS,54,0)</f>
        <v>#N/A</v>
      </c>
      <c r="Z761" s="17" t="e">
        <f>VLOOKUP($A761,'DATA PENGUKURAN GARDU'!$A:$BS,55,0)</f>
        <v>#N/A</v>
      </c>
      <c r="AA761" s="20" t="e">
        <f>VLOOKUP($B761,'DATA PENGUKURAN GARDU'!$A:$BS,42,0)</f>
        <v>#N/A</v>
      </c>
      <c r="AB761" s="21" t="e">
        <f t="shared" si="389"/>
        <v>#N/A</v>
      </c>
      <c r="AC761" s="20" t="e">
        <f>VLOOKUP($B761,'DATA PENGUKURAN GARDU'!$A:$BS,44,0)</f>
        <v>#N/A</v>
      </c>
      <c r="AD761" s="21" t="e">
        <f t="shared" si="390"/>
        <v>#N/A</v>
      </c>
      <c r="AE761" s="20" t="e">
        <f>VLOOKUP($B761,'DATA PENGUKURAN GARDU'!$A:$BS,46,0)</f>
        <v>#N/A</v>
      </c>
      <c r="AF761" s="21" t="e">
        <f t="shared" si="391"/>
        <v>#N/A</v>
      </c>
      <c r="AG761" s="20" t="e">
        <f>VLOOKUP($B761,'DATA PENGUKURAN GARDU'!$A:$BS,46,0)</f>
        <v>#N/A</v>
      </c>
      <c r="AH761" s="20" t="e">
        <f>VLOOKUP($B761,'DATA PENGUKURAN GARDU'!$A:$BS,53,0)</f>
        <v>#N/A</v>
      </c>
      <c r="AI761" s="20" t="e">
        <f>VLOOKUP($B761,'DATA PENGUKURAN GARDU'!$A:$BS,54,0)</f>
        <v>#N/A</v>
      </c>
      <c r="AJ761" s="17" t="e">
        <f>VLOOKUP($C761,'DATA PENGUKURAN GARDU'!$A:$BS,42,0)</f>
        <v>#N/A</v>
      </c>
      <c r="AK761" s="23" t="e">
        <f t="shared" si="392"/>
        <v>#N/A</v>
      </c>
      <c r="AL761" s="17" t="e">
        <f>VLOOKUP($C761,'DATA PENGUKURAN GARDU'!$A:$BS,44,0)</f>
        <v>#N/A</v>
      </c>
      <c r="AM761" s="23" t="e">
        <f t="shared" si="393"/>
        <v>#N/A</v>
      </c>
      <c r="AN761" s="17" t="e">
        <f>VLOOKUP($C761,'DATA PENGUKURAN GARDU'!$A:$BS,46,0)</f>
        <v>#N/A</v>
      </c>
      <c r="AO761" s="23" t="e">
        <f t="shared" si="394"/>
        <v>#N/A</v>
      </c>
      <c r="AP761" s="17" t="e">
        <f>VLOOKUP($C761,'DATA PENGUKURAN GARDU'!$A:$BS,46,0)</f>
        <v>#N/A</v>
      </c>
      <c r="AQ761" s="17" t="e">
        <f>VLOOKUP($C761,'DATA PENGUKURAN GARDU'!$A:$BS,53,0)</f>
        <v>#N/A</v>
      </c>
      <c r="AR761" s="17" t="e">
        <f>VLOOKUP($C761,'DATA PENGUKURAN GARDU'!$A:$BS,54,0)</f>
        <v>#N/A</v>
      </c>
      <c r="AS761" s="20" t="e">
        <f>VLOOKUP($D761,'DATA PENGUKURAN GARDU'!$A:$BS,42,0)</f>
        <v>#N/A</v>
      </c>
      <c r="AT761" s="21" t="e">
        <f t="shared" si="395"/>
        <v>#N/A</v>
      </c>
      <c r="AU761" s="20" t="e">
        <f>VLOOKUP($D761,'DATA PENGUKURAN GARDU'!$A:$BS,44,0)</f>
        <v>#N/A</v>
      </c>
      <c r="AV761" s="21" t="e">
        <f t="shared" si="396"/>
        <v>#N/A</v>
      </c>
      <c r="AW761" s="20" t="e">
        <f>VLOOKUP($D761,'DATA PENGUKURAN GARDU'!$A:$BS,46,0)</f>
        <v>#N/A</v>
      </c>
      <c r="AX761" s="21" t="e">
        <f t="shared" si="397"/>
        <v>#N/A</v>
      </c>
      <c r="AY761" s="20" t="e">
        <f>VLOOKUP($D761,'DATA PENGUKURAN GARDU'!$A:$BS,46,0)</f>
        <v>#N/A</v>
      </c>
      <c r="AZ761" s="20" t="e">
        <f>VLOOKUP($D761,'DATA PENGUKURAN GARDU'!$A:$BS,53,0)</f>
        <v>#N/A</v>
      </c>
      <c r="BA761" s="20" t="e">
        <f>VLOOKUP($D761,'DATA PENGUKURAN GARDU'!$A:$BS,54,0)</f>
        <v>#N/A</v>
      </c>
      <c r="BB761" s="17" t="e">
        <f>VLOOKUP($E761,'DATA PENGUKURAN GARDU'!$A:$BS,42,0)</f>
        <v>#N/A</v>
      </c>
      <c r="BC761" s="23" t="e">
        <f t="shared" si="398"/>
        <v>#N/A</v>
      </c>
      <c r="BD761" s="17" t="e">
        <f>VLOOKUP($E761,'DATA PENGUKURAN GARDU'!$A:$BS,44,0)</f>
        <v>#N/A</v>
      </c>
      <c r="BE761" s="23" t="e">
        <f t="shared" si="399"/>
        <v>#N/A</v>
      </c>
      <c r="BF761" s="17" t="e">
        <f>VLOOKUP($E761,'DATA PENGUKURAN GARDU'!$A:$BS,46,0)</f>
        <v>#N/A</v>
      </c>
      <c r="BG761" s="23" t="e">
        <f t="shared" si="400"/>
        <v>#N/A</v>
      </c>
      <c r="BH761" s="17" t="e">
        <f>VLOOKUP($E761,'DATA PENGUKURAN GARDU'!$A:$BS,46,0)</f>
        <v>#N/A</v>
      </c>
      <c r="BI761" s="17" t="e">
        <f>VLOOKUP($E761,'DATA PENGUKURAN GARDU'!$A:$BS,53,0)</f>
        <v>#N/A</v>
      </c>
      <c r="BJ761" s="17" t="e">
        <f>VLOOKUP($E761,'DATA PENGUKURAN GARDU'!$A:$BS,54,0)</f>
        <v>#N/A</v>
      </c>
      <c r="BK761" s="20" t="e">
        <f t="shared" si="378"/>
        <v>#N/A</v>
      </c>
      <c r="BL761" s="20" t="e">
        <f t="shared" si="379"/>
        <v>#N/A</v>
      </c>
      <c r="BM761" s="20" t="e">
        <f t="shared" si="380"/>
        <v>#N/A</v>
      </c>
      <c r="BN761" s="25" t="e">
        <f t="shared" si="381"/>
        <v>#N/A</v>
      </c>
      <c r="BO761" s="26" t="str">
        <f t="shared" si="382"/>
        <v>0</v>
      </c>
      <c r="BP761" s="21" t="e">
        <f t="shared" si="383"/>
        <v>#VALUE!</v>
      </c>
      <c r="BQ761" s="20" t="e">
        <f t="shared" si="384"/>
        <v>#N/A</v>
      </c>
      <c r="BR761" s="20" t="e">
        <v>#N/A</v>
      </c>
      <c r="BS761" s="9" t="e">
        <v>#N/A</v>
      </c>
      <c r="BT761" s="2" t="e">
        <f t="shared" si="385"/>
        <v>#VALUE!</v>
      </c>
      <c r="BU761" s="2" t="e">
        <f t="shared" si="368"/>
        <v>#N/A</v>
      </c>
      <c r="BV761" s="2" t="e">
        <f t="shared" si="369"/>
        <v>#N/A</v>
      </c>
    </row>
    <row r="762" s="2" customFormat="1" ht="22.95" customHeight="1" spans="1:74">
      <c r="A762" s="9" t="str">
        <f t="shared" si="370"/>
        <v>M 08Induk</v>
      </c>
      <c r="B762" s="9" t="str">
        <f t="shared" si="371"/>
        <v>M 08jurusan 1</v>
      </c>
      <c r="C762" s="9" t="str">
        <f t="shared" si="372"/>
        <v>M 08jurusan 2</v>
      </c>
      <c r="D762" s="9" t="str">
        <f t="shared" si="373"/>
        <v>M 08jurusan 3</v>
      </c>
      <c r="E762" s="9" t="str">
        <f t="shared" si="374"/>
        <v>M 08jurusan 4</v>
      </c>
      <c r="F762" s="10" t="s">
        <v>131</v>
      </c>
      <c r="G762" s="10" t="s">
        <v>131</v>
      </c>
      <c r="H762" s="10" t="s">
        <v>948</v>
      </c>
      <c r="I762" s="10" t="s">
        <v>11588</v>
      </c>
      <c r="J762" s="10" t="s">
        <v>11589</v>
      </c>
      <c r="K762" s="10" t="s">
        <v>7465</v>
      </c>
      <c r="L762" s="10"/>
      <c r="M762" s="10"/>
      <c r="N762" s="14">
        <f t="shared" si="375"/>
        <v>0</v>
      </c>
      <c r="O762" s="15" t="e">
        <f t="shared" si="376"/>
        <v>#VALUE!</v>
      </c>
      <c r="P762" s="15" t="e">
        <f t="shared" si="377"/>
        <v>#VALUE!</v>
      </c>
      <c r="Q762" s="17" t="e">
        <f>VLOOKUP($A762,'DATA PENGUKURAN GARDU'!$A:$BS,42,0)</f>
        <v>#N/A</v>
      </c>
      <c r="R762" s="18" t="e">
        <f t="shared" si="386"/>
        <v>#N/A</v>
      </c>
      <c r="S762" s="17" t="e">
        <f>VLOOKUP($A762,'DATA PENGUKURAN GARDU'!$A:$BS,44,0)</f>
        <v>#N/A</v>
      </c>
      <c r="T762" s="18" t="e">
        <f t="shared" si="387"/>
        <v>#N/A</v>
      </c>
      <c r="U762" s="17" t="e">
        <f>VLOOKUP($A762,'DATA PENGUKURAN GARDU'!$A:$BS,46,0)</f>
        <v>#N/A</v>
      </c>
      <c r="V762" s="18" t="e">
        <f t="shared" si="388"/>
        <v>#N/A</v>
      </c>
      <c r="W762" s="17" t="e">
        <f>VLOOKUP($A762,'DATA PENGUKURAN GARDU'!$A:$BS,48,0)</f>
        <v>#N/A</v>
      </c>
      <c r="X762" s="17" t="e">
        <f>VLOOKUP($A762,'DATA PENGUKURAN GARDU'!$A:$BS,53,0)</f>
        <v>#N/A</v>
      </c>
      <c r="Y762" s="17" t="e">
        <f>VLOOKUP($A762,'DATA PENGUKURAN GARDU'!$A:$BS,54,0)</f>
        <v>#N/A</v>
      </c>
      <c r="Z762" s="17" t="e">
        <f>VLOOKUP($A762,'DATA PENGUKURAN GARDU'!$A:$BS,55,0)</f>
        <v>#N/A</v>
      </c>
      <c r="AA762" s="20" t="e">
        <f>VLOOKUP($B762,'DATA PENGUKURAN GARDU'!$A:$BS,42,0)</f>
        <v>#N/A</v>
      </c>
      <c r="AB762" s="21" t="e">
        <f t="shared" si="389"/>
        <v>#N/A</v>
      </c>
      <c r="AC762" s="20" t="e">
        <f>VLOOKUP($B762,'DATA PENGUKURAN GARDU'!$A:$BS,44,0)</f>
        <v>#N/A</v>
      </c>
      <c r="AD762" s="21" t="e">
        <f t="shared" si="390"/>
        <v>#N/A</v>
      </c>
      <c r="AE762" s="20" t="e">
        <f>VLOOKUP($B762,'DATA PENGUKURAN GARDU'!$A:$BS,46,0)</f>
        <v>#N/A</v>
      </c>
      <c r="AF762" s="21" t="e">
        <f t="shared" si="391"/>
        <v>#N/A</v>
      </c>
      <c r="AG762" s="20" t="e">
        <f>VLOOKUP($B762,'DATA PENGUKURAN GARDU'!$A:$BS,46,0)</f>
        <v>#N/A</v>
      </c>
      <c r="AH762" s="20" t="e">
        <f>VLOOKUP($B762,'DATA PENGUKURAN GARDU'!$A:$BS,53,0)</f>
        <v>#N/A</v>
      </c>
      <c r="AI762" s="20" t="e">
        <f>VLOOKUP($B762,'DATA PENGUKURAN GARDU'!$A:$BS,54,0)</f>
        <v>#N/A</v>
      </c>
      <c r="AJ762" s="17" t="e">
        <f>VLOOKUP($C762,'DATA PENGUKURAN GARDU'!$A:$BS,42,0)</f>
        <v>#N/A</v>
      </c>
      <c r="AK762" s="23" t="e">
        <f t="shared" si="392"/>
        <v>#N/A</v>
      </c>
      <c r="AL762" s="17" t="e">
        <f>VLOOKUP($C762,'DATA PENGUKURAN GARDU'!$A:$BS,44,0)</f>
        <v>#N/A</v>
      </c>
      <c r="AM762" s="23" t="e">
        <f t="shared" si="393"/>
        <v>#N/A</v>
      </c>
      <c r="AN762" s="17" t="e">
        <f>VLOOKUP($C762,'DATA PENGUKURAN GARDU'!$A:$BS,46,0)</f>
        <v>#N/A</v>
      </c>
      <c r="AO762" s="23" t="e">
        <f t="shared" si="394"/>
        <v>#N/A</v>
      </c>
      <c r="AP762" s="17" t="e">
        <f>VLOOKUP($C762,'DATA PENGUKURAN GARDU'!$A:$BS,46,0)</f>
        <v>#N/A</v>
      </c>
      <c r="AQ762" s="17" t="e">
        <f>VLOOKUP($C762,'DATA PENGUKURAN GARDU'!$A:$BS,53,0)</f>
        <v>#N/A</v>
      </c>
      <c r="AR762" s="17" t="e">
        <f>VLOOKUP($C762,'DATA PENGUKURAN GARDU'!$A:$BS,54,0)</f>
        <v>#N/A</v>
      </c>
      <c r="AS762" s="20" t="e">
        <f>VLOOKUP($D762,'DATA PENGUKURAN GARDU'!$A:$BS,42,0)</f>
        <v>#N/A</v>
      </c>
      <c r="AT762" s="21" t="e">
        <f t="shared" si="395"/>
        <v>#N/A</v>
      </c>
      <c r="AU762" s="20" t="e">
        <f>VLOOKUP($D762,'DATA PENGUKURAN GARDU'!$A:$BS,44,0)</f>
        <v>#N/A</v>
      </c>
      <c r="AV762" s="21" t="e">
        <f t="shared" si="396"/>
        <v>#N/A</v>
      </c>
      <c r="AW762" s="20" t="e">
        <f>VLOOKUP($D762,'DATA PENGUKURAN GARDU'!$A:$BS,46,0)</f>
        <v>#N/A</v>
      </c>
      <c r="AX762" s="21" t="e">
        <f t="shared" si="397"/>
        <v>#N/A</v>
      </c>
      <c r="AY762" s="20" t="e">
        <f>VLOOKUP($D762,'DATA PENGUKURAN GARDU'!$A:$BS,46,0)</f>
        <v>#N/A</v>
      </c>
      <c r="AZ762" s="20" t="e">
        <f>VLOOKUP($D762,'DATA PENGUKURAN GARDU'!$A:$BS,53,0)</f>
        <v>#N/A</v>
      </c>
      <c r="BA762" s="20" t="e">
        <f>VLOOKUP($D762,'DATA PENGUKURAN GARDU'!$A:$BS,54,0)</f>
        <v>#N/A</v>
      </c>
      <c r="BB762" s="17" t="e">
        <f>VLOOKUP($E762,'DATA PENGUKURAN GARDU'!$A:$BS,42,0)</f>
        <v>#N/A</v>
      </c>
      <c r="BC762" s="23" t="e">
        <f t="shared" si="398"/>
        <v>#N/A</v>
      </c>
      <c r="BD762" s="17" t="e">
        <f>VLOOKUP($E762,'DATA PENGUKURAN GARDU'!$A:$BS,44,0)</f>
        <v>#N/A</v>
      </c>
      <c r="BE762" s="23" t="e">
        <f t="shared" si="399"/>
        <v>#N/A</v>
      </c>
      <c r="BF762" s="17" t="e">
        <f>VLOOKUP($E762,'DATA PENGUKURAN GARDU'!$A:$BS,46,0)</f>
        <v>#N/A</v>
      </c>
      <c r="BG762" s="23" t="e">
        <f t="shared" si="400"/>
        <v>#N/A</v>
      </c>
      <c r="BH762" s="17" t="e">
        <f>VLOOKUP($E762,'DATA PENGUKURAN GARDU'!$A:$BS,46,0)</f>
        <v>#N/A</v>
      </c>
      <c r="BI762" s="17" t="e">
        <f>VLOOKUP($E762,'DATA PENGUKURAN GARDU'!$A:$BS,53,0)</f>
        <v>#N/A</v>
      </c>
      <c r="BJ762" s="17" t="e">
        <f>VLOOKUP($E762,'DATA PENGUKURAN GARDU'!$A:$BS,54,0)</f>
        <v>#N/A</v>
      </c>
      <c r="BK762" s="20" t="e">
        <f t="shared" si="378"/>
        <v>#N/A</v>
      </c>
      <c r="BL762" s="20" t="e">
        <f t="shared" si="379"/>
        <v>#N/A</v>
      </c>
      <c r="BM762" s="20" t="e">
        <f t="shared" si="380"/>
        <v>#N/A</v>
      </c>
      <c r="BN762" s="25" t="e">
        <f t="shared" si="381"/>
        <v>#N/A</v>
      </c>
      <c r="BO762" s="26" t="str">
        <f t="shared" si="382"/>
        <v>0</v>
      </c>
      <c r="BP762" s="21" t="e">
        <f t="shared" si="383"/>
        <v>#VALUE!</v>
      </c>
      <c r="BQ762" s="20" t="e">
        <f t="shared" si="384"/>
        <v>#N/A</v>
      </c>
      <c r="BR762" s="20" t="e">
        <v>#N/A</v>
      </c>
      <c r="BS762" s="9" t="e">
        <v>#N/A</v>
      </c>
      <c r="BT762" s="2" t="e">
        <f t="shared" si="385"/>
        <v>#VALUE!</v>
      </c>
      <c r="BU762" s="2" t="e">
        <f t="shared" si="368"/>
        <v>#N/A</v>
      </c>
      <c r="BV762" s="2" t="e">
        <f t="shared" si="369"/>
        <v>#N/A</v>
      </c>
    </row>
    <row r="763" s="2" customFormat="1" ht="22.95" customHeight="1" spans="1:74">
      <c r="A763" s="9" t="str">
        <f t="shared" si="370"/>
        <v>M 141Induk</v>
      </c>
      <c r="B763" s="9" t="str">
        <f t="shared" si="371"/>
        <v>M 141jurusan 1</v>
      </c>
      <c r="C763" s="9" t="str">
        <f t="shared" si="372"/>
        <v>M 141jurusan 2</v>
      </c>
      <c r="D763" s="9" t="str">
        <f t="shared" si="373"/>
        <v>M 141jurusan 3</v>
      </c>
      <c r="E763" s="9" t="str">
        <f t="shared" si="374"/>
        <v>M 141jurusan 4</v>
      </c>
      <c r="F763" s="10" t="s">
        <v>131</v>
      </c>
      <c r="G763" s="10" t="s">
        <v>131</v>
      </c>
      <c r="H763" s="10" t="s">
        <v>949</v>
      </c>
      <c r="I763" s="10" t="s">
        <v>11590</v>
      </c>
      <c r="J763" s="10" t="s">
        <v>11591</v>
      </c>
      <c r="K763" s="10" t="s">
        <v>7465</v>
      </c>
      <c r="L763" s="10"/>
      <c r="M763" s="10"/>
      <c r="N763" s="14">
        <f t="shared" si="375"/>
        <v>0</v>
      </c>
      <c r="O763" s="15" t="e">
        <f t="shared" si="376"/>
        <v>#VALUE!</v>
      </c>
      <c r="P763" s="15" t="e">
        <f t="shared" si="377"/>
        <v>#VALUE!</v>
      </c>
      <c r="Q763" s="17" t="e">
        <f>VLOOKUP($A763,'DATA PENGUKURAN GARDU'!$A:$BS,42,0)</f>
        <v>#N/A</v>
      </c>
      <c r="R763" s="18" t="e">
        <f t="shared" si="386"/>
        <v>#N/A</v>
      </c>
      <c r="S763" s="17" t="e">
        <f>VLOOKUP($A763,'DATA PENGUKURAN GARDU'!$A:$BS,44,0)</f>
        <v>#N/A</v>
      </c>
      <c r="T763" s="18" t="e">
        <f t="shared" si="387"/>
        <v>#N/A</v>
      </c>
      <c r="U763" s="17" t="e">
        <f>VLOOKUP($A763,'DATA PENGUKURAN GARDU'!$A:$BS,46,0)</f>
        <v>#N/A</v>
      </c>
      <c r="V763" s="18" t="e">
        <f t="shared" si="388"/>
        <v>#N/A</v>
      </c>
      <c r="W763" s="17" t="e">
        <f>VLOOKUP($A763,'DATA PENGUKURAN GARDU'!$A:$BS,48,0)</f>
        <v>#N/A</v>
      </c>
      <c r="X763" s="17" t="e">
        <f>VLOOKUP($A763,'DATA PENGUKURAN GARDU'!$A:$BS,53,0)</f>
        <v>#N/A</v>
      </c>
      <c r="Y763" s="17" t="e">
        <f>VLOOKUP($A763,'DATA PENGUKURAN GARDU'!$A:$BS,54,0)</f>
        <v>#N/A</v>
      </c>
      <c r="Z763" s="17" t="e">
        <f>VLOOKUP($A763,'DATA PENGUKURAN GARDU'!$A:$BS,55,0)</f>
        <v>#N/A</v>
      </c>
      <c r="AA763" s="20" t="e">
        <f>VLOOKUP($B763,'DATA PENGUKURAN GARDU'!$A:$BS,42,0)</f>
        <v>#N/A</v>
      </c>
      <c r="AB763" s="21" t="e">
        <f t="shared" si="389"/>
        <v>#N/A</v>
      </c>
      <c r="AC763" s="20" t="e">
        <f>VLOOKUP($B763,'DATA PENGUKURAN GARDU'!$A:$BS,44,0)</f>
        <v>#N/A</v>
      </c>
      <c r="AD763" s="21" t="e">
        <f t="shared" si="390"/>
        <v>#N/A</v>
      </c>
      <c r="AE763" s="20" t="e">
        <f>VLOOKUP($B763,'DATA PENGUKURAN GARDU'!$A:$BS,46,0)</f>
        <v>#N/A</v>
      </c>
      <c r="AF763" s="21" t="e">
        <f t="shared" si="391"/>
        <v>#N/A</v>
      </c>
      <c r="AG763" s="20" t="e">
        <f>VLOOKUP($B763,'DATA PENGUKURAN GARDU'!$A:$BS,46,0)</f>
        <v>#N/A</v>
      </c>
      <c r="AH763" s="20" t="e">
        <f>VLOOKUP($B763,'DATA PENGUKURAN GARDU'!$A:$BS,53,0)</f>
        <v>#N/A</v>
      </c>
      <c r="AI763" s="20" t="e">
        <f>VLOOKUP($B763,'DATA PENGUKURAN GARDU'!$A:$BS,54,0)</f>
        <v>#N/A</v>
      </c>
      <c r="AJ763" s="17" t="e">
        <f>VLOOKUP($C763,'DATA PENGUKURAN GARDU'!$A:$BS,42,0)</f>
        <v>#N/A</v>
      </c>
      <c r="AK763" s="23" t="e">
        <f t="shared" si="392"/>
        <v>#N/A</v>
      </c>
      <c r="AL763" s="17" t="e">
        <f>VLOOKUP($C763,'DATA PENGUKURAN GARDU'!$A:$BS,44,0)</f>
        <v>#N/A</v>
      </c>
      <c r="AM763" s="23" t="e">
        <f t="shared" si="393"/>
        <v>#N/A</v>
      </c>
      <c r="AN763" s="17" t="e">
        <f>VLOOKUP($C763,'DATA PENGUKURAN GARDU'!$A:$BS,46,0)</f>
        <v>#N/A</v>
      </c>
      <c r="AO763" s="23" t="e">
        <f t="shared" si="394"/>
        <v>#N/A</v>
      </c>
      <c r="AP763" s="17" t="e">
        <f>VLOOKUP($C763,'DATA PENGUKURAN GARDU'!$A:$BS,46,0)</f>
        <v>#N/A</v>
      </c>
      <c r="AQ763" s="17" t="e">
        <f>VLOOKUP($C763,'DATA PENGUKURAN GARDU'!$A:$BS,53,0)</f>
        <v>#N/A</v>
      </c>
      <c r="AR763" s="17" t="e">
        <f>VLOOKUP($C763,'DATA PENGUKURAN GARDU'!$A:$BS,54,0)</f>
        <v>#N/A</v>
      </c>
      <c r="AS763" s="20" t="e">
        <f>VLOOKUP($D763,'DATA PENGUKURAN GARDU'!$A:$BS,42,0)</f>
        <v>#N/A</v>
      </c>
      <c r="AT763" s="21" t="e">
        <f t="shared" si="395"/>
        <v>#N/A</v>
      </c>
      <c r="AU763" s="20" t="e">
        <f>VLOOKUP($D763,'DATA PENGUKURAN GARDU'!$A:$BS,44,0)</f>
        <v>#N/A</v>
      </c>
      <c r="AV763" s="21" t="e">
        <f t="shared" si="396"/>
        <v>#N/A</v>
      </c>
      <c r="AW763" s="20" t="e">
        <f>VLOOKUP($D763,'DATA PENGUKURAN GARDU'!$A:$BS,46,0)</f>
        <v>#N/A</v>
      </c>
      <c r="AX763" s="21" t="e">
        <f t="shared" si="397"/>
        <v>#N/A</v>
      </c>
      <c r="AY763" s="20" t="e">
        <f>VLOOKUP($D763,'DATA PENGUKURAN GARDU'!$A:$BS,46,0)</f>
        <v>#N/A</v>
      </c>
      <c r="AZ763" s="20" t="e">
        <f>VLOOKUP($D763,'DATA PENGUKURAN GARDU'!$A:$BS,53,0)</f>
        <v>#N/A</v>
      </c>
      <c r="BA763" s="20" t="e">
        <f>VLOOKUP($D763,'DATA PENGUKURAN GARDU'!$A:$BS,54,0)</f>
        <v>#N/A</v>
      </c>
      <c r="BB763" s="17" t="e">
        <f>VLOOKUP($E763,'DATA PENGUKURAN GARDU'!$A:$BS,42,0)</f>
        <v>#N/A</v>
      </c>
      <c r="BC763" s="23" t="e">
        <f t="shared" si="398"/>
        <v>#N/A</v>
      </c>
      <c r="BD763" s="17" t="e">
        <f>VLOOKUP($E763,'DATA PENGUKURAN GARDU'!$A:$BS,44,0)</f>
        <v>#N/A</v>
      </c>
      <c r="BE763" s="23" t="e">
        <f t="shared" si="399"/>
        <v>#N/A</v>
      </c>
      <c r="BF763" s="17" t="e">
        <f>VLOOKUP($E763,'DATA PENGUKURAN GARDU'!$A:$BS,46,0)</f>
        <v>#N/A</v>
      </c>
      <c r="BG763" s="23" t="e">
        <f t="shared" si="400"/>
        <v>#N/A</v>
      </c>
      <c r="BH763" s="17" t="e">
        <f>VLOOKUP($E763,'DATA PENGUKURAN GARDU'!$A:$BS,46,0)</f>
        <v>#N/A</v>
      </c>
      <c r="BI763" s="17" t="e">
        <f>VLOOKUP($E763,'DATA PENGUKURAN GARDU'!$A:$BS,53,0)</f>
        <v>#N/A</v>
      </c>
      <c r="BJ763" s="17" t="e">
        <f>VLOOKUP($E763,'DATA PENGUKURAN GARDU'!$A:$BS,54,0)</f>
        <v>#N/A</v>
      </c>
      <c r="BK763" s="20" t="e">
        <f t="shared" si="378"/>
        <v>#N/A</v>
      </c>
      <c r="BL763" s="20" t="e">
        <f t="shared" si="379"/>
        <v>#N/A</v>
      </c>
      <c r="BM763" s="20" t="e">
        <f t="shared" si="380"/>
        <v>#N/A</v>
      </c>
      <c r="BN763" s="25" t="e">
        <f t="shared" si="381"/>
        <v>#N/A</v>
      </c>
      <c r="BO763" s="26" t="str">
        <f t="shared" si="382"/>
        <v>0</v>
      </c>
      <c r="BP763" s="21" t="e">
        <f t="shared" si="383"/>
        <v>#VALUE!</v>
      </c>
      <c r="BQ763" s="20" t="e">
        <f t="shared" si="384"/>
        <v>#N/A</v>
      </c>
      <c r="BR763" s="20" t="e">
        <v>#N/A</v>
      </c>
      <c r="BS763" s="9" t="e">
        <v>#N/A</v>
      </c>
      <c r="BT763" s="2" t="e">
        <f t="shared" si="385"/>
        <v>#VALUE!</v>
      </c>
      <c r="BU763" s="2" t="e">
        <f t="shared" si="368"/>
        <v>#N/A</v>
      </c>
      <c r="BV763" s="2" t="e">
        <f t="shared" si="369"/>
        <v>#N/A</v>
      </c>
    </row>
    <row r="764" s="2" customFormat="1" ht="22.95" customHeight="1" spans="1:74">
      <c r="A764" s="9" t="str">
        <f t="shared" si="370"/>
        <v>M 142Induk</v>
      </c>
      <c r="B764" s="9" t="str">
        <f t="shared" si="371"/>
        <v>M 142jurusan 1</v>
      </c>
      <c r="C764" s="9" t="str">
        <f t="shared" si="372"/>
        <v>M 142jurusan 2</v>
      </c>
      <c r="D764" s="9" t="str">
        <f t="shared" si="373"/>
        <v>M 142jurusan 3</v>
      </c>
      <c r="E764" s="9" t="str">
        <f t="shared" si="374"/>
        <v>M 142jurusan 4</v>
      </c>
      <c r="F764" s="10" t="s">
        <v>131</v>
      </c>
      <c r="G764" s="10" t="s">
        <v>131</v>
      </c>
      <c r="H764" s="10" t="s">
        <v>950</v>
      </c>
      <c r="I764" s="10" t="s">
        <v>11592</v>
      </c>
      <c r="J764" s="10" t="s">
        <v>11593</v>
      </c>
      <c r="K764" s="10" t="s">
        <v>7465</v>
      </c>
      <c r="L764" s="10"/>
      <c r="M764" s="10"/>
      <c r="N764" s="14">
        <f t="shared" si="375"/>
        <v>0</v>
      </c>
      <c r="O764" s="15" t="e">
        <f t="shared" si="376"/>
        <v>#VALUE!</v>
      </c>
      <c r="P764" s="15" t="e">
        <f t="shared" si="377"/>
        <v>#VALUE!</v>
      </c>
      <c r="Q764" s="17" t="e">
        <f>VLOOKUP($A764,'DATA PENGUKURAN GARDU'!$A:$BS,42,0)</f>
        <v>#N/A</v>
      </c>
      <c r="R764" s="18" t="e">
        <f t="shared" si="386"/>
        <v>#N/A</v>
      </c>
      <c r="S764" s="17" t="e">
        <f>VLOOKUP($A764,'DATA PENGUKURAN GARDU'!$A:$BS,44,0)</f>
        <v>#N/A</v>
      </c>
      <c r="T764" s="18" t="e">
        <f t="shared" si="387"/>
        <v>#N/A</v>
      </c>
      <c r="U764" s="17" t="e">
        <f>VLOOKUP($A764,'DATA PENGUKURAN GARDU'!$A:$BS,46,0)</f>
        <v>#N/A</v>
      </c>
      <c r="V764" s="18" t="e">
        <f t="shared" si="388"/>
        <v>#N/A</v>
      </c>
      <c r="W764" s="17" t="e">
        <f>VLOOKUP($A764,'DATA PENGUKURAN GARDU'!$A:$BS,48,0)</f>
        <v>#N/A</v>
      </c>
      <c r="X764" s="17" t="e">
        <f>VLOOKUP($A764,'DATA PENGUKURAN GARDU'!$A:$BS,53,0)</f>
        <v>#N/A</v>
      </c>
      <c r="Y764" s="17" t="e">
        <f>VLOOKUP($A764,'DATA PENGUKURAN GARDU'!$A:$BS,54,0)</f>
        <v>#N/A</v>
      </c>
      <c r="Z764" s="17" t="e">
        <f>VLOOKUP($A764,'DATA PENGUKURAN GARDU'!$A:$BS,55,0)</f>
        <v>#N/A</v>
      </c>
      <c r="AA764" s="20" t="e">
        <f>VLOOKUP($B764,'DATA PENGUKURAN GARDU'!$A:$BS,42,0)</f>
        <v>#N/A</v>
      </c>
      <c r="AB764" s="21" t="e">
        <f t="shared" si="389"/>
        <v>#N/A</v>
      </c>
      <c r="AC764" s="20" t="e">
        <f>VLOOKUP($B764,'DATA PENGUKURAN GARDU'!$A:$BS,44,0)</f>
        <v>#N/A</v>
      </c>
      <c r="AD764" s="21" t="e">
        <f t="shared" si="390"/>
        <v>#N/A</v>
      </c>
      <c r="AE764" s="20" t="e">
        <f>VLOOKUP($B764,'DATA PENGUKURAN GARDU'!$A:$BS,46,0)</f>
        <v>#N/A</v>
      </c>
      <c r="AF764" s="21" t="e">
        <f t="shared" si="391"/>
        <v>#N/A</v>
      </c>
      <c r="AG764" s="20" t="e">
        <f>VLOOKUP($B764,'DATA PENGUKURAN GARDU'!$A:$BS,46,0)</f>
        <v>#N/A</v>
      </c>
      <c r="AH764" s="20" t="e">
        <f>VLOOKUP($B764,'DATA PENGUKURAN GARDU'!$A:$BS,53,0)</f>
        <v>#N/A</v>
      </c>
      <c r="AI764" s="20" t="e">
        <f>VLOOKUP($B764,'DATA PENGUKURAN GARDU'!$A:$BS,54,0)</f>
        <v>#N/A</v>
      </c>
      <c r="AJ764" s="17" t="e">
        <f>VLOOKUP($C764,'DATA PENGUKURAN GARDU'!$A:$BS,42,0)</f>
        <v>#N/A</v>
      </c>
      <c r="AK764" s="23" t="e">
        <f t="shared" si="392"/>
        <v>#N/A</v>
      </c>
      <c r="AL764" s="17" t="e">
        <f>VLOOKUP($C764,'DATA PENGUKURAN GARDU'!$A:$BS,44,0)</f>
        <v>#N/A</v>
      </c>
      <c r="AM764" s="23" t="e">
        <f t="shared" si="393"/>
        <v>#N/A</v>
      </c>
      <c r="AN764" s="17" t="e">
        <f>VLOOKUP($C764,'DATA PENGUKURAN GARDU'!$A:$BS,46,0)</f>
        <v>#N/A</v>
      </c>
      <c r="AO764" s="23" t="e">
        <f t="shared" si="394"/>
        <v>#N/A</v>
      </c>
      <c r="AP764" s="17" t="e">
        <f>VLOOKUP($C764,'DATA PENGUKURAN GARDU'!$A:$BS,46,0)</f>
        <v>#N/A</v>
      </c>
      <c r="AQ764" s="17" t="e">
        <f>VLOOKUP($C764,'DATA PENGUKURAN GARDU'!$A:$BS,53,0)</f>
        <v>#N/A</v>
      </c>
      <c r="AR764" s="17" t="e">
        <f>VLOOKUP($C764,'DATA PENGUKURAN GARDU'!$A:$BS,54,0)</f>
        <v>#N/A</v>
      </c>
      <c r="AS764" s="20" t="e">
        <f>VLOOKUP($D764,'DATA PENGUKURAN GARDU'!$A:$BS,42,0)</f>
        <v>#N/A</v>
      </c>
      <c r="AT764" s="21" t="e">
        <f t="shared" si="395"/>
        <v>#N/A</v>
      </c>
      <c r="AU764" s="20" t="e">
        <f>VLOOKUP($D764,'DATA PENGUKURAN GARDU'!$A:$BS,44,0)</f>
        <v>#N/A</v>
      </c>
      <c r="AV764" s="21" t="e">
        <f t="shared" si="396"/>
        <v>#N/A</v>
      </c>
      <c r="AW764" s="20" t="e">
        <f>VLOOKUP($D764,'DATA PENGUKURAN GARDU'!$A:$BS,46,0)</f>
        <v>#N/A</v>
      </c>
      <c r="AX764" s="21" t="e">
        <f t="shared" si="397"/>
        <v>#N/A</v>
      </c>
      <c r="AY764" s="20" t="e">
        <f>VLOOKUP($D764,'DATA PENGUKURAN GARDU'!$A:$BS,46,0)</f>
        <v>#N/A</v>
      </c>
      <c r="AZ764" s="20" t="e">
        <f>VLOOKUP($D764,'DATA PENGUKURAN GARDU'!$A:$BS,53,0)</f>
        <v>#N/A</v>
      </c>
      <c r="BA764" s="20" t="e">
        <f>VLOOKUP($D764,'DATA PENGUKURAN GARDU'!$A:$BS,54,0)</f>
        <v>#N/A</v>
      </c>
      <c r="BB764" s="17" t="e">
        <f>VLOOKUP($E764,'DATA PENGUKURAN GARDU'!$A:$BS,42,0)</f>
        <v>#N/A</v>
      </c>
      <c r="BC764" s="23" t="e">
        <f t="shared" si="398"/>
        <v>#N/A</v>
      </c>
      <c r="BD764" s="17" t="e">
        <f>VLOOKUP($E764,'DATA PENGUKURAN GARDU'!$A:$BS,44,0)</f>
        <v>#N/A</v>
      </c>
      <c r="BE764" s="23" t="e">
        <f t="shared" si="399"/>
        <v>#N/A</v>
      </c>
      <c r="BF764" s="17" t="e">
        <f>VLOOKUP($E764,'DATA PENGUKURAN GARDU'!$A:$BS,46,0)</f>
        <v>#N/A</v>
      </c>
      <c r="BG764" s="23" t="e">
        <f t="shared" si="400"/>
        <v>#N/A</v>
      </c>
      <c r="BH764" s="17" t="e">
        <f>VLOOKUP($E764,'DATA PENGUKURAN GARDU'!$A:$BS,46,0)</f>
        <v>#N/A</v>
      </c>
      <c r="BI764" s="17" t="e">
        <f>VLOOKUP($E764,'DATA PENGUKURAN GARDU'!$A:$BS,53,0)</f>
        <v>#N/A</v>
      </c>
      <c r="BJ764" s="17" t="e">
        <f>VLOOKUP($E764,'DATA PENGUKURAN GARDU'!$A:$BS,54,0)</f>
        <v>#N/A</v>
      </c>
      <c r="BK764" s="20" t="e">
        <f t="shared" si="378"/>
        <v>#N/A</v>
      </c>
      <c r="BL764" s="20" t="e">
        <f t="shared" si="379"/>
        <v>#N/A</v>
      </c>
      <c r="BM764" s="20" t="e">
        <f t="shared" si="380"/>
        <v>#N/A</v>
      </c>
      <c r="BN764" s="25" t="e">
        <f t="shared" si="381"/>
        <v>#N/A</v>
      </c>
      <c r="BO764" s="26" t="str">
        <f t="shared" si="382"/>
        <v>0</v>
      </c>
      <c r="BP764" s="21" t="e">
        <f t="shared" si="383"/>
        <v>#VALUE!</v>
      </c>
      <c r="BQ764" s="20" t="e">
        <f t="shared" si="384"/>
        <v>#N/A</v>
      </c>
      <c r="BR764" s="20" t="e">
        <v>#N/A</v>
      </c>
      <c r="BS764" s="9" t="e">
        <v>#N/A</v>
      </c>
      <c r="BT764" s="2" t="e">
        <f t="shared" si="385"/>
        <v>#VALUE!</v>
      </c>
      <c r="BU764" s="2" t="e">
        <f t="shared" si="368"/>
        <v>#N/A</v>
      </c>
      <c r="BV764" s="2" t="e">
        <f t="shared" si="369"/>
        <v>#N/A</v>
      </c>
    </row>
    <row r="765" s="2" customFormat="1" ht="22.95" customHeight="1" spans="1:74">
      <c r="A765" s="9" t="str">
        <f t="shared" si="370"/>
        <v>BB 061Induk</v>
      </c>
      <c r="B765" s="9" t="str">
        <f t="shared" si="371"/>
        <v>BB 061jurusan 1</v>
      </c>
      <c r="C765" s="9" t="str">
        <f t="shared" si="372"/>
        <v>BB 061jurusan 2</v>
      </c>
      <c r="D765" s="9" t="str">
        <f t="shared" si="373"/>
        <v>BB 061jurusan 3</v>
      </c>
      <c r="E765" s="9" t="str">
        <f t="shared" si="374"/>
        <v>BB 061jurusan 4</v>
      </c>
      <c r="F765" s="10" t="s">
        <v>951</v>
      </c>
      <c r="G765" s="10" t="s">
        <v>4</v>
      </c>
      <c r="H765" s="10" t="s">
        <v>952</v>
      </c>
      <c r="I765" s="10" t="s">
        <v>11594</v>
      </c>
      <c r="J765" s="10" t="s">
        <v>11595</v>
      </c>
      <c r="K765" s="10" t="s">
        <v>7465</v>
      </c>
      <c r="L765" s="10"/>
      <c r="M765" s="10"/>
      <c r="N765" s="14">
        <f t="shared" si="375"/>
        <v>0</v>
      </c>
      <c r="O765" s="15" t="e">
        <f t="shared" si="376"/>
        <v>#VALUE!</v>
      </c>
      <c r="P765" s="15" t="e">
        <f t="shared" si="377"/>
        <v>#VALUE!</v>
      </c>
      <c r="Q765" s="17" t="e">
        <f>VLOOKUP($A765,'DATA PENGUKURAN GARDU'!$A:$BS,42,0)</f>
        <v>#N/A</v>
      </c>
      <c r="R765" s="18" t="e">
        <f t="shared" si="386"/>
        <v>#N/A</v>
      </c>
      <c r="S765" s="17" t="e">
        <f>VLOOKUP($A765,'DATA PENGUKURAN GARDU'!$A:$BS,44,0)</f>
        <v>#N/A</v>
      </c>
      <c r="T765" s="18" t="e">
        <f t="shared" si="387"/>
        <v>#N/A</v>
      </c>
      <c r="U765" s="17" t="e">
        <f>VLOOKUP($A765,'DATA PENGUKURAN GARDU'!$A:$BS,46,0)</f>
        <v>#N/A</v>
      </c>
      <c r="V765" s="18" t="e">
        <f t="shared" si="388"/>
        <v>#N/A</v>
      </c>
      <c r="W765" s="17" t="e">
        <f>VLOOKUP($A765,'DATA PENGUKURAN GARDU'!$A:$BS,48,0)</f>
        <v>#N/A</v>
      </c>
      <c r="X765" s="17" t="e">
        <f>VLOOKUP($A765,'DATA PENGUKURAN GARDU'!$A:$BS,53,0)</f>
        <v>#N/A</v>
      </c>
      <c r="Y765" s="17" t="e">
        <f>VLOOKUP($A765,'DATA PENGUKURAN GARDU'!$A:$BS,54,0)</f>
        <v>#N/A</v>
      </c>
      <c r="Z765" s="17" t="e">
        <f>VLOOKUP($A765,'DATA PENGUKURAN GARDU'!$A:$BS,55,0)</f>
        <v>#N/A</v>
      </c>
      <c r="AA765" s="20" t="e">
        <f>VLOOKUP($B765,'DATA PENGUKURAN GARDU'!$A:$BS,42,0)</f>
        <v>#N/A</v>
      </c>
      <c r="AB765" s="21" t="e">
        <f t="shared" si="389"/>
        <v>#N/A</v>
      </c>
      <c r="AC765" s="20" t="e">
        <f>VLOOKUP($B765,'DATA PENGUKURAN GARDU'!$A:$BS,44,0)</f>
        <v>#N/A</v>
      </c>
      <c r="AD765" s="21" t="e">
        <f t="shared" si="390"/>
        <v>#N/A</v>
      </c>
      <c r="AE765" s="20" t="e">
        <f>VLOOKUP($B765,'DATA PENGUKURAN GARDU'!$A:$BS,46,0)</f>
        <v>#N/A</v>
      </c>
      <c r="AF765" s="21" t="e">
        <f t="shared" si="391"/>
        <v>#N/A</v>
      </c>
      <c r="AG765" s="20" t="e">
        <f>VLOOKUP($B765,'DATA PENGUKURAN GARDU'!$A:$BS,46,0)</f>
        <v>#N/A</v>
      </c>
      <c r="AH765" s="20" t="e">
        <f>VLOOKUP($B765,'DATA PENGUKURAN GARDU'!$A:$BS,53,0)</f>
        <v>#N/A</v>
      </c>
      <c r="AI765" s="20" t="e">
        <f>VLOOKUP($B765,'DATA PENGUKURAN GARDU'!$A:$BS,54,0)</f>
        <v>#N/A</v>
      </c>
      <c r="AJ765" s="17" t="e">
        <f>VLOOKUP($C765,'DATA PENGUKURAN GARDU'!$A:$BS,42,0)</f>
        <v>#N/A</v>
      </c>
      <c r="AK765" s="23" t="e">
        <f t="shared" si="392"/>
        <v>#N/A</v>
      </c>
      <c r="AL765" s="17" t="e">
        <f>VLOOKUP($C765,'DATA PENGUKURAN GARDU'!$A:$BS,44,0)</f>
        <v>#N/A</v>
      </c>
      <c r="AM765" s="23" t="e">
        <f t="shared" si="393"/>
        <v>#N/A</v>
      </c>
      <c r="AN765" s="17" t="e">
        <f>VLOOKUP($C765,'DATA PENGUKURAN GARDU'!$A:$BS,46,0)</f>
        <v>#N/A</v>
      </c>
      <c r="AO765" s="23" t="e">
        <f t="shared" si="394"/>
        <v>#N/A</v>
      </c>
      <c r="AP765" s="17" t="e">
        <f>VLOOKUP($C765,'DATA PENGUKURAN GARDU'!$A:$BS,46,0)</f>
        <v>#N/A</v>
      </c>
      <c r="AQ765" s="17" t="e">
        <f>VLOOKUP($C765,'DATA PENGUKURAN GARDU'!$A:$BS,53,0)</f>
        <v>#N/A</v>
      </c>
      <c r="AR765" s="17" t="e">
        <f>VLOOKUP($C765,'DATA PENGUKURAN GARDU'!$A:$BS,54,0)</f>
        <v>#N/A</v>
      </c>
      <c r="AS765" s="20" t="e">
        <f>VLOOKUP($D765,'DATA PENGUKURAN GARDU'!$A:$BS,42,0)</f>
        <v>#N/A</v>
      </c>
      <c r="AT765" s="21" t="e">
        <f t="shared" si="395"/>
        <v>#N/A</v>
      </c>
      <c r="AU765" s="20" t="e">
        <f>VLOOKUP($D765,'DATA PENGUKURAN GARDU'!$A:$BS,44,0)</f>
        <v>#N/A</v>
      </c>
      <c r="AV765" s="21" t="e">
        <f t="shared" si="396"/>
        <v>#N/A</v>
      </c>
      <c r="AW765" s="20" t="e">
        <f>VLOOKUP($D765,'DATA PENGUKURAN GARDU'!$A:$BS,46,0)</f>
        <v>#N/A</v>
      </c>
      <c r="AX765" s="21" t="e">
        <f t="shared" si="397"/>
        <v>#N/A</v>
      </c>
      <c r="AY765" s="20" t="e">
        <f>VLOOKUP($D765,'DATA PENGUKURAN GARDU'!$A:$BS,46,0)</f>
        <v>#N/A</v>
      </c>
      <c r="AZ765" s="20" t="e">
        <f>VLOOKUP($D765,'DATA PENGUKURAN GARDU'!$A:$BS,53,0)</f>
        <v>#N/A</v>
      </c>
      <c r="BA765" s="20" t="e">
        <f>VLOOKUP($D765,'DATA PENGUKURAN GARDU'!$A:$BS,54,0)</f>
        <v>#N/A</v>
      </c>
      <c r="BB765" s="17" t="e">
        <f>VLOOKUP($E765,'DATA PENGUKURAN GARDU'!$A:$BS,42,0)</f>
        <v>#N/A</v>
      </c>
      <c r="BC765" s="23" t="e">
        <f t="shared" si="398"/>
        <v>#N/A</v>
      </c>
      <c r="BD765" s="17" t="e">
        <f>VLOOKUP($E765,'DATA PENGUKURAN GARDU'!$A:$BS,44,0)</f>
        <v>#N/A</v>
      </c>
      <c r="BE765" s="23" t="e">
        <f t="shared" si="399"/>
        <v>#N/A</v>
      </c>
      <c r="BF765" s="17" t="e">
        <f>VLOOKUP($E765,'DATA PENGUKURAN GARDU'!$A:$BS,46,0)</f>
        <v>#N/A</v>
      </c>
      <c r="BG765" s="23" t="e">
        <f t="shared" si="400"/>
        <v>#N/A</v>
      </c>
      <c r="BH765" s="17" t="e">
        <f>VLOOKUP($E765,'DATA PENGUKURAN GARDU'!$A:$BS,46,0)</f>
        <v>#N/A</v>
      </c>
      <c r="BI765" s="17" t="e">
        <f>VLOOKUP($E765,'DATA PENGUKURAN GARDU'!$A:$BS,53,0)</f>
        <v>#N/A</v>
      </c>
      <c r="BJ765" s="17" t="e">
        <f>VLOOKUP($E765,'DATA PENGUKURAN GARDU'!$A:$BS,54,0)</f>
        <v>#N/A</v>
      </c>
      <c r="BK765" s="20" t="e">
        <f t="shared" si="378"/>
        <v>#N/A</v>
      </c>
      <c r="BL765" s="20" t="e">
        <f t="shared" si="379"/>
        <v>#N/A</v>
      </c>
      <c r="BM765" s="20" t="e">
        <f t="shared" si="380"/>
        <v>#N/A</v>
      </c>
      <c r="BN765" s="25" t="e">
        <f t="shared" si="381"/>
        <v>#N/A</v>
      </c>
      <c r="BO765" s="26" t="str">
        <f t="shared" si="382"/>
        <v>0</v>
      </c>
      <c r="BP765" s="21" t="e">
        <f t="shared" si="383"/>
        <v>#VALUE!</v>
      </c>
      <c r="BQ765" s="20" t="e">
        <f t="shared" si="384"/>
        <v>#N/A</v>
      </c>
      <c r="BR765" s="20" t="e">
        <v>#N/A</v>
      </c>
      <c r="BS765" s="9" t="e">
        <v>#N/A</v>
      </c>
      <c r="BT765" s="2" t="e">
        <f t="shared" si="385"/>
        <v>#VALUE!</v>
      </c>
      <c r="BU765" s="2" t="e">
        <f t="shared" si="368"/>
        <v>#N/A</v>
      </c>
      <c r="BV765" s="2" t="e">
        <f t="shared" si="369"/>
        <v>#N/A</v>
      </c>
    </row>
    <row r="766" s="2" customFormat="1" ht="22.95" customHeight="1" spans="1:74">
      <c r="A766" s="9" t="str">
        <f t="shared" si="370"/>
        <v>BB 081Induk</v>
      </c>
      <c r="B766" s="9" t="str">
        <f t="shared" si="371"/>
        <v>BB 081jurusan 1</v>
      </c>
      <c r="C766" s="9" t="str">
        <f t="shared" si="372"/>
        <v>BB 081jurusan 2</v>
      </c>
      <c r="D766" s="9" t="str">
        <f t="shared" si="373"/>
        <v>BB 081jurusan 3</v>
      </c>
      <c r="E766" s="9" t="str">
        <f t="shared" si="374"/>
        <v>BB 081jurusan 4</v>
      </c>
      <c r="F766" s="10" t="s">
        <v>953</v>
      </c>
      <c r="G766" s="10" t="s">
        <v>4</v>
      </c>
      <c r="H766" s="10" t="s">
        <v>954</v>
      </c>
      <c r="I766" s="10" t="s">
        <v>11596</v>
      </c>
      <c r="J766" s="10" t="s">
        <v>11597</v>
      </c>
      <c r="K766" s="10" t="s">
        <v>7465</v>
      </c>
      <c r="L766" s="10"/>
      <c r="M766" s="10"/>
      <c r="N766" s="14">
        <f t="shared" si="375"/>
        <v>0</v>
      </c>
      <c r="O766" s="15" t="e">
        <f t="shared" si="376"/>
        <v>#VALUE!</v>
      </c>
      <c r="P766" s="15" t="e">
        <f t="shared" si="377"/>
        <v>#VALUE!</v>
      </c>
      <c r="Q766" s="17" t="e">
        <f>VLOOKUP($A766,'DATA PENGUKURAN GARDU'!$A:$BS,42,0)</f>
        <v>#N/A</v>
      </c>
      <c r="R766" s="18" t="e">
        <f t="shared" si="386"/>
        <v>#N/A</v>
      </c>
      <c r="S766" s="17" t="e">
        <f>VLOOKUP($A766,'DATA PENGUKURAN GARDU'!$A:$BS,44,0)</f>
        <v>#N/A</v>
      </c>
      <c r="T766" s="18" t="e">
        <f t="shared" si="387"/>
        <v>#N/A</v>
      </c>
      <c r="U766" s="17" t="e">
        <f>VLOOKUP($A766,'DATA PENGUKURAN GARDU'!$A:$BS,46,0)</f>
        <v>#N/A</v>
      </c>
      <c r="V766" s="18" t="e">
        <f t="shared" si="388"/>
        <v>#N/A</v>
      </c>
      <c r="W766" s="17" t="e">
        <f>VLOOKUP($A766,'DATA PENGUKURAN GARDU'!$A:$BS,48,0)</f>
        <v>#N/A</v>
      </c>
      <c r="X766" s="17" t="e">
        <f>VLOOKUP($A766,'DATA PENGUKURAN GARDU'!$A:$BS,53,0)</f>
        <v>#N/A</v>
      </c>
      <c r="Y766" s="17" t="e">
        <f>VLOOKUP($A766,'DATA PENGUKURAN GARDU'!$A:$BS,54,0)</f>
        <v>#N/A</v>
      </c>
      <c r="Z766" s="17" t="e">
        <f>VLOOKUP($A766,'DATA PENGUKURAN GARDU'!$A:$BS,55,0)</f>
        <v>#N/A</v>
      </c>
      <c r="AA766" s="20" t="e">
        <f>VLOOKUP($B766,'DATA PENGUKURAN GARDU'!$A:$BS,42,0)</f>
        <v>#N/A</v>
      </c>
      <c r="AB766" s="21" t="e">
        <f t="shared" si="389"/>
        <v>#N/A</v>
      </c>
      <c r="AC766" s="20" t="e">
        <f>VLOOKUP($B766,'DATA PENGUKURAN GARDU'!$A:$BS,44,0)</f>
        <v>#N/A</v>
      </c>
      <c r="AD766" s="21" t="e">
        <f t="shared" si="390"/>
        <v>#N/A</v>
      </c>
      <c r="AE766" s="20" t="e">
        <f>VLOOKUP($B766,'DATA PENGUKURAN GARDU'!$A:$BS,46,0)</f>
        <v>#N/A</v>
      </c>
      <c r="AF766" s="21" t="e">
        <f t="shared" si="391"/>
        <v>#N/A</v>
      </c>
      <c r="AG766" s="20" t="e">
        <f>VLOOKUP($B766,'DATA PENGUKURAN GARDU'!$A:$BS,46,0)</f>
        <v>#N/A</v>
      </c>
      <c r="AH766" s="20" t="e">
        <f>VLOOKUP($B766,'DATA PENGUKURAN GARDU'!$A:$BS,53,0)</f>
        <v>#N/A</v>
      </c>
      <c r="AI766" s="20" t="e">
        <f>VLOOKUP($B766,'DATA PENGUKURAN GARDU'!$A:$BS,54,0)</f>
        <v>#N/A</v>
      </c>
      <c r="AJ766" s="17" t="e">
        <f>VLOOKUP($C766,'DATA PENGUKURAN GARDU'!$A:$BS,42,0)</f>
        <v>#N/A</v>
      </c>
      <c r="AK766" s="23" t="e">
        <f t="shared" si="392"/>
        <v>#N/A</v>
      </c>
      <c r="AL766" s="17" t="e">
        <f>VLOOKUP($C766,'DATA PENGUKURAN GARDU'!$A:$BS,44,0)</f>
        <v>#N/A</v>
      </c>
      <c r="AM766" s="23" t="e">
        <f t="shared" si="393"/>
        <v>#N/A</v>
      </c>
      <c r="AN766" s="17" t="e">
        <f>VLOOKUP($C766,'DATA PENGUKURAN GARDU'!$A:$BS,46,0)</f>
        <v>#N/A</v>
      </c>
      <c r="AO766" s="23" t="e">
        <f t="shared" si="394"/>
        <v>#N/A</v>
      </c>
      <c r="AP766" s="17" t="e">
        <f>VLOOKUP($C766,'DATA PENGUKURAN GARDU'!$A:$BS,46,0)</f>
        <v>#N/A</v>
      </c>
      <c r="AQ766" s="17" t="e">
        <f>VLOOKUP($C766,'DATA PENGUKURAN GARDU'!$A:$BS,53,0)</f>
        <v>#N/A</v>
      </c>
      <c r="AR766" s="17" t="e">
        <f>VLOOKUP($C766,'DATA PENGUKURAN GARDU'!$A:$BS,54,0)</f>
        <v>#N/A</v>
      </c>
      <c r="AS766" s="20" t="e">
        <f>VLOOKUP($D766,'DATA PENGUKURAN GARDU'!$A:$BS,42,0)</f>
        <v>#N/A</v>
      </c>
      <c r="AT766" s="21" t="e">
        <f t="shared" si="395"/>
        <v>#N/A</v>
      </c>
      <c r="AU766" s="20" t="e">
        <f>VLOOKUP($D766,'DATA PENGUKURAN GARDU'!$A:$BS,44,0)</f>
        <v>#N/A</v>
      </c>
      <c r="AV766" s="21" t="e">
        <f t="shared" si="396"/>
        <v>#N/A</v>
      </c>
      <c r="AW766" s="20" t="e">
        <f>VLOOKUP($D766,'DATA PENGUKURAN GARDU'!$A:$BS,46,0)</f>
        <v>#N/A</v>
      </c>
      <c r="AX766" s="21" t="e">
        <f t="shared" si="397"/>
        <v>#N/A</v>
      </c>
      <c r="AY766" s="20" t="e">
        <f>VLOOKUP($D766,'DATA PENGUKURAN GARDU'!$A:$BS,46,0)</f>
        <v>#N/A</v>
      </c>
      <c r="AZ766" s="20" t="e">
        <f>VLOOKUP($D766,'DATA PENGUKURAN GARDU'!$A:$BS,53,0)</f>
        <v>#N/A</v>
      </c>
      <c r="BA766" s="20" t="e">
        <f>VLOOKUP($D766,'DATA PENGUKURAN GARDU'!$A:$BS,54,0)</f>
        <v>#N/A</v>
      </c>
      <c r="BB766" s="17" t="e">
        <f>VLOOKUP($E766,'DATA PENGUKURAN GARDU'!$A:$BS,42,0)</f>
        <v>#N/A</v>
      </c>
      <c r="BC766" s="23" t="e">
        <f t="shared" si="398"/>
        <v>#N/A</v>
      </c>
      <c r="BD766" s="17" t="e">
        <f>VLOOKUP($E766,'DATA PENGUKURAN GARDU'!$A:$BS,44,0)</f>
        <v>#N/A</v>
      </c>
      <c r="BE766" s="23" t="e">
        <f t="shared" si="399"/>
        <v>#N/A</v>
      </c>
      <c r="BF766" s="17" t="e">
        <f>VLOOKUP($E766,'DATA PENGUKURAN GARDU'!$A:$BS,46,0)</f>
        <v>#N/A</v>
      </c>
      <c r="BG766" s="23" t="e">
        <f t="shared" si="400"/>
        <v>#N/A</v>
      </c>
      <c r="BH766" s="17" t="e">
        <f>VLOOKUP($E766,'DATA PENGUKURAN GARDU'!$A:$BS,46,0)</f>
        <v>#N/A</v>
      </c>
      <c r="BI766" s="17" t="e">
        <f>VLOOKUP($E766,'DATA PENGUKURAN GARDU'!$A:$BS,53,0)</f>
        <v>#N/A</v>
      </c>
      <c r="BJ766" s="17" t="e">
        <f>VLOOKUP($E766,'DATA PENGUKURAN GARDU'!$A:$BS,54,0)</f>
        <v>#N/A</v>
      </c>
      <c r="BK766" s="20" t="e">
        <f t="shared" si="378"/>
        <v>#N/A</v>
      </c>
      <c r="BL766" s="20" t="e">
        <f t="shared" si="379"/>
        <v>#N/A</v>
      </c>
      <c r="BM766" s="20" t="e">
        <f t="shared" si="380"/>
        <v>#N/A</v>
      </c>
      <c r="BN766" s="25" t="e">
        <f t="shared" si="381"/>
        <v>#N/A</v>
      </c>
      <c r="BO766" s="26" t="str">
        <f t="shared" si="382"/>
        <v>0</v>
      </c>
      <c r="BP766" s="21" t="e">
        <f t="shared" si="383"/>
        <v>#VALUE!</v>
      </c>
      <c r="BQ766" s="20" t="e">
        <f t="shared" si="384"/>
        <v>#N/A</v>
      </c>
      <c r="BR766" s="20" t="e">
        <v>#N/A</v>
      </c>
      <c r="BS766" s="9" t="e">
        <v>#N/A</v>
      </c>
      <c r="BT766" s="2" t="e">
        <f t="shared" si="385"/>
        <v>#VALUE!</v>
      </c>
      <c r="BU766" s="2" t="e">
        <f t="shared" si="368"/>
        <v>#N/A</v>
      </c>
      <c r="BV766" s="2" t="e">
        <f t="shared" si="369"/>
        <v>#N/A</v>
      </c>
    </row>
    <row r="767" s="2" customFormat="1" ht="22.95" customHeight="1" spans="1:74">
      <c r="A767" s="9" t="str">
        <f t="shared" si="370"/>
        <v>BB 112Induk</v>
      </c>
      <c r="B767" s="9" t="str">
        <f t="shared" si="371"/>
        <v>BB 112jurusan 1</v>
      </c>
      <c r="C767" s="9" t="str">
        <f t="shared" si="372"/>
        <v>BB 112jurusan 2</v>
      </c>
      <c r="D767" s="9" t="str">
        <f t="shared" si="373"/>
        <v>BB 112jurusan 3</v>
      </c>
      <c r="E767" s="9" t="str">
        <f t="shared" si="374"/>
        <v>BB 112jurusan 4</v>
      </c>
      <c r="F767" s="10" t="s">
        <v>955</v>
      </c>
      <c r="G767" s="10" t="s">
        <v>4</v>
      </c>
      <c r="H767" s="10" t="s">
        <v>956</v>
      </c>
      <c r="I767" s="10" t="s">
        <v>11598</v>
      </c>
      <c r="J767" s="10" t="s">
        <v>11599</v>
      </c>
      <c r="K767" s="10" t="s">
        <v>7465</v>
      </c>
      <c r="L767" s="10"/>
      <c r="M767" s="10"/>
      <c r="N767" s="14">
        <f t="shared" si="375"/>
        <v>0</v>
      </c>
      <c r="O767" s="15" t="e">
        <f t="shared" si="376"/>
        <v>#VALUE!</v>
      </c>
      <c r="P767" s="15" t="e">
        <f t="shared" si="377"/>
        <v>#VALUE!</v>
      </c>
      <c r="Q767" s="17" t="e">
        <f>VLOOKUP($A767,'DATA PENGUKURAN GARDU'!$A:$BS,42,0)</f>
        <v>#N/A</v>
      </c>
      <c r="R767" s="18" t="e">
        <f t="shared" si="386"/>
        <v>#N/A</v>
      </c>
      <c r="S767" s="17" t="e">
        <f>VLOOKUP($A767,'DATA PENGUKURAN GARDU'!$A:$BS,44,0)</f>
        <v>#N/A</v>
      </c>
      <c r="T767" s="18" t="e">
        <f t="shared" si="387"/>
        <v>#N/A</v>
      </c>
      <c r="U767" s="17" t="e">
        <f>VLOOKUP($A767,'DATA PENGUKURAN GARDU'!$A:$BS,46,0)</f>
        <v>#N/A</v>
      </c>
      <c r="V767" s="18" t="e">
        <f t="shared" si="388"/>
        <v>#N/A</v>
      </c>
      <c r="W767" s="17" t="e">
        <f>VLOOKUP($A767,'DATA PENGUKURAN GARDU'!$A:$BS,48,0)</f>
        <v>#N/A</v>
      </c>
      <c r="X767" s="17" t="e">
        <f>VLOOKUP($A767,'DATA PENGUKURAN GARDU'!$A:$BS,53,0)</f>
        <v>#N/A</v>
      </c>
      <c r="Y767" s="17" t="e">
        <f>VLOOKUP($A767,'DATA PENGUKURAN GARDU'!$A:$BS,54,0)</f>
        <v>#N/A</v>
      </c>
      <c r="Z767" s="17" t="e">
        <f>VLOOKUP($A767,'DATA PENGUKURAN GARDU'!$A:$BS,55,0)</f>
        <v>#N/A</v>
      </c>
      <c r="AA767" s="20" t="e">
        <f>VLOOKUP($B767,'DATA PENGUKURAN GARDU'!$A:$BS,42,0)</f>
        <v>#N/A</v>
      </c>
      <c r="AB767" s="21" t="e">
        <f t="shared" si="389"/>
        <v>#N/A</v>
      </c>
      <c r="AC767" s="20" t="e">
        <f>VLOOKUP($B767,'DATA PENGUKURAN GARDU'!$A:$BS,44,0)</f>
        <v>#N/A</v>
      </c>
      <c r="AD767" s="21" t="e">
        <f t="shared" si="390"/>
        <v>#N/A</v>
      </c>
      <c r="AE767" s="20" t="e">
        <f>VLOOKUP($B767,'DATA PENGUKURAN GARDU'!$A:$BS,46,0)</f>
        <v>#N/A</v>
      </c>
      <c r="AF767" s="21" t="e">
        <f t="shared" si="391"/>
        <v>#N/A</v>
      </c>
      <c r="AG767" s="20" t="e">
        <f>VLOOKUP($B767,'DATA PENGUKURAN GARDU'!$A:$BS,46,0)</f>
        <v>#N/A</v>
      </c>
      <c r="AH767" s="20" t="e">
        <f>VLOOKUP($B767,'DATA PENGUKURAN GARDU'!$A:$BS,53,0)</f>
        <v>#N/A</v>
      </c>
      <c r="AI767" s="20" t="e">
        <f>VLOOKUP($B767,'DATA PENGUKURAN GARDU'!$A:$BS,54,0)</f>
        <v>#N/A</v>
      </c>
      <c r="AJ767" s="17" t="e">
        <f>VLOOKUP($C767,'DATA PENGUKURAN GARDU'!$A:$BS,42,0)</f>
        <v>#N/A</v>
      </c>
      <c r="AK767" s="23" t="e">
        <f t="shared" si="392"/>
        <v>#N/A</v>
      </c>
      <c r="AL767" s="17" t="e">
        <f>VLOOKUP($C767,'DATA PENGUKURAN GARDU'!$A:$BS,44,0)</f>
        <v>#N/A</v>
      </c>
      <c r="AM767" s="23" t="e">
        <f t="shared" si="393"/>
        <v>#N/A</v>
      </c>
      <c r="AN767" s="17" t="e">
        <f>VLOOKUP($C767,'DATA PENGUKURAN GARDU'!$A:$BS,46,0)</f>
        <v>#N/A</v>
      </c>
      <c r="AO767" s="23" t="e">
        <f t="shared" si="394"/>
        <v>#N/A</v>
      </c>
      <c r="AP767" s="17" t="e">
        <f>VLOOKUP($C767,'DATA PENGUKURAN GARDU'!$A:$BS,46,0)</f>
        <v>#N/A</v>
      </c>
      <c r="AQ767" s="17" t="e">
        <f>VLOOKUP($C767,'DATA PENGUKURAN GARDU'!$A:$BS,53,0)</f>
        <v>#N/A</v>
      </c>
      <c r="AR767" s="17" t="e">
        <f>VLOOKUP($C767,'DATA PENGUKURAN GARDU'!$A:$BS,54,0)</f>
        <v>#N/A</v>
      </c>
      <c r="AS767" s="20" t="e">
        <f>VLOOKUP($D767,'DATA PENGUKURAN GARDU'!$A:$BS,42,0)</f>
        <v>#N/A</v>
      </c>
      <c r="AT767" s="21" t="e">
        <f t="shared" si="395"/>
        <v>#N/A</v>
      </c>
      <c r="AU767" s="20" t="e">
        <f>VLOOKUP($D767,'DATA PENGUKURAN GARDU'!$A:$BS,44,0)</f>
        <v>#N/A</v>
      </c>
      <c r="AV767" s="21" t="e">
        <f t="shared" si="396"/>
        <v>#N/A</v>
      </c>
      <c r="AW767" s="20" t="e">
        <f>VLOOKUP($D767,'DATA PENGUKURAN GARDU'!$A:$BS,46,0)</f>
        <v>#N/A</v>
      </c>
      <c r="AX767" s="21" t="e">
        <f t="shared" si="397"/>
        <v>#N/A</v>
      </c>
      <c r="AY767" s="20" t="e">
        <f>VLOOKUP($D767,'DATA PENGUKURAN GARDU'!$A:$BS,46,0)</f>
        <v>#N/A</v>
      </c>
      <c r="AZ767" s="20" t="e">
        <f>VLOOKUP($D767,'DATA PENGUKURAN GARDU'!$A:$BS,53,0)</f>
        <v>#N/A</v>
      </c>
      <c r="BA767" s="20" t="e">
        <f>VLOOKUP($D767,'DATA PENGUKURAN GARDU'!$A:$BS,54,0)</f>
        <v>#N/A</v>
      </c>
      <c r="BB767" s="17" t="e">
        <f>VLOOKUP($E767,'DATA PENGUKURAN GARDU'!$A:$BS,42,0)</f>
        <v>#N/A</v>
      </c>
      <c r="BC767" s="23" t="e">
        <f t="shared" si="398"/>
        <v>#N/A</v>
      </c>
      <c r="BD767" s="17" t="e">
        <f>VLOOKUP($E767,'DATA PENGUKURAN GARDU'!$A:$BS,44,0)</f>
        <v>#N/A</v>
      </c>
      <c r="BE767" s="23" t="e">
        <f t="shared" si="399"/>
        <v>#N/A</v>
      </c>
      <c r="BF767" s="17" t="e">
        <f>VLOOKUP($E767,'DATA PENGUKURAN GARDU'!$A:$BS,46,0)</f>
        <v>#N/A</v>
      </c>
      <c r="BG767" s="23" t="e">
        <f t="shared" si="400"/>
        <v>#N/A</v>
      </c>
      <c r="BH767" s="17" t="e">
        <f>VLOOKUP($E767,'DATA PENGUKURAN GARDU'!$A:$BS,46,0)</f>
        <v>#N/A</v>
      </c>
      <c r="BI767" s="17" t="e">
        <f>VLOOKUP($E767,'DATA PENGUKURAN GARDU'!$A:$BS,53,0)</f>
        <v>#N/A</v>
      </c>
      <c r="BJ767" s="17" t="e">
        <f>VLOOKUP($E767,'DATA PENGUKURAN GARDU'!$A:$BS,54,0)</f>
        <v>#N/A</v>
      </c>
      <c r="BK767" s="20" t="e">
        <f t="shared" si="378"/>
        <v>#N/A</v>
      </c>
      <c r="BL767" s="20" t="e">
        <f t="shared" si="379"/>
        <v>#N/A</v>
      </c>
      <c r="BM767" s="20" t="e">
        <f t="shared" si="380"/>
        <v>#N/A</v>
      </c>
      <c r="BN767" s="25" t="e">
        <f t="shared" si="381"/>
        <v>#N/A</v>
      </c>
      <c r="BO767" s="26" t="str">
        <f t="shared" si="382"/>
        <v>0</v>
      </c>
      <c r="BP767" s="21" t="e">
        <f t="shared" si="383"/>
        <v>#VALUE!</v>
      </c>
      <c r="BQ767" s="20" t="e">
        <f t="shared" si="384"/>
        <v>#N/A</v>
      </c>
      <c r="BR767" s="20" t="e">
        <v>#N/A</v>
      </c>
      <c r="BS767" s="9" t="e">
        <v>#N/A</v>
      </c>
      <c r="BT767" s="2" t="e">
        <f t="shared" si="385"/>
        <v>#VALUE!</v>
      </c>
      <c r="BU767" s="2" t="e">
        <f t="shared" si="368"/>
        <v>#N/A</v>
      </c>
      <c r="BV767" s="2" t="e">
        <f t="shared" si="369"/>
        <v>#N/A</v>
      </c>
    </row>
    <row r="768" s="2" customFormat="1" ht="22.95" customHeight="1" spans="1:74">
      <c r="A768" s="9" t="str">
        <f t="shared" si="370"/>
        <v>BB 114Induk</v>
      </c>
      <c r="B768" s="9" t="str">
        <f t="shared" si="371"/>
        <v>BB 114jurusan 1</v>
      </c>
      <c r="C768" s="9" t="str">
        <f t="shared" si="372"/>
        <v>BB 114jurusan 2</v>
      </c>
      <c r="D768" s="9" t="str">
        <f t="shared" si="373"/>
        <v>BB 114jurusan 3</v>
      </c>
      <c r="E768" s="9" t="str">
        <f t="shared" si="374"/>
        <v>BB 114jurusan 4</v>
      </c>
      <c r="F768" s="10" t="s">
        <v>957</v>
      </c>
      <c r="G768" s="10" t="s">
        <v>4</v>
      </c>
      <c r="H768" s="10" t="s">
        <v>958</v>
      </c>
      <c r="I768" s="10" t="s">
        <v>11600</v>
      </c>
      <c r="J768" s="10" t="s">
        <v>11601</v>
      </c>
      <c r="K768" s="10" t="s">
        <v>7465</v>
      </c>
      <c r="L768" s="10"/>
      <c r="M768" s="10"/>
      <c r="N768" s="14">
        <f t="shared" si="375"/>
        <v>0</v>
      </c>
      <c r="O768" s="15" t="e">
        <f t="shared" si="376"/>
        <v>#VALUE!</v>
      </c>
      <c r="P768" s="15" t="e">
        <f t="shared" si="377"/>
        <v>#VALUE!</v>
      </c>
      <c r="Q768" s="17" t="e">
        <f>VLOOKUP($A768,'DATA PENGUKURAN GARDU'!$A:$BS,42,0)</f>
        <v>#N/A</v>
      </c>
      <c r="R768" s="18" t="e">
        <f t="shared" si="386"/>
        <v>#N/A</v>
      </c>
      <c r="S768" s="17" t="e">
        <f>VLOOKUP($A768,'DATA PENGUKURAN GARDU'!$A:$BS,44,0)</f>
        <v>#N/A</v>
      </c>
      <c r="T768" s="18" t="e">
        <f t="shared" si="387"/>
        <v>#N/A</v>
      </c>
      <c r="U768" s="17" t="e">
        <f>VLOOKUP($A768,'DATA PENGUKURAN GARDU'!$A:$BS,46,0)</f>
        <v>#N/A</v>
      </c>
      <c r="V768" s="18" t="e">
        <f t="shared" si="388"/>
        <v>#N/A</v>
      </c>
      <c r="W768" s="17" t="e">
        <f>VLOOKUP($A768,'DATA PENGUKURAN GARDU'!$A:$BS,48,0)</f>
        <v>#N/A</v>
      </c>
      <c r="X768" s="17" t="e">
        <f>VLOOKUP($A768,'DATA PENGUKURAN GARDU'!$A:$BS,53,0)</f>
        <v>#N/A</v>
      </c>
      <c r="Y768" s="17" t="e">
        <f>VLOOKUP($A768,'DATA PENGUKURAN GARDU'!$A:$BS,54,0)</f>
        <v>#N/A</v>
      </c>
      <c r="Z768" s="17" t="e">
        <f>VLOOKUP($A768,'DATA PENGUKURAN GARDU'!$A:$BS,55,0)</f>
        <v>#N/A</v>
      </c>
      <c r="AA768" s="20" t="e">
        <f>VLOOKUP($B768,'DATA PENGUKURAN GARDU'!$A:$BS,42,0)</f>
        <v>#N/A</v>
      </c>
      <c r="AB768" s="21" t="e">
        <f t="shared" si="389"/>
        <v>#N/A</v>
      </c>
      <c r="AC768" s="20" t="e">
        <f>VLOOKUP($B768,'DATA PENGUKURAN GARDU'!$A:$BS,44,0)</f>
        <v>#N/A</v>
      </c>
      <c r="AD768" s="21" t="e">
        <f t="shared" si="390"/>
        <v>#N/A</v>
      </c>
      <c r="AE768" s="20" t="e">
        <f>VLOOKUP($B768,'DATA PENGUKURAN GARDU'!$A:$BS,46,0)</f>
        <v>#N/A</v>
      </c>
      <c r="AF768" s="21" t="e">
        <f t="shared" si="391"/>
        <v>#N/A</v>
      </c>
      <c r="AG768" s="20" t="e">
        <f>VLOOKUP($B768,'DATA PENGUKURAN GARDU'!$A:$BS,46,0)</f>
        <v>#N/A</v>
      </c>
      <c r="AH768" s="20" t="e">
        <f>VLOOKUP($B768,'DATA PENGUKURAN GARDU'!$A:$BS,53,0)</f>
        <v>#N/A</v>
      </c>
      <c r="AI768" s="20" t="e">
        <f>VLOOKUP($B768,'DATA PENGUKURAN GARDU'!$A:$BS,54,0)</f>
        <v>#N/A</v>
      </c>
      <c r="AJ768" s="17" t="e">
        <f>VLOOKUP($C768,'DATA PENGUKURAN GARDU'!$A:$BS,42,0)</f>
        <v>#N/A</v>
      </c>
      <c r="AK768" s="23" t="e">
        <f t="shared" si="392"/>
        <v>#N/A</v>
      </c>
      <c r="AL768" s="17" t="e">
        <f>VLOOKUP($C768,'DATA PENGUKURAN GARDU'!$A:$BS,44,0)</f>
        <v>#N/A</v>
      </c>
      <c r="AM768" s="23" t="e">
        <f t="shared" si="393"/>
        <v>#N/A</v>
      </c>
      <c r="AN768" s="17" t="e">
        <f>VLOOKUP($C768,'DATA PENGUKURAN GARDU'!$A:$BS,46,0)</f>
        <v>#N/A</v>
      </c>
      <c r="AO768" s="23" t="e">
        <f t="shared" si="394"/>
        <v>#N/A</v>
      </c>
      <c r="AP768" s="17" t="e">
        <f>VLOOKUP($C768,'DATA PENGUKURAN GARDU'!$A:$BS,46,0)</f>
        <v>#N/A</v>
      </c>
      <c r="AQ768" s="17" t="e">
        <f>VLOOKUP($C768,'DATA PENGUKURAN GARDU'!$A:$BS,53,0)</f>
        <v>#N/A</v>
      </c>
      <c r="AR768" s="17" t="e">
        <f>VLOOKUP($C768,'DATA PENGUKURAN GARDU'!$A:$BS,54,0)</f>
        <v>#N/A</v>
      </c>
      <c r="AS768" s="20" t="e">
        <f>VLOOKUP($D768,'DATA PENGUKURAN GARDU'!$A:$BS,42,0)</f>
        <v>#N/A</v>
      </c>
      <c r="AT768" s="21" t="e">
        <f t="shared" si="395"/>
        <v>#N/A</v>
      </c>
      <c r="AU768" s="20" t="e">
        <f>VLOOKUP($D768,'DATA PENGUKURAN GARDU'!$A:$BS,44,0)</f>
        <v>#N/A</v>
      </c>
      <c r="AV768" s="21" t="e">
        <f t="shared" si="396"/>
        <v>#N/A</v>
      </c>
      <c r="AW768" s="20" t="e">
        <f>VLOOKUP($D768,'DATA PENGUKURAN GARDU'!$A:$BS,46,0)</f>
        <v>#N/A</v>
      </c>
      <c r="AX768" s="21" t="e">
        <f t="shared" si="397"/>
        <v>#N/A</v>
      </c>
      <c r="AY768" s="20" t="e">
        <f>VLOOKUP($D768,'DATA PENGUKURAN GARDU'!$A:$BS,46,0)</f>
        <v>#N/A</v>
      </c>
      <c r="AZ768" s="20" t="e">
        <f>VLOOKUP($D768,'DATA PENGUKURAN GARDU'!$A:$BS,53,0)</f>
        <v>#N/A</v>
      </c>
      <c r="BA768" s="20" t="e">
        <f>VLOOKUP($D768,'DATA PENGUKURAN GARDU'!$A:$BS,54,0)</f>
        <v>#N/A</v>
      </c>
      <c r="BB768" s="17" t="e">
        <f>VLOOKUP($E768,'DATA PENGUKURAN GARDU'!$A:$BS,42,0)</f>
        <v>#N/A</v>
      </c>
      <c r="BC768" s="23" t="e">
        <f t="shared" si="398"/>
        <v>#N/A</v>
      </c>
      <c r="BD768" s="17" t="e">
        <f>VLOOKUP($E768,'DATA PENGUKURAN GARDU'!$A:$BS,44,0)</f>
        <v>#N/A</v>
      </c>
      <c r="BE768" s="23" t="e">
        <f t="shared" si="399"/>
        <v>#N/A</v>
      </c>
      <c r="BF768" s="17" t="e">
        <f>VLOOKUP($E768,'DATA PENGUKURAN GARDU'!$A:$BS,46,0)</f>
        <v>#N/A</v>
      </c>
      <c r="BG768" s="23" t="e">
        <f t="shared" si="400"/>
        <v>#N/A</v>
      </c>
      <c r="BH768" s="17" t="e">
        <f>VLOOKUP($E768,'DATA PENGUKURAN GARDU'!$A:$BS,46,0)</f>
        <v>#N/A</v>
      </c>
      <c r="BI768" s="17" t="e">
        <f>VLOOKUP($E768,'DATA PENGUKURAN GARDU'!$A:$BS,53,0)</f>
        <v>#N/A</v>
      </c>
      <c r="BJ768" s="17" t="e">
        <f>VLOOKUP($E768,'DATA PENGUKURAN GARDU'!$A:$BS,54,0)</f>
        <v>#N/A</v>
      </c>
      <c r="BK768" s="20" t="e">
        <f t="shared" si="378"/>
        <v>#N/A</v>
      </c>
      <c r="BL768" s="20" t="e">
        <f t="shared" si="379"/>
        <v>#N/A</v>
      </c>
      <c r="BM768" s="20" t="e">
        <f t="shared" si="380"/>
        <v>#N/A</v>
      </c>
      <c r="BN768" s="25" t="e">
        <f t="shared" si="381"/>
        <v>#N/A</v>
      </c>
      <c r="BO768" s="26" t="str">
        <f t="shared" si="382"/>
        <v>0</v>
      </c>
      <c r="BP768" s="21" t="e">
        <f t="shared" si="383"/>
        <v>#VALUE!</v>
      </c>
      <c r="BQ768" s="20" t="e">
        <f t="shared" si="384"/>
        <v>#N/A</v>
      </c>
      <c r="BR768" s="20" t="e">
        <v>#N/A</v>
      </c>
      <c r="BS768" s="9" t="e">
        <v>#N/A</v>
      </c>
      <c r="BT768" s="2" t="e">
        <f t="shared" si="385"/>
        <v>#VALUE!</v>
      </c>
      <c r="BU768" s="2" t="e">
        <f t="shared" si="368"/>
        <v>#N/A</v>
      </c>
      <c r="BV768" s="2" t="e">
        <f t="shared" si="369"/>
        <v>#N/A</v>
      </c>
    </row>
    <row r="769" s="2" customFormat="1" ht="22.95" customHeight="1" spans="1:74">
      <c r="A769" s="9" t="str">
        <f t="shared" si="370"/>
        <v>BB 148Induk</v>
      </c>
      <c r="B769" s="9" t="str">
        <f t="shared" si="371"/>
        <v>BB 148jurusan 1</v>
      </c>
      <c r="C769" s="9" t="str">
        <f t="shared" si="372"/>
        <v>BB 148jurusan 2</v>
      </c>
      <c r="D769" s="9" t="str">
        <f t="shared" si="373"/>
        <v>BB 148jurusan 3</v>
      </c>
      <c r="E769" s="9" t="str">
        <f t="shared" si="374"/>
        <v>BB 148jurusan 4</v>
      </c>
      <c r="F769" s="10" t="s">
        <v>951</v>
      </c>
      <c r="G769" s="10" t="s">
        <v>4</v>
      </c>
      <c r="H769" s="10" t="s">
        <v>959</v>
      </c>
      <c r="I769" s="10" t="s">
        <v>11602</v>
      </c>
      <c r="J769" s="10" t="s">
        <v>11603</v>
      </c>
      <c r="K769" s="10" t="s">
        <v>7465</v>
      </c>
      <c r="L769" s="10"/>
      <c r="M769" s="10"/>
      <c r="N769" s="14">
        <f t="shared" si="375"/>
        <v>0</v>
      </c>
      <c r="O769" s="15" t="e">
        <f t="shared" si="376"/>
        <v>#VALUE!</v>
      </c>
      <c r="P769" s="15" t="e">
        <f t="shared" si="377"/>
        <v>#VALUE!</v>
      </c>
      <c r="Q769" s="17" t="e">
        <f>VLOOKUP($A769,'DATA PENGUKURAN GARDU'!$A:$BS,42,0)</f>
        <v>#N/A</v>
      </c>
      <c r="R769" s="18" t="e">
        <f t="shared" si="386"/>
        <v>#N/A</v>
      </c>
      <c r="S769" s="17" t="e">
        <f>VLOOKUP($A769,'DATA PENGUKURAN GARDU'!$A:$BS,44,0)</f>
        <v>#N/A</v>
      </c>
      <c r="T769" s="18" t="e">
        <f t="shared" si="387"/>
        <v>#N/A</v>
      </c>
      <c r="U769" s="17" t="e">
        <f>VLOOKUP($A769,'DATA PENGUKURAN GARDU'!$A:$BS,46,0)</f>
        <v>#N/A</v>
      </c>
      <c r="V769" s="18" t="e">
        <f t="shared" si="388"/>
        <v>#N/A</v>
      </c>
      <c r="W769" s="17" t="e">
        <f>VLOOKUP($A769,'DATA PENGUKURAN GARDU'!$A:$BS,48,0)</f>
        <v>#N/A</v>
      </c>
      <c r="X769" s="17" t="e">
        <f>VLOOKUP($A769,'DATA PENGUKURAN GARDU'!$A:$BS,53,0)</f>
        <v>#N/A</v>
      </c>
      <c r="Y769" s="17" t="e">
        <f>VLOOKUP($A769,'DATA PENGUKURAN GARDU'!$A:$BS,54,0)</f>
        <v>#N/A</v>
      </c>
      <c r="Z769" s="17" t="e">
        <f>VLOOKUP($A769,'DATA PENGUKURAN GARDU'!$A:$BS,55,0)</f>
        <v>#N/A</v>
      </c>
      <c r="AA769" s="20" t="e">
        <f>VLOOKUP($B769,'DATA PENGUKURAN GARDU'!$A:$BS,42,0)</f>
        <v>#N/A</v>
      </c>
      <c r="AB769" s="21" t="e">
        <f t="shared" si="389"/>
        <v>#N/A</v>
      </c>
      <c r="AC769" s="20" t="e">
        <f>VLOOKUP($B769,'DATA PENGUKURAN GARDU'!$A:$BS,44,0)</f>
        <v>#N/A</v>
      </c>
      <c r="AD769" s="21" t="e">
        <f t="shared" si="390"/>
        <v>#N/A</v>
      </c>
      <c r="AE769" s="20" t="e">
        <f>VLOOKUP($B769,'DATA PENGUKURAN GARDU'!$A:$BS,46,0)</f>
        <v>#N/A</v>
      </c>
      <c r="AF769" s="21" t="e">
        <f t="shared" si="391"/>
        <v>#N/A</v>
      </c>
      <c r="AG769" s="20" t="e">
        <f>VLOOKUP($B769,'DATA PENGUKURAN GARDU'!$A:$BS,46,0)</f>
        <v>#N/A</v>
      </c>
      <c r="AH769" s="20" t="e">
        <f>VLOOKUP($B769,'DATA PENGUKURAN GARDU'!$A:$BS,53,0)</f>
        <v>#N/A</v>
      </c>
      <c r="AI769" s="20" t="e">
        <f>VLOOKUP($B769,'DATA PENGUKURAN GARDU'!$A:$BS,54,0)</f>
        <v>#N/A</v>
      </c>
      <c r="AJ769" s="17" t="e">
        <f>VLOOKUP($C769,'DATA PENGUKURAN GARDU'!$A:$BS,42,0)</f>
        <v>#N/A</v>
      </c>
      <c r="AK769" s="23" t="e">
        <f t="shared" si="392"/>
        <v>#N/A</v>
      </c>
      <c r="AL769" s="17" t="e">
        <f>VLOOKUP($C769,'DATA PENGUKURAN GARDU'!$A:$BS,44,0)</f>
        <v>#N/A</v>
      </c>
      <c r="AM769" s="23" t="e">
        <f t="shared" si="393"/>
        <v>#N/A</v>
      </c>
      <c r="AN769" s="17" t="e">
        <f>VLOOKUP($C769,'DATA PENGUKURAN GARDU'!$A:$BS,46,0)</f>
        <v>#N/A</v>
      </c>
      <c r="AO769" s="23" t="e">
        <f t="shared" si="394"/>
        <v>#N/A</v>
      </c>
      <c r="AP769" s="17" t="e">
        <f>VLOOKUP($C769,'DATA PENGUKURAN GARDU'!$A:$BS,46,0)</f>
        <v>#N/A</v>
      </c>
      <c r="AQ769" s="17" t="e">
        <f>VLOOKUP($C769,'DATA PENGUKURAN GARDU'!$A:$BS,53,0)</f>
        <v>#N/A</v>
      </c>
      <c r="AR769" s="17" t="e">
        <f>VLOOKUP($C769,'DATA PENGUKURAN GARDU'!$A:$BS,54,0)</f>
        <v>#N/A</v>
      </c>
      <c r="AS769" s="20" t="e">
        <f>VLOOKUP($D769,'DATA PENGUKURAN GARDU'!$A:$BS,42,0)</f>
        <v>#N/A</v>
      </c>
      <c r="AT769" s="21" t="e">
        <f t="shared" si="395"/>
        <v>#N/A</v>
      </c>
      <c r="AU769" s="20" t="e">
        <f>VLOOKUP($D769,'DATA PENGUKURAN GARDU'!$A:$BS,44,0)</f>
        <v>#N/A</v>
      </c>
      <c r="AV769" s="21" t="e">
        <f t="shared" si="396"/>
        <v>#N/A</v>
      </c>
      <c r="AW769" s="20" t="e">
        <f>VLOOKUP($D769,'DATA PENGUKURAN GARDU'!$A:$BS,46,0)</f>
        <v>#N/A</v>
      </c>
      <c r="AX769" s="21" t="e">
        <f t="shared" si="397"/>
        <v>#N/A</v>
      </c>
      <c r="AY769" s="20" t="e">
        <f>VLOOKUP($D769,'DATA PENGUKURAN GARDU'!$A:$BS,46,0)</f>
        <v>#N/A</v>
      </c>
      <c r="AZ769" s="20" t="e">
        <f>VLOOKUP($D769,'DATA PENGUKURAN GARDU'!$A:$BS,53,0)</f>
        <v>#N/A</v>
      </c>
      <c r="BA769" s="20" t="e">
        <f>VLOOKUP($D769,'DATA PENGUKURAN GARDU'!$A:$BS,54,0)</f>
        <v>#N/A</v>
      </c>
      <c r="BB769" s="17" t="e">
        <f>VLOOKUP($E769,'DATA PENGUKURAN GARDU'!$A:$BS,42,0)</f>
        <v>#N/A</v>
      </c>
      <c r="BC769" s="23" t="e">
        <f t="shared" si="398"/>
        <v>#N/A</v>
      </c>
      <c r="BD769" s="17" t="e">
        <f>VLOOKUP($E769,'DATA PENGUKURAN GARDU'!$A:$BS,44,0)</f>
        <v>#N/A</v>
      </c>
      <c r="BE769" s="23" t="e">
        <f t="shared" si="399"/>
        <v>#N/A</v>
      </c>
      <c r="BF769" s="17" t="e">
        <f>VLOOKUP($E769,'DATA PENGUKURAN GARDU'!$A:$BS,46,0)</f>
        <v>#N/A</v>
      </c>
      <c r="BG769" s="23" t="e">
        <f t="shared" si="400"/>
        <v>#N/A</v>
      </c>
      <c r="BH769" s="17" t="e">
        <f>VLOOKUP($E769,'DATA PENGUKURAN GARDU'!$A:$BS,46,0)</f>
        <v>#N/A</v>
      </c>
      <c r="BI769" s="17" t="e">
        <f>VLOOKUP($E769,'DATA PENGUKURAN GARDU'!$A:$BS,53,0)</f>
        <v>#N/A</v>
      </c>
      <c r="BJ769" s="17" t="e">
        <f>VLOOKUP($E769,'DATA PENGUKURAN GARDU'!$A:$BS,54,0)</f>
        <v>#N/A</v>
      </c>
      <c r="BK769" s="20" t="e">
        <f t="shared" si="378"/>
        <v>#N/A</v>
      </c>
      <c r="BL769" s="20" t="e">
        <f t="shared" si="379"/>
        <v>#N/A</v>
      </c>
      <c r="BM769" s="20" t="e">
        <f t="shared" si="380"/>
        <v>#N/A</v>
      </c>
      <c r="BN769" s="25" t="e">
        <f t="shared" si="381"/>
        <v>#N/A</v>
      </c>
      <c r="BO769" s="26" t="str">
        <f t="shared" si="382"/>
        <v>0</v>
      </c>
      <c r="BP769" s="21" t="e">
        <f t="shared" si="383"/>
        <v>#VALUE!</v>
      </c>
      <c r="BQ769" s="20" t="e">
        <f t="shared" si="384"/>
        <v>#N/A</v>
      </c>
      <c r="BR769" s="20" t="e">
        <v>#N/A</v>
      </c>
      <c r="BS769" s="9" t="e">
        <v>#N/A</v>
      </c>
      <c r="BT769" s="2" t="e">
        <f t="shared" si="385"/>
        <v>#VALUE!</v>
      </c>
      <c r="BU769" s="2" t="e">
        <f t="shared" si="368"/>
        <v>#N/A</v>
      </c>
      <c r="BV769" s="2" t="e">
        <f t="shared" si="369"/>
        <v>#N/A</v>
      </c>
    </row>
    <row r="770" s="2" customFormat="1" ht="22.95" customHeight="1" spans="1:74">
      <c r="A770" s="9" t="str">
        <f t="shared" si="370"/>
        <v>BB 149Induk</v>
      </c>
      <c r="B770" s="9" t="str">
        <f t="shared" si="371"/>
        <v>BB 149jurusan 1</v>
      </c>
      <c r="C770" s="9" t="str">
        <f t="shared" si="372"/>
        <v>BB 149jurusan 2</v>
      </c>
      <c r="D770" s="9" t="str">
        <f t="shared" si="373"/>
        <v>BB 149jurusan 3</v>
      </c>
      <c r="E770" s="9" t="str">
        <f t="shared" si="374"/>
        <v>BB 149jurusan 4</v>
      </c>
      <c r="F770" s="10" t="s">
        <v>440</v>
      </c>
      <c r="G770" s="10" t="s">
        <v>4</v>
      </c>
      <c r="H770" s="10" t="s">
        <v>960</v>
      </c>
      <c r="I770" s="10" t="s">
        <v>11604</v>
      </c>
      <c r="J770" s="10" t="s">
        <v>11605</v>
      </c>
      <c r="K770" s="10" t="s">
        <v>7465</v>
      </c>
      <c r="L770" s="10"/>
      <c r="M770" s="10"/>
      <c r="N770" s="14">
        <f t="shared" si="375"/>
        <v>0</v>
      </c>
      <c r="O770" s="15" t="e">
        <f t="shared" si="376"/>
        <v>#VALUE!</v>
      </c>
      <c r="P770" s="15" t="e">
        <f t="shared" si="377"/>
        <v>#VALUE!</v>
      </c>
      <c r="Q770" s="17" t="e">
        <f>VLOOKUP($A770,'DATA PENGUKURAN GARDU'!$A:$BS,42,0)</f>
        <v>#N/A</v>
      </c>
      <c r="R770" s="18" t="e">
        <f t="shared" si="386"/>
        <v>#N/A</v>
      </c>
      <c r="S770" s="17" t="e">
        <f>VLOOKUP($A770,'DATA PENGUKURAN GARDU'!$A:$BS,44,0)</f>
        <v>#N/A</v>
      </c>
      <c r="T770" s="18" t="e">
        <f t="shared" si="387"/>
        <v>#N/A</v>
      </c>
      <c r="U770" s="17" t="e">
        <f>VLOOKUP($A770,'DATA PENGUKURAN GARDU'!$A:$BS,46,0)</f>
        <v>#N/A</v>
      </c>
      <c r="V770" s="18" t="e">
        <f t="shared" si="388"/>
        <v>#N/A</v>
      </c>
      <c r="W770" s="17" t="e">
        <f>VLOOKUP($A770,'DATA PENGUKURAN GARDU'!$A:$BS,48,0)</f>
        <v>#N/A</v>
      </c>
      <c r="X770" s="17" t="e">
        <f>VLOOKUP($A770,'DATA PENGUKURAN GARDU'!$A:$BS,53,0)</f>
        <v>#N/A</v>
      </c>
      <c r="Y770" s="17" t="e">
        <f>VLOOKUP($A770,'DATA PENGUKURAN GARDU'!$A:$BS,54,0)</f>
        <v>#N/A</v>
      </c>
      <c r="Z770" s="17" t="e">
        <f>VLOOKUP($A770,'DATA PENGUKURAN GARDU'!$A:$BS,55,0)</f>
        <v>#N/A</v>
      </c>
      <c r="AA770" s="20" t="e">
        <f>VLOOKUP($B770,'DATA PENGUKURAN GARDU'!$A:$BS,42,0)</f>
        <v>#N/A</v>
      </c>
      <c r="AB770" s="21" t="e">
        <f t="shared" si="389"/>
        <v>#N/A</v>
      </c>
      <c r="AC770" s="20" t="e">
        <f>VLOOKUP($B770,'DATA PENGUKURAN GARDU'!$A:$BS,44,0)</f>
        <v>#N/A</v>
      </c>
      <c r="AD770" s="21" t="e">
        <f t="shared" si="390"/>
        <v>#N/A</v>
      </c>
      <c r="AE770" s="20" t="e">
        <f>VLOOKUP($B770,'DATA PENGUKURAN GARDU'!$A:$BS,46,0)</f>
        <v>#N/A</v>
      </c>
      <c r="AF770" s="21" t="e">
        <f t="shared" si="391"/>
        <v>#N/A</v>
      </c>
      <c r="AG770" s="20" t="e">
        <f>VLOOKUP($B770,'DATA PENGUKURAN GARDU'!$A:$BS,46,0)</f>
        <v>#N/A</v>
      </c>
      <c r="AH770" s="20" t="e">
        <f>VLOOKUP($B770,'DATA PENGUKURAN GARDU'!$A:$BS,53,0)</f>
        <v>#N/A</v>
      </c>
      <c r="AI770" s="20" t="e">
        <f>VLOOKUP($B770,'DATA PENGUKURAN GARDU'!$A:$BS,54,0)</f>
        <v>#N/A</v>
      </c>
      <c r="AJ770" s="17" t="e">
        <f>VLOOKUP($C770,'DATA PENGUKURAN GARDU'!$A:$BS,42,0)</f>
        <v>#N/A</v>
      </c>
      <c r="AK770" s="23" t="e">
        <f t="shared" si="392"/>
        <v>#N/A</v>
      </c>
      <c r="AL770" s="17" t="e">
        <f>VLOOKUP($C770,'DATA PENGUKURAN GARDU'!$A:$BS,44,0)</f>
        <v>#N/A</v>
      </c>
      <c r="AM770" s="23" t="e">
        <f t="shared" si="393"/>
        <v>#N/A</v>
      </c>
      <c r="AN770" s="17" t="e">
        <f>VLOOKUP($C770,'DATA PENGUKURAN GARDU'!$A:$BS,46,0)</f>
        <v>#N/A</v>
      </c>
      <c r="AO770" s="23" t="e">
        <f t="shared" si="394"/>
        <v>#N/A</v>
      </c>
      <c r="AP770" s="17" t="e">
        <f>VLOOKUP($C770,'DATA PENGUKURAN GARDU'!$A:$BS,46,0)</f>
        <v>#N/A</v>
      </c>
      <c r="AQ770" s="17" t="e">
        <f>VLOOKUP($C770,'DATA PENGUKURAN GARDU'!$A:$BS,53,0)</f>
        <v>#N/A</v>
      </c>
      <c r="AR770" s="17" t="e">
        <f>VLOOKUP($C770,'DATA PENGUKURAN GARDU'!$A:$BS,54,0)</f>
        <v>#N/A</v>
      </c>
      <c r="AS770" s="20" t="e">
        <f>VLOOKUP($D770,'DATA PENGUKURAN GARDU'!$A:$BS,42,0)</f>
        <v>#N/A</v>
      </c>
      <c r="AT770" s="21" t="e">
        <f t="shared" si="395"/>
        <v>#N/A</v>
      </c>
      <c r="AU770" s="20" t="e">
        <f>VLOOKUP($D770,'DATA PENGUKURAN GARDU'!$A:$BS,44,0)</f>
        <v>#N/A</v>
      </c>
      <c r="AV770" s="21" t="e">
        <f t="shared" si="396"/>
        <v>#N/A</v>
      </c>
      <c r="AW770" s="20" t="e">
        <f>VLOOKUP($D770,'DATA PENGUKURAN GARDU'!$A:$BS,46,0)</f>
        <v>#N/A</v>
      </c>
      <c r="AX770" s="21" t="e">
        <f t="shared" si="397"/>
        <v>#N/A</v>
      </c>
      <c r="AY770" s="20" t="e">
        <f>VLOOKUP($D770,'DATA PENGUKURAN GARDU'!$A:$BS,46,0)</f>
        <v>#N/A</v>
      </c>
      <c r="AZ770" s="20" t="e">
        <f>VLOOKUP($D770,'DATA PENGUKURAN GARDU'!$A:$BS,53,0)</f>
        <v>#N/A</v>
      </c>
      <c r="BA770" s="20" t="e">
        <f>VLOOKUP($D770,'DATA PENGUKURAN GARDU'!$A:$BS,54,0)</f>
        <v>#N/A</v>
      </c>
      <c r="BB770" s="17" t="e">
        <f>VLOOKUP($E770,'DATA PENGUKURAN GARDU'!$A:$BS,42,0)</f>
        <v>#N/A</v>
      </c>
      <c r="BC770" s="23" t="e">
        <f t="shared" si="398"/>
        <v>#N/A</v>
      </c>
      <c r="BD770" s="17" t="e">
        <f>VLOOKUP($E770,'DATA PENGUKURAN GARDU'!$A:$BS,44,0)</f>
        <v>#N/A</v>
      </c>
      <c r="BE770" s="23" t="e">
        <f t="shared" si="399"/>
        <v>#N/A</v>
      </c>
      <c r="BF770" s="17" t="e">
        <f>VLOOKUP($E770,'DATA PENGUKURAN GARDU'!$A:$BS,46,0)</f>
        <v>#N/A</v>
      </c>
      <c r="BG770" s="23" t="e">
        <f t="shared" si="400"/>
        <v>#N/A</v>
      </c>
      <c r="BH770" s="17" t="e">
        <f>VLOOKUP($E770,'DATA PENGUKURAN GARDU'!$A:$BS,46,0)</f>
        <v>#N/A</v>
      </c>
      <c r="BI770" s="17" t="e">
        <f>VLOOKUP($E770,'DATA PENGUKURAN GARDU'!$A:$BS,53,0)</f>
        <v>#N/A</v>
      </c>
      <c r="BJ770" s="17" t="e">
        <f>VLOOKUP($E770,'DATA PENGUKURAN GARDU'!$A:$BS,54,0)</f>
        <v>#N/A</v>
      </c>
      <c r="BK770" s="20" t="e">
        <f t="shared" si="378"/>
        <v>#N/A</v>
      </c>
      <c r="BL770" s="20" t="e">
        <f t="shared" si="379"/>
        <v>#N/A</v>
      </c>
      <c r="BM770" s="20" t="e">
        <f t="shared" si="380"/>
        <v>#N/A</v>
      </c>
      <c r="BN770" s="25" t="e">
        <f t="shared" si="381"/>
        <v>#N/A</v>
      </c>
      <c r="BO770" s="26" t="str">
        <f t="shared" si="382"/>
        <v>0</v>
      </c>
      <c r="BP770" s="21" t="e">
        <f t="shared" si="383"/>
        <v>#VALUE!</v>
      </c>
      <c r="BQ770" s="20" t="e">
        <f t="shared" si="384"/>
        <v>#N/A</v>
      </c>
      <c r="BR770" s="20" t="e">
        <v>#N/A</v>
      </c>
      <c r="BS770" s="9" t="e">
        <v>#N/A</v>
      </c>
      <c r="BT770" s="2" t="e">
        <f t="shared" si="385"/>
        <v>#VALUE!</v>
      </c>
      <c r="BU770" s="2" t="e">
        <f t="shared" ref="BU770:BU833" si="401">IF(L770=3,IF(BQ770&gt;0.2,"TDK SEIMBANG","SEIMBANG"),IF(BM770="OL PHASA","TDK SEIMBANG","SEIMBANG"))</f>
        <v>#N/A</v>
      </c>
      <c r="BV770" s="2" t="e">
        <f t="shared" ref="BV770:BV833" si="402">IF(L770=3,IF(SUM(X770:Y770)&gt;600,"NORMAL","DROP"),IF(BD775&gt;198,"NORMAL","DROP"))</f>
        <v>#N/A</v>
      </c>
    </row>
    <row r="771" s="2" customFormat="1" ht="22.95" customHeight="1" spans="1:74">
      <c r="A771" s="9" t="str">
        <f t="shared" ref="A771:A834" si="403">H771&amp;"Induk"</f>
        <v>BB 155Induk</v>
      </c>
      <c r="B771" s="9" t="str">
        <f t="shared" ref="B771:B834" si="404">H771&amp;"jurusan 1"</f>
        <v>BB 155jurusan 1</v>
      </c>
      <c r="C771" s="9" t="str">
        <f t="shared" ref="C771:C834" si="405">H771&amp;"jurusan 2"</f>
        <v>BB 155jurusan 2</v>
      </c>
      <c r="D771" s="9" t="str">
        <f t="shared" ref="D771:D834" si="406">H771&amp;"jurusan 3"</f>
        <v>BB 155jurusan 3</v>
      </c>
      <c r="E771" s="9" t="str">
        <f t="shared" ref="E771:E834" si="407">H771&amp;"jurusan 4"</f>
        <v>BB 155jurusan 4</v>
      </c>
      <c r="F771" s="10" t="s">
        <v>575</v>
      </c>
      <c r="G771" s="10" t="s">
        <v>4</v>
      </c>
      <c r="H771" s="10" t="s">
        <v>961</v>
      </c>
      <c r="I771" s="10" t="s">
        <v>11606</v>
      </c>
      <c r="J771" s="10" t="s">
        <v>11607</v>
      </c>
      <c r="K771" s="10" t="s">
        <v>7465</v>
      </c>
      <c r="L771" s="10"/>
      <c r="M771" s="10"/>
      <c r="N771" s="14">
        <f t="shared" ref="N771:N834" si="408">+IF(L771=3,400,IF(L771=1,230,0))</f>
        <v>0</v>
      </c>
      <c r="O771" s="15" t="e">
        <f t="shared" ref="O771:O834" si="409">(K771*1000)/((M771*1000)*1.73)</f>
        <v>#VALUE!</v>
      </c>
      <c r="P771" s="15" t="e">
        <f t="shared" ref="P771:P834" si="410">IF(L771=3,(K771*1000)/(N771*1.73),(K771*1000)/(N771))</f>
        <v>#VALUE!</v>
      </c>
      <c r="Q771" s="17" t="e">
        <f>VLOOKUP($A771,'DATA PENGUKURAN GARDU'!$A:$BS,42,0)</f>
        <v>#N/A</v>
      </c>
      <c r="R771" s="18" t="e">
        <f t="shared" si="386"/>
        <v>#N/A</v>
      </c>
      <c r="S771" s="17" t="e">
        <f>VLOOKUP($A771,'DATA PENGUKURAN GARDU'!$A:$BS,44,0)</f>
        <v>#N/A</v>
      </c>
      <c r="T771" s="18" t="e">
        <f t="shared" si="387"/>
        <v>#N/A</v>
      </c>
      <c r="U771" s="17" t="e">
        <f>VLOOKUP($A771,'DATA PENGUKURAN GARDU'!$A:$BS,46,0)</f>
        <v>#N/A</v>
      </c>
      <c r="V771" s="18" t="e">
        <f t="shared" si="388"/>
        <v>#N/A</v>
      </c>
      <c r="W771" s="17" t="e">
        <f>VLOOKUP($A771,'DATA PENGUKURAN GARDU'!$A:$BS,48,0)</f>
        <v>#N/A</v>
      </c>
      <c r="X771" s="17" t="e">
        <f>VLOOKUP($A771,'DATA PENGUKURAN GARDU'!$A:$BS,53,0)</f>
        <v>#N/A</v>
      </c>
      <c r="Y771" s="17" t="e">
        <f>VLOOKUP($A771,'DATA PENGUKURAN GARDU'!$A:$BS,54,0)</f>
        <v>#N/A</v>
      </c>
      <c r="Z771" s="17" t="e">
        <f>VLOOKUP($A771,'DATA PENGUKURAN GARDU'!$A:$BS,55,0)</f>
        <v>#N/A</v>
      </c>
      <c r="AA771" s="20" t="e">
        <f>VLOOKUP($B771,'DATA PENGUKURAN GARDU'!$A:$BS,42,0)</f>
        <v>#N/A</v>
      </c>
      <c r="AB771" s="21" t="e">
        <f t="shared" si="389"/>
        <v>#N/A</v>
      </c>
      <c r="AC771" s="20" t="e">
        <f>VLOOKUP($B771,'DATA PENGUKURAN GARDU'!$A:$BS,44,0)</f>
        <v>#N/A</v>
      </c>
      <c r="AD771" s="21" t="e">
        <f t="shared" si="390"/>
        <v>#N/A</v>
      </c>
      <c r="AE771" s="20" t="e">
        <f>VLOOKUP($B771,'DATA PENGUKURAN GARDU'!$A:$BS,46,0)</f>
        <v>#N/A</v>
      </c>
      <c r="AF771" s="21" t="e">
        <f t="shared" si="391"/>
        <v>#N/A</v>
      </c>
      <c r="AG771" s="20" t="e">
        <f>VLOOKUP($B771,'DATA PENGUKURAN GARDU'!$A:$BS,46,0)</f>
        <v>#N/A</v>
      </c>
      <c r="AH771" s="20" t="e">
        <f>VLOOKUP($B771,'DATA PENGUKURAN GARDU'!$A:$BS,53,0)</f>
        <v>#N/A</v>
      </c>
      <c r="AI771" s="20" t="e">
        <f>VLOOKUP($B771,'DATA PENGUKURAN GARDU'!$A:$BS,54,0)</f>
        <v>#N/A</v>
      </c>
      <c r="AJ771" s="17" t="e">
        <f>VLOOKUP($C771,'DATA PENGUKURAN GARDU'!$A:$BS,42,0)</f>
        <v>#N/A</v>
      </c>
      <c r="AK771" s="23" t="e">
        <f t="shared" si="392"/>
        <v>#N/A</v>
      </c>
      <c r="AL771" s="17" t="e">
        <f>VLOOKUP($C771,'DATA PENGUKURAN GARDU'!$A:$BS,44,0)</f>
        <v>#N/A</v>
      </c>
      <c r="AM771" s="23" t="e">
        <f t="shared" si="393"/>
        <v>#N/A</v>
      </c>
      <c r="AN771" s="17" t="e">
        <f>VLOOKUP($C771,'DATA PENGUKURAN GARDU'!$A:$BS,46,0)</f>
        <v>#N/A</v>
      </c>
      <c r="AO771" s="23" t="e">
        <f t="shared" si="394"/>
        <v>#N/A</v>
      </c>
      <c r="AP771" s="17" t="e">
        <f>VLOOKUP($C771,'DATA PENGUKURAN GARDU'!$A:$BS,46,0)</f>
        <v>#N/A</v>
      </c>
      <c r="AQ771" s="17" t="e">
        <f>VLOOKUP($C771,'DATA PENGUKURAN GARDU'!$A:$BS,53,0)</f>
        <v>#N/A</v>
      </c>
      <c r="AR771" s="17" t="e">
        <f>VLOOKUP($C771,'DATA PENGUKURAN GARDU'!$A:$BS,54,0)</f>
        <v>#N/A</v>
      </c>
      <c r="AS771" s="20" t="e">
        <f>VLOOKUP($D771,'DATA PENGUKURAN GARDU'!$A:$BS,42,0)</f>
        <v>#N/A</v>
      </c>
      <c r="AT771" s="21" t="e">
        <f t="shared" si="395"/>
        <v>#N/A</v>
      </c>
      <c r="AU771" s="20" t="e">
        <f>VLOOKUP($D771,'DATA PENGUKURAN GARDU'!$A:$BS,44,0)</f>
        <v>#N/A</v>
      </c>
      <c r="AV771" s="21" t="e">
        <f t="shared" si="396"/>
        <v>#N/A</v>
      </c>
      <c r="AW771" s="20" t="e">
        <f>VLOOKUP($D771,'DATA PENGUKURAN GARDU'!$A:$BS,46,0)</f>
        <v>#N/A</v>
      </c>
      <c r="AX771" s="21" t="e">
        <f t="shared" si="397"/>
        <v>#N/A</v>
      </c>
      <c r="AY771" s="20" t="e">
        <f>VLOOKUP($D771,'DATA PENGUKURAN GARDU'!$A:$BS,46,0)</f>
        <v>#N/A</v>
      </c>
      <c r="AZ771" s="20" t="e">
        <f>VLOOKUP($D771,'DATA PENGUKURAN GARDU'!$A:$BS,53,0)</f>
        <v>#N/A</v>
      </c>
      <c r="BA771" s="20" t="e">
        <f>VLOOKUP($D771,'DATA PENGUKURAN GARDU'!$A:$BS,54,0)</f>
        <v>#N/A</v>
      </c>
      <c r="BB771" s="17" t="e">
        <f>VLOOKUP($E771,'DATA PENGUKURAN GARDU'!$A:$BS,42,0)</f>
        <v>#N/A</v>
      </c>
      <c r="BC771" s="23" t="e">
        <f t="shared" si="398"/>
        <v>#N/A</v>
      </c>
      <c r="BD771" s="17" t="e">
        <f>VLOOKUP($E771,'DATA PENGUKURAN GARDU'!$A:$BS,44,0)</f>
        <v>#N/A</v>
      </c>
      <c r="BE771" s="23" t="e">
        <f t="shared" si="399"/>
        <v>#N/A</v>
      </c>
      <c r="BF771" s="17" t="e">
        <f>VLOOKUP($E771,'DATA PENGUKURAN GARDU'!$A:$BS,46,0)</f>
        <v>#N/A</v>
      </c>
      <c r="BG771" s="23" t="e">
        <f t="shared" si="400"/>
        <v>#N/A</v>
      </c>
      <c r="BH771" s="17" t="e">
        <f>VLOOKUP($E771,'DATA PENGUKURAN GARDU'!$A:$BS,46,0)</f>
        <v>#N/A</v>
      </c>
      <c r="BI771" s="17" t="e">
        <f>VLOOKUP($E771,'DATA PENGUKURAN GARDU'!$A:$BS,53,0)</f>
        <v>#N/A</v>
      </c>
      <c r="BJ771" s="17" t="e">
        <f>VLOOKUP($E771,'DATA PENGUKURAN GARDU'!$A:$BS,54,0)</f>
        <v>#N/A</v>
      </c>
      <c r="BK771" s="20" t="e">
        <f t="shared" ref="BK771:BK834" si="411">IF(Q771&gt;P771,"OL PHASA","Normal")</f>
        <v>#N/A</v>
      </c>
      <c r="BL771" s="20" t="e">
        <f t="shared" ref="BL771:BL834" si="412">IF(S771&gt;P771,"OL PHASA","Normal")</f>
        <v>#N/A</v>
      </c>
      <c r="BM771" s="20" t="e">
        <f t="shared" ref="BM771:BM834" si="413">IF(U771&gt;P771,"OL PHASA","Normal")</f>
        <v>#N/A</v>
      </c>
      <c r="BN771" s="25" t="e">
        <f t="shared" ref="BN771:BN834" si="414">IF((L771=3),(AVERAGE(Q771,S771,U771)),MAX(Q771,S771,U771))</f>
        <v>#N/A</v>
      </c>
      <c r="BO771" s="26" t="str">
        <f t="shared" ref="BO771:BO834" si="415">IFERROR(IF((L771=1),(BN771*AH771)/1000,(BN771*AI771*1.73)/1000),"0")</f>
        <v>0</v>
      </c>
      <c r="BP771" s="21" t="e">
        <f t="shared" ref="BP771:BP834" si="416">BO771/K771*100</f>
        <v>#VALUE!</v>
      </c>
      <c r="BQ771" s="20" t="e">
        <f t="shared" ref="BQ771:BQ834" si="417">IF($L771=1,"1 Phase",ABS(((Q771/BN771)-1)+ABS((S771/BN771)-1)+ABS((U771/BN771)-1))/3)</f>
        <v>#N/A</v>
      </c>
      <c r="BR771" s="20" t="e">
        <v>#N/A</v>
      </c>
      <c r="BS771" s="9" t="e">
        <v>#N/A</v>
      </c>
      <c r="BT771" s="2" t="e">
        <f t="shared" ref="BT771:BT834" si="418">IF(BP771&lt;30,"Underload",IF(BP771&lt;=80,"Baik",IF(BP771&gt;80,"Overload")))</f>
        <v>#VALUE!</v>
      </c>
      <c r="BU771" s="2" t="e">
        <f t="shared" si="401"/>
        <v>#N/A</v>
      </c>
      <c r="BV771" s="2" t="e">
        <f t="shared" si="402"/>
        <v>#N/A</v>
      </c>
    </row>
    <row r="772" s="2" customFormat="1" ht="22.95" customHeight="1" spans="1:74">
      <c r="A772" s="9" t="str">
        <f t="shared" si="403"/>
        <v>BB 161.1Induk</v>
      </c>
      <c r="B772" s="9" t="str">
        <f t="shared" si="404"/>
        <v>BB 161.1jurusan 1</v>
      </c>
      <c r="C772" s="9" t="str">
        <f t="shared" si="405"/>
        <v>BB 161.1jurusan 2</v>
      </c>
      <c r="D772" s="9" t="str">
        <f t="shared" si="406"/>
        <v>BB 161.1jurusan 3</v>
      </c>
      <c r="E772" s="9" t="str">
        <f t="shared" si="407"/>
        <v>BB 161.1jurusan 4</v>
      </c>
      <c r="F772" s="10" t="s">
        <v>514</v>
      </c>
      <c r="G772" s="10" t="s">
        <v>4</v>
      </c>
      <c r="H772" s="10" t="s">
        <v>962</v>
      </c>
      <c r="I772" s="10" t="s">
        <v>11608</v>
      </c>
      <c r="J772" s="10" t="s">
        <v>11609</v>
      </c>
      <c r="K772" s="10" t="s">
        <v>7465</v>
      </c>
      <c r="L772" s="10"/>
      <c r="M772" s="10"/>
      <c r="N772" s="14">
        <f t="shared" si="408"/>
        <v>0</v>
      </c>
      <c r="O772" s="15" t="e">
        <f t="shared" si="409"/>
        <v>#VALUE!</v>
      </c>
      <c r="P772" s="15" t="e">
        <f t="shared" si="410"/>
        <v>#VALUE!</v>
      </c>
      <c r="Q772" s="17" t="e">
        <f>VLOOKUP($A772,'DATA PENGUKURAN GARDU'!$A:$BS,42,0)</f>
        <v>#N/A</v>
      </c>
      <c r="R772" s="18" t="e">
        <f t="shared" si="386"/>
        <v>#N/A</v>
      </c>
      <c r="S772" s="17" t="e">
        <f>VLOOKUP($A772,'DATA PENGUKURAN GARDU'!$A:$BS,44,0)</f>
        <v>#N/A</v>
      </c>
      <c r="T772" s="18" t="e">
        <f t="shared" si="387"/>
        <v>#N/A</v>
      </c>
      <c r="U772" s="17" t="e">
        <f>VLOOKUP($A772,'DATA PENGUKURAN GARDU'!$A:$BS,46,0)</f>
        <v>#N/A</v>
      </c>
      <c r="V772" s="18" t="e">
        <f t="shared" si="388"/>
        <v>#N/A</v>
      </c>
      <c r="W772" s="17" t="e">
        <f>VLOOKUP($A772,'DATA PENGUKURAN GARDU'!$A:$BS,48,0)</f>
        <v>#N/A</v>
      </c>
      <c r="X772" s="17" t="e">
        <f>VLOOKUP($A772,'DATA PENGUKURAN GARDU'!$A:$BS,53,0)</f>
        <v>#N/A</v>
      </c>
      <c r="Y772" s="17" t="e">
        <f>VLOOKUP($A772,'DATA PENGUKURAN GARDU'!$A:$BS,54,0)</f>
        <v>#N/A</v>
      </c>
      <c r="Z772" s="17" t="e">
        <f>VLOOKUP($A772,'DATA PENGUKURAN GARDU'!$A:$BS,55,0)</f>
        <v>#N/A</v>
      </c>
      <c r="AA772" s="20" t="e">
        <f>VLOOKUP($B772,'DATA PENGUKURAN GARDU'!$A:$BS,42,0)</f>
        <v>#N/A</v>
      </c>
      <c r="AB772" s="21" t="e">
        <f t="shared" si="389"/>
        <v>#N/A</v>
      </c>
      <c r="AC772" s="20" t="e">
        <f>VLOOKUP($B772,'DATA PENGUKURAN GARDU'!$A:$BS,44,0)</f>
        <v>#N/A</v>
      </c>
      <c r="AD772" s="21" t="e">
        <f t="shared" si="390"/>
        <v>#N/A</v>
      </c>
      <c r="AE772" s="20" t="e">
        <f>VLOOKUP($B772,'DATA PENGUKURAN GARDU'!$A:$BS,46,0)</f>
        <v>#N/A</v>
      </c>
      <c r="AF772" s="21" t="e">
        <f t="shared" si="391"/>
        <v>#N/A</v>
      </c>
      <c r="AG772" s="20" t="e">
        <f>VLOOKUP($B772,'DATA PENGUKURAN GARDU'!$A:$BS,46,0)</f>
        <v>#N/A</v>
      </c>
      <c r="AH772" s="20" t="e">
        <f>VLOOKUP($B772,'DATA PENGUKURAN GARDU'!$A:$BS,53,0)</f>
        <v>#N/A</v>
      </c>
      <c r="AI772" s="20" t="e">
        <f>VLOOKUP($B772,'DATA PENGUKURAN GARDU'!$A:$BS,54,0)</f>
        <v>#N/A</v>
      </c>
      <c r="AJ772" s="17" t="e">
        <f>VLOOKUP($C772,'DATA PENGUKURAN GARDU'!$A:$BS,42,0)</f>
        <v>#N/A</v>
      </c>
      <c r="AK772" s="23" t="e">
        <f t="shared" si="392"/>
        <v>#N/A</v>
      </c>
      <c r="AL772" s="17" t="e">
        <f>VLOOKUP($C772,'DATA PENGUKURAN GARDU'!$A:$BS,44,0)</f>
        <v>#N/A</v>
      </c>
      <c r="AM772" s="23" t="e">
        <f t="shared" si="393"/>
        <v>#N/A</v>
      </c>
      <c r="AN772" s="17" t="e">
        <f>VLOOKUP($C772,'DATA PENGUKURAN GARDU'!$A:$BS,46,0)</f>
        <v>#N/A</v>
      </c>
      <c r="AO772" s="23" t="e">
        <f t="shared" si="394"/>
        <v>#N/A</v>
      </c>
      <c r="AP772" s="17" t="e">
        <f>VLOOKUP($C772,'DATA PENGUKURAN GARDU'!$A:$BS,46,0)</f>
        <v>#N/A</v>
      </c>
      <c r="AQ772" s="17" t="e">
        <f>VLOOKUP($C772,'DATA PENGUKURAN GARDU'!$A:$BS,53,0)</f>
        <v>#N/A</v>
      </c>
      <c r="AR772" s="17" t="e">
        <f>VLOOKUP($C772,'DATA PENGUKURAN GARDU'!$A:$BS,54,0)</f>
        <v>#N/A</v>
      </c>
      <c r="AS772" s="20" t="e">
        <f>VLOOKUP($D772,'DATA PENGUKURAN GARDU'!$A:$BS,42,0)</f>
        <v>#N/A</v>
      </c>
      <c r="AT772" s="21" t="e">
        <f t="shared" si="395"/>
        <v>#N/A</v>
      </c>
      <c r="AU772" s="20" t="e">
        <f>VLOOKUP($D772,'DATA PENGUKURAN GARDU'!$A:$BS,44,0)</f>
        <v>#N/A</v>
      </c>
      <c r="AV772" s="21" t="e">
        <f t="shared" si="396"/>
        <v>#N/A</v>
      </c>
      <c r="AW772" s="20" t="e">
        <f>VLOOKUP($D772,'DATA PENGUKURAN GARDU'!$A:$BS,46,0)</f>
        <v>#N/A</v>
      </c>
      <c r="AX772" s="21" t="e">
        <f t="shared" si="397"/>
        <v>#N/A</v>
      </c>
      <c r="AY772" s="20" t="e">
        <f>VLOOKUP($D772,'DATA PENGUKURAN GARDU'!$A:$BS,46,0)</f>
        <v>#N/A</v>
      </c>
      <c r="AZ772" s="20" t="e">
        <f>VLOOKUP($D772,'DATA PENGUKURAN GARDU'!$A:$BS,53,0)</f>
        <v>#N/A</v>
      </c>
      <c r="BA772" s="20" t="e">
        <f>VLOOKUP($D772,'DATA PENGUKURAN GARDU'!$A:$BS,54,0)</f>
        <v>#N/A</v>
      </c>
      <c r="BB772" s="17" t="e">
        <f>VLOOKUP($E772,'DATA PENGUKURAN GARDU'!$A:$BS,42,0)</f>
        <v>#N/A</v>
      </c>
      <c r="BC772" s="23" t="e">
        <f t="shared" si="398"/>
        <v>#N/A</v>
      </c>
      <c r="BD772" s="17" t="e">
        <f>VLOOKUP($E772,'DATA PENGUKURAN GARDU'!$A:$BS,44,0)</f>
        <v>#N/A</v>
      </c>
      <c r="BE772" s="23" t="e">
        <f t="shared" si="399"/>
        <v>#N/A</v>
      </c>
      <c r="BF772" s="17" t="e">
        <f>VLOOKUP($E772,'DATA PENGUKURAN GARDU'!$A:$BS,46,0)</f>
        <v>#N/A</v>
      </c>
      <c r="BG772" s="23" t="e">
        <f t="shared" si="400"/>
        <v>#N/A</v>
      </c>
      <c r="BH772" s="17" t="e">
        <f>VLOOKUP($E772,'DATA PENGUKURAN GARDU'!$A:$BS,46,0)</f>
        <v>#N/A</v>
      </c>
      <c r="BI772" s="17" t="e">
        <f>VLOOKUP($E772,'DATA PENGUKURAN GARDU'!$A:$BS,53,0)</f>
        <v>#N/A</v>
      </c>
      <c r="BJ772" s="17" t="e">
        <f>VLOOKUP($E772,'DATA PENGUKURAN GARDU'!$A:$BS,54,0)</f>
        <v>#N/A</v>
      </c>
      <c r="BK772" s="20" t="e">
        <f t="shared" si="411"/>
        <v>#N/A</v>
      </c>
      <c r="BL772" s="20" t="e">
        <f t="shared" si="412"/>
        <v>#N/A</v>
      </c>
      <c r="BM772" s="20" t="e">
        <f t="shared" si="413"/>
        <v>#N/A</v>
      </c>
      <c r="BN772" s="25" t="e">
        <f t="shared" si="414"/>
        <v>#N/A</v>
      </c>
      <c r="BO772" s="26" t="str">
        <f t="shared" si="415"/>
        <v>0</v>
      </c>
      <c r="BP772" s="21" t="e">
        <f t="shared" si="416"/>
        <v>#VALUE!</v>
      </c>
      <c r="BQ772" s="20" t="e">
        <f t="shared" si="417"/>
        <v>#N/A</v>
      </c>
      <c r="BR772" s="20" t="e">
        <v>#N/A</v>
      </c>
      <c r="BS772" s="9" t="e">
        <v>#N/A</v>
      </c>
      <c r="BT772" s="2" t="e">
        <f t="shared" si="418"/>
        <v>#VALUE!</v>
      </c>
      <c r="BU772" s="2" t="e">
        <f t="shared" si="401"/>
        <v>#N/A</v>
      </c>
      <c r="BV772" s="2" t="e">
        <f t="shared" si="402"/>
        <v>#N/A</v>
      </c>
    </row>
    <row r="773" s="2" customFormat="1" ht="22.95" customHeight="1" spans="1:74">
      <c r="A773" s="9" t="str">
        <f t="shared" si="403"/>
        <v>BB 163Induk</v>
      </c>
      <c r="B773" s="9" t="str">
        <f t="shared" si="404"/>
        <v>BB 163jurusan 1</v>
      </c>
      <c r="C773" s="9" t="str">
        <f t="shared" si="405"/>
        <v>BB 163jurusan 2</v>
      </c>
      <c r="D773" s="9" t="str">
        <f t="shared" si="406"/>
        <v>BB 163jurusan 3</v>
      </c>
      <c r="E773" s="9" t="str">
        <f t="shared" si="407"/>
        <v>BB 163jurusan 4</v>
      </c>
      <c r="F773" s="10" t="s">
        <v>514</v>
      </c>
      <c r="G773" s="10" t="s">
        <v>4</v>
      </c>
      <c r="H773" s="10" t="s">
        <v>963</v>
      </c>
      <c r="I773" s="10" t="s">
        <v>11057</v>
      </c>
      <c r="J773" s="10" t="s">
        <v>11610</v>
      </c>
      <c r="K773" s="10" t="s">
        <v>7465</v>
      </c>
      <c r="L773" s="10"/>
      <c r="M773" s="10"/>
      <c r="N773" s="14">
        <f t="shared" si="408"/>
        <v>0</v>
      </c>
      <c r="O773" s="15" t="e">
        <f t="shared" si="409"/>
        <v>#VALUE!</v>
      </c>
      <c r="P773" s="15" t="e">
        <f t="shared" si="410"/>
        <v>#VALUE!</v>
      </c>
      <c r="Q773" s="17" t="e">
        <f>VLOOKUP($A773,'DATA PENGUKURAN GARDU'!$A:$BS,42,0)</f>
        <v>#N/A</v>
      </c>
      <c r="R773" s="18" t="e">
        <f t="shared" si="386"/>
        <v>#N/A</v>
      </c>
      <c r="S773" s="17" t="e">
        <f>VLOOKUP($A773,'DATA PENGUKURAN GARDU'!$A:$BS,44,0)</f>
        <v>#N/A</v>
      </c>
      <c r="T773" s="18" t="e">
        <f t="shared" si="387"/>
        <v>#N/A</v>
      </c>
      <c r="U773" s="17" t="e">
        <f>VLOOKUP($A773,'DATA PENGUKURAN GARDU'!$A:$BS,46,0)</f>
        <v>#N/A</v>
      </c>
      <c r="V773" s="18" t="e">
        <f t="shared" si="388"/>
        <v>#N/A</v>
      </c>
      <c r="W773" s="17" t="e">
        <f>VLOOKUP($A773,'DATA PENGUKURAN GARDU'!$A:$BS,48,0)</f>
        <v>#N/A</v>
      </c>
      <c r="X773" s="17" t="e">
        <f>VLOOKUP($A773,'DATA PENGUKURAN GARDU'!$A:$BS,53,0)</f>
        <v>#N/A</v>
      </c>
      <c r="Y773" s="17" t="e">
        <f>VLOOKUP($A773,'DATA PENGUKURAN GARDU'!$A:$BS,54,0)</f>
        <v>#N/A</v>
      </c>
      <c r="Z773" s="17" t="e">
        <f>VLOOKUP($A773,'DATA PENGUKURAN GARDU'!$A:$BS,55,0)</f>
        <v>#N/A</v>
      </c>
      <c r="AA773" s="20" t="e">
        <f>VLOOKUP($B773,'DATA PENGUKURAN GARDU'!$A:$BS,42,0)</f>
        <v>#N/A</v>
      </c>
      <c r="AB773" s="21" t="e">
        <f t="shared" si="389"/>
        <v>#N/A</v>
      </c>
      <c r="AC773" s="20" t="e">
        <f>VLOOKUP($B773,'DATA PENGUKURAN GARDU'!$A:$BS,44,0)</f>
        <v>#N/A</v>
      </c>
      <c r="AD773" s="21" t="e">
        <f t="shared" si="390"/>
        <v>#N/A</v>
      </c>
      <c r="AE773" s="20" t="e">
        <f>VLOOKUP($B773,'DATA PENGUKURAN GARDU'!$A:$BS,46,0)</f>
        <v>#N/A</v>
      </c>
      <c r="AF773" s="21" t="e">
        <f t="shared" si="391"/>
        <v>#N/A</v>
      </c>
      <c r="AG773" s="20" t="e">
        <f>VLOOKUP($B773,'DATA PENGUKURAN GARDU'!$A:$BS,46,0)</f>
        <v>#N/A</v>
      </c>
      <c r="AH773" s="20" t="e">
        <f>VLOOKUP($B773,'DATA PENGUKURAN GARDU'!$A:$BS,53,0)</f>
        <v>#N/A</v>
      </c>
      <c r="AI773" s="20" t="e">
        <f>VLOOKUP($B773,'DATA PENGUKURAN GARDU'!$A:$BS,54,0)</f>
        <v>#N/A</v>
      </c>
      <c r="AJ773" s="17" t="e">
        <f>VLOOKUP($C773,'DATA PENGUKURAN GARDU'!$A:$BS,42,0)</f>
        <v>#N/A</v>
      </c>
      <c r="AK773" s="23" t="e">
        <f t="shared" si="392"/>
        <v>#N/A</v>
      </c>
      <c r="AL773" s="17" t="e">
        <f>VLOOKUP($C773,'DATA PENGUKURAN GARDU'!$A:$BS,44,0)</f>
        <v>#N/A</v>
      </c>
      <c r="AM773" s="23" t="e">
        <f t="shared" si="393"/>
        <v>#N/A</v>
      </c>
      <c r="AN773" s="17" t="e">
        <f>VLOOKUP($C773,'DATA PENGUKURAN GARDU'!$A:$BS,46,0)</f>
        <v>#N/A</v>
      </c>
      <c r="AO773" s="23" t="e">
        <f t="shared" si="394"/>
        <v>#N/A</v>
      </c>
      <c r="AP773" s="17" t="e">
        <f>VLOOKUP($C773,'DATA PENGUKURAN GARDU'!$A:$BS,46,0)</f>
        <v>#N/A</v>
      </c>
      <c r="AQ773" s="17" t="e">
        <f>VLOOKUP($C773,'DATA PENGUKURAN GARDU'!$A:$BS,53,0)</f>
        <v>#N/A</v>
      </c>
      <c r="AR773" s="17" t="e">
        <f>VLOOKUP($C773,'DATA PENGUKURAN GARDU'!$A:$BS,54,0)</f>
        <v>#N/A</v>
      </c>
      <c r="AS773" s="20" t="e">
        <f>VLOOKUP($D773,'DATA PENGUKURAN GARDU'!$A:$BS,42,0)</f>
        <v>#N/A</v>
      </c>
      <c r="AT773" s="21" t="e">
        <f t="shared" si="395"/>
        <v>#N/A</v>
      </c>
      <c r="AU773" s="20" t="e">
        <f>VLOOKUP($D773,'DATA PENGUKURAN GARDU'!$A:$BS,44,0)</f>
        <v>#N/A</v>
      </c>
      <c r="AV773" s="21" t="e">
        <f t="shared" si="396"/>
        <v>#N/A</v>
      </c>
      <c r="AW773" s="20" t="e">
        <f>VLOOKUP($D773,'DATA PENGUKURAN GARDU'!$A:$BS,46,0)</f>
        <v>#N/A</v>
      </c>
      <c r="AX773" s="21" t="e">
        <f t="shared" si="397"/>
        <v>#N/A</v>
      </c>
      <c r="AY773" s="20" t="e">
        <f>VLOOKUP($D773,'DATA PENGUKURAN GARDU'!$A:$BS,46,0)</f>
        <v>#N/A</v>
      </c>
      <c r="AZ773" s="20" t="e">
        <f>VLOOKUP($D773,'DATA PENGUKURAN GARDU'!$A:$BS,53,0)</f>
        <v>#N/A</v>
      </c>
      <c r="BA773" s="20" t="e">
        <f>VLOOKUP($D773,'DATA PENGUKURAN GARDU'!$A:$BS,54,0)</f>
        <v>#N/A</v>
      </c>
      <c r="BB773" s="17" t="e">
        <f>VLOOKUP($E773,'DATA PENGUKURAN GARDU'!$A:$BS,42,0)</f>
        <v>#N/A</v>
      </c>
      <c r="BC773" s="23" t="e">
        <f t="shared" si="398"/>
        <v>#N/A</v>
      </c>
      <c r="BD773" s="17" t="e">
        <f>VLOOKUP($E773,'DATA PENGUKURAN GARDU'!$A:$BS,44,0)</f>
        <v>#N/A</v>
      </c>
      <c r="BE773" s="23" t="e">
        <f t="shared" si="399"/>
        <v>#N/A</v>
      </c>
      <c r="BF773" s="17" t="e">
        <f>VLOOKUP($E773,'DATA PENGUKURAN GARDU'!$A:$BS,46,0)</f>
        <v>#N/A</v>
      </c>
      <c r="BG773" s="23" t="e">
        <f t="shared" si="400"/>
        <v>#N/A</v>
      </c>
      <c r="BH773" s="17" t="e">
        <f>VLOOKUP($E773,'DATA PENGUKURAN GARDU'!$A:$BS,46,0)</f>
        <v>#N/A</v>
      </c>
      <c r="BI773" s="17" t="e">
        <f>VLOOKUP($E773,'DATA PENGUKURAN GARDU'!$A:$BS,53,0)</f>
        <v>#N/A</v>
      </c>
      <c r="BJ773" s="17" t="e">
        <f>VLOOKUP($E773,'DATA PENGUKURAN GARDU'!$A:$BS,54,0)</f>
        <v>#N/A</v>
      </c>
      <c r="BK773" s="20" t="e">
        <f t="shared" si="411"/>
        <v>#N/A</v>
      </c>
      <c r="BL773" s="20" t="e">
        <f t="shared" si="412"/>
        <v>#N/A</v>
      </c>
      <c r="BM773" s="20" t="e">
        <f t="shared" si="413"/>
        <v>#N/A</v>
      </c>
      <c r="BN773" s="25" t="e">
        <f t="shared" si="414"/>
        <v>#N/A</v>
      </c>
      <c r="BO773" s="26" t="str">
        <f t="shared" si="415"/>
        <v>0</v>
      </c>
      <c r="BP773" s="21" t="e">
        <f t="shared" si="416"/>
        <v>#VALUE!</v>
      </c>
      <c r="BQ773" s="20" t="e">
        <f t="shared" si="417"/>
        <v>#N/A</v>
      </c>
      <c r="BR773" s="20" t="e">
        <v>#N/A</v>
      </c>
      <c r="BS773" s="9" t="e">
        <v>#N/A</v>
      </c>
      <c r="BT773" s="2" t="e">
        <f t="shared" si="418"/>
        <v>#VALUE!</v>
      </c>
      <c r="BU773" s="2" t="e">
        <f t="shared" si="401"/>
        <v>#N/A</v>
      </c>
      <c r="BV773" s="2" t="e">
        <f t="shared" si="402"/>
        <v>#N/A</v>
      </c>
    </row>
    <row r="774" s="2" customFormat="1" ht="22.95" customHeight="1" spans="1:74">
      <c r="A774" s="9" t="str">
        <f t="shared" si="403"/>
        <v>K-163.1Induk</v>
      </c>
      <c r="B774" s="9" t="str">
        <f t="shared" si="404"/>
        <v>K-163.1jurusan 1</v>
      </c>
      <c r="C774" s="9" t="str">
        <f t="shared" si="405"/>
        <v>K-163.1jurusan 2</v>
      </c>
      <c r="D774" s="9" t="str">
        <f t="shared" si="406"/>
        <v>K-163.1jurusan 3</v>
      </c>
      <c r="E774" s="9" t="str">
        <f t="shared" si="407"/>
        <v>K-163.1jurusan 4</v>
      </c>
      <c r="F774" s="10" t="s">
        <v>446</v>
      </c>
      <c r="G774" s="10" t="s">
        <v>132</v>
      </c>
      <c r="H774" s="10" t="s">
        <v>964</v>
      </c>
      <c r="I774" s="10" t="s">
        <v>11611</v>
      </c>
      <c r="J774" s="10" t="s">
        <v>11612</v>
      </c>
      <c r="K774" s="10" t="s">
        <v>7465</v>
      </c>
      <c r="L774" s="10"/>
      <c r="M774" s="10"/>
      <c r="N774" s="14">
        <f t="shared" si="408"/>
        <v>0</v>
      </c>
      <c r="O774" s="15" t="e">
        <f t="shared" si="409"/>
        <v>#VALUE!</v>
      </c>
      <c r="P774" s="15" t="e">
        <f t="shared" si="410"/>
        <v>#VALUE!</v>
      </c>
      <c r="Q774" s="17" t="e">
        <f>VLOOKUP($A774,'DATA PENGUKURAN GARDU'!$A:$BS,42,0)</f>
        <v>#N/A</v>
      </c>
      <c r="R774" s="18" t="e">
        <f t="shared" si="386"/>
        <v>#N/A</v>
      </c>
      <c r="S774" s="17" t="e">
        <f>VLOOKUP($A774,'DATA PENGUKURAN GARDU'!$A:$BS,44,0)</f>
        <v>#N/A</v>
      </c>
      <c r="T774" s="18" t="e">
        <f t="shared" si="387"/>
        <v>#N/A</v>
      </c>
      <c r="U774" s="17" t="e">
        <f>VLOOKUP($A774,'DATA PENGUKURAN GARDU'!$A:$BS,46,0)</f>
        <v>#N/A</v>
      </c>
      <c r="V774" s="18" t="e">
        <f t="shared" si="388"/>
        <v>#N/A</v>
      </c>
      <c r="W774" s="17" t="e">
        <f>VLOOKUP($A774,'DATA PENGUKURAN GARDU'!$A:$BS,48,0)</f>
        <v>#N/A</v>
      </c>
      <c r="X774" s="17" t="e">
        <f>VLOOKUP($A774,'DATA PENGUKURAN GARDU'!$A:$BS,53,0)</f>
        <v>#N/A</v>
      </c>
      <c r="Y774" s="17" t="e">
        <f>VLOOKUP($A774,'DATA PENGUKURAN GARDU'!$A:$BS,54,0)</f>
        <v>#N/A</v>
      </c>
      <c r="Z774" s="17" t="e">
        <f>VLOOKUP($A774,'DATA PENGUKURAN GARDU'!$A:$BS,55,0)</f>
        <v>#N/A</v>
      </c>
      <c r="AA774" s="20" t="e">
        <f>VLOOKUP($B774,'DATA PENGUKURAN GARDU'!$A:$BS,42,0)</f>
        <v>#N/A</v>
      </c>
      <c r="AB774" s="21" t="e">
        <f t="shared" si="389"/>
        <v>#N/A</v>
      </c>
      <c r="AC774" s="20" t="e">
        <f>VLOOKUP($B774,'DATA PENGUKURAN GARDU'!$A:$BS,44,0)</f>
        <v>#N/A</v>
      </c>
      <c r="AD774" s="21" t="e">
        <f t="shared" si="390"/>
        <v>#N/A</v>
      </c>
      <c r="AE774" s="20" t="e">
        <f>VLOOKUP($B774,'DATA PENGUKURAN GARDU'!$A:$BS,46,0)</f>
        <v>#N/A</v>
      </c>
      <c r="AF774" s="21" t="e">
        <f t="shared" si="391"/>
        <v>#N/A</v>
      </c>
      <c r="AG774" s="20" t="e">
        <f>VLOOKUP($B774,'DATA PENGUKURAN GARDU'!$A:$BS,46,0)</f>
        <v>#N/A</v>
      </c>
      <c r="AH774" s="20" t="e">
        <f>VLOOKUP($B774,'DATA PENGUKURAN GARDU'!$A:$BS,53,0)</f>
        <v>#N/A</v>
      </c>
      <c r="AI774" s="20" t="e">
        <f>VLOOKUP($B774,'DATA PENGUKURAN GARDU'!$A:$BS,54,0)</f>
        <v>#N/A</v>
      </c>
      <c r="AJ774" s="17" t="e">
        <f>VLOOKUP($C774,'DATA PENGUKURAN GARDU'!$A:$BS,42,0)</f>
        <v>#N/A</v>
      </c>
      <c r="AK774" s="23" t="e">
        <f t="shared" si="392"/>
        <v>#N/A</v>
      </c>
      <c r="AL774" s="17" t="e">
        <f>VLOOKUP($C774,'DATA PENGUKURAN GARDU'!$A:$BS,44,0)</f>
        <v>#N/A</v>
      </c>
      <c r="AM774" s="23" t="e">
        <f t="shared" si="393"/>
        <v>#N/A</v>
      </c>
      <c r="AN774" s="17" t="e">
        <f>VLOOKUP($C774,'DATA PENGUKURAN GARDU'!$A:$BS,46,0)</f>
        <v>#N/A</v>
      </c>
      <c r="AO774" s="23" t="e">
        <f t="shared" si="394"/>
        <v>#N/A</v>
      </c>
      <c r="AP774" s="17" t="e">
        <f>VLOOKUP($C774,'DATA PENGUKURAN GARDU'!$A:$BS,46,0)</f>
        <v>#N/A</v>
      </c>
      <c r="AQ774" s="17" t="e">
        <f>VLOOKUP($C774,'DATA PENGUKURAN GARDU'!$A:$BS,53,0)</f>
        <v>#N/A</v>
      </c>
      <c r="AR774" s="17" t="e">
        <f>VLOOKUP($C774,'DATA PENGUKURAN GARDU'!$A:$BS,54,0)</f>
        <v>#N/A</v>
      </c>
      <c r="AS774" s="20" t="e">
        <f>VLOOKUP($D774,'DATA PENGUKURAN GARDU'!$A:$BS,42,0)</f>
        <v>#N/A</v>
      </c>
      <c r="AT774" s="21" t="e">
        <f t="shared" si="395"/>
        <v>#N/A</v>
      </c>
      <c r="AU774" s="20" t="e">
        <f>VLOOKUP($D774,'DATA PENGUKURAN GARDU'!$A:$BS,44,0)</f>
        <v>#N/A</v>
      </c>
      <c r="AV774" s="21" t="e">
        <f t="shared" si="396"/>
        <v>#N/A</v>
      </c>
      <c r="AW774" s="20" t="e">
        <f>VLOOKUP($D774,'DATA PENGUKURAN GARDU'!$A:$BS,46,0)</f>
        <v>#N/A</v>
      </c>
      <c r="AX774" s="21" t="e">
        <f t="shared" si="397"/>
        <v>#N/A</v>
      </c>
      <c r="AY774" s="20" t="e">
        <f>VLOOKUP($D774,'DATA PENGUKURAN GARDU'!$A:$BS,46,0)</f>
        <v>#N/A</v>
      </c>
      <c r="AZ774" s="20" t="e">
        <f>VLOOKUP($D774,'DATA PENGUKURAN GARDU'!$A:$BS,53,0)</f>
        <v>#N/A</v>
      </c>
      <c r="BA774" s="20" t="e">
        <f>VLOOKUP($D774,'DATA PENGUKURAN GARDU'!$A:$BS,54,0)</f>
        <v>#N/A</v>
      </c>
      <c r="BB774" s="17" t="e">
        <f>VLOOKUP($E774,'DATA PENGUKURAN GARDU'!$A:$BS,42,0)</f>
        <v>#N/A</v>
      </c>
      <c r="BC774" s="23" t="e">
        <f t="shared" si="398"/>
        <v>#N/A</v>
      </c>
      <c r="BD774" s="17" t="e">
        <f>VLOOKUP($E774,'DATA PENGUKURAN GARDU'!$A:$BS,44,0)</f>
        <v>#N/A</v>
      </c>
      <c r="BE774" s="23" t="e">
        <f t="shared" si="399"/>
        <v>#N/A</v>
      </c>
      <c r="BF774" s="17" t="e">
        <f>VLOOKUP($E774,'DATA PENGUKURAN GARDU'!$A:$BS,46,0)</f>
        <v>#N/A</v>
      </c>
      <c r="BG774" s="23" t="e">
        <f t="shared" si="400"/>
        <v>#N/A</v>
      </c>
      <c r="BH774" s="17" t="e">
        <f>VLOOKUP($E774,'DATA PENGUKURAN GARDU'!$A:$BS,46,0)</f>
        <v>#N/A</v>
      </c>
      <c r="BI774" s="17" t="e">
        <f>VLOOKUP($E774,'DATA PENGUKURAN GARDU'!$A:$BS,53,0)</f>
        <v>#N/A</v>
      </c>
      <c r="BJ774" s="17" t="e">
        <f>VLOOKUP($E774,'DATA PENGUKURAN GARDU'!$A:$BS,54,0)</f>
        <v>#N/A</v>
      </c>
      <c r="BK774" s="20" t="e">
        <f t="shared" si="411"/>
        <v>#N/A</v>
      </c>
      <c r="BL774" s="20" t="e">
        <f t="shared" si="412"/>
        <v>#N/A</v>
      </c>
      <c r="BM774" s="20" t="e">
        <f t="shared" si="413"/>
        <v>#N/A</v>
      </c>
      <c r="BN774" s="25" t="e">
        <f t="shared" si="414"/>
        <v>#N/A</v>
      </c>
      <c r="BO774" s="26" t="str">
        <f t="shared" si="415"/>
        <v>0</v>
      </c>
      <c r="BP774" s="21" t="e">
        <f t="shared" si="416"/>
        <v>#VALUE!</v>
      </c>
      <c r="BQ774" s="20" t="e">
        <f t="shared" si="417"/>
        <v>#N/A</v>
      </c>
      <c r="BR774" s="20" t="e">
        <v>#N/A</v>
      </c>
      <c r="BS774" s="9" t="e">
        <v>#N/A</v>
      </c>
      <c r="BT774" s="2" t="e">
        <f t="shared" si="418"/>
        <v>#VALUE!</v>
      </c>
      <c r="BU774" s="2" t="e">
        <f t="shared" si="401"/>
        <v>#N/A</v>
      </c>
      <c r="BV774" s="2" t="e">
        <f t="shared" si="402"/>
        <v>#N/A</v>
      </c>
    </row>
    <row r="775" s="2" customFormat="1" ht="22.95" customHeight="1" spans="1:74">
      <c r="A775" s="9" t="str">
        <f t="shared" si="403"/>
        <v>K-168Induk</v>
      </c>
      <c r="B775" s="9" t="str">
        <f t="shared" si="404"/>
        <v>K-168jurusan 1</v>
      </c>
      <c r="C775" s="9" t="str">
        <f t="shared" si="405"/>
        <v>K-168jurusan 2</v>
      </c>
      <c r="D775" s="9" t="str">
        <f t="shared" si="406"/>
        <v>K-168jurusan 3</v>
      </c>
      <c r="E775" s="9" t="str">
        <f t="shared" si="407"/>
        <v>K-168jurusan 4</v>
      </c>
      <c r="F775" s="10" t="s">
        <v>446</v>
      </c>
      <c r="G775" s="10" t="s">
        <v>132</v>
      </c>
      <c r="H775" s="10" t="s">
        <v>965</v>
      </c>
      <c r="I775" s="10" t="s">
        <v>11613</v>
      </c>
      <c r="J775" s="10" t="s">
        <v>11614</v>
      </c>
      <c r="K775" s="10" t="s">
        <v>7465</v>
      </c>
      <c r="L775" s="10"/>
      <c r="M775" s="10"/>
      <c r="N775" s="14">
        <f t="shared" si="408"/>
        <v>0</v>
      </c>
      <c r="O775" s="15" t="e">
        <f t="shared" si="409"/>
        <v>#VALUE!</v>
      </c>
      <c r="P775" s="15" t="e">
        <f t="shared" si="410"/>
        <v>#VALUE!</v>
      </c>
      <c r="Q775" s="17" t="e">
        <f>VLOOKUP($A775,'DATA PENGUKURAN GARDU'!$A:$BS,42,0)</f>
        <v>#N/A</v>
      </c>
      <c r="R775" s="18" t="e">
        <f t="shared" si="386"/>
        <v>#N/A</v>
      </c>
      <c r="S775" s="17" t="e">
        <f>VLOOKUP($A775,'DATA PENGUKURAN GARDU'!$A:$BS,44,0)</f>
        <v>#N/A</v>
      </c>
      <c r="T775" s="18" t="e">
        <f t="shared" si="387"/>
        <v>#N/A</v>
      </c>
      <c r="U775" s="17" t="e">
        <f>VLOOKUP($A775,'DATA PENGUKURAN GARDU'!$A:$BS,46,0)</f>
        <v>#N/A</v>
      </c>
      <c r="V775" s="18" t="e">
        <f t="shared" si="388"/>
        <v>#N/A</v>
      </c>
      <c r="W775" s="17" t="e">
        <f>VLOOKUP($A775,'DATA PENGUKURAN GARDU'!$A:$BS,48,0)</f>
        <v>#N/A</v>
      </c>
      <c r="X775" s="17" t="e">
        <f>VLOOKUP($A775,'DATA PENGUKURAN GARDU'!$A:$BS,53,0)</f>
        <v>#N/A</v>
      </c>
      <c r="Y775" s="17" t="e">
        <f>VLOOKUP($A775,'DATA PENGUKURAN GARDU'!$A:$BS,54,0)</f>
        <v>#N/A</v>
      </c>
      <c r="Z775" s="17" t="e">
        <f>VLOOKUP($A775,'DATA PENGUKURAN GARDU'!$A:$BS,55,0)</f>
        <v>#N/A</v>
      </c>
      <c r="AA775" s="20" t="e">
        <f>VLOOKUP($B775,'DATA PENGUKURAN GARDU'!$A:$BS,42,0)</f>
        <v>#N/A</v>
      </c>
      <c r="AB775" s="21" t="e">
        <f t="shared" si="389"/>
        <v>#N/A</v>
      </c>
      <c r="AC775" s="20" t="e">
        <f>VLOOKUP($B775,'DATA PENGUKURAN GARDU'!$A:$BS,44,0)</f>
        <v>#N/A</v>
      </c>
      <c r="AD775" s="21" t="e">
        <f t="shared" si="390"/>
        <v>#N/A</v>
      </c>
      <c r="AE775" s="20" t="e">
        <f>VLOOKUP($B775,'DATA PENGUKURAN GARDU'!$A:$BS,46,0)</f>
        <v>#N/A</v>
      </c>
      <c r="AF775" s="21" t="e">
        <f t="shared" si="391"/>
        <v>#N/A</v>
      </c>
      <c r="AG775" s="20" t="e">
        <f>VLOOKUP($B775,'DATA PENGUKURAN GARDU'!$A:$BS,46,0)</f>
        <v>#N/A</v>
      </c>
      <c r="AH775" s="20" t="e">
        <f>VLOOKUP($B775,'DATA PENGUKURAN GARDU'!$A:$BS,53,0)</f>
        <v>#N/A</v>
      </c>
      <c r="AI775" s="20" t="e">
        <f>VLOOKUP($B775,'DATA PENGUKURAN GARDU'!$A:$BS,54,0)</f>
        <v>#N/A</v>
      </c>
      <c r="AJ775" s="17" t="e">
        <f>VLOOKUP($C775,'DATA PENGUKURAN GARDU'!$A:$BS,42,0)</f>
        <v>#N/A</v>
      </c>
      <c r="AK775" s="23" t="e">
        <f t="shared" si="392"/>
        <v>#N/A</v>
      </c>
      <c r="AL775" s="17" t="e">
        <f>VLOOKUP($C775,'DATA PENGUKURAN GARDU'!$A:$BS,44,0)</f>
        <v>#N/A</v>
      </c>
      <c r="AM775" s="23" t="e">
        <f t="shared" si="393"/>
        <v>#N/A</v>
      </c>
      <c r="AN775" s="17" t="e">
        <f>VLOOKUP($C775,'DATA PENGUKURAN GARDU'!$A:$BS,46,0)</f>
        <v>#N/A</v>
      </c>
      <c r="AO775" s="23" t="e">
        <f t="shared" si="394"/>
        <v>#N/A</v>
      </c>
      <c r="AP775" s="17" t="e">
        <f>VLOOKUP($C775,'DATA PENGUKURAN GARDU'!$A:$BS,46,0)</f>
        <v>#N/A</v>
      </c>
      <c r="AQ775" s="17" t="e">
        <f>VLOOKUP($C775,'DATA PENGUKURAN GARDU'!$A:$BS,53,0)</f>
        <v>#N/A</v>
      </c>
      <c r="AR775" s="17" t="e">
        <f>VLOOKUP($C775,'DATA PENGUKURAN GARDU'!$A:$BS,54,0)</f>
        <v>#N/A</v>
      </c>
      <c r="AS775" s="20" t="e">
        <f>VLOOKUP($D775,'DATA PENGUKURAN GARDU'!$A:$BS,42,0)</f>
        <v>#N/A</v>
      </c>
      <c r="AT775" s="21" t="e">
        <f t="shared" si="395"/>
        <v>#N/A</v>
      </c>
      <c r="AU775" s="20" t="e">
        <f>VLOOKUP($D775,'DATA PENGUKURAN GARDU'!$A:$BS,44,0)</f>
        <v>#N/A</v>
      </c>
      <c r="AV775" s="21" t="e">
        <f t="shared" si="396"/>
        <v>#N/A</v>
      </c>
      <c r="AW775" s="20" t="e">
        <f>VLOOKUP($D775,'DATA PENGUKURAN GARDU'!$A:$BS,46,0)</f>
        <v>#N/A</v>
      </c>
      <c r="AX775" s="21" t="e">
        <f t="shared" si="397"/>
        <v>#N/A</v>
      </c>
      <c r="AY775" s="20" t="e">
        <f>VLOOKUP($D775,'DATA PENGUKURAN GARDU'!$A:$BS,46,0)</f>
        <v>#N/A</v>
      </c>
      <c r="AZ775" s="20" t="e">
        <f>VLOOKUP($D775,'DATA PENGUKURAN GARDU'!$A:$BS,53,0)</f>
        <v>#N/A</v>
      </c>
      <c r="BA775" s="20" t="e">
        <f>VLOOKUP($D775,'DATA PENGUKURAN GARDU'!$A:$BS,54,0)</f>
        <v>#N/A</v>
      </c>
      <c r="BB775" s="17" t="e">
        <f>VLOOKUP($E775,'DATA PENGUKURAN GARDU'!$A:$BS,42,0)</f>
        <v>#N/A</v>
      </c>
      <c r="BC775" s="23" t="e">
        <f t="shared" si="398"/>
        <v>#N/A</v>
      </c>
      <c r="BD775" s="17" t="e">
        <f>VLOOKUP($E775,'DATA PENGUKURAN GARDU'!$A:$BS,44,0)</f>
        <v>#N/A</v>
      </c>
      <c r="BE775" s="23" t="e">
        <f t="shared" si="399"/>
        <v>#N/A</v>
      </c>
      <c r="BF775" s="17" t="e">
        <f>VLOOKUP($E775,'DATA PENGUKURAN GARDU'!$A:$BS,46,0)</f>
        <v>#N/A</v>
      </c>
      <c r="BG775" s="23" t="e">
        <f t="shared" si="400"/>
        <v>#N/A</v>
      </c>
      <c r="BH775" s="17" t="e">
        <f>VLOOKUP($E775,'DATA PENGUKURAN GARDU'!$A:$BS,46,0)</f>
        <v>#N/A</v>
      </c>
      <c r="BI775" s="17" t="e">
        <f>VLOOKUP($E775,'DATA PENGUKURAN GARDU'!$A:$BS,53,0)</f>
        <v>#N/A</v>
      </c>
      <c r="BJ775" s="17" t="e">
        <f>VLOOKUP($E775,'DATA PENGUKURAN GARDU'!$A:$BS,54,0)</f>
        <v>#N/A</v>
      </c>
      <c r="BK775" s="20" t="e">
        <f t="shared" si="411"/>
        <v>#N/A</v>
      </c>
      <c r="BL775" s="20" t="e">
        <f t="shared" si="412"/>
        <v>#N/A</v>
      </c>
      <c r="BM775" s="20" t="e">
        <f t="shared" si="413"/>
        <v>#N/A</v>
      </c>
      <c r="BN775" s="25" t="e">
        <f t="shared" si="414"/>
        <v>#N/A</v>
      </c>
      <c r="BO775" s="26" t="str">
        <f t="shared" si="415"/>
        <v>0</v>
      </c>
      <c r="BP775" s="21" t="e">
        <f t="shared" si="416"/>
        <v>#VALUE!</v>
      </c>
      <c r="BQ775" s="20" t="e">
        <f t="shared" si="417"/>
        <v>#N/A</v>
      </c>
      <c r="BR775" s="20" t="e">
        <v>#N/A</v>
      </c>
      <c r="BS775" s="9" t="e">
        <v>#N/A</v>
      </c>
      <c r="BT775" s="2" t="e">
        <f t="shared" si="418"/>
        <v>#VALUE!</v>
      </c>
      <c r="BU775" s="2" t="e">
        <f t="shared" si="401"/>
        <v>#N/A</v>
      </c>
      <c r="BV775" s="2" t="e">
        <f t="shared" si="402"/>
        <v>#N/A</v>
      </c>
    </row>
    <row r="776" s="2" customFormat="1" ht="22.95" customHeight="1" spans="1:74">
      <c r="A776" s="9" t="str">
        <f t="shared" si="403"/>
        <v>K-170Induk</v>
      </c>
      <c r="B776" s="9" t="str">
        <f t="shared" si="404"/>
        <v>K-170jurusan 1</v>
      </c>
      <c r="C776" s="9" t="str">
        <f t="shared" si="405"/>
        <v>K-170jurusan 2</v>
      </c>
      <c r="D776" s="9" t="str">
        <f t="shared" si="406"/>
        <v>K-170jurusan 3</v>
      </c>
      <c r="E776" s="9" t="str">
        <f t="shared" si="407"/>
        <v>K-170jurusan 4</v>
      </c>
      <c r="F776" s="10" t="s">
        <v>131</v>
      </c>
      <c r="G776" s="10" t="s">
        <v>132</v>
      </c>
      <c r="H776" s="10" t="s">
        <v>966</v>
      </c>
      <c r="I776" s="10" t="s">
        <v>11615</v>
      </c>
      <c r="J776" s="10" t="s">
        <v>11616</v>
      </c>
      <c r="K776" s="10" t="s">
        <v>7465</v>
      </c>
      <c r="L776" s="10"/>
      <c r="M776" s="10"/>
      <c r="N776" s="14">
        <f t="shared" si="408"/>
        <v>0</v>
      </c>
      <c r="O776" s="15" t="e">
        <f t="shared" si="409"/>
        <v>#VALUE!</v>
      </c>
      <c r="P776" s="15" t="e">
        <f t="shared" si="410"/>
        <v>#VALUE!</v>
      </c>
      <c r="Q776" s="17" t="e">
        <f>VLOOKUP($A776,'DATA PENGUKURAN GARDU'!$A:$BS,42,0)</f>
        <v>#N/A</v>
      </c>
      <c r="R776" s="18" t="e">
        <f t="shared" si="386"/>
        <v>#N/A</v>
      </c>
      <c r="S776" s="17" t="e">
        <f>VLOOKUP($A776,'DATA PENGUKURAN GARDU'!$A:$BS,44,0)</f>
        <v>#N/A</v>
      </c>
      <c r="T776" s="18" t="e">
        <f t="shared" si="387"/>
        <v>#N/A</v>
      </c>
      <c r="U776" s="17" t="e">
        <f>VLOOKUP($A776,'DATA PENGUKURAN GARDU'!$A:$BS,46,0)</f>
        <v>#N/A</v>
      </c>
      <c r="V776" s="18" t="e">
        <f t="shared" si="388"/>
        <v>#N/A</v>
      </c>
      <c r="W776" s="17" t="e">
        <f>VLOOKUP($A776,'DATA PENGUKURAN GARDU'!$A:$BS,48,0)</f>
        <v>#N/A</v>
      </c>
      <c r="X776" s="17" t="e">
        <f>VLOOKUP($A776,'DATA PENGUKURAN GARDU'!$A:$BS,53,0)</f>
        <v>#N/A</v>
      </c>
      <c r="Y776" s="17" t="e">
        <f>VLOOKUP($A776,'DATA PENGUKURAN GARDU'!$A:$BS,54,0)</f>
        <v>#N/A</v>
      </c>
      <c r="Z776" s="17" t="e">
        <f>VLOOKUP($A776,'DATA PENGUKURAN GARDU'!$A:$BS,55,0)</f>
        <v>#N/A</v>
      </c>
      <c r="AA776" s="20" t="e">
        <f>VLOOKUP($B776,'DATA PENGUKURAN GARDU'!$A:$BS,42,0)</f>
        <v>#N/A</v>
      </c>
      <c r="AB776" s="21" t="e">
        <f t="shared" si="389"/>
        <v>#N/A</v>
      </c>
      <c r="AC776" s="20" t="e">
        <f>VLOOKUP($B776,'DATA PENGUKURAN GARDU'!$A:$BS,44,0)</f>
        <v>#N/A</v>
      </c>
      <c r="AD776" s="21" t="e">
        <f t="shared" si="390"/>
        <v>#N/A</v>
      </c>
      <c r="AE776" s="20" t="e">
        <f>VLOOKUP($B776,'DATA PENGUKURAN GARDU'!$A:$BS,46,0)</f>
        <v>#N/A</v>
      </c>
      <c r="AF776" s="21" t="e">
        <f t="shared" si="391"/>
        <v>#N/A</v>
      </c>
      <c r="AG776" s="20" t="e">
        <f>VLOOKUP($B776,'DATA PENGUKURAN GARDU'!$A:$BS,46,0)</f>
        <v>#N/A</v>
      </c>
      <c r="AH776" s="20" t="e">
        <f>VLOOKUP($B776,'DATA PENGUKURAN GARDU'!$A:$BS,53,0)</f>
        <v>#N/A</v>
      </c>
      <c r="AI776" s="20" t="e">
        <f>VLOOKUP($B776,'DATA PENGUKURAN GARDU'!$A:$BS,54,0)</f>
        <v>#N/A</v>
      </c>
      <c r="AJ776" s="17" t="e">
        <f>VLOOKUP($C776,'DATA PENGUKURAN GARDU'!$A:$BS,42,0)</f>
        <v>#N/A</v>
      </c>
      <c r="AK776" s="23" t="e">
        <f t="shared" si="392"/>
        <v>#N/A</v>
      </c>
      <c r="AL776" s="17" t="e">
        <f>VLOOKUP($C776,'DATA PENGUKURAN GARDU'!$A:$BS,44,0)</f>
        <v>#N/A</v>
      </c>
      <c r="AM776" s="23" t="e">
        <f t="shared" si="393"/>
        <v>#N/A</v>
      </c>
      <c r="AN776" s="17" t="e">
        <f>VLOOKUP($C776,'DATA PENGUKURAN GARDU'!$A:$BS,46,0)</f>
        <v>#N/A</v>
      </c>
      <c r="AO776" s="23" t="e">
        <f t="shared" si="394"/>
        <v>#N/A</v>
      </c>
      <c r="AP776" s="17" t="e">
        <f>VLOOKUP($C776,'DATA PENGUKURAN GARDU'!$A:$BS,46,0)</f>
        <v>#N/A</v>
      </c>
      <c r="AQ776" s="17" t="e">
        <f>VLOOKUP($C776,'DATA PENGUKURAN GARDU'!$A:$BS,53,0)</f>
        <v>#N/A</v>
      </c>
      <c r="AR776" s="17" t="e">
        <f>VLOOKUP($C776,'DATA PENGUKURAN GARDU'!$A:$BS,54,0)</f>
        <v>#N/A</v>
      </c>
      <c r="AS776" s="20" t="e">
        <f>VLOOKUP($D776,'DATA PENGUKURAN GARDU'!$A:$BS,42,0)</f>
        <v>#N/A</v>
      </c>
      <c r="AT776" s="21" t="e">
        <f t="shared" si="395"/>
        <v>#N/A</v>
      </c>
      <c r="AU776" s="20" t="e">
        <f>VLOOKUP($D776,'DATA PENGUKURAN GARDU'!$A:$BS,44,0)</f>
        <v>#N/A</v>
      </c>
      <c r="AV776" s="21" t="e">
        <f t="shared" si="396"/>
        <v>#N/A</v>
      </c>
      <c r="AW776" s="20" t="e">
        <f>VLOOKUP($D776,'DATA PENGUKURAN GARDU'!$A:$BS,46,0)</f>
        <v>#N/A</v>
      </c>
      <c r="AX776" s="21" t="e">
        <f t="shared" si="397"/>
        <v>#N/A</v>
      </c>
      <c r="AY776" s="20" t="e">
        <f>VLOOKUP($D776,'DATA PENGUKURAN GARDU'!$A:$BS,46,0)</f>
        <v>#N/A</v>
      </c>
      <c r="AZ776" s="20" t="e">
        <f>VLOOKUP($D776,'DATA PENGUKURAN GARDU'!$A:$BS,53,0)</f>
        <v>#N/A</v>
      </c>
      <c r="BA776" s="20" t="e">
        <f>VLOOKUP($D776,'DATA PENGUKURAN GARDU'!$A:$BS,54,0)</f>
        <v>#N/A</v>
      </c>
      <c r="BB776" s="17" t="e">
        <f>VLOOKUP($E776,'DATA PENGUKURAN GARDU'!$A:$BS,42,0)</f>
        <v>#N/A</v>
      </c>
      <c r="BC776" s="23" t="e">
        <f t="shared" si="398"/>
        <v>#N/A</v>
      </c>
      <c r="BD776" s="17" t="e">
        <f>VLOOKUP($E776,'DATA PENGUKURAN GARDU'!$A:$BS,44,0)</f>
        <v>#N/A</v>
      </c>
      <c r="BE776" s="23" t="e">
        <f t="shared" si="399"/>
        <v>#N/A</v>
      </c>
      <c r="BF776" s="17" t="e">
        <f>VLOOKUP($E776,'DATA PENGUKURAN GARDU'!$A:$BS,46,0)</f>
        <v>#N/A</v>
      </c>
      <c r="BG776" s="23" t="e">
        <f t="shared" si="400"/>
        <v>#N/A</v>
      </c>
      <c r="BH776" s="17" t="e">
        <f>VLOOKUP($E776,'DATA PENGUKURAN GARDU'!$A:$BS,46,0)</f>
        <v>#N/A</v>
      </c>
      <c r="BI776" s="17" t="e">
        <f>VLOOKUP($E776,'DATA PENGUKURAN GARDU'!$A:$BS,53,0)</f>
        <v>#N/A</v>
      </c>
      <c r="BJ776" s="17" t="e">
        <f>VLOOKUP($E776,'DATA PENGUKURAN GARDU'!$A:$BS,54,0)</f>
        <v>#N/A</v>
      </c>
      <c r="BK776" s="20" t="e">
        <f t="shared" si="411"/>
        <v>#N/A</v>
      </c>
      <c r="BL776" s="20" t="e">
        <f t="shared" si="412"/>
        <v>#N/A</v>
      </c>
      <c r="BM776" s="20" t="e">
        <f t="shared" si="413"/>
        <v>#N/A</v>
      </c>
      <c r="BN776" s="25" t="e">
        <f t="shared" si="414"/>
        <v>#N/A</v>
      </c>
      <c r="BO776" s="26" t="str">
        <f t="shared" si="415"/>
        <v>0</v>
      </c>
      <c r="BP776" s="21" t="e">
        <f t="shared" si="416"/>
        <v>#VALUE!</v>
      </c>
      <c r="BQ776" s="20" t="e">
        <f t="shared" si="417"/>
        <v>#N/A</v>
      </c>
      <c r="BR776" s="20" t="e">
        <v>#N/A</v>
      </c>
      <c r="BS776" s="9" t="e">
        <v>#N/A</v>
      </c>
      <c r="BT776" s="2" t="e">
        <f t="shared" si="418"/>
        <v>#VALUE!</v>
      </c>
      <c r="BU776" s="2" t="e">
        <f t="shared" si="401"/>
        <v>#N/A</v>
      </c>
      <c r="BV776" s="2" t="e">
        <f t="shared" si="402"/>
        <v>#N/A</v>
      </c>
    </row>
    <row r="777" s="2" customFormat="1" ht="22.95" customHeight="1" spans="1:74">
      <c r="A777" s="9" t="str">
        <f t="shared" si="403"/>
        <v>K-173Induk</v>
      </c>
      <c r="B777" s="9" t="str">
        <f t="shared" si="404"/>
        <v>K-173jurusan 1</v>
      </c>
      <c r="C777" s="9" t="str">
        <f t="shared" si="405"/>
        <v>K-173jurusan 2</v>
      </c>
      <c r="D777" s="9" t="str">
        <f t="shared" si="406"/>
        <v>K-173jurusan 3</v>
      </c>
      <c r="E777" s="9" t="str">
        <f t="shared" si="407"/>
        <v>K-173jurusan 4</v>
      </c>
      <c r="F777" s="10" t="s">
        <v>131</v>
      </c>
      <c r="G777" s="10" t="s">
        <v>132</v>
      </c>
      <c r="H777" s="10" t="s">
        <v>967</v>
      </c>
      <c r="I777" s="10" t="s">
        <v>11617</v>
      </c>
      <c r="J777" s="10" t="s">
        <v>11618</v>
      </c>
      <c r="K777" s="10" t="s">
        <v>7465</v>
      </c>
      <c r="L777" s="10"/>
      <c r="M777" s="10"/>
      <c r="N777" s="14">
        <f t="shared" si="408"/>
        <v>0</v>
      </c>
      <c r="O777" s="15" t="e">
        <f t="shared" si="409"/>
        <v>#VALUE!</v>
      </c>
      <c r="P777" s="15" t="e">
        <f t="shared" si="410"/>
        <v>#VALUE!</v>
      </c>
      <c r="Q777" s="17" t="e">
        <f>VLOOKUP($A777,'DATA PENGUKURAN GARDU'!$A:$BS,42,0)</f>
        <v>#N/A</v>
      </c>
      <c r="R777" s="18" t="e">
        <f t="shared" si="386"/>
        <v>#N/A</v>
      </c>
      <c r="S777" s="17" t="e">
        <f>VLOOKUP($A777,'DATA PENGUKURAN GARDU'!$A:$BS,44,0)</f>
        <v>#N/A</v>
      </c>
      <c r="T777" s="18" t="e">
        <f t="shared" si="387"/>
        <v>#N/A</v>
      </c>
      <c r="U777" s="17" t="e">
        <f>VLOOKUP($A777,'DATA PENGUKURAN GARDU'!$A:$BS,46,0)</f>
        <v>#N/A</v>
      </c>
      <c r="V777" s="18" t="e">
        <f t="shared" si="388"/>
        <v>#N/A</v>
      </c>
      <c r="W777" s="17" t="e">
        <f>VLOOKUP($A777,'DATA PENGUKURAN GARDU'!$A:$BS,48,0)</f>
        <v>#N/A</v>
      </c>
      <c r="X777" s="17" t="e">
        <f>VLOOKUP($A777,'DATA PENGUKURAN GARDU'!$A:$BS,53,0)</f>
        <v>#N/A</v>
      </c>
      <c r="Y777" s="17" t="e">
        <f>VLOOKUP($A777,'DATA PENGUKURAN GARDU'!$A:$BS,54,0)</f>
        <v>#N/A</v>
      </c>
      <c r="Z777" s="17" t="e">
        <f>VLOOKUP($A777,'DATA PENGUKURAN GARDU'!$A:$BS,55,0)</f>
        <v>#N/A</v>
      </c>
      <c r="AA777" s="20" t="e">
        <f>VLOOKUP($B777,'DATA PENGUKURAN GARDU'!$A:$BS,42,0)</f>
        <v>#N/A</v>
      </c>
      <c r="AB777" s="21" t="e">
        <f t="shared" si="389"/>
        <v>#N/A</v>
      </c>
      <c r="AC777" s="20" t="e">
        <f>VLOOKUP($B777,'DATA PENGUKURAN GARDU'!$A:$BS,44,0)</f>
        <v>#N/A</v>
      </c>
      <c r="AD777" s="21" t="e">
        <f t="shared" si="390"/>
        <v>#N/A</v>
      </c>
      <c r="AE777" s="20" t="e">
        <f>VLOOKUP($B777,'DATA PENGUKURAN GARDU'!$A:$BS,46,0)</f>
        <v>#N/A</v>
      </c>
      <c r="AF777" s="21" t="e">
        <f t="shared" si="391"/>
        <v>#N/A</v>
      </c>
      <c r="AG777" s="20" t="e">
        <f>VLOOKUP($B777,'DATA PENGUKURAN GARDU'!$A:$BS,46,0)</f>
        <v>#N/A</v>
      </c>
      <c r="AH777" s="20" t="e">
        <f>VLOOKUP($B777,'DATA PENGUKURAN GARDU'!$A:$BS,53,0)</f>
        <v>#N/A</v>
      </c>
      <c r="AI777" s="20" t="e">
        <f>VLOOKUP($B777,'DATA PENGUKURAN GARDU'!$A:$BS,54,0)</f>
        <v>#N/A</v>
      </c>
      <c r="AJ777" s="17" t="e">
        <f>VLOOKUP($C777,'DATA PENGUKURAN GARDU'!$A:$BS,42,0)</f>
        <v>#N/A</v>
      </c>
      <c r="AK777" s="23" t="e">
        <f t="shared" si="392"/>
        <v>#N/A</v>
      </c>
      <c r="AL777" s="17" t="e">
        <f>VLOOKUP($C777,'DATA PENGUKURAN GARDU'!$A:$BS,44,0)</f>
        <v>#N/A</v>
      </c>
      <c r="AM777" s="23" t="e">
        <f t="shared" si="393"/>
        <v>#N/A</v>
      </c>
      <c r="AN777" s="17" t="e">
        <f>VLOOKUP($C777,'DATA PENGUKURAN GARDU'!$A:$BS,46,0)</f>
        <v>#N/A</v>
      </c>
      <c r="AO777" s="23" t="e">
        <f t="shared" si="394"/>
        <v>#N/A</v>
      </c>
      <c r="AP777" s="17" t="e">
        <f>VLOOKUP($C777,'DATA PENGUKURAN GARDU'!$A:$BS,46,0)</f>
        <v>#N/A</v>
      </c>
      <c r="AQ777" s="17" t="e">
        <f>VLOOKUP($C777,'DATA PENGUKURAN GARDU'!$A:$BS,53,0)</f>
        <v>#N/A</v>
      </c>
      <c r="AR777" s="17" t="e">
        <f>VLOOKUP($C777,'DATA PENGUKURAN GARDU'!$A:$BS,54,0)</f>
        <v>#N/A</v>
      </c>
      <c r="AS777" s="20" t="e">
        <f>VLOOKUP($D777,'DATA PENGUKURAN GARDU'!$A:$BS,42,0)</f>
        <v>#N/A</v>
      </c>
      <c r="AT777" s="21" t="e">
        <f t="shared" si="395"/>
        <v>#N/A</v>
      </c>
      <c r="AU777" s="20" t="e">
        <f>VLOOKUP($D777,'DATA PENGUKURAN GARDU'!$A:$BS,44,0)</f>
        <v>#N/A</v>
      </c>
      <c r="AV777" s="21" t="e">
        <f t="shared" si="396"/>
        <v>#N/A</v>
      </c>
      <c r="AW777" s="20" t="e">
        <f>VLOOKUP($D777,'DATA PENGUKURAN GARDU'!$A:$BS,46,0)</f>
        <v>#N/A</v>
      </c>
      <c r="AX777" s="21" t="e">
        <f t="shared" si="397"/>
        <v>#N/A</v>
      </c>
      <c r="AY777" s="20" t="e">
        <f>VLOOKUP($D777,'DATA PENGUKURAN GARDU'!$A:$BS,46,0)</f>
        <v>#N/A</v>
      </c>
      <c r="AZ777" s="20" t="e">
        <f>VLOOKUP($D777,'DATA PENGUKURAN GARDU'!$A:$BS,53,0)</f>
        <v>#N/A</v>
      </c>
      <c r="BA777" s="20" t="e">
        <f>VLOOKUP($D777,'DATA PENGUKURAN GARDU'!$A:$BS,54,0)</f>
        <v>#N/A</v>
      </c>
      <c r="BB777" s="17" t="e">
        <f>VLOOKUP($E777,'DATA PENGUKURAN GARDU'!$A:$BS,42,0)</f>
        <v>#N/A</v>
      </c>
      <c r="BC777" s="23" t="e">
        <f t="shared" si="398"/>
        <v>#N/A</v>
      </c>
      <c r="BD777" s="17" t="e">
        <f>VLOOKUP($E777,'DATA PENGUKURAN GARDU'!$A:$BS,44,0)</f>
        <v>#N/A</v>
      </c>
      <c r="BE777" s="23" t="e">
        <f t="shared" si="399"/>
        <v>#N/A</v>
      </c>
      <c r="BF777" s="17" t="e">
        <f>VLOOKUP($E777,'DATA PENGUKURAN GARDU'!$A:$BS,46,0)</f>
        <v>#N/A</v>
      </c>
      <c r="BG777" s="23" t="e">
        <f t="shared" si="400"/>
        <v>#N/A</v>
      </c>
      <c r="BH777" s="17" t="e">
        <f>VLOOKUP($E777,'DATA PENGUKURAN GARDU'!$A:$BS,46,0)</f>
        <v>#N/A</v>
      </c>
      <c r="BI777" s="17" t="e">
        <f>VLOOKUP($E777,'DATA PENGUKURAN GARDU'!$A:$BS,53,0)</f>
        <v>#N/A</v>
      </c>
      <c r="BJ777" s="17" t="e">
        <f>VLOOKUP($E777,'DATA PENGUKURAN GARDU'!$A:$BS,54,0)</f>
        <v>#N/A</v>
      </c>
      <c r="BK777" s="20" t="e">
        <f t="shared" si="411"/>
        <v>#N/A</v>
      </c>
      <c r="BL777" s="20" t="e">
        <f t="shared" si="412"/>
        <v>#N/A</v>
      </c>
      <c r="BM777" s="20" t="e">
        <f t="shared" si="413"/>
        <v>#N/A</v>
      </c>
      <c r="BN777" s="25" t="e">
        <f t="shared" si="414"/>
        <v>#N/A</v>
      </c>
      <c r="BO777" s="26" t="str">
        <f t="shared" si="415"/>
        <v>0</v>
      </c>
      <c r="BP777" s="21" t="e">
        <f t="shared" si="416"/>
        <v>#VALUE!</v>
      </c>
      <c r="BQ777" s="20" t="e">
        <f t="shared" si="417"/>
        <v>#N/A</v>
      </c>
      <c r="BR777" s="20" t="e">
        <v>#N/A</v>
      </c>
      <c r="BS777" s="9" t="e">
        <v>#N/A</v>
      </c>
      <c r="BT777" s="2" t="e">
        <f t="shared" si="418"/>
        <v>#VALUE!</v>
      </c>
      <c r="BU777" s="2" t="e">
        <f t="shared" si="401"/>
        <v>#N/A</v>
      </c>
      <c r="BV777" s="2" t="e">
        <f t="shared" si="402"/>
        <v>#N/A</v>
      </c>
    </row>
    <row r="778" s="2" customFormat="1" ht="22.95" customHeight="1" spans="1:74">
      <c r="A778" s="9" t="str">
        <f t="shared" si="403"/>
        <v>K-176Induk</v>
      </c>
      <c r="B778" s="9" t="str">
        <f t="shared" si="404"/>
        <v>K-176jurusan 1</v>
      </c>
      <c r="C778" s="9" t="str">
        <f t="shared" si="405"/>
        <v>K-176jurusan 2</v>
      </c>
      <c r="D778" s="9" t="str">
        <f t="shared" si="406"/>
        <v>K-176jurusan 3</v>
      </c>
      <c r="E778" s="9" t="str">
        <f t="shared" si="407"/>
        <v>K-176jurusan 4</v>
      </c>
      <c r="F778" s="10" t="s">
        <v>131</v>
      </c>
      <c r="G778" s="10" t="s">
        <v>132</v>
      </c>
      <c r="H778" s="10" t="s">
        <v>968</v>
      </c>
      <c r="I778" s="10" t="s">
        <v>11619</v>
      </c>
      <c r="J778" s="10" t="s">
        <v>11620</v>
      </c>
      <c r="K778" s="10" t="s">
        <v>7465</v>
      </c>
      <c r="L778" s="10"/>
      <c r="M778" s="10"/>
      <c r="N778" s="14">
        <f t="shared" si="408"/>
        <v>0</v>
      </c>
      <c r="O778" s="15" t="e">
        <f t="shared" si="409"/>
        <v>#VALUE!</v>
      </c>
      <c r="P778" s="15" t="e">
        <f t="shared" si="410"/>
        <v>#VALUE!</v>
      </c>
      <c r="Q778" s="17" t="e">
        <f>VLOOKUP($A778,'DATA PENGUKURAN GARDU'!$A:$BS,42,0)</f>
        <v>#N/A</v>
      </c>
      <c r="R778" s="18" t="e">
        <f t="shared" si="386"/>
        <v>#N/A</v>
      </c>
      <c r="S778" s="17" t="e">
        <f>VLOOKUP($A778,'DATA PENGUKURAN GARDU'!$A:$BS,44,0)</f>
        <v>#N/A</v>
      </c>
      <c r="T778" s="18" t="e">
        <f t="shared" si="387"/>
        <v>#N/A</v>
      </c>
      <c r="U778" s="17" t="e">
        <f>VLOOKUP($A778,'DATA PENGUKURAN GARDU'!$A:$BS,46,0)</f>
        <v>#N/A</v>
      </c>
      <c r="V778" s="18" t="e">
        <f t="shared" si="388"/>
        <v>#N/A</v>
      </c>
      <c r="W778" s="17" t="e">
        <f>VLOOKUP($A778,'DATA PENGUKURAN GARDU'!$A:$BS,48,0)</f>
        <v>#N/A</v>
      </c>
      <c r="X778" s="17" t="e">
        <f>VLOOKUP($A778,'DATA PENGUKURAN GARDU'!$A:$BS,53,0)</f>
        <v>#N/A</v>
      </c>
      <c r="Y778" s="17" t="e">
        <f>VLOOKUP($A778,'DATA PENGUKURAN GARDU'!$A:$BS,54,0)</f>
        <v>#N/A</v>
      </c>
      <c r="Z778" s="17" t="e">
        <f>VLOOKUP($A778,'DATA PENGUKURAN GARDU'!$A:$BS,55,0)</f>
        <v>#N/A</v>
      </c>
      <c r="AA778" s="20" t="e">
        <f>VLOOKUP($B778,'DATA PENGUKURAN GARDU'!$A:$BS,42,0)</f>
        <v>#N/A</v>
      </c>
      <c r="AB778" s="21" t="e">
        <f t="shared" si="389"/>
        <v>#N/A</v>
      </c>
      <c r="AC778" s="20" t="e">
        <f>VLOOKUP($B778,'DATA PENGUKURAN GARDU'!$A:$BS,44,0)</f>
        <v>#N/A</v>
      </c>
      <c r="AD778" s="21" t="e">
        <f t="shared" si="390"/>
        <v>#N/A</v>
      </c>
      <c r="AE778" s="20" t="e">
        <f>VLOOKUP($B778,'DATA PENGUKURAN GARDU'!$A:$BS,46,0)</f>
        <v>#N/A</v>
      </c>
      <c r="AF778" s="21" t="e">
        <f t="shared" si="391"/>
        <v>#N/A</v>
      </c>
      <c r="AG778" s="20" t="e">
        <f>VLOOKUP($B778,'DATA PENGUKURAN GARDU'!$A:$BS,46,0)</f>
        <v>#N/A</v>
      </c>
      <c r="AH778" s="20" t="e">
        <f>VLOOKUP($B778,'DATA PENGUKURAN GARDU'!$A:$BS,53,0)</f>
        <v>#N/A</v>
      </c>
      <c r="AI778" s="20" t="e">
        <f>VLOOKUP($B778,'DATA PENGUKURAN GARDU'!$A:$BS,54,0)</f>
        <v>#N/A</v>
      </c>
      <c r="AJ778" s="17" t="e">
        <f>VLOOKUP($C778,'DATA PENGUKURAN GARDU'!$A:$BS,42,0)</f>
        <v>#N/A</v>
      </c>
      <c r="AK778" s="23" t="e">
        <f t="shared" si="392"/>
        <v>#N/A</v>
      </c>
      <c r="AL778" s="17" t="e">
        <f>VLOOKUP($C778,'DATA PENGUKURAN GARDU'!$A:$BS,44,0)</f>
        <v>#N/A</v>
      </c>
      <c r="AM778" s="23" t="e">
        <f t="shared" si="393"/>
        <v>#N/A</v>
      </c>
      <c r="AN778" s="17" t="e">
        <f>VLOOKUP($C778,'DATA PENGUKURAN GARDU'!$A:$BS,46,0)</f>
        <v>#N/A</v>
      </c>
      <c r="AO778" s="23" t="e">
        <f t="shared" si="394"/>
        <v>#N/A</v>
      </c>
      <c r="AP778" s="17" t="e">
        <f>VLOOKUP($C778,'DATA PENGUKURAN GARDU'!$A:$BS,46,0)</f>
        <v>#N/A</v>
      </c>
      <c r="AQ778" s="17" t="e">
        <f>VLOOKUP($C778,'DATA PENGUKURAN GARDU'!$A:$BS,53,0)</f>
        <v>#N/A</v>
      </c>
      <c r="AR778" s="17" t="e">
        <f>VLOOKUP($C778,'DATA PENGUKURAN GARDU'!$A:$BS,54,0)</f>
        <v>#N/A</v>
      </c>
      <c r="AS778" s="20" t="e">
        <f>VLOOKUP($D778,'DATA PENGUKURAN GARDU'!$A:$BS,42,0)</f>
        <v>#N/A</v>
      </c>
      <c r="AT778" s="21" t="e">
        <f t="shared" si="395"/>
        <v>#N/A</v>
      </c>
      <c r="AU778" s="20" t="e">
        <f>VLOOKUP($D778,'DATA PENGUKURAN GARDU'!$A:$BS,44,0)</f>
        <v>#N/A</v>
      </c>
      <c r="AV778" s="21" t="e">
        <f t="shared" si="396"/>
        <v>#N/A</v>
      </c>
      <c r="AW778" s="20" t="e">
        <f>VLOOKUP($D778,'DATA PENGUKURAN GARDU'!$A:$BS,46,0)</f>
        <v>#N/A</v>
      </c>
      <c r="AX778" s="21" t="e">
        <f t="shared" si="397"/>
        <v>#N/A</v>
      </c>
      <c r="AY778" s="20" t="e">
        <f>VLOOKUP($D778,'DATA PENGUKURAN GARDU'!$A:$BS,46,0)</f>
        <v>#N/A</v>
      </c>
      <c r="AZ778" s="20" t="e">
        <f>VLOOKUP($D778,'DATA PENGUKURAN GARDU'!$A:$BS,53,0)</f>
        <v>#N/A</v>
      </c>
      <c r="BA778" s="20" t="e">
        <f>VLOOKUP($D778,'DATA PENGUKURAN GARDU'!$A:$BS,54,0)</f>
        <v>#N/A</v>
      </c>
      <c r="BB778" s="17" t="e">
        <f>VLOOKUP($E778,'DATA PENGUKURAN GARDU'!$A:$BS,42,0)</f>
        <v>#N/A</v>
      </c>
      <c r="BC778" s="23" t="e">
        <f t="shared" si="398"/>
        <v>#N/A</v>
      </c>
      <c r="BD778" s="17" t="e">
        <f>VLOOKUP($E778,'DATA PENGUKURAN GARDU'!$A:$BS,44,0)</f>
        <v>#N/A</v>
      </c>
      <c r="BE778" s="23" t="e">
        <f t="shared" si="399"/>
        <v>#N/A</v>
      </c>
      <c r="BF778" s="17" t="e">
        <f>VLOOKUP($E778,'DATA PENGUKURAN GARDU'!$A:$BS,46,0)</f>
        <v>#N/A</v>
      </c>
      <c r="BG778" s="23" t="e">
        <f t="shared" si="400"/>
        <v>#N/A</v>
      </c>
      <c r="BH778" s="17" t="e">
        <f>VLOOKUP($E778,'DATA PENGUKURAN GARDU'!$A:$BS,46,0)</f>
        <v>#N/A</v>
      </c>
      <c r="BI778" s="17" t="e">
        <f>VLOOKUP($E778,'DATA PENGUKURAN GARDU'!$A:$BS,53,0)</f>
        <v>#N/A</v>
      </c>
      <c r="BJ778" s="17" t="e">
        <f>VLOOKUP($E778,'DATA PENGUKURAN GARDU'!$A:$BS,54,0)</f>
        <v>#N/A</v>
      </c>
      <c r="BK778" s="20" t="e">
        <f t="shared" si="411"/>
        <v>#N/A</v>
      </c>
      <c r="BL778" s="20" t="e">
        <f t="shared" si="412"/>
        <v>#N/A</v>
      </c>
      <c r="BM778" s="20" t="e">
        <f t="shared" si="413"/>
        <v>#N/A</v>
      </c>
      <c r="BN778" s="25" t="e">
        <f t="shared" si="414"/>
        <v>#N/A</v>
      </c>
      <c r="BO778" s="26" t="str">
        <f t="shared" si="415"/>
        <v>0</v>
      </c>
      <c r="BP778" s="21" t="e">
        <f t="shared" si="416"/>
        <v>#VALUE!</v>
      </c>
      <c r="BQ778" s="20" t="e">
        <f t="shared" si="417"/>
        <v>#N/A</v>
      </c>
      <c r="BR778" s="20" t="e">
        <v>#N/A</v>
      </c>
      <c r="BS778" s="9" t="e">
        <v>#N/A</v>
      </c>
      <c r="BT778" s="2" t="e">
        <f t="shared" si="418"/>
        <v>#VALUE!</v>
      </c>
      <c r="BU778" s="2" t="e">
        <f t="shared" si="401"/>
        <v>#N/A</v>
      </c>
      <c r="BV778" s="2" t="e">
        <f t="shared" si="402"/>
        <v>#N/A</v>
      </c>
    </row>
    <row r="779" s="2" customFormat="1" ht="22.95" customHeight="1" spans="1:74">
      <c r="A779" s="9" t="str">
        <f t="shared" si="403"/>
        <v>K-032.1Induk</v>
      </c>
      <c r="B779" s="9" t="str">
        <f t="shared" si="404"/>
        <v>K-032.1jurusan 1</v>
      </c>
      <c r="C779" s="9" t="str">
        <f t="shared" si="405"/>
        <v>K-032.1jurusan 2</v>
      </c>
      <c r="D779" s="9" t="str">
        <f t="shared" si="406"/>
        <v>K-032.1jurusan 3</v>
      </c>
      <c r="E779" s="9" t="str">
        <f t="shared" si="407"/>
        <v>K-032.1jurusan 4</v>
      </c>
      <c r="F779" s="10" t="s">
        <v>418</v>
      </c>
      <c r="G779" s="10" t="s">
        <v>132</v>
      </c>
      <c r="H779" s="10" t="s">
        <v>969</v>
      </c>
      <c r="I779" s="10" t="s">
        <v>11621</v>
      </c>
      <c r="J779" s="10" t="s">
        <v>11622</v>
      </c>
      <c r="K779" s="10" t="s">
        <v>7465</v>
      </c>
      <c r="L779" s="10"/>
      <c r="M779" s="10"/>
      <c r="N779" s="14">
        <f t="shared" si="408"/>
        <v>0</v>
      </c>
      <c r="O779" s="15" t="e">
        <f t="shared" si="409"/>
        <v>#VALUE!</v>
      </c>
      <c r="P779" s="15" t="e">
        <f t="shared" si="410"/>
        <v>#VALUE!</v>
      </c>
      <c r="Q779" s="17" t="e">
        <f>VLOOKUP($A779,'DATA PENGUKURAN GARDU'!$A:$BS,42,0)</f>
        <v>#N/A</v>
      </c>
      <c r="R779" s="18" t="e">
        <f t="shared" si="386"/>
        <v>#N/A</v>
      </c>
      <c r="S779" s="17" t="e">
        <f>VLOOKUP($A779,'DATA PENGUKURAN GARDU'!$A:$BS,44,0)</f>
        <v>#N/A</v>
      </c>
      <c r="T779" s="18" t="e">
        <f t="shared" si="387"/>
        <v>#N/A</v>
      </c>
      <c r="U779" s="17" t="e">
        <f>VLOOKUP($A779,'DATA PENGUKURAN GARDU'!$A:$BS,46,0)</f>
        <v>#N/A</v>
      </c>
      <c r="V779" s="18" t="e">
        <f t="shared" si="388"/>
        <v>#N/A</v>
      </c>
      <c r="W779" s="17" t="e">
        <f>VLOOKUP($A779,'DATA PENGUKURAN GARDU'!$A:$BS,48,0)</f>
        <v>#N/A</v>
      </c>
      <c r="X779" s="17" t="e">
        <f>VLOOKUP($A779,'DATA PENGUKURAN GARDU'!$A:$BS,53,0)</f>
        <v>#N/A</v>
      </c>
      <c r="Y779" s="17" t="e">
        <f>VLOOKUP($A779,'DATA PENGUKURAN GARDU'!$A:$BS,54,0)</f>
        <v>#N/A</v>
      </c>
      <c r="Z779" s="17" t="e">
        <f>VLOOKUP($A779,'DATA PENGUKURAN GARDU'!$A:$BS,55,0)</f>
        <v>#N/A</v>
      </c>
      <c r="AA779" s="20" t="e">
        <f>VLOOKUP($B779,'DATA PENGUKURAN GARDU'!$A:$BS,42,0)</f>
        <v>#N/A</v>
      </c>
      <c r="AB779" s="21" t="e">
        <f t="shared" si="389"/>
        <v>#N/A</v>
      </c>
      <c r="AC779" s="20" t="e">
        <f>VLOOKUP($B779,'DATA PENGUKURAN GARDU'!$A:$BS,44,0)</f>
        <v>#N/A</v>
      </c>
      <c r="AD779" s="21" t="e">
        <f t="shared" si="390"/>
        <v>#N/A</v>
      </c>
      <c r="AE779" s="20" t="e">
        <f>VLOOKUP($B779,'DATA PENGUKURAN GARDU'!$A:$BS,46,0)</f>
        <v>#N/A</v>
      </c>
      <c r="AF779" s="21" t="e">
        <f t="shared" si="391"/>
        <v>#N/A</v>
      </c>
      <c r="AG779" s="20" t="e">
        <f>VLOOKUP($B779,'DATA PENGUKURAN GARDU'!$A:$BS,46,0)</f>
        <v>#N/A</v>
      </c>
      <c r="AH779" s="20" t="e">
        <f>VLOOKUP($B779,'DATA PENGUKURAN GARDU'!$A:$BS,53,0)</f>
        <v>#N/A</v>
      </c>
      <c r="AI779" s="20" t="e">
        <f>VLOOKUP($B779,'DATA PENGUKURAN GARDU'!$A:$BS,54,0)</f>
        <v>#N/A</v>
      </c>
      <c r="AJ779" s="17" t="e">
        <f>VLOOKUP($C779,'DATA PENGUKURAN GARDU'!$A:$BS,42,0)</f>
        <v>#N/A</v>
      </c>
      <c r="AK779" s="23" t="e">
        <f t="shared" si="392"/>
        <v>#N/A</v>
      </c>
      <c r="AL779" s="17" t="e">
        <f>VLOOKUP($C779,'DATA PENGUKURAN GARDU'!$A:$BS,44,0)</f>
        <v>#N/A</v>
      </c>
      <c r="AM779" s="23" t="e">
        <f t="shared" si="393"/>
        <v>#N/A</v>
      </c>
      <c r="AN779" s="17" t="e">
        <f>VLOOKUP($C779,'DATA PENGUKURAN GARDU'!$A:$BS,46,0)</f>
        <v>#N/A</v>
      </c>
      <c r="AO779" s="23" t="e">
        <f t="shared" si="394"/>
        <v>#N/A</v>
      </c>
      <c r="AP779" s="17" t="e">
        <f>VLOOKUP($C779,'DATA PENGUKURAN GARDU'!$A:$BS,46,0)</f>
        <v>#N/A</v>
      </c>
      <c r="AQ779" s="17" t="e">
        <f>VLOOKUP($C779,'DATA PENGUKURAN GARDU'!$A:$BS,53,0)</f>
        <v>#N/A</v>
      </c>
      <c r="AR779" s="17" t="e">
        <f>VLOOKUP($C779,'DATA PENGUKURAN GARDU'!$A:$BS,54,0)</f>
        <v>#N/A</v>
      </c>
      <c r="AS779" s="20" t="e">
        <f>VLOOKUP($D779,'DATA PENGUKURAN GARDU'!$A:$BS,42,0)</f>
        <v>#N/A</v>
      </c>
      <c r="AT779" s="21" t="e">
        <f t="shared" si="395"/>
        <v>#N/A</v>
      </c>
      <c r="AU779" s="20" t="e">
        <f>VLOOKUP($D779,'DATA PENGUKURAN GARDU'!$A:$BS,44,0)</f>
        <v>#N/A</v>
      </c>
      <c r="AV779" s="21" t="e">
        <f t="shared" si="396"/>
        <v>#N/A</v>
      </c>
      <c r="AW779" s="20" t="e">
        <f>VLOOKUP($D779,'DATA PENGUKURAN GARDU'!$A:$BS,46,0)</f>
        <v>#N/A</v>
      </c>
      <c r="AX779" s="21" t="e">
        <f t="shared" si="397"/>
        <v>#N/A</v>
      </c>
      <c r="AY779" s="20" t="e">
        <f>VLOOKUP($D779,'DATA PENGUKURAN GARDU'!$A:$BS,46,0)</f>
        <v>#N/A</v>
      </c>
      <c r="AZ779" s="20" t="e">
        <f>VLOOKUP($D779,'DATA PENGUKURAN GARDU'!$A:$BS,53,0)</f>
        <v>#N/A</v>
      </c>
      <c r="BA779" s="20" t="e">
        <f>VLOOKUP($D779,'DATA PENGUKURAN GARDU'!$A:$BS,54,0)</f>
        <v>#N/A</v>
      </c>
      <c r="BB779" s="17" t="e">
        <f>VLOOKUP($E779,'DATA PENGUKURAN GARDU'!$A:$BS,42,0)</f>
        <v>#N/A</v>
      </c>
      <c r="BC779" s="23" t="e">
        <f t="shared" si="398"/>
        <v>#N/A</v>
      </c>
      <c r="BD779" s="17" t="e">
        <f>VLOOKUP($E779,'DATA PENGUKURAN GARDU'!$A:$BS,44,0)</f>
        <v>#N/A</v>
      </c>
      <c r="BE779" s="23" t="e">
        <f t="shared" si="399"/>
        <v>#N/A</v>
      </c>
      <c r="BF779" s="17" t="e">
        <f>VLOOKUP($E779,'DATA PENGUKURAN GARDU'!$A:$BS,46,0)</f>
        <v>#N/A</v>
      </c>
      <c r="BG779" s="23" t="e">
        <f t="shared" si="400"/>
        <v>#N/A</v>
      </c>
      <c r="BH779" s="17" t="e">
        <f>VLOOKUP($E779,'DATA PENGUKURAN GARDU'!$A:$BS,46,0)</f>
        <v>#N/A</v>
      </c>
      <c r="BI779" s="17" t="e">
        <f>VLOOKUP($E779,'DATA PENGUKURAN GARDU'!$A:$BS,53,0)</f>
        <v>#N/A</v>
      </c>
      <c r="BJ779" s="17" t="e">
        <f>VLOOKUP($E779,'DATA PENGUKURAN GARDU'!$A:$BS,54,0)</f>
        <v>#N/A</v>
      </c>
      <c r="BK779" s="20" t="e">
        <f t="shared" si="411"/>
        <v>#N/A</v>
      </c>
      <c r="BL779" s="20" t="e">
        <f t="shared" si="412"/>
        <v>#N/A</v>
      </c>
      <c r="BM779" s="20" t="e">
        <f t="shared" si="413"/>
        <v>#N/A</v>
      </c>
      <c r="BN779" s="25" t="e">
        <f t="shared" si="414"/>
        <v>#N/A</v>
      </c>
      <c r="BO779" s="26" t="str">
        <f t="shared" si="415"/>
        <v>0</v>
      </c>
      <c r="BP779" s="21" t="e">
        <f t="shared" si="416"/>
        <v>#VALUE!</v>
      </c>
      <c r="BQ779" s="20" t="e">
        <f t="shared" si="417"/>
        <v>#N/A</v>
      </c>
      <c r="BR779" s="20" t="e">
        <v>#N/A</v>
      </c>
      <c r="BS779" s="9" t="e">
        <v>#N/A</v>
      </c>
      <c r="BT779" s="2" t="e">
        <f t="shared" si="418"/>
        <v>#VALUE!</v>
      </c>
      <c r="BU779" s="2" t="e">
        <f t="shared" si="401"/>
        <v>#N/A</v>
      </c>
      <c r="BV779" s="2" t="e">
        <f t="shared" si="402"/>
        <v>#N/A</v>
      </c>
    </row>
    <row r="780" s="2" customFormat="1" ht="22.95" customHeight="1" spans="1:74">
      <c r="A780" s="9" t="str">
        <f t="shared" si="403"/>
        <v>K-037Induk</v>
      </c>
      <c r="B780" s="9" t="str">
        <f t="shared" si="404"/>
        <v>K-037jurusan 1</v>
      </c>
      <c r="C780" s="9" t="str">
        <f t="shared" si="405"/>
        <v>K-037jurusan 2</v>
      </c>
      <c r="D780" s="9" t="str">
        <f t="shared" si="406"/>
        <v>K-037jurusan 3</v>
      </c>
      <c r="E780" s="9" t="str">
        <f t="shared" si="407"/>
        <v>K-037jurusan 4</v>
      </c>
      <c r="F780" s="10" t="s">
        <v>132</v>
      </c>
      <c r="G780" s="10" t="s">
        <v>132</v>
      </c>
      <c r="H780" s="10" t="s">
        <v>970</v>
      </c>
      <c r="I780" s="10" t="s">
        <v>11623</v>
      </c>
      <c r="J780" s="10" t="s">
        <v>11624</v>
      </c>
      <c r="K780" s="10" t="s">
        <v>7465</v>
      </c>
      <c r="L780" s="10"/>
      <c r="M780" s="10"/>
      <c r="N780" s="14">
        <f t="shared" si="408"/>
        <v>0</v>
      </c>
      <c r="O780" s="15" t="e">
        <f t="shared" si="409"/>
        <v>#VALUE!</v>
      </c>
      <c r="P780" s="15" t="e">
        <f t="shared" si="410"/>
        <v>#VALUE!</v>
      </c>
      <c r="Q780" s="17" t="e">
        <f>VLOOKUP($A780,'DATA PENGUKURAN GARDU'!$A:$BS,42,0)</f>
        <v>#N/A</v>
      </c>
      <c r="R780" s="18" t="e">
        <f t="shared" si="386"/>
        <v>#N/A</v>
      </c>
      <c r="S780" s="17" t="e">
        <f>VLOOKUP($A780,'DATA PENGUKURAN GARDU'!$A:$BS,44,0)</f>
        <v>#N/A</v>
      </c>
      <c r="T780" s="18" t="e">
        <f t="shared" si="387"/>
        <v>#N/A</v>
      </c>
      <c r="U780" s="17" t="e">
        <f>VLOOKUP($A780,'DATA PENGUKURAN GARDU'!$A:$BS,46,0)</f>
        <v>#N/A</v>
      </c>
      <c r="V780" s="18" t="e">
        <f t="shared" si="388"/>
        <v>#N/A</v>
      </c>
      <c r="W780" s="17" t="e">
        <f>VLOOKUP($A780,'DATA PENGUKURAN GARDU'!$A:$BS,48,0)</f>
        <v>#N/A</v>
      </c>
      <c r="X780" s="17" t="e">
        <f>VLOOKUP($A780,'DATA PENGUKURAN GARDU'!$A:$BS,53,0)</f>
        <v>#N/A</v>
      </c>
      <c r="Y780" s="17" t="e">
        <f>VLOOKUP($A780,'DATA PENGUKURAN GARDU'!$A:$BS,54,0)</f>
        <v>#N/A</v>
      </c>
      <c r="Z780" s="17" t="e">
        <f>VLOOKUP($A780,'DATA PENGUKURAN GARDU'!$A:$BS,55,0)</f>
        <v>#N/A</v>
      </c>
      <c r="AA780" s="20" t="e">
        <f>VLOOKUP($B780,'DATA PENGUKURAN GARDU'!$A:$BS,42,0)</f>
        <v>#N/A</v>
      </c>
      <c r="AB780" s="21" t="e">
        <f t="shared" si="389"/>
        <v>#N/A</v>
      </c>
      <c r="AC780" s="20" t="e">
        <f>VLOOKUP($B780,'DATA PENGUKURAN GARDU'!$A:$BS,44,0)</f>
        <v>#N/A</v>
      </c>
      <c r="AD780" s="21" t="e">
        <f t="shared" si="390"/>
        <v>#N/A</v>
      </c>
      <c r="AE780" s="20" t="e">
        <f>VLOOKUP($B780,'DATA PENGUKURAN GARDU'!$A:$BS,46,0)</f>
        <v>#N/A</v>
      </c>
      <c r="AF780" s="21" t="e">
        <f t="shared" si="391"/>
        <v>#N/A</v>
      </c>
      <c r="AG780" s="20" t="e">
        <f>VLOOKUP($B780,'DATA PENGUKURAN GARDU'!$A:$BS,46,0)</f>
        <v>#N/A</v>
      </c>
      <c r="AH780" s="20" t="e">
        <f>VLOOKUP($B780,'DATA PENGUKURAN GARDU'!$A:$BS,53,0)</f>
        <v>#N/A</v>
      </c>
      <c r="AI780" s="20" t="e">
        <f>VLOOKUP($B780,'DATA PENGUKURAN GARDU'!$A:$BS,54,0)</f>
        <v>#N/A</v>
      </c>
      <c r="AJ780" s="17" t="e">
        <f>VLOOKUP($C780,'DATA PENGUKURAN GARDU'!$A:$BS,42,0)</f>
        <v>#N/A</v>
      </c>
      <c r="AK780" s="23" t="e">
        <f t="shared" si="392"/>
        <v>#N/A</v>
      </c>
      <c r="AL780" s="17" t="e">
        <f>VLOOKUP($C780,'DATA PENGUKURAN GARDU'!$A:$BS,44,0)</f>
        <v>#N/A</v>
      </c>
      <c r="AM780" s="23" t="e">
        <f t="shared" si="393"/>
        <v>#N/A</v>
      </c>
      <c r="AN780" s="17" t="e">
        <f>VLOOKUP($C780,'DATA PENGUKURAN GARDU'!$A:$BS,46,0)</f>
        <v>#N/A</v>
      </c>
      <c r="AO780" s="23" t="e">
        <f t="shared" si="394"/>
        <v>#N/A</v>
      </c>
      <c r="AP780" s="17" t="e">
        <f>VLOOKUP($C780,'DATA PENGUKURAN GARDU'!$A:$BS,46,0)</f>
        <v>#N/A</v>
      </c>
      <c r="AQ780" s="17" t="e">
        <f>VLOOKUP($C780,'DATA PENGUKURAN GARDU'!$A:$BS,53,0)</f>
        <v>#N/A</v>
      </c>
      <c r="AR780" s="17" t="e">
        <f>VLOOKUP($C780,'DATA PENGUKURAN GARDU'!$A:$BS,54,0)</f>
        <v>#N/A</v>
      </c>
      <c r="AS780" s="20" t="e">
        <f>VLOOKUP($D780,'DATA PENGUKURAN GARDU'!$A:$BS,42,0)</f>
        <v>#N/A</v>
      </c>
      <c r="AT780" s="21" t="e">
        <f t="shared" si="395"/>
        <v>#N/A</v>
      </c>
      <c r="AU780" s="20" t="e">
        <f>VLOOKUP($D780,'DATA PENGUKURAN GARDU'!$A:$BS,44,0)</f>
        <v>#N/A</v>
      </c>
      <c r="AV780" s="21" t="e">
        <f t="shared" si="396"/>
        <v>#N/A</v>
      </c>
      <c r="AW780" s="20" t="e">
        <f>VLOOKUP($D780,'DATA PENGUKURAN GARDU'!$A:$BS,46,0)</f>
        <v>#N/A</v>
      </c>
      <c r="AX780" s="21" t="e">
        <f t="shared" si="397"/>
        <v>#N/A</v>
      </c>
      <c r="AY780" s="20" t="e">
        <f>VLOOKUP($D780,'DATA PENGUKURAN GARDU'!$A:$BS,46,0)</f>
        <v>#N/A</v>
      </c>
      <c r="AZ780" s="20" t="e">
        <f>VLOOKUP($D780,'DATA PENGUKURAN GARDU'!$A:$BS,53,0)</f>
        <v>#N/A</v>
      </c>
      <c r="BA780" s="20" t="e">
        <f>VLOOKUP($D780,'DATA PENGUKURAN GARDU'!$A:$BS,54,0)</f>
        <v>#N/A</v>
      </c>
      <c r="BB780" s="17" t="e">
        <f>VLOOKUP($E780,'DATA PENGUKURAN GARDU'!$A:$BS,42,0)</f>
        <v>#N/A</v>
      </c>
      <c r="BC780" s="23" t="e">
        <f t="shared" si="398"/>
        <v>#N/A</v>
      </c>
      <c r="BD780" s="17" t="e">
        <f>VLOOKUP($E780,'DATA PENGUKURAN GARDU'!$A:$BS,44,0)</f>
        <v>#N/A</v>
      </c>
      <c r="BE780" s="23" t="e">
        <f t="shared" si="399"/>
        <v>#N/A</v>
      </c>
      <c r="BF780" s="17" t="e">
        <f>VLOOKUP($E780,'DATA PENGUKURAN GARDU'!$A:$BS,46,0)</f>
        <v>#N/A</v>
      </c>
      <c r="BG780" s="23" t="e">
        <f t="shared" si="400"/>
        <v>#N/A</v>
      </c>
      <c r="BH780" s="17" t="e">
        <f>VLOOKUP($E780,'DATA PENGUKURAN GARDU'!$A:$BS,46,0)</f>
        <v>#N/A</v>
      </c>
      <c r="BI780" s="17" t="e">
        <f>VLOOKUP($E780,'DATA PENGUKURAN GARDU'!$A:$BS,53,0)</f>
        <v>#N/A</v>
      </c>
      <c r="BJ780" s="17" t="e">
        <f>VLOOKUP($E780,'DATA PENGUKURAN GARDU'!$A:$BS,54,0)</f>
        <v>#N/A</v>
      </c>
      <c r="BK780" s="20" t="e">
        <f t="shared" si="411"/>
        <v>#N/A</v>
      </c>
      <c r="BL780" s="20" t="e">
        <f t="shared" si="412"/>
        <v>#N/A</v>
      </c>
      <c r="BM780" s="20" t="e">
        <f t="shared" si="413"/>
        <v>#N/A</v>
      </c>
      <c r="BN780" s="25" t="e">
        <f t="shared" si="414"/>
        <v>#N/A</v>
      </c>
      <c r="BO780" s="26" t="str">
        <f t="shared" si="415"/>
        <v>0</v>
      </c>
      <c r="BP780" s="21" t="e">
        <f t="shared" si="416"/>
        <v>#VALUE!</v>
      </c>
      <c r="BQ780" s="20" t="e">
        <f t="shared" si="417"/>
        <v>#N/A</v>
      </c>
      <c r="BR780" s="20" t="e">
        <v>#N/A</v>
      </c>
      <c r="BS780" s="9" t="e">
        <v>#N/A</v>
      </c>
      <c r="BT780" s="2" t="e">
        <f t="shared" si="418"/>
        <v>#VALUE!</v>
      </c>
      <c r="BU780" s="2" t="e">
        <f t="shared" si="401"/>
        <v>#N/A</v>
      </c>
      <c r="BV780" s="2" t="e">
        <f t="shared" si="402"/>
        <v>#N/A</v>
      </c>
    </row>
    <row r="781" s="2" customFormat="1" ht="22.95" customHeight="1" spans="1:74">
      <c r="A781" s="9" t="str">
        <f t="shared" si="403"/>
        <v>K-080Induk</v>
      </c>
      <c r="B781" s="9" t="str">
        <f t="shared" si="404"/>
        <v>K-080jurusan 1</v>
      </c>
      <c r="C781" s="9" t="str">
        <f t="shared" si="405"/>
        <v>K-080jurusan 2</v>
      </c>
      <c r="D781" s="9" t="str">
        <f t="shared" si="406"/>
        <v>K-080jurusan 3</v>
      </c>
      <c r="E781" s="9" t="str">
        <f t="shared" si="407"/>
        <v>K-080jurusan 4</v>
      </c>
      <c r="F781" s="10" t="s">
        <v>410</v>
      </c>
      <c r="G781" s="10" t="s">
        <v>132</v>
      </c>
      <c r="H781" s="10" t="s">
        <v>972</v>
      </c>
      <c r="I781" s="10" t="s">
        <v>11627</v>
      </c>
      <c r="J781" s="10" t="s">
        <v>11628</v>
      </c>
      <c r="K781" s="10" t="s">
        <v>7465</v>
      </c>
      <c r="L781" s="10"/>
      <c r="M781" s="10"/>
      <c r="N781" s="14">
        <f t="shared" si="408"/>
        <v>0</v>
      </c>
      <c r="O781" s="15" t="e">
        <f t="shared" si="409"/>
        <v>#VALUE!</v>
      </c>
      <c r="P781" s="15" t="e">
        <f t="shared" si="410"/>
        <v>#VALUE!</v>
      </c>
      <c r="Q781" s="17" t="e">
        <f>VLOOKUP($A781,'DATA PENGUKURAN GARDU'!$A:$BS,42,0)</f>
        <v>#N/A</v>
      </c>
      <c r="R781" s="18" t="e">
        <f t="shared" si="386"/>
        <v>#N/A</v>
      </c>
      <c r="S781" s="17" t="e">
        <f>VLOOKUP($A781,'DATA PENGUKURAN GARDU'!$A:$BS,44,0)</f>
        <v>#N/A</v>
      </c>
      <c r="T781" s="18" t="e">
        <f t="shared" si="387"/>
        <v>#N/A</v>
      </c>
      <c r="U781" s="17" t="e">
        <f>VLOOKUP($A781,'DATA PENGUKURAN GARDU'!$A:$BS,46,0)</f>
        <v>#N/A</v>
      </c>
      <c r="V781" s="18" t="e">
        <f t="shared" si="388"/>
        <v>#N/A</v>
      </c>
      <c r="W781" s="17" t="e">
        <f>VLOOKUP($A781,'DATA PENGUKURAN GARDU'!$A:$BS,48,0)</f>
        <v>#N/A</v>
      </c>
      <c r="X781" s="17" t="e">
        <f>VLOOKUP($A781,'DATA PENGUKURAN GARDU'!$A:$BS,53,0)</f>
        <v>#N/A</v>
      </c>
      <c r="Y781" s="17" t="e">
        <f>VLOOKUP($A781,'DATA PENGUKURAN GARDU'!$A:$BS,54,0)</f>
        <v>#N/A</v>
      </c>
      <c r="Z781" s="17" t="e">
        <f>VLOOKUP($A781,'DATA PENGUKURAN GARDU'!$A:$BS,55,0)</f>
        <v>#N/A</v>
      </c>
      <c r="AA781" s="20" t="e">
        <f>VLOOKUP($B781,'DATA PENGUKURAN GARDU'!$A:$BS,42,0)</f>
        <v>#N/A</v>
      </c>
      <c r="AB781" s="21" t="e">
        <f t="shared" si="389"/>
        <v>#N/A</v>
      </c>
      <c r="AC781" s="20" t="e">
        <f>VLOOKUP($B781,'DATA PENGUKURAN GARDU'!$A:$BS,44,0)</f>
        <v>#N/A</v>
      </c>
      <c r="AD781" s="21" t="e">
        <f t="shared" si="390"/>
        <v>#N/A</v>
      </c>
      <c r="AE781" s="20" t="e">
        <f>VLOOKUP($B781,'DATA PENGUKURAN GARDU'!$A:$BS,46,0)</f>
        <v>#N/A</v>
      </c>
      <c r="AF781" s="21" t="e">
        <f t="shared" si="391"/>
        <v>#N/A</v>
      </c>
      <c r="AG781" s="20" t="e">
        <f>VLOOKUP($B781,'DATA PENGUKURAN GARDU'!$A:$BS,46,0)</f>
        <v>#N/A</v>
      </c>
      <c r="AH781" s="20" t="e">
        <f>VLOOKUP($B781,'DATA PENGUKURAN GARDU'!$A:$BS,53,0)</f>
        <v>#N/A</v>
      </c>
      <c r="AI781" s="20" t="e">
        <f>VLOOKUP($B781,'DATA PENGUKURAN GARDU'!$A:$BS,54,0)</f>
        <v>#N/A</v>
      </c>
      <c r="AJ781" s="17" t="e">
        <f>VLOOKUP($C781,'DATA PENGUKURAN GARDU'!$A:$BS,42,0)</f>
        <v>#N/A</v>
      </c>
      <c r="AK781" s="23" t="e">
        <f t="shared" si="392"/>
        <v>#N/A</v>
      </c>
      <c r="AL781" s="17" t="e">
        <f>VLOOKUP($C781,'DATA PENGUKURAN GARDU'!$A:$BS,44,0)</f>
        <v>#N/A</v>
      </c>
      <c r="AM781" s="23" t="e">
        <f t="shared" si="393"/>
        <v>#N/A</v>
      </c>
      <c r="AN781" s="17" t="e">
        <f>VLOOKUP($C781,'DATA PENGUKURAN GARDU'!$A:$BS,46,0)</f>
        <v>#N/A</v>
      </c>
      <c r="AO781" s="23" t="e">
        <f t="shared" si="394"/>
        <v>#N/A</v>
      </c>
      <c r="AP781" s="17" t="e">
        <f>VLOOKUP($C781,'DATA PENGUKURAN GARDU'!$A:$BS,46,0)</f>
        <v>#N/A</v>
      </c>
      <c r="AQ781" s="17" t="e">
        <f>VLOOKUP($C781,'DATA PENGUKURAN GARDU'!$A:$BS,53,0)</f>
        <v>#N/A</v>
      </c>
      <c r="AR781" s="17" t="e">
        <f>VLOOKUP($C781,'DATA PENGUKURAN GARDU'!$A:$BS,54,0)</f>
        <v>#N/A</v>
      </c>
      <c r="AS781" s="20" t="e">
        <f>VLOOKUP($D781,'DATA PENGUKURAN GARDU'!$A:$BS,42,0)</f>
        <v>#N/A</v>
      </c>
      <c r="AT781" s="21" t="e">
        <f t="shared" si="395"/>
        <v>#N/A</v>
      </c>
      <c r="AU781" s="20" t="e">
        <f>VLOOKUP($D781,'DATA PENGUKURAN GARDU'!$A:$BS,44,0)</f>
        <v>#N/A</v>
      </c>
      <c r="AV781" s="21" t="e">
        <f t="shared" si="396"/>
        <v>#N/A</v>
      </c>
      <c r="AW781" s="20" t="e">
        <f>VLOOKUP($D781,'DATA PENGUKURAN GARDU'!$A:$BS,46,0)</f>
        <v>#N/A</v>
      </c>
      <c r="AX781" s="21" t="e">
        <f t="shared" si="397"/>
        <v>#N/A</v>
      </c>
      <c r="AY781" s="20" t="e">
        <f>VLOOKUP($D781,'DATA PENGUKURAN GARDU'!$A:$BS,46,0)</f>
        <v>#N/A</v>
      </c>
      <c r="AZ781" s="20" t="e">
        <f>VLOOKUP($D781,'DATA PENGUKURAN GARDU'!$A:$BS,53,0)</f>
        <v>#N/A</v>
      </c>
      <c r="BA781" s="20" t="e">
        <f>VLOOKUP($D781,'DATA PENGUKURAN GARDU'!$A:$BS,54,0)</f>
        <v>#N/A</v>
      </c>
      <c r="BB781" s="17" t="e">
        <f>VLOOKUP($E781,'DATA PENGUKURAN GARDU'!$A:$BS,42,0)</f>
        <v>#N/A</v>
      </c>
      <c r="BC781" s="23" t="e">
        <f t="shared" si="398"/>
        <v>#N/A</v>
      </c>
      <c r="BD781" s="17" t="e">
        <f>VLOOKUP($E781,'DATA PENGUKURAN GARDU'!$A:$BS,44,0)</f>
        <v>#N/A</v>
      </c>
      <c r="BE781" s="23" t="e">
        <f t="shared" si="399"/>
        <v>#N/A</v>
      </c>
      <c r="BF781" s="17" t="e">
        <f>VLOOKUP($E781,'DATA PENGUKURAN GARDU'!$A:$BS,46,0)</f>
        <v>#N/A</v>
      </c>
      <c r="BG781" s="23" t="e">
        <f t="shared" si="400"/>
        <v>#N/A</v>
      </c>
      <c r="BH781" s="17" t="e">
        <f>VLOOKUP($E781,'DATA PENGUKURAN GARDU'!$A:$BS,46,0)</f>
        <v>#N/A</v>
      </c>
      <c r="BI781" s="17" t="e">
        <f>VLOOKUP($E781,'DATA PENGUKURAN GARDU'!$A:$BS,53,0)</f>
        <v>#N/A</v>
      </c>
      <c r="BJ781" s="17" t="e">
        <f>VLOOKUP($E781,'DATA PENGUKURAN GARDU'!$A:$BS,54,0)</f>
        <v>#N/A</v>
      </c>
      <c r="BK781" s="20" t="e">
        <f t="shared" si="411"/>
        <v>#N/A</v>
      </c>
      <c r="BL781" s="20" t="e">
        <f t="shared" si="412"/>
        <v>#N/A</v>
      </c>
      <c r="BM781" s="20" t="e">
        <f t="shared" si="413"/>
        <v>#N/A</v>
      </c>
      <c r="BN781" s="25" t="e">
        <f t="shared" si="414"/>
        <v>#N/A</v>
      </c>
      <c r="BO781" s="26" t="str">
        <f t="shared" si="415"/>
        <v>0</v>
      </c>
      <c r="BP781" s="21" t="e">
        <f t="shared" si="416"/>
        <v>#VALUE!</v>
      </c>
      <c r="BQ781" s="20" t="e">
        <f t="shared" si="417"/>
        <v>#N/A</v>
      </c>
      <c r="BR781" s="20" t="e">
        <v>#N/A</v>
      </c>
      <c r="BS781" s="9" t="e">
        <v>#N/A</v>
      </c>
      <c r="BT781" s="2" t="e">
        <f t="shared" si="418"/>
        <v>#VALUE!</v>
      </c>
      <c r="BU781" s="2" t="e">
        <f t="shared" si="401"/>
        <v>#N/A</v>
      </c>
      <c r="BV781" s="2" t="e">
        <f t="shared" si="402"/>
        <v>#N/A</v>
      </c>
    </row>
    <row r="782" s="2" customFormat="1" ht="22.95" customHeight="1" spans="1:74">
      <c r="A782" s="9" t="str">
        <f t="shared" si="403"/>
        <v>K-083Induk</v>
      </c>
      <c r="B782" s="9" t="str">
        <f t="shared" si="404"/>
        <v>K-083jurusan 1</v>
      </c>
      <c r="C782" s="9" t="str">
        <f t="shared" si="405"/>
        <v>K-083jurusan 2</v>
      </c>
      <c r="D782" s="9" t="str">
        <f t="shared" si="406"/>
        <v>K-083jurusan 3</v>
      </c>
      <c r="E782" s="9" t="str">
        <f t="shared" si="407"/>
        <v>K-083jurusan 4</v>
      </c>
      <c r="F782" s="10" t="s">
        <v>410</v>
      </c>
      <c r="G782" s="10" t="s">
        <v>132</v>
      </c>
      <c r="H782" s="10" t="s">
        <v>973</v>
      </c>
      <c r="I782" s="10" t="s">
        <v>11629</v>
      </c>
      <c r="J782" s="10" t="s">
        <v>11630</v>
      </c>
      <c r="K782" s="10" t="s">
        <v>7465</v>
      </c>
      <c r="L782" s="10"/>
      <c r="M782" s="10"/>
      <c r="N782" s="14">
        <f t="shared" si="408"/>
        <v>0</v>
      </c>
      <c r="O782" s="15" t="e">
        <f t="shared" si="409"/>
        <v>#VALUE!</v>
      </c>
      <c r="P782" s="15" t="e">
        <f t="shared" si="410"/>
        <v>#VALUE!</v>
      </c>
      <c r="Q782" s="17" t="e">
        <f>VLOOKUP($A782,'DATA PENGUKURAN GARDU'!$A:$BS,42,0)</f>
        <v>#N/A</v>
      </c>
      <c r="R782" s="18" t="e">
        <f t="shared" si="386"/>
        <v>#N/A</v>
      </c>
      <c r="S782" s="17" t="e">
        <f>VLOOKUP($A782,'DATA PENGUKURAN GARDU'!$A:$BS,44,0)</f>
        <v>#N/A</v>
      </c>
      <c r="T782" s="18" t="e">
        <f t="shared" si="387"/>
        <v>#N/A</v>
      </c>
      <c r="U782" s="17" t="e">
        <f>VLOOKUP($A782,'DATA PENGUKURAN GARDU'!$A:$BS,46,0)</f>
        <v>#N/A</v>
      </c>
      <c r="V782" s="18" t="e">
        <f t="shared" si="388"/>
        <v>#N/A</v>
      </c>
      <c r="W782" s="17" t="e">
        <f>VLOOKUP($A782,'DATA PENGUKURAN GARDU'!$A:$BS,48,0)</f>
        <v>#N/A</v>
      </c>
      <c r="X782" s="17" t="e">
        <f>VLOOKUP($A782,'DATA PENGUKURAN GARDU'!$A:$BS,53,0)</f>
        <v>#N/A</v>
      </c>
      <c r="Y782" s="17" t="e">
        <f>VLOOKUP($A782,'DATA PENGUKURAN GARDU'!$A:$BS,54,0)</f>
        <v>#N/A</v>
      </c>
      <c r="Z782" s="17" t="e">
        <f>VLOOKUP($A782,'DATA PENGUKURAN GARDU'!$A:$BS,55,0)</f>
        <v>#N/A</v>
      </c>
      <c r="AA782" s="20" t="e">
        <f>VLOOKUP($B782,'DATA PENGUKURAN GARDU'!$A:$BS,42,0)</f>
        <v>#N/A</v>
      </c>
      <c r="AB782" s="21" t="e">
        <f t="shared" si="389"/>
        <v>#N/A</v>
      </c>
      <c r="AC782" s="20" t="e">
        <f>VLOOKUP($B782,'DATA PENGUKURAN GARDU'!$A:$BS,44,0)</f>
        <v>#N/A</v>
      </c>
      <c r="AD782" s="21" t="e">
        <f t="shared" si="390"/>
        <v>#N/A</v>
      </c>
      <c r="AE782" s="20" t="e">
        <f>VLOOKUP($B782,'DATA PENGUKURAN GARDU'!$A:$BS,46,0)</f>
        <v>#N/A</v>
      </c>
      <c r="AF782" s="21" t="e">
        <f t="shared" si="391"/>
        <v>#N/A</v>
      </c>
      <c r="AG782" s="20" t="e">
        <f>VLOOKUP($B782,'DATA PENGUKURAN GARDU'!$A:$BS,46,0)</f>
        <v>#N/A</v>
      </c>
      <c r="AH782" s="20" t="e">
        <f>VLOOKUP($B782,'DATA PENGUKURAN GARDU'!$A:$BS,53,0)</f>
        <v>#N/A</v>
      </c>
      <c r="AI782" s="20" t="e">
        <f>VLOOKUP($B782,'DATA PENGUKURAN GARDU'!$A:$BS,54,0)</f>
        <v>#N/A</v>
      </c>
      <c r="AJ782" s="17" t="e">
        <f>VLOOKUP($C782,'DATA PENGUKURAN GARDU'!$A:$BS,42,0)</f>
        <v>#N/A</v>
      </c>
      <c r="AK782" s="23" t="e">
        <f t="shared" si="392"/>
        <v>#N/A</v>
      </c>
      <c r="AL782" s="17" t="e">
        <f>VLOOKUP($C782,'DATA PENGUKURAN GARDU'!$A:$BS,44,0)</f>
        <v>#N/A</v>
      </c>
      <c r="AM782" s="23" t="e">
        <f t="shared" si="393"/>
        <v>#N/A</v>
      </c>
      <c r="AN782" s="17" t="e">
        <f>VLOOKUP($C782,'DATA PENGUKURAN GARDU'!$A:$BS,46,0)</f>
        <v>#N/A</v>
      </c>
      <c r="AO782" s="23" t="e">
        <f t="shared" si="394"/>
        <v>#N/A</v>
      </c>
      <c r="AP782" s="17" t="e">
        <f>VLOOKUP($C782,'DATA PENGUKURAN GARDU'!$A:$BS,46,0)</f>
        <v>#N/A</v>
      </c>
      <c r="AQ782" s="17" t="e">
        <f>VLOOKUP($C782,'DATA PENGUKURAN GARDU'!$A:$BS,53,0)</f>
        <v>#N/A</v>
      </c>
      <c r="AR782" s="17" t="e">
        <f>VLOOKUP($C782,'DATA PENGUKURAN GARDU'!$A:$BS,54,0)</f>
        <v>#N/A</v>
      </c>
      <c r="AS782" s="20" t="e">
        <f>VLOOKUP($D782,'DATA PENGUKURAN GARDU'!$A:$BS,42,0)</f>
        <v>#N/A</v>
      </c>
      <c r="AT782" s="21" t="e">
        <f t="shared" si="395"/>
        <v>#N/A</v>
      </c>
      <c r="AU782" s="20" t="e">
        <f>VLOOKUP($D782,'DATA PENGUKURAN GARDU'!$A:$BS,44,0)</f>
        <v>#N/A</v>
      </c>
      <c r="AV782" s="21" t="e">
        <f t="shared" si="396"/>
        <v>#N/A</v>
      </c>
      <c r="AW782" s="20" t="e">
        <f>VLOOKUP($D782,'DATA PENGUKURAN GARDU'!$A:$BS,46,0)</f>
        <v>#N/A</v>
      </c>
      <c r="AX782" s="21" t="e">
        <f t="shared" si="397"/>
        <v>#N/A</v>
      </c>
      <c r="AY782" s="20" t="e">
        <f>VLOOKUP($D782,'DATA PENGUKURAN GARDU'!$A:$BS,46,0)</f>
        <v>#N/A</v>
      </c>
      <c r="AZ782" s="20" t="e">
        <f>VLOOKUP($D782,'DATA PENGUKURAN GARDU'!$A:$BS,53,0)</f>
        <v>#N/A</v>
      </c>
      <c r="BA782" s="20" t="e">
        <f>VLOOKUP($D782,'DATA PENGUKURAN GARDU'!$A:$BS,54,0)</f>
        <v>#N/A</v>
      </c>
      <c r="BB782" s="17" t="e">
        <f>VLOOKUP($E782,'DATA PENGUKURAN GARDU'!$A:$BS,42,0)</f>
        <v>#N/A</v>
      </c>
      <c r="BC782" s="23" t="e">
        <f t="shared" si="398"/>
        <v>#N/A</v>
      </c>
      <c r="BD782" s="17" t="e">
        <f>VLOOKUP($E782,'DATA PENGUKURAN GARDU'!$A:$BS,44,0)</f>
        <v>#N/A</v>
      </c>
      <c r="BE782" s="23" t="e">
        <f t="shared" si="399"/>
        <v>#N/A</v>
      </c>
      <c r="BF782" s="17" t="e">
        <f>VLOOKUP($E782,'DATA PENGUKURAN GARDU'!$A:$BS,46,0)</f>
        <v>#N/A</v>
      </c>
      <c r="BG782" s="23" t="e">
        <f t="shared" si="400"/>
        <v>#N/A</v>
      </c>
      <c r="BH782" s="17" t="e">
        <f>VLOOKUP($E782,'DATA PENGUKURAN GARDU'!$A:$BS,46,0)</f>
        <v>#N/A</v>
      </c>
      <c r="BI782" s="17" t="e">
        <f>VLOOKUP($E782,'DATA PENGUKURAN GARDU'!$A:$BS,53,0)</f>
        <v>#N/A</v>
      </c>
      <c r="BJ782" s="17" t="e">
        <f>VLOOKUP($E782,'DATA PENGUKURAN GARDU'!$A:$BS,54,0)</f>
        <v>#N/A</v>
      </c>
      <c r="BK782" s="20" t="e">
        <f t="shared" si="411"/>
        <v>#N/A</v>
      </c>
      <c r="BL782" s="20" t="e">
        <f t="shared" si="412"/>
        <v>#N/A</v>
      </c>
      <c r="BM782" s="20" t="e">
        <f t="shared" si="413"/>
        <v>#N/A</v>
      </c>
      <c r="BN782" s="25" t="e">
        <f t="shared" si="414"/>
        <v>#N/A</v>
      </c>
      <c r="BO782" s="26" t="str">
        <f t="shared" si="415"/>
        <v>0</v>
      </c>
      <c r="BP782" s="21" t="e">
        <f t="shared" si="416"/>
        <v>#VALUE!</v>
      </c>
      <c r="BQ782" s="20" t="e">
        <f t="shared" si="417"/>
        <v>#N/A</v>
      </c>
      <c r="BR782" s="20" t="e">
        <v>#N/A</v>
      </c>
      <c r="BS782" s="9" t="e">
        <v>#N/A</v>
      </c>
      <c r="BT782" s="2" t="e">
        <f t="shared" si="418"/>
        <v>#VALUE!</v>
      </c>
      <c r="BU782" s="2" t="e">
        <f t="shared" si="401"/>
        <v>#N/A</v>
      </c>
      <c r="BV782" s="2" t="e">
        <f t="shared" si="402"/>
        <v>#N/A</v>
      </c>
    </row>
    <row r="783" s="2" customFormat="1" ht="22.95" customHeight="1" spans="1:74">
      <c r="A783" s="9" t="str">
        <f t="shared" si="403"/>
        <v>K-107Induk</v>
      </c>
      <c r="B783" s="9" t="str">
        <f t="shared" si="404"/>
        <v>K-107jurusan 1</v>
      </c>
      <c r="C783" s="9" t="str">
        <f t="shared" si="405"/>
        <v>K-107jurusan 2</v>
      </c>
      <c r="D783" s="9" t="str">
        <f t="shared" si="406"/>
        <v>K-107jurusan 3</v>
      </c>
      <c r="E783" s="9" t="str">
        <f t="shared" si="407"/>
        <v>K-107jurusan 4</v>
      </c>
      <c r="F783" s="10" t="s">
        <v>410</v>
      </c>
      <c r="G783" s="10" t="s">
        <v>132</v>
      </c>
      <c r="H783" s="10" t="s">
        <v>974</v>
      </c>
      <c r="I783" s="10" t="s">
        <v>11631</v>
      </c>
      <c r="J783" s="10" t="s">
        <v>11632</v>
      </c>
      <c r="K783" s="10" t="s">
        <v>7465</v>
      </c>
      <c r="L783" s="10"/>
      <c r="M783" s="10"/>
      <c r="N783" s="14">
        <f t="shared" si="408"/>
        <v>0</v>
      </c>
      <c r="O783" s="15" t="e">
        <f t="shared" si="409"/>
        <v>#VALUE!</v>
      </c>
      <c r="P783" s="15" t="e">
        <f t="shared" si="410"/>
        <v>#VALUE!</v>
      </c>
      <c r="Q783" s="17" t="e">
        <f>VLOOKUP($A783,'DATA PENGUKURAN GARDU'!$A:$BS,42,0)</f>
        <v>#N/A</v>
      </c>
      <c r="R783" s="18" t="e">
        <f t="shared" si="386"/>
        <v>#N/A</v>
      </c>
      <c r="S783" s="17" t="e">
        <f>VLOOKUP($A783,'DATA PENGUKURAN GARDU'!$A:$BS,44,0)</f>
        <v>#N/A</v>
      </c>
      <c r="T783" s="18" t="e">
        <f t="shared" si="387"/>
        <v>#N/A</v>
      </c>
      <c r="U783" s="17" t="e">
        <f>VLOOKUP($A783,'DATA PENGUKURAN GARDU'!$A:$BS,46,0)</f>
        <v>#N/A</v>
      </c>
      <c r="V783" s="18" t="e">
        <f t="shared" si="388"/>
        <v>#N/A</v>
      </c>
      <c r="W783" s="17" t="e">
        <f>VLOOKUP($A783,'DATA PENGUKURAN GARDU'!$A:$BS,48,0)</f>
        <v>#N/A</v>
      </c>
      <c r="X783" s="17" t="e">
        <f>VLOOKUP($A783,'DATA PENGUKURAN GARDU'!$A:$BS,53,0)</f>
        <v>#N/A</v>
      </c>
      <c r="Y783" s="17" t="e">
        <f>VLOOKUP($A783,'DATA PENGUKURAN GARDU'!$A:$BS,54,0)</f>
        <v>#N/A</v>
      </c>
      <c r="Z783" s="17" t="e">
        <f>VLOOKUP($A783,'DATA PENGUKURAN GARDU'!$A:$BS,55,0)</f>
        <v>#N/A</v>
      </c>
      <c r="AA783" s="20" t="e">
        <f>VLOOKUP($B783,'DATA PENGUKURAN GARDU'!$A:$BS,42,0)</f>
        <v>#N/A</v>
      </c>
      <c r="AB783" s="21" t="e">
        <f t="shared" si="389"/>
        <v>#N/A</v>
      </c>
      <c r="AC783" s="20" t="e">
        <f>VLOOKUP($B783,'DATA PENGUKURAN GARDU'!$A:$BS,44,0)</f>
        <v>#N/A</v>
      </c>
      <c r="AD783" s="21" t="e">
        <f t="shared" si="390"/>
        <v>#N/A</v>
      </c>
      <c r="AE783" s="20" t="e">
        <f>VLOOKUP($B783,'DATA PENGUKURAN GARDU'!$A:$BS,46,0)</f>
        <v>#N/A</v>
      </c>
      <c r="AF783" s="21" t="e">
        <f t="shared" si="391"/>
        <v>#N/A</v>
      </c>
      <c r="AG783" s="20" t="e">
        <f>VLOOKUP($B783,'DATA PENGUKURAN GARDU'!$A:$BS,46,0)</f>
        <v>#N/A</v>
      </c>
      <c r="AH783" s="20" t="e">
        <f>VLOOKUP($B783,'DATA PENGUKURAN GARDU'!$A:$BS,53,0)</f>
        <v>#N/A</v>
      </c>
      <c r="AI783" s="20" t="e">
        <f>VLOOKUP($B783,'DATA PENGUKURAN GARDU'!$A:$BS,54,0)</f>
        <v>#N/A</v>
      </c>
      <c r="AJ783" s="17" t="e">
        <f>VLOOKUP($C783,'DATA PENGUKURAN GARDU'!$A:$BS,42,0)</f>
        <v>#N/A</v>
      </c>
      <c r="AK783" s="23" t="e">
        <f t="shared" si="392"/>
        <v>#N/A</v>
      </c>
      <c r="AL783" s="17" t="e">
        <f>VLOOKUP($C783,'DATA PENGUKURAN GARDU'!$A:$BS,44,0)</f>
        <v>#N/A</v>
      </c>
      <c r="AM783" s="23" t="e">
        <f t="shared" si="393"/>
        <v>#N/A</v>
      </c>
      <c r="AN783" s="17" t="e">
        <f>VLOOKUP($C783,'DATA PENGUKURAN GARDU'!$A:$BS,46,0)</f>
        <v>#N/A</v>
      </c>
      <c r="AO783" s="23" t="e">
        <f t="shared" si="394"/>
        <v>#N/A</v>
      </c>
      <c r="AP783" s="17" t="e">
        <f>VLOOKUP($C783,'DATA PENGUKURAN GARDU'!$A:$BS,46,0)</f>
        <v>#N/A</v>
      </c>
      <c r="AQ783" s="17" t="e">
        <f>VLOOKUP($C783,'DATA PENGUKURAN GARDU'!$A:$BS,53,0)</f>
        <v>#N/A</v>
      </c>
      <c r="AR783" s="17" t="e">
        <f>VLOOKUP($C783,'DATA PENGUKURAN GARDU'!$A:$BS,54,0)</f>
        <v>#N/A</v>
      </c>
      <c r="AS783" s="20" t="e">
        <f>VLOOKUP($D783,'DATA PENGUKURAN GARDU'!$A:$BS,42,0)</f>
        <v>#N/A</v>
      </c>
      <c r="AT783" s="21" t="e">
        <f t="shared" si="395"/>
        <v>#N/A</v>
      </c>
      <c r="AU783" s="20" t="e">
        <f>VLOOKUP($D783,'DATA PENGUKURAN GARDU'!$A:$BS,44,0)</f>
        <v>#N/A</v>
      </c>
      <c r="AV783" s="21" t="e">
        <f t="shared" si="396"/>
        <v>#N/A</v>
      </c>
      <c r="AW783" s="20" t="e">
        <f>VLOOKUP($D783,'DATA PENGUKURAN GARDU'!$A:$BS,46,0)</f>
        <v>#N/A</v>
      </c>
      <c r="AX783" s="21" t="e">
        <f t="shared" si="397"/>
        <v>#N/A</v>
      </c>
      <c r="AY783" s="20" t="e">
        <f>VLOOKUP($D783,'DATA PENGUKURAN GARDU'!$A:$BS,46,0)</f>
        <v>#N/A</v>
      </c>
      <c r="AZ783" s="20" t="e">
        <f>VLOOKUP($D783,'DATA PENGUKURAN GARDU'!$A:$BS,53,0)</f>
        <v>#N/A</v>
      </c>
      <c r="BA783" s="20" t="e">
        <f>VLOOKUP($D783,'DATA PENGUKURAN GARDU'!$A:$BS,54,0)</f>
        <v>#N/A</v>
      </c>
      <c r="BB783" s="17" t="e">
        <f>VLOOKUP($E783,'DATA PENGUKURAN GARDU'!$A:$BS,42,0)</f>
        <v>#N/A</v>
      </c>
      <c r="BC783" s="23" t="e">
        <f t="shared" si="398"/>
        <v>#N/A</v>
      </c>
      <c r="BD783" s="17" t="e">
        <f>VLOOKUP($E783,'DATA PENGUKURAN GARDU'!$A:$BS,44,0)</f>
        <v>#N/A</v>
      </c>
      <c r="BE783" s="23" t="e">
        <f t="shared" si="399"/>
        <v>#N/A</v>
      </c>
      <c r="BF783" s="17" t="e">
        <f>VLOOKUP($E783,'DATA PENGUKURAN GARDU'!$A:$BS,46,0)</f>
        <v>#N/A</v>
      </c>
      <c r="BG783" s="23" t="e">
        <f t="shared" si="400"/>
        <v>#N/A</v>
      </c>
      <c r="BH783" s="17" t="e">
        <f>VLOOKUP($E783,'DATA PENGUKURAN GARDU'!$A:$BS,46,0)</f>
        <v>#N/A</v>
      </c>
      <c r="BI783" s="17" t="e">
        <f>VLOOKUP($E783,'DATA PENGUKURAN GARDU'!$A:$BS,53,0)</f>
        <v>#N/A</v>
      </c>
      <c r="BJ783" s="17" t="e">
        <f>VLOOKUP($E783,'DATA PENGUKURAN GARDU'!$A:$BS,54,0)</f>
        <v>#N/A</v>
      </c>
      <c r="BK783" s="20" t="e">
        <f t="shared" si="411"/>
        <v>#N/A</v>
      </c>
      <c r="BL783" s="20" t="e">
        <f t="shared" si="412"/>
        <v>#N/A</v>
      </c>
      <c r="BM783" s="20" t="e">
        <f t="shared" si="413"/>
        <v>#N/A</v>
      </c>
      <c r="BN783" s="25" t="e">
        <f t="shared" si="414"/>
        <v>#N/A</v>
      </c>
      <c r="BO783" s="26" t="str">
        <f t="shared" si="415"/>
        <v>0</v>
      </c>
      <c r="BP783" s="21" t="e">
        <f t="shared" si="416"/>
        <v>#VALUE!</v>
      </c>
      <c r="BQ783" s="20" t="e">
        <f t="shared" si="417"/>
        <v>#N/A</v>
      </c>
      <c r="BR783" s="20" t="e">
        <v>#N/A</v>
      </c>
      <c r="BS783" s="9" t="e">
        <v>#N/A</v>
      </c>
      <c r="BT783" s="2" t="e">
        <f t="shared" si="418"/>
        <v>#VALUE!</v>
      </c>
      <c r="BU783" s="2" t="e">
        <f t="shared" si="401"/>
        <v>#N/A</v>
      </c>
      <c r="BV783" s="2" t="e">
        <f t="shared" si="402"/>
        <v>#N/A</v>
      </c>
    </row>
    <row r="784" s="2" customFormat="1" ht="22.95" customHeight="1" spans="1:74">
      <c r="A784" s="9" t="str">
        <f t="shared" si="403"/>
        <v>K-110Induk</v>
      </c>
      <c r="B784" s="9" t="str">
        <f t="shared" si="404"/>
        <v>K-110jurusan 1</v>
      </c>
      <c r="C784" s="9" t="str">
        <f t="shared" si="405"/>
        <v>K-110jurusan 2</v>
      </c>
      <c r="D784" s="9" t="str">
        <f t="shared" si="406"/>
        <v>K-110jurusan 3</v>
      </c>
      <c r="E784" s="9" t="str">
        <f t="shared" si="407"/>
        <v>K-110jurusan 4</v>
      </c>
      <c r="F784" s="10" t="s">
        <v>410</v>
      </c>
      <c r="G784" s="10" t="s">
        <v>132</v>
      </c>
      <c r="H784" s="10" t="s">
        <v>975</v>
      </c>
      <c r="I784" s="10" t="s">
        <v>11633</v>
      </c>
      <c r="J784" s="10" t="s">
        <v>11634</v>
      </c>
      <c r="K784" s="10" t="s">
        <v>7465</v>
      </c>
      <c r="L784" s="10"/>
      <c r="M784" s="10"/>
      <c r="N784" s="14">
        <f t="shared" si="408"/>
        <v>0</v>
      </c>
      <c r="O784" s="15" t="e">
        <f t="shared" si="409"/>
        <v>#VALUE!</v>
      </c>
      <c r="P784" s="15" t="e">
        <f t="shared" si="410"/>
        <v>#VALUE!</v>
      </c>
      <c r="Q784" s="17" t="e">
        <f>VLOOKUP($A784,'DATA PENGUKURAN GARDU'!$A:$BS,42,0)</f>
        <v>#N/A</v>
      </c>
      <c r="R784" s="18" t="e">
        <f t="shared" si="386"/>
        <v>#N/A</v>
      </c>
      <c r="S784" s="17" t="e">
        <f>VLOOKUP($A784,'DATA PENGUKURAN GARDU'!$A:$BS,44,0)</f>
        <v>#N/A</v>
      </c>
      <c r="T784" s="18" t="e">
        <f t="shared" si="387"/>
        <v>#N/A</v>
      </c>
      <c r="U784" s="17" t="e">
        <f>VLOOKUP($A784,'DATA PENGUKURAN GARDU'!$A:$BS,46,0)</f>
        <v>#N/A</v>
      </c>
      <c r="V784" s="18" t="e">
        <f t="shared" si="388"/>
        <v>#N/A</v>
      </c>
      <c r="W784" s="17" t="e">
        <f>VLOOKUP($A784,'DATA PENGUKURAN GARDU'!$A:$BS,48,0)</f>
        <v>#N/A</v>
      </c>
      <c r="X784" s="17" t="e">
        <f>VLOOKUP($A784,'DATA PENGUKURAN GARDU'!$A:$BS,53,0)</f>
        <v>#N/A</v>
      </c>
      <c r="Y784" s="17" t="e">
        <f>VLOOKUP($A784,'DATA PENGUKURAN GARDU'!$A:$BS,54,0)</f>
        <v>#N/A</v>
      </c>
      <c r="Z784" s="17" t="e">
        <f>VLOOKUP($A784,'DATA PENGUKURAN GARDU'!$A:$BS,55,0)</f>
        <v>#N/A</v>
      </c>
      <c r="AA784" s="20" t="e">
        <f>VLOOKUP($B784,'DATA PENGUKURAN GARDU'!$A:$BS,42,0)</f>
        <v>#N/A</v>
      </c>
      <c r="AB784" s="21" t="e">
        <f t="shared" si="389"/>
        <v>#N/A</v>
      </c>
      <c r="AC784" s="20" t="e">
        <f>VLOOKUP($B784,'DATA PENGUKURAN GARDU'!$A:$BS,44,0)</f>
        <v>#N/A</v>
      </c>
      <c r="AD784" s="21" t="e">
        <f t="shared" si="390"/>
        <v>#N/A</v>
      </c>
      <c r="AE784" s="20" t="e">
        <f>VLOOKUP($B784,'DATA PENGUKURAN GARDU'!$A:$BS,46,0)</f>
        <v>#N/A</v>
      </c>
      <c r="AF784" s="21" t="e">
        <f t="shared" si="391"/>
        <v>#N/A</v>
      </c>
      <c r="AG784" s="20" t="e">
        <f>VLOOKUP($B784,'DATA PENGUKURAN GARDU'!$A:$BS,46,0)</f>
        <v>#N/A</v>
      </c>
      <c r="AH784" s="20" t="e">
        <f>VLOOKUP($B784,'DATA PENGUKURAN GARDU'!$A:$BS,53,0)</f>
        <v>#N/A</v>
      </c>
      <c r="AI784" s="20" t="e">
        <f>VLOOKUP($B784,'DATA PENGUKURAN GARDU'!$A:$BS,54,0)</f>
        <v>#N/A</v>
      </c>
      <c r="AJ784" s="17" t="e">
        <f>VLOOKUP($C784,'DATA PENGUKURAN GARDU'!$A:$BS,42,0)</f>
        <v>#N/A</v>
      </c>
      <c r="AK784" s="23" t="e">
        <f t="shared" si="392"/>
        <v>#N/A</v>
      </c>
      <c r="AL784" s="17" t="e">
        <f>VLOOKUP($C784,'DATA PENGUKURAN GARDU'!$A:$BS,44,0)</f>
        <v>#N/A</v>
      </c>
      <c r="AM784" s="23" t="e">
        <f t="shared" si="393"/>
        <v>#N/A</v>
      </c>
      <c r="AN784" s="17" t="e">
        <f>VLOOKUP($C784,'DATA PENGUKURAN GARDU'!$A:$BS,46,0)</f>
        <v>#N/A</v>
      </c>
      <c r="AO784" s="23" t="e">
        <f t="shared" si="394"/>
        <v>#N/A</v>
      </c>
      <c r="AP784" s="17" t="e">
        <f>VLOOKUP($C784,'DATA PENGUKURAN GARDU'!$A:$BS,46,0)</f>
        <v>#N/A</v>
      </c>
      <c r="AQ784" s="17" t="e">
        <f>VLOOKUP($C784,'DATA PENGUKURAN GARDU'!$A:$BS,53,0)</f>
        <v>#N/A</v>
      </c>
      <c r="AR784" s="17" t="e">
        <f>VLOOKUP($C784,'DATA PENGUKURAN GARDU'!$A:$BS,54,0)</f>
        <v>#N/A</v>
      </c>
      <c r="AS784" s="20" t="e">
        <f>VLOOKUP($D784,'DATA PENGUKURAN GARDU'!$A:$BS,42,0)</f>
        <v>#N/A</v>
      </c>
      <c r="AT784" s="21" t="e">
        <f t="shared" si="395"/>
        <v>#N/A</v>
      </c>
      <c r="AU784" s="20" t="e">
        <f>VLOOKUP($D784,'DATA PENGUKURAN GARDU'!$A:$BS,44,0)</f>
        <v>#N/A</v>
      </c>
      <c r="AV784" s="21" t="e">
        <f t="shared" si="396"/>
        <v>#N/A</v>
      </c>
      <c r="AW784" s="20" t="e">
        <f>VLOOKUP($D784,'DATA PENGUKURAN GARDU'!$A:$BS,46,0)</f>
        <v>#N/A</v>
      </c>
      <c r="AX784" s="21" t="e">
        <f t="shared" si="397"/>
        <v>#N/A</v>
      </c>
      <c r="AY784" s="20" t="e">
        <f>VLOOKUP($D784,'DATA PENGUKURAN GARDU'!$A:$BS,46,0)</f>
        <v>#N/A</v>
      </c>
      <c r="AZ784" s="20" t="e">
        <f>VLOOKUP($D784,'DATA PENGUKURAN GARDU'!$A:$BS,53,0)</f>
        <v>#N/A</v>
      </c>
      <c r="BA784" s="20" t="e">
        <f>VLOOKUP($D784,'DATA PENGUKURAN GARDU'!$A:$BS,54,0)</f>
        <v>#N/A</v>
      </c>
      <c r="BB784" s="17" t="e">
        <f>VLOOKUP($E784,'DATA PENGUKURAN GARDU'!$A:$BS,42,0)</f>
        <v>#N/A</v>
      </c>
      <c r="BC784" s="23" t="e">
        <f t="shared" si="398"/>
        <v>#N/A</v>
      </c>
      <c r="BD784" s="17" t="e">
        <f>VLOOKUP($E784,'DATA PENGUKURAN GARDU'!$A:$BS,44,0)</f>
        <v>#N/A</v>
      </c>
      <c r="BE784" s="23" t="e">
        <f t="shared" si="399"/>
        <v>#N/A</v>
      </c>
      <c r="BF784" s="17" t="e">
        <f>VLOOKUP($E784,'DATA PENGUKURAN GARDU'!$A:$BS,46,0)</f>
        <v>#N/A</v>
      </c>
      <c r="BG784" s="23" t="e">
        <f t="shared" si="400"/>
        <v>#N/A</v>
      </c>
      <c r="BH784" s="17" t="e">
        <f>VLOOKUP($E784,'DATA PENGUKURAN GARDU'!$A:$BS,46,0)</f>
        <v>#N/A</v>
      </c>
      <c r="BI784" s="17" t="e">
        <f>VLOOKUP($E784,'DATA PENGUKURAN GARDU'!$A:$BS,53,0)</f>
        <v>#N/A</v>
      </c>
      <c r="BJ784" s="17" t="e">
        <f>VLOOKUP($E784,'DATA PENGUKURAN GARDU'!$A:$BS,54,0)</f>
        <v>#N/A</v>
      </c>
      <c r="BK784" s="20" t="e">
        <f t="shared" si="411"/>
        <v>#N/A</v>
      </c>
      <c r="BL784" s="20" t="e">
        <f t="shared" si="412"/>
        <v>#N/A</v>
      </c>
      <c r="BM784" s="20" t="e">
        <f t="shared" si="413"/>
        <v>#N/A</v>
      </c>
      <c r="BN784" s="25" t="e">
        <f t="shared" si="414"/>
        <v>#N/A</v>
      </c>
      <c r="BO784" s="26" t="str">
        <f t="shared" si="415"/>
        <v>0</v>
      </c>
      <c r="BP784" s="21" t="e">
        <f t="shared" si="416"/>
        <v>#VALUE!</v>
      </c>
      <c r="BQ784" s="20" t="e">
        <f t="shared" si="417"/>
        <v>#N/A</v>
      </c>
      <c r="BR784" s="20" t="e">
        <v>#N/A</v>
      </c>
      <c r="BS784" s="9" t="e">
        <v>#N/A</v>
      </c>
      <c r="BT784" s="2" t="e">
        <f t="shared" si="418"/>
        <v>#VALUE!</v>
      </c>
      <c r="BU784" s="2" t="e">
        <f t="shared" si="401"/>
        <v>#N/A</v>
      </c>
      <c r="BV784" s="2" t="e">
        <f t="shared" si="402"/>
        <v>#N/A</v>
      </c>
    </row>
    <row r="785" s="2" customFormat="1" ht="22.95" customHeight="1" spans="1:74">
      <c r="A785" s="9" t="str">
        <f t="shared" si="403"/>
        <v>K-117Induk</v>
      </c>
      <c r="B785" s="9" t="str">
        <f t="shared" si="404"/>
        <v>K-117jurusan 1</v>
      </c>
      <c r="C785" s="9" t="str">
        <f t="shared" si="405"/>
        <v>K-117jurusan 2</v>
      </c>
      <c r="D785" s="9" t="str">
        <f t="shared" si="406"/>
        <v>K-117jurusan 3</v>
      </c>
      <c r="E785" s="9" t="str">
        <f t="shared" si="407"/>
        <v>K-117jurusan 4</v>
      </c>
      <c r="F785" s="10" t="s">
        <v>448</v>
      </c>
      <c r="G785" s="10" t="s">
        <v>132</v>
      </c>
      <c r="H785" s="10" t="s">
        <v>976</v>
      </c>
      <c r="I785" s="10" t="s">
        <v>11635</v>
      </c>
      <c r="J785" s="10" t="s">
        <v>11636</v>
      </c>
      <c r="K785" s="10" t="s">
        <v>7465</v>
      </c>
      <c r="L785" s="10"/>
      <c r="M785" s="10"/>
      <c r="N785" s="14">
        <f t="shared" si="408"/>
        <v>0</v>
      </c>
      <c r="O785" s="15" t="e">
        <f t="shared" si="409"/>
        <v>#VALUE!</v>
      </c>
      <c r="P785" s="15" t="e">
        <f t="shared" si="410"/>
        <v>#VALUE!</v>
      </c>
      <c r="Q785" s="17" t="e">
        <f>VLOOKUP($A785,'DATA PENGUKURAN GARDU'!$A:$BS,42,0)</f>
        <v>#N/A</v>
      </c>
      <c r="R785" s="18" t="e">
        <f t="shared" si="386"/>
        <v>#N/A</v>
      </c>
      <c r="S785" s="17" t="e">
        <f>VLOOKUP($A785,'DATA PENGUKURAN GARDU'!$A:$BS,44,0)</f>
        <v>#N/A</v>
      </c>
      <c r="T785" s="18" t="e">
        <f t="shared" si="387"/>
        <v>#N/A</v>
      </c>
      <c r="U785" s="17" t="e">
        <f>VLOOKUP($A785,'DATA PENGUKURAN GARDU'!$A:$BS,46,0)</f>
        <v>#N/A</v>
      </c>
      <c r="V785" s="18" t="e">
        <f t="shared" si="388"/>
        <v>#N/A</v>
      </c>
      <c r="W785" s="17" t="e">
        <f>VLOOKUP($A785,'DATA PENGUKURAN GARDU'!$A:$BS,48,0)</f>
        <v>#N/A</v>
      </c>
      <c r="X785" s="17" t="e">
        <f>VLOOKUP($A785,'DATA PENGUKURAN GARDU'!$A:$BS,53,0)</f>
        <v>#N/A</v>
      </c>
      <c r="Y785" s="17" t="e">
        <f>VLOOKUP($A785,'DATA PENGUKURAN GARDU'!$A:$BS,54,0)</f>
        <v>#N/A</v>
      </c>
      <c r="Z785" s="17" t="e">
        <f>VLOOKUP($A785,'DATA PENGUKURAN GARDU'!$A:$BS,55,0)</f>
        <v>#N/A</v>
      </c>
      <c r="AA785" s="20" t="e">
        <f>VLOOKUP($B785,'DATA PENGUKURAN GARDU'!$A:$BS,42,0)</f>
        <v>#N/A</v>
      </c>
      <c r="AB785" s="21" t="e">
        <f t="shared" si="389"/>
        <v>#N/A</v>
      </c>
      <c r="AC785" s="20" t="e">
        <f>VLOOKUP($B785,'DATA PENGUKURAN GARDU'!$A:$BS,44,0)</f>
        <v>#N/A</v>
      </c>
      <c r="AD785" s="21" t="e">
        <f t="shared" si="390"/>
        <v>#N/A</v>
      </c>
      <c r="AE785" s="20" t="e">
        <f>VLOOKUP($B785,'DATA PENGUKURAN GARDU'!$A:$BS,46,0)</f>
        <v>#N/A</v>
      </c>
      <c r="AF785" s="21" t="e">
        <f t="shared" si="391"/>
        <v>#N/A</v>
      </c>
      <c r="AG785" s="20" t="e">
        <f>VLOOKUP($B785,'DATA PENGUKURAN GARDU'!$A:$BS,46,0)</f>
        <v>#N/A</v>
      </c>
      <c r="AH785" s="20" t="e">
        <f>VLOOKUP($B785,'DATA PENGUKURAN GARDU'!$A:$BS,53,0)</f>
        <v>#N/A</v>
      </c>
      <c r="AI785" s="20" t="e">
        <f>VLOOKUP($B785,'DATA PENGUKURAN GARDU'!$A:$BS,54,0)</f>
        <v>#N/A</v>
      </c>
      <c r="AJ785" s="17" t="e">
        <f>VLOOKUP($C785,'DATA PENGUKURAN GARDU'!$A:$BS,42,0)</f>
        <v>#N/A</v>
      </c>
      <c r="AK785" s="23" t="e">
        <f t="shared" si="392"/>
        <v>#N/A</v>
      </c>
      <c r="AL785" s="17" t="e">
        <f>VLOOKUP($C785,'DATA PENGUKURAN GARDU'!$A:$BS,44,0)</f>
        <v>#N/A</v>
      </c>
      <c r="AM785" s="23" t="e">
        <f t="shared" si="393"/>
        <v>#N/A</v>
      </c>
      <c r="AN785" s="17" t="e">
        <f>VLOOKUP($C785,'DATA PENGUKURAN GARDU'!$A:$BS,46,0)</f>
        <v>#N/A</v>
      </c>
      <c r="AO785" s="23" t="e">
        <f t="shared" si="394"/>
        <v>#N/A</v>
      </c>
      <c r="AP785" s="17" t="e">
        <f>VLOOKUP($C785,'DATA PENGUKURAN GARDU'!$A:$BS,46,0)</f>
        <v>#N/A</v>
      </c>
      <c r="AQ785" s="17" t="e">
        <f>VLOOKUP($C785,'DATA PENGUKURAN GARDU'!$A:$BS,53,0)</f>
        <v>#N/A</v>
      </c>
      <c r="AR785" s="17" t="e">
        <f>VLOOKUP($C785,'DATA PENGUKURAN GARDU'!$A:$BS,54,0)</f>
        <v>#N/A</v>
      </c>
      <c r="AS785" s="20" t="e">
        <f>VLOOKUP($D785,'DATA PENGUKURAN GARDU'!$A:$BS,42,0)</f>
        <v>#N/A</v>
      </c>
      <c r="AT785" s="21" t="e">
        <f t="shared" si="395"/>
        <v>#N/A</v>
      </c>
      <c r="AU785" s="20" t="e">
        <f>VLOOKUP($D785,'DATA PENGUKURAN GARDU'!$A:$BS,44,0)</f>
        <v>#N/A</v>
      </c>
      <c r="AV785" s="21" t="e">
        <f t="shared" si="396"/>
        <v>#N/A</v>
      </c>
      <c r="AW785" s="20" t="e">
        <f>VLOOKUP($D785,'DATA PENGUKURAN GARDU'!$A:$BS,46,0)</f>
        <v>#N/A</v>
      </c>
      <c r="AX785" s="21" t="e">
        <f t="shared" si="397"/>
        <v>#N/A</v>
      </c>
      <c r="AY785" s="20" t="e">
        <f>VLOOKUP($D785,'DATA PENGUKURAN GARDU'!$A:$BS,46,0)</f>
        <v>#N/A</v>
      </c>
      <c r="AZ785" s="20" t="e">
        <f>VLOOKUP($D785,'DATA PENGUKURAN GARDU'!$A:$BS,53,0)</f>
        <v>#N/A</v>
      </c>
      <c r="BA785" s="20" t="e">
        <f>VLOOKUP($D785,'DATA PENGUKURAN GARDU'!$A:$BS,54,0)</f>
        <v>#N/A</v>
      </c>
      <c r="BB785" s="17" t="e">
        <f>VLOOKUP($E785,'DATA PENGUKURAN GARDU'!$A:$BS,42,0)</f>
        <v>#N/A</v>
      </c>
      <c r="BC785" s="23" t="e">
        <f t="shared" si="398"/>
        <v>#N/A</v>
      </c>
      <c r="BD785" s="17" t="e">
        <f>VLOOKUP($E785,'DATA PENGUKURAN GARDU'!$A:$BS,44,0)</f>
        <v>#N/A</v>
      </c>
      <c r="BE785" s="23" t="e">
        <f t="shared" si="399"/>
        <v>#N/A</v>
      </c>
      <c r="BF785" s="17" t="e">
        <f>VLOOKUP($E785,'DATA PENGUKURAN GARDU'!$A:$BS,46,0)</f>
        <v>#N/A</v>
      </c>
      <c r="BG785" s="23" t="e">
        <f t="shared" si="400"/>
        <v>#N/A</v>
      </c>
      <c r="BH785" s="17" t="e">
        <f>VLOOKUP($E785,'DATA PENGUKURAN GARDU'!$A:$BS,46,0)</f>
        <v>#N/A</v>
      </c>
      <c r="BI785" s="17" t="e">
        <f>VLOOKUP($E785,'DATA PENGUKURAN GARDU'!$A:$BS,53,0)</f>
        <v>#N/A</v>
      </c>
      <c r="BJ785" s="17" t="e">
        <f>VLOOKUP($E785,'DATA PENGUKURAN GARDU'!$A:$BS,54,0)</f>
        <v>#N/A</v>
      </c>
      <c r="BK785" s="20" t="e">
        <f t="shared" si="411"/>
        <v>#N/A</v>
      </c>
      <c r="BL785" s="20" t="e">
        <f t="shared" si="412"/>
        <v>#N/A</v>
      </c>
      <c r="BM785" s="20" t="e">
        <f t="shared" si="413"/>
        <v>#N/A</v>
      </c>
      <c r="BN785" s="25" t="e">
        <f t="shared" si="414"/>
        <v>#N/A</v>
      </c>
      <c r="BO785" s="26" t="str">
        <f t="shared" si="415"/>
        <v>0</v>
      </c>
      <c r="BP785" s="21" t="e">
        <f t="shared" si="416"/>
        <v>#VALUE!</v>
      </c>
      <c r="BQ785" s="20" t="e">
        <f t="shared" si="417"/>
        <v>#N/A</v>
      </c>
      <c r="BR785" s="20" t="e">
        <v>#N/A</v>
      </c>
      <c r="BS785" s="9" t="e">
        <v>#N/A</v>
      </c>
      <c r="BT785" s="2" t="e">
        <f t="shared" si="418"/>
        <v>#VALUE!</v>
      </c>
      <c r="BU785" s="2" t="e">
        <f t="shared" si="401"/>
        <v>#N/A</v>
      </c>
      <c r="BV785" s="2" t="e">
        <f t="shared" si="402"/>
        <v>#N/A</v>
      </c>
    </row>
    <row r="786" s="2" customFormat="1" ht="22.95" customHeight="1" spans="1:74">
      <c r="A786" s="9" t="str">
        <f t="shared" si="403"/>
        <v>K-118Induk</v>
      </c>
      <c r="B786" s="9" t="str">
        <f t="shared" si="404"/>
        <v>K-118jurusan 1</v>
      </c>
      <c r="C786" s="9" t="str">
        <f t="shared" si="405"/>
        <v>K-118jurusan 2</v>
      </c>
      <c r="D786" s="9" t="str">
        <f t="shared" si="406"/>
        <v>K-118jurusan 3</v>
      </c>
      <c r="E786" s="9" t="str">
        <f t="shared" si="407"/>
        <v>K-118jurusan 4</v>
      </c>
      <c r="F786" s="10" t="s">
        <v>448</v>
      </c>
      <c r="G786" s="10" t="s">
        <v>132</v>
      </c>
      <c r="H786" s="10" t="s">
        <v>977</v>
      </c>
      <c r="I786" s="10" t="s">
        <v>11637</v>
      </c>
      <c r="J786" s="10" t="s">
        <v>11638</v>
      </c>
      <c r="K786" s="10" t="s">
        <v>7465</v>
      </c>
      <c r="L786" s="10"/>
      <c r="M786" s="10"/>
      <c r="N786" s="14">
        <f t="shared" si="408"/>
        <v>0</v>
      </c>
      <c r="O786" s="15" t="e">
        <f t="shared" si="409"/>
        <v>#VALUE!</v>
      </c>
      <c r="P786" s="15" t="e">
        <f t="shared" si="410"/>
        <v>#VALUE!</v>
      </c>
      <c r="Q786" s="17" t="e">
        <f>VLOOKUP($A786,'DATA PENGUKURAN GARDU'!$A:$BS,42,0)</f>
        <v>#N/A</v>
      </c>
      <c r="R786" s="18" t="e">
        <f t="shared" ref="R786:R849" si="419">Q786/$P786*100</f>
        <v>#N/A</v>
      </c>
      <c r="S786" s="17" t="e">
        <f>VLOOKUP($A786,'DATA PENGUKURAN GARDU'!$A:$BS,44,0)</f>
        <v>#N/A</v>
      </c>
      <c r="T786" s="18" t="e">
        <f t="shared" ref="T786:T849" si="420">S786/$P786*100</f>
        <v>#N/A</v>
      </c>
      <c r="U786" s="17" t="e">
        <f>VLOOKUP($A786,'DATA PENGUKURAN GARDU'!$A:$BS,46,0)</f>
        <v>#N/A</v>
      </c>
      <c r="V786" s="18" t="e">
        <f t="shared" ref="V786:V849" si="421">U786/$P786*100</f>
        <v>#N/A</v>
      </c>
      <c r="W786" s="17" t="e">
        <f>VLOOKUP($A786,'DATA PENGUKURAN GARDU'!$A:$BS,48,0)</f>
        <v>#N/A</v>
      </c>
      <c r="X786" s="17" t="e">
        <f>VLOOKUP($A786,'DATA PENGUKURAN GARDU'!$A:$BS,53,0)</f>
        <v>#N/A</v>
      </c>
      <c r="Y786" s="17" t="e">
        <f>VLOOKUP($A786,'DATA PENGUKURAN GARDU'!$A:$BS,54,0)</f>
        <v>#N/A</v>
      </c>
      <c r="Z786" s="17" t="e">
        <f>VLOOKUP($A786,'DATA PENGUKURAN GARDU'!$A:$BS,55,0)</f>
        <v>#N/A</v>
      </c>
      <c r="AA786" s="20" t="e">
        <f>VLOOKUP($B786,'DATA PENGUKURAN GARDU'!$A:$BS,42,0)</f>
        <v>#N/A</v>
      </c>
      <c r="AB786" s="21" t="e">
        <f t="shared" ref="AB786:AB849" si="422">AA786/$P786*100</f>
        <v>#N/A</v>
      </c>
      <c r="AC786" s="20" t="e">
        <f>VLOOKUP($B786,'DATA PENGUKURAN GARDU'!$A:$BS,44,0)</f>
        <v>#N/A</v>
      </c>
      <c r="AD786" s="21" t="e">
        <f t="shared" ref="AD786:AD849" si="423">AC786/$P786*100</f>
        <v>#N/A</v>
      </c>
      <c r="AE786" s="20" t="e">
        <f>VLOOKUP($B786,'DATA PENGUKURAN GARDU'!$A:$BS,46,0)</f>
        <v>#N/A</v>
      </c>
      <c r="AF786" s="21" t="e">
        <f t="shared" ref="AF786:AF849" si="424">AE786/$P786*100</f>
        <v>#N/A</v>
      </c>
      <c r="AG786" s="20" t="e">
        <f>VLOOKUP($B786,'DATA PENGUKURAN GARDU'!$A:$BS,46,0)</f>
        <v>#N/A</v>
      </c>
      <c r="AH786" s="20" t="e">
        <f>VLOOKUP($B786,'DATA PENGUKURAN GARDU'!$A:$BS,53,0)</f>
        <v>#N/A</v>
      </c>
      <c r="AI786" s="20" t="e">
        <f>VLOOKUP($B786,'DATA PENGUKURAN GARDU'!$A:$BS,54,0)</f>
        <v>#N/A</v>
      </c>
      <c r="AJ786" s="17" t="e">
        <f>VLOOKUP($C786,'DATA PENGUKURAN GARDU'!$A:$BS,42,0)</f>
        <v>#N/A</v>
      </c>
      <c r="AK786" s="23" t="e">
        <f t="shared" ref="AK786:AK849" si="425">AJ786/$P786*100</f>
        <v>#N/A</v>
      </c>
      <c r="AL786" s="17" t="e">
        <f>VLOOKUP($C786,'DATA PENGUKURAN GARDU'!$A:$BS,44,0)</f>
        <v>#N/A</v>
      </c>
      <c r="AM786" s="23" t="e">
        <f t="shared" ref="AM786:AM849" si="426">AL786/$P786*100</f>
        <v>#N/A</v>
      </c>
      <c r="AN786" s="17" t="e">
        <f>VLOOKUP($C786,'DATA PENGUKURAN GARDU'!$A:$BS,46,0)</f>
        <v>#N/A</v>
      </c>
      <c r="AO786" s="23" t="e">
        <f t="shared" ref="AO786:AO849" si="427">AN786/$P786*100</f>
        <v>#N/A</v>
      </c>
      <c r="AP786" s="17" t="e">
        <f>VLOOKUP($C786,'DATA PENGUKURAN GARDU'!$A:$BS,46,0)</f>
        <v>#N/A</v>
      </c>
      <c r="AQ786" s="17" t="e">
        <f>VLOOKUP($C786,'DATA PENGUKURAN GARDU'!$A:$BS,53,0)</f>
        <v>#N/A</v>
      </c>
      <c r="AR786" s="17" t="e">
        <f>VLOOKUP($C786,'DATA PENGUKURAN GARDU'!$A:$BS,54,0)</f>
        <v>#N/A</v>
      </c>
      <c r="AS786" s="20" t="e">
        <f>VLOOKUP($D786,'DATA PENGUKURAN GARDU'!$A:$BS,42,0)</f>
        <v>#N/A</v>
      </c>
      <c r="AT786" s="21" t="e">
        <f t="shared" ref="AT786:AT849" si="428">AS786/$P786*100</f>
        <v>#N/A</v>
      </c>
      <c r="AU786" s="20" t="e">
        <f>VLOOKUP($D786,'DATA PENGUKURAN GARDU'!$A:$BS,44,0)</f>
        <v>#N/A</v>
      </c>
      <c r="AV786" s="21" t="e">
        <f t="shared" ref="AV786:AV849" si="429">AU786/$P786*100</f>
        <v>#N/A</v>
      </c>
      <c r="AW786" s="20" t="e">
        <f>VLOOKUP($D786,'DATA PENGUKURAN GARDU'!$A:$BS,46,0)</f>
        <v>#N/A</v>
      </c>
      <c r="AX786" s="21" t="e">
        <f t="shared" ref="AX786:AX849" si="430">AW786/$P786*100</f>
        <v>#N/A</v>
      </c>
      <c r="AY786" s="20" t="e">
        <f>VLOOKUP($D786,'DATA PENGUKURAN GARDU'!$A:$BS,46,0)</f>
        <v>#N/A</v>
      </c>
      <c r="AZ786" s="20" t="e">
        <f>VLOOKUP($D786,'DATA PENGUKURAN GARDU'!$A:$BS,53,0)</f>
        <v>#N/A</v>
      </c>
      <c r="BA786" s="20" t="e">
        <f>VLOOKUP($D786,'DATA PENGUKURAN GARDU'!$A:$BS,54,0)</f>
        <v>#N/A</v>
      </c>
      <c r="BB786" s="17" t="e">
        <f>VLOOKUP($E786,'DATA PENGUKURAN GARDU'!$A:$BS,42,0)</f>
        <v>#N/A</v>
      </c>
      <c r="BC786" s="23" t="e">
        <f t="shared" ref="BC786:BC849" si="431">BB786/$P786*100</f>
        <v>#N/A</v>
      </c>
      <c r="BD786" s="17" t="e">
        <f>VLOOKUP($E786,'DATA PENGUKURAN GARDU'!$A:$BS,44,0)</f>
        <v>#N/A</v>
      </c>
      <c r="BE786" s="23" t="e">
        <f t="shared" ref="BE786:BE849" si="432">BD786/$P786*100</f>
        <v>#N/A</v>
      </c>
      <c r="BF786" s="17" t="e">
        <f>VLOOKUP($E786,'DATA PENGUKURAN GARDU'!$A:$BS,46,0)</f>
        <v>#N/A</v>
      </c>
      <c r="BG786" s="23" t="e">
        <f t="shared" ref="BG786:BG849" si="433">BF786/$P786*100</f>
        <v>#N/A</v>
      </c>
      <c r="BH786" s="17" t="e">
        <f>VLOOKUP($E786,'DATA PENGUKURAN GARDU'!$A:$BS,46,0)</f>
        <v>#N/A</v>
      </c>
      <c r="BI786" s="17" t="e">
        <f>VLOOKUP($E786,'DATA PENGUKURAN GARDU'!$A:$BS,53,0)</f>
        <v>#N/A</v>
      </c>
      <c r="BJ786" s="17" t="e">
        <f>VLOOKUP($E786,'DATA PENGUKURAN GARDU'!$A:$BS,54,0)</f>
        <v>#N/A</v>
      </c>
      <c r="BK786" s="20" t="e">
        <f t="shared" si="411"/>
        <v>#N/A</v>
      </c>
      <c r="BL786" s="20" t="e">
        <f t="shared" si="412"/>
        <v>#N/A</v>
      </c>
      <c r="BM786" s="20" t="e">
        <f t="shared" si="413"/>
        <v>#N/A</v>
      </c>
      <c r="BN786" s="25" t="e">
        <f t="shared" si="414"/>
        <v>#N/A</v>
      </c>
      <c r="BO786" s="26" t="str">
        <f t="shared" si="415"/>
        <v>0</v>
      </c>
      <c r="BP786" s="21" t="e">
        <f t="shared" si="416"/>
        <v>#VALUE!</v>
      </c>
      <c r="BQ786" s="20" t="e">
        <f t="shared" si="417"/>
        <v>#N/A</v>
      </c>
      <c r="BR786" s="20" t="e">
        <v>#N/A</v>
      </c>
      <c r="BS786" s="9" t="e">
        <v>#N/A</v>
      </c>
      <c r="BT786" s="2" t="e">
        <f t="shared" si="418"/>
        <v>#VALUE!</v>
      </c>
      <c r="BU786" s="2" t="e">
        <f t="shared" si="401"/>
        <v>#N/A</v>
      </c>
      <c r="BV786" s="2" t="e">
        <f t="shared" si="402"/>
        <v>#N/A</v>
      </c>
    </row>
    <row r="787" s="2" customFormat="1" ht="22.95" customHeight="1" spans="1:74">
      <c r="A787" s="9" t="str">
        <f t="shared" si="403"/>
        <v>M 123Induk</v>
      </c>
      <c r="B787" s="9" t="str">
        <f t="shared" si="404"/>
        <v>M 123jurusan 1</v>
      </c>
      <c r="C787" s="9" t="str">
        <f t="shared" si="405"/>
        <v>M 123jurusan 2</v>
      </c>
      <c r="D787" s="9" t="str">
        <f t="shared" si="406"/>
        <v>M 123jurusan 3</v>
      </c>
      <c r="E787" s="9" t="str">
        <f t="shared" si="407"/>
        <v>M 123jurusan 4</v>
      </c>
      <c r="F787" s="10" t="s">
        <v>131</v>
      </c>
      <c r="G787" s="10" t="s">
        <v>131</v>
      </c>
      <c r="H787" s="10" t="s">
        <v>978</v>
      </c>
      <c r="I787" s="10" t="s">
        <v>11639</v>
      </c>
      <c r="J787" s="10" t="s">
        <v>11640</v>
      </c>
      <c r="K787" s="10" t="s">
        <v>7465</v>
      </c>
      <c r="L787" s="10"/>
      <c r="M787" s="10"/>
      <c r="N787" s="14">
        <f t="shared" si="408"/>
        <v>0</v>
      </c>
      <c r="O787" s="15" t="e">
        <f t="shared" si="409"/>
        <v>#VALUE!</v>
      </c>
      <c r="P787" s="15" t="e">
        <f t="shared" si="410"/>
        <v>#VALUE!</v>
      </c>
      <c r="Q787" s="17" t="e">
        <f>VLOOKUP($A787,'DATA PENGUKURAN GARDU'!$A:$BS,42,0)</f>
        <v>#N/A</v>
      </c>
      <c r="R787" s="18" t="e">
        <f t="shared" si="419"/>
        <v>#N/A</v>
      </c>
      <c r="S787" s="17" t="e">
        <f>VLOOKUP($A787,'DATA PENGUKURAN GARDU'!$A:$BS,44,0)</f>
        <v>#N/A</v>
      </c>
      <c r="T787" s="18" t="e">
        <f t="shared" si="420"/>
        <v>#N/A</v>
      </c>
      <c r="U787" s="17" t="e">
        <f>VLOOKUP($A787,'DATA PENGUKURAN GARDU'!$A:$BS,46,0)</f>
        <v>#N/A</v>
      </c>
      <c r="V787" s="18" t="e">
        <f t="shared" si="421"/>
        <v>#N/A</v>
      </c>
      <c r="W787" s="17" t="e">
        <f>VLOOKUP($A787,'DATA PENGUKURAN GARDU'!$A:$BS,48,0)</f>
        <v>#N/A</v>
      </c>
      <c r="X787" s="17" t="e">
        <f>VLOOKUP($A787,'DATA PENGUKURAN GARDU'!$A:$BS,53,0)</f>
        <v>#N/A</v>
      </c>
      <c r="Y787" s="17" t="e">
        <f>VLOOKUP($A787,'DATA PENGUKURAN GARDU'!$A:$BS,54,0)</f>
        <v>#N/A</v>
      </c>
      <c r="Z787" s="17" t="e">
        <f>VLOOKUP($A787,'DATA PENGUKURAN GARDU'!$A:$BS,55,0)</f>
        <v>#N/A</v>
      </c>
      <c r="AA787" s="20" t="e">
        <f>VLOOKUP($B787,'DATA PENGUKURAN GARDU'!$A:$BS,42,0)</f>
        <v>#N/A</v>
      </c>
      <c r="AB787" s="21" t="e">
        <f t="shared" si="422"/>
        <v>#N/A</v>
      </c>
      <c r="AC787" s="20" t="e">
        <f>VLOOKUP($B787,'DATA PENGUKURAN GARDU'!$A:$BS,44,0)</f>
        <v>#N/A</v>
      </c>
      <c r="AD787" s="21" t="e">
        <f t="shared" si="423"/>
        <v>#N/A</v>
      </c>
      <c r="AE787" s="20" t="e">
        <f>VLOOKUP($B787,'DATA PENGUKURAN GARDU'!$A:$BS,46,0)</f>
        <v>#N/A</v>
      </c>
      <c r="AF787" s="21" t="e">
        <f t="shared" si="424"/>
        <v>#N/A</v>
      </c>
      <c r="AG787" s="20" t="e">
        <f>VLOOKUP($B787,'DATA PENGUKURAN GARDU'!$A:$BS,46,0)</f>
        <v>#N/A</v>
      </c>
      <c r="AH787" s="20" t="e">
        <f>VLOOKUP($B787,'DATA PENGUKURAN GARDU'!$A:$BS,53,0)</f>
        <v>#N/A</v>
      </c>
      <c r="AI787" s="20" t="e">
        <f>VLOOKUP($B787,'DATA PENGUKURAN GARDU'!$A:$BS,54,0)</f>
        <v>#N/A</v>
      </c>
      <c r="AJ787" s="17" t="e">
        <f>VLOOKUP($C787,'DATA PENGUKURAN GARDU'!$A:$BS,42,0)</f>
        <v>#N/A</v>
      </c>
      <c r="AK787" s="23" t="e">
        <f t="shared" si="425"/>
        <v>#N/A</v>
      </c>
      <c r="AL787" s="17" t="e">
        <f>VLOOKUP($C787,'DATA PENGUKURAN GARDU'!$A:$BS,44,0)</f>
        <v>#N/A</v>
      </c>
      <c r="AM787" s="23" t="e">
        <f t="shared" si="426"/>
        <v>#N/A</v>
      </c>
      <c r="AN787" s="17" t="e">
        <f>VLOOKUP($C787,'DATA PENGUKURAN GARDU'!$A:$BS,46,0)</f>
        <v>#N/A</v>
      </c>
      <c r="AO787" s="23" t="e">
        <f t="shared" si="427"/>
        <v>#N/A</v>
      </c>
      <c r="AP787" s="17" t="e">
        <f>VLOOKUP($C787,'DATA PENGUKURAN GARDU'!$A:$BS,46,0)</f>
        <v>#N/A</v>
      </c>
      <c r="AQ787" s="17" t="e">
        <f>VLOOKUP($C787,'DATA PENGUKURAN GARDU'!$A:$BS,53,0)</f>
        <v>#N/A</v>
      </c>
      <c r="AR787" s="17" t="e">
        <f>VLOOKUP($C787,'DATA PENGUKURAN GARDU'!$A:$BS,54,0)</f>
        <v>#N/A</v>
      </c>
      <c r="AS787" s="20" t="e">
        <f>VLOOKUP($D787,'DATA PENGUKURAN GARDU'!$A:$BS,42,0)</f>
        <v>#N/A</v>
      </c>
      <c r="AT787" s="21" t="e">
        <f t="shared" si="428"/>
        <v>#N/A</v>
      </c>
      <c r="AU787" s="20" t="e">
        <f>VLOOKUP($D787,'DATA PENGUKURAN GARDU'!$A:$BS,44,0)</f>
        <v>#N/A</v>
      </c>
      <c r="AV787" s="21" t="e">
        <f t="shared" si="429"/>
        <v>#N/A</v>
      </c>
      <c r="AW787" s="20" t="e">
        <f>VLOOKUP($D787,'DATA PENGUKURAN GARDU'!$A:$BS,46,0)</f>
        <v>#N/A</v>
      </c>
      <c r="AX787" s="21" t="e">
        <f t="shared" si="430"/>
        <v>#N/A</v>
      </c>
      <c r="AY787" s="20" t="e">
        <f>VLOOKUP($D787,'DATA PENGUKURAN GARDU'!$A:$BS,46,0)</f>
        <v>#N/A</v>
      </c>
      <c r="AZ787" s="20" t="e">
        <f>VLOOKUP($D787,'DATA PENGUKURAN GARDU'!$A:$BS,53,0)</f>
        <v>#N/A</v>
      </c>
      <c r="BA787" s="20" t="e">
        <f>VLOOKUP($D787,'DATA PENGUKURAN GARDU'!$A:$BS,54,0)</f>
        <v>#N/A</v>
      </c>
      <c r="BB787" s="17" t="e">
        <f>VLOOKUP($E787,'DATA PENGUKURAN GARDU'!$A:$BS,42,0)</f>
        <v>#N/A</v>
      </c>
      <c r="BC787" s="23" t="e">
        <f t="shared" si="431"/>
        <v>#N/A</v>
      </c>
      <c r="BD787" s="17" t="e">
        <f>VLOOKUP($E787,'DATA PENGUKURAN GARDU'!$A:$BS,44,0)</f>
        <v>#N/A</v>
      </c>
      <c r="BE787" s="23" t="e">
        <f t="shared" si="432"/>
        <v>#N/A</v>
      </c>
      <c r="BF787" s="17" t="e">
        <f>VLOOKUP($E787,'DATA PENGUKURAN GARDU'!$A:$BS,46,0)</f>
        <v>#N/A</v>
      </c>
      <c r="BG787" s="23" t="e">
        <f t="shared" si="433"/>
        <v>#N/A</v>
      </c>
      <c r="BH787" s="17" t="e">
        <f>VLOOKUP($E787,'DATA PENGUKURAN GARDU'!$A:$BS,46,0)</f>
        <v>#N/A</v>
      </c>
      <c r="BI787" s="17" t="e">
        <f>VLOOKUP($E787,'DATA PENGUKURAN GARDU'!$A:$BS,53,0)</f>
        <v>#N/A</v>
      </c>
      <c r="BJ787" s="17" t="e">
        <f>VLOOKUP($E787,'DATA PENGUKURAN GARDU'!$A:$BS,54,0)</f>
        <v>#N/A</v>
      </c>
      <c r="BK787" s="20" t="e">
        <f t="shared" si="411"/>
        <v>#N/A</v>
      </c>
      <c r="BL787" s="20" t="e">
        <f t="shared" si="412"/>
        <v>#N/A</v>
      </c>
      <c r="BM787" s="20" t="e">
        <f t="shared" si="413"/>
        <v>#N/A</v>
      </c>
      <c r="BN787" s="25" t="e">
        <f t="shared" si="414"/>
        <v>#N/A</v>
      </c>
      <c r="BO787" s="26" t="str">
        <f t="shared" si="415"/>
        <v>0</v>
      </c>
      <c r="BP787" s="21" t="e">
        <f t="shared" si="416"/>
        <v>#VALUE!</v>
      </c>
      <c r="BQ787" s="20" t="e">
        <f t="shared" si="417"/>
        <v>#N/A</v>
      </c>
      <c r="BR787" s="20" t="e">
        <v>#N/A</v>
      </c>
      <c r="BS787" s="9" t="e">
        <v>#N/A</v>
      </c>
      <c r="BT787" s="2" t="e">
        <f t="shared" si="418"/>
        <v>#VALUE!</v>
      </c>
      <c r="BU787" s="2" t="e">
        <f t="shared" si="401"/>
        <v>#N/A</v>
      </c>
      <c r="BV787" s="2" t="e">
        <f t="shared" si="402"/>
        <v>#N/A</v>
      </c>
    </row>
    <row r="788" s="2" customFormat="1" ht="22.95" customHeight="1" spans="1:74">
      <c r="A788" s="9" t="str">
        <f t="shared" si="403"/>
        <v>M 130Induk</v>
      </c>
      <c r="B788" s="9" t="str">
        <f t="shared" si="404"/>
        <v>M 130jurusan 1</v>
      </c>
      <c r="C788" s="9" t="str">
        <f t="shared" si="405"/>
        <v>M 130jurusan 2</v>
      </c>
      <c r="D788" s="9" t="str">
        <f t="shared" si="406"/>
        <v>M 130jurusan 3</v>
      </c>
      <c r="E788" s="9" t="str">
        <f t="shared" si="407"/>
        <v>M 130jurusan 4</v>
      </c>
      <c r="F788" s="10" t="s">
        <v>131</v>
      </c>
      <c r="G788" s="10" t="s">
        <v>131</v>
      </c>
      <c r="H788" s="10" t="s">
        <v>979</v>
      </c>
      <c r="I788" s="10" t="s">
        <v>11641</v>
      </c>
      <c r="J788" s="10" t="s">
        <v>11642</v>
      </c>
      <c r="K788" s="10" t="s">
        <v>7465</v>
      </c>
      <c r="L788" s="10"/>
      <c r="M788" s="10"/>
      <c r="N788" s="14">
        <f t="shared" si="408"/>
        <v>0</v>
      </c>
      <c r="O788" s="15" t="e">
        <f t="shared" si="409"/>
        <v>#VALUE!</v>
      </c>
      <c r="P788" s="15" t="e">
        <f t="shared" si="410"/>
        <v>#VALUE!</v>
      </c>
      <c r="Q788" s="17" t="e">
        <f>VLOOKUP($A788,'DATA PENGUKURAN GARDU'!$A:$BS,42,0)</f>
        <v>#N/A</v>
      </c>
      <c r="R788" s="18" t="e">
        <f t="shared" si="419"/>
        <v>#N/A</v>
      </c>
      <c r="S788" s="17" t="e">
        <f>VLOOKUP($A788,'DATA PENGUKURAN GARDU'!$A:$BS,44,0)</f>
        <v>#N/A</v>
      </c>
      <c r="T788" s="18" t="e">
        <f t="shared" si="420"/>
        <v>#N/A</v>
      </c>
      <c r="U788" s="17" t="e">
        <f>VLOOKUP($A788,'DATA PENGUKURAN GARDU'!$A:$BS,46,0)</f>
        <v>#N/A</v>
      </c>
      <c r="V788" s="18" t="e">
        <f t="shared" si="421"/>
        <v>#N/A</v>
      </c>
      <c r="W788" s="17" t="e">
        <f>VLOOKUP($A788,'DATA PENGUKURAN GARDU'!$A:$BS,48,0)</f>
        <v>#N/A</v>
      </c>
      <c r="X788" s="17" t="e">
        <f>VLOOKUP($A788,'DATA PENGUKURAN GARDU'!$A:$BS,53,0)</f>
        <v>#N/A</v>
      </c>
      <c r="Y788" s="17" t="e">
        <f>VLOOKUP($A788,'DATA PENGUKURAN GARDU'!$A:$BS,54,0)</f>
        <v>#N/A</v>
      </c>
      <c r="Z788" s="17" t="e">
        <f>VLOOKUP($A788,'DATA PENGUKURAN GARDU'!$A:$BS,55,0)</f>
        <v>#N/A</v>
      </c>
      <c r="AA788" s="20" t="e">
        <f>VLOOKUP($B788,'DATA PENGUKURAN GARDU'!$A:$BS,42,0)</f>
        <v>#N/A</v>
      </c>
      <c r="AB788" s="21" t="e">
        <f t="shared" si="422"/>
        <v>#N/A</v>
      </c>
      <c r="AC788" s="20" t="e">
        <f>VLOOKUP($B788,'DATA PENGUKURAN GARDU'!$A:$BS,44,0)</f>
        <v>#N/A</v>
      </c>
      <c r="AD788" s="21" t="e">
        <f t="shared" si="423"/>
        <v>#N/A</v>
      </c>
      <c r="AE788" s="20" t="e">
        <f>VLOOKUP($B788,'DATA PENGUKURAN GARDU'!$A:$BS,46,0)</f>
        <v>#N/A</v>
      </c>
      <c r="AF788" s="21" t="e">
        <f t="shared" si="424"/>
        <v>#N/A</v>
      </c>
      <c r="AG788" s="20" t="e">
        <f>VLOOKUP($B788,'DATA PENGUKURAN GARDU'!$A:$BS,46,0)</f>
        <v>#N/A</v>
      </c>
      <c r="AH788" s="20" t="e">
        <f>VLOOKUP($B788,'DATA PENGUKURAN GARDU'!$A:$BS,53,0)</f>
        <v>#N/A</v>
      </c>
      <c r="AI788" s="20" t="e">
        <f>VLOOKUP($B788,'DATA PENGUKURAN GARDU'!$A:$BS,54,0)</f>
        <v>#N/A</v>
      </c>
      <c r="AJ788" s="17" t="e">
        <f>VLOOKUP($C788,'DATA PENGUKURAN GARDU'!$A:$BS,42,0)</f>
        <v>#N/A</v>
      </c>
      <c r="AK788" s="23" t="e">
        <f t="shared" si="425"/>
        <v>#N/A</v>
      </c>
      <c r="AL788" s="17" t="e">
        <f>VLOOKUP($C788,'DATA PENGUKURAN GARDU'!$A:$BS,44,0)</f>
        <v>#N/A</v>
      </c>
      <c r="AM788" s="23" t="e">
        <f t="shared" si="426"/>
        <v>#N/A</v>
      </c>
      <c r="AN788" s="17" t="e">
        <f>VLOOKUP($C788,'DATA PENGUKURAN GARDU'!$A:$BS,46,0)</f>
        <v>#N/A</v>
      </c>
      <c r="AO788" s="23" t="e">
        <f t="shared" si="427"/>
        <v>#N/A</v>
      </c>
      <c r="AP788" s="17" t="e">
        <f>VLOOKUP($C788,'DATA PENGUKURAN GARDU'!$A:$BS,46,0)</f>
        <v>#N/A</v>
      </c>
      <c r="AQ788" s="17" t="e">
        <f>VLOOKUP($C788,'DATA PENGUKURAN GARDU'!$A:$BS,53,0)</f>
        <v>#N/A</v>
      </c>
      <c r="AR788" s="17" t="e">
        <f>VLOOKUP($C788,'DATA PENGUKURAN GARDU'!$A:$BS,54,0)</f>
        <v>#N/A</v>
      </c>
      <c r="AS788" s="20" t="e">
        <f>VLOOKUP($D788,'DATA PENGUKURAN GARDU'!$A:$BS,42,0)</f>
        <v>#N/A</v>
      </c>
      <c r="AT788" s="21" t="e">
        <f t="shared" si="428"/>
        <v>#N/A</v>
      </c>
      <c r="AU788" s="20" t="e">
        <f>VLOOKUP($D788,'DATA PENGUKURAN GARDU'!$A:$BS,44,0)</f>
        <v>#N/A</v>
      </c>
      <c r="AV788" s="21" t="e">
        <f t="shared" si="429"/>
        <v>#N/A</v>
      </c>
      <c r="AW788" s="20" t="e">
        <f>VLOOKUP($D788,'DATA PENGUKURAN GARDU'!$A:$BS,46,0)</f>
        <v>#N/A</v>
      </c>
      <c r="AX788" s="21" t="e">
        <f t="shared" si="430"/>
        <v>#N/A</v>
      </c>
      <c r="AY788" s="20" t="e">
        <f>VLOOKUP($D788,'DATA PENGUKURAN GARDU'!$A:$BS,46,0)</f>
        <v>#N/A</v>
      </c>
      <c r="AZ788" s="20" t="e">
        <f>VLOOKUP($D788,'DATA PENGUKURAN GARDU'!$A:$BS,53,0)</f>
        <v>#N/A</v>
      </c>
      <c r="BA788" s="20" t="e">
        <f>VLOOKUP($D788,'DATA PENGUKURAN GARDU'!$A:$BS,54,0)</f>
        <v>#N/A</v>
      </c>
      <c r="BB788" s="17" t="e">
        <f>VLOOKUP($E788,'DATA PENGUKURAN GARDU'!$A:$BS,42,0)</f>
        <v>#N/A</v>
      </c>
      <c r="BC788" s="23" t="e">
        <f t="shared" si="431"/>
        <v>#N/A</v>
      </c>
      <c r="BD788" s="17" t="e">
        <f>VLOOKUP($E788,'DATA PENGUKURAN GARDU'!$A:$BS,44,0)</f>
        <v>#N/A</v>
      </c>
      <c r="BE788" s="23" t="e">
        <f t="shared" si="432"/>
        <v>#N/A</v>
      </c>
      <c r="BF788" s="17" t="e">
        <f>VLOOKUP($E788,'DATA PENGUKURAN GARDU'!$A:$BS,46,0)</f>
        <v>#N/A</v>
      </c>
      <c r="BG788" s="23" t="e">
        <f t="shared" si="433"/>
        <v>#N/A</v>
      </c>
      <c r="BH788" s="17" t="e">
        <f>VLOOKUP($E788,'DATA PENGUKURAN GARDU'!$A:$BS,46,0)</f>
        <v>#N/A</v>
      </c>
      <c r="BI788" s="17" t="e">
        <f>VLOOKUP($E788,'DATA PENGUKURAN GARDU'!$A:$BS,53,0)</f>
        <v>#N/A</v>
      </c>
      <c r="BJ788" s="17" t="e">
        <f>VLOOKUP($E788,'DATA PENGUKURAN GARDU'!$A:$BS,54,0)</f>
        <v>#N/A</v>
      </c>
      <c r="BK788" s="20" t="e">
        <f t="shared" si="411"/>
        <v>#N/A</v>
      </c>
      <c r="BL788" s="20" t="e">
        <f t="shared" si="412"/>
        <v>#N/A</v>
      </c>
      <c r="BM788" s="20" t="e">
        <f t="shared" si="413"/>
        <v>#N/A</v>
      </c>
      <c r="BN788" s="25" t="e">
        <f t="shared" si="414"/>
        <v>#N/A</v>
      </c>
      <c r="BO788" s="26" t="str">
        <f t="shared" si="415"/>
        <v>0</v>
      </c>
      <c r="BP788" s="21" t="e">
        <f t="shared" si="416"/>
        <v>#VALUE!</v>
      </c>
      <c r="BQ788" s="20" t="e">
        <f t="shared" si="417"/>
        <v>#N/A</v>
      </c>
      <c r="BR788" s="20" t="e">
        <v>#N/A</v>
      </c>
      <c r="BS788" s="9" t="e">
        <v>#N/A</v>
      </c>
      <c r="BT788" s="2" t="e">
        <f t="shared" si="418"/>
        <v>#VALUE!</v>
      </c>
      <c r="BU788" s="2" t="e">
        <f t="shared" si="401"/>
        <v>#N/A</v>
      </c>
      <c r="BV788" s="2" t="e">
        <f t="shared" si="402"/>
        <v>#N/A</v>
      </c>
    </row>
    <row r="789" s="2" customFormat="1" ht="22.95" customHeight="1" spans="1:74">
      <c r="A789" s="9" t="str">
        <f t="shared" si="403"/>
        <v>M 132Induk</v>
      </c>
      <c r="B789" s="9" t="str">
        <f t="shared" si="404"/>
        <v>M 132jurusan 1</v>
      </c>
      <c r="C789" s="9" t="str">
        <f t="shared" si="405"/>
        <v>M 132jurusan 2</v>
      </c>
      <c r="D789" s="9" t="str">
        <f t="shared" si="406"/>
        <v>M 132jurusan 3</v>
      </c>
      <c r="E789" s="9" t="str">
        <f t="shared" si="407"/>
        <v>M 132jurusan 4</v>
      </c>
      <c r="F789" s="10" t="s">
        <v>131</v>
      </c>
      <c r="G789" s="10" t="s">
        <v>131</v>
      </c>
      <c r="H789" s="10" t="s">
        <v>980</v>
      </c>
      <c r="I789" s="10" t="s">
        <v>11643</v>
      </c>
      <c r="J789" s="10" t="s">
        <v>11644</v>
      </c>
      <c r="K789" s="10" t="s">
        <v>7465</v>
      </c>
      <c r="L789" s="10"/>
      <c r="M789" s="10"/>
      <c r="N789" s="14">
        <f t="shared" si="408"/>
        <v>0</v>
      </c>
      <c r="O789" s="15" t="e">
        <f t="shared" si="409"/>
        <v>#VALUE!</v>
      </c>
      <c r="P789" s="15" t="e">
        <f t="shared" si="410"/>
        <v>#VALUE!</v>
      </c>
      <c r="Q789" s="17" t="e">
        <f>VLOOKUP($A789,'DATA PENGUKURAN GARDU'!$A:$BS,42,0)</f>
        <v>#N/A</v>
      </c>
      <c r="R789" s="18" t="e">
        <f t="shared" si="419"/>
        <v>#N/A</v>
      </c>
      <c r="S789" s="17" t="e">
        <f>VLOOKUP($A789,'DATA PENGUKURAN GARDU'!$A:$BS,44,0)</f>
        <v>#N/A</v>
      </c>
      <c r="T789" s="18" t="e">
        <f t="shared" si="420"/>
        <v>#N/A</v>
      </c>
      <c r="U789" s="17" t="e">
        <f>VLOOKUP($A789,'DATA PENGUKURAN GARDU'!$A:$BS,46,0)</f>
        <v>#N/A</v>
      </c>
      <c r="V789" s="18" t="e">
        <f t="shared" si="421"/>
        <v>#N/A</v>
      </c>
      <c r="W789" s="17" t="e">
        <f>VLOOKUP($A789,'DATA PENGUKURAN GARDU'!$A:$BS,48,0)</f>
        <v>#N/A</v>
      </c>
      <c r="X789" s="17" t="e">
        <f>VLOOKUP($A789,'DATA PENGUKURAN GARDU'!$A:$BS,53,0)</f>
        <v>#N/A</v>
      </c>
      <c r="Y789" s="17" t="e">
        <f>VLOOKUP($A789,'DATA PENGUKURAN GARDU'!$A:$BS,54,0)</f>
        <v>#N/A</v>
      </c>
      <c r="Z789" s="17" t="e">
        <f>VLOOKUP($A789,'DATA PENGUKURAN GARDU'!$A:$BS,55,0)</f>
        <v>#N/A</v>
      </c>
      <c r="AA789" s="20" t="e">
        <f>VLOOKUP($B789,'DATA PENGUKURAN GARDU'!$A:$BS,42,0)</f>
        <v>#N/A</v>
      </c>
      <c r="AB789" s="21" t="e">
        <f t="shared" si="422"/>
        <v>#N/A</v>
      </c>
      <c r="AC789" s="20" t="e">
        <f>VLOOKUP($B789,'DATA PENGUKURAN GARDU'!$A:$BS,44,0)</f>
        <v>#N/A</v>
      </c>
      <c r="AD789" s="21" t="e">
        <f t="shared" si="423"/>
        <v>#N/A</v>
      </c>
      <c r="AE789" s="20" t="e">
        <f>VLOOKUP($B789,'DATA PENGUKURAN GARDU'!$A:$BS,46,0)</f>
        <v>#N/A</v>
      </c>
      <c r="AF789" s="21" t="e">
        <f t="shared" si="424"/>
        <v>#N/A</v>
      </c>
      <c r="AG789" s="20" t="e">
        <f>VLOOKUP($B789,'DATA PENGUKURAN GARDU'!$A:$BS,46,0)</f>
        <v>#N/A</v>
      </c>
      <c r="AH789" s="20" t="e">
        <f>VLOOKUP($B789,'DATA PENGUKURAN GARDU'!$A:$BS,53,0)</f>
        <v>#N/A</v>
      </c>
      <c r="AI789" s="20" t="e">
        <f>VLOOKUP($B789,'DATA PENGUKURAN GARDU'!$A:$BS,54,0)</f>
        <v>#N/A</v>
      </c>
      <c r="AJ789" s="17" t="e">
        <f>VLOOKUP($C789,'DATA PENGUKURAN GARDU'!$A:$BS,42,0)</f>
        <v>#N/A</v>
      </c>
      <c r="AK789" s="23" t="e">
        <f t="shared" si="425"/>
        <v>#N/A</v>
      </c>
      <c r="AL789" s="17" t="e">
        <f>VLOOKUP($C789,'DATA PENGUKURAN GARDU'!$A:$BS,44,0)</f>
        <v>#N/A</v>
      </c>
      <c r="AM789" s="23" t="e">
        <f t="shared" si="426"/>
        <v>#N/A</v>
      </c>
      <c r="AN789" s="17" t="e">
        <f>VLOOKUP($C789,'DATA PENGUKURAN GARDU'!$A:$BS,46,0)</f>
        <v>#N/A</v>
      </c>
      <c r="AO789" s="23" t="e">
        <f t="shared" si="427"/>
        <v>#N/A</v>
      </c>
      <c r="AP789" s="17" t="e">
        <f>VLOOKUP($C789,'DATA PENGUKURAN GARDU'!$A:$BS,46,0)</f>
        <v>#N/A</v>
      </c>
      <c r="AQ789" s="17" t="e">
        <f>VLOOKUP($C789,'DATA PENGUKURAN GARDU'!$A:$BS,53,0)</f>
        <v>#N/A</v>
      </c>
      <c r="AR789" s="17" t="e">
        <f>VLOOKUP($C789,'DATA PENGUKURAN GARDU'!$A:$BS,54,0)</f>
        <v>#N/A</v>
      </c>
      <c r="AS789" s="20" t="e">
        <f>VLOOKUP($D789,'DATA PENGUKURAN GARDU'!$A:$BS,42,0)</f>
        <v>#N/A</v>
      </c>
      <c r="AT789" s="21" t="e">
        <f t="shared" si="428"/>
        <v>#N/A</v>
      </c>
      <c r="AU789" s="20" t="e">
        <f>VLOOKUP($D789,'DATA PENGUKURAN GARDU'!$A:$BS,44,0)</f>
        <v>#N/A</v>
      </c>
      <c r="AV789" s="21" t="e">
        <f t="shared" si="429"/>
        <v>#N/A</v>
      </c>
      <c r="AW789" s="20" t="e">
        <f>VLOOKUP($D789,'DATA PENGUKURAN GARDU'!$A:$BS,46,0)</f>
        <v>#N/A</v>
      </c>
      <c r="AX789" s="21" t="e">
        <f t="shared" si="430"/>
        <v>#N/A</v>
      </c>
      <c r="AY789" s="20" t="e">
        <f>VLOOKUP($D789,'DATA PENGUKURAN GARDU'!$A:$BS,46,0)</f>
        <v>#N/A</v>
      </c>
      <c r="AZ789" s="20" t="e">
        <f>VLOOKUP($D789,'DATA PENGUKURAN GARDU'!$A:$BS,53,0)</f>
        <v>#N/A</v>
      </c>
      <c r="BA789" s="20" t="e">
        <f>VLOOKUP($D789,'DATA PENGUKURAN GARDU'!$A:$BS,54,0)</f>
        <v>#N/A</v>
      </c>
      <c r="BB789" s="17" t="e">
        <f>VLOOKUP($E789,'DATA PENGUKURAN GARDU'!$A:$BS,42,0)</f>
        <v>#N/A</v>
      </c>
      <c r="BC789" s="23" t="e">
        <f t="shared" si="431"/>
        <v>#N/A</v>
      </c>
      <c r="BD789" s="17" t="e">
        <f>VLOOKUP($E789,'DATA PENGUKURAN GARDU'!$A:$BS,44,0)</f>
        <v>#N/A</v>
      </c>
      <c r="BE789" s="23" t="e">
        <f t="shared" si="432"/>
        <v>#N/A</v>
      </c>
      <c r="BF789" s="17" t="e">
        <f>VLOOKUP($E789,'DATA PENGUKURAN GARDU'!$A:$BS,46,0)</f>
        <v>#N/A</v>
      </c>
      <c r="BG789" s="23" t="e">
        <f t="shared" si="433"/>
        <v>#N/A</v>
      </c>
      <c r="BH789" s="17" t="e">
        <f>VLOOKUP($E789,'DATA PENGUKURAN GARDU'!$A:$BS,46,0)</f>
        <v>#N/A</v>
      </c>
      <c r="BI789" s="17" t="e">
        <f>VLOOKUP($E789,'DATA PENGUKURAN GARDU'!$A:$BS,53,0)</f>
        <v>#N/A</v>
      </c>
      <c r="BJ789" s="17" t="e">
        <f>VLOOKUP($E789,'DATA PENGUKURAN GARDU'!$A:$BS,54,0)</f>
        <v>#N/A</v>
      </c>
      <c r="BK789" s="20" t="e">
        <f t="shared" si="411"/>
        <v>#N/A</v>
      </c>
      <c r="BL789" s="20" t="e">
        <f t="shared" si="412"/>
        <v>#N/A</v>
      </c>
      <c r="BM789" s="20" t="e">
        <f t="shared" si="413"/>
        <v>#N/A</v>
      </c>
      <c r="BN789" s="25" t="e">
        <f t="shared" si="414"/>
        <v>#N/A</v>
      </c>
      <c r="BO789" s="26" t="str">
        <f t="shared" si="415"/>
        <v>0</v>
      </c>
      <c r="BP789" s="21" t="e">
        <f t="shared" si="416"/>
        <v>#VALUE!</v>
      </c>
      <c r="BQ789" s="20" t="e">
        <f t="shared" si="417"/>
        <v>#N/A</v>
      </c>
      <c r="BR789" s="20" t="e">
        <v>#N/A</v>
      </c>
      <c r="BS789" s="9" t="e">
        <v>#N/A</v>
      </c>
      <c r="BT789" s="2" t="e">
        <f t="shared" si="418"/>
        <v>#VALUE!</v>
      </c>
      <c r="BU789" s="2" t="e">
        <f t="shared" si="401"/>
        <v>#N/A</v>
      </c>
      <c r="BV789" s="2" t="e">
        <f t="shared" si="402"/>
        <v>#N/A</v>
      </c>
    </row>
    <row r="790" s="2" customFormat="1" ht="22.95" customHeight="1" spans="1:74">
      <c r="A790" s="9" t="str">
        <f t="shared" si="403"/>
        <v>M 133Induk</v>
      </c>
      <c r="B790" s="9" t="str">
        <f t="shared" si="404"/>
        <v>M 133jurusan 1</v>
      </c>
      <c r="C790" s="9" t="str">
        <f t="shared" si="405"/>
        <v>M 133jurusan 2</v>
      </c>
      <c r="D790" s="9" t="str">
        <f t="shared" si="406"/>
        <v>M 133jurusan 3</v>
      </c>
      <c r="E790" s="9" t="str">
        <f t="shared" si="407"/>
        <v>M 133jurusan 4</v>
      </c>
      <c r="F790" s="10" t="s">
        <v>131</v>
      </c>
      <c r="G790" s="10" t="s">
        <v>131</v>
      </c>
      <c r="H790" s="10" t="s">
        <v>981</v>
      </c>
      <c r="I790" s="10" t="s">
        <v>11645</v>
      </c>
      <c r="J790" s="10" t="s">
        <v>11646</v>
      </c>
      <c r="K790" s="10" t="s">
        <v>7465</v>
      </c>
      <c r="L790" s="10"/>
      <c r="M790" s="10"/>
      <c r="N790" s="14">
        <f t="shared" si="408"/>
        <v>0</v>
      </c>
      <c r="O790" s="15" t="e">
        <f t="shared" si="409"/>
        <v>#VALUE!</v>
      </c>
      <c r="P790" s="15" t="e">
        <f t="shared" si="410"/>
        <v>#VALUE!</v>
      </c>
      <c r="Q790" s="17" t="e">
        <f>VLOOKUP($A790,'DATA PENGUKURAN GARDU'!$A:$BS,42,0)</f>
        <v>#N/A</v>
      </c>
      <c r="R790" s="18" t="e">
        <f t="shared" si="419"/>
        <v>#N/A</v>
      </c>
      <c r="S790" s="17" t="e">
        <f>VLOOKUP($A790,'DATA PENGUKURAN GARDU'!$A:$BS,44,0)</f>
        <v>#N/A</v>
      </c>
      <c r="T790" s="18" t="e">
        <f t="shared" si="420"/>
        <v>#N/A</v>
      </c>
      <c r="U790" s="17" t="e">
        <f>VLOOKUP($A790,'DATA PENGUKURAN GARDU'!$A:$BS,46,0)</f>
        <v>#N/A</v>
      </c>
      <c r="V790" s="18" t="e">
        <f t="shared" si="421"/>
        <v>#N/A</v>
      </c>
      <c r="W790" s="17" t="e">
        <f>VLOOKUP($A790,'DATA PENGUKURAN GARDU'!$A:$BS,48,0)</f>
        <v>#N/A</v>
      </c>
      <c r="X790" s="17" t="e">
        <f>VLOOKUP($A790,'DATA PENGUKURAN GARDU'!$A:$BS,53,0)</f>
        <v>#N/A</v>
      </c>
      <c r="Y790" s="17" t="e">
        <f>VLOOKUP($A790,'DATA PENGUKURAN GARDU'!$A:$BS,54,0)</f>
        <v>#N/A</v>
      </c>
      <c r="Z790" s="17" t="e">
        <f>VLOOKUP($A790,'DATA PENGUKURAN GARDU'!$A:$BS,55,0)</f>
        <v>#N/A</v>
      </c>
      <c r="AA790" s="20" t="e">
        <f>VLOOKUP($B790,'DATA PENGUKURAN GARDU'!$A:$BS,42,0)</f>
        <v>#N/A</v>
      </c>
      <c r="AB790" s="21" t="e">
        <f t="shared" si="422"/>
        <v>#N/A</v>
      </c>
      <c r="AC790" s="20" t="e">
        <f>VLOOKUP($B790,'DATA PENGUKURAN GARDU'!$A:$BS,44,0)</f>
        <v>#N/A</v>
      </c>
      <c r="AD790" s="21" t="e">
        <f t="shared" si="423"/>
        <v>#N/A</v>
      </c>
      <c r="AE790" s="20" t="e">
        <f>VLOOKUP($B790,'DATA PENGUKURAN GARDU'!$A:$BS,46,0)</f>
        <v>#N/A</v>
      </c>
      <c r="AF790" s="21" t="e">
        <f t="shared" si="424"/>
        <v>#N/A</v>
      </c>
      <c r="AG790" s="20" t="e">
        <f>VLOOKUP($B790,'DATA PENGUKURAN GARDU'!$A:$BS,46,0)</f>
        <v>#N/A</v>
      </c>
      <c r="AH790" s="20" t="e">
        <f>VLOOKUP($B790,'DATA PENGUKURAN GARDU'!$A:$BS,53,0)</f>
        <v>#N/A</v>
      </c>
      <c r="AI790" s="20" t="e">
        <f>VLOOKUP($B790,'DATA PENGUKURAN GARDU'!$A:$BS,54,0)</f>
        <v>#N/A</v>
      </c>
      <c r="AJ790" s="17" t="e">
        <f>VLOOKUP($C790,'DATA PENGUKURAN GARDU'!$A:$BS,42,0)</f>
        <v>#N/A</v>
      </c>
      <c r="AK790" s="23" t="e">
        <f t="shared" si="425"/>
        <v>#N/A</v>
      </c>
      <c r="AL790" s="17" t="e">
        <f>VLOOKUP($C790,'DATA PENGUKURAN GARDU'!$A:$BS,44,0)</f>
        <v>#N/A</v>
      </c>
      <c r="AM790" s="23" t="e">
        <f t="shared" si="426"/>
        <v>#N/A</v>
      </c>
      <c r="AN790" s="17" t="e">
        <f>VLOOKUP($C790,'DATA PENGUKURAN GARDU'!$A:$BS,46,0)</f>
        <v>#N/A</v>
      </c>
      <c r="AO790" s="23" t="e">
        <f t="shared" si="427"/>
        <v>#N/A</v>
      </c>
      <c r="AP790" s="17" t="e">
        <f>VLOOKUP($C790,'DATA PENGUKURAN GARDU'!$A:$BS,46,0)</f>
        <v>#N/A</v>
      </c>
      <c r="AQ790" s="17" t="e">
        <f>VLOOKUP($C790,'DATA PENGUKURAN GARDU'!$A:$BS,53,0)</f>
        <v>#N/A</v>
      </c>
      <c r="AR790" s="17" t="e">
        <f>VLOOKUP($C790,'DATA PENGUKURAN GARDU'!$A:$BS,54,0)</f>
        <v>#N/A</v>
      </c>
      <c r="AS790" s="20" t="e">
        <f>VLOOKUP($D790,'DATA PENGUKURAN GARDU'!$A:$BS,42,0)</f>
        <v>#N/A</v>
      </c>
      <c r="AT790" s="21" t="e">
        <f t="shared" si="428"/>
        <v>#N/A</v>
      </c>
      <c r="AU790" s="20" t="e">
        <f>VLOOKUP($D790,'DATA PENGUKURAN GARDU'!$A:$BS,44,0)</f>
        <v>#N/A</v>
      </c>
      <c r="AV790" s="21" t="e">
        <f t="shared" si="429"/>
        <v>#N/A</v>
      </c>
      <c r="AW790" s="20" t="e">
        <f>VLOOKUP($D790,'DATA PENGUKURAN GARDU'!$A:$BS,46,0)</f>
        <v>#N/A</v>
      </c>
      <c r="AX790" s="21" t="e">
        <f t="shared" si="430"/>
        <v>#N/A</v>
      </c>
      <c r="AY790" s="20" t="e">
        <f>VLOOKUP($D790,'DATA PENGUKURAN GARDU'!$A:$BS,46,0)</f>
        <v>#N/A</v>
      </c>
      <c r="AZ790" s="20" t="e">
        <f>VLOOKUP($D790,'DATA PENGUKURAN GARDU'!$A:$BS,53,0)</f>
        <v>#N/A</v>
      </c>
      <c r="BA790" s="20" t="e">
        <f>VLOOKUP($D790,'DATA PENGUKURAN GARDU'!$A:$BS,54,0)</f>
        <v>#N/A</v>
      </c>
      <c r="BB790" s="17" t="e">
        <f>VLOOKUP($E790,'DATA PENGUKURAN GARDU'!$A:$BS,42,0)</f>
        <v>#N/A</v>
      </c>
      <c r="BC790" s="23" t="e">
        <f t="shared" si="431"/>
        <v>#N/A</v>
      </c>
      <c r="BD790" s="17" t="e">
        <f>VLOOKUP($E790,'DATA PENGUKURAN GARDU'!$A:$BS,44,0)</f>
        <v>#N/A</v>
      </c>
      <c r="BE790" s="23" t="e">
        <f t="shared" si="432"/>
        <v>#N/A</v>
      </c>
      <c r="BF790" s="17" t="e">
        <f>VLOOKUP($E790,'DATA PENGUKURAN GARDU'!$A:$BS,46,0)</f>
        <v>#N/A</v>
      </c>
      <c r="BG790" s="23" t="e">
        <f t="shared" si="433"/>
        <v>#N/A</v>
      </c>
      <c r="BH790" s="17" t="e">
        <f>VLOOKUP($E790,'DATA PENGUKURAN GARDU'!$A:$BS,46,0)</f>
        <v>#N/A</v>
      </c>
      <c r="BI790" s="17" t="e">
        <f>VLOOKUP($E790,'DATA PENGUKURAN GARDU'!$A:$BS,53,0)</f>
        <v>#N/A</v>
      </c>
      <c r="BJ790" s="17" t="e">
        <f>VLOOKUP($E790,'DATA PENGUKURAN GARDU'!$A:$BS,54,0)</f>
        <v>#N/A</v>
      </c>
      <c r="BK790" s="20" t="e">
        <f t="shared" si="411"/>
        <v>#N/A</v>
      </c>
      <c r="BL790" s="20" t="e">
        <f t="shared" si="412"/>
        <v>#N/A</v>
      </c>
      <c r="BM790" s="20" t="e">
        <f t="shared" si="413"/>
        <v>#N/A</v>
      </c>
      <c r="BN790" s="25" t="e">
        <f t="shared" si="414"/>
        <v>#N/A</v>
      </c>
      <c r="BO790" s="26" t="str">
        <f t="shared" si="415"/>
        <v>0</v>
      </c>
      <c r="BP790" s="21" t="e">
        <f t="shared" si="416"/>
        <v>#VALUE!</v>
      </c>
      <c r="BQ790" s="20" t="e">
        <f t="shared" si="417"/>
        <v>#N/A</v>
      </c>
      <c r="BR790" s="20" t="e">
        <v>#N/A</v>
      </c>
      <c r="BS790" s="9" t="e">
        <v>#N/A</v>
      </c>
      <c r="BT790" s="2" t="e">
        <f t="shared" si="418"/>
        <v>#VALUE!</v>
      </c>
      <c r="BU790" s="2" t="e">
        <f t="shared" si="401"/>
        <v>#N/A</v>
      </c>
      <c r="BV790" s="2" t="e">
        <f t="shared" si="402"/>
        <v>#N/A</v>
      </c>
    </row>
    <row r="791" s="2" customFormat="1" ht="22.95" customHeight="1" spans="1:74">
      <c r="A791" s="9" t="str">
        <f t="shared" si="403"/>
        <v>M 61Induk</v>
      </c>
      <c r="B791" s="9" t="str">
        <f t="shared" si="404"/>
        <v>M 61jurusan 1</v>
      </c>
      <c r="C791" s="9" t="str">
        <f t="shared" si="405"/>
        <v>M 61jurusan 2</v>
      </c>
      <c r="D791" s="9" t="str">
        <f t="shared" si="406"/>
        <v>M 61jurusan 3</v>
      </c>
      <c r="E791" s="9" t="str">
        <f t="shared" si="407"/>
        <v>M 61jurusan 4</v>
      </c>
      <c r="F791" s="10" t="s">
        <v>131</v>
      </c>
      <c r="G791" s="10" t="s">
        <v>131</v>
      </c>
      <c r="H791" s="10" t="s">
        <v>982</v>
      </c>
      <c r="I791" s="10" t="s">
        <v>11647</v>
      </c>
      <c r="J791" s="10" t="s">
        <v>11648</v>
      </c>
      <c r="K791" s="10" t="s">
        <v>7465</v>
      </c>
      <c r="L791" s="10"/>
      <c r="M791" s="10"/>
      <c r="N791" s="14">
        <f t="shared" si="408"/>
        <v>0</v>
      </c>
      <c r="O791" s="15" t="e">
        <f t="shared" si="409"/>
        <v>#VALUE!</v>
      </c>
      <c r="P791" s="15" t="e">
        <f t="shared" si="410"/>
        <v>#VALUE!</v>
      </c>
      <c r="Q791" s="17" t="e">
        <f>VLOOKUP($A791,'DATA PENGUKURAN GARDU'!$A:$BS,42,0)</f>
        <v>#N/A</v>
      </c>
      <c r="R791" s="18" t="e">
        <f t="shared" si="419"/>
        <v>#N/A</v>
      </c>
      <c r="S791" s="17" t="e">
        <f>VLOOKUP($A791,'DATA PENGUKURAN GARDU'!$A:$BS,44,0)</f>
        <v>#N/A</v>
      </c>
      <c r="T791" s="18" t="e">
        <f t="shared" si="420"/>
        <v>#N/A</v>
      </c>
      <c r="U791" s="17" t="e">
        <f>VLOOKUP($A791,'DATA PENGUKURAN GARDU'!$A:$BS,46,0)</f>
        <v>#N/A</v>
      </c>
      <c r="V791" s="18" t="e">
        <f t="shared" si="421"/>
        <v>#N/A</v>
      </c>
      <c r="W791" s="17" t="e">
        <f>VLOOKUP($A791,'DATA PENGUKURAN GARDU'!$A:$BS,48,0)</f>
        <v>#N/A</v>
      </c>
      <c r="X791" s="17" t="e">
        <f>VLOOKUP($A791,'DATA PENGUKURAN GARDU'!$A:$BS,53,0)</f>
        <v>#N/A</v>
      </c>
      <c r="Y791" s="17" t="e">
        <f>VLOOKUP($A791,'DATA PENGUKURAN GARDU'!$A:$BS,54,0)</f>
        <v>#N/A</v>
      </c>
      <c r="Z791" s="17" t="e">
        <f>VLOOKUP($A791,'DATA PENGUKURAN GARDU'!$A:$BS,55,0)</f>
        <v>#N/A</v>
      </c>
      <c r="AA791" s="20" t="e">
        <f>VLOOKUP($B791,'DATA PENGUKURAN GARDU'!$A:$BS,42,0)</f>
        <v>#N/A</v>
      </c>
      <c r="AB791" s="21" t="e">
        <f t="shared" si="422"/>
        <v>#N/A</v>
      </c>
      <c r="AC791" s="20" t="e">
        <f>VLOOKUP($B791,'DATA PENGUKURAN GARDU'!$A:$BS,44,0)</f>
        <v>#N/A</v>
      </c>
      <c r="AD791" s="21" t="e">
        <f t="shared" si="423"/>
        <v>#N/A</v>
      </c>
      <c r="AE791" s="20" t="e">
        <f>VLOOKUP($B791,'DATA PENGUKURAN GARDU'!$A:$BS,46,0)</f>
        <v>#N/A</v>
      </c>
      <c r="AF791" s="21" t="e">
        <f t="shared" si="424"/>
        <v>#N/A</v>
      </c>
      <c r="AG791" s="20" t="e">
        <f>VLOOKUP($B791,'DATA PENGUKURAN GARDU'!$A:$BS,46,0)</f>
        <v>#N/A</v>
      </c>
      <c r="AH791" s="20" t="e">
        <f>VLOOKUP($B791,'DATA PENGUKURAN GARDU'!$A:$BS,53,0)</f>
        <v>#N/A</v>
      </c>
      <c r="AI791" s="20" t="e">
        <f>VLOOKUP($B791,'DATA PENGUKURAN GARDU'!$A:$BS,54,0)</f>
        <v>#N/A</v>
      </c>
      <c r="AJ791" s="17" t="e">
        <f>VLOOKUP($C791,'DATA PENGUKURAN GARDU'!$A:$BS,42,0)</f>
        <v>#N/A</v>
      </c>
      <c r="AK791" s="23" t="e">
        <f t="shared" si="425"/>
        <v>#N/A</v>
      </c>
      <c r="AL791" s="17" t="e">
        <f>VLOOKUP($C791,'DATA PENGUKURAN GARDU'!$A:$BS,44,0)</f>
        <v>#N/A</v>
      </c>
      <c r="AM791" s="23" t="e">
        <f t="shared" si="426"/>
        <v>#N/A</v>
      </c>
      <c r="AN791" s="17" t="e">
        <f>VLOOKUP($C791,'DATA PENGUKURAN GARDU'!$A:$BS,46,0)</f>
        <v>#N/A</v>
      </c>
      <c r="AO791" s="23" t="e">
        <f t="shared" si="427"/>
        <v>#N/A</v>
      </c>
      <c r="AP791" s="17" t="e">
        <f>VLOOKUP($C791,'DATA PENGUKURAN GARDU'!$A:$BS,46,0)</f>
        <v>#N/A</v>
      </c>
      <c r="AQ791" s="17" t="e">
        <f>VLOOKUP($C791,'DATA PENGUKURAN GARDU'!$A:$BS,53,0)</f>
        <v>#N/A</v>
      </c>
      <c r="AR791" s="17" t="e">
        <f>VLOOKUP($C791,'DATA PENGUKURAN GARDU'!$A:$BS,54,0)</f>
        <v>#N/A</v>
      </c>
      <c r="AS791" s="20" t="e">
        <f>VLOOKUP($D791,'DATA PENGUKURAN GARDU'!$A:$BS,42,0)</f>
        <v>#N/A</v>
      </c>
      <c r="AT791" s="21" t="e">
        <f t="shared" si="428"/>
        <v>#N/A</v>
      </c>
      <c r="AU791" s="20" t="e">
        <f>VLOOKUP($D791,'DATA PENGUKURAN GARDU'!$A:$BS,44,0)</f>
        <v>#N/A</v>
      </c>
      <c r="AV791" s="21" t="e">
        <f t="shared" si="429"/>
        <v>#N/A</v>
      </c>
      <c r="AW791" s="20" t="e">
        <f>VLOOKUP($D791,'DATA PENGUKURAN GARDU'!$A:$BS,46,0)</f>
        <v>#N/A</v>
      </c>
      <c r="AX791" s="21" t="e">
        <f t="shared" si="430"/>
        <v>#N/A</v>
      </c>
      <c r="AY791" s="20" t="e">
        <f>VLOOKUP($D791,'DATA PENGUKURAN GARDU'!$A:$BS,46,0)</f>
        <v>#N/A</v>
      </c>
      <c r="AZ791" s="20" t="e">
        <f>VLOOKUP($D791,'DATA PENGUKURAN GARDU'!$A:$BS,53,0)</f>
        <v>#N/A</v>
      </c>
      <c r="BA791" s="20" t="e">
        <f>VLOOKUP($D791,'DATA PENGUKURAN GARDU'!$A:$BS,54,0)</f>
        <v>#N/A</v>
      </c>
      <c r="BB791" s="17" t="e">
        <f>VLOOKUP($E791,'DATA PENGUKURAN GARDU'!$A:$BS,42,0)</f>
        <v>#N/A</v>
      </c>
      <c r="BC791" s="23" t="e">
        <f t="shared" si="431"/>
        <v>#N/A</v>
      </c>
      <c r="BD791" s="17" t="e">
        <f>VLOOKUP($E791,'DATA PENGUKURAN GARDU'!$A:$BS,44,0)</f>
        <v>#N/A</v>
      </c>
      <c r="BE791" s="23" t="e">
        <f t="shared" si="432"/>
        <v>#N/A</v>
      </c>
      <c r="BF791" s="17" t="e">
        <f>VLOOKUP($E791,'DATA PENGUKURAN GARDU'!$A:$BS,46,0)</f>
        <v>#N/A</v>
      </c>
      <c r="BG791" s="23" t="e">
        <f t="shared" si="433"/>
        <v>#N/A</v>
      </c>
      <c r="BH791" s="17" t="e">
        <f>VLOOKUP($E791,'DATA PENGUKURAN GARDU'!$A:$BS,46,0)</f>
        <v>#N/A</v>
      </c>
      <c r="BI791" s="17" t="e">
        <f>VLOOKUP($E791,'DATA PENGUKURAN GARDU'!$A:$BS,53,0)</f>
        <v>#N/A</v>
      </c>
      <c r="BJ791" s="17" t="e">
        <f>VLOOKUP($E791,'DATA PENGUKURAN GARDU'!$A:$BS,54,0)</f>
        <v>#N/A</v>
      </c>
      <c r="BK791" s="20" t="e">
        <f t="shared" si="411"/>
        <v>#N/A</v>
      </c>
      <c r="BL791" s="20" t="e">
        <f t="shared" si="412"/>
        <v>#N/A</v>
      </c>
      <c r="BM791" s="20" t="e">
        <f t="shared" si="413"/>
        <v>#N/A</v>
      </c>
      <c r="BN791" s="25" t="e">
        <f t="shared" si="414"/>
        <v>#N/A</v>
      </c>
      <c r="BO791" s="26" t="str">
        <f t="shared" si="415"/>
        <v>0</v>
      </c>
      <c r="BP791" s="21" t="e">
        <f t="shared" si="416"/>
        <v>#VALUE!</v>
      </c>
      <c r="BQ791" s="20" t="e">
        <f t="shared" si="417"/>
        <v>#N/A</v>
      </c>
      <c r="BR791" s="20" t="e">
        <v>#N/A</v>
      </c>
      <c r="BS791" s="9" t="e">
        <v>#N/A</v>
      </c>
      <c r="BT791" s="2" t="e">
        <f t="shared" si="418"/>
        <v>#VALUE!</v>
      </c>
      <c r="BU791" s="2" t="e">
        <f t="shared" si="401"/>
        <v>#N/A</v>
      </c>
      <c r="BV791" s="2" t="e">
        <f t="shared" si="402"/>
        <v>#N/A</v>
      </c>
    </row>
    <row r="792" s="2" customFormat="1" ht="22.95" customHeight="1" spans="1:74">
      <c r="A792" s="9" t="str">
        <f t="shared" si="403"/>
        <v>M 63Induk</v>
      </c>
      <c r="B792" s="9" t="str">
        <f t="shared" si="404"/>
        <v>M 63jurusan 1</v>
      </c>
      <c r="C792" s="9" t="str">
        <f t="shared" si="405"/>
        <v>M 63jurusan 2</v>
      </c>
      <c r="D792" s="9" t="str">
        <f t="shared" si="406"/>
        <v>M 63jurusan 3</v>
      </c>
      <c r="E792" s="9" t="str">
        <f t="shared" si="407"/>
        <v>M 63jurusan 4</v>
      </c>
      <c r="F792" s="10" t="s">
        <v>131</v>
      </c>
      <c r="G792" s="10" t="s">
        <v>131</v>
      </c>
      <c r="H792" s="10" t="s">
        <v>983</v>
      </c>
      <c r="I792" s="10" t="s">
        <v>11649</v>
      </c>
      <c r="J792" s="10" t="s">
        <v>11650</v>
      </c>
      <c r="K792" s="10" t="s">
        <v>7465</v>
      </c>
      <c r="L792" s="10"/>
      <c r="M792" s="10"/>
      <c r="N792" s="14">
        <f t="shared" si="408"/>
        <v>0</v>
      </c>
      <c r="O792" s="15" t="e">
        <f t="shared" si="409"/>
        <v>#VALUE!</v>
      </c>
      <c r="P792" s="15" t="e">
        <f t="shared" si="410"/>
        <v>#VALUE!</v>
      </c>
      <c r="Q792" s="17" t="e">
        <f>VLOOKUP($A792,'DATA PENGUKURAN GARDU'!$A:$BS,42,0)</f>
        <v>#N/A</v>
      </c>
      <c r="R792" s="18" t="e">
        <f t="shared" si="419"/>
        <v>#N/A</v>
      </c>
      <c r="S792" s="17" t="e">
        <f>VLOOKUP($A792,'DATA PENGUKURAN GARDU'!$A:$BS,44,0)</f>
        <v>#N/A</v>
      </c>
      <c r="T792" s="18" t="e">
        <f t="shared" si="420"/>
        <v>#N/A</v>
      </c>
      <c r="U792" s="17" t="e">
        <f>VLOOKUP($A792,'DATA PENGUKURAN GARDU'!$A:$BS,46,0)</f>
        <v>#N/A</v>
      </c>
      <c r="V792" s="18" t="e">
        <f t="shared" si="421"/>
        <v>#N/A</v>
      </c>
      <c r="W792" s="17" t="e">
        <f>VLOOKUP($A792,'DATA PENGUKURAN GARDU'!$A:$BS,48,0)</f>
        <v>#N/A</v>
      </c>
      <c r="X792" s="17" t="e">
        <f>VLOOKUP($A792,'DATA PENGUKURAN GARDU'!$A:$BS,53,0)</f>
        <v>#N/A</v>
      </c>
      <c r="Y792" s="17" t="e">
        <f>VLOOKUP($A792,'DATA PENGUKURAN GARDU'!$A:$BS,54,0)</f>
        <v>#N/A</v>
      </c>
      <c r="Z792" s="17" t="e">
        <f>VLOOKUP($A792,'DATA PENGUKURAN GARDU'!$A:$BS,55,0)</f>
        <v>#N/A</v>
      </c>
      <c r="AA792" s="20" t="e">
        <f>VLOOKUP($B792,'DATA PENGUKURAN GARDU'!$A:$BS,42,0)</f>
        <v>#N/A</v>
      </c>
      <c r="AB792" s="21" t="e">
        <f t="shared" si="422"/>
        <v>#N/A</v>
      </c>
      <c r="AC792" s="20" t="e">
        <f>VLOOKUP($B792,'DATA PENGUKURAN GARDU'!$A:$BS,44,0)</f>
        <v>#N/A</v>
      </c>
      <c r="AD792" s="21" t="e">
        <f t="shared" si="423"/>
        <v>#N/A</v>
      </c>
      <c r="AE792" s="20" t="e">
        <f>VLOOKUP($B792,'DATA PENGUKURAN GARDU'!$A:$BS,46,0)</f>
        <v>#N/A</v>
      </c>
      <c r="AF792" s="21" t="e">
        <f t="shared" si="424"/>
        <v>#N/A</v>
      </c>
      <c r="AG792" s="20" t="e">
        <f>VLOOKUP($B792,'DATA PENGUKURAN GARDU'!$A:$BS,46,0)</f>
        <v>#N/A</v>
      </c>
      <c r="AH792" s="20" t="e">
        <f>VLOOKUP($B792,'DATA PENGUKURAN GARDU'!$A:$BS,53,0)</f>
        <v>#N/A</v>
      </c>
      <c r="AI792" s="20" t="e">
        <f>VLOOKUP($B792,'DATA PENGUKURAN GARDU'!$A:$BS,54,0)</f>
        <v>#N/A</v>
      </c>
      <c r="AJ792" s="17" t="e">
        <f>VLOOKUP($C792,'DATA PENGUKURAN GARDU'!$A:$BS,42,0)</f>
        <v>#N/A</v>
      </c>
      <c r="AK792" s="23" t="e">
        <f t="shared" si="425"/>
        <v>#N/A</v>
      </c>
      <c r="AL792" s="17" t="e">
        <f>VLOOKUP($C792,'DATA PENGUKURAN GARDU'!$A:$BS,44,0)</f>
        <v>#N/A</v>
      </c>
      <c r="AM792" s="23" t="e">
        <f t="shared" si="426"/>
        <v>#N/A</v>
      </c>
      <c r="AN792" s="17" t="e">
        <f>VLOOKUP($C792,'DATA PENGUKURAN GARDU'!$A:$BS,46,0)</f>
        <v>#N/A</v>
      </c>
      <c r="AO792" s="23" t="e">
        <f t="shared" si="427"/>
        <v>#N/A</v>
      </c>
      <c r="AP792" s="17" t="e">
        <f>VLOOKUP($C792,'DATA PENGUKURAN GARDU'!$A:$BS,46,0)</f>
        <v>#N/A</v>
      </c>
      <c r="AQ792" s="17" t="e">
        <f>VLOOKUP($C792,'DATA PENGUKURAN GARDU'!$A:$BS,53,0)</f>
        <v>#N/A</v>
      </c>
      <c r="AR792" s="17" t="e">
        <f>VLOOKUP($C792,'DATA PENGUKURAN GARDU'!$A:$BS,54,0)</f>
        <v>#N/A</v>
      </c>
      <c r="AS792" s="20" t="e">
        <f>VLOOKUP($D792,'DATA PENGUKURAN GARDU'!$A:$BS,42,0)</f>
        <v>#N/A</v>
      </c>
      <c r="AT792" s="21" t="e">
        <f t="shared" si="428"/>
        <v>#N/A</v>
      </c>
      <c r="AU792" s="20" t="e">
        <f>VLOOKUP($D792,'DATA PENGUKURAN GARDU'!$A:$BS,44,0)</f>
        <v>#N/A</v>
      </c>
      <c r="AV792" s="21" t="e">
        <f t="shared" si="429"/>
        <v>#N/A</v>
      </c>
      <c r="AW792" s="20" t="e">
        <f>VLOOKUP($D792,'DATA PENGUKURAN GARDU'!$A:$BS,46,0)</f>
        <v>#N/A</v>
      </c>
      <c r="AX792" s="21" t="e">
        <f t="shared" si="430"/>
        <v>#N/A</v>
      </c>
      <c r="AY792" s="20" t="e">
        <f>VLOOKUP($D792,'DATA PENGUKURAN GARDU'!$A:$BS,46,0)</f>
        <v>#N/A</v>
      </c>
      <c r="AZ792" s="20" t="e">
        <f>VLOOKUP($D792,'DATA PENGUKURAN GARDU'!$A:$BS,53,0)</f>
        <v>#N/A</v>
      </c>
      <c r="BA792" s="20" t="e">
        <f>VLOOKUP($D792,'DATA PENGUKURAN GARDU'!$A:$BS,54,0)</f>
        <v>#N/A</v>
      </c>
      <c r="BB792" s="17" t="e">
        <f>VLOOKUP($E792,'DATA PENGUKURAN GARDU'!$A:$BS,42,0)</f>
        <v>#N/A</v>
      </c>
      <c r="BC792" s="23" t="e">
        <f t="shared" si="431"/>
        <v>#N/A</v>
      </c>
      <c r="BD792" s="17" t="e">
        <f>VLOOKUP($E792,'DATA PENGUKURAN GARDU'!$A:$BS,44,0)</f>
        <v>#N/A</v>
      </c>
      <c r="BE792" s="23" t="e">
        <f t="shared" si="432"/>
        <v>#N/A</v>
      </c>
      <c r="BF792" s="17" t="e">
        <f>VLOOKUP($E792,'DATA PENGUKURAN GARDU'!$A:$BS,46,0)</f>
        <v>#N/A</v>
      </c>
      <c r="BG792" s="23" t="e">
        <f t="shared" si="433"/>
        <v>#N/A</v>
      </c>
      <c r="BH792" s="17" t="e">
        <f>VLOOKUP($E792,'DATA PENGUKURAN GARDU'!$A:$BS,46,0)</f>
        <v>#N/A</v>
      </c>
      <c r="BI792" s="17" t="e">
        <f>VLOOKUP($E792,'DATA PENGUKURAN GARDU'!$A:$BS,53,0)</f>
        <v>#N/A</v>
      </c>
      <c r="BJ792" s="17" t="e">
        <f>VLOOKUP($E792,'DATA PENGUKURAN GARDU'!$A:$BS,54,0)</f>
        <v>#N/A</v>
      </c>
      <c r="BK792" s="20" t="e">
        <f t="shared" si="411"/>
        <v>#N/A</v>
      </c>
      <c r="BL792" s="20" t="e">
        <f t="shared" si="412"/>
        <v>#N/A</v>
      </c>
      <c r="BM792" s="20" t="e">
        <f t="shared" si="413"/>
        <v>#N/A</v>
      </c>
      <c r="BN792" s="25" t="e">
        <f t="shared" si="414"/>
        <v>#N/A</v>
      </c>
      <c r="BO792" s="26" t="str">
        <f t="shared" si="415"/>
        <v>0</v>
      </c>
      <c r="BP792" s="21" t="e">
        <f t="shared" si="416"/>
        <v>#VALUE!</v>
      </c>
      <c r="BQ792" s="20" t="e">
        <f t="shared" si="417"/>
        <v>#N/A</v>
      </c>
      <c r="BR792" s="20" t="e">
        <v>#N/A</v>
      </c>
      <c r="BS792" s="9" t="e">
        <v>#N/A</v>
      </c>
      <c r="BT792" s="2" t="e">
        <f t="shared" si="418"/>
        <v>#VALUE!</v>
      </c>
      <c r="BU792" s="2" t="e">
        <f t="shared" si="401"/>
        <v>#N/A</v>
      </c>
      <c r="BV792" s="2" t="e">
        <f t="shared" si="402"/>
        <v>#N/A</v>
      </c>
    </row>
    <row r="793" s="2" customFormat="1" ht="22.95" customHeight="1" spans="1:74">
      <c r="A793" s="9" t="str">
        <f t="shared" si="403"/>
        <v>M 98Induk</v>
      </c>
      <c r="B793" s="9" t="str">
        <f t="shared" si="404"/>
        <v>M 98jurusan 1</v>
      </c>
      <c r="C793" s="9" t="str">
        <f t="shared" si="405"/>
        <v>M 98jurusan 2</v>
      </c>
      <c r="D793" s="9" t="str">
        <f t="shared" si="406"/>
        <v>M 98jurusan 3</v>
      </c>
      <c r="E793" s="9" t="str">
        <f t="shared" si="407"/>
        <v>M 98jurusan 4</v>
      </c>
      <c r="F793" s="10" t="s">
        <v>131</v>
      </c>
      <c r="G793" s="10" t="s">
        <v>131</v>
      </c>
      <c r="H793" s="10" t="s">
        <v>984</v>
      </c>
      <c r="I793" s="10" t="s">
        <v>11651</v>
      </c>
      <c r="J793" s="10" t="s">
        <v>11652</v>
      </c>
      <c r="K793" s="10" t="s">
        <v>7465</v>
      </c>
      <c r="L793" s="10"/>
      <c r="M793" s="10"/>
      <c r="N793" s="14">
        <f t="shared" si="408"/>
        <v>0</v>
      </c>
      <c r="O793" s="15" t="e">
        <f t="shared" si="409"/>
        <v>#VALUE!</v>
      </c>
      <c r="P793" s="15" t="e">
        <f t="shared" si="410"/>
        <v>#VALUE!</v>
      </c>
      <c r="Q793" s="17" t="e">
        <f>VLOOKUP($A793,'DATA PENGUKURAN GARDU'!$A:$BS,42,0)</f>
        <v>#N/A</v>
      </c>
      <c r="R793" s="18" t="e">
        <f t="shared" si="419"/>
        <v>#N/A</v>
      </c>
      <c r="S793" s="17" t="e">
        <f>VLOOKUP($A793,'DATA PENGUKURAN GARDU'!$A:$BS,44,0)</f>
        <v>#N/A</v>
      </c>
      <c r="T793" s="18" t="e">
        <f t="shared" si="420"/>
        <v>#N/A</v>
      </c>
      <c r="U793" s="17" t="e">
        <f>VLOOKUP($A793,'DATA PENGUKURAN GARDU'!$A:$BS,46,0)</f>
        <v>#N/A</v>
      </c>
      <c r="V793" s="18" t="e">
        <f t="shared" si="421"/>
        <v>#N/A</v>
      </c>
      <c r="W793" s="17" t="e">
        <f>VLOOKUP($A793,'DATA PENGUKURAN GARDU'!$A:$BS,48,0)</f>
        <v>#N/A</v>
      </c>
      <c r="X793" s="17" t="e">
        <f>VLOOKUP($A793,'DATA PENGUKURAN GARDU'!$A:$BS,53,0)</f>
        <v>#N/A</v>
      </c>
      <c r="Y793" s="17" t="e">
        <f>VLOOKUP($A793,'DATA PENGUKURAN GARDU'!$A:$BS,54,0)</f>
        <v>#N/A</v>
      </c>
      <c r="Z793" s="17" t="e">
        <f>VLOOKUP($A793,'DATA PENGUKURAN GARDU'!$A:$BS,55,0)</f>
        <v>#N/A</v>
      </c>
      <c r="AA793" s="20" t="e">
        <f>VLOOKUP($B793,'DATA PENGUKURAN GARDU'!$A:$BS,42,0)</f>
        <v>#N/A</v>
      </c>
      <c r="AB793" s="21" t="e">
        <f t="shared" si="422"/>
        <v>#N/A</v>
      </c>
      <c r="AC793" s="20" t="e">
        <f>VLOOKUP($B793,'DATA PENGUKURAN GARDU'!$A:$BS,44,0)</f>
        <v>#N/A</v>
      </c>
      <c r="AD793" s="21" t="e">
        <f t="shared" si="423"/>
        <v>#N/A</v>
      </c>
      <c r="AE793" s="20" t="e">
        <f>VLOOKUP($B793,'DATA PENGUKURAN GARDU'!$A:$BS,46,0)</f>
        <v>#N/A</v>
      </c>
      <c r="AF793" s="21" t="e">
        <f t="shared" si="424"/>
        <v>#N/A</v>
      </c>
      <c r="AG793" s="20" t="e">
        <f>VLOOKUP($B793,'DATA PENGUKURAN GARDU'!$A:$BS,46,0)</f>
        <v>#N/A</v>
      </c>
      <c r="AH793" s="20" t="e">
        <f>VLOOKUP($B793,'DATA PENGUKURAN GARDU'!$A:$BS,53,0)</f>
        <v>#N/A</v>
      </c>
      <c r="AI793" s="20" t="e">
        <f>VLOOKUP($B793,'DATA PENGUKURAN GARDU'!$A:$BS,54,0)</f>
        <v>#N/A</v>
      </c>
      <c r="AJ793" s="17" t="e">
        <f>VLOOKUP($C793,'DATA PENGUKURAN GARDU'!$A:$BS,42,0)</f>
        <v>#N/A</v>
      </c>
      <c r="AK793" s="23" t="e">
        <f t="shared" si="425"/>
        <v>#N/A</v>
      </c>
      <c r="AL793" s="17" t="e">
        <f>VLOOKUP($C793,'DATA PENGUKURAN GARDU'!$A:$BS,44,0)</f>
        <v>#N/A</v>
      </c>
      <c r="AM793" s="23" t="e">
        <f t="shared" si="426"/>
        <v>#N/A</v>
      </c>
      <c r="AN793" s="17" t="e">
        <f>VLOOKUP($C793,'DATA PENGUKURAN GARDU'!$A:$BS,46,0)</f>
        <v>#N/A</v>
      </c>
      <c r="AO793" s="23" t="e">
        <f t="shared" si="427"/>
        <v>#N/A</v>
      </c>
      <c r="AP793" s="17" t="e">
        <f>VLOOKUP($C793,'DATA PENGUKURAN GARDU'!$A:$BS,46,0)</f>
        <v>#N/A</v>
      </c>
      <c r="AQ793" s="17" t="e">
        <f>VLOOKUP($C793,'DATA PENGUKURAN GARDU'!$A:$BS,53,0)</f>
        <v>#N/A</v>
      </c>
      <c r="AR793" s="17" t="e">
        <f>VLOOKUP($C793,'DATA PENGUKURAN GARDU'!$A:$BS,54,0)</f>
        <v>#N/A</v>
      </c>
      <c r="AS793" s="20" t="e">
        <f>VLOOKUP($D793,'DATA PENGUKURAN GARDU'!$A:$BS,42,0)</f>
        <v>#N/A</v>
      </c>
      <c r="AT793" s="21" t="e">
        <f t="shared" si="428"/>
        <v>#N/A</v>
      </c>
      <c r="AU793" s="20" t="e">
        <f>VLOOKUP($D793,'DATA PENGUKURAN GARDU'!$A:$BS,44,0)</f>
        <v>#N/A</v>
      </c>
      <c r="AV793" s="21" t="e">
        <f t="shared" si="429"/>
        <v>#N/A</v>
      </c>
      <c r="AW793" s="20" t="e">
        <f>VLOOKUP($D793,'DATA PENGUKURAN GARDU'!$A:$BS,46,0)</f>
        <v>#N/A</v>
      </c>
      <c r="AX793" s="21" t="e">
        <f t="shared" si="430"/>
        <v>#N/A</v>
      </c>
      <c r="AY793" s="20" t="e">
        <f>VLOOKUP($D793,'DATA PENGUKURAN GARDU'!$A:$BS,46,0)</f>
        <v>#N/A</v>
      </c>
      <c r="AZ793" s="20" t="e">
        <f>VLOOKUP($D793,'DATA PENGUKURAN GARDU'!$A:$BS,53,0)</f>
        <v>#N/A</v>
      </c>
      <c r="BA793" s="20" t="e">
        <f>VLOOKUP($D793,'DATA PENGUKURAN GARDU'!$A:$BS,54,0)</f>
        <v>#N/A</v>
      </c>
      <c r="BB793" s="17" t="e">
        <f>VLOOKUP($E793,'DATA PENGUKURAN GARDU'!$A:$BS,42,0)</f>
        <v>#N/A</v>
      </c>
      <c r="BC793" s="23" t="e">
        <f t="shared" si="431"/>
        <v>#N/A</v>
      </c>
      <c r="BD793" s="17" t="e">
        <f>VLOOKUP($E793,'DATA PENGUKURAN GARDU'!$A:$BS,44,0)</f>
        <v>#N/A</v>
      </c>
      <c r="BE793" s="23" t="e">
        <f t="shared" si="432"/>
        <v>#N/A</v>
      </c>
      <c r="BF793" s="17" t="e">
        <f>VLOOKUP($E793,'DATA PENGUKURAN GARDU'!$A:$BS,46,0)</f>
        <v>#N/A</v>
      </c>
      <c r="BG793" s="23" t="e">
        <f t="shared" si="433"/>
        <v>#N/A</v>
      </c>
      <c r="BH793" s="17" t="e">
        <f>VLOOKUP($E793,'DATA PENGUKURAN GARDU'!$A:$BS,46,0)</f>
        <v>#N/A</v>
      </c>
      <c r="BI793" s="17" t="e">
        <f>VLOOKUP($E793,'DATA PENGUKURAN GARDU'!$A:$BS,53,0)</f>
        <v>#N/A</v>
      </c>
      <c r="BJ793" s="17" t="e">
        <f>VLOOKUP($E793,'DATA PENGUKURAN GARDU'!$A:$BS,54,0)</f>
        <v>#N/A</v>
      </c>
      <c r="BK793" s="20" t="e">
        <f t="shared" si="411"/>
        <v>#N/A</v>
      </c>
      <c r="BL793" s="20" t="e">
        <f t="shared" si="412"/>
        <v>#N/A</v>
      </c>
      <c r="BM793" s="20" t="e">
        <f t="shared" si="413"/>
        <v>#N/A</v>
      </c>
      <c r="BN793" s="25" t="e">
        <f t="shared" si="414"/>
        <v>#N/A</v>
      </c>
      <c r="BO793" s="26" t="str">
        <f t="shared" si="415"/>
        <v>0</v>
      </c>
      <c r="BP793" s="21" t="e">
        <f t="shared" si="416"/>
        <v>#VALUE!</v>
      </c>
      <c r="BQ793" s="20" t="e">
        <f t="shared" si="417"/>
        <v>#N/A</v>
      </c>
      <c r="BR793" s="20" t="e">
        <v>#N/A</v>
      </c>
      <c r="BS793" s="9" t="e">
        <v>#N/A</v>
      </c>
      <c r="BT793" s="2" t="e">
        <f t="shared" si="418"/>
        <v>#VALUE!</v>
      </c>
      <c r="BU793" s="2" t="e">
        <f t="shared" si="401"/>
        <v>#N/A</v>
      </c>
      <c r="BV793" s="2" t="e">
        <f t="shared" si="402"/>
        <v>#N/A</v>
      </c>
    </row>
    <row r="794" s="2" customFormat="1" ht="22.95" customHeight="1" spans="1:74">
      <c r="A794" s="9" t="str">
        <f t="shared" si="403"/>
        <v>L-022Induk</v>
      </c>
      <c r="B794" s="9" t="str">
        <f t="shared" si="404"/>
        <v>L-022jurusan 1</v>
      </c>
      <c r="C794" s="9" t="str">
        <f t="shared" si="405"/>
        <v>L-022jurusan 2</v>
      </c>
      <c r="D794" s="9" t="str">
        <f t="shared" si="406"/>
        <v>L-022jurusan 3</v>
      </c>
      <c r="E794" s="9" t="str">
        <f t="shared" si="407"/>
        <v>L-022jurusan 4</v>
      </c>
      <c r="F794" s="10" t="s">
        <v>46</v>
      </c>
      <c r="G794" s="10" t="s">
        <v>22</v>
      </c>
      <c r="H794" s="10" t="s">
        <v>985</v>
      </c>
      <c r="I794" s="10" t="s">
        <v>11653</v>
      </c>
      <c r="J794" s="10" t="s">
        <v>11654</v>
      </c>
      <c r="K794" s="10" t="s">
        <v>7465</v>
      </c>
      <c r="L794" s="10"/>
      <c r="M794" s="10"/>
      <c r="N794" s="14">
        <f t="shared" si="408"/>
        <v>0</v>
      </c>
      <c r="O794" s="15" t="e">
        <f t="shared" si="409"/>
        <v>#VALUE!</v>
      </c>
      <c r="P794" s="15" t="e">
        <f t="shared" si="410"/>
        <v>#VALUE!</v>
      </c>
      <c r="Q794" s="17" t="e">
        <f>VLOOKUP($A794,'DATA PENGUKURAN GARDU'!$A:$BS,42,0)</f>
        <v>#N/A</v>
      </c>
      <c r="R794" s="18" t="e">
        <f t="shared" si="419"/>
        <v>#N/A</v>
      </c>
      <c r="S794" s="17" t="e">
        <f>VLOOKUP($A794,'DATA PENGUKURAN GARDU'!$A:$BS,44,0)</f>
        <v>#N/A</v>
      </c>
      <c r="T794" s="18" t="e">
        <f t="shared" si="420"/>
        <v>#N/A</v>
      </c>
      <c r="U794" s="17" t="e">
        <f>VLOOKUP($A794,'DATA PENGUKURAN GARDU'!$A:$BS,46,0)</f>
        <v>#N/A</v>
      </c>
      <c r="V794" s="18" t="e">
        <f t="shared" si="421"/>
        <v>#N/A</v>
      </c>
      <c r="W794" s="17" t="e">
        <f>VLOOKUP($A794,'DATA PENGUKURAN GARDU'!$A:$BS,48,0)</f>
        <v>#N/A</v>
      </c>
      <c r="X794" s="17" t="e">
        <f>VLOOKUP($A794,'DATA PENGUKURAN GARDU'!$A:$BS,53,0)</f>
        <v>#N/A</v>
      </c>
      <c r="Y794" s="17" t="e">
        <f>VLOOKUP($A794,'DATA PENGUKURAN GARDU'!$A:$BS,54,0)</f>
        <v>#N/A</v>
      </c>
      <c r="Z794" s="17" t="e">
        <f>VLOOKUP($A794,'DATA PENGUKURAN GARDU'!$A:$BS,55,0)</f>
        <v>#N/A</v>
      </c>
      <c r="AA794" s="20" t="e">
        <f>VLOOKUP($B794,'DATA PENGUKURAN GARDU'!$A:$BS,42,0)</f>
        <v>#N/A</v>
      </c>
      <c r="AB794" s="21" t="e">
        <f t="shared" si="422"/>
        <v>#N/A</v>
      </c>
      <c r="AC794" s="20" t="e">
        <f>VLOOKUP($B794,'DATA PENGUKURAN GARDU'!$A:$BS,44,0)</f>
        <v>#N/A</v>
      </c>
      <c r="AD794" s="21" t="e">
        <f t="shared" si="423"/>
        <v>#N/A</v>
      </c>
      <c r="AE794" s="20" t="e">
        <f>VLOOKUP($B794,'DATA PENGUKURAN GARDU'!$A:$BS,46,0)</f>
        <v>#N/A</v>
      </c>
      <c r="AF794" s="21" t="e">
        <f t="shared" si="424"/>
        <v>#N/A</v>
      </c>
      <c r="AG794" s="20" t="e">
        <f>VLOOKUP($B794,'DATA PENGUKURAN GARDU'!$A:$BS,46,0)</f>
        <v>#N/A</v>
      </c>
      <c r="AH794" s="20" t="e">
        <f>VLOOKUP($B794,'DATA PENGUKURAN GARDU'!$A:$BS,53,0)</f>
        <v>#N/A</v>
      </c>
      <c r="AI794" s="20" t="e">
        <f>VLOOKUP($B794,'DATA PENGUKURAN GARDU'!$A:$BS,54,0)</f>
        <v>#N/A</v>
      </c>
      <c r="AJ794" s="17" t="e">
        <f>VLOOKUP($C794,'DATA PENGUKURAN GARDU'!$A:$BS,42,0)</f>
        <v>#N/A</v>
      </c>
      <c r="AK794" s="23" t="e">
        <f t="shared" si="425"/>
        <v>#N/A</v>
      </c>
      <c r="AL794" s="17" t="e">
        <f>VLOOKUP($C794,'DATA PENGUKURAN GARDU'!$A:$BS,44,0)</f>
        <v>#N/A</v>
      </c>
      <c r="AM794" s="23" t="e">
        <f t="shared" si="426"/>
        <v>#N/A</v>
      </c>
      <c r="AN794" s="17" t="e">
        <f>VLOOKUP($C794,'DATA PENGUKURAN GARDU'!$A:$BS,46,0)</f>
        <v>#N/A</v>
      </c>
      <c r="AO794" s="23" t="e">
        <f t="shared" si="427"/>
        <v>#N/A</v>
      </c>
      <c r="AP794" s="17" t="e">
        <f>VLOOKUP($C794,'DATA PENGUKURAN GARDU'!$A:$BS,46,0)</f>
        <v>#N/A</v>
      </c>
      <c r="AQ794" s="17" t="e">
        <f>VLOOKUP($C794,'DATA PENGUKURAN GARDU'!$A:$BS,53,0)</f>
        <v>#N/A</v>
      </c>
      <c r="AR794" s="17" t="e">
        <f>VLOOKUP($C794,'DATA PENGUKURAN GARDU'!$A:$BS,54,0)</f>
        <v>#N/A</v>
      </c>
      <c r="AS794" s="20" t="e">
        <f>VLOOKUP($D794,'DATA PENGUKURAN GARDU'!$A:$BS,42,0)</f>
        <v>#N/A</v>
      </c>
      <c r="AT794" s="21" t="e">
        <f t="shared" si="428"/>
        <v>#N/A</v>
      </c>
      <c r="AU794" s="20" t="e">
        <f>VLOOKUP($D794,'DATA PENGUKURAN GARDU'!$A:$BS,44,0)</f>
        <v>#N/A</v>
      </c>
      <c r="AV794" s="21" t="e">
        <f t="shared" si="429"/>
        <v>#N/A</v>
      </c>
      <c r="AW794" s="20" t="e">
        <f>VLOOKUP($D794,'DATA PENGUKURAN GARDU'!$A:$BS,46,0)</f>
        <v>#N/A</v>
      </c>
      <c r="AX794" s="21" t="e">
        <f t="shared" si="430"/>
        <v>#N/A</v>
      </c>
      <c r="AY794" s="20" t="e">
        <f>VLOOKUP($D794,'DATA PENGUKURAN GARDU'!$A:$BS,46,0)</f>
        <v>#N/A</v>
      </c>
      <c r="AZ794" s="20" t="e">
        <f>VLOOKUP($D794,'DATA PENGUKURAN GARDU'!$A:$BS,53,0)</f>
        <v>#N/A</v>
      </c>
      <c r="BA794" s="20" t="e">
        <f>VLOOKUP($D794,'DATA PENGUKURAN GARDU'!$A:$BS,54,0)</f>
        <v>#N/A</v>
      </c>
      <c r="BB794" s="17" t="e">
        <f>VLOOKUP($E794,'DATA PENGUKURAN GARDU'!$A:$BS,42,0)</f>
        <v>#N/A</v>
      </c>
      <c r="BC794" s="23" t="e">
        <f t="shared" si="431"/>
        <v>#N/A</v>
      </c>
      <c r="BD794" s="17" t="e">
        <f>VLOOKUP($E794,'DATA PENGUKURAN GARDU'!$A:$BS,44,0)</f>
        <v>#N/A</v>
      </c>
      <c r="BE794" s="23" t="e">
        <f t="shared" si="432"/>
        <v>#N/A</v>
      </c>
      <c r="BF794" s="17" t="e">
        <f>VLOOKUP($E794,'DATA PENGUKURAN GARDU'!$A:$BS,46,0)</f>
        <v>#N/A</v>
      </c>
      <c r="BG794" s="23" t="e">
        <f t="shared" si="433"/>
        <v>#N/A</v>
      </c>
      <c r="BH794" s="17" t="e">
        <f>VLOOKUP($E794,'DATA PENGUKURAN GARDU'!$A:$BS,46,0)</f>
        <v>#N/A</v>
      </c>
      <c r="BI794" s="17" t="e">
        <f>VLOOKUP($E794,'DATA PENGUKURAN GARDU'!$A:$BS,53,0)</f>
        <v>#N/A</v>
      </c>
      <c r="BJ794" s="17" t="e">
        <f>VLOOKUP($E794,'DATA PENGUKURAN GARDU'!$A:$BS,54,0)</f>
        <v>#N/A</v>
      </c>
      <c r="BK794" s="20" t="e">
        <f t="shared" si="411"/>
        <v>#N/A</v>
      </c>
      <c r="BL794" s="20" t="e">
        <f t="shared" si="412"/>
        <v>#N/A</v>
      </c>
      <c r="BM794" s="20" t="e">
        <f t="shared" si="413"/>
        <v>#N/A</v>
      </c>
      <c r="BN794" s="25" t="e">
        <f t="shared" si="414"/>
        <v>#N/A</v>
      </c>
      <c r="BO794" s="26" t="str">
        <f t="shared" si="415"/>
        <v>0</v>
      </c>
      <c r="BP794" s="21" t="e">
        <f t="shared" si="416"/>
        <v>#VALUE!</v>
      </c>
      <c r="BQ794" s="20" t="e">
        <f t="shared" si="417"/>
        <v>#N/A</v>
      </c>
      <c r="BR794" s="20" t="e">
        <v>#N/A</v>
      </c>
      <c r="BS794" s="9" t="e">
        <v>#N/A</v>
      </c>
      <c r="BT794" s="2" t="e">
        <f t="shared" si="418"/>
        <v>#VALUE!</v>
      </c>
      <c r="BU794" s="2" t="e">
        <f t="shared" si="401"/>
        <v>#N/A</v>
      </c>
      <c r="BV794" s="2" t="e">
        <f t="shared" si="402"/>
        <v>#N/A</v>
      </c>
    </row>
    <row r="795" s="2" customFormat="1" ht="22.95" customHeight="1" spans="1:74">
      <c r="A795" s="9" t="str">
        <f t="shared" si="403"/>
        <v>L-023Induk</v>
      </c>
      <c r="B795" s="9" t="str">
        <f t="shared" si="404"/>
        <v>L-023jurusan 1</v>
      </c>
      <c r="C795" s="9" t="str">
        <f t="shared" si="405"/>
        <v>L-023jurusan 2</v>
      </c>
      <c r="D795" s="9" t="str">
        <f t="shared" si="406"/>
        <v>L-023jurusan 3</v>
      </c>
      <c r="E795" s="9" t="str">
        <f t="shared" si="407"/>
        <v>L-023jurusan 4</v>
      </c>
      <c r="F795" s="10" t="s">
        <v>46</v>
      </c>
      <c r="G795" s="10" t="s">
        <v>22</v>
      </c>
      <c r="H795" s="10" t="s">
        <v>986</v>
      </c>
      <c r="I795" s="10" t="s">
        <v>11655</v>
      </c>
      <c r="J795" s="10" t="s">
        <v>11656</v>
      </c>
      <c r="K795" s="10" t="s">
        <v>7465</v>
      </c>
      <c r="L795" s="10"/>
      <c r="M795" s="10"/>
      <c r="N795" s="14">
        <f t="shared" si="408"/>
        <v>0</v>
      </c>
      <c r="O795" s="15" t="e">
        <f t="shared" si="409"/>
        <v>#VALUE!</v>
      </c>
      <c r="P795" s="15" t="e">
        <f t="shared" si="410"/>
        <v>#VALUE!</v>
      </c>
      <c r="Q795" s="17" t="e">
        <f>VLOOKUP($A795,'DATA PENGUKURAN GARDU'!$A:$BS,42,0)</f>
        <v>#N/A</v>
      </c>
      <c r="R795" s="18" t="e">
        <f t="shared" si="419"/>
        <v>#N/A</v>
      </c>
      <c r="S795" s="17" t="e">
        <f>VLOOKUP($A795,'DATA PENGUKURAN GARDU'!$A:$BS,44,0)</f>
        <v>#N/A</v>
      </c>
      <c r="T795" s="18" t="e">
        <f t="shared" si="420"/>
        <v>#N/A</v>
      </c>
      <c r="U795" s="17" t="e">
        <f>VLOOKUP($A795,'DATA PENGUKURAN GARDU'!$A:$BS,46,0)</f>
        <v>#N/A</v>
      </c>
      <c r="V795" s="18" t="e">
        <f t="shared" si="421"/>
        <v>#N/A</v>
      </c>
      <c r="W795" s="17" t="e">
        <f>VLOOKUP($A795,'DATA PENGUKURAN GARDU'!$A:$BS,48,0)</f>
        <v>#N/A</v>
      </c>
      <c r="X795" s="17" t="e">
        <f>VLOOKUP($A795,'DATA PENGUKURAN GARDU'!$A:$BS,53,0)</f>
        <v>#N/A</v>
      </c>
      <c r="Y795" s="17" t="e">
        <f>VLOOKUP($A795,'DATA PENGUKURAN GARDU'!$A:$BS,54,0)</f>
        <v>#N/A</v>
      </c>
      <c r="Z795" s="17" t="e">
        <f>VLOOKUP($A795,'DATA PENGUKURAN GARDU'!$A:$BS,55,0)</f>
        <v>#N/A</v>
      </c>
      <c r="AA795" s="20" t="e">
        <f>VLOOKUP($B795,'DATA PENGUKURAN GARDU'!$A:$BS,42,0)</f>
        <v>#N/A</v>
      </c>
      <c r="AB795" s="21" t="e">
        <f t="shared" si="422"/>
        <v>#N/A</v>
      </c>
      <c r="AC795" s="20" t="e">
        <f>VLOOKUP($B795,'DATA PENGUKURAN GARDU'!$A:$BS,44,0)</f>
        <v>#N/A</v>
      </c>
      <c r="AD795" s="21" t="e">
        <f t="shared" si="423"/>
        <v>#N/A</v>
      </c>
      <c r="AE795" s="20" t="e">
        <f>VLOOKUP($B795,'DATA PENGUKURAN GARDU'!$A:$BS,46,0)</f>
        <v>#N/A</v>
      </c>
      <c r="AF795" s="21" t="e">
        <f t="shared" si="424"/>
        <v>#N/A</v>
      </c>
      <c r="AG795" s="20" t="e">
        <f>VLOOKUP($B795,'DATA PENGUKURAN GARDU'!$A:$BS,46,0)</f>
        <v>#N/A</v>
      </c>
      <c r="AH795" s="20" t="e">
        <f>VLOOKUP($B795,'DATA PENGUKURAN GARDU'!$A:$BS,53,0)</f>
        <v>#N/A</v>
      </c>
      <c r="AI795" s="20" t="e">
        <f>VLOOKUP($B795,'DATA PENGUKURAN GARDU'!$A:$BS,54,0)</f>
        <v>#N/A</v>
      </c>
      <c r="AJ795" s="17" t="e">
        <f>VLOOKUP($C795,'DATA PENGUKURAN GARDU'!$A:$BS,42,0)</f>
        <v>#N/A</v>
      </c>
      <c r="AK795" s="23" t="e">
        <f t="shared" si="425"/>
        <v>#N/A</v>
      </c>
      <c r="AL795" s="17" t="e">
        <f>VLOOKUP($C795,'DATA PENGUKURAN GARDU'!$A:$BS,44,0)</f>
        <v>#N/A</v>
      </c>
      <c r="AM795" s="23" t="e">
        <f t="shared" si="426"/>
        <v>#N/A</v>
      </c>
      <c r="AN795" s="17" t="e">
        <f>VLOOKUP($C795,'DATA PENGUKURAN GARDU'!$A:$BS,46,0)</f>
        <v>#N/A</v>
      </c>
      <c r="AO795" s="23" t="e">
        <f t="shared" si="427"/>
        <v>#N/A</v>
      </c>
      <c r="AP795" s="17" t="e">
        <f>VLOOKUP($C795,'DATA PENGUKURAN GARDU'!$A:$BS,46,0)</f>
        <v>#N/A</v>
      </c>
      <c r="AQ795" s="17" t="e">
        <f>VLOOKUP($C795,'DATA PENGUKURAN GARDU'!$A:$BS,53,0)</f>
        <v>#N/A</v>
      </c>
      <c r="AR795" s="17" t="e">
        <f>VLOOKUP($C795,'DATA PENGUKURAN GARDU'!$A:$BS,54,0)</f>
        <v>#N/A</v>
      </c>
      <c r="AS795" s="20" t="e">
        <f>VLOOKUP($D795,'DATA PENGUKURAN GARDU'!$A:$BS,42,0)</f>
        <v>#N/A</v>
      </c>
      <c r="AT795" s="21" t="e">
        <f t="shared" si="428"/>
        <v>#N/A</v>
      </c>
      <c r="AU795" s="20" t="e">
        <f>VLOOKUP($D795,'DATA PENGUKURAN GARDU'!$A:$BS,44,0)</f>
        <v>#N/A</v>
      </c>
      <c r="AV795" s="21" t="e">
        <f t="shared" si="429"/>
        <v>#N/A</v>
      </c>
      <c r="AW795" s="20" t="e">
        <f>VLOOKUP($D795,'DATA PENGUKURAN GARDU'!$A:$BS,46,0)</f>
        <v>#N/A</v>
      </c>
      <c r="AX795" s="21" t="e">
        <f t="shared" si="430"/>
        <v>#N/A</v>
      </c>
      <c r="AY795" s="20" t="e">
        <f>VLOOKUP($D795,'DATA PENGUKURAN GARDU'!$A:$BS,46,0)</f>
        <v>#N/A</v>
      </c>
      <c r="AZ795" s="20" t="e">
        <f>VLOOKUP($D795,'DATA PENGUKURAN GARDU'!$A:$BS,53,0)</f>
        <v>#N/A</v>
      </c>
      <c r="BA795" s="20" t="e">
        <f>VLOOKUP($D795,'DATA PENGUKURAN GARDU'!$A:$BS,54,0)</f>
        <v>#N/A</v>
      </c>
      <c r="BB795" s="17" t="e">
        <f>VLOOKUP($E795,'DATA PENGUKURAN GARDU'!$A:$BS,42,0)</f>
        <v>#N/A</v>
      </c>
      <c r="BC795" s="23" t="e">
        <f t="shared" si="431"/>
        <v>#N/A</v>
      </c>
      <c r="BD795" s="17" t="e">
        <f>VLOOKUP($E795,'DATA PENGUKURAN GARDU'!$A:$BS,44,0)</f>
        <v>#N/A</v>
      </c>
      <c r="BE795" s="23" t="e">
        <f t="shared" si="432"/>
        <v>#N/A</v>
      </c>
      <c r="BF795" s="17" t="e">
        <f>VLOOKUP($E795,'DATA PENGUKURAN GARDU'!$A:$BS,46,0)</f>
        <v>#N/A</v>
      </c>
      <c r="BG795" s="23" t="e">
        <f t="shared" si="433"/>
        <v>#N/A</v>
      </c>
      <c r="BH795" s="17" t="e">
        <f>VLOOKUP($E795,'DATA PENGUKURAN GARDU'!$A:$BS,46,0)</f>
        <v>#N/A</v>
      </c>
      <c r="BI795" s="17" t="e">
        <f>VLOOKUP($E795,'DATA PENGUKURAN GARDU'!$A:$BS,53,0)</f>
        <v>#N/A</v>
      </c>
      <c r="BJ795" s="17" t="e">
        <f>VLOOKUP($E795,'DATA PENGUKURAN GARDU'!$A:$BS,54,0)</f>
        <v>#N/A</v>
      </c>
      <c r="BK795" s="20" t="e">
        <f t="shared" si="411"/>
        <v>#N/A</v>
      </c>
      <c r="BL795" s="20" t="e">
        <f t="shared" si="412"/>
        <v>#N/A</v>
      </c>
      <c r="BM795" s="20" t="e">
        <f t="shared" si="413"/>
        <v>#N/A</v>
      </c>
      <c r="BN795" s="25" t="e">
        <f t="shared" si="414"/>
        <v>#N/A</v>
      </c>
      <c r="BO795" s="26" t="str">
        <f t="shared" si="415"/>
        <v>0</v>
      </c>
      <c r="BP795" s="21" t="e">
        <f t="shared" si="416"/>
        <v>#VALUE!</v>
      </c>
      <c r="BQ795" s="20" t="e">
        <f t="shared" si="417"/>
        <v>#N/A</v>
      </c>
      <c r="BR795" s="20" t="e">
        <v>#N/A</v>
      </c>
      <c r="BS795" s="9" t="e">
        <v>#N/A</v>
      </c>
      <c r="BT795" s="2" t="e">
        <f t="shared" si="418"/>
        <v>#VALUE!</v>
      </c>
      <c r="BU795" s="2" t="e">
        <f t="shared" si="401"/>
        <v>#N/A</v>
      </c>
      <c r="BV795" s="2" t="e">
        <f t="shared" si="402"/>
        <v>#N/A</v>
      </c>
    </row>
    <row r="796" s="2" customFormat="1" ht="22.95" customHeight="1" spans="1:74">
      <c r="A796" s="9" t="str">
        <f t="shared" si="403"/>
        <v>NL 013.1Induk</v>
      </c>
      <c r="B796" s="9" t="str">
        <f t="shared" si="404"/>
        <v>NL 013.1jurusan 1</v>
      </c>
      <c r="C796" s="9" t="str">
        <f t="shared" si="405"/>
        <v>NL 013.1jurusan 2</v>
      </c>
      <c r="D796" s="9" t="str">
        <f t="shared" si="406"/>
        <v>NL 013.1jurusan 3</v>
      </c>
      <c r="E796" s="9" t="str">
        <f t="shared" si="407"/>
        <v>NL 013.1jurusan 4</v>
      </c>
      <c r="F796" s="10" t="s">
        <v>324</v>
      </c>
      <c r="G796" s="10" t="s">
        <v>101</v>
      </c>
      <c r="H796" s="10" t="s">
        <v>987</v>
      </c>
      <c r="I796" s="10" t="s">
        <v>11657</v>
      </c>
      <c r="J796" s="10" t="s">
        <v>11658</v>
      </c>
      <c r="K796" s="10" t="s">
        <v>7465</v>
      </c>
      <c r="L796" s="10"/>
      <c r="M796" s="10"/>
      <c r="N796" s="14">
        <f t="shared" si="408"/>
        <v>0</v>
      </c>
      <c r="O796" s="15" t="e">
        <f t="shared" si="409"/>
        <v>#VALUE!</v>
      </c>
      <c r="P796" s="15" t="e">
        <f t="shared" si="410"/>
        <v>#VALUE!</v>
      </c>
      <c r="Q796" s="17" t="e">
        <f>VLOOKUP($A796,'DATA PENGUKURAN GARDU'!$A:$BS,42,0)</f>
        <v>#N/A</v>
      </c>
      <c r="R796" s="18" t="e">
        <f t="shared" si="419"/>
        <v>#N/A</v>
      </c>
      <c r="S796" s="17" t="e">
        <f>VLOOKUP($A796,'DATA PENGUKURAN GARDU'!$A:$BS,44,0)</f>
        <v>#N/A</v>
      </c>
      <c r="T796" s="18" t="e">
        <f t="shared" si="420"/>
        <v>#N/A</v>
      </c>
      <c r="U796" s="17" t="e">
        <f>VLOOKUP($A796,'DATA PENGUKURAN GARDU'!$A:$BS,46,0)</f>
        <v>#N/A</v>
      </c>
      <c r="V796" s="18" t="e">
        <f t="shared" si="421"/>
        <v>#N/A</v>
      </c>
      <c r="W796" s="17" t="e">
        <f>VLOOKUP($A796,'DATA PENGUKURAN GARDU'!$A:$BS,48,0)</f>
        <v>#N/A</v>
      </c>
      <c r="X796" s="17" t="e">
        <f>VLOOKUP($A796,'DATA PENGUKURAN GARDU'!$A:$BS,53,0)</f>
        <v>#N/A</v>
      </c>
      <c r="Y796" s="17" t="e">
        <f>VLOOKUP($A796,'DATA PENGUKURAN GARDU'!$A:$BS,54,0)</f>
        <v>#N/A</v>
      </c>
      <c r="Z796" s="17" t="e">
        <f>VLOOKUP($A796,'DATA PENGUKURAN GARDU'!$A:$BS,55,0)</f>
        <v>#N/A</v>
      </c>
      <c r="AA796" s="20" t="e">
        <f>VLOOKUP($B796,'DATA PENGUKURAN GARDU'!$A:$BS,42,0)</f>
        <v>#N/A</v>
      </c>
      <c r="AB796" s="21" t="e">
        <f t="shared" si="422"/>
        <v>#N/A</v>
      </c>
      <c r="AC796" s="20" t="e">
        <f>VLOOKUP($B796,'DATA PENGUKURAN GARDU'!$A:$BS,44,0)</f>
        <v>#N/A</v>
      </c>
      <c r="AD796" s="21" t="e">
        <f t="shared" si="423"/>
        <v>#N/A</v>
      </c>
      <c r="AE796" s="20" t="e">
        <f>VLOOKUP($B796,'DATA PENGUKURAN GARDU'!$A:$BS,46,0)</f>
        <v>#N/A</v>
      </c>
      <c r="AF796" s="21" t="e">
        <f t="shared" si="424"/>
        <v>#N/A</v>
      </c>
      <c r="AG796" s="20" t="e">
        <f>VLOOKUP($B796,'DATA PENGUKURAN GARDU'!$A:$BS,46,0)</f>
        <v>#N/A</v>
      </c>
      <c r="AH796" s="20" t="e">
        <f>VLOOKUP($B796,'DATA PENGUKURAN GARDU'!$A:$BS,53,0)</f>
        <v>#N/A</v>
      </c>
      <c r="AI796" s="20" t="e">
        <f>VLOOKUP($B796,'DATA PENGUKURAN GARDU'!$A:$BS,54,0)</f>
        <v>#N/A</v>
      </c>
      <c r="AJ796" s="17" t="e">
        <f>VLOOKUP($C796,'DATA PENGUKURAN GARDU'!$A:$BS,42,0)</f>
        <v>#N/A</v>
      </c>
      <c r="AK796" s="23" t="e">
        <f t="shared" si="425"/>
        <v>#N/A</v>
      </c>
      <c r="AL796" s="17" t="e">
        <f>VLOOKUP($C796,'DATA PENGUKURAN GARDU'!$A:$BS,44,0)</f>
        <v>#N/A</v>
      </c>
      <c r="AM796" s="23" t="e">
        <f t="shared" si="426"/>
        <v>#N/A</v>
      </c>
      <c r="AN796" s="17" t="e">
        <f>VLOOKUP($C796,'DATA PENGUKURAN GARDU'!$A:$BS,46,0)</f>
        <v>#N/A</v>
      </c>
      <c r="AO796" s="23" t="e">
        <f t="shared" si="427"/>
        <v>#N/A</v>
      </c>
      <c r="AP796" s="17" t="e">
        <f>VLOOKUP($C796,'DATA PENGUKURAN GARDU'!$A:$BS,46,0)</f>
        <v>#N/A</v>
      </c>
      <c r="AQ796" s="17" t="e">
        <f>VLOOKUP($C796,'DATA PENGUKURAN GARDU'!$A:$BS,53,0)</f>
        <v>#N/A</v>
      </c>
      <c r="AR796" s="17" t="e">
        <f>VLOOKUP($C796,'DATA PENGUKURAN GARDU'!$A:$BS,54,0)</f>
        <v>#N/A</v>
      </c>
      <c r="AS796" s="20" t="e">
        <f>VLOOKUP($D796,'DATA PENGUKURAN GARDU'!$A:$BS,42,0)</f>
        <v>#N/A</v>
      </c>
      <c r="AT796" s="21" t="e">
        <f t="shared" si="428"/>
        <v>#N/A</v>
      </c>
      <c r="AU796" s="20" t="e">
        <f>VLOOKUP($D796,'DATA PENGUKURAN GARDU'!$A:$BS,44,0)</f>
        <v>#N/A</v>
      </c>
      <c r="AV796" s="21" t="e">
        <f t="shared" si="429"/>
        <v>#N/A</v>
      </c>
      <c r="AW796" s="20" t="e">
        <f>VLOOKUP($D796,'DATA PENGUKURAN GARDU'!$A:$BS,46,0)</f>
        <v>#N/A</v>
      </c>
      <c r="AX796" s="21" t="e">
        <f t="shared" si="430"/>
        <v>#N/A</v>
      </c>
      <c r="AY796" s="20" t="e">
        <f>VLOOKUP($D796,'DATA PENGUKURAN GARDU'!$A:$BS,46,0)</f>
        <v>#N/A</v>
      </c>
      <c r="AZ796" s="20" t="e">
        <f>VLOOKUP($D796,'DATA PENGUKURAN GARDU'!$A:$BS,53,0)</f>
        <v>#N/A</v>
      </c>
      <c r="BA796" s="20" t="e">
        <f>VLOOKUP($D796,'DATA PENGUKURAN GARDU'!$A:$BS,54,0)</f>
        <v>#N/A</v>
      </c>
      <c r="BB796" s="17" t="e">
        <f>VLOOKUP($E796,'DATA PENGUKURAN GARDU'!$A:$BS,42,0)</f>
        <v>#N/A</v>
      </c>
      <c r="BC796" s="23" t="e">
        <f t="shared" si="431"/>
        <v>#N/A</v>
      </c>
      <c r="BD796" s="17" t="e">
        <f>VLOOKUP($E796,'DATA PENGUKURAN GARDU'!$A:$BS,44,0)</f>
        <v>#N/A</v>
      </c>
      <c r="BE796" s="23" t="e">
        <f t="shared" si="432"/>
        <v>#N/A</v>
      </c>
      <c r="BF796" s="17" t="e">
        <f>VLOOKUP($E796,'DATA PENGUKURAN GARDU'!$A:$BS,46,0)</f>
        <v>#N/A</v>
      </c>
      <c r="BG796" s="23" t="e">
        <f t="shared" si="433"/>
        <v>#N/A</v>
      </c>
      <c r="BH796" s="17" t="e">
        <f>VLOOKUP($E796,'DATA PENGUKURAN GARDU'!$A:$BS,46,0)</f>
        <v>#N/A</v>
      </c>
      <c r="BI796" s="17" t="e">
        <f>VLOOKUP($E796,'DATA PENGUKURAN GARDU'!$A:$BS,53,0)</f>
        <v>#N/A</v>
      </c>
      <c r="BJ796" s="17" t="e">
        <f>VLOOKUP($E796,'DATA PENGUKURAN GARDU'!$A:$BS,54,0)</f>
        <v>#N/A</v>
      </c>
      <c r="BK796" s="20" t="e">
        <f t="shared" si="411"/>
        <v>#N/A</v>
      </c>
      <c r="BL796" s="20" t="e">
        <f t="shared" si="412"/>
        <v>#N/A</v>
      </c>
      <c r="BM796" s="20" t="e">
        <f t="shared" si="413"/>
        <v>#N/A</v>
      </c>
      <c r="BN796" s="25" t="e">
        <f t="shared" si="414"/>
        <v>#N/A</v>
      </c>
      <c r="BO796" s="26" t="str">
        <f t="shared" si="415"/>
        <v>0</v>
      </c>
      <c r="BP796" s="21" t="e">
        <f t="shared" si="416"/>
        <v>#VALUE!</v>
      </c>
      <c r="BQ796" s="20" t="e">
        <f t="shared" si="417"/>
        <v>#N/A</v>
      </c>
      <c r="BR796" s="20" t="e">
        <v>#N/A</v>
      </c>
      <c r="BS796" s="9" t="e">
        <v>#N/A</v>
      </c>
      <c r="BT796" s="2" t="e">
        <f t="shared" si="418"/>
        <v>#VALUE!</v>
      </c>
      <c r="BU796" s="2" t="e">
        <f t="shared" si="401"/>
        <v>#N/A</v>
      </c>
      <c r="BV796" s="2" t="e">
        <f t="shared" si="402"/>
        <v>#N/A</v>
      </c>
    </row>
    <row r="797" s="2" customFormat="1" ht="22.95" customHeight="1" spans="1:74">
      <c r="A797" s="9" t="str">
        <f t="shared" si="403"/>
        <v>NL 019.1Induk</v>
      </c>
      <c r="B797" s="9" t="str">
        <f t="shared" si="404"/>
        <v>NL 019.1jurusan 1</v>
      </c>
      <c r="C797" s="9" t="str">
        <f t="shared" si="405"/>
        <v>NL 019.1jurusan 2</v>
      </c>
      <c r="D797" s="9" t="str">
        <f t="shared" si="406"/>
        <v>NL 019.1jurusan 3</v>
      </c>
      <c r="E797" s="9" t="str">
        <f t="shared" si="407"/>
        <v>NL 019.1jurusan 4</v>
      </c>
      <c r="F797" s="10" t="s">
        <v>324</v>
      </c>
      <c r="G797" s="10" t="s">
        <v>101</v>
      </c>
      <c r="H797" s="10" t="s">
        <v>988</v>
      </c>
      <c r="I797" s="10" t="s">
        <v>11659</v>
      </c>
      <c r="J797" s="10" t="s">
        <v>11660</v>
      </c>
      <c r="K797" s="10" t="s">
        <v>7465</v>
      </c>
      <c r="L797" s="10"/>
      <c r="M797" s="10"/>
      <c r="N797" s="14">
        <f t="shared" si="408"/>
        <v>0</v>
      </c>
      <c r="O797" s="15" t="e">
        <f t="shared" si="409"/>
        <v>#VALUE!</v>
      </c>
      <c r="P797" s="15" t="e">
        <f t="shared" si="410"/>
        <v>#VALUE!</v>
      </c>
      <c r="Q797" s="17" t="e">
        <f>VLOOKUP($A797,'DATA PENGUKURAN GARDU'!$A:$BS,42,0)</f>
        <v>#N/A</v>
      </c>
      <c r="R797" s="18" t="e">
        <f t="shared" si="419"/>
        <v>#N/A</v>
      </c>
      <c r="S797" s="17" t="e">
        <f>VLOOKUP($A797,'DATA PENGUKURAN GARDU'!$A:$BS,44,0)</f>
        <v>#N/A</v>
      </c>
      <c r="T797" s="18" t="e">
        <f t="shared" si="420"/>
        <v>#N/A</v>
      </c>
      <c r="U797" s="17" t="e">
        <f>VLOOKUP($A797,'DATA PENGUKURAN GARDU'!$A:$BS,46,0)</f>
        <v>#N/A</v>
      </c>
      <c r="V797" s="18" t="e">
        <f t="shared" si="421"/>
        <v>#N/A</v>
      </c>
      <c r="W797" s="17" t="e">
        <f>VLOOKUP($A797,'DATA PENGUKURAN GARDU'!$A:$BS,48,0)</f>
        <v>#N/A</v>
      </c>
      <c r="X797" s="17" t="e">
        <f>VLOOKUP($A797,'DATA PENGUKURAN GARDU'!$A:$BS,53,0)</f>
        <v>#N/A</v>
      </c>
      <c r="Y797" s="17" t="e">
        <f>VLOOKUP($A797,'DATA PENGUKURAN GARDU'!$A:$BS,54,0)</f>
        <v>#N/A</v>
      </c>
      <c r="Z797" s="17" t="e">
        <f>VLOOKUP($A797,'DATA PENGUKURAN GARDU'!$A:$BS,55,0)</f>
        <v>#N/A</v>
      </c>
      <c r="AA797" s="20" t="e">
        <f>VLOOKUP($B797,'DATA PENGUKURAN GARDU'!$A:$BS,42,0)</f>
        <v>#N/A</v>
      </c>
      <c r="AB797" s="21" t="e">
        <f t="shared" si="422"/>
        <v>#N/A</v>
      </c>
      <c r="AC797" s="20" t="e">
        <f>VLOOKUP($B797,'DATA PENGUKURAN GARDU'!$A:$BS,44,0)</f>
        <v>#N/A</v>
      </c>
      <c r="AD797" s="21" t="e">
        <f t="shared" si="423"/>
        <v>#N/A</v>
      </c>
      <c r="AE797" s="20" t="e">
        <f>VLOOKUP($B797,'DATA PENGUKURAN GARDU'!$A:$BS,46,0)</f>
        <v>#N/A</v>
      </c>
      <c r="AF797" s="21" t="e">
        <f t="shared" si="424"/>
        <v>#N/A</v>
      </c>
      <c r="AG797" s="20" t="e">
        <f>VLOOKUP($B797,'DATA PENGUKURAN GARDU'!$A:$BS,46,0)</f>
        <v>#N/A</v>
      </c>
      <c r="AH797" s="20" t="e">
        <f>VLOOKUP($B797,'DATA PENGUKURAN GARDU'!$A:$BS,53,0)</f>
        <v>#N/A</v>
      </c>
      <c r="AI797" s="20" t="e">
        <f>VLOOKUP($B797,'DATA PENGUKURAN GARDU'!$A:$BS,54,0)</f>
        <v>#N/A</v>
      </c>
      <c r="AJ797" s="17" t="e">
        <f>VLOOKUP($C797,'DATA PENGUKURAN GARDU'!$A:$BS,42,0)</f>
        <v>#N/A</v>
      </c>
      <c r="AK797" s="23" t="e">
        <f t="shared" si="425"/>
        <v>#N/A</v>
      </c>
      <c r="AL797" s="17" t="e">
        <f>VLOOKUP($C797,'DATA PENGUKURAN GARDU'!$A:$BS,44,0)</f>
        <v>#N/A</v>
      </c>
      <c r="AM797" s="23" t="e">
        <f t="shared" si="426"/>
        <v>#N/A</v>
      </c>
      <c r="AN797" s="17" t="e">
        <f>VLOOKUP($C797,'DATA PENGUKURAN GARDU'!$A:$BS,46,0)</f>
        <v>#N/A</v>
      </c>
      <c r="AO797" s="23" t="e">
        <f t="shared" si="427"/>
        <v>#N/A</v>
      </c>
      <c r="AP797" s="17" t="e">
        <f>VLOOKUP($C797,'DATA PENGUKURAN GARDU'!$A:$BS,46,0)</f>
        <v>#N/A</v>
      </c>
      <c r="AQ797" s="17" t="e">
        <f>VLOOKUP($C797,'DATA PENGUKURAN GARDU'!$A:$BS,53,0)</f>
        <v>#N/A</v>
      </c>
      <c r="AR797" s="17" t="e">
        <f>VLOOKUP($C797,'DATA PENGUKURAN GARDU'!$A:$BS,54,0)</f>
        <v>#N/A</v>
      </c>
      <c r="AS797" s="20" t="e">
        <f>VLOOKUP($D797,'DATA PENGUKURAN GARDU'!$A:$BS,42,0)</f>
        <v>#N/A</v>
      </c>
      <c r="AT797" s="21" t="e">
        <f t="shared" si="428"/>
        <v>#N/A</v>
      </c>
      <c r="AU797" s="20" t="e">
        <f>VLOOKUP($D797,'DATA PENGUKURAN GARDU'!$A:$BS,44,0)</f>
        <v>#N/A</v>
      </c>
      <c r="AV797" s="21" t="e">
        <f t="shared" si="429"/>
        <v>#N/A</v>
      </c>
      <c r="AW797" s="20" t="e">
        <f>VLOOKUP($D797,'DATA PENGUKURAN GARDU'!$A:$BS,46,0)</f>
        <v>#N/A</v>
      </c>
      <c r="AX797" s="21" t="e">
        <f t="shared" si="430"/>
        <v>#N/A</v>
      </c>
      <c r="AY797" s="20" t="e">
        <f>VLOOKUP($D797,'DATA PENGUKURAN GARDU'!$A:$BS,46,0)</f>
        <v>#N/A</v>
      </c>
      <c r="AZ797" s="20" t="e">
        <f>VLOOKUP($D797,'DATA PENGUKURAN GARDU'!$A:$BS,53,0)</f>
        <v>#N/A</v>
      </c>
      <c r="BA797" s="20" t="e">
        <f>VLOOKUP($D797,'DATA PENGUKURAN GARDU'!$A:$BS,54,0)</f>
        <v>#N/A</v>
      </c>
      <c r="BB797" s="17" t="e">
        <f>VLOOKUP($E797,'DATA PENGUKURAN GARDU'!$A:$BS,42,0)</f>
        <v>#N/A</v>
      </c>
      <c r="BC797" s="23" t="e">
        <f t="shared" si="431"/>
        <v>#N/A</v>
      </c>
      <c r="BD797" s="17" t="e">
        <f>VLOOKUP($E797,'DATA PENGUKURAN GARDU'!$A:$BS,44,0)</f>
        <v>#N/A</v>
      </c>
      <c r="BE797" s="23" t="e">
        <f t="shared" si="432"/>
        <v>#N/A</v>
      </c>
      <c r="BF797" s="17" t="e">
        <f>VLOOKUP($E797,'DATA PENGUKURAN GARDU'!$A:$BS,46,0)</f>
        <v>#N/A</v>
      </c>
      <c r="BG797" s="23" t="e">
        <f t="shared" si="433"/>
        <v>#N/A</v>
      </c>
      <c r="BH797" s="17" t="e">
        <f>VLOOKUP($E797,'DATA PENGUKURAN GARDU'!$A:$BS,46,0)</f>
        <v>#N/A</v>
      </c>
      <c r="BI797" s="17" t="e">
        <f>VLOOKUP($E797,'DATA PENGUKURAN GARDU'!$A:$BS,53,0)</f>
        <v>#N/A</v>
      </c>
      <c r="BJ797" s="17" t="e">
        <f>VLOOKUP($E797,'DATA PENGUKURAN GARDU'!$A:$BS,54,0)</f>
        <v>#N/A</v>
      </c>
      <c r="BK797" s="20" t="e">
        <f t="shared" si="411"/>
        <v>#N/A</v>
      </c>
      <c r="BL797" s="20" t="e">
        <f t="shared" si="412"/>
        <v>#N/A</v>
      </c>
      <c r="BM797" s="20" t="e">
        <f t="shared" si="413"/>
        <v>#N/A</v>
      </c>
      <c r="BN797" s="25" t="e">
        <f t="shared" si="414"/>
        <v>#N/A</v>
      </c>
      <c r="BO797" s="26" t="str">
        <f t="shared" si="415"/>
        <v>0</v>
      </c>
      <c r="BP797" s="21" t="e">
        <f t="shared" si="416"/>
        <v>#VALUE!</v>
      </c>
      <c r="BQ797" s="20" t="e">
        <f t="shared" si="417"/>
        <v>#N/A</v>
      </c>
      <c r="BR797" s="20" t="e">
        <v>#N/A</v>
      </c>
      <c r="BS797" s="9" t="e">
        <v>#N/A</v>
      </c>
      <c r="BT797" s="2" t="e">
        <f t="shared" si="418"/>
        <v>#VALUE!</v>
      </c>
      <c r="BU797" s="2" t="e">
        <f t="shared" si="401"/>
        <v>#N/A</v>
      </c>
      <c r="BV797" s="2" t="e">
        <f t="shared" si="402"/>
        <v>#N/A</v>
      </c>
    </row>
    <row r="798" s="2" customFormat="1" ht="22.95" customHeight="1" spans="1:74">
      <c r="A798" s="9" t="str">
        <f t="shared" si="403"/>
        <v>NL 040.1Induk</v>
      </c>
      <c r="B798" s="9" t="str">
        <f t="shared" si="404"/>
        <v>NL 040.1jurusan 1</v>
      </c>
      <c r="C798" s="9" t="str">
        <f t="shared" si="405"/>
        <v>NL 040.1jurusan 2</v>
      </c>
      <c r="D798" s="9" t="str">
        <f t="shared" si="406"/>
        <v>NL 040.1jurusan 3</v>
      </c>
      <c r="E798" s="9" t="str">
        <f t="shared" si="407"/>
        <v>NL 040.1jurusan 4</v>
      </c>
      <c r="F798" s="10" t="s">
        <v>324</v>
      </c>
      <c r="G798" s="10" t="s">
        <v>101</v>
      </c>
      <c r="H798" s="10" t="s">
        <v>989</v>
      </c>
      <c r="I798" s="10" t="s">
        <v>11661</v>
      </c>
      <c r="J798" s="10" t="s">
        <v>11662</v>
      </c>
      <c r="K798" s="10" t="s">
        <v>7465</v>
      </c>
      <c r="L798" s="10"/>
      <c r="M798" s="10"/>
      <c r="N798" s="14">
        <f t="shared" si="408"/>
        <v>0</v>
      </c>
      <c r="O798" s="15" t="e">
        <f t="shared" si="409"/>
        <v>#VALUE!</v>
      </c>
      <c r="P798" s="15" t="e">
        <f t="shared" si="410"/>
        <v>#VALUE!</v>
      </c>
      <c r="Q798" s="17" t="e">
        <f>VLOOKUP($A798,'DATA PENGUKURAN GARDU'!$A:$BS,42,0)</f>
        <v>#N/A</v>
      </c>
      <c r="R798" s="18" t="e">
        <f t="shared" si="419"/>
        <v>#N/A</v>
      </c>
      <c r="S798" s="17" t="e">
        <f>VLOOKUP($A798,'DATA PENGUKURAN GARDU'!$A:$BS,44,0)</f>
        <v>#N/A</v>
      </c>
      <c r="T798" s="18" t="e">
        <f t="shared" si="420"/>
        <v>#N/A</v>
      </c>
      <c r="U798" s="17" t="e">
        <f>VLOOKUP($A798,'DATA PENGUKURAN GARDU'!$A:$BS,46,0)</f>
        <v>#N/A</v>
      </c>
      <c r="V798" s="18" t="e">
        <f t="shared" si="421"/>
        <v>#N/A</v>
      </c>
      <c r="W798" s="17" t="e">
        <f>VLOOKUP($A798,'DATA PENGUKURAN GARDU'!$A:$BS,48,0)</f>
        <v>#N/A</v>
      </c>
      <c r="X798" s="17" t="e">
        <f>VLOOKUP($A798,'DATA PENGUKURAN GARDU'!$A:$BS,53,0)</f>
        <v>#N/A</v>
      </c>
      <c r="Y798" s="17" t="e">
        <f>VLOOKUP($A798,'DATA PENGUKURAN GARDU'!$A:$BS,54,0)</f>
        <v>#N/A</v>
      </c>
      <c r="Z798" s="17" t="e">
        <f>VLOOKUP($A798,'DATA PENGUKURAN GARDU'!$A:$BS,55,0)</f>
        <v>#N/A</v>
      </c>
      <c r="AA798" s="20" t="e">
        <f>VLOOKUP($B798,'DATA PENGUKURAN GARDU'!$A:$BS,42,0)</f>
        <v>#N/A</v>
      </c>
      <c r="AB798" s="21" t="e">
        <f t="shared" si="422"/>
        <v>#N/A</v>
      </c>
      <c r="AC798" s="20" t="e">
        <f>VLOOKUP($B798,'DATA PENGUKURAN GARDU'!$A:$BS,44,0)</f>
        <v>#N/A</v>
      </c>
      <c r="AD798" s="21" t="e">
        <f t="shared" si="423"/>
        <v>#N/A</v>
      </c>
      <c r="AE798" s="20" t="e">
        <f>VLOOKUP($B798,'DATA PENGUKURAN GARDU'!$A:$BS,46,0)</f>
        <v>#N/A</v>
      </c>
      <c r="AF798" s="21" t="e">
        <f t="shared" si="424"/>
        <v>#N/A</v>
      </c>
      <c r="AG798" s="20" t="e">
        <f>VLOOKUP($B798,'DATA PENGUKURAN GARDU'!$A:$BS,46,0)</f>
        <v>#N/A</v>
      </c>
      <c r="AH798" s="20" t="e">
        <f>VLOOKUP($B798,'DATA PENGUKURAN GARDU'!$A:$BS,53,0)</f>
        <v>#N/A</v>
      </c>
      <c r="AI798" s="20" t="e">
        <f>VLOOKUP($B798,'DATA PENGUKURAN GARDU'!$A:$BS,54,0)</f>
        <v>#N/A</v>
      </c>
      <c r="AJ798" s="17" t="e">
        <f>VLOOKUP($C798,'DATA PENGUKURAN GARDU'!$A:$BS,42,0)</f>
        <v>#N/A</v>
      </c>
      <c r="AK798" s="23" t="e">
        <f t="shared" si="425"/>
        <v>#N/A</v>
      </c>
      <c r="AL798" s="17" t="e">
        <f>VLOOKUP($C798,'DATA PENGUKURAN GARDU'!$A:$BS,44,0)</f>
        <v>#N/A</v>
      </c>
      <c r="AM798" s="23" t="e">
        <f t="shared" si="426"/>
        <v>#N/A</v>
      </c>
      <c r="AN798" s="17" t="e">
        <f>VLOOKUP($C798,'DATA PENGUKURAN GARDU'!$A:$BS,46,0)</f>
        <v>#N/A</v>
      </c>
      <c r="AO798" s="23" t="e">
        <f t="shared" si="427"/>
        <v>#N/A</v>
      </c>
      <c r="AP798" s="17" t="e">
        <f>VLOOKUP($C798,'DATA PENGUKURAN GARDU'!$A:$BS,46,0)</f>
        <v>#N/A</v>
      </c>
      <c r="AQ798" s="17" t="e">
        <f>VLOOKUP($C798,'DATA PENGUKURAN GARDU'!$A:$BS,53,0)</f>
        <v>#N/A</v>
      </c>
      <c r="AR798" s="17" t="e">
        <f>VLOOKUP($C798,'DATA PENGUKURAN GARDU'!$A:$BS,54,0)</f>
        <v>#N/A</v>
      </c>
      <c r="AS798" s="20" t="e">
        <f>VLOOKUP($D798,'DATA PENGUKURAN GARDU'!$A:$BS,42,0)</f>
        <v>#N/A</v>
      </c>
      <c r="AT798" s="21" t="e">
        <f t="shared" si="428"/>
        <v>#N/A</v>
      </c>
      <c r="AU798" s="20" t="e">
        <f>VLOOKUP($D798,'DATA PENGUKURAN GARDU'!$A:$BS,44,0)</f>
        <v>#N/A</v>
      </c>
      <c r="AV798" s="21" t="e">
        <f t="shared" si="429"/>
        <v>#N/A</v>
      </c>
      <c r="AW798" s="20" t="e">
        <f>VLOOKUP($D798,'DATA PENGUKURAN GARDU'!$A:$BS,46,0)</f>
        <v>#N/A</v>
      </c>
      <c r="AX798" s="21" t="e">
        <f t="shared" si="430"/>
        <v>#N/A</v>
      </c>
      <c r="AY798" s="20" t="e">
        <f>VLOOKUP($D798,'DATA PENGUKURAN GARDU'!$A:$BS,46,0)</f>
        <v>#N/A</v>
      </c>
      <c r="AZ798" s="20" t="e">
        <f>VLOOKUP($D798,'DATA PENGUKURAN GARDU'!$A:$BS,53,0)</f>
        <v>#N/A</v>
      </c>
      <c r="BA798" s="20" t="e">
        <f>VLOOKUP($D798,'DATA PENGUKURAN GARDU'!$A:$BS,54,0)</f>
        <v>#N/A</v>
      </c>
      <c r="BB798" s="17" t="e">
        <f>VLOOKUP($E798,'DATA PENGUKURAN GARDU'!$A:$BS,42,0)</f>
        <v>#N/A</v>
      </c>
      <c r="BC798" s="23" t="e">
        <f t="shared" si="431"/>
        <v>#N/A</v>
      </c>
      <c r="BD798" s="17" t="e">
        <f>VLOOKUP($E798,'DATA PENGUKURAN GARDU'!$A:$BS,44,0)</f>
        <v>#N/A</v>
      </c>
      <c r="BE798" s="23" t="e">
        <f t="shared" si="432"/>
        <v>#N/A</v>
      </c>
      <c r="BF798" s="17" t="e">
        <f>VLOOKUP($E798,'DATA PENGUKURAN GARDU'!$A:$BS,46,0)</f>
        <v>#N/A</v>
      </c>
      <c r="BG798" s="23" t="e">
        <f t="shared" si="433"/>
        <v>#N/A</v>
      </c>
      <c r="BH798" s="17" t="e">
        <f>VLOOKUP($E798,'DATA PENGUKURAN GARDU'!$A:$BS,46,0)</f>
        <v>#N/A</v>
      </c>
      <c r="BI798" s="17" t="e">
        <f>VLOOKUP($E798,'DATA PENGUKURAN GARDU'!$A:$BS,53,0)</f>
        <v>#N/A</v>
      </c>
      <c r="BJ798" s="17" t="e">
        <f>VLOOKUP($E798,'DATA PENGUKURAN GARDU'!$A:$BS,54,0)</f>
        <v>#N/A</v>
      </c>
      <c r="BK798" s="20" t="e">
        <f t="shared" si="411"/>
        <v>#N/A</v>
      </c>
      <c r="BL798" s="20" t="e">
        <f t="shared" si="412"/>
        <v>#N/A</v>
      </c>
      <c r="BM798" s="20" t="e">
        <f t="shared" si="413"/>
        <v>#N/A</v>
      </c>
      <c r="BN798" s="25" t="e">
        <f t="shared" si="414"/>
        <v>#N/A</v>
      </c>
      <c r="BO798" s="26" t="str">
        <f t="shared" si="415"/>
        <v>0</v>
      </c>
      <c r="BP798" s="21" t="e">
        <f t="shared" si="416"/>
        <v>#VALUE!</v>
      </c>
      <c r="BQ798" s="20" t="e">
        <f t="shared" si="417"/>
        <v>#N/A</v>
      </c>
      <c r="BR798" s="20" t="e">
        <v>#N/A</v>
      </c>
      <c r="BS798" s="9" t="e">
        <v>#N/A</v>
      </c>
      <c r="BT798" s="2" t="e">
        <f t="shared" si="418"/>
        <v>#VALUE!</v>
      </c>
      <c r="BU798" s="2" t="e">
        <f t="shared" si="401"/>
        <v>#N/A</v>
      </c>
      <c r="BV798" s="2" t="e">
        <f t="shared" si="402"/>
        <v>#N/A</v>
      </c>
    </row>
    <row r="799" s="2" customFormat="1" ht="22.95" customHeight="1" spans="1:74">
      <c r="A799" s="9" t="str">
        <f t="shared" si="403"/>
        <v>K-217Induk</v>
      </c>
      <c r="B799" s="9" t="str">
        <f t="shared" si="404"/>
        <v>K-217jurusan 1</v>
      </c>
      <c r="C799" s="9" t="str">
        <f t="shared" si="405"/>
        <v>K-217jurusan 2</v>
      </c>
      <c r="D799" s="9" t="str">
        <f t="shared" si="406"/>
        <v>K-217jurusan 3</v>
      </c>
      <c r="E799" s="9" t="str">
        <f t="shared" si="407"/>
        <v>K-217jurusan 4</v>
      </c>
      <c r="F799" s="10" t="s">
        <v>131</v>
      </c>
      <c r="G799" s="10" t="s">
        <v>132</v>
      </c>
      <c r="H799" s="10" t="s">
        <v>990</v>
      </c>
      <c r="I799" s="10" t="s">
        <v>11663</v>
      </c>
      <c r="J799" s="10" t="s">
        <v>11664</v>
      </c>
      <c r="K799" s="10" t="s">
        <v>7465</v>
      </c>
      <c r="L799" s="10"/>
      <c r="M799" s="10"/>
      <c r="N799" s="14">
        <f t="shared" si="408"/>
        <v>0</v>
      </c>
      <c r="O799" s="15" t="e">
        <f t="shared" si="409"/>
        <v>#VALUE!</v>
      </c>
      <c r="P799" s="15" t="e">
        <f t="shared" si="410"/>
        <v>#VALUE!</v>
      </c>
      <c r="Q799" s="17" t="e">
        <f>VLOOKUP($A799,'DATA PENGUKURAN GARDU'!$A:$BS,42,0)</f>
        <v>#N/A</v>
      </c>
      <c r="R799" s="18" t="e">
        <f t="shared" si="419"/>
        <v>#N/A</v>
      </c>
      <c r="S799" s="17" t="e">
        <f>VLOOKUP($A799,'DATA PENGUKURAN GARDU'!$A:$BS,44,0)</f>
        <v>#N/A</v>
      </c>
      <c r="T799" s="18" t="e">
        <f t="shared" si="420"/>
        <v>#N/A</v>
      </c>
      <c r="U799" s="17" t="e">
        <f>VLOOKUP($A799,'DATA PENGUKURAN GARDU'!$A:$BS,46,0)</f>
        <v>#N/A</v>
      </c>
      <c r="V799" s="18" t="e">
        <f t="shared" si="421"/>
        <v>#N/A</v>
      </c>
      <c r="W799" s="17" t="e">
        <f>VLOOKUP($A799,'DATA PENGUKURAN GARDU'!$A:$BS,48,0)</f>
        <v>#N/A</v>
      </c>
      <c r="X799" s="17" t="e">
        <f>VLOOKUP($A799,'DATA PENGUKURAN GARDU'!$A:$BS,53,0)</f>
        <v>#N/A</v>
      </c>
      <c r="Y799" s="17" t="e">
        <f>VLOOKUP($A799,'DATA PENGUKURAN GARDU'!$A:$BS,54,0)</f>
        <v>#N/A</v>
      </c>
      <c r="Z799" s="17" t="e">
        <f>VLOOKUP($A799,'DATA PENGUKURAN GARDU'!$A:$BS,55,0)</f>
        <v>#N/A</v>
      </c>
      <c r="AA799" s="20" t="e">
        <f>VLOOKUP($B799,'DATA PENGUKURAN GARDU'!$A:$BS,42,0)</f>
        <v>#N/A</v>
      </c>
      <c r="AB799" s="21" t="e">
        <f t="shared" si="422"/>
        <v>#N/A</v>
      </c>
      <c r="AC799" s="20" t="e">
        <f>VLOOKUP($B799,'DATA PENGUKURAN GARDU'!$A:$BS,44,0)</f>
        <v>#N/A</v>
      </c>
      <c r="AD799" s="21" t="e">
        <f t="shared" si="423"/>
        <v>#N/A</v>
      </c>
      <c r="AE799" s="20" t="e">
        <f>VLOOKUP($B799,'DATA PENGUKURAN GARDU'!$A:$BS,46,0)</f>
        <v>#N/A</v>
      </c>
      <c r="AF799" s="21" t="e">
        <f t="shared" si="424"/>
        <v>#N/A</v>
      </c>
      <c r="AG799" s="20" t="e">
        <f>VLOOKUP($B799,'DATA PENGUKURAN GARDU'!$A:$BS,46,0)</f>
        <v>#N/A</v>
      </c>
      <c r="AH799" s="20" t="e">
        <f>VLOOKUP($B799,'DATA PENGUKURAN GARDU'!$A:$BS,53,0)</f>
        <v>#N/A</v>
      </c>
      <c r="AI799" s="20" t="e">
        <f>VLOOKUP($B799,'DATA PENGUKURAN GARDU'!$A:$BS,54,0)</f>
        <v>#N/A</v>
      </c>
      <c r="AJ799" s="17" t="e">
        <f>VLOOKUP($C799,'DATA PENGUKURAN GARDU'!$A:$BS,42,0)</f>
        <v>#N/A</v>
      </c>
      <c r="AK799" s="23" t="e">
        <f t="shared" si="425"/>
        <v>#N/A</v>
      </c>
      <c r="AL799" s="17" t="e">
        <f>VLOOKUP($C799,'DATA PENGUKURAN GARDU'!$A:$BS,44,0)</f>
        <v>#N/A</v>
      </c>
      <c r="AM799" s="23" t="e">
        <f t="shared" si="426"/>
        <v>#N/A</v>
      </c>
      <c r="AN799" s="17" t="e">
        <f>VLOOKUP($C799,'DATA PENGUKURAN GARDU'!$A:$BS,46,0)</f>
        <v>#N/A</v>
      </c>
      <c r="AO799" s="23" t="e">
        <f t="shared" si="427"/>
        <v>#N/A</v>
      </c>
      <c r="AP799" s="17" t="e">
        <f>VLOOKUP($C799,'DATA PENGUKURAN GARDU'!$A:$BS,46,0)</f>
        <v>#N/A</v>
      </c>
      <c r="AQ799" s="17" t="e">
        <f>VLOOKUP($C799,'DATA PENGUKURAN GARDU'!$A:$BS,53,0)</f>
        <v>#N/A</v>
      </c>
      <c r="AR799" s="17" t="e">
        <f>VLOOKUP($C799,'DATA PENGUKURAN GARDU'!$A:$BS,54,0)</f>
        <v>#N/A</v>
      </c>
      <c r="AS799" s="20" t="e">
        <f>VLOOKUP($D799,'DATA PENGUKURAN GARDU'!$A:$BS,42,0)</f>
        <v>#N/A</v>
      </c>
      <c r="AT799" s="21" t="e">
        <f t="shared" si="428"/>
        <v>#N/A</v>
      </c>
      <c r="AU799" s="20" t="e">
        <f>VLOOKUP($D799,'DATA PENGUKURAN GARDU'!$A:$BS,44,0)</f>
        <v>#N/A</v>
      </c>
      <c r="AV799" s="21" t="e">
        <f t="shared" si="429"/>
        <v>#N/A</v>
      </c>
      <c r="AW799" s="20" t="e">
        <f>VLOOKUP($D799,'DATA PENGUKURAN GARDU'!$A:$BS,46,0)</f>
        <v>#N/A</v>
      </c>
      <c r="AX799" s="21" t="e">
        <f t="shared" si="430"/>
        <v>#N/A</v>
      </c>
      <c r="AY799" s="20" t="e">
        <f>VLOOKUP($D799,'DATA PENGUKURAN GARDU'!$A:$BS,46,0)</f>
        <v>#N/A</v>
      </c>
      <c r="AZ799" s="20" t="e">
        <f>VLOOKUP($D799,'DATA PENGUKURAN GARDU'!$A:$BS,53,0)</f>
        <v>#N/A</v>
      </c>
      <c r="BA799" s="20" t="e">
        <f>VLOOKUP($D799,'DATA PENGUKURAN GARDU'!$A:$BS,54,0)</f>
        <v>#N/A</v>
      </c>
      <c r="BB799" s="17" t="e">
        <f>VLOOKUP($E799,'DATA PENGUKURAN GARDU'!$A:$BS,42,0)</f>
        <v>#N/A</v>
      </c>
      <c r="BC799" s="23" t="e">
        <f t="shared" si="431"/>
        <v>#N/A</v>
      </c>
      <c r="BD799" s="17" t="e">
        <f>VLOOKUP($E799,'DATA PENGUKURAN GARDU'!$A:$BS,44,0)</f>
        <v>#N/A</v>
      </c>
      <c r="BE799" s="23" t="e">
        <f t="shared" si="432"/>
        <v>#N/A</v>
      </c>
      <c r="BF799" s="17" t="e">
        <f>VLOOKUP($E799,'DATA PENGUKURAN GARDU'!$A:$BS,46,0)</f>
        <v>#N/A</v>
      </c>
      <c r="BG799" s="23" t="e">
        <f t="shared" si="433"/>
        <v>#N/A</v>
      </c>
      <c r="BH799" s="17" t="e">
        <f>VLOOKUP($E799,'DATA PENGUKURAN GARDU'!$A:$BS,46,0)</f>
        <v>#N/A</v>
      </c>
      <c r="BI799" s="17" t="e">
        <f>VLOOKUP($E799,'DATA PENGUKURAN GARDU'!$A:$BS,53,0)</f>
        <v>#N/A</v>
      </c>
      <c r="BJ799" s="17" t="e">
        <f>VLOOKUP($E799,'DATA PENGUKURAN GARDU'!$A:$BS,54,0)</f>
        <v>#N/A</v>
      </c>
      <c r="BK799" s="20" t="e">
        <f t="shared" si="411"/>
        <v>#N/A</v>
      </c>
      <c r="BL799" s="20" t="e">
        <f t="shared" si="412"/>
        <v>#N/A</v>
      </c>
      <c r="BM799" s="20" t="e">
        <f t="shared" si="413"/>
        <v>#N/A</v>
      </c>
      <c r="BN799" s="25" t="e">
        <f t="shared" si="414"/>
        <v>#N/A</v>
      </c>
      <c r="BO799" s="26" t="str">
        <f t="shared" si="415"/>
        <v>0</v>
      </c>
      <c r="BP799" s="21" t="e">
        <f t="shared" si="416"/>
        <v>#VALUE!</v>
      </c>
      <c r="BQ799" s="20" t="e">
        <f t="shared" si="417"/>
        <v>#N/A</v>
      </c>
      <c r="BR799" s="20" t="e">
        <v>#N/A</v>
      </c>
      <c r="BS799" s="9" t="e">
        <v>#N/A</v>
      </c>
      <c r="BT799" s="2" t="e">
        <f t="shared" si="418"/>
        <v>#VALUE!</v>
      </c>
      <c r="BU799" s="2" t="e">
        <f t="shared" si="401"/>
        <v>#N/A</v>
      </c>
      <c r="BV799" s="2" t="e">
        <f t="shared" si="402"/>
        <v>#N/A</v>
      </c>
    </row>
    <row r="800" s="2" customFormat="1" ht="22.95" customHeight="1" spans="1:74">
      <c r="A800" s="9" t="str">
        <f t="shared" si="403"/>
        <v>K-219Induk</v>
      </c>
      <c r="B800" s="9" t="str">
        <f t="shared" si="404"/>
        <v>K-219jurusan 1</v>
      </c>
      <c r="C800" s="9" t="str">
        <f t="shared" si="405"/>
        <v>K-219jurusan 2</v>
      </c>
      <c r="D800" s="9" t="str">
        <f t="shared" si="406"/>
        <v>K-219jurusan 3</v>
      </c>
      <c r="E800" s="9" t="str">
        <f t="shared" si="407"/>
        <v>K-219jurusan 4</v>
      </c>
      <c r="F800" s="10" t="s">
        <v>131</v>
      </c>
      <c r="G800" s="10" t="s">
        <v>132</v>
      </c>
      <c r="H800" s="10" t="s">
        <v>991</v>
      </c>
      <c r="I800" s="10" t="s">
        <v>11665</v>
      </c>
      <c r="J800" s="10" t="s">
        <v>11666</v>
      </c>
      <c r="K800" s="10" t="s">
        <v>7465</v>
      </c>
      <c r="L800" s="10"/>
      <c r="M800" s="10"/>
      <c r="N800" s="14">
        <f t="shared" si="408"/>
        <v>0</v>
      </c>
      <c r="O800" s="15" t="e">
        <f t="shared" si="409"/>
        <v>#VALUE!</v>
      </c>
      <c r="P800" s="15" t="e">
        <f t="shared" si="410"/>
        <v>#VALUE!</v>
      </c>
      <c r="Q800" s="17" t="e">
        <f>VLOOKUP($A800,'DATA PENGUKURAN GARDU'!$A:$BS,42,0)</f>
        <v>#N/A</v>
      </c>
      <c r="R800" s="18" t="e">
        <f t="shared" si="419"/>
        <v>#N/A</v>
      </c>
      <c r="S800" s="17" t="e">
        <f>VLOOKUP($A800,'DATA PENGUKURAN GARDU'!$A:$BS,44,0)</f>
        <v>#N/A</v>
      </c>
      <c r="T800" s="18" t="e">
        <f t="shared" si="420"/>
        <v>#N/A</v>
      </c>
      <c r="U800" s="17" t="e">
        <f>VLOOKUP($A800,'DATA PENGUKURAN GARDU'!$A:$BS,46,0)</f>
        <v>#N/A</v>
      </c>
      <c r="V800" s="18" t="e">
        <f t="shared" si="421"/>
        <v>#N/A</v>
      </c>
      <c r="W800" s="17" t="e">
        <f>VLOOKUP($A800,'DATA PENGUKURAN GARDU'!$A:$BS,48,0)</f>
        <v>#N/A</v>
      </c>
      <c r="X800" s="17" t="e">
        <f>VLOOKUP($A800,'DATA PENGUKURAN GARDU'!$A:$BS,53,0)</f>
        <v>#N/A</v>
      </c>
      <c r="Y800" s="17" t="e">
        <f>VLOOKUP($A800,'DATA PENGUKURAN GARDU'!$A:$BS,54,0)</f>
        <v>#N/A</v>
      </c>
      <c r="Z800" s="17" t="e">
        <f>VLOOKUP($A800,'DATA PENGUKURAN GARDU'!$A:$BS,55,0)</f>
        <v>#N/A</v>
      </c>
      <c r="AA800" s="20" t="e">
        <f>VLOOKUP($B800,'DATA PENGUKURAN GARDU'!$A:$BS,42,0)</f>
        <v>#N/A</v>
      </c>
      <c r="AB800" s="21" t="e">
        <f t="shared" si="422"/>
        <v>#N/A</v>
      </c>
      <c r="AC800" s="20" t="e">
        <f>VLOOKUP($B800,'DATA PENGUKURAN GARDU'!$A:$BS,44,0)</f>
        <v>#N/A</v>
      </c>
      <c r="AD800" s="21" t="e">
        <f t="shared" si="423"/>
        <v>#N/A</v>
      </c>
      <c r="AE800" s="20" t="e">
        <f>VLOOKUP($B800,'DATA PENGUKURAN GARDU'!$A:$BS,46,0)</f>
        <v>#N/A</v>
      </c>
      <c r="AF800" s="21" t="e">
        <f t="shared" si="424"/>
        <v>#N/A</v>
      </c>
      <c r="AG800" s="20" t="e">
        <f>VLOOKUP($B800,'DATA PENGUKURAN GARDU'!$A:$BS,46,0)</f>
        <v>#N/A</v>
      </c>
      <c r="AH800" s="20" t="e">
        <f>VLOOKUP($B800,'DATA PENGUKURAN GARDU'!$A:$BS,53,0)</f>
        <v>#N/A</v>
      </c>
      <c r="AI800" s="20" t="e">
        <f>VLOOKUP($B800,'DATA PENGUKURAN GARDU'!$A:$BS,54,0)</f>
        <v>#N/A</v>
      </c>
      <c r="AJ800" s="17" t="e">
        <f>VLOOKUP($C800,'DATA PENGUKURAN GARDU'!$A:$BS,42,0)</f>
        <v>#N/A</v>
      </c>
      <c r="AK800" s="23" t="e">
        <f t="shared" si="425"/>
        <v>#N/A</v>
      </c>
      <c r="AL800" s="17" t="e">
        <f>VLOOKUP($C800,'DATA PENGUKURAN GARDU'!$A:$BS,44,0)</f>
        <v>#N/A</v>
      </c>
      <c r="AM800" s="23" t="e">
        <f t="shared" si="426"/>
        <v>#N/A</v>
      </c>
      <c r="AN800" s="17" t="e">
        <f>VLOOKUP($C800,'DATA PENGUKURAN GARDU'!$A:$BS,46,0)</f>
        <v>#N/A</v>
      </c>
      <c r="AO800" s="23" t="e">
        <f t="shared" si="427"/>
        <v>#N/A</v>
      </c>
      <c r="AP800" s="17" t="e">
        <f>VLOOKUP($C800,'DATA PENGUKURAN GARDU'!$A:$BS,46,0)</f>
        <v>#N/A</v>
      </c>
      <c r="AQ800" s="17" t="e">
        <f>VLOOKUP($C800,'DATA PENGUKURAN GARDU'!$A:$BS,53,0)</f>
        <v>#N/A</v>
      </c>
      <c r="AR800" s="17" t="e">
        <f>VLOOKUP($C800,'DATA PENGUKURAN GARDU'!$A:$BS,54,0)</f>
        <v>#N/A</v>
      </c>
      <c r="AS800" s="20" t="e">
        <f>VLOOKUP($D800,'DATA PENGUKURAN GARDU'!$A:$BS,42,0)</f>
        <v>#N/A</v>
      </c>
      <c r="AT800" s="21" t="e">
        <f t="shared" si="428"/>
        <v>#N/A</v>
      </c>
      <c r="AU800" s="20" t="e">
        <f>VLOOKUP($D800,'DATA PENGUKURAN GARDU'!$A:$BS,44,0)</f>
        <v>#N/A</v>
      </c>
      <c r="AV800" s="21" t="e">
        <f t="shared" si="429"/>
        <v>#N/A</v>
      </c>
      <c r="AW800" s="20" t="e">
        <f>VLOOKUP($D800,'DATA PENGUKURAN GARDU'!$A:$BS,46,0)</f>
        <v>#N/A</v>
      </c>
      <c r="AX800" s="21" t="e">
        <f t="shared" si="430"/>
        <v>#N/A</v>
      </c>
      <c r="AY800" s="20" t="e">
        <f>VLOOKUP($D800,'DATA PENGUKURAN GARDU'!$A:$BS,46,0)</f>
        <v>#N/A</v>
      </c>
      <c r="AZ800" s="20" t="e">
        <f>VLOOKUP($D800,'DATA PENGUKURAN GARDU'!$A:$BS,53,0)</f>
        <v>#N/A</v>
      </c>
      <c r="BA800" s="20" t="e">
        <f>VLOOKUP($D800,'DATA PENGUKURAN GARDU'!$A:$BS,54,0)</f>
        <v>#N/A</v>
      </c>
      <c r="BB800" s="17" t="e">
        <f>VLOOKUP($E800,'DATA PENGUKURAN GARDU'!$A:$BS,42,0)</f>
        <v>#N/A</v>
      </c>
      <c r="BC800" s="23" t="e">
        <f t="shared" si="431"/>
        <v>#N/A</v>
      </c>
      <c r="BD800" s="17" t="e">
        <f>VLOOKUP($E800,'DATA PENGUKURAN GARDU'!$A:$BS,44,0)</f>
        <v>#N/A</v>
      </c>
      <c r="BE800" s="23" t="e">
        <f t="shared" si="432"/>
        <v>#N/A</v>
      </c>
      <c r="BF800" s="17" t="e">
        <f>VLOOKUP($E800,'DATA PENGUKURAN GARDU'!$A:$BS,46,0)</f>
        <v>#N/A</v>
      </c>
      <c r="BG800" s="23" t="e">
        <f t="shared" si="433"/>
        <v>#N/A</v>
      </c>
      <c r="BH800" s="17" t="e">
        <f>VLOOKUP($E800,'DATA PENGUKURAN GARDU'!$A:$BS,46,0)</f>
        <v>#N/A</v>
      </c>
      <c r="BI800" s="17" t="e">
        <f>VLOOKUP($E800,'DATA PENGUKURAN GARDU'!$A:$BS,53,0)</f>
        <v>#N/A</v>
      </c>
      <c r="BJ800" s="17" t="e">
        <f>VLOOKUP($E800,'DATA PENGUKURAN GARDU'!$A:$BS,54,0)</f>
        <v>#N/A</v>
      </c>
      <c r="BK800" s="20" t="e">
        <f t="shared" si="411"/>
        <v>#N/A</v>
      </c>
      <c r="BL800" s="20" t="e">
        <f t="shared" si="412"/>
        <v>#N/A</v>
      </c>
      <c r="BM800" s="20" t="e">
        <f t="shared" si="413"/>
        <v>#N/A</v>
      </c>
      <c r="BN800" s="25" t="e">
        <f t="shared" si="414"/>
        <v>#N/A</v>
      </c>
      <c r="BO800" s="26" t="str">
        <f t="shared" si="415"/>
        <v>0</v>
      </c>
      <c r="BP800" s="21" t="e">
        <f t="shared" si="416"/>
        <v>#VALUE!</v>
      </c>
      <c r="BQ800" s="20" t="e">
        <f t="shared" si="417"/>
        <v>#N/A</v>
      </c>
      <c r="BR800" s="20" t="e">
        <v>#N/A</v>
      </c>
      <c r="BS800" s="9" t="e">
        <v>#N/A</v>
      </c>
      <c r="BT800" s="2" t="e">
        <f t="shared" si="418"/>
        <v>#VALUE!</v>
      </c>
      <c r="BU800" s="2" t="e">
        <f t="shared" si="401"/>
        <v>#N/A</v>
      </c>
      <c r="BV800" s="2" t="e">
        <f t="shared" si="402"/>
        <v>#N/A</v>
      </c>
    </row>
    <row r="801" s="2" customFormat="1" ht="22.95" customHeight="1" spans="1:74">
      <c r="A801" s="9" t="str">
        <f t="shared" si="403"/>
        <v>K-229.1Induk</v>
      </c>
      <c r="B801" s="9" t="str">
        <f t="shared" si="404"/>
        <v>K-229.1jurusan 1</v>
      </c>
      <c r="C801" s="9" t="str">
        <f t="shared" si="405"/>
        <v>K-229.1jurusan 2</v>
      </c>
      <c r="D801" s="9" t="str">
        <f t="shared" si="406"/>
        <v>K-229.1jurusan 3</v>
      </c>
      <c r="E801" s="9" t="str">
        <f t="shared" si="407"/>
        <v>K-229.1jurusan 4</v>
      </c>
      <c r="F801" s="10" t="s">
        <v>136</v>
      </c>
      <c r="G801" s="10" t="s">
        <v>132</v>
      </c>
      <c r="H801" s="10" t="s">
        <v>992</v>
      </c>
      <c r="I801" s="10" t="s">
        <v>11667</v>
      </c>
      <c r="J801" s="10" t="s">
        <v>11668</v>
      </c>
      <c r="K801" s="10" t="s">
        <v>7465</v>
      </c>
      <c r="L801" s="10"/>
      <c r="M801" s="10"/>
      <c r="N801" s="14">
        <f t="shared" si="408"/>
        <v>0</v>
      </c>
      <c r="O801" s="15" t="e">
        <f t="shared" si="409"/>
        <v>#VALUE!</v>
      </c>
      <c r="P801" s="15" t="e">
        <f t="shared" si="410"/>
        <v>#VALUE!</v>
      </c>
      <c r="Q801" s="17" t="e">
        <f>VLOOKUP($A801,'DATA PENGUKURAN GARDU'!$A:$BS,42,0)</f>
        <v>#N/A</v>
      </c>
      <c r="R801" s="18" t="e">
        <f t="shared" si="419"/>
        <v>#N/A</v>
      </c>
      <c r="S801" s="17" t="e">
        <f>VLOOKUP($A801,'DATA PENGUKURAN GARDU'!$A:$BS,44,0)</f>
        <v>#N/A</v>
      </c>
      <c r="T801" s="18" t="e">
        <f t="shared" si="420"/>
        <v>#N/A</v>
      </c>
      <c r="U801" s="17" t="e">
        <f>VLOOKUP($A801,'DATA PENGUKURAN GARDU'!$A:$BS,46,0)</f>
        <v>#N/A</v>
      </c>
      <c r="V801" s="18" t="e">
        <f t="shared" si="421"/>
        <v>#N/A</v>
      </c>
      <c r="W801" s="17" t="e">
        <f>VLOOKUP($A801,'DATA PENGUKURAN GARDU'!$A:$BS,48,0)</f>
        <v>#N/A</v>
      </c>
      <c r="X801" s="17" t="e">
        <f>VLOOKUP($A801,'DATA PENGUKURAN GARDU'!$A:$BS,53,0)</f>
        <v>#N/A</v>
      </c>
      <c r="Y801" s="17" t="e">
        <f>VLOOKUP($A801,'DATA PENGUKURAN GARDU'!$A:$BS,54,0)</f>
        <v>#N/A</v>
      </c>
      <c r="Z801" s="17" t="e">
        <f>VLOOKUP($A801,'DATA PENGUKURAN GARDU'!$A:$BS,55,0)</f>
        <v>#N/A</v>
      </c>
      <c r="AA801" s="20" t="e">
        <f>VLOOKUP($B801,'DATA PENGUKURAN GARDU'!$A:$BS,42,0)</f>
        <v>#N/A</v>
      </c>
      <c r="AB801" s="21" t="e">
        <f t="shared" si="422"/>
        <v>#N/A</v>
      </c>
      <c r="AC801" s="20" t="e">
        <f>VLOOKUP($B801,'DATA PENGUKURAN GARDU'!$A:$BS,44,0)</f>
        <v>#N/A</v>
      </c>
      <c r="AD801" s="21" t="e">
        <f t="shared" si="423"/>
        <v>#N/A</v>
      </c>
      <c r="AE801" s="20" t="e">
        <f>VLOOKUP($B801,'DATA PENGUKURAN GARDU'!$A:$BS,46,0)</f>
        <v>#N/A</v>
      </c>
      <c r="AF801" s="21" t="e">
        <f t="shared" si="424"/>
        <v>#N/A</v>
      </c>
      <c r="AG801" s="20" t="e">
        <f>VLOOKUP($B801,'DATA PENGUKURAN GARDU'!$A:$BS,46,0)</f>
        <v>#N/A</v>
      </c>
      <c r="AH801" s="20" t="e">
        <f>VLOOKUP($B801,'DATA PENGUKURAN GARDU'!$A:$BS,53,0)</f>
        <v>#N/A</v>
      </c>
      <c r="AI801" s="20" t="e">
        <f>VLOOKUP($B801,'DATA PENGUKURAN GARDU'!$A:$BS,54,0)</f>
        <v>#N/A</v>
      </c>
      <c r="AJ801" s="17" t="e">
        <f>VLOOKUP($C801,'DATA PENGUKURAN GARDU'!$A:$BS,42,0)</f>
        <v>#N/A</v>
      </c>
      <c r="AK801" s="23" t="e">
        <f t="shared" si="425"/>
        <v>#N/A</v>
      </c>
      <c r="AL801" s="17" t="e">
        <f>VLOOKUP($C801,'DATA PENGUKURAN GARDU'!$A:$BS,44,0)</f>
        <v>#N/A</v>
      </c>
      <c r="AM801" s="23" t="e">
        <f t="shared" si="426"/>
        <v>#N/A</v>
      </c>
      <c r="AN801" s="17" t="e">
        <f>VLOOKUP($C801,'DATA PENGUKURAN GARDU'!$A:$BS,46,0)</f>
        <v>#N/A</v>
      </c>
      <c r="AO801" s="23" t="e">
        <f t="shared" si="427"/>
        <v>#N/A</v>
      </c>
      <c r="AP801" s="17" t="e">
        <f>VLOOKUP($C801,'DATA PENGUKURAN GARDU'!$A:$BS,46,0)</f>
        <v>#N/A</v>
      </c>
      <c r="AQ801" s="17" t="e">
        <f>VLOOKUP($C801,'DATA PENGUKURAN GARDU'!$A:$BS,53,0)</f>
        <v>#N/A</v>
      </c>
      <c r="AR801" s="17" t="e">
        <f>VLOOKUP($C801,'DATA PENGUKURAN GARDU'!$A:$BS,54,0)</f>
        <v>#N/A</v>
      </c>
      <c r="AS801" s="20" t="e">
        <f>VLOOKUP($D801,'DATA PENGUKURAN GARDU'!$A:$BS,42,0)</f>
        <v>#N/A</v>
      </c>
      <c r="AT801" s="21" t="e">
        <f t="shared" si="428"/>
        <v>#N/A</v>
      </c>
      <c r="AU801" s="20" t="e">
        <f>VLOOKUP($D801,'DATA PENGUKURAN GARDU'!$A:$BS,44,0)</f>
        <v>#N/A</v>
      </c>
      <c r="AV801" s="21" t="e">
        <f t="shared" si="429"/>
        <v>#N/A</v>
      </c>
      <c r="AW801" s="20" t="e">
        <f>VLOOKUP($D801,'DATA PENGUKURAN GARDU'!$A:$BS,46,0)</f>
        <v>#N/A</v>
      </c>
      <c r="AX801" s="21" t="e">
        <f t="shared" si="430"/>
        <v>#N/A</v>
      </c>
      <c r="AY801" s="20" t="e">
        <f>VLOOKUP($D801,'DATA PENGUKURAN GARDU'!$A:$BS,46,0)</f>
        <v>#N/A</v>
      </c>
      <c r="AZ801" s="20" t="e">
        <f>VLOOKUP($D801,'DATA PENGUKURAN GARDU'!$A:$BS,53,0)</f>
        <v>#N/A</v>
      </c>
      <c r="BA801" s="20" t="e">
        <f>VLOOKUP($D801,'DATA PENGUKURAN GARDU'!$A:$BS,54,0)</f>
        <v>#N/A</v>
      </c>
      <c r="BB801" s="17" t="e">
        <f>VLOOKUP($E801,'DATA PENGUKURAN GARDU'!$A:$BS,42,0)</f>
        <v>#N/A</v>
      </c>
      <c r="BC801" s="23" t="e">
        <f t="shared" si="431"/>
        <v>#N/A</v>
      </c>
      <c r="BD801" s="17" t="e">
        <f>VLOOKUP($E801,'DATA PENGUKURAN GARDU'!$A:$BS,44,0)</f>
        <v>#N/A</v>
      </c>
      <c r="BE801" s="23" t="e">
        <f t="shared" si="432"/>
        <v>#N/A</v>
      </c>
      <c r="BF801" s="17" t="e">
        <f>VLOOKUP($E801,'DATA PENGUKURAN GARDU'!$A:$BS,46,0)</f>
        <v>#N/A</v>
      </c>
      <c r="BG801" s="23" t="e">
        <f t="shared" si="433"/>
        <v>#N/A</v>
      </c>
      <c r="BH801" s="17" t="e">
        <f>VLOOKUP($E801,'DATA PENGUKURAN GARDU'!$A:$BS,46,0)</f>
        <v>#N/A</v>
      </c>
      <c r="BI801" s="17" t="e">
        <f>VLOOKUP($E801,'DATA PENGUKURAN GARDU'!$A:$BS,53,0)</f>
        <v>#N/A</v>
      </c>
      <c r="BJ801" s="17" t="e">
        <f>VLOOKUP($E801,'DATA PENGUKURAN GARDU'!$A:$BS,54,0)</f>
        <v>#N/A</v>
      </c>
      <c r="BK801" s="20" t="e">
        <f t="shared" si="411"/>
        <v>#N/A</v>
      </c>
      <c r="BL801" s="20" t="e">
        <f t="shared" si="412"/>
        <v>#N/A</v>
      </c>
      <c r="BM801" s="20" t="e">
        <f t="shared" si="413"/>
        <v>#N/A</v>
      </c>
      <c r="BN801" s="25" t="e">
        <f t="shared" si="414"/>
        <v>#N/A</v>
      </c>
      <c r="BO801" s="26" t="str">
        <f t="shared" si="415"/>
        <v>0</v>
      </c>
      <c r="BP801" s="21" t="e">
        <f t="shared" si="416"/>
        <v>#VALUE!</v>
      </c>
      <c r="BQ801" s="20" t="e">
        <f t="shared" si="417"/>
        <v>#N/A</v>
      </c>
      <c r="BR801" s="20" t="e">
        <v>#N/A</v>
      </c>
      <c r="BS801" s="9" t="e">
        <v>#N/A</v>
      </c>
      <c r="BT801" s="2" t="e">
        <f t="shared" si="418"/>
        <v>#VALUE!</v>
      </c>
      <c r="BU801" s="2" t="e">
        <f t="shared" si="401"/>
        <v>#N/A</v>
      </c>
      <c r="BV801" s="2" t="e">
        <f t="shared" si="402"/>
        <v>#N/A</v>
      </c>
    </row>
    <row r="802" s="2" customFormat="1" ht="22.95" customHeight="1" spans="1:74">
      <c r="A802" s="9" t="str">
        <f t="shared" si="403"/>
        <v>K-235.1Induk</v>
      </c>
      <c r="B802" s="9" t="str">
        <f t="shared" si="404"/>
        <v>K-235.1jurusan 1</v>
      </c>
      <c r="C802" s="9" t="str">
        <f t="shared" si="405"/>
        <v>K-235.1jurusan 2</v>
      </c>
      <c r="D802" s="9" t="str">
        <f t="shared" si="406"/>
        <v>K-235.1jurusan 3</v>
      </c>
      <c r="E802" s="9" t="str">
        <f t="shared" si="407"/>
        <v>K-235.1jurusan 4</v>
      </c>
      <c r="F802" s="10" t="s">
        <v>136</v>
      </c>
      <c r="G802" s="10" t="s">
        <v>132</v>
      </c>
      <c r="H802" s="10" t="s">
        <v>993</v>
      </c>
      <c r="I802" s="10" t="s">
        <v>11669</v>
      </c>
      <c r="J802" s="10" t="s">
        <v>11670</v>
      </c>
      <c r="K802" s="10" t="s">
        <v>7465</v>
      </c>
      <c r="L802" s="10"/>
      <c r="M802" s="10"/>
      <c r="N802" s="14">
        <f t="shared" si="408"/>
        <v>0</v>
      </c>
      <c r="O802" s="15" t="e">
        <f t="shared" si="409"/>
        <v>#VALUE!</v>
      </c>
      <c r="P802" s="15" t="e">
        <f t="shared" si="410"/>
        <v>#VALUE!</v>
      </c>
      <c r="Q802" s="17" t="e">
        <f>VLOOKUP($A802,'DATA PENGUKURAN GARDU'!$A:$BS,42,0)</f>
        <v>#N/A</v>
      </c>
      <c r="R802" s="18" t="e">
        <f t="shared" si="419"/>
        <v>#N/A</v>
      </c>
      <c r="S802" s="17" t="e">
        <f>VLOOKUP($A802,'DATA PENGUKURAN GARDU'!$A:$BS,44,0)</f>
        <v>#N/A</v>
      </c>
      <c r="T802" s="18" t="e">
        <f t="shared" si="420"/>
        <v>#N/A</v>
      </c>
      <c r="U802" s="17" t="e">
        <f>VLOOKUP($A802,'DATA PENGUKURAN GARDU'!$A:$BS,46,0)</f>
        <v>#N/A</v>
      </c>
      <c r="V802" s="18" t="e">
        <f t="shared" si="421"/>
        <v>#N/A</v>
      </c>
      <c r="W802" s="17" t="e">
        <f>VLOOKUP($A802,'DATA PENGUKURAN GARDU'!$A:$BS,48,0)</f>
        <v>#N/A</v>
      </c>
      <c r="X802" s="17" t="e">
        <f>VLOOKUP($A802,'DATA PENGUKURAN GARDU'!$A:$BS,53,0)</f>
        <v>#N/A</v>
      </c>
      <c r="Y802" s="17" t="e">
        <f>VLOOKUP($A802,'DATA PENGUKURAN GARDU'!$A:$BS,54,0)</f>
        <v>#N/A</v>
      </c>
      <c r="Z802" s="17" t="e">
        <f>VLOOKUP($A802,'DATA PENGUKURAN GARDU'!$A:$BS,55,0)</f>
        <v>#N/A</v>
      </c>
      <c r="AA802" s="20" t="e">
        <f>VLOOKUP($B802,'DATA PENGUKURAN GARDU'!$A:$BS,42,0)</f>
        <v>#N/A</v>
      </c>
      <c r="AB802" s="21" t="e">
        <f t="shared" si="422"/>
        <v>#N/A</v>
      </c>
      <c r="AC802" s="20" t="e">
        <f>VLOOKUP($B802,'DATA PENGUKURAN GARDU'!$A:$BS,44,0)</f>
        <v>#N/A</v>
      </c>
      <c r="AD802" s="21" t="e">
        <f t="shared" si="423"/>
        <v>#N/A</v>
      </c>
      <c r="AE802" s="20" t="e">
        <f>VLOOKUP($B802,'DATA PENGUKURAN GARDU'!$A:$BS,46,0)</f>
        <v>#N/A</v>
      </c>
      <c r="AF802" s="21" t="e">
        <f t="shared" si="424"/>
        <v>#N/A</v>
      </c>
      <c r="AG802" s="20" t="e">
        <f>VLOOKUP($B802,'DATA PENGUKURAN GARDU'!$A:$BS,46,0)</f>
        <v>#N/A</v>
      </c>
      <c r="AH802" s="20" t="e">
        <f>VLOOKUP($B802,'DATA PENGUKURAN GARDU'!$A:$BS,53,0)</f>
        <v>#N/A</v>
      </c>
      <c r="AI802" s="20" t="e">
        <f>VLOOKUP($B802,'DATA PENGUKURAN GARDU'!$A:$BS,54,0)</f>
        <v>#N/A</v>
      </c>
      <c r="AJ802" s="17" t="e">
        <f>VLOOKUP($C802,'DATA PENGUKURAN GARDU'!$A:$BS,42,0)</f>
        <v>#N/A</v>
      </c>
      <c r="AK802" s="23" t="e">
        <f t="shared" si="425"/>
        <v>#N/A</v>
      </c>
      <c r="AL802" s="17" t="e">
        <f>VLOOKUP($C802,'DATA PENGUKURAN GARDU'!$A:$BS,44,0)</f>
        <v>#N/A</v>
      </c>
      <c r="AM802" s="23" t="e">
        <f t="shared" si="426"/>
        <v>#N/A</v>
      </c>
      <c r="AN802" s="17" t="e">
        <f>VLOOKUP($C802,'DATA PENGUKURAN GARDU'!$A:$BS,46,0)</f>
        <v>#N/A</v>
      </c>
      <c r="AO802" s="23" t="e">
        <f t="shared" si="427"/>
        <v>#N/A</v>
      </c>
      <c r="AP802" s="17" t="e">
        <f>VLOOKUP($C802,'DATA PENGUKURAN GARDU'!$A:$BS,46,0)</f>
        <v>#N/A</v>
      </c>
      <c r="AQ802" s="17" t="e">
        <f>VLOOKUP($C802,'DATA PENGUKURAN GARDU'!$A:$BS,53,0)</f>
        <v>#N/A</v>
      </c>
      <c r="AR802" s="17" t="e">
        <f>VLOOKUP($C802,'DATA PENGUKURAN GARDU'!$A:$BS,54,0)</f>
        <v>#N/A</v>
      </c>
      <c r="AS802" s="20" t="e">
        <f>VLOOKUP($D802,'DATA PENGUKURAN GARDU'!$A:$BS,42,0)</f>
        <v>#N/A</v>
      </c>
      <c r="AT802" s="21" t="e">
        <f t="shared" si="428"/>
        <v>#N/A</v>
      </c>
      <c r="AU802" s="20" t="e">
        <f>VLOOKUP($D802,'DATA PENGUKURAN GARDU'!$A:$BS,44,0)</f>
        <v>#N/A</v>
      </c>
      <c r="AV802" s="21" t="e">
        <f t="shared" si="429"/>
        <v>#N/A</v>
      </c>
      <c r="AW802" s="20" t="e">
        <f>VLOOKUP($D802,'DATA PENGUKURAN GARDU'!$A:$BS,46,0)</f>
        <v>#N/A</v>
      </c>
      <c r="AX802" s="21" t="e">
        <f t="shared" si="430"/>
        <v>#N/A</v>
      </c>
      <c r="AY802" s="20" t="e">
        <f>VLOOKUP($D802,'DATA PENGUKURAN GARDU'!$A:$BS,46,0)</f>
        <v>#N/A</v>
      </c>
      <c r="AZ802" s="20" t="e">
        <f>VLOOKUP($D802,'DATA PENGUKURAN GARDU'!$A:$BS,53,0)</f>
        <v>#N/A</v>
      </c>
      <c r="BA802" s="20" t="e">
        <f>VLOOKUP($D802,'DATA PENGUKURAN GARDU'!$A:$BS,54,0)</f>
        <v>#N/A</v>
      </c>
      <c r="BB802" s="17" t="e">
        <f>VLOOKUP($E802,'DATA PENGUKURAN GARDU'!$A:$BS,42,0)</f>
        <v>#N/A</v>
      </c>
      <c r="BC802" s="23" t="e">
        <f t="shared" si="431"/>
        <v>#N/A</v>
      </c>
      <c r="BD802" s="17" t="e">
        <f>VLOOKUP($E802,'DATA PENGUKURAN GARDU'!$A:$BS,44,0)</f>
        <v>#N/A</v>
      </c>
      <c r="BE802" s="23" t="e">
        <f t="shared" si="432"/>
        <v>#N/A</v>
      </c>
      <c r="BF802" s="17" t="e">
        <f>VLOOKUP($E802,'DATA PENGUKURAN GARDU'!$A:$BS,46,0)</f>
        <v>#N/A</v>
      </c>
      <c r="BG802" s="23" t="e">
        <f t="shared" si="433"/>
        <v>#N/A</v>
      </c>
      <c r="BH802" s="17" t="e">
        <f>VLOOKUP($E802,'DATA PENGUKURAN GARDU'!$A:$BS,46,0)</f>
        <v>#N/A</v>
      </c>
      <c r="BI802" s="17" t="e">
        <f>VLOOKUP($E802,'DATA PENGUKURAN GARDU'!$A:$BS,53,0)</f>
        <v>#N/A</v>
      </c>
      <c r="BJ802" s="17" t="e">
        <f>VLOOKUP($E802,'DATA PENGUKURAN GARDU'!$A:$BS,54,0)</f>
        <v>#N/A</v>
      </c>
      <c r="BK802" s="20" t="e">
        <f t="shared" si="411"/>
        <v>#N/A</v>
      </c>
      <c r="BL802" s="20" t="e">
        <f t="shared" si="412"/>
        <v>#N/A</v>
      </c>
      <c r="BM802" s="20" t="e">
        <f t="shared" si="413"/>
        <v>#N/A</v>
      </c>
      <c r="BN802" s="25" t="e">
        <f t="shared" si="414"/>
        <v>#N/A</v>
      </c>
      <c r="BO802" s="26" t="str">
        <f t="shared" si="415"/>
        <v>0</v>
      </c>
      <c r="BP802" s="21" t="e">
        <f t="shared" si="416"/>
        <v>#VALUE!</v>
      </c>
      <c r="BQ802" s="20" t="e">
        <f t="shared" si="417"/>
        <v>#N/A</v>
      </c>
      <c r="BR802" s="20" t="e">
        <v>#N/A</v>
      </c>
      <c r="BS802" s="9" t="e">
        <v>#N/A</v>
      </c>
      <c r="BT802" s="2" t="e">
        <f t="shared" si="418"/>
        <v>#VALUE!</v>
      </c>
      <c r="BU802" s="2" t="e">
        <f t="shared" si="401"/>
        <v>#N/A</v>
      </c>
      <c r="BV802" s="2" t="e">
        <f t="shared" si="402"/>
        <v>#N/A</v>
      </c>
    </row>
    <row r="803" s="2" customFormat="1" ht="22.95" customHeight="1" spans="1:74">
      <c r="A803" s="9" t="str">
        <f t="shared" si="403"/>
        <v>K-237Induk</v>
      </c>
      <c r="B803" s="9" t="str">
        <f t="shared" si="404"/>
        <v>K-237jurusan 1</v>
      </c>
      <c r="C803" s="9" t="str">
        <f t="shared" si="405"/>
        <v>K-237jurusan 2</v>
      </c>
      <c r="D803" s="9" t="str">
        <f t="shared" si="406"/>
        <v>K-237jurusan 3</v>
      </c>
      <c r="E803" s="9" t="str">
        <f t="shared" si="407"/>
        <v>K-237jurusan 4</v>
      </c>
      <c r="F803" s="10" t="s">
        <v>136</v>
      </c>
      <c r="G803" s="10" t="s">
        <v>132</v>
      </c>
      <c r="H803" s="10" t="s">
        <v>994</v>
      </c>
      <c r="I803" s="10" t="s">
        <v>11671</v>
      </c>
      <c r="J803" s="10" t="s">
        <v>11672</v>
      </c>
      <c r="K803" s="10" t="s">
        <v>7465</v>
      </c>
      <c r="L803" s="10"/>
      <c r="M803" s="10"/>
      <c r="N803" s="14">
        <f t="shared" si="408"/>
        <v>0</v>
      </c>
      <c r="O803" s="15" t="e">
        <f t="shared" si="409"/>
        <v>#VALUE!</v>
      </c>
      <c r="P803" s="15" t="e">
        <f t="shared" si="410"/>
        <v>#VALUE!</v>
      </c>
      <c r="Q803" s="17" t="e">
        <f>VLOOKUP($A803,'DATA PENGUKURAN GARDU'!$A:$BS,42,0)</f>
        <v>#N/A</v>
      </c>
      <c r="R803" s="18" t="e">
        <f t="shared" si="419"/>
        <v>#N/A</v>
      </c>
      <c r="S803" s="17" t="e">
        <f>VLOOKUP($A803,'DATA PENGUKURAN GARDU'!$A:$BS,44,0)</f>
        <v>#N/A</v>
      </c>
      <c r="T803" s="18" t="e">
        <f t="shared" si="420"/>
        <v>#N/A</v>
      </c>
      <c r="U803" s="17" t="e">
        <f>VLOOKUP($A803,'DATA PENGUKURAN GARDU'!$A:$BS,46,0)</f>
        <v>#N/A</v>
      </c>
      <c r="V803" s="18" t="e">
        <f t="shared" si="421"/>
        <v>#N/A</v>
      </c>
      <c r="W803" s="17" t="e">
        <f>VLOOKUP($A803,'DATA PENGUKURAN GARDU'!$A:$BS,48,0)</f>
        <v>#N/A</v>
      </c>
      <c r="X803" s="17" t="e">
        <f>VLOOKUP($A803,'DATA PENGUKURAN GARDU'!$A:$BS,53,0)</f>
        <v>#N/A</v>
      </c>
      <c r="Y803" s="17" t="e">
        <f>VLOOKUP($A803,'DATA PENGUKURAN GARDU'!$A:$BS,54,0)</f>
        <v>#N/A</v>
      </c>
      <c r="Z803" s="17" t="e">
        <f>VLOOKUP($A803,'DATA PENGUKURAN GARDU'!$A:$BS,55,0)</f>
        <v>#N/A</v>
      </c>
      <c r="AA803" s="20" t="e">
        <f>VLOOKUP($B803,'DATA PENGUKURAN GARDU'!$A:$BS,42,0)</f>
        <v>#N/A</v>
      </c>
      <c r="AB803" s="21" t="e">
        <f t="shared" si="422"/>
        <v>#N/A</v>
      </c>
      <c r="AC803" s="20" t="e">
        <f>VLOOKUP($B803,'DATA PENGUKURAN GARDU'!$A:$BS,44,0)</f>
        <v>#N/A</v>
      </c>
      <c r="AD803" s="21" t="e">
        <f t="shared" si="423"/>
        <v>#N/A</v>
      </c>
      <c r="AE803" s="20" t="e">
        <f>VLOOKUP($B803,'DATA PENGUKURAN GARDU'!$A:$BS,46,0)</f>
        <v>#N/A</v>
      </c>
      <c r="AF803" s="21" t="e">
        <f t="shared" si="424"/>
        <v>#N/A</v>
      </c>
      <c r="AG803" s="20" t="e">
        <f>VLOOKUP($B803,'DATA PENGUKURAN GARDU'!$A:$BS,46,0)</f>
        <v>#N/A</v>
      </c>
      <c r="AH803" s="20" t="e">
        <f>VLOOKUP($B803,'DATA PENGUKURAN GARDU'!$A:$BS,53,0)</f>
        <v>#N/A</v>
      </c>
      <c r="AI803" s="20" t="e">
        <f>VLOOKUP($B803,'DATA PENGUKURAN GARDU'!$A:$BS,54,0)</f>
        <v>#N/A</v>
      </c>
      <c r="AJ803" s="17" t="e">
        <f>VLOOKUP($C803,'DATA PENGUKURAN GARDU'!$A:$BS,42,0)</f>
        <v>#N/A</v>
      </c>
      <c r="AK803" s="23" t="e">
        <f t="shared" si="425"/>
        <v>#N/A</v>
      </c>
      <c r="AL803" s="17" t="e">
        <f>VLOOKUP($C803,'DATA PENGUKURAN GARDU'!$A:$BS,44,0)</f>
        <v>#N/A</v>
      </c>
      <c r="AM803" s="23" t="e">
        <f t="shared" si="426"/>
        <v>#N/A</v>
      </c>
      <c r="AN803" s="17" t="e">
        <f>VLOOKUP($C803,'DATA PENGUKURAN GARDU'!$A:$BS,46,0)</f>
        <v>#N/A</v>
      </c>
      <c r="AO803" s="23" t="e">
        <f t="shared" si="427"/>
        <v>#N/A</v>
      </c>
      <c r="AP803" s="17" t="e">
        <f>VLOOKUP($C803,'DATA PENGUKURAN GARDU'!$A:$BS,46,0)</f>
        <v>#N/A</v>
      </c>
      <c r="AQ803" s="17" t="e">
        <f>VLOOKUP($C803,'DATA PENGUKURAN GARDU'!$A:$BS,53,0)</f>
        <v>#N/A</v>
      </c>
      <c r="AR803" s="17" t="e">
        <f>VLOOKUP($C803,'DATA PENGUKURAN GARDU'!$A:$BS,54,0)</f>
        <v>#N/A</v>
      </c>
      <c r="AS803" s="20" t="e">
        <f>VLOOKUP($D803,'DATA PENGUKURAN GARDU'!$A:$BS,42,0)</f>
        <v>#N/A</v>
      </c>
      <c r="AT803" s="21" t="e">
        <f t="shared" si="428"/>
        <v>#N/A</v>
      </c>
      <c r="AU803" s="20" t="e">
        <f>VLOOKUP($D803,'DATA PENGUKURAN GARDU'!$A:$BS,44,0)</f>
        <v>#N/A</v>
      </c>
      <c r="AV803" s="21" t="e">
        <f t="shared" si="429"/>
        <v>#N/A</v>
      </c>
      <c r="AW803" s="20" t="e">
        <f>VLOOKUP($D803,'DATA PENGUKURAN GARDU'!$A:$BS,46,0)</f>
        <v>#N/A</v>
      </c>
      <c r="AX803" s="21" t="e">
        <f t="shared" si="430"/>
        <v>#N/A</v>
      </c>
      <c r="AY803" s="20" t="e">
        <f>VLOOKUP($D803,'DATA PENGUKURAN GARDU'!$A:$BS,46,0)</f>
        <v>#N/A</v>
      </c>
      <c r="AZ803" s="20" t="e">
        <f>VLOOKUP($D803,'DATA PENGUKURAN GARDU'!$A:$BS,53,0)</f>
        <v>#N/A</v>
      </c>
      <c r="BA803" s="20" t="e">
        <f>VLOOKUP($D803,'DATA PENGUKURAN GARDU'!$A:$BS,54,0)</f>
        <v>#N/A</v>
      </c>
      <c r="BB803" s="17" t="e">
        <f>VLOOKUP($E803,'DATA PENGUKURAN GARDU'!$A:$BS,42,0)</f>
        <v>#N/A</v>
      </c>
      <c r="BC803" s="23" t="e">
        <f t="shared" si="431"/>
        <v>#N/A</v>
      </c>
      <c r="BD803" s="17" t="e">
        <f>VLOOKUP($E803,'DATA PENGUKURAN GARDU'!$A:$BS,44,0)</f>
        <v>#N/A</v>
      </c>
      <c r="BE803" s="23" t="e">
        <f t="shared" si="432"/>
        <v>#N/A</v>
      </c>
      <c r="BF803" s="17" t="e">
        <f>VLOOKUP($E803,'DATA PENGUKURAN GARDU'!$A:$BS,46,0)</f>
        <v>#N/A</v>
      </c>
      <c r="BG803" s="23" t="e">
        <f t="shared" si="433"/>
        <v>#N/A</v>
      </c>
      <c r="BH803" s="17" t="e">
        <f>VLOOKUP($E803,'DATA PENGUKURAN GARDU'!$A:$BS,46,0)</f>
        <v>#N/A</v>
      </c>
      <c r="BI803" s="17" t="e">
        <f>VLOOKUP($E803,'DATA PENGUKURAN GARDU'!$A:$BS,53,0)</f>
        <v>#N/A</v>
      </c>
      <c r="BJ803" s="17" t="e">
        <f>VLOOKUP($E803,'DATA PENGUKURAN GARDU'!$A:$BS,54,0)</f>
        <v>#N/A</v>
      </c>
      <c r="BK803" s="20" t="e">
        <f t="shared" si="411"/>
        <v>#N/A</v>
      </c>
      <c r="BL803" s="20" t="e">
        <f t="shared" si="412"/>
        <v>#N/A</v>
      </c>
      <c r="BM803" s="20" t="e">
        <f t="shared" si="413"/>
        <v>#N/A</v>
      </c>
      <c r="BN803" s="25" t="e">
        <f t="shared" si="414"/>
        <v>#N/A</v>
      </c>
      <c r="BO803" s="26" t="str">
        <f t="shared" si="415"/>
        <v>0</v>
      </c>
      <c r="BP803" s="21" t="e">
        <f t="shared" si="416"/>
        <v>#VALUE!</v>
      </c>
      <c r="BQ803" s="20" t="e">
        <f t="shared" si="417"/>
        <v>#N/A</v>
      </c>
      <c r="BR803" s="20" t="e">
        <v>#N/A</v>
      </c>
      <c r="BS803" s="9" t="e">
        <v>#N/A</v>
      </c>
      <c r="BT803" s="2" t="e">
        <f t="shared" si="418"/>
        <v>#VALUE!</v>
      </c>
      <c r="BU803" s="2" t="e">
        <f t="shared" si="401"/>
        <v>#N/A</v>
      </c>
      <c r="BV803" s="2" t="e">
        <f t="shared" si="402"/>
        <v>#N/A</v>
      </c>
    </row>
    <row r="804" s="2" customFormat="1" ht="22.95" customHeight="1" spans="1:74">
      <c r="A804" s="9" t="str">
        <f t="shared" si="403"/>
        <v>K-272.1Induk</v>
      </c>
      <c r="B804" s="9" t="str">
        <f t="shared" si="404"/>
        <v>K-272.1jurusan 1</v>
      </c>
      <c r="C804" s="9" t="str">
        <f t="shared" si="405"/>
        <v>K-272.1jurusan 2</v>
      </c>
      <c r="D804" s="9" t="str">
        <f t="shared" si="406"/>
        <v>K-272.1jurusan 3</v>
      </c>
      <c r="E804" s="9" t="str">
        <f t="shared" si="407"/>
        <v>K-272.1jurusan 4</v>
      </c>
      <c r="F804" s="10" t="s">
        <v>131</v>
      </c>
      <c r="G804" s="10" t="s">
        <v>132</v>
      </c>
      <c r="H804" s="10" t="s">
        <v>995</v>
      </c>
      <c r="I804" s="10" t="s">
        <v>11673</v>
      </c>
      <c r="J804" s="10" t="s">
        <v>11674</v>
      </c>
      <c r="K804" s="10" t="s">
        <v>7465</v>
      </c>
      <c r="L804" s="10"/>
      <c r="M804" s="10"/>
      <c r="N804" s="14">
        <f t="shared" si="408"/>
        <v>0</v>
      </c>
      <c r="O804" s="15" t="e">
        <f t="shared" si="409"/>
        <v>#VALUE!</v>
      </c>
      <c r="P804" s="15" t="e">
        <f t="shared" si="410"/>
        <v>#VALUE!</v>
      </c>
      <c r="Q804" s="17" t="e">
        <f>VLOOKUP($A804,'DATA PENGUKURAN GARDU'!$A:$BS,42,0)</f>
        <v>#N/A</v>
      </c>
      <c r="R804" s="18" t="e">
        <f t="shared" si="419"/>
        <v>#N/A</v>
      </c>
      <c r="S804" s="17" t="e">
        <f>VLOOKUP($A804,'DATA PENGUKURAN GARDU'!$A:$BS,44,0)</f>
        <v>#N/A</v>
      </c>
      <c r="T804" s="18" t="e">
        <f t="shared" si="420"/>
        <v>#N/A</v>
      </c>
      <c r="U804" s="17" t="e">
        <f>VLOOKUP($A804,'DATA PENGUKURAN GARDU'!$A:$BS,46,0)</f>
        <v>#N/A</v>
      </c>
      <c r="V804" s="18" t="e">
        <f t="shared" si="421"/>
        <v>#N/A</v>
      </c>
      <c r="W804" s="17" t="e">
        <f>VLOOKUP($A804,'DATA PENGUKURAN GARDU'!$A:$BS,48,0)</f>
        <v>#N/A</v>
      </c>
      <c r="X804" s="17" t="e">
        <f>VLOOKUP($A804,'DATA PENGUKURAN GARDU'!$A:$BS,53,0)</f>
        <v>#N/A</v>
      </c>
      <c r="Y804" s="17" t="e">
        <f>VLOOKUP($A804,'DATA PENGUKURAN GARDU'!$A:$BS,54,0)</f>
        <v>#N/A</v>
      </c>
      <c r="Z804" s="17" t="e">
        <f>VLOOKUP($A804,'DATA PENGUKURAN GARDU'!$A:$BS,55,0)</f>
        <v>#N/A</v>
      </c>
      <c r="AA804" s="20" t="e">
        <f>VLOOKUP($B804,'DATA PENGUKURAN GARDU'!$A:$BS,42,0)</f>
        <v>#N/A</v>
      </c>
      <c r="AB804" s="21" t="e">
        <f t="shared" si="422"/>
        <v>#N/A</v>
      </c>
      <c r="AC804" s="20" t="e">
        <f>VLOOKUP($B804,'DATA PENGUKURAN GARDU'!$A:$BS,44,0)</f>
        <v>#N/A</v>
      </c>
      <c r="AD804" s="21" t="e">
        <f t="shared" si="423"/>
        <v>#N/A</v>
      </c>
      <c r="AE804" s="20" t="e">
        <f>VLOOKUP($B804,'DATA PENGUKURAN GARDU'!$A:$BS,46,0)</f>
        <v>#N/A</v>
      </c>
      <c r="AF804" s="21" t="e">
        <f t="shared" si="424"/>
        <v>#N/A</v>
      </c>
      <c r="AG804" s="20" t="e">
        <f>VLOOKUP($B804,'DATA PENGUKURAN GARDU'!$A:$BS,46,0)</f>
        <v>#N/A</v>
      </c>
      <c r="AH804" s="20" t="e">
        <f>VLOOKUP($B804,'DATA PENGUKURAN GARDU'!$A:$BS,53,0)</f>
        <v>#N/A</v>
      </c>
      <c r="AI804" s="20" t="e">
        <f>VLOOKUP($B804,'DATA PENGUKURAN GARDU'!$A:$BS,54,0)</f>
        <v>#N/A</v>
      </c>
      <c r="AJ804" s="17" t="e">
        <f>VLOOKUP($C804,'DATA PENGUKURAN GARDU'!$A:$BS,42,0)</f>
        <v>#N/A</v>
      </c>
      <c r="AK804" s="23" t="e">
        <f t="shared" si="425"/>
        <v>#N/A</v>
      </c>
      <c r="AL804" s="17" t="e">
        <f>VLOOKUP($C804,'DATA PENGUKURAN GARDU'!$A:$BS,44,0)</f>
        <v>#N/A</v>
      </c>
      <c r="AM804" s="23" t="e">
        <f t="shared" si="426"/>
        <v>#N/A</v>
      </c>
      <c r="AN804" s="17" t="e">
        <f>VLOOKUP($C804,'DATA PENGUKURAN GARDU'!$A:$BS,46,0)</f>
        <v>#N/A</v>
      </c>
      <c r="AO804" s="23" t="e">
        <f t="shared" si="427"/>
        <v>#N/A</v>
      </c>
      <c r="AP804" s="17" t="e">
        <f>VLOOKUP($C804,'DATA PENGUKURAN GARDU'!$A:$BS,46,0)</f>
        <v>#N/A</v>
      </c>
      <c r="AQ804" s="17" t="e">
        <f>VLOOKUP($C804,'DATA PENGUKURAN GARDU'!$A:$BS,53,0)</f>
        <v>#N/A</v>
      </c>
      <c r="AR804" s="17" t="e">
        <f>VLOOKUP($C804,'DATA PENGUKURAN GARDU'!$A:$BS,54,0)</f>
        <v>#N/A</v>
      </c>
      <c r="AS804" s="20" t="e">
        <f>VLOOKUP($D804,'DATA PENGUKURAN GARDU'!$A:$BS,42,0)</f>
        <v>#N/A</v>
      </c>
      <c r="AT804" s="21" t="e">
        <f t="shared" si="428"/>
        <v>#N/A</v>
      </c>
      <c r="AU804" s="20" t="e">
        <f>VLOOKUP($D804,'DATA PENGUKURAN GARDU'!$A:$BS,44,0)</f>
        <v>#N/A</v>
      </c>
      <c r="AV804" s="21" t="e">
        <f t="shared" si="429"/>
        <v>#N/A</v>
      </c>
      <c r="AW804" s="20" t="e">
        <f>VLOOKUP($D804,'DATA PENGUKURAN GARDU'!$A:$BS,46,0)</f>
        <v>#N/A</v>
      </c>
      <c r="AX804" s="21" t="e">
        <f t="shared" si="430"/>
        <v>#N/A</v>
      </c>
      <c r="AY804" s="20" t="e">
        <f>VLOOKUP($D804,'DATA PENGUKURAN GARDU'!$A:$BS,46,0)</f>
        <v>#N/A</v>
      </c>
      <c r="AZ804" s="20" t="e">
        <f>VLOOKUP($D804,'DATA PENGUKURAN GARDU'!$A:$BS,53,0)</f>
        <v>#N/A</v>
      </c>
      <c r="BA804" s="20" t="e">
        <f>VLOOKUP($D804,'DATA PENGUKURAN GARDU'!$A:$BS,54,0)</f>
        <v>#N/A</v>
      </c>
      <c r="BB804" s="17" t="e">
        <f>VLOOKUP($E804,'DATA PENGUKURAN GARDU'!$A:$BS,42,0)</f>
        <v>#N/A</v>
      </c>
      <c r="BC804" s="23" t="e">
        <f t="shared" si="431"/>
        <v>#N/A</v>
      </c>
      <c r="BD804" s="17" t="e">
        <f>VLOOKUP($E804,'DATA PENGUKURAN GARDU'!$A:$BS,44,0)</f>
        <v>#N/A</v>
      </c>
      <c r="BE804" s="23" t="e">
        <f t="shared" si="432"/>
        <v>#N/A</v>
      </c>
      <c r="BF804" s="17" t="e">
        <f>VLOOKUP($E804,'DATA PENGUKURAN GARDU'!$A:$BS,46,0)</f>
        <v>#N/A</v>
      </c>
      <c r="BG804" s="23" t="e">
        <f t="shared" si="433"/>
        <v>#N/A</v>
      </c>
      <c r="BH804" s="17" t="e">
        <f>VLOOKUP($E804,'DATA PENGUKURAN GARDU'!$A:$BS,46,0)</f>
        <v>#N/A</v>
      </c>
      <c r="BI804" s="17" t="e">
        <f>VLOOKUP($E804,'DATA PENGUKURAN GARDU'!$A:$BS,53,0)</f>
        <v>#N/A</v>
      </c>
      <c r="BJ804" s="17" t="e">
        <f>VLOOKUP($E804,'DATA PENGUKURAN GARDU'!$A:$BS,54,0)</f>
        <v>#N/A</v>
      </c>
      <c r="BK804" s="20" t="e">
        <f t="shared" si="411"/>
        <v>#N/A</v>
      </c>
      <c r="BL804" s="20" t="e">
        <f t="shared" si="412"/>
        <v>#N/A</v>
      </c>
      <c r="BM804" s="20" t="e">
        <f t="shared" si="413"/>
        <v>#N/A</v>
      </c>
      <c r="BN804" s="25" t="e">
        <f t="shared" si="414"/>
        <v>#N/A</v>
      </c>
      <c r="BO804" s="26" t="str">
        <f t="shared" si="415"/>
        <v>0</v>
      </c>
      <c r="BP804" s="21" t="e">
        <f t="shared" si="416"/>
        <v>#VALUE!</v>
      </c>
      <c r="BQ804" s="20" t="e">
        <f t="shared" si="417"/>
        <v>#N/A</v>
      </c>
      <c r="BR804" s="20" t="e">
        <v>#N/A</v>
      </c>
      <c r="BS804" s="9" t="e">
        <v>#N/A</v>
      </c>
      <c r="BT804" s="2" t="e">
        <f t="shared" si="418"/>
        <v>#VALUE!</v>
      </c>
      <c r="BU804" s="2" t="e">
        <f t="shared" si="401"/>
        <v>#N/A</v>
      </c>
      <c r="BV804" s="2" t="e">
        <f t="shared" si="402"/>
        <v>#N/A</v>
      </c>
    </row>
    <row r="805" s="2" customFormat="1" ht="22.95" customHeight="1" spans="1:74">
      <c r="A805" s="9" t="str">
        <f t="shared" si="403"/>
        <v>K-273Induk</v>
      </c>
      <c r="B805" s="9" t="str">
        <f t="shared" si="404"/>
        <v>K-273jurusan 1</v>
      </c>
      <c r="C805" s="9" t="str">
        <f t="shared" si="405"/>
        <v>K-273jurusan 2</v>
      </c>
      <c r="D805" s="9" t="str">
        <f t="shared" si="406"/>
        <v>K-273jurusan 3</v>
      </c>
      <c r="E805" s="9" t="str">
        <f t="shared" si="407"/>
        <v>K-273jurusan 4</v>
      </c>
      <c r="F805" s="10" t="s">
        <v>131</v>
      </c>
      <c r="G805" s="10" t="s">
        <v>132</v>
      </c>
      <c r="H805" s="10" t="s">
        <v>996</v>
      </c>
      <c r="I805" s="10" t="s">
        <v>11675</v>
      </c>
      <c r="J805" s="10" t="s">
        <v>11676</v>
      </c>
      <c r="K805" s="10" t="s">
        <v>7465</v>
      </c>
      <c r="L805" s="10"/>
      <c r="M805" s="10"/>
      <c r="N805" s="14">
        <f t="shared" si="408"/>
        <v>0</v>
      </c>
      <c r="O805" s="15" t="e">
        <f t="shared" si="409"/>
        <v>#VALUE!</v>
      </c>
      <c r="P805" s="15" t="e">
        <f t="shared" si="410"/>
        <v>#VALUE!</v>
      </c>
      <c r="Q805" s="17" t="e">
        <f>VLOOKUP($A805,'DATA PENGUKURAN GARDU'!$A:$BS,42,0)</f>
        <v>#N/A</v>
      </c>
      <c r="R805" s="18" t="e">
        <f t="shared" si="419"/>
        <v>#N/A</v>
      </c>
      <c r="S805" s="17" t="e">
        <f>VLOOKUP($A805,'DATA PENGUKURAN GARDU'!$A:$BS,44,0)</f>
        <v>#N/A</v>
      </c>
      <c r="T805" s="18" t="e">
        <f t="shared" si="420"/>
        <v>#N/A</v>
      </c>
      <c r="U805" s="17" t="e">
        <f>VLOOKUP($A805,'DATA PENGUKURAN GARDU'!$A:$BS,46,0)</f>
        <v>#N/A</v>
      </c>
      <c r="V805" s="18" t="e">
        <f t="shared" si="421"/>
        <v>#N/A</v>
      </c>
      <c r="W805" s="17" t="e">
        <f>VLOOKUP($A805,'DATA PENGUKURAN GARDU'!$A:$BS,48,0)</f>
        <v>#N/A</v>
      </c>
      <c r="X805" s="17" t="e">
        <f>VLOOKUP($A805,'DATA PENGUKURAN GARDU'!$A:$BS,53,0)</f>
        <v>#N/A</v>
      </c>
      <c r="Y805" s="17" t="e">
        <f>VLOOKUP($A805,'DATA PENGUKURAN GARDU'!$A:$BS,54,0)</f>
        <v>#N/A</v>
      </c>
      <c r="Z805" s="17" t="e">
        <f>VLOOKUP($A805,'DATA PENGUKURAN GARDU'!$A:$BS,55,0)</f>
        <v>#N/A</v>
      </c>
      <c r="AA805" s="20" t="e">
        <f>VLOOKUP($B805,'DATA PENGUKURAN GARDU'!$A:$BS,42,0)</f>
        <v>#N/A</v>
      </c>
      <c r="AB805" s="21" t="e">
        <f t="shared" si="422"/>
        <v>#N/A</v>
      </c>
      <c r="AC805" s="20" t="e">
        <f>VLOOKUP($B805,'DATA PENGUKURAN GARDU'!$A:$BS,44,0)</f>
        <v>#N/A</v>
      </c>
      <c r="AD805" s="21" t="e">
        <f t="shared" si="423"/>
        <v>#N/A</v>
      </c>
      <c r="AE805" s="20" t="e">
        <f>VLOOKUP($B805,'DATA PENGUKURAN GARDU'!$A:$BS,46,0)</f>
        <v>#N/A</v>
      </c>
      <c r="AF805" s="21" t="e">
        <f t="shared" si="424"/>
        <v>#N/A</v>
      </c>
      <c r="AG805" s="20" t="e">
        <f>VLOOKUP($B805,'DATA PENGUKURAN GARDU'!$A:$BS,46,0)</f>
        <v>#N/A</v>
      </c>
      <c r="AH805" s="20" t="e">
        <f>VLOOKUP($B805,'DATA PENGUKURAN GARDU'!$A:$BS,53,0)</f>
        <v>#N/A</v>
      </c>
      <c r="AI805" s="20" t="e">
        <f>VLOOKUP($B805,'DATA PENGUKURAN GARDU'!$A:$BS,54,0)</f>
        <v>#N/A</v>
      </c>
      <c r="AJ805" s="17" t="e">
        <f>VLOOKUP($C805,'DATA PENGUKURAN GARDU'!$A:$BS,42,0)</f>
        <v>#N/A</v>
      </c>
      <c r="AK805" s="23" t="e">
        <f t="shared" si="425"/>
        <v>#N/A</v>
      </c>
      <c r="AL805" s="17" t="e">
        <f>VLOOKUP($C805,'DATA PENGUKURAN GARDU'!$A:$BS,44,0)</f>
        <v>#N/A</v>
      </c>
      <c r="AM805" s="23" t="e">
        <f t="shared" si="426"/>
        <v>#N/A</v>
      </c>
      <c r="AN805" s="17" t="e">
        <f>VLOOKUP($C805,'DATA PENGUKURAN GARDU'!$A:$BS,46,0)</f>
        <v>#N/A</v>
      </c>
      <c r="AO805" s="23" t="e">
        <f t="shared" si="427"/>
        <v>#N/A</v>
      </c>
      <c r="AP805" s="17" t="e">
        <f>VLOOKUP($C805,'DATA PENGUKURAN GARDU'!$A:$BS,46,0)</f>
        <v>#N/A</v>
      </c>
      <c r="AQ805" s="17" t="e">
        <f>VLOOKUP($C805,'DATA PENGUKURAN GARDU'!$A:$BS,53,0)</f>
        <v>#N/A</v>
      </c>
      <c r="AR805" s="17" t="e">
        <f>VLOOKUP($C805,'DATA PENGUKURAN GARDU'!$A:$BS,54,0)</f>
        <v>#N/A</v>
      </c>
      <c r="AS805" s="20" t="e">
        <f>VLOOKUP($D805,'DATA PENGUKURAN GARDU'!$A:$BS,42,0)</f>
        <v>#N/A</v>
      </c>
      <c r="AT805" s="21" t="e">
        <f t="shared" si="428"/>
        <v>#N/A</v>
      </c>
      <c r="AU805" s="20" t="e">
        <f>VLOOKUP($D805,'DATA PENGUKURAN GARDU'!$A:$BS,44,0)</f>
        <v>#N/A</v>
      </c>
      <c r="AV805" s="21" t="e">
        <f t="shared" si="429"/>
        <v>#N/A</v>
      </c>
      <c r="AW805" s="20" t="e">
        <f>VLOOKUP($D805,'DATA PENGUKURAN GARDU'!$A:$BS,46,0)</f>
        <v>#N/A</v>
      </c>
      <c r="AX805" s="21" t="e">
        <f t="shared" si="430"/>
        <v>#N/A</v>
      </c>
      <c r="AY805" s="20" t="e">
        <f>VLOOKUP($D805,'DATA PENGUKURAN GARDU'!$A:$BS,46,0)</f>
        <v>#N/A</v>
      </c>
      <c r="AZ805" s="20" t="e">
        <f>VLOOKUP($D805,'DATA PENGUKURAN GARDU'!$A:$BS,53,0)</f>
        <v>#N/A</v>
      </c>
      <c r="BA805" s="20" t="e">
        <f>VLOOKUP($D805,'DATA PENGUKURAN GARDU'!$A:$BS,54,0)</f>
        <v>#N/A</v>
      </c>
      <c r="BB805" s="17" t="e">
        <f>VLOOKUP($E805,'DATA PENGUKURAN GARDU'!$A:$BS,42,0)</f>
        <v>#N/A</v>
      </c>
      <c r="BC805" s="23" t="e">
        <f t="shared" si="431"/>
        <v>#N/A</v>
      </c>
      <c r="BD805" s="17" t="e">
        <f>VLOOKUP($E805,'DATA PENGUKURAN GARDU'!$A:$BS,44,0)</f>
        <v>#N/A</v>
      </c>
      <c r="BE805" s="23" t="e">
        <f t="shared" si="432"/>
        <v>#N/A</v>
      </c>
      <c r="BF805" s="17" t="e">
        <f>VLOOKUP($E805,'DATA PENGUKURAN GARDU'!$A:$BS,46,0)</f>
        <v>#N/A</v>
      </c>
      <c r="BG805" s="23" t="e">
        <f t="shared" si="433"/>
        <v>#N/A</v>
      </c>
      <c r="BH805" s="17" t="e">
        <f>VLOOKUP($E805,'DATA PENGUKURAN GARDU'!$A:$BS,46,0)</f>
        <v>#N/A</v>
      </c>
      <c r="BI805" s="17" t="e">
        <f>VLOOKUP($E805,'DATA PENGUKURAN GARDU'!$A:$BS,53,0)</f>
        <v>#N/A</v>
      </c>
      <c r="BJ805" s="17" t="e">
        <f>VLOOKUP($E805,'DATA PENGUKURAN GARDU'!$A:$BS,54,0)</f>
        <v>#N/A</v>
      </c>
      <c r="BK805" s="20" t="e">
        <f t="shared" si="411"/>
        <v>#N/A</v>
      </c>
      <c r="BL805" s="20" t="e">
        <f t="shared" si="412"/>
        <v>#N/A</v>
      </c>
      <c r="BM805" s="20" t="e">
        <f t="shared" si="413"/>
        <v>#N/A</v>
      </c>
      <c r="BN805" s="25" t="e">
        <f t="shared" si="414"/>
        <v>#N/A</v>
      </c>
      <c r="BO805" s="26" t="str">
        <f t="shared" si="415"/>
        <v>0</v>
      </c>
      <c r="BP805" s="21" t="e">
        <f t="shared" si="416"/>
        <v>#VALUE!</v>
      </c>
      <c r="BQ805" s="20" t="e">
        <f t="shared" si="417"/>
        <v>#N/A</v>
      </c>
      <c r="BR805" s="20" t="e">
        <v>#N/A</v>
      </c>
      <c r="BS805" s="9" t="e">
        <v>#N/A</v>
      </c>
      <c r="BT805" s="2" t="e">
        <f t="shared" si="418"/>
        <v>#VALUE!</v>
      </c>
      <c r="BU805" s="2" t="e">
        <f t="shared" si="401"/>
        <v>#N/A</v>
      </c>
      <c r="BV805" s="2" t="e">
        <f t="shared" si="402"/>
        <v>#N/A</v>
      </c>
    </row>
    <row r="806" s="2" customFormat="1" ht="22.95" customHeight="1" spans="1:74">
      <c r="A806" s="9" t="str">
        <f t="shared" si="403"/>
        <v>K-189Induk</v>
      </c>
      <c r="B806" s="9" t="str">
        <f t="shared" si="404"/>
        <v>K-189jurusan 1</v>
      </c>
      <c r="C806" s="9" t="str">
        <f t="shared" si="405"/>
        <v>K-189jurusan 2</v>
      </c>
      <c r="D806" s="9" t="str">
        <f t="shared" si="406"/>
        <v>K-189jurusan 3</v>
      </c>
      <c r="E806" s="9" t="str">
        <f t="shared" si="407"/>
        <v>K-189jurusan 4</v>
      </c>
      <c r="F806" s="10" t="s">
        <v>131</v>
      </c>
      <c r="G806" s="10" t="s">
        <v>132</v>
      </c>
      <c r="H806" s="10" t="s">
        <v>997</v>
      </c>
      <c r="I806" s="10" t="s">
        <v>11677</v>
      </c>
      <c r="J806" s="10" t="s">
        <v>11678</v>
      </c>
      <c r="K806" s="10" t="s">
        <v>7465</v>
      </c>
      <c r="L806" s="10"/>
      <c r="M806" s="10"/>
      <c r="N806" s="14">
        <f t="shared" si="408"/>
        <v>0</v>
      </c>
      <c r="O806" s="15" t="e">
        <f t="shared" si="409"/>
        <v>#VALUE!</v>
      </c>
      <c r="P806" s="15" t="e">
        <f t="shared" si="410"/>
        <v>#VALUE!</v>
      </c>
      <c r="Q806" s="17" t="e">
        <f>VLOOKUP($A806,'DATA PENGUKURAN GARDU'!$A:$BS,42,0)</f>
        <v>#N/A</v>
      </c>
      <c r="R806" s="18" t="e">
        <f t="shared" si="419"/>
        <v>#N/A</v>
      </c>
      <c r="S806" s="17" t="e">
        <f>VLOOKUP($A806,'DATA PENGUKURAN GARDU'!$A:$BS,44,0)</f>
        <v>#N/A</v>
      </c>
      <c r="T806" s="18" t="e">
        <f t="shared" si="420"/>
        <v>#N/A</v>
      </c>
      <c r="U806" s="17" t="e">
        <f>VLOOKUP($A806,'DATA PENGUKURAN GARDU'!$A:$BS,46,0)</f>
        <v>#N/A</v>
      </c>
      <c r="V806" s="18" t="e">
        <f t="shared" si="421"/>
        <v>#N/A</v>
      </c>
      <c r="W806" s="17" t="e">
        <f>VLOOKUP($A806,'DATA PENGUKURAN GARDU'!$A:$BS,48,0)</f>
        <v>#N/A</v>
      </c>
      <c r="X806" s="17" t="e">
        <f>VLOOKUP($A806,'DATA PENGUKURAN GARDU'!$A:$BS,53,0)</f>
        <v>#N/A</v>
      </c>
      <c r="Y806" s="17" t="e">
        <f>VLOOKUP($A806,'DATA PENGUKURAN GARDU'!$A:$BS,54,0)</f>
        <v>#N/A</v>
      </c>
      <c r="Z806" s="17" t="e">
        <f>VLOOKUP($A806,'DATA PENGUKURAN GARDU'!$A:$BS,55,0)</f>
        <v>#N/A</v>
      </c>
      <c r="AA806" s="20" t="e">
        <f>VLOOKUP($B806,'DATA PENGUKURAN GARDU'!$A:$BS,42,0)</f>
        <v>#N/A</v>
      </c>
      <c r="AB806" s="21" t="e">
        <f t="shared" si="422"/>
        <v>#N/A</v>
      </c>
      <c r="AC806" s="20" t="e">
        <f>VLOOKUP($B806,'DATA PENGUKURAN GARDU'!$A:$BS,44,0)</f>
        <v>#N/A</v>
      </c>
      <c r="AD806" s="21" t="e">
        <f t="shared" si="423"/>
        <v>#N/A</v>
      </c>
      <c r="AE806" s="20" t="e">
        <f>VLOOKUP($B806,'DATA PENGUKURAN GARDU'!$A:$BS,46,0)</f>
        <v>#N/A</v>
      </c>
      <c r="AF806" s="21" t="e">
        <f t="shared" si="424"/>
        <v>#N/A</v>
      </c>
      <c r="AG806" s="20" t="e">
        <f>VLOOKUP($B806,'DATA PENGUKURAN GARDU'!$A:$BS,46,0)</f>
        <v>#N/A</v>
      </c>
      <c r="AH806" s="20" t="e">
        <f>VLOOKUP($B806,'DATA PENGUKURAN GARDU'!$A:$BS,53,0)</f>
        <v>#N/A</v>
      </c>
      <c r="AI806" s="20" t="e">
        <f>VLOOKUP($B806,'DATA PENGUKURAN GARDU'!$A:$BS,54,0)</f>
        <v>#N/A</v>
      </c>
      <c r="AJ806" s="17" t="e">
        <f>VLOOKUP($C806,'DATA PENGUKURAN GARDU'!$A:$BS,42,0)</f>
        <v>#N/A</v>
      </c>
      <c r="AK806" s="23" t="e">
        <f t="shared" si="425"/>
        <v>#N/A</v>
      </c>
      <c r="AL806" s="17" t="e">
        <f>VLOOKUP($C806,'DATA PENGUKURAN GARDU'!$A:$BS,44,0)</f>
        <v>#N/A</v>
      </c>
      <c r="AM806" s="23" t="e">
        <f t="shared" si="426"/>
        <v>#N/A</v>
      </c>
      <c r="AN806" s="17" t="e">
        <f>VLOOKUP($C806,'DATA PENGUKURAN GARDU'!$A:$BS,46,0)</f>
        <v>#N/A</v>
      </c>
      <c r="AO806" s="23" t="e">
        <f t="shared" si="427"/>
        <v>#N/A</v>
      </c>
      <c r="AP806" s="17" t="e">
        <f>VLOOKUP($C806,'DATA PENGUKURAN GARDU'!$A:$BS,46,0)</f>
        <v>#N/A</v>
      </c>
      <c r="AQ806" s="17" t="e">
        <f>VLOOKUP($C806,'DATA PENGUKURAN GARDU'!$A:$BS,53,0)</f>
        <v>#N/A</v>
      </c>
      <c r="AR806" s="17" t="e">
        <f>VLOOKUP($C806,'DATA PENGUKURAN GARDU'!$A:$BS,54,0)</f>
        <v>#N/A</v>
      </c>
      <c r="AS806" s="20" t="e">
        <f>VLOOKUP($D806,'DATA PENGUKURAN GARDU'!$A:$BS,42,0)</f>
        <v>#N/A</v>
      </c>
      <c r="AT806" s="21" t="e">
        <f t="shared" si="428"/>
        <v>#N/A</v>
      </c>
      <c r="AU806" s="20" t="e">
        <f>VLOOKUP($D806,'DATA PENGUKURAN GARDU'!$A:$BS,44,0)</f>
        <v>#N/A</v>
      </c>
      <c r="AV806" s="21" t="e">
        <f t="shared" si="429"/>
        <v>#N/A</v>
      </c>
      <c r="AW806" s="20" t="e">
        <f>VLOOKUP($D806,'DATA PENGUKURAN GARDU'!$A:$BS,46,0)</f>
        <v>#N/A</v>
      </c>
      <c r="AX806" s="21" t="e">
        <f t="shared" si="430"/>
        <v>#N/A</v>
      </c>
      <c r="AY806" s="20" t="e">
        <f>VLOOKUP($D806,'DATA PENGUKURAN GARDU'!$A:$BS,46,0)</f>
        <v>#N/A</v>
      </c>
      <c r="AZ806" s="20" t="e">
        <f>VLOOKUP($D806,'DATA PENGUKURAN GARDU'!$A:$BS,53,0)</f>
        <v>#N/A</v>
      </c>
      <c r="BA806" s="20" t="e">
        <f>VLOOKUP($D806,'DATA PENGUKURAN GARDU'!$A:$BS,54,0)</f>
        <v>#N/A</v>
      </c>
      <c r="BB806" s="17" t="e">
        <f>VLOOKUP($E806,'DATA PENGUKURAN GARDU'!$A:$BS,42,0)</f>
        <v>#N/A</v>
      </c>
      <c r="BC806" s="23" t="e">
        <f t="shared" si="431"/>
        <v>#N/A</v>
      </c>
      <c r="BD806" s="17" t="e">
        <f>VLOOKUP($E806,'DATA PENGUKURAN GARDU'!$A:$BS,44,0)</f>
        <v>#N/A</v>
      </c>
      <c r="BE806" s="23" t="e">
        <f t="shared" si="432"/>
        <v>#N/A</v>
      </c>
      <c r="BF806" s="17" t="e">
        <f>VLOOKUP($E806,'DATA PENGUKURAN GARDU'!$A:$BS,46,0)</f>
        <v>#N/A</v>
      </c>
      <c r="BG806" s="23" t="e">
        <f t="shared" si="433"/>
        <v>#N/A</v>
      </c>
      <c r="BH806" s="17" t="e">
        <f>VLOOKUP($E806,'DATA PENGUKURAN GARDU'!$A:$BS,46,0)</f>
        <v>#N/A</v>
      </c>
      <c r="BI806" s="17" t="e">
        <f>VLOOKUP($E806,'DATA PENGUKURAN GARDU'!$A:$BS,53,0)</f>
        <v>#N/A</v>
      </c>
      <c r="BJ806" s="17" t="e">
        <f>VLOOKUP($E806,'DATA PENGUKURAN GARDU'!$A:$BS,54,0)</f>
        <v>#N/A</v>
      </c>
      <c r="BK806" s="20" t="e">
        <f t="shared" si="411"/>
        <v>#N/A</v>
      </c>
      <c r="BL806" s="20" t="e">
        <f t="shared" si="412"/>
        <v>#N/A</v>
      </c>
      <c r="BM806" s="20" t="e">
        <f t="shared" si="413"/>
        <v>#N/A</v>
      </c>
      <c r="BN806" s="25" t="e">
        <f t="shared" si="414"/>
        <v>#N/A</v>
      </c>
      <c r="BO806" s="26" t="str">
        <f t="shared" si="415"/>
        <v>0</v>
      </c>
      <c r="BP806" s="21" t="e">
        <f t="shared" si="416"/>
        <v>#VALUE!</v>
      </c>
      <c r="BQ806" s="20" t="e">
        <f t="shared" si="417"/>
        <v>#N/A</v>
      </c>
      <c r="BR806" s="20" t="e">
        <v>#N/A</v>
      </c>
      <c r="BS806" s="9" t="e">
        <v>#N/A</v>
      </c>
      <c r="BT806" s="2" t="e">
        <f t="shared" si="418"/>
        <v>#VALUE!</v>
      </c>
      <c r="BU806" s="2" t="e">
        <f t="shared" si="401"/>
        <v>#N/A</v>
      </c>
      <c r="BV806" s="2" t="e">
        <f t="shared" si="402"/>
        <v>#N/A</v>
      </c>
    </row>
    <row r="807" s="2" customFormat="1" ht="22.95" customHeight="1" spans="1:74">
      <c r="A807" s="9" t="str">
        <f t="shared" si="403"/>
        <v>K-189.1Induk</v>
      </c>
      <c r="B807" s="9" t="str">
        <f t="shared" si="404"/>
        <v>K-189.1jurusan 1</v>
      </c>
      <c r="C807" s="9" t="str">
        <f t="shared" si="405"/>
        <v>K-189.1jurusan 2</v>
      </c>
      <c r="D807" s="9" t="str">
        <f t="shared" si="406"/>
        <v>K-189.1jurusan 3</v>
      </c>
      <c r="E807" s="9" t="str">
        <f t="shared" si="407"/>
        <v>K-189.1jurusan 4</v>
      </c>
      <c r="F807" s="10" t="s">
        <v>998</v>
      </c>
      <c r="G807" s="10" t="s">
        <v>132</v>
      </c>
      <c r="H807" s="10" t="s">
        <v>999</v>
      </c>
      <c r="I807" s="10" t="s">
        <v>11679</v>
      </c>
      <c r="J807" s="10" t="s">
        <v>11680</v>
      </c>
      <c r="K807" s="10" t="s">
        <v>7465</v>
      </c>
      <c r="L807" s="10"/>
      <c r="M807" s="10"/>
      <c r="N807" s="14">
        <f t="shared" si="408"/>
        <v>0</v>
      </c>
      <c r="O807" s="15" t="e">
        <f t="shared" si="409"/>
        <v>#VALUE!</v>
      </c>
      <c r="P807" s="15" t="e">
        <f t="shared" si="410"/>
        <v>#VALUE!</v>
      </c>
      <c r="Q807" s="17" t="e">
        <f>VLOOKUP($A807,'DATA PENGUKURAN GARDU'!$A:$BS,42,0)</f>
        <v>#N/A</v>
      </c>
      <c r="R807" s="18" t="e">
        <f t="shared" si="419"/>
        <v>#N/A</v>
      </c>
      <c r="S807" s="17" t="e">
        <f>VLOOKUP($A807,'DATA PENGUKURAN GARDU'!$A:$BS,44,0)</f>
        <v>#N/A</v>
      </c>
      <c r="T807" s="18" t="e">
        <f t="shared" si="420"/>
        <v>#N/A</v>
      </c>
      <c r="U807" s="17" t="e">
        <f>VLOOKUP($A807,'DATA PENGUKURAN GARDU'!$A:$BS,46,0)</f>
        <v>#N/A</v>
      </c>
      <c r="V807" s="18" t="e">
        <f t="shared" si="421"/>
        <v>#N/A</v>
      </c>
      <c r="W807" s="17" t="e">
        <f>VLOOKUP($A807,'DATA PENGUKURAN GARDU'!$A:$BS,48,0)</f>
        <v>#N/A</v>
      </c>
      <c r="X807" s="17" t="e">
        <f>VLOOKUP($A807,'DATA PENGUKURAN GARDU'!$A:$BS,53,0)</f>
        <v>#N/A</v>
      </c>
      <c r="Y807" s="17" t="e">
        <f>VLOOKUP($A807,'DATA PENGUKURAN GARDU'!$A:$BS,54,0)</f>
        <v>#N/A</v>
      </c>
      <c r="Z807" s="17" t="e">
        <f>VLOOKUP($A807,'DATA PENGUKURAN GARDU'!$A:$BS,55,0)</f>
        <v>#N/A</v>
      </c>
      <c r="AA807" s="20" t="e">
        <f>VLOOKUP($B807,'DATA PENGUKURAN GARDU'!$A:$BS,42,0)</f>
        <v>#N/A</v>
      </c>
      <c r="AB807" s="21" t="e">
        <f t="shared" si="422"/>
        <v>#N/A</v>
      </c>
      <c r="AC807" s="20" t="e">
        <f>VLOOKUP($B807,'DATA PENGUKURAN GARDU'!$A:$BS,44,0)</f>
        <v>#N/A</v>
      </c>
      <c r="AD807" s="21" t="e">
        <f t="shared" si="423"/>
        <v>#N/A</v>
      </c>
      <c r="AE807" s="20" t="e">
        <f>VLOOKUP($B807,'DATA PENGUKURAN GARDU'!$A:$BS,46,0)</f>
        <v>#N/A</v>
      </c>
      <c r="AF807" s="21" t="e">
        <f t="shared" si="424"/>
        <v>#N/A</v>
      </c>
      <c r="AG807" s="20" t="e">
        <f>VLOOKUP($B807,'DATA PENGUKURAN GARDU'!$A:$BS,46,0)</f>
        <v>#N/A</v>
      </c>
      <c r="AH807" s="20" t="e">
        <f>VLOOKUP($B807,'DATA PENGUKURAN GARDU'!$A:$BS,53,0)</f>
        <v>#N/A</v>
      </c>
      <c r="AI807" s="20" t="e">
        <f>VLOOKUP($B807,'DATA PENGUKURAN GARDU'!$A:$BS,54,0)</f>
        <v>#N/A</v>
      </c>
      <c r="AJ807" s="17" t="e">
        <f>VLOOKUP($C807,'DATA PENGUKURAN GARDU'!$A:$BS,42,0)</f>
        <v>#N/A</v>
      </c>
      <c r="AK807" s="23" t="e">
        <f t="shared" si="425"/>
        <v>#N/A</v>
      </c>
      <c r="AL807" s="17" t="e">
        <f>VLOOKUP($C807,'DATA PENGUKURAN GARDU'!$A:$BS,44,0)</f>
        <v>#N/A</v>
      </c>
      <c r="AM807" s="23" t="e">
        <f t="shared" si="426"/>
        <v>#N/A</v>
      </c>
      <c r="AN807" s="17" t="e">
        <f>VLOOKUP($C807,'DATA PENGUKURAN GARDU'!$A:$BS,46,0)</f>
        <v>#N/A</v>
      </c>
      <c r="AO807" s="23" t="e">
        <f t="shared" si="427"/>
        <v>#N/A</v>
      </c>
      <c r="AP807" s="17" t="e">
        <f>VLOOKUP($C807,'DATA PENGUKURAN GARDU'!$A:$BS,46,0)</f>
        <v>#N/A</v>
      </c>
      <c r="AQ807" s="17" t="e">
        <f>VLOOKUP($C807,'DATA PENGUKURAN GARDU'!$A:$BS,53,0)</f>
        <v>#N/A</v>
      </c>
      <c r="AR807" s="17" t="e">
        <f>VLOOKUP($C807,'DATA PENGUKURAN GARDU'!$A:$BS,54,0)</f>
        <v>#N/A</v>
      </c>
      <c r="AS807" s="20" t="e">
        <f>VLOOKUP($D807,'DATA PENGUKURAN GARDU'!$A:$BS,42,0)</f>
        <v>#N/A</v>
      </c>
      <c r="AT807" s="21" t="e">
        <f t="shared" si="428"/>
        <v>#N/A</v>
      </c>
      <c r="AU807" s="20" t="e">
        <f>VLOOKUP($D807,'DATA PENGUKURAN GARDU'!$A:$BS,44,0)</f>
        <v>#N/A</v>
      </c>
      <c r="AV807" s="21" t="e">
        <f t="shared" si="429"/>
        <v>#N/A</v>
      </c>
      <c r="AW807" s="20" t="e">
        <f>VLOOKUP($D807,'DATA PENGUKURAN GARDU'!$A:$BS,46,0)</f>
        <v>#N/A</v>
      </c>
      <c r="AX807" s="21" t="e">
        <f t="shared" si="430"/>
        <v>#N/A</v>
      </c>
      <c r="AY807" s="20" t="e">
        <f>VLOOKUP($D807,'DATA PENGUKURAN GARDU'!$A:$BS,46,0)</f>
        <v>#N/A</v>
      </c>
      <c r="AZ807" s="20" t="e">
        <f>VLOOKUP($D807,'DATA PENGUKURAN GARDU'!$A:$BS,53,0)</f>
        <v>#N/A</v>
      </c>
      <c r="BA807" s="20" t="e">
        <f>VLOOKUP($D807,'DATA PENGUKURAN GARDU'!$A:$BS,54,0)</f>
        <v>#N/A</v>
      </c>
      <c r="BB807" s="17" t="e">
        <f>VLOOKUP($E807,'DATA PENGUKURAN GARDU'!$A:$BS,42,0)</f>
        <v>#N/A</v>
      </c>
      <c r="BC807" s="23" t="e">
        <f t="shared" si="431"/>
        <v>#N/A</v>
      </c>
      <c r="BD807" s="17" t="e">
        <f>VLOOKUP($E807,'DATA PENGUKURAN GARDU'!$A:$BS,44,0)</f>
        <v>#N/A</v>
      </c>
      <c r="BE807" s="23" t="e">
        <f t="shared" si="432"/>
        <v>#N/A</v>
      </c>
      <c r="BF807" s="17" t="e">
        <f>VLOOKUP($E807,'DATA PENGUKURAN GARDU'!$A:$BS,46,0)</f>
        <v>#N/A</v>
      </c>
      <c r="BG807" s="23" t="e">
        <f t="shared" si="433"/>
        <v>#N/A</v>
      </c>
      <c r="BH807" s="17" t="e">
        <f>VLOOKUP($E807,'DATA PENGUKURAN GARDU'!$A:$BS,46,0)</f>
        <v>#N/A</v>
      </c>
      <c r="BI807" s="17" t="e">
        <f>VLOOKUP($E807,'DATA PENGUKURAN GARDU'!$A:$BS,53,0)</f>
        <v>#N/A</v>
      </c>
      <c r="BJ807" s="17" t="e">
        <f>VLOOKUP($E807,'DATA PENGUKURAN GARDU'!$A:$BS,54,0)</f>
        <v>#N/A</v>
      </c>
      <c r="BK807" s="20" t="e">
        <f t="shared" si="411"/>
        <v>#N/A</v>
      </c>
      <c r="BL807" s="20" t="e">
        <f t="shared" si="412"/>
        <v>#N/A</v>
      </c>
      <c r="BM807" s="20" t="e">
        <f t="shared" si="413"/>
        <v>#N/A</v>
      </c>
      <c r="BN807" s="25" t="e">
        <f t="shared" si="414"/>
        <v>#N/A</v>
      </c>
      <c r="BO807" s="26" t="str">
        <f t="shared" si="415"/>
        <v>0</v>
      </c>
      <c r="BP807" s="21" t="e">
        <f t="shared" si="416"/>
        <v>#VALUE!</v>
      </c>
      <c r="BQ807" s="20" t="e">
        <f t="shared" si="417"/>
        <v>#N/A</v>
      </c>
      <c r="BR807" s="20" t="e">
        <v>#N/A</v>
      </c>
      <c r="BS807" s="9" t="e">
        <v>#N/A</v>
      </c>
      <c r="BT807" s="2" t="e">
        <f t="shared" si="418"/>
        <v>#VALUE!</v>
      </c>
      <c r="BU807" s="2" t="e">
        <f t="shared" si="401"/>
        <v>#N/A</v>
      </c>
      <c r="BV807" s="2" t="e">
        <f t="shared" si="402"/>
        <v>#N/A</v>
      </c>
    </row>
    <row r="808" s="2" customFormat="1" ht="22.95" customHeight="1" spans="1:74">
      <c r="A808" s="9" t="str">
        <f t="shared" si="403"/>
        <v>L-061Induk</v>
      </c>
      <c r="B808" s="9" t="str">
        <f t="shared" si="404"/>
        <v>L-061jurusan 1</v>
      </c>
      <c r="C808" s="9" t="str">
        <f t="shared" si="405"/>
        <v>L-061jurusan 2</v>
      </c>
      <c r="D808" s="9" t="str">
        <f t="shared" si="406"/>
        <v>L-061jurusan 3</v>
      </c>
      <c r="E808" s="9" t="str">
        <f t="shared" si="407"/>
        <v>L-061jurusan 4</v>
      </c>
      <c r="F808" s="10" t="s">
        <v>493</v>
      </c>
      <c r="G808" s="10" t="s">
        <v>22</v>
      </c>
      <c r="H808" s="10" t="s">
        <v>1000</v>
      </c>
      <c r="I808" s="10" t="s">
        <v>11681</v>
      </c>
      <c r="J808" s="10" t="s">
        <v>11682</v>
      </c>
      <c r="K808" s="10" t="s">
        <v>7465</v>
      </c>
      <c r="L808" s="10"/>
      <c r="M808" s="10"/>
      <c r="N808" s="14">
        <f t="shared" si="408"/>
        <v>0</v>
      </c>
      <c r="O808" s="15" t="e">
        <f t="shared" si="409"/>
        <v>#VALUE!</v>
      </c>
      <c r="P808" s="15" t="e">
        <f t="shared" si="410"/>
        <v>#VALUE!</v>
      </c>
      <c r="Q808" s="17" t="e">
        <f>VLOOKUP($A808,'DATA PENGUKURAN GARDU'!$A:$BS,42,0)</f>
        <v>#N/A</v>
      </c>
      <c r="R808" s="18" t="e">
        <f t="shared" si="419"/>
        <v>#N/A</v>
      </c>
      <c r="S808" s="17" t="e">
        <f>VLOOKUP($A808,'DATA PENGUKURAN GARDU'!$A:$BS,44,0)</f>
        <v>#N/A</v>
      </c>
      <c r="T808" s="18" t="e">
        <f t="shared" si="420"/>
        <v>#N/A</v>
      </c>
      <c r="U808" s="17" t="e">
        <f>VLOOKUP($A808,'DATA PENGUKURAN GARDU'!$A:$BS,46,0)</f>
        <v>#N/A</v>
      </c>
      <c r="V808" s="18" t="e">
        <f t="shared" si="421"/>
        <v>#N/A</v>
      </c>
      <c r="W808" s="17" t="e">
        <f>VLOOKUP($A808,'DATA PENGUKURAN GARDU'!$A:$BS,48,0)</f>
        <v>#N/A</v>
      </c>
      <c r="X808" s="17" t="e">
        <f>VLOOKUP($A808,'DATA PENGUKURAN GARDU'!$A:$BS,53,0)</f>
        <v>#N/A</v>
      </c>
      <c r="Y808" s="17" t="e">
        <f>VLOOKUP($A808,'DATA PENGUKURAN GARDU'!$A:$BS,54,0)</f>
        <v>#N/A</v>
      </c>
      <c r="Z808" s="17" t="e">
        <f>VLOOKUP($A808,'DATA PENGUKURAN GARDU'!$A:$BS,55,0)</f>
        <v>#N/A</v>
      </c>
      <c r="AA808" s="20" t="e">
        <f>VLOOKUP($B808,'DATA PENGUKURAN GARDU'!$A:$BS,42,0)</f>
        <v>#N/A</v>
      </c>
      <c r="AB808" s="21" t="e">
        <f t="shared" si="422"/>
        <v>#N/A</v>
      </c>
      <c r="AC808" s="20" t="e">
        <f>VLOOKUP($B808,'DATA PENGUKURAN GARDU'!$A:$BS,44,0)</f>
        <v>#N/A</v>
      </c>
      <c r="AD808" s="21" t="e">
        <f t="shared" si="423"/>
        <v>#N/A</v>
      </c>
      <c r="AE808" s="20" t="e">
        <f>VLOOKUP($B808,'DATA PENGUKURAN GARDU'!$A:$BS,46,0)</f>
        <v>#N/A</v>
      </c>
      <c r="AF808" s="21" t="e">
        <f t="shared" si="424"/>
        <v>#N/A</v>
      </c>
      <c r="AG808" s="20" t="e">
        <f>VLOOKUP($B808,'DATA PENGUKURAN GARDU'!$A:$BS,46,0)</f>
        <v>#N/A</v>
      </c>
      <c r="AH808" s="20" t="e">
        <f>VLOOKUP($B808,'DATA PENGUKURAN GARDU'!$A:$BS,53,0)</f>
        <v>#N/A</v>
      </c>
      <c r="AI808" s="20" t="e">
        <f>VLOOKUP($B808,'DATA PENGUKURAN GARDU'!$A:$BS,54,0)</f>
        <v>#N/A</v>
      </c>
      <c r="AJ808" s="17" t="e">
        <f>VLOOKUP($C808,'DATA PENGUKURAN GARDU'!$A:$BS,42,0)</f>
        <v>#N/A</v>
      </c>
      <c r="AK808" s="23" t="e">
        <f t="shared" si="425"/>
        <v>#N/A</v>
      </c>
      <c r="AL808" s="17" t="e">
        <f>VLOOKUP($C808,'DATA PENGUKURAN GARDU'!$A:$BS,44,0)</f>
        <v>#N/A</v>
      </c>
      <c r="AM808" s="23" t="e">
        <f t="shared" si="426"/>
        <v>#N/A</v>
      </c>
      <c r="AN808" s="17" t="e">
        <f>VLOOKUP($C808,'DATA PENGUKURAN GARDU'!$A:$BS,46,0)</f>
        <v>#N/A</v>
      </c>
      <c r="AO808" s="23" t="e">
        <f t="shared" si="427"/>
        <v>#N/A</v>
      </c>
      <c r="AP808" s="17" t="e">
        <f>VLOOKUP($C808,'DATA PENGUKURAN GARDU'!$A:$BS,46,0)</f>
        <v>#N/A</v>
      </c>
      <c r="AQ808" s="17" t="e">
        <f>VLOOKUP($C808,'DATA PENGUKURAN GARDU'!$A:$BS,53,0)</f>
        <v>#N/A</v>
      </c>
      <c r="AR808" s="17" t="e">
        <f>VLOOKUP($C808,'DATA PENGUKURAN GARDU'!$A:$BS,54,0)</f>
        <v>#N/A</v>
      </c>
      <c r="AS808" s="20" t="e">
        <f>VLOOKUP($D808,'DATA PENGUKURAN GARDU'!$A:$BS,42,0)</f>
        <v>#N/A</v>
      </c>
      <c r="AT808" s="21" t="e">
        <f t="shared" si="428"/>
        <v>#N/A</v>
      </c>
      <c r="AU808" s="20" t="e">
        <f>VLOOKUP($D808,'DATA PENGUKURAN GARDU'!$A:$BS,44,0)</f>
        <v>#N/A</v>
      </c>
      <c r="AV808" s="21" t="e">
        <f t="shared" si="429"/>
        <v>#N/A</v>
      </c>
      <c r="AW808" s="20" t="e">
        <f>VLOOKUP($D808,'DATA PENGUKURAN GARDU'!$A:$BS,46,0)</f>
        <v>#N/A</v>
      </c>
      <c r="AX808" s="21" t="e">
        <f t="shared" si="430"/>
        <v>#N/A</v>
      </c>
      <c r="AY808" s="20" t="e">
        <f>VLOOKUP($D808,'DATA PENGUKURAN GARDU'!$A:$BS,46,0)</f>
        <v>#N/A</v>
      </c>
      <c r="AZ808" s="20" t="e">
        <f>VLOOKUP($D808,'DATA PENGUKURAN GARDU'!$A:$BS,53,0)</f>
        <v>#N/A</v>
      </c>
      <c r="BA808" s="20" t="e">
        <f>VLOOKUP($D808,'DATA PENGUKURAN GARDU'!$A:$BS,54,0)</f>
        <v>#N/A</v>
      </c>
      <c r="BB808" s="17" t="e">
        <f>VLOOKUP($E808,'DATA PENGUKURAN GARDU'!$A:$BS,42,0)</f>
        <v>#N/A</v>
      </c>
      <c r="BC808" s="23" t="e">
        <f t="shared" si="431"/>
        <v>#N/A</v>
      </c>
      <c r="BD808" s="17" t="e">
        <f>VLOOKUP($E808,'DATA PENGUKURAN GARDU'!$A:$BS,44,0)</f>
        <v>#N/A</v>
      </c>
      <c r="BE808" s="23" t="e">
        <f t="shared" si="432"/>
        <v>#N/A</v>
      </c>
      <c r="BF808" s="17" t="e">
        <f>VLOOKUP($E808,'DATA PENGUKURAN GARDU'!$A:$BS,46,0)</f>
        <v>#N/A</v>
      </c>
      <c r="BG808" s="23" t="e">
        <f t="shared" si="433"/>
        <v>#N/A</v>
      </c>
      <c r="BH808" s="17" t="e">
        <f>VLOOKUP($E808,'DATA PENGUKURAN GARDU'!$A:$BS,46,0)</f>
        <v>#N/A</v>
      </c>
      <c r="BI808" s="17" t="e">
        <f>VLOOKUP($E808,'DATA PENGUKURAN GARDU'!$A:$BS,53,0)</f>
        <v>#N/A</v>
      </c>
      <c r="BJ808" s="17" t="e">
        <f>VLOOKUP($E808,'DATA PENGUKURAN GARDU'!$A:$BS,54,0)</f>
        <v>#N/A</v>
      </c>
      <c r="BK808" s="20" t="e">
        <f t="shared" si="411"/>
        <v>#N/A</v>
      </c>
      <c r="BL808" s="20" t="e">
        <f t="shared" si="412"/>
        <v>#N/A</v>
      </c>
      <c r="BM808" s="20" t="e">
        <f t="shared" si="413"/>
        <v>#N/A</v>
      </c>
      <c r="BN808" s="25" t="e">
        <f t="shared" si="414"/>
        <v>#N/A</v>
      </c>
      <c r="BO808" s="26" t="str">
        <f t="shared" si="415"/>
        <v>0</v>
      </c>
      <c r="BP808" s="21" t="e">
        <f t="shared" si="416"/>
        <v>#VALUE!</v>
      </c>
      <c r="BQ808" s="20" t="e">
        <f t="shared" si="417"/>
        <v>#N/A</v>
      </c>
      <c r="BR808" s="20" t="e">
        <v>#N/A</v>
      </c>
      <c r="BS808" s="9" t="e">
        <v>#N/A</v>
      </c>
      <c r="BT808" s="2" t="e">
        <f t="shared" si="418"/>
        <v>#VALUE!</v>
      </c>
      <c r="BU808" s="2" t="e">
        <f t="shared" si="401"/>
        <v>#N/A</v>
      </c>
      <c r="BV808" s="2" t="e">
        <f t="shared" si="402"/>
        <v>#N/A</v>
      </c>
    </row>
    <row r="809" s="2" customFormat="1" ht="22.95" customHeight="1" spans="1:74">
      <c r="A809" s="9" t="str">
        <f t="shared" si="403"/>
        <v>L-068Induk</v>
      </c>
      <c r="B809" s="9" t="str">
        <f t="shared" si="404"/>
        <v>L-068jurusan 1</v>
      </c>
      <c r="C809" s="9" t="str">
        <f t="shared" si="405"/>
        <v>L-068jurusan 2</v>
      </c>
      <c r="D809" s="9" t="str">
        <f t="shared" si="406"/>
        <v>L-068jurusan 3</v>
      </c>
      <c r="E809" s="9" t="str">
        <f t="shared" si="407"/>
        <v>L-068jurusan 4</v>
      </c>
      <c r="F809" s="10" t="s">
        <v>493</v>
      </c>
      <c r="G809" s="10" t="s">
        <v>22</v>
      </c>
      <c r="H809" s="10" t="s">
        <v>1001</v>
      </c>
      <c r="I809" s="10" t="s">
        <v>11683</v>
      </c>
      <c r="J809" s="10" t="s">
        <v>11684</v>
      </c>
      <c r="K809" s="10" t="s">
        <v>7465</v>
      </c>
      <c r="L809" s="10"/>
      <c r="M809" s="10"/>
      <c r="N809" s="14">
        <f t="shared" si="408"/>
        <v>0</v>
      </c>
      <c r="O809" s="15" t="e">
        <f t="shared" si="409"/>
        <v>#VALUE!</v>
      </c>
      <c r="P809" s="15" t="e">
        <f t="shared" si="410"/>
        <v>#VALUE!</v>
      </c>
      <c r="Q809" s="17" t="e">
        <f>VLOOKUP($A809,'DATA PENGUKURAN GARDU'!$A:$BS,42,0)</f>
        <v>#N/A</v>
      </c>
      <c r="R809" s="18" t="e">
        <f t="shared" si="419"/>
        <v>#N/A</v>
      </c>
      <c r="S809" s="17" t="e">
        <f>VLOOKUP($A809,'DATA PENGUKURAN GARDU'!$A:$BS,44,0)</f>
        <v>#N/A</v>
      </c>
      <c r="T809" s="18" t="e">
        <f t="shared" si="420"/>
        <v>#N/A</v>
      </c>
      <c r="U809" s="17" t="e">
        <f>VLOOKUP($A809,'DATA PENGUKURAN GARDU'!$A:$BS,46,0)</f>
        <v>#N/A</v>
      </c>
      <c r="V809" s="18" t="e">
        <f t="shared" si="421"/>
        <v>#N/A</v>
      </c>
      <c r="W809" s="17" t="e">
        <f>VLOOKUP($A809,'DATA PENGUKURAN GARDU'!$A:$BS,48,0)</f>
        <v>#N/A</v>
      </c>
      <c r="X809" s="17" t="e">
        <f>VLOOKUP($A809,'DATA PENGUKURAN GARDU'!$A:$BS,53,0)</f>
        <v>#N/A</v>
      </c>
      <c r="Y809" s="17" t="e">
        <f>VLOOKUP($A809,'DATA PENGUKURAN GARDU'!$A:$BS,54,0)</f>
        <v>#N/A</v>
      </c>
      <c r="Z809" s="17" t="e">
        <f>VLOOKUP($A809,'DATA PENGUKURAN GARDU'!$A:$BS,55,0)</f>
        <v>#N/A</v>
      </c>
      <c r="AA809" s="20" t="e">
        <f>VLOOKUP($B809,'DATA PENGUKURAN GARDU'!$A:$BS,42,0)</f>
        <v>#N/A</v>
      </c>
      <c r="AB809" s="21" t="e">
        <f t="shared" si="422"/>
        <v>#N/A</v>
      </c>
      <c r="AC809" s="20" t="e">
        <f>VLOOKUP($B809,'DATA PENGUKURAN GARDU'!$A:$BS,44,0)</f>
        <v>#N/A</v>
      </c>
      <c r="AD809" s="21" t="e">
        <f t="shared" si="423"/>
        <v>#N/A</v>
      </c>
      <c r="AE809" s="20" t="e">
        <f>VLOOKUP($B809,'DATA PENGUKURAN GARDU'!$A:$BS,46,0)</f>
        <v>#N/A</v>
      </c>
      <c r="AF809" s="21" t="e">
        <f t="shared" si="424"/>
        <v>#N/A</v>
      </c>
      <c r="AG809" s="20" t="e">
        <f>VLOOKUP($B809,'DATA PENGUKURAN GARDU'!$A:$BS,46,0)</f>
        <v>#N/A</v>
      </c>
      <c r="AH809" s="20" t="e">
        <f>VLOOKUP($B809,'DATA PENGUKURAN GARDU'!$A:$BS,53,0)</f>
        <v>#N/A</v>
      </c>
      <c r="AI809" s="20" t="e">
        <f>VLOOKUP($B809,'DATA PENGUKURAN GARDU'!$A:$BS,54,0)</f>
        <v>#N/A</v>
      </c>
      <c r="AJ809" s="17" t="e">
        <f>VLOOKUP($C809,'DATA PENGUKURAN GARDU'!$A:$BS,42,0)</f>
        <v>#N/A</v>
      </c>
      <c r="AK809" s="23" t="e">
        <f t="shared" si="425"/>
        <v>#N/A</v>
      </c>
      <c r="AL809" s="17" t="e">
        <f>VLOOKUP($C809,'DATA PENGUKURAN GARDU'!$A:$BS,44,0)</f>
        <v>#N/A</v>
      </c>
      <c r="AM809" s="23" t="e">
        <f t="shared" si="426"/>
        <v>#N/A</v>
      </c>
      <c r="AN809" s="17" t="e">
        <f>VLOOKUP($C809,'DATA PENGUKURAN GARDU'!$A:$BS,46,0)</f>
        <v>#N/A</v>
      </c>
      <c r="AO809" s="23" t="e">
        <f t="shared" si="427"/>
        <v>#N/A</v>
      </c>
      <c r="AP809" s="17" t="e">
        <f>VLOOKUP($C809,'DATA PENGUKURAN GARDU'!$A:$BS,46,0)</f>
        <v>#N/A</v>
      </c>
      <c r="AQ809" s="17" t="e">
        <f>VLOOKUP($C809,'DATA PENGUKURAN GARDU'!$A:$BS,53,0)</f>
        <v>#N/A</v>
      </c>
      <c r="AR809" s="17" t="e">
        <f>VLOOKUP($C809,'DATA PENGUKURAN GARDU'!$A:$BS,54,0)</f>
        <v>#N/A</v>
      </c>
      <c r="AS809" s="20" t="e">
        <f>VLOOKUP($D809,'DATA PENGUKURAN GARDU'!$A:$BS,42,0)</f>
        <v>#N/A</v>
      </c>
      <c r="AT809" s="21" t="e">
        <f t="shared" si="428"/>
        <v>#N/A</v>
      </c>
      <c r="AU809" s="20" t="e">
        <f>VLOOKUP($D809,'DATA PENGUKURAN GARDU'!$A:$BS,44,0)</f>
        <v>#N/A</v>
      </c>
      <c r="AV809" s="21" t="e">
        <f t="shared" si="429"/>
        <v>#N/A</v>
      </c>
      <c r="AW809" s="20" t="e">
        <f>VLOOKUP($D809,'DATA PENGUKURAN GARDU'!$A:$BS,46,0)</f>
        <v>#N/A</v>
      </c>
      <c r="AX809" s="21" t="e">
        <f t="shared" si="430"/>
        <v>#N/A</v>
      </c>
      <c r="AY809" s="20" t="e">
        <f>VLOOKUP($D809,'DATA PENGUKURAN GARDU'!$A:$BS,46,0)</f>
        <v>#N/A</v>
      </c>
      <c r="AZ809" s="20" t="e">
        <f>VLOOKUP($D809,'DATA PENGUKURAN GARDU'!$A:$BS,53,0)</f>
        <v>#N/A</v>
      </c>
      <c r="BA809" s="20" t="e">
        <f>VLOOKUP($D809,'DATA PENGUKURAN GARDU'!$A:$BS,54,0)</f>
        <v>#N/A</v>
      </c>
      <c r="BB809" s="17" t="e">
        <f>VLOOKUP($E809,'DATA PENGUKURAN GARDU'!$A:$BS,42,0)</f>
        <v>#N/A</v>
      </c>
      <c r="BC809" s="23" t="e">
        <f t="shared" si="431"/>
        <v>#N/A</v>
      </c>
      <c r="BD809" s="17" t="e">
        <f>VLOOKUP($E809,'DATA PENGUKURAN GARDU'!$A:$BS,44,0)</f>
        <v>#N/A</v>
      </c>
      <c r="BE809" s="23" t="e">
        <f t="shared" si="432"/>
        <v>#N/A</v>
      </c>
      <c r="BF809" s="17" t="e">
        <f>VLOOKUP($E809,'DATA PENGUKURAN GARDU'!$A:$BS,46,0)</f>
        <v>#N/A</v>
      </c>
      <c r="BG809" s="23" t="e">
        <f t="shared" si="433"/>
        <v>#N/A</v>
      </c>
      <c r="BH809" s="17" t="e">
        <f>VLOOKUP($E809,'DATA PENGUKURAN GARDU'!$A:$BS,46,0)</f>
        <v>#N/A</v>
      </c>
      <c r="BI809" s="17" t="e">
        <f>VLOOKUP($E809,'DATA PENGUKURAN GARDU'!$A:$BS,53,0)</f>
        <v>#N/A</v>
      </c>
      <c r="BJ809" s="17" t="e">
        <f>VLOOKUP($E809,'DATA PENGUKURAN GARDU'!$A:$BS,54,0)</f>
        <v>#N/A</v>
      </c>
      <c r="BK809" s="20" t="e">
        <f t="shared" si="411"/>
        <v>#N/A</v>
      </c>
      <c r="BL809" s="20" t="e">
        <f t="shared" si="412"/>
        <v>#N/A</v>
      </c>
      <c r="BM809" s="20" t="e">
        <f t="shared" si="413"/>
        <v>#N/A</v>
      </c>
      <c r="BN809" s="25" t="e">
        <f t="shared" si="414"/>
        <v>#N/A</v>
      </c>
      <c r="BO809" s="26" t="str">
        <f t="shared" si="415"/>
        <v>0</v>
      </c>
      <c r="BP809" s="21" t="e">
        <f t="shared" si="416"/>
        <v>#VALUE!</v>
      </c>
      <c r="BQ809" s="20" t="e">
        <f t="shared" si="417"/>
        <v>#N/A</v>
      </c>
      <c r="BR809" s="20" t="e">
        <v>#N/A</v>
      </c>
      <c r="BS809" s="9" t="e">
        <v>#N/A</v>
      </c>
      <c r="BT809" s="2" t="e">
        <f t="shared" si="418"/>
        <v>#VALUE!</v>
      </c>
      <c r="BU809" s="2" t="e">
        <f t="shared" si="401"/>
        <v>#N/A</v>
      </c>
      <c r="BV809" s="2" t="e">
        <f t="shared" si="402"/>
        <v>#N/A</v>
      </c>
    </row>
    <row r="810" s="2" customFormat="1" ht="22.95" customHeight="1" spans="1:74">
      <c r="A810" s="9" t="str">
        <f t="shared" si="403"/>
        <v>L-070Induk</v>
      </c>
      <c r="B810" s="9" t="str">
        <f t="shared" si="404"/>
        <v>L-070jurusan 1</v>
      </c>
      <c r="C810" s="9" t="str">
        <f t="shared" si="405"/>
        <v>L-070jurusan 2</v>
      </c>
      <c r="D810" s="9" t="str">
        <f t="shared" si="406"/>
        <v>L-070jurusan 3</v>
      </c>
      <c r="E810" s="9" t="str">
        <f t="shared" si="407"/>
        <v>L-070jurusan 4</v>
      </c>
      <c r="F810" s="10" t="s">
        <v>493</v>
      </c>
      <c r="G810" s="10" t="s">
        <v>22</v>
      </c>
      <c r="H810" s="10" t="s">
        <v>1002</v>
      </c>
      <c r="I810" s="10" t="s">
        <v>11685</v>
      </c>
      <c r="J810" s="10" t="s">
        <v>11686</v>
      </c>
      <c r="K810" s="10" t="s">
        <v>7465</v>
      </c>
      <c r="L810" s="10"/>
      <c r="M810" s="10"/>
      <c r="N810" s="14">
        <f t="shared" si="408"/>
        <v>0</v>
      </c>
      <c r="O810" s="15" t="e">
        <f t="shared" si="409"/>
        <v>#VALUE!</v>
      </c>
      <c r="P810" s="15" t="e">
        <f t="shared" si="410"/>
        <v>#VALUE!</v>
      </c>
      <c r="Q810" s="17" t="e">
        <f>VLOOKUP($A810,'DATA PENGUKURAN GARDU'!$A:$BS,42,0)</f>
        <v>#N/A</v>
      </c>
      <c r="R810" s="18" t="e">
        <f t="shared" si="419"/>
        <v>#N/A</v>
      </c>
      <c r="S810" s="17" t="e">
        <f>VLOOKUP($A810,'DATA PENGUKURAN GARDU'!$A:$BS,44,0)</f>
        <v>#N/A</v>
      </c>
      <c r="T810" s="18" t="e">
        <f t="shared" si="420"/>
        <v>#N/A</v>
      </c>
      <c r="U810" s="17" t="e">
        <f>VLOOKUP($A810,'DATA PENGUKURAN GARDU'!$A:$BS,46,0)</f>
        <v>#N/A</v>
      </c>
      <c r="V810" s="18" t="e">
        <f t="shared" si="421"/>
        <v>#N/A</v>
      </c>
      <c r="W810" s="17" t="e">
        <f>VLOOKUP($A810,'DATA PENGUKURAN GARDU'!$A:$BS,48,0)</f>
        <v>#N/A</v>
      </c>
      <c r="X810" s="17" t="e">
        <f>VLOOKUP($A810,'DATA PENGUKURAN GARDU'!$A:$BS,53,0)</f>
        <v>#N/A</v>
      </c>
      <c r="Y810" s="17" t="e">
        <f>VLOOKUP($A810,'DATA PENGUKURAN GARDU'!$A:$BS,54,0)</f>
        <v>#N/A</v>
      </c>
      <c r="Z810" s="17" t="e">
        <f>VLOOKUP($A810,'DATA PENGUKURAN GARDU'!$A:$BS,55,0)</f>
        <v>#N/A</v>
      </c>
      <c r="AA810" s="20" t="e">
        <f>VLOOKUP($B810,'DATA PENGUKURAN GARDU'!$A:$BS,42,0)</f>
        <v>#N/A</v>
      </c>
      <c r="AB810" s="21" t="e">
        <f t="shared" si="422"/>
        <v>#N/A</v>
      </c>
      <c r="AC810" s="20" t="e">
        <f>VLOOKUP($B810,'DATA PENGUKURAN GARDU'!$A:$BS,44,0)</f>
        <v>#N/A</v>
      </c>
      <c r="AD810" s="21" t="e">
        <f t="shared" si="423"/>
        <v>#N/A</v>
      </c>
      <c r="AE810" s="20" t="e">
        <f>VLOOKUP($B810,'DATA PENGUKURAN GARDU'!$A:$BS,46,0)</f>
        <v>#N/A</v>
      </c>
      <c r="AF810" s="21" t="e">
        <f t="shared" si="424"/>
        <v>#N/A</v>
      </c>
      <c r="AG810" s="20" t="e">
        <f>VLOOKUP($B810,'DATA PENGUKURAN GARDU'!$A:$BS,46,0)</f>
        <v>#N/A</v>
      </c>
      <c r="AH810" s="20" t="e">
        <f>VLOOKUP($B810,'DATA PENGUKURAN GARDU'!$A:$BS,53,0)</f>
        <v>#N/A</v>
      </c>
      <c r="AI810" s="20" t="e">
        <f>VLOOKUP($B810,'DATA PENGUKURAN GARDU'!$A:$BS,54,0)</f>
        <v>#N/A</v>
      </c>
      <c r="AJ810" s="17" t="e">
        <f>VLOOKUP($C810,'DATA PENGUKURAN GARDU'!$A:$BS,42,0)</f>
        <v>#N/A</v>
      </c>
      <c r="AK810" s="23" t="e">
        <f t="shared" si="425"/>
        <v>#N/A</v>
      </c>
      <c r="AL810" s="17" t="e">
        <f>VLOOKUP($C810,'DATA PENGUKURAN GARDU'!$A:$BS,44,0)</f>
        <v>#N/A</v>
      </c>
      <c r="AM810" s="23" t="e">
        <f t="shared" si="426"/>
        <v>#N/A</v>
      </c>
      <c r="AN810" s="17" t="e">
        <f>VLOOKUP($C810,'DATA PENGUKURAN GARDU'!$A:$BS,46,0)</f>
        <v>#N/A</v>
      </c>
      <c r="AO810" s="23" t="e">
        <f t="shared" si="427"/>
        <v>#N/A</v>
      </c>
      <c r="AP810" s="17" t="e">
        <f>VLOOKUP($C810,'DATA PENGUKURAN GARDU'!$A:$BS,46,0)</f>
        <v>#N/A</v>
      </c>
      <c r="AQ810" s="17" t="e">
        <f>VLOOKUP($C810,'DATA PENGUKURAN GARDU'!$A:$BS,53,0)</f>
        <v>#N/A</v>
      </c>
      <c r="AR810" s="17" t="e">
        <f>VLOOKUP($C810,'DATA PENGUKURAN GARDU'!$A:$BS,54,0)</f>
        <v>#N/A</v>
      </c>
      <c r="AS810" s="20" t="e">
        <f>VLOOKUP($D810,'DATA PENGUKURAN GARDU'!$A:$BS,42,0)</f>
        <v>#N/A</v>
      </c>
      <c r="AT810" s="21" t="e">
        <f t="shared" si="428"/>
        <v>#N/A</v>
      </c>
      <c r="AU810" s="20" t="e">
        <f>VLOOKUP($D810,'DATA PENGUKURAN GARDU'!$A:$BS,44,0)</f>
        <v>#N/A</v>
      </c>
      <c r="AV810" s="21" t="e">
        <f t="shared" si="429"/>
        <v>#N/A</v>
      </c>
      <c r="AW810" s="20" t="e">
        <f>VLOOKUP($D810,'DATA PENGUKURAN GARDU'!$A:$BS,46,0)</f>
        <v>#N/A</v>
      </c>
      <c r="AX810" s="21" t="e">
        <f t="shared" si="430"/>
        <v>#N/A</v>
      </c>
      <c r="AY810" s="20" t="e">
        <f>VLOOKUP($D810,'DATA PENGUKURAN GARDU'!$A:$BS,46,0)</f>
        <v>#N/A</v>
      </c>
      <c r="AZ810" s="20" t="e">
        <f>VLOOKUP($D810,'DATA PENGUKURAN GARDU'!$A:$BS,53,0)</f>
        <v>#N/A</v>
      </c>
      <c r="BA810" s="20" t="e">
        <f>VLOOKUP($D810,'DATA PENGUKURAN GARDU'!$A:$BS,54,0)</f>
        <v>#N/A</v>
      </c>
      <c r="BB810" s="17" t="e">
        <f>VLOOKUP($E810,'DATA PENGUKURAN GARDU'!$A:$BS,42,0)</f>
        <v>#N/A</v>
      </c>
      <c r="BC810" s="23" t="e">
        <f t="shared" si="431"/>
        <v>#N/A</v>
      </c>
      <c r="BD810" s="17" t="e">
        <f>VLOOKUP($E810,'DATA PENGUKURAN GARDU'!$A:$BS,44,0)</f>
        <v>#N/A</v>
      </c>
      <c r="BE810" s="23" t="e">
        <f t="shared" si="432"/>
        <v>#N/A</v>
      </c>
      <c r="BF810" s="17" t="e">
        <f>VLOOKUP($E810,'DATA PENGUKURAN GARDU'!$A:$BS,46,0)</f>
        <v>#N/A</v>
      </c>
      <c r="BG810" s="23" t="e">
        <f t="shared" si="433"/>
        <v>#N/A</v>
      </c>
      <c r="BH810" s="17" t="e">
        <f>VLOOKUP($E810,'DATA PENGUKURAN GARDU'!$A:$BS,46,0)</f>
        <v>#N/A</v>
      </c>
      <c r="BI810" s="17" t="e">
        <f>VLOOKUP($E810,'DATA PENGUKURAN GARDU'!$A:$BS,53,0)</f>
        <v>#N/A</v>
      </c>
      <c r="BJ810" s="17" t="e">
        <f>VLOOKUP($E810,'DATA PENGUKURAN GARDU'!$A:$BS,54,0)</f>
        <v>#N/A</v>
      </c>
      <c r="BK810" s="20" t="e">
        <f t="shared" si="411"/>
        <v>#N/A</v>
      </c>
      <c r="BL810" s="20" t="e">
        <f t="shared" si="412"/>
        <v>#N/A</v>
      </c>
      <c r="BM810" s="20" t="e">
        <f t="shared" si="413"/>
        <v>#N/A</v>
      </c>
      <c r="BN810" s="25" t="e">
        <f t="shared" si="414"/>
        <v>#N/A</v>
      </c>
      <c r="BO810" s="26" t="str">
        <f t="shared" si="415"/>
        <v>0</v>
      </c>
      <c r="BP810" s="21" t="e">
        <f t="shared" si="416"/>
        <v>#VALUE!</v>
      </c>
      <c r="BQ810" s="20" t="e">
        <f t="shared" si="417"/>
        <v>#N/A</v>
      </c>
      <c r="BR810" s="20" t="e">
        <v>#N/A</v>
      </c>
      <c r="BS810" s="9" t="e">
        <v>#N/A</v>
      </c>
      <c r="BT810" s="2" t="e">
        <f t="shared" si="418"/>
        <v>#VALUE!</v>
      </c>
      <c r="BU810" s="2" t="e">
        <f t="shared" si="401"/>
        <v>#N/A</v>
      </c>
      <c r="BV810" s="2" t="e">
        <f t="shared" si="402"/>
        <v>#N/A</v>
      </c>
    </row>
    <row r="811" s="2" customFormat="1" ht="22.95" customHeight="1" spans="1:74">
      <c r="A811" s="9" t="str">
        <f t="shared" si="403"/>
        <v>L-074Induk</v>
      </c>
      <c r="B811" s="9" t="str">
        <f t="shared" si="404"/>
        <v>L-074jurusan 1</v>
      </c>
      <c r="C811" s="9" t="str">
        <f t="shared" si="405"/>
        <v>L-074jurusan 2</v>
      </c>
      <c r="D811" s="9" t="str">
        <f t="shared" si="406"/>
        <v>L-074jurusan 3</v>
      </c>
      <c r="E811" s="9" t="str">
        <f t="shared" si="407"/>
        <v>L-074jurusan 4</v>
      </c>
      <c r="F811" s="10" t="s">
        <v>493</v>
      </c>
      <c r="G811" s="10" t="s">
        <v>22</v>
      </c>
      <c r="H811" s="10" t="s">
        <v>1003</v>
      </c>
      <c r="I811" s="10" t="s">
        <v>11687</v>
      </c>
      <c r="J811" s="10" t="s">
        <v>11688</v>
      </c>
      <c r="K811" s="10" t="s">
        <v>7465</v>
      </c>
      <c r="L811" s="10"/>
      <c r="M811" s="10"/>
      <c r="N811" s="14">
        <f t="shared" si="408"/>
        <v>0</v>
      </c>
      <c r="O811" s="15" t="e">
        <f t="shared" si="409"/>
        <v>#VALUE!</v>
      </c>
      <c r="P811" s="15" t="e">
        <f t="shared" si="410"/>
        <v>#VALUE!</v>
      </c>
      <c r="Q811" s="17" t="e">
        <f>VLOOKUP($A811,'DATA PENGUKURAN GARDU'!$A:$BS,42,0)</f>
        <v>#N/A</v>
      </c>
      <c r="R811" s="18" t="e">
        <f t="shared" si="419"/>
        <v>#N/A</v>
      </c>
      <c r="S811" s="17" t="e">
        <f>VLOOKUP($A811,'DATA PENGUKURAN GARDU'!$A:$BS,44,0)</f>
        <v>#N/A</v>
      </c>
      <c r="T811" s="18" t="e">
        <f t="shared" si="420"/>
        <v>#N/A</v>
      </c>
      <c r="U811" s="17" t="e">
        <f>VLOOKUP($A811,'DATA PENGUKURAN GARDU'!$A:$BS,46,0)</f>
        <v>#N/A</v>
      </c>
      <c r="V811" s="18" t="e">
        <f t="shared" si="421"/>
        <v>#N/A</v>
      </c>
      <c r="W811" s="17" t="e">
        <f>VLOOKUP($A811,'DATA PENGUKURAN GARDU'!$A:$BS,48,0)</f>
        <v>#N/A</v>
      </c>
      <c r="X811" s="17" t="e">
        <f>VLOOKUP($A811,'DATA PENGUKURAN GARDU'!$A:$BS,53,0)</f>
        <v>#N/A</v>
      </c>
      <c r="Y811" s="17" t="e">
        <f>VLOOKUP($A811,'DATA PENGUKURAN GARDU'!$A:$BS,54,0)</f>
        <v>#N/A</v>
      </c>
      <c r="Z811" s="17" t="e">
        <f>VLOOKUP($A811,'DATA PENGUKURAN GARDU'!$A:$BS,55,0)</f>
        <v>#N/A</v>
      </c>
      <c r="AA811" s="20" t="e">
        <f>VLOOKUP($B811,'DATA PENGUKURAN GARDU'!$A:$BS,42,0)</f>
        <v>#N/A</v>
      </c>
      <c r="AB811" s="21" t="e">
        <f t="shared" si="422"/>
        <v>#N/A</v>
      </c>
      <c r="AC811" s="20" t="e">
        <f>VLOOKUP($B811,'DATA PENGUKURAN GARDU'!$A:$BS,44,0)</f>
        <v>#N/A</v>
      </c>
      <c r="AD811" s="21" t="e">
        <f t="shared" si="423"/>
        <v>#N/A</v>
      </c>
      <c r="AE811" s="20" t="e">
        <f>VLOOKUP($B811,'DATA PENGUKURAN GARDU'!$A:$BS,46,0)</f>
        <v>#N/A</v>
      </c>
      <c r="AF811" s="21" t="e">
        <f t="shared" si="424"/>
        <v>#N/A</v>
      </c>
      <c r="AG811" s="20" t="e">
        <f>VLOOKUP($B811,'DATA PENGUKURAN GARDU'!$A:$BS,46,0)</f>
        <v>#N/A</v>
      </c>
      <c r="AH811" s="20" t="e">
        <f>VLOOKUP($B811,'DATA PENGUKURAN GARDU'!$A:$BS,53,0)</f>
        <v>#N/A</v>
      </c>
      <c r="AI811" s="20" t="e">
        <f>VLOOKUP($B811,'DATA PENGUKURAN GARDU'!$A:$BS,54,0)</f>
        <v>#N/A</v>
      </c>
      <c r="AJ811" s="17" t="e">
        <f>VLOOKUP($C811,'DATA PENGUKURAN GARDU'!$A:$BS,42,0)</f>
        <v>#N/A</v>
      </c>
      <c r="AK811" s="23" t="e">
        <f t="shared" si="425"/>
        <v>#N/A</v>
      </c>
      <c r="AL811" s="17" t="e">
        <f>VLOOKUP($C811,'DATA PENGUKURAN GARDU'!$A:$BS,44,0)</f>
        <v>#N/A</v>
      </c>
      <c r="AM811" s="23" t="e">
        <f t="shared" si="426"/>
        <v>#N/A</v>
      </c>
      <c r="AN811" s="17" t="e">
        <f>VLOOKUP($C811,'DATA PENGUKURAN GARDU'!$A:$BS,46,0)</f>
        <v>#N/A</v>
      </c>
      <c r="AO811" s="23" t="e">
        <f t="shared" si="427"/>
        <v>#N/A</v>
      </c>
      <c r="AP811" s="17" t="e">
        <f>VLOOKUP($C811,'DATA PENGUKURAN GARDU'!$A:$BS,46,0)</f>
        <v>#N/A</v>
      </c>
      <c r="AQ811" s="17" t="e">
        <f>VLOOKUP($C811,'DATA PENGUKURAN GARDU'!$A:$BS,53,0)</f>
        <v>#N/A</v>
      </c>
      <c r="AR811" s="17" t="e">
        <f>VLOOKUP($C811,'DATA PENGUKURAN GARDU'!$A:$BS,54,0)</f>
        <v>#N/A</v>
      </c>
      <c r="AS811" s="20" t="e">
        <f>VLOOKUP($D811,'DATA PENGUKURAN GARDU'!$A:$BS,42,0)</f>
        <v>#N/A</v>
      </c>
      <c r="AT811" s="21" t="e">
        <f t="shared" si="428"/>
        <v>#N/A</v>
      </c>
      <c r="AU811" s="20" t="e">
        <f>VLOOKUP($D811,'DATA PENGUKURAN GARDU'!$A:$BS,44,0)</f>
        <v>#N/A</v>
      </c>
      <c r="AV811" s="21" t="e">
        <f t="shared" si="429"/>
        <v>#N/A</v>
      </c>
      <c r="AW811" s="20" t="e">
        <f>VLOOKUP($D811,'DATA PENGUKURAN GARDU'!$A:$BS,46,0)</f>
        <v>#N/A</v>
      </c>
      <c r="AX811" s="21" t="e">
        <f t="shared" si="430"/>
        <v>#N/A</v>
      </c>
      <c r="AY811" s="20" t="e">
        <f>VLOOKUP($D811,'DATA PENGUKURAN GARDU'!$A:$BS,46,0)</f>
        <v>#N/A</v>
      </c>
      <c r="AZ811" s="20" t="e">
        <f>VLOOKUP($D811,'DATA PENGUKURAN GARDU'!$A:$BS,53,0)</f>
        <v>#N/A</v>
      </c>
      <c r="BA811" s="20" t="e">
        <f>VLOOKUP($D811,'DATA PENGUKURAN GARDU'!$A:$BS,54,0)</f>
        <v>#N/A</v>
      </c>
      <c r="BB811" s="17" t="e">
        <f>VLOOKUP($E811,'DATA PENGUKURAN GARDU'!$A:$BS,42,0)</f>
        <v>#N/A</v>
      </c>
      <c r="BC811" s="23" t="e">
        <f t="shared" si="431"/>
        <v>#N/A</v>
      </c>
      <c r="BD811" s="17" t="e">
        <f>VLOOKUP($E811,'DATA PENGUKURAN GARDU'!$A:$BS,44,0)</f>
        <v>#N/A</v>
      </c>
      <c r="BE811" s="23" t="e">
        <f t="shared" si="432"/>
        <v>#N/A</v>
      </c>
      <c r="BF811" s="17" t="e">
        <f>VLOOKUP($E811,'DATA PENGUKURAN GARDU'!$A:$BS,46,0)</f>
        <v>#N/A</v>
      </c>
      <c r="BG811" s="23" t="e">
        <f t="shared" si="433"/>
        <v>#N/A</v>
      </c>
      <c r="BH811" s="17" t="e">
        <f>VLOOKUP($E811,'DATA PENGUKURAN GARDU'!$A:$BS,46,0)</f>
        <v>#N/A</v>
      </c>
      <c r="BI811" s="17" t="e">
        <f>VLOOKUP($E811,'DATA PENGUKURAN GARDU'!$A:$BS,53,0)</f>
        <v>#N/A</v>
      </c>
      <c r="BJ811" s="17" t="e">
        <f>VLOOKUP($E811,'DATA PENGUKURAN GARDU'!$A:$BS,54,0)</f>
        <v>#N/A</v>
      </c>
      <c r="BK811" s="20" t="e">
        <f t="shared" si="411"/>
        <v>#N/A</v>
      </c>
      <c r="BL811" s="20" t="e">
        <f t="shared" si="412"/>
        <v>#N/A</v>
      </c>
      <c r="BM811" s="20" t="e">
        <f t="shared" si="413"/>
        <v>#N/A</v>
      </c>
      <c r="BN811" s="25" t="e">
        <f t="shared" si="414"/>
        <v>#N/A</v>
      </c>
      <c r="BO811" s="26" t="str">
        <f t="shared" si="415"/>
        <v>0</v>
      </c>
      <c r="BP811" s="21" t="e">
        <f t="shared" si="416"/>
        <v>#VALUE!</v>
      </c>
      <c r="BQ811" s="20" t="e">
        <f t="shared" si="417"/>
        <v>#N/A</v>
      </c>
      <c r="BR811" s="20" t="e">
        <v>#N/A</v>
      </c>
      <c r="BS811" s="9" t="e">
        <v>#N/A</v>
      </c>
      <c r="BT811" s="2" t="e">
        <f t="shared" si="418"/>
        <v>#VALUE!</v>
      </c>
      <c r="BU811" s="2" t="e">
        <f t="shared" si="401"/>
        <v>#N/A</v>
      </c>
      <c r="BV811" s="2" t="e">
        <f t="shared" si="402"/>
        <v>#N/A</v>
      </c>
    </row>
    <row r="812" s="2" customFormat="1" ht="22.95" customHeight="1" spans="1:74">
      <c r="A812" s="9" t="str">
        <f t="shared" si="403"/>
        <v>L-075Induk</v>
      </c>
      <c r="B812" s="9" t="str">
        <f t="shared" si="404"/>
        <v>L-075jurusan 1</v>
      </c>
      <c r="C812" s="9" t="str">
        <f t="shared" si="405"/>
        <v>L-075jurusan 2</v>
      </c>
      <c r="D812" s="9" t="str">
        <f t="shared" si="406"/>
        <v>L-075jurusan 3</v>
      </c>
      <c r="E812" s="9" t="str">
        <f t="shared" si="407"/>
        <v>L-075jurusan 4</v>
      </c>
      <c r="F812" s="10" t="s">
        <v>493</v>
      </c>
      <c r="G812" s="10" t="s">
        <v>22</v>
      </c>
      <c r="H812" s="10" t="s">
        <v>1004</v>
      </c>
      <c r="I812" s="10" t="s">
        <v>11689</v>
      </c>
      <c r="J812" s="10" t="s">
        <v>11690</v>
      </c>
      <c r="K812" s="10" t="s">
        <v>7465</v>
      </c>
      <c r="L812" s="10"/>
      <c r="M812" s="10"/>
      <c r="N812" s="14">
        <f t="shared" si="408"/>
        <v>0</v>
      </c>
      <c r="O812" s="15" t="e">
        <f t="shared" si="409"/>
        <v>#VALUE!</v>
      </c>
      <c r="P812" s="15" t="e">
        <f t="shared" si="410"/>
        <v>#VALUE!</v>
      </c>
      <c r="Q812" s="17" t="e">
        <f>VLOOKUP($A812,'DATA PENGUKURAN GARDU'!$A:$BS,42,0)</f>
        <v>#N/A</v>
      </c>
      <c r="R812" s="18" t="e">
        <f t="shared" si="419"/>
        <v>#N/A</v>
      </c>
      <c r="S812" s="17" t="e">
        <f>VLOOKUP($A812,'DATA PENGUKURAN GARDU'!$A:$BS,44,0)</f>
        <v>#N/A</v>
      </c>
      <c r="T812" s="18" t="e">
        <f t="shared" si="420"/>
        <v>#N/A</v>
      </c>
      <c r="U812" s="17" t="e">
        <f>VLOOKUP($A812,'DATA PENGUKURAN GARDU'!$A:$BS,46,0)</f>
        <v>#N/A</v>
      </c>
      <c r="V812" s="18" t="e">
        <f t="shared" si="421"/>
        <v>#N/A</v>
      </c>
      <c r="W812" s="17" t="e">
        <f>VLOOKUP($A812,'DATA PENGUKURAN GARDU'!$A:$BS,48,0)</f>
        <v>#N/A</v>
      </c>
      <c r="X812" s="17" t="e">
        <f>VLOOKUP($A812,'DATA PENGUKURAN GARDU'!$A:$BS,53,0)</f>
        <v>#N/A</v>
      </c>
      <c r="Y812" s="17" t="e">
        <f>VLOOKUP($A812,'DATA PENGUKURAN GARDU'!$A:$BS,54,0)</f>
        <v>#N/A</v>
      </c>
      <c r="Z812" s="17" t="e">
        <f>VLOOKUP($A812,'DATA PENGUKURAN GARDU'!$A:$BS,55,0)</f>
        <v>#N/A</v>
      </c>
      <c r="AA812" s="20" t="e">
        <f>VLOOKUP($B812,'DATA PENGUKURAN GARDU'!$A:$BS,42,0)</f>
        <v>#N/A</v>
      </c>
      <c r="AB812" s="21" t="e">
        <f t="shared" si="422"/>
        <v>#N/A</v>
      </c>
      <c r="AC812" s="20" t="e">
        <f>VLOOKUP($B812,'DATA PENGUKURAN GARDU'!$A:$BS,44,0)</f>
        <v>#N/A</v>
      </c>
      <c r="AD812" s="21" t="e">
        <f t="shared" si="423"/>
        <v>#N/A</v>
      </c>
      <c r="AE812" s="20" t="e">
        <f>VLOOKUP($B812,'DATA PENGUKURAN GARDU'!$A:$BS,46,0)</f>
        <v>#N/A</v>
      </c>
      <c r="AF812" s="21" t="e">
        <f t="shared" si="424"/>
        <v>#N/A</v>
      </c>
      <c r="AG812" s="20" t="e">
        <f>VLOOKUP($B812,'DATA PENGUKURAN GARDU'!$A:$BS,46,0)</f>
        <v>#N/A</v>
      </c>
      <c r="AH812" s="20" t="e">
        <f>VLOOKUP($B812,'DATA PENGUKURAN GARDU'!$A:$BS,53,0)</f>
        <v>#N/A</v>
      </c>
      <c r="AI812" s="20" t="e">
        <f>VLOOKUP($B812,'DATA PENGUKURAN GARDU'!$A:$BS,54,0)</f>
        <v>#N/A</v>
      </c>
      <c r="AJ812" s="17" t="e">
        <f>VLOOKUP($C812,'DATA PENGUKURAN GARDU'!$A:$BS,42,0)</f>
        <v>#N/A</v>
      </c>
      <c r="AK812" s="23" t="e">
        <f t="shared" si="425"/>
        <v>#N/A</v>
      </c>
      <c r="AL812" s="17" t="e">
        <f>VLOOKUP($C812,'DATA PENGUKURAN GARDU'!$A:$BS,44,0)</f>
        <v>#N/A</v>
      </c>
      <c r="AM812" s="23" t="e">
        <f t="shared" si="426"/>
        <v>#N/A</v>
      </c>
      <c r="AN812" s="17" t="e">
        <f>VLOOKUP($C812,'DATA PENGUKURAN GARDU'!$A:$BS,46,0)</f>
        <v>#N/A</v>
      </c>
      <c r="AO812" s="23" t="e">
        <f t="shared" si="427"/>
        <v>#N/A</v>
      </c>
      <c r="AP812" s="17" t="e">
        <f>VLOOKUP($C812,'DATA PENGUKURAN GARDU'!$A:$BS,46,0)</f>
        <v>#N/A</v>
      </c>
      <c r="AQ812" s="17" t="e">
        <f>VLOOKUP($C812,'DATA PENGUKURAN GARDU'!$A:$BS,53,0)</f>
        <v>#N/A</v>
      </c>
      <c r="AR812" s="17" t="e">
        <f>VLOOKUP($C812,'DATA PENGUKURAN GARDU'!$A:$BS,54,0)</f>
        <v>#N/A</v>
      </c>
      <c r="AS812" s="20" t="e">
        <f>VLOOKUP($D812,'DATA PENGUKURAN GARDU'!$A:$BS,42,0)</f>
        <v>#N/A</v>
      </c>
      <c r="AT812" s="21" t="e">
        <f t="shared" si="428"/>
        <v>#N/A</v>
      </c>
      <c r="AU812" s="20" t="e">
        <f>VLOOKUP($D812,'DATA PENGUKURAN GARDU'!$A:$BS,44,0)</f>
        <v>#N/A</v>
      </c>
      <c r="AV812" s="21" t="e">
        <f t="shared" si="429"/>
        <v>#N/A</v>
      </c>
      <c r="AW812" s="20" t="e">
        <f>VLOOKUP($D812,'DATA PENGUKURAN GARDU'!$A:$BS,46,0)</f>
        <v>#N/A</v>
      </c>
      <c r="AX812" s="21" t="e">
        <f t="shared" si="430"/>
        <v>#N/A</v>
      </c>
      <c r="AY812" s="20" t="e">
        <f>VLOOKUP($D812,'DATA PENGUKURAN GARDU'!$A:$BS,46,0)</f>
        <v>#N/A</v>
      </c>
      <c r="AZ812" s="20" t="e">
        <f>VLOOKUP($D812,'DATA PENGUKURAN GARDU'!$A:$BS,53,0)</f>
        <v>#N/A</v>
      </c>
      <c r="BA812" s="20" t="e">
        <f>VLOOKUP($D812,'DATA PENGUKURAN GARDU'!$A:$BS,54,0)</f>
        <v>#N/A</v>
      </c>
      <c r="BB812" s="17" t="e">
        <f>VLOOKUP($E812,'DATA PENGUKURAN GARDU'!$A:$BS,42,0)</f>
        <v>#N/A</v>
      </c>
      <c r="BC812" s="23" t="e">
        <f t="shared" si="431"/>
        <v>#N/A</v>
      </c>
      <c r="BD812" s="17" t="e">
        <f>VLOOKUP($E812,'DATA PENGUKURAN GARDU'!$A:$BS,44,0)</f>
        <v>#N/A</v>
      </c>
      <c r="BE812" s="23" t="e">
        <f t="shared" si="432"/>
        <v>#N/A</v>
      </c>
      <c r="BF812" s="17" t="e">
        <f>VLOOKUP($E812,'DATA PENGUKURAN GARDU'!$A:$BS,46,0)</f>
        <v>#N/A</v>
      </c>
      <c r="BG812" s="23" t="e">
        <f t="shared" si="433"/>
        <v>#N/A</v>
      </c>
      <c r="BH812" s="17" t="e">
        <f>VLOOKUP($E812,'DATA PENGUKURAN GARDU'!$A:$BS,46,0)</f>
        <v>#N/A</v>
      </c>
      <c r="BI812" s="17" t="e">
        <f>VLOOKUP($E812,'DATA PENGUKURAN GARDU'!$A:$BS,53,0)</f>
        <v>#N/A</v>
      </c>
      <c r="BJ812" s="17" t="e">
        <f>VLOOKUP($E812,'DATA PENGUKURAN GARDU'!$A:$BS,54,0)</f>
        <v>#N/A</v>
      </c>
      <c r="BK812" s="20" t="e">
        <f t="shared" si="411"/>
        <v>#N/A</v>
      </c>
      <c r="BL812" s="20" t="e">
        <f t="shared" si="412"/>
        <v>#N/A</v>
      </c>
      <c r="BM812" s="20" t="e">
        <f t="shared" si="413"/>
        <v>#N/A</v>
      </c>
      <c r="BN812" s="25" t="e">
        <f t="shared" si="414"/>
        <v>#N/A</v>
      </c>
      <c r="BO812" s="26" t="str">
        <f t="shared" si="415"/>
        <v>0</v>
      </c>
      <c r="BP812" s="21" t="e">
        <f t="shared" si="416"/>
        <v>#VALUE!</v>
      </c>
      <c r="BQ812" s="20" t="e">
        <f t="shared" si="417"/>
        <v>#N/A</v>
      </c>
      <c r="BR812" s="20" t="e">
        <v>#N/A</v>
      </c>
      <c r="BS812" s="9" t="e">
        <v>#N/A</v>
      </c>
      <c r="BT812" s="2" t="e">
        <f t="shared" si="418"/>
        <v>#VALUE!</v>
      </c>
      <c r="BU812" s="2" t="e">
        <f t="shared" si="401"/>
        <v>#N/A</v>
      </c>
      <c r="BV812" s="2" t="e">
        <f t="shared" si="402"/>
        <v>#N/A</v>
      </c>
    </row>
    <row r="813" s="2" customFormat="1" ht="22.95" customHeight="1" spans="1:74">
      <c r="A813" s="9" t="str">
        <f t="shared" si="403"/>
        <v>BB 006Induk</v>
      </c>
      <c r="B813" s="9" t="str">
        <f t="shared" si="404"/>
        <v>BB 006jurusan 1</v>
      </c>
      <c r="C813" s="9" t="str">
        <f t="shared" si="405"/>
        <v>BB 006jurusan 2</v>
      </c>
      <c r="D813" s="9" t="str">
        <f t="shared" si="406"/>
        <v>BB 006jurusan 3</v>
      </c>
      <c r="E813" s="9" t="str">
        <f t="shared" si="407"/>
        <v>BB 006jurusan 4</v>
      </c>
      <c r="F813" s="10" t="s">
        <v>1005</v>
      </c>
      <c r="G813" s="10" t="s">
        <v>131</v>
      </c>
      <c r="H813" s="10" t="s">
        <v>1006</v>
      </c>
      <c r="I813" s="10" t="s">
        <v>11691</v>
      </c>
      <c r="J813" s="10" t="s">
        <v>11692</v>
      </c>
      <c r="K813" s="10" t="s">
        <v>7465</v>
      </c>
      <c r="L813" s="10"/>
      <c r="M813" s="10"/>
      <c r="N813" s="14">
        <f t="shared" si="408"/>
        <v>0</v>
      </c>
      <c r="O813" s="15" t="e">
        <f t="shared" si="409"/>
        <v>#VALUE!</v>
      </c>
      <c r="P813" s="15" t="e">
        <f t="shared" si="410"/>
        <v>#VALUE!</v>
      </c>
      <c r="Q813" s="17" t="e">
        <f>VLOOKUP($A813,'DATA PENGUKURAN GARDU'!$A:$BS,42,0)</f>
        <v>#N/A</v>
      </c>
      <c r="R813" s="18" t="e">
        <f t="shared" si="419"/>
        <v>#N/A</v>
      </c>
      <c r="S813" s="17" t="e">
        <f>VLOOKUP($A813,'DATA PENGUKURAN GARDU'!$A:$BS,44,0)</f>
        <v>#N/A</v>
      </c>
      <c r="T813" s="18" t="e">
        <f t="shared" si="420"/>
        <v>#N/A</v>
      </c>
      <c r="U813" s="17" t="e">
        <f>VLOOKUP($A813,'DATA PENGUKURAN GARDU'!$A:$BS,46,0)</f>
        <v>#N/A</v>
      </c>
      <c r="V813" s="18" t="e">
        <f t="shared" si="421"/>
        <v>#N/A</v>
      </c>
      <c r="W813" s="17" t="e">
        <f>VLOOKUP($A813,'DATA PENGUKURAN GARDU'!$A:$BS,48,0)</f>
        <v>#N/A</v>
      </c>
      <c r="X813" s="17" t="e">
        <f>VLOOKUP($A813,'DATA PENGUKURAN GARDU'!$A:$BS,53,0)</f>
        <v>#N/A</v>
      </c>
      <c r="Y813" s="17" t="e">
        <f>VLOOKUP($A813,'DATA PENGUKURAN GARDU'!$A:$BS,54,0)</f>
        <v>#N/A</v>
      </c>
      <c r="Z813" s="17" t="e">
        <f>VLOOKUP($A813,'DATA PENGUKURAN GARDU'!$A:$BS,55,0)</f>
        <v>#N/A</v>
      </c>
      <c r="AA813" s="20" t="e">
        <f>VLOOKUP($B813,'DATA PENGUKURAN GARDU'!$A:$BS,42,0)</f>
        <v>#N/A</v>
      </c>
      <c r="AB813" s="21" t="e">
        <f t="shared" si="422"/>
        <v>#N/A</v>
      </c>
      <c r="AC813" s="20" t="e">
        <f>VLOOKUP($B813,'DATA PENGUKURAN GARDU'!$A:$BS,44,0)</f>
        <v>#N/A</v>
      </c>
      <c r="AD813" s="21" t="e">
        <f t="shared" si="423"/>
        <v>#N/A</v>
      </c>
      <c r="AE813" s="20" t="e">
        <f>VLOOKUP($B813,'DATA PENGUKURAN GARDU'!$A:$BS,46,0)</f>
        <v>#N/A</v>
      </c>
      <c r="AF813" s="21" t="e">
        <f t="shared" si="424"/>
        <v>#N/A</v>
      </c>
      <c r="AG813" s="20" t="e">
        <f>VLOOKUP($B813,'DATA PENGUKURAN GARDU'!$A:$BS,46,0)</f>
        <v>#N/A</v>
      </c>
      <c r="AH813" s="20" t="e">
        <f>VLOOKUP($B813,'DATA PENGUKURAN GARDU'!$A:$BS,53,0)</f>
        <v>#N/A</v>
      </c>
      <c r="AI813" s="20" t="e">
        <f>VLOOKUP($B813,'DATA PENGUKURAN GARDU'!$A:$BS,54,0)</f>
        <v>#N/A</v>
      </c>
      <c r="AJ813" s="17" t="e">
        <f>VLOOKUP($C813,'DATA PENGUKURAN GARDU'!$A:$BS,42,0)</f>
        <v>#N/A</v>
      </c>
      <c r="AK813" s="23" t="e">
        <f t="shared" si="425"/>
        <v>#N/A</v>
      </c>
      <c r="AL813" s="17" t="e">
        <f>VLOOKUP($C813,'DATA PENGUKURAN GARDU'!$A:$BS,44,0)</f>
        <v>#N/A</v>
      </c>
      <c r="AM813" s="23" t="e">
        <f t="shared" si="426"/>
        <v>#N/A</v>
      </c>
      <c r="AN813" s="17" t="e">
        <f>VLOOKUP($C813,'DATA PENGUKURAN GARDU'!$A:$BS,46,0)</f>
        <v>#N/A</v>
      </c>
      <c r="AO813" s="23" t="e">
        <f t="shared" si="427"/>
        <v>#N/A</v>
      </c>
      <c r="AP813" s="17" t="e">
        <f>VLOOKUP($C813,'DATA PENGUKURAN GARDU'!$A:$BS,46,0)</f>
        <v>#N/A</v>
      </c>
      <c r="AQ813" s="17" t="e">
        <f>VLOOKUP($C813,'DATA PENGUKURAN GARDU'!$A:$BS,53,0)</f>
        <v>#N/A</v>
      </c>
      <c r="AR813" s="17" t="e">
        <f>VLOOKUP($C813,'DATA PENGUKURAN GARDU'!$A:$BS,54,0)</f>
        <v>#N/A</v>
      </c>
      <c r="AS813" s="20" t="e">
        <f>VLOOKUP($D813,'DATA PENGUKURAN GARDU'!$A:$BS,42,0)</f>
        <v>#N/A</v>
      </c>
      <c r="AT813" s="21" t="e">
        <f t="shared" si="428"/>
        <v>#N/A</v>
      </c>
      <c r="AU813" s="20" t="e">
        <f>VLOOKUP($D813,'DATA PENGUKURAN GARDU'!$A:$BS,44,0)</f>
        <v>#N/A</v>
      </c>
      <c r="AV813" s="21" t="e">
        <f t="shared" si="429"/>
        <v>#N/A</v>
      </c>
      <c r="AW813" s="20" t="e">
        <f>VLOOKUP($D813,'DATA PENGUKURAN GARDU'!$A:$BS,46,0)</f>
        <v>#N/A</v>
      </c>
      <c r="AX813" s="21" t="e">
        <f t="shared" si="430"/>
        <v>#N/A</v>
      </c>
      <c r="AY813" s="20" t="e">
        <f>VLOOKUP($D813,'DATA PENGUKURAN GARDU'!$A:$BS,46,0)</f>
        <v>#N/A</v>
      </c>
      <c r="AZ813" s="20" t="e">
        <f>VLOOKUP($D813,'DATA PENGUKURAN GARDU'!$A:$BS,53,0)</f>
        <v>#N/A</v>
      </c>
      <c r="BA813" s="20" t="e">
        <f>VLOOKUP($D813,'DATA PENGUKURAN GARDU'!$A:$BS,54,0)</f>
        <v>#N/A</v>
      </c>
      <c r="BB813" s="17" t="e">
        <f>VLOOKUP($E813,'DATA PENGUKURAN GARDU'!$A:$BS,42,0)</f>
        <v>#N/A</v>
      </c>
      <c r="BC813" s="23" t="e">
        <f t="shared" si="431"/>
        <v>#N/A</v>
      </c>
      <c r="BD813" s="17" t="e">
        <f>VLOOKUP($E813,'DATA PENGUKURAN GARDU'!$A:$BS,44,0)</f>
        <v>#N/A</v>
      </c>
      <c r="BE813" s="23" t="e">
        <f t="shared" si="432"/>
        <v>#N/A</v>
      </c>
      <c r="BF813" s="17" t="e">
        <f>VLOOKUP($E813,'DATA PENGUKURAN GARDU'!$A:$BS,46,0)</f>
        <v>#N/A</v>
      </c>
      <c r="BG813" s="23" t="e">
        <f t="shared" si="433"/>
        <v>#N/A</v>
      </c>
      <c r="BH813" s="17" t="e">
        <f>VLOOKUP($E813,'DATA PENGUKURAN GARDU'!$A:$BS,46,0)</f>
        <v>#N/A</v>
      </c>
      <c r="BI813" s="17" t="e">
        <f>VLOOKUP($E813,'DATA PENGUKURAN GARDU'!$A:$BS,53,0)</f>
        <v>#N/A</v>
      </c>
      <c r="BJ813" s="17" t="e">
        <f>VLOOKUP($E813,'DATA PENGUKURAN GARDU'!$A:$BS,54,0)</f>
        <v>#N/A</v>
      </c>
      <c r="BK813" s="20" t="e">
        <f t="shared" si="411"/>
        <v>#N/A</v>
      </c>
      <c r="BL813" s="20" t="e">
        <f t="shared" si="412"/>
        <v>#N/A</v>
      </c>
      <c r="BM813" s="20" t="e">
        <f t="shared" si="413"/>
        <v>#N/A</v>
      </c>
      <c r="BN813" s="25" t="e">
        <f t="shared" si="414"/>
        <v>#N/A</v>
      </c>
      <c r="BO813" s="26" t="str">
        <f t="shared" si="415"/>
        <v>0</v>
      </c>
      <c r="BP813" s="21" t="e">
        <f t="shared" si="416"/>
        <v>#VALUE!</v>
      </c>
      <c r="BQ813" s="20" t="e">
        <f t="shared" si="417"/>
        <v>#N/A</v>
      </c>
      <c r="BR813" s="20" t="e">
        <v>#N/A</v>
      </c>
      <c r="BS813" s="9" t="e">
        <v>#N/A</v>
      </c>
      <c r="BT813" s="2" t="e">
        <f t="shared" si="418"/>
        <v>#VALUE!</v>
      </c>
      <c r="BU813" s="2" t="e">
        <f t="shared" si="401"/>
        <v>#N/A</v>
      </c>
      <c r="BV813" s="2" t="e">
        <f t="shared" si="402"/>
        <v>#N/A</v>
      </c>
    </row>
    <row r="814" s="2" customFormat="1" ht="22.95" customHeight="1" spans="1:74">
      <c r="A814" s="9" t="str">
        <f t="shared" si="403"/>
        <v>BB 007Induk</v>
      </c>
      <c r="B814" s="9" t="str">
        <f t="shared" si="404"/>
        <v>BB 007jurusan 1</v>
      </c>
      <c r="C814" s="9" t="str">
        <f t="shared" si="405"/>
        <v>BB 007jurusan 2</v>
      </c>
      <c r="D814" s="9" t="str">
        <f t="shared" si="406"/>
        <v>BB 007jurusan 3</v>
      </c>
      <c r="E814" s="9" t="str">
        <f t="shared" si="407"/>
        <v>BB 007jurusan 4</v>
      </c>
      <c r="F814" s="10" t="s">
        <v>1007</v>
      </c>
      <c r="G814" s="10" t="s">
        <v>131</v>
      </c>
      <c r="H814" s="10" t="s">
        <v>1008</v>
      </c>
      <c r="I814" s="10" t="s">
        <v>11693</v>
      </c>
      <c r="J814" s="10" t="s">
        <v>11694</v>
      </c>
      <c r="K814" s="10" t="s">
        <v>7465</v>
      </c>
      <c r="L814" s="10"/>
      <c r="M814" s="10"/>
      <c r="N814" s="14">
        <f t="shared" si="408"/>
        <v>0</v>
      </c>
      <c r="O814" s="15" t="e">
        <f t="shared" si="409"/>
        <v>#VALUE!</v>
      </c>
      <c r="P814" s="15" t="e">
        <f t="shared" si="410"/>
        <v>#VALUE!</v>
      </c>
      <c r="Q814" s="17" t="e">
        <f>VLOOKUP($A814,'DATA PENGUKURAN GARDU'!$A:$BS,42,0)</f>
        <v>#N/A</v>
      </c>
      <c r="R814" s="18" t="e">
        <f t="shared" si="419"/>
        <v>#N/A</v>
      </c>
      <c r="S814" s="17" t="e">
        <f>VLOOKUP($A814,'DATA PENGUKURAN GARDU'!$A:$BS,44,0)</f>
        <v>#N/A</v>
      </c>
      <c r="T814" s="18" t="e">
        <f t="shared" si="420"/>
        <v>#N/A</v>
      </c>
      <c r="U814" s="17" t="e">
        <f>VLOOKUP($A814,'DATA PENGUKURAN GARDU'!$A:$BS,46,0)</f>
        <v>#N/A</v>
      </c>
      <c r="V814" s="18" t="e">
        <f t="shared" si="421"/>
        <v>#N/A</v>
      </c>
      <c r="W814" s="17" t="e">
        <f>VLOOKUP($A814,'DATA PENGUKURAN GARDU'!$A:$BS,48,0)</f>
        <v>#N/A</v>
      </c>
      <c r="X814" s="17" t="e">
        <f>VLOOKUP($A814,'DATA PENGUKURAN GARDU'!$A:$BS,53,0)</f>
        <v>#N/A</v>
      </c>
      <c r="Y814" s="17" t="e">
        <f>VLOOKUP($A814,'DATA PENGUKURAN GARDU'!$A:$BS,54,0)</f>
        <v>#N/A</v>
      </c>
      <c r="Z814" s="17" t="e">
        <f>VLOOKUP($A814,'DATA PENGUKURAN GARDU'!$A:$BS,55,0)</f>
        <v>#N/A</v>
      </c>
      <c r="AA814" s="20" t="e">
        <f>VLOOKUP($B814,'DATA PENGUKURAN GARDU'!$A:$BS,42,0)</f>
        <v>#N/A</v>
      </c>
      <c r="AB814" s="21" t="e">
        <f t="shared" si="422"/>
        <v>#N/A</v>
      </c>
      <c r="AC814" s="20" t="e">
        <f>VLOOKUP($B814,'DATA PENGUKURAN GARDU'!$A:$BS,44,0)</f>
        <v>#N/A</v>
      </c>
      <c r="AD814" s="21" t="e">
        <f t="shared" si="423"/>
        <v>#N/A</v>
      </c>
      <c r="AE814" s="20" t="e">
        <f>VLOOKUP($B814,'DATA PENGUKURAN GARDU'!$A:$BS,46,0)</f>
        <v>#N/A</v>
      </c>
      <c r="AF814" s="21" t="e">
        <f t="shared" si="424"/>
        <v>#N/A</v>
      </c>
      <c r="AG814" s="20" t="e">
        <f>VLOOKUP($B814,'DATA PENGUKURAN GARDU'!$A:$BS,46,0)</f>
        <v>#N/A</v>
      </c>
      <c r="AH814" s="20" t="e">
        <f>VLOOKUP($B814,'DATA PENGUKURAN GARDU'!$A:$BS,53,0)</f>
        <v>#N/A</v>
      </c>
      <c r="AI814" s="20" t="e">
        <f>VLOOKUP($B814,'DATA PENGUKURAN GARDU'!$A:$BS,54,0)</f>
        <v>#N/A</v>
      </c>
      <c r="AJ814" s="17" t="e">
        <f>VLOOKUP($C814,'DATA PENGUKURAN GARDU'!$A:$BS,42,0)</f>
        <v>#N/A</v>
      </c>
      <c r="AK814" s="23" t="e">
        <f t="shared" si="425"/>
        <v>#N/A</v>
      </c>
      <c r="AL814" s="17" t="e">
        <f>VLOOKUP($C814,'DATA PENGUKURAN GARDU'!$A:$BS,44,0)</f>
        <v>#N/A</v>
      </c>
      <c r="AM814" s="23" t="e">
        <f t="shared" si="426"/>
        <v>#N/A</v>
      </c>
      <c r="AN814" s="17" t="e">
        <f>VLOOKUP($C814,'DATA PENGUKURAN GARDU'!$A:$BS,46,0)</f>
        <v>#N/A</v>
      </c>
      <c r="AO814" s="23" t="e">
        <f t="shared" si="427"/>
        <v>#N/A</v>
      </c>
      <c r="AP814" s="17" t="e">
        <f>VLOOKUP($C814,'DATA PENGUKURAN GARDU'!$A:$BS,46,0)</f>
        <v>#N/A</v>
      </c>
      <c r="AQ814" s="17" t="e">
        <f>VLOOKUP($C814,'DATA PENGUKURAN GARDU'!$A:$BS,53,0)</f>
        <v>#N/A</v>
      </c>
      <c r="AR814" s="17" t="e">
        <f>VLOOKUP($C814,'DATA PENGUKURAN GARDU'!$A:$BS,54,0)</f>
        <v>#N/A</v>
      </c>
      <c r="AS814" s="20" t="e">
        <f>VLOOKUP($D814,'DATA PENGUKURAN GARDU'!$A:$BS,42,0)</f>
        <v>#N/A</v>
      </c>
      <c r="AT814" s="21" t="e">
        <f t="shared" si="428"/>
        <v>#N/A</v>
      </c>
      <c r="AU814" s="20" t="e">
        <f>VLOOKUP($D814,'DATA PENGUKURAN GARDU'!$A:$BS,44,0)</f>
        <v>#N/A</v>
      </c>
      <c r="AV814" s="21" t="e">
        <f t="shared" si="429"/>
        <v>#N/A</v>
      </c>
      <c r="AW814" s="20" t="e">
        <f>VLOOKUP($D814,'DATA PENGUKURAN GARDU'!$A:$BS,46,0)</f>
        <v>#N/A</v>
      </c>
      <c r="AX814" s="21" t="e">
        <f t="shared" si="430"/>
        <v>#N/A</v>
      </c>
      <c r="AY814" s="20" t="e">
        <f>VLOOKUP($D814,'DATA PENGUKURAN GARDU'!$A:$BS,46,0)</f>
        <v>#N/A</v>
      </c>
      <c r="AZ814" s="20" t="e">
        <f>VLOOKUP($D814,'DATA PENGUKURAN GARDU'!$A:$BS,53,0)</f>
        <v>#N/A</v>
      </c>
      <c r="BA814" s="20" t="e">
        <f>VLOOKUP($D814,'DATA PENGUKURAN GARDU'!$A:$BS,54,0)</f>
        <v>#N/A</v>
      </c>
      <c r="BB814" s="17" t="e">
        <f>VLOOKUP($E814,'DATA PENGUKURAN GARDU'!$A:$BS,42,0)</f>
        <v>#N/A</v>
      </c>
      <c r="BC814" s="23" t="e">
        <f t="shared" si="431"/>
        <v>#N/A</v>
      </c>
      <c r="BD814" s="17" t="e">
        <f>VLOOKUP($E814,'DATA PENGUKURAN GARDU'!$A:$BS,44,0)</f>
        <v>#N/A</v>
      </c>
      <c r="BE814" s="23" t="e">
        <f t="shared" si="432"/>
        <v>#N/A</v>
      </c>
      <c r="BF814" s="17" t="e">
        <f>VLOOKUP($E814,'DATA PENGUKURAN GARDU'!$A:$BS,46,0)</f>
        <v>#N/A</v>
      </c>
      <c r="BG814" s="23" t="e">
        <f t="shared" si="433"/>
        <v>#N/A</v>
      </c>
      <c r="BH814" s="17" t="e">
        <f>VLOOKUP($E814,'DATA PENGUKURAN GARDU'!$A:$BS,46,0)</f>
        <v>#N/A</v>
      </c>
      <c r="BI814" s="17" t="e">
        <f>VLOOKUP($E814,'DATA PENGUKURAN GARDU'!$A:$BS,53,0)</f>
        <v>#N/A</v>
      </c>
      <c r="BJ814" s="17" t="e">
        <f>VLOOKUP($E814,'DATA PENGUKURAN GARDU'!$A:$BS,54,0)</f>
        <v>#N/A</v>
      </c>
      <c r="BK814" s="20" t="e">
        <f t="shared" si="411"/>
        <v>#N/A</v>
      </c>
      <c r="BL814" s="20" t="e">
        <f t="shared" si="412"/>
        <v>#N/A</v>
      </c>
      <c r="BM814" s="20" t="e">
        <f t="shared" si="413"/>
        <v>#N/A</v>
      </c>
      <c r="BN814" s="25" t="e">
        <f t="shared" si="414"/>
        <v>#N/A</v>
      </c>
      <c r="BO814" s="26" t="str">
        <f t="shared" si="415"/>
        <v>0</v>
      </c>
      <c r="BP814" s="21" t="e">
        <f t="shared" si="416"/>
        <v>#VALUE!</v>
      </c>
      <c r="BQ814" s="20" t="e">
        <f t="shared" si="417"/>
        <v>#N/A</v>
      </c>
      <c r="BR814" s="20" t="e">
        <v>#N/A</v>
      </c>
      <c r="BS814" s="9" t="e">
        <v>#N/A</v>
      </c>
      <c r="BT814" s="2" t="e">
        <f t="shared" si="418"/>
        <v>#VALUE!</v>
      </c>
      <c r="BU814" s="2" t="e">
        <f t="shared" si="401"/>
        <v>#N/A</v>
      </c>
      <c r="BV814" s="2" t="e">
        <f t="shared" si="402"/>
        <v>#N/A</v>
      </c>
    </row>
    <row r="815" s="2" customFormat="1" ht="22.95" customHeight="1" spans="1:74">
      <c r="A815" s="9" t="str">
        <f t="shared" si="403"/>
        <v>BB 052Induk</v>
      </c>
      <c r="B815" s="9" t="str">
        <f t="shared" si="404"/>
        <v>BB 052jurusan 1</v>
      </c>
      <c r="C815" s="9" t="str">
        <f t="shared" si="405"/>
        <v>BB 052jurusan 2</v>
      </c>
      <c r="D815" s="9" t="str">
        <f t="shared" si="406"/>
        <v>BB 052jurusan 3</v>
      </c>
      <c r="E815" s="9" t="str">
        <f t="shared" si="407"/>
        <v>BB 052jurusan 4</v>
      </c>
      <c r="F815" s="10" t="s">
        <v>1009</v>
      </c>
      <c r="G815" s="10" t="s">
        <v>4</v>
      </c>
      <c r="H815" s="10" t="s">
        <v>1010</v>
      </c>
      <c r="I815" s="10" t="s">
        <v>11695</v>
      </c>
      <c r="J815" s="10" t="s">
        <v>11696</v>
      </c>
      <c r="K815" s="10" t="s">
        <v>7465</v>
      </c>
      <c r="L815" s="10"/>
      <c r="M815" s="10"/>
      <c r="N815" s="14">
        <f t="shared" si="408"/>
        <v>0</v>
      </c>
      <c r="O815" s="15" t="e">
        <f t="shared" si="409"/>
        <v>#VALUE!</v>
      </c>
      <c r="P815" s="15" t="e">
        <f t="shared" si="410"/>
        <v>#VALUE!</v>
      </c>
      <c r="Q815" s="17" t="e">
        <f>VLOOKUP($A815,'DATA PENGUKURAN GARDU'!$A:$BS,42,0)</f>
        <v>#N/A</v>
      </c>
      <c r="R815" s="18" t="e">
        <f t="shared" si="419"/>
        <v>#N/A</v>
      </c>
      <c r="S815" s="17" t="e">
        <f>VLOOKUP($A815,'DATA PENGUKURAN GARDU'!$A:$BS,44,0)</f>
        <v>#N/A</v>
      </c>
      <c r="T815" s="18" t="e">
        <f t="shared" si="420"/>
        <v>#N/A</v>
      </c>
      <c r="U815" s="17" t="e">
        <f>VLOOKUP($A815,'DATA PENGUKURAN GARDU'!$A:$BS,46,0)</f>
        <v>#N/A</v>
      </c>
      <c r="V815" s="18" t="e">
        <f t="shared" si="421"/>
        <v>#N/A</v>
      </c>
      <c r="W815" s="17" t="e">
        <f>VLOOKUP($A815,'DATA PENGUKURAN GARDU'!$A:$BS,48,0)</f>
        <v>#N/A</v>
      </c>
      <c r="X815" s="17" t="e">
        <f>VLOOKUP($A815,'DATA PENGUKURAN GARDU'!$A:$BS,53,0)</f>
        <v>#N/A</v>
      </c>
      <c r="Y815" s="17" t="e">
        <f>VLOOKUP($A815,'DATA PENGUKURAN GARDU'!$A:$BS,54,0)</f>
        <v>#N/A</v>
      </c>
      <c r="Z815" s="17" t="e">
        <f>VLOOKUP($A815,'DATA PENGUKURAN GARDU'!$A:$BS,55,0)</f>
        <v>#N/A</v>
      </c>
      <c r="AA815" s="20" t="e">
        <f>VLOOKUP($B815,'DATA PENGUKURAN GARDU'!$A:$BS,42,0)</f>
        <v>#N/A</v>
      </c>
      <c r="AB815" s="21" t="e">
        <f t="shared" si="422"/>
        <v>#N/A</v>
      </c>
      <c r="AC815" s="20" t="e">
        <f>VLOOKUP($B815,'DATA PENGUKURAN GARDU'!$A:$BS,44,0)</f>
        <v>#N/A</v>
      </c>
      <c r="AD815" s="21" t="e">
        <f t="shared" si="423"/>
        <v>#N/A</v>
      </c>
      <c r="AE815" s="20" t="e">
        <f>VLOOKUP($B815,'DATA PENGUKURAN GARDU'!$A:$BS,46,0)</f>
        <v>#N/A</v>
      </c>
      <c r="AF815" s="21" t="e">
        <f t="shared" si="424"/>
        <v>#N/A</v>
      </c>
      <c r="AG815" s="20" t="e">
        <f>VLOOKUP($B815,'DATA PENGUKURAN GARDU'!$A:$BS,46,0)</f>
        <v>#N/A</v>
      </c>
      <c r="AH815" s="20" t="e">
        <f>VLOOKUP($B815,'DATA PENGUKURAN GARDU'!$A:$BS,53,0)</f>
        <v>#N/A</v>
      </c>
      <c r="AI815" s="20" t="e">
        <f>VLOOKUP($B815,'DATA PENGUKURAN GARDU'!$A:$BS,54,0)</f>
        <v>#N/A</v>
      </c>
      <c r="AJ815" s="17" t="e">
        <f>VLOOKUP($C815,'DATA PENGUKURAN GARDU'!$A:$BS,42,0)</f>
        <v>#N/A</v>
      </c>
      <c r="AK815" s="23" t="e">
        <f t="shared" si="425"/>
        <v>#N/A</v>
      </c>
      <c r="AL815" s="17" t="e">
        <f>VLOOKUP($C815,'DATA PENGUKURAN GARDU'!$A:$BS,44,0)</f>
        <v>#N/A</v>
      </c>
      <c r="AM815" s="23" t="e">
        <f t="shared" si="426"/>
        <v>#N/A</v>
      </c>
      <c r="AN815" s="17" t="e">
        <f>VLOOKUP($C815,'DATA PENGUKURAN GARDU'!$A:$BS,46,0)</f>
        <v>#N/A</v>
      </c>
      <c r="AO815" s="23" t="e">
        <f t="shared" si="427"/>
        <v>#N/A</v>
      </c>
      <c r="AP815" s="17" t="e">
        <f>VLOOKUP($C815,'DATA PENGUKURAN GARDU'!$A:$BS,46,0)</f>
        <v>#N/A</v>
      </c>
      <c r="AQ815" s="17" t="e">
        <f>VLOOKUP($C815,'DATA PENGUKURAN GARDU'!$A:$BS,53,0)</f>
        <v>#N/A</v>
      </c>
      <c r="AR815" s="17" t="e">
        <f>VLOOKUP($C815,'DATA PENGUKURAN GARDU'!$A:$BS,54,0)</f>
        <v>#N/A</v>
      </c>
      <c r="AS815" s="20" t="e">
        <f>VLOOKUP($D815,'DATA PENGUKURAN GARDU'!$A:$BS,42,0)</f>
        <v>#N/A</v>
      </c>
      <c r="AT815" s="21" t="e">
        <f t="shared" si="428"/>
        <v>#N/A</v>
      </c>
      <c r="AU815" s="20" t="e">
        <f>VLOOKUP($D815,'DATA PENGUKURAN GARDU'!$A:$BS,44,0)</f>
        <v>#N/A</v>
      </c>
      <c r="AV815" s="21" t="e">
        <f t="shared" si="429"/>
        <v>#N/A</v>
      </c>
      <c r="AW815" s="20" t="e">
        <f>VLOOKUP($D815,'DATA PENGUKURAN GARDU'!$A:$BS,46,0)</f>
        <v>#N/A</v>
      </c>
      <c r="AX815" s="21" t="e">
        <f t="shared" si="430"/>
        <v>#N/A</v>
      </c>
      <c r="AY815" s="20" t="e">
        <f>VLOOKUP($D815,'DATA PENGUKURAN GARDU'!$A:$BS,46,0)</f>
        <v>#N/A</v>
      </c>
      <c r="AZ815" s="20" t="e">
        <f>VLOOKUP($D815,'DATA PENGUKURAN GARDU'!$A:$BS,53,0)</f>
        <v>#N/A</v>
      </c>
      <c r="BA815" s="20" t="e">
        <f>VLOOKUP($D815,'DATA PENGUKURAN GARDU'!$A:$BS,54,0)</f>
        <v>#N/A</v>
      </c>
      <c r="BB815" s="17" t="e">
        <f>VLOOKUP($E815,'DATA PENGUKURAN GARDU'!$A:$BS,42,0)</f>
        <v>#N/A</v>
      </c>
      <c r="BC815" s="23" t="e">
        <f t="shared" si="431"/>
        <v>#N/A</v>
      </c>
      <c r="BD815" s="17" t="e">
        <f>VLOOKUP($E815,'DATA PENGUKURAN GARDU'!$A:$BS,44,0)</f>
        <v>#N/A</v>
      </c>
      <c r="BE815" s="23" t="e">
        <f t="shared" si="432"/>
        <v>#N/A</v>
      </c>
      <c r="BF815" s="17" t="e">
        <f>VLOOKUP($E815,'DATA PENGUKURAN GARDU'!$A:$BS,46,0)</f>
        <v>#N/A</v>
      </c>
      <c r="BG815" s="23" t="e">
        <f t="shared" si="433"/>
        <v>#N/A</v>
      </c>
      <c r="BH815" s="17" t="e">
        <f>VLOOKUP($E815,'DATA PENGUKURAN GARDU'!$A:$BS,46,0)</f>
        <v>#N/A</v>
      </c>
      <c r="BI815" s="17" t="e">
        <f>VLOOKUP($E815,'DATA PENGUKURAN GARDU'!$A:$BS,53,0)</f>
        <v>#N/A</v>
      </c>
      <c r="BJ815" s="17" t="e">
        <f>VLOOKUP($E815,'DATA PENGUKURAN GARDU'!$A:$BS,54,0)</f>
        <v>#N/A</v>
      </c>
      <c r="BK815" s="20" t="e">
        <f t="shared" si="411"/>
        <v>#N/A</v>
      </c>
      <c r="BL815" s="20" t="e">
        <f t="shared" si="412"/>
        <v>#N/A</v>
      </c>
      <c r="BM815" s="20" t="e">
        <f t="shared" si="413"/>
        <v>#N/A</v>
      </c>
      <c r="BN815" s="25" t="e">
        <f t="shared" si="414"/>
        <v>#N/A</v>
      </c>
      <c r="BO815" s="26" t="str">
        <f t="shared" si="415"/>
        <v>0</v>
      </c>
      <c r="BP815" s="21" t="e">
        <f t="shared" si="416"/>
        <v>#VALUE!</v>
      </c>
      <c r="BQ815" s="20" t="e">
        <f t="shared" si="417"/>
        <v>#N/A</v>
      </c>
      <c r="BR815" s="20" t="e">
        <v>#N/A</v>
      </c>
      <c r="BS815" s="9" t="e">
        <v>#N/A</v>
      </c>
      <c r="BT815" s="2" t="e">
        <f t="shared" si="418"/>
        <v>#VALUE!</v>
      </c>
      <c r="BU815" s="2" t="e">
        <f t="shared" si="401"/>
        <v>#N/A</v>
      </c>
      <c r="BV815" s="2" t="e">
        <f t="shared" si="402"/>
        <v>#N/A</v>
      </c>
    </row>
    <row r="816" s="2" customFormat="1" ht="22.95" customHeight="1" spans="1:74">
      <c r="A816" s="9" t="str">
        <f t="shared" si="403"/>
        <v>BB 059Induk</v>
      </c>
      <c r="B816" s="9" t="str">
        <f t="shared" si="404"/>
        <v>BB 059jurusan 1</v>
      </c>
      <c r="C816" s="9" t="str">
        <f t="shared" si="405"/>
        <v>BB 059jurusan 2</v>
      </c>
      <c r="D816" s="9" t="str">
        <f t="shared" si="406"/>
        <v>BB 059jurusan 3</v>
      </c>
      <c r="E816" s="9" t="str">
        <f t="shared" si="407"/>
        <v>BB 059jurusan 4</v>
      </c>
      <c r="F816" s="10" t="s">
        <v>1011</v>
      </c>
      <c r="G816" s="10" t="s">
        <v>4</v>
      </c>
      <c r="H816" s="10" t="s">
        <v>1012</v>
      </c>
      <c r="I816" s="10" t="s">
        <v>11697</v>
      </c>
      <c r="J816" s="10" t="s">
        <v>11698</v>
      </c>
      <c r="K816" s="10" t="s">
        <v>7465</v>
      </c>
      <c r="L816" s="10"/>
      <c r="M816" s="10"/>
      <c r="N816" s="14">
        <f t="shared" si="408"/>
        <v>0</v>
      </c>
      <c r="O816" s="15" t="e">
        <f t="shared" si="409"/>
        <v>#VALUE!</v>
      </c>
      <c r="P816" s="15" t="e">
        <f t="shared" si="410"/>
        <v>#VALUE!</v>
      </c>
      <c r="Q816" s="17" t="e">
        <f>VLOOKUP($A816,'DATA PENGUKURAN GARDU'!$A:$BS,42,0)</f>
        <v>#N/A</v>
      </c>
      <c r="R816" s="18" t="e">
        <f t="shared" si="419"/>
        <v>#N/A</v>
      </c>
      <c r="S816" s="17" t="e">
        <f>VLOOKUP($A816,'DATA PENGUKURAN GARDU'!$A:$BS,44,0)</f>
        <v>#N/A</v>
      </c>
      <c r="T816" s="18" t="e">
        <f t="shared" si="420"/>
        <v>#N/A</v>
      </c>
      <c r="U816" s="17" t="e">
        <f>VLOOKUP($A816,'DATA PENGUKURAN GARDU'!$A:$BS,46,0)</f>
        <v>#N/A</v>
      </c>
      <c r="V816" s="18" t="e">
        <f t="shared" si="421"/>
        <v>#N/A</v>
      </c>
      <c r="W816" s="17" t="e">
        <f>VLOOKUP($A816,'DATA PENGUKURAN GARDU'!$A:$BS,48,0)</f>
        <v>#N/A</v>
      </c>
      <c r="X816" s="17" t="e">
        <f>VLOOKUP($A816,'DATA PENGUKURAN GARDU'!$A:$BS,53,0)</f>
        <v>#N/A</v>
      </c>
      <c r="Y816" s="17" t="e">
        <f>VLOOKUP($A816,'DATA PENGUKURAN GARDU'!$A:$BS,54,0)</f>
        <v>#N/A</v>
      </c>
      <c r="Z816" s="17" t="e">
        <f>VLOOKUP($A816,'DATA PENGUKURAN GARDU'!$A:$BS,55,0)</f>
        <v>#N/A</v>
      </c>
      <c r="AA816" s="20" t="e">
        <f>VLOOKUP($B816,'DATA PENGUKURAN GARDU'!$A:$BS,42,0)</f>
        <v>#N/A</v>
      </c>
      <c r="AB816" s="21" t="e">
        <f t="shared" si="422"/>
        <v>#N/A</v>
      </c>
      <c r="AC816" s="20" t="e">
        <f>VLOOKUP($B816,'DATA PENGUKURAN GARDU'!$A:$BS,44,0)</f>
        <v>#N/A</v>
      </c>
      <c r="AD816" s="21" t="e">
        <f t="shared" si="423"/>
        <v>#N/A</v>
      </c>
      <c r="AE816" s="20" t="e">
        <f>VLOOKUP($B816,'DATA PENGUKURAN GARDU'!$A:$BS,46,0)</f>
        <v>#N/A</v>
      </c>
      <c r="AF816" s="21" t="e">
        <f t="shared" si="424"/>
        <v>#N/A</v>
      </c>
      <c r="AG816" s="20" t="e">
        <f>VLOOKUP($B816,'DATA PENGUKURAN GARDU'!$A:$BS,46,0)</f>
        <v>#N/A</v>
      </c>
      <c r="AH816" s="20" t="e">
        <f>VLOOKUP($B816,'DATA PENGUKURAN GARDU'!$A:$BS,53,0)</f>
        <v>#N/A</v>
      </c>
      <c r="AI816" s="20" t="e">
        <f>VLOOKUP($B816,'DATA PENGUKURAN GARDU'!$A:$BS,54,0)</f>
        <v>#N/A</v>
      </c>
      <c r="AJ816" s="17" t="e">
        <f>VLOOKUP($C816,'DATA PENGUKURAN GARDU'!$A:$BS,42,0)</f>
        <v>#N/A</v>
      </c>
      <c r="AK816" s="23" t="e">
        <f t="shared" si="425"/>
        <v>#N/A</v>
      </c>
      <c r="AL816" s="17" t="e">
        <f>VLOOKUP($C816,'DATA PENGUKURAN GARDU'!$A:$BS,44,0)</f>
        <v>#N/A</v>
      </c>
      <c r="AM816" s="23" t="e">
        <f t="shared" si="426"/>
        <v>#N/A</v>
      </c>
      <c r="AN816" s="17" t="e">
        <f>VLOOKUP($C816,'DATA PENGUKURAN GARDU'!$A:$BS,46,0)</f>
        <v>#N/A</v>
      </c>
      <c r="AO816" s="23" t="e">
        <f t="shared" si="427"/>
        <v>#N/A</v>
      </c>
      <c r="AP816" s="17" t="e">
        <f>VLOOKUP($C816,'DATA PENGUKURAN GARDU'!$A:$BS,46,0)</f>
        <v>#N/A</v>
      </c>
      <c r="AQ816" s="17" t="e">
        <f>VLOOKUP($C816,'DATA PENGUKURAN GARDU'!$A:$BS,53,0)</f>
        <v>#N/A</v>
      </c>
      <c r="AR816" s="17" t="e">
        <f>VLOOKUP($C816,'DATA PENGUKURAN GARDU'!$A:$BS,54,0)</f>
        <v>#N/A</v>
      </c>
      <c r="AS816" s="20" t="e">
        <f>VLOOKUP($D816,'DATA PENGUKURAN GARDU'!$A:$BS,42,0)</f>
        <v>#N/A</v>
      </c>
      <c r="AT816" s="21" t="e">
        <f t="shared" si="428"/>
        <v>#N/A</v>
      </c>
      <c r="AU816" s="20" t="e">
        <f>VLOOKUP($D816,'DATA PENGUKURAN GARDU'!$A:$BS,44,0)</f>
        <v>#N/A</v>
      </c>
      <c r="AV816" s="21" t="e">
        <f t="shared" si="429"/>
        <v>#N/A</v>
      </c>
      <c r="AW816" s="20" t="e">
        <f>VLOOKUP($D816,'DATA PENGUKURAN GARDU'!$A:$BS,46,0)</f>
        <v>#N/A</v>
      </c>
      <c r="AX816" s="21" t="e">
        <f t="shared" si="430"/>
        <v>#N/A</v>
      </c>
      <c r="AY816" s="20" t="e">
        <f>VLOOKUP($D816,'DATA PENGUKURAN GARDU'!$A:$BS,46,0)</f>
        <v>#N/A</v>
      </c>
      <c r="AZ816" s="20" t="e">
        <f>VLOOKUP($D816,'DATA PENGUKURAN GARDU'!$A:$BS,53,0)</f>
        <v>#N/A</v>
      </c>
      <c r="BA816" s="20" t="e">
        <f>VLOOKUP($D816,'DATA PENGUKURAN GARDU'!$A:$BS,54,0)</f>
        <v>#N/A</v>
      </c>
      <c r="BB816" s="17" t="e">
        <f>VLOOKUP($E816,'DATA PENGUKURAN GARDU'!$A:$BS,42,0)</f>
        <v>#N/A</v>
      </c>
      <c r="BC816" s="23" t="e">
        <f t="shared" si="431"/>
        <v>#N/A</v>
      </c>
      <c r="BD816" s="17" t="e">
        <f>VLOOKUP($E816,'DATA PENGUKURAN GARDU'!$A:$BS,44,0)</f>
        <v>#N/A</v>
      </c>
      <c r="BE816" s="23" t="e">
        <f t="shared" si="432"/>
        <v>#N/A</v>
      </c>
      <c r="BF816" s="17" t="e">
        <f>VLOOKUP($E816,'DATA PENGUKURAN GARDU'!$A:$BS,46,0)</f>
        <v>#N/A</v>
      </c>
      <c r="BG816" s="23" t="e">
        <f t="shared" si="433"/>
        <v>#N/A</v>
      </c>
      <c r="BH816" s="17" t="e">
        <f>VLOOKUP($E816,'DATA PENGUKURAN GARDU'!$A:$BS,46,0)</f>
        <v>#N/A</v>
      </c>
      <c r="BI816" s="17" t="e">
        <f>VLOOKUP($E816,'DATA PENGUKURAN GARDU'!$A:$BS,53,0)</f>
        <v>#N/A</v>
      </c>
      <c r="BJ816" s="17" t="e">
        <f>VLOOKUP($E816,'DATA PENGUKURAN GARDU'!$A:$BS,54,0)</f>
        <v>#N/A</v>
      </c>
      <c r="BK816" s="20" t="e">
        <f t="shared" si="411"/>
        <v>#N/A</v>
      </c>
      <c r="BL816" s="20" t="e">
        <f t="shared" si="412"/>
        <v>#N/A</v>
      </c>
      <c r="BM816" s="20" t="e">
        <f t="shared" si="413"/>
        <v>#N/A</v>
      </c>
      <c r="BN816" s="25" t="e">
        <f t="shared" si="414"/>
        <v>#N/A</v>
      </c>
      <c r="BO816" s="26" t="str">
        <f t="shared" si="415"/>
        <v>0</v>
      </c>
      <c r="BP816" s="21" t="e">
        <f t="shared" si="416"/>
        <v>#VALUE!</v>
      </c>
      <c r="BQ816" s="20" t="e">
        <f t="shared" si="417"/>
        <v>#N/A</v>
      </c>
      <c r="BR816" s="20" t="e">
        <v>#N/A</v>
      </c>
      <c r="BS816" s="9" t="e">
        <v>#N/A</v>
      </c>
      <c r="BT816" s="2" t="e">
        <f t="shared" si="418"/>
        <v>#VALUE!</v>
      </c>
      <c r="BU816" s="2" t="e">
        <f t="shared" si="401"/>
        <v>#N/A</v>
      </c>
      <c r="BV816" s="2" t="e">
        <f t="shared" si="402"/>
        <v>#N/A</v>
      </c>
    </row>
    <row r="817" s="2" customFormat="1" ht="22.95" customHeight="1" spans="1:74">
      <c r="A817" s="9" t="str">
        <f t="shared" si="403"/>
        <v>L-051Induk</v>
      </c>
      <c r="B817" s="9" t="str">
        <f t="shared" si="404"/>
        <v>L-051jurusan 1</v>
      </c>
      <c r="C817" s="9" t="str">
        <f t="shared" si="405"/>
        <v>L-051jurusan 2</v>
      </c>
      <c r="D817" s="9" t="str">
        <f t="shared" si="406"/>
        <v>L-051jurusan 3</v>
      </c>
      <c r="E817" s="9" t="str">
        <f t="shared" si="407"/>
        <v>L-051jurusan 4</v>
      </c>
      <c r="F817" s="10" t="s">
        <v>489</v>
      </c>
      <c r="G817" s="10" t="s">
        <v>22</v>
      </c>
      <c r="H817" s="10" t="s">
        <v>1013</v>
      </c>
      <c r="I817" s="10" t="s">
        <v>11699</v>
      </c>
      <c r="J817" s="10" t="s">
        <v>11700</v>
      </c>
      <c r="K817" s="10" t="s">
        <v>7465</v>
      </c>
      <c r="L817" s="10"/>
      <c r="M817" s="10"/>
      <c r="N817" s="14">
        <f t="shared" si="408"/>
        <v>0</v>
      </c>
      <c r="O817" s="15" t="e">
        <f t="shared" si="409"/>
        <v>#VALUE!</v>
      </c>
      <c r="P817" s="15" t="e">
        <f t="shared" si="410"/>
        <v>#VALUE!</v>
      </c>
      <c r="Q817" s="17" t="e">
        <f>VLOOKUP($A817,'DATA PENGUKURAN GARDU'!$A:$BS,42,0)</f>
        <v>#N/A</v>
      </c>
      <c r="R817" s="18" t="e">
        <f t="shared" si="419"/>
        <v>#N/A</v>
      </c>
      <c r="S817" s="17" t="e">
        <f>VLOOKUP($A817,'DATA PENGUKURAN GARDU'!$A:$BS,44,0)</f>
        <v>#N/A</v>
      </c>
      <c r="T817" s="18" t="e">
        <f t="shared" si="420"/>
        <v>#N/A</v>
      </c>
      <c r="U817" s="17" t="e">
        <f>VLOOKUP($A817,'DATA PENGUKURAN GARDU'!$A:$BS,46,0)</f>
        <v>#N/A</v>
      </c>
      <c r="V817" s="18" t="e">
        <f t="shared" si="421"/>
        <v>#N/A</v>
      </c>
      <c r="W817" s="17" t="e">
        <f>VLOOKUP($A817,'DATA PENGUKURAN GARDU'!$A:$BS,48,0)</f>
        <v>#N/A</v>
      </c>
      <c r="X817" s="17" t="e">
        <f>VLOOKUP($A817,'DATA PENGUKURAN GARDU'!$A:$BS,53,0)</f>
        <v>#N/A</v>
      </c>
      <c r="Y817" s="17" t="e">
        <f>VLOOKUP($A817,'DATA PENGUKURAN GARDU'!$A:$BS,54,0)</f>
        <v>#N/A</v>
      </c>
      <c r="Z817" s="17" t="e">
        <f>VLOOKUP($A817,'DATA PENGUKURAN GARDU'!$A:$BS,55,0)</f>
        <v>#N/A</v>
      </c>
      <c r="AA817" s="20" t="e">
        <f>VLOOKUP($B817,'DATA PENGUKURAN GARDU'!$A:$BS,42,0)</f>
        <v>#N/A</v>
      </c>
      <c r="AB817" s="21" t="e">
        <f t="shared" si="422"/>
        <v>#N/A</v>
      </c>
      <c r="AC817" s="20" t="e">
        <f>VLOOKUP($B817,'DATA PENGUKURAN GARDU'!$A:$BS,44,0)</f>
        <v>#N/A</v>
      </c>
      <c r="AD817" s="21" t="e">
        <f t="shared" si="423"/>
        <v>#N/A</v>
      </c>
      <c r="AE817" s="20" t="e">
        <f>VLOOKUP($B817,'DATA PENGUKURAN GARDU'!$A:$BS,46,0)</f>
        <v>#N/A</v>
      </c>
      <c r="AF817" s="21" t="e">
        <f t="shared" si="424"/>
        <v>#N/A</v>
      </c>
      <c r="AG817" s="20" t="e">
        <f>VLOOKUP($B817,'DATA PENGUKURAN GARDU'!$A:$BS,46,0)</f>
        <v>#N/A</v>
      </c>
      <c r="AH817" s="20" t="e">
        <f>VLOOKUP($B817,'DATA PENGUKURAN GARDU'!$A:$BS,53,0)</f>
        <v>#N/A</v>
      </c>
      <c r="AI817" s="20" t="e">
        <f>VLOOKUP($B817,'DATA PENGUKURAN GARDU'!$A:$BS,54,0)</f>
        <v>#N/A</v>
      </c>
      <c r="AJ817" s="17" t="e">
        <f>VLOOKUP($C817,'DATA PENGUKURAN GARDU'!$A:$BS,42,0)</f>
        <v>#N/A</v>
      </c>
      <c r="AK817" s="23" t="e">
        <f t="shared" si="425"/>
        <v>#N/A</v>
      </c>
      <c r="AL817" s="17" t="e">
        <f>VLOOKUP($C817,'DATA PENGUKURAN GARDU'!$A:$BS,44,0)</f>
        <v>#N/A</v>
      </c>
      <c r="AM817" s="23" t="e">
        <f t="shared" si="426"/>
        <v>#N/A</v>
      </c>
      <c r="AN817" s="17" t="e">
        <f>VLOOKUP($C817,'DATA PENGUKURAN GARDU'!$A:$BS,46,0)</f>
        <v>#N/A</v>
      </c>
      <c r="AO817" s="23" t="e">
        <f t="shared" si="427"/>
        <v>#N/A</v>
      </c>
      <c r="AP817" s="17" t="e">
        <f>VLOOKUP($C817,'DATA PENGUKURAN GARDU'!$A:$BS,46,0)</f>
        <v>#N/A</v>
      </c>
      <c r="AQ817" s="17" t="e">
        <f>VLOOKUP($C817,'DATA PENGUKURAN GARDU'!$A:$BS,53,0)</f>
        <v>#N/A</v>
      </c>
      <c r="AR817" s="17" t="e">
        <f>VLOOKUP($C817,'DATA PENGUKURAN GARDU'!$A:$BS,54,0)</f>
        <v>#N/A</v>
      </c>
      <c r="AS817" s="20" t="e">
        <f>VLOOKUP($D817,'DATA PENGUKURAN GARDU'!$A:$BS,42,0)</f>
        <v>#N/A</v>
      </c>
      <c r="AT817" s="21" t="e">
        <f t="shared" si="428"/>
        <v>#N/A</v>
      </c>
      <c r="AU817" s="20" t="e">
        <f>VLOOKUP($D817,'DATA PENGUKURAN GARDU'!$A:$BS,44,0)</f>
        <v>#N/A</v>
      </c>
      <c r="AV817" s="21" t="e">
        <f t="shared" si="429"/>
        <v>#N/A</v>
      </c>
      <c r="AW817" s="20" t="e">
        <f>VLOOKUP($D817,'DATA PENGUKURAN GARDU'!$A:$BS,46,0)</f>
        <v>#N/A</v>
      </c>
      <c r="AX817" s="21" t="e">
        <f t="shared" si="430"/>
        <v>#N/A</v>
      </c>
      <c r="AY817" s="20" t="e">
        <f>VLOOKUP($D817,'DATA PENGUKURAN GARDU'!$A:$BS,46,0)</f>
        <v>#N/A</v>
      </c>
      <c r="AZ817" s="20" t="e">
        <f>VLOOKUP($D817,'DATA PENGUKURAN GARDU'!$A:$BS,53,0)</f>
        <v>#N/A</v>
      </c>
      <c r="BA817" s="20" t="e">
        <f>VLOOKUP($D817,'DATA PENGUKURAN GARDU'!$A:$BS,54,0)</f>
        <v>#N/A</v>
      </c>
      <c r="BB817" s="17" t="e">
        <f>VLOOKUP($E817,'DATA PENGUKURAN GARDU'!$A:$BS,42,0)</f>
        <v>#N/A</v>
      </c>
      <c r="BC817" s="23" t="e">
        <f t="shared" si="431"/>
        <v>#N/A</v>
      </c>
      <c r="BD817" s="17" t="e">
        <f>VLOOKUP($E817,'DATA PENGUKURAN GARDU'!$A:$BS,44,0)</f>
        <v>#N/A</v>
      </c>
      <c r="BE817" s="23" t="e">
        <f t="shared" si="432"/>
        <v>#N/A</v>
      </c>
      <c r="BF817" s="17" t="e">
        <f>VLOOKUP($E817,'DATA PENGUKURAN GARDU'!$A:$BS,46,0)</f>
        <v>#N/A</v>
      </c>
      <c r="BG817" s="23" t="e">
        <f t="shared" si="433"/>
        <v>#N/A</v>
      </c>
      <c r="BH817" s="17" t="e">
        <f>VLOOKUP($E817,'DATA PENGUKURAN GARDU'!$A:$BS,46,0)</f>
        <v>#N/A</v>
      </c>
      <c r="BI817" s="17" t="e">
        <f>VLOOKUP($E817,'DATA PENGUKURAN GARDU'!$A:$BS,53,0)</f>
        <v>#N/A</v>
      </c>
      <c r="BJ817" s="17" t="e">
        <f>VLOOKUP($E817,'DATA PENGUKURAN GARDU'!$A:$BS,54,0)</f>
        <v>#N/A</v>
      </c>
      <c r="BK817" s="20" t="e">
        <f t="shared" si="411"/>
        <v>#N/A</v>
      </c>
      <c r="BL817" s="20" t="e">
        <f t="shared" si="412"/>
        <v>#N/A</v>
      </c>
      <c r="BM817" s="20" t="e">
        <f t="shared" si="413"/>
        <v>#N/A</v>
      </c>
      <c r="BN817" s="25" t="e">
        <f t="shared" si="414"/>
        <v>#N/A</v>
      </c>
      <c r="BO817" s="26" t="str">
        <f t="shared" si="415"/>
        <v>0</v>
      </c>
      <c r="BP817" s="21" t="e">
        <f t="shared" si="416"/>
        <v>#VALUE!</v>
      </c>
      <c r="BQ817" s="20" t="e">
        <f t="shared" si="417"/>
        <v>#N/A</v>
      </c>
      <c r="BR817" s="20" t="e">
        <v>#N/A</v>
      </c>
      <c r="BS817" s="9" t="e">
        <v>#N/A</v>
      </c>
      <c r="BT817" s="2" t="e">
        <f t="shared" si="418"/>
        <v>#VALUE!</v>
      </c>
      <c r="BU817" s="2" t="e">
        <f t="shared" si="401"/>
        <v>#N/A</v>
      </c>
      <c r="BV817" s="2" t="e">
        <f t="shared" si="402"/>
        <v>#N/A</v>
      </c>
    </row>
    <row r="818" s="2" customFormat="1" ht="22.95" customHeight="1" spans="1:74">
      <c r="A818" s="9" t="str">
        <f t="shared" si="403"/>
        <v>NL 062Induk</v>
      </c>
      <c r="B818" s="9" t="str">
        <f t="shared" si="404"/>
        <v>NL 062jurusan 1</v>
      </c>
      <c r="C818" s="9" t="str">
        <f t="shared" si="405"/>
        <v>NL 062jurusan 2</v>
      </c>
      <c r="D818" s="9" t="str">
        <f t="shared" si="406"/>
        <v>NL 062jurusan 3</v>
      </c>
      <c r="E818" s="9" t="str">
        <f t="shared" si="407"/>
        <v>NL 062jurusan 4</v>
      </c>
      <c r="F818" s="10" t="s">
        <v>342</v>
      </c>
      <c r="G818" s="10" t="s">
        <v>101</v>
      </c>
      <c r="H818" s="10" t="s">
        <v>1014</v>
      </c>
      <c r="I818" s="10" t="s">
        <v>11701</v>
      </c>
      <c r="J818" s="10" t="s">
        <v>11702</v>
      </c>
      <c r="K818" s="10" t="s">
        <v>7465</v>
      </c>
      <c r="L818" s="10"/>
      <c r="M818" s="10"/>
      <c r="N818" s="14">
        <f t="shared" si="408"/>
        <v>0</v>
      </c>
      <c r="O818" s="15" t="e">
        <f t="shared" si="409"/>
        <v>#VALUE!</v>
      </c>
      <c r="P818" s="15" t="e">
        <f t="shared" si="410"/>
        <v>#VALUE!</v>
      </c>
      <c r="Q818" s="17" t="e">
        <f>VLOOKUP($A818,'DATA PENGUKURAN GARDU'!$A:$BS,42,0)</f>
        <v>#N/A</v>
      </c>
      <c r="R818" s="18" t="e">
        <f t="shared" si="419"/>
        <v>#N/A</v>
      </c>
      <c r="S818" s="17" t="e">
        <f>VLOOKUP($A818,'DATA PENGUKURAN GARDU'!$A:$BS,44,0)</f>
        <v>#N/A</v>
      </c>
      <c r="T818" s="18" t="e">
        <f t="shared" si="420"/>
        <v>#N/A</v>
      </c>
      <c r="U818" s="17" t="e">
        <f>VLOOKUP($A818,'DATA PENGUKURAN GARDU'!$A:$BS,46,0)</f>
        <v>#N/A</v>
      </c>
      <c r="V818" s="18" t="e">
        <f t="shared" si="421"/>
        <v>#N/A</v>
      </c>
      <c r="W818" s="17" t="e">
        <f>VLOOKUP($A818,'DATA PENGUKURAN GARDU'!$A:$BS,48,0)</f>
        <v>#N/A</v>
      </c>
      <c r="X818" s="17" t="e">
        <f>VLOOKUP($A818,'DATA PENGUKURAN GARDU'!$A:$BS,53,0)</f>
        <v>#N/A</v>
      </c>
      <c r="Y818" s="17" t="e">
        <f>VLOOKUP($A818,'DATA PENGUKURAN GARDU'!$A:$BS,54,0)</f>
        <v>#N/A</v>
      </c>
      <c r="Z818" s="17" t="e">
        <f>VLOOKUP($A818,'DATA PENGUKURAN GARDU'!$A:$BS,55,0)</f>
        <v>#N/A</v>
      </c>
      <c r="AA818" s="20" t="e">
        <f>VLOOKUP($B818,'DATA PENGUKURAN GARDU'!$A:$BS,42,0)</f>
        <v>#N/A</v>
      </c>
      <c r="AB818" s="21" t="e">
        <f t="shared" si="422"/>
        <v>#N/A</v>
      </c>
      <c r="AC818" s="20" t="e">
        <f>VLOOKUP($B818,'DATA PENGUKURAN GARDU'!$A:$BS,44,0)</f>
        <v>#N/A</v>
      </c>
      <c r="AD818" s="21" t="e">
        <f t="shared" si="423"/>
        <v>#N/A</v>
      </c>
      <c r="AE818" s="20" t="e">
        <f>VLOOKUP($B818,'DATA PENGUKURAN GARDU'!$A:$BS,46,0)</f>
        <v>#N/A</v>
      </c>
      <c r="AF818" s="21" t="e">
        <f t="shared" si="424"/>
        <v>#N/A</v>
      </c>
      <c r="AG818" s="20" t="e">
        <f>VLOOKUP($B818,'DATA PENGUKURAN GARDU'!$A:$BS,46,0)</f>
        <v>#N/A</v>
      </c>
      <c r="AH818" s="20" t="e">
        <f>VLOOKUP($B818,'DATA PENGUKURAN GARDU'!$A:$BS,53,0)</f>
        <v>#N/A</v>
      </c>
      <c r="AI818" s="20" t="e">
        <f>VLOOKUP($B818,'DATA PENGUKURAN GARDU'!$A:$BS,54,0)</f>
        <v>#N/A</v>
      </c>
      <c r="AJ818" s="17" t="e">
        <f>VLOOKUP($C818,'DATA PENGUKURAN GARDU'!$A:$BS,42,0)</f>
        <v>#N/A</v>
      </c>
      <c r="AK818" s="23" t="e">
        <f t="shared" si="425"/>
        <v>#N/A</v>
      </c>
      <c r="AL818" s="17" t="e">
        <f>VLOOKUP($C818,'DATA PENGUKURAN GARDU'!$A:$BS,44,0)</f>
        <v>#N/A</v>
      </c>
      <c r="AM818" s="23" t="e">
        <f t="shared" si="426"/>
        <v>#N/A</v>
      </c>
      <c r="AN818" s="17" t="e">
        <f>VLOOKUP($C818,'DATA PENGUKURAN GARDU'!$A:$BS,46,0)</f>
        <v>#N/A</v>
      </c>
      <c r="AO818" s="23" t="e">
        <f t="shared" si="427"/>
        <v>#N/A</v>
      </c>
      <c r="AP818" s="17" t="e">
        <f>VLOOKUP($C818,'DATA PENGUKURAN GARDU'!$A:$BS,46,0)</f>
        <v>#N/A</v>
      </c>
      <c r="AQ818" s="17" t="e">
        <f>VLOOKUP($C818,'DATA PENGUKURAN GARDU'!$A:$BS,53,0)</f>
        <v>#N/A</v>
      </c>
      <c r="AR818" s="17" t="e">
        <f>VLOOKUP($C818,'DATA PENGUKURAN GARDU'!$A:$BS,54,0)</f>
        <v>#N/A</v>
      </c>
      <c r="AS818" s="20" t="e">
        <f>VLOOKUP($D818,'DATA PENGUKURAN GARDU'!$A:$BS,42,0)</f>
        <v>#N/A</v>
      </c>
      <c r="AT818" s="21" t="e">
        <f t="shared" si="428"/>
        <v>#N/A</v>
      </c>
      <c r="AU818" s="20" t="e">
        <f>VLOOKUP($D818,'DATA PENGUKURAN GARDU'!$A:$BS,44,0)</f>
        <v>#N/A</v>
      </c>
      <c r="AV818" s="21" t="e">
        <f t="shared" si="429"/>
        <v>#N/A</v>
      </c>
      <c r="AW818" s="20" t="e">
        <f>VLOOKUP($D818,'DATA PENGUKURAN GARDU'!$A:$BS,46,0)</f>
        <v>#N/A</v>
      </c>
      <c r="AX818" s="21" t="e">
        <f t="shared" si="430"/>
        <v>#N/A</v>
      </c>
      <c r="AY818" s="20" t="e">
        <f>VLOOKUP($D818,'DATA PENGUKURAN GARDU'!$A:$BS,46,0)</f>
        <v>#N/A</v>
      </c>
      <c r="AZ818" s="20" t="e">
        <f>VLOOKUP($D818,'DATA PENGUKURAN GARDU'!$A:$BS,53,0)</f>
        <v>#N/A</v>
      </c>
      <c r="BA818" s="20" t="e">
        <f>VLOOKUP($D818,'DATA PENGUKURAN GARDU'!$A:$BS,54,0)</f>
        <v>#N/A</v>
      </c>
      <c r="BB818" s="17" t="e">
        <f>VLOOKUP($E818,'DATA PENGUKURAN GARDU'!$A:$BS,42,0)</f>
        <v>#N/A</v>
      </c>
      <c r="BC818" s="23" t="e">
        <f t="shared" si="431"/>
        <v>#N/A</v>
      </c>
      <c r="BD818" s="17" t="e">
        <f>VLOOKUP($E818,'DATA PENGUKURAN GARDU'!$A:$BS,44,0)</f>
        <v>#N/A</v>
      </c>
      <c r="BE818" s="23" t="e">
        <f t="shared" si="432"/>
        <v>#N/A</v>
      </c>
      <c r="BF818" s="17" t="e">
        <f>VLOOKUP($E818,'DATA PENGUKURAN GARDU'!$A:$BS,46,0)</f>
        <v>#N/A</v>
      </c>
      <c r="BG818" s="23" t="e">
        <f t="shared" si="433"/>
        <v>#N/A</v>
      </c>
      <c r="BH818" s="17" t="e">
        <f>VLOOKUP($E818,'DATA PENGUKURAN GARDU'!$A:$BS,46,0)</f>
        <v>#N/A</v>
      </c>
      <c r="BI818" s="17" t="e">
        <f>VLOOKUP($E818,'DATA PENGUKURAN GARDU'!$A:$BS,53,0)</f>
        <v>#N/A</v>
      </c>
      <c r="BJ818" s="17" t="e">
        <f>VLOOKUP($E818,'DATA PENGUKURAN GARDU'!$A:$BS,54,0)</f>
        <v>#N/A</v>
      </c>
      <c r="BK818" s="20" t="e">
        <f t="shared" si="411"/>
        <v>#N/A</v>
      </c>
      <c r="BL818" s="20" t="e">
        <f t="shared" si="412"/>
        <v>#N/A</v>
      </c>
      <c r="BM818" s="20" t="e">
        <f t="shared" si="413"/>
        <v>#N/A</v>
      </c>
      <c r="BN818" s="25" t="e">
        <f t="shared" si="414"/>
        <v>#N/A</v>
      </c>
      <c r="BO818" s="26" t="str">
        <f t="shared" si="415"/>
        <v>0</v>
      </c>
      <c r="BP818" s="21" t="e">
        <f t="shared" si="416"/>
        <v>#VALUE!</v>
      </c>
      <c r="BQ818" s="20" t="e">
        <f t="shared" si="417"/>
        <v>#N/A</v>
      </c>
      <c r="BR818" s="20" t="e">
        <v>#N/A</v>
      </c>
      <c r="BS818" s="9" t="e">
        <v>#N/A</v>
      </c>
      <c r="BT818" s="2" t="e">
        <f t="shared" si="418"/>
        <v>#VALUE!</v>
      </c>
      <c r="BU818" s="2" t="e">
        <f t="shared" si="401"/>
        <v>#N/A</v>
      </c>
      <c r="BV818" s="2" t="e">
        <f t="shared" si="402"/>
        <v>#N/A</v>
      </c>
    </row>
    <row r="819" s="2" customFormat="1" ht="22.95" customHeight="1" spans="1:74">
      <c r="A819" s="9" t="str">
        <f t="shared" si="403"/>
        <v>NP 002Induk</v>
      </c>
      <c r="B819" s="9" t="str">
        <f t="shared" si="404"/>
        <v>NP 002jurusan 1</v>
      </c>
      <c r="C819" s="9" t="str">
        <f t="shared" si="405"/>
        <v>NP 002jurusan 2</v>
      </c>
      <c r="D819" s="9" t="str">
        <f t="shared" si="406"/>
        <v>NP 002jurusan 3</v>
      </c>
      <c r="E819" s="9" t="str">
        <f t="shared" si="407"/>
        <v>NP 002jurusan 4</v>
      </c>
      <c r="F819" s="10" t="s">
        <v>497</v>
      </c>
      <c r="G819" s="10" t="s">
        <v>101</v>
      </c>
      <c r="H819" s="10" t="s">
        <v>1015</v>
      </c>
      <c r="I819" s="10" t="s">
        <v>11703</v>
      </c>
      <c r="J819" s="10" t="s">
        <v>11704</v>
      </c>
      <c r="K819" s="10" t="s">
        <v>7465</v>
      </c>
      <c r="L819" s="10"/>
      <c r="M819" s="10"/>
      <c r="N819" s="14">
        <f t="shared" si="408"/>
        <v>0</v>
      </c>
      <c r="O819" s="15" t="e">
        <f t="shared" si="409"/>
        <v>#VALUE!</v>
      </c>
      <c r="P819" s="15" t="e">
        <f t="shared" si="410"/>
        <v>#VALUE!</v>
      </c>
      <c r="Q819" s="17" t="e">
        <f>VLOOKUP($A819,'DATA PENGUKURAN GARDU'!$A:$BS,42,0)</f>
        <v>#N/A</v>
      </c>
      <c r="R819" s="18" t="e">
        <f t="shared" si="419"/>
        <v>#N/A</v>
      </c>
      <c r="S819" s="17" t="e">
        <f>VLOOKUP($A819,'DATA PENGUKURAN GARDU'!$A:$BS,44,0)</f>
        <v>#N/A</v>
      </c>
      <c r="T819" s="18" t="e">
        <f t="shared" si="420"/>
        <v>#N/A</v>
      </c>
      <c r="U819" s="17" t="e">
        <f>VLOOKUP($A819,'DATA PENGUKURAN GARDU'!$A:$BS,46,0)</f>
        <v>#N/A</v>
      </c>
      <c r="V819" s="18" t="e">
        <f t="shared" si="421"/>
        <v>#N/A</v>
      </c>
      <c r="W819" s="17" t="e">
        <f>VLOOKUP($A819,'DATA PENGUKURAN GARDU'!$A:$BS,48,0)</f>
        <v>#N/A</v>
      </c>
      <c r="X819" s="17" t="e">
        <f>VLOOKUP($A819,'DATA PENGUKURAN GARDU'!$A:$BS,53,0)</f>
        <v>#N/A</v>
      </c>
      <c r="Y819" s="17" t="e">
        <f>VLOOKUP($A819,'DATA PENGUKURAN GARDU'!$A:$BS,54,0)</f>
        <v>#N/A</v>
      </c>
      <c r="Z819" s="17" t="e">
        <f>VLOOKUP($A819,'DATA PENGUKURAN GARDU'!$A:$BS,55,0)</f>
        <v>#N/A</v>
      </c>
      <c r="AA819" s="20" t="e">
        <f>VLOOKUP($B819,'DATA PENGUKURAN GARDU'!$A:$BS,42,0)</f>
        <v>#N/A</v>
      </c>
      <c r="AB819" s="21" t="e">
        <f t="shared" si="422"/>
        <v>#N/A</v>
      </c>
      <c r="AC819" s="20" t="e">
        <f>VLOOKUP($B819,'DATA PENGUKURAN GARDU'!$A:$BS,44,0)</f>
        <v>#N/A</v>
      </c>
      <c r="AD819" s="21" t="e">
        <f t="shared" si="423"/>
        <v>#N/A</v>
      </c>
      <c r="AE819" s="20" t="e">
        <f>VLOOKUP($B819,'DATA PENGUKURAN GARDU'!$A:$BS,46,0)</f>
        <v>#N/A</v>
      </c>
      <c r="AF819" s="21" t="e">
        <f t="shared" si="424"/>
        <v>#N/A</v>
      </c>
      <c r="AG819" s="20" t="e">
        <f>VLOOKUP($B819,'DATA PENGUKURAN GARDU'!$A:$BS,46,0)</f>
        <v>#N/A</v>
      </c>
      <c r="AH819" s="20" t="e">
        <f>VLOOKUP($B819,'DATA PENGUKURAN GARDU'!$A:$BS,53,0)</f>
        <v>#N/A</v>
      </c>
      <c r="AI819" s="20" t="e">
        <f>VLOOKUP($B819,'DATA PENGUKURAN GARDU'!$A:$BS,54,0)</f>
        <v>#N/A</v>
      </c>
      <c r="AJ819" s="17" t="e">
        <f>VLOOKUP($C819,'DATA PENGUKURAN GARDU'!$A:$BS,42,0)</f>
        <v>#N/A</v>
      </c>
      <c r="AK819" s="23" t="e">
        <f t="shared" si="425"/>
        <v>#N/A</v>
      </c>
      <c r="AL819" s="17" t="e">
        <f>VLOOKUP($C819,'DATA PENGUKURAN GARDU'!$A:$BS,44,0)</f>
        <v>#N/A</v>
      </c>
      <c r="AM819" s="23" t="e">
        <f t="shared" si="426"/>
        <v>#N/A</v>
      </c>
      <c r="AN819" s="17" t="e">
        <f>VLOOKUP($C819,'DATA PENGUKURAN GARDU'!$A:$BS,46,0)</f>
        <v>#N/A</v>
      </c>
      <c r="AO819" s="23" t="e">
        <f t="shared" si="427"/>
        <v>#N/A</v>
      </c>
      <c r="AP819" s="17" t="e">
        <f>VLOOKUP($C819,'DATA PENGUKURAN GARDU'!$A:$BS,46,0)</f>
        <v>#N/A</v>
      </c>
      <c r="AQ819" s="17" t="e">
        <f>VLOOKUP($C819,'DATA PENGUKURAN GARDU'!$A:$BS,53,0)</f>
        <v>#N/A</v>
      </c>
      <c r="AR819" s="17" t="e">
        <f>VLOOKUP($C819,'DATA PENGUKURAN GARDU'!$A:$BS,54,0)</f>
        <v>#N/A</v>
      </c>
      <c r="AS819" s="20" t="e">
        <f>VLOOKUP($D819,'DATA PENGUKURAN GARDU'!$A:$BS,42,0)</f>
        <v>#N/A</v>
      </c>
      <c r="AT819" s="21" t="e">
        <f t="shared" si="428"/>
        <v>#N/A</v>
      </c>
      <c r="AU819" s="20" t="e">
        <f>VLOOKUP($D819,'DATA PENGUKURAN GARDU'!$A:$BS,44,0)</f>
        <v>#N/A</v>
      </c>
      <c r="AV819" s="21" t="e">
        <f t="shared" si="429"/>
        <v>#N/A</v>
      </c>
      <c r="AW819" s="20" t="e">
        <f>VLOOKUP($D819,'DATA PENGUKURAN GARDU'!$A:$BS,46,0)</f>
        <v>#N/A</v>
      </c>
      <c r="AX819" s="21" t="e">
        <f t="shared" si="430"/>
        <v>#N/A</v>
      </c>
      <c r="AY819" s="20" t="e">
        <f>VLOOKUP($D819,'DATA PENGUKURAN GARDU'!$A:$BS,46,0)</f>
        <v>#N/A</v>
      </c>
      <c r="AZ819" s="20" t="e">
        <f>VLOOKUP($D819,'DATA PENGUKURAN GARDU'!$A:$BS,53,0)</f>
        <v>#N/A</v>
      </c>
      <c r="BA819" s="20" t="e">
        <f>VLOOKUP($D819,'DATA PENGUKURAN GARDU'!$A:$BS,54,0)</f>
        <v>#N/A</v>
      </c>
      <c r="BB819" s="17" t="e">
        <f>VLOOKUP($E819,'DATA PENGUKURAN GARDU'!$A:$BS,42,0)</f>
        <v>#N/A</v>
      </c>
      <c r="BC819" s="23" t="e">
        <f t="shared" si="431"/>
        <v>#N/A</v>
      </c>
      <c r="BD819" s="17" t="e">
        <f>VLOOKUP($E819,'DATA PENGUKURAN GARDU'!$A:$BS,44,0)</f>
        <v>#N/A</v>
      </c>
      <c r="BE819" s="23" t="e">
        <f t="shared" si="432"/>
        <v>#N/A</v>
      </c>
      <c r="BF819" s="17" t="e">
        <f>VLOOKUP($E819,'DATA PENGUKURAN GARDU'!$A:$BS,46,0)</f>
        <v>#N/A</v>
      </c>
      <c r="BG819" s="23" t="e">
        <f t="shared" si="433"/>
        <v>#N/A</v>
      </c>
      <c r="BH819" s="17" t="e">
        <f>VLOOKUP($E819,'DATA PENGUKURAN GARDU'!$A:$BS,46,0)</f>
        <v>#N/A</v>
      </c>
      <c r="BI819" s="17" t="e">
        <f>VLOOKUP($E819,'DATA PENGUKURAN GARDU'!$A:$BS,53,0)</f>
        <v>#N/A</v>
      </c>
      <c r="BJ819" s="17" t="e">
        <f>VLOOKUP($E819,'DATA PENGUKURAN GARDU'!$A:$BS,54,0)</f>
        <v>#N/A</v>
      </c>
      <c r="BK819" s="20" t="e">
        <f t="shared" si="411"/>
        <v>#N/A</v>
      </c>
      <c r="BL819" s="20" t="e">
        <f t="shared" si="412"/>
        <v>#N/A</v>
      </c>
      <c r="BM819" s="20" t="e">
        <f t="shared" si="413"/>
        <v>#N/A</v>
      </c>
      <c r="BN819" s="25" t="e">
        <f t="shared" si="414"/>
        <v>#N/A</v>
      </c>
      <c r="BO819" s="26" t="str">
        <f t="shared" si="415"/>
        <v>0</v>
      </c>
      <c r="BP819" s="21" t="e">
        <f t="shared" si="416"/>
        <v>#VALUE!</v>
      </c>
      <c r="BQ819" s="20" t="e">
        <f t="shared" si="417"/>
        <v>#N/A</v>
      </c>
      <c r="BR819" s="20" t="e">
        <v>#N/A</v>
      </c>
      <c r="BS819" s="9" t="e">
        <v>#N/A</v>
      </c>
      <c r="BT819" s="2" t="e">
        <f t="shared" si="418"/>
        <v>#VALUE!</v>
      </c>
      <c r="BU819" s="2" t="e">
        <f t="shared" si="401"/>
        <v>#N/A</v>
      </c>
      <c r="BV819" s="2" t="e">
        <f t="shared" si="402"/>
        <v>#N/A</v>
      </c>
    </row>
    <row r="820" s="2" customFormat="1" ht="22.95" customHeight="1" spans="1:74">
      <c r="A820" s="9" t="str">
        <f t="shared" si="403"/>
        <v>NP 006Induk</v>
      </c>
      <c r="B820" s="9" t="str">
        <f t="shared" si="404"/>
        <v>NP 006jurusan 1</v>
      </c>
      <c r="C820" s="9" t="str">
        <f t="shared" si="405"/>
        <v>NP 006jurusan 2</v>
      </c>
      <c r="D820" s="9" t="str">
        <f t="shared" si="406"/>
        <v>NP 006jurusan 3</v>
      </c>
      <c r="E820" s="9" t="str">
        <f t="shared" si="407"/>
        <v>NP 006jurusan 4</v>
      </c>
      <c r="F820" s="10" t="s">
        <v>497</v>
      </c>
      <c r="G820" s="10" t="s">
        <v>101</v>
      </c>
      <c r="H820" s="10" t="s">
        <v>1016</v>
      </c>
      <c r="I820" s="10" t="s">
        <v>11705</v>
      </c>
      <c r="J820" s="10" t="s">
        <v>11706</v>
      </c>
      <c r="K820" s="10" t="s">
        <v>7465</v>
      </c>
      <c r="L820" s="10"/>
      <c r="M820" s="10"/>
      <c r="N820" s="14">
        <f t="shared" si="408"/>
        <v>0</v>
      </c>
      <c r="O820" s="15" t="e">
        <f t="shared" si="409"/>
        <v>#VALUE!</v>
      </c>
      <c r="P820" s="15" t="e">
        <f t="shared" si="410"/>
        <v>#VALUE!</v>
      </c>
      <c r="Q820" s="17" t="e">
        <f>VLOOKUP($A820,'DATA PENGUKURAN GARDU'!$A:$BS,42,0)</f>
        <v>#N/A</v>
      </c>
      <c r="R820" s="18" t="e">
        <f t="shared" si="419"/>
        <v>#N/A</v>
      </c>
      <c r="S820" s="17" t="e">
        <f>VLOOKUP($A820,'DATA PENGUKURAN GARDU'!$A:$BS,44,0)</f>
        <v>#N/A</v>
      </c>
      <c r="T820" s="18" t="e">
        <f t="shared" si="420"/>
        <v>#N/A</v>
      </c>
      <c r="U820" s="17" t="e">
        <f>VLOOKUP($A820,'DATA PENGUKURAN GARDU'!$A:$BS,46,0)</f>
        <v>#N/A</v>
      </c>
      <c r="V820" s="18" t="e">
        <f t="shared" si="421"/>
        <v>#N/A</v>
      </c>
      <c r="W820" s="17" t="e">
        <f>VLOOKUP($A820,'DATA PENGUKURAN GARDU'!$A:$BS,48,0)</f>
        <v>#N/A</v>
      </c>
      <c r="X820" s="17" t="e">
        <f>VLOOKUP($A820,'DATA PENGUKURAN GARDU'!$A:$BS,53,0)</f>
        <v>#N/A</v>
      </c>
      <c r="Y820" s="17" t="e">
        <f>VLOOKUP($A820,'DATA PENGUKURAN GARDU'!$A:$BS,54,0)</f>
        <v>#N/A</v>
      </c>
      <c r="Z820" s="17" t="e">
        <f>VLOOKUP($A820,'DATA PENGUKURAN GARDU'!$A:$BS,55,0)</f>
        <v>#N/A</v>
      </c>
      <c r="AA820" s="20" t="e">
        <f>VLOOKUP($B820,'DATA PENGUKURAN GARDU'!$A:$BS,42,0)</f>
        <v>#N/A</v>
      </c>
      <c r="AB820" s="21" t="e">
        <f t="shared" si="422"/>
        <v>#N/A</v>
      </c>
      <c r="AC820" s="20" t="e">
        <f>VLOOKUP($B820,'DATA PENGUKURAN GARDU'!$A:$BS,44,0)</f>
        <v>#N/A</v>
      </c>
      <c r="AD820" s="21" t="e">
        <f t="shared" si="423"/>
        <v>#N/A</v>
      </c>
      <c r="AE820" s="20" t="e">
        <f>VLOOKUP($B820,'DATA PENGUKURAN GARDU'!$A:$BS,46,0)</f>
        <v>#N/A</v>
      </c>
      <c r="AF820" s="21" t="e">
        <f t="shared" si="424"/>
        <v>#N/A</v>
      </c>
      <c r="AG820" s="20" t="e">
        <f>VLOOKUP($B820,'DATA PENGUKURAN GARDU'!$A:$BS,46,0)</f>
        <v>#N/A</v>
      </c>
      <c r="AH820" s="20" t="e">
        <f>VLOOKUP($B820,'DATA PENGUKURAN GARDU'!$A:$BS,53,0)</f>
        <v>#N/A</v>
      </c>
      <c r="AI820" s="20" t="e">
        <f>VLOOKUP($B820,'DATA PENGUKURAN GARDU'!$A:$BS,54,0)</f>
        <v>#N/A</v>
      </c>
      <c r="AJ820" s="17" t="e">
        <f>VLOOKUP($C820,'DATA PENGUKURAN GARDU'!$A:$BS,42,0)</f>
        <v>#N/A</v>
      </c>
      <c r="AK820" s="23" t="e">
        <f t="shared" si="425"/>
        <v>#N/A</v>
      </c>
      <c r="AL820" s="17" t="e">
        <f>VLOOKUP($C820,'DATA PENGUKURAN GARDU'!$A:$BS,44,0)</f>
        <v>#N/A</v>
      </c>
      <c r="AM820" s="23" t="e">
        <f t="shared" si="426"/>
        <v>#N/A</v>
      </c>
      <c r="AN820" s="17" t="e">
        <f>VLOOKUP($C820,'DATA PENGUKURAN GARDU'!$A:$BS,46,0)</f>
        <v>#N/A</v>
      </c>
      <c r="AO820" s="23" t="e">
        <f t="shared" si="427"/>
        <v>#N/A</v>
      </c>
      <c r="AP820" s="17" t="e">
        <f>VLOOKUP($C820,'DATA PENGUKURAN GARDU'!$A:$BS,46,0)</f>
        <v>#N/A</v>
      </c>
      <c r="AQ820" s="17" t="e">
        <f>VLOOKUP($C820,'DATA PENGUKURAN GARDU'!$A:$BS,53,0)</f>
        <v>#N/A</v>
      </c>
      <c r="AR820" s="17" t="e">
        <f>VLOOKUP($C820,'DATA PENGUKURAN GARDU'!$A:$BS,54,0)</f>
        <v>#N/A</v>
      </c>
      <c r="AS820" s="20" t="e">
        <f>VLOOKUP($D820,'DATA PENGUKURAN GARDU'!$A:$BS,42,0)</f>
        <v>#N/A</v>
      </c>
      <c r="AT820" s="21" t="e">
        <f t="shared" si="428"/>
        <v>#N/A</v>
      </c>
      <c r="AU820" s="20" t="e">
        <f>VLOOKUP($D820,'DATA PENGUKURAN GARDU'!$A:$BS,44,0)</f>
        <v>#N/A</v>
      </c>
      <c r="AV820" s="21" t="e">
        <f t="shared" si="429"/>
        <v>#N/A</v>
      </c>
      <c r="AW820" s="20" t="e">
        <f>VLOOKUP($D820,'DATA PENGUKURAN GARDU'!$A:$BS,46,0)</f>
        <v>#N/A</v>
      </c>
      <c r="AX820" s="21" t="e">
        <f t="shared" si="430"/>
        <v>#N/A</v>
      </c>
      <c r="AY820" s="20" t="e">
        <f>VLOOKUP($D820,'DATA PENGUKURAN GARDU'!$A:$BS,46,0)</f>
        <v>#N/A</v>
      </c>
      <c r="AZ820" s="20" t="e">
        <f>VLOOKUP($D820,'DATA PENGUKURAN GARDU'!$A:$BS,53,0)</f>
        <v>#N/A</v>
      </c>
      <c r="BA820" s="20" t="e">
        <f>VLOOKUP($D820,'DATA PENGUKURAN GARDU'!$A:$BS,54,0)</f>
        <v>#N/A</v>
      </c>
      <c r="BB820" s="17" t="e">
        <f>VLOOKUP($E820,'DATA PENGUKURAN GARDU'!$A:$BS,42,0)</f>
        <v>#N/A</v>
      </c>
      <c r="BC820" s="23" t="e">
        <f t="shared" si="431"/>
        <v>#N/A</v>
      </c>
      <c r="BD820" s="17" t="e">
        <f>VLOOKUP($E820,'DATA PENGUKURAN GARDU'!$A:$BS,44,0)</f>
        <v>#N/A</v>
      </c>
      <c r="BE820" s="23" t="e">
        <f t="shared" si="432"/>
        <v>#N/A</v>
      </c>
      <c r="BF820" s="17" t="e">
        <f>VLOOKUP($E820,'DATA PENGUKURAN GARDU'!$A:$BS,46,0)</f>
        <v>#N/A</v>
      </c>
      <c r="BG820" s="23" t="e">
        <f t="shared" si="433"/>
        <v>#N/A</v>
      </c>
      <c r="BH820" s="17" t="e">
        <f>VLOOKUP($E820,'DATA PENGUKURAN GARDU'!$A:$BS,46,0)</f>
        <v>#N/A</v>
      </c>
      <c r="BI820" s="17" t="e">
        <f>VLOOKUP($E820,'DATA PENGUKURAN GARDU'!$A:$BS,53,0)</f>
        <v>#N/A</v>
      </c>
      <c r="BJ820" s="17" t="e">
        <f>VLOOKUP($E820,'DATA PENGUKURAN GARDU'!$A:$BS,54,0)</f>
        <v>#N/A</v>
      </c>
      <c r="BK820" s="20" t="e">
        <f t="shared" si="411"/>
        <v>#N/A</v>
      </c>
      <c r="BL820" s="20" t="e">
        <f t="shared" si="412"/>
        <v>#N/A</v>
      </c>
      <c r="BM820" s="20" t="e">
        <f t="shared" si="413"/>
        <v>#N/A</v>
      </c>
      <c r="BN820" s="25" t="e">
        <f t="shared" si="414"/>
        <v>#N/A</v>
      </c>
      <c r="BO820" s="26" t="str">
        <f t="shared" si="415"/>
        <v>0</v>
      </c>
      <c r="BP820" s="21" t="e">
        <f t="shared" si="416"/>
        <v>#VALUE!</v>
      </c>
      <c r="BQ820" s="20" t="e">
        <f t="shared" si="417"/>
        <v>#N/A</v>
      </c>
      <c r="BR820" s="20" t="e">
        <v>#N/A</v>
      </c>
      <c r="BS820" s="9" t="e">
        <v>#N/A</v>
      </c>
      <c r="BT820" s="2" t="e">
        <f t="shared" si="418"/>
        <v>#VALUE!</v>
      </c>
      <c r="BU820" s="2" t="e">
        <f t="shared" si="401"/>
        <v>#N/A</v>
      </c>
      <c r="BV820" s="2" t="e">
        <f t="shared" si="402"/>
        <v>#N/A</v>
      </c>
    </row>
    <row r="821" s="2" customFormat="1" ht="22.95" customHeight="1" spans="1:74">
      <c r="A821" s="9" t="str">
        <f t="shared" si="403"/>
        <v>NP 006.1Induk</v>
      </c>
      <c r="B821" s="9" t="str">
        <f t="shared" si="404"/>
        <v>NP 006.1jurusan 1</v>
      </c>
      <c r="C821" s="9" t="str">
        <f t="shared" si="405"/>
        <v>NP 006.1jurusan 2</v>
      </c>
      <c r="D821" s="9" t="str">
        <f t="shared" si="406"/>
        <v>NP 006.1jurusan 3</v>
      </c>
      <c r="E821" s="9" t="str">
        <f t="shared" si="407"/>
        <v>NP 006.1jurusan 4</v>
      </c>
      <c r="F821" s="10" t="s">
        <v>497</v>
      </c>
      <c r="G821" s="10" t="s">
        <v>101</v>
      </c>
      <c r="H821" s="10" t="s">
        <v>1017</v>
      </c>
      <c r="I821" s="10" t="s">
        <v>11707</v>
      </c>
      <c r="J821" s="10" t="s">
        <v>11708</v>
      </c>
      <c r="K821" s="10" t="s">
        <v>7465</v>
      </c>
      <c r="L821" s="10"/>
      <c r="M821" s="10"/>
      <c r="N821" s="14">
        <f t="shared" si="408"/>
        <v>0</v>
      </c>
      <c r="O821" s="15" t="e">
        <f t="shared" si="409"/>
        <v>#VALUE!</v>
      </c>
      <c r="P821" s="15" t="e">
        <f t="shared" si="410"/>
        <v>#VALUE!</v>
      </c>
      <c r="Q821" s="17" t="e">
        <f>VLOOKUP($A821,'DATA PENGUKURAN GARDU'!$A:$BS,42,0)</f>
        <v>#N/A</v>
      </c>
      <c r="R821" s="18" t="e">
        <f t="shared" si="419"/>
        <v>#N/A</v>
      </c>
      <c r="S821" s="17" t="e">
        <f>VLOOKUP($A821,'DATA PENGUKURAN GARDU'!$A:$BS,44,0)</f>
        <v>#N/A</v>
      </c>
      <c r="T821" s="18" t="e">
        <f t="shared" si="420"/>
        <v>#N/A</v>
      </c>
      <c r="U821" s="17" t="e">
        <f>VLOOKUP($A821,'DATA PENGUKURAN GARDU'!$A:$BS,46,0)</f>
        <v>#N/A</v>
      </c>
      <c r="V821" s="18" t="e">
        <f t="shared" si="421"/>
        <v>#N/A</v>
      </c>
      <c r="W821" s="17" t="e">
        <f>VLOOKUP($A821,'DATA PENGUKURAN GARDU'!$A:$BS,48,0)</f>
        <v>#N/A</v>
      </c>
      <c r="X821" s="17" t="e">
        <f>VLOOKUP($A821,'DATA PENGUKURAN GARDU'!$A:$BS,53,0)</f>
        <v>#N/A</v>
      </c>
      <c r="Y821" s="17" t="e">
        <f>VLOOKUP($A821,'DATA PENGUKURAN GARDU'!$A:$BS,54,0)</f>
        <v>#N/A</v>
      </c>
      <c r="Z821" s="17" t="e">
        <f>VLOOKUP($A821,'DATA PENGUKURAN GARDU'!$A:$BS,55,0)</f>
        <v>#N/A</v>
      </c>
      <c r="AA821" s="20" t="e">
        <f>VLOOKUP($B821,'DATA PENGUKURAN GARDU'!$A:$BS,42,0)</f>
        <v>#N/A</v>
      </c>
      <c r="AB821" s="21" t="e">
        <f t="shared" si="422"/>
        <v>#N/A</v>
      </c>
      <c r="AC821" s="20" t="e">
        <f>VLOOKUP($B821,'DATA PENGUKURAN GARDU'!$A:$BS,44,0)</f>
        <v>#N/A</v>
      </c>
      <c r="AD821" s="21" t="e">
        <f t="shared" si="423"/>
        <v>#N/A</v>
      </c>
      <c r="AE821" s="20" t="e">
        <f>VLOOKUP($B821,'DATA PENGUKURAN GARDU'!$A:$BS,46,0)</f>
        <v>#N/A</v>
      </c>
      <c r="AF821" s="21" t="e">
        <f t="shared" si="424"/>
        <v>#N/A</v>
      </c>
      <c r="AG821" s="20" t="e">
        <f>VLOOKUP($B821,'DATA PENGUKURAN GARDU'!$A:$BS,46,0)</f>
        <v>#N/A</v>
      </c>
      <c r="AH821" s="20" t="e">
        <f>VLOOKUP($B821,'DATA PENGUKURAN GARDU'!$A:$BS,53,0)</f>
        <v>#N/A</v>
      </c>
      <c r="AI821" s="20" t="e">
        <f>VLOOKUP($B821,'DATA PENGUKURAN GARDU'!$A:$BS,54,0)</f>
        <v>#N/A</v>
      </c>
      <c r="AJ821" s="17" t="e">
        <f>VLOOKUP($C821,'DATA PENGUKURAN GARDU'!$A:$BS,42,0)</f>
        <v>#N/A</v>
      </c>
      <c r="AK821" s="23" t="e">
        <f t="shared" si="425"/>
        <v>#N/A</v>
      </c>
      <c r="AL821" s="17" t="e">
        <f>VLOOKUP($C821,'DATA PENGUKURAN GARDU'!$A:$BS,44,0)</f>
        <v>#N/A</v>
      </c>
      <c r="AM821" s="23" t="e">
        <f t="shared" si="426"/>
        <v>#N/A</v>
      </c>
      <c r="AN821" s="17" t="e">
        <f>VLOOKUP($C821,'DATA PENGUKURAN GARDU'!$A:$BS,46,0)</f>
        <v>#N/A</v>
      </c>
      <c r="AO821" s="23" t="e">
        <f t="shared" si="427"/>
        <v>#N/A</v>
      </c>
      <c r="AP821" s="17" t="e">
        <f>VLOOKUP($C821,'DATA PENGUKURAN GARDU'!$A:$BS,46,0)</f>
        <v>#N/A</v>
      </c>
      <c r="AQ821" s="17" t="e">
        <f>VLOOKUP($C821,'DATA PENGUKURAN GARDU'!$A:$BS,53,0)</f>
        <v>#N/A</v>
      </c>
      <c r="AR821" s="17" t="e">
        <f>VLOOKUP($C821,'DATA PENGUKURAN GARDU'!$A:$BS,54,0)</f>
        <v>#N/A</v>
      </c>
      <c r="AS821" s="20" t="e">
        <f>VLOOKUP($D821,'DATA PENGUKURAN GARDU'!$A:$BS,42,0)</f>
        <v>#N/A</v>
      </c>
      <c r="AT821" s="21" t="e">
        <f t="shared" si="428"/>
        <v>#N/A</v>
      </c>
      <c r="AU821" s="20" t="e">
        <f>VLOOKUP($D821,'DATA PENGUKURAN GARDU'!$A:$BS,44,0)</f>
        <v>#N/A</v>
      </c>
      <c r="AV821" s="21" t="e">
        <f t="shared" si="429"/>
        <v>#N/A</v>
      </c>
      <c r="AW821" s="20" t="e">
        <f>VLOOKUP($D821,'DATA PENGUKURAN GARDU'!$A:$BS,46,0)</f>
        <v>#N/A</v>
      </c>
      <c r="AX821" s="21" t="e">
        <f t="shared" si="430"/>
        <v>#N/A</v>
      </c>
      <c r="AY821" s="20" t="e">
        <f>VLOOKUP($D821,'DATA PENGUKURAN GARDU'!$A:$BS,46,0)</f>
        <v>#N/A</v>
      </c>
      <c r="AZ821" s="20" t="e">
        <f>VLOOKUP($D821,'DATA PENGUKURAN GARDU'!$A:$BS,53,0)</f>
        <v>#N/A</v>
      </c>
      <c r="BA821" s="20" t="e">
        <f>VLOOKUP($D821,'DATA PENGUKURAN GARDU'!$A:$BS,54,0)</f>
        <v>#N/A</v>
      </c>
      <c r="BB821" s="17" t="e">
        <f>VLOOKUP($E821,'DATA PENGUKURAN GARDU'!$A:$BS,42,0)</f>
        <v>#N/A</v>
      </c>
      <c r="BC821" s="23" t="e">
        <f t="shared" si="431"/>
        <v>#N/A</v>
      </c>
      <c r="BD821" s="17" t="e">
        <f>VLOOKUP($E821,'DATA PENGUKURAN GARDU'!$A:$BS,44,0)</f>
        <v>#N/A</v>
      </c>
      <c r="BE821" s="23" t="e">
        <f t="shared" si="432"/>
        <v>#N/A</v>
      </c>
      <c r="BF821" s="17" t="e">
        <f>VLOOKUP($E821,'DATA PENGUKURAN GARDU'!$A:$BS,46,0)</f>
        <v>#N/A</v>
      </c>
      <c r="BG821" s="23" t="e">
        <f t="shared" si="433"/>
        <v>#N/A</v>
      </c>
      <c r="BH821" s="17" t="e">
        <f>VLOOKUP($E821,'DATA PENGUKURAN GARDU'!$A:$BS,46,0)</f>
        <v>#N/A</v>
      </c>
      <c r="BI821" s="17" t="e">
        <f>VLOOKUP($E821,'DATA PENGUKURAN GARDU'!$A:$BS,53,0)</f>
        <v>#N/A</v>
      </c>
      <c r="BJ821" s="17" t="e">
        <f>VLOOKUP($E821,'DATA PENGUKURAN GARDU'!$A:$BS,54,0)</f>
        <v>#N/A</v>
      </c>
      <c r="BK821" s="20" t="e">
        <f t="shared" si="411"/>
        <v>#N/A</v>
      </c>
      <c r="BL821" s="20" t="e">
        <f t="shared" si="412"/>
        <v>#N/A</v>
      </c>
      <c r="BM821" s="20" t="e">
        <f t="shared" si="413"/>
        <v>#N/A</v>
      </c>
      <c r="BN821" s="25" t="e">
        <f t="shared" si="414"/>
        <v>#N/A</v>
      </c>
      <c r="BO821" s="26" t="str">
        <f t="shared" si="415"/>
        <v>0</v>
      </c>
      <c r="BP821" s="21" t="e">
        <f t="shared" si="416"/>
        <v>#VALUE!</v>
      </c>
      <c r="BQ821" s="20" t="e">
        <f t="shared" si="417"/>
        <v>#N/A</v>
      </c>
      <c r="BR821" s="20" t="e">
        <v>#N/A</v>
      </c>
      <c r="BS821" s="9" t="e">
        <v>#N/A</v>
      </c>
      <c r="BT821" s="2" t="e">
        <f t="shared" si="418"/>
        <v>#VALUE!</v>
      </c>
      <c r="BU821" s="2" t="e">
        <f t="shared" si="401"/>
        <v>#N/A</v>
      </c>
      <c r="BV821" s="2" t="e">
        <f t="shared" si="402"/>
        <v>#N/A</v>
      </c>
    </row>
    <row r="822" s="2" customFormat="1" ht="22.95" customHeight="1" spans="1:74">
      <c r="A822" s="9" t="str">
        <f t="shared" si="403"/>
        <v>NL 054Induk</v>
      </c>
      <c r="B822" s="9" t="str">
        <f t="shared" si="404"/>
        <v>NL 054jurusan 1</v>
      </c>
      <c r="C822" s="9" t="str">
        <f t="shared" si="405"/>
        <v>NL 054jurusan 2</v>
      </c>
      <c r="D822" s="9" t="str">
        <f t="shared" si="406"/>
        <v>NL 054jurusan 3</v>
      </c>
      <c r="E822" s="9" t="str">
        <f t="shared" si="407"/>
        <v>NL 054jurusan 4</v>
      </c>
      <c r="F822" s="10" t="s">
        <v>324</v>
      </c>
      <c r="G822" s="10" t="s">
        <v>101</v>
      </c>
      <c r="H822" s="10" t="s">
        <v>1018</v>
      </c>
      <c r="I822" s="10" t="s">
        <v>11709</v>
      </c>
      <c r="J822" s="10" t="s">
        <v>11710</v>
      </c>
      <c r="K822" s="10" t="s">
        <v>7465</v>
      </c>
      <c r="L822" s="10"/>
      <c r="M822" s="10"/>
      <c r="N822" s="14">
        <f t="shared" si="408"/>
        <v>0</v>
      </c>
      <c r="O822" s="15" t="e">
        <f t="shared" si="409"/>
        <v>#VALUE!</v>
      </c>
      <c r="P822" s="15" t="e">
        <f t="shared" si="410"/>
        <v>#VALUE!</v>
      </c>
      <c r="Q822" s="17" t="e">
        <f>VLOOKUP($A822,'DATA PENGUKURAN GARDU'!$A:$BS,42,0)</f>
        <v>#N/A</v>
      </c>
      <c r="R822" s="18" t="e">
        <f t="shared" si="419"/>
        <v>#N/A</v>
      </c>
      <c r="S822" s="17" t="e">
        <f>VLOOKUP($A822,'DATA PENGUKURAN GARDU'!$A:$BS,44,0)</f>
        <v>#N/A</v>
      </c>
      <c r="T822" s="18" t="e">
        <f t="shared" si="420"/>
        <v>#N/A</v>
      </c>
      <c r="U822" s="17" t="e">
        <f>VLOOKUP($A822,'DATA PENGUKURAN GARDU'!$A:$BS,46,0)</f>
        <v>#N/A</v>
      </c>
      <c r="V822" s="18" t="e">
        <f t="shared" si="421"/>
        <v>#N/A</v>
      </c>
      <c r="W822" s="17" t="e">
        <f>VLOOKUP($A822,'DATA PENGUKURAN GARDU'!$A:$BS,48,0)</f>
        <v>#N/A</v>
      </c>
      <c r="X822" s="17" t="e">
        <f>VLOOKUP($A822,'DATA PENGUKURAN GARDU'!$A:$BS,53,0)</f>
        <v>#N/A</v>
      </c>
      <c r="Y822" s="17" t="e">
        <f>VLOOKUP($A822,'DATA PENGUKURAN GARDU'!$A:$BS,54,0)</f>
        <v>#N/A</v>
      </c>
      <c r="Z822" s="17" t="e">
        <f>VLOOKUP($A822,'DATA PENGUKURAN GARDU'!$A:$BS,55,0)</f>
        <v>#N/A</v>
      </c>
      <c r="AA822" s="20" t="e">
        <f>VLOOKUP($B822,'DATA PENGUKURAN GARDU'!$A:$BS,42,0)</f>
        <v>#N/A</v>
      </c>
      <c r="AB822" s="21" t="e">
        <f t="shared" si="422"/>
        <v>#N/A</v>
      </c>
      <c r="AC822" s="20" t="e">
        <f>VLOOKUP($B822,'DATA PENGUKURAN GARDU'!$A:$BS,44,0)</f>
        <v>#N/A</v>
      </c>
      <c r="AD822" s="21" t="e">
        <f t="shared" si="423"/>
        <v>#N/A</v>
      </c>
      <c r="AE822" s="20" t="e">
        <f>VLOOKUP($B822,'DATA PENGUKURAN GARDU'!$A:$BS,46,0)</f>
        <v>#N/A</v>
      </c>
      <c r="AF822" s="21" t="e">
        <f t="shared" si="424"/>
        <v>#N/A</v>
      </c>
      <c r="AG822" s="20" t="e">
        <f>VLOOKUP($B822,'DATA PENGUKURAN GARDU'!$A:$BS,46,0)</f>
        <v>#N/A</v>
      </c>
      <c r="AH822" s="20" t="e">
        <f>VLOOKUP($B822,'DATA PENGUKURAN GARDU'!$A:$BS,53,0)</f>
        <v>#N/A</v>
      </c>
      <c r="AI822" s="20" t="e">
        <f>VLOOKUP($B822,'DATA PENGUKURAN GARDU'!$A:$BS,54,0)</f>
        <v>#N/A</v>
      </c>
      <c r="AJ822" s="17" t="e">
        <f>VLOOKUP($C822,'DATA PENGUKURAN GARDU'!$A:$BS,42,0)</f>
        <v>#N/A</v>
      </c>
      <c r="AK822" s="23" t="e">
        <f t="shared" si="425"/>
        <v>#N/A</v>
      </c>
      <c r="AL822" s="17" t="e">
        <f>VLOOKUP($C822,'DATA PENGUKURAN GARDU'!$A:$BS,44,0)</f>
        <v>#N/A</v>
      </c>
      <c r="AM822" s="23" t="e">
        <f t="shared" si="426"/>
        <v>#N/A</v>
      </c>
      <c r="AN822" s="17" t="e">
        <f>VLOOKUP($C822,'DATA PENGUKURAN GARDU'!$A:$BS,46,0)</f>
        <v>#N/A</v>
      </c>
      <c r="AO822" s="23" t="e">
        <f t="shared" si="427"/>
        <v>#N/A</v>
      </c>
      <c r="AP822" s="17" t="e">
        <f>VLOOKUP($C822,'DATA PENGUKURAN GARDU'!$A:$BS,46,0)</f>
        <v>#N/A</v>
      </c>
      <c r="AQ822" s="17" t="e">
        <f>VLOOKUP($C822,'DATA PENGUKURAN GARDU'!$A:$BS,53,0)</f>
        <v>#N/A</v>
      </c>
      <c r="AR822" s="17" t="e">
        <f>VLOOKUP($C822,'DATA PENGUKURAN GARDU'!$A:$BS,54,0)</f>
        <v>#N/A</v>
      </c>
      <c r="AS822" s="20" t="e">
        <f>VLOOKUP($D822,'DATA PENGUKURAN GARDU'!$A:$BS,42,0)</f>
        <v>#N/A</v>
      </c>
      <c r="AT822" s="21" t="e">
        <f t="shared" si="428"/>
        <v>#N/A</v>
      </c>
      <c r="AU822" s="20" t="e">
        <f>VLOOKUP($D822,'DATA PENGUKURAN GARDU'!$A:$BS,44,0)</f>
        <v>#N/A</v>
      </c>
      <c r="AV822" s="21" t="e">
        <f t="shared" si="429"/>
        <v>#N/A</v>
      </c>
      <c r="AW822" s="20" t="e">
        <f>VLOOKUP($D822,'DATA PENGUKURAN GARDU'!$A:$BS,46,0)</f>
        <v>#N/A</v>
      </c>
      <c r="AX822" s="21" t="e">
        <f t="shared" si="430"/>
        <v>#N/A</v>
      </c>
      <c r="AY822" s="20" t="e">
        <f>VLOOKUP($D822,'DATA PENGUKURAN GARDU'!$A:$BS,46,0)</f>
        <v>#N/A</v>
      </c>
      <c r="AZ822" s="20" t="e">
        <f>VLOOKUP($D822,'DATA PENGUKURAN GARDU'!$A:$BS,53,0)</f>
        <v>#N/A</v>
      </c>
      <c r="BA822" s="20" t="e">
        <f>VLOOKUP($D822,'DATA PENGUKURAN GARDU'!$A:$BS,54,0)</f>
        <v>#N/A</v>
      </c>
      <c r="BB822" s="17" t="e">
        <f>VLOOKUP($E822,'DATA PENGUKURAN GARDU'!$A:$BS,42,0)</f>
        <v>#N/A</v>
      </c>
      <c r="BC822" s="23" t="e">
        <f t="shared" si="431"/>
        <v>#N/A</v>
      </c>
      <c r="BD822" s="17" t="e">
        <f>VLOOKUP($E822,'DATA PENGUKURAN GARDU'!$A:$BS,44,0)</f>
        <v>#N/A</v>
      </c>
      <c r="BE822" s="23" t="e">
        <f t="shared" si="432"/>
        <v>#N/A</v>
      </c>
      <c r="BF822" s="17" t="e">
        <f>VLOOKUP($E822,'DATA PENGUKURAN GARDU'!$A:$BS,46,0)</f>
        <v>#N/A</v>
      </c>
      <c r="BG822" s="23" t="e">
        <f t="shared" si="433"/>
        <v>#N/A</v>
      </c>
      <c r="BH822" s="17" t="e">
        <f>VLOOKUP($E822,'DATA PENGUKURAN GARDU'!$A:$BS,46,0)</f>
        <v>#N/A</v>
      </c>
      <c r="BI822" s="17" t="e">
        <f>VLOOKUP($E822,'DATA PENGUKURAN GARDU'!$A:$BS,53,0)</f>
        <v>#N/A</v>
      </c>
      <c r="BJ822" s="17" t="e">
        <f>VLOOKUP($E822,'DATA PENGUKURAN GARDU'!$A:$BS,54,0)</f>
        <v>#N/A</v>
      </c>
      <c r="BK822" s="20" t="e">
        <f t="shared" si="411"/>
        <v>#N/A</v>
      </c>
      <c r="BL822" s="20" t="e">
        <f t="shared" si="412"/>
        <v>#N/A</v>
      </c>
      <c r="BM822" s="20" t="e">
        <f t="shared" si="413"/>
        <v>#N/A</v>
      </c>
      <c r="BN822" s="25" t="e">
        <f t="shared" si="414"/>
        <v>#N/A</v>
      </c>
      <c r="BO822" s="26" t="str">
        <f t="shared" si="415"/>
        <v>0</v>
      </c>
      <c r="BP822" s="21" t="e">
        <f t="shared" si="416"/>
        <v>#VALUE!</v>
      </c>
      <c r="BQ822" s="20" t="e">
        <f t="shared" si="417"/>
        <v>#N/A</v>
      </c>
      <c r="BR822" s="20" t="e">
        <v>#N/A</v>
      </c>
      <c r="BS822" s="9" t="e">
        <v>#N/A</v>
      </c>
      <c r="BT822" s="2" t="e">
        <f t="shared" si="418"/>
        <v>#VALUE!</v>
      </c>
      <c r="BU822" s="2" t="e">
        <f t="shared" si="401"/>
        <v>#N/A</v>
      </c>
      <c r="BV822" s="2" t="e">
        <f t="shared" si="402"/>
        <v>#N/A</v>
      </c>
    </row>
    <row r="823" s="2" customFormat="1" ht="22.95" customHeight="1" spans="1:74">
      <c r="A823" s="9" t="str">
        <f t="shared" si="403"/>
        <v>N 036Induk</v>
      </c>
      <c r="B823" s="9" t="str">
        <f t="shared" si="404"/>
        <v>N 036jurusan 1</v>
      </c>
      <c r="C823" s="9" t="str">
        <f t="shared" si="405"/>
        <v>N 036jurusan 2</v>
      </c>
      <c r="D823" s="9" t="str">
        <f t="shared" si="406"/>
        <v>N 036jurusan 3</v>
      </c>
      <c r="E823" s="9" t="str">
        <f t="shared" si="407"/>
        <v>N 036jurusan 4</v>
      </c>
      <c r="F823" s="10" t="s">
        <v>226</v>
      </c>
      <c r="G823" s="10" t="s">
        <v>101</v>
      </c>
      <c r="H823" s="10" t="s">
        <v>1019</v>
      </c>
      <c r="I823" s="10" t="s">
        <v>11711</v>
      </c>
      <c r="J823" s="10" t="s">
        <v>11712</v>
      </c>
      <c r="K823" s="10" t="s">
        <v>7465</v>
      </c>
      <c r="L823" s="10"/>
      <c r="M823" s="10"/>
      <c r="N823" s="14">
        <f t="shared" si="408"/>
        <v>0</v>
      </c>
      <c r="O823" s="15" t="e">
        <f t="shared" si="409"/>
        <v>#VALUE!</v>
      </c>
      <c r="P823" s="15" t="e">
        <f t="shared" si="410"/>
        <v>#VALUE!</v>
      </c>
      <c r="Q823" s="17" t="e">
        <f>VLOOKUP($A823,'DATA PENGUKURAN GARDU'!$A:$BS,42,0)</f>
        <v>#N/A</v>
      </c>
      <c r="R823" s="18" t="e">
        <f t="shared" si="419"/>
        <v>#N/A</v>
      </c>
      <c r="S823" s="17" t="e">
        <f>VLOOKUP($A823,'DATA PENGUKURAN GARDU'!$A:$BS,44,0)</f>
        <v>#N/A</v>
      </c>
      <c r="T823" s="18" t="e">
        <f t="shared" si="420"/>
        <v>#N/A</v>
      </c>
      <c r="U823" s="17" t="e">
        <f>VLOOKUP($A823,'DATA PENGUKURAN GARDU'!$A:$BS,46,0)</f>
        <v>#N/A</v>
      </c>
      <c r="V823" s="18" t="e">
        <f t="shared" si="421"/>
        <v>#N/A</v>
      </c>
      <c r="W823" s="17" t="e">
        <f>VLOOKUP($A823,'DATA PENGUKURAN GARDU'!$A:$BS,48,0)</f>
        <v>#N/A</v>
      </c>
      <c r="X823" s="17" t="e">
        <f>VLOOKUP($A823,'DATA PENGUKURAN GARDU'!$A:$BS,53,0)</f>
        <v>#N/A</v>
      </c>
      <c r="Y823" s="17" t="e">
        <f>VLOOKUP($A823,'DATA PENGUKURAN GARDU'!$A:$BS,54,0)</f>
        <v>#N/A</v>
      </c>
      <c r="Z823" s="17" t="e">
        <f>VLOOKUP($A823,'DATA PENGUKURAN GARDU'!$A:$BS,55,0)</f>
        <v>#N/A</v>
      </c>
      <c r="AA823" s="20" t="e">
        <f>VLOOKUP($B823,'DATA PENGUKURAN GARDU'!$A:$BS,42,0)</f>
        <v>#N/A</v>
      </c>
      <c r="AB823" s="21" t="e">
        <f t="shared" si="422"/>
        <v>#N/A</v>
      </c>
      <c r="AC823" s="20" t="e">
        <f>VLOOKUP($B823,'DATA PENGUKURAN GARDU'!$A:$BS,44,0)</f>
        <v>#N/A</v>
      </c>
      <c r="AD823" s="21" t="e">
        <f t="shared" si="423"/>
        <v>#N/A</v>
      </c>
      <c r="AE823" s="20" t="e">
        <f>VLOOKUP($B823,'DATA PENGUKURAN GARDU'!$A:$BS,46,0)</f>
        <v>#N/A</v>
      </c>
      <c r="AF823" s="21" t="e">
        <f t="shared" si="424"/>
        <v>#N/A</v>
      </c>
      <c r="AG823" s="20" t="e">
        <f>VLOOKUP($B823,'DATA PENGUKURAN GARDU'!$A:$BS,46,0)</f>
        <v>#N/A</v>
      </c>
      <c r="AH823" s="20" t="e">
        <f>VLOOKUP($B823,'DATA PENGUKURAN GARDU'!$A:$BS,53,0)</f>
        <v>#N/A</v>
      </c>
      <c r="AI823" s="20" t="e">
        <f>VLOOKUP($B823,'DATA PENGUKURAN GARDU'!$A:$BS,54,0)</f>
        <v>#N/A</v>
      </c>
      <c r="AJ823" s="17" t="e">
        <f>VLOOKUP($C823,'DATA PENGUKURAN GARDU'!$A:$BS,42,0)</f>
        <v>#N/A</v>
      </c>
      <c r="AK823" s="23" t="e">
        <f t="shared" si="425"/>
        <v>#N/A</v>
      </c>
      <c r="AL823" s="17" t="e">
        <f>VLOOKUP($C823,'DATA PENGUKURAN GARDU'!$A:$BS,44,0)</f>
        <v>#N/A</v>
      </c>
      <c r="AM823" s="23" t="e">
        <f t="shared" si="426"/>
        <v>#N/A</v>
      </c>
      <c r="AN823" s="17" t="e">
        <f>VLOOKUP($C823,'DATA PENGUKURAN GARDU'!$A:$BS,46,0)</f>
        <v>#N/A</v>
      </c>
      <c r="AO823" s="23" t="e">
        <f t="shared" si="427"/>
        <v>#N/A</v>
      </c>
      <c r="AP823" s="17" t="e">
        <f>VLOOKUP($C823,'DATA PENGUKURAN GARDU'!$A:$BS,46,0)</f>
        <v>#N/A</v>
      </c>
      <c r="AQ823" s="17" t="e">
        <f>VLOOKUP($C823,'DATA PENGUKURAN GARDU'!$A:$BS,53,0)</f>
        <v>#N/A</v>
      </c>
      <c r="AR823" s="17" t="e">
        <f>VLOOKUP($C823,'DATA PENGUKURAN GARDU'!$A:$BS,54,0)</f>
        <v>#N/A</v>
      </c>
      <c r="AS823" s="20" t="e">
        <f>VLOOKUP($D823,'DATA PENGUKURAN GARDU'!$A:$BS,42,0)</f>
        <v>#N/A</v>
      </c>
      <c r="AT823" s="21" t="e">
        <f t="shared" si="428"/>
        <v>#N/A</v>
      </c>
      <c r="AU823" s="20" t="e">
        <f>VLOOKUP($D823,'DATA PENGUKURAN GARDU'!$A:$BS,44,0)</f>
        <v>#N/A</v>
      </c>
      <c r="AV823" s="21" t="e">
        <f t="shared" si="429"/>
        <v>#N/A</v>
      </c>
      <c r="AW823" s="20" t="e">
        <f>VLOOKUP($D823,'DATA PENGUKURAN GARDU'!$A:$BS,46,0)</f>
        <v>#N/A</v>
      </c>
      <c r="AX823" s="21" t="e">
        <f t="shared" si="430"/>
        <v>#N/A</v>
      </c>
      <c r="AY823" s="20" t="e">
        <f>VLOOKUP($D823,'DATA PENGUKURAN GARDU'!$A:$BS,46,0)</f>
        <v>#N/A</v>
      </c>
      <c r="AZ823" s="20" t="e">
        <f>VLOOKUP($D823,'DATA PENGUKURAN GARDU'!$A:$BS,53,0)</f>
        <v>#N/A</v>
      </c>
      <c r="BA823" s="20" t="e">
        <f>VLOOKUP($D823,'DATA PENGUKURAN GARDU'!$A:$BS,54,0)</f>
        <v>#N/A</v>
      </c>
      <c r="BB823" s="17" t="e">
        <f>VLOOKUP($E823,'DATA PENGUKURAN GARDU'!$A:$BS,42,0)</f>
        <v>#N/A</v>
      </c>
      <c r="BC823" s="23" t="e">
        <f t="shared" si="431"/>
        <v>#N/A</v>
      </c>
      <c r="BD823" s="17" t="e">
        <f>VLOOKUP($E823,'DATA PENGUKURAN GARDU'!$A:$BS,44,0)</f>
        <v>#N/A</v>
      </c>
      <c r="BE823" s="23" t="e">
        <f t="shared" si="432"/>
        <v>#N/A</v>
      </c>
      <c r="BF823" s="17" t="e">
        <f>VLOOKUP($E823,'DATA PENGUKURAN GARDU'!$A:$BS,46,0)</f>
        <v>#N/A</v>
      </c>
      <c r="BG823" s="23" t="e">
        <f t="shared" si="433"/>
        <v>#N/A</v>
      </c>
      <c r="BH823" s="17" t="e">
        <f>VLOOKUP($E823,'DATA PENGUKURAN GARDU'!$A:$BS,46,0)</f>
        <v>#N/A</v>
      </c>
      <c r="BI823" s="17" t="e">
        <f>VLOOKUP($E823,'DATA PENGUKURAN GARDU'!$A:$BS,53,0)</f>
        <v>#N/A</v>
      </c>
      <c r="BJ823" s="17" t="e">
        <f>VLOOKUP($E823,'DATA PENGUKURAN GARDU'!$A:$BS,54,0)</f>
        <v>#N/A</v>
      </c>
      <c r="BK823" s="20" t="e">
        <f t="shared" si="411"/>
        <v>#N/A</v>
      </c>
      <c r="BL823" s="20" t="e">
        <f t="shared" si="412"/>
        <v>#N/A</v>
      </c>
      <c r="BM823" s="20" t="e">
        <f t="shared" si="413"/>
        <v>#N/A</v>
      </c>
      <c r="BN823" s="25" t="e">
        <f t="shared" si="414"/>
        <v>#N/A</v>
      </c>
      <c r="BO823" s="26" t="str">
        <f t="shared" si="415"/>
        <v>0</v>
      </c>
      <c r="BP823" s="21" t="e">
        <f t="shared" si="416"/>
        <v>#VALUE!</v>
      </c>
      <c r="BQ823" s="20" t="e">
        <f t="shared" si="417"/>
        <v>#N/A</v>
      </c>
      <c r="BR823" s="20" t="e">
        <v>#N/A</v>
      </c>
      <c r="BS823" s="9" t="e">
        <v>#N/A</v>
      </c>
      <c r="BT823" s="2" t="e">
        <f t="shared" si="418"/>
        <v>#VALUE!</v>
      </c>
      <c r="BU823" s="2" t="e">
        <f t="shared" si="401"/>
        <v>#N/A</v>
      </c>
      <c r="BV823" s="2" t="e">
        <f t="shared" si="402"/>
        <v>#N/A</v>
      </c>
    </row>
    <row r="824" s="2" customFormat="1" ht="22.95" customHeight="1" spans="1:74">
      <c r="A824" s="9" t="str">
        <f t="shared" si="403"/>
        <v>N 038Induk</v>
      </c>
      <c r="B824" s="9" t="str">
        <f t="shared" si="404"/>
        <v>N 038jurusan 1</v>
      </c>
      <c r="C824" s="9" t="str">
        <f t="shared" si="405"/>
        <v>N 038jurusan 2</v>
      </c>
      <c r="D824" s="9" t="str">
        <f t="shared" si="406"/>
        <v>N 038jurusan 3</v>
      </c>
      <c r="E824" s="9" t="str">
        <f t="shared" si="407"/>
        <v>N 038jurusan 4</v>
      </c>
      <c r="F824" s="10" t="s">
        <v>226</v>
      </c>
      <c r="G824" s="10" t="s">
        <v>101</v>
      </c>
      <c r="H824" s="10" t="s">
        <v>1020</v>
      </c>
      <c r="I824" s="10" t="s">
        <v>11713</v>
      </c>
      <c r="J824" s="10" t="s">
        <v>11714</v>
      </c>
      <c r="K824" s="10" t="s">
        <v>7465</v>
      </c>
      <c r="L824" s="10"/>
      <c r="M824" s="10"/>
      <c r="N824" s="14">
        <f t="shared" si="408"/>
        <v>0</v>
      </c>
      <c r="O824" s="15" t="e">
        <f t="shared" si="409"/>
        <v>#VALUE!</v>
      </c>
      <c r="P824" s="15" t="e">
        <f t="shared" si="410"/>
        <v>#VALUE!</v>
      </c>
      <c r="Q824" s="17" t="e">
        <f>VLOOKUP($A824,'DATA PENGUKURAN GARDU'!$A:$BS,42,0)</f>
        <v>#N/A</v>
      </c>
      <c r="R824" s="18" t="e">
        <f t="shared" si="419"/>
        <v>#N/A</v>
      </c>
      <c r="S824" s="17" t="e">
        <f>VLOOKUP($A824,'DATA PENGUKURAN GARDU'!$A:$BS,44,0)</f>
        <v>#N/A</v>
      </c>
      <c r="T824" s="18" t="e">
        <f t="shared" si="420"/>
        <v>#N/A</v>
      </c>
      <c r="U824" s="17" t="e">
        <f>VLOOKUP($A824,'DATA PENGUKURAN GARDU'!$A:$BS,46,0)</f>
        <v>#N/A</v>
      </c>
      <c r="V824" s="18" t="e">
        <f t="shared" si="421"/>
        <v>#N/A</v>
      </c>
      <c r="W824" s="17" t="e">
        <f>VLOOKUP($A824,'DATA PENGUKURAN GARDU'!$A:$BS,48,0)</f>
        <v>#N/A</v>
      </c>
      <c r="X824" s="17" t="e">
        <f>VLOOKUP($A824,'DATA PENGUKURAN GARDU'!$A:$BS,53,0)</f>
        <v>#N/A</v>
      </c>
      <c r="Y824" s="17" t="e">
        <f>VLOOKUP($A824,'DATA PENGUKURAN GARDU'!$A:$BS,54,0)</f>
        <v>#N/A</v>
      </c>
      <c r="Z824" s="17" t="e">
        <f>VLOOKUP($A824,'DATA PENGUKURAN GARDU'!$A:$BS,55,0)</f>
        <v>#N/A</v>
      </c>
      <c r="AA824" s="20" t="e">
        <f>VLOOKUP($B824,'DATA PENGUKURAN GARDU'!$A:$BS,42,0)</f>
        <v>#N/A</v>
      </c>
      <c r="AB824" s="21" t="e">
        <f t="shared" si="422"/>
        <v>#N/A</v>
      </c>
      <c r="AC824" s="20" t="e">
        <f>VLOOKUP($B824,'DATA PENGUKURAN GARDU'!$A:$BS,44,0)</f>
        <v>#N/A</v>
      </c>
      <c r="AD824" s="21" t="e">
        <f t="shared" si="423"/>
        <v>#N/A</v>
      </c>
      <c r="AE824" s="20" t="e">
        <f>VLOOKUP($B824,'DATA PENGUKURAN GARDU'!$A:$BS,46,0)</f>
        <v>#N/A</v>
      </c>
      <c r="AF824" s="21" t="e">
        <f t="shared" si="424"/>
        <v>#N/A</v>
      </c>
      <c r="AG824" s="20" t="e">
        <f>VLOOKUP($B824,'DATA PENGUKURAN GARDU'!$A:$BS,46,0)</f>
        <v>#N/A</v>
      </c>
      <c r="AH824" s="20" t="e">
        <f>VLOOKUP($B824,'DATA PENGUKURAN GARDU'!$A:$BS,53,0)</f>
        <v>#N/A</v>
      </c>
      <c r="AI824" s="20" t="e">
        <f>VLOOKUP($B824,'DATA PENGUKURAN GARDU'!$A:$BS,54,0)</f>
        <v>#N/A</v>
      </c>
      <c r="AJ824" s="17" t="e">
        <f>VLOOKUP($C824,'DATA PENGUKURAN GARDU'!$A:$BS,42,0)</f>
        <v>#N/A</v>
      </c>
      <c r="AK824" s="23" t="e">
        <f t="shared" si="425"/>
        <v>#N/A</v>
      </c>
      <c r="AL824" s="17" t="e">
        <f>VLOOKUP($C824,'DATA PENGUKURAN GARDU'!$A:$BS,44,0)</f>
        <v>#N/A</v>
      </c>
      <c r="AM824" s="23" t="e">
        <f t="shared" si="426"/>
        <v>#N/A</v>
      </c>
      <c r="AN824" s="17" t="e">
        <f>VLOOKUP($C824,'DATA PENGUKURAN GARDU'!$A:$BS,46,0)</f>
        <v>#N/A</v>
      </c>
      <c r="AO824" s="23" t="e">
        <f t="shared" si="427"/>
        <v>#N/A</v>
      </c>
      <c r="AP824" s="17" t="e">
        <f>VLOOKUP($C824,'DATA PENGUKURAN GARDU'!$A:$BS,46,0)</f>
        <v>#N/A</v>
      </c>
      <c r="AQ824" s="17" t="e">
        <f>VLOOKUP($C824,'DATA PENGUKURAN GARDU'!$A:$BS,53,0)</f>
        <v>#N/A</v>
      </c>
      <c r="AR824" s="17" t="e">
        <f>VLOOKUP($C824,'DATA PENGUKURAN GARDU'!$A:$BS,54,0)</f>
        <v>#N/A</v>
      </c>
      <c r="AS824" s="20" t="e">
        <f>VLOOKUP($D824,'DATA PENGUKURAN GARDU'!$A:$BS,42,0)</f>
        <v>#N/A</v>
      </c>
      <c r="AT824" s="21" t="e">
        <f t="shared" si="428"/>
        <v>#N/A</v>
      </c>
      <c r="AU824" s="20" t="e">
        <f>VLOOKUP($D824,'DATA PENGUKURAN GARDU'!$A:$BS,44,0)</f>
        <v>#N/A</v>
      </c>
      <c r="AV824" s="21" t="e">
        <f t="shared" si="429"/>
        <v>#N/A</v>
      </c>
      <c r="AW824" s="20" t="e">
        <f>VLOOKUP($D824,'DATA PENGUKURAN GARDU'!$A:$BS,46,0)</f>
        <v>#N/A</v>
      </c>
      <c r="AX824" s="21" t="e">
        <f t="shared" si="430"/>
        <v>#N/A</v>
      </c>
      <c r="AY824" s="20" t="e">
        <f>VLOOKUP($D824,'DATA PENGUKURAN GARDU'!$A:$BS,46,0)</f>
        <v>#N/A</v>
      </c>
      <c r="AZ824" s="20" t="e">
        <f>VLOOKUP($D824,'DATA PENGUKURAN GARDU'!$A:$BS,53,0)</f>
        <v>#N/A</v>
      </c>
      <c r="BA824" s="20" t="e">
        <f>VLOOKUP($D824,'DATA PENGUKURAN GARDU'!$A:$BS,54,0)</f>
        <v>#N/A</v>
      </c>
      <c r="BB824" s="17" t="e">
        <f>VLOOKUP($E824,'DATA PENGUKURAN GARDU'!$A:$BS,42,0)</f>
        <v>#N/A</v>
      </c>
      <c r="BC824" s="23" t="e">
        <f t="shared" si="431"/>
        <v>#N/A</v>
      </c>
      <c r="BD824" s="17" t="e">
        <f>VLOOKUP($E824,'DATA PENGUKURAN GARDU'!$A:$BS,44,0)</f>
        <v>#N/A</v>
      </c>
      <c r="BE824" s="23" t="e">
        <f t="shared" si="432"/>
        <v>#N/A</v>
      </c>
      <c r="BF824" s="17" t="e">
        <f>VLOOKUP($E824,'DATA PENGUKURAN GARDU'!$A:$BS,46,0)</f>
        <v>#N/A</v>
      </c>
      <c r="BG824" s="23" t="e">
        <f t="shared" si="433"/>
        <v>#N/A</v>
      </c>
      <c r="BH824" s="17" t="e">
        <f>VLOOKUP($E824,'DATA PENGUKURAN GARDU'!$A:$BS,46,0)</f>
        <v>#N/A</v>
      </c>
      <c r="BI824" s="17" t="e">
        <f>VLOOKUP($E824,'DATA PENGUKURAN GARDU'!$A:$BS,53,0)</f>
        <v>#N/A</v>
      </c>
      <c r="BJ824" s="17" t="e">
        <f>VLOOKUP($E824,'DATA PENGUKURAN GARDU'!$A:$BS,54,0)</f>
        <v>#N/A</v>
      </c>
      <c r="BK824" s="20" t="e">
        <f t="shared" si="411"/>
        <v>#N/A</v>
      </c>
      <c r="BL824" s="20" t="e">
        <f t="shared" si="412"/>
        <v>#N/A</v>
      </c>
      <c r="BM824" s="20" t="e">
        <f t="shared" si="413"/>
        <v>#N/A</v>
      </c>
      <c r="BN824" s="25" t="e">
        <f t="shared" si="414"/>
        <v>#N/A</v>
      </c>
      <c r="BO824" s="26" t="str">
        <f t="shared" si="415"/>
        <v>0</v>
      </c>
      <c r="BP824" s="21" t="e">
        <f t="shared" si="416"/>
        <v>#VALUE!</v>
      </c>
      <c r="BQ824" s="20" t="e">
        <f t="shared" si="417"/>
        <v>#N/A</v>
      </c>
      <c r="BR824" s="20" t="e">
        <v>#N/A</v>
      </c>
      <c r="BS824" s="9" t="e">
        <v>#N/A</v>
      </c>
      <c r="BT824" s="2" t="e">
        <f t="shared" si="418"/>
        <v>#VALUE!</v>
      </c>
      <c r="BU824" s="2" t="e">
        <f t="shared" si="401"/>
        <v>#N/A</v>
      </c>
      <c r="BV824" s="2" t="e">
        <f t="shared" si="402"/>
        <v>#N/A</v>
      </c>
    </row>
    <row r="825" s="2" customFormat="1" ht="22.95" customHeight="1" spans="1:74">
      <c r="A825" s="9" t="str">
        <f t="shared" si="403"/>
        <v>M 00.1Induk</v>
      </c>
      <c r="B825" s="9" t="str">
        <f t="shared" si="404"/>
        <v>M 00.1jurusan 1</v>
      </c>
      <c r="C825" s="9" t="str">
        <f t="shared" si="405"/>
        <v>M 00.1jurusan 2</v>
      </c>
      <c r="D825" s="9" t="str">
        <f t="shared" si="406"/>
        <v>M 00.1jurusan 3</v>
      </c>
      <c r="E825" s="9" t="str">
        <f t="shared" si="407"/>
        <v>M 00.1jurusan 4</v>
      </c>
      <c r="F825" s="10" t="s">
        <v>131</v>
      </c>
      <c r="G825" s="10" t="s">
        <v>131</v>
      </c>
      <c r="H825" s="10" t="s">
        <v>1021</v>
      </c>
      <c r="I825" s="10" t="s">
        <v>11715</v>
      </c>
      <c r="J825" s="10" t="s">
        <v>11716</v>
      </c>
      <c r="K825" s="10" t="s">
        <v>7465</v>
      </c>
      <c r="L825" s="10"/>
      <c r="M825" s="10"/>
      <c r="N825" s="14">
        <f t="shared" si="408"/>
        <v>0</v>
      </c>
      <c r="O825" s="15" t="e">
        <f t="shared" si="409"/>
        <v>#VALUE!</v>
      </c>
      <c r="P825" s="15" t="e">
        <f t="shared" si="410"/>
        <v>#VALUE!</v>
      </c>
      <c r="Q825" s="17" t="e">
        <f>VLOOKUP($A825,'DATA PENGUKURAN GARDU'!$A:$BS,42,0)</f>
        <v>#N/A</v>
      </c>
      <c r="R825" s="18" t="e">
        <f t="shared" si="419"/>
        <v>#N/A</v>
      </c>
      <c r="S825" s="17" t="e">
        <f>VLOOKUP($A825,'DATA PENGUKURAN GARDU'!$A:$BS,44,0)</f>
        <v>#N/A</v>
      </c>
      <c r="T825" s="18" t="e">
        <f t="shared" si="420"/>
        <v>#N/A</v>
      </c>
      <c r="U825" s="17" t="e">
        <f>VLOOKUP($A825,'DATA PENGUKURAN GARDU'!$A:$BS,46,0)</f>
        <v>#N/A</v>
      </c>
      <c r="V825" s="18" t="e">
        <f t="shared" si="421"/>
        <v>#N/A</v>
      </c>
      <c r="W825" s="17" t="e">
        <f>VLOOKUP($A825,'DATA PENGUKURAN GARDU'!$A:$BS,48,0)</f>
        <v>#N/A</v>
      </c>
      <c r="X825" s="17" t="e">
        <f>VLOOKUP($A825,'DATA PENGUKURAN GARDU'!$A:$BS,53,0)</f>
        <v>#N/A</v>
      </c>
      <c r="Y825" s="17" t="e">
        <f>VLOOKUP($A825,'DATA PENGUKURAN GARDU'!$A:$BS,54,0)</f>
        <v>#N/A</v>
      </c>
      <c r="Z825" s="17" t="e">
        <f>VLOOKUP($A825,'DATA PENGUKURAN GARDU'!$A:$BS,55,0)</f>
        <v>#N/A</v>
      </c>
      <c r="AA825" s="20" t="e">
        <f>VLOOKUP($B825,'DATA PENGUKURAN GARDU'!$A:$BS,42,0)</f>
        <v>#N/A</v>
      </c>
      <c r="AB825" s="21" t="e">
        <f t="shared" si="422"/>
        <v>#N/A</v>
      </c>
      <c r="AC825" s="20" t="e">
        <f>VLOOKUP($B825,'DATA PENGUKURAN GARDU'!$A:$BS,44,0)</f>
        <v>#N/A</v>
      </c>
      <c r="AD825" s="21" t="e">
        <f t="shared" si="423"/>
        <v>#N/A</v>
      </c>
      <c r="AE825" s="20" t="e">
        <f>VLOOKUP($B825,'DATA PENGUKURAN GARDU'!$A:$BS,46,0)</f>
        <v>#N/A</v>
      </c>
      <c r="AF825" s="21" t="e">
        <f t="shared" si="424"/>
        <v>#N/A</v>
      </c>
      <c r="AG825" s="20" t="e">
        <f>VLOOKUP($B825,'DATA PENGUKURAN GARDU'!$A:$BS,46,0)</f>
        <v>#N/A</v>
      </c>
      <c r="AH825" s="20" t="e">
        <f>VLOOKUP($B825,'DATA PENGUKURAN GARDU'!$A:$BS,53,0)</f>
        <v>#N/A</v>
      </c>
      <c r="AI825" s="20" t="e">
        <f>VLOOKUP($B825,'DATA PENGUKURAN GARDU'!$A:$BS,54,0)</f>
        <v>#N/A</v>
      </c>
      <c r="AJ825" s="17" t="e">
        <f>VLOOKUP($C825,'DATA PENGUKURAN GARDU'!$A:$BS,42,0)</f>
        <v>#N/A</v>
      </c>
      <c r="AK825" s="23" t="e">
        <f t="shared" si="425"/>
        <v>#N/A</v>
      </c>
      <c r="AL825" s="17" t="e">
        <f>VLOOKUP($C825,'DATA PENGUKURAN GARDU'!$A:$BS,44,0)</f>
        <v>#N/A</v>
      </c>
      <c r="AM825" s="23" t="e">
        <f t="shared" si="426"/>
        <v>#N/A</v>
      </c>
      <c r="AN825" s="17" t="e">
        <f>VLOOKUP($C825,'DATA PENGUKURAN GARDU'!$A:$BS,46,0)</f>
        <v>#N/A</v>
      </c>
      <c r="AO825" s="23" t="e">
        <f t="shared" si="427"/>
        <v>#N/A</v>
      </c>
      <c r="AP825" s="17" t="e">
        <f>VLOOKUP($C825,'DATA PENGUKURAN GARDU'!$A:$BS,46,0)</f>
        <v>#N/A</v>
      </c>
      <c r="AQ825" s="17" t="e">
        <f>VLOOKUP($C825,'DATA PENGUKURAN GARDU'!$A:$BS,53,0)</f>
        <v>#N/A</v>
      </c>
      <c r="AR825" s="17" t="e">
        <f>VLOOKUP($C825,'DATA PENGUKURAN GARDU'!$A:$BS,54,0)</f>
        <v>#N/A</v>
      </c>
      <c r="AS825" s="20" t="e">
        <f>VLOOKUP($D825,'DATA PENGUKURAN GARDU'!$A:$BS,42,0)</f>
        <v>#N/A</v>
      </c>
      <c r="AT825" s="21" t="e">
        <f t="shared" si="428"/>
        <v>#N/A</v>
      </c>
      <c r="AU825" s="20" t="e">
        <f>VLOOKUP($D825,'DATA PENGUKURAN GARDU'!$A:$BS,44,0)</f>
        <v>#N/A</v>
      </c>
      <c r="AV825" s="21" t="e">
        <f t="shared" si="429"/>
        <v>#N/A</v>
      </c>
      <c r="AW825" s="20" t="e">
        <f>VLOOKUP($D825,'DATA PENGUKURAN GARDU'!$A:$BS,46,0)</f>
        <v>#N/A</v>
      </c>
      <c r="AX825" s="21" t="e">
        <f t="shared" si="430"/>
        <v>#N/A</v>
      </c>
      <c r="AY825" s="20" t="e">
        <f>VLOOKUP($D825,'DATA PENGUKURAN GARDU'!$A:$BS,46,0)</f>
        <v>#N/A</v>
      </c>
      <c r="AZ825" s="20" t="e">
        <f>VLOOKUP($D825,'DATA PENGUKURAN GARDU'!$A:$BS,53,0)</f>
        <v>#N/A</v>
      </c>
      <c r="BA825" s="20" t="e">
        <f>VLOOKUP($D825,'DATA PENGUKURAN GARDU'!$A:$BS,54,0)</f>
        <v>#N/A</v>
      </c>
      <c r="BB825" s="17" t="e">
        <f>VLOOKUP($E825,'DATA PENGUKURAN GARDU'!$A:$BS,42,0)</f>
        <v>#N/A</v>
      </c>
      <c r="BC825" s="23" t="e">
        <f t="shared" si="431"/>
        <v>#N/A</v>
      </c>
      <c r="BD825" s="17" t="e">
        <f>VLOOKUP($E825,'DATA PENGUKURAN GARDU'!$A:$BS,44,0)</f>
        <v>#N/A</v>
      </c>
      <c r="BE825" s="23" t="e">
        <f t="shared" si="432"/>
        <v>#N/A</v>
      </c>
      <c r="BF825" s="17" t="e">
        <f>VLOOKUP($E825,'DATA PENGUKURAN GARDU'!$A:$BS,46,0)</f>
        <v>#N/A</v>
      </c>
      <c r="BG825" s="23" t="e">
        <f t="shared" si="433"/>
        <v>#N/A</v>
      </c>
      <c r="BH825" s="17" t="e">
        <f>VLOOKUP($E825,'DATA PENGUKURAN GARDU'!$A:$BS,46,0)</f>
        <v>#N/A</v>
      </c>
      <c r="BI825" s="17" t="e">
        <f>VLOOKUP($E825,'DATA PENGUKURAN GARDU'!$A:$BS,53,0)</f>
        <v>#N/A</v>
      </c>
      <c r="BJ825" s="17" t="e">
        <f>VLOOKUP($E825,'DATA PENGUKURAN GARDU'!$A:$BS,54,0)</f>
        <v>#N/A</v>
      </c>
      <c r="BK825" s="20" t="e">
        <f t="shared" si="411"/>
        <v>#N/A</v>
      </c>
      <c r="BL825" s="20" t="e">
        <f t="shared" si="412"/>
        <v>#N/A</v>
      </c>
      <c r="BM825" s="20" t="e">
        <f t="shared" si="413"/>
        <v>#N/A</v>
      </c>
      <c r="BN825" s="25" t="e">
        <f t="shared" si="414"/>
        <v>#N/A</v>
      </c>
      <c r="BO825" s="26" t="str">
        <f t="shared" si="415"/>
        <v>0</v>
      </c>
      <c r="BP825" s="21" t="e">
        <f t="shared" si="416"/>
        <v>#VALUE!</v>
      </c>
      <c r="BQ825" s="20" t="e">
        <f t="shared" si="417"/>
        <v>#N/A</v>
      </c>
      <c r="BR825" s="20" t="e">
        <v>#N/A</v>
      </c>
      <c r="BS825" s="9" t="e">
        <v>#N/A</v>
      </c>
      <c r="BT825" s="2" t="e">
        <f t="shared" si="418"/>
        <v>#VALUE!</v>
      </c>
      <c r="BU825" s="2" t="e">
        <f t="shared" si="401"/>
        <v>#N/A</v>
      </c>
      <c r="BV825" s="2" t="e">
        <f t="shared" si="402"/>
        <v>#N/A</v>
      </c>
    </row>
    <row r="826" s="2" customFormat="1" ht="22.95" customHeight="1" spans="1:74">
      <c r="A826" s="9" t="str">
        <f t="shared" si="403"/>
        <v>L-008Induk</v>
      </c>
      <c r="B826" s="9" t="str">
        <f t="shared" si="404"/>
        <v>L-008jurusan 1</v>
      </c>
      <c r="C826" s="9" t="str">
        <f t="shared" si="405"/>
        <v>L-008jurusan 2</v>
      </c>
      <c r="D826" s="9" t="str">
        <f t="shared" si="406"/>
        <v>L-008jurusan 3</v>
      </c>
      <c r="E826" s="9" t="str">
        <f t="shared" si="407"/>
        <v>L-008jurusan 4</v>
      </c>
      <c r="F826" s="10" t="s">
        <v>46</v>
      </c>
      <c r="G826" s="10" t="s">
        <v>22</v>
      </c>
      <c r="H826" s="10" t="s">
        <v>1022</v>
      </c>
      <c r="I826" s="10" t="s">
        <v>11717</v>
      </c>
      <c r="J826" s="10" t="s">
        <v>11718</v>
      </c>
      <c r="K826" s="10" t="s">
        <v>7465</v>
      </c>
      <c r="L826" s="10"/>
      <c r="M826" s="10"/>
      <c r="N826" s="14">
        <f t="shared" si="408"/>
        <v>0</v>
      </c>
      <c r="O826" s="15" t="e">
        <f t="shared" si="409"/>
        <v>#VALUE!</v>
      </c>
      <c r="P826" s="15" t="e">
        <f t="shared" si="410"/>
        <v>#VALUE!</v>
      </c>
      <c r="Q826" s="17" t="e">
        <f>VLOOKUP($A826,'DATA PENGUKURAN GARDU'!$A:$BS,42,0)</f>
        <v>#N/A</v>
      </c>
      <c r="R826" s="18" t="e">
        <f t="shared" si="419"/>
        <v>#N/A</v>
      </c>
      <c r="S826" s="17" t="e">
        <f>VLOOKUP($A826,'DATA PENGUKURAN GARDU'!$A:$BS,44,0)</f>
        <v>#N/A</v>
      </c>
      <c r="T826" s="18" t="e">
        <f t="shared" si="420"/>
        <v>#N/A</v>
      </c>
      <c r="U826" s="17" t="e">
        <f>VLOOKUP($A826,'DATA PENGUKURAN GARDU'!$A:$BS,46,0)</f>
        <v>#N/A</v>
      </c>
      <c r="V826" s="18" t="e">
        <f t="shared" si="421"/>
        <v>#N/A</v>
      </c>
      <c r="W826" s="17" t="e">
        <f>VLOOKUP($A826,'DATA PENGUKURAN GARDU'!$A:$BS,48,0)</f>
        <v>#N/A</v>
      </c>
      <c r="X826" s="17" t="e">
        <f>VLOOKUP($A826,'DATA PENGUKURAN GARDU'!$A:$BS,53,0)</f>
        <v>#N/A</v>
      </c>
      <c r="Y826" s="17" t="e">
        <f>VLOOKUP($A826,'DATA PENGUKURAN GARDU'!$A:$BS,54,0)</f>
        <v>#N/A</v>
      </c>
      <c r="Z826" s="17" t="e">
        <f>VLOOKUP($A826,'DATA PENGUKURAN GARDU'!$A:$BS,55,0)</f>
        <v>#N/A</v>
      </c>
      <c r="AA826" s="20" t="e">
        <f>VLOOKUP($B826,'DATA PENGUKURAN GARDU'!$A:$BS,42,0)</f>
        <v>#N/A</v>
      </c>
      <c r="AB826" s="21" t="e">
        <f t="shared" si="422"/>
        <v>#N/A</v>
      </c>
      <c r="AC826" s="20" t="e">
        <f>VLOOKUP($B826,'DATA PENGUKURAN GARDU'!$A:$BS,44,0)</f>
        <v>#N/A</v>
      </c>
      <c r="AD826" s="21" t="e">
        <f t="shared" si="423"/>
        <v>#N/A</v>
      </c>
      <c r="AE826" s="20" t="e">
        <f>VLOOKUP($B826,'DATA PENGUKURAN GARDU'!$A:$BS,46,0)</f>
        <v>#N/A</v>
      </c>
      <c r="AF826" s="21" t="e">
        <f t="shared" si="424"/>
        <v>#N/A</v>
      </c>
      <c r="AG826" s="20" t="e">
        <f>VLOOKUP($B826,'DATA PENGUKURAN GARDU'!$A:$BS,46,0)</f>
        <v>#N/A</v>
      </c>
      <c r="AH826" s="20" t="e">
        <f>VLOOKUP($B826,'DATA PENGUKURAN GARDU'!$A:$BS,53,0)</f>
        <v>#N/A</v>
      </c>
      <c r="AI826" s="20" t="e">
        <f>VLOOKUP($B826,'DATA PENGUKURAN GARDU'!$A:$BS,54,0)</f>
        <v>#N/A</v>
      </c>
      <c r="AJ826" s="17" t="e">
        <f>VLOOKUP($C826,'DATA PENGUKURAN GARDU'!$A:$BS,42,0)</f>
        <v>#N/A</v>
      </c>
      <c r="AK826" s="23" t="e">
        <f t="shared" si="425"/>
        <v>#N/A</v>
      </c>
      <c r="AL826" s="17" t="e">
        <f>VLOOKUP($C826,'DATA PENGUKURAN GARDU'!$A:$BS,44,0)</f>
        <v>#N/A</v>
      </c>
      <c r="AM826" s="23" t="e">
        <f t="shared" si="426"/>
        <v>#N/A</v>
      </c>
      <c r="AN826" s="17" t="e">
        <f>VLOOKUP($C826,'DATA PENGUKURAN GARDU'!$A:$BS,46,0)</f>
        <v>#N/A</v>
      </c>
      <c r="AO826" s="23" t="e">
        <f t="shared" si="427"/>
        <v>#N/A</v>
      </c>
      <c r="AP826" s="17" t="e">
        <f>VLOOKUP($C826,'DATA PENGUKURAN GARDU'!$A:$BS,46,0)</f>
        <v>#N/A</v>
      </c>
      <c r="AQ826" s="17" t="e">
        <f>VLOOKUP($C826,'DATA PENGUKURAN GARDU'!$A:$BS,53,0)</f>
        <v>#N/A</v>
      </c>
      <c r="AR826" s="17" t="e">
        <f>VLOOKUP($C826,'DATA PENGUKURAN GARDU'!$A:$BS,54,0)</f>
        <v>#N/A</v>
      </c>
      <c r="AS826" s="20" t="e">
        <f>VLOOKUP($D826,'DATA PENGUKURAN GARDU'!$A:$BS,42,0)</f>
        <v>#N/A</v>
      </c>
      <c r="AT826" s="21" t="e">
        <f t="shared" si="428"/>
        <v>#N/A</v>
      </c>
      <c r="AU826" s="20" t="e">
        <f>VLOOKUP($D826,'DATA PENGUKURAN GARDU'!$A:$BS,44,0)</f>
        <v>#N/A</v>
      </c>
      <c r="AV826" s="21" t="e">
        <f t="shared" si="429"/>
        <v>#N/A</v>
      </c>
      <c r="AW826" s="20" t="e">
        <f>VLOOKUP($D826,'DATA PENGUKURAN GARDU'!$A:$BS,46,0)</f>
        <v>#N/A</v>
      </c>
      <c r="AX826" s="21" t="e">
        <f t="shared" si="430"/>
        <v>#N/A</v>
      </c>
      <c r="AY826" s="20" t="e">
        <f>VLOOKUP($D826,'DATA PENGUKURAN GARDU'!$A:$BS,46,0)</f>
        <v>#N/A</v>
      </c>
      <c r="AZ826" s="20" t="e">
        <f>VLOOKUP($D826,'DATA PENGUKURAN GARDU'!$A:$BS,53,0)</f>
        <v>#N/A</v>
      </c>
      <c r="BA826" s="20" t="e">
        <f>VLOOKUP($D826,'DATA PENGUKURAN GARDU'!$A:$BS,54,0)</f>
        <v>#N/A</v>
      </c>
      <c r="BB826" s="17" t="e">
        <f>VLOOKUP($E826,'DATA PENGUKURAN GARDU'!$A:$BS,42,0)</f>
        <v>#N/A</v>
      </c>
      <c r="BC826" s="23" t="e">
        <f t="shared" si="431"/>
        <v>#N/A</v>
      </c>
      <c r="BD826" s="17" t="e">
        <f>VLOOKUP($E826,'DATA PENGUKURAN GARDU'!$A:$BS,44,0)</f>
        <v>#N/A</v>
      </c>
      <c r="BE826" s="23" t="e">
        <f t="shared" si="432"/>
        <v>#N/A</v>
      </c>
      <c r="BF826" s="17" t="e">
        <f>VLOOKUP($E826,'DATA PENGUKURAN GARDU'!$A:$BS,46,0)</f>
        <v>#N/A</v>
      </c>
      <c r="BG826" s="23" t="e">
        <f t="shared" si="433"/>
        <v>#N/A</v>
      </c>
      <c r="BH826" s="17" t="e">
        <f>VLOOKUP($E826,'DATA PENGUKURAN GARDU'!$A:$BS,46,0)</f>
        <v>#N/A</v>
      </c>
      <c r="BI826" s="17" t="e">
        <f>VLOOKUP($E826,'DATA PENGUKURAN GARDU'!$A:$BS,53,0)</f>
        <v>#N/A</v>
      </c>
      <c r="BJ826" s="17" t="e">
        <f>VLOOKUP($E826,'DATA PENGUKURAN GARDU'!$A:$BS,54,0)</f>
        <v>#N/A</v>
      </c>
      <c r="BK826" s="20" t="e">
        <f t="shared" si="411"/>
        <v>#N/A</v>
      </c>
      <c r="BL826" s="20" t="e">
        <f t="shared" si="412"/>
        <v>#N/A</v>
      </c>
      <c r="BM826" s="20" t="e">
        <f t="shared" si="413"/>
        <v>#N/A</v>
      </c>
      <c r="BN826" s="25" t="e">
        <f t="shared" si="414"/>
        <v>#N/A</v>
      </c>
      <c r="BO826" s="26" t="str">
        <f t="shared" si="415"/>
        <v>0</v>
      </c>
      <c r="BP826" s="21" t="e">
        <f t="shared" si="416"/>
        <v>#VALUE!</v>
      </c>
      <c r="BQ826" s="20" t="e">
        <f t="shared" si="417"/>
        <v>#N/A</v>
      </c>
      <c r="BR826" s="20" t="e">
        <v>#N/A</v>
      </c>
      <c r="BS826" s="9" t="e">
        <v>#N/A</v>
      </c>
      <c r="BT826" s="2" t="e">
        <f t="shared" si="418"/>
        <v>#VALUE!</v>
      </c>
      <c r="BU826" s="2" t="e">
        <f t="shared" si="401"/>
        <v>#N/A</v>
      </c>
      <c r="BV826" s="2" t="e">
        <f t="shared" si="402"/>
        <v>#N/A</v>
      </c>
    </row>
    <row r="827" s="2" customFormat="1" ht="22.95" customHeight="1" spans="1:74">
      <c r="A827" s="9" t="str">
        <f t="shared" si="403"/>
        <v>BB 182.1Induk</v>
      </c>
      <c r="B827" s="9" t="str">
        <f t="shared" si="404"/>
        <v>BB 182.1jurusan 1</v>
      </c>
      <c r="C827" s="9" t="str">
        <f t="shared" si="405"/>
        <v>BB 182.1jurusan 2</v>
      </c>
      <c r="D827" s="9" t="str">
        <f t="shared" si="406"/>
        <v>BB 182.1jurusan 3</v>
      </c>
      <c r="E827" s="9" t="str">
        <f t="shared" si="407"/>
        <v>BB 182.1jurusan 4</v>
      </c>
      <c r="F827" s="10" t="s">
        <v>607</v>
      </c>
      <c r="G827" s="10" t="s">
        <v>4</v>
      </c>
      <c r="H827" s="10" t="s">
        <v>1023</v>
      </c>
      <c r="I827" s="10" t="s">
        <v>11719</v>
      </c>
      <c r="J827" s="10" t="s">
        <v>11720</v>
      </c>
      <c r="K827" s="10" t="s">
        <v>7465</v>
      </c>
      <c r="L827" s="10"/>
      <c r="M827" s="10"/>
      <c r="N827" s="14">
        <f t="shared" si="408"/>
        <v>0</v>
      </c>
      <c r="O827" s="15" t="e">
        <f t="shared" si="409"/>
        <v>#VALUE!</v>
      </c>
      <c r="P827" s="15" t="e">
        <f t="shared" si="410"/>
        <v>#VALUE!</v>
      </c>
      <c r="Q827" s="17" t="e">
        <f>VLOOKUP($A827,'DATA PENGUKURAN GARDU'!$A:$BS,42,0)</f>
        <v>#N/A</v>
      </c>
      <c r="R827" s="18" t="e">
        <f t="shared" si="419"/>
        <v>#N/A</v>
      </c>
      <c r="S827" s="17" t="e">
        <f>VLOOKUP($A827,'DATA PENGUKURAN GARDU'!$A:$BS,44,0)</f>
        <v>#N/A</v>
      </c>
      <c r="T827" s="18" t="e">
        <f t="shared" si="420"/>
        <v>#N/A</v>
      </c>
      <c r="U827" s="17" t="e">
        <f>VLOOKUP($A827,'DATA PENGUKURAN GARDU'!$A:$BS,46,0)</f>
        <v>#N/A</v>
      </c>
      <c r="V827" s="18" t="e">
        <f t="shared" si="421"/>
        <v>#N/A</v>
      </c>
      <c r="W827" s="17" t="e">
        <f>VLOOKUP($A827,'DATA PENGUKURAN GARDU'!$A:$BS,48,0)</f>
        <v>#N/A</v>
      </c>
      <c r="X827" s="17" t="e">
        <f>VLOOKUP($A827,'DATA PENGUKURAN GARDU'!$A:$BS,53,0)</f>
        <v>#N/A</v>
      </c>
      <c r="Y827" s="17" t="e">
        <f>VLOOKUP($A827,'DATA PENGUKURAN GARDU'!$A:$BS,54,0)</f>
        <v>#N/A</v>
      </c>
      <c r="Z827" s="17" t="e">
        <f>VLOOKUP($A827,'DATA PENGUKURAN GARDU'!$A:$BS,55,0)</f>
        <v>#N/A</v>
      </c>
      <c r="AA827" s="20" t="e">
        <f>VLOOKUP($B827,'DATA PENGUKURAN GARDU'!$A:$BS,42,0)</f>
        <v>#N/A</v>
      </c>
      <c r="AB827" s="21" t="e">
        <f t="shared" si="422"/>
        <v>#N/A</v>
      </c>
      <c r="AC827" s="20" t="e">
        <f>VLOOKUP($B827,'DATA PENGUKURAN GARDU'!$A:$BS,44,0)</f>
        <v>#N/A</v>
      </c>
      <c r="AD827" s="21" t="e">
        <f t="shared" si="423"/>
        <v>#N/A</v>
      </c>
      <c r="AE827" s="20" t="e">
        <f>VLOOKUP($B827,'DATA PENGUKURAN GARDU'!$A:$BS,46,0)</f>
        <v>#N/A</v>
      </c>
      <c r="AF827" s="21" t="e">
        <f t="shared" si="424"/>
        <v>#N/A</v>
      </c>
      <c r="AG827" s="20" t="e">
        <f>VLOOKUP($B827,'DATA PENGUKURAN GARDU'!$A:$BS,46,0)</f>
        <v>#N/A</v>
      </c>
      <c r="AH827" s="20" t="e">
        <f>VLOOKUP($B827,'DATA PENGUKURAN GARDU'!$A:$BS,53,0)</f>
        <v>#N/A</v>
      </c>
      <c r="AI827" s="20" t="e">
        <f>VLOOKUP($B827,'DATA PENGUKURAN GARDU'!$A:$BS,54,0)</f>
        <v>#N/A</v>
      </c>
      <c r="AJ827" s="17" t="e">
        <f>VLOOKUP($C827,'DATA PENGUKURAN GARDU'!$A:$BS,42,0)</f>
        <v>#N/A</v>
      </c>
      <c r="AK827" s="23" t="e">
        <f t="shared" si="425"/>
        <v>#N/A</v>
      </c>
      <c r="AL827" s="17" t="e">
        <f>VLOOKUP($C827,'DATA PENGUKURAN GARDU'!$A:$BS,44,0)</f>
        <v>#N/A</v>
      </c>
      <c r="AM827" s="23" t="e">
        <f t="shared" si="426"/>
        <v>#N/A</v>
      </c>
      <c r="AN827" s="17" t="e">
        <f>VLOOKUP($C827,'DATA PENGUKURAN GARDU'!$A:$BS,46,0)</f>
        <v>#N/A</v>
      </c>
      <c r="AO827" s="23" t="e">
        <f t="shared" si="427"/>
        <v>#N/A</v>
      </c>
      <c r="AP827" s="17" t="e">
        <f>VLOOKUP($C827,'DATA PENGUKURAN GARDU'!$A:$BS,46,0)</f>
        <v>#N/A</v>
      </c>
      <c r="AQ827" s="17" t="e">
        <f>VLOOKUP($C827,'DATA PENGUKURAN GARDU'!$A:$BS,53,0)</f>
        <v>#N/A</v>
      </c>
      <c r="AR827" s="17" t="e">
        <f>VLOOKUP($C827,'DATA PENGUKURAN GARDU'!$A:$BS,54,0)</f>
        <v>#N/A</v>
      </c>
      <c r="AS827" s="20" t="e">
        <f>VLOOKUP($D827,'DATA PENGUKURAN GARDU'!$A:$BS,42,0)</f>
        <v>#N/A</v>
      </c>
      <c r="AT827" s="21" t="e">
        <f t="shared" si="428"/>
        <v>#N/A</v>
      </c>
      <c r="AU827" s="20" t="e">
        <f>VLOOKUP($D827,'DATA PENGUKURAN GARDU'!$A:$BS,44,0)</f>
        <v>#N/A</v>
      </c>
      <c r="AV827" s="21" t="e">
        <f t="shared" si="429"/>
        <v>#N/A</v>
      </c>
      <c r="AW827" s="20" t="e">
        <f>VLOOKUP($D827,'DATA PENGUKURAN GARDU'!$A:$BS,46,0)</f>
        <v>#N/A</v>
      </c>
      <c r="AX827" s="21" t="e">
        <f t="shared" si="430"/>
        <v>#N/A</v>
      </c>
      <c r="AY827" s="20" t="e">
        <f>VLOOKUP($D827,'DATA PENGUKURAN GARDU'!$A:$BS,46,0)</f>
        <v>#N/A</v>
      </c>
      <c r="AZ827" s="20" t="e">
        <f>VLOOKUP($D827,'DATA PENGUKURAN GARDU'!$A:$BS,53,0)</f>
        <v>#N/A</v>
      </c>
      <c r="BA827" s="20" t="e">
        <f>VLOOKUP($D827,'DATA PENGUKURAN GARDU'!$A:$BS,54,0)</f>
        <v>#N/A</v>
      </c>
      <c r="BB827" s="17" t="e">
        <f>VLOOKUP($E827,'DATA PENGUKURAN GARDU'!$A:$BS,42,0)</f>
        <v>#N/A</v>
      </c>
      <c r="BC827" s="23" t="e">
        <f t="shared" si="431"/>
        <v>#N/A</v>
      </c>
      <c r="BD827" s="17" t="e">
        <f>VLOOKUP($E827,'DATA PENGUKURAN GARDU'!$A:$BS,44,0)</f>
        <v>#N/A</v>
      </c>
      <c r="BE827" s="23" t="e">
        <f t="shared" si="432"/>
        <v>#N/A</v>
      </c>
      <c r="BF827" s="17" t="e">
        <f>VLOOKUP($E827,'DATA PENGUKURAN GARDU'!$A:$BS,46,0)</f>
        <v>#N/A</v>
      </c>
      <c r="BG827" s="23" t="e">
        <f t="shared" si="433"/>
        <v>#N/A</v>
      </c>
      <c r="BH827" s="17" t="e">
        <f>VLOOKUP($E827,'DATA PENGUKURAN GARDU'!$A:$BS,46,0)</f>
        <v>#N/A</v>
      </c>
      <c r="BI827" s="17" t="e">
        <f>VLOOKUP($E827,'DATA PENGUKURAN GARDU'!$A:$BS,53,0)</f>
        <v>#N/A</v>
      </c>
      <c r="BJ827" s="17" t="e">
        <f>VLOOKUP($E827,'DATA PENGUKURAN GARDU'!$A:$BS,54,0)</f>
        <v>#N/A</v>
      </c>
      <c r="BK827" s="20" t="e">
        <f t="shared" si="411"/>
        <v>#N/A</v>
      </c>
      <c r="BL827" s="20" t="e">
        <f t="shared" si="412"/>
        <v>#N/A</v>
      </c>
      <c r="BM827" s="20" t="e">
        <f t="shared" si="413"/>
        <v>#N/A</v>
      </c>
      <c r="BN827" s="25" t="e">
        <f t="shared" si="414"/>
        <v>#N/A</v>
      </c>
      <c r="BO827" s="26" t="str">
        <f t="shared" si="415"/>
        <v>0</v>
      </c>
      <c r="BP827" s="21" t="e">
        <f t="shared" si="416"/>
        <v>#VALUE!</v>
      </c>
      <c r="BQ827" s="20" t="e">
        <f t="shared" si="417"/>
        <v>#N/A</v>
      </c>
      <c r="BR827" s="20" t="e">
        <v>#N/A</v>
      </c>
      <c r="BS827" s="9" t="e">
        <v>#N/A</v>
      </c>
      <c r="BT827" s="2" t="e">
        <f t="shared" si="418"/>
        <v>#VALUE!</v>
      </c>
      <c r="BU827" s="2" t="e">
        <f t="shared" si="401"/>
        <v>#N/A</v>
      </c>
      <c r="BV827" s="2" t="e">
        <f t="shared" si="402"/>
        <v>#N/A</v>
      </c>
    </row>
    <row r="828" s="2" customFormat="1" ht="22.95" customHeight="1" spans="1:74">
      <c r="A828" s="9" t="str">
        <f t="shared" si="403"/>
        <v>M 74Induk</v>
      </c>
      <c r="B828" s="9" t="str">
        <f t="shared" si="404"/>
        <v>M 74jurusan 1</v>
      </c>
      <c r="C828" s="9" t="str">
        <f t="shared" si="405"/>
        <v>M 74jurusan 2</v>
      </c>
      <c r="D828" s="9" t="str">
        <f t="shared" si="406"/>
        <v>M 74jurusan 3</v>
      </c>
      <c r="E828" s="9" t="str">
        <f t="shared" si="407"/>
        <v>M 74jurusan 4</v>
      </c>
      <c r="F828" s="10" t="s">
        <v>131</v>
      </c>
      <c r="G828" s="10" t="s">
        <v>131</v>
      </c>
      <c r="H828" s="10" t="s">
        <v>1024</v>
      </c>
      <c r="I828" s="10" t="s">
        <v>11721</v>
      </c>
      <c r="J828" s="10" t="s">
        <v>11722</v>
      </c>
      <c r="K828" s="10" t="s">
        <v>7465</v>
      </c>
      <c r="L828" s="10"/>
      <c r="M828" s="10"/>
      <c r="N828" s="14">
        <f t="shared" si="408"/>
        <v>0</v>
      </c>
      <c r="O828" s="15" t="e">
        <f t="shared" si="409"/>
        <v>#VALUE!</v>
      </c>
      <c r="P828" s="15" t="e">
        <f t="shared" si="410"/>
        <v>#VALUE!</v>
      </c>
      <c r="Q828" s="17" t="e">
        <f>VLOOKUP($A828,'DATA PENGUKURAN GARDU'!$A:$BS,42,0)</f>
        <v>#N/A</v>
      </c>
      <c r="R828" s="18" t="e">
        <f t="shared" si="419"/>
        <v>#N/A</v>
      </c>
      <c r="S828" s="17" t="e">
        <f>VLOOKUP($A828,'DATA PENGUKURAN GARDU'!$A:$BS,44,0)</f>
        <v>#N/A</v>
      </c>
      <c r="T828" s="18" t="e">
        <f t="shared" si="420"/>
        <v>#N/A</v>
      </c>
      <c r="U828" s="17" t="e">
        <f>VLOOKUP($A828,'DATA PENGUKURAN GARDU'!$A:$BS,46,0)</f>
        <v>#N/A</v>
      </c>
      <c r="V828" s="18" t="e">
        <f t="shared" si="421"/>
        <v>#N/A</v>
      </c>
      <c r="W828" s="17" t="e">
        <f>VLOOKUP($A828,'DATA PENGUKURAN GARDU'!$A:$BS,48,0)</f>
        <v>#N/A</v>
      </c>
      <c r="X828" s="17" t="e">
        <f>VLOOKUP($A828,'DATA PENGUKURAN GARDU'!$A:$BS,53,0)</f>
        <v>#N/A</v>
      </c>
      <c r="Y828" s="17" t="e">
        <f>VLOOKUP($A828,'DATA PENGUKURAN GARDU'!$A:$BS,54,0)</f>
        <v>#N/A</v>
      </c>
      <c r="Z828" s="17" t="e">
        <f>VLOOKUP($A828,'DATA PENGUKURAN GARDU'!$A:$BS,55,0)</f>
        <v>#N/A</v>
      </c>
      <c r="AA828" s="20" t="e">
        <f>VLOOKUP($B828,'DATA PENGUKURAN GARDU'!$A:$BS,42,0)</f>
        <v>#N/A</v>
      </c>
      <c r="AB828" s="21" t="e">
        <f t="shared" si="422"/>
        <v>#N/A</v>
      </c>
      <c r="AC828" s="20" t="e">
        <f>VLOOKUP($B828,'DATA PENGUKURAN GARDU'!$A:$BS,44,0)</f>
        <v>#N/A</v>
      </c>
      <c r="AD828" s="21" t="e">
        <f t="shared" si="423"/>
        <v>#N/A</v>
      </c>
      <c r="AE828" s="20" t="e">
        <f>VLOOKUP($B828,'DATA PENGUKURAN GARDU'!$A:$BS,46,0)</f>
        <v>#N/A</v>
      </c>
      <c r="AF828" s="21" t="e">
        <f t="shared" si="424"/>
        <v>#N/A</v>
      </c>
      <c r="AG828" s="20" t="e">
        <f>VLOOKUP($B828,'DATA PENGUKURAN GARDU'!$A:$BS,46,0)</f>
        <v>#N/A</v>
      </c>
      <c r="AH828" s="20" t="e">
        <f>VLOOKUP($B828,'DATA PENGUKURAN GARDU'!$A:$BS,53,0)</f>
        <v>#N/A</v>
      </c>
      <c r="AI828" s="20" t="e">
        <f>VLOOKUP($B828,'DATA PENGUKURAN GARDU'!$A:$BS,54,0)</f>
        <v>#N/A</v>
      </c>
      <c r="AJ828" s="17" t="e">
        <f>VLOOKUP($C828,'DATA PENGUKURAN GARDU'!$A:$BS,42,0)</f>
        <v>#N/A</v>
      </c>
      <c r="AK828" s="23" t="e">
        <f t="shared" si="425"/>
        <v>#N/A</v>
      </c>
      <c r="AL828" s="17" t="e">
        <f>VLOOKUP($C828,'DATA PENGUKURAN GARDU'!$A:$BS,44,0)</f>
        <v>#N/A</v>
      </c>
      <c r="AM828" s="23" t="e">
        <f t="shared" si="426"/>
        <v>#N/A</v>
      </c>
      <c r="AN828" s="17" t="e">
        <f>VLOOKUP($C828,'DATA PENGUKURAN GARDU'!$A:$BS,46,0)</f>
        <v>#N/A</v>
      </c>
      <c r="AO828" s="23" t="e">
        <f t="shared" si="427"/>
        <v>#N/A</v>
      </c>
      <c r="AP828" s="17" t="e">
        <f>VLOOKUP($C828,'DATA PENGUKURAN GARDU'!$A:$BS,46,0)</f>
        <v>#N/A</v>
      </c>
      <c r="AQ828" s="17" t="e">
        <f>VLOOKUP($C828,'DATA PENGUKURAN GARDU'!$A:$BS,53,0)</f>
        <v>#N/A</v>
      </c>
      <c r="AR828" s="17" t="e">
        <f>VLOOKUP($C828,'DATA PENGUKURAN GARDU'!$A:$BS,54,0)</f>
        <v>#N/A</v>
      </c>
      <c r="AS828" s="20" t="e">
        <f>VLOOKUP($D828,'DATA PENGUKURAN GARDU'!$A:$BS,42,0)</f>
        <v>#N/A</v>
      </c>
      <c r="AT828" s="21" t="e">
        <f t="shared" si="428"/>
        <v>#N/A</v>
      </c>
      <c r="AU828" s="20" t="e">
        <f>VLOOKUP($D828,'DATA PENGUKURAN GARDU'!$A:$BS,44,0)</f>
        <v>#N/A</v>
      </c>
      <c r="AV828" s="21" t="e">
        <f t="shared" si="429"/>
        <v>#N/A</v>
      </c>
      <c r="AW828" s="20" t="e">
        <f>VLOOKUP($D828,'DATA PENGUKURAN GARDU'!$A:$BS,46,0)</f>
        <v>#N/A</v>
      </c>
      <c r="AX828" s="21" t="e">
        <f t="shared" si="430"/>
        <v>#N/A</v>
      </c>
      <c r="AY828" s="20" t="e">
        <f>VLOOKUP($D828,'DATA PENGUKURAN GARDU'!$A:$BS,46,0)</f>
        <v>#N/A</v>
      </c>
      <c r="AZ828" s="20" t="e">
        <f>VLOOKUP($D828,'DATA PENGUKURAN GARDU'!$A:$BS,53,0)</f>
        <v>#N/A</v>
      </c>
      <c r="BA828" s="20" t="e">
        <f>VLOOKUP($D828,'DATA PENGUKURAN GARDU'!$A:$BS,54,0)</f>
        <v>#N/A</v>
      </c>
      <c r="BB828" s="17" t="e">
        <f>VLOOKUP($E828,'DATA PENGUKURAN GARDU'!$A:$BS,42,0)</f>
        <v>#N/A</v>
      </c>
      <c r="BC828" s="23" t="e">
        <f t="shared" si="431"/>
        <v>#N/A</v>
      </c>
      <c r="BD828" s="17" t="e">
        <f>VLOOKUP($E828,'DATA PENGUKURAN GARDU'!$A:$BS,44,0)</f>
        <v>#N/A</v>
      </c>
      <c r="BE828" s="23" t="e">
        <f t="shared" si="432"/>
        <v>#N/A</v>
      </c>
      <c r="BF828" s="17" t="e">
        <f>VLOOKUP($E828,'DATA PENGUKURAN GARDU'!$A:$BS,46,0)</f>
        <v>#N/A</v>
      </c>
      <c r="BG828" s="23" t="e">
        <f t="shared" si="433"/>
        <v>#N/A</v>
      </c>
      <c r="BH828" s="17" t="e">
        <f>VLOOKUP($E828,'DATA PENGUKURAN GARDU'!$A:$BS,46,0)</f>
        <v>#N/A</v>
      </c>
      <c r="BI828" s="17" t="e">
        <f>VLOOKUP($E828,'DATA PENGUKURAN GARDU'!$A:$BS,53,0)</f>
        <v>#N/A</v>
      </c>
      <c r="BJ828" s="17" t="e">
        <f>VLOOKUP($E828,'DATA PENGUKURAN GARDU'!$A:$BS,54,0)</f>
        <v>#N/A</v>
      </c>
      <c r="BK828" s="20" t="e">
        <f t="shared" si="411"/>
        <v>#N/A</v>
      </c>
      <c r="BL828" s="20" t="e">
        <f t="shared" si="412"/>
        <v>#N/A</v>
      </c>
      <c r="BM828" s="20" t="e">
        <f t="shared" si="413"/>
        <v>#N/A</v>
      </c>
      <c r="BN828" s="25" t="e">
        <f t="shared" si="414"/>
        <v>#N/A</v>
      </c>
      <c r="BO828" s="26" t="str">
        <f t="shared" si="415"/>
        <v>0</v>
      </c>
      <c r="BP828" s="21" t="e">
        <f t="shared" si="416"/>
        <v>#VALUE!</v>
      </c>
      <c r="BQ828" s="20" t="e">
        <f t="shared" si="417"/>
        <v>#N/A</v>
      </c>
      <c r="BR828" s="20" t="e">
        <v>#N/A</v>
      </c>
      <c r="BS828" s="9" t="e">
        <v>#N/A</v>
      </c>
      <c r="BT828" s="2" t="e">
        <f t="shared" si="418"/>
        <v>#VALUE!</v>
      </c>
      <c r="BU828" s="2" t="e">
        <f t="shared" si="401"/>
        <v>#N/A</v>
      </c>
      <c r="BV828" s="2" t="e">
        <f t="shared" si="402"/>
        <v>#N/A</v>
      </c>
    </row>
    <row r="829" s="2" customFormat="1" ht="22.95" customHeight="1" spans="1:74">
      <c r="A829" s="9" t="str">
        <f t="shared" si="403"/>
        <v>M 81Induk</v>
      </c>
      <c r="B829" s="9" t="str">
        <f t="shared" si="404"/>
        <v>M 81jurusan 1</v>
      </c>
      <c r="C829" s="9" t="str">
        <f t="shared" si="405"/>
        <v>M 81jurusan 2</v>
      </c>
      <c r="D829" s="9" t="str">
        <f t="shared" si="406"/>
        <v>M 81jurusan 3</v>
      </c>
      <c r="E829" s="9" t="str">
        <f t="shared" si="407"/>
        <v>M 81jurusan 4</v>
      </c>
      <c r="F829" s="10" t="s">
        <v>131</v>
      </c>
      <c r="G829" s="10" t="s">
        <v>131</v>
      </c>
      <c r="H829" s="10" t="s">
        <v>1025</v>
      </c>
      <c r="I829" s="10" t="s">
        <v>11723</v>
      </c>
      <c r="J829" s="10" t="s">
        <v>11724</v>
      </c>
      <c r="K829" s="10" t="s">
        <v>7465</v>
      </c>
      <c r="L829" s="10"/>
      <c r="M829" s="10"/>
      <c r="N829" s="14">
        <f t="shared" si="408"/>
        <v>0</v>
      </c>
      <c r="O829" s="15" t="e">
        <f t="shared" si="409"/>
        <v>#VALUE!</v>
      </c>
      <c r="P829" s="15" t="e">
        <f t="shared" si="410"/>
        <v>#VALUE!</v>
      </c>
      <c r="Q829" s="17" t="e">
        <f>VLOOKUP($A829,'DATA PENGUKURAN GARDU'!$A:$BS,42,0)</f>
        <v>#N/A</v>
      </c>
      <c r="R829" s="18" t="e">
        <f t="shared" si="419"/>
        <v>#N/A</v>
      </c>
      <c r="S829" s="17" t="e">
        <f>VLOOKUP($A829,'DATA PENGUKURAN GARDU'!$A:$BS,44,0)</f>
        <v>#N/A</v>
      </c>
      <c r="T829" s="18" t="e">
        <f t="shared" si="420"/>
        <v>#N/A</v>
      </c>
      <c r="U829" s="17" t="e">
        <f>VLOOKUP($A829,'DATA PENGUKURAN GARDU'!$A:$BS,46,0)</f>
        <v>#N/A</v>
      </c>
      <c r="V829" s="18" t="e">
        <f t="shared" si="421"/>
        <v>#N/A</v>
      </c>
      <c r="W829" s="17" t="e">
        <f>VLOOKUP($A829,'DATA PENGUKURAN GARDU'!$A:$BS,48,0)</f>
        <v>#N/A</v>
      </c>
      <c r="X829" s="17" t="e">
        <f>VLOOKUP($A829,'DATA PENGUKURAN GARDU'!$A:$BS,53,0)</f>
        <v>#N/A</v>
      </c>
      <c r="Y829" s="17" t="e">
        <f>VLOOKUP($A829,'DATA PENGUKURAN GARDU'!$A:$BS,54,0)</f>
        <v>#N/A</v>
      </c>
      <c r="Z829" s="17" t="e">
        <f>VLOOKUP($A829,'DATA PENGUKURAN GARDU'!$A:$BS,55,0)</f>
        <v>#N/A</v>
      </c>
      <c r="AA829" s="20" t="e">
        <f>VLOOKUP($B829,'DATA PENGUKURAN GARDU'!$A:$BS,42,0)</f>
        <v>#N/A</v>
      </c>
      <c r="AB829" s="21" t="e">
        <f t="shared" si="422"/>
        <v>#N/A</v>
      </c>
      <c r="AC829" s="20" t="e">
        <f>VLOOKUP($B829,'DATA PENGUKURAN GARDU'!$A:$BS,44,0)</f>
        <v>#N/A</v>
      </c>
      <c r="AD829" s="21" t="e">
        <f t="shared" si="423"/>
        <v>#N/A</v>
      </c>
      <c r="AE829" s="20" t="e">
        <f>VLOOKUP($B829,'DATA PENGUKURAN GARDU'!$A:$BS,46,0)</f>
        <v>#N/A</v>
      </c>
      <c r="AF829" s="21" t="e">
        <f t="shared" si="424"/>
        <v>#N/A</v>
      </c>
      <c r="AG829" s="20" t="e">
        <f>VLOOKUP($B829,'DATA PENGUKURAN GARDU'!$A:$BS,46,0)</f>
        <v>#N/A</v>
      </c>
      <c r="AH829" s="20" t="e">
        <f>VLOOKUP($B829,'DATA PENGUKURAN GARDU'!$A:$BS,53,0)</f>
        <v>#N/A</v>
      </c>
      <c r="AI829" s="20" t="e">
        <f>VLOOKUP($B829,'DATA PENGUKURAN GARDU'!$A:$BS,54,0)</f>
        <v>#N/A</v>
      </c>
      <c r="AJ829" s="17" t="e">
        <f>VLOOKUP($C829,'DATA PENGUKURAN GARDU'!$A:$BS,42,0)</f>
        <v>#N/A</v>
      </c>
      <c r="AK829" s="23" t="e">
        <f t="shared" si="425"/>
        <v>#N/A</v>
      </c>
      <c r="AL829" s="17" t="e">
        <f>VLOOKUP($C829,'DATA PENGUKURAN GARDU'!$A:$BS,44,0)</f>
        <v>#N/A</v>
      </c>
      <c r="AM829" s="23" t="e">
        <f t="shared" si="426"/>
        <v>#N/A</v>
      </c>
      <c r="AN829" s="17" t="e">
        <f>VLOOKUP($C829,'DATA PENGUKURAN GARDU'!$A:$BS,46,0)</f>
        <v>#N/A</v>
      </c>
      <c r="AO829" s="23" t="e">
        <f t="shared" si="427"/>
        <v>#N/A</v>
      </c>
      <c r="AP829" s="17" t="e">
        <f>VLOOKUP($C829,'DATA PENGUKURAN GARDU'!$A:$BS,46,0)</f>
        <v>#N/A</v>
      </c>
      <c r="AQ829" s="17" t="e">
        <f>VLOOKUP($C829,'DATA PENGUKURAN GARDU'!$A:$BS,53,0)</f>
        <v>#N/A</v>
      </c>
      <c r="AR829" s="17" t="e">
        <f>VLOOKUP($C829,'DATA PENGUKURAN GARDU'!$A:$BS,54,0)</f>
        <v>#N/A</v>
      </c>
      <c r="AS829" s="20" t="e">
        <f>VLOOKUP($D829,'DATA PENGUKURAN GARDU'!$A:$BS,42,0)</f>
        <v>#N/A</v>
      </c>
      <c r="AT829" s="21" t="e">
        <f t="shared" si="428"/>
        <v>#N/A</v>
      </c>
      <c r="AU829" s="20" t="e">
        <f>VLOOKUP($D829,'DATA PENGUKURAN GARDU'!$A:$BS,44,0)</f>
        <v>#N/A</v>
      </c>
      <c r="AV829" s="21" t="e">
        <f t="shared" si="429"/>
        <v>#N/A</v>
      </c>
      <c r="AW829" s="20" t="e">
        <f>VLOOKUP($D829,'DATA PENGUKURAN GARDU'!$A:$BS,46,0)</f>
        <v>#N/A</v>
      </c>
      <c r="AX829" s="21" t="e">
        <f t="shared" si="430"/>
        <v>#N/A</v>
      </c>
      <c r="AY829" s="20" t="e">
        <f>VLOOKUP($D829,'DATA PENGUKURAN GARDU'!$A:$BS,46,0)</f>
        <v>#N/A</v>
      </c>
      <c r="AZ829" s="20" t="e">
        <f>VLOOKUP($D829,'DATA PENGUKURAN GARDU'!$A:$BS,53,0)</f>
        <v>#N/A</v>
      </c>
      <c r="BA829" s="20" t="e">
        <f>VLOOKUP($D829,'DATA PENGUKURAN GARDU'!$A:$BS,54,0)</f>
        <v>#N/A</v>
      </c>
      <c r="BB829" s="17" t="e">
        <f>VLOOKUP($E829,'DATA PENGUKURAN GARDU'!$A:$BS,42,0)</f>
        <v>#N/A</v>
      </c>
      <c r="BC829" s="23" t="e">
        <f t="shared" si="431"/>
        <v>#N/A</v>
      </c>
      <c r="BD829" s="17" t="e">
        <f>VLOOKUP($E829,'DATA PENGUKURAN GARDU'!$A:$BS,44,0)</f>
        <v>#N/A</v>
      </c>
      <c r="BE829" s="23" t="e">
        <f t="shared" si="432"/>
        <v>#N/A</v>
      </c>
      <c r="BF829" s="17" t="e">
        <f>VLOOKUP($E829,'DATA PENGUKURAN GARDU'!$A:$BS,46,0)</f>
        <v>#N/A</v>
      </c>
      <c r="BG829" s="23" t="e">
        <f t="shared" si="433"/>
        <v>#N/A</v>
      </c>
      <c r="BH829" s="17" t="e">
        <f>VLOOKUP($E829,'DATA PENGUKURAN GARDU'!$A:$BS,46,0)</f>
        <v>#N/A</v>
      </c>
      <c r="BI829" s="17" t="e">
        <f>VLOOKUP($E829,'DATA PENGUKURAN GARDU'!$A:$BS,53,0)</f>
        <v>#N/A</v>
      </c>
      <c r="BJ829" s="17" t="e">
        <f>VLOOKUP($E829,'DATA PENGUKURAN GARDU'!$A:$BS,54,0)</f>
        <v>#N/A</v>
      </c>
      <c r="BK829" s="20" t="e">
        <f t="shared" si="411"/>
        <v>#N/A</v>
      </c>
      <c r="BL829" s="20" t="e">
        <f t="shared" si="412"/>
        <v>#N/A</v>
      </c>
      <c r="BM829" s="20" t="e">
        <f t="shared" si="413"/>
        <v>#N/A</v>
      </c>
      <c r="BN829" s="25" t="e">
        <f t="shared" si="414"/>
        <v>#N/A</v>
      </c>
      <c r="BO829" s="26" t="str">
        <f t="shared" si="415"/>
        <v>0</v>
      </c>
      <c r="BP829" s="21" t="e">
        <f t="shared" si="416"/>
        <v>#VALUE!</v>
      </c>
      <c r="BQ829" s="20" t="e">
        <f t="shared" si="417"/>
        <v>#N/A</v>
      </c>
      <c r="BR829" s="20" t="e">
        <v>#N/A</v>
      </c>
      <c r="BS829" s="9" t="e">
        <v>#N/A</v>
      </c>
      <c r="BT829" s="2" t="e">
        <f t="shared" si="418"/>
        <v>#VALUE!</v>
      </c>
      <c r="BU829" s="2" t="e">
        <f t="shared" si="401"/>
        <v>#N/A</v>
      </c>
      <c r="BV829" s="2" t="e">
        <f t="shared" si="402"/>
        <v>#N/A</v>
      </c>
    </row>
    <row r="830" s="2" customFormat="1" ht="22.95" customHeight="1" spans="1:74">
      <c r="A830" s="9" t="str">
        <f t="shared" si="403"/>
        <v>M 83Induk</v>
      </c>
      <c r="B830" s="9" t="str">
        <f t="shared" si="404"/>
        <v>M 83jurusan 1</v>
      </c>
      <c r="C830" s="9" t="str">
        <f t="shared" si="405"/>
        <v>M 83jurusan 2</v>
      </c>
      <c r="D830" s="9" t="str">
        <f t="shared" si="406"/>
        <v>M 83jurusan 3</v>
      </c>
      <c r="E830" s="9" t="str">
        <f t="shared" si="407"/>
        <v>M 83jurusan 4</v>
      </c>
      <c r="F830" s="10" t="s">
        <v>131</v>
      </c>
      <c r="G830" s="10" t="s">
        <v>131</v>
      </c>
      <c r="H830" s="10" t="s">
        <v>1026</v>
      </c>
      <c r="I830" s="10" t="s">
        <v>11725</v>
      </c>
      <c r="J830" s="10" t="s">
        <v>11726</v>
      </c>
      <c r="K830" s="10" t="s">
        <v>7465</v>
      </c>
      <c r="L830" s="10"/>
      <c r="M830" s="10"/>
      <c r="N830" s="14">
        <f t="shared" si="408"/>
        <v>0</v>
      </c>
      <c r="O830" s="15" t="e">
        <f t="shared" si="409"/>
        <v>#VALUE!</v>
      </c>
      <c r="P830" s="15" t="e">
        <f t="shared" si="410"/>
        <v>#VALUE!</v>
      </c>
      <c r="Q830" s="17" t="e">
        <f>VLOOKUP($A830,'DATA PENGUKURAN GARDU'!$A:$BS,42,0)</f>
        <v>#N/A</v>
      </c>
      <c r="R830" s="18" t="e">
        <f t="shared" si="419"/>
        <v>#N/A</v>
      </c>
      <c r="S830" s="17" t="e">
        <f>VLOOKUP($A830,'DATA PENGUKURAN GARDU'!$A:$BS,44,0)</f>
        <v>#N/A</v>
      </c>
      <c r="T830" s="18" t="e">
        <f t="shared" si="420"/>
        <v>#N/A</v>
      </c>
      <c r="U830" s="17" t="e">
        <f>VLOOKUP($A830,'DATA PENGUKURAN GARDU'!$A:$BS,46,0)</f>
        <v>#N/A</v>
      </c>
      <c r="V830" s="18" t="e">
        <f t="shared" si="421"/>
        <v>#N/A</v>
      </c>
      <c r="W830" s="17" t="e">
        <f>VLOOKUP($A830,'DATA PENGUKURAN GARDU'!$A:$BS,48,0)</f>
        <v>#N/A</v>
      </c>
      <c r="X830" s="17" t="e">
        <f>VLOOKUP($A830,'DATA PENGUKURAN GARDU'!$A:$BS,53,0)</f>
        <v>#N/A</v>
      </c>
      <c r="Y830" s="17" t="e">
        <f>VLOOKUP($A830,'DATA PENGUKURAN GARDU'!$A:$BS,54,0)</f>
        <v>#N/A</v>
      </c>
      <c r="Z830" s="17" t="e">
        <f>VLOOKUP($A830,'DATA PENGUKURAN GARDU'!$A:$BS,55,0)</f>
        <v>#N/A</v>
      </c>
      <c r="AA830" s="20" t="e">
        <f>VLOOKUP($B830,'DATA PENGUKURAN GARDU'!$A:$BS,42,0)</f>
        <v>#N/A</v>
      </c>
      <c r="AB830" s="21" t="e">
        <f t="shared" si="422"/>
        <v>#N/A</v>
      </c>
      <c r="AC830" s="20" t="e">
        <f>VLOOKUP($B830,'DATA PENGUKURAN GARDU'!$A:$BS,44,0)</f>
        <v>#N/A</v>
      </c>
      <c r="AD830" s="21" t="e">
        <f t="shared" si="423"/>
        <v>#N/A</v>
      </c>
      <c r="AE830" s="20" t="e">
        <f>VLOOKUP($B830,'DATA PENGUKURAN GARDU'!$A:$BS,46,0)</f>
        <v>#N/A</v>
      </c>
      <c r="AF830" s="21" t="e">
        <f t="shared" si="424"/>
        <v>#N/A</v>
      </c>
      <c r="AG830" s="20" t="e">
        <f>VLOOKUP($B830,'DATA PENGUKURAN GARDU'!$A:$BS,46,0)</f>
        <v>#N/A</v>
      </c>
      <c r="AH830" s="20" t="e">
        <f>VLOOKUP($B830,'DATA PENGUKURAN GARDU'!$A:$BS,53,0)</f>
        <v>#N/A</v>
      </c>
      <c r="AI830" s="20" t="e">
        <f>VLOOKUP($B830,'DATA PENGUKURAN GARDU'!$A:$BS,54,0)</f>
        <v>#N/A</v>
      </c>
      <c r="AJ830" s="17" t="e">
        <f>VLOOKUP($C830,'DATA PENGUKURAN GARDU'!$A:$BS,42,0)</f>
        <v>#N/A</v>
      </c>
      <c r="AK830" s="23" t="e">
        <f t="shared" si="425"/>
        <v>#N/A</v>
      </c>
      <c r="AL830" s="17" t="e">
        <f>VLOOKUP($C830,'DATA PENGUKURAN GARDU'!$A:$BS,44,0)</f>
        <v>#N/A</v>
      </c>
      <c r="AM830" s="23" t="e">
        <f t="shared" si="426"/>
        <v>#N/A</v>
      </c>
      <c r="AN830" s="17" t="e">
        <f>VLOOKUP($C830,'DATA PENGUKURAN GARDU'!$A:$BS,46,0)</f>
        <v>#N/A</v>
      </c>
      <c r="AO830" s="23" t="e">
        <f t="shared" si="427"/>
        <v>#N/A</v>
      </c>
      <c r="AP830" s="17" t="e">
        <f>VLOOKUP($C830,'DATA PENGUKURAN GARDU'!$A:$BS,46,0)</f>
        <v>#N/A</v>
      </c>
      <c r="AQ830" s="17" t="e">
        <f>VLOOKUP($C830,'DATA PENGUKURAN GARDU'!$A:$BS,53,0)</f>
        <v>#N/A</v>
      </c>
      <c r="AR830" s="17" t="e">
        <f>VLOOKUP($C830,'DATA PENGUKURAN GARDU'!$A:$BS,54,0)</f>
        <v>#N/A</v>
      </c>
      <c r="AS830" s="20" t="e">
        <f>VLOOKUP($D830,'DATA PENGUKURAN GARDU'!$A:$BS,42,0)</f>
        <v>#N/A</v>
      </c>
      <c r="AT830" s="21" t="e">
        <f t="shared" si="428"/>
        <v>#N/A</v>
      </c>
      <c r="AU830" s="20" t="e">
        <f>VLOOKUP($D830,'DATA PENGUKURAN GARDU'!$A:$BS,44,0)</f>
        <v>#N/A</v>
      </c>
      <c r="AV830" s="21" t="e">
        <f t="shared" si="429"/>
        <v>#N/A</v>
      </c>
      <c r="AW830" s="20" t="e">
        <f>VLOOKUP($D830,'DATA PENGUKURAN GARDU'!$A:$BS,46,0)</f>
        <v>#N/A</v>
      </c>
      <c r="AX830" s="21" t="e">
        <f t="shared" si="430"/>
        <v>#N/A</v>
      </c>
      <c r="AY830" s="20" t="e">
        <f>VLOOKUP($D830,'DATA PENGUKURAN GARDU'!$A:$BS,46,0)</f>
        <v>#N/A</v>
      </c>
      <c r="AZ830" s="20" t="e">
        <f>VLOOKUP($D830,'DATA PENGUKURAN GARDU'!$A:$BS,53,0)</f>
        <v>#N/A</v>
      </c>
      <c r="BA830" s="20" t="e">
        <f>VLOOKUP($D830,'DATA PENGUKURAN GARDU'!$A:$BS,54,0)</f>
        <v>#N/A</v>
      </c>
      <c r="BB830" s="17" t="e">
        <f>VLOOKUP($E830,'DATA PENGUKURAN GARDU'!$A:$BS,42,0)</f>
        <v>#N/A</v>
      </c>
      <c r="BC830" s="23" t="e">
        <f t="shared" si="431"/>
        <v>#N/A</v>
      </c>
      <c r="BD830" s="17" t="e">
        <f>VLOOKUP($E830,'DATA PENGUKURAN GARDU'!$A:$BS,44,0)</f>
        <v>#N/A</v>
      </c>
      <c r="BE830" s="23" t="e">
        <f t="shared" si="432"/>
        <v>#N/A</v>
      </c>
      <c r="BF830" s="17" t="e">
        <f>VLOOKUP($E830,'DATA PENGUKURAN GARDU'!$A:$BS,46,0)</f>
        <v>#N/A</v>
      </c>
      <c r="BG830" s="23" t="e">
        <f t="shared" si="433"/>
        <v>#N/A</v>
      </c>
      <c r="BH830" s="17" t="e">
        <f>VLOOKUP($E830,'DATA PENGUKURAN GARDU'!$A:$BS,46,0)</f>
        <v>#N/A</v>
      </c>
      <c r="BI830" s="17" t="e">
        <f>VLOOKUP($E830,'DATA PENGUKURAN GARDU'!$A:$BS,53,0)</f>
        <v>#N/A</v>
      </c>
      <c r="BJ830" s="17" t="e">
        <f>VLOOKUP($E830,'DATA PENGUKURAN GARDU'!$A:$BS,54,0)</f>
        <v>#N/A</v>
      </c>
      <c r="BK830" s="20" t="e">
        <f t="shared" si="411"/>
        <v>#N/A</v>
      </c>
      <c r="BL830" s="20" t="e">
        <f t="shared" si="412"/>
        <v>#N/A</v>
      </c>
      <c r="BM830" s="20" t="e">
        <f t="shared" si="413"/>
        <v>#N/A</v>
      </c>
      <c r="BN830" s="25" t="e">
        <f t="shared" si="414"/>
        <v>#N/A</v>
      </c>
      <c r="BO830" s="26" t="str">
        <f t="shared" si="415"/>
        <v>0</v>
      </c>
      <c r="BP830" s="21" t="e">
        <f t="shared" si="416"/>
        <v>#VALUE!</v>
      </c>
      <c r="BQ830" s="20" t="e">
        <f t="shared" si="417"/>
        <v>#N/A</v>
      </c>
      <c r="BR830" s="20" t="e">
        <v>#N/A</v>
      </c>
      <c r="BS830" s="9" t="e">
        <v>#N/A</v>
      </c>
      <c r="BT830" s="2" t="e">
        <f t="shared" si="418"/>
        <v>#VALUE!</v>
      </c>
      <c r="BU830" s="2" t="e">
        <f t="shared" si="401"/>
        <v>#N/A</v>
      </c>
      <c r="BV830" s="2" t="e">
        <f t="shared" si="402"/>
        <v>#N/A</v>
      </c>
    </row>
    <row r="831" s="2" customFormat="1" ht="22.95" customHeight="1" spans="1:74">
      <c r="A831" s="9" t="str">
        <f t="shared" si="403"/>
        <v>M 22Induk</v>
      </c>
      <c r="B831" s="9" t="str">
        <f t="shared" si="404"/>
        <v>M 22jurusan 1</v>
      </c>
      <c r="C831" s="9" t="str">
        <f t="shared" si="405"/>
        <v>M 22jurusan 2</v>
      </c>
      <c r="D831" s="9" t="str">
        <f t="shared" si="406"/>
        <v>M 22jurusan 3</v>
      </c>
      <c r="E831" s="9" t="str">
        <f t="shared" si="407"/>
        <v>M 22jurusan 4</v>
      </c>
      <c r="F831" s="10" t="s">
        <v>131</v>
      </c>
      <c r="G831" s="10" t="s">
        <v>131</v>
      </c>
      <c r="H831" s="10" t="s">
        <v>1027</v>
      </c>
      <c r="I831" s="10" t="s">
        <v>11727</v>
      </c>
      <c r="J831" s="10" t="s">
        <v>11728</v>
      </c>
      <c r="K831" s="10" t="s">
        <v>7465</v>
      </c>
      <c r="L831" s="10"/>
      <c r="M831" s="10"/>
      <c r="N831" s="14">
        <f t="shared" si="408"/>
        <v>0</v>
      </c>
      <c r="O831" s="15" t="e">
        <f t="shared" si="409"/>
        <v>#VALUE!</v>
      </c>
      <c r="P831" s="15" t="e">
        <f t="shared" si="410"/>
        <v>#VALUE!</v>
      </c>
      <c r="Q831" s="17" t="e">
        <f>VLOOKUP($A831,'DATA PENGUKURAN GARDU'!$A:$BS,42,0)</f>
        <v>#N/A</v>
      </c>
      <c r="R831" s="18" t="e">
        <f t="shared" si="419"/>
        <v>#N/A</v>
      </c>
      <c r="S831" s="17" t="e">
        <f>VLOOKUP($A831,'DATA PENGUKURAN GARDU'!$A:$BS,44,0)</f>
        <v>#N/A</v>
      </c>
      <c r="T831" s="18" t="e">
        <f t="shared" si="420"/>
        <v>#N/A</v>
      </c>
      <c r="U831" s="17" t="e">
        <f>VLOOKUP($A831,'DATA PENGUKURAN GARDU'!$A:$BS,46,0)</f>
        <v>#N/A</v>
      </c>
      <c r="V831" s="18" t="e">
        <f t="shared" si="421"/>
        <v>#N/A</v>
      </c>
      <c r="W831" s="17" t="e">
        <f>VLOOKUP($A831,'DATA PENGUKURAN GARDU'!$A:$BS,48,0)</f>
        <v>#N/A</v>
      </c>
      <c r="X831" s="17" t="e">
        <f>VLOOKUP($A831,'DATA PENGUKURAN GARDU'!$A:$BS,53,0)</f>
        <v>#N/A</v>
      </c>
      <c r="Y831" s="17" t="e">
        <f>VLOOKUP($A831,'DATA PENGUKURAN GARDU'!$A:$BS,54,0)</f>
        <v>#N/A</v>
      </c>
      <c r="Z831" s="17" t="e">
        <f>VLOOKUP($A831,'DATA PENGUKURAN GARDU'!$A:$BS,55,0)</f>
        <v>#N/A</v>
      </c>
      <c r="AA831" s="20" t="e">
        <f>VLOOKUP($B831,'DATA PENGUKURAN GARDU'!$A:$BS,42,0)</f>
        <v>#N/A</v>
      </c>
      <c r="AB831" s="21" t="e">
        <f t="shared" si="422"/>
        <v>#N/A</v>
      </c>
      <c r="AC831" s="20" t="e">
        <f>VLOOKUP($B831,'DATA PENGUKURAN GARDU'!$A:$BS,44,0)</f>
        <v>#N/A</v>
      </c>
      <c r="AD831" s="21" t="e">
        <f t="shared" si="423"/>
        <v>#N/A</v>
      </c>
      <c r="AE831" s="20" t="e">
        <f>VLOOKUP($B831,'DATA PENGUKURAN GARDU'!$A:$BS,46,0)</f>
        <v>#N/A</v>
      </c>
      <c r="AF831" s="21" t="e">
        <f t="shared" si="424"/>
        <v>#N/A</v>
      </c>
      <c r="AG831" s="20" t="e">
        <f>VLOOKUP($B831,'DATA PENGUKURAN GARDU'!$A:$BS,46,0)</f>
        <v>#N/A</v>
      </c>
      <c r="AH831" s="20" t="e">
        <f>VLOOKUP($B831,'DATA PENGUKURAN GARDU'!$A:$BS,53,0)</f>
        <v>#N/A</v>
      </c>
      <c r="AI831" s="20" t="e">
        <f>VLOOKUP($B831,'DATA PENGUKURAN GARDU'!$A:$BS,54,0)</f>
        <v>#N/A</v>
      </c>
      <c r="AJ831" s="17" t="e">
        <f>VLOOKUP($C831,'DATA PENGUKURAN GARDU'!$A:$BS,42,0)</f>
        <v>#N/A</v>
      </c>
      <c r="AK831" s="23" t="e">
        <f t="shared" si="425"/>
        <v>#N/A</v>
      </c>
      <c r="AL831" s="17" t="e">
        <f>VLOOKUP($C831,'DATA PENGUKURAN GARDU'!$A:$BS,44,0)</f>
        <v>#N/A</v>
      </c>
      <c r="AM831" s="23" t="e">
        <f t="shared" si="426"/>
        <v>#N/A</v>
      </c>
      <c r="AN831" s="17" t="e">
        <f>VLOOKUP($C831,'DATA PENGUKURAN GARDU'!$A:$BS,46,0)</f>
        <v>#N/A</v>
      </c>
      <c r="AO831" s="23" t="e">
        <f t="shared" si="427"/>
        <v>#N/A</v>
      </c>
      <c r="AP831" s="17" t="e">
        <f>VLOOKUP($C831,'DATA PENGUKURAN GARDU'!$A:$BS,46,0)</f>
        <v>#N/A</v>
      </c>
      <c r="AQ831" s="17" t="e">
        <f>VLOOKUP($C831,'DATA PENGUKURAN GARDU'!$A:$BS,53,0)</f>
        <v>#N/A</v>
      </c>
      <c r="AR831" s="17" t="e">
        <f>VLOOKUP($C831,'DATA PENGUKURAN GARDU'!$A:$BS,54,0)</f>
        <v>#N/A</v>
      </c>
      <c r="AS831" s="20" t="e">
        <f>VLOOKUP($D831,'DATA PENGUKURAN GARDU'!$A:$BS,42,0)</f>
        <v>#N/A</v>
      </c>
      <c r="AT831" s="21" t="e">
        <f t="shared" si="428"/>
        <v>#N/A</v>
      </c>
      <c r="AU831" s="20" t="e">
        <f>VLOOKUP($D831,'DATA PENGUKURAN GARDU'!$A:$BS,44,0)</f>
        <v>#N/A</v>
      </c>
      <c r="AV831" s="21" t="e">
        <f t="shared" si="429"/>
        <v>#N/A</v>
      </c>
      <c r="AW831" s="20" t="e">
        <f>VLOOKUP($D831,'DATA PENGUKURAN GARDU'!$A:$BS,46,0)</f>
        <v>#N/A</v>
      </c>
      <c r="AX831" s="21" t="e">
        <f t="shared" si="430"/>
        <v>#N/A</v>
      </c>
      <c r="AY831" s="20" t="e">
        <f>VLOOKUP($D831,'DATA PENGUKURAN GARDU'!$A:$BS,46,0)</f>
        <v>#N/A</v>
      </c>
      <c r="AZ831" s="20" t="e">
        <f>VLOOKUP($D831,'DATA PENGUKURAN GARDU'!$A:$BS,53,0)</f>
        <v>#N/A</v>
      </c>
      <c r="BA831" s="20" t="e">
        <f>VLOOKUP($D831,'DATA PENGUKURAN GARDU'!$A:$BS,54,0)</f>
        <v>#N/A</v>
      </c>
      <c r="BB831" s="17" t="e">
        <f>VLOOKUP($E831,'DATA PENGUKURAN GARDU'!$A:$BS,42,0)</f>
        <v>#N/A</v>
      </c>
      <c r="BC831" s="23" t="e">
        <f t="shared" si="431"/>
        <v>#N/A</v>
      </c>
      <c r="BD831" s="17" t="e">
        <f>VLOOKUP($E831,'DATA PENGUKURAN GARDU'!$A:$BS,44,0)</f>
        <v>#N/A</v>
      </c>
      <c r="BE831" s="23" t="e">
        <f t="shared" si="432"/>
        <v>#N/A</v>
      </c>
      <c r="BF831" s="17" t="e">
        <f>VLOOKUP($E831,'DATA PENGUKURAN GARDU'!$A:$BS,46,0)</f>
        <v>#N/A</v>
      </c>
      <c r="BG831" s="23" t="e">
        <f t="shared" si="433"/>
        <v>#N/A</v>
      </c>
      <c r="BH831" s="17" t="e">
        <f>VLOOKUP($E831,'DATA PENGUKURAN GARDU'!$A:$BS,46,0)</f>
        <v>#N/A</v>
      </c>
      <c r="BI831" s="17" t="e">
        <f>VLOOKUP($E831,'DATA PENGUKURAN GARDU'!$A:$BS,53,0)</f>
        <v>#N/A</v>
      </c>
      <c r="BJ831" s="17" t="e">
        <f>VLOOKUP($E831,'DATA PENGUKURAN GARDU'!$A:$BS,54,0)</f>
        <v>#N/A</v>
      </c>
      <c r="BK831" s="20" t="e">
        <f t="shared" si="411"/>
        <v>#N/A</v>
      </c>
      <c r="BL831" s="20" t="e">
        <f t="shared" si="412"/>
        <v>#N/A</v>
      </c>
      <c r="BM831" s="20" t="e">
        <f t="shared" si="413"/>
        <v>#N/A</v>
      </c>
      <c r="BN831" s="25" t="e">
        <f t="shared" si="414"/>
        <v>#N/A</v>
      </c>
      <c r="BO831" s="26" t="str">
        <f t="shared" si="415"/>
        <v>0</v>
      </c>
      <c r="BP831" s="21" t="e">
        <f t="shared" si="416"/>
        <v>#VALUE!</v>
      </c>
      <c r="BQ831" s="20" t="e">
        <f t="shared" si="417"/>
        <v>#N/A</v>
      </c>
      <c r="BR831" s="20" t="e">
        <v>#N/A</v>
      </c>
      <c r="BS831" s="9" t="e">
        <v>#N/A</v>
      </c>
      <c r="BT831" s="2" t="e">
        <f t="shared" si="418"/>
        <v>#VALUE!</v>
      </c>
      <c r="BU831" s="2" t="e">
        <f t="shared" si="401"/>
        <v>#N/A</v>
      </c>
      <c r="BV831" s="2" t="e">
        <f t="shared" si="402"/>
        <v>#N/A</v>
      </c>
    </row>
    <row r="832" s="2" customFormat="1" ht="22.95" customHeight="1" spans="1:74">
      <c r="A832" s="9" t="str">
        <f t="shared" si="403"/>
        <v>M 23Induk</v>
      </c>
      <c r="B832" s="9" t="str">
        <f t="shared" si="404"/>
        <v>M 23jurusan 1</v>
      </c>
      <c r="C832" s="9" t="str">
        <f t="shared" si="405"/>
        <v>M 23jurusan 2</v>
      </c>
      <c r="D832" s="9" t="str">
        <f t="shared" si="406"/>
        <v>M 23jurusan 3</v>
      </c>
      <c r="E832" s="9" t="str">
        <f t="shared" si="407"/>
        <v>M 23jurusan 4</v>
      </c>
      <c r="F832" s="10" t="s">
        <v>131</v>
      </c>
      <c r="G832" s="10" t="s">
        <v>131</v>
      </c>
      <c r="H832" s="10" t="s">
        <v>1028</v>
      </c>
      <c r="I832" s="10" t="s">
        <v>11729</v>
      </c>
      <c r="J832" s="10" t="s">
        <v>11730</v>
      </c>
      <c r="K832" s="10" t="s">
        <v>7465</v>
      </c>
      <c r="L832" s="10"/>
      <c r="M832" s="10"/>
      <c r="N832" s="14">
        <f t="shared" si="408"/>
        <v>0</v>
      </c>
      <c r="O832" s="15" t="e">
        <f t="shared" si="409"/>
        <v>#VALUE!</v>
      </c>
      <c r="P832" s="15" t="e">
        <f t="shared" si="410"/>
        <v>#VALUE!</v>
      </c>
      <c r="Q832" s="17" t="e">
        <f>VLOOKUP($A832,'DATA PENGUKURAN GARDU'!$A:$BS,42,0)</f>
        <v>#N/A</v>
      </c>
      <c r="R832" s="18" t="e">
        <f t="shared" si="419"/>
        <v>#N/A</v>
      </c>
      <c r="S832" s="17" t="e">
        <f>VLOOKUP($A832,'DATA PENGUKURAN GARDU'!$A:$BS,44,0)</f>
        <v>#N/A</v>
      </c>
      <c r="T832" s="18" t="e">
        <f t="shared" si="420"/>
        <v>#N/A</v>
      </c>
      <c r="U832" s="17" t="e">
        <f>VLOOKUP($A832,'DATA PENGUKURAN GARDU'!$A:$BS,46,0)</f>
        <v>#N/A</v>
      </c>
      <c r="V832" s="18" t="e">
        <f t="shared" si="421"/>
        <v>#N/A</v>
      </c>
      <c r="W832" s="17" t="e">
        <f>VLOOKUP($A832,'DATA PENGUKURAN GARDU'!$A:$BS,48,0)</f>
        <v>#N/A</v>
      </c>
      <c r="X832" s="17" t="e">
        <f>VLOOKUP($A832,'DATA PENGUKURAN GARDU'!$A:$BS,53,0)</f>
        <v>#N/A</v>
      </c>
      <c r="Y832" s="17" t="e">
        <f>VLOOKUP($A832,'DATA PENGUKURAN GARDU'!$A:$BS,54,0)</f>
        <v>#N/A</v>
      </c>
      <c r="Z832" s="17" t="e">
        <f>VLOOKUP($A832,'DATA PENGUKURAN GARDU'!$A:$BS,55,0)</f>
        <v>#N/A</v>
      </c>
      <c r="AA832" s="20" t="e">
        <f>VLOOKUP($B832,'DATA PENGUKURAN GARDU'!$A:$BS,42,0)</f>
        <v>#N/A</v>
      </c>
      <c r="AB832" s="21" t="e">
        <f t="shared" si="422"/>
        <v>#N/A</v>
      </c>
      <c r="AC832" s="20" t="e">
        <f>VLOOKUP($B832,'DATA PENGUKURAN GARDU'!$A:$BS,44,0)</f>
        <v>#N/A</v>
      </c>
      <c r="AD832" s="21" t="e">
        <f t="shared" si="423"/>
        <v>#N/A</v>
      </c>
      <c r="AE832" s="20" t="e">
        <f>VLOOKUP($B832,'DATA PENGUKURAN GARDU'!$A:$BS,46,0)</f>
        <v>#N/A</v>
      </c>
      <c r="AF832" s="21" t="e">
        <f t="shared" si="424"/>
        <v>#N/A</v>
      </c>
      <c r="AG832" s="20" t="e">
        <f>VLOOKUP($B832,'DATA PENGUKURAN GARDU'!$A:$BS,46,0)</f>
        <v>#N/A</v>
      </c>
      <c r="AH832" s="20" t="e">
        <f>VLOOKUP($B832,'DATA PENGUKURAN GARDU'!$A:$BS,53,0)</f>
        <v>#N/A</v>
      </c>
      <c r="AI832" s="20" t="e">
        <f>VLOOKUP($B832,'DATA PENGUKURAN GARDU'!$A:$BS,54,0)</f>
        <v>#N/A</v>
      </c>
      <c r="AJ832" s="17" t="e">
        <f>VLOOKUP($C832,'DATA PENGUKURAN GARDU'!$A:$BS,42,0)</f>
        <v>#N/A</v>
      </c>
      <c r="AK832" s="23" t="e">
        <f t="shared" si="425"/>
        <v>#N/A</v>
      </c>
      <c r="AL832" s="17" t="e">
        <f>VLOOKUP($C832,'DATA PENGUKURAN GARDU'!$A:$BS,44,0)</f>
        <v>#N/A</v>
      </c>
      <c r="AM832" s="23" t="e">
        <f t="shared" si="426"/>
        <v>#N/A</v>
      </c>
      <c r="AN832" s="17" t="e">
        <f>VLOOKUP($C832,'DATA PENGUKURAN GARDU'!$A:$BS,46,0)</f>
        <v>#N/A</v>
      </c>
      <c r="AO832" s="23" t="e">
        <f t="shared" si="427"/>
        <v>#N/A</v>
      </c>
      <c r="AP832" s="17" t="e">
        <f>VLOOKUP($C832,'DATA PENGUKURAN GARDU'!$A:$BS,46,0)</f>
        <v>#N/A</v>
      </c>
      <c r="AQ832" s="17" t="e">
        <f>VLOOKUP($C832,'DATA PENGUKURAN GARDU'!$A:$BS,53,0)</f>
        <v>#N/A</v>
      </c>
      <c r="AR832" s="17" t="e">
        <f>VLOOKUP($C832,'DATA PENGUKURAN GARDU'!$A:$BS,54,0)</f>
        <v>#N/A</v>
      </c>
      <c r="AS832" s="20" t="e">
        <f>VLOOKUP($D832,'DATA PENGUKURAN GARDU'!$A:$BS,42,0)</f>
        <v>#N/A</v>
      </c>
      <c r="AT832" s="21" t="e">
        <f t="shared" si="428"/>
        <v>#N/A</v>
      </c>
      <c r="AU832" s="20" t="e">
        <f>VLOOKUP($D832,'DATA PENGUKURAN GARDU'!$A:$BS,44,0)</f>
        <v>#N/A</v>
      </c>
      <c r="AV832" s="21" t="e">
        <f t="shared" si="429"/>
        <v>#N/A</v>
      </c>
      <c r="AW832" s="20" t="e">
        <f>VLOOKUP($D832,'DATA PENGUKURAN GARDU'!$A:$BS,46,0)</f>
        <v>#N/A</v>
      </c>
      <c r="AX832" s="21" t="e">
        <f t="shared" si="430"/>
        <v>#N/A</v>
      </c>
      <c r="AY832" s="20" t="e">
        <f>VLOOKUP($D832,'DATA PENGUKURAN GARDU'!$A:$BS,46,0)</f>
        <v>#N/A</v>
      </c>
      <c r="AZ832" s="20" t="e">
        <f>VLOOKUP($D832,'DATA PENGUKURAN GARDU'!$A:$BS,53,0)</f>
        <v>#N/A</v>
      </c>
      <c r="BA832" s="20" t="e">
        <f>VLOOKUP($D832,'DATA PENGUKURAN GARDU'!$A:$BS,54,0)</f>
        <v>#N/A</v>
      </c>
      <c r="BB832" s="17" t="e">
        <f>VLOOKUP($E832,'DATA PENGUKURAN GARDU'!$A:$BS,42,0)</f>
        <v>#N/A</v>
      </c>
      <c r="BC832" s="23" t="e">
        <f t="shared" si="431"/>
        <v>#N/A</v>
      </c>
      <c r="BD832" s="17" t="e">
        <f>VLOOKUP($E832,'DATA PENGUKURAN GARDU'!$A:$BS,44,0)</f>
        <v>#N/A</v>
      </c>
      <c r="BE832" s="23" t="e">
        <f t="shared" si="432"/>
        <v>#N/A</v>
      </c>
      <c r="BF832" s="17" t="e">
        <f>VLOOKUP($E832,'DATA PENGUKURAN GARDU'!$A:$BS,46,0)</f>
        <v>#N/A</v>
      </c>
      <c r="BG832" s="23" t="e">
        <f t="shared" si="433"/>
        <v>#N/A</v>
      </c>
      <c r="BH832" s="17" t="e">
        <f>VLOOKUP($E832,'DATA PENGUKURAN GARDU'!$A:$BS,46,0)</f>
        <v>#N/A</v>
      </c>
      <c r="BI832" s="17" t="e">
        <f>VLOOKUP($E832,'DATA PENGUKURAN GARDU'!$A:$BS,53,0)</f>
        <v>#N/A</v>
      </c>
      <c r="BJ832" s="17" t="e">
        <f>VLOOKUP($E832,'DATA PENGUKURAN GARDU'!$A:$BS,54,0)</f>
        <v>#N/A</v>
      </c>
      <c r="BK832" s="20" t="e">
        <f t="shared" si="411"/>
        <v>#N/A</v>
      </c>
      <c r="BL832" s="20" t="e">
        <f t="shared" si="412"/>
        <v>#N/A</v>
      </c>
      <c r="BM832" s="20" t="e">
        <f t="shared" si="413"/>
        <v>#N/A</v>
      </c>
      <c r="BN832" s="25" t="e">
        <f t="shared" si="414"/>
        <v>#N/A</v>
      </c>
      <c r="BO832" s="26" t="str">
        <f t="shared" si="415"/>
        <v>0</v>
      </c>
      <c r="BP832" s="21" t="e">
        <f t="shared" si="416"/>
        <v>#VALUE!</v>
      </c>
      <c r="BQ832" s="20" t="e">
        <f t="shared" si="417"/>
        <v>#N/A</v>
      </c>
      <c r="BR832" s="20" t="e">
        <v>#N/A</v>
      </c>
      <c r="BS832" s="9" t="e">
        <v>#N/A</v>
      </c>
      <c r="BT832" s="2" t="e">
        <f t="shared" si="418"/>
        <v>#VALUE!</v>
      </c>
      <c r="BU832" s="2" t="e">
        <f t="shared" si="401"/>
        <v>#N/A</v>
      </c>
      <c r="BV832" s="2" t="e">
        <f t="shared" si="402"/>
        <v>#N/A</v>
      </c>
    </row>
    <row r="833" s="2" customFormat="1" ht="22.95" customHeight="1" spans="1:74">
      <c r="A833" s="9" t="str">
        <f t="shared" si="403"/>
        <v>M 32Induk</v>
      </c>
      <c r="B833" s="9" t="str">
        <f t="shared" si="404"/>
        <v>M 32jurusan 1</v>
      </c>
      <c r="C833" s="9" t="str">
        <f t="shared" si="405"/>
        <v>M 32jurusan 2</v>
      </c>
      <c r="D833" s="9" t="str">
        <f t="shared" si="406"/>
        <v>M 32jurusan 3</v>
      </c>
      <c r="E833" s="9" t="str">
        <f t="shared" si="407"/>
        <v>M 32jurusan 4</v>
      </c>
      <c r="F833" s="10" t="s">
        <v>131</v>
      </c>
      <c r="G833" s="10" t="s">
        <v>131</v>
      </c>
      <c r="H833" s="10" t="s">
        <v>1029</v>
      </c>
      <c r="I833" s="10" t="s">
        <v>11731</v>
      </c>
      <c r="J833" s="10" t="s">
        <v>11732</v>
      </c>
      <c r="K833" s="10" t="s">
        <v>7465</v>
      </c>
      <c r="L833" s="10"/>
      <c r="M833" s="10"/>
      <c r="N833" s="14">
        <f t="shared" si="408"/>
        <v>0</v>
      </c>
      <c r="O833" s="15" t="e">
        <f t="shared" si="409"/>
        <v>#VALUE!</v>
      </c>
      <c r="P833" s="15" t="e">
        <f t="shared" si="410"/>
        <v>#VALUE!</v>
      </c>
      <c r="Q833" s="17" t="e">
        <f>VLOOKUP($A833,'DATA PENGUKURAN GARDU'!$A:$BS,42,0)</f>
        <v>#N/A</v>
      </c>
      <c r="R833" s="18" t="e">
        <f t="shared" si="419"/>
        <v>#N/A</v>
      </c>
      <c r="S833" s="17" t="e">
        <f>VLOOKUP($A833,'DATA PENGUKURAN GARDU'!$A:$BS,44,0)</f>
        <v>#N/A</v>
      </c>
      <c r="T833" s="18" t="e">
        <f t="shared" si="420"/>
        <v>#N/A</v>
      </c>
      <c r="U833" s="17" t="e">
        <f>VLOOKUP($A833,'DATA PENGUKURAN GARDU'!$A:$BS,46,0)</f>
        <v>#N/A</v>
      </c>
      <c r="V833" s="18" t="e">
        <f t="shared" si="421"/>
        <v>#N/A</v>
      </c>
      <c r="W833" s="17" t="e">
        <f>VLOOKUP($A833,'DATA PENGUKURAN GARDU'!$A:$BS,48,0)</f>
        <v>#N/A</v>
      </c>
      <c r="X833" s="17" t="e">
        <f>VLOOKUP($A833,'DATA PENGUKURAN GARDU'!$A:$BS,53,0)</f>
        <v>#N/A</v>
      </c>
      <c r="Y833" s="17" t="e">
        <f>VLOOKUP($A833,'DATA PENGUKURAN GARDU'!$A:$BS,54,0)</f>
        <v>#N/A</v>
      </c>
      <c r="Z833" s="17" t="e">
        <f>VLOOKUP($A833,'DATA PENGUKURAN GARDU'!$A:$BS,55,0)</f>
        <v>#N/A</v>
      </c>
      <c r="AA833" s="20" t="e">
        <f>VLOOKUP($B833,'DATA PENGUKURAN GARDU'!$A:$BS,42,0)</f>
        <v>#N/A</v>
      </c>
      <c r="AB833" s="21" t="e">
        <f t="shared" si="422"/>
        <v>#N/A</v>
      </c>
      <c r="AC833" s="20" t="e">
        <f>VLOOKUP($B833,'DATA PENGUKURAN GARDU'!$A:$BS,44,0)</f>
        <v>#N/A</v>
      </c>
      <c r="AD833" s="21" t="e">
        <f t="shared" si="423"/>
        <v>#N/A</v>
      </c>
      <c r="AE833" s="20" t="e">
        <f>VLOOKUP($B833,'DATA PENGUKURAN GARDU'!$A:$BS,46,0)</f>
        <v>#N/A</v>
      </c>
      <c r="AF833" s="21" t="e">
        <f t="shared" si="424"/>
        <v>#N/A</v>
      </c>
      <c r="AG833" s="20" t="e">
        <f>VLOOKUP($B833,'DATA PENGUKURAN GARDU'!$A:$BS,46,0)</f>
        <v>#N/A</v>
      </c>
      <c r="AH833" s="20" t="e">
        <f>VLOOKUP($B833,'DATA PENGUKURAN GARDU'!$A:$BS,53,0)</f>
        <v>#N/A</v>
      </c>
      <c r="AI833" s="20" t="e">
        <f>VLOOKUP($B833,'DATA PENGUKURAN GARDU'!$A:$BS,54,0)</f>
        <v>#N/A</v>
      </c>
      <c r="AJ833" s="17" t="e">
        <f>VLOOKUP($C833,'DATA PENGUKURAN GARDU'!$A:$BS,42,0)</f>
        <v>#N/A</v>
      </c>
      <c r="AK833" s="23" t="e">
        <f t="shared" si="425"/>
        <v>#N/A</v>
      </c>
      <c r="AL833" s="17" t="e">
        <f>VLOOKUP($C833,'DATA PENGUKURAN GARDU'!$A:$BS,44,0)</f>
        <v>#N/A</v>
      </c>
      <c r="AM833" s="23" t="e">
        <f t="shared" si="426"/>
        <v>#N/A</v>
      </c>
      <c r="AN833" s="17" t="e">
        <f>VLOOKUP($C833,'DATA PENGUKURAN GARDU'!$A:$BS,46,0)</f>
        <v>#N/A</v>
      </c>
      <c r="AO833" s="23" t="e">
        <f t="shared" si="427"/>
        <v>#N/A</v>
      </c>
      <c r="AP833" s="17" t="e">
        <f>VLOOKUP($C833,'DATA PENGUKURAN GARDU'!$A:$BS,46,0)</f>
        <v>#N/A</v>
      </c>
      <c r="AQ833" s="17" t="e">
        <f>VLOOKUP($C833,'DATA PENGUKURAN GARDU'!$A:$BS,53,0)</f>
        <v>#N/A</v>
      </c>
      <c r="AR833" s="17" t="e">
        <f>VLOOKUP($C833,'DATA PENGUKURAN GARDU'!$A:$BS,54,0)</f>
        <v>#N/A</v>
      </c>
      <c r="AS833" s="20" t="e">
        <f>VLOOKUP($D833,'DATA PENGUKURAN GARDU'!$A:$BS,42,0)</f>
        <v>#N/A</v>
      </c>
      <c r="AT833" s="21" t="e">
        <f t="shared" si="428"/>
        <v>#N/A</v>
      </c>
      <c r="AU833" s="20" t="e">
        <f>VLOOKUP($D833,'DATA PENGUKURAN GARDU'!$A:$BS,44,0)</f>
        <v>#N/A</v>
      </c>
      <c r="AV833" s="21" t="e">
        <f t="shared" si="429"/>
        <v>#N/A</v>
      </c>
      <c r="AW833" s="20" t="e">
        <f>VLOOKUP($D833,'DATA PENGUKURAN GARDU'!$A:$BS,46,0)</f>
        <v>#N/A</v>
      </c>
      <c r="AX833" s="21" t="e">
        <f t="shared" si="430"/>
        <v>#N/A</v>
      </c>
      <c r="AY833" s="20" t="e">
        <f>VLOOKUP($D833,'DATA PENGUKURAN GARDU'!$A:$BS,46,0)</f>
        <v>#N/A</v>
      </c>
      <c r="AZ833" s="20" t="e">
        <f>VLOOKUP($D833,'DATA PENGUKURAN GARDU'!$A:$BS,53,0)</f>
        <v>#N/A</v>
      </c>
      <c r="BA833" s="20" t="e">
        <f>VLOOKUP($D833,'DATA PENGUKURAN GARDU'!$A:$BS,54,0)</f>
        <v>#N/A</v>
      </c>
      <c r="BB833" s="17" t="e">
        <f>VLOOKUP($E833,'DATA PENGUKURAN GARDU'!$A:$BS,42,0)</f>
        <v>#N/A</v>
      </c>
      <c r="BC833" s="23" t="e">
        <f t="shared" si="431"/>
        <v>#N/A</v>
      </c>
      <c r="BD833" s="17" t="e">
        <f>VLOOKUP($E833,'DATA PENGUKURAN GARDU'!$A:$BS,44,0)</f>
        <v>#N/A</v>
      </c>
      <c r="BE833" s="23" t="e">
        <f t="shared" si="432"/>
        <v>#N/A</v>
      </c>
      <c r="BF833" s="17" t="e">
        <f>VLOOKUP($E833,'DATA PENGUKURAN GARDU'!$A:$BS,46,0)</f>
        <v>#N/A</v>
      </c>
      <c r="BG833" s="23" t="e">
        <f t="shared" si="433"/>
        <v>#N/A</v>
      </c>
      <c r="BH833" s="17" t="e">
        <f>VLOOKUP($E833,'DATA PENGUKURAN GARDU'!$A:$BS,46,0)</f>
        <v>#N/A</v>
      </c>
      <c r="BI833" s="17" t="e">
        <f>VLOOKUP($E833,'DATA PENGUKURAN GARDU'!$A:$BS,53,0)</f>
        <v>#N/A</v>
      </c>
      <c r="BJ833" s="17" t="e">
        <f>VLOOKUP($E833,'DATA PENGUKURAN GARDU'!$A:$BS,54,0)</f>
        <v>#N/A</v>
      </c>
      <c r="BK833" s="20" t="e">
        <f t="shared" si="411"/>
        <v>#N/A</v>
      </c>
      <c r="BL833" s="20" t="e">
        <f t="shared" si="412"/>
        <v>#N/A</v>
      </c>
      <c r="BM833" s="20" t="e">
        <f t="shared" si="413"/>
        <v>#N/A</v>
      </c>
      <c r="BN833" s="25" t="e">
        <f t="shared" si="414"/>
        <v>#N/A</v>
      </c>
      <c r="BO833" s="26" t="str">
        <f t="shared" si="415"/>
        <v>0</v>
      </c>
      <c r="BP833" s="21" t="e">
        <f t="shared" si="416"/>
        <v>#VALUE!</v>
      </c>
      <c r="BQ833" s="20" t="e">
        <f t="shared" si="417"/>
        <v>#N/A</v>
      </c>
      <c r="BR833" s="20" t="e">
        <v>#N/A</v>
      </c>
      <c r="BS833" s="9" t="e">
        <v>#N/A</v>
      </c>
      <c r="BT833" s="2" t="e">
        <f t="shared" si="418"/>
        <v>#VALUE!</v>
      </c>
      <c r="BU833" s="2" t="e">
        <f t="shared" si="401"/>
        <v>#N/A</v>
      </c>
      <c r="BV833" s="2" t="e">
        <f t="shared" si="402"/>
        <v>#N/A</v>
      </c>
    </row>
    <row r="834" s="2" customFormat="1" ht="22.95" customHeight="1" spans="1:74">
      <c r="A834" s="9" t="str">
        <f t="shared" si="403"/>
        <v>M 33Induk</v>
      </c>
      <c r="B834" s="9" t="str">
        <f t="shared" si="404"/>
        <v>M 33jurusan 1</v>
      </c>
      <c r="C834" s="9" t="str">
        <f t="shared" si="405"/>
        <v>M 33jurusan 2</v>
      </c>
      <c r="D834" s="9" t="str">
        <f t="shared" si="406"/>
        <v>M 33jurusan 3</v>
      </c>
      <c r="E834" s="9" t="str">
        <f t="shared" si="407"/>
        <v>M 33jurusan 4</v>
      </c>
      <c r="F834" s="10" t="s">
        <v>131</v>
      </c>
      <c r="G834" s="10" t="s">
        <v>131</v>
      </c>
      <c r="H834" s="10" t="s">
        <v>1030</v>
      </c>
      <c r="I834" s="10" t="s">
        <v>11733</v>
      </c>
      <c r="J834" s="10" t="s">
        <v>11734</v>
      </c>
      <c r="K834" s="10" t="s">
        <v>7465</v>
      </c>
      <c r="L834" s="10"/>
      <c r="M834" s="10"/>
      <c r="N834" s="14">
        <f t="shared" si="408"/>
        <v>0</v>
      </c>
      <c r="O834" s="15" t="e">
        <f t="shared" si="409"/>
        <v>#VALUE!</v>
      </c>
      <c r="P834" s="15" t="e">
        <f t="shared" si="410"/>
        <v>#VALUE!</v>
      </c>
      <c r="Q834" s="17" t="e">
        <f>VLOOKUP($A834,'DATA PENGUKURAN GARDU'!$A:$BS,42,0)</f>
        <v>#N/A</v>
      </c>
      <c r="R834" s="18" t="e">
        <f t="shared" si="419"/>
        <v>#N/A</v>
      </c>
      <c r="S834" s="17" t="e">
        <f>VLOOKUP($A834,'DATA PENGUKURAN GARDU'!$A:$BS,44,0)</f>
        <v>#N/A</v>
      </c>
      <c r="T834" s="18" t="e">
        <f t="shared" si="420"/>
        <v>#N/A</v>
      </c>
      <c r="U834" s="17" t="e">
        <f>VLOOKUP($A834,'DATA PENGUKURAN GARDU'!$A:$BS,46,0)</f>
        <v>#N/A</v>
      </c>
      <c r="V834" s="18" t="e">
        <f t="shared" si="421"/>
        <v>#N/A</v>
      </c>
      <c r="W834" s="17" t="e">
        <f>VLOOKUP($A834,'DATA PENGUKURAN GARDU'!$A:$BS,48,0)</f>
        <v>#N/A</v>
      </c>
      <c r="X834" s="17" t="e">
        <f>VLOOKUP($A834,'DATA PENGUKURAN GARDU'!$A:$BS,53,0)</f>
        <v>#N/A</v>
      </c>
      <c r="Y834" s="17" t="e">
        <f>VLOOKUP($A834,'DATA PENGUKURAN GARDU'!$A:$BS,54,0)</f>
        <v>#N/A</v>
      </c>
      <c r="Z834" s="17" t="e">
        <f>VLOOKUP($A834,'DATA PENGUKURAN GARDU'!$A:$BS,55,0)</f>
        <v>#N/A</v>
      </c>
      <c r="AA834" s="20" t="e">
        <f>VLOOKUP($B834,'DATA PENGUKURAN GARDU'!$A:$BS,42,0)</f>
        <v>#N/A</v>
      </c>
      <c r="AB834" s="21" t="e">
        <f t="shared" si="422"/>
        <v>#N/A</v>
      </c>
      <c r="AC834" s="20" t="e">
        <f>VLOOKUP($B834,'DATA PENGUKURAN GARDU'!$A:$BS,44,0)</f>
        <v>#N/A</v>
      </c>
      <c r="AD834" s="21" t="e">
        <f t="shared" si="423"/>
        <v>#N/A</v>
      </c>
      <c r="AE834" s="20" t="e">
        <f>VLOOKUP($B834,'DATA PENGUKURAN GARDU'!$A:$BS,46,0)</f>
        <v>#N/A</v>
      </c>
      <c r="AF834" s="21" t="e">
        <f t="shared" si="424"/>
        <v>#N/A</v>
      </c>
      <c r="AG834" s="20" t="e">
        <f>VLOOKUP($B834,'DATA PENGUKURAN GARDU'!$A:$BS,46,0)</f>
        <v>#N/A</v>
      </c>
      <c r="AH834" s="20" t="e">
        <f>VLOOKUP($B834,'DATA PENGUKURAN GARDU'!$A:$BS,53,0)</f>
        <v>#N/A</v>
      </c>
      <c r="AI834" s="20" t="e">
        <f>VLOOKUP($B834,'DATA PENGUKURAN GARDU'!$A:$BS,54,0)</f>
        <v>#N/A</v>
      </c>
      <c r="AJ834" s="17" t="e">
        <f>VLOOKUP($C834,'DATA PENGUKURAN GARDU'!$A:$BS,42,0)</f>
        <v>#N/A</v>
      </c>
      <c r="AK834" s="23" t="e">
        <f t="shared" si="425"/>
        <v>#N/A</v>
      </c>
      <c r="AL834" s="17" t="e">
        <f>VLOOKUP($C834,'DATA PENGUKURAN GARDU'!$A:$BS,44,0)</f>
        <v>#N/A</v>
      </c>
      <c r="AM834" s="23" t="e">
        <f t="shared" si="426"/>
        <v>#N/A</v>
      </c>
      <c r="AN834" s="17" t="e">
        <f>VLOOKUP($C834,'DATA PENGUKURAN GARDU'!$A:$BS,46,0)</f>
        <v>#N/A</v>
      </c>
      <c r="AO834" s="23" t="e">
        <f t="shared" si="427"/>
        <v>#N/A</v>
      </c>
      <c r="AP834" s="17" t="e">
        <f>VLOOKUP($C834,'DATA PENGUKURAN GARDU'!$A:$BS,46,0)</f>
        <v>#N/A</v>
      </c>
      <c r="AQ834" s="17" t="e">
        <f>VLOOKUP($C834,'DATA PENGUKURAN GARDU'!$A:$BS,53,0)</f>
        <v>#N/A</v>
      </c>
      <c r="AR834" s="17" t="e">
        <f>VLOOKUP($C834,'DATA PENGUKURAN GARDU'!$A:$BS,54,0)</f>
        <v>#N/A</v>
      </c>
      <c r="AS834" s="20" t="e">
        <f>VLOOKUP($D834,'DATA PENGUKURAN GARDU'!$A:$BS,42,0)</f>
        <v>#N/A</v>
      </c>
      <c r="AT834" s="21" t="e">
        <f t="shared" si="428"/>
        <v>#N/A</v>
      </c>
      <c r="AU834" s="20" t="e">
        <f>VLOOKUP($D834,'DATA PENGUKURAN GARDU'!$A:$BS,44,0)</f>
        <v>#N/A</v>
      </c>
      <c r="AV834" s="21" t="e">
        <f t="shared" si="429"/>
        <v>#N/A</v>
      </c>
      <c r="AW834" s="20" t="e">
        <f>VLOOKUP($D834,'DATA PENGUKURAN GARDU'!$A:$BS,46,0)</f>
        <v>#N/A</v>
      </c>
      <c r="AX834" s="21" t="e">
        <f t="shared" si="430"/>
        <v>#N/A</v>
      </c>
      <c r="AY834" s="20" t="e">
        <f>VLOOKUP($D834,'DATA PENGUKURAN GARDU'!$A:$BS,46,0)</f>
        <v>#N/A</v>
      </c>
      <c r="AZ834" s="20" t="e">
        <f>VLOOKUP($D834,'DATA PENGUKURAN GARDU'!$A:$BS,53,0)</f>
        <v>#N/A</v>
      </c>
      <c r="BA834" s="20" t="e">
        <f>VLOOKUP($D834,'DATA PENGUKURAN GARDU'!$A:$BS,54,0)</f>
        <v>#N/A</v>
      </c>
      <c r="BB834" s="17" t="e">
        <f>VLOOKUP($E834,'DATA PENGUKURAN GARDU'!$A:$BS,42,0)</f>
        <v>#N/A</v>
      </c>
      <c r="BC834" s="23" t="e">
        <f t="shared" si="431"/>
        <v>#N/A</v>
      </c>
      <c r="BD834" s="17" t="e">
        <f>VLOOKUP($E834,'DATA PENGUKURAN GARDU'!$A:$BS,44,0)</f>
        <v>#N/A</v>
      </c>
      <c r="BE834" s="23" t="e">
        <f t="shared" si="432"/>
        <v>#N/A</v>
      </c>
      <c r="BF834" s="17" t="e">
        <f>VLOOKUP($E834,'DATA PENGUKURAN GARDU'!$A:$BS,46,0)</f>
        <v>#N/A</v>
      </c>
      <c r="BG834" s="23" t="e">
        <f t="shared" si="433"/>
        <v>#N/A</v>
      </c>
      <c r="BH834" s="17" t="e">
        <f>VLOOKUP($E834,'DATA PENGUKURAN GARDU'!$A:$BS,46,0)</f>
        <v>#N/A</v>
      </c>
      <c r="BI834" s="17" t="e">
        <f>VLOOKUP($E834,'DATA PENGUKURAN GARDU'!$A:$BS,53,0)</f>
        <v>#N/A</v>
      </c>
      <c r="BJ834" s="17" t="e">
        <f>VLOOKUP($E834,'DATA PENGUKURAN GARDU'!$A:$BS,54,0)</f>
        <v>#N/A</v>
      </c>
      <c r="BK834" s="20" t="e">
        <f t="shared" si="411"/>
        <v>#N/A</v>
      </c>
      <c r="BL834" s="20" t="e">
        <f t="shared" si="412"/>
        <v>#N/A</v>
      </c>
      <c r="BM834" s="20" t="e">
        <f t="shared" si="413"/>
        <v>#N/A</v>
      </c>
      <c r="BN834" s="25" t="e">
        <f t="shared" si="414"/>
        <v>#N/A</v>
      </c>
      <c r="BO834" s="26" t="str">
        <f t="shared" si="415"/>
        <v>0</v>
      </c>
      <c r="BP834" s="21" t="e">
        <f t="shared" si="416"/>
        <v>#VALUE!</v>
      </c>
      <c r="BQ834" s="20" t="e">
        <f t="shared" si="417"/>
        <v>#N/A</v>
      </c>
      <c r="BR834" s="20" t="e">
        <v>#N/A</v>
      </c>
      <c r="BS834" s="9" t="e">
        <v>#N/A</v>
      </c>
      <c r="BT834" s="2" t="e">
        <f t="shared" si="418"/>
        <v>#VALUE!</v>
      </c>
      <c r="BU834" s="2" t="e">
        <f t="shared" ref="BU834:BU897" si="434">IF(L834=3,IF(BQ834&gt;0.2,"TDK SEIMBANG","SEIMBANG"),IF(BM834="OL PHASA","TDK SEIMBANG","SEIMBANG"))</f>
        <v>#N/A</v>
      </c>
      <c r="BV834" s="2" t="e">
        <f t="shared" ref="BV834:BV897" si="435">IF(L834=3,IF(SUM(X834:Y834)&gt;600,"NORMAL","DROP"),IF(BD839&gt;198,"NORMAL","DROP"))</f>
        <v>#N/A</v>
      </c>
    </row>
    <row r="835" s="2" customFormat="1" ht="22.95" customHeight="1" spans="1:74">
      <c r="A835" s="9" t="str">
        <f t="shared" ref="A835:A898" si="436">H835&amp;"Induk"</f>
        <v>M 158Induk</v>
      </c>
      <c r="B835" s="9" t="str">
        <f t="shared" ref="B835:B898" si="437">H835&amp;"jurusan 1"</f>
        <v>M 158jurusan 1</v>
      </c>
      <c r="C835" s="9" t="str">
        <f t="shared" ref="C835:C898" si="438">H835&amp;"jurusan 2"</f>
        <v>M 158jurusan 2</v>
      </c>
      <c r="D835" s="9" t="str">
        <f t="shared" ref="D835:D898" si="439">H835&amp;"jurusan 3"</f>
        <v>M 158jurusan 3</v>
      </c>
      <c r="E835" s="9" t="str">
        <f t="shared" ref="E835:E898" si="440">H835&amp;"jurusan 4"</f>
        <v>M 158jurusan 4</v>
      </c>
      <c r="F835" s="10" t="s">
        <v>131</v>
      </c>
      <c r="G835" s="10" t="s">
        <v>131</v>
      </c>
      <c r="H835" s="10" t="s">
        <v>1031</v>
      </c>
      <c r="I835" s="10" t="s">
        <v>11735</v>
      </c>
      <c r="J835" s="10" t="s">
        <v>11736</v>
      </c>
      <c r="K835" s="10" t="s">
        <v>7465</v>
      </c>
      <c r="L835" s="10"/>
      <c r="M835" s="10"/>
      <c r="N835" s="14">
        <f t="shared" ref="N835:N898" si="441">+IF(L835=3,400,IF(L835=1,230,0))</f>
        <v>0</v>
      </c>
      <c r="O835" s="15" t="e">
        <f t="shared" ref="O835:O898" si="442">(K835*1000)/((M835*1000)*1.73)</f>
        <v>#VALUE!</v>
      </c>
      <c r="P835" s="15" t="e">
        <f t="shared" ref="P835:P898" si="443">IF(L835=3,(K835*1000)/(N835*1.73),(K835*1000)/(N835))</f>
        <v>#VALUE!</v>
      </c>
      <c r="Q835" s="17" t="e">
        <f>VLOOKUP($A835,'DATA PENGUKURAN GARDU'!$A:$BS,42,0)</f>
        <v>#N/A</v>
      </c>
      <c r="R835" s="18" t="e">
        <f t="shared" si="419"/>
        <v>#N/A</v>
      </c>
      <c r="S835" s="17" t="e">
        <f>VLOOKUP($A835,'DATA PENGUKURAN GARDU'!$A:$BS,44,0)</f>
        <v>#N/A</v>
      </c>
      <c r="T835" s="18" t="e">
        <f t="shared" si="420"/>
        <v>#N/A</v>
      </c>
      <c r="U835" s="17" t="e">
        <f>VLOOKUP($A835,'DATA PENGUKURAN GARDU'!$A:$BS,46,0)</f>
        <v>#N/A</v>
      </c>
      <c r="V835" s="18" t="e">
        <f t="shared" si="421"/>
        <v>#N/A</v>
      </c>
      <c r="W835" s="17" t="e">
        <f>VLOOKUP($A835,'DATA PENGUKURAN GARDU'!$A:$BS,48,0)</f>
        <v>#N/A</v>
      </c>
      <c r="X835" s="17" t="e">
        <f>VLOOKUP($A835,'DATA PENGUKURAN GARDU'!$A:$BS,53,0)</f>
        <v>#N/A</v>
      </c>
      <c r="Y835" s="17" t="e">
        <f>VLOOKUP($A835,'DATA PENGUKURAN GARDU'!$A:$BS,54,0)</f>
        <v>#N/A</v>
      </c>
      <c r="Z835" s="17" t="e">
        <f>VLOOKUP($A835,'DATA PENGUKURAN GARDU'!$A:$BS,55,0)</f>
        <v>#N/A</v>
      </c>
      <c r="AA835" s="20" t="e">
        <f>VLOOKUP($B835,'DATA PENGUKURAN GARDU'!$A:$BS,42,0)</f>
        <v>#N/A</v>
      </c>
      <c r="AB835" s="21" t="e">
        <f t="shared" si="422"/>
        <v>#N/A</v>
      </c>
      <c r="AC835" s="20" t="e">
        <f>VLOOKUP($B835,'DATA PENGUKURAN GARDU'!$A:$BS,44,0)</f>
        <v>#N/A</v>
      </c>
      <c r="AD835" s="21" t="e">
        <f t="shared" si="423"/>
        <v>#N/A</v>
      </c>
      <c r="AE835" s="20" t="e">
        <f>VLOOKUP($B835,'DATA PENGUKURAN GARDU'!$A:$BS,46,0)</f>
        <v>#N/A</v>
      </c>
      <c r="AF835" s="21" t="e">
        <f t="shared" si="424"/>
        <v>#N/A</v>
      </c>
      <c r="AG835" s="20" t="e">
        <f>VLOOKUP($B835,'DATA PENGUKURAN GARDU'!$A:$BS,46,0)</f>
        <v>#N/A</v>
      </c>
      <c r="AH835" s="20" t="e">
        <f>VLOOKUP($B835,'DATA PENGUKURAN GARDU'!$A:$BS,53,0)</f>
        <v>#N/A</v>
      </c>
      <c r="AI835" s="20" t="e">
        <f>VLOOKUP($B835,'DATA PENGUKURAN GARDU'!$A:$BS,54,0)</f>
        <v>#N/A</v>
      </c>
      <c r="AJ835" s="17" t="e">
        <f>VLOOKUP($C835,'DATA PENGUKURAN GARDU'!$A:$BS,42,0)</f>
        <v>#N/A</v>
      </c>
      <c r="AK835" s="23" t="e">
        <f t="shared" si="425"/>
        <v>#N/A</v>
      </c>
      <c r="AL835" s="17" t="e">
        <f>VLOOKUP($C835,'DATA PENGUKURAN GARDU'!$A:$BS,44,0)</f>
        <v>#N/A</v>
      </c>
      <c r="AM835" s="23" t="e">
        <f t="shared" si="426"/>
        <v>#N/A</v>
      </c>
      <c r="AN835" s="17" t="e">
        <f>VLOOKUP($C835,'DATA PENGUKURAN GARDU'!$A:$BS,46,0)</f>
        <v>#N/A</v>
      </c>
      <c r="AO835" s="23" t="e">
        <f t="shared" si="427"/>
        <v>#N/A</v>
      </c>
      <c r="AP835" s="17" t="e">
        <f>VLOOKUP($C835,'DATA PENGUKURAN GARDU'!$A:$BS,46,0)</f>
        <v>#N/A</v>
      </c>
      <c r="AQ835" s="17" t="e">
        <f>VLOOKUP($C835,'DATA PENGUKURAN GARDU'!$A:$BS,53,0)</f>
        <v>#N/A</v>
      </c>
      <c r="AR835" s="17" t="e">
        <f>VLOOKUP($C835,'DATA PENGUKURAN GARDU'!$A:$BS,54,0)</f>
        <v>#N/A</v>
      </c>
      <c r="AS835" s="20" t="e">
        <f>VLOOKUP($D835,'DATA PENGUKURAN GARDU'!$A:$BS,42,0)</f>
        <v>#N/A</v>
      </c>
      <c r="AT835" s="21" t="e">
        <f t="shared" si="428"/>
        <v>#N/A</v>
      </c>
      <c r="AU835" s="20" t="e">
        <f>VLOOKUP($D835,'DATA PENGUKURAN GARDU'!$A:$BS,44,0)</f>
        <v>#N/A</v>
      </c>
      <c r="AV835" s="21" t="e">
        <f t="shared" si="429"/>
        <v>#N/A</v>
      </c>
      <c r="AW835" s="20" t="e">
        <f>VLOOKUP($D835,'DATA PENGUKURAN GARDU'!$A:$BS,46,0)</f>
        <v>#N/A</v>
      </c>
      <c r="AX835" s="21" t="e">
        <f t="shared" si="430"/>
        <v>#N/A</v>
      </c>
      <c r="AY835" s="20" t="e">
        <f>VLOOKUP($D835,'DATA PENGUKURAN GARDU'!$A:$BS,46,0)</f>
        <v>#N/A</v>
      </c>
      <c r="AZ835" s="20" t="e">
        <f>VLOOKUP($D835,'DATA PENGUKURAN GARDU'!$A:$BS,53,0)</f>
        <v>#N/A</v>
      </c>
      <c r="BA835" s="20" t="e">
        <f>VLOOKUP($D835,'DATA PENGUKURAN GARDU'!$A:$BS,54,0)</f>
        <v>#N/A</v>
      </c>
      <c r="BB835" s="17" t="e">
        <f>VLOOKUP($E835,'DATA PENGUKURAN GARDU'!$A:$BS,42,0)</f>
        <v>#N/A</v>
      </c>
      <c r="BC835" s="23" t="e">
        <f t="shared" si="431"/>
        <v>#N/A</v>
      </c>
      <c r="BD835" s="17" t="e">
        <f>VLOOKUP($E835,'DATA PENGUKURAN GARDU'!$A:$BS,44,0)</f>
        <v>#N/A</v>
      </c>
      <c r="BE835" s="23" t="e">
        <f t="shared" si="432"/>
        <v>#N/A</v>
      </c>
      <c r="BF835" s="17" t="e">
        <f>VLOOKUP($E835,'DATA PENGUKURAN GARDU'!$A:$BS,46,0)</f>
        <v>#N/A</v>
      </c>
      <c r="BG835" s="23" t="e">
        <f t="shared" si="433"/>
        <v>#N/A</v>
      </c>
      <c r="BH835" s="17" t="e">
        <f>VLOOKUP($E835,'DATA PENGUKURAN GARDU'!$A:$BS,46,0)</f>
        <v>#N/A</v>
      </c>
      <c r="BI835" s="17" t="e">
        <f>VLOOKUP($E835,'DATA PENGUKURAN GARDU'!$A:$BS,53,0)</f>
        <v>#N/A</v>
      </c>
      <c r="BJ835" s="17" t="e">
        <f>VLOOKUP($E835,'DATA PENGUKURAN GARDU'!$A:$BS,54,0)</f>
        <v>#N/A</v>
      </c>
      <c r="BK835" s="20" t="e">
        <f t="shared" ref="BK835:BK898" si="444">IF(Q835&gt;P835,"OL PHASA","Normal")</f>
        <v>#N/A</v>
      </c>
      <c r="BL835" s="20" t="e">
        <f t="shared" ref="BL835:BL898" si="445">IF(S835&gt;P835,"OL PHASA","Normal")</f>
        <v>#N/A</v>
      </c>
      <c r="BM835" s="20" t="e">
        <f t="shared" ref="BM835:BM898" si="446">IF(U835&gt;P835,"OL PHASA","Normal")</f>
        <v>#N/A</v>
      </c>
      <c r="BN835" s="25" t="e">
        <f t="shared" ref="BN835:BN898" si="447">IF((L835=3),(AVERAGE(Q835,S835,U835)),MAX(Q835,S835,U835))</f>
        <v>#N/A</v>
      </c>
      <c r="BO835" s="26" t="str">
        <f t="shared" ref="BO835:BO898" si="448">IFERROR(IF((L835=1),(BN835*AH835)/1000,(BN835*AI835*1.73)/1000),"0")</f>
        <v>0</v>
      </c>
      <c r="BP835" s="21" t="e">
        <f t="shared" ref="BP835:BP898" si="449">BO835/K835*100</f>
        <v>#VALUE!</v>
      </c>
      <c r="BQ835" s="20" t="e">
        <f t="shared" ref="BQ835:BQ898" si="450">IF($L835=1,"1 Phase",ABS(((Q835/BN835)-1)+ABS((S835/BN835)-1)+ABS((U835/BN835)-1))/3)</f>
        <v>#N/A</v>
      </c>
      <c r="BR835" s="20" t="e">
        <v>#N/A</v>
      </c>
      <c r="BS835" s="9" t="e">
        <v>#N/A</v>
      </c>
      <c r="BT835" s="2" t="e">
        <f t="shared" ref="BT835:BT898" si="451">IF(BP835&lt;30,"Underload",IF(BP835&lt;=80,"Baik",IF(BP835&gt;80,"Overload")))</f>
        <v>#VALUE!</v>
      </c>
      <c r="BU835" s="2" t="e">
        <f t="shared" si="434"/>
        <v>#N/A</v>
      </c>
      <c r="BV835" s="2" t="e">
        <f t="shared" si="435"/>
        <v>#N/A</v>
      </c>
    </row>
    <row r="836" s="2" customFormat="1" ht="22.95" customHeight="1" spans="1:74">
      <c r="A836" s="9" t="str">
        <f t="shared" si="436"/>
        <v>M 165Induk</v>
      </c>
      <c r="B836" s="9" t="str">
        <f t="shared" si="437"/>
        <v>M 165jurusan 1</v>
      </c>
      <c r="C836" s="9" t="str">
        <f t="shared" si="438"/>
        <v>M 165jurusan 2</v>
      </c>
      <c r="D836" s="9" t="str">
        <f t="shared" si="439"/>
        <v>M 165jurusan 3</v>
      </c>
      <c r="E836" s="9" t="str">
        <f t="shared" si="440"/>
        <v>M 165jurusan 4</v>
      </c>
      <c r="F836" s="10" t="s">
        <v>131</v>
      </c>
      <c r="G836" s="10" t="s">
        <v>131</v>
      </c>
      <c r="H836" s="10" t="s">
        <v>1032</v>
      </c>
      <c r="I836" s="10" t="s">
        <v>11737</v>
      </c>
      <c r="J836" s="10" t="s">
        <v>11738</v>
      </c>
      <c r="K836" s="10" t="s">
        <v>7465</v>
      </c>
      <c r="L836" s="10"/>
      <c r="M836" s="10"/>
      <c r="N836" s="14">
        <f t="shared" si="441"/>
        <v>0</v>
      </c>
      <c r="O836" s="15" t="e">
        <f t="shared" si="442"/>
        <v>#VALUE!</v>
      </c>
      <c r="P836" s="15" t="e">
        <f t="shared" si="443"/>
        <v>#VALUE!</v>
      </c>
      <c r="Q836" s="17" t="e">
        <f>VLOOKUP($A836,'DATA PENGUKURAN GARDU'!$A:$BS,42,0)</f>
        <v>#N/A</v>
      </c>
      <c r="R836" s="18" t="e">
        <f t="shared" si="419"/>
        <v>#N/A</v>
      </c>
      <c r="S836" s="17" t="e">
        <f>VLOOKUP($A836,'DATA PENGUKURAN GARDU'!$A:$BS,44,0)</f>
        <v>#N/A</v>
      </c>
      <c r="T836" s="18" t="e">
        <f t="shared" si="420"/>
        <v>#N/A</v>
      </c>
      <c r="U836" s="17" t="e">
        <f>VLOOKUP($A836,'DATA PENGUKURAN GARDU'!$A:$BS,46,0)</f>
        <v>#N/A</v>
      </c>
      <c r="V836" s="18" t="e">
        <f t="shared" si="421"/>
        <v>#N/A</v>
      </c>
      <c r="W836" s="17" t="e">
        <f>VLOOKUP($A836,'DATA PENGUKURAN GARDU'!$A:$BS,48,0)</f>
        <v>#N/A</v>
      </c>
      <c r="X836" s="17" t="e">
        <f>VLOOKUP($A836,'DATA PENGUKURAN GARDU'!$A:$BS,53,0)</f>
        <v>#N/A</v>
      </c>
      <c r="Y836" s="17" t="e">
        <f>VLOOKUP($A836,'DATA PENGUKURAN GARDU'!$A:$BS,54,0)</f>
        <v>#N/A</v>
      </c>
      <c r="Z836" s="17" t="e">
        <f>VLOOKUP($A836,'DATA PENGUKURAN GARDU'!$A:$BS,55,0)</f>
        <v>#N/A</v>
      </c>
      <c r="AA836" s="20" t="e">
        <f>VLOOKUP($B836,'DATA PENGUKURAN GARDU'!$A:$BS,42,0)</f>
        <v>#N/A</v>
      </c>
      <c r="AB836" s="21" t="e">
        <f t="shared" si="422"/>
        <v>#N/A</v>
      </c>
      <c r="AC836" s="20" t="e">
        <f>VLOOKUP($B836,'DATA PENGUKURAN GARDU'!$A:$BS,44,0)</f>
        <v>#N/A</v>
      </c>
      <c r="AD836" s="21" t="e">
        <f t="shared" si="423"/>
        <v>#N/A</v>
      </c>
      <c r="AE836" s="20" t="e">
        <f>VLOOKUP($B836,'DATA PENGUKURAN GARDU'!$A:$BS,46,0)</f>
        <v>#N/A</v>
      </c>
      <c r="AF836" s="21" t="e">
        <f t="shared" si="424"/>
        <v>#N/A</v>
      </c>
      <c r="AG836" s="20" t="e">
        <f>VLOOKUP($B836,'DATA PENGUKURAN GARDU'!$A:$BS,46,0)</f>
        <v>#N/A</v>
      </c>
      <c r="AH836" s="20" t="e">
        <f>VLOOKUP($B836,'DATA PENGUKURAN GARDU'!$A:$BS,53,0)</f>
        <v>#N/A</v>
      </c>
      <c r="AI836" s="20" t="e">
        <f>VLOOKUP($B836,'DATA PENGUKURAN GARDU'!$A:$BS,54,0)</f>
        <v>#N/A</v>
      </c>
      <c r="AJ836" s="17" t="e">
        <f>VLOOKUP($C836,'DATA PENGUKURAN GARDU'!$A:$BS,42,0)</f>
        <v>#N/A</v>
      </c>
      <c r="AK836" s="23" t="e">
        <f t="shared" si="425"/>
        <v>#N/A</v>
      </c>
      <c r="AL836" s="17" t="e">
        <f>VLOOKUP($C836,'DATA PENGUKURAN GARDU'!$A:$BS,44,0)</f>
        <v>#N/A</v>
      </c>
      <c r="AM836" s="23" t="e">
        <f t="shared" si="426"/>
        <v>#N/A</v>
      </c>
      <c r="AN836" s="17" t="e">
        <f>VLOOKUP($C836,'DATA PENGUKURAN GARDU'!$A:$BS,46,0)</f>
        <v>#N/A</v>
      </c>
      <c r="AO836" s="23" t="e">
        <f t="shared" si="427"/>
        <v>#N/A</v>
      </c>
      <c r="AP836" s="17" t="e">
        <f>VLOOKUP($C836,'DATA PENGUKURAN GARDU'!$A:$BS,46,0)</f>
        <v>#N/A</v>
      </c>
      <c r="AQ836" s="17" t="e">
        <f>VLOOKUP($C836,'DATA PENGUKURAN GARDU'!$A:$BS,53,0)</f>
        <v>#N/A</v>
      </c>
      <c r="AR836" s="17" t="e">
        <f>VLOOKUP($C836,'DATA PENGUKURAN GARDU'!$A:$BS,54,0)</f>
        <v>#N/A</v>
      </c>
      <c r="AS836" s="20" t="e">
        <f>VLOOKUP($D836,'DATA PENGUKURAN GARDU'!$A:$BS,42,0)</f>
        <v>#N/A</v>
      </c>
      <c r="AT836" s="21" t="e">
        <f t="shared" si="428"/>
        <v>#N/A</v>
      </c>
      <c r="AU836" s="20" t="e">
        <f>VLOOKUP($D836,'DATA PENGUKURAN GARDU'!$A:$BS,44,0)</f>
        <v>#N/A</v>
      </c>
      <c r="AV836" s="21" t="e">
        <f t="shared" si="429"/>
        <v>#N/A</v>
      </c>
      <c r="AW836" s="20" t="e">
        <f>VLOOKUP($D836,'DATA PENGUKURAN GARDU'!$A:$BS,46,0)</f>
        <v>#N/A</v>
      </c>
      <c r="AX836" s="21" t="e">
        <f t="shared" si="430"/>
        <v>#N/A</v>
      </c>
      <c r="AY836" s="20" t="e">
        <f>VLOOKUP($D836,'DATA PENGUKURAN GARDU'!$A:$BS,46,0)</f>
        <v>#N/A</v>
      </c>
      <c r="AZ836" s="20" t="e">
        <f>VLOOKUP($D836,'DATA PENGUKURAN GARDU'!$A:$BS,53,0)</f>
        <v>#N/A</v>
      </c>
      <c r="BA836" s="20" t="e">
        <f>VLOOKUP($D836,'DATA PENGUKURAN GARDU'!$A:$BS,54,0)</f>
        <v>#N/A</v>
      </c>
      <c r="BB836" s="17" t="e">
        <f>VLOOKUP($E836,'DATA PENGUKURAN GARDU'!$A:$BS,42,0)</f>
        <v>#N/A</v>
      </c>
      <c r="BC836" s="23" t="e">
        <f t="shared" si="431"/>
        <v>#N/A</v>
      </c>
      <c r="BD836" s="17" t="e">
        <f>VLOOKUP($E836,'DATA PENGUKURAN GARDU'!$A:$BS,44,0)</f>
        <v>#N/A</v>
      </c>
      <c r="BE836" s="23" t="e">
        <f t="shared" si="432"/>
        <v>#N/A</v>
      </c>
      <c r="BF836" s="17" t="e">
        <f>VLOOKUP($E836,'DATA PENGUKURAN GARDU'!$A:$BS,46,0)</f>
        <v>#N/A</v>
      </c>
      <c r="BG836" s="23" t="e">
        <f t="shared" si="433"/>
        <v>#N/A</v>
      </c>
      <c r="BH836" s="17" t="e">
        <f>VLOOKUP($E836,'DATA PENGUKURAN GARDU'!$A:$BS,46,0)</f>
        <v>#N/A</v>
      </c>
      <c r="BI836" s="17" t="e">
        <f>VLOOKUP($E836,'DATA PENGUKURAN GARDU'!$A:$BS,53,0)</f>
        <v>#N/A</v>
      </c>
      <c r="BJ836" s="17" t="e">
        <f>VLOOKUP($E836,'DATA PENGUKURAN GARDU'!$A:$BS,54,0)</f>
        <v>#N/A</v>
      </c>
      <c r="BK836" s="20" t="e">
        <f t="shared" si="444"/>
        <v>#N/A</v>
      </c>
      <c r="BL836" s="20" t="e">
        <f t="shared" si="445"/>
        <v>#N/A</v>
      </c>
      <c r="BM836" s="20" t="e">
        <f t="shared" si="446"/>
        <v>#N/A</v>
      </c>
      <c r="BN836" s="25" t="e">
        <f t="shared" si="447"/>
        <v>#N/A</v>
      </c>
      <c r="BO836" s="26" t="str">
        <f t="shared" si="448"/>
        <v>0</v>
      </c>
      <c r="BP836" s="21" t="e">
        <f t="shared" si="449"/>
        <v>#VALUE!</v>
      </c>
      <c r="BQ836" s="20" t="e">
        <f t="shared" si="450"/>
        <v>#N/A</v>
      </c>
      <c r="BR836" s="20" t="e">
        <v>#N/A</v>
      </c>
      <c r="BS836" s="9" t="e">
        <v>#N/A</v>
      </c>
      <c r="BT836" s="2" t="e">
        <f t="shared" si="451"/>
        <v>#VALUE!</v>
      </c>
      <c r="BU836" s="2" t="e">
        <f t="shared" si="434"/>
        <v>#N/A</v>
      </c>
      <c r="BV836" s="2" t="e">
        <f t="shared" si="435"/>
        <v>#N/A</v>
      </c>
    </row>
    <row r="837" s="2" customFormat="1" ht="22.95" customHeight="1" spans="1:74">
      <c r="A837" s="9" t="str">
        <f t="shared" si="436"/>
        <v>M 167Induk</v>
      </c>
      <c r="B837" s="9" t="str">
        <f t="shared" si="437"/>
        <v>M 167jurusan 1</v>
      </c>
      <c r="C837" s="9" t="str">
        <f t="shared" si="438"/>
        <v>M 167jurusan 2</v>
      </c>
      <c r="D837" s="9" t="str">
        <f t="shared" si="439"/>
        <v>M 167jurusan 3</v>
      </c>
      <c r="E837" s="9" t="str">
        <f t="shared" si="440"/>
        <v>M 167jurusan 4</v>
      </c>
      <c r="F837" s="10" t="s">
        <v>131</v>
      </c>
      <c r="G837" s="10" t="s">
        <v>131</v>
      </c>
      <c r="H837" s="10" t="s">
        <v>1033</v>
      </c>
      <c r="I837" s="10" t="s">
        <v>11739</v>
      </c>
      <c r="J837" s="10" t="s">
        <v>11740</v>
      </c>
      <c r="K837" s="10" t="s">
        <v>7465</v>
      </c>
      <c r="L837" s="10"/>
      <c r="M837" s="10"/>
      <c r="N837" s="14">
        <f t="shared" si="441"/>
        <v>0</v>
      </c>
      <c r="O837" s="15" t="e">
        <f t="shared" si="442"/>
        <v>#VALUE!</v>
      </c>
      <c r="P837" s="15" t="e">
        <f t="shared" si="443"/>
        <v>#VALUE!</v>
      </c>
      <c r="Q837" s="17" t="e">
        <f>VLOOKUP($A837,'DATA PENGUKURAN GARDU'!$A:$BS,42,0)</f>
        <v>#N/A</v>
      </c>
      <c r="R837" s="18" t="e">
        <f t="shared" si="419"/>
        <v>#N/A</v>
      </c>
      <c r="S837" s="17" t="e">
        <f>VLOOKUP($A837,'DATA PENGUKURAN GARDU'!$A:$BS,44,0)</f>
        <v>#N/A</v>
      </c>
      <c r="T837" s="18" t="e">
        <f t="shared" si="420"/>
        <v>#N/A</v>
      </c>
      <c r="U837" s="17" t="e">
        <f>VLOOKUP($A837,'DATA PENGUKURAN GARDU'!$A:$BS,46,0)</f>
        <v>#N/A</v>
      </c>
      <c r="V837" s="18" t="e">
        <f t="shared" si="421"/>
        <v>#N/A</v>
      </c>
      <c r="W837" s="17" t="e">
        <f>VLOOKUP($A837,'DATA PENGUKURAN GARDU'!$A:$BS,48,0)</f>
        <v>#N/A</v>
      </c>
      <c r="X837" s="17" t="e">
        <f>VLOOKUP($A837,'DATA PENGUKURAN GARDU'!$A:$BS,53,0)</f>
        <v>#N/A</v>
      </c>
      <c r="Y837" s="17" t="e">
        <f>VLOOKUP($A837,'DATA PENGUKURAN GARDU'!$A:$BS,54,0)</f>
        <v>#N/A</v>
      </c>
      <c r="Z837" s="17" t="e">
        <f>VLOOKUP($A837,'DATA PENGUKURAN GARDU'!$A:$BS,55,0)</f>
        <v>#N/A</v>
      </c>
      <c r="AA837" s="20" t="e">
        <f>VLOOKUP($B837,'DATA PENGUKURAN GARDU'!$A:$BS,42,0)</f>
        <v>#N/A</v>
      </c>
      <c r="AB837" s="21" t="e">
        <f t="shared" si="422"/>
        <v>#N/A</v>
      </c>
      <c r="AC837" s="20" t="e">
        <f>VLOOKUP($B837,'DATA PENGUKURAN GARDU'!$A:$BS,44,0)</f>
        <v>#N/A</v>
      </c>
      <c r="AD837" s="21" t="e">
        <f t="shared" si="423"/>
        <v>#N/A</v>
      </c>
      <c r="AE837" s="20" t="e">
        <f>VLOOKUP($B837,'DATA PENGUKURAN GARDU'!$A:$BS,46,0)</f>
        <v>#N/A</v>
      </c>
      <c r="AF837" s="21" t="e">
        <f t="shared" si="424"/>
        <v>#N/A</v>
      </c>
      <c r="AG837" s="20" t="e">
        <f>VLOOKUP($B837,'DATA PENGUKURAN GARDU'!$A:$BS,46,0)</f>
        <v>#N/A</v>
      </c>
      <c r="AH837" s="20" t="e">
        <f>VLOOKUP($B837,'DATA PENGUKURAN GARDU'!$A:$BS,53,0)</f>
        <v>#N/A</v>
      </c>
      <c r="AI837" s="20" t="e">
        <f>VLOOKUP($B837,'DATA PENGUKURAN GARDU'!$A:$BS,54,0)</f>
        <v>#N/A</v>
      </c>
      <c r="AJ837" s="17" t="e">
        <f>VLOOKUP($C837,'DATA PENGUKURAN GARDU'!$A:$BS,42,0)</f>
        <v>#N/A</v>
      </c>
      <c r="AK837" s="23" t="e">
        <f t="shared" si="425"/>
        <v>#N/A</v>
      </c>
      <c r="AL837" s="17" t="e">
        <f>VLOOKUP($C837,'DATA PENGUKURAN GARDU'!$A:$BS,44,0)</f>
        <v>#N/A</v>
      </c>
      <c r="AM837" s="23" t="e">
        <f t="shared" si="426"/>
        <v>#N/A</v>
      </c>
      <c r="AN837" s="17" t="e">
        <f>VLOOKUP($C837,'DATA PENGUKURAN GARDU'!$A:$BS,46,0)</f>
        <v>#N/A</v>
      </c>
      <c r="AO837" s="23" t="e">
        <f t="shared" si="427"/>
        <v>#N/A</v>
      </c>
      <c r="AP837" s="17" t="e">
        <f>VLOOKUP($C837,'DATA PENGUKURAN GARDU'!$A:$BS,46,0)</f>
        <v>#N/A</v>
      </c>
      <c r="AQ837" s="17" t="e">
        <f>VLOOKUP($C837,'DATA PENGUKURAN GARDU'!$A:$BS,53,0)</f>
        <v>#N/A</v>
      </c>
      <c r="AR837" s="17" t="e">
        <f>VLOOKUP($C837,'DATA PENGUKURAN GARDU'!$A:$BS,54,0)</f>
        <v>#N/A</v>
      </c>
      <c r="AS837" s="20" t="e">
        <f>VLOOKUP($D837,'DATA PENGUKURAN GARDU'!$A:$BS,42,0)</f>
        <v>#N/A</v>
      </c>
      <c r="AT837" s="21" t="e">
        <f t="shared" si="428"/>
        <v>#N/A</v>
      </c>
      <c r="AU837" s="20" t="e">
        <f>VLOOKUP($D837,'DATA PENGUKURAN GARDU'!$A:$BS,44,0)</f>
        <v>#N/A</v>
      </c>
      <c r="AV837" s="21" t="e">
        <f t="shared" si="429"/>
        <v>#N/A</v>
      </c>
      <c r="AW837" s="20" t="e">
        <f>VLOOKUP($D837,'DATA PENGUKURAN GARDU'!$A:$BS,46,0)</f>
        <v>#N/A</v>
      </c>
      <c r="AX837" s="21" t="e">
        <f t="shared" si="430"/>
        <v>#N/A</v>
      </c>
      <c r="AY837" s="20" t="e">
        <f>VLOOKUP($D837,'DATA PENGUKURAN GARDU'!$A:$BS,46,0)</f>
        <v>#N/A</v>
      </c>
      <c r="AZ837" s="20" t="e">
        <f>VLOOKUP($D837,'DATA PENGUKURAN GARDU'!$A:$BS,53,0)</f>
        <v>#N/A</v>
      </c>
      <c r="BA837" s="20" t="e">
        <f>VLOOKUP($D837,'DATA PENGUKURAN GARDU'!$A:$BS,54,0)</f>
        <v>#N/A</v>
      </c>
      <c r="BB837" s="17" t="e">
        <f>VLOOKUP($E837,'DATA PENGUKURAN GARDU'!$A:$BS,42,0)</f>
        <v>#N/A</v>
      </c>
      <c r="BC837" s="23" t="e">
        <f t="shared" si="431"/>
        <v>#N/A</v>
      </c>
      <c r="BD837" s="17" t="e">
        <f>VLOOKUP($E837,'DATA PENGUKURAN GARDU'!$A:$BS,44,0)</f>
        <v>#N/A</v>
      </c>
      <c r="BE837" s="23" t="e">
        <f t="shared" si="432"/>
        <v>#N/A</v>
      </c>
      <c r="BF837" s="17" t="e">
        <f>VLOOKUP($E837,'DATA PENGUKURAN GARDU'!$A:$BS,46,0)</f>
        <v>#N/A</v>
      </c>
      <c r="BG837" s="23" t="e">
        <f t="shared" si="433"/>
        <v>#N/A</v>
      </c>
      <c r="BH837" s="17" t="e">
        <f>VLOOKUP($E837,'DATA PENGUKURAN GARDU'!$A:$BS,46,0)</f>
        <v>#N/A</v>
      </c>
      <c r="BI837" s="17" t="e">
        <f>VLOOKUP($E837,'DATA PENGUKURAN GARDU'!$A:$BS,53,0)</f>
        <v>#N/A</v>
      </c>
      <c r="BJ837" s="17" t="e">
        <f>VLOOKUP($E837,'DATA PENGUKURAN GARDU'!$A:$BS,54,0)</f>
        <v>#N/A</v>
      </c>
      <c r="BK837" s="20" t="e">
        <f t="shared" si="444"/>
        <v>#N/A</v>
      </c>
      <c r="BL837" s="20" t="e">
        <f t="shared" si="445"/>
        <v>#N/A</v>
      </c>
      <c r="BM837" s="20" t="e">
        <f t="shared" si="446"/>
        <v>#N/A</v>
      </c>
      <c r="BN837" s="25" t="e">
        <f t="shared" si="447"/>
        <v>#N/A</v>
      </c>
      <c r="BO837" s="26" t="str">
        <f t="shared" si="448"/>
        <v>0</v>
      </c>
      <c r="BP837" s="21" t="e">
        <f t="shared" si="449"/>
        <v>#VALUE!</v>
      </c>
      <c r="BQ837" s="20" t="e">
        <f t="shared" si="450"/>
        <v>#N/A</v>
      </c>
      <c r="BR837" s="20" t="e">
        <v>#N/A</v>
      </c>
      <c r="BS837" s="9" t="e">
        <v>#N/A</v>
      </c>
      <c r="BT837" s="2" t="e">
        <f t="shared" si="451"/>
        <v>#VALUE!</v>
      </c>
      <c r="BU837" s="2" t="e">
        <f t="shared" si="434"/>
        <v>#N/A</v>
      </c>
      <c r="BV837" s="2" t="e">
        <f t="shared" si="435"/>
        <v>#N/A</v>
      </c>
    </row>
    <row r="838" s="2" customFormat="1" ht="22.95" customHeight="1" spans="1:74">
      <c r="A838" s="9" t="str">
        <f t="shared" si="436"/>
        <v>M 171Induk</v>
      </c>
      <c r="B838" s="9" t="str">
        <f t="shared" si="437"/>
        <v>M 171jurusan 1</v>
      </c>
      <c r="C838" s="9" t="str">
        <f t="shared" si="438"/>
        <v>M 171jurusan 2</v>
      </c>
      <c r="D838" s="9" t="str">
        <f t="shared" si="439"/>
        <v>M 171jurusan 3</v>
      </c>
      <c r="E838" s="9" t="str">
        <f t="shared" si="440"/>
        <v>M 171jurusan 4</v>
      </c>
      <c r="F838" s="10" t="s">
        <v>131</v>
      </c>
      <c r="G838" s="10" t="s">
        <v>131</v>
      </c>
      <c r="H838" s="10" t="s">
        <v>1034</v>
      </c>
      <c r="I838" s="10" t="s">
        <v>11741</v>
      </c>
      <c r="J838" s="10" t="s">
        <v>11742</v>
      </c>
      <c r="K838" s="10" t="s">
        <v>7465</v>
      </c>
      <c r="L838" s="10"/>
      <c r="M838" s="10"/>
      <c r="N838" s="14">
        <f t="shared" si="441"/>
        <v>0</v>
      </c>
      <c r="O838" s="15" t="e">
        <f t="shared" si="442"/>
        <v>#VALUE!</v>
      </c>
      <c r="P838" s="15" t="e">
        <f t="shared" si="443"/>
        <v>#VALUE!</v>
      </c>
      <c r="Q838" s="17" t="e">
        <f>VLOOKUP($A838,'DATA PENGUKURAN GARDU'!$A:$BS,42,0)</f>
        <v>#N/A</v>
      </c>
      <c r="R838" s="18" t="e">
        <f t="shared" si="419"/>
        <v>#N/A</v>
      </c>
      <c r="S838" s="17" t="e">
        <f>VLOOKUP($A838,'DATA PENGUKURAN GARDU'!$A:$BS,44,0)</f>
        <v>#N/A</v>
      </c>
      <c r="T838" s="18" t="e">
        <f t="shared" si="420"/>
        <v>#N/A</v>
      </c>
      <c r="U838" s="17" t="e">
        <f>VLOOKUP($A838,'DATA PENGUKURAN GARDU'!$A:$BS,46,0)</f>
        <v>#N/A</v>
      </c>
      <c r="V838" s="18" t="e">
        <f t="shared" si="421"/>
        <v>#N/A</v>
      </c>
      <c r="W838" s="17" t="e">
        <f>VLOOKUP($A838,'DATA PENGUKURAN GARDU'!$A:$BS,48,0)</f>
        <v>#N/A</v>
      </c>
      <c r="X838" s="17" t="e">
        <f>VLOOKUP($A838,'DATA PENGUKURAN GARDU'!$A:$BS,53,0)</f>
        <v>#N/A</v>
      </c>
      <c r="Y838" s="17" t="e">
        <f>VLOOKUP($A838,'DATA PENGUKURAN GARDU'!$A:$BS,54,0)</f>
        <v>#N/A</v>
      </c>
      <c r="Z838" s="17" t="e">
        <f>VLOOKUP($A838,'DATA PENGUKURAN GARDU'!$A:$BS,55,0)</f>
        <v>#N/A</v>
      </c>
      <c r="AA838" s="20" t="e">
        <f>VLOOKUP($B838,'DATA PENGUKURAN GARDU'!$A:$BS,42,0)</f>
        <v>#N/A</v>
      </c>
      <c r="AB838" s="21" t="e">
        <f t="shared" si="422"/>
        <v>#N/A</v>
      </c>
      <c r="AC838" s="20" t="e">
        <f>VLOOKUP($B838,'DATA PENGUKURAN GARDU'!$A:$BS,44,0)</f>
        <v>#N/A</v>
      </c>
      <c r="AD838" s="21" t="e">
        <f t="shared" si="423"/>
        <v>#N/A</v>
      </c>
      <c r="AE838" s="20" t="e">
        <f>VLOOKUP($B838,'DATA PENGUKURAN GARDU'!$A:$BS,46,0)</f>
        <v>#N/A</v>
      </c>
      <c r="AF838" s="21" t="e">
        <f t="shared" si="424"/>
        <v>#N/A</v>
      </c>
      <c r="AG838" s="20" t="e">
        <f>VLOOKUP($B838,'DATA PENGUKURAN GARDU'!$A:$BS,46,0)</f>
        <v>#N/A</v>
      </c>
      <c r="AH838" s="20" t="e">
        <f>VLOOKUP($B838,'DATA PENGUKURAN GARDU'!$A:$BS,53,0)</f>
        <v>#N/A</v>
      </c>
      <c r="AI838" s="20" t="e">
        <f>VLOOKUP($B838,'DATA PENGUKURAN GARDU'!$A:$BS,54,0)</f>
        <v>#N/A</v>
      </c>
      <c r="AJ838" s="17" t="e">
        <f>VLOOKUP($C838,'DATA PENGUKURAN GARDU'!$A:$BS,42,0)</f>
        <v>#N/A</v>
      </c>
      <c r="AK838" s="23" t="e">
        <f t="shared" si="425"/>
        <v>#N/A</v>
      </c>
      <c r="AL838" s="17" t="e">
        <f>VLOOKUP($C838,'DATA PENGUKURAN GARDU'!$A:$BS,44,0)</f>
        <v>#N/A</v>
      </c>
      <c r="AM838" s="23" t="e">
        <f t="shared" si="426"/>
        <v>#N/A</v>
      </c>
      <c r="AN838" s="17" t="e">
        <f>VLOOKUP($C838,'DATA PENGUKURAN GARDU'!$A:$BS,46,0)</f>
        <v>#N/A</v>
      </c>
      <c r="AO838" s="23" t="e">
        <f t="shared" si="427"/>
        <v>#N/A</v>
      </c>
      <c r="AP838" s="17" t="e">
        <f>VLOOKUP($C838,'DATA PENGUKURAN GARDU'!$A:$BS,46,0)</f>
        <v>#N/A</v>
      </c>
      <c r="AQ838" s="17" t="e">
        <f>VLOOKUP($C838,'DATA PENGUKURAN GARDU'!$A:$BS,53,0)</f>
        <v>#N/A</v>
      </c>
      <c r="AR838" s="17" t="e">
        <f>VLOOKUP($C838,'DATA PENGUKURAN GARDU'!$A:$BS,54,0)</f>
        <v>#N/A</v>
      </c>
      <c r="AS838" s="20" t="e">
        <f>VLOOKUP($D838,'DATA PENGUKURAN GARDU'!$A:$BS,42,0)</f>
        <v>#N/A</v>
      </c>
      <c r="AT838" s="21" t="e">
        <f t="shared" si="428"/>
        <v>#N/A</v>
      </c>
      <c r="AU838" s="20" t="e">
        <f>VLOOKUP($D838,'DATA PENGUKURAN GARDU'!$A:$BS,44,0)</f>
        <v>#N/A</v>
      </c>
      <c r="AV838" s="21" t="e">
        <f t="shared" si="429"/>
        <v>#N/A</v>
      </c>
      <c r="AW838" s="20" t="e">
        <f>VLOOKUP($D838,'DATA PENGUKURAN GARDU'!$A:$BS,46,0)</f>
        <v>#N/A</v>
      </c>
      <c r="AX838" s="21" t="e">
        <f t="shared" si="430"/>
        <v>#N/A</v>
      </c>
      <c r="AY838" s="20" t="e">
        <f>VLOOKUP($D838,'DATA PENGUKURAN GARDU'!$A:$BS,46,0)</f>
        <v>#N/A</v>
      </c>
      <c r="AZ838" s="20" t="e">
        <f>VLOOKUP($D838,'DATA PENGUKURAN GARDU'!$A:$BS,53,0)</f>
        <v>#N/A</v>
      </c>
      <c r="BA838" s="20" t="e">
        <f>VLOOKUP($D838,'DATA PENGUKURAN GARDU'!$A:$BS,54,0)</f>
        <v>#N/A</v>
      </c>
      <c r="BB838" s="17" t="e">
        <f>VLOOKUP($E838,'DATA PENGUKURAN GARDU'!$A:$BS,42,0)</f>
        <v>#N/A</v>
      </c>
      <c r="BC838" s="23" t="e">
        <f t="shared" si="431"/>
        <v>#N/A</v>
      </c>
      <c r="BD838" s="17" t="e">
        <f>VLOOKUP($E838,'DATA PENGUKURAN GARDU'!$A:$BS,44,0)</f>
        <v>#N/A</v>
      </c>
      <c r="BE838" s="23" t="e">
        <f t="shared" si="432"/>
        <v>#N/A</v>
      </c>
      <c r="BF838" s="17" t="e">
        <f>VLOOKUP($E838,'DATA PENGUKURAN GARDU'!$A:$BS,46,0)</f>
        <v>#N/A</v>
      </c>
      <c r="BG838" s="23" t="e">
        <f t="shared" si="433"/>
        <v>#N/A</v>
      </c>
      <c r="BH838" s="17" t="e">
        <f>VLOOKUP($E838,'DATA PENGUKURAN GARDU'!$A:$BS,46,0)</f>
        <v>#N/A</v>
      </c>
      <c r="BI838" s="17" t="e">
        <f>VLOOKUP($E838,'DATA PENGUKURAN GARDU'!$A:$BS,53,0)</f>
        <v>#N/A</v>
      </c>
      <c r="BJ838" s="17" t="e">
        <f>VLOOKUP($E838,'DATA PENGUKURAN GARDU'!$A:$BS,54,0)</f>
        <v>#N/A</v>
      </c>
      <c r="BK838" s="20" t="e">
        <f t="shared" si="444"/>
        <v>#N/A</v>
      </c>
      <c r="BL838" s="20" t="e">
        <f t="shared" si="445"/>
        <v>#N/A</v>
      </c>
      <c r="BM838" s="20" t="e">
        <f t="shared" si="446"/>
        <v>#N/A</v>
      </c>
      <c r="BN838" s="25" t="e">
        <f t="shared" si="447"/>
        <v>#N/A</v>
      </c>
      <c r="BO838" s="26" t="str">
        <f t="shared" si="448"/>
        <v>0</v>
      </c>
      <c r="BP838" s="21" t="e">
        <f t="shared" si="449"/>
        <v>#VALUE!</v>
      </c>
      <c r="BQ838" s="20" t="e">
        <f t="shared" si="450"/>
        <v>#N/A</v>
      </c>
      <c r="BR838" s="20" t="e">
        <v>#N/A</v>
      </c>
      <c r="BS838" s="9" t="e">
        <v>#N/A</v>
      </c>
      <c r="BT838" s="2" t="e">
        <f t="shared" si="451"/>
        <v>#VALUE!</v>
      </c>
      <c r="BU838" s="2" t="e">
        <f t="shared" si="434"/>
        <v>#N/A</v>
      </c>
      <c r="BV838" s="2" t="e">
        <f t="shared" si="435"/>
        <v>#N/A</v>
      </c>
    </row>
    <row r="839" s="2" customFormat="1" ht="22.95" customHeight="1" spans="1:74">
      <c r="A839" s="9" t="str">
        <f t="shared" si="436"/>
        <v>M 172Induk</v>
      </c>
      <c r="B839" s="9" t="str">
        <f t="shared" si="437"/>
        <v>M 172jurusan 1</v>
      </c>
      <c r="C839" s="9" t="str">
        <f t="shared" si="438"/>
        <v>M 172jurusan 2</v>
      </c>
      <c r="D839" s="9" t="str">
        <f t="shared" si="439"/>
        <v>M 172jurusan 3</v>
      </c>
      <c r="E839" s="9" t="str">
        <f t="shared" si="440"/>
        <v>M 172jurusan 4</v>
      </c>
      <c r="F839" s="10" t="s">
        <v>131</v>
      </c>
      <c r="G839" s="10" t="s">
        <v>131</v>
      </c>
      <c r="H839" s="10" t="s">
        <v>1035</v>
      </c>
      <c r="I839" s="10" t="s">
        <v>11743</v>
      </c>
      <c r="J839" s="10" t="s">
        <v>11744</v>
      </c>
      <c r="K839" s="10" t="s">
        <v>7465</v>
      </c>
      <c r="L839" s="10"/>
      <c r="M839" s="10"/>
      <c r="N839" s="14">
        <f t="shared" si="441"/>
        <v>0</v>
      </c>
      <c r="O839" s="15" t="e">
        <f t="shared" si="442"/>
        <v>#VALUE!</v>
      </c>
      <c r="P839" s="15" t="e">
        <f t="shared" si="443"/>
        <v>#VALUE!</v>
      </c>
      <c r="Q839" s="17" t="e">
        <f>VLOOKUP($A839,'DATA PENGUKURAN GARDU'!$A:$BS,42,0)</f>
        <v>#N/A</v>
      </c>
      <c r="R839" s="18" t="e">
        <f t="shared" si="419"/>
        <v>#N/A</v>
      </c>
      <c r="S839" s="17" t="e">
        <f>VLOOKUP($A839,'DATA PENGUKURAN GARDU'!$A:$BS,44,0)</f>
        <v>#N/A</v>
      </c>
      <c r="T839" s="18" t="e">
        <f t="shared" si="420"/>
        <v>#N/A</v>
      </c>
      <c r="U839" s="17" t="e">
        <f>VLOOKUP($A839,'DATA PENGUKURAN GARDU'!$A:$BS,46,0)</f>
        <v>#N/A</v>
      </c>
      <c r="V839" s="18" t="e">
        <f t="shared" si="421"/>
        <v>#N/A</v>
      </c>
      <c r="W839" s="17" t="e">
        <f>VLOOKUP($A839,'DATA PENGUKURAN GARDU'!$A:$BS,48,0)</f>
        <v>#N/A</v>
      </c>
      <c r="X839" s="17" t="e">
        <f>VLOOKUP($A839,'DATA PENGUKURAN GARDU'!$A:$BS,53,0)</f>
        <v>#N/A</v>
      </c>
      <c r="Y839" s="17" t="e">
        <f>VLOOKUP($A839,'DATA PENGUKURAN GARDU'!$A:$BS,54,0)</f>
        <v>#N/A</v>
      </c>
      <c r="Z839" s="17" t="e">
        <f>VLOOKUP($A839,'DATA PENGUKURAN GARDU'!$A:$BS,55,0)</f>
        <v>#N/A</v>
      </c>
      <c r="AA839" s="20" t="e">
        <f>VLOOKUP($B839,'DATA PENGUKURAN GARDU'!$A:$BS,42,0)</f>
        <v>#N/A</v>
      </c>
      <c r="AB839" s="21" t="e">
        <f t="shared" si="422"/>
        <v>#N/A</v>
      </c>
      <c r="AC839" s="20" t="e">
        <f>VLOOKUP($B839,'DATA PENGUKURAN GARDU'!$A:$BS,44,0)</f>
        <v>#N/A</v>
      </c>
      <c r="AD839" s="21" t="e">
        <f t="shared" si="423"/>
        <v>#N/A</v>
      </c>
      <c r="AE839" s="20" t="e">
        <f>VLOOKUP($B839,'DATA PENGUKURAN GARDU'!$A:$BS,46,0)</f>
        <v>#N/A</v>
      </c>
      <c r="AF839" s="21" t="e">
        <f t="shared" si="424"/>
        <v>#N/A</v>
      </c>
      <c r="AG839" s="20" t="e">
        <f>VLOOKUP($B839,'DATA PENGUKURAN GARDU'!$A:$BS,46,0)</f>
        <v>#N/A</v>
      </c>
      <c r="AH839" s="20" t="e">
        <f>VLOOKUP($B839,'DATA PENGUKURAN GARDU'!$A:$BS,53,0)</f>
        <v>#N/A</v>
      </c>
      <c r="AI839" s="20" t="e">
        <f>VLOOKUP($B839,'DATA PENGUKURAN GARDU'!$A:$BS,54,0)</f>
        <v>#N/A</v>
      </c>
      <c r="AJ839" s="17" t="e">
        <f>VLOOKUP($C839,'DATA PENGUKURAN GARDU'!$A:$BS,42,0)</f>
        <v>#N/A</v>
      </c>
      <c r="AK839" s="23" t="e">
        <f t="shared" si="425"/>
        <v>#N/A</v>
      </c>
      <c r="AL839" s="17" t="e">
        <f>VLOOKUP($C839,'DATA PENGUKURAN GARDU'!$A:$BS,44,0)</f>
        <v>#N/A</v>
      </c>
      <c r="AM839" s="23" t="e">
        <f t="shared" si="426"/>
        <v>#N/A</v>
      </c>
      <c r="AN839" s="17" t="e">
        <f>VLOOKUP($C839,'DATA PENGUKURAN GARDU'!$A:$BS,46,0)</f>
        <v>#N/A</v>
      </c>
      <c r="AO839" s="23" t="e">
        <f t="shared" si="427"/>
        <v>#N/A</v>
      </c>
      <c r="AP839" s="17" t="e">
        <f>VLOOKUP($C839,'DATA PENGUKURAN GARDU'!$A:$BS,46,0)</f>
        <v>#N/A</v>
      </c>
      <c r="AQ839" s="17" t="e">
        <f>VLOOKUP($C839,'DATA PENGUKURAN GARDU'!$A:$BS,53,0)</f>
        <v>#N/A</v>
      </c>
      <c r="AR839" s="17" t="e">
        <f>VLOOKUP($C839,'DATA PENGUKURAN GARDU'!$A:$BS,54,0)</f>
        <v>#N/A</v>
      </c>
      <c r="AS839" s="20" t="e">
        <f>VLOOKUP($D839,'DATA PENGUKURAN GARDU'!$A:$BS,42,0)</f>
        <v>#N/A</v>
      </c>
      <c r="AT839" s="21" t="e">
        <f t="shared" si="428"/>
        <v>#N/A</v>
      </c>
      <c r="AU839" s="20" t="e">
        <f>VLOOKUP($D839,'DATA PENGUKURAN GARDU'!$A:$BS,44,0)</f>
        <v>#N/A</v>
      </c>
      <c r="AV839" s="21" t="e">
        <f t="shared" si="429"/>
        <v>#N/A</v>
      </c>
      <c r="AW839" s="20" t="e">
        <f>VLOOKUP($D839,'DATA PENGUKURAN GARDU'!$A:$BS,46,0)</f>
        <v>#N/A</v>
      </c>
      <c r="AX839" s="21" t="e">
        <f t="shared" si="430"/>
        <v>#N/A</v>
      </c>
      <c r="AY839" s="20" t="e">
        <f>VLOOKUP($D839,'DATA PENGUKURAN GARDU'!$A:$BS,46,0)</f>
        <v>#N/A</v>
      </c>
      <c r="AZ839" s="20" t="e">
        <f>VLOOKUP($D839,'DATA PENGUKURAN GARDU'!$A:$BS,53,0)</f>
        <v>#N/A</v>
      </c>
      <c r="BA839" s="20" t="e">
        <f>VLOOKUP($D839,'DATA PENGUKURAN GARDU'!$A:$BS,54,0)</f>
        <v>#N/A</v>
      </c>
      <c r="BB839" s="17" t="e">
        <f>VLOOKUP($E839,'DATA PENGUKURAN GARDU'!$A:$BS,42,0)</f>
        <v>#N/A</v>
      </c>
      <c r="BC839" s="23" t="e">
        <f t="shared" si="431"/>
        <v>#N/A</v>
      </c>
      <c r="BD839" s="17" t="e">
        <f>VLOOKUP($E839,'DATA PENGUKURAN GARDU'!$A:$BS,44,0)</f>
        <v>#N/A</v>
      </c>
      <c r="BE839" s="23" t="e">
        <f t="shared" si="432"/>
        <v>#N/A</v>
      </c>
      <c r="BF839" s="17" t="e">
        <f>VLOOKUP($E839,'DATA PENGUKURAN GARDU'!$A:$BS,46,0)</f>
        <v>#N/A</v>
      </c>
      <c r="BG839" s="23" t="e">
        <f t="shared" si="433"/>
        <v>#N/A</v>
      </c>
      <c r="BH839" s="17" t="e">
        <f>VLOOKUP($E839,'DATA PENGUKURAN GARDU'!$A:$BS,46,0)</f>
        <v>#N/A</v>
      </c>
      <c r="BI839" s="17" t="e">
        <f>VLOOKUP($E839,'DATA PENGUKURAN GARDU'!$A:$BS,53,0)</f>
        <v>#N/A</v>
      </c>
      <c r="BJ839" s="17" t="e">
        <f>VLOOKUP($E839,'DATA PENGUKURAN GARDU'!$A:$BS,54,0)</f>
        <v>#N/A</v>
      </c>
      <c r="BK839" s="20" t="e">
        <f t="shared" si="444"/>
        <v>#N/A</v>
      </c>
      <c r="BL839" s="20" t="e">
        <f t="shared" si="445"/>
        <v>#N/A</v>
      </c>
      <c r="BM839" s="20" t="e">
        <f t="shared" si="446"/>
        <v>#N/A</v>
      </c>
      <c r="BN839" s="25" t="e">
        <f t="shared" si="447"/>
        <v>#N/A</v>
      </c>
      <c r="BO839" s="26" t="str">
        <f t="shared" si="448"/>
        <v>0</v>
      </c>
      <c r="BP839" s="21" t="e">
        <f t="shared" si="449"/>
        <v>#VALUE!</v>
      </c>
      <c r="BQ839" s="20" t="e">
        <f t="shared" si="450"/>
        <v>#N/A</v>
      </c>
      <c r="BR839" s="20" t="e">
        <v>#N/A</v>
      </c>
      <c r="BS839" s="9" t="e">
        <v>#N/A</v>
      </c>
      <c r="BT839" s="2" t="e">
        <f t="shared" si="451"/>
        <v>#VALUE!</v>
      </c>
      <c r="BU839" s="2" t="e">
        <f t="shared" si="434"/>
        <v>#N/A</v>
      </c>
      <c r="BV839" s="2" t="e">
        <f t="shared" si="435"/>
        <v>#N/A</v>
      </c>
    </row>
    <row r="840" s="2" customFormat="1" ht="22.95" customHeight="1" spans="1:74">
      <c r="A840" s="9" t="str">
        <f t="shared" si="436"/>
        <v>BB 021Induk</v>
      </c>
      <c r="B840" s="9" t="str">
        <f t="shared" si="437"/>
        <v>BB 021jurusan 1</v>
      </c>
      <c r="C840" s="9" t="str">
        <f t="shared" si="438"/>
        <v>BB 021jurusan 2</v>
      </c>
      <c r="D840" s="9" t="str">
        <f t="shared" si="439"/>
        <v>BB 021jurusan 3</v>
      </c>
      <c r="E840" s="9" t="str">
        <f t="shared" si="440"/>
        <v>BB 021jurusan 4</v>
      </c>
      <c r="F840" s="10" t="s">
        <v>1036</v>
      </c>
      <c r="G840" s="10" t="s">
        <v>131</v>
      </c>
      <c r="H840" s="10" t="s">
        <v>1037</v>
      </c>
      <c r="I840" s="10" t="s">
        <v>11745</v>
      </c>
      <c r="J840" s="10" t="s">
        <v>11746</v>
      </c>
      <c r="K840" s="10" t="s">
        <v>7465</v>
      </c>
      <c r="L840" s="10"/>
      <c r="M840" s="10"/>
      <c r="N840" s="14">
        <f t="shared" si="441"/>
        <v>0</v>
      </c>
      <c r="O840" s="15" t="e">
        <f t="shared" si="442"/>
        <v>#VALUE!</v>
      </c>
      <c r="P840" s="15" t="e">
        <f t="shared" si="443"/>
        <v>#VALUE!</v>
      </c>
      <c r="Q840" s="17" t="e">
        <f>VLOOKUP($A840,'DATA PENGUKURAN GARDU'!$A:$BS,42,0)</f>
        <v>#N/A</v>
      </c>
      <c r="R840" s="18" t="e">
        <f t="shared" si="419"/>
        <v>#N/A</v>
      </c>
      <c r="S840" s="17" t="e">
        <f>VLOOKUP($A840,'DATA PENGUKURAN GARDU'!$A:$BS,44,0)</f>
        <v>#N/A</v>
      </c>
      <c r="T840" s="18" t="e">
        <f t="shared" si="420"/>
        <v>#N/A</v>
      </c>
      <c r="U840" s="17" t="e">
        <f>VLOOKUP($A840,'DATA PENGUKURAN GARDU'!$A:$BS,46,0)</f>
        <v>#N/A</v>
      </c>
      <c r="V840" s="18" t="e">
        <f t="shared" si="421"/>
        <v>#N/A</v>
      </c>
      <c r="W840" s="17" t="e">
        <f>VLOOKUP($A840,'DATA PENGUKURAN GARDU'!$A:$BS,48,0)</f>
        <v>#N/A</v>
      </c>
      <c r="X840" s="17" t="e">
        <f>VLOOKUP($A840,'DATA PENGUKURAN GARDU'!$A:$BS,53,0)</f>
        <v>#N/A</v>
      </c>
      <c r="Y840" s="17" t="e">
        <f>VLOOKUP($A840,'DATA PENGUKURAN GARDU'!$A:$BS,54,0)</f>
        <v>#N/A</v>
      </c>
      <c r="Z840" s="17" t="e">
        <f>VLOOKUP($A840,'DATA PENGUKURAN GARDU'!$A:$BS,55,0)</f>
        <v>#N/A</v>
      </c>
      <c r="AA840" s="20" t="e">
        <f>VLOOKUP($B840,'DATA PENGUKURAN GARDU'!$A:$BS,42,0)</f>
        <v>#N/A</v>
      </c>
      <c r="AB840" s="21" t="e">
        <f t="shared" si="422"/>
        <v>#N/A</v>
      </c>
      <c r="AC840" s="20" t="e">
        <f>VLOOKUP($B840,'DATA PENGUKURAN GARDU'!$A:$BS,44,0)</f>
        <v>#N/A</v>
      </c>
      <c r="AD840" s="21" t="e">
        <f t="shared" si="423"/>
        <v>#N/A</v>
      </c>
      <c r="AE840" s="20" t="e">
        <f>VLOOKUP($B840,'DATA PENGUKURAN GARDU'!$A:$BS,46,0)</f>
        <v>#N/A</v>
      </c>
      <c r="AF840" s="21" t="e">
        <f t="shared" si="424"/>
        <v>#N/A</v>
      </c>
      <c r="AG840" s="20" t="e">
        <f>VLOOKUP($B840,'DATA PENGUKURAN GARDU'!$A:$BS,46,0)</f>
        <v>#N/A</v>
      </c>
      <c r="AH840" s="20" t="e">
        <f>VLOOKUP($B840,'DATA PENGUKURAN GARDU'!$A:$BS,53,0)</f>
        <v>#N/A</v>
      </c>
      <c r="AI840" s="20" t="e">
        <f>VLOOKUP($B840,'DATA PENGUKURAN GARDU'!$A:$BS,54,0)</f>
        <v>#N/A</v>
      </c>
      <c r="AJ840" s="17" t="e">
        <f>VLOOKUP($C840,'DATA PENGUKURAN GARDU'!$A:$BS,42,0)</f>
        <v>#N/A</v>
      </c>
      <c r="AK840" s="23" t="e">
        <f t="shared" si="425"/>
        <v>#N/A</v>
      </c>
      <c r="AL840" s="17" t="e">
        <f>VLOOKUP($C840,'DATA PENGUKURAN GARDU'!$A:$BS,44,0)</f>
        <v>#N/A</v>
      </c>
      <c r="AM840" s="23" t="e">
        <f t="shared" si="426"/>
        <v>#N/A</v>
      </c>
      <c r="AN840" s="17" t="e">
        <f>VLOOKUP($C840,'DATA PENGUKURAN GARDU'!$A:$BS,46,0)</f>
        <v>#N/A</v>
      </c>
      <c r="AO840" s="23" t="e">
        <f t="shared" si="427"/>
        <v>#N/A</v>
      </c>
      <c r="AP840" s="17" t="e">
        <f>VLOOKUP($C840,'DATA PENGUKURAN GARDU'!$A:$BS,46,0)</f>
        <v>#N/A</v>
      </c>
      <c r="AQ840" s="17" t="e">
        <f>VLOOKUP($C840,'DATA PENGUKURAN GARDU'!$A:$BS,53,0)</f>
        <v>#N/A</v>
      </c>
      <c r="AR840" s="17" t="e">
        <f>VLOOKUP($C840,'DATA PENGUKURAN GARDU'!$A:$BS,54,0)</f>
        <v>#N/A</v>
      </c>
      <c r="AS840" s="20" t="e">
        <f>VLOOKUP($D840,'DATA PENGUKURAN GARDU'!$A:$BS,42,0)</f>
        <v>#N/A</v>
      </c>
      <c r="AT840" s="21" t="e">
        <f t="shared" si="428"/>
        <v>#N/A</v>
      </c>
      <c r="AU840" s="20" t="e">
        <f>VLOOKUP($D840,'DATA PENGUKURAN GARDU'!$A:$BS,44,0)</f>
        <v>#N/A</v>
      </c>
      <c r="AV840" s="21" t="e">
        <f t="shared" si="429"/>
        <v>#N/A</v>
      </c>
      <c r="AW840" s="20" t="e">
        <f>VLOOKUP($D840,'DATA PENGUKURAN GARDU'!$A:$BS,46,0)</f>
        <v>#N/A</v>
      </c>
      <c r="AX840" s="21" t="e">
        <f t="shared" si="430"/>
        <v>#N/A</v>
      </c>
      <c r="AY840" s="20" t="e">
        <f>VLOOKUP($D840,'DATA PENGUKURAN GARDU'!$A:$BS,46,0)</f>
        <v>#N/A</v>
      </c>
      <c r="AZ840" s="20" t="e">
        <f>VLOOKUP($D840,'DATA PENGUKURAN GARDU'!$A:$BS,53,0)</f>
        <v>#N/A</v>
      </c>
      <c r="BA840" s="20" t="e">
        <f>VLOOKUP($D840,'DATA PENGUKURAN GARDU'!$A:$BS,54,0)</f>
        <v>#N/A</v>
      </c>
      <c r="BB840" s="17" t="e">
        <f>VLOOKUP($E840,'DATA PENGUKURAN GARDU'!$A:$BS,42,0)</f>
        <v>#N/A</v>
      </c>
      <c r="BC840" s="23" t="e">
        <f t="shared" si="431"/>
        <v>#N/A</v>
      </c>
      <c r="BD840" s="17" t="e">
        <f>VLOOKUP($E840,'DATA PENGUKURAN GARDU'!$A:$BS,44,0)</f>
        <v>#N/A</v>
      </c>
      <c r="BE840" s="23" t="e">
        <f t="shared" si="432"/>
        <v>#N/A</v>
      </c>
      <c r="BF840" s="17" t="e">
        <f>VLOOKUP($E840,'DATA PENGUKURAN GARDU'!$A:$BS,46,0)</f>
        <v>#N/A</v>
      </c>
      <c r="BG840" s="23" t="e">
        <f t="shared" si="433"/>
        <v>#N/A</v>
      </c>
      <c r="BH840" s="17" t="e">
        <f>VLOOKUP($E840,'DATA PENGUKURAN GARDU'!$A:$BS,46,0)</f>
        <v>#N/A</v>
      </c>
      <c r="BI840" s="17" t="e">
        <f>VLOOKUP($E840,'DATA PENGUKURAN GARDU'!$A:$BS,53,0)</f>
        <v>#N/A</v>
      </c>
      <c r="BJ840" s="17" t="e">
        <f>VLOOKUP($E840,'DATA PENGUKURAN GARDU'!$A:$BS,54,0)</f>
        <v>#N/A</v>
      </c>
      <c r="BK840" s="20" t="e">
        <f t="shared" si="444"/>
        <v>#N/A</v>
      </c>
      <c r="BL840" s="20" t="e">
        <f t="shared" si="445"/>
        <v>#N/A</v>
      </c>
      <c r="BM840" s="20" t="e">
        <f t="shared" si="446"/>
        <v>#N/A</v>
      </c>
      <c r="BN840" s="25" t="e">
        <f t="shared" si="447"/>
        <v>#N/A</v>
      </c>
      <c r="BO840" s="26" t="str">
        <f t="shared" si="448"/>
        <v>0</v>
      </c>
      <c r="BP840" s="21" t="e">
        <f t="shared" si="449"/>
        <v>#VALUE!</v>
      </c>
      <c r="BQ840" s="20" t="e">
        <f t="shared" si="450"/>
        <v>#N/A</v>
      </c>
      <c r="BR840" s="20" t="e">
        <v>#N/A</v>
      </c>
      <c r="BS840" s="9" t="e">
        <v>#N/A</v>
      </c>
      <c r="BT840" s="2" t="e">
        <f t="shared" si="451"/>
        <v>#VALUE!</v>
      </c>
      <c r="BU840" s="2" t="e">
        <f t="shared" si="434"/>
        <v>#N/A</v>
      </c>
      <c r="BV840" s="2" t="e">
        <f t="shared" si="435"/>
        <v>#N/A</v>
      </c>
    </row>
    <row r="841" s="2" customFormat="1" ht="22.95" customHeight="1" spans="1:74">
      <c r="A841" s="9" t="str">
        <f t="shared" si="436"/>
        <v>BB 028Induk</v>
      </c>
      <c r="B841" s="9" t="str">
        <f t="shared" si="437"/>
        <v>BB 028jurusan 1</v>
      </c>
      <c r="C841" s="9" t="str">
        <f t="shared" si="438"/>
        <v>BB 028jurusan 2</v>
      </c>
      <c r="D841" s="9" t="str">
        <f t="shared" si="439"/>
        <v>BB 028jurusan 3</v>
      </c>
      <c r="E841" s="9" t="str">
        <f t="shared" si="440"/>
        <v>BB 028jurusan 4</v>
      </c>
      <c r="F841" s="10" t="s">
        <v>820</v>
      </c>
      <c r="G841" s="10" t="s">
        <v>4</v>
      </c>
      <c r="H841" s="10" t="s">
        <v>1038</v>
      </c>
      <c r="I841" s="10" t="s">
        <v>11747</v>
      </c>
      <c r="J841" s="10" t="s">
        <v>11748</v>
      </c>
      <c r="K841" s="10" t="s">
        <v>7465</v>
      </c>
      <c r="L841" s="10"/>
      <c r="M841" s="10"/>
      <c r="N841" s="14">
        <f t="shared" si="441"/>
        <v>0</v>
      </c>
      <c r="O841" s="15" t="e">
        <f t="shared" si="442"/>
        <v>#VALUE!</v>
      </c>
      <c r="P841" s="15" t="e">
        <f t="shared" si="443"/>
        <v>#VALUE!</v>
      </c>
      <c r="Q841" s="17" t="e">
        <f>VLOOKUP($A841,'DATA PENGUKURAN GARDU'!$A:$BS,42,0)</f>
        <v>#N/A</v>
      </c>
      <c r="R841" s="18" t="e">
        <f t="shared" si="419"/>
        <v>#N/A</v>
      </c>
      <c r="S841" s="17" t="e">
        <f>VLOOKUP($A841,'DATA PENGUKURAN GARDU'!$A:$BS,44,0)</f>
        <v>#N/A</v>
      </c>
      <c r="T841" s="18" t="e">
        <f t="shared" si="420"/>
        <v>#N/A</v>
      </c>
      <c r="U841" s="17" t="e">
        <f>VLOOKUP($A841,'DATA PENGUKURAN GARDU'!$A:$BS,46,0)</f>
        <v>#N/A</v>
      </c>
      <c r="V841" s="18" t="e">
        <f t="shared" si="421"/>
        <v>#N/A</v>
      </c>
      <c r="W841" s="17" t="e">
        <f>VLOOKUP($A841,'DATA PENGUKURAN GARDU'!$A:$BS,48,0)</f>
        <v>#N/A</v>
      </c>
      <c r="X841" s="17" t="e">
        <f>VLOOKUP($A841,'DATA PENGUKURAN GARDU'!$A:$BS,53,0)</f>
        <v>#N/A</v>
      </c>
      <c r="Y841" s="17" t="e">
        <f>VLOOKUP($A841,'DATA PENGUKURAN GARDU'!$A:$BS,54,0)</f>
        <v>#N/A</v>
      </c>
      <c r="Z841" s="17" t="e">
        <f>VLOOKUP($A841,'DATA PENGUKURAN GARDU'!$A:$BS,55,0)</f>
        <v>#N/A</v>
      </c>
      <c r="AA841" s="20" t="e">
        <f>VLOOKUP($B841,'DATA PENGUKURAN GARDU'!$A:$BS,42,0)</f>
        <v>#N/A</v>
      </c>
      <c r="AB841" s="21" t="e">
        <f t="shared" si="422"/>
        <v>#N/A</v>
      </c>
      <c r="AC841" s="20" t="e">
        <f>VLOOKUP($B841,'DATA PENGUKURAN GARDU'!$A:$BS,44,0)</f>
        <v>#N/A</v>
      </c>
      <c r="AD841" s="21" t="e">
        <f t="shared" si="423"/>
        <v>#N/A</v>
      </c>
      <c r="AE841" s="20" t="e">
        <f>VLOOKUP($B841,'DATA PENGUKURAN GARDU'!$A:$BS,46,0)</f>
        <v>#N/A</v>
      </c>
      <c r="AF841" s="21" t="e">
        <f t="shared" si="424"/>
        <v>#N/A</v>
      </c>
      <c r="AG841" s="20" t="e">
        <f>VLOOKUP($B841,'DATA PENGUKURAN GARDU'!$A:$BS,46,0)</f>
        <v>#N/A</v>
      </c>
      <c r="AH841" s="20" t="e">
        <f>VLOOKUP($B841,'DATA PENGUKURAN GARDU'!$A:$BS,53,0)</f>
        <v>#N/A</v>
      </c>
      <c r="AI841" s="20" t="e">
        <f>VLOOKUP($B841,'DATA PENGUKURAN GARDU'!$A:$BS,54,0)</f>
        <v>#N/A</v>
      </c>
      <c r="AJ841" s="17" t="e">
        <f>VLOOKUP($C841,'DATA PENGUKURAN GARDU'!$A:$BS,42,0)</f>
        <v>#N/A</v>
      </c>
      <c r="AK841" s="23" t="e">
        <f t="shared" si="425"/>
        <v>#N/A</v>
      </c>
      <c r="AL841" s="17" t="e">
        <f>VLOOKUP($C841,'DATA PENGUKURAN GARDU'!$A:$BS,44,0)</f>
        <v>#N/A</v>
      </c>
      <c r="AM841" s="23" t="e">
        <f t="shared" si="426"/>
        <v>#N/A</v>
      </c>
      <c r="AN841" s="17" t="e">
        <f>VLOOKUP($C841,'DATA PENGUKURAN GARDU'!$A:$BS,46,0)</f>
        <v>#N/A</v>
      </c>
      <c r="AO841" s="23" t="e">
        <f t="shared" si="427"/>
        <v>#N/A</v>
      </c>
      <c r="AP841" s="17" t="e">
        <f>VLOOKUP($C841,'DATA PENGUKURAN GARDU'!$A:$BS,46,0)</f>
        <v>#N/A</v>
      </c>
      <c r="AQ841" s="17" t="e">
        <f>VLOOKUP($C841,'DATA PENGUKURAN GARDU'!$A:$BS,53,0)</f>
        <v>#N/A</v>
      </c>
      <c r="AR841" s="17" t="e">
        <f>VLOOKUP($C841,'DATA PENGUKURAN GARDU'!$A:$BS,54,0)</f>
        <v>#N/A</v>
      </c>
      <c r="AS841" s="20" t="e">
        <f>VLOOKUP($D841,'DATA PENGUKURAN GARDU'!$A:$BS,42,0)</f>
        <v>#N/A</v>
      </c>
      <c r="AT841" s="21" t="e">
        <f t="shared" si="428"/>
        <v>#N/A</v>
      </c>
      <c r="AU841" s="20" t="e">
        <f>VLOOKUP($D841,'DATA PENGUKURAN GARDU'!$A:$BS,44,0)</f>
        <v>#N/A</v>
      </c>
      <c r="AV841" s="21" t="e">
        <f t="shared" si="429"/>
        <v>#N/A</v>
      </c>
      <c r="AW841" s="20" t="e">
        <f>VLOOKUP($D841,'DATA PENGUKURAN GARDU'!$A:$BS,46,0)</f>
        <v>#N/A</v>
      </c>
      <c r="AX841" s="21" t="e">
        <f t="shared" si="430"/>
        <v>#N/A</v>
      </c>
      <c r="AY841" s="20" t="e">
        <f>VLOOKUP($D841,'DATA PENGUKURAN GARDU'!$A:$BS,46,0)</f>
        <v>#N/A</v>
      </c>
      <c r="AZ841" s="20" t="e">
        <f>VLOOKUP($D841,'DATA PENGUKURAN GARDU'!$A:$BS,53,0)</f>
        <v>#N/A</v>
      </c>
      <c r="BA841" s="20" t="e">
        <f>VLOOKUP($D841,'DATA PENGUKURAN GARDU'!$A:$BS,54,0)</f>
        <v>#N/A</v>
      </c>
      <c r="BB841" s="17" t="e">
        <f>VLOOKUP($E841,'DATA PENGUKURAN GARDU'!$A:$BS,42,0)</f>
        <v>#N/A</v>
      </c>
      <c r="BC841" s="23" t="e">
        <f t="shared" si="431"/>
        <v>#N/A</v>
      </c>
      <c r="BD841" s="17" t="e">
        <f>VLOOKUP($E841,'DATA PENGUKURAN GARDU'!$A:$BS,44,0)</f>
        <v>#N/A</v>
      </c>
      <c r="BE841" s="23" t="e">
        <f t="shared" si="432"/>
        <v>#N/A</v>
      </c>
      <c r="BF841" s="17" t="e">
        <f>VLOOKUP($E841,'DATA PENGUKURAN GARDU'!$A:$BS,46,0)</f>
        <v>#N/A</v>
      </c>
      <c r="BG841" s="23" t="e">
        <f t="shared" si="433"/>
        <v>#N/A</v>
      </c>
      <c r="BH841" s="17" t="e">
        <f>VLOOKUP($E841,'DATA PENGUKURAN GARDU'!$A:$BS,46,0)</f>
        <v>#N/A</v>
      </c>
      <c r="BI841" s="17" t="e">
        <f>VLOOKUP($E841,'DATA PENGUKURAN GARDU'!$A:$BS,53,0)</f>
        <v>#N/A</v>
      </c>
      <c r="BJ841" s="17" t="e">
        <f>VLOOKUP($E841,'DATA PENGUKURAN GARDU'!$A:$BS,54,0)</f>
        <v>#N/A</v>
      </c>
      <c r="BK841" s="20" t="e">
        <f t="shared" si="444"/>
        <v>#N/A</v>
      </c>
      <c r="BL841" s="20" t="e">
        <f t="shared" si="445"/>
        <v>#N/A</v>
      </c>
      <c r="BM841" s="20" t="e">
        <f t="shared" si="446"/>
        <v>#N/A</v>
      </c>
      <c r="BN841" s="25" t="e">
        <f t="shared" si="447"/>
        <v>#N/A</v>
      </c>
      <c r="BO841" s="26" t="str">
        <f t="shared" si="448"/>
        <v>0</v>
      </c>
      <c r="BP841" s="21" t="e">
        <f t="shared" si="449"/>
        <v>#VALUE!</v>
      </c>
      <c r="BQ841" s="20" t="e">
        <f t="shared" si="450"/>
        <v>#N/A</v>
      </c>
      <c r="BR841" s="20" t="e">
        <v>#N/A</v>
      </c>
      <c r="BS841" s="9" t="e">
        <v>#N/A</v>
      </c>
      <c r="BT841" s="2" t="e">
        <f t="shared" si="451"/>
        <v>#VALUE!</v>
      </c>
      <c r="BU841" s="2" t="e">
        <f t="shared" si="434"/>
        <v>#N/A</v>
      </c>
      <c r="BV841" s="2" t="e">
        <f t="shared" si="435"/>
        <v>#N/A</v>
      </c>
    </row>
    <row r="842" s="2" customFormat="1" ht="22.95" customHeight="1" spans="1:74">
      <c r="A842" s="9" t="str">
        <f t="shared" si="436"/>
        <v>BB 030Induk</v>
      </c>
      <c r="B842" s="9" t="str">
        <f t="shared" si="437"/>
        <v>BB 030jurusan 1</v>
      </c>
      <c r="C842" s="9" t="str">
        <f t="shared" si="438"/>
        <v>BB 030jurusan 2</v>
      </c>
      <c r="D842" s="9" t="str">
        <f t="shared" si="439"/>
        <v>BB 030jurusan 3</v>
      </c>
      <c r="E842" s="9" t="str">
        <f t="shared" si="440"/>
        <v>BB 030jurusan 4</v>
      </c>
      <c r="F842" s="10" t="s">
        <v>822</v>
      </c>
      <c r="G842" s="10" t="s">
        <v>4</v>
      </c>
      <c r="H842" s="10" t="s">
        <v>1039</v>
      </c>
      <c r="I842" s="10" t="s">
        <v>11749</v>
      </c>
      <c r="J842" s="10" t="s">
        <v>11750</v>
      </c>
      <c r="K842" s="10" t="s">
        <v>7465</v>
      </c>
      <c r="L842" s="10"/>
      <c r="M842" s="10"/>
      <c r="N842" s="14">
        <f t="shared" si="441"/>
        <v>0</v>
      </c>
      <c r="O842" s="15" t="e">
        <f t="shared" si="442"/>
        <v>#VALUE!</v>
      </c>
      <c r="P842" s="15" t="e">
        <f t="shared" si="443"/>
        <v>#VALUE!</v>
      </c>
      <c r="Q842" s="17" t="e">
        <f>VLOOKUP($A842,'DATA PENGUKURAN GARDU'!$A:$BS,42,0)</f>
        <v>#N/A</v>
      </c>
      <c r="R842" s="18" t="e">
        <f t="shared" si="419"/>
        <v>#N/A</v>
      </c>
      <c r="S842" s="17" t="e">
        <f>VLOOKUP($A842,'DATA PENGUKURAN GARDU'!$A:$BS,44,0)</f>
        <v>#N/A</v>
      </c>
      <c r="T842" s="18" t="e">
        <f t="shared" si="420"/>
        <v>#N/A</v>
      </c>
      <c r="U842" s="17" t="e">
        <f>VLOOKUP($A842,'DATA PENGUKURAN GARDU'!$A:$BS,46,0)</f>
        <v>#N/A</v>
      </c>
      <c r="V842" s="18" t="e">
        <f t="shared" si="421"/>
        <v>#N/A</v>
      </c>
      <c r="W842" s="17" t="e">
        <f>VLOOKUP($A842,'DATA PENGUKURAN GARDU'!$A:$BS,48,0)</f>
        <v>#N/A</v>
      </c>
      <c r="X842" s="17" t="e">
        <f>VLOOKUP($A842,'DATA PENGUKURAN GARDU'!$A:$BS,53,0)</f>
        <v>#N/A</v>
      </c>
      <c r="Y842" s="17" t="e">
        <f>VLOOKUP($A842,'DATA PENGUKURAN GARDU'!$A:$BS,54,0)</f>
        <v>#N/A</v>
      </c>
      <c r="Z842" s="17" t="e">
        <f>VLOOKUP($A842,'DATA PENGUKURAN GARDU'!$A:$BS,55,0)</f>
        <v>#N/A</v>
      </c>
      <c r="AA842" s="20" t="e">
        <f>VLOOKUP($B842,'DATA PENGUKURAN GARDU'!$A:$BS,42,0)</f>
        <v>#N/A</v>
      </c>
      <c r="AB842" s="21" t="e">
        <f t="shared" si="422"/>
        <v>#N/A</v>
      </c>
      <c r="AC842" s="20" t="e">
        <f>VLOOKUP($B842,'DATA PENGUKURAN GARDU'!$A:$BS,44,0)</f>
        <v>#N/A</v>
      </c>
      <c r="AD842" s="21" t="e">
        <f t="shared" si="423"/>
        <v>#N/A</v>
      </c>
      <c r="AE842" s="20" t="e">
        <f>VLOOKUP($B842,'DATA PENGUKURAN GARDU'!$A:$BS,46,0)</f>
        <v>#N/A</v>
      </c>
      <c r="AF842" s="21" t="e">
        <f t="shared" si="424"/>
        <v>#N/A</v>
      </c>
      <c r="AG842" s="20" t="e">
        <f>VLOOKUP($B842,'DATA PENGUKURAN GARDU'!$A:$BS,46,0)</f>
        <v>#N/A</v>
      </c>
      <c r="AH842" s="20" t="e">
        <f>VLOOKUP($B842,'DATA PENGUKURAN GARDU'!$A:$BS,53,0)</f>
        <v>#N/A</v>
      </c>
      <c r="AI842" s="20" t="e">
        <f>VLOOKUP($B842,'DATA PENGUKURAN GARDU'!$A:$BS,54,0)</f>
        <v>#N/A</v>
      </c>
      <c r="AJ842" s="17" t="e">
        <f>VLOOKUP($C842,'DATA PENGUKURAN GARDU'!$A:$BS,42,0)</f>
        <v>#N/A</v>
      </c>
      <c r="AK842" s="23" t="e">
        <f t="shared" si="425"/>
        <v>#N/A</v>
      </c>
      <c r="AL842" s="17" t="e">
        <f>VLOOKUP($C842,'DATA PENGUKURAN GARDU'!$A:$BS,44,0)</f>
        <v>#N/A</v>
      </c>
      <c r="AM842" s="23" t="e">
        <f t="shared" si="426"/>
        <v>#N/A</v>
      </c>
      <c r="AN842" s="17" t="e">
        <f>VLOOKUP($C842,'DATA PENGUKURAN GARDU'!$A:$BS,46,0)</f>
        <v>#N/A</v>
      </c>
      <c r="AO842" s="23" t="e">
        <f t="shared" si="427"/>
        <v>#N/A</v>
      </c>
      <c r="AP842" s="17" t="e">
        <f>VLOOKUP($C842,'DATA PENGUKURAN GARDU'!$A:$BS,46,0)</f>
        <v>#N/A</v>
      </c>
      <c r="AQ842" s="17" t="e">
        <f>VLOOKUP($C842,'DATA PENGUKURAN GARDU'!$A:$BS,53,0)</f>
        <v>#N/A</v>
      </c>
      <c r="AR842" s="17" t="e">
        <f>VLOOKUP($C842,'DATA PENGUKURAN GARDU'!$A:$BS,54,0)</f>
        <v>#N/A</v>
      </c>
      <c r="AS842" s="20" t="e">
        <f>VLOOKUP($D842,'DATA PENGUKURAN GARDU'!$A:$BS,42,0)</f>
        <v>#N/A</v>
      </c>
      <c r="AT842" s="21" t="e">
        <f t="shared" si="428"/>
        <v>#N/A</v>
      </c>
      <c r="AU842" s="20" t="e">
        <f>VLOOKUP($D842,'DATA PENGUKURAN GARDU'!$A:$BS,44,0)</f>
        <v>#N/A</v>
      </c>
      <c r="AV842" s="21" t="e">
        <f t="shared" si="429"/>
        <v>#N/A</v>
      </c>
      <c r="AW842" s="20" t="e">
        <f>VLOOKUP($D842,'DATA PENGUKURAN GARDU'!$A:$BS,46,0)</f>
        <v>#N/A</v>
      </c>
      <c r="AX842" s="21" t="e">
        <f t="shared" si="430"/>
        <v>#N/A</v>
      </c>
      <c r="AY842" s="20" t="e">
        <f>VLOOKUP($D842,'DATA PENGUKURAN GARDU'!$A:$BS,46,0)</f>
        <v>#N/A</v>
      </c>
      <c r="AZ842" s="20" t="e">
        <f>VLOOKUP($D842,'DATA PENGUKURAN GARDU'!$A:$BS,53,0)</f>
        <v>#N/A</v>
      </c>
      <c r="BA842" s="20" t="e">
        <f>VLOOKUP($D842,'DATA PENGUKURAN GARDU'!$A:$BS,54,0)</f>
        <v>#N/A</v>
      </c>
      <c r="BB842" s="17" t="e">
        <f>VLOOKUP($E842,'DATA PENGUKURAN GARDU'!$A:$BS,42,0)</f>
        <v>#N/A</v>
      </c>
      <c r="BC842" s="23" t="e">
        <f t="shared" si="431"/>
        <v>#N/A</v>
      </c>
      <c r="BD842" s="17" t="e">
        <f>VLOOKUP($E842,'DATA PENGUKURAN GARDU'!$A:$BS,44,0)</f>
        <v>#N/A</v>
      </c>
      <c r="BE842" s="23" t="e">
        <f t="shared" si="432"/>
        <v>#N/A</v>
      </c>
      <c r="BF842" s="17" t="e">
        <f>VLOOKUP($E842,'DATA PENGUKURAN GARDU'!$A:$BS,46,0)</f>
        <v>#N/A</v>
      </c>
      <c r="BG842" s="23" t="e">
        <f t="shared" si="433"/>
        <v>#N/A</v>
      </c>
      <c r="BH842" s="17" t="e">
        <f>VLOOKUP($E842,'DATA PENGUKURAN GARDU'!$A:$BS,46,0)</f>
        <v>#N/A</v>
      </c>
      <c r="BI842" s="17" t="e">
        <f>VLOOKUP($E842,'DATA PENGUKURAN GARDU'!$A:$BS,53,0)</f>
        <v>#N/A</v>
      </c>
      <c r="BJ842" s="17" t="e">
        <f>VLOOKUP($E842,'DATA PENGUKURAN GARDU'!$A:$BS,54,0)</f>
        <v>#N/A</v>
      </c>
      <c r="BK842" s="20" t="e">
        <f t="shared" si="444"/>
        <v>#N/A</v>
      </c>
      <c r="BL842" s="20" t="e">
        <f t="shared" si="445"/>
        <v>#N/A</v>
      </c>
      <c r="BM842" s="20" t="e">
        <f t="shared" si="446"/>
        <v>#N/A</v>
      </c>
      <c r="BN842" s="25" t="e">
        <f t="shared" si="447"/>
        <v>#N/A</v>
      </c>
      <c r="BO842" s="26" t="str">
        <f t="shared" si="448"/>
        <v>0</v>
      </c>
      <c r="BP842" s="21" t="e">
        <f t="shared" si="449"/>
        <v>#VALUE!</v>
      </c>
      <c r="BQ842" s="20" t="e">
        <f t="shared" si="450"/>
        <v>#N/A</v>
      </c>
      <c r="BR842" s="20" t="e">
        <v>#N/A</v>
      </c>
      <c r="BS842" s="9" t="e">
        <v>#N/A</v>
      </c>
      <c r="BT842" s="2" t="e">
        <f t="shared" si="451"/>
        <v>#VALUE!</v>
      </c>
      <c r="BU842" s="2" t="e">
        <f t="shared" si="434"/>
        <v>#N/A</v>
      </c>
      <c r="BV842" s="2" t="e">
        <f t="shared" si="435"/>
        <v>#N/A</v>
      </c>
    </row>
    <row r="843" s="2" customFormat="1" ht="22.95" customHeight="1" spans="1:74">
      <c r="A843" s="9" t="str">
        <f t="shared" si="436"/>
        <v>BB 035Induk</v>
      </c>
      <c r="B843" s="9" t="str">
        <f t="shared" si="437"/>
        <v>BB 035jurusan 1</v>
      </c>
      <c r="C843" s="9" t="str">
        <f t="shared" si="438"/>
        <v>BB 035jurusan 2</v>
      </c>
      <c r="D843" s="9" t="str">
        <f t="shared" si="439"/>
        <v>BB 035jurusan 3</v>
      </c>
      <c r="E843" s="9" t="str">
        <f t="shared" si="440"/>
        <v>BB 035jurusan 4</v>
      </c>
      <c r="F843" s="10" t="s">
        <v>638</v>
      </c>
      <c r="G843" s="10" t="s">
        <v>4</v>
      </c>
      <c r="H843" s="10" t="s">
        <v>1040</v>
      </c>
      <c r="I843" s="10" t="s">
        <v>11751</v>
      </c>
      <c r="J843" s="10" t="s">
        <v>11752</v>
      </c>
      <c r="K843" s="10" t="s">
        <v>7465</v>
      </c>
      <c r="L843" s="10"/>
      <c r="M843" s="10"/>
      <c r="N843" s="14">
        <f t="shared" si="441"/>
        <v>0</v>
      </c>
      <c r="O843" s="15" t="e">
        <f t="shared" si="442"/>
        <v>#VALUE!</v>
      </c>
      <c r="P843" s="15" t="e">
        <f t="shared" si="443"/>
        <v>#VALUE!</v>
      </c>
      <c r="Q843" s="17" t="e">
        <f>VLOOKUP($A843,'DATA PENGUKURAN GARDU'!$A:$BS,42,0)</f>
        <v>#N/A</v>
      </c>
      <c r="R843" s="18" t="e">
        <f t="shared" si="419"/>
        <v>#N/A</v>
      </c>
      <c r="S843" s="17" t="e">
        <f>VLOOKUP($A843,'DATA PENGUKURAN GARDU'!$A:$BS,44,0)</f>
        <v>#N/A</v>
      </c>
      <c r="T843" s="18" t="e">
        <f t="shared" si="420"/>
        <v>#N/A</v>
      </c>
      <c r="U843" s="17" t="e">
        <f>VLOOKUP($A843,'DATA PENGUKURAN GARDU'!$A:$BS,46,0)</f>
        <v>#N/A</v>
      </c>
      <c r="V843" s="18" t="e">
        <f t="shared" si="421"/>
        <v>#N/A</v>
      </c>
      <c r="W843" s="17" t="e">
        <f>VLOOKUP($A843,'DATA PENGUKURAN GARDU'!$A:$BS,48,0)</f>
        <v>#N/A</v>
      </c>
      <c r="X843" s="17" t="e">
        <f>VLOOKUP($A843,'DATA PENGUKURAN GARDU'!$A:$BS,53,0)</f>
        <v>#N/A</v>
      </c>
      <c r="Y843" s="17" t="e">
        <f>VLOOKUP($A843,'DATA PENGUKURAN GARDU'!$A:$BS,54,0)</f>
        <v>#N/A</v>
      </c>
      <c r="Z843" s="17" t="e">
        <f>VLOOKUP($A843,'DATA PENGUKURAN GARDU'!$A:$BS,55,0)</f>
        <v>#N/A</v>
      </c>
      <c r="AA843" s="20" t="e">
        <f>VLOOKUP($B843,'DATA PENGUKURAN GARDU'!$A:$BS,42,0)</f>
        <v>#N/A</v>
      </c>
      <c r="AB843" s="21" t="e">
        <f t="shared" si="422"/>
        <v>#N/A</v>
      </c>
      <c r="AC843" s="20" t="e">
        <f>VLOOKUP($B843,'DATA PENGUKURAN GARDU'!$A:$BS,44,0)</f>
        <v>#N/A</v>
      </c>
      <c r="AD843" s="21" t="e">
        <f t="shared" si="423"/>
        <v>#N/A</v>
      </c>
      <c r="AE843" s="20" t="e">
        <f>VLOOKUP($B843,'DATA PENGUKURAN GARDU'!$A:$BS,46,0)</f>
        <v>#N/A</v>
      </c>
      <c r="AF843" s="21" t="e">
        <f t="shared" si="424"/>
        <v>#N/A</v>
      </c>
      <c r="AG843" s="20" t="e">
        <f>VLOOKUP($B843,'DATA PENGUKURAN GARDU'!$A:$BS,46,0)</f>
        <v>#N/A</v>
      </c>
      <c r="AH843" s="20" t="e">
        <f>VLOOKUP($B843,'DATA PENGUKURAN GARDU'!$A:$BS,53,0)</f>
        <v>#N/A</v>
      </c>
      <c r="AI843" s="20" t="e">
        <f>VLOOKUP($B843,'DATA PENGUKURAN GARDU'!$A:$BS,54,0)</f>
        <v>#N/A</v>
      </c>
      <c r="AJ843" s="17" t="e">
        <f>VLOOKUP($C843,'DATA PENGUKURAN GARDU'!$A:$BS,42,0)</f>
        <v>#N/A</v>
      </c>
      <c r="AK843" s="23" t="e">
        <f t="shared" si="425"/>
        <v>#N/A</v>
      </c>
      <c r="AL843" s="17" t="e">
        <f>VLOOKUP($C843,'DATA PENGUKURAN GARDU'!$A:$BS,44,0)</f>
        <v>#N/A</v>
      </c>
      <c r="AM843" s="23" t="e">
        <f t="shared" si="426"/>
        <v>#N/A</v>
      </c>
      <c r="AN843" s="17" t="e">
        <f>VLOOKUP($C843,'DATA PENGUKURAN GARDU'!$A:$BS,46,0)</f>
        <v>#N/A</v>
      </c>
      <c r="AO843" s="23" t="e">
        <f t="shared" si="427"/>
        <v>#N/A</v>
      </c>
      <c r="AP843" s="17" t="e">
        <f>VLOOKUP($C843,'DATA PENGUKURAN GARDU'!$A:$BS,46,0)</f>
        <v>#N/A</v>
      </c>
      <c r="AQ843" s="17" t="e">
        <f>VLOOKUP($C843,'DATA PENGUKURAN GARDU'!$A:$BS,53,0)</f>
        <v>#N/A</v>
      </c>
      <c r="AR843" s="17" t="e">
        <f>VLOOKUP($C843,'DATA PENGUKURAN GARDU'!$A:$BS,54,0)</f>
        <v>#N/A</v>
      </c>
      <c r="AS843" s="20" t="e">
        <f>VLOOKUP($D843,'DATA PENGUKURAN GARDU'!$A:$BS,42,0)</f>
        <v>#N/A</v>
      </c>
      <c r="AT843" s="21" t="e">
        <f t="shared" si="428"/>
        <v>#N/A</v>
      </c>
      <c r="AU843" s="20" t="e">
        <f>VLOOKUP($D843,'DATA PENGUKURAN GARDU'!$A:$BS,44,0)</f>
        <v>#N/A</v>
      </c>
      <c r="AV843" s="21" t="e">
        <f t="shared" si="429"/>
        <v>#N/A</v>
      </c>
      <c r="AW843" s="20" t="e">
        <f>VLOOKUP($D843,'DATA PENGUKURAN GARDU'!$A:$BS,46,0)</f>
        <v>#N/A</v>
      </c>
      <c r="AX843" s="21" t="e">
        <f t="shared" si="430"/>
        <v>#N/A</v>
      </c>
      <c r="AY843" s="20" t="e">
        <f>VLOOKUP($D843,'DATA PENGUKURAN GARDU'!$A:$BS,46,0)</f>
        <v>#N/A</v>
      </c>
      <c r="AZ843" s="20" t="e">
        <f>VLOOKUP($D843,'DATA PENGUKURAN GARDU'!$A:$BS,53,0)</f>
        <v>#N/A</v>
      </c>
      <c r="BA843" s="20" t="e">
        <f>VLOOKUP($D843,'DATA PENGUKURAN GARDU'!$A:$BS,54,0)</f>
        <v>#N/A</v>
      </c>
      <c r="BB843" s="17" t="e">
        <f>VLOOKUP($E843,'DATA PENGUKURAN GARDU'!$A:$BS,42,0)</f>
        <v>#N/A</v>
      </c>
      <c r="BC843" s="23" t="e">
        <f t="shared" si="431"/>
        <v>#N/A</v>
      </c>
      <c r="BD843" s="17" t="e">
        <f>VLOOKUP($E843,'DATA PENGUKURAN GARDU'!$A:$BS,44,0)</f>
        <v>#N/A</v>
      </c>
      <c r="BE843" s="23" t="e">
        <f t="shared" si="432"/>
        <v>#N/A</v>
      </c>
      <c r="BF843" s="17" t="e">
        <f>VLOOKUP($E843,'DATA PENGUKURAN GARDU'!$A:$BS,46,0)</f>
        <v>#N/A</v>
      </c>
      <c r="BG843" s="23" t="e">
        <f t="shared" si="433"/>
        <v>#N/A</v>
      </c>
      <c r="BH843" s="17" t="e">
        <f>VLOOKUP($E843,'DATA PENGUKURAN GARDU'!$A:$BS,46,0)</f>
        <v>#N/A</v>
      </c>
      <c r="BI843" s="17" t="e">
        <f>VLOOKUP($E843,'DATA PENGUKURAN GARDU'!$A:$BS,53,0)</f>
        <v>#N/A</v>
      </c>
      <c r="BJ843" s="17" t="e">
        <f>VLOOKUP($E843,'DATA PENGUKURAN GARDU'!$A:$BS,54,0)</f>
        <v>#N/A</v>
      </c>
      <c r="BK843" s="20" t="e">
        <f t="shared" si="444"/>
        <v>#N/A</v>
      </c>
      <c r="BL843" s="20" t="e">
        <f t="shared" si="445"/>
        <v>#N/A</v>
      </c>
      <c r="BM843" s="20" t="e">
        <f t="shared" si="446"/>
        <v>#N/A</v>
      </c>
      <c r="BN843" s="25" t="e">
        <f t="shared" si="447"/>
        <v>#N/A</v>
      </c>
      <c r="BO843" s="26" t="str">
        <f t="shared" si="448"/>
        <v>0</v>
      </c>
      <c r="BP843" s="21" t="e">
        <f t="shared" si="449"/>
        <v>#VALUE!</v>
      </c>
      <c r="BQ843" s="20" t="e">
        <f t="shared" si="450"/>
        <v>#N/A</v>
      </c>
      <c r="BR843" s="20" t="e">
        <v>#N/A</v>
      </c>
      <c r="BS843" s="9" t="e">
        <v>#N/A</v>
      </c>
      <c r="BT843" s="2" t="e">
        <f t="shared" si="451"/>
        <v>#VALUE!</v>
      </c>
      <c r="BU843" s="2" t="e">
        <f t="shared" si="434"/>
        <v>#N/A</v>
      </c>
      <c r="BV843" s="2" t="e">
        <f t="shared" si="435"/>
        <v>#N/A</v>
      </c>
    </row>
    <row r="844" s="2" customFormat="1" ht="22.95" customHeight="1" spans="1:74">
      <c r="A844" s="9" t="str">
        <f t="shared" si="436"/>
        <v>BB 036Induk</v>
      </c>
      <c r="B844" s="9" t="str">
        <f t="shared" si="437"/>
        <v>BB 036jurusan 1</v>
      </c>
      <c r="C844" s="9" t="str">
        <f t="shared" si="438"/>
        <v>BB 036jurusan 2</v>
      </c>
      <c r="D844" s="9" t="str">
        <f t="shared" si="439"/>
        <v>BB 036jurusan 3</v>
      </c>
      <c r="E844" s="9" t="str">
        <f t="shared" si="440"/>
        <v>BB 036jurusan 4</v>
      </c>
      <c r="F844" s="10" t="s">
        <v>638</v>
      </c>
      <c r="G844" s="10" t="s">
        <v>4</v>
      </c>
      <c r="H844" s="10" t="s">
        <v>1041</v>
      </c>
      <c r="I844" s="10" t="s">
        <v>11753</v>
      </c>
      <c r="J844" s="10" t="s">
        <v>11754</v>
      </c>
      <c r="K844" s="10" t="s">
        <v>7465</v>
      </c>
      <c r="L844" s="10"/>
      <c r="M844" s="10"/>
      <c r="N844" s="14">
        <f t="shared" si="441"/>
        <v>0</v>
      </c>
      <c r="O844" s="15" t="e">
        <f t="shared" si="442"/>
        <v>#VALUE!</v>
      </c>
      <c r="P844" s="15" t="e">
        <f t="shared" si="443"/>
        <v>#VALUE!</v>
      </c>
      <c r="Q844" s="17" t="e">
        <f>VLOOKUP($A844,'DATA PENGUKURAN GARDU'!$A:$BS,42,0)</f>
        <v>#N/A</v>
      </c>
      <c r="R844" s="18" t="e">
        <f t="shared" si="419"/>
        <v>#N/A</v>
      </c>
      <c r="S844" s="17" t="e">
        <f>VLOOKUP($A844,'DATA PENGUKURAN GARDU'!$A:$BS,44,0)</f>
        <v>#N/A</v>
      </c>
      <c r="T844" s="18" t="e">
        <f t="shared" si="420"/>
        <v>#N/A</v>
      </c>
      <c r="U844" s="17" t="e">
        <f>VLOOKUP($A844,'DATA PENGUKURAN GARDU'!$A:$BS,46,0)</f>
        <v>#N/A</v>
      </c>
      <c r="V844" s="18" t="e">
        <f t="shared" si="421"/>
        <v>#N/A</v>
      </c>
      <c r="W844" s="17" t="e">
        <f>VLOOKUP($A844,'DATA PENGUKURAN GARDU'!$A:$BS,48,0)</f>
        <v>#N/A</v>
      </c>
      <c r="X844" s="17" t="e">
        <f>VLOOKUP($A844,'DATA PENGUKURAN GARDU'!$A:$BS,53,0)</f>
        <v>#N/A</v>
      </c>
      <c r="Y844" s="17" t="e">
        <f>VLOOKUP($A844,'DATA PENGUKURAN GARDU'!$A:$BS,54,0)</f>
        <v>#N/A</v>
      </c>
      <c r="Z844" s="17" t="e">
        <f>VLOOKUP($A844,'DATA PENGUKURAN GARDU'!$A:$BS,55,0)</f>
        <v>#N/A</v>
      </c>
      <c r="AA844" s="20" t="e">
        <f>VLOOKUP($B844,'DATA PENGUKURAN GARDU'!$A:$BS,42,0)</f>
        <v>#N/A</v>
      </c>
      <c r="AB844" s="21" t="e">
        <f t="shared" si="422"/>
        <v>#N/A</v>
      </c>
      <c r="AC844" s="20" t="e">
        <f>VLOOKUP($B844,'DATA PENGUKURAN GARDU'!$A:$BS,44,0)</f>
        <v>#N/A</v>
      </c>
      <c r="AD844" s="21" t="e">
        <f t="shared" si="423"/>
        <v>#N/A</v>
      </c>
      <c r="AE844" s="20" t="e">
        <f>VLOOKUP($B844,'DATA PENGUKURAN GARDU'!$A:$BS,46,0)</f>
        <v>#N/A</v>
      </c>
      <c r="AF844" s="21" t="e">
        <f t="shared" si="424"/>
        <v>#N/A</v>
      </c>
      <c r="AG844" s="20" t="e">
        <f>VLOOKUP($B844,'DATA PENGUKURAN GARDU'!$A:$BS,46,0)</f>
        <v>#N/A</v>
      </c>
      <c r="AH844" s="20" t="e">
        <f>VLOOKUP($B844,'DATA PENGUKURAN GARDU'!$A:$BS,53,0)</f>
        <v>#N/A</v>
      </c>
      <c r="AI844" s="20" t="e">
        <f>VLOOKUP($B844,'DATA PENGUKURAN GARDU'!$A:$BS,54,0)</f>
        <v>#N/A</v>
      </c>
      <c r="AJ844" s="17" t="e">
        <f>VLOOKUP($C844,'DATA PENGUKURAN GARDU'!$A:$BS,42,0)</f>
        <v>#N/A</v>
      </c>
      <c r="AK844" s="23" t="e">
        <f t="shared" si="425"/>
        <v>#N/A</v>
      </c>
      <c r="AL844" s="17" t="e">
        <f>VLOOKUP($C844,'DATA PENGUKURAN GARDU'!$A:$BS,44,0)</f>
        <v>#N/A</v>
      </c>
      <c r="AM844" s="23" t="e">
        <f t="shared" si="426"/>
        <v>#N/A</v>
      </c>
      <c r="AN844" s="17" t="e">
        <f>VLOOKUP($C844,'DATA PENGUKURAN GARDU'!$A:$BS,46,0)</f>
        <v>#N/A</v>
      </c>
      <c r="AO844" s="23" t="e">
        <f t="shared" si="427"/>
        <v>#N/A</v>
      </c>
      <c r="AP844" s="17" t="e">
        <f>VLOOKUP($C844,'DATA PENGUKURAN GARDU'!$A:$BS,46,0)</f>
        <v>#N/A</v>
      </c>
      <c r="AQ844" s="17" t="e">
        <f>VLOOKUP($C844,'DATA PENGUKURAN GARDU'!$A:$BS,53,0)</f>
        <v>#N/A</v>
      </c>
      <c r="AR844" s="17" t="e">
        <f>VLOOKUP($C844,'DATA PENGUKURAN GARDU'!$A:$BS,54,0)</f>
        <v>#N/A</v>
      </c>
      <c r="AS844" s="20" t="e">
        <f>VLOOKUP($D844,'DATA PENGUKURAN GARDU'!$A:$BS,42,0)</f>
        <v>#N/A</v>
      </c>
      <c r="AT844" s="21" t="e">
        <f t="shared" si="428"/>
        <v>#N/A</v>
      </c>
      <c r="AU844" s="20" t="e">
        <f>VLOOKUP($D844,'DATA PENGUKURAN GARDU'!$A:$BS,44,0)</f>
        <v>#N/A</v>
      </c>
      <c r="AV844" s="21" t="e">
        <f t="shared" si="429"/>
        <v>#N/A</v>
      </c>
      <c r="AW844" s="20" t="e">
        <f>VLOOKUP($D844,'DATA PENGUKURAN GARDU'!$A:$BS,46,0)</f>
        <v>#N/A</v>
      </c>
      <c r="AX844" s="21" t="e">
        <f t="shared" si="430"/>
        <v>#N/A</v>
      </c>
      <c r="AY844" s="20" t="e">
        <f>VLOOKUP($D844,'DATA PENGUKURAN GARDU'!$A:$BS,46,0)</f>
        <v>#N/A</v>
      </c>
      <c r="AZ844" s="20" t="e">
        <f>VLOOKUP($D844,'DATA PENGUKURAN GARDU'!$A:$BS,53,0)</f>
        <v>#N/A</v>
      </c>
      <c r="BA844" s="20" t="e">
        <f>VLOOKUP($D844,'DATA PENGUKURAN GARDU'!$A:$BS,54,0)</f>
        <v>#N/A</v>
      </c>
      <c r="BB844" s="17" t="e">
        <f>VLOOKUP($E844,'DATA PENGUKURAN GARDU'!$A:$BS,42,0)</f>
        <v>#N/A</v>
      </c>
      <c r="BC844" s="23" t="e">
        <f t="shared" si="431"/>
        <v>#N/A</v>
      </c>
      <c r="BD844" s="17" t="e">
        <f>VLOOKUP($E844,'DATA PENGUKURAN GARDU'!$A:$BS,44,0)</f>
        <v>#N/A</v>
      </c>
      <c r="BE844" s="23" t="e">
        <f t="shared" si="432"/>
        <v>#N/A</v>
      </c>
      <c r="BF844" s="17" t="e">
        <f>VLOOKUP($E844,'DATA PENGUKURAN GARDU'!$A:$BS,46,0)</f>
        <v>#N/A</v>
      </c>
      <c r="BG844" s="23" t="e">
        <f t="shared" si="433"/>
        <v>#N/A</v>
      </c>
      <c r="BH844" s="17" t="e">
        <f>VLOOKUP($E844,'DATA PENGUKURAN GARDU'!$A:$BS,46,0)</f>
        <v>#N/A</v>
      </c>
      <c r="BI844" s="17" t="e">
        <f>VLOOKUP($E844,'DATA PENGUKURAN GARDU'!$A:$BS,53,0)</f>
        <v>#N/A</v>
      </c>
      <c r="BJ844" s="17" t="e">
        <f>VLOOKUP($E844,'DATA PENGUKURAN GARDU'!$A:$BS,54,0)</f>
        <v>#N/A</v>
      </c>
      <c r="BK844" s="20" t="e">
        <f t="shared" si="444"/>
        <v>#N/A</v>
      </c>
      <c r="BL844" s="20" t="e">
        <f t="shared" si="445"/>
        <v>#N/A</v>
      </c>
      <c r="BM844" s="20" t="e">
        <f t="shared" si="446"/>
        <v>#N/A</v>
      </c>
      <c r="BN844" s="25" t="e">
        <f t="shared" si="447"/>
        <v>#N/A</v>
      </c>
      <c r="BO844" s="26" t="str">
        <f t="shared" si="448"/>
        <v>0</v>
      </c>
      <c r="BP844" s="21" t="e">
        <f t="shared" si="449"/>
        <v>#VALUE!</v>
      </c>
      <c r="BQ844" s="20" t="e">
        <f t="shared" si="450"/>
        <v>#N/A</v>
      </c>
      <c r="BR844" s="20" t="e">
        <v>#N/A</v>
      </c>
      <c r="BS844" s="9" t="e">
        <v>#N/A</v>
      </c>
      <c r="BT844" s="2" t="e">
        <f t="shared" si="451"/>
        <v>#VALUE!</v>
      </c>
      <c r="BU844" s="2" t="e">
        <f t="shared" si="434"/>
        <v>#N/A</v>
      </c>
      <c r="BV844" s="2" t="e">
        <f t="shared" si="435"/>
        <v>#N/A</v>
      </c>
    </row>
    <row r="845" s="2" customFormat="1" ht="22.95" customHeight="1" spans="1:74">
      <c r="A845" s="9" t="str">
        <f t="shared" si="436"/>
        <v>BB 125Induk</v>
      </c>
      <c r="B845" s="9" t="str">
        <f t="shared" si="437"/>
        <v>BB 125jurusan 1</v>
      </c>
      <c r="C845" s="9" t="str">
        <f t="shared" si="438"/>
        <v>BB 125jurusan 2</v>
      </c>
      <c r="D845" s="9" t="str">
        <f t="shared" si="439"/>
        <v>BB 125jurusan 3</v>
      </c>
      <c r="E845" s="9" t="str">
        <f t="shared" si="440"/>
        <v>BB 125jurusan 4</v>
      </c>
      <c r="F845" s="10" t="s">
        <v>661</v>
      </c>
      <c r="G845" s="10" t="s">
        <v>4</v>
      </c>
      <c r="H845" s="10" t="s">
        <v>1042</v>
      </c>
      <c r="I845" s="10" t="s">
        <v>11755</v>
      </c>
      <c r="J845" s="10" t="s">
        <v>11756</v>
      </c>
      <c r="K845" s="10" t="s">
        <v>7465</v>
      </c>
      <c r="L845" s="10"/>
      <c r="M845" s="10"/>
      <c r="N845" s="14">
        <f t="shared" si="441"/>
        <v>0</v>
      </c>
      <c r="O845" s="15" t="e">
        <f t="shared" si="442"/>
        <v>#VALUE!</v>
      </c>
      <c r="P845" s="15" t="e">
        <f t="shared" si="443"/>
        <v>#VALUE!</v>
      </c>
      <c r="Q845" s="17" t="e">
        <f>VLOOKUP($A845,'DATA PENGUKURAN GARDU'!$A:$BS,42,0)</f>
        <v>#N/A</v>
      </c>
      <c r="R845" s="18" t="e">
        <f t="shared" si="419"/>
        <v>#N/A</v>
      </c>
      <c r="S845" s="17" t="e">
        <f>VLOOKUP($A845,'DATA PENGUKURAN GARDU'!$A:$BS,44,0)</f>
        <v>#N/A</v>
      </c>
      <c r="T845" s="18" t="e">
        <f t="shared" si="420"/>
        <v>#N/A</v>
      </c>
      <c r="U845" s="17" t="e">
        <f>VLOOKUP($A845,'DATA PENGUKURAN GARDU'!$A:$BS,46,0)</f>
        <v>#N/A</v>
      </c>
      <c r="V845" s="18" t="e">
        <f t="shared" si="421"/>
        <v>#N/A</v>
      </c>
      <c r="W845" s="17" t="e">
        <f>VLOOKUP($A845,'DATA PENGUKURAN GARDU'!$A:$BS,48,0)</f>
        <v>#N/A</v>
      </c>
      <c r="X845" s="17" t="e">
        <f>VLOOKUP($A845,'DATA PENGUKURAN GARDU'!$A:$BS,53,0)</f>
        <v>#N/A</v>
      </c>
      <c r="Y845" s="17" t="e">
        <f>VLOOKUP($A845,'DATA PENGUKURAN GARDU'!$A:$BS,54,0)</f>
        <v>#N/A</v>
      </c>
      <c r="Z845" s="17" t="e">
        <f>VLOOKUP($A845,'DATA PENGUKURAN GARDU'!$A:$BS,55,0)</f>
        <v>#N/A</v>
      </c>
      <c r="AA845" s="20" t="e">
        <f>VLOOKUP($B845,'DATA PENGUKURAN GARDU'!$A:$BS,42,0)</f>
        <v>#N/A</v>
      </c>
      <c r="AB845" s="21" t="e">
        <f t="shared" si="422"/>
        <v>#N/A</v>
      </c>
      <c r="AC845" s="20" t="e">
        <f>VLOOKUP($B845,'DATA PENGUKURAN GARDU'!$A:$BS,44,0)</f>
        <v>#N/A</v>
      </c>
      <c r="AD845" s="21" t="e">
        <f t="shared" si="423"/>
        <v>#N/A</v>
      </c>
      <c r="AE845" s="20" t="e">
        <f>VLOOKUP($B845,'DATA PENGUKURAN GARDU'!$A:$BS,46,0)</f>
        <v>#N/A</v>
      </c>
      <c r="AF845" s="21" t="e">
        <f t="shared" si="424"/>
        <v>#N/A</v>
      </c>
      <c r="AG845" s="20" t="e">
        <f>VLOOKUP($B845,'DATA PENGUKURAN GARDU'!$A:$BS,46,0)</f>
        <v>#N/A</v>
      </c>
      <c r="AH845" s="20" t="e">
        <f>VLOOKUP($B845,'DATA PENGUKURAN GARDU'!$A:$BS,53,0)</f>
        <v>#N/A</v>
      </c>
      <c r="AI845" s="20" t="e">
        <f>VLOOKUP($B845,'DATA PENGUKURAN GARDU'!$A:$BS,54,0)</f>
        <v>#N/A</v>
      </c>
      <c r="AJ845" s="17" t="e">
        <f>VLOOKUP($C845,'DATA PENGUKURAN GARDU'!$A:$BS,42,0)</f>
        <v>#N/A</v>
      </c>
      <c r="AK845" s="23" t="e">
        <f t="shared" si="425"/>
        <v>#N/A</v>
      </c>
      <c r="AL845" s="17" t="e">
        <f>VLOOKUP($C845,'DATA PENGUKURAN GARDU'!$A:$BS,44,0)</f>
        <v>#N/A</v>
      </c>
      <c r="AM845" s="23" t="e">
        <f t="shared" si="426"/>
        <v>#N/A</v>
      </c>
      <c r="AN845" s="17" t="e">
        <f>VLOOKUP($C845,'DATA PENGUKURAN GARDU'!$A:$BS,46,0)</f>
        <v>#N/A</v>
      </c>
      <c r="AO845" s="23" t="e">
        <f t="shared" si="427"/>
        <v>#N/A</v>
      </c>
      <c r="AP845" s="17" t="e">
        <f>VLOOKUP($C845,'DATA PENGUKURAN GARDU'!$A:$BS,46,0)</f>
        <v>#N/A</v>
      </c>
      <c r="AQ845" s="17" t="e">
        <f>VLOOKUP($C845,'DATA PENGUKURAN GARDU'!$A:$BS,53,0)</f>
        <v>#N/A</v>
      </c>
      <c r="AR845" s="17" t="e">
        <f>VLOOKUP($C845,'DATA PENGUKURAN GARDU'!$A:$BS,54,0)</f>
        <v>#N/A</v>
      </c>
      <c r="AS845" s="20" t="e">
        <f>VLOOKUP($D845,'DATA PENGUKURAN GARDU'!$A:$BS,42,0)</f>
        <v>#N/A</v>
      </c>
      <c r="AT845" s="21" t="e">
        <f t="shared" si="428"/>
        <v>#N/A</v>
      </c>
      <c r="AU845" s="20" t="e">
        <f>VLOOKUP($D845,'DATA PENGUKURAN GARDU'!$A:$BS,44,0)</f>
        <v>#N/A</v>
      </c>
      <c r="AV845" s="21" t="e">
        <f t="shared" si="429"/>
        <v>#N/A</v>
      </c>
      <c r="AW845" s="20" t="e">
        <f>VLOOKUP($D845,'DATA PENGUKURAN GARDU'!$A:$BS,46,0)</f>
        <v>#N/A</v>
      </c>
      <c r="AX845" s="21" t="e">
        <f t="shared" si="430"/>
        <v>#N/A</v>
      </c>
      <c r="AY845" s="20" t="e">
        <f>VLOOKUP($D845,'DATA PENGUKURAN GARDU'!$A:$BS,46,0)</f>
        <v>#N/A</v>
      </c>
      <c r="AZ845" s="20" t="e">
        <f>VLOOKUP($D845,'DATA PENGUKURAN GARDU'!$A:$BS,53,0)</f>
        <v>#N/A</v>
      </c>
      <c r="BA845" s="20" t="e">
        <f>VLOOKUP($D845,'DATA PENGUKURAN GARDU'!$A:$BS,54,0)</f>
        <v>#N/A</v>
      </c>
      <c r="BB845" s="17" t="e">
        <f>VLOOKUP($E845,'DATA PENGUKURAN GARDU'!$A:$BS,42,0)</f>
        <v>#N/A</v>
      </c>
      <c r="BC845" s="23" t="e">
        <f t="shared" si="431"/>
        <v>#N/A</v>
      </c>
      <c r="BD845" s="17" t="e">
        <f>VLOOKUP($E845,'DATA PENGUKURAN GARDU'!$A:$BS,44,0)</f>
        <v>#N/A</v>
      </c>
      <c r="BE845" s="23" t="e">
        <f t="shared" si="432"/>
        <v>#N/A</v>
      </c>
      <c r="BF845" s="17" t="e">
        <f>VLOOKUP($E845,'DATA PENGUKURAN GARDU'!$A:$BS,46,0)</f>
        <v>#N/A</v>
      </c>
      <c r="BG845" s="23" t="e">
        <f t="shared" si="433"/>
        <v>#N/A</v>
      </c>
      <c r="BH845" s="17" t="e">
        <f>VLOOKUP($E845,'DATA PENGUKURAN GARDU'!$A:$BS,46,0)</f>
        <v>#N/A</v>
      </c>
      <c r="BI845" s="17" t="e">
        <f>VLOOKUP($E845,'DATA PENGUKURAN GARDU'!$A:$BS,53,0)</f>
        <v>#N/A</v>
      </c>
      <c r="BJ845" s="17" t="e">
        <f>VLOOKUP($E845,'DATA PENGUKURAN GARDU'!$A:$BS,54,0)</f>
        <v>#N/A</v>
      </c>
      <c r="BK845" s="20" t="e">
        <f t="shared" si="444"/>
        <v>#N/A</v>
      </c>
      <c r="BL845" s="20" t="e">
        <f t="shared" si="445"/>
        <v>#N/A</v>
      </c>
      <c r="BM845" s="20" t="e">
        <f t="shared" si="446"/>
        <v>#N/A</v>
      </c>
      <c r="BN845" s="25" t="e">
        <f t="shared" si="447"/>
        <v>#N/A</v>
      </c>
      <c r="BO845" s="26" t="str">
        <f t="shared" si="448"/>
        <v>0</v>
      </c>
      <c r="BP845" s="21" t="e">
        <f t="shared" si="449"/>
        <v>#VALUE!</v>
      </c>
      <c r="BQ845" s="20" t="e">
        <f t="shared" si="450"/>
        <v>#N/A</v>
      </c>
      <c r="BR845" s="20" t="e">
        <v>#N/A</v>
      </c>
      <c r="BS845" s="9" t="e">
        <v>#N/A</v>
      </c>
      <c r="BT845" s="2" t="e">
        <f t="shared" si="451"/>
        <v>#VALUE!</v>
      </c>
      <c r="BU845" s="2" t="e">
        <f t="shared" si="434"/>
        <v>#N/A</v>
      </c>
      <c r="BV845" s="2" t="e">
        <f t="shared" si="435"/>
        <v>#N/A</v>
      </c>
    </row>
    <row r="846" s="2" customFormat="1" ht="22.95" customHeight="1" spans="1:74">
      <c r="A846" s="9" t="str">
        <f t="shared" si="436"/>
        <v>BB 132Induk</v>
      </c>
      <c r="B846" s="9" t="str">
        <f t="shared" si="437"/>
        <v>BB 132jurusan 1</v>
      </c>
      <c r="C846" s="9" t="str">
        <f t="shared" si="438"/>
        <v>BB 132jurusan 2</v>
      </c>
      <c r="D846" s="9" t="str">
        <f t="shared" si="439"/>
        <v>BB 132jurusan 3</v>
      </c>
      <c r="E846" s="9" t="str">
        <f t="shared" si="440"/>
        <v>BB 132jurusan 4</v>
      </c>
      <c r="F846" s="10" t="s">
        <v>437</v>
      </c>
      <c r="G846" s="10" t="s">
        <v>4</v>
      </c>
      <c r="H846" s="10" t="s">
        <v>1043</v>
      </c>
      <c r="I846" s="10" t="s">
        <v>11757</v>
      </c>
      <c r="J846" s="10" t="s">
        <v>11758</v>
      </c>
      <c r="K846" s="10" t="s">
        <v>7465</v>
      </c>
      <c r="L846" s="10"/>
      <c r="M846" s="10"/>
      <c r="N846" s="14">
        <f t="shared" si="441"/>
        <v>0</v>
      </c>
      <c r="O846" s="15" t="e">
        <f t="shared" si="442"/>
        <v>#VALUE!</v>
      </c>
      <c r="P846" s="15" t="e">
        <f t="shared" si="443"/>
        <v>#VALUE!</v>
      </c>
      <c r="Q846" s="17" t="e">
        <f>VLOOKUP($A846,'DATA PENGUKURAN GARDU'!$A:$BS,42,0)</f>
        <v>#N/A</v>
      </c>
      <c r="R846" s="18" t="e">
        <f t="shared" si="419"/>
        <v>#N/A</v>
      </c>
      <c r="S846" s="17" t="e">
        <f>VLOOKUP($A846,'DATA PENGUKURAN GARDU'!$A:$BS,44,0)</f>
        <v>#N/A</v>
      </c>
      <c r="T846" s="18" t="e">
        <f t="shared" si="420"/>
        <v>#N/A</v>
      </c>
      <c r="U846" s="17" t="e">
        <f>VLOOKUP($A846,'DATA PENGUKURAN GARDU'!$A:$BS,46,0)</f>
        <v>#N/A</v>
      </c>
      <c r="V846" s="18" t="e">
        <f t="shared" si="421"/>
        <v>#N/A</v>
      </c>
      <c r="W846" s="17" t="e">
        <f>VLOOKUP($A846,'DATA PENGUKURAN GARDU'!$A:$BS,48,0)</f>
        <v>#N/A</v>
      </c>
      <c r="X846" s="17" t="e">
        <f>VLOOKUP($A846,'DATA PENGUKURAN GARDU'!$A:$BS,53,0)</f>
        <v>#N/A</v>
      </c>
      <c r="Y846" s="17" t="e">
        <f>VLOOKUP($A846,'DATA PENGUKURAN GARDU'!$A:$BS,54,0)</f>
        <v>#N/A</v>
      </c>
      <c r="Z846" s="17" t="e">
        <f>VLOOKUP($A846,'DATA PENGUKURAN GARDU'!$A:$BS,55,0)</f>
        <v>#N/A</v>
      </c>
      <c r="AA846" s="20" t="e">
        <f>VLOOKUP($B846,'DATA PENGUKURAN GARDU'!$A:$BS,42,0)</f>
        <v>#N/A</v>
      </c>
      <c r="AB846" s="21" t="e">
        <f t="shared" si="422"/>
        <v>#N/A</v>
      </c>
      <c r="AC846" s="20" t="e">
        <f>VLOOKUP($B846,'DATA PENGUKURAN GARDU'!$A:$BS,44,0)</f>
        <v>#N/A</v>
      </c>
      <c r="AD846" s="21" t="e">
        <f t="shared" si="423"/>
        <v>#N/A</v>
      </c>
      <c r="AE846" s="20" t="e">
        <f>VLOOKUP($B846,'DATA PENGUKURAN GARDU'!$A:$BS,46,0)</f>
        <v>#N/A</v>
      </c>
      <c r="AF846" s="21" t="e">
        <f t="shared" si="424"/>
        <v>#N/A</v>
      </c>
      <c r="AG846" s="20" t="e">
        <f>VLOOKUP($B846,'DATA PENGUKURAN GARDU'!$A:$BS,46,0)</f>
        <v>#N/A</v>
      </c>
      <c r="AH846" s="20" t="e">
        <f>VLOOKUP($B846,'DATA PENGUKURAN GARDU'!$A:$BS,53,0)</f>
        <v>#N/A</v>
      </c>
      <c r="AI846" s="20" t="e">
        <f>VLOOKUP($B846,'DATA PENGUKURAN GARDU'!$A:$BS,54,0)</f>
        <v>#N/A</v>
      </c>
      <c r="AJ846" s="17" t="e">
        <f>VLOOKUP($C846,'DATA PENGUKURAN GARDU'!$A:$BS,42,0)</f>
        <v>#N/A</v>
      </c>
      <c r="AK846" s="23" t="e">
        <f t="shared" si="425"/>
        <v>#N/A</v>
      </c>
      <c r="AL846" s="17" t="e">
        <f>VLOOKUP($C846,'DATA PENGUKURAN GARDU'!$A:$BS,44,0)</f>
        <v>#N/A</v>
      </c>
      <c r="AM846" s="23" t="e">
        <f t="shared" si="426"/>
        <v>#N/A</v>
      </c>
      <c r="AN846" s="17" t="e">
        <f>VLOOKUP($C846,'DATA PENGUKURAN GARDU'!$A:$BS,46,0)</f>
        <v>#N/A</v>
      </c>
      <c r="AO846" s="23" t="e">
        <f t="shared" si="427"/>
        <v>#N/A</v>
      </c>
      <c r="AP846" s="17" t="e">
        <f>VLOOKUP($C846,'DATA PENGUKURAN GARDU'!$A:$BS,46,0)</f>
        <v>#N/A</v>
      </c>
      <c r="AQ846" s="17" t="e">
        <f>VLOOKUP($C846,'DATA PENGUKURAN GARDU'!$A:$BS,53,0)</f>
        <v>#N/A</v>
      </c>
      <c r="AR846" s="17" t="e">
        <f>VLOOKUP($C846,'DATA PENGUKURAN GARDU'!$A:$BS,54,0)</f>
        <v>#N/A</v>
      </c>
      <c r="AS846" s="20" t="e">
        <f>VLOOKUP($D846,'DATA PENGUKURAN GARDU'!$A:$BS,42,0)</f>
        <v>#N/A</v>
      </c>
      <c r="AT846" s="21" t="e">
        <f t="shared" si="428"/>
        <v>#N/A</v>
      </c>
      <c r="AU846" s="20" t="e">
        <f>VLOOKUP($D846,'DATA PENGUKURAN GARDU'!$A:$BS,44,0)</f>
        <v>#N/A</v>
      </c>
      <c r="AV846" s="21" t="e">
        <f t="shared" si="429"/>
        <v>#N/A</v>
      </c>
      <c r="AW846" s="20" t="e">
        <f>VLOOKUP($D846,'DATA PENGUKURAN GARDU'!$A:$BS,46,0)</f>
        <v>#N/A</v>
      </c>
      <c r="AX846" s="21" t="e">
        <f t="shared" si="430"/>
        <v>#N/A</v>
      </c>
      <c r="AY846" s="20" t="e">
        <f>VLOOKUP($D846,'DATA PENGUKURAN GARDU'!$A:$BS,46,0)</f>
        <v>#N/A</v>
      </c>
      <c r="AZ846" s="20" t="e">
        <f>VLOOKUP($D846,'DATA PENGUKURAN GARDU'!$A:$BS,53,0)</f>
        <v>#N/A</v>
      </c>
      <c r="BA846" s="20" t="e">
        <f>VLOOKUP($D846,'DATA PENGUKURAN GARDU'!$A:$BS,54,0)</f>
        <v>#N/A</v>
      </c>
      <c r="BB846" s="17" t="e">
        <f>VLOOKUP($E846,'DATA PENGUKURAN GARDU'!$A:$BS,42,0)</f>
        <v>#N/A</v>
      </c>
      <c r="BC846" s="23" t="e">
        <f t="shared" si="431"/>
        <v>#N/A</v>
      </c>
      <c r="BD846" s="17" t="e">
        <f>VLOOKUP($E846,'DATA PENGUKURAN GARDU'!$A:$BS,44,0)</f>
        <v>#N/A</v>
      </c>
      <c r="BE846" s="23" t="e">
        <f t="shared" si="432"/>
        <v>#N/A</v>
      </c>
      <c r="BF846" s="17" t="e">
        <f>VLOOKUP($E846,'DATA PENGUKURAN GARDU'!$A:$BS,46,0)</f>
        <v>#N/A</v>
      </c>
      <c r="BG846" s="23" t="e">
        <f t="shared" si="433"/>
        <v>#N/A</v>
      </c>
      <c r="BH846" s="17" t="e">
        <f>VLOOKUP($E846,'DATA PENGUKURAN GARDU'!$A:$BS,46,0)</f>
        <v>#N/A</v>
      </c>
      <c r="BI846" s="17" t="e">
        <f>VLOOKUP($E846,'DATA PENGUKURAN GARDU'!$A:$BS,53,0)</f>
        <v>#N/A</v>
      </c>
      <c r="BJ846" s="17" t="e">
        <f>VLOOKUP($E846,'DATA PENGUKURAN GARDU'!$A:$BS,54,0)</f>
        <v>#N/A</v>
      </c>
      <c r="BK846" s="20" t="e">
        <f t="shared" si="444"/>
        <v>#N/A</v>
      </c>
      <c r="BL846" s="20" t="e">
        <f t="shared" si="445"/>
        <v>#N/A</v>
      </c>
      <c r="BM846" s="20" t="e">
        <f t="shared" si="446"/>
        <v>#N/A</v>
      </c>
      <c r="BN846" s="25" t="e">
        <f t="shared" si="447"/>
        <v>#N/A</v>
      </c>
      <c r="BO846" s="26" t="str">
        <f t="shared" si="448"/>
        <v>0</v>
      </c>
      <c r="BP846" s="21" t="e">
        <f t="shared" si="449"/>
        <v>#VALUE!</v>
      </c>
      <c r="BQ846" s="20" t="e">
        <f t="shared" si="450"/>
        <v>#N/A</v>
      </c>
      <c r="BR846" s="20" t="e">
        <v>#N/A</v>
      </c>
      <c r="BS846" s="9" t="e">
        <v>#N/A</v>
      </c>
      <c r="BT846" s="2" t="e">
        <f t="shared" si="451"/>
        <v>#VALUE!</v>
      </c>
      <c r="BU846" s="2" t="e">
        <f t="shared" si="434"/>
        <v>#N/A</v>
      </c>
      <c r="BV846" s="2" t="e">
        <f t="shared" si="435"/>
        <v>#N/A</v>
      </c>
    </row>
    <row r="847" s="2" customFormat="1" ht="22.95" customHeight="1" spans="1:74">
      <c r="A847" s="9" t="str">
        <f t="shared" si="436"/>
        <v>BB 134Induk</v>
      </c>
      <c r="B847" s="9" t="str">
        <f t="shared" si="437"/>
        <v>BB 134jurusan 1</v>
      </c>
      <c r="C847" s="9" t="str">
        <f t="shared" si="438"/>
        <v>BB 134jurusan 2</v>
      </c>
      <c r="D847" s="9" t="str">
        <f t="shared" si="439"/>
        <v>BB 134jurusan 3</v>
      </c>
      <c r="E847" s="9" t="str">
        <f t="shared" si="440"/>
        <v>BB 134jurusan 4</v>
      </c>
      <c r="F847" s="10" t="s">
        <v>437</v>
      </c>
      <c r="G847" s="10" t="s">
        <v>4</v>
      </c>
      <c r="H847" s="10" t="s">
        <v>1044</v>
      </c>
      <c r="I847" s="10" t="s">
        <v>11759</v>
      </c>
      <c r="J847" s="10" t="s">
        <v>11760</v>
      </c>
      <c r="K847" s="10" t="s">
        <v>7465</v>
      </c>
      <c r="L847" s="10"/>
      <c r="M847" s="10"/>
      <c r="N847" s="14">
        <f t="shared" si="441"/>
        <v>0</v>
      </c>
      <c r="O847" s="15" t="e">
        <f t="shared" si="442"/>
        <v>#VALUE!</v>
      </c>
      <c r="P847" s="15" t="e">
        <f t="shared" si="443"/>
        <v>#VALUE!</v>
      </c>
      <c r="Q847" s="17" t="e">
        <f>VLOOKUP($A847,'DATA PENGUKURAN GARDU'!$A:$BS,42,0)</f>
        <v>#N/A</v>
      </c>
      <c r="R847" s="18" t="e">
        <f t="shared" si="419"/>
        <v>#N/A</v>
      </c>
      <c r="S847" s="17" t="e">
        <f>VLOOKUP($A847,'DATA PENGUKURAN GARDU'!$A:$BS,44,0)</f>
        <v>#N/A</v>
      </c>
      <c r="T847" s="18" t="e">
        <f t="shared" si="420"/>
        <v>#N/A</v>
      </c>
      <c r="U847" s="17" t="e">
        <f>VLOOKUP($A847,'DATA PENGUKURAN GARDU'!$A:$BS,46,0)</f>
        <v>#N/A</v>
      </c>
      <c r="V847" s="18" t="e">
        <f t="shared" si="421"/>
        <v>#N/A</v>
      </c>
      <c r="W847" s="17" t="e">
        <f>VLOOKUP($A847,'DATA PENGUKURAN GARDU'!$A:$BS,48,0)</f>
        <v>#N/A</v>
      </c>
      <c r="X847" s="17" t="e">
        <f>VLOOKUP($A847,'DATA PENGUKURAN GARDU'!$A:$BS,53,0)</f>
        <v>#N/A</v>
      </c>
      <c r="Y847" s="17" t="e">
        <f>VLOOKUP($A847,'DATA PENGUKURAN GARDU'!$A:$BS,54,0)</f>
        <v>#N/A</v>
      </c>
      <c r="Z847" s="17" t="e">
        <f>VLOOKUP($A847,'DATA PENGUKURAN GARDU'!$A:$BS,55,0)</f>
        <v>#N/A</v>
      </c>
      <c r="AA847" s="20" t="e">
        <f>VLOOKUP($B847,'DATA PENGUKURAN GARDU'!$A:$BS,42,0)</f>
        <v>#N/A</v>
      </c>
      <c r="AB847" s="21" t="e">
        <f t="shared" si="422"/>
        <v>#N/A</v>
      </c>
      <c r="AC847" s="20" t="e">
        <f>VLOOKUP($B847,'DATA PENGUKURAN GARDU'!$A:$BS,44,0)</f>
        <v>#N/A</v>
      </c>
      <c r="AD847" s="21" t="e">
        <f t="shared" si="423"/>
        <v>#N/A</v>
      </c>
      <c r="AE847" s="20" t="e">
        <f>VLOOKUP($B847,'DATA PENGUKURAN GARDU'!$A:$BS,46,0)</f>
        <v>#N/A</v>
      </c>
      <c r="AF847" s="21" t="e">
        <f t="shared" si="424"/>
        <v>#N/A</v>
      </c>
      <c r="AG847" s="20" t="e">
        <f>VLOOKUP($B847,'DATA PENGUKURAN GARDU'!$A:$BS,46,0)</f>
        <v>#N/A</v>
      </c>
      <c r="AH847" s="20" t="e">
        <f>VLOOKUP($B847,'DATA PENGUKURAN GARDU'!$A:$BS,53,0)</f>
        <v>#N/A</v>
      </c>
      <c r="AI847" s="20" t="e">
        <f>VLOOKUP($B847,'DATA PENGUKURAN GARDU'!$A:$BS,54,0)</f>
        <v>#N/A</v>
      </c>
      <c r="AJ847" s="17" t="e">
        <f>VLOOKUP($C847,'DATA PENGUKURAN GARDU'!$A:$BS,42,0)</f>
        <v>#N/A</v>
      </c>
      <c r="AK847" s="23" t="e">
        <f t="shared" si="425"/>
        <v>#N/A</v>
      </c>
      <c r="AL847" s="17" t="e">
        <f>VLOOKUP($C847,'DATA PENGUKURAN GARDU'!$A:$BS,44,0)</f>
        <v>#N/A</v>
      </c>
      <c r="AM847" s="23" t="e">
        <f t="shared" si="426"/>
        <v>#N/A</v>
      </c>
      <c r="AN847" s="17" t="e">
        <f>VLOOKUP($C847,'DATA PENGUKURAN GARDU'!$A:$BS,46,0)</f>
        <v>#N/A</v>
      </c>
      <c r="AO847" s="23" t="e">
        <f t="shared" si="427"/>
        <v>#N/A</v>
      </c>
      <c r="AP847" s="17" t="e">
        <f>VLOOKUP($C847,'DATA PENGUKURAN GARDU'!$A:$BS,46,0)</f>
        <v>#N/A</v>
      </c>
      <c r="AQ847" s="17" t="e">
        <f>VLOOKUP($C847,'DATA PENGUKURAN GARDU'!$A:$BS,53,0)</f>
        <v>#N/A</v>
      </c>
      <c r="AR847" s="17" t="e">
        <f>VLOOKUP($C847,'DATA PENGUKURAN GARDU'!$A:$BS,54,0)</f>
        <v>#N/A</v>
      </c>
      <c r="AS847" s="20" t="e">
        <f>VLOOKUP($D847,'DATA PENGUKURAN GARDU'!$A:$BS,42,0)</f>
        <v>#N/A</v>
      </c>
      <c r="AT847" s="21" t="e">
        <f t="shared" si="428"/>
        <v>#N/A</v>
      </c>
      <c r="AU847" s="20" t="e">
        <f>VLOOKUP($D847,'DATA PENGUKURAN GARDU'!$A:$BS,44,0)</f>
        <v>#N/A</v>
      </c>
      <c r="AV847" s="21" t="e">
        <f t="shared" si="429"/>
        <v>#N/A</v>
      </c>
      <c r="AW847" s="20" t="e">
        <f>VLOOKUP($D847,'DATA PENGUKURAN GARDU'!$A:$BS,46,0)</f>
        <v>#N/A</v>
      </c>
      <c r="AX847" s="21" t="e">
        <f t="shared" si="430"/>
        <v>#N/A</v>
      </c>
      <c r="AY847" s="20" t="e">
        <f>VLOOKUP($D847,'DATA PENGUKURAN GARDU'!$A:$BS,46,0)</f>
        <v>#N/A</v>
      </c>
      <c r="AZ847" s="20" t="e">
        <f>VLOOKUP($D847,'DATA PENGUKURAN GARDU'!$A:$BS,53,0)</f>
        <v>#N/A</v>
      </c>
      <c r="BA847" s="20" t="e">
        <f>VLOOKUP($D847,'DATA PENGUKURAN GARDU'!$A:$BS,54,0)</f>
        <v>#N/A</v>
      </c>
      <c r="BB847" s="17" t="e">
        <f>VLOOKUP($E847,'DATA PENGUKURAN GARDU'!$A:$BS,42,0)</f>
        <v>#N/A</v>
      </c>
      <c r="BC847" s="23" t="e">
        <f t="shared" si="431"/>
        <v>#N/A</v>
      </c>
      <c r="BD847" s="17" t="e">
        <f>VLOOKUP($E847,'DATA PENGUKURAN GARDU'!$A:$BS,44,0)</f>
        <v>#N/A</v>
      </c>
      <c r="BE847" s="23" t="e">
        <f t="shared" si="432"/>
        <v>#N/A</v>
      </c>
      <c r="BF847" s="17" t="e">
        <f>VLOOKUP($E847,'DATA PENGUKURAN GARDU'!$A:$BS,46,0)</f>
        <v>#N/A</v>
      </c>
      <c r="BG847" s="23" t="e">
        <f t="shared" si="433"/>
        <v>#N/A</v>
      </c>
      <c r="BH847" s="17" t="e">
        <f>VLOOKUP($E847,'DATA PENGUKURAN GARDU'!$A:$BS,46,0)</f>
        <v>#N/A</v>
      </c>
      <c r="BI847" s="17" t="e">
        <f>VLOOKUP($E847,'DATA PENGUKURAN GARDU'!$A:$BS,53,0)</f>
        <v>#N/A</v>
      </c>
      <c r="BJ847" s="17" t="e">
        <f>VLOOKUP($E847,'DATA PENGUKURAN GARDU'!$A:$BS,54,0)</f>
        <v>#N/A</v>
      </c>
      <c r="BK847" s="20" t="e">
        <f t="shared" si="444"/>
        <v>#N/A</v>
      </c>
      <c r="BL847" s="20" t="e">
        <f t="shared" si="445"/>
        <v>#N/A</v>
      </c>
      <c r="BM847" s="20" t="e">
        <f t="shared" si="446"/>
        <v>#N/A</v>
      </c>
      <c r="BN847" s="25" t="e">
        <f t="shared" si="447"/>
        <v>#N/A</v>
      </c>
      <c r="BO847" s="26" t="str">
        <f t="shared" si="448"/>
        <v>0</v>
      </c>
      <c r="BP847" s="21" t="e">
        <f t="shared" si="449"/>
        <v>#VALUE!</v>
      </c>
      <c r="BQ847" s="20" t="e">
        <f t="shared" si="450"/>
        <v>#N/A</v>
      </c>
      <c r="BR847" s="20" t="e">
        <v>#N/A</v>
      </c>
      <c r="BS847" s="9" t="e">
        <v>#N/A</v>
      </c>
      <c r="BT847" s="2" t="e">
        <f t="shared" si="451"/>
        <v>#VALUE!</v>
      </c>
      <c r="BU847" s="2" t="e">
        <f t="shared" si="434"/>
        <v>#N/A</v>
      </c>
      <c r="BV847" s="2" t="e">
        <f t="shared" si="435"/>
        <v>#N/A</v>
      </c>
    </row>
    <row r="848" s="2" customFormat="1" ht="22.95" customHeight="1" spans="1:74">
      <c r="A848" s="9" t="str">
        <f t="shared" si="436"/>
        <v>BB 176Induk</v>
      </c>
      <c r="B848" s="9" t="str">
        <f t="shared" si="437"/>
        <v>BB 176jurusan 1</v>
      </c>
      <c r="C848" s="9" t="str">
        <f t="shared" si="438"/>
        <v>BB 176jurusan 2</v>
      </c>
      <c r="D848" s="9" t="str">
        <f t="shared" si="439"/>
        <v>BB 176jurusan 3</v>
      </c>
      <c r="E848" s="9" t="str">
        <f t="shared" si="440"/>
        <v>BB 176jurusan 4</v>
      </c>
      <c r="F848" s="10" t="s">
        <v>491</v>
      </c>
      <c r="G848" s="10" t="s">
        <v>4</v>
      </c>
      <c r="H848" s="10" t="s">
        <v>1045</v>
      </c>
      <c r="I848" s="10" t="s">
        <v>11761</v>
      </c>
      <c r="J848" s="10" t="s">
        <v>11762</v>
      </c>
      <c r="K848" s="10" t="s">
        <v>7465</v>
      </c>
      <c r="L848" s="10"/>
      <c r="M848" s="10"/>
      <c r="N848" s="14">
        <f t="shared" si="441"/>
        <v>0</v>
      </c>
      <c r="O848" s="15" t="e">
        <f t="shared" si="442"/>
        <v>#VALUE!</v>
      </c>
      <c r="P848" s="15" t="e">
        <f t="shared" si="443"/>
        <v>#VALUE!</v>
      </c>
      <c r="Q848" s="17" t="e">
        <f>VLOOKUP($A848,'DATA PENGUKURAN GARDU'!$A:$BS,42,0)</f>
        <v>#N/A</v>
      </c>
      <c r="R848" s="18" t="e">
        <f t="shared" si="419"/>
        <v>#N/A</v>
      </c>
      <c r="S848" s="17" t="e">
        <f>VLOOKUP($A848,'DATA PENGUKURAN GARDU'!$A:$BS,44,0)</f>
        <v>#N/A</v>
      </c>
      <c r="T848" s="18" t="e">
        <f t="shared" si="420"/>
        <v>#N/A</v>
      </c>
      <c r="U848" s="17" t="e">
        <f>VLOOKUP($A848,'DATA PENGUKURAN GARDU'!$A:$BS,46,0)</f>
        <v>#N/A</v>
      </c>
      <c r="V848" s="18" t="e">
        <f t="shared" si="421"/>
        <v>#N/A</v>
      </c>
      <c r="W848" s="17" t="e">
        <f>VLOOKUP($A848,'DATA PENGUKURAN GARDU'!$A:$BS,48,0)</f>
        <v>#N/A</v>
      </c>
      <c r="X848" s="17" t="e">
        <f>VLOOKUP($A848,'DATA PENGUKURAN GARDU'!$A:$BS,53,0)</f>
        <v>#N/A</v>
      </c>
      <c r="Y848" s="17" t="e">
        <f>VLOOKUP($A848,'DATA PENGUKURAN GARDU'!$A:$BS,54,0)</f>
        <v>#N/A</v>
      </c>
      <c r="Z848" s="17" t="e">
        <f>VLOOKUP($A848,'DATA PENGUKURAN GARDU'!$A:$BS,55,0)</f>
        <v>#N/A</v>
      </c>
      <c r="AA848" s="20" t="e">
        <f>VLOOKUP($B848,'DATA PENGUKURAN GARDU'!$A:$BS,42,0)</f>
        <v>#N/A</v>
      </c>
      <c r="AB848" s="21" t="e">
        <f t="shared" si="422"/>
        <v>#N/A</v>
      </c>
      <c r="AC848" s="20" t="e">
        <f>VLOOKUP($B848,'DATA PENGUKURAN GARDU'!$A:$BS,44,0)</f>
        <v>#N/A</v>
      </c>
      <c r="AD848" s="21" t="e">
        <f t="shared" si="423"/>
        <v>#N/A</v>
      </c>
      <c r="AE848" s="20" t="e">
        <f>VLOOKUP($B848,'DATA PENGUKURAN GARDU'!$A:$BS,46,0)</f>
        <v>#N/A</v>
      </c>
      <c r="AF848" s="21" t="e">
        <f t="shared" si="424"/>
        <v>#N/A</v>
      </c>
      <c r="AG848" s="20" t="e">
        <f>VLOOKUP($B848,'DATA PENGUKURAN GARDU'!$A:$BS,46,0)</f>
        <v>#N/A</v>
      </c>
      <c r="AH848" s="20" t="e">
        <f>VLOOKUP($B848,'DATA PENGUKURAN GARDU'!$A:$BS,53,0)</f>
        <v>#N/A</v>
      </c>
      <c r="AI848" s="20" t="e">
        <f>VLOOKUP($B848,'DATA PENGUKURAN GARDU'!$A:$BS,54,0)</f>
        <v>#N/A</v>
      </c>
      <c r="AJ848" s="17" t="e">
        <f>VLOOKUP($C848,'DATA PENGUKURAN GARDU'!$A:$BS,42,0)</f>
        <v>#N/A</v>
      </c>
      <c r="AK848" s="23" t="e">
        <f t="shared" si="425"/>
        <v>#N/A</v>
      </c>
      <c r="AL848" s="17" t="e">
        <f>VLOOKUP($C848,'DATA PENGUKURAN GARDU'!$A:$BS,44,0)</f>
        <v>#N/A</v>
      </c>
      <c r="AM848" s="23" t="e">
        <f t="shared" si="426"/>
        <v>#N/A</v>
      </c>
      <c r="AN848" s="17" t="e">
        <f>VLOOKUP($C848,'DATA PENGUKURAN GARDU'!$A:$BS,46,0)</f>
        <v>#N/A</v>
      </c>
      <c r="AO848" s="23" t="e">
        <f t="shared" si="427"/>
        <v>#N/A</v>
      </c>
      <c r="AP848" s="17" t="e">
        <f>VLOOKUP($C848,'DATA PENGUKURAN GARDU'!$A:$BS,46,0)</f>
        <v>#N/A</v>
      </c>
      <c r="AQ848" s="17" t="e">
        <f>VLOOKUP($C848,'DATA PENGUKURAN GARDU'!$A:$BS,53,0)</f>
        <v>#N/A</v>
      </c>
      <c r="AR848" s="17" t="e">
        <f>VLOOKUP($C848,'DATA PENGUKURAN GARDU'!$A:$BS,54,0)</f>
        <v>#N/A</v>
      </c>
      <c r="AS848" s="20" t="e">
        <f>VLOOKUP($D848,'DATA PENGUKURAN GARDU'!$A:$BS,42,0)</f>
        <v>#N/A</v>
      </c>
      <c r="AT848" s="21" t="e">
        <f t="shared" si="428"/>
        <v>#N/A</v>
      </c>
      <c r="AU848" s="20" t="e">
        <f>VLOOKUP($D848,'DATA PENGUKURAN GARDU'!$A:$BS,44,0)</f>
        <v>#N/A</v>
      </c>
      <c r="AV848" s="21" t="e">
        <f t="shared" si="429"/>
        <v>#N/A</v>
      </c>
      <c r="AW848" s="20" t="e">
        <f>VLOOKUP($D848,'DATA PENGUKURAN GARDU'!$A:$BS,46,0)</f>
        <v>#N/A</v>
      </c>
      <c r="AX848" s="21" t="e">
        <f t="shared" si="430"/>
        <v>#N/A</v>
      </c>
      <c r="AY848" s="20" t="e">
        <f>VLOOKUP($D848,'DATA PENGUKURAN GARDU'!$A:$BS,46,0)</f>
        <v>#N/A</v>
      </c>
      <c r="AZ848" s="20" t="e">
        <f>VLOOKUP($D848,'DATA PENGUKURAN GARDU'!$A:$BS,53,0)</f>
        <v>#N/A</v>
      </c>
      <c r="BA848" s="20" t="e">
        <f>VLOOKUP($D848,'DATA PENGUKURAN GARDU'!$A:$BS,54,0)</f>
        <v>#N/A</v>
      </c>
      <c r="BB848" s="17" t="e">
        <f>VLOOKUP($E848,'DATA PENGUKURAN GARDU'!$A:$BS,42,0)</f>
        <v>#N/A</v>
      </c>
      <c r="BC848" s="23" t="e">
        <f t="shared" si="431"/>
        <v>#N/A</v>
      </c>
      <c r="BD848" s="17" t="e">
        <f>VLOOKUP($E848,'DATA PENGUKURAN GARDU'!$A:$BS,44,0)</f>
        <v>#N/A</v>
      </c>
      <c r="BE848" s="23" t="e">
        <f t="shared" si="432"/>
        <v>#N/A</v>
      </c>
      <c r="BF848" s="17" t="e">
        <f>VLOOKUP($E848,'DATA PENGUKURAN GARDU'!$A:$BS,46,0)</f>
        <v>#N/A</v>
      </c>
      <c r="BG848" s="23" t="e">
        <f t="shared" si="433"/>
        <v>#N/A</v>
      </c>
      <c r="BH848" s="17" t="e">
        <f>VLOOKUP($E848,'DATA PENGUKURAN GARDU'!$A:$BS,46,0)</f>
        <v>#N/A</v>
      </c>
      <c r="BI848" s="17" t="e">
        <f>VLOOKUP($E848,'DATA PENGUKURAN GARDU'!$A:$BS,53,0)</f>
        <v>#N/A</v>
      </c>
      <c r="BJ848" s="17" t="e">
        <f>VLOOKUP($E848,'DATA PENGUKURAN GARDU'!$A:$BS,54,0)</f>
        <v>#N/A</v>
      </c>
      <c r="BK848" s="20" t="e">
        <f t="shared" si="444"/>
        <v>#N/A</v>
      </c>
      <c r="BL848" s="20" t="e">
        <f t="shared" si="445"/>
        <v>#N/A</v>
      </c>
      <c r="BM848" s="20" t="e">
        <f t="shared" si="446"/>
        <v>#N/A</v>
      </c>
      <c r="BN848" s="25" t="e">
        <f t="shared" si="447"/>
        <v>#N/A</v>
      </c>
      <c r="BO848" s="26" t="str">
        <f t="shared" si="448"/>
        <v>0</v>
      </c>
      <c r="BP848" s="21" t="e">
        <f t="shared" si="449"/>
        <v>#VALUE!</v>
      </c>
      <c r="BQ848" s="20" t="e">
        <f t="shared" si="450"/>
        <v>#N/A</v>
      </c>
      <c r="BR848" s="20" t="e">
        <v>#N/A</v>
      </c>
      <c r="BS848" s="9" t="e">
        <v>#N/A</v>
      </c>
      <c r="BT848" s="2" t="e">
        <f t="shared" si="451"/>
        <v>#VALUE!</v>
      </c>
      <c r="BU848" s="2" t="e">
        <f t="shared" si="434"/>
        <v>#N/A</v>
      </c>
      <c r="BV848" s="2" t="e">
        <f t="shared" si="435"/>
        <v>#N/A</v>
      </c>
    </row>
    <row r="849" s="2" customFormat="1" ht="22.95" customHeight="1" spans="1:74">
      <c r="A849" s="9" t="str">
        <f t="shared" si="436"/>
        <v>BB 177Induk</v>
      </c>
      <c r="B849" s="9" t="str">
        <f t="shared" si="437"/>
        <v>BB 177jurusan 1</v>
      </c>
      <c r="C849" s="9" t="str">
        <f t="shared" si="438"/>
        <v>BB 177jurusan 2</v>
      </c>
      <c r="D849" s="9" t="str">
        <f t="shared" si="439"/>
        <v>BB 177jurusan 3</v>
      </c>
      <c r="E849" s="9" t="str">
        <f t="shared" si="440"/>
        <v>BB 177jurusan 4</v>
      </c>
      <c r="F849" s="10" t="s">
        <v>491</v>
      </c>
      <c r="G849" s="10" t="s">
        <v>4</v>
      </c>
      <c r="H849" s="10" t="s">
        <v>1046</v>
      </c>
      <c r="I849" s="10" t="s">
        <v>11763</v>
      </c>
      <c r="J849" s="10" t="s">
        <v>11764</v>
      </c>
      <c r="K849" s="10" t="s">
        <v>7465</v>
      </c>
      <c r="L849" s="10"/>
      <c r="M849" s="10"/>
      <c r="N849" s="14">
        <f t="shared" si="441"/>
        <v>0</v>
      </c>
      <c r="O849" s="15" t="e">
        <f t="shared" si="442"/>
        <v>#VALUE!</v>
      </c>
      <c r="P849" s="15" t="e">
        <f t="shared" si="443"/>
        <v>#VALUE!</v>
      </c>
      <c r="Q849" s="17" t="e">
        <f>VLOOKUP($A849,'DATA PENGUKURAN GARDU'!$A:$BS,42,0)</f>
        <v>#N/A</v>
      </c>
      <c r="R849" s="18" t="e">
        <f t="shared" si="419"/>
        <v>#N/A</v>
      </c>
      <c r="S849" s="17" t="e">
        <f>VLOOKUP($A849,'DATA PENGUKURAN GARDU'!$A:$BS,44,0)</f>
        <v>#N/A</v>
      </c>
      <c r="T849" s="18" t="e">
        <f t="shared" si="420"/>
        <v>#N/A</v>
      </c>
      <c r="U849" s="17" t="e">
        <f>VLOOKUP($A849,'DATA PENGUKURAN GARDU'!$A:$BS,46,0)</f>
        <v>#N/A</v>
      </c>
      <c r="V849" s="18" t="e">
        <f t="shared" si="421"/>
        <v>#N/A</v>
      </c>
      <c r="W849" s="17" t="e">
        <f>VLOOKUP($A849,'DATA PENGUKURAN GARDU'!$A:$BS,48,0)</f>
        <v>#N/A</v>
      </c>
      <c r="X849" s="17" t="e">
        <f>VLOOKUP($A849,'DATA PENGUKURAN GARDU'!$A:$BS,53,0)</f>
        <v>#N/A</v>
      </c>
      <c r="Y849" s="17" t="e">
        <f>VLOOKUP($A849,'DATA PENGUKURAN GARDU'!$A:$BS,54,0)</f>
        <v>#N/A</v>
      </c>
      <c r="Z849" s="17" t="e">
        <f>VLOOKUP($A849,'DATA PENGUKURAN GARDU'!$A:$BS,55,0)</f>
        <v>#N/A</v>
      </c>
      <c r="AA849" s="20" t="e">
        <f>VLOOKUP($B849,'DATA PENGUKURAN GARDU'!$A:$BS,42,0)</f>
        <v>#N/A</v>
      </c>
      <c r="AB849" s="21" t="e">
        <f t="shared" si="422"/>
        <v>#N/A</v>
      </c>
      <c r="AC849" s="20" t="e">
        <f>VLOOKUP($B849,'DATA PENGUKURAN GARDU'!$A:$BS,44,0)</f>
        <v>#N/A</v>
      </c>
      <c r="AD849" s="21" t="e">
        <f t="shared" si="423"/>
        <v>#N/A</v>
      </c>
      <c r="AE849" s="20" t="e">
        <f>VLOOKUP($B849,'DATA PENGUKURAN GARDU'!$A:$BS,46,0)</f>
        <v>#N/A</v>
      </c>
      <c r="AF849" s="21" t="e">
        <f t="shared" si="424"/>
        <v>#N/A</v>
      </c>
      <c r="AG849" s="20" t="e">
        <f>VLOOKUP($B849,'DATA PENGUKURAN GARDU'!$A:$BS,46,0)</f>
        <v>#N/A</v>
      </c>
      <c r="AH849" s="20" t="e">
        <f>VLOOKUP($B849,'DATA PENGUKURAN GARDU'!$A:$BS,53,0)</f>
        <v>#N/A</v>
      </c>
      <c r="AI849" s="20" t="e">
        <f>VLOOKUP($B849,'DATA PENGUKURAN GARDU'!$A:$BS,54,0)</f>
        <v>#N/A</v>
      </c>
      <c r="AJ849" s="17" t="e">
        <f>VLOOKUP($C849,'DATA PENGUKURAN GARDU'!$A:$BS,42,0)</f>
        <v>#N/A</v>
      </c>
      <c r="AK849" s="23" t="e">
        <f t="shared" si="425"/>
        <v>#N/A</v>
      </c>
      <c r="AL849" s="17" t="e">
        <f>VLOOKUP($C849,'DATA PENGUKURAN GARDU'!$A:$BS,44,0)</f>
        <v>#N/A</v>
      </c>
      <c r="AM849" s="23" t="e">
        <f t="shared" si="426"/>
        <v>#N/A</v>
      </c>
      <c r="AN849" s="17" t="e">
        <f>VLOOKUP($C849,'DATA PENGUKURAN GARDU'!$A:$BS,46,0)</f>
        <v>#N/A</v>
      </c>
      <c r="AO849" s="23" t="e">
        <f t="shared" si="427"/>
        <v>#N/A</v>
      </c>
      <c r="AP849" s="17" t="e">
        <f>VLOOKUP($C849,'DATA PENGUKURAN GARDU'!$A:$BS,46,0)</f>
        <v>#N/A</v>
      </c>
      <c r="AQ849" s="17" t="e">
        <f>VLOOKUP($C849,'DATA PENGUKURAN GARDU'!$A:$BS,53,0)</f>
        <v>#N/A</v>
      </c>
      <c r="AR849" s="17" t="e">
        <f>VLOOKUP($C849,'DATA PENGUKURAN GARDU'!$A:$BS,54,0)</f>
        <v>#N/A</v>
      </c>
      <c r="AS849" s="20" t="e">
        <f>VLOOKUP($D849,'DATA PENGUKURAN GARDU'!$A:$BS,42,0)</f>
        <v>#N/A</v>
      </c>
      <c r="AT849" s="21" t="e">
        <f t="shared" si="428"/>
        <v>#N/A</v>
      </c>
      <c r="AU849" s="20" t="e">
        <f>VLOOKUP($D849,'DATA PENGUKURAN GARDU'!$A:$BS,44,0)</f>
        <v>#N/A</v>
      </c>
      <c r="AV849" s="21" t="e">
        <f t="shared" si="429"/>
        <v>#N/A</v>
      </c>
      <c r="AW849" s="20" t="e">
        <f>VLOOKUP($D849,'DATA PENGUKURAN GARDU'!$A:$BS,46,0)</f>
        <v>#N/A</v>
      </c>
      <c r="AX849" s="21" t="e">
        <f t="shared" si="430"/>
        <v>#N/A</v>
      </c>
      <c r="AY849" s="20" t="e">
        <f>VLOOKUP($D849,'DATA PENGUKURAN GARDU'!$A:$BS,46,0)</f>
        <v>#N/A</v>
      </c>
      <c r="AZ849" s="20" t="e">
        <f>VLOOKUP($D849,'DATA PENGUKURAN GARDU'!$A:$BS,53,0)</f>
        <v>#N/A</v>
      </c>
      <c r="BA849" s="20" t="e">
        <f>VLOOKUP($D849,'DATA PENGUKURAN GARDU'!$A:$BS,54,0)</f>
        <v>#N/A</v>
      </c>
      <c r="BB849" s="17" t="e">
        <f>VLOOKUP($E849,'DATA PENGUKURAN GARDU'!$A:$BS,42,0)</f>
        <v>#N/A</v>
      </c>
      <c r="BC849" s="23" t="e">
        <f t="shared" si="431"/>
        <v>#N/A</v>
      </c>
      <c r="BD849" s="17" t="e">
        <f>VLOOKUP($E849,'DATA PENGUKURAN GARDU'!$A:$BS,44,0)</f>
        <v>#N/A</v>
      </c>
      <c r="BE849" s="23" t="e">
        <f t="shared" si="432"/>
        <v>#N/A</v>
      </c>
      <c r="BF849" s="17" t="e">
        <f>VLOOKUP($E849,'DATA PENGUKURAN GARDU'!$A:$BS,46,0)</f>
        <v>#N/A</v>
      </c>
      <c r="BG849" s="23" t="e">
        <f t="shared" si="433"/>
        <v>#N/A</v>
      </c>
      <c r="BH849" s="17" t="e">
        <f>VLOOKUP($E849,'DATA PENGUKURAN GARDU'!$A:$BS,46,0)</f>
        <v>#N/A</v>
      </c>
      <c r="BI849" s="17" t="e">
        <f>VLOOKUP($E849,'DATA PENGUKURAN GARDU'!$A:$BS,53,0)</f>
        <v>#N/A</v>
      </c>
      <c r="BJ849" s="17" t="e">
        <f>VLOOKUP($E849,'DATA PENGUKURAN GARDU'!$A:$BS,54,0)</f>
        <v>#N/A</v>
      </c>
      <c r="BK849" s="20" t="e">
        <f t="shared" si="444"/>
        <v>#N/A</v>
      </c>
      <c r="BL849" s="20" t="e">
        <f t="shared" si="445"/>
        <v>#N/A</v>
      </c>
      <c r="BM849" s="20" t="e">
        <f t="shared" si="446"/>
        <v>#N/A</v>
      </c>
      <c r="BN849" s="25" t="e">
        <f t="shared" si="447"/>
        <v>#N/A</v>
      </c>
      <c r="BO849" s="26" t="str">
        <f t="shared" si="448"/>
        <v>0</v>
      </c>
      <c r="BP849" s="21" t="e">
        <f t="shared" si="449"/>
        <v>#VALUE!</v>
      </c>
      <c r="BQ849" s="20" t="e">
        <f t="shared" si="450"/>
        <v>#N/A</v>
      </c>
      <c r="BR849" s="20" t="e">
        <v>#N/A</v>
      </c>
      <c r="BS849" s="9" t="e">
        <v>#N/A</v>
      </c>
      <c r="BT849" s="2" t="e">
        <f t="shared" si="451"/>
        <v>#VALUE!</v>
      </c>
      <c r="BU849" s="2" t="e">
        <f t="shared" si="434"/>
        <v>#N/A</v>
      </c>
      <c r="BV849" s="2" t="e">
        <f t="shared" si="435"/>
        <v>#N/A</v>
      </c>
    </row>
    <row r="850" s="2" customFormat="1" ht="22.95" customHeight="1" spans="1:74">
      <c r="A850" s="9" t="str">
        <f t="shared" si="436"/>
        <v>K-146Induk</v>
      </c>
      <c r="B850" s="9" t="str">
        <f t="shared" si="437"/>
        <v>K-146jurusan 1</v>
      </c>
      <c r="C850" s="9" t="str">
        <f t="shared" si="438"/>
        <v>K-146jurusan 2</v>
      </c>
      <c r="D850" s="9" t="str">
        <f t="shared" si="439"/>
        <v>K-146jurusan 3</v>
      </c>
      <c r="E850" s="9" t="str">
        <f t="shared" si="440"/>
        <v>K-146jurusan 4</v>
      </c>
      <c r="F850" s="10" t="s">
        <v>462</v>
      </c>
      <c r="G850" s="10" t="s">
        <v>132</v>
      </c>
      <c r="H850" s="10" t="s">
        <v>1047</v>
      </c>
      <c r="I850" s="10" t="s">
        <v>11765</v>
      </c>
      <c r="J850" s="10" t="s">
        <v>11435</v>
      </c>
      <c r="K850" s="10" t="s">
        <v>7465</v>
      </c>
      <c r="L850" s="10"/>
      <c r="M850" s="10"/>
      <c r="N850" s="14">
        <f t="shared" si="441"/>
        <v>0</v>
      </c>
      <c r="O850" s="15" t="e">
        <f t="shared" si="442"/>
        <v>#VALUE!</v>
      </c>
      <c r="P850" s="15" t="e">
        <f t="shared" si="443"/>
        <v>#VALUE!</v>
      </c>
      <c r="Q850" s="17" t="e">
        <f>VLOOKUP($A850,'DATA PENGUKURAN GARDU'!$A:$BS,42,0)</f>
        <v>#N/A</v>
      </c>
      <c r="R850" s="18" t="e">
        <f t="shared" ref="R850:R913" si="452">Q850/$P850*100</f>
        <v>#N/A</v>
      </c>
      <c r="S850" s="17" t="e">
        <f>VLOOKUP($A850,'DATA PENGUKURAN GARDU'!$A:$BS,44,0)</f>
        <v>#N/A</v>
      </c>
      <c r="T850" s="18" t="e">
        <f t="shared" ref="T850:T913" si="453">S850/$P850*100</f>
        <v>#N/A</v>
      </c>
      <c r="U850" s="17" t="e">
        <f>VLOOKUP($A850,'DATA PENGUKURAN GARDU'!$A:$BS,46,0)</f>
        <v>#N/A</v>
      </c>
      <c r="V850" s="18" t="e">
        <f t="shared" ref="V850:V913" si="454">U850/$P850*100</f>
        <v>#N/A</v>
      </c>
      <c r="W850" s="17" t="e">
        <f>VLOOKUP($A850,'DATA PENGUKURAN GARDU'!$A:$BS,48,0)</f>
        <v>#N/A</v>
      </c>
      <c r="X850" s="17" t="e">
        <f>VLOOKUP($A850,'DATA PENGUKURAN GARDU'!$A:$BS,53,0)</f>
        <v>#N/A</v>
      </c>
      <c r="Y850" s="17" t="e">
        <f>VLOOKUP($A850,'DATA PENGUKURAN GARDU'!$A:$BS,54,0)</f>
        <v>#N/A</v>
      </c>
      <c r="Z850" s="17" t="e">
        <f>VLOOKUP($A850,'DATA PENGUKURAN GARDU'!$A:$BS,55,0)</f>
        <v>#N/A</v>
      </c>
      <c r="AA850" s="20" t="e">
        <f>VLOOKUP($B850,'DATA PENGUKURAN GARDU'!$A:$BS,42,0)</f>
        <v>#N/A</v>
      </c>
      <c r="AB850" s="21" t="e">
        <f t="shared" ref="AB850:AB913" si="455">AA850/$P850*100</f>
        <v>#N/A</v>
      </c>
      <c r="AC850" s="20" t="e">
        <f>VLOOKUP($B850,'DATA PENGUKURAN GARDU'!$A:$BS,44,0)</f>
        <v>#N/A</v>
      </c>
      <c r="AD850" s="21" t="e">
        <f t="shared" ref="AD850:AD913" si="456">AC850/$P850*100</f>
        <v>#N/A</v>
      </c>
      <c r="AE850" s="20" t="e">
        <f>VLOOKUP($B850,'DATA PENGUKURAN GARDU'!$A:$BS,46,0)</f>
        <v>#N/A</v>
      </c>
      <c r="AF850" s="21" t="e">
        <f t="shared" ref="AF850:AF913" si="457">AE850/$P850*100</f>
        <v>#N/A</v>
      </c>
      <c r="AG850" s="20" t="e">
        <f>VLOOKUP($B850,'DATA PENGUKURAN GARDU'!$A:$BS,46,0)</f>
        <v>#N/A</v>
      </c>
      <c r="AH850" s="20" t="e">
        <f>VLOOKUP($B850,'DATA PENGUKURAN GARDU'!$A:$BS,53,0)</f>
        <v>#N/A</v>
      </c>
      <c r="AI850" s="20" t="e">
        <f>VLOOKUP($B850,'DATA PENGUKURAN GARDU'!$A:$BS,54,0)</f>
        <v>#N/A</v>
      </c>
      <c r="AJ850" s="17" t="e">
        <f>VLOOKUP($C850,'DATA PENGUKURAN GARDU'!$A:$BS,42,0)</f>
        <v>#N/A</v>
      </c>
      <c r="AK850" s="23" t="e">
        <f t="shared" ref="AK850:AK913" si="458">AJ850/$P850*100</f>
        <v>#N/A</v>
      </c>
      <c r="AL850" s="17" t="e">
        <f>VLOOKUP($C850,'DATA PENGUKURAN GARDU'!$A:$BS,44,0)</f>
        <v>#N/A</v>
      </c>
      <c r="AM850" s="23" t="e">
        <f t="shared" ref="AM850:AM913" si="459">AL850/$P850*100</f>
        <v>#N/A</v>
      </c>
      <c r="AN850" s="17" t="e">
        <f>VLOOKUP($C850,'DATA PENGUKURAN GARDU'!$A:$BS,46,0)</f>
        <v>#N/A</v>
      </c>
      <c r="AO850" s="23" t="e">
        <f t="shared" ref="AO850:AO913" si="460">AN850/$P850*100</f>
        <v>#N/A</v>
      </c>
      <c r="AP850" s="17" t="e">
        <f>VLOOKUP($C850,'DATA PENGUKURAN GARDU'!$A:$BS,46,0)</f>
        <v>#N/A</v>
      </c>
      <c r="AQ850" s="17" t="e">
        <f>VLOOKUP($C850,'DATA PENGUKURAN GARDU'!$A:$BS,53,0)</f>
        <v>#N/A</v>
      </c>
      <c r="AR850" s="17" t="e">
        <f>VLOOKUP($C850,'DATA PENGUKURAN GARDU'!$A:$BS,54,0)</f>
        <v>#N/A</v>
      </c>
      <c r="AS850" s="20" t="e">
        <f>VLOOKUP($D850,'DATA PENGUKURAN GARDU'!$A:$BS,42,0)</f>
        <v>#N/A</v>
      </c>
      <c r="AT850" s="21" t="e">
        <f t="shared" ref="AT850:AT913" si="461">AS850/$P850*100</f>
        <v>#N/A</v>
      </c>
      <c r="AU850" s="20" t="e">
        <f>VLOOKUP($D850,'DATA PENGUKURAN GARDU'!$A:$BS,44,0)</f>
        <v>#N/A</v>
      </c>
      <c r="AV850" s="21" t="e">
        <f t="shared" ref="AV850:AV913" si="462">AU850/$P850*100</f>
        <v>#N/A</v>
      </c>
      <c r="AW850" s="20" t="e">
        <f>VLOOKUP($D850,'DATA PENGUKURAN GARDU'!$A:$BS,46,0)</f>
        <v>#N/A</v>
      </c>
      <c r="AX850" s="21" t="e">
        <f t="shared" ref="AX850:AX913" si="463">AW850/$P850*100</f>
        <v>#N/A</v>
      </c>
      <c r="AY850" s="20" t="e">
        <f>VLOOKUP($D850,'DATA PENGUKURAN GARDU'!$A:$BS,46,0)</f>
        <v>#N/A</v>
      </c>
      <c r="AZ850" s="20" t="e">
        <f>VLOOKUP($D850,'DATA PENGUKURAN GARDU'!$A:$BS,53,0)</f>
        <v>#N/A</v>
      </c>
      <c r="BA850" s="20" t="e">
        <f>VLOOKUP($D850,'DATA PENGUKURAN GARDU'!$A:$BS,54,0)</f>
        <v>#N/A</v>
      </c>
      <c r="BB850" s="17" t="e">
        <f>VLOOKUP($E850,'DATA PENGUKURAN GARDU'!$A:$BS,42,0)</f>
        <v>#N/A</v>
      </c>
      <c r="BC850" s="23" t="e">
        <f t="shared" ref="BC850:BC913" si="464">BB850/$P850*100</f>
        <v>#N/A</v>
      </c>
      <c r="BD850" s="17" t="e">
        <f>VLOOKUP($E850,'DATA PENGUKURAN GARDU'!$A:$BS,44,0)</f>
        <v>#N/A</v>
      </c>
      <c r="BE850" s="23" t="e">
        <f t="shared" ref="BE850:BE913" si="465">BD850/$P850*100</f>
        <v>#N/A</v>
      </c>
      <c r="BF850" s="17" t="e">
        <f>VLOOKUP($E850,'DATA PENGUKURAN GARDU'!$A:$BS,46,0)</f>
        <v>#N/A</v>
      </c>
      <c r="BG850" s="23" t="e">
        <f t="shared" ref="BG850:BG913" si="466">BF850/$P850*100</f>
        <v>#N/A</v>
      </c>
      <c r="BH850" s="17" t="e">
        <f>VLOOKUP($E850,'DATA PENGUKURAN GARDU'!$A:$BS,46,0)</f>
        <v>#N/A</v>
      </c>
      <c r="BI850" s="17" t="e">
        <f>VLOOKUP($E850,'DATA PENGUKURAN GARDU'!$A:$BS,53,0)</f>
        <v>#N/A</v>
      </c>
      <c r="BJ850" s="17" t="e">
        <f>VLOOKUP($E850,'DATA PENGUKURAN GARDU'!$A:$BS,54,0)</f>
        <v>#N/A</v>
      </c>
      <c r="BK850" s="20" t="e">
        <f t="shared" si="444"/>
        <v>#N/A</v>
      </c>
      <c r="BL850" s="20" t="e">
        <f t="shared" si="445"/>
        <v>#N/A</v>
      </c>
      <c r="BM850" s="20" t="e">
        <f t="shared" si="446"/>
        <v>#N/A</v>
      </c>
      <c r="BN850" s="25" t="e">
        <f t="shared" si="447"/>
        <v>#N/A</v>
      </c>
      <c r="BO850" s="26" t="str">
        <f t="shared" si="448"/>
        <v>0</v>
      </c>
      <c r="BP850" s="21" t="e">
        <f t="shared" si="449"/>
        <v>#VALUE!</v>
      </c>
      <c r="BQ850" s="20" t="e">
        <f t="shared" si="450"/>
        <v>#N/A</v>
      </c>
      <c r="BR850" s="20" t="e">
        <v>#N/A</v>
      </c>
      <c r="BS850" s="9" t="e">
        <v>#N/A</v>
      </c>
      <c r="BT850" s="2" t="e">
        <f t="shared" si="451"/>
        <v>#VALUE!</v>
      </c>
      <c r="BU850" s="2" t="e">
        <f t="shared" si="434"/>
        <v>#N/A</v>
      </c>
      <c r="BV850" s="2" t="e">
        <f t="shared" si="435"/>
        <v>#N/A</v>
      </c>
    </row>
    <row r="851" s="2" customFormat="1" ht="22.95" customHeight="1" spans="1:74">
      <c r="A851" s="9" t="str">
        <f t="shared" si="436"/>
        <v>K-151Induk</v>
      </c>
      <c r="B851" s="9" t="str">
        <f t="shared" si="437"/>
        <v>K-151jurusan 1</v>
      </c>
      <c r="C851" s="9" t="str">
        <f t="shared" si="438"/>
        <v>K-151jurusan 2</v>
      </c>
      <c r="D851" s="9" t="str">
        <f t="shared" si="439"/>
        <v>K-151jurusan 3</v>
      </c>
      <c r="E851" s="9" t="str">
        <f t="shared" si="440"/>
        <v>K-151jurusan 4</v>
      </c>
      <c r="F851" s="10" t="s">
        <v>462</v>
      </c>
      <c r="G851" s="10" t="s">
        <v>132</v>
      </c>
      <c r="H851" s="10" t="s">
        <v>1049</v>
      </c>
      <c r="I851" s="10" t="s">
        <v>11768</v>
      </c>
      <c r="J851" s="10" t="s">
        <v>11769</v>
      </c>
      <c r="K851" s="10" t="s">
        <v>7465</v>
      </c>
      <c r="L851" s="10"/>
      <c r="M851" s="10"/>
      <c r="N851" s="14">
        <f t="shared" si="441"/>
        <v>0</v>
      </c>
      <c r="O851" s="15" t="e">
        <f t="shared" si="442"/>
        <v>#VALUE!</v>
      </c>
      <c r="P851" s="15" t="e">
        <f t="shared" si="443"/>
        <v>#VALUE!</v>
      </c>
      <c r="Q851" s="17" t="e">
        <f>VLOOKUP($A851,'DATA PENGUKURAN GARDU'!$A:$BS,42,0)</f>
        <v>#N/A</v>
      </c>
      <c r="R851" s="18" t="e">
        <f t="shared" si="452"/>
        <v>#N/A</v>
      </c>
      <c r="S851" s="17" t="e">
        <f>VLOOKUP($A851,'DATA PENGUKURAN GARDU'!$A:$BS,44,0)</f>
        <v>#N/A</v>
      </c>
      <c r="T851" s="18" t="e">
        <f t="shared" si="453"/>
        <v>#N/A</v>
      </c>
      <c r="U851" s="17" t="e">
        <f>VLOOKUP($A851,'DATA PENGUKURAN GARDU'!$A:$BS,46,0)</f>
        <v>#N/A</v>
      </c>
      <c r="V851" s="18" t="e">
        <f t="shared" si="454"/>
        <v>#N/A</v>
      </c>
      <c r="W851" s="17" t="e">
        <f>VLOOKUP($A851,'DATA PENGUKURAN GARDU'!$A:$BS,48,0)</f>
        <v>#N/A</v>
      </c>
      <c r="X851" s="17" t="e">
        <f>VLOOKUP($A851,'DATA PENGUKURAN GARDU'!$A:$BS,53,0)</f>
        <v>#N/A</v>
      </c>
      <c r="Y851" s="17" t="e">
        <f>VLOOKUP($A851,'DATA PENGUKURAN GARDU'!$A:$BS,54,0)</f>
        <v>#N/A</v>
      </c>
      <c r="Z851" s="17" t="e">
        <f>VLOOKUP($A851,'DATA PENGUKURAN GARDU'!$A:$BS,55,0)</f>
        <v>#N/A</v>
      </c>
      <c r="AA851" s="20" t="e">
        <f>VLOOKUP($B851,'DATA PENGUKURAN GARDU'!$A:$BS,42,0)</f>
        <v>#N/A</v>
      </c>
      <c r="AB851" s="21" t="e">
        <f t="shared" si="455"/>
        <v>#N/A</v>
      </c>
      <c r="AC851" s="20" t="e">
        <f>VLOOKUP($B851,'DATA PENGUKURAN GARDU'!$A:$BS,44,0)</f>
        <v>#N/A</v>
      </c>
      <c r="AD851" s="21" t="e">
        <f t="shared" si="456"/>
        <v>#N/A</v>
      </c>
      <c r="AE851" s="20" t="e">
        <f>VLOOKUP($B851,'DATA PENGUKURAN GARDU'!$A:$BS,46,0)</f>
        <v>#N/A</v>
      </c>
      <c r="AF851" s="21" t="e">
        <f t="shared" si="457"/>
        <v>#N/A</v>
      </c>
      <c r="AG851" s="20" t="e">
        <f>VLOOKUP($B851,'DATA PENGUKURAN GARDU'!$A:$BS,46,0)</f>
        <v>#N/A</v>
      </c>
      <c r="AH851" s="20" t="e">
        <f>VLOOKUP($B851,'DATA PENGUKURAN GARDU'!$A:$BS,53,0)</f>
        <v>#N/A</v>
      </c>
      <c r="AI851" s="20" t="e">
        <f>VLOOKUP($B851,'DATA PENGUKURAN GARDU'!$A:$BS,54,0)</f>
        <v>#N/A</v>
      </c>
      <c r="AJ851" s="17" t="e">
        <f>VLOOKUP($C851,'DATA PENGUKURAN GARDU'!$A:$BS,42,0)</f>
        <v>#N/A</v>
      </c>
      <c r="AK851" s="23" t="e">
        <f t="shared" si="458"/>
        <v>#N/A</v>
      </c>
      <c r="AL851" s="17" t="e">
        <f>VLOOKUP($C851,'DATA PENGUKURAN GARDU'!$A:$BS,44,0)</f>
        <v>#N/A</v>
      </c>
      <c r="AM851" s="23" t="e">
        <f t="shared" si="459"/>
        <v>#N/A</v>
      </c>
      <c r="AN851" s="17" t="e">
        <f>VLOOKUP($C851,'DATA PENGUKURAN GARDU'!$A:$BS,46,0)</f>
        <v>#N/A</v>
      </c>
      <c r="AO851" s="23" t="e">
        <f t="shared" si="460"/>
        <v>#N/A</v>
      </c>
      <c r="AP851" s="17" t="e">
        <f>VLOOKUP($C851,'DATA PENGUKURAN GARDU'!$A:$BS,46,0)</f>
        <v>#N/A</v>
      </c>
      <c r="AQ851" s="17" t="e">
        <f>VLOOKUP($C851,'DATA PENGUKURAN GARDU'!$A:$BS,53,0)</f>
        <v>#N/A</v>
      </c>
      <c r="AR851" s="17" t="e">
        <f>VLOOKUP($C851,'DATA PENGUKURAN GARDU'!$A:$BS,54,0)</f>
        <v>#N/A</v>
      </c>
      <c r="AS851" s="20" t="e">
        <f>VLOOKUP($D851,'DATA PENGUKURAN GARDU'!$A:$BS,42,0)</f>
        <v>#N/A</v>
      </c>
      <c r="AT851" s="21" t="e">
        <f t="shared" si="461"/>
        <v>#N/A</v>
      </c>
      <c r="AU851" s="20" t="e">
        <f>VLOOKUP($D851,'DATA PENGUKURAN GARDU'!$A:$BS,44,0)</f>
        <v>#N/A</v>
      </c>
      <c r="AV851" s="21" t="e">
        <f t="shared" si="462"/>
        <v>#N/A</v>
      </c>
      <c r="AW851" s="20" t="e">
        <f>VLOOKUP($D851,'DATA PENGUKURAN GARDU'!$A:$BS,46,0)</f>
        <v>#N/A</v>
      </c>
      <c r="AX851" s="21" t="e">
        <f t="shared" si="463"/>
        <v>#N/A</v>
      </c>
      <c r="AY851" s="20" t="e">
        <f>VLOOKUP($D851,'DATA PENGUKURAN GARDU'!$A:$BS,46,0)</f>
        <v>#N/A</v>
      </c>
      <c r="AZ851" s="20" t="e">
        <f>VLOOKUP($D851,'DATA PENGUKURAN GARDU'!$A:$BS,53,0)</f>
        <v>#N/A</v>
      </c>
      <c r="BA851" s="20" t="e">
        <f>VLOOKUP($D851,'DATA PENGUKURAN GARDU'!$A:$BS,54,0)</f>
        <v>#N/A</v>
      </c>
      <c r="BB851" s="17" t="e">
        <f>VLOOKUP($E851,'DATA PENGUKURAN GARDU'!$A:$BS,42,0)</f>
        <v>#N/A</v>
      </c>
      <c r="BC851" s="23" t="e">
        <f t="shared" si="464"/>
        <v>#N/A</v>
      </c>
      <c r="BD851" s="17" t="e">
        <f>VLOOKUP($E851,'DATA PENGUKURAN GARDU'!$A:$BS,44,0)</f>
        <v>#N/A</v>
      </c>
      <c r="BE851" s="23" t="e">
        <f t="shared" si="465"/>
        <v>#N/A</v>
      </c>
      <c r="BF851" s="17" t="e">
        <f>VLOOKUP($E851,'DATA PENGUKURAN GARDU'!$A:$BS,46,0)</f>
        <v>#N/A</v>
      </c>
      <c r="BG851" s="23" t="e">
        <f t="shared" si="466"/>
        <v>#N/A</v>
      </c>
      <c r="BH851" s="17" t="e">
        <f>VLOOKUP($E851,'DATA PENGUKURAN GARDU'!$A:$BS,46,0)</f>
        <v>#N/A</v>
      </c>
      <c r="BI851" s="17" t="e">
        <f>VLOOKUP($E851,'DATA PENGUKURAN GARDU'!$A:$BS,53,0)</f>
        <v>#N/A</v>
      </c>
      <c r="BJ851" s="17" t="e">
        <f>VLOOKUP($E851,'DATA PENGUKURAN GARDU'!$A:$BS,54,0)</f>
        <v>#N/A</v>
      </c>
      <c r="BK851" s="20" t="e">
        <f t="shared" si="444"/>
        <v>#N/A</v>
      </c>
      <c r="BL851" s="20" t="e">
        <f t="shared" si="445"/>
        <v>#N/A</v>
      </c>
      <c r="BM851" s="20" t="e">
        <f t="shared" si="446"/>
        <v>#N/A</v>
      </c>
      <c r="BN851" s="25" t="e">
        <f t="shared" si="447"/>
        <v>#N/A</v>
      </c>
      <c r="BO851" s="26" t="str">
        <f t="shared" si="448"/>
        <v>0</v>
      </c>
      <c r="BP851" s="21" t="e">
        <f t="shared" si="449"/>
        <v>#VALUE!</v>
      </c>
      <c r="BQ851" s="20" t="e">
        <f t="shared" si="450"/>
        <v>#N/A</v>
      </c>
      <c r="BR851" s="20" t="e">
        <v>#N/A</v>
      </c>
      <c r="BS851" s="9" t="e">
        <v>#N/A</v>
      </c>
      <c r="BT851" s="2" t="e">
        <f t="shared" si="451"/>
        <v>#VALUE!</v>
      </c>
      <c r="BU851" s="2" t="e">
        <f t="shared" si="434"/>
        <v>#N/A</v>
      </c>
      <c r="BV851" s="2" t="e">
        <f t="shared" si="435"/>
        <v>#N/A</v>
      </c>
    </row>
    <row r="852" s="2" customFormat="1" ht="22.95" customHeight="1" spans="1:74">
      <c r="A852" s="9" t="str">
        <f t="shared" si="436"/>
        <v>BB 106Induk</v>
      </c>
      <c r="B852" s="9" t="str">
        <f t="shared" si="437"/>
        <v>BB 106jurusan 1</v>
      </c>
      <c r="C852" s="9" t="str">
        <f t="shared" si="438"/>
        <v>BB 106jurusan 2</v>
      </c>
      <c r="D852" s="9" t="str">
        <f t="shared" si="439"/>
        <v>BB 106jurusan 3</v>
      </c>
      <c r="E852" s="9" t="str">
        <f t="shared" si="440"/>
        <v>BB 106jurusan 4</v>
      </c>
      <c r="F852" s="10" t="s">
        <v>451</v>
      </c>
      <c r="G852" s="10" t="s">
        <v>4</v>
      </c>
      <c r="H852" s="10" t="s">
        <v>1050</v>
      </c>
      <c r="I852" s="10" t="s">
        <v>11770</v>
      </c>
      <c r="J852" s="10" t="s">
        <v>11771</v>
      </c>
      <c r="K852" s="10" t="s">
        <v>7465</v>
      </c>
      <c r="L852" s="10"/>
      <c r="M852" s="10"/>
      <c r="N852" s="14">
        <f t="shared" si="441"/>
        <v>0</v>
      </c>
      <c r="O852" s="15" t="e">
        <f t="shared" si="442"/>
        <v>#VALUE!</v>
      </c>
      <c r="P852" s="15" t="e">
        <f t="shared" si="443"/>
        <v>#VALUE!</v>
      </c>
      <c r="Q852" s="17" t="e">
        <f>VLOOKUP($A852,'DATA PENGUKURAN GARDU'!$A:$BS,42,0)</f>
        <v>#N/A</v>
      </c>
      <c r="R852" s="18" t="e">
        <f t="shared" si="452"/>
        <v>#N/A</v>
      </c>
      <c r="S852" s="17" t="e">
        <f>VLOOKUP($A852,'DATA PENGUKURAN GARDU'!$A:$BS,44,0)</f>
        <v>#N/A</v>
      </c>
      <c r="T852" s="18" t="e">
        <f t="shared" si="453"/>
        <v>#N/A</v>
      </c>
      <c r="U852" s="17" t="e">
        <f>VLOOKUP($A852,'DATA PENGUKURAN GARDU'!$A:$BS,46,0)</f>
        <v>#N/A</v>
      </c>
      <c r="V852" s="18" t="e">
        <f t="shared" si="454"/>
        <v>#N/A</v>
      </c>
      <c r="W852" s="17" t="e">
        <f>VLOOKUP($A852,'DATA PENGUKURAN GARDU'!$A:$BS,48,0)</f>
        <v>#N/A</v>
      </c>
      <c r="X852" s="17" t="e">
        <f>VLOOKUP($A852,'DATA PENGUKURAN GARDU'!$A:$BS,53,0)</f>
        <v>#N/A</v>
      </c>
      <c r="Y852" s="17" t="e">
        <f>VLOOKUP($A852,'DATA PENGUKURAN GARDU'!$A:$BS,54,0)</f>
        <v>#N/A</v>
      </c>
      <c r="Z852" s="17" t="e">
        <f>VLOOKUP($A852,'DATA PENGUKURAN GARDU'!$A:$BS,55,0)</f>
        <v>#N/A</v>
      </c>
      <c r="AA852" s="20" t="e">
        <f>VLOOKUP($B852,'DATA PENGUKURAN GARDU'!$A:$BS,42,0)</f>
        <v>#N/A</v>
      </c>
      <c r="AB852" s="21" t="e">
        <f t="shared" si="455"/>
        <v>#N/A</v>
      </c>
      <c r="AC852" s="20" t="e">
        <f>VLOOKUP($B852,'DATA PENGUKURAN GARDU'!$A:$BS,44,0)</f>
        <v>#N/A</v>
      </c>
      <c r="AD852" s="21" t="e">
        <f t="shared" si="456"/>
        <v>#N/A</v>
      </c>
      <c r="AE852" s="20" t="e">
        <f>VLOOKUP($B852,'DATA PENGUKURAN GARDU'!$A:$BS,46,0)</f>
        <v>#N/A</v>
      </c>
      <c r="AF852" s="21" t="e">
        <f t="shared" si="457"/>
        <v>#N/A</v>
      </c>
      <c r="AG852" s="20" t="e">
        <f>VLOOKUP($B852,'DATA PENGUKURAN GARDU'!$A:$BS,46,0)</f>
        <v>#N/A</v>
      </c>
      <c r="AH852" s="20" t="e">
        <f>VLOOKUP($B852,'DATA PENGUKURAN GARDU'!$A:$BS,53,0)</f>
        <v>#N/A</v>
      </c>
      <c r="AI852" s="20" t="e">
        <f>VLOOKUP($B852,'DATA PENGUKURAN GARDU'!$A:$BS,54,0)</f>
        <v>#N/A</v>
      </c>
      <c r="AJ852" s="17" t="e">
        <f>VLOOKUP($C852,'DATA PENGUKURAN GARDU'!$A:$BS,42,0)</f>
        <v>#N/A</v>
      </c>
      <c r="AK852" s="23" t="e">
        <f t="shared" si="458"/>
        <v>#N/A</v>
      </c>
      <c r="AL852" s="17" t="e">
        <f>VLOOKUP($C852,'DATA PENGUKURAN GARDU'!$A:$BS,44,0)</f>
        <v>#N/A</v>
      </c>
      <c r="AM852" s="23" t="e">
        <f t="shared" si="459"/>
        <v>#N/A</v>
      </c>
      <c r="AN852" s="17" t="e">
        <f>VLOOKUP($C852,'DATA PENGUKURAN GARDU'!$A:$BS,46,0)</f>
        <v>#N/A</v>
      </c>
      <c r="AO852" s="23" t="e">
        <f t="shared" si="460"/>
        <v>#N/A</v>
      </c>
      <c r="AP852" s="17" t="e">
        <f>VLOOKUP($C852,'DATA PENGUKURAN GARDU'!$A:$BS,46,0)</f>
        <v>#N/A</v>
      </c>
      <c r="AQ852" s="17" t="e">
        <f>VLOOKUP($C852,'DATA PENGUKURAN GARDU'!$A:$BS,53,0)</f>
        <v>#N/A</v>
      </c>
      <c r="AR852" s="17" t="e">
        <f>VLOOKUP($C852,'DATA PENGUKURAN GARDU'!$A:$BS,54,0)</f>
        <v>#N/A</v>
      </c>
      <c r="AS852" s="20" t="e">
        <f>VLOOKUP($D852,'DATA PENGUKURAN GARDU'!$A:$BS,42,0)</f>
        <v>#N/A</v>
      </c>
      <c r="AT852" s="21" t="e">
        <f t="shared" si="461"/>
        <v>#N/A</v>
      </c>
      <c r="AU852" s="20" t="e">
        <f>VLOOKUP($D852,'DATA PENGUKURAN GARDU'!$A:$BS,44,0)</f>
        <v>#N/A</v>
      </c>
      <c r="AV852" s="21" t="e">
        <f t="shared" si="462"/>
        <v>#N/A</v>
      </c>
      <c r="AW852" s="20" t="e">
        <f>VLOOKUP($D852,'DATA PENGUKURAN GARDU'!$A:$BS,46,0)</f>
        <v>#N/A</v>
      </c>
      <c r="AX852" s="21" t="e">
        <f t="shared" si="463"/>
        <v>#N/A</v>
      </c>
      <c r="AY852" s="20" t="e">
        <f>VLOOKUP($D852,'DATA PENGUKURAN GARDU'!$A:$BS,46,0)</f>
        <v>#N/A</v>
      </c>
      <c r="AZ852" s="20" t="e">
        <f>VLOOKUP($D852,'DATA PENGUKURAN GARDU'!$A:$BS,53,0)</f>
        <v>#N/A</v>
      </c>
      <c r="BA852" s="20" t="e">
        <f>VLOOKUP($D852,'DATA PENGUKURAN GARDU'!$A:$BS,54,0)</f>
        <v>#N/A</v>
      </c>
      <c r="BB852" s="17" t="e">
        <f>VLOOKUP($E852,'DATA PENGUKURAN GARDU'!$A:$BS,42,0)</f>
        <v>#N/A</v>
      </c>
      <c r="BC852" s="23" t="e">
        <f t="shared" si="464"/>
        <v>#N/A</v>
      </c>
      <c r="BD852" s="17" t="e">
        <f>VLOOKUP($E852,'DATA PENGUKURAN GARDU'!$A:$BS,44,0)</f>
        <v>#N/A</v>
      </c>
      <c r="BE852" s="23" t="e">
        <f t="shared" si="465"/>
        <v>#N/A</v>
      </c>
      <c r="BF852" s="17" t="e">
        <f>VLOOKUP($E852,'DATA PENGUKURAN GARDU'!$A:$BS,46,0)</f>
        <v>#N/A</v>
      </c>
      <c r="BG852" s="23" t="e">
        <f t="shared" si="466"/>
        <v>#N/A</v>
      </c>
      <c r="BH852" s="17" t="e">
        <f>VLOOKUP($E852,'DATA PENGUKURAN GARDU'!$A:$BS,46,0)</f>
        <v>#N/A</v>
      </c>
      <c r="BI852" s="17" t="e">
        <f>VLOOKUP($E852,'DATA PENGUKURAN GARDU'!$A:$BS,53,0)</f>
        <v>#N/A</v>
      </c>
      <c r="BJ852" s="17" t="e">
        <f>VLOOKUP($E852,'DATA PENGUKURAN GARDU'!$A:$BS,54,0)</f>
        <v>#N/A</v>
      </c>
      <c r="BK852" s="20" t="e">
        <f t="shared" si="444"/>
        <v>#N/A</v>
      </c>
      <c r="BL852" s="20" t="e">
        <f t="shared" si="445"/>
        <v>#N/A</v>
      </c>
      <c r="BM852" s="20" t="e">
        <f t="shared" si="446"/>
        <v>#N/A</v>
      </c>
      <c r="BN852" s="25" t="e">
        <f t="shared" si="447"/>
        <v>#N/A</v>
      </c>
      <c r="BO852" s="26" t="str">
        <f t="shared" si="448"/>
        <v>0</v>
      </c>
      <c r="BP852" s="21" t="e">
        <f t="shared" si="449"/>
        <v>#VALUE!</v>
      </c>
      <c r="BQ852" s="20" t="e">
        <f t="shared" si="450"/>
        <v>#N/A</v>
      </c>
      <c r="BR852" s="20" t="e">
        <v>#N/A</v>
      </c>
      <c r="BS852" s="9" t="e">
        <v>#N/A</v>
      </c>
      <c r="BT852" s="2" t="e">
        <f t="shared" si="451"/>
        <v>#VALUE!</v>
      </c>
      <c r="BU852" s="2" t="e">
        <f t="shared" si="434"/>
        <v>#N/A</v>
      </c>
      <c r="BV852" s="2" t="e">
        <f t="shared" si="435"/>
        <v>#N/A</v>
      </c>
    </row>
    <row r="853" s="2" customFormat="1" ht="22.95" customHeight="1" spans="1:74">
      <c r="A853" s="9" t="str">
        <f t="shared" si="436"/>
        <v>BB 183Induk</v>
      </c>
      <c r="B853" s="9" t="str">
        <f t="shared" si="437"/>
        <v>BB 183jurusan 1</v>
      </c>
      <c r="C853" s="9" t="str">
        <f t="shared" si="438"/>
        <v>BB 183jurusan 2</v>
      </c>
      <c r="D853" s="9" t="str">
        <f t="shared" si="439"/>
        <v>BB 183jurusan 3</v>
      </c>
      <c r="E853" s="9" t="str">
        <f t="shared" si="440"/>
        <v>BB 183jurusan 4</v>
      </c>
      <c r="F853" s="10" t="s">
        <v>607</v>
      </c>
      <c r="G853" s="10" t="s">
        <v>4</v>
      </c>
      <c r="H853" s="10" t="s">
        <v>1051</v>
      </c>
      <c r="I853" s="10" t="s">
        <v>11772</v>
      </c>
      <c r="J853" s="10" t="s">
        <v>11773</v>
      </c>
      <c r="K853" s="10" t="s">
        <v>7465</v>
      </c>
      <c r="L853" s="10"/>
      <c r="M853" s="10"/>
      <c r="N853" s="14">
        <f t="shared" si="441"/>
        <v>0</v>
      </c>
      <c r="O853" s="15" t="e">
        <f t="shared" si="442"/>
        <v>#VALUE!</v>
      </c>
      <c r="P853" s="15" t="e">
        <f t="shared" si="443"/>
        <v>#VALUE!</v>
      </c>
      <c r="Q853" s="17" t="e">
        <f>VLOOKUP($A853,'DATA PENGUKURAN GARDU'!$A:$BS,42,0)</f>
        <v>#N/A</v>
      </c>
      <c r="R853" s="18" t="e">
        <f t="shared" si="452"/>
        <v>#N/A</v>
      </c>
      <c r="S853" s="17" t="e">
        <f>VLOOKUP($A853,'DATA PENGUKURAN GARDU'!$A:$BS,44,0)</f>
        <v>#N/A</v>
      </c>
      <c r="T853" s="18" t="e">
        <f t="shared" si="453"/>
        <v>#N/A</v>
      </c>
      <c r="U853" s="17" t="e">
        <f>VLOOKUP($A853,'DATA PENGUKURAN GARDU'!$A:$BS,46,0)</f>
        <v>#N/A</v>
      </c>
      <c r="V853" s="18" t="e">
        <f t="shared" si="454"/>
        <v>#N/A</v>
      </c>
      <c r="W853" s="17" t="e">
        <f>VLOOKUP($A853,'DATA PENGUKURAN GARDU'!$A:$BS,48,0)</f>
        <v>#N/A</v>
      </c>
      <c r="X853" s="17" t="e">
        <f>VLOOKUP($A853,'DATA PENGUKURAN GARDU'!$A:$BS,53,0)</f>
        <v>#N/A</v>
      </c>
      <c r="Y853" s="17" t="e">
        <f>VLOOKUP($A853,'DATA PENGUKURAN GARDU'!$A:$BS,54,0)</f>
        <v>#N/A</v>
      </c>
      <c r="Z853" s="17" t="e">
        <f>VLOOKUP($A853,'DATA PENGUKURAN GARDU'!$A:$BS,55,0)</f>
        <v>#N/A</v>
      </c>
      <c r="AA853" s="20" t="e">
        <f>VLOOKUP($B853,'DATA PENGUKURAN GARDU'!$A:$BS,42,0)</f>
        <v>#N/A</v>
      </c>
      <c r="AB853" s="21" t="e">
        <f t="shared" si="455"/>
        <v>#N/A</v>
      </c>
      <c r="AC853" s="20" t="e">
        <f>VLOOKUP($B853,'DATA PENGUKURAN GARDU'!$A:$BS,44,0)</f>
        <v>#N/A</v>
      </c>
      <c r="AD853" s="21" t="e">
        <f t="shared" si="456"/>
        <v>#N/A</v>
      </c>
      <c r="AE853" s="20" t="e">
        <f>VLOOKUP($B853,'DATA PENGUKURAN GARDU'!$A:$BS,46,0)</f>
        <v>#N/A</v>
      </c>
      <c r="AF853" s="21" t="e">
        <f t="shared" si="457"/>
        <v>#N/A</v>
      </c>
      <c r="AG853" s="20" t="e">
        <f>VLOOKUP($B853,'DATA PENGUKURAN GARDU'!$A:$BS,46,0)</f>
        <v>#N/A</v>
      </c>
      <c r="AH853" s="20" t="e">
        <f>VLOOKUP($B853,'DATA PENGUKURAN GARDU'!$A:$BS,53,0)</f>
        <v>#N/A</v>
      </c>
      <c r="AI853" s="20" t="e">
        <f>VLOOKUP($B853,'DATA PENGUKURAN GARDU'!$A:$BS,54,0)</f>
        <v>#N/A</v>
      </c>
      <c r="AJ853" s="17" t="e">
        <f>VLOOKUP($C853,'DATA PENGUKURAN GARDU'!$A:$BS,42,0)</f>
        <v>#N/A</v>
      </c>
      <c r="AK853" s="23" t="e">
        <f t="shared" si="458"/>
        <v>#N/A</v>
      </c>
      <c r="AL853" s="17" t="e">
        <f>VLOOKUP($C853,'DATA PENGUKURAN GARDU'!$A:$BS,44,0)</f>
        <v>#N/A</v>
      </c>
      <c r="AM853" s="23" t="e">
        <f t="shared" si="459"/>
        <v>#N/A</v>
      </c>
      <c r="AN853" s="17" t="e">
        <f>VLOOKUP($C853,'DATA PENGUKURAN GARDU'!$A:$BS,46,0)</f>
        <v>#N/A</v>
      </c>
      <c r="AO853" s="23" t="e">
        <f t="shared" si="460"/>
        <v>#N/A</v>
      </c>
      <c r="AP853" s="17" t="e">
        <f>VLOOKUP($C853,'DATA PENGUKURAN GARDU'!$A:$BS,46,0)</f>
        <v>#N/A</v>
      </c>
      <c r="AQ853" s="17" t="e">
        <f>VLOOKUP($C853,'DATA PENGUKURAN GARDU'!$A:$BS,53,0)</f>
        <v>#N/A</v>
      </c>
      <c r="AR853" s="17" t="e">
        <f>VLOOKUP($C853,'DATA PENGUKURAN GARDU'!$A:$BS,54,0)</f>
        <v>#N/A</v>
      </c>
      <c r="AS853" s="20" t="e">
        <f>VLOOKUP($D853,'DATA PENGUKURAN GARDU'!$A:$BS,42,0)</f>
        <v>#N/A</v>
      </c>
      <c r="AT853" s="21" t="e">
        <f t="shared" si="461"/>
        <v>#N/A</v>
      </c>
      <c r="AU853" s="20" t="e">
        <f>VLOOKUP($D853,'DATA PENGUKURAN GARDU'!$A:$BS,44,0)</f>
        <v>#N/A</v>
      </c>
      <c r="AV853" s="21" t="e">
        <f t="shared" si="462"/>
        <v>#N/A</v>
      </c>
      <c r="AW853" s="20" t="e">
        <f>VLOOKUP($D853,'DATA PENGUKURAN GARDU'!$A:$BS,46,0)</f>
        <v>#N/A</v>
      </c>
      <c r="AX853" s="21" t="e">
        <f t="shared" si="463"/>
        <v>#N/A</v>
      </c>
      <c r="AY853" s="20" t="e">
        <f>VLOOKUP($D853,'DATA PENGUKURAN GARDU'!$A:$BS,46,0)</f>
        <v>#N/A</v>
      </c>
      <c r="AZ853" s="20" t="e">
        <f>VLOOKUP($D853,'DATA PENGUKURAN GARDU'!$A:$BS,53,0)</f>
        <v>#N/A</v>
      </c>
      <c r="BA853" s="20" t="e">
        <f>VLOOKUP($D853,'DATA PENGUKURAN GARDU'!$A:$BS,54,0)</f>
        <v>#N/A</v>
      </c>
      <c r="BB853" s="17" t="e">
        <f>VLOOKUP($E853,'DATA PENGUKURAN GARDU'!$A:$BS,42,0)</f>
        <v>#N/A</v>
      </c>
      <c r="BC853" s="23" t="e">
        <f t="shared" si="464"/>
        <v>#N/A</v>
      </c>
      <c r="BD853" s="17" t="e">
        <f>VLOOKUP($E853,'DATA PENGUKURAN GARDU'!$A:$BS,44,0)</f>
        <v>#N/A</v>
      </c>
      <c r="BE853" s="23" t="e">
        <f t="shared" si="465"/>
        <v>#N/A</v>
      </c>
      <c r="BF853" s="17" t="e">
        <f>VLOOKUP($E853,'DATA PENGUKURAN GARDU'!$A:$BS,46,0)</f>
        <v>#N/A</v>
      </c>
      <c r="BG853" s="23" t="e">
        <f t="shared" si="466"/>
        <v>#N/A</v>
      </c>
      <c r="BH853" s="17" t="e">
        <f>VLOOKUP($E853,'DATA PENGUKURAN GARDU'!$A:$BS,46,0)</f>
        <v>#N/A</v>
      </c>
      <c r="BI853" s="17" t="e">
        <f>VLOOKUP($E853,'DATA PENGUKURAN GARDU'!$A:$BS,53,0)</f>
        <v>#N/A</v>
      </c>
      <c r="BJ853" s="17" t="e">
        <f>VLOOKUP($E853,'DATA PENGUKURAN GARDU'!$A:$BS,54,0)</f>
        <v>#N/A</v>
      </c>
      <c r="BK853" s="20" t="e">
        <f t="shared" si="444"/>
        <v>#N/A</v>
      </c>
      <c r="BL853" s="20" t="e">
        <f t="shared" si="445"/>
        <v>#N/A</v>
      </c>
      <c r="BM853" s="20" t="e">
        <f t="shared" si="446"/>
        <v>#N/A</v>
      </c>
      <c r="BN853" s="25" t="e">
        <f t="shared" si="447"/>
        <v>#N/A</v>
      </c>
      <c r="BO853" s="26" t="str">
        <f t="shared" si="448"/>
        <v>0</v>
      </c>
      <c r="BP853" s="21" t="e">
        <f t="shared" si="449"/>
        <v>#VALUE!</v>
      </c>
      <c r="BQ853" s="20" t="e">
        <f t="shared" si="450"/>
        <v>#N/A</v>
      </c>
      <c r="BR853" s="20" t="e">
        <v>#N/A</v>
      </c>
      <c r="BS853" s="9" t="e">
        <v>#N/A</v>
      </c>
      <c r="BT853" s="2" t="e">
        <f t="shared" si="451"/>
        <v>#VALUE!</v>
      </c>
      <c r="BU853" s="2" t="e">
        <f t="shared" si="434"/>
        <v>#N/A</v>
      </c>
      <c r="BV853" s="2" t="e">
        <f t="shared" si="435"/>
        <v>#N/A</v>
      </c>
    </row>
    <row r="854" s="2" customFormat="1" ht="22.95" customHeight="1" spans="1:74">
      <c r="A854" s="9" t="str">
        <f t="shared" si="436"/>
        <v>K-013Induk</v>
      </c>
      <c r="B854" s="9" t="str">
        <f t="shared" si="437"/>
        <v>K-013jurusan 1</v>
      </c>
      <c r="C854" s="9" t="str">
        <f t="shared" si="438"/>
        <v>K-013jurusan 2</v>
      </c>
      <c r="D854" s="9" t="str">
        <f t="shared" si="439"/>
        <v>K-013jurusan 3</v>
      </c>
      <c r="E854" s="9" t="str">
        <f t="shared" si="440"/>
        <v>K-013jurusan 4</v>
      </c>
      <c r="F854" s="10" t="s">
        <v>132</v>
      </c>
      <c r="G854" s="10" t="s">
        <v>132</v>
      </c>
      <c r="H854" s="10" t="s">
        <v>1052</v>
      </c>
      <c r="I854" s="10" t="s">
        <v>11774</v>
      </c>
      <c r="J854" s="10" t="s">
        <v>11775</v>
      </c>
      <c r="K854" s="10" t="s">
        <v>7465</v>
      </c>
      <c r="L854" s="10"/>
      <c r="M854" s="10"/>
      <c r="N854" s="14">
        <f t="shared" si="441"/>
        <v>0</v>
      </c>
      <c r="O854" s="15" t="e">
        <f t="shared" si="442"/>
        <v>#VALUE!</v>
      </c>
      <c r="P854" s="15" t="e">
        <f t="shared" si="443"/>
        <v>#VALUE!</v>
      </c>
      <c r="Q854" s="17" t="e">
        <f>VLOOKUP($A854,'DATA PENGUKURAN GARDU'!$A:$BS,42,0)</f>
        <v>#N/A</v>
      </c>
      <c r="R854" s="18" t="e">
        <f t="shared" si="452"/>
        <v>#N/A</v>
      </c>
      <c r="S854" s="17" t="e">
        <f>VLOOKUP($A854,'DATA PENGUKURAN GARDU'!$A:$BS,44,0)</f>
        <v>#N/A</v>
      </c>
      <c r="T854" s="18" t="e">
        <f t="shared" si="453"/>
        <v>#N/A</v>
      </c>
      <c r="U854" s="17" t="e">
        <f>VLOOKUP($A854,'DATA PENGUKURAN GARDU'!$A:$BS,46,0)</f>
        <v>#N/A</v>
      </c>
      <c r="V854" s="18" t="e">
        <f t="shared" si="454"/>
        <v>#N/A</v>
      </c>
      <c r="W854" s="17" t="e">
        <f>VLOOKUP($A854,'DATA PENGUKURAN GARDU'!$A:$BS,48,0)</f>
        <v>#N/A</v>
      </c>
      <c r="X854" s="17" t="e">
        <f>VLOOKUP($A854,'DATA PENGUKURAN GARDU'!$A:$BS,53,0)</f>
        <v>#N/A</v>
      </c>
      <c r="Y854" s="17" t="e">
        <f>VLOOKUP($A854,'DATA PENGUKURAN GARDU'!$A:$BS,54,0)</f>
        <v>#N/A</v>
      </c>
      <c r="Z854" s="17" t="e">
        <f>VLOOKUP($A854,'DATA PENGUKURAN GARDU'!$A:$BS,55,0)</f>
        <v>#N/A</v>
      </c>
      <c r="AA854" s="20" t="e">
        <f>VLOOKUP($B854,'DATA PENGUKURAN GARDU'!$A:$BS,42,0)</f>
        <v>#N/A</v>
      </c>
      <c r="AB854" s="21" t="e">
        <f t="shared" si="455"/>
        <v>#N/A</v>
      </c>
      <c r="AC854" s="20" t="e">
        <f>VLOOKUP($B854,'DATA PENGUKURAN GARDU'!$A:$BS,44,0)</f>
        <v>#N/A</v>
      </c>
      <c r="AD854" s="21" t="e">
        <f t="shared" si="456"/>
        <v>#N/A</v>
      </c>
      <c r="AE854" s="20" t="e">
        <f>VLOOKUP($B854,'DATA PENGUKURAN GARDU'!$A:$BS,46,0)</f>
        <v>#N/A</v>
      </c>
      <c r="AF854" s="21" t="e">
        <f t="shared" si="457"/>
        <v>#N/A</v>
      </c>
      <c r="AG854" s="20" t="e">
        <f>VLOOKUP($B854,'DATA PENGUKURAN GARDU'!$A:$BS,46,0)</f>
        <v>#N/A</v>
      </c>
      <c r="AH854" s="20" t="e">
        <f>VLOOKUP($B854,'DATA PENGUKURAN GARDU'!$A:$BS,53,0)</f>
        <v>#N/A</v>
      </c>
      <c r="AI854" s="20" t="e">
        <f>VLOOKUP($B854,'DATA PENGUKURAN GARDU'!$A:$BS,54,0)</f>
        <v>#N/A</v>
      </c>
      <c r="AJ854" s="17" t="e">
        <f>VLOOKUP($C854,'DATA PENGUKURAN GARDU'!$A:$BS,42,0)</f>
        <v>#N/A</v>
      </c>
      <c r="AK854" s="23" t="e">
        <f t="shared" si="458"/>
        <v>#N/A</v>
      </c>
      <c r="AL854" s="17" t="e">
        <f>VLOOKUP($C854,'DATA PENGUKURAN GARDU'!$A:$BS,44,0)</f>
        <v>#N/A</v>
      </c>
      <c r="AM854" s="23" t="e">
        <f t="shared" si="459"/>
        <v>#N/A</v>
      </c>
      <c r="AN854" s="17" t="e">
        <f>VLOOKUP($C854,'DATA PENGUKURAN GARDU'!$A:$BS,46,0)</f>
        <v>#N/A</v>
      </c>
      <c r="AO854" s="23" t="e">
        <f t="shared" si="460"/>
        <v>#N/A</v>
      </c>
      <c r="AP854" s="17" t="e">
        <f>VLOOKUP($C854,'DATA PENGUKURAN GARDU'!$A:$BS,46,0)</f>
        <v>#N/A</v>
      </c>
      <c r="AQ854" s="17" t="e">
        <f>VLOOKUP($C854,'DATA PENGUKURAN GARDU'!$A:$BS,53,0)</f>
        <v>#N/A</v>
      </c>
      <c r="AR854" s="17" t="e">
        <f>VLOOKUP($C854,'DATA PENGUKURAN GARDU'!$A:$BS,54,0)</f>
        <v>#N/A</v>
      </c>
      <c r="AS854" s="20" t="e">
        <f>VLOOKUP($D854,'DATA PENGUKURAN GARDU'!$A:$BS,42,0)</f>
        <v>#N/A</v>
      </c>
      <c r="AT854" s="21" t="e">
        <f t="shared" si="461"/>
        <v>#N/A</v>
      </c>
      <c r="AU854" s="20" t="e">
        <f>VLOOKUP($D854,'DATA PENGUKURAN GARDU'!$A:$BS,44,0)</f>
        <v>#N/A</v>
      </c>
      <c r="AV854" s="21" t="e">
        <f t="shared" si="462"/>
        <v>#N/A</v>
      </c>
      <c r="AW854" s="20" t="e">
        <f>VLOOKUP($D854,'DATA PENGUKURAN GARDU'!$A:$BS,46,0)</f>
        <v>#N/A</v>
      </c>
      <c r="AX854" s="21" t="e">
        <f t="shared" si="463"/>
        <v>#N/A</v>
      </c>
      <c r="AY854" s="20" t="e">
        <f>VLOOKUP($D854,'DATA PENGUKURAN GARDU'!$A:$BS,46,0)</f>
        <v>#N/A</v>
      </c>
      <c r="AZ854" s="20" t="e">
        <f>VLOOKUP($D854,'DATA PENGUKURAN GARDU'!$A:$BS,53,0)</f>
        <v>#N/A</v>
      </c>
      <c r="BA854" s="20" t="e">
        <f>VLOOKUP($D854,'DATA PENGUKURAN GARDU'!$A:$BS,54,0)</f>
        <v>#N/A</v>
      </c>
      <c r="BB854" s="17" t="e">
        <f>VLOOKUP($E854,'DATA PENGUKURAN GARDU'!$A:$BS,42,0)</f>
        <v>#N/A</v>
      </c>
      <c r="BC854" s="23" t="e">
        <f t="shared" si="464"/>
        <v>#N/A</v>
      </c>
      <c r="BD854" s="17" t="e">
        <f>VLOOKUP($E854,'DATA PENGUKURAN GARDU'!$A:$BS,44,0)</f>
        <v>#N/A</v>
      </c>
      <c r="BE854" s="23" t="e">
        <f t="shared" si="465"/>
        <v>#N/A</v>
      </c>
      <c r="BF854" s="17" t="e">
        <f>VLOOKUP($E854,'DATA PENGUKURAN GARDU'!$A:$BS,46,0)</f>
        <v>#N/A</v>
      </c>
      <c r="BG854" s="23" t="e">
        <f t="shared" si="466"/>
        <v>#N/A</v>
      </c>
      <c r="BH854" s="17" t="e">
        <f>VLOOKUP($E854,'DATA PENGUKURAN GARDU'!$A:$BS,46,0)</f>
        <v>#N/A</v>
      </c>
      <c r="BI854" s="17" t="e">
        <f>VLOOKUP($E854,'DATA PENGUKURAN GARDU'!$A:$BS,53,0)</f>
        <v>#N/A</v>
      </c>
      <c r="BJ854" s="17" t="e">
        <f>VLOOKUP($E854,'DATA PENGUKURAN GARDU'!$A:$BS,54,0)</f>
        <v>#N/A</v>
      </c>
      <c r="BK854" s="20" t="e">
        <f t="shared" si="444"/>
        <v>#N/A</v>
      </c>
      <c r="BL854" s="20" t="e">
        <f t="shared" si="445"/>
        <v>#N/A</v>
      </c>
      <c r="BM854" s="20" t="e">
        <f t="shared" si="446"/>
        <v>#N/A</v>
      </c>
      <c r="BN854" s="25" t="e">
        <f t="shared" si="447"/>
        <v>#N/A</v>
      </c>
      <c r="BO854" s="26" t="str">
        <f t="shared" si="448"/>
        <v>0</v>
      </c>
      <c r="BP854" s="21" t="e">
        <f t="shared" si="449"/>
        <v>#VALUE!</v>
      </c>
      <c r="BQ854" s="20" t="e">
        <f t="shared" si="450"/>
        <v>#N/A</v>
      </c>
      <c r="BR854" s="20" t="e">
        <v>#N/A</v>
      </c>
      <c r="BS854" s="9" t="e">
        <v>#N/A</v>
      </c>
      <c r="BT854" s="2" t="e">
        <f t="shared" si="451"/>
        <v>#VALUE!</v>
      </c>
      <c r="BU854" s="2" t="e">
        <f t="shared" si="434"/>
        <v>#N/A</v>
      </c>
      <c r="BV854" s="2" t="e">
        <f t="shared" si="435"/>
        <v>#N/A</v>
      </c>
    </row>
    <row r="855" s="2" customFormat="1" ht="22.95" customHeight="1" spans="1:74">
      <c r="A855" s="9" t="str">
        <f t="shared" si="436"/>
        <v>K-018Induk</v>
      </c>
      <c r="B855" s="9" t="str">
        <f t="shared" si="437"/>
        <v>K-018jurusan 1</v>
      </c>
      <c r="C855" s="9" t="str">
        <f t="shared" si="438"/>
        <v>K-018jurusan 2</v>
      </c>
      <c r="D855" s="9" t="str">
        <f t="shared" si="439"/>
        <v>K-018jurusan 3</v>
      </c>
      <c r="E855" s="9" t="str">
        <f t="shared" si="440"/>
        <v>K-018jurusan 4</v>
      </c>
      <c r="F855" s="10" t="s">
        <v>1053</v>
      </c>
      <c r="G855" s="10" t="s">
        <v>132</v>
      </c>
      <c r="H855" s="10" t="s">
        <v>1054</v>
      </c>
      <c r="I855" s="10" t="s">
        <v>11776</v>
      </c>
      <c r="J855" s="10" t="s">
        <v>11777</v>
      </c>
      <c r="K855" s="10" t="s">
        <v>7465</v>
      </c>
      <c r="L855" s="10"/>
      <c r="M855" s="10"/>
      <c r="N855" s="14">
        <f t="shared" si="441"/>
        <v>0</v>
      </c>
      <c r="O855" s="15" t="e">
        <f t="shared" si="442"/>
        <v>#VALUE!</v>
      </c>
      <c r="P855" s="15" t="e">
        <f t="shared" si="443"/>
        <v>#VALUE!</v>
      </c>
      <c r="Q855" s="17" t="e">
        <f>VLOOKUP($A855,'DATA PENGUKURAN GARDU'!$A:$BS,42,0)</f>
        <v>#N/A</v>
      </c>
      <c r="R855" s="18" t="e">
        <f t="shared" si="452"/>
        <v>#N/A</v>
      </c>
      <c r="S855" s="17" t="e">
        <f>VLOOKUP($A855,'DATA PENGUKURAN GARDU'!$A:$BS,44,0)</f>
        <v>#N/A</v>
      </c>
      <c r="T855" s="18" t="e">
        <f t="shared" si="453"/>
        <v>#N/A</v>
      </c>
      <c r="U855" s="17" t="e">
        <f>VLOOKUP($A855,'DATA PENGUKURAN GARDU'!$A:$BS,46,0)</f>
        <v>#N/A</v>
      </c>
      <c r="V855" s="18" t="e">
        <f t="shared" si="454"/>
        <v>#N/A</v>
      </c>
      <c r="W855" s="17" t="e">
        <f>VLOOKUP($A855,'DATA PENGUKURAN GARDU'!$A:$BS,48,0)</f>
        <v>#N/A</v>
      </c>
      <c r="X855" s="17" t="e">
        <f>VLOOKUP($A855,'DATA PENGUKURAN GARDU'!$A:$BS,53,0)</f>
        <v>#N/A</v>
      </c>
      <c r="Y855" s="17" t="e">
        <f>VLOOKUP($A855,'DATA PENGUKURAN GARDU'!$A:$BS,54,0)</f>
        <v>#N/A</v>
      </c>
      <c r="Z855" s="17" t="e">
        <f>VLOOKUP($A855,'DATA PENGUKURAN GARDU'!$A:$BS,55,0)</f>
        <v>#N/A</v>
      </c>
      <c r="AA855" s="20" t="e">
        <f>VLOOKUP($B855,'DATA PENGUKURAN GARDU'!$A:$BS,42,0)</f>
        <v>#N/A</v>
      </c>
      <c r="AB855" s="21" t="e">
        <f t="shared" si="455"/>
        <v>#N/A</v>
      </c>
      <c r="AC855" s="20" t="e">
        <f>VLOOKUP($B855,'DATA PENGUKURAN GARDU'!$A:$BS,44,0)</f>
        <v>#N/A</v>
      </c>
      <c r="AD855" s="21" t="e">
        <f t="shared" si="456"/>
        <v>#N/A</v>
      </c>
      <c r="AE855" s="20" t="e">
        <f>VLOOKUP($B855,'DATA PENGUKURAN GARDU'!$A:$BS,46,0)</f>
        <v>#N/A</v>
      </c>
      <c r="AF855" s="21" t="e">
        <f t="shared" si="457"/>
        <v>#N/A</v>
      </c>
      <c r="AG855" s="20" t="e">
        <f>VLOOKUP($B855,'DATA PENGUKURAN GARDU'!$A:$BS,46,0)</f>
        <v>#N/A</v>
      </c>
      <c r="AH855" s="20" t="e">
        <f>VLOOKUP($B855,'DATA PENGUKURAN GARDU'!$A:$BS,53,0)</f>
        <v>#N/A</v>
      </c>
      <c r="AI855" s="20" t="e">
        <f>VLOOKUP($B855,'DATA PENGUKURAN GARDU'!$A:$BS,54,0)</f>
        <v>#N/A</v>
      </c>
      <c r="AJ855" s="17" t="e">
        <f>VLOOKUP($C855,'DATA PENGUKURAN GARDU'!$A:$BS,42,0)</f>
        <v>#N/A</v>
      </c>
      <c r="AK855" s="23" t="e">
        <f t="shared" si="458"/>
        <v>#N/A</v>
      </c>
      <c r="AL855" s="17" t="e">
        <f>VLOOKUP($C855,'DATA PENGUKURAN GARDU'!$A:$BS,44,0)</f>
        <v>#N/A</v>
      </c>
      <c r="AM855" s="23" t="e">
        <f t="shared" si="459"/>
        <v>#N/A</v>
      </c>
      <c r="AN855" s="17" t="e">
        <f>VLOOKUP($C855,'DATA PENGUKURAN GARDU'!$A:$BS,46,0)</f>
        <v>#N/A</v>
      </c>
      <c r="AO855" s="23" t="e">
        <f t="shared" si="460"/>
        <v>#N/A</v>
      </c>
      <c r="AP855" s="17" t="e">
        <f>VLOOKUP($C855,'DATA PENGUKURAN GARDU'!$A:$BS,46,0)</f>
        <v>#N/A</v>
      </c>
      <c r="AQ855" s="17" t="e">
        <f>VLOOKUP($C855,'DATA PENGUKURAN GARDU'!$A:$BS,53,0)</f>
        <v>#N/A</v>
      </c>
      <c r="AR855" s="17" t="e">
        <f>VLOOKUP($C855,'DATA PENGUKURAN GARDU'!$A:$BS,54,0)</f>
        <v>#N/A</v>
      </c>
      <c r="AS855" s="20" t="e">
        <f>VLOOKUP($D855,'DATA PENGUKURAN GARDU'!$A:$BS,42,0)</f>
        <v>#N/A</v>
      </c>
      <c r="AT855" s="21" t="e">
        <f t="shared" si="461"/>
        <v>#N/A</v>
      </c>
      <c r="AU855" s="20" t="e">
        <f>VLOOKUP($D855,'DATA PENGUKURAN GARDU'!$A:$BS,44,0)</f>
        <v>#N/A</v>
      </c>
      <c r="AV855" s="21" t="e">
        <f t="shared" si="462"/>
        <v>#N/A</v>
      </c>
      <c r="AW855" s="20" t="e">
        <f>VLOOKUP($D855,'DATA PENGUKURAN GARDU'!$A:$BS,46,0)</f>
        <v>#N/A</v>
      </c>
      <c r="AX855" s="21" t="e">
        <f t="shared" si="463"/>
        <v>#N/A</v>
      </c>
      <c r="AY855" s="20" t="e">
        <f>VLOOKUP($D855,'DATA PENGUKURAN GARDU'!$A:$BS,46,0)</f>
        <v>#N/A</v>
      </c>
      <c r="AZ855" s="20" t="e">
        <f>VLOOKUP($D855,'DATA PENGUKURAN GARDU'!$A:$BS,53,0)</f>
        <v>#N/A</v>
      </c>
      <c r="BA855" s="20" t="e">
        <f>VLOOKUP($D855,'DATA PENGUKURAN GARDU'!$A:$BS,54,0)</f>
        <v>#N/A</v>
      </c>
      <c r="BB855" s="17" t="e">
        <f>VLOOKUP($E855,'DATA PENGUKURAN GARDU'!$A:$BS,42,0)</f>
        <v>#N/A</v>
      </c>
      <c r="BC855" s="23" t="e">
        <f t="shared" si="464"/>
        <v>#N/A</v>
      </c>
      <c r="BD855" s="17" t="e">
        <f>VLOOKUP($E855,'DATA PENGUKURAN GARDU'!$A:$BS,44,0)</f>
        <v>#N/A</v>
      </c>
      <c r="BE855" s="23" t="e">
        <f t="shared" si="465"/>
        <v>#N/A</v>
      </c>
      <c r="BF855" s="17" t="e">
        <f>VLOOKUP($E855,'DATA PENGUKURAN GARDU'!$A:$BS,46,0)</f>
        <v>#N/A</v>
      </c>
      <c r="BG855" s="23" t="e">
        <f t="shared" si="466"/>
        <v>#N/A</v>
      </c>
      <c r="BH855" s="17" t="e">
        <f>VLOOKUP($E855,'DATA PENGUKURAN GARDU'!$A:$BS,46,0)</f>
        <v>#N/A</v>
      </c>
      <c r="BI855" s="17" t="e">
        <f>VLOOKUP($E855,'DATA PENGUKURAN GARDU'!$A:$BS,53,0)</f>
        <v>#N/A</v>
      </c>
      <c r="BJ855" s="17" t="e">
        <f>VLOOKUP($E855,'DATA PENGUKURAN GARDU'!$A:$BS,54,0)</f>
        <v>#N/A</v>
      </c>
      <c r="BK855" s="20" t="e">
        <f t="shared" si="444"/>
        <v>#N/A</v>
      </c>
      <c r="BL855" s="20" t="e">
        <f t="shared" si="445"/>
        <v>#N/A</v>
      </c>
      <c r="BM855" s="20" t="e">
        <f t="shared" si="446"/>
        <v>#N/A</v>
      </c>
      <c r="BN855" s="25" t="e">
        <f t="shared" si="447"/>
        <v>#N/A</v>
      </c>
      <c r="BO855" s="26" t="str">
        <f t="shared" si="448"/>
        <v>0</v>
      </c>
      <c r="BP855" s="21" t="e">
        <f t="shared" si="449"/>
        <v>#VALUE!</v>
      </c>
      <c r="BQ855" s="20" t="e">
        <f t="shared" si="450"/>
        <v>#N/A</v>
      </c>
      <c r="BR855" s="20" t="e">
        <v>#N/A</v>
      </c>
      <c r="BS855" s="9" t="e">
        <v>#N/A</v>
      </c>
      <c r="BT855" s="2" t="e">
        <f t="shared" si="451"/>
        <v>#VALUE!</v>
      </c>
      <c r="BU855" s="2" t="e">
        <f t="shared" si="434"/>
        <v>#N/A</v>
      </c>
      <c r="BV855" s="2" t="e">
        <f t="shared" si="435"/>
        <v>#N/A</v>
      </c>
    </row>
    <row r="856" s="2" customFormat="1" ht="22.95" customHeight="1" spans="1:74">
      <c r="A856" s="9" t="str">
        <f t="shared" si="436"/>
        <v>K-020Induk</v>
      </c>
      <c r="B856" s="9" t="str">
        <f t="shared" si="437"/>
        <v>K-020jurusan 1</v>
      </c>
      <c r="C856" s="9" t="str">
        <f t="shared" si="438"/>
        <v>K-020jurusan 2</v>
      </c>
      <c r="D856" s="9" t="str">
        <f t="shared" si="439"/>
        <v>K-020jurusan 3</v>
      </c>
      <c r="E856" s="9" t="str">
        <f t="shared" si="440"/>
        <v>K-020jurusan 4</v>
      </c>
      <c r="F856" s="10" t="s">
        <v>839</v>
      </c>
      <c r="G856" s="10" t="s">
        <v>132</v>
      </c>
      <c r="H856" s="10" t="s">
        <v>1055</v>
      </c>
      <c r="I856" s="10" t="s">
        <v>11778</v>
      </c>
      <c r="J856" s="10" t="s">
        <v>11779</v>
      </c>
      <c r="K856" s="10" t="s">
        <v>7465</v>
      </c>
      <c r="L856" s="10"/>
      <c r="M856" s="10"/>
      <c r="N856" s="14">
        <f t="shared" si="441"/>
        <v>0</v>
      </c>
      <c r="O856" s="15" t="e">
        <f t="shared" si="442"/>
        <v>#VALUE!</v>
      </c>
      <c r="P856" s="15" t="e">
        <f t="shared" si="443"/>
        <v>#VALUE!</v>
      </c>
      <c r="Q856" s="17" t="e">
        <f>VLOOKUP($A856,'DATA PENGUKURAN GARDU'!$A:$BS,42,0)</f>
        <v>#N/A</v>
      </c>
      <c r="R856" s="18" t="e">
        <f t="shared" si="452"/>
        <v>#N/A</v>
      </c>
      <c r="S856" s="17" t="e">
        <f>VLOOKUP($A856,'DATA PENGUKURAN GARDU'!$A:$BS,44,0)</f>
        <v>#N/A</v>
      </c>
      <c r="T856" s="18" t="e">
        <f t="shared" si="453"/>
        <v>#N/A</v>
      </c>
      <c r="U856" s="17" t="e">
        <f>VLOOKUP($A856,'DATA PENGUKURAN GARDU'!$A:$BS,46,0)</f>
        <v>#N/A</v>
      </c>
      <c r="V856" s="18" t="e">
        <f t="shared" si="454"/>
        <v>#N/A</v>
      </c>
      <c r="W856" s="17" t="e">
        <f>VLOOKUP($A856,'DATA PENGUKURAN GARDU'!$A:$BS,48,0)</f>
        <v>#N/A</v>
      </c>
      <c r="X856" s="17" t="e">
        <f>VLOOKUP($A856,'DATA PENGUKURAN GARDU'!$A:$BS,53,0)</f>
        <v>#N/A</v>
      </c>
      <c r="Y856" s="17" t="e">
        <f>VLOOKUP($A856,'DATA PENGUKURAN GARDU'!$A:$BS,54,0)</f>
        <v>#N/A</v>
      </c>
      <c r="Z856" s="17" t="e">
        <f>VLOOKUP($A856,'DATA PENGUKURAN GARDU'!$A:$BS,55,0)</f>
        <v>#N/A</v>
      </c>
      <c r="AA856" s="20" t="e">
        <f>VLOOKUP($B856,'DATA PENGUKURAN GARDU'!$A:$BS,42,0)</f>
        <v>#N/A</v>
      </c>
      <c r="AB856" s="21" t="e">
        <f t="shared" si="455"/>
        <v>#N/A</v>
      </c>
      <c r="AC856" s="20" t="e">
        <f>VLOOKUP($B856,'DATA PENGUKURAN GARDU'!$A:$BS,44,0)</f>
        <v>#N/A</v>
      </c>
      <c r="AD856" s="21" t="e">
        <f t="shared" si="456"/>
        <v>#N/A</v>
      </c>
      <c r="AE856" s="20" t="e">
        <f>VLOOKUP($B856,'DATA PENGUKURAN GARDU'!$A:$BS,46,0)</f>
        <v>#N/A</v>
      </c>
      <c r="AF856" s="21" t="e">
        <f t="shared" si="457"/>
        <v>#N/A</v>
      </c>
      <c r="AG856" s="20" t="e">
        <f>VLOOKUP($B856,'DATA PENGUKURAN GARDU'!$A:$BS,46,0)</f>
        <v>#N/A</v>
      </c>
      <c r="AH856" s="20" t="e">
        <f>VLOOKUP($B856,'DATA PENGUKURAN GARDU'!$A:$BS,53,0)</f>
        <v>#N/A</v>
      </c>
      <c r="AI856" s="20" t="e">
        <f>VLOOKUP($B856,'DATA PENGUKURAN GARDU'!$A:$BS,54,0)</f>
        <v>#N/A</v>
      </c>
      <c r="AJ856" s="17" t="e">
        <f>VLOOKUP($C856,'DATA PENGUKURAN GARDU'!$A:$BS,42,0)</f>
        <v>#N/A</v>
      </c>
      <c r="AK856" s="23" t="e">
        <f t="shared" si="458"/>
        <v>#N/A</v>
      </c>
      <c r="AL856" s="17" t="e">
        <f>VLOOKUP($C856,'DATA PENGUKURAN GARDU'!$A:$BS,44,0)</f>
        <v>#N/A</v>
      </c>
      <c r="AM856" s="23" t="e">
        <f t="shared" si="459"/>
        <v>#N/A</v>
      </c>
      <c r="AN856" s="17" t="e">
        <f>VLOOKUP($C856,'DATA PENGUKURAN GARDU'!$A:$BS,46,0)</f>
        <v>#N/A</v>
      </c>
      <c r="AO856" s="23" t="e">
        <f t="shared" si="460"/>
        <v>#N/A</v>
      </c>
      <c r="AP856" s="17" t="e">
        <f>VLOOKUP($C856,'DATA PENGUKURAN GARDU'!$A:$BS,46,0)</f>
        <v>#N/A</v>
      </c>
      <c r="AQ856" s="17" t="e">
        <f>VLOOKUP($C856,'DATA PENGUKURAN GARDU'!$A:$BS,53,0)</f>
        <v>#N/A</v>
      </c>
      <c r="AR856" s="17" t="e">
        <f>VLOOKUP($C856,'DATA PENGUKURAN GARDU'!$A:$BS,54,0)</f>
        <v>#N/A</v>
      </c>
      <c r="AS856" s="20" t="e">
        <f>VLOOKUP($D856,'DATA PENGUKURAN GARDU'!$A:$BS,42,0)</f>
        <v>#N/A</v>
      </c>
      <c r="AT856" s="21" t="e">
        <f t="shared" si="461"/>
        <v>#N/A</v>
      </c>
      <c r="AU856" s="20" t="e">
        <f>VLOOKUP($D856,'DATA PENGUKURAN GARDU'!$A:$BS,44,0)</f>
        <v>#N/A</v>
      </c>
      <c r="AV856" s="21" t="e">
        <f t="shared" si="462"/>
        <v>#N/A</v>
      </c>
      <c r="AW856" s="20" t="e">
        <f>VLOOKUP($D856,'DATA PENGUKURAN GARDU'!$A:$BS,46,0)</f>
        <v>#N/A</v>
      </c>
      <c r="AX856" s="21" t="e">
        <f t="shared" si="463"/>
        <v>#N/A</v>
      </c>
      <c r="AY856" s="20" t="e">
        <f>VLOOKUP($D856,'DATA PENGUKURAN GARDU'!$A:$BS,46,0)</f>
        <v>#N/A</v>
      </c>
      <c r="AZ856" s="20" t="e">
        <f>VLOOKUP($D856,'DATA PENGUKURAN GARDU'!$A:$BS,53,0)</f>
        <v>#N/A</v>
      </c>
      <c r="BA856" s="20" t="e">
        <f>VLOOKUP($D856,'DATA PENGUKURAN GARDU'!$A:$BS,54,0)</f>
        <v>#N/A</v>
      </c>
      <c r="BB856" s="17" t="e">
        <f>VLOOKUP($E856,'DATA PENGUKURAN GARDU'!$A:$BS,42,0)</f>
        <v>#N/A</v>
      </c>
      <c r="BC856" s="23" t="e">
        <f t="shared" si="464"/>
        <v>#N/A</v>
      </c>
      <c r="BD856" s="17" t="e">
        <f>VLOOKUP($E856,'DATA PENGUKURAN GARDU'!$A:$BS,44,0)</f>
        <v>#N/A</v>
      </c>
      <c r="BE856" s="23" t="e">
        <f t="shared" si="465"/>
        <v>#N/A</v>
      </c>
      <c r="BF856" s="17" t="e">
        <f>VLOOKUP($E856,'DATA PENGUKURAN GARDU'!$A:$BS,46,0)</f>
        <v>#N/A</v>
      </c>
      <c r="BG856" s="23" t="e">
        <f t="shared" si="466"/>
        <v>#N/A</v>
      </c>
      <c r="BH856" s="17" t="e">
        <f>VLOOKUP($E856,'DATA PENGUKURAN GARDU'!$A:$BS,46,0)</f>
        <v>#N/A</v>
      </c>
      <c r="BI856" s="17" t="e">
        <f>VLOOKUP($E856,'DATA PENGUKURAN GARDU'!$A:$BS,53,0)</f>
        <v>#N/A</v>
      </c>
      <c r="BJ856" s="17" t="e">
        <f>VLOOKUP($E856,'DATA PENGUKURAN GARDU'!$A:$BS,54,0)</f>
        <v>#N/A</v>
      </c>
      <c r="BK856" s="20" t="e">
        <f t="shared" si="444"/>
        <v>#N/A</v>
      </c>
      <c r="BL856" s="20" t="e">
        <f t="shared" si="445"/>
        <v>#N/A</v>
      </c>
      <c r="BM856" s="20" t="e">
        <f t="shared" si="446"/>
        <v>#N/A</v>
      </c>
      <c r="BN856" s="25" t="e">
        <f t="shared" si="447"/>
        <v>#N/A</v>
      </c>
      <c r="BO856" s="26" t="str">
        <f t="shared" si="448"/>
        <v>0</v>
      </c>
      <c r="BP856" s="21" t="e">
        <f t="shared" si="449"/>
        <v>#VALUE!</v>
      </c>
      <c r="BQ856" s="20" t="e">
        <f t="shared" si="450"/>
        <v>#N/A</v>
      </c>
      <c r="BR856" s="20" t="e">
        <v>#N/A</v>
      </c>
      <c r="BS856" s="9" t="e">
        <v>#N/A</v>
      </c>
      <c r="BT856" s="2" t="e">
        <f t="shared" si="451"/>
        <v>#VALUE!</v>
      </c>
      <c r="BU856" s="2" t="e">
        <f t="shared" si="434"/>
        <v>#N/A</v>
      </c>
      <c r="BV856" s="2" t="e">
        <f t="shared" si="435"/>
        <v>#N/A</v>
      </c>
    </row>
    <row r="857" s="2" customFormat="1" ht="22.95" customHeight="1" spans="1:74">
      <c r="A857" s="9" t="str">
        <f t="shared" si="436"/>
        <v>K-053Induk</v>
      </c>
      <c r="B857" s="9" t="str">
        <f t="shared" si="437"/>
        <v>K-053jurusan 1</v>
      </c>
      <c r="C857" s="9" t="str">
        <f t="shared" si="438"/>
        <v>K-053jurusan 2</v>
      </c>
      <c r="D857" s="9" t="str">
        <f t="shared" si="439"/>
        <v>K-053jurusan 3</v>
      </c>
      <c r="E857" s="9" t="str">
        <f t="shared" si="440"/>
        <v>K-053jurusan 4</v>
      </c>
      <c r="F857" s="10" t="s">
        <v>132</v>
      </c>
      <c r="G857" s="10" t="s">
        <v>132</v>
      </c>
      <c r="H857" s="10" t="s">
        <v>1056</v>
      </c>
      <c r="I857" s="10" t="s">
        <v>11780</v>
      </c>
      <c r="J857" s="10" t="s">
        <v>11781</v>
      </c>
      <c r="K857" s="10" t="s">
        <v>7465</v>
      </c>
      <c r="L857" s="10"/>
      <c r="M857" s="10"/>
      <c r="N857" s="14">
        <f t="shared" si="441"/>
        <v>0</v>
      </c>
      <c r="O857" s="15" t="e">
        <f t="shared" si="442"/>
        <v>#VALUE!</v>
      </c>
      <c r="P857" s="15" t="e">
        <f t="shared" si="443"/>
        <v>#VALUE!</v>
      </c>
      <c r="Q857" s="17" t="e">
        <f>VLOOKUP($A857,'DATA PENGUKURAN GARDU'!$A:$BS,42,0)</f>
        <v>#N/A</v>
      </c>
      <c r="R857" s="18" t="e">
        <f t="shared" si="452"/>
        <v>#N/A</v>
      </c>
      <c r="S857" s="17" t="e">
        <f>VLOOKUP($A857,'DATA PENGUKURAN GARDU'!$A:$BS,44,0)</f>
        <v>#N/A</v>
      </c>
      <c r="T857" s="18" t="e">
        <f t="shared" si="453"/>
        <v>#N/A</v>
      </c>
      <c r="U857" s="17" t="e">
        <f>VLOOKUP($A857,'DATA PENGUKURAN GARDU'!$A:$BS,46,0)</f>
        <v>#N/A</v>
      </c>
      <c r="V857" s="18" t="e">
        <f t="shared" si="454"/>
        <v>#N/A</v>
      </c>
      <c r="W857" s="17" t="e">
        <f>VLOOKUP($A857,'DATA PENGUKURAN GARDU'!$A:$BS,48,0)</f>
        <v>#N/A</v>
      </c>
      <c r="X857" s="17" t="e">
        <f>VLOOKUP($A857,'DATA PENGUKURAN GARDU'!$A:$BS,53,0)</f>
        <v>#N/A</v>
      </c>
      <c r="Y857" s="17" t="e">
        <f>VLOOKUP($A857,'DATA PENGUKURAN GARDU'!$A:$BS,54,0)</f>
        <v>#N/A</v>
      </c>
      <c r="Z857" s="17" t="e">
        <f>VLOOKUP($A857,'DATA PENGUKURAN GARDU'!$A:$BS,55,0)</f>
        <v>#N/A</v>
      </c>
      <c r="AA857" s="20" t="e">
        <f>VLOOKUP($B857,'DATA PENGUKURAN GARDU'!$A:$BS,42,0)</f>
        <v>#N/A</v>
      </c>
      <c r="AB857" s="21" t="e">
        <f t="shared" si="455"/>
        <v>#N/A</v>
      </c>
      <c r="AC857" s="20" t="e">
        <f>VLOOKUP($B857,'DATA PENGUKURAN GARDU'!$A:$BS,44,0)</f>
        <v>#N/A</v>
      </c>
      <c r="AD857" s="21" t="e">
        <f t="shared" si="456"/>
        <v>#N/A</v>
      </c>
      <c r="AE857" s="20" t="e">
        <f>VLOOKUP($B857,'DATA PENGUKURAN GARDU'!$A:$BS,46,0)</f>
        <v>#N/A</v>
      </c>
      <c r="AF857" s="21" t="e">
        <f t="shared" si="457"/>
        <v>#N/A</v>
      </c>
      <c r="AG857" s="20" t="e">
        <f>VLOOKUP($B857,'DATA PENGUKURAN GARDU'!$A:$BS,46,0)</f>
        <v>#N/A</v>
      </c>
      <c r="AH857" s="20" t="e">
        <f>VLOOKUP($B857,'DATA PENGUKURAN GARDU'!$A:$BS,53,0)</f>
        <v>#N/A</v>
      </c>
      <c r="AI857" s="20" t="e">
        <f>VLOOKUP($B857,'DATA PENGUKURAN GARDU'!$A:$BS,54,0)</f>
        <v>#N/A</v>
      </c>
      <c r="AJ857" s="17" t="e">
        <f>VLOOKUP($C857,'DATA PENGUKURAN GARDU'!$A:$BS,42,0)</f>
        <v>#N/A</v>
      </c>
      <c r="AK857" s="23" t="e">
        <f t="shared" si="458"/>
        <v>#N/A</v>
      </c>
      <c r="AL857" s="17" t="e">
        <f>VLOOKUP($C857,'DATA PENGUKURAN GARDU'!$A:$BS,44,0)</f>
        <v>#N/A</v>
      </c>
      <c r="AM857" s="23" t="e">
        <f t="shared" si="459"/>
        <v>#N/A</v>
      </c>
      <c r="AN857" s="17" t="e">
        <f>VLOOKUP($C857,'DATA PENGUKURAN GARDU'!$A:$BS,46,0)</f>
        <v>#N/A</v>
      </c>
      <c r="AO857" s="23" t="e">
        <f t="shared" si="460"/>
        <v>#N/A</v>
      </c>
      <c r="AP857" s="17" t="e">
        <f>VLOOKUP($C857,'DATA PENGUKURAN GARDU'!$A:$BS,46,0)</f>
        <v>#N/A</v>
      </c>
      <c r="AQ857" s="17" t="e">
        <f>VLOOKUP($C857,'DATA PENGUKURAN GARDU'!$A:$BS,53,0)</f>
        <v>#N/A</v>
      </c>
      <c r="AR857" s="17" t="e">
        <f>VLOOKUP($C857,'DATA PENGUKURAN GARDU'!$A:$BS,54,0)</f>
        <v>#N/A</v>
      </c>
      <c r="AS857" s="20" t="e">
        <f>VLOOKUP($D857,'DATA PENGUKURAN GARDU'!$A:$BS,42,0)</f>
        <v>#N/A</v>
      </c>
      <c r="AT857" s="21" t="e">
        <f t="shared" si="461"/>
        <v>#N/A</v>
      </c>
      <c r="AU857" s="20" t="e">
        <f>VLOOKUP($D857,'DATA PENGUKURAN GARDU'!$A:$BS,44,0)</f>
        <v>#N/A</v>
      </c>
      <c r="AV857" s="21" t="e">
        <f t="shared" si="462"/>
        <v>#N/A</v>
      </c>
      <c r="AW857" s="20" t="e">
        <f>VLOOKUP($D857,'DATA PENGUKURAN GARDU'!$A:$BS,46,0)</f>
        <v>#N/A</v>
      </c>
      <c r="AX857" s="21" t="e">
        <f t="shared" si="463"/>
        <v>#N/A</v>
      </c>
      <c r="AY857" s="20" t="e">
        <f>VLOOKUP($D857,'DATA PENGUKURAN GARDU'!$A:$BS,46,0)</f>
        <v>#N/A</v>
      </c>
      <c r="AZ857" s="20" t="e">
        <f>VLOOKUP($D857,'DATA PENGUKURAN GARDU'!$A:$BS,53,0)</f>
        <v>#N/A</v>
      </c>
      <c r="BA857" s="20" t="e">
        <f>VLOOKUP($D857,'DATA PENGUKURAN GARDU'!$A:$BS,54,0)</f>
        <v>#N/A</v>
      </c>
      <c r="BB857" s="17" t="e">
        <f>VLOOKUP($E857,'DATA PENGUKURAN GARDU'!$A:$BS,42,0)</f>
        <v>#N/A</v>
      </c>
      <c r="BC857" s="23" t="e">
        <f t="shared" si="464"/>
        <v>#N/A</v>
      </c>
      <c r="BD857" s="17" t="e">
        <f>VLOOKUP($E857,'DATA PENGUKURAN GARDU'!$A:$BS,44,0)</f>
        <v>#N/A</v>
      </c>
      <c r="BE857" s="23" t="e">
        <f t="shared" si="465"/>
        <v>#N/A</v>
      </c>
      <c r="BF857" s="17" t="e">
        <f>VLOOKUP($E857,'DATA PENGUKURAN GARDU'!$A:$BS,46,0)</f>
        <v>#N/A</v>
      </c>
      <c r="BG857" s="23" t="e">
        <f t="shared" si="466"/>
        <v>#N/A</v>
      </c>
      <c r="BH857" s="17" t="e">
        <f>VLOOKUP($E857,'DATA PENGUKURAN GARDU'!$A:$BS,46,0)</f>
        <v>#N/A</v>
      </c>
      <c r="BI857" s="17" t="e">
        <f>VLOOKUP($E857,'DATA PENGUKURAN GARDU'!$A:$BS,53,0)</f>
        <v>#N/A</v>
      </c>
      <c r="BJ857" s="17" t="e">
        <f>VLOOKUP($E857,'DATA PENGUKURAN GARDU'!$A:$BS,54,0)</f>
        <v>#N/A</v>
      </c>
      <c r="BK857" s="20" t="e">
        <f t="shared" si="444"/>
        <v>#N/A</v>
      </c>
      <c r="BL857" s="20" t="e">
        <f t="shared" si="445"/>
        <v>#N/A</v>
      </c>
      <c r="BM857" s="20" t="e">
        <f t="shared" si="446"/>
        <v>#N/A</v>
      </c>
      <c r="BN857" s="25" t="e">
        <f t="shared" si="447"/>
        <v>#N/A</v>
      </c>
      <c r="BO857" s="26" t="str">
        <f t="shared" si="448"/>
        <v>0</v>
      </c>
      <c r="BP857" s="21" t="e">
        <f t="shared" si="449"/>
        <v>#VALUE!</v>
      </c>
      <c r="BQ857" s="20" t="e">
        <f t="shared" si="450"/>
        <v>#N/A</v>
      </c>
      <c r="BR857" s="20" t="e">
        <v>#N/A</v>
      </c>
      <c r="BS857" s="9" t="e">
        <v>#N/A</v>
      </c>
      <c r="BT857" s="2" t="e">
        <f t="shared" si="451"/>
        <v>#VALUE!</v>
      </c>
      <c r="BU857" s="2" t="e">
        <f t="shared" si="434"/>
        <v>#N/A</v>
      </c>
      <c r="BV857" s="2" t="e">
        <f t="shared" si="435"/>
        <v>#N/A</v>
      </c>
    </row>
    <row r="858" s="2" customFormat="1" ht="22.95" customHeight="1" spans="1:74">
      <c r="A858" s="9" t="str">
        <f t="shared" si="436"/>
        <v>K-054Induk</v>
      </c>
      <c r="B858" s="9" t="str">
        <f t="shared" si="437"/>
        <v>K-054jurusan 1</v>
      </c>
      <c r="C858" s="9" t="str">
        <f t="shared" si="438"/>
        <v>K-054jurusan 2</v>
      </c>
      <c r="D858" s="9" t="str">
        <f t="shared" si="439"/>
        <v>K-054jurusan 3</v>
      </c>
      <c r="E858" s="9" t="str">
        <f t="shared" si="440"/>
        <v>K-054jurusan 4</v>
      </c>
      <c r="F858" s="10" t="s">
        <v>528</v>
      </c>
      <c r="G858" s="10" t="s">
        <v>132</v>
      </c>
      <c r="H858" s="10" t="s">
        <v>1057</v>
      </c>
      <c r="I858" s="10" t="s">
        <v>11782</v>
      </c>
      <c r="J858" s="10" t="s">
        <v>11783</v>
      </c>
      <c r="K858" s="10" t="s">
        <v>7465</v>
      </c>
      <c r="L858" s="10"/>
      <c r="M858" s="10"/>
      <c r="N858" s="14">
        <f t="shared" si="441"/>
        <v>0</v>
      </c>
      <c r="O858" s="15" t="e">
        <f t="shared" si="442"/>
        <v>#VALUE!</v>
      </c>
      <c r="P858" s="15" t="e">
        <f t="shared" si="443"/>
        <v>#VALUE!</v>
      </c>
      <c r="Q858" s="17" t="e">
        <f>VLOOKUP($A858,'DATA PENGUKURAN GARDU'!$A:$BS,42,0)</f>
        <v>#N/A</v>
      </c>
      <c r="R858" s="18" t="e">
        <f t="shared" si="452"/>
        <v>#N/A</v>
      </c>
      <c r="S858" s="17" t="e">
        <f>VLOOKUP($A858,'DATA PENGUKURAN GARDU'!$A:$BS,44,0)</f>
        <v>#N/A</v>
      </c>
      <c r="T858" s="18" t="e">
        <f t="shared" si="453"/>
        <v>#N/A</v>
      </c>
      <c r="U858" s="17" t="e">
        <f>VLOOKUP($A858,'DATA PENGUKURAN GARDU'!$A:$BS,46,0)</f>
        <v>#N/A</v>
      </c>
      <c r="V858" s="18" t="e">
        <f t="shared" si="454"/>
        <v>#N/A</v>
      </c>
      <c r="W858" s="17" t="e">
        <f>VLOOKUP($A858,'DATA PENGUKURAN GARDU'!$A:$BS,48,0)</f>
        <v>#N/A</v>
      </c>
      <c r="X858" s="17" t="e">
        <f>VLOOKUP($A858,'DATA PENGUKURAN GARDU'!$A:$BS,53,0)</f>
        <v>#N/A</v>
      </c>
      <c r="Y858" s="17" t="e">
        <f>VLOOKUP($A858,'DATA PENGUKURAN GARDU'!$A:$BS,54,0)</f>
        <v>#N/A</v>
      </c>
      <c r="Z858" s="17" t="e">
        <f>VLOOKUP($A858,'DATA PENGUKURAN GARDU'!$A:$BS,55,0)</f>
        <v>#N/A</v>
      </c>
      <c r="AA858" s="20" t="e">
        <f>VLOOKUP($B858,'DATA PENGUKURAN GARDU'!$A:$BS,42,0)</f>
        <v>#N/A</v>
      </c>
      <c r="AB858" s="21" t="e">
        <f t="shared" si="455"/>
        <v>#N/A</v>
      </c>
      <c r="AC858" s="20" t="e">
        <f>VLOOKUP($B858,'DATA PENGUKURAN GARDU'!$A:$BS,44,0)</f>
        <v>#N/A</v>
      </c>
      <c r="AD858" s="21" t="e">
        <f t="shared" si="456"/>
        <v>#N/A</v>
      </c>
      <c r="AE858" s="20" t="e">
        <f>VLOOKUP($B858,'DATA PENGUKURAN GARDU'!$A:$BS,46,0)</f>
        <v>#N/A</v>
      </c>
      <c r="AF858" s="21" t="e">
        <f t="shared" si="457"/>
        <v>#N/A</v>
      </c>
      <c r="AG858" s="20" t="e">
        <f>VLOOKUP($B858,'DATA PENGUKURAN GARDU'!$A:$BS,46,0)</f>
        <v>#N/A</v>
      </c>
      <c r="AH858" s="20" t="e">
        <f>VLOOKUP($B858,'DATA PENGUKURAN GARDU'!$A:$BS,53,0)</f>
        <v>#N/A</v>
      </c>
      <c r="AI858" s="20" t="e">
        <f>VLOOKUP($B858,'DATA PENGUKURAN GARDU'!$A:$BS,54,0)</f>
        <v>#N/A</v>
      </c>
      <c r="AJ858" s="17" t="e">
        <f>VLOOKUP($C858,'DATA PENGUKURAN GARDU'!$A:$BS,42,0)</f>
        <v>#N/A</v>
      </c>
      <c r="AK858" s="23" t="e">
        <f t="shared" si="458"/>
        <v>#N/A</v>
      </c>
      <c r="AL858" s="17" t="e">
        <f>VLOOKUP($C858,'DATA PENGUKURAN GARDU'!$A:$BS,44,0)</f>
        <v>#N/A</v>
      </c>
      <c r="AM858" s="23" t="e">
        <f t="shared" si="459"/>
        <v>#N/A</v>
      </c>
      <c r="AN858" s="17" t="e">
        <f>VLOOKUP($C858,'DATA PENGUKURAN GARDU'!$A:$BS,46,0)</f>
        <v>#N/A</v>
      </c>
      <c r="AO858" s="23" t="e">
        <f t="shared" si="460"/>
        <v>#N/A</v>
      </c>
      <c r="AP858" s="17" t="e">
        <f>VLOOKUP($C858,'DATA PENGUKURAN GARDU'!$A:$BS,46,0)</f>
        <v>#N/A</v>
      </c>
      <c r="AQ858" s="17" t="e">
        <f>VLOOKUP($C858,'DATA PENGUKURAN GARDU'!$A:$BS,53,0)</f>
        <v>#N/A</v>
      </c>
      <c r="AR858" s="17" t="e">
        <f>VLOOKUP($C858,'DATA PENGUKURAN GARDU'!$A:$BS,54,0)</f>
        <v>#N/A</v>
      </c>
      <c r="AS858" s="20" t="e">
        <f>VLOOKUP($D858,'DATA PENGUKURAN GARDU'!$A:$BS,42,0)</f>
        <v>#N/A</v>
      </c>
      <c r="AT858" s="21" t="e">
        <f t="shared" si="461"/>
        <v>#N/A</v>
      </c>
      <c r="AU858" s="20" t="e">
        <f>VLOOKUP($D858,'DATA PENGUKURAN GARDU'!$A:$BS,44,0)</f>
        <v>#N/A</v>
      </c>
      <c r="AV858" s="21" t="e">
        <f t="shared" si="462"/>
        <v>#N/A</v>
      </c>
      <c r="AW858" s="20" t="e">
        <f>VLOOKUP($D858,'DATA PENGUKURAN GARDU'!$A:$BS,46,0)</f>
        <v>#N/A</v>
      </c>
      <c r="AX858" s="21" t="e">
        <f t="shared" si="463"/>
        <v>#N/A</v>
      </c>
      <c r="AY858" s="20" t="e">
        <f>VLOOKUP($D858,'DATA PENGUKURAN GARDU'!$A:$BS,46,0)</f>
        <v>#N/A</v>
      </c>
      <c r="AZ858" s="20" t="e">
        <f>VLOOKUP($D858,'DATA PENGUKURAN GARDU'!$A:$BS,53,0)</f>
        <v>#N/A</v>
      </c>
      <c r="BA858" s="20" t="e">
        <f>VLOOKUP($D858,'DATA PENGUKURAN GARDU'!$A:$BS,54,0)</f>
        <v>#N/A</v>
      </c>
      <c r="BB858" s="17" t="e">
        <f>VLOOKUP($E858,'DATA PENGUKURAN GARDU'!$A:$BS,42,0)</f>
        <v>#N/A</v>
      </c>
      <c r="BC858" s="23" t="e">
        <f t="shared" si="464"/>
        <v>#N/A</v>
      </c>
      <c r="BD858" s="17" t="e">
        <f>VLOOKUP($E858,'DATA PENGUKURAN GARDU'!$A:$BS,44,0)</f>
        <v>#N/A</v>
      </c>
      <c r="BE858" s="23" t="e">
        <f t="shared" si="465"/>
        <v>#N/A</v>
      </c>
      <c r="BF858" s="17" t="e">
        <f>VLOOKUP($E858,'DATA PENGUKURAN GARDU'!$A:$BS,46,0)</f>
        <v>#N/A</v>
      </c>
      <c r="BG858" s="23" t="e">
        <f t="shared" si="466"/>
        <v>#N/A</v>
      </c>
      <c r="BH858" s="17" t="e">
        <f>VLOOKUP($E858,'DATA PENGUKURAN GARDU'!$A:$BS,46,0)</f>
        <v>#N/A</v>
      </c>
      <c r="BI858" s="17" t="e">
        <f>VLOOKUP($E858,'DATA PENGUKURAN GARDU'!$A:$BS,53,0)</f>
        <v>#N/A</v>
      </c>
      <c r="BJ858" s="17" t="e">
        <f>VLOOKUP($E858,'DATA PENGUKURAN GARDU'!$A:$BS,54,0)</f>
        <v>#N/A</v>
      </c>
      <c r="BK858" s="20" t="e">
        <f t="shared" si="444"/>
        <v>#N/A</v>
      </c>
      <c r="BL858" s="20" t="e">
        <f t="shared" si="445"/>
        <v>#N/A</v>
      </c>
      <c r="BM858" s="20" t="e">
        <f t="shared" si="446"/>
        <v>#N/A</v>
      </c>
      <c r="BN858" s="25" t="e">
        <f t="shared" si="447"/>
        <v>#N/A</v>
      </c>
      <c r="BO858" s="26" t="str">
        <f t="shared" si="448"/>
        <v>0</v>
      </c>
      <c r="BP858" s="21" t="e">
        <f t="shared" si="449"/>
        <v>#VALUE!</v>
      </c>
      <c r="BQ858" s="20" t="e">
        <f t="shared" si="450"/>
        <v>#N/A</v>
      </c>
      <c r="BR858" s="20" t="e">
        <v>#N/A</v>
      </c>
      <c r="BS858" s="9" t="e">
        <v>#N/A</v>
      </c>
      <c r="BT858" s="2" t="e">
        <f t="shared" si="451"/>
        <v>#VALUE!</v>
      </c>
      <c r="BU858" s="2" t="e">
        <f t="shared" si="434"/>
        <v>#N/A</v>
      </c>
      <c r="BV858" s="2" t="e">
        <f t="shared" si="435"/>
        <v>#N/A</v>
      </c>
    </row>
    <row r="859" s="2" customFormat="1" ht="22.95" customHeight="1" spans="1:74">
      <c r="A859" s="9" t="str">
        <f t="shared" si="436"/>
        <v>K-060Induk</v>
      </c>
      <c r="B859" s="9" t="str">
        <f t="shared" si="437"/>
        <v>K-060jurusan 1</v>
      </c>
      <c r="C859" s="9" t="str">
        <f t="shared" si="438"/>
        <v>K-060jurusan 2</v>
      </c>
      <c r="D859" s="9" t="str">
        <f t="shared" si="439"/>
        <v>K-060jurusan 3</v>
      </c>
      <c r="E859" s="9" t="str">
        <f t="shared" si="440"/>
        <v>K-060jurusan 4</v>
      </c>
      <c r="F859" s="10" t="s">
        <v>843</v>
      </c>
      <c r="G859" s="10" t="s">
        <v>132</v>
      </c>
      <c r="H859" s="10" t="s">
        <v>1058</v>
      </c>
      <c r="I859" s="10" t="s">
        <v>11784</v>
      </c>
      <c r="J859" s="10" t="s">
        <v>11785</v>
      </c>
      <c r="K859" s="10" t="s">
        <v>7465</v>
      </c>
      <c r="L859" s="10"/>
      <c r="M859" s="10"/>
      <c r="N859" s="14">
        <f t="shared" si="441"/>
        <v>0</v>
      </c>
      <c r="O859" s="15" t="e">
        <f t="shared" si="442"/>
        <v>#VALUE!</v>
      </c>
      <c r="P859" s="15" t="e">
        <f t="shared" si="443"/>
        <v>#VALUE!</v>
      </c>
      <c r="Q859" s="17" t="e">
        <f>VLOOKUP($A859,'DATA PENGUKURAN GARDU'!$A:$BS,42,0)</f>
        <v>#N/A</v>
      </c>
      <c r="R859" s="18" t="e">
        <f t="shared" si="452"/>
        <v>#N/A</v>
      </c>
      <c r="S859" s="17" t="e">
        <f>VLOOKUP($A859,'DATA PENGUKURAN GARDU'!$A:$BS,44,0)</f>
        <v>#N/A</v>
      </c>
      <c r="T859" s="18" t="e">
        <f t="shared" si="453"/>
        <v>#N/A</v>
      </c>
      <c r="U859" s="17" t="e">
        <f>VLOOKUP($A859,'DATA PENGUKURAN GARDU'!$A:$BS,46,0)</f>
        <v>#N/A</v>
      </c>
      <c r="V859" s="18" t="e">
        <f t="shared" si="454"/>
        <v>#N/A</v>
      </c>
      <c r="W859" s="17" t="e">
        <f>VLOOKUP($A859,'DATA PENGUKURAN GARDU'!$A:$BS,48,0)</f>
        <v>#N/A</v>
      </c>
      <c r="X859" s="17" t="e">
        <f>VLOOKUP($A859,'DATA PENGUKURAN GARDU'!$A:$BS,53,0)</f>
        <v>#N/A</v>
      </c>
      <c r="Y859" s="17" t="e">
        <f>VLOOKUP($A859,'DATA PENGUKURAN GARDU'!$A:$BS,54,0)</f>
        <v>#N/A</v>
      </c>
      <c r="Z859" s="17" t="e">
        <f>VLOOKUP($A859,'DATA PENGUKURAN GARDU'!$A:$BS,55,0)</f>
        <v>#N/A</v>
      </c>
      <c r="AA859" s="20" t="e">
        <f>VLOOKUP($B859,'DATA PENGUKURAN GARDU'!$A:$BS,42,0)</f>
        <v>#N/A</v>
      </c>
      <c r="AB859" s="21" t="e">
        <f t="shared" si="455"/>
        <v>#N/A</v>
      </c>
      <c r="AC859" s="20" t="e">
        <f>VLOOKUP($B859,'DATA PENGUKURAN GARDU'!$A:$BS,44,0)</f>
        <v>#N/A</v>
      </c>
      <c r="AD859" s="21" t="e">
        <f t="shared" si="456"/>
        <v>#N/A</v>
      </c>
      <c r="AE859" s="20" t="e">
        <f>VLOOKUP($B859,'DATA PENGUKURAN GARDU'!$A:$BS,46,0)</f>
        <v>#N/A</v>
      </c>
      <c r="AF859" s="21" t="e">
        <f t="shared" si="457"/>
        <v>#N/A</v>
      </c>
      <c r="AG859" s="20" t="e">
        <f>VLOOKUP($B859,'DATA PENGUKURAN GARDU'!$A:$BS,46,0)</f>
        <v>#N/A</v>
      </c>
      <c r="AH859" s="20" t="e">
        <f>VLOOKUP($B859,'DATA PENGUKURAN GARDU'!$A:$BS,53,0)</f>
        <v>#N/A</v>
      </c>
      <c r="AI859" s="20" t="e">
        <f>VLOOKUP($B859,'DATA PENGUKURAN GARDU'!$A:$BS,54,0)</f>
        <v>#N/A</v>
      </c>
      <c r="AJ859" s="17" t="e">
        <f>VLOOKUP($C859,'DATA PENGUKURAN GARDU'!$A:$BS,42,0)</f>
        <v>#N/A</v>
      </c>
      <c r="AK859" s="23" t="e">
        <f t="shared" si="458"/>
        <v>#N/A</v>
      </c>
      <c r="AL859" s="17" t="e">
        <f>VLOOKUP($C859,'DATA PENGUKURAN GARDU'!$A:$BS,44,0)</f>
        <v>#N/A</v>
      </c>
      <c r="AM859" s="23" t="e">
        <f t="shared" si="459"/>
        <v>#N/A</v>
      </c>
      <c r="AN859" s="17" t="e">
        <f>VLOOKUP($C859,'DATA PENGUKURAN GARDU'!$A:$BS,46,0)</f>
        <v>#N/A</v>
      </c>
      <c r="AO859" s="23" t="e">
        <f t="shared" si="460"/>
        <v>#N/A</v>
      </c>
      <c r="AP859" s="17" t="e">
        <f>VLOOKUP($C859,'DATA PENGUKURAN GARDU'!$A:$BS,46,0)</f>
        <v>#N/A</v>
      </c>
      <c r="AQ859" s="17" t="e">
        <f>VLOOKUP($C859,'DATA PENGUKURAN GARDU'!$A:$BS,53,0)</f>
        <v>#N/A</v>
      </c>
      <c r="AR859" s="17" t="e">
        <f>VLOOKUP($C859,'DATA PENGUKURAN GARDU'!$A:$BS,54,0)</f>
        <v>#N/A</v>
      </c>
      <c r="AS859" s="20" t="e">
        <f>VLOOKUP($D859,'DATA PENGUKURAN GARDU'!$A:$BS,42,0)</f>
        <v>#N/A</v>
      </c>
      <c r="AT859" s="21" t="e">
        <f t="shared" si="461"/>
        <v>#N/A</v>
      </c>
      <c r="AU859" s="20" t="e">
        <f>VLOOKUP($D859,'DATA PENGUKURAN GARDU'!$A:$BS,44,0)</f>
        <v>#N/A</v>
      </c>
      <c r="AV859" s="21" t="e">
        <f t="shared" si="462"/>
        <v>#N/A</v>
      </c>
      <c r="AW859" s="20" t="e">
        <f>VLOOKUP($D859,'DATA PENGUKURAN GARDU'!$A:$BS,46,0)</f>
        <v>#N/A</v>
      </c>
      <c r="AX859" s="21" t="e">
        <f t="shared" si="463"/>
        <v>#N/A</v>
      </c>
      <c r="AY859" s="20" t="e">
        <f>VLOOKUP($D859,'DATA PENGUKURAN GARDU'!$A:$BS,46,0)</f>
        <v>#N/A</v>
      </c>
      <c r="AZ859" s="20" t="e">
        <f>VLOOKUP($D859,'DATA PENGUKURAN GARDU'!$A:$BS,53,0)</f>
        <v>#N/A</v>
      </c>
      <c r="BA859" s="20" t="e">
        <f>VLOOKUP($D859,'DATA PENGUKURAN GARDU'!$A:$BS,54,0)</f>
        <v>#N/A</v>
      </c>
      <c r="BB859" s="17" t="e">
        <f>VLOOKUP($E859,'DATA PENGUKURAN GARDU'!$A:$BS,42,0)</f>
        <v>#N/A</v>
      </c>
      <c r="BC859" s="23" t="e">
        <f t="shared" si="464"/>
        <v>#N/A</v>
      </c>
      <c r="BD859" s="17" t="e">
        <f>VLOOKUP($E859,'DATA PENGUKURAN GARDU'!$A:$BS,44,0)</f>
        <v>#N/A</v>
      </c>
      <c r="BE859" s="23" t="e">
        <f t="shared" si="465"/>
        <v>#N/A</v>
      </c>
      <c r="BF859" s="17" t="e">
        <f>VLOOKUP($E859,'DATA PENGUKURAN GARDU'!$A:$BS,46,0)</f>
        <v>#N/A</v>
      </c>
      <c r="BG859" s="23" t="e">
        <f t="shared" si="466"/>
        <v>#N/A</v>
      </c>
      <c r="BH859" s="17" t="e">
        <f>VLOOKUP($E859,'DATA PENGUKURAN GARDU'!$A:$BS,46,0)</f>
        <v>#N/A</v>
      </c>
      <c r="BI859" s="17" t="e">
        <f>VLOOKUP($E859,'DATA PENGUKURAN GARDU'!$A:$BS,53,0)</f>
        <v>#N/A</v>
      </c>
      <c r="BJ859" s="17" t="e">
        <f>VLOOKUP($E859,'DATA PENGUKURAN GARDU'!$A:$BS,54,0)</f>
        <v>#N/A</v>
      </c>
      <c r="BK859" s="20" t="e">
        <f t="shared" si="444"/>
        <v>#N/A</v>
      </c>
      <c r="BL859" s="20" t="e">
        <f t="shared" si="445"/>
        <v>#N/A</v>
      </c>
      <c r="BM859" s="20" t="e">
        <f t="shared" si="446"/>
        <v>#N/A</v>
      </c>
      <c r="BN859" s="25" t="e">
        <f t="shared" si="447"/>
        <v>#N/A</v>
      </c>
      <c r="BO859" s="26" t="str">
        <f t="shared" si="448"/>
        <v>0</v>
      </c>
      <c r="BP859" s="21" t="e">
        <f t="shared" si="449"/>
        <v>#VALUE!</v>
      </c>
      <c r="BQ859" s="20" t="e">
        <f t="shared" si="450"/>
        <v>#N/A</v>
      </c>
      <c r="BR859" s="20" t="e">
        <v>#N/A</v>
      </c>
      <c r="BS859" s="9" t="e">
        <v>#N/A</v>
      </c>
      <c r="BT859" s="2" t="e">
        <f t="shared" si="451"/>
        <v>#VALUE!</v>
      </c>
      <c r="BU859" s="2" t="e">
        <f t="shared" si="434"/>
        <v>#N/A</v>
      </c>
      <c r="BV859" s="2" t="e">
        <f t="shared" si="435"/>
        <v>#N/A</v>
      </c>
    </row>
    <row r="860" s="2" customFormat="1" ht="22.95" customHeight="1" spans="1:74">
      <c r="A860" s="9" t="str">
        <f t="shared" si="436"/>
        <v>K-064.1Induk</v>
      </c>
      <c r="B860" s="9" t="str">
        <f t="shared" si="437"/>
        <v>K-064.1jurusan 1</v>
      </c>
      <c r="C860" s="9" t="str">
        <f t="shared" si="438"/>
        <v>K-064.1jurusan 2</v>
      </c>
      <c r="D860" s="9" t="str">
        <f t="shared" si="439"/>
        <v>K-064.1jurusan 3</v>
      </c>
      <c r="E860" s="9" t="str">
        <f t="shared" si="440"/>
        <v>K-064.1jurusan 4</v>
      </c>
      <c r="F860" s="10" t="s">
        <v>410</v>
      </c>
      <c r="G860" s="10" t="s">
        <v>132</v>
      </c>
      <c r="H860" s="10" t="s">
        <v>1059</v>
      </c>
      <c r="I860" s="10" t="s">
        <v>11786</v>
      </c>
      <c r="J860" s="10" t="s">
        <v>11787</v>
      </c>
      <c r="K860" s="10" t="s">
        <v>7465</v>
      </c>
      <c r="L860" s="10"/>
      <c r="M860" s="10"/>
      <c r="N860" s="14">
        <f t="shared" si="441"/>
        <v>0</v>
      </c>
      <c r="O860" s="15" t="e">
        <f t="shared" si="442"/>
        <v>#VALUE!</v>
      </c>
      <c r="P860" s="15" t="e">
        <f t="shared" si="443"/>
        <v>#VALUE!</v>
      </c>
      <c r="Q860" s="17" t="e">
        <f>VLOOKUP($A860,'DATA PENGUKURAN GARDU'!$A:$BS,42,0)</f>
        <v>#N/A</v>
      </c>
      <c r="R860" s="18" t="e">
        <f t="shared" si="452"/>
        <v>#N/A</v>
      </c>
      <c r="S860" s="17" t="e">
        <f>VLOOKUP($A860,'DATA PENGUKURAN GARDU'!$A:$BS,44,0)</f>
        <v>#N/A</v>
      </c>
      <c r="T860" s="18" t="e">
        <f t="shared" si="453"/>
        <v>#N/A</v>
      </c>
      <c r="U860" s="17" t="e">
        <f>VLOOKUP($A860,'DATA PENGUKURAN GARDU'!$A:$BS,46,0)</f>
        <v>#N/A</v>
      </c>
      <c r="V860" s="18" t="e">
        <f t="shared" si="454"/>
        <v>#N/A</v>
      </c>
      <c r="W860" s="17" t="e">
        <f>VLOOKUP($A860,'DATA PENGUKURAN GARDU'!$A:$BS,48,0)</f>
        <v>#N/A</v>
      </c>
      <c r="X860" s="17" t="e">
        <f>VLOOKUP($A860,'DATA PENGUKURAN GARDU'!$A:$BS,53,0)</f>
        <v>#N/A</v>
      </c>
      <c r="Y860" s="17" t="e">
        <f>VLOOKUP($A860,'DATA PENGUKURAN GARDU'!$A:$BS,54,0)</f>
        <v>#N/A</v>
      </c>
      <c r="Z860" s="17" t="e">
        <f>VLOOKUP($A860,'DATA PENGUKURAN GARDU'!$A:$BS,55,0)</f>
        <v>#N/A</v>
      </c>
      <c r="AA860" s="20" t="e">
        <f>VLOOKUP($B860,'DATA PENGUKURAN GARDU'!$A:$BS,42,0)</f>
        <v>#N/A</v>
      </c>
      <c r="AB860" s="21" t="e">
        <f t="shared" si="455"/>
        <v>#N/A</v>
      </c>
      <c r="AC860" s="20" t="e">
        <f>VLOOKUP($B860,'DATA PENGUKURAN GARDU'!$A:$BS,44,0)</f>
        <v>#N/A</v>
      </c>
      <c r="AD860" s="21" t="e">
        <f t="shared" si="456"/>
        <v>#N/A</v>
      </c>
      <c r="AE860" s="20" t="e">
        <f>VLOOKUP($B860,'DATA PENGUKURAN GARDU'!$A:$BS,46,0)</f>
        <v>#N/A</v>
      </c>
      <c r="AF860" s="21" t="e">
        <f t="shared" si="457"/>
        <v>#N/A</v>
      </c>
      <c r="AG860" s="20" t="e">
        <f>VLOOKUP($B860,'DATA PENGUKURAN GARDU'!$A:$BS,46,0)</f>
        <v>#N/A</v>
      </c>
      <c r="AH860" s="20" t="e">
        <f>VLOOKUP($B860,'DATA PENGUKURAN GARDU'!$A:$BS,53,0)</f>
        <v>#N/A</v>
      </c>
      <c r="AI860" s="20" t="e">
        <f>VLOOKUP($B860,'DATA PENGUKURAN GARDU'!$A:$BS,54,0)</f>
        <v>#N/A</v>
      </c>
      <c r="AJ860" s="17" t="e">
        <f>VLOOKUP($C860,'DATA PENGUKURAN GARDU'!$A:$BS,42,0)</f>
        <v>#N/A</v>
      </c>
      <c r="AK860" s="23" t="e">
        <f t="shared" si="458"/>
        <v>#N/A</v>
      </c>
      <c r="AL860" s="17" t="e">
        <f>VLOOKUP($C860,'DATA PENGUKURAN GARDU'!$A:$BS,44,0)</f>
        <v>#N/A</v>
      </c>
      <c r="AM860" s="23" t="e">
        <f t="shared" si="459"/>
        <v>#N/A</v>
      </c>
      <c r="AN860" s="17" t="e">
        <f>VLOOKUP($C860,'DATA PENGUKURAN GARDU'!$A:$BS,46,0)</f>
        <v>#N/A</v>
      </c>
      <c r="AO860" s="23" t="e">
        <f t="shared" si="460"/>
        <v>#N/A</v>
      </c>
      <c r="AP860" s="17" t="e">
        <f>VLOOKUP($C860,'DATA PENGUKURAN GARDU'!$A:$BS,46,0)</f>
        <v>#N/A</v>
      </c>
      <c r="AQ860" s="17" t="e">
        <f>VLOOKUP($C860,'DATA PENGUKURAN GARDU'!$A:$BS,53,0)</f>
        <v>#N/A</v>
      </c>
      <c r="AR860" s="17" t="e">
        <f>VLOOKUP($C860,'DATA PENGUKURAN GARDU'!$A:$BS,54,0)</f>
        <v>#N/A</v>
      </c>
      <c r="AS860" s="20" t="e">
        <f>VLOOKUP($D860,'DATA PENGUKURAN GARDU'!$A:$BS,42,0)</f>
        <v>#N/A</v>
      </c>
      <c r="AT860" s="21" t="e">
        <f t="shared" si="461"/>
        <v>#N/A</v>
      </c>
      <c r="AU860" s="20" t="e">
        <f>VLOOKUP($D860,'DATA PENGUKURAN GARDU'!$A:$BS,44,0)</f>
        <v>#N/A</v>
      </c>
      <c r="AV860" s="21" t="e">
        <f t="shared" si="462"/>
        <v>#N/A</v>
      </c>
      <c r="AW860" s="20" t="e">
        <f>VLOOKUP($D860,'DATA PENGUKURAN GARDU'!$A:$BS,46,0)</f>
        <v>#N/A</v>
      </c>
      <c r="AX860" s="21" t="e">
        <f t="shared" si="463"/>
        <v>#N/A</v>
      </c>
      <c r="AY860" s="20" t="e">
        <f>VLOOKUP($D860,'DATA PENGUKURAN GARDU'!$A:$BS,46,0)</f>
        <v>#N/A</v>
      </c>
      <c r="AZ860" s="20" t="e">
        <f>VLOOKUP($D860,'DATA PENGUKURAN GARDU'!$A:$BS,53,0)</f>
        <v>#N/A</v>
      </c>
      <c r="BA860" s="20" t="e">
        <f>VLOOKUP($D860,'DATA PENGUKURAN GARDU'!$A:$BS,54,0)</f>
        <v>#N/A</v>
      </c>
      <c r="BB860" s="17" t="e">
        <f>VLOOKUP($E860,'DATA PENGUKURAN GARDU'!$A:$BS,42,0)</f>
        <v>#N/A</v>
      </c>
      <c r="BC860" s="23" t="e">
        <f t="shared" si="464"/>
        <v>#N/A</v>
      </c>
      <c r="BD860" s="17" t="e">
        <f>VLOOKUP($E860,'DATA PENGUKURAN GARDU'!$A:$BS,44,0)</f>
        <v>#N/A</v>
      </c>
      <c r="BE860" s="23" t="e">
        <f t="shared" si="465"/>
        <v>#N/A</v>
      </c>
      <c r="BF860" s="17" t="e">
        <f>VLOOKUP($E860,'DATA PENGUKURAN GARDU'!$A:$BS,46,0)</f>
        <v>#N/A</v>
      </c>
      <c r="BG860" s="23" t="e">
        <f t="shared" si="466"/>
        <v>#N/A</v>
      </c>
      <c r="BH860" s="17" t="e">
        <f>VLOOKUP($E860,'DATA PENGUKURAN GARDU'!$A:$BS,46,0)</f>
        <v>#N/A</v>
      </c>
      <c r="BI860" s="17" t="e">
        <f>VLOOKUP($E860,'DATA PENGUKURAN GARDU'!$A:$BS,53,0)</f>
        <v>#N/A</v>
      </c>
      <c r="BJ860" s="17" t="e">
        <f>VLOOKUP($E860,'DATA PENGUKURAN GARDU'!$A:$BS,54,0)</f>
        <v>#N/A</v>
      </c>
      <c r="BK860" s="20" t="e">
        <f t="shared" si="444"/>
        <v>#N/A</v>
      </c>
      <c r="BL860" s="20" t="e">
        <f t="shared" si="445"/>
        <v>#N/A</v>
      </c>
      <c r="BM860" s="20" t="e">
        <f t="shared" si="446"/>
        <v>#N/A</v>
      </c>
      <c r="BN860" s="25" t="e">
        <f t="shared" si="447"/>
        <v>#N/A</v>
      </c>
      <c r="BO860" s="26" t="str">
        <f t="shared" si="448"/>
        <v>0</v>
      </c>
      <c r="BP860" s="21" t="e">
        <f t="shared" si="449"/>
        <v>#VALUE!</v>
      </c>
      <c r="BQ860" s="20" t="e">
        <f t="shared" si="450"/>
        <v>#N/A</v>
      </c>
      <c r="BR860" s="20" t="e">
        <v>#N/A</v>
      </c>
      <c r="BS860" s="9" t="e">
        <v>#N/A</v>
      </c>
      <c r="BT860" s="2" t="e">
        <f t="shared" si="451"/>
        <v>#VALUE!</v>
      </c>
      <c r="BU860" s="2" t="e">
        <f t="shared" si="434"/>
        <v>#N/A</v>
      </c>
      <c r="BV860" s="2" t="e">
        <f t="shared" si="435"/>
        <v>#N/A</v>
      </c>
    </row>
    <row r="861" s="2" customFormat="1" ht="22.95" customHeight="1" spans="1:74">
      <c r="A861" s="9" t="str">
        <f t="shared" si="436"/>
        <v>K-130Induk</v>
      </c>
      <c r="B861" s="9" t="str">
        <f t="shared" si="437"/>
        <v>K-130jurusan 1</v>
      </c>
      <c r="C861" s="9" t="str">
        <f t="shared" si="438"/>
        <v>K-130jurusan 2</v>
      </c>
      <c r="D861" s="9" t="str">
        <f t="shared" si="439"/>
        <v>K-130jurusan 3</v>
      </c>
      <c r="E861" s="9" t="str">
        <f t="shared" si="440"/>
        <v>K-130jurusan 4</v>
      </c>
      <c r="F861" s="10" t="s">
        <v>418</v>
      </c>
      <c r="G861" s="10" t="s">
        <v>132</v>
      </c>
      <c r="H861" s="10" t="s">
        <v>1061</v>
      </c>
      <c r="I861" s="10" t="s">
        <v>11790</v>
      </c>
      <c r="J861" s="10" t="s">
        <v>11791</v>
      </c>
      <c r="K861" s="10" t="s">
        <v>7465</v>
      </c>
      <c r="L861" s="10"/>
      <c r="M861" s="10"/>
      <c r="N861" s="14">
        <f t="shared" si="441"/>
        <v>0</v>
      </c>
      <c r="O861" s="15" t="e">
        <f t="shared" si="442"/>
        <v>#VALUE!</v>
      </c>
      <c r="P861" s="15" t="e">
        <f t="shared" si="443"/>
        <v>#VALUE!</v>
      </c>
      <c r="Q861" s="17" t="e">
        <f>VLOOKUP($A861,'DATA PENGUKURAN GARDU'!$A:$BS,42,0)</f>
        <v>#N/A</v>
      </c>
      <c r="R861" s="18" t="e">
        <f t="shared" si="452"/>
        <v>#N/A</v>
      </c>
      <c r="S861" s="17" t="e">
        <f>VLOOKUP($A861,'DATA PENGUKURAN GARDU'!$A:$BS,44,0)</f>
        <v>#N/A</v>
      </c>
      <c r="T861" s="18" t="e">
        <f t="shared" si="453"/>
        <v>#N/A</v>
      </c>
      <c r="U861" s="17" t="e">
        <f>VLOOKUP($A861,'DATA PENGUKURAN GARDU'!$A:$BS,46,0)</f>
        <v>#N/A</v>
      </c>
      <c r="V861" s="18" t="e">
        <f t="shared" si="454"/>
        <v>#N/A</v>
      </c>
      <c r="W861" s="17" t="e">
        <f>VLOOKUP($A861,'DATA PENGUKURAN GARDU'!$A:$BS,48,0)</f>
        <v>#N/A</v>
      </c>
      <c r="X861" s="17" t="e">
        <f>VLOOKUP($A861,'DATA PENGUKURAN GARDU'!$A:$BS,53,0)</f>
        <v>#N/A</v>
      </c>
      <c r="Y861" s="17" t="e">
        <f>VLOOKUP($A861,'DATA PENGUKURAN GARDU'!$A:$BS,54,0)</f>
        <v>#N/A</v>
      </c>
      <c r="Z861" s="17" t="e">
        <f>VLOOKUP($A861,'DATA PENGUKURAN GARDU'!$A:$BS,55,0)</f>
        <v>#N/A</v>
      </c>
      <c r="AA861" s="20" t="e">
        <f>VLOOKUP($B861,'DATA PENGUKURAN GARDU'!$A:$BS,42,0)</f>
        <v>#N/A</v>
      </c>
      <c r="AB861" s="21" t="e">
        <f t="shared" si="455"/>
        <v>#N/A</v>
      </c>
      <c r="AC861" s="20" t="e">
        <f>VLOOKUP($B861,'DATA PENGUKURAN GARDU'!$A:$BS,44,0)</f>
        <v>#N/A</v>
      </c>
      <c r="AD861" s="21" t="e">
        <f t="shared" si="456"/>
        <v>#N/A</v>
      </c>
      <c r="AE861" s="20" t="e">
        <f>VLOOKUP($B861,'DATA PENGUKURAN GARDU'!$A:$BS,46,0)</f>
        <v>#N/A</v>
      </c>
      <c r="AF861" s="21" t="e">
        <f t="shared" si="457"/>
        <v>#N/A</v>
      </c>
      <c r="AG861" s="20" t="e">
        <f>VLOOKUP($B861,'DATA PENGUKURAN GARDU'!$A:$BS,46,0)</f>
        <v>#N/A</v>
      </c>
      <c r="AH861" s="20" t="e">
        <f>VLOOKUP($B861,'DATA PENGUKURAN GARDU'!$A:$BS,53,0)</f>
        <v>#N/A</v>
      </c>
      <c r="AI861" s="20" t="e">
        <f>VLOOKUP($B861,'DATA PENGUKURAN GARDU'!$A:$BS,54,0)</f>
        <v>#N/A</v>
      </c>
      <c r="AJ861" s="17" t="e">
        <f>VLOOKUP($C861,'DATA PENGUKURAN GARDU'!$A:$BS,42,0)</f>
        <v>#N/A</v>
      </c>
      <c r="AK861" s="23" t="e">
        <f t="shared" si="458"/>
        <v>#N/A</v>
      </c>
      <c r="AL861" s="17" t="e">
        <f>VLOOKUP($C861,'DATA PENGUKURAN GARDU'!$A:$BS,44,0)</f>
        <v>#N/A</v>
      </c>
      <c r="AM861" s="23" t="e">
        <f t="shared" si="459"/>
        <v>#N/A</v>
      </c>
      <c r="AN861" s="17" t="e">
        <f>VLOOKUP($C861,'DATA PENGUKURAN GARDU'!$A:$BS,46,0)</f>
        <v>#N/A</v>
      </c>
      <c r="AO861" s="23" t="e">
        <f t="shared" si="460"/>
        <v>#N/A</v>
      </c>
      <c r="AP861" s="17" t="e">
        <f>VLOOKUP($C861,'DATA PENGUKURAN GARDU'!$A:$BS,46,0)</f>
        <v>#N/A</v>
      </c>
      <c r="AQ861" s="17" t="e">
        <f>VLOOKUP($C861,'DATA PENGUKURAN GARDU'!$A:$BS,53,0)</f>
        <v>#N/A</v>
      </c>
      <c r="AR861" s="17" t="e">
        <f>VLOOKUP($C861,'DATA PENGUKURAN GARDU'!$A:$BS,54,0)</f>
        <v>#N/A</v>
      </c>
      <c r="AS861" s="20" t="e">
        <f>VLOOKUP($D861,'DATA PENGUKURAN GARDU'!$A:$BS,42,0)</f>
        <v>#N/A</v>
      </c>
      <c r="AT861" s="21" t="e">
        <f t="shared" si="461"/>
        <v>#N/A</v>
      </c>
      <c r="AU861" s="20" t="e">
        <f>VLOOKUP($D861,'DATA PENGUKURAN GARDU'!$A:$BS,44,0)</f>
        <v>#N/A</v>
      </c>
      <c r="AV861" s="21" t="e">
        <f t="shared" si="462"/>
        <v>#N/A</v>
      </c>
      <c r="AW861" s="20" t="e">
        <f>VLOOKUP($D861,'DATA PENGUKURAN GARDU'!$A:$BS,46,0)</f>
        <v>#N/A</v>
      </c>
      <c r="AX861" s="21" t="e">
        <f t="shared" si="463"/>
        <v>#N/A</v>
      </c>
      <c r="AY861" s="20" t="e">
        <f>VLOOKUP($D861,'DATA PENGUKURAN GARDU'!$A:$BS,46,0)</f>
        <v>#N/A</v>
      </c>
      <c r="AZ861" s="20" t="e">
        <f>VLOOKUP($D861,'DATA PENGUKURAN GARDU'!$A:$BS,53,0)</f>
        <v>#N/A</v>
      </c>
      <c r="BA861" s="20" t="e">
        <f>VLOOKUP($D861,'DATA PENGUKURAN GARDU'!$A:$BS,54,0)</f>
        <v>#N/A</v>
      </c>
      <c r="BB861" s="17" t="e">
        <f>VLOOKUP($E861,'DATA PENGUKURAN GARDU'!$A:$BS,42,0)</f>
        <v>#N/A</v>
      </c>
      <c r="BC861" s="23" t="e">
        <f t="shared" si="464"/>
        <v>#N/A</v>
      </c>
      <c r="BD861" s="17" t="e">
        <f>VLOOKUP($E861,'DATA PENGUKURAN GARDU'!$A:$BS,44,0)</f>
        <v>#N/A</v>
      </c>
      <c r="BE861" s="23" t="e">
        <f t="shared" si="465"/>
        <v>#N/A</v>
      </c>
      <c r="BF861" s="17" t="e">
        <f>VLOOKUP($E861,'DATA PENGUKURAN GARDU'!$A:$BS,46,0)</f>
        <v>#N/A</v>
      </c>
      <c r="BG861" s="23" t="e">
        <f t="shared" si="466"/>
        <v>#N/A</v>
      </c>
      <c r="BH861" s="17" t="e">
        <f>VLOOKUP($E861,'DATA PENGUKURAN GARDU'!$A:$BS,46,0)</f>
        <v>#N/A</v>
      </c>
      <c r="BI861" s="17" t="e">
        <f>VLOOKUP($E861,'DATA PENGUKURAN GARDU'!$A:$BS,53,0)</f>
        <v>#N/A</v>
      </c>
      <c r="BJ861" s="17" t="e">
        <f>VLOOKUP($E861,'DATA PENGUKURAN GARDU'!$A:$BS,54,0)</f>
        <v>#N/A</v>
      </c>
      <c r="BK861" s="20" t="e">
        <f t="shared" si="444"/>
        <v>#N/A</v>
      </c>
      <c r="BL861" s="20" t="e">
        <f t="shared" si="445"/>
        <v>#N/A</v>
      </c>
      <c r="BM861" s="20" t="e">
        <f t="shared" si="446"/>
        <v>#N/A</v>
      </c>
      <c r="BN861" s="25" t="e">
        <f t="shared" si="447"/>
        <v>#N/A</v>
      </c>
      <c r="BO861" s="26" t="str">
        <f t="shared" si="448"/>
        <v>0</v>
      </c>
      <c r="BP861" s="21" t="e">
        <f t="shared" si="449"/>
        <v>#VALUE!</v>
      </c>
      <c r="BQ861" s="20" t="e">
        <f t="shared" si="450"/>
        <v>#N/A</v>
      </c>
      <c r="BR861" s="20" t="e">
        <v>#N/A</v>
      </c>
      <c r="BS861" s="9" t="e">
        <v>#N/A</v>
      </c>
      <c r="BT861" s="2" t="e">
        <f t="shared" si="451"/>
        <v>#VALUE!</v>
      </c>
      <c r="BU861" s="2" t="e">
        <f t="shared" si="434"/>
        <v>#N/A</v>
      </c>
      <c r="BV861" s="2" t="e">
        <f t="shared" si="435"/>
        <v>#N/A</v>
      </c>
    </row>
    <row r="862" s="2" customFormat="1" ht="22.95" customHeight="1" spans="1:74">
      <c r="A862" s="9" t="str">
        <f t="shared" si="436"/>
        <v>NL 047Induk</v>
      </c>
      <c r="B862" s="9" t="str">
        <f t="shared" si="437"/>
        <v>NL 047jurusan 1</v>
      </c>
      <c r="C862" s="9" t="str">
        <f t="shared" si="438"/>
        <v>NL 047jurusan 2</v>
      </c>
      <c r="D862" s="9" t="str">
        <f t="shared" si="439"/>
        <v>NL 047jurusan 3</v>
      </c>
      <c r="E862" s="9" t="str">
        <f t="shared" si="440"/>
        <v>NL 047jurusan 4</v>
      </c>
      <c r="F862" s="10" t="s">
        <v>324</v>
      </c>
      <c r="G862" s="10" t="s">
        <v>101</v>
      </c>
      <c r="H862" s="10" t="s">
        <v>1062</v>
      </c>
      <c r="I862" s="10" t="s">
        <v>11792</v>
      </c>
      <c r="J862" s="10" t="s">
        <v>11793</v>
      </c>
      <c r="K862" s="10" t="s">
        <v>7465</v>
      </c>
      <c r="L862" s="10"/>
      <c r="M862" s="10"/>
      <c r="N862" s="14">
        <f t="shared" si="441"/>
        <v>0</v>
      </c>
      <c r="O862" s="15" t="e">
        <f t="shared" si="442"/>
        <v>#VALUE!</v>
      </c>
      <c r="P862" s="15" t="e">
        <f t="shared" si="443"/>
        <v>#VALUE!</v>
      </c>
      <c r="Q862" s="17" t="e">
        <f>VLOOKUP($A862,'DATA PENGUKURAN GARDU'!$A:$BS,42,0)</f>
        <v>#N/A</v>
      </c>
      <c r="R862" s="18" t="e">
        <f t="shared" si="452"/>
        <v>#N/A</v>
      </c>
      <c r="S862" s="17" t="e">
        <f>VLOOKUP($A862,'DATA PENGUKURAN GARDU'!$A:$BS,44,0)</f>
        <v>#N/A</v>
      </c>
      <c r="T862" s="18" t="e">
        <f t="shared" si="453"/>
        <v>#N/A</v>
      </c>
      <c r="U862" s="17" t="e">
        <f>VLOOKUP($A862,'DATA PENGUKURAN GARDU'!$A:$BS,46,0)</f>
        <v>#N/A</v>
      </c>
      <c r="V862" s="18" t="e">
        <f t="shared" si="454"/>
        <v>#N/A</v>
      </c>
      <c r="W862" s="17" t="e">
        <f>VLOOKUP($A862,'DATA PENGUKURAN GARDU'!$A:$BS,48,0)</f>
        <v>#N/A</v>
      </c>
      <c r="X862" s="17" t="e">
        <f>VLOOKUP($A862,'DATA PENGUKURAN GARDU'!$A:$BS,53,0)</f>
        <v>#N/A</v>
      </c>
      <c r="Y862" s="17" t="e">
        <f>VLOOKUP($A862,'DATA PENGUKURAN GARDU'!$A:$BS,54,0)</f>
        <v>#N/A</v>
      </c>
      <c r="Z862" s="17" t="e">
        <f>VLOOKUP($A862,'DATA PENGUKURAN GARDU'!$A:$BS,55,0)</f>
        <v>#N/A</v>
      </c>
      <c r="AA862" s="20" t="e">
        <f>VLOOKUP($B862,'DATA PENGUKURAN GARDU'!$A:$BS,42,0)</f>
        <v>#N/A</v>
      </c>
      <c r="AB862" s="21" t="e">
        <f t="shared" si="455"/>
        <v>#N/A</v>
      </c>
      <c r="AC862" s="20" t="e">
        <f>VLOOKUP($B862,'DATA PENGUKURAN GARDU'!$A:$BS,44,0)</f>
        <v>#N/A</v>
      </c>
      <c r="AD862" s="21" t="e">
        <f t="shared" si="456"/>
        <v>#N/A</v>
      </c>
      <c r="AE862" s="20" t="e">
        <f>VLOOKUP($B862,'DATA PENGUKURAN GARDU'!$A:$BS,46,0)</f>
        <v>#N/A</v>
      </c>
      <c r="AF862" s="21" t="e">
        <f t="shared" si="457"/>
        <v>#N/A</v>
      </c>
      <c r="AG862" s="20" t="e">
        <f>VLOOKUP($B862,'DATA PENGUKURAN GARDU'!$A:$BS,46,0)</f>
        <v>#N/A</v>
      </c>
      <c r="AH862" s="20" t="e">
        <f>VLOOKUP($B862,'DATA PENGUKURAN GARDU'!$A:$BS,53,0)</f>
        <v>#N/A</v>
      </c>
      <c r="AI862" s="20" t="e">
        <f>VLOOKUP($B862,'DATA PENGUKURAN GARDU'!$A:$BS,54,0)</f>
        <v>#N/A</v>
      </c>
      <c r="AJ862" s="17" t="e">
        <f>VLOOKUP($C862,'DATA PENGUKURAN GARDU'!$A:$BS,42,0)</f>
        <v>#N/A</v>
      </c>
      <c r="AK862" s="23" t="e">
        <f t="shared" si="458"/>
        <v>#N/A</v>
      </c>
      <c r="AL862" s="17" t="e">
        <f>VLOOKUP($C862,'DATA PENGUKURAN GARDU'!$A:$BS,44,0)</f>
        <v>#N/A</v>
      </c>
      <c r="AM862" s="23" t="e">
        <f t="shared" si="459"/>
        <v>#N/A</v>
      </c>
      <c r="AN862" s="17" t="e">
        <f>VLOOKUP($C862,'DATA PENGUKURAN GARDU'!$A:$BS,46,0)</f>
        <v>#N/A</v>
      </c>
      <c r="AO862" s="23" t="e">
        <f t="shared" si="460"/>
        <v>#N/A</v>
      </c>
      <c r="AP862" s="17" t="e">
        <f>VLOOKUP($C862,'DATA PENGUKURAN GARDU'!$A:$BS,46,0)</f>
        <v>#N/A</v>
      </c>
      <c r="AQ862" s="17" t="e">
        <f>VLOOKUP($C862,'DATA PENGUKURAN GARDU'!$A:$BS,53,0)</f>
        <v>#N/A</v>
      </c>
      <c r="AR862" s="17" t="e">
        <f>VLOOKUP($C862,'DATA PENGUKURAN GARDU'!$A:$BS,54,0)</f>
        <v>#N/A</v>
      </c>
      <c r="AS862" s="20" t="e">
        <f>VLOOKUP($D862,'DATA PENGUKURAN GARDU'!$A:$BS,42,0)</f>
        <v>#N/A</v>
      </c>
      <c r="AT862" s="21" t="e">
        <f t="shared" si="461"/>
        <v>#N/A</v>
      </c>
      <c r="AU862" s="20" t="e">
        <f>VLOOKUP($D862,'DATA PENGUKURAN GARDU'!$A:$BS,44,0)</f>
        <v>#N/A</v>
      </c>
      <c r="AV862" s="21" t="e">
        <f t="shared" si="462"/>
        <v>#N/A</v>
      </c>
      <c r="AW862" s="20" t="e">
        <f>VLOOKUP($D862,'DATA PENGUKURAN GARDU'!$A:$BS,46,0)</f>
        <v>#N/A</v>
      </c>
      <c r="AX862" s="21" t="e">
        <f t="shared" si="463"/>
        <v>#N/A</v>
      </c>
      <c r="AY862" s="20" t="e">
        <f>VLOOKUP($D862,'DATA PENGUKURAN GARDU'!$A:$BS,46,0)</f>
        <v>#N/A</v>
      </c>
      <c r="AZ862" s="20" t="e">
        <f>VLOOKUP($D862,'DATA PENGUKURAN GARDU'!$A:$BS,53,0)</f>
        <v>#N/A</v>
      </c>
      <c r="BA862" s="20" t="e">
        <f>VLOOKUP($D862,'DATA PENGUKURAN GARDU'!$A:$BS,54,0)</f>
        <v>#N/A</v>
      </c>
      <c r="BB862" s="17" t="e">
        <f>VLOOKUP($E862,'DATA PENGUKURAN GARDU'!$A:$BS,42,0)</f>
        <v>#N/A</v>
      </c>
      <c r="BC862" s="23" t="e">
        <f t="shared" si="464"/>
        <v>#N/A</v>
      </c>
      <c r="BD862" s="17" t="e">
        <f>VLOOKUP($E862,'DATA PENGUKURAN GARDU'!$A:$BS,44,0)</f>
        <v>#N/A</v>
      </c>
      <c r="BE862" s="23" t="e">
        <f t="shared" si="465"/>
        <v>#N/A</v>
      </c>
      <c r="BF862" s="17" t="e">
        <f>VLOOKUP($E862,'DATA PENGUKURAN GARDU'!$A:$BS,46,0)</f>
        <v>#N/A</v>
      </c>
      <c r="BG862" s="23" t="e">
        <f t="shared" si="466"/>
        <v>#N/A</v>
      </c>
      <c r="BH862" s="17" t="e">
        <f>VLOOKUP($E862,'DATA PENGUKURAN GARDU'!$A:$BS,46,0)</f>
        <v>#N/A</v>
      </c>
      <c r="BI862" s="17" t="e">
        <f>VLOOKUP($E862,'DATA PENGUKURAN GARDU'!$A:$BS,53,0)</f>
        <v>#N/A</v>
      </c>
      <c r="BJ862" s="17" t="e">
        <f>VLOOKUP($E862,'DATA PENGUKURAN GARDU'!$A:$BS,54,0)</f>
        <v>#N/A</v>
      </c>
      <c r="BK862" s="20" t="e">
        <f t="shared" si="444"/>
        <v>#N/A</v>
      </c>
      <c r="BL862" s="20" t="e">
        <f t="shared" si="445"/>
        <v>#N/A</v>
      </c>
      <c r="BM862" s="20" t="e">
        <f t="shared" si="446"/>
        <v>#N/A</v>
      </c>
      <c r="BN862" s="25" t="e">
        <f t="shared" si="447"/>
        <v>#N/A</v>
      </c>
      <c r="BO862" s="26" t="str">
        <f t="shared" si="448"/>
        <v>0</v>
      </c>
      <c r="BP862" s="21" t="e">
        <f t="shared" si="449"/>
        <v>#VALUE!</v>
      </c>
      <c r="BQ862" s="20" t="e">
        <f t="shared" si="450"/>
        <v>#N/A</v>
      </c>
      <c r="BR862" s="20" t="e">
        <v>#N/A</v>
      </c>
      <c r="BS862" s="9" t="e">
        <v>#N/A</v>
      </c>
      <c r="BT862" s="2" t="e">
        <f t="shared" si="451"/>
        <v>#VALUE!</v>
      </c>
      <c r="BU862" s="2" t="e">
        <f t="shared" si="434"/>
        <v>#N/A</v>
      </c>
      <c r="BV862" s="2" t="e">
        <f t="shared" si="435"/>
        <v>#N/A</v>
      </c>
    </row>
    <row r="863" s="2" customFormat="1" ht="22.95" customHeight="1" spans="1:74">
      <c r="A863" s="9" t="str">
        <f t="shared" si="436"/>
        <v>NL 049Induk</v>
      </c>
      <c r="B863" s="9" t="str">
        <f t="shared" si="437"/>
        <v>NL 049jurusan 1</v>
      </c>
      <c r="C863" s="9" t="str">
        <f t="shared" si="438"/>
        <v>NL 049jurusan 2</v>
      </c>
      <c r="D863" s="9" t="str">
        <f t="shared" si="439"/>
        <v>NL 049jurusan 3</v>
      </c>
      <c r="E863" s="9" t="str">
        <f t="shared" si="440"/>
        <v>NL 049jurusan 4</v>
      </c>
      <c r="F863" s="10" t="s">
        <v>324</v>
      </c>
      <c r="G863" s="10" t="s">
        <v>101</v>
      </c>
      <c r="H863" s="10" t="s">
        <v>1063</v>
      </c>
      <c r="I863" s="10" t="s">
        <v>11794</v>
      </c>
      <c r="J863" s="10" t="s">
        <v>11795</v>
      </c>
      <c r="K863" s="10" t="s">
        <v>7465</v>
      </c>
      <c r="L863" s="10"/>
      <c r="M863" s="10"/>
      <c r="N863" s="14">
        <f t="shared" si="441"/>
        <v>0</v>
      </c>
      <c r="O863" s="15" t="e">
        <f t="shared" si="442"/>
        <v>#VALUE!</v>
      </c>
      <c r="P863" s="15" t="e">
        <f t="shared" si="443"/>
        <v>#VALUE!</v>
      </c>
      <c r="Q863" s="17" t="e">
        <f>VLOOKUP($A863,'DATA PENGUKURAN GARDU'!$A:$BS,42,0)</f>
        <v>#N/A</v>
      </c>
      <c r="R863" s="18" t="e">
        <f t="shared" si="452"/>
        <v>#N/A</v>
      </c>
      <c r="S863" s="17" t="e">
        <f>VLOOKUP($A863,'DATA PENGUKURAN GARDU'!$A:$BS,44,0)</f>
        <v>#N/A</v>
      </c>
      <c r="T863" s="18" t="e">
        <f t="shared" si="453"/>
        <v>#N/A</v>
      </c>
      <c r="U863" s="17" t="e">
        <f>VLOOKUP($A863,'DATA PENGUKURAN GARDU'!$A:$BS,46,0)</f>
        <v>#N/A</v>
      </c>
      <c r="V863" s="18" t="e">
        <f t="shared" si="454"/>
        <v>#N/A</v>
      </c>
      <c r="W863" s="17" t="e">
        <f>VLOOKUP($A863,'DATA PENGUKURAN GARDU'!$A:$BS,48,0)</f>
        <v>#N/A</v>
      </c>
      <c r="X863" s="17" t="e">
        <f>VLOOKUP($A863,'DATA PENGUKURAN GARDU'!$A:$BS,53,0)</f>
        <v>#N/A</v>
      </c>
      <c r="Y863" s="17" t="e">
        <f>VLOOKUP($A863,'DATA PENGUKURAN GARDU'!$A:$BS,54,0)</f>
        <v>#N/A</v>
      </c>
      <c r="Z863" s="17" t="e">
        <f>VLOOKUP($A863,'DATA PENGUKURAN GARDU'!$A:$BS,55,0)</f>
        <v>#N/A</v>
      </c>
      <c r="AA863" s="20" t="e">
        <f>VLOOKUP($B863,'DATA PENGUKURAN GARDU'!$A:$BS,42,0)</f>
        <v>#N/A</v>
      </c>
      <c r="AB863" s="21" t="e">
        <f t="shared" si="455"/>
        <v>#N/A</v>
      </c>
      <c r="AC863" s="20" t="e">
        <f>VLOOKUP($B863,'DATA PENGUKURAN GARDU'!$A:$BS,44,0)</f>
        <v>#N/A</v>
      </c>
      <c r="AD863" s="21" t="e">
        <f t="shared" si="456"/>
        <v>#N/A</v>
      </c>
      <c r="AE863" s="20" t="e">
        <f>VLOOKUP($B863,'DATA PENGUKURAN GARDU'!$A:$BS,46,0)</f>
        <v>#N/A</v>
      </c>
      <c r="AF863" s="21" t="e">
        <f t="shared" si="457"/>
        <v>#N/A</v>
      </c>
      <c r="AG863" s="20" t="e">
        <f>VLOOKUP($B863,'DATA PENGUKURAN GARDU'!$A:$BS,46,0)</f>
        <v>#N/A</v>
      </c>
      <c r="AH863" s="20" t="e">
        <f>VLOOKUP($B863,'DATA PENGUKURAN GARDU'!$A:$BS,53,0)</f>
        <v>#N/A</v>
      </c>
      <c r="AI863" s="20" t="e">
        <f>VLOOKUP($B863,'DATA PENGUKURAN GARDU'!$A:$BS,54,0)</f>
        <v>#N/A</v>
      </c>
      <c r="AJ863" s="17" t="e">
        <f>VLOOKUP($C863,'DATA PENGUKURAN GARDU'!$A:$BS,42,0)</f>
        <v>#N/A</v>
      </c>
      <c r="AK863" s="23" t="e">
        <f t="shared" si="458"/>
        <v>#N/A</v>
      </c>
      <c r="AL863" s="17" t="e">
        <f>VLOOKUP($C863,'DATA PENGUKURAN GARDU'!$A:$BS,44,0)</f>
        <v>#N/A</v>
      </c>
      <c r="AM863" s="23" t="e">
        <f t="shared" si="459"/>
        <v>#N/A</v>
      </c>
      <c r="AN863" s="17" t="e">
        <f>VLOOKUP($C863,'DATA PENGUKURAN GARDU'!$A:$BS,46,0)</f>
        <v>#N/A</v>
      </c>
      <c r="AO863" s="23" t="e">
        <f t="shared" si="460"/>
        <v>#N/A</v>
      </c>
      <c r="AP863" s="17" t="e">
        <f>VLOOKUP($C863,'DATA PENGUKURAN GARDU'!$A:$BS,46,0)</f>
        <v>#N/A</v>
      </c>
      <c r="AQ863" s="17" t="e">
        <f>VLOOKUP($C863,'DATA PENGUKURAN GARDU'!$A:$BS,53,0)</f>
        <v>#N/A</v>
      </c>
      <c r="AR863" s="17" t="e">
        <f>VLOOKUP($C863,'DATA PENGUKURAN GARDU'!$A:$BS,54,0)</f>
        <v>#N/A</v>
      </c>
      <c r="AS863" s="20" t="e">
        <f>VLOOKUP($D863,'DATA PENGUKURAN GARDU'!$A:$BS,42,0)</f>
        <v>#N/A</v>
      </c>
      <c r="AT863" s="21" t="e">
        <f t="shared" si="461"/>
        <v>#N/A</v>
      </c>
      <c r="AU863" s="20" t="e">
        <f>VLOOKUP($D863,'DATA PENGUKURAN GARDU'!$A:$BS,44,0)</f>
        <v>#N/A</v>
      </c>
      <c r="AV863" s="21" t="e">
        <f t="shared" si="462"/>
        <v>#N/A</v>
      </c>
      <c r="AW863" s="20" t="e">
        <f>VLOOKUP($D863,'DATA PENGUKURAN GARDU'!$A:$BS,46,0)</f>
        <v>#N/A</v>
      </c>
      <c r="AX863" s="21" t="e">
        <f t="shared" si="463"/>
        <v>#N/A</v>
      </c>
      <c r="AY863" s="20" t="e">
        <f>VLOOKUP($D863,'DATA PENGUKURAN GARDU'!$A:$BS,46,0)</f>
        <v>#N/A</v>
      </c>
      <c r="AZ863" s="20" t="e">
        <f>VLOOKUP($D863,'DATA PENGUKURAN GARDU'!$A:$BS,53,0)</f>
        <v>#N/A</v>
      </c>
      <c r="BA863" s="20" t="e">
        <f>VLOOKUP($D863,'DATA PENGUKURAN GARDU'!$A:$BS,54,0)</f>
        <v>#N/A</v>
      </c>
      <c r="BB863" s="17" t="e">
        <f>VLOOKUP($E863,'DATA PENGUKURAN GARDU'!$A:$BS,42,0)</f>
        <v>#N/A</v>
      </c>
      <c r="BC863" s="23" t="e">
        <f t="shared" si="464"/>
        <v>#N/A</v>
      </c>
      <c r="BD863" s="17" t="e">
        <f>VLOOKUP($E863,'DATA PENGUKURAN GARDU'!$A:$BS,44,0)</f>
        <v>#N/A</v>
      </c>
      <c r="BE863" s="23" t="e">
        <f t="shared" si="465"/>
        <v>#N/A</v>
      </c>
      <c r="BF863" s="17" t="e">
        <f>VLOOKUP($E863,'DATA PENGUKURAN GARDU'!$A:$BS,46,0)</f>
        <v>#N/A</v>
      </c>
      <c r="BG863" s="23" t="e">
        <f t="shared" si="466"/>
        <v>#N/A</v>
      </c>
      <c r="BH863" s="17" t="e">
        <f>VLOOKUP($E863,'DATA PENGUKURAN GARDU'!$A:$BS,46,0)</f>
        <v>#N/A</v>
      </c>
      <c r="BI863" s="17" t="e">
        <f>VLOOKUP($E863,'DATA PENGUKURAN GARDU'!$A:$BS,53,0)</f>
        <v>#N/A</v>
      </c>
      <c r="BJ863" s="17" t="e">
        <f>VLOOKUP($E863,'DATA PENGUKURAN GARDU'!$A:$BS,54,0)</f>
        <v>#N/A</v>
      </c>
      <c r="BK863" s="20" t="e">
        <f t="shared" si="444"/>
        <v>#N/A</v>
      </c>
      <c r="BL863" s="20" t="e">
        <f t="shared" si="445"/>
        <v>#N/A</v>
      </c>
      <c r="BM863" s="20" t="e">
        <f t="shared" si="446"/>
        <v>#N/A</v>
      </c>
      <c r="BN863" s="25" t="e">
        <f t="shared" si="447"/>
        <v>#N/A</v>
      </c>
      <c r="BO863" s="26" t="str">
        <f t="shared" si="448"/>
        <v>0</v>
      </c>
      <c r="BP863" s="21" t="e">
        <f t="shared" si="449"/>
        <v>#VALUE!</v>
      </c>
      <c r="BQ863" s="20" t="e">
        <f t="shared" si="450"/>
        <v>#N/A</v>
      </c>
      <c r="BR863" s="20" t="e">
        <v>#N/A</v>
      </c>
      <c r="BS863" s="9" t="e">
        <v>#N/A</v>
      </c>
      <c r="BT863" s="2" t="e">
        <f t="shared" si="451"/>
        <v>#VALUE!</v>
      </c>
      <c r="BU863" s="2" t="e">
        <f t="shared" si="434"/>
        <v>#N/A</v>
      </c>
      <c r="BV863" s="2" t="e">
        <f t="shared" si="435"/>
        <v>#N/A</v>
      </c>
    </row>
    <row r="864" s="2" customFormat="1" ht="22.95" customHeight="1" spans="1:74">
      <c r="A864" s="9" t="str">
        <f t="shared" si="436"/>
        <v>N 017Induk</v>
      </c>
      <c r="B864" s="9" t="str">
        <f t="shared" si="437"/>
        <v>N 017jurusan 1</v>
      </c>
      <c r="C864" s="9" t="str">
        <f t="shared" si="438"/>
        <v>N 017jurusan 2</v>
      </c>
      <c r="D864" s="9" t="str">
        <f t="shared" si="439"/>
        <v>N 017jurusan 3</v>
      </c>
      <c r="E864" s="9" t="str">
        <f t="shared" si="440"/>
        <v>N 017jurusan 4</v>
      </c>
      <c r="F864" s="10" t="s">
        <v>226</v>
      </c>
      <c r="G864" s="10" t="s">
        <v>101</v>
      </c>
      <c r="H864" s="10" t="s">
        <v>1064</v>
      </c>
      <c r="I864" s="10" t="s">
        <v>11796</v>
      </c>
      <c r="J864" s="10" t="s">
        <v>11797</v>
      </c>
      <c r="K864" s="10" t="s">
        <v>7465</v>
      </c>
      <c r="L864" s="10"/>
      <c r="M864" s="10"/>
      <c r="N864" s="14">
        <f t="shared" si="441"/>
        <v>0</v>
      </c>
      <c r="O864" s="15" t="e">
        <f t="shared" si="442"/>
        <v>#VALUE!</v>
      </c>
      <c r="P864" s="15" t="e">
        <f t="shared" si="443"/>
        <v>#VALUE!</v>
      </c>
      <c r="Q864" s="17" t="e">
        <f>VLOOKUP($A864,'DATA PENGUKURAN GARDU'!$A:$BS,42,0)</f>
        <v>#N/A</v>
      </c>
      <c r="R864" s="18" t="e">
        <f t="shared" si="452"/>
        <v>#N/A</v>
      </c>
      <c r="S864" s="17" t="e">
        <f>VLOOKUP($A864,'DATA PENGUKURAN GARDU'!$A:$BS,44,0)</f>
        <v>#N/A</v>
      </c>
      <c r="T864" s="18" t="e">
        <f t="shared" si="453"/>
        <v>#N/A</v>
      </c>
      <c r="U864" s="17" t="e">
        <f>VLOOKUP($A864,'DATA PENGUKURAN GARDU'!$A:$BS,46,0)</f>
        <v>#N/A</v>
      </c>
      <c r="V864" s="18" t="e">
        <f t="shared" si="454"/>
        <v>#N/A</v>
      </c>
      <c r="W864" s="17" t="e">
        <f>VLOOKUP($A864,'DATA PENGUKURAN GARDU'!$A:$BS,48,0)</f>
        <v>#N/A</v>
      </c>
      <c r="X864" s="17" t="e">
        <f>VLOOKUP($A864,'DATA PENGUKURAN GARDU'!$A:$BS,53,0)</f>
        <v>#N/A</v>
      </c>
      <c r="Y864" s="17" t="e">
        <f>VLOOKUP($A864,'DATA PENGUKURAN GARDU'!$A:$BS,54,0)</f>
        <v>#N/A</v>
      </c>
      <c r="Z864" s="17" t="e">
        <f>VLOOKUP($A864,'DATA PENGUKURAN GARDU'!$A:$BS,55,0)</f>
        <v>#N/A</v>
      </c>
      <c r="AA864" s="20" t="e">
        <f>VLOOKUP($B864,'DATA PENGUKURAN GARDU'!$A:$BS,42,0)</f>
        <v>#N/A</v>
      </c>
      <c r="AB864" s="21" t="e">
        <f t="shared" si="455"/>
        <v>#N/A</v>
      </c>
      <c r="AC864" s="20" t="e">
        <f>VLOOKUP($B864,'DATA PENGUKURAN GARDU'!$A:$BS,44,0)</f>
        <v>#N/A</v>
      </c>
      <c r="AD864" s="21" t="e">
        <f t="shared" si="456"/>
        <v>#N/A</v>
      </c>
      <c r="AE864" s="20" t="e">
        <f>VLOOKUP($B864,'DATA PENGUKURAN GARDU'!$A:$BS,46,0)</f>
        <v>#N/A</v>
      </c>
      <c r="AF864" s="21" t="e">
        <f t="shared" si="457"/>
        <v>#N/A</v>
      </c>
      <c r="AG864" s="20" t="e">
        <f>VLOOKUP($B864,'DATA PENGUKURAN GARDU'!$A:$BS,46,0)</f>
        <v>#N/A</v>
      </c>
      <c r="AH864" s="20" t="e">
        <f>VLOOKUP($B864,'DATA PENGUKURAN GARDU'!$A:$BS,53,0)</f>
        <v>#N/A</v>
      </c>
      <c r="AI864" s="20" t="e">
        <f>VLOOKUP($B864,'DATA PENGUKURAN GARDU'!$A:$BS,54,0)</f>
        <v>#N/A</v>
      </c>
      <c r="AJ864" s="17" t="e">
        <f>VLOOKUP($C864,'DATA PENGUKURAN GARDU'!$A:$BS,42,0)</f>
        <v>#N/A</v>
      </c>
      <c r="AK864" s="23" t="e">
        <f t="shared" si="458"/>
        <v>#N/A</v>
      </c>
      <c r="AL864" s="17" t="e">
        <f>VLOOKUP($C864,'DATA PENGUKURAN GARDU'!$A:$BS,44,0)</f>
        <v>#N/A</v>
      </c>
      <c r="AM864" s="23" t="e">
        <f t="shared" si="459"/>
        <v>#N/A</v>
      </c>
      <c r="AN864" s="17" t="e">
        <f>VLOOKUP($C864,'DATA PENGUKURAN GARDU'!$A:$BS,46,0)</f>
        <v>#N/A</v>
      </c>
      <c r="AO864" s="23" t="e">
        <f t="shared" si="460"/>
        <v>#N/A</v>
      </c>
      <c r="AP864" s="17" t="e">
        <f>VLOOKUP($C864,'DATA PENGUKURAN GARDU'!$A:$BS,46,0)</f>
        <v>#N/A</v>
      </c>
      <c r="AQ864" s="17" t="e">
        <f>VLOOKUP($C864,'DATA PENGUKURAN GARDU'!$A:$BS,53,0)</f>
        <v>#N/A</v>
      </c>
      <c r="AR864" s="17" t="e">
        <f>VLOOKUP($C864,'DATA PENGUKURAN GARDU'!$A:$BS,54,0)</f>
        <v>#N/A</v>
      </c>
      <c r="AS864" s="20" t="e">
        <f>VLOOKUP($D864,'DATA PENGUKURAN GARDU'!$A:$BS,42,0)</f>
        <v>#N/A</v>
      </c>
      <c r="AT864" s="21" t="e">
        <f t="shared" si="461"/>
        <v>#N/A</v>
      </c>
      <c r="AU864" s="20" t="e">
        <f>VLOOKUP($D864,'DATA PENGUKURAN GARDU'!$A:$BS,44,0)</f>
        <v>#N/A</v>
      </c>
      <c r="AV864" s="21" t="e">
        <f t="shared" si="462"/>
        <v>#N/A</v>
      </c>
      <c r="AW864" s="20" t="e">
        <f>VLOOKUP($D864,'DATA PENGUKURAN GARDU'!$A:$BS,46,0)</f>
        <v>#N/A</v>
      </c>
      <c r="AX864" s="21" t="e">
        <f t="shared" si="463"/>
        <v>#N/A</v>
      </c>
      <c r="AY864" s="20" t="e">
        <f>VLOOKUP($D864,'DATA PENGUKURAN GARDU'!$A:$BS,46,0)</f>
        <v>#N/A</v>
      </c>
      <c r="AZ864" s="20" t="e">
        <f>VLOOKUP($D864,'DATA PENGUKURAN GARDU'!$A:$BS,53,0)</f>
        <v>#N/A</v>
      </c>
      <c r="BA864" s="20" t="e">
        <f>VLOOKUP($D864,'DATA PENGUKURAN GARDU'!$A:$BS,54,0)</f>
        <v>#N/A</v>
      </c>
      <c r="BB864" s="17" t="e">
        <f>VLOOKUP($E864,'DATA PENGUKURAN GARDU'!$A:$BS,42,0)</f>
        <v>#N/A</v>
      </c>
      <c r="BC864" s="23" t="e">
        <f t="shared" si="464"/>
        <v>#N/A</v>
      </c>
      <c r="BD864" s="17" t="e">
        <f>VLOOKUP($E864,'DATA PENGUKURAN GARDU'!$A:$BS,44,0)</f>
        <v>#N/A</v>
      </c>
      <c r="BE864" s="23" t="e">
        <f t="shared" si="465"/>
        <v>#N/A</v>
      </c>
      <c r="BF864" s="17" t="e">
        <f>VLOOKUP($E864,'DATA PENGUKURAN GARDU'!$A:$BS,46,0)</f>
        <v>#N/A</v>
      </c>
      <c r="BG864" s="23" t="e">
        <f t="shared" si="466"/>
        <v>#N/A</v>
      </c>
      <c r="BH864" s="17" t="e">
        <f>VLOOKUP($E864,'DATA PENGUKURAN GARDU'!$A:$BS,46,0)</f>
        <v>#N/A</v>
      </c>
      <c r="BI864" s="17" t="e">
        <f>VLOOKUP($E864,'DATA PENGUKURAN GARDU'!$A:$BS,53,0)</f>
        <v>#N/A</v>
      </c>
      <c r="BJ864" s="17" t="e">
        <f>VLOOKUP($E864,'DATA PENGUKURAN GARDU'!$A:$BS,54,0)</f>
        <v>#N/A</v>
      </c>
      <c r="BK864" s="20" t="e">
        <f t="shared" si="444"/>
        <v>#N/A</v>
      </c>
      <c r="BL864" s="20" t="e">
        <f t="shared" si="445"/>
        <v>#N/A</v>
      </c>
      <c r="BM864" s="20" t="e">
        <f t="shared" si="446"/>
        <v>#N/A</v>
      </c>
      <c r="BN864" s="25" t="e">
        <f t="shared" si="447"/>
        <v>#N/A</v>
      </c>
      <c r="BO864" s="26" t="str">
        <f t="shared" si="448"/>
        <v>0</v>
      </c>
      <c r="BP864" s="21" t="e">
        <f t="shared" si="449"/>
        <v>#VALUE!</v>
      </c>
      <c r="BQ864" s="20" t="e">
        <f t="shared" si="450"/>
        <v>#N/A</v>
      </c>
      <c r="BR864" s="20" t="e">
        <v>#N/A</v>
      </c>
      <c r="BS864" s="9" t="e">
        <v>#N/A</v>
      </c>
      <c r="BT864" s="2" t="e">
        <f t="shared" si="451"/>
        <v>#VALUE!</v>
      </c>
      <c r="BU864" s="2" t="e">
        <f t="shared" si="434"/>
        <v>#N/A</v>
      </c>
      <c r="BV864" s="2" t="e">
        <f t="shared" si="435"/>
        <v>#N/A</v>
      </c>
    </row>
    <row r="865" s="2" customFormat="1" ht="22.95" customHeight="1" spans="1:74">
      <c r="A865" s="9" t="str">
        <f t="shared" si="436"/>
        <v>N 024Induk</v>
      </c>
      <c r="B865" s="9" t="str">
        <f t="shared" si="437"/>
        <v>N 024jurusan 1</v>
      </c>
      <c r="C865" s="9" t="str">
        <f t="shared" si="438"/>
        <v>N 024jurusan 2</v>
      </c>
      <c r="D865" s="9" t="str">
        <f t="shared" si="439"/>
        <v>N 024jurusan 3</v>
      </c>
      <c r="E865" s="9" t="str">
        <f t="shared" si="440"/>
        <v>N 024jurusan 4</v>
      </c>
      <c r="F865" s="10" t="s">
        <v>342</v>
      </c>
      <c r="G865" s="10" t="s">
        <v>39</v>
      </c>
      <c r="H865" s="10" t="s">
        <v>1065</v>
      </c>
      <c r="I865" s="10" t="s">
        <v>11798</v>
      </c>
      <c r="J865" s="10" t="s">
        <v>11799</v>
      </c>
      <c r="K865" s="10" t="s">
        <v>7465</v>
      </c>
      <c r="L865" s="10"/>
      <c r="M865" s="10"/>
      <c r="N865" s="14">
        <f t="shared" si="441"/>
        <v>0</v>
      </c>
      <c r="O865" s="15" t="e">
        <f t="shared" si="442"/>
        <v>#VALUE!</v>
      </c>
      <c r="P865" s="15" t="e">
        <f t="shared" si="443"/>
        <v>#VALUE!</v>
      </c>
      <c r="Q865" s="17" t="e">
        <f>VLOOKUP($A865,'DATA PENGUKURAN GARDU'!$A:$BS,42,0)</f>
        <v>#N/A</v>
      </c>
      <c r="R865" s="18" t="e">
        <f t="shared" si="452"/>
        <v>#N/A</v>
      </c>
      <c r="S865" s="17" t="e">
        <f>VLOOKUP($A865,'DATA PENGUKURAN GARDU'!$A:$BS,44,0)</f>
        <v>#N/A</v>
      </c>
      <c r="T865" s="18" t="e">
        <f t="shared" si="453"/>
        <v>#N/A</v>
      </c>
      <c r="U865" s="17" t="e">
        <f>VLOOKUP($A865,'DATA PENGUKURAN GARDU'!$A:$BS,46,0)</f>
        <v>#N/A</v>
      </c>
      <c r="V865" s="18" t="e">
        <f t="shared" si="454"/>
        <v>#N/A</v>
      </c>
      <c r="W865" s="17" t="e">
        <f>VLOOKUP($A865,'DATA PENGUKURAN GARDU'!$A:$BS,48,0)</f>
        <v>#N/A</v>
      </c>
      <c r="X865" s="17" t="e">
        <f>VLOOKUP($A865,'DATA PENGUKURAN GARDU'!$A:$BS,53,0)</f>
        <v>#N/A</v>
      </c>
      <c r="Y865" s="17" t="e">
        <f>VLOOKUP($A865,'DATA PENGUKURAN GARDU'!$A:$BS,54,0)</f>
        <v>#N/A</v>
      </c>
      <c r="Z865" s="17" t="e">
        <f>VLOOKUP($A865,'DATA PENGUKURAN GARDU'!$A:$BS,55,0)</f>
        <v>#N/A</v>
      </c>
      <c r="AA865" s="20" t="e">
        <f>VLOOKUP($B865,'DATA PENGUKURAN GARDU'!$A:$BS,42,0)</f>
        <v>#N/A</v>
      </c>
      <c r="AB865" s="21" t="e">
        <f t="shared" si="455"/>
        <v>#N/A</v>
      </c>
      <c r="AC865" s="20" t="e">
        <f>VLOOKUP($B865,'DATA PENGUKURAN GARDU'!$A:$BS,44,0)</f>
        <v>#N/A</v>
      </c>
      <c r="AD865" s="21" t="e">
        <f t="shared" si="456"/>
        <v>#N/A</v>
      </c>
      <c r="AE865" s="20" t="e">
        <f>VLOOKUP($B865,'DATA PENGUKURAN GARDU'!$A:$BS,46,0)</f>
        <v>#N/A</v>
      </c>
      <c r="AF865" s="21" t="e">
        <f t="shared" si="457"/>
        <v>#N/A</v>
      </c>
      <c r="AG865" s="20" t="e">
        <f>VLOOKUP($B865,'DATA PENGUKURAN GARDU'!$A:$BS,46,0)</f>
        <v>#N/A</v>
      </c>
      <c r="AH865" s="20" t="e">
        <f>VLOOKUP($B865,'DATA PENGUKURAN GARDU'!$A:$BS,53,0)</f>
        <v>#N/A</v>
      </c>
      <c r="AI865" s="20" t="e">
        <f>VLOOKUP($B865,'DATA PENGUKURAN GARDU'!$A:$BS,54,0)</f>
        <v>#N/A</v>
      </c>
      <c r="AJ865" s="17" t="e">
        <f>VLOOKUP($C865,'DATA PENGUKURAN GARDU'!$A:$BS,42,0)</f>
        <v>#N/A</v>
      </c>
      <c r="AK865" s="23" t="e">
        <f t="shared" si="458"/>
        <v>#N/A</v>
      </c>
      <c r="AL865" s="17" t="e">
        <f>VLOOKUP($C865,'DATA PENGUKURAN GARDU'!$A:$BS,44,0)</f>
        <v>#N/A</v>
      </c>
      <c r="AM865" s="23" t="e">
        <f t="shared" si="459"/>
        <v>#N/A</v>
      </c>
      <c r="AN865" s="17" t="e">
        <f>VLOOKUP($C865,'DATA PENGUKURAN GARDU'!$A:$BS,46,0)</f>
        <v>#N/A</v>
      </c>
      <c r="AO865" s="23" t="e">
        <f t="shared" si="460"/>
        <v>#N/A</v>
      </c>
      <c r="AP865" s="17" t="e">
        <f>VLOOKUP($C865,'DATA PENGUKURAN GARDU'!$A:$BS,46,0)</f>
        <v>#N/A</v>
      </c>
      <c r="AQ865" s="17" t="e">
        <f>VLOOKUP($C865,'DATA PENGUKURAN GARDU'!$A:$BS,53,0)</f>
        <v>#N/A</v>
      </c>
      <c r="AR865" s="17" t="e">
        <f>VLOOKUP($C865,'DATA PENGUKURAN GARDU'!$A:$BS,54,0)</f>
        <v>#N/A</v>
      </c>
      <c r="AS865" s="20" t="e">
        <f>VLOOKUP($D865,'DATA PENGUKURAN GARDU'!$A:$BS,42,0)</f>
        <v>#N/A</v>
      </c>
      <c r="AT865" s="21" t="e">
        <f t="shared" si="461"/>
        <v>#N/A</v>
      </c>
      <c r="AU865" s="20" t="e">
        <f>VLOOKUP($D865,'DATA PENGUKURAN GARDU'!$A:$BS,44,0)</f>
        <v>#N/A</v>
      </c>
      <c r="AV865" s="21" t="e">
        <f t="shared" si="462"/>
        <v>#N/A</v>
      </c>
      <c r="AW865" s="20" t="e">
        <f>VLOOKUP($D865,'DATA PENGUKURAN GARDU'!$A:$BS,46,0)</f>
        <v>#N/A</v>
      </c>
      <c r="AX865" s="21" t="e">
        <f t="shared" si="463"/>
        <v>#N/A</v>
      </c>
      <c r="AY865" s="20" t="e">
        <f>VLOOKUP($D865,'DATA PENGUKURAN GARDU'!$A:$BS,46,0)</f>
        <v>#N/A</v>
      </c>
      <c r="AZ865" s="20" t="e">
        <f>VLOOKUP($D865,'DATA PENGUKURAN GARDU'!$A:$BS,53,0)</f>
        <v>#N/A</v>
      </c>
      <c r="BA865" s="20" t="e">
        <f>VLOOKUP($D865,'DATA PENGUKURAN GARDU'!$A:$BS,54,0)</f>
        <v>#N/A</v>
      </c>
      <c r="BB865" s="17" t="e">
        <f>VLOOKUP($E865,'DATA PENGUKURAN GARDU'!$A:$BS,42,0)</f>
        <v>#N/A</v>
      </c>
      <c r="BC865" s="23" t="e">
        <f t="shared" si="464"/>
        <v>#N/A</v>
      </c>
      <c r="BD865" s="17" t="e">
        <f>VLOOKUP($E865,'DATA PENGUKURAN GARDU'!$A:$BS,44,0)</f>
        <v>#N/A</v>
      </c>
      <c r="BE865" s="23" t="e">
        <f t="shared" si="465"/>
        <v>#N/A</v>
      </c>
      <c r="BF865" s="17" t="e">
        <f>VLOOKUP($E865,'DATA PENGUKURAN GARDU'!$A:$BS,46,0)</f>
        <v>#N/A</v>
      </c>
      <c r="BG865" s="23" t="e">
        <f t="shared" si="466"/>
        <v>#N/A</v>
      </c>
      <c r="BH865" s="17" t="e">
        <f>VLOOKUP($E865,'DATA PENGUKURAN GARDU'!$A:$BS,46,0)</f>
        <v>#N/A</v>
      </c>
      <c r="BI865" s="17" t="e">
        <f>VLOOKUP($E865,'DATA PENGUKURAN GARDU'!$A:$BS,53,0)</f>
        <v>#N/A</v>
      </c>
      <c r="BJ865" s="17" t="e">
        <f>VLOOKUP($E865,'DATA PENGUKURAN GARDU'!$A:$BS,54,0)</f>
        <v>#N/A</v>
      </c>
      <c r="BK865" s="20" t="e">
        <f t="shared" si="444"/>
        <v>#N/A</v>
      </c>
      <c r="BL865" s="20" t="e">
        <f t="shared" si="445"/>
        <v>#N/A</v>
      </c>
      <c r="BM865" s="20" t="e">
        <f t="shared" si="446"/>
        <v>#N/A</v>
      </c>
      <c r="BN865" s="25" t="e">
        <f t="shared" si="447"/>
        <v>#N/A</v>
      </c>
      <c r="BO865" s="26" t="str">
        <f t="shared" si="448"/>
        <v>0</v>
      </c>
      <c r="BP865" s="21" t="e">
        <f t="shared" si="449"/>
        <v>#VALUE!</v>
      </c>
      <c r="BQ865" s="20" t="e">
        <f t="shared" si="450"/>
        <v>#N/A</v>
      </c>
      <c r="BR865" s="20" t="e">
        <v>#N/A</v>
      </c>
      <c r="BS865" s="9" t="e">
        <v>#N/A</v>
      </c>
      <c r="BT865" s="2" t="e">
        <f t="shared" si="451"/>
        <v>#VALUE!</v>
      </c>
      <c r="BU865" s="2" t="e">
        <f t="shared" si="434"/>
        <v>#N/A</v>
      </c>
      <c r="BV865" s="2" t="e">
        <f t="shared" si="435"/>
        <v>#N/A</v>
      </c>
    </row>
    <row r="866" s="2" customFormat="1" ht="22.95" customHeight="1" spans="1:74">
      <c r="A866" s="9" t="str">
        <f t="shared" si="436"/>
        <v>N 026Induk</v>
      </c>
      <c r="B866" s="9" t="str">
        <f t="shared" si="437"/>
        <v>N 026jurusan 1</v>
      </c>
      <c r="C866" s="9" t="str">
        <f t="shared" si="438"/>
        <v>N 026jurusan 2</v>
      </c>
      <c r="D866" s="9" t="str">
        <f t="shared" si="439"/>
        <v>N 026jurusan 3</v>
      </c>
      <c r="E866" s="9" t="str">
        <f t="shared" si="440"/>
        <v>N 026jurusan 4</v>
      </c>
      <c r="F866" s="10" t="s">
        <v>342</v>
      </c>
      <c r="G866" s="10" t="s">
        <v>39</v>
      </c>
      <c r="H866" s="10" t="s">
        <v>1066</v>
      </c>
      <c r="I866" s="10" t="s">
        <v>11800</v>
      </c>
      <c r="J866" s="10" t="s">
        <v>11801</v>
      </c>
      <c r="K866" s="10" t="s">
        <v>7465</v>
      </c>
      <c r="L866" s="10"/>
      <c r="M866" s="10"/>
      <c r="N866" s="14">
        <f t="shared" si="441"/>
        <v>0</v>
      </c>
      <c r="O866" s="15" t="e">
        <f t="shared" si="442"/>
        <v>#VALUE!</v>
      </c>
      <c r="P866" s="15" t="e">
        <f t="shared" si="443"/>
        <v>#VALUE!</v>
      </c>
      <c r="Q866" s="17" t="e">
        <f>VLOOKUP($A866,'DATA PENGUKURAN GARDU'!$A:$BS,42,0)</f>
        <v>#N/A</v>
      </c>
      <c r="R866" s="18" t="e">
        <f t="shared" si="452"/>
        <v>#N/A</v>
      </c>
      <c r="S866" s="17" t="e">
        <f>VLOOKUP($A866,'DATA PENGUKURAN GARDU'!$A:$BS,44,0)</f>
        <v>#N/A</v>
      </c>
      <c r="T866" s="18" t="e">
        <f t="shared" si="453"/>
        <v>#N/A</v>
      </c>
      <c r="U866" s="17" t="e">
        <f>VLOOKUP($A866,'DATA PENGUKURAN GARDU'!$A:$BS,46,0)</f>
        <v>#N/A</v>
      </c>
      <c r="V866" s="18" t="e">
        <f t="shared" si="454"/>
        <v>#N/A</v>
      </c>
      <c r="W866" s="17" t="e">
        <f>VLOOKUP($A866,'DATA PENGUKURAN GARDU'!$A:$BS,48,0)</f>
        <v>#N/A</v>
      </c>
      <c r="X866" s="17" t="e">
        <f>VLOOKUP($A866,'DATA PENGUKURAN GARDU'!$A:$BS,53,0)</f>
        <v>#N/A</v>
      </c>
      <c r="Y866" s="17" t="e">
        <f>VLOOKUP($A866,'DATA PENGUKURAN GARDU'!$A:$BS,54,0)</f>
        <v>#N/A</v>
      </c>
      <c r="Z866" s="17" t="e">
        <f>VLOOKUP($A866,'DATA PENGUKURAN GARDU'!$A:$BS,55,0)</f>
        <v>#N/A</v>
      </c>
      <c r="AA866" s="20" t="e">
        <f>VLOOKUP($B866,'DATA PENGUKURAN GARDU'!$A:$BS,42,0)</f>
        <v>#N/A</v>
      </c>
      <c r="AB866" s="21" t="e">
        <f t="shared" si="455"/>
        <v>#N/A</v>
      </c>
      <c r="AC866" s="20" t="e">
        <f>VLOOKUP($B866,'DATA PENGUKURAN GARDU'!$A:$BS,44,0)</f>
        <v>#N/A</v>
      </c>
      <c r="AD866" s="21" t="e">
        <f t="shared" si="456"/>
        <v>#N/A</v>
      </c>
      <c r="AE866" s="20" t="e">
        <f>VLOOKUP($B866,'DATA PENGUKURAN GARDU'!$A:$BS,46,0)</f>
        <v>#N/A</v>
      </c>
      <c r="AF866" s="21" t="e">
        <f t="shared" si="457"/>
        <v>#N/A</v>
      </c>
      <c r="AG866" s="20" t="e">
        <f>VLOOKUP($B866,'DATA PENGUKURAN GARDU'!$A:$BS,46,0)</f>
        <v>#N/A</v>
      </c>
      <c r="AH866" s="20" t="e">
        <f>VLOOKUP($B866,'DATA PENGUKURAN GARDU'!$A:$BS,53,0)</f>
        <v>#N/A</v>
      </c>
      <c r="AI866" s="20" t="e">
        <f>VLOOKUP($B866,'DATA PENGUKURAN GARDU'!$A:$BS,54,0)</f>
        <v>#N/A</v>
      </c>
      <c r="AJ866" s="17" t="e">
        <f>VLOOKUP($C866,'DATA PENGUKURAN GARDU'!$A:$BS,42,0)</f>
        <v>#N/A</v>
      </c>
      <c r="AK866" s="23" t="e">
        <f t="shared" si="458"/>
        <v>#N/A</v>
      </c>
      <c r="AL866" s="17" t="e">
        <f>VLOOKUP($C866,'DATA PENGUKURAN GARDU'!$A:$BS,44,0)</f>
        <v>#N/A</v>
      </c>
      <c r="AM866" s="23" t="e">
        <f t="shared" si="459"/>
        <v>#N/A</v>
      </c>
      <c r="AN866" s="17" t="e">
        <f>VLOOKUP($C866,'DATA PENGUKURAN GARDU'!$A:$BS,46,0)</f>
        <v>#N/A</v>
      </c>
      <c r="AO866" s="23" t="e">
        <f t="shared" si="460"/>
        <v>#N/A</v>
      </c>
      <c r="AP866" s="17" t="e">
        <f>VLOOKUP($C866,'DATA PENGUKURAN GARDU'!$A:$BS,46,0)</f>
        <v>#N/A</v>
      </c>
      <c r="AQ866" s="17" t="e">
        <f>VLOOKUP($C866,'DATA PENGUKURAN GARDU'!$A:$BS,53,0)</f>
        <v>#N/A</v>
      </c>
      <c r="AR866" s="17" t="e">
        <f>VLOOKUP($C866,'DATA PENGUKURAN GARDU'!$A:$BS,54,0)</f>
        <v>#N/A</v>
      </c>
      <c r="AS866" s="20" t="e">
        <f>VLOOKUP($D866,'DATA PENGUKURAN GARDU'!$A:$BS,42,0)</f>
        <v>#N/A</v>
      </c>
      <c r="AT866" s="21" t="e">
        <f t="shared" si="461"/>
        <v>#N/A</v>
      </c>
      <c r="AU866" s="20" t="e">
        <f>VLOOKUP($D866,'DATA PENGUKURAN GARDU'!$A:$BS,44,0)</f>
        <v>#N/A</v>
      </c>
      <c r="AV866" s="21" t="e">
        <f t="shared" si="462"/>
        <v>#N/A</v>
      </c>
      <c r="AW866" s="20" t="e">
        <f>VLOOKUP($D866,'DATA PENGUKURAN GARDU'!$A:$BS,46,0)</f>
        <v>#N/A</v>
      </c>
      <c r="AX866" s="21" t="e">
        <f t="shared" si="463"/>
        <v>#N/A</v>
      </c>
      <c r="AY866" s="20" t="e">
        <f>VLOOKUP($D866,'DATA PENGUKURAN GARDU'!$A:$BS,46,0)</f>
        <v>#N/A</v>
      </c>
      <c r="AZ866" s="20" t="e">
        <f>VLOOKUP($D866,'DATA PENGUKURAN GARDU'!$A:$BS,53,0)</f>
        <v>#N/A</v>
      </c>
      <c r="BA866" s="20" t="e">
        <f>VLOOKUP($D866,'DATA PENGUKURAN GARDU'!$A:$BS,54,0)</f>
        <v>#N/A</v>
      </c>
      <c r="BB866" s="17" t="e">
        <f>VLOOKUP($E866,'DATA PENGUKURAN GARDU'!$A:$BS,42,0)</f>
        <v>#N/A</v>
      </c>
      <c r="BC866" s="23" t="e">
        <f t="shared" si="464"/>
        <v>#N/A</v>
      </c>
      <c r="BD866" s="17" t="e">
        <f>VLOOKUP($E866,'DATA PENGUKURAN GARDU'!$A:$BS,44,0)</f>
        <v>#N/A</v>
      </c>
      <c r="BE866" s="23" t="e">
        <f t="shared" si="465"/>
        <v>#N/A</v>
      </c>
      <c r="BF866" s="17" t="e">
        <f>VLOOKUP($E866,'DATA PENGUKURAN GARDU'!$A:$BS,46,0)</f>
        <v>#N/A</v>
      </c>
      <c r="BG866" s="23" t="e">
        <f t="shared" si="466"/>
        <v>#N/A</v>
      </c>
      <c r="BH866" s="17" t="e">
        <f>VLOOKUP($E866,'DATA PENGUKURAN GARDU'!$A:$BS,46,0)</f>
        <v>#N/A</v>
      </c>
      <c r="BI866" s="17" t="e">
        <f>VLOOKUP($E866,'DATA PENGUKURAN GARDU'!$A:$BS,53,0)</f>
        <v>#N/A</v>
      </c>
      <c r="BJ866" s="17" t="e">
        <f>VLOOKUP($E866,'DATA PENGUKURAN GARDU'!$A:$BS,54,0)</f>
        <v>#N/A</v>
      </c>
      <c r="BK866" s="20" t="e">
        <f t="shared" si="444"/>
        <v>#N/A</v>
      </c>
      <c r="BL866" s="20" t="e">
        <f t="shared" si="445"/>
        <v>#N/A</v>
      </c>
      <c r="BM866" s="20" t="e">
        <f t="shared" si="446"/>
        <v>#N/A</v>
      </c>
      <c r="BN866" s="25" t="e">
        <f t="shared" si="447"/>
        <v>#N/A</v>
      </c>
      <c r="BO866" s="26" t="str">
        <f t="shared" si="448"/>
        <v>0</v>
      </c>
      <c r="BP866" s="21" t="e">
        <f t="shared" si="449"/>
        <v>#VALUE!</v>
      </c>
      <c r="BQ866" s="20" t="e">
        <f t="shared" si="450"/>
        <v>#N/A</v>
      </c>
      <c r="BR866" s="20" t="e">
        <v>#N/A</v>
      </c>
      <c r="BS866" s="9" t="e">
        <v>#N/A</v>
      </c>
      <c r="BT866" s="2" t="e">
        <f t="shared" si="451"/>
        <v>#VALUE!</v>
      </c>
      <c r="BU866" s="2" t="e">
        <f t="shared" si="434"/>
        <v>#N/A</v>
      </c>
      <c r="BV866" s="2" t="e">
        <f t="shared" si="435"/>
        <v>#N/A</v>
      </c>
    </row>
    <row r="867" s="2" customFormat="1" ht="22.95" customHeight="1" spans="1:74">
      <c r="A867" s="9" t="str">
        <f t="shared" si="436"/>
        <v>NW 009Induk</v>
      </c>
      <c r="B867" s="9" t="str">
        <f t="shared" si="437"/>
        <v>NW 009jurusan 1</v>
      </c>
      <c r="C867" s="9" t="str">
        <f t="shared" si="438"/>
        <v>NW 009jurusan 2</v>
      </c>
      <c r="D867" s="9" t="str">
        <f t="shared" si="439"/>
        <v>NW 009jurusan 3</v>
      </c>
      <c r="E867" s="9" t="str">
        <f t="shared" si="440"/>
        <v>NW 009jurusan 4</v>
      </c>
      <c r="F867" s="10" t="s">
        <v>342</v>
      </c>
      <c r="G867" s="10" t="s">
        <v>39</v>
      </c>
      <c r="H867" s="10" t="s">
        <v>1067</v>
      </c>
      <c r="I867" s="10" t="s">
        <v>11802</v>
      </c>
      <c r="J867" s="10" t="s">
        <v>11803</v>
      </c>
      <c r="K867" s="10" t="s">
        <v>7465</v>
      </c>
      <c r="L867" s="10"/>
      <c r="M867" s="10"/>
      <c r="N867" s="14">
        <f t="shared" si="441"/>
        <v>0</v>
      </c>
      <c r="O867" s="15" t="e">
        <f t="shared" si="442"/>
        <v>#VALUE!</v>
      </c>
      <c r="P867" s="15" t="e">
        <f t="shared" si="443"/>
        <v>#VALUE!</v>
      </c>
      <c r="Q867" s="17" t="e">
        <f>VLOOKUP($A867,'DATA PENGUKURAN GARDU'!$A:$BS,42,0)</f>
        <v>#N/A</v>
      </c>
      <c r="R867" s="18" t="e">
        <f t="shared" si="452"/>
        <v>#N/A</v>
      </c>
      <c r="S867" s="17" t="e">
        <f>VLOOKUP($A867,'DATA PENGUKURAN GARDU'!$A:$BS,44,0)</f>
        <v>#N/A</v>
      </c>
      <c r="T867" s="18" t="e">
        <f t="shared" si="453"/>
        <v>#N/A</v>
      </c>
      <c r="U867" s="17" t="e">
        <f>VLOOKUP($A867,'DATA PENGUKURAN GARDU'!$A:$BS,46,0)</f>
        <v>#N/A</v>
      </c>
      <c r="V867" s="18" t="e">
        <f t="shared" si="454"/>
        <v>#N/A</v>
      </c>
      <c r="W867" s="17" t="e">
        <f>VLOOKUP($A867,'DATA PENGUKURAN GARDU'!$A:$BS,48,0)</f>
        <v>#N/A</v>
      </c>
      <c r="X867" s="17" t="e">
        <f>VLOOKUP($A867,'DATA PENGUKURAN GARDU'!$A:$BS,53,0)</f>
        <v>#N/A</v>
      </c>
      <c r="Y867" s="17" t="e">
        <f>VLOOKUP($A867,'DATA PENGUKURAN GARDU'!$A:$BS,54,0)</f>
        <v>#N/A</v>
      </c>
      <c r="Z867" s="17" t="e">
        <f>VLOOKUP($A867,'DATA PENGUKURAN GARDU'!$A:$BS,55,0)</f>
        <v>#N/A</v>
      </c>
      <c r="AA867" s="20" t="e">
        <f>VLOOKUP($B867,'DATA PENGUKURAN GARDU'!$A:$BS,42,0)</f>
        <v>#N/A</v>
      </c>
      <c r="AB867" s="21" t="e">
        <f t="shared" si="455"/>
        <v>#N/A</v>
      </c>
      <c r="AC867" s="20" t="e">
        <f>VLOOKUP($B867,'DATA PENGUKURAN GARDU'!$A:$BS,44,0)</f>
        <v>#N/A</v>
      </c>
      <c r="AD867" s="21" t="e">
        <f t="shared" si="456"/>
        <v>#N/A</v>
      </c>
      <c r="AE867" s="20" t="e">
        <f>VLOOKUP($B867,'DATA PENGUKURAN GARDU'!$A:$BS,46,0)</f>
        <v>#N/A</v>
      </c>
      <c r="AF867" s="21" t="e">
        <f t="shared" si="457"/>
        <v>#N/A</v>
      </c>
      <c r="AG867" s="20" t="e">
        <f>VLOOKUP($B867,'DATA PENGUKURAN GARDU'!$A:$BS,46,0)</f>
        <v>#N/A</v>
      </c>
      <c r="AH867" s="20" t="e">
        <f>VLOOKUP($B867,'DATA PENGUKURAN GARDU'!$A:$BS,53,0)</f>
        <v>#N/A</v>
      </c>
      <c r="AI867" s="20" t="e">
        <f>VLOOKUP($B867,'DATA PENGUKURAN GARDU'!$A:$BS,54,0)</f>
        <v>#N/A</v>
      </c>
      <c r="AJ867" s="17" t="e">
        <f>VLOOKUP($C867,'DATA PENGUKURAN GARDU'!$A:$BS,42,0)</f>
        <v>#N/A</v>
      </c>
      <c r="AK867" s="23" t="e">
        <f t="shared" si="458"/>
        <v>#N/A</v>
      </c>
      <c r="AL867" s="17" t="e">
        <f>VLOOKUP($C867,'DATA PENGUKURAN GARDU'!$A:$BS,44,0)</f>
        <v>#N/A</v>
      </c>
      <c r="AM867" s="23" t="e">
        <f t="shared" si="459"/>
        <v>#N/A</v>
      </c>
      <c r="AN867" s="17" t="e">
        <f>VLOOKUP($C867,'DATA PENGUKURAN GARDU'!$A:$BS,46,0)</f>
        <v>#N/A</v>
      </c>
      <c r="AO867" s="23" t="e">
        <f t="shared" si="460"/>
        <v>#N/A</v>
      </c>
      <c r="AP867" s="17" t="e">
        <f>VLOOKUP($C867,'DATA PENGUKURAN GARDU'!$A:$BS,46,0)</f>
        <v>#N/A</v>
      </c>
      <c r="AQ867" s="17" t="e">
        <f>VLOOKUP($C867,'DATA PENGUKURAN GARDU'!$A:$BS,53,0)</f>
        <v>#N/A</v>
      </c>
      <c r="AR867" s="17" t="e">
        <f>VLOOKUP($C867,'DATA PENGUKURAN GARDU'!$A:$BS,54,0)</f>
        <v>#N/A</v>
      </c>
      <c r="AS867" s="20" t="e">
        <f>VLOOKUP($D867,'DATA PENGUKURAN GARDU'!$A:$BS,42,0)</f>
        <v>#N/A</v>
      </c>
      <c r="AT867" s="21" t="e">
        <f t="shared" si="461"/>
        <v>#N/A</v>
      </c>
      <c r="AU867" s="20" t="e">
        <f>VLOOKUP($D867,'DATA PENGUKURAN GARDU'!$A:$BS,44,0)</f>
        <v>#N/A</v>
      </c>
      <c r="AV867" s="21" t="e">
        <f t="shared" si="462"/>
        <v>#N/A</v>
      </c>
      <c r="AW867" s="20" t="e">
        <f>VLOOKUP($D867,'DATA PENGUKURAN GARDU'!$A:$BS,46,0)</f>
        <v>#N/A</v>
      </c>
      <c r="AX867" s="21" t="e">
        <f t="shared" si="463"/>
        <v>#N/A</v>
      </c>
      <c r="AY867" s="20" t="e">
        <f>VLOOKUP($D867,'DATA PENGUKURAN GARDU'!$A:$BS,46,0)</f>
        <v>#N/A</v>
      </c>
      <c r="AZ867" s="20" t="e">
        <f>VLOOKUP($D867,'DATA PENGUKURAN GARDU'!$A:$BS,53,0)</f>
        <v>#N/A</v>
      </c>
      <c r="BA867" s="20" t="e">
        <f>VLOOKUP($D867,'DATA PENGUKURAN GARDU'!$A:$BS,54,0)</f>
        <v>#N/A</v>
      </c>
      <c r="BB867" s="17" t="e">
        <f>VLOOKUP($E867,'DATA PENGUKURAN GARDU'!$A:$BS,42,0)</f>
        <v>#N/A</v>
      </c>
      <c r="BC867" s="23" t="e">
        <f t="shared" si="464"/>
        <v>#N/A</v>
      </c>
      <c r="BD867" s="17" t="e">
        <f>VLOOKUP($E867,'DATA PENGUKURAN GARDU'!$A:$BS,44,0)</f>
        <v>#N/A</v>
      </c>
      <c r="BE867" s="23" t="e">
        <f t="shared" si="465"/>
        <v>#N/A</v>
      </c>
      <c r="BF867" s="17" t="e">
        <f>VLOOKUP($E867,'DATA PENGUKURAN GARDU'!$A:$BS,46,0)</f>
        <v>#N/A</v>
      </c>
      <c r="BG867" s="23" t="e">
        <f t="shared" si="466"/>
        <v>#N/A</v>
      </c>
      <c r="BH867" s="17" t="e">
        <f>VLOOKUP($E867,'DATA PENGUKURAN GARDU'!$A:$BS,46,0)</f>
        <v>#N/A</v>
      </c>
      <c r="BI867" s="17" t="e">
        <f>VLOOKUP($E867,'DATA PENGUKURAN GARDU'!$A:$BS,53,0)</f>
        <v>#N/A</v>
      </c>
      <c r="BJ867" s="17" t="e">
        <f>VLOOKUP($E867,'DATA PENGUKURAN GARDU'!$A:$BS,54,0)</f>
        <v>#N/A</v>
      </c>
      <c r="BK867" s="20" t="e">
        <f t="shared" si="444"/>
        <v>#N/A</v>
      </c>
      <c r="BL867" s="20" t="e">
        <f t="shared" si="445"/>
        <v>#N/A</v>
      </c>
      <c r="BM867" s="20" t="e">
        <f t="shared" si="446"/>
        <v>#N/A</v>
      </c>
      <c r="BN867" s="25" t="e">
        <f t="shared" si="447"/>
        <v>#N/A</v>
      </c>
      <c r="BO867" s="26" t="str">
        <f t="shared" si="448"/>
        <v>0</v>
      </c>
      <c r="BP867" s="21" t="e">
        <f t="shared" si="449"/>
        <v>#VALUE!</v>
      </c>
      <c r="BQ867" s="20" t="e">
        <f t="shared" si="450"/>
        <v>#N/A</v>
      </c>
      <c r="BR867" s="20" t="e">
        <v>#N/A</v>
      </c>
      <c r="BS867" s="9" t="e">
        <v>#N/A</v>
      </c>
      <c r="BT867" s="2" t="e">
        <f t="shared" si="451"/>
        <v>#VALUE!</v>
      </c>
      <c r="BU867" s="2" t="e">
        <f t="shared" si="434"/>
        <v>#N/A</v>
      </c>
      <c r="BV867" s="2" t="e">
        <f t="shared" si="435"/>
        <v>#N/A</v>
      </c>
    </row>
    <row r="868" s="2" customFormat="1" ht="22.95" customHeight="1" spans="1:74">
      <c r="A868" s="9" t="str">
        <f t="shared" si="436"/>
        <v>NW 010Induk</v>
      </c>
      <c r="B868" s="9" t="str">
        <f t="shared" si="437"/>
        <v>NW 010jurusan 1</v>
      </c>
      <c r="C868" s="9" t="str">
        <f t="shared" si="438"/>
        <v>NW 010jurusan 2</v>
      </c>
      <c r="D868" s="9" t="str">
        <f t="shared" si="439"/>
        <v>NW 010jurusan 3</v>
      </c>
      <c r="E868" s="9" t="str">
        <f t="shared" si="440"/>
        <v>NW 010jurusan 4</v>
      </c>
      <c r="F868" s="10" t="s">
        <v>342</v>
      </c>
      <c r="G868" s="10" t="s">
        <v>39</v>
      </c>
      <c r="H868" s="10" t="s">
        <v>1068</v>
      </c>
      <c r="I868" s="10" t="s">
        <v>11804</v>
      </c>
      <c r="J868" s="10" t="s">
        <v>11805</v>
      </c>
      <c r="K868" s="10" t="s">
        <v>7465</v>
      </c>
      <c r="L868" s="10"/>
      <c r="M868" s="10"/>
      <c r="N868" s="14">
        <f t="shared" si="441"/>
        <v>0</v>
      </c>
      <c r="O868" s="15" t="e">
        <f t="shared" si="442"/>
        <v>#VALUE!</v>
      </c>
      <c r="P868" s="15" t="e">
        <f t="shared" si="443"/>
        <v>#VALUE!</v>
      </c>
      <c r="Q868" s="17" t="e">
        <f>VLOOKUP($A868,'DATA PENGUKURAN GARDU'!$A:$BS,42,0)</f>
        <v>#N/A</v>
      </c>
      <c r="R868" s="18" t="e">
        <f t="shared" si="452"/>
        <v>#N/A</v>
      </c>
      <c r="S868" s="17" t="e">
        <f>VLOOKUP($A868,'DATA PENGUKURAN GARDU'!$A:$BS,44,0)</f>
        <v>#N/A</v>
      </c>
      <c r="T868" s="18" t="e">
        <f t="shared" si="453"/>
        <v>#N/A</v>
      </c>
      <c r="U868" s="17" t="e">
        <f>VLOOKUP($A868,'DATA PENGUKURAN GARDU'!$A:$BS,46,0)</f>
        <v>#N/A</v>
      </c>
      <c r="V868" s="18" t="e">
        <f t="shared" si="454"/>
        <v>#N/A</v>
      </c>
      <c r="W868" s="17" t="e">
        <f>VLOOKUP($A868,'DATA PENGUKURAN GARDU'!$A:$BS,48,0)</f>
        <v>#N/A</v>
      </c>
      <c r="X868" s="17" t="e">
        <f>VLOOKUP($A868,'DATA PENGUKURAN GARDU'!$A:$BS,53,0)</f>
        <v>#N/A</v>
      </c>
      <c r="Y868" s="17" t="e">
        <f>VLOOKUP($A868,'DATA PENGUKURAN GARDU'!$A:$BS,54,0)</f>
        <v>#N/A</v>
      </c>
      <c r="Z868" s="17" t="e">
        <f>VLOOKUP($A868,'DATA PENGUKURAN GARDU'!$A:$BS,55,0)</f>
        <v>#N/A</v>
      </c>
      <c r="AA868" s="20" t="e">
        <f>VLOOKUP($B868,'DATA PENGUKURAN GARDU'!$A:$BS,42,0)</f>
        <v>#N/A</v>
      </c>
      <c r="AB868" s="21" t="e">
        <f t="shared" si="455"/>
        <v>#N/A</v>
      </c>
      <c r="AC868" s="20" t="e">
        <f>VLOOKUP($B868,'DATA PENGUKURAN GARDU'!$A:$BS,44,0)</f>
        <v>#N/A</v>
      </c>
      <c r="AD868" s="21" t="e">
        <f t="shared" si="456"/>
        <v>#N/A</v>
      </c>
      <c r="AE868" s="20" t="e">
        <f>VLOOKUP($B868,'DATA PENGUKURAN GARDU'!$A:$BS,46,0)</f>
        <v>#N/A</v>
      </c>
      <c r="AF868" s="21" t="e">
        <f t="shared" si="457"/>
        <v>#N/A</v>
      </c>
      <c r="AG868" s="20" t="e">
        <f>VLOOKUP($B868,'DATA PENGUKURAN GARDU'!$A:$BS,46,0)</f>
        <v>#N/A</v>
      </c>
      <c r="AH868" s="20" t="e">
        <f>VLOOKUP($B868,'DATA PENGUKURAN GARDU'!$A:$BS,53,0)</f>
        <v>#N/A</v>
      </c>
      <c r="AI868" s="20" t="e">
        <f>VLOOKUP($B868,'DATA PENGUKURAN GARDU'!$A:$BS,54,0)</f>
        <v>#N/A</v>
      </c>
      <c r="AJ868" s="17" t="e">
        <f>VLOOKUP($C868,'DATA PENGUKURAN GARDU'!$A:$BS,42,0)</f>
        <v>#N/A</v>
      </c>
      <c r="AK868" s="23" t="e">
        <f t="shared" si="458"/>
        <v>#N/A</v>
      </c>
      <c r="AL868" s="17" t="e">
        <f>VLOOKUP($C868,'DATA PENGUKURAN GARDU'!$A:$BS,44,0)</f>
        <v>#N/A</v>
      </c>
      <c r="AM868" s="23" t="e">
        <f t="shared" si="459"/>
        <v>#N/A</v>
      </c>
      <c r="AN868" s="17" t="e">
        <f>VLOOKUP($C868,'DATA PENGUKURAN GARDU'!$A:$BS,46,0)</f>
        <v>#N/A</v>
      </c>
      <c r="AO868" s="23" t="e">
        <f t="shared" si="460"/>
        <v>#N/A</v>
      </c>
      <c r="AP868" s="17" t="e">
        <f>VLOOKUP($C868,'DATA PENGUKURAN GARDU'!$A:$BS,46,0)</f>
        <v>#N/A</v>
      </c>
      <c r="AQ868" s="17" t="e">
        <f>VLOOKUP($C868,'DATA PENGUKURAN GARDU'!$A:$BS,53,0)</f>
        <v>#N/A</v>
      </c>
      <c r="AR868" s="17" t="e">
        <f>VLOOKUP($C868,'DATA PENGUKURAN GARDU'!$A:$BS,54,0)</f>
        <v>#N/A</v>
      </c>
      <c r="AS868" s="20" t="e">
        <f>VLOOKUP($D868,'DATA PENGUKURAN GARDU'!$A:$BS,42,0)</f>
        <v>#N/A</v>
      </c>
      <c r="AT868" s="21" t="e">
        <f t="shared" si="461"/>
        <v>#N/A</v>
      </c>
      <c r="AU868" s="20" t="e">
        <f>VLOOKUP($D868,'DATA PENGUKURAN GARDU'!$A:$BS,44,0)</f>
        <v>#N/A</v>
      </c>
      <c r="AV868" s="21" t="e">
        <f t="shared" si="462"/>
        <v>#N/A</v>
      </c>
      <c r="AW868" s="20" t="e">
        <f>VLOOKUP($D868,'DATA PENGUKURAN GARDU'!$A:$BS,46,0)</f>
        <v>#N/A</v>
      </c>
      <c r="AX868" s="21" t="e">
        <f t="shared" si="463"/>
        <v>#N/A</v>
      </c>
      <c r="AY868" s="20" t="e">
        <f>VLOOKUP($D868,'DATA PENGUKURAN GARDU'!$A:$BS,46,0)</f>
        <v>#N/A</v>
      </c>
      <c r="AZ868" s="20" t="e">
        <f>VLOOKUP($D868,'DATA PENGUKURAN GARDU'!$A:$BS,53,0)</f>
        <v>#N/A</v>
      </c>
      <c r="BA868" s="20" t="e">
        <f>VLOOKUP($D868,'DATA PENGUKURAN GARDU'!$A:$BS,54,0)</f>
        <v>#N/A</v>
      </c>
      <c r="BB868" s="17" t="e">
        <f>VLOOKUP($E868,'DATA PENGUKURAN GARDU'!$A:$BS,42,0)</f>
        <v>#N/A</v>
      </c>
      <c r="BC868" s="23" t="e">
        <f t="shared" si="464"/>
        <v>#N/A</v>
      </c>
      <c r="BD868" s="17" t="e">
        <f>VLOOKUP($E868,'DATA PENGUKURAN GARDU'!$A:$BS,44,0)</f>
        <v>#N/A</v>
      </c>
      <c r="BE868" s="23" t="e">
        <f t="shared" si="465"/>
        <v>#N/A</v>
      </c>
      <c r="BF868" s="17" t="e">
        <f>VLOOKUP($E868,'DATA PENGUKURAN GARDU'!$A:$BS,46,0)</f>
        <v>#N/A</v>
      </c>
      <c r="BG868" s="23" t="e">
        <f t="shared" si="466"/>
        <v>#N/A</v>
      </c>
      <c r="BH868" s="17" t="e">
        <f>VLOOKUP($E868,'DATA PENGUKURAN GARDU'!$A:$BS,46,0)</f>
        <v>#N/A</v>
      </c>
      <c r="BI868" s="17" t="e">
        <f>VLOOKUP($E868,'DATA PENGUKURAN GARDU'!$A:$BS,53,0)</f>
        <v>#N/A</v>
      </c>
      <c r="BJ868" s="17" t="e">
        <f>VLOOKUP($E868,'DATA PENGUKURAN GARDU'!$A:$BS,54,0)</f>
        <v>#N/A</v>
      </c>
      <c r="BK868" s="20" t="e">
        <f t="shared" si="444"/>
        <v>#N/A</v>
      </c>
      <c r="BL868" s="20" t="e">
        <f t="shared" si="445"/>
        <v>#N/A</v>
      </c>
      <c r="BM868" s="20" t="e">
        <f t="shared" si="446"/>
        <v>#N/A</v>
      </c>
      <c r="BN868" s="25" t="e">
        <f t="shared" si="447"/>
        <v>#N/A</v>
      </c>
      <c r="BO868" s="26" t="str">
        <f t="shared" si="448"/>
        <v>0</v>
      </c>
      <c r="BP868" s="21" t="e">
        <f t="shared" si="449"/>
        <v>#VALUE!</v>
      </c>
      <c r="BQ868" s="20" t="e">
        <f t="shared" si="450"/>
        <v>#N/A</v>
      </c>
      <c r="BR868" s="20" t="e">
        <v>#N/A</v>
      </c>
      <c r="BS868" s="9" t="e">
        <v>#N/A</v>
      </c>
      <c r="BT868" s="2" t="e">
        <f t="shared" si="451"/>
        <v>#VALUE!</v>
      </c>
      <c r="BU868" s="2" t="e">
        <f t="shared" si="434"/>
        <v>#N/A</v>
      </c>
      <c r="BV868" s="2" t="e">
        <f t="shared" si="435"/>
        <v>#N/A</v>
      </c>
    </row>
    <row r="869" s="2" customFormat="1" ht="22.95" customHeight="1" spans="1:74">
      <c r="A869" s="9" t="str">
        <f t="shared" si="436"/>
        <v>NW 016Induk</v>
      </c>
      <c r="B869" s="9" t="str">
        <f t="shared" si="437"/>
        <v>NW 016jurusan 1</v>
      </c>
      <c r="C869" s="9" t="str">
        <f t="shared" si="438"/>
        <v>NW 016jurusan 2</v>
      </c>
      <c r="D869" s="9" t="str">
        <f t="shared" si="439"/>
        <v>NW 016jurusan 3</v>
      </c>
      <c r="E869" s="9" t="str">
        <f t="shared" si="440"/>
        <v>NW 016jurusan 4</v>
      </c>
      <c r="F869" s="10" t="s">
        <v>342</v>
      </c>
      <c r="G869" s="10" t="s">
        <v>39</v>
      </c>
      <c r="H869" s="10" t="s">
        <v>1069</v>
      </c>
      <c r="I869" s="10" t="s">
        <v>11806</v>
      </c>
      <c r="J869" s="10" t="s">
        <v>11807</v>
      </c>
      <c r="K869" s="10" t="s">
        <v>7465</v>
      </c>
      <c r="L869" s="10"/>
      <c r="M869" s="10"/>
      <c r="N869" s="14">
        <f t="shared" si="441"/>
        <v>0</v>
      </c>
      <c r="O869" s="15" t="e">
        <f t="shared" si="442"/>
        <v>#VALUE!</v>
      </c>
      <c r="P869" s="15" t="e">
        <f t="shared" si="443"/>
        <v>#VALUE!</v>
      </c>
      <c r="Q869" s="17" t="e">
        <f>VLOOKUP($A869,'DATA PENGUKURAN GARDU'!$A:$BS,42,0)</f>
        <v>#N/A</v>
      </c>
      <c r="R869" s="18" t="e">
        <f t="shared" si="452"/>
        <v>#N/A</v>
      </c>
      <c r="S869" s="17" t="e">
        <f>VLOOKUP($A869,'DATA PENGUKURAN GARDU'!$A:$BS,44,0)</f>
        <v>#N/A</v>
      </c>
      <c r="T869" s="18" t="e">
        <f t="shared" si="453"/>
        <v>#N/A</v>
      </c>
      <c r="U869" s="17" t="e">
        <f>VLOOKUP($A869,'DATA PENGUKURAN GARDU'!$A:$BS,46,0)</f>
        <v>#N/A</v>
      </c>
      <c r="V869" s="18" t="e">
        <f t="shared" si="454"/>
        <v>#N/A</v>
      </c>
      <c r="W869" s="17" t="e">
        <f>VLOOKUP($A869,'DATA PENGUKURAN GARDU'!$A:$BS,48,0)</f>
        <v>#N/A</v>
      </c>
      <c r="X869" s="17" t="e">
        <f>VLOOKUP($A869,'DATA PENGUKURAN GARDU'!$A:$BS,53,0)</f>
        <v>#N/A</v>
      </c>
      <c r="Y869" s="17" t="e">
        <f>VLOOKUP($A869,'DATA PENGUKURAN GARDU'!$A:$BS,54,0)</f>
        <v>#N/A</v>
      </c>
      <c r="Z869" s="17" t="e">
        <f>VLOOKUP($A869,'DATA PENGUKURAN GARDU'!$A:$BS,55,0)</f>
        <v>#N/A</v>
      </c>
      <c r="AA869" s="20" t="e">
        <f>VLOOKUP($B869,'DATA PENGUKURAN GARDU'!$A:$BS,42,0)</f>
        <v>#N/A</v>
      </c>
      <c r="AB869" s="21" t="e">
        <f t="shared" si="455"/>
        <v>#N/A</v>
      </c>
      <c r="AC869" s="20" t="e">
        <f>VLOOKUP($B869,'DATA PENGUKURAN GARDU'!$A:$BS,44,0)</f>
        <v>#N/A</v>
      </c>
      <c r="AD869" s="21" t="e">
        <f t="shared" si="456"/>
        <v>#N/A</v>
      </c>
      <c r="AE869" s="20" t="e">
        <f>VLOOKUP($B869,'DATA PENGUKURAN GARDU'!$A:$BS,46,0)</f>
        <v>#N/A</v>
      </c>
      <c r="AF869" s="21" t="e">
        <f t="shared" si="457"/>
        <v>#N/A</v>
      </c>
      <c r="AG869" s="20" t="e">
        <f>VLOOKUP($B869,'DATA PENGUKURAN GARDU'!$A:$BS,46,0)</f>
        <v>#N/A</v>
      </c>
      <c r="AH869" s="20" t="e">
        <f>VLOOKUP($B869,'DATA PENGUKURAN GARDU'!$A:$BS,53,0)</f>
        <v>#N/A</v>
      </c>
      <c r="AI869" s="20" t="e">
        <f>VLOOKUP($B869,'DATA PENGUKURAN GARDU'!$A:$BS,54,0)</f>
        <v>#N/A</v>
      </c>
      <c r="AJ869" s="17" t="e">
        <f>VLOOKUP($C869,'DATA PENGUKURAN GARDU'!$A:$BS,42,0)</f>
        <v>#N/A</v>
      </c>
      <c r="AK869" s="23" t="e">
        <f t="shared" si="458"/>
        <v>#N/A</v>
      </c>
      <c r="AL869" s="17" t="e">
        <f>VLOOKUP($C869,'DATA PENGUKURAN GARDU'!$A:$BS,44,0)</f>
        <v>#N/A</v>
      </c>
      <c r="AM869" s="23" t="e">
        <f t="shared" si="459"/>
        <v>#N/A</v>
      </c>
      <c r="AN869" s="17" t="e">
        <f>VLOOKUP($C869,'DATA PENGUKURAN GARDU'!$A:$BS,46,0)</f>
        <v>#N/A</v>
      </c>
      <c r="AO869" s="23" t="e">
        <f t="shared" si="460"/>
        <v>#N/A</v>
      </c>
      <c r="AP869" s="17" t="e">
        <f>VLOOKUP($C869,'DATA PENGUKURAN GARDU'!$A:$BS,46,0)</f>
        <v>#N/A</v>
      </c>
      <c r="AQ869" s="17" t="e">
        <f>VLOOKUP($C869,'DATA PENGUKURAN GARDU'!$A:$BS,53,0)</f>
        <v>#N/A</v>
      </c>
      <c r="AR869" s="17" t="e">
        <f>VLOOKUP($C869,'DATA PENGUKURAN GARDU'!$A:$BS,54,0)</f>
        <v>#N/A</v>
      </c>
      <c r="AS869" s="20" t="e">
        <f>VLOOKUP($D869,'DATA PENGUKURAN GARDU'!$A:$BS,42,0)</f>
        <v>#N/A</v>
      </c>
      <c r="AT869" s="21" t="e">
        <f t="shared" si="461"/>
        <v>#N/A</v>
      </c>
      <c r="AU869" s="20" t="e">
        <f>VLOOKUP($D869,'DATA PENGUKURAN GARDU'!$A:$BS,44,0)</f>
        <v>#N/A</v>
      </c>
      <c r="AV869" s="21" t="e">
        <f t="shared" si="462"/>
        <v>#N/A</v>
      </c>
      <c r="AW869" s="20" t="e">
        <f>VLOOKUP($D869,'DATA PENGUKURAN GARDU'!$A:$BS,46,0)</f>
        <v>#N/A</v>
      </c>
      <c r="AX869" s="21" t="e">
        <f t="shared" si="463"/>
        <v>#N/A</v>
      </c>
      <c r="AY869" s="20" t="e">
        <f>VLOOKUP($D869,'DATA PENGUKURAN GARDU'!$A:$BS,46,0)</f>
        <v>#N/A</v>
      </c>
      <c r="AZ869" s="20" t="e">
        <f>VLOOKUP($D869,'DATA PENGUKURAN GARDU'!$A:$BS,53,0)</f>
        <v>#N/A</v>
      </c>
      <c r="BA869" s="20" t="e">
        <f>VLOOKUP($D869,'DATA PENGUKURAN GARDU'!$A:$BS,54,0)</f>
        <v>#N/A</v>
      </c>
      <c r="BB869" s="17" t="e">
        <f>VLOOKUP($E869,'DATA PENGUKURAN GARDU'!$A:$BS,42,0)</f>
        <v>#N/A</v>
      </c>
      <c r="BC869" s="23" t="e">
        <f t="shared" si="464"/>
        <v>#N/A</v>
      </c>
      <c r="BD869" s="17" t="e">
        <f>VLOOKUP($E869,'DATA PENGUKURAN GARDU'!$A:$BS,44,0)</f>
        <v>#N/A</v>
      </c>
      <c r="BE869" s="23" t="e">
        <f t="shared" si="465"/>
        <v>#N/A</v>
      </c>
      <c r="BF869" s="17" t="e">
        <f>VLOOKUP($E869,'DATA PENGUKURAN GARDU'!$A:$BS,46,0)</f>
        <v>#N/A</v>
      </c>
      <c r="BG869" s="23" t="e">
        <f t="shared" si="466"/>
        <v>#N/A</v>
      </c>
      <c r="BH869" s="17" t="e">
        <f>VLOOKUP($E869,'DATA PENGUKURAN GARDU'!$A:$BS,46,0)</f>
        <v>#N/A</v>
      </c>
      <c r="BI869" s="17" t="e">
        <f>VLOOKUP($E869,'DATA PENGUKURAN GARDU'!$A:$BS,53,0)</f>
        <v>#N/A</v>
      </c>
      <c r="BJ869" s="17" t="e">
        <f>VLOOKUP($E869,'DATA PENGUKURAN GARDU'!$A:$BS,54,0)</f>
        <v>#N/A</v>
      </c>
      <c r="BK869" s="20" t="e">
        <f t="shared" si="444"/>
        <v>#N/A</v>
      </c>
      <c r="BL869" s="20" t="e">
        <f t="shared" si="445"/>
        <v>#N/A</v>
      </c>
      <c r="BM869" s="20" t="e">
        <f t="shared" si="446"/>
        <v>#N/A</v>
      </c>
      <c r="BN869" s="25" t="e">
        <f t="shared" si="447"/>
        <v>#N/A</v>
      </c>
      <c r="BO869" s="26" t="str">
        <f t="shared" si="448"/>
        <v>0</v>
      </c>
      <c r="BP869" s="21" t="e">
        <f t="shared" si="449"/>
        <v>#VALUE!</v>
      </c>
      <c r="BQ869" s="20" t="e">
        <f t="shared" si="450"/>
        <v>#N/A</v>
      </c>
      <c r="BR869" s="20" t="e">
        <v>#N/A</v>
      </c>
      <c r="BS869" s="9" t="e">
        <v>#N/A</v>
      </c>
      <c r="BT869" s="2" t="e">
        <f t="shared" si="451"/>
        <v>#VALUE!</v>
      </c>
      <c r="BU869" s="2" t="e">
        <f t="shared" si="434"/>
        <v>#N/A</v>
      </c>
      <c r="BV869" s="2" t="e">
        <f t="shared" si="435"/>
        <v>#N/A</v>
      </c>
    </row>
    <row r="870" s="2" customFormat="1" ht="22.95" customHeight="1" spans="1:74">
      <c r="A870" s="9" t="str">
        <f t="shared" si="436"/>
        <v>N 051.1Induk</v>
      </c>
      <c r="B870" s="9" t="str">
        <f t="shared" si="437"/>
        <v>N 051.1jurusan 1</v>
      </c>
      <c r="C870" s="9" t="str">
        <f t="shared" si="438"/>
        <v>N 051.1jurusan 2</v>
      </c>
      <c r="D870" s="9" t="str">
        <f t="shared" si="439"/>
        <v>N 051.1jurusan 3</v>
      </c>
      <c r="E870" s="9" t="str">
        <f t="shared" si="440"/>
        <v>N 051.1jurusan 4</v>
      </c>
      <c r="F870" s="10" t="s">
        <v>226</v>
      </c>
      <c r="G870" s="10" t="s">
        <v>101</v>
      </c>
      <c r="H870" s="10" t="s">
        <v>1070</v>
      </c>
      <c r="I870" s="10" t="s">
        <v>11808</v>
      </c>
      <c r="J870" s="10" t="s">
        <v>11809</v>
      </c>
      <c r="K870" s="10" t="s">
        <v>7465</v>
      </c>
      <c r="L870" s="10"/>
      <c r="M870" s="10"/>
      <c r="N870" s="14">
        <f t="shared" si="441"/>
        <v>0</v>
      </c>
      <c r="O870" s="15" t="e">
        <f t="shared" si="442"/>
        <v>#VALUE!</v>
      </c>
      <c r="P870" s="15" t="e">
        <f t="shared" si="443"/>
        <v>#VALUE!</v>
      </c>
      <c r="Q870" s="17" t="e">
        <f>VLOOKUP($A870,'DATA PENGUKURAN GARDU'!$A:$BS,42,0)</f>
        <v>#N/A</v>
      </c>
      <c r="R870" s="18" t="e">
        <f t="shared" si="452"/>
        <v>#N/A</v>
      </c>
      <c r="S870" s="17" t="e">
        <f>VLOOKUP($A870,'DATA PENGUKURAN GARDU'!$A:$BS,44,0)</f>
        <v>#N/A</v>
      </c>
      <c r="T870" s="18" t="e">
        <f t="shared" si="453"/>
        <v>#N/A</v>
      </c>
      <c r="U870" s="17" t="e">
        <f>VLOOKUP($A870,'DATA PENGUKURAN GARDU'!$A:$BS,46,0)</f>
        <v>#N/A</v>
      </c>
      <c r="V870" s="18" t="e">
        <f t="shared" si="454"/>
        <v>#N/A</v>
      </c>
      <c r="W870" s="17" t="e">
        <f>VLOOKUP($A870,'DATA PENGUKURAN GARDU'!$A:$BS,48,0)</f>
        <v>#N/A</v>
      </c>
      <c r="X870" s="17" t="e">
        <f>VLOOKUP($A870,'DATA PENGUKURAN GARDU'!$A:$BS,53,0)</f>
        <v>#N/A</v>
      </c>
      <c r="Y870" s="17" t="e">
        <f>VLOOKUP($A870,'DATA PENGUKURAN GARDU'!$A:$BS,54,0)</f>
        <v>#N/A</v>
      </c>
      <c r="Z870" s="17" t="e">
        <f>VLOOKUP($A870,'DATA PENGUKURAN GARDU'!$A:$BS,55,0)</f>
        <v>#N/A</v>
      </c>
      <c r="AA870" s="20" t="e">
        <f>VLOOKUP($B870,'DATA PENGUKURAN GARDU'!$A:$BS,42,0)</f>
        <v>#N/A</v>
      </c>
      <c r="AB870" s="21" t="e">
        <f t="shared" si="455"/>
        <v>#N/A</v>
      </c>
      <c r="AC870" s="20" t="e">
        <f>VLOOKUP($B870,'DATA PENGUKURAN GARDU'!$A:$BS,44,0)</f>
        <v>#N/A</v>
      </c>
      <c r="AD870" s="21" t="e">
        <f t="shared" si="456"/>
        <v>#N/A</v>
      </c>
      <c r="AE870" s="20" t="e">
        <f>VLOOKUP($B870,'DATA PENGUKURAN GARDU'!$A:$BS,46,0)</f>
        <v>#N/A</v>
      </c>
      <c r="AF870" s="21" t="e">
        <f t="shared" si="457"/>
        <v>#N/A</v>
      </c>
      <c r="AG870" s="20" t="e">
        <f>VLOOKUP($B870,'DATA PENGUKURAN GARDU'!$A:$BS,46,0)</f>
        <v>#N/A</v>
      </c>
      <c r="AH870" s="20" t="e">
        <f>VLOOKUP($B870,'DATA PENGUKURAN GARDU'!$A:$BS,53,0)</f>
        <v>#N/A</v>
      </c>
      <c r="AI870" s="20" t="e">
        <f>VLOOKUP($B870,'DATA PENGUKURAN GARDU'!$A:$BS,54,0)</f>
        <v>#N/A</v>
      </c>
      <c r="AJ870" s="17" t="e">
        <f>VLOOKUP($C870,'DATA PENGUKURAN GARDU'!$A:$BS,42,0)</f>
        <v>#N/A</v>
      </c>
      <c r="AK870" s="23" t="e">
        <f t="shared" si="458"/>
        <v>#N/A</v>
      </c>
      <c r="AL870" s="17" t="e">
        <f>VLOOKUP($C870,'DATA PENGUKURAN GARDU'!$A:$BS,44,0)</f>
        <v>#N/A</v>
      </c>
      <c r="AM870" s="23" t="e">
        <f t="shared" si="459"/>
        <v>#N/A</v>
      </c>
      <c r="AN870" s="17" t="e">
        <f>VLOOKUP($C870,'DATA PENGUKURAN GARDU'!$A:$BS,46,0)</f>
        <v>#N/A</v>
      </c>
      <c r="AO870" s="23" t="e">
        <f t="shared" si="460"/>
        <v>#N/A</v>
      </c>
      <c r="AP870" s="17" t="e">
        <f>VLOOKUP($C870,'DATA PENGUKURAN GARDU'!$A:$BS,46,0)</f>
        <v>#N/A</v>
      </c>
      <c r="AQ870" s="17" t="e">
        <f>VLOOKUP($C870,'DATA PENGUKURAN GARDU'!$A:$BS,53,0)</f>
        <v>#N/A</v>
      </c>
      <c r="AR870" s="17" t="e">
        <f>VLOOKUP($C870,'DATA PENGUKURAN GARDU'!$A:$BS,54,0)</f>
        <v>#N/A</v>
      </c>
      <c r="AS870" s="20" t="e">
        <f>VLOOKUP($D870,'DATA PENGUKURAN GARDU'!$A:$BS,42,0)</f>
        <v>#N/A</v>
      </c>
      <c r="AT870" s="21" t="e">
        <f t="shared" si="461"/>
        <v>#N/A</v>
      </c>
      <c r="AU870" s="20" t="e">
        <f>VLOOKUP($D870,'DATA PENGUKURAN GARDU'!$A:$BS,44,0)</f>
        <v>#N/A</v>
      </c>
      <c r="AV870" s="21" t="e">
        <f t="shared" si="462"/>
        <v>#N/A</v>
      </c>
      <c r="AW870" s="20" t="e">
        <f>VLOOKUP($D870,'DATA PENGUKURAN GARDU'!$A:$BS,46,0)</f>
        <v>#N/A</v>
      </c>
      <c r="AX870" s="21" t="e">
        <f t="shared" si="463"/>
        <v>#N/A</v>
      </c>
      <c r="AY870" s="20" t="e">
        <f>VLOOKUP($D870,'DATA PENGUKURAN GARDU'!$A:$BS,46,0)</f>
        <v>#N/A</v>
      </c>
      <c r="AZ870" s="20" t="e">
        <f>VLOOKUP($D870,'DATA PENGUKURAN GARDU'!$A:$BS,53,0)</f>
        <v>#N/A</v>
      </c>
      <c r="BA870" s="20" t="e">
        <f>VLOOKUP($D870,'DATA PENGUKURAN GARDU'!$A:$BS,54,0)</f>
        <v>#N/A</v>
      </c>
      <c r="BB870" s="17" t="e">
        <f>VLOOKUP($E870,'DATA PENGUKURAN GARDU'!$A:$BS,42,0)</f>
        <v>#N/A</v>
      </c>
      <c r="BC870" s="23" t="e">
        <f t="shared" si="464"/>
        <v>#N/A</v>
      </c>
      <c r="BD870" s="17" t="e">
        <f>VLOOKUP($E870,'DATA PENGUKURAN GARDU'!$A:$BS,44,0)</f>
        <v>#N/A</v>
      </c>
      <c r="BE870" s="23" t="e">
        <f t="shared" si="465"/>
        <v>#N/A</v>
      </c>
      <c r="BF870" s="17" t="e">
        <f>VLOOKUP($E870,'DATA PENGUKURAN GARDU'!$A:$BS,46,0)</f>
        <v>#N/A</v>
      </c>
      <c r="BG870" s="23" t="e">
        <f t="shared" si="466"/>
        <v>#N/A</v>
      </c>
      <c r="BH870" s="17" t="e">
        <f>VLOOKUP($E870,'DATA PENGUKURAN GARDU'!$A:$BS,46,0)</f>
        <v>#N/A</v>
      </c>
      <c r="BI870" s="17" t="e">
        <f>VLOOKUP($E870,'DATA PENGUKURAN GARDU'!$A:$BS,53,0)</f>
        <v>#N/A</v>
      </c>
      <c r="BJ870" s="17" t="e">
        <f>VLOOKUP($E870,'DATA PENGUKURAN GARDU'!$A:$BS,54,0)</f>
        <v>#N/A</v>
      </c>
      <c r="BK870" s="20" t="e">
        <f t="shared" si="444"/>
        <v>#N/A</v>
      </c>
      <c r="BL870" s="20" t="e">
        <f t="shared" si="445"/>
        <v>#N/A</v>
      </c>
      <c r="BM870" s="20" t="e">
        <f t="shared" si="446"/>
        <v>#N/A</v>
      </c>
      <c r="BN870" s="25" t="e">
        <f t="shared" si="447"/>
        <v>#N/A</v>
      </c>
      <c r="BO870" s="26" t="str">
        <f t="shared" si="448"/>
        <v>0</v>
      </c>
      <c r="BP870" s="21" t="e">
        <f t="shared" si="449"/>
        <v>#VALUE!</v>
      </c>
      <c r="BQ870" s="20" t="e">
        <f t="shared" si="450"/>
        <v>#N/A</v>
      </c>
      <c r="BR870" s="20" t="e">
        <v>#N/A</v>
      </c>
      <c r="BS870" s="9" t="e">
        <v>#N/A</v>
      </c>
      <c r="BT870" s="2" t="e">
        <f t="shared" si="451"/>
        <v>#VALUE!</v>
      </c>
      <c r="BU870" s="2" t="e">
        <f t="shared" si="434"/>
        <v>#N/A</v>
      </c>
      <c r="BV870" s="2" t="e">
        <f t="shared" si="435"/>
        <v>#N/A</v>
      </c>
    </row>
    <row r="871" s="2" customFormat="1" ht="22.95" customHeight="1" spans="1:74">
      <c r="A871" s="9" t="str">
        <f t="shared" si="436"/>
        <v>N 054.1Induk</v>
      </c>
      <c r="B871" s="9" t="str">
        <f t="shared" si="437"/>
        <v>N 054.1jurusan 1</v>
      </c>
      <c r="C871" s="9" t="str">
        <f t="shared" si="438"/>
        <v>N 054.1jurusan 2</v>
      </c>
      <c r="D871" s="9" t="str">
        <f t="shared" si="439"/>
        <v>N 054.1jurusan 3</v>
      </c>
      <c r="E871" s="9" t="str">
        <f t="shared" si="440"/>
        <v>N 054.1jurusan 4</v>
      </c>
      <c r="F871" s="10" t="s">
        <v>226</v>
      </c>
      <c r="G871" s="10" t="s">
        <v>101</v>
      </c>
      <c r="H871" s="10" t="s">
        <v>1071</v>
      </c>
      <c r="I871" s="10" t="s">
        <v>11810</v>
      </c>
      <c r="J871" s="10" t="s">
        <v>11811</v>
      </c>
      <c r="K871" s="10" t="s">
        <v>7465</v>
      </c>
      <c r="L871" s="10"/>
      <c r="M871" s="10"/>
      <c r="N871" s="14">
        <f t="shared" si="441"/>
        <v>0</v>
      </c>
      <c r="O871" s="15" t="e">
        <f t="shared" si="442"/>
        <v>#VALUE!</v>
      </c>
      <c r="P871" s="15" t="e">
        <f t="shared" si="443"/>
        <v>#VALUE!</v>
      </c>
      <c r="Q871" s="17" t="e">
        <f>VLOOKUP($A871,'DATA PENGUKURAN GARDU'!$A:$BS,42,0)</f>
        <v>#N/A</v>
      </c>
      <c r="R871" s="18" t="e">
        <f t="shared" si="452"/>
        <v>#N/A</v>
      </c>
      <c r="S871" s="17" t="e">
        <f>VLOOKUP($A871,'DATA PENGUKURAN GARDU'!$A:$BS,44,0)</f>
        <v>#N/A</v>
      </c>
      <c r="T871" s="18" t="e">
        <f t="shared" si="453"/>
        <v>#N/A</v>
      </c>
      <c r="U871" s="17" t="e">
        <f>VLOOKUP($A871,'DATA PENGUKURAN GARDU'!$A:$BS,46,0)</f>
        <v>#N/A</v>
      </c>
      <c r="V871" s="18" t="e">
        <f t="shared" si="454"/>
        <v>#N/A</v>
      </c>
      <c r="W871" s="17" t="e">
        <f>VLOOKUP($A871,'DATA PENGUKURAN GARDU'!$A:$BS,48,0)</f>
        <v>#N/A</v>
      </c>
      <c r="X871" s="17" t="e">
        <f>VLOOKUP($A871,'DATA PENGUKURAN GARDU'!$A:$BS,53,0)</f>
        <v>#N/A</v>
      </c>
      <c r="Y871" s="17" t="e">
        <f>VLOOKUP($A871,'DATA PENGUKURAN GARDU'!$A:$BS,54,0)</f>
        <v>#N/A</v>
      </c>
      <c r="Z871" s="17" t="e">
        <f>VLOOKUP($A871,'DATA PENGUKURAN GARDU'!$A:$BS,55,0)</f>
        <v>#N/A</v>
      </c>
      <c r="AA871" s="20" t="e">
        <f>VLOOKUP($B871,'DATA PENGUKURAN GARDU'!$A:$BS,42,0)</f>
        <v>#N/A</v>
      </c>
      <c r="AB871" s="21" t="e">
        <f t="shared" si="455"/>
        <v>#N/A</v>
      </c>
      <c r="AC871" s="20" t="e">
        <f>VLOOKUP($B871,'DATA PENGUKURAN GARDU'!$A:$BS,44,0)</f>
        <v>#N/A</v>
      </c>
      <c r="AD871" s="21" t="e">
        <f t="shared" si="456"/>
        <v>#N/A</v>
      </c>
      <c r="AE871" s="20" t="e">
        <f>VLOOKUP($B871,'DATA PENGUKURAN GARDU'!$A:$BS,46,0)</f>
        <v>#N/A</v>
      </c>
      <c r="AF871" s="21" t="e">
        <f t="shared" si="457"/>
        <v>#N/A</v>
      </c>
      <c r="AG871" s="20" t="e">
        <f>VLOOKUP($B871,'DATA PENGUKURAN GARDU'!$A:$BS,46,0)</f>
        <v>#N/A</v>
      </c>
      <c r="AH871" s="20" t="e">
        <f>VLOOKUP($B871,'DATA PENGUKURAN GARDU'!$A:$BS,53,0)</f>
        <v>#N/A</v>
      </c>
      <c r="AI871" s="20" t="e">
        <f>VLOOKUP($B871,'DATA PENGUKURAN GARDU'!$A:$BS,54,0)</f>
        <v>#N/A</v>
      </c>
      <c r="AJ871" s="17" t="e">
        <f>VLOOKUP($C871,'DATA PENGUKURAN GARDU'!$A:$BS,42,0)</f>
        <v>#N/A</v>
      </c>
      <c r="AK871" s="23" t="e">
        <f t="shared" si="458"/>
        <v>#N/A</v>
      </c>
      <c r="AL871" s="17" t="e">
        <f>VLOOKUP($C871,'DATA PENGUKURAN GARDU'!$A:$BS,44,0)</f>
        <v>#N/A</v>
      </c>
      <c r="AM871" s="23" t="e">
        <f t="shared" si="459"/>
        <v>#N/A</v>
      </c>
      <c r="AN871" s="17" t="e">
        <f>VLOOKUP($C871,'DATA PENGUKURAN GARDU'!$A:$BS,46,0)</f>
        <v>#N/A</v>
      </c>
      <c r="AO871" s="23" t="e">
        <f t="shared" si="460"/>
        <v>#N/A</v>
      </c>
      <c r="AP871" s="17" t="e">
        <f>VLOOKUP($C871,'DATA PENGUKURAN GARDU'!$A:$BS,46,0)</f>
        <v>#N/A</v>
      </c>
      <c r="AQ871" s="17" t="e">
        <f>VLOOKUP($C871,'DATA PENGUKURAN GARDU'!$A:$BS,53,0)</f>
        <v>#N/A</v>
      </c>
      <c r="AR871" s="17" t="e">
        <f>VLOOKUP($C871,'DATA PENGUKURAN GARDU'!$A:$BS,54,0)</f>
        <v>#N/A</v>
      </c>
      <c r="AS871" s="20" t="e">
        <f>VLOOKUP($D871,'DATA PENGUKURAN GARDU'!$A:$BS,42,0)</f>
        <v>#N/A</v>
      </c>
      <c r="AT871" s="21" t="e">
        <f t="shared" si="461"/>
        <v>#N/A</v>
      </c>
      <c r="AU871" s="20" t="e">
        <f>VLOOKUP($D871,'DATA PENGUKURAN GARDU'!$A:$BS,44,0)</f>
        <v>#N/A</v>
      </c>
      <c r="AV871" s="21" t="e">
        <f t="shared" si="462"/>
        <v>#N/A</v>
      </c>
      <c r="AW871" s="20" t="e">
        <f>VLOOKUP($D871,'DATA PENGUKURAN GARDU'!$A:$BS,46,0)</f>
        <v>#N/A</v>
      </c>
      <c r="AX871" s="21" t="e">
        <f t="shared" si="463"/>
        <v>#N/A</v>
      </c>
      <c r="AY871" s="20" t="e">
        <f>VLOOKUP($D871,'DATA PENGUKURAN GARDU'!$A:$BS,46,0)</f>
        <v>#N/A</v>
      </c>
      <c r="AZ871" s="20" t="e">
        <f>VLOOKUP($D871,'DATA PENGUKURAN GARDU'!$A:$BS,53,0)</f>
        <v>#N/A</v>
      </c>
      <c r="BA871" s="20" t="e">
        <f>VLOOKUP($D871,'DATA PENGUKURAN GARDU'!$A:$BS,54,0)</f>
        <v>#N/A</v>
      </c>
      <c r="BB871" s="17" t="e">
        <f>VLOOKUP($E871,'DATA PENGUKURAN GARDU'!$A:$BS,42,0)</f>
        <v>#N/A</v>
      </c>
      <c r="BC871" s="23" t="e">
        <f t="shared" si="464"/>
        <v>#N/A</v>
      </c>
      <c r="BD871" s="17" t="e">
        <f>VLOOKUP($E871,'DATA PENGUKURAN GARDU'!$A:$BS,44,0)</f>
        <v>#N/A</v>
      </c>
      <c r="BE871" s="23" t="e">
        <f t="shared" si="465"/>
        <v>#N/A</v>
      </c>
      <c r="BF871" s="17" t="e">
        <f>VLOOKUP($E871,'DATA PENGUKURAN GARDU'!$A:$BS,46,0)</f>
        <v>#N/A</v>
      </c>
      <c r="BG871" s="23" t="e">
        <f t="shared" si="466"/>
        <v>#N/A</v>
      </c>
      <c r="BH871" s="17" t="e">
        <f>VLOOKUP($E871,'DATA PENGUKURAN GARDU'!$A:$BS,46,0)</f>
        <v>#N/A</v>
      </c>
      <c r="BI871" s="17" t="e">
        <f>VLOOKUP($E871,'DATA PENGUKURAN GARDU'!$A:$BS,53,0)</f>
        <v>#N/A</v>
      </c>
      <c r="BJ871" s="17" t="e">
        <f>VLOOKUP($E871,'DATA PENGUKURAN GARDU'!$A:$BS,54,0)</f>
        <v>#N/A</v>
      </c>
      <c r="BK871" s="20" t="e">
        <f t="shared" si="444"/>
        <v>#N/A</v>
      </c>
      <c r="BL871" s="20" t="e">
        <f t="shared" si="445"/>
        <v>#N/A</v>
      </c>
      <c r="BM871" s="20" t="e">
        <f t="shared" si="446"/>
        <v>#N/A</v>
      </c>
      <c r="BN871" s="25" t="e">
        <f t="shared" si="447"/>
        <v>#N/A</v>
      </c>
      <c r="BO871" s="26" t="str">
        <f t="shared" si="448"/>
        <v>0</v>
      </c>
      <c r="BP871" s="21" t="e">
        <f t="shared" si="449"/>
        <v>#VALUE!</v>
      </c>
      <c r="BQ871" s="20" t="e">
        <f t="shared" si="450"/>
        <v>#N/A</v>
      </c>
      <c r="BR871" s="20" t="e">
        <v>#N/A</v>
      </c>
      <c r="BS871" s="9" t="e">
        <v>#N/A</v>
      </c>
      <c r="BT871" s="2" t="e">
        <f t="shared" si="451"/>
        <v>#VALUE!</v>
      </c>
      <c r="BU871" s="2" t="e">
        <f t="shared" si="434"/>
        <v>#N/A</v>
      </c>
      <c r="BV871" s="2" t="e">
        <f t="shared" si="435"/>
        <v>#N/A</v>
      </c>
    </row>
    <row r="872" s="2" customFormat="1" ht="22.95" customHeight="1" spans="1:74">
      <c r="A872" s="9" t="str">
        <f t="shared" si="436"/>
        <v>N 057Induk</v>
      </c>
      <c r="B872" s="9" t="str">
        <f t="shared" si="437"/>
        <v>N 057jurusan 1</v>
      </c>
      <c r="C872" s="9" t="str">
        <f t="shared" si="438"/>
        <v>N 057jurusan 2</v>
      </c>
      <c r="D872" s="9" t="str">
        <f t="shared" si="439"/>
        <v>N 057jurusan 3</v>
      </c>
      <c r="E872" s="9" t="str">
        <f t="shared" si="440"/>
        <v>N 057jurusan 4</v>
      </c>
      <c r="F872" s="10" t="s">
        <v>226</v>
      </c>
      <c r="G872" s="10" t="s">
        <v>101</v>
      </c>
      <c r="H872" s="10" t="s">
        <v>1072</v>
      </c>
      <c r="I872" s="10" t="s">
        <v>11812</v>
      </c>
      <c r="J872" s="10" t="s">
        <v>11813</v>
      </c>
      <c r="K872" s="10" t="s">
        <v>7465</v>
      </c>
      <c r="L872" s="10"/>
      <c r="M872" s="10"/>
      <c r="N872" s="14">
        <f t="shared" si="441"/>
        <v>0</v>
      </c>
      <c r="O872" s="15" t="e">
        <f t="shared" si="442"/>
        <v>#VALUE!</v>
      </c>
      <c r="P872" s="15" t="e">
        <f t="shared" si="443"/>
        <v>#VALUE!</v>
      </c>
      <c r="Q872" s="17" t="e">
        <f>VLOOKUP($A872,'DATA PENGUKURAN GARDU'!$A:$BS,42,0)</f>
        <v>#N/A</v>
      </c>
      <c r="R872" s="18" t="e">
        <f t="shared" si="452"/>
        <v>#N/A</v>
      </c>
      <c r="S872" s="17" t="e">
        <f>VLOOKUP($A872,'DATA PENGUKURAN GARDU'!$A:$BS,44,0)</f>
        <v>#N/A</v>
      </c>
      <c r="T872" s="18" t="e">
        <f t="shared" si="453"/>
        <v>#N/A</v>
      </c>
      <c r="U872" s="17" t="e">
        <f>VLOOKUP($A872,'DATA PENGUKURAN GARDU'!$A:$BS,46,0)</f>
        <v>#N/A</v>
      </c>
      <c r="V872" s="18" t="e">
        <f t="shared" si="454"/>
        <v>#N/A</v>
      </c>
      <c r="W872" s="17" t="e">
        <f>VLOOKUP($A872,'DATA PENGUKURAN GARDU'!$A:$BS,48,0)</f>
        <v>#N/A</v>
      </c>
      <c r="X872" s="17" t="e">
        <f>VLOOKUP($A872,'DATA PENGUKURAN GARDU'!$A:$BS,53,0)</f>
        <v>#N/A</v>
      </c>
      <c r="Y872" s="17" t="e">
        <f>VLOOKUP($A872,'DATA PENGUKURAN GARDU'!$A:$BS,54,0)</f>
        <v>#N/A</v>
      </c>
      <c r="Z872" s="17" t="e">
        <f>VLOOKUP($A872,'DATA PENGUKURAN GARDU'!$A:$BS,55,0)</f>
        <v>#N/A</v>
      </c>
      <c r="AA872" s="20" t="e">
        <f>VLOOKUP($B872,'DATA PENGUKURAN GARDU'!$A:$BS,42,0)</f>
        <v>#N/A</v>
      </c>
      <c r="AB872" s="21" t="e">
        <f t="shared" si="455"/>
        <v>#N/A</v>
      </c>
      <c r="AC872" s="20" t="e">
        <f>VLOOKUP($B872,'DATA PENGUKURAN GARDU'!$A:$BS,44,0)</f>
        <v>#N/A</v>
      </c>
      <c r="AD872" s="21" t="e">
        <f t="shared" si="456"/>
        <v>#N/A</v>
      </c>
      <c r="AE872" s="20" t="e">
        <f>VLOOKUP($B872,'DATA PENGUKURAN GARDU'!$A:$BS,46,0)</f>
        <v>#N/A</v>
      </c>
      <c r="AF872" s="21" t="e">
        <f t="shared" si="457"/>
        <v>#N/A</v>
      </c>
      <c r="AG872" s="20" t="e">
        <f>VLOOKUP($B872,'DATA PENGUKURAN GARDU'!$A:$BS,46,0)</f>
        <v>#N/A</v>
      </c>
      <c r="AH872" s="20" t="e">
        <f>VLOOKUP($B872,'DATA PENGUKURAN GARDU'!$A:$BS,53,0)</f>
        <v>#N/A</v>
      </c>
      <c r="AI872" s="20" t="e">
        <f>VLOOKUP($B872,'DATA PENGUKURAN GARDU'!$A:$BS,54,0)</f>
        <v>#N/A</v>
      </c>
      <c r="AJ872" s="17" t="e">
        <f>VLOOKUP($C872,'DATA PENGUKURAN GARDU'!$A:$BS,42,0)</f>
        <v>#N/A</v>
      </c>
      <c r="AK872" s="23" t="e">
        <f t="shared" si="458"/>
        <v>#N/A</v>
      </c>
      <c r="AL872" s="17" t="e">
        <f>VLOOKUP($C872,'DATA PENGUKURAN GARDU'!$A:$BS,44,0)</f>
        <v>#N/A</v>
      </c>
      <c r="AM872" s="23" t="e">
        <f t="shared" si="459"/>
        <v>#N/A</v>
      </c>
      <c r="AN872" s="17" t="e">
        <f>VLOOKUP($C872,'DATA PENGUKURAN GARDU'!$A:$BS,46,0)</f>
        <v>#N/A</v>
      </c>
      <c r="AO872" s="23" t="e">
        <f t="shared" si="460"/>
        <v>#N/A</v>
      </c>
      <c r="AP872" s="17" t="e">
        <f>VLOOKUP($C872,'DATA PENGUKURAN GARDU'!$A:$BS,46,0)</f>
        <v>#N/A</v>
      </c>
      <c r="AQ872" s="17" t="e">
        <f>VLOOKUP($C872,'DATA PENGUKURAN GARDU'!$A:$BS,53,0)</f>
        <v>#N/A</v>
      </c>
      <c r="AR872" s="17" t="e">
        <f>VLOOKUP($C872,'DATA PENGUKURAN GARDU'!$A:$BS,54,0)</f>
        <v>#N/A</v>
      </c>
      <c r="AS872" s="20" t="e">
        <f>VLOOKUP($D872,'DATA PENGUKURAN GARDU'!$A:$BS,42,0)</f>
        <v>#N/A</v>
      </c>
      <c r="AT872" s="21" t="e">
        <f t="shared" si="461"/>
        <v>#N/A</v>
      </c>
      <c r="AU872" s="20" t="e">
        <f>VLOOKUP($D872,'DATA PENGUKURAN GARDU'!$A:$BS,44,0)</f>
        <v>#N/A</v>
      </c>
      <c r="AV872" s="21" t="e">
        <f t="shared" si="462"/>
        <v>#N/A</v>
      </c>
      <c r="AW872" s="20" t="e">
        <f>VLOOKUP($D872,'DATA PENGUKURAN GARDU'!$A:$BS,46,0)</f>
        <v>#N/A</v>
      </c>
      <c r="AX872" s="21" t="e">
        <f t="shared" si="463"/>
        <v>#N/A</v>
      </c>
      <c r="AY872" s="20" t="e">
        <f>VLOOKUP($D872,'DATA PENGUKURAN GARDU'!$A:$BS,46,0)</f>
        <v>#N/A</v>
      </c>
      <c r="AZ872" s="20" t="e">
        <f>VLOOKUP($D872,'DATA PENGUKURAN GARDU'!$A:$BS,53,0)</f>
        <v>#N/A</v>
      </c>
      <c r="BA872" s="20" t="e">
        <f>VLOOKUP($D872,'DATA PENGUKURAN GARDU'!$A:$BS,54,0)</f>
        <v>#N/A</v>
      </c>
      <c r="BB872" s="17" t="e">
        <f>VLOOKUP($E872,'DATA PENGUKURAN GARDU'!$A:$BS,42,0)</f>
        <v>#N/A</v>
      </c>
      <c r="BC872" s="23" t="e">
        <f t="shared" si="464"/>
        <v>#N/A</v>
      </c>
      <c r="BD872" s="17" t="e">
        <f>VLOOKUP($E872,'DATA PENGUKURAN GARDU'!$A:$BS,44,0)</f>
        <v>#N/A</v>
      </c>
      <c r="BE872" s="23" t="e">
        <f t="shared" si="465"/>
        <v>#N/A</v>
      </c>
      <c r="BF872" s="17" t="e">
        <f>VLOOKUP($E872,'DATA PENGUKURAN GARDU'!$A:$BS,46,0)</f>
        <v>#N/A</v>
      </c>
      <c r="BG872" s="23" t="e">
        <f t="shared" si="466"/>
        <v>#N/A</v>
      </c>
      <c r="BH872" s="17" t="e">
        <f>VLOOKUP($E872,'DATA PENGUKURAN GARDU'!$A:$BS,46,0)</f>
        <v>#N/A</v>
      </c>
      <c r="BI872" s="17" t="e">
        <f>VLOOKUP($E872,'DATA PENGUKURAN GARDU'!$A:$BS,53,0)</f>
        <v>#N/A</v>
      </c>
      <c r="BJ872" s="17" t="e">
        <f>VLOOKUP($E872,'DATA PENGUKURAN GARDU'!$A:$BS,54,0)</f>
        <v>#N/A</v>
      </c>
      <c r="BK872" s="20" t="e">
        <f t="shared" si="444"/>
        <v>#N/A</v>
      </c>
      <c r="BL872" s="20" t="e">
        <f t="shared" si="445"/>
        <v>#N/A</v>
      </c>
      <c r="BM872" s="20" t="e">
        <f t="shared" si="446"/>
        <v>#N/A</v>
      </c>
      <c r="BN872" s="25" t="e">
        <f t="shared" si="447"/>
        <v>#N/A</v>
      </c>
      <c r="BO872" s="26" t="str">
        <f t="shared" si="448"/>
        <v>0</v>
      </c>
      <c r="BP872" s="21" t="e">
        <f t="shared" si="449"/>
        <v>#VALUE!</v>
      </c>
      <c r="BQ872" s="20" t="e">
        <f t="shared" si="450"/>
        <v>#N/A</v>
      </c>
      <c r="BR872" s="20" t="e">
        <v>#N/A</v>
      </c>
      <c r="BS872" s="9" t="e">
        <v>#N/A</v>
      </c>
      <c r="BT872" s="2" t="e">
        <f t="shared" si="451"/>
        <v>#VALUE!</v>
      </c>
      <c r="BU872" s="2" t="e">
        <f t="shared" si="434"/>
        <v>#N/A</v>
      </c>
      <c r="BV872" s="2" t="e">
        <f t="shared" si="435"/>
        <v>#N/A</v>
      </c>
    </row>
    <row r="873" s="2" customFormat="1" ht="22.95" customHeight="1" spans="1:74">
      <c r="A873" s="9" t="str">
        <f t="shared" si="436"/>
        <v>NL 001Induk</v>
      </c>
      <c r="B873" s="9" t="str">
        <f t="shared" si="437"/>
        <v>NL 001jurusan 1</v>
      </c>
      <c r="C873" s="9" t="str">
        <f t="shared" si="438"/>
        <v>NL 001jurusan 2</v>
      </c>
      <c r="D873" s="9" t="str">
        <f t="shared" si="439"/>
        <v>NL 001jurusan 3</v>
      </c>
      <c r="E873" s="9" t="str">
        <f t="shared" si="440"/>
        <v>NL 001jurusan 4</v>
      </c>
      <c r="F873" s="10" t="s">
        <v>226</v>
      </c>
      <c r="G873" s="10" t="s">
        <v>101</v>
      </c>
      <c r="H873" s="10" t="s">
        <v>1073</v>
      </c>
      <c r="I873" s="10" t="s">
        <v>11814</v>
      </c>
      <c r="J873" s="10" t="s">
        <v>11815</v>
      </c>
      <c r="K873" s="10" t="s">
        <v>7465</v>
      </c>
      <c r="L873" s="10"/>
      <c r="M873" s="10"/>
      <c r="N873" s="14">
        <f t="shared" si="441"/>
        <v>0</v>
      </c>
      <c r="O873" s="15" t="e">
        <f t="shared" si="442"/>
        <v>#VALUE!</v>
      </c>
      <c r="P873" s="15" t="e">
        <f t="shared" si="443"/>
        <v>#VALUE!</v>
      </c>
      <c r="Q873" s="17" t="e">
        <f>VLOOKUP($A873,'DATA PENGUKURAN GARDU'!$A:$BS,42,0)</f>
        <v>#N/A</v>
      </c>
      <c r="R873" s="18" t="e">
        <f t="shared" si="452"/>
        <v>#N/A</v>
      </c>
      <c r="S873" s="17" t="e">
        <f>VLOOKUP($A873,'DATA PENGUKURAN GARDU'!$A:$BS,44,0)</f>
        <v>#N/A</v>
      </c>
      <c r="T873" s="18" t="e">
        <f t="shared" si="453"/>
        <v>#N/A</v>
      </c>
      <c r="U873" s="17" t="e">
        <f>VLOOKUP($A873,'DATA PENGUKURAN GARDU'!$A:$BS,46,0)</f>
        <v>#N/A</v>
      </c>
      <c r="V873" s="18" t="e">
        <f t="shared" si="454"/>
        <v>#N/A</v>
      </c>
      <c r="W873" s="17" t="e">
        <f>VLOOKUP($A873,'DATA PENGUKURAN GARDU'!$A:$BS,48,0)</f>
        <v>#N/A</v>
      </c>
      <c r="X873" s="17" t="e">
        <f>VLOOKUP($A873,'DATA PENGUKURAN GARDU'!$A:$BS,53,0)</f>
        <v>#N/A</v>
      </c>
      <c r="Y873" s="17" t="e">
        <f>VLOOKUP($A873,'DATA PENGUKURAN GARDU'!$A:$BS,54,0)</f>
        <v>#N/A</v>
      </c>
      <c r="Z873" s="17" t="e">
        <f>VLOOKUP($A873,'DATA PENGUKURAN GARDU'!$A:$BS,55,0)</f>
        <v>#N/A</v>
      </c>
      <c r="AA873" s="20" t="e">
        <f>VLOOKUP($B873,'DATA PENGUKURAN GARDU'!$A:$BS,42,0)</f>
        <v>#N/A</v>
      </c>
      <c r="AB873" s="21" t="e">
        <f t="shared" si="455"/>
        <v>#N/A</v>
      </c>
      <c r="AC873" s="20" t="e">
        <f>VLOOKUP($B873,'DATA PENGUKURAN GARDU'!$A:$BS,44,0)</f>
        <v>#N/A</v>
      </c>
      <c r="AD873" s="21" t="e">
        <f t="shared" si="456"/>
        <v>#N/A</v>
      </c>
      <c r="AE873" s="20" t="e">
        <f>VLOOKUP($B873,'DATA PENGUKURAN GARDU'!$A:$BS,46,0)</f>
        <v>#N/A</v>
      </c>
      <c r="AF873" s="21" t="e">
        <f t="shared" si="457"/>
        <v>#N/A</v>
      </c>
      <c r="AG873" s="20" t="e">
        <f>VLOOKUP($B873,'DATA PENGUKURAN GARDU'!$A:$BS,46,0)</f>
        <v>#N/A</v>
      </c>
      <c r="AH873" s="20" t="e">
        <f>VLOOKUP($B873,'DATA PENGUKURAN GARDU'!$A:$BS,53,0)</f>
        <v>#N/A</v>
      </c>
      <c r="AI873" s="20" t="e">
        <f>VLOOKUP($B873,'DATA PENGUKURAN GARDU'!$A:$BS,54,0)</f>
        <v>#N/A</v>
      </c>
      <c r="AJ873" s="17" t="e">
        <f>VLOOKUP($C873,'DATA PENGUKURAN GARDU'!$A:$BS,42,0)</f>
        <v>#N/A</v>
      </c>
      <c r="AK873" s="23" t="e">
        <f t="shared" si="458"/>
        <v>#N/A</v>
      </c>
      <c r="AL873" s="17" t="e">
        <f>VLOOKUP($C873,'DATA PENGUKURAN GARDU'!$A:$BS,44,0)</f>
        <v>#N/A</v>
      </c>
      <c r="AM873" s="23" t="e">
        <f t="shared" si="459"/>
        <v>#N/A</v>
      </c>
      <c r="AN873" s="17" t="e">
        <f>VLOOKUP($C873,'DATA PENGUKURAN GARDU'!$A:$BS,46,0)</f>
        <v>#N/A</v>
      </c>
      <c r="AO873" s="23" t="e">
        <f t="shared" si="460"/>
        <v>#N/A</v>
      </c>
      <c r="AP873" s="17" t="e">
        <f>VLOOKUP($C873,'DATA PENGUKURAN GARDU'!$A:$BS,46,0)</f>
        <v>#N/A</v>
      </c>
      <c r="AQ873" s="17" t="e">
        <f>VLOOKUP($C873,'DATA PENGUKURAN GARDU'!$A:$BS,53,0)</f>
        <v>#N/A</v>
      </c>
      <c r="AR873" s="17" t="e">
        <f>VLOOKUP($C873,'DATA PENGUKURAN GARDU'!$A:$BS,54,0)</f>
        <v>#N/A</v>
      </c>
      <c r="AS873" s="20" t="e">
        <f>VLOOKUP($D873,'DATA PENGUKURAN GARDU'!$A:$BS,42,0)</f>
        <v>#N/A</v>
      </c>
      <c r="AT873" s="21" t="e">
        <f t="shared" si="461"/>
        <v>#N/A</v>
      </c>
      <c r="AU873" s="20" t="e">
        <f>VLOOKUP($D873,'DATA PENGUKURAN GARDU'!$A:$BS,44,0)</f>
        <v>#N/A</v>
      </c>
      <c r="AV873" s="21" t="e">
        <f t="shared" si="462"/>
        <v>#N/A</v>
      </c>
      <c r="AW873" s="20" t="e">
        <f>VLOOKUP($D873,'DATA PENGUKURAN GARDU'!$A:$BS,46,0)</f>
        <v>#N/A</v>
      </c>
      <c r="AX873" s="21" t="e">
        <f t="shared" si="463"/>
        <v>#N/A</v>
      </c>
      <c r="AY873" s="20" t="e">
        <f>VLOOKUP($D873,'DATA PENGUKURAN GARDU'!$A:$BS,46,0)</f>
        <v>#N/A</v>
      </c>
      <c r="AZ873" s="20" t="e">
        <f>VLOOKUP($D873,'DATA PENGUKURAN GARDU'!$A:$BS,53,0)</f>
        <v>#N/A</v>
      </c>
      <c r="BA873" s="20" t="e">
        <f>VLOOKUP($D873,'DATA PENGUKURAN GARDU'!$A:$BS,54,0)</f>
        <v>#N/A</v>
      </c>
      <c r="BB873" s="17" t="e">
        <f>VLOOKUP($E873,'DATA PENGUKURAN GARDU'!$A:$BS,42,0)</f>
        <v>#N/A</v>
      </c>
      <c r="BC873" s="23" t="e">
        <f t="shared" si="464"/>
        <v>#N/A</v>
      </c>
      <c r="BD873" s="17" t="e">
        <f>VLOOKUP($E873,'DATA PENGUKURAN GARDU'!$A:$BS,44,0)</f>
        <v>#N/A</v>
      </c>
      <c r="BE873" s="23" t="e">
        <f t="shared" si="465"/>
        <v>#N/A</v>
      </c>
      <c r="BF873" s="17" t="e">
        <f>VLOOKUP($E873,'DATA PENGUKURAN GARDU'!$A:$BS,46,0)</f>
        <v>#N/A</v>
      </c>
      <c r="BG873" s="23" t="e">
        <f t="shared" si="466"/>
        <v>#N/A</v>
      </c>
      <c r="BH873" s="17" t="e">
        <f>VLOOKUP($E873,'DATA PENGUKURAN GARDU'!$A:$BS,46,0)</f>
        <v>#N/A</v>
      </c>
      <c r="BI873" s="17" t="e">
        <f>VLOOKUP($E873,'DATA PENGUKURAN GARDU'!$A:$BS,53,0)</f>
        <v>#N/A</v>
      </c>
      <c r="BJ873" s="17" t="e">
        <f>VLOOKUP($E873,'DATA PENGUKURAN GARDU'!$A:$BS,54,0)</f>
        <v>#N/A</v>
      </c>
      <c r="BK873" s="20" t="e">
        <f t="shared" si="444"/>
        <v>#N/A</v>
      </c>
      <c r="BL873" s="20" t="e">
        <f t="shared" si="445"/>
        <v>#N/A</v>
      </c>
      <c r="BM873" s="20" t="e">
        <f t="shared" si="446"/>
        <v>#N/A</v>
      </c>
      <c r="BN873" s="25" t="e">
        <f t="shared" si="447"/>
        <v>#N/A</v>
      </c>
      <c r="BO873" s="26" t="str">
        <f t="shared" si="448"/>
        <v>0</v>
      </c>
      <c r="BP873" s="21" t="e">
        <f t="shared" si="449"/>
        <v>#VALUE!</v>
      </c>
      <c r="BQ873" s="20" t="e">
        <f t="shared" si="450"/>
        <v>#N/A</v>
      </c>
      <c r="BR873" s="20" t="e">
        <v>#N/A</v>
      </c>
      <c r="BS873" s="9" t="e">
        <v>#N/A</v>
      </c>
      <c r="BT873" s="2" t="e">
        <f t="shared" si="451"/>
        <v>#VALUE!</v>
      </c>
      <c r="BU873" s="2" t="e">
        <f t="shared" si="434"/>
        <v>#N/A</v>
      </c>
      <c r="BV873" s="2" t="e">
        <f t="shared" si="435"/>
        <v>#N/A</v>
      </c>
    </row>
    <row r="874" s="2" customFormat="1" ht="22.95" customHeight="1" spans="1:74">
      <c r="A874" s="9" t="str">
        <f t="shared" si="436"/>
        <v>K-248Induk</v>
      </c>
      <c r="B874" s="9" t="str">
        <f t="shared" si="437"/>
        <v>K-248jurusan 1</v>
      </c>
      <c r="C874" s="9" t="str">
        <f t="shared" si="438"/>
        <v>K-248jurusan 2</v>
      </c>
      <c r="D874" s="9" t="str">
        <f t="shared" si="439"/>
        <v>K-248jurusan 3</v>
      </c>
      <c r="E874" s="9" t="str">
        <f t="shared" si="440"/>
        <v>K-248jurusan 4</v>
      </c>
      <c r="F874" s="10" t="s">
        <v>462</v>
      </c>
      <c r="G874" s="10" t="s">
        <v>132</v>
      </c>
      <c r="H874" s="10" t="s">
        <v>1074</v>
      </c>
      <c r="I874" s="10" t="s">
        <v>11816</v>
      </c>
      <c r="J874" s="10" t="s">
        <v>11817</v>
      </c>
      <c r="K874" s="10" t="s">
        <v>7465</v>
      </c>
      <c r="L874" s="10"/>
      <c r="M874" s="10"/>
      <c r="N874" s="14">
        <f t="shared" si="441"/>
        <v>0</v>
      </c>
      <c r="O874" s="15" t="e">
        <f t="shared" si="442"/>
        <v>#VALUE!</v>
      </c>
      <c r="P874" s="15" t="e">
        <f t="shared" si="443"/>
        <v>#VALUE!</v>
      </c>
      <c r="Q874" s="17" t="e">
        <f>VLOOKUP($A874,'DATA PENGUKURAN GARDU'!$A:$BS,42,0)</f>
        <v>#N/A</v>
      </c>
      <c r="R874" s="18" t="e">
        <f t="shared" si="452"/>
        <v>#N/A</v>
      </c>
      <c r="S874" s="17" t="e">
        <f>VLOOKUP($A874,'DATA PENGUKURAN GARDU'!$A:$BS,44,0)</f>
        <v>#N/A</v>
      </c>
      <c r="T874" s="18" t="e">
        <f t="shared" si="453"/>
        <v>#N/A</v>
      </c>
      <c r="U874" s="17" t="e">
        <f>VLOOKUP($A874,'DATA PENGUKURAN GARDU'!$A:$BS,46,0)</f>
        <v>#N/A</v>
      </c>
      <c r="V874" s="18" t="e">
        <f t="shared" si="454"/>
        <v>#N/A</v>
      </c>
      <c r="W874" s="17" t="e">
        <f>VLOOKUP($A874,'DATA PENGUKURAN GARDU'!$A:$BS,48,0)</f>
        <v>#N/A</v>
      </c>
      <c r="X874" s="17" t="e">
        <f>VLOOKUP($A874,'DATA PENGUKURAN GARDU'!$A:$BS,53,0)</f>
        <v>#N/A</v>
      </c>
      <c r="Y874" s="17" t="e">
        <f>VLOOKUP($A874,'DATA PENGUKURAN GARDU'!$A:$BS,54,0)</f>
        <v>#N/A</v>
      </c>
      <c r="Z874" s="17" t="e">
        <f>VLOOKUP($A874,'DATA PENGUKURAN GARDU'!$A:$BS,55,0)</f>
        <v>#N/A</v>
      </c>
      <c r="AA874" s="20" t="e">
        <f>VLOOKUP($B874,'DATA PENGUKURAN GARDU'!$A:$BS,42,0)</f>
        <v>#N/A</v>
      </c>
      <c r="AB874" s="21" t="e">
        <f t="shared" si="455"/>
        <v>#N/A</v>
      </c>
      <c r="AC874" s="20" t="e">
        <f>VLOOKUP($B874,'DATA PENGUKURAN GARDU'!$A:$BS,44,0)</f>
        <v>#N/A</v>
      </c>
      <c r="AD874" s="21" t="e">
        <f t="shared" si="456"/>
        <v>#N/A</v>
      </c>
      <c r="AE874" s="20" t="e">
        <f>VLOOKUP($B874,'DATA PENGUKURAN GARDU'!$A:$BS,46,0)</f>
        <v>#N/A</v>
      </c>
      <c r="AF874" s="21" t="e">
        <f t="shared" si="457"/>
        <v>#N/A</v>
      </c>
      <c r="AG874" s="20" t="e">
        <f>VLOOKUP($B874,'DATA PENGUKURAN GARDU'!$A:$BS,46,0)</f>
        <v>#N/A</v>
      </c>
      <c r="AH874" s="20" t="e">
        <f>VLOOKUP($B874,'DATA PENGUKURAN GARDU'!$A:$BS,53,0)</f>
        <v>#N/A</v>
      </c>
      <c r="AI874" s="20" t="e">
        <f>VLOOKUP($B874,'DATA PENGUKURAN GARDU'!$A:$BS,54,0)</f>
        <v>#N/A</v>
      </c>
      <c r="AJ874" s="17" t="e">
        <f>VLOOKUP($C874,'DATA PENGUKURAN GARDU'!$A:$BS,42,0)</f>
        <v>#N/A</v>
      </c>
      <c r="AK874" s="23" t="e">
        <f t="shared" si="458"/>
        <v>#N/A</v>
      </c>
      <c r="AL874" s="17" t="e">
        <f>VLOOKUP($C874,'DATA PENGUKURAN GARDU'!$A:$BS,44,0)</f>
        <v>#N/A</v>
      </c>
      <c r="AM874" s="23" t="e">
        <f t="shared" si="459"/>
        <v>#N/A</v>
      </c>
      <c r="AN874" s="17" t="e">
        <f>VLOOKUP($C874,'DATA PENGUKURAN GARDU'!$A:$BS,46,0)</f>
        <v>#N/A</v>
      </c>
      <c r="AO874" s="23" t="e">
        <f t="shared" si="460"/>
        <v>#N/A</v>
      </c>
      <c r="AP874" s="17" t="e">
        <f>VLOOKUP($C874,'DATA PENGUKURAN GARDU'!$A:$BS,46,0)</f>
        <v>#N/A</v>
      </c>
      <c r="AQ874" s="17" t="e">
        <f>VLOOKUP($C874,'DATA PENGUKURAN GARDU'!$A:$BS,53,0)</f>
        <v>#N/A</v>
      </c>
      <c r="AR874" s="17" t="e">
        <f>VLOOKUP($C874,'DATA PENGUKURAN GARDU'!$A:$BS,54,0)</f>
        <v>#N/A</v>
      </c>
      <c r="AS874" s="20" t="e">
        <f>VLOOKUP($D874,'DATA PENGUKURAN GARDU'!$A:$BS,42,0)</f>
        <v>#N/A</v>
      </c>
      <c r="AT874" s="21" t="e">
        <f t="shared" si="461"/>
        <v>#N/A</v>
      </c>
      <c r="AU874" s="20" t="e">
        <f>VLOOKUP($D874,'DATA PENGUKURAN GARDU'!$A:$BS,44,0)</f>
        <v>#N/A</v>
      </c>
      <c r="AV874" s="21" t="e">
        <f t="shared" si="462"/>
        <v>#N/A</v>
      </c>
      <c r="AW874" s="20" t="e">
        <f>VLOOKUP($D874,'DATA PENGUKURAN GARDU'!$A:$BS,46,0)</f>
        <v>#N/A</v>
      </c>
      <c r="AX874" s="21" t="e">
        <f t="shared" si="463"/>
        <v>#N/A</v>
      </c>
      <c r="AY874" s="20" t="e">
        <f>VLOOKUP($D874,'DATA PENGUKURAN GARDU'!$A:$BS,46,0)</f>
        <v>#N/A</v>
      </c>
      <c r="AZ874" s="20" t="e">
        <f>VLOOKUP($D874,'DATA PENGUKURAN GARDU'!$A:$BS,53,0)</f>
        <v>#N/A</v>
      </c>
      <c r="BA874" s="20" t="e">
        <f>VLOOKUP($D874,'DATA PENGUKURAN GARDU'!$A:$BS,54,0)</f>
        <v>#N/A</v>
      </c>
      <c r="BB874" s="17" t="e">
        <f>VLOOKUP($E874,'DATA PENGUKURAN GARDU'!$A:$BS,42,0)</f>
        <v>#N/A</v>
      </c>
      <c r="BC874" s="23" t="e">
        <f t="shared" si="464"/>
        <v>#N/A</v>
      </c>
      <c r="BD874" s="17" t="e">
        <f>VLOOKUP($E874,'DATA PENGUKURAN GARDU'!$A:$BS,44,0)</f>
        <v>#N/A</v>
      </c>
      <c r="BE874" s="23" t="e">
        <f t="shared" si="465"/>
        <v>#N/A</v>
      </c>
      <c r="BF874" s="17" t="e">
        <f>VLOOKUP($E874,'DATA PENGUKURAN GARDU'!$A:$BS,46,0)</f>
        <v>#N/A</v>
      </c>
      <c r="BG874" s="23" t="e">
        <f t="shared" si="466"/>
        <v>#N/A</v>
      </c>
      <c r="BH874" s="17" t="e">
        <f>VLOOKUP($E874,'DATA PENGUKURAN GARDU'!$A:$BS,46,0)</f>
        <v>#N/A</v>
      </c>
      <c r="BI874" s="17" t="e">
        <f>VLOOKUP($E874,'DATA PENGUKURAN GARDU'!$A:$BS,53,0)</f>
        <v>#N/A</v>
      </c>
      <c r="BJ874" s="17" t="e">
        <f>VLOOKUP($E874,'DATA PENGUKURAN GARDU'!$A:$BS,54,0)</f>
        <v>#N/A</v>
      </c>
      <c r="BK874" s="20" t="e">
        <f t="shared" si="444"/>
        <v>#N/A</v>
      </c>
      <c r="BL874" s="20" t="e">
        <f t="shared" si="445"/>
        <v>#N/A</v>
      </c>
      <c r="BM874" s="20" t="e">
        <f t="shared" si="446"/>
        <v>#N/A</v>
      </c>
      <c r="BN874" s="25" t="e">
        <f t="shared" si="447"/>
        <v>#N/A</v>
      </c>
      <c r="BO874" s="26" t="str">
        <f t="shared" si="448"/>
        <v>0</v>
      </c>
      <c r="BP874" s="21" t="e">
        <f t="shared" si="449"/>
        <v>#VALUE!</v>
      </c>
      <c r="BQ874" s="20" t="e">
        <f t="shared" si="450"/>
        <v>#N/A</v>
      </c>
      <c r="BR874" s="20" t="e">
        <v>#N/A</v>
      </c>
      <c r="BS874" s="9" t="e">
        <v>#N/A</v>
      </c>
      <c r="BT874" s="2" t="e">
        <f t="shared" si="451"/>
        <v>#VALUE!</v>
      </c>
      <c r="BU874" s="2" t="e">
        <f t="shared" si="434"/>
        <v>#N/A</v>
      </c>
      <c r="BV874" s="2" t="e">
        <f t="shared" si="435"/>
        <v>#N/A</v>
      </c>
    </row>
    <row r="875" s="2" customFormat="1" ht="22.95" customHeight="1" spans="1:74">
      <c r="A875" s="9" t="str">
        <f t="shared" si="436"/>
        <v>K-253Induk</v>
      </c>
      <c r="B875" s="9" t="str">
        <f t="shared" si="437"/>
        <v>K-253jurusan 1</v>
      </c>
      <c r="C875" s="9" t="str">
        <f t="shared" si="438"/>
        <v>K-253jurusan 2</v>
      </c>
      <c r="D875" s="9" t="str">
        <f t="shared" si="439"/>
        <v>K-253jurusan 3</v>
      </c>
      <c r="E875" s="9" t="str">
        <f t="shared" si="440"/>
        <v>K-253jurusan 4</v>
      </c>
      <c r="F875" s="10" t="s">
        <v>136</v>
      </c>
      <c r="G875" s="10" t="s">
        <v>132</v>
      </c>
      <c r="H875" s="10" t="s">
        <v>1076</v>
      </c>
      <c r="I875" s="10" t="s">
        <v>11820</v>
      </c>
      <c r="J875" s="10" t="s">
        <v>11821</v>
      </c>
      <c r="K875" s="10" t="s">
        <v>7465</v>
      </c>
      <c r="L875" s="10"/>
      <c r="M875" s="10"/>
      <c r="N875" s="14">
        <f t="shared" si="441"/>
        <v>0</v>
      </c>
      <c r="O875" s="15" t="e">
        <f t="shared" si="442"/>
        <v>#VALUE!</v>
      </c>
      <c r="P875" s="15" t="e">
        <f t="shared" si="443"/>
        <v>#VALUE!</v>
      </c>
      <c r="Q875" s="17" t="e">
        <f>VLOOKUP($A875,'DATA PENGUKURAN GARDU'!$A:$BS,42,0)</f>
        <v>#N/A</v>
      </c>
      <c r="R875" s="18" t="e">
        <f t="shared" si="452"/>
        <v>#N/A</v>
      </c>
      <c r="S875" s="17" t="e">
        <f>VLOOKUP($A875,'DATA PENGUKURAN GARDU'!$A:$BS,44,0)</f>
        <v>#N/A</v>
      </c>
      <c r="T875" s="18" t="e">
        <f t="shared" si="453"/>
        <v>#N/A</v>
      </c>
      <c r="U875" s="17" t="e">
        <f>VLOOKUP($A875,'DATA PENGUKURAN GARDU'!$A:$BS,46,0)</f>
        <v>#N/A</v>
      </c>
      <c r="V875" s="18" t="e">
        <f t="shared" si="454"/>
        <v>#N/A</v>
      </c>
      <c r="W875" s="17" t="e">
        <f>VLOOKUP($A875,'DATA PENGUKURAN GARDU'!$A:$BS,48,0)</f>
        <v>#N/A</v>
      </c>
      <c r="X875" s="17" t="e">
        <f>VLOOKUP($A875,'DATA PENGUKURAN GARDU'!$A:$BS,53,0)</f>
        <v>#N/A</v>
      </c>
      <c r="Y875" s="17" t="e">
        <f>VLOOKUP($A875,'DATA PENGUKURAN GARDU'!$A:$BS,54,0)</f>
        <v>#N/A</v>
      </c>
      <c r="Z875" s="17" t="e">
        <f>VLOOKUP($A875,'DATA PENGUKURAN GARDU'!$A:$BS,55,0)</f>
        <v>#N/A</v>
      </c>
      <c r="AA875" s="20" t="e">
        <f>VLOOKUP($B875,'DATA PENGUKURAN GARDU'!$A:$BS,42,0)</f>
        <v>#N/A</v>
      </c>
      <c r="AB875" s="21" t="e">
        <f t="shared" si="455"/>
        <v>#N/A</v>
      </c>
      <c r="AC875" s="20" t="e">
        <f>VLOOKUP($B875,'DATA PENGUKURAN GARDU'!$A:$BS,44,0)</f>
        <v>#N/A</v>
      </c>
      <c r="AD875" s="21" t="e">
        <f t="shared" si="456"/>
        <v>#N/A</v>
      </c>
      <c r="AE875" s="20" t="e">
        <f>VLOOKUP($B875,'DATA PENGUKURAN GARDU'!$A:$BS,46,0)</f>
        <v>#N/A</v>
      </c>
      <c r="AF875" s="21" t="e">
        <f t="shared" si="457"/>
        <v>#N/A</v>
      </c>
      <c r="AG875" s="20" t="e">
        <f>VLOOKUP($B875,'DATA PENGUKURAN GARDU'!$A:$BS,46,0)</f>
        <v>#N/A</v>
      </c>
      <c r="AH875" s="20" t="e">
        <f>VLOOKUP($B875,'DATA PENGUKURAN GARDU'!$A:$BS,53,0)</f>
        <v>#N/A</v>
      </c>
      <c r="AI875" s="20" t="e">
        <f>VLOOKUP($B875,'DATA PENGUKURAN GARDU'!$A:$BS,54,0)</f>
        <v>#N/A</v>
      </c>
      <c r="AJ875" s="17" t="e">
        <f>VLOOKUP($C875,'DATA PENGUKURAN GARDU'!$A:$BS,42,0)</f>
        <v>#N/A</v>
      </c>
      <c r="AK875" s="23" t="e">
        <f t="shared" si="458"/>
        <v>#N/A</v>
      </c>
      <c r="AL875" s="17" t="e">
        <f>VLOOKUP($C875,'DATA PENGUKURAN GARDU'!$A:$BS,44,0)</f>
        <v>#N/A</v>
      </c>
      <c r="AM875" s="23" t="e">
        <f t="shared" si="459"/>
        <v>#N/A</v>
      </c>
      <c r="AN875" s="17" t="e">
        <f>VLOOKUP($C875,'DATA PENGUKURAN GARDU'!$A:$BS,46,0)</f>
        <v>#N/A</v>
      </c>
      <c r="AO875" s="23" t="e">
        <f t="shared" si="460"/>
        <v>#N/A</v>
      </c>
      <c r="AP875" s="17" t="e">
        <f>VLOOKUP($C875,'DATA PENGUKURAN GARDU'!$A:$BS,46,0)</f>
        <v>#N/A</v>
      </c>
      <c r="AQ875" s="17" t="e">
        <f>VLOOKUP($C875,'DATA PENGUKURAN GARDU'!$A:$BS,53,0)</f>
        <v>#N/A</v>
      </c>
      <c r="AR875" s="17" t="e">
        <f>VLOOKUP($C875,'DATA PENGUKURAN GARDU'!$A:$BS,54,0)</f>
        <v>#N/A</v>
      </c>
      <c r="AS875" s="20" t="e">
        <f>VLOOKUP($D875,'DATA PENGUKURAN GARDU'!$A:$BS,42,0)</f>
        <v>#N/A</v>
      </c>
      <c r="AT875" s="21" t="e">
        <f t="shared" si="461"/>
        <v>#N/A</v>
      </c>
      <c r="AU875" s="20" t="e">
        <f>VLOOKUP($D875,'DATA PENGUKURAN GARDU'!$A:$BS,44,0)</f>
        <v>#N/A</v>
      </c>
      <c r="AV875" s="21" t="e">
        <f t="shared" si="462"/>
        <v>#N/A</v>
      </c>
      <c r="AW875" s="20" t="e">
        <f>VLOOKUP($D875,'DATA PENGUKURAN GARDU'!$A:$BS,46,0)</f>
        <v>#N/A</v>
      </c>
      <c r="AX875" s="21" t="e">
        <f t="shared" si="463"/>
        <v>#N/A</v>
      </c>
      <c r="AY875" s="20" t="e">
        <f>VLOOKUP($D875,'DATA PENGUKURAN GARDU'!$A:$BS,46,0)</f>
        <v>#N/A</v>
      </c>
      <c r="AZ875" s="20" t="e">
        <f>VLOOKUP($D875,'DATA PENGUKURAN GARDU'!$A:$BS,53,0)</f>
        <v>#N/A</v>
      </c>
      <c r="BA875" s="20" t="e">
        <f>VLOOKUP($D875,'DATA PENGUKURAN GARDU'!$A:$BS,54,0)</f>
        <v>#N/A</v>
      </c>
      <c r="BB875" s="17" t="e">
        <f>VLOOKUP($E875,'DATA PENGUKURAN GARDU'!$A:$BS,42,0)</f>
        <v>#N/A</v>
      </c>
      <c r="BC875" s="23" t="e">
        <f t="shared" si="464"/>
        <v>#N/A</v>
      </c>
      <c r="BD875" s="17" t="e">
        <f>VLOOKUP($E875,'DATA PENGUKURAN GARDU'!$A:$BS,44,0)</f>
        <v>#N/A</v>
      </c>
      <c r="BE875" s="23" t="e">
        <f t="shared" si="465"/>
        <v>#N/A</v>
      </c>
      <c r="BF875" s="17" t="e">
        <f>VLOOKUP($E875,'DATA PENGUKURAN GARDU'!$A:$BS,46,0)</f>
        <v>#N/A</v>
      </c>
      <c r="BG875" s="23" t="e">
        <f t="shared" si="466"/>
        <v>#N/A</v>
      </c>
      <c r="BH875" s="17" t="e">
        <f>VLOOKUP($E875,'DATA PENGUKURAN GARDU'!$A:$BS,46,0)</f>
        <v>#N/A</v>
      </c>
      <c r="BI875" s="17" t="e">
        <f>VLOOKUP($E875,'DATA PENGUKURAN GARDU'!$A:$BS,53,0)</f>
        <v>#N/A</v>
      </c>
      <c r="BJ875" s="17" t="e">
        <f>VLOOKUP($E875,'DATA PENGUKURAN GARDU'!$A:$BS,54,0)</f>
        <v>#N/A</v>
      </c>
      <c r="BK875" s="20" t="e">
        <f t="shared" si="444"/>
        <v>#N/A</v>
      </c>
      <c r="BL875" s="20" t="e">
        <f t="shared" si="445"/>
        <v>#N/A</v>
      </c>
      <c r="BM875" s="20" t="e">
        <f t="shared" si="446"/>
        <v>#N/A</v>
      </c>
      <c r="BN875" s="25" t="e">
        <f t="shared" si="447"/>
        <v>#N/A</v>
      </c>
      <c r="BO875" s="26" t="str">
        <f t="shared" si="448"/>
        <v>0</v>
      </c>
      <c r="BP875" s="21" t="e">
        <f t="shared" si="449"/>
        <v>#VALUE!</v>
      </c>
      <c r="BQ875" s="20" t="e">
        <f t="shared" si="450"/>
        <v>#N/A</v>
      </c>
      <c r="BR875" s="20" t="e">
        <v>#N/A</v>
      </c>
      <c r="BS875" s="9" t="e">
        <v>#N/A</v>
      </c>
      <c r="BT875" s="2" t="e">
        <f t="shared" si="451"/>
        <v>#VALUE!</v>
      </c>
      <c r="BU875" s="2" t="e">
        <f t="shared" si="434"/>
        <v>#N/A</v>
      </c>
      <c r="BV875" s="2" t="e">
        <f t="shared" si="435"/>
        <v>#N/A</v>
      </c>
    </row>
    <row r="876" s="2" customFormat="1" ht="22.95" customHeight="1" spans="1:74">
      <c r="A876" s="9" t="str">
        <f t="shared" si="436"/>
        <v>K-259Induk</v>
      </c>
      <c r="B876" s="9" t="str">
        <f t="shared" si="437"/>
        <v>K-259jurusan 1</v>
      </c>
      <c r="C876" s="9" t="str">
        <f t="shared" si="438"/>
        <v>K-259jurusan 2</v>
      </c>
      <c r="D876" s="9" t="str">
        <f t="shared" si="439"/>
        <v>K-259jurusan 3</v>
      </c>
      <c r="E876" s="9" t="str">
        <f t="shared" si="440"/>
        <v>K-259jurusan 4</v>
      </c>
      <c r="F876" s="10" t="s">
        <v>136</v>
      </c>
      <c r="G876" s="10" t="s">
        <v>132</v>
      </c>
      <c r="H876" s="10" t="s">
        <v>1077</v>
      </c>
      <c r="I876" s="10" t="s">
        <v>11822</v>
      </c>
      <c r="J876" s="10" t="s">
        <v>11823</v>
      </c>
      <c r="K876" s="10" t="s">
        <v>7465</v>
      </c>
      <c r="L876" s="10"/>
      <c r="M876" s="10"/>
      <c r="N876" s="14">
        <f t="shared" si="441"/>
        <v>0</v>
      </c>
      <c r="O876" s="15" t="e">
        <f t="shared" si="442"/>
        <v>#VALUE!</v>
      </c>
      <c r="P876" s="15" t="e">
        <f t="shared" si="443"/>
        <v>#VALUE!</v>
      </c>
      <c r="Q876" s="17" t="e">
        <f>VLOOKUP($A876,'DATA PENGUKURAN GARDU'!$A:$BS,42,0)</f>
        <v>#N/A</v>
      </c>
      <c r="R876" s="18" t="e">
        <f t="shared" si="452"/>
        <v>#N/A</v>
      </c>
      <c r="S876" s="17" t="e">
        <f>VLOOKUP($A876,'DATA PENGUKURAN GARDU'!$A:$BS,44,0)</f>
        <v>#N/A</v>
      </c>
      <c r="T876" s="18" t="e">
        <f t="shared" si="453"/>
        <v>#N/A</v>
      </c>
      <c r="U876" s="17" t="e">
        <f>VLOOKUP($A876,'DATA PENGUKURAN GARDU'!$A:$BS,46,0)</f>
        <v>#N/A</v>
      </c>
      <c r="V876" s="18" t="e">
        <f t="shared" si="454"/>
        <v>#N/A</v>
      </c>
      <c r="W876" s="17" t="e">
        <f>VLOOKUP($A876,'DATA PENGUKURAN GARDU'!$A:$BS,48,0)</f>
        <v>#N/A</v>
      </c>
      <c r="X876" s="17" t="e">
        <f>VLOOKUP($A876,'DATA PENGUKURAN GARDU'!$A:$BS,53,0)</f>
        <v>#N/A</v>
      </c>
      <c r="Y876" s="17" t="e">
        <f>VLOOKUP($A876,'DATA PENGUKURAN GARDU'!$A:$BS,54,0)</f>
        <v>#N/A</v>
      </c>
      <c r="Z876" s="17" t="e">
        <f>VLOOKUP($A876,'DATA PENGUKURAN GARDU'!$A:$BS,55,0)</f>
        <v>#N/A</v>
      </c>
      <c r="AA876" s="20" t="e">
        <f>VLOOKUP($B876,'DATA PENGUKURAN GARDU'!$A:$BS,42,0)</f>
        <v>#N/A</v>
      </c>
      <c r="AB876" s="21" t="e">
        <f t="shared" si="455"/>
        <v>#N/A</v>
      </c>
      <c r="AC876" s="20" t="e">
        <f>VLOOKUP($B876,'DATA PENGUKURAN GARDU'!$A:$BS,44,0)</f>
        <v>#N/A</v>
      </c>
      <c r="AD876" s="21" t="e">
        <f t="shared" si="456"/>
        <v>#N/A</v>
      </c>
      <c r="AE876" s="20" t="e">
        <f>VLOOKUP($B876,'DATA PENGUKURAN GARDU'!$A:$BS,46,0)</f>
        <v>#N/A</v>
      </c>
      <c r="AF876" s="21" t="e">
        <f t="shared" si="457"/>
        <v>#N/A</v>
      </c>
      <c r="AG876" s="20" t="e">
        <f>VLOOKUP($B876,'DATA PENGUKURAN GARDU'!$A:$BS,46,0)</f>
        <v>#N/A</v>
      </c>
      <c r="AH876" s="20" t="e">
        <f>VLOOKUP($B876,'DATA PENGUKURAN GARDU'!$A:$BS,53,0)</f>
        <v>#N/A</v>
      </c>
      <c r="AI876" s="20" t="e">
        <f>VLOOKUP($B876,'DATA PENGUKURAN GARDU'!$A:$BS,54,0)</f>
        <v>#N/A</v>
      </c>
      <c r="AJ876" s="17" t="e">
        <f>VLOOKUP($C876,'DATA PENGUKURAN GARDU'!$A:$BS,42,0)</f>
        <v>#N/A</v>
      </c>
      <c r="AK876" s="23" t="e">
        <f t="shared" si="458"/>
        <v>#N/A</v>
      </c>
      <c r="AL876" s="17" t="e">
        <f>VLOOKUP($C876,'DATA PENGUKURAN GARDU'!$A:$BS,44,0)</f>
        <v>#N/A</v>
      </c>
      <c r="AM876" s="23" t="e">
        <f t="shared" si="459"/>
        <v>#N/A</v>
      </c>
      <c r="AN876" s="17" t="e">
        <f>VLOOKUP($C876,'DATA PENGUKURAN GARDU'!$A:$BS,46,0)</f>
        <v>#N/A</v>
      </c>
      <c r="AO876" s="23" t="e">
        <f t="shared" si="460"/>
        <v>#N/A</v>
      </c>
      <c r="AP876" s="17" t="e">
        <f>VLOOKUP($C876,'DATA PENGUKURAN GARDU'!$A:$BS,46,0)</f>
        <v>#N/A</v>
      </c>
      <c r="AQ876" s="17" t="e">
        <f>VLOOKUP($C876,'DATA PENGUKURAN GARDU'!$A:$BS,53,0)</f>
        <v>#N/A</v>
      </c>
      <c r="AR876" s="17" t="e">
        <f>VLOOKUP($C876,'DATA PENGUKURAN GARDU'!$A:$BS,54,0)</f>
        <v>#N/A</v>
      </c>
      <c r="AS876" s="20" t="e">
        <f>VLOOKUP($D876,'DATA PENGUKURAN GARDU'!$A:$BS,42,0)</f>
        <v>#N/A</v>
      </c>
      <c r="AT876" s="21" t="e">
        <f t="shared" si="461"/>
        <v>#N/A</v>
      </c>
      <c r="AU876" s="20" t="e">
        <f>VLOOKUP($D876,'DATA PENGUKURAN GARDU'!$A:$BS,44,0)</f>
        <v>#N/A</v>
      </c>
      <c r="AV876" s="21" t="e">
        <f t="shared" si="462"/>
        <v>#N/A</v>
      </c>
      <c r="AW876" s="20" t="e">
        <f>VLOOKUP($D876,'DATA PENGUKURAN GARDU'!$A:$BS,46,0)</f>
        <v>#N/A</v>
      </c>
      <c r="AX876" s="21" t="e">
        <f t="shared" si="463"/>
        <v>#N/A</v>
      </c>
      <c r="AY876" s="20" t="e">
        <f>VLOOKUP($D876,'DATA PENGUKURAN GARDU'!$A:$BS,46,0)</f>
        <v>#N/A</v>
      </c>
      <c r="AZ876" s="20" t="e">
        <f>VLOOKUP($D876,'DATA PENGUKURAN GARDU'!$A:$BS,53,0)</f>
        <v>#N/A</v>
      </c>
      <c r="BA876" s="20" t="e">
        <f>VLOOKUP($D876,'DATA PENGUKURAN GARDU'!$A:$BS,54,0)</f>
        <v>#N/A</v>
      </c>
      <c r="BB876" s="17" t="e">
        <f>VLOOKUP($E876,'DATA PENGUKURAN GARDU'!$A:$BS,42,0)</f>
        <v>#N/A</v>
      </c>
      <c r="BC876" s="23" t="e">
        <f t="shared" si="464"/>
        <v>#N/A</v>
      </c>
      <c r="BD876" s="17" t="e">
        <f>VLOOKUP($E876,'DATA PENGUKURAN GARDU'!$A:$BS,44,0)</f>
        <v>#N/A</v>
      </c>
      <c r="BE876" s="23" t="e">
        <f t="shared" si="465"/>
        <v>#N/A</v>
      </c>
      <c r="BF876" s="17" t="e">
        <f>VLOOKUP($E876,'DATA PENGUKURAN GARDU'!$A:$BS,46,0)</f>
        <v>#N/A</v>
      </c>
      <c r="BG876" s="23" t="e">
        <f t="shared" si="466"/>
        <v>#N/A</v>
      </c>
      <c r="BH876" s="17" t="e">
        <f>VLOOKUP($E876,'DATA PENGUKURAN GARDU'!$A:$BS,46,0)</f>
        <v>#N/A</v>
      </c>
      <c r="BI876" s="17" t="e">
        <f>VLOOKUP($E876,'DATA PENGUKURAN GARDU'!$A:$BS,53,0)</f>
        <v>#N/A</v>
      </c>
      <c r="BJ876" s="17" t="e">
        <f>VLOOKUP($E876,'DATA PENGUKURAN GARDU'!$A:$BS,54,0)</f>
        <v>#N/A</v>
      </c>
      <c r="BK876" s="20" t="e">
        <f t="shared" si="444"/>
        <v>#N/A</v>
      </c>
      <c r="BL876" s="20" t="e">
        <f t="shared" si="445"/>
        <v>#N/A</v>
      </c>
      <c r="BM876" s="20" t="e">
        <f t="shared" si="446"/>
        <v>#N/A</v>
      </c>
      <c r="BN876" s="25" t="e">
        <f t="shared" si="447"/>
        <v>#N/A</v>
      </c>
      <c r="BO876" s="26" t="str">
        <f t="shared" si="448"/>
        <v>0</v>
      </c>
      <c r="BP876" s="21" t="e">
        <f t="shared" si="449"/>
        <v>#VALUE!</v>
      </c>
      <c r="BQ876" s="20" t="e">
        <f t="shared" si="450"/>
        <v>#N/A</v>
      </c>
      <c r="BR876" s="20" t="e">
        <v>#N/A</v>
      </c>
      <c r="BS876" s="9" t="e">
        <v>#N/A</v>
      </c>
      <c r="BT876" s="2" t="e">
        <f t="shared" si="451"/>
        <v>#VALUE!</v>
      </c>
      <c r="BU876" s="2" t="e">
        <f t="shared" si="434"/>
        <v>#N/A</v>
      </c>
      <c r="BV876" s="2" t="e">
        <f t="shared" si="435"/>
        <v>#N/A</v>
      </c>
    </row>
    <row r="877" s="2" customFormat="1" ht="22.95" customHeight="1" spans="1:74">
      <c r="A877" s="9" t="str">
        <f t="shared" si="436"/>
        <v>K-260.1Induk</v>
      </c>
      <c r="B877" s="9" t="str">
        <f t="shared" si="437"/>
        <v>K-260.1jurusan 1</v>
      </c>
      <c r="C877" s="9" t="str">
        <f t="shared" si="438"/>
        <v>K-260.1jurusan 2</v>
      </c>
      <c r="D877" s="9" t="str">
        <f t="shared" si="439"/>
        <v>K-260.1jurusan 3</v>
      </c>
      <c r="E877" s="9" t="str">
        <f t="shared" si="440"/>
        <v>K-260.1jurusan 4</v>
      </c>
      <c r="F877" s="10" t="s">
        <v>136</v>
      </c>
      <c r="G877" s="10" t="s">
        <v>132</v>
      </c>
      <c r="H877" s="10" t="s">
        <v>1078</v>
      </c>
      <c r="I877" s="10" t="s">
        <v>11824</v>
      </c>
      <c r="J877" s="10" t="s">
        <v>11825</v>
      </c>
      <c r="K877" s="10" t="s">
        <v>7465</v>
      </c>
      <c r="L877" s="10"/>
      <c r="M877" s="10"/>
      <c r="N877" s="14">
        <f t="shared" si="441"/>
        <v>0</v>
      </c>
      <c r="O877" s="15" t="e">
        <f t="shared" si="442"/>
        <v>#VALUE!</v>
      </c>
      <c r="P877" s="15" t="e">
        <f t="shared" si="443"/>
        <v>#VALUE!</v>
      </c>
      <c r="Q877" s="17" t="e">
        <f>VLOOKUP($A877,'DATA PENGUKURAN GARDU'!$A:$BS,42,0)</f>
        <v>#N/A</v>
      </c>
      <c r="R877" s="18" t="e">
        <f t="shared" si="452"/>
        <v>#N/A</v>
      </c>
      <c r="S877" s="17" t="e">
        <f>VLOOKUP($A877,'DATA PENGUKURAN GARDU'!$A:$BS,44,0)</f>
        <v>#N/A</v>
      </c>
      <c r="T877" s="18" t="e">
        <f t="shared" si="453"/>
        <v>#N/A</v>
      </c>
      <c r="U877" s="17" t="e">
        <f>VLOOKUP($A877,'DATA PENGUKURAN GARDU'!$A:$BS,46,0)</f>
        <v>#N/A</v>
      </c>
      <c r="V877" s="18" t="e">
        <f t="shared" si="454"/>
        <v>#N/A</v>
      </c>
      <c r="W877" s="17" t="e">
        <f>VLOOKUP($A877,'DATA PENGUKURAN GARDU'!$A:$BS,48,0)</f>
        <v>#N/A</v>
      </c>
      <c r="X877" s="17" t="e">
        <f>VLOOKUP($A877,'DATA PENGUKURAN GARDU'!$A:$BS,53,0)</f>
        <v>#N/A</v>
      </c>
      <c r="Y877" s="17" t="e">
        <f>VLOOKUP($A877,'DATA PENGUKURAN GARDU'!$A:$BS,54,0)</f>
        <v>#N/A</v>
      </c>
      <c r="Z877" s="17" t="e">
        <f>VLOOKUP($A877,'DATA PENGUKURAN GARDU'!$A:$BS,55,0)</f>
        <v>#N/A</v>
      </c>
      <c r="AA877" s="20" t="e">
        <f>VLOOKUP($B877,'DATA PENGUKURAN GARDU'!$A:$BS,42,0)</f>
        <v>#N/A</v>
      </c>
      <c r="AB877" s="21" t="e">
        <f t="shared" si="455"/>
        <v>#N/A</v>
      </c>
      <c r="AC877" s="20" t="e">
        <f>VLOOKUP($B877,'DATA PENGUKURAN GARDU'!$A:$BS,44,0)</f>
        <v>#N/A</v>
      </c>
      <c r="AD877" s="21" t="e">
        <f t="shared" si="456"/>
        <v>#N/A</v>
      </c>
      <c r="AE877" s="20" t="e">
        <f>VLOOKUP($B877,'DATA PENGUKURAN GARDU'!$A:$BS,46,0)</f>
        <v>#N/A</v>
      </c>
      <c r="AF877" s="21" t="e">
        <f t="shared" si="457"/>
        <v>#N/A</v>
      </c>
      <c r="AG877" s="20" t="e">
        <f>VLOOKUP($B877,'DATA PENGUKURAN GARDU'!$A:$BS,46,0)</f>
        <v>#N/A</v>
      </c>
      <c r="AH877" s="20" t="e">
        <f>VLOOKUP($B877,'DATA PENGUKURAN GARDU'!$A:$BS,53,0)</f>
        <v>#N/A</v>
      </c>
      <c r="AI877" s="20" t="e">
        <f>VLOOKUP($B877,'DATA PENGUKURAN GARDU'!$A:$BS,54,0)</f>
        <v>#N/A</v>
      </c>
      <c r="AJ877" s="17" t="e">
        <f>VLOOKUP($C877,'DATA PENGUKURAN GARDU'!$A:$BS,42,0)</f>
        <v>#N/A</v>
      </c>
      <c r="AK877" s="23" t="e">
        <f t="shared" si="458"/>
        <v>#N/A</v>
      </c>
      <c r="AL877" s="17" t="e">
        <f>VLOOKUP($C877,'DATA PENGUKURAN GARDU'!$A:$BS,44,0)</f>
        <v>#N/A</v>
      </c>
      <c r="AM877" s="23" t="e">
        <f t="shared" si="459"/>
        <v>#N/A</v>
      </c>
      <c r="AN877" s="17" t="e">
        <f>VLOOKUP($C877,'DATA PENGUKURAN GARDU'!$A:$BS,46,0)</f>
        <v>#N/A</v>
      </c>
      <c r="AO877" s="23" t="e">
        <f t="shared" si="460"/>
        <v>#N/A</v>
      </c>
      <c r="AP877" s="17" t="e">
        <f>VLOOKUP($C877,'DATA PENGUKURAN GARDU'!$A:$BS,46,0)</f>
        <v>#N/A</v>
      </c>
      <c r="AQ877" s="17" t="e">
        <f>VLOOKUP($C877,'DATA PENGUKURAN GARDU'!$A:$BS,53,0)</f>
        <v>#N/A</v>
      </c>
      <c r="AR877" s="17" t="e">
        <f>VLOOKUP($C877,'DATA PENGUKURAN GARDU'!$A:$BS,54,0)</f>
        <v>#N/A</v>
      </c>
      <c r="AS877" s="20" t="e">
        <f>VLOOKUP($D877,'DATA PENGUKURAN GARDU'!$A:$BS,42,0)</f>
        <v>#N/A</v>
      </c>
      <c r="AT877" s="21" t="e">
        <f t="shared" si="461"/>
        <v>#N/A</v>
      </c>
      <c r="AU877" s="20" t="e">
        <f>VLOOKUP($D877,'DATA PENGUKURAN GARDU'!$A:$BS,44,0)</f>
        <v>#N/A</v>
      </c>
      <c r="AV877" s="21" t="e">
        <f t="shared" si="462"/>
        <v>#N/A</v>
      </c>
      <c r="AW877" s="20" t="e">
        <f>VLOOKUP($D877,'DATA PENGUKURAN GARDU'!$A:$BS,46,0)</f>
        <v>#N/A</v>
      </c>
      <c r="AX877" s="21" t="e">
        <f t="shared" si="463"/>
        <v>#N/A</v>
      </c>
      <c r="AY877" s="20" t="e">
        <f>VLOOKUP($D877,'DATA PENGUKURAN GARDU'!$A:$BS,46,0)</f>
        <v>#N/A</v>
      </c>
      <c r="AZ877" s="20" t="e">
        <f>VLOOKUP($D877,'DATA PENGUKURAN GARDU'!$A:$BS,53,0)</f>
        <v>#N/A</v>
      </c>
      <c r="BA877" s="20" t="e">
        <f>VLOOKUP($D877,'DATA PENGUKURAN GARDU'!$A:$BS,54,0)</f>
        <v>#N/A</v>
      </c>
      <c r="BB877" s="17" t="e">
        <f>VLOOKUP($E877,'DATA PENGUKURAN GARDU'!$A:$BS,42,0)</f>
        <v>#N/A</v>
      </c>
      <c r="BC877" s="23" t="e">
        <f t="shared" si="464"/>
        <v>#N/A</v>
      </c>
      <c r="BD877" s="17" t="e">
        <f>VLOOKUP($E877,'DATA PENGUKURAN GARDU'!$A:$BS,44,0)</f>
        <v>#N/A</v>
      </c>
      <c r="BE877" s="23" t="e">
        <f t="shared" si="465"/>
        <v>#N/A</v>
      </c>
      <c r="BF877" s="17" t="e">
        <f>VLOOKUP($E877,'DATA PENGUKURAN GARDU'!$A:$BS,46,0)</f>
        <v>#N/A</v>
      </c>
      <c r="BG877" s="23" t="e">
        <f t="shared" si="466"/>
        <v>#N/A</v>
      </c>
      <c r="BH877" s="17" t="e">
        <f>VLOOKUP($E877,'DATA PENGUKURAN GARDU'!$A:$BS,46,0)</f>
        <v>#N/A</v>
      </c>
      <c r="BI877" s="17" t="e">
        <f>VLOOKUP($E877,'DATA PENGUKURAN GARDU'!$A:$BS,53,0)</f>
        <v>#N/A</v>
      </c>
      <c r="BJ877" s="17" t="e">
        <f>VLOOKUP($E877,'DATA PENGUKURAN GARDU'!$A:$BS,54,0)</f>
        <v>#N/A</v>
      </c>
      <c r="BK877" s="20" t="e">
        <f t="shared" si="444"/>
        <v>#N/A</v>
      </c>
      <c r="BL877" s="20" t="e">
        <f t="shared" si="445"/>
        <v>#N/A</v>
      </c>
      <c r="BM877" s="20" t="e">
        <f t="shared" si="446"/>
        <v>#N/A</v>
      </c>
      <c r="BN877" s="25" t="e">
        <f t="shared" si="447"/>
        <v>#N/A</v>
      </c>
      <c r="BO877" s="26" t="str">
        <f t="shared" si="448"/>
        <v>0</v>
      </c>
      <c r="BP877" s="21" t="e">
        <f t="shared" si="449"/>
        <v>#VALUE!</v>
      </c>
      <c r="BQ877" s="20" t="e">
        <f t="shared" si="450"/>
        <v>#N/A</v>
      </c>
      <c r="BR877" s="20" t="e">
        <v>#N/A</v>
      </c>
      <c r="BS877" s="9" t="e">
        <v>#N/A</v>
      </c>
      <c r="BT877" s="2" t="e">
        <f t="shared" si="451"/>
        <v>#VALUE!</v>
      </c>
      <c r="BU877" s="2" t="e">
        <f t="shared" si="434"/>
        <v>#N/A</v>
      </c>
      <c r="BV877" s="2" t="e">
        <f t="shared" si="435"/>
        <v>#N/A</v>
      </c>
    </row>
    <row r="878" s="2" customFormat="1" ht="22.95" customHeight="1" spans="1:74">
      <c r="A878" s="9" t="str">
        <f t="shared" si="436"/>
        <v>K-205.1Induk</v>
      </c>
      <c r="B878" s="9" t="str">
        <f t="shared" si="437"/>
        <v>K-205.1jurusan 1</v>
      </c>
      <c r="C878" s="9" t="str">
        <f t="shared" si="438"/>
        <v>K-205.1jurusan 2</v>
      </c>
      <c r="D878" s="9" t="str">
        <f t="shared" si="439"/>
        <v>K-205.1jurusan 3</v>
      </c>
      <c r="E878" s="9" t="str">
        <f t="shared" si="440"/>
        <v>K-205.1jurusan 4</v>
      </c>
      <c r="F878" s="10" t="s">
        <v>462</v>
      </c>
      <c r="G878" s="10" t="s">
        <v>132</v>
      </c>
      <c r="H878" s="10" t="s">
        <v>1079</v>
      </c>
      <c r="I878" s="10" t="s">
        <v>11826</v>
      </c>
      <c r="J878" s="10" t="s">
        <v>11827</v>
      </c>
      <c r="K878" s="10" t="s">
        <v>7465</v>
      </c>
      <c r="L878" s="10"/>
      <c r="M878" s="10"/>
      <c r="N878" s="14">
        <f t="shared" si="441"/>
        <v>0</v>
      </c>
      <c r="O878" s="15" t="e">
        <f t="shared" si="442"/>
        <v>#VALUE!</v>
      </c>
      <c r="P878" s="15" t="e">
        <f t="shared" si="443"/>
        <v>#VALUE!</v>
      </c>
      <c r="Q878" s="17" t="e">
        <f>VLOOKUP($A878,'DATA PENGUKURAN GARDU'!$A:$BS,42,0)</f>
        <v>#N/A</v>
      </c>
      <c r="R878" s="18" t="e">
        <f t="shared" si="452"/>
        <v>#N/A</v>
      </c>
      <c r="S878" s="17" t="e">
        <f>VLOOKUP($A878,'DATA PENGUKURAN GARDU'!$A:$BS,44,0)</f>
        <v>#N/A</v>
      </c>
      <c r="T878" s="18" t="e">
        <f t="shared" si="453"/>
        <v>#N/A</v>
      </c>
      <c r="U878" s="17" t="e">
        <f>VLOOKUP($A878,'DATA PENGUKURAN GARDU'!$A:$BS,46,0)</f>
        <v>#N/A</v>
      </c>
      <c r="V878" s="18" t="e">
        <f t="shared" si="454"/>
        <v>#N/A</v>
      </c>
      <c r="W878" s="17" t="e">
        <f>VLOOKUP($A878,'DATA PENGUKURAN GARDU'!$A:$BS,48,0)</f>
        <v>#N/A</v>
      </c>
      <c r="X878" s="17" t="e">
        <f>VLOOKUP($A878,'DATA PENGUKURAN GARDU'!$A:$BS,53,0)</f>
        <v>#N/A</v>
      </c>
      <c r="Y878" s="17" t="e">
        <f>VLOOKUP($A878,'DATA PENGUKURAN GARDU'!$A:$BS,54,0)</f>
        <v>#N/A</v>
      </c>
      <c r="Z878" s="17" t="e">
        <f>VLOOKUP($A878,'DATA PENGUKURAN GARDU'!$A:$BS,55,0)</f>
        <v>#N/A</v>
      </c>
      <c r="AA878" s="20" t="e">
        <f>VLOOKUP($B878,'DATA PENGUKURAN GARDU'!$A:$BS,42,0)</f>
        <v>#N/A</v>
      </c>
      <c r="AB878" s="21" t="e">
        <f t="shared" si="455"/>
        <v>#N/A</v>
      </c>
      <c r="AC878" s="20" t="e">
        <f>VLOOKUP($B878,'DATA PENGUKURAN GARDU'!$A:$BS,44,0)</f>
        <v>#N/A</v>
      </c>
      <c r="AD878" s="21" t="e">
        <f t="shared" si="456"/>
        <v>#N/A</v>
      </c>
      <c r="AE878" s="20" t="e">
        <f>VLOOKUP($B878,'DATA PENGUKURAN GARDU'!$A:$BS,46,0)</f>
        <v>#N/A</v>
      </c>
      <c r="AF878" s="21" t="e">
        <f t="shared" si="457"/>
        <v>#N/A</v>
      </c>
      <c r="AG878" s="20" t="e">
        <f>VLOOKUP($B878,'DATA PENGUKURAN GARDU'!$A:$BS,46,0)</f>
        <v>#N/A</v>
      </c>
      <c r="AH878" s="20" t="e">
        <f>VLOOKUP($B878,'DATA PENGUKURAN GARDU'!$A:$BS,53,0)</f>
        <v>#N/A</v>
      </c>
      <c r="AI878" s="20" t="e">
        <f>VLOOKUP($B878,'DATA PENGUKURAN GARDU'!$A:$BS,54,0)</f>
        <v>#N/A</v>
      </c>
      <c r="AJ878" s="17" t="e">
        <f>VLOOKUP($C878,'DATA PENGUKURAN GARDU'!$A:$BS,42,0)</f>
        <v>#N/A</v>
      </c>
      <c r="AK878" s="23" t="e">
        <f t="shared" si="458"/>
        <v>#N/A</v>
      </c>
      <c r="AL878" s="17" t="e">
        <f>VLOOKUP($C878,'DATA PENGUKURAN GARDU'!$A:$BS,44,0)</f>
        <v>#N/A</v>
      </c>
      <c r="AM878" s="23" t="e">
        <f t="shared" si="459"/>
        <v>#N/A</v>
      </c>
      <c r="AN878" s="17" t="e">
        <f>VLOOKUP($C878,'DATA PENGUKURAN GARDU'!$A:$BS,46,0)</f>
        <v>#N/A</v>
      </c>
      <c r="AO878" s="23" t="e">
        <f t="shared" si="460"/>
        <v>#N/A</v>
      </c>
      <c r="AP878" s="17" t="e">
        <f>VLOOKUP($C878,'DATA PENGUKURAN GARDU'!$A:$BS,46,0)</f>
        <v>#N/A</v>
      </c>
      <c r="AQ878" s="17" t="e">
        <f>VLOOKUP($C878,'DATA PENGUKURAN GARDU'!$A:$BS,53,0)</f>
        <v>#N/A</v>
      </c>
      <c r="AR878" s="17" t="e">
        <f>VLOOKUP($C878,'DATA PENGUKURAN GARDU'!$A:$BS,54,0)</f>
        <v>#N/A</v>
      </c>
      <c r="AS878" s="20" t="e">
        <f>VLOOKUP($D878,'DATA PENGUKURAN GARDU'!$A:$BS,42,0)</f>
        <v>#N/A</v>
      </c>
      <c r="AT878" s="21" t="e">
        <f t="shared" si="461"/>
        <v>#N/A</v>
      </c>
      <c r="AU878" s="20" t="e">
        <f>VLOOKUP($D878,'DATA PENGUKURAN GARDU'!$A:$BS,44,0)</f>
        <v>#N/A</v>
      </c>
      <c r="AV878" s="21" t="e">
        <f t="shared" si="462"/>
        <v>#N/A</v>
      </c>
      <c r="AW878" s="20" t="e">
        <f>VLOOKUP($D878,'DATA PENGUKURAN GARDU'!$A:$BS,46,0)</f>
        <v>#N/A</v>
      </c>
      <c r="AX878" s="21" t="e">
        <f t="shared" si="463"/>
        <v>#N/A</v>
      </c>
      <c r="AY878" s="20" t="e">
        <f>VLOOKUP($D878,'DATA PENGUKURAN GARDU'!$A:$BS,46,0)</f>
        <v>#N/A</v>
      </c>
      <c r="AZ878" s="20" t="e">
        <f>VLOOKUP($D878,'DATA PENGUKURAN GARDU'!$A:$BS,53,0)</f>
        <v>#N/A</v>
      </c>
      <c r="BA878" s="20" t="e">
        <f>VLOOKUP($D878,'DATA PENGUKURAN GARDU'!$A:$BS,54,0)</f>
        <v>#N/A</v>
      </c>
      <c r="BB878" s="17" t="e">
        <f>VLOOKUP($E878,'DATA PENGUKURAN GARDU'!$A:$BS,42,0)</f>
        <v>#N/A</v>
      </c>
      <c r="BC878" s="23" t="e">
        <f t="shared" si="464"/>
        <v>#N/A</v>
      </c>
      <c r="BD878" s="17" t="e">
        <f>VLOOKUP($E878,'DATA PENGUKURAN GARDU'!$A:$BS,44,0)</f>
        <v>#N/A</v>
      </c>
      <c r="BE878" s="23" t="e">
        <f t="shared" si="465"/>
        <v>#N/A</v>
      </c>
      <c r="BF878" s="17" t="e">
        <f>VLOOKUP($E878,'DATA PENGUKURAN GARDU'!$A:$BS,46,0)</f>
        <v>#N/A</v>
      </c>
      <c r="BG878" s="23" t="e">
        <f t="shared" si="466"/>
        <v>#N/A</v>
      </c>
      <c r="BH878" s="17" t="e">
        <f>VLOOKUP($E878,'DATA PENGUKURAN GARDU'!$A:$BS,46,0)</f>
        <v>#N/A</v>
      </c>
      <c r="BI878" s="17" t="e">
        <f>VLOOKUP($E878,'DATA PENGUKURAN GARDU'!$A:$BS,53,0)</f>
        <v>#N/A</v>
      </c>
      <c r="BJ878" s="17" t="e">
        <f>VLOOKUP($E878,'DATA PENGUKURAN GARDU'!$A:$BS,54,0)</f>
        <v>#N/A</v>
      </c>
      <c r="BK878" s="20" t="e">
        <f t="shared" si="444"/>
        <v>#N/A</v>
      </c>
      <c r="BL878" s="20" t="e">
        <f t="shared" si="445"/>
        <v>#N/A</v>
      </c>
      <c r="BM878" s="20" t="e">
        <f t="shared" si="446"/>
        <v>#N/A</v>
      </c>
      <c r="BN878" s="25" t="e">
        <f t="shared" si="447"/>
        <v>#N/A</v>
      </c>
      <c r="BO878" s="26" t="str">
        <f t="shared" si="448"/>
        <v>0</v>
      </c>
      <c r="BP878" s="21" t="e">
        <f t="shared" si="449"/>
        <v>#VALUE!</v>
      </c>
      <c r="BQ878" s="20" t="e">
        <f t="shared" si="450"/>
        <v>#N/A</v>
      </c>
      <c r="BR878" s="20" t="e">
        <v>#N/A</v>
      </c>
      <c r="BS878" s="9" t="e">
        <v>#N/A</v>
      </c>
      <c r="BT878" s="2" t="e">
        <f t="shared" si="451"/>
        <v>#VALUE!</v>
      </c>
      <c r="BU878" s="2" t="e">
        <f t="shared" si="434"/>
        <v>#N/A</v>
      </c>
      <c r="BV878" s="2" t="e">
        <f t="shared" si="435"/>
        <v>#N/A</v>
      </c>
    </row>
    <row r="879" s="2" customFormat="1" ht="22.95" customHeight="1" spans="1:74">
      <c r="A879" s="9" t="str">
        <f t="shared" si="436"/>
        <v>K-206Induk</v>
      </c>
      <c r="B879" s="9" t="str">
        <f t="shared" si="437"/>
        <v>K-206jurusan 1</v>
      </c>
      <c r="C879" s="9" t="str">
        <f t="shared" si="438"/>
        <v>K-206jurusan 2</v>
      </c>
      <c r="D879" s="9" t="str">
        <f t="shared" si="439"/>
        <v>K-206jurusan 3</v>
      </c>
      <c r="E879" s="9" t="str">
        <f t="shared" si="440"/>
        <v>K-206jurusan 4</v>
      </c>
      <c r="F879" s="10" t="s">
        <v>462</v>
      </c>
      <c r="G879" s="10" t="s">
        <v>132</v>
      </c>
      <c r="H879" s="10" t="s">
        <v>1080</v>
      </c>
      <c r="I879" s="10" t="s">
        <v>11828</v>
      </c>
      <c r="J879" s="10" t="s">
        <v>11829</v>
      </c>
      <c r="K879" s="10" t="s">
        <v>7465</v>
      </c>
      <c r="L879" s="10"/>
      <c r="M879" s="10"/>
      <c r="N879" s="14">
        <f t="shared" si="441"/>
        <v>0</v>
      </c>
      <c r="O879" s="15" t="e">
        <f t="shared" si="442"/>
        <v>#VALUE!</v>
      </c>
      <c r="P879" s="15" t="e">
        <f t="shared" si="443"/>
        <v>#VALUE!</v>
      </c>
      <c r="Q879" s="17" t="e">
        <f>VLOOKUP($A879,'DATA PENGUKURAN GARDU'!$A:$BS,42,0)</f>
        <v>#N/A</v>
      </c>
      <c r="R879" s="18" t="e">
        <f t="shared" si="452"/>
        <v>#N/A</v>
      </c>
      <c r="S879" s="17" t="e">
        <f>VLOOKUP($A879,'DATA PENGUKURAN GARDU'!$A:$BS,44,0)</f>
        <v>#N/A</v>
      </c>
      <c r="T879" s="18" t="e">
        <f t="shared" si="453"/>
        <v>#N/A</v>
      </c>
      <c r="U879" s="17" t="e">
        <f>VLOOKUP($A879,'DATA PENGUKURAN GARDU'!$A:$BS,46,0)</f>
        <v>#N/A</v>
      </c>
      <c r="V879" s="18" t="e">
        <f t="shared" si="454"/>
        <v>#N/A</v>
      </c>
      <c r="W879" s="17" t="e">
        <f>VLOOKUP($A879,'DATA PENGUKURAN GARDU'!$A:$BS,48,0)</f>
        <v>#N/A</v>
      </c>
      <c r="X879" s="17" t="e">
        <f>VLOOKUP($A879,'DATA PENGUKURAN GARDU'!$A:$BS,53,0)</f>
        <v>#N/A</v>
      </c>
      <c r="Y879" s="17" t="e">
        <f>VLOOKUP($A879,'DATA PENGUKURAN GARDU'!$A:$BS,54,0)</f>
        <v>#N/A</v>
      </c>
      <c r="Z879" s="17" t="e">
        <f>VLOOKUP($A879,'DATA PENGUKURAN GARDU'!$A:$BS,55,0)</f>
        <v>#N/A</v>
      </c>
      <c r="AA879" s="20" t="e">
        <f>VLOOKUP($B879,'DATA PENGUKURAN GARDU'!$A:$BS,42,0)</f>
        <v>#N/A</v>
      </c>
      <c r="AB879" s="21" t="e">
        <f t="shared" si="455"/>
        <v>#N/A</v>
      </c>
      <c r="AC879" s="20" t="e">
        <f>VLOOKUP($B879,'DATA PENGUKURAN GARDU'!$A:$BS,44,0)</f>
        <v>#N/A</v>
      </c>
      <c r="AD879" s="21" t="e">
        <f t="shared" si="456"/>
        <v>#N/A</v>
      </c>
      <c r="AE879" s="20" t="e">
        <f>VLOOKUP($B879,'DATA PENGUKURAN GARDU'!$A:$BS,46,0)</f>
        <v>#N/A</v>
      </c>
      <c r="AF879" s="21" t="e">
        <f t="shared" si="457"/>
        <v>#N/A</v>
      </c>
      <c r="AG879" s="20" t="e">
        <f>VLOOKUP($B879,'DATA PENGUKURAN GARDU'!$A:$BS,46,0)</f>
        <v>#N/A</v>
      </c>
      <c r="AH879" s="20" t="e">
        <f>VLOOKUP($B879,'DATA PENGUKURAN GARDU'!$A:$BS,53,0)</f>
        <v>#N/A</v>
      </c>
      <c r="AI879" s="20" t="e">
        <f>VLOOKUP($B879,'DATA PENGUKURAN GARDU'!$A:$BS,54,0)</f>
        <v>#N/A</v>
      </c>
      <c r="AJ879" s="17" t="e">
        <f>VLOOKUP($C879,'DATA PENGUKURAN GARDU'!$A:$BS,42,0)</f>
        <v>#N/A</v>
      </c>
      <c r="AK879" s="23" t="e">
        <f t="shared" si="458"/>
        <v>#N/A</v>
      </c>
      <c r="AL879" s="17" t="e">
        <f>VLOOKUP($C879,'DATA PENGUKURAN GARDU'!$A:$BS,44,0)</f>
        <v>#N/A</v>
      </c>
      <c r="AM879" s="23" t="e">
        <f t="shared" si="459"/>
        <v>#N/A</v>
      </c>
      <c r="AN879" s="17" t="e">
        <f>VLOOKUP($C879,'DATA PENGUKURAN GARDU'!$A:$BS,46,0)</f>
        <v>#N/A</v>
      </c>
      <c r="AO879" s="23" t="e">
        <f t="shared" si="460"/>
        <v>#N/A</v>
      </c>
      <c r="AP879" s="17" t="e">
        <f>VLOOKUP($C879,'DATA PENGUKURAN GARDU'!$A:$BS,46,0)</f>
        <v>#N/A</v>
      </c>
      <c r="AQ879" s="17" t="e">
        <f>VLOOKUP($C879,'DATA PENGUKURAN GARDU'!$A:$BS,53,0)</f>
        <v>#N/A</v>
      </c>
      <c r="AR879" s="17" t="e">
        <f>VLOOKUP($C879,'DATA PENGUKURAN GARDU'!$A:$BS,54,0)</f>
        <v>#N/A</v>
      </c>
      <c r="AS879" s="20" t="e">
        <f>VLOOKUP($D879,'DATA PENGUKURAN GARDU'!$A:$BS,42,0)</f>
        <v>#N/A</v>
      </c>
      <c r="AT879" s="21" t="e">
        <f t="shared" si="461"/>
        <v>#N/A</v>
      </c>
      <c r="AU879" s="20" t="e">
        <f>VLOOKUP($D879,'DATA PENGUKURAN GARDU'!$A:$BS,44,0)</f>
        <v>#N/A</v>
      </c>
      <c r="AV879" s="21" t="e">
        <f t="shared" si="462"/>
        <v>#N/A</v>
      </c>
      <c r="AW879" s="20" t="e">
        <f>VLOOKUP($D879,'DATA PENGUKURAN GARDU'!$A:$BS,46,0)</f>
        <v>#N/A</v>
      </c>
      <c r="AX879" s="21" t="e">
        <f t="shared" si="463"/>
        <v>#N/A</v>
      </c>
      <c r="AY879" s="20" t="e">
        <f>VLOOKUP($D879,'DATA PENGUKURAN GARDU'!$A:$BS,46,0)</f>
        <v>#N/A</v>
      </c>
      <c r="AZ879" s="20" t="e">
        <f>VLOOKUP($D879,'DATA PENGUKURAN GARDU'!$A:$BS,53,0)</f>
        <v>#N/A</v>
      </c>
      <c r="BA879" s="20" t="e">
        <f>VLOOKUP($D879,'DATA PENGUKURAN GARDU'!$A:$BS,54,0)</f>
        <v>#N/A</v>
      </c>
      <c r="BB879" s="17" t="e">
        <f>VLOOKUP($E879,'DATA PENGUKURAN GARDU'!$A:$BS,42,0)</f>
        <v>#N/A</v>
      </c>
      <c r="BC879" s="23" t="e">
        <f t="shared" si="464"/>
        <v>#N/A</v>
      </c>
      <c r="BD879" s="17" t="e">
        <f>VLOOKUP($E879,'DATA PENGUKURAN GARDU'!$A:$BS,44,0)</f>
        <v>#N/A</v>
      </c>
      <c r="BE879" s="23" t="e">
        <f t="shared" si="465"/>
        <v>#N/A</v>
      </c>
      <c r="BF879" s="17" t="e">
        <f>VLOOKUP($E879,'DATA PENGUKURAN GARDU'!$A:$BS,46,0)</f>
        <v>#N/A</v>
      </c>
      <c r="BG879" s="23" t="e">
        <f t="shared" si="466"/>
        <v>#N/A</v>
      </c>
      <c r="BH879" s="17" t="e">
        <f>VLOOKUP($E879,'DATA PENGUKURAN GARDU'!$A:$BS,46,0)</f>
        <v>#N/A</v>
      </c>
      <c r="BI879" s="17" t="e">
        <f>VLOOKUP($E879,'DATA PENGUKURAN GARDU'!$A:$BS,53,0)</f>
        <v>#N/A</v>
      </c>
      <c r="BJ879" s="17" t="e">
        <f>VLOOKUP($E879,'DATA PENGUKURAN GARDU'!$A:$BS,54,0)</f>
        <v>#N/A</v>
      </c>
      <c r="BK879" s="20" t="e">
        <f t="shared" si="444"/>
        <v>#N/A</v>
      </c>
      <c r="BL879" s="20" t="e">
        <f t="shared" si="445"/>
        <v>#N/A</v>
      </c>
      <c r="BM879" s="20" t="e">
        <f t="shared" si="446"/>
        <v>#N/A</v>
      </c>
      <c r="BN879" s="25" t="e">
        <f t="shared" si="447"/>
        <v>#N/A</v>
      </c>
      <c r="BO879" s="26" t="str">
        <f t="shared" si="448"/>
        <v>0</v>
      </c>
      <c r="BP879" s="21" t="e">
        <f t="shared" si="449"/>
        <v>#VALUE!</v>
      </c>
      <c r="BQ879" s="20" t="e">
        <f t="shared" si="450"/>
        <v>#N/A</v>
      </c>
      <c r="BR879" s="20" t="e">
        <v>#N/A</v>
      </c>
      <c r="BS879" s="9" t="e">
        <v>#N/A</v>
      </c>
      <c r="BT879" s="2" t="e">
        <f t="shared" si="451"/>
        <v>#VALUE!</v>
      </c>
      <c r="BU879" s="2" t="e">
        <f t="shared" si="434"/>
        <v>#N/A</v>
      </c>
      <c r="BV879" s="2" t="e">
        <f t="shared" si="435"/>
        <v>#N/A</v>
      </c>
    </row>
    <row r="880" s="2" customFormat="1" ht="22.95" customHeight="1" spans="1:74">
      <c r="A880" s="9" t="str">
        <f t="shared" si="436"/>
        <v>NP 033Induk</v>
      </c>
      <c r="B880" s="9" t="str">
        <f t="shared" si="437"/>
        <v>NP 033jurusan 1</v>
      </c>
      <c r="C880" s="9" t="str">
        <f t="shared" si="438"/>
        <v>NP 033jurusan 2</v>
      </c>
      <c r="D880" s="9" t="str">
        <f t="shared" si="439"/>
        <v>NP 033jurusan 3</v>
      </c>
      <c r="E880" s="9" t="str">
        <f t="shared" si="440"/>
        <v>NP 033jurusan 4</v>
      </c>
      <c r="F880" s="10" t="s">
        <v>497</v>
      </c>
      <c r="G880" s="10" t="s">
        <v>101</v>
      </c>
      <c r="H880" s="10" t="s">
        <v>1081</v>
      </c>
      <c r="I880" s="10" t="s">
        <v>11830</v>
      </c>
      <c r="J880" s="10" t="s">
        <v>11831</v>
      </c>
      <c r="K880" s="10" t="s">
        <v>7465</v>
      </c>
      <c r="L880" s="10"/>
      <c r="M880" s="10"/>
      <c r="N880" s="14">
        <f t="shared" si="441"/>
        <v>0</v>
      </c>
      <c r="O880" s="15" t="e">
        <f t="shared" si="442"/>
        <v>#VALUE!</v>
      </c>
      <c r="P880" s="15" t="e">
        <f t="shared" si="443"/>
        <v>#VALUE!</v>
      </c>
      <c r="Q880" s="17" t="e">
        <f>VLOOKUP($A880,'DATA PENGUKURAN GARDU'!$A:$BS,42,0)</f>
        <v>#N/A</v>
      </c>
      <c r="R880" s="18" t="e">
        <f t="shared" si="452"/>
        <v>#N/A</v>
      </c>
      <c r="S880" s="17" t="e">
        <f>VLOOKUP($A880,'DATA PENGUKURAN GARDU'!$A:$BS,44,0)</f>
        <v>#N/A</v>
      </c>
      <c r="T880" s="18" t="e">
        <f t="shared" si="453"/>
        <v>#N/A</v>
      </c>
      <c r="U880" s="17" t="e">
        <f>VLOOKUP($A880,'DATA PENGUKURAN GARDU'!$A:$BS,46,0)</f>
        <v>#N/A</v>
      </c>
      <c r="V880" s="18" t="e">
        <f t="shared" si="454"/>
        <v>#N/A</v>
      </c>
      <c r="W880" s="17" t="e">
        <f>VLOOKUP($A880,'DATA PENGUKURAN GARDU'!$A:$BS,48,0)</f>
        <v>#N/A</v>
      </c>
      <c r="X880" s="17" t="e">
        <f>VLOOKUP($A880,'DATA PENGUKURAN GARDU'!$A:$BS,53,0)</f>
        <v>#N/A</v>
      </c>
      <c r="Y880" s="17" t="e">
        <f>VLOOKUP($A880,'DATA PENGUKURAN GARDU'!$A:$BS,54,0)</f>
        <v>#N/A</v>
      </c>
      <c r="Z880" s="17" t="e">
        <f>VLOOKUP($A880,'DATA PENGUKURAN GARDU'!$A:$BS,55,0)</f>
        <v>#N/A</v>
      </c>
      <c r="AA880" s="20" t="e">
        <f>VLOOKUP($B880,'DATA PENGUKURAN GARDU'!$A:$BS,42,0)</f>
        <v>#N/A</v>
      </c>
      <c r="AB880" s="21" t="e">
        <f t="shared" si="455"/>
        <v>#N/A</v>
      </c>
      <c r="AC880" s="20" t="e">
        <f>VLOOKUP($B880,'DATA PENGUKURAN GARDU'!$A:$BS,44,0)</f>
        <v>#N/A</v>
      </c>
      <c r="AD880" s="21" t="e">
        <f t="shared" si="456"/>
        <v>#N/A</v>
      </c>
      <c r="AE880" s="20" t="e">
        <f>VLOOKUP($B880,'DATA PENGUKURAN GARDU'!$A:$BS,46,0)</f>
        <v>#N/A</v>
      </c>
      <c r="AF880" s="21" t="e">
        <f t="shared" si="457"/>
        <v>#N/A</v>
      </c>
      <c r="AG880" s="20" t="e">
        <f>VLOOKUP($B880,'DATA PENGUKURAN GARDU'!$A:$BS,46,0)</f>
        <v>#N/A</v>
      </c>
      <c r="AH880" s="20" t="e">
        <f>VLOOKUP($B880,'DATA PENGUKURAN GARDU'!$A:$BS,53,0)</f>
        <v>#N/A</v>
      </c>
      <c r="AI880" s="20" t="e">
        <f>VLOOKUP($B880,'DATA PENGUKURAN GARDU'!$A:$BS,54,0)</f>
        <v>#N/A</v>
      </c>
      <c r="AJ880" s="17" t="e">
        <f>VLOOKUP($C880,'DATA PENGUKURAN GARDU'!$A:$BS,42,0)</f>
        <v>#N/A</v>
      </c>
      <c r="AK880" s="23" t="e">
        <f t="shared" si="458"/>
        <v>#N/A</v>
      </c>
      <c r="AL880" s="17" t="e">
        <f>VLOOKUP($C880,'DATA PENGUKURAN GARDU'!$A:$BS,44,0)</f>
        <v>#N/A</v>
      </c>
      <c r="AM880" s="23" t="e">
        <f t="shared" si="459"/>
        <v>#N/A</v>
      </c>
      <c r="AN880" s="17" t="e">
        <f>VLOOKUP($C880,'DATA PENGUKURAN GARDU'!$A:$BS,46,0)</f>
        <v>#N/A</v>
      </c>
      <c r="AO880" s="23" t="e">
        <f t="shared" si="460"/>
        <v>#N/A</v>
      </c>
      <c r="AP880" s="17" t="e">
        <f>VLOOKUP($C880,'DATA PENGUKURAN GARDU'!$A:$BS,46,0)</f>
        <v>#N/A</v>
      </c>
      <c r="AQ880" s="17" t="e">
        <f>VLOOKUP($C880,'DATA PENGUKURAN GARDU'!$A:$BS,53,0)</f>
        <v>#N/A</v>
      </c>
      <c r="AR880" s="17" t="e">
        <f>VLOOKUP($C880,'DATA PENGUKURAN GARDU'!$A:$BS,54,0)</f>
        <v>#N/A</v>
      </c>
      <c r="AS880" s="20" t="e">
        <f>VLOOKUP($D880,'DATA PENGUKURAN GARDU'!$A:$BS,42,0)</f>
        <v>#N/A</v>
      </c>
      <c r="AT880" s="21" t="e">
        <f t="shared" si="461"/>
        <v>#N/A</v>
      </c>
      <c r="AU880" s="20" t="e">
        <f>VLOOKUP($D880,'DATA PENGUKURAN GARDU'!$A:$BS,44,0)</f>
        <v>#N/A</v>
      </c>
      <c r="AV880" s="21" t="e">
        <f t="shared" si="462"/>
        <v>#N/A</v>
      </c>
      <c r="AW880" s="20" t="e">
        <f>VLOOKUP($D880,'DATA PENGUKURAN GARDU'!$A:$BS,46,0)</f>
        <v>#N/A</v>
      </c>
      <c r="AX880" s="21" t="e">
        <f t="shared" si="463"/>
        <v>#N/A</v>
      </c>
      <c r="AY880" s="20" t="e">
        <f>VLOOKUP($D880,'DATA PENGUKURAN GARDU'!$A:$BS,46,0)</f>
        <v>#N/A</v>
      </c>
      <c r="AZ880" s="20" t="e">
        <f>VLOOKUP($D880,'DATA PENGUKURAN GARDU'!$A:$BS,53,0)</f>
        <v>#N/A</v>
      </c>
      <c r="BA880" s="20" t="e">
        <f>VLOOKUP($D880,'DATA PENGUKURAN GARDU'!$A:$BS,54,0)</f>
        <v>#N/A</v>
      </c>
      <c r="BB880" s="17" t="e">
        <f>VLOOKUP($E880,'DATA PENGUKURAN GARDU'!$A:$BS,42,0)</f>
        <v>#N/A</v>
      </c>
      <c r="BC880" s="23" t="e">
        <f t="shared" si="464"/>
        <v>#N/A</v>
      </c>
      <c r="BD880" s="17" t="e">
        <f>VLOOKUP($E880,'DATA PENGUKURAN GARDU'!$A:$BS,44,0)</f>
        <v>#N/A</v>
      </c>
      <c r="BE880" s="23" t="e">
        <f t="shared" si="465"/>
        <v>#N/A</v>
      </c>
      <c r="BF880" s="17" t="e">
        <f>VLOOKUP($E880,'DATA PENGUKURAN GARDU'!$A:$BS,46,0)</f>
        <v>#N/A</v>
      </c>
      <c r="BG880" s="23" t="e">
        <f t="shared" si="466"/>
        <v>#N/A</v>
      </c>
      <c r="BH880" s="17" t="e">
        <f>VLOOKUP($E880,'DATA PENGUKURAN GARDU'!$A:$BS,46,0)</f>
        <v>#N/A</v>
      </c>
      <c r="BI880" s="17" t="e">
        <f>VLOOKUP($E880,'DATA PENGUKURAN GARDU'!$A:$BS,53,0)</f>
        <v>#N/A</v>
      </c>
      <c r="BJ880" s="17" t="e">
        <f>VLOOKUP($E880,'DATA PENGUKURAN GARDU'!$A:$BS,54,0)</f>
        <v>#N/A</v>
      </c>
      <c r="BK880" s="20" t="e">
        <f t="shared" si="444"/>
        <v>#N/A</v>
      </c>
      <c r="BL880" s="20" t="e">
        <f t="shared" si="445"/>
        <v>#N/A</v>
      </c>
      <c r="BM880" s="20" t="e">
        <f t="shared" si="446"/>
        <v>#N/A</v>
      </c>
      <c r="BN880" s="25" t="e">
        <f t="shared" si="447"/>
        <v>#N/A</v>
      </c>
      <c r="BO880" s="26" t="str">
        <f t="shared" si="448"/>
        <v>0</v>
      </c>
      <c r="BP880" s="21" t="e">
        <f t="shared" si="449"/>
        <v>#VALUE!</v>
      </c>
      <c r="BQ880" s="20" t="e">
        <f t="shared" si="450"/>
        <v>#N/A</v>
      </c>
      <c r="BR880" s="20" t="e">
        <v>#N/A</v>
      </c>
      <c r="BS880" s="9" t="e">
        <v>#N/A</v>
      </c>
      <c r="BT880" s="2" t="e">
        <f t="shared" si="451"/>
        <v>#VALUE!</v>
      </c>
      <c r="BU880" s="2" t="e">
        <f t="shared" si="434"/>
        <v>#N/A</v>
      </c>
      <c r="BV880" s="2" t="e">
        <f t="shared" si="435"/>
        <v>#N/A</v>
      </c>
    </row>
    <row r="881" s="2" customFormat="1" ht="22.95" customHeight="1" spans="1:74">
      <c r="A881" s="9" t="str">
        <f t="shared" si="436"/>
        <v>NP 034Induk</v>
      </c>
      <c r="B881" s="9" t="str">
        <f t="shared" si="437"/>
        <v>NP 034jurusan 1</v>
      </c>
      <c r="C881" s="9" t="str">
        <f t="shared" si="438"/>
        <v>NP 034jurusan 2</v>
      </c>
      <c r="D881" s="9" t="str">
        <f t="shared" si="439"/>
        <v>NP 034jurusan 3</v>
      </c>
      <c r="E881" s="9" t="str">
        <f t="shared" si="440"/>
        <v>NP 034jurusan 4</v>
      </c>
      <c r="F881" s="10" t="s">
        <v>497</v>
      </c>
      <c r="G881" s="10" t="s">
        <v>101</v>
      </c>
      <c r="H881" s="10" t="s">
        <v>1082</v>
      </c>
      <c r="I881" s="10" t="s">
        <v>11832</v>
      </c>
      <c r="J881" s="10" t="s">
        <v>11833</v>
      </c>
      <c r="K881" s="10" t="s">
        <v>7465</v>
      </c>
      <c r="L881" s="10"/>
      <c r="M881" s="10"/>
      <c r="N881" s="14">
        <f t="shared" si="441"/>
        <v>0</v>
      </c>
      <c r="O881" s="15" t="e">
        <f t="shared" si="442"/>
        <v>#VALUE!</v>
      </c>
      <c r="P881" s="15" t="e">
        <f t="shared" si="443"/>
        <v>#VALUE!</v>
      </c>
      <c r="Q881" s="17" t="e">
        <f>VLOOKUP($A881,'DATA PENGUKURAN GARDU'!$A:$BS,42,0)</f>
        <v>#N/A</v>
      </c>
      <c r="R881" s="18" t="e">
        <f t="shared" si="452"/>
        <v>#N/A</v>
      </c>
      <c r="S881" s="17" t="e">
        <f>VLOOKUP($A881,'DATA PENGUKURAN GARDU'!$A:$BS,44,0)</f>
        <v>#N/A</v>
      </c>
      <c r="T881" s="18" t="e">
        <f t="shared" si="453"/>
        <v>#N/A</v>
      </c>
      <c r="U881" s="17" t="e">
        <f>VLOOKUP($A881,'DATA PENGUKURAN GARDU'!$A:$BS,46,0)</f>
        <v>#N/A</v>
      </c>
      <c r="V881" s="18" t="e">
        <f t="shared" si="454"/>
        <v>#N/A</v>
      </c>
      <c r="W881" s="17" t="e">
        <f>VLOOKUP($A881,'DATA PENGUKURAN GARDU'!$A:$BS,48,0)</f>
        <v>#N/A</v>
      </c>
      <c r="X881" s="17" t="e">
        <f>VLOOKUP($A881,'DATA PENGUKURAN GARDU'!$A:$BS,53,0)</f>
        <v>#N/A</v>
      </c>
      <c r="Y881" s="17" t="e">
        <f>VLOOKUP($A881,'DATA PENGUKURAN GARDU'!$A:$BS,54,0)</f>
        <v>#N/A</v>
      </c>
      <c r="Z881" s="17" t="e">
        <f>VLOOKUP($A881,'DATA PENGUKURAN GARDU'!$A:$BS,55,0)</f>
        <v>#N/A</v>
      </c>
      <c r="AA881" s="20" t="e">
        <f>VLOOKUP($B881,'DATA PENGUKURAN GARDU'!$A:$BS,42,0)</f>
        <v>#N/A</v>
      </c>
      <c r="AB881" s="21" t="e">
        <f t="shared" si="455"/>
        <v>#N/A</v>
      </c>
      <c r="AC881" s="20" t="e">
        <f>VLOOKUP($B881,'DATA PENGUKURAN GARDU'!$A:$BS,44,0)</f>
        <v>#N/A</v>
      </c>
      <c r="AD881" s="21" t="e">
        <f t="shared" si="456"/>
        <v>#N/A</v>
      </c>
      <c r="AE881" s="20" t="e">
        <f>VLOOKUP($B881,'DATA PENGUKURAN GARDU'!$A:$BS,46,0)</f>
        <v>#N/A</v>
      </c>
      <c r="AF881" s="21" t="e">
        <f t="shared" si="457"/>
        <v>#N/A</v>
      </c>
      <c r="AG881" s="20" t="e">
        <f>VLOOKUP($B881,'DATA PENGUKURAN GARDU'!$A:$BS,46,0)</f>
        <v>#N/A</v>
      </c>
      <c r="AH881" s="20" t="e">
        <f>VLOOKUP($B881,'DATA PENGUKURAN GARDU'!$A:$BS,53,0)</f>
        <v>#N/A</v>
      </c>
      <c r="AI881" s="20" t="e">
        <f>VLOOKUP($B881,'DATA PENGUKURAN GARDU'!$A:$BS,54,0)</f>
        <v>#N/A</v>
      </c>
      <c r="AJ881" s="17" t="e">
        <f>VLOOKUP($C881,'DATA PENGUKURAN GARDU'!$A:$BS,42,0)</f>
        <v>#N/A</v>
      </c>
      <c r="AK881" s="23" t="e">
        <f t="shared" si="458"/>
        <v>#N/A</v>
      </c>
      <c r="AL881" s="17" t="e">
        <f>VLOOKUP($C881,'DATA PENGUKURAN GARDU'!$A:$BS,44,0)</f>
        <v>#N/A</v>
      </c>
      <c r="AM881" s="23" t="e">
        <f t="shared" si="459"/>
        <v>#N/A</v>
      </c>
      <c r="AN881" s="17" t="e">
        <f>VLOOKUP($C881,'DATA PENGUKURAN GARDU'!$A:$BS,46,0)</f>
        <v>#N/A</v>
      </c>
      <c r="AO881" s="23" t="e">
        <f t="shared" si="460"/>
        <v>#N/A</v>
      </c>
      <c r="AP881" s="17" t="e">
        <f>VLOOKUP($C881,'DATA PENGUKURAN GARDU'!$A:$BS,46,0)</f>
        <v>#N/A</v>
      </c>
      <c r="AQ881" s="17" t="e">
        <f>VLOOKUP($C881,'DATA PENGUKURAN GARDU'!$A:$BS,53,0)</f>
        <v>#N/A</v>
      </c>
      <c r="AR881" s="17" t="e">
        <f>VLOOKUP($C881,'DATA PENGUKURAN GARDU'!$A:$BS,54,0)</f>
        <v>#N/A</v>
      </c>
      <c r="AS881" s="20" t="e">
        <f>VLOOKUP($D881,'DATA PENGUKURAN GARDU'!$A:$BS,42,0)</f>
        <v>#N/A</v>
      </c>
      <c r="AT881" s="21" t="e">
        <f t="shared" si="461"/>
        <v>#N/A</v>
      </c>
      <c r="AU881" s="20" t="e">
        <f>VLOOKUP($D881,'DATA PENGUKURAN GARDU'!$A:$BS,44,0)</f>
        <v>#N/A</v>
      </c>
      <c r="AV881" s="21" t="e">
        <f t="shared" si="462"/>
        <v>#N/A</v>
      </c>
      <c r="AW881" s="20" t="e">
        <f>VLOOKUP($D881,'DATA PENGUKURAN GARDU'!$A:$BS,46,0)</f>
        <v>#N/A</v>
      </c>
      <c r="AX881" s="21" t="e">
        <f t="shared" si="463"/>
        <v>#N/A</v>
      </c>
      <c r="AY881" s="20" t="e">
        <f>VLOOKUP($D881,'DATA PENGUKURAN GARDU'!$A:$BS,46,0)</f>
        <v>#N/A</v>
      </c>
      <c r="AZ881" s="20" t="e">
        <f>VLOOKUP($D881,'DATA PENGUKURAN GARDU'!$A:$BS,53,0)</f>
        <v>#N/A</v>
      </c>
      <c r="BA881" s="20" t="e">
        <f>VLOOKUP($D881,'DATA PENGUKURAN GARDU'!$A:$BS,54,0)</f>
        <v>#N/A</v>
      </c>
      <c r="BB881" s="17" t="e">
        <f>VLOOKUP($E881,'DATA PENGUKURAN GARDU'!$A:$BS,42,0)</f>
        <v>#N/A</v>
      </c>
      <c r="BC881" s="23" t="e">
        <f t="shared" si="464"/>
        <v>#N/A</v>
      </c>
      <c r="BD881" s="17" t="e">
        <f>VLOOKUP($E881,'DATA PENGUKURAN GARDU'!$A:$BS,44,0)</f>
        <v>#N/A</v>
      </c>
      <c r="BE881" s="23" t="e">
        <f t="shared" si="465"/>
        <v>#N/A</v>
      </c>
      <c r="BF881" s="17" t="e">
        <f>VLOOKUP($E881,'DATA PENGUKURAN GARDU'!$A:$BS,46,0)</f>
        <v>#N/A</v>
      </c>
      <c r="BG881" s="23" t="e">
        <f t="shared" si="466"/>
        <v>#N/A</v>
      </c>
      <c r="BH881" s="17" t="e">
        <f>VLOOKUP($E881,'DATA PENGUKURAN GARDU'!$A:$BS,46,0)</f>
        <v>#N/A</v>
      </c>
      <c r="BI881" s="17" t="e">
        <f>VLOOKUP($E881,'DATA PENGUKURAN GARDU'!$A:$BS,53,0)</f>
        <v>#N/A</v>
      </c>
      <c r="BJ881" s="17" t="e">
        <f>VLOOKUP($E881,'DATA PENGUKURAN GARDU'!$A:$BS,54,0)</f>
        <v>#N/A</v>
      </c>
      <c r="BK881" s="20" t="e">
        <f t="shared" si="444"/>
        <v>#N/A</v>
      </c>
      <c r="BL881" s="20" t="e">
        <f t="shared" si="445"/>
        <v>#N/A</v>
      </c>
      <c r="BM881" s="20" t="e">
        <f t="shared" si="446"/>
        <v>#N/A</v>
      </c>
      <c r="BN881" s="25" t="e">
        <f t="shared" si="447"/>
        <v>#N/A</v>
      </c>
      <c r="BO881" s="26" t="str">
        <f t="shared" si="448"/>
        <v>0</v>
      </c>
      <c r="BP881" s="21" t="e">
        <f t="shared" si="449"/>
        <v>#VALUE!</v>
      </c>
      <c r="BQ881" s="20" t="e">
        <f t="shared" si="450"/>
        <v>#N/A</v>
      </c>
      <c r="BR881" s="20" t="e">
        <v>#N/A</v>
      </c>
      <c r="BS881" s="9" t="e">
        <v>#N/A</v>
      </c>
      <c r="BT881" s="2" t="e">
        <f t="shared" si="451"/>
        <v>#VALUE!</v>
      </c>
      <c r="BU881" s="2" t="e">
        <f t="shared" si="434"/>
        <v>#N/A</v>
      </c>
      <c r="BV881" s="2" t="e">
        <f t="shared" si="435"/>
        <v>#N/A</v>
      </c>
    </row>
    <row r="882" s="2" customFormat="1" ht="22.95" customHeight="1" spans="1:74">
      <c r="A882" s="9" t="str">
        <f t="shared" si="436"/>
        <v>NP 021Induk</v>
      </c>
      <c r="B882" s="9" t="str">
        <f t="shared" si="437"/>
        <v>NP 021jurusan 1</v>
      </c>
      <c r="C882" s="9" t="str">
        <f t="shared" si="438"/>
        <v>NP 021jurusan 2</v>
      </c>
      <c r="D882" s="9" t="str">
        <f t="shared" si="439"/>
        <v>NP 021jurusan 3</v>
      </c>
      <c r="E882" s="9" t="str">
        <f t="shared" si="440"/>
        <v>NP 021jurusan 4</v>
      </c>
      <c r="F882" s="10" t="s">
        <v>497</v>
      </c>
      <c r="G882" s="10" t="s">
        <v>101</v>
      </c>
      <c r="H882" s="10" t="s">
        <v>1083</v>
      </c>
      <c r="I882" s="10" t="s">
        <v>11834</v>
      </c>
      <c r="J882" s="10" t="s">
        <v>11835</v>
      </c>
      <c r="K882" s="10" t="s">
        <v>7465</v>
      </c>
      <c r="L882" s="10"/>
      <c r="M882" s="10"/>
      <c r="N882" s="14">
        <f t="shared" si="441"/>
        <v>0</v>
      </c>
      <c r="O882" s="15" t="e">
        <f t="shared" si="442"/>
        <v>#VALUE!</v>
      </c>
      <c r="P882" s="15" t="e">
        <f t="shared" si="443"/>
        <v>#VALUE!</v>
      </c>
      <c r="Q882" s="17" t="e">
        <f>VLOOKUP($A882,'DATA PENGUKURAN GARDU'!$A:$BS,42,0)</f>
        <v>#N/A</v>
      </c>
      <c r="R882" s="18" t="e">
        <f t="shared" si="452"/>
        <v>#N/A</v>
      </c>
      <c r="S882" s="17" t="e">
        <f>VLOOKUP($A882,'DATA PENGUKURAN GARDU'!$A:$BS,44,0)</f>
        <v>#N/A</v>
      </c>
      <c r="T882" s="18" t="e">
        <f t="shared" si="453"/>
        <v>#N/A</v>
      </c>
      <c r="U882" s="17" t="e">
        <f>VLOOKUP($A882,'DATA PENGUKURAN GARDU'!$A:$BS,46,0)</f>
        <v>#N/A</v>
      </c>
      <c r="V882" s="18" t="e">
        <f t="shared" si="454"/>
        <v>#N/A</v>
      </c>
      <c r="W882" s="17" t="e">
        <f>VLOOKUP($A882,'DATA PENGUKURAN GARDU'!$A:$BS,48,0)</f>
        <v>#N/A</v>
      </c>
      <c r="X882" s="17" t="e">
        <f>VLOOKUP($A882,'DATA PENGUKURAN GARDU'!$A:$BS,53,0)</f>
        <v>#N/A</v>
      </c>
      <c r="Y882" s="17" t="e">
        <f>VLOOKUP($A882,'DATA PENGUKURAN GARDU'!$A:$BS,54,0)</f>
        <v>#N/A</v>
      </c>
      <c r="Z882" s="17" t="e">
        <f>VLOOKUP($A882,'DATA PENGUKURAN GARDU'!$A:$BS,55,0)</f>
        <v>#N/A</v>
      </c>
      <c r="AA882" s="20" t="e">
        <f>VLOOKUP($B882,'DATA PENGUKURAN GARDU'!$A:$BS,42,0)</f>
        <v>#N/A</v>
      </c>
      <c r="AB882" s="21" t="e">
        <f t="shared" si="455"/>
        <v>#N/A</v>
      </c>
      <c r="AC882" s="20" t="e">
        <f>VLOOKUP($B882,'DATA PENGUKURAN GARDU'!$A:$BS,44,0)</f>
        <v>#N/A</v>
      </c>
      <c r="AD882" s="21" t="e">
        <f t="shared" si="456"/>
        <v>#N/A</v>
      </c>
      <c r="AE882" s="20" t="e">
        <f>VLOOKUP($B882,'DATA PENGUKURAN GARDU'!$A:$BS,46,0)</f>
        <v>#N/A</v>
      </c>
      <c r="AF882" s="21" t="e">
        <f t="shared" si="457"/>
        <v>#N/A</v>
      </c>
      <c r="AG882" s="20" t="e">
        <f>VLOOKUP($B882,'DATA PENGUKURAN GARDU'!$A:$BS,46,0)</f>
        <v>#N/A</v>
      </c>
      <c r="AH882" s="20" t="e">
        <f>VLOOKUP($B882,'DATA PENGUKURAN GARDU'!$A:$BS,53,0)</f>
        <v>#N/A</v>
      </c>
      <c r="AI882" s="20" t="e">
        <f>VLOOKUP($B882,'DATA PENGUKURAN GARDU'!$A:$BS,54,0)</f>
        <v>#N/A</v>
      </c>
      <c r="AJ882" s="17" t="e">
        <f>VLOOKUP($C882,'DATA PENGUKURAN GARDU'!$A:$BS,42,0)</f>
        <v>#N/A</v>
      </c>
      <c r="AK882" s="23" t="e">
        <f t="shared" si="458"/>
        <v>#N/A</v>
      </c>
      <c r="AL882" s="17" t="e">
        <f>VLOOKUP($C882,'DATA PENGUKURAN GARDU'!$A:$BS,44,0)</f>
        <v>#N/A</v>
      </c>
      <c r="AM882" s="23" t="e">
        <f t="shared" si="459"/>
        <v>#N/A</v>
      </c>
      <c r="AN882" s="17" t="e">
        <f>VLOOKUP($C882,'DATA PENGUKURAN GARDU'!$A:$BS,46,0)</f>
        <v>#N/A</v>
      </c>
      <c r="AO882" s="23" t="e">
        <f t="shared" si="460"/>
        <v>#N/A</v>
      </c>
      <c r="AP882" s="17" t="e">
        <f>VLOOKUP($C882,'DATA PENGUKURAN GARDU'!$A:$BS,46,0)</f>
        <v>#N/A</v>
      </c>
      <c r="AQ882" s="17" t="e">
        <f>VLOOKUP($C882,'DATA PENGUKURAN GARDU'!$A:$BS,53,0)</f>
        <v>#N/A</v>
      </c>
      <c r="AR882" s="17" t="e">
        <f>VLOOKUP($C882,'DATA PENGUKURAN GARDU'!$A:$BS,54,0)</f>
        <v>#N/A</v>
      </c>
      <c r="AS882" s="20" t="e">
        <f>VLOOKUP($D882,'DATA PENGUKURAN GARDU'!$A:$BS,42,0)</f>
        <v>#N/A</v>
      </c>
      <c r="AT882" s="21" t="e">
        <f t="shared" si="461"/>
        <v>#N/A</v>
      </c>
      <c r="AU882" s="20" t="e">
        <f>VLOOKUP($D882,'DATA PENGUKURAN GARDU'!$A:$BS,44,0)</f>
        <v>#N/A</v>
      </c>
      <c r="AV882" s="21" t="e">
        <f t="shared" si="462"/>
        <v>#N/A</v>
      </c>
      <c r="AW882" s="20" t="e">
        <f>VLOOKUP($D882,'DATA PENGUKURAN GARDU'!$A:$BS,46,0)</f>
        <v>#N/A</v>
      </c>
      <c r="AX882" s="21" t="e">
        <f t="shared" si="463"/>
        <v>#N/A</v>
      </c>
      <c r="AY882" s="20" t="e">
        <f>VLOOKUP($D882,'DATA PENGUKURAN GARDU'!$A:$BS,46,0)</f>
        <v>#N/A</v>
      </c>
      <c r="AZ882" s="20" t="e">
        <f>VLOOKUP($D882,'DATA PENGUKURAN GARDU'!$A:$BS,53,0)</f>
        <v>#N/A</v>
      </c>
      <c r="BA882" s="20" t="e">
        <f>VLOOKUP($D882,'DATA PENGUKURAN GARDU'!$A:$BS,54,0)</f>
        <v>#N/A</v>
      </c>
      <c r="BB882" s="17" t="e">
        <f>VLOOKUP($E882,'DATA PENGUKURAN GARDU'!$A:$BS,42,0)</f>
        <v>#N/A</v>
      </c>
      <c r="BC882" s="23" t="e">
        <f t="shared" si="464"/>
        <v>#N/A</v>
      </c>
      <c r="BD882" s="17" t="e">
        <f>VLOOKUP($E882,'DATA PENGUKURAN GARDU'!$A:$BS,44,0)</f>
        <v>#N/A</v>
      </c>
      <c r="BE882" s="23" t="e">
        <f t="shared" si="465"/>
        <v>#N/A</v>
      </c>
      <c r="BF882" s="17" t="e">
        <f>VLOOKUP($E882,'DATA PENGUKURAN GARDU'!$A:$BS,46,0)</f>
        <v>#N/A</v>
      </c>
      <c r="BG882" s="23" t="e">
        <f t="shared" si="466"/>
        <v>#N/A</v>
      </c>
      <c r="BH882" s="17" t="e">
        <f>VLOOKUP($E882,'DATA PENGUKURAN GARDU'!$A:$BS,46,0)</f>
        <v>#N/A</v>
      </c>
      <c r="BI882" s="17" t="e">
        <f>VLOOKUP($E882,'DATA PENGUKURAN GARDU'!$A:$BS,53,0)</f>
        <v>#N/A</v>
      </c>
      <c r="BJ882" s="17" t="e">
        <f>VLOOKUP($E882,'DATA PENGUKURAN GARDU'!$A:$BS,54,0)</f>
        <v>#N/A</v>
      </c>
      <c r="BK882" s="20" t="e">
        <f t="shared" si="444"/>
        <v>#N/A</v>
      </c>
      <c r="BL882" s="20" t="e">
        <f t="shared" si="445"/>
        <v>#N/A</v>
      </c>
      <c r="BM882" s="20" t="e">
        <f t="shared" si="446"/>
        <v>#N/A</v>
      </c>
      <c r="BN882" s="25" t="e">
        <f t="shared" si="447"/>
        <v>#N/A</v>
      </c>
      <c r="BO882" s="26" t="str">
        <f t="shared" si="448"/>
        <v>0</v>
      </c>
      <c r="BP882" s="21" t="e">
        <f t="shared" si="449"/>
        <v>#VALUE!</v>
      </c>
      <c r="BQ882" s="20" t="e">
        <f t="shared" si="450"/>
        <v>#N/A</v>
      </c>
      <c r="BR882" s="20" t="e">
        <v>#N/A</v>
      </c>
      <c r="BS882" s="9" t="e">
        <v>#N/A</v>
      </c>
      <c r="BT882" s="2" t="e">
        <f t="shared" si="451"/>
        <v>#VALUE!</v>
      </c>
      <c r="BU882" s="2" t="e">
        <f t="shared" si="434"/>
        <v>#N/A</v>
      </c>
      <c r="BV882" s="2" t="e">
        <f t="shared" si="435"/>
        <v>#N/A</v>
      </c>
    </row>
    <row r="883" s="2" customFormat="1" ht="22.95" customHeight="1" spans="1:74">
      <c r="A883" s="9" t="str">
        <f t="shared" si="436"/>
        <v>M 170.1Induk</v>
      </c>
      <c r="B883" s="9" t="str">
        <f t="shared" si="437"/>
        <v>M 170.1jurusan 1</v>
      </c>
      <c r="C883" s="9" t="str">
        <f t="shared" si="438"/>
        <v>M 170.1jurusan 2</v>
      </c>
      <c r="D883" s="9" t="str">
        <f t="shared" si="439"/>
        <v>M 170.1jurusan 3</v>
      </c>
      <c r="E883" s="9" t="str">
        <f t="shared" si="440"/>
        <v>M 170.1jurusan 4</v>
      </c>
      <c r="F883" s="10" t="s">
        <v>131</v>
      </c>
      <c r="G883" s="10" t="s">
        <v>131</v>
      </c>
      <c r="H883" s="10" t="s">
        <v>1084</v>
      </c>
      <c r="I883" s="10" t="s">
        <v>11836</v>
      </c>
      <c r="J883" s="10" t="s">
        <v>11837</v>
      </c>
      <c r="K883" s="10" t="s">
        <v>7465</v>
      </c>
      <c r="L883" s="10"/>
      <c r="M883" s="10"/>
      <c r="N883" s="14">
        <f t="shared" si="441"/>
        <v>0</v>
      </c>
      <c r="O883" s="15" t="e">
        <f t="shared" si="442"/>
        <v>#VALUE!</v>
      </c>
      <c r="P883" s="15" t="e">
        <f t="shared" si="443"/>
        <v>#VALUE!</v>
      </c>
      <c r="Q883" s="17" t="e">
        <f>VLOOKUP($A883,'DATA PENGUKURAN GARDU'!$A:$BS,42,0)</f>
        <v>#N/A</v>
      </c>
      <c r="R883" s="18" t="e">
        <f t="shared" si="452"/>
        <v>#N/A</v>
      </c>
      <c r="S883" s="17" t="e">
        <f>VLOOKUP($A883,'DATA PENGUKURAN GARDU'!$A:$BS,44,0)</f>
        <v>#N/A</v>
      </c>
      <c r="T883" s="18" t="e">
        <f t="shared" si="453"/>
        <v>#N/A</v>
      </c>
      <c r="U883" s="17" t="e">
        <f>VLOOKUP($A883,'DATA PENGUKURAN GARDU'!$A:$BS,46,0)</f>
        <v>#N/A</v>
      </c>
      <c r="V883" s="18" t="e">
        <f t="shared" si="454"/>
        <v>#N/A</v>
      </c>
      <c r="W883" s="17" t="e">
        <f>VLOOKUP($A883,'DATA PENGUKURAN GARDU'!$A:$BS,48,0)</f>
        <v>#N/A</v>
      </c>
      <c r="X883" s="17" t="e">
        <f>VLOOKUP($A883,'DATA PENGUKURAN GARDU'!$A:$BS,53,0)</f>
        <v>#N/A</v>
      </c>
      <c r="Y883" s="17" t="e">
        <f>VLOOKUP($A883,'DATA PENGUKURAN GARDU'!$A:$BS,54,0)</f>
        <v>#N/A</v>
      </c>
      <c r="Z883" s="17" t="e">
        <f>VLOOKUP($A883,'DATA PENGUKURAN GARDU'!$A:$BS,55,0)</f>
        <v>#N/A</v>
      </c>
      <c r="AA883" s="20" t="e">
        <f>VLOOKUP($B883,'DATA PENGUKURAN GARDU'!$A:$BS,42,0)</f>
        <v>#N/A</v>
      </c>
      <c r="AB883" s="21" t="e">
        <f t="shared" si="455"/>
        <v>#N/A</v>
      </c>
      <c r="AC883" s="20" t="e">
        <f>VLOOKUP($B883,'DATA PENGUKURAN GARDU'!$A:$BS,44,0)</f>
        <v>#N/A</v>
      </c>
      <c r="AD883" s="21" t="e">
        <f t="shared" si="456"/>
        <v>#N/A</v>
      </c>
      <c r="AE883" s="20" t="e">
        <f>VLOOKUP($B883,'DATA PENGUKURAN GARDU'!$A:$BS,46,0)</f>
        <v>#N/A</v>
      </c>
      <c r="AF883" s="21" t="e">
        <f t="shared" si="457"/>
        <v>#N/A</v>
      </c>
      <c r="AG883" s="20" t="e">
        <f>VLOOKUP($B883,'DATA PENGUKURAN GARDU'!$A:$BS,46,0)</f>
        <v>#N/A</v>
      </c>
      <c r="AH883" s="20" t="e">
        <f>VLOOKUP($B883,'DATA PENGUKURAN GARDU'!$A:$BS,53,0)</f>
        <v>#N/A</v>
      </c>
      <c r="AI883" s="20" t="e">
        <f>VLOOKUP($B883,'DATA PENGUKURAN GARDU'!$A:$BS,54,0)</f>
        <v>#N/A</v>
      </c>
      <c r="AJ883" s="17" t="e">
        <f>VLOOKUP($C883,'DATA PENGUKURAN GARDU'!$A:$BS,42,0)</f>
        <v>#N/A</v>
      </c>
      <c r="AK883" s="23" t="e">
        <f t="shared" si="458"/>
        <v>#N/A</v>
      </c>
      <c r="AL883" s="17" t="e">
        <f>VLOOKUP($C883,'DATA PENGUKURAN GARDU'!$A:$BS,44,0)</f>
        <v>#N/A</v>
      </c>
      <c r="AM883" s="23" t="e">
        <f t="shared" si="459"/>
        <v>#N/A</v>
      </c>
      <c r="AN883" s="17" t="e">
        <f>VLOOKUP($C883,'DATA PENGUKURAN GARDU'!$A:$BS,46,0)</f>
        <v>#N/A</v>
      </c>
      <c r="AO883" s="23" t="e">
        <f t="shared" si="460"/>
        <v>#N/A</v>
      </c>
      <c r="AP883" s="17" t="e">
        <f>VLOOKUP($C883,'DATA PENGUKURAN GARDU'!$A:$BS,46,0)</f>
        <v>#N/A</v>
      </c>
      <c r="AQ883" s="17" t="e">
        <f>VLOOKUP($C883,'DATA PENGUKURAN GARDU'!$A:$BS,53,0)</f>
        <v>#N/A</v>
      </c>
      <c r="AR883" s="17" t="e">
        <f>VLOOKUP($C883,'DATA PENGUKURAN GARDU'!$A:$BS,54,0)</f>
        <v>#N/A</v>
      </c>
      <c r="AS883" s="20" t="e">
        <f>VLOOKUP($D883,'DATA PENGUKURAN GARDU'!$A:$BS,42,0)</f>
        <v>#N/A</v>
      </c>
      <c r="AT883" s="21" t="e">
        <f t="shared" si="461"/>
        <v>#N/A</v>
      </c>
      <c r="AU883" s="20" t="e">
        <f>VLOOKUP($D883,'DATA PENGUKURAN GARDU'!$A:$BS,44,0)</f>
        <v>#N/A</v>
      </c>
      <c r="AV883" s="21" t="e">
        <f t="shared" si="462"/>
        <v>#N/A</v>
      </c>
      <c r="AW883" s="20" t="e">
        <f>VLOOKUP($D883,'DATA PENGUKURAN GARDU'!$A:$BS,46,0)</f>
        <v>#N/A</v>
      </c>
      <c r="AX883" s="21" t="e">
        <f t="shared" si="463"/>
        <v>#N/A</v>
      </c>
      <c r="AY883" s="20" t="e">
        <f>VLOOKUP($D883,'DATA PENGUKURAN GARDU'!$A:$BS,46,0)</f>
        <v>#N/A</v>
      </c>
      <c r="AZ883" s="20" t="e">
        <f>VLOOKUP($D883,'DATA PENGUKURAN GARDU'!$A:$BS,53,0)</f>
        <v>#N/A</v>
      </c>
      <c r="BA883" s="20" t="e">
        <f>VLOOKUP($D883,'DATA PENGUKURAN GARDU'!$A:$BS,54,0)</f>
        <v>#N/A</v>
      </c>
      <c r="BB883" s="17" t="e">
        <f>VLOOKUP($E883,'DATA PENGUKURAN GARDU'!$A:$BS,42,0)</f>
        <v>#N/A</v>
      </c>
      <c r="BC883" s="23" t="e">
        <f t="shared" si="464"/>
        <v>#N/A</v>
      </c>
      <c r="BD883" s="17" t="e">
        <f>VLOOKUP($E883,'DATA PENGUKURAN GARDU'!$A:$BS,44,0)</f>
        <v>#N/A</v>
      </c>
      <c r="BE883" s="23" t="e">
        <f t="shared" si="465"/>
        <v>#N/A</v>
      </c>
      <c r="BF883" s="17" t="e">
        <f>VLOOKUP($E883,'DATA PENGUKURAN GARDU'!$A:$BS,46,0)</f>
        <v>#N/A</v>
      </c>
      <c r="BG883" s="23" t="e">
        <f t="shared" si="466"/>
        <v>#N/A</v>
      </c>
      <c r="BH883" s="17" t="e">
        <f>VLOOKUP($E883,'DATA PENGUKURAN GARDU'!$A:$BS,46,0)</f>
        <v>#N/A</v>
      </c>
      <c r="BI883" s="17" t="e">
        <f>VLOOKUP($E883,'DATA PENGUKURAN GARDU'!$A:$BS,53,0)</f>
        <v>#N/A</v>
      </c>
      <c r="BJ883" s="17" t="e">
        <f>VLOOKUP($E883,'DATA PENGUKURAN GARDU'!$A:$BS,54,0)</f>
        <v>#N/A</v>
      </c>
      <c r="BK883" s="20" t="e">
        <f t="shared" si="444"/>
        <v>#N/A</v>
      </c>
      <c r="BL883" s="20" t="e">
        <f t="shared" si="445"/>
        <v>#N/A</v>
      </c>
      <c r="BM883" s="20" t="e">
        <f t="shared" si="446"/>
        <v>#N/A</v>
      </c>
      <c r="BN883" s="25" t="e">
        <f t="shared" si="447"/>
        <v>#N/A</v>
      </c>
      <c r="BO883" s="26" t="str">
        <f t="shared" si="448"/>
        <v>0</v>
      </c>
      <c r="BP883" s="21" t="e">
        <f t="shared" si="449"/>
        <v>#VALUE!</v>
      </c>
      <c r="BQ883" s="20" t="e">
        <f t="shared" si="450"/>
        <v>#N/A</v>
      </c>
      <c r="BR883" s="20" t="e">
        <v>#N/A</v>
      </c>
      <c r="BS883" s="9" t="e">
        <v>#N/A</v>
      </c>
      <c r="BT883" s="2" t="e">
        <f t="shared" si="451"/>
        <v>#VALUE!</v>
      </c>
      <c r="BU883" s="2" t="e">
        <f t="shared" si="434"/>
        <v>#N/A</v>
      </c>
      <c r="BV883" s="2" t="e">
        <f t="shared" si="435"/>
        <v>#N/A</v>
      </c>
    </row>
    <row r="884" s="2" customFormat="1" ht="22.95" customHeight="1" spans="1:74">
      <c r="A884" s="9" t="str">
        <f t="shared" si="436"/>
        <v>K-253.2Induk</v>
      </c>
      <c r="B884" s="9" t="str">
        <f t="shared" si="437"/>
        <v>K-253.2jurusan 1</v>
      </c>
      <c r="C884" s="9" t="str">
        <f t="shared" si="438"/>
        <v>K-253.2jurusan 2</v>
      </c>
      <c r="D884" s="9" t="str">
        <f t="shared" si="439"/>
        <v>K-253.2jurusan 3</v>
      </c>
      <c r="E884" s="9" t="str">
        <f t="shared" si="440"/>
        <v>K-253.2jurusan 4</v>
      </c>
      <c r="F884" s="10" t="s">
        <v>136</v>
      </c>
      <c r="G884" s="10" t="s">
        <v>132</v>
      </c>
      <c r="H884" s="10" t="s">
        <v>1085</v>
      </c>
      <c r="I884" s="10" t="s">
        <v>11838</v>
      </c>
      <c r="J884" s="10" t="s">
        <v>11839</v>
      </c>
      <c r="K884" s="10" t="s">
        <v>7465</v>
      </c>
      <c r="L884" s="10"/>
      <c r="M884" s="10"/>
      <c r="N884" s="14">
        <f t="shared" si="441"/>
        <v>0</v>
      </c>
      <c r="O884" s="15" t="e">
        <f t="shared" si="442"/>
        <v>#VALUE!</v>
      </c>
      <c r="P884" s="15" t="e">
        <f t="shared" si="443"/>
        <v>#VALUE!</v>
      </c>
      <c r="Q884" s="17" t="e">
        <f>VLOOKUP($A884,'DATA PENGUKURAN GARDU'!$A:$BS,42,0)</f>
        <v>#N/A</v>
      </c>
      <c r="R884" s="18" t="e">
        <f t="shared" si="452"/>
        <v>#N/A</v>
      </c>
      <c r="S884" s="17" t="e">
        <f>VLOOKUP($A884,'DATA PENGUKURAN GARDU'!$A:$BS,44,0)</f>
        <v>#N/A</v>
      </c>
      <c r="T884" s="18" t="e">
        <f t="shared" si="453"/>
        <v>#N/A</v>
      </c>
      <c r="U884" s="17" t="e">
        <f>VLOOKUP($A884,'DATA PENGUKURAN GARDU'!$A:$BS,46,0)</f>
        <v>#N/A</v>
      </c>
      <c r="V884" s="18" t="e">
        <f t="shared" si="454"/>
        <v>#N/A</v>
      </c>
      <c r="W884" s="17" t="e">
        <f>VLOOKUP($A884,'DATA PENGUKURAN GARDU'!$A:$BS,48,0)</f>
        <v>#N/A</v>
      </c>
      <c r="X884" s="17" t="e">
        <f>VLOOKUP($A884,'DATA PENGUKURAN GARDU'!$A:$BS,53,0)</f>
        <v>#N/A</v>
      </c>
      <c r="Y884" s="17" t="e">
        <f>VLOOKUP($A884,'DATA PENGUKURAN GARDU'!$A:$BS,54,0)</f>
        <v>#N/A</v>
      </c>
      <c r="Z884" s="17" t="e">
        <f>VLOOKUP($A884,'DATA PENGUKURAN GARDU'!$A:$BS,55,0)</f>
        <v>#N/A</v>
      </c>
      <c r="AA884" s="20" t="e">
        <f>VLOOKUP($B884,'DATA PENGUKURAN GARDU'!$A:$BS,42,0)</f>
        <v>#N/A</v>
      </c>
      <c r="AB884" s="21" t="e">
        <f t="shared" si="455"/>
        <v>#N/A</v>
      </c>
      <c r="AC884" s="20" t="e">
        <f>VLOOKUP($B884,'DATA PENGUKURAN GARDU'!$A:$BS,44,0)</f>
        <v>#N/A</v>
      </c>
      <c r="AD884" s="21" t="e">
        <f t="shared" si="456"/>
        <v>#N/A</v>
      </c>
      <c r="AE884" s="20" t="e">
        <f>VLOOKUP($B884,'DATA PENGUKURAN GARDU'!$A:$BS,46,0)</f>
        <v>#N/A</v>
      </c>
      <c r="AF884" s="21" t="e">
        <f t="shared" si="457"/>
        <v>#N/A</v>
      </c>
      <c r="AG884" s="20" t="e">
        <f>VLOOKUP($B884,'DATA PENGUKURAN GARDU'!$A:$BS,46,0)</f>
        <v>#N/A</v>
      </c>
      <c r="AH884" s="20" t="e">
        <f>VLOOKUP($B884,'DATA PENGUKURAN GARDU'!$A:$BS,53,0)</f>
        <v>#N/A</v>
      </c>
      <c r="AI884" s="20" t="e">
        <f>VLOOKUP($B884,'DATA PENGUKURAN GARDU'!$A:$BS,54,0)</f>
        <v>#N/A</v>
      </c>
      <c r="AJ884" s="17" t="e">
        <f>VLOOKUP($C884,'DATA PENGUKURAN GARDU'!$A:$BS,42,0)</f>
        <v>#N/A</v>
      </c>
      <c r="AK884" s="23" t="e">
        <f t="shared" si="458"/>
        <v>#N/A</v>
      </c>
      <c r="AL884" s="17" t="e">
        <f>VLOOKUP($C884,'DATA PENGUKURAN GARDU'!$A:$BS,44,0)</f>
        <v>#N/A</v>
      </c>
      <c r="AM884" s="23" t="e">
        <f t="shared" si="459"/>
        <v>#N/A</v>
      </c>
      <c r="AN884" s="17" t="e">
        <f>VLOOKUP($C884,'DATA PENGUKURAN GARDU'!$A:$BS,46,0)</f>
        <v>#N/A</v>
      </c>
      <c r="AO884" s="23" t="e">
        <f t="shared" si="460"/>
        <v>#N/A</v>
      </c>
      <c r="AP884" s="17" t="e">
        <f>VLOOKUP($C884,'DATA PENGUKURAN GARDU'!$A:$BS,46,0)</f>
        <v>#N/A</v>
      </c>
      <c r="AQ884" s="17" t="e">
        <f>VLOOKUP($C884,'DATA PENGUKURAN GARDU'!$A:$BS,53,0)</f>
        <v>#N/A</v>
      </c>
      <c r="AR884" s="17" t="e">
        <f>VLOOKUP($C884,'DATA PENGUKURAN GARDU'!$A:$BS,54,0)</f>
        <v>#N/A</v>
      </c>
      <c r="AS884" s="20" t="e">
        <f>VLOOKUP($D884,'DATA PENGUKURAN GARDU'!$A:$BS,42,0)</f>
        <v>#N/A</v>
      </c>
      <c r="AT884" s="21" t="e">
        <f t="shared" si="461"/>
        <v>#N/A</v>
      </c>
      <c r="AU884" s="20" t="e">
        <f>VLOOKUP($D884,'DATA PENGUKURAN GARDU'!$A:$BS,44,0)</f>
        <v>#N/A</v>
      </c>
      <c r="AV884" s="21" t="e">
        <f t="shared" si="462"/>
        <v>#N/A</v>
      </c>
      <c r="AW884" s="20" t="e">
        <f>VLOOKUP($D884,'DATA PENGUKURAN GARDU'!$A:$BS,46,0)</f>
        <v>#N/A</v>
      </c>
      <c r="AX884" s="21" t="e">
        <f t="shared" si="463"/>
        <v>#N/A</v>
      </c>
      <c r="AY884" s="20" t="e">
        <f>VLOOKUP($D884,'DATA PENGUKURAN GARDU'!$A:$BS,46,0)</f>
        <v>#N/A</v>
      </c>
      <c r="AZ884" s="20" t="e">
        <f>VLOOKUP($D884,'DATA PENGUKURAN GARDU'!$A:$BS,53,0)</f>
        <v>#N/A</v>
      </c>
      <c r="BA884" s="20" t="e">
        <f>VLOOKUP($D884,'DATA PENGUKURAN GARDU'!$A:$BS,54,0)</f>
        <v>#N/A</v>
      </c>
      <c r="BB884" s="17" t="e">
        <f>VLOOKUP($E884,'DATA PENGUKURAN GARDU'!$A:$BS,42,0)</f>
        <v>#N/A</v>
      </c>
      <c r="BC884" s="23" t="e">
        <f t="shared" si="464"/>
        <v>#N/A</v>
      </c>
      <c r="BD884" s="17" t="e">
        <f>VLOOKUP($E884,'DATA PENGUKURAN GARDU'!$A:$BS,44,0)</f>
        <v>#N/A</v>
      </c>
      <c r="BE884" s="23" t="e">
        <f t="shared" si="465"/>
        <v>#N/A</v>
      </c>
      <c r="BF884" s="17" t="e">
        <f>VLOOKUP($E884,'DATA PENGUKURAN GARDU'!$A:$BS,46,0)</f>
        <v>#N/A</v>
      </c>
      <c r="BG884" s="23" t="e">
        <f t="shared" si="466"/>
        <v>#N/A</v>
      </c>
      <c r="BH884" s="17" t="e">
        <f>VLOOKUP($E884,'DATA PENGUKURAN GARDU'!$A:$BS,46,0)</f>
        <v>#N/A</v>
      </c>
      <c r="BI884" s="17" t="e">
        <f>VLOOKUP($E884,'DATA PENGUKURAN GARDU'!$A:$BS,53,0)</f>
        <v>#N/A</v>
      </c>
      <c r="BJ884" s="17" t="e">
        <f>VLOOKUP($E884,'DATA PENGUKURAN GARDU'!$A:$BS,54,0)</f>
        <v>#N/A</v>
      </c>
      <c r="BK884" s="20" t="e">
        <f t="shared" si="444"/>
        <v>#N/A</v>
      </c>
      <c r="BL884" s="20" t="e">
        <f t="shared" si="445"/>
        <v>#N/A</v>
      </c>
      <c r="BM884" s="20" t="e">
        <f t="shared" si="446"/>
        <v>#N/A</v>
      </c>
      <c r="BN884" s="25" t="e">
        <f t="shared" si="447"/>
        <v>#N/A</v>
      </c>
      <c r="BO884" s="26" t="str">
        <f t="shared" si="448"/>
        <v>0</v>
      </c>
      <c r="BP884" s="21" t="e">
        <f t="shared" si="449"/>
        <v>#VALUE!</v>
      </c>
      <c r="BQ884" s="20" t="e">
        <f t="shared" si="450"/>
        <v>#N/A</v>
      </c>
      <c r="BR884" s="20" t="e">
        <v>#N/A</v>
      </c>
      <c r="BS884" s="9" t="e">
        <v>#N/A</v>
      </c>
      <c r="BT884" s="2" t="e">
        <f t="shared" si="451"/>
        <v>#VALUE!</v>
      </c>
      <c r="BU884" s="2" t="e">
        <f t="shared" si="434"/>
        <v>#N/A</v>
      </c>
      <c r="BV884" s="2" t="e">
        <f t="shared" si="435"/>
        <v>#N/A</v>
      </c>
    </row>
    <row r="885" s="2" customFormat="1" ht="22.95" customHeight="1" spans="1:74">
      <c r="A885" s="9" t="str">
        <f t="shared" si="436"/>
        <v>NP 023Induk</v>
      </c>
      <c r="B885" s="9" t="str">
        <f t="shared" si="437"/>
        <v>NP 023jurusan 1</v>
      </c>
      <c r="C885" s="9" t="str">
        <f t="shared" si="438"/>
        <v>NP 023jurusan 2</v>
      </c>
      <c r="D885" s="9" t="str">
        <f t="shared" si="439"/>
        <v>NP 023jurusan 3</v>
      </c>
      <c r="E885" s="9" t="str">
        <f t="shared" si="440"/>
        <v>NP 023jurusan 4</v>
      </c>
      <c r="F885" s="10" t="s">
        <v>497</v>
      </c>
      <c r="G885" s="10" t="s">
        <v>101</v>
      </c>
      <c r="H885" s="10" t="s">
        <v>1087</v>
      </c>
      <c r="I885" s="10" t="s">
        <v>11842</v>
      </c>
      <c r="J885" s="10" t="s">
        <v>11843</v>
      </c>
      <c r="K885" s="10" t="s">
        <v>7465</v>
      </c>
      <c r="L885" s="10"/>
      <c r="M885" s="10"/>
      <c r="N885" s="14">
        <f t="shared" si="441"/>
        <v>0</v>
      </c>
      <c r="O885" s="15" t="e">
        <f t="shared" si="442"/>
        <v>#VALUE!</v>
      </c>
      <c r="P885" s="15" t="e">
        <f t="shared" si="443"/>
        <v>#VALUE!</v>
      </c>
      <c r="Q885" s="17" t="e">
        <f>VLOOKUP($A885,'DATA PENGUKURAN GARDU'!$A:$BS,42,0)</f>
        <v>#N/A</v>
      </c>
      <c r="R885" s="18" t="e">
        <f t="shared" si="452"/>
        <v>#N/A</v>
      </c>
      <c r="S885" s="17" t="e">
        <f>VLOOKUP($A885,'DATA PENGUKURAN GARDU'!$A:$BS,44,0)</f>
        <v>#N/A</v>
      </c>
      <c r="T885" s="18" t="e">
        <f t="shared" si="453"/>
        <v>#N/A</v>
      </c>
      <c r="U885" s="17" t="e">
        <f>VLOOKUP($A885,'DATA PENGUKURAN GARDU'!$A:$BS,46,0)</f>
        <v>#N/A</v>
      </c>
      <c r="V885" s="18" t="e">
        <f t="shared" si="454"/>
        <v>#N/A</v>
      </c>
      <c r="W885" s="17" t="e">
        <f>VLOOKUP($A885,'DATA PENGUKURAN GARDU'!$A:$BS,48,0)</f>
        <v>#N/A</v>
      </c>
      <c r="X885" s="17" t="e">
        <f>VLOOKUP($A885,'DATA PENGUKURAN GARDU'!$A:$BS,53,0)</f>
        <v>#N/A</v>
      </c>
      <c r="Y885" s="17" t="e">
        <f>VLOOKUP($A885,'DATA PENGUKURAN GARDU'!$A:$BS,54,0)</f>
        <v>#N/A</v>
      </c>
      <c r="Z885" s="17" t="e">
        <f>VLOOKUP($A885,'DATA PENGUKURAN GARDU'!$A:$BS,55,0)</f>
        <v>#N/A</v>
      </c>
      <c r="AA885" s="20" t="e">
        <f>VLOOKUP($B885,'DATA PENGUKURAN GARDU'!$A:$BS,42,0)</f>
        <v>#N/A</v>
      </c>
      <c r="AB885" s="21" t="e">
        <f t="shared" si="455"/>
        <v>#N/A</v>
      </c>
      <c r="AC885" s="20" t="e">
        <f>VLOOKUP($B885,'DATA PENGUKURAN GARDU'!$A:$BS,44,0)</f>
        <v>#N/A</v>
      </c>
      <c r="AD885" s="21" t="e">
        <f t="shared" si="456"/>
        <v>#N/A</v>
      </c>
      <c r="AE885" s="20" t="e">
        <f>VLOOKUP($B885,'DATA PENGUKURAN GARDU'!$A:$BS,46,0)</f>
        <v>#N/A</v>
      </c>
      <c r="AF885" s="21" t="e">
        <f t="shared" si="457"/>
        <v>#N/A</v>
      </c>
      <c r="AG885" s="20" t="e">
        <f>VLOOKUP($B885,'DATA PENGUKURAN GARDU'!$A:$BS,46,0)</f>
        <v>#N/A</v>
      </c>
      <c r="AH885" s="20" t="e">
        <f>VLOOKUP($B885,'DATA PENGUKURAN GARDU'!$A:$BS,53,0)</f>
        <v>#N/A</v>
      </c>
      <c r="AI885" s="20" t="e">
        <f>VLOOKUP($B885,'DATA PENGUKURAN GARDU'!$A:$BS,54,0)</f>
        <v>#N/A</v>
      </c>
      <c r="AJ885" s="17" t="e">
        <f>VLOOKUP($C885,'DATA PENGUKURAN GARDU'!$A:$BS,42,0)</f>
        <v>#N/A</v>
      </c>
      <c r="AK885" s="23" t="e">
        <f t="shared" si="458"/>
        <v>#N/A</v>
      </c>
      <c r="AL885" s="17" t="e">
        <f>VLOOKUP($C885,'DATA PENGUKURAN GARDU'!$A:$BS,44,0)</f>
        <v>#N/A</v>
      </c>
      <c r="AM885" s="23" t="e">
        <f t="shared" si="459"/>
        <v>#N/A</v>
      </c>
      <c r="AN885" s="17" t="e">
        <f>VLOOKUP($C885,'DATA PENGUKURAN GARDU'!$A:$BS,46,0)</f>
        <v>#N/A</v>
      </c>
      <c r="AO885" s="23" t="e">
        <f t="shared" si="460"/>
        <v>#N/A</v>
      </c>
      <c r="AP885" s="17" t="e">
        <f>VLOOKUP($C885,'DATA PENGUKURAN GARDU'!$A:$BS,46,0)</f>
        <v>#N/A</v>
      </c>
      <c r="AQ885" s="17" t="e">
        <f>VLOOKUP($C885,'DATA PENGUKURAN GARDU'!$A:$BS,53,0)</f>
        <v>#N/A</v>
      </c>
      <c r="AR885" s="17" t="e">
        <f>VLOOKUP($C885,'DATA PENGUKURAN GARDU'!$A:$BS,54,0)</f>
        <v>#N/A</v>
      </c>
      <c r="AS885" s="20" t="e">
        <f>VLOOKUP($D885,'DATA PENGUKURAN GARDU'!$A:$BS,42,0)</f>
        <v>#N/A</v>
      </c>
      <c r="AT885" s="21" t="e">
        <f t="shared" si="461"/>
        <v>#N/A</v>
      </c>
      <c r="AU885" s="20" t="e">
        <f>VLOOKUP($D885,'DATA PENGUKURAN GARDU'!$A:$BS,44,0)</f>
        <v>#N/A</v>
      </c>
      <c r="AV885" s="21" t="e">
        <f t="shared" si="462"/>
        <v>#N/A</v>
      </c>
      <c r="AW885" s="20" t="e">
        <f>VLOOKUP($D885,'DATA PENGUKURAN GARDU'!$A:$BS,46,0)</f>
        <v>#N/A</v>
      </c>
      <c r="AX885" s="21" t="e">
        <f t="shared" si="463"/>
        <v>#N/A</v>
      </c>
      <c r="AY885" s="20" t="e">
        <f>VLOOKUP($D885,'DATA PENGUKURAN GARDU'!$A:$BS,46,0)</f>
        <v>#N/A</v>
      </c>
      <c r="AZ885" s="20" t="e">
        <f>VLOOKUP($D885,'DATA PENGUKURAN GARDU'!$A:$BS,53,0)</f>
        <v>#N/A</v>
      </c>
      <c r="BA885" s="20" t="e">
        <f>VLOOKUP($D885,'DATA PENGUKURAN GARDU'!$A:$BS,54,0)</f>
        <v>#N/A</v>
      </c>
      <c r="BB885" s="17" t="e">
        <f>VLOOKUP($E885,'DATA PENGUKURAN GARDU'!$A:$BS,42,0)</f>
        <v>#N/A</v>
      </c>
      <c r="BC885" s="23" t="e">
        <f t="shared" si="464"/>
        <v>#N/A</v>
      </c>
      <c r="BD885" s="17" t="e">
        <f>VLOOKUP($E885,'DATA PENGUKURAN GARDU'!$A:$BS,44,0)</f>
        <v>#N/A</v>
      </c>
      <c r="BE885" s="23" t="e">
        <f t="shared" si="465"/>
        <v>#N/A</v>
      </c>
      <c r="BF885" s="17" t="e">
        <f>VLOOKUP($E885,'DATA PENGUKURAN GARDU'!$A:$BS,46,0)</f>
        <v>#N/A</v>
      </c>
      <c r="BG885" s="23" t="e">
        <f t="shared" si="466"/>
        <v>#N/A</v>
      </c>
      <c r="BH885" s="17" t="e">
        <f>VLOOKUP($E885,'DATA PENGUKURAN GARDU'!$A:$BS,46,0)</f>
        <v>#N/A</v>
      </c>
      <c r="BI885" s="17" t="e">
        <f>VLOOKUP($E885,'DATA PENGUKURAN GARDU'!$A:$BS,53,0)</f>
        <v>#N/A</v>
      </c>
      <c r="BJ885" s="17" t="e">
        <f>VLOOKUP($E885,'DATA PENGUKURAN GARDU'!$A:$BS,54,0)</f>
        <v>#N/A</v>
      </c>
      <c r="BK885" s="20" t="e">
        <f t="shared" si="444"/>
        <v>#N/A</v>
      </c>
      <c r="BL885" s="20" t="e">
        <f t="shared" si="445"/>
        <v>#N/A</v>
      </c>
      <c r="BM885" s="20" t="e">
        <f t="shared" si="446"/>
        <v>#N/A</v>
      </c>
      <c r="BN885" s="25" t="e">
        <f t="shared" si="447"/>
        <v>#N/A</v>
      </c>
      <c r="BO885" s="26" t="str">
        <f t="shared" si="448"/>
        <v>0</v>
      </c>
      <c r="BP885" s="21" t="e">
        <f t="shared" si="449"/>
        <v>#VALUE!</v>
      </c>
      <c r="BQ885" s="20" t="e">
        <f t="shared" si="450"/>
        <v>#N/A</v>
      </c>
      <c r="BR885" s="20" t="e">
        <v>#N/A</v>
      </c>
      <c r="BS885" s="9" t="e">
        <v>#N/A</v>
      </c>
      <c r="BT885" s="2" t="e">
        <f t="shared" si="451"/>
        <v>#VALUE!</v>
      </c>
      <c r="BU885" s="2" t="e">
        <f t="shared" si="434"/>
        <v>#N/A</v>
      </c>
      <c r="BV885" s="2" t="e">
        <f t="shared" si="435"/>
        <v>#N/A</v>
      </c>
    </row>
    <row r="886" s="2" customFormat="1" ht="22.95" customHeight="1" spans="1:74">
      <c r="A886" s="9" t="str">
        <f t="shared" si="436"/>
        <v>NL 051Induk</v>
      </c>
      <c r="B886" s="9" t="str">
        <f t="shared" si="437"/>
        <v>NL 051jurusan 1</v>
      </c>
      <c r="C886" s="9" t="str">
        <f t="shared" si="438"/>
        <v>NL 051jurusan 2</v>
      </c>
      <c r="D886" s="9" t="str">
        <f t="shared" si="439"/>
        <v>NL 051jurusan 3</v>
      </c>
      <c r="E886" s="9" t="str">
        <f t="shared" si="440"/>
        <v>NL 051jurusan 4</v>
      </c>
      <c r="F886" s="10" t="s">
        <v>324</v>
      </c>
      <c r="G886" s="10" t="s">
        <v>101</v>
      </c>
      <c r="H886" s="10" t="s">
        <v>1088</v>
      </c>
      <c r="I886" s="10" t="s">
        <v>11844</v>
      </c>
      <c r="J886" s="10" t="s">
        <v>11845</v>
      </c>
      <c r="K886" s="10" t="s">
        <v>7465</v>
      </c>
      <c r="L886" s="10"/>
      <c r="M886" s="10"/>
      <c r="N886" s="14">
        <f t="shared" si="441"/>
        <v>0</v>
      </c>
      <c r="O886" s="15" t="e">
        <f t="shared" si="442"/>
        <v>#VALUE!</v>
      </c>
      <c r="P886" s="15" t="e">
        <f t="shared" si="443"/>
        <v>#VALUE!</v>
      </c>
      <c r="Q886" s="17" t="e">
        <f>VLOOKUP($A886,'DATA PENGUKURAN GARDU'!$A:$BS,42,0)</f>
        <v>#N/A</v>
      </c>
      <c r="R886" s="18" t="e">
        <f t="shared" si="452"/>
        <v>#N/A</v>
      </c>
      <c r="S886" s="17" t="e">
        <f>VLOOKUP($A886,'DATA PENGUKURAN GARDU'!$A:$BS,44,0)</f>
        <v>#N/A</v>
      </c>
      <c r="T886" s="18" t="e">
        <f t="shared" si="453"/>
        <v>#N/A</v>
      </c>
      <c r="U886" s="17" t="e">
        <f>VLOOKUP($A886,'DATA PENGUKURAN GARDU'!$A:$BS,46,0)</f>
        <v>#N/A</v>
      </c>
      <c r="V886" s="18" t="e">
        <f t="shared" si="454"/>
        <v>#N/A</v>
      </c>
      <c r="W886" s="17" t="e">
        <f>VLOOKUP($A886,'DATA PENGUKURAN GARDU'!$A:$BS,48,0)</f>
        <v>#N/A</v>
      </c>
      <c r="X886" s="17" t="e">
        <f>VLOOKUP($A886,'DATA PENGUKURAN GARDU'!$A:$BS,53,0)</f>
        <v>#N/A</v>
      </c>
      <c r="Y886" s="17" t="e">
        <f>VLOOKUP($A886,'DATA PENGUKURAN GARDU'!$A:$BS,54,0)</f>
        <v>#N/A</v>
      </c>
      <c r="Z886" s="17" t="e">
        <f>VLOOKUP($A886,'DATA PENGUKURAN GARDU'!$A:$BS,55,0)</f>
        <v>#N/A</v>
      </c>
      <c r="AA886" s="20" t="e">
        <f>VLOOKUP($B886,'DATA PENGUKURAN GARDU'!$A:$BS,42,0)</f>
        <v>#N/A</v>
      </c>
      <c r="AB886" s="21" t="e">
        <f t="shared" si="455"/>
        <v>#N/A</v>
      </c>
      <c r="AC886" s="20" t="e">
        <f>VLOOKUP($B886,'DATA PENGUKURAN GARDU'!$A:$BS,44,0)</f>
        <v>#N/A</v>
      </c>
      <c r="AD886" s="21" t="e">
        <f t="shared" si="456"/>
        <v>#N/A</v>
      </c>
      <c r="AE886" s="20" t="e">
        <f>VLOOKUP($B886,'DATA PENGUKURAN GARDU'!$A:$BS,46,0)</f>
        <v>#N/A</v>
      </c>
      <c r="AF886" s="21" t="e">
        <f t="shared" si="457"/>
        <v>#N/A</v>
      </c>
      <c r="AG886" s="20" t="e">
        <f>VLOOKUP($B886,'DATA PENGUKURAN GARDU'!$A:$BS,46,0)</f>
        <v>#N/A</v>
      </c>
      <c r="AH886" s="20" t="e">
        <f>VLOOKUP($B886,'DATA PENGUKURAN GARDU'!$A:$BS,53,0)</f>
        <v>#N/A</v>
      </c>
      <c r="AI886" s="20" t="e">
        <f>VLOOKUP($B886,'DATA PENGUKURAN GARDU'!$A:$BS,54,0)</f>
        <v>#N/A</v>
      </c>
      <c r="AJ886" s="17" t="e">
        <f>VLOOKUP($C886,'DATA PENGUKURAN GARDU'!$A:$BS,42,0)</f>
        <v>#N/A</v>
      </c>
      <c r="AK886" s="23" t="e">
        <f t="shared" si="458"/>
        <v>#N/A</v>
      </c>
      <c r="AL886" s="17" t="e">
        <f>VLOOKUP($C886,'DATA PENGUKURAN GARDU'!$A:$BS,44,0)</f>
        <v>#N/A</v>
      </c>
      <c r="AM886" s="23" t="e">
        <f t="shared" si="459"/>
        <v>#N/A</v>
      </c>
      <c r="AN886" s="17" t="e">
        <f>VLOOKUP($C886,'DATA PENGUKURAN GARDU'!$A:$BS,46,0)</f>
        <v>#N/A</v>
      </c>
      <c r="AO886" s="23" t="e">
        <f t="shared" si="460"/>
        <v>#N/A</v>
      </c>
      <c r="AP886" s="17" t="e">
        <f>VLOOKUP($C886,'DATA PENGUKURAN GARDU'!$A:$BS,46,0)</f>
        <v>#N/A</v>
      </c>
      <c r="AQ886" s="17" t="e">
        <f>VLOOKUP($C886,'DATA PENGUKURAN GARDU'!$A:$BS,53,0)</f>
        <v>#N/A</v>
      </c>
      <c r="AR886" s="17" t="e">
        <f>VLOOKUP($C886,'DATA PENGUKURAN GARDU'!$A:$BS,54,0)</f>
        <v>#N/A</v>
      </c>
      <c r="AS886" s="20" t="e">
        <f>VLOOKUP($D886,'DATA PENGUKURAN GARDU'!$A:$BS,42,0)</f>
        <v>#N/A</v>
      </c>
      <c r="AT886" s="21" t="e">
        <f t="shared" si="461"/>
        <v>#N/A</v>
      </c>
      <c r="AU886" s="20" t="e">
        <f>VLOOKUP($D886,'DATA PENGUKURAN GARDU'!$A:$BS,44,0)</f>
        <v>#N/A</v>
      </c>
      <c r="AV886" s="21" t="e">
        <f t="shared" si="462"/>
        <v>#N/A</v>
      </c>
      <c r="AW886" s="20" t="e">
        <f>VLOOKUP($D886,'DATA PENGUKURAN GARDU'!$A:$BS,46,0)</f>
        <v>#N/A</v>
      </c>
      <c r="AX886" s="21" t="e">
        <f t="shared" si="463"/>
        <v>#N/A</v>
      </c>
      <c r="AY886" s="20" t="e">
        <f>VLOOKUP($D886,'DATA PENGUKURAN GARDU'!$A:$BS,46,0)</f>
        <v>#N/A</v>
      </c>
      <c r="AZ886" s="20" t="e">
        <f>VLOOKUP($D886,'DATA PENGUKURAN GARDU'!$A:$BS,53,0)</f>
        <v>#N/A</v>
      </c>
      <c r="BA886" s="20" t="e">
        <f>VLOOKUP($D886,'DATA PENGUKURAN GARDU'!$A:$BS,54,0)</f>
        <v>#N/A</v>
      </c>
      <c r="BB886" s="17" t="e">
        <f>VLOOKUP($E886,'DATA PENGUKURAN GARDU'!$A:$BS,42,0)</f>
        <v>#N/A</v>
      </c>
      <c r="BC886" s="23" t="e">
        <f t="shared" si="464"/>
        <v>#N/A</v>
      </c>
      <c r="BD886" s="17" t="e">
        <f>VLOOKUP($E886,'DATA PENGUKURAN GARDU'!$A:$BS,44,0)</f>
        <v>#N/A</v>
      </c>
      <c r="BE886" s="23" t="e">
        <f t="shared" si="465"/>
        <v>#N/A</v>
      </c>
      <c r="BF886" s="17" t="e">
        <f>VLOOKUP($E886,'DATA PENGUKURAN GARDU'!$A:$BS,46,0)</f>
        <v>#N/A</v>
      </c>
      <c r="BG886" s="23" t="e">
        <f t="shared" si="466"/>
        <v>#N/A</v>
      </c>
      <c r="BH886" s="17" t="e">
        <f>VLOOKUP($E886,'DATA PENGUKURAN GARDU'!$A:$BS,46,0)</f>
        <v>#N/A</v>
      </c>
      <c r="BI886" s="17" t="e">
        <f>VLOOKUP($E886,'DATA PENGUKURAN GARDU'!$A:$BS,53,0)</f>
        <v>#N/A</v>
      </c>
      <c r="BJ886" s="17" t="e">
        <f>VLOOKUP($E886,'DATA PENGUKURAN GARDU'!$A:$BS,54,0)</f>
        <v>#N/A</v>
      </c>
      <c r="BK886" s="20" t="e">
        <f t="shared" si="444"/>
        <v>#N/A</v>
      </c>
      <c r="BL886" s="20" t="e">
        <f t="shared" si="445"/>
        <v>#N/A</v>
      </c>
      <c r="BM886" s="20" t="e">
        <f t="shared" si="446"/>
        <v>#N/A</v>
      </c>
      <c r="BN886" s="25" t="e">
        <f t="shared" si="447"/>
        <v>#N/A</v>
      </c>
      <c r="BO886" s="26" t="str">
        <f t="shared" si="448"/>
        <v>0</v>
      </c>
      <c r="BP886" s="21" t="e">
        <f t="shared" si="449"/>
        <v>#VALUE!</v>
      </c>
      <c r="BQ886" s="20" t="e">
        <f t="shared" si="450"/>
        <v>#N/A</v>
      </c>
      <c r="BR886" s="20" t="e">
        <v>#N/A</v>
      </c>
      <c r="BS886" s="9" t="e">
        <v>#N/A</v>
      </c>
      <c r="BT886" s="2" t="e">
        <f t="shared" si="451"/>
        <v>#VALUE!</v>
      </c>
      <c r="BU886" s="2" t="e">
        <f t="shared" si="434"/>
        <v>#N/A</v>
      </c>
      <c r="BV886" s="2" t="e">
        <f t="shared" si="435"/>
        <v>#N/A</v>
      </c>
    </row>
    <row r="887" s="2" customFormat="1" ht="22.95" customHeight="1" spans="1:74">
      <c r="A887" s="9" t="str">
        <f t="shared" si="436"/>
        <v>M 41Induk</v>
      </c>
      <c r="B887" s="9" t="str">
        <f t="shared" si="437"/>
        <v>M 41jurusan 1</v>
      </c>
      <c r="C887" s="9" t="str">
        <f t="shared" si="438"/>
        <v>M 41jurusan 2</v>
      </c>
      <c r="D887" s="9" t="str">
        <f t="shared" si="439"/>
        <v>M 41jurusan 3</v>
      </c>
      <c r="E887" s="9" t="str">
        <f t="shared" si="440"/>
        <v>M 41jurusan 4</v>
      </c>
      <c r="F887" s="10" t="s">
        <v>131</v>
      </c>
      <c r="G887" s="10" t="s">
        <v>131</v>
      </c>
      <c r="H887" s="10" t="s">
        <v>1089</v>
      </c>
      <c r="I887" s="10" t="s">
        <v>11846</v>
      </c>
      <c r="J887" s="10" t="s">
        <v>11847</v>
      </c>
      <c r="K887" s="10" t="s">
        <v>7465</v>
      </c>
      <c r="L887" s="10"/>
      <c r="M887" s="10"/>
      <c r="N887" s="14">
        <f t="shared" si="441"/>
        <v>0</v>
      </c>
      <c r="O887" s="15" t="e">
        <f t="shared" si="442"/>
        <v>#VALUE!</v>
      </c>
      <c r="P887" s="15" t="e">
        <f t="shared" si="443"/>
        <v>#VALUE!</v>
      </c>
      <c r="Q887" s="17" t="e">
        <f>VLOOKUP($A887,'DATA PENGUKURAN GARDU'!$A:$BS,42,0)</f>
        <v>#N/A</v>
      </c>
      <c r="R887" s="18" t="e">
        <f t="shared" si="452"/>
        <v>#N/A</v>
      </c>
      <c r="S887" s="17" t="e">
        <f>VLOOKUP($A887,'DATA PENGUKURAN GARDU'!$A:$BS,44,0)</f>
        <v>#N/A</v>
      </c>
      <c r="T887" s="18" t="e">
        <f t="shared" si="453"/>
        <v>#N/A</v>
      </c>
      <c r="U887" s="17" t="e">
        <f>VLOOKUP($A887,'DATA PENGUKURAN GARDU'!$A:$BS,46,0)</f>
        <v>#N/A</v>
      </c>
      <c r="V887" s="18" t="e">
        <f t="shared" si="454"/>
        <v>#N/A</v>
      </c>
      <c r="W887" s="17" t="e">
        <f>VLOOKUP($A887,'DATA PENGUKURAN GARDU'!$A:$BS,48,0)</f>
        <v>#N/A</v>
      </c>
      <c r="X887" s="17" t="e">
        <f>VLOOKUP($A887,'DATA PENGUKURAN GARDU'!$A:$BS,53,0)</f>
        <v>#N/A</v>
      </c>
      <c r="Y887" s="17" t="e">
        <f>VLOOKUP($A887,'DATA PENGUKURAN GARDU'!$A:$BS,54,0)</f>
        <v>#N/A</v>
      </c>
      <c r="Z887" s="17" t="e">
        <f>VLOOKUP($A887,'DATA PENGUKURAN GARDU'!$A:$BS,55,0)</f>
        <v>#N/A</v>
      </c>
      <c r="AA887" s="20" t="e">
        <f>VLOOKUP($B887,'DATA PENGUKURAN GARDU'!$A:$BS,42,0)</f>
        <v>#N/A</v>
      </c>
      <c r="AB887" s="21" t="e">
        <f t="shared" si="455"/>
        <v>#N/A</v>
      </c>
      <c r="AC887" s="20" t="e">
        <f>VLOOKUP($B887,'DATA PENGUKURAN GARDU'!$A:$BS,44,0)</f>
        <v>#N/A</v>
      </c>
      <c r="AD887" s="21" t="e">
        <f t="shared" si="456"/>
        <v>#N/A</v>
      </c>
      <c r="AE887" s="20" t="e">
        <f>VLOOKUP($B887,'DATA PENGUKURAN GARDU'!$A:$BS,46,0)</f>
        <v>#N/A</v>
      </c>
      <c r="AF887" s="21" t="e">
        <f t="shared" si="457"/>
        <v>#N/A</v>
      </c>
      <c r="AG887" s="20" t="e">
        <f>VLOOKUP($B887,'DATA PENGUKURAN GARDU'!$A:$BS,46,0)</f>
        <v>#N/A</v>
      </c>
      <c r="AH887" s="20" t="e">
        <f>VLOOKUP($B887,'DATA PENGUKURAN GARDU'!$A:$BS,53,0)</f>
        <v>#N/A</v>
      </c>
      <c r="AI887" s="20" t="e">
        <f>VLOOKUP($B887,'DATA PENGUKURAN GARDU'!$A:$BS,54,0)</f>
        <v>#N/A</v>
      </c>
      <c r="AJ887" s="17" t="e">
        <f>VLOOKUP($C887,'DATA PENGUKURAN GARDU'!$A:$BS,42,0)</f>
        <v>#N/A</v>
      </c>
      <c r="AK887" s="23" t="e">
        <f t="shared" si="458"/>
        <v>#N/A</v>
      </c>
      <c r="AL887" s="17" t="e">
        <f>VLOOKUP($C887,'DATA PENGUKURAN GARDU'!$A:$BS,44,0)</f>
        <v>#N/A</v>
      </c>
      <c r="AM887" s="23" t="e">
        <f t="shared" si="459"/>
        <v>#N/A</v>
      </c>
      <c r="AN887" s="17" t="e">
        <f>VLOOKUP($C887,'DATA PENGUKURAN GARDU'!$A:$BS,46,0)</f>
        <v>#N/A</v>
      </c>
      <c r="AO887" s="23" t="e">
        <f t="shared" si="460"/>
        <v>#N/A</v>
      </c>
      <c r="AP887" s="17" t="e">
        <f>VLOOKUP($C887,'DATA PENGUKURAN GARDU'!$A:$BS,46,0)</f>
        <v>#N/A</v>
      </c>
      <c r="AQ887" s="17" t="e">
        <f>VLOOKUP($C887,'DATA PENGUKURAN GARDU'!$A:$BS,53,0)</f>
        <v>#N/A</v>
      </c>
      <c r="AR887" s="17" t="e">
        <f>VLOOKUP($C887,'DATA PENGUKURAN GARDU'!$A:$BS,54,0)</f>
        <v>#N/A</v>
      </c>
      <c r="AS887" s="20" t="e">
        <f>VLOOKUP($D887,'DATA PENGUKURAN GARDU'!$A:$BS,42,0)</f>
        <v>#N/A</v>
      </c>
      <c r="AT887" s="21" t="e">
        <f t="shared" si="461"/>
        <v>#N/A</v>
      </c>
      <c r="AU887" s="20" t="e">
        <f>VLOOKUP($D887,'DATA PENGUKURAN GARDU'!$A:$BS,44,0)</f>
        <v>#N/A</v>
      </c>
      <c r="AV887" s="21" t="e">
        <f t="shared" si="462"/>
        <v>#N/A</v>
      </c>
      <c r="AW887" s="20" t="e">
        <f>VLOOKUP($D887,'DATA PENGUKURAN GARDU'!$A:$BS,46,0)</f>
        <v>#N/A</v>
      </c>
      <c r="AX887" s="21" t="e">
        <f t="shared" si="463"/>
        <v>#N/A</v>
      </c>
      <c r="AY887" s="20" t="e">
        <f>VLOOKUP($D887,'DATA PENGUKURAN GARDU'!$A:$BS,46,0)</f>
        <v>#N/A</v>
      </c>
      <c r="AZ887" s="20" t="e">
        <f>VLOOKUP($D887,'DATA PENGUKURAN GARDU'!$A:$BS,53,0)</f>
        <v>#N/A</v>
      </c>
      <c r="BA887" s="20" t="e">
        <f>VLOOKUP($D887,'DATA PENGUKURAN GARDU'!$A:$BS,54,0)</f>
        <v>#N/A</v>
      </c>
      <c r="BB887" s="17" t="e">
        <f>VLOOKUP($E887,'DATA PENGUKURAN GARDU'!$A:$BS,42,0)</f>
        <v>#N/A</v>
      </c>
      <c r="BC887" s="23" t="e">
        <f t="shared" si="464"/>
        <v>#N/A</v>
      </c>
      <c r="BD887" s="17" t="e">
        <f>VLOOKUP($E887,'DATA PENGUKURAN GARDU'!$A:$BS,44,0)</f>
        <v>#N/A</v>
      </c>
      <c r="BE887" s="23" t="e">
        <f t="shared" si="465"/>
        <v>#N/A</v>
      </c>
      <c r="BF887" s="17" t="e">
        <f>VLOOKUP($E887,'DATA PENGUKURAN GARDU'!$A:$BS,46,0)</f>
        <v>#N/A</v>
      </c>
      <c r="BG887" s="23" t="e">
        <f t="shared" si="466"/>
        <v>#N/A</v>
      </c>
      <c r="BH887" s="17" t="e">
        <f>VLOOKUP($E887,'DATA PENGUKURAN GARDU'!$A:$BS,46,0)</f>
        <v>#N/A</v>
      </c>
      <c r="BI887" s="17" t="e">
        <f>VLOOKUP($E887,'DATA PENGUKURAN GARDU'!$A:$BS,53,0)</f>
        <v>#N/A</v>
      </c>
      <c r="BJ887" s="17" t="e">
        <f>VLOOKUP($E887,'DATA PENGUKURAN GARDU'!$A:$BS,54,0)</f>
        <v>#N/A</v>
      </c>
      <c r="BK887" s="20" t="e">
        <f t="shared" si="444"/>
        <v>#N/A</v>
      </c>
      <c r="BL887" s="20" t="e">
        <f t="shared" si="445"/>
        <v>#N/A</v>
      </c>
      <c r="BM887" s="20" t="e">
        <f t="shared" si="446"/>
        <v>#N/A</v>
      </c>
      <c r="BN887" s="25" t="e">
        <f t="shared" si="447"/>
        <v>#N/A</v>
      </c>
      <c r="BO887" s="26" t="str">
        <f t="shared" si="448"/>
        <v>0</v>
      </c>
      <c r="BP887" s="21" t="e">
        <f t="shared" si="449"/>
        <v>#VALUE!</v>
      </c>
      <c r="BQ887" s="20" t="e">
        <f t="shared" si="450"/>
        <v>#N/A</v>
      </c>
      <c r="BR887" s="20" t="e">
        <v>#N/A</v>
      </c>
      <c r="BS887" s="9" t="e">
        <v>#N/A</v>
      </c>
      <c r="BT887" s="2" t="e">
        <f t="shared" si="451"/>
        <v>#VALUE!</v>
      </c>
      <c r="BU887" s="2" t="e">
        <f t="shared" si="434"/>
        <v>#N/A</v>
      </c>
      <c r="BV887" s="2" t="e">
        <f t="shared" si="435"/>
        <v>#N/A</v>
      </c>
    </row>
    <row r="888" s="2" customFormat="1" ht="22.95" customHeight="1" spans="1:74">
      <c r="A888" s="9" t="str">
        <f t="shared" si="436"/>
        <v>M 44Induk</v>
      </c>
      <c r="B888" s="9" t="str">
        <f t="shared" si="437"/>
        <v>M 44jurusan 1</v>
      </c>
      <c r="C888" s="9" t="str">
        <f t="shared" si="438"/>
        <v>M 44jurusan 2</v>
      </c>
      <c r="D888" s="9" t="str">
        <f t="shared" si="439"/>
        <v>M 44jurusan 3</v>
      </c>
      <c r="E888" s="9" t="str">
        <f t="shared" si="440"/>
        <v>M 44jurusan 4</v>
      </c>
      <c r="F888" s="10" t="s">
        <v>131</v>
      </c>
      <c r="G888" s="10" t="s">
        <v>131</v>
      </c>
      <c r="H888" s="10" t="s">
        <v>1090</v>
      </c>
      <c r="I888" s="10" t="s">
        <v>11848</v>
      </c>
      <c r="J888" s="10" t="s">
        <v>11849</v>
      </c>
      <c r="K888" s="10" t="s">
        <v>7465</v>
      </c>
      <c r="L888" s="10"/>
      <c r="M888" s="10"/>
      <c r="N888" s="14">
        <f t="shared" si="441"/>
        <v>0</v>
      </c>
      <c r="O888" s="15" t="e">
        <f t="shared" si="442"/>
        <v>#VALUE!</v>
      </c>
      <c r="P888" s="15" t="e">
        <f t="shared" si="443"/>
        <v>#VALUE!</v>
      </c>
      <c r="Q888" s="17" t="e">
        <f>VLOOKUP($A888,'DATA PENGUKURAN GARDU'!$A:$BS,42,0)</f>
        <v>#N/A</v>
      </c>
      <c r="R888" s="18" t="e">
        <f t="shared" si="452"/>
        <v>#N/A</v>
      </c>
      <c r="S888" s="17" t="e">
        <f>VLOOKUP($A888,'DATA PENGUKURAN GARDU'!$A:$BS,44,0)</f>
        <v>#N/A</v>
      </c>
      <c r="T888" s="18" t="e">
        <f t="shared" si="453"/>
        <v>#N/A</v>
      </c>
      <c r="U888" s="17" t="e">
        <f>VLOOKUP($A888,'DATA PENGUKURAN GARDU'!$A:$BS,46,0)</f>
        <v>#N/A</v>
      </c>
      <c r="V888" s="18" t="e">
        <f t="shared" si="454"/>
        <v>#N/A</v>
      </c>
      <c r="W888" s="17" t="e">
        <f>VLOOKUP($A888,'DATA PENGUKURAN GARDU'!$A:$BS,48,0)</f>
        <v>#N/A</v>
      </c>
      <c r="X888" s="17" t="e">
        <f>VLOOKUP($A888,'DATA PENGUKURAN GARDU'!$A:$BS,53,0)</f>
        <v>#N/A</v>
      </c>
      <c r="Y888" s="17" t="e">
        <f>VLOOKUP($A888,'DATA PENGUKURAN GARDU'!$A:$BS,54,0)</f>
        <v>#N/A</v>
      </c>
      <c r="Z888" s="17" t="e">
        <f>VLOOKUP($A888,'DATA PENGUKURAN GARDU'!$A:$BS,55,0)</f>
        <v>#N/A</v>
      </c>
      <c r="AA888" s="20" t="e">
        <f>VLOOKUP($B888,'DATA PENGUKURAN GARDU'!$A:$BS,42,0)</f>
        <v>#N/A</v>
      </c>
      <c r="AB888" s="21" t="e">
        <f t="shared" si="455"/>
        <v>#N/A</v>
      </c>
      <c r="AC888" s="20" t="e">
        <f>VLOOKUP($B888,'DATA PENGUKURAN GARDU'!$A:$BS,44,0)</f>
        <v>#N/A</v>
      </c>
      <c r="AD888" s="21" t="e">
        <f t="shared" si="456"/>
        <v>#N/A</v>
      </c>
      <c r="AE888" s="20" t="e">
        <f>VLOOKUP($B888,'DATA PENGUKURAN GARDU'!$A:$BS,46,0)</f>
        <v>#N/A</v>
      </c>
      <c r="AF888" s="21" t="e">
        <f t="shared" si="457"/>
        <v>#N/A</v>
      </c>
      <c r="AG888" s="20" t="e">
        <f>VLOOKUP($B888,'DATA PENGUKURAN GARDU'!$A:$BS,46,0)</f>
        <v>#N/A</v>
      </c>
      <c r="AH888" s="20" t="e">
        <f>VLOOKUP($B888,'DATA PENGUKURAN GARDU'!$A:$BS,53,0)</f>
        <v>#N/A</v>
      </c>
      <c r="AI888" s="20" t="e">
        <f>VLOOKUP($B888,'DATA PENGUKURAN GARDU'!$A:$BS,54,0)</f>
        <v>#N/A</v>
      </c>
      <c r="AJ888" s="17" t="e">
        <f>VLOOKUP($C888,'DATA PENGUKURAN GARDU'!$A:$BS,42,0)</f>
        <v>#N/A</v>
      </c>
      <c r="AK888" s="23" t="e">
        <f t="shared" si="458"/>
        <v>#N/A</v>
      </c>
      <c r="AL888" s="17" t="e">
        <f>VLOOKUP($C888,'DATA PENGUKURAN GARDU'!$A:$BS,44,0)</f>
        <v>#N/A</v>
      </c>
      <c r="AM888" s="23" t="e">
        <f t="shared" si="459"/>
        <v>#N/A</v>
      </c>
      <c r="AN888" s="17" t="e">
        <f>VLOOKUP($C888,'DATA PENGUKURAN GARDU'!$A:$BS,46,0)</f>
        <v>#N/A</v>
      </c>
      <c r="AO888" s="23" t="e">
        <f t="shared" si="460"/>
        <v>#N/A</v>
      </c>
      <c r="AP888" s="17" t="e">
        <f>VLOOKUP($C888,'DATA PENGUKURAN GARDU'!$A:$BS,46,0)</f>
        <v>#N/A</v>
      </c>
      <c r="AQ888" s="17" t="e">
        <f>VLOOKUP($C888,'DATA PENGUKURAN GARDU'!$A:$BS,53,0)</f>
        <v>#N/A</v>
      </c>
      <c r="AR888" s="17" t="e">
        <f>VLOOKUP($C888,'DATA PENGUKURAN GARDU'!$A:$BS,54,0)</f>
        <v>#N/A</v>
      </c>
      <c r="AS888" s="20" t="e">
        <f>VLOOKUP($D888,'DATA PENGUKURAN GARDU'!$A:$BS,42,0)</f>
        <v>#N/A</v>
      </c>
      <c r="AT888" s="21" t="e">
        <f t="shared" si="461"/>
        <v>#N/A</v>
      </c>
      <c r="AU888" s="20" t="e">
        <f>VLOOKUP($D888,'DATA PENGUKURAN GARDU'!$A:$BS,44,0)</f>
        <v>#N/A</v>
      </c>
      <c r="AV888" s="21" t="e">
        <f t="shared" si="462"/>
        <v>#N/A</v>
      </c>
      <c r="AW888" s="20" t="e">
        <f>VLOOKUP($D888,'DATA PENGUKURAN GARDU'!$A:$BS,46,0)</f>
        <v>#N/A</v>
      </c>
      <c r="AX888" s="21" t="e">
        <f t="shared" si="463"/>
        <v>#N/A</v>
      </c>
      <c r="AY888" s="20" t="e">
        <f>VLOOKUP($D888,'DATA PENGUKURAN GARDU'!$A:$BS,46,0)</f>
        <v>#N/A</v>
      </c>
      <c r="AZ888" s="20" t="e">
        <f>VLOOKUP($D888,'DATA PENGUKURAN GARDU'!$A:$BS,53,0)</f>
        <v>#N/A</v>
      </c>
      <c r="BA888" s="20" t="e">
        <f>VLOOKUP($D888,'DATA PENGUKURAN GARDU'!$A:$BS,54,0)</f>
        <v>#N/A</v>
      </c>
      <c r="BB888" s="17" t="e">
        <f>VLOOKUP($E888,'DATA PENGUKURAN GARDU'!$A:$BS,42,0)</f>
        <v>#N/A</v>
      </c>
      <c r="BC888" s="23" t="e">
        <f t="shared" si="464"/>
        <v>#N/A</v>
      </c>
      <c r="BD888" s="17" t="e">
        <f>VLOOKUP($E888,'DATA PENGUKURAN GARDU'!$A:$BS,44,0)</f>
        <v>#N/A</v>
      </c>
      <c r="BE888" s="23" t="e">
        <f t="shared" si="465"/>
        <v>#N/A</v>
      </c>
      <c r="BF888" s="17" t="e">
        <f>VLOOKUP($E888,'DATA PENGUKURAN GARDU'!$A:$BS,46,0)</f>
        <v>#N/A</v>
      </c>
      <c r="BG888" s="23" t="e">
        <f t="shared" si="466"/>
        <v>#N/A</v>
      </c>
      <c r="BH888" s="17" t="e">
        <f>VLOOKUP($E888,'DATA PENGUKURAN GARDU'!$A:$BS,46,0)</f>
        <v>#N/A</v>
      </c>
      <c r="BI888" s="17" t="e">
        <f>VLOOKUP($E888,'DATA PENGUKURAN GARDU'!$A:$BS,53,0)</f>
        <v>#N/A</v>
      </c>
      <c r="BJ888" s="17" t="e">
        <f>VLOOKUP($E888,'DATA PENGUKURAN GARDU'!$A:$BS,54,0)</f>
        <v>#N/A</v>
      </c>
      <c r="BK888" s="20" t="e">
        <f t="shared" si="444"/>
        <v>#N/A</v>
      </c>
      <c r="BL888" s="20" t="e">
        <f t="shared" si="445"/>
        <v>#N/A</v>
      </c>
      <c r="BM888" s="20" t="e">
        <f t="shared" si="446"/>
        <v>#N/A</v>
      </c>
      <c r="BN888" s="25" t="e">
        <f t="shared" si="447"/>
        <v>#N/A</v>
      </c>
      <c r="BO888" s="26" t="str">
        <f t="shared" si="448"/>
        <v>0</v>
      </c>
      <c r="BP888" s="21" t="e">
        <f t="shared" si="449"/>
        <v>#VALUE!</v>
      </c>
      <c r="BQ888" s="20" t="e">
        <f t="shared" si="450"/>
        <v>#N/A</v>
      </c>
      <c r="BR888" s="20" t="e">
        <v>#N/A</v>
      </c>
      <c r="BS888" s="9" t="e">
        <v>#N/A</v>
      </c>
      <c r="BT888" s="2" t="e">
        <f t="shared" si="451"/>
        <v>#VALUE!</v>
      </c>
      <c r="BU888" s="2" t="e">
        <f t="shared" si="434"/>
        <v>#N/A</v>
      </c>
      <c r="BV888" s="2" t="e">
        <f t="shared" si="435"/>
        <v>#N/A</v>
      </c>
    </row>
    <row r="889" s="2" customFormat="1" ht="22.95" customHeight="1" spans="1:74">
      <c r="A889" s="9" t="str">
        <f t="shared" si="436"/>
        <v>M 149Induk</v>
      </c>
      <c r="B889" s="9" t="str">
        <f t="shared" si="437"/>
        <v>M 149jurusan 1</v>
      </c>
      <c r="C889" s="9" t="str">
        <f t="shared" si="438"/>
        <v>M 149jurusan 2</v>
      </c>
      <c r="D889" s="9" t="str">
        <f t="shared" si="439"/>
        <v>M 149jurusan 3</v>
      </c>
      <c r="E889" s="9" t="str">
        <f t="shared" si="440"/>
        <v>M 149jurusan 4</v>
      </c>
      <c r="F889" s="10" t="s">
        <v>131</v>
      </c>
      <c r="G889" s="10" t="s">
        <v>131</v>
      </c>
      <c r="H889" s="10" t="s">
        <v>1091</v>
      </c>
      <c r="I889" s="10" t="s">
        <v>11850</v>
      </c>
      <c r="J889" s="10" t="s">
        <v>11851</v>
      </c>
      <c r="K889" s="10" t="s">
        <v>7465</v>
      </c>
      <c r="L889" s="10"/>
      <c r="M889" s="10"/>
      <c r="N889" s="14">
        <f t="shared" si="441"/>
        <v>0</v>
      </c>
      <c r="O889" s="15" t="e">
        <f t="shared" si="442"/>
        <v>#VALUE!</v>
      </c>
      <c r="P889" s="15" t="e">
        <f t="shared" si="443"/>
        <v>#VALUE!</v>
      </c>
      <c r="Q889" s="17" t="e">
        <f>VLOOKUP($A889,'DATA PENGUKURAN GARDU'!$A:$BS,42,0)</f>
        <v>#N/A</v>
      </c>
      <c r="R889" s="18" t="e">
        <f t="shared" si="452"/>
        <v>#N/A</v>
      </c>
      <c r="S889" s="17" t="e">
        <f>VLOOKUP($A889,'DATA PENGUKURAN GARDU'!$A:$BS,44,0)</f>
        <v>#N/A</v>
      </c>
      <c r="T889" s="18" t="e">
        <f t="shared" si="453"/>
        <v>#N/A</v>
      </c>
      <c r="U889" s="17" t="e">
        <f>VLOOKUP($A889,'DATA PENGUKURAN GARDU'!$A:$BS,46,0)</f>
        <v>#N/A</v>
      </c>
      <c r="V889" s="18" t="e">
        <f t="shared" si="454"/>
        <v>#N/A</v>
      </c>
      <c r="W889" s="17" t="e">
        <f>VLOOKUP($A889,'DATA PENGUKURAN GARDU'!$A:$BS,48,0)</f>
        <v>#N/A</v>
      </c>
      <c r="X889" s="17" t="e">
        <f>VLOOKUP($A889,'DATA PENGUKURAN GARDU'!$A:$BS,53,0)</f>
        <v>#N/A</v>
      </c>
      <c r="Y889" s="17" t="e">
        <f>VLOOKUP($A889,'DATA PENGUKURAN GARDU'!$A:$BS,54,0)</f>
        <v>#N/A</v>
      </c>
      <c r="Z889" s="17" t="e">
        <f>VLOOKUP($A889,'DATA PENGUKURAN GARDU'!$A:$BS,55,0)</f>
        <v>#N/A</v>
      </c>
      <c r="AA889" s="20" t="e">
        <f>VLOOKUP($B889,'DATA PENGUKURAN GARDU'!$A:$BS,42,0)</f>
        <v>#N/A</v>
      </c>
      <c r="AB889" s="21" t="e">
        <f t="shared" si="455"/>
        <v>#N/A</v>
      </c>
      <c r="AC889" s="20" t="e">
        <f>VLOOKUP($B889,'DATA PENGUKURAN GARDU'!$A:$BS,44,0)</f>
        <v>#N/A</v>
      </c>
      <c r="AD889" s="21" t="e">
        <f t="shared" si="456"/>
        <v>#N/A</v>
      </c>
      <c r="AE889" s="20" t="e">
        <f>VLOOKUP($B889,'DATA PENGUKURAN GARDU'!$A:$BS,46,0)</f>
        <v>#N/A</v>
      </c>
      <c r="AF889" s="21" t="e">
        <f t="shared" si="457"/>
        <v>#N/A</v>
      </c>
      <c r="AG889" s="20" t="e">
        <f>VLOOKUP($B889,'DATA PENGUKURAN GARDU'!$A:$BS,46,0)</f>
        <v>#N/A</v>
      </c>
      <c r="AH889" s="20" t="e">
        <f>VLOOKUP($B889,'DATA PENGUKURAN GARDU'!$A:$BS,53,0)</f>
        <v>#N/A</v>
      </c>
      <c r="AI889" s="20" t="e">
        <f>VLOOKUP($B889,'DATA PENGUKURAN GARDU'!$A:$BS,54,0)</f>
        <v>#N/A</v>
      </c>
      <c r="AJ889" s="17" t="e">
        <f>VLOOKUP($C889,'DATA PENGUKURAN GARDU'!$A:$BS,42,0)</f>
        <v>#N/A</v>
      </c>
      <c r="AK889" s="23" t="e">
        <f t="shared" si="458"/>
        <v>#N/A</v>
      </c>
      <c r="AL889" s="17" t="e">
        <f>VLOOKUP($C889,'DATA PENGUKURAN GARDU'!$A:$BS,44,0)</f>
        <v>#N/A</v>
      </c>
      <c r="AM889" s="23" t="e">
        <f t="shared" si="459"/>
        <v>#N/A</v>
      </c>
      <c r="AN889" s="17" t="e">
        <f>VLOOKUP($C889,'DATA PENGUKURAN GARDU'!$A:$BS,46,0)</f>
        <v>#N/A</v>
      </c>
      <c r="AO889" s="23" t="e">
        <f t="shared" si="460"/>
        <v>#N/A</v>
      </c>
      <c r="AP889" s="17" t="e">
        <f>VLOOKUP($C889,'DATA PENGUKURAN GARDU'!$A:$BS,46,0)</f>
        <v>#N/A</v>
      </c>
      <c r="AQ889" s="17" t="e">
        <f>VLOOKUP($C889,'DATA PENGUKURAN GARDU'!$A:$BS,53,0)</f>
        <v>#N/A</v>
      </c>
      <c r="AR889" s="17" t="e">
        <f>VLOOKUP($C889,'DATA PENGUKURAN GARDU'!$A:$BS,54,0)</f>
        <v>#N/A</v>
      </c>
      <c r="AS889" s="20" t="e">
        <f>VLOOKUP($D889,'DATA PENGUKURAN GARDU'!$A:$BS,42,0)</f>
        <v>#N/A</v>
      </c>
      <c r="AT889" s="21" t="e">
        <f t="shared" si="461"/>
        <v>#N/A</v>
      </c>
      <c r="AU889" s="20" t="e">
        <f>VLOOKUP($D889,'DATA PENGUKURAN GARDU'!$A:$BS,44,0)</f>
        <v>#N/A</v>
      </c>
      <c r="AV889" s="21" t="e">
        <f t="shared" si="462"/>
        <v>#N/A</v>
      </c>
      <c r="AW889" s="20" t="e">
        <f>VLOOKUP($D889,'DATA PENGUKURAN GARDU'!$A:$BS,46,0)</f>
        <v>#N/A</v>
      </c>
      <c r="AX889" s="21" t="e">
        <f t="shared" si="463"/>
        <v>#N/A</v>
      </c>
      <c r="AY889" s="20" t="e">
        <f>VLOOKUP($D889,'DATA PENGUKURAN GARDU'!$A:$BS,46,0)</f>
        <v>#N/A</v>
      </c>
      <c r="AZ889" s="20" t="e">
        <f>VLOOKUP($D889,'DATA PENGUKURAN GARDU'!$A:$BS,53,0)</f>
        <v>#N/A</v>
      </c>
      <c r="BA889" s="20" t="e">
        <f>VLOOKUP($D889,'DATA PENGUKURAN GARDU'!$A:$BS,54,0)</f>
        <v>#N/A</v>
      </c>
      <c r="BB889" s="17" t="e">
        <f>VLOOKUP($E889,'DATA PENGUKURAN GARDU'!$A:$BS,42,0)</f>
        <v>#N/A</v>
      </c>
      <c r="BC889" s="23" t="e">
        <f t="shared" si="464"/>
        <v>#N/A</v>
      </c>
      <c r="BD889" s="17" t="e">
        <f>VLOOKUP($E889,'DATA PENGUKURAN GARDU'!$A:$BS,44,0)</f>
        <v>#N/A</v>
      </c>
      <c r="BE889" s="23" t="e">
        <f t="shared" si="465"/>
        <v>#N/A</v>
      </c>
      <c r="BF889" s="17" t="e">
        <f>VLOOKUP($E889,'DATA PENGUKURAN GARDU'!$A:$BS,46,0)</f>
        <v>#N/A</v>
      </c>
      <c r="BG889" s="23" t="e">
        <f t="shared" si="466"/>
        <v>#N/A</v>
      </c>
      <c r="BH889" s="17" t="e">
        <f>VLOOKUP($E889,'DATA PENGUKURAN GARDU'!$A:$BS,46,0)</f>
        <v>#N/A</v>
      </c>
      <c r="BI889" s="17" t="e">
        <f>VLOOKUP($E889,'DATA PENGUKURAN GARDU'!$A:$BS,53,0)</f>
        <v>#N/A</v>
      </c>
      <c r="BJ889" s="17" t="e">
        <f>VLOOKUP($E889,'DATA PENGUKURAN GARDU'!$A:$BS,54,0)</f>
        <v>#N/A</v>
      </c>
      <c r="BK889" s="20" t="e">
        <f t="shared" si="444"/>
        <v>#N/A</v>
      </c>
      <c r="BL889" s="20" t="e">
        <f t="shared" si="445"/>
        <v>#N/A</v>
      </c>
      <c r="BM889" s="20" t="e">
        <f t="shared" si="446"/>
        <v>#N/A</v>
      </c>
      <c r="BN889" s="25" t="e">
        <f t="shared" si="447"/>
        <v>#N/A</v>
      </c>
      <c r="BO889" s="26" t="str">
        <f t="shared" si="448"/>
        <v>0</v>
      </c>
      <c r="BP889" s="21" t="e">
        <f t="shared" si="449"/>
        <v>#VALUE!</v>
      </c>
      <c r="BQ889" s="20" t="e">
        <f t="shared" si="450"/>
        <v>#N/A</v>
      </c>
      <c r="BR889" s="20" t="e">
        <v>#N/A</v>
      </c>
      <c r="BS889" s="9" t="e">
        <v>#N/A</v>
      </c>
      <c r="BT889" s="2" t="e">
        <f t="shared" si="451"/>
        <v>#VALUE!</v>
      </c>
      <c r="BU889" s="2" t="e">
        <f t="shared" si="434"/>
        <v>#N/A</v>
      </c>
      <c r="BV889" s="2" t="e">
        <f t="shared" si="435"/>
        <v>#N/A</v>
      </c>
    </row>
    <row r="890" s="2" customFormat="1" ht="22.95" customHeight="1" spans="1:74">
      <c r="A890" s="9" t="str">
        <f t="shared" si="436"/>
        <v>M 154Induk</v>
      </c>
      <c r="B890" s="9" t="str">
        <f t="shared" si="437"/>
        <v>M 154jurusan 1</v>
      </c>
      <c r="C890" s="9" t="str">
        <f t="shared" si="438"/>
        <v>M 154jurusan 2</v>
      </c>
      <c r="D890" s="9" t="str">
        <f t="shared" si="439"/>
        <v>M 154jurusan 3</v>
      </c>
      <c r="E890" s="9" t="str">
        <f t="shared" si="440"/>
        <v>M 154jurusan 4</v>
      </c>
      <c r="F890" s="10" t="s">
        <v>131</v>
      </c>
      <c r="G890" s="10" t="s">
        <v>131</v>
      </c>
      <c r="H890" s="10" t="s">
        <v>1092</v>
      </c>
      <c r="I890" s="10" t="s">
        <v>11852</v>
      </c>
      <c r="J890" s="10" t="s">
        <v>11853</v>
      </c>
      <c r="K890" s="10" t="s">
        <v>7465</v>
      </c>
      <c r="L890" s="10"/>
      <c r="M890" s="10"/>
      <c r="N890" s="14">
        <f t="shared" si="441"/>
        <v>0</v>
      </c>
      <c r="O890" s="15" t="e">
        <f t="shared" si="442"/>
        <v>#VALUE!</v>
      </c>
      <c r="P890" s="15" t="e">
        <f t="shared" si="443"/>
        <v>#VALUE!</v>
      </c>
      <c r="Q890" s="17" t="e">
        <f>VLOOKUP($A890,'DATA PENGUKURAN GARDU'!$A:$BS,42,0)</f>
        <v>#N/A</v>
      </c>
      <c r="R890" s="18" t="e">
        <f t="shared" si="452"/>
        <v>#N/A</v>
      </c>
      <c r="S890" s="17" t="e">
        <f>VLOOKUP($A890,'DATA PENGUKURAN GARDU'!$A:$BS,44,0)</f>
        <v>#N/A</v>
      </c>
      <c r="T890" s="18" t="e">
        <f t="shared" si="453"/>
        <v>#N/A</v>
      </c>
      <c r="U890" s="17" t="e">
        <f>VLOOKUP($A890,'DATA PENGUKURAN GARDU'!$A:$BS,46,0)</f>
        <v>#N/A</v>
      </c>
      <c r="V890" s="18" t="e">
        <f t="shared" si="454"/>
        <v>#N/A</v>
      </c>
      <c r="W890" s="17" t="e">
        <f>VLOOKUP($A890,'DATA PENGUKURAN GARDU'!$A:$BS,48,0)</f>
        <v>#N/A</v>
      </c>
      <c r="X890" s="17" t="e">
        <f>VLOOKUP($A890,'DATA PENGUKURAN GARDU'!$A:$BS,53,0)</f>
        <v>#N/A</v>
      </c>
      <c r="Y890" s="17" t="e">
        <f>VLOOKUP($A890,'DATA PENGUKURAN GARDU'!$A:$BS,54,0)</f>
        <v>#N/A</v>
      </c>
      <c r="Z890" s="17" t="e">
        <f>VLOOKUP($A890,'DATA PENGUKURAN GARDU'!$A:$BS,55,0)</f>
        <v>#N/A</v>
      </c>
      <c r="AA890" s="20" t="e">
        <f>VLOOKUP($B890,'DATA PENGUKURAN GARDU'!$A:$BS,42,0)</f>
        <v>#N/A</v>
      </c>
      <c r="AB890" s="21" t="e">
        <f t="shared" si="455"/>
        <v>#N/A</v>
      </c>
      <c r="AC890" s="20" t="e">
        <f>VLOOKUP($B890,'DATA PENGUKURAN GARDU'!$A:$BS,44,0)</f>
        <v>#N/A</v>
      </c>
      <c r="AD890" s="21" t="e">
        <f t="shared" si="456"/>
        <v>#N/A</v>
      </c>
      <c r="AE890" s="20" t="e">
        <f>VLOOKUP($B890,'DATA PENGUKURAN GARDU'!$A:$BS,46,0)</f>
        <v>#N/A</v>
      </c>
      <c r="AF890" s="21" t="e">
        <f t="shared" si="457"/>
        <v>#N/A</v>
      </c>
      <c r="AG890" s="20" t="e">
        <f>VLOOKUP($B890,'DATA PENGUKURAN GARDU'!$A:$BS,46,0)</f>
        <v>#N/A</v>
      </c>
      <c r="AH890" s="20" t="e">
        <f>VLOOKUP($B890,'DATA PENGUKURAN GARDU'!$A:$BS,53,0)</f>
        <v>#N/A</v>
      </c>
      <c r="AI890" s="20" t="e">
        <f>VLOOKUP($B890,'DATA PENGUKURAN GARDU'!$A:$BS,54,0)</f>
        <v>#N/A</v>
      </c>
      <c r="AJ890" s="17" t="e">
        <f>VLOOKUP($C890,'DATA PENGUKURAN GARDU'!$A:$BS,42,0)</f>
        <v>#N/A</v>
      </c>
      <c r="AK890" s="23" t="e">
        <f t="shared" si="458"/>
        <v>#N/A</v>
      </c>
      <c r="AL890" s="17" t="e">
        <f>VLOOKUP($C890,'DATA PENGUKURAN GARDU'!$A:$BS,44,0)</f>
        <v>#N/A</v>
      </c>
      <c r="AM890" s="23" t="e">
        <f t="shared" si="459"/>
        <v>#N/A</v>
      </c>
      <c r="AN890" s="17" t="e">
        <f>VLOOKUP($C890,'DATA PENGUKURAN GARDU'!$A:$BS,46,0)</f>
        <v>#N/A</v>
      </c>
      <c r="AO890" s="23" t="e">
        <f t="shared" si="460"/>
        <v>#N/A</v>
      </c>
      <c r="AP890" s="17" t="e">
        <f>VLOOKUP($C890,'DATA PENGUKURAN GARDU'!$A:$BS,46,0)</f>
        <v>#N/A</v>
      </c>
      <c r="AQ890" s="17" t="e">
        <f>VLOOKUP($C890,'DATA PENGUKURAN GARDU'!$A:$BS,53,0)</f>
        <v>#N/A</v>
      </c>
      <c r="AR890" s="17" t="e">
        <f>VLOOKUP($C890,'DATA PENGUKURAN GARDU'!$A:$BS,54,0)</f>
        <v>#N/A</v>
      </c>
      <c r="AS890" s="20" t="e">
        <f>VLOOKUP($D890,'DATA PENGUKURAN GARDU'!$A:$BS,42,0)</f>
        <v>#N/A</v>
      </c>
      <c r="AT890" s="21" t="e">
        <f t="shared" si="461"/>
        <v>#N/A</v>
      </c>
      <c r="AU890" s="20" t="e">
        <f>VLOOKUP($D890,'DATA PENGUKURAN GARDU'!$A:$BS,44,0)</f>
        <v>#N/A</v>
      </c>
      <c r="AV890" s="21" t="e">
        <f t="shared" si="462"/>
        <v>#N/A</v>
      </c>
      <c r="AW890" s="20" t="e">
        <f>VLOOKUP($D890,'DATA PENGUKURAN GARDU'!$A:$BS,46,0)</f>
        <v>#N/A</v>
      </c>
      <c r="AX890" s="21" t="e">
        <f t="shared" si="463"/>
        <v>#N/A</v>
      </c>
      <c r="AY890" s="20" t="e">
        <f>VLOOKUP($D890,'DATA PENGUKURAN GARDU'!$A:$BS,46,0)</f>
        <v>#N/A</v>
      </c>
      <c r="AZ890" s="20" t="e">
        <f>VLOOKUP($D890,'DATA PENGUKURAN GARDU'!$A:$BS,53,0)</f>
        <v>#N/A</v>
      </c>
      <c r="BA890" s="20" t="e">
        <f>VLOOKUP($D890,'DATA PENGUKURAN GARDU'!$A:$BS,54,0)</f>
        <v>#N/A</v>
      </c>
      <c r="BB890" s="17" t="e">
        <f>VLOOKUP($E890,'DATA PENGUKURAN GARDU'!$A:$BS,42,0)</f>
        <v>#N/A</v>
      </c>
      <c r="BC890" s="23" t="e">
        <f t="shared" si="464"/>
        <v>#N/A</v>
      </c>
      <c r="BD890" s="17" t="e">
        <f>VLOOKUP($E890,'DATA PENGUKURAN GARDU'!$A:$BS,44,0)</f>
        <v>#N/A</v>
      </c>
      <c r="BE890" s="23" t="e">
        <f t="shared" si="465"/>
        <v>#N/A</v>
      </c>
      <c r="BF890" s="17" t="e">
        <f>VLOOKUP($E890,'DATA PENGUKURAN GARDU'!$A:$BS,46,0)</f>
        <v>#N/A</v>
      </c>
      <c r="BG890" s="23" t="e">
        <f t="shared" si="466"/>
        <v>#N/A</v>
      </c>
      <c r="BH890" s="17" t="e">
        <f>VLOOKUP($E890,'DATA PENGUKURAN GARDU'!$A:$BS,46,0)</f>
        <v>#N/A</v>
      </c>
      <c r="BI890" s="17" t="e">
        <f>VLOOKUP($E890,'DATA PENGUKURAN GARDU'!$A:$BS,53,0)</f>
        <v>#N/A</v>
      </c>
      <c r="BJ890" s="17" t="e">
        <f>VLOOKUP($E890,'DATA PENGUKURAN GARDU'!$A:$BS,54,0)</f>
        <v>#N/A</v>
      </c>
      <c r="BK890" s="20" t="e">
        <f t="shared" si="444"/>
        <v>#N/A</v>
      </c>
      <c r="BL890" s="20" t="e">
        <f t="shared" si="445"/>
        <v>#N/A</v>
      </c>
      <c r="BM890" s="20" t="e">
        <f t="shared" si="446"/>
        <v>#N/A</v>
      </c>
      <c r="BN890" s="25" t="e">
        <f t="shared" si="447"/>
        <v>#N/A</v>
      </c>
      <c r="BO890" s="26" t="str">
        <f t="shared" si="448"/>
        <v>0</v>
      </c>
      <c r="BP890" s="21" t="e">
        <f t="shared" si="449"/>
        <v>#VALUE!</v>
      </c>
      <c r="BQ890" s="20" t="e">
        <f t="shared" si="450"/>
        <v>#N/A</v>
      </c>
      <c r="BR890" s="20" t="e">
        <v>#N/A</v>
      </c>
      <c r="BS890" s="9" t="e">
        <v>#N/A</v>
      </c>
      <c r="BT890" s="2" t="e">
        <f t="shared" si="451"/>
        <v>#VALUE!</v>
      </c>
      <c r="BU890" s="2" t="e">
        <f t="shared" si="434"/>
        <v>#N/A</v>
      </c>
      <c r="BV890" s="2" t="e">
        <f t="shared" si="435"/>
        <v>#N/A</v>
      </c>
    </row>
    <row r="891" s="2" customFormat="1" ht="22.95" customHeight="1" spans="1:74">
      <c r="A891" s="9" t="str">
        <f t="shared" si="436"/>
        <v>M 156Induk</v>
      </c>
      <c r="B891" s="9" t="str">
        <f t="shared" si="437"/>
        <v>M 156jurusan 1</v>
      </c>
      <c r="C891" s="9" t="str">
        <f t="shared" si="438"/>
        <v>M 156jurusan 2</v>
      </c>
      <c r="D891" s="9" t="str">
        <f t="shared" si="439"/>
        <v>M 156jurusan 3</v>
      </c>
      <c r="E891" s="9" t="str">
        <f t="shared" si="440"/>
        <v>M 156jurusan 4</v>
      </c>
      <c r="F891" s="10" t="s">
        <v>131</v>
      </c>
      <c r="G891" s="10" t="s">
        <v>131</v>
      </c>
      <c r="H891" s="10" t="s">
        <v>1093</v>
      </c>
      <c r="I891" s="10" t="s">
        <v>11854</v>
      </c>
      <c r="J891" s="10" t="s">
        <v>11855</v>
      </c>
      <c r="K891" s="10" t="s">
        <v>7465</v>
      </c>
      <c r="L891" s="10"/>
      <c r="M891" s="10"/>
      <c r="N891" s="14">
        <f t="shared" si="441"/>
        <v>0</v>
      </c>
      <c r="O891" s="15" t="e">
        <f t="shared" si="442"/>
        <v>#VALUE!</v>
      </c>
      <c r="P891" s="15" t="e">
        <f t="shared" si="443"/>
        <v>#VALUE!</v>
      </c>
      <c r="Q891" s="17" t="e">
        <f>VLOOKUP($A891,'DATA PENGUKURAN GARDU'!$A:$BS,42,0)</f>
        <v>#N/A</v>
      </c>
      <c r="R891" s="18" t="e">
        <f t="shared" si="452"/>
        <v>#N/A</v>
      </c>
      <c r="S891" s="17" t="e">
        <f>VLOOKUP($A891,'DATA PENGUKURAN GARDU'!$A:$BS,44,0)</f>
        <v>#N/A</v>
      </c>
      <c r="T891" s="18" t="e">
        <f t="shared" si="453"/>
        <v>#N/A</v>
      </c>
      <c r="U891" s="17" t="e">
        <f>VLOOKUP($A891,'DATA PENGUKURAN GARDU'!$A:$BS,46,0)</f>
        <v>#N/A</v>
      </c>
      <c r="V891" s="18" t="e">
        <f t="shared" si="454"/>
        <v>#N/A</v>
      </c>
      <c r="W891" s="17" t="e">
        <f>VLOOKUP($A891,'DATA PENGUKURAN GARDU'!$A:$BS,48,0)</f>
        <v>#N/A</v>
      </c>
      <c r="X891" s="17" t="e">
        <f>VLOOKUP($A891,'DATA PENGUKURAN GARDU'!$A:$BS,53,0)</f>
        <v>#N/A</v>
      </c>
      <c r="Y891" s="17" t="e">
        <f>VLOOKUP($A891,'DATA PENGUKURAN GARDU'!$A:$BS,54,0)</f>
        <v>#N/A</v>
      </c>
      <c r="Z891" s="17" t="e">
        <f>VLOOKUP($A891,'DATA PENGUKURAN GARDU'!$A:$BS,55,0)</f>
        <v>#N/A</v>
      </c>
      <c r="AA891" s="20" t="e">
        <f>VLOOKUP($B891,'DATA PENGUKURAN GARDU'!$A:$BS,42,0)</f>
        <v>#N/A</v>
      </c>
      <c r="AB891" s="21" t="e">
        <f t="shared" si="455"/>
        <v>#N/A</v>
      </c>
      <c r="AC891" s="20" t="e">
        <f>VLOOKUP($B891,'DATA PENGUKURAN GARDU'!$A:$BS,44,0)</f>
        <v>#N/A</v>
      </c>
      <c r="AD891" s="21" t="e">
        <f t="shared" si="456"/>
        <v>#N/A</v>
      </c>
      <c r="AE891" s="20" t="e">
        <f>VLOOKUP($B891,'DATA PENGUKURAN GARDU'!$A:$BS,46,0)</f>
        <v>#N/A</v>
      </c>
      <c r="AF891" s="21" t="e">
        <f t="shared" si="457"/>
        <v>#N/A</v>
      </c>
      <c r="AG891" s="20" t="e">
        <f>VLOOKUP($B891,'DATA PENGUKURAN GARDU'!$A:$BS,46,0)</f>
        <v>#N/A</v>
      </c>
      <c r="AH891" s="20" t="e">
        <f>VLOOKUP($B891,'DATA PENGUKURAN GARDU'!$A:$BS,53,0)</f>
        <v>#N/A</v>
      </c>
      <c r="AI891" s="20" t="e">
        <f>VLOOKUP($B891,'DATA PENGUKURAN GARDU'!$A:$BS,54,0)</f>
        <v>#N/A</v>
      </c>
      <c r="AJ891" s="17" t="e">
        <f>VLOOKUP($C891,'DATA PENGUKURAN GARDU'!$A:$BS,42,0)</f>
        <v>#N/A</v>
      </c>
      <c r="AK891" s="23" t="e">
        <f t="shared" si="458"/>
        <v>#N/A</v>
      </c>
      <c r="AL891" s="17" t="e">
        <f>VLOOKUP($C891,'DATA PENGUKURAN GARDU'!$A:$BS,44,0)</f>
        <v>#N/A</v>
      </c>
      <c r="AM891" s="23" t="e">
        <f t="shared" si="459"/>
        <v>#N/A</v>
      </c>
      <c r="AN891" s="17" t="e">
        <f>VLOOKUP($C891,'DATA PENGUKURAN GARDU'!$A:$BS,46,0)</f>
        <v>#N/A</v>
      </c>
      <c r="AO891" s="23" t="e">
        <f t="shared" si="460"/>
        <v>#N/A</v>
      </c>
      <c r="AP891" s="17" t="e">
        <f>VLOOKUP($C891,'DATA PENGUKURAN GARDU'!$A:$BS,46,0)</f>
        <v>#N/A</v>
      </c>
      <c r="AQ891" s="17" t="e">
        <f>VLOOKUP($C891,'DATA PENGUKURAN GARDU'!$A:$BS,53,0)</f>
        <v>#N/A</v>
      </c>
      <c r="AR891" s="17" t="e">
        <f>VLOOKUP($C891,'DATA PENGUKURAN GARDU'!$A:$BS,54,0)</f>
        <v>#N/A</v>
      </c>
      <c r="AS891" s="20" t="e">
        <f>VLOOKUP($D891,'DATA PENGUKURAN GARDU'!$A:$BS,42,0)</f>
        <v>#N/A</v>
      </c>
      <c r="AT891" s="21" t="e">
        <f t="shared" si="461"/>
        <v>#N/A</v>
      </c>
      <c r="AU891" s="20" t="e">
        <f>VLOOKUP($D891,'DATA PENGUKURAN GARDU'!$A:$BS,44,0)</f>
        <v>#N/A</v>
      </c>
      <c r="AV891" s="21" t="e">
        <f t="shared" si="462"/>
        <v>#N/A</v>
      </c>
      <c r="AW891" s="20" t="e">
        <f>VLOOKUP($D891,'DATA PENGUKURAN GARDU'!$A:$BS,46,0)</f>
        <v>#N/A</v>
      </c>
      <c r="AX891" s="21" t="e">
        <f t="shared" si="463"/>
        <v>#N/A</v>
      </c>
      <c r="AY891" s="20" t="e">
        <f>VLOOKUP($D891,'DATA PENGUKURAN GARDU'!$A:$BS,46,0)</f>
        <v>#N/A</v>
      </c>
      <c r="AZ891" s="20" t="e">
        <f>VLOOKUP($D891,'DATA PENGUKURAN GARDU'!$A:$BS,53,0)</f>
        <v>#N/A</v>
      </c>
      <c r="BA891" s="20" t="e">
        <f>VLOOKUP($D891,'DATA PENGUKURAN GARDU'!$A:$BS,54,0)</f>
        <v>#N/A</v>
      </c>
      <c r="BB891" s="17" t="e">
        <f>VLOOKUP($E891,'DATA PENGUKURAN GARDU'!$A:$BS,42,0)</f>
        <v>#N/A</v>
      </c>
      <c r="BC891" s="23" t="e">
        <f t="shared" si="464"/>
        <v>#N/A</v>
      </c>
      <c r="BD891" s="17" t="e">
        <f>VLOOKUP($E891,'DATA PENGUKURAN GARDU'!$A:$BS,44,0)</f>
        <v>#N/A</v>
      </c>
      <c r="BE891" s="23" t="e">
        <f t="shared" si="465"/>
        <v>#N/A</v>
      </c>
      <c r="BF891" s="17" t="e">
        <f>VLOOKUP($E891,'DATA PENGUKURAN GARDU'!$A:$BS,46,0)</f>
        <v>#N/A</v>
      </c>
      <c r="BG891" s="23" t="e">
        <f t="shared" si="466"/>
        <v>#N/A</v>
      </c>
      <c r="BH891" s="17" t="e">
        <f>VLOOKUP($E891,'DATA PENGUKURAN GARDU'!$A:$BS,46,0)</f>
        <v>#N/A</v>
      </c>
      <c r="BI891" s="17" t="e">
        <f>VLOOKUP($E891,'DATA PENGUKURAN GARDU'!$A:$BS,53,0)</f>
        <v>#N/A</v>
      </c>
      <c r="BJ891" s="17" t="e">
        <f>VLOOKUP($E891,'DATA PENGUKURAN GARDU'!$A:$BS,54,0)</f>
        <v>#N/A</v>
      </c>
      <c r="BK891" s="20" t="e">
        <f t="shared" si="444"/>
        <v>#N/A</v>
      </c>
      <c r="BL891" s="20" t="e">
        <f t="shared" si="445"/>
        <v>#N/A</v>
      </c>
      <c r="BM891" s="20" t="e">
        <f t="shared" si="446"/>
        <v>#N/A</v>
      </c>
      <c r="BN891" s="25" t="e">
        <f t="shared" si="447"/>
        <v>#N/A</v>
      </c>
      <c r="BO891" s="26" t="str">
        <f t="shared" si="448"/>
        <v>0</v>
      </c>
      <c r="BP891" s="21" t="e">
        <f t="shared" si="449"/>
        <v>#VALUE!</v>
      </c>
      <c r="BQ891" s="20" t="e">
        <f t="shared" si="450"/>
        <v>#N/A</v>
      </c>
      <c r="BR891" s="20" t="e">
        <v>#N/A</v>
      </c>
      <c r="BS891" s="9" t="e">
        <v>#N/A</v>
      </c>
      <c r="BT891" s="2" t="e">
        <f t="shared" si="451"/>
        <v>#VALUE!</v>
      </c>
      <c r="BU891" s="2" t="e">
        <f t="shared" si="434"/>
        <v>#N/A</v>
      </c>
      <c r="BV891" s="2" t="e">
        <f t="shared" si="435"/>
        <v>#N/A</v>
      </c>
    </row>
    <row r="892" s="2" customFormat="1" ht="22.95" customHeight="1" spans="1:74">
      <c r="A892" s="9" t="str">
        <f t="shared" si="436"/>
        <v>M 180Induk</v>
      </c>
      <c r="B892" s="9" t="str">
        <f t="shared" si="437"/>
        <v>M 180jurusan 1</v>
      </c>
      <c r="C892" s="9" t="str">
        <f t="shared" si="438"/>
        <v>M 180jurusan 2</v>
      </c>
      <c r="D892" s="9" t="str">
        <f t="shared" si="439"/>
        <v>M 180jurusan 3</v>
      </c>
      <c r="E892" s="9" t="str">
        <f t="shared" si="440"/>
        <v>M 180jurusan 4</v>
      </c>
      <c r="F892" s="10" t="s">
        <v>131</v>
      </c>
      <c r="G892" s="10" t="s">
        <v>131</v>
      </c>
      <c r="H892" s="10" t="s">
        <v>1094</v>
      </c>
      <c r="I892" s="10" t="s">
        <v>11856</v>
      </c>
      <c r="J892" s="10" t="s">
        <v>11857</v>
      </c>
      <c r="K892" s="10" t="s">
        <v>7465</v>
      </c>
      <c r="L892" s="10"/>
      <c r="M892" s="10"/>
      <c r="N892" s="14">
        <f t="shared" si="441"/>
        <v>0</v>
      </c>
      <c r="O892" s="15" t="e">
        <f t="shared" si="442"/>
        <v>#VALUE!</v>
      </c>
      <c r="P892" s="15" t="e">
        <f t="shared" si="443"/>
        <v>#VALUE!</v>
      </c>
      <c r="Q892" s="17" t="e">
        <f>VLOOKUP($A892,'DATA PENGUKURAN GARDU'!$A:$BS,42,0)</f>
        <v>#N/A</v>
      </c>
      <c r="R892" s="18" t="e">
        <f t="shared" si="452"/>
        <v>#N/A</v>
      </c>
      <c r="S892" s="17" t="e">
        <f>VLOOKUP($A892,'DATA PENGUKURAN GARDU'!$A:$BS,44,0)</f>
        <v>#N/A</v>
      </c>
      <c r="T892" s="18" t="e">
        <f t="shared" si="453"/>
        <v>#N/A</v>
      </c>
      <c r="U892" s="17" t="e">
        <f>VLOOKUP($A892,'DATA PENGUKURAN GARDU'!$A:$BS,46,0)</f>
        <v>#N/A</v>
      </c>
      <c r="V892" s="18" t="e">
        <f t="shared" si="454"/>
        <v>#N/A</v>
      </c>
      <c r="W892" s="17" t="e">
        <f>VLOOKUP($A892,'DATA PENGUKURAN GARDU'!$A:$BS,48,0)</f>
        <v>#N/A</v>
      </c>
      <c r="X892" s="17" t="e">
        <f>VLOOKUP($A892,'DATA PENGUKURAN GARDU'!$A:$BS,53,0)</f>
        <v>#N/A</v>
      </c>
      <c r="Y892" s="17" t="e">
        <f>VLOOKUP($A892,'DATA PENGUKURAN GARDU'!$A:$BS,54,0)</f>
        <v>#N/A</v>
      </c>
      <c r="Z892" s="17" t="e">
        <f>VLOOKUP($A892,'DATA PENGUKURAN GARDU'!$A:$BS,55,0)</f>
        <v>#N/A</v>
      </c>
      <c r="AA892" s="20" t="e">
        <f>VLOOKUP($B892,'DATA PENGUKURAN GARDU'!$A:$BS,42,0)</f>
        <v>#N/A</v>
      </c>
      <c r="AB892" s="21" t="e">
        <f t="shared" si="455"/>
        <v>#N/A</v>
      </c>
      <c r="AC892" s="20" t="e">
        <f>VLOOKUP($B892,'DATA PENGUKURAN GARDU'!$A:$BS,44,0)</f>
        <v>#N/A</v>
      </c>
      <c r="AD892" s="21" t="e">
        <f t="shared" si="456"/>
        <v>#N/A</v>
      </c>
      <c r="AE892" s="20" t="e">
        <f>VLOOKUP($B892,'DATA PENGUKURAN GARDU'!$A:$BS,46,0)</f>
        <v>#N/A</v>
      </c>
      <c r="AF892" s="21" t="e">
        <f t="shared" si="457"/>
        <v>#N/A</v>
      </c>
      <c r="AG892" s="20" t="e">
        <f>VLOOKUP($B892,'DATA PENGUKURAN GARDU'!$A:$BS,46,0)</f>
        <v>#N/A</v>
      </c>
      <c r="AH892" s="20" t="e">
        <f>VLOOKUP($B892,'DATA PENGUKURAN GARDU'!$A:$BS,53,0)</f>
        <v>#N/A</v>
      </c>
      <c r="AI892" s="20" t="e">
        <f>VLOOKUP($B892,'DATA PENGUKURAN GARDU'!$A:$BS,54,0)</f>
        <v>#N/A</v>
      </c>
      <c r="AJ892" s="17" t="e">
        <f>VLOOKUP($C892,'DATA PENGUKURAN GARDU'!$A:$BS,42,0)</f>
        <v>#N/A</v>
      </c>
      <c r="AK892" s="23" t="e">
        <f t="shared" si="458"/>
        <v>#N/A</v>
      </c>
      <c r="AL892" s="17" t="e">
        <f>VLOOKUP($C892,'DATA PENGUKURAN GARDU'!$A:$BS,44,0)</f>
        <v>#N/A</v>
      </c>
      <c r="AM892" s="23" t="e">
        <f t="shared" si="459"/>
        <v>#N/A</v>
      </c>
      <c r="AN892" s="17" t="e">
        <f>VLOOKUP($C892,'DATA PENGUKURAN GARDU'!$A:$BS,46,0)</f>
        <v>#N/A</v>
      </c>
      <c r="AO892" s="23" t="e">
        <f t="shared" si="460"/>
        <v>#N/A</v>
      </c>
      <c r="AP892" s="17" t="e">
        <f>VLOOKUP($C892,'DATA PENGUKURAN GARDU'!$A:$BS,46,0)</f>
        <v>#N/A</v>
      </c>
      <c r="AQ892" s="17" t="e">
        <f>VLOOKUP($C892,'DATA PENGUKURAN GARDU'!$A:$BS,53,0)</f>
        <v>#N/A</v>
      </c>
      <c r="AR892" s="17" t="e">
        <f>VLOOKUP($C892,'DATA PENGUKURAN GARDU'!$A:$BS,54,0)</f>
        <v>#N/A</v>
      </c>
      <c r="AS892" s="20" t="e">
        <f>VLOOKUP($D892,'DATA PENGUKURAN GARDU'!$A:$BS,42,0)</f>
        <v>#N/A</v>
      </c>
      <c r="AT892" s="21" t="e">
        <f t="shared" si="461"/>
        <v>#N/A</v>
      </c>
      <c r="AU892" s="20" t="e">
        <f>VLOOKUP($D892,'DATA PENGUKURAN GARDU'!$A:$BS,44,0)</f>
        <v>#N/A</v>
      </c>
      <c r="AV892" s="21" t="e">
        <f t="shared" si="462"/>
        <v>#N/A</v>
      </c>
      <c r="AW892" s="20" t="e">
        <f>VLOOKUP($D892,'DATA PENGUKURAN GARDU'!$A:$BS,46,0)</f>
        <v>#N/A</v>
      </c>
      <c r="AX892" s="21" t="e">
        <f t="shared" si="463"/>
        <v>#N/A</v>
      </c>
      <c r="AY892" s="20" t="e">
        <f>VLOOKUP($D892,'DATA PENGUKURAN GARDU'!$A:$BS,46,0)</f>
        <v>#N/A</v>
      </c>
      <c r="AZ892" s="20" t="e">
        <f>VLOOKUP($D892,'DATA PENGUKURAN GARDU'!$A:$BS,53,0)</f>
        <v>#N/A</v>
      </c>
      <c r="BA892" s="20" t="e">
        <f>VLOOKUP($D892,'DATA PENGUKURAN GARDU'!$A:$BS,54,0)</f>
        <v>#N/A</v>
      </c>
      <c r="BB892" s="17" t="e">
        <f>VLOOKUP($E892,'DATA PENGUKURAN GARDU'!$A:$BS,42,0)</f>
        <v>#N/A</v>
      </c>
      <c r="BC892" s="23" t="e">
        <f t="shared" si="464"/>
        <v>#N/A</v>
      </c>
      <c r="BD892" s="17" t="e">
        <f>VLOOKUP($E892,'DATA PENGUKURAN GARDU'!$A:$BS,44,0)</f>
        <v>#N/A</v>
      </c>
      <c r="BE892" s="23" t="e">
        <f t="shared" si="465"/>
        <v>#N/A</v>
      </c>
      <c r="BF892" s="17" t="e">
        <f>VLOOKUP($E892,'DATA PENGUKURAN GARDU'!$A:$BS,46,0)</f>
        <v>#N/A</v>
      </c>
      <c r="BG892" s="23" t="e">
        <f t="shared" si="466"/>
        <v>#N/A</v>
      </c>
      <c r="BH892" s="17" t="e">
        <f>VLOOKUP($E892,'DATA PENGUKURAN GARDU'!$A:$BS,46,0)</f>
        <v>#N/A</v>
      </c>
      <c r="BI892" s="17" t="e">
        <f>VLOOKUP($E892,'DATA PENGUKURAN GARDU'!$A:$BS,53,0)</f>
        <v>#N/A</v>
      </c>
      <c r="BJ892" s="17" t="e">
        <f>VLOOKUP($E892,'DATA PENGUKURAN GARDU'!$A:$BS,54,0)</f>
        <v>#N/A</v>
      </c>
      <c r="BK892" s="20" t="e">
        <f t="shared" si="444"/>
        <v>#N/A</v>
      </c>
      <c r="BL892" s="20" t="e">
        <f t="shared" si="445"/>
        <v>#N/A</v>
      </c>
      <c r="BM892" s="20" t="e">
        <f t="shared" si="446"/>
        <v>#N/A</v>
      </c>
      <c r="BN892" s="25" t="e">
        <f t="shared" si="447"/>
        <v>#N/A</v>
      </c>
      <c r="BO892" s="26" t="str">
        <f t="shared" si="448"/>
        <v>0</v>
      </c>
      <c r="BP892" s="21" t="e">
        <f t="shared" si="449"/>
        <v>#VALUE!</v>
      </c>
      <c r="BQ892" s="20" t="e">
        <f t="shared" si="450"/>
        <v>#N/A</v>
      </c>
      <c r="BR892" s="20" t="e">
        <v>#N/A</v>
      </c>
      <c r="BS892" s="9" t="e">
        <v>#N/A</v>
      </c>
      <c r="BT892" s="2" t="e">
        <f t="shared" si="451"/>
        <v>#VALUE!</v>
      </c>
      <c r="BU892" s="2" t="e">
        <f t="shared" si="434"/>
        <v>#N/A</v>
      </c>
      <c r="BV892" s="2" t="e">
        <f t="shared" si="435"/>
        <v>#N/A</v>
      </c>
    </row>
    <row r="893" s="2" customFormat="1" ht="22.95" customHeight="1" spans="1:74">
      <c r="A893" s="9" t="str">
        <f t="shared" si="436"/>
        <v>M 183Induk</v>
      </c>
      <c r="B893" s="9" t="str">
        <f t="shared" si="437"/>
        <v>M 183jurusan 1</v>
      </c>
      <c r="C893" s="9" t="str">
        <f t="shared" si="438"/>
        <v>M 183jurusan 2</v>
      </c>
      <c r="D893" s="9" t="str">
        <f t="shared" si="439"/>
        <v>M 183jurusan 3</v>
      </c>
      <c r="E893" s="9" t="str">
        <f t="shared" si="440"/>
        <v>M 183jurusan 4</v>
      </c>
      <c r="F893" s="10" t="s">
        <v>131</v>
      </c>
      <c r="G893" s="10" t="s">
        <v>131</v>
      </c>
      <c r="H893" s="10" t="s">
        <v>1095</v>
      </c>
      <c r="I893" s="10" t="s">
        <v>11858</v>
      </c>
      <c r="J893" s="10" t="s">
        <v>11859</v>
      </c>
      <c r="K893" s="10" t="s">
        <v>7465</v>
      </c>
      <c r="L893" s="10"/>
      <c r="M893" s="10"/>
      <c r="N893" s="14">
        <f t="shared" si="441"/>
        <v>0</v>
      </c>
      <c r="O893" s="15" t="e">
        <f t="shared" si="442"/>
        <v>#VALUE!</v>
      </c>
      <c r="P893" s="15" t="e">
        <f t="shared" si="443"/>
        <v>#VALUE!</v>
      </c>
      <c r="Q893" s="17" t="e">
        <f>VLOOKUP($A893,'DATA PENGUKURAN GARDU'!$A:$BS,42,0)</f>
        <v>#N/A</v>
      </c>
      <c r="R893" s="18" t="e">
        <f t="shared" si="452"/>
        <v>#N/A</v>
      </c>
      <c r="S893" s="17" t="e">
        <f>VLOOKUP($A893,'DATA PENGUKURAN GARDU'!$A:$BS,44,0)</f>
        <v>#N/A</v>
      </c>
      <c r="T893" s="18" t="e">
        <f t="shared" si="453"/>
        <v>#N/A</v>
      </c>
      <c r="U893" s="17" t="e">
        <f>VLOOKUP($A893,'DATA PENGUKURAN GARDU'!$A:$BS,46,0)</f>
        <v>#N/A</v>
      </c>
      <c r="V893" s="18" t="e">
        <f t="shared" si="454"/>
        <v>#N/A</v>
      </c>
      <c r="W893" s="17" t="e">
        <f>VLOOKUP($A893,'DATA PENGUKURAN GARDU'!$A:$BS,48,0)</f>
        <v>#N/A</v>
      </c>
      <c r="X893" s="17" t="e">
        <f>VLOOKUP($A893,'DATA PENGUKURAN GARDU'!$A:$BS,53,0)</f>
        <v>#N/A</v>
      </c>
      <c r="Y893" s="17" t="e">
        <f>VLOOKUP($A893,'DATA PENGUKURAN GARDU'!$A:$BS,54,0)</f>
        <v>#N/A</v>
      </c>
      <c r="Z893" s="17" t="e">
        <f>VLOOKUP($A893,'DATA PENGUKURAN GARDU'!$A:$BS,55,0)</f>
        <v>#N/A</v>
      </c>
      <c r="AA893" s="20" t="e">
        <f>VLOOKUP($B893,'DATA PENGUKURAN GARDU'!$A:$BS,42,0)</f>
        <v>#N/A</v>
      </c>
      <c r="AB893" s="21" t="e">
        <f t="shared" si="455"/>
        <v>#N/A</v>
      </c>
      <c r="AC893" s="20" t="e">
        <f>VLOOKUP($B893,'DATA PENGUKURAN GARDU'!$A:$BS,44,0)</f>
        <v>#N/A</v>
      </c>
      <c r="AD893" s="21" t="e">
        <f t="shared" si="456"/>
        <v>#N/A</v>
      </c>
      <c r="AE893" s="20" t="e">
        <f>VLOOKUP($B893,'DATA PENGUKURAN GARDU'!$A:$BS,46,0)</f>
        <v>#N/A</v>
      </c>
      <c r="AF893" s="21" t="e">
        <f t="shared" si="457"/>
        <v>#N/A</v>
      </c>
      <c r="AG893" s="20" t="e">
        <f>VLOOKUP($B893,'DATA PENGUKURAN GARDU'!$A:$BS,46,0)</f>
        <v>#N/A</v>
      </c>
      <c r="AH893" s="20" t="e">
        <f>VLOOKUP($B893,'DATA PENGUKURAN GARDU'!$A:$BS,53,0)</f>
        <v>#N/A</v>
      </c>
      <c r="AI893" s="20" t="e">
        <f>VLOOKUP($B893,'DATA PENGUKURAN GARDU'!$A:$BS,54,0)</f>
        <v>#N/A</v>
      </c>
      <c r="AJ893" s="17" t="e">
        <f>VLOOKUP($C893,'DATA PENGUKURAN GARDU'!$A:$BS,42,0)</f>
        <v>#N/A</v>
      </c>
      <c r="AK893" s="23" t="e">
        <f t="shared" si="458"/>
        <v>#N/A</v>
      </c>
      <c r="AL893" s="17" t="e">
        <f>VLOOKUP($C893,'DATA PENGUKURAN GARDU'!$A:$BS,44,0)</f>
        <v>#N/A</v>
      </c>
      <c r="AM893" s="23" t="e">
        <f t="shared" si="459"/>
        <v>#N/A</v>
      </c>
      <c r="AN893" s="17" t="e">
        <f>VLOOKUP($C893,'DATA PENGUKURAN GARDU'!$A:$BS,46,0)</f>
        <v>#N/A</v>
      </c>
      <c r="AO893" s="23" t="e">
        <f t="shared" si="460"/>
        <v>#N/A</v>
      </c>
      <c r="AP893" s="17" t="e">
        <f>VLOOKUP($C893,'DATA PENGUKURAN GARDU'!$A:$BS,46,0)</f>
        <v>#N/A</v>
      </c>
      <c r="AQ893" s="17" t="e">
        <f>VLOOKUP($C893,'DATA PENGUKURAN GARDU'!$A:$BS,53,0)</f>
        <v>#N/A</v>
      </c>
      <c r="AR893" s="17" t="e">
        <f>VLOOKUP($C893,'DATA PENGUKURAN GARDU'!$A:$BS,54,0)</f>
        <v>#N/A</v>
      </c>
      <c r="AS893" s="20" t="e">
        <f>VLOOKUP($D893,'DATA PENGUKURAN GARDU'!$A:$BS,42,0)</f>
        <v>#N/A</v>
      </c>
      <c r="AT893" s="21" t="e">
        <f t="shared" si="461"/>
        <v>#N/A</v>
      </c>
      <c r="AU893" s="20" t="e">
        <f>VLOOKUP($D893,'DATA PENGUKURAN GARDU'!$A:$BS,44,0)</f>
        <v>#N/A</v>
      </c>
      <c r="AV893" s="21" t="e">
        <f t="shared" si="462"/>
        <v>#N/A</v>
      </c>
      <c r="AW893" s="20" t="e">
        <f>VLOOKUP($D893,'DATA PENGUKURAN GARDU'!$A:$BS,46,0)</f>
        <v>#N/A</v>
      </c>
      <c r="AX893" s="21" t="e">
        <f t="shared" si="463"/>
        <v>#N/A</v>
      </c>
      <c r="AY893" s="20" t="e">
        <f>VLOOKUP($D893,'DATA PENGUKURAN GARDU'!$A:$BS,46,0)</f>
        <v>#N/A</v>
      </c>
      <c r="AZ893" s="20" t="e">
        <f>VLOOKUP($D893,'DATA PENGUKURAN GARDU'!$A:$BS,53,0)</f>
        <v>#N/A</v>
      </c>
      <c r="BA893" s="20" t="e">
        <f>VLOOKUP($D893,'DATA PENGUKURAN GARDU'!$A:$BS,54,0)</f>
        <v>#N/A</v>
      </c>
      <c r="BB893" s="17" t="e">
        <f>VLOOKUP($E893,'DATA PENGUKURAN GARDU'!$A:$BS,42,0)</f>
        <v>#N/A</v>
      </c>
      <c r="BC893" s="23" t="e">
        <f t="shared" si="464"/>
        <v>#N/A</v>
      </c>
      <c r="BD893" s="17" t="e">
        <f>VLOOKUP($E893,'DATA PENGUKURAN GARDU'!$A:$BS,44,0)</f>
        <v>#N/A</v>
      </c>
      <c r="BE893" s="23" t="e">
        <f t="shared" si="465"/>
        <v>#N/A</v>
      </c>
      <c r="BF893" s="17" t="e">
        <f>VLOOKUP($E893,'DATA PENGUKURAN GARDU'!$A:$BS,46,0)</f>
        <v>#N/A</v>
      </c>
      <c r="BG893" s="23" t="e">
        <f t="shared" si="466"/>
        <v>#N/A</v>
      </c>
      <c r="BH893" s="17" t="e">
        <f>VLOOKUP($E893,'DATA PENGUKURAN GARDU'!$A:$BS,46,0)</f>
        <v>#N/A</v>
      </c>
      <c r="BI893" s="17" t="e">
        <f>VLOOKUP($E893,'DATA PENGUKURAN GARDU'!$A:$BS,53,0)</f>
        <v>#N/A</v>
      </c>
      <c r="BJ893" s="17" t="e">
        <f>VLOOKUP($E893,'DATA PENGUKURAN GARDU'!$A:$BS,54,0)</f>
        <v>#N/A</v>
      </c>
      <c r="BK893" s="20" t="e">
        <f t="shared" si="444"/>
        <v>#N/A</v>
      </c>
      <c r="BL893" s="20" t="e">
        <f t="shared" si="445"/>
        <v>#N/A</v>
      </c>
      <c r="BM893" s="20" t="e">
        <f t="shared" si="446"/>
        <v>#N/A</v>
      </c>
      <c r="BN893" s="25" t="e">
        <f t="shared" si="447"/>
        <v>#N/A</v>
      </c>
      <c r="BO893" s="26" t="str">
        <f t="shared" si="448"/>
        <v>0</v>
      </c>
      <c r="BP893" s="21" t="e">
        <f t="shared" si="449"/>
        <v>#VALUE!</v>
      </c>
      <c r="BQ893" s="20" t="e">
        <f t="shared" si="450"/>
        <v>#N/A</v>
      </c>
      <c r="BR893" s="20" t="e">
        <v>#N/A</v>
      </c>
      <c r="BS893" s="9" t="e">
        <v>#N/A</v>
      </c>
      <c r="BT893" s="2" t="e">
        <f t="shared" si="451"/>
        <v>#VALUE!</v>
      </c>
      <c r="BU893" s="2" t="e">
        <f t="shared" si="434"/>
        <v>#N/A</v>
      </c>
      <c r="BV893" s="2" t="e">
        <f t="shared" si="435"/>
        <v>#N/A</v>
      </c>
    </row>
    <row r="894" s="2" customFormat="1" ht="22.95" customHeight="1" spans="1:74">
      <c r="A894" s="9" t="str">
        <f t="shared" si="436"/>
        <v>BB 047Induk</v>
      </c>
      <c r="B894" s="9" t="str">
        <f t="shared" si="437"/>
        <v>BB 047jurusan 1</v>
      </c>
      <c r="C894" s="9" t="str">
        <f t="shared" si="438"/>
        <v>BB 047jurusan 2</v>
      </c>
      <c r="D894" s="9" t="str">
        <f t="shared" si="439"/>
        <v>BB 047jurusan 3</v>
      </c>
      <c r="E894" s="9" t="str">
        <f t="shared" si="440"/>
        <v>BB 047jurusan 4</v>
      </c>
      <c r="F894" s="10" t="s">
        <v>640</v>
      </c>
      <c r="G894" s="10" t="s">
        <v>4</v>
      </c>
      <c r="H894" s="10" t="s">
        <v>1096</v>
      </c>
      <c r="I894" s="10" t="s">
        <v>11860</v>
      </c>
      <c r="J894" s="10" t="s">
        <v>11861</v>
      </c>
      <c r="K894" s="10" t="s">
        <v>7465</v>
      </c>
      <c r="L894" s="10"/>
      <c r="M894" s="10"/>
      <c r="N894" s="14">
        <f t="shared" si="441"/>
        <v>0</v>
      </c>
      <c r="O894" s="15" t="e">
        <f t="shared" si="442"/>
        <v>#VALUE!</v>
      </c>
      <c r="P894" s="15" t="e">
        <f t="shared" si="443"/>
        <v>#VALUE!</v>
      </c>
      <c r="Q894" s="17" t="e">
        <f>VLOOKUP($A894,'DATA PENGUKURAN GARDU'!$A:$BS,42,0)</f>
        <v>#N/A</v>
      </c>
      <c r="R894" s="18" t="e">
        <f t="shared" si="452"/>
        <v>#N/A</v>
      </c>
      <c r="S894" s="17" t="e">
        <f>VLOOKUP($A894,'DATA PENGUKURAN GARDU'!$A:$BS,44,0)</f>
        <v>#N/A</v>
      </c>
      <c r="T894" s="18" t="e">
        <f t="shared" si="453"/>
        <v>#N/A</v>
      </c>
      <c r="U894" s="17" t="e">
        <f>VLOOKUP($A894,'DATA PENGUKURAN GARDU'!$A:$BS,46,0)</f>
        <v>#N/A</v>
      </c>
      <c r="V894" s="18" t="e">
        <f t="shared" si="454"/>
        <v>#N/A</v>
      </c>
      <c r="W894" s="17" t="e">
        <f>VLOOKUP($A894,'DATA PENGUKURAN GARDU'!$A:$BS,48,0)</f>
        <v>#N/A</v>
      </c>
      <c r="X894" s="17" t="e">
        <f>VLOOKUP($A894,'DATA PENGUKURAN GARDU'!$A:$BS,53,0)</f>
        <v>#N/A</v>
      </c>
      <c r="Y894" s="17" t="e">
        <f>VLOOKUP($A894,'DATA PENGUKURAN GARDU'!$A:$BS,54,0)</f>
        <v>#N/A</v>
      </c>
      <c r="Z894" s="17" t="e">
        <f>VLOOKUP($A894,'DATA PENGUKURAN GARDU'!$A:$BS,55,0)</f>
        <v>#N/A</v>
      </c>
      <c r="AA894" s="20" t="e">
        <f>VLOOKUP($B894,'DATA PENGUKURAN GARDU'!$A:$BS,42,0)</f>
        <v>#N/A</v>
      </c>
      <c r="AB894" s="21" t="e">
        <f t="shared" si="455"/>
        <v>#N/A</v>
      </c>
      <c r="AC894" s="20" t="e">
        <f>VLOOKUP($B894,'DATA PENGUKURAN GARDU'!$A:$BS,44,0)</f>
        <v>#N/A</v>
      </c>
      <c r="AD894" s="21" t="e">
        <f t="shared" si="456"/>
        <v>#N/A</v>
      </c>
      <c r="AE894" s="20" t="e">
        <f>VLOOKUP($B894,'DATA PENGUKURAN GARDU'!$A:$BS,46,0)</f>
        <v>#N/A</v>
      </c>
      <c r="AF894" s="21" t="e">
        <f t="shared" si="457"/>
        <v>#N/A</v>
      </c>
      <c r="AG894" s="20" t="e">
        <f>VLOOKUP($B894,'DATA PENGUKURAN GARDU'!$A:$BS,46,0)</f>
        <v>#N/A</v>
      </c>
      <c r="AH894" s="20" t="e">
        <f>VLOOKUP($B894,'DATA PENGUKURAN GARDU'!$A:$BS,53,0)</f>
        <v>#N/A</v>
      </c>
      <c r="AI894" s="20" t="e">
        <f>VLOOKUP($B894,'DATA PENGUKURAN GARDU'!$A:$BS,54,0)</f>
        <v>#N/A</v>
      </c>
      <c r="AJ894" s="17" t="e">
        <f>VLOOKUP($C894,'DATA PENGUKURAN GARDU'!$A:$BS,42,0)</f>
        <v>#N/A</v>
      </c>
      <c r="AK894" s="23" t="e">
        <f t="shared" si="458"/>
        <v>#N/A</v>
      </c>
      <c r="AL894" s="17" t="e">
        <f>VLOOKUP($C894,'DATA PENGUKURAN GARDU'!$A:$BS,44,0)</f>
        <v>#N/A</v>
      </c>
      <c r="AM894" s="23" t="e">
        <f t="shared" si="459"/>
        <v>#N/A</v>
      </c>
      <c r="AN894" s="17" t="e">
        <f>VLOOKUP($C894,'DATA PENGUKURAN GARDU'!$A:$BS,46,0)</f>
        <v>#N/A</v>
      </c>
      <c r="AO894" s="23" t="e">
        <f t="shared" si="460"/>
        <v>#N/A</v>
      </c>
      <c r="AP894" s="17" t="e">
        <f>VLOOKUP($C894,'DATA PENGUKURAN GARDU'!$A:$BS,46,0)</f>
        <v>#N/A</v>
      </c>
      <c r="AQ894" s="17" t="e">
        <f>VLOOKUP($C894,'DATA PENGUKURAN GARDU'!$A:$BS,53,0)</f>
        <v>#N/A</v>
      </c>
      <c r="AR894" s="17" t="e">
        <f>VLOOKUP($C894,'DATA PENGUKURAN GARDU'!$A:$BS,54,0)</f>
        <v>#N/A</v>
      </c>
      <c r="AS894" s="20" t="e">
        <f>VLOOKUP($D894,'DATA PENGUKURAN GARDU'!$A:$BS,42,0)</f>
        <v>#N/A</v>
      </c>
      <c r="AT894" s="21" t="e">
        <f t="shared" si="461"/>
        <v>#N/A</v>
      </c>
      <c r="AU894" s="20" t="e">
        <f>VLOOKUP($D894,'DATA PENGUKURAN GARDU'!$A:$BS,44,0)</f>
        <v>#N/A</v>
      </c>
      <c r="AV894" s="21" t="e">
        <f t="shared" si="462"/>
        <v>#N/A</v>
      </c>
      <c r="AW894" s="20" t="e">
        <f>VLOOKUP($D894,'DATA PENGUKURAN GARDU'!$A:$BS,46,0)</f>
        <v>#N/A</v>
      </c>
      <c r="AX894" s="21" t="e">
        <f t="shared" si="463"/>
        <v>#N/A</v>
      </c>
      <c r="AY894" s="20" t="e">
        <f>VLOOKUP($D894,'DATA PENGUKURAN GARDU'!$A:$BS,46,0)</f>
        <v>#N/A</v>
      </c>
      <c r="AZ894" s="20" t="e">
        <f>VLOOKUP($D894,'DATA PENGUKURAN GARDU'!$A:$BS,53,0)</f>
        <v>#N/A</v>
      </c>
      <c r="BA894" s="20" t="e">
        <f>VLOOKUP($D894,'DATA PENGUKURAN GARDU'!$A:$BS,54,0)</f>
        <v>#N/A</v>
      </c>
      <c r="BB894" s="17" t="e">
        <f>VLOOKUP($E894,'DATA PENGUKURAN GARDU'!$A:$BS,42,0)</f>
        <v>#N/A</v>
      </c>
      <c r="BC894" s="23" t="e">
        <f t="shared" si="464"/>
        <v>#N/A</v>
      </c>
      <c r="BD894" s="17" t="e">
        <f>VLOOKUP($E894,'DATA PENGUKURAN GARDU'!$A:$BS,44,0)</f>
        <v>#N/A</v>
      </c>
      <c r="BE894" s="23" t="e">
        <f t="shared" si="465"/>
        <v>#N/A</v>
      </c>
      <c r="BF894" s="17" t="e">
        <f>VLOOKUP($E894,'DATA PENGUKURAN GARDU'!$A:$BS,46,0)</f>
        <v>#N/A</v>
      </c>
      <c r="BG894" s="23" t="e">
        <f t="shared" si="466"/>
        <v>#N/A</v>
      </c>
      <c r="BH894" s="17" t="e">
        <f>VLOOKUP($E894,'DATA PENGUKURAN GARDU'!$A:$BS,46,0)</f>
        <v>#N/A</v>
      </c>
      <c r="BI894" s="17" t="e">
        <f>VLOOKUP($E894,'DATA PENGUKURAN GARDU'!$A:$BS,53,0)</f>
        <v>#N/A</v>
      </c>
      <c r="BJ894" s="17" t="e">
        <f>VLOOKUP($E894,'DATA PENGUKURAN GARDU'!$A:$BS,54,0)</f>
        <v>#N/A</v>
      </c>
      <c r="BK894" s="20" t="e">
        <f t="shared" si="444"/>
        <v>#N/A</v>
      </c>
      <c r="BL894" s="20" t="e">
        <f t="shared" si="445"/>
        <v>#N/A</v>
      </c>
      <c r="BM894" s="20" t="e">
        <f t="shared" si="446"/>
        <v>#N/A</v>
      </c>
      <c r="BN894" s="25" t="e">
        <f t="shared" si="447"/>
        <v>#N/A</v>
      </c>
      <c r="BO894" s="26" t="str">
        <f t="shared" si="448"/>
        <v>0</v>
      </c>
      <c r="BP894" s="21" t="e">
        <f t="shared" si="449"/>
        <v>#VALUE!</v>
      </c>
      <c r="BQ894" s="20" t="e">
        <f t="shared" si="450"/>
        <v>#N/A</v>
      </c>
      <c r="BR894" s="20" t="e">
        <v>#N/A</v>
      </c>
      <c r="BS894" s="9" t="e">
        <v>#N/A</v>
      </c>
      <c r="BT894" s="2" t="e">
        <f t="shared" si="451"/>
        <v>#VALUE!</v>
      </c>
      <c r="BU894" s="2" t="e">
        <f t="shared" si="434"/>
        <v>#N/A</v>
      </c>
      <c r="BV894" s="2" t="e">
        <f t="shared" si="435"/>
        <v>#N/A</v>
      </c>
    </row>
    <row r="895" s="2" customFormat="1" ht="22.95" customHeight="1" spans="1:74">
      <c r="A895" s="9" t="str">
        <f t="shared" si="436"/>
        <v>BB 116Induk</v>
      </c>
      <c r="B895" s="9" t="str">
        <f t="shared" si="437"/>
        <v>BB 116jurusan 1</v>
      </c>
      <c r="C895" s="9" t="str">
        <f t="shared" si="438"/>
        <v>BB 116jurusan 2</v>
      </c>
      <c r="D895" s="9" t="str">
        <f t="shared" si="439"/>
        <v>BB 116jurusan 3</v>
      </c>
      <c r="E895" s="9" t="str">
        <f t="shared" si="440"/>
        <v>BB 116jurusan 4</v>
      </c>
      <c r="F895" s="10" t="s">
        <v>644</v>
      </c>
      <c r="G895" s="10" t="s">
        <v>4</v>
      </c>
      <c r="H895" s="10" t="s">
        <v>1097</v>
      </c>
      <c r="I895" s="10" t="s">
        <v>11862</v>
      </c>
      <c r="J895" s="10" t="s">
        <v>11863</v>
      </c>
      <c r="K895" s="10" t="s">
        <v>7465</v>
      </c>
      <c r="L895" s="10"/>
      <c r="M895" s="10"/>
      <c r="N895" s="14">
        <f t="shared" si="441"/>
        <v>0</v>
      </c>
      <c r="O895" s="15" t="e">
        <f t="shared" si="442"/>
        <v>#VALUE!</v>
      </c>
      <c r="P895" s="15" t="e">
        <f t="shared" si="443"/>
        <v>#VALUE!</v>
      </c>
      <c r="Q895" s="17" t="e">
        <f>VLOOKUP($A895,'DATA PENGUKURAN GARDU'!$A:$BS,42,0)</f>
        <v>#N/A</v>
      </c>
      <c r="R895" s="18" t="e">
        <f t="shared" si="452"/>
        <v>#N/A</v>
      </c>
      <c r="S895" s="17" t="e">
        <f>VLOOKUP($A895,'DATA PENGUKURAN GARDU'!$A:$BS,44,0)</f>
        <v>#N/A</v>
      </c>
      <c r="T895" s="18" t="e">
        <f t="shared" si="453"/>
        <v>#N/A</v>
      </c>
      <c r="U895" s="17" t="e">
        <f>VLOOKUP($A895,'DATA PENGUKURAN GARDU'!$A:$BS,46,0)</f>
        <v>#N/A</v>
      </c>
      <c r="V895" s="18" t="e">
        <f t="shared" si="454"/>
        <v>#N/A</v>
      </c>
      <c r="W895" s="17" t="e">
        <f>VLOOKUP($A895,'DATA PENGUKURAN GARDU'!$A:$BS,48,0)</f>
        <v>#N/A</v>
      </c>
      <c r="X895" s="17" t="e">
        <f>VLOOKUP($A895,'DATA PENGUKURAN GARDU'!$A:$BS,53,0)</f>
        <v>#N/A</v>
      </c>
      <c r="Y895" s="17" t="e">
        <f>VLOOKUP($A895,'DATA PENGUKURAN GARDU'!$A:$BS,54,0)</f>
        <v>#N/A</v>
      </c>
      <c r="Z895" s="17" t="e">
        <f>VLOOKUP($A895,'DATA PENGUKURAN GARDU'!$A:$BS,55,0)</f>
        <v>#N/A</v>
      </c>
      <c r="AA895" s="20" t="e">
        <f>VLOOKUP($B895,'DATA PENGUKURAN GARDU'!$A:$BS,42,0)</f>
        <v>#N/A</v>
      </c>
      <c r="AB895" s="21" t="e">
        <f t="shared" si="455"/>
        <v>#N/A</v>
      </c>
      <c r="AC895" s="20" t="e">
        <f>VLOOKUP($B895,'DATA PENGUKURAN GARDU'!$A:$BS,44,0)</f>
        <v>#N/A</v>
      </c>
      <c r="AD895" s="21" t="e">
        <f t="shared" si="456"/>
        <v>#N/A</v>
      </c>
      <c r="AE895" s="20" t="e">
        <f>VLOOKUP($B895,'DATA PENGUKURAN GARDU'!$A:$BS,46,0)</f>
        <v>#N/A</v>
      </c>
      <c r="AF895" s="21" t="e">
        <f t="shared" si="457"/>
        <v>#N/A</v>
      </c>
      <c r="AG895" s="20" t="e">
        <f>VLOOKUP($B895,'DATA PENGUKURAN GARDU'!$A:$BS,46,0)</f>
        <v>#N/A</v>
      </c>
      <c r="AH895" s="20" t="e">
        <f>VLOOKUP($B895,'DATA PENGUKURAN GARDU'!$A:$BS,53,0)</f>
        <v>#N/A</v>
      </c>
      <c r="AI895" s="20" t="e">
        <f>VLOOKUP($B895,'DATA PENGUKURAN GARDU'!$A:$BS,54,0)</f>
        <v>#N/A</v>
      </c>
      <c r="AJ895" s="17" t="e">
        <f>VLOOKUP($C895,'DATA PENGUKURAN GARDU'!$A:$BS,42,0)</f>
        <v>#N/A</v>
      </c>
      <c r="AK895" s="23" t="e">
        <f t="shared" si="458"/>
        <v>#N/A</v>
      </c>
      <c r="AL895" s="17" t="e">
        <f>VLOOKUP($C895,'DATA PENGUKURAN GARDU'!$A:$BS,44,0)</f>
        <v>#N/A</v>
      </c>
      <c r="AM895" s="23" t="e">
        <f t="shared" si="459"/>
        <v>#N/A</v>
      </c>
      <c r="AN895" s="17" t="e">
        <f>VLOOKUP($C895,'DATA PENGUKURAN GARDU'!$A:$BS,46,0)</f>
        <v>#N/A</v>
      </c>
      <c r="AO895" s="23" t="e">
        <f t="shared" si="460"/>
        <v>#N/A</v>
      </c>
      <c r="AP895" s="17" t="e">
        <f>VLOOKUP($C895,'DATA PENGUKURAN GARDU'!$A:$BS,46,0)</f>
        <v>#N/A</v>
      </c>
      <c r="AQ895" s="17" t="e">
        <f>VLOOKUP($C895,'DATA PENGUKURAN GARDU'!$A:$BS,53,0)</f>
        <v>#N/A</v>
      </c>
      <c r="AR895" s="17" t="e">
        <f>VLOOKUP($C895,'DATA PENGUKURAN GARDU'!$A:$BS,54,0)</f>
        <v>#N/A</v>
      </c>
      <c r="AS895" s="20" t="e">
        <f>VLOOKUP($D895,'DATA PENGUKURAN GARDU'!$A:$BS,42,0)</f>
        <v>#N/A</v>
      </c>
      <c r="AT895" s="21" t="e">
        <f t="shared" si="461"/>
        <v>#N/A</v>
      </c>
      <c r="AU895" s="20" t="e">
        <f>VLOOKUP($D895,'DATA PENGUKURAN GARDU'!$A:$BS,44,0)</f>
        <v>#N/A</v>
      </c>
      <c r="AV895" s="21" t="e">
        <f t="shared" si="462"/>
        <v>#N/A</v>
      </c>
      <c r="AW895" s="20" t="e">
        <f>VLOOKUP($D895,'DATA PENGUKURAN GARDU'!$A:$BS,46,0)</f>
        <v>#N/A</v>
      </c>
      <c r="AX895" s="21" t="e">
        <f t="shared" si="463"/>
        <v>#N/A</v>
      </c>
      <c r="AY895" s="20" t="e">
        <f>VLOOKUP($D895,'DATA PENGUKURAN GARDU'!$A:$BS,46,0)</f>
        <v>#N/A</v>
      </c>
      <c r="AZ895" s="20" t="e">
        <f>VLOOKUP($D895,'DATA PENGUKURAN GARDU'!$A:$BS,53,0)</f>
        <v>#N/A</v>
      </c>
      <c r="BA895" s="20" t="e">
        <f>VLOOKUP($D895,'DATA PENGUKURAN GARDU'!$A:$BS,54,0)</f>
        <v>#N/A</v>
      </c>
      <c r="BB895" s="17" t="e">
        <f>VLOOKUP($E895,'DATA PENGUKURAN GARDU'!$A:$BS,42,0)</f>
        <v>#N/A</v>
      </c>
      <c r="BC895" s="23" t="e">
        <f t="shared" si="464"/>
        <v>#N/A</v>
      </c>
      <c r="BD895" s="17" t="e">
        <f>VLOOKUP($E895,'DATA PENGUKURAN GARDU'!$A:$BS,44,0)</f>
        <v>#N/A</v>
      </c>
      <c r="BE895" s="23" t="e">
        <f t="shared" si="465"/>
        <v>#N/A</v>
      </c>
      <c r="BF895" s="17" t="e">
        <f>VLOOKUP($E895,'DATA PENGUKURAN GARDU'!$A:$BS,46,0)</f>
        <v>#N/A</v>
      </c>
      <c r="BG895" s="23" t="e">
        <f t="shared" si="466"/>
        <v>#N/A</v>
      </c>
      <c r="BH895" s="17" t="e">
        <f>VLOOKUP($E895,'DATA PENGUKURAN GARDU'!$A:$BS,46,0)</f>
        <v>#N/A</v>
      </c>
      <c r="BI895" s="17" t="e">
        <f>VLOOKUP($E895,'DATA PENGUKURAN GARDU'!$A:$BS,53,0)</f>
        <v>#N/A</v>
      </c>
      <c r="BJ895" s="17" t="e">
        <f>VLOOKUP($E895,'DATA PENGUKURAN GARDU'!$A:$BS,54,0)</f>
        <v>#N/A</v>
      </c>
      <c r="BK895" s="20" t="e">
        <f t="shared" si="444"/>
        <v>#N/A</v>
      </c>
      <c r="BL895" s="20" t="e">
        <f t="shared" si="445"/>
        <v>#N/A</v>
      </c>
      <c r="BM895" s="20" t="e">
        <f t="shared" si="446"/>
        <v>#N/A</v>
      </c>
      <c r="BN895" s="25" t="e">
        <f t="shared" si="447"/>
        <v>#N/A</v>
      </c>
      <c r="BO895" s="26" t="str">
        <f t="shared" si="448"/>
        <v>0</v>
      </c>
      <c r="BP895" s="21" t="e">
        <f t="shared" si="449"/>
        <v>#VALUE!</v>
      </c>
      <c r="BQ895" s="20" t="e">
        <f t="shared" si="450"/>
        <v>#N/A</v>
      </c>
      <c r="BR895" s="20" t="e">
        <v>#N/A</v>
      </c>
      <c r="BS895" s="9" t="e">
        <v>#N/A</v>
      </c>
      <c r="BT895" s="2" t="e">
        <f t="shared" si="451"/>
        <v>#VALUE!</v>
      </c>
      <c r="BU895" s="2" t="e">
        <f t="shared" si="434"/>
        <v>#N/A</v>
      </c>
      <c r="BV895" s="2" t="e">
        <f t="shared" si="435"/>
        <v>#N/A</v>
      </c>
    </row>
    <row r="896" s="2" customFormat="1" ht="22.95" customHeight="1" spans="1:74">
      <c r="A896" s="9" t="str">
        <f t="shared" si="436"/>
        <v>BB 121Induk</v>
      </c>
      <c r="B896" s="9" t="str">
        <f t="shared" si="437"/>
        <v>BB 121jurusan 1</v>
      </c>
      <c r="C896" s="9" t="str">
        <f t="shared" si="438"/>
        <v>BB 121jurusan 2</v>
      </c>
      <c r="D896" s="9" t="str">
        <f t="shared" si="439"/>
        <v>BB 121jurusan 3</v>
      </c>
      <c r="E896" s="9" t="str">
        <f t="shared" si="440"/>
        <v>BB 121jurusan 4</v>
      </c>
      <c r="F896" s="10" t="s">
        <v>1098</v>
      </c>
      <c r="G896" s="10" t="s">
        <v>4</v>
      </c>
      <c r="H896" s="10" t="s">
        <v>1099</v>
      </c>
      <c r="I896" s="10" t="s">
        <v>11864</v>
      </c>
      <c r="J896" s="10" t="s">
        <v>11865</v>
      </c>
      <c r="K896" s="10" t="s">
        <v>7465</v>
      </c>
      <c r="L896" s="10"/>
      <c r="M896" s="10"/>
      <c r="N896" s="14">
        <f t="shared" si="441"/>
        <v>0</v>
      </c>
      <c r="O896" s="15" t="e">
        <f t="shared" si="442"/>
        <v>#VALUE!</v>
      </c>
      <c r="P896" s="15" t="e">
        <f t="shared" si="443"/>
        <v>#VALUE!</v>
      </c>
      <c r="Q896" s="17" t="e">
        <f>VLOOKUP($A896,'DATA PENGUKURAN GARDU'!$A:$BS,42,0)</f>
        <v>#N/A</v>
      </c>
      <c r="R896" s="18" t="e">
        <f t="shared" si="452"/>
        <v>#N/A</v>
      </c>
      <c r="S896" s="17" t="e">
        <f>VLOOKUP($A896,'DATA PENGUKURAN GARDU'!$A:$BS,44,0)</f>
        <v>#N/A</v>
      </c>
      <c r="T896" s="18" t="e">
        <f t="shared" si="453"/>
        <v>#N/A</v>
      </c>
      <c r="U896" s="17" t="e">
        <f>VLOOKUP($A896,'DATA PENGUKURAN GARDU'!$A:$BS,46,0)</f>
        <v>#N/A</v>
      </c>
      <c r="V896" s="18" t="e">
        <f t="shared" si="454"/>
        <v>#N/A</v>
      </c>
      <c r="W896" s="17" t="e">
        <f>VLOOKUP($A896,'DATA PENGUKURAN GARDU'!$A:$BS,48,0)</f>
        <v>#N/A</v>
      </c>
      <c r="X896" s="17" t="e">
        <f>VLOOKUP($A896,'DATA PENGUKURAN GARDU'!$A:$BS,53,0)</f>
        <v>#N/A</v>
      </c>
      <c r="Y896" s="17" t="e">
        <f>VLOOKUP($A896,'DATA PENGUKURAN GARDU'!$A:$BS,54,0)</f>
        <v>#N/A</v>
      </c>
      <c r="Z896" s="17" t="e">
        <f>VLOOKUP($A896,'DATA PENGUKURAN GARDU'!$A:$BS,55,0)</f>
        <v>#N/A</v>
      </c>
      <c r="AA896" s="20" t="e">
        <f>VLOOKUP($B896,'DATA PENGUKURAN GARDU'!$A:$BS,42,0)</f>
        <v>#N/A</v>
      </c>
      <c r="AB896" s="21" t="e">
        <f t="shared" si="455"/>
        <v>#N/A</v>
      </c>
      <c r="AC896" s="20" t="e">
        <f>VLOOKUP($B896,'DATA PENGUKURAN GARDU'!$A:$BS,44,0)</f>
        <v>#N/A</v>
      </c>
      <c r="AD896" s="21" t="e">
        <f t="shared" si="456"/>
        <v>#N/A</v>
      </c>
      <c r="AE896" s="20" t="e">
        <f>VLOOKUP($B896,'DATA PENGUKURAN GARDU'!$A:$BS,46,0)</f>
        <v>#N/A</v>
      </c>
      <c r="AF896" s="21" t="e">
        <f t="shared" si="457"/>
        <v>#N/A</v>
      </c>
      <c r="AG896" s="20" t="e">
        <f>VLOOKUP($B896,'DATA PENGUKURAN GARDU'!$A:$BS,46,0)</f>
        <v>#N/A</v>
      </c>
      <c r="AH896" s="20" t="e">
        <f>VLOOKUP($B896,'DATA PENGUKURAN GARDU'!$A:$BS,53,0)</f>
        <v>#N/A</v>
      </c>
      <c r="AI896" s="20" t="e">
        <f>VLOOKUP($B896,'DATA PENGUKURAN GARDU'!$A:$BS,54,0)</f>
        <v>#N/A</v>
      </c>
      <c r="AJ896" s="17" t="e">
        <f>VLOOKUP($C896,'DATA PENGUKURAN GARDU'!$A:$BS,42,0)</f>
        <v>#N/A</v>
      </c>
      <c r="AK896" s="23" t="e">
        <f t="shared" si="458"/>
        <v>#N/A</v>
      </c>
      <c r="AL896" s="17" t="e">
        <f>VLOOKUP($C896,'DATA PENGUKURAN GARDU'!$A:$BS,44,0)</f>
        <v>#N/A</v>
      </c>
      <c r="AM896" s="23" t="e">
        <f t="shared" si="459"/>
        <v>#N/A</v>
      </c>
      <c r="AN896" s="17" t="e">
        <f>VLOOKUP($C896,'DATA PENGUKURAN GARDU'!$A:$BS,46,0)</f>
        <v>#N/A</v>
      </c>
      <c r="AO896" s="23" t="e">
        <f t="shared" si="460"/>
        <v>#N/A</v>
      </c>
      <c r="AP896" s="17" t="e">
        <f>VLOOKUP($C896,'DATA PENGUKURAN GARDU'!$A:$BS,46,0)</f>
        <v>#N/A</v>
      </c>
      <c r="AQ896" s="17" t="e">
        <f>VLOOKUP($C896,'DATA PENGUKURAN GARDU'!$A:$BS,53,0)</f>
        <v>#N/A</v>
      </c>
      <c r="AR896" s="17" t="e">
        <f>VLOOKUP($C896,'DATA PENGUKURAN GARDU'!$A:$BS,54,0)</f>
        <v>#N/A</v>
      </c>
      <c r="AS896" s="20" t="e">
        <f>VLOOKUP($D896,'DATA PENGUKURAN GARDU'!$A:$BS,42,0)</f>
        <v>#N/A</v>
      </c>
      <c r="AT896" s="21" t="e">
        <f t="shared" si="461"/>
        <v>#N/A</v>
      </c>
      <c r="AU896" s="20" t="e">
        <f>VLOOKUP($D896,'DATA PENGUKURAN GARDU'!$A:$BS,44,0)</f>
        <v>#N/A</v>
      </c>
      <c r="AV896" s="21" t="e">
        <f t="shared" si="462"/>
        <v>#N/A</v>
      </c>
      <c r="AW896" s="20" t="e">
        <f>VLOOKUP($D896,'DATA PENGUKURAN GARDU'!$A:$BS,46,0)</f>
        <v>#N/A</v>
      </c>
      <c r="AX896" s="21" t="e">
        <f t="shared" si="463"/>
        <v>#N/A</v>
      </c>
      <c r="AY896" s="20" t="e">
        <f>VLOOKUP($D896,'DATA PENGUKURAN GARDU'!$A:$BS,46,0)</f>
        <v>#N/A</v>
      </c>
      <c r="AZ896" s="20" t="e">
        <f>VLOOKUP($D896,'DATA PENGUKURAN GARDU'!$A:$BS,53,0)</f>
        <v>#N/A</v>
      </c>
      <c r="BA896" s="20" t="e">
        <f>VLOOKUP($D896,'DATA PENGUKURAN GARDU'!$A:$BS,54,0)</f>
        <v>#N/A</v>
      </c>
      <c r="BB896" s="17" t="e">
        <f>VLOOKUP($E896,'DATA PENGUKURAN GARDU'!$A:$BS,42,0)</f>
        <v>#N/A</v>
      </c>
      <c r="BC896" s="23" t="e">
        <f t="shared" si="464"/>
        <v>#N/A</v>
      </c>
      <c r="BD896" s="17" t="e">
        <f>VLOOKUP($E896,'DATA PENGUKURAN GARDU'!$A:$BS,44,0)</f>
        <v>#N/A</v>
      </c>
      <c r="BE896" s="23" t="e">
        <f t="shared" si="465"/>
        <v>#N/A</v>
      </c>
      <c r="BF896" s="17" t="e">
        <f>VLOOKUP($E896,'DATA PENGUKURAN GARDU'!$A:$BS,46,0)</f>
        <v>#N/A</v>
      </c>
      <c r="BG896" s="23" t="e">
        <f t="shared" si="466"/>
        <v>#N/A</v>
      </c>
      <c r="BH896" s="17" t="e">
        <f>VLOOKUP($E896,'DATA PENGUKURAN GARDU'!$A:$BS,46,0)</f>
        <v>#N/A</v>
      </c>
      <c r="BI896" s="17" t="e">
        <f>VLOOKUP($E896,'DATA PENGUKURAN GARDU'!$A:$BS,53,0)</f>
        <v>#N/A</v>
      </c>
      <c r="BJ896" s="17" t="e">
        <f>VLOOKUP($E896,'DATA PENGUKURAN GARDU'!$A:$BS,54,0)</f>
        <v>#N/A</v>
      </c>
      <c r="BK896" s="20" t="e">
        <f t="shared" si="444"/>
        <v>#N/A</v>
      </c>
      <c r="BL896" s="20" t="e">
        <f t="shared" si="445"/>
        <v>#N/A</v>
      </c>
      <c r="BM896" s="20" t="e">
        <f t="shared" si="446"/>
        <v>#N/A</v>
      </c>
      <c r="BN896" s="25" t="e">
        <f t="shared" si="447"/>
        <v>#N/A</v>
      </c>
      <c r="BO896" s="26" t="str">
        <f t="shared" si="448"/>
        <v>0</v>
      </c>
      <c r="BP896" s="21" t="e">
        <f t="shared" si="449"/>
        <v>#VALUE!</v>
      </c>
      <c r="BQ896" s="20" t="e">
        <f t="shared" si="450"/>
        <v>#N/A</v>
      </c>
      <c r="BR896" s="20" t="e">
        <v>#N/A</v>
      </c>
      <c r="BS896" s="9" t="e">
        <v>#N/A</v>
      </c>
      <c r="BT896" s="2" t="e">
        <f t="shared" si="451"/>
        <v>#VALUE!</v>
      </c>
      <c r="BU896" s="2" t="e">
        <f t="shared" si="434"/>
        <v>#N/A</v>
      </c>
      <c r="BV896" s="2" t="e">
        <f t="shared" si="435"/>
        <v>#N/A</v>
      </c>
    </row>
    <row r="897" s="2" customFormat="1" ht="22.95" customHeight="1" spans="1:74">
      <c r="A897" s="9" t="str">
        <f t="shared" si="436"/>
        <v>BB 123Induk</v>
      </c>
      <c r="B897" s="9" t="str">
        <f t="shared" si="437"/>
        <v>BB 123jurusan 1</v>
      </c>
      <c r="C897" s="9" t="str">
        <f t="shared" si="438"/>
        <v>BB 123jurusan 2</v>
      </c>
      <c r="D897" s="9" t="str">
        <f t="shared" si="439"/>
        <v>BB 123jurusan 3</v>
      </c>
      <c r="E897" s="9" t="str">
        <f t="shared" si="440"/>
        <v>BB 123jurusan 4</v>
      </c>
      <c r="F897" s="10" t="s">
        <v>1100</v>
      </c>
      <c r="G897" s="10" t="s">
        <v>4</v>
      </c>
      <c r="H897" s="10" t="s">
        <v>1101</v>
      </c>
      <c r="I897" s="10" t="s">
        <v>11866</v>
      </c>
      <c r="J897" s="10" t="s">
        <v>11867</v>
      </c>
      <c r="K897" s="10" t="s">
        <v>7465</v>
      </c>
      <c r="L897" s="10"/>
      <c r="M897" s="10"/>
      <c r="N897" s="14">
        <f t="shared" si="441"/>
        <v>0</v>
      </c>
      <c r="O897" s="15" t="e">
        <f t="shared" si="442"/>
        <v>#VALUE!</v>
      </c>
      <c r="P897" s="15" t="e">
        <f t="shared" si="443"/>
        <v>#VALUE!</v>
      </c>
      <c r="Q897" s="17" t="e">
        <f>VLOOKUP($A897,'DATA PENGUKURAN GARDU'!$A:$BS,42,0)</f>
        <v>#N/A</v>
      </c>
      <c r="R897" s="18" t="e">
        <f t="shared" si="452"/>
        <v>#N/A</v>
      </c>
      <c r="S897" s="17" t="e">
        <f>VLOOKUP($A897,'DATA PENGUKURAN GARDU'!$A:$BS,44,0)</f>
        <v>#N/A</v>
      </c>
      <c r="T897" s="18" t="e">
        <f t="shared" si="453"/>
        <v>#N/A</v>
      </c>
      <c r="U897" s="17" t="e">
        <f>VLOOKUP($A897,'DATA PENGUKURAN GARDU'!$A:$BS,46,0)</f>
        <v>#N/A</v>
      </c>
      <c r="V897" s="18" t="e">
        <f t="shared" si="454"/>
        <v>#N/A</v>
      </c>
      <c r="W897" s="17" t="e">
        <f>VLOOKUP($A897,'DATA PENGUKURAN GARDU'!$A:$BS,48,0)</f>
        <v>#N/A</v>
      </c>
      <c r="X897" s="17" t="e">
        <f>VLOOKUP($A897,'DATA PENGUKURAN GARDU'!$A:$BS,53,0)</f>
        <v>#N/A</v>
      </c>
      <c r="Y897" s="17" t="e">
        <f>VLOOKUP($A897,'DATA PENGUKURAN GARDU'!$A:$BS,54,0)</f>
        <v>#N/A</v>
      </c>
      <c r="Z897" s="17" t="e">
        <f>VLOOKUP($A897,'DATA PENGUKURAN GARDU'!$A:$BS,55,0)</f>
        <v>#N/A</v>
      </c>
      <c r="AA897" s="20" t="e">
        <f>VLOOKUP($B897,'DATA PENGUKURAN GARDU'!$A:$BS,42,0)</f>
        <v>#N/A</v>
      </c>
      <c r="AB897" s="21" t="e">
        <f t="shared" si="455"/>
        <v>#N/A</v>
      </c>
      <c r="AC897" s="20" t="e">
        <f>VLOOKUP($B897,'DATA PENGUKURAN GARDU'!$A:$BS,44,0)</f>
        <v>#N/A</v>
      </c>
      <c r="AD897" s="21" t="e">
        <f t="shared" si="456"/>
        <v>#N/A</v>
      </c>
      <c r="AE897" s="20" t="e">
        <f>VLOOKUP($B897,'DATA PENGUKURAN GARDU'!$A:$BS,46,0)</f>
        <v>#N/A</v>
      </c>
      <c r="AF897" s="21" t="e">
        <f t="shared" si="457"/>
        <v>#N/A</v>
      </c>
      <c r="AG897" s="20" t="e">
        <f>VLOOKUP($B897,'DATA PENGUKURAN GARDU'!$A:$BS,46,0)</f>
        <v>#N/A</v>
      </c>
      <c r="AH897" s="20" t="e">
        <f>VLOOKUP($B897,'DATA PENGUKURAN GARDU'!$A:$BS,53,0)</f>
        <v>#N/A</v>
      </c>
      <c r="AI897" s="20" t="e">
        <f>VLOOKUP($B897,'DATA PENGUKURAN GARDU'!$A:$BS,54,0)</f>
        <v>#N/A</v>
      </c>
      <c r="AJ897" s="17" t="e">
        <f>VLOOKUP($C897,'DATA PENGUKURAN GARDU'!$A:$BS,42,0)</f>
        <v>#N/A</v>
      </c>
      <c r="AK897" s="23" t="e">
        <f t="shared" si="458"/>
        <v>#N/A</v>
      </c>
      <c r="AL897" s="17" t="e">
        <f>VLOOKUP($C897,'DATA PENGUKURAN GARDU'!$A:$BS,44,0)</f>
        <v>#N/A</v>
      </c>
      <c r="AM897" s="23" t="e">
        <f t="shared" si="459"/>
        <v>#N/A</v>
      </c>
      <c r="AN897" s="17" t="e">
        <f>VLOOKUP($C897,'DATA PENGUKURAN GARDU'!$A:$BS,46,0)</f>
        <v>#N/A</v>
      </c>
      <c r="AO897" s="23" t="e">
        <f t="shared" si="460"/>
        <v>#N/A</v>
      </c>
      <c r="AP897" s="17" t="e">
        <f>VLOOKUP($C897,'DATA PENGUKURAN GARDU'!$A:$BS,46,0)</f>
        <v>#N/A</v>
      </c>
      <c r="AQ897" s="17" t="e">
        <f>VLOOKUP($C897,'DATA PENGUKURAN GARDU'!$A:$BS,53,0)</f>
        <v>#N/A</v>
      </c>
      <c r="AR897" s="17" t="e">
        <f>VLOOKUP($C897,'DATA PENGUKURAN GARDU'!$A:$BS,54,0)</f>
        <v>#N/A</v>
      </c>
      <c r="AS897" s="20" t="e">
        <f>VLOOKUP($D897,'DATA PENGUKURAN GARDU'!$A:$BS,42,0)</f>
        <v>#N/A</v>
      </c>
      <c r="AT897" s="21" t="e">
        <f t="shared" si="461"/>
        <v>#N/A</v>
      </c>
      <c r="AU897" s="20" t="e">
        <f>VLOOKUP($D897,'DATA PENGUKURAN GARDU'!$A:$BS,44,0)</f>
        <v>#N/A</v>
      </c>
      <c r="AV897" s="21" t="e">
        <f t="shared" si="462"/>
        <v>#N/A</v>
      </c>
      <c r="AW897" s="20" t="e">
        <f>VLOOKUP($D897,'DATA PENGUKURAN GARDU'!$A:$BS,46,0)</f>
        <v>#N/A</v>
      </c>
      <c r="AX897" s="21" t="e">
        <f t="shared" si="463"/>
        <v>#N/A</v>
      </c>
      <c r="AY897" s="20" t="e">
        <f>VLOOKUP($D897,'DATA PENGUKURAN GARDU'!$A:$BS,46,0)</f>
        <v>#N/A</v>
      </c>
      <c r="AZ897" s="20" t="e">
        <f>VLOOKUP($D897,'DATA PENGUKURAN GARDU'!$A:$BS,53,0)</f>
        <v>#N/A</v>
      </c>
      <c r="BA897" s="20" t="e">
        <f>VLOOKUP($D897,'DATA PENGUKURAN GARDU'!$A:$BS,54,0)</f>
        <v>#N/A</v>
      </c>
      <c r="BB897" s="17" t="e">
        <f>VLOOKUP($E897,'DATA PENGUKURAN GARDU'!$A:$BS,42,0)</f>
        <v>#N/A</v>
      </c>
      <c r="BC897" s="23" t="e">
        <f t="shared" si="464"/>
        <v>#N/A</v>
      </c>
      <c r="BD897" s="17" t="e">
        <f>VLOOKUP($E897,'DATA PENGUKURAN GARDU'!$A:$BS,44,0)</f>
        <v>#N/A</v>
      </c>
      <c r="BE897" s="23" t="e">
        <f t="shared" si="465"/>
        <v>#N/A</v>
      </c>
      <c r="BF897" s="17" t="e">
        <f>VLOOKUP($E897,'DATA PENGUKURAN GARDU'!$A:$BS,46,0)</f>
        <v>#N/A</v>
      </c>
      <c r="BG897" s="23" t="e">
        <f t="shared" si="466"/>
        <v>#N/A</v>
      </c>
      <c r="BH897" s="17" t="e">
        <f>VLOOKUP($E897,'DATA PENGUKURAN GARDU'!$A:$BS,46,0)</f>
        <v>#N/A</v>
      </c>
      <c r="BI897" s="17" t="e">
        <f>VLOOKUP($E897,'DATA PENGUKURAN GARDU'!$A:$BS,53,0)</f>
        <v>#N/A</v>
      </c>
      <c r="BJ897" s="17" t="e">
        <f>VLOOKUP($E897,'DATA PENGUKURAN GARDU'!$A:$BS,54,0)</f>
        <v>#N/A</v>
      </c>
      <c r="BK897" s="20" t="e">
        <f t="shared" si="444"/>
        <v>#N/A</v>
      </c>
      <c r="BL897" s="20" t="e">
        <f t="shared" si="445"/>
        <v>#N/A</v>
      </c>
      <c r="BM897" s="20" t="e">
        <f t="shared" si="446"/>
        <v>#N/A</v>
      </c>
      <c r="BN897" s="25" t="e">
        <f t="shared" si="447"/>
        <v>#N/A</v>
      </c>
      <c r="BO897" s="26" t="str">
        <f t="shared" si="448"/>
        <v>0</v>
      </c>
      <c r="BP897" s="21" t="e">
        <f t="shared" si="449"/>
        <v>#VALUE!</v>
      </c>
      <c r="BQ897" s="20" t="e">
        <f t="shared" si="450"/>
        <v>#N/A</v>
      </c>
      <c r="BR897" s="20" t="e">
        <v>#N/A</v>
      </c>
      <c r="BS897" s="9" t="e">
        <v>#N/A</v>
      </c>
      <c r="BT897" s="2" t="e">
        <f t="shared" si="451"/>
        <v>#VALUE!</v>
      </c>
      <c r="BU897" s="2" t="e">
        <f t="shared" si="434"/>
        <v>#N/A</v>
      </c>
      <c r="BV897" s="2" t="e">
        <f t="shared" si="435"/>
        <v>#N/A</v>
      </c>
    </row>
    <row r="898" s="2" customFormat="1" ht="22.95" customHeight="1" spans="1:74">
      <c r="A898" s="9" t="str">
        <f t="shared" si="436"/>
        <v>K-139Induk</v>
      </c>
      <c r="B898" s="9" t="str">
        <f t="shared" si="437"/>
        <v>K-139jurusan 1</v>
      </c>
      <c r="C898" s="9" t="str">
        <f t="shared" si="438"/>
        <v>K-139jurusan 2</v>
      </c>
      <c r="D898" s="9" t="str">
        <f t="shared" si="439"/>
        <v>K-139jurusan 3</v>
      </c>
      <c r="E898" s="9" t="str">
        <f t="shared" si="440"/>
        <v>K-139jurusan 4</v>
      </c>
      <c r="F898" s="10" t="s">
        <v>462</v>
      </c>
      <c r="G898" s="10" t="s">
        <v>132</v>
      </c>
      <c r="H898" s="10" t="s">
        <v>1102</v>
      </c>
      <c r="I898" s="10" t="s">
        <v>11868</v>
      </c>
      <c r="J898" s="10" t="s">
        <v>11869</v>
      </c>
      <c r="K898" s="10" t="s">
        <v>7465</v>
      </c>
      <c r="L898" s="10"/>
      <c r="M898" s="10"/>
      <c r="N898" s="14">
        <f t="shared" si="441"/>
        <v>0</v>
      </c>
      <c r="O898" s="15" t="e">
        <f t="shared" si="442"/>
        <v>#VALUE!</v>
      </c>
      <c r="P898" s="15" t="e">
        <f t="shared" si="443"/>
        <v>#VALUE!</v>
      </c>
      <c r="Q898" s="17" t="e">
        <f>VLOOKUP($A898,'DATA PENGUKURAN GARDU'!$A:$BS,42,0)</f>
        <v>#N/A</v>
      </c>
      <c r="R898" s="18" t="e">
        <f t="shared" si="452"/>
        <v>#N/A</v>
      </c>
      <c r="S898" s="17" t="e">
        <f>VLOOKUP($A898,'DATA PENGUKURAN GARDU'!$A:$BS,44,0)</f>
        <v>#N/A</v>
      </c>
      <c r="T898" s="18" t="e">
        <f t="shared" si="453"/>
        <v>#N/A</v>
      </c>
      <c r="U898" s="17" t="e">
        <f>VLOOKUP($A898,'DATA PENGUKURAN GARDU'!$A:$BS,46,0)</f>
        <v>#N/A</v>
      </c>
      <c r="V898" s="18" t="e">
        <f t="shared" si="454"/>
        <v>#N/A</v>
      </c>
      <c r="W898" s="17" t="e">
        <f>VLOOKUP($A898,'DATA PENGUKURAN GARDU'!$A:$BS,48,0)</f>
        <v>#N/A</v>
      </c>
      <c r="X898" s="17" t="e">
        <f>VLOOKUP($A898,'DATA PENGUKURAN GARDU'!$A:$BS,53,0)</f>
        <v>#N/A</v>
      </c>
      <c r="Y898" s="17" t="e">
        <f>VLOOKUP($A898,'DATA PENGUKURAN GARDU'!$A:$BS,54,0)</f>
        <v>#N/A</v>
      </c>
      <c r="Z898" s="17" t="e">
        <f>VLOOKUP($A898,'DATA PENGUKURAN GARDU'!$A:$BS,55,0)</f>
        <v>#N/A</v>
      </c>
      <c r="AA898" s="20" t="e">
        <f>VLOOKUP($B898,'DATA PENGUKURAN GARDU'!$A:$BS,42,0)</f>
        <v>#N/A</v>
      </c>
      <c r="AB898" s="21" t="e">
        <f t="shared" si="455"/>
        <v>#N/A</v>
      </c>
      <c r="AC898" s="20" t="e">
        <f>VLOOKUP($B898,'DATA PENGUKURAN GARDU'!$A:$BS,44,0)</f>
        <v>#N/A</v>
      </c>
      <c r="AD898" s="21" t="e">
        <f t="shared" si="456"/>
        <v>#N/A</v>
      </c>
      <c r="AE898" s="20" t="e">
        <f>VLOOKUP($B898,'DATA PENGUKURAN GARDU'!$A:$BS,46,0)</f>
        <v>#N/A</v>
      </c>
      <c r="AF898" s="21" t="e">
        <f t="shared" si="457"/>
        <v>#N/A</v>
      </c>
      <c r="AG898" s="20" t="e">
        <f>VLOOKUP($B898,'DATA PENGUKURAN GARDU'!$A:$BS,46,0)</f>
        <v>#N/A</v>
      </c>
      <c r="AH898" s="20" t="e">
        <f>VLOOKUP($B898,'DATA PENGUKURAN GARDU'!$A:$BS,53,0)</f>
        <v>#N/A</v>
      </c>
      <c r="AI898" s="20" t="e">
        <f>VLOOKUP($B898,'DATA PENGUKURAN GARDU'!$A:$BS,54,0)</f>
        <v>#N/A</v>
      </c>
      <c r="AJ898" s="17" t="e">
        <f>VLOOKUP($C898,'DATA PENGUKURAN GARDU'!$A:$BS,42,0)</f>
        <v>#N/A</v>
      </c>
      <c r="AK898" s="23" t="e">
        <f t="shared" si="458"/>
        <v>#N/A</v>
      </c>
      <c r="AL898" s="17" t="e">
        <f>VLOOKUP($C898,'DATA PENGUKURAN GARDU'!$A:$BS,44,0)</f>
        <v>#N/A</v>
      </c>
      <c r="AM898" s="23" t="e">
        <f t="shared" si="459"/>
        <v>#N/A</v>
      </c>
      <c r="AN898" s="17" t="e">
        <f>VLOOKUP($C898,'DATA PENGUKURAN GARDU'!$A:$BS,46,0)</f>
        <v>#N/A</v>
      </c>
      <c r="AO898" s="23" t="e">
        <f t="shared" si="460"/>
        <v>#N/A</v>
      </c>
      <c r="AP898" s="17" t="e">
        <f>VLOOKUP($C898,'DATA PENGUKURAN GARDU'!$A:$BS,46,0)</f>
        <v>#N/A</v>
      </c>
      <c r="AQ898" s="17" t="e">
        <f>VLOOKUP($C898,'DATA PENGUKURAN GARDU'!$A:$BS,53,0)</f>
        <v>#N/A</v>
      </c>
      <c r="AR898" s="17" t="e">
        <f>VLOOKUP($C898,'DATA PENGUKURAN GARDU'!$A:$BS,54,0)</f>
        <v>#N/A</v>
      </c>
      <c r="AS898" s="20" t="e">
        <f>VLOOKUP($D898,'DATA PENGUKURAN GARDU'!$A:$BS,42,0)</f>
        <v>#N/A</v>
      </c>
      <c r="AT898" s="21" t="e">
        <f t="shared" si="461"/>
        <v>#N/A</v>
      </c>
      <c r="AU898" s="20" t="e">
        <f>VLOOKUP($D898,'DATA PENGUKURAN GARDU'!$A:$BS,44,0)</f>
        <v>#N/A</v>
      </c>
      <c r="AV898" s="21" t="e">
        <f t="shared" si="462"/>
        <v>#N/A</v>
      </c>
      <c r="AW898" s="20" t="e">
        <f>VLOOKUP($D898,'DATA PENGUKURAN GARDU'!$A:$BS,46,0)</f>
        <v>#N/A</v>
      </c>
      <c r="AX898" s="21" t="e">
        <f t="shared" si="463"/>
        <v>#N/A</v>
      </c>
      <c r="AY898" s="20" t="e">
        <f>VLOOKUP($D898,'DATA PENGUKURAN GARDU'!$A:$BS,46,0)</f>
        <v>#N/A</v>
      </c>
      <c r="AZ898" s="20" t="e">
        <f>VLOOKUP($D898,'DATA PENGUKURAN GARDU'!$A:$BS,53,0)</f>
        <v>#N/A</v>
      </c>
      <c r="BA898" s="20" t="e">
        <f>VLOOKUP($D898,'DATA PENGUKURAN GARDU'!$A:$BS,54,0)</f>
        <v>#N/A</v>
      </c>
      <c r="BB898" s="17" t="e">
        <f>VLOOKUP($E898,'DATA PENGUKURAN GARDU'!$A:$BS,42,0)</f>
        <v>#N/A</v>
      </c>
      <c r="BC898" s="23" t="e">
        <f t="shared" si="464"/>
        <v>#N/A</v>
      </c>
      <c r="BD898" s="17" t="e">
        <f>VLOOKUP($E898,'DATA PENGUKURAN GARDU'!$A:$BS,44,0)</f>
        <v>#N/A</v>
      </c>
      <c r="BE898" s="23" t="e">
        <f t="shared" si="465"/>
        <v>#N/A</v>
      </c>
      <c r="BF898" s="17" t="e">
        <f>VLOOKUP($E898,'DATA PENGUKURAN GARDU'!$A:$BS,46,0)</f>
        <v>#N/A</v>
      </c>
      <c r="BG898" s="23" t="e">
        <f t="shared" si="466"/>
        <v>#N/A</v>
      </c>
      <c r="BH898" s="17" t="e">
        <f>VLOOKUP($E898,'DATA PENGUKURAN GARDU'!$A:$BS,46,0)</f>
        <v>#N/A</v>
      </c>
      <c r="BI898" s="17" t="e">
        <f>VLOOKUP($E898,'DATA PENGUKURAN GARDU'!$A:$BS,53,0)</f>
        <v>#N/A</v>
      </c>
      <c r="BJ898" s="17" t="e">
        <f>VLOOKUP($E898,'DATA PENGUKURAN GARDU'!$A:$BS,54,0)</f>
        <v>#N/A</v>
      </c>
      <c r="BK898" s="20" t="e">
        <f t="shared" si="444"/>
        <v>#N/A</v>
      </c>
      <c r="BL898" s="20" t="e">
        <f t="shared" si="445"/>
        <v>#N/A</v>
      </c>
      <c r="BM898" s="20" t="e">
        <f t="shared" si="446"/>
        <v>#N/A</v>
      </c>
      <c r="BN898" s="25" t="e">
        <f t="shared" si="447"/>
        <v>#N/A</v>
      </c>
      <c r="BO898" s="26" t="str">
        <f t="shared" si="448"/>
        <v>0</v>
      </c>
      <c r="BP898" s="21" t="e">
        <f t="shared" si="449"/>
        <v>#VALUE!</v>
      </c>
      <c r="BQ898" s="20" t="e">
        <f t="shared" si="450"/>
        <v>#N/A</v>
      </c>
      <c r="BR898" s="20" t="e">
        <v>#N/A</v>
      </c>
      <c r="BS898" s="9" t="e">
        <v>#N/A</v>
      </c>
      <c r="BT898" s="2" t="e">
        <f t="shared" si="451"/>
        <v>#VALUE!</v>
      </c>
      <c r="BU898" s="2" t="e">
        <f t="shared" ref="BU898:BU961" si="467">IF(L898=3,IF(BQ898&gt;0.2,"TDK SEIMBANG","SEIMBANG"),IF(BM898="OL PHASA","TDK SEIMBANG","SEIMBANG"))</f>
        <v>#N/A</v>
      </c>
      <c r="BV898" s="2" t="e">
        <f t="shared" ref="BV898:BV961" si="468">IF(L898=3,IF(SUM(X898:Y898)&gt;600,"NORMAL","DROP"),IF(BD903&gt;198,"NORMAL","DROP"))</f>
        <v>#N/A</v>
      </c>
    </row>
    <row r="899" s="2" customFormat="1" ht="22.95" customHeight="1" spans="1:74">
      <c r="A899" s="9" t="str">
        <f t="shared" ref="A899:A962" si="469">H899&amp;"Induk"</f>
        <v>K-140.1Induk</v>
      </c>
      <c r="B899" s="9" t="str">
        <f t="shared" ref="B899:B962" si="470">H899&amp;"jurusan 1"</f>
        <v>K-140.1jurusan 1</v>
      </c>
      <c r="C899" s="9" t="str">
        <f t="shared" ref="C899:C962" si="471">H899&amp;"jurusan 2"</f>
        <v>K-140.1jurusan 2</v>
      </c>
      <c r="D899" s="9" t="str">
        <f t="shared" ref="D899:D962" si="472">H899&amp;"jurusan 3"</f>
        <v>K-140.1jurusan 3</v>
      </c>
      <c r="E899" s="9" t="str">
        <f t="shared" ref="E899:E962" si="473">H899&amp;"jurusan 4"</f>
        <v>K-140.1jurusan 4</v>
      </c>
      <c r="F899" s="10" t="s">
        <v>462</v>
      </c>
      <c r="G899" s="10" t="s">
        <v>132</v>
      </c>
      <c r="H899" s="10" t="s">
        <v>1103</v>
      </c>
      <c r="I899" s="10" t="s">
        <v>11870</v>
      </c>
      <c r="J899" s="10" t="s">
        <v>11871</v>
      </c>
      <c r="K899" s="10" t="s">
        <v>7465</v>
      </c>
      <c r="L899" s="10"/>
      <c r="M899" s="10"/>
      <c r="N899" s="14">
        <f t="shared" ref="N899:N962" si="474">+IF(L899=3,400,IF(L899=1,230,0))</f>
        <v>0</v>
      </c>
      <c r="O899" s="15" t="e">
        <f t="shared" ref="O899:O962" si="475">(K899*1000)/((M899*1000)*1.73)</f>
        <v>#VALUE!</v>
      </c>
      <c r="P899" s="15" t="e">
        <f t="shared" ref="P899:P962" si="476">IF(L899=3,(K899*1000)/(N899*1.73),(K899*1000)/(N899))</f>
        <v>#VALUE!</v>
      </c>
      <c r="Q899" s="17" t="e">
        <f>VLOOKUP($A899,'DATA PENGUKURAN GARDU'!$A:$BS,42,0)</f>
        <v>#N/A</v>
      </c>
      <c r="R899" s="18" t="e">
        <f t="shared" si="452"/>
        <v>#N/A</v>
      </c>
      <c r="S899" s="17" t="e">
        <f>VLOOKUP($A899,'DATA PENGUKURAN GARDU'!$A:$BS,44,0)</f>
        <v>#N/A</v>
      </c>
      <c r="T899" s="18" t="e">
        <f t="shared" si="453"/>
        <v>#N/A</v>
      </c>
      <c r="U899" s="17" t="e">
        <f>VLOOKUP($A899,'DATA PENGUKURAN GARDU'!$A:$BS,46,0)</f>
        <v>#N/A</v>
      </c>
      <c r="V899" s="18" t="e">
        <f t="shared" si="454"/>
        <v>#N/A</v>
      </c>
      <c r="W899" s="17" t="e">
        <f>VLOOKUP($A899,'DATA PENGUKURAN GARDU'!$A:$BS,48,0)</f>
        <v>#N/A</v>
      </c>
      <c r="X899" s="17" t="e">
        <f>VLOOKUP($A899,'DATA PENGUKURAN GARDU'!$A:$BS,53,0)</f>
        <v>#N/A</v>
      </c>
      <c r="Y899" s="17" t="e">
        <f>VLOOKUP($A899,'DATA PENGUKURAN GARDU'!$A:$BS,54,0)</f>
        <v>#N/A</v>
      </c>
      <c r="Z899" s="17" t="e">
        <f>VLOOKUP($A899,'DATA PENGUKURAN GARDU'!$A:$BS,55,0)</f>
        <v>#N/A</v>
      </c>
      <c r="AA899" s="20" t="e">
        <f>VLOOKUP($B899,'DATA PENGUKURAN GARDU'!$A:$BS,42,0)</f>
        <v>#N/A</v>
      </c>
      <c r="AB899" s="21" t="e">
        <f t="shared" si="455"/>
        <v>#N/A</v>
      </c>
      <c r="AC899" s="20" t="e">
        <f>VLOOKUP($B899,'DATA PENGUKURAN GARDU'!$A:$BS,44,0)</f>
        <v>#N/A</v>
      </c>
      <c r="AD899" s="21" t="e">
        <f t="shared" si="456"/>
        <v>#N/A</v>
      </c>
      <c r="AE899" s="20" t="e">
        <f>VLOOKUP($B899,'DATA PENGUKURAN GARDU'!$A:$BS,46,0)</f>
        <v>#N/A</v>
      </c>
      <c r="AF899" s="21" t="e">
        <f t="shared" si="457"/>
        <v>#N/A</v>
      </c>
      <c r="AG899" s="20" t="e">
        <f>VLOOKUP($B899,'DATA PENGUKURAN GARDU'!$A:$BS,46,0)</f>
        <v>#N/A</v>
      </c>
      <c r="AH899" s="20" t="e">
        <f>VLOOKUP($B899,'DATA PENGUKURAN GARDU'!$A:$BS,53,0)</f>
        <v>#N/A</v>
      </c>
      <c r="AI899" s="20" t="e">
        <f>VLOOKUP($B899,'DATA PENGUKURAN GARDU'!$A:$BS,54,0)</f>
        <v>#N/A</v>
      </c>
      <c r="AJ899" s="17" t="e">
        <f>VLOOKUP($C899,'DATA PENGUKURAN GARDU'!$A:$BS,42,0)</f>
        <v>#N/A</v>
      </c>
      <c r="AK899" s="23" t="e">
        <f t="shared" si="458"/>
        <v>#N/A</v>
      </c>
      <c r="AL899" s="17" t="e">
        <f>VLOOKUP($C899,'DATA PENGUKURAN GARDU'!$A:$BS,44,0)</f>
        <v>#N/A</v>
      </c>
      <c r="AM899" s="23" t="e">
        <f t="shared" si="459"/>
        <v>#N/A</v>
      </c>
      <c r="AN899" s="17" t="e">
        <f>VLOOKUP($C899,'DATA PENGUKURAN GARDU'!$A:$BS,46,0)</f>
        <v>#N/A</v>
      </c>
      <c r="AO899" s="23" t="e">
        <f t="shared" si="460"/>
        <v>#N/A</v>
      </c>
      <c r="AP899" s="17" t="e">
        <f>VLOOKUP($C899,'DATA PENGUKURAN GARDU'!$A:$BS,46,0)</f>
        <v>#N/A</v>
      </c>
      <c r="AQ899" s="17" t="e">
        <f>VLOOKUP($C899,'DATA PENGUKURAN GARDU'!$A:$BS,53,0)</f>
        <v>#N/A</v>
      </c>
      <c r="AR899" s="17" t="e">
        <f>VLOOKUP($C899,'DATA PENGUKURAN GARDU'!$A:$BS,54,0)</f>
        <v>#N/A</v>
      </c>
      <c r="AS899" s="20" t="e">
        <f>VLOOKUP($D899,'DATA PENGUKURAN GARDU'!$A:$BS,42,0)</f>
        <v>#N/A</v>
      </c>
      <c r="AT899" s="21" t="e">
        <f t="shared" si="461"/>
        <v>#N/A</v>
      </c>
      <c r="AU899" s="20" t="e">
        <f>VLOOKUP($D899,'DATA PENGUKURAN GARDU'!$A:$BS,44,0)</f>
        <v>#N/A</v>
      </c>
      <c r="AV899" s="21" t="e">
        <f t="shared" si="462"/>
        <v>#N/A</v>
      </c>
      <c r="AW899" s="20" t="e">
        <f>VLOOKUP($D899,'DATA PENGUKURAN GARDU'!$A:$BS,46,0)</f>
        <v>#N/A</v>
      </c>
      <c r="AX899" s="21" t="e">
        <f t="shared" si="463"/>
        <v>#N/A</v>
      </c>
      <c r="AY899" s="20" t="e">
        <f>VLOOKUP($D899,'DATA PENGUKURAN GARDU'!$A:$BS,46,0)</f>
        <v>#N/A</v>
      </c>
      <c r="AZ899" s="20" t="e">
        <f>VLOOKUP($D899,'DATA PENGUKURAN GARDU'!$A:$BS,53,0)</f>
        <v>#N/A</v>
      </c>
      <c r="BA899" s="20" t="e">
        <f>VLOOKUP($D899,'DATA PENGUKURAN GARDU'!$A:$BS,54,0)</f>
        <v>#N/A</v>
      </c>
      <c r="BB899" s="17" t="e">
        <f>VLOOKUP($E899,'DATA PENGUKURAN GARDU'!$A:$BS,42,0)</f>
        <v>#N/A</v>
      </c>
      <c r="BC899" s="23" t="e">
        <f t="shared" si="464"/>
        <v>#N/A</v>
      </c>
      <c r="BD899" s="17" t="e">
        <f>VLOOKUP($E899,'DATA PENGUKURAN GARDU'!$A:$BS,44,0)</f>
        <v>#N/A</v>
      </c>
      <c r="BE899" s="23" t="e">
        <f t="shared" si="465"/>
        <v>#N/A</v>
      </c>
      <c r="BF899" s="17" t="e">
        <f>VLOOKUP($E899,'DATA PENGUKURAN GARDU'!$A:$BS,46,0)</f>
        <v>#N/A</v>
      </c>
      <c r="BG899" s="23" t="e">
        <f t="shared" si="466"/>
        <v>#N/A</v>
      </c>
      <c r="BH899" s="17" t="e">
        <f>VLOOKUP($E899,'DATA PENGUKURAN GARDU'!$A:$BS,46,0)</f>
        <v>#N/A</v>
      </c>
      <c r="BI899" s="17" t="e">
        <f>VLOOKUP($E899,'DATA PENGUKURAN GARDU'!$A:$BS,53,0)</f>
        <v>#N/A</v>
      </c>
      <c r="BJ899" s="17" t="e">
        <f>VLOOKUP($E899,'DATA PENGUKURAN GARDU'!$A:$BS,54,0)</f>
        <v>#N/A</v>
      </c>
      <c r="BK899" s="20" t="e">
        <f t="shared" ref="BK899:BK962" si="477">IF(Q899&gt;P899,"OL PHASA","Normal")</f>
        <v>#N/A</v>
      </c>
      <c r="BL899" s="20" t="e">
        <f t="shared" ref="BL899:BL962" si="478">IF(S899&gt;P899,"OL PHASA","Normal")</f>
        <v>#N/A</v>
      </c>
      <c r="BM899" s="20" t="e">
        <f t="shared" ref="BM899:BM962" si="479">IF(U899&gt;P899,"OL PHASA","Normal")</f>
        <v>#N/A</v>
      </c>
      <c r="BN899" s="25" t="e">
        <f t="shared" ref="BN899:BN962" si="480">IF((L899=3),(AVERAGE(Q899,S899,U899)),MAX(Q899,S899,U899))</f>
        <v>#N/A</v>
      </c>
      <c r="BO899" s="26" t="str">
        <f t="shared" ref="BO899:BO962" si="481">IFERROR(IF((L899=1),(BN899*AH899)/1000,(BN899*AI899*1.73)/1000),"0")</f>
        <v>0</v>
      </c>
      <c r="BP899" s="21" t="e">
        <f t="shared" ref="BP899:BP962" si="482">BO899/K899*100</f>
        <v>#VALUE!</v>
      </c>
      <c r="BQ899" s="20" t="e">
        <f t="shared" ref="BQ899:BQ962" si="483">IF($L899=1,"1 Phase",ABS(((Q899/BN899)-1)+ABS((S899/BN899)-1)+ABS((U899/BN899)-1))/3)</f>
        <v>#N/A</v>
      </c>
      <c r="BR899" s="20" t="e">
        <v>#N/A</v>
      </c>
      <c r="BS899" s="9" t="e">
        <v>#N/A</v>
      </c>
      <c r="BT899" s="2" t="e">
        <f t="shared" ref="BT899:BT962" si="484">IF(BP899&lt;30,"Underload",IF(BP899&lt;=80,"Baik",IF(BP899&gt;80,"Overload")))</f>
        <v>#VALUE!</v>
      </c>
      <c r="BU899" s="2" t="e">
        <f t="shared" si="467"/>
        <v>#N/A</v>
      </c>
      <c r="BV899" s="2" t="e">
        <f t="shared" si="468"/>
        <v>#N/A</v>
      </c>
    </row>
    <row r="900" s="2" customFormat="1" ht="22.95" customHeight="1" spans="1:74">
      <c r="A900" s="9" t="str">
        <f t="shared" si="469"/>
        <v>BB 090.1Induk</v>
      </c>
      <c r="B900" s="9" t="str">
        <f t="shared" si="470"/>
        <v>BB 090.1jurusan 1</v>
      </c>
      <c r="C900" s="9" t="str">
        <f t="shared" si="471"/>
        <v>BB 090.1jurusan 2</v>
      </c>
      <c r="D900" s="9" t="str">
        <f t="shared" si="472"/>
        <v>BB 090.1jurusan 3</v>
      </c>
      <c r="E900" s="9" t="str">
        <f t="shared" si="473"/>
        <v>BB 090.1jurusan 4</v>
      </c>
      <c r="F900" s="10" t="s">
        <v>1104</v>
      </c>
      <c r="G900" s="10" t="s">
        <v>4</v>
      </c>
      <c r="H900" s="10" t="s">
        <v>1105</v>
      </c>
      <c r="I900" s="10" t="s">
        <v>11872</v>
      </c>
      <c r="J900" s="10" t="s">
        <v>11873</v>
      </c>
      <c r="K900" s="10" t="s">
        <v>7465</v>
      </c>
      <c r="L900" s="10"/>
      <c r="M900" s="10"/>
      <c r="N900" s="14">
        <f t="shared" si="474"/>
        <v>0</v>
      </c>
      <c r="O900" s="15" t="e">
        <f t="shared" si="475"/>
        <v>#VALUE!</v>
      </c>
      <c r="P900" s="15" t="e">
        <f t="shared" si="476"/>
        <v>#VALUE!</v>
      </c>
      <c r="Q900" s="17" t="e">
        <f>VLOOKUP($A900,'DATA PENGUKURAN GARDU'!$A:$BS,42,0)</f>
        <v>#N/A</v>
      </c>
      <c r="R900" s="18" t="e">
        <f t="shared" si="452"/>
        <v>#N/A</v>
      </c>
      <c r="S900" s="17" t="e">
        <f>VLOOKUP($A900,'DATA PENGUKURAN GARDU'!$A:$BS,44,0)</f>
        <v>#N/A</v>
      </c>
      <c r="T900" s="18" t="e">
        <f t="shared" si="453"/>
        <v>#N/A</v>
      </c>
      <c r="U900" s="17" t="e">
        <f>VLOOKUP($A900,'DATA PENGUKURAN GARDU'!$A:$BS,46,0)</f>
        <v>#N/A</v>
      </c>
      <c r="V900" s="18" t="e">
        <f t="shared" si="454"/>
        <v>#N/A</v>
      </c>
      <c r="W900" s="17" t="e">
        <f>VLOOKUP($A900,'DATA PENGUKURAN GARDU'!$A:$BS,48,0)</f>
        <v>#N/A</v>
      </c>
      <c r="X900" s="17" t="e">
        <f>VLOOKUP($A900,'DATA PENGUKURAN GARDU'!$A:$BS,53,0)</f>
        <v>#N/A</v>
      </c>
      <c r="Y900" s="17" t="e">
        <f>VLOOKUP($A900,'DATA PENGUKURAN GARDU'!$A:$BS,54,0)</f>
        <v>#N/A</v>
      </c>
      <c r="Z900" s="17" t="e">
        <f>VLOOKUP($A900,'DATA PENGUKURAN GARDU'!$A:$BS,55,0)</f>
        <v>#N/A</v>
      </c>
      <c r="AA900" s="20" t="e">
        <f>VLOOKUP($B900,'DATA PENGUKURAN GARDU'!$A:$BS,42,0)</f>
        <v>#N/A</v>
      </c>
      <c r="AB900" s="21" t="e">
        <f t="shared" si="455"/>
        <v>#N/A</v>
      </c>
      <c r="AC900" s="20" t="e">
        <f>VLOOKUP($B900,'DATA PENGUKURAN GARDU'!$A:$BS,44,0)</f>
        <v>#N/A</v>
      </c>
      <c r="AD900" s="21" t="e">
        <f t="shared" si="456"/>
        <v>#N/A</v>
      </c>
      <c r="AE900" s="20" t="e">
        <f>VLOOKUP($B900,'DATA PENGUKURAN GARDU'!$A:$BS,46,0)</f>
        <v>#N/A</v>
      </c>
      <c r="AF900" s="21" t="e">
        <f t="shared" si="457"/>
        <v>#N/A</v>
      </c>
      <c r="AG900" s="20" t="e">
        <f>VLOOKUP($B900,'DATA PENGUKURAN GARDU'!$A:$BS,46,0)</f>
        <v>#N/A</v>
      </c>
      <c r="AH900" s="20" t="e">
        <f>VLOOKUP($B900,'DATA PENGUKURAN GARDU'!$A:$BS,53,0)</f>
        <v>#N/A</v>
      </c>
      <c r="AI900" s="20" t="e">
        <f>VLOOKUP($B900,'DATA PENGUKURAN GARDU'!$A:$BS,54,0)</f>
        <v>#N/A</v>
      </c>
      <c r="AJ900" s="17" t="e">
        <f>VLOOKUP($C900,'DATA PENGUKURAN GARDU'!$A:$BS,42,0)</f>
        <v>#N/A</v>
      </c>
      <c r="AK900" s="23" t="e">
        <f t="shared" si="458"/>
        <v>#N/A</v>
      </c>
      <c r="AL900" s="17" t="e">
        <f>VLOOKUP($C900,'DATA PENGUKURAN GARDU'!$A:$BS,44,0)</f>
        <v>#N/A</v>
      </c>
      <c r="AM900" s="23" t="e">
        <f t="shared" si="459"/>
        <v>#N/A</v>
      </c>
      <c r="AN900" s="17" t="e">
        <f>VLOOKUP($C900,'DATA PENGUKURAN GARDU'!$A:$BS,46,0)</f>
        <v>#N/A</v>
      </c>
      <c r="AO900" s="23" t="e">
        <f t="shared" si="460"/>
        <v>#N/A</v>
      </c>
      <c r="AP900" s="17" t="e">
        <f>VLOOKUP($C900,'DATA PENGUKURAN GARDU'!$A:$BS,46,0)</f>
        <v>#N/A</v>
      </c>
      <c r="AQ900" s="17" t="e">
        <f>VLOOKUP($C900,'DATA PENGUKURAN GARDU'!$A:$BS,53,0)</f>
        <v>#N/A</v>
      </c>
      <c r="AR900" s="17" t="e">
        <f>VLOOKUP($C900,'DATA PENGUKURAN GARDU'!$A:$BS,54,0)</f>
        <v>#N/A</v>
      </c>
      <c r="AS900" s="20" t="e">
        <f>VLOOKUP($D900,'DATA PENGUKURAN GARDU'!$A:$BS,42,0)</f>
        <v>#N/A</v>
      </c>
      <c r="AT900" s="21" t="e">
        <f t="shared" si="461"/>
        <v>#N/A</v>
      </c>
      <c r="AU900" s="20" t="e">
        <f>VLOOKUP($D900,'DATA PENGUKURAN GARDU'!$A:$BS,44,0)</f>
        <v>#N/A</v>
      </c>
      <c r="AV900" s="21" t="e">
        <f t="shared" si="462"/>
        <v>#N/A</v>
      </c>
      <c r="AW900" s="20" t="e">
        <f>VLOOKUP($D900,'DATA PENGUKURAN GARDU'!$A:$BS,46,0)</f>
        <v>#N/A</v>
      </c>
      <c r="AX900" s="21" t="e">
        <f t="shared" si="463"/>
        <v>#N/A</v>
      </c>
      <c r="AY900" s="20" t="e">
        <f>VLOOKUP($D900,'DATA PENGUKURAN GARDU'!$A:$BS,46,0)</f>
        <v>#N/A</v>
      </c>
      <c r="AZ900" s="20" t="e">
        <f>VLOOKUP($D900,'DATA PENGUKURAN GARDU'!$A:$BS,53,0)</f>
        <v>#N/A</v>
      </c>
      <c r="BA900" s="20" t="e">
        <f>VLOOKUP($D900,'DATA PENGUKURAN GARDU'!$A:$BS,54,0)</f>
        <v>#N/A</v>
      </c>
      <c r="BB900" s="17" t="e">
        <f>VLOOKUP($E900,'DATA PENGUKURAN GARDU'!$A:$BS,42,0)</f>
        <v>#N/A</v>
      </c>
      <c r="BC900" s="23" t="e">
        <f t="shared" si="464"/>
        <v>#N/A</v>
      </c>
      <c r="BD900" s="17" t="e">
        <f>VLOOKUP($E900,'DATA PENGUKURAN GARDU'!$A:$BS,44,0)</f>
        <v>#N/A</v>
      </c>
      <c r="BE900" s="23" t="e">
        <f t="shared" si="465"/>
        <v>#N/A</v>
      </c>
      <c r="BF900" s="17" t="e">
        <f>VLOOKUP($E900,'DATA PENGUKURAN GARDU'!$A:$BS,46,0)</f>
        <v>#N/A</v>
      </c>
      <c r="BG900" s="23" t="e">
        <f t="shared" si="466"/>
        <v>#N/A</v>
      </c>
      <c r="BH900" s="17" t="e">
        <f>VLOOKUP($E900,'DATA PENGUKURAN GARDU'!$A:$BS,46,0)</f>
        <v>#N/A</v>
      </c>
      <c r="BI900" s="17" t="e">
        <f>VLOOKUP($E900,'DATA PENGUKURAN GARDU'!$A:$BS,53,0)</f>
        <v>#N/A</v>
      </c>
      <c r="BJ900" s="17" t="e">
        <f>VLOOKUP($E900,'DATA PENGUKURAN GARDU'!$A:$BS,54,0)</f>
        <v>#N/A</v>
      </c>
      <c r="BK900" s="20" t="e">
        <f t="shared" si="477"/>
        <v>#N/A</v>
      </c>
      <c r="BL900" s="20" t="e">
        <f t="shared" si="478"/>
        <v>#N/A</v>
      </c>
      <c r="BM900" s="20" t="e">
        <f t="shared" si="479"/>
        <v>#N/A</v>
      </c>
      <c r="BN900" s="25" t="e">
        <f t="shared" si="480"/>
        <v>#N/A</v>
      </c>
      <c r="BO900" s="26" t="str">
        <f t="shared" si="481"/>
        <v>0</v>
      </c>
      <c r="BP900" s="21" t="e">
        <f t="shared" si="482"/>
        <v>#VALUE!</v>
      </c>
      <c r="BQ900" s="20" t="e">
        <f t="shared" si="483"/>
        <v>#N/A</v>
      </c>
      <c r="BR900" s="20" t="e">
        <v>#N/A</v>
      </c>
      <c r="BS900" s="9" t="e">
        <v>#N/A</v>
      </c>
      <c r="BT900" s="2" t="e">
        <f t="shared" si="484"/>
        <v>#VALUE!</v>
      </c>
      <c r="BU900" s="2" t="e">
        <f t="shared" si="467"/>
        <v>#N/A</v>
      </c>
      <c r="BV900" s="2" t="e">
        <f t="shared" si="468"/>
        <v>#N/A</v>
      </c>
    </row>
    <row r="901" s="2" customFormat="1" ht="22.95" customHeight="1" spans="1:74">
      <c r="A901" s="9" t="str">
        <f t="shared" si="469"/>
        <v>BB 091Induk</v>
      </c>
      <c r="B901" s="9" t="str">
        <f t="shared" si="470"/>
        <v>BB 091jurusan 1</v>
      </c>
      <c r="C901" s="9" t="str">
        <f t="shared" si="471"/>
        <v>BB 091jurusan 2</v>
      </c>
      <c r="D901" s="9" t="str">
        <f t="shared" si="472"/>
        <v>BB 091jurusan 3</v>
      </c>
      <c r="E901" s="9" t="str">
        <f t="shared" si="473"/>
        <v>BB 091jurusan 4</v>
      </c>
      <c r="F901" s="10" t="s">
        <v>763</v>
      </c>
      <c r="G901" s="10" t="s">
        <v>4</v>
      </c>
      <c r="H901" s="10" t="s">
        <v>1106</v>
      </c>
      <c r="I901" s="10" t="s">
        <v>11874</v>
      </c>
      <c r="J901" s="10" t="s">
        <v>11875</v>
      </c>
      <c r="K901" s="10" t="s">
        <v>7465</v>
      </c>
      <c r="L901" s="10"/>
      <c r="M901" s="10"/>
      <c r="N901" s="14">
        <f t="shared" si="474"/>
        <v>0</v>
      </c>
      <c r="O901" s="15" t="e">
        <f t="shared" si="475"/>
        <v>#VALUE!</v>
      </c>
      <c r="P901" s="15" t="e">
        <f t="shared" si="476"/>
        <v>#VALUE!</v>
      </c>
      <c r="Q901" s="17" t="e">
        <f>VLOOKUP($A901,'DATA PENGUKURAN GARDU'!$A:$BS,42,0)</f>
        <v>#N/A</v>
      </c>
      <c r="R901" s="18" t="e">
        <f t="shared" si="452"/>
        <v>#N/A</v>
      </c>
      <c r="S901" s="17" t="e">
        <f>VLOOKUP($A901,'DATA PENGUKURAN GARDU'!$A:$BS,44,0)</f>
        <v>#N/A</v>
      </c>
      <c r="T901" s="18" t="e">
        <f t="shared" si="453"/>
        <v>#N/A</v>
      </c>
      <c r="U901" s="17" t="e">
        <f>VLOOKUP($A901,'DATA PENGUKURAN GARDU'!$A:$BS,46,0)</f>
        <v>#N/A</v>
      </c>
      <c r="V901" s="18" t="e">
        <f t="shared" si="454"/>
        <v>#N/A</v>
      </c>
      <c r="W901" s="17" t="e">
        <f>VLOOKUP($A901,'DATA PENGUKURAN GARDU'!$A:$BS,48,0)</f>
        <v>#N/A</v>
      </c>
      <c r="X901" s="17" t="e">
        <f>VLOOKUP($A901,'DATA PENGUKURAN GARDU'!$A:$BS,53,0)</f>
        <v>#N/A</v>
      </c>
      <c r="Y901" s="17" t="e">
        <f>VLOOKUP($A901,'DATA PENGUKURAN GARDU'!$A:$BS,54,0)</f>
        <v>#N/A</v>
      </c>
      <c r="Z901" s="17" t="e">
        <f>VLOOKUP($A901,'DATA PENGUKURAN GARDU'!$A:$BS,55,0)</f>
        <v>#N/A</v>
      </c>
      <c r="AA901" s="20" t="e">
        <f>VLOOKUP($B901,'DATA PENGUKURAN GARDU'!$A:$BS,42,0)</f>
        <v>#N/A</v>
      </c>
      <c r="AB901" s="21" t="e">
        <f t="shared" si="455"/>
        <v>#N/A</v>
      </c>
      <c r="AC901" s="20" t="e">
        <f>VLOOKUP($B901,'DATA PENGUKURAN GARDU'!$A:$BS,44,0)</f>
        <v>#N/A</v>
      </c>
      <c r="AD901" s="21" t="e">
        <f t="shared" si="456"/>
        <v>#N/A</v>
      </c>
      <c r="AE901" s="20" t="e">
        <f>VLOOKUP($B901,'DATA PENGUKURAN GARDU'!$A:$BS,46,0)</f>
        <v>#N/A</v>
      </c>
      <c r="AF901" s="21" t="e">
        <f t="shared" si="457"/>
        <v>#N/A</v>
      </c>
      <c r="AG901" s="20" t="e">
        <f>VLOOKUP($B901,'DATA PENGUKURAN GARDU'!$A:$BS,46,0)</f>
        <v>#N/A</v>
      </c>
      <c r="AH901" s="20" t="e">
        <f>VLOOKUP($B901,'DATA PENGUKURAN GARDU'!$A:$BS,53,0)</f>
        <v>#N/A</v>
      </c>
      <c r="AI901" s="20" t="e">
        <f>VLOOKUP($B901,'DATA PENGUKURAN GARDU'!$A:$BS,54,0)</f>
        <v>#N/A</v>
      </c>
      <c r="AJ901" s="17" t="e">
        <f>VLOOKUP($C901,'DATA PENGUKURAN GARDU'!$A:$BS,42,0)</f>
        <v>#N/A</v>
      </c>
      <c r="AK901" s="23" t="e">
        <f t="shared" si="458"/>
        <v>#N/A</v>
      </c>
      <c r="AL901" s="17" t="e">
        <f>VLOOKUP($C901,'DATA PENGUKURAN GARDU'!$A:$BS,44,0)</f>
        <v>#N/A</v>
      </c>
      <c r="AM901" s="23" t="e">
        <f t="shared" si="459"/>
        <v>#N/A</v>
      </c>
      <c r="AN901" s="17" t="e">
        <f>VLOOKUP($C901,'DATA PENGUKURAN GARDU'!$A:$BS,46,0)</f>
        <v>#N/A</v>
      </c>
      <c r="AO901" s="23" t="e">
        <f t="shared" si="460"/>
        <v>#N/A</v>
      </c>
      <c r="AP901" s="17" t="e">
        <f>VLOOKUP($C901,'DATA PENGUKURAN GARDU'!$A:$BS,46,0)</f>
        <v>#N/A</v>
      </c>
      <c r="AQ901" s="17" t="e">
        <f>VLOOKUP($C901,'DATA PENGUKURAN GARDU'!$A:$BS,53,0)</f>
        <v>#N/A</v>
      </c>
      <c r="AR901" s="17" t="e">
        <f>VLOOKUP($C901,'DATA PENGUKURAN GARDU'!$A:$BS,54,0)</f>
        <v>#N/A</v>
      </c>
      <c r="AS901" s="20" t="e">
        <f>VLOOKUP($D901,'DATA PENGUKURAN GARDU'!$A:$BS,42,0)</f>
        <v>#N/A</v>
      </c>
      <c r="AT901" s="21" t="e">
        <f t="shared" si="461"/>
        <v>#N/A</v>
      </c>
      <c r="AU901" s="20" t="e">
        <f>VLOOKUP($D901,'DATA PENGUKURAN GARDU'!$A:$BS,44,0)</f>
        <v>#N/A</v>
      </c>
      <c r="AV901" s="21" t="e">
        <f t="shared" si="462"/>
        <v>#N/A</v>
      </c>
      <c r="AW901" s="20" t="e">
        <f>VLOOKUP($D901,'DATA PENGUKURAN GARDU'!$A:$BS,46,0)</f>
        <v>#N/A</v>
      </c>
      <c r="AX901" s="21" t="e">
        <f t="shared" si="463"/>
        <v>#N/A</v>
      </c>
      <c r="AY901" s="20" t="e">
        <f>VLOOKUP($D901,'DATA PENGUKURAN GARDU'!$A:$BS,46,0)</f>
        <v>#N/A</v>
      </c>
      <c r="AZ901" s="20" t="e">
        <f>VLOOKUP($D901,'DATA PENGUKURAN GARDU'!$A:$BS,53,0)</f>
        <v>#N/A</v>
      </c>
      <c r="BA901" s="20" t="e">
        <f>VLOOKUP($D901,'DATA PENGUKURAN GARDU'!$A:$BS,54,0)</f>
        <v>#N/A</v>
      </c>
      <c r="BB901" s="17" t="e">
        <f>VLOOKUP($E901,'DATA PENGUKURAN GARDU'!$A:$BS,42,0)</f>
        <v>#N/A</v>
      </c>
      <c r="BC901" s="23" t="e">
        <f t="shared" si="464"/>
        <v>#N/A</v>
      </c>
      <c r="BD901" s="17" t="e">
        <f>VLOOKUP($E901,'DATA PENGUKURAN GARDU'!$A:$BS,44,0)</f>
        <v>#N/A</v>
      </c>
      <c r="BE901" s="23" t="e">
        <f t="shared" si="465"/>
        <v>#N/A</v>
      </c>
      <c r="BF901" s="17" t="e">
        <f>VLOOKUP($E901,'DATA PENGUKURAN GARDU'!$A:$BS,46,0)</f>
        <v>#N/A</v>
      </c>
      <c r="BG901" s="23" t="e">
        <f t="shared" si="466"/>
        <v>#N/A</v>
      </c>
      <c r="BH901" s="17" t="e">
        <f>VLOOKUP($E901,'DATA PENGUKURAN GARDU'!$A:$BS,46,0)</f>
        <v>#N/A</v>
      </c>
      <c r="BI901" s="17" t="e">
        <f>VLOOKUP($E901,'DATA PENGUKURAN GARDU'!$A:$BS,53,0)</f>
        <v>#N/A</v>
      </c>
      <c r="BJ901" s="17" t="e">
        <f>VLOOKUP($E901,'DATA PENGUKURAN GARDU'!$A:$BS,54,0)</f>
        <v>#N/A</v>
      </c>
      <c r="BK901" s="20" t="e">
        <f t="shared" si="477"/>
        <v>#N/A</v>
      </c>
      <c r="BL901" s="20" t="e">
        <f t="shared" si="478"/>
        <v>#N/A</v>
      </c>
      <c r="BM901" s="20" t="e">
        <f t="shared" si="479"/>
        <v>#N/A</v>
      </c>
      <c r="BN901" s="25" t="e">
        <f t="shared" si="480"/>
        <v>#N/A</v>
      </c>
      <c r="BO901" s="26" t="str">
        <f t="shared" si="481"/>
        <v>0</v>
      </c>
      <c r="BP901" s="21" t="e">
        <f t="shared" si="482"/>
        <v>#VALUE!</v>
      </c>
      <c r="BQ901" s="20" t="e">
        <f t="shared" si="483"/>
        <v>#N/A</v>
      </c>
      <c r="BR901" s="20" t="e">
        <v>#N/A</v>
      </c>
      <c r="BS901" s="9" t="e">
        <v>#N/A</v>
      </c>
      <c r="BT901" s="2" t="e">
        <f t="shared" si="484"/>
        <v>#VALUE!</v>
      </c>
      <c r="BU901" s="2" t="e">
        <f t="shared" si="467"/>
        <v>#N/A</v>
      </c>
      <c r="BV901" s="2" t="e">
        <f t="shared" si="468"/>
        <v>#N/A</v>
      </c>
    </row>
    <row r="902" s="2" customFormat="1" ht="22.95" customHeight="1" spans="1:74">
      <c r="A902" s="9" t="str">
        <f t="shared" si="469"/>
        <v>BB 185Induk</v>
      </c>
      <c r="B902" s="9" t="str">
        <f t="shared" si="470"/>
        <v>BB 185jurusan 1</v>
      </c>
      <c r="C902" s="9" t="str">
        <f t="shared" si="471"/>
        <v>BB 185jurusan 2</v>
      </c>
      <c r="D902" s="9" t="str">
        <f t="shared" si="472"/>
        <v>BB 185jurusan 3</v>
      </c>
      <c r="E902" s="9" t="str">
        <f t="shared" si="473"/>
        <v>BB 185jurusan 4</v>
      </c>
      <c r="F902" s="10" t="s">
        <v>1107</v>
      </c>
      <c r="G902" s="10" t="s">
        <v>4</v>
      </c>
      <c r="H902" s="10" t="s">
        <v>1108</v>
      </c>
      <c r="I902" s="10" t="s">
        <v>11876</v>
      </c>
      <c r="J902" s="10" t="s">
        <v>11877</v>
      </c>
      <c r="K902" s="10" t="s">
        <v>7465</v>
      </c>
      <c r="L902" s="10"/>
      <c r="M902" s="10"/>
      <c r="N902" s="14">
        <f t="shared" si="474"/>
        <v>0</v>
      </c>
      <c r="O902" s="15" t="e">
        <f t="shared" si="475"/>
        <v>#VALUE!</v>
      </c>
      <c r="P902" s="15" t="e">
        <f t="shared" si="476"/>
        <v>#VALUE!</v>
      </c>
      <c r="Q902" s="17" t="e">
        <f>VLOOKUP($A902,'DATA PENGUKURAN GARDU'!$A:$BS,42,0)</f>
        <v>#N/A</v>
      </c>
      <c r="R902" s="18" t="e">
        <f t="shared" si="452"/>
        <v>#N/A</v>
      </c>
      <c r="S902" s="17" t="e">
        <f>VLOOKUP($A902,'DATA PENGUKURAN GARDU'!$A:$BS,44,0)</f>
        <v>#N/A</v>
      </c>
      <c r="T902" s="18" t="e">
        <f t="shared" si="453"/>
        <v>#N/A</v>
      </c>
      <c r="U902" s="17" t="e">
        <f>VLOOKUP($A902,'DATA PENGUKURAN GARDU'!$A:$BS,46,0)</f>
        <v>#N/A</v>
      </c>
      <c r="V902" s="18" t="e">
        <f t="shared" si="454"/>
        <v>#N/A</v>
      </c>
      <c r="W902" s="17" t="e">
        <f>VLOOKUP($A902,'DATA PENGUKURAN GARDU'!$A:$BS,48,0)</f>
        <v>#N/A</v>
      </c>
      <c r="X902" s="17" t="e">
        <f>VLOOKUP($A902,'DATA PENGUKURAN GARDU'!$A:$BS,53,0)</f>
        <v>#N/A</v>
      </c>
      <c r="Y902" s="17" t="e">
        <f>VLOOKUP($A902,'DATA PENGUKURAN GARDU'!$A:$BS,54,0)</f>
        <v>#N/A</v>
      </c>
      <c r="Z902" s="17" t="e">
        <f>VLOOKUP($A902,'DATA PENGUKURAN GARDU'!$A:$BS,55,0)</f>
        <v>#N/A</v>
      </c>
      <c r="AA902" s="20" t="e">
        <f>VLOOKUP($B902,'DATA PENGUKURAN GARDU'!$A:$BS,42,0)</f>
        <v>#N/A</v>
      </c>
      <c r="AB902" s="21" t="e">
        <f t="shared" si="455"/>
        <v>#N/A</v>
      </c>
      <c r="AC902" s="20" t="e">
        <f>VLOOKUP($B902,'DATA PENGUKURAN GARDU'!$A:$BS,44,0)</f>
        <v>#N/A</v>
      </c>
      <c r="AD902" s="21" t="e">
        <f t="shared" si="456"/>
        <v>#N/A</v>
      </c>
      <c r="AE902" s="20" t="e">
        <f>VLOOKUP($B902,'DATA PENGUKURAN GARDU'!$A:$BS,46,0)</f>
        <v>#N/A</v>
      </c>
      <c r="AF902" s="21" t="e">
        <f t="shared" si="457"/>
        <v>#N/A</v>
      </c>
      <c r="AG902" s="20" t="e">
        <f>VLOOKUP($B902,'DATA PENGUKURAN GARDU'!$A:$BS,46,0)</f>
        <v>#N/A</v>
      </c>
      <c r="AH902" s="20" t="e">
        <f>VLOOKUP($B902,'DATA PENGUKURAN GARDU'!$A:$BS,53,0)</f>
        <v>#N/A</v>
      </c>
      <c r="AI902" s="20" t="e">
        <f>VLOOKUP($B902,'DATA PENGUKURAN GARDU'!$A:$BS,54,0)</f>
        <v>#N/A</v>
      </c>
      <c r="AJ902" s="17" t="e">
        <f>VLOOKUP($C902,'DATA PENGUKURAN GARDU'!$A:$BS,42,0)</f>
        <v>#N/A</v>
      </c>
      <c r="AK902" s="23" t="e">
        <f t="shared" si="458"/>
        <v>#N/A</v>
      </c>
      <c r="AL902" s="17" t="e">
        <f>VLOOKUP($C902,'DATA PENGUKURAN GARDU'!$A:$BS,44,0)</f>
        <v>#N/A</v>
      </c>
      <c r="AM902" s="23" t="e">
        <f t="shared" si="459"/>
        <v>#N/A</v>
      </c>
      <c r="AN902" s="17" t="e">
        <f>VLOOKUP($C902,'DATA PENGUKURAN GARDU'!$A:$BS,46,0)</f>
        <v>#N/A</v>
      </c>
      <c r="AO902" s="23" t="e">
        <f t="shared" si="460"/>
        <v>#N/A</v>
      </c>
      <c r="AP902" s="17" t="e">
        <f>VLOOKUP($C902,'DATA PENGUKURAN GARDU'!$A:$BS,46,0)</f>
        <v>#N/A</v>
      </c>
      <c r="AQ902" s="17" t="e">
        <f>VLOOKUP($C902,'DATA PENGUKURAN GARDU'!$A:$BS,53,0)</f>
        <v>#N/A</v>
      </c>
      <c r="AR902" s="17" t="e">
        <f>VLOOKUP($C902,'DATA PENGUKURAN GARDU'!$A:$BS,54,0)</f>
        <v>#N/A</v>
      </c>
      <c r="AS902" s="20" t="e">
        <f>VLOOKUP($D902,'DATA PENGUKURAN GARDU'!$A:$BS,42,0)</f>
        <v>#N/A</v>
      </c>
      <c r="AT902" s="21" t="e">
        <f t="shared" si="461"/>
        <v>#N/A</v>
      </c>
      <c r="AU902" s="20" t="e">
        <f>VLOOKUP($D902,'DATA PENGUKURAN GARDU'!$A:$BS,44,0)</f>
        <v>#N/A</v>
      </c>
      <c r="AV902" s="21" t="e">
        <f t="shared" si="462"/>
        <v>#N/A</v>
      </c>
      <c r="AW902" s="20" t="e">
        <f>VLOOKUP($D902,'DATA PENGUKURAN GARDU'!$A:$BS,46,0)</f>
        <v>#N/A</v>
      </c>
      <c r="AX902" s="21" t="e">
        <f t="shared" si="463"/>
        <v>#N/A</v>
      </c>
      <c r="AY902" s="20" t="e">
        <f>VLOOKUP($D902,'DATA PENGUKURAN GARDU'!$A:$BS,46,0)</f>
        <v>#N/A</v>
      </c>
      <c r="AZ902" s="20" t="e">
        <f>VLOOKUP($D902,'DATA PENGUKURAN GARDU'!$A:$BS,53,0)</f>
        <v>#N/A</v>
      </c>
      <c r="BA902" s="20" t="e">
        <f>VLOOKUP($D902,'DATA PENGUKURAN GARDU'!$A:$BS,54,0)</f>
        <v>#N/A</v>
      </c>
      <c r="BB902" s="17" t="e">
        <f>VLOOKUP($E902,'DATA PENGUKURAN GARDU'!$A:$BS,42,0)</f>
        <v>#N/A</v>
      </c>
      <c r="BC902" s="23" t="e">
        <f t="shared" si="464"/>
        <v>#N/A</v>
      </c>
      <c r="BD902" s="17" t="e">
        <f>VLOOKUP($E902,'DATA PENGUKURAN GARDU'!$A:$BS,44,0)</f>
        <v>#N/A</v>
      </c>
      <c r="BE902" s="23" t="e">
        <f t="shared" si="465"/>
        <v>#N/A</v>
      </c>
      <c r="BF902" s="17" t="e">
        <f>VLOOKUP($E902,'DATA PENGUKURAN GARDU'!$A:$BS,46,0)</f>
        <v>#N/A</v>
      </c>
      <c r="BG902" s="23" t="e">
        <f t="shared" si="466"/>
        <v>#N/A</v>
      </c>
      <c r="BH902" s="17" t="e">
        <f>VLOOKUP($E902,'DATA PENGUKURAN GARDU'!$A:$BS,46,0)</f>
        <v>#N/A</v>
      </c>
      <c r="BI902" s="17" t="e">
        <f>VLOOKUP($E902,'DATA PENGUKURAN GARDU'!$A:$BS,53,0)</f>
        <v>#N/A</v>
      </c>
      <c r="BJ902" s="17" t="e">
        <f>VLOOKUP($E902,'DATA PENGUKURAN GARDU'!$A:$BS,54,0)</f>
        <v>#N/A</v>
      </c>
      <c r="BK902" s="20" t="e">
        <f t="shared" si="477"/>
        <v>#N/A</v>
      </c>
      <c r="BL902" s="20" t="e">
        <f t="shared" si="478"/>
        <v>#N/A</v>
      </c>
      <c r="BM902" s="20" t="e">
        <f t="shared" si="479"/>
        <v>#N/A</v>
      </c>
      <c r="BN902" s="25" t="e">
        <f t="shared" si="480"/>
        <v>#N/A</v>
      </c>
      <c r="BO902" s="26" t="str">
        <f t="shared" si="481"/>
        <v>0</v>
      </c>
      <c r="BP902" s="21" t="e">
        <f t="shared" si="482"/>
        <v>#VALUE!</v>
      </c>
      <c r="BQ902" s="20" t="e">
        <f t="shared" si="483"/>
        <v>#N/A</v>
      </c>
      <c r="BR902" s="20" t="e">
        <v>#N/A</v>
      </c>
      <c r="BS902" s="9" t="e">
        <v>#N/A</v>
      </c>
      <c r="BT902" s="2" t="e">
        <f t="shared" si="484"/>
        <v>#VALUE!</v>
      </c>
      <c r="BU902" s="2" t="e">
        <f t="shared" si="467"/>
        <v>#N/A</v>
      </c>
      <c r="BV902" s="2" t="e">
        <f t="shared" si="468"/>
        <v>#N/A</v>
      </c>
    </row>
    <row r="903" s="2" customFormat="1" ht="22.95" customHeight="1" spans="1:74">
      <c r="A903" s="9" t="str">
        <f t="shared" si="469"/>
        <v>GARDU RSUD KOTAMOBAGUInduk</v>
      </c>
      <c r="B903" s="9" t="str">
        <f t="shared" si="470"/>
        <v>GARDU RSUD KOTAMOBAGUjurusan 1</v>
      </c>
      <c r="C903" s="9" t="str">
        <f t="shared" si="471"/>
        <v>GARDU RSUD KOTAMOBAGUjurusan 2</v>
      </c>
      <c r="D903" s="9" t="str">
        <f t="shared" si="472"/>
        <v>GARDU RSUD KOTAMOBAGUjurusan 3</v>
      </c>
      <c r="E903" s="9" t="str">
        <f t="shared" si="473"/>
        <v>GARDU RSUD KOTAMOBAGUjurusan 4</v>
      </c>
      <c r="F903" s="10" t="s">
        <v>136</v>
      </c>
      <c r="G903" s="10" t="s">
        <v>132</v>
      </c>
      <c r="H903" s="10" t="s">
        <v>1109</v>
      </c>
      <c r="I903" s="10" t="s">
        <v>11878</v>
      </c>
      <c r="J903" s="10" t="s">
        <v>11879</v>
      </c>
      <c r="K903" s="10" t="s">
        <v>7465</v>
      </c>
      <c r="L903" s="10"/>
      <c r="M903" s="10"/>
      <c r="N903" s="14">
        <f t="shared" si="474"/>
        <v>0</v>
      </c>
      <c r="O903" s="15" t="e">
        <f t="shared" si="475"/>
        <v>#VALUE!</v>
      </c>
      <c r="P903" s="15" t="e">
        <f t="shared" si="476"/>
        <v>#VALUE!</v>
      </c>
      <c r="Q903" s="17" t="e">
        <f>VLOOKUP($A903,'DATA PENGUKURAN GARDU'!$A:$BS,42,0)</f>
        <v>#N/A</v>
      </c>
      <c r="R903" s="18" t="e">
        <f t="shared" si="452"/>
        <v>#N/A</v>
      </c>
      <c r="S903" s="17" t="e">
        <f>VLOOKUP($A903,'DATA PENGUKURAN GARDU'!$A:$BS,44,0)</f>
        <v>#N/A</v>
      </c>
      <c r="T903" s="18" t="e">
        <f t="shared" si="453"/>
        <v>#N/A</v>
      </c>
      <c r="U903" s="17" t="e">
        <f>VLOOKUP($A903,'DATA PENGUKURAN GARDU'!$A:$BS,46,0)</f>
        <v>#N/A</v>
      </c>
      <c r="V903" s="18" t="e">
        <f t="shared" si="454"/>
        <v>#N/A</v>
      </c>
      <c r="W903" s="17" t="e">
        <f>VLOOKUP($A903,'DATA PENGUKURAN GARDU'!$A:$BS,48,0)</f>
        <v>#N/A</v>
      </c>
      <c r="X903" s="17" t="e">
        <f>VLOOKUP($A903,'DATA PENGUKURAN GARDU'!$A:$BS,53,0)</f>
        <v>#N/A</v>
      </c>
      <c r="Y903" s="17" t="e">
        <f>VLOOKUP($A903,'DATA PENGUKURAN GARDU'!$A:$BS,54,0)</f>
        <v>#N/A</v>
      </c>
      <c r="Z903" s="17" t="e">
        <f>VLOOKUP($A903,'DATA PENGUKURAN GARDU'!$A:$BS,55,0)</f>
        <v>#N/A</v>
      </c>
      <c r="AA903" s="20" t="e">
        <f>VLOOKUP($B903,'DATA PENGUKURAN GARDU'!$A:$BS,42,0)</f>
        <v>#N/A</v>
      </c>
      <c r="AB903" s="21" t="e">
        <f t="shared" si="455"/>
        <v>#N/A</v>
      </c>
      <c r="AC903" s="20" t="e">
        <f>VLOOKUP($B903,'DATA PENGUKURAN GARDU'!$A:$BS,44,0)</f>
        <v>#N/A</v>
      </c>
      <c r="AD903" s="21" t="e">
        <f t="shared" si="456"/>
        <v>#N/A</v>
      </c>
      <c r="AE903" s="20" t="e">
        <f>VLOOKUP($B903,'DATA PENGUKURAN GARDU'!$A:$BS,46,0)</f>
        <v>#N/A</v>
      </c>
      <c r="AF903" s="21" t="e">
        <f t="shared" si="457"/>
        <v>#N/A</v>
      </c>
      <c r="AG903" s="20" t="e">
        <f>VLOOKUP($B903,'DATA PENGUKURAN GARDU'!$A:$BS,46,0)</f>
        <v>#N/A</v>
      </c>
      <c r="AH903" s="20" t="e">
        <f>VLOOKUP($B903,'DATA PENGUKURAN GARDU'!$A:$BS,53,0)</f>
        <v>#N/A</v>
      </c>
      <c r="AI903" s="20" t="e">
        <f>VLOOKUP($B903,'DATA PENGUKURAN GARDU'!$A:$BS,54,0)</f>
        <v>#N/A</v>
      </c>
      <c r="AJ903" s="17" t="e">
        <f>VLOOKUP($C903,'DATA PENGUKURAN GARDU'!$A:$BS,42,0)</f>
        <v>#N/A</v>
      </c>
      <c r="AK903" s="23" t="e">
        <f t="shared" si="458"/>
        <v>#N/A</v>
      </c>
      <c r="AL903" s="17" t="e">
        <f>VLOOKUP($C903,'DATA PENGUKURAN GARDU'!$A:$BS,44,0)</f>
        <v>#N/A</v>
      </c>
      <c r="AM903" s="23" t="e">
        <f t="shared" si="459"/>
        <v>#N/A</v>
      </c>
      <c r="AN903" s="17" t="e">
        <f>VLOOKUP($C903,'DATA PENGUKURAN GARDU'!$A:$BS,46,0)</f>
        <v>#N/A</v>
      </c>
      <c r="AO903" s="23" t="e">
        <f t="shared" si="460"/>
        <v>#N/A</v>
      </c>
      <c r="AP903" s="17" t="e">
        <f>VLOOKUP($C903,'DATA PENGUKURAN GARDU'!$A:$BS,46,0)</f>
        <v>#N/A</v>
      </c>
      <c r="AQ903" s="17" t="e">
        <f>VLOOKUP($C903,'DATA PENGUKURAN GARDU'!$A:$BS,53,0)</f>
        <v>#N/A</v>
      </c>
      <c r="AR903" s="17" t="e">
        <f>VLOOKUP($C903,'DATA PENGUKURAN GARDU'!$A:$BS,54,0)</f>
        <v>#N/A</v>
      </c>
      <c r="AS903" s="20" t="e">
        <f>VLOOKUP($D903,'DATA PENGUKURAN GARDU'!$A:$BS,42,0)</f>
        <v>#N/A</v>
      </c>
      <c r="AT903" s="21" t="e">
        <f t="shared" si="461"/>
        <v>#N/A</v>
      </c>
      <c r="AU903" s="20" t="e">
        <f>VLOOKUP($D903,'DATA PENGUKURAN GARDU'!$A:$BS,44,0)</f>
        <v>#N/A</v>
      </c>
      <c r="AV903" s="21" t="e">
        <f t="shared" si="462"/>
        <v>#N/A</v>
      </c>
      <c r="AW903" s="20" t="e">
        <f>VLOOKUP($D903,'DATA PENGUKURAN GARDU'!$A:$BS,46,0)</f>
        <v>#N/A</v>
      </c>
      <c r="AX903" s="21" t="e">
        <f t="shared" si="463"/>
        <v>#N/A</v>
      </c>
      <c r="AY903" s="20" t="e">
        <f>VLOOKUP($D903,'DATA PENGUKURAN GARDU'!$A:$BS,46,0)</f>
        <v>#N/A</v>
      </c>
      <c r="AZ903" s="20" t="e">
        <f>VLOOKUP($D903,'DATA PENGUKURAN GARDU'!$A:$BS,53,0)</f>
        <v>#N/A</v>
      </c>
      <c r="BA903" s="20" t="e">
        <f>VLOOKUP($D903,'DATA PENGUKURAN GARDU'!$A:$BS,54,0)</f>
        <v>#N/A</v>
      </c>
      <c r="BB903" s="17" t="e">
        <f>VLOOKUP($E903,'DATA PENGUKURAN GARDU'!$A:$BS,42,0)</f>
        <v>#N/A</v>
      </c>
      <c r="BC903" s="23" t="e">
        <f t="shared" si="464"/>
        <v>#N/A</v>
      </c>
      <c r="BD903" s="17" t="e">
        <f>VLOOKUP($E903,'DATA PENGUKURAN GARDU'!$A:$BS,44,0)</f>
        <v>#N/A</v>
      </c>
      <c r="BE903" s="23" t="e">
        <f t="shared" si="465"/>
        <v>#N/A</v>
      </c>
      <c r="BF903" s="17" t="e">
        <f>VLOOKUP($E903,'DATA PENGUKURAN GARDU'!$A:$BS,46,0)</f>
        <v>#N/A</v>
      </c>
      <c r="BG903" s="23" t="e">
        <f t="shared" si="466"/>
        <v>#N/A</v>
      </c>
      <c r="BH903" s="17" t="e">
        <f>VLOOKUP($E903,'DATA PENGUKURAN GARDU'!$A:$BS,46,0)</f>
        <v>#N/A</v>
      </c>
      <c r="BI903" s="17" t="e">
        <f>VLOOKUP($E903,'DATA PENGUKURAN GARDU'!$A:$BS,53,0)</f>
        <v>#N/A</v>
      </c>
      <c r="BJ903" s="17" t="e">
        <f>VLOOKUP($E903,'DATA PENGUKURAN GARDU'!$A:$BS,54,0)</f>
        <v>#N/A</v>
      </c>
      <c r="BK903" s="20" t="e">
        <f t="shared" si="477"/>
        <v>#N/A</v>
      </c>
      <c r="BL903" s="20" t="e">
        <f t="shared" si="478"/>
        <v>#N/A</v>
      </c>
      <c r="BM903" s="20" t="e">
        <f t="shared" si="479"/>
        <v>#N/A</v>
      </c>
      <c r="BN903" s="25" t="e">
        <f t="shared" si="480"/>
        <v>#N/A</v>
      </c>
      <c r="BO903" s="26" t="str">
        <f t="shared" si="481"/>
        <v>0</v>
      </c>
      <c r="BP903" s="21" t="e">
        <f t="shared" si="482"/>
        <v>#VALUE!</v>
      </c>
      <c r="BQ903" s="20" t="e">
        <f t="shared" si="483"/>
        <v>#N/A</v>
      </c>
      <c r="BR903" s="20" t="e">
        <v>#N/A</v>
      </c>
      <c r="BS903" s="9" t="e">
        <v>#N/A</v>
      </c>
      <c r="BT903" s="2" t="e">
        <f t="shared" si="484"/>
        <v>#VALUE!</v>
      </c>
      <c r="BU903" s="2" t="e">
        <f t="shared" si="467"/>
        <v>#N/A</v>
      </c>
      <c r="BV903" s="2" t="e">
        <f t="shared" si="468"/>
        <v>#N/A</v>
      </c>
    </row>
    <row r="904" s="2" customFormat="1" ht="22.95" customHeight="1" spans="1:74">
      <c r="A904" s="9" t="str">
        <f t="shared" si="469"/>
        <v>K-003Induk</v>
      </c>
      <c r="B904" s="9" t="str">
        <f t="shared" si="470"/>
        <v>K-003jurusan 1</v>
      </c>
      <c r="C904" s="9" t="str">
        <f t="shared" si="471"/>
        <v>K-003jurusan 2</v>
      </c>
      <c r="D904" s="9" t="str">
        <f t="shared" si="472"/>
        <v>K-003jurusan 3</v>
      </c>
      <c r="E904" s="9" t="str">
        <f t="shared" si="473"/>
        <v>K-003jurusan 4</v>
      </c>
      <c r="F904" s="10" t="s">
        <v>610</v>
      </c>
      <c r="G904" s="10" t="s">
        <v>132</v>
      </c>
      <c r="H904" s="10" t="s">
        <v>1111</v>
      </c>
      <c r="I904" s="10" t="s">
        <v>11882</v>
      </c>
      <c r="J904" s="10" t="s">
        <v>11883</v>
      </c>
      <c r="K904" s="10" t="s">
        <v>7465</v>
      </c>
      <c r="L904" s="10"/>
      <c r="M904" s="10"/>
      <c r="N904" s="14">
        <f t="shared" si="474"/>
        <v>0</v>
      </c>
      <c r="O904" s="15" t="e">
        <f t="shared" si="475"/>
        <v>#VALUE!</v>
      </c>
      <c r="P904" s="15" t="e">
        <f t="shared" si="476"/>
        <v>#VALUE!</v>
      </c>
      <c r="Q904" s="17" t="e">
        <f>VLOOKUP($A904,'DATA PENGUKURAN GARDU'!$A:$BS,42,0)</f>
        <v>#N/A</v>
      </c>
      <c r="R904" s="18" t="e">
        <f t="shared" si="452"/>
        <v>#N/A</v>
      </c>
      <c r="S904" s="17" t="e">
        <f>VLOOKUP($A904,'DATA PENGUKURAN GARDU'!$A:$BS,44,0)</f>
        <v>#N/A</v>
      </c>
      <c r="T904" s="18" t="e">
        <f t="shared" si="453"/>
        <v>#N/A</v>
      </c>
      <c r="U904" s="17" t="e">
        <f>VLOOKUP($A904,'DATA PENGUKURAN GARDU'!$A:$BS,46,0)</f>
        <v>#N/A</v>
      </c>
      <c r="V904" s="18" t="e">
        <f t="shared" si="454"/>
        <v>#N/A</v>
      </c>
      <c r="W904" s="17" t="e">
        <f>VLOOKUP($A904,'DATA PENGUKURAN GARDU'!$A:$BS,48,0)</f>
        <v>#N/A</v>
      </c>
      <c r="X904" s="17" t="e">
        <f>VLOOKUP($A904,'DATA PENGUKURAN GARDU'!$A:$BS,53,0)</f>
        <v>#N/A</v>
      </c>
      <c r="Y904" s="17" t="e">
        <f>VLOOKUP($A904,'DATA PENGUKURAN GARDU'!$A:$BS,54,0)</f>
        <v>#N/A</v>
      </c>
      <c r="Z904" s="17" t="e">
        <f>VLOOKUP($A904,'DATA PENGUKURAN GARDU'!$A:$BS,55,0)</f>
        <v>#N/A</v>
      </c>
      <c r="AA904" s="20" t="e">
        <f>VLOOKUP($B904,'DATA PENGUKURAN GARDU'!$A:$BS,42,0)</f>
        <v>#N/A</v>
      </c>
      <c r="AB904" s="21" t="e">
        <f t="shared" si="455"/>
        <v>#N/A</v>
      </c>
      <c r="AC904" s="20" t="e">
        <f>VLOOKUP($B904,'DATA PENGUKURAN GARDU'!$A:$BS,44,0)</f>
        <v>#N/A</v>
      </c>
      <c r="AD904" s="21" t="e">
        <f t="shared" si="456"/>
        <v>#N/A</v>
      </c>
      <c r="AE904" s="20" t="e">
        <f>VLOOKUP($B904,'DATA PENGUKURAN GARDU'!$A:$BS,46,0)</f>
        <v>#N/A</v>
      </c>
      <c r="AF904" s="21" t="e">
        <f t="shared" si="457"/>
        <v>#N/A</v>
      </c>
      <c r="AG904" s="20" t="e">
        <f>VLOOKUP($B904,'DATA PENGUKURAN GARDU'!$A:$BS,46,0)</f>
        <v>#N/A</v>
      </c>
      <c r="AH904" s="20" t="e">
        <f>VLOOKUP($B904,'DATA PENGUKURAN GARDU'!$A:$BS,53,0)</f>
        <v>#N/A</v>
      </c>
      <c r="AI904" s="20" t="e">
        <f>VLOOKUP($B904,'DATA PENGUKURAN GARDU'!$A:$BS,54,0)</f>
        <v>#N/A</v>
      </c>
      <c r="AJ904" s="17" t="e">
        <f>VLOOKUP($C904,'DATA PENGUKURAN GARDU'!$A:$BS,42,0)</f>
        <v>#N/A</v>
      </c>
      <c r="AK904" s="23" t="e">
        <f t="shared" si="458"/>
        <v>#N/A</v>
      </c>
      <c r="AL904" s="17" t="e">
        <f>VLOOKUP($C904,'DATA PENGUKURAN GARDU'!$A:$BS,44,0)</f>
        <v>#N/A</v>
      </c>
      <c r="AM904" s="23" t="e">
        <f t="shared" si="459"/>
        <v>#N/A</v>
      </c>
      <c r="AN904" s="17" t="e">
        <f>VLOOKUP($C904,'DATA PENGUKURAN GARDU'!$A:$BS,46,0)</f>
        <v>#N/A</v>
      </c>
      <c r="AO904" s="23" t="e">
        <f t="shared" si="460"/>
        <v>#N/A</v>
      </c>
      <c r="AP904" s="17" t="e">
        <f>VLOOKUP($C904,'DATA PENGUKURAN GARDU'!$A:$BS,46,0)</f>
        <v>#N/A</v>
      </c>
      <c r="AQ904" s="17" t="e">
        <f>VLOOKUP($C904,'DATA PENGUKURAN GARDU'!$A:$BS,53,0)</f>
        <v>#N/A</v>
      </c>
      <c r="AR904" s="17" t="e">
        <f>VLOOKUP($C904,'DATA PENGUKURAN GARDU'!$A:$BS,54,0)</f>
        <v>#N/A</v>
      </c>
      <c r="AS904" s="20" t="e">
        <f>VLOOKUP($D904,'DATA PENGUKURAN GARDU'!$A:$BS,42,0)</f>
        <v>#N/A</v>
      </c>
      <c r="AT904" s="21" t="e">
        <f t="shared" si="461"/>
        <v>#N/A</v>
      </c>
      <c r="AU904" s="20" t="e">
        <f>VLOOKUP($D904,'DATA PENGUKURAN GARDU'!$A:$BS,44,0)</f>
        <v>#N/A</v>
      </c>
      <c r="AV904" s="21" t="e">
        <f t="shared" si="462"/>
        <v>#N/A</v>
      </c>
      <c r="AW904" s="20" t="e">
        <f>VLOOKUP($D904,'DATA PENGUKURAN GARDU'!$A:$BS,46,0)</f>
        <v>#N/A</v>
      </c>
      <c r="AX904" s="21" t="e">
        <f t="shared" si="463"/>
        <v>#N/A</v>
      </c>
      <c r="AY904" s="20" t="e">
        <f>VLOOKUP($D904,'DATA PENGUKURAN GARDU'!$A:$BS,46,0)</f>
        <v>#N/A</v>
      </c>
      <c r="AZ904" s="20" t="e">
        <f>VLOOKUP($D904,'DATA PENGUKURAN GARDU'!$A:$BS,53,0)</f>
        <v>#N/A</v>
      </c>
      <c r="BA904" s="20" t="e">
        <f>VLOOKUP($D904,'DATA PENGUKURAN GARDU'!$A:$BS,54,0)</f>
        <v>#N/A</v>
      </c>
      <c r="BB904" s="17" t="e">
        <f>VLOOKUP($E904,'DATA PENGUKURAN GARDU'!$A:$BS,42,0)</f>
        <v>#N/A</v>
      </c>
      <c r="BC904" s="23" t="e">
        <f t="shared" si="464"/>
        <v>#N/A</v>
      </c>
      <c r="BD904" s="17" t="e">
        <f>VLOOKUP($E904,'DATA PENGUKURAN GARDU'!$A:$BS,44,0)</f>
        <v>#N/A</v>
      </c>
      <c r="BE904" s="23" t="e">
        <f t="shared" si="465"/>
        <v>#N/A</v>
      </c>
      <c r="BF904" s="17" t="e">
        <f>VLOOKUP($E904,'DATA PENGUKURAN GARDU'!$A:$BS,46,0)</f>
        <v>#N/A</v>
      </c>
      <c r="BG904" s="23" t="e">
        <f t="shared" si="466"/>
        <v>#N/A</v>
      </c>
      <c r="BH904" s="17" t="e">
        <f>VLOOKUP($E904,'DATA PENGUKURAN GARDU'!$A:$BS,46,0)</f>
        <v>#N/A</v>
      </c>
      <c r="BI904" s="17" t="e">
        <f>VLOOKUP($E904,'DATA PENGUKURAN GARDU'!$A:$BS,53,0)</f>
        <v>#N/A</v>
      </c>
      <c r="BJ904" s="17" t="e">
        <f>VLOOKUP($E904,'DATA PENGUKURAN GARDU'!$A:$BS,54,0)</f>
        <v>#N/A</v>
      </c>
      <c r="BK904" s="20" t="e">
        <f t="shared" si="477"/>
        <v>#N/A</v>
      </c>
      <c r="BL904" s="20" t="e">
        <f t="shared" si="478"/>
        <v>#N/A</v>
      </c>
      <c r="BM904" s="20" t="e">
        <f t="shared" si="479"/>
        <v>#N/A</v>
      </c>
      <c r="BN904" s="25" t="e">
        <f t="shared" si="480"/>
        <v>#N/A</v>
      </c>
      <c r="BO904" s="26" t="str">
        <f t="shared" si="481"/>
        <v>0</v>
      </c>
      <c r="BP904" s="21" t="e">
        <f t="shared" si="482"/>
        <v>#VALUE!</v>
      </c>
      <c r="BQ904" s="20" t="e">
        <f t="shared" si="483"/>
        <v>#N/A</v>
      </c>
      <c r="BR904" s="20" t="e">
        <v>#N/A</v>
      </c>
      <c r="BS904" s="9" t="e">
        <v>#N/A</v>
      </c>
      <c r="BT904" s="2" t="e">
        <f t="shared" si="484"/>
        <v>#VALUE!</v>
      </c>
      <c r="BU904" s="2" t="e">
        <f t="shared" si="467"/>
        <v>#N/A</v>
      </c>
      <c r="BV904" s="2" t="e">
        <f t="shared" si="468"/>
        <v>#N/A</v>
      </c>
    </row>
    <row r="905" s="2" customFormat="1" ht="22.95" customHeight="1" spans="1:74">
      <c r="A905" s="9" t="str">
        <f t="shared" si="469"/>
        <v>K-009Induk</v>
      </c>
      <c r="B905" s="9" t="str">
        <f t="shared" si="470"/>
        <v>K-009jurusan 1</v>
      </c>
      <c r="C905" s="9" t="str">
        <f t="shared" si="471"/>
        <v>K-009jurusan 2</v>
      </c>
      <c r="D905" s="9" t="str">
        <f t="shared" si="472"/>
        <v>K-009jurusan 3</v>
      </c>
      <c r="E905" s="9" t="str">
        <f t="shared" si="473"/>
        <v>K-009jurusan 4</v>
      </c>
      <c r="F905" s="10" t="s">
        <v>132</v>
      </c>
      <c r="G905" s="10" t="s">
        <v>132</v>
      </c>
      <c r="H905" s="10" t="s">
        <v>1112</v>
      </c>
      <c r="I905" s="10" t="s">
        <v>11884</v>
      </c>
      <c r="J905" s="10" t="s">
        <v>11885</v>
      </c>
      <c r="K905" s="10" t="s">
        <v>7465</v>
      </c>
      <c r="L905" s="10"/>
      <c r="M905" s="10"/>
      <c r="N905" s="14">
        <f t="shared" si="474"/>
        <v>0</v>
      </c>
      <c r="O905" s="15" t="e">
        <f t="shared" si="475"/>
        <v>#VALUE!</v>
      </c>
      <c r="P905" s="15" t="e">
        <f t="shared" si="476"/>
        <v>#VALUE!</v>
      </c>
      <c r="Q905" s="17" t="e">
        <f>VLOOKUP($A905,'DATA PENGUKURAN GARDU'!$A:$BS,42,0)</f>
        <v>#N/A</v>
      </c>
      <c r="R905" s="18" t="e">
        <f t="shared" si="452"/>
        <v>#N/A</v>
      </c>
      <c r="S905" s="17" t="e">
        <f>VLOOKUP($A905,'DATA PENGUKURAN GARDU'!$A:$BS,44,0)</f>
        <v>#N/A</v>
      </c>
      <c r="T905" s="18" t="e">
        <f t="shared" si="453"/>
        <v>#N/A</v>
      </c>
      <c r="U905" s="17" t="e">
        <f>VLOOKUP($A905,'DATA PENGUKURAN GARDU'!$A:$BS,46,0)</f>
        <v>#N/A</v>
      </c>
      <c r="V905" s="18" t="e">
        <f t="shared" si="454"/>
        <v>#N/A</v>
      </c>
      <c r="W905" s="17" t="e">
        <f>VLOOKUP($A905,'DATA PENGUKURAN GARDU'!$A:$BS,48,0)</f>
        <v>#N/A</v>
      </c>
      <c r="X905" s="17" t="e">
        <f>VLOOKUP($A905,'DATA PENGUKURAN GARDU'!$A:$BS,53,0)</f>
        <v>#N/A</v>
      </c>
      <c r="Y905" s="17" t="e">
        <f>VLOOKUP($A905,'DATA PENGUKURAN GARDU'!$A:$BS,54,0)</f>
        <v>#N/A</v>
      </c>
      <c r="Z905" s="17" t="e">
        <f>VLOOKUP($A905,'DATA PENGUKURAN GARDU'!$A:$BS,55,0)</f>
        <v>#N/A</v>
      </c>
      <c r="AA905" s="20" t="e">
        <f>VLOOKUP($B905,'DATA PENGUKURAN GARDU'!$A:$BS,42,0)</f>
        <v>#N/A</v>
      </c>
      <c r="AB905" s="21" t="e">
        <f t="shared" si="455"/>
        <v>#N/A</v>
      </c>
      <c r="AC905" s="20" t="e">
        <f>VLOOKUP($B905,'DATA PENGUKURAN GARDU'!$A:$BS,44,0)</f>
        <v>#N/A</v>
      </c>
      <c r="AD905" s="21" t="e">
        <f t="shared" si="456"/>
        <v>#N/A</v>
      </c>
      <c r="AE905" s="20" t="e">
        <f>VLOOKUP($B905,'DATA PENGUKURAN GARDU'!$A:$BS,46,0)</f>
        <v>#N/A</v>
      </c>
      <c r="AF905" s="21" t="e">
        <f t="shared" si="457"/>
        <v>#N/A</v>
      </c>
      <c r="AG905" s="20" t="e">
        <f>VLOOKUP($B905,'DATA PENGUKURAN GARDU'!$A:$BS,46,0)</f>
        <v>#N/A</v>
      </c>
      <c r="AH905" s="20" t="e">
        <f>VLOOKUP($B905,'DATA PENGUKURAN GARDU'!$A:$BS,53,0)</f>
        <v>#N/A</v>
      </c>
      <c r="AI905" s="20" t="e">
        <f>VLOOKUP($B905,'DATA PENGUKURAN GARDU'!$A:$BS,54,0)</f>
        <v>#N/A</v>
      </c>
      <c r="AJ905" s="17" t="e">
        <f>VLOOKUP($C905,'DATA PENGUKURAN GARDU'!$A:$BS,42,0)</f>
        <v>#N/A</v>
      </c>
      <c r="AK905" s="23" t="e">
        <f t="shared" si="458"/>
        <v>#N/A</v>
      </c>
      <c r="AL905" s="17" t="e">
        <f>VLOOKUP($C905,'DATA PENGUKURAN GARDU'!$A:$BS,44,0)</f>
        <v>#N/A</v>
      </c>
      <c r="AM905" s="23" t="e">
        <f t="shared" si="459"/>
        <v>#N/A</v>
      </c>
      <c r="AN905" s="17" t="e">
        <f>VLOOKUP($C905,'DATA PENGUKURAN GARDU'!$A:$BS,46,0)</f>
        <v>#N/A</v>
      </c>
      <c r="AO905" s="23" t="e">
        <f t="shared" si="460"/>
        <v>#N/A</v>
      </c>
      <c r="AP905" s="17" t="e">
        <f>VLOOKUP($C905,'DATA PENGUKURAN GARDU'!$A:$BS,46,0)</f>
        <v>#N/A</v>
      </c>
      <c r="AQ905" s="17" t="e">
        <f>VLOOKUP($C905,'DATA PENGUKURAN GARDU'!$A:$BS,53,0)</f>
        <v>#N/A</v>
      </c>
      <c r="AR905" s="17" t="e">
        <f>VLOOKUP($C905,'DATA PENGUKURAN GARDU'!$A:$BS,54,0)</f>
        <v>#N/A</v>
      </c>
      <c r="AS905" s="20" t="e">
        <f>VLOOKUP($D905,'DATA PENGUKURAN GARDU'!$A:$BS,42,0)</f>
        <v>#N/A</v>
      </c>
      <c r="AT905" s="21" t="e">
        <f t="shared" si="461"/>
        <v>#N/A</v>
      </c>
      <c r="AU905" s="20" t="e">
        <f>VLOOKUP($D905,'DATA PENGUKURAN GARDU'!$A:$BS,44,0)</f>
        <v>#N/A</v>
      </c>
      <c r="AV905" s="21" t="e">
        <f t="shared" si="462"/>
        <v>#N/A</v>
      </c>
      <c r="AW905" s="20" t="e">
        <f>VLOOKUP($D905,'DATA PENGUKURAN GARDU'!$A:$BS,46,0)</f>
        <v>#N/A</v>
      </c>
      <c r="AX905" s="21" t="e">
        <f t="shared" si="463"/>
        <v>#N/A</v>
      </c>
      <c r="AY905" s="20" t="e">
        <f>VLOOKUP($D905,'DATA PENGUKURAN GARDU'!$A:$BS,46,0)</f>
        <v>#N/A</v>
      </c>
      <c r="AZ905" s="20" t="e">
        <f>VLOOKUP($D905,'DATA PENGUKURAN GARDU'!$A:$BS,53,0)</f>
        <v>#N/A</v>
      </c>
      <c r="BA905" s="20" t="e">
        <f>VLOOKUP($D905,'DATA PENGUKURAN GARDU'!$A:$BS,54,0)</f>
        <v>#N/A</v>
      </c>
      <c r="BB905" s="17" t="e">
        <f>VLOOKUP($E905,'DATA PENGUKURAN GARDU'!$A:$BS,42,0)</f>
        <v>#N/A</v>
      </c>
      <c r="BC905" s="23" t="e">
        <f t="shared" si="464"/>
        <v>#N/A</v>
      </c>
      <c r="BD905" s="17" t="e">
        <f>VLOOKUP($E905,'DATA PENGUKURAN GARDU'!$A:$BS,44,0)</f>
        <v>#N/A</v>
      </c>
      <c r="BE905" s="23" t="e">
        <f t="shared" si="465"/>
        <v>#N/A</v>
      </c>
      <c r="BF905" s="17" t="e">
        <f>VLOOKUP($E905,'DATA PENGUKURAN GARDU'!$A:$BS,46,0)</f>
        <v>#N/A</v>
      </c>
      <c r="BG905" s="23" t="e">
        <f t="shared" si="466"/>
        <v>#N/A</v>
      </c>
      <c r="BH905" s="17" t="e">
        <f>VLOOKUP($E905,'DATA PENGUKURAN GARDU'!$A:$BS,46,0)</f>
        <v>#N/A</v>
      </c>
      <c r="BI905" s="17" t="e">
        <f>VLOOKUP($E905,'DATA PENGUKURAN GARDU'!$A:$BS,53,0)</f>
        <v>#N/A</v>
      </c>
      <c r="BJ905" s="17" t="e">
        <f>VLOOKUP($E905,'DATA PENGUKURAN GARDU'!$A:$BS,54,0)</f>
        <v>#N/A</v>
      </c>
      <c r="BK905" s="20" t="e">
        <f t="shared" si="477"/>
        <v>#N/A</v>
      </c>
      <c r="BL905" s="20" t="e">
        <f t="shared" si="478"/>
        <v>#N/A</v>
      </c>
      <c r="BM905" s="20" t="e">
        <f t="shared" si="479"/>
        <v>#N/A</v>
      </c>
      <c r="BN905" s="25" t="e">
        <f t="shared" si="480"/>
        <v>#N/A</v>
      </c>
      <c r="BO905" s="26" t="str">
        <f t="shared" si="481"/>
        <v>0</v>
      </c>
      <c r="BP905" s="21" t="e">
        <f t="shared" si="482"/>
        <v>#VALUE!</v>
      </c>
      <c r="BQ905" s="20" t="e">
        <f t="shared" si="483"/>
        <v>#N/A</v>
      </c>
      <c r="BR905" s="20" t="e">
        <v>#N/A</v>
      </c>
      <c r="BS905" s="9" t="e">
        <v>#N/A</v>
      </c>
      <c r="BT905" s="2" t="e">
        <f t="shared" si="484"/>
        <v>#VALUE!</v>
      </c>
      <c r="BU905" s="2" t="e">
        <f t="shared" si="467"/>
        <v>#N/A</v>
      </c>
      <c r="BV905" s="2" t="e">
        <f t="shared" si="468"/>
        <v>#N/A</v>
      </c>
    </row>
    <row r="906" s="2" customFormat="1" ht="22.95" customHeight="1" spans="1:74">
      <c r="A906" s="9" t="str">
        <f t="shared" si="469"/>
        <v>K-011Induk</v>
      </c>
      <c r="B906" s="9" t="str">
        <f t="shared" si="470"/>
        <v>K-011jurusan 1</v>
      </c>
      <c r="C906" s="9" t="str">
        <f t="shared" si="471"/>
        <v>K-011jurusan 2</v>
      </c>
      <c r="D906" s="9" t="str">
        <f t="shared" si="472"/>
        <v>K-011jurusan 3</v>
      </c>
      <c r="E906" s="9" t="str">
        <f t="shared" si="473"/>
        <v>K-011jurusan 4</v>
      </c>
      <c r="F906" s="10" t="s">
        <v>132</v>
      </c>
      <c r="G906" s="10" t="s">
        <v>132</v>
      </c>
      <c r="H906" s="10" t="s">
        <v>1113</v>
      </c>
      <c r="I906" s="10" t="s">
        <v>11886</v>
      </c>
      <c r="J906" s="10" t="s">
        <v>11887</v>
      </c>
      <c r="K906" s="10" t="s">
        <v>7465</v>
      </c>
      <c r="L906" s="10"/>
      <c r="M906" s="10"/>
      <c r="N906" s="14">
        <f t="shared" si="474"/>
        <v>0</v>
      </c>
      <c r="O906" s="15" t="e">
        <f t="shared" si="475"/>
        <v>#VALUE!</v>
      </c>
      <c r="P906" s="15" t="e">
        <f t="shared" si="476"/>
        <v>#VALUE!</v>
      </c>
      <c r="Q906" s="17" t="e">
        <f>VLOOKUP($A906,'DATA PENGUKURAN GARDU'!$A:$BS,42,0)</f>
        <v>#N/A</v>
      </c>
      <c r="R906" s="18" t="e">
        <f t="shared" si="452"/>
        <v>#N/A</v>
      </c>
      <c r="S906" s="17" t="e">
        <f>VLOOKUP($A906,'DATA PENGUKURAN GARDU'!$A:$BS,44,0)</f>
        <v>#N/A</v>
      </c>
      <c r="T906" s="18" t="e">
        <f t="shared" si="453"/>
        <v>#N/A</v>
      </c>
      <c r="U906" s="17" t="e">
        <f>VLOOKUP($A906,'DATA PENGUKURAN GARDU'!$A:$BS,46,0)</f>
        <v>#N/A</v>
      </c>
      <c r="V906" s="18" t="e">
        <f t="shared" si="454"/>
        <v>#N/A</v>
      </c>
      <c r="W906" s="17" t="e">
        <f>VLOOKUP($A906,'DATA PENGUKURAN GARDU'!$A:$BS,48,0)</f>
        <v>#N/A</v>
      </c>
      <c r="X906" s="17" t="e">
        <f>VLOOKUP($A906,'DATA PENGUKURAN GARDU'!$A:$BS,53,0)</f>
        <v>#N/A</v>
      </c>
      <c r="Y906" s="17" t="e">
        <f>VLOOKUP($A906,'DATA PENGUKURAN GARDU'!$A:$BS,54,0)</f>
        <v>#N/A</v>
      </c>
      <c r="Z906" s="17" t="e">
        <f>VLOOKUP($A906,'DATA PENGUKURAN GARDU'!$A:$BS,55,0)</f>
        <v>#N/A</v>
      </c>
      <c r="AA906" s="20" t="e">
        <f>VLOOKUP($B906,'DATA PENGUKURAN GARDU'!$A:$BS,42,0)</f>
        <v>#N/A</v>
      </c>
      <c r="AB906" s="21" t="e">
        <f t="shared" si="455"/>
        <v>#N/A</v>
      </c>
      <c r="AC906" s="20" t="e">
        <f>VLOOKUP($B906,'DATA PENGUKURAN GARDU'!$A:$BS,44,0)</f>
        <v>#N/A</v>
      </c>
      <c r="AD906" s="21" t="e">
        <f t="shared" si="456"/>
        <v>#N/A</v>
      </c>
      <c r="AE906" s="20" t="e">
        <f>VLOOKUP($B906,'DATA PENGUKURAN GARDU'!$A:$BS,46,0)</f>
        <v>#N/A</v>
      </c>
      <c r="AF906" s="21" t="e">
        <f t="shared" si="457"/>
        <v>#N/A</v>
      </c>
      <c r="AG906" s="20" t="e">
        <f>VLOOKUP($B906,'DATA PENGUKURAN GARDU'!$A:$BS,46,0)</f>
        <v>#N/A</v>
      </c>
      <c r="AH906" s="20" t="e">
        <f>VLOOKUP($B906,'DATA PENGUKURAN GARDU'!$A:$BS,53,0)</f>
        <v>#N/A</v>
      </c>
      <c r="AI906" s="20" t="e">
        <f>VLOOKUP($B906,'DATA PENGUKURAN GARDU'!$A:$BS,54,0)</f>
        <v>#N/A</v>
      </c>
      <c r="AJ906" s="17" t="e">
        <f>VLOOKUP($C906,'DATA PENGUKURAN GARDU'!$A:$BS,42,0)</f>
        <v>#N/A</v>
      </c>
      <c r="AK906" s="23" t="e">
        <f t="shared" si="458"/>
        <v>#N/A</v>
      </c>
      <c r="AL906" s="17" t="e">
        <f>VLOOKUP($C906,'DATA PENGUKURAN GARDU'!$A:$BS,44,0)</f>
        <v>#N/A</v>
      </c>
      <c r="AM906" s="23" t="e">
        <f t="shared" si="459"/>
        <v>#N/A</v>
      </c>
      <c r="AN906" s="17" t="e">
        <f>VLOOKUP($C906,'DATA PENGUKURAN GARDU'!$A:$BS,46,0)</f>
        <v>#N/A</v>
      </c>
      <c r="AO906" s="23" t="e">
        <f t="shared" si="460"/>
        <v>#N/A</v>
      </c>
      <c r="AP906" s="17" t="e">
        <f>VLOOKUP($C906,'DATA PENGUKURAN GARDU'!$A:$BS,46,0)</f>
        <v>#N/A</v>
      </c>
      <c r="AQ906" s="17" t="e">
        <f>VLOOKUP($C906,'DATA PENGUKURAN GARDU'!$A:$BS,53,0)</f>
        <v>#N/A</v>
      </c>
      <c r="AR906" s="17" t="e">
        <f>VLOOKUP($C906,'DATA PENGUKURAN GARDU'!$A:$BS,54,0)</f>
        <v>#N/A</v>
      </c>
      <c r="AS906" s="20" t="e">
        <f>VLOOKUP($D906,'DATA PENGUKURAN GARDU'!$A:$BS,42,0)</f>
        <v>#N/A</v>
      </c>
      <c r="AT906" s="21" t="e">
        <f t="shared" si="461"/>
        <v>#N/A</v>
      </c>
      <c r="AU906" s="20" t="e">
        <f>VLOOKUP($D906,'DATA PENGUKURAN GARDU'!$A:$BS,44,0)</f>
        <v>#N/A</v>
      </c>
      <c r="AV906" s="21" t="e">
        <f t="shared" si="462"/>
        <v>#N/A</v>
      </c>
      <c r="AW906" s="20" t="e">
        <f>VLOOKUP($D906,'DATA PENGUKURAN GARDU'!$A:$BS,46,0)</f>
        <v>#N/A</v>
      </c>
      <c r="AX906" s="21" t="e">
        <f t="shared" si="463"/>
        <v>#N/A</v>
      </c>
      <c r="AY906" s="20" t="e">
        <f>VLOOKUP($D906,'DATA PENGUKURAN GARDU'!$A:$BS,46,0)</f>
        <v>#N/A</v>
      </c>
      <c r="AZ906" s="20" t="e">
        <f>VLOOKUP($D906,'DATA PENGUKURAN GARDU'!$A:$BS,53,0)</f>
        <v>#N/A</v>
      </c>
      <c r="BA906" s="20" t="e">
        <f>VLOOKUP($D906,'DATA PENGUKURAN GARDU'!$A:$BS,54,0)</f>
        <v>#N/A</v>
      </c>
      <c r="BB906" s="17" t="e">
        <f>VLOOKUP($E906,'DATA PENGUKURAN GARDU'!$A:$BS,42,0)</f>
        <v>#N/A</v>
      </c>
      <c r="BC906" s="23" t="e">
        <f t="shared" si="464"/>
        <v>#N/A</v>
      </c>
      <c r="BD906" s="17" t="e">
        <f>VLOOKUP($E906,'DATA PENGUKURAN GARDU'!$A:$BS,44,0)</f>
        <v>#N/A</v>
      </c>
      <c r="BE906" s="23" t="e">
        <f t="shared" si="465"/>
        <v>#N/A</v>
      </c>
      <c r="BF906" s="17" t="e">
        <f>VLOOKUP($E906,'DATA PENGUKURAN GARDU'!$A:$BS,46,0)</f>
        <v>#N/A</v>
      </c>
      <c r="BG906" s="23" t="e">
        <f t="shared" si="466"/>
        <v>#N/A</v>
      </c>
      <c r="BH906" s="17" t="e">
        <f>VLOOKUP($E906,'DATA PENGUKURAN GARDU'!$A:$BS,46,0)</f>
        <v>#N/A</v>
      </c>
      <c r="BI906" s="17" t="e">
        <f>VLOOKUP($E906,'DATA PENGUKURAN GARDU'!$A:$BS,53,0)</f>
        <v>#N/A</v>
      </c>
      <c r="BJ906" s="17" t="e">
        <f>VLOOKUP($E906,'DATA PENGUKURAN GARDU'!$A:$BS,54,0)</f>
        <v>#N/A</v>
      </c>
      <c r="BK906" s="20" t="e">
        <f t="shared" si="477"/>
        <v>#N/A</v>
      </c>
      <c r="BL906" s="20" t="e">
        <f t="shared" si="478"/>
        <v>#N/A</v>
      </c>
      <c r="BM906" s="20" t="e">
        <f t="shared" si="479"/>
        <v>#N/A</v>
      </c>
      <c r="BN906" s="25" t="e">
        <f t="shared" si="480"/>
        <v>#N/A</v>
      </c>
      <c r="BO906" s="26" t="str">
        <f t="shared" si="481"/>
        <v>0</v>
      </c>
      <c r="BP906" s="21" t="e">
        <f t="shared" si="482"/>
        <v>#VALUE!</v>
      </c>
      <c r="BQ906" s="20" t="e">
        <f t="shared" si="483"/>
        <v>#N/A</v>
      </c>
      <c r="BR906" s="20" t="e">
        <v>#N/A</v>
      </c>
      <c r="BS906" s="9" t="e">
        <v>#N/A</v>
      </c>
      <c r="BT906" s="2" t="e">
        <f t="shared" si="484"/>
        <v>#VALUE!</v>
      </c>
      <c r="BU906" s="2" t="e">
        <f t="shared" si="467"/>
        <v>#N/A</v>
      </c>
      <c r="BV906" s="2" t="e">
        <f t="shared" si="468"/>
        <v>#N/A</v>
      </c>
    </row>
    <row r="907" s="2" customFormat="1" ht="22.95" customHeight="1" spans="1:74">
      <c r="A907" s="9" t="str">
        <f t="shared" si="469"/>
        <v>K-044Induk</v>
      </c>
      <c r="B907" s="9" t="str">
        <f t="shared" si="470"/>
        <v>K-044jurusan 1</v>
      </c>
      <c r="C907" s="9" t="str">
        <f t="shared" si="471"/>
        <v>K-044jurusan 2</v>
      </c>
      <c r="D907" s="9" t="str">
        <f t="shared" si="472"/>
        <v>K-044jurusan 3</v>
      </c>
      <c r="E907" s="9" t="str">
        <f t="shared" si="473"/>
        <v>K-044jurusan 4</v>
      </c>
      <c r="F907" s="10" t="s">
        <v>132</v>
      </c>
      <c r="G907" s="10" t="s">
        <v>132</v>
      </c>
      <c r="H907" s="10" t="s">
        <v>1114</v>
      </c>
      <c r="I907" s="10" t="s">
        <v>11888</v>
      </c>
      <c r="J907" s="10" t="s">
        <v>11889</v>
      </c>
      <c r="K907" s="10" t="s">
        <v>7465</v>
      </c>
      <c r="L907" s="10"/>
      <c r="M907" s="10"/>
      <c r="N907" s="14">
        <f t="shared" si="474"/>
        <v>0</v>
      </c>
      <c r="O907" s="15" t="e">
        <f t="shared" si="475"/>
        <v>#VALUE!</v>
      </c>
      <c r="P907" s="15" t="e">
        <f t="shared" si="476"/>
        <v>#VALUE!</v>
      </c>
      <c r="Q907" s="17" t="e">
        <f>VLOOKUP($A907,'DATA PENGUKURAN GARDU'!$A:$BS,42,0)</f>
        <v>#N/A</v>
      </c>
      <c r="R907" s="18" t="e">
        <f t="shared" si="452"/>
        <v>#N/A</v>
      </c>
      <c r="S907" s="17" t="e">
        <f>VLOOKUP($A907,'DATA PENGUKURAN GARDU'!$A:$BS,44,0)</f>
        <v>#N/A</v>
      </c>
      <c r="T907" s="18" t="e">
        <f t="shared" si="453"/>
        <v>#N/A</v>
      </c>
      <c r="U907" s="17" t="e">
        <f>VLOOKUP($A907,'DATA PENGUKURAN GARDU'!$A:$BS,46,0)</f>
        <v>#N/A</v>
      </c>
      <c r="V907" s="18" t="e">
        <f t="shared" si="454"/>
        <v>#N/A</v>
      </c>
      <c r="W907" s="17" t="e">
        <f>VLOOKUP($A907,'DATA PENGUKURAN GARDU'!$A:$BS,48,0)</f>
        <v>#N/A</v>
      </c>
      <c r="X907" s="17" t="e">
        <f>VLOOKUP($A907,'DATA PENGUKURAN GARDU'!$A:$BS,53,0)</f>
        <v>#N/A</v>
      </c>
      <c r="Y907" s="17" t="e">
        <f>VLOOKUP($A907,'DATA PENGUKURAN GARDU'!$A:$BS,54,0)</f>
        <v>#N/A</v>
      </c>
      <c r="Z907" s="17" t="e">
        <f>VLOOKUP($A907,'DATA PENGUKURAN GARDU'!$A:$BS,55,0)</f>
        <v>#N/A</v>
      </c>
      <c r="AA907" s="20" t="e">
        <f>VLOOKUP($B907,'DATA PENGUKURAN GARDU'!$A:$BS,42,0)</f>
        <v>#N/A</v>
      </c>
      <c r="AB907" s="21" t="e">
        <f t="shared" si="455"/>
        <v>#N/A</v>
      </c>
      <c r="AC907" s="20" t="e">
        <f>VLOOKUP($B907,'DATA PENGUKURAN GARDU'!$A:$BS,44,0)</f>
        <v>#N/A</v>
      </c>
      <c r="AD907" s="21" t="e">
        <f t="shared" si="456"/>
        <v>#N/A</v>
      </c>
      <c r="AE907" s="20" t="e">
        <f>VLOOKUP($B907,'DATA PENGUKURAN GARDU'!$A:$BS,46,0)</f>
        <v>#N/A</v>
      </c>
      <c r="AF907" s="21" t="e">
        <f t="shared" si="457"/>
        <v>#N/A</v>
      </c>
      <c r="AG907" s="20" t="e">
        <f>VLOOKUP($B907,'DATA PENGUKURAN GARDU'!$A:$BS,46,0)</f>
        <v>#N/A</v>
      </c>
      <c r="AH907" s="20" t="e">
        <f>VLOOKUP($B907,'DATA PENGUKURAN GARDU'!$A:$BS,53,0)</f>
        <v>#N/A</v>
      </c>
      <c r="AI907" s="20" t="e">
        <f>VLOOKUP($B907,'DATA PENGUKURAN GARDU'!$A:$BS,54,0)</f>
        <v>#N/A</v>
      </c>
      <c r="AJ907" s="17" t="e">
        <f>VLOOKUP($C907,'DATA PENGUKURAN GARDU'!$A:$BS,42,0)</f>
        <v>#N/A</v>
      </c>
      <c r="AK907" s="23" t="e">
        <f t="shared" si="458"/>
        <v>#N/A</v>
      </c>
      <c r="AL907" s="17" t="e">
        <f>VLOOKUP($C907,'DATA PENGUKURAN GARDU'!$A:$BS,44,0)</f>
        <v>#N/A</v>
      </c>
      <c r="AM907" s="23" t="e">
        <f t="shared" si="459"/>
        <v>#N/A</v>
      </c>
      <c r="AN907" s="17" t="e">
        <f>VLOOKUP($C907,'DATA PENGUKURAN GARDU'!$A:$BS,46,0)</f>
        <v>#N/A</v>
      </c>
      <c r="AO907" s="23" t="e">
        <f t="shared" si="460"/>
        <v>#N/A</v>
      </c>
      <c r="AP907" s="17" t="e">
        <f>VLOOKUP($C907,'DATA PENGUKURAN GARDU'!$A:$BS,46,0)</f>
        <v>#N/A</v>
      </c>
      <c r="AQ907" s="17" t="e">
        <f>VLOOKUP($C907,'DATA PENGUKURAN GARDU'!$A:$BS,53,0)</f>
        <v>#N/A</v>
      </c>
      <c r="AR907" s="17" t="e">
        <f>VLOOKUP($C907,'DATA PENGUKURAN GARDU'!$A:$BS,54,0)</f>
        <v>#N/A</v>
      </c>
      <c r="AS907" s="20" t="e">
        <f>VLOOKUP($D907,'DATA PENGUKURAN GARDU'!$A:$BS,42,0)</f>
        <v>#N/A</v>
      </c>
      <c r="AT907" s="21" t="e">
        <f t="shared" si="461"/>
        <v>#N/A</v>
      </c>
      <c r="AU907" s="20" t="e">
        <f>VLOOKUP($D907,'DATA PENGUKURAN GARDU'!$A:$BS,44,0)</f>
        <v>#N/A</v>
      </c>
      <c r="AV907" s="21" t="e">
        <f t="shared" si="462"/>
        <v>#N/A</v>
      </c>
      <c r="AW907" s="20" t="e">
        <f>VLOOKUP($D907,'DATA PENGUKURAN GARDU'!$A:$BS,46,0)</f>
        <v>#N/A</v>
      </c>
      <c r="AX907" s="21" t="e">
        <f t="shared" si="463"/>
        <v>#N/A</v>
      </c>
      <c r="AY907" s="20" t="e">
        <f>VLOOKUP($D907,'DATA PENGUKURAN GARDU'!$A:$BS,46,0)</f>
        <v>#N/A</v>
      </c>
      <c r="AZ907" s="20" t="e">
        <f>VLOOKUP($D907,'DATA PENGUKURAN GARDU'!$A:$BS,53,0)</f>
        <v>#N/A</v>
      </c>
      <c r="BA907" s="20" t="e">
        <f>VLOOKUP($D907,'DATA PENGUKURAN GARDU'!$A:$BS,54,0)</f>
        <v>#N/A</v>
      </c>
      <c r="BB907" s="17" t="e">
        <f>VLOOKUP($E907,'DATA PENGUKURAN GARDU'!$A:$BS,42,0)</f>
        <v>#N/A</v>
      </c>
      <c r="BC907" s="23" t="e">
        <f t="shared" si="464"/>
        <v>#N/A</v>
      </c>
      <c r="BD907" s="17" t="e">
        <f>VLOOKUP($E907,'DATA PENGUKURAN GARDU'!$A:$BS,44,0)</f>
        <v>#N/A</v>
      </c>
      <c r="BE907" s="23" t="e">
        <f t="shared" si="465"/>
        <v>#N/A</v>
      </c>
      <c r="BF907" s="17" t="e">
        <f>VLOOKUP($E907,'DATA PENGUKURAN GARDU'!$A:$BS,46,0)</f>
        <v>#N/A</v>
      </c>
      <c r="BG907" s="23" t="e">
        <f t="shared" si="466"/>
        <v>#N/A</v>
      </c>
      <c r="BH907" s="17" t="e">
        <f>VLOOKUP($E907,'DATA PENGUKURAN GARDU'!$A:$BS,46,0)</f>
        <v>#N/A</v>
      </c>
      <c r="BI907" s="17" t="e">
        <f>VLOOKUP($E907,'DATA PENGUKURAN GARDU'!$A:$BS,53,0)</f>
        <v>#N/A</v>
      </c>
      <c r="BJ907" s="17" t="e">
        <f>VLOOKUP($E907,'DATA PENGUKURAN GARDU'!$A:$BS,54,0)</f>
        <v>#N/A</v>
      </c>
      <c r="BK907" s="20" t="e">
        <f t="shared" si="477"/>
        <v>#N/A</v>
      </c>
      <c r="BL907" s="20" t="e">
        <f t="shared" si="478"/>
        <v>#N/A</v>
      </c>
      <c r="BM907" s="20" t="e">
        <f t="shared" si="479"/>
        <v>#N/A</v>
      </c>
      <c r="BN907" s="25" t="e">
        <f t="shared" si="480"/>
        <v>#N/A</v>
      </c>
      <c r="BO907" s="26" t="str">
        <f t="shared" si="481"/>
        <v>0</v>
      </c>
      <c r="BP907" s="21" t="e">
        <f t="shared" si="482"/>
        <v>#VALUE!</v>
      </c>
      <c r="BQ907" s="20" t="e">
        <f t="shared" si="483"/>
        <v>#N/A</v>
      </c>
      <c r="BR907" s="20" t="e">
        <v>#N/A</v>
      </c>
      <c r="BS907" s="9" t="e">
        <v>#N/A</v>
      </c>
      <c r="BT907" s="2" t="e">
        <f t="shared" si="484"/>
        <v>#VALUE!</v>
      </c>
      <c r="BU907" s="2" t="e">
        <f t="shared" si="467"/>
        <v>#N/A</v>
      </c>
      <c r="BV907" s="2" t="e">
        <f t="shared" si="468"/>
        <v>#N/A</v>
      </c>
    </row>
    <row r="908" s="2" customFormat="1" ht="22.95" customHeight="1" spans="1:74">
      <c r="A908" s="9" t="str">
        <f t="shared" si="469"/>
        <v>K-045Induk</v>
      </c>
      <c r="B908" s="9" t="str">
        <f t="shared" si="470"/>
        <v>K-045jurusan 1</v>
      </c>
      <c r="C908" s="9" t="str">
        <f t="shared" si="471"/>
        <v>K-045jurusan 2</v>
      </c>
      <c r="D908" s="9" t="str">
        <f t="shared" si="472"/>
        <v>K-045jurusan 3</v>
      </c>
      <c r="E908" s="9" t="str">
        <f t="shared" si="473"/>
        <v>K-045jurusan 4</v>
      </c>
      <c r="F908" s="10" t="s">
        <v>132</v>
      </c>
      <c r="G908" s="10" t="s">
        <v>132</v>
      </c>
      <c r="H908" s="10" t="s">
        <v>1115</v>
      </c>
      <c r="I908" s="10" t="s">
        <v>11890</v>
      </c>
      <c r="J908" s="10" t="s">
        <v>11891</v>
      </c>
      <c r="K908" s="10" t="s">
        <v>7465</v>
      </c>
      <c r="L908" s="10"/>
      <c r="M908" s="10"/>
      <c r="N908" s="14">
        <f t="shared" si="474"/>
        <v>0</v>
      </c>
      <c r="O908" s="15" t="e">
        <f t="shared" si="475"/>
        <v>#VALUE!</v>
      </c>
      <c r="P908" s="15" t="e">
        <f t="shared" si="476"/>
        <v>#VALUE!</v>
      </c>
      <c r="Q908" s="17" t="e">
        <f>VLOOKUP($A908,'DATA PENGUKURAN GARDU'!$A:$BS,42,0)</f>
        <v>#N/A</v>
      </c>
      <c r="R908" s="18" t="e">
        <f t="shared" si="452"/>
        <v>#N/A</v>
      </c>
      <c r="S908" s="17" t="e">
        <f>VLOOKUP($A908,'DATA PENGUKURAN GARDU'!$A:$BS,44,0)</f>
        <v>#N/A</v>
      </c>
      <c r="T908" s="18" t="e">
        <f t="shared" si="453"/>
        <v>#N/A</v>
      </c>
      <c r="U908" s="17" t="e">
        <f>VLOOKUP($A908,'DATA PENGUKURAN GARDU'!$A:$BS,46,0)</f>
        <v>#N/A</v>
      </c>
      <c r="V908" s="18" t="e">
        <f t="shared" si="454"/>
        <v>#N/A</v>
      </c>
      <c r="W908" s="17" t="e">
        <f>VLOOKUP($A908,'DATA PENGUKURAN GARDU'!$A:$BS,48,0)</f>
        <v>#N/A</v>
      </c>
      <c r="X908" s="17" t="e">
        <f>VLOOKUP($A908,'DATA PENGUKURAN GARDU'!$A:$BS,53,0)</f>
        <v>#N/A</v>
      </c>
      <c r="Y908" s="17" t="e">
        <f>VLOOKUP($A908,'DATA PENGUKURAN GARDU'!$A:$BS,54,0)</f>
        <v>#N/A</v>
      </c>
      <c r="Z908" s="17" t="e">
        <f>VLOOKUP($A908,'DATA PENGUKURAN GARDU'!$A:$BS,55,0)</f>
        <v>#N/A</v>
      </c>
      <c r="AA908" s="20" t="e">
        <f>VLOOKUP($B908,'DATA PENGUKURAN GARDU'!$A:$BS,42,0)</f>
        <v>#N/A</v>
      </c>
      <c r="AB908" s="21" t="e">
        <f t="shared" si="455"/>
        <v>#N/A</v>
      </c>
      <c r="AC908" s="20" t="e">
        <f>VLOOKUP($B908,'DATA PENGUKURAN GARDU'!$A:$BS,44,0)</f>
        <v>#N/A</v>
      </c>
      <c r="AD908" s="21" t="e">
        <f t="shared" si="456"/>
        <v>#N/A</v>
      </c>
      <c r="AE908" s="20" t="e">
        <f>VLOOKUP($B908,'DATA PENGUKURAN GARDU'!$A:$BS,46,0)</f>
        <v>#N/A</v>
      </c>
      <c r="AF908" s="21" t="e">
        <f t="shared" si="457"/>
        <v>#N/A</v>
      </c>
      <c r="AG908" s="20" t="e">
        <f>VLOOKUP($B908,'DATA PENGUKURAN GARDU'!$A:$BS,46,0)</f>
        <v>#N/A</v>
      </c>
      <c r="AH908" s="20" t="e">
        <f>VLOOKUP($B908,'DATA PENGUKURAN GARDU'!$A:$BS,53,0)</f>
        <v>#N/A</v>
      </c>
      <c r="AI908" s="20" t="e">
        <f>VLOOKUP($B908,'DATA PENGUKURAN GARDU'!$A:$BS,54,0)</f>
        <v>#N/A</v>
      </c>
      <c r="AJ908" s="17" t="e">
        <f>VLOOKUP($C908,'DATA PENGUKURAN GARDU'!$A:$BS,42,0)</f>
        <v>#N/A</v>
      </c>
      <c r="AK908" s="23" t="e">
        <f t="shared" si="458"/>
        <v>#N/A</v>
      </c>
      <c r="AL908" s="17" t="e">
        <f>VLOOKUP($C908,'DATA PENGUKURAN GARDU'!$A:$BS,44,0)</f>
        <v>#N/A</v>
      </c>
      <c r="AM908" s="23" t="e">
        <f t="shared" si="459"/>
        <v>#N/A</v>
      </c>
      <c r="AN908" s="17" t="e">
        <f>VLOOKUP($C908,'DATA PENGUKURAN GARDU'!$A:$BS,46,0)</f>
        <v>#N/A</v>
      </c>
      <c r="AO908" s="23" t="e">
        <f t="shared" si="460"/>
        <v>#N/A</v>
      </c>
      <c r="AP908" s="17" t="e">
        <f>VLOOKUP($C908,'DATA PENGUKURAN GARDU'!$A:$BS,46,0)</f>
        <v>#N/A</v>
      </c>
      <c r="AQ908" s="17" t="e">
        <f>VLOOKUP($C908,'DATA PENGUKURAN GARDU'!$A:$BS,53,0)</f>
        <v>#N/A</v>
      </c>
      <c r="AR908" s="17" t="e">
        <f>VLOOKUP($C908,'DATA PENGUKURAN GARDU'!$A:$BS,54,0)</f>
        <v>#N/A</v>
      </c>
      <c r="AS908" s="20" t="e">
        <f>VLOOKUP($D908,'DATA PENGUKURAN GARDU'!$A:$BS,42,0)</f>
        <v>#N/A</v>
      </c>
      <c r="AT908" s="21" t="e">
        <f t="shared" si="461"/>
        <v>#N/A</v>
      </c>
      <c r="AU908" s="20" t="e">
        <f>VLOOKUP($D908,'DATA PENGUKURAN GARDU'!$A:$BS,44,0)</f>
        <v>#N/A</v>
      </c>
      <c r="AV908" s="21" t="e">
        <f t="shared" si="462"/>
        <v>#N/A</v>
      </c>
      <c r="AW908" s="20" t="e">
        <f>VLOOKUP($D908,'DATA PENGUKURAN GARDU'!$A:$BS,46,0)</f>
        <v>#N/A</v>
      </c>
      <c r="AX908" s="21" t="e">
        <f t="shared" si="463"/>
        <v>#N/A</v>
      </c>
      <c r="AY908" s="20" t="e">
        <f>VLOOKUP($D908,'DATA PENGUKURAN GARDU'!$A:$BS,46,0)</f>
        <v>#N/A</v>
      </c>
      <c r="AZ908" s="20" t="e">
        <f>VLOOKUP($D908,'DATA PENGUKURAN GARDU'!$A:$BS,53,0)</f>
        <v>#N/A</v>
      </c>
      <c r="BA908" s="20" t="e">
        <f>VLOOKUP($D908,'DATA PENGUKURAN GARDU'!$A:$BS,54,0)</f>
        <v>#N/A</v>
      </c>
      <c r="BB908" s="17" t="e">
        <f>VLOOKUP($E908,'DATA PENGUKURAN GARDU'!$A:$BS,42,0)</f>
        <v>#N/A</v>
      </c>
      <c r="BC908" s="23" t="e">
        <f t="shared" si="464"/>
        <v>#N/A</v>
      </c>
      <c r="BD908" s="17" t="e">
        <f>VLOOKUP($E908,'DATA PENGUKURAN GARDU'!$A:$BS,44,0)</f>
        <v>#N/A</v>
      </c>
      <c r="BE908" s="23" t="e">
        <f t="shared" si="465"/>
        <v>#N/A</v>
      </c>
      <c r="BF908" s="17" t="e">
        <f>VLOOKUP($E908,'DATA PENGUKURAN GARDU'!$A:$BS,46,0)</f>
        <v>#N/A</v>
      </c>
      <c r="BG908" s="23" t="e">
        <f t="shared" si="466"/>
        <v>#N/A</v>
      </c>
      <c r="BH908" s="17" t="e">
        <f>VLOOKUP($E908,'DATA PENGUKURAN GARDU'!$A:$BS,46,0)</f>
        <v>#N/A</v>
      </c>
      <c r="BI908" s="17" t="e">
        <f>VLOOKUP($E908,'DATA PENGUKURAN GARDU'!$A:$BS,53,0)</f>
        <v>#N/A</v>
      </c>
      <c r="BJ908" s="17" t="e">
        <f>VLOOKUP($E908,'DATA PENGUKURAN GARDU'!$A:$BS,54,0)</f>
        <v>#N/A</v>
      </c>
      <c r="BK908" s="20" t="e">
        <f t="shared" si="477"/>
        <v>#N/A</v>
      </c>
      <c r="BL908" s="20" t="e">
        <f t="shared" si="478"/>
        <v>#N/A</v>
      </c>
      <c r="BM908" s="20" t="e">
        <f t="shared" si="479"/>
        <v>#N/A</v>
      </c>
      <c r="BN908" s="25" t="e">
        <f t="shared" si="480"/>
        <v>#N/A</v>
      </c>
      <c r="BO908" s="26" t="str">
        <f t="shared" si="481"/>
        <v>0</v>
      </c>
      <c r="BP908" s="21" t="e">
        <f t="shared" si="482"/>
        <v>#VALUE!</v>
      </c>
      <c r="BQ908" s="20" t="e">
        <f t="shared" si="483"/>
        <v>#N/A</v>
      </c>
      <c r="BR908" s="20" t="e">
        <v>#N/A</v>
      </c>
      <c r="BS908" s="9" t="e">
        <v>#N/A</v>
      </c>
      <c r="BT908" s="2" t="e">
        <f t="shared" si="484"/>
        <v>#VALUE!</v>
      </c>
      <c r="BU908" s="2" t="e">
        <f t="shared" si="467"/>
        <v>#N/A</v>
      </c>
      <c r="BV908" s="2" t="e">
        <f t="shared" si="468"/>
        <v>#N/A</v>
      </c>
    </row>
    <row r="909" s="2" customFormat="1" ht="22.95" customHeight="1" spans="1:74">
      <c r="A909" s="9" t="str">
        <f t="shared" si="469"/>
        <v>K-068Induk</v>
      </c>
      <c r="B909" s="9" t="str">
        <f t="shared" si="470"/>
        <v>K-068jurusan 1</v>
      </c>
      <c r="C909" s="9" t="str">
        <f t="shared" si="471"/>
        <v>K-068jurusan 2</v>
      </c>
      <c r="D909" s="9" t="str">
        <f t="shared" si="472"/>
        <v>K-068jurusan 3</v>
      </c>
      <c r="E909" s="9" t="str">
        <f t="shared" si="473"/>
        <v>K-068jurusan 4</v>
      </c>
      <c r="F909" s="10" t="s">
        <v>410</v>
      </c>
      <c r="G909" s="10" t="s">
        <v>132</v>
      </c>
      <c r="H909" s="10" t="s">
        <v>1116</v>
      </c>
      <c r="I909" s="10" t="s">
        <v>11892</v>
      </c>
      <c r="J909" s="10" t="s">
        <v>11893</v>
      </c>
      <c r="K909" s="10" t="s">
        <v>7465</v>
      </c>
      <c r="L909" s="10"/>
      <c r="M909" s="10"/>
      <c r="N909" s="14">
        <f t="shared" si="474"/>
        <v>0</v>
      </c>
      <c r="O909" s="15" t="e">
        <f t="shared" si="475"/>
        <v>#VALUE!</v>
      </c>
      <c r="P909" s="15" t="e">
        <f t="shared" si="476"/>
        <v>#VALUE!</v>
      </c>
      <c r="Q909" s="17" t="e">
        <f>VLOOKUP($A909,'DATA PENGUKURAN GARDU'!$A:$BS,42,0)</f>
        <v>#N/A</v>
      </c>
      <c r="R909" s="18" t="e">
        <f t="shared" si="452"/>
        <v>#N/A</v>
      </c>
      <c r="S909" s="17" t="e">
        <f>VLOOKUP($A909,'DATA PENGUKURAN GARDU'!$A:$BS,44,0)</f>
        <v>#N/A</v>
      </c>
      <c r="T909" s="18" t="e">
        <f t="shared" si="453"/>
        <v>#N/A</v>
      </c>
      <c r="U909" s="17" t="e">
        <f>VLOOKUP($A909,'DATA PENGUKURAN GARDU'!$A:$BS,46,0)</f>
        <v>#N/A</v>
      </c>
      <c r="V909" s="18" t="e">
        <f t="shared" si="454"/>
        <v>#N/A</v>
      </c>
      <c r="W909" s="17" t="e">
        <f>VLOOKUP($A909,'DATA PENGUKURAN GARDU'!$A:$BS,48,0)</f>
        <v>#N/A</v>
      </c>
      <c r="X909" s="17" t="e">
        <f>VLOOKUP($A909,'DATA PENGUKURAN GARDU'!$A:$BS,53,0)</f>
        <v>#N/A</v>
      </c>
      <c r="Y909" s="17" t="e">
        <f>VLOOKUP($A909,'DATA PENGUKURAN GARDU'!$A:$BS,54,0)</f>
        <v>#N/A</v>
      </c>
      <c r="Z909" s="17" t="e">
        <f>VLOOKUP($A909,'DATA PENGUKURAN GARDU'!$A:$BS,55,0)</f>
        <v>#N/A</v>
      </c>
      <c r="AA909" s="20" t="e">
        <f>VLOOKUP($B909,'DATA PENGUKURAN GARDU'!$A:$BS,42,0)</f>
        <v>#N/A</v>
      </c>
      <c r="AB909" s="21" t="e">
        <f t="shared" si="455"/>
        <v>#N/A</v>
      </c>
      <c r="AC909" s="20" t="e">
        <f>VLOOKUP($B909,'DATA PENGUKURAN GARDU'!$A:$BS,44,0)</f>
        <v>#N/A</v>
      </c>
      <c r="AD909" s="21" t="e">
        <f t="shared" si="456"/>
        <v>#N/A</v>
      </c>
      <c r="AE909" s="20" t="e">
        <f>VLOOKUP($B909,'DATA PENGUKURAN GARDU'!$A:$BS,46,0)</f>
        <v>#N/A</v>
      </c>
      <c r="AF909" s="21" t="e">
        <f t="shared" si="457"/>
        <v>#N/A</v>
      </c>
      <c r="AG909" s="20" t="e">
        <f>VLOOKUP($B909,'DATA PENGUKURAN GARDU'!$A:$BS,46,0)</f>
        <v>#N/A</v>
      </c>
      <c r="AH909" s="20" t="e">
        <f>VLOOKUP($B909,'DATA PENGUKURAN GARDU'!$A:$BS,53,0)</f>
        <v>#N/A</v>
      </c>
      <c r="AI909" s="20" t="e">
        <f>VLOOKUP($B909,'DATA PENGUKURAN GARDU'!$A:$BS,54,0)</f>
        <v>#N/A</v>
      </c>
      <c r="AJ909" s="17" t="e">
        <f>VLOOKUP($C909,'DATA PENGUKURAN GARDU'!$A:$BS,42,0)</f>
        <v>#N/A</v>
      </c>
      <c r="AK909" s="23" t="e">
        <f t="shared" si="458"/>
        <v>#N/A</v>
      </c>
      <c r="AL909" s="17" t="e">
        <f>VLOOKUP($C909,'DATA PENGUKURAN GARDU'!$A:$BS,44,0)</f>
        <v>#N/A</v>
      </c>
      <c r="AM909" s="23" t="e">
        <f t="shared" si="459"/>
        <v>#N/A</v>
      </c>
      <c r="AN909" s="17" t="e">
        <f>VLOOKUP($C909,'DATA PENGUKURAN GARDU'!$A:$BS,46,0)</f>
        <v>#N/A</v>
      </c>
      <c r="AO909" s="23" t="e">
        <f t="shared" si="460"/>
        <v>#N/A</v>
      </c>
      <c r="AP909" s="17" t="e">
        <f>VLOOKUP($C909,'DATA PENGUKURAN GARDU'!$A:$BS,46,0)</f>
        <v>#N/A</v>
      </c>
      <c r="AQ909" s="17" t="e">
        <f>VLOOKUP($C909,'DATA PENGUKURAN GARDU'!$A:$BS,53,0)</f>
        <v>#N/A</v>
      </c>
      <c r="AR909" s="17" t="e">
        <f>VLOOKUP($C909,'DATA PENGUKURAN GARDU'!$A:$BS,54,0)</f>
        <v>#N/A</v>
      </c>
      <c r="AS909" s="20" t="e">
        <f>VLOOKUP($D909,'DATA PENGUKURAN GARDU'!$A:$BS,42,0)</f>
        <v>#N/A</v>
      </c>
      <c r="AT909" s="21" t="e">
        <f t="shared" si="461"/>
        <v>#N/A</v>
      </c>
      <c r="AU909" s="20" t="e">
        <f>VLOOKUP($D909,'DATA PENGUKURAN GARDU'!$A:$BS,44,0)</f>
        <v>#N/A</v>
      </c>
      <c r="AV909" s="21" t="e">
        <f t="shared" si="462"/>
        <v>#N/A</v>
      </c>
      <c r="AW909" s="20" t="e">
        <f>VLOOKUP($D909,'DATA PENGUKURAN GARDU'!$A:$BS,46,0)</f>
        <v>#N/A</v>
      </c>
      <c r="AX909" s="21" t="e">
        <f t="shared" si="463"/>
        <v>#N/A</v>
      </c>
      <c r="AY909" s="20" t="e">
        <f>VLOOKUP($D909,'DATA PENGUKURAN GARDU'!$A:$BS,46,0)</f>
        <v>#N/A</v>
      </c>
      <c r="AZ909" s="20" t="e">
        <f>VLOOKUP($D909,'DATA PENGUKURAN GARDU'!$A:$BS,53,0)</f>
        <v>#N/A</v>
      </c>
      <c r="BA909" s="20" t="e">
        <f>VLOOKUP($D909,'DATA PENGUKURAN GARDU'!$A:$BS,54,0)</f>
        <v>#N/A</v>
      </c>
      <c r="BB909" s="17" t="e">
        <f>VLOOKUP($E909,'DATA PENGUKURAN GARDU'!$A:$BS,42,0)</f>
        <v>#N/A</v>
      </c>
      <c r="BC909" s="23" t="e">
        <f t="shared" si="464"/>
        <v>#N/A</v>
      </c>
      <c r="BD909" s="17" t="e">
        <f>VLOOKUP($E909,'DATA PENGUKURAN GARDU'!$A:$BS,44,0)</f>
        <v>#N/A</v>
      </c>
      <c r="BE909" s="23" t="e">
        <f t="shared" si="465"/>
        <v>#N/A</v>
      </c>
      <c r="BF909" s="17" t="e">
        <f>VLOOKUP($E909,'DATA PENGUKURAN GARDU'!$A:$BS,46,0)</f>
        <v>#N/A</v>
      </c>
      <c r="BG909" s="23" t="e">
        <f t="shared" si="466"/>
        <v>#N/A</v>
      </c>
      <c r="BH909" s="17" t="e">
        <f>VLOOKUP($E909,'DATA PENGUKURAN GARDU'!$A:$BS,46,0)</f>
        <v>#N/A</v>
      </c>
      <c r="BI909" s="17" t="e">
        <f>VLOOKUP($E909,'DATA PENGUKURAN GARDU'!$A:$BS,53,0)</f>
        <v>#N/A</v>
      </c>
      <c r="BJ909" s="17" t="e">
        <f>VLOOKUP($E909,'DATA PENGUKURAN GARDU'!$A:$BS,54,0)</f>
        <v>#N/A</v>
      </c>
      <c r="BK909" s="20" t="e">
        <f t="shared" si="477"/>
        <v>#N/A</v>
      </c>
      <c r="BL909" s="20" t="e">
        <f t="shared" si="478"/>
        <v>#N/A</v>
      </c>
      <c r="BM909" s="20" t="e">
        <f t="shared" si="479"/>
        <v>#N/A</v>
      </c>
      <c r="BN909" s="25" t="e">
        <f t="shared" si="480"/>
        <v>#N/A</v>
      </c>
      <c r="BO909" s="26" t="str">
        <f t="shared" si="481"/>
        <v>0</v>
      </c>
      <c r="BP909" s="21" t="e">
        <f t="shared" si="482"/>
        <v>#VALUE!</v>
      </c>
      <c r="BQ909" s="20" t="e">
        <f t="shared" si="483"/>
        <v>#N/A</v>
      </c>
      <c r="BR909" s="20" t="e">
        <v>#N/A</v>
      </c>
      <c r="BS909" s="9" t="e">
        <v>#N/A</v>
      </c>
      <c r="BT909" s="2" t="e">
        <f t="shared" si="484"/>
        <v>#VALUE!</v>
      </c>
      <c r="BU909" s="2" t="e">
        <f t="shared" si="467"/>
        <v>#N/A</v>
      </c>
      <c r="BV909" s="2" t="e">
        <f t="shared" si="468"/>
        <v>#N/A</v>
      </c>
    </row>
    <row r="910" s="2" customFormat="1" ht="22.95" customHeight="1" spans="1:74">
      <c r="A910" s="9" t="str">
        <f t="shared" si="469"/>
        <v>K-075Induk</v>
      </c>
      <c r="B910" s="9" t="str">
        <f t="shared" si="470"/>
        <v>K-075jurusan 1</v>
      </c>
      <c r="C910" s="9" t="str">
        <f t="shared" si="471"/>
        <v>K-075jurusan 2</v>
      </c>
      <c r="D910" s="9" t="str">
        <f t="shared" si="472"/>
        <v>K-075jurusan 3</v>
      </c>
      <c r="E910" s="9" t="str">
        <f t="shared" si="473"/>
        <v>K-075jurusan 4</v>
      </c>
      <c r="F910" s="10" t="s">
        <v>410</v>
      </c>
      <c r="G910" s="10" t="s">
        <v>132</v>
      </c>
      <c r="H910" s="10" t="s">
        <v>1117</v>
      </c>
      <c r="I910" s="10" t="s">
        <v>11894</v>
      </c>
      <c r="J910" s="10" t="s">
        <v>11895</v>
      </c>
      <c r="K910" s="10" t="s">
        <v>7465</v>
      </c>
      <c r="L910" s="10"/>
      <c r="M910" s="10"/>
      <c r="N910" s="14">
        <f t="shared" si="474"/>
        <v>0</v>
      </c>
      <c r="O910" s="15" t="e">
        <f t="shared" si="475"/>
        <v>#VALUE!</v>
      </c>
      <c r="P910" s="15" t="e">
        <f t="shared" si="476"/>
        <v>#VALUE!</v>
      </c>
      <c r="Q910" s="17" t="e">
        <f>VLOOKUP($A910,'DATA PENGUKURAN GARDU'!$A:$BS,42,0)</f>
        <v>#N/A</v>
      </c>
      <c r="R910" s="18" t="e">
        <f t="shared" si="452"/>
        <v>#N/A</v>
      </c>
      <c r="S910" s="17" t="e">
        <f>VLOOKUP($A910,'DATA PENGUKURAN GARDU'!$A:$BS,44,0)</f>
        <v>#N/A</v>
      </c>
      <c r="T910" s="18" t="e">
        <f t="shared" si="453"/>
        <v>#N/A</v>
      </c>
      <c r="U910" s="17" t="e">
        <f>VLOOKUP($A910,'DATA PENGUKURAN GARDU'!$A:$BS,46,0)</f>
        <v>#N/A</v>
      </c>
      <c r="V910" s="18" t="e">
        <f t="shared" si="454"/>
        <v>#N/A</v>
      </c>
      <c r="W910" s="17" t="e">
        <f>VLOOKUP($A910,'DATA PENGUKURAN GARDU'!$A:$BS,48,0)</f>
        <v>#N/A</v>
      </c>
      <c r="X910" s="17" t="e">
        <f>VLOOKUP($A910,'DATA PENGUKURAN GARDU'!$A:$BS,53,0)</f>
        <v>#N/A</v>
      </c>
      <c r="Y910" s="17" t="e">
        <f>VLOOKUP($A910,'DATA PENGUKURAN GARDU'!$A:$BS,54,0)</f>
        <v>#N/A</v>
      </c>
      <c r="Z910" s="17" t="e">
        <f>VLOOKUP($A910,'DATA PENGUKURAN GARDU'!$A:$BS,55,0)</f>
        <v>#N/A</v>
      </c>
      <c r="AA910" s="20" t="e">
        <f>VLOOKUP($B910,'DATA PENGUKURAN GARDU'!$A:$BS,42,0)</f>
        <v>#N/A</v>
      </c>
      <c r="AB910" s="21" t="e">
        <f t="shared" si="455"/>
        <v>#N/A</v>
      </c>
      <c r="AC910" s="20" t="e">
        <f>VLOOKUP($B910,'DATA PENGUKURAN GARDU'!$A:$BS,44,0)</f>
        <v>#N/A</v>
      </c>
      <c r="AD910" s="21" t="e">
        <f t="shared" si="456"/>
        <v>#N/A</v>
      </c>
      <c r="AE910" s="20" t="e">
        <f>VLOOKUP($B910,'DATA PENGUKURAN GARDU'!$A:$BS,46,0)</f>
        <v>#N/A</v>
      </c>
      <c r="AF910" s="21" t="e">
        <f t="shared" si="457"/>
        <v>#N/A</v>
      </c>
      <c r="AG910" s="20" t="e">
        <f>VLOOKUP($B910,'DATA PENGUKURAN GARDU'!$A:$BS,46,0)</f>
        <v>#N/A</v>
      </c>
      <c r="AH910" s="20" t="e">
        <f>VLOOKUP($B910,'DATA PENGUKURAN GARDU'!$A:$BS,53,0)</f>
        <v>#N/A</v>
      </c>
      <c r="AI910" s="20" t="e">
        <f>VLOOKUP($B910,'DATA PENGUKURAN GARDU'!$A:$BS,54,0)</f>
        <v>#N/A</v>
      </c>
      <c r="AJ910" s="17" t="e">
        <f>VLOOKUP($C910,'DATA PENGUKURAN GARDU'!$A:$BS,42,0)</f>
        <v>#N/A</v>
      </c>
      <c r="AK910" s="23" t="e">
        <f t="shared" si="458"/>
        <v>#N/A</v>
      </c>
      <c r="AL910" s="17" t="e">
        <f>VLOOKUP($C910,'DATA PENGUKURAN GARDU'!$A:$BS,44,0)</f>
        <v>#N/A</v>
      </c>
      <c r="AM910" s="23" t="e">
        <f t="shared" si="459"/>
        <v>#N/A</v>
      </c>
      <c r="AN910" s="17" t="e">
        <f>VLOOKUP($C910,'DATA PENGUKURAN GARDU'!$A:$BS,46,0)</f>
        <v>#N/A</v>
      </c>
      <c r="AO910" s="23" t="e">
        <f t="shared" si="460"/>
        <v>#N/A</v>
      </c>
      <c r="AP910" s="17" t="e">
        <f>VLOOKUP($C910,'DATA PENGUKURAN GARDU'!$A:$BS,46,0)</f>
        <v>#N/A</v>
      </c>
      <c r="AQ910" s="17" t="e">
        <f>VLOOKUP($C910,'DATA PENGUKURAN GARDU'!$A:$BS,53,0)</f>
        <v>#N/A</v>
      </c>
      <c r="AR910" s="17" t="e">
        <f>VLOOKUP($C910,'DATA PENGUKURAN GARDU'!$A:$BS,54,0)</f>
        <v>#N/A</v>
      </c>
      <c r="AS910" s="20" t="e">
        <f>VLOOKUP($D910,'DATA PENGUKURAN GARDU'!$A:$BS,42,0)</f>
        <v>#N/A</v>
      </c>
      <c r="AT910" s="21" t="e">
        <f t="shared" si="461"/>
        <v>#N/A</v>
      </c>
      <c r="AU910" s="20" t="e">
        <f>VLOOKUP($D910,'DATA PENGUKURAN GARDU'!$A:$BS,44,0)</f>
        <v>#N/A</v>
      </c>
      <c r="AV910" s="21" t="e">
        <f t="shared" si="462"/>
        <v>#N/A</v>
      </c>
      <c r="AW910" s="20" t="e">
        <f>VLOOKUP($D910,'DATA PENGUKURAN GARDU'!$A:$BS,46,0)</f>
        <v>#N/A</v>
      </c>
      <c r="AX910" s="21" t="e">
        <f t="shared" si="463"/>
        <v>#N/A</v>
      </c>
      <c r="AY910" s="20" t="e">
        <f>VLOOKUP($D910,'DATA PENGUKURAN GARDU'!$A:$BS,46,0)</f>
        <v>#N/A</v>
      </c>
      <c r="AZ910" s="20" t="e">
        <f>VLOOKUP($D910,'DATA PENGUKURAN GARDU'!$A:$BS,53,0)</f>
        <v>#N/A</v>
      </c>
      <c r="BA910" s="20" t="e">
        <f>VLOOKUP($D910,'DATA PENGUKURAN GARDU'!$A:$BS,54,0)</f>
        <v>#N/A</v>
      </c>
      <c r="BB910" s="17" t="e">
        <f>VLOOKUP($E910,'DATA PENGUKURAN GARDU'!$A:$BS,42,0)</f>
        <v>#N/A</v>
      </c>
      <c r="BC910" s="23" t="e">
        <f t="shared" si="464"/>
        <v>#N/A</v>
      </c>
      <c r="BD910" s="17" t="e">
        <f>VLOOKUP($E910,'DATA PENGUKURAN GARDU'!$A:$BS,44,0)</f>
        <v>#N/A</v>
      </c>
      <c r="BE910" s="23" t="e">
        <f t="shared" si="465"/>
        <v>#N/A</v>
      </c>
      <c r="BF910" s="17" t="e">
        <f>VLOOKUP($E910,'DATA PENGUKURAN GARDU'!$A:$BS,46,0)</f>
        <v>#N/A</v>
      </c>
      <c r="BG910" s="23" t="e">
        <f t="shared" si="466"/>
        <v>#N/A</v>
      </c>
      <c r="BH910" s="17" t="e">
        <f>VLOOKUP($E910,'DATA PENGUKURAN GARDU'!$A:$BS,46,0)</f>
        <v>#N/A</v>
      </c>
      <c r="BI910" s="17" t="e">
        <f>VLOOKUP($E910,'DATA PENGUKURAN GARDU'!$A:$BS,53,0)</f>
        <v>#N/A</v>
      </c>
      <c r="BJ910" s="17" t="e">
        <f>VLOOKUP($E910,'DATA PENGUKURAN GARDU'!$A:$BS,54,0)</f>
        <v>#N/A</v>
      </c>
      <c r="BK910" s="20" t="e">
        <f t="shared" si="477"/>
        <v>#N/A</v>
      </c>
      <c r="BL910" s="20" t="e">
        <f t="shared" si="478"/>
        <v>#N/A</v>
      </c>
      <c r="BM910" s="20" t="e">
        <f t="shared" si="479"/>
        <v>#N/A</v>
      </c>
      <c r="BN910" s="25" t="e">
        <f t="shared" si="480"/>
        <v>#N/A</v>
      </c>
      <c r="BO910" s="26" t="str">
        <f t="shared" si="481"/>
        <v>0</v>
      </c>
      <c r="BP910" s="21" t="e">
        <f t="shared" si="482"/>
        <v>#VALUE!</v>
      </c>
      <c r="BQ910" s="20" t="e">
        <f t="shared" si="483"/>
        <v>#N/A</v>
      </c>
      <c r="BR910" s="20" t="e">
        <v>#N/A</v>
      </c>
      <c r="BS910" s="9" t="e">
        <v>#N/A</v>
      </c>
      <c r="BT910" s="2" t="e">
        <f t="shared" si="484"/>
        <v>#VALUE!</v>
      </c>
      <c r="BU910" s="2" t="e">
        <f t="shared" si="467"/>
        <v>#N/A</v>
      </c>
      <c r="BV910" s="2" t="e">
        <f t="shared" si="468"/>
        <v>#N/A</v>
      </c>
    </row>
    <row r="911" s="2" customFormat="1" ht="22.95" customHeight="1" spans="1:74">
      <c r="A911" s="9" t="str">
        <f t="shared" si="469"/>
        <v>K-077Induk</v>
      </c>
      <c r="B911" s="9" t="str">
        <f t="shared" si="470"/>
        <v>K-077jurusan 1</v>
      </c>
      <c r="C911" s="9" t="str">
        <f t="shared" si="471"/>
        <v>K-077jurusan 2</v>
      </c>
      <c r="D911" s="9" t="str">
        <f t="shared" si="472"/>
        <v>K-077jurusan 3</v>
      </c>
      <c r="E911" s="9" t="str">
        <f t="shared" si="473"/>
        <v>K-077jurusan 4</v>
      </c>
      <c r="F911" s="10" t="s">
        <v>410</v>
      </c>
      <c r="G911" s="10" t="s">
        <v>132</v>
      </c>
      <c r="H911" s="10" t="s">
        <v>1118</v>
      </c>
      <c r="I911" s="10" t="s">
        <v>11896</v>
      </c>
      <c r="J911" s="10" t="s">
        <v>11897</v>
      </c>
      <c r="K911" s="10" t="s">
        <v>7465</v>
      </c>
      <c r="L911" s="10"/>
      <c r="M911" s="10"/>
      <c r="N911" s="14">
        <f t="shared" si="474"/>
        <v>0</v>
      </c>
      <c r="O911" s="15" t="e">
        <f t="shared" si="475"/>
        <v>#VALUE!</v>
      </c>
      <c r="P911" s="15" t="e">
        <f t="shared" si="476"/>
        <v>#VALUE!</v>
      </c>
      <c r="Q911" s="17" t="e">
        <f>VLOOKUP($A911,'DATA PENGUKURAN GARDU'!$A:$BS,42,0)</f>
        <v>#N/A</v>
      </c>
      <c r="R911" s="18" t="e">
        <f t="shared" si="452"/>
        <v>#N/A</v>
      </c>
      <c r="S911" s="17" t="e">
        <f>VLOOKUP($A911,'DATA PENGUKURAN GARDU'!$A:$BS,44,0)</f>
        <v>#N/A</v>
      </c>
      <c r="T911" s="18" t="e">
        <f t="shared" si="453"/>
        <v>#N/A</v>
      </c>
      <c r="U911" s="17" t="e">
        <f>VLOOKUP($A911,'DATA PENGUKURAN GARDU'!$A:$BS,46,0)</f>
        <v>#N/A</v>
      </c>
      <c r="V911" s="18" t="e">
        <f t="shared" si="454"/>
        <v>#N/A</v>
      </c>
      <c r="W911" s="17" t="e">
        <f>VLOOKUP($A911,'DATA PENGUKURAN GARDU'!$A:$BS,48,0)</f>
        <v>#N/A</v>
      </c>
      <c r="X911" s="17" t="e">
        <f>VLOOKUP($A911,'DATA PENGUKURAN GARDU'!$A:$BS,53,0)</f>
        <v>#N/A</v>
      </c>
      <c r="Y911" s="17" t="e">
        <f>VLOOKUP($A911,'DATA PENGUKURAN GARDU'!$A:$BS,54,0)</f>
        <v>#N/A</v>
      </c>
      <c r="Z911" s="17" t="e">
        <f>VLOOKUP($A911,'DATA PENGUKURAN GARDU'!$A:$BS,55,0)</f>
        <v>#N/A</v>
      </c>
      <c r="AA911" s="20" t="e">
        <f>VLOOKUP($B911,'DATA PENGUKURAN GARDU'!$A:$BS,42,0)</f>
        <v>#N/A</v>
      </c>
      <c r="AB911" s="21" t="e">
        <f t="shared" si="455"/>
        <v>#N/A</v>
      </c>
      <c r="AC911" s="20" t="e">
        <f>VLOOKUP($B911,'DATA PENGUKURAN GARDU'!$A:$BS,44,0)</f>
        <v>#N/A</v>
      </c>
      <c r="AD911" s="21" t="e">
        <f t="shared" si="456"/>
        <v>#N/A</v>
      </c>
      <c r="AE911" s="20" t="e">
        <f>VLOOKUP($B911,'DATA PENGUKURAN GARDU'!$A:$BS,46,0)</f>
        <v>#N/A</v>
      </c>
      <c r="AF911" s="21" t="e">
        <f t="shared" si="457"/>
        <v>#N/A</v>
      </c>
      <c r="AG911" s="20" t="e">
        <f>VLOOKUP($B911,'DATA PENGUKURAN GARDU'!$A:$BS,46,0)</f>
        <v>#N/A</v>
      </c>
      <c r="AH911" s="20" t="e">
        <f>VLOOKUP($B911,'DATA PENGUKURAN GARDU'!$A:$BS,53,0)</f>
        <v>#N/A</v>
      </c>
      <c r="AI911" s="20" t="e">
        <f>VLOOKUP($B911,'DATA PENGUKURAN GARDU'!$A:$BS,54,0)</f>
        <v>#N/A</v>
      </c>
      <c r="AJ911" s="17" t="e">
        <f>VLOOKUP($C911,'DATA PENGUKURAN GARDU'!$A:$BS,42,0)</f>
        <v>#N/A</v>
      </c>
      <c r="AK911" s="23" t="e">
        <f t="shared" si="458"/>
        <v>#N/A</v>
      </c>
      <c r="AL911" s="17" t="e">
        <f>VLOOKUP($C911,'DATA PENGUKURAN GARDU'!$A:$BS,44,0)</f>
        <v>#N/A</v>
      </c>
      <c r="AM911" s="23" t="e">
        <f t="shared" si="459"/>
        <v>#N/A</v>
      </c>
      <c r="AN911" s="17" t="e">
        <f>VLOOKUP($C911,'DATA PENGUKURAN GARDU'!$A:$BS,46,0)</f>
        <v>#N/A</v>
      </c>
      <c r="AO911" s="23" t="e">
        <f t="shared" si="460"/>
        <v>#N/A</v>
      </c>
      <c r="AP911" s="17" t="e">
        <f>VLOOKUP($C911,'DATA PENGUKURAN GARDU'!$A:$BS,46,0)</f>
        <v>#N/A</v>
      </c>
      <c r="AQ911" s="17" t="e">
        <f>VLOOKUP($C911,'DATA PENGUKURAN GARDU'!$A:$BS,53,0)</f>
        <v>#N/A</v>
      </c>
      <c r="AR911" s="17" t="e">
        <f>VLOOKUP($C911,'DATA PENGUKURAN GARDU'!$A:$BS,54,0)</f>
        <v>#N/A</v>
      </c>
      <c r="AS911" s="20" t="e">
        <f>VLOOKUP($D911,'DATA PENGUKURAN GARDU'!$A:$BS,42,0)</f>
        <v>#N/A</v>
      </c>
      <c r="AT911" s="21" t="e">
        <f t="shared" si="461"/>
        <v>#N/A</v>
      </c>
      <c r="AU911" s="20" t="e">
        <f>VLOOKUP($D911,'DATA PENGUKURAN GARDU'!$A:$BS,44,0)</f>
        <v>#N/A</v>
      </c>
      <c r="AV911" s="21" t="e">
        <f t="shared" si="462"/>
        <v>#N/A</v>
      </c>
      <c r="AW911" s="20" t="e">
        <f>VLOOKUP($D911,'DATA PENGUKURAN GARDU'!$A:$BS,46,0)</f>
        <v>#N/A</v>
      </c>
      <c r="AX911" s="21" t="e">
        <f t="shared" si="463"/>
        <v>#N/A</v>
      </c>
      <c r="AY911" s="20" t="e">
        <f>VLOOKUP($D911,'DATA PENGUKURAN GARDU'!$A:$BS,46,0)</f>
        <v>#N/A</v>
      </c>
      <c r="AZ911" s="20" t="e">
        <f>VLOOKUP($D911,'DATA PENGUKURAN GARDU'!$A:$BS,53,0)</f>
        <v>#N/A</v>
      </c>
      <c r="BA911" s="20" t="e">
        <f>VLOOKUP($D911,'DATA PENGUKURAN GARDU'!$A:$BS,54,0)</f>
        <v>#N/A</v>
      </c>
      <c r="BB911" s="17" t="e">
        <f>VLOOKUP($E911,'DATA PENGUKURAN GARDU'!$A:$BS,42,0)</f>
        <v>#N/A</v>
      </c>
      <c r="BC911" s="23" t="e">
        <f t="shared" si="464"/>
        <v>#N/A</v>
      </c>
      <c r="BD911" s="17" t="e">
        <f>VLOOKUP($E911,'DATA PENGUKURAN GARDU'!$A:$BS,44,0)</f>
        <v>#N/A</v>
      </c>
      <c r="BE911" s="23" t="e">
        <f t="shared" si="465"/>
        <v>#N/A</v>
      </c>
      <c r="BF911" s="17" t="e">
        <f>VLOOKUP($E911,'DATA PENGUKURAN GARDU'!$A:$BS,46,0)</f>
        <v>#N/A</v>
      </c>
      <c r="BG911" s="23" t="e">
        <f t="shared" si="466"/>
        <v>#N/A</v>
      </c>
      <c r="BH911" s="17" t="e">
        <f>VLOOKUP($E911,'DATA PENGUKURAN GARDU'!$A:$BS,46,0)</f>
        <v>#N/A</v>
      </c>
      <c r="BI911" s="17" t="e">
        <f>VLOOKUP($E911,'DATA PENGUKURAN GARDU'!$A:$BS,53,0)</f>
        <v>#N/A</v>
      </c>
      <c r="BJ911" s="17" t="e">
        <f>VLOOKUP($E911,'DATA PENGUKURAN GARDU'!$A:$BS,54,0)</f>
        <v>#N/A</v>
      </c>
      <c r="BK911" s="20" t="e">
        <f t="shared" si="477"/>
        <v>#N/A</v>
      </c>
      <c r="BL911" s="20" t="e">
        <f t="shared" si="478"/>
        <v>#N/A</v>
      </c>
      <c r="BM911" s="20" t="e">
        <f t="shared" si="479"/>
        <v>#N/A</v>
      </c>
      <c r="BN911" s="25" t="e">
        <f t="shared" si="480"/>
        <v>#N/A</v>
      </c>
      <c r="BO911" s="26" t="str">
        <f t="shared" si="481"/>
        <v>0</v>
      </c>
      <c r="BP911" s="21" t="e">
        <f t="shared" si="482"/>
        <v>#VALUE!</v>
      </c>
      <c r="BQ911" s="20" t="e">
        <f t="shared" si="483"/>
        <v>#N/A</v>
      </c>
      <c r="BR911" s="20" t="e">
        <v>#N/A</v>
      </c>
      <c r="BS911" s="9" t="e">
        <v>#N/A</v>
      </c>
      <c r="BT911" s="2" t="e">
        <f t="shared" si="484"/>
        <v>#VALUE!</v>
      </c>
      <c r="BU911" s="2" t="e">
        <f t="shared" si="467"/>
        <v>#N/A</v>
      </c>
      <c r="BV911" s="2" t="e">
        <f t="shared" si="468"/>
        <v>#N/A</v>
      </c>
    </row>
    <row r="912" s="2" customFormat="1" ht="22.95" customHeight="1" spans="1:74">
      <c r="A912" s="9" t="str">
        <f t="shared" si="469"/>
        <v>M 85Induk</v>
      </c>
      <c r="B912" s="9" t="str">
        <f t="shared" si="470"/>
        <v>M 85jurusan 1</v>
      </c>
      <c r="C912" s="9" t="str">
        <f t="shared" si="471"/>
        <v>M 85jurusan 2</v>
      </c>
      <c r="D912" s="9" t="str">
        <f t="shared" si="472"/>
        <v>M 85jurusan 3</v>
      </c>
      <c r="E912" s="9" t="str">
        <f t="shared" si="473"/>
        <v>M 85jurusan 4</v>
      </c>
      <c r="F912" s="10" t="s">
        <v>131</v>
      </c>
      <c r="G912" s="10" t="s">
        <v>131</v>
      </c>
      <c r="H912" s="10" t="s">
        <v>1119</v>
      </c>
      <c r="I912" s="10" t="s">
        <v>11898</v>
      </c>
      <c r="J912" s="10" t="s">
        <v>11899</v>
      </c>
      <c r="K912" s="10" t="s">
        <v>7465</v>
      </c>
      <c r="L912" s="10"/>
      <c r="M912" s="10"/>
      <c r="N912" s="14">
        <f t="shared" si="474"/>
        <v>0</v>
      </c>
      <c r="O912" s="15" t="e">
        <f t="shared" si="475"/>
        <v>#VALUE!</v>
      </c>
      <c r="P912" s="15" t="e">
        <f t="shared" si="476"/>
        <v>#VALUE!</v>
      </c>
      <c r="Q912" s="17" t="e">
        <f>VLOOKUP($A912,'DATA PENGUKURAN GARDU'!$A:$BS,42,0)</f>
        <v>#N/A</v>
      </c>
      <c r="R912" s="18" t="e">
        <f t="shared" si="452"/>
        <v>#N/A</v>
      </c>
      <c r="S912" s="17" t="e">
        <f>VLOOKUP($A912,'DATA PENGUKURAN GARDU'!$A:$BS,44,0)</f>
        <v>#N/A</v>
      </c>
      <c r="T912" s="18" t="e">
        <f t="shared" si="453"/>
        <v>#N/A</v>
      </c>
      <c r="U912" s="17" t="e">
        <f>VLOOKUP($A912,'DATA PENGUKURAN GARDU'!$A:$BS,46,0)</f>
        <v>#N/A</v>
      </c>
      <c r="V912" s="18" t="e">
        <f t="shared" si="454"/>
        <v>#N/A</v>
      </c>
      <c r="W912" s="17" t="e">
        <f>VLOOKUP($A912,'DATA PENGUKURAN GARDU'!$A:$BS,48,0)</f>
        <v>#N/A</v>
      </c>
      <c r="X912" s="17" t="e">
        <f>VLOOKUP($A912,'DATA PENGUKURAN GARDU'!$A:$BS,53,0)</f>
        <v>#N/A</v>
      </c>
      <c r="Y912" s="17" t="e">
        <f>VLOOKUP($A912,'DATA PENGUKURAN GARDU'!$A:$BS,54,0)</f>
        <v>#N/A</v>
      </c>
      <c r="Z912" s="17" t="e">
        <f>VLOOKUP($A912,'DATA PENGUKURAN GARDU'!$A:$BS,55,0)</f>
        <v>#N/A</v>
      </c>
      <c r="AA912" s="20" t="e">
        <f>VLOOKUP($B912,'DATA PENGUKURAN GARDU'!$A:$BS,42,0)</f>
        <v>#N/A</v>
      </c>
      <c r="AB912" s="21" t="e">
        <f t="shared" si="455"/>
        <v>#N/A</v>
      </c>
      <c r="AC912" s="20" t="e">
        <f>VLOOKUP($B912,'DATA PENGUKURAN GARDU'!$A:$BS,44,0)</f>
        <v>#N/A</v>
      </c>
      <c r="AD912" s="21" t="e">
        <f t="shared" si="456"/>
        <v>#N/A</v>
      </c>
      <c r="AE912" s="20" t="e">
        <f>VLOOKUP($B912,'DATA PENGUKURAN GARDU'!$A:$BS,46,0)</f>
        <v>#N/A</v>
      </c>
      <c r="AF912" s="21" t="e">
        <f t="shared" si="457"/>
        <v>#N/A</v>
      </c>
      <c r="AG912" s="20" t="e">
        <f>VLOOKUP($B912,'DATA PENGUKURAN GARDU'!$A:$BS,46,0)</f>
        <v>#N/A</v>
      </c>
      <c r="AH912" s="20" t="e">
        <f>VLOOKUP($B912,'DATA PENGUKURAN GARDU'!$A:$BS,53,0)</f>
        <v>#N/A</v>
      </c>
      <c r="AI912" s="20" t="e">
        <f>VLOOKUP($B912,'DATA PENGUKURAN GARDU'!$A:$BS,54,0)</f>
        <v>#N/A</v>
      </c>
      <c r="AJ912" s="17" t="e">
        <f>VLOOKUP($C912,'DATA PENGUKURAN GARDU'!$A:$BS,42,0)</f>
        <v>#N/A</v>
      </c>
      <c r="AK912" s="23" t="e">
        <f t="shared" si="458"/>
        <v>#N/A</v>
      </c>
      <c r="AL912" s="17" t="e">
        <f>VLOOKUP($C912,'DATA PENGUKURAN GARDU'!$A:$BS,44,0)</f>
        <v>#N/A</v>
      </c>
      <c r="AM912" s="23" t="e">
        <f t="shared" si="459"/>
        <v>#N/A</v>
      </c>
      <c r="AN912" s="17" t="e">
        <f>VLOOKUP($C912,'DATA PENGUKURAN GARDU'!$A:$BS,46,0)</f>
        <v>#N/A</v>
      </c>
      <c r="AO912" s="23" t="e">
        <f t="shared" si="460"/>
        <v>#N/A</v>
      </c>
      <c r="AP912" s="17" t="e">
        <f>VLOOKUP($C912,'DATA PENGUKURAN GARDU'!$A:$BS,46,0)</f>
        <v>#N/A</v>
      </c>
      <c r="AQ912" s="17" t="e">
        <f>VLOOKUP($C912,'DATA PENGUKURAN GARDU'!$A:$BS,53,0)</f>
        <v>#N/A</v>
      </c>
      <c r="AR912" s="17" t="e">
        <f>VLOOKUP($C912,'DATA PENGUKURAN GARDU'!$A:$BS,54,0)</f>
        <v>#N/A</v>
      </c>
      <c r="AS912" s="20" t="e">
        <f>VLOOKUP($D912,'DATA PENGUKURAN GARDU'!$A:$BS,42,0)</f>
        <v>#N/A</v>
      </c>
      <c r="AT912" s="21" t="e">
        <f t="shared" si="461"/>
        <v>#N/A</v>
      </c>
      <c r="AU912" s="20" t="e">
        <f>VLOOKUP($D912,'DATA PENGUKURAN GARDU'!$A:$BS,44,0)</f>
        <v>#N/A</v>
      </c>
      <c r="AV912" s="21" t="e">
        <f t="shared" si="462"/>
        <v>#N/A</v>
      </c>
      <c r="AW912" s="20" t="e">
        <f>VLOOKUP($D912,'DATA PENGUKURAN GARDU'!$A:$BS,46,0)</f>
        <v>#N/A</v>
      </c>
      <c r="AX912" s="21" t="e">
        <f t="shared" si="463"/>
        <v>#N/A</v>
      </c>
      <c r="AY912" s="20" t="e">
        <f>VLOOKUP($D912,'DATA PENGUKURAN GARDU'!$A:$BS,46,0)</f>
        <v>#N/A</v>
      </c>
      <c r="AZ912" s="20" t="e">
        <f>VLOOKUP($D912,'DATA PENGUKURAN GARDU'!$A:$BS,53,0)</f>
        <v>#N/A</v>
      </c>
      <c r="BA912" s="20" t="e">
        <f>VLOOKUP($D912,'DATA PENGUKURAN GARDU'!$A:$BS,54,0)</f>
        <v>#N/A</v>
      </c>
      <c r="BB912" s="17" t="e">
        <f>VLOOKUP($E912,'DATA PENGUKURAN GARDU'!$A:$BS,42,0)</f>
        <v>#N/A</v>
      </c>
      <c r="BC912" s="23" t="e">
        <f t="shared" si="464"/>
        <v>#N/A</v>
      </c>
      <c r="BD912" s="17" t="e">
        <f>VLOOKUP($E912,'DATA PENGUKURAN GARDU'!$A:$BS,44,0)</f>
        <v>#N/A</v>
      </c>
      <c r="BE912" s="23" t="e">
        <f t="shared" si="465"/>
        <v>#N/A</v>
      </c>
      <c r="BF912" s="17" t="e">
        <f>VLOOKUP($E912,'DATA PENGUKURAN GARDU'!$A:$BS,46,0)</f>
        <v>#N/A</v>
      </c>
      <c r="BG912" s="23" t="e">
        <f t="shared" si="466"/>
        <v>#N/A</v>
      </c>
      <c r="BH912" s="17" t="e">
        <f>VLOOKUP($E912,'DATA PENGUKURAN GARDU'!$A:$BS,46,0)</f>
        <v>#N/A</v>
      </c>
      <c r="BI912" s="17" t="e">
        <f>VLOOKUP($E912,'DATA PENGUKURAN GARDU'!$A:$BS,53,0)</f>
        <v>#N/A</v>
      </c>
      <c r="BJ912" s="17" t="e">
        <f>VLOOKUP($E912,'DATA PENGUKURAN GARDU'!$A:$BS,54,0)</f>
        <v>#N/A</v>
      </c>
      <c r="BK912" s="20" t="e">
        <f t="shared" si="477"/>
        <v>#N/A</v>
      </c>
      <c r="BL912" s="20" t="e">
        <f t="shared" si="478"/>
        <v>#N/A</v>
      </c>
      <c r="BM912" s="20" t="e">
        <f t="shared" si="479"/>
        <v>#N/A</v>
      </c>
      <c r="BN912" s="25" t="e">
        <f t="shared" si="480"/>
        <v>#N/A</v>
      </c>
      <c r="BO912" s="26" t="str">
        <f t="shared" si="481"/>
        <v>0</v>
      </c>
      <c r="BP912" s="21" t="e">
        <f t="shared" si="482"/>
        <v>#VALUE!</v>
      </c>
      <c r="BQ912" s="20" t="e">
        <f t="shared" si="483"/>
        <v>#N/A</v>
      </c>
      <c r="BR912" s="20" t="e">
        <v>#N/A</v>
      </c>
      <c r="BS912" s="9" t="e">
        <v>#N/A</v>
      </c>
      <c r="BT912" s="2" t="e">
        <f t="shared" si="484"/>
        <v>#VALUE!</v>
      </c>
      <c r="BU912" s="2" t="e">
        <f t="shared" si="467"/>
        <v>#N/A</v>
      </c>
      <c r="BV912" s="2" t="e">
        <f t="shared" si="468"/>
        <v>#N/A</v>
      </c>
    </row>
    <row r="913" s="2" customFormat="1" ht="22.95" customHeight="1" spans="1:74">
      <c r="A913" s="9" t="str">
        <f t="shared" si="469"/>
        <v>M 90Induk</v>
      </c>
      <c r="B913" s="9" t="str">
        <f t="shared" si="470"/>
        <v>M 90jurusan 1</v>
      </c>
      <c r="C913" s="9" t="str">
        <f t="shared" si="471"/>
        <v>M 90jurusan 2</v>
      </c>
      <c r="D913" s="9" t="str">
        <f t="shared" si="472"/>
        <v>M 90jurusan 3</v>
      </c>
      <c r="E913" s="9" t="str">
        <f t="shared" si="473"/>
        <v>M 90jurusan 4</v>
      </c>
      <c r="F913" s="10" t="s">
        <v>131</v>
      </c>
      <c r="G913" s="10" t="s">
        <v>131</v>
      </c>
      <c r="H913" s="10" t="s">
        <v>1120</v>
      </c>
      <c r="I913" s="10" t="s">
        <v>11900</v>
      </c>
      <c r="J913" s="10" t="s">
        <v>11901</v>
      </c>
      <c r="K913" s="10" t="s">
        <v>7465</v>
      </c>
      <c r="L913" s="10"/>
      <c r="M913" s="10"/>
      <c r="N913" s="14">
        <f t="shared" si="474"/>
        <v>0</v>
      </c>
      <c r="O913" s="15" t="e">
        <f t="shared" si="475"/>
        <v>#VALUE!</v>
      </c>
      <c r="P913" s="15" t="e">
        <f t="shared" si="476"/>
        <v>#VALUE!</v>
      </c>
      <c r="Q913" s="17" t="e">
        <f>VLOOKUP($A913,'DATA PENGUKURAN GARDU'!$A:$BS,42,0)</f>
        <v>#N/A</v>
      </c>
      <c r="R913" s="18" t="e">
        <f t="shared" si="452"/>
        <v>#N/A</v>
      </c>
      <c r="S913" s="17" t="e">
        <f>VLOOKUP($A913,'DATA PENGUKURAN GARDU'!$A:$BS,44,0)</f>
        <v>#N/A</v>
      </c>
      <c r="T913" s="18" t="e">
        <f t="shared" si="453"/>
        <v>#N/A</v>
      </c>
      <c r="U913" s="17" t="e">
        <f>VLOOKUP($A913,'DATA PENGUKURAN GARDU'!$A:$BS,46,0)</f>
        <v>#N/A</v>
      </c>
      <c r="V913" s="18" t="e">
        <f t="shared" si="454"/>
        <v>#N/A</v>
      </c>
      <c r="W913" s="17" t="e">
        <f>VLOOKUP($A913,'DATA PENGUKURAN GARDU'!$A:$BS,48,0)</f>
        <v>#N/A</v>
      </c>
      <c r="X913" s="17" t="e">
        <f>VLOOKUP($A913,'DATA PENGUKURAN GARDU'!$A:$BS,53,0)</f>
        <v>#N/A</v>
      </c>
      <c r="Y913" s="17" t="e">
        <f>VLOOKUP($A913,'DATA PENGUKURAN GARDU'!$A:$BS,54,0)</f>
        <v>#N/A</v>
      </c>
      <c r="Z913" s="17" t="e">
        <f>VLOOKUP($A913,'DATA PENGUKURAN GARDU'!$A:$BS,55,0)</f>
        <v>#N/A</v>
      </c>
      <c r="AA913" s="20" t="e">
        <f>VLOOKUP($B913,'DATA PENGUKURAN GARDU'!$A:$BS,42,0)</f>
        <v>#N/A</v>
      </c>
      <c r="AB913" s="21" t="e">
        <f t="shared" si="455"/>
        <v>#N/A</v>
      </c>
      <c r="AC913" s="20" t="e">
        <f>VLOOKUP($B913,'DATA PENGUKURAN GARDU'!$A:$BS,44,0)</f>
        <v>#N/A</v>
      </c>
      <c r="AD913" s="21" t="e">
        <f t="shared" si="456"/>
        <v>#N/A</v>
      </c>
      <c r="AE913" s="20" t="e">
        <f>VLOOKUP($B913,'DATA PENGUKURAN GARDU'!$A:$BS,46,0)</f>
        <v>#N/A</v>
      </c>
      <c r="AF913" s="21" t="e">
        <f t="shared" si="457"/>
        <v>#N/A</v>
      </c>
      <c r="AG913" s="20" t="e">
        <f>VLOOKUP($B913,'DATA PENGUKURAN GARDU'!$A:$BS,46,0)</f>
        <v>#N/A</v>
      </c>
      <c r="AH913" s="20" t="e">
        <f>VLOOKUP($B913,'DATA PENGUKURAN GARDU'!$A:$BS,53,0)</f>
        <v>#N/A</v>
      </c>
      <c r="AI913" s="20" t="e">
        <f>VLOOKUP($B913,'DATA PENGUKURAN GARDU'!$A:$BS,54,0)</f>
        <v>#N/A</v>
      </c>
      <c r="AJ913" s="17" t="e">
        <f>VLOOKUP($C913,'DATA PENGUKURAN GARDU'!$A:$BS,42,0)</f>
        <v>#N/A</v>
      </c>
      <c r="AK913" s="23" t="e">
        <f t="shared" si="458"/>
        <v>#N/A</v>
      </c>
      <c r="AL913" s="17" t="e">
        <f>VLOOKUP($C913,'DATA PENGUKURAN GARDU'!$A:$BS,44,0)</f>
        <v>#N/A</v>
      </c>
      <c r="AM913" s="23" t="e">
        <f t="shared" si="459"/>
        <v>#N/A</v>
      </c>
      <c r="AN913" s="17" t="e">
        <f>VLOOKUP($C913,'DATA PENGUKURAN GARDU'!$A:$BS,46,0)</f>
        <v>#N/A</v>
      </c>
      <c r="AO913" s="23" t="e">
        <f t="shared" si="460"/>
        <v>#N/A</v>
      </c>
      <c r="AP913" s="17" t="e">
        <f>VLOOKUP($C913,'DATA PENGUKURAN GARDU'!$A:$BS,46,0)</f>
        <v>#N/A</v>
      </c>
      <c r="AQ913" s="17" t="e">
        <f>VLOOKUP($C913,'DATA PENGUKURAN GARDU'!$A:$BS,53,0)</f>
        <v>#N/A</v>
      </c>
      <c r="AR913" s="17" t="e">
        <f>VLOOKUP($C913,'DATA PENGUKURAN GARDU'!$A:$BS,54,0)</f>
        <v>#N/A</v>
      </c>
      <c r="AS913" s="20" t="e">
        <f>VLOOKUP($D913,'DATA PENGUKURAN GARDU'!$A:$BS,42,0)</f>
        <v>#N/A</v>
      </c>
      <c r="AT913" s="21" t="e">
        <f t="shared" si="461"/>
        <v>#N/A</v>
      </c>
      <c r="AU913" s="20" t="e">
        <f>VLOOKUP($D913,'DATA PENGUKURAN GARDU'!$A:$BS,44,0)</f>
        <v>#N/A</v>
      </c>
      <c r="AV913" s="21" t="e">
        <f t="shared" si="462"/>
        <v>#N/A</v>
      </c>
      <c r="AW913" s="20" t="e">
        <f>VLOOKUP($D913,'DATA PENGUKURAN GARDU'!$A:$BS,46,0)</f>
        <v>#N/A</v>
      </c>
      <c r="AX913" s="21" t="e">
        <f t="shared" si="463"/>
        <v>#N/A</v>
      </c>
      <c r="AY913" s="20" t="e">
        <f>VLOOKUP($D913,'DATA PENGUKURAN GARDU'!$A:$BS,46,0)</f>
        <v>#N/A</v>
      </c>
      <c r="AZ913" s="20" t="e">
        <f>VLOOKUP($D913,'DATA PENGUKURAN GARDU'!$A:$BS,53,0)</f>
        <v>#N/A</v>
      </c>
      <c r="BA913" s="20" t="e">
        <f>VLOOKUP($D913,'DATA PENGUKURAN GARDU'!$A:$BS,54,0)</f>
        <v>#N/A</v>
      </c>
      <c r="BB913" s="17" t="e">
        <f>VLOOKUP($E913,'DATA PENGUKURAN GARDU'!$A:$BS,42,0)</f>
        <v>#N/A</v>
      </c>
      <c r="BC913" s="23" t="e">
        <f t="shared" si="464"/>
        <v>#N/A</v>
      </c>
      <c r="BD913" s="17" t="e">
        <f>VLOOKUP($E913,'DATA PENGUKURAN GARDU'!$A:$BS,44,0)</f>
        <v>#N/A</v>
      </c>
      <c r="BE913" s="23" t="e">
        <f t="shared" si="465"/>
        <v>#N/A</v>
      </c>
      <c r="BF913" s="17" t="e">
        <f>VLOOKUP($E913,'DATA PENGUKURAN GARDU'!$A:$BS,46,0)</f>
        <v>#N/A</v>
      </c>
      <c r="BG913" s="23" t="e">
        <f t="shared" si="466"/>
        <v>#N/A</v>
      </c>
      <c r="BH913" s="17" t="e">
        <f>VLOOKUP($E913,'DATA PENGUKURAN GARDU'!$A:$BS,46,0)</f>
        <v>#N/A</v>
      </c>
      <c r="BI913" s="17" t="e">
        <f>VLOOKUP($E913,'DATA PENGUKURAN GARDU'!$A:$BS,53,0)</f>
        <v>#N/A</v>
      </c>
      <c r="BJ913" s="17" t="e">
        <f>VLOOKUP($E913,'DATA PENGUKURAN GARDU'!$A:$BS,54,0)</f>
        <v>#N/A</v>
      </c>
      <c r="BK913" s="20" t="e">
        <f t="shared" si="477"/>
        <v>#N/A</v>
      </c>
      <c r="BL913" s="20" t="e">
        <f t="shared" si="478"/>
        <v>#N/A</v>
      </c>
      <c r="BM913" s="20" t="e">
        <f t="shared" si="479"/>
        <v>#N/A</v>
      </c>
      <c r="BN913" s="25" t="e">
        <f t="shared" si="480"/>
        <v>#N/A</v>
      </c>
      <c r="BO913" s="26" t="str">
        <f t="shared" si="481"/>
        <v>0</v>
      </c>
      <c r="BP913" s="21" t="e">
        <f t="shared" si="482"/>
        <v>#VALUE!</v>
      </c>
      <c r="BQ913" s="20" t="e">
        <f t="shared" si="483"/>
        <v>#N/A</v>
      </c>
      <c r="BR913" s="20" t="e">
        <v>#N/A</v>
      </c>
      <c r="BS913" s="9" t="e">
        <v>#N/A</v>
      </c>
      <c r="BT913" s="2" t="e">
        <f t="shared" si="484"/>
        <v>#VALUE!</v>
      </c>
      <c r="BU913" s="2" t="e">
        <f t="shared" si="467"/>
        <v>#N/A</v>
      </c>
      <c r="BV913" s="2" t="e">
        <f t="shared" si="468"/>
        <v>#N/A</v>
      </c>
    </row>
    <row r="914" s="2" customFormat="1" ht="22.95" customHeight="1" spans="1:74">
      <c r="A914" s="9" t="str">
        <f t="shared" si="469"/>
        <v>M 92Induk</v>
      </c>
      <c r="B914" s="9" t="str">
        <f t="shared" si="470"/>
        <v>M 92jurusan 1</v>
      </c>
      <c r="C914" s="9" t="str">
        <f t="shared" si="471"/>
        <v>M 92jurusan 2</v>
      </c>
      <c r="D914" s="9" t="str">
        <f t="shared" si="472"/>
        <v>M 92jurusan 3</v>
      </c>
      <c r="E914" s="9" t="str">
        <f t="shared" si="473"/>
        <v>M 92jurusan 4</v>
      </c>
      <c r="F914" s="10" t="s">
        <v>131</v>
      </c>
      <c r="G914" s="10" t="s">
        <v>131</v>
      </c>
      <c r="H914" s="10" t="s">
        <v>1121</v>
      </c>
      <c r="I914" s="10" t="s">
        <v>11902</v>
      </c>
      <c r="J914" s="10" t="s">
        <v>11903</v>
      </c>
      <c r="K914" s="10" t="s">
        <v>7465</v>
      </c>
      <c r="L914" s="10"/>
      <c r="M914" s="10"/>
      <c r="N914" s="14">
        <f t="shared" si="474"/>
        <v>0</v>
      </c>
      <c r="O914" s="15" t="e">
        <f t="shared" si="475"/>
        <v>#VALUE!</v>
      </c>
      <c r="P914" s="15" t="e">
        <f t="shared" si="476"/>
        <v>#VALUE!</v>
      </c>
      <c r="Q914" s="17" t="e">
        <f>VLOOKUP($A914,'DATA PENGUKURAN GARDU'!$A:$BS,42,0)</f>
        <v>#N/A</v>
      </c>
      <c r="R914" s="18" t="e">
        <f t="shared" ref="R914:R977" si="485">Q914/$P914*100</f>
        <v>#N/A</v>
      </c>
      <c r="S914" s="17" t="e">
        <f>VLOOKUP($A914,'DATA PENGUKURAN GARDU'!$A:$BS,44,0)</f>
        <v>#N/A</v>
      </c>
      <c r="T914" s="18" t="e">
        <f t="shared" ref="T914:T977" si="486">S914/$P914*100</f>
        <v>#N/A</v>
      </c>
      <c r="U914" s="17" t="e">
        <f>VLOOKUP($A914,'DATA PENGUKURAN GARDU'!$A:$BS,46,0)</f>
        <v>#N/A</v>
      </c>
      <c r="V914" s="18" t="e">
        <f t="shared" ref="V914:V977" si="487">U914/$P914*100</f>
        <v>#N/A</v>
      </c>
      <c r="W914" s="17" t="e">
        <f>VLOOKUP($A914,'DATA PENGUKURAN GARDU'!$A:$BS,48,0)</f>
        <v>#N/A</v>
      </c>
      <c r="X914" s="17" t="e">
        <f>VLOOKUP($A914,'DATA PENGUKURAN GARDU'!$A:$BS,53,0)</f>
        <v>#N/A</v>
      </c>
      <c r="Y914" s="17" t="e">
        <f>VLOOKUP($A914,'DATA PENGUKURAN GARDU'!$A:$BS,54,0)</f>
        <v>#N/A</v>
      </c>
      <c r="Z914" s="17" t="e">
        <f>VLOOKUP($A914,'DATA PENGUKURAN GARDU'!$A:$BS,55,0)</f>
        <v>#N/A</v>
      </c>
      <c r="AA914" s="20" t="e">
        <f>VLOOKUP($B914,'DATA PENGUKURAN GARDU'!$A:$BS,42,0)</f>
        <v>#N/A</v>
      </c>
      <c r="AB914" s="21" t="e">
        <f t="shared" ref="AB914:AB977" si="488">AA914/$P914*100</f>
        <v>#N/A</v>
      </c>
      <c r="AC914" s="20" t="e">
        <f>VLOOKUP($B914,'DATA PENGUKURAN GARDU'!$A:$BS,44,0)</f>
        <v>#N/A</v>
      </c>
      <c r="AD914" s="21" t="e">
        <f t="shared" ref="AD914:AD977" si="489">AC914/$P914*100</f>
        <v>#N/A</v>
      </c>
      <c r="AE914" s="20" t="e">
        <f>VLOOKUP($B914,'DATA PENGUKURAN GARDU'!$A:$BS,46,0)</f>
        <v>#N/A</v>
      </c>
      <c r="AF914" s="21" t="e">
        <f t="shared" ref="AF914:AF977" si="490">AE914/$P914*100</f>
        <v>#N/A</v>
      </c>
      <c r="AG914" s="20" t="e">
        <f>VLOOKUP($B914,'DATA PENGUKURAN GARDU'!$A:$BS,46,0)</f>
        <v>#N/A</v>
      </c>
      <c r="AH914" s="20" t="e">
        <f>VLOOKUP($B914,'DATA PENGUKURAN GARDU'!$A:$BS,53,0)</f>
        <v>#N/A</v>
      </c>
      <c r="AI914" s="20" t="e">
        <f>VLOOKUP($B914,'DATA PENGUKURAN GARDU'!$A:$BS,54,0)</f>
        <v>#N/A</v>
      </c>
      <c r="AJ914" s="17" t="e">
        <f>VLOOKUP($C914,'DATA PENGUKURAN GARDU'!$A:$BS,42,0)</f>
        <v>#N/A</v>
      </c>
      <c r="AK914" s="23" t="e">
        <f t="shared" ref="AK914:AK977" si="491">AJ914/$P914*100</f>
        <v>#N/A</v>
      </c>
      <c r="AL914" s="17" t="e">
        <f>VLOOKUP($C914,'DATA PENGUKURAN GARDU'!$A:$BS,44,0)</f>
        <v>#N/A</v>
      </c>
      <c r="AM914" s="23" t="e">
        <f t="shared" ref="AM914:AM977" si="492">AL914/$P914*100</f>
        <v>#N/A</v>
      </c>
      <c r="AN914" s="17" t="e">
        <f>VLOOKUP($C914,'DATA PENGUKURAN GARDU'!$A:$BS,46,0)</f>
        <v>#N/A</v>
      </c>
      <c r="AO914" s="23" t="e">
        <f t="shared" ref="AO914:AO977" si="493">AN914/$P914*100</f>
        <v>#N/A</v>
      </c>
      <c r="AP914" s="17" t="e">
        <f>VLOOKUP($C914,'DATA PENGUKURAN GARDU'!$A:$BS,46,0)</f>
        <v>#N/A</v>
      </c>
      <c r="AQ914" s="17" t="e">
        <f>VLOOKUP($C914,'DATA PENGUKURAN GARDU'!$A:$BS,53,0)</f>
        <v>#N/A</v>
      </c>
      <c r="AR914" s="17" t="e">
        <f>VLOOKUP($C914,'DATA PENGUKURAN GARDU'!$A:$BS,54,0)</f>
        <v>#N/A</v>
      </c>
      <c r="AS914" s="20" t="e">
        <f>VLOOKUP($D914,'DATA PENGUKURAN GARDU'!$A:$BS,42,0)</f>
        <v>#N/A</v>
      </c>
      <c r="AT914" s="21" t="e">
        <f t="shared" ref="AT914:AT977" si="494">AS914/$P914*100</f>
        <v>#N/A</v>
      </c>
      <c r="AU914" s="20" t="e">
        <f>VLOOKUP($D914,'DATA PENGUKURAN GARDU'!$A:$BS,44,0)</f>
        <v>#N/A</v>
      </c>
      <c r="AV914" s="21" t="e">
        <f t="shared" ref="AV914:AV977" si="495">AU914/$P914*100</f>
        <v>#N/A</v>
      </c>
      <c r="AW914" s="20" t="e">
        <f>VLOOKUP($D914,'DATA PENGUKURAN GARDU'!$A:$BS,46,0)</f>
        <v>#N/A</v>
      </c>
      <c r="AX914" s="21" t="e">
        <f t="shared" ref="AX914:AX977" si="496">AW914/$P914*100</f>
        <v>#N/A</v>
      </c>
      <c r="AY914" s="20" t="e">
        <f>VLOOKUP($D914,'DATA PENGUKURAN GARDU'!$A:$BS,46,0)</f>
        <v>#N/A</v>
      </c>
      <c r="AZ914" s="20" t="e">
        <f>VLOOKUP($D914,'DATA PENGUKURAN GARDU'!$A:$BS,53,0)</f>
        <v>#N/A</v>
      </c>
      <c r="BA914" s="20" t="e">
        <f>VLOOKUP($D914,'DATA PENGUKURAN GARDU'!$A:$BS,54,0)</f>
        <v>#N/A</v>
      </c>
      <c r="BB914" s="17" t="e">
        <f>VLOOKUP($E914,'DATA PENGUKURAN GARDU'!$A:$BS,42,0)</f>
        <v>#N/A</v>
      </c>
      <c r="BC914" s="23" t="e">
        <f t="shared" ref="BC914:BC977" si="497">BB914/$P914*100</f>
        <v>#N/A</v>
      </c>
      <c r="BD914" s="17" t="e">
        <f>VLOOKUP($E914,'DATA PENGUKURAN GARDU'!$A:$BS,44,0)</f>
        <v>#N/A</v>
      </c>
      <c r="BE914" s="23" t="e">
        <f t="shared" ref="BE914:BE977" si="498">BD914/$P914*100</f>
        <v>#N/A</v>
      </c>
      <c r="BF914" s="17" t="e">
        <f>VLOOKUP($E914,'DATA PENGUKURAN GARDU'!$A:$BS,46,0)</f>
        <v>#N/A</v>
      </c>
      <c r="BG914" s="23" t="e">
        <f t="shared" ref="BG914:BG977" si="499">BF914/$P914*100</f>
        <v>#N/A</v>
      </c>
      <c r="BH914" s="17" t="e">
        <f>VLOOKUP($E914,'DATA PENGUKURAN GARDU'!$A:$BS,46,0)</f>
        <v>#N/A</v>
      </c>
      <c r="BI914" s="17" t="e">
        <f>VLOOKUP($E914,'DATA PENGUKURAN GARDU'!$A:$BS,53,0)</f>
        <v>#N/A</v>
      </c>
      <c r="BJ914" s="17" t="e">
        <f>VLOOKUP($E914,'DATA PENGUKURAN GARDU'!$A:$BS,54,0)</f>
        <v>#N/A</v>
      </c>
      <c r="BK914" s="20" t="e">
        <f t="shared" si="477"/>
        <v>#N/A</v>
      </c>
      <c r="BL914" s="20" t="e">
        <f t="shared" si="478"/>
        <v>#N/A</v>
      </c>
      <c r="BM914" s="20" t="e">
        <f t="shared" si="479"/>
        <v>#N/A</v>
      </c>
      <c r="BN914" s="25" t="e">
        <f t="shared" si="480"/>
        <v>#N/A</v>
      </c>
      <c r="BO914" s="26" t="str">
        <f t="shared" si="481"/>
        <v>0</v>
      </c>
      <c r="BP914" s="21" t="e">
        <f t="shared" si="482"/>
        <v>#VALUE!</v>
      </c>
      <c r="BQ914" s="20" t="e">
        <f t="shared" si="483"/>
        <v>#N/A</v>
      </c>
      <c r="BR914" s="20" t="e">
        <v>#N/A</v>
      </c>
      <c r="BS914" s="9" t="e">
        <v>#N/A</v>
      </c>
      <c r="BT914" s="2" t="e">
        <f t="shared" si="484"/>
        <v>#VALUE!</v>
      </c>
      <c r="BU914" s="2" t="e">
        <f t="shared" si="467"/>
        <v>#N/A</v>
      </c>
      <c r="BV914" s="2" t="e">
        <f t="shared" si="468"/>
        <v>#N/A</v>
      </c>
    </row>
    <row r="915" s="2" customFormat="1" ht="22.95" customHeight="1" spans="1:74">
      <c r="A915" s="9" t="str">
        <f t="shared" si="469"/>
        <v>M 11Induk</v>
      </c>
      <c r="B915" s="9" t="str">
        <f t="shared" si="470"/>
        <v>M 11jurusan 1</v>
      </c>
      <c r="C915" s="9" t="str">
        <f t="shared" si="471"/>
        <v>M 11jurusan 2</v>
      </c>
      <c r="D915" s="9" t="str">
        <f t="shared" si="472"/>
        <v>M 11jurusan 3</v>
      </c>
      <c r="E915" s="9" t="str">
        <f t="shared" si="473"/>
        <v>M 11jurusan 4</v>
      </c>
      <c r="F915" s="10" t="s">
        <v>131</v>
      </c>
      <c r="G915" s="10" t="s">
        <v>131</v>
      </c>
      <c r="H915" s="10" t="s">
        <v>1122</v>
      </c>
      <c r="I915" s="10" t="s">
        <v>11904</v>
      </c>
      <c r="J915" s="10" t="s">
        <v>11905</v>
      </c>
      <c r="K915" s="10" t="s">
        <v>7465</v>
      </c>
      <c r="L915" s="10"/>
      <c r="M915" s="10"/>
      <c r="N915" s="14">
        <f t="shared" si="474"/>
        <v>0</v>
      </c>
      <c r="O915" s="15" t="e">
        <f t="shared" si="475"/>
        <v>#VALUE!</v>
      </c>
      <c r="P915" s="15" t="e">
        <f t="shared" si="476"/>
        <v>#VALUE!</v>
      </c>
      <c r="Q915" s="17" t="e">
        <f>VLOOKUP($A915,'DATA PENGUKURAN GARDU'!$A:$BS,42,0)</f>
        <v>#N/A</v>
      </c>
      <c r="R915" s="18" t="e">
        <f t="shared" si="485"/>
        <v>#N/A</v>
      </c>
      <c r="S915" s="17" t="e">
        <f>VLOOKUP($A915,'DATA PENGUKURAN GARDU'!$A:$BS,44,0)</f>
        <v>#N/A</v>
      </c>
      <c r="T915" s="18" t="e">
        <f t="shared" si="486"/>
        <v>#N/A</v>
      </c>
      <c r="U915" s="17" t="e">
        <f>VLOOKUP($A915,'DATA PENGUKURAN GARDU'!$A:$BS,46,0)</f>
        <v>#N/A</v>
      </c>
      <c r="V915" s="18" t="e">
        <f t="shared" si="487"/>
        <v>#N/A</v>
      </c>
      <c r="W915" s="17" t="e">
        <f>VLOOKUP($A915,'DATA PENGUKURAN GARDU'!$A:$BS,48,0)</f>
        <v>#N/A</v>
      </c>
      <c r="X915" s="17" t="e">
        <f>VLOOKUP($A915,'DATA PENGUKURAN GARDU'!$A:$BS,53,0)</f>
        <v>#N/A</v>
      </c>
      <c r="Y915" s="17" t="e">
        <f>VLOOKUP($A915,'DATA PENGUKURAN GARDU'!$A:$BS,54,0)</f>
        <v>#N/A</v>
      </c>
      <c r="Z915" s="17" t="e">
        <f>VLOOKUP($A915,'DATA PENGUKURAN GARDU'!$A:$BS,55,0)</f>
        <v>#N/A</v>
      </c>
      <c r="AA915" s="20" t="e">
        <f>VLOOKUP($B915,'DATA PENGUKURAN GARDU'!$A:$BS,42,0)</f>
        <v>#N/A</v>
      </c>
      <c r="AB915" s="21" t="e">
        <f t="shared" si="488"/>
        <v>#N/A</v>
      </c>
      <c r="AC915" s="20" t="e">
        <f>VLOOKUP($B915,'DATA PENGUKURAN GARDU'!$A:$BS,44,0)</f>
        <v>#N/A</v>
      </c>
      <c r="AD915" s="21" t="e">
        <f t="shared" si="489"/>
        <v>#N/A</v>
      </c>
      <c r="AE915" s="20" t="e">
        <f>VLOOKUP($B915,'DATA PENGUKURAN GARDU'!$A:$BS,46,0)</f>
        <v>#N/A</v>
      </c>
      <c r="AF915" s="21" t="e">
        <f t="shared" si="490"/>
        <v>#N/A</v>
      </c>
      <c r="AG915" s="20" t="e">
        <f>VLOOKUP($B915,'DATA PENGUKURAN GARDU'!$A:$BS,46,0)</f>
        <v>#N/A</v>
      </c>
      <c r="AH915" s="20" t="e">
        <f>VLOOKUP($B915,'DATA PENGUKURAN GARDU'!$A:$BS,53,0)</f>
        <v>#N/A</v>
      </c>
      <c r="AI915" s="20" t="e">
        <f>VLOOKUP($B915,'DATA PENGUKURAN GARDU'!$A:$BS,54,0)</f>
        <v>#N/A</v>
      </c>
      <c r="AJ915" s="17" t="e">
        <f>VLOOKUP($C915,'DATA PENGUKURAN GARDU'!$A:$BS,42,0)</f>
        <v>#N/A</v>
      </c>
      <c r="AK915" s="23" t="e">
        <f t="shared" si="491"/>
        <v>#N/A</v>
      </c>
      <c r="AL915" s="17" t="e">
        <f>VLOOKUP($C915,'DATA PENGUKURAN GARDU'!$A:$BS,44,0)</f>
        <v>#N/A</v>
      </c>
      <c r="AM915" s="23" t="e">
        <f t="shared" si="492"/>
        <v>#N/A</v>
      </c>
      <c r="AN915" s="17" t="e">
        <f>VLOOKUP($C915,'DATA PENGUKURAN GARDU'!$A:$BS,46,0)</f>
        <v>#N/A</v>
      </c>
      <c r="AO915" s="23" t="e">
        <f t="shared" si="493"/>
        <v>#N/A</v>
      </c>
      <c r="AP915" s="17" t="e">
        <f>VLOOKUP($C915,'DATA PENGUKURAN GARDU'!$A:$BS,46,0)</f>
        <v>#N/A</v>
      </c>
      <c r="AQ915" s="17" t="e">
        <f>VLOOKUP($C915,'DATA PENGUKURAN GARDU'!$A:$BS,53,0)</f>
        <v>#N/A</v>
      </c>
      <c r="AR915" s="17" t="e">
        <f>VLOOKUP($C915,'DATA PENGUKURAN GARDU'!$A:$BS,54,0)</f>
        <v>#N/A</v>
      </c>
      <c r="AS915" s="20" t="e">
        <f>VLOOKUP($D915,'DATA PENGUKURAN GARDU'!$A:$BS,42,0)</f>
        <v>#N/A</v>
      </c>
      <c r="AT915" s="21" t="e">
        <f t="shared" si="494"/>
        <v>#N/A</v>
      </c>
      <c r="AU915" s="20" t="e">
        <f>VLOOKUP($D915,'DATA PENGUKURAN GARDU'!$A:$BS,44,0)</f>
        <v>#N/A</v>
      </c>
      <c r="AV915" s="21" t="e">
        <f t="shared" si="495"/>
        <v>#N/A</v>
      </c>
      <c r="AW915" s="20" t="e">
        <f>VLOOKUP($D915,'DATA PENGUKURAN GARDU'!$A:$BS,46,0)</f>
        <v>#N/A</v>
      </c>
      <c r="AX915" s="21" t="e">
        <f t="shared" si="496"/>
        <v>#N/A</v>
      </c>
      <c r="AY915" s="20" t="e">
        <f>VLOOKUP($D915,'DATA PENGUKURAN GARDU'!$A:$BS,46,0)</f>
        <v>#N/A</v>
      </c>
      <c r="AZ915" s="20" t="e">
        <f>VLOOKUP($D915,'DATA PENGUKURAN GARDU'!$A:$BS,53,0)</f>
        <v>#N/A</v>
      </c>
      <c r="BA915" s="20" t="e">
        <f>VLOOKUP($D915,'DATA PENGUKURAN GARDU'!$A:$BS,54,0)</f>
        <v>#N/A</v>
      </c>
      <c r="BB915" s="17" t="e">
        <f>VLOOKUP($E915,'DATA PENGUKURAN GARDU'!$A:$BS,42,0)</f>
        <v>#N/A</v>
      </c>
      <c r="BC915" s="23" t="e">
        <f t="shared" si="497"/>
        <v>#N/A</v>
      </c>
      <c r="BD915" s="17" t="e">
        <f>VLOOKUP($E915,'DATA PENGUKURAN GARDU'!$A:$BS,44,0)</f>
        <v>#N/A</v>
      </c>
      <c r="BE915" s="23" t="e">
        <f t="shared" si="498"/>
        <v>#N/A</v>
      </c>
      <c r="BF915" s="17" t="e">
        <f>VLOOKUP($E915,'DATA PENGUKURAN GARDU'!$A:$BS,46,0)</f>
        <v>#N/A</v>
      </c>
      <c r="BG915" s="23" t="e">
        <f t="shared" si="499"/>
        <v>#N/A</v>
      </c>
      <c r="BH915" s="17" t="e">
        <f>VLOOKUP($E915,'DATA PENGUKURAN GARDU'!$A:$BS,46,0)</f>
        <v>#N/A</v>
      </c>
      <c r="BI915" s="17" t="e">
        <f>VLOOKUP($E915,'DATA PENGUKURAN GARDU'!$A:$BS,53,0)</f>
        <v>#N/A</v>
      </c>
      <c r="BJ915" s="17" t="e">
        <f>VLOOKUP($E915,'DATA PENGUKURAN GARDU'!$A:$BS,54,0)</f>
        <v>#N/A</v>
      </c>
      <c r="BK915" s="20" t="e">
        <f t="shared" si="477"/>
        <v>#N/A</v>
      </c>
      <c r="BL915" s="20" t="e">
        <f t="shared" si="478"/>
        <v>#N/A</v>
      </c>
      <c r="BM915" s="20" t="e">
        <f t="shared" si="479"/>
        <v>#N/A</v>
      </c>
      <c r="BN915" s="25" t="e">
        <f t="shared" si="480"/>
        <v>#N/A</v>
      </c>
      <c r="BO915" s="26" t="str">
        <f t="shared" si="481"/>
        <v>0</v>
      </c>
      <c r="BP915" s="21" t="e">
        <f t="shared" si="482"/>
        <v>#VALUE!</v>
      </c>
      <c r="BQ915" s="20" t="e">
        <f t="shared" si="483"/>
        <v>#N/A</v>
      </c>
      <c r="BR915" s="20" t="e">
        <v>#N/A</v>
      </c>
      <c r="BS915" s="9" t="e">
        <v>#N/A</v>
      </c>
      <c r="BT915" s="2" t="e">
        <f t="shared" si="484"/>
        <v>#VALUE!</v>
      </c>
      <c r="BU915" s="2" t="e">
        <f t="shared" si="467"/>
        <v>#N/A</v>
      </c>
      <c r="BV915" s="2" t="e">
        <f t="shared" si="468"/>
        <v>#N/A</v>
      </c>
    </row>
    <row r="916" s="2" customFormat="1" ht="22.95" customHeight="1" spans="1:74">
      <c r="A916" s="9" t="str">
        <f t="shared" si="469"/>
        <v>M 14Induk</v>
      </c>
      <c r="B916" s="9" t="str">
        <f t="shared" si="470"/>
        <v>M 14jurusan 1</v>
      </c>
      <c r="C916" s="9" t="str">
        <f t="shared" si="471"/>
        <v>M 14jurusan 2</v>
      </c>
      <c r="D916" s="9" t="str">
        <f t="shared" si="472"/>
        <v>M 14jurusan 3</v>
      </c>
      <c r="E916" s="9" t="str">
        <f t="shared" si="473"/>
        <v>M 14jurusan 4</v>
      </c>
      <c r="F916" s="10" t="s">
        <v>131</v>
      </c>
      <c r="G916" s="10" t="s">
        <v>131</v>
      </c>
      <c r="H916" s="10" t="s">
        <v>1123</v>
      </c>
      <c r="I916" s="10" t="s">
        <v>11906</v>
      </c>
      <c r="J916" s="10" t="s">
        <v>11907</v>
      </c>
      <c r="K916" s="10" t="s">
        <v>7465</v>
      </c>
      <c r="L916" s="10"/>
      <c r="M916" s="10"/>
      <c r="N916" s="14">
        <f t="shared" si="474"/>
        <v>0</v>
      </c>
      <c r="O916" s="15" t="e">
        <f t="shared" si="475"/>
        <v>#VALUE!</v>
      </c>
      <c r="P916" s="15" t="e">
        <f t="shared" si="476"/>
        <v>#VALUE!</v>
      </c>
      <c r="Q916" s="17" t="e">
        <f>VLOOKUP($A916,'DATA PENGUKURAN GARDU'!$A:$BS,42,0)</f>
        <v>#N/A</v>
      </c>
      <c r="R916" s="18" t="e">
        <f t="shared" si="485"/>
        <v>#N/A</v>
      </c>
      <c r="S916" s="17" t="e">
        <f>VLOOKUP($A916,'DATA PENGUKURAN GARDU'!$A:$BS,44,0)</f>
        <v>#N/A</v>
      </c>
      <c r="T916" s="18" t="e">
        <f t="shared" si="486"/>
        <v>#N/A</v>
      </c>
      <c r="U916" s="17" t="e">
        <f>VLOOKUP($A916,'DATA PENGUKURAN GARDU'!$A:$BS,46,0)</f>
        <v>#N/A</v>
      </c>
      <c r="V916" s="18" t="e">
        <f t="shared" si="487"/>
        <v>#N/A</v>
      </c>
      <c r="W916" s="17" t="e">
        <f>VLOOKUP($A916,'DATA PENGUKURAN GARDU'!$A:$BS,48,0)</f>
        <v>#N/A</v>
      </c>
      <c r="X916" s="17" t="e">
        <f>VLOOKUP($A916,'DATA PENGUKURAN GARDU'!$A:$BS,53,0)</f>
        <v>#N/A</v>
      </c>
      <c r="Y916" s="17" t="e">
        <f>VLOOKUP($A916,'DATA PENGUKURAN GARDU'!$A:$BS,54,0)</f>
        <v>#N/A</v>
      </c>
      <c r="Z916" s="17" t="e">
        <f>VLOOKUP($A916,'DATA PENGUKURAN GARDU'!$A:$BS,55,0)</f>
        <v>#N/A</v>
      </c>
      <c r="AA916" s="20" t="e">
        <f>VLOOKUP($B916,'DATA PENGUKURAN GARDU'!$A:$BS,42,0)</f>
        <v>#N/A</v>
      </c>
      <c r="AB916" s="21" t="e">
        <f t="shared" si="488"/>
        <v>#N/A</v>
      </c>
      <c r="AC916" s="20" t="e">
        <f>VLOOKUP($B916,'DATA PENGUKURAN GARDU'!$A:$BS,44,0)</f>
        <v>#N/A</v>
      </c>
      <c r="AD916" s="21" t="e">
        <f t="shared" si="489"/>
        <v>#N/A</v>
      </c>
      <c r="AE916" s="20" t="e">
        <f>VLOOKUP($B916,'DATA PENGUKURAN GARDU'!$A:$BS,46,0)</f>
        <v>#N/A</v>
      </c>
      <c r="AF916" s="21" t="e">
        <f t="shared" si="490"/>
        <v>#N/A</v>
      </c>
      <c r="AG916" s="20" t="e">
        <f>VLOOKUP($B916,'DATA PENGUKURAN GARDU'!$A:$BS,46,0)</f>
        <v>#N/A</v>
      </c>
      <c r="AH916" s="20" t="e">
        <f>VLOOKUP($B916,'DATA PENGUKURAN GARDU'!$A:$BS,53,0)</f>
        <v>#N/A</v>
      </c>
      <c r="AI916" s="20" t="e">
        <f>VLOOKUP($B916,'DATA PENGUKURAN GARDU'!$A:$BS,54,0)</f>
        <v>#N/A</v>
      </c>
      <c r="AJ916" s="17" t="e">
        <f>VLOOKUP($C916,'DATA PENGUKURAN GARDU'!$A:$BS,42,0)</f>
        <v>#N/A</v>
      </c>
      <c r="AK916" s="23" t="e">
        <f t="shared" si="491"/>
        <v>#N/A</v>
      </c>
      <c r="AL916" s="17" t="e">
        <f>VLOOKUP($C916,'DATA PENGUKURAN GARDU'!$A:$BS,44,0)</f>
        <v>#N/A</v>
      </c>
      <c r="AM916" s="23" t="e">
        <f t="shared" si="492"/>
        <v>#N/A</v>
      </c>
      <c r="AN916" s="17" t="e">
        <f>VLOOKUP($C916,'DATA PENGUKURAN GARDU'!$A:$BS,46,0)</f>
        <v>#N/A</v>
      </c>
      <c r="AO916" s="23" t="e">
        <f t="shared" si="493"/>
        <v>#N/A</v>
      </c>
      <c r="AP916" s="17" t="e">
        <f>VLOOKUP($C916,'DATA PENGUKURAN GARDU'!$A:$BS,46,0)</f>
        <v>#N/A</v>
      </c>
      <c r="AQ916" s="17" t="e">
        <f>VLOOKUP($C916,'DATA PENGUKURAN GARDU'!$A:$BS,53,0)</f>
        <v>#N/A</v>
      </c>
      <c r="AR916" s="17" t="e">
        <f>VLOOKUP($C916,'DATA PENGUKURAN GARDU'!$A:$BS,54,0)</f>
        <v>#N/A</v>
      </c>
      <c r="AS916" s="20" t="e">
        <f>VLOOKUP($D916,'DATA PENGUKURAN GARDU'!$A:$BS,42,0)</f>
        <v>#N/A</v>
      </c>
      <c r="AT916" s="21" t="e">
        <f t="shared" si="494"/>
        <v>#N/A</v>
      </c>
      <c r="AU916" s="20" t="e">
        <f>VLOOKUP($D916,'DATA PENGUKURAN GARDU'!$A:$BS,44,0)</f>
        <v>#N/A</v>
      </c>
      <c r="AV916" s="21" t="e">
        <f t="shared" si="495"/>
        <v>#N/A</v>
      </c>
      <c r="AW916" s="20" t="e">
        <f>VLOOKUP($D916,'DATA PENGUKURAN GARDU'!$A:$BS,46,0)</f>
        <v>#N/A</v>
      </c>
      <c r="AX916" s="21" t="e">
        <f t="shared" si="496"/>
        <v>#N/A</v>
      </c>
      <c r="AY916" s="20" t="e">
        <f>VLOOKUP($D916,'DATA PENGUKURAN GARDU'!$A:$BS,46,0)</f>
        <v>#N/A</v>
      </c>
      <c r="AZ916" s="20" t="e">
        <f>VLOOKUP($D916,'DATA PENGUKURAN GARDU'!$A:$BS,53,0)</f>
        <v>#N/A</v>
      </c>
      <c r="BA916" s="20" t="e">
        <f>VLOOKUP($D916,'DATA PENGUKURAN GARDU'!$A:$BS,54,0)</f>
        <v>#N/A</v>
      </c>
      <c r="BB916" s="17" t="e">
        <f>VLOOKUP($E916,'DATA PENGUKURAN GARDU'!$A:$BS,42,0)</f>
        <v>#N/A</v>
      </c>
      <c r="BC916" s="23" t="e">
        <f t="shared" si="497"/>
        <v>#N/A</v>
      </c>
      <c r="BD916" s="17" t="e">
        <f>VLOOKUP($E916,'DATA PENGUKURAN GARDU'!$A:$BS,44,0)</f>
        <v>#N/A</v>
      </c>
      <c r="BE916" s="23" t="e">
        <f t="shared" si="498"/>
        <v>#N/A</v>
      </c>
      <c r="BF916" s="17" t="e">
        <f>VLOOKUP($E916,'DATA PENGUKURAN GARDU'!$A:$BS,46,0)</f>
        <v>#N/A</v>
      </c>
      <c r="BG916" s="23" t="e">
        <f t="shared" si="499"/>
        <v>#N/A</v>
      </c>
      <c r="BH916" s="17" t="e">
        <f>VLOOKUP($E916,'DATA PENGUKURAN GARDU'!$A:$BS,46,0)</f>
        <v>#N/A</v>
      </c>
      <c r="BI916" s="17" t="e">
        <f>VLOOKUP($E916,'DATA PENGUKURAN GARDU'!$A:$BS,53,0)</f>
        <v>#N/A</v>
      </c>
      <c r="BJ916" s="17" t="e">
        <f>VLOOKUP($E916,'DATA PENGUKURAN GARDU'!$A:$BS,54,0)</f>
        <v>#N/A</v>
      </c>
      <c r="BK916" s="20" t="e">
        <f t="shared" si="477"/>
        <v>#N/A</v>
      </c>
      <c r="BL916" s="20" t="e">
        <f t="shared" si="478"/>
        <v>#N/A</v>
      </c>
      <c r="BM916" s="20" t="e">
        <f t="shared" si="479"/>
        <v>#N/A</v>
      </c>
      <c r="BN916" s="25" t="e">
        <f t="shared" si="480"/>
        <v>#N/A</v>
      </c>
      <c r="BO916" s="26" t="str">
        <f t="shared" si="481"/>
        <v>0</v>
      </c>
      <c r="BP916" s="21" t="e">
        <f t="shared" si="482"/>
        <v>#VALUE!</v>
      </c>
      <c r="BQ916" s="20" t="e">
        <f t="shared" si="483"/>
        <v>#N/A</v>
      </c>
      <c r="BR916" s="20" t="e">
        <v>#N/A</v>
      </c>
      <c r="BS916" s="9" t="e">
        <v>#N/A</v>
      </c>
      <c r="BT916" s="2" t="e">
        <f t="shared" si="484"/>
        <v>#VALUE!</v>
      </c>
      <c r="BU916" s="2" t="e">
        <f t="shared" si="467"/>
        <v>#N/A</v>
      </c>
      <c r="BV916" s="2" t="e">
        <f t="shared" si="468"/>
        <v>#N/A</v>
      </c>
    </row>
    <row r="917" s="2" customFormat="1" ht="22.95" customHeight="1" spans="1:74">
      <c r="A917" s="9" t="str">
        <f t="shared" si="469"/>
        <v>N 041Induk</v>
      </c>
      <c r="B917" s="9" t="str">
        <f t="shared" si="470"/>
        <v>N 041jurusan 1</v>
      </c>
      <c r="C917" s="9" t="str">
        <f t="shared" si="471"/>
        <v>N 041jurusan 2</v>
      </c>
      <c r="D917" s="9" t="str">
        <f t="shared" si="472"/>
        <v>N 041jurusan 3</v>
      </c>
      <c r="E917" s="9" t="str">
        <f t="shared" si="473"/>
        <v>N 041jurusan 4</v>
      </c>
      <c r="F917" s="10" t="s">
        <v>226</v>
      </c>
      <c r="G917" s="10" t="s">
        <v>101</v>
      </c>
      <c r="H917" s="10" t="s">
        <v>1124</v>
      </c>
      <c r="I917" s="10" t="s">
        <v>11908</v>
      </c>
      <c r="J917" s="10" t="s">
        <v>11909</v>
      </c>
      <c r="K917" s="10" t="s">
        <v>7465</v>
      </c>
      <c r="L917" s="10"/>
      <c r="M917" s="10"/>
      <c r="N917" s="14">
        <f t="shared" si="474"/>
        <v>0</v>
      </c>
      <c r="O917" s="15" t="e">
        <f t="shared" si="475"/>
        <v>#VALUE!</v>
      </c>
      <c r="P917" s="15" t="e">
        <f t="shared" si="476"/>
        <v>#VALUE!</v>
      </c>
      <c r="Q917" s="17" t="e">
        <f>VLOOKUP($A917,'DATA PENGUKURAN GARDU'!$A:$BS,42,0)</f>
        <v>#N/A</v>
      </c>
      <c r="R917" s="18" t="e">
        <f t="shared" si="485"/>
        <v>#N/A</v>
      </c>
      <c r="S917" s="17" t="e">
        <f>VLOOKUP($A917,'DATA PENGUKURAN GARDU'!$A:$BS,44,0)</f>
        <v>#N/A</v>
      </c>
      <c r="T917" s="18" t="e">
        <f t="shared" si="486"/>
        <v>#N/A</v>
      </c>
      <c r="U917" s="17" t="e">
        <f>VLOOKUP($A917,'DATA PENGUKURAN GARDU'!$A:$BS,46,0)</f>
        <v>#N/A</v>
      </c>
      <c r="V917" s="18" t="e">
        <f t="shared" si="487"/>
        <v>#N/A</v>
      </c>
      <c r="W917" s="17" t="e">
        <f>VLOOKUP($A917,'DATA PENGUKURAN GARDU'!$A:$BS,48,0)</f>
        <v>#N/A</v>
      </c>
      <c r="X917" s="17" t="e">
        <f>VLOOKUP($A917,'DATA PENGUKURAN GARDU'!$A:$BS,53,0)</f>
        <v>#N/A</v>
      </c>
      <c r="Y917" s="17" t="e">
        <f>VLOOKUP($A917,'DATA PENGUKURAN GARDU'!$A:$BS,54,0)</f>
        <v>#N/A</v>
      </c>
      <c r="Z917" s="17" t="e">
        <f>VLOOKUP($A917,'DATA PENGUKURAN GARDU'!$A:$BS,55,0)</f>
        <v>#N/A</v>
      </c>
      <c r="AA917" s="20" t="e">
        <f>VLOOKUP($B917,'DATA PENGUKURAN GARDU'!$A:$BS,42,0)</f>
        <v>#N/A</v>
      </c>
      <c r="AB917" s="21" t="e">
        <f t="shared" si="488"/>
        <v>#N/A</v>
      </c>
      <c r="AC917" s="20" t="e">
        <f>VLOOKUP($B917,'DATA PENGUKURAN GARDU'!$A:$BS,44,0)</f>
        <v>#N/A</v>
      </c>
      <c r="AD917" s="21" t="e">
        <f t="shared" si="489"/>
        <v>#N/A</v>
      </c>
      <c r="AE917" s="20" t="e">
        <f>VLOOKUP($B917,'DATA PENGUKURAN GARDU'!$A:$BS,46,0)</f>
        <v>#N/A</v>
      </c>
      <c r="AF917" s="21" t="e">
        <f t="shared" si="490"/>
        <v>#N/A</v>
      </c>
      <c r="AG917" s="20" t="e">
        <f>VLOOKUP($B917,'DATA PENGUKURAN GARDU'!$A:$BS,46,0)</f>
        <v>#N/A</v>
      </c>
      <c r="AH917" s="20" t="e">
        <f>VLOOKUP($B917,'DATA PENGUKURAN GARDU'!$A:$BS,53,0)</f>
        <v>#N/A</v>
      </c>
      <c r="AI917" s="20" t="e">
        <f>VLOOKUP($B917,'DATA PENGUKURAN GARDU'!$A:$BS,54,0)</f>
        <v>#N/A</v>
      </c>
      <c r="AJ917" s="17" t="e">
        <f>VLOOKUP($C917,'DATA PENGUKURAN GARDU'!$A:$BS,42,0)</f>
        <v>#N/A</v>
      </c>
      <c r="AK917" s="23" t="e">
        <f t="shared" si="491"/>
        <v>#N/A</v>
      </c>
      <c r="AL917" s="17" t="e">
        <f>VLOOKUP($C917,'DATA PENGUKURAN GARDU'!$A:$BS,44,0)</f>
        <v>#N/A</v>
      </c>
      <c r="AM917" s="23" t="e">
        <f t="shared" si="492"/>
        <v>#N/A</v>
      </c>
      <c r="AN917" s="17" t="e">
        <f>VLOOKUP($C917,'DATA PENGUKURAN GARDU'!$A:$BS,46,0)</f>
        <v>#N/A</v>
      </c>
      <c r="AO917" s="23" t="e">
        <f t="shared" si="493"/>
        <v>#N/A</v>
      </c>
      <c r="AP917" s="17" t="e">
        <f>VLOOKUP($C917,'DATA PENGUKURAN GARDU'!$A:$BS,46,0)</f>
        <v>#N/A</v>
      </c>
      <c r="AQ917" s="17" t="e">
        <f>VLOOKUP($C917,'DATA PENGUKURAN GARDU'!$A:$BS,53,0)</f>
        <v>#N/A</v>
      </c>
      <c r="AR917" s="17" t="e">
        <f>VLOOKUP($C917,'DATA PENGUKURAN GARDU'!$A:$BS,54,0)</f>
        <v>#N/A</v>
      </c>
      <c r="AS917" s="20" t="e">
        <f>VLOOKUP($D917,'DATA PENGUKURAN GARDU'!$A:$BS,42,0)</f>
        <v>#N/A</v>
      </c>
      <c r="AT917" s="21" t="e">
        <f t="shared" si="494"/>
        <v>#N/A</v>
      </c>
      <c r="AU917" s="20" t="e">
        <f>VLOOKUP($D917,'DATA PENGUKURAN GARDU'!$A:$BS,44,0)</f>
        <v>#N/A</v>
      </c>
      <c r="AV917" s="21" t="e">
        <f t="shared" si="495"/>
        <v>#N/A</v>
      </c>
      <c r="AW917" s="20" t="e">
        <f>VLOOKUP($D917,'DATA PENGUKURAN GARDU'!$A:$BS,46,0)</f>
        <v>#N/A</v>
      </c>
      <c r="AX917" s="21" t="e">
        <f t="shared" si="496"/>
        <v>#N/A</v>
      </c>
      <c r="AY917" s="20" t="e">
        <f>VLOOKUP($D917,'DATA PENGUKURAN GARDU'!$A:$BS,46,0)</f>
        <v>#N/A</v>
      </c>
      <c r="AZ917" s="20" t="e">
        <f>VLOOKUP($D917,'DATA PENGUKURAN GARDU'!$A:$BS,53,0)</f>
        <v>#N/A</v>
      </c>
      <c r="BA917" s="20" t="e">
        <f>VLOOKUP($D917,'DATA PENGUKURAN GARDU'!$A:$BS,54,0)</f>
        <v>#N/A</v>
      </c>
      <c r="BB917" s="17" t="e">
        <f>VLOOKUP($E917,'DATA PENGUKURAN GARDU'!$A:$BS,42,0)</f>
        <v>#N/A</v>
      </c>
      <c r="BC917" s="23" t="e">
        <f t="shared" si="497"/>
        <v>#N/A</v>
      </c>
      <c r="BD917" s="17" t="e">
        <f>VLOOKUP($E917,'DATA PENGUKURAN GARDU'!$A:$BS,44,0)</f>
        <v>#N/A</v>
      </c>
      <c r="BE917" s="23" t="e">
        <f t="shared" si="498"/>
        <v>#N/A</v>
      </c>
      <c r="BF917" s="17" t="e">
        <f>VLOOKUP($E917,'DATA PENGUKURAN GARDU'!$A:$BS,46,0)</f>
        <v>#N/A</v>
      </c>
      <c r="BG917" s="23" t="e">
        <f t="shared" si="499"/>
        <v>#N/A</v>
      </c>
      <c r="BH917" s="17" t="e">
        <f>VLOOKUP($E917,'DATA PENGUKURAN GARDU'!$A:$BS,46,0)</f>
        <v>#N/A</v>
      </c>
      <c r="BI917" s="17" t="e">
        <f>VLOOKUP($E917,'DATA PENGUKURAN GARDU'!$A:$BS,53,0)</f>
        <v>#N/A</v>
      </c>
      <c r="BJ917" s="17" t="e">
        <f>VLOOKUP($E917,'DATA PENGUKURAN GARDU'!$A:$BS,54,0)</f>
        <v>#N/A</v>
      </c>
      <c r="BK917" s="20" t="e">
        <f t="shared" si="477"/>
        <v>#N/A</v>
      </c>
      <c r="BL917" s="20" t="e">
        <f t="shared" si="478"/>
        <v>#N/A</v>
      </c>
      <c r="BM917" s="20" t="e">
        <f t="shared" si="479"/>
        <v>#N/A</v>
      </c>
      <c r="BN917" s="25" t="e">
        <f t="shared" si="480"/>
        <v>#N/A</v>
      </c>
      <c r="BO917" s="26" t="str">
        <f t="shared" si="481"/>
        <v>0</v>
      </c>
      <c r="BP917" s="21" t="e">
        <f t="shared" si="482"/>
        <v>#VALUE!</v>
      </c>
      <c r="BQ917" s="20" t="e">
        <f t="shared" si="483"/>
        <v>#N/A</v>
      </c>
      <c r="BR917" s="20" t="e">
        <v>#N/A</v>
      </c>
      <c r="BS917" s="9" t="e">
        <v>#N/A</v>
      </c>
      <c r="BT917" s="2" t="e">
        <f t="shared" si="484"/>
        <v>#VALUE!</v>
      </c>
      <c r="BU917" s="2" t="e">
        <f t="shared" si="467"/>
        <v>#N/A</v>
      </c>
      <c r="BV917" s="2" t="e">
        <f t="shared" si="468"/>
        <v>#N/A</v>
      </c>
    </row>
    <row r="918" s="2" customFormat="1" ht="22.95" customHeight="1" spans="1:74">
      <c r="A918" s="9" t="str">
        <f t="shared" si="469"/>
        <v>N 044Induk</v>
      </c>
      <c r="B918" s="9" t="str">
        <f t="shared" si="470"/>
        <v>N 044jurusan 1</v>
      </c>
      <c r="C918" s="9" t="str">
        <f t="shared" si="471"/>
        <v>N 044jurusan 2</v>
      </c>
      <c r="D918" s="9" t="str">
        <f t="shared" si="472"/>
        <v>N 044jurusan 3</v>
      </c>
      <c r="E918" s="9" t="str">
        <f t="shared" si="473"/>
        <v>N 044jurusan 4</v>
      </c>
      <c r="F918" s="10" t="s">
        <v>226</v>
      </c>
      <c r="G918" s="10" t="s">
        <v>101</v>
      </c>
      <c r="H918" s="10" t="s">
        <v>1125</v>
      </c>
      <c r="I918" s="10" t="s">
        <v>11910</v>
      </c>
      <c r="J918" s="10" t="s">
        <v>11911</v>
      </c>
      <c r="K918" s="10" t="s">
        <v>7465</v>
      </c>
      <c r="L918" s="10"/>
      <c r="M918" s="10"/>
      <c r="N918" s="14">
        <f t="shared" si="474"/>
        <v>0</v>
      </c>
      <c r="O918" s="15" t="e">
        <f t="shared" si="475"/>
        <v>#VALUE!</v>
      </c>
      <c r="P918" s="15" t="e">
        <f t="shared" si="476"/>
        <v>#VALUE!</v>
      </c>
      <c r="Q918" s="17" t="e">
        <f>VLOOKUP($A918,'DATA PENGUKURAN GARDU'!$A:$BS,42,0)</f>
        <v>#N/A</v>
      </c>
      <c r="R918" s="18" t="e">
        <f t="shared" si="485"/>
        <v>#N/A</v>
      </c>
      <c r="S918" s="17" t="e">
        <f>VLOOKUP($A918,'DATA PENGUKURAN GARDU'!$A:$BS,44,0)</f>
        <v>#N/A</v>
      </c>
      <c r="T918" s="18" t="e">
        <f t="shared" si="486"/>
        <v>#N/A</v>
      </c>
      <c r="U918" s="17" t="e">
        <f>VLOOKUP($A918,'DATA PENGUKURAN GARDU'!$A:$BS,46,0)</f>
        <v>#N/A</v>
      </c>
      <c r="V918" s="18" t="e">
        <f t="shared" si="487"/>
        <v>#N/A</v>
      </c>
      <c r="W918" s="17" t="e">
        <f>VLOOKUP($A918,'DATA PENGUKURAN GARDU'!$A:$BS,48,0)</f>
        <v>#N/A</v>
      </c>
      <c r="X918" s="17" t="e">
        <f>VLOOKUP($A918,'DATA PENGUKURAN GARDU'!$A:$BS,53,0)</f>
        <v>#N/A</v>
      </c>
      <c r="Y918" s="17" t="e">
        <f>VLOOKUP($A918,'DATA PENGUKURAN GARDU'!$A:$BS,54,0)</f>
        <v>#N/A</v>
      </c>
      <c r="Z918" s="17" t="e">
        <f>VLOOKUP($A918,'DATA PENGUKURAN GARDU'!$A:$BS,55,0)</f>
        <v>#N/A</v>
      </c>
      <c r="AA918" s="20" t="e">
        <f>VLOOKUP($B918,'DATA PENGUKURAN GARDU'!$A:$BS,42,0)</f>
        <v>#N/A</v>
      </c>
      <c r="AB918" s="21" t="e">
        <f t="shared" si="488"/>
        <v>#N/A</v>
      </c>
      <c r="AC918" s="20" t="e">
        <f>VLOOKUP($B918,'DATA PENGUKURAN GARDU'!$A:$BS,44,0)</f>
        <v>#N/A</v>
      </c>
      <c r="AD918" s="21" t="e">
        <f t="shared" si="489"/>
        <v>#N/A</v>
      </c>
      <c r="AE918" s="20" t="e">
        <f>VLOOKUP($B918,'DATA PENGUKURAN GARDU'!$A:$BS,46,0)</f>
        <v>#N/A</v>
      </c>
      <c r="AF918" s="21" t="e">
        <f t="shared" si="490"/>
        <v>#N/A</v>
      </c>
      <c r="AG918" s="20" t="e">
        <f>VLOOKUP($B918,'DATA PENGUKURAN GARDU'!$A:$BS,46,0)</f>
        <v>#N/A</v>
      </c>
      <c r="AH918" s="20" t="e">
        <f>VLOOKUP($B918,'DATA PENGUKURAN GARDU'!$A:$BS,53,0)</f>
        <v>#N/A</v>
      </c>
      <c r="AI918" s="20" t="e">
        <f>VLOOKUP($B918,'DATA PENGUKURAN GARDU'!$A:$BS,54,0)</f>
        <v>#N/A</v>
      </c>
      <c r="AJ918" s="17" t="e">
        <f>VLOOKUP($C918,'DATA PENGUKURAN GARDU'!$A:$BS,42,0)</f>
        <v>#N/A</v>
      </c>
      <c r="AK918" s="23" t="e">
        <f t="shared" si="491"/>
        <v>#N/A</v>
      </c>
      <c r="AL918" s="17" t="e">
        <f>VLOOKUP($C918,'DATA PENGUKURAN GARDU'!$A:$BS,44,0)</f>
        <v>#N/A</v>
      </c>
      <c r="AM918" s="23" t="e">
        <f t="shared" si="492"/>
        <v>#N/A</v>
      </c>
      <c r="AN918" s="17" t="e">
        <f>VLOOKUP($C918,'DATA PENGUKURAN GARDU'!$A:$BS,46,0)</f>
        <v>#N/A</v>
      </c>
      <c r="AO918" s="23" t="e">
        <f t="shared" si="493"/>
        <v>#N/A</v>
      </c>
      <c r="AP918" s="17" t="e">
        <f>VLOOKUP($C918,'DATA PENGUKURAN GARDU'!$A:$BS,46,0)</f>
        <v>#N/A</v>
      </c>
      <c r="AQ918" s="17" t="e">
        <f>VLOOKUP($C918,'DATA PENGUKURAN GARDU'!$A:$BS,53,0)</f>
        <v>#N/A</v>
      </c>
      <c r="AR918" s="17" t="e">
        <f>VLOOKUP($C918,'DATA PENGUKURAN GARDU'!$A:$BS,54,0)</f>
        <v>#N/A</v>
      </c>
      <c r="AS918" s="20" t="e">
        <f>VLOOKUP($D918,'DATA PENGUKURAN GARDU'!$A:$BS,42,0)</f>
        <v>#N/A</v>
      </c>
      <c r="AT918" s="21" t="e">
        <f t="shared" si="494"/>
        <v>#N/A</v>
      </c>
      <c r="AU918" s="20" t="e">
        <f>VLOOKUP($D918,'DATA PENGUKURAN GARDU'!$A:$BS,44,0)</f>
        <v>#N/A</v>
      </c>
      <c r="AV918" s="21" t="e">
        <f t="shared" si="495"/>
        <v>#N/A</v>
      </c>
      <c r="AW918" s="20" t="e">
        <f>VLOOKUP($D918,'DATA PENGUKURAN GARDU'!$A:$BS,46,0)</f>
        <v>#N/A</v>
      </c>
      <c r="AX918" s="21" t="e">
        <f t="shared" si="496"/>
        <v>#N/A</v>
      </c>
      <c r="AY918" s="20" t="e">
        <f>VLOOKUP($D918,'DATA PENGUKURAN GARDU'!$A:$BS,46,0)</f>
        <v>#N/A</v>
      </c>
      <c r="AZ918" s="20" t="e">
        <f>VLOOKUP($D918,'DATA PENGUKURAN GARDU'!$A:$BS,53,0)</f>
        <v>#N/A</v>
      </c>
      <c r="BA918" s="20" t="e">
        <f>VLOOKUP($D918,'DATA PENGUKURAN GARDU'!$A:$BS,54,0)</f>
        <v>#N/A</v>
      </c>
      <c r="BB918" s="17" t="e">
        <f>VLOOKUP($E918,'DATA PENGUKURAN GARDU'!$A:$BS,42,0)</f>
        <v>#N/A</v>
      </c>
      <c r="BC918" s="23" t="e">
        <f t="shared" si="497"/>
        <v>#N/A</v>
      </c>
      <c r="BD918" s="17" t="e">
        <f>VLOOKUP($E918,'DATA PENGUKURAN GARDU'!$A:$BS,44,0)</f>
        <v>#N/A</v>
      </c>
      <c r="BE918" s="23" t="e">
        <f t="shared" si="498"/>
        <v>#N/A</v>
      </c>
      <c r="BF918" s="17" t="e">
        <f>VLOOKUP($E918,'DATA PENGUKURAN GARDU'!$A:$BS,46,0)</f>
        <v>#N/A</v>
      </c>
      <c r="BG918" s="23" t="e">
        <f t="shared" si="499"/>
        <v>#N/A</v>
      </c>
      <c r="BH918" s="17" t="e">
        <f>VLOOKUP($E918,'DATA PENGUKURAN GARDU'!$A:$BS,46,0)</f>
        <v>#N/A</v>
      </c>
      <c r="BI918" s="17" t="e">
        <f>VLOOKUP($E918,'DATA PENGUKURAN GARDU'!$A:$BS,53,0)</f>
        <v>#N/A</v>
      </c>
      <c r="BJ918" s="17" t="e">
        <f>VLOOKUP($E918,'DATA PENGUKURAN GARDU'!$A:$BS,54,0)</f>
        <v>#N/A</v>
      </c>
      <c r="BK918" s="20" t="e">
        <f t="shared" si="477"/>
        <v>#N/A</v>
      </c>
      <c r="BL918" s="20" t="e">
        <f t="shared" si="478"/>
        <v>#N/A</v>
      </c>
      <c r="BM918" s="20" t="e">
        <f t="shared" si="479"/>
        <v>#N/A</v>
      </c>
      <c r="BN918" s="25" t="e">
        <f t="shared" si="480"/>
        <v>#N/A</v>
      </c>
      <c r="BO918" s="26" t="str">
        <f t="shared" si="481"/>
        <v>0</v>
      </c>
      <c r="BP918" s="21" t="e">
        <f t="shared" si="482"/>
        <v>#VALUE!</v>
      </c>
      <c r="BQ918" s="20" t="e">
        <f t="shared" si="483"/>
        <v>#N/A</v>
      </c>
      <c r="BR918" s="20" t="e">
        <v>#N/A</v>
      </c>
      <c r="BS918" s="9" t="e">
        <v>#N/A</v>
      </c>
      <c r="BT918" s="2" t="e">
        <f t="shared" si="484"/>
        <v>#VALUE!</v>
      </c>
      <c r="BU918" s="2" t="e">
        <f t="shared" si="467"/>
        <v>#N/A</v>
      </c>
      <c r="BV918" s="2" t="e">
        <f t="shared" si="468"/>
        <v>#N/A</v>
      </c>
    </row>
    <row r="919" s="2" customFormat="1" ht="22.95" customHeight="1" spans="1:74">
      <c r="A919" s="9" t="str">
        <f t="shared" si="469"/>
        <v>L-010Induk</v>
      </c>
      <c r="B919" s="9" t="str">
        <f t="shared" si="470"/>
        <v>L-010jurusan 1</v>
      </c>
      <c r="C919" s="9" t="str">
        <f t="shared" si="471"/>
        <v>L-010jurusan 2</v>
      </c>
      <c r="D919" s="9" t="str">
        <f t="shared" si="472"/>
        <v>L-010jurusan 3</v>
      </c>
      <c r="E919" s="9" t="str">
        <f t="shared" si="473"/>
        <v>L-010jurusan 4</v>
      </c>
      <c r="F919" s="10" t="s">
        <v>46</v>
      </c>
      <c r="G919" s="10" t="s">
        <v>22</v>
      </c>
      <c r="H919" s="10" t="s">
        <v>1126</v>
      </c>
      <c r="I919" s="10" t="s">
        <v>11912</v>
      </c>
      <c r="J919" s="10" t="s">
        <v>11913</v>
      </c>
      <c r="K919" s="10" t="s">
        <v>7465</v>
      </c>
      <c r="L919" s="10"/>
      <c r="M919" s="10"/>
      <c r="N919" s="14">
        <f t="shared" si="474"/>
        <v>0</v>
      </c>
      <c r="O919" s="15" t="e">
        <f t="shared" si="475"/>
        <v>#VALUE!</v>
      </c>
      <c r="P919" s="15" t="e">
        <f t="shared" si="476"/>
        <v>#VALUE!</v>
      </c>
      <c r="Q919" s="17" t="e">
        <f>VLOOKUP($A919,'DATA PENGUKURAN GARDU'!$A:$BS,42,0)</f>
        <v>#N/A</v>
      </c>
      <c r="R919" s="18" t="e">
        <f t="shared" si="485"/>
        <v>#N/A</v>
      </c>
      <c r="S919" s="17" t="e">
        <f>VLOOKUP($A919,'DATA PENGUKURAN GARDU'!$A:$BS,44,0)</f>
        <v>#N/A</v>
      </c>
      <c r="T919" s="18" t="e">
        <f t="shared" si="486"/>
        <v>#N/A</v>
      </c>
      <c r="U919" s="17" t="e">
        <f>VLOOKUP($A919,'DATA PENGUKURAN GARDU'!$A:$BS,46,0)</f>
        <v>#N/A</v>
      </c>
      <c r="V919" s="18" t="e">
        <f t="shared" si="487"/>
        <v>#N/A</v>
      </c>
      <c r="W919" s="17" t="e">
        <f>VLOOKUP($A919,'DATA PENGUKURAN GARDU'!$A:$BS,48,0)</f>
        <v>#N/A</v>
      </c>
      <c r="X919" s="17" t="e">
        <f>VLOOKUP($A919,'DATA PENGUKURAN GARDU'!$A:$BS,53,0)</f>
        <v>#N/A</v>
      </c>
      <c r="Y919" s="17" t="e">
        <f>VLOOKUP($A919,'DATA PENGUKURAN GARDU'!$A:$BS,54,0)</f>
        <v>#N/A</v>
      </c>
      <c r="Z919" s="17" t="e">
        <f>VLOOKUP($A919,'DATA PENGUKURAN GARDU'!$A:$BS,55,0)</f>
        <v>#N/A</v>
      </c>
      <c r="AA919" s="20" t="e">
        <f>VLOOKUP($B919,'DATA PENGUKURAN GARDU'!$A:$BS,42,0)</f>
        <v>#N/A</v>
      </c>
      <c r="AB919" s="21" t="e">
        <f t="shared" si="488"/>
        <v>#N/A</v>
      </c>
      <c r="AC919" s="20" t="e">
        <f>VLOOKUP($B919,'DATA PENGUKURAN GARDU'!$A:$BS,44,0)</f>
        <v>#N/A</v>
      </c>
      <c r="AD919" s="21" t="e">
        <f t="shared" si="489"/>
        <v>#N/A</v>
      </c>
      <c r="AE919" s="20" t="e">
        <f>VLOOKUP($B919,'DATA PENGUKURAN GARDU'!$A:$BS,46,0)</f>
        <v>#N/A</v>
      </c>
      <c r="AF919" s="21" t="e">
        <f t="shared" si="490"/>
        <v>#N/A</v>
      </c>
      <c r="AG919" s="20" t="e">
        <f>VLOOKUP($B919,'DATA PENGUKURAN GARDU'!$A:$BS,46,0)</f>
        <v>#N/A</v>
      </c>
      <c r="AH919" s="20" t="e">
        <f>VLOOKUP($B919,'DATA PENGUKURAN GARDU'!$A:$BS,53,0)</f>
        <v>#N/A</v>
      </c>
      <c r="AI919" s="20" t="e">
        <f>VLOOKUP($B919,'DATA PENGUKURAN GARDU'!$A:$BS,54,0)</f>
        <v>#N/A</v>
      </c>
      <c r="AJ919" s="17" t="e">
        <f>VLOOKUP($C919,'DATA PENGUKURAN GARDU'!$A:$BS,42,0)</f>
        <v>#N/A</v>
      </c>
      <c r="AK919" s="23" t="e">
        <f t="shared" si="491"/>
        <v>#N/A</v>
      </c>
      <c r="AL919" s="17" t="e">
        <f>VLOOKUP($C919,'DATA PENGUKURAN GARDU'!$A:$BS,44,0)</f>
        <v>#N/A</v>
      </c>
      <c r="AM919" s="23" t="e">
        <f t="shared" si="492"/>
        <v>#N/A</v>
      </c>
      <c r="AN919" s="17" t="e">
        <f>VLOOKUP($C919,'DATA PENGUKURAN GARDU'!$A:$BS,46,0)</f>
        <v>#N/A</v>
      </c>
      <c r="AO919" s="23" t="e">
        <f t="shared" si="493"/>
        <v>#N/A</v>
      </c>
      <c r="AP919" s="17" t="e">
        <f>VLOOKUP($C919,'DATA PENGUKURAN GARDU'!$A:$BS,46,0)</f>
        <v>#N/A</v>
      </c>
      <c r="AQ919" s="17" t="e">
        <f>VLOOKUP($C919,'DATA PENGUKURAN GARDU'!$A:$BS,53,0)</f>
        <v>#N/A</v>
      </c>
      <c r="AR919" s="17" t="e">
        <f>VLOOKUP($C919,'DATA PENGUKURAN GARDU'!$A:$BS,54,0)</f>
        <v>#N/A</v>
      </c>
      <c r="AS919" s="20" t="e">
        <f>VLOOKUP($D919,'DATA PENGUKURAN GARDU'!$A:$BS,42,0)</f>
        <v>#N/A</v>
      </c>
      <c r="AT919" s="21" t="e">
        <f t="shared" si="494"/>
        <v>#N/A</v>
      </c>
      <c r="AU919" s="20" t="e">
        <f>VLOOKUP($D919,'DATA PENGUKURAN GARDU'!$A:$BS,44,0)</f>
        <v>#N/A</v>
      </c>
      <c r="AV919" s="21" t="e">
        <f t="shared" si="495"/>
        <v>#N/A</v>
      </c>
      <c r="AW919" s="20" t="e">
        <f>VLOOKUP($D919,'DATA PENGUKURAN GARDU'!$A:$BS,46,0)</f>
        <v>#N/A</v>
      </c>
      <c r="AX919" s="21" t="e">
        <f t="shared" si="496"/>
        <v>#N/A</v>
      </c>
      <c r="AY919" s="20" t="e">
        <f>VLOOKUP($D919,'DATA PENGUKURAN GARDU'!$A:$BS,46,0)</f>
        <v>#N/A</v>
      </c>
      <c r="AZ919" s="20" t="e">
        <f>VLOOKUP($D919,'DATA PENGUKURAN GARDU'!$A:$BS,53,0)</f>
        <v>#N/A</v>
      </c>
      <c r="BA919" s="20" t="e">
        <f>VLOOKUP($D919,'DATA PENGUKURAN GARDU'!$A:$BS,54,0)</f>
        <v>#N/A</v>
      </c>
      <c r="BB919" s="17" t="e">
        <f>VLOOKUP($E919,'DATA PENGUKURAN GARDU'!$A:$BS,42,0)</f>
        <v>#N/A</v>
      </c>
      <c r="BC919" s="23" t="e">
        <f t="shared" si="497"/>
        <v>#N/A</v>
      </c>
      <c r="BD919" s="17" t="e">
        <f>VLOOKUP($E919,'DATA PENGUKURAN GARDU'!$A:$BS,44,0)</f>
        <v>#N/A</v>
      </c>
      <c r="BE919" s="23" t="e">
        <f t="shared" si="498"/>
        <v>#N/A</v>
      </c>
      <c r="BF919" s="17" t="e">
        <f>VLOOKUP($E919,'DATA PENGUKURAN GARDU'!$A:$BS,46,0)</f>
        <v>#N/A</v>
      </c>
      <c r="BG919" s="23" t="e">
        <f t="shared" si="499"/>
        <v>#N/A</v>
      </c>
      <c r="BH919" s="17" t="e">
        <f>VLOOKUP($E919,'DATA PENGUKURAN GARDU'!$A:$BS,46,0)</f>
        <v>#N/A</v>
      </c>
      <c r="BI919" s="17" t="e">
        <f>VLOOKUP($E919,'DATA PENGUKURAN GARDU'!$A:$BS,53,0)</f>
        <v>#N/A</v>
      </c>
      <c r="BJ919" s="17" t="e">
        <f>VLOOKUP($E919,'DATA PENGUKURAN GARDU'!$A:$BS,54,0)</f>
        <v>#N/A</v>
      </c>
      <c r="BK919" s="20" t="e">
        <f t="shared" si="477"/>
        <v>#N/A</v>
      </c>
      <c r="BL919" s="20" t="e">
        <f t="shared" si="478"/>
        <v>#N/A</v>
      </c>
      <c r="BM919" s="20" t="e">
        <f t="shared" si="479"/>
        <v>#N/A</v>
      </c>
      <c r="BN919" s="25" t="e">
        <f t="shared" si="480"/>
        <v>#N/A</v>
      </c>
      <c r="BO919" s="26" t="str">
        <f t="shared" si="481"/>
        <v>0</v>
      </c>
      <c r="BP919" s="21" t="e">
        <f t="shared" si="482"/>
        <v>#VALUE!</v>
      </c>
      <c r="BQ919" s="20" t="e">
        <f t="shared" si="483"/>
        <v>#N/A</v>
      </c>
      <c r="BR919" s="20" t="e">
        <v>#N/A</v>
      </c>
      <c r="BS919" s="9" t="e">
        <v>#N/A</v>
      </c>
      <c r="BT919" s="2" t="e">
        <f t="shared" si="484"/>
        <v>#VALUE!</v>
      </c>
      <c r="BU919" s="2" t="e">
        <f t="shared" si="467"/>
        <v>#N/A</v>
      </c>
      <c r="BV919" s="2" t="e">
        <f t="shared" si="468"/>
        <v>#N/A</v>
      </c>
    </row>
    <row r="920" s="2" customFormat="1" ht="22.95" customHeight="1" spans="1:74">
      <c r="A920" s="9" t="str">
        <f t="shared" si="469"/>
        <v>L-015Induk</v>
      </c>
      <c r="B920" s="9" t="str">
        <f t="shared" si="470"/>
        <v>L-015jurusan 1</v>
      </c>
      <c r="C920" s="9" t="str">
        <f t="shared" si="471"/>
        <v>L-015jurusan 2</v>
      </c>
      <c r="D920" s="9" t="str">
        <f t="shared" si="472"/>
        <v>L-015jurusan 3</v>
      </c>
      <c r="E920" s="9" t="str">
        <f t="shared" si="473"/>
        <v>L-015jurusan 4</v>
      </c>
      <c r="F920" s="10" t="s">
        <v>46</v>
      </c>
      <c r="G920" s="10" t="s">
        <v>22</v>
      </c>
      <c r="H920" s="10" t="s">
        <v>1127</v>
      </c>
      <c r="I920" s="10" t="s">
        <v>11914</v>
      </c>
      <c r="J920" s="10" t="s">
        <v>11915</v>
      </c>
      <c r="K920" s="10" t="s">
        <v>7465</v>
      </c>
      <c r="L920" s="10"/>
      <c r="M920" s="10"/>
      <c r="N920" s="14">
        <f t="shared" si="474"/>
        <v>0</v>
      </c>
      <c r="O920" s="15" t="e">
        <f t="shared" si="475"/>
        <v>#VALUE!</v>
      </c>
      <c r="P920" s="15" t="e">
        <f t="shared" si="476"/>
        <v>#VALUE!</v>
      </c>
      <c r="Q920" s="17" t="e">
        <f>VLOOKUP($A920,'DATA PENGUKURAN GARDU'!$A:$BS,42,0)</f>
        <v>#N/A</v>
      </c>
      <c r="R920" s="18" t="e">
        <f t="shared" si="485"/>
        <v>#N/A</v>
      </c>
      <c r="S920" s="17" t="e">
        <f>VLOOKUP($A920,'DATA PENGUKURAN GARDU'!$A:$BS,44,0)</f>
        <v>#N/A</v>
      </c>
      <c r="T920" s="18" t="e">
        <f t="shared" si="486"/>
        <v>#N/A</v>
      </c>
      <c r="U920" s="17" t="e">
        <f>VLOOKUP($A920,'DATA PENGUKURAN GARDU'!$A:$BS,46,0)</f>
        <v>#N/A</v>
      </c>
      <c r="V920" s="18" t="e">
        <f t="shared" si="487"/>
        <v>#N/A</v>
      </c>
      <c r="W920" s="17" t="e">
        <f>VLOOKUP($A920,'DATA PENGUKURAN GARDU'!$A:$BS,48,0)</f>
        <v>#N/A</v>
      </c>
      <c r="X920" s="17" t="e">
        <f>VLOOKUP($A920,'DATA PENGUKURAN GARDU'!$A:$BS,53,0)</f>
        <v>#N/A</v>
      </c>
      <c r="Y920" s="17" t="e">
        <f>VLOOKUP($A920,'DATA PENGUKURAN GARDU'!$A:$BS,54,0)</f>
        <v>#N/A</v>
      </c>
      <c r="Z920" s="17" t="e">
        <f>VLOOKUP($A920,'DATA PENGUKURAN GARDU'!$A:$BS,55,0)</f>
        <v>#N/A</v>
      </c>
      <c r="AA920" s="20" t="e">
        <f>VLOOKUP($B920,'DATA PENGUKURAN GARDU'!$A:$BS,42,0)</f>
        <v>#N/A</v>
      </c>
      <c r="AB920" s="21" t="e">
        <f t="shared" si="488"/>
        <v>#N/A</v>
      </c>
      <c r="AC920" s="20" t="e">
        <f>VLOOKUP($B920,'DATA PENGUKURAN GARDU'!$A:$BS,44,0)</f>
        <v>#N/A</v>
      </c>
      <c r="AD920" s="21" t="e">
        <f t="shared" si="489"/>
        <v>#N/A</v>
      </c>
      <c r="AE920" s="20" t="e">
        <f>VLOOKUP($B920,'DATA PENGUKURAN GARDU'!$A:$BS,46,0)</f>
        <v>#N/A</v>
      </c>
      <c r="AF920" s="21" t="e">
        <f t="shared" si="490"/>
        <v>#N/A</v>
      </c>
      <c r="AG920" s="20" t="e">
        <f>VLOOKUP($B920,'DATA PENGUKURAN GARDU'!$A:$BS,46,0)</f>
        <v>#N/A</v>
      </c>
      <c r="AH920" s="20" t="e">
        <f>VLOOKUP($B920,'DATA PENGUKURAN GARDU'!$A:$BS,53,0)</f>
        <v>#N/A</v>
      </c>
      <c r="AI920" s="20" t="e">
        <f>VLOOKUP($B920,'DATA PENGUKURAN GARDU'!$A:$BS,54,0)</f>
        <v>#N/A</v>
      </c>
      <c r="AJ920" s="17" t="e">
        <f>VLOOKUP($C920,'DATA PENGUKURAN GARDU'!$A:$BS,42,0)</f>
        <v>#N/A</v>
      </c>
      <c r="AK920" s="23" t="e">
        <f t="shared" si="491"/>
        <v>#N/A</v>
      </c>
      <c r="AL920" s="17" t="e">
        <f>VLOOKUP($C920,'DATA PENGUKURAN GARDU'!$A:$BS,44,0)</f>
        <v>#N/A</v>
      </c>
      <c r="AM920" s="23" t="e">
        <f t="shared" si="492"/>
        <v>#N/A</v>
      </c>
      <c r="AN920" s="17" t="e">
        <f>VLOOKUP($C920,'DATA PENGUKURAN GARDU'!$A:$BS,46,0)</f>
        <v>#N/A</v>
      </c>
      <c r="AO920" s="23" t="e">
        <f t="shared" si="493"/>
        <v>#N/A</v>
      </c>
      <c r="AP920" s="17" t="e">
        <f>VLOOKUP($C920,'DATA PENGUKURAN GARDU'!$A:$BS,46,0)</f>
        <v>#N/A</v>
      </c>
      <c r="AQ920" s="17" t="e">
        <f>VLOOKUP($C920,'DATA PENGUKURAN GARDU'!$A:$BS,53,0)</f>
        <v>#N/A</v>
      </c>
      <c r="AR920" s="17" t="e">
        <f>VLOOKUP($C920,'DATA PENGUKURAN GARDU'!$A:$BS,54,0)</f>
        <v>#N/A</v>
      </c>
      <c r="AS920" s="20" t="e">
        <f>VLOOKUP($D920,'DATA PENGUKURAN GARDU'!$A:$BS,42,0)</f>
        <v>#N/A</v>
      </c>
      <c r="AT920" s="21" t="e">
        <f t="shared" si="494"/>
        <v>#N/A</v>
      </c>
      <c r="AU920" s="20" t="e">
        <f>VLOOKUP($D920,'DATA PENGUKURAN GARDU'!$A:$BS,44,0)</f>
        <v>#N/A</v>
      </c>
      <c r="AV920" s="21" t="e">
        <f t="shared" si="495"/>
        <v>#N/A</v>
      </c>
      <c r="AW920" s="20" t="e">
        <f>VLOOKUP($D920,'DATA PENGUKURAN GARDU'!$A:$BS,46,0)</f>
        <v>#N/A</v>
      </c>
      <c r="AX920" s="21" t="e">
        <f t="shared" si="496"/>
        <v>#N/A</v>
      </c>
      <c r="AY920" s="20" t="e">
        <f>VLOOKUP($D920,'DATA PENGUKURAN GARDU'!$A:$BS,46,0)</f>
        <v>#N/A</v>
      </c>
      <c r="AZ920" s="20" t="e">
        <f>VLOOKUP($D920,'DATA PENGUKURAN GARDU'!$A:$BS,53,0)</f>
        <v>#N/A</v>
      </c>
      <c r="BA920" s="20" t="e">
        <f>VLOOKUP($D920,'DATA PENGUKURAN GARDU'!$A:$BS,54,0)</f>
        <v>#N/A</v>
      </c>
      <c r="BB920" s="17" t="e">
        <f>VLOOKUP($E920,'DATA PENGUKURAN GARDU'!$A:$BS,42,0)</f>
        <v>#N/A</v>
      </c>
      <c r="BC920" s="23" t="e">
        <f t="shared" si="497"/>
        <v>#N/A</v>
      </c>
      <c r="BD920" s="17" t="e">
        <f>VLOOKUP($E920,'DATA PENGUKURAN GARDU'!$A:$BS,44,0)</f>
        <v>#N/A</v>
      </c>
      <c r="BE920" s="23" t="e">
        <f t="shared" si="498"/>
        <v>#N/A</v>
      </c>
      <c r="BF920" s="17" t="e">
        <f>VLOOKUP($E920,'DATA PENGUKURAN GARDU'!$A:$BS,46,0)</f>
        <v>#N/A</v>
      </c>
      <c r="BG920" s="23" t="e">
        <f t="shared" si="499"/>
        <v>#N/A</v>
      </c>
      <c r="BH920" s="17" t="e">
        <f>VLOOKUP($E920,'DATA PENGUKURAN GARDU'!$A:$BS,46,0)</f>
        <v>#N/A</v>
      </c>
      <c r="BI920" s="17" t="e">
        <f>VLOOKUP($E920,'DATA PENGUKURAN GARDU'!$A:$BS,53,0)</f>
        <v>#N/A</v>
      </c>
      <c r="BJ920" s="17" t="e">
        <f>VLOOKUP($E920,'DATA PENGUKURAN GARDU'!$A:$BS,54,0)</f>
        <v>#N/A</v>
      </c>
      <c r="BK920" s="20" t="e">
        <f t="shared" si="477"/>
        <v>#N/A</v>
      </c>
      <c r="BL920" s="20" t="e">
        <f t="shared" si="478"/>
        <v>#N/A</v>
      </c>
      <c r="BM920" s="20" t="e">
        <f t="shared" si="479"/>
        <v>#N/A</v>
      </c>
      <c r="BN920" s="25" t="e">
        <f t="shared" si="480"/>
        <v>#N/A</v>
      </c>
      <c r="BO920" s="26" t="str">
        <f t="shared" si="481"/>
        <v>0</v>
      </c>
      <c r="BP920" s="21" t="e">
        <f t="shared" si="482"/>
        <v>#VALUE!</v>
      </c>
      <c r="BQ920" s="20" t="e">
        <f t="shared" si="483"/>
        <v>#N/A</v>
      </c>
      <c r="BR920" s="20" t="e">
        <v>#N/A</v>
      </c>
      <c r="BS920" s="9" t="e">
        <v>#N/A</v>
      </c>
      <c r="BT920" s="2" t="e">
        <f t="shared" si="484"/>
        <v>#VALUE!</v>
      </c>
      <c r="BU920" s="2" t="e">
        <f t="shared" si="467"/>
        <v>#N/A</v>
      </c>
      <c r="BV920" s="2" t="e">
        <f t="shared" si="468"/>
        <v>#N/A</v>
      </c>
    </row>
    <row r="921" s="2" customFormat="1" ht="22.95" customHeight="1" spans="1:74">
      <c r="A921" s="9" t="str">
        <f t="shared" si="469"/>
        <v>L-017Induk</v>
      </c>
      <c r="B921" s="9" t="str">
        <f t="shared" si="470"/>
        <v>L-017jurusan 1</v>
      </c>
      <c r="C921" s="9" t="str">
        <f t="shared" si="471"/>
        <v>L-017jurusan 2</v>
      </c>
      <c r="D921" s="9" t="str">
        <f t="shared" si="472"/>
        <v>L-017jurusan 3</v>
      </c>
      <c r="E921" s="9" t="str">
        <f t="shared" si="473"/>
        <v>L-017jurusan 4</v>
      </c>
      <c r="F921" s="10" t="s">
        <v>46</v>
      </c>
      <c r="G921" s="10" t="s">
        <v>22</v>
      </c>
      <c r="H921" s="10" t="s">
        <v>1128</v>
      </c>
      <c r="I921" s="10" t="s">
        <v>11916</v>
      </c>
      <c r="J921" s="10" t="s">
        <v>11917</v>
      </c>
      <c r="K921" s="10" t="s">
        <v>7465</v>
      </c>
      <c r="L921" s="10"/>
      <c r="M921" s="10"/>
      <c r="N921" s="14">
        <f t="shared" si="474"/>
        <v>0</v>
      </c>
      <c r="O921" s="15" t="e">
        <f t="shared" si="475"/>
        <v>#VALUE!</v>
      </c>
      <c r="P921" s="15" t="e">
        <f t="shared" si="476"/>
        <v>#VALUE!</v>
      </c>
      <c r="Q921" s="17" t="e">
        <f>VLOOKUP($A921,'DATA PENGUKURAN GARDU'!$A:$BS,42,0)</f>
        <v>#N/A</v>
      </c>
      <c r="R921" s="18" t="e">
        <f t="shared" si="485"/>
        <v>#N/A</v>
      </c>
      <c r="S921" s="17" t="e">
        <f>VLOOKUP($A921,'DATA PENGUKURAN GARDU'!$A:$BS,44,0)</f>
        <v>#N/A</v>
      </c>
      <c r="T921" s="18" t="e">
        <f t="shared" si="486"/>
        <v>#N/A</v>
      </c>
      <c r="U921" s="17" t="e">
        <f>VLOOKUP($A921,'DATA PENGUKURAN GARDU'!$A:$BS,46,0)</f>
        <v>#N/A</v>
      </c>
      <c r="V921" s="18" t="e">
        <f t="shared" si="487"/>
        <v>#N/A</v>
      </c>
      <c r="W921" s="17" t="e">
        <f>VLOOKUP($A921,'DATA PENGUKURAN GARDU'!$A:$BS,48,0)</f>
        <v>#N/A</v>
      </c>
      <c r="X921" s="17" t="e">
        <f>VLOOKUP($A921,'DATA PENGUKURAN GARDU'!$A:$BS,53,0)</f>
        <v>#N/A</v>
      </c>
      <c r="Y921" s="17" t="e">
        <f>VLOOKUP($A921,'DATA PENGUKURAN GARDU'!$A:$BS,54,0)</f>
        <v>#N/A</v>
      </c>
      <c r="Z921" s="17" t="e">
        <f>VLOOKUP($A921,'DATA PENGUKURAN GARDU'!$A:$BS,55,0)</f>
        <v>#N/A</v>
      </c>
      <c r="AA921" s="20" t="e">
        <f>VLOOKUP($B921,'DATA PENGUKURAN GARDU'!$A:$BS,42,0)</f>
        <v>#N/A</v>
      </c>
      <c r="AB921" s="21" t="e">
        <f t="shared" si="488"/>
        <v>#N/A</v>
      </c>
      <c r="AC921" s="20" t="e">
        <f>VLOOKUP($B921,'DATA PENGUKURAN GARDU'!$A:$BS,44,0)</f>
        <v>#N/A</v>
      </c>
      <c r="AD921" s="21" t="e">
        <f t="shared" si="489"/>
        <v>#N/A</v>
      </c>
      <c r="AE921" s="20" t="e">
        <f>VLOOKUP($B921,'DATA PENGUKURAN GARDU'!$A:$BS,46,0)</f>
        <v>#N/A</v>
      </c>
      <c r="AF921" s="21" t="e">
        <f t="shared" si="490"/>
        <v>#N/A</v>
      </c>
      <c r="AG921" s="20" t="e">
        <f>VLOOKUP($B921,'DATA PENGUKURAN GARDU'!$A:$BS,46,0)</f>
        <v>#N/A</v>
      </c>
      <c r="AH921" s="20" t="e">
        <f>VLOOKUP($B921,'DATA PENGUKURAN GARDU'!$A:$BS,53,0)</f>
        <v>#N/A</v>
      </c>
      <c r="AI921" s="20" t="e">
        <f>VLOOKUP($B921,'DATA PENGUKURAN GARDU'!$A:$BS,54,0)</f>
        <v>#N/A</v>
      </c>
      <c r="AJ921" s="17" t="e">
        <f>VLOOKUP($C921,'DATA PENGUKURAN GARDU'!$A:$BS,42,0)</f>
        <v>#N/A</v>
      </c>
      <c r="AK921" s="23" t="e">
        <f t="shared" si="491"/>
        <v>#N/A</v>
      </c>
      <c r="AL921" s="17" t="e">
        <f>VLOOKUP($C921,'DATA PENGUKURAN GARDU'!$A:$BS,44,0)</f>
        <v>#N/A</v>
      </c>
      <c r="AM921" s="23" t="e">
        <f t="shared" si="492"/>
        <v>#N/A</v>
      </c>
      <c r="AN921" s="17" t="e">
        <f>VLOOKUP($C921,'DATA PENGUKURAN GARDU'!$A:$BS,46,0)</f>
        <v>#N/A</v>
      </c>
      <c r="AO921" s="23" t="e">
        <f t="shared" si="493"/>
        <v>#N/A</v>
      </c>
      <c r="AP921" s="17" t="e">
        <f>VLOOKUP($C921,'DATA PENGUKURAN GARDU'!$A:$BS,46,0)</f>
        <v>#N/A</v>
      </c>
      <c r="AQ921" s="17" t="e">
        <f>VLOOKUP($C921,'DATA PENGUKURAN GARDU'!$A:$BS,53,0)</f>
        <v>#N/A</v>
      </c>
      <c r="AR921" s="17" t="e">
        <f>VLOOKUP($C921,'DATA PENGUKURAN GARDU'!$A:$BS,54,0)</f>
        <v>#N/A</v>
      </c>
      <c r="AS921" s="20" t="e">
        <f>VLOOKUP($D921,'DATA PENGUKURAN GARDU'!$A:$BS,42,0)</f>
        <v>#N/A</v>
      </c>
      <c r="AT921" s="21" t="e">
        <f t="shared" si="494"/>
        <v>#N/A</v>
      </c>
      <c r="AU921" s="20" t="e">
        <f>VLOOKUP($D921,'DATA PENGUKURAN GARDU'!$A:$BS,44,0)</f>
        <v>#N/A</v>
      </c>
      <c r="AV921" s="21" t="e">
        <f t="shared" si="495"/>
        <v>#N/A</v>
      </c>
      <c r="AW921" s="20" t="e">
        <f>VLOOKUP($D921,'DATA PENGUKURAN GARDU'!$A:$BS,46,0)</f>
        <v>#N/A</v>
      </c>
      <c r="AX921" s="21" t="e">
        <f t="shared" si="496"/>
        <v>#N/A</v>
      </c>
      <c r="AY921" s="20" t="e">
        <f>VLOOKUP($D921,'DATA PENGUKURAN GARDU'!$A:$BS,46,0)</f>
        <v>#N/A</v>
      </c>
      <c r="AZ921" s="20" t="e">
        <f>VLOOKUP($D921,'DATA PENGUKURAN GARDU'!$A:$BS,53,0)</f>
        <v>#N/A</v>
      </c>
      <c r="BA921" s="20" t="e">
        <f>VLOOKUP($D921,'DATA PENGUKURAN GARDU'!$A:$BS,54,0)</f>
        <v>#N/A</v>
      </c>
      <c r="BB921" s="17" t="e">
        <f>VLOOKUP($E921,'DATA PENGUKURAN GARDU'!$A:$BS,42,0)</f>
        <v>#N/A</v>
      </c>
      <c r="BC921" s="23" t="e">
        <f t="shared" si="497"/>
        <v>#N/A</v>
      </c>
      <c r="BD921" s="17" t="e">
        <f>VLOOKUP($E921,'DATA PENGUKURAN GARDU'!$A:$BS,44,0)</f>
        <v>#N/A</v>
      </c>
      <c r="BE921" s="23" t="e">
        <f t="shared" si="498"/>
        <v>#N/A</v>
      </c>
      <c r="BF921" s="17" t="e">
        <f>VLOOKUP($E921,'DATA PENGUKURAN GARDU'!$A:$BS,46,0)</f>
        <v>#N/A</v>
      </c>
      <c r="BG921" s="23" t="e">
        <f t="shared" si="499"/>
        <v>#N/A</v>
      </c>
      <c r="BH921" s="17" t="e">
        <f>VLOOKUP($E921,'DATA PENGUKURAN GARDU'!$A:$BS,46,0)</f>
        <v>#N/A</v>
      </c>
      <c r="BI921" s="17" t="e">
        <f>VLOOKUP($E921,'DATA PENGUKURAN GARDU'!$A:$BS,53,0)</f>
        <v>#N/A</v>
      </c>
      <c r="BJ921" s="17" t="e">
        <f>VLOOKUP($E921,'DATA PENGUKURAN GARDU'!$A:$BS,54,0)</f>
        <v>#N/A</v>
      </c>
      <c r="BK921" s="20" t="e">
        <f t="shared" si="477"/>
        <v>#N/A</v>
      </c>
      <c r="BL921" s="20" t="e">
        <f t="shared" si="478"/>
        <v>#N/A</v>
      </c>
      <c r="BM921" s="20" t="e">
        <f t="shared" si="479"/>
        <v>#N/A</v>
      </c>
      <c r="BN921" s="25" t="e">
        <f t="shared" si="480"/>
        <v>#N/A</v>
      </c>
      <c r="BO921" s="26" t="str">
        <f t="shared" si="481"/>
        <v>0</v>
      </c>
      <c r="BP921" s="21" t="e">
        <f t="shared" si="482"/>
        <v>#VALUE!</v>
      </c>
      <c r="BQ921" s="20" t="e">
        <f t="shared" si="483"/>
        <v>#N/A</v>
      </c>
      <c r="BR921" s="20" t="e">
        <v>#N/A</v>
      </c>
      <c r="BS921" s="9" t="e">
        <v>#N/A</v>
      </c>
      <c r="BT921" s="2" t="e">
        <f t="shared" si="484"/>
        <v>#VALUE!</v>
      </c>
      <c r="BU921" s="2" t="e">
        <f t="shared" si="467"/>
        <v>#N/A</v>
      </c>
      <c r="BV921" s="2" t="e">
        <f t="shared" si="468"/>
        <v>#N/A</v>
      </c>
    </row>
    <row r="922" s="2" customFormat="1" ht="22.95" customHeight="1" spans="1:74">
      <c r="A922" s="9" t="str">
        <f t="shared" si="469"/>
        <v>NL 007Induk</v>
      </c>
      <c r="B922" s="9" t="str">
        <f t="shared" si="470"/>
        <v>NL 007jurusan 1</v>
      </c>
      <c r="C922" s="9" t="str">
        <f t="shared" si="471"/>
        <v>NL 007jurusan 2</v>
      </c>
      <c r="D922" s="9" t="str">
        <f t="shared" si="472"/>
        <v>NL 007jurusan 3</v>
      </c>
      <c r="E922" s="9" t="str">
        <f t="shared" si="473"/>
        <v>NL 007jurusan 4</v>
      </c>
      <c r="F922" s="10" t="s">
        <v>226</v>
      </c>
      <c r="G922" s="10" t="s">
        <v>101</v>
      </c>
      <c r="H922" s="10" t="s">
        <v>1129</v>
      </c>
      <c r="I922" s="10" t="s">
        <v>11918</v>
      </c>
      <c r="J922" s="10" t="s">
        <v>11919</v>
      </c>
      <c r="K922" s="10" t="s">
        <v>7465</v>
      </c>
      <c r="L922" s="10"/>
      <c r="M922" s="10"/>
      <c r="N922" s="14">
        <f t="shared" si="474"/>
        <v>0</v>
      </c>
      <c r="O922" s="15" t="e">
        <f t="shared" si="475"/>
        <v>#VALUE!</v>
      </c>
      <c r="P922" s="15" t="e">
        <f t="shared" si="476"/>
        <v>#VALUE!</v>
      </c>
      <c r="Q922" s="17" t="e">
        <f>VLOOKUP($A922,'DATA PENGUKURAN GARDU'!$A:$BS,42,0)</f>
        <v>#N/A</v>
      </c>
      <c r="R922" s="18" t="e">
        <f t="shared" si="485"/>
        <v>#N/A</v>
      </c>
      <c r="S922" s="17" t="e">
        <f>VLOOKUP($A922,'DATA PENGUKURAN GARDU'!$A:$BS,44,0)</f>
        <v>#N/A</v>
      </c>
      <c r="T922" s="18" t="e">
        <f t="shared" si="486"/>
        <v>#N/A</v>
      </c>
      <c r="U922" s="17" t="e">
        <f>VLOOKUP($A922,'DATA PENGUKURAN GARDU'!$A:$BS,46,0)</f>
        <v>#N/A</v>
      </c>
      <c r="V922" s="18" t="e">
        <f t="shared" si="487"/>
        <v>#N/A</v>
      </c>
      <c r="W922" s="17" t="e">
        <f>VLOOKUP($A922,'DATA PENGUKURAN GARDU'!$A:$BS,48,0)</f>
        <v>#N/A</v>
      </c>
      <c r="X922" s="17" t="e">
        <f>VLOOKUP($A922,'DATA PENGUKURAN GARDU'!$A:$BS,53,0)</f>
        <v>#N/A</v>
      </c>
      <c r="Y922" s="17" t="e">
        <f>VLOOKUP($A922,'DATA PENGUKURAN GARDU'!$A:$BS,54,0)</f>
        <v>#N/A</v>
      </c>
      <c r="Z922" s="17" t="e">
        <f>VLOOKUP($A922,'DATA PENGUKURAN GARDU'!$A:$BS,55,0)</f>
        <v>#N/A</v>
      </c>
      <c r="AA922" s="20" t="e">
        <f>VLOOKUP($B922,'DATA PENGUKURAN GARDU'!$A:$BS,42,0)</f>
        <v>#N/A</v>
      </c>
      <c r="AB922" s="21" t="e">
        <f t="shared" si="488"/>
        <v>#N/A</v>
      </c>
      <c r="AC922" s="20" t="e">
        <f>VLOOKUP($B922,'DATA PENGUKURAN GARDU'!$A:$BS,44,0)</f>
        <v>#N/A</v>
      </c>
      <c r="AD922" s="21" t="e">
        <f t="shared" si="489"/>
        <v>#N/A</v>
      </c>
      <c r="AE922" s="20" t="e">
        <f>VLOOKUP($B922,'DATA PENGUKURAN GARDU'!$A:$BS,46,0)</f>
        <v>#N/A</v>
      </c>
      <c r="AF922" s="21" t="e">
        <f t="shared" si="490"/>
        <v>#N/A</v>
      </c>
      <c r="AG922" s="20" t="e">
        <f>VLOOKUP($B922,'DATA PENGUKURAN GARDU'!$A:$BS,46,0)</f>
        <v>#N/A</v>
      </c>
      <c r="AH922" s="20" t="e">
        <f>VLOOKUP($B922,'DATA PENGUKURAN GARDU'!$A:$BS,53,0)</f>
        <v>#N/A</v>
      </c>
      <c r="AI922" s="20" t="e">
        <f>VLOOKUP($B922,'DATA PENGUKURAN GARDU'!$A:$BS,54,0)</f>
        <v>#N/A</v>
      </c>
      <c r="AJ922" s="17" t="e">
        <f>VLOOKUP($C922,'DATA PENGUKURAN GARDU'!$A:$BS,42,0)</f>
        <v>#N/A</v>
      </c>
      <c r="AK922" s="23" t="e">
        <f t="shared" si="491"/>
        <v>#N/A</v>
      </c>
      <c r="AL922" s="17" t="e">
        <f>VLOOKUP($C922,'DATA PENGUKURAN GARDU'!$A:$BS,44,0)</f>
        <v>#N/A</v>
      </c>
      <c r="AM922" s="23" t="e">
        <f t="shared" si="492"/>
        <v>#N/A</v>
      </c>
      <c r="AN922" s="17" t="e">
        <f>VLOOKUP($C922,'DATA PENGUKURAN GARDU'!$A:$BS,46,0)</f>
        <v>#N/A</v>
      </c>
      <c r="AO922" s="23" t="e">
        <f t="shared" si="493"/>
        <v>#N/A</v>
      </c>
      <c r="AP922" s="17" t="e">
        <f>VLOOKUP($C922,'DATA PENGUKURAN GARDU'!$A:$BS,46,0)</f>
        <v>#N/A</v>
      </c>
      <c r="AQ922" s="17" t="e">
        <f>VLOOKUP($C922,'DATA PENGUKURAN GARDU'!$A:$BS,53,0)</f>
        <v>#N/A</v>
      </c>
      <c r="AR922" s="17" t="e">
        <f>VLOOKUP($C922,'DATA PENGUKURAN GARDU'!$A:$BS,54,0)</f>
        <v>#N/A</v>
      </c>
      <c r="AS922" s="20" t="e">
        <f>VLOOKUP($D922,'DATA PENGUKURAN GARDU'!$A:$BS,42,0)</f>
        <v>#N/A</v>
      </c>
      <c r="AT922" s="21" t="e">
        <f t="shared" si="494"/>
        <v>#N/A</v>
      </c>
      <c r="AU922" s="20" t="e">
        <f>VLOOKUP($D922,'DATA PENGUKURAN GARDU'!$A:$BS,44,0)</f>
        <v>#N/A</v>
      </c>
      <c r="AV922" s="21" t="e">
        <f t="shared" si="495"/>
        <v>#N/A</v>
      </c>
      <c r="AW922" s="20" t="e">
        <f>VLOOKUP($D922,'DATA PENGUKURAN GARDU'!$A:$BS,46,0)</f>
        <v>#N/A</v>
      </c>
      <c r="AX922" s="21" t="e">
        <f t="shared" si="496"/>
        <v>#N/A</v>
      </c>
      <c r="AY922" s="20" t="e">
        <f>VLOOKUP($D922,'DATA PENGUKURAN GARDU'!$A:$BS,46,0)</f>
        <v>#N/A</v>
      </c>
      <c r="AZ922" s="20" t="e">
        <f>VLOOKUP($D922,'DATA PENGUKURAN GARDU'!$A:$BS,53,0)</f>
        <v>#N/A</v>
      </c>
      <c r="BA922" s="20" t="e">
        <f>VLOOKUP($D922,'DATA PENGUKURAN GARDU'!$A:$BS,54,0)</f>
        <v>#N/A</v>
      </c>
      <c r="BB922" s="17" t="e">
        <f>VLOOKUP($E922,'DATA PENGUKURAN GARDU'!$A:$BS,42,0)</f>
        <v>#N/A</v>
      </c>
      <c r="BC922" s="23" t="e">
        <f t="shared" si="497"/>
        <v>#N/A</v>
      </c>
      <c r="BD922" s="17" t="e">
        <f>VLOOKUP($E922,'DATA PENGUKURAN GARDU'!$A:$BS,44,0)</f>
        <v>#N/A</v>
      </c>
      <c r="BE922" s="23" t="e">
        <f t="shared" si="498"/>
        <v>#N/A</v>
      </c>
      <c r="BF922" s="17" t="e">
        <f>VLOOKUP($E922,'DATA PENGUKURAN GARDU'!$A:$BS,46,0)</f>
        <v>#N/A</v>
      </c>
      <c r="BG922" s="23" t="e">
        <f t="shared" si="499"/>
        <v>#N/A</v>
      </c>
      <c r="BH922" s="17" t="e">
        <f>VLOOKUP($E922,'DATA PENGUKURAN GARDU'!$A:$BS,46,0)</f>
        <v>#N/A</v>
      </c>
      <c r="BI922" s="17" t="e">
        <f>VLOOKUP($E922,'DATA PENGUKURAN GARDU'!$A:$BS,53,0)</f>
        <v>#N/A</v>
      </c>
      <c r="BJ922" s="17" t="e">
        <f>VLOOKUP($E922,'DATA PENGUKURAN GARDU'!$A:$BS,54,0)</f>
        <v>#N/A</v>
      </c>
      <c r="BK922" s="20" t="e">
        <f t="shared" si="477"/>
        <v>#N/A</v>
      </c>
      <c r="BL922" s="20" t="e">
        <f t="shared" si="478"/>
        <v>#N/A</v>
      </c>
      <c r="BM922" s="20" t="e">
        <f t="shared" si="479"/>
        <v>#N/A</v>
      </c>
      <c r="BN922" s="25" t="e">
        <f t="shared" si="480"/>
        <v>#N/A</v>
      </c>
      <c r="BO922" s="26" t="str">
        <f t="shared" si="481"/>
        <v>0</v>
      </c>
      <c r="BP922" s="21" t="e">
        <f t="shared" si="482"/>
        <v>#VALUE!</v>
      </c>
      <c r="BQ922" s="20" t="e">
        <f t="shared" si="483"/>
        <v>#N/A</v>
      </c>
      <c r="BR922" s="20" t="e">
        <v>#N/A</v>
      </c>
      <c r="BS922" s="9" t="e">
        <v>#N/A</v>
      </c>
      <c r="BT922" s="2" t="e">
        <f t="shared" si="484"/>
        <v>#VALUE!</v>
      </c>
      <c r="BU922" s="2" t="e">
        <f t="shared" si="467"/>
        <v>#N/A</v>
      </c>
      <c r="BV922" s="2" t="e">
        <f t="shared" si="468"/>
        <v>#N/A</v>
      </c>
    </row>
    <row r="923" s="2" customFormat="1" ht="22.95" customHeight="1" spans="1:74">
      <c r="A923" s="9" t="str">
        <f t="shared" si="469"/>
        <v>NL 008Induk</v>
      </c>
      <c r="B923" s="9" t="str">
        <f t="shared" si="470"/>
        <v>NL 008jurusan 1</v>
      </c>
      <c r="C923" s="9" t="str">
        <f t="shared" si="471"/>
        <v>NL 008jurusan 2</v>
      </c>
      <c r="D923" s="9" t="str">
        <f t="shared" si="472"/>
        <v>NL 008jurusan 3</v>
      </c>
      <c r="E923" s="9" t="str">
        <f t="shared" si="473"/>
        <v>NL 008jurusan 4</v>
      </c>
      <c r="F923" s="10" t="s">
        <v>226</v>
      </c>
      <c r="G923" s="10" t="s">
        <v>101</v>
      </c>
      <c r="H923" s="10" t="s">
        <v>1130</v>
      </c>
      <c r="I923" s="10" t="s">
        <v>11920</v>
      </c>
      <c r="J923" s="10" t="s">
        <v>11921</v>
      </c>
      <c r="K923" s="10" t="s">
        <v>7465</v>
      </c>
      <c r="L923" s="10"/>
      <c r="M923" s="10"/>
      <c r="N923" s="14">
        <f t="shared" si="474"/>
        <v>0</v>
      </c>
      <c r="O923" s="15" t="e">
        <f t="shared" si="475"/>
        <v>#VALUE!</v>
      </c>
      <c r="P923" s="15" t="e">
        <f t="shared" si="476"/>
        <v>#VALUE!</v>
      </c>
      <c r="Q923" s="17" t="e">
        <f>VLOOKUP($A923,'DATA PENGUKURAN GARDU'!$A:$BS,42,0)</f>
        <v>#N/A</v>
      </c>
      <c r="R923" s="18" t="e">
        <f t="shared" si="485"/>
        <v>#N/A</v>
      </c>
      <c r="S923" s="17" t="e">
        <f>VLOOKUP($A923,'DATA PENGUKURAN GARDU'!$A:$BS,44,0)</f>
        <v>#N/A</v>
      </c>
      <c r="T923" s="18" t="e">
        <f t="shared" si="486"/>
        <v>#N/A</v>
      </c>
      <c r="U923" s="17" t="e">
        <f>VLOOKUP($A923,'DATA PENGUKURAN GARDU'!$A:$BS,46,0)</f>
        <v>#N/A</v>
      </c>
      <c r="V923" s="18" t="e">
        <f t="shared" si="487"/>
        <v>#N/A</v>
      </c>
      <c r="W923" s="17" t="e">
        <f>VLOOKUP($A923,'DATA PENGUKURAN GARDU'!$A:$BS,48,0)</f>
        <v>#N/A</v>
      </c>
      <c r="X923" s="17" t="e">
        <f>VLOOKUP($A923,'DATA PENGUKURAN GARDU'!$A:$BS,53,0)</f>
        <v>#N/A</v>
      </c>
      <c r="Y923" s="17" t="e">
        <f>VLOOKUP($A923,'DATA PENGUKURAN GARDU'!$A:$BS,54,0)</f>
        <v>#N/A</v>
      </c>
      <c r="Z923" s="17" t="e">
        <f>VLOOKUP($A923,'DATA PENGUKURAN GARDU'!$A:$BS,55,0)</f>
        <v>#N/A</v>
      </c>
      <c r="AA923" s="20" t="e">
        <f>VLOOKUP($B923,'DATA PENGUKURAN GARDU'!$A:$BS,42,0)</f>
        <v>#N/A</v>
      </c>
      <c r="AB923" s="21" t="e">
        <f t="shared" si="488"/>
        <v>#N/A</v>
      </c>
      <c r="AC923" s="20" t="e">
        <f>VLOOKUP($B923,'DATA PENGUKURAN GARDU'!$A:$BS,44,0)</f>
        <v>#N/A</v>
      </c>
      <c r="AD923" s="21" t="e">
        <f t="shared" si="489"/>
        <v>#N/A</v>
      </c>
      <c r="AE923" s="20" t="e">
        <f>VLOOKUP($B923,'DATA PENGUKURAN GARDU'!$A:$BS,46,0)</f>
        <v>#N/A</v>
      </c>
      <c r="AF923" s="21" t="e">
        <f t="shared" si="490"/>
        <v>#N/A</v>
      </c>
      <c r="AG923" s="20" t="e">
        <f>VLOOKUP($B923,'DATA PENGUKURAN GARDU'!$A:$BS,46,0)</f>
        <v>#N/A</v>
      </c>
      <c r="AH923" s="20" t="e">
        <f>VLOOKUP($B923,'DATA PENGUKURAN GARDU'!$A:$BS,53,0)</f>
        <v>#N/A</v>
      </c>
      <c r="AI923" s="20" t="e">
        <f>VLOOKUP($B923,'DATA PENGUKURAN GARDU'!$A:$BS,54,0)</f>
        <v>#N/A</v>
      </c>
      <c r="AJ923" s="17" t="e">
        <f>VLOOKUP($C923,'DATA PENGUKURAN GARDU'!$A:$BS,42,0)</f>
        <v>#N/A</v>
      </c>
      <c r="AK923" s="23" t="e">
        <f t="shared" si="491"/>
        <v>#N/A</v>
      </c>
      <c r="AL923" s="17" t="e">
        <f>VLOOKUP($C923,'DATA PENGUKURAN GARDU'!$A:$BS,44,0)</f>
        <v>#N/A</v>
      </c>
      <c r="AM923" s="23" t="e">
        <f t="shared" si="492"/>
        <v>#N/A</v>
      </c>
      <c r="AN923" s="17" t="e">
        <f>VLOOKUP($C923,'DATA PENGUKURAN GARDU'!$A:$BS,46,0)</f>
        <v>#N/A</v>
      </c>
      <c r="AO923" s="23" t="e">
        <f t="shared" si="493"/>
        <v>#N/A</v>
      </c>
      <c r="AP923" s="17" t="e">
        <f>VLOOKUP($C923,'DATA PENGUKURAN GARDU'!$A:$BS,46,0)</f>
        <v>#N/A</v>
      </c>
      <c r="AQ923" s="17" t="e">
        <f>VLOOKUP($C923,'DATA PENGUKURAN GARDU'!$A:$BS,53,0)</f>
        <v>#N/A</v>
      </c>
      <c r="AR923" s="17" t="e">
        <f>VLOOKUP($C923,'DATA PENGUKURAN GARDU'!$A:$BS,54,0)</f>
        <v>#N/A</v>
      </c>
      <c r="AS923" s="20" t="e">
        <f>VLOOKUP($D923,'DATA PENGUKURAN GARDU'!$A:$BS,42,0)</f>
        <v>#N/A</v>
      </c>
      <c r="AT923" s="21" t="e">
        <f t="shared" si="494"/>
        <v>#N/A</v>
      </c>
      <c r="AU923" s="20" t="e">
        <f>VLOOKUP($D923,'DATA PENGUKURAN GARDU'!$A:$BS,44,0)</f>
        <v>#N/A</v>
      </c>
      <c r="AV923" s="21" t="e">
        <f t="shared" si="495"/>
        <v>#N/A</v>
      </c>
      <c r="AW923" s="20" t="e">
        <f>VLOOKUP($D923,'DATA PENGUKURAN GARDU'!$A:$BS,46,0)</f>
        <v>#N/A</v>
      </c>
      <c r="AX923" s="21" t="e">
        <f t="shared" si="496"/>
        <v>#N/A</v>
      </c>
      <c r="AY923" s="20" t="e">
        <f>VLOOKUP($D923,'DATA PENGUKURAN GARDU'!$A:$BS,46,0)</f>
        <v>#N/A</v>
      </c>
      <c r="AZ923" s="20" t="e">
        <f>VLOOKUP($D923,'DATA PENGUKURAN GARDU'!$A:$BS,53,0)</f>
        <v>#N/A</v>
      </c>
      <c r="BA923" s="20" t="e">
        <f>VLOOKUP($D923,'DATA PENGUKURAN GARDU'!$A:$BS,54,0)</f>
        <v>#N/A</v>
      </c>
      <c r="BB923" s="17" t="e">
        <f>VLOOKUP($E923,'DATA PENGUKURAN GARDU'!$A:$BS,42,0)</f>
        <v>#N/A</v>
      </c>
      <c r="BC923" s="23" t="e">
        <f t="shared" si="497"/>
        <v>#N/A</v>
      </c>
      <c r="BD923" s="17" t="e">
        <f>VLOOKUP($E923,'DATA PENGUKURAN GARDU'!$A:$BS,44,0)</f>
        <v>#N/A</v>
      </c>
      <c r="BE923" s="23" t="e">
        <f t="shared" si="498"/>
        <v>#N/A</v>
      </c>
      <c r="BF923" s="17" t="e">
        <f>VLOOKUP($E923,'DATA PENGUKURAN GARDU'!$A:$BS,46,0)</f>
        <v>#N/A</v>
      </c>
      <c r="BG923" s="23" t="e">
        <f t="shared" si="499"/>
        <v>#N/A</v>
      </c>
      <c r="BH923" s="17" t="e">
        <f>VLOOKUP($E923,'DATA PENGUKURAN GARDU'!$A:$BS,46,0)</f>
        <v>#N/A</v>
      </c>
      <c r="BI923" s="17" t="e">
        <f>VLOOKUP($E923,'DATA PENGUKURAN GARDU'!$A:$BS,53,0)</f>
        <v>#N/A</v>
      </c>
      <c r="BJ923" s="17" t="e">
        <f>VLOOKUP($E923,'DATA PENGUKURAN GARDU'!$A:$BS,54,0)</f>
        <v>#N/A</v>
      </c>
      <c r="BK923" s="20" t="e">
        <f t="shared" si="477"/>
        <v>#N/A</v>
      </c>
      <c r="BL923" s="20" t="e">
        <f t="shared" si="478"/>
        <v>#N/A</v>
      </c>
      <c r="BM923" s="20" t="e">
        <f t="shared" si="479"/>
        <v>#N/A</v>
      </c>
      <c r="BN923" s="25" t="e">
        <f t="shared" si="480"/>
        <v>#N/A</v>
      </c>
      <c r="BO923" s="26" t="str">
        <f t="shared" si="481"/>
        <v>0</v>
      </c>
      <c r="BP923" s="21" t="e">
        <f t="shared" si="482"/>
        <v>#VALUE!</v>
      </c>
      <c r="BQ923" s="20" t="e">
        <f t="shared" si="483"/>
        <v>#N/A</v>
      </c>
      <c r="BR923" s="20" t="e">
        <v>#N/A</v>
      </c>
      <c r="BS923" s="9" t="e">
        <v>#N/A</v>
      </c>
      <c r="BT923" s="2" t="e">
        <f t="shared" si="484"/>
        <v>#VALUE!</v>
      </c>
      <c r="BU923" s="2" t="e">
        <f t="shared" si="467"/>
        <v>#N/A</v>
      </c>
      <c r="BV923" s="2" t="e">
        <f t="shared" si="468"/>
        <v>#N/A</v>
      </c>
    </row>
    <row r="924" s="2" customFormat="1" ht="22.95" customHeight="1" spans="1:74">
      <c r="A924" s="9" t="str">
        <f t="shared" si="469"/>
        <v>K-240Induk</v>
      </c>
      <c r="B924" s="9" t="str">
        <f t="shared" si="470"/>
        <v>K-240jurusan 1</v>
      </c>
      <c r="C924" s="9" t="str">
        <f t="shared" si="471"/>
        <v>K-240jurusan 2</v>
      </c>
      <c r="D924" s="9" t="str">
        <f t="shared" si="472"/>
        <v>K-240jurusan 3</v>
      </c>
      <c r="E924" s="9" t="str">
        <f t="shared" si="473"/>
        <v>K-240jurusan 4</v>
      </c>
      <c r="F924" s="10" t="s">
        <v>136</v>
      </c>
      <c r="G924" s="10" t="s">
        <v>132</v>
      </c>
      <c r="H924" s="10" t="s">
        <v>1131</v>
      </c>
      <c r="I924" s="10" t="s">
        <v>11922</v>
      </c>
      <c r="J924" s="10" t="s">
        <v>11923</v>
      </c>
      <c r="K924" s="10" t="s">
        <v>7465</v>
      </c>
      <c r="L924" s="10"/>
      <c r="M924" s="10"/>
      <c r="N924" s="14">
        <f t="shared" si="474"/>
        <v>0</v>
      </c>
      <c r="O924" s="15" t="e">
        <f t="shared" si="475"/>
        <v>#VALUE!</v>
      </c>
      <c r="P924" s="15" t="e">
        <f t="shared" si="476"/>
        <v>#VALUE!</v>
      </c>
      <c r="Q924" s="17" t="e">
        <f>VLOOKUP($A924,'DATA PENGUKURAN GARDU'!$A:$BS,42,0)</f>
        <v>#N/A</v>
      </c>
      <c r="R924" s="18" t="e">
        <f t="shared" si="485"/>
        <v>#N/A</v>
      </c>
      <c r="S924" s="17" t="e">
        <f>VLOOKUP($A924,'DATA PENGUKURAN GARDU'!$A:$BS,44,0)</f>
        <v>#N/A</v>
      </c>
      <c r="T924" s="18" t="e">
        <f t="shared" si="486"/>
        <v>#N/A</v>
      </c>
      <c r="U924" s="17" t="e">
        <f>VLOOKUP($A924,'DATA PENGUKURAN GARDU'!$A:$BS,46,0)</f>
        <v>#N/A</v>
      </c>
      <c r="V924" s="18" t="e">
        <f t="shared" si="487"/>
        <v>#N/A</v>
      </c>
      <c r="W924" s="17" t="e">
        <f>VLOOKUP($A924,'DATA PENGUKURAN GARDU'!$A:$BS,48,0)</f>
        <v>#N/A</v>
      </c>
      <c r="X924" s="17" t="e">
        <f>VLOOKUP($A924,'DATA PENGUKURAN GARDU'!$A:$BS,53,0)</f>
        <v>#N/A</v>
      </c>
      <c r="Y924" s="17" t="e">
        <f>VLOOKUP($A924,'DATA PENGUKURAN GARDU'!$A:$BS,54,0)</f>
        <v>#N/A</v>
      </c>
      <c r="Z924" s="17" t="e">
        <f>VLOOKUP($A924,'DATA PENGUKURAN GARDU'!$A:$BS,55,0)</f>
        <v>#N/A</v>
      </c>
      <c r="AA924" s="20" t="e">
        <f>VLOOKUP($B924,'DATA PENGUKURAN GARDU'!$A:$BS,42,0)</f>
        <v>#N/A</v>
      </c>
      <c r="AB924" s="21" t="e">
        <f t="shared" si="488"/>
        <v>#N/A</v>
      </c>
      <c r="AC924" s="20" t="e">
        <f>VLOOKUP($B924,'DATA PENGUKURAN GARDU'!$A:$BS,44,0)</f>
        <v>#N/A</v>
      </c>
      <c r="AD924" s="21" t="e">
        <f t="shared" si="489"/>
        <v>#N/A</v>
      </c>
      <c r="AE924" s="20" t="e">
        <f>VLOOKUP($B924,'DATA PENGUKURAN GARDU'!$A:$BS,46,0)</f>
        <v>#N/A</v>
      </c>
      <c r="AF924" s="21" t="e">
        <f t="shared" si="490"/>
        <v>#N/A</v>
      </c>
      <c r="AG924" s="20" t="e">
        <f>VLOOKUP($B924,'DATA PENGUKURAN GARDU'!$A:$BS,46,0)</f>
        <v>#N/A</v>
      </c>
      <c r="AH924" s="20" t="e">
        <f>VLOOKUP($B924,'DATA PENGUKURAN GARDU'!$A:$BS,53,0)</f>
        <v>#N/A</v>
      </c>
      <c r="AI924" s="20" t="e">
        <f>VLOOKUP($B924,'DATA PENGUKURAN GARDU'!$A:$BS,54,0)</f>
        <v>#N/A</v>
      </c>
      <c r="AJ924" s="17" t="e">
        <f>VLOOKUP($C924,'DATA PENGUKURAN GARDU'!$A:$BS,42,0)</f>
        <v>#N/A</v>
      </c>
      <c r="AK924" s="23" t="e">
        <f t="shared" si="491"/>
        <v>#N/A</v>
      </c>
      <c r="AL924" s="17" t="e">
        <f>VLOOKUP($C924,'DATA PENGUKURAN GARDU'!$A:$BS,44,0)</f>
        <v>#N/A</v>
      </c>
      <c r="AM924" s="23" t="e">
        <f t="shared" si="492"/>
        <v>#N/A</v>
      </c>
      <c r="AN924" s="17" t="e">
        <f>VLOOKUP($C924,'DATA PENGUKURAN GARDU'!$A:$BS,46,0)</f>
        <v>#N/A</v>
      </c>
      <c r="AO924" s="23" t="e">
        <f t="shared" si="493"/>
        <v>#N/A</v>
      </c>
      <c r="AP924" s="17" t="e">
        <f>VLOOKUP($C924,'DATA PENGUKURAN GARDU'!$A:$BS,46,0)</f>
        <v>#N/A</v>
      </c>
      <c r="AQ924" s="17" t="e">
        <f>VLOOKUP($C924,'DATA PENGUKURAN GARDU'!$A:$BS,53,0)</f>
        <v>#N/A</v>
      </c>
      <c r="AR924" s="17" t="e">
        <f>VLOOKUP($C924,'DATA PENGUKURAN GARDU'!$A:$BS,54,0)</f>
        <v>#N/A</v>
      </c>
      <c r="AS924" s="20" t="e">
        <f>VLOOKUP($D924,'DATA PENGUKURAN GARDU'!$A:$BS,42,0)</f>
        <v>#N/A</v>
      </c>
      <c r="AT924" s="21" t="e">
        <f t="shared" si="494"/>
        <v>#N/A</v>
      </c>
      <c r="AU924" s="20" t="e">
        <f>VLOOKUP($D924,'DATA PENGUKURAN GARDU'!$A:$BS,44,0)</f>
        <v>#N/A</v>
      </c>
      <c r="AV924" s="21" t="e">
        <f t="shared" si="495"/>
        <v>#N/A</v>
      </c>
      <c r="AW924" s="20" t="e">
        <f>VLOOKUP($D924,'DATA PENGUKURAN GARDU'!$A:$BS,46,0)</f>
        <v>#N/A</v>
      </c>
      <c r="AX924" s="21" t="e">
        <f t="shared" si="496"/>
        <v>#N/A</v>
      </c>
      <c r="AY924" s="20" t="e">
        <f>VLOOKUP($D924,'DATA PENGUKURAN GARDU'!$A:$BS,46,0)</f>
        <v>#N/A</v>
      </c>
      <c r="AZ924" s="20" t="e">
        <f>VLOOKUP($D924,'DATA PENGUKURAN GARDU'!$A:$BS,53,0)</f>
        <v>#N/A</v>
      </c>
      <c r="BA924" s="20" t="e">
        <f>VLOOKUP($D924,'DATA PENGUKURAN GARDU'!$A:$BS,54,0)</f>
        <v>#N/A</v>
      </c>
      <c r="BB924" s="17" t="e">
        <f>VLOOKUP($E924,'DATA PENGUKURAN GARDU'!$A:$BS,42,0)</f>
        <v>#N/A</v>
      </c>
      <c r="BC924" s="23" t="e">
        <f t="shared" si="497"/>
        <v>#N/A</v>
      </c>
      <c r="BD924" s="17" t="e">
        <f>VLOOKUP($E924,'DATA PENGUKURAN GARDU'!$A:$BS,44,0)</f>
        <v>#N/A</v>
      </c>
      <c r="BE924" s="23" t="e">
        <f t="shared" si="498"/>
        <v>#N/A</v>
      </c>
      <c r="BF924" s="17" t="e">
        <f>VLOOKUP($E924,'DATA PENGUKURAN GARDU'!$A:$BS,46,0)</f>
        <v>#N/A</v>
      </c>
      <c r="BG924" s="23" t="e">
        <f t="shared" si="499"/>
        <v>#N/A</v>
      </c>
      <c r="BH924" s="17" t="e">
        <f>VLOOKUP($E924,'DATA PENGUKURAN GARDU'!$A:$BS,46,0)</f>
        <v>#N/A</v>
      </c>
      <c r="BI924" s="17" t="e">
        <f>VLOOKUP($E924,'DATA PENGUKURAN GARDU'!$A:$BS,53,0)</f>
        <v>#N/A</v>
      </c>
      <c r="BJ924" s="17" t="e">
        <f>VLOOKUP($E924,'DATA PENGUKURAN GARDU'!$A:$BS,54,0)</f>
        <v>#N/A</v>
      </c>
      <c r="BK924" s="20" t="e">
        <f t="shared" si="477"/>
        <v>#N/A</v>
      </c>
      <c r="BL924" s="20" t="e">
        <f t="shared" si="478"/>
        <v>#N/A</v>
      </c>
      <c r="BM924" s="20" t="e">
        <f t="shared" si="479"/>
        <v>#N/A</v>
      </c>
      <c r="BN924" s="25" t="e">
        <f t="shared" si="480"/>
        <v>#N/A</v>
      </c>
      <c r="BO924" s="26" t="str">
        <f t="shared" si="481"/>
        <v>0</v>
      </c>
      <c r="BP924" s="21" t="e">
        <f t="shared" si="482"/>
        <v>#VALUE!</v>
      </c>
      <c r="BQ924" s="20" t="e">
        <f t="shared" si="483"/>
        <v>#N/A</v>
      </c>
      <c r="BR924" s="20" t="e">
        <v>#N/A</v>
      </c>
      <c r="BS924" s="9" t="e">
        <v>#N/A</v>
      </c>
      <c r="BT924" s="2" t="e">
        <f t="shared" si="484"/>
        <v>#VALUE!</v>
      </c>
      <c r="BU924" s="2" t="e">
        <f t="shared" si="467"/>
        <v>#N/A</v>
      </c>
      <c r="BV924" s="2" t="e">
        <f t="shared" si="468"/>
        <v>#N/A</v>
      </c>
    </row>
    <row r="925" s="2" customFormat="1" ht="22.95" customHeight="1" spans="1:74">
      <c r="A925" s="9" t="str">
        <f t="shared" si="469"/>
        <v>K-243Induk</v>
      </c>
      <c r="B925" s="9" t="str">
        <f t="shared" si="470"/>
        <v>K-243jurusan 1</v>
      </c>
      <c r="C925" s="9" t="str">
        <f t="shared" si="471"/>
        <v>K-243jurusan 2</v>
      </c>
      <c r="D925" s="9" t="str">
        <f t="shared" si="472"/>
        <v>K-243jurusan 3</v>
      </c>
      <c r="E925" s="9" t="str">
        <f t="shared" si="473"/>
        <v>K-243jurusan 4</v>
      </c>
      <c r="F925" s="10" t="s">
        <v>136</v>
      </c>
      <c r="G925" s="10" t="s">
        <v>132</v>
      </c>
      <c r="H925" s="10" t="s">
        <v>1132</v>
      </c>
      <c r="I925" s="10" t="s">
        <v>11924</v>
      </c>
      <c r="J925" s="10" t="s">
        <v>11925</v>
      </c>
      <c r="K925" s="10" t="s">
        <v>7465</v>
      </c>
      <c r="L925" s="10"/>
      <c r="M925" s="10"/>
      <c r="N925" s="14">
        <f t="shared" si="474"/>
        <v>0</v>
      </c>
      <c r="O925" s="15" t="e">
        <f t="shared" si="475"/>
        <v>#VALUE!</v>
      </c>
      <c r="P925" s="15" t="e">
        <f t="shared" si="476"/>
        <v>#VALUE!</v>
      </c>
      <c r="Q925" s="17" t="e">
        <f>VLOOKUP($A925,'DATA PENGUKURAN GARDU'!$A:$BS,42,0)</f>
        <v>#N/A</v>
      </c>
      <c r="R925" s="18" t="e">
        <f t="shared" si="485"/>
        <v>#N/A</v>
      </c>
      <c r="S925" s="17" t="e">
        <f>VLOOKUP($A925,'DATA PENGUKURAN GARDU'!$A:$BS,44,0)</f>
        <v>#N/A</v>
      </c>
      <c r="T925" s="18" t="e">
        <f t="shared" si="486"/>
        <v>#N/A</v>
      </c>
      <c r="U925" s="17" t="e">
        <f>VLOOKUP($A925,'DATA PENGUKURAN GARDU'!$A:$BS,46,0)</f>
        <v>#N/A</v>
      </c>
      <c r="V925" s="18" t="e">
        <f t="shared" si="487"/>
        <v>#N/A</v>
      </c>
      <c r="W925" s="17" t="e">
        <f>VLOOKUP($A925,'DATA PENGUKURAN GARDU'!$A:$BS,48,0)</f>
        <v>#N/A</v>
      </c>
      <c r="X925" s="17" t="e">
        <f>VLOOKUP($A925,'DATA PENGUKURAN GARDU'!$A:$BS,53,0)</f>
        <v>#N/A</v>
      </c>
      <c r="Y925" s="17" t="e">
        <f>VLOOKUP($A925,'DATA PENGUKURAN GARDU'!$A:$BS,54,0)</f>
        <v>#N/A</v>
      </c>
      <c r="Z925" s="17" t="e">
        <f>VLOOKUP($A925,'DATA PENGUKURAN GARDU'!$A:$BS,55,0)</f>
        <v>#N/A</v>
      </c>
      <c r="AA925" s="20" t="e">
        <f>VLOOKUP($B925,'DATA PENGUKURAN GARDU'!$A:$BS,42,0)</f>
        <v>#N/A</v>
      </c>
      <c r="AB925" s="21" t="e">
        <f t="shared" si="488"/>
        <v>#N/A</v>
      </c>
      <c r="AC925" s="20" t="e">
        <f>VLOOKUP($B925,'DATA PENGUKURAN GARDU'!$A:$BS,44,0)</f>
        <v>#N/A</v>
      </c>
      <c r="AD925" s="21" t="e">
        <f t="shared" si="489"/>
        <v>#N/A</v>
      </c>
      <c r="AE925" s="20" t="e">
        <f>VLOOKUP($B925,'DATA PENGUKURAN GARDU'!$A:$BS,46,0)</f>
        <v>#N/A</v>
      </c>
      <c r="AF925" s="21" t="e">
        <f t="shared" si="490"/>
        <v>#N/A</v>
      </c>
      <c r="AG925" s="20" t="e">
        <f>VLOOKUP($B925,'DATA PENGUKURAN GARDU'!$A:$BS,46,0)</f>
        <v>#N/A</v>
      </c>
      <c r="AH925" s="20" t="e">
        <f>VLOOKUP($B925,'DATA PENGUKURAN GARDU'!$A:$BS,53,0)</f>
        <v>#N/A</v>
      </c>
      <c r="AI925" s="20" t="e">
        <f>VLOOKUP($B925,'DATA PENGUKURAN GARDU'!$A:$BS,54,0)</f>
        <v>#N/A</v>
      </c>
      <c r="AJ925" s="17" t="e">
        <f>VLOOKUP($C925,'DATA PENGUKURAN GARDU'!$A:$BS,42,0)</f>
        <v>#N/A</v>
      </c>
      <c r="AK925" s="23" t="e">
        <f t="shared" si="491"/>
        <v>#N/A</v>
      </c>
      <c r="AL925" s="17" t="e">
        <f>VLOOKUP($C925,'DATA PENGUKURAN GARDU'!$A:$BS,44,0)</f>
        <v>#N/A</v>
      </c>
      <c r="AM925" s="23" t="e">
        <f t="shared" si="492"/>
        <v>#N/A</v>
      </c>
      <c r="AN925" s="17" t="e">
        <f>VLOOKUP($C925,'DATA PENGUKURAN GARDU'!$A:$BS,46,0)</f>
        <v>#N/A</v>
      </c>
      <c r="AO925" s="23" t="e">
        <f t="shared" si="493"/>
        <v>#N/A</v>
      </c>
      <c r="AP925" s="17" t="e">
        <f>VLOOKUP($C925,'DATA PENGUKURAN GARDU'!$A:$BS,46,0)</f>
        <v>#N/A</v>
      </c>
      <c r="AQ925" s="17" t="e">
        <f>VLOOKUP($C925,'DATA PENGUKURAN GARDU'!$A:$BS,53,0)</f>
        <v>#N/A</v>
      </c>
      <c r="AR925" s="17" t="e">
        <f>VLOOKUP($C925,'DATA PENGUKURAN GARDU'!$A:$BS,54,0)</f>
        <v>#N/A</v>
      </c>
      <c r="AS925" s="20" t="e">
        <f>VLOOKUP($D925,'DATA PENGUKURAN GARDU'!$A:$BS,42,0)</f>
        <v>#N/A</v>
      </c>
      <c r="AT925" s="21" t="e">
        <f t="shared" si="494"/>
        <v>#N/A</v>
      </c>
      <c r="AU925" s="20" t="e">
        <f>VLOOKUP($D925,'DATA PENGUKURAN GARDU'!$A:$BS,44,0)</f>
        <v>#N/A</v>
      </c>
      <c r="AV925" s="21" t="e">
        <f t="shared" si="495"/>
        <v>#N/A</v>
      </c>
      <c r="AW925" s="20" t="e">
        <f>VLOOKUP($D925,'DATA PENGUKURAN GARDU'!$A:$BS,46,0)</f>
        <v>#N/A</v>
      </c>
      <c r="AX925" s="21" t="e">
        <f t="shared" si="496"/>
        <v>#N/A</v>
      </c>
      <c r="AY925" s="20" t="e">
        <f>VLOOKUP($D925,'DATA PENGUKURAN GARDU'!$A:$BS,46,0)</f>
        <v>#N/A</v>
      </c>
      <c r="AZ925" s="20" t="e">
        <f>VLOOKUP($D925,'DATA PENGUKURAN GARDU'!$A:$BS,53,0)</f>
        <v>#N/A</v>
      </c>
      <c r="BA925" s="20" t="e">
        <f>VLOOKUP($D925,'DATA PENGUKURAN GARDU'!$A:$BS,54,0)</f>
        <v>#N/A</v>
      </c>
      <c r="BB925" s="17" t="e">
        <f>VLOOKUP($E925,'DATA PENGUKURAN GARDU'!$A:$BS,42,0)</f>
        <v>#N/A</v>
      </c>
      <c r="BC925" s="23" t="e">
        <f t="shared" si="497"/>
        <v>#N/A</v>
      </c>
      <c r="BD925" s="17" t="e">
        <f>VLOOKUP($E925,'DATA PENGUKURAN GARDU'!$A:$BS,44,0)</f>
        <v>#N/A</v>
      </c>
      <c r="BE925" s="23" t="e">
        <f t="shared" si="498"/>
        <v>#N/A</v>
      </c>
      <c r="BF925" s="17" t="e">
        <f>VLOOKUP($E925,'DATA PENGUKURAN GARDU'!$A:$BS,46,0)</f>
        <v>#N/A</v>
      </c>
      <c r="BG925" s="23" t="e">
        <f t="shared" si="499"/>
        <v>#N/A</v>
      </c>
      <c r="BH925" s="17" t="e">
        <f>VLOOKUP($E925,'DATA PENGUKURAN GARDU'!$A:$BS,46,0)</f>
        <v>#N/A</v>
      </c>
      <c r="BI925" s="17" t="e">
        <f>VLOOKUP($E925,'DATA PENGUKURAN GARDU'!$A:$BS,53,0)</f>
        <v>#N/A</v>
      </c>
      <c r="BJ925" s="17" t="e">
        <f>VLOOKUP($E925,'DATA PENGUKURAN GARDU'!$A:$BS,54,0)</f>
        <v>#N/A</v>
      </c>
      <c r="BK925" s="20" t="e">
        <f t="shared" si="477"/>
        <v>#N/A</v>
      </c>
      <c r="BL925" s="20" t="e">
        <f t="shared" si="478"/>
        <v>#N/A</v>
      </c>
      <c r="BM925" s="20" t="e">
        <f t="shared" si="479"/>
        <v>#N/A</v>
      </c>
      <c r="BN925" s="25" t="e">
        <f t="shared" si="480"/>
        <v>#N/A</v>
      </c>
      <c r="BO925" s="26" t="str">
        <f t="shared" si="481"/>
        <v>0</v>
      </c>
      <c r="BP925" s="21" t="e">
        <f t="shared" si="482"/>
        <v>#VALUE!</v>
      </c>
      <c r="BQ925" s="20" t="e">
        <f t="shared" si="483"/>
        <v>#N/A</v>
      </c>
      <c r="BR925" s="20" t="e">
        <v>#N/A</v>
      </c>
      <c r="BS925" s="9" t="e">
        <v>#N/A</v>
      </c>
      <c r="BT925" s="2" t="e">
        <f t="shared" si="484"/>
        <v>#VALUE!</v>
      </c>
      <c r="BU925" s="2" t="e">
        <f t="shared" si="467"/>
        <v>#N/A</v>
      </c>
      <c r="BV925" s="2" t="e">
        <f t="shared" si="468"/>
        <v>#N/A</v>
      </c>
    </row>
    <row r="926" s="2" customFormat="1" ht="22.95" customHeight="1" spans="1:74">
      <c r="A926" s="9" t="str">
        <f t="shared" si="469"/>
        <v>K-262Induk</v>
      </c>
      <c r="B926" s="9" t="str">
        <f t="shared" si="470"/>
        <v>K-262jurusan 1</v>
      </c>
      <c r="C926" s="9" t="str">
        <f t="shared" si="471"/>
        <v>K-262jurusan 2</v>
      </c>
      <c r="D926" s="9" t="str">
        <f t="shared" si="472"/>
        <v>K-262jurusan 3</v>
      </c>
      <c r="E926" s="9" t="str">
        <f t="shared" si="473"/>
        <v>K-262jurusan 4</v>
      </c>
      <c r="F926" s="10" t="s">
        <v>131</v>
      </c>
      <c r="G926" s="10" t="s">
        <v>132</v>
      </c>
      <c r="H926" s="10" t="s">
        <v>1133</v>
      </c>
      <c r="I926" s="10" t="s">
        <v>11926</v>
      </c>
      <c r="J926" s="10" t="s">
        <v>11927</v>
      </c>
      <c r="K926" s="10" t="s">
        <v>7465</v>
      </c>
      <c r="L926" s="10"/>
      <c r="M926" s="10"/>
      <c r="N926" s="14">
        <f t="shared" si="474"/>
        <v>0</v>
      </c>
      <c r="O926" s="15" t="e">
        <f t="shared" si="475"/>
        <v>#VALUE!</v>
      </c>
      <c r="P926" s="15" t="e">
        <f t="shared" si="476"/>
        <v>#VALUE!</v>
      </c>
      <c r="Q926" s="17" t="e">
        <f>VLOOKUP($A926,'DATA PENGUKURAN GARDU'!$A:$BS,42,0)</f>
        <v>#N/A</v>
      </c>
      <c r="R926" s="18" t="e">
        <f t="shared" si="485"/>
        <v>#N/A</v>
      </c>
      <c r="S926" s="17" t="e">
        <f>VLOOKUP($A926,'DATA PENGUKURAN GARDU'!$A:$BS,44,0)</f>
        <v>#N/A</v>
      </c>
      <c r="T926" s="18" t="e">
        <f t="shared" si="486"/>
        <v>#N/A</v>
      </c>
      <c r="U926" s="17" t="e">
        <f>VLOOKUP($A926,'DATA PENGUKURAN GARDU'!$A:$BS,46,0)</f>
        <v>#N/A</v>
      </c>
      <c r="V926" s="18" t="e">
        <f t="shared" si="487"/>
        <v>#N/A</v>
      </c>
      <c r="W926" s="17" t="e">
        <f>VLOOKUP($A926,'DATA PENGUKURAN GARDU'!$A:$BS,48,0)</f>
        <v>#N/A</v>
      </c>
      <c r="X926" s="17" t="e">
        <f>VLOOKUP($A926,'DATA PENGUKURAN GARDU'!$A:$BS,53,0)</f>
        <v>#N/A</v>
      </c>
      <c r="Y926" s="17" t="e">
        <f>VLOOKUP($A926,'DATA PENGUKURAN GARDU'!$A:$BS,54,0)</f>
        <v>#N/A</v>
      </c>
      <c r="Z926" s="17" t="e">
        <f>VLOOKUP($A926,'DATA PENGUKURAN GARDU'!$A:$BS,55,0)</f>
        <v>#N/A</v>
      </c>
      <c r="AA926" s="20" t="e">
        <f>VLOOKUP($B926,'DATA PENGUKURAN GARDU'!$A:$BS,42,0)</f>
        <v>#N/A</v>
      </c>
      <c r="AB926" s="21" t="e">
        <f t="shared" si="488"/>
        <v>#N/A</v>
      </c>
      <c r="AC926" s="20" t="e">
        <f>VLOOKUP($B926,'DATA PENGUKURAN GARDU'!$A:$BS,44,0)</f>
        <v>#N/A</v>
      </c>
      <c r="AD926" s="21" t="e">
        <f t="shared" si="489"/>
        <v>#N/A</v>
      </c>
      <c r="AE926" s="20" t="e">
        <f>VLOOKUP($B926,'DATA PENGUKURAN GARDU'!$A:$BS,46,0)</f>
        <v>#N/A</v>
      </c>
      <c r="AF926" s="21" t="e">
        <f t="shared" si="490"/>
        <v>#N/A</v>
      </c>
      <c r="AG926" s="20" t="e">
        <f>VLOOKUP($B926,'DATA PENGUKURAN GARDU'!$A:$BS,46,0)</f>
        <v>#N/A</v>
      </c>
      <c r="AH926" s="20" t="e">
        <f>VLOOKUP($B926,'DATA PENGUKURAN GARDU'!$A:$BS,53,0)</f>
        <v>#N/A</v>
      </c>
      <c r="AI926" s="20" t="e">
        <f>VLOOKUP($B926,'DATA PENGUKURAN GARDU'!$A:$BS,54,0)</f>
        <v>#N/A</v>
      </c>
      <c r="AJ926" s="17" t="e">
        <f>VLOOKUP($C926,'DATA PENGUKURAN GARDU'!$A:$BS,42,0)</f>
        <v>#N/A</v>
      </c>
      <c r="AK926" s="23" t="e">
        <f t="shared" si="491"/>
        <v>#N/A</v>
      </c>
      <c r="AL926" s="17" t="e">
        <f>VLOOKUP($C926,'DATA PENGUKURAN GARDU'!$A:$BS,44,0)</f>
        <v>#N/A</v>
      </c>
      <c r="AM926" s="23" t="e">
        <f t="shared" si="492"/>
        <v>#N/A</v>
      </c>
      <c r="AN926" s="17" t="e">
        <f>VLOOKUP($C926,'DATA PENGUKURAN GARDU'!$A:$BS,46,0)</f>
        <v>#N/A</v>
      </c>
      <c r="AO926" s="23" t="e">
        <f t="shared" si="493"/>
        <v>#N/A</v>
      </c>
      <c r="AP926" s="17" t="e">
        <f>VLOOKUP($C926,'DATA PENGUKURAN GARDU'!$A:$BS,46,0)</f>
        <v>#N/A</v>
      </c>
      <c r="AQ926" s="17" t="e">
        <f>VLOOKUP($C926,'DATA PENGUKURAN GARDU'!$A:$BS,53,0)</f>
        <v>#N/A</v>
      </c>
      <c r="AR926" s="17" t="e">
        <f>VLOOKUP($C926,'DATA PENGUKURAN GARDU'!$A:$BS,54,0)</f>
        <v>#N/A</v>
      </c>
      <c r="AS926" s="20" t="e">
        <f>VLOOKUP($D926,'DATA PENGUKURAN GARDU'!$A:$BS,42,0)</f>
        <v>#N/A</v>
      </c>
      <c r="AT926" s="21" t="e">
        <f t="shared" si="494"/>
        <v>#N/A</v>
      </c>
      <c r="AU926" s="20" t="e">
        <f>VLOOKUP($D926,'DATA PENGUKURAN GARDU'!$A:$BS,44,0)</f>
        <v>#N/A</v>
      </c>
      <c r="AV926" s="21" t="e">
        <f t="shared" si="495"/>
        <v>#N/A</v>
      </c>
      <c r="AW926" s="20" t="e">
        <f>VLOOKUP($D926,'DATA PENGUKURAN GARDU'!$A:$BS,46,0)</f>
        <v>#N/A</v>
      </c>
      <c r="AX926" s="21" t="e">
        <f t="shared" si="496"/>
        <v>#N/A</v>
      </c>
      <c r="AY926" s="20" t="e">
        <f>VLOOKUP($D926,'DATA PENGUKURAN GARDU'!$A:$BS,46,0)</f>
        <v>#N/A</v>
      </c>
      <c r="AZ926" s="20" t="e">
        <f>VLOOKUP($D926,'DATA PENGUKURAN GARDU'!$A:$BS,53,0)</f>
        <v>#N/A</v>
      </c>
      <c r="BA926" s="20" t="e">
        <f>VLOOKUP($D926,'DATA PENGUKURAN GARDU'!$A:$BS,54,0)</f>
        <v>#N/A</v>
      </c>
      <c r="BB926" s="17" t="e">
        <f>VLOOKUP($E926,'DATA PENGUKURAN GARDU'!$A:$BS,42,0)</f>
        <v>#N/A</v>
      </c>
      <c r="BC926" s="23" t="e">
        <f t="shared" si="497"/>
        <v>#N/A</v>
      </c>
      <c r="BD926" s="17" t="e">
        <f>VLOOKUP($E926,'DATA PENGUKURAN GARDU'!$A:$BS,44,0)</f>
        <v>#N/A</v>
      </c>
      <c r="BE926" s="23" t="e">
        <f t="shared" si="498"/>
        <v>#N/A</v>
      </c>
      <c r="BF926" s="17" t="e">
        <f>VLOOKUP($E926,'DATA PENGUKURAN GARDU'!$A:$BS,46,0)</f>
        <v>#N/A</v>
      </c>
      <c r="BG926" s="23" t="e">
        <f t="shared" si="499"/>
        <v>#N/A</v>
      </c>
      <c r="BH926" s="17" t="e">
        <f>VLOOKUP($E926,'DATA PENGUKURAN GARDU'!$A:$BS,46,0)</f>
        <v>#N/A</v>
      </c>
      <c r="BI926" s="17" t="e">
        <f>VLOOKUP($E926,'DATA PENGUKURAN GARDU'!$A:$BS,53,0)</f>
        <v>#N/A</v>
      </c>
      <c r="BJ926" s="17" t="e">
        <f>VLOOKUP($E926,'DATA PENGUKURAN GARDU'!$A:$BS,54,0)</f>
        <v>#N/A</v>
      </c>
      <c r="BK926" s="20" t="e">
        <f t="shared" si="477"/>
        <v>#N/A</v>
      </c>
      <c r="BL926" s="20" t="e">
        <f t="shared" si="478"/>
        <v>#N/A</v>
      </c>
      <c r="BM926" s="20" t="e">
        <f t="shared" si="479"/>
        <v>#N/A</v>
      </c>
      <c r="BN926" s="25" t="e">
        <f t="shared" si="480"/>
        <v>#N/A</v>
      </c>
      <c r="BO926" s="26" t="str">
        <f t="shared" si="481"/>
        <v>0</v>
      </c>
      <c r="BP926" s="21" t="e">
        <f t="shared" si="482"/>
        <v>#VALUE!</v>
      </c>
      <c r="BQ926" s="20" t="e">
        <f t="shared" si="483"/>
        <v>#N/A</v>
      </c>
      <c r="BR926" s="20" t="e">
        <v>#N/A</v>
      </c>
      <c r="BS926" s="9" t="e">
        <v>#N/A</v>
      </c>
      <c r="BT926" s="2" t="e">
        <f t="shared" si="484"/>
        <v>#VALUE!</v>
      </c>
      <c r="BU926" s="2" t="e">
        <f t="shared" si="467"/>
        <v>#N/A</v>
      </c>
      <c r="BV926" s="2" t="e">
        <f t="shared" si="468"/>
        <v>#N/A</v>
      </c>
    </row>
    <row r="927" s="2" customFormat="1" ht="22.95" customHeight="1" spans="1:74">
      <c r="A927" s="9" t="str">
        <f t="shared" si="469"/>
        <v>K-267Induk</v>
      </c>
      <c r="B927" s="9" t="str">
        <f t="shared" si="470"/>
        <v>K-267jurusan 1</v>
      </c>
      <c r="C927" s="9" t="str">
        <f t="shared" si="471"/>
        <v>K-267jurusan 2</v>
      </c>
      <c r="D927" s="9" t="str">
        <f t="shared" si="472"/>
        <v>K-267jurusan 3</v>
      </c>
      <c r="E927" s="9" t="str">
        <f t="shared" si="473"/>
        <v>K-267jurusan 4</v>
      </c>
      <c r="F927" s="10" t="s">
        <v>131</v>
      </c>
      <c r="G927" s="10" t="s">
        <v>132</v>
      </c>
      <c r="H927" s="10" t="s">
        <v>1134</v>
      </c>
      <c r="I927" s="10" t="s">
        <v>11928</v>
      </c>
      <c r="J927" s="10" t="s">
        <v>11929</v>
      </c>
      <c r="K927" s="10" t="s">
        <v>7465</v>
      </c>
      <c r="L927" s="10"/>
      <c r="M927" s="10"/>
      <c r="N927" s="14">
        <f t="shared" si="474"/>
        <v>0</v>
      </c>
      <c r="O927" s="15" t="e">
        <f t="shared" si="475"/>
        <v>#VALUE!</v>
      </c>
      <c r="P927" s="15" t="e">
        <f t="shared" si="476"/>
        <v>#VALUE!</v>
      </c>
      <c r="Q927" s="17" t="e">
        <f>VLOOKUP($A927,'DATA PENGUKURAN GARDU'!$A:$BS,42,0)</f>
        <v>#N/A</v>
      </c>
      <c r="R927" s="18" t="e">
        <f t="shared" si="485"/>
        <v>#N/A</v>
      </c>
      <c r="S927" s="17" t="e">
        <f>VLOOKUP($A927,'DATA PENGUKURAN GARDU'!$A:$BS,44,0)</f>
        <v>#N/A</v>
      </c>
      <c r="T927" s="18" t="e">
        <f t="shared" si="486"/>
        <v>#N/A</v>
      </c>
      <c r="U927" s="17" t="e">
        <f>VLOOKUP($A927,'DATA PENGUKURAN GARDU'!$A:$BS,46,0)</f>
        <v>#N/A</v>
      </c>
      <c r="V927" s="18" t="e">
        <f t="shared" si="487"/>
        <v>#N/A</v>
      </c>
      <c r="W927" s="17" t="e">
        <f>VLOOKUP($A927,'DATA PENGUKURAN GARDU'!$A:$BS,48,0)</f>
        <v>#N/A</v>
      </c>
      <c r="X927" s="17" t="e">
        <f>VLOOKUP($A927,'DATA PENGUKURAN GARDU'!$A:$BS,53,0)</f>
        <v>#N/A</v>
      </c>
      <c r="Y927" s="17" t="e">
        <f>VLOOKUP($A927,'DATA PENGUKURAN GARDU'!$A:$BS,54,0)</f>
        <v>#N/A</v>
      </c>
      <c r="Z927" s="17" t="e">
        <f>VLOOKUP($A927,'DATA PENGUKURAN GARDU'!$A:$BS,55,0)</f>
        <v>#N/A</v>
      </c>
      <c r="AA927" s="20" t="e">
        <f>VLOOKUP($B927,'DATA PENGUKURAN GARDU'!$A:$BS,42,0)</f>
        <v>#N/A</v>
      </c>
      <c r="AB927" s="21" t="e">
        <f t="shared" si="488"/>
        <v>#N/A</v>
      </c>
      <c r="AC927" s="20" t="e">
        <f>VLOOKUP($B927,'DATA PENGUKURAN GARDU'!$A:$BS,44,0)</f>
        <v>#N/A</v>
      </c>
      <c r="AD927" s="21" t="e">
        <f t="shared" si="489"/>
        <v>#N/A</v>
      </c>
      <c r="AE927" s="20" t="e">
        <f>VLOOKUP($B927,'DATA PENGUKURAN GARDU'!$A:$BS,46,0)</f>
        <v>#N/A</v>
      </c>
      <c r="AF927" s="21" t="e">
        <f t="shared" si="490"/>
        <v>#N/A</v>
      </c>
      <c r="AG927" s="20" t="e">
        <f>VLOOKUP($B927,'DATA PENGUKURAN GARDU'!$A:$BS,46,0)</f>
        <v>#N/A</v>
      </c>
      <c r="AH927" s="20" t="e">
        <f>VLOOKUP($B927,'DATA PENGUKURAN GARDU'!$A:$BS,53,0)</f>
        <v>#N/A</v>
      </c>
      <c r="AI927" s="20" t="e">
        <f>VLOOKUP($B927,'DATA PENGUKURAN GARDU'!$A:$BS,54,0)</f>
        <v>#N/A</v>
      </c>
      <c r="AJ927" s="17" t="e">
        <f>VLOOKUP($C927,'DATA PENGUKURAN GARDU'!$A:$BS,42,0)</f>
        <v>#N/A</v>
      </c>
      <c r="AK927" s="23" t="e">
        <f t="shared" si="491"/>
        <v>#N/A</v>
      </c>
      <c r="AL927" s="17" t="e">
        <f>VLOOKUP($C927,'DATA PENGUKURAN GARDU'!$A:$BS,44,0)</f>
        <v>#N/A</v>
      </c>
      <c r="AM927" s="23" t="e">
        <f t="shared" si="492"/>
        <v>#N/A</v>
      </c>
      <c r="AN927" s="17" t="e">
        <f>VLOOKUP($C927,'DATA PENGUKURAN GARDU'!$A:$BS,46,0)</f>
        <v>#N/A</v>
      </c>
      <c r="AO927" s="23" t="e">
        <f t="shared" si="493"/>
        <v>#N/A</v>
      </c>
      <c r="AP927" s="17" t="e">
        <f>VLOOKUP($C927,'DATA PENGUKURAN GARDU'!$A:$BS,46,0)</f>
        <v>#N/A</v>
      </c>
      <c r="AQ927" s="17" t="e">
        <f>VLOOKUP($C927,'DATA PENGUKURAN GARDU'!$A:$BS,53,0)</f>
        <v>#N/A</v>
      </c>
      <c r="AR927" s="17" t="e">
        <f>VLOOKUP($C927,'DATA PENGUKURAN GARDU'!$A:$BS,54,0)</f>
        <v>#N/A</v>
      </c>
      <c r="AS927" s="20" t="e">
        <f>VLOOKUP($D927,'DATA PENGUKURAN GARDU'!$A:$BS,42,0)</f>
        <v>#N/A</v>
      </c>
      <c r="AT927" s="21" t="e">
        <f t="shared" si="494"/>
        <v>#N/A</v>
      </c>
      <c r="AU927" s="20" t="e">
        <f>VLOOKUP($D927,'DATA PENGUKURAN GARDU'!$A:$BS,44,0)</f>
        <v>#N/A</v>
      </c>
      <c r="AV927" s="21" t="e">
        <f t="shared" si="495"/>
        <v>#N/A</v>
      </c>
      <c r="AW927" s="20" t="e">
        <f>VLOOKUP($D927,'DATA PENGUKURAN GARDU'!$A:$BS,46,0)</f>
        <v>#N/A</v>
      </c>
      <c r="AX927" s="21" t="e">
        <f t="shared" si="496"/>
        <v>#N/A</v>
      </c>
      <c r="AY927" s="20" t="e">
        <f>VLOOKUP($D927,'DATA PENGUKURAN GARDU'!$A:$BS,46,0)</f>
        <v>#N/A</v>
      </c>
      <c r="AZ927" s="20" t="e">
        <f>VLOOKUP($D927,'DATA PENGUKURAN GARDU'!$A:$BS,53,0)</f>
        <v>#N/A</v>
      </c>
      <c r="BA927" s="20" t="e">
        <f>VLOOKUP($D927,'DATA PENGUKURAN GARDU'!$A:$BS,54,0)</f>
        <v>#N/A</v>
      </c>
      <c r="BB927" s="17" t="e">
        <f>VLOOKUP($E927,'DATA PENGUKURAN GARDU'!$A:$BS,42,0)</f>
        <v>#N/A</v>
      </c>
      <c r="BC927" s="23" t="e">
        <f t="shared" si="497"/>
        <v>#N/A</v>
      </c>
      <c r="BD927" s="17" t="e">
        <f>VLOOKUP($E927,'DATA PENGUKURAN GARDU'!$A:$BS,44,0)</f>
        <v>#N/A</v>
      </c>
      <c r="BE927" s="23" t="e">
        <f t="shared" si="498"/>
        <v>#N/A</v>
      </c>
      <c r="BF927" s="17" t="e">
        <f>VLOOKUP($E927,'DATA PENGUKURAN GARDU'!$A:$BS,46,0)</f>
        <v>#N/A</v>
      </c>
      <c r="BG927" s="23" t="e">
        <f t="shared" si="499"/>
        <v>#N/A</v>
      </c>
      <c r="BH927" s="17" t="e">
        <f>VLOOKUP($E927,'DATA PENGUKURAN GARDU'!$A:$BS,46,0)</f>
        <v>#N/A</v>
      </c>
      <c r="BI927" s="17" t="e">
        <f>VLOOKUP($E927,'DATA PENGUKURAN GARDU'!$A:$BS,53,0)</f>
        <v>#N/A</v>
      </c>
      <c r="BJ927" s="17" t="e">
        <f>VLOOKUP($E927,'DATA PENGUKURAN GARDU'!$A:$BS,54,0)</f>
        <v>#N/A</v>
      </c>
      <c r="BK927" s="20" t="e">
        <f t="shared" si="477"/>
        <v>#N/A</v>
      </c>
      <c r="BL927" s="20" t="e">
        <f t="shared" si="478"/>
        <v>#N/A</v>
      </c>
      <c r="BM927" s="20" t="e">
        <f t="shared" si="479"/>
        <v>#N/A</v>
      </c>
      <c r="BN927" s="25" t="e">
        <f t="shared" si="480"/>
        <v>#N/A</v>
      </c>
      <c r="BO927" s="26" t="str">
        <f t="shared" si="481"/>
        <v>0</v>
      </c>
      <c r="BP927" s="21" t="e">
        <f t="shared" si="482"/>
        <v>#VALUE!</v>
      </c>
      <c r="BQ927" s="20" t="e">
        <f t="shared" si="483"/>
        <v>#N/A</v>
      </c>
      <c r="BR927" s="20" t="e">
        <v>#N/A</v>
      </c>
      <c r="BS927" s="9" t="e">
        <v>#N/A</v>
      </c>
      <c r="BT927" s="2" t="e">
        <f t="shared" si="484"/>
        <v>#VALUE!</v>
      </c>
      <c r="BU927" s="2" t="e">
        <f t="shared" si="467"/>
        <v>#N/A</v>
      </c>
      <c r="BV927" s="2" t="e">
        <f t="shared" si="468"/>
        <v>#N/A</v>
      </c>
    </row>
    <row r="928" s="2" customFormat="1" ht="22.95" customHeight="1" spans="1:74">
      <c r="A928" s="9" t="str">
        <f t="shared" si="469"/>
        <v>K-269Induk</v>
      </c>
      <c r="B928" s="9" t="str">
        <f t="shared" si="470"/>
        <v>K-269jurusan 1</v>
      </c>
      <c r="C928" s="9" t="str">
        <f t="shared" si="471"/>
        <v>K-269jurusan 2</v>
      </c>
      <c r="D928" s="9" t="str">
        <f t="shared" si="472"/>
        <v>K-269jurusan 3</v>
      </c>
      <c r="E928" s="9" t="str">
        <f t="shared" si="473"/>
        <v>K-269jurusan 4</v>
      </c>
      <c r="F928" s="10" t="s">
        <v>131</v>
      </c>
      <c r="G928" s="10" t="s">
        <v>132</v>
      </c>
      <c r="H928" s="10" t="s">
        <v>1135</v>
      </c>
      <c r="I928" s="10" t="s">
        <v>11930</v>
      </c>
      <c r="J928" s="10" t="s">
        <v>11931</v>
      </c>
      <c r="K928" s="10" t="s">
        <v>7465</v>
      </c>
      <c r="L928" s="10"/>
      <c r="M928" s="10"/>
      <c r="N928" s="14">
        <f t="shared" si="474"/>
        <v>0</v>
      </c>
      <c r="O928" s="15" t="e">
        <f t="shared" si="475"/>
        <v>#VALUE!</v>
      </c>
      <c r="P928" s="15" t="e">
        <f t="shared" si="476"/>
        <v>#VALUE!</v>
      </c>
      <c r="Q928" s="17" t="e">
        <f>VLOOKUP($A928,'DATA PENGUKURAN GARDU'!$A:$BS,42,0)</f>
        <v>#N/A</v>
      </c>
      <c r="R928" s="18" t="e">
        <f t="shared" si="485"/>
        <v>#N/A</v>
      </c>
      <c r="S928" s="17" t="e">
        <f>VLOOKUP($A928,'DATA PENGUKURAN GARDU'!$A:$BS,44,0)</f>
        <v>#N/A</v>
      </c>
      <c r="T928" s="18" t="e">
        <f t="shared" si="486"/>
        <v>#N/A</v>
      </c>
      <c r="U928" s="17" t="e">
        <f>VLOOKUP($A928,'DATA PENGUKURAN GARDU'!$A:$BS,46,0)</f>
        <v>#N/A</v>
      </c>
      <c r="V928" s="18" t="e">
        <f t="shared" si="487"/>
        <v>#N/A</v>
      </c>
      <c r="W928" s="17" t="e">
        <f>VLOOKUP($A928,'DATA PENGUKURAN GARDU'!$A:$BS,48,0)</f>
        <v>#N/A</v>
      </c>
      <c r="X928" s="17" t="e">
        <f>VLOOKUP($A928,'DATA PENGUKURAN GARDU'!$A:$BS,53,0)</f>
        <v>#N/A</v>
      </c>
      <c r="Y928" s="17" t="e">
        <f>VLOOKUP($A928,'DATA PENGUKURAN GARDU'!$A:$BS,54,0)</f>
        <v>#N/A</v>
      </c>
      <c r="Z928" s="17" t="e">
        <f>VLOOKUP($A928,'DATA PENGUKURAN GARDU'!$A:$BS,55,0)</f>
        <v>#N/A</v>
      </c>
      <c r="AA928" s="20" t="e">
        <f>VLOOKUP($B928,'DATA PENGUKURAN GARDU'!$A:$BS,42,0)</f>
        <v>#N/A</v>
      </c>
      <c r="AB928" s="21" t="e">
        <f t="shared" si="488"/>
        <v>#N/A</v>
      </c>
      <c r="AC928" s="20" t="e">
        <f>VLOOKUP($B928,'DATA PENGUKURAN GARDU'!$A:$BS,44,0)</f>
        <v>#N/A</v>
      </c>
      <c r="AD928" s="21" t="e">
        <f t="shared" si="489"/>
        <v>#N/A</v>
      </c>
      <c r="AE928" s="20" t="e">
        <f>VLOOKUP($B928,'DATA PENGUKURAN GARDU'!$A:$BS,46,0)</f>
        <v>#N/A</v>
      </c>
      <c r="AF928" s="21" t="e">
        <f t="shared" si="490"/>
        <v>#N/A</v>
      </c>
      <c r="AG928" s="20" t="e">
        <f>VLOOKUP($B928,'DATA PENGUKURAN GARDU'!$A:$BS,46,0)</f>
        <v>#N/A</v>
      </c>
      <c r="AH928" s="20" t="e">
        <f>VLOOKUP($B928,'DATA PENGUKURAN GARDU'!$A:$BS,53,0)</f>
        <v>#N/A</v>
      </c>
      <c r="AI928" s="20" t="e">
        <f>VLOOKUP($B928,'DATA PENGUKURAN GARDU'!$A:$BS,54,0)</f>
        <v>#N/A</v>
      </c>
      <c r="AJ928" s="17" t="e">
        <f>VLOOKUP($C928,'DATA PENGUKURAN GARDU'!$A:$BS,42,0)</f>
        <v>#N/A</v>
      </c>
      <c r="AK928" s="23" t="e">
        <f t="shared" si="491"/>
        <v>#N/A</v>
      </c>
      <c r="AL928" s="17" t="e">
        <f>VLOOKUP($C928,'DATA PENGUKURAN GARDU'!$A:$BS,44,0)</f>
        <v>#N/A</v>
      </c>
      <c r="AM928" s="23" t="e">
        <f t="shared" si="492"/>
        <v>#N/A</v>
      </c>
      <c r="AN928" s="17" t="e">
        <f>VLOOKUP($C928,'DATA PENGUKURAN GARDU'!$A:$BS,46,0)</f>
        <v>#N/A</v>
      </c>
      <c r="AO928" s="23" t="e">
        <f t="shared" si="493"/>
        <v>#N/A</v>
      </c>
      <c r="AP928" s="17" t="e">
        <f>VLOOKUP($C928,'DATA PENGUKURAN GARDU'!$A:$BS,46,0)</f>
        <v>#N/A</v>
      </c>
      <c r="AQ928" s="17" t="e">
        <f>VLOOKUP($C928,'DATA PENGUKURAN GARDU'!$A:$BS,53,0)</f>
        <v>#N/A</v>
      </c>
      <c r="AR928" s="17" t="e">
        <f>VLOOKUP($C928,'DATA PENGUKURAN GARDU'!$A:$BS,54,0)</f>
        <v>#N/A</v>
      </c>
      <c r="AS928" s="20" t="e">
        <f>VLOOKUP($D928,'DATA PENGUKURAN GARDU'!$A:$BS,42,0)</f>
        <v>#N/A</v>
      </c>
      <c r="AT928" s="21" t="e">
        <f t="shared" si="494"/>
        <v>#N/A</v>
      </c>
      <c r="AU928" s="20" t="e">
        <f>VLOOKUP($D928,'DATA PENGUKURAN GARDU'!$A:$BS,44,0)</f>
        <v>#N/A</v>
      </c>
      <c r="AV928" s="21" t="e">
        <f t="shared" si="495"/>
        <v>#N/A</v>
      </c>
      <c r="AW928" s="20" t="e">
        <f>VLOOKUP($D928,'DATA PENGUKURAN GARDU'!$A:$BS,46,0)</f>
        <v>#N/A</v>
      </c>
      <c r="AX928" s="21" t="e">
        <f t="shared" si="496"/>
        <v>#N/A</v>
      </c>
      <c r="AY928" s="20" t="e">
        <f>VLOOKUP($D928,'DATA PENGUKURAN GARDU'!$A:$BS,46,0)</f>
        <v>#N/A</v>
      </c>
      <c r="AZ928" s="20" t="e">
        <f>VLOOKUP($D928,'DATA PENGUKURAN GARDU'!$A:$BS,53,0)</f>
        <v>#N/A</v>
      </c>
      <c r="BA928" s="20" t="e">
        <f>VLOOKUP($D928,'DATA PENGUKURAN GARDU'!$A:$BS,54,0)</f>
        <v>#N/A</v>
      </c>
      <c r="BB928" s="17" t="e">
        <f>VLOOKUP($E928,'DATA PENGUKURAN GARDU'!$A:$BS,42,0)</f>
        <v>#N/A</v>
      </c>
      <c r="BC928" s="23" t="e">
        <f t="shared" si="497"/>
        <v>#N/A</v>
      </c>
      <c r="BD928" s="17" t="e">
        <f>VLOOKUP($E928,'DATA PENGUKURAN GARDU'!$A:$BS,44,0)</f>
        <v>#N/A</v>
      </c>
      <c r="BE928" s="23" t="e">
        <f t="shared" si="498"/>
        <v>#N/A</v>
      </c>
      <c r="BF928" s="17" t="e">
        <f>VLOOKUP($E928,'DATA PENGUKURAN GARDU'!$A:$BS,46,0)</f>
        <v>#N/A</v>
      </c>
      <c r="BG928" s="23" t="e">
        <f t="shared" si="499"/>
        <v>#N/A</v>
      </c>
      <c r="BH928" s="17" t="e">
        <f>VLOOKUP($E928,'DATA PENGUKURAN GARDU'!$A:$BS,46,0)</f>
        <v>#N/A</v>
      </c>
      <c r="BI928" s="17" t="e">
        <f>VLOOKUP($E928,'DATA PENGUKURAN GARDU'!$A:$BS,53,0)</f>
        <v>#N/A</v>
      </c>
      <c r="BJ928" s="17" t="e">
        <f>VLOOKUP($E928,'DATA PENGUKURAN GARDU'!$A:$BS,54,0)</f>
        <v>#N/A</v>
      </c>
      <c r="BK928" s="20" t="e">
        <f t="shared" si="477"/>
        <v>#N/A</v>
      </c>
      <c r="BL928" s="20" t="e">
        <f t="shared" si="478"/>
        <v>#N/A</v>
      </c>
      <c r="BM928" s="20" t="e">
        <f t="shared" si="479"/>
        <v>#N/A</v>
      </c>
      <c r="BN928" s="25" t="e">
        <f t="shared" si="480"/>
        <v>#N/A</v>
      </c>
      <c r="BO928" s="26" t="str">
        <f t="shared" si="481"/>
        <v>0</v>
      </c>
      <c r="BP928" s="21" t="e">
        <f t="shared" si="482"/>
        <v>#VALUE!</v>
      </c>
      <c r="BQ928" s="20" t="e">
        <f t="shared" si="483"/>
        <v>#N/A</v>
      </c>
      <c r="BR928" s="20" t="e">
        <v>#N/A</v>
      </c>
      <c r="BS928" s="9" t="e">
        <v>#N/A</v>
      </c>
      <c r="BT928" s="2" t="e">
        <f t="shared" si="484"/>
        <v>#VALUE!</v>
      </c>
      <c r="BU928" s="2" t="e">
        <f t="shared" si="467"/>
        <v>#N/A</v>
      </c>
      <c r="BV928" s="2" t="e">
        <f t="shared" si="468"/>
        <v>#N/A</v>
      </c>
    </row>
    <row r="929" s="2" customFormat="1" ht="22.95" customHeight="1" spans="1:74">
      <c r="A929" s="9" t="str">
        <f t="shared" si="469"/>
        <v>K-198Induk</v>
      </c>
      <c r="B929" s="9" t="str">
        <f t="shared" si="470"/>
        <v>K-198jurusan 1</v>
      </c>
      <c r="C929" s="9" t="str">
        <f t="shared" si="471"/>
        <v>K-198jurusan 2</v>
      </c>
      <c r="D929" s="9" t="str">
        <f t="shared" si="472"/>
        <v>K-198jurusan 3</v>
      </c>
      <c r="E929" s="9" t="str">
        <f t="shared" si="473"/>
        <v>K-198jurusan 4</v>
      </c>
      <c r="F929" s="10" t="s">
        <v>462</v>
      </c>
      <c r="G929" s="10" t="s">
        <v>132</v>
      </c>
      <c r="H929" s="10" t="s">
        <v>1137</v>
      </c>
      <c r="I929" s="10" t="s">
        <v>11934</v>
      </c>
      <c r="J929" s="10" t="s">
        <v>11935</v>
      </c>
      <c r="K929" s="10" t="s">
        <v>7465</v>
      </c>
      <c r="L929" s="10"/>
      <c r="M929" s="10"/>
      <c r="N929" s="14">
        <f t="shared" si="474"/>
        <v>0</v>
      </c>
      <c r="O929" s="15" t="e">
        <f t="shared" si="475"/>
        <v>#VALUE!</v>
      </c>
      <c r="P929" s="15" t="e">
        <f t="shared" si="476"/>
        <v>#VALUE!</v>
      </c>
      <c r="Q929" s="17" t="e">
        <f>VLOOKUP($A929,'DATA PENGUKURAN GARDU'!$A:$BS,42,0)</f>
        <v>#N/A</v>
      </c>
      <c r="R929" s="18" t="e">
        <f t="shared" si="485"/>
        <v>#N/A</v>
      </c>
      <c r="S929" s="17" t="e">
        <f>VLOOKUP($A929,'DATA PENGUKURAN GARDU'!$A:$BS,44,0)</f>
        <v>#N/A</v>
      </c>
      <c r="T929" s="18" t="e">
        <f t="shared" si="486"/>
        <v>#N/A</v>
      </c>
      <c r="U929" s="17" t="e">
        <f>VLOOKUP($A929,'DATA PENGUKURAN GARDU'!$A:$BS,46,0)</f>
        <v>#N/A</v>
      </c>
      <c r="V929" s="18" t="e">
        <f t="shared" si="487"/>
        <v>#N/A</v>
      </c>
      <c r="W929" s="17" t="e">
        <f>VLOOKUP($A929,'DATA PENGUKURAN GARDU'!$A:$BS,48,0)</f>
        <v>#N/A</v>
      </c>
      <c r="X929" s="17" t="e">
        <f>VLOOKUP($A929,'DATA PENGUKURAN GARDU'!$A:$BS,53,0)</f>
        <v>#N/A</v>
      </c>
      <c r="Y929" s="17" t="e">
        <f>VLOOKUP($A929,'DATA PENGUKURAN GARDU'!$A:$BS,54,0)</f>
        <v>#N/A</v>
      </c>
      <c r="Z929" s="17" t="e">
        <f>VLOOKUP($A929,'DATA PENGUKURAN GARDU'!$A:$BS,55,0)</f>
        <v>#N/A</v>
      </c>
      <c r="AA929" s="20" t="e">
        <f>VLOOKUP($B929,'DATA PENGUKURAN GARDU'!$A:$BS,42,0)</f>
        <v>#N/A</v>
      </c>
      <c r="AB929" s="21" t="e">
        <f t="shared" si="488"/>
        <v>#N/A</v>
      </c>
      <c r="AC929" s="20" t="e">
        <f>VLOOKUP($B929,'DATA PENGUKURAN GARDU'!$A:$BS,44,0)</f>
        <v>#N/A</v>
      </c>
      <c r="AD929" s="21" t="e">
        <f t="shared" si="489"/>
        <v>#N/A</v>
      </c>
      <c r="AE929" s="20" t="e">
        <f>VLOOKUP($B929,'DATA PENGUKURAN GARDU'!$A:$BS,46,0)</f>
        <v>#N/A</v>
      </c>
      <c r="AF929" s="21" t="e">
        <f t="shared" si="490"/>
        <v>#N/A</v>
      </c>
      <c r="AG929" s="20" t="e">
        <f>VLOOKUP($B929,'DATA PENGUKURAN GARDU'!$A:$BS,46,0)</f>
        <v>#N/A</v>
      </c>
      <c r="AH929" s="20" t="e">
        <f>VLOOKUP($B929,'DATA PENGUKURAN GARDU'!$A:$BS,53,0)</f>
        <v>#N/A</v>
      </c>
      <c r="AI929" s="20" t="e">
        <f>VLOOKUP($B929,'DATA PENGUKURAN GARDU'!$A:$BS,54,0)</f>
        <v>#N/A</v>
      </c>
      <c r="AJ929" s="17" t="e">
        <f>VLOOKUP($C929,'DATA PENGUKURAN GARDU'!$A:$BS,42,0)</f>
        <v>#N/A</v>
      </c>
      <c r="AK929" s="23" t="e">
        <f t="shared" si="491"/>
        <v>#N/A</v>
      </c>
      <c r="AL929" s="17" t="e">
        <f>VLOOKUP($C929,'DATA PENGUKURAN GARDU'!$A:$BS,44,0)</f>
        <v>#N/A</v>
      </c>
      <c r="AM929" s="23" t="e">
        <f t="shared" si="492"/>
        <v>#N/A</v>
      </c>
      <c r="AN929" s="17" t="e">
        <f>VLOOKUP($C929,'DATA PENGUKURAN GARDU'!$A:$BS,46,0)</f>
        <v>#N/A</v>
      </c>
      <c r="AO929" s="23" t="e">
        <f t="shared" si="493"/>
        <v>#N/A</v>
      </c>
      <c r="AP929" s="17" t="e">
        <f>VLOOKUP($C929,'DATA PENGUKURAN GARDU'!$A:$BS,46,0)</f>
        <v>#N/A</v>
      </c>
      <c r="AQ929" s="17" t="e">
        <f>VLOOKUP($C929,'DATA PENGUKURAN GARDU'!$A:$BS,53,0)</f>
        <v>#N/A</v>
      </c>
      <c r="AR929" s="17" t="e">
        <f>VLOOKUP($C929,'DATA PENGUKURAN GARDU'!$A:$BS,54,0)</f>
        <v>#N/A</v>
      </c>
      <c r="AS929" s="20" t="e">
        <f>VLOOKUP($D929,'DATA PENGUKURAN GARDU'!$A:$BS,42,0)</f>
        <v>#N/A</v>
      </c>
      <c r="AT929" s="21" t="e">
        <f t="shared" si="494"/>
        <v>#N/A</v>
      </c>
      <c r="AU929" s="20" t="e">
        <f>VLOOKUP($D929,'DATA PENGUKURAN GARDU'!$A:$BS,44,0)</f>
        <v>#N/A</v>
      </c>
      <c r="AV929" s="21" t="e">
        <f t="shared" si="495"/>
        <v>#N/A</v>
      </c>
      <c r="AW929" s="20" t="e">
        <f>VLOOKUP($D929,'DATA PENGUKURAN GARDU'!$A:$BS,46,0)</f>
        <v>#N/A</v>
      </c>
      <c r="AX929" s="21" t="e">
        <f t="shared" si="496"/>
        <v>#N/A</v>
      </c>
      <c r="AY929" s="20" t="e">
        <f>VLOOKUP($D929,'DATA PENGUKURAN GARDU'!$A:$BS,46,0)</f>
        <v>#N/A</v>
      </c>
      <c r="AZ929" s="20" t="e">
        <f>VLOOKUP($D929,'DATA PENGUKURAN GARDU'!$A:$BS,53,0)</f>
        <v>#N/A</v>
      </c>
      <c r="BA929" s="20" t="e">
        <f>VLOOKUP($D929,'DATA PENGUKURAN GARDU'!$A:$BS,54,0)</f>
        <v>#N/A</v>
      </c>
      <c r="BB929" s="17" t="e">
        <f>VLOOKUP($E929,'DATA PENGUKURAN GARDU'!$A:$BS,42,0)</f>
        <v>#N/A</v>
      </c>
      <c r="BC929" s="23" t="e">
        <f t="shared" si="497"/>
        <v>#N/A</v>
      </c>
      <c r="BD929" s="17" t="e">
        <f>VLOOKUP($E929,'DATA PENGUKURAN GARDU'!$A:$BS,44,0)</f>
        <v>#N/A</v>
      </c>
      <c r="BE929" s="23" t="e">
        <f t="shared" si="498"/>
        <v>#N/A</v>
      </c>
      <c r="BF929" s="17" t="e">
        <f>VLOOKUP($E929,'DATA PENGUKURAN GARDU'!$A:$BS,46,0)</f>
        <v>#N/A</v>
      </c>
      <c r="BG929" s="23" t="e">
        <f t="shared" si="499"/>
        <v>#N/A</v>
      </c>
      <c r="BH929" s="17" t="e">
        <f>VLOOKUP($E929,'DATA PENGUKURAN GARDU'!$A:$BS,46,0)</f>
        <v>#N/A</v>
      </c>
      <c r="BI929" s="17" t="e">
        <f>VLOOKUP($E929,'DATA PENGUKURAN GARDU'!$A:$BS,53,0)</f>
        <v>#N/A</v>
      </c>
      <c r="BJ929" s="17" t="e">
        <f>VLOOKUP($E929,'DATA PENGUKURAN GARDU'!$A:$BS,54,0)</f>
        <v>#N/A</v>
      </c>
      <c r="BK929" s="20" t="e">
        <f t="shared" si="477"/>
        <v>#N/A</v>
      </c>
      <c r="BL929" s="20" t="e">
        <f t="shared" si="478"/>
        <v>#N/A</v>
      </c>
      <c r="BM929" s="20" t="e">
        <f t="shared" si="479"/>
        <v>#N/A</v>
      </c>
      <c r="BN929" s="25" t="e">
        <f t="shared" si="480"/>
        <v>#N/A</v>
      </c>
      <c r="BO929" s="26" t="str">
        <f t="shared" si="481"/>
        <v>0</v>
      </c>
      <c r="BP929" s="21" t="e">
        <f t="shared" si="482"/>
        <v>#VALUE!</v>
      </c>
      <c r="BQ929" s="20" t="e">
        <f t="shared" si="483"/>
        <v>#N/A</v>
      </c>
      <c r="BR929" s="20" t="e">
        <v>#N/A</v>
      </c>
      <c r="BS929" s="9" t="e">
        <v>#N/A</v>
      </c>
      <c r="BT929" s="2" t="e">
        <f t="shared" si="484"/>
        <v>#VALUE!</v>
      </c>
      <c r="BU929" s="2" t="e">
        <f t="shared" si="467"/>
        <v>#N/A</v>
      </c>
      <c r="BV929" s="2" t="e">
        <f t="shared" si="468"/>
        <v>#N/A</v>
      </c>
    </row>
    <row r="930" s="2" customFormat="1" ht="22.95" customHeight="1" spans="1:74">
      <c r="A930" s="9" t="str">
        <f t="shared" si="469"/>
        <v>BB 013Induk</v>
      </c>
      <c r="B930" s="9" t="str">
        <f t="shared" si="470"/>
        <v>BB 013jurusan 1</v>
      </c>
      <c r="C930" s="9" t="str">
        <f t="shared" si="471"/>
        <v>BB 013jurusan 2</v>
      </c>
      <c r="D930" s="9" t="str">
        <f t="shared" si="472"/>
        <v>BB 013jurusan 3</v>
      </c>
      <c r="E930" s="9" t="str">
        <f t="shared" si="473"/>
        <v>BB 013jurusan 4</v>
      </c>
      <c r="F930" s="10" t="s">
        <v>588</v>
      </c>
      <c r="G930" s="10" t="s">
        <v>131</v>
      </c>
      <c r="H930" s="10" t="s">
        <v>1138</v>
      </c>
      <c r="I930" s="10" t="s">
        <v>11936</v>
      </c>
      <c r="J930" s="10" t="s">
        <v>11937</v>
      </c>
      <c r="K930" s="10" t="s">
        <v>7465</v>
      </c>
      <c r="L930" s="10"/>
      <c r="M930" s="10"/>
      <c r="N930" s="14">
        <f t="shared" si="474"/>
        <v>0</v>
      </c>
      <c r="O930" s="15" t="e">
        <f t="shared" si="475"/>
        <v>#VALUE!</v>
      </c>
      <c r="P930" s="15" t="e">
        <f t="shared" si="476"/>
        <v>#VALUE!</v>
      </c>
      <c r="Q930" s="17" t="e">
        <f>VLOOKUP($A930,'DATA PENGUKURAN GARDU'!$A:$BS,42,0)</f>
        <v>#N/A</v>
      </c>
      <c r="R930" s="18" t="e">
        <f t="shared" si="485"/>
        <v>#N/A</v>
      </c>
      <c r="S930" s="17" t="e">
        <f>VLOOKUP($A930,'DATA PENGUKURAN GARDU'!$A:$BS,44,0)</f>
        <v>#N/A</v>
      </c>
      <c r="T930" s="18" t="e">
        <f t="shared" si="486"/>
        <v>#N/A</v>
      </c>
      <c r="U930" s="17" t="e">
        <f>VLOOKUP($A930,'DATA PENGUKURAN GARDU'!$A:$BS,46,0)</f>
        <v>#N/A</v>
      </c>
      <c r="V930" s="18" t="e">
        <f t="shared" si="487"/>
        <v>#N/A</v>
      </c>
      <c r="W930" s="17" t="e">
        <f>VLOOKUP($A930,'DATA PENGUKURAN GARDU'!$A:$BS,48,0)</f>
        <v>#N/A</v>
      </c>
      <c r="X930" s="17" t="e">
        <f>VLOOKUP($A930,'DATA PENGUKURAN GARDU'!$A:$BS,53,0)</f>
        <v>#N/A</v>
      </c>
      <c r="Y930" s="17" t="e">
        <f>VLOOKUP($A930,'DATA PENGUKURAN GARDU'!$A:$BS,54,0)</f>
        <v>#N/A</v>
      </c>
      <c r="Z930" s="17" t="e">
        <f>VLOOKUP($A930,'DATA PENGUKURAN GARDU'!$A:$BS,55,0)</f>
        <v>#N/A</v>
      </c>
      <c r="AA930" s="20" t="e">
        <f>VLOOKUP($B930,'DATA PENGUKURAN GARDU'!$A:$BS,42,0)</f>
        <v>#N/A</v>
      </c>
      <c r="AB930" s="21" t="e">
        <f t="shared" si="488"/>
        <v>#N/A</v>
      </c>
      <c r="AC930" s="20" t="e">
        <f>VLOOKUP($B930,'DATA PENGUKURAN GARDU'!$A:$BS,44,0)</f>
        <v>#N/A</v>
      </c>
      <c r="AD930" s="21" t="e">
        <f t="shared" si="489"/>
        <v>#N/A</v>
      </c>
      <c r="AE930" s="20" t="e">
        <f>VLOOKUP($B930,'DATA PENGUKURAN GARDU'!$A:$BS,46,0)</f>
        <v>#N/A</v>
      </c>
      <c r="AF930" s="21" t="e">
        <f t="shared" si="490"/>
        <v>#N/A</v>
      </c>
      <c r="AG930" s="20" t="e">
        <f>VLOOKUP($B930,'DATA PENGUKURAN GARDU'!$A:$BS,46,0)</f>
        <v>#N/A</v>
      </c>
      <c r="AH930" s="20" t="e">
        <f>VLOOKUP($B930,'DATA PENGUKURAN GARDU'!$A:$BS,53,0)</f>
        <v>#N/A</v>
      </c>
      <c r="AI930" s="20" t="e">
        <f>VLOOKUP($B930,'DATA PENGUKURAN GARDU'!$A:$BS,54,0)</f>
        <v>#N/A</v>
      </c>
      <c r="AJ930" s="17" t="e">
        <f>VLOOKUP($C930,'DATA PENGUKURAN GARDU'!$A:$BS,42,0)</f>
        <v>#N/A</v>
      </c>
      <c r="AK930" s="23" t="e">
        <f t="shared" si="491"/>
        <v>#N/A</v>
      </c>
      <c r="AL930" s="17" t="e">
        <f>VLOOKUP($C930,'DATA PENGUKURAN GARDU'!$A:$BS,44,0)</f>
        <v>#N/A</v>
      </c>
      <c r="AM930" s="23" t="e">
        <f t="shared" si="492"/>
        <v>#N/A</v>
      </c>
      <c r="AN930" s="17" t="e">
        <f>VLOOKUP($C930,'DATA PENGUKURAN GARDU'!$A:$BS,46,0)</f>
        <v>#N/A</v>
      </c>
      <c r="AO930" s="23" t="e">
        <f t="shared" si="493"/>
        <v>#N/A</v>
      </c>
      <c r="AP930" s="17" t="e">
        <f>VLOOKUP($C930,'DATA PENGUKURAN GARDU'!$A:$BS,46,0)</f>
        <v>#N/A</v>
      </c>
      <c r="AQ930" s="17" t="e">
        <f>VLOOKUP($C930,'DATA PENGUKURAN GARDU'!$A:$BS,53,0)</f>
        <v>#N/A</v>
      </c>
      <c r="AR930" s="17" t="e">
        <f>VLOOKUP($C930,'DATA PENGUKURAN GARDU'!$A:$BS,54,0)</f>
        <v>#N/A</v>
      </c>
      <c r="AS930" s="20" t="e">
        <f>VLOOKUP($D930,'DATA PENGUKURAN GARDU'!$A:$BS,42,0)</f>
        <v>#N/A</v>
      </c>
      <c r="AT930" s="21" t="e">
        <f t="shared" si="494"/>
        <v>#N/A</v>
      </c>
      <c r="AU930" s="20" t="e">
        <f>VLOOKUP($D930,'DATA PENGUKURAN GARDU'!$A:$BS,44,0)</f>
        <v>#N/A</v>
      </c>
      <c r="AV930" s="21" t="e">
        <f t="shared" si="495"/>
        <v>#N/A</v>
      </c>
      <c r="AW930" s="20" t="e">
        <f>VLOOKUP($D930,'DATA PENGUKURAN GARDU'!$A:$BS,46,0)</f>
        <v>#N/A</v>
      </c>
      <c r="AX930" s="21" t="e">
        <f t="shared" si="496"/>
        <v>#N/A</v>
      </c>
      <c r="AY930" s="20" t="e">
        <f>VLOOKUP($D930,'DATA PENGUKURAN GARDU'!$A:$BS,46,0)</f>
        <v>#N/A</v>
      </c>
      <c r="AZ930" s="20" t="e">
        <f>VLOOKUP($D930,'DATA PENGUKURAN GARDU'!$A:$BS,53,0)</f>
        <v>#N/A</v>
      </c>
      <c r="BA930" s="20" t="e">
        <f>VLOOKUP($D930,'DATA PENGUKURAN GARDU'!$A:$BS,54,0)</f>
        <v>#N/A</v>
      </c>
      <c r="BB930" s="17" t="e">
        <f>VLOOKUP($E930,'DATA PENGUKURAN GARDU'!$A:$BS,42,0)</f>
        <v>#N/A</v>
      </c>
      <c r="BC930" s="23" t="e">
        <f t="shared" si="497"/>
        <v>#N/A</v>
      </c>
      <c r="BD930" s="17" t="e">
        <f>VLOOKUP($E930,'DATA PENGUKURAN GARDU'!$A:$BS,44,0)</f>
        <v>#N/A</v>
      </c>
      <c r="BE930" s="23" t="e">
        <f t="shared" si="498"/>
        <v>#N/A</v>
      </c>
      <c r="BF930" s="17" t="e">
        <f>VLOOKUP($E930,'DATA PENGUKURAN GARDU'!$A:$BS,46,0)</f>
        <v>#N/A</v>
      </c>
      <c r="BG930" s="23" t="e">
        <f t="shared" si="499"/>
        <v>#N/A</v>
      </c>
      <c r="BH930" s="17" t="e">
        <f>VLOOKUP($E930,'DATA PENGUKURAN GARDU'!$A:$BS,46,0)</f>
        <v>#N/A</v>
      </c>
      <c r="BI930" s="17" t="e">
        <f>VLOOKUP($E930,'DATA PENGUKURAN GARDU'!$A:$BS,53,0)</f>
        <v>#N/A</v>
      </c>
      <c r="BJ930" s="17" t="e">
        <f>VLOOKUP($E930,'DATA PENGUKURAN GARDU'!$A:$BS,54,0)</f>
        <v>#N/A</v>
      </c>
      <c r="BK930" s="20" t="e">
        <f t="shared" si="477"/>
        <v>#N/A</v>
      </c>
      <c r="BL930" s="20" t="e">
        <f t="shared" si="478"/>
        <v>#N/A</v>
      </c>
      <c r="BM930" s="20" t="e">
        <f t="shared" si="479"/>
        <v>#N/A</v>
      </c>
      <c r="BN930" s="25" t="e">
        <f t="shared" si="480"/>
        <v>#N/A</v>
      </c>
      <c r="BO930" s="26" t="str">
        <f t="shared" si="481"/>
        <v>0</v>
      </c>
      <c r="BP930" s="21" t="e">
        <f t="shared" si="482"/>
        <v>#VALUE!</v>
      </c>
      <c r="BQ930" s="20" t="e">
        <f t="shared" si="483"/>
        <v>#N/A</v>
      </c>
      <c r="BR930" s="20" t="e">
        <v>#N/A</v>
      </c>
      <c r="BS930" s="9" t="e">
        <v>#N/A</v>
      </c>
      <c r="BT930" s="2" t="e">
        <f t="shared" si="484"/>
        <v>#VALUE!</v>
      </c>
      <c r="BU930" s="2" t="e">
        <f t="shared" si="467"/>
        <v>#N/A</v>
      </c>
      <c r="BV930" s="2" t="e">
        <f t="shared" si="468"/>
        <v>#N/A</v>
      </c>
    </row>
    <row r="931" s="2" customFormat="1" ht="22.95" customHeight="1" spans="1:74">
      <c r="A931" s="9" t="str">
        <f t="shared" si="469"/>
        <v>BB 018Induk</v>
      </c>
      <c r="B931" s="9" t="str">
        <f t="shared" si="470"/>
        <v>BB 018jurusan 1</v>
      </c>
      <c r="C931" s="9" t="str">
        <f t="shared" si="471"/>
        <v>BB 018jurusan 2</v>
      </c>
      <c r="D931" s="9" t="str">
        <f t="shared" si="472"/>
        <v>BB 018jurusan 3</v>
      </c>
      <c r="E931" s="9" t="str">
        <f t="shared" si="473"/>
        <v>BB 018jurusan 4</v>
      </c>
      <c r="F931" s="10" t="s">
        <v>1139</v>
      </c>
      <c r="G931" s="10" t="s">
        <v>131</v>
      </c>
      <c r="H931" s="10" t="s">
        <v>1140</v>
      </c>
      <c r="I931" s="10" t="s">
        <v>11938</v>
      </c>
      <c r="J931" s="10" t="s">
        <v>11939</v>
      </c>
      <c r="K931" s="10" t="s">
        <v>7465</v>
      </c>
      <c r="L931" s="10"/>
      <c r="M931" s="10"/>
      <c r="N931" s="14">
        <f t="shared" si="474"/>
        <v>0</v>
      </c>
      <c r="O931" s="15" t="e">
        <f t="shared" si="475"/>
        <v>#VALUE!</v>
      </c>
      <c r="P931" s="15" t="e">
        <f t="shared" si="476"/>
        <v>#VALUE!</v>
      </c>
      <c r="Q931" s="17" t="e">
        <f>VLOOKUP($A931,'DATA PENGUKURAN GARDU'!$A:$BS,42,0)</f>
        <v>#N/A</v>
      </c>
      <c r="R931" s="18" t="e">
        <f t="shared" si="485"/>
        <v>#N/A</v>
      </c>
      <c r="S931" s="17" t="e">
        <f>VLOOKUP($A931,'DATA PENGUKURAN GARDU'!$A:$BS,44,0)</f>
        <v>#N/A</v>
      </c>
      <c r="T931" s="18" t="e">
        <f t="shared" si="486"/>
        <v>#N/A</v>
      </c>
      <c r="U931" s="17" t="e">
        <f>VLOOKUP($A931,'DATA PENGUKURAN GARDU'!$A:$BS,46,0)</f>
        <v>#N/A</v>
      </c>
      <c r="V931" s="18" t="e">
        <f t="shared" si="487"/>
        <v>#N/A</v>
      </c>
      <c r="W931" s="17" t="e">
        <f>VLOOKUP($A931,'DATA PENGUKURAN GARDU'!$A:$BS,48,0)</f>
        <v>#N/A</v>
      </c>
      <c r="X931" s="17" t="e">
        <f>VLOOKUP($A931,'DATA PENGUKURAN GARDU'!$A:$BS,53,0)</f>
        <v>#N/A</v>
      </c>
      <c r="Y931" s="17" t="e">
        <f>VLOOKUP($A931,'DATA PENGUKURAN GARDU'!$A:$BS,54,0)</f>
        <v>#N/A</v>
      </c>
      <c r="Z931" s="17" t="e">
        <f>VLOOKUP($A931,'DATA PENGUKURAN GARDU'!$A:$BS,55,0)</f>
        <v>#N/A</v>
      </c>
      <c r="AA931" s="20" t="e">
        <f>VLOOKUP($B931,'DATA PENGUKURAN GARDU'!$A:$BS,42,0)</f>
        <v>#N/A</v>
      </c>
      <c r="AB931" s="21" t="e">
        <f t="shared" si="488"/>
        <v>#N/A</v>
      </c>
      <c r="AC931" s="20" t="e">
        <f>VLOOKUP($B931,'DATA PENGUKURAN GARDU'!$A:$BS,44,0)</f>
        <v>#N/A</v>
      </c>
      <c r="AD931" s="21" t="e">
        <f t="shared" si="489"/>
        <v>#N/A</v>
      </c>
      <c r="AE931" s="20" t="e">
        <f>VLOOKUP($B931,'DATA PENGUKURAN GARDU'!$A:$BS,46,0)</f>
        <v>#N/A</v>
      </c>
      <c r="AF931" s="21" t="e">
        <f t="shared" si="490"/>
        <v>#N/A</v>
      </c>
      <c r="AG931" s="20" t="e">
        <f>VLOOKUP($B931,'DATA PENGUKURAN GARDU'!$A:$BS,46,0)</f>
        <v>#N/A</v>
      </c>
      <c r="AH931" s="20" t="e">
        <f>VLOOKUP($B931,'DATA PENGUKURAN GARDU'!$A:$BS,53,0)</f>
        <v>#N/A</v>
      </c>
      <c r="AI931" s="20" t="e">
        <f>VLOOKUP($B931,'DATA PENGUKURAN GARDU'!$A:$BS,54,0)</f>
        <v>#N/A</v>
      </c>
      <c r="AJ931" s="17" t="e">
        <f>VLOOKUP($C931,'DATA PENGUKURAN GARDU'!$A:$BS,42,0)</f>
        <v>#N/A</v>
      </c>
      <c r="AK931" s="23" t="e">
        <f t="shared" si="491"/>
        <v>#N/A</v>
      </c>
      <c r="AL931" s="17" t="e">
        <f>VLOOKUP($C931,'DATA PENGUKURAN GARDU'!$A:$BS,44,0)</f>
        <v>#N/A</v>
      </c>
      <c r="AM931" s="23" t="e">
        <f t="shared" si="492"/>
        <v>#N/A</v>
      </c>
      <c r="AN931" s="17" t="e">
        <f>VLOOKUP($C931,'DATA PENGUKURAN GARDU'!$A:$BS,46,0)</f>
        <v>#N/A</v>
      </c>
      <c r="AO931" s="23" t="e">
        <f t="shared" si="493"/>
        <v>#N/A</v>
      </c>
      <c r="AP931" s="17" t="e">
        <f>VLOOKUP($C931,'DATA PENGUKURAN GARDU'!$A:$BS,46,0)</f>
        <v>#N/A</v>
      </c>
      <c r="AQ931" s="17" t="e">
        <f>VLOOKUP($C931,'DATA PENGUKURAN GARDU'!$A:$BS,53,0)</f>
        <v>#N/A</v>
      </c>
      <c r="AR931" s="17" t="e">
        <f>VLOOKUP($C931,'DATA PENGUKURAN GARDU'!$A:$BS,54,0)</f>
        <v>#N/A</v>
      </c>
      <c r="AS931" s="20" t="e">
        <f>VLOOKUP($D931,'DATA PENGUKURAN GARDU'!$A:$BS,42,0)</f>
        <v>#N/A</v>
      </c>
      <c r="AT931" s="21" t="e">
        <f t="shared" si="494"/>
        <v>#N/A</v>
      </c>
      <c r="AU931" s="20" t="e">
        <f>VLOOKUP($D931,'DATA PENGUKURAN GARDU'!$A:$BS,44,0)</f>
        <v>#N/A</v>
      </c>
      <c r="AV931" s="21" t="e">
        <f t="shared" si="495"/>
        <v>#N/A</v>
      </c>
      <c r="AW931" s="20" t="e">
        <f>VLOOKUP($D931,'DATA PENGUKURAN GARDU'!$A:$BS,46,0)</f>
        <v>#N/A</v>
      </c>
      <c r="AX931" s="21" t="e">
        <f t="shared" si="496"/>
        <v>#N/A</v>
      </c>
      <c r="AY931" s="20" t="e">
        <f>VLOOKUP($D931,'DATA PENGUKURAN GARDU'!$A:$BS,46,0)</f>
        <v>#N/A</v>
      </c>
      <c r="AZ931" s="20" t="e">
        <f>VLOOKUP($D931,'DATA PENGUKURAN GARDU'!$A:$BS,53,0)</f>
        <v>#N/A</v>
      </c>
      <c r="BA931" s="20" t="e">
        <f>VLOOKUP($D931,'DATA PENGUKURAN GARDU'!$A:$BS,54,0)</f>
        <v>#N/A</v>
      </c>
      <c r="BB931" s="17" t="e">
        <f>VLOOKUP($E931,'DATA PENGUKURAN GARDU'!$A:$BS,42,0)</f>
        <v>#N/A</v>
      </c>
      <c r="BC931" s="23" t="e">
        <f t="shared" si="497"/>
        <v>#N/A</v>
      </c>
      <c r="BD931" s="17" t="e">
        <f>VLOOKUP($E931,'DATA PENGUKURAN GARDU'!$A:$BS,44,0)</f>
        <v>#N/A</v>
      </c>
      <c r="BE931" s="23" t="e">
        <f t="shared" si="498"/>
        <v>#N/A</v>
      </c>
      <c r="BF931" s="17" t="e">
        <f>VLOOKUP($E931,'DATA PENGUKURAN GARDU'!$A:$BS,46,0)</f>
        <v>#N/A</v>
      </c>
      <c r="BG931" s="23" t="e">
        <f t="shared" si="499"/>
        <v>#N/A</v>
      </c>
      <c r="BH931" s="17" t="e">
        <f>VLOOKUP($E931,'DATA PENGUKURAN GARDU'!$A:$BS,46,0)</f>
        <v>#N/A</v>
      </c>
      <c r="BI931" s="17" t="e">
        <f>VLOOKUP($E931,'DATA PENGUKURAN GARDU'!$A:$BS,53,0)</f>
        <v>#N/A</v>
      </c>
      <c r="BJ931" s="17" t="e">
        <f>VLOOKUP($E931,'DATA PENGUKURAN GARDU'!$A:$BS,54,0)</f>
        <v>#N/A</v>
      </c>
      <c r="BK931" s="20" t="e">
        <f t="shared" si="477"/>
        <v>#N/A</v>
      </c>
      <c r="BL931" s="20" t="e">
        <f t="shared" si="478"/>
        <v>#N/A</v>
      </c>
      <c r="BM931" s="20" t="e">
        <f t="shared" si="479"/>
        <v>#N/A</v>
      </c>
      <c r="BN931" s="25" t="e">
        <f t="shared" si="480"/>
        <v>#N/A</v>
      </c>
      <c r="BO931" s="26" t="str">
        <f t="shared" si="481"/>
        <v>0</v>
      </c>
      <c r="BP931" s="21" t="e">
        <f t="shared" si="482"/>
        <v>#VALUE!</v>
      </c>
      <c r="BQ931" s="20" t="e">
        <f t="shared" si="483"/>
        <v>#N/A</v>
      </c>
      <c r="BR931" s="20" t="e">
        <v>#N/A</v>
      </c>
      <c r="BS931" s="9" t="e">
        <v>#N/A</v>
      </c>
      <c r="BT931" s="2" t="e">
        <f t="shared" si="484"/>
        <v>#VALUE!</v>
      </c>
      <c r="BU931" s="2" t="e">
        <f t="shared" si="467"/>
        <v>#N/A</v>
      </c>
      <c r="BV931" s="2" t="e">
        <f t="shared" si="468"/>
        <v>#N/A</v>
      </c>
    </row>
    <row r="932" s="2" customFormat="1" ht="22.95" customHeight="1" spans="1:74">
      <c r="A932" s="9" t="str">
        <f t="shared" si="469"/>
        <v>BB 019.1Induk</v>
      </c>
      <c r="B932" s="9" t="str">
        <f t="shared" si="470"/>
        <v>BB 019.1jurusan 1</v>
      </c>
      <c r="C932" s="9" t="str">
        <f t="shared" si="471"/>
        <v>BB 019.1jurusan 2</v>
      </c>
      <c r="D932" s="9" t="str">
        <f t="shared" si="472"/>
        <v>BB 019.1jurusan 3</v>
      </c>
      <c r="E932" s="9" t="str">
        <f t="shared" si="473"/>
        <v>BB 019.1jurusan 4</v>
      </c>
      <c r="F932" s="10" t="s">
        <v>751</v>
      </c>
      <c r="G932" s="10" t="s">
        <v>131</v>
      </c>
      <c r="H932" s="10" t="s">
        <v>1141</v>
      </c>
      <c r="I932" s="10" t="s">
        <v>11940</v>
      </c>
      <c r="J932" s="10" t="s">
        <v>11941</v>
      </c>
      <c r="K932" s="10" t="s">
        <v>7465</v>
      </c>
      <c r="L932" s="10"/>
      <c r="M932" s="10"/>
      <c r="N932" s="14">
        <f t="shared" si="474"/>
        <v>0</v>
      </c>
      <c r="O932" s="15" t="e">
        <f t="shared" si="475"/>
        <v>#VALUE!</v>
      </c>
      <c r="P932" s="15" t="e">
        <f t="shared" si="476"/>
        <v>#VALUE!</v>
      </c>
      <c r="Q932" s="17" t="e">
        <f>VLOOKUP($A932,'DATA PENGUKURAN GARDU'!$A:$BS,42,0)</f>
        <v>#N/A</v>
      </c>
      <c r="R932" s="18" t="e">
        <f t="shared" si="485"/>
        <v>#N/A</v>
      </c>
      <c r="S932" s="17" t="e">
        <f>VLOOKUP($A932,'DATA PENGUKURAN GARDU'!$A:$BS,44,0)</f>
        <v>#N/A</v>
      </c>
      <c r="T932" s="18" t="e">
        <f t="shared" si="486"/>
        <v>#N/A</v>
      </c>
      <c r="U932" s="17" t="e">
        <f>VLOOKUP($A932,'DATA PENGUKURAN GARDU'!$A:$BS,46,0)</f>
        <v>#N/A</v>
      </c>
      <c r="V932" s="18" t="e">
        <f t="shared" si="487"/>
        <v>#N/A</v>
      </c>
      <c r="W932" s="17" t="e">
        <f>VLOOKUP($A932,'DATA PENGUKURAN GARDU'!$A:$BS,48,0)</f>
        <v>#N/A</v>
      </c>
      <c r="X932" s="17" t="e">
        <f>VLOOKUP($A932,'DATA PENGUKURAN GARDU'!$A:$BS,53,0)</f>
        <v>#N/A</v>
      </c>
      <c r="Y932" s="17" t="e">
        <f>VLOOKUP($A932,'DATA PENGUKURAN GARDU'!$A:$BS,54,0)</f>
        <v>#N/A</v>
      </c>
      <c r="Z932" s="17" t="e">
        <f>VLOOKUP($A932,'DATA PENGUKURAN GARDU'!$A:$BS,55,0)</f>
        <v>#N/A</v>
      </c>
      <c r="AA932" s="20" t="e">
        <f>VLOOKUP($B932,'DATA PENGUKURAN GARDU'!$A:$BS,42,0)</f>
        <v>#N/A</v>
      </c>
      <c r="AB932" s="21" t="e">
        <f t="shared" si="488"/>
        <v>#N/A</v>
      </c>
      <c r="AC932" s="20" t="e">
        <f>VLOOKUP($B932,'DATA PENGUKURAN GARDU'!$A:$BS,44,0)</f>
        <v>#N/A</v>
      </c>
      <c r="AD932" s="21" t="e">
        <f t="shared" si="489"/>
        <v>#N/A</v>
      </c>
      <c r="AE932" s="20" t="e">
        <f>VLOOKUP($B932,'DATA PENGUKURAN GARDU'!$A:$BS,46,0)</f>
        <v>#N/A</v>
      </c>
      <c r="AF932" s="21" t="e">
        <f t="shared" si="490"/>
        <v>#N/A</v>
      </c>
      <c r="AG932" s="20" t="e">
        <f>VLOOKUP($B932,'DATA PENGUKURAN GARDU'!$A:$BS,46,0)</f>
        <v>#N/A</v>
      </c>
      <c r="AH932" s="20" t="e">
        <f>VLOOKUP($B932,'DATA PENGUKURAN GARDU'!$A:$BS,53,0)</f>
        <v>#N/A</v>
      </c>
      <c r="AI932" s="20" t="e">
        <f>VLOOKUP($B932,'DATA PENGUKURAN GARDU'!$A:$BS,54,0)</f>
        <v>#N/A</v>
      </c>
      <c r="AJ932" s="17" t="e">
        <f>VLOOKUP($C932,'DATA PENGUKURAN GARDU'!$A:$BS,42,0)</f>
        <v>#N/A</v>
      </c>
      <c r="AK932" s="23" t="e">
        <f t="shared" si="491"/>
        <v>#N/A</v>
      </c>
      <c r="AL932" s="17" t="e">
        <f>VLOOKUP($C932,'DATA PENGUKURAN GARDU'!$A:$BS,44,0)</f>
        <v>#N/A</v>
      </c>
      <c r="AM932" s="23" t="e">
        <f t="shared" si="492"/>
        <v>#N/A</v>
      </c>
      <c r="AN932" s="17" t="e">
        <f>VLOOKUP($C932,'DATA PENGUKURAN GARDU'!$A:$BS,46,0)</f>
        <v>#N/A</v>
      </c>
      <c r="AO932" s="23" t="e">
        <f t="shared" si="493"/>
        <v>#N/A</v>
      </c>
      <c r="AP932" s="17" t="e">
        <f>VLOOKUP($C932,'DATA PENGUKURAN GARDU'!$A:$BS,46,0)</f>
        <v>#N/A</v>
      </c>
      <c r="AQ932" s="17" t="e">
        <f>VLOOKUP($C932,'DATA PENGUKURAN GARDU'!$A:$BS,53,0)</f>
        <v>#N/A</v>
      </c>
      <c r="AR932" s="17" t="e">
        <f>VLOOKUP($C932,'DATA PENGUKURAN GARDU'!$A:$BS,54,0)</f>
        <v>#N/A</v>
      </c>
      <c r="AS932" s="20" t="e">
        <f>VLOOKUP($D932,'DATA PENGUKURAN GARDU'!$A:$BS,42,0)</f>
        <v>#N/A</v>
      </c>
      <c r="AT932" s="21" t="e">
        <f t="shared" si="494"/>
        <v>#N/A</v>
      </c>
      <c r="AU932" s="20" t="e">
        <f>VLOOKUP($D932,'DATA PENGUKURAN GARDU'!$A:$BS,44,0)</f>
        <v>#N/A</v>
      </c>
      <c r="AV932" s="21" t="e">
        <f t="shared" si="495"/>
        <v>#N/A</v>
      </c>
      <c r="AW932" s="20" t="e">
        <f>VLOOKUP($D932,'DATA PENGUKURAN GARDU'!$A:$BS,46,0)</f>
        <v>#N/A</v>
      </c>
      <c r="AX932" s="21" t="e">
        <f t="shared" si="496"/>
        <v>#N/A</v>
      </c>
      <c r="AY932" s="20" t="e">
        <f>VLOOKUP($D932,'DATA PENGUKURAN GARDU'!$A:$BS,46,0)</f>
        <v>#N/A</v>
      </c>
      <c r="AZ932" s="20" t="e">
        <f>VLOOKUP($D932,'DATA PENGUKURAN GARDU'!$A:$BS,53,0)</f>
        <v>#N/A</v>
      </c>
      <c r="BA932" s="20" t="e">
        <f>VLOOKUP($D932,'DATA PENGUKURAN GARDU'!$A:$BS,54,0)</f>
        <v>#N/A</v>
      </c>
      <c r="BB932" s="17" t="e">
        <f>VLOOKUP($E932,'DATA PENGUKURAN GARDU'!$A:$BS,42,0)</f>
        <v>#N/A</v>
      </c>
      <c r="BC932" s="23" t="e">
        <f t="shared" si="497"/>
        <v>#N/A</v>
      </c>
      <c r="BD932" s="17" t="e">
        <f>VLOOKUP($E932,'DATA PENGUKURAN GARDU'!$A:$BS,44,0)</f>
        <v>#N/A</v>
      </c>
      <c r="BE932" s="23" t="e">
        <f t="shared" si="498"/>
        <v>#N/A</v>
      </c>
      <c r="BF932" s="17" t="e">
        <f>VLOOKUP($E932,'DATA PENGUKURAN GARDU'!$A:$BS,46,0)</f>
        <v>#N/A</v>
      </c>
      <c r="BG932" s="23" t="e">
        <f t="shared" si="499"/>
        <v>#N/A</v>
      </c>
      <c r="BH932" s="17" t="e">
        <f>VLOOKUP($E932,'DATA PENGUKURAN GARDU'!$A:$BS,46,0)</f>
        <v>#N/A</v>
      </c>
      <c r="BI932" s="17" t="e">
        <f>VLOOKUP($E932,'DATA PENGUKURAN GARDU'!$A:$BS,53,0)</f>
        <v>#N/A</v>
      </c>
      <c r="BJ932" s="17" t="e">
        <f>VLOOKUP($E932,'DATA PENGUKURAN GARDU'!$A:$BS,54,0)</f>
        <v>#N/A</v>
      </c>
      <c r="BK932" s="20" t="e">
        <f t="shared" si="477"/>
        <v>#N/A</v>
      </c>
      <c r="BL932" s="20" t="e">
        <f t="shared" si="478"/>
        <v>#N/A</v>
      </c>
      <c r="BM932" s="20" t="e">
        <f t="shared" si="479"/>
        <v>#N/A</v>
      </c>
      <c r="BN932" s="25" t="e">
        <f t="shared" si="480"/>
        <v>#N/A</v>
      </c>
      <c r="BO932" s="26" t="str">
        <f t="shared" si="481"/>
        <v>0</v>
      </c>
      <c r="BP932" s="21" t="e">
        <f t="shared" si="482"/>
        <v>#VALUE!</v>
      </c>
      <c r="BQ932" s="20" t="e">
        <f t="shared" si="483"/>
        <v>#N/A</v>
      </c>
      <c r="BR932" s="20" t="e">
        <v>#N/A</v>
      </c>
      <c r="BS932" s="9" t="e">
        <v>#N/A</v>
      </c>
      <c r="BT932" s="2" t="e">
        <f t="shared" si="484"/>
        <v>#VALUE!</v>
      </c>
      <c r="BU932" s="2" t="e">
        <f t="shared" si="467"/>
        <v>#N/A</v>
      </c>
      <c r="BV932" s="2" t="e">
        <f t="shared" si="468"/>
        <v>#N/A</v>
      </c>
    </row>
    <row r="933" s="2" customFormat="1" ht="22.95" customHeight="1" spans="1:74">
      <c r="A933" s="9" t="str">
        <f t="shared" si="469"/>
        <v>BB 044Induk</v>
      </c>
      <c r="B933" s="9" t="str">
        <f t="shared" si="470"/>
        <v>BB 044jurusan 1</v>
      </c>
      <c r="C933" s="9" t="str">
        <f t="shared" si="471"/>
        <v>BB 044jurusan 2</v>
      </c>
      <c r="D933" s="9" t="str">
        <f t="shared" si="472"/>
        <v>BB 044jurusan 3</v>
      </c>
      <c r="E933" s="9" t="str">
        <f t="shared" si="473"/>
        <v>BB 044jurusan 4</v>
      </c>
      <c r="F933" s="10" t="s">
        <v>638</v>
      </c>
      <c r="G933" s="10" t="s">
        <v>4</v>
      </c>
      <c r="H933" s="10" t="s">
        <v>1142</v>
      </c>
      <c r="I933" s="10" t="s">
        <v>11942</v>
      </c>
      <c r="J933" s="10" t="s">
        <v>11943</v>
      </c>
      <c r="K933" s="10" t="s">
        <v>7465</v>
      </c>
      <c r="L933" s="10"/>
      <c r="M933" s="10"/>
      <c r="N933" s="14">
        <f t="shared" si="474"/>
        <v>0</v>
      </c>
      <c r="O933" s="15" t="e">
        <f t="shared" si="475"/>
        <v>#VALUE!</v>
      </c>
      <c r="P933" s="15" t="e">
        <f t="shared" si="476"/>
        <v>#VALUE!</v>
      </c>
      <c r="Q933" s="17" t="e">
        <f>VLOOKUP($A933,'DATA PENGUKURAN GARDU'!$A:$BS,42,0)</f>
        <v>#N/A</v>
      </c>
      <c r="R933" s="18" t="e">
        <f t="shared" si="485"/>
        <v>#N/A</v>
      </c>
      <c r="S933" s="17" t="e">
        <f>VLOOKUP($A933,'DATA PENGUKURAN GARDU'!$A:$BS,44,0)</f>
        <v>#N/A</v>
      </c>
      <c r="T933" s="18" t="e">
        <f t="shared" si="486"/>
        <v>#N/A</v>
      </c>
      <c r="U933" s="17" t="e">
        <f>VLOOKUP($A933,'DATA PENGUKURAN GARDU'!$A:$BS,46,0)</f>
        <v>#N/A</v>
      </c>
      <c r="V933" s="18" t="e">
        <f t="shared" si="487"/>
        <v>#N/A</v>
      </c>
      <c r="W933" s="17" t="e">
        <f>VLOOKUP($A933,'DATA PENGUKURAN GARDU'!$A:$BS,48,0)</f>
        <v>#N/A</v>
      </c>
      <c r="X933" s="17" t="e">
        <f>VLOOKUP($A933,'DATA PENGUKURAN GARDU'!$A:$BS,53,0)</f>
        <v>#N/A</v>
      </c>
      <c r="Y933" s="17" t="e">
        <f>VLOOKUP($A933,'DATA PENGUKURAN GARDU'!$A:$BS,54,0)</f>
        <v>#N/A</v>
      </c>
      <c r="Z933" s="17" t="e">
        <f>VLOOKUP($A933,'DATA PENGUKURAN GARDU'!$A:$BS,55,0)</f>
        <v>#N/A</v>
      </c>
      <c r="AA933" s="20" t="e">
        <f>VLOOKUP($B933,'DATA PENGUKURAN GARDU'!$A:$BS,42,0)</f>
        <v>#N/A</v>
      </c>
      <c r="AB933" s="21" t="e">
        <f t="shared" si="488"/>
        <v>#N/A</v>
      </c>
      <c r="AC933" s="20" t="e">
        <f>VLOOKUP($B933,'DATA PENGUKURAN GARDU'!$A:$BS,44,0)</f>
        <v>#N/A</v>
      </c>
      <c r="AD933" s="21" t="e">
        <f t="shared" si="489"/>
        <v>#N/A</v>
      </c>
      <c r="AE933" s="20" t="e">
        <f>VLOOKUP($B933,'DATA PENGUKURAN GARDU'!$A:$BS,46,0)</f>
        <v>#N/A</v>
      </c>
      <c r="AF933" s="21" t="e">
        <f t="shared" si="490"/>
        <v>#N/A</v>
      </c>
      <c r="AG933" s="20" t="e">
        <f>VLOOKUP($B933,'DATA PENGUKURAN GARDU'!$A:$BS,46,0)</f>
        <v>#N/A</v>
      </c>
      <c r="AH933" s="20" t="e">
        <f>VLOOKUP($B933,'DATA PENGUKURAN GARDU'!$A:$BS,53,0)</f>
        <v>#N/A</v>
      </c>
      <c r="AI933" s="20" t="e">
        <f>VLOOKUP($B933,'DATA PENGUKURAN GARDU'!$A:$BS,54,0)</f>
        <v>#N/A</v>
      </c>
      <c r="AJ933" s="17" t="e">
        <f>VLOOKUP($C933,'DATA PENGUKURAN GARDU'!$A:$BS,42,0)</f>
        <v>#N/A</v>
      </c>
      <c r="AK933" s="23" t="e">
        <f t="shared" si="491"/>
        <v>#N/A</v>
      </c>
      <c r="AL933" s="17" t="e">
        <f>VLOOKUP($C933,'DATA PENGUKURAN GARDU'!$A:$BS,44,0)</f>
        <v>#N/A</v>
      </c>
      <c r="AM933" s="23" t="e">
        <f t="shared" si="492"/>
        <v>#N/A</v>
      </c>
      <c r="AN933" s="17" t="e">
        <f>VLOOKUP($C933,'DATA PENGUKURAN GARDU'!$A:$BS,46,0)</f>
        <v>#N/A</v>
      </c>
      <c r="AO933" s="23" t="e">
        <f t="shared" si="493"/>
        <v>#N/A</v>
      </c>
      <c r="AP933" s="17" t="e">
        <f>VLOOKUP($C933,'DATA PENGUKURAN GARDU'!$A:$BS,46,0)</f>
        <v>#N/A</v>
      </c>
      <c r="AQ933" s="17" t="e">
        <f>VLOOKUP($C933,'DATA PENGUKURAN GARDU'!$A:$BS,53,0)</f>
        <v>#N/A</v>
      </c>
      <c r="AR933" s="17" t="e">
        <f>VLOOKUP($C933,'DATA PENGUKURAN GARDU'!$A:$BS,54,0)</f>
        <v>#N/A</v>
      </c>
      <c r="AS933" s="20" t="e">
        <f>VLOOKUP($D933,'DATA PENGUKURAN GARDU'!$A:$BS,42,0)</f>
        <v>#N/A</v>
      </c>
      <c r="AT933" s="21" t="e">
        <f t="shared" si="494"/>
        <v>#N/A</v>
      </c>
      <c r="AU933" s="20" t="e">
        <f>VLOOKUP($D933,'DATA PENGUKURAN GARDU'!$A:$BS,44,0)</f>
        <v>#N/A</v>
      </c>
      <c r="AV933" s="21" t="e">
        <f t="shared" si="495"/>
        <v>#N/A</v>
      </c>
      <c r="AW933" s="20" t="e">
        <f>VLOOKUP($D933,'DATA PENGUKURAN GARDU'!$A:$BS,46,0)</f>
        <v>#N/A</v>
      </c>
      <c r="AX933" s="21" t="e">
        <f t="shared" si="496"/>
        <v>#N/A</v>
      </c>
      <c r="AY933" s="20" t="e">
        <f>VLOOKUP($D933,'DATA PENGUKURAN GARDU'!$A:$BS,46,0)</f>
        <v>#N/A</v>
      </c>
      <c r="AZ933" s="20" t="e">
        <f>VLOOKUP($D933,'DATA PENGUKURAN GARDU'!$A:$BS,53,0)</f>
        <v>#N/A</v>
      </c>
      <c r="BA933" s="20" t="e">
        <f>VLOOKUP($D933,'DATA PENGUKURAN GARDU'!$A:$BS,54,0)</f>
        <v>#N/A</v>
      </c>
      <c r="BB933" s="17" t="e">
        <f>VLOOKUP($E933,'DATA PENGUKURAN GARDU'!$A:$BS,42,0)</f>
        <v>#N/A</v>
      </c>
      <c r="BC933" s="23" t="e">
        <f t="shared" si="497"/>
        <v>#N/A</v>
      </c>
      <c r="BD933" s="17" t="e">
        <f>VLOOKUP($E933,'DATA PENGUKURAN GARDU'!$A:$BS,44,0)</f>
        <v>#N/A</v>
      </c>
      <c r="BE933" s="23" t="e">
        <f t="shared" si="498"/>
        <v>#N/A</v>
      </c>
      <c r="BF933" s="17" t="e">
        <f>VLOOKUP($E933,'DATA PENGUKURAN GARDU'!$A:$BS,46,0)</f>
        <v>#N/A</v>
      </c>
      <c r="BG933" s="23" t="e">
        <f t="shared" si="499"/>
        <v>#N/A</v>
      </c>
      <c r="BH933" s="17" t="e">
        <f>VLOOKUP($E933,'DATA PENGUKURAN GARDU'!$A:$BS,46,0)</f>
        <v>#N/A</v>
      </c>
      <c r="BI933" s="17" t="e">
        <f>VLOOKUP($E933,'DATA PENGUKURAN GARDU'!$A:$BS,53,0)</f>
        <v>#N/A</v>
      </c>
      <c r="BJ933" s="17" t="e">
        <f>VLOOKUP($E933,'DATA PENGUKURAN GARDU'!$A:$BS,54,0)</f>
        <v>#N/A</v>
      </c>
      <c r="BK933" s="20" t="e">
        <f t="shared" si="477"/>
        <v>#N/A</v>
      </c>
      <c r="BL933" s="20" t="e">
        <f t="shared" si="478"/>
        <v>#N/A</v>
      </c>
      <c r="BM933" s="20" t="e">
        <f t="shared" si="479"/>
        <v>#N/A</v>
      </c>
      <c r="BN933" s="25" t="e">
        <f t="shared" si="480"/>
        <v>#N/A</v>
      </c>
      <c r="BO933" s="26" t="str">
        <f t="shared" si="481"/>
        <v>0</v>
      </c>
      <c r="BP933" s="21" t="e">
        <f t="shared" si="482"/>
        <v>#VALUE!</v>
      </c>
      <c r="BQ933" s="20" t="e">
        <f t="shared" si="483"/>
        <v>#N/A</v>
      </c>
      <c r="BR933" s="20" t="e">
        <v>#N/A</v>
      </c>
      <c r="BS933" s="9" t="e">
        <v>#N/A</v>
      </c>
      <c r="BT933" s="2" t="e">
        <f t="shared" si="484"/>
        <v>#VALUE!</v>
      </c>
      <c r="BU933" s="2" t="e">
        <f t="shared" si="467"/>
        <v>#N/A</v>
      </c>
      <c r="BV933" s="2" t="e">
        <f t="shared" si="468"/>
        <v>#N/A</v>
      </c>
    </row>
    <row r="934" s="2" customFormat="1" ht="22.95" customHeight="1" spans="1:74">
      <c r="A934" s="9" t="str">
        <f t="shared" si="469"/>
        <v>NP 025Induk</v>
      </c>
      <c r="B934" s="9" t="str">
        <f t="shared" si="470"/>
        <v>NP 025jurusan 1</v>
      </c>
      <c r="C934" s="9" t="str">
        <f t="shared" si="471"/>
        <v>NP 025jurusan 2</v>
      </c>
      <c r="D934" s="9" t="str">
        <f t="shared" si="472"/>
        <v>NP 025jurusan 3</v>
      </c>
      <c r="E934" s="9" t="str">
        <f t="shared" si="473"/>
        <v>NP 025jurusan 4</v>
      </c>
      <c r="F934" s="10" t="s">
        <v>497</v>
      </c>
      <c r="G934" s="10" t="s">
        <v>101</v>
      </c>
      <c r="H934" s="10" t="s">
        <v>1143</v>
      </c>
      <c r="I934" s="10" t="s">
        <v>11944</v>
      </c>
      <c r="J934" s="10" t="s">
        <v>11945</v>
      </c>
      <c r="K934" s="10" t="s">
        <v>7465</v>
      </c>
      <c r="L934" s="10"/>
      <c r="M934" s="10"/>
      <c r="N934" s="14">
        <f t="shared" si="474"/>
        <v>0</v>
      </c>
      <c r="O934" s="15" t="e">
        <f t="shared" si="475"/>
        <v>#VALUE!</v>
      </c>
      <c r="P934" s="15" t="e">
        <f t="shared" si="476"/>
        <v>#VALUE!</v>
      </c>
      <c r="Q934" s="17" t="e">
        <f>VLOOKUP($A934,'DATA PENGUKURAN GARDU'!$A:$BS,42,0)</f>
        <v>#N/A</v>
      </c>
      <c r="R934" s="18" t="e">
        <f t="shared" si="485"/>
        <v>#N/A</v>
      </c>
      <c r="S934" s="17" t="e">
        <f>VLOOKUP($A934,'DATA PENGUKURAN GARDU'!$A:$BS,44,0)</f>
        <v>#N/A</v>
      </c>
      <c r="T934" s="18" t="e">
        <f t="shared" si="486"/>
        <v>#N/A</v>
      </c>
      <c r="U934" s="17" t="e">
        <f>VLOOKUP($A934,'DATA PENGUKURAN GARDU'!$A:$BS,46,0)</f>
        <v>#N/A</v>
      </c>
      <c r="V934" s="18" t="e">
        <f t="shared" si="487"/>
        <v>#N/A</v>
      </c>
      <c r="W934" s="17" t="e">
        <f>VLOOKUP($A934,'DATA PENGUKURAN GARDU'!$A:$BS,48,0)</f>
        <v>#N/A</v>
      </c>
      <c r="X934" s="17" t="e">
        <f>VLOOKUP($A934,'DATA PENGUKURAN GARDU'!$A:$BS,53,0)</f>
        <v>#N/A</v>
      </c>
      <c r="Y934" s="17" t="e">
        <f>VLOOKUP($A934,'DATA PENGUKURAN GARDU'!$A:$BS,54,0)</f>
        <v>#N/A</v>
      </c>
      <c r="Z934" s="17" t="e">
        <f>VLOOKUP($A934,'DATA PENGUKURAN GARDU'!$A:$BS,55,0)</f>
        <v>#N/A</v>
      </c>
      <c r="AA934" s="20" t="e">
        <f>VLOOKUP($B934,'DATA PENGUKURAN GARDU'!$A:$BS,42,0)</f>
        <v>#N/A</v>
      </c>
      <c r="AB934" s="21" t="e">
        <f t="shared" si="488"/>
        <v>#N/A</v>
      </c>
      <c r="AC934" s="20" t="e">
        <f>VLOOKUP($B934,'DATA PENGUKURAN GARDU'!$A:$BS,44,0)</f>
        <v>#N/A</v>
      </c>
      <c r="AD934" s="21" t="e">
        <f t="shared" si="489"/>
        <v>#N/A</v>
      </c>
      <c r="AE934" s="20" t="e">
        <f>VLOOKUP($B934,'DATA PENGUKURAN GARDU'!$A:$BS,46,0)</f>
        <v>#N/A</v>
      </c>
      <c r="AF934" s="21" t="e">
        <f t="shared" si="490"/>
        <v>#N/A</v>
      </c>
      <c r="AG934" s="20" t="e">
        <f>VLOOKUP($B934,'DATA PENGUKURAN GARDU'!$A:$BS,46,0)</f>
        <v>#N/A</v>
      </c>
      <c r="AH934" s="20" t="e">
        <f>VLOOKUP($B934,'DATA PENGUKURAN GARDU'!$A:$BS,53,0)</f>
        <v>#N/A</v>
      </c>
      <c r="AI934" s="20" t="e">
        <f>VLOOKUP($B934,'DATA PENGUKURAN GARDU'!$A:$BS,54,0)</f>
        <v>#N/A</v>
      </c>
      <c r="AJ934" s="17" t="e">
        <f>VLOOKUP($C934,'DATA PENGUKURAN GARDU'!$A:$BS,42,0)</f>
        <v>#N/A</v>
      </c>
      <c r="AK934" s="23" t="e">
        <f t="shared" si="491"/>
        <v>#N/A</v>
      </c>
      <c r="AL934" s="17" t="e">
        <f>VLOOKUP($C934,'DATA PENGUKURAN GARDU'!$A:$BS,44,0)</f>
        <v>#N/A</v>
      </c>
      <c r="AM934" s="23" t="e">
        <f t="shared" si="492"/>
        <v>#N/A</v>
      </c>
      <c r="AN934" s="17" t="e">
        <f>VLOOKUP($C934,'DATA PENGUKURAN GARDU'!$A:$BS,46,0)</f>
        <v>#N/A</v>
      </c>
      <c r="AO934" s="23" t="e">
        <f t="shared" si="493"/>
        <v>#N/A</v>
      </c>
      <c r="AP934" s="17" t="e">
        <f>VLOOKUP($C934,'DATA PENGUKURAN GARDU'!$A:$BS,46,0)</f>
        <v>#N/A</v>
      </c>
      <c r="AQ934" s="17" t="e">
        <f>VLOOKUP($C934,'DATA PENGUKURAN GARDU'!$A:$BS,53,0)</f>
        <v>#N/A</v>
      </c>
      <c r="AR934" s="17" t="e">
        <f>VLOOKUP($C934,'DATA PENGUKURAN GARDU'!$A:$BS,54,0)</f>
        <v>#N/A</v>
      </c>
      <c r="AS934" s="20" t="e">
        <f>VLOOKUP($D934,'DATA PENGUKURAN GARDU'!$A:$BS,42,0)</f>
        <v>#N/A</v>
      </c>
      <c r="AT934" s="21" t="e">
        <f t="shared" si="494"/>
        <v>#N/A</v>
      </c>
      <c r="AU934" s="20" t="e">
        <f>VLOOKUP($D934,'DATA PENGUKURAN GARDU'!$A:$BS,44,0)</f>
        <v>#N/A</v>
      </c>
      <c r="AV934" s="21" t="e">
        <f t="shared" si="495"/>
        <v>#N/A</v>
      </c>
      <c r="AW934" s="20" t="e">
        <f>VLOOKUP($D934,'DATA PENGUKURAN GARDU'!$A:$BS,46,0)</f>
        <v>#N/A</v>
      </c>
      <c r="AX934" s="21" t="e">
        <f t="shared" si="496"/>
        <v>#N/A</v>
      </c>
      <c r="AY934" s="20" t="e">
        <f>VLOOKUP($D934,'DATA PENGUKURAN GARDU'!$A:$BS,46,0)</f>
        <v>#N/A</v>
      </c>
      <c r="AZ934" s="20" t="e">
        <f>VLOOKUP($D934,'DATA PENGUKURAN GARDU'!$A:$BS,53,0)</f>
        <v>#N/A</v>
      </c>
      <c r="BA934" s="20" t="e">
        <f>VLOOKUP($D934,'DATA PENGUKURAN GARDU'!$A:$BS,54,0)</f>
        <v>#N/A</v>
      </c>
      <c r="BB934" s="17" t="e">
        <f>VLOOKUP($E934,'DATA PENGUKURAN GARDU'!$A:$BS,42,0)</f>
        <v>#N/A</v>
      </c>
      <c r="BC934" s="23" t="e">
        <f t="shared" si="497"/>
        <v>#N/A</v>
      </c>
      <c r="BD934" s="17" t="e">
        <f>VLOOKUP($E934,'DATA PENGUKURAN GARDU'!$A:$BS,44,0)</f>
        <v>#N/A</v>
      </c>
      <c r="BE934" s="23" t="e">
        <f t="shared" si="498"/>
        <v>#N/A</v>
      </c>
      <c r="BF934" s="17" t="e">
        <f>VLOOKUP($E934,'DATA PENGUKURAN GARDU'!$A:$BS,46,0)</f>
        <v>#N/A</v>
      </c>
      <c r="BG934" s="23" t="e">
        <f t="shared" si="499"/>
        <v>#N/A</v>
      </c>
      <c r="BH934" s="17" t="e">
        <f>VLOOKUP($E934,'DATA PENGUKURAN GARDU'!$A:$BS,46,0)</f>
        <v>#N/A</v>
      </c>
      <c r="BI934" s="17" t="e">
        <f>VLOOKUP($E934,'DATA PENGUKURAN GARDU'!$A:$BS,53,0)</f>
        <v>#N/A</v>
      </c>
      <c r="BJ934" s="17" t="e">
        <f>VLOOKUP($E934,'DATA PENGUKURAN GARDU'!$A:$BS,54,0)</f>
        <v>#N/A</v>
      </c>
      <c r="BK934" s="20" t="e">
        <f t="shared" si="477"/>
        <v>#N/A</v>
      </c>
      <c r="BL934" s="20" t="e">
        <f t="shared" si="478"/>
        <v>#N/A</v>
      </c>
      <c r="BM934" s="20" t="e">
        <f t="shared" si="479"/>
        <v>#N/A</v>
      </c>
      <c r="BN934" s="25" t="e">
        <f t="shared" si="480"/>
        <v>#N/A</v>
      </c>
      <c r="BO934" s="26" t="str">
        <f t="shared" si="481"/>
        <v>0</v>
      </c>
      <c r="BP934" s="21" t="e">
        <f t="shared" si="482"/>
        <v>#VALUE!</v>
      </c>
      <c r="BQ934" s="20" t="e">
        <f t="shared" si="483"/>
        <v>#N/A</v>
      </c>
      <c r="BR934" s="20" t="e">
        <v>#N/A</v>
      </c>
      <c r="BS934" s="9" t="e">
        <v>#N/A</v>
      </c>
      <c r="BT934" s="2" t="e">
        <f t="shared" si="484"/>
        <v>#VALUE!</v>
      </c>
      <c r="BU934" s="2" t="e">
        <f t="shared" si="467"/>
        <v>#N/A</v>
      </c>
      <c r="BV934" s="2" t="e">
        <f t="shared" si="468"/>
        <v>#N/A</v>
      </c>
    </row>
    <row r="935" s="2" customFormat="1" ht="22.95" customHeight="1" spans="1:74">
      <c r="A935" s="9" t="str">
        <f t="shared" si="469"/>
        <v>N 004Induk</v>
      </c>
      <c r="B935" s="9" t="str">
        <f t="shared" si="470"/>
        <v>N 004jurusan 1</v>
      </c>
      <c r="C935" s="9" t="str">
        <f t="shared" si="471"/>
        <v>N 004jurusan 2</v>
      </c>
      <c r="D935" s="9" t="str">
        <f t="shared" si="472"/>
        <v>N 004jurusan 3</v>
      </c>
      <c r="E935" s="9" t="str">
        <f t="shared" si="473"/>
        <v>N 004jurusan 4</v>
      </c>
      <c r="F935" s="10" t="s">
        <v>226</v>
      </c>
      <c r="G935" s="10" t="s">
        <v>101</v>
      </c>
      <c r="H935" s="10" t="s">
        <v>1144</v>
      </c>
      <c r="I935" s="10" t="s">
        <v>11946</v>
      </c>
      <c r="J935" s="10" t="s">
        <v>11947</v>
      </c>
      <c r="K935" s="10" t="s">
        <v>7465</v>
      </c>
      <c r="L935" s="10"/>
      <c r="M935" s="10"/>
      <c r="N935" s="14">
        <f t="shared" si="474"/>
        <v>0</v>
      </c>
      <c r="O935" s="15" t="e">
        <f t="shared" si="475"/>
        <v>#VALUE!</v>
      </c>
      <c r="P935" s="15" t="e">
        <f t="shared" si="476"/>
        <v>#VALUE!</v>
      </c>
      <c r="Q935" s="17" t="e">
        <f>VLOOKUP($A935,'DATA PENGUKURAN GARDU'!$A:$BS,42,0)</f>
        <v>#N/A</v>
      </c>
      <c r="R935" s="18" t="e">
        <f t="shared" si="485"/>
        <v>#N/A</v>
      </c>
      <c r="S935" s="17" t="e">
        <f>VLOOKUP($A935,'DATA PENGUKURAN GARDU'!$A:$BS,44,0)</f>
        <v>#N/A</v>
      </c>
      <c r="T935" s="18" t="e">
        <f t="shared" si="486"/>
        <v>#N/A</v>
      </c>
      <c r="U935" s="17" t="e">
        <f>VLOOKUP($A935,'DATA PENGUKURAN GARDU'!$A:$BS,46,0)</f>
        <v>#N/A</v>
      </c>
      <c r="V935" s="18" t="e">
        <f t="shared" si="487"/>
        <v>#N/A</v>
      </c>
      <c r="W935" s="17" t="e">
        <f>VLOOKUP($A935,'DATA PENGUKURAN GARDU'!$A:$BS,48,0)</f>
        <v>#N/A</v>
      </c>
      <c r="X935" s="17" t="e">
        <f>VLOOKUP($A935,'DATA PENGUKURAN GARDU'!$A:$BS,53,0)</f>
        <v>#N/A</v>
      </c>
      <c r="Y935" s="17" t="e">
        <f>VLOOKUP($A935,'DATA PENGUKURAN GARDU'!$A:$BS,54,0)</f>
        <v>#N/A</v>
      </c>
      <c r="Z935" s="17" t="e">
        <f>VLOOKUP($A935,'DATA PENGUKURAN GARDU'!$A:$BS,55,0)</f>
        <v>#N/A</v>
      </c>
      <c r="AA935" s="20" t="e">
        <f>VLOOKUP($B935,'DATA PENGUKURAN GARDU'!$A:$BS,42,0)</f>
        <v>#N/A</v>
      </c>
      <c r="AB935" s="21" t="e">
        <f t="shared" si="488"/>
        <v>#N/A</v>
      </c>
      <c r="AC935" s="20" t="e">
        <f>VLOOKUP($B935,'DATA PENGUKURAN GARDU'!$A:$BS,44,0)</f>
        <v>#N/A</v>
      </c>
      <c r="AD935" s="21" t="e">
        <f t="shared" si="489"/>
        <v>#N/A</v>
      </c>
      <c r="AE935" s="20" t="e">
        <f>VLOOKUP($B935,'DATA PENGUKURAN GARDU'!$A:$BS,46,0)</f>
        <v>#N/A</v>
      </c>
      <c r="AF935" s="21" t="e">
        <f t="shared" si="490"/>
        <v>#N/A</v>
      </c>
      <c r="AG935" s="20" t="e">
        <f>VLOOKUP($B935,'DATA PENGUKURAN GARDU'!$A:$BS,46,0)</f>
        <v>#N/A</v>
      </c>
      <c r="AH935" s="20" t="e">
        <f>VLOOKUP($B935,'DATA PENGUKURAN GARDU'!$A:$BS,53,0)</f>
        <v>#N/A</v>
      </c>
      <c r="AI935" s="20" t="e">
        <f>VLOOKUP($B935,'DATA PENGUKURAN GARDU'!$A:$BS,54,0)</f>
        <v>#N/A</v>
      </c>
      <c r="AJ935" s="17" t="e">
        <f>VLOOKUP($C935,'DATA PENGUKURAN GARDU'!$A:$BS,42,0)</f>
        <v>#N/A</v>
      </c>
      <c r="AK935" s="23" t="e">
        <f t="shared" si="491"/>
        <v>#N/A</v>
      </c>
      <c r="AL935" s="17" t="e">
        <f>VLOOKUP($C935,'DATA PENGUKURAN GARDU'!$A:$BS,44,0)</f>
        <v>#N/A</v>
      </c>
      <c r="AM935" s="23" t="e">
        <f t="shared" si="492"/>
        <v>#N/A</v>
      </c>
      <c r="AN935" s="17" t="e">
        <f>VLOOKUP($C935,'DATA PENGUKURAN GARDU'!$A:$BS,46,0)</f>
        <v>#N/A</v>
      </c>
      <c r="AO935" s="23" t="e">
        <f t="shared" si="493"/>
        <v>#N/A</v>
      </c>
      <c r="AP935" s="17" t="e">
        <f>VLOOKUP($C935,'DATA PENGUKURAN GARDU'!$A:$BS,46,0)</f>
        <v>#N/A</v>
      </c>
      <c r="AQ935" s="17" t="e">
        <f>VLOOKUP($C935,'DATA PENGUKURAN GARDU'!$A:$BS,53,0)</f>
        <v>#N/A</v>
      </c>
      <c r="AR935" s="17" t="e">
        <f>VLOOKUP($C935,'DATA PENGUKURAN GARDU'!$A:$BS,54,0)</f>
        <v>#N/A</v>
      </c>
      <c r="AS935" s="20" t="e">
        <f>VLOOKUP($D935,'DATA PENGUKURAN GARDU'!$A:$BS,42,0)</f>
        <v>#N/A</v>
      </c>
      <c r="AT935" s="21" t="e">
        <f t="shared" si="494"/>
        <v>#N/A</v>
      </c>
      <c r="AU935" s="20" t="e">
        <f>VLOOKUP($D935,'DATA PENGUKURAN GARDU'!$A:$BS,44,0)</f>
        <v>#N/A</v>
      </c>
      <c r="AV935" s="21" t="e">
        <f t="shared" si="495"/>
        <v>#N/A</v>
      </c>
      <c r="AW935" s="20" t="e">
        <f>VLOOKUP($D935,'DATA PENGUKURAN GARDU'!$A:$BS,46,0)</f>
        <v>#N/A</v>
      </c>
      <c r="AX935" s="21" t="e">
        <f t="shared" si="496"/>
        <v>#N/A</v>
      </c>
      <c r="AY935" s="20" t="e">
        <f>VLOOKUP($D935,'DATA PENGUKURAN GARDU'!$A:$BS,46,0)</f>
        <v>#N/A</v>
      </c>
      <c r="AZ935" s="20" t="e">
        <f>VLOOKUP($D935,'DATA PENGUKURAN GARDU'!$A:$BS,53,0)</f>
        <v>#N/A</v>
      </c>
      <c r="BA935" s="20" t="e">
        <f>VLOOKUP($D935,'DATA PENGUKURAN GARDU'!$A:$BS,54,0)</f>
        <v>#N/A</v>
      </c>
      <c r="BB935" s="17" t="e">
        <f>VLOOKUP($E935,'DATA PENGUKURAN GARDU'!$A:$BS,42,0)</f>
        <v>#N/A</v>
      </c>
      <c r="BC935" s="23" t="e">
        <f t="shared" si="497"/>
        <v>#N/A</v>
      </c>
      <c r="BD935" s="17" t="e">
        <f>VLOOKUP($E935,'DATA PENGUKURAN GARDU'!$A:$BS,44,0)</f>
        <v>#N/A</v>
      </c>
      <c r="BE935" s="23" t="e">
        <f t="shared" si="498"/>
        <v>#N/A</v>
      </c>
      <c r="BF935" s="17" t="e">
        <f>VLOOKUP($E935,'DATA PENGUKURAN GARDU'!$A:$BS,46,0)</f>
        <v>#N/A</v>
      </c>
      <c r="BG935" s="23" t="e">
        <f t="shared" si="499"/>
        <v>#N/A</v>
      </c>
      <c r="BH935" s="17" t="e">
        <f>VLOOKUP($E935,'DATA PENGUKURAN GARDU'!$A:$BS,46,0)</f>
        <v>#N/A</v>
      </c>
      <c r="BI935" s="17" t="e">
        <f>VLOOKUP($E935,'DATA PENGUKURAN GARDU'!$A:$BS,53,0)</f>
        <v>#N/A</v>
      </c>
      <c r="BJ935" s="17" t="e">
        <f>VLOOKUP($E935,'DATA PENGUKURAN GARDU'!$A:$BS,54,0)</f>
        <v>#N/A</v>
      </c>
      <c r="BK935" s="20" t="e">
        <f t="shared" si="477"/>
        <v>#N/A</v>
      </c>
      <c r="BL935" s="20" t="e">
        <f t="shared" si="478"/>
        <v>#N/A</v>
      </c>
      <c r="BM935" s="20" t="e">
        <f t="shared" si="479"/>
        <v>#N/A</v>
      </c>
      <c r="BN935" s="25" t="e">
        <f t="shared" si="480"/>
        <v>#N/A</v>
      </c>
      <c r="BO935" s="26" t="str">
        <f t="shared" si="481"/>
        <v>0</v>
      </c>
      <c r="BP935" s="21" t="e">
        <f t="shared" si="482"/>
        <v>#VALUE!</v>
      </c>
      <c r="BQ935" s="20" t="e">
        <f t="shared" si="483"/>
        <v>#N/A</v>
      </c>
      <c r="BR935" s="20" t="e">
        <v>#N/A</v>
      </c>
      <c r="BS935" s="9" t="e">
        <v>#N/A</v>
      </c>
      <c r="BT935" s="2" t="e">
        <f t="shared" si="484"/>
        <v>#VALUE!</v>
      </c>
      <c r="BU935" s="2" t="e">
        <f t="shared" si="467"/>
        <v>#N/A</v>
      </c>
      <c r="BV935" s="2" t="e">
        <f t="shared" si="468"/>
        <v>#N/A</v>
      </c>
    </row>
    <row r="936" s="2" customFormat="1" ht="22.95" customHeight="1" spans="1:74">
      <c r="A936" s="9" t="str">
        <f t="shared" si="469"/>
        <v>N 006Induk</v>
      </c>
      <c r="B936" s="9" t="str">
        <f t="shared" si="470"/>
        <v>N 006jurusan 1</v>
      </c>
      <c r="C936" s="9" t="str">
        <f t="shared" si="471"/>
        <v>N 006jurusan 2</v>
      </c>
      <c r="D936" s="9" t="str">
        <f t="shared" si="472"/>
        <v>N 006jurusan 3</v>
      </c>
      <c r="E936" s="9" t="str">
        <f t="shared" si="473"/>
        <v>N 006jurusan 4</v>
      </c>
      <c r="F936" s="10" t="s">
        <v>226</v>
      </c>
      <c r="G936" s="10" t="s">
        <v>101</v>
      </c>
      <c r="H936" s="10" t="s">
        <v>1145</v>
      </c>
      <c r="I936" s="10" t="s">
        <v>11948</v>
      </c>
      <c r="J936" s="10" t="s">
        <v>11949</v>
      </c>
      <c r="K936" s="10" t="s">
        <v>7465</v>
      </c>
      <c r="L936" s="10"/>
      <c r="M936" s="10"/>
      <c r="N936" s="14">
        <f t="shared" si="474"/>
        <v>0</v>
      </c>
      <c r="O936" s="15" t="e">
        <f t="shared" si="475"/>
        <v>#VALUE!</v>
      </c>
      <c r="P936" s="15" t="e">
        <f t="shared" si="476"/>
        <v>#VALUE!</v>
      </c>
      <c r="Q936" s="17" t="e">
        <f>VLOOKUP($A936,'DATA PENGUKURAN GARDU'!$A:$BS,42,0)</f>
        <v>#N/A</v>
      </c>
      <c r="R936" s="18" t="e">
        <f t="shared" si="485"/>
        <v>#N/A</v>
      </c>
      <c r="S936" s="17" t="e">
        <f>VLOOKUP($A936,'DATA PENGUKURAN GARDU'!$A:$BS,44,0)</f>
        <v>#N/A</v>
      </c>
      <c r="T936" s="18" t="e">
        <f t="shared" si="486"/>
        <v>#N/A</v>
      </c>
      <c r="U936" s="17" t="e">
        <f>VLOOKUP($A936,'DATA PENGUKURAN GARDU'!$A:$BS,46,0)</f>
        <v>#N/A</v>
      </c>
      <c r="V936" s="18" t="e">
        <f t="shared" si="487"/>
        <v>#N/A</v>
      </c>
      <c r="W936" s="17" t="e">
        <f>VLOOKUP($A936,'DATA PENGUKURAN GARDU'!$A:$BS,48,0)</f>
        <v>#N/A</v>
      </c>
      <c r="X936" s="17" t="e">
        <f>VLOOKUP($A936,'DATA PENGUKURAN GARDU'!$A:$BS,53,0)</f>
        <v>#N/A</v>
      </c>
      <c r="Y936" s="17" t="e">
        <f>VLOOKUP($A936,'DATA PENGUKURAN GARDU'!$A:$BS,54,0)</f>
        <v>#N/A</v>
      </c>
      <c r="Z936" s="17" t="e">
        <f>VLOOKUP($A936,'DATA PENGUKURAN GARDU'!$A:$BS,55,0)</f>
        <v>#N/A</v>
      </c>
      <c r="AA936" s="20" t="e">
        <f>VLOOKUP($B936,'DATA PENGUKURAN GARDU'!$A:$BS,42,0)</f>
        <v>#N/A</v>
      </c>
      <c r="AB936" s="21" t="e">
        <f t="shared" si="488"/>
        <v>#N/A</v>
      </c>
      <c r="AC936" s="20" t="e">
        <f>VLOOKUP($B936,'DATA PENGUKURAN GARDU'!$A:$BS,44,0)</f>
        <v>#N/A</v>
      </c>
      <c r="AD936" s="21" t="e">
        <f t="shared" si="489"/>
        <v>#N/A</v>
      </c>
      <c r="AE936" s="20" t="e">
        <f>VLOOKUP($B936,'DATA PENGUKURAN GARDU'!$A:$BS,46,0)</f>
        <v>#N/A</v>
      </c>
      <c r="AF936" s="21" t="e">
        <f t="shared" si="490"/>
        <v>#N/A</v>
      </c>
      <c r="AG936" s="20" t="e">
        <f>VLOOKUP($B936,'DATA PENGUKURAN GARDU'!$A:$BS,46,0)</f>
        <v>#N/A</v>
      </c>
      <c r="AH936" s="20" t="e">
        <f>VLOOKUP($B936,'DATA PENGUKURAN GARDU'!$A:$BS,53,0)</f>
        <v>#N/A</v>
      </c>
      <c r="AI936" s="20" t="e">
        <f>VLOOKUP($B936,'DATA PENGUKURAN GARDU'!$A:$BS,54,0)</f>
        <v>#N/A</v>
      </c>
      <c r="AJ936" s="17" t="e">
        <f>VLOOKUP($C936,'DATA PENGUKURAN GARDU'!$A:$BS,42,0)</f>
        <v>#N/A</v>
      </c>
      <c r="AK936" s="23" t="e">
        <f t="shared" si="491"/>
        <v>#N/A</v>
      </c>
      <c r="AL936" s="17" t="e">
        <f>VLOOKUP($C936,'DATA PENGUKURAN GARDU'!$A:$BS,44,0)</f>
        <v>#N/A</v>
      </c>
      <c r="AM936" s="23" t="e">
        <f t="shared" si="492"/>
        <v>#N/A</v>
      </c>
      <c r="AN936" s="17" t="e">
        <f>VLOOKUP($C936,'DATA PENGUKURAN GARDU'!$A:$BS,46,0)</f>
        <v>#N/A</v>
      </c>
      <c r="AO936" s="23" t="e">
        <f t="shared" si="493"/>
        <v>#N/A</v>
      </c>
      <c r="AP936" s="17" t="e">
        <f>VLOOKUP($C936,'DATA PENGUKURAN GARDU'!$A:$BS,46,0)</f>
        <v>#N/A</v>
      </c>
      <c r="AQ936" s="17" t="e">
        <f>VLOOKUP($C936,'DATA PENGUKURAN GARDU'!$A:$BS,53,0)</f>
        <v>#N/A</v>
      </c>
      <c r="AR936" s="17" t="e">
        <f>VLOOKUP($C936,'DATA PENGUKURAN GARDU'!$A:$BS,54,0)</f>
        <v>#N/A</v>
      </c>
      <c r="AS936" s="20" t="e">
        <f>VLOOKUP($D936,'DATA PENGUKURAN GARDU'!$A:$BS,42,0)</f>
        <v>#N/A</v>
      </c>
      <c r="AT936" s="21" t="e">
        <f t="shared" si="494"/>
        <v>#N/A</v>
      </c>
      <c r="AU936" s="20" t="e">
        <f>VLOOKUP($D936,'DATA PENGUKURAN GARDU'!$A:$BS,44,0)</f>
        <v>#N/A</v>
      </c>
      <c r="AV936" s="21" t="e">
        <f t="shared" si="495"/>
        <v>#N/A</v>
      </c>
      <c r="AW936" s="20" t="e">
        <f>VLOOKUP($D936,'DATA PENGUKURAN GARDU'!$A:$BS,46,0)</f>
        <v>#N/A</v>
      </c>
      <c r="AX936" s="21" t="e">
        <f t="shared" si="496"/>
        <v>#N/A</v>
      </c>
      <c r="AY936" s="20" t="e">
        <f>VLOOKUP($D936,'DATA PENGUKURAN GARDU'!$A:$BS,46,0)</f>
        <v>#N/A</v>
      </c>
      <c r="AZ936" s="20" t="e">
        <f>VLOOKUP($D936,'DATA PENGUKURAN GARDU'!$A:$BS,53,0)</f>
        <v>#N/A</v>
      </c>
      <c r="BA936" s="20" t="e">
        <f>VLOOKUP($D936,'DATA PENGUKURAN GARDU'!$A:$BS,54,0)</f>
        <v>#N/A</v>
      </c>
      <c r="BB936" s="17" t="e">
        <f>VLOOKUP($E936,'DATA PENGUKURAN GARDU'!$A:$BS,42,0)</f>
        <v>#N/A</v>
      </c>
      <c r="BC936" s="23" t="e">
        <f t="shared" si="497"/>
        <v>#N/A</v>
      </c>
      <c r="BD936" s="17" t="e">
        <f>VLOOKUP($E936,'DATA PENGUKURAN GARDU'!$A:$BS,44,0)</f>
        <v>#N/A</v>
      </c>
      <c r="BE936" s="23" t="e">
        <f t="shared" si="498"/>
        <v>#N/A</v>
      </c>
      <c r="BF936" s="17" t="e">
        <f>VLOOKUP($E936,'DATA PENGUKURAN GARDU'!$A:$BS,46,0)</f>
        <v>#N/A</v>
      </c>
      <c r="BG936" s="23" t="e">
        <f t="shared" si="499"/>
        <v>#N/A</v>
      </c>
      <c r="BH936" s="17" t="e">
        <f>VLOOKUP($E936,'DATA PENGUKURAN GARDU'!$A:$BS,46,0)</f>
        <v>#N/A</v>
      </c>
      <c r="BI936" s="17" t="e">
        <f>VLOOKUP($E936,'DATA PENGUKURAN GARDU'!$A:$BS,53,0)</f>
        <v>#N/A</v>
      </c>
      <c r="BJ936" s="17" t="e">
        <f>VLOOKUP($E936,'DATA PENGUKURAN GARDU'!$A:$BS,54,0)</f>
        <v>#N/A</v>
      </c>
      <c r="BK936" s="20" t="e">
        <f t="shared" si="477"/>
        <v>#N/A</v>
      </c>
      <c r="BL936" s="20" t="e">
        <f t="shared" si="478"/>
        <v>#N/A</v>
      </c>
      <c r="BM936" s="20" t="e">
        <f t="shared" si="479"/>
        <v>#N/A</v>
      </c>
      <c r="BN936" s="25" t="e">
        <f t="shared" si="480"/>
        <v>#N/A</v>
      </c>
      <c r="BO936" s="26" t="str">
        <f t="shared" si="481"/>
        <v>0</v>
      </c>
      <c r="BP936" s="21" t="e">
        <f t="shared" si="482"/>
        <v>#VALUE!</v>
      </c>
      <c r="BQ936" s="20" t="e">
        <f t="shared" si="483"/>
        <v>#N/A</v>
      </c>
      <c r="BR936" s="20" t="e">
        <v>#N/A</v>
      </c>
      <c r="BS936" s="9" t="e">
        <v>#N/A</v>
      </c>
      <c r="BT936" s="2" t="e">
        <f t="shared" si="484"/>
        <v>#VALUE!</v>
      </c>
      <c r="BU936" s="2" t="e">
        <f t="shared" si="467"/>
        <v>#N/A</v>
      </c>
      <c r="BV936" s="2" t="e">
        <f t="shared" si="468"/>
        <v>#N/A</v>
      </c>
    </row>
    <row r="937" s="2" customFormat="1" ht="22.95" customHeight="1" spans="1:74">
      <c r="A937" s="9" t="str">
        <f t="shared" si="469"/>
        <v>N 009Induk</v>
      </c>
      <c r="B937" s="9" t="str">
        <f t="shared" si="470"/>
        <v>N 009jurusan 1</v>
      </c>
      <c r="C937" s="9" t="str">
        <f t="shared" si="471"/>
        <v>N 009jurusan 2</v>
      </c>
      <c r="D937" s="9" t="str">
        <f t="shared" si="472"/>
        <v>N 009jurusan 3</v>
      </c>
      <c r="E937" s="9" t="str">
        <f t="shared" si="473"/>
        <v>N 009jurusan 4</v>
      </c>
      <c r="F937" s="10" t="s">
        <v>226</v>
      </c>
      <c r="G937" s="10" t="s">
        <v>101</v>
      </c>
      <c r="H937" s="10" t="s">
        <v>1146</v>
      </c>
      <c r="I937" s="10" t="s">
        <v>11950</v>
      </c>
      <c r="J937" s="10" t="s">
        <v>11951</v>
      </c>
      <c r="K937" s="10" t="s">
        <v>7465</v>
      </c>
      <c r="L937" s="10"/>
      <c r="M937" s="10"/>
      <c r="N937" s="14">
        <f t="shared" si="474"/>
        <v>0</v>
      </c>
      <c r="O937" s="15" t="e">
        <f t="shared" si="475"/>
        <v>#VALUE!</v>
      </c>
      <c r="P937" s="15" t="e">
        <f t="shared" si="476"/>
        <v>#VALUE!</v>
      </c>
      <c r="Q937" s="17" t="e">
        <f>VLOOKUP($A937,'DATA PENGUKURAN GARDU'!$A:$BS,42,0)</f>
        <v>#N/A</v>
      </c>
      <c r="R937" s="18" t="e">
        <f t="shared" si="485"/>
        <v>#N/A</v>
      </c>
      <c r="S937" s="17" t="e">
        <f>VLOOKUP($A937,'DATA PENGUKURAN GARDU'!$A:$BS,44,0)</f>
        <v>#N/A</v>
      </c>
      <c r="T937" s="18" t="e">
        <f t="shared" si="486"/>
        <v>#N/A</v>
      </c>
      <c r="U937" s="17" t="e">
        <f>VLOOKUP($A937,'DATA PENGUKURAN GARDU'!$A:$BS,46,0)</f>
        <v>#N/A</v>
      </c>
      <c r="V937" s="18" t="e">
        <f t="shared" si="487"/>
        <v>#N/A</v>
      </c>
      <c r="W937" s="17" t="e">
        <f>VLOOKUP($A937,'DATA PENGUKURAN GARDU'!$A:$BS,48,0)</f>
        <v>#N/A</v>
      </c>
      <c r="X937" s="17" t="e">
        <f>VLOOKUP($A937,'DATA PENGUKURAN GARDU'!$A:$BS,53,0)</f>
        <v>#N/A</v>
      </c>
      <c r="Y937" s="17" t="e">
        <f>VLOOKUP($A937,'DATA PENGUKURAN GARDU'!$A:$BS,54,0)</f>
        <v>#N/A</v>
      </c>
      <c r="Z937" s="17" t="e">
        <f>VLOOKUP($A937,'DATA PENGUKURAN GARDU'!$A:$BS,55,0)</f>
        <v>#N/A</v>
      </c>
      <c r="AA937" s="20" t="e">
        <f>VLOOKUP($B937,'DATA PENGUKURAN GARDU'!$A:$BS,42,0)</f>
        <v>#N/A</v>
      </c>
      <c r="AB937" s="21" t="e">
        <f t="shared" si="488"/>
        <v>#N/A</v>
      </c>
      <c r="AC937" s="20" t="e">
        <f>VLOOKUP($B937,'DATA PENGUKURAN GARDU'!$A:$BS,44,0)</f>
        <v>#N/A</v>
      </c>
      <c r="AD937" s="21" t="e">
        <f t="shared" si="489"/>
        <v>#N/A</v>
      </c>
      <c r="AE937" s="20" t="e">
        <f>VLOOKUP($B937,'DATA PENGUKURAN GARDU'!$A:$BS,46,0)</f>
        <v>#N/A</v>
      </c>
      <c r="AF937" s="21" t="e">
        <f t="shared" si="490"/>
        <v>#N/A</v>
      </c>
      <c r="AG937" s="20" t="e">
        <f>VLOOKUP($B937,'DATA PENGUKURAN GARDU'!$A:$BS,46,0)</f>
        <v>#N/A</v>
      </c>
      <c r="AH937" s="20" t="e">
        <f>VLOOKUP($B937,'DATA PENGUKURAN GARDU'!$A:$BS,53,0)</f>
        <v>#N/A</v>
      </c>
      <c r="AI937" s="20" t="e">
        <f>VLOOKUP($B937,'DATA PENGUKURAN GARDU'!$A:$BS,54,0)</f>
        <v>#N/A</v>
      </c>
      <c r="AJ937" s="17" t="e">
        <f>VLOOKUP($C937,'DATA PENGUKURAN GARDU'!$A:$BS,42,0)</f>
        <v>#N/A</v>
      </c>
      <c r="AK937" s="23" t="e">
        <f t="shared" si="491"/>
        <v>#N/A</v>
      </c>
      <c r="AL937" s="17" t="e">
        <f>VLOOKUP($C937,'DATA PENGUKURAN GARDU'!$A:$BS,44,0)</f>
        <v>#N/A</v>
      </c>
      <c r="AM937" s="23" t="e">
        <f t="shared" si="492"/>
        <v>#N/A</v>
      </c>
      <c r="AN937" s="17" t="e">
        <f>VLOOKUP($C937,'DATA PENGUKURAN GARDU'!$A:$BS,46,0)</f>
        <v>#N/A</v>
      </c>
      <c r="AO937" s="23" t="e">
        <f t="shared" si="493"/>
        <v>#N/A</v>
      </c>
      <c r="AP937" s="17" t="e">
        <f>VLOOKUP($C937,'DATA PENGUKURAN GARDU'!$A:$BS,46,0)</f>
        <v>#N/A</v>
      </c>
      <c r="AQ937" s="17" t="e">
        <f>VLOOKUP($C937,'DATA PENGUKURAN GARDU'!$A:$BS,53,0)</f>
        <v>#N/A</v>
      </c>
      <c r="AR937" s="17" t="e">
        <f>VLOOKUP($C937,'DATA PENGUKURAN GARDU'!$A:$BS,54,0)</f>
        <v>#N/A</v>
      </c>
      <c r="AS937" s="20" t="e">
        <f>VLOOKUP($D937,'DATA PENGUKURAN GARDU'!$A:$BS,42,0)</f>
        <v>#N/A</v>
      </c>
      <c r="AT937" s="21" t="e">
        <f t="shared" si="494"/>
        <v>#N/A</v>
      </c>
      <c r="AU937" s="20" t="e">
        <f>VLOOKUP($D937,'DATA PENGUKURAN GARDU'!$A:$BS,44,0)</f>
        <v>#N/A</v>
      </c>
      <c r="AV937" s="21" t="e">
        <f t="shared" si="495"/>
        <v>#N/A</v>
      </c>
      <c r="AW937" s="20" t="e">
        <f>VLOOKUP($D937,'DATA PENGUKURAN GARDU'!$A:$BS,46,0)</f>
        <v>#N/A</v>
      </c>
      <c r="AX937" s="21" t="e">
        <f t="shared" si="496"/>
        <v>#N/A</v>
      </c>
      <c r="AY937" s="20" t="e">
        <f>VLOOKUP($D937,'DATA PENGUKURAN GARDU'!$A:$BS,46,0)</f>
        <v>#N/A</v>
      </c>
      <c r="AZ937" s="20" t="e">
        <f>VLOOKUP($D937,'DATA PENGUKURAN GARDU'!$A:$BS,53,0)</f>
        <v>#N/A</v>
      </c>
      <c r="BA937" s="20" t="e">
        <f>VLOOKUP($D937,'DATA PENGUKURAN GARDU'!$A:$BS,54,0)</f>
        <v>#N/A</v>
      </c>
      <c r="BB937" s="17" t="e">
        <f>VLOOKUP($E937,'DATA PENGUKURAN GARDU'!$A:$BS,42,0)</f>
        <v>#N/A</v>
      </c>
      <c r="BC937" s="23" t="e">
        <f t="shared" si="497"/>
        <v>#N/A</v>
      </c>
      <c r="BD937" s="17" t="e">
        <f>VLOOKUP($E937,'DATA PENGUKURAN GARDU'!$A:$BS,44,0)</f>
        <v>#N/A</v>
      </c>
      <c r="BE937" s="23" t="e">
        <f t="shared" si="498"/>
        <v>#N/A</v>
      </c>
      <c r="BF937" s="17" t="e">
        <f>VLOOKUP($E937,'DATA PENGUKURAN GARDU'!$A:$BS,46,0)</f>
        <v>#N/A</v>
      </c>
      <c r="BG937" s="23" t="e">
        <f t="shared" si="499"/>
        <v>#N/A</v>
      </c>
      <c r="BH937" s="17" t="e">
        <f>VLOOKUP($E937,'DATA PENGUKURAN GARDU'!$A:$BS,46,0)</f>
        <v>#N/A</v>
      </c>
      <c r="BI937" s="17" t="e">
        <f>VLOOKUP($E937,'DATA PENGUKURAN GARDU'!$A:$BS,53,0)</f>
        <v>#N/A</v>
      </c>
      <c r="BJ937" s="17" t="e">
        <f>VLOOKUP($E937,'DATA PENGUKURAN GARDU'!$A:$BS,54,0)</f>
        <v>#N/A</v>
      </c>
      <c r="BK937" s="20" t="e">
        <f t="shared" si="477"/>
        <v>#N/A</v>
      </c>
      <c r="BL937" s="20" t="e">
        <f t="shared" si="478"/>
        <v>#N/A</v>
      </c>
      <c r="BM937" s="20" t="e">
        <f t="shared" si="479"/>
        <v>#N/A</v>
      </c>
      <c r="BN937" s="25" t="e">
        <f t="shared" si="480"/>
        <v>#N/A</v>
      </c>
      <c r="BO937" s="26" t="str">
        <f t="shared" si="481"/>
        <v>0</v>
      </c>
      <c r="BP937" s="21" t="e">
        <f t="shared" si="482"/>
        <v>#VALUE!</v>
      </c>
      <c r="BQ937" s="20" t="e">
        <f t="shared" si="483"/>
        <v>#N/A</v>
      </c>
      <c r="BR937" s="20" t="e">
        <v>#N/A</v>
      </c>
      <c r="BS937" s="9" t="e">
        <v>#N/A</v>
      </c>
      <c r="BT937" s="2" t="e">
        <f t="shared" si="484"/>
        <v>#VALUE!</v>
      </c>
      <c r="BU937" s="2" t="e">
        <f t="shared" si="467"/>
        <v>#N/A</v>
      </c>
      <c r="BV937" s="2" t="e">
        <f t="shared" si="468"/>
        <v>#N/A</v>
      </c>
    </row>
    <row r="938" s="2" customFormat="1" ht="22.95" customHeight="1" spans="1:74">
      <c r="A938" s="9" t="str">
        <f t="shared" si="469"/>
        <v>N 014Induk</v>
      </c>
      <c r="B938" s="9" t="str">
        <f t="shared" si="470"/>
        <v>N 014jurusan 1</v>
      </c>
      <c r="C938" s="9" t="str">
        <f t="shared" si="471"/>
        <v>N 014jurusan 2</v>
      </c>
      <c r="D938" s="9" t="str">
        <f t="shared" si="472"/>
        <v>N 014jurusan 3</v>
      </c>
      <c r="E938" s="9" t="str">
        <f t="shared" si="473"/>
        <v>N 014jurusan 4</v>
      </c>
      <c r="F938" s="10" t="s">
        <v>226</v>
      </c>
      <c r="G938" s="10" t="s">
        <v>101</v>
      </c>
      <c r="H938" s="10" t="s">
        <v>1147</v>
      </c>
      <c r="I938" s="10" t="s">
        <v>11952</v>
      </c>
      <c r="J938" s="10" t="s">
        <v>11953</v>
      </c>
      <c r="K938" s="10" t="s">
        <v>7465</v>
      </c>
      <c r="L938" s="10"/>
      <c r="M938" s="10"/>
      <c r="N938" s="14">
        <f t="shared" si="474"/>
        <v>0</v>
      </c>
      <c r="O938" s="15" t="e">
        <f t="shared" si="475"/>
        <v>#VALUE!</v>
      </c>
      <c r="P938" s="15" t="e">
        <f t="shared" si="476"/>
        <v>#VALUE!</v>
      </c>
      <c r="Q938" s="17" t="e">
        <f>VLOOKUP($A938,'DATA PENGUKURAN GARDU'!$A:$BS,42,0)</f>
        <v>#N/A</v>
      </c>
      <c r="R938" s="18" t="e">
        <f t="shared" si="485"/>
        <v>#N/A</v>
      </c>
      <c r="S938" s="17" t="e">
        <f>VLOOKUP($A938,'DATA PENGUKURAN GARDU'!$A:$BS,44,0)</f>
        <v>#N/A</v>
      </c>
      <c r="T938" s="18" t="e">
        <f t="shared" si="486"/>
        <v>#N/A</v>
      </c>
      <c r="U938" s="17" t="e">
        <f>VLOOKUP($A938,'DATA PENGUKURAN GARDU'!$A:$BS,46,0)</f>
        <v>#N/A</v>
      </c>
      <c r="V938" s="18" t="e">
        <f t="shared" si="487"/>
        <v>#N/A</v>
      </c>
      <c r="W938" s="17" t="e">
        <f>VLOOKUP($A938,'DATA PENGUKURAN GARDU'!$A:$BS,48,0)</f>
        <v>#N/A</v>
      </c>
      <c r="X938" s="17" t="e">
        <f>VLOOKUP($A938,'DATA PENGUKURAN GARDU'!$A:$BS,53,0)</f>
        <v>#N/A</v>
      </c>
      <c r="Y938" s="17" t="e">
        <f>VLOOKUP($A938,'DATA PENGUKURAN GARDU'!$A:$BS,54,0)</f>
        <v>#N/A</v>
      </c>
      <c r="Z938" s="17" t="e">
        <f>VLOOKUP($A938,'DATA PENGUKURAN GARDU'!$A:$BS,55,0)</f>
        <v>#N/A</v>
      </c>
      <c r="AA938" s="20" t="e">
        <f>VLOOKUP($B938,'DATA PENGUKURAN GARDU'!$A:$BS,42,0)</f>
        <v>#N/A</v>
      </c>
      <c r="AB938" s="21" t="e">
        <f t="shared" si="488"/>
        <v>#N/A</v>
      </c>
      <c r="AC938" s="20" t="e">
        <f>VLOOKUP($B938,'DATA PENGUKURAN GARDU'!$A:$BS,44,0)</f>
        <v>#N/A</v>
      </c>
      <c r="AD938" s="21" t="e">
        <f t="shared" si="489"/>
        <v>#N/A</v>
      </c>
      <c r="AE938" s="20" t="e">
        <f>VLOOKUP($B938,'DATA PENGUKURAN GARDU'!$A:$BS,46,0)</f>
        <v>#N/A</v>
      </c>
      <c r="AF938" s="21" t="e">
        <f t="shared" si="490"/>
        <v>#N/A</v>
      </c>
      <c r="AG938" s="20" t="e">
        <f>VLOOKUP($B938,'DATA PENGUKURAN GARDU'!$A:$BS,46,0)</f>
        <v>#N/A</v>
      </c>
      <c r="AH938" s="20" t="e">
        <f>VLOOKUP($B938,'DATA PENGUKURAN GARDU'!$A:$BS,53,0)</f>
        <v>#N/A</v>
      </c>
      <c r="AI938" s="20" t="e">
        <f>VLOOKUP($B938,'DATA PENGUKURAN GARDU'!$A:$BS,54,0)</f>
        <v>#N/A</v>
      </c>
      <c r="AJ938" s="17" t="e">
        <f>VLOOKUP($C938,'DATA PENGUKURAN GARDU'!$A:$BS,42,0)</f>
        <v>#N/A</v>
      </c>
      <c r="AK938" s="23" t="e">
        <f t="shared" si="491"/>
        <v>#N/A</v>
      </c>
      <c r="AL938" s="17" t="e">
        <f>VLOOKUP($C938,'DATA PENGUKURAN GARDU'!$A:$BS,44,0)</f>
        <v>#N/A</v>
      </c>
      <c r="AM938" s="23" t="e">
        <f t="shared" si="492"/>
        <v>#N/A</v>
      </c>
      <c r="AN938" s="17" t="e">
        <f>VLOOKUP($C938,'DATA PENGUKURAN GARDU'!$A:$BS,46,0)</f>
        <v>#N/A</v>
      </c>
      <c r="AO938" s="23" t="e">
        <f t="shared" si="493"/>
        <v>#N/A</v>
      </c>
      <c r="AP938" s="17" t="e">
        <f>VLOOKUP($C938,'DATA PENGUKURAN GARDU'!$A:$BS,46,0)</f>
        <v>#N/A</v>
      </c>
      <c r="AQ938" s="17" t="e">
        <f>VLOOKUP($C938,'DATA PENGUKURAN GARDU'!$A:$BS,53,0)</f>
        <v>#N/A</v>
      </c>
      <c r="AR938" s="17" t="e">
        <f>VLOOKUP($C938,'DATA PENGUKURAN GARDU'!$A:$BS,54,0)</f>
        <v>#N/A</v>
      </c>
      <c r="AS938" s="20" t="e">
        <f>VLOOKUP($D938,'DATA PENGUKURAN GARDU'!$A:$BS,42,0)</f>
        <v>#N/A</v>
      </c>
      <c r="AT938" s="21" t="e">
        <f t="shared" si="494"/>
        <v>#N/A</v>
      </c>
      <c r="AU938" s="20" t="e">
        <f>VLOOKUP($D938,'DATA PENGUKURAN GARDU'!$A:$BS,44,0)</f>
        <v>#N/A</v>
      </c>
      <c r="AV938" s="21" t="e">
        <f t="shared" si="495"/>
        <v>#N/A</v>
      </c>
      <c r="AW938" s="20" t="e">
        <f>VLOOKUP($D938,'DATA PENGUKURAN GARDU'!$A:$BS,46,0)</f>
        <v>#N/A</v>
      </c>
      <c r="AX938" s="21" t="e">
        <f t="shared" si="496"/>
        <v>#N/A</v>
      </c>
      <c r="AY938" s="20" t="e">
        <f>VLOOKUP($D938,'DATA PENGUKURAN GARDU'!$A:$BS,46,0)</f>
        <v>#N/A</v>
      </c>
      <c r="AZ938" s="20" t="e">
        <f>VLOOKUP($D938,'DATA PENGUKURAN GARDU'!$A:$BS,53,0)</f>
        <v>#N/A</v>
      </c>
      <c r="BA938" s="20" t="e">
        <f>VLOOKUP($D938,'DATA PENGUKURAN GARDU'!$A:$BS,54,0)</f>
        <v>#N/A</v>
      </c>
      <c r="BB938" s="17" t="e">
        <f>VLOOKUP($E938,'DATA PENGUKURAN GARDU'!$A:$BS,42,0)</f>
        <v>#N/A</v>
      </c>
      <c r="BC938" s="23" t="e">
        <f t="shared" si="497"/>
        <v>#N/A</v>
      </c>
      <c r="BD938" s="17" t="e">
        <f>VLOOKUP($E938,'DATA PENGUKURAN GARDU'!$A:$BS,44,0)</f>
        <v>#N/A</v>
      </c>
      <c r="BE938" s="23" t="e">
        <f t="shared" si="498"/>
        <v>#N/A</v>
      </c>
      <c r="BF938" s="17" t="e">
        <f>VLOOKUP($E938,'DATA PENGUKURAN GARDU'!$A:$BS,46,0)</f>
        <v>#N/A</v>
      </c>
      <c r="BG938" s="23" t="e">
        <f t="shared" si="499"/>
        <v>#N/A</v>
      </c>
      <c r="BH938" s="17" t="e">
        <f>VLOOKUP($E938,'DATA PENGUKURAN GARDU'!$A:$BS,46,0)</f>
        <v>#N/A</v>
      </c>
      <c r="BI938" s="17" t="e">
        <f>VLOOKUP($E938,'DATA PENGUKURAN GARDU'!$A:$BS,53,0)</f>
        <v>#N/A</v>
      </c>
      <c r="BJ938" s="17" t="e">
        <f>VLOOKUP($E938,'DATA PENGUKURAN GARDU'!$A:$BS,54,0)</f>
        <v>#N/A</v>
      </c>
      <c r="BK938" s="20" t="e">
        <f t="shared" si="477"/>
        <v>#N/A</v>
      </c>
      <c r="BL938" s="20" t="e">
        <f t="shared" si="478"/>
        <v>#N/A</v>
      </c>
      <c r="BM938" s="20" t="e">
        <f t="shared" si="479"/>
        <v>#N/A</v>
      </c>
      <c r="BN938" s="25" t="e">
        <f t="shared" si="480"/>
        <v>#N/A</v>
      </c>
      <c r="BO938" s="26" t="str">
        <f t="shared" si="481"/>
        <v>0</v>
      </c>
      <c r="BP938" s="21" t="e">
        <f t="shared" si="482"/>
        <v>#VALUE!</v>
      </c>
      <c r="BQ938" s="20" t="e">
        <f t="shared" si="483"/>
        <v>#N/A</v>
      </c>
      <c r="BR938" s="20" t="e">
        <v>#N/A</v>
      </c>
      <c r="BS938" s="9" t="e">
        <v>#N/A</v>
      </c>
      <c r="BT938" s="2" t="e">
        <f t="shared" si="484"/>
        <v>#VALUE!</v>
      </c>
      <c r="BU938" s="2" t="e">
        <f t="shared" si="467"/>
        <v>#N/A</v>
      </c>
      <c r="BV938" s="2" t="e">
        <f t="shared" si="468"/>
        <v>#N/A</v>
      </c>
    </row>
    <row r="939" s="2" customFormat="1" ht="22.95" customHeight="1" spans="1:74">
      <c r="A939" s="9" t="str">
        <f t="shared" si="469"/>
        <v>N 016Induk</v>
      </c>
      <c r="B939" s="9" t="str">
        <f t="shared" si="470"/>
        <v>N 016jurusan 1</v>
      </c>
      <c r="C939" s="9" t="str">
        <f t="shared" si="471"/>
        <v>N 016jurusan 2</v>
      </c>
      <c r="D939" s="9" t="str">
        <f t="shared" si="472"/>
        <v>N 016jurusan 3</v>
      </c>
      <c r="E939" s="9" t="str">
        <f t="shared" si="473"/>
        <v>N 016jurusan 4</v>
      </c>
      <c r="F939" s="10" t="s">
        <v>226</v>
      </c>
      <c r="G939" s="10" t="s">
        <v>101</v>
      </c>
      <c r="H939" s="10" t="s">
        <v>1148</v>
      </c>
      <c r="I939" s="10" t="s">
        <v>11954</v>
      </c>
      <c r="J939" s="10" t="s">
        <v>11955</v>
      </c>
      <c r="K939" s="10" t="s">
        <v>7465</v>
      </c>
      <c r="L939" s="10"/>
      <c r="M939" s="10"/>
      <c r="N939" s="14">
        <f t="shared" si="474"/>
        <v>0</v>
      </c>
      <c r="O939" s="15" t="e">
        <f t="shared" si="475"/>
        <v>#VALUE!</v>
      </c>
      <c r="P939" s="15" t="e">
        <f t="shared" si="476"/>
        <v>#VALUE!</v>
      </c>
      <c r="Q939" s="17" t="e">
        <f>VLOOKUP($A939,'DATA PENGUKURAN GARDU'!$A:$BS,42,0)</f>
        <v>#N/A</v>
      </c>
      <c r="R939" s="18" t="e">
        <f t="shared" si="485"/>
        <v>#N/A</v>
      </c>
      <c r="S939" s="17" t="e">
        <f>VLOOKUP($A939,'DATA PENGUKURAN GARDU'!$A:$BS,44,0)</f>
        <v>#N/A</v>
      </c>
      <c r="T939" s="18" t="e">
        <f t="shared" si="486"/>
        <v>#N/A</v>
      </c>
      <c r="U939" s="17" t="e">
        <f>VLOOKUP($A939,'DATA PENGUKURAN GARDU'!$A:$BS,46,0)</f>
        <v>#N/A</v>
      </c>
      <c r="V939" s="18" t="e">
        <f t="shared" si="487"/>
        <v>#N/A</v>
      </c>
      <c r="W939" s="17" t="e">
        <f>VLOOKUP($A939,'DATA PENGUKURAN GARDU'!$A:$BS,48,0)</f>
        <v>#N/A</v>
      </c>
      <c r="X939" s="17" t="e">
        <f>VLOOKUP($A939,'DATA PENGUKURAN GARDU'!$A:$BS,53,0)</f>
        <v>#N/A</v>
      </c>
      <c r="Y939" s="17" t="e">
        <f>VLOOKUP($A939,'DATA PENGUKURAN GARDU'!$A:$BS,54,0)</f>
        <v>#N/A</v>
      </c>
      <c r="Z939" s="17" t="e">
        <f>VLOOKUP($A939,'DATA PENGUKURAN GARDU'!$A:$BS,55,0)</f>
        <v>#N/A</v>
      </c>
      <c r="AA939" s="20" t="e">
        <f>VLOOKUP($B939,'DATA PENGUKURAN GARDU'!$A:$BS,42,0)</f>
        <v>#N/A</v>
      </c>
      <c r="AB939" s="21" t="e">
        <f t="shared" si="488"/>
        <v>#N/A</v>
      </c>
      <c r="AC939" s="20" t="e">
        <f>VLOOKUP($B939,'DATA PENGUKURAN GARDU'!$A:$BS,44,0)</f>
        <v>#N/A</v>
      </c>
      <c r="AD939" s="21" t="e">
        <f t="shared" si="489"/>
        <v>#N/A</v>
      </c>
      <c r="AE939" s="20" t="e">
        <f>VLOOKUP($B939,'DATA PENGUKURAN GARDU'!$A:$BS,46,0)</f>
        <v>#N/A</v>
      </c>
      <c r="AF939" s="21" t="e">
        <f t="shared" si="490"/>
        <v>#N/A</v>
      </c>
      <c r="AG939" s="20" t="e">
        <f>VLOOKUP($B939,'DATA PENGUKURAN GARDU'!$A:$BS,46,0)</f>
        <v>#N/A</v>
      </c>
      <c r="AH939" s="20" t="e">
        <f>VLOOKUP($B939,'DATA PENGUKURAN GARDU'!$A:$BS,53,0)</f>
        <v>#N/A</v>
      </c>
      <c r="AI939" s="20" t="e">
        <f>VLOOKUP($B939,'DATA PENGUKURAN GARDU'!$A:$BS,54,0)</f>
        <v>#N/A</v>
      </c>
      <c r="AJ939" s="17" t="e">
        <f>VLOOKUP($C939,'DATA PENGUKURAN GARDU'!$A:$BS,42,0)</f>
        <v>#N/A</v>
      </c>
      <c r="AK939" s="23" t="e">
        <f t="shared" si="491"/>
        <v>#N/A</v>
      </c>
      <c r="AL939" s="17" t="e">
        <f>VLOOKUP($C939,'DATA PENGUKURAN GARDU'!$A:$BS,44,0)</f>
        <v>#N/A</v>
      </c>
      <c r="AM939" s="23" t="e">
        <f t="shared" si="492"/>
        <v>#N/A</v>
      </c>
      <c r="AN939" s="17" t="e">
        <f>VLOOKUP($C939,'DATA PENGUKURAN GARDU'!$A:$BS,46,0)</f>
        <v>#N/A</v>
      </c>
      <c r="AO939" s="23" t="e">
        <f t="shared" si="493"/>
        <v>#N/A</v>
      </c>
      <c r="AP939" s="17" t="e">
        <f>VLOOKUP($C939,'DATA PENGUKURAN GARDU'!$A:$BS,46,0)</f>
        <v>#N/A</v>
      </c>
      <c r="AQ939" s="17" t="e">
        <f>VLOOKUP($C939,'DATA PENGUKURAN GARDU'!$A:$BS,53,0)</f>
        <v>#N/A</v>
      </c>
      <c r="AR939" s="17" t="e">
        <f>VLOOKUP($C939,'DATA PENGUKURAN GARDU'!$A:$BS,54,0)</f>
        <v>#N/A</v>
      </c>
      <c r="AS939" s="20" t="e">
        <f>VLOOKUP($D939,'DATA PENGUKURAN GARDU'!$A:$BS,42,0)</f>
        <v>#N/A</v>
      </c>
      <c r="AT939" s="21" t="e">
        <f t="shared" si="494"/>
        <v>#N/A</v>
      </c>
      <c r="AU939" s="20" t="e">
        <f>VLOOKUP($D939,'DATA PENGUKURAN GARDU'!$A:$BS,44,0)</f>
        <v>#N/A</v>
      </c>
      <c r="AV939" s="21" t="e">
        <f t="shared" si="495"/>
        <v>#N/A</v>
      </c>
      <c r="AW939" s="20" t="e">
        <f>VLOOKUP($D939,'DATA PENGUKURAN GARDU'!$A:$BS,46,0)</f>
        <v>#N/A</v>
      </c>
      <c r="AX939" s="21" t="e">
        <f t="shared" si="496"/>
        <v>#N/A</v>
      </c>
      <c r="AY939" s="20" t="e">
        <f>VLOOKUP($D939,'DATA PENGUKURAN GARDU'!$A:$BS,46,0)</f>
        <v>#N/A</v>
      </c>
      <c r="AZ939" s="20" t="e">
        <f>VLOOKUP($D939,'DATA PENGUKURAN GARDU'!$A:$BS,53,0)</f>
        <v>#N/A</v>
      </c>
      <c r="BA939" s="20" t="e">
        <f>VLOOKUP($D939,'DATA PENGUKURAN GARDU'!$A:$BS,54,0)</f>
        <v>#N/A</v>
      </c>
      <c r="BB939" s="17" t="e">
        <f>VLOOKUP($E939,'DATA PENGUKURAN GARDU'!$A:$BS,42,0)</f>
        <v>#N/A</v>
      </c>
      <c r="BC939" s="23" t="e">
        <f t="shared" si="497"/>
        <v>#N/A</v>
      </c>
      <c r="BD939" s="17" t="e">
        <f>VLOOKUP($E939,'DATA PENGUKURAN GARDU'!$A:$BS,44,0)</f>
        <v>#N/A</v>
      </c>
      <c r="BE939" s="23" t="e">
        <f t="shared" si="498"/>
        <v>#N/A</v>
      </c>
      <c r="BF939" s="17" t="e">
        <f>VLOOKUP($E939,'DATA PENGUKURAN GARDU'!$A:$BS,46,0)</f>
        <v>#N/A</v>
      </c>
      <c r="BG939" s="23" t="e">
        <f t="shared" si="499"/>
        <v>#N/A</v>
      </c>
      <c r="BH939" s="17" t="e">
        <f>VLOOKUP($E939,'DATA PENGUKURAN GARDU'!$A:$BS,46,0)</f>
        <v>#N/A</v>
      </c>
      <c r="BI939" s="17" t="e">
        <f>VLOOKUP($E939,'DATA PENGUKURAN GARDU'!$A:$BS,53,0)</f>
        <v>#N/A</v>
      </c>
      <c r="BJ939" s="17" t="e">
        <f>VLOOKUP($E939,'DATA PENGUKURAN GARDU'!$A:$BS,54,0)</f>
        <v>#N/A</v>
      </c>
      <c r="BK939" s="20" t="e">
        <f t="shared" si="477"/>
        <v>#N/A</v>
      </c>
      <c r="BL939" s="20" t="e">
        <f t="shared" si="478"/>
        <v>#N/A</v>
      </c>
      <c r="BM939" s="20" t="e">
        <f t="shared" si="479"/>
        <v>#N/A</v>
      </c>
      <c r="BN939" s="25" t="e">
        <f t="shared" si="480"/>
        <v>#N/A</v>
      </c>
      <c r="BO939" s="26" t="str">
        <f t="shared" si="481"/>
        <v>0</v>
      </c>
      <c r="BP939" s="21" t="e">
        <f t="shared" si="482"/>
        <v>#VALUE!</v>
      </c>
      <c r="BQ939" s="20" t="e">
        <f t="shared" si="483"/>
        <v>#N/A</v>
      </c>
      <c r="BR939" s="20" t="e">
        <v>#N/A</v>
      </c>
      <c r="BS939" s="9" t="e">
        <v>#N/A</v>
      </c>
      <c r="BT939" s="2" t="e">
        <f t="shared" si="484"/>
        <v>#VALUE!</v>
      </c>
      <c r="BU939" s="2" t="e">
        <f t="shared" si="467"/>
        <v>#N/A</v>
      </c>
      <c r="BV939" s="2" t="e">
        <f t="shared" si="468"/>
        <v>#N/A</v>
      </c>
    </row>
    <row r="940" s="2" customFormat="1" ht="22.95" customHeight="1" spans="1:74">
      <c r="A940" s="9" t="str">
        <f t="shared" si="469"/>
        <v>BB 056.1Induk</v>
      </c>
      <c r="B940" s="9" t="str">
        <f t="shared" si="470"/>
        <v>BB 056.1jurusan 1</v>
      </c>
      <c r="C940" s="9" t="str">
        <f t="shared" si="471"/>
        <v>BB 056.1jurusan 2</v>
      </c>
      <c r="D940" s="9" t="str">
        <f t="shared" si="472"/>
        <v>BB 056.1jurusan 3</v>
      </c>
      <c r="E940" s="9" t="str">
        <f t="shared" si="473"/>
        <v>BB 056.1jurusan 4</v>
      </c>
      <c r="F940" s="10" t="s">
        <v>1149</v>
      </c>
      <c r="G940" s="10" t="s">
        <v>4</v>
      </c>
      <c r="H940" s="10" t="s">
        <v>1150</v>
      </c>
      <c r="I940" s="10" t="s">
        <v>11240</v>
      </c>
      <c r="J940" s="10" t="s">
        <v>11956</v>
      </c>
      <c r="K940" s="10" t="s">
        <v>7465</v>
      </c>
      <c r="L940" s="10"/>
      <c r="M940" s="10"/>
      <c r="N940" s="14">
        <f t="shared" si="474"/>
        <v>0</v>
      </c>
      <c r="O940" s="15" t="e">
        <f t="shared" si="475"/>
        <v>#VALUE!</v>
      </c>
      <c r="P940" s="15" t="e">
        <f t="shared" si="476"/>
        <v>#VALUE!</v>
      </c>
      <c r="Q940" s="17" t="e">
        <f>VLOOKUP($A940,'DATA PENGUKURAN GARDU'!$A:$BS,42,0)</f>
        <v>#N/A</v>
      </c>
      <c r="R940" s="18" t="e">
        <f t="shared" si="485"/>
        <v>#N/A</v>
      </c>
      <c r="S940" s="17" t="e">
        <f>VLOOKUP($A940,'DATA PENGUKURAN GARDU'!$A:$BS,44,0)</f>
        <v>#N/A</v>
      </c>
      <c r="T940" s="18" t="e">
        <f t="shared" si="486"/>
        <v>#N/A</v>
      </c>
      <c r="U940" s="17" t="e">
        <f>VLOOKUP($A940,'DATA PENGUKURAN GARDU'!$A:$BS,46,0)</f>
        <v>#N/A</v>
      </c>
      <c r="V940" s="18" t="e">
        <f t="shared" si="487"/>
        <v>#N/A</v>
      </c>
      <c r="W940" s="17" t="e">
        <f>VLOOKUP($A940,'DATA PENGUKURAN GARDU'!$A:$BS,48,0)</f>
        <v>#N/A</v>
      </c>
      <c r="X940" s="17" t="e">
        <f>VLOOKUP($A940,'DATA PENGUKURAN GARDU'!$A:$BS,53,0)</f>
        <v>#N/A</v>
      </c>
      <c r="Y940" s="17" t="e">
        <f>VLOOKUP($A940,'DATA PENGUKURAN GARDU'!$A:$BS,54,0)</f>
        <v>#N/A</v>
      </c>
      <c r="Z940" s="17" t="e">
        <f>VLOOKUP($A940,'DATA PENGUKURAN GARDU'!$A:$BS,55,0)</f>
        <v>#N/A</v>
      </c>
      <c r="AA940" s="20" t="e">
        <f>VLOOKUP($B940,'DATA PENGUKURAN GARDU'!$A:$BS,42,0)</f>
        <v>#N/A</v>
      </c>
      <c r="AB940" s="21" t="e">
        <f t="shared" si="488"/>
        <v>#N/A</v>
      </c>
      <c r="AC940" s="20" t="e">
        <f>VLOOKUP($B940,'DATA PENGUKURAN GARDU'!$A:$BS,44,0)</f>
        <v>#N/A</v>
      </c>
      <c r="AD940" s="21" t="e">
        <f t="shared" si="489"/>
        <v>#N/A</v>
      </c>
      <c r="AE940" s="20" t="e">
        <f>VLOOKUP($B940,'DATA PENGUKURAN GARDU'!$A:$BS,46,0)</f>
        <v>#N/A</v>
      </c>
      <c r="AF940" s="21" t="e">
        <f t="shared" si="490"/>
        <v>#N/A</v>
      </c>
      <c r="AG940" s="20" t="e">
        <f>VLOOKUP($B940,'DATA PENGUKURAN GARDU'!$A:$BS,46,0)</f>
        <v>#N/A</v>
      </c>
      <c r="AH940" s="20" t="e">
        <f>VLOOKUP($B940,'DATA PENGUKURAN GARDU'!$A:$BS,53,0)</f>
        <v>#N/A</v>
      </c>
      <c r="AI940" s="20" t="e">
        <f>VLOOKUP($B940,'DATA PENGUKURAN GARDU'!$A:$BS,54,0)</f>
        <v>#N/A</v>
      </c>
      <c r="AJ940" s="17" t="e">
        <f>VLOOKUP($C940,'DATA PENGUKURAN GARDU'!$A:$BS,42,0)</f>
        <v>#N/A</v>
      </c>
      <c r="AK940" s="23" t="e">
        <f t="shared" si="491"/>
        <v>#N/A</v>
      </c>
      <c r="AL940" s="17" t="e">
        <f>VLOOKUP($C940,'DATA PENGUKURAN GARDU'!$A:$BS,44,0)</f>
        <v>#N/A</v>
      </c>
      <c r="AM940" s="23" t="e">
        <f t="shared" si="492"/>
        <v>#N/A</v>
      </c>
      <c r="AN940" s="17" t="e">
        <f>VLOOKUP($C940,'DATA PENGUKURAN GARDU'!$A:$BS,46,0)</f>
        <v>#N/A</v>
      </c>
      <c r="AO940" s="23" t="e">
        <f t="shared" si="493"/>
        <v>#N/A</v>
      </c>
      <c r="AP940" s="17" t="e">
        <f>VLOOKUP($C940,'DATA PENGUKURAN GARDU'!$A:$BS,46,0)</f>
        <v>#N/A</v>
      </c>
      <c r="AQ940" s="17" t="e">
        <f>VLOOKUP($C940,'DATA PENGUKURAN GARDU'!$A:$BS,53,0)</f>
        <v>#N/A</v>
      </c>
      <c r="AR940" s="17" t="e">
        <f>VLOOKUP($C940,'DATA PENGUKURAN GARDU'!$A:$BS,54,0)</f>
        <v>#N/A</v>
      </c>
      <c r="AS940" s="20" t="e">
        <f>VLOOKUP($D940,'DATA PENGUKURAN GARDU'!$A:$BS,42,0)</f>
        <v>#N/A</v>
      </c>
      <c r="AT940" s="21" t="e">
        <f t="shared" si="494"/>
        <v>#N/A</v>
      </c>
      <c r="AU940" s="20" t="e">
        <f>VLOOKUP($D940,'DATA PENGUKURAN GARDU'!$A:$BS,44,0)</f>
        <v>#N/A</v>
      </c>
      <c r="AV940" s="21" t="e">
        <f t="shared" si="495"/>
        <v>#N/A</v>
      </c>
      <c r="AW940" s="20" t="e">
        <f>VLOOKUP($D940,'DATA PENGUKURAN GARDU'!$A:$BS,46,0)</f>
        <v>#N/A</v>
      </c>
      <c r="AX940" s="21" t="e">
        <f t="shared" si="496"/>
        <v>#N/A</v>
      </c>
      <c r="AY940" s="20" t="e">
        <f>VLOOKUP($D940,'DATA PENGUKURAN GARDU'!$A:$BS,46,0)</f>
        <v>#N/A</v>
      </c>
      <c r="AZ940" s="20" t="e">
        <f>VLOOKUP($D940,'DATA PENGUKURAN GARDU'!$A:$BS,53,0)</f>
        <v>#N/A</v>
      </c>
      <c r="BA940" s="20" t="e">
        <f>VLOOKUP($D940,'DATA PENGUKURAN GARDU'!$A:$BS,54,0)</f>
        <v>#N/A</v>
      </c>
      <c r="BB940" s="17" t="e">
        <f>VLOOKUP($E940,'DATA PENGUKURAN GARDU'!$A:$BS,42,0)</f>
        <v>#N/A</v>
      </c>
      <c r="BC940" s="23" t="e">
        <f t="shared" si="497"/>
        <v>#N/A</v>
      </c>
      <c r="BD940" s="17" t="e">
        <f>VLOOKUP($E940,'DATA PENGUKURAN GARDU'!$A:$BS,44,0)</f>
        <v>#N/A</v>
      </c>
      <c r="BE940" s="23" t="e">
        <f t="shared" si="498"/>
        <v>#N/A</v>
      </c>
      <c r="BF940" s="17" t="e">
        <f>VLOOKUP($E940,'DATA PENGUKURAN GARDU'!$A:$BS,46,0)</f>
        <v>#N/A</v>
      </c>
      <c r="BG940" s="23" t="e">
        <f t="shared" si="499"/>
        <v>#N/A</v>
      </c>
      <c r="BH940" s="17" t="e">
        <f>VLOOKUP($E940,'DATA PENGUKURAN GARDU'!$A:$BS,46,0)</f>
        <v>#N/A</v>
      </c>
      <c r="BI940" s="17" t="e">
        <f>VLOOKUP($E940,'DATA PENGUKURAN GARDU'!$A:$BS,53,0)</f>
        <v>#N/A</v>
      </c>
      <c r="BJ940" s="17" t="e">
        <f>VLOOKUP($E940,'DATA PENGUKURAN GARDU'!$A:$BS,54,0)</f>
        <v>#N/A</v>
      </c>
      <c r="BK940" s="20" t="e">
        <f t="shared" si="477"/>
        <v>#N/A</v>
      </c>
      <c r="BL940" s="20" t="e">
        <f t="shared" si="478"/>
        <v>#N/A</v>
      </c>
      <c r="BM940" s="20" t="e">
        <f t="shared" si="479"/>
        <v>#N/A</v>
      </c>
      <c r="BN940" s="25" t="e">
        <f t="shared" si="480"/>
        <v>#N/A</v>
      </c>
      <c r="BO940" s="26" t="str">
        <f t="shared" si="481"/>
        <v>0</v>
      </c>
      <c r="BP940" s="21" t="e">
        <f t="shared" si="482"/>
        <v>#VALUE!</v>
      </c>
      <c r="BQ940" s="20" t="e">
        <f t="shared" si="483"/>
        <v>#N/A</v>
      </c>
      <c r="BR940" s="20" t="e">
        <v>#N/A</v>
      </c>
      <c r="BS940" s="9" t="e">
        <v>#N/A</v>
      </c>
      <c r="BT940" s="2" t="e">
        <f t="shared" si="484"/>
        <v>#VALUE!</v>
      </c>
      <c r="BU940" s="2" t="e">
        <f t="shared" si="467"/>
        <v>#N/A</v>
      </c>
      <c r="BV940" s="2" t="e">
        <f t="shared" si="468"/>
        <v>#N/A</v>
      </c>
    </row>
    <row r="941" s="2" customFormat="1" ht="22.95" customHeight="1" spans="1:74">
      <c r="A941" s="9" t="str">
        <f t="shared" si="469"/>
        <v>BB 145.1Induk</v>
      </c>
      <c r="B941" s="9" t="str">
        <f t="shared" si="470"/>
        <v>BB 145.1jurusan 1</v>
      </c>
      <c r="C941" s="9" t="str">
        <f t="shared" si="471"/>
        <v>BB 145.1jurusan 2</v>
      </c>
      <c r="D941" s="9" t="str">
        <f t="shared" si="472"/>
        <v>BB 145.1jurusan 3</v>
      </c>
      <c r="E941" s="9" t="str">
        <f t="shared" si="473"/>
        <v>BB 145.1jurusan 4</v>
      </c>
      <c r="F941" s="10" t="s">
        <v>1151</v>
      </c>
      <c r="G941" s="10" t="s">
        <v>4</v>
      </c>
      <c r="H941" s="10" t="s">
        <v>1152</v>
      </c>
      <c r="I941" s="10" t="s">
        <v>11957</v>
      </c>
      <c r="J941" s="10" t="s">
        <v>11958</v>
      </c>
      <c r="K941" s="10" t="s">
        <v>7465</v>
      </c>
      <c r="L941" s="10"/>
      <c r="M941" s="10"/>
      <c r="N941" s="14">
        <f t="shared" si="474"/>
        <v>0</v>
      </c>
      <c r="O941" s="15" t="e">
        <f t="shared" si="475"/>
        <v>#VALUE!</v>
      </c>
      <c r="P941" s="15" t="e">
        <f t="shared" si="476"/>
        <v>#VALUE!</v>
      </c>
      <c r="Q941" s="17" t="e">
        <f>VLOOKUP($A941,'DATA PENGUKURAN GARDU'!$A:$BS,42,0)</f>
        <v>#N/A</v>
      </c>
      <c r="R941" s="18" t="e">
        <f t="shared" si="485"/>
        <v>#N/A</v>
      </c>
      <c r="S941" s="17" t="e">
        <f>VLOOKUP($A941,'DATA PENGUKURAN GARDU'!$A:$BS,44,0)</f>
        <v>#N/A</v>
      </c>
      <c r="T941" s="18" t="e">
        <f t="shared" si="486"/>
        <v>#N/A</v>
      </c>
      <c r="U941" s="17" t="e">
        <f>VLOOKUP($A941,'DATA PENGUKURAN GARDU'!$A:$BS,46,0)</f>
        <v>#N/A</v>
      </c>
      <c r="V941" s="18" t="e">
        <f t="shared" si="487"/>
        <v>#N/A</v>
      </c>
      <c r="W941" s="17" t="e">
        <f>VLOOKUP($A941,'DATA PENGUKURAN GARDU'!$A:$BS,48,0)</f>
        <v>#N/A</v>
      </c>
      <c r="X941" s="17" t="e">
        <f>VLOOKUP($A941,'DATA PENGUKURAN GARDU'!$A:$BS,53,0)</f>
        <v>#N/A</v>
      </c>
      <c r="Y941" s="17" t="e">
        <f>VLOOKUP($A941,'DATA PENGUKURAN GARDU'!$A:$BS,54,0)</f>
        <v>#N/A</v>
      </c>
      <c r="Z941" s="17" t="e">
        <f>VLOOKUP($A941,'DATA PENGUKURAN GARDU'!$A:$BS,55,0)</f>
        <v>#N/A</v>
      </c>
      <c r="AA941" s="20" t="e">
        <f>VLOOKUP($B941,'DATA PENGUKURAN GARDU'!$A:$BS,42,0)</f>
        <v>#N/A</v>
      </c>
      <c r="AB941" s="21" t="e">
        <f t="shared" si="488"/>
        <v>#N/A</v>
      </c>
      <c r="AC941" s="20" t="e">
        <f>VLOOKUP($B941,'DATA PENGUKURAN GARDU'!$A:$BS,44,0)</f>
        <v>#N/A</v>
      </c>
      <c r="AD941" s="21" t="e">
        <f t="shared" si="489"/>
        <v>#N/A</v>
      </c>
      <c r="AE941" s="20" t="e">
        <f>VLOOKUP($B941,'DATA PENGUKURAN GARDU'!$A:$BS,46,0)</f>
        <v>#N/A</v>
      </c>
      <c r="AF941" s="21" t="e">
        <f t="shared" si="490"/>
        <v>#N/A</v>
      </c>
      <c r="AG941" s="20" t="e">
        <f>VLOOKUP($B941,'DATA PENGUKURAN GARDU'!$A:$BS,46,0)</f>
        <v>#N/A</v>
      </c>
      <c r="AH941" s="20" t="e">
        <f>VLOOKUP($B941,'DATA PENGUKURAN GARDU'!$A:$BS,53,0)</f>
        <v>#N/A</v>
      </c>
      <c r="AI941" s="20" t="e">
        <f>VLOOKUP($B941,'DATA PENGUKURAN GARDU'!$A:$BS,54,0)</f>
        <v>#N/A</v>
      </c>
      <c r="AJ941" s="17" t="e">
        <f>VLOOKUP($C941,'DATA PENGUKURAN GARDU'!$A:$BS,42,0)</f>
        <v>#N/A</v>
      </c>
      <c r="AK941" s="23" t="e">
        <f t="shared" si="491"/>
        <v>#N/A</v>
      </c>
      <c r="AL941" s="17" t="e">
        <f>VLOOKUP($C941,'DATA PENGUKURAN GARDU'!$A:$BS,44,0)</f>
        <v>#N/A</v>
      </c>
      <c r="AM941" s="23" t="e">
        <f t="shared" si="492"/>
        <v>#N/A</v>
      </c>
      <c r="AN941" s="17" t="e">
        <f>VLOOKUP($C941,'DATA PENGUKURAN GARDU'!$A:$BS,46,0)</f>
        <v>#N/A</v>
      </c>
      <c r="AO941" s="23" t="e">
        <f t="shared" si="493"/>
        <v>#N/A</v>
      </c>
      <c r="AP941" s="17" t="e">
        <f>VLOOKUP($C941,'DATA PENGUKURAN GARDU'!$A:$BS,46,0)</f>
        <v>#N/A</v>
      </c>
      <c r="AQ941" s="17" t="e">
        <f>VLOOKUP($C941,'DATA PENGUKURAN GARDU'!$A:$BS,53,0)</f>
        <v>#N/A</v>
      </c>
      <c r="AR941" s="17" t="e">
        <f>VLOOKUP($C941,'DATA PENGUKURAN GARDU'!$A:$BS,54,0)</f>
        <v>#N/A</v>
      </c>
      <c r="AS941" s="20" t="e">
        <f>VLOOKUP($D941,'DATA PENGUKURAN GARDU'!$A:$BS,42,0)</f>
        <v>#N/A</v>
      </c>
      <c r="AT941" s="21" t="e">
        <f t="shared" si="494"/>
        <v>#N/A</v>
      </c>
      <c r="AU941" s="20" t="e">
        <f>VLOOKUP($D941,'DATA PENGUKURAN GARDU'!$A:$BS,44,0)</f>
        <v>#N/A</v>
      </c>
      <c r="AV941" s="21" t="e">
        <f t="shared" si="495"/>
        <v>#N/A</v>
      </c>
      <c r="AW941" s="20" t="e">
        <f>VLOOKUP($D941,'DATA PENGUKURAN GARDU'!$A:$BS,46,0)</f>
        <v>#N/A</v>
      </c>
      <c r="AX941" s="21" t="e">
        <f t="shared" si="496"/>
        <v>#N/A</v>
      </c>
      <c r="AY941" s="20" t="e">
        <f>VLOOKUP($D941,'DATA PENGUKURAN GARDU'!$A:$BS,46,0)</f>
        <v>#N/A</v>
      </c>
      <c r="AZ941" s="20" t="e">
        <f>VLOOKUP($D941,'DATA PENGUKURAN GARDU'!$A:$BS,53,0)</f>
        <v>#N/A</v>
      </c>
      <c r="BA941" s="20" t="e">
        <f>VLOOKUP($D941,'DATA PENGUKURAN GARDU'!$A:$BS,54,0)</f>
        <v>#N/A</v>
      </c>
      <c r="BB941" s="17" t="e">
        <f>VLOOKUP($E941,'DATA PENGUKURAN GARDU'!$A:$BS,42,0)</f>
        <v>#N/A</v>
      </c>
      <c r="BC941" s="23" t="e">
        <f t="shared" si="497"/>
        <v>#N/A</v>
      </c>
      <c r="BD941" s="17" t="e">
        <f>VLOOKUP($E941,'DATA PENGUKURAN GARDU'!$A:$BS,44,0)</f>
        <v>#N/A</v>
      </c>
      <c r="BE941" s="23" t="e">
        <f t="shared" si="498"/>
        <v>#N/A</v>
      </c>
      <c r="BF941" s="17" t="e">
        <f>VLOOKUP($E941,'DATA PENGUKURAN GARDU'!$A:$BS,46,0)</f>
        <v>#N/A</v>
      </c>
      <c r="BG941" s="23" t="e">
        <f t="shared" si="499"/>
        <v>#N/A</v>
      </c>
      <c r="BH941" s="17" t="e">
        <f>VLOOKUP($E941,'DATA PENGUKURAN GARDU'!$A:$BS,46,0)</f>
        <v>#N/A</v>
      </c>
      <c r="BI941" s="17" t="e">
        <f>VLOOKUP($E941,'DATA PENGUKURAN GARDU'!$A:$BS,53,0)</f>
        <v>#N/A</v>
      </c>
      <c r="BJ941" s="17" t="e">
        <f>VLOOKUP($E941,'DATA PENGUKURAN GARDU'!$A:$BS,54,0)</f>
        <v>#N/A</v>
      </c>
      <c r="BK941" s="20" t="e">
        <f t="shared" si="477"/>
        <v>#N/A</v>
      </c>
      <c r="BL941" s="20" t="e">
        <f t="shared" si="478"/>
        <v>#N/A</v>
      </c>
      <c r="BM941" s="20" t="e">
        <f t="shared" si="479"/>
        <v>#N/A</v>
      </c>
      <c r="BN941" s="25" t="e">
        <f t="shared" si="480"/>
        <v>#N/A</v>
      </c>
      <c r="BO941" s="26" t="str">
        <f t="shared" si="481"/>
        <v>0</v>
      </c>
      <c r="BP941" s="21" t="e">
        <f t="shared" si="482"/>
        <v>#VALUE!</v>
      </c>
      <c r="BQ941" s="20" t="e">
        <f t="shared" si="483"/>
        <v>#N/A</v>
      </c>
      <c r="BR941" s="20" t="e">
        <v>#N/A</v>
      </c>
      <c r="BS941" s="9" t="e">
        <v>#N/A</v>
      </c>
      <c r="BT941" s="2" t="e">
        <f t="shared" si="484"/>
        <v>#VALUE!</v>
      </c>
      <c r="BU941" s="2" t="e">
        <f t="shared" si="467"/>
        <v>#N/A</v>
      </c>
      <c r="BV941" s="2" t="e">
        <f t="shared" si="468"/>
        <v>#N/A</v>
      </c>
    </row>
    <row r="942" s="2" customFormat="1" ht="22.95" customHeight="1" spans="1:74">
      <c r="A942" s="9" t="str">
        <f t="shared" si="469"/>
        <v>BB 150Induk</v>
      </c>
      <c r="B942" s="9" t="str">
        <f t="shared" si="470"/>
        <v>BB 150jurusan 1</v>
      </c>
      <c r="C942" s="9" t="str">
        <f t="shared" si="471"/>
        <v>BB 150jurusan 2</v>
      </c>
      <c r="D942" s="9" t="str">
        <f t="shared" si="472"/>
        <v>BB 150jurusan 3</v>
      </c>
      <c r="E942" s="9" t="str">
        <f t="shared" si="473"/>
        <v>BB 150jurusan 4</v>
      </c>
      <c r="F942" s="10" t="s">
        <v>437</v>
      </c>
      <c r="G942" s="10" t="s">
        <v>4</v>
      </c>
      <c r="H942" s="10" t="s">
        <v>1153</v>
      </c>
      <c r="I942" s="10" t="s">
        <v>11959</v>
      </c>
      <c r="J942" s="10" t="s">
        <v>11960</v>
      </c>
      <c r="K942" s="10" t="s">
        <v>7465</v>
      </c>
      <c r="L942" s="10"/>
      <c r="M942" s="10"/>
      <c r="N942" s="14">
        <f t="shared" si="474"/>
        <v>0</v>
      </c>
      <c r="O942" s="15" t="e">
        <f t="shared" si="475"/>
        <v>#VALUE!</v>
      </c>
      <c r="P942" s="15" t="e">
        <f t="shared" si="476"/>
        <v>#VALUE!</v>
      </c>
      <c r="Q942" s="17" t="e">
        <f>VLOOKUP($A942,'DATA PENGUKURAN GARDU'!$A:$BS,42,0)</f>
        <v>#N/A</v>
      </c>
      <c r="R942" s="18" t="e">
        <f t="shared" si="485"/>
        <v>#N/A</v>
      </c>
      <c r="S942" s="17" t="e">
        <f>VLOOKUP($A942,'DATA PENGUKURAN GARDU'!$A:$BS,44,0)</f>
        <v>#N/A</v>
      </c>
      <c r="T942" s="18" t="e">
        <f t="shared" si="486"/>
        <v>#N/A</v>
      </c>
      <c r="U942" s="17" t="e">
        <f>VLOOKUP($A942,'DATA PENGUKURAN GARDU'!$A:$BS,46,0)</f>
        <v>#N/A</v>
      </c>
      <c r="V942" s="18" t="e">
        <f t="shared" si="487"/>
        <v>#N/A</v>
      </c>
      <c r="W942" s="17" t="e">
        <f>VLOOKUP($A942,'DATA PENGUKURAN GARDU'!$A:$BS,48,0)</f>
        <v>#N/A</v>
      </c>
      <c r="X942" s="17" t="e">
        <f>VLOOKUP($A942,'DATA PENGUKURAN GARDU'!$A:$BS,53,0)</f>
        <v>#N/A</v>
      </c>
      <c r="Y942" s="17" t="e">
        <f>VLOOKUP($A942,'DATA PENGUKURAN GARDU'!$A:$BS,54,0)</f>
        <v>#N/A</v>
      </c>
      <c r="Z942" s="17" t="e">
        <f>VLOOKUP($A942,'DATA PENGUKURAN GARDU'!$A:$BS,55,0)</f>
        <v>#N/A</v>
      </c>
      <c r="AA942" s="20" t="e">
        <f>VLOOKUP($B942,'DATA PENGUKURAN GARDU'!$A:$BS,42,0)</f>
        <v>#N/A</v>
      </c>
      <c r="AB942" s="21" t="e">
        <f t="shared" si="488"/>
        <v>#N/A</v>
      </c>
      <c r="AC942" s="20" t="e">
        <f>VLOOKUP($B942,'DATA PENGUKURAN GARDU'!$A:$BS,44,0)</f>
        <v>#N/A</v>
      </c>
      <c r="AD942" s="21" t="e">
        <f t="shared" si="489"/>
        <v>#N/A</v>
      </c>
      <c r="AE942" s="20" t="e">
        <f>VLOOKUP($B942,'DATA PENGUKURAN GARDU'!$A:$BS,46,0)</f>
        <v>#N/A</v>
      </c>
      <c r="AF942" s="21" t="e">
        <f t="shared" si="490"/>
        <v>#N/A</v>
      </c>
      <c r="AG942" s="20" t="e">
        <f>VLOOKUP($B942,'DATA PENGUKURAN GARDU'!$A:$BS,46,0)</f>
        <v>#N/A</v>
      </c>
      <c r="AH942" s="20" t="e">
        <f>VLOOKUP($B942,'DATA PENGUKURAN GARDU'!$A:$BS,53,0)</f>
        <v>#N/A</v>
      </c>
      <c r="AI942" s="20" t="e">
        <f>VLOOKUP($B942,'DATA PENGUKURAN GARDU'!$A:$BS,54,0)</f>
        <v>#N/A</v>
      </c>
      <c r="AJ942" s="17" t="e">
        <f>VLOOKUP($C942,'DATA PENGUKURAN GARDU'!$A:$BS,42,0)</f>
        <v>#N/A</v>
      </c>
      <c r="AK942" s="23" t="e">
        <f t="shared" si="491"/>
        <v>#N/A</v>
      </c>
      <c r="AL942" s="17" t="e">
        <f>VLOOKUP($C942,'DATA PENGUKURAN GARDU'!$A:$BS,44,0)</f>
        <v>#N/A</v>
      </c>
      <c r="AM942" s="23" t="e">
        <f t="shared" si="492"/>
        <v>#N/A</v>
      </c>
      <c r="AN942" s="17" t="e">
        <f>VLOOKUP($C942,'DATA PENGUKURAN GARDU'!$A:$BS,46,0)</f>
        <v>#N/A</v>
      </c>
      <c r="AO942" s="23" t="e">
        <f t="shared" si="493"/>
        <v>#N/A</v>
      </c>
      <c r="AP942" s="17" t="e">
        <f>VLOOKUP($C942,'DATA PENGUKURAN GARDU'!$A:$BS,46,0)</f>
        <v>#N/A</v>
      </c>
      <c r="AQ942" s="17" t="e">
        <f>VLOOKUP($C942,'DATA PENGUKURAN GARDU'!$A:$BS,53,0)</f>
        <v>#N/A</v>
      </c>
      <c r="AR942" s="17" t="e">
        <f>VLOOKUP($C942,'DATA PENGUKURAN GARDU'!$A:$BS,54,0)</f>
        <v>#N/A</v>
      </c>
      <c r="AS942" s="20" t="e">
        <f>VLOOKUP($D942,'DATA PENGUKURAN GARDU'!$A:$BS,42,0)</f>
        <v>#N/A</v>
      </c>
      <c r="AT942" s="21" t="e">
        <f t="shared" si="494"/>
        <v>#N/A</v>
      </c>
      <c r="AU942" s="20" t="e">
        <f>VLOOKUP($D942,'DATA PENGUKURAN GARDU'!$A:$BS,44,0)</f>
        <v>#N/A</v>
      </c>
      <c r="AV942" s="21" t="e">
        <f t="shared" si="495"/>
        <v>#N/A</v>
      </c>
      <c r="AW942" s="20" t="e">
        <f>VLOOKUP($D942,'DATA PENGUKURAN GARDU'!$A:$BS,46,0)</f>
        <v>#N/A</v>
      </c>
      <c r="AX942" s="21" t="e">
        <f t="shared" si="496"/>
        <v>#N/A</v>
      </c>
      <c r="AY942" s="20" t="e">
        <f>VLOOKUP($D942,'DATA PENGUKURAN GARDU'!$A:$BS,46,0)</f>
        <v>#N/A</v>
      </c>
      <c r="AZ942" s="20" t="e">
        <f>VLOOKUP($D942,'DATA PENGUKURAN GARDU'!$A:$BS,53,0)</f>
        <v>#N/A</v>
      </c>
      <c r="BA942" s="20" t="e">
        <f>VLOOKUP($D942,'DATA PENGUKURAN GARDU'!$A:$BS,54,0)</f>
        <v>#N/A</v>
      </c>
      <c r="BB942" s="17" t="e">
        <f>VLOOKUP($E942,'DATA PENGUKURAN GARDU'!$A:$BS,42,0)</f>
        <v>#N/A</v>
      </c>
      <c r="BC942" s="23" t="e">
        <f t="shared" si="497"/>
        <v>#N/A</v>
      </c>
      <c r="BD942" s="17" t="e">
        <f>VLOOKUP($E942,'DATA PENGUKURAN GARDU'!$A:$BS,44,0)</f>
        <v>#N/A</v>
      </c>
      <c r="BE942" s="23" t="e">
        <f t="shared" si="498"/>
        <v>#N/A</v>
      </c>
      <c r="BF942" s="17" t="e">
        <f>VLOOKUP($E942,'DATA PENGUKURAN GARDU'!$A:$BS,46,0)</f>
        <v>#N/A</v>
      </c>
      <c r="BG942" s="23" t="e">
        <f t="shared" si="499"/>
        <v>#N/A</v>
      </c>
      <c r="BH942" s="17" t="e">
        <f>VLOOKUP($E942,'DATA PENGUKURAN GARDU'!$A:$BS,46,0)</f>
        <v>#N/A</v>
      </c>
      <c r="BI942" s="17" t="e">
        <f>VLOOKUP($E942,'DATA PENGUKURAN GARDU'!$A:$BS,53,0)</f>
        <v>#N/A</v>
      </c>
      <c r="BJ942" s="17" t="e">
        <f>VLOOKUP($E942,'DATA PENGUKURAN GARDU'!$A:$BS,54,0)</f>
        <v>#N/A</v>
      </c>
      <c r="BK942" s="20" t="e">
        <f t="shared" si="477"/>
        <v>#N/A</v>
      </c>
      <c r="BL942" s="20" t="e">
        <f t="shared" si="478"/>
        <v>#N/A</v>
      </c>
      <c r="BM942" s="20" t="e">
        <f t="shared" si="479"/>
        <v>#N/A</v>
      </c>
      <c r="BN942" s="25" t="e">
        <f t="shared" si="480"/>
        <v>#N/A</v>
      </c>
      <c r="BO942" s="26" t="str">
        <f t="shared" si="481"/>
        <v>0</v>
      </c>
      <c r="BP942" s="21" t="e">
        <f t="shared" si="482"/>
        <v>#VALUE!</v>
      </c>
      <c r="BQ942" s="20" t="e">
        <f t="shared" si="483"/>
        <v>#N/A</v>
      </c>
      <c r="BR942" s="20" t="e">
        <v>#N/A</v>
      </c>
      <c r="BS942" s="9" t="e">
        <v>#N/A</v>
      </c>
      <c r="BT942" s="2" t="e">
        <f t="shared" si="484"/>
        <v>#VALUE!</v>
      </c>
      <c r="BU942" s="2" t="e">
        <f t="shared" si="467"/>
        <v>#N/A</v>
      </c>
      <c r="BV942" s="2" t="e">
        <f t="shared" si="468"/>
        <v>#N/A</v>
      </c>
    </row>
    <row r="943" s="2" customFormat="1" ht="22.95" customHeight="1" spans="1:74">
      <c r="A943" s="9" t="str">
        <f t="shared" si="469"/>
        <v>BB 156Induk</v>
      </c>
      <c r="B943" s="9" t="str">
        <f t="shared" si="470"/>
        <v>BB 156jurusan 1</v>
      </c>
      <c r="C943" s="9" t="str">
        <f t="shared" si="471"/>
        <v>BB 156jurusan 2</v>
      </c>
      <c r="D943" s="9" t="str">
        <f t="shared" si="472"/>
        <v>BB 156jurusan 3</v>
      </c>
      <c r="E943" s="9" t="str">
        <f t="shared" si="473"/>
        <v>BB 156jurusan 4</v>
      </c>
      <c r="F943" s="10" t="s">
        <v>920</v>
      </c>
      <c r="G943" s="10" t="s">
        <v>4</v>
      </c>
      <c r="H943" s="10" t="s">
        <v>1154</v>
      </c>
      <c r="I943" s="10" t="s">
        <v>11961</v>
      </c>
      <c r="J943" s="10" t="s">
        <v>11962</v>
      </c>
      <c r="K943" s="10" t="s">
        <v>7465</v>
      </c>
      <c r="L943" s="10"/>
      <c r="M943" s="10"/>
      <c r="N943" s="14">
        <f t="shared" si="474"/>
        <v>0</v>
      </c>
      <c r="O943" s="15" t="e">
        <f t="shared" si="475"/>
        <v>#VALUE!</v>
      </c>
      <c r="P943" s="15" t="e">
        <f t="shared" si="476"/>
        <v>#VALUE!</v>
      </c>
      <c r="Q943" s="17" t="e">
        <f>VLOOKUP($A943,'DATA PENGUKURAN GARDU'!$A:$BS,42,0)</f>
        <v>#N/A</v>
      </c>
      <c r="R943" s="18" t="e">
        <f t="shared" si="485"/>
        <v>#N/A</v>
      </c>
      <c r="S943" s="17" t="e">
        <f>VLOOKUP($A943,'DATA PENGUKURAN GARDU'!$A:$BS,44,0)</f>
        <v>#N/A</v>
      </c>
      <c r="T943" s="18" t="e">
        <f t="shared" si="486"/>
        <v>#N/A</v>
      </c>
      <c r="U943" s="17" t="e">
        <f>VLOOKUP($A943,'DATA PENGUKURAN GARDU'!$A:$BS,46,0)</f>
        <v>#N/A</v>
      </c>
      <c r="V943" s="18" t="e">
        <f t="shared" si="487"/>
        <v>#N/A</v>
      </c>
      <c r="W943" s="17" t="e">
        <f>VLOOKUP($A943,'DATA PENGUKURAN GARDU'!$A:$BS,48,0)</f>
        <v>#N/A</v>
      </c>
      <c r="X943" s="17" t="e">
        <f>VLOOKUP($A943,'DATA PENGUKURAN GARDU'!$A:$BS,53,0)</f>
        <v>#N/A</v>
      </c>
      <c r="Y943" s="17" t="e">
        <f>VLOOKUP($A943,'DATA PENGUKURAN GARDU'!$A:$BS,54,0)</f>
        <v>#N/A</v>
      </c>
      <c r="Z943" s="17" t="e">
        <f>VLOOKUP($A943,'DATA PENGUKURAN GARDU'!$A:$BS,55,0)</f>
        <v>#N/A</v>
      </c>
      <c r="AA943" s="20" t="e">
        <f>VLOOKUP($B943,'DATA PENGUKURAN GARDU'!$A:$BS,42,0)</f>
        <v>#N/A</v>
      </c>
      <c r="AB943" s="21" t="e">
        <f t="shared" si="488"/>
        <v>#N/A</v>
      </c>
      <c r="AC943" s="20" t="e">
        <f>VLOOKUP($B943,'DATA PENGUKURAN GARDU'!$A:$BS,44,0)</f>
        <v>#N/A</v>
      </c>
      <c r="AD943" s="21" t="e">
        <f t="shared" si="489"/>
        <v>#N/A</v>
      </c>
      <c r="AE943" s="20" t="e">
        <f>VLOOKUP($B943,'DATA PENGUKURAN GARDU'!$A:$BS,46,0)</f>
        <v>#N/A</v>
      </c>
      <c r="AF943" s="21" t="e">
        <f t="shared" si="490"/>
        <v>#N/A</v>
      </c>
      <c r="AG943" s="20" t="e">
        <f>VLOOKUP($B943,'DATA PENGUKURAN GARDU'!$A:$BS,46,0)</f>
        <v>#N/A</v>
      </c>
      <c r="AH943" s="20" t="e">
        <f>VLOOKUP($B943,'DATA PENGUKURAN GARDU'!$A:$BS,53,0)</f>
        <v>#N/A</v>
      </c>
      <c r="AI943" s="20" t="e">
        <f>VLOOKUP($B943,'DATA PENGUKURAN GARDU'!$A:$BS,54,0)</f>
        <v>#N/A</v>
      </c>
      <c r="AJ943" s="17" t="e">
        <f>VLOOKUP($C943,'DATA PENGUKURAN GARDU'!$A:$BS,42,0)</f>
        <v>#N/A</v>
      </c>
      <c r="AK943" s="23" t="e">
        <f t="shared" si="491"/>
        <v>#N/A</v>
      </c>
      <c r="AL943" s="17" t="e">
        <f>VLOOKUP($C943,'DATA PENGUKURAN GARDU'!$A:$BS,44,0)</f>
        <v>#N/A</v>
      </c>
      <c r="AM943" s="23" t="e">
        <f t="shared" si="492"/>
        <v>#N/A</v>
      </c>
      <c r="AN943" s="17" t="e">
        <f>VLOOKUP($C943,'DATA PENGUKURAN GARDU'!$A:$BS,46,0)</f>
        <v>#N/A</v>
      </c>
      <c r="AO943" s="23" t="e">
        <f t="shared" si="493"/>
        <v>#N/A</v>
      </c>
      <c r="AP943" s="17" t="e">
        <f>VLOOKUP($C943,'DATA PENGUKURAN GARDU'!$A:$BS,46,0)</f>
        <v>#N/A</v>
      </c>
      <c r="AQ943" s="17" t="e">
        <f>VLOOKUP($C943,'DATA PENGUKURAN GARDU'!$A:$BS,53,0)</f>
        <v>#N/A</v>
      </c>
      <c r="AR943" s="17" t="e">
        <f>VLOOKUP($C943,'DATA PENGUKURAN GARDU'!$A:$BS,54,0)</f>
        <v>#N/A</v>
      </c>
      <c r="AS943" s="20" t="e">
        <f>VLOOKUP($D943,'DATA PENGUKURAN GARDU'!$A:$BS,42,0)</f>
        <v>#N/A</v>
      </c>
      <c r="AT943" s="21" t="e">
        <f t="shared" si="494"/>
        <v>#N/A</v>
      </c>
      <c r="AU943" s="20" t="e">
        <f>VLOOKUP($D943,'DATA PENGUKURAN GARDU'!$A:$BS,44,0)</f>
        <v>#N/A</v>
      </c>
      <c r="AV943" s="21" t="e">
        <f t="shared" si="495"/>
        <v>#N/A</v>
      </c>
      <c r="AW943" s="20" t="e">
        <f>VLOOKUP($D943,'DATA PENGUKURAN GARDU'!$A:$BS,46,0)</f>
        <v>#N/A</v>
      </c>
      <c r="AX943" s="21" t="e">
        <f t="shared" si="496"/>
        <v>#N/A</v>
      </c>
      <c r="AY943" s="20" t="e">
        <f>VLOOKUP($D943,'DATA PENGUKURAN GARDU'!$A:$BS,46,0)</f>
        <v>#N/A</v>
      </c>
      <c r="AZ943" s="20" t="e">
        <f>VLOOKUP($D943,'DATA PENGUKURAN GARDU'!$A:$BS,53,0)</f>
        <v>#N/A</v>
      </c>
      <c r="BA943" s="20" t="e">
        <f>VLOOKUP($D943,'DATA PENGUKURAN GARDU'!$A:$BS,54,0)</f>
        <v>#N/A</v>
      </c>
      <c r="BB943" s="17" t="e">
        <f>VLOOKUP($E943,'DATA PENGUKURAN GARDU'!$A:$BS,42,0)</f>
        <v>#N/A</v>
      </c>
      <c r="BC943" s="23" t="e">
        <f t="shared" si="497"/>
        <v>#N/A</v>
      </c>
      <c r="BD943" s="17" t="e">
        <f>VLOOKUP($E943,'DATA PENGUKURAN GARDU'!$A:$BS,44,0)</f>
        <v>#N/A</v>
      </c>
      <c r="BE943" s="23" t="e">
        <f t="shared" si="498"/>
        <v>#N/A</v>
      </c>
      <c r="BF943" s="17" t="e">
        <f>VLOOKUP($E943,'DATA PENGUKURAN GARDU'!$A:$BS,46,0)</f>
        <v>#N/A</v>
      </c>
      <c r="BG943" s="23" t="e">
        <f t="shared" si="499"/>
        <v>#N/A</v>
      </c>
      <c r="BH943" s="17" t="e">
        <f>VLOOKUP($E943,'DATA PENGUKURAN GARDU'!$A:$BS,46,0)</f>
        <v>#N/A</v>
      </c>
      <c r="BI943" s="17" t="e">
        <f>VLOOKUP($E943,'DATA PENGUKURAN GARDU'!$A:$BS,53,0)</f>
        <v>#N/A</v>
      </c>
      <c r="BJ943" s="17" t="e">
        <f>VLOOKUP($E943,'DATA PENGUKURAN GARDU'!$A:$BS,54,0)</f>
        <v>#N/A</v>
      </c>
      <c r="BK943" s="20" t="e">
        <f t="shared" si="477"/>
        <v>#N/A</v>
      </c>
      <c r="BL943" s="20" t="e">
        <f t="shared" si="478"/>
        <v>#N/A</v>
      </c>
      <c r="BM943" s="20" t="e">
        <f t="shared" si="479"/>
        <v>#N/A</v>
      </c>
      <c r="BN943" s="25" t="e">
        <f t="shared" si="480"/>
        <v>#N/A</v>
      </c>
      <c r="BO943" s="26" t="str">
        <f t="shared" si="481"/>
        <v>0</v>
      </c>
      <c r="BP943" s="21" t="e">
        <f t="shared" si="482"/>
        <v>#VALUE!</v>
      </c>
      <c r="BQ943" s="20" t="e">
        <f t="shared" si="483"/>
        <v>#N/A</v>
      </c>
      <c r="BR943" s="20" t="e">
        <v>#N/A</v>
      </c>
      <c r="BS943" s="9" t="e">
        <v>#N/A</v>
      </c>
      <c r="BT943" s="2" t="e">
        <f t="shared" si="484"/>
        <v>#VALUE!</v>
      </c>
      <c r="BU943" s="2" t="e">
        <f t="shared" si="467"/>
        <v>#N/A</v>
      </c>
      <c r="BV943" s="2" t="e">
        <f t="shared" si="468"/>
        <v>#N/A</v>
      </c>
    </row>
    <row r="944" s="2" customFormat="1" ht="22.95" customHeight="1" spans="1:74">
      <c r="A944" s="9" t="str">
        <f t="shared" si="469"/>
        <v>BB 161Induk</v>
      </c>
      <c r="B944" s="9" t="str">
        <f t="shared" si="470"/>
        <v>BB 161jurusan 1</v>
      </c>
      <c r="C944" s="9" t="str">
        <f t="shared" si="471"/>
        <v>BB 161jurusan 2</v>
      </c>
      <c r="D944" s="9" t="str">
        <f t="shared" si="472"/>
        <v>BB 161jurusan 3</v>
      </c>
      <c r="E944" s="9" t="str">
        <f t="shared" si="473"/>
        <v>BB 161jurusan 4</v>
      </c>
      <c r="F944" s="10" t="s">
        <v>514</v>
      </c>
      <c r="G944" s="10" t="s">
        <v>4</v>
      </c>
      <c r="H944" s="10" t="s">
        <v>1155</v>
      </c>
      <c r="I944" s="10" t="s">
        <v>11963</v>
      </c>
      <c r="J944" s="10" t="s">
        <v>11964</v>
      </c>
      <c r="K944" s="10" t="s">
        <v>7465</v>
      </c>
      <c r="L944" s="10"/>
      <c r="M944" s="10"/>
      <c r="N944" s="14">
        <f t="shared" si="474"/>
        <v>0</v>
      </c>
      <c r="O944" s="15" t="e">
        <f t="shared" si="475"/>
        <v>#VALUE!</v>
      </c>
      <c r="P944" s="15" t="e">
        <f t="shared" si="476"/>
        <v>#VALUE!</v>
      </c>
      <c r="Q944" s="17" t="e">
        <f>VLOOKUP($A944,'DATA PENGUKURAN GARDU'!$A:$BS,42,0)</f>
        <v>#N/A</v>
      </c>
      <c r="R944" s="18" t="e">
        <f t="shared" si="485"/>
        <v>#N/A</v>
      </c>
      <c r="S944" s="17" t="e">
        <f>VLOOKUP($A944,'DATA PENGUKURAN GARDU'!$A:$BS,44,0)</f>
        <v>#N/A</v>
      </c>
      <c r="T944" s="18" t="e">
        <f t="shared" si="486"/>
        <v>#N/A</v>
      </c>
      <c r="U944" s="17" t="e">
        <f>VLOOKUP($A944,'DATA PENGUKURAN GARDU'!$A:$BS,46,0)</f>
        <v>#N/A</v>
      </c>
      <c r="V944" s="18" t="e">
        <f t="shared" si="487"/>
        <v>#N/A</v>
      </c>
      <c r="W944" s="17" t="e">
        <f>VLOOKUP($A944,'DATA PENGUKURAN GARDU'!$A:$BS,48,0)</f>
        <v>#N/A</v>
      </c>
      <c r="X944" s="17" t="e">
        <f>VLOOKUP($A944,'DATA PENGUKURAN GARDU'!$A:$BS,53,0)</f>
        <v>#N/A</v>
      </c>
      <c r="Y944" s="17" t="e">
        <f>VLOOKUP($A944,'DATA PENGUKURAN GARDU'!$A:$BS,54,0)</f>
        <v>#N/A</v>
      </c>
      <c r="Z944" s="17" t="e">
        <f>VLOOKUP($A944,'DATA PENGUKURAN GARDU'!$A:$BS,55,0)</f>
        <v>#N/A</v>
      </c>
      <c r="AA944" s="20" t="e">
        <f>VLOOKUP($B944,'DATA PENGUKURAN GARDU'!$A:$BS,42,0)</f>
        <v>#N/A</v>
      </c>
      <c r="AB944" s="21" t="e">
        <f t="shared" si="488"/>
        <v>#N/A</v>
      </c>
      <c r="AC944" s="20" t="e">
        <f>VLOOKUP($B944,'DATA PENGUKURAN GARDU'!$A:$BS,44,0)</f>
        <v>#N/A</v>
      </c>
      <c r="AD944" s="21" t="e">
        <f t="shared" si="489"/>
        <v>#N/A</v>
      </c>
      <c r="AE944" s="20" t="e">
        <f>VLOOKUP($B944,'DATA PENGUKURAN GARDU'!$A:$BS,46,0)</f>
        <v>#N/A</v>
      </c>
      <c r="AF944" s="21" t="e">
        <f t="shared" si="490"/>
        <v>#N/A</v>
      </c>
      <c r="AG944" s="20" t="e">
        <f>VLOOKUP($B944,'DATA PENGUKURAN GARDU'!$A:$BS,46,0)</f>
        <v>#N/A</v>
      </c>
      <c r="AH944" s="20" t="e">
        <f>VLOOKUP($B944,'DATA PENGUKURAN GARDU'!$A:$BS,53,0)</f>
        <v>#N/A</v>
      </c>
      <c r="AI944" s="20" t="e">
        <f>VLOOKUP($B944,'DATA PENGUKURAN GARDU'!$A:$BS,54,0)</f>
        <v>#N/A</v>
      </c>
      <c r="AJ944" s="17" t="e">
        <f>VLOOKUP($C944,'DATA PENGUKURAN GARDU'!$A:$BS,42,0)</f>
        <v>#N/A</v>
      </c>
      <c r="AK944" s="23" t="e">
        <f t="shared" si="491"/>
        <v>#N/A</v>
      </c>
      <c r="AL944" s="17" t="e">
        <f>VLOOKUP($C944,'DATA PENGUKURAN GARDU'!$A:$BS,44,0)</f>
        <v>#N/A</v>
      </c>
      <c r="AM944" s="23" t="e">
        <f t="shared" si="492"/>
        <v>#N/A</v>
      </c>
      <c r="AN944" s="17" t="e">
        <f>VLOOKUP($C944,'DATA PENGUKURAN GARDU'!$A:$BS,46,0)</f>
        <v>#N/A</v>
      </c>
      <c r="AO944" s="23" t="e">
        <f t="shared" si="493"/>
        <v>#N/A</v>
      </c>
      <c r="AP944" s="17" t="e">
        <f>VLOOKUP($C944,'DATA PENGUKURAN GARDU'!$A:$BS,46,0)</f>
        <v>#N/A</v>
      </c>
      <c r="AQ944" s="17" t="e">
        <f>VLOOKUP($C944,'DATA PENGUKURAN GARDU'!$A:$BS,53,0)</f>
        <v>#N/A</v>
      </c>
      <c r="AR944" s="17" t="e">
        <f>VLOOKUP($C944,'DATA PENGUKURAN GARDU'!$A:$BS,54,0)</f>
        <v>#N/A</v>
      </c>
      <c r="AS944" s="20" t="e">
        <f>VLOOKUP($D944,'DATA PENGUKURAN GARDU'!$A:$BS,42,0)</f>
        <v>#N/A</v>
      </c>
      <c r="AT944" s="21" t="e">
        <f t="shared" si="494"/>
        <v>#N/A</v>
      </c>
      <c r="AU944" s="20" t="e">
        <f>VLOOKUP($D944,'DATA PENGUKURAN GARDU'!$A:$BS,44,0)</f>
        <v>#N/A</v>
      </c>
      <c r="AV944" s="21" t="e">
        <f t="shared" si="495"/>
        <v>#N/A</v>
      </c>
      <c r="AW944" s="20" t="e">
        <f>VLOOKUP($D944,'DATA PENGUKURAN GARDU'!$A:$BS,46,0)</f>
        <v>#N/A</v>
      </c>
      <c r="AX944" s="21" t="e">
        <f t="shared" si="496"/>
        <v>#N/A</v>
      </c>
      <c r="AY944" s="20" t="e">
        <f>VLOOKUP($D944,'DATA PENGUKURAN GARDU'!$A:$BS,46,0)</f>
        <v>#N/A</v>
      </c>
      <c r="AZ944" s="20" t="e">
        <f>VLOOKUP($D944,'DATA PENGUKURAN GARDU'!$A:$BS,53,0)</f>
        <v>#N/A</v>
      </c>
      <c r="BA944" s="20" t="e">
        <f>VLOOKUP($D944,'DATA PENGUKURAN GARDU'!$A:$BS,54,0)</f>
        <v>#N/A</v>
      </c>
      <c r="BB944" s="17" t="e">
        <f>VLOOKUP($E944,'DATA PENGUKURAN GARDU'!$A:$BS,42,0)</f>
        <v>#N/A</v>
      </c>
      <c r="BC944" s="23" t="e">
        <f t="shared" si="497"/>
        <v>#N/A</v>
      </c>
      <c r="BD944" s="17" t="e">
        <f>VLOOKUP($E944,'DATA PENGUKURAN GARDU'!$A:$BS,44,0)</f>
        <v>#N/A</v>
      </c>
      <c r="BE944" s="23" t="e">
        <f t="shared" si="498"/>
        <v>#N/A</v>
      </c>
      <c r="BF944" s="17" t="e">
        <f>VLOOKUP($E944,'DATA PENGUKURAN GARDU'!$A:$BS,46,0)</f>
        <v>#N/A</v>
      </c>
      <c r="BG944" s="23" t="e">
        <f t="shared" si="499"/>
        <v>#N/A</v>
      </c>
      <c r="BH944" s="17" t="e">
        <f>VLOOKUP($E944,'DATA PENGUKURAN GARDU'!$A:$BS,46,0)</f>
        <v>#N/A</v>
      </c>
      <c r="BI944" s="17" t="e">
        <f>VLOOKUP($E944,'DATA PENGUKURAN GARDU'!$A:$BS,53,0)</f>
        <v>#N/A</v>
      </c>
      <c r="BJ944" s="17" t="e">
        <f>VLOOKUP($E944,'DATA PENGUKURAN GARDU'!$A:$BS,54,0)</f>
        <v>#N/A</v>
      </c>
      <c r="BK944" s="20" t="e">
        <f t="shared" si="477"/>
        <v>#N/A</v>
      </c>
      <c r="BL944" s="20" t="e">
        <f t="shared" si="478"/>
        <v>#N/A</v>
      </c>
      <c r="BM944" s="20" t="e">
        <f t="shared" si="479"/>
        <v>#N/A</v>
      </c>
      <c r="BN944" s="25" t="e">
        <f t="shared" si="480"/>
        <v>#N/A</v>
      </c>
      <c r="BO944" s="26" t="str">
        <f t="shared" si="481"/>
        <v>0</v>
      </c>
      <c r="BP944" s="21" t="e">
        <f t="shared" si="482"/>
        <v>#VALUE!</v>
      </c>
      <c r="BQ944" s="20" t="e">
        <f t="shared" si="483"/>
        <v>#N/A</v>
      </c>
      <c r="BR944" s="20" t="e">
        <v>#N/A</v>
      </c>
      <c r="BS944" s="9" t="e">
        <v>#N/A</v>
      </c>
      <c r="BT944" s="2" t="e">
        <f t="shared" si="484"/>
        <v>#VALUE!</v>
      </c>
      <c r="BU944" s="2" t="e">
        <f t="shared" si="467"/>
        <v>#N/A</v>
      </c>
      <c r="BV944" s="2" t="e">
        <f t="shared" si="468"/>
        <v>#N/A</v>
      </c>
    </row>
    <row r="945" s="2" customFormat="1" ht="22.95" customHeight="1" spans="1:74">
      <c r="A945" s="9" t="str">
        <f t="shared" si="469"/>
        <v>BB 162Induk</v>
      </c>
      <c r="B945" s="9" t="str">
        <f t="shared" si="470"/>
        <v>BB 162jurusan 1</v>
      </c>
      <c r="C945" s="9" t="str">
        <f t="shared" si="471"/>
        <v>BB 162jurusan 2</v>
      </c>
      <c r="D945" s="9" t="str">
        <f t="shared" si="472"/>
        <v>BB 162jurusan 3</v>
      </c>
      <c r="E945" s="9" t="str">
        <f t="shared" si="473"/>
        <v>BB 162jurusan 4</v>
      </c>
      <c r="F945" s="10" t="s">
        <v>514</v>
      </c>
      <c r="G945" s="10" t="s">
        <v>4</v>
      </c>
      <c r="H945" s="10" t="s">
        <v>1156</v>
      </c>
      <c r="I945" s="10" t="s">
        <v>11965</v>
      </c>
      <c r="J945" s="10" t="s">
        <v>11966</v>
      </c>
      <c r="K945" s="10" t="s">
        <v>7465</v>
      </c>
      <c r="L945" s="10"/>
      <c r="M945" s="10"/>
      <c r="N945" s="14">
        <f t="shared" si="474"/>
        <v>0</v>
      </c>
      <c r="O945" s="15" t="e">
        <f t="shared" si="475"/>
        <v>#VALUE!</v>
      </c>
      <c r="P945" s="15" t="e">
        <f t="shared" si="476"/>
        <v>#VALUE!</v>
      </c>
      <c r="Q945" s="17" t="e">
        <f>VLOOKUP($A945,'DATA PENGUKURAN GARDU'!$A:$BS,42,0)</f>
        <v>#N/A</v>
      </c>
      <c r="R945" s="18" t="e">
        <f t="shared" si="485"/>
        <v>#N/A</v>
      </c>
      <c r="S945" s="17" t="e">
        <f>VLOOKUP($A945,'DATA PENGUKURAN GARDU'!$A:$BS,44,0)</f>
        <v>#N/A</v>
      </c>
      <c r="T945" s="18" t="e">
        <f t="shared" si="486"/>
        <v>#N/A</v>
      </c>
      <c r="U945" s="17" t="e">
        <f>VLOOKUP($A945,'DATA PENGUKURAN GARDU'!$A:$BS,46,0)</f>
        <v>#N/A</v>
      </c>
      <c r="V945" s="18" t="e">
        <f t="shared" si="487"/>
        <v>#N/A</v>
      </c>
      <c r="W945" s="17" t="e">
        <f>VLOOKUP($A945,'DATA PENGUKURAN GARDU'!$A:$BS,48,0)</f>
        <v>#N/A</v>
      </c>
      <c r="X945" s="17" t="e">
        <f>VLOOKUP($A945,'DATA PENGUKURAN GARDU'!$A:$BS,53,0)</f>
        <v>#N/A</v>
      </c>
      <c r="Y945" s="17" t="e">
        <f>VLOOKUP($A945,'DATA PENGUKURAN GARDU'!$A:$BS,54,0)</f>
        <v>#N/A</v>
      </c>
      <c r="Z945" s="17" t="e">
        <f>VLOOKUP($A945,'DATA PENGUKURAN GARDU'!$A:$BS,55,0)</f>
        <v>#N/A</v>
      </c>
      <c r="AA945" s="20" t="e">
        <f>VLOOKUP($B945,'DATA PENGUKURAN GARDU'!$A:$BS,42,0)</f>
        <v>#N/A</v>
      </c>
      <c r="AB945" s="21" t="e">
        <f t="shared" si="488"/>
        <v>#N/A</v>
      </c>
      <c r="AC945" s="20" t="e">
        <f>VLOOKUP($B945,'DATA PENGUKURAN GARDU'!$A:$BS,44,0)</f>
        <v>#N/A</v>
      </c>
      <c r="AD945" s="21" t="e">
        <f t="shared" si="489"/>
        <v>#N/A</v>
      </c>
      <c r="AE945" s="20" t="e">
        <f>VLOOKUP($B945,'DATA PENGUKURAN GARDU'!$A:$BS,46,0)</f>
        <v>#N/A</v>
      </c>
      <c r="AF945" s="21" t="e">
        <f t="shared" si="490"/>
        <v>#N/A</v>
      </c>
      <c r="AG945" s="20" t="e">
        <f>VLOOKUP($B945,'DATA PENGUKURAN GARDU'!$A:$BS,46,0)</f>
        <v>#N/A</v>
      </c>
      <c r="AH945" s="20" t="e">
        <f>VLOOKUP($B945,'DATA PENGUKURAN GARDU'!$A:$BS,53,0)</f>
        <v>#N/A</v>
      </c>
      <c r="AI945" s="20" t="e">
        <f>VLOOKUP($B945,'DATA PENGUKURAN GARDU'!$A:$BS,54,0)</f>
        <v>#N/A</v>
      </c>
      <c r="AJ945" s="17" t="e">
        <f>VLOOKUP($C945,'DATA PENGUKURAN GARDU'!$A:$BS,42,0)</f>
        <v>#N/A</v>
      </c>
      <c r="AK945" s="23" t="e">
        <f t="shared" si="491"/>
        <v>#N/A</v>
      </c>
      <c r="AL945" s="17" t="e">
        <f>VLOOKUP($C945,'DATA PENGUKURAN GARDU'!$A:$BS,44,0)</f>
        <v>#N/A</v>
      </c>
      <c r="AM945" s="23" t="e">
        <f t="shared" si="492"/>
        <v>#N/A</v>
      </c>
      <c r="AN945" s="17" t="e">
        <f>VLOOKUP($C945,'DATA PENGUKURAN GARDU'!$A:$BS,46,0)</f>
        <v>#N/A</v>
      </c>
      <c r="AO945" s="23" t="e">
        <f t="shared" si="493"/>
        <v>#N/A</v>
      </c>
      <c r="AP945" s="17" t="e">
        <f>VLOOKUP($C945,'DATA PENGUKURAN GARDU'!$A:$BS,46,0)</f>
        <v>#N/A</v>
      </c>
      <c r="AQ945" s="17" t="e">
        <f>VLOOKUP($C945,'DATA PENGUKURAN GARDU'!$A:$BS,53,0)</f>
        <v>#N/A</v>
      </c>
      <c r="AR945" s="17" t="e">
        <f>VLOOKUP($C945,'DATA PENGUKURAN GARDU'!$A:$BS,54,0)</f>
        <v>#N/A</v>
      </c>
      <c r="AS945" s="20" t="e">
        <f>VLOOKUP($D945,'DATA PENGUKURAN GARDU'!$A:$BS,42,0)</f>
        <v>#N/A</v>
      </c>
      <c r="AT945" s="21" t="e">
        <f t="shared" si="494"/>
        <v>#N/A</v>
      </c>
      <c r="AU945" s="20" t="e">
        <f>VLOOKUP($D945,'DATA PENGUKURAN GARDU'!$A:$BS,44,0)</f>
        <v>#N/A</v>
      </c>
      <c r="AV945" s="21" t="e">
        <f t="shared" si="495"/>
        <v>#N/A</v>
      </c>
      <c r="AW945" s="20" t="e">
        <f>VLOOKUP($D945,'DATA PENGUKURAN GARDU'!$A:$BS,46,0)</f>
        <v>#N/A</v>
      </c>
      <c r="AX945" s="21" t="e">
        <f t="shared" si="496"/>
        <v>#N/A</v>
      </c>
      <c r="AY945" s="20" t="e">
        <f>VLOOKUP($D945,'DATA PENGUKURAN GARDU'!$A:$BS,46,0)</f>
        <v>#N/A</v>
      </c>
      <c r="AZ945" s="20" t="e">
        <f>VLOOKUP($D945,'DATA PENGUKURAN GARDU'!$A:$BS,53,0)</f>
        <v>#N/A</v>
      </c>
      <c r="BA945" s="20" t="e">
        <f>VLOOKUP($D945,'DATA PENGUKURAN GARDU'!$A:$BS,54,0)</f>
        <v>#N/A</v>
      </c>
      <c r="BB945" s="17" t="e">
        <f>VLOOKUP($E945,'DATA PENGUKURAN GARDU'!$A:$BS,42,0)</f>
        <v>#N/A</v>
      </c>
      <c r="BC945" s="23" t="e">
        <f t="shared" si="497"/>
        <v>#N/A</v>
      </c>
      <c r="BD945" s="17" t="e">
        <f>VLOOKUP($E945,'DATA PENGUKURAN GARDU'!$A:$BS,44,0)</f>
        <v>#N/A</v>
      </c>
      <c r="BE945" s="23" t="e">
        <f t="shared" si="498"/>
        <v>#N/A</v>
      </c>
      <c r="BF945" s="17" t="e">
        <f>VLOOKUP($E945,'DATA PENGUKURAN GARDU'!$A:$BS,46,0)</f>
        <v>#N/A</v>
      </c>
      <c r="BG945" s="23" t="e">
        <f t="shared" si="499"/>
        <v>#N/A</v>
      </c>
      <c r="BH945" s="17" t="e">
        <f>VLOOKUP($E945,'DATA PENGUKURAN GARDU'!$A:$BS,46,0)</f>
        <v>#N/A</v>
      </c>
      <c r="BI945" s="17" t="e">
        <f>VLOOKUP($E945,'DATA PENGUKURAN GARDU'!$A:$BS,53,0)</f>
        <v>#N/A</v>
      </c>
      <c r="BJ945" s="17" t="e">
        <f>VLOOKUP($E945,'DATA PENGUKURAN GARDU'!$A:$BS,54,0)</f>
        <v>#N/A</v>
      </c>
      <c r="BK945" s="20" t="e">
        <f t="shared" si="477"/>
        <v>#N/A</v>
      </c>
      <c r="BL945" s="20" t="e">
        <f t="shared" si="478"/>
        <v>#N/A</v>
      </c>
      <c r="BM945" s="20" t="e">
        <f t="shared" si="479"/>
        <v>#N/A</v>
      </c>
      <c r="BN945" s="25" t="e">
        <f t="shared" si="480"/>
        <v>#N/A</v>
      </c>
      <c r="BO945" s="26" t="str">
        <f t="shared" si="481"/>
        <v>0</v>
      </c>
      <c r="BP945" s="21" t="e">
        <f t="shared" si="482"/>
        <v>#VALUE!</v>
      </c>
      <c r="BQ945" s="20" t="e">
        <f t="shared" si="483"/>
        <v>#N/A</v>
      </c>
      <c r="BR945" s="20" t="e">
        <v>#N/A</v>
      </c>
      <c r="BS945" s="9" t="e">
        <v>#N/A</v>
      </c>
      <c r="BT945" s="2" t="e">
        <f t="shared" si="484"/>
        <v>#VALUE!</v>
      </c>
      <c r="BU945" s="2" t="e">
        <f t="shared" si="467"/>
        <v>#N/A</v>
      </c>
      <c r="BV945" s="2" t="e">
        <f t="shared" si="468"/>
        <v>#N/A</v>
      </c>
    </row>
    <row r="946" s="2" customFormat="1" ht="22.95" customHeight="1" spans="1:74">
      <c r="A946" s="9" t="str">
        <f t="shared" si="469"/>
        <v>K-163Induk</v>
      </c>
      <c r="B946" s="9" t="str">
        <f t="shared" si="470"/>
        <v>K-163jurusan 1</v>
      </c>
      <c r="C946" s="9" t="str">
        <f t="shared" si="471"/>
        <v>K-163jurusan 2</v>
      </c>
      <c r="D946" s="9" t="str">
        <f t="shared" si="472"/>
        <v>K-163jurusan 3</v>
      </c>
      <c r="E946" s="9" t="str">
        <f t="shared" si="473"/>
        <v>K-163jurusan 4</v>
      </c>
      <c r="F946" s="10" t="s">
        <v>446</v>
      </c>
      <c r="G946" s="10" t="s">
        <v>132</v>
      </c>
      <c r="H946" s="10" t="s">
        <v>1157</v>
      </c>
      <c r="I946" s="10" t="s">
        <v>11967</v>
      </c>
      <c r="J946" s="10" t="s">
        <v>11968</v>
      </c>
      <c r="K946" s="10" t="s">
        <v>7465</v>
      </c>
      <c r="L946" s="10"/>
      <c r="M946" s="10"/>
      <c r="N946" s="14">
        <f t="shared" si="474"/>
        <v>0</v>
      </c>
      <c r="O946" s="15" t="e">
        <f t="shared" si="475"/>
        <v>#VALUE!</v>
      </c>
      <c r="P946" s="15" t="e">
        <f t="shared" si="476"/>
        <v>#VALUE!</v>
      </c>
      <c r="Q946" s="17" t="e">
        <f>VLOOKUP($A946,'DATA PENGUKURAN GARDU'!$A:$BS,42,0)</f>
        <v>#N/A</v>
      </c>
      <c r="R946" s="18" t="e">
        <f t="shared" si="485"/>
        <v>#N/A</v>
      </c>
      <c r="S946" s="17" t="e">
        <f>VLOOKUP($A946,'DATA PENGUKURAN GARDU'!$A:$BS,44,0)</f>
        <v>#N/A</v>
      </c>
      <c r="T946" s="18" t="e">
        <f t="shared" si="486"/>
        <v>#N/A</v>
      </c>
      <c r="U946" s="17" t="e">
        <f>VLOOKUP($A946,'DATA PENGUKURAN GARDU'!$A:$BS,46,0)</f>
        <v>#N/A</v>
      </c>
      <c r="V946" s="18" t="e">
        <f t="shared" si="487"/>
        <v>#N/A</v>
      </c>
      <c r="W946" s="17" t="e">
        <f>VLOOKUP($A946,'DATA PENGUKURAN GARDU'!$A:$BS,48,0)</f>
        <v>#N/A</v>
      </c>
      <c r="X946" s="17" t="e">
        <f>VLOOKUP($A946,'DATA PENGUKURAN GARDU'!$A:$BS,53,0)</f>
        <v>#N/A</v>
      </c>
      <c r="Y946" s="17" t="e">
        <f>VLOOKUP($A946,'DATA PENGUKURAN GARDU'!$A:$BS,54,0)</f>
        <v>#N/A</v>
      </c>
      <c r="Z946" s="17" t="e">
        <f>VLOOKUP($A946,'DATA PENGUKURAN GARDU'!$A:$BS,55,0)</f>
        <v>#N/A</v>
      </c>
      <c r="AA946" s="20" t="e">
        <f>VLOOKUP($B946,'DATA PENGUKURAN GARDU'!$A:$BS,42,0)</f>
        <v>#N/A</v>
      </c>
      <c r="AB946" s="21" t="e">
        <f t="shared" si="488"/>
        <v>#N/A</v>
      </c>
      <c r="AC946" s="20" t="e">
        <f>VLOOKUP($B946,'DATA PENGUKURAN GARDU'!$A:$BS,44,0)</f>
        <v>#N/A</v>
      </c>
      <c r="AD946" s="21" t="e">
        <f t="shared" si="489"/>
        <v>#N/A</v>
      </c>
      <c r="AE946" s="20" t="e">
        <f>VLOOKUP($B946,'DATA PENGUKURAN GARDU'!$A:$BS,46,0)</f>
        <v>#N/A</v>
      </c>
      <c r="AF946" s="21" t="e">
        <f t="shared" si="490"/>
        <v>#N/A</v>
      </c>
      <c r="AG946" s="20" t="e">
        <f>VLOOKUP($B946,'DATA PENGUKURAN GARDU'!$A:$BS,46,0)</f>
        <v>#N/A</v>
      </c>
      <c r="AH946" s="20" t="e">
        <f>VLOOKUP($B946,'DATA PENGUKURAN GARDU'!$A:$BS,53,0)</f>
        <v>#N/A</v>
      </c>
      <c r="AI946" s="20" t="e">
        <f>VLOOKUP($B946,'DATA PENGUKURAN GARDU'!$A:$BS,54,0)</f>
        <v>#N/A</v>
      </c>
      <c r="AJ946" s="17" t="e">
        <f>VLOOKUP($C946,'DATA PENGUKURAN GARDU'!$A:$BS,42,0)</f>
        <v>#N/A</v>
      </c>
      <c r="AK946" s="23" t="e">
        <f t="shared" si="491"/>
        <v>#N/A</v>
      </c>
      <c r="AL946" s="17" t="e">
        <f>VLOOKUP($C946,'DATA PENGUKURAN GARDU'!$A:$BS,44,0)</f>
        <v>#N/A</v>
      </c>
      <c r="AM946" s="23" t="e">
        <f t="shared" si="492"/>
        <v>#N/A</v>
      </c>
      <c r="AN946" s="17" t="e">
        <f>VLOOKUP($C946,'DATA PENGUKURAN GARDU'!$A:$BS,46,0)</f>
        <v>#N/A</v>
      </c>
      <c r="AO946" s="23" t="e">
        <f t="shared" si="493"/>
        <v>#N/A</v>
      </c>
      <c r="AP946" s="17" t="e">
        <f>VLOOKUP($C946,'DATA PENGUKURAN GARDU'!$A:$BS,46,0)</f>
        <v>#N/A</v>
      </c>
      <c r="AQ946" s="17" t="e">
        <f>VLOOKUP($C946,'DATA PENGUKURAN GARDU'!$A:$BS,53,0)</f>
        <v>#N/A</v>
      </c>
      <c r="AR946" s="17" t="e">
        <f>VLOOKUP($C946,'DATA PENGUKURAN GARDU'!$A:$BS,54,0)</f>
        <v>#N/A</v>
      </c>
      <c r="AS946" s="20" t="e">
        <f>VLOOKUP($D946,'DATA PENGUKURAN GARDU'!$A:$BS,42,0)</f>
        <v>#N/A</v>
      </c>
      <c r="AT946" s="21" t="e">
        <f t="shared" si="494"/>
        <v>#N/A</v>
      </c>
      <c r="AU946" s="20" t="e">
        <f>VLOOKUP($D946,'DATA PENGUKURAN GARDU'!$A:$BS,44,0)</f>
        <v>#N/A</v>
      </c>
      <c r="AV946" s="21" t="e">
        <f t="shared" si="495"/>
        <v>#N/A</v>
      </c>
      <c r="AW946" s="20" t="e">
        <f>VLOOKUP($D946,'DATA PENGUKURAN GARDU'!$A:$BS,46,0)</f>
        <v>#N/A</v>
      </c>
      <c r="AX946" s="21" t="e">
        <f t="shared" si="496"/>
        <v>#N/A</v>
      </c>
      <c r="AY946" s="20" t="e">
        <f>VLOOKUP($D946,'DATA PENGUKURAN GARDU'!$A:$BS,46,0)</f>
        <v>#N/A</v>
      </c>
      <c r="AZ946" s="20" t="e">
        <f>VLOOKUP($D946,'DATA PENGUKURAN GARDU'!$A:$BS,53,0)</f>
        <v>#N/A</v>
      </c>
      <c r="BA946" s="20" t="e">
        <f>VLOOKUP($D946,'DATA PENGUKURAN GARDU'!$A:$BS,54,0)</f>
        <v>#N/A</v>
      </c>
      <c r="BB946" s="17" t="e">
        <f>VLOOKUP($E946,'DATA PENGUKURAN GARDU'!$A:$BS,42,0)</f>
        <v>#N/A</v>
      </c>
      <c r="BC946" s="23" t="e">
        <f t="shared" si="497"/>
        <v>#N/A</v>
      </c>
      <c r="BD946" s="17" t="e">
        <f>VLOOKUP($E946,'DATA PENGUKURAN GARDU'!$A:$BS,44,0)</f>
        <v>#N/A</v>
      </c>
      <c r="BE946" s="23" t="e">
        <f t="shared" si="498"/>
        <v>#N/A</v>
      </c>
      <c r="BF946" s="17" t="e">
        <f>VLOOKUP($E946,'DATA PENGUKURAN GARDU'!$A:$BS,46,0)</f>
        <v>#N/A</v>
      </c>
      <c r="BG946" s="23" t="e">
        <f t="shared" si="499"/>
        <v>#N/A</v>
      </c>
      <c r="BH946" s="17" t="e">
        <f>VLOOKUP($E946,'DATA PENGUKURAN GARDU'!$A:$BS,46,0)</f>
        <v>#N/A</v>
      </c>
      <c r="BI946" s="17" t="e">
        <f>VLOOKUP($E946,'DATA PENGUKURAN GARDU'!$A:$BS,53,0)</f>
        <v>#N/A</v>
      </c>
      <c r="BJ946" s="17" t="e">
        <f>VLOOKUP($E946,'DATA PENGUKURAN GARDU'!$A:$BS,54,0)</f>
        <v>#N/A</v>
      </c>
      <c r="BK946" s="20" t="e">
        <f t="shared" si="477"/>
        <v>#N/A</v>
      </c>
      <c r="BL946" s="20" t="e">
        <f t="shared" si="478"/>
        <v>#N/A</v>
      </c>
      <c r="BM946" s="20" t="e">
        <f t="shared" si="479"/>
        <v>#N/A</v>
      </c>
      <c r="BN946" s="25" t="e">
        <f t="shared" si="480"/>
        <v>#N/A</v>
      </c>
      <c r="BO946" s="26" t="str">
        <f t="shared" si="481"/>
        <v>0</v>
      </c>
      <c r="BP946" s="21" t="e">
        <f t="shared" si="482"/>
        <v>#VALUE!</v>
      </c>
      <c r="BQ946" s="20" t="e">
        <f t="shared" si="483"/>
        <v>#N/A</v>
      </c>
      <c r="BR946" s="20" t="e">
        <v>#N/A</v>
      </c>
      <c r="BS946" s="9" t="e">
        <v>#N/A</v>
      </c>
      <c r="BT946" s="2" t="e">
        <f t="shared" si="484"/>
        <v>#VALUE!</v>
      </c>
      <c r="BU946" s="2" t="e">
        <f t="shared" si="467"/>
        <v>#N/A</v>
      </c>
      <c r="BV946" s="2" t="e">
        <f t="shared" si="468"/>
        <v>#N/A</v>
      </c>
    </row>
    <row r="947" s="2" customFormat="1" ht="22.95" customHeight="1" spans="1:74">
      <c r="A947" s="9" t="str">
        <f t="shared" si="469"/>
        <v>K-171Induk</v>
      </c>
      <c r="B947" s="9" t="str">
        <f t="shared" si="470"/>
        <v>K-171jurusan 1</v>
      </c>
      <c r="C947" s="9" t="str">
        <f t="shared" si="471"/>
        <v>K-171jurusan 2</v>
      </c>
      <c r="D947" s="9" t="str">
        <f t="shared" si="472"/>
        <v>K-171jurusan 3</v>
      </c>
      <c r="E947" s="9" t="str">
        <f t="shared" si="473"/>
        <v>K-171jurusan 4</v>
      </c>
      <c r="F947" s="10" t="s">
        <v>131</v>
      </c>
      <c r="G947" s="10" t="s">
        <v>132</v>
      </c>
      <c r="H947" s="10" t="s">
        <v>1159</v>
      </c>
      <c r="I947" s="10" t="s">
        <v>11971</v>
      </c>
      <c r="J947" s="10" t="s">
        <v>11972</v>
      </c>
      <c r="K947" s="10" t="s">
        <v>7465</v>
      </c>
      <c r="L947" s="10"/>
      <c r="M947" s="10"/>
      <c r="N947" s="14">
        <f t="shared" si="474"/>
        <v>0</v>
      </c>
      <c r="O947" s="15" t="e">
        <f t="shared" si="475"/>
        <v>#VALUE!</v>
      </c>
      <c r="P947" s="15" t="e">
        <f t="shared" si="476"/>
        <v>#VALUE!</v>
      </c>
      <c r="Q947" s="17" t="e">
        <f>VLOOKUP($A947,'DATA PENGUKURAN GARDU'!$A:$BS,42,0)</f>
        <v>#N/A</v>
      </c>
      <c r="R947" s="18" t="e">
        <f t="shared" si="485"/>
        <v>#N/A</v>
      </c>
      <c r="S947" s="17" t="e">
        <f>VLOOKUP($A947,'DATA PENGUKURAN GARDU'!$A:$BS,44,0)</f>
        <v>#N/A</v>
      </c>
      <c r="T947" s="18" t="e">
        <f t="shared" si="486"/>
        <v>#N/A</v>
      </c>
      <c r="U947" s="17" t="e">
        <f>VLOOKUP($A947,'DATA PENGUKURAN GARDU'!$A:$BS,46,0)</f>
        <v>#N/A</v>
      </c>
      <c r="V947" s="18" t="e">
        <f t="shared" si="487"/>
        <v>#N/A</v>
      </c>
      <c r="W947" s="17" t="e">
        <f>VLOOKUP($A947,'DATA PENGUKURAN GARDU'!$A:$BS,48,0)</f>
        <v>#N/A</v>
      </c>
      <c r="X947" s="17" t="e">
        <f>VLOOKUP($A947,'DATA PENGUKURAN GARDU'!$A:$BS,53,0)</f>
        <v>#N/A</v>
      </c>
      <c r="Y947" s="17" t="e">
        <f>VLOOKUP($A947,'DATA PENGUKURAN GARDU'!$A:$BS,54,0)</f>
        <v>#N/A</v>
      </c>
      <c r="Z947" s="17" t="e">
        <f>VLOOKUP($A947,'DATA PENGUKURAN GARDU'!$A:$BS,55,0)</f>
        <v>#N/A</v>
      </c>
      <c r="AA947" s="20" t="e">
        <f>VLOOKUP($B947,'DATA PENGUKURAN GARDU'!$A:$BS,42,0)</f>
        <v>#N/A</v>
      </c>
      <c r="AB947" s="21" t="e">
        <f t="shared" si="488"/>
        <v>#N/A</v>
      </c>
      <c r="AC947" s="20" t="e">
        <f>VLOOKUP($B947,'DATA PENGUKURAN GARDU'!$A:$BS,44,0)</f>
        <v>#N/A</v>
      </c>
      <c r="AD947" s="21" t="e">
        <f t="shared" si="489"/>
        <v>#N/A</v>
      </c>
      <c r="AE947" s="20" t="e">
        <f>VLOOKUP($B947,'DATA PENGUKURAN GARDU'!$A:$BS,46,0)</f>
        <v>#N/A</v>
      </c>
      <c r="AF947" s="21" t="e">
        <f t="shared" si="490"/>
        <v>#N/A</v>
      </c>
      <c r="AG947" s="20" t="e">
        <f>VLOOKUP($B947,'DATA PENGUKURAN GARDU'!$A:$BS,46,0)</f>
        <v>#N/A</v>
      </c>
      <c r="AH947" s="20" t="e">
        <f>VLOOKUP($B947,'DATA PENGUKURAN GARDU'!$A:$BS,53,0)</f>
        <v>#N/A</v>
      </c>
      <c r="AI947" s="20" t="e">
        <f>VLOOKUP($B947,'DATA PENGUKURAN GARDU'!$A:$BS,54,0)</f>
        <v>#N/A</v>
      </c>
      <c r="AJ947" s="17" t="e">
        <f>VLOOKUP($C947,'DATA PENGUKURAN GARDU'!$A:$BS,42,0)</f>
        <v>#N/A</v>
      </c>
      <c r="AK947" s="23" t="e">
        <f t="shared" si="491"/>
        <v>#N/A</v>
      </c>
      <c r="AL947" s="17" t="e">
        <f>VLOOKUP($C947,'DATA PENGUKURAN GARDU'!$A:$BS,44,0)</f>
        <v>#N/A</v>
      </c>
      <c r="AM947" s="23" t="e">
        <f t="shared" si="492"/>
        <v>#N/A</v>
      </c>
      <c r="AN947" s="17" t="e">
        <f>VLOOKUP($C947,'DATA PENGUKURAN GARDU'!$A:$BS,46,0)</f>
        <v>#N/A</v>
      </c>
      <c r="AO947" s="23" t="e">
        <f t="shared" si="493"/>
        <v>#N/A</v>
      </c>
      <c r="AP947" s="17" t="e">
        <f>VLOOKUP($C947,'DATA PENGUKURAN GARDU'!$A:$BS,46,0)</f>
        <v>#N/A</v>
      </c>
      <c r="AQ947" s="17" t="e">
        <f>VLOOKUP($C947,'DATA PENGUKURAN GARDU'!$A:$BS,53,0)</f>
        <v>#N/A</v>
      </c>
      <c r="AR947" s="17" t="e">
        <f>VLOOKUP($C947,'DATA PENGUKURAN GARDU'!$A:$BS,54,0)</f>
        <v>#N/A</v>
      </c>
      <c r="AS947" s="20" t="e">
        <f>VLOOKUP($D947,'DATA PENGUKURAN GARDU'!$A:$BS,42,0)</f>
        <v>#N/A</v>
      </c>
      <c r="AT947" s="21" t="e">
        <f t="shared" si="494"/>
        <v>#N/A</v>
      </c>
      <c r="AU947" s="20" t="e">
        <f>VLOOKUP($D947,'DATA PENGUKURAN GARDU'!$A:$BS,44,0)</f>
        <v>#N/A</v>
      </c>
      <c r="AV947" s="21" t="e">
        <f t="shared" si="495"/>
        <v>#N/A</v>
      </c>
      <c r="AW947" s="20" t="e">
        <f>VLOOKUP($D947,'DATA PENGUKURAN GARDU'!$A:$BS,46,0)</f>
        <v>#N/A</v>
      </c>
      <c r="AX947" s="21" t="e">
        <f t="shared" si="496"/>
        <v>#N/A</v>
      </c>
      <c r="AY947" s="20" t="e">
        <f>VLOOKUP($D947,'DATA PENGUKURAN GARDU'!$A:$BS,46,0)</f>
        <v>#N/A</v>
      </c>
      <c r="AZ947" s="20" t="e">
        <f>VLOOKUP($D947,'DATA PENGUKURAN GARDU'!$A:$BS,53,0)</f>
        <v>#N/A</v>
      </c>
      <c r="BA947" s="20" t="e">
        <f>VLOOKUP($D947,'DATA PENGUKURAN GARDU'!$A:$BS,54,0)</f>
        <v>#N/A</v>
      </c>
      <c r="BB947" s="17" t="e">
        <f>VLOOKUP($E947,'DATA PENGUKURAN GARDU'!$A:$BS,42,0)</f>
        <v>#N/A</v>
      </c>
      <c r="BC947" s="23" t="e">
        <f t="shared" si="497"/>
        <v>#N/A</v>
      </c>
      <c r="BD947" s="17" t="e">
        <f>VLOOKUP($E947,'DATA PENGUKURAN GARDU'!$A:$BS,44,0)</f>
        <v>#N/A</v>
      </c>
      <c r="BE947" s="23" t="e">
        <f t="shared" si="498"/>
        <v>#N/A</v>
      </c>
      <c r="BF947" s="17" t="e">
        <f>VLOOKUP($E947,'DATA PENGUKURAN GARDU'!$A:$BS,46,0)</f>
        <v>#N/A</v>
      </c>
      <c r="BG947" s="23" t="e">
        <f t="shared" si="499"/>
        <v>#N/A</v>
      </c>
      <c r="BH947" s="17" t="e">
        <f>VLOOKUP($E947,'DATA PENGUKURAN GARDU'!$A:$BS,46,0)</f>
        <v>#N/A</v>
      </c>
      <c r="BI947" s="17" t="e">
        <f>VLOOKUP($E947,'DATA PENGUKURAN GARDU'!$A:$BS,53,0)</f>
        <v>#N/A</v>
      </c>
      <c r="BJ947" s="17" t="e">
        <f>VLOOKUP($E947,'DATA PENGUKURAN GARDU'!$A:$BS,54,0)</f>
        <v>#N/A</v>
      </c>
      <c r="BK947" s="20" t="e">
        <f t="shared" si="477"/>
        <v>#N/A</v>
      </c>
      <c r="BL947" s="20" t="e">
        <f t="shared" si="478"/>
        <v>#N/A</v>
      </c>
      <c r="BM947" s="20" t="e">
        <f t="shared" si="479"/>
        <v>#N/A</v>
      </c>
      <c r="BN947" s="25" t="e">
        <f t="shared" si="480"/>
        <v>#N/A</v>
      </c>
      <c r="BO947" s="26" t="str">
        <f t="shared" si="481"/>
        <v>0</v>
      </c>
      <c r="BP947" s="21" t="e">
        <f t="shared" si="482"/>
        <v>#VALUE!</v>
      </c>
      <c r="BQ947" s="20" t="e">
        <f t="shared" si="483"/>
        <v>#N/A</v>
      </c>
      <c r="BR947" s="20" t="e">
        <v>#N/A</v>
      </c>
      <c r="BS947" s="9" t="e">
        <v>#N/A</v>
      </c>
      <c r="BT947" s="2" t="e">
        <f t="shared" si="484"/>
        <v>#VALUE!</v>
      </c>
      <c r="BU947" s="2" t="e">
        <f t="shared" si="467"/>
        <v>#N/A</v>
      </c>
      <c r="BV947" s="2" t="e">
        <f t="shared" si="468"/>
        <v>#N/A</v>
      </c>
    </row>
    <row r="948" s="2" customFormat="1" ht="22.95" customHeight="1" spans="1:74">
      <c r="A948" s="9" t="str">
        <f t="shared" si="469"/>
        <v>K-174Induk</v>
      </c>
      <c r="B948" s="9" t="str">
        <f t="shared" si="470"/>
        <v>K-174jurusan 1</v>
      </c>
      <c r="C948" s="9" t="str">
        <f t="shared" si="471"/>
        <v>K-174jurusan 2</v>
      </c>
      <c r="D948" s="9" t="str">
        <f t="shared" si="472"/>
        <v>K-174jurusan 3</v>
      </c>
      <c r="E948" s="9" t="str">
        <f t="shared" si="473"/>
        <v>K-174jurusan 4</v>
      </c>
      <c r="F948" s="10" t="s">
        <v>131</v>
      </c>
      <c r="G948" s="10" t="s">
        <v>132</v>
      </c>
      <c r="H948" s="10" t="s">
        <v>1160</v>
      </c>
      <c r="I948" s="10" t="s">
        <v>11973</v>
      </c>
      <c r="J948" s="10" t="s">
        <v>11974</v>
      </c>
      <c r="K948" s="10" t="s">
        <v>7465</v>
      </c>
      <c r="L948" s="10"/>
      <c r="M948" s="10"/>
      <c r="N948" s="14">
        <f t="shared" si="474"/>
        <v>0</v>
      </c>
      <c r="O948" s="15" t="e">
        <f t="shared" si="475"/>
        <v>#VALUE!</v>
      </c>
      <c r="P948" s="15" t="e">
        <f t="shared" si="476"/>
        <v>#VALUE!</v>
      </c>
      <c r="Q948" s="17" t="e">
        <f>VLOOKUP($A948,'DATA PENGUKURAN GARDU'!$A:$BS,42,0)</f>
        <v>#N/A</v>
      </c>
      <c r="R948" s="18" t="e">
        <f t="shared" si="485"/>
        <v>#N/A</v>
      </c>
      <c r="S948" s="17" t="e">
        <f>VLOOKUP($A948,'DATA PENGUKURAN GARDU'!$A:$BS,44,0)</f>
        <v>#N/A</v>
      </c>
      <c r="T948" s="18" t="e">
        <f t="shared" si="486"/>
        <v>#N/A</v>
      </c>
      <c r="U948" s="17" t="e">
        <f>VLOOKUP($A948,'DATA PENGUKURAN GARDU'!$A:$BS,46,0)</f>
        <v>#N/A</v>
      </c>
      <c r="V948" s="18" t="e">
        <f t="shared" si="487"/>
        <v>#N/A</v>
      </c>
      <c r="W948" s="17" t="e">
        <f>VLOOKUP($A948,'DATA PENGUKURAN GARDU'!$A:$BS,48,0)</f>
        <v>#N/A</v>
      </c>
      <c r="X948" s="17" t="e">
        <f>VLOOKUP($A948,'DATA PENGUKURAN GARDU'!$A:$BS,53,0)</f>
        <v>#N/A</v>
      </c>
      <c r="Y948" s="17" t="e">
        <f>VLOOKUP($A948,'DATA PENGUKURAN GARDU'!$A:$BS,54,0)</f>
        <v>#N/A</v>
      </c>
      <c r="Z948" s="17" t="e">
        <f>VLOOKUP($A948,'DATA PENGUKURAN GARDU'!$A:$BS,55,0)</f>
        <v>#N/A</v>
      </c>
      <c r="AA948" s="20" t="e">
        <f>VLOOKUP($B948,'DATA PENGUKURAN GARDU'!$A:$BS,42,0)</f>
        <v>#N/A</v>
      </c>
      <c r="AB948" s="21" t="e">
        <f t="shared" si="488"/>
        <v>#N/A</v>
      </c>
      <c r="AC948" s="20" t="e">
        <f>VLOOKUP($B948,'DATA PENGUKURAN GARDU'!$A:$BS,44,0)</f>
        <v>#N/A</v>
      </c>
      <c r="AD948" s="21" t="e">
        <f t="shared" si="489"/>
        <v>#N/A</v>
      </c>
      <c r="AE948" s="20" t="e">
        <f>VLOOKUP($B948,'DATA PENGUKURAN GARDU'!$A:$BS,46,0)</f>
        <v>#N/A</v>
      </c>
      <c r="AF948" s="21" t="e">
        <f t="shared" si="490"/>
        <v>#N/A</v>
      </c>
      <c r="AG948" s="20" t="e">
        <f>VLOOKUP($B948,'DATA PENGUKURAN GARDU'!$A:$BS,46,0)</f>
        <v>#N/A</v>
      </c>
      <c r="AH948" s="20" t="e">
        <f>VLOOKUP($B948,'DATA PENGUKURAN GARDU'!$A:$BS,53,0)</f>
        <v>#N/A</v>
      </c>
      <c r="AI948" s="20" t="e">
        <f>VLOOKUP($B948,'DATA PENGUKURAN GARDU'!$A:$BS,54,0)</f>
        <v>#N/A</v>
      </c>
      <c r="AJ948" s="17" t="e">
        <f>VLOOKUP($C948,'DATA PENGUKURAN GARDU'!$A:$BS,42,0)</f>
        <v>#N/A</v>
      </c>
      <c r="AK948" s="23" t="e">
        <f t="shared" si="491"/>
        <v>#N/A</v>
      </c>
      <c r="AL948" s="17" t="e">
        <f>VLOOKUP($C948,'DATA PENGUKURAN GARDU'!$A:$BS,44,0)</f>
        <v>#N/A</v>
      </c>
      <c r="AM948" s="23" t="e">
        <f t="shared" si="492"/>
        <v>#N/A</v>
      </c>
      <c r="AN948" s="17" t="e">
        <f>VLOOKUP($C948,'DATA PENGUKURAN GARDU'!$A:$BS,46,0)</f>
        <v>#N/A</v>
      </c>
      <c r="AO948" s="23" t="e">
        <f t="shared" si="493"/>
        <v>#N/A</v>
      </c>
      <c r="AP948" s="17" t="e">
        <f>VLOOKUP($C948,'DATA PENGUKURAN GARDU'!$A:$BS,46,0)</f>
        <v>#N/A</v>
      </c>
      <c r="AQ948" s="17" t="e">
        <f>VLOOKUP($C948,'DATA PENGUKURAN GARDU'!$A:$BS,53,0)</f>
        <v>#N/A</v>
      </c>
      <c r="AR948" s="17" t="e">
        <f>VLOOKUP($C948,'DATA PENGUKURAN GARDU'!$A:$BS,54,0)</f>
        <v>#N/A</v>
      </c>
      <c r="AS948" s="20" t="e">
        <f>VLOOKUP($D948,'DATA PENGUKURAN GARDU'!$A:$BS,42,0)</f>
        <v>#N/A</v>
      </c>
      <c r="AT948" s="21" t="e">
        <f t="shared" si="494"/>
        <v>#N/A</v>
      </c>
      <c r="AU948" s="20" t="e">
        <f>VLOOKUP($D948,'DATA PENGUKURAN GARDU'!$A:$BS,44,0)</f>
        <v>#N/A</v>
      </c>
      <c r="AV948" s="21" t="e">
        <f t="shared" si="495"/>
        <v>#N/A</v>
      </c>
      <c r="AW948" s="20" t="e">
        <f>VLOOKUP($D948,'DATA PENGUKURAN GARDU'!$A:$BS,46,0)</f>
        <v>#N/A</v>
      </c>
      <c r="AX948" s="21" t="e">
        <f t="shared" si="496"/>
        <v>#N/A</v>
      </c>
      <c r="AY948" s="20" t="e">
        <f>VLOOKUP($D948,'DATA PENGUKURAN GARDU'!$A:$BS,46,0)</f>
        <v>#N/A</v>
      </c>
      <c r="AZ948" s="20" t="e">
        <f>VLOOKUP($D948,'DATA PENGUKURAN GARDU'!$A:$BS,53,0)</f>
        <v>#N/A</v>
      </c>
      <c r="BA948" s="20" t="e">
        <f>VLOOKUP($D948,'DATA PENGUKURAN GARDU'!$A:$BS,54,0)</f>
        <v>#N/A</v>
      </c>
      <c r="BB948" s="17" t="e">
        <f>VLOOKUP($E948,'DATA PENGUKURAN GARDU'!$A:$BS,42,0)</f>
        <v>#N/A</v>
      </c>
      <c r="BC948" s="23" t="e">
        <f t="shared" si="497"/>
        <v>#N/A</v>
      </c>
      <c r="BD948" s="17" t="e">
        <f>VLOOKUP($E948,'DATA PENGUKURAN GARDU'!$A:$BS,44,0)</f>
        <v>#N/A</v>
      </c>
      <c r="BE948" s="23" t="e">
        <f t="shared" si="498"/>
        <v>#N/A</v>
      </c>
      <c r="BF948" s="17" t="e">
        <f>VLOOKUP($E948,'DATA PENGUKURAN GARDU'!$A:$BS,46,0)</f>
        <v>#N/A</v>
      </c>
      <c r="BG948" s="23" t="e">
        <f t="shared" si="499"/>
        <v>#N/A</v>
      </c>
      <c r="BH948" s="17" t="e">
        <f>VLOOKUP($E948,'DATA PENGUKURAN GARDU'!$A:$BS,46,0)</f>
        <v>#N/A</v>
      </c>
      <c r="BI948" s="17" t="e">
        <f>VLOOKUP($E948,'DATA PENGUKURAN GARDU'!$A:$BS,53,0)</f>
        <v>#N/A</v>
      </c>
      <c r="BJ948" s="17" t="e">
        <f>VLOOKUP($E948,'DATA PENGUKURAN GARDU'!$A:$BS,54,0)</f>
        <v>#N/A</v>
      </c>
      <c r="BK948" s="20" t="e">
        <f t="shared" si="477"/>
        <v>#N/A</v>
      </c>
      <c r="BL948" s="20" t="e">
        <f t="shared" si="478"/>
        <v>#N/A</v>
      </c>
      <c r="BM948" s="20" t="e">
        <f t="shared" si="479"/>
        <v>#N/A</v>
      </c>
      <c r="BN948" s="25" t="e">
        <f t="shared" si="480"/>
        <v>#N/A</v>
      </c>
      <c r="BO948" s="26" t="str">
        <f t="shared" si="481"/>
        <v>0</v>
      </c>
      <c r="BP948" s="21" t="e">
        <f t="shared" si="482"/>
        <v>#VALUE!</v>
      </c>
      <c r="BQ948" s="20" t="e">
        <f t="shared" si="483"/>
        <v>#N/A</v>
      </c>
      <c r="BR948" s="20" t="e">
        <v>#N/A</v>
      </c>
      <c r="BS948" s="9" t="e">
        <v>#N/A</v>
      </c>
      <c r="BT948" s="2" t="e">
        <f t="shared" si="484"/>
        <v>#VALUE!</v>
      </c>
      <c r="BU948" s="2" t="e">
        <f t="shared" si="467"/>
        <v>#N/A</v>
      </c>
      <c r="BV948" s="2" t="e">
        <f t="shared" si="468"/>
        <v>#N/A</v>
      </c>
    </row>
    <row r="949" s="2" customFormat="1" ht="22.95" customHeight="1" spans="1:74">
      <c r="A949" s="9" t="str">
        <f t="shared" si="469"/>
        <v>K-175Induk</v>
      </c>
      <c r="B949" s="9" t="str">
        <f t="shared" si="470"/>
        <v>K-175jurusan 1</v>
      </c>
      <c r="C949" s="9" t="str">
        <f t="shared" si="471"/>
        <v>K-175jurusan 2</v>
      </c>
      <c r="D949" s="9" t="str">
        <f t="shared" si="472"/>
        <v>K-175jurusan 3</v>
      </c>
      <c r="E949" s="9" t="str">
        <f t="shared" si="473"/>
        <v>K-175jurusan 4</v>
      </c>
      <c r="F949" s="10" t="s">
        <v>131</v>
      </c>
      <c r="G949" s="10" t="s">
        <v>132</v>
      </c>
      <c r="H949" s="10" t="s">
        <v>1161</v>
      </c>
      <c r="I949" s="10" t="s">
        <v>11975</v>
      </c>
      <c r="J949" s="10" t="s">
        <v>11976</v>
      </c>
      <c r="K949" s="10" t="s">
        <v>7465</v>
      </c>
      <c r="L949" s="10"/>
      <c r="M949" s="10"/>
      <c r="N949" s="14">
        <f t="shared" si="474"/>
        <v>0</v>
      </c>
      <c r="O949" s="15" t="e">
        <f t="shared" si="475"/>
        <v>#VALUE!</v>
      </c>
      <c r="P949" s="15" t="e">
        <f t="shared" si="476"/>
        <v>#VALUE!</v>
      </c>
      <c r="Q949" s="17" t="e">
        <f>VLOOKUP($A949,'DATA PENGUKURAN GARDU'!$A:$BS,42,0)</f>
        <v>#N/A</v>
      </c>
      <c r="R949" s="18" t="e">
        <f t="shared" si="485"/>
        <v>#N/A</v>
      </c>
      <c r="S949" s="17" t="e">
        <f>VLOOKUP($A949,'DATA PENGUKURAN GARDU'!$A:$BS,44,0)</f>
        <v>#N/A</v>
      </c>
      <c r="T949" s="18" t="e">
        <f t="shared" si="486"/>
        <v>#N/A</v>
      </c>
      <c r="U949" s="17" t="e">
        <f>VLOOKUP($A949,'DATA PENGUKURAN GARDU'!$A:$BS,46,0)</f>
        <v>#N/A</v>
      </c>
      <c r="V949" s="18" t="e">
        <f t="shared" si="487"/>
        <v>#N/A</v>
      </c>
      <c r="W949" s="17" t="e">
        <f>VLOOKUP($A949,'DATA PENGUKURAN GARDU'!$A:$BS,48,0)</f>
        <v>#N/A</v>
      </c>
      <c r="X949" s="17" t="e">
        <f>VLOOKUP($A949,'DATA PENGUKURAN GARDU'!$A:$BS,53,0)</f>
        <v>#N/A</v>
      </c>
      <c r="Y949" s="17" t="e">
        <f>VLOOKUP($A949,'DATA PENGUKURAN GARDU'!$A:$BS,54,0)</f>
        <v>#N/A</v>
      </c>
      <c r="Z949" s="17" t="e">
        <f>VLOOKUP($A949,'DATA PENGUKURAN GARDU'!$A:$BS,55,0)</f>
        <v>#N/A</v>
      </c>
      <c r="AA949" s="20" t="e">
        <f>VLOOKUP($B949,'DATA PENGUKURAN GARDU'!$A:$BS,42,0)</f>
        <v>#N/A</v>
      </c>
      <c r="AB949" s="21" t="e">
        <f t="shared" si="488"/>
        <v>#N/A</v>
      </c>
      <c r="AC949" s="20" t="e">
        <f>VLOOKUP($B949,'DATA PENGUKURAN GARDU'!$A:$BS,44,0)</f>
        <v>#N/A</v>
      </c>
      <c r="AD949" s="21" t="e">
        <f t="shared" si="489"/>
        <v>#N/A</v>
      </c>
      <c r="AE949" s="20" t="e">
        <f>VLOOKUP($B949,'DATA PENGUKURAN GARDU'!$A:$BS,46,0)</f>
        <v>#N/A</v>
      </c>
      <c r="AF949" s="21" t="e">
        <f t="shared" si="490"/>
        <v>#N/A</v>
      </c>
      <c r="AG949" s="20" t="e">
        <f>VLOOKUP($B949,'DATA PENGUKURAN GARDU'!$A:$BS,46,0)</f>
        <v>#N/A</v>
      </c>
      <c r="AH949" s="20" t="e">
        <f>VLOOKUP($B949,'DATA PENGUKURAN GARDU'!$A:$BS,53,0)</f>
        <v>#N/A</v>
      </c>
      <c r="AI949" s="20" t="e">
        <f>VLOOKUP($B949,'DATA PENGUKURAN GARDU'!$A:$BS,54,0)</f>
        <v>#N/A</v>
      </c>
      <c r="AJ949" s="17" t="e">
        <f>VLOOKUP($C949,'DATA PENGUKURAN GARDU'!$A:$BS,42,0)</f>
        <v>#N/A</v>
      </c>
      <c r="AK949" s="23" t="e">
        <f t="shared" si="491"/>
        <v>#N/A</v>
      </c>
      <c r="AL949" s="17" t="e">
        <f>VLOOKUP($C949,'DATA PENGUKURAN GARDU'!$A:$BS,44,0)</f>
        <v>#N/A</v>
      </c>
      <c r="AM949" s="23" t="e">
        <f t="shared" si="492"/>
        <v>#N/A</v>
      </c>
      <c r="AN949" s="17" t="e">
        <f>VLOOKUP($C949,'DATA PENGUKURAN GARDU'!$A:$BS,46,0)</f>
        <v>#N/A</v>
      </c>
      <c r="AO949" s="23" t="e">
        <f t="shared" si="493"/>
        <v>#N/A</v>
      </c>
      <c r="AP949" s="17" t="e">
        <f>VLOOKUP($C949,'DATA PENGUKURAN GARDU'!$A:$BS,46,0)</f>
        <v>#N/A</v>
      </c>
      <c r="AQ949" s="17" t="e">
        <f>VLOOKUP($C949,'DATA PENGUKURAN GARDU'!$A:$BS,53,0)</f>
        <v>#N/A</v>
      </c>
      <c r="AR949" s="17" t="e">
        <f>VLOOKUP($C949,'DATA PENGUKURAN GARDU'!$A:$BS,54,0)</f>
        <v>#N/A</v>
      </c>
      <c r="AS949" s="20" t="e">
        <f>VLOOKUP($D949,'DATA PENGUKURAN GARDU'!$A:$BS,42,0)</f>
        <v>#N/A</v>
      </c>
      <c r="AT949" s="21" t="e">
        <f t="shared" si="494"/>
        <v>#N/A</v>
      </c>
      <c r="AU949" s="20" t="e">
        <f>VLOOKUP($D949,'DATA PENGUKURAN GARDU'!$A:$BS,44,0)</f>
        <v>#N/A</v>
      </c>
      <c r="AV949" s="21" t="e">
        <f t="shared" si="495"/>
        <v>#N/A</v>
      </c>
      <c r="AW949" s="20" t="e">
        <f>VLOOKUP($D949,'DATA PENGUKURAN GARDU'!$A:$BS,46,0)</f>
        <v>#N/A</v>
      </c>
      <c r="AX949" s="21" t="e">
        <f t="shared" si="496"/>
        <v>#N/A</v>
      </c>
      <c r="AY949" s="20" t="e">
        <f>VLOOKUP($D949,'DATA PENGUKURAN GARDU'!$A:$BS,46,0)</f>
        <v>#N/A</v>
      </c>
      <c r="AZ949" s="20" t="e">
        <f>VLOOKUP($D949,'DATA PENGUKURAN GARDU'!$A:$BS,53,0)</f>
        <v>#N/A</v>
      </c>
      <c r="BA949" s="20" t="e">
        <f>VLOOKUP($D949,'DATA PENGUKURAN GARDU'!$A:$BS,54,0)</f>
        <v>#N/A</v>
      </c>
      <c r="BB949" s="17" t="e">
        <f>VLOOKUP($E949,'DATA PENGUKURAN GARDU'!$A:$BS,42,0)</f>
        <v>#N/A</v>
      </c>
      <c r="BC949" s="23" t="e">
        <f t="shared" si="497"/>
        <v>#N/A</v>
      </c>
      <c r="BD949" s="17" t="e">
        <f>VLOOKUP($E949,'DATA PENGUKURAN GARDU'!$A:$BS,44,0)</f>
        <v>#N/A</v>
      </c>
      <c r="BE949" s="23" t="e">
        <f t="shared" si="498"/>
        <v>#N/A</v>
      </c>
      <c r="BF949" s="17" t="e">
        <f>VLOOKUP($E949,'DATA PENGUKURAN GARDU'!$A:$BS,46,0)</f>
        <v>#N/A</v>
      </c>
      <c r="BG949" s="23" t="e">
        <f t="shared" si="499"/>
        <v>#N/A</v>
      </c>
      <c r="BH949" s="17" t="e">
        <f>VLOOKUP($E949,'DATA PENGUKURAN GARDU'!$A:$BS,46,0)</f>
        <v>#N/A</v>
      </c>
      <c r="BI949" s="17" t="e">
        <f>VLOOKUP($E949,'DATA PENGUKURAN GARDU'!$A:$BS,53,0)</f>
        <v>#N/A</v>
      </c>
      <c r="BJ949" s="17" t="e">
        <f>VLOOKUP($E949,'DATA PENGUKURAN GARDU'!$A:$BS,54,0)</f>
        <v>#N/A</v>
      </c>
      <c r="BK949" s="20" t="e">
        <f t="shared" si="477"/>
        <v>#N/A</v>
      </c>
      <c r="BL949" s="20" t="e">
        <f t="shared" si="478"/>
        <v>#N/A</v>
      </c>
      <c r="BM949" s="20" t="e">
        <f t="shared" si="479"/>
        <v>#N/A</v>
      </c>
      <c r="BN949" s="25" t="e">
        <f t="shared" si="480"/>
        <v>#N/A</v>
      </c>
      <c r="BO949" s="26" t="str">
        <f t="shared" si="481"/>
        <v>0</v>
      </c>
      <c r="BP949" s="21" t="e">
        <f t="shared" si="482"/>
        <v>#VALUE!</v>
      </c>
      <c r="BQ949" s="20" t="e">
        <f t="shared" si="483"/>
        <v>#N/A</v>
      </c>
      <c r="BR949" s="20" t="e">
        <v>#N/A</v>
      </c>
      <c r="BS949" s="9" t="e">
        <v>#N/A</v>
      </c>
      <c r="BT949" s="2" t="e">
        <f t="shared" si="484"/>
        <v>#VALUE!</v>
      </c>
      <c r="BU949" s="2" t="e">
        <f t="shared" si="467"/>
        <v>#N/A</v>
      </c>
      <c r="BV949" s="2" t="e">
        <f t="shared" si="468"/>
        <v>#N/A</v>
      </c>
    </row>
    <row r="950" s="2" customFormat="1" ht="22.95" customHeight="1" spans="1:74">
      <c r="A950" s="9" t="str">
        <f t="shared" si="469"/>
        <v>K-040Induk</v>
      </c>
      <c r="B950" s="9" t="str">
        <f t="shared" si="470"/>
        <v>K-040jurusan 1</v>
      </c>
      <c r="C950" s="9" t="str">
        <f t="shared" si="471"/>
        <v>K-040jurusan 2</v>
      </c>
      <c r="D950" s="9" t="str">
        <f t="shared" si="472"/>
        <v>K-040jurusan 3</v>
      </c>
      <c r="E950" s="9" t="str">
        <f t="shared" si="473"/>
        <v>K-040jurusan 4</v>
      </c>
      <c r="F950" s="10" t="s">
        <v>132</v>
      </c>
      <c r="G950" s="10" t="s">
        <v>132</v>
      </c>
      <c r="H950" s="10" t="s">
        <v>1164</v>
      </c>
      <c r="I950" s="10" t="s">
        <v>11981</v>
      </c>
      <c r="J950" s="10" t="s">
        <v>11982</v>
      </c>
      <c r="K950" s="10" t="s">
        <v>7465</v>
      </c>
      <c r="L950" s="10"/>
      <c r="M950" s="10"/>
      <c r="N950" s="14">
        <f t="shared" si="474"/>
        <v>0</v>
      </c>
      <c r="O950" s="15" t="e">
        <f t="shared" si="475"/>
        <v>#VALUE!</v>
      </c>
      <c r="P950" s="15" t="e">
        <f t="shared" si="476"/>
        <v>#VALUE!</v>
      </c>
      <c r="Q950" s="17" t="e">
        <f>VLOOKUP($A950,'DATA PENGUKURAN GARDU'!$A:$BS,42,0)</f>
        <v>#N/A</v>
      </c>
      <c r="R950" s="18" t="e">
        <f t="shared" si="485"/>
        <v>#N/A</v>
      </c>
      <c r="S950" s="17" t="e">
        <f>VLOOKUP($A950,'DATA PENGUKURAN GARDU'!$A:$BS,44,0)</f>
        <v>#N/A</v>
      </c>
      <c r="T950" s="18" t="e">
        <f t="shared" si="486"/>
        <v>#N/A</v>
      </c>
      <c r="U950" s="17" t="e">
        <f>VLOOKUP($A950,'DATA PENGUKURAN GARDU'!$A:$BS,46,0)</f>
        <v>#N/A</v>
      </c>
      <c r="V950" s="18" t="e">
        <f t="shared" si="487"/>
        <v>#N/A</v>
      </c>
      <c r="W950" s="17" t="e">
        <f>VLOOKUP($A950,'DATA PENGUKURAN GARDU'!$A:$BS,48,0)</f>
        <v>#N/A</v>
      </c>
      <c r="X950" s="17" t="e">
        <f>VLOOKUP($A950,'DATA PENGUKURAN GARDU'!$A:$BS,53,0)</f>
        <v>#N/A</v>
      </c>
      <c r="Y950" s="17" t="e">
        <f>VLOOKUP($A950,'DATA PENGUKURAN GARDU'!$A:$BS,54,0)</f>
        <v>#N/A</v>
      </c>
      <c r="Z950" s="17" t="e">
        <f>VLOOKUP($A950,'DATA PENGUKURAN GARDU'!$A:$BS,55,0)</f>
        <v>#N/A</v>
      </c>
      <c r="AA950" s="20" t="e">
        <f>VLOOKUP($B950,'DATA PENGUKURAN GARDU'!$A:$BS,42,0)</f>
        <v>#N/A</v>
      </c>
      <c r="AB950" s="21" t="e">
        <f t="shared" si="488"/>
        <v>#N/A</v>
      </c>
      <c r="AC950" s="20" t="e">
        <f>VLOOKUP($B950,'DATA PENGUKURAN GARDU'!$A:$BS,44,0)</f>
        <v>#N/A</v>
      </c>
      <c r="AD950" s="21" t="e">
        <f t="shared" si="489"/>
        <v>#N/A</v>
      </c>
      <c r="AE950" s="20" t="e">
        <f>VLOOKUP($B950,'DATA PENGUKURAN GARDU'!$A:$BS,46,0)</f>
        <v>#N/A</v>
      </c>
      <c r="AF950" s="21" t="e">
        <f t="shared" si="490"/>
        <v>#N/A</v>
      </c>
      <c r="AG950" s="20" t="e">
        <f>VLOOKUP($B950,'DATA PENGUKURAN GARDU'!$A:$BS,46,0)</f>
        <v>#N/A</v>
      </c>
      <c r="AH950" s="20" t="e">
        <f>VLOOKUP($B950,'DATA PENGUKURAN GARDU'!$A:$BS,53,0)</f>
        <v>#N/A</v>
      </c>
      <c r="AI950" s="20" t="e">
        <f>VLOOKUP($B950,'DATA PENGUKURAN GARDU'!$A:$BS,54,0)</f>
        <v>#N/A</v>
      </c>
      <c r="AJ950" s="17" t="e">
        <f>VLOOKUP($C950,'DATA PENGUKURAN GARDU'!$A:$BS,42,0)</f>
        <v>#N/A</v>
      </c>
      <c r="AK950" s="23" t="e">
        <f t="shared" si="491"/>
        <v>#N/A</v>
      </c>
      <c r="AL950" s="17" t="e">
        <f>VLOOKUP($C950,'DATA PENGUKURAN GARDU'!$A:$BS,44,0)</f>
        <v>#N/A</v>
      </c>
      <c r="AM950" s="23" t="e">
        <f t="shared" si="492"/>
        <v>#N/A</v>
      </c>
      <c r="AN950" s="17" t="e">
        <f>VLOOKUP($C950,'DATA PENGUKURAN GARDU'!$A:$BS,46,0)</f>
        <v>#N/A</v>
      </c>
      <c r="AO950" s="23" t="e">
        <f t="shared" si="493"/>
        <v>#N/A</v>
      </c>
      <c r="AP950" s="17" t="e">
        <f>VLOOKUP($C950,'DATA PENGUKURAN GARDU'!$A:$BS,46,0)</f>
        <v>#N/A</v>
      </c>
      <c r="AQ950" s="17" t="e">
        <f>VLOOKUP($C950,'DATA PENGUKURAN GARDU'!$A:$BS,53,0)</f>
        <v>#N/A</v>
      </c>
      <c r="AR950" s="17" t="e">
        <f>VLOOKUP($C950,'DATA PENGUKURAN GARDU'!$A:$BS,54,0)</f>
        <v>#N/A</v>
      </c>
      <c r="AS950" s="20" t="e">
        <f>VLOOKUP($D950,'DATA PENGUKURAN GARDU'!$A:$BS,42,0)</f>
        <v>#N/A</v>
      </c>
      <c r="AT950" s="21" t="e">
        <f t="shared" si="494"/>
        <v>#N/A</v>
      </c>
      <c r="AU950" s="20" t="e">
        <f>VLOOKUP($D950,'DATA PENGUKURAN GARDU'!$A:$BS,44,0)</f>
        <v>#N/A</v>
      </c>
      <c r="AV950" s="21" t="e">
        <f t="shared" si="495"/>
        <v>#N/A</v>
      </c>
      <c r="AW950" s="20" t="e">
        <f>VLOOKUP($D950,'DATA PENGUKURAN GARDU'!$A:$BS,46,0)</f>
        <v>#N/A</v>
      </c>
      <c r="AX950" s="21" t="e">
        <f t="shared" si="496"/>
        <v>#N/A</v>
      </c>
      <c r="AY950" s="20" t="e">
        <f>VLOOKUP($D950,'DATA PENGUKURAN GARDU'!$A:$BS,46,0)</f>
        <v>#N/A</v>
      </c>
      <c r="AZ950" s="20" t="e">
        <f>VLOOKUP($D950,'DATA PENGUKURAN GARDU'!$A:$BS,53,0)</f>
        <v>#N/A</v>
      </c>
      <c r="BA950" s="20" t="e">
        <f>VLOOKUP($D950,'DATA PENGUKURAN GARDU'!$A:$BS,54,0)</f>
        <v>#N/A</v>
      </c>
      <c r="BB950" s="17" t="e">
        <f>VLOOKUP($E950,'DATA PENGUKURAN GARDU'!$A:$BS,42,0)</f>
        <v>#N/A</v>
      </c>
      <c r="BC950" s="23" t="e">
        <f t="shared" si="497"/>
        <v>#N/A</v>
      </c>
      <c r="BD950" s="17" t="e">
        <f>VLOOKUP($E950,'DATA PENGUKURAN GARDU'!$A:$BS,44,0)</f>
        <v>#N/A</v>
      </c>
      <c r="BE950" s="23" t="e">
        <f t="shared" si="498"/>
        <v>#N/A</v>
      </c>
      <c r="BF950" s="17" t="e">
        <f>VLOOKUP($E950,'DATA PENGUKURAN GARDU'!$A:$BS,46,0)</f>
        <v>#N/A</v>
      </c>
      <c r="BG950" s="23" t="e">
        <f t="shared" si="499"/>
        <v>#N/A</v>
      </c>
      <c r="BH950" s="17" t="e">
        <f>VLOOKUP($E950,'DATA PENGUKURAN GARDU'!$A:$BS,46,0)</f>
        <v>#N/A</v>
      </c>
      <c r="BI950" s="17" t="e">
        <f>VLOOKUP($E950,'DATA PENGUKURAN GARDU'!$A:$BS,53,0)</f>
        <v>#N/A</v>
      </c>
      <c r="BJ950" s="17" t="e">
        <f>VLOOKUP($E950,'DATA PENGUKURAN GARDU'!$A:$BS,54,0)</f>
        <v>#N/A</v>
      </c>
      <c r="BK950" s="20" t="e">
        <f t="shared" si="477"/>
        <v>#N/A</v>
      </c>
      <c r="BL950" s="20" t="e">
        <f t="shared" si="478"/>
        <v>#N/A</v>
      </c>
      <c r="BM950" s="20" t="e">
        <f t="shared" si="479"/>
        <v>#N/A</v>
      </c>
      <c r="BN950" s="25" t="e">
        <f t="shared" si="480"/>
        <v>#N/A</v>
      </c>
      <c r="BO950" s="26" t="str">
        <f t="shared" si="481"/>
        <v>0</v>
      </c>
      <c r="BP950" s="21" t="e">
        <f t="shared" si="482"/>
        <v>#VALUE!</v>
      </c>
      <c r="BQ950" s="20" t="e">
        <f t="shared" si="483"/>
        <v>#N/A</v>
      </c>
      <c r="BR950" s="20" t="e">
        <v>#N/A</v>
      </c>
      <c r="BS950" s="9" t="e">
        <v>#N/A</v>
      </c>
      <c r="BT950" s="2" t="e">
        <f t="shared" si="484"/>
        <v>#VALUE!</v>
      </c>
      <c r="BU950" s="2" t="e">
        <f t="shared" si="467"/>
        <v>#N/A</v>
      </c>
      <c r="BV950" s="2" t="e">
        <f t="shared" si="468"/>
        <v>#N/A</v>
      </c>
    </row>
    <row r="951" s="2" customFormat="1" ht="22.95" customHeight="1" spans="1:74">
      <c r="A951" s="9" t="str">
        <f t="shared" si="469"/>
        <v>K-081Induk</v>
      </c>
      <c r="B951" s="9" t="str">
        <f t="shared" si="470"/>
        <v>K-081jurusan 1</v>
      </c>
      <c r="C951" s="9" t="str">
        <f t="shared" si="471"/>
        <v>K-081jurusan 2</v>
      </c>
      <c r="D951" s="9" t="str">
        <f t="shared" si="472"/>
        <v>K-081jurusan 3</v>
      </c>
      <c r="E951" s="9" t="str">
        <f t="shared" si="473"/>
        <v>K-081jurusan 4</v>
      </c>
      <c r="F951" s="10" t="s">
        <v>410</v>
      </c>
      <c r="G951" s="10" t="s">
        <v>132</v>
      </c>
      <c r="H951" s="10" t="s">
        <v>1165</v>
      </c>
      <c r="I951" s="10" t="s">
        <v>11983</v>
      </c>
      <c r="J951" s="10" t="s">
        <v>11984</v>
      </c>
      <c r="K951" s="10" t="s">
        <v>7465</v>
      </c>
      <c r="L951" s="10"/>
      <c r="M951" s="10"/>
      <c r="N951" s="14">
        <f t="shared" si="474"/>
        <v>0</v>
      </c>
      <c r="O951" s="15" t="e">
        <f t="shared" si="475"/>
        <v>#VALUE!</v>
      </c>
      <c r="P951" s="15" t="e">
        <f t="shared" si="476"/>
        <v>#VALUE!</v>
      </c>
      <c r="Q951" s="17" t="e">
        <f>VLOOKUP($A951,'DATA PENGUKURAN GARDU'!$A:$BS,42,0)</f>
        <v>#N/A</v>
      </c>
      <c r="R951" s="18" t="e">
        <f t="shared" si="485"/>
        <v>#N/A</v>
      </c>
      <c r="S951" s="17" t="e">
        <f>VLOOKUP($A951,'DATA PENGUKURAN GARDU'!$A:$BS,44,0)</f>
        <v>#N/A</v>
      </c>
      <c r="T951" s="18" t="e">
        <f t="shared" si="486"/>
        <v>#N/A</v>
      </c>
      <c r="U951" s="17" t="e">
        <f>VLOOKUP($A951,'DATA PENGUKURAN GARDU'!$A:$BS,46,0)</f>
        <v>#N/A</v>
      </c>
      <c r="V951" s="18" t="e">
        <f t="shared" si="487"/>
        <v>#N/A</v>
      </c>
      <c r="W951" s="17" t="e">
        <f>VLOOKUP($A951,'DATA PENGUKURAN GARDU'!$A:$BS,48,0)</f>
        <v>#N/A</v>
      </c>
      <c r="X951" s="17" t="e">
        <f>VLOOKUP($A951,'DATA PENGUKURAN GARDU'!$A:$BS,53,0)</f>
        <v>#N/A</v>
      </c>
      <c r="Y951" s="17" t="e">
        <f>VLOOKUP($A951,'DATA PENGUKURAN GARDU'!$A:$BS,54,0)</f>
        <v>#N/A</v>
      </c>
      <c r="Z951" s="17" t="e">
        <f>VLOOKUP($A951,'DATA PENGUKURAN GARDU'!$A:$BS,55,0)</f>
        <v>#N/A</v>
      </c>
      <c r="AA951" s="20" t="e">
        <f>VLOOKUP($B951,'DATA PENGUKURAN GARDU'!$A:$BS,42,0)</f>
        <v>#N/A</v>
      </c>
      <c r="AB951" s="21" t="e">
        <f t="shared" si="488"/>
        <v>#N/A</v>
      </c>
      <c r="AC951" s="20" t="e">
        <f>VLOOKUP($B951,'DATA PENGUKURAN GARDU'!$A:$BS,44,0)</f>
        <v>#N/A</v>
      </c>
      <c r="AD951" s="21" t="e">
        <f t="shared" si="489"/>
        <v>#N/A</v>
      </c>
      <c r="AE951" s="20" t="e">
        <f>VLOOKUP($B951,'DATA PENGUKURAN GARDU'!$A:$BS,46,0)</f>
        <v>#N/A</v>
      </c>
      <c r="AF951" s="21" t="e">
        <f t="shared" si="490"/>
        <v>#N/A</v>
      </c>
      <c r="AG951" s="20" t="e">
        <f>VLOOKUP($B951,'DATA PENGUKURAN GARDU'!$A:$BS,46,0)</f>
        <v>#N/A</v>
      </c>
      <c r="AH951" s="20" t="e">
        <f>VLOOKUP($B951,'DATA PENGUKURAN GARDU'!$A:$BS,53,0)</f>
        <v>#N/A</v>
      </c>
      <c r="AI951" s="20" t="e">
        <f>VLOOKUP($B951,'DATA PENGUKURAN GARDU'!$A:$BS,54,0)</f>
        <v>#N/A</v>
      </c>
      <c r="AJ951" s="17" t="e">
        <f>VLOOKUP($C951,'DATA PENGUKURAN GARDU'!$A:$BS,42,0)</f>
        <v>#N/A</v>
      </c>
      <c r="AK951" s="23" t="e">
        <f t="shared" si="491"/>
        <v>#N/A</v>
      </c>
      <c r="AL951" s="17" t="e">
        <f>VLOOKUP($C951,'DATA PENGUKURAN GARDU'!$A:$BS,44,0)</f>
        <v>#N/A</v>
      </c>
      <c r="AM951" s="23" t="e">
        <f t="shared" si="492"/>
        <v>#N/A</v>
      </c>
      <c r="AN951" s="17" t="e">
        <f>VLOOKUP($C951,'DATA PENGUKURAN GARDU'!$A:$BS,46,0)</f>
        <v>#N/A</v>
      </c>
      <c r="AO951" s="23" t="e">
        <f t="shared" si="493"/>
        <v>#N/A</v>
      </c>
      <c r="AP951" s="17" t="e">
        <f>VLOOKUP($C951,'DATA PENGUKURAN GARDU'!$A:$BS,46,0)</f>
        <v>#N/A</v>
      </c>
      <c r="AQ951" s="17" t="e">
        <f>VLOOKUP($C951,'DATA PENGUKURAN GARDU'!$A:$BS,53,0)</f>
        <v>#N/A</v>
      </c>
      <c r="AR951" s="17" t="e">
        <f>VLOOKUP($C951,'DATA PENGUKURAN GARDU'!$A:$BS,54,0)</f>
        <v>#N/A</v>
      </c>
      <c r="AS951" s="20" t="e">
        <f>VLOOKUP($D951,'DATA PENGUKURAN GARDU'!$A:$BS,42,0)</f>
        <v>#N/A</v>
      </c>
      <c r="AT951" s="21" t="e">
        <f t="shared" si="494"/>
        <v>#N/A</v>
      </c>
      <c r="AU951" s="20" t="e">
        <f>VLOOKUP($D951,'DATA PENGUKURAN GARDU'!$A:$BS,44,0)</f>
        <v>#N/A</v>
      </c>
      <c r="AV951" s="21" t="e">
        <f t="shared" si="495"/>
        <v>#N/A</v>
      </c>
      <c r="AW951" s="20" t="e">
        <f>VLOOKUP($D951,'DATA PENGUKURAN GARDU'!$A:$BS,46,0)</f>
        <v>#N/A</v>
      </c>
      <c r="AX951" s="21" t="e">
        <f t="shared" si="496"/>
        <v>#N/A</v>
      </c>
      <c r="AY951" s="20" t="e">
        <f>VLOOKUP($D951,'DATA PENGUKURAN GARDU'!$A:$BS,46,0)</f>
        <v>#N/A</v>
      </c>
      <c r="AZ951" s="20" t="e">
        <f>VLOOKUP($D951,'DATA PENGUKURAN GARDU'!$A:$BS,53,0)</f>
        <v>#N/A</v>
      </c>
      <c r="BA951" s="20" t="e">
        <f>VLOOKUP($D951,'DATA PENGUKURAN GARDU'!$A:$BS,54,0)</f>
        <v>#N/A</v>
      </c>
      <c r="BB951" s="17" t="e">
        <f>VLOOKUP($E951,'DATA PENGUKURAN GARDU'!$A:$BS,42,0)</f>
        <v>#N/A</v>
      </c>
      <c r="BC951" s="23" t="e">
        <f t="shared" si="497"/>
        <v>#N/A</v>
      </c>
      <c r="BD951" s="17" t="e">
        <f>VLOOKUP($E951,'DATA PENGUKURAN GARDU'!$A:$BS,44,0)</f>
        <v>#N/A</v>
      </c>
      <c r="BE951" s="23" t="e">
        <f t="shared" si="498"/>
        <v>#N/A</v>
      </c>
      <c r="BF951" s="17" t="e">
        <f>VLOOKUP($E951,'DATA PENGUKURAN GARDU'!$A:$BS,46,0)</f>
        <v>#N/A</v>
      </c>
      <c r="BG951" s="23" t="e">
        <f t="shared" si="499"/>
        <v>#N/A</v>
      </c>
      <c r="BH951" s="17" t="e">
        <f>VLOOKUP($E951,'DATA PENGUKURAN GARDU'!$A:$BS,46,0)</f>
        <v>#N/A</v>
      </c>
      <c r="BI951" s="17" t="e">
        <f>VLOOKUP($E951,'DATA PENGUKURAN GARDU'!$A:$BS,53,0)</f>
        <v>#N/A</v>
      </c>
      <c r="BJ951" s="17" t="e">
        <f>VLOOKUP($E951,'DATA PENGUKURAN GARDU'!$A:$BS,54,0)</f>
        <v>#N/A</v>
      </c>
      <c r="BK951" s="20" t="e">
        <f t="shared" si="477"/>
        <v>#N/A</v>
      </c>
      <c r="BL951" s="20" t="e">
        <f t="shared" si="478"/>
        <v>#N/A</v>
      </c>
      <c r="BM951" s="20" t="e">
        <f t="shared" si="479"/>
        <v>#N/A</v>
      </c>
      <c r="BN951" s="25" t="e">
        <f t="shared" si="480"/>
        <v>#N/A</v>
      </c>
      <c r="BO951" s="26" t="str">
        <f t="shared" si="481"/>
        <v>0</v>
      </c>
      <c r="BP951" s="21" t="e">
        <f t="shared" si="482"/>
        <v>#VALUE!</v>
      </c>
      <c r="BQ951" s="20" t="e">
        <f t="shared" si="483"/>
        <v>#N/A</v>
      </c>
      <c r="BR951" s="20" t="e">
        <v>#N/A</v>
      </c>
      <c r="BS951" s="9" t="e">
        <v>#N/A</v>
      </c>
      <c r="BT951" s="2" t="e">
        <f t="shared" si="484"/>
        <v>#VALUE!</v>
      </c>
      <c r="BU951" s="2" t="e">
        <f t="shared" si="467"/>
        <v>#N/A</v>
      </c>
      <c r="BV951" s="2" t="e">
        <f t="shared" si="468"/>
        <v>#N/A</v>
      </c>
    </row>
    <row r="952" s="2" customFormat="1" ht="22.95" customHeight="1" spans="1:74">
      <c r="A952" s="9" t="str">
        <f t="shared" si="469"/>
        <v>K-082Induk</v>
      </c>
      <c r="B952" s="9" t="str">
        <f t="shared" si="470"/>
        <v>K-082jurusan 1</v>
      </c>
      <c r="C952" s="9" t="str">
        <f t="shared" si="471"/>
        <v>K-082jurusan 2</v>
      </c>
      <c r="D952" s="9" t="str">
        <f t="shared" si="472"/>
        <v>K-082jurusan 3</v>
      </c>
      <c r="E952" s="9" t="str">
        <f t="shared" si="473"/>
        <v>K-082jurusan 4</v>
      </c>
      <c r="F952" s="10" t="s">
        <v>410</v>
      </c>
      <c r="G952" s="10" t="s">
        <v>132</v>
      </c>
      <c r="H952" s="10" t="s">
        <v>1166</v>
      </c>
      <c r="I952" s="10" t="s">
        <v>11985</v>
      </c>
      <c r="J952" s="10" t="s">
        <v>11986</v>
      </c>
      <c r="K952" s="10" t="s">
        <v>7465</v>
      </c>
      <c r="L952" s="10"/>
      <c r="M952" s="10"/>
      <c r="N952" s="14">
        <f t="shared" si="474"/>
        <v>0</v>
      </c>
      <c r="O952" s="15" t="e">
        <f t="shared" si="475"/>
        <v>#VALUE!</v>
      </c>
      <c r="P952" s="15" t="e">
        <f t="shared" si="476"/>
        <v>#VALUE!</v>
      </c>
      <c r="Q952" s="17" t="e">
        <f>VLOOKUP($A952,'DATA PENGUKURAN GARDU'!$A:$BS,42,0)</f>
        <v>#N/A</v>
      </c>
      <c r="R952" s="18" t="e">
        <f t="shared" si="485"/>
        <v>#N/A</v>
      </c>
      <c r="S952" s="17" t="e">
        <f>VLOOKUP($A952,'DATA PENGUKURAN GARDU'!$A:$BS,44,0)</f>
        <v>#N/A</v>
      </c>
      <c r="T952" s="18" t="e">
        <f t="shared" si="486"/>
        <v>#N/A</v>
      </c>
      <c r="U952" s="17" t="e">
        <f>VLOOKUP($A952,'DATA PENGUKURAN GARDU'!$A:$BS,46,0)</f>
        <v>#N/A</v>
      </c>
      <c r="V952" s="18" t="e">
        <f t="shared" si="487"/>
        <v>#N/A</v>
      </c>
      <c r="W952" s="17" t="e">
        <f>VLOOKUP($A952,'DATA PENGUKURAN GARDU'!$A:$BS,48,0)</f>
        <v>#N/A</v>
      </c>
      <c r="X952" s="17" t="e">
        <f>VLOOKUP($A952,'DATA PENGUKURAN GARDU'!$A:$BS,53,0)</f>
        <v>#N/A</v>
      </c>
      <c r="Y952" s="17" t="e">
        <f>VLOOKUP($A952,'DATA PENGUKURAN GARDU'!$A:$BS,54,0)</f>
        <v>#N/A</v>
      </c>
      <c r="Z952" s="17" t="e">
        <f>VLOOKUP($A952,'DATA PENGUKURAN GARDU'!$A:$BS,55,0)</f>
        <v>#N/A</v>
      </c>
      <c r="AA952" s="20" t="e">
        <f>VLOOKUP($B952,'DATA PENGUKURAN GARDU'!$A:$BS,42,0)</f>
        <v>#N/A</v>
      </c>
      <c r="AB952" s="21" t="e">
        <f t="shared" si="488"/>
        <v>#N/A</v>
      </c>
      <c r="AC952" s="20" t="e">
        <f>VLOOKUP($B952,'DATA PENGUKURAN GARDU'!$A:$BS,44,0)</f>
        <v>#N/A</v>
      </c>
      <c r="AD952" s="21" t="e">
        <f t="shared" si="489"/>
        <v>#N/A</v>
      </c>
      <c r="AE952" s="20" t="e">
        <f>VLOOKUP($B952,'DATA PENGUKURAN GARDU'!$A:$BS,46,0)</f>
        <v>#N/A</v>
      </c>
      <c r="AF952" s="21" t="e">
        <f t="shared" si="490"/>
        <v>#N/A</v>
      </c>
      <c r="AG952" s="20" t="e">
        <f>VLOOKUP($B952,'DATA PENGUKURAN GARDU'!$A:$BS,46,0)</f>
        <v>#N/A</v>
      </c>
      <c r="AH952" s="20" t="e">
        <f>VLOOKUP($B952,'DATA PENGUKURAN GARDU'!$A:$BS,53,0)</f>
        <v>#N/A</v>
      </c>
      <c r="AI952" s="20" t="e">
        <f>VLOOKUP($B952,'DATA PENGUKURAN GARDU'!$A:$BS,54,0)</f>
        <v>#N/A</v>
      </c>
      <c r="AJ952" s="17" t="e">
        <f>VLOOKUP($C952,'DATA PENGUKURAN GARDU'!$A:$BS,42,0)</f>
        <v>#N/A</v>
      </c>
      <c r="AK952" s="23" t="e">
        <f t="shared" si="491"/>
        <v>#N/A</v>
      </c>
      <c r="AL952" s="17" t="e">
        <f>VLOOKUP($C952,'DATA PENGUKURAN GARDU'!$A:$BS,44,0)</f>
        <v>#N/A</v>
      </c>
      <c r="AM952" s="23" t="e">
        <f t="shared" si="492"/>
        <v>#N/A</v>
      </c>
      <c r="AN952" s="17" t="e">
        <f>VLOOKUP($C952,'DATA PENGUKURAN GARDU'!$A:$BS,46,0)</f>
        <v>#N/A</v>
      </c>
      <c r="AO952" s="23" t="e">
        <f t="shared" si="493"/>
        <v>#N/A</v>
      </c>
      <c r="AP952" s="17" t="e">
        <f>VLOOKUP($C952,'DATA PENGUKURAN GARDU'!$A:$BS,46,0)</f>
        <v>#N/A</v>
      </c>
      <c r="AQ952" s="17" t="e">
        <f>VLOOKUP($C952,'DATA PENGUKURAN GARDU'!$A:$BS,53,0)</f>
        <v>#N/A</v>
      </c>
      <c r="AR952" s="17" t="e">
        <f>VLOOKUP($C952,'DATA PENGUKURAN GARDU'!$A:$BS,54,0)</f>
        <v>#N/A</v>
      </c>
      <c r="AS952" s="20" t="e">
        <f>VLOOKUP($D952,'DATA PENGUKURAN GARDU'!$A:$BS,42,0)</f>
        <v>#N/A</v>
      </c>
      <c r="AT952" s="21" t="e">
        <f t="shared" si="494"/>
        <v>#N/A</v>
      </c>
      <c r="AU952" s="20" t="e">
        <f>VLOOKUP($D952,'DATA PENGUKURAN GARDU'!$A:$BS,44,0)</f>
        <v>#N/A</v>
      </c>
      <c r="AV952" s="21" t="e">
        <f t="shared" si="495"/>
        <v>#N/A</v>
      </c>
      <c r="AW952" s="20" t="e">
        <f>VLOOKUP($D952,'DATA PENGUKURAN GARDU'!$A:$BS,46,0)</f>
        <v>#N/A</v>
      </c>
      <c r="AX952" s="21" t="e">
        <f t="shared" si="496"/>
        <v>#N/A</v>
      </c>
      <c r="AY952" s="20" t="e">
        <f>VLOOKUP($D952,'DATA PENGUKURAN GARDU'!$A:$BS,46,0)</f>
        <v>#N/A</v>
      </c>
      <c r="AZ952" s="20" t="e">
        <f>VLOOKUP($D952,'DATA PENGUKURAN GARDU'!$A:$BS,53,0)</f>
        <v>#N/A</v>
      </c>
      <c r="BA952" s="20" t="e">
        <f>VLOOKUP($D952,'DATA PENGUKURAN GARDU'!$A:$BS,54,0)</f>
        <v>#N/A</v>
      </c>
      <c r="BB952" s="17" t="e">
        <f>VLOOKUP($E952,'DATA PENGUKURAN GARDU'!$A:$BS,42,0)</f>
        <v>#N/A</v>
      </c>
      <c r="BC952" s="23" t="e">
        <f t="shared" si="497"/>
        <v>#N/A</v>
      </c>
      <c r="BD952" s="17" t="e">
        <f>VLOOKUP($E952,'DATA PENGUKURAN GARDU'!$A:$BS,44,0)</f>
        <v>#N/A</v>
      </c>
      <c r="BE952" s="23" t="e">
        <f t="shared" si="498"/>
        <v>#N/A</v>
      </c>
      <c r="BF952" s="17" t="e">
        <f>VLOOKUP($E952,'DATA PENGUKURAN GARDU'!$A:$BS,46,0)</f>
        <v>#N/A</v>
      </c>
      <c r="BG952" s="23" t="e">
        <f t="shared" si="499"/>
        <v>#N/A</v>
      </c>
      <c r="BH952" s="17" t="e">
        <f>VLOOKUP($E952,'DATA PENGUKURAN GARDU'!$A:$BS,46,0)</f>
        <v>#N/A</v>
      </c>
      <c r="BI952" s="17" t="e">
        <f>VLOOKUP($E952,'DATA PENGUKURAN GARDU'!$A:$BS,53,0)</f>
        <v>#N/A</v>
      </c>
      <c r="BJ952" s="17" t="e">
        <f>VLOOKUP($E952,'DATA PENGUKURAN GARDU'!$A:$BS,54,0)</f>
        <v>#N/A</v>
      </c>
      <c r="BK952" s="20" t="e">
        <f t="shared" si="477"/>
        <v>#N/A</v>
      </c>
      <c r="BL952" s="20" t="e">
        <f t="shared" si="478"/>
        <v>#N/A</v>
      </c>
      <c r="BM952" s="20" t="e">
        <f t="shared" si="479"/>
        <v>#N/A</v>
      </c>
      <c r="BN952" s="25" t="e">
        <f t="shared" si="480"/>
        <v>#N/A</v>
      </c>
      <c r="BO952" s="26" t="str">
        <f t="shared" si="481"/>
        <v>0</v>
      </c>
      <c r="BP952" s="21" t="e">
        <f t="shared" si="482"/>
        <v>#VALUE!</v>
      </c>
      <c r="BQ952" s="20" t="e">
        <f t="shared" si="483"/>
        <v>#N/A</v>
      </c>
      <c r="BR952" s="20" t="e">
        <v>#N/A</v>
      </c>
      <c r="BS952" s="9" t="e">
        <v>#N/A</v>
      </c>
      <c r="BT952" s="2" t="e">
        <f t="shared" si="484"/>
        <v>#VALUE!</v>
      </c>
      <c r="BU952" s="2" t="e">
        <f t="shared" si="467"/>
        <v>#N/A</v>
      </c>
      <c r="BV952" s="2" t="e">
        <f t="shared" si="468"/>
        <v>#N/A</v>
      </c>
    </row>
    <row r="953" s="2" customFormat="1" ht="22.95" customHeight="1" spans="1:74">
      <c r="A953" s="9" t="str">
        <f t="shared" si="469"/>
        <v>K-108Induk</v>
      </c>
      <c r="B953" s="9" t="str">
        <f t="shared" si="470"/>
        <v>K-108jurusan 1</v>
      </c>
      <c r="C953" s="9" t="str">
        <f t="shared" si="471"/>
        <v>K-108jurusan 2</v>
      </c>
      <c r="D953" s="9" t="str">
        <f t="shared" si="472"/>
        <v>K-108jurusan 3</v>
      </c>
      <c r="E953" s="9" t="str">
        <f t="shared" si="473"/>
        <v>K-108jurusan 4</v>
      </c>
      <c r="F953" s="10" t="s">
        <v>410</v>
      </c>
      <c r="G953" s="10" t="s">
        <v>132</v>
      </c>
      <c r="H953" s="10" t="s">
        <v>1167</v>
      </c>
      <c r="I953" s="10" t="s">
        <v>11987</v>
      </c>
      <c r="J953" s="10" t="s">
        <v>11988</v>
      </c>
      <c r="K953" s="10" t="s">
        <v>7465</v>
      </c>
      <c r="L953" s="10"/>
      <c r="M953" s="10"/>
      <c r="N953" s="14">
        <f t="shared" si="474"/>
        <v>0</v>
      </c>
      <c r="O953" s="15" t="e">
        <f t="shared" si="475"/>
        <v>#VALUE!</v>
      </c>
      <c r="P953" s="15" t="e">
        <f t="shared" si="476"/>
        <v>#VALUE!</v>
      </c>
      <c r="Q953" s="17" t="e">
        <f>VLOOKUP($A953,'DATA PENGUKURAN GARDU'!$A:$BS,42,0)</f>
        <v>#N/A</v>
      </c>
      <c r="R953" s="18" t="e">
        <f t="shared" si="485"/>
        <v>#N/A</v>
      </c>
      <c r="S953" s="17" t="e">
        <f>VLOOKUP($A953,'DATA PENGUKURAN GARDU'!$A:$BS,44,0)</f>
        <v>#N/A</v>
      </c>
      <c r="T953" s="18" t="e">
        <f t="shared" si="486"/>
        <v>#N/A</v>
      </c>
      <c r="U953" s="17" t="e">
        <f>VLOOKUP($A953,'DATA PENGUKURAN GARDU'!$A:$BS,46,0)</f>
        <v>#N/A</v>
      </c>
      <c r="V953" s="18" t="e">
        <f t="shared" si="487"/>
        <v>#N/A</v>
      </c>
      <c r="W953" s="17" t="e">
        <f>VLOOKUP($A953,'DATA PENGUKURAN GARDU'!$A:$BS,48,0)</f>
        <v>#N/A</v>
      </c>
      <c r="X953" s="17" t="e">
        <f>VLOOKUP($A953,'DATA PENGUKURAN GARDU'!$A:$BS,53,0)</f>
        <v>#N/A</v>
      </c>
      <c r="Y953" s="17" t="e">
        <f>VLOOKUP($A953,'DATA PENGUKURAN GARDU'!$A:$BS,54,0)</f>
        <v>#N/A</v>
      </c>
      <c r="Z953" s="17" t="e">
        <f>VLOOKUP($A953,'DATA PENGUKURAN GARDU'!$A:$BS,55,0)</f>
        <v>#N/A</v>
      </c>
      <c r="AA953" s="20" t="e">
        <f>VLOOKUP($B953,'DATA PENGUKURAN GARDU'!$A:$BS,42,0)</f>
        <v>#N/A</v>
      </c>
      <c r="AB953" s="21" t="e">
        <f t="shared" si="488"/>
        <v>#N/A</v>
      </c>
      <c r="AC953" s="20" t="e">
        <f>VLOOKUP($B953,'DATA PENGUKURAN GARDU'!$A:$BS,44,0)</f>
        <v>#N/A</v>
      </c>
      <c r="AD953" s="21" t="e">
        <f t="shared" si="489"/>
        <v>#N/A</v>
      </c>
      <c r="AE953" s="20" t="e">
        <f>VLOOKUP($B953,'DATA PENGUKURAN GARDU'!$A:$BS,46,0)</f>
        <v>#N/A</v>
      </c>
      <c r="AF953" s="21" t="e">
        <f t="shared" si="490"/>
        <v>#N/A</v>
      </c>
      <c r="AG953" s="20" t="e">
        <f>VLOOKUP($B953,'DATA PENGUKURAN GARDU'!$A:$BS,46,0)</f>
        <v>#N/A</v>
      </c>
      <c r="AH953" s="20" t="e">
        <f>VLOOKUP($B953,'DATA PENGUKURAN GARDU'!$A:$BS,53,0)</f>
        <v>#N/A</v>
      </c>
      <c r="AI953" s="20" t="e">
        <f>VLOOKUP($B953,'DATA PENGUKURAN GARDU'!$A:$BS,54,0)</f>
        <v>#N/A</v>
      </c>
      <c r="AJ953" s="17" t="e">
        <f>VLOOKUP($C953,'DATA PENGUKURAN GARDU'!$A:$BS,42,0)</f>
        <v>#N/A</v>
      </c>
      <c r="AK953" s="23" t="e">
        <f t="shared" si="491"/>
        <v>#N/A</v>
      </c>
      <c r="AL953" s="17" t="e">
        <f>VLOOKUP($C953,'DATA PENGUKURAN GARDU'!$A:$BS,44,0)</f>
        <v>#N/A</v>
      </c>
      <c r="AM953" s="23" t="e">
        <f t="shared" si="492"/>
        <v>#N/A</v>
      </c>
      <c r="AN953" s="17" t="e">
        <f>VLOOKUP($C953,'DATA PENGUKURAN GARDU'!$A:$BS,46,0)</f>
        <v>#N/A</v>
      </c>
      <c r="AO953" s="23" t="e">
        <f t="shared" si="493"/>
        <v>#N/A</v>
      </c>
      <c r="AP953" s="17" t="e">
        <f>VLOOKUP($C953,'DATA PENGUKURAN GARDU'!$A:$BS,46,0)</f>
        <v>#N/A</v>
      </c>
      <c r="AQ953" s="17" t="e">
        <f>VLOOKUP($C953,'DATA PENGUKURAN GARDU'!$A:$BS,53,0)</f>
        <v>#N/A</v>
      </c>
      <c r="AR953" s="17" t="e">
        <f>VLOOKUP($C953,'DATA PENGUKURAN GARDU'!$A:$BS,54,0)</f>
        <v>#N/A</v>
      </c>
      <c r="AS953" s="20" t="e">
        <f>VLOOKUP($D953,'DATA PENGUKURAN GARDU'!$A:$BS,42,0)</f>
        <v>#N/A</v>
      </c>
      <c r="AT953" s="21" t="e">
        <f t="shared" si="494"/>
        <v>#N/A</v>
      </c>
      <c r="AU953" s="20" t="e">
        <f>VLOOKUP($D953,'DATA PENGUKURAN GARDU'!$A:$BS,44,0)</f>
        <v>#N/A</v>
      </c>
      <c r="AV953" s="21" t="e">
        <f t="shared" si="495"/>
        <v>#N/A</v>
      </c>
      <c r="AW953" s="20" t="e">
        <f>VLOOKUP($D953,'DATA PENGUKURAN GARDU'!$A:$BS,46,0)</f>
        <v>#N/A</v>
      </c>
      <c r="AX953" s="21" t="e">
        <f t="shared" si="496"/>
        <v>#N/A</v>
      </c>
      <c r="AY953" s="20" t="e">
        <f>VLOOKUP($D953,'DATA PENGUKURAN GARDU'!$A:$BS,46,0)</f>
        <v>#N/A</v>
      </c>
      <c r="AZ953" s="20" t="e">
        <f>VLOOKUP($D953,'DATA PENGUKURAN GARDU'!$A:$BS,53,0)</f>
        <v>#N/A</v>
      </c>
      <c r="BA953" s="20" t="e">
        <f>VLOOKUP($D953,'DATA PENGUKURAN GARDU'!$A:$BS,54,0)</f>
        <v>#N/A</v>
      </c>
      <c r="BB953" s="17" t="e">
        <f>VLOOKUP($E953,'DATA PENGUKURAN GARDU'!$A:$BS,42,0)</f>
        <v>#N/A</v>
      </c>
      <c r="BC953" s="23" t="e">
        <f t="shared" si="497"/>
        <v>#N/A</v>
      </c>
      <c r="BD953" s="17" t="e">
        <f>VLOOKUP($E953,'DATA PENGUKURAN GARDU'!$A:$BS,44,0)</f>
        <v>#N/A</v>
      </c>
      <c r="BE953" s="23" t="e">
        <f t="shared" si="498"/>
        <v>#N/A</v>
      </c>
      <c r="BF953" s="17" t="e">
        <f>VLOOKUP($E953,'DATA PENGUKURAN GARDU'!$A:$BS,46,0)</f>
        <v>#N/A</v>
      </c>
      <c r="BG953" s="23" t="e">
        <f t="shared" si="499"/>
        <v>#N/A</v>
      </c>
      <c r="BH953" s="17" t="e">
        <f>VLOOKUP($E953,'DATA PENGUKURAN GARDU'!$A:$BS,46,0)</f>
        <v>#N/A</v>
      </c>
      <c r="BI953" s="17" t="e">
        <f>VLOOKUP($E953,'DATA PENGUKURAN GARDU'!$A:$BS,53,0)</f>
        <v>#N/A</v>
      </c>
      <c r="BJ953" s="17" t="e">
        <f>VLOOKUP($E953,'DATA PENGUKURAN GARDU'!$A:$BS,54,0)</f>
        <v>#N/A</v>
      </c>
      <c r="BK953" s="20" t="e">
        <f t="shared" si="477"/>
        <v>#N/A</v>
      </c>
      <c r="BL953" s="20" t="e">
        <f t="shared" si="478"/>
        <v>#N/A</v>
      </c>
      <c r="BM953" s="20" t="e">
        <f t="shared" si="479"/>
        <v>#N/A</v>
      </c>
      <c r="BN953" s="25" t="e">
        <f t="shared" si="480"/>
        <v>#N/A</v>
      </c>
      <c r="BO953" s="26" t="str">
        <f t="shared" si="481"/>
        <v>0</v>
      </c>
      <c r="BP953" s="21" t="e">
        <f t="shared" si="482"/>
        <v>#VALUE!</v>
      </c>
      <c r="BQ953" s="20" t="e">
        <f t="shared" si="483"/>
        <v>#N/A</v>
      </c>
      <c r="BR953" s="20" t="e">
        <v>#N/A</v>
      </c>
      <c r="BS953" s="9" t="e">
        <v>#N/A</v>
      </c>
      <c r="BT953" s="2" t="e">
        <f t="shared" si="484"/>
        <v>#VALUE!</v>
      </c>
      <c r="BU953" s="2" t="e">
        <f t="shared" si="467"/>
        <v>#N/A</v>
      </c>
      <c r="BV953" s="2" t="e">
        <f t="shared" si="468"/>
        <v>#N/A</v>
      </c>
    </row>
    <row r="954" s="2" customFormat="1" ht="22.95" customHeight="1" spans="1:74">
      <c r="A954" s="9" t="str">
        <f t="shared" si="469"/>
        <v>K-109Induk</v>
      </c>
      <c r="B954" s="9" t="str">
        <f t="shared" si="470"/>
        <v>K-109jurusan 1</v>
      </c>
      <c r="C954" s="9" t="str">
        <f t="shared" si="471"/>
        <v>K-109jurusan 2</v>
      </c>
      <c r="D954" s="9" t="str">
        <f t="shared" si="472"/>
        <v>K-109jurusan 3</v>
      </c>
      <c r="E954" s="9" t="str">
        <f t="shared" si="473"/>
        <v>K-109jurusan 4</v>
      </c>
      <c r="F954" s="10" t="s">
        <v>410</v>
      </c>
      <c r="G954" s="10" t="s">
        <v>132</v>
      </c>
      <c r="H954" s="10" t="s">
        <v>1168</v>
      </c>
      <c r="I954" s="10" t="s">
        <v>11989</v>
      </c>
      <c r="J954" s="10" t="s">
        <v>11990</v>
      </c>
      <c r="K954" s="10" t="s">
        <v>7465</v>
      </c>
      <c r="L954" s="10"/>
      <c r="M954" s="10"/>
      <c r="N954" s="14">
        <f t="shared" si="474"/>
        <v>0</v>
      </c>
      <c r="O954" s="15" t="e">
        <f t="shared" si="475"/>
        <v>#VALUE!</v>
      </c>
      <c r="P954" s="15" t="e">
        <f t="shared" si="476"/>
        <v>#VALUE!</v>
      </c>
      <c r="Q954" s="17" t="e">
        <f>VLOOKUP($A954,'DATA PENGUKURAN GARDU'!$A:$BS,42,0)</f>
        <v>#N/A</v>
      </c>
      <c r="R954" s="18" t="e">
        <f t="shared" si="485"/>
        <v>#N/A</v>
      </c>
      <c r="S954" s="17" t="e">
        <f>VLOOKUP($A954,'DATA PENGUKURAN GARDU'!$A:$BS,44,0)</f>
        <v>#N/A</v>
      </c>
      <c r="T954" s="18" t="e">
        <f t="shared" si="486"/>
        <v>#N/A</v>
      </c>
      <c r="U954" s="17" t="e">
        <f>VLOOKUP($A954,'DATA PENGUKURAN GARDU'!$A:$BS,46,0)</f>
        <v>#N/A</v>
      </c>
      <c r="V954" s="18" t="e">
        <f t="shared" si="487"/>
        <v>#N/A</v>
      </c>
      <c r="W954" s="17" t="e">
        <f>VLOOKUP($A954,'DATA PENGUKURAN GARDU'!$A:$BS,48,0)</f>
        <v>#N/A</v>
      </c>
      <c r="X954" s="17" t="e">
        <f>VLOOKUP($A954,'DATA PENGUKURAN GARDU'!$A:$BS,53,0)</f>
        <v>#N/A</v>
      </c>
      <c r="Y954" s="17" t="e">
        <f>VLOOKUP($A954,'DATA PENGUKURAN GARDU'!$A:$BS,54,0)</f>
        <v>#N/A</v>
      </c>
      <c r="Z954" s="17" t="e">
        <f>VLOOKUP($A954,'DATA PENGUKURAN GARDU'!$A:$BS,55,0)</f>
        <v>#N/A</v>
      </c>
      <c r="AA954" s="20" t="e">
        <f>VLOOKUP($B954,'DATA PENGUKURAN GARDU'!$A:$BS,42,0)</f>
        <v>#N/A</v>
      </c>
      <c r="AB954" s="21" t="e">
        <f t="shared" si="488"/>
        <v>#N/A</v>
      </c>
      <c r="AC954" s="20" t="e">
        <f>VLOOKUP($B954,'DATA PENGUKURAN GARDU'!$A:$BS,44,0)</f>
        <v>#N/A</v>
      </c>
      <c r="AD954" s="21" t="e">
        <f t="shared" si="489"/>
        <v>#N/A</v>
      </c>
      <c r="AE954" s="20" t="e">
        <f>VLOOKUP($B954,'DATA PENGUKURAN GARDU'!$A:$BS,46,0)</f>
        <v>#N/A</v>
      </c>
      <c r="AF954" s="21" t="e">
        <f t="shared" si="490"/>
        <v>#N/A</v>
      </c>
      <c r="AG954" s="20" t="e">
        <f>VLOOKUP($B954,'DATA PENGUKURAN GARDU'!$A:$BS,46,0)</f>
        <v>#N/A</v>
      </c>
      <c r="AH954" s="20" t="e">
        <f>VLOOKUP($B954,'DATA PENGUKURAN GARDU'!$A:$BS,53,0)</f>
        <v>#N/A</v>
      </c>
      <c r="AI954" s="20" t="e">
        <f>VLOOKUP($B954,'DATA PENGUKURAN GARDU'!$A:$BS,54,0)</f>
        <v>#N/A</v>
      </c>
      <c r="AJ954" s="17" t="e">
        <f>VLOOKUP($C954,'DATA PENGUKURAN GARDU'!$A:$BS,42,0)</f>
        <v>#N/A</v>
      </c>
      <c r="AK954" s="23" t="e">
        <f t="shared" si="491"/>
        <v>#N/A</v>
      </c>
      <c r="AL954" s="17" t="e">
        <f>VLOOKUP($C954,'DATA PENGUKURAN GARDU'!$A:$BS,44,0)</f>
        <v>#N/A</v>
      </c>
      <c r="AM954" s="23" t="e">
        <f t="shared" si="492"/>
        <v>#N/A</v>
      </c>
      <c r="AN954" s="17" t="e">
        <f>VLOOKUP($C954,'DATA PENGUKURAN GARDU'!$A:$BS,46,0)</f>
        <v>#N/A</v>
      </c>
      <c r="AO954" s="23" t="e">
        <f t="shared" si="493"/>
        <v>#N/A</v>
      </c>
      <c r="AP954" s="17" t="e">
        <f>VLOOKUP($C954,'DATA PENGUKURAN GARDU'!$A:$BS,46,0)</f>
        <v>#N/A</v>
      </c>
      <c r="AQ954" s="17" t="e">
        <f>VLOOKUP($C954,'DATA PENGUKURAN GARDU'!$A:$BS,53,0)</f>
        <v>#N/A</v>
      </c>
      <c r="AR954" s="17" t="e">
        <f>VLOOKUP($C954,'DATA PENGUKURAN GARDU'!$A:$BS,54,0)</f>
        <v>#N/A</v>
      </c>
      <c r="AS954" s="20" t="e">
        <f>VLOOKUP($D954,'DATA PENGUKURAN GARDU'!$A:$BS,42,0)</f>
        <v>#N/A</v>
      </c>
      <c r="AT954" s="21" t="e">
        <f t="shared" si="494"/>
        <v>#N/A</v>
      </c>
      <c r="AU954" s="20" t="e">
        <f>VLOOKUP($D954,'DATA PENGUKURAN GARDU'!$A:$BS,44,0)</f>
        <v>#N/A</v>
      </c>
      <c r="AV954" s="21" t="e">
        <f t="shared" si="495"/>
        <v>#N/A</v>
      </c>
      <c r="AW954" s="20" t="e">
        <f>VLOOKUP($D954,'DATA PENGUKURAN GARDU'!$A:$BS,46,0)</f>
        <v>#N/A</v>
      </c>
      <c r="AX954" s="21" t="e">
        <f t="shared" si="496"/>
        <v>#N/A</v>
      </c>
      <c r="AY954" s="20" t="e">
        <f>VLOOKUP($D954,'DATA PENGUKURAN GARDU'!$A:$BS,46,0)</f>
        <v>#N/A</v>
      </c>
      <c r="AZ954" s="20" t="e">
        <f>VLOOKUP($D954,'DATA PENGUKURAN GARDU'!$A:$BS,53,0)</f>
        <v>#N/A</v>
      </c>
      <c r="BA954" s="20" t="e">
        <f>VLOOKUP($D954,'DATA PENGUKURAN GARDU'!$A:$BS,54,0)</f>
        <v>#N/A</v>
      </c>
      <c r="BB954" s="17" t="e">
        <f>VLOOKUP($E954,'DATA PENGUKURAN GARDU'!$A:$BS,42,0)</f>
        <v>#N/A</v>
      </c>
      <c r="BC954" s="23" t="e">
        <f t="shared" si="497"/>
        <v>#N/A</v>
      </c>
      <c r="BD954" s="17" t="e">
        <f>VLOOKUP($E954,'DATA PENGUKURAN GARDU'!$A:$BS,44,0)</f>
        <v>#N/A</v>
      </c>
      <c r="BE954" s="23" t="e">
        <f t="shared" si="498"/>
        <v>#N/A</v>
      </c>
      <c r="BF954" s="17" t="e">
        <f>VLOOKUP($E954,'DATA PENGUKURAN GARDU'!$A:$BS,46,0)</f>
        <v>#N/A</v>
      </c>
      <c r="BG954" s="23" t="e">
        <f t="shared" si="499"/>
        <v>#N/A</v>
      </c>
      <c r="BH954" s="17" t="e">
        <f>VLOOKUP($E954,'DATA PENGUKURAN GARDU'!$A:$BS,46,0)</f>
        <v>#N/A</v>
      </c>
      <c r="BI954" s="17" t="e">
        <f>VLOOKUP($E954,'DATA PENGUKURAN GARDU'!$A:$BS,53,0)</f>
        <v>#N/A</v>
      </c>
      <c r="BJ954" s="17" t="e">
        <f>VLOOKUP($E954,'DATA PENGUKURAN GARDU'!$A:$BS,54,0)</f>
        <v>#N/A</v>
      </c>
      <c r="BK954" s="20" t="e">
        <f t="shared" si="477"/>
        <v>#N/A</v>
      </c>
      <c r="BL954" s="20" t="e">
        <f t="shared" si="478"/>
        <v>#N/A</v>
      </c>
      <c r="BM954" s="20" t="e">
        <f t="shared" si="479"/>
        <v>#N/A</v>
      </c>
      <c r="BN954" s="25" t="e">
        <f t="shared" si="480"/>
        <v>#N/A</v>
      </c>
      <c r="BO954" s="26" t="str">
        <f t="shared" si="481"/>
        <v>0</v>
      </c>
      <c r="BP954" s="21" t="e">
        <f t="shared" si="482"/>
        <v>#VALUE!</v>
      </c>
      <c r="BQ954" s="20" t="e">
        <f t="shared" si="483"/>
        <v>#N/A</v>
      </c>
      <c r="BR954" s="20" t="e">
        <v>#N/A</v>
      </c>
      <c r="BS954" s="9" t="e">
        <v>#N/A</v>
      </c>
      <c r="BT954" s="2" t="e">
        <f t="shared" si="484"/>
        <v>#VALUE!</v>
      </c>
      <c r="BU954" s="2" t="e">
        <f t="shared" si="467"/>
        <v>#N/A</v>
      </c>
      <c r="BV954" s="2" t="e">
        <f t="shared" si="468"/>
        <v>#N/A</v>
      </c>
    </row>
    <row r="955" s="2" customFormat="1" ht="22.95" customHeight="1" spans="1:74">
      <c r="A955" s="9" t="str">
        <f t="shared" si="469"/>
        <v>K-116Induk</v>
      </c>
      <c r="B955" s="9" t="str">
        <f t="shared" si="470"/>
        <v>K-116jurusan 1</v>
      </c>
      <c r="C955" s="9" t="str">
        <f t="shared" si="471"/>
        <v>K-116jurusan 2</v>
      </c>
      <c r="D955" s="9" t="str">
        <f t="shared" si="472"/>
        <v>K-116jurusan 3</v>
      </c>
      <c r="E955" s="9" t="str">
        <f t="shared" si="473"/>
        <v>K-116jurusan 4</v>
      </c>
      <c r="F955" s="10" t="s">
        <v>448</v>
      </c>
      <c r="G955" s="10" t="s">
        <v>132</v>
      </c>
      <c r="H955" s="10" t="s">
        <v>1169</v>
      </c>
      <c r="I955" s="10" t="s">
        <v>11991</v>
      </c>
      <c r="J955" s="10" t="s">
        <v>11992</v>
      </c>
      <c r="K955" s="10" t="s">
        <v>7465</v>
      </c>
      <c r="L955" s="10"/>
      <c r="M955" s="10"/>
      <c r="N955" s="14">
        <f t="shared" si="474"/>
        <v>0</v>
      </c>
      <c r="O955" s="15" t="e">
        <f t="shared" si="475"/>
        <v>#VALUE!</v>
      </c>
      <c r="P955" s="15" t="e">
        <f t="shared" si="476"/>
        <v>#VALUE!</v>
      </c>
      <c r="Q955" s="17" t="e">
        <f>VLOOKUP($A955,'DATA PENGUKURAN GARDU'!$A:$BS,42,0)</f>
        <v>#N/A</v>
      </c>
      <c r="R955" s="18" t="e">
        <f t="shared" si="485"/>
        <v>#N/A</v>
      </c>
      <c r="S955" s="17" t="e">
        <f>VLOOKUP($A955,'DATA PENGUKURAN GARDU'!$A:$BS,44,0)</f>
        <v>#N/A</v>
      </c>
      <c r="T955" s="18" t="e">
        <f t="shared" si="486"/>
        <v>#N/A</v>
      </c>
      <c r="U955" s="17" t="e">
        <f>VLOOKUP($A955,'DATA PENGUKURAN GARDU'!$A:$BS,46,0)</f>
        <v>#N/A</v>
      </c>
      <c r="V955" s="18" t="e">
        <f t="shared" si="487"/>
        <v>#N/A</v>
      </c>
      <c r="W955" s="17" t="e">
        <f>VLOOKUP($A955,'DATA PENGUKURAN GARDU'!$A:$BS,48,0)</f>
        <v>#N/A</v>
      </c>
      <c r="X955" s="17" t="e">
        <f>VLOOKUP($A955,'DATA PENGUKURAN GARDU'!$A:$BS,53,0)</f>
        <v>#N/A</v>
      </c>
      <c r="Y955" s="17" t="e">
        <f>VLOOKUP($A955,'DATA PENGUKURAN GARDU'!$A:$BS,54,0)</f>
        <v>#N/A</v>
      </c>
      <c r="Z955" s="17" t="e">
        <f>VLOOKUP($A955,'DATA PENGUKURAN GARDU'!$A:$BS,55,0)</f>
        <v>#N/A</v>
      </c>
      <c r="AA955" s="20" t="e">
        <f>VLOOKUP($B955,'DATA PENGUKURAN GARDU'!$A:$BS,42,0)</f>
        <v>#N/A</v>
      </c>
      <c r="AB955" s="21" t="e">
        <f t="shared" si="488"/>
        <v>#N/A</v>
      </c>
      <c r="AC955" s="20" t="e">
        <f>VLOOKUP($B955,'DATA PENGUKURAN GARDU'!$A:$BS,44,0)</f>
        <v>#N/A</v>
      </c>
      <c r="AD955" s="21" t="e">
        <f t="shared" si="489"/>
        <v>#N/A</v>
      </c>
      <c r="AE955" s="20" t="e">
        <f>VLOOKUP($B955,'DATA PENGUKURAN GARDU'!$A:$BS,46,0)</f>
        <v>#N/A</v>
      </c>
      <c r="AF955" s="21" t="e">
        <f t="shared" si="490"/>
        <v>#N/A</v>
      </c>
      <c r="AG955" s="20" t="e">
        <f>VLOOKUP($B955,'DATA PENGUKURAN GARDU'!$A:$BS,46,0)</f>
        <v>#N/A</v>
      </c>
      <c r="AH955" s="20" t="e">
        <f>VLOOKUP($B955,'DATA PENGUKURAN GARDU'!$A:$BS,53,0)</f>
        <v>#N/A</v>
      </c>
      <c r="AI955" s="20" t="e">
        <f>VLOOKUP($B955,'DATA PENGUKURAN GARDU'!$A:$BS,54,0)</f>
        <v>#N/A</v>
      </c>
      <c r="AJ955" s="17" t="e">
        <f>VLOOKUP($C955,'DATA PENGUKURAN GARDU'!$A:$BS,42,0)</f>
        <v>#N/A</v>
      </c>
      <c r="AK955" s="23" t="e">
        <f t="shared" si="491"/>
        <v>#N/A</v>
      </c>
      <c r="AL955" s="17" t="e">
        <f>VLOOKUP($C955,'DATA PENGUKURAN GARDU'!$A:$BS,44,0)</f>
        <v>#N/A</v>
      </c>
      <c r="AM955" s="23" t="e">
        <f t="shared" si="492"/>
        <v>#N/A</v>
      </c>
      <c r="AN955" s="17" t="e">
        <f>VLOOKUP($C955,'DATA PENGUKURAN GARDU'!$A:$BS,46,0)</f>
        <v>#N/A</v>
      </c>
      <c r="AO955" s="23" t="e">
        <f t="shared" si="493"/>
        <v>#N/A</v>
      </c>
      <c r="AP955" s="17" t="e">
        <f>VLOOKUP($C955,'DATA PENGUKURAN GARDU'!$A:$BS,46,0)</f>
        <v>#N/A</v>
      </c>
      <c r="AQ955" s="17" t="e">
        <f>VLOOKUP($C955,'DATA PENGUKURAN GARDU'!$A:$BS,53,0)</f>
        <v>#N/A</v>
      </c>
      <c r="AR955" s="17" t="e">
        <f>VLOOKUP($C955,'DATA PENGUKURAN GARDU'!$A:$BS,54,0)</f>
        <v>#N/A</v>
      </c>
      <c r="AS955" s="20" t="e">
        <f>VLOOKUP($D955,'DATA PENGUKURAN GARDU'!$A:$BS,42,0)</f>
        <v>#N/A</v>
      </c>
      <c r="AT955" s="21" t="e">
        <f t="shared" si="494"/>
        <v>#N/A</v>
      </c>
      <c r="AU955" s="20" t="e">
        <f>VLOOKUP($D955,'DATA PENGUKURAN GARDU'!$A:$BS,44,0)</f>
        <v>#N/A</v>
      </c>
      <c r="AV955" s="21" t="e">
        <f t="shared" si="495"/>
        <v>#N/A</v>
      </c>
      <c r="AW955" s="20" t="e">
        <f>VLOOKUP($D955,'DATA PENGUKURAN GARDU'!$A:$BS,46,0)</f>
        <v>#N/A</v>
      </c>
      <c r="AX955" s="21" t="e">
        <f t="shared" si="496"/>
        <v>#N/A</v>
      </c>
      <c r="AY955" s="20" t="e">
        <f>VLOOKUP($D955,'DATA PENGUKURAN GARDU'!$A:$BS,46,0)</f>
        <v>#N/A</v>
      </c>
      <c r="AZ955" s="20" t="e">
        <f>VLOOKUP($D955,'DATA PENGUKURAN GARDU'!$A:$BS,53,0)</f>
        <v>#N/A</v>
      </c>
      <c r="BA955" s="20" t="e">
        <f>VLOOKUP($D955,'DATA PENGUKURAN GARDU'!$A:$BS,54,0)</f>
        <v>#N/A</v>
      </c>
      <c r="BB955" s="17" t="e">
        <f>VLOOKUP($E955,'DATA PENGUKURAN GARDU'!$A:$BS,42,0)</f>
        <v>#N/A</v>
      </c>
      <c r="BC955" s="23" t="e">
        <f t="shared" si="497"/>
        <v>#N/A</v>
      </c>
      <c r="BD955" s="17" t="e">
        <f>VLOOKUP($E955,'DATA PENGUKURAN GARDU'!$A:$BS,44,0)</f>
        <v>#N/A</v>
      </c>
      <c r="BE955" s="23" t="e">
        <f t="shared" si="498"/>
        <v>#N/A</v>
      </c>
      <c r="BF955" s="17" t="e">
        <f>VLOOKUP($E955,'DATA PENGUKURAN GARDU'!$A:$BS,46,0)</f>
        <v>#N/A</v>
      </c>
      <c r="BG955" s="23" t="e">
        <f t="shared" si="499"/>
        <v>#N/A</v>
      </c>
      <c r="BH955" s="17" t="e">
        <f>VLOOKUP($E955,'DATA PENGUKURAN GARDU'!$A:$BS,46,0)</f>
        <v>#N/A</v>
      </c>
      <c r="BI955" s="17" t="e">
        <f>VLOOKUP($E955,'DATA PENGUKURAN GARDU'!$A:$BS,53,0)</f>
        <v>#N/A</v>
      </c>
      <c r="BJ955" s="17" t="e">
        <f>VLOOKUP($E955,'DATA PENGUKURAN GARDU'!$A:$BS,54,0)</f>
        <v>#N/A</v>
      </c>
      <c r="BK955" s="20" t="e">
        <f t="shared" si="477"/>
        <v>#N/A</v>
      </c>
      <c r="BL955" s="20" t="e">
        <f t="shared" si="478"/>
        <v>#N/A</v>
      </c>
      <c r="BM955" s="20" t="e">
        <f t="shared" si="479"/>
        <v>#N/A</v>
      </c>
      <c r="BN955" s="25" t="e">
        <f t="shared" si="480"/>
        <v>#N/A</v>
      </c>
      <c r="BO955" s="26" t="str">
        <f t="shared" si="481"/>
        <v>0</v>
      </c>
      <c r="BP955" s="21" t="e">
        <f t="shared" si="482"/>
        <v>#VALUE!</v>
      </c>
      <c r="BQ955" s="20" t="e">
        <f t="shared" si="483"/>
        <v>#N/A</v>
      </c>
      <c r="BR955" s="20" t="e">
        <v>#N/A</v>
      </c>
      <c r="BS955" s="9" t="e">
        <v>#N/A</v>
      </c>
      <c r="BT955" s="2" t="e">
        <f t="shared" si="484"/>
        <v>#VALUE!</v>
      </c>
      <c r="BU955" s="2" t="e">
        <f t="shared" si="467"/>
        <v>#N/A</v>
      </c>
      <c r="BV955" s="2" t="e">
        <f t="shared" si="468"/>
        <v>#N/A</v>
      </c>
    </row>
    <row r="956" s="2" customFormat="1" ht="22.95" customHeight="1" spans="1:74">
      <c r="A956" s="9" t="str">
        <f t="shared" si="469"/>
        <v>K-119Induk</v>
      </c>
      <c r="B956" s="9" t="str">
        <f t="shared" si="470"/>
        <v>K-119jurusan 1</v>
      </c>
      <c r="C956" s="9" t="str">
        <f t="shared" si="471"/>
        <v>K-119jurusan 2</v>
      </c>
      <c r="D956" s="9" t="str">
        <f t="shared" si="472"/>
        <v>K-119jurusan 3</v>
      </c>
      <c r="E956" s="9" t="str">
        <f t="shared" si="473"/>
        <v>K-119jurusan 4</v>
      </c>
      <c r="F956" s="10" t="s">
        <v>448</v>
      </c>
      <c r="G956" s="10" t="s">
        <v>132</v>
      </c>
      <c r="H956" s="10" t="s">
        <v>1170</v>
      </c>
      <c r="I956" s="10" t="s">
        <v>11993</v>
      </c>
      <c r="J956" s="10" t="s">
        <v>11994</v>
      </c>
      <c r="K956" s="10" t="s">
        <v>7465</v>
      </c>
      <c r="L956" s="10"/>
      <c r="M956" s="10"/>
      <c r="N956" s="14">
        <f t="shared" si="474"/>
        <v>0</v>
      </c>
      <c r="O956" s="15" t="e">
        <f t="shared" si="475"/>
        <v>#VALUE!</v>
      </c>
      <c r="P956" s="15" t="e">
        <f t="shared" si="476"/>
        <v>#VALUE!</v>
      </c>
      <c r="Q956" s="17" t="e">
        <f>VLOOKUP($A956,'DATA PENGUKURAN GARDU'!$A:$BS,42,0)</f>
        <v>#N/A</v>
      </c>
      <c r="R956" s="18" t="e">
        <f t="shared" si="485"/>
        <v>#N/A</v>
      </c>
      <c r="S956" s="17" t="e">
        <f>VLOOKUP($A956,'DATA PENGUKURAN GARDU'!$A:$BS,44,0)</f>
        <v>#N/A</v>
      </c>
      <c r="T956" s="18" t="e">
        <f t="shared" si="486"/>
        <v>#N/A</v>
      </c>
      <c r="U956" s="17" t="e">
        <f>VLOOKUP($A956,'DATA PENGUKURAN GARDU'!$A:$BS,46,0)</f>
        <v>#N/A</v>
      </c>
      <c r="V956" s="18" t="e">
        <f t="shared" si="487"/>
        <v>#N/A</v>
      </c>
      <c r="W956" s="17" t="e">
        <f>VLOOKUP($A956,'DATA PENGUKURAN GARDU'!$A:$BS,48,0)</f>
        <v>#N/A</v>
      </c>
      <c r="X956" s="17" t="e">
        <f>VLOOKUP($A956,'DATA PENGUKURAN GARDU'!$A:$BS,53,0)</f>
        <v>#N/A</v>
      </c>
      <c r="Y956" s="17" t="e">
        <f>VLOOKUP($A956,'DATA PENGUKURAN GARDU'!$A:$BS,54,0)</f>
        <v>#N/A</v>
      </c>
      <c r="Z956" s="17" t="e">
        <f>VLOOKUP($A956,'DATA PENGUKURAN GARDU'!$A:$BS,55,0)</f>
        <v>#N/A</v>
      </c>
      <c r="AA956" s="20" t="e">
        <f>VLOOKUP($B956,'DATA PENGUKURAN GARDU'!$A:$BS,42,0)</f>
        <v>#N/A</v>
      </c>
      <c r="AB956" s="21" t="e">
        <f t="shared" si="488"/>
        <v>#N/A</v>
      </c>
      <c r="AC956" s="20" t="e">
        <f>VLOOKUP($B956,'DATA PENGUKURAN GARDU'!$A:$BS,44,0)</f>
        <v>#N/A</v>
      </c>
      <c r="AD956" s="21" t="e">
        <f t="shared" si="489"/>
        <v>#N/A</v>
      </c>
      <c r="AE956" s="20" t="e">
        <f>VLOOKUP($B956,'DATA PENGUKURAN GARDU'!$A:$BS,46,0)</f>
        <v>#N/A</v>
      </c>
      <c r="AF956" s="21" t="e">
        <f t="shared" si="490"/>
        <v>#N/A</v>
      </c>
      <c r="AG956" s="20" t="e">
        <f>VLOOKUP($B956,'DATA PENGUKURAN GARDU'!$A:$BS,46,0)</f>
        <v>#N/A</v>
      </c>
      <c r="AH956" s="20" t="e">
        <f>VLOOKUP($B956,'DATA PENGUKURAN GARDU'!$A:$BS,53,0)</f>
        <v>#N/A</v>
      </c>
      <c r="AI956" s="20" t="e">
        <f>VLOOKUP($B956,'DATA PENGUKURAN GARDU'!$A:$BS,54,0)</f>
        <v>#N/A</v>
      </c>
      <c r="AJ956" s="17" t="e">
        <f>VLOOKUP($C956,'DATA PENGUKURAN GARDU'!$A:$BS,42,0)</f>
        <v>#N/A</v>
      </c>
      <c r="AK956" s="23" t="e">
        <f t="shared" si="491"/>
        <v>#N/A</v>
      </c>
      <c r="AL956" s="17" t="e">
        <f>VLOOKUP($C956,'DATA PENGUKURAN GARDU'!$A:$BS,44,0)</f>
        <v>#N/A</v>
      </c>
      <c r="AM956" s="23" t="e">
        <f t="shared" si="492"/>
        <v>#N/A</v>
      </c>
      <c r="AN956" s="17" t="e">
        <f>VLOOKUP($C956,'DATA PENGUKURAN GARDU'!$A:$BS,46,0)</f>
        <v>#N/A</v>
      </c>
      <c r="AO956" s="23" t="e">
        <f t="shared" si="493"/>
        <v>#N/A</v>
      </c>
      <c r="AP956" s="17" t="e">
        <f>VLOOKUP($C956,'DATA PENGUKURAN GARDU'!$A:$BS,46,0)</f>
        <v>#N/A</v>
      </c>
      <c r="AQ956" s="17" t="e">
        <f>VLOOKUP($C956,'DATA PENGUKURAN GARDU'!$A:$BS,53,0)</f>
        <v>#N/A</v>
      </c>
      <c r="AR956" s="17" t="e">
        <f>VLOOKUP($C956,'DATA PENGUKURAN GARDU'!$A:$BS,54,0)</f>
        <v>#N/A</v>
      </c>
      <c r="AS956" s="20" t="e">
        <f>VLOOKUP($D956,'DATA PENGUKURAN GARDU'!$A:$BS,42,0)</f>
        <v>#N/A</v>
      </c>
      <c r="AT956" s="21" t="e">
        <f t="shared" si="494"/>
        <v>#N/A</v>
      </c>
      <c r="AU956" s="20" t="e">
        <f>VLOOKUP($D956,'DATA PENGUKURAN GARDU'!$A:$BS,44,0)</f>
        <v>#N/A</v>
      </c>
      <c r="AV956" s="21" t="e">
        <f t="shared" si="495"/>
        <v>#N/A</v>
      </c>
      <c r="AW956" s="20" t="e">
        <f>VLOOKUP($D956,'DATA PENGUKURAN GARDU'!$A:$BS,46,0)</f>
        <v>#N/A</v>
      </c>
      <c r="AX956" s="21" t="e">
        <f t="shared" si="496"/>
        <v>#N/A</v>
      </c>
      <c r="AY956" s="20" t="e">
        <f>VLOOKUP($D956,'DATA PENGUKURAN GARDU'!$A:$BS,46,0)</f>
        <v>#N/A</v>
      </c>
      <c r="AZ956" s="20" t="e">
        <f>VLOOKUP($D956,'DATA PENGUKURAN GARDU'!$A:$BS,53,0)</f>
        <v>#N/A</v>
      </c>
      <c r="BA956" s="20" t="e">
        <f>VLOOKUP($D956,'DATA PENGUKURAN GARDU'!$A:$BS,54,0)</f>
        <v>#N/A</v>
      </c>
      <c r="BB956" s="17" t="e">
        <f>VLOOKUP($E956,'DATA PENGUKURAN GARDU'!$A:$BS,42,0)</f>
        <v>#N/A</v>
      </c>
      <c r="BC956" s="23" t="e">
        <f t="shared" si="497"/>
        <v>#N/A</v>
      </c>
      <c r="BD956" s="17" t="e">
        <f>VLOOKUP($E956,'DATA PENGUKURAN GARDU'!$A:$BS,44,0)</f>
        <v>#N/A</v>
      </c>
      <c r="BE956" s="23" t="e">
        <f t="shared" si="498"/>
        <v>#N/A</v>
      </c>
      <c r="BF956" s="17" t="e">
        <f>VLOOKUP($E956,'DATA PENGUKURAN GARDU'!$A:$BS,46,0)</f>
        <v>#N/A</v>
      </c>
      <c r="BG956" s="23" t="e">
        <f t="shared" si="499"/>
        <v>#N/A</v>
      </c>
      <c r="BH956" s="17" t="e">
        <f>VLOOKUP($E956,'DATA PENGUKURAN GARDU'!$A:$BS,46,0)</f>
        <v>#N/A</v>
      </c>
      <c r="BI956" s="17" t="e">
        <f>VLOOKUP($E956,'DATA PENGUKURAN GARDU'!$A:$BS,53,0)</f>
        <v>#N/A</v>
      </c>
      <c r="BJ956" s="17" t="e">
        <f>VLOOKUP($E956,'DATA PENGUKURAN GARDU'!$A:$BS,54,0)</f>
        <v>#N/A</v>
      </c>
      <c r="BK956" s="20" t="e">
        <f t="shared" si="477"/>
        <v>#N/A</v>
      </c>
      <c r="BL956" s="20" t="e">
        <f t="shared" si="478"/>
        <v>#N/A</v>
      </c>
      <c r="BM956" s="20" t="e">
        <f t="shared" si="479"/>
        <v>#N/A</v>
      </c>
      <c r="BN956" s="25" t="e">
        <f t="shared" si="480"/>
        <v>#N/A</v>
      </c>
      <c r="BO956" s="26" t="str">
        <f t="shared" si="481"/>
        <v>0</v>
      </c>
      <c r="BP956" s="21" t="e">
        <f t="shared" si="482"/>
        <v>#VALUE!</v>
      </c>
      <c r="BQ956" s="20" t="e">
        <f t="shared" si="483"/>
        <v>#N/A</v>
      </c>
      <c r="BR956" s="20" t="e">
        <v>#N/A</v>
      </c>
      <c r="BS956" s="9" t="e">
        <v>#N/A</v>
      </c>
      <c r="BT956" s="2" t="e">
        <f t="shared" si="484"/>
        <v>#VALUE!</v>
      </c>
      <c r="BU956" s="2" t="e">
        <f t="shared" si="467"/>
        <v>#N/A</v>
      </c>
      <c r="BV956" s="2" t="e">
        <f t="shared" si="468"/>
        <v>#N/A</v>
      </c>
    </row>
    <row r="957" s="2" customFormat="1" ht="22.95" customHeight="1" spans="1:74">
      <c r="A957" s="9" t="str">
        <f t="shared" si="469"/>
        <v>M 124Induk</v>
      </c>
      <c r="B957" s="9" t="str">
        <f t="shared" si="470"/>
        <v>M 124jurusan 1</v>
      </c>
      <c r="C957" s="9" t="str">
        <f t="shared" si="471"/>
        <v>M 124jurusan 2</v>
      </c>
      <c r="D957" s="9" t="str">
        <f t="shared" si="472"/>
        <v>M 124jurusan 3</v>
      </c>
      <c r="E957" s="9" t="str">
        <f t="shared" si="473"/>
        <v>M 124jurusan 4</v>
      </c>
      <c r="F957" s="10" t="s">
        <v>131</v>
      </c>
      <c r="G957" s="10" t="s">
        <v>131</v>
      </c>
      <c r="H957" s="10" t="s">
        <v>1171</v>
      </c>
      <c r="I957" s="10" t="s">
        <v>11995</v>
      </c>
      <c r="J957" s="10" t="s">
        <v>11996</v>
      </c>
      <c r="K957" s="10" t="s">
        <v>7465</v>
      </c>
      <c r="L957" s="10"/>
      <c r="M957" s="10"/>
      <c r="N957" s="14">
        <f t="shared" si="474"/>
        <v>0</v>
      </c>
      <c r="O957" s="15" t="e">
        <f t="shared" si="475"/>
        <v>#VALUE!</v>
      </c>
      <c r="P957" s="15" t="e">
        <f t="shared" si="476"/>
        <v>#VALUE!</v>
      </c>
      <c r="Q957" s="17" t="e">
        <f>VLOOKUP($A957,'DATA PENGUKURAN GARDU'!$A:$BS,42,0)</f>
        <v>#N/A</v>
      </c>
      <c r="R957" s="18" t="e">
        <f t="shared" si="485"/>
        <v>#N/A</v>
      </c>
      <c r="S957" s="17" t="e">
        <f>VLOOKUP($A957,'DATA PENGUKURAN GARDU'!$A:$BS,44,0)</f>
        <v>#N/A</v>
      </c>
      <c r="T957" s="18" t="e">
        <f t="shared" si="486"/>
        <v>#N/A</v>
      </c>
      <c r="U957" s="17" t="e">
        <f>VLOOKUP($A957,'DATA PENGUKURAN GARDU'!$A:$BS,46,0)</f>
        <v>#N/A</v>
      </c>
      <c r="V957" s="18" t="e">
        <f t="shared" si="487"/>
        <v>#N/A</v>
      </c>
      <c r="W957" s="17" t="e">
        <f>VLOOKUP($A957,'DATA PENGUKURAN GARDU'!$A:$BS,48,0)</f>
        <v>#N/A</v>
      </c>
      <c r="X957" s="17" t="e">
        <f>VLOOKUP($A957,'DATA PENGUKURAN GARDU'!$A:$BS,53,0)</f>
        <v>#N/A</v>
      </c>
      <c r="Y957" s="17" t="e">
        <f>VLOOKUP($A957,'DATA PENGUKURAN GARDU'!$A:$BS,54,0)</f>
        <v>#N/A</v>
      </c>
      <c r="Z957" s="17" t="e">
        <f>VLOOKUP($A957,'DATA PENGUKURAN GARDU'!$A:$BS,55,0)</f>
        <v>#N/A</v>
      </c>
      <c r="AA957" s="20" t="e">
        <f>VLOOKUP($B957,'DATA PENGUKURAN GARDU'!$A:$BS,42,0)</f>
        <v>#N/A</v>
      </c>
      <c r="AB957" s="21" t="e">
        <f t="shared" si="488"/>
        <v>#N/A</v>
      </c>
      <c r="AC957" s="20" t="e">
        <f>VLOOKUP($B957,'DATA PENGUKURAN GARDU'!$A:$BS,44,0)</f>
        <v>#N/A</v>
      </c>
      <c r="AD957" s="21" t="e">
        <f t="shared" si="489"/>
        <v>#N/A</v>
      </c>
      <c r="AE957" s="20" t="e">
        <f>VLOOKUP($B957,'DATA PENGUKURAN GARDU'!$A:$BS,46,0)</f>
        <v>#N/A</v>
      </c>
      <c r="AF957" s="21" t="e">
        <f t="shared" si="490"/>
        <v>#N/A</v>
      </c>
      <c r="AG957" s="20" t="e">
        <f>VLOOKUP($B957,'DATA PENGUKURAN GARDU'!$A:$BS,46,0)</f>
        <v>#N/A</v>
      </c>
      <c r="AH957" s="20" t="e">
        <f>VLOOKUP($B957,'DATA PENGUKURAN GARDU'!$A:$BS,53,0)</f>
        <v>#N/A</v>
      </c>
      <c r="AI957" s="20" t="e">
        <f>VLOOKUP($B957,'DATA PENGUKURAN GARDU'!$A:$BS,54,0)</f>
        <v>#N/A</v>
      </c>
      <c r="AJ957" s="17" t="e">
        <f>VLOOKUP($C957,'DATA PENGUKURAN GARDU'!$A:$BS,42,0)</f>
        <v>#N/A</v>
      </c>
      <c r="AK957" s="23" t="e">
        <f t="shared" si="491"/>
        <v>#N/A</v>
      </c>
      <c r="AL957" s="17" t="e">
        <f>VLOOKUP($C957,'DATA PENGUKURAN GARDU'!$A:$BS,44,0)</f>
        <v>#N/A</v>
      </c>
      <c r="AM957" s="23" t="e">
        <f t="shared" si="492"/>
        <v>#N/A</v>
      </c>
      <c r="AN957" s="17" t="e">
        <f>VLOOKUP($C957,'DATA PENGUKURAN GARDU'!$A:$BS,46,0)</f>
        <v>#N/A</v>
      </c>
      <c r="AO957" s="23" t="e">
        <f t="shared" si="493"/>
        <v>#N/A</v>
      </c>
      <c r="AP957" s="17" t="e">
        <f>VLOOKUP($C957,'DATA PENGUKURAN GARDU'!$A:$BS,46,0)</f>
        <v>#N/A</v>
      </c>
      <c r="AQ957" s="17" t="e">
        <f>VLOOKUP($C957,'DATA PENGUKURAN GARDU'!$A:$BS,53,0)</f>
        <v>#N/A</v>
      </c>
      <c r="AR957" s="17" t="e">
        <f>VLOOKUP($C957,'DATA PENGUKURAN GARDU'!$A:$BS,54,0)</f>
        <v>#N/A</v>
      </c>
      <c r="AS957" s="20" t="e">
        <f>VLOOKUP($D957,'DATA PENGUKURAN GARDU'!$A:$BS,42,0)</f>
        <v>#N/A</v>
      </c>
      <c r="AT957" s="21" t="e">
        <f t="shared" si="494"/>
        <v>#N/A</v>
      </c>
      <c r="AU957" s="20" t="e">
        <f>VLOOKUP($D957,'DATA PENGUKURAN GARDU'!$A:$BS,44,0)</f>
        <v>#N/A</v>
      </c>
      <c r="AV957" s="21" t="e">
        <f t="shared" si="495"/>
        <v>#N/A</v>
      </c>
      <c r="AW957" s="20" t="e">
        <f>VLOOKUP($D957,'DATA PENGUKURAN GARDU'!$A:$BS,46,0)</f>
        <v>#N/A</v>
      </c>
      <c r="AX957" s="21" t="e">
        <f t="shared" si="496"/>
        <v>#N/A</v>
      </c>
      <c r="AY957" s="20" t="e">
        <f>VLOOKUP($D957,'DATA PENGUKURAN GARDU'!$A:$BS,46,0)</f>
        <v>#N/A</v>
      </c>
      <c r="AZ957" s="20" t="e">
        <f>VLOOKUP($D957,'DATA PENGUKURAN GARDU'!$A:$BS,53,0)</f>
        <v>#N/A</v>
      </c>
      <c r="BA957" s="20" t="e">
        <f>VLOOKUP($D957,'DATA PENGUKURAN GARDU'!$A:$BS,54,0)</f>
        <v>#N/A</v>
      </c>
      <c r="BB957" s="17" t="e">
        <f>VLOOKUP($E957,'DATA PENGUKURAN GARDU'!$A:$BS,42,0)</f>
        <v>#N/A</v>
      </c>
      <c r="BC957" s="23" t="e">
        <f t="shared" si="497"/>
        <v>#N/A</v>
      </c>
      <c r="BD957" s="17" t="e">
        <f>VLOOKUP($E957,'DATA PENGUKURAN GARDU'!$A:$BS,44,0)</f>
        <v>#N/A</v>
      </c>
      <c r="BE957" s="23" t="e">
        <f t="shared" si="498"/>
        <v>#N/A</v>
      </c>
      <c r="BF957" s="17" t="e">
        <f>VLOOKUP($E957,'DATA PENGUKURAN GARDU'!$A:$BS,46,0)</f>
        <v>#N/A</v>
      </c>
      <c r="BG957" s="23" t="e">
        <f t="shared" si="499"/>
        <v>#N/A</v>
      </c>
      <c r="BH957" s="17" t="e">
        <f>VLOOKUP($E957,'DATA PENGUKURAN GARDU'!$A:$BS,46,0)</f>
        <v>#N/A</v>
      </c>
      <c r="BI957" s="17" t="e">
        <f>VLOOKUP($E957,'DATA PENGUKURAN GARDU'!$A:$BS,53,0)</f>
        <v>#N/A</v>
      </c>
      <c r="BJ957" s="17" t="e">
        <f>VLOOKUP($E957,'DATA PENGUKURAN GARDU'!$A:$BS,54,0)</f>
        <v>#N/A</v>
      </c>
      <c r="BK957" s="20" t="e">
        <f t="shared" si="477"/>
        <v>#N/A</v>
      </c>
      <c r="BL957" s="20" t="e">
        <f t="shared" si="478"/>
        <v>#N/A</v>
      </c>
      <c r="BM957" s="20" t="e">
        <f t="shared" si="479"/>
        <v>#N/A</v>
      </c>
      <c r="BN957" s="25" t="e">
        <f t="shared" si="480"/>
        <v>#N/A</v>
      </c>
      <c r="BO957" s="26" t="str">
        <f t="shared" si="481"/>
        <v>0</v>
      </c>
      <c r="BP957" s="21" t="e">
        <f t="shared" si="482"/>
        <v>#VALUE!</v>
      </c>
      <c r="BQ957" s="20" t="e">
        <f t="shared" si="483"/>
        <v>#N/A</v>
      </c>
      <c r="BR957" s="20" t="e">
        <v>#N/A</v>
      </c>
      <c r="BS957" s="9" t="e">
        <v>#N/A</v>
      </c>
      <c r="BT957" s="2" t="e">
        <f t="shared" si="484"/>
        <v>#VALUE!</v>
      </c>
      <c r="BU957" s="2" t="e">
        <f t="shared" si="467"/>
        <v>#N/A</v>
      </c>
      <c r="BV957" s="2" t="e">
        <f t="shared" si="468"/>
        <v>#N/A</v>
      </c>
    </row>
    <row r="958" s="2" customFormat="1" ht="22.95" customHeight="1" spans="1:74">
      <c r="A958" s="9" t="str">
        <f t="shared" si="469"/>
        <v>M 129Induk</v>
      </c>
      <c r="B958" s="9" t="str">
        <f t="shared" si="470"/>
        <v>M 129jurusan 1</v>
      </c>
      <c r="C958" s="9" t="str">
        <f t="shared" si="471"/>
        <v>M 129jurusan 2</v>
      </c>
      <c r="D958" s="9" t="str">
        <f t="shared" si="472"/>
        <v>M 129jurusan 3</v>
      </c>
      <c r="E958" s="9" t="str">
        <f t="shared" si="473"/>
        <v>M 129jurusan 4</v>
      </c>
      <c r="F958" s="10" t="s">
        <v>131</v>
      </c>
      <c r="G958" s="10" t="s">
        <v>131</v>
      </c>
      <c r="H958" s="10" t="s">
        <v>1172</v>
      </c>
      <c r="I958" s="10" t="s">
        <v>11997</v>
      </c>
      <c r="J958" s="10" t="s">
        <v>11998</v>
      </c>
      <c r="K958" s="10" t="s">
        <v>7465</v>
      </c>
      <c r="L958" s="10"/>
      <c r="M958" s="10"/>
      <c r="N958" s="14">
        <f t="shared" si="474"/>
        <v>0</v>
      </c>
      <c r="O958" s="15" t="e">
        <f t="shared" si="475"/>
        <v>#VALUE!</v>
      </c>
      <c r="P958" s="15" t="e">
        <f t="shared" si="476"/>
        <v>#VALUE!</v>
      </c>
      <c r="Q958" s="17" t="e">
        <f>VLOOKUP($A958,'DATA PENGUKURAN GARDU'!$A:$BS,42,0)</f>
        <v>#N/A</v>
      </c>
      <c r="R958" s="18" t="e">
        <f t="shared" si="485"/>
        <v>#N/A</v>
      </c>
      <c r="S958" s="17" t="e">
        <f>VLOOKUP($A958,'DATA PENGUKURAN GARDU'!$A:$BS,44,0)</f>
        <v>#N/A</v>
      </c>
      <c r="T958" s="18" t="e">
        <f t="shared" si="486"/>
        <v>#N/A</v>
      </c>
      <c r="U958" s="17" t="e">
        <f>VLOOKUP($A958,'DATA PENGUKURAN GARDU'!$A:$BS,46,0)</f>
        <v>#N/A</v>
      </c>
      <c r="V958" s="18" t="e">
        <f t="shared" si="487"/>
        <v>#N/A</v>
      </c>
      <c r="W958" s="17" t="e">
        <f>VLOOKUP($A958,'DATA PENGUKURAN GARDU'!$A:$BS,48,0)</f>
        <v>#N/A</v>
      </c>
      <c r="X958" s="17" t="e">
        <f>VLOOKUP($A958,'DATA PENGUKURAN GARDU'!$A:$BS,53,0)</f>
        <v>#N/A</v>
      </c>
      <c r="Y958" s="17" t="e">
        <f>VLOOKUP($A958,'DATA PENGUKURAN GARDU'!$A:$BS,54,0)</f>
        <v>#N/A</v>
      </c>
      <c r="Z958" s="17" t="e">
        <f>VLOOKUP($A958,'DATA PENGUKURAN GARDU'!$A:$BS,55,0)</f>
        <v>#N/A</v>
      </c>
      <c r="AA958" s="20" t="e">
        <f>VLOOKUP($B958,'DATA PENGUKURAN GARDU'!$A:$BS,42,0)</f>
        <v>#N/A</v>
      </c>
      <c r="AB958" s="21" t="e">
        <f t="shared" si="488"/>
        <v>#N/A</v>
      </c>
      <c r="AC958" s="20" t="e">
        <f>VLOOKUP($B958,'DATA PENGUKURAN GARDU'!$A:$BS,44,0)</f>
        <v>#N/A</v>
      </c>
      <c r="AD958" s="21" t="e">
        <f t="shared" si="489"/>
        <v>#N/A</v>
      </c>
      <c r="AE958" s="20" t="e">
        <f>VLOOKUP($B958,'DATA PENGUKURAN GARDU'!$A:$BS,46,0)</f>
        <v>#N/A</v>
      </c>
      <c r="AF958" s="21" t="e">
        <f t="shared" si="490"/>
        <v>#N/A</v>
      </c>
      <c r="AG958" s="20" t="e">
        <f>VLOOKUP($B958,'DATA PENGUKURAN GARDU'!$A:$BS,46,0)</f>
        <v>#N/A</v>
      </c>
      <c r="AH958" s="20" t="e">
        <f>VLOOKUP($B958,'DATA PENGUKURAN GARDU'!$A:$BS,53,0)</f>
        <v>#N/A</v>
      </c>
      <c r="AI958" s="20" t="e">
        <f>VLOOKUP($B958,'DATA PENGUKURAN GARDU'!$A:$BS,54,0)</f>
        <v>#N/A</v>
      </c>
      <c r="AJ958" s="17" t="e">
        <f>VLOOKUP($C958,'DATA PENGUKURAN GARDU'!$A:$BS,42,0)</f>
        <v>#N/A</v>
      </c>
      <c r="AK958" s="23" t="e">
        <f t="shared" si="491"/>
        <v>#N/A</v>
      </c>
      <c r="AL958" s="17" t="e">
        <f>VLOOKUP($C958,'DATA PENGUKURAN GARDU'!$A:$BS,44,0)</f>
        <v>#N/A</v>
      </c>
      <c r="AM958" s="23" t="e">
        <f t="shared" si="492"/>
        <v>#N/A</v>
      </c>
      <c r="AN958" s="17" t="e">
        <f>VLOOKUP($C958,'DATA PENGUKURAN GARDU'!$A:$BS,46,0)</f>
        <v>#N/A</v>
      </c>
      <c r="AO958" s="23" t="e">
        <f t="shared" si="493"/>
        <v>#N/A</v>
      </c>
      <c r="AP958" s="17" t="e">
        <f>VLOOKUP($C958,'DATA PENGUKURAN GARDU'!$A:$BS,46,0)</f>
        <v>#N/A</v>
      </c>
      <c r="AQ958" s="17" t="e">
        <f>VLOOKUP($C958,'DATA PENGUKURAN GARDU'!$A:$BS,53,0)</f>
        <v>#N/A</v>
      </c>
      <c r="AR958" s="17" t="e">
        <f>VLOOKUP($C958,'DATA PENGUKURAN GARDU'!$A:$BS,54,0)</f>
        <v>#N/A</v>
      </c>
      <c r="AS958" s="20" t="e">
        <f>VLOOKUP($D958,'DATA PENGUKURAN GARDU'!$A:$BS,42,0)</f>
        <v>#N/A</v>
      </c>
      <c r="AT958" s="21" t="e">
        <f t="shared" si="494"/>
        <v>#N/A</v>
      </c>
      <c r="AU958" s="20" t="e">
        <f>VLOOKUP($D958,'DATA PENGUKURAN GARDU'!$A:$BS,44,0)</f>
        <v>#N/A</v>
      </c>
      <c r="AV958" s="21" t="e">
        <f t="shared" si="495"/>
        <v>#N/A</v>
      </c>
      <c r="AW958" s="20" t="e">
        <f>VLOOKUP($D958,'DATA PENGUKURAN GARDU'!$A:$BS,46,0)</f>
        <v>#N/A</v>
      </c>
      <c r="AX958" s="21" t="e">
        <f t="shared" si="496"/>
        <v>#N/A</v>
      </c>
      <c r="AY958" s="20" t="e">
        <f>VLOOKUP($D958,'DATA PENGUKURAN GARDU'!$A:$BS,46,0)</f>
        <v>#N/A</v>
      </c>
      <c r="AZ958" s="20" t="e">
        <f>VLOOKUP($D958,'DATA PENGUKURAN GARDU'!$A:$BS,53,0)</f>
        <v>#N/A</v>
      </c>
      <c r="BA958" s="20" t="e">
        <f>VLOOKUP($D958,'DATA PENGUKURAN GARDU'!$A:$BS,54,0)</f>
        <v>#N/A</v>
      </c>
      <c r="BB958" s="17" t="e">
        <f>VLOOKUP($E958,'DATA PENGUKURAN GARDU'!$A:$BS,42,0)</f>
        <v>#N/A</v>
      </c>
      <c r="BC958" s="23" t="e">
        <f t="shared" si="497"/>
        <v>#N/A</v>
      </c>
      <c r="BD958" s="17" t="e">
        <f>VLOOKUP($E958,'DATA PENGUKURAN GARDU'!$A:$BS,44,0)</f>
        <v>#N/A</v>
      </c>
      <c r="BE958" s="23" t="e">
        <f t="shared" si="498"/>
        <v>#N/A</v>
      </c>
      <c r="BF958" s="17" t="e">
        <f>VLOOKUP($E958,'DATA PENGUKURAN GARDU'!$A:$BS,46,0)</f>
        <v>#N/A</v>
      </c>
      <c r="BG958" s="23" t="e">
        <f t="shared" si="499"/>
        <v>#N/A</v>
      </c>
      <c r="BH958" s="17" t="e">
        <f>VLOOKUP($E958,'DATA PENGUKURAN GARDU'!$A:$BS,46,0)</f>
        <v>#N/A</v>
      </c>
      <c r="BI958" s="17" t="e">
        <f>VLOOKUP($E958,'DATA PENGUKURAN GARDU'!$A:$BS,53,0)</f>
        <v>#N/A</v>
      </c>
      <c r="BJ958" s="17" t="e">
        <f>VLOOKUP($E958,'DATA PENGUKURAN GARDU'!$A:$BS,54,0)</f>
        <v>#N/A</v>
      </c>
      <c r="BK958" s="20" t="e">
        <f t="shared" si="477"/>
        <v>#N/A</v>
      </c>
      <c r="BL958" s="20" t="e">
        <f t="shared" si="478"/>
        <v>#N/A</v>
      </c>
      <c r="BM958" s="20" t="e">
        <f t="shared" si="479"/>
        <v>#N/A</v>
      </c>
      <c r="BN958" s="25" t="e">
        <f t="shared" si="480"/>
        <v>#N/A</v>
      </c>
      <c r="BO958" s="26" t="str">
        <f t="shared" si="481"/>
        <v>0</v>
      </c>
      <c r="BP958" s="21" t="e">
        <f t="shared" si="482"/>
        <v>#VALUE!</v>
      </c>
      <c r="BQ958" s="20" t="e">
        <f t="shared" si="483"/>
        <v>#N/A</v>
      </c>
      <c r="BR958" s="20" t="e">
        <v>#N/A</v>
      </c>
      <c r="BS958" s="9" t="e">
        <v>#N/A</v>
      </c>
      <c r="BT958" s="2" t="e">
        <f t="shared" si="484"/>
        <v>#VALUE!</v>
      </c>
      <c r="BU958" s="2" t="e">
        <f t="shared" si="467"/>
        <v>#N/A</v>
      </c>
      <c r="BV958" s="2" t="e">
        <f t="shared" si="468"/>
        <v>#N/A</v>
      </c>
    </row>
    <row r="959" s="2" customFormat="1" ht="22.95" customHeight="1" spans="1:74">
      <c r="A959" s="9" t="str">
        <f t="shared" si="469"/>
        <v>M 131Induk</v>
      </c>
      <c r="B959" s="9" t="str">
        <f t="shared" si="470"/>
        <v>M 131jurusan 1</v>
      </c>
      <c r="C959" s="9" t="str">
        <f t="shared" si="471"/>
        <v>M 131jurusan 2</v>
      </c>
      <c r="D959" s="9" t="str">
        <f t="shared" si="472"/>
        <v>M 131jurusan 3</v>
      </c>
      <c r="E959" s="9" t="str">
        <f t="shared" si="473"/>
        <v>M 131jurusan 4</v>
      </c>
      <c r="F959" s="10" t="s">
        <v>131</v>
      </c>
      <c r="G959" s="10" t="s">
        <v>131</v>
      </c>
      <c r="H959" s="10" t="s">
        <v>1173</v>
      </c>
      <c r="I959" s="10" t="s">
        <v>11999</v>
      </c>
      <c r="J959" s="10" t="s">
        <v>12000</v>
      </c>
      <c r="K959" s="10" t="s">
        <v>7465</v>
      </c>
      <c r="L959" s="10"/>
      <c r="M959" s="10"/>
      <c r="N959" s="14">
        <f t="shared" si="474"/>
        <v>0</v>
      </c>
      <c r="O959" s="15" t="e">
        <f t="shared" si="475"/>
        <v>#VALUE!</v>
      </c>
      <c r="P959" s="15" t="e">
        <f t="shared" si="476"/>
        <v>#VALUE!</v>
      </c>
      <c r="Q959" s="17" t="e">
        <f>VLOOKUP($A959,'DATA PENGUKURAN GARDU'!$A:$BS,42,0)</f>
        <v>#N/A</v>
      </c>
      <c r="R959" s="18" t="e">
        <f t="shared" si="485"/>
        <v>#N/A</v>
      </c>
      <c r="S959" s="17" t="e">
        <f>VLOOKUP($A959,'DATA PENGUKURAN GARDU'!$A:$BS,44,0)</f>
        <v>#N/A</v>
      </c>
      <c r="T959" s="18" t="e">
        <f t="shared" si="486"/>
        <v>#N/A</v>
      </c>
      <c r="U959" s="17" t="e">
        <f>VLOOKUP($A959,'DATA PENGUKURAN GARDU'!$A:$BS,46,0)</f>
        <v>#N/A</v>
      </c>
      <c r="V959" s="18" t="e">
        <f t="shared" si="487"/>
        <v>#N/A</v>
      </c>
      <c r="W959" s="17" t="e">
        <f>VLOOKUP($A959,'DATA PENGUKURAN GARDU'!$A:$BS,48,0)</f>
        <v>#N/A</v>
      </c>
      <c r="X959" s="17" t="e">
        <f>VLOOKUP($A959,'DATA PENGUKURAN GARDU'!$A:$BS,53,0)</f>
        <v>#N/A</v>
      </c>
      <c r="Y959" s="17" t="e">
        <f>VLOOKUP($A959,'DATA PENGUKURAN GARDU'!$A:$BS,54,0)</f>
        <v>#N/A</v>
      </c>
      <c r="Z959" s="17" t="e">
        <f>VLOOKUP($A959,'DATA PENGUKURAN GARDU'!$A:$BS,55,0)</f>
        <v>#N/A</v>
      </c>
      <c r="AA959" s="20" t="e">
        <f>VLOOKUP($B959,'DATA PENGUKURAN GARDU'!$A:$BS,42,0)</f>
        <v>#N/A</v>
      </c>
      <c r="AB959" s="21" t="e">
        <f t="shared" si="488"/>
        <v>#N/A</v>
      </c>
      <c r="AC959" s="20" t="e">
        <f>VLOOKUP($B959,'DATA PENGUKURAN GARDU'!$A:$BS,44,0)</f>
        <v>#N/A</v>
      </c>
      <c r="AD959" s="21" t="e">
        <f t="shared" si="489"/>
        <v>#N/A</v>
      </c>
      <c r="AE959" s="20" t="e">
        <f>VLOOKUP($B959,'DATA PENGUKURAN GARDU'!$A:$BS,46,0)</f>
        <v>#N/A</v>
      </c>
      <c r="AF959" s="21" t="e">
        <f t="shared" si="490"/>
        <v>#N/A</v>
      </c>
      <c r="AG959" s="20" t="e">
        <f>VLOOKUP($B959,'DATA PENGUKURAN GARDU'!$A:$BS,46,0)</f>
        <v>#N/A</v>
      </c>
      <c r="AH959" s="20" t="e">
        <f>VLOOKUP($B959,'DATA PENGUKURAN GARDU'!$A:$BS,53,0)</f>
        <v>#N/A</v>
      </c>
      <c r="AI959" s="20" t="e">
        <f>VLOOKUP($B959,'DATA PENGUKURAN GARDU'!$A:$BS,54,0)</f>
        <v>#N/A</v>
      </c>
      <c r="AJ959" s="17" t="e">
        <f>VLOOKUP($C959,'DATA PENGUKURAN GARDU'!$A:$BS,42,0)</f>
        <v>#N/A</v>
      </c>
      <c r="AK959" s="23" t="e">
        <f t="shared" si="491"/>
        <v>#N/A</v>
      </c>
      <c r="AL959" s="17" t="e">
        <f>VLOOKUP($C959,'DATA PENGUKURAN GARDU'!$A:$BS,44,0)</f>
        <v>#N/A</v>
      </c>
      <c r="AM959" s="23" t="e">
        <f t="shared" si="492"/>
        <v>#N/A</v>
      </c>
      <c r="AN959" s="17" t="e">
        <f>VLOOKUP($C959,'DATA PENGUKURAN GARDU'!$A:$BS,46,0)</f>
        <v>#N/A</v>
      </c>
      <c r="AO959" s="23" t="e">
        <f t="shared" si="493"/>
        <v>#N/A</v>
      </c>
      <c r="AP959" s="17" t="e">
        <f>VLOOKUP($C959,'DATA PENGUKURAN GARDU'!$A:$BS,46,0)</f>
        <v>#N/A</v>
      </c>
      <c r="AQ959" s="17" t="e">
        <f>VLOOKUP($C959,'DATA PENGUKURAN GARDU'!$A:$BS,53,0)</f>
        <v>#N/A</v>
      </c>
      <c r="AR959" s="17" t="e">
        <f>VLOOKUP($C959,'DATA PENGUKURAN GARDU'!$A:$BS,54,0)</f>
        <v>#N/A</v>
      </c>
      <c r="AS959" s="20" t="e">
        <f>VLOOKUP($D959,'DATA PENGUKURAN GARDU'!$A:$BS,42,0)</f>
        <v>#N/A</v>
      </c>
      <c r="AT959" s="21" t="e">
        <f t="shared" si="494"/>
        <v>#N/A</v>
      </c>
      <c r="AU959" s="20" t="e">
        <f>VLOOKUP($D959,'DATA PENGUKURAN GARDU'!$A:$BS,44,0)</f>
        <v>#N/A</v>
      </c>
      <c r="AV959" s="21" t="e">
        <f t="shared" si="495"/>
        <v>#N/A</v>
      </c>
      <c r="AW959" s="20" t="e">
        <f>VLOOKUP($D959,'DATA PENGUKURAN GARDU'!$A:$BS,46,0)</f>
        <v>#N/A</v>
      </c>
      <c r="AX959" s="21" t="e">
        <f t="shared" si="496"/>
        <v>#N/A</v>
      </c>
      <c r="AY959" s="20" t="e">
        <f>VLOOKUP($D959,'DATA PENGUKURAN GARDU'!$A:$BS,46,0)</f>
        <v>#N/A</v>
      </c>
      <c r="AZ959" s="20" t="e">
        <f>VLOOKUP($D959,'DATA PENGUKURAN GARDU'!$A:$BS,53,0)</f>
        <v>#N/A</v>
      </c>
      <c r="BA959" s="20" t="e">
        <f>VLOOKUP($D959,'DATA PENGUKURAN GARDU'!$A:$BS,54,0)</f>
        <v>#N/A</v>
      </c>
      <c r="BB959" s="17" t="e">
        <f>VLOOKUP($E959,'DATA PENGUKURAN GARDU'!$A:$BS,42,0)</f>
        <v>#N/A</v>
      </c>
      <c r="BC959" s="23" t="e">
        <f t="shared" si="497"/>
        <v>#N/A</v>
      </c>
      <c r="BD959" s="17" t="e">
        <f>VLOOKUP($E959,'DATA PENGUKURAN GARDU'!$A:$BS,44,0)</f>
        <v>#N/A</v>
      </c>
      <c r="BE959" s="23" t="e">
        <f t="shared" si="498"/>
        <v>#N/A</v>
      </c>
      <c r="BF959" s="17" t="e">
        <f>VLOOKUP($E959,'DATA PENGUKURAN GARDU'!$A:$BS,46,0)</f>
        <v>#N/A</v>
      </c>
      <c r="BG959" s="23" t="e">
        <f t="shared" si="499"/>
        <v>#N/A</v>
      </c>
      <c r="BH959" s="17" t="e">
        <f>VLOOKUP($E959,'DATA PENGUKURAN GARDU'!$A:$BS,46,0)</f>
        <v>#N/A</v>
      </c>
      <c r="BI959" s="17" t="e">
        <f>VLOOKUP($E959,'DATA PENGUKURAN GARDU'!$A:$BS,53,0)</f>
        <v>#N/A</v>
      </c>
      <c r="BJ959" s="17" t="e">
        <f>VLOOKUP($E959,'DATA PENGUKURAN GARDU'!$A:$BS,54,0)</f>
        <v>#N/A</v>
      </c>
      <c r="BK959" s="20" t="e">
        <f t="shared" si="477"/>
        <v>#N/A</v>
      </c>
      <c r="BL959" s="20" t="e">
        <f t="shared" si="478"/>
        <v>#N/A</v>
      </c>
      <c r="BM959" s="20" t="e">
        <f t="shared" si="479"/>
        <v>#N/A</v>
      </c>
      <c r="BN959" s="25" t="e">
        <f t="shared" si="480"/>
        <v>#N/A</v>
      </c>
      <c r="BO959" s="26" t="str">
        <f t="shared" si="481"/>
        <v>0</v>
      </c>
      <c r="BP959" s="21" t="e">
        <f t="shared" si="482"/>
        <v>#VALUE!</v>
      </c>
      <c r="BQ959" s="20" t="e">
        <f t="shared" si="483"/>
        <v>#N/A</v>
      </c>
      <c r="BR959" s="20" t="e">
        <v>#N/A</v>
      </c>
      <c r="BS959" s="9" t="e">
        <v>#N/A</v>
      </c>
      <c r="BT959" s="2" t="e">
        <f t="shared" si="484"/>
        <v>#VALUE!</v>
      </c>
      <c r="BU959" s="2" t="e">
        <f t="shared" si="467"/>
        <v>#N/A</v>
      </c>
      <c r="BV959" s="2" t="e">
        <f t="shared" si="468"/>
        <v>#N/A</v>
      </c>
    </row>
    <row r="960" s="2" customFormat="1" ht="22.95" customHeight="1" spans="1:74">
      <c r="A960" s="9" t="str">
        <f t="shared" si="469"/>
        <v>M 134Induk</v>
      </c>
      <c r="B960" s="9" t="str">
        <f t="shared" si="470"/>
        <v>M 134jurusan 1</v>
      </c>
      <c r="C960" s="9" t="str">
        <f t="shared" si="471"/>
        <v>M 134jurusan 2</v>
      </c>
      <c r="D960" s="9" t="str">
        <f t="shared" si="472"/>
        <v>M 134jurusan 3</v>
      </c>
      <c r="E960" s="9" t="str">
        <f t="shared" si="473"/>
        <v>M 134jurusan 4</v>
      </c>
      <c r="F960" s="10" t="s">
        <v>131</v>
      </c>
      <c r="G960" s="10" t="s">
        <v>131</v>
      </c>
      <c r="H960" s="10" t="s">
        <v>1174</v>
      </c>
      <c r="I960" s="10" t="s">
        <v>12001</v>
      </c>
      <c r="J960" s="10" t="s">
        <v>12002</v>
      </c>
      <c r="K960" s="10" t="s">
        <v>7465</v>
      </c>
      <c r="L960" s="10"/>
      <c r="M960" s="10"/>
      <c r="N960" s="14">
        <f t="shared" si="474"/>
        <v>0</v>
      </c>
      <c r="O960" s="15" t="e">
        <f t="shared" si="475"/>
        <v>#VALUE!</v>
      </c>
      <c r="P960" s="15" t="e">
        <f t="shared" si="476"/>
        <v>#VALUE!</v>
      </c>
      <c r="Q960" s="17" t="e">
        <f>VLOOKUP($A960,'DATA PENGUKURAN GARDU'!$A:$BS,42,0)</f>
        <v>#N/A</v>
      </c>
      <c r="R960" s="18" t="e">
        <f t="shared" si="485"/>
        <v>#N/A</v>
      </c>
      <c r="S960" s="17" t="e">
        <f>VLOOKUP($A960,'DATA PENGUKURAN GARDU'!$A:$BS,44,0)</f>
        <v>#N/A</v>
      </c>
      <c r="T960" s="18" t="e">
        <f t="shared" si="486"/>
        <v>#N/A</v>
      </c>
      <c r="U960" s="17" t="e">
        <f>VLOOKUP($A960,'DATA PENGUKURAN GARDU'!$A:$BS,46,0)</f>
        <v>#N/A</v>
      </c>
      <c r="V960" s="18" t="e">
        <f t="shared" si="487"/>
        <v>#N/A</v>
      </c>
      <c r="W960" s="17" t="e">
        <f>VLOOKUP($A960,'DATA PENGUKURAN GARDU'!$A:$BS,48,0)</f>
        <v>#N/A</v>
      </c>
      <c r="X960" s="17" t="e">
        <f>VLOOKUP($A960,'DATA PENGUKURAN GARDU'!$A:$BS,53,0)</f>
        <v>#N/A</v>
      </c>
      <c r="Y960" s="17" t="e">
        <f>VLOOKUP($A960,'DATA PENGUKURAN GARDU'!$A:$BS,54,0)</f>
        <v>#N/A</v>
      </c>
      <c r="Z960" s="17" t="e">
        <f>VLOOKUP($A960,'DATA PENGUKURAN GARDU'!$A:$BS,55,0)</f>
        <v>#N/A</v>
      </c>
      <c r="AA960" s="20" t="e">
        <f>VLOOKUP($B960,'DATA PENGUKURAN GARDU'!$A:$BS,42,0)</f>
        <v>#N/A</v>
      </c>
      <c r="AB960" s="21" t="e">
        <f t="shared" si="488"/>
        <v>#N/A</v>
      </c>
      <c r="AC960" s="20" t="e">
        <f>VLOOKUP($B960,'DATA PENGUKURAN GARDU'!$A:$BS,44,0)</f>
        <v>#N/A</v>
      </c>
      <c r="AD960" s="21" t="e">
        <f t="shared" si="489"/>
        <v>#N/A</v>
      </c>
      <c r="AE960" s="20" t="e">
        <f>VLOOKUP($B960,'DATA PENGUKURAN GARDU'!$A:$BS,46,0)</f>
        <v>#N/A</v>
      </c>
      <c r="AF960" s="21" t="e">
        <f t="shared" si="490"/>
        <v>#N/A</v>
      </c>
      <c r="AG960" s="20" t="e">
        <f>VLOOKUP($B960,'DATA PENGUKURAN GARDU'!$A:$BS,46,0)</f>
        <v>#N/A</v>
      </c>
      <c r="AH960" s="20" t="e">
        <f>VLOOKUP($B960,'DATA PENGUKURAN GARDU'!$A:$BS,53,0)</f>
        <v>#N/A</v>
      </c>
      <c r="AI960" s="20" t="e">
        <f>VLOOKUP($B960,'DATA PENGUKURAN GARDU'!$A:$BS,54,0)</f>
        <v>#N/A</v>
      </c>
      <c r="AJ960" s="17" t="e">
        <f>VLOOKUP($C960,'DATA PENGUKURAN GARDU'!$A:$BS,42,0)</f>
        <v>#N/A</v>
      </c>
      <c r="AK960" s="23" t="e">
        <f t="shared" si="491"/>
        <v>#N/A</v>
      </c>
      <c r="AL960" s="17" t="e">
        <f>VLOOKUP($C960,'DATA PENGUKURAN GARDU'!$A:$BS,44,0)</f>
        <v>#N/A</v>
      </c>
      <c r="AM960" s="23" t="e">
        <f t="shared" si="492"/>
        <v>#N/A</v>
      </c>
      <c r="AN960" s="17" t="e">
        <f>VLOOKUP($C960,'DATA PENGUKURAN GARDU'!$A:$BS,46,0)</f>
        <v>#N/A</v>
      </c>
      <c r="AO960" s="23" t="e">
        <f t="shared" si="493"/>
        <v>#N/A</v>
      </c>
      <c r="AP960" s="17" t="e">
        <f>VLOOKUP($C960,'DATA PENGUKURAN GARDU'!$A:$BS,46,0)</f>
        <v>#N/A</v>
      </c>
      <c r="AQ960" s="17" t="e">
        <f>VLOOKUP($C960,'DATA PENGUKURAN GARDU'!$A:$BS,53,0)</f>
        <v>#N/A</v>
      </c>
      <c r="AR960" s="17" t="e">
        <f>VLOOKUP($C960,'DATA PENGUKURAN GARDU'!$A:$BS,54,0)</f>
        <v>#N/A</v>
      </c>
      <c r="AS960" s="20" t="e">
        <f>VLOOKUP($D960,'DATA PENGUKURAN GARDU'!$A:$BS,42,0)</f>
        <v>#N/A</v>
      </c>
      <c r="AT960" s="21" t="e">
        <f t="shared" si="494"/>
        <v>#N/A</v>
      </c>
      <c r="AU960" s="20" t="e">
        <f>VLOOKUP($D960,'DATA PENGUKURAN GARDU'!$A:$BS,44,0)</f>
        <v>#N/A</v>
      </c>
      <c r="AV960" s="21" t="e">
        <f t="shared" si="495"/>
        <v>#N/A</v>
      </c>
      <c r="AW960" s="20" t="e">
        <f>VLOOKUP($D960,'DATA PENGUKURAN GARDU'!$A:$BS,46,0)</f>
        <v>#N/A</v>
      </c>
      <c r="AX960" s="21" t="e">
        <f t="shared" si="496"/>
        <v>#N/A</v>
      </c>
      <c r="AY960" s="20" t="e">
        <f>VLOOKUP($D960,'DATA PENGUKURAN GARDU'!$A:$BS,46,0)</f>
        <v>#N/A</v>
      </c>
      <c r="AZ960" s="20" t="e">
        <f>VLOOKUP($D960,'DATA PENGUKURAN GARDU'!$A:$BS,53,0)</f>
        <v>#N/A</v>
      </c>
      <c r="BA960" s="20" t="e">
        <f>VLOOKUP($D960,'DATA PENGUKURAN GARDU'!$A:$BS,54,0)</f>
        <v>#N/A</v>
      </c>
      <c r="BB960" s="17" t="e">
        <f>VLOOKUP($E960,'DATA PENGUKURAN GARDU'!$A:$BS,42,0)</f>
        <v>#N/A</v>
      </c>
      <c r="BC960" s="23" t="e">
        <f t="shared" si="497"/>
        <v>#N/A</v>
      </c>
      <c r="BD960" s="17" t="e">
        <f>VLOOKUP($E960,'DATA PENGUKURAN GARDU'!$A:$BS,44,0)</f>
        <v>#N/A</v>
      </c>
      <c r="BE960" s="23" t="e">
        <f t="shared" si="498"/>
        <v>#N/A</v>
      </c>
      <c r="BF960" s="17" t="e">
        <f>VLOOKUP($E960,'DATA PENGUKURAN GARDU'!$A:$BS,46,0)</f>
        <v>#N/A</v>
      </c>
      <c r="BG960" s="23" t="e">
        <f t="shared" si="499"/>
        <v>#N/A</v>
      </c>
      <c r="BH960" s="17" t="e">
        <f>VLOOKUP($E960,'DATA PENGUKURAN GARDU'!$A:$BS,46,0)</f>
        <v>#N/A</v>
      </c>
      <c r="BI960" s="17" t="e">
        <f>VLOOKUP($E960,'DATA PENGUKURAN GARDU'!$A:$BS,53,0)</f>
        <v>#N/A</v>
      </c>
      <c r="BJ960" s="17" t="e">
        <f>VLOOKUP($E960,'DATA PENGUKURAN GARDU'!$A:$BS,54,0)</f>
        <v>#N/A</v>
      </c>
      <c r="BK960" s="20" t="e">
        <f t="shared" si="477"/>
        <v>#N/A</v>
      </c>
      <c r="BL960" s="20" t="e">
        <f t="shared" si="478"/>
        <v>#N/A</v>
      </c>
      <c r="BM960" s="20" t="e">
        <f t="shared" si="479"/>
        <v>#N/A</v>
      </c>
      <c r="BN960" s="25" t="e">
        <f t="shared" si="480"/>
        <v>#N/A</v>
      </c>
      <c r="BO960" s="26" t="str">
        <f t="shared" si="481"/>
        <v>0</v>
      </c>
      <c r="BP960" s="21" t="e">
        <f t="shared" si="482"/>
        <v>#VALUE!</v>
      </c>
      <c r="BQ960" s="20" t="e">
        <f t="shared" si="483"/>
        <v>#N/A</v>
      </c>
      <c r="BR960" s="20" t="e">
        <v>#N/A</v>
      </c>
      <c r="BS960" s="9" t="e">
        <v>#N/A</v>
      </c>
      <c r="BT960" s="2" t="e">
        <f t="shared" si="484"/>
        <v>#VALUE!</v>
      </c>
      <c r="BU960" s="2" t="e">
        <f t="shared" si="467"/>
        <v>#N/A</v>
      </c>
      <c r="BV960" s="2" t="e">
        <f t="shared" si="468"/>
        <v>#N/A</v>
      </c>
    </row>
    <row r="961" s="2" customFormat="1" ht="22.95" customHeight="1" spans="1:74">
      <c r="A961" s="9" t="str">
        <f t="shared" si="469"/>
        <v>M 60Induk</v>
      </c>
      <c r="B961" s="9" t="str">
        <f t="shared" si="470"/>
        <v>M 60jurusan 1</v>
      </c>
      <c r="C961" s="9" t="str">
        <f t="shared" si="471"/>
        <v>M 60jurusan 2</v>
      </c>
      <c r="D961" s="9" t="str">
        <f t="shared" si="472"/>
        <v>M 60jurusan 3</v>
      </c>
      <c r="E961" s="9" t="str">
        <f t="shared" si="473"/>
        <v>M 60jurusan 4</v>
      </c>
      <c r="F961" s="10" t="s">
        <v>131</v>
      </c>
      <c r="G961" s="10" t="s">
        <v>131</v>
      </c>
      <c r="H961" s="10" t="s">
        <v>1175</v>
      </c>
      <c r="I961" s="10" t="s">
        <v>11332</v>
      </c>
      <c r="J961" s="10" t="s">
        <v>12003</v>
      </c>
      <c r="K961" s="10" t="s">
        <v>7465</v>
      </c>
      <c r="L961" s="10"/>
      <c r="M961" s="10"/>
      <c r="N961" s="14">
        <f t="shared" si="474"/>
        <v>0</v>
      </c>
      <c r="O961" s="15" t="e">
        <f t="shared" si="475"/>
        <v>#VALUE!</v>
      </c>
      <c r="P961" s="15" t="e">
        <f t="shared" si="476"/>
        <v>#VALUE!</v>
      </c>
      <c r="Q961" s="17" t="e">
        <f>VLOOKUP($A961,'DATA PENGUKURAN GARDU'!$A:$BS,42,0)</f>
        <v>#N/A</v>
      </c>
      <c r="R961" s="18" t="e">
        <f t="shared" si="485"/>
        <v>#N/A</v>
      </c>
      <c r="S961" s="17" t="e">
        <f>VLOOKUP($A961,'DATA PENGUKURAN GARDU'!$A:$BS,44,0)</f>
        <v>#N/A</v>
      </c>
      <c r="T961" s="18" t="e">
        <f t="shared" si="486"/>
        <v>#N/A</v>
      </c>
      <c r="U961" s="17" t="e">
        <f>VLOOKUP($A961,'DATA PENGUKURAN GARDU'!$A:$BS,46,0)</f>
        <v>#N/A</v>
      </c>
      <c r="V961" s="18" t="e">
        <f t="shared" si="487"/>
        <v>#N/A</v>
      </c>
      <c r="W961" s="17" t="e">
        <f>VLOOKUP($A961,'DATA PENGUKURAN GARDU'!$A:$BS,48,0)</f>
        <v>#N/A</v>
      </c>
      <c r="X961" s="17" t="e">
        <f>VLOOKUP($A961,'DATA PENGUKURAN GARDU'!$A:$BS,53,0)</f>
        <v>#N/A</v>
      </c>
      <c r="Y961" s="17" t="e">
        <f>VLOOKUP($A961,'DATA PENGUKURAN GARDU'!$A:$BS,54,0)</f>
        <v>#N/A</v>
      </c>
      <c r="Z961" s="17" t="e">
        <f>VLOOKUP($A961,'DATA PENGUKURAN GARDU'!$A:$BS,55,0)</f>
        <v>#N/A</v>
      </c>
      <c r="AA961" s="20" t="e">
        <f>VLOOKUP($B961,'DATA PENGUKURAN GARDU'!$A:$BS,42,0)</f>
        <v>#N/A</v>
      </c>
      <c r="AB961" s="21" t="e">
        <f t="shared" si="488"/>
        <v>#N/A</v>
      </c>
      <c r="AC961" s="20" t="e">
        <f>VLOOKUP($B961,'DATA PENGUKURAN GARDU'!$A:$BS,44,0)</f>
        <v>#N/A</v>
      </c>
      <c r="AD961" s="21" t="e">
        <f t="shared" si="489"/>
        <v>#N/A</v>
      </c>
      <c r="AE961" s="20" t="e">
        <f>VLOOKUP($B961,'DATA PENGUKURAN GARDU'!$A:$BS,46,0)</f>
        <v>#N/A</v>
      </c>
      <c r="AF961" s="21" t="e">
        <f t="shared" si="490"/>
        <v>#N/A</v>
      </c>
      <c r="AG961" s="20" t="e">
        <f>VLOOKUP($B961,'DATA PENGUKURAN GARDU'!$A:$BS,46,0)</f>
        <v>#N/A</v>
      </c>
      <c r="AH961" s="20" t="e">
        <f>VLOOKUP($B961,'DATA PENGUKURAN GARDU'!$A:$BS,53,0)</f>
        <v>#N/A</v>
      </c>
      <c r="AI961" s="20" t="e">
        <f>VLOOKUP($B961,'DATA PENGUKURAN GARDU'!$A:$BS,54,0)</f>
        <v>#N/A</v>
      </c>
      <c r="AJ961" s="17" t="e">
        <f>VLOOKUP($C961,'DATA PENGUKURAN GARDU'!$A:$BS,42,0)</f>
        <v>#N/A</v>
      </c>
      <c r="AK961" s="23" t="e">
        <f t="shared" si="491"/>
        <v>#N/A</v>
      </c>
      <c r="AL961" s="17" t="e">
        <f>VLOOKUP($C961,'DATA PENGUKURAN GARDU'!$A:$BS,44,0)</f>
        <v>#N/A</v>
      </c>
      <c r="AM961" s="23" t="e">
        <f t="shared" si="492"/>
        <v>#N/A</v>
      </c>
      <c r="AN961" s="17" t="e">
        <f>VLOOKUP($C961,'DATA PENGUKURAN GARDU'!$A:$BS,46,0)</f>
        <v>#N/A</v>
      </c>
      <c r="AO961" s="23" t="e">
        <f t="shared" si="493"/>
        <v>#N/A</v>
      </c>
      <c r="AP961" s="17" t="e">
        <f>VLOOKUP($C961,'DATA PENGUKURAN GARDU'!$A:$BS,46,0)</f>
        <v>#N/A</v>
      </c>
      <c r="AQ961" s="17" t="e">
        <f>VLOOKUP($C961,'DATA PENGUKURAN GARDU'!$A:$BS,53,0)</f>
        <v>#N/A</v>
      </c>
      <c r="AR961" s="17" t="e">
        <f>VLOOKUP($C961,'DATA PENGUKURAN GARDU'!$A:$BS,54,0)</f>
        <v>#N/A</v>
      </c>
      <c r="AS961" s="20" t="e">
        <f>VLOOKUP($D961,'DATA PENGUKURAN GARDU'!$A:$BS,42,0)</f>
        <v>#N/A</v>
      </c>
      <c r="AT961" s="21" t="e">
        <f t="shared" si="494"/>
        <v>#N/A</v>
      </c>
      <c r="AU961" s="20" t="e">
        <f>VLOOKUP($D961,'DATA PENGUKURAN GARDU'!$A:$BS,44,0)</f>
        <v>#N/A</v>
      </c>
      <c r="AV961" s="21" t="e">
        <f t="shared" si="495"/>
        <v>#N/A</v>
      </c>
      <c r="AW961" s="20" t="e">
        <f>VLOOKUP($D961,'DATA PENGUKURAN GARDU'!$A:$BS,46,0)</f>
        <v>#N/A</v>
      </c>
      <c r="AX961" s="21" t="e">
        <f t="shared" si="496"/>
        <v>#N/A</v>
      </c>
      <c r="AY961" s="20" t="e">
        <f>VLOOKUP($D961,'DATA PENGUKURAN GARDU'!$A:$BS,46,0)</f>
        <v>#N/A</v>
      </c>
      <c r="AZ961" s="20" t="e">
        <f>VLOOKUP($D961,'DATA PENGUKURAN GARDU'!$A:$BS,53,0)</f>
        <v>#N/A</v>
      </c>
      <c r="BA961" s="20" t="e">
        <f>VLOOKUP($D961,'DATA PENGUKURAN GARDU'!$A:$BS,54,0)</f>
        <v>#N/A</v>
      </c>
      <c r="BB961" s="17" t="e">
        <f>VLOOKUP($E961,'DATA PENGUKURAN GARDU'!$A:$BS,42,0)</f>
        <v>#N/A</v>
      </c>
      <c r="BC961" s="23" t="e">
        <f t="shared" si="497"/>
        <v>#N/A</v>
      </c>
      <c r="BD961" s="17" t="e">
        <f>VLOOKUP($E961,'DATA PENGUKURAN GARDU'!$A:$BS,44,0)</f>
        <v>#N/A</v>
      </c>
      <c r="BE961" s="23" t="e">
        <f t="shared" si="498"/>
        <v>#N/A</v>
      </c>
      <c r="BF961" s="17" t="e">
        <f>VLOOKUP($E961,'DATA PENGUKURAN GARDU'!$A:$BS,46,0)</f>
        <v>#N/A</v>
      </c>
      <c r="BG961" s="23" t="e">
        <f t="shared" si="499"/>
        <v>#N/A</v>
      </c>
      <c r="BH961" s="17" t="e">
        <f>VLOOKUP($E961,'DATA PENGUKURAN GARDU'!$A:$BS,46,0)</f>
        <v>#N/A</v>
      </c>
      <c r="BI961" s="17" t="e">
        <f>VLOOKUP($E961,'DATA PENGUKURAN GARDU'!$A:$BS,53,0)</f>
        <v>#N/A</v>
      </c>
      <c r="BJ961" s="17" t="e">
        <f>VLOOKUP($E961,'DATA PENGUKURAN GARDU'!$A:$BS,54,0)</f>
        <v>#N/A</v>
      </c>
      <c r="BK961" s="20" t="e">
        <f t="shared" si="477"/>
        <v>#N/A</v>
      </c>
      <c r="BL961" s="20" t="e">
        <f t="shared" si="478"/>
        <v>#N/A</v>
      </c>
      <c r="BM961" s="20" t="e">
        <f t="shared" si="479"/>
        <v>#N/A</v>
      </c>
      <c r="BN961" s="25" t="e">
        <f t="shared" si="480"/>
        <v>#N/A</v>
      </c>
      <c r="BO961" s="26" t="str">
        <f t="shared" si="481"/>
        <v>0</v>
      </c>
      <c r="BP961" s="21" t="e">
        <f t="shared" si="482"/>
        <v>#VALUE!</v>
      </c>
      <c r="BQ961" s="20" t="e">
        <f t="shared" si="483"/>
        <v>#N/A</v>
      </c>
      <c r="BR961" s="20" t="e">
        <v>#N/A</v>
      </c>
      <c r="BS961" s="9" t="e">
        <v>#N/A</v>
      </c>
      <c r="BT961" s="2" t="e">
        <f t="shared" si="484"/>
        <v>#VALUE!</v>
      </c>
      <c r="BU961" s="2" t="e">
        <f t="shared" si="467"/>
        <v>#N/A</v>
      </c>
      <c r="BV961" s="2" t="e">
        <f t="shared" si="468"/>
        <v>#N/A</v>
      </c>
    </row>
    <row r="962" s="2" customFormat="1" ht="22.95" customHeight="1" spans="1:74">
      <c r="A962" s="9" t="str">
        <f t="shared" si="469"/>
        <v>M 62Induk</v>
      </c>
      <c r="B962" s="9" t="str">
        <f t="shared" si="470"/>
        <v>M 62jurusan 1</v>
      </c>
      <c r="C962" s="9" t="str">
        <f t="shared" si="471"/>
        <v>M 62jurusan 2</v>
      </c>
      <c r="D962" s="9" t="str">
        <f t="shared" si="472"/>
        <v>M 62jurusan 3</v>
      </c>
      <c r="E962" s="9" t="str">
        <f t="shared" si="473"/>
        <v>M 62jurusan 4</v>
      </c>
      <c r="F962" s="10" t="s">
        <v>131</v>
      </c>
      <c r="G962" s="10" t="s">
        <v>131</v>
      </c>
      <c r="H962" s="10" t="s">
        <v>1176</v>
      </c>
      <c r="I962" s="10" t="s">
        <v>12004</v>
      </c>
      <c r="J962" s="10" t="s">
        <v>12005</v>
      </c>
      <c r="K962" s="10" t="s">
        <v>7465</v>
      </c>
      <c r="L962" s="10"/>
      <c r="M962" s="10"/>
      <c r="N962" s="14">
        <f t="shared" si="474"/>
        <v>0</v>
      </c>
      <c r="O962" s="15" t="e">
        <f t="shared" si="475"/>
        <v>#VALUE!</v>
      </c>
      <c r="P962" s="15" t="e">
        <f t="shared" si="476"/>
        <v>#VALUE!</v>
      </c>
      <c r="Q962" s="17" t="e">
        <f>VLOOKUP($A962,'DATA PENGUKURAN GARDU'!$A:$BS,42,0)</f>
        <v>#N/A</v>
      </c>
      <c r="R962" s="18" t="e">
        <f t="shared" si="485"/>
        <v>#N/A</v>
      </c>
      <c r="S962" s="17" t="e">
        <f>VLOOKUP($A962,'DATA PENGUKURAN GARDU'!$A:$BS,44,0)</f>
        <v>#N/A</v>
      </c>
      <c r="T962" s="18" t="e">
        <f t="shared" si="486"/>
        <v>#N/A</v>
      </c>
      <c r="U962" s="17" t="e">
        <f>VLOOKUP($A962,'DATA PENGUKURAN GARDU'!$A:$BS,46,0)</f>
        <v>#N/A</v>
      </c>
      <c r="V962" s="18" t="e">
        <f t="shared" si="487"/>
        <v>#N/A</v>
      </c>
      <c r="W962" s="17" t="e">
        <f>VLOOKUP($A962,'DATA PENGUKURAN GARDU'!$A:$BS,48,0)</f>
        <v>#N/A</v>
      </c>
      <c r="X962" s="17" t="e">
        <f>VLOOKUP($A962,'DATA PENGUKURAN GARDU'!$A:$BS,53,0)</f>
        <v>#N/A</v>
      </c>
      <c r="Y962" s="17" t="e">
        <f>VLOOKUP($A962,'DATA PENGUKURAN GARDU'!$A:$BS,54,0)</f>
        <v>#N/A</v>
      </c>
      <c r="Z962" s="17" t="e">
        <f>VLOOKUP($A962,'DATA PENGUKURAN GARDU'!$A:$BS,55,0)</f>
        <v>#N/A</v>
      </c>
      <c r="AA962" s="20" t="e">
        <f>VLOOKUP($B962,'DATA PENGUKURAN GARDU'!$A:$BS,42,0)</f>
        <v>#N/A</v>
      </c>
      <c r="AB962" s="21" t="e">
        <f t="shared" si="488"/>
        <v>#N/A</v>
      </c>
      <c r="AC962" s="20" t="e">
        <f>VLOOKUP($B962,'DATA PENGUKURAN GARDU'!$A:$BS,44,0)</f>
        <v>#N/A</v>
      </c>
      <c r="AD962" s="21" t="e">
        <f t="shared" si="489"/>
        <v>#N/A</v>
      </c>
      <c r="AE962" s="20" t="e">
        <f>VLOOKUP($B962,'DATA PENGUKURAN GARDU'!$A:$BS,46,0)</f>
        <v>#N/A</v>
      </c>
      <c r="AF962" s="21" t="e">
        <f t="shared" si="490"/>
        <v>#N/A</v>
      </c>
      <c r="AG962" s="20" t="e">
        <f>VLOOKUP($B962,'DATA PENGUKURAN GARDU'!$A:$BS,46,0)</f>
        <v>#N/A</v>
      </c>
      <c r="AH962" s="20" t="e">
        <f>VLOOKUP($B962,'DATA PENGUKURAN GARDU'!$A:$BS,53,0)</f>
        <v>#N/A</v>
      </c>
      <c r="AI962" s="20" t="e">
        <f>VLOOKUP($B962,'DATA PENGUKURAN GARDU'!$A:$BS,54,0)</f>
        <v>#N/A</v>
      </c>
      <c r="AJ962" s="17" t="e">
        <f>VLOOKUP($C962,'DATA PENGUKURAN GARDU'!$A:$BS,42,0)</f>
        <v>#N/A</v>
      </c>
      <c r="AK962" s="23" t="e">
        <f t="shared" si="491"/>
        <v>#N/A</v>
      </c>
      <c r="AL962" s="17" t="e">
        <f>VLOOKUP($C962,'DATA PENGUKURAN GARDU'!$A:$BS,44,0)</f>
        <v>#N/A</v>
      </c>
      <c r="AM962" s="23" t="e">
        <f t="shared" si="492"/>
        <v>#N/A</v>
      </c>
      <c r="AN962" s="17" t="e">
        <f>VLOOKUP($C962,'DATA PENGUKURAN GARDU'!$A:$BS,46,0)</f>
        <v>#N/A</v>
      </c>
      <c r="AO962" s="23" t="e">
        <f t="shared" si="493"/>
        <v>#N/A</v>
      </c>
      <c r="AP962" s="17" t="e">
        <f>VLOOKUP($C962,'DATA PENGUKURAN GARDU'!$A:$BS,46,0)</f>
        <v>#N/A</v>
      </c>
      <c r="AQ962" s="17" t="e">
        <f>VLOOKUP($C962,'DATA PENGUKURAN GARDU'!$A:$BS,53,0)</f>
        <v>#N/A</v>
      </c>
      <c r="AR962" s="17" t="e">
        <f>VLOOKUP($C962,'DATA PENGUKURAN GARDU'!$A:$BS,54,0)</f>
        <v>#N/A</v>
      </c>
      <c r="AS962" s="20" t="e">
        <f>VLOOKUP($D962,'DATA PENGUKURAN GARDU'!$A:$BS,42,0)</f>
        <v>#N/A</v>
      </c>
      <c r="AT962" s="21" t="e">
        <f t="shared" si="494"/>
        <v>#N/A</v>
      </c>
      <c r="AU962" s="20" t="e">
        <f>VLOOKUP($D962,'DATA PENGUKURAN GARDU'!$A:$BS,44,0)</f>
        <v>#N/A</v>
      </c>
      <c r="AV962" s="21" t="e">
        <f t="shared" si="495"/>
        <v>#N/A</v>
      </c>
      <c r="AW962" s="20" t="e">
        <f>VLOOKUP($D962,'DATA PENGUKURAN GARDU'!$A:$BS,46,0)</f>
        <v>#N/A</v>
      </c>
      <c r="AX962" s="21" t="e">
        <f t="shared" si="496"/>
        <v>#N/A</v>
      </c>
      <c r="AY962" s="20" t="e">
        <f>VLOOKUP($D962,'DATA PENGUKURAN GARDU'!$A:$BS,46,0)</f>
        <v>#N/A</v>
      </c>
      <c r="AZ962" s="20" t="e">
        <f>VLOOKUP($D962,'DATA PENGUKURAN GARDU'!$A:$BS,53,0)</f>
        <v>#N/A</v>
      </c>
      <c r="BA962" s="20" t="e">
        <f>VLOOKUP($D962,'DATA PENGUKURAN GARDU'!$A:$BS,54,0)</f>
        <v>#N/A</v>
      </c>
      <c r="BB962" s="17" t="e">
        <f>VLOOKUP($E962,'DATA PENGUKURAN GARDU'!$A:$BS,42,0)</f>
        <v>#N/A</v>
      </c>
      <c r="BC962" s="23" t="e">
        <f t="shared" si="497"/>
        <v>#N/A</v>
      </c>
      <c r="BD962" s="17" t="e">
        <f>VLOOKUP($E962,'DATA PENGUKURAN GARDU'!$A:$BS,44,0)</f>
        <v>#N/A</v>
      </c>
      <c r="BE962" s="23" t="e">
        <f t="shared" si="498"/>
        <v>#N/A</v>
      </c>
      <c r="BF962" s="17" t="e">
        <f>VLOOKUP($E962,'DATA PENGUKURAN GARDU'!$A:$BS,46,0)</f>
        <v>#N/A</v>
      </c>
      <c r="BG962" s="23" t="e">
        <f t="shared" si="499"/>
        <v>#N/A</v>
      </c>
      <c r="BH962" s="17" t="e">
        <f>VLOOKUP($E962,'DATA PENGUKURAN GARDU'!$A:$BS,46,0)</f>
        <v>#N/A</v>
      </c>
      <c r="BI962" s="17" t="e">
        <f>VLOOKUP($E962,'DATA PENGUKURAN GARDU'!$A:$BS,53,0)</f>
        <v>#N/A</v>
      </c>
      <c r="BJ962" s="17" t="e">
        <f>VLOOKUP($E962,'DATA PENGUKURAN GARDU'!$A:$BS,54,0)</f>
        <v>#N/A</v>
      </c>
      <c r="BK962" s="20" t="e">
        <f t="shared" si="477"/>
        <v>#N/A</v>
      </c>
      <c r="BL962" s="20" t="e">
        <f t="shared" si="478"/>
        <v>#N/A</v>
      </c>
      <c r="BM962" s="20" t="e">
        <f t="shared" si="479"/>
        <v>#N/A</v>
      </c>
      <c r="BN962" s="25" t="e">
        <f t="shared" si="480"/>
        <v>#N/A</v>
      </c>
      <c r="BO962" s="26" t="str">
        <f t="shared" si="481"/>
        <v>0</v>
      </c>
      <c r="BP962" s="21" t="e">
        <f t="shared" si="482"/>
        <v>#VALUE!</v>
      </c>
      <c r="BQ962" s="20" t="e">
        <f t="shared" si="483"/>
        <v>#N/A</v>
      </c>
      <c r="BR962" s="20" t="e">
        <v>#N/A</v>
      </c>
      <c r="BS962" s="9" t="e">
        <v>#N/A</v>
      </c>
      <c r="BT962" s="2" t="e">
        <f t="shared" si="484"/>
        <v>#VALUE!</v>
      </c>
      <c r="BU962" s="2" t="e">
        <f t="shared" ref="BU962:BU1025" si="500">IF(L962=3,IF(BQ962&gt;0.2,"TDK SEIMBANG","SEIMBANG"),IF(BM962="OL PHASA","TDK SEIMBANG","SEIMBANG"))</f>
        <v>#N/A</v>
      </c>
      <c r="BV962" s="2" t="e">
        <f t="shared" ref="BV962:BV1025" si="501">IF(L962=3,IF(SUM(X962:Y962)&gt;600,"NORMAL","DROP"),IF(BD967&gt;198,"NORMAL","DROP"))</f>
        <v>#N/A</v>
      </c>
    </row>
    <row r="963" s="2" customFormat="1" ht="22.95" customHeight="1" spans="1:74">
      <c r="A963" s="9" t="str">
        <f t="shared" ref="A963:A1026" si="502">H963&amp;"Induk"</f>
        <v>M 96Induk</v>
      </c>
      <c r="B963" s="9" t="str">
        <f t="shared" ref="B963:B1026" si="503">H963&amp;"jurusan 1"</f>
        <v>M 96jurusan 1</v>
      </c>
      <c r="C963" s="9" t="str">
        <f t="shared" ref="C963:C1026" si="504">H963&amp;"jurusan 2"</f>
        <v>M 96jurusan 2</v>
      </c>
      <c r="D963" s="9" t="str">
        <f t="shared" ref="D963:D1026" si="505">H963&amp;"jurusan 3"</f>
        <v>M 96jurusan 3</v>
      </c>
      <c r="E963" s="9" t="str">
        <f t="shared" ref="E963:E1026" si="506">H963&amp;"jurusan 4"</f>
        <v>M 96jurusan 4</v>
      </c>
      <c r="F963" s="10" t="s">
        <v>131</v>
      </c>
      <c r="G963" s="10" t="s">
        <v>131</v>
      </c>
      <c r="H963" s="10" t="s">
        <v>1177</v>
      </c>
      <c r="I963" s="10" t="s">
        <v>12006</v>
      </c>
      <c r="J963" s="10" t="s">
        <v>12007</v>
      </c>
      <c r="K963" s="10" t="s">
        <v>7465</v>
      </c>
      <c r="L963" s="10"/>
      <c r="M963" s="10"/>
      <c r="N963" s="14">
        <f t="shared" ref="N963:N1026" si="507">+IF(L963=3,400,IF(L963=1,230,0))</f>
        <v>0</v>
      </c>
      <c r="O963" s="15" t="e">
        <f t="shared" ref="O963:O1026" si="508">(K963*1000)/((M963*1000)*1.73)</f>
        <v>#VALUE!</v>
      </c>
      <c r="P963" s="15" t="e">
        <f t="shared" ref="P963:P1026" si="509">IF(L963=3,(K963*1000)/(N963*1.73),(K963*1000)/(N963))</f>
        <v>#VALUE!</v>
      </c>
      <c r="Q963" s="17" t="e">
        <f>VLOOKUP($A963,'DATA PENGUKURAN GARDU'!$A:$BS,42,0)</f>
        <v>#N/A</v>
      </c>
      <c r="R963" s="18" t="e">
        <f t="shared" si="485"/>
        <v>#N/A</v>
      </c>
      <c r="S963" s="17" t="e">
        <f>VLOOKUP($A963,'DATA PENGUKURAN GARDU'!$A:$BS,44,0)</f>
        <v>#N/A</v>
      </c>
      <c r="T963" s="18" t="e">
        <f t="shared" si="486"/>
        <v>#N/A</v>
      </c>
      <c r="U963" s="17" t="e">
        <f>VLOOKUP($A963,'DATA PENGUKURAN GARDU'!$A:$BS,46,0)</f>
        <v>#N/A</v>
      </c>
      <c r="V963" s="18" t="e">
        <f t="shared" si="487"/>
        <v>#N/A</v>
      </c>
      <c r="W963" s="17" t="e">
        <f>VLOOKUP($A963,'DATA PENGUKURAN GARDU'!$A:$BS,48,0)</f>
        <v>#N/A</v>
      </c>
      <c r="X963" s="17" t="e">
        <f>VLOOKUP($A963,'DATA PENGUKURAN GARDU'!$A:$BS,53,0)</f>
        <v>#N/A</v>
      </c>
      <c r="Y963" s="17" t="e">
        <f>VLOOKUP($A963,'DATA PENGUKURAN GARDU'!$A:$BS,54,0)</f>
        <v>#N/A</v>
      </c>
      <c r="Z963" s="17" t="e">
        <f>VLOOKUP($A963,'DATA PENGUKURAN GARDU'!$A:$BS,55,0)</f>
        <v>#N/A</v>
      </c>
      <c r="AA963" s="20" t="e">
        <f>VLOOKUP($B963,'DATA PENGUKURAN GARDU'!$A:$BS,42,0)</f>
        <v>#N/A</v>
      </c>
      <c r="AB963" s="21" t="e">
        <f t="shared" si="488"/>
        <v>#N/A</v>
      </c>
      <c r="AC963" s="20" t="e">
        <f>VLOOKUP($B963,'DATA PENGUKURAN GARDU'!$A:$BS,44,0)</f>
        <v>#N/A</v>
      </c>
      <c r="AD963" s="21" t="e">
        <f t="shared" si="489"/>
        <v>#N/A</v>
      </c>
      <c r="AE963" s="20" t="e">
        <f>VLOOKUP($B963,'DATA PENGUKURAN GARDU'!$A:$BS,46,0)</f>
        <v>#N/A</v>
      </c>
      <c r="AF963" s="21" t="e">
        <f t="shared" si="490"/>
        <v>#N/A</v>
      </c>
      <c r="AG963" s="20" t="e">
        <f>VLOOKUP($B963,'DATA PENGUKURAN GARDU'!$A:$BS,46,0)</f>
        <v>#N/A</v>
      </c>
      <c r="AH963" s="20" t="e">
        <f>VLOOKUP($B963,'DATA PENGUKURAN GARDU'!$A:$BS,53,0)</f>
        <v>#N/A</v>
      </c>
      <c r="AI963" s="20" t="e">
        <f>VLOOKUP($B963,'DATA PENGUKURAN GARDU'!$A:$BS,54,0)</f>
        <v>#N/A</v>
      </c>
      <c r="AJ963" s="17" t="e">
        <f>VLOOKUP($C963,'DATA PENGUKURAN GARDU'!$A:$BS,42,0)</f>
        <v>#N/A</v>
      </c>
      <c r="AK963" s="23" t="e">
        <f t="shared" si="491"/>
        <v>#N/A</v>
      </c>
      <c r="AL963" s="17" t="e">
        <f>VLOOKUP($C963,'DATA PENGUKURAN GARDU'!$A:$BS,44,0)</f>
        <v>#N/A</v>
      </c>
      <c r="AM963" s="23" t="e">
        <f t="shared" si="492"/>
        <v>#N/A</v>
      </c>
      <c r="AN963" s="17" t="e">
        <f>VLOOKUP($C963,'DATA PENGUKURAN GARDU'!$A:$BS,46,0)</f>
        <v>#N/A</v>
      </c>
      <c r="AO963" s="23" t="e">
        <f t="shared" si="493"/>
        <v>#N/A</v>
      </c>
      <c r="AP963" s="17" t="e">
        <f>VLOOKUP($C963,'DATA PENGUKURAN GARDU'!$A:$BS,46,0)</f>
        <v>#N/A</v>
      </c>
      <c r="AQ963" s="17" t="e">
        <f>VLOOKUP($C963,'DATA PENGUKURAN GARDU'!$A:$BS,53,0)</f>
        <v>#N/A</v>
      </c>
      <c r="AR963" s="17" t="e">
        <f>VLOOKUP($C963,'DATA PENGUKURAN GARDU'!$A:$BS,54,0)</f>
        <v>#N/A</v>
      </c>
      <c r="AS963" s="20" t="e">
        <f>VLOOKUP($D963,'DATA PENGUKURAN GARDU'!$A:$BS,42,0)</f>
        <v>#N/A</v>
      </c>
      <c r="AT963" s="21" t="e">
        <f t="shared" si="494"/>
        <v>#N/A</v>
      </c>
      <c r="AU963" s="20" t="e">
        <f>VLOOKUP($D963,'DATA PENGUKURAN GARDU'!$A:$BS,44,0)</f>
        <v>#N/A</v>
      </c>
      <c r="AV963" s="21" t="e">
        <f t="shared" si="495"/>
        <v>#N/A</v>
      </c>
      <c r="AW963" s="20" t="e">
        <f>VLOOKUP($D963,'DATA PENGUKURAN GARDU'!$A:$BS,46,0)</f>
        <v>#N/A</v>
      </c>
      <c r="AX963" s="21" t="e">
        <f t="shared" si="496"/>
        <v>#N/A</v>
      </c>
      <c r="AY963" s="20" t="e">
        <f>VLOOKUP($D963,'DATA PENGUKURAN GARDU'!$A:$BS,46,0)</f>
        <v>#N/A</v>
      </c>
      <c r="AZ963" s="20" t="e">
        <f>VLOOKUP($D963,'DATA PENGUKURAN GARDU'!$A:$BS,53,0)</f>
        <v>#N/A</v>
      </c>
      <c r="BA963" s="20" t="e">
        <f>VLOOKUP($D963,'DATA PENGUKURAN GARDU'!$A:$BS,54,0)</f>
        <v>#N/A</v>
      </c>
      <c r="BB963" s="17" t="e">
        <f>VLOOKUP($E963,'DATA PENGUKURAN GARDU'!$A:$BS,42,0)</f>
        <v>#N/A</v>
      </c>
      <c r="BC963" s="23" t="e">
        <f t="shared" si="497"/>
        <v>#N/A</v>
      </c>
      <c r="BD963" s="17" t="e">
        <f>VLOOKUP($E963,'DATA PENGUKURAN GARDU'!$A:$BS,44,0)</f>
        <v>#N/A</v>
      </c>
      <c r="BE963" s="23" t="e">
        <f t="shared" si="498"/>
        <v>#N/A</v>
      </c>
      <c r="BF963" s="17" t="e">
        <f>VLOOKUP($E963,'DATA PENGUKURAN GARDU'!$A:$BS,46,0)</f>
        <v>#N/A</v>
      </c>
      <c r="BG963" s="23" t="e">
        <f t="shared" si="499"/>
        <v>#N/A</v>
      </c>
      <c r="BH963" s="17" t="e">
        <f>VLOOKUP($E963,'DATA PENGUKURAN GARDU'!$A:$BS,46,0)</f>
        <v>#N/A</v>
      </c>
      <c r="BI963" s="17" t="e">
        <f>VLOOKUP($E963,'DATA PENGUKURAN GARDU'!$A:$BS,53,0)</f>
        <v>#N/A</v>
      </c>
      <c r="BJ963" s="17" t="e">
        <f>VLOOKUP($E963,'DATA PENGUKURAN GARDU'!$A:$BS,54,0)</f>
        <v>#N/A</v>
      </c>
      <c r="BK963" s="20" t="e">
        <f t="shared" ref="BK963:BK1026" si="510">IF(Q963&gt;P963,"OL PHASA","Normal")</f>
        <v>#N/A</v>
      </c>
      <c r="BL963" s="20" t="e">
        <f t="shared" ref="BL963:BL1026" si="511">IF(S963&gt;P963,"OL PHASA","Normal")</f>
        <v>#N/A</v>
      </c>
      <c r="BM963" s="20" t="e">
        <f t="shared" ref="BM963:BM1026" si="512">IF(U963&gt;P963,"OL PHASA","Normal")</f>
        <v>#N/A</v>
      </c>
      <c r="BN963" s="25" t="e">
        <f t="shared" ref="BN963:BN1026" si="513">IF((L963=3),(AVERAGE(Q963,S963,U963)),MAX(Q963,S963,U963))</f>
        <v>#N/A</v>
      </c>
      <c r="BO963" s="26" t="str">
        <f t="shared" ref="BO963:BO1026" si="514">IFERROR(IF((L963=1),(BN963*AH963)/1000,(BN963*AI963*1.73)/1000),"0")</f>
        <v>0</v>
      </c>
      <c r="BP963" s="21" t="e">
        <f t="shared" ref="BP963:BP1026" si="515">BO963/K963*100</f>
        <v>#VALUE!</v>
      </c>
      <c r="BQ963" s="20" t="e">
        <f t="shared" ref="BQ963:BQ1026" si="516">IF($L963=1,"1 Phase",ABS(((Q963/BN963)-1)+ABS((S963/BN963)-1)+ABS((U963/BN963)-1))/3)</f>
        <v>#N/A</v>
      </c>
      <c r="BR963" s="20" t="e">
        <v>#N/A</v>
      </c>
      <c r="BS963" s="9" t="e">
        <v>#N/A</v>
      </c>
      <c r="BT963" s="2" t="e">
        <f t="shared" ref="BT963:BT1026" si="517">IF(BP963&lt;30,"Underload",IF(BP963&lt;=80,"Baik",IF(BP963&gt;80,"Overload")))</f>
        <v>#VALUE!</v>
      </c>
      <c r="BU963" s="2" t="e">
        <f t="shared" si="500"/>
        <v>#N/A</v>
      </c>
      <c r="BV963" s="2" t="e">
        <f t="shared" si="501"/>
        <v>#N/A</v>
      </c>
    </row>
    <row r="964" s="2" customFormat="1" ht="22.95" customHeight="1" spans="1:74">
      <c r="A964" s="9" t="str">
        <f t="shared" si="502"/>
        <v>M 99Induk</v>
      </c>
      <c r="B964" s="9" t="str">
        <f t="shared" si="503"/>
        <v>M 99jurusan 1</v>
      </c>
      <c r="C964" s="9" t="str">
        <f t="shared" si="504"/>
        <v>M 99jurusan 2</v>
      </c>
      <c r="D964" s="9" t="str">
        <f t="shared" si="505"/>
        <v>M 99jurusan 3</v>
      </c>
      <c r="E964" s="9" t="str">
        <f t="shared" si="506"/>
        <v>M 99jurusan 4</v>
      </c>
      <c r="F964" s="10" t="s">
        <v>131</v>
      </c>
      <c r="G964" s="10" t="s">
        <v>131</v>
      </c>
      <c r="H964" s="10" t="s">
        <v>1178</v>
      </c>
      <c r="I964" s="10" t="s">
        <v>12008</v>
      </c>
      <c r="J964" s="10" t="s">
        <v>12009</v>
      </c>
      <c r="K964" s="10" t="s">
        <v>7465</v>
      </c>
      <c r="L964" s="10"/>
      <c r="M964" s="10"/>
      <c r="N964" s="14">
        <f t="shared" si="507"/>
        <v>0</v>
      </c>
      <c r="O964" s="15" t="e">
        <f t="shared" si="508"/>
        <v>#VALUE!</v>
      </c>
      <c r="P964" s="15" t="e">
        <f t="shared" si="509"/>
        <v>#VALUE!</v>
      </c>
      <c r="Q964" s="17" t="e">
        <f>VLOOKUP($A964,'DATA PENGUKURAN GARDU'!$A:$BS,42,0)</f>
        <v>#N/A</v>
      </c>
      <c r="R964" s="18" t="e">
        <f t="shared" si="485"/>
        <v>#N/A</v>
      </c>
      <c r="S964" s="17" t="e">
        <f>VLOOKUP($A964,'DATA PENGUKURAN GARDU'!$A:$BS,44,0)</f>
        <v>#N/A</v>
      </c>
      <c r="T964" s="18" t="e">
        <f t="shared" si="486"/>
        <v>#N/A</v>
      </c>
      <c r="U964" s="17" t="e">
        <f>VLOOKUP($A964,'DATA PENGUKURAN GARDU'!$A:$BS,46,0)</f>
        <v>#N/A</v>
      </c>
      <c r="V964" s="18" t="e">
        <f t="shared" si="487"/>
        <v>#N/A</v>
      </c>
      <c r="W964" s="17" t="e">
        <f>VLOOKUP($A964,'DATA PENGUKURAN GARDU'!$A:$BS,48,0)</f>
        <v>#N/A</v>
      </c>
      <c r="X964" s="17" t="e">
        <f>VLOOKUP($A964,'DATA PENGUKURAN GARDU'!$A:$BS,53,0)</f>
        <v>#N/A</v>
      </c>
      <c r="Y964" s="17" t="e">
        <f>VLOOKUP($A964,'DATA PENGUKURAN GARDU'!$A:$BS,54,0)</f>
        <v>#N/A</v>
      </c>
      <c r="Z964" s="17" t="e">
        <f>VLOOKUP($A964,'DATA PENGUKURAN GARDU'!$A:$BS,55,0)</f>
        <v>#N/A</v>
      </c>
      <c r="AA964" s="20" t="e">
        <f>VLOOKUP($B964,'DATA PENGUKURAN GARDU'!$A:$BS,42,0)</f>
        <v>#N/A</v>
      </c>
      <c r="AB964" s="21" t="e">
        <f t="shared" si="488"/>
        <v>#N/A</v>
      </c>
      <c r="AC964" s="20" t="e">
        <f>VLOOKUP($B964,'DATA PENGUKURAN GARDU'!$A:$BS,44,0)</f>
        <v>#N/A</v>
      </c>
      <c r="AD964" s="21" t="e">
        <f t="shared" si="489"/>
        <v>#N/A</v>
      </c>
      <c r="AE964" s="20" t="e">
        <f>VLOOKUP($B964,'DATA PENGUKURAN GARDU'!$A:$BS,46,0)</f>
        <v>#N/A</v>
      </c>
      <c r="AF964" s="21" t="e">
        <f t="shared" si="490"/>
        <v>#N/A</v>
      </c>
      <c r="AG964" s="20" t="e">
        <f>VLOOKUP($B964,'DATA PENGUKURAN GARDU'!$A:$BS,46,0)</f>
        <v>#N/A</v>
      </c>
      <c r="AH964" s="20" t="e">
        <f>VLOOKUP($B964,'DATA PENGUKURAN GARDU'!$A:$BS,53,0)</f>
        <v>#N/A</v>
      </c>
      <c r="AI964" s="20" t="e">
        <f>VLOOKUP($B964,'DATA PENGUKURAN GARDU'!$A:$BS,54,0)</f>
        <v>#N/A</v>
      </c>
      <c r="AJ964" s="17" t="e">
        <f>VLOOKUP($C964,'DATA PENGUKURAN GARDU'!$A:$BS,42,0)</f>
        <v>#N/A</v>
      </c>
      <c r="AK964" s="23" t="e">
        <f t="shared" si="491"/>
        <v>#N/A</v>
      </c>
      <c r="AL964" s="17" t="e">
        <f>VLOOKUP($C964,'DATA PENGUKURAN GARDU'!$A:$BS,44,0)</f>
        <v>#N/A</v>
      </c>
      <c r="AM964" s="23" t="e">
        <f t="shared" si="492"/>
        <v>#N/A</v>
      </c>
      <c r="AN964" s="17" t="e">
        <f>VLOOKUP($C964,'DATA PENGUKURAN GARDU'!$A:$BS,46,0)</f>
        <v>#N/A</v>
      </c>
      <c r="AO964" s="23" t="e">
        <f t="shared" si="493"/>
        <v>#N/A</v>
      </c>
      <c r="AP964" s="17" t="e">
        <f>VLOOKUP($C964,'DATA PENGUKURAN GARDU'!$A:$BS,46,0)</f>
        <v>#N/A</v>
      </c>
      <c r="AQ964" s="17" t="e">
        <f>VLOOKUP($C964,'DATA PENGUKURAN GARDU'!$A:$BS,53,0)</f>
        <v>#N/A</v>
      </c>
      <c r="AR964" s="17" t="e">
        <f>VLOOKUP($C964,'DATA PENGUKURAN GARDU'!$A:$BS,54,0)</f>
        <v>#N/A</v>
      </c>
      <c r="AS964" s="20" t="e">
        <f>VLOOKUP($D964,'DATA PENGUKURAN GARDU'!$A:$BS,42,0)</f>
        <v>#N/A</v>
      </c>
      <c r="AT964" s="21" t="e">
        <f t="shared" si="494"/>
        <v>#N/A</v>
      </c>
      <c r="AU964" s="20" t="e">
        <f>VLOOKUP($D964,'DATA PENGUKURAN GARDU'!$A:$BS,44,0)</f>
        <v>#N/A</v>
      </c>
      <c r="AV964" s="21" t="e">
        <f t="shared" si="495"/>
        <v>#N/A</v>
      </c>
      <c r="AW964" s="20" t="e">
        <f>VLOOKUP($D964,'DATA PENGUKURAN GARDU'!$A:$BS,46,0)</f>
        <v>#N/A</v>
      </c>
      <c r="AX964" s="21" t="e">
        <f t="shared" si="496"/>
        <v>#N/A</v>
      </c>
      <c r="AY964" s="20" t="e">
        <f>VLOOKUP($D964,'DATA PENGUKURAN GARDU'!$A:$BS,46,0)</f>
        <v>#N/A</v>
      </c>
      <c r="AZ964" s="20" t="e">
        <f>VLOOKUP($D964,'DATA PENGUKURAN GARDU'!$A:$BS,53,0)</f>
        <v>#N/A</v>
      </c>
      <c r="BA964" s="20" t="e">
        <f>VLOOKUP($D964,'DATA PENGUKURAN GARDU'!$A:$BS,54,0)</f>
        <v>#N/A</v>
      </c>
      <c r="BB964" s="17" t="e">
        <f>VLOOKUP($E964,'DATA PENGUKURAN GARDU'!$A:$BS,42,0)</f>
        <v>#N/A</v>
      </c>
      <c r="BC964" s="23" t="e">
        <f t="shared" si="497"/>
        <v>#N/A</v>
      </c>
      <c r="BD964" s="17" t="e">
        <f>VLOOKUP($E964,'DATA PENGUKURAN GARDU'!$A:$BS,44,0)</f>
        <v>#N/A</v>
      </c>
      <c r="BE964" s="23" t="e">
        <f t="shared" si="498"/>
        <v>#N/A</v>
      </c>
      <c r="BF964" s="17" t="e">
        <f>VLOOKUP($E964,'DATA PENGUKURAN GARDU'!$A:$BS,46,0)</f>
        <v>#N/A</v>
      </c>
      <c r="BG964" s="23" t="e">
        <f t="shared" si="499"/>
        <v>#N/A</v>
      </c>
      <c r="BH964" s="17" t="e">
        <f>VLOOKUP($E964,'DATA PENGUKURAN GARDU'!$A:$BS,46,0)</f>
        <v>#N/A</v>
      </c>
      <c r="BI964" s="17" t="e">
        <f>VLOOKUP($E964,'DATA PENGUKURAN GARDU'!$A:$BS,53,0)</f>
        <v>#N/A</v>
      </c>
      <c r="BJ964" s="17" t="e">
        <f>VLOOKUP($E964,'DATA PENGUKURAN GARDU'!$A:$BS,54,0)</f>
        <v>#N/A</v>
      </c>
      <c r="BK964" s="20" t="e">
        <f t="shared" si="510"/>
        <v>#N/A</v>
      </c>
      <c r="BL964" s="20" t="e">
        <f t="shared" si="511"/>
        <v>#N/A</v>
      </c>
      <c r="BM964" s="20" t="e">
        <f t="shared" si="512"/>
        <v>#N/A</v>
      </c>
      <c r="BN964" s="25" t="e">
        <f t="shared" si="513"/>
        <v>#N/A</v>
      </c>
      <c r="BO964" s="26" t="str">
        <f t="shared" si="514"/>
        <v>0</v>
      </c>
      <c r="BP964" s="21" t="e">
        <f t="shared" si="515"/>
        <v>#VALUE!</v>
      </c>
      <c r="BQ964" s="20" t="e">
        <f t="shared" si="516"/>
        <v>#N/A</v>
      </c>
      <c r="BR964" s="20" t="e">
        <v>#N/A</v>
      </c>
      <c r="BS964" s="9" t="e">
        <v>#N/A</v>
      </c>
      <c r="BT964" s="2" t="e">
        <f t="shared" si="517"/>
        <v>#VALUE!</v>
      </c>
      <c r="BU964" s="2" t="e">
        <f t="shared" si="500"/>
        <v>#N/A</v>
      </c>
      <c r="BV964" s="2" t="e">
        <f t="shared" si="501"/>
        <v>#N/A</v>
      </c>
    </row>
    <row r="965" s="2" customFormat="1" ht="22.95" customHeight="1" spans="1:74">
      <c r="A965" s="9" t="str">
        <f t="shared" si="502"/>
        <v>M 05Induk</v>
      </c>
      <c r="B965" s="9" t="str">
        <f t="shared" si="503"/>
        <v>M 05jurusan 1</v>
      </c>
      <c r="C965" s="9" t="str">
        <f t="shared" si="504"/>
        <v>M 05jurusan 2</v>
      </c>
      <c r="D965" s="9" t="str">
        <f t="shared" si="505"/>
        <v>M 05jurusan 3</v>
      </c>
      <c r="E965" s="9" t="str">
        <f t="shared" si="506"/>
        <v>M 05jurusan 4</v>
      </c>
      <c r="F965" s="10" t="s">
        <v>131</v>
      </c>
      <c r="G965" s="10" t="s">
        <v>131</v>
      </c>
      <c r="H965" s="10" t="s">
        <v>1179</v>
      </c>
      <c r="I965" s="10" t="s">
        <v>12010</v>
      </c>
      <c r="J965" s="10" t="s">
        <v>12011</v>
      </c>
      <c r="K965" s="10" t="s">
        <v>7465</v>
      </c>
      <c r="L965" s="10"/>
      <c r="M965" s="10"/>
      <c r="N965" s="14">
        <f t="shared" si="507"/>
        <v>0</v>
      </c>
      <c r="O965" s="15" t="e">
        <f t="shared" si="508"/>
        <v>#VALUE!</v>
      </c>
      <c r="P965" s="15" t="e">
        <f t="shared" si="509"/>
        <v>#VALUE!</v>
      </c>
      <c r="Q965" s="17" t="e">
        <f>VLOOKUP($A965,'DATA PENGUKURAN GARDU'!$A:$BS,42,0)</f>
        <v>#N/A</v>
      </c>
      <c r="R965" s="18" t="e">
        <f t="shared" si="485"/>
        <v>#N/A</v>
      </c>
      <c r="S965" s="17" t="e">
        <f>VLOOKUP($A965,'DATA PENGUKURAN GARDU'!$A:$BS,44,0)</f>
        <v>#N/A</v>
      </c>
      <c r="T965" s="18" t="e">
        <f t="shared" si="486"/>
        <v>#N/A</v>
      </c>
      <c r="U965" s="17" t="e">
        <f>VLOOKUP($A965,'DATA PENGUKURAN GARDU'!$A:$BS,46,0)</f>
        <v>#N/A</v>
      </c>
      <c r="V965" s="18" t="e">
        <f t="shared" si="487"/>
        <v>#N/A</v>
      </c>
      <c r="W965" s="17" t="e">
        <f>VLOOKUP($A965,'DATA PENGUKURAN GARDU'!$A:$BS,48,0)</f>
        <v>#N/A</v>
      </c>
      <c r="X965" s="17" t="e">
        <f>VLOOKUP($A965,'DATA PENGUKURAN GARDU'!$A:$BS,53,0)</f>
        <v>#N/A</v>
      </c>
      <c r="Y965" s="17" t="e">
        <f>VLOOKUP($A965,'DATA PENGUKURAN GARDU'!$A:$BS,54,0)</f>
        <v>#N/A</v>
      </c>
      <c r="Z965" s="17" t="e">
        <f>VLOOKUP($A965,'DATA PENGUKURAN GARDU'!$A:$BS,55,0)</f>
        <v>#N/A</v>
      </c>
      <c r="AA965" s="20" t="e">
        <f>VLOOKUP($B965,'DATA PENGUKURAN GARDU'!$A:$BS,42,0)</f>
        <v>#N/A</v>
      </c>
      <c r="AB965" s="21" t="e">
        <f t="shared" si="488"/>
        <v>#N/A</v>
      </c>
      <c r="AC965" s="20" t="e">
        <f>VLOOKUP($B965,'DATA PENGUKURAN GARDU'!$A:$BS,44,0)</f>
        <v>#N/A</v>
      </c>
      <c r="AD965" s="21" t="e">
        <f t="shared" si="489"/>
        <v>#N/A</v>
      </c>
      <c r="AE965" s="20" t="e">
        <f>VLOOKUP($B965,'DATA PENGUKURAN GARDU'!$A:$BS,46,0)</f>
        <v>#N/A</v>
      </c>
      <c r="AF965" s="21" t="e">
        <f t="shared" si="490"/>
        <v>#N/A</v>
      </c>
      <c r="AG965" s="20" t="e">
        <f>VLOOKUP($B965,'DATA PENGUKURAN GARDU'!$A:$BS,46,0)</f>
        <v>#N/A</v>
      </c>
      <c r="AH965" s="20" t="e">
        <f>VLOOKUP($B965,'DATA PENGUKURAN GARDU'!$A:$BS,53,0)</f>
        <v>#N/A</v>
      </c>
      <c r="AI965" s="20" t="e">
        <f>VLOOKUP($B965,'DATA PENGUKURAN GARDU'!$A:$BS,54,0)</f>
        <v>#N/A</v>
      </c>
      <c r="AJ965" s="17" t="e">
        <f>VLOOKUP($C965,'DATA PENGUKURAN GARDU'!$A:$BS,42,0)</f>
        <v>#N/A</v>
      </c>
      <c r="AK965" s="23" t="e">
        <f t="shared" si="491"/>
        <v>#N/A</v>
      </c>
      <c r="AL965" s="17" t="e">
        <f>VLOOKUP($C965,'DATA PENGUKURAN GARDU'!$A:$BS,44,0)</f>
        <v>#N/A</v>
      </c>
      <c r="AM965" s="23" t="e">
        <f t="shared" si="492"/>
        <v>#N/A</v>
      </c>
      <c r="AN965" s="17" t="e">
        <f>VLOOKUP($C965,'DATA PENGUKURAN GARDU'!$A:$BS,46,0)</f>
        <v>#N/A</v>
      </c>
      <c r="AO965" s="23" t="e">
        <f t="shared" si="493"/>
        <v>#N/A</v>
      </c>
      <c r="AP965" s="17" t="e">
        <f>VLOOKUP($C965,'DATA PENGUKURAN GARDU'!$A:$BS,46,0)</f>
        <v>#N/A</v>
      </c>
      <c r="AQ965" s="17" t="e">
        <f>VLOOKUP($C965,'DATA PENGUKURAN GARDU'!$A:$BS,53,0)</f>
        <v>#N/A</v>
      </c>
      <c r="AR965" s="17" t="e">
        <f>VLOOKUP($C965,'DATA PENGUKURAN GARDU'!$A:$BS,54,0)</f>
        <v>#N/A</v>
      </c>
      <c r="AS965" s="20" t="e">
        <f>VLOOKUP($D965,'DATA PENGUKURAN GARDU'!$A:$BS,42,0)</f>
        <v>#N/A</v>
      </c>
      <c r="AT965" s="21" t="e">
        <f t="shared" si="494"/>
        <v>#N/A</v>
      </c>
      <c r="AU965" s="20" t="e">
        <f>VLOOKUP($D965,'DATA PENGUKURAN GARDU'!$A:$BS,44,0)</f>
        <v>#N/A</v>
      </c>
      <c r="AV965" s="21" t="e">
        <f t="shared" si="495"/>
        <v>#N/A</v>
      </c>
      <c r="AW965" s="20" t="e">
        <f>VLOOKUP($D965,'DATA PENGUKURAN GARDU'!$A:$BS,46,0)</f>
        <v>#N/A</v>
      </c>
      <c r="AX965" s="21" t="e">
        <f t="shared" si="496"/>
        <v>#N/A</v>
      </c>
      <c r="AY965" s="20" t="e">
        <f>VLOOKUP($D965,'DATA PENGUKURAN GARDU'!$A:$BS,46,0)</f>
        <v>#N/A</v>
      </c>
      <c r="AZ965" s="20" t="e">
        <f>VLOOKUP($D965,'DATA PENGUKURAN GARDU'!$A:$BS,53,0)</f>
        <v>#N/A</v>
      </c>
      <c r="BA965" s="20" t="e">
        <f>VLOOKUP($D965,'DATA PENGUKURAN GARDU'!$A:$BS,54,0)</f>
        <v>#N/A</v>
      </c>
      <c r="BB965" s="17" t="e">
        <f>VLOOKUP($E965,'DATA PENGUKURAN GARDU'!$A:$BS,42,0)</f>
        <v>#N/A</v>
      </c>
      <c r="BC965" s="23" t="e">
        <f t="shared" si="497"/>
        <v>#N/A</v>
      </c>
      <c r="BD965" s="17" t="e">
        <f>VLOOKUP($E965,'DATA PENGUKURAN GARDU'!$A:$BS,44,0)</f>
        <v>#N/A</v>
      </c>
      <c r="BE965" s="23" t="e">
        <f t="shared" si="498"/>
        <v>#N/A</v>
      </c>
      <c r="BF965" s="17" t="e">
        <f>VLOOKUP($E965,'DATA PENGUKURAN GARDU'!$A:$BS,46,0)</f>
        <v>#N/A</v>
      </c>
      <c r="BG965" s="23" t="e">
        <f t="shared" si="499"/>
        <v>#N/A</v>
      </c>
      <c r="BH965" s="17" t="e">
        <f>VLOOKUP($E965,'DATA PENGUKURAN GARDU'!$A:$BS,46,0)</f>
        <v>#N/A</v>
      </c>
      <c r="BI965" s="17" t="e">
        <f>VLOOKUP($E965,'DATA PENGUKURAN GARDU'!$A:$BS,53,0)</f>
        <v>#N/A</v>
      </c>
      <c r="BJ965" s="17" t="e">
        <f>VLOOKUP($E965,'DATA PENGUKURAN GARDU'!$A:$BS,54,0)</f>
        <v>#N/A</v>
      </c>
      <c r="BK965" s="20" t="e">
        <f t="shared" si="510"/>
        <v>#N/A</v>
      </c>
      <c r="BL965" s="20" t="e">
        <f t="shared" si="511"/>
        <v>#N/A</v>
      </c>
      <c r="BM965" s="20" t="e">
        <f t="shared" si="512"/>
        <v>#N/A</v>
      </c>
      <c r="BN965" s="25" t="e">
        <f t="shared" si="513"/>
        <v>#N/A</v>
      </c>
      <c r="BO965" s="26" t="str">
        <f t="shared" si="514"/>
        <v>0</v>
      </c>
      <c r="BP965" s="21" t="e">
        <f t="shared" si="515"/>
        <v>#VALUE!</v>
      </c>
      <c r="BQ965" s="20" t="e">
        <f t="shared" si="516"/>
        <v>#N/A</v>
      </c>
      <c r="BR965" s="20" t="e">
        <v>#N/A</v>
      </c>
      <c r="BS965" s="9" t="e">
        <v>#N/A</v>
      </c>
      <c r="BT965" s="2" t="e">
        <f t="shared" si="517"/>
        <v>#VALUE!</v>
      </c>
      <c r="BU965" s="2" t="e">
        <f t="shared" si="500"/>
        <v>#N/A</v>
      </c>
      <c r="BV965" s="2" t="e">
        <f t="shared" si="501"/>
        <v>#N/A</v>
      </c>
    </row>
    <row r="966" s="2" customFormat="1" ht="22.95" customHeight="1" spans="1:74">
      <c r="A966" s="9" t="str">
        <f t="shared" si="502"/>
        <v>M 07Induk</v>
      </c>
      <c r="B966" s="9" t="str">
        <f t="shared" si="503"/>
        <v>M 07jurusan 1</v>
      </c>
      <c r="C966" s="9" t="str">
        <f t="shared" si="504"/>
        <v>M 07jurusan 2</v>
      </c>
      <c r="D966" s="9" t="str">
        <f t="shared" si="505"/>
        <v>M 07jurusan 3</v>
      </c>
      <c r="E966" s="9" t="str">
        <f t="shared" si="506"/>
        <v>M 07jurusan 4</v>
      </c>
      <c r="F966" s="10" t="s">
        <v>131</v>
      </c>
      <c r="G966" s="10" t="s">
        <v>131</v>
      </c>
      <c r="H966" s="10" t="s">
        <v>1180</v>
      </c>
      <c r="I966" s="10" t="s">
        <v>12012</v>
      </c>
      <c r="J966" s="10" t="s">
        <v>12013</v>
      </c>
      <c r="K966" s="10" t="s">
        <v>7465</v>
      </c>
      <c r="L966" s="10"/>
      <c r="M966" s="10"/>
      <c r="N966" s="14">
        <f t="shared" si="507"/>
        <v>0</v>
      </c>
      <c r="O966" s="15" t="e">
        <f t="shared" si="508"/>
        <v>#VALUE!</v>
      </c>
      <c r="P966" s="15" t="e">
        <f t="shared" si="509"/>
        <v>#VALUE!</v>
      </c>
      <c r="Q966" s="17" t="e">
        <f>VLOOKUP($A966,'DATA PENGUKURAN GARDU'!$A:$BS,42,0)</f>
        <v>#N/A</v>
      </c>
      <c r="R966" s="18" t="e">
        <f t="shared" si="485"/>
        <v>#N/A</v>
      </c>
      <c r="S966" s="17" t="e">
        <f>VLOOKUP($A966,'DATA PENGUKURAN GARDU'!$A:$BS,44,0)</f>
        <v>#N/A</v>
      </c>
      <c r="T966" s="18" t="e">
        <f t="shared" si="486"/>
        <v>#N/A</v>
      </c>
      <c r="U966" s="17" t="e">
        <f>VLOOKUP($A966,'DATA PENGUKURAN GARDU'!$A:$BS,46,0)</f>
        <v>#N/A</v>
      </c>
      <c r="V966" s="18" t="e">
        <f t="shared" si="487"/>
        <v>#N/A</v>
      </c>
      <c r="W966" s="17" t="e">
        <f>VLOOKUP($A966,'DATA PENGUKURAN GARDU'!$A:$BS,48,0)</f>
        <v>#N/A</v>
      </c>
      <c r="X966" s="17" t="e">
        <f>VLOOKUP($A966,'DATA PENGUKURAN GARDU'!$A:$BS,53,0)</f>
        <v>#N/A</v>
      </c>
      <c r="Y966" s="17" t="e">
        <f>VLOOKUP($A966,'DATA PENGUKURAN GARDU'!$A:$BS,54,0)</f>
        <v>#N/A</v>
      </c>
      <c r="Z966" s="17" t="e">
        <f>VLOOKUP($A966,'DATA PENGUKURAN GARDU'!$A:$BS,55,0)</f>
        <v>#N/A</v>
      </c>
      <c r="AA966" s="20" t="e">
        <f>VLOOKUP($B966,'DATA PENGUKURAN GARDU'!$A:$BS,42,0)</f>
        <v>#N/A</v>
      </c>
      <c r="AB966" s="21" t="e">
        <f t="shared" si="488"/>
        <v>#N/A</v>
      </c>
      <c r="AC966" s="20" t="e">
        <f>VLOOKUP($B966,'DATA PENGUKURAN GARDU'!$A:$BS,44,0)</f>
        <v>#N/A</v>
      </c>
      <c r="AD966" s="21" t="e">
        <f t="shared" si="489"/>
        <v>#N/A</v>
      </c>
      <c r="AE966" s="20" t="e">
        <f>VLOOKUP($B966,'DATA PENGUKURAN GARDU'!$A:$BS,46,0)</f>
        <v>#N/A</v>
      </c>
      <c r="AF966" s="21" t="e">
        <f t="shared" si="490"/>
        <v>#N/A</v>
      </c>
      <c r="AG966" s="20" t="e">
        <f>VLOOKUP($B966,'DATA PENGUKURAN GARDU'!$A:$BS,46,0)</f>
        <v>#N/A</v>
      </c>
      <c r="AH966" s="20" t="e">
        <f>VLOOKUP($B966,'DATA PENGUKURAN GARDU'!$A:$BS,53,0)</f>
        <v>#N/A</v>
      </c>
      <c r="AI966" s="20" t="e">
        <f>VLOOKUP($B966,'DATA PENGUKURAN GARDU'!$A:$BS,54,0)</f>
        <v>#N/A</v>
      </c>
      <c r="AJ966" s="17" t="e">
        <f>VLOOKUP($C966,'DATA PENGUKURAN GARDU'!$A:$BS,42,0)</f>
        <v>#N/A</v>
      </c>
      <c r="AK966" s="23" t="e">
        <f t="shared" si="491"/>
        <v>#N/A</v>
      </c>
      <c r="AL966" s="17" t="e">
        <f>VLOOKUP($C966,'DATA PENGUKURAN GARDU'!$A:$BS,44,0)</f>
        <v>#N/A</v>
      </c>
      <c r="AM966" s="23" t="e">
        <f t="shared" si="492"/>
        <v>#N/A</v>
      </c>
      <c r="AN966" s="17" t="e">
        <f>VLOOKUP($C966,'DATA PENGUKURAN GARDU'!$A:$BS,46,0)</f>
        <v>#N/A</v>
      </c>
      <c r="AO966" s="23" t="e">
        <f t="shared" si="493"/>
        <v>#N/A</v>
      </c>
      <c r="AP966" s="17" t="e">
        <f>VLOOKUP($C966,'DATA PENGUKURAN GARDU'!$A:$BS,46,0)</f>
        <v>#N/A</v>
      </c>
      <c r="AQ966" s="17" t="e">
        <f>VLOOKUP($C966,'DATA PENGUKURAN GARDU'!$A:$BS,53,0)</f>
        <v>#N/A</v>
      </c>
      <c r="AR966" s="17" t="e">
        <f>VLOOKUP($C966,'DATA PENGUKURAN GARDU'!$A:$BS,54,0)</f>
        <v>#N/A</v>
      </c>
      <c r="AS966" s="20" t="e">
        <f>VLOOKUP($D966,'DATA PENGUKURAN GARDU'!$A:$BS,42,0)</f>
        <v>#N/A</v>
      </c>
      <c r="AT966" s="21" t="e">
        <f t="shared" si="494"/>
        <v>#N/A</v>
      </c>
      <c r="AU966" s="20" t="e">
        <f>VLOOKUP($D966,'DATA PENGUKURAN GARDU'!$A:$BS,44,0)</f>
        <v>#N/A</v>
      </c>
      <c r="AV966" s="21" t="e">
        <f t="shared" si="495"/>
        <v>#N/A</v>
      </c>
      <c r="AW966" s="20" t="e">
        <f>VLOOKUP($D966,'DATA PENGUKURAN GARDU'!$A:$BS,46,0)</f>
        <v>#N/A</v>
      </c>
      <c r="AX966" s="21" t="e">
        <f t="shared" si="496"/>
        <v>#N/A</v>
      </c>
      <c r="AY966" s="20" t="e">
        <f>VLOOKUP($D966,'DATA PENGUKURAN GARDU'!$A:$BS,46,0)</f>
        <v>#N/A</v>
      </c>
      <c r="AZ966" s="20" t="e">
        <f>VLOOKUP($D966,'DATA PENGUKURAN GARDU'!$A:$BS,53,0)</f>
        <v>#N/A</v>
      </c>
      <c r="BA966" s="20" t="e">
        <f>VLOOKUP($D966,'DATA PENGUKURAN GARDU'!$A:$BS,54,0)</f>
        <v>#N/A</v>
      </c>
      <c r="BB966" s="17" t="e">
        <f>VLOOKUP($E966,'DATA PENGUKURAN GARDU'!$A:$BS,42,0)</f>
        <v>#N/A</v>
      </c>
      <c r="BC966" s="23" t="e">
        <f t="shared" si="497"/>
        <v>#N/A</v>
      </c>
      <c r="BD966" s="17" t="e">
        <f>VLOOKUP($E966,'DATA PENGUKURAN GARDU'!$A:$BS,44,0)</f>
        <v>#N/A</v>
      </c>
      <c r="BE966" s="23" t="e">
        <f t="shared" si="498"/>
        <v>#N/A</v>
      </c>
      <c r="BF966" s="17" t="e">
        <f>VLOOKUP($E966,'DATA PENGUKURAN GARDU'!$A:$BS,46,0)</f>
        <v>#N/A</v>
      </c>
      <c r="BG966" s="23" t="e">
        <f t="shared" si="499"/>
        <v>#N/A</v>
      </c>
      <c r="BH966" s="17" t="e">
        <f>VLOOKUP($E966,'DATA PENGUKURAN GARDU'!$A:$BS,46,0)</f>
        <v>#N/A</v>
      </c>
      <c r="BI966" s="17" t="e">
        <f>VLOOKUP($E966,'DATA PENGUKURAN GARDU'!$A:$BS,53,0)</f>
        <v>#N/A</v>
      </c>
      <c r="BJ966" s="17" t="e">
        <f>VLOOKUP($E966,'DATA PENGUKURAN GARDU'!$A:$BS,54,0)</f>
        <v>#N/A</v>
      </c>
      <c r="BK966" s="20" t="e">
        <f t="shared" si="510"/>
        <v>#N/A</v>
      </c>
      <c r="BL966" s="20" t="e">
        <f t="shared" si="511"/>
        <v>#N/A</v>
      </c>
      <c r="BM966" s="20" t="e">
        <f t="shared" si="512"/>
        <v>#N/A</v>
      </c>
      <c r="BN966" s="25" t="e">
        <f t="shared" si="513"/>
        <v>#N/A</v>
      </c>
      <c r="BO966" s="26" t="str">
        <f t="shared" si="514"/>
        <v>0</v>
      </c>
      <c r="BP966" s="21" t="e">
        <f t="shared" si="515"/>
        <v>#VALUE!</v>
      </c>
      <c r="BQ966" s="20" t="e">
        <f t="shared" si="516"/>
        <v>#N/A</v>
      </c>
      <c r="BR966" s="20" t="e">
        <v>#N/A</v>
      </c>
      <c r="BS966" s="9" t="e">
        <v>#N/A</v>
      </c>
      <c r="BT966" s="2" t="e">
        <f t="shared" si="517"/>
        <v>#VALUE!</v>
      </c>
      <c r="BU966" s="2" t="e">
        <f t="shared" si="500"/>
        <v>#N/A</v>
      </c>
      <c r="BV966" s="2" t="e">
        <f t="shared" si="501"/>
        <v>#N/A</v>
      </c>
    </row>
    <row r="967" s="2" customFormat="1" ht="22.95" customHeight="1" spans="1:74">
      <c r="A967" s="9" t="str">
        <f t="shared" si="502"/>
        <v>M 140Induk</v>
      </c>
      <c r="B967" s="9" t="str">
        <f t="shared" si="503"/>
        <v>M 140jurusan 1</v>
      </c>
      <c r="C967" s="9" t="str">
        <f t="shared" si="504"/>
        <v>M 140jurusan 2</v>
      </c>
      <c r="D967" s="9" t="str">
        <f t="shared" si="505"/>
        <v>M 140jurusan 3</v>
      </c>
      <c r="E967" s="9" t="str">
        <f t="shared" si="506"/>
        <v>M 140jurusan 4</v>
      </c>
      <c r="F967" s="10" t="s">
        <v>131</v>
      </c>
      <c r="G967" s="10" t="s">
        <v>131</v>
      </c>
      <c r="H967" s="10" t="s">
        <v>1181</v>
      </c>
      <c r="I967" s="10" t="s">
        <v>12014</v>
      </c>
      <c r="J967" s="10" t="s">
        <v>12015</v>
      </c>
      <c r="K967" s="10" t="s">
        <v>7465</v>
      </c>
      <c r="L967" s="10"/>
      <c r="M967" s="10"/>
      <c r="N967" s="14">
        <f t="shared" si="507"/>
        <v>0</v>
      </c>
      <c r="O967" s="15" t="e">
        <f t="shared" si="508"/>
        <v>#VALUE!</v>
      </c>
      <c r="P967" s="15" t="e">
        <f t="shared" si="509"/>
        <v>#VALUE!</v>
      </c>
      <c r="Q967" s="17" t="e">
        <f>VLOOKUP($A967,'DATA PENGUKURAN GARDU'!$A:$BS,42,0)</f>
        <v>#N/A</v>
      </c>
      <c r="R967" s="18" t="e">
        <f t="shared" si="485"/>
        <v>#N/A</v>
      </c>
      <c r="S967" s="17" t="e">
        <f>VLOOKUP($A967,'DATA PENGUKURAN GARDU'!$A:$BS,44,0)</f>
        <v>#N/A</v>
      </c>
      <c r="T967" s="18" t="e">
        <f t="shared" si="486"/>
        <v>#N/A</v>
      </c>
      <c r="U967" s="17" t="e">
        <f>VLOOKUP($A967,'DATA PENGUKURAN GARDU'!$A:$BS,46,0)</f>
        <v>#N/A</v>
      </c>
      <c r="V967" s="18" t="e">
        <f t="shared" si="487"/>
        <v>#N/A</v>
      </c>
      <c r="W967" s="17" t="e">
        <f>VLOOKUP($A967,'DATA PENGUKURAN GARDU'!$A:$BS,48,0)</f>
        <v>#N/A</v>
      </c>
      <c r="X967" s="17" t="e">
        <f>VLOOKUP($A967,'DATA PENGUKURAN GARDU'!$A:$BS,53,0)</f>
        <v>#N/A</v>
      </c>
      <c r="Y967" s="17" t="e">
        <f>VLOOKUP($A967,'DATA PENGUKURAN GARDU'!$A:$BS,54,0)</f>
        <v>#N/A</v>
      </c>
      <c r="Z967" s="17" t="e">
        <f>VLOOKUP($A967,'DATA PENGUKURAN GARDU'!$A:$BS,55,0)</f>
        <v>#N/A</v>
      </c>
      <c r="AA967" s="20" t="e">
        <f>VLOOKUP($B967,'DATA PENGUKURAN GARDU'!$A:$BS,42,0)</f>
        <v>#N/A</v>
      </c>
      <c r="AB967" s="21" t="e">
        <f t="shared" si="488"/>
        <v>#N/A</v>
      </c>
      <c r="AC967" s="20" t="e">
        <f>VLOOKUP($B967,'DATA PENGUKURAN GARDU'!$A:$BS,44,0)</f>
        <v>#N/A</v>
      </c>
      <c r="AD967" s="21" t="e">
        <f t="shared" si="489"/>
        <v>#N/A</v>
      </c>
      <c r="AE967" s="20" t="e">
        <f>VLOOKUP($B967,'DATA PENGUKURAN GARDU'!$A:$BS,46,0)</f>
        <v>#N/A</v>
      </c>
      <c r="AF967" s="21" t="e">
        <f t="shared" si="490"/>
        <v>#N/A</v>
      </c>
      <c r="AG967" s="20" t="e">
        <f>VLOOKUP($B967,'DATA PENGUKURAN GARDU'!$A:$BS,46,0)</f>
        <v>#N/A</v>
      </c>
      <c r="AH967" s="20" t="e">
        <f>VLOOKUP($B967,'DATA PENGUKURAN GARDU'!$A:$BS,53,0)</f>
        <v>#N/A</v>
      </c>
      <c r="AI967" s="20" t="e">
        <f>VLOOKUP($B967,'DATA PENGUKURAN GARDU'!$A:$BS,54,0)</f>
        <v>#N/A</v>
      </c>
      <c r="AJ967" s="17" t="e">
        <f>VLOOKUP($C967,'DATA PENGUKURAN GARDU'!$A:$BS,42,0)</f>
        <v>#N/A</v>
      </c>
      <c r="AK967" s="23" t="e">
        <f t="shared" si="491"/>
        <v>#N/A</v>
      </c>
      <c r="AL967" s="17" t="e">
        <f>VLOOKUP($C967,'DATA PENGUKURAN GARDU'!$A:$BS,44,0)</f>
        <v>#N/A</v>
      </c>
      <c r="AM967" s="23" t="e">
        <f t="shared" si="492"/>
        <v>#N/A</v>
      </c>
      <c r="AN967" s="17" t="e">
        <f>VLOOKUP($C967,'DATA PENGUKURAN GARDU'!$A:$BS,46,0)</f>
        <v>#N/A</v>
      </c>
      <c r="AO967" s="23" t="e">
        <f t="shared" si="493"/>
        <v>#N/A</v>
      </c>
      <c r="AP967" s="17" t="e">
        <f>VLOOKUP($C967,'DATA PENGUKURAN GARDU'!$A:$BS,46,0)</f>
        <v>#N/A</v>
      </c>
      <c r="AQ967" s="17" t="e">
        <f>VLOOKUP($C967,'DATA PENGUKURAN GARDU'!$A:$BS,53,0)</f>
        <v>#N/A</v>
      </c>
      <c r="AR967" s="17" t="e">
        <f>VLOOKUP($C967,'DATA PENGUKURAN GARDU'!$A:$BS,54,0)</f>
        <v>#N/A</v>
      </c>
      <c r="AS967" s="20" t="e">
        <f>VLOOKUP($D967,'DATA PENGUKURAN GARDU'!$A:$BS,42,0)</f>
        <v>#N/A</v>
      </c>
      <c r="AT967" s="21" t="e">
        <f t="shared" si="494"/>
        <v>#N/A</v>
      </c>
      <c r="AU967" s="20" t="e">
        <f>VLOOKUP($D967,'DATA PENGUKURAN GARDU'!$A:$BS,44,0)</f>
        <v>#N/A</v>
      </c>
      <c r="AV967" s="21" t="e">
        <f t="shared" si="495"/>
        <v>#N/A</v>
      </c>
      <c r="AW967" s="20" t="e">
        <f>VLOOKUP($D967,'DATA PENGUKURAN GARDU'!$A:$BS,46,0)</f>
        <v>#N/A</v>
      </c>
      <c r="AX967" s="21" t="e">
        <f t="shared" si="496"/>
        <v>#N/A</v>
      </c>
      <c r="AY967" s="20" t="e">
        <f>VLOOKUP($D967,'DATA PENGUKURAN GARDU'!$A:$BS,46,0)</f>
        <v>#N/A</v>
      </c>
      <c r="AZ967" s="20" t="e">
        <f>VLOOKUP($D967,'DATA PENGUKURAN GARDU'!$A:$BS,53,0)</f>
        <v>#N/A</v>
      </c>
      <c r="BA967" s="20" t="e">
        <f>VLOOKUP($D967,'DATA PENGUKURAN GARDU'!$A:$BS,54,0)</f>
        <v>#N/A</v>
      </c>
      <c r="BB967" s="17" t="e">
        <f>VLOOKUP($E967,'DATA PENGUKURAN GARDU'!$A:$BS,42,0)</f>
        <v>#N/A</v>
      </c>
      <c r="BC967" s="23" t="e">
        <f t="shared" si="497"/>
        <v>#N/A</v>
      </c>
      <c r="BD967" s="17" t="e">
        <f>VLOOKUP($E967,'DATA PENGUKURAN GARDU'!$A:$BS,44,0)</f>
        <v>#N/A</v>
      </c>
      <c r="BE967" s="23" t="e">
        <f t="shared" si="498"/>
        <v>#N/A</v>
      </c>
      <c r="BF967" s="17" t="e">
        <f>VLOOKUP($E967,'DATA PENGUKURAN GARDU'!$A:$BS,46,0)</f>
        <v>#N/A</v>
      </c>
      <c r="BG967" s="23" t="e">
        <f t="shared" si="499"/>
        <v>#N/A</v>
      </c>
      <c r="BH967" s="17" t="e">
        <f>VLOOKUP($E967,'DATA PENGUKURAN GARDU'!$A:$BS,46,0)</f>
        <v>#N/A</v>
      </c>
      <c r="BI967" s="17" t="e">
        <f>VLOOKUP($E967,'DATA PENGUKURAN GARDU'!$A:$BS,53,0)</f>
        <v>#N/A</v>
      </c>
      <c r="BJ967" s="17" t="e">
        <f>VLOOKUP($E967,'DATA PENGUKURAN GARDU'!$A:$BS,54,0)</f>
        <v>#N/A</v>
      </c>
      <c r="BK967" s="20" t="e">
        <f t="shared" si="510"/>
        <v>#N/A</v>
      </c>
      <c r="BL967" s="20" t="e">
        <f t="shared" si="511"/>
        <v>#N/A</v>
      </c>
      <c r="BM967" s="20" t="e">
        <f t="shared" si="512"/>
        <v>#N/A</v>
      </c>
      <c r="BN967" s="25" t="e">
        <f t="shared" si="513"/>
        <v>#N/A</v>
      </c>
      <c r="BO967" s="26" t="str">
        <f t="shared" si="514"/>
        <v>0</v>
      </c>
      <c r="BP967" s="21" t="e">
        <f t="shared" si="515"/>
        <v>#VALUE!</v>
      </c>
      <c r="BQ967" s="20" t="e">
        <f t="shared" si="516"/>
        <v>#N/A</v>
      </c>
      <c r="BR967" s="20" t="e">
        <v>#N/A</v>
      </c>
      <c r="BS967" s="9" t="e">
        <v>#N/A</v>
      </c>
      <c r="BT967" s="2" t="e">
        <f t="shared" si="517"/>
        <v>#VALUE!</v>
      </c>
      <c r="BU967" s="2" t="e">
        <f t="shared" si="500"/>
        <v>#N/A</v>
      </c>
      <c r="BV967" s="2" t="e">
        <f t="shared" si="501"/>
        <v>#N/A</v>
      </c>
    </row>
    <row r="968" s="2" customFormat="1" ht="22.95" customHeight="1" spans="1:74">
      <c r="A968" s="9" t="str">
        <f t="shared" si="502"/>
        <v>M 143Induk</v>
      </c>
      <c r="B968" s="9" t="str">
        <f t="shared" si="503"/>
        <v>M 143jurusan 1</v>
      </c>
      <c r="C968" s="9" t="str">
        <f t="shared" si="504"/>
        <v>M 143jurusan 2</v>
      </c>
      <c r="D968" s="9" t="str">
        <f t="shared" si="505"/>
        <v>M 143jurusan 3</v>
      </c>
      <c r="E968" s="9" t="str">
        <f t="shared" si="506"/>
        <v>M 143jurusan 4</v>
      </c>
      <c r="F968" s="10" t="s">
        <v>131</v>
      </c>
      <c r="G968" s="10" t="s">
        <v>131</v>
      </c>
      <c r="H968" s="10" t="s">
        <v>1182</v>
      </c>
      <c r="I968" s="10" t="s">
        <v>12016</v>
      </c>
      <c r="J968" s="10" t="s">
        <v>12017</v>
      </c>
      <c r="K968" s="10" t="s">
        <v>7465</v>
      </c>
      <c r="L968" s="10"/>
      <c r="M968" s="10"/>
      <c r="N968" s="14">
        <f t="shared" si="507"/>
        <v>0</v>
      </c>
      <c r="O968" s="15" t="e">
        <f t="shared" si="508"/>
        <v>#VALUE!</v>
      </c>
      <c r="P968" s="15" t="e">
        <f t="shared" si="509"/>
        <v>#VALUE!</v>
      </c>
      <c r="Q968" s="17" t="e">
        <f>VLOOKUP($A968,'DATA PENGUKURAN GARDU'!$A:$BS,42,0)</f>
        <v>#N/A</v>
      </c>
      <c r="R968" s="18" t="e">
        <f t="shared" si="485"/>
        <v>#N/A</v>
      </c>
      <c r="S968" s="17" t="e">
        <f>VLOOKUP($A968,'DATA PENGUKURAN GARDU'!$A:$BS,44,0)</f>
        <v>#N/A</v>
      </c>
      <c r="T968" s="18" t="e">
        <f t="shared" si="486"/>
        <v>#N/A</v>
      </c>
      <c r="U968" s="17" t="e">
        <f>VLOOKUP($A968,'DATA PENGUKURAN GARDU'!$A:$BS,46,0)</f>
        <v>#N/A</v>
      </c>
      <c r="V968" s="18" t="e">
        <f t="shared" si="487"/>
        <v>#N/A</v>
      </c>
      <c r="W968" s="17" t="e">
        <f>VLOOKUP($A968,'DATA PENGUKURAN GARDU'!$A:$BS,48,0)</f>
        <v>#N/A</v>
      </c>
      <c r="X968" s="17" t="e">
        <f>VLOOKUP($A968,'DATA PENGUKURAN GARDU'!$A:$BS,53,0)</f>
        <v>#N/A</v>
      </c>
      <c r="Y968" s="17" t="e">
        <f>VLOOKUP($A968,'DATA PENGUKURAN GARDU'!$A:$BS,54,0)</f>
        <v>#N/A</v>
      </c>
      <c r="Z968" s="17" t="e">
        <f>VLOOKUP($A968,'DATA PENGUKURAN GARDU'!$A:$BS,55,0)</f>
        <v>#N/A</v>
      </c>
      <c r="AA968" s="20" t="e">
        <f>VLOOKUP($B968,'DATA PENGUKURAN GARDU'!$A:$BS,42,0)</f>
        <v>#N/A</v>
      </c>
      <c r="AB968" s="21" t="e">
        <f t="shared" si="488"/>
        <v>#N/A</v>
      </c>
      <c r="AC968" s="20" t="e">
        <f>VLOOKUP($B968,'DATA PENGUKURAN GARDU'!$A:$BS,44,0)</f>
        <v>#N/A</v>
      </c>
      <c r="AD968" s="21" t="e">
        <f t="shared" si="489"/>
        <v>#N/A</v>
      </c>
      <c r="AE968" s="20" t="e">
        <f>VLOOKUP($B968,'DATA PENGUKURAN GARDU'!$A:$BS,46,0)</f>
        <v>#N/A</v>
      </c>
      <c r="AF968" s="21" t="e">
        <f t="shared" si="490"/>
        <v>#N/A</v>
      </c>
      <c r="AG968" s="20" t="e">
        <f>VLOOKUP($B968,'DATA PENGUKURAN GARDU'!$A:$BS,46,0)</f>
        <v>#N/A</v>
      </c>
      <c r="AH968" s="20" t="e">
        <f>VLOOKUP($B968,'DATA PENGUKURAN GARDU'!$A:$BS,53,0)</f>
        <v>#N/A</v>
      </c>
      <c r="AI968" s="20" t="e">
        <f>VLOOKUP($B968,'DATA PENGUKURAN GARDU'!$A:$BS,54,0)</f>
        <v>#N/A</v>
      </c>
      <c r="AJ968" s="17" t="e">
        <f>VLOOKUP($C968,'DATA PENGUKURAN GARDU'!$A:$BS,42,0)</f>
        <v>#N/A</v>
      </c>
      <c r="AK968" s="23" t="e">
        <f t="shared" si="491"/>
        <v>#N/A</v>
      </c>
      <c r="AL968" s="17" t="e">
        <f>VLOOKUP($C968,'DATA PENGUKURAN GARDU'!$A:$BS,44,0)</f>
        <v>#N/A</v>
      </c>
      <c r="AM968" s="23" t="e">
        <f t="shared" si="492"/>
        <v>#N/A</v>
      </c>
      <c r="AN968" s="17" t="e">
        <f>VLOOKUP($C968,'DATA PENGUKURAN GARDU'!$A:$BS,46,0)</f>
        <v>#N/A</v>
      </c>
      <c r="AO968" s="23" t="e">
        <f t="shared" si="493"/>
        <v>#N/A</v>
      </c>
      <c r="AP968" s="17" t="e">
        <f>VLOOKUP($C968,'DATA PENGUKURAN GARDU'!$A:$BS,46,0)</f>
        <v>#N/A</v>
      </c>
      <c r="AQ968" s="17" t="e">
        <f>VLOOKUP($C968,'DATA PENGUKURAN GARDU'!$A:$BS,53,0)</f>
        <v>#N/A</v>
      </c>
      <c r="AR968" s="17" t="e">
        <f>VLOOKUP($C968,'DATA PENGUKURAN GARDU'!$A:$BS,54,0)</f>
        <v>#N/A</v>
      </c>
      <c r="AS968" s="20" t="e">
        <f>VLOOKUP($D968,'DATA PENGUKURAN GARDU'!$A:$BS,42,0)</f>
        <v>#N/A</v>
      </c>
      <c r="AT968" s="21" t="e">
        <f t="shared" si="494"/>
        <v>#N/A</v>
      </c>
      <c r="AU968" s="20" t="e">
        <f>VLOOKUP($D968,'DATA PENGUKURAN GARDU'!$A:$BS,44,0)</f>
        <v>#N/A</v>
      </c>
      <c r="AV968" s="21" t="e">
        <f t="shared" si="495"/>
        <v>#N/A</v>
      </c>
      <c r="AW968" s="20" t="e">
        <f>VLOOKUP($D968,'DATA PENGUKURAN GARDU'!$A:$BS,46,0)</f>
        <v>#N/A</v>
      </c>
      <c r="AX968" s="21" t="e">
        <f t="shared" si="496"/>
        <v>#N/A</v>
      </c>
      <c r="AY968" s="20" t="e">
        <f>VLOOKUP($D968,'DATA PENGUKURAN GARDU'!$A:$BS,46,0)</f>
        <v>#N/A</v>
      </c>
      <c r="AZ968" s="20" t="e">
        <f>VLOOKUP($D968,'DATA PENGUKURAN GARDU'!$A:$BS,53,0)</f>
        <v>#N/A</v>
      </c>
      <c r="BA968" s="20" t="e">
        <f>VLOOKUP($D968,'DATA PENGUKURAN GARDU'!$A:$BS,54,0)</f>
        <v>#N/A</v>
      </c>
      <c r="BB968" s="17" t="e">
        <f>VLOOKUP($E968,'DATA PENGUKURAN GARDU'!$A:$BS,42,0)</f>
        <v>#N/A</v>
      </c>
      <c r="BC968" s="23" t="e">
        <f t="shared" si="497"/>
        <v>#N/A</v>
      </c>
      <c r="BD968" s="17" t="e">
        <f>VLOOKUP($E968,'DATA PENGUKURAN GARDU'!$A:$BS,44,0)</f>
        <v>#N/A</v>
      </c>
      <c r="BE968" s="23" t="e">
        <f t="shared" si="498"/>
        <v>#N/A</v>
      </c>
      <c r="BF968" s="17" t="e">
        <f>VLOOKUP($E968,'DATA PENGUKURAN GARDU'!$A:$BS,46,0)</f>
        <v>#N/A</v>
      </c>
      <c r="BG968" s="23" t="e">
        <f t="shared" si="499"/>
        <v>#N/A</v>
      </c>
      <c r="BH968" s="17" t="e">
        <f>VLOOKUP($E968,'DATA PENGUKURAN GARDU'!$A:$BS,46,0)</f>
        <v>#N/A</v>
      </c>
      <c r="BI968" s="17" t="e">
        <f>VLOOKUP($E968,'DATA PENGUKURAN GARDU'!$A:$BS,53,0)</f>
        <v>#N/A</v>
      </c>
      <c r="BJ968" s="17" t="e">
        <f>VLOOKUP($E968,'DATA PENGUKURAN GARDU'!$A:$BS,54,0)</f>
        <v>#N/A</v>
      </c>
      <c r="BK968" s="20" t="e">
        <f t="shared" si="510"/>
        <v>#N/A</v>
      </c>
      <c r="BL968" s="20" t="e">
        <f t="shared" si="511"/>
        <v>#N/A</v>
      </c>
      <c r="BM968" s="20" t="e">
        <f t="shared" si="512"/>
        <v>#N/A</v>
      </c>
      <c r="BN968" s="25" t="e">
        <f t="shared" si="513"/>
        <v>#N/A</v>
      </c>
      <c r="BO968" s="26" t="str">
        <f t="shared" si="514"/>
        <v>0</v>
      </c>
      <c r="BP968" s="21" t="e">
        <f t="shared" si="515"/>
        <v>#VALUE!</v>
      </c>
      <c r="BQ968" s="20" t="e">
        <f t="shared" si="516"/>
        <v>#N/A</v>
      </c>
      <c r="BR968" s="20" t="e">
        <v>#N/A</v>
      </c>
      <c r="BS968" s="9" t="e">
        <v>#N/A</v>
      </c>
      <c r="BT968" s="2" t="e">
        <f t="shared" si="517"/>
        <v>#VALUE!</v>
      </c>
      <c r="BU968" s="2" t="e">
        <f t="shared" si="500"/>
        <v>#N/A</v>
      </c>
      <c r="BV968" s="2" t="e">
        <f t="shared" si="501"/>
        <v>#N/A</v>
      </c>
    </row>
    <row r="969" s="2" customFormat="1" ht="22.95" customHeight="1" spans="1:74">
      <c r="A969" s="9" t="str">
        <f t="shared" si="502"/>
        <v>NL 013Induk</v>
      </c>
      <c r="B969" s="9" t="str">
        <f t="shared" si="503"/>
        <v>NL 013jurusan 1</v>
      </c>
      <c r="C969" s="9" t="str">
        <f t="shared" si="504"/>
        <v>NL 013jurusan 2</v>
      </c>
      <c r="D969" s="9" t="str">
        <f t="shared" si="505"/>
        <v>NL 013jurusan 3</v>
      </c>
      <c r="E969" s="9" t="str">
        <f t="shared" si="506"/>
        <v>NL 013jurusan 4</v>
      </c>
      <c r="F969" s="10" t="s">
        <v>324</v>
      </c>
      <c r="G969" s="10" t="s">
        <v>101</v>
      </c>
      <c r="H969" s="10" t="s">
        <v>1183</v>
      </c>
      <c r="I969" s="10" t="s">
        <v>12018</v>
      </c>
      <c r="J969" s="10" t="s">
        <v>12019</v>
      </c>
      <c r="K969" s="10" t="s">
        <v>7465</v>
      </c>
      <c r="L969" s="10"/>
      <c r="M969" s="10"/>
      <c r="N969" s="14">
        <f t="shared" si="507"/>
        <v>0</v>
      </c>
      <c r="O969" s="15" t="e">
        <f t="shared" si="508"/>
        <v>#VALUE!</v>
      </c>
      <c r="P969" s="15" t="e">
        <f t="shared" si="509"/>
        <v>#VALUE!</v>
      </c>
      <c r="Q969" s="17" t="e">
        <f>VLOOKUP($A969,'DATA PENGUKURAN GARDU'!$A:$BS,42,0)</f>
        <v>#N/A</v>
      </c>
      <c r="R969" s="18" t="e">
        <f t="shared" si="485"/>
        <v>#N/A</v>
      </c>
      <c r="S969" s="17" t="e">
        <f>VLOOKUP($A969,'DATA PENGUKURAN GARDU'!$A:$BS,44,0)</f>
        <v>#N/A</v>
      </c>
      <c r="T969" s="18" t="e">
        <f t="shared" si="486"/>
        <v>#N/A</v>
      </c>
      <c r="U969" s="17" t="e">
        <f>VLOOKUP($A969,'DATA PENGUKURAN GARDU'!$A:$BS,46,0)</f>
        <v>#N/A</v>
      </c>
      <c r="V969" s="18" t="e">
        <f t="shared" si="487"/>
        <v>#N/A</v>
      </c>
      <c r="W969" s="17" t="e">
        <f>VLOOKUP($A969,'DATA PENGUKURAN GARDU'!$A:$BS,48,0)</f>
        <v>#N/A</v>
      </c>
      <c r="X969" s="17" t="e">
        <f>VLOOKUP($A969,'DATA PENGUKURAN GARDU'!$A:$BS,53,0)</f>
        <v>#N/A</v>
      </c>
      <c r="Y969" s="17" t="e">
        <f>VLOOKUP($A969,'DATA PENGUKURAN GARDU'!$A:$BS,54,0)</f>
        <v>#N/A</v>
      </c>
      <c r="Z969" s="17" t="e">
        <f>VLOOKUP($A969,'DATA PENGUKURAN GARDU'!$A:$BS,55,0)</f>
        <v>#N/A</v>
      </c>
      <c r="AA969" s="20" t="e">
        <f>VLOOKUP($B969,'DATA PENGUKURAN GARDU'!$A:$BS,42,0)</f>
        <v>#N/A</v>
      </c>
      <c r="AB969" s="21" t="e">
        <f t="shared" si="488"/>
        <v>#N/A</v>
      </c>
      <c r="AC969" s="20" t="e">
        <f>VLOOKUP($B969,'DATA PENGUKURAN GARDU'!$A:$BS,44,0)</f>
        <v>#N/A</v>
      </c>
      <c r="AD969" s="21" t="e">
        <f t="shared" si="489"/>
        <v>#N/A</v>
      </c>
      <c r="AE969" s="20" t="e">
        <f>VLOOKUP($B969,'DATA PENGUKURAN GARDU'!$A:$BS,46,0)</f>
        <v>#N/A</v>
      </c>
      <c r="AF969" s="21" t="e">
        <f t="shared" si="490"/>
        <v>#N/A</v>
      </c>
      <c r="AG969" s="20" t="e">
        <f>VLOOKUP($B969,'DATA PENGUKURAN GARDU'!$A:$BS,46,0)</f>
        <v>#N/A</v>
      </c>
      <c r="AH969" s="20" t="e">
        <f>VLOOKUP($B969,'DATA PENGUKURAN GARDU'!$A:$BS,53,0)</f>
        <v>#N/A</v>
      </c>
      <c r="AI969" s="20" t="e">
        <f>VLOOKUP($B969,'DATA PENGUKURAN GARDU'!$A:$BS,54,0)</f>
        <v>#N/A</v>
      </c>
      <c r="AJ969" s="17" t="e">
        <f>VLOOKUP($C969,'DATA PENGUKURAN GARDU'!$A:$BS,42,0)</f>
        <v>#N/A</v>
      </c>
      <c r="AK969" s="23" t="e">
        <f t="shared" si="491"/>
        <v>#N/A</v>
      </c>
      <c r="AL969" s="17" t="e">
        <f>VLOOKUP($C969,'DATA PENGUKURAN GARDU'!$A:$BS,44,0)</f>
        <v>#N/A</v>
      </c>
      <c r="AM969" s="23" t="e">
        <f t="shared" si="492"/>
        <v>#N/A</v>
      </c>
      <c r="AN969" s="17" t="e">
        <f>VLOOKUP($C969,'DATA PENGUKURAN GARDU'!$A:$BS,46,0)</f>
        <v>#N/A</v>
      </c>
      <c r="AO969" s="23" t="e">
        <f t="shared" si="493"/>
        <v>#N/A</v>
      </c>
      <c r="AP969" s="17" t="e">
        <f>VLOOKUP($C969,'DATA PENGUKURAN GARDU'!$A:$BS,46,0)</f>
        <v>#N/A</v>
      </c>
      <c r="AQ969" s="17" t="e">
        <f>VLOOKUP($C969,'DATA PENGUKURAN GARDU'!$A:$BS,53,0)</f>
        <v>#N/A</v>
      </c>
      <c r="AR969" s="17" t="e">
        <f>VLOOKUP($C969,'DATA PENGUKURAN GARDU'!$A:$BS,54,0)</f>
        <v>#N/A</v>
      </c>
      <c r="AS969" s="20" t="e">
        <f>VLOOKUP($D969,'DATA PENGUKURAN GARDU'!$A:$BS,42,0)</f>
        <v>#N/A</v>
      </c>
      <c r="AT969" s="21" t="e">
        <f t="shared" si="494"/>
        <v>#N/A</v>
      </c>
      <c r="AU969" s="20" t="e">
        <f>VLOOKUP($D969,'DATA PENGUKURAN GARDU'!$A:$BS,44,0)</f>
        <v>#N/A</v>
      </c>
      <c r="AV969" s="21" t="e">
        <f t="shared" si="495"/>
        <v>#N/A</v>
      </c>
      <c r="AW969" s="20" t="e">
        <f>VLOOKUP($D969,'DATA PENGUKURAN GARDU'!$A:$BS,46,0)</f>
        <v>#N/A</v>
      </c>
      <c r="AX969" s="21" t="e">
        <f t="shared" si="496"/>
        <v>#N/A</v>
      </c>
      <c r="AY969" s="20" t="e">
        <f>VLOOKUP($D969,'DATA PENGUKURAN GARDU'!$A:$BS,46,0)</f>
        <v>#N/A</v>
      </c>
      <c r="AZ969" s="20" t="e">
        <f>VLOOKUP($D969,'DATA PENGUKURAN GARDU'!$A:$BS,53,0)</f>
        <v>#N/A</v>
      </c>
      <c r="BA969" s="20" t="e">
        <f>VLOOKUP($D969,'DATA PENGUKURAN GARDU'!$A:$BS,54,0)</f>
        <v>#N/A</v>
      </c>
      <c r="BB969" s="17" t="e">
        <f>VLOOKUP($E969,'DATA PENGUKURAN GARDU'!$A:$BS,42,0)</f>
        <v>#N/A</v>
      </c>
      <c r="BC969" s="23" t="e">
        <f t="shared" si="497"/>
        <v>#N/A</v>
      </c>
      <c r="BD969" s="17" t="e">
        <f>VLOOKUP($E969,'DATA PENGUKURAN GARDU'!$A:$BS,44,0)</f>
        <v>#N/A</v>
      </c>
      <c r="BE969" s="23" t="e">
        <f t="shared" si="498"/>
        <v>#N/A</v>
      </c>
      <c r="BF969" s="17" t="e">
        <f>VLOOKUP($E969,'DATA PENGUKURAN GARDU'!$A:$BS,46,0)</f>
        <v>#N/A</v>
      </c>
      <c r="BG969" s="23" t="e">
        <f t="shared" si="499"/>
        <v>#N/A</v>
      </c>
      <c r="BH969" s="17" t="e">
        <f>VLOOKUP($E969,'DATA PENGUKURAN GARDU'!$A:$BS,46,0)</f>
        <v>#N/A</v>
      </c>
      <c r="BI969" s="17" t="e">
        <f>VLOOKUP($E969,'DATA PENGUKURAN GARDU'!$A:$BS,53,0)</f>
        <v>#N/A</v>
      </c>
      <c r="BJ969" s="17" t="e">
        <f>VLOOKUP($E969,'DATA PENGUKURAN GARDU'!$A:$BS,54,0)</f>
        <v>#N/A</v>
      </c>
      <c r="BK969" s="20" t="e">
        <f t="shared" si="510"/>
        <v>#N/A</v>
      </c>
      <c r="BL969" s="20" t="e">
        <f t="shared" si="511"/>
        <v>#N/A</v>
      </c>
      <c r="BM969" s="20" t="e">
        <f t="shared" si="512"/>
        <v>#N/A</v>
      </c>
      <c r="BN969" s="25" t="e">
        <f t="shared" si="513"/>
        <v>#N/A</v>
      </c>
      <c r="BO969" s="26" t="str">
        <f t="shared" si="514"/>
        <v>0</v>
      </c>
      <c r="BP969" s="21" t="e">
        <f t="shared" si="515"/>
        <v>#VALUE!</v>
      </c>
      <c r="BQ969" s="20" t="e">
        <f t="shared" si="516"/>
        <v>#N/A</v>
      </c>
      <c r="BR969" s="20" t="e">
        <v>#N/A</v>
      </c>
      <c r="BS969" s="9" t="e">
        <v>#N/A</v>
      </c>
      <c r="BT969" s="2" t="e">
        <f t="shared" si="517"/>
        <v>#VALUE!</v>
      </c>
      <c r="BU969" s="2" t="e">
        <f t="shared" si="500"/>
        <v>#N/A</v>
      </c>
      <c r="BV969" s="2" t="e">
        <f t="shared" si="501"/>
        <v>#N/A</v>
      </c>
    </row>
    <row r="970" s="2" customFormat="1" ht="22.95" customHeight="1" spans="1:74">
      <c r="A970" s="9" t="str">
        <f t="shared" si="502"/>
        <v>NL 019Induk</v>
      </c>
      <c r="B970" s="9" t="str">
        <f t="shared" si="503"/>
        <v>NL 019jurusan 1</v>
      </c>
      <c r="C970" s="9" t="str">
        <f t="shared" si="504"/>
        <v>NL 019jurusan 2</v>
      </c>
      <c r="D970" s="9" t="str">
        <f t="shared" si="505"/>
        <v>NL 019jurusan 3</v>
      </c>
      <c r="E970" s="9" t="str">
        <f t="shared" si="506"/>
        <v>NL 019jurusan 4</v>
      </c>
      <c r="F970" s="10" t="s">
        <v>324</v>
      </c>
      <c r="G970" s="10" t="s">
        <v>101</v>
      </c>
      <c r="H970" s="10" t="s">
        <v>1184</v>
      </c>
      <c r="I970" s="10" t="s">
        <v>12020</v>
      </c>
      <c r="J970" s="10" t="s">
        <v>12021</v>
      </c>
      <c r="K970" s="10" t="s">
        <v>7465</v>
      </c>
      <c r="L970" s="10"/>
      <c r="M970" s="10"/>
      <c r="N970" s="14">
        <f t="shared" si="507"/>
        <v>0</v>
      </c>
      <c r="O970" s="15" t="e">
        <f t="shared" si="508"/>
        <v>#VALUE!</v>
      </c>
      <c r="P970" s="15" t="e">
        <f t="shared" si="509"/>
        <v>#VALUE!</v>
      </c>
      <c r="Q970" s="17" t="e">
        <f>VLOOKUP($A970,'DATA PENGUKURAN GARDU'!$A:$BS,42,0)</f>
        <v>#N/A</v>
      </c>
      <c r="R970" s="18" t="e">
        <f t="shared" si="485"/>
        <v>#N/A</v>
      </c>
      <c r="S970" s="17" t="e">
        <f>VLOOKUP($A970,'DATA PENGUKURAN GARDU'!$A:$BS,44,0)</f>
        <v>#N/A</v>
      </c>
      <c r="T970" s="18" t="e">
        <f t="shared" si="486"/>
        <v>#N/A</v>
      </c>
      <c r="U970" s="17" t="e">
        <f>VLOOKUP($A970,'DATA PENGUKURAN GARDU'!$A:$BS,46,0)</f>
        <v>#N/A</v>
      </c>
      <c r="V970" s="18" t="e">
        <f t="shared" si="487"/>
        <v>#N/A</v>
      </c>
      <c r="W970" s="17" t="e">
        <f>VLOOKUP($A970,'DATA PENGUKURAN GARDU'!$A:$BS,48,0)</f>
        <v>#N/A</v>
      </c>
      <c r="X970" s="17" t="e">
        <f>VLOOKUP($A970,'DATA PENGUKURAN GARDU'!$A:$BS,53,0)</f>
        <v>#N/A</v>
      </c>
      <c r="Y970" s="17" t="e">
        <f>VLOOKUP($A970,'DATA PENGUKURAN GARDU'!$A:$BS,54,0)</f>
        <v>#N/A</v>
      </c>
      <c r="Z970" s="17" t="e">
        <f>VLOOKUP($A970,'DATA PENGUKURAN GARDU'!$A:$BS,55,0)</f>
        <v>#N/A</v>
      </c>
      <c r="AA970" s="20" t="e">
        <f>VLOOKUP($B970,'DATA PENGUKURAN GARDU'!$A:$BS,42,0)</f>
        <v>#N/A</v>
      </c>
      <c r="AB970" s="21" t="e">
        <f t="shared" si="488"/>
        <v>#N/A</v>
      </c>
      <c r="AC970" s="20" t="e">
        <f>VLOOKUP($B970,'DATA PENGUKURAN GARDU'!$A:$BS,44,0)</f>
        <v>#N/A</v>
      </c>
      <c r="AD970" s="21" t="e">
        <f t="shared" si="489"/>
        <v>#N/A</v>
      </c>
      <c r="AE970" s="20" t="e">
        <f>VLOOKUP($B970,'DATA PENGUKURAN GARDU'!$A:$BS,46,0)</f>
        <v>#N/A</v>
      </c>
      <c r="AF970" s="21" t="e">
        <f t="shared" si="490"/>
        <v>#N/A</v>
      </c>
      <c r="AG970" s="20" t="e">
        <f>VLOOKUP($B970,'DATA PENGUKURAN GARDU'!$A:$BS,46,0)</f>
        <v>#N/A</v>
      </c>
      <c r="AH970" s="20" t="e">
        <f>VLOOKUP($B970,'DATA PENGUKURAN GARDU'!$A:$BS,53,0)</f>
        <v>#N/A</v>
      </c>
      <c r="AI970" s="20" t="e">
        <f>VLOOKUP($B970,'DATA PENGUKURAN GARDU'!$A:$BS,54,0)</f>
        <v>#N/A</v>
      </c>
      <c r="AJ970" s="17" t="e">
        <f>VLOOKUP($C970,'DATA PENGUKURAN GARDU'!$A:$BS,42,0)</f>
        <v>#N/A</v>
      </c>
      <c r="AK970" s="23" t="e">
        <f t="shared" si="491"/>
        <v>#N/A</v>
      </c>
      <c r="AL970" s="17" t="e">
        <f>VLOOKUP($C970,'DATA PENGUKURAN GARDU'!$A:$BS,44,0)</f>
        <v>#N/A</v>
      </c>
      <c r="AM970" s="23" t="e">
        <f t="shared" si="492"/>
        <v>#N/A</v>
      </c>
      <c r="AN970" s="17" t="e">
        <f>VLOOKUP($C970,'DATA PENGUKURAN GARDU'!$A:$BS,46,0)</f>
        <v>#N/A</v>
      </c>
      <c r="AO970" s="23" t="e">
        <f t="shared" si="493"/>
        <v>#N/A</v>
      </c>
      <c r="AP970" s="17" t="e">
        <f>VLOOKUP($C970,'DATA PENGUKURAN GARDU'!$A:$BS,46,0)</f>
        <v>#N/A</v>
      </c>
      <c r="AQ970" s="17" t="e">
        <f>VLOOKUP($C970,'DATA PENGUKURAN GARDU'!$A:$BS,53,0)</f>
        <v>#N/A</v>
      </c>
      <c r="AR970" s="17" t="e">
        <f>VLOOKUP($C970,'DATA PENGUKURAN GARDU'!$A:$BS,54,0)</f>
        <v>#N/A</v>
      </c>
      <c r="AS970" s="20" t="e">
        <f>VLOOKUP($D970,'DATA PENGUKURAN GARDU'!$A:$BS,42,0)</f>
        <v>#N/A</v>
      </c>
      <c r="AT970" s="21" t="e">
        <f t="shared" si="494"/>
        <v>#N/A</v>
      </c>
      <c r="AU970" s="20" t="e">
        <f>VLOOKUP($D970,'DATA PENGUKURAN GARDU'!$A:$BS,44,0)</f>
        <v>#N/A</v>
      </c>
      <c r="AV970" s="21" t="e">
        <f t="shared" si="495"/>
        <v>#N/A</v>
      </c>
      <c r="AW970" s="20" t="e">
        <f>VLOOKUP($D970,'DATA PENGUKURAN GARDU'!$A:$BS,46,0)</f>
        <v>#N/A</v>
      </c>
      <c r="AX970" s="21" t="e">
        <f t="shared" si="496"/>
        <v>#N/A</v>
      </c>
      <c r="AY970" s="20" t="e">
        <f>VLOOKUP($D970,'DATA PENGUKURAN GARDU'!$A:$BS,46,0)</f>
        <v>#N/A</v>
      </c>
      <c r="AZ970" s="20" t="e">
        <f>VLOOKUP($D970,'DATA PENGUKURAN GARDU'!$A:$BS,53,0)</f>
        <v>#N/A</v>
      </c>
      <c r="BA970" s="20" t="e">
        <f>VLOOKUP($D970,'DATA PENGUKURAN GARDU'!$A:$BS,54,0)</f>
        <v>#N/A</v>
      </c>
      <c r="BB970" s="17" t="e">
        <f>VLOOKUP($E970,'DATA PENGUKURAN GARDU'!$A:$BS,42,0)</f>
        <v>#N/A</v>
      </c>
      <c r="BC970" s="23" t="e">
        <f t="shared" si="497"/>
        <v>#N/A</v>
      </c>
      <c r="BD970" s="17" t="e">
        <f>VLOOKUP($E970,'DATA PENGUKURAN GARDU'!$A:$BS,44,0)</f>
        <v>#N/A</v>
      </c>
      <c r="BE970" s="23" t="e">
        <f t="shared" si="498"/>
        <v>#N/A</v>
      </c>
      <c r="BF970" s="17" t="e">
        <f>VLOOKUP($E970,'DATA PENGUKURAN GARDU'!$A:$BS,46,0)</f>
        <v>#N/A</v>
      </c>
      <c r="BG970" s="23" t="e">
        <f t="shared" si="499"/>
        <v>#N/A</v>
      </c>
      <c r="BH970" s="17" t="e">
        <f>VLOOKUP($E970,'DATA PENGUKURAN GARDU'!$A:$BS,46,0)</f>
        <v>#N/A</v>
      </c>
      <c r="BI970" s="17" t="e">
        <f>VLOOKUP($E970,'DATA PENGUKURAN GARDU'!$A:$BS,53,0)</f>
        <v>#N/A</v>
      </c>
      <c r="BJ970" s="17" t="e">
        <f>VLOOKUP($E970,'DATA PENGUKURAN GARDU'!$A:$BS,54,0)</f>
        <v>#N/A</v>
      </c>
      <c r="BK970" s="20" t="e">
        <f t="shared" si="510"/>
        <v>#N/A</v>
      </c>
      <c r="BL970" s="20" t="e">
        <f t="shared" si="511"/>
        <v>#N/A</v>
      </c>
      <c r="BM970" s="20" t="e">
        <f t="shared" si="512"/>
        <v>#N/A</v>
      </c>
      <c r="BN970" s="25" t="e">
        <f t="shared" si="513"/>
        <v>#N/A</v>
      </c>
      <c r="BO970" s="26" t="str">
        <f t="shared" si="514"/>
        <v>0</v>
      </c>
      <c r="BP970" s="21" t="e">
        <f t="shared" si="515"/>
        <v>#VALUE!</v>
      </c>
      <c r="BQ970" s="20" t="e">
        <f t="shared" si="516"/>
        <v>#N/A</v>
      </c>
      <c r="BR970" s="20" t="e">
        <v>#N/A</v>
      </c>
      <c r="BS970" s="9" t="e">
        <v>#N/A</v>
      </c>
      <c r="BT970" s="2" t="e">
        <f t="shared" si="517"/>
        <v>#VALUE!</v>
      </c>
      <c r="BU970" s="2" t="e">
        <f t="shared" si="500"/>
        <v>#N/A</v>
      </c>
      <c r="BV970" s="2" t="e">
        <f t="shared" si="501"/>
        <v>#N/A</v>
      </c>
    </row>
    <row r="971" s="2" customFormat="1" ht="22.95" customHeight="1" spans="1:74">
      <c r="A971" s="9" t="str">
        <f t="shared" si="502"/>
        <v>NL 020Induk</v>
      </c>
      <c r="B971" s="9" t="str">
        <f t="shared" si="503"/>
        <v>NL 020jurusan 1</v>
      </c>
      <c r="C971" s="9" t="str">
        <f t="shared" si="504"/>
        <v>NL 020jurusan 2</v>
      </c>
      <c r="D971" s="9" t="str">
        <f t="shared" si="505"/>
        <v>NL 020jurusan 3</v>
      </c>
      <c r="E971" s="9" t="str">
        <f t="shared" si="506"/>
        <v>NL 020jurusan 4</v>
      </c>
      <c r="F971" s="10" t="s">
        <v>324</v>
      </c>
      <c r="G971" s="10" t="s">
        <v>101</v>
      </c>
      <c r="H971" s="10" t="s">
        <v>1185</v>
      </c>
      <c r="I971" s="10" t="s">
        <v>12022</v>
      </c>
      <c r="J971" s="10" t="s">
        <v>12023</v>
      </c>
      <c r="K971" s="10" t="s">
        <v>7465</v>
      </c>
      <c r="L971" s="10"/>
      <c r="M971" s="10"/>
      <c r="N971" s="14">
        <f t="shared" si="507"/>
        <v>0</v>
      </c>
      <c r="O971" s="15" t="e">
        <f t="shared" si="508"/>
        <v>#VALUE!</v>
      </c>
      <c r="P971" s="15" t="e">
        <f t="shared" si="509"/>
        <v>#VALUE!</v>
      </c>
      <c r="Q971" s="17" t="e">
        <f>VLOOKUP($A971,'DATA PENGUKURAN GARDU'!$A:$BS,42,0)</f>
        <v>#N/A</v>
      </c>
      <c r="R971" s="18" t="e">
        <f t="shared" si="485"/>
        <v>#N/A</v>
      </c>
      <c r="S971" s="17" t="e">
        <f>VLOOKUP($A971,'DATA PENGUKURAN GARDU'!$A:$BS,44,0)</f>
        <v>#N/A</v>
      </c>
      <c r="T971" s="18" t="e">
        <f t="shared" si="486"/>
        <v>#N/A</v>
      </c>
      <c r="U971" s="17" t="e">
        <f>VLOOKUP($A971,'DATA PENGUKURAN GARDU'!$A:$BS,46,0)</f>
        <v>#N/A</v>
      </c>
      <c r="V971" s="18" t="e">
        <f t="shared" si="487"/>
        <v>#N/A</v>
      </c>
      <c r="W971" s="17" t="e">
        <f>VLOOKUP($A971,'DATA PENGUKURAN GARDU'!$A:$BS,48,0)</f>
        <v>#N/A</v>
      </c>
      <c r="X971" s="17" t="e">
        <f>VLOOKUP($A971,'DATA PENGUKURAN GARDU'!$A:$BS,53,0)</f>
        <v>#N/A</v>
      </c>
      <c r="Y971" s="17" t="e">
        <f>VLOOKUP($A971,'DATA PENGUKURAN GARDU'!$A:$BS,54,0)</f>
        <v>#N/A</v>
      </c>
      <c r="Z971" s="17" t="e">
        <f>VLOOKUP($A971,'DATA PENGUKURAN GARDU'!$A:$BS,55,0)</f>
        <v>#N/A</v>
      </c>
      <c r="AA971" s="20" t="e">
        <f>VLOOKUP($B971,'DATA PENGUKURAN GARDU'!$A:$BS,42,0)</f>
        <v>#N/A</v>
      </c>
      <c r="AB971" s="21" t="e">
        <f t="shared" si="488"/>
        <v>#N/A</v>
      </c>
      <c r="AC971" s="20" t="e">
        <f>VLOOKUP($B971,'DATA PENGUKURAN GARDU'!$A:$BS,44,0)</f>
        <v>#N/A</v>
      </c>
      <c r="AD971" s="21" t="e">
        <f t="shared" si="489"/>
        <v>#N/A</v>
      </c>
      <c r="AE971" s="20" t="e">
        <f>VLOOKUP($B971,'DATA PENGUKURAN GARDU'!$A:$BS,46,0)</f>
        <v>#N/A</v>
      </c>
      <c r="AF971" s="21" t="e">
        <f t="shared" si="490"/>
        <v>#N/A</v>
      </c>
      <c r="AG971" s="20" t="e">
        <f>VLOOKUP($B971,'DATA PENGUKURAN GARDU'!$A:$BS,46,0)</f>
        <v>#N/A</v>
      </c>
      <c r="AH971" s="20" t="e">
        <f>VLOOKUP($B971,'DATA PENGUKURAN GARDU'!$A:$BS,53,0)</f>
        <v>#N/A</v>
      </c>
      <c r="AI971" s="20" t="e">
        <f>VLOOKUP($B971,'DATA PENGUKURAN GARDU'!$A:$BS,54,0)</f>
        <v>#N/A</v>
      </c>
      <c r="AJ971" s="17" t="e">
        <f>VLOOKUP($C971,'DATA PENGUKURAN GARDU'!$A:$BS,42,0)</f>
        <v>#N/A</v>
      </c>
      <c r="AK971" s="23" t="e">
        <f t="shared" si="491"/>
        <v>#N/A</v>
      </c>
      <c r="AL971" s="17" t="e">
        <f>VLOOKUP($C971,'DATA PENGUKURAN GARDU'!$A:$BS,44,0)</f>
        <v>#N/A</v>
      </c>
      <c r="AM971" s="23" t="e">
        <f t="shared" si="492"/>
        <v>#N/A</v>
      </c>
      <c r="AN971" s="17" t="e">
        <f>VLOOKUP($C971,'DATA PENGUKURAN GARDU'!$A:$BS,46,0)</f>
        <v>#N/A</v>
      </c>
      <c r="AO971" s="23" t="e">
        <f t="shared" si="493"/>
        <v>#N/A</v>
      </c>
      <c r="AP971" s="17" t="e">
        <f>VLOOKUP($C971,'DATA PENGUKURAN GARDU'!$A:$BS,46,0)</f>
        <v>#N/A</v>
      </c>
      <c r="AQ971" s="17" t="e">
        <f>VLOOKUP($C971,'DATA PENGUKURAN GARDU'!$A:$BS,53,0)</f>
        <v>#N/A</v>
      </c>
      <c r="AR971" s="17" t="e">
        <f>VLOOKUP($C971,'DATA PENGUKURAN GARDU'!$A:$BS,54,0)</f>
        <v>#N/A</v>
      </c>
      <c r="AS971" s="20" t="e">
        <f>VLOOKUP($D971,'DATA PENGUKURAN GARDU'!$A:$BS,42,0)</f>
        <v>#N/A</v>
      </c>
      <c r="AT971" s="21" t="e">
        <f t="shared" si="494"/>
        <v>#N/A</v>
      </c>
      <c r="AU971" s="20" t="e">
        <f>VLOOKUP($D971,'DATA PENGUKURAN GARDU'!$A:$BS,44,0)</f>
        <v>#N/A</v>
      </c>
      <c r="AV971" s="21" t="e">
        <f t="shared" si="495"/>
        <v>#N/A</v>
      </c>
      <c r="AW971" s="20" t="e">
        <f>VLOOKUP($D971,'DATA PENGUKURAN GARDU'!$A:$BS,46,0)</f>
        <v>#N/A</v>
      </c>
      <c r="AX971" s="21" t="e">
        <f t="shared" si="496"/>
        <v>#N/A</v>
      </c>
      <c r="AY971" s="20" t="e">
        <f>VLOOKUP($D971,'DATA PENGUKURAN GARDU'!$A:$BS,46,0)</f>
        <v>#N/A</v>
      </c>
      <c r="AZ971" s="20" t="e">
        <f>VLOOKUP($D971,'DATA PENGUKURAN GARDU'!$A:$BS,53,0)</f>
        <v>#N/A</v>
      </c>
      <c r="BA971" s="20" t="e">
        <f>VLOOKUP($D971,'DATA PENGUKURAN GARDU'!$A:$BS,54,0)</f>
        <v>#N/A</v>
      </c>
      <c r="BB971" s="17" t="e">
        <f>VLOOKUP($E971,'DATA PENGUKURAN GARDU'!$A:$BS,42,0)</f>
        <v>#N/A</v>
      </c>
      <c r="BC971" s="23" t="e">
        <f t="shared" si="497"/>
        <v>#N/A</v>
      </c>
      <c r="BD971" s="17" t="e">
        <f>VLOOKUP($E971,'DATA PENGUKURAN GARDU'!$A:$BS,44,0)</f>
        <v>#N/A</v>
      </c>
      <c r="BE971" s="23" t="e">
        <f t="shared" si="498"/>
        <v>#N/A</v>
      </c>
      <c r="BF971" s="17" t="e">
        <f>VLOOKUP($E971,'DATA PENGUKURAN GARDU'!$A:$BS,46,0)</f>
        <v>#N/A</v>
      </c>
      <c r="BG971" s="23" t="e">
        <f t="shared" si="499"/>
        <v>#N/A</v>
      </c>
      <c r="BH971" s="17" t="e">
        <f>VLOOKUP($E971,'DATA PENGUKURAN GARDU'!$A:$BS,46,0)</f>
        <v>#N/A</v>
      </c>
      <c r="BI971" s="17" t="e">
        <f>VLOOKUP($E971,'DATA PENGUKURAN GARDU'!$A:$BS,53,0)</f>
        <v>#N/A</v>
      </c>
      <c r="BJ971" s="17" t="e">
        <f>VLOOKUP($E971,'DATA PENGUKURAN GARDU'!$A:$BS,54,0)</f>
        <v>#N/A</v>
      </c>
      <c r="BK971" s="20" t="e">
        <f t="shared" si="510"/>
        <v>#N/A</v>
      </c>
      <c r="BL971" s="20" t="e">
        <f t="shared" si="511"/>
        <v>#N/A</v>
      </c>
      <c r="BM971" s="20" t="e">
        <f t="shared" si="512"/>
        <v>#N/A</v>
      </c>
      <c r="BN971" s="25" t="e">
        <f t="shared" si="513"/>
        <v>#N/A</v>
      </c>
      <c r="BO971" s="26" t="str">
        <f t="shared" si="514"/>
        <v>0</v>
      </c>
      <c r="BP971" s="21" t="e">
        <f t="shared" si="515"/>
        <v>#VALUE!</v>
      </c>
      <c r="BQ971" s="20" t="e">
        <f t="shared" si="516"/>
        <v>#N/A</v>
      </c>
      <c r="BR971" s="20" t="e">
        <v>#N/A</v>
      </c>
      <c r="BS971" s="9" t="e">
        <v>#N/A</v>
      </c>
      <c r="BT971" s="2" t="e">
        <f t="shared" si="517"/>
        <v>#VALUE!</v>
      </c>
      <c r="BU971" s="2" t="e">
        <f t="shared" si="500"/>
        <v>#N/A</v>
      </c>
      <c r="BV971" s="2" t="e">
        <f t="shared" si="501"/>
        <v>#N/A</v>
      </c>
    </row>
    <row r="972" s="2" customFormat="1" ht="22.95" customHeight="1" spans="1:74">
      <c r="A972" s="9" t="str">
        <f t="shared" si="502"/>
        <v>NL 040Induk</v>
      </c>
      <c r="B972" s="9" t="str">
        <f t="shared" si="503"/>
        <v>NL 040jurusan 1</v>
      </c>
      <c r="C972" s="9" t="str">
        <f t="shared" si="504"/>
        <v>NL 040jurusan 2</v>
      </c>
      <c r="D972" s="9" t="str">
        <f t="shared" si="505"/>
        <v>NL 040jurusan 3</v>
      </c>
      <c r="E972" s="9" t="str">
        <f t="shared" si="506"/>
        <v>NL 040jurusan 4</v>
      </c>
      <c r="F972" s="10" t="s">
        <v>324</v>
      </c>
      <c r="G972" s="10" t="s">
        <v>101</v>
      </c>
      <c r="H972" s="10" t="s">
        <v>1186</v>
      </c>
      <c r="I972" s="10" t="s">
        <v>12024</v>
      </c>
      <c r="J972" s="10" t="s">
        <v>12025</v>
      </c>
      <c r="K972" s="10" t="s">
        <v>7465</v>
      </c>
      <c r="L972" s="10"/>
      <c r="M972" s="10"/>
      <c r="N972" s="14">
        <f t="shared" si="507"/>
        <v>0</v>
      </c>
      <c r="O972" s="15" t="e">
        <f t="shared" si="508"/>
        <v>#VALUE!</v>
      </c>
      <c r="P972" s="15" t="e">
        <f t="shared" si="509"/>
        <v>#VALUE!</v>
      </c>
      <c r="Q972" s="17" t="e">
        <f>VLOOKUP($A972,'DATA PENGUKURAN GARDU'!$A:$BS,42,0)</f>
        <v>#N/A</v>
      </c>
      <c r="R972" s="18" t="e">
        <f t="shared" si="485"/>
        <v>#N/A</v>
      </c>
      <c r="S972" s="17" t="e">
        <f>VLOOKUP($A972,'DATA PENGUKURAN GARDU'!$A:$BS,44,0)</f>
        <v>#N/A</v>
      </c>
      <c r="T972" s="18" t="e">
        <f t="shared" si="486"/>
        <v>#N/A</v>
      </c>
      <c r="U972" s="17" t="e">
        <f>VLOOKUP($A972,'DATA PENGUKURAN GARDU'!$A:$BS,46,0)</f>
        <v>#N/A</v>
      </c>
      <c r="V972" s="18" t="e">
        <f t="shared" si="487"/>
        <v>#N/A</v>
      </c>
      <c r="W972" s="17" t="e">
        <f>VLOOKUP($A972,'DATA PENGUKURAN GARDU'!$A:$BS,48,0)</f>
        <v>#N/A</v>
      </c>
      <c r="X972" s="17" t="e">
        <f>VLOOKUP($A972,'DATA PENGUKURAN GARDU'!$A:$BS,53,0)</f>
        <v>#N/A</v>
      </c>
      <c r="Y972" s="17" t="e">
        <f>VLOOKUP($A972,'DATA PENGUKURAN GARDU'!$A:$BS,54,0)</f>
        <v>#N/A</v>
      </c>
      <c r="Z972" s="17" t="e">
        <f>VLOOKUP($A972,'DATA PENGUKURAN GARDU'!$A:$BS,55,0)</f>
        <v>#N/A</v>
      </c>
      <c r="AA972" s="20" t="e">
        <f>VLOOKUP($B972,'DATA PENGUKURAN GARDU'!$A:$BS,42,0)</f>
        <v>#N/A</v>
      </c>
      <c r="AB972" s="21" t="e">
        <f t="shared" si="488"/>
        <v>#N/A</v>
      </c>
      <c r="AC972" s="20" t="e">
        <f>VLOOKUP($B972,'DATA PENGUKURAN GARDU'!$A:$BS,44,0)</f>
        <v>#N/A</v>
      </c>
      <c r="AD972" s="21" t="e">
        <f t="shared" si="489"/>
        <v>#N/A</v>
      </c>
      <c r="AE972" s="20" t="e">
        <f>VLOOKUP($B972,'DATA PENGUKURAN GARDU'!$A:$BS,46,0)</f>
        <v>#N/A</v>
      </c>
      <c r="AF972" s="21" t="e">
        <f t="shared" si="490"/>
        <v>#N/A</v>
      </c>
      <c r="AG972" s="20" t="e">
        <f>VLOOKUP($B972,'DATA PENGUKURAN GARDU'!$A:$BS,46,0)</f>
        <v>#N/A</v>
      </c>
      <c r="AH972" s="20" t="e">
        <f>VLOOKUP($B972,'DATA PENGUKURAN GARDU'!$A:$BS,53,0)</f>
        <v>#N/A</v>
      </c>
      <c r="AI972" s="20" t="e">
        <f>VLOOKUP($B972,'DATA PENGUKURAN GARDU'!$A:$BS,54,0)</f>
        <v>#N/A</v>
      </c>
      <c r="AJ972" s="17" t="e">
        <f>VLOOKUP($C972,'DATA PENGUKURAN GARDU'!$A:$BS,42,0)</f>
        <v>#N/A</v>
      </c>
      <c r="AK972" s="23" t="e">
        <f t="shared" si="491"/>
        <v>#N/A</v>
      </c>
      <c r="AL972" s="17" t="e">
        <f>VLOOKUP($C972,'DATA PENGUKURAN GARDU'!$A:$BS,44,0)</f>
        <v>#N/A</v>
      </c>
      <c r="AM972" s="23" t="e">
        <f t="shared" si="492"/>
        <v>#N/A</v>
      </c>
      <c r="AN972" s="17" t="e">
        <f>VLOOKUP($C972,'DATA PENGUKURAN GARDU'!$A:$BS,46,0)</f>
        <v>#N/A</v>
      </c>
      <c r="AO972" s="23" t="e">
        <f t="shared" si="493"/>
        <v>#N/A</v>
      </c>
      <c r="AP972" s="17" t="e">
        <f>VLOOKUP($C972,'DATA PENGUKURAN GARDU'!$A:$BS,46,0)</f>
        <v>#N/A</v>
      </c>
      <c r="AQ972" s="17" t="e">
        <f>VLOOKUP($C972,'DATA PENGUKURAN GARDU'!$A:$BS,53,0)</f>
        <v>#N/A</v>
      </c>
      <c r="AR972" s="17" t="e">
        <f>VLOOKUP($C972,'DATA PENGUKURAN GARDU'!$A:$BS,54,0)</f>
        <v>#N/A</v>
      </c>
      <c r="AS972" s="20" t="e">
        <f>VLOOKUP($D972,'DATA PENGUKURAN GARDU'!$A:$BS,42,0)</f>
        <v>#N/A</v>
      </c>
      <c r="AT972" s="21" t="e">
        <f t="shared" si="494"/>
        <v>#N/A</v>
      </c>
      <c r="AU972" s="20" t="e">
        <f>VLOOKUP($D972,'DATA PENGUKURAN GARDU'!$A:$BS,44,0)</f>
        <v>#N/A</v>
      </c>
      <c r="AV972" s="21" t="e">
        <f t="shared" si="495"/>
        <v>#N/A</v>
      </c>
      <c r="AW972" s="20" t="e">
        <f>VLOOKUP($D972,'DATA PENGUKURAN GARDU'!$A:$BS,46,0)</f>
        <v>#N/A</v>
      </c>
      <c r="AX972" s="21" t="e">
        <f t="shared" si="496"/>
        <v>#N/A</v>
      </c>
      <c r="AY972" s="20" t="e">
        <f>VLOOKUP($D972,'DATA PENGUKURAN GARDU'!$A:$BS,46,0)</f>
        <v>#N/A</v>
      </c>
      <c r="AZ972" s="20" t="e">
        <f>VLOOKUP($D972,'DATA PENGUKURAN GARDU'!$A:$BS,53,0)</f>
        <v>#N/A</v>
      </c>
      <c r="BA972" s="20" t="e">
        <f>VLOOKUP($D972,'DATA PENGUKURAN GARDU'!$A:$BS,54,0)</f>
        <v>#N/A</v>
      </c>
      <c r="BB972" s="17" t="e">
        <f>VLOOKUP($E972,'DATA PENGUKURAN GARDU'!$A:$BS,42,0)</f>
        <v>#N/A</v>
      </c>
      <c r="BC972" s="23" t="e">
        <f t="shared" si="497"/>
        <v>#N/A</v>
      </c>
      <c r="BD972" s="17" t="e">
        <f>VLOOKUP($E972,'DATA PENGUKURAN GARDU'!$A:$BS,44,0)</f>
        <v>#N/A</v>
      </c>
      <c r="BE972" s="23" t="e">
        <f t="shared" si="498"/>
        <v>#N/A</v>
      </c>
      <c r="BF972" s="17" t="e">
        <f>VLOOKUP($E972,'DATA PENGUKURAN GARDU'!$A:$BS,46,0)</f>
        <v>#N/A</v>
      </c>
      <c r="BG972" s="23" t="e">
        <f t="shared" si="499"/>
        <v>#N/A</v>
      </c>
      <c r="BH972" s="17" t="e">
        <f>VLOOKUP($E972,'DATA PENGUKURAN GARDU'!$A:$BS,46,0)</f>
        <v>#N/A</v>
      </c>
      <c r="BI972" s="17" t="e">
        <f>VLOOKUP($E972,'DATA PENGUKURAN GARDU'!$A:$BS,53,0)</f>
        <v>#N/A</v>
      </c>
      <c r="BJ972" s="17" t="e">
        <f>VLOOKUP($E972,'DATA PENGUKURAN GARDU'!$A:$BS,54,0)</f>
        <v>#N/A</v>
      </c>
      <c r="BK972" s="20" t="e">
        <f t="shared" si="510"/>
        <v>#N/A</v>
      </c>
      <c r="BL972" s="20" t="e">
        <f t="shared" si="511"/>
        <v>#N/A</v>
      </c>
      <c r="BM972" s="20" t="e">
        <f t="shared" si="512"/>
        <v>#N/A</v>
      </c>
      <c r="BN972" s="25" t="e">
        <f t="shared" si="513"/>
        <v>#N/A</v>
      </c>
      <c r="BO972" s="26" t="str">
        <f t="shared" si="514"/>
        <v>0</v>
      </c>
      <c r="BP972" s="21" t="e">
        <f t="shared" si="515"/>
        <v>#VALUE!</v>
      </c>
      <c r="BQ972" s="20" t="e">
        <f t="shared" si="516"/>
        <v>#N/A</v>
      </c>
      <c r="BR972" s="20" t="e">
        <v>#N/A</v>
      </c>
      <c r="BS972" s="9" t="e">
        <v>#N/A</v>
      </c>
      <c r="BT972" s="2" t="e">
        <f t="shared" si="517"/>
        <v>#VALUE!</v>
      </c>
      <c r="BU972" s="2" t="e">
        <f t="shared" si="500"/>
        <v>#N/A</v>
      </c>
      <c r="BV972" s="2" t="e">
        <f t="shared" si="501"/>
        <v>#N/A</v>
      </c>
    </row>
    <row r="973" s="2" customFormat="1" ht="22.95" customHeight="1" spans="1:74">
      <c r="A973" s="9" t="str">
        <f t="shared" si="502"/>
        <v>K-218Induk</v>
      </c>
      <c r="B973" s="9" t="str">
        <f t="shared" si="503"/>
        <v>K-218jurusan 1</v>
      </c>
      <c r="C973" s="9" t="str">
        <f t="shared" si="504"/>
        <v>K-218jurusan 2</v>
      </c>
      <c r="D973" s="9" t="str">
        <f t="shared" si="505"/>
        <v>K-218jurusan 3</v>
      </c>
      <c r="E973" s="9" t="str">
        <f t="shared" si="506"/>
        <v>K-218jurusan 4</v>
      </c>
      <c r="F973" s="10" t="s">
        <v>131</v>
      </c>
      <c r="G973" s="10" t="s">
        <v>132</v>
      </c>
      <c r="H973" s="10" t="s">
        <v>1187</v>
      </c>
      <c r="I973" s="10" t="s">
        <v>12026</v>
      </c>
      <c r="J973" s="10" t="s">
        <v>12027</v>
      </c>
      <c r="K973" s="10" t="s">
        <v>7465</v>
      </c>
      <c r="L973" s="10"/>
      <c r="M973" s="10"/>
      <c r="N973" s="14">
        <f t="shared" si="507"/>
        <v>0</v>
      </c>
      <c r="O973" s="15" t="e">
        <f t="shared" si="508"/>
        <v>#VALUE!</v>
      </c>
      <c r="P973" s="15" t="e">
        <f t="shared" si="509"/>
        <v>#VALUE!</v>
      </c>
      <c r="Q973" s="17" t="e">
        <f>VLOOKUP($A973,'DATA PENGUKURAN GARDU'!$A:$BS,42,0)</f>
        <v>#N/A</v>
      </c>
      <c r="R973" s="18" t="e">
        <f t="shared" si="485"/>
        <v>#N/A</v>
      </c>
      <c r="S973" s="17" t="e">
        <f>VLOOKUP($A973,'DATA PENGUKURAN GARDU'!$A:$BS,44,0)</f>
        <v>#N/A</v>
      </c>
      <c r="T973" s="18" t="e">
        <f t="shared" si="486"/>
        <v>#N/A</v>
      </c>
      <c r="U973" s="17" t="e">
        <f>VLOOKUP($A973,'DATA PENGUKURAN GARDU'!$A:$BS,46,0)</f>
        <v>#N/A</v>
      </c>
      <c r="V973" s="18" t="e">
        <f t="shared" si="487"/>
        <v>#N/A</v>
      </c>
      <c r="W973" s="17" t="e">
        <f>VLOOKUP($A973,'DATA PENGUKURAN GARDU'!$A:$BS,48,0)</f>
        <v>#N/A</v>
      </c>
      <c r="X973" s="17" t="e">
        <f>VLOOKUP($A973,'DATA PENGUKURAN GARDU'!$A:$BS,53,0)</f>
        <v>#N/A</v>
      </c>
      <c r="Y973" s="17" t="e">
        <f>VLOOKUP($A973,'DATA PENGUKURAN GARDU'!$A:$BS,54,0)</f>
        <v>#N/A</v>
      </c>
      <c r="Z973" s="17" t="e">
        <f>VLOOKUP($A973,'DATA PENGUKURAN GARDU'!$A:$BS,55,0)</f>
        <v>#N/A</v>
      </c>
      <c r="AA973" s="20" t="e">
        <f>VLOOKUP($B973,'DATA PENGUKURAN GARDU'!$A:$BS,42,0)</f>
        <v>#N/A</v>
      </c>
      <c r="AB973" s="21" t="e">
        <f t="shared" si="488"/>
        <v>#N/A</v>
      </c>
      <c r="AC973" s="20" t="e">
        <f>VLOOKUP($B973,'DATA PENGUKURAN GARDU'!$A:$BS,44,0)</f>
        <v>#N/A</v>
      </c>
      <c r="AD973" s="21" t="e">
        <f t="shared" si="489"/>
        <v>#N/A</v>
      </c>
      <c r="AE973" s="20" t="e">
        <f>VLOOKUP($B973,'DATA PENGUKURAN GARDU'!$A:$BS,46,0)</f>
        <v>#N/A</v>
      </c>
      <c r="AF973" s="21" t="e">
        <f t="shared" si="490"/>
        <v>#N/A</v>
      </c>
      <c r="AG973" s="20" t="e">
        <f>VLOOKUP($B973,'DATA PENGUKURAN GARDU'!$A:$BS,46,0)</f>
        <v>#N/A</v>
      </c>
      <c r="AH973" s="20" t="e">
        <f>VLOOKUP($B973,'DATA PENGUKURAN GARDU'!$A:$BS,53,0)</f>
        <v>#N/A</v>
      </c>
      <c r="AI973" s="20" t="e">
        <f>VLOOKUP($B973,'DATA PENGUKURAN GARDU'!$A:$BS,54,0)</f>
        <v>#N/A</v>
      </c>
      <c r="AJ973" s="17" t="e">
        <f>VLOOKUP($C973,'DATA PENGUKURAN GARDU'!$A:$BS,42,0)</f>
        <v>#N/A</v>
      </c>
      <c r="AK973" s="23" t="e">
        <f t="shared" si="491"/>
        <v>#N/A</v>
      </c>
      <c r="AL973" s="17" t="e">
        <f>VLOOKUP($C973,'DATA PENGUKURAN GARDU'!$A:$BS,44,0)</f>
        <v>#N/A</v>
      </c>
      <c r="AM973" s="23" t="e">
        <f t="shared" si="492"/>
        <v>#N/A</v>
      </c>
      <c r="AN973" s="17" t="e">
        <f>VLOOKUP($C973,'DATA PENGUKURAN GARDU'!$A:$BS,46,0)</f>
        <v>#N/A</v>
      </c>
      <c r="AO973" s="23" t="e">
        <f t="shared" si="493"/>
        <v>#N/A</v>
      </c>
      <c r="AP973" s="17" t="e">
        <f>VLOOKUP($C973,'DATA PENGUKURAN GARDU'!$A:$BS,46,0)</f>
        <v>#N/A</v>
      </c>
      <c r="AQ973" s="17" t="e">
        <f>VLOOKUP($C973,'DATA PENGUKURAN GARDU'!$A:$BS,53,0)</f>
        <v>#N/A</v>
      </c>
      <c r="AR973" s="17" t="e">
        <f>VLOOKUP($C973,'DATA PENGUKURAN GARDU'!$A:$BS,54,0)</f>
        <v>#N/A</v>
      </c>
      <c r="AS973" s="20" t="e">
        <f>VLOOKUP($D973,'DATA PENGUKURAN GARDU'!$A:$BS,42,0)</f>
        <v>#N/A</v>
      </c>
      <c r="AT973" s="21" t="e">
        <f t="shared" si="494"/>
        <v>#N/A</v>
      </c>
      <c r="AU973" s="20" t="e">
        <f>VLOOKUP($D973,'DATA PENGUKURAN GARDU'!$A:$BS,44,0)</f>
        <v>#N/A</v>
      </c>
      <c r="AV973" s="21" t="e">
        <f t="shared" si="495"/>
        <v>#N/A</v>
      </c>
      <c r="AW973" s="20" t="e">
        <f>VLOOKUP($D973,'DATA PENGUKURAN GARDU'!$A:$BS,46,0)</f>
        <v>#N/A</v>
      </c>
      <c r="AX973" s="21" t="e">
        <f t="shared" si="496"/>
        <v>#N/A</v>
      </c>
      <c r="AY973" s="20" t="e">
        <f>VLOOKUP($D973,'DATA PENGUKURAN GARDU'!$A:$BS,46,0)</f>
        <v>#N/A</v>
      </c>
      <c r="AZ973" s="20" t="e">
        <f>VLOOKUP($D973,'DATA PENGUKURAN GARDU'!$A:$BS,53,0)</f>
        <v>#N/A</v>
      </c>
      <c r="BA973" s="20" t="e">
        <f>VLOOKUP($D973,'DATA PENGUKURAN GARDU'!$A:$BS,54,0)</f>
        <v>#N/A</v>
      </c>
      <c r="BB973" s="17" t="e">
        <f>VLOOKUP($E973,'DATA PENGUKURAN GARDU'!$A:$BS,42,0)</f>
        <v>#N/A</v>
      </c>
      <c r="BC973" s="23" t="e">
        <f t="shared" si="497"/>
        <v>#N/A</v>
      </c>
      <c r="BD973" s="17" t="e">
        <f>VLOOKUP($E973,'DATA PENGUKURAN GARDU'!$A:$BS,44,0)</f>
        <v>#N/A</v>
      </c>
      <c r="BE973" s="23" t="e">
        <f t="shared" si="498"/>
        <v>#N/A</v>
      </c>
      <c r="BF973" s="17" t="e">
        <f>VLOOKUP($E973,'DATA PENGUKURAN GARDU'!$A:$BS,46,0)</f>
        <v>#N/A</v>
      </c>
      <c r="BG973" s="23" t="e">
        <f t="shared" si="499"/>
        <v>#N/A</v>
      </c>
      <c r="BH973" s="17" t="e">
        <f>VLOOKUP($E973,'DATA PENGUKURAN GARDU'!$A:$BS,46,0)</f>
        <v>#N/A</v>
      </c>
      <c r="BI973" s="17" t="e">
        <f>VLOOKUP($E973,'DATA PENGUKURAN GARDU'!$A:$BS,53,0)</f>
        <v>#N/A</v>
      </c>
      <c r="BJ973" s="17" t="e">
        <f>VLOOKUP($E973,'DATA PENGUKURAN GARDU'!$A:$BS,54,0)</f>
        <v>#N/A</v>
      </c>
      <c r="BK973" s="20" t="e">
        <f t="shared" si="510"/>
        <v>#N/A</v>
      </c>
      <c r="BL973" s="20" t="e">
        <f t="shared" si="511"/>
        <v>#N/A</v>
      </c>
      <c r="BM973" s="20" t="e">
        <f t="shared" si="512"/>
        <v>#N/A</v>
      </c>
      <c r="BN973" s="25" t="e">
        <f t="shared" si="513"/>
        <v>#N/A</v>
      </c>
      <c r="BO973" s="26" t="str">
        <f t="shared" si="514"/>
        <v>0</v>
      </c>
      <c r="BP973" s="21" t="e">
        <f t="shared" si="515"/>
        <v>#VALUE!</v>
      </c>
      <c r="BQ973" s="20" t="e">
        <f t="shared" si="516"/>
        <v>#N/A</v>
      </c>
      <c r="BR973" s="20" t="e">
        <v>#N/A</v>
      </c>
      <c r="BS973" s="9" t="e">
        <v>#N/A</v>
      </c>
      <c r="BT973" s="2" t="e">
        <f t="shared" si="517"/>
        <v>#VALUE!</v>
      </c>
      <c r="BU973" s="2" t="e">
        <f t="shared" si="500"/>
        <v>#N/A</v>
      </c>
      <c r="BV973" s="2" t="e">
        <f t="shared" si="501"/>
        <v>#N/A</v>
      </c>
    </row>
    <row r="974" s="2" customFormat="1" ht="22.95" customHeight="1" spans="1:74">
      <c r="A974" s="9" t="str">
        <f t="shared" si="502"/>
        <v>K-220Induk</v>
      </c>
      <c r="B974" s="9" t="str">
        <f t="shared" si="503"/>
        <v>K-220jurusan 1</v>
      </c>
      <c r="C974" s="9" t="str">
        <f t="shared" si="504"/>
        <v>K-220jurusan 2</v>
      </c>
      <c r="D974" s="9" t="str">
        <f t="shared" si="505"/>
        <v>K-220jurusan 3</v>
      </c>
      <c r="E974" s="9" t="str">
        <f t="shared" si="506"/>
        <v>K-220jurusan 4</v>
      </c>
      <c r="F974" s="10" t="s">
        <v>131</v>
      </c>
      <c r="G974" s="10" t="s">
        <v>132</v>
      </c>
      <c r="H974" s="10" t="s">
        <v>1188</v>
      </c>
      <c r="I974" s="10" t="s">
        <v>12028</v>
      </c>
      <c r="J974" s="10" t="s">
        <v>12029</v>
      </c>
      <c r="K974" s="10" t="s">
        <v>7465</v>
      </c>
      <c r="L974" s="10"/>
      <c r="M974" s="10"/>
      <c r="N974" s="14">
        <f t="shared" si="507"/>
        <v>0</v>
      </c>
      <c r="O974" s="15" t="e">
        <f t="shared" si="508"/>
        <v>#VALUE!</v>
      </c>
      <c r="P974" s="15" t="e">
        <f t="shared" si="509"/>
        <v>#VALUE!</v>
      </c>
      <c r="Q974" s="17" t="e">
        <f>VLOOKUP($A974,'DATA PENGUKURAN GARDU'!$A:$BS,42,0)</f>
        <v>#N/A</v>
      </c>
      <c r="R974" s="18" t="e">
        <f t="shared" si="485"/>
        <v>#N/A</v>
      </c>
      <c r="S974" s="17" t="e">
        <f>VLOOKUP($A974,'DATA PENGUKURAN GARDU'!$A:$BS,44,0)</f>
        <v>#N/A</v>
      </c>
      <c r="T974" s="18" t="e">
        <f t="shared" si="486"/>
        <v>#N/A</v>
      </c>
      <c r="U974" s="17" t="e">
        <f>VLOOKUP($A974,'DATA PENGUKURAN GARDU'!$A:$BS,46,0)</f>
        <v>#N/A</v>
      </c>
      <c r="V974" s="18" t="e">
        <f t="shared" si="487"/>
        <v>#N/A</v>
      </c>
      <c r="W974" s="17" t="e">
        <f>VLOOKUP($A974,'DATA PENGUKURAN GARDU'!$A:$BS,48,0)</f>
        <v>#N/A</v>
      </c>
      <c r="X974" s="17" t="e">
        <f>VLOOKUP($A974,'DATA PENGUKURAN GARDU'!$A:$BS,53,0)</f>
        <v>#N/A</v>
      </c>
      <c r="Y974" s="17" t="e">
        <f>VLOOKUP($A974,'DATA PENGUKURAN GARDU'!$A:$BS,54,0)</f>
        <v>#N/A</v>
      </c>
      <c r="Z974" s="17" t="e">
        <f>VLOOKUP($A974,'DATA PENGUKURAN GARDU'!$A:$BS,55,0)</f>
        <v>#N/A</v>
      </c>
      <c r="AA974" s="20" t="e">
        <f>VLOOKUP($B974,'DATA PENGUKURAN GARDU'!$A:$BS,42,0)</f>
        <v>#N/A</v>
      </c>
      <c r="AB974" s="21" t="e">
        <f t="shared" si="488"/>
        <v>#N/A</v>
      </c>
      <c r="AC974" s="20" t="e">
        <f>VLOOKUP($B974,'DATA PENGUKURAN GARDU'!$A:$BS,44,0)</f>
        <v>#N/A</v>
      </c>
      <c r="AD974" s="21" t="e">
        <f t="shared" si="489"/>
        <v>#N/A</v>
      </c>
      <c r="AE974" s="20" t="e">
        <f>VLOOKUP($B974,'DATA PENGUKURAN GARDU'!$A:$BS,46,0)</f>
        <v>#N/A</v>
      </c>
      <c r="AF974" s="21" t="e">
        <f t="shared" si="490"/>
        <v>#N/A</v>
      </c>
      <c r="AG974" s="20" t="e">
        <f>VLOOKUP($B974,'DATA PENGUKURAN GARDU'!$A:$BS,46,0)</f>
        <v>#N/A</v>
      </c>
      <c r="AH974" s="20" t="e">
        <f>VLOOKUP($B974,'DATA PENGUKURAN GARDU'!$A:$BS,53,0)</f>
        <v>#N/A</v>
      </c>
      <c r="AI974" s="20" t="e">
        <f>VLOOKUP($B974,'DATA PENGUKURAN GARDU'!$A:$BS,54,0)</f>
        <v>#N/A</v>
      </c>
      <c r="AJ974" s="17" t="e">
        <f>VLOOKUP($C974,'DATA PENGUKURAN GARDU'!$A:$BS,42,0)</f>
        <v>#N/A</v>
      </c>
      <c r="AK974" s="23" t="e">
        <f t="shared" si="491"/>
        <v>#N/A</v>
      </c>
      <c r="AL974" s="17" t="e">
        <f>VLOOKUP($C974,'DATA PENGUKURAN GARDU'!$A:$BS,44,0)</f>
        <v>#N/A</v>
      </c>
      <c r="AM974" s="23" t="e">
        <f t="shared" si="492"/>
        <v>#N/A</v>
      </c>
      <c r="AN974" s="17" t="e">
        <f>VLOOKUP($C974,'DATA PENGUKURAN GARDU'!$A:$BS,46,0)</f>
        <v>#N/A</v>
      </c>
      <c r="AO974" s="23" t="e">
        <f t="shared" si="493"/>
        <v>#N/A</v>
      </c>
      <c r="AP974" s="17" t="e">
        <f>VLOOKUP($C974,'DATA PENGUKURAN GARDU'!$A:$BS,46,0)</f>
        <v>#N/A</v>
      </c>
      <c r="AQ974" s="17" t="e">
        <f>VLOOKUP($C974,'DATA PENGUKURAN GARDU'!$A:$BS,53,0)</f>
        <v>#N/A</v>
      </c>
      <c r="AR974" s="17" t="e">
        <f>VLOOKUP($C974,'DATA PENGUKURAN GARDU'!$A:$BS,54,0)</f>
        <v>#N/A</v>
      </c>
      <c r="AS974" s="20" t="e">
        <f>VLOOKUP($D974,'DATA PENGUKURAN GARDU'!$A:$BS,42,0)</f>
        <v>#N/A</v>
      </c>
      <c r="AT974" s="21" t="e">
        <f t="shared" si="494"/>
        <v>#N/A</v>
      </c>
      <c r="AU974" s="20" t="e">
        <f>VLOOKUP($D974,'DATA PENGUKURAN GARDU'!$A:$BS,44,0)</f>
        <v>#N/A</v>
      </c>
      <c r="AV974" s="21" t="e">
        <f t="shared" si="495"/>
        <v>#N/A</v>
      </c>
      <c r="AW974" s="20" t="e">
        <f>VLOOKUP($D974,'DATA PENGUKURAN GARDU'!$A:$BS,46,0)</f>
        <v>#N/A</v>
      </c>
      <c r="AX974" s="21" t="e">
        <f t="shared" si="496"/>
        <v>#N/A</v>
      </c>
      <c r="AY974" s="20" t="e">
        <f>VLOOKUP($D974,'DATA PENGUKURAN GARDU'!$A:$BS,46,0)</f>
        <v>#N/A</v>
      </c>
      <c r="AZ974" s="20" t="e">
        <f>VLOOKUP($D974,'DATA PENGUKURAN GARDU'!$A:$BS,53,0)</f>
        <v>#N/A</v>
      </c>
      <c r="BA974" s="20" t="e">
        <f>VLOOKUP($D974,'DATA PENGUKURAN GARDU'!$A:$BS,54,0)</f>
        <v>#N/A</v>
      </c>
      <c r="BB974" s="17" t="e">
        <f>VLOOKUP($E974,'DATA PENGUKURAN GARDU'!$A:$BS,42,0)</f>
        <v>#N/A</v>
      </c>
      <c r="BC974" s="23" t="e">
        <f t="shared" si="497"/>
        <v>#N/A</v>
      </c>
      <c r="BD974" s="17" t="e">
        <f>VLOOKUP($E974,'DATA PENGUKURAN GARDU'!$A:$BS,44,0)</f>
        <v>#N/A</v>
      </c>
      <c r="BE974" s="23" t="e">
        <f t="shared" si="498"/>
        <v>#N/A</v>
      </c>
      <c r="BF974" s="17" t="e">
        <f>VLOOKUP($E974,'DATA PENGUKURAN GARDU'!$A:$BS,46,0)</f>
        <v>#N/A</v>
      </c>
      <c r="BG974" s="23" t="e">
        <f t="shared" si="499"/>
        <v>#N/A</v>
      </c>
      <c r="BH974" s="17" t="e">
        <f>VLOOKUP($E974,'DATA PENGUKURAN GARDU'!$A:$BS,46,0)</f>
        <v>#N/A</v>
      </c>
      <c r="BI974" s="17" t="e">
        <f>VLOOKUP($E974,'DATA PENGUKURAN GARDU'!$A:$BS,53,0)</f>
        <v>#N/A</v>
      </c>
      <c r="BJ974" s="17" t="e">
        <f>VLOOKUP($E974,'DATA PENGUKURAN GARDU'!$A:$BS,54,0)</f>
        <v>#N/A</v>
      </c>
      <c r="BK974" s="20" t="e">
        <f t="shared" si="510"/>
        <v>#N/A</v>
      </c>
      <c r="BL974" s="20" t="e">
        <f t="shared" si="511"/>
        <v>#N/A</v>
      </c>
      <c r="BM974" s="20" t="e">
        <f t="shared" si="512"/>
        <v>#N/A</v>
      </c>
      <c r="BN974" s="25" t="e">
        <f t="shared" si="513"/>
        <v>#N/A</v>
      </c>
      <c r="BO974" s="26" t="str">
        <f t="shared" si="514"/>
        <v>0</v>
      </c>
      <c r="BP974" s="21" t="e">
        <f t="shared" si="515"/>
        <v>#VALUE!</v>
      </c>
      <c r="BQ974" s="20" t="e">
        <f t="shared" si="516"/>
        <v>#N/A</v>
      </c>
      <c r="BR974" s="20" t="e">
        <v>#N/A</v>
      </c>
      <c r="BS974" s="9" t="e">
        <v>#N/A</v>
      </c>
      <c r="BT974" s="2" t="e">
        <f t="shared" si="517"/>
        <v>#VALUE!</v>
      </c>
      <c r="BU974" s="2" t="e">
        <f t="shared" si="500"/>
        <v>#N/A</v>
      </c>
      <c r="BV974" s="2" t="e">
        <f t="shared" si="501"/>
        <v>#N/A</v>
      </c>
    </row>
    <row r="975" s="2" customFormat="1" ht="22.95" customHeight="1" spans="1:74">
      <c r="A975" s="9" t="str">
        <f t="shared" si="502"/>
        <v>K-235Induk</v>
      </c>
      <c r="B975" s="9" t="str">
        <f t="shared" si="503"/>
        <v>K-235jurusan 1</v>
      </c>
      <c r="C975" s="9" t="str">
        <f t="shared" si="504"/>
        <v>K-235jurusan 2</v>
      </c>
      <c r="D975" s="9" t="str">
        <f t="shared" si="505"/>
        <v>K-235jurusan 3</v>
      </c>
      <c r="E975" s="9" t="str">
        <f t="shared" si="506"/>
        <v>K-235jurusan 4</v>
      </c>
      <c r="F975" s="10" t="s">
        <v>136</v>
      </c>
      <c r="G975" s="10" t="s">
        <v>132</v>
      </c>
      <c r="H975" s="10" t="s">
        <v>1190</v>
      </c>
      <c r="I975" s="10" t="s">
        <v>12032</v>
      </c>
      <c r="J975" s="10" t="s">
        <v>12033</v>
      </c>
      <c r="K975" s="10" t="s">
        <v>7465</v>
      </c>
      <c r="L975" s="10"/>
      <c r="M975" s="10"/>
      <c r="N975" s="14">
        <f t="shared" si="507"/>
        <v>0</v>
      </c>
      <c r="O975" s="15" t="e">
        <f t="shared" si="508"/>
        <v>#VALUE!</v>
      </c>
      <c r="P975" s="15" t="e">
        <f t="shared" si="509"/>
        <v>#VALUE!</v>
      </c>
      <c r="Q975" s="17" t="e">
        <f>VLOOKUP($A975,'DATA PENGUKURAN GARDU'!$A:$BS,42,0)</f>
        <v>#N/A</v>
      </c>
      <c r="R975" s="18" t="e">
        <f t="shared" si="485"/>
        <v>#N/A</v>
      </c>
      <c r="S975" s="17" t="e">
        <f>VLOOKUP($A975,'DATA PENGUKURAN GARDU'!$A:$BS,44,0)</f>
        <v>#N/A</v>
      </c>
      <c r="T975" s="18" t="e">
        <f t="shared" si="486"/>
        <v>#N/A</v>
      </c>
      <c r="U975" s="17" t="e">
        <f>VLOOKUP($A975,'DATA PENGUKURAN GARDU'!$A:$BS,46,0)</f>
        <v>#N/A</v>
      </c>
      <c r="V975" s="18" t="e">
        <f t="shared" si="487"/>
        <v>#N/A</v>
      </c>
      <c r="W975" s="17" t="e">
        <f>VLOOKUP($A975,'DATA PENGUKURAN GARDU'!$A:$BS,48,0)</f>
        <v>#N/A</v>
      </c>
      <c r="X975" s="17" t="e">
        <f>VLOOKUP($A975,'DATA PENGUKURAN GARDU'!$A:$BS,53,0)</f>
        <v>#N/A</v>
      </c>
      <c r="Y975" s="17" t="e">
        <f>VLOOKUP($A975,'DATA PENGUKURAN GARDU'!$A:$BS,54,0)</f>
        <v>#N/A</v>
      </c>
      <c r="Z975" s="17" t="e">
        <f>VLOOKUP($A975,'DATA PENGUKURAN GARDU'!$A:$BS,55,0)</f>
        <v>#N/A</v>
      </c>
      <c r="AA975" s="20" t="e">
        <f>VLOOKUP($B975,'DATA PENGUKURAN GARDU'!$A:$BS,42,0)</f>
        <v>#N/A</v>
      </c>
      <c r="AB975" s="21" t="e">
        <f t="shared" si="488"/>
        <v>#N/A</v>
      </c>
      <c r="AC975" s="20" t="e">
        <f>VLOOKUP($B975,'DATA PENGUKURAN GARDU'!$A:$BS,44,0)</f>
        <v>#N/A</v>
      </c>
      <c r="AD975" s="21" t="e">
        <f t="shared" si="489"/>
        <v>#N/A</v>
      </c>
      <c r="AE975" s="20" t="e">
        <f>VLOOKUP($B975,'DATA PENGUKURAN GARDU'!$A:$BS,46,0)</f>
        <v>#N/A</v>
      </c>
      <c r="AF975" s="21" t="e">
        <f t="shared" si="490"/>
        <v>#N/A</v>
      </c>
      <c r="AG975" s="20" t="e">
        <f>VLOOKUP($B975,'DATA PENGUKURAN GARDU'!$A:$BS,46,0)</f>
        <v>#N/A</v>
      </c>
      <c r="AH975" s="20" t="e">
        <f>VLOOKUP($B975,'DATA PENGUKURAN GARDU'!$A:$BS,53,0)</f>
        <v>#N/A</v>
      </c>
      <c r="AI975" s="20" t="e">
        <f>VLOOKUP($B975,'DATA PENGUKURAN GARDU'!$A:$BS,54,0)</f>
        <v>#N/A</v>
      </c>
      <c r="AJ975" s="17" t="e">
        <f>VLOOKUP($C975,'DATA PENGUKURAN GARDU'!$A:$BS,42,0)</f>
        <v>#N/A</v>
      </c>
      <c r="AK975" s="23" t="e">
        <f t="shared" si="491"/>
        <v>#N/A</v>
      </c>
      <c r="AL975" s="17" t="e">
        <f>VLOOKUP($C975,'DATA PENGUKURAN GARDU'!$A:$BS,44,0)</f>
        <v>#N/A</v>
      </c>
      <c r="AM975" s="23" t="e">
        <f t="shared" si="492"/>
        <v>#N/A</v>
      </c>
      <c r="AN975" s="17" t="e">
        <f>VLOOKUP($C975,'DATA PENGUKURAN GARDU'!$A:$BS,46,0)</f>
        <v>#N/A</v>
      </c>
      <c r="AO975" s="23" t="e">
        <f t="shared" si="493"/>
        <v>#N/A</v>
      </c>
      <c r="AP975" s="17" t="e">
        <f>VLOOKUP($C975,'DATA PENGUKURAN GARDU'!$A:$BS,46,0)</f>
        <v>#N/A</v>
      </c>
      <c r="AQ975" s="17" t="e">
        <f>VLOOKUP($C975,'DATA PENGUKURAN GARDU'!$A:$BS,53,0)</f>
        <v>#N/A</v>
      </c>
      <c r="AR975" s="17" t="e">
        <f>VLOOKUP($C975,'DATA PENGUKURAN GARDU'!$A:$BS,54,0)</f>
        <v>#N/A</v>
      </c>
      <c r="AS975" s="20" t="e">
        <f>VLOOKUP($D975,'DATA PENGUKURAN GARDU'!$A:$BS,42,0)</f>
        <v>#N/A</v>
      </c>
      <c r="AT975" s="21" t="e">
        <f t="shared" si="494"/>
        <v>#N/A</v>
      </c>
      <c r="AU975" s="20" t="e">
        <f>VLOOKUP($D975,'DATA PENGUKURAN GARDU'!$A:$BS,44,0)</f>
        <v>#N/A</v>
      </c>
      <c r="AV975" s="21" t="e">
        <f t="shared" si="495"/>
        <v>#N/A</v>
      </c>
      <c r="AW975" s="20" t="e">
        <f>VLOOKUP($D975,'DATA PENGUKURAN GARDU'!$A:$BS,46,0)</f>
        <v>#N/A</v>
      </c>
      <c r="AX975" s="21" t="e">
        <f t="shared" si="496"/>
        <v>#N/A</v>
      </c>
      <c r="AY975" s="20" t="e">
        <f>VLOOKUP($D975,'DATA PENGUKURAN GARDU'!$A:$BS,46,0)</f>
        <v>#N/A</v>
      </c>
      <c r="AZ975" s="20" t="e">
        <f>VLOOKUP($D975,'DATA PENGUKURAN GARDU'!$A:$BS,53,0)</f>
        <v>#N/A</v>
      </c>
      <c r="BA975" s="20" t="e">
        <f>VLOOKUP($D975,'DATA PENGUKURAN GARDU'!$A:$BS,54,0)</f>
        <v>#N/A</v>
      </c>
      <c r="BB975" s="17" t="e">
        <f>VLOOKUP($E975,'DATA PENGUKURAN GARDU'!$A:$BS,42,0)</f>
        <v>#N/A</v>
      </c>
      <c r="BC975" s="23" t="e">
        <f t="shared" si="497"/>
        <v>#N/A</v>
      </c>
      <c r="BD975" s="17" t="e">
        <f>VLOOKUP($E975,'DATA PENGUKURAN GARDU'!$A:$BS,44,0)</f>
        <v>#N/A</v>
      </c>
      <c r="BE975" s="23" t="e">
        <f t="shared" si="498"/>
        <v>#N/A</v>
      </c>
      <c r="BF975" s="17" t="e">
        <f>VLOOKUP($E975,'DATA PENGUKURAN GARDU'!$A:$BS,46,0)</f>
        <v>#N/A</v>
      </c>
      <c r="BG975" s="23" t="e">
        <f t="shared" si="499"/>
        <v>#N/A</v>
      </c>
      <c r="BH975" s="17" t="e">
        <f>VLOOKUP($E975,'DATA PENGUKURAN GARDU'!$A:$BS,46,0)</f>
        <v>#N/A</v>
      </c>
      <c r="BI975" s="17" t="e">
        <f>VLOOKUP($E975,'DATA PENGUKURAN GARDU'!$A:$BS,53,0)</f>
        <v>#N/A</v>
      </c>
      <c r="BJ975" s="17" t="e">
        <f>VLOOKUP($E975,'DATA PENGUKURAN GARDU'!$A:$BS,54,0)</f>
        <v>#N/A</v>
      </c>
      <c r="BK975" s="20" t="e">
        <f t="shared" si="510"/>
        <v>#N/A</v>
      </c>
      <c r="BL975" s="20" t="e">
        <f t="shared" si="511"/>
        <v>#N/A</v>
      </c>
      <c r="BM975" s="20" t="e">
        <f t="shared" si="512"/>
        <v>#N/A</v>
      </c>
      <c r="BN975" s="25" t="e">
        <f t="shared" si="513"/>
        <v>#N/A</v>
      </c>
      <c r="BO975" s="26" t="str">
        <f t="shared" si="514"/>
        <v>0</v>
      </c>
      <c r="BP975" s="21" t="e">
        <f t="shared" si="515"/>
        <v>#VALUE!</v>
      </c>
      <c r="BQ975" s="20" t="e">
        <f t="shared" si="516"/>
        <v>#N/A</v>
      </c>
      <c r="BR975" s="20" t="e">
        <v>#N/A</v>
      </c>
      <c r="BS975" s="9" t="e">
        <v>#N/A</v>
      </c>
      <c r="BT975" s="2" t="e">
        <f t="shared" si="517"/>
        <v>#VALUE!</v>
      </c>
      <c r="BU975" s="2" t="e">
        <f t="shared" si="500"/>
        <v>#N/A</v>
      </c>
      <c r="BV975" s="2" t="e">
        <f t="shared" si="501"/>
        <v>#N/A</v>
      </c>
    </row>
    <row r="976" s="2" customFormat="1" ht="22.95" customHeight="1" spans="1:74">
      <c r="A976" s="9" t="str">
        <f t="shared" si="502"/>
        <v>K-236Induk</v>
      </c>
      <c r="B976" s="9" t="str">
        <f t="shared" si="503"/>
        <v>K-236jurusan 1</v>
      </c>
      <c r="C976" s="9" t="str">
        <f t="shared" si="504"/>
        <v>K-236jurusan 2</v>
      </c>
      <c r="D976" s="9" t="str">
        <f t="shared" si="505"/>
        <v>K-236jurusan 3</v>
      </c>
      <c r="E976" s="9" t="str">
        <f t="shared" si="506"/>
        <v>K-236jurusan 4</v>
      </c>
      <c r="F976" s="10" t="s">
        <v>136</v>
      </c>
      <c r="G976" s="10" t="s">
        <v>132</v>
      </c>
      <c r="H976" s="10" t="s">
        <v>1191</v>
      </c>
      <c r="I976" s="10" t="s">
        <v>12034</v>
      </c>
      <c r="J976" s="10" t="s">
        <v>12035</v>
      </c>
      <c r="K976" s="10" t="s">
        <v>7465</v>
      </c>
      <c r="L976" s="10"/>
      <c r="M976" s="10"/>
      <c r="N976" s="14">
        <f t="shared" si="507"/>
        <v>0</v>
      </c>
      <c r="O976" s="15" t="e">
        <f t="shared" si="508"/>
        <v>#VALUE!</v>
      </c>
      <c r="P976" s="15" t="e">
        <f t="shared" si="509"/>
        <v>#VALUE!</v>
      </c>
      <c r="Q976" s="17" t="e">
        <f>VLOOKUP($A976,'DATA PENGUKURAN GARDU'!$A:$BS,42,0)</f>
        <v>#N/A</v>
      </c>
      <c r="R976" s="18" t="e">
        <f t="shared" si="485"/>
        <v>#N/A</v>
      </c>
      <c r="S976" s="17" t="e">
        <f>VLOOKUP($A976,'DATA PENGUKURAN GARDU'!$A:$BS,44,0)</f>
        <v>#N/A</v>
      </c>
      <c r="T976" s="18" t="e">
        <f t="shared" si="486"/>
        <v>#N/A</v>
      </c>
      <c r="U976" s="17" t="e">
        <f>VLOOKUP($A976,'DATA PENGUKURAN GARDU'!$A:$BS,46,0)</f>
        <v>#N/A</v>
      </c>
      <c r="V976" s="18" t="e">
        <f t="shared" si="487"/>
        <v>#N/A</v>
      </c>
      <c r="W976" s="17" t="e">
        <f>VLOOKUP($A976,'DATA PENGUKURAN GARDU'!$A:$BS,48,0)</f>
        <v>#N/A</v>
      </c>
      <c r="X976" s="17" t="e">
        <f>VLOOKUP($A976,'DATA PENGUKURAN GARDU'!$A:$BS,53,0)</f>
        <v>#N/A</v>
      </c>
      <c r="Y976" s="17" t="e">
        <f>VLOOKUP($A976,'DATA PENGUKURAN GARDU'!$A:$BS,54,0)</f>
        <v>#N/A</v>
      </c>
      <c r="Z976" s="17" t="e">
        <f>VLOOKUP($A976,'DATA PENGUKURAN GARDU'!$A:$BS,55,0)</f>
        <v>#N/A</v>
      </c>
      <c r="AA976" s="20" t="e">
        <f>VLOOKUP($B976,'DATA PENGUKURAN GARDU'!$A:$BS,42,0)</f>
        <v>#N/A</v>
      </c>
      <c r="AB976" s="21" t="e">
        <f t="shared" si="488"/>
        <v>#N/A</v>
      </c>
      <c r="AC976" s="20" t="e">
        <f>VLOOKUP($B976,'DATA PENGUKURAN GARDU'!$A:$BS,44,0)</f>
        <v>#N/A</v>
      </c>
      <c r="AD976" s="21" t="e">
        <f t="shared" si="489"/>
        <v>#N/A</v>
      </c>
      <c r="AE976" s="20" t="e">
        <f>VLOOKUP($B976,'DATA PENGUKURAN GARDU'!$A:$BS,46,0)</f>
        <v>#N/A</v>
      </c>
      <c r="AF976" s="21" t="e">
        <f t="shared" si="490"/>
        <v>#N/A</v>
      </c>
      <c r="AG976" s="20" t="e">
        <f>VLOOKUP($B976,'DATA PENGUKURAN GARDU'!$A:$BS,46,0)</f>
        <v>#N/A</v>
      </c>
      <c r="AH976" s="20" t="e">
        <f>VLOOKUP($B976,'DATA PENGUKURAN GARDU'!$A:$BS,53,0)</f>
        <v>#N/A</v>
      </c>
      <c r="AI976" s="20" t="e">
        <f>VLOOKUP($B976,'DATA PENGUKURAN GARDU'!$A:$BS,54,0)</f>
        <v>#N/A</v>
      </c>
      <c r="AJ976" s="17" t="e">
        <f>VLOOKUP($C976,'DATA PENGUKURAN GARDU'!$A:$BS,42,0)</f>
        <v>#N/A</v>
      </c>
      <c r="AK976" s="23" t="e">
        <f t="shared" si="491"/>
        <v>#N/A</v>
      </c>
      <c r="AL976" s="17" t="e">
        <f>VLOOKUP($C976,'DATA PENGUKURAN GARDU'!$A:$BS,44,0)</f>
        <v>#N/A</v>
      </c>
      <c r="AM976" s="23" t="e">
        <f t="shared" si="492"/>
        <v>#N/A</v>
      </c>
      <c r="AN976" s="17" t="e">
        <f>VLOOKUP($C976,'DATA PENGUKURAN GARDU'!$A:$BS,46,0)</f>
        <v>#N/A</v>
      </c>
      <c r="AO976" s="23" t="e">
        <f t="shared" si="493"/>
        <v>#N/A</v>
      </c>
      <c r="AP976" s="17" t="e">
        <f>VLOOKUP($C976,'DATA PENGUKURAN GARDU'!$A:$BS,46,0)</f>
        <v>#N/A</v>
      </c>
      <c r="AQ976" s="17" t="e">
        <f>VLOOKUP($C976,'DATA PENGUKURAN GARDU'!$A:$BS,53,0)</f>
        <v>#N/A</v>
      </c>
      <c r="AR976" s="17" t="e">
        <f>VLOOKUP($C976,'DATA PENGUKURAN GARDU'!$A:$BS,54,0)</f>
        <v>#N/A</v>
      </c>
      <c r="AS976" s="20" t="e">
        <f>VLOOKUP($D976,'DATA PENGUKURAN GARDU'!$A:$BS,42,0)</f>
        <v>#N/A</v>
      </c>
      <c r="AT976" s="21" t="e">
        <f t="shared" si="494"/>
        <v>#N/A</v>
      </c>
      <c r="AU976" s="20" t="e">
        <f>VLOOKUP($D976,'DATA PENGUKURAN GARDU'!$A:$BS,44,0)</f>
        <v>#N/A</v>
      </c>
      <c r="AV976" s="21" t="e">
        <f t="shared" si="495"/>
        <v>#N/A</v>
      </c>
      <c r="AW976" s="20" t="e">
        <f>VLOOKUP($D976,'DATA PENGUKURAN GARDU'!$A:$BS,46,0)</f>
        <v>#N/A</v>
      </c>
      <c r="AX976" s="21" t="e">
        <f t="shared" si="496"/>
        <v>#N/A</v>
      </c>
      <c r="AY976" s="20" t="e">
        <f>VLOOKUP($D976,'DATA PENGUKURAN GARDU'!$A:$BS,46,0)</f>
        <v>#N/A</v>
      </c>
      <c r="AZ976" s="20" t="e">
        <f>VLOOKUP($D976,'DATA PENGUKURAN GARDU'!$A:$BS,53,0)</f>
        <v>#N/A</v>
      </c>
      <c r="BA976" s="20" t="e">
        <f>VLOOKUP($D976,'DATA PENGUKURAN GARDU'!$A:$BS,54,0)</f>
        <v>#N/A</v>
      </c>
      <c r="BB976" s="17" t="e">
        <f>VLOOKUP($E976,'DATA PENGUKURAN GARDU'!$A:$BS,42,0)</f>
        <v>#N/A</v>
      </c>
      <c r="BC976" s="23" t="e">
        <f t="shared" si="497"/>
        <v>#N/A</v>
      </c>
      <c r="BD976" s="17" t="e">
        <f>VLOOKUP($E976,'DATA PENGUKURAN GARDU'!$A:$BS,44,0)</f>
        <v>#N/A</v>
      </c>
      <c r="BE976" s="23" t="e">
        <f t="shared" si="498"/>
        <v>#N/A</v>
      </c>
      <c r="BF976" s="17" t="e">
        <f>VLOOKUP($E976,'DATA PENGUKURAN GARDU'!$A:$BS,46,0)</f>
        <v>#N/A</v>
      </c>
      <c r="BG976" s="23" t="e">
        <f t="shared" si="499"/>
        <v>#N/A</v>
      </c>
      <c r="BH976" s="17" t="e">
        <f>VLOOKUP($E976,'DATA PENGUKURAN GARDU'!$A:$BS,46,0)</f>
        <v>#N/A</v>
      </c>
      <c r="BI976" s="17" t="e">
        <f>VLOOKUP($E976,'DATA PENGUKURAN GARDU'!$A:$BS,53,0)</f>
        <v>#N/A</v>
      </c>
      <c r="BJ976" s="17" t="e">
        <f>VLOOKUP($E976,'DATA PENGUKURAN GARDU'!$A:$BS,54,0)</f>
        <v>#N/A</v>
      </c>
      <c r="BK976" s="20" t="e">
        <f t="shared" si="510"/>
        <v>#N/A</v>
      </c>
      <c r="BL976" s="20" t="e">
        <f t="shared" si="511"/>
        <v>#N/A</v>
      </c>
      <c r="BM976" s="20" t="e">
        <f t="shared" si="512"/>
        <v>#N/A</v>
      </c>
      <c r="BN976" s="25" t="e">
        <f t="shared" si="513"/>
        <v>#N/A</v>
      </c>
      <c r="BO976" s="26" t="str">
        <f t="shared" si="514"/>
        <v>0</v>
      </c>
      <c r="BP976" s="21" t="e">
        <f t="shared" si="515"/>
        <v>#VALUE!</v>
      </c>
      <c r="BQ976" s="20" t="e">
        <f t="shared" si="516"/>
        <v>#N/A</v>
      </c>
      <c r="BR976" s="20" t="e">
        <v>#N/A</v>
      </c>
      <c r="BS976" s="9" t="e">
        <v>#N/A</v>
      </c>
      <c r="BT976" s="2" t="e">
        <f t="shared" si="517"/>
        <v>#VALUE!</v>
      </c>
      <c r="BU976" s="2" t="e">
        <f t="shared" si="500"/>
        <v>#N/A</v>
      </c>
      <c r="BV976" s="2" t="e">
        <f t="shared" si="501"/>
        <v>#N/A</v>
      </c>
    </row>
    <row r="977" s="2" customFormat="1" ht="22.95" customHeight="1" spans="1:74">
      <c r="A977" s="9" t="str">
        <f t="shared" si="502"/>
        <v>K-188Induk</v>
      </c>
      <c r="B977" s="9" t="str">
        <f t="shared" si="503"/>
        <v>K-188jurusan 1</v>
      </c>
      <c r="C977" s="9" t="str">
        <f t="shared" si="504"/>
        <v>K-188jurusan 2</v>
      </c>
      <c r="D977" s="9" t="str">
        <f t="shared" si="505"/>
        <v>K-188jurusan 3</v>
      </c>
      <c r="E977" s="9" t="str">
        <f t="shared" si="506"/>
        <v>K-188jurusan 4</v>
      </c>
      <c r="F977" s="10" t="s">
        <v>131</v>
      </c>
      <c r="G977" s="10" t="s">
        <v>132</v>
      </c>
      <c r="H977" s="10" t="s">
        <v>1194</v>
      </c>
      <c r="I977" s="10" t="s">
        <v>12040</v>
      </c>
      <c r="J977" s="10" t="s">
        <v>12041</v>
      </c>
      <c r="K977" s="10" t="s">
        <v>7465</v>
      </c>
      <c r="L977" s="10"/>
      <c r="M977" s="10"/>
      <c r="N977" s="14">
        <f t="shared" si="507"/>
        <v>0</v>
      </c>
      <c r="O977" s="15" t="e">
        <f t="shared" si="508"/>
        <v>#VALUE!</v>
      </c>
      <c r="P977" s="15" t="e">
        <f t="shared" si="509"/>
        <v>#VALUE!</v>
      </c>
      <c r="Q977" s="17" t="e">
        <f>VLOOKUP($A977,'DATA PENGUKURAN GARDU'!$A:$BS,42,0)</f>
        <v>#N/A</v>
      </c>
      <c r="R977" s="18" t="e">
        <f t="shared" si="485"/>
        <v>#N/A</v>
      </c>
      <c r="S977" s="17" t="e">
        <f>VLOOKUP($A977,'DATA PENGUKURAN GARDU'!$A:$BS,44,0)</f>
        <v>#N/A</v>
      </c>
      <c r="T977" s="18" t="e">
        <f t="shared" si="486"/>
        <v>#N/A</v>
      </c>
      <c r="U977" s="17" t="e">
        <f>VLOOKUP($A977,'DATA PENGUKURAN GARDU'!$A:$BS,46,0)</f>
        <v>#N/A</v>
      </c>
      <c r="V977" s="18" t="e">
        <f t="shared" si="487"/>
        <v>#N/A</v>
      </c>
      <c r="W977" s="17" t="e">
        <f>VLOOKUP($A977,'DATA PENGUKURAN GARDU'!$A:$BS,48,0)</f>
        <v>#N/A</v>
      </c>
      <c r="X977" s="17" t="e">
        <f>VLOOKUP($A977,'DATA PENGUKURAN GARDU'!$A:$BS,53,0)</f>
        <v>#N/A</v>
      </c>
      <c r="Y977" s="17" t="e">
        <f>VLOOKUP($A977,'DATA PENGUKURAN GARDU'!$A:$BS,54,0)</f>
        <v>#N/A</v>
      </c>
      <c r="Z977" s="17" t="e">
        <f>VLOOKUP($A977,'DATA PENGUKURAN GARDU'!$A:$BS,55,0)</f>
        <v>#N/A</v>
      </c>
      <c r="AA977" s="20" t="e">
        <f>VLOOKUP($B977,'DATA PENGUKURAN GARDU'!$A:$BS,42,0)</f>
        <v>#N/A</v>
      </c>
      <c r="AB977" s="21" t="e">
        <f t="shared" si="488"/>
        <v>#N/A</v>
      </c>
      <c r="AC977" s="20" t="e">
        <f>VLOOKUP($B977,'DATA PENGUKURAN GARDU'!$A:$BS,44,0)</f>
        <v>#N/A</v>
      </c>
      <c r="AD977" s="21" t="e">
        <f t="shared" si="489"/>
        <v>#N/A</v>
      </c>
      <c r="AE977" s="20" t="e">
        <f>VLOOKUP($B977,'DATA PENGUKURAN GARDU'!$A:$BS,46,0)</f>
        <v>#N/A</v>
      </c>
      <c r="AF977" s="21" t="e">
        <f t="shared" si="490"/>
        <v>#N/A</v>
      </c>
      <c r="AG977" s="20" t="e">
        <f>VLOOKUP($B977,'DATA PENGUKURAN GARDU'!$A:$BS,46,0)</f>
        <v>#N/A</v>
      </c>
      <c r="AH977" s="20" t="e">
        <f>VLOOKUP($B977,'DATA PENGUKURAN GARDU'!$A:$BS,53,0)</f>
        <v>#N/A</v>
      </c>
      <c r="AI977" s="20" t="e">
        <f>VLOOKUP($B977,'DATA PENGUKURAN GARDU'!$A:$BS,54,0)</f>
        <v>#N/A</v>
      </c>
      <c r="AJ977" s="17" t="e">
        <f>VLOOKUP($C977,'DATA PENGUKURAN GARDU'!$A:$BS,42,0)</f>
        <v>#N/A</v>
      </c>
      <c r="AK977" s="23" t="e">
        <f t="shared" si="491"/>
        <v>#N/A</v>
      </c>
      <c r="AL977" s="17" t="e">
        <f>VLOOKUP($C977,'DATA PENGUKURAN GARDU'!$A:$BS,44,0)</f>
        <v>#N/A</v>
      </c>
      <c r="AM977" s="23" t="e">
        <f t="shared" si="492"/>
        <v>#N/A</v>
      </c>
      <c r="AN977" s="17" t="e">
        <f>VLOOKUP($C977,'DATA PENGUKURAN GARDU'!$A:$BS,46,0)</f>
        <v>#N/A</v>
      </c>
      <c r="AO977" s="23" t="e">
        <f t="shared" si="493"/>
        <v>#N/A</v>
      </c>
      <c r="AP977" s="17" t="e">
        <f>VLOOKUP($C977,'DATA PENGUKURAN GARDU'!$A:$BS,46,0)</f>
        <v>#N/A</v>
      </c>
      <c r="AQ977" s="17" t="e">
        <f>VLOOKUP($C977,'DATA PENGUKURAN GARDU'!$A:$BS,53,0)</f>
        <v>#N/A</v>
      </c>
      <c r="AR977" s="17" t="e">
        <f>VLOOKUP($C977,'DATA PENGUKURAN GARDU'!$A:$BS,54,0)</f>
        <v>#N/A</v>
      </c>
      <c r="AS977" s="20" t="e">
        <f>VLOOKUP($D977,'DATA PENGUKURAN GARDU'!$A:$BS,42,0)</f>
        <v>#N/A</v>
      </c>
      <c r="AT977" s="21" t="e">
        <f t="shared" si="494"/>
        <v>#N/A</v>
      </c>
      <c r="AU977" s="20" t="e">
        <f>VLOOKUP($D977,'DATA PENGUKURAN GARDU'!$A:$BS,44,0)</f>
        <v>#N/A</v>
      </c>
      <c r="AV977" s="21" t="e">
        <f t="shared" si="495"/>
        <v>#N/A</v>
      </c>
      <c r="AW977" s="20" t="e">
        <f>VLOOKUP($D977,'DATA PENGUKURAN GARDU'!$A:$BS,46,0)</f>
        <v>#N/A</v>
      </c>
      <c r="AX977" s="21" t="e">
        <f t="shared" si="496"/>
        <v>#N/A</v>
      </c>
      <c r="AY977" s="20" t="e">
        <f>VLOOKUP($D977,'DATA PENGUKURAN GARDU'!$A:$BS,46,0)</f>
        <v>#N/A</v>
      </c>
      <c r="AZ977" s="20" t="e">
        <f>VLOOKUP($D977,'DATA PENGUKURAN GARDU'!$A:$BS,53,0)</f>
        <v>#N/A</v>
      </c>
      <c r="BA977" s="20" t="e">
        <f>VLOOKUP($D977,'DATA PENGUKURAN GARDU'!$A:$BS,54,0)</f>
        <v>#N/A</v>
      </c>
      <c r="BB977" s="17" t="e">
        <f>VLOOKUP($E977,'DATA PENGUKURAN GARDU'!$A:$BS,42,0)</f>
        <v>#N/A</v>
      </c>
      <c r="BC977" s="23" t="e">
        <f t="shared" si="497"/>
        <v>#N/A</v>
      </c>
      <c r="BD977" s="17" t="e">
        <f>VLOOKUP($E977,'DATA PENGUKURAN GARDU'!$A:$BS,44,0)</f>
        <v>#N/A</v>
      </c>
      <c r="BE977" s="23" t="e">
        <f t="shared" si="498"/>
        <v>#N/A</v>
      </c>
      <c r="BF977" s="17" t="e">
        <f>VLOOKUP($E977,'DATA PENGUKURAN GARDU'!$A:$BS,46,0)</f>
        <v>#N/A</v>
      </c>
      <c r="BG977" s="23" t="e">
        <f t="shared" si="499"/>
        <v>#N/A</v>
      </c>
      <c r="BH977" s="17" t="e">
        <f>VLOOKUP($E977,'DATA PENGUKURAN GARDU'!$A:$BS,46,0)</f>
        <v>#N/A</v>
      </c>
      <c r="BI977" s="17" t="e">
        <f>VLOOKUP($E977,'DATA PENGUKURAN GARDU'!$A:$BS,53,0)</f>
        <v>#N/A</v>
      </c>
      <c r="BJ977" s="17" t="e">
        <f>VLOOKUP($E977,'DATA PENGUKURAN GARDU'!$A:$BS,54,0)</f>
        <v>#N/A</v>
      </c>
      <c r="BK977" s="20" t="e">
        <f t="shared" si="510"/>
        <v>#N/A</v>
      </c>
      <c r="BL977" s="20" t="e">
        <f t="shared" si="511"/>
        <v>#N/A</v>
      </c>
      <c r="BM977" s="20" t="e">
        <f t="shared" si="512"/>
        <v>#N/A</v>
      </c>
      <c r="BN977" s="25" t="e">
        <f t="shared" si="513"/>
        <v>#N/A</v>
      </c>
      <c r="BO977" s="26" t="str">
        <f t="shared" si="514"/>
        <v>0</v>
      </c>
      <c r="BP977" s="21" t="e">
        <f t="shared" si="515"/>
        <v>#VALUE!</v>
      </c>
      <c r="BQ977" s="20" t="e">
        <f t="shared" si="516"/>
        <v>#N/A</v>
      </c>
      <c r="BR977" s="20" t="e">
        <v>#N/A</v>
      </c>
      <c r="BS977" s="9" t="e">
        <v>#N/A</v>
      </c>
      <c r="BT977" s="2" t="e">
        <f t="shared" si="517"/>
        <v>#VALUE!</v>
      </c>
      <c r="BU977" s="2" t="e">
        <f t="shared" si="500"/>
        <v>#N/A</v>
      </c>
      <c r="BV977" s="2" t="e">
        <f t="shared" si="501"/>
        <v>#N/A</v>
      </c>
    </row>
    <row r="978" s="2" customFormat="1" ht="22.95" customHeight="1" spans="1:74">
      <c r="A978" s="9" t="str">
        <f t="shared" si="502"/>
        <v>K-189.2Induk</v>
      </c>
      <c r="B978" s="9" t="str">
        <f t="shared" si="503"/>
        <v>K-189.2jurusan 1</v>
      </c>
      <c r="C978" s="9" t="str">
        <f t="shared" si="504"/>
        <v>K-189.2jurusan 2</v>
      </c>
      <c r="D978" s="9" t="str">
        <f t="shared" si="505"/>
        <v>K-189.2jurusan 3</v>
      </c>
      <c r="E978" s="9" t="str">
        <f t="shared" si="506"/>
        <v>K-189.2jurusan 4</v>
      </c>
      <c r="F978" s="10" t="s">
        <v>1195</v>
      </c>
      <c r="G978" s="10" t="s">
        <v>132</v>
      </c>
      <c r="H978" s="10" t="s">
        <v>1196</v>
      </c>
      <c r="I978" s="10" t="s">
        <v>12042</v>
      </c>
      <c r="J978" s="10" t="s">
        <v>12043</v>
      </c>
      <c r="K978" s="10" t="s">
        <v>7465</v>
      </c>
      <c r="L978" s="10"/>
      <c r="M978" s="10"/>
      <c r="N978" s="14">
        <f t="shared" si="507"/>
        <v>0</v>
      </c>
      <c r="O978" s="15" t="e">
        <f t="shared" si="508"/>
        <v>#VALUE!</v>
      </c>
      <c r="P978" s="15" t="e">
        <f t="shared" si="509"/>
        <v>#VALUE!</v>
      </c>
      <c r="Q978" s="17" t="e">
        <f>VLOOKUP($A978,'DATA PENGUKURAN GARDU'!$A:$BS,42,0)</f>
        <v>#N/A</v>
      </c>
      <c r="R978" s="18" t="e">
        <f t="shared" ref="R978:R1041" si="518">Q978/$P978*100</f>
        <v>#N/A</v>
      </c>
      <c r="S978" s="17" t="e">
        <f>VLOOKUP($A978,'DATA PENGUKURAN GARDU'!$A:$BS,44,0)</f>
        <v>#N/A</v>
      </c>
      <c r="T978" s="18" t="e">
        <f t="shared" ref="T978:T1041" si="519">S978/$P978*100</f>
        <v>#N/A</v>
      </c>
      <c r="U978" s="17" t="e">
        <f>VLOOKUP($A978,'DATA PENGUKURAN GARDU'!$A:$BS,46,0)</f>
        <v>#N/A</v>
      </c>
      <c r="V978" s="18" t="e">
        <f t="shared" ref="V978:V1041" si="520">U978/$P978*100</f>
        <v>#N/A</v>
      </c>
      <c r="W978" s="17" t="e">
        <f>VLOOKUP($A978,'DATA PENGUKURAN GARDU'!$A:$BS,48,0)</f>
        <v>#N/A</v>
      </c>
      <c r="X978" s="17" t="e">
        <f>VLOOKUP($A978,'DATA PENGUKURAN GARDU'!$A:$BS,53,0)</f>
        <v>#N/A</v>
      </c>
      <c r="Y978" s="17" t="e">
        <f>VLOOKUP($A978,'DATA PENGUKURAN GARDU'!$A:$BS,54,0)</f>
        <v>#N/A</v>
      </c>
      <c r="Z978" s="17" t="e">
        <f>VLOOKUP($A978,'DATA PENGUKURAN GARDU'!$A:$BS,55,0)</f>
        <v>#N/A</v>
      </c>
      <c r="AA978" s="20" t="e">
        <f>VLOOKUP($B978,'DATA PENGUKURAN GARDU'!$A:$BS,42,0)</f>
        <v>#N/A</v>
      </c>
      <c r="AB978" s="21" t="e">
        <f t="shared" ref="AB978:AB1041" si="521">AA978/$P978*100</f>
        <v>#N/A</v>
      </c>
      <c r="AC978" s="20" t="e">
        <f>VLOOKUP($B978,'DATA PENGUKURAN GARDU'!$A:$BS,44,0)</f>
        <v>#N/A</v>
      </c>
      <c r="AD978" s="21" t="e">
        <f t="shared" ref="AD978:AD1041" si="522">AC978/$P978*100</f>
        <v>#N/A</v>
      </c>
      <c r="AE978" s="20" t="e">
        <f>VLOOKUP($B978,'DATA PENGUKURAN GARDU'!$A:$BS,46,0)</f>
        <v>#N/A</v>
      </c>
      <c r="AF978" s="21" t="e">
        <f t="shared" ref="AF978:AF1041" si="523">AE978/$P978*100</f>
        <v>#N/A</v>
      </c>
      <c r="AG978" s="20" t="e">
        <f>VLOOKUP($B978,'DATA PENGUKURAN GARDU'!$A:$BS,46,0)</f>
        <v>#N/A</v>
      </c>
      <c r="AH978" s="20" t="e">
        <f>VLOOKUP($B978,'DATA PENGUKURAN GARDU'!$A:$BS,53,0)</f>
        <v>#N/A</v>
      </c>
      <c r="AI978" s="20" t="e">
        <f>VLOOKUP($B978,'DATA PENGUKURAN GARDU'!$A:$BS,54,0)</f>
        <v>#N/A</v>
      </c>
      <c r="AJ978" s="17" t="e">
        <f>VLOOKUP($C978,'DATA PENGUKURAN GARDU'!$A:$BS,42,0)</f>
        <v>#N/A</v>
      </c>
      <c r="AK978" s="23" t="e">
        <f t="shared" ref="AK978:AK1041" si="524">AJ978/$P978*100</f>
        <v>#N/A</v>
      </c>
      <c r="AL978" s="17" t="e">
        <f>VLOOKUP($C978,'DATA PENGUKURAN GARDU'!$A:$BS,44,0)</f>
        <v>#N/A</v>
      </c>
      <c r="AM978" s="23" t="e">
        <f t="shared" ref="AM978:AM1041" si="525">AL978/$P978*100</f>
        <v>#N/A</v>
      </c>
      <c r="AN978" s="17" t="e">
        <f>VLOOKUP($C978,'DATA PENGUKURAN GARDU'!$A:$BS,46,0)</f>
        <v>#N/A</v>
      </c>
      <c r="AO978" s="23" t="e">
        <f t="shared" ref="AO978:AO1041" si="526">AN978/$P978*100</f>
        <v>#N/A</v>
      </c>
      <c r="AP978" s="17" t="e">
        <f>VLOOKUP($C978,'DATA PENGUKURAN GARDU'!$A:$BS,46,0)</f>
        <v>#N/A</v>
      </c>
      <c r="AQ978" s="17" t="e">
        <f>VLOOKUP($C978,'DATA PENGUKURAN GARDU'!$A:$BS,53,0)</f>
        <v>#N/A</v>
      </c>
      <c r="AR978" s="17" t="e">
        <f>VLOOKUP($C978,'DATA PENGUKURAN GARDU'!$A:$BS,54,0)</f>
        <v>#N/A</v>
      </c>
      <c r="AS978" s="20" t="e">
        <f>VLOOKUP($D978,'DATA PENGUKURAN GARDU'!$A:$BS,42,0)</f>
        <v>#N/A</v>
      </c>
      <c r="AT978" s="21" t="e">
        <f t="shared" ref="AT978:AT1041" si="527">AS978/$P978*100</f>
        <v>#N/A</v>
      </c>
      <c r="AU978" s="20" t="e">
        <f>VLOOKUP($D978,'DATA PENGUKURAN GARDU'!$A:$BS,44,0)</f>
        <v>#N/A</v>
      </c>
      <c r="AV978" s="21" t="e">
        <f t="shared" ref="AV978:AV1041" si="528">AU978/$P978*100</f>
        <v>#N/A</v>
      </c>
      <c r="AW978" s="20" t="e">
        <f>VLOOKUP($D978,'DATA PENGUKURAN GARDU'!$A:$BS,46,0)</f>
        <v>#N/A</v>
      </c>
      <c r="AX978" s="21" t="e">
        <f t="shared" ref="AX978:AX1041" si="529">AW978/$P978*100</f>
        <v>#N/A</v>
      </c>
      <c r="AY978" s="20" t="e">
        <f>VLOOKUP($D978,'DATA PENGUKURAN GARDU'!$A:$BS,46,0)</f>
        <v>#N/A</v>
      </c>
      <c r="AZ978" s="20" t="e">
        <f>VLOOKUP($D978,'DATA PENGUKURAN GARDU'!$A:$BS,53,0)</f>
        <v>#N/A</v>
      </c>
      <c r="BA978" s="20" t="e">
        <f>VLOOKUP($D978,'DATA PENGUKURAN GARDU'!$A:$BS,54,0)</f>
        <v>#N/A</v>
      </c>
      <c r="BB978" s="17" t="e">
        <f>VLOOKUP($E978,'DATA PENGUKURAN GARDU'!$A:$BS,42,0)</f>
        <v>#N/A</v>
      </c>
      <c r="BC978" s="23" t="e">
        <f t="shared" ref="BC978:BC1041" si="530">BB978/$P978*100</f>
        <v>#N/A</v>
      </c>
      <c r="BD978" s="17" t="e">
        <f>VLOOKUP($E978,'DATA PENGUKURAN GARDU'!$A:$BS,44,0)</f>
        <v>#N/A</v>
      </c>
      <c r="BE978" s="23" t="e">
        <f t="shared" ref="BE978:BE1041" si="531">BD978/$P978*100</f>
        <v>#N/A</v>
      </c>
      <c r="BF978" s="17" t="e">
        <f>VLOOKUP($E978,'DATA PENGUKURAN GARDU'!$A:$BS,46,0)</f>
        <v>#N/A</v>
      </c>
      <c r="BG978" s="23" t="e">
        <f t="shared" ref="BG978:BG1041" si="532">BF978/$P978*100</f>
        <v>#N/A</v>
      </c>
      <c r="BH978" s="17" t="e">
        <f>VLOOKUP($E978,'DATA PENGUKURAN GARDU'!$A:$BS,46,0)</f>
        <v>#N/A</v>
      </c>
      <c r="BI978" s="17" t="e">
        <f>VLOOKUP($E978,'DATA PENGUKURAN GARDU'!$A:$BS,53,0)</f>
        <v>#N/A</v>
      </c>
      <c r="BJ978" s="17" t="e">
        <f>VLOOKUP($E978,'DATA PENGUKURAN GARDU'!$A:$BS,54,0)</f>
        <v>#N/A</v>
      </c>
      <c r="BK978" s="20" t="e">
        <f t="shared" si="510"/>
        <v>#N/A</v>
      </c>
      <c r="BL978" s="20" t="e">
        <f t="shared" si="511"/>
        <v>#N/A</v>
      </c>
      <c r="BM978" s="20" t="e">
        <f t="shared" si="512"/>
        <v>#N/A</v>
      </c>
      <c r="BN978" s="25" t="e">
        <f t="shared" si="513"/>
        <v>#N/A</v>
      </c>
      <c r="BO978" s="26" t="str">
        <f t="shared" si="514"/>
        <v>0</v>
      </c>
      <c r="BP978" s="21" t="e">
        <f t="shared" si="515"/>
        <v>#VALUE!</v>
      </c>
      <c r="BQ978" s="20" t="e">
        <f t="shared" si="516"/>
        <v>#N/A</v>
      </c>
      <c r="BR978" s="20" t="e">
        <v>#N/A</v>
      </c>
      <c r="BS978" s="9" t="e">
        <v>#N/A</v>
      </c>
      <c r="BT978" s="2" t="e">
        <f t="shared" si="517"/>
        <v>#VALUE!</v>
      </c>
      <c r="BU978" s="2" t="e">
        <f t="shared" si="500"/>
        <v>#N/A</v>
      </c>
      <c r="BV978" s="2" t="e">
        <f t="shared" si="501"/>
        <v>#N/A</v>
      </c>
    </row>
    <row r="979" s="2" customFormat="1" ht="22.95" customHeight="1" spans="1:74">
      <c r="A979" s="9" t="str">
        <f t="shared" si="502"/>
        <v>L-062Induk</v>
      </c>
      <c r="B979" s="9" t="str">
        <f t="shared" si="503"/>
        <v>L-062jurusan 1</v>
      </c>
      <c r="C979" s="9" t="str">
        <f t="shared" si="504"/>
        <v>L-062jurusan 2</v>
      </c>
      <c r="D979" s="9" t="str">
        <f t="shared" si="505"/>
        <v>L-062jurusan 3</v>
      </c>
      <c r="E979" s="9" t="str">
        <f t="shared" si="506"/>
        <v>L-062jurusan 4</v>
      </c>
      <c r="F979" s="10" t="s">
        <v>493</v>
      </c>
      <c r="G979" s="10" t="s">
        <v>22</v>
      </c>
      <c r="H979" s="10" t="s">
        <v>1197</v>
      </c>
      <c r="I979" s="10" t="s">
        <v>12044</v>
      </c>
      <c r="J979" s="10" t="s">
        <v>12045</v>
      </c>
      <c r="K979" s="10" t="s">
        <v>7465</v>
      </c>
      <c r="L979" s="10"/>
      <c r="M979" s="10"/>
      <c r="N979" s="14">
        <f t="shared" si="507"/>
        <v>0</v>
      </c>
      <c r="O979" s="15" t="e">
        <f t="shared" si="508"/>
        <v>#VALUE!</v>
      </c>
      <c r="P979" s="15" t="e">
        <f t="shared" si="509"/>
        <v>#VALUE!</v>
      </c>
      <c r="Q979" s="17" t="e">
        <f>VLOOKUP($A979,'DATA PENGUKURAN GARDU'!$A:$BS,42,0)</f>
        <v>#N/A</v>
      </c>
      <c r="R979" s="18" t="e">
        <f t="shared" si="518"/>
        <v>#N/A</v>
      </c>
      <c r="S979" s="17" t="e">
        <f>VLOOKUP($A979,'DATA PENGUKURAN GARDU'!$A:$BS,44,0)</f>
        <v>#N/A</v>
      </c>
      <c r="T979" s="18" t="e">
        <f t="shared" si="519"/>
        <v>#N/A</v>
      </c>
      <c r="U979" s="17" t="e">
        <f>VLOOKUP($A979,'DATA PENGUKURAN GARDU'!$A:$BS,46,0)</f>
        <v>#N/A</v>
      </c>
      <c r="V979" s="18" t="e">
        <f t="shared" si="520"/>
        <v>#N/A</v>
      </c>
      <c r="W979" s="17" t="e">
        <f>VLOOKUP($A979,'DATA PENGUKURAN GARDU'!$A:$BS,48,0)</f>
        <v>#N/A</v>
      </c>
      <c r="X979" s="17" t="e">
        <f>VLOOKUP($A979,'DATA PENGUKURAN GARDU'!$A:$BS,53,0)</f>
        <v>#N/A</v>
      </c>
      <c r="Y979" s="17" t="e">
        <f>VLOOKUP($A979,'DATA PENGUKURAN GARDU'!$A:$BS,54,0)</f>
        <v>#N/A</v>
      </c>
      <c r="Z979" s="17" t="e">
        <f>VLOOKUP($A979,'DATA PENGUKURAN GARDU'!$A:$BS,55,0)</f>
        <v>#N/A</v>
      </c>
      <c r="AA979" s="20" t="e">
        <f>VLOOKUP($B979,'DATA PENGUKURAN GARDU'!$A:$BS,42,0)</f>
        <v>#N/A</v>
      </c>
      <c r="AB979" s="21" t="e">
        <f t="shared" si="521"/>
        <v>#N/A</v>
      </c>
      <c r="AC979" s="20" t="e">
        <f>VLOOKUP($B979,'DATA PENGUKURAN GARDU'!$A:$BS,44,0)</f>
        <v>#N/A</v>
      </c>
      <c r="AD979" s="21" t="e">
        <f t="shared" si="522"/>
        <v>#N/A</v>
      </c>
      <c r="AE979" s="20" t="e">
        <f>VLOOKUP($B979,'DATA PENGUKURAN GARDU'!$A:$BS,46,0)</f>
        <v>#N/A</v>
      </c>
      <c r="AF979" s="21" t="e">
        <f t="shared" si="523"/>
        <v>#N/A</v>
      </c>
      <c r="AG979" s="20" t="e">
        <f>VLOOKUP($B979,'DATA PENGUKURAN GARDU'!$A:$BS,46,0)</f>
        <v>#N/A</v>
      </c>
      <c r="AH979" s="20" t="e">
        <f>VLOOKUP($B979,'DATA PENGUKURAN GARDU'!$A:$BS,53,0)</f>
        <v>#N/A</v>
      </c>
      <c r="AI979" s="20" t="e">
        <f>VLOOKUP($B979,'DATA PENGUKURAN GARDU'!$A:$BS,54,0)</f>
        <v>#N/A</v>
      </c>
      <c r="AJ979" s="17" t="e">
        <f>VLOOKUP($C979,'DATA PENGUKURAN GARDU'!$A:$BS,42,0)</f>
        <v>#N/A</v>
      </c>
      <c r="AK979" s="23" t="e">
        <f t="shared" si="524"/>
        <v>#N/A</v>
      </c>
      <c r="AL979" s="17" t="e">
        <f>VLOOKUP($C979,'DATA PENGUKURAN GARDU'!$A:$BS,44,0)</f>
        <v>#N/A</v>
      </c>
      <c r="AM979" s="23" t="e">
        <f t="shared" si="525"/>
        <v>#N/A</v>
      </c>
      <c r="AN979" s="17" t="e">
        <f>VLOOKUP($C979,'DATA PENGUKURAN GARDU'!$A:$BS,46,0)</f>
        <v>#N/A</v>
      </c>
      <c r="AO979" s="23" t="e">
        <f t="shared" si="526"/>
        <v>#N/A</v>
      </c>
      <c r="AP979" s="17" t="e">
        <f>VLOOKUP($C979,'DATA PENGUKURAN GARDU'!$A:$BS,46,0)</f>
        <v>#N/A</v>
      </c>
      <c r="AQ979" s="17" t="e">
        <f>VLOOKUP($C979,'DATA PENGUKURAN GARDU'!$A:$BS,53,0)</f>
        <v>#N/A</v>
      </c>
      <c r="AR979" s="17" t="e">
        <f>VLOOKUP($C979,'DATA PENGUKURAN GARDU'!$A:$BS,54,0)</f>
        <v>#N/A</v>
      </c>
      <c r="AS979" s="20" t="e">
        <f>VLOOKUP($D979,'DATA PENGUKURAN GARDU'!$A:$BS,42,0)</f>
        <v>#N/A</v>
      </c>
      <c r="AT979" s="21" t="e">
        <f t="shared" si="527"/>
        <v>#N/A</v>
      </c>
      <c r="AU979" s="20" t="e">
        <f>VLOOKUP($D979,'DATA PENGUKURAN GARDU'!$A:$BS,44,0)</f>
        <v>#N/A</v>
      </c>
      <c r="AV979" s="21" t="e">
        <f t="shared" si="528"/>
        <v>#N/A</v>
      </c>
      <c r="AW979" s="20" t="e">
        <f>VLOOKUP($D979,'DATA PENGUKURAN GARDU'!$A:$BS,46,0)</f>
        <v>#N/A</v>
      </c>
      <c r="AX979" s="21" t="e">
        <f t="shared" si="529"/>
        <v>#N/A</v>
      </c>
      <c r="AY979" s="20" t="e">
        <f>VLOOKUP($D979,'DATA PENGUKURAN GARDU'!$A:$BS,46,0)</f>
        <v>#N/A</v>
      </c>
      <c r="AZ979" s="20" t="e">
        <f>VLOOKUP($D979,'DATA PENGUKURAN GARDU'!$A:$BS,53,0)</f>
        <v>#N/A</v>
      </c>
      <c r="BA979" s="20" t="e">
        <f>VLOOKUP($D979,'DATA PENGUKURAN GARDU'!$A:$BS,54,0)</f>
        <v>#N/A</v>
      </c>
      <c r="BB979" s="17" t="e">
        <f>VLOOKUP($E979,'DATA PENGUKURAN GARDU'!$A:$BS,42,0)</f>
        <v>#N/A</v>
      </c>
      <c r="BC979" s="23" t="e">
        <f t="shared" si="530"/>
        <v>#N/A</v>
      </c>
      <c r="BD979" s="17" t="e">
        <f>VLOOKUP($E979,'DATA PENGUKURAN GARDU'!$A:$BS,44,0)</f>
        <v>#N/A</v>
      </c>
      <c r="BE979" s="23" t="e">
        <f t="shared" si="531"/>
        <v>#N/A</v>
      </c>
      <c r="BF979" s="17" t="e">
        <f>VLOOKUP($E979,'DATA PENGUKURAN GARDU'!$A:$BS,46,0)</f>
        <v>#N/A</v>
      </c>
      <c r="BG979" s="23" t="e">
        <f t="shared" si="532"/>
        <v>#N/A</v>
      </c>
      <c r="BH979" s="17" t="e">
        <f>VLOOKUP($E979,'DATA PENGUKURAN GARDU'!$A:$BS,46,0)</f>
        <v>#N/A</v>
      </c>
      <c r="BI979" s="17" t="e">
        <f>VLOOKUP($E979,'DATA PENGUKURAN GARDU'!$A:$BS,53,0)</f>
        <v>#N/A</v>
      </c>
      <c r="BJ979" s="17" t="e">
        <f>VLOOKUP($E979,'DATA PENGUKURAN GARDU'!$A:$BS,54,0)</f>
        <v>#N/A</v>
      </c>
      <c r="BK979" s="20" t="e">
        <f t="shared" si="510"/>
        <v>#N/A</v>
      </c>
      <c r="BL979" s="20" t="e">
        <f t="shared" si="511"/>
        <v>#N/A</v>
      </c>
      <c r="BM979" s="20" t="e">
        <f t="shared" si="512"/>
        <v>#N/A</v>
      </c>
      <c r="BN979" s="25" t="e">
        <f t="shared" si="513"/>
        <v>#N/A</v>
      </c>
      <c r="BO979" s="26" t="str">
        <f t="shared" si="514"/>
        <v>0</v>
      </c>
      <c r="BP979" s="21" t="e">
        <f t="shared" si="515"/>
        <v>#VALUE!</v>
      </c>
      <c r="BQ979" s="20" t="e">
        <f t="shared" si="516"/>
        <v>#N/A</v>
      </c>
      <c r="BR979" s="20" t="e">
        <v>#N/A</v>
      </c>
      <c r="BS979" s="9" t="e">
        <v>#N/A</v>
      </c>
      <c r="BT979" s="2" t="e">
        <f t="shared" si="517"/>
        <v>#VALUE!</v>
      </c>
      <c r="BU979" s="2" t="e">
        <f t="shared" si="500"/>
        <v>#N/A</v>
      </c>
      <c r="BV979" s="2" t="e">
        <f t="shared" si="501"/>
        <v>#N/A</v>
      </c>
    </row>
    <row r="980" s="2" customFormat="1" ht="22.95" customHeight="1" spans="1:74">
      <c r="A980" s="9" t="str">
        <f t="shared" si="502"/>
        <v>L-067Induk</v>
      </c>
      <c r="B980" s="9" t="str">
        <f t="shared" si="503"/>
        <v>L-067jurusan 1</v>
      </c>
      <c r="C980" s="9" t="str">
        <f t="shared" si="504"/>
        <v>L-067jurusan 2</v>
      </c>
      <c r="D980" s="9" t="str">
        <f t="shared" si="505"/>
        <v>L-067jurusan 3</v>
      </c>
      <c r="E980" s="9" t="str">
        <f t="shared" si="506"/>
        <v>L-067jurusan 4</v>
      </c>
      <c r="F980" s="10" t="s">
        <v>493</v>
      </c>
      <c r="G980" s="10" t="s">
        <v>22</v>
      </c>
      <c r="H980" s="10" t="s">
        <v>1198</v>
      </c>
      <c r="I980" s="10" t="s">
        <v>12046</v>
      </c>
      <c r="J980" s="10" t="s">
        <v>12047</v>
      </c>
      <c r="K980" s="10" t="s">
        <v>7465</v>
      </c>
      <c r="L980" s="10"/>
      <c r="M980" s="10"/>
      <c r="N980" s="14">
        <f t="shared" si="507"/>
        <v>0</v>
      </c>
      <c r="O980" s="15" t="e">
        <f t="shared" si="508"/>
        <v>#VALUE!</v>
      </c>
      <c r="P980" s="15" t="e">
        <f t="shared" si="509"/>
        <v>#VALUE!</v>
      </c>
      <c r="Q980" s="17" t="e">
        <f>VLOOKUP($A980,'DATA PENGUKURAN GARDU'!$A:$BS,42,0)</f>
        <v>#N/A</v>
      </c>
      <c r="R980" s="18" t="e">
        <f t="shared" si="518"/>
        <v>#N/A</v>
      </c>
      <c r="S980" s="17" t="e">
        <f>VLOOKUP($A980,'DATA PENGUKURAN GARDU'!$A:$BS,44,0)</f>
        <v>#N/A</v>
      </c>
      <c r="T980" s="18" t="e">
        <f t="shared" si="519"/>
        <v>#N/A</v>
      </c>
      <c r="U980" s="17" t="e">
        <f>VLOOKUP($A980,'DATA PENGUKURAN GARDU'!$A:$BS,46,0)</f>
        <v>#N/A</v>
      </c>
      <c r="V980" s="18" t="e">
        <f t="shared" si="520"/>
        <v>#N/A</v>
      </c>
      <c r="W980" s="17" t="e">
        <f>VLOOKUP($A980,'DATA PENGUKURAN GARDU'!$A:$BS,48,0)</f>
        <v>#N/A</v>
      </c>
      <c r="X980" s="17" t="e">
        <f>VLOOKUP($A980,'DATA PENGUKURAN GARDU'!$A:$BS,53,0)</f>
        <v>#N/A</v>
      </c>
      <c r="Y980" s="17" t="e">
        <f>VLOOKUP($A980,'DATA PENGUKURAN GARDU'!$A:$BS,54,0)</f>
        <v>#N/A</v>
      </c>
      <c r="Z980" s="17" t="e">
        <f>VLOOKUP($A980,'DATA PENGUKURAN GARDU'!$A:$BS,55,0)</f>
        <v>#N/A</v>
      </c>
      <c r="AA980" s="20" t="e">
        <f>VLOOKUP($B980,'DATA PENGUKURAN GARDU'!$A:$BS,42,0)</f>
        <v>#N/A</v>
      </c>
      <c r="AB980" s="21" t="e">
        <f t="shared" si="521"/>
        <v>#N/A</v>
      </c>
      <c r="AC980" s="20" t="e">
        <f>VLOOKUP($B980,'DATA PENGUKURAN GARDU'!$A:$BS,44,0)</f>
        <v>#N/A</v>
      </c>
      <c r="AD980" s="21" t="e">
        <f t="shared" si="522"/>
        <v>#N/A</v>
      </c>
      <c r="AE980" s="20" t="e">
        <f>VLOOKUP($B980,'DATA PENGUKURAN GARDU'!$A:$BS,46,0)</f>
        <v>#N/A</v>
      </c>
      <c r="AF980" s="21" t="e">
        <f t="shared" si="523"/>
        <v>#N/A</v>
      </c>
      <c r="AG980" s="20" t="e">
        <f>VLOOKUP($B980,'DATA PENGUKURAN GARDU'!$A:$BS,46,0)</f>
        <v>#N/A</v>
      </c>
      <c r="AH980" s="20" t="e">
        <f>VLOOKUP($B980,'DATA PENGUKURAN GARDU'!$A:$BS,53,0)</f>
        <v>#N/A</v>
      </c>
      <c r="AI980" s="20" t="e">
        <f>VLOOKUP($B980,'DATA PENGUKURAN GARDU'!$A:$BS,54,0)</f>
        <v>#N/A</v>
      </c>
      <c r="AJ980" s="17" t="e">
        <f>VLOOKUP($C980,'DATA PENGUKURAN GARDU'!$A:$BS,42,0)</f>
        <v>#N/A</v>
      </c>
      <c r="AK980" s="23" t="e">
        <f t="shared" si="524"/>
        <v>#N/A</v>
      </c>
      <c r="AL980" s="17" t="e">
        <f>VLOOKUP($C980,'DATA PENGUKURAN GARDU'!$A:$BS,44,0)</f>
        <v>#N/A</v>
      </c>
      <c r="AM980" s="23" t="e">
        <f t="shared" si="525"/>
        <v>#N/A</v>
      </c>
      <c r="AN980" s="17" t="e">
        <f>VLOOKUP($C980,'DATA PENGUKURAN GARDU'!$A:$BS,46,0)</f>
        <v>#N/A</v>
      </c>
      <c r="AO980" s="23" t="e">
        <f t="shared" si="526"/>
        <v>#N/A</v>
      </c>
      <c r="AP980" s="17" t="e">
        <f>VLOOKUP($C980,'DATA PENGUKURAN GARDU'!$A:$BS,46,0)</f>
        <v>#N/A</v>
      </c>
      <c r="AQ980" s="17" t="e">
        <f>VLOOKUP($C980,'DATA PENGUKURAN GARDU'!$A:$BS,53,0)</f>
        <v>#N/A</v>
      </c>
      <c r="AR980" s="17" t="e">
        <f>VLOOKUP($C980,'DATA PENGUKURAN GARDU'!$A:$BS,54,0)</f>
        <v>#N/A</v>
      </c>
      <c r="AS980" s="20" t="e">
        <f>VLOOKUP($D980,'DATA PENGUKURAN GARDU'!$A:$BS,42,0)</f>
        <v>#N/A</v>
      </c>
      <c r="AT980" s="21" t="e">
        <f t="shared" si="527"/>
        <v>#N/A</v>
      </c>
      <c r="AU980" s="20" t="e">
        <f>VLOOKUP($D980,'DATA PENGUKURAN GARDU'!$A:$BS,44,0)</f>
        <v>#N/A</v>
      </c>
      <c r="AV980" s="21" t="e">
        <f t="shared" si="528"/>
        <v>#N/A</v>
      </c>
      <c r="AW980" s="20" t="e">
        <f>VLOOKUP($D980,'DATA PENGUKURAN GARDU'!$A:$BS,46,0)</f>
        <v>#N/A</v>
      </c>
      <c r="AX980" s="21" t="e">
        <f t="shared" si="529"/>
        <v>#N/A</v>
      </c>
      <c r="AY980" s="20" t="e">
        <f>VLOOKUP($D980,'DATA PENGUKURAN GARDU'!$A:$BS,46,0)</f>
        <v>#N/A</v>
      </c>
      <c r="AZ980" s="20" t="e">
        <f>VLOOKUP($D980,'DATA PENGUKURAN GARDU'!$A:$BS,53,0)</f>
        <v>#N/A</v>
      </c>
      <c r="BA980" s="20" t="e">
        <f>VLOOKUP($D980,'DATA PENGUKURAN GARDU'!$A:$BS,54,0)</f>
        <v>#N/A</v>
      </c>
      <c r="BB980" s="17" t="e">
        <f>VLOOKUP($E980,'DATA PENGUKURAN GARDU'!$A:$BS,42,0)</f>
        <v>#N/A</v>
      </c>
      <c r="BC980" s="23" t="e">
        <f t="shared" si="530"/>
        <v>#N/A</v>
      </c>
      <c r="BD980" s="17" t="e">
        <f>VLOOKUP($E980,'DATA PENGUKURAN GARDU'!$A:$BS,44,0)</f>
        <v>#N/A</v>
      </c>
      <c r="BE980" s="23" t="e">
        <f t="shared" si="531"/>
        <v>#N/A</v>
      </c>
      <c r="BF980" s="17" t="e">
        <f>VLOOKUP($E980,'DATA PENGUKURAN GARDU'!$A:$BS,46,0)</f>
        <v>#N/A</v>
      </c>
      <c r="BG980" s="23" t="e">
        <f t="shared" si="532"/>
        <v>#N/A</v>
      </c>
      <c r="BH980" s="17" t="e">
        <f>VLOOKUP($E980,'DATA PENGUKURAN GARDU'!$A:$BS,46,0)</f>
        <v>#N/A</v>
      </c>
      <c r="BI980" s="17" t="e">
        <f>VLOOKUP($E980,'DATA PENGUKURAN GARDU'!$A:$BS,53,0)</f>
        <v>#N/A</v>
      </c>
      <c r="BJ980" s="17" t="e">
        <f>VLOOKUP($E980,'DATA PENGUKURAN GARDU'!$A:$BS,54,0)</f>
        <v>#N/A</v>
      </c>
      <c r="BK980" s="20" t="e">
        <f t="shared" si="510"/>
        <v>#N/A</v>
      </c>
      <c r="BL980" s="20" t="e">
        <f t="shared" si="511"/>
        <v>#N/A</v>
      </c>
      <c r="BM980" s="20" t="e">
        <f t="shared" si="512"/>
        <v>#N/A</v>
      </c>
      <c r="BN980" s="25" t="e">
        <f t="shared" si="513"/>
        <v>#N/A</v>
      </c>
      <c r="BO980" s="26" t="str">
        <f t="shared" si="514"/>
        <v>0</v>
      </c>
      <c r="BP980" s="21" t="e">
        <f t="shared" si="515"/>
        <v>#VALUE!</v>
      </c>
      <c r="BQ980" s="20" t="e">
        <f t="shared" si="516"/>
        <v>#N/A</v>
      </c>
      <c r="BR980" s="20" t="e">
        <v>#N/A</v>
      </c>
      <c r="BS980" s="9" t="e">
        <v>#N/A</v>
      </c>
      <c r="BT980" s="2" t="e">
        <f t="shared" si="517"/>
        <v>#VALUE!</v>
      </c>
      <c r="BU980" s="2" t="e">
        <f t="shared" si="500"/>
        <v>#N/A</v>
      </c>
      <c r="BV980" s="2" t="e">
        <f t="shared" si="501"/>
        <v>#N/A</v>
      </c>
    </row>
    <row r="981" s="2" customFormat="1" ht="22.95" customHeight="1" spans="1:74">
      <c r="A981" s="9" t="str">
        <f t="shared" si="502"/>
        <v>L-069Induk</v>
      </c>
      <c r="B981" s="9" t="str">
        <f t="shared" si="503"/>
        <v>L-069jurusan 1</v>
      </c>
      <c r="C981" s="9" t="str">
        <f t="shared" si="504"/>
        <v>L-069jurusan 2</v>
      </c>
      <c r="D981" s="9" t="str">
        <f t="shared" si="505"/>
        <v>L-069jurusan 3</v>
      </c>
      <c r="E981" s="9" t="str">
        <f t="shared" si="506"/>
        <v>L-069jurusan 4</v>
      </c>
      <c r="F981" s="10" t="s">
        <v>493</v>
      </c>
      <c r="G981" s="10" t="s">
        <v>22</v>
      </c>
      <c r="H981" s="10" t="s">
        <v>1199</v>
      </c>
      <c r="I981" s="10" t="s">
        <v>12048</v>
      </c>
      <c r="J981" s="10" t="s">
        <v>12049</v>
      </c>
      <c r="K981" s="10" t="s">
        <v>7465</v>
      </c>
      <c r="L981" s="10"/>
      <c r="M981" s="10"/>
      <c r="N981" s="14">
        <f t="shared" si="507"/>
        <v>0</v>
      </c>
      <c r="O981" s="15" t="e">
        <f t="shared" si="508"/>
        <v>#VALUE!</v>
      </c>
      <c r="P981" s="15" t="e">
        <f t="shared" si="509"/>
        <v>#VALUE!</v>
      </c>
      <c r="Q981" s="17" t="e">
        <f>VLOOKUP($A981,'DATA PENGUKURAN GARDU'!$A:$BS,42,0)</f>
        <v>#N/A</v>
      </c>
      <c r="R981" s="18" t="e">
        <f t="shared" si="518"/>
        <v>#N/A</v>
      </c>
      <c r="S981" s="17" t="e">
        <f>VLOOKUP($A981,'DATA PENGUKURAN GARDU'!$A:$BS,44,0)</f>
        <v>#N/A</v>
      </c>
      <c r="T981" s="18" t="e">
        <f t="shared" si="519"/>
        <v>#N/A</v>
      </c>
      <c r="U981" s="17" t="e">
        <f>VLOOKUP($A981,'DATA PENGUKURAN GARDU'!$A:$BS,46,0)</f>
        <v>#N/A</v>
      </c>
      <c r="V981" s="18" t="e">
        <f t="shared" si="520"/>
        <v>#N/A</v>
      </c>
      <c r="W981" s="17" t="e">
        <f>VLOOKUP($A981,'DATA PENGUKURAN GARDU'!$A:$BS,48,0)</f>
        <v>#N/A</v>
      </c>
      <c r="X981" s="17" t="e">
        <f>VLOOKUP($A981,'DATA PENGUKURAN GARDU'!$A:$BS,53,0)</f>
        <v>#N/A</v>
      </c>
      <c r="Y981" s="17" t="e">
        <f>VLOOKUP($A981,'DATA PENGUKURAN GARDU'!$A:$BS,54,0)</f>
        <v>#N/A</v>
      </c>
      <c r="Z981" s="17" t="e">
        <f>VLOOKUP($A981,'DATA PENGUKURAN GARDU'!$A:$BS,55,0)</f>
        <v>#N/A</v>
      </c>
      <c r="AA981" s="20" t="e">
        <f>VLOOKUP($B981,'DATA PENGUKURAN GARDU'!$A:$BS,42,0)</f>
        <v>#N/A</v>
      </c>
      <c r="AB981" s="21" t="e">
        <f t="shared" si="521"/>
        <v>#N/A</v>
      </c>
      <c r="AC981" s="20" t="e">
        <f>VLOOKUP($B981,'DATA PENGUKURAN GARDU'!$A:$BS,44,0)</f>
        <v>#N/A</v>
      </c>
      <c r="AD981" s="21" t="e">
        <f t="shared" si="522"/>
        <v>#N/A</v>
      </c>
      <c r="AE981" s="20" t="e">
        <f>VLOOKUP($B981,'DATA PENGUKURAN GARDU'!$A:$BS,46,0)</f>
        <v>#N/A</v>
      </c>
      <c r="AF981" s="21" t="e">
        <f t="shared" si="523"/>
        <v>#N/A</v>
      </c>
      <c r="AG981" s="20" t="e">
        <f>VLOOKUP($B981,'DATA PENGUKURAN GARDU'!$A:$BS,46,0)</f>
        <v>#N/A</v>
      </c>
      <c r="AH981" s="20" t="e">
        <f>VLOOKUP($B981,'DATA PENGUKURAN GARDU'!$A:$BS,53,0)</f>
        <v>#N/A</v>
      </c>
      <c r="AI981" s="20" t="e">
        <f>VLOOKUP($B981,'DATA PENGUKURAN GARDU'!$A:$BS,54,0)</f>
        <v>#N/A</v>
      </c>
      <c r="AJ981" s="17" t="e">
        <f>VLOOKUP($C981,'DATA PENGUKURAN GARDU'!$A:$BS,42,0)</f>
        <v>#N/A</v>
      </c>
      <c r="AK981" s="23" t="e">
        <f t="shared" si="524"/>
        <v>#N/A</v>
      </c>
      <c r="AL981" s="17" t="e">
        <f>VLOOKUP($C981,'DATA PENGUKURAN GARDU'!$A:$BS,44,0)</f>
        <v>#N/A</v>
      </c>
      <c r="AM981" s="23" t="e">
        <f t="shared" si="525"/>
        <v>#N/A</v>
      </c>
      <c r="AN981" s="17" t="e">
        <f>VLOOKUP($C981,'DATA PENGUKURAN GARDU'!$A:$BS,46,0)</f>
        <v>#N/A</v>
      </c>
      <c r="AO981" s="23" t="e">
        <f t="shared" si="526"/>
        <v>#N/A</v>
      </c>
      <c r="AP981" s="17" t="e">
        <f>VLOOKUP($C981,'DATA PENGUKURAN GARDU'!$A:$BS,46,0)</f>
        <v>#N/A</v>
      </c>
      <c r="AQ981" s="17" t="e">
        <f>VLOOKUP($C981,'DATA PENGUKURAN GARDU'!$A:$BS,53,0)</f>
        <v>#N/A</v>
      </c>
      <c r="AR981" s="17" t="e">
        <f>VLOOKUP($C981,'DATA PENGUKURAN GARDU'!$A:$BS,54,0)</f>
        <v>#N/A</v>
      </c>
      <c r="AS981" s="20" t="e">
        <f>VLOOKUP($D981,'DATA PENGUKURAN GARDU'!$A:$BS,42,0)</f>
        <v>#N/A</v>
      </c>
      <c r="AT981" s="21" t="e">
        <f t="shared" si="527"/>
        <v>#N/A</v>
      </c>
      <c r="AU981" s="20" t="e">
        <f>VLOOKUP($D981,'DATA PENGUKURAN GARDU'!$A:$BS,44,0)</f>
        <v>#N/A</v>
      </c>
      <c r="AV981" s="21" t="e">
        <f t="shared" si="528"/>
        <v>#N/A</v>
      </c>
      <c r="AW981" s="20" t="e">
        <f>VLOOKUP($D981,'DATA PENGUKURAN GARDU'!$A:$BS,46,0)</f>
        <v>#N/A</v>
      </c>
      <c r="AX981" s="21" t="e">
        <f t="shared" si="529"/>
        <v>#N/A</v>
      </c>
      <c r="AY981" s="20" t="e">
        <f>VLOOKUP($D981,'DATA PENGUKURAN GARDU'!$A:$BS,46,0)</f>
        <v>#N/A</v>
      </c>
      <c r="AZ981" s="20" t="e">
        <f>VLOOKUP($D981,'DATA PENGUKURAN GARDU'!$A:$BS,53,0)</f>
        <v>#N/A</v>
      </c>
      <c r="BA981" s="20" t="e">
        <f>VLOOKUP($D981,'DATA PENGUKURAN GARDU'!$A:$BS,54,0)</f>
        <v>#N/A</v>
      </c>
      <c r="BB981" s="17" t="e">
        <f>VLOOKUP($E981,'DATA PENGUKURAN GARDU'!$A:$BS,42,0)</f>
        <v>#N/A</v>
      </c>
      <c r="BC981" s="23" t="e">
        <f t="shared" si="530"/>
        <v>#N/A</v>
      </c>
      <c r="BD981" s="17" t="e">
        <f>VLOOKUP($E981,'DATA PENGUKURAN GARDU'!$A:$BS,44,0)</f>
        <v>#N/A</v>
      </c>
      <c r="BE981" s="23" t="e">
        <f t="shared" si="531"/>
        <v>#N/A</v>
      </c>
      <c r="BF981" s="17" t="e">
        <f>VLOOKUP($E981,'DATA PENGUKURAN GARDU'!$A:$BS,46,0)</f>
        <v>#N/A</v>
      </c>
      <c r="BG981" s="23" t="e">
        <f t="shared" si="532"/>
        <v>#N/A</v>
      </c>
      <c r="BH981" s="17" t="e">
        <f>VLOOKUP($E981,'DATA PENGUKURAN GARDU'!$A:$BS,46,0)</f>
        <v>#N/A</v>
      </c>
      <c r="BI981" s="17" t="e">
        <f>VLOOKUP($E981,'DATA PENGUKURAN GARDU'!$A:$BS,53,0)</f>
        <v>#N/A</v>
      </c>
      <c r="BJ981" s="17" t="e">
        <f>VLOOKUP($E981,'DATA PENGUKURAN GARDU'!$A:$BS,54,0)</f>
        <v>#N/A</v>
      </c>
      <c r="BK981" s="20" t="e">
        <f t="shared" si="510"/>
        <v>#N/A</v>
      </c>
      <c r="BL981" s="20" t="e">
        <f t="shared" si="511"/>
        <v>#N/A</v>
      </c>
      <c r="BM981" s="20" t="e">
        <f t="shared" si="512"/>
        <v>#N/A</v>
      </c>
      <c r="BN981" s="25" t="e">
        <f t="shared" si="513"/>
        <v>#N/A</v>
      </c>
      <c r="BO981" s="26" t="str">
        <f t="shared" si="514"/>
        <v>0</v>
      </c>
      <c r="BP981" s="21" t="e">
        <f t="shared" si="515"/>
        <v>#VALUE!</v>
      </c>
      <c r="BQ981" s="20" t="e">
        <f t="shared" si="516"/>
        <v>#N/A</v>
      </c>
      <c r="BR981" s="20" t="e">
        <v>#N/A</v>
      </c>
      <c r="BS981" s="9" t="e">
        <v>#N/A</v>
      </c>
      <c r="BT981" s="2" t="e">
        <f t="shared" si="517"/>
        <v>#VALUE!</v>
      </c>
      <c r="BU981" s="2" t="e">
        <f t="shared" si="500"/>
        <v>#N/A</v>
      </c>
      <c r="BV981" s="2" t="e">
        <f t="shared" si="501"/>
        <v>#N/A</v>
      </c>
    </row>
    <row r="982" s="2" customFormat="1" ht="22.95" customHeight="1" spans="1:74">
      <c r="A982" s="9" t="str">
        <f t="shared" si="502"/>
        <v>L-073Induk</v>
      </c>
      <c r="B982" s="9" t="str">
        <f t="shared" si="503"/>
        <v>L-073jurusan 1</v>
      </c>
      <c r="C982" s="9" t="str">
        <f t="shared" si="504"/>
        <v>L-073jurusan 2</v>
      </c>
      <c r="D982" s="9" t="str">
        <f t="shared" si="505"/>
        <v>L-073jurusan 3</v>
      </c>
      <c r="E982" s="9" t="str">
        <f t="shared" si="506"/>
        <v>L-073jurusan 4</v>
      </c>
      <c r="F982" s="10" t="s">
        <v>493</v>
      </c>
      <c r="G982" s="10" t="s">
        <v>22</v>
      </c>
      <c r="H982" s="10" t="s">
        <v>1200</v>
      </c>
      <c r="I982" s="10" t="s">
        <v>12050</v>
      </c>
      <c r="J982" s="10" t="s">
        <v>12051</v>
      </c>
      <c r="K982" s="10" t="s">
        <v>7465</v>
      </c>
      <c r="L982" s="10"/>
      <c r="M982" s="10"/>
      <c r="N982" s="14">
        <f t="shared" si="507"/>
        <v>0</v>
      </c>
      <c r="O982" s="15" t="e">
        <f t="shared" si="508"/>
        <v>#VALUE!</v>
      </c>
      <c r="P982" s="15" t="e">
        <f t="shared" si="509"/>
        <v>#VALUE!</v>
      </c>
      <c r="Q982" s="17" t="e">
        <f>VLOOKUP($A982,'DATA PENGUKURAN GARDU'!$A:$BS,42,0)</f>
        <v>#N/A</v>
      </c>
      <c r="R982" s="18" t="e">
        <f t="shared" si="518"/>
        <v>#N/A</v>
      </c>
      <c r="S982" s="17" t="e">
        <f>VLOOKUP($A982,'DATA PENGUKURAN GARDU'!$A:$BS,44,0)</f>
        <v>#N/A</v>
      </c>
      <c r="T982" s="18" t="e">
        <f t="shared" si="519"/>
        <v>#N/A</v>
      </c>
      <c r="U982" s="17" t="e">
        <f>VLOOKUP($A982,'DATA PENGUKURAN GARDU'!$A:$BS,46,0)</f>
        <v>#N/A</v>
      </c>
      <c r="V982" s="18" t="e">
        <f t="shared" si="520"/>
        <v>#N/A</v>
      </c>
      <c r="W982" s="17" t="e">
        <f>VLOOKUP($A982,'DATA PENGUKURAN GARDU'!$A:$BS,48,0)</f>
        <v>#N/A</v>
      </c>
      <c r="X982" s="17" t="e">
        <f>VLOOKUP($A982,'DATA PENGUKURAN GARDU'!$A:$BS,53,0)</f>
        <v>#N/A</v>
      </c>
      <c r="Y982" s="17" t="e">
        <f>VLOOKUP($A982,'DATA PENGUKURAN GARDU'!$A:$BS,54,0)</f>
        <v>#N/A</v>
      </c>
      <c r="Z982" s="17" t="e">
        <f>VLOOKUP($A982,'DATA PENGUKURAN GARDU'!$A:$BS,55,0)</f>
        <v>#N/A</v>
      </c>
      <c r="AA982" s="20" t="e">
        <f>VLOOKUP($B982,'DATA PENGUKURAN GARDU'!$A:$BS,42,0)</f>
        <v>#N/A</v>
      </c>
      <c r="AB982" s="21" t="e">
        <f t="shared" si="521"/>
        <v>#N/A</v>
      </c>
      <c r="AC982" s="20" t="e">
        <f>VLOOKUP($B982,'DATA PENGUKURAN GARDU'!$A:$BS,44,0)</f>
        <v>#N/A</v>
      </c>
      <c r="AD982" s="21" t="e">
        <f t="shared" si="522"/>
        <v>#N/A</v>
      </c>
      <c r="AE982" s="20" t="e">
        <f>VLOOKUP($B982,'DATA PENGUKURAN GARDU'!$A:$BS,46,0)</f>
        <v>#N/A</v>
      </c>
      <c r="AF982" s="21" t="e">
        <f t="shared" si="523"/>
        <v>#N/A</v>
      </c>
      <c r="AG982" s="20" t="e">
        <f>VLOOKUP($B982,'DATA PENGUKURAN GARDU'!$A:$BS,46,0)</f>
        <v>#N/A</v>
      </c>
      <c r="AH982" s="20" t="e">
        <f>VLOOKUP($B982,'DATA PENGUKURAN GARDU'!$A:$BS,53,0)</f>
        <v>#N/A</v>
      </c>
      <c r="AI982" s="20" t="e">
        <f>VLOOKUP($B982,'DATA PENGUKURAN GARDU'!$A:$BS,54,0)</f>
        <v>#N/A</v>
      </c>
      <c r="AJ982" s="17" t="e">
        <f>VLOOKUP($C982,'DATA PENGUKURAN GARDU'!$A:$BS,42,0)</f>
        <v>#N/A</v>
      </c>
      <c r="AK982" s="23" t="e">
        <f t="shared" si="524"/>
        <v>#N/A</v>
      </c>
      <c r="AL982" s="17" t="e">
        <f>VLOOKUP($C982,'DATA PENGUKURAN GARDU'!$A:$BS,44,0)</f>
        <v>#N/A</v>
      </c>
      <c r="AM982" s="23" t="e">
        <f t="shared" si="525"/>
        <v>#N/A</v>
      </c>
      <c r="AN982" s="17" t="e">
        <f>VLOOKUP($C982,'DATA PENGUKURAN GARDU'!$A:$BS,46,0)</f>
        <v>#N/A</v>
      </c>
      <c r="AO982" s="23" t="e">
        <f t="shared" si="526"/>
        <v>#N/A</v>
      </c>
      <c r="AP982" s="17" t="e">
        <f>VLOOKUP($C982,'DATA PENGUKURAN GARDU'!$A:$BS,46,0)</f>
        <v>#N/A</v>
      </c>
      <c r="AQ982" s="17" t="e">
        <f>VLOOKUP($C982,'DATA PENGUKURAN GARDU'!$A:$BS,53,0)</f>
        <v>#N/A</v>
      </c>
      <c r="AR982" s="17" t="e">
        <f>VLOOKUP($C982,'DATA PENGUKURAN GARDU'!$A:$BS,54,0)</f>
        <v>#N/A</v>
      </c>
      <c r="AS982" s="20" t="e">
        <f>VLOOKUP($D982,'DATA PENGUKURAN GARDU'!$A:$BS,42,0)</f>
        <v>#N/A</v>
      </c>
      <c r="AT982" s="21" t="e">
        <f t="shared" si="527"/>
        <v>#N/A</v>
      </c>
      <c r="AU982" s="20" t="e">
        <f>VLOOKUP($D982,'DATA PENGUKURAN GARDU'!$A:$BS,44,0)</f>
        <v>#N/A</v>
      </c>
      <c r="AV982" s="21" t="e">
        <f t="shared" si="528"/>
        <v>#N/A</v>
      </c>
      <c r="AW982" s="20" t="e">
        <f>VLOOKUP($D982,'DATA PENGUKURAN GARDU'!$A:$BS,46,0)</f>
        <v>#N/A</v>
      </c>
      <c r="AX982" s="21" t="e">
        <f t="shared" si="529"/>
        <v>#N/A</v>
      </c>
      <c r="AY982" s="20" t="e">
        <f>VLOOKUP($D982,'DATA PENGUKURAN GARDU'!$A:$BS,46,0)</f>
        <v>#N/A</v>
      </c>
      <c r="AZ982" s="20" t="e">
        <f>VLOOKUP($D982,'DATA PENGUKURAN GARDU'!$A:$BS,53,0)</f>
        <v>#N/A</v>
      </c>
      <c r="BA982" s="20" t="e">
        <f>VLOOKUP($D982,'DATA PENGUKURAN GARDU'!$A:$BS,54,0)</f>
        <v>#N/A</v>
      </c>
      <c r="BB982" s="17" t="e">
        <f>VLOOKUP($E982,'DATA PENGUKURAN GARDU'!$A:$BS,42,0)</f>
        <v>#N/A</v>
      </c>
      <c r="BC982" s="23" t="e">
        <f t="shared" si="530"/>
        <v>#N/A</v>
      </c>
      <c r="BD982" s="17" t="e">
        <f>VLOOKUP($E982,'DATA PENGUKURAN GARDU'!$A:$BS,44,0)</f>
        <v>#N/A</v>
      </c>
      <c r="BE982" s="23" t="e">
        <f t="shared" si="531"/>
        <v>#N/A</v>
      </c>
      <c r="BF982" s="17" t="e">
        <f>VLOOKUP($E982,'DATA PENGUKURAN GARDU'!$A:$BS,46,0)</f>
        <v>#N/A</v>
      </c>
      <c r="BG982" s="23" t="e">
        <f t="shared" si="532"/>
        <v>#N/A</v>
      </c>
      <c r="BH982" s="17" t="e">
        <f>VLOOKUP($E982,'DATA PENGUKURAN GARDU'!$A:$BS,46,0)</f>
        <v>#N/A</v>
      </c>
      <c r="BI982" s="17" t="e">
        <f>VLOOKUP($E982,'DATA PENGUKURAN GARDU'!$A:$BS,53,0)</f>
        <v>#N/A</v>
      </c>
      <c r="BJ982" s="17" t="e">
        <f>VLOOKUP($E982,'DATA PENGUKURAN GARDU'!$A:$BS,54,0)</f>
        <v>#N/A</v>
      </c>
      <c r="BK982" s="20" t="e">
        <f t="shared" si="510"/>
        <v>#N/A</v>
      </c>
      <c r="BL982" s="20" t="e">
        <f t="shared" si="511"/>
        <v>#N/A</v>
      </c>
      <c r="BM982" s="20" t="e">
        <f t="shared" si="512"/>
        <v>#N/A</v>
      </c>
      <c r="BN982" s="25" t="e">
        <f t="shared" si="513"/>
        <v>#N/A</v>
      </c>
      <c r="BO982" s="26" t="str">
        <f t="shared" si="514"/>
        <v>0</v>
      </c>
      <c r="BP982" s="21" t="e">
        <f t="shared" si="515"/>
        <v>#VALUE!</v>
      </c>
      <c r="BQ982" s="20" t="e">
        <f t="shared" si="516"/>
        <v>#N/A</v>
      </c>
      <c r="BR982" s="20" t="e">
        <v>#N/A</v>
      </c>
      <c r="BS982" s="9" t="e">
        <v>#N/A</v>
      </c>
      <c r="BT982" s="2" t="e">
        <f t="shared" si="517"/>
        <v>#VALUE!</v>
      </c>
      <c r="BU982" s="2" t="e">
        <f t="shared" si="500"/>
        <v>#N/A</v>
      </c>
      <c r="BV982" s="2" t="e">
        <f t="shared" si="501"/>
        <v>#N/A</v>
      </c>
    </row>
    <row r="983" s="2" customFormat="1" ht="22.95" customHeight="1" spans="1:74">
      <c r="A983" s="9" t="str">
        <f t="shared" si="502"/>
        <v>L-076Induk</v>
      </c>
      <c r="B983" s="9" t="str">
        <f t="shared" si="503"/>
        <v>L-076jurusan 1</v>
      </c>
      <c r="C983" s="9" t="str">
        <f t="shared" si="504"/>
        <v>L-076jurusan 2</v>
      </c>
      <c r="D983" s="9" t="str">
        <f t="shared" si="505"/>
        <v>L-076jurusan 3</v>
      </c>
      <c r="E983" s="9" t="str">
        <f t="shared" si="506"/>
        <v>L-076jurusan 4</v>
      </c>
      <c r="F983" s="10" t="s">
        <v>493</v>
      </c>
      <c r="G983" s="10" t="s">
        <v>22</v>
      </c>
      <c r="H983" s="10" t="s">
        <v>1201</v>
      </c>
      <c r="I983" s="10" t="s">
        <v>12052</v>
      </c>
      <c r="J983" s="10" t="s">
        <v>12053</v>
      </c>
      <c r="K983" s="10" t="s">
        <v>7465</v>
      </c>
      <c r="L983" s="10"/>
      <c r="M983" s="10"/>
      <c r="N983" s="14">
        <f t="shared" si="507"/>
        <v>0</v>
      </c>
      <c r="O983" s="15" t="e">
        <f t="shared" si="508"/>
        <v>#VALUE!</v>
      </c>
      <c r="P983" s="15" t="e">
        <f t="shared" si="509"/>
        <v>#VALUE!</v>
      </c>
      <c r="Q983" s="17" t="e">
        <f>VLOOKUP($A983,'DATA PENGUKURAN GARDU'!$A:$BS,42,0)</f>
        <v>#N/A</v>
      </c>
      <c r="R983" s="18" t="e">
        <f t="shared" si="518"/>
        <v>#N/A</v>
      </c>
      <c r="S983" s="17" t="e">
        <f>VLOOKUP($A983,'DATA PENGUKURAN GARDU'!$A:$BS,44,0)</f>
        <v>#N/A</v>
      </c>
      <c r="T983" s="18" t="e">
        <f t="shared" si="519"/>
        <v>#N/A</v>
      </c>
      <c r="U983" s="17" t="e">
        <f>VLOOKUP($A983,'DATA PENGUKURAN GARDU'!$A:$BS,46,0)</f>
        <v>#N/A</v>
      </c>
      <c r="V983" s="18" t="e">
        <f t="shared" si="520"/>
        <v>#N/A</v>
      </c>
      <c r="W983" s="17" t="e">
        <f>VLOOKUP($A983,'DATA PENGUKURAN GARDU'!$A:$BS,48,0)</f>
        <v>#N/A</v>
      </c>
      <c r="X983" s="17" t="e">
        <f>VLOOKUP($A983,'DATA PENGUKURAN GARDU'!$A:$BS,53,0)</f>
        <v>#N/A</v>
      </c>
      <c r="Y983" s="17" t="e">
        <f>VLOOKUP($A983,'DATA PENGUKURAN GARDU'!$A:$BS,54,0)</f>
        <v>#N/A</v>
      </c>
      <c r="Z983" s="17" t="e">
        <f>VLOOKUP($A983,'DATA PENGUKURAN GARDU'!$A:$BS,55,0)</f>
        <v>#N/A</v>
      </c>
      <c r="AA983" s="20" t="e">
        <f>VLOOKUP($B983,'DATA PENGUKURAN GARDU'!$A:$BS,42,0)</f>
        <v>#N/A</v>
      </c>
      <c r="AB983" s="21" t="e">
        <f t="shared" si="521"/>
        <v>#N/A</v>
      </c>
      <c r="AC983" s="20" t="e">
        <f>VLOOKUP($B983,'DATA PENGUKURAN GARDU'!$A:$BS,44,0)</f>
        <v>#N/A</v>
      </c>
      <c r="AD983" s="21" t="e">
        <f t="shared" si="522"/>
        <v>#N/A</v>
      </c>
      <c r="AE983" s="20" t="e">
        <f>VLOOKUP($B983,'DATA PENGUKURAN GARDU'!$A:$BS,46,0)</f>
        <v>#N/A</v>
      </c>
      <c r="AF983" s="21" t="e">
        <f t="shared" si="523"/>
        <v>#N/A</v>
      </c>
      <c r="AG983" s="20" t="e">
        <f>VLOOKUP($B983,'DATA PENGUKURAN GARDU'!$A:$BS,46,0)</f>
        <v>#N/A</v>
      </c>
      <c r="AH983" s="20" t="e">
        <f>VLOOKUP($B983,'DATA PENGUKURAN GARDU'!$A:$BS,53,0)</f>
        <v>#N/A</v>
      </c>
      <c r="AI983" s="20" t="e">
        <f>VLOOKUP($B983,'DATA PENGUKURAN GARDU'!$A:$BS,54,0)</f>
        <v>#N/A</v>
      </c>
      <c r="AJ983" s="17" t="e">
        <f>VLOOKUP($C983,'DATA PENGUKURAN GARDU'!$A:$BS,42,0)</f>
        <v>#N/A</v>
      </c>
      <c r="AK983" s="23" t="e">
        <f t="shared" si="524"/>
        <v>#N/A</v>
      </c>
      <c r="AL983" s="17" t="e">
        <f>VLOOKUP($C983,'DATA PENGUKURAN GARDU'!$A:$BS,44,0)</f>
        <v>#N/A</v>
      </c>
      <c r="AM983" s="23" t="e">
        <f t="shared" si="525"/>
        <v>#N/A</v>
      </c>
      <c r="AN983" s="17" t="e">
        <f>VLOOKUP($C983,'DATA PENGUKURAN GARDU'!$A:$BS,46,0)</f>
        <v>#N/A</v>
      </c>
      <c r="AO983" s="23" t="e">
        <f t="shared" si="526"/>
        <v>#N/A</v>
      </c>
      <c r="AP983" s="17" t="e">
        <f>VLOOKUP($C983,'DATA PENGUKURAN GARDU'!$A:$BS,46,0)</f>
        <v>#N/A</v>
      </c>
      <c r="AQ983" s="17" t="e">
        <f>VLOOKUP($C983,'DATA PENGUKURAN GARDU'!$A:$BS,53,0)</f>
        <v>#N/A</v>
      </c>
      <c r="AR983" s="17" t="e">
        <f>VLOOKUP($C983,'DATA PENGUKURAN GARDU'!$A:$BS,54,0)</f>
        <v>#N/A</v>
      </c>
      <c r="AS983" s="20" t="e">
        <f>VLOOKUP($D983,'DATA PENGUKURAN GARDU'!$A:$BS,42,0)</f>
        <v>#N/A</v>
      </c>
      <c r="AT983" s="21" t="e">
        <f t="shared" si="527"/>
        <v>#N/A</v>
      </c>
      <c r="AU983" s="20" t="e">
        <f>VLOOKUP($D983,'DATA PENGUKURAN GARDU'!$A:$BS,44,0)</f>
        <v>#N/A</v>
      </c>
      <c r="AV983" s="21" t="e">
        <f t="shared" si="528"/>
        <v>#N/A</v>
      </c>
      <c r="AW983" s="20" t="e">
        <f>VLOOKUP($D983,'DATA PENGUKURAN GARDU'!$A:$BS,46,0)</f>
        <v>#N/A</v>
      </c>
      <c r="AX983" s="21" t="e">
        <f t="shared" si="529"/>
        <v>#N/A</v>
      </c>
      <c r="AY983" s="20" t="e">
        <f>VLOOKUP($D983,'DATA PENGUKURAN GARDU'!$A:$BS,46,0)</f>
        <v>#N/A</v>
      </c>
      <c r="AZ983" s="20" t="e">
        <f>VLOOKUP($D983,'DATA PENGUKURAN GARDU'!$A:$BS,53,0)</f>
        <v>#N/A</v>
      </c>
      <c r="BA983" s="20" t="e">
        <f>VLOOKUP($D983,'DATA PENGUKURAN GARDU'!$A:$BS,54,0)</f>
        <v>#N/A</v>
      </c>
      <c r="BB983" s="17" t="e">
        <f>VLOOKUP($E983,'DATA PENGUKURAN GARDU'!$A:$BS,42,0)</f>
        <v>#N/A</v>
      </c>
      <c r="BC983" s="23" t="e">
        <f t="shared" si="530"/>
        <v>#N/A</v>
      </c>
      <c r="BD983" s="17" t="e">
        <f>VLOOKUP($E983,'DATA PENGUKURAN GARDU'!$A:$BS,44,0)</f>
        <v>#N/A</v>
      </c>
      <c r="BE983" s="23" t="e">
        <f t="shared" si="531"/>
        <v>#N/A</v>
      </c>
      <c r="BF983" s="17" t="e">
        <f>VLOOKUP($E983,'DATA PENGUKURAN GARDU'!$A:$BS,46,0)</f>
        <v>#N/A</v>
      </c>
      <c r="BG983" s="23" t="e">
        <f t="shared" si="532"/>
        <v>#N/A</v>
      </c>
      <c r="BH983" s="17" t="e">
        <f>VLOOKUP($E983,'DATA PENGUKURAN GARDU'!$A:$BS,46,0)</f>
        <v>#N/A</v>
      </c>
      <c r="BI983" s="17" t="e">
        <f>VLOOKUP($E983,'DATA PENGUKURAN GARDU'!$A:$BS,53,0)</f>
        <v>#N/A</v>
      </c>
      <c r="BJ983" s="17" t="e">
        <f>VLOOKUP($E983,'DATA PENGUKURAN GARDU'!$A:$BS,54,0)</f>
        <v>#N/A</v>
      </c>
      <c r="BK983" s="20" t="e">
        <f t="shared" si="510"/>
        <v>#N/A</v>
      </c>
      <c r="BL983" s="20" t="e">
        <f t="shared" si="511"/>
        <v>#N/A</v>
      </c>
      <c r="BM983" s="20" t="e">
        <f t="shared" si="512"/>
        <v>#N/A</v>
      </c>
      <c r="BN983" s="25" t="e">
        <f t="shared" si="513"/>
        <v>#N/A</v>
      </c>
      <c r="BO983" s="26" t="str">
        <f t="shared" si="514"/>
        <v>0</v>
      </c>
      <c r="BP983" s="21" t="e">
        <f t="shared" si="515"/>
        <v>#VALUE!</v>
      </c>
      <c r="BQ983" s="20" t="e">
        <f t="shared" si="516"/>
        <v>#N/A</v>
      </c>
      <c r="BR983" s="20" t="e">
        <v>#N/A</v>
      </c>
      <c r="BS983" s="9" t="e">
        <v>#N/A</v>
      </c>
      <c r="BT983" s="2" t="e">
        <f t="shared" si="517"/>
        <v>#VALUE!</v>
      </c>
      <c r="BU983" s="2" t="e">
        <f t="shared" si="500"/>
        <v>#N/A</v>
      </c>
      <c r="BV983" s="2" t="e">
        <f t="shared" si="501"/>
        <v>#N/A</v>
      </c>
    </row>
    <row r="984" s="2" customFormat="1" ht="22.95" customHeight="1" spans="1:74">
      <c r="A984" s="9" t="str">
        <f t="shared" si="502"/>
        <v>BB 005Induk</v>
      </c>
      <c r="B984" s="9" t="str">
        <f t="shared" si="503"/>
        <v>BB 005jurusan 1</v>
      </c>
      <c r="C984" s="9" t="str">
        <f t="shared" si="504"/>
        <v>BB 005jurusan 2</v>
      </c>
      <c r="D984" s="9" t="str">
        <f t="shared" si="505"/>
        <v>BB 005jurusan 3</v>
      </c>
      <c r="E984" s="9" t="str">
        <f t="shared" si="506"/>
        <v>BB 005jurusan 4</v>
      </c>
      <c r="F984" s="10" t="s">
        <v>427</v>
      </c>
      <c r="G984" s="10" t="s">
        <v>131</v>
      </c>
      <c r="H984" s="10" t="s">
        <v>1202</v>
      </c>
      <c r="I984" s="10" t="s">
        <v>12054</v>
      </c>
      <c r="J984" s="10" t="s">
        <v>12055</v>
      </c>
      <c r="K984" s="10" t="s">
        <v>7465</v>
      </c>
      <c r="L984" s="10"/>
      <c r="M984" s="10"/>
      <c r="N984" s="14">
        <f t="shared" si="507"/>
        <v>0</v>
      </c>
      <c r="O984" s="15" t="e">
        <f t="shared" si="508"/>
        <v>#VALUE!</v>
      </c>
      <c r="P984" s="15" t="e">
        <f t="shared" si="509"/>
        <v>#VALUE!</v>
      </c>
      <c r="Q984" s="17" t="e">
        <f>VLOOKUP($A984,'DATA PENGUKURAN GARDU'!$A:$BS,42,0)</f>
        <v>#N/A</v>
      </c>
      <c r="R984" s="18" t="e">
        <f t="shared" si="518"/>
        <v>#N/A</v>
      </c>
      <c r="S984" s="17" t="e">
        <f>VLOOKUP($A984,'DATA PENGUKURAN GARDU'!$A:$BS,44,0)</f>
        <v>#N/A</v>
      </c>
      <c r="T984" s="18" t="e">
        <f t="shared" si="519"/>
        <v>#N/A</v>
      </c>
      <c r="U984" s="17" t="e">
        <f>VLOOKUP($A984,'DATA PENGUKURAN GARDU'!$A:$BS,46,0)</f>
        <v>#N/A</v>
      </c>
      <c r="V984" s="18" t="e">
        <f t="shared" si="520"/>
        <v>#N/A</v>
      </c>
      <c r="W984" s="17" t="e">
        <f>VLOOKUP($A984,'DATA PENGUKURAN GARDU'!$A:$BS,48,0)</f>
        <v>#N/A</v>
      </c>
      <c r="X984" s="17" t="e">
        <f>VLOOKUP($A984,'DATA PENGUKURAN GARDU'!$A:$BS,53,0)</f>
        <v>#N/A</v>
      </c>
      <c r="Y984" s="17" t="e">
        <f>VLOOKUP($A984,'DATA PENGUKURAN GARDU'!$A:$BS,54,0)</f>
        <v>#N/A</v>
      </c>
      <c r="Z984" s="17" t="e">
        <f>VLOOKUP($A984,'DATA PENGUKURAN GARDU'!$A:$BS,55,0)</f>
        <v>#N/A</v>
      </c>
      <c r="AA984" s="20" t="e">
        <f>VLOOKUP($B984,'DATA PENGUKURAN GARDU'!$A:$BS,42,0)</f>
        <v>#N/A</v>
      </c>
      <c r="AB984" s="21" t="e">
        <f t="shared" si="521"/>
        <v>#N/A</v>
      </c>
      <c r="AC984" s="20" t="e">
        <f>VLOOKUP($B984,'DATA PENGUKURAN GARDU'!$A:$BS,44,0)</f>
        <v>#N/A</v>
      </c>
      <c r="AD984" s="21" t="e">
        <f t="shared" si="522"/>
        <v>#N/A</v>
      </c>
      <c r="AE984" s="20" t="e">
        <f>VLOOKUP($B984,'DATA PENGUKURAN GARDU'!$A:$BS,46,0)</f>
        <v>#N/A</v>
      </c>
      <c r="AF984" s="21" t="e">
        <f t="shared" si="523"/>
        <v>#N/A</v>
      </c>
      <c r="AG984" s="20" t="e">
        <f>VLOOKUP($B984,'DATA PENGUKURAN GARDU'!$A:$BS,46,0)</f>
        <v>#N/A</v>
      </c>
      <c r="AH984" s="20" t="e">
        <f>VLOOKUP($B984,'DATA PENGUKURAN GARDU'!$A:$BS,53,0)</f>
        <v>#N/A</v>
      </c>
      <c r="AI984" s="20" t="e">
        <f>VLOOKUP($B984,'DATA PENGUKURAN GARDU'!$A:$BS,54,0)</f>
        <v>#N/A</v>
      </c>
      <c r="AJ984" s="17" t="e">
        <f>VLOOKUP($C984,'DATA PENGUKURAN GARDU'!$A:$BS,42,0)</f>
        <v>#N/A</v>
      </c>
      <c r="AK984" s="23" t="e">
        <f t="shared" si="524"/>
        <v>#N/A</v>
      </c>
      <c r="AL984" s="17" t="e">
        <f>VLOOKUP($C984,'DATA PENGUKURAN GARDU'!$A:$BS,44,0)</f>
        <v>#N/A</v>
      </c>
      <c r="AM984" s="23" t="e">
        <f t="shared" si="525"/>
        <v>#N/A</v>
      </c>
      <c r="AN984" s="17" t="e">
        <f>VLOOKUP($C984,'DATA PENGUKURAN GARDU'!$A:$BS,46,0)</f>
        <v>#N/A</v>
      </c>
      <c r="AO984" s="23" t="e">
        <f t="shared" si="526"/>
        <v>#N/A</v>
      </c>
      <c r="AP984" s="17" t="e">
        <f>VLOOKUP($C984,'DATA PENGUKURAN GARDU'!$A:$BS,46,0)</f>
        <v>#N/A</v>
      </c>
      <c r="AQ984" s="17" t="e">
        <f>VLOOKUP($C984,'DATA PENGUKURAN GARDU'!$A:$BS,53,0)</f>
        <v>#N/A</v>
      </c>
      <c r="AR984" s="17" t="e">
        <f>VLOOKUP($C984,'DATA PENGUKURAN GARDU'!$A:$BS,54,0)</f>
        <v>#N/A</v>
      </c>
      <c r="AS984" s="20" t="e">
        <f>VLOOKUP($D984,'DATA PENGUKURAN GARDU'!$A:$BS,42,0)</f>
        <v>#N/A</v>
      </c>
      <c r="AT984" s="21" t="e">
        <f t="shared" si="527"/>
        <v>#N/A</v>
      </c>
      <c r="AU984" s="20" t="e">
        <f>VLOOKUP($D984,'DATA PENGUKURAN GARDU'!$A:$BS,44,0)</f>
        <v>#N/A</v>
      </c>
      <c r="AV984" s="21" t="e">
        <f t="shared" si="528"/>
        <v>#N/A</v>
      </c>
      <c r="AW984" s="20" t="e">
        <f>VLOOKUP($D984,'DATA PENGUKURAN GARDU'!$A:$BS,46,0)</f>
        <v>#N/A</v>
      </c>
      <c r="AX984" s="21" t="e">
        <f t="shared" si="529"/>
        <v>#N/A</v>
      </c>
      <c r="AY984" s="20" t="e">
        <f>VLOOKUP($D984,'DATA PENGUKURAN GARDU'!$A:$BS,46,0)</f>
        <v>#N/A</v>
      </c>
      <c r="AZ984" s="20" t="e">
        <f>VLOOKUP($D984,'DATA PENGUKURAN GARDU'!$A:$BS,53,0)</f>
        <v>#N/A</v>
      </c>
      <c r="BA984" s="20" t="e">
        <f>VLOOKUP($D984,'DATA PENGUKURAN GARDU'!$A:$BS,54,0)</f>
        <v>#N/A</v>
      </c>
      <c r="BB984" s="17" t="e">
        <f>VLOOKUP($E984,'DATA PENGUKURAN GARDU'!$A:$BS,42,0)</f>
        <v>#N/A</v>
      </c>
      <c r="BC984" s="23" t="e">
        <f t="shared" si="530"/>
        <v>#N/A</v>
      </c>
      <c r="BD984" s="17" t="e">
        <f>VLOOKUP($E984,'DATA PENGUKURAN GARDU'!$A:$BS,44,0)</f>
        <v>#N/A</v>
      </c>
      <c r="BE984" s="23" t="e">
        <f t="shared" si="531"/>
        <v>#N/A</v>
      </c>
      <c r="BF984" s="17" t="e">
        <f>VLOOKUP($E984,'DATA PENGUKURAN GARDU'!$A:$BS,46,0)</f>
        <v>#N/A</v>
      </c>
      <c r="BG984" s="23" t="e">
        <f t="shared" si="532"/>
        <v>#N/A</v>
      </c>
      <c r="BH984" s="17" t="e">
        <f>VLOOKUP($E984,'DATA PENGUKURAN GARDU'!$A:$BS,46,0)</f>
        <v>#N/A</v>
      </c>
      <c r="BI984" s="17" t="e">
        <f>VLOOKUP($E984,'DATA PENGUKURAN GARDU'!$A:$BS,53,0)</f>
        <v>#N/A</v>
      </c>
      <c r="BJ984" s="17" t="e">
        <f>VLOOKUP($E984,'DATA PENGUKURAN GARDU'!$A:$BS,54,0)</f>
        <v>#N/A</v>
      </c>
      <c r="BK984" s="20" t="e">
        <f t="shared" si="510"/>
        <v>#N/A</v>
      </c>
      <c r="BL984" s="20" t="e">
        <f t="shared" si="511"/>
        <v>#N/A</v>
      </c>
      <c r="BM984" s="20" t="e">
        <f t="shared" si="512"/>
        <v>#N/A</v>
      </c>
      <c r="BN984" s="25" t="e">
        <f t="shared" si="513"/>
        <v>#N/A</v>
      </c>
      <c r="BO984" s="26" t="str">
        <f t="shared" si="514"/>
        <v>0</v>
      </c>
      <c r="BP984" s="21" t="e">
        <f t="shared" si="515"/>
        <v>#VALUE!</v>
      </c>
      <c r="BQ984" s="20" t="e">
        <f t="shared" si="516"/>
        <v>#N/A</v>
      </c>
      <c r="BR984" s="20" t="e">
        <v>#N/A</v>
      </c>
      <c r="BS984" s="9" t="e">
        <v>#N/A</v>
      </c>
      <c r="BT984" s="2" t="e">
        <f t="shared" si="517"/>
        <v>#VALUE!</v>
      </c>
      <c r="BU984" s="2" t="e">
        <f t="shared" si="500"/>
        <v>#N/A</v>
      </c>
      <c r="BV984" s="2" t="e">
        <f t="shared" si="501"/>
        <v>#N/A</v>
      </c>
    </row>
    <row r="985" s="2" customFormat="1" ht="22.95" customHeight="1" spans="1:74">
      <c r="A985" s="9" t="str">
        <f t="shared" si="502"/>
        <v>BB 007.1Induk</v>
      </c>
      <c r="B985" s="9" t="str">
        <f t="shared" si="503"/>
        <v>BB 007.1jurusan 1</v>
      </c>
      <c r="C985" s="9" t="str">
        <f t="shared" si="504"/>
        <v>BB 007.1jurusan 2</v>
      </c>
      <c r="D985" s="9" t="str">
        <f t="shared" si="505"/>
        <v>BB 007.1jurusan 3</v>
      </c>
      <c r="E985" s="9" t="str">
        <f t="shared" si="506"/>
        <v>BB 007.1jurusan 4</v>
      </c>
      <c r="F985" s="10" t="s">
        <v>364</v>
      </c>
      <c r="G985" s="10" t="s">
        <v>131</v>
      </c>
      <c r="H985" s="10" t="s">
        <v>1203</v>
      </c>
      <c r="I985" s="10" t="s">
        <v>12056</v>
      </c>
      <c r="J985" s="10" t="s">
        <v>12057</v>
      </c>
      <c r="K985" s="10" t="s">
        <v>7465</v>
      </c>
      <c r="L985" s="10"/>
      <c r="M985" s="10"/>
      <c r="N985" s="14">
        <f t="shared" si="507"/>
        <v>0</v>
      </c>
      <c r="O985" s="15" t="e">
        <f t="shared" si="508"/>
        <v>#VALUE!</v>
      </c>
      <c r="P985" s="15" t="e">
        <f t="shared" si="509"/>
        <v>#VALUE!</v>
      </c>
      <c r="Q985" s="17" t="e">
        <f>VLOOKUP($A985,'DATA PENGUKURAN GARDU'!$A:$BS,42,0)</f>
        <v>#N/A</v>
      </c>
      <c r="R985" s="18" t="e">
        <f t="shared" si="518"/>
        <v>#N/A</v>
      </c>
      <c r="S985" s="17" t="e">
        <f>VLOOKUP($A985,'DATA PENGUKURAN GARDU'!$A:$BS,44,0)</f>
        <v>#N/A</v>
      </c>
      <c r="T985" s="18" t="e">
        <f t="shared" si="519"/>
        <v>#N/A</v>
      </c>
      <c r="U985" s="17" t="e">
        <f>VLOOKUP($A985,'DATA PENGUKURAN GARDU'!$A:$BS,46,0)</f>
        <v>#N/A</v>
      </c>
      <c r="V985" s="18" t="e">
        <f t="shared" si="520"/>
        <v>#N/A</v>
      </c>
      <c r="W985" s="17" t="e">
        <f>VLOOKUP($A985,'DATA PENGUKURAN GARDU'!$A:$BS,48,0)</f>
        <v>#N/A</v>
      </c>
      <c r="X985" s="17" t="e">
        <f>VLOOKUP($A985,'DATA PENGUKURAN GARDU'!$A:$BS,53,0)</f>
        <v>#N/A</v>
      </c>
      <c r="Y985" s="17" t="e">
        <f>VLOOKUP($A985,'DATA PENGUKURAN GARDU'!$A:$BS,54,0)</f>
        <v>#N/A</v>
      </c>
      <c r="Z985" s="17" t="e">
        <f>VLOOKUP($A985,'DATA PENGUKURAN GARDU'!$A:$BS,55,0)</f>
        <v>#N/A</v>
      </c>
      <c r="AA985" s="20" t="e">
        <f>VLOOKUP($B985,'DATA PENGUKURAN GARDU'!$A:$BS,42,0)</f>
        <v>#N/A</v>
      </c>
      <c r="AB985" s="21" t="e">
        <f t="shared" si="521"/>
        <v>#N/A</v>
      </c>
      <c r="AC985" s="20" t="e">
        <f>VLOOKUP($B985,'DATA PENGUKURAN GARDU'!$A:$BS,44,0)</f>
        <v>#N/A</v>
      </c>
      <c r="AD985" s="21" t="e">
        <f t="shared" si="522"/>
        <v>#N/A</v>
      </c>
      <c r="AE985" s="20" t="e">
        <f>VLOOKUP($B985,'DATA PENGUKURAN GARDU'!$A:$BS,46,0)</f>
        <v>#N/A</v>
      </c>
      <c r="AF985" s="21" t="e">
        <f t="shared" si="523"/>
        <v>#N/A</v>
      </c>
      <c r="AG985" s="20" t="e">
        <f>VLOOKUP($B985,'DATA PENGUKURAN GARDU'!$A:$BS,46,0)</f>
        <v>#N/A</v>
      </c>
      <c r="AH985" s="20" t="e">
        <f>VLOOKUP($B985,'DATA PENGUKURAN GARDU'!$A:$BS,53,0)</f>
        <v>#N/A</v>
      </c>
      <c r="AI985" s="20" t="e">
        <f>VLOOKUP($B985,'DATA PENGUKURAN GARDU'!$A:$BS,54,0)</f>
        <v>#N/A</v>
      </c>
      <c r="AJ985" s="17" t="e">
        <f>VLOOKUP($C985,'DATA PENGUKURAN GARDU'!$A:$BS,42,0)</f>
        <v>#N/A</v>
      </c>
      <c r="AK985" s="23" t="e">
        <f t="shared" si="524"/>
        <v>#N/A</v>
      </c>
      <c r="AL985" s="17" t="e">
        <f>VLOOKUP($C985,'DATA PENGUKURAN GARDU'!$A:$BS,44,0)</f>
        <v>#N/A</v>
      </c>
      <c r="AM985" s="23" t="e">
        <f t="shared" si="525"/>
        <v>#N/A</v>
      </c>
      <c r="AN985" s="17" t="e">
        <f>VLOOKUP($C985,'DATA PENGUKURAN GARDU'!$A:$BS,46,0)</f>
        <v>#N/A</v>
      </c>
      <c r="AO985" s="23" t="e">
        <f t="shared" si="526"/>
        <v>#N/A</v>
      </c>
      <c r="AP985" s="17" t="e">
        <f>VLOOKUP($C985,'DATA PENGUKURAN GARDU'!$A:$BS,46,0)</f>
        <v>#N/A</v>
      </c>
      <c r="AQ985" s="17" t="e">
        <f>VLOOKUP($C985,'DATA PENGUKURAN GARDU'!$A:$BS,53,0)</f>
        <v>#N/A</v>
      </c>
      <c r="AR985" s="17" t="e">
        <f>VLOOKUP($C985,'DATA PENGUKURAN GARDU'!$A:$BS,54,0)</f>
        <v>#N/A</v>
      </c>
      <c r="AS985" s="20" t="e">
        <f>VLOOKUP($D985,'DATA PENGUKURAN GARDU'!$A:$BS,42,0)</f>
        <v>#N/A</v>
      </c>
      <c r="AT985" s="21" t="e">
        <f t="shared" si="527"/>
        <v>#N/A</v>
      </c>
      <c r="AU985" s="20" t="e">
        <f>VLOOKUP($D985,'DATA PENGUKURAN GARDU'!$A:$BS,44,0)</f>
        <v>#N/A</v>
      </c>
      <c r="AV985" s="21" t="e">
        <f t="shared" si="528"/>
        <v>#N/A</v>
      </c>
      <c r="AW985" s="20" t="e">
        <f>VLOOKUP($D985,'DATA PENGUKURAN GARDU'!$A:$BS,46,0)</f>
        <v>#N/A</v>
      </c>
      <c r="AX985" s="21" t="e">
        <f t="shared" si="529"/>
        <v>#N/A</v>
      </c>
      <c r="AY985" s="20" t="e">
        <f>VLOOKUP($D985,'DATA PENGUKURAN GARDU'!$A:$BS,46,0)</f>
        <v>#N/A</v>
      </c>
      <c r="AZ985" s="20" t="e">
        <f>VLOOKUP($D985,'DATA PENGUKURAN GARDU'!$A:$BS,53,0)</f>
        <v>#N/A</v>
      </c>
      <c r="BA985" s="20" t="e">
        <f>VLOOKUP($D985,'DATA PENGUKURAN GARDU'!$A:$BS,54,0)</f>
        <v>#N/A</v>
      </c>
      <c r="BB985" s="17" t="e">
        <f>VLOOKUP($E985,'DATA PENGUKURAN GARDU'!$A:$BS,42,0)</f>
        <v>#N/A</v>
      </c>
      <c r="BC985" s="23" t="e">
        <f t="shared" si="530"/>
        <v>#N/A</v>
      </c>
      <c r="BD985" s="17" t="e">
        <f>VLOOKUP($E985,'DATA PENGUKURAN GARDU'!$A:$BS,44,0)</f>
        <v>#N/A</v>
      </c>
      <c r="BE985" s="23" t="e">
        <f t="shared" si="531"/>
        <v>#N/A</v>
      </c>
      <c r="BF985" s="17" t="e">
        <f>VLOOKUP($E985,'DATA PENGUKURAN GARDU'!$A:$BS,46,0)</f>
        <v>#N/A</v>
      </c>
      <c r="BG985" s="23" t="e">
        <f t="shared" si="532"/>
        <v>#N/A</v>
      </c>
      <c r="BH985" s="17" t="e">
        <f>VLOOKUP($E985,'DATA PENGUKURAN GARDU'!$A:$BS,46,0)</f>
        <v>#N/A</v>
      </c>
      <c r="BI985" s="17" t="e">
        <f>VLOOKUP($E985,'DATA PENGUKURAN GARDU'!$A:$BS,53,0)</f>
        <v>#N/A</v>
      </c>
      <c r="BJ985" s="17" t="e">
        <f>VLOOKUP($E985,'DATA PENGUKURAN GARDU'!$A:$BS,54,0)</f>
        <v>#N/A</v>
      </c>
      <c r="BK985" s="20" t="e">
        <f t="shared" si="510"/>
        <v>#N/A</v>
      </c>
      <c r="BL985" s="20" t="e">
        <f t="shared" si="511"/>
        <v>#N/A</v>
      </c>
      <c r="BM985" s="20" t="e">
        <f t="shared" si="512"/>
        <v>#N/A</v>
      </c>
      <c r="BN985" s="25" t="e">
        <f t="shared" si="513"/>
        <v>#N/A</v>
      </c>
      <c r="BO985" s="26" t="str">
        <f t="shared" si="514"/>
        <v>0</v>
      </c>
      <c r="BP985" s="21" t="e">
        <f t="shared" si="515"/>
        <v>#VALUE!</v>
      </c>
      <c r="BQ985" s="20" t="e">
        <f t="shared" si="516"/>
        <v>#N/A</v>
      </c>
      <c r="BR985" s="20" t="e">
        <v>#N/A</v>
      </c>
      <c r="BS985" s="9" t="e">
        <v>#N/A</v>
      </c>
      <c r="BT985" s="2" t="e">
        <f t="shared" si="517"/>
        <v>#VALUE!</v>
      </c>
      <c r="BU985" s="2" t="e">
        <f t="shared" si="500"/>
        <v>#N/A</v>
      </c>
      <c r="BV985" s="2" t="e">
        <f t="shared" si="501"/>
        <v>#N/A</v>
      </c>
    </row>
    <row r="986" s="2" customFormat="1" ht="22.95" customHeight="1" spans="1:74">
      <c r="A986" s="9" t="str">
        <f t="shared" si="502"/>
        <v>BB 053Induk</v>
      </c>
      <c r="B986" s="9" t="str">
        <f t="shared" si="503"/>
        <v>BB 053jurusan 1</v>
      </c>
      <c r="C986" s="9" t="str">
        <f t="shared" si="504"/>
        <v>BB 053jurusan 2</v>
      </c>
      <c r="D986" s="9" t="str">
        <f t="shared" si="505"/>
        <v>BB 053jurusan 3</v>
      </c>
      <c r="E986" s="9" t="str">
        <f t="shared" si="506"/>
        <v>BB 053jurusan 4</v>
      </c>
      <c r="F986" s="10" t="s">
        <v>1204</v>
      </c>
      <c r="G986" s="10" t="s">
        <v>4</v>
      </c>
      <c r="H986" s="10" t="s">
        <v>1205</v>
      </c>
      <c r="I986" s="10" t="s">
        <v>12058</v>
      </c>
      <c r="J986" s="10" t="s">
        <v>12059</v>
      </c>
      <c r="K986" s="10" t="s">
        <v>7465</v>
      </c>
      <c r="L986" s="10"/>
      <c r="M986" s="10"/>
      <c r="N986" s="14">
        <f t="shared" si="507"/>
        <v>0</v>
      </c>
      <c r="O986" s="15" t="e">
        <f t="shared" si="508"/>
        <v>#VALUE!</v>
      </c>
      <c r="P986" s="15" t="e">
        <f t="shared" si="509"/>
        <v>#VALUE!</v>
      </c>
      <c r="Q986" s="17" t="e">
        <f>VLOOKUP($A986,'DATA PENGUKURAN GARDU'!$A:$BS,42,0)</f>
        <v>#N/A</v>
      </c>
      <c r="R986" s="18" t="e">
        <f t="shared" si="518"/>
        <v>#N/A</v>
      </c>
      <c r="S986" s="17" t="e">
        <f>VLOOKUP($A986,'DATA PENGUKURAN GARDU'!$A:$BS,44,0)</f>
        <v>#N/A</v>
      </c>
      <c r="T986" s="18" t="e">
        <f t="shared" si="519"/>
        <v>#N/A</v>
      </c>
      <c r="U986" s="17" t="e">
        <f>VLOOKUP($A986,'DATA PENGUKURAN GARDU'!$A:$BS,46,0)</f>
        <v>#N/A</v>
      </c>
      <c r="V986" s="18" t="e">
        <f t="shared" si="520"/>
        <v>#N/A</v>
      </c>
      <c r="W986" s="17" t="e">
        <f>VLOOKUP($A986,'DATA PENGUKURAN GARDU'!$A:$BS,48,0)</f>
        <v>#N/A</v>
      </c>
      <c r="X986" s="17" t="e">
        <f>VLOOKUP($A986,'DATA PENGUKURAN GARDU'!$A:$BS,53,0)</f>
        <v>#N/A</v>
      </c>
      <c r="Y986" s="17" t="e">
        <f>VLOOKUP($A986,'DATA PENGUKURAN GARDU'!$A:$BS,54,0)</f>
        <v>#N/A</v>
      </c>
      <c r="Z986" s="17" t="e">
        <f>VLOOKUP($A986,'DATA PENGUKURAN GARDU'!$A:$BS,55,0)</f>
        <v>#N/A</v>
      </c>
      <c r="AA986" s="20" t="e">
        <f>VLOOKUP($B986,'DATA PENGUKURAN GARDU'!$A:$BS,42,0)</f>
        <v>#N/A</v>
      </c>
      <c r="AB986" s="21" t="e">
        <f t="shared" si="521"/>
        <v>#N/A</v>
      </c>
      <c r="AC986" s="20" t="e">
        <f>VLOOKUP($B986,'DATA PENGUKURAN GARDU'!$A:$BS,44,0)</f>
        <v>#N/A</v>
      </c>
      <c r="AD986" s="21" t="e">
        <f t="shared" si="522"/>
        <v>#N/A</v>
      </c>
      <c r="AE986" s="20" t="e">
        <f>VLOOKUP($B986,'DATA PENGUKURAN GARDU'!$A:$BS,46,0)</f>
        <v>#N/A</v>
      </c>
      <c r="AF986" s="21" t="e">
        <f t="shared" si="523"/>
        <v>#N/A</v>
      </c>
      <c r="AG986" s="20" t="e">
        <f>VLOOKUP($B986,'DATA PENGUKURAN GARDU'!$A:$BS,46,0)</f>
        <v>#N/A</v>
      </c>
      <c r="AH986" s="20" t="e">
        <f>VLOOKUP($B986,'DATA PENGUKURAN GARDU'!$A:$BS,53,0)</f>
        <v>#N/A</v>
      </c>
      <c r="AI986" s="20" t="e">
        <f>VLOOKUP($B986,'DATA PENGUKURAN GARDU'!$A:$BS,54,0)</f>
        <v>#N/A</v>
      </c>
      <c r="AJ986" s="17" t="e">
        <f>VLOOKUP($C986,'DATA PENGUKURAN GARDU'!$A:$BS,42,0)</f>
        <v>#N/A</v>
      </c>
      <c r="AK986" s="23" t="e">
        <f t="shared" si="524"/>
        <v>#N/A</v>
      </c>
      <c r="AL986" s="17" t="e">
        <f>VLOOKUP($C986,'DATA PENGUKURAN GARDU'!$A:$BS,44,0)</f>
        <v>#N/A</v>
      </c>
      <c r="AM986" s="23" t="e">
        <f t="shared" si="525"/>
        <v>#N/A</v>
      </c>
      <c r="AN986" s="17" t="e">
        <f>VLOOKUP($C986,'DATA PENGUKURAN GARDU'!$A:$BS,46,0)</f>
        <v>#N/A</v>
      </c>
      <c r="AO986" s="23" t="e">
        <f t="shared" si="526"/>
        <v>#N/A</v>
      </c>
      <c r="AP986" s="17" t="e">
        <f>VLOOKUP($C986,'DATA PENGUKURAN GARDU'!$A:$BS,46,0)</f>
        <v>#N/A</v>
      </c>
      <c r="AQ986" s="17" t="e">
        <f>VLOOKUP($C986,'DATA PENGUKURAN GARDU'!$A:$BS,53,0)</f>
        <v>#N/A</v>
      </c>
      <c r="AR986" s="17" t="e">
        <f>VLOOKUP($C986,'DATA PENGUKURAN GARDU'!$A:$BS,54,0)</f>
        <v>#N/A</v>
      </c>
      <c r="AS986" s="20" t="e">
        <f>VLOOKUP($D986,'DATA PENGUKURAN GARDU'!$A:$BS,42,0)</f>
        <v>#N/A</v>
      </c>
      <c r="AT986" s="21" t="e">
        <f t="shared" si="527"/>
        <v>#N/A</v>
      </c>
      <c r="AU986" s="20" t="e">
        <f>VLOOKUP($D986,'DATA PENGUKURAN GARDU'!$A:$BS,44,0)</f>
        <v>#N/A</v>
      </c>
      <c r="AV986" s="21" t="e">
        <f t="shared" si="528"/>
        <v>#N/A</v>
      </c>
      <c r="AW986" s="20" t="e">
        <f>VLOOKUP($D986,'DATA PENGUKURAN GARDU'!$A:$BS,46,0)</f>
        <v>#N/A</v>
      </c>
      <c r="AX986" s="21" t="e">
        <f t="shared" si="529"/>
        <v>#N/A</v>
      </c>
      <c r="AY986" s="20" t="e">
        <f>VLOOKUP($D986,'DATA PENGUKURAN GARDU'!$A:$BS,46,0)</f>
        <v>#N/A</v>
      </c>
      <c r="AZ986" s="20" t="e">
        <f>VLOOKUP($D986,'DATA PENGUKURAN GARDU'!$A:$BS,53,0)</f>
        <v>#N/A</v>
      </c>
      <c r="BA986" s="20" t="e">
        <f>VLOOKUP($D986,'DATA PENGUKURAN GARDU'!$A:$BS,54,0)</f>
        <v>#N/A</v>
      </c>
      <c r="BB986" s="17" t="e">
        <f>VLOOKUP($E986,'DATA PENGUKURAN GARDU'!$A:$BS,42,0)</f>
        <v>#N/A</v>
      </c>
      <c r="BC986" s="23" t="e">
        <f t="shared" si="530"/>
        <v>#N/A</v>
      </c>
      <c r="BD986" s="17" t="e">
        <f>VLOOKUP($E986,'DATA PENGUKURAN GARDU'!$A:$BS,44,0)</f>
        <v>#N/A</v>
      </c>
      <c r="BE986" s="23" t="e">
        <f t="shared" si="531"/>
        <v>#N/A</v>
      </c>
      <c r="BF986" s="17" t="e">
        <f>VLOOKUP($E986,'DATA PENGUKURAN GARDU'!$A:$BS,46,0)</f>
        <v>#N/A</v>
      </c>
      <c r="BG986" s="23" t="e">
        <f t="shared" si="532"/>
        <v>#N/A</v>
      </c>
      <c r="BH986" s="17" t="e">
        <f>VLOOKUP($E986,'DATA PENGUKURAN GARDU'!$A:$BS,46,0)</f>
        <v>#N/A</v>
      </c>
      <c r="BI986" s="17" t="e">
        <f>VLOOKUP($E986,'DATA PENGUKURAN GARDU'!$A:$BS,53,0)</f>
        <v>#N/A</v>
      </c>
      <c r="BJ986" s="17" t="e">
        <f>VLOOKUP($E986,'DATA PENGUKURAN GARDU'!$A:$BS,54,0)</f>
        <v>#N/A</v>
      </c>
      <c r="BK986" s="20" t="e">
        <f t="shared" si="510"/>
        <v>#N/A</v>
      </c>
      <c r="BL986" s="20" t="e">
        <f t="shared" si="511"/>
        <v>#N/A</v>
      </c>
      <c r="BM986" s="20" t="e">
        <f t="shared" si="512"/>
        <v>#N/A</v>
      </c>
      <c r="BN986" s="25" t="e">
        <f t="shared" si="513"/>
        <v>#N/A</v>
      </c>
      <c r="BO986" s="26" t="str">
        <f t="shared" si="514"/>
        <v>0</v>
      </c>
      <c r="BP986" s="21" t="e">
        <f t="shared" si="515"/>
        <v>#VALUE!</v>
      </c>
      <c r="BQ986" s="20" t="e">
        <f t="shared" si="516"/>
        <v>#N/A</v>
      </c>
      <c r="BR986" s="20" t="e">
        <v>#N/A</v>
      </c>
      <c r="BS986" s="9" t="e">
        <v>#N/A</v>
      </c>
      <c r="BT986" s="2" t="e">
        <f t="shared" si="517"/>
        <v>#VALUE!</v>
      </c>
      <c r="BU986" s="2" t="e">
        <f t="shared" si="500"/>
        <v>#N/A</v>
      </c>
      <c r="BV986" s="2" t="e">
        <f t="shared" si="501"/>
        <v>#N/A</v>
      </c>
    </row>
    <row r="987" s="2" customFormat="1" ht="22.95" customHeight="1" spans="1:74">
      <c r="A987" s="9" t="str">
        <f t="shared" si="502"/>
        <v>BB 058Induk</v>
      </c>
      <c r="B987" s="9" t="str">
        <f t="shared" si="503"/>
        <v>BB 058jurusan 1</v>
      </c>
      <c r="C987" s="9" t="str">
        <f t="shared" si="504"/>
        <v>BB 058jurusan 2</v>
      </c>
      <c r="D987" s="9" t="str">
        <f t="shared" si="505"/>
        <v>BB 058jurusan 3</v>
      </c>
      <c r="E987" s="9" t="str">
        <f t="shared" si="506"/>
        <v>BB 058jurusan 4</v>
      </c>
      <c r="F987" s="10" t="s">
        <v>1206</v>
      </c>
      <c r="G987" s="10" t="s">
        <v>4</v>
      </c>
      <c r="H987" s="10" t="s">
        <v>1207</v>
      </c>
      <c r="I987" s="10" t="s">
        <v>11753</v>
      </c>
      <c r="J987" s="10" t="s">
        <v>12060</v>
      </c>
      <c r="K987" s="10" t="s">
        <v>7465</v>
      </c>
      <c r="L987" s="10"/>
      <c r="M987" s="10"/>
      <c r="N987" s="14">
        <f t="shared" si="507"/>
        <v>0</v>
      </c>
      <c r="O987" s="15" t="e">
        <f t="shared" si="508"/>
        <v>#VALUE!</v>
      </c>
      <c r="P987" s="15" t="e">
        <f t="shared" si="509"/>
        <v>#VALUE!</v>
      </c>
      <c r="Q987" s="17" t="e">
        <f>VLOOKUP($A987,'DATA PENGUKURAN GARDU'!$A:$BS,42,0)</f>
        <v>#N/A</v>
      </c>
      <c r="R987" s="18" t="e">
        <f t="shared" si="518"/>
        <v>#N/A</v>
      </c>
      <c r="S987" s="17" t="e">
        <f>VLOOKUP($A987,'DATA PENGUKURAN GARDU'!$A:$BS,44,0)</f>
        <v>#N/A</v>
      </c>
      <c r="T987" s="18" t="e">
        <f t="shared" si="519"/>
        <v>#N/A</v>
      </c>
      <c r="U987" s="17" t="e">
        <f>VLOOKUP($A987,'DATA PENGUKURAN GARDU'!$A:$BS,46,0)</f>
        <v>#N/A</v>
      </c>
      <c r="V987" s="18" t="e">
        <f t="shared" si="520"/>
        <v>#N/A</v>
      </c>
      <c r="W987" s="17" t="e">
        <f>VLOOKUP($A987,'DATA PENGUKURAN GARDU'!$A:$BS,48,0)</f>
        <v>#N/A</v>
      </c>
      <c r="X987" s="17" t="e">
        <f>VLOOKUP($A987,'DATA PENGUKURAN GARDU'!$A:$BS,53,0)</f>
        <v>#N/A</v>
      </c>
      <c r="Y987" s="17" t="e">
        <f>VLOOKUP($A987,'DATA PENGUKURAN GARDU'!$A:$BS,54,0)</f>
        <v>#N/A</v>
      </c>
      <c r="Z987" s="17" t="e">
        <f>VLOOKUP($A987,'DATA PENGUKURAN GARDU'!$A:$BS,55,0)</f>
        <v>#N/A</v>
      </c>
      <c r="AA987" s="20" t="e">
        <f>VLOOKUP($B987,'DATA PENGUKURAN GARDU'!$A:$BS,42,0)</f>
        <v>#N/A</v>
      </c>
      <c r="AB987" s="21" t="e">
        <f t="shared" si="521"/>
        <v>#N/A</v>
      </c>
      <c r="AC987" s="20" t="e">
        <f>VLOOKUP($B987,'DATA PENGUKURAN GARDU'!$A:$BS,44,0)</f>
        <v>#N/A</v>
      </c>
      <c r="AD987" s="21" t="e">
        <f t="shared" si="522"/>
        <v>#N/A</v>
      </c>
      <c r="AE987" s="20" t="e">
        <f>VLOOKUP($B987,'DATA PENGUKURAN GARDU'!$A:$BS,46,0)</f>
        <v>#N/A</v>
      </c>
      <c r="AF987" s="21" t="e">
        <f t="shared" si="523"/>
        <v>#N/A</v>
      </c>
      <c r="AG987" s="20" t="e">
        <f>VLOOKUP($B987,'DATA PENGUKURAN GARDU'!$A:$BS,46,0)</f>
        <v>#N/A</v>
      </c>
      <c r="AH987" s="20" t="e">
        <f>VLOOKUP($B987,'DATA PENGUKURAN GARDU'!$A:$BS,53,0)</f>
        <v>#N/A</v>
      </c>
      <c r="AI987" s="20" t="e">
        <f>VLOOKUP($B987,'DATA PENGUKURAN GARDU'!$A:$BS,54,0)</f>
        <v>#N/A</v>
      </c>
      <c r="AJ987" s="17" t="e">
        <f>VLOOKUP($C987,'DATA PENGUKURAN GARDU'!$A:$BS,42,0)</f>
        <v>#N/A</v>
      </c>
      <c r="AK987" s="23" t="e">
        <f t="shared" si="524"/>
        <v>#N/A</v>
      </c>
      <c r="AL987" s="17" t="e">
        <f>VLOOKUP($C987,'DATA PENGUKURAN GARDU'!$A:$BS,44,0)</f>
        <v>#N/A</v>
      </c>
      <c r="AM987" s="23" t="e">
        <f t="shared" si="525"/>
        <v>#N/A</v>
      </c>
      <c r="AN987" s="17" t="e">
        <f>VLOOKUP($C987,'DATA PENGUKURAN GARDU'!$A:$BS,46,0)</f>
        <v>#N/A</v>
      </c>
      <c r="AO987" s="23" t="e">
        <f t="shared" si="526"/>
        <v>#N/A</v>
      </c>
      <c r="AP987" s="17" t="e">
        <f>VLOOKUP($C987,'DATA PENGUKURAN GARDU'!$A:$BS,46,0)</f>
        <v>#N/A</v>
      </c>
      <c r="AQ987" s="17" t="e">
        <f>VLOOKUP($C987,'DATA PENGUKURAN GARDU'!$A:$BS,53,0)</f>
        <v>#N/A</v>
      </c>
      <c r="AR987" s="17" t="e">
        <f>VLOOKUP($C987,'DATA PENGUKURAN GARDU'!$A:$BS,54,0)</f>
        <v>#N/A</v>
      </c>
      <c r="AS987" s="20" t="e">
        <f>VLOOKUP($D987,'DATA PENGUKURAN GARDU'!$A:$BS,42,0)</f>
        <v>#N/A</v>
      </c>
      <c r="AT987" s="21" t="e">
        <f t="shared" si="527"/>
        <v>#N/A</v>
      </c>
      <c r="AU987" s="20" t="e">
        <f>VLOOKUP($D987,'DATA PENGUKURAN GARDU'!$A:$BS,44,0)</f>
        <v>#N/A</v>
      </c>
      <c r="AV987" s="21" t="e">
        <f t="shared" si="528"/>
        <v>#N/A</v>
      </c>
      <c r="AW987" s="20" t="e">
        <f>VLOOKUP($D987,'DATA PENGUKURAN GARDU'!$A:$BS,46,0)</f>
        <v>#N/A</v>
      </c>
      <c r="AX987" s="21" t="e">
        <f t="shared" si="529"/>
        <v>#N/A</v>
      </c>
      <c r="AY987" s="20" t="e">
        <f>VLOOKUP($D987,'DATA PENGUKURAN GARDU'!$A:$BS,46,0)</f>
        <v>#N/A</v>
      </c>
      <c r="AZ987" s="20" t="e">
        <f>VLOOKUP($D987,'DATA PENGUKURAN GARDU'!$A:$BS,53,0)</f>
        <v>#N/A</v>
      </c>
      <c r="BA987" s="20" t="e">
        <f>VLOOKUP($D987,'DATA PENGUKURAN GARDU'!$A:$BS,54,0)</f>
        <v>#N/A</v>
      </c>
      <c r="BB987" s="17" t="e">
        <f>VLOOKUP($E987,'DATA PENGUKURAN GARDU'!$A:$BS,42,0)</f>
        <v>#N/A</v>
      </c>
      <c r="BC987" s="23" t="e">
        <f t="shared" si="530"/>
        <v>#N/A</v>
      </c>
      <c r="BD987" s="17" t="e">
        <f>VLOOKUP($E987,'DATA PENGUKURAN GARDU'!$A:$BS,44,0)</f>
        <v>#N/A</v>
      </c>
      <c r="BE987" s="23" t="e">
        <f t="shared" si="531"/>
        <v>#N/A</v>
      </c>
      <c r="BF987" s="17" t="e">
        <f>VLOOKUP($E987,'DATA PENGUKURAN GARDU'!$A:$BS,46,0)</f>
        <v>#N/A</v>
      </c>
      <c r="BG987" s="23" t="e">
        <f t="shared" si="532"/>
        <v>#N/A</v>
      </c>
      <c r="BH987" s="17" t="e">
        <f>VLOOKUP($E987,'DATA PENGUKURAN GARDU'!$A:$BS,46,0)</f>
        <v>#N/A</v>
      </c>
      <c r="BI987" s="17" t="e">
        <f>VLOOKUP($E987,'DATA PENGUKURAN GARDU'!$A:$BS,53,0)</f>
        <v>#N/A</v>
      </c>
      <c r="BJ987" s="17" t="e">
        <f>VLOOKUP($E987,'DATA PENGUKURAN GARDU'!$A:$BS,54,0)</f>
        <v>#N/A</v>
      </c>
      <c r="BK987" s="20" t="e">
        <f t="shared" si="510"/>
        <v>#N/A</v>
      </c>
      <c r="BL987" s="20" t="e">
        <f t="shared" si="511"/>
        <v>#N/A</v>
      </c>
      <c r="BM987" s="20" t="e">
        <f t="shared" si="512"/>
        <v>#N/A</v>
      </c>
      <c r="BN987" s="25" t="e">
        <f t="shared" si="513"/>
        <v>#N/A</v>
      </c>
      <c r="BO987" s="26" t="str">
        <f t="shared" si="514"/>
        <v>0</v>
      </c>
      <c r="BP987" s="21" t="e">
        <f t="shared" si="515"/>
        <v>#VALUE!</v>
      </c>
      <c r="BQ987" s="20" t="e">
        <f t="shared" si="516"/>
        <v>#N/A</v>
      </c>
      <c r="BR987" s="20" t="e">
        <v>#N/A</v>
      </c>
      <c r="BS987" s="9" t="e">
        <v>#N/A</v>
      </c>
      <c r="BT987" s="2" t="e">
        <f t="shared" si="517"/>
        <v>#VALUE!</v>
      </c>
      <c r="BU987" s="2" t="e">
        <f t="shared" si="500"/>
        <v>#N/A</v>
      </c>
      <c r="BV987" s="2" t="e">
        <f t="shared" si="501"/>
        <v>#N/A</v>
      </c>
    </row>
    <row r="988" s="2" customFormat="1" ht="22.95" customHeight="1" spans="1:74">
      <c r="A988" s="9" t="str">
        <f t="shared" si="502"/>
        <v>BB 060Induk</v>
      </c>
      <c r="B988" s="9" t="str">
        <f t="shared" si="503"/>
        <v>BB 060jurusan 1</v>
      </c>
      <c r="C988" s="9" t="str">
        <f t="shared" si="504"/>
        <v>BB 060jurusan 2</v>
      </c>
      <c r="D988" s="9" t="str">
        <f t="shared" si="505"/>
        <v>BB 060jurusan 3</v>
      </c>
      <c r="E988" s="9" t="str">
        <f t="shared" si="506"/>
        <v>BB 060jurusan 4</v>
      </c>
      <c r="F988" s="10" t="s">
        <v>1208</v>
      </c>
      <c r="G988" s="10" t="s">
        <v>4</v>
      </c>
      <c r="H988" s="10" t="s">
        <v>1209</v>
      </c>
      <c r="I988" s="10" t="s">
        <v>12061</v>
      </c>
      <c r="J988" s="10" t="s">
        <v>12062</v>
      </c>
      <c r="K988" s="10" t="s">
        <v>7465</v>
      </c>
      <c r="L988" s="10"/>
      <c r="M988" s="10"/>
      <c r="N988" s="14">
        <f t="shared" si="507"/>
        <v>0</v>
      </c>
      <c r="O988" s="15" t="e">
        <f t="shared" si="508"/>
        <v>#VALUE!</v>
      </c>
      <c r="P988" s="15" t="e">
        <f t="shared" si="509"/>
        <v>#VALUE!</v>
      </c>
      <c r="Q988" s="17" t="e">
        <f>VLOOKUP($A988,'DATA PENGUKURAN GARDU'!$A:$BS,42,0)</f>
        <v>#N/A</v>
      </c>
      <c r="R988" s="18" t="e">
        <f t="shared" si="518"/>
        <v>#N/A</v>
      </c>
      <c r="S988" s="17" t="e">
        <f>VLOOKUP($A988,'DATA PENGUKURAN GARDU'!$A:$BS,44,0)</f>
        <v>#N/A</v>
      </c>
      <c r="T988" s="18" t="e">
        <f t="shared" si="519"/>
        <v>#N/A</v>
      </c>
      <c r="U988" s="17" t="e">
        <f>VLOOKUP($A988,'DATA PENGUKURAN GARDU'!$A:$BS,46,0)</f>
        <v>#N/A</v>
      </c>
      <c r="V988" s="18" t="e">
        <f t="shared" si="520"/>
        <v>#N/A</v>
      </c>
      <c r="W988" s="17" t="e">
        <f>VLOOKUP($A988,'DATA PENGUKURAN GARDU'!$A:$BS,48,0)</f>
        <v>#N/A</v>
      </c>
      <c r="X988" s="17" t="e">
        <f>VLOOKUP($A988,'DATA PENGUKURAN GARDU'!$A:$BS,53,0)</f>
        <v>#N/A</v>
      </c>
      <c r="Y988" s="17" t="e">
        <f>VLOOKUP($A988,'DATA PENGUKURAN GARDU'!$A:$BS,54,0)</f>
        <v>#N/A</v>
      </c>
      <c r="Z988" s="17" t="e">
        <f>VLOOKUP($A988,'DATA PENGUKURAN GARDU'!$A:$BS,55,0)</f>
        <v>#N/A</v>
      </c>
      <c r="AA988" s="20" t="e">
        <f>VLOOKUP($B988,'DATA PENGUKURAN GARDU'!$A:$BS,42,0)</f>
        <v>#N/A</v>
      </c>
      <c r="AB988" s="21" t="e">
        <f t="shared" si="521"/>
        <v>#N/A</v>
      </c>
      <c r="AC988" s="20" t="e">
        <f>VLOOKUP($B988,'DATA PENGUKURAN GARDU'!$A:$BS,44,0)</f>
        <v>#N/A</v>
      </c>
      <c r="AD988" s="21" t="e">
        <f t="shared" si="522"/>
        <v>#N/A</v>
      </c>
      <c r="AE988" s="20" t="e">
        <f>VLOOKUP($B988,'DATA PENGUKURAN GARDU'!$A:$BS,46,0)</f>
        <v>#N/A</v>
      </c>
      <c r="AF988" s="21" t="e">
        <f t="shared" si="523"/>
        <v>#N/A</v>
      </c>
      <c r="AG988" s="20" t="e">
        <f>VLOOKUP($B988,'DATA PENGUKURAN GARDU'!$A:$BS,46,0)</f>
        <v>#N/A</v>
      </c>
      <c r="AH988" s="20" t="e">
        <f>VLOOKUP($B988,'DATA PENGUKURAN GARDU'!$A:$BS,53,0)</f>
        <v>#N/A</v>
      </c>
      <c r="AI988" s="20" t="e">
        <f>VLOOKUP($B988,'DATA PENGUKURAN GARDU'!$A:$BS,54,0)</f>
        <v>#N/A</v>
      </c>
      <c r="AJ988" s="17" t="e">
        <f>VLOOKUP($C988,'DATA PENGUKURAN GARDU'!$A:$BS,42,0)</f>
        <v>#N/A</v>
      </c>
      <c r="AK988" s="23" t="e">
        <f t="shared" si="524"/>
        <v>#N/A</v>
      </c>
      <c r="AL988" s="17" t="e">
        <f>VLOOKUP($C988,'DATA PENGUKURAN GARDU'!$A:$BS,44,0)</f>
        <v>#N/A</v>
      </c>
      <c r="AM988" s="23" t="e">
        <f t="shared" si="525"/>
        <v>#N/A</v>
      </c>
      <c r="AN988" s="17" t="e">
        <f>VLOOKUP($C988,'DATA PENGUKURAN GARDU'!$A:$BS,46,0)</f>
        <v>#N/A</v>
      </c>
      <c r="AO988" s="23" t="e">
        <f t="shared" si="526"/>
        <v>#N/A</v>
      </c>
      <c r="AP988" s="17" t="e">
        <f>VLOOKUP($C988,'DATA PENGUKURAN GARDU'!$A:$BS,46,0)</f>
        <v>#N/A</v>
      </c>
      <c r="AQ988" s="17" t="e">
        <f>VLOOKUP($C988,'DATA PENGUKURAN GARDU'!$A:$BS,53,0)</f>
        <v>#N/A</v>
      </c>
      <c r="AR988" s="17" t="e">
        <f>VLOOKUP($C988,'DATA PENGUKURAN GARDU'!$A:$BS,54,0)</f>
        <v>#N/A</v>
      </c>
      <c r="AS988" s="20" t="e">
        <f>VLOOKUP($D988,'DATA PENGUKURAN GARDU'!$A:$BS,42,0)</f>
        <v>#N/A</v>
      </c>
      <c r="AT988" s="21" t="e">
        <f t="shared" si="527"/>
        <v>#N/A</v>
      </c>
      <c r="AU988" s="20" t="e">
        <f>VLOOKUP($D988,'DATA PENGUKURAN GARDU'!$A:$BS,44,0)</f>
        <v>#N/A</v>
      </c>
      <c r="AV988" s="21" t="e">
        <f t="shared" si="528"/>
        <v>#N/A</v>
      </c>
      <c r="AW988" s="20" t="e">
        <f>VLOOKUP($D988,'DATA PENGUKURAN GARDU'!$A:$BS,46,0)</f>
        <v>#N/A</v>
      </c>
      <c r="AX988" s="21" t="e">
        <f t="shared" si="529"/>
        <v>#N/A</v>
      </c>
      <c r="AY988" s="20" t="e">
        <f>VLOOKUP($D988,'DATA PENGUKURAN GARDU'!$A:$BS,46,0)</f>
        <v>#N/A</v>
      </c>
      <c r="AZ988" s="20" t="e">
        <f>VLOOKUP($D988,'DATA PENGUKURAN GARDU'!$A:$BS,53,0)</f>
        <v>#N/A</v>
      </c>
      <c r="BA988" s="20" t="e">
        <f>VLOOKUP($D988,'DATA PENGUKURAN GARDU'!$A:$BS,54,0)</f>
        <v>#N/A</v>
      </c>
      <c r="BB988" s="17" t="e">
        <f>VLOOKUP($E988,'DATA PENGUKURAN GARDU'!$A:$BS,42,0)</f>
        <v>#N/A</v>
      </c>
      <c r="BC988" s="23" t="e">
        <f t="shared" si="530"/>
        <v>#N/A</v>
      </c>
      <c r="BD988" s="17" t="e">
        <f>VLOOKUP($E988,'DATA PENGUKURAN GARDU'!$A:$BS,44,0)</f>
        <v>#N/A</v>
      </c>
      <c r="BE988" s="23" t="e">
        <f t="shared" si="531"/>
        <v>#N/A</v>
      </c>
      <c r="BF988" s="17" t="e">
        <f>VLOOKUP($E988,'DATA PENGUKURAN GARDU'!$A:$BS,46,0)</f>
        <v>#N/A</v>
      </c>
      <c r="BG988" s="23" t="e">
        <f t="shared" si="532"/>
        <v>#N/A</v>
      </c>
      <c r="BH988" s="17" t="e">
        <f>VLOOKUP($E988,'DATA PENGUKURAN GARDU'!$A:$BS,46,0)</f>
        <v>#N/A</v>
      </c>
      <c r="BI988" s="17" t="e">
        <f>VLOOKUP($E988,'DATA PENGUKURAN GARDU'!$A:$BS,53,0)</f>
        <v>#N/A</v>
      </c>
      <c r="BJ988" s="17" t="e">
        <f>VLOOKUP($E988,'DATA PENGUKURAN GARDU'!$A:$BS,54,0)</f>
        <v>#N/A</v>
      </c>
      <c r="BK988" s="20" t="e">
        <f t="shared" si="510"/>
        <v>#N/A</v>
      </c>
      <c r="BL988" s="20" t="e">
        <f t="shared" si="511"/>
        <v>#N/A</v>
      </c>
      <c r="BM988" s="20" t="e">
        <f t="shared" si="512"/>
        <v>#N/A</v>
      </c>
      <c r="BN988" s="25" t="e">
        <f t="shared" si="513"/>
        <v>#N/A</v>
      </c>
      <c r="BO988" s="26" t="str">
        <f t="shared" si="514"/>
        <v>0</v>
      </c>
      <c r="BP988" s="21" t="e">
        <f t="shared" si="515"/>
        <v>#VALUE!</v>
      </c>
      <c r="BQ988" s="20" t="e">
        <f t="shared" si="516"/>
        <v>#N/A</v>
      </c>
      <c r="BR988" s="20" t="e">
        <v>#N/A</v>
      </c>
      <c r="BS988" s="9" t="e">
        <v>#N/A</v>
      </c>
      <c r="BT988" s="2" t="e">
        <f t="shared" si="517"/>
        <v>#VALUE!</v>
      </c>
      <c r="BU988" s="2" t="e">
        <f t="shared" si="500"/>
        <v>#N/A</v>
      </c>
      <c r="BV988" s="2" t="e">
        <f t="shared" si="501"/>
        <v>#N/A</v>
      </c>
    </row>
    <row r="989" s="2" customFormat="1" ht="22.95" customHeight="1" spans="1:74">
      <c r="A989" s="9" t="str">
        <f t="shared" si="502"/>
        <v>BB 081.1Induk</v>
      </c>
      <c r="B989" s="9" t="str">
        <f t="shared" si="503"/>
        <v>BB 081.1jurusan 1</v>
      </c>
      <c r="C989" s="9" t="str">
        <f t="shared" si="504"/>
        <v>BB 081.1jurusan 2</v>
      </c>
      <c r="D989" s="9" t="str">
        <f t="shared" si="505"/>
        <v>BB 081.1jurusan 3</v>
      </c>
      <c r="E989" s="9" t="str">
        <f t="shared" si="506"/>
        <v>BB 081.1jurusan 4</v>
      </c>
      <c r="F989" s="10" t="s">
        <v>953</v>
      </c>
      <c r="G989" s="10" t="s">
        <v>4</v>
      </c>
      <c r="H989" s="10" t="s">
        <v>1210</v>
      </c>
      <c r="I989" s="10" t="s">
        <v>12063</v>
      </c>
      <c r="J989" s="10" t="s">
        <v>12064</v>
      </c>
      <c r="K989" s="10" t="s">
        <v>7465</v>
      </c>
      <c r="L989" s="10"/>
      <c r="M989" s="10"/>
      <c r="N989" s="14">
        <f t="shared" si="507"/>
        <v>0</v>
      </c>
      <c r="O989" s="15" t="e">
        <f t="shared" si="508"/>
        <v>#VALUE!</v>
      </c>
      <c r="P989" s="15" t="e">
        <f t="shared" si="509"/>
        <v>#VALUE!</v>
      </c>
      <c r="Q989" s="17" t="e">
        <f>VLOOKUP($A989,'DATA PENGUKURAN GARDU'!$A:$BS,42,0)</f>
        <v>#N/A</v>
      </c>
      <c r="R989" s="18" t="e">
        <f t="shared" si="518"/>
        <v>#N/A</v>
      </c>
      <c r="S989" s="17" t="e">
        <f>VLOOKUP($A989,'DATA PENGUKURAN GARDU'!$A:$BS,44,0)</f>
        <v>#N/A</v>
      </c>
      <c r="T989" s="18" t="e">
        <f t="shared" si="519"/>
        <v>#N/A</v>
      </c>
      <c r="U989" s="17" t="e">
        <f>VLOOKUP($A989,'DATA PENGUKURAN GARDU'!$A:$BS,46,0)</f>
        <v>#N/A</v>
      </c>
      <c r="V989" s="18" t="e">
        <f t="shared" si="520"/>
        <v>#N/A</v>
      </c>
      <c r="W989" s="17" t="e">
        <f>VLOOKUP($A989,'DATA PENGUKURAN GARDU'!$A:$BS,48,0)</f>
        <v>#N/A</v>
      </c>
      <c r="X989" s="17" t="e">
        <f>VLOOKUP($A989,'DATA PENGUKURAN GARDU'!$A:$BS,53,0)</f>
        <v>#N/A</v>
      </c>
      <c r="Y989" s="17" t="e">
        <f>VLOOKUP($A989,'DATA PENGUKURAN GARDU'!$A:$BS,54,0)</f>
        <v>#N/A</v>
      </c>
      <c r="Z989" s="17" t="e">
        <f>VLOOKUP($A989,'DATA PENGUKURAN GARDU'!$A:$BS,55,0)</f>
        <v>#N/A</v>
      </c>
      <c r="AA989" s="20" t="e">
        <f>VLOOKUP($B989,'DATA PENGUKURAN GARDU'!$A:$BS,42,0)</f>
        <v>#N/A</v>
      </c>
      <c r="AB989" s="21" t="e">
        <f t="shared" si="521"/>
        <v>#N/A</v>
      </c>
      <c r="AC989" s="20" t="e">
        <f>VLOOKUP($B989,'DATA PENGUKURAN GARDU'!$A:$BS,44,0)</f>
        <v>#N/A</v>
      </c>
      <c r="AD989" s="21" t="e">
        <f t="shared" si="522"/>
        <v>#N/A</v>
      </c>
      <c r="AE989" s="20" t="e">
        <f>VLOOKUP($B989,'DATA PENGUKURAN GARDU'!$A:$BS,46,0)</f>
        <v>#N/A</v>
      </c>
      <c r="AF989" s="21" t="e">
        <f t="shared" si="523"/>
        <v>#N/A</v>
      </c>
      <c r="AG989" s="20" t="e">
        <f>VLOOKUP($B989,'DATA PENGUKURAN GARDU'!$A:$BS,46,0)</f>
        <v>#N/A</v>
      </c>
      <c r="AH989" s="20" t="e">
        <f>VLOOKUP($B989,'DATA PENGUKURAN GARDU'!$A:$BS,53,0)</f>
        <v>#N/A</v>
      </c>
      <c r="AI989" s="20" t="e">
        <f>VLOOKUP($B989,'DATA PENGUKURAN GARDU'!$A:$BS,54,0)</f>
        <v>#N/A</v>
      </c>
      <c r="AJ989" s="17" t="e">
        <f>VLOOKUP($C989,'DATA PENGUKURAN GARDU'!$A:$BS,42,0)</f>
        <v>#N/A</v>
      </c>
      <c r="AK989" s="23" t="e">
        <f t="shared" si="524"/>
        <v>#N/A</v>
      </c>
      <c r="AL989" s="17" t="e">
        <f>VLOOKUP($C989,'DATA PENGUKURAN GARDU'!$A:$BS,44,0)</f>
        <v>#N/A</v>
      </c>
      <c r="AM989" s="23" t="e">
        <f t="shared" si="525"/>
        <v>#N/A</v>
      </c>
      <c r="AN989" s="17" t="e">
        <f>VLOOKUP($C989,'DATA PENGUKURAN GARDU'!$A:$BS,46,0)</f>
        <v>#N/A</v>
      </c>
      <c r="AO989" s="23" t="e">
        <f t="shared" si="526"/>
        <v>#N/A</v>
      </c>
      <c r="AP989" s="17" t="e">
        <f>VLOOKUP($C989,'DATA PENGUKURAN GARDU'!$A:$BS,46,0)</f>
        <v>#N/A</v>
      </c>
      <c r="AQ989" s="17" t="e">
        <f>VLOOKUP($C989,'DATA PENGUKURAN GARDU'!$A:$BS,53,0)</f>
        <v>#N/A</v>
      </c>
      <c r="AR989" s="17" t="e">
        <f>VLOOKUP($C989,'DATA PENGUKURAN GARDU'!$A:$BS,54,0)</f>
        <v>#N/A</v>
      </c>
      <c r="AS989" s="20" t="e">
        <f>VLOOKUP($D989,'DATA PENGUKURAN GARDU'!$A:$BS,42,0)</f>
        <v>#N/A</v>
      </c>
      <c r="AT989" s="21" t="e">
        <f t="shared" si="527"/>
        <v>#N/A</v>
      </c>
      <c r="AU989" s="20" t="e">
        <f>VLOOKUP($D989,'DATA PENGUKURAN GARDU'!$A:$BS,44,0)</f>
        <v>#N/A</v>
      </c>
      <c r="AV989" s="21" t="e">
        <f t="shared" si="528"/>
        <v>#N/A</v>
      </c>
      <c r="AW989" s="20" t="e">
        <f>VLOOKUP($D989,'DATA PENGUKURAN GARDU'!$A:$BS,46,0)</f>
        <v>#N/A</v>
      </c>
      <c r="AX989" s="21" t="e">
        <f t="shared" si="529"/>
        <v>#N/A</v>
      </c>
      <c r="AY989" s="20" t="e">
        <f>VLOOKUP($D989,'DATA PENGUKURAN GARDU'!$A:$BS,46,0)</f>
        <v>#N/A</v>
      </c>
      <c r="AZ989" s="20" t="e">
        <f>VLOOKUP($D989,'DATA PENGUKURAN GARDU'!$A:$BS,53,0)</f>
        <v>#N/A</v>
      </c>
      <c r="BA989" s="20" t="e">
        <f>VLOOKUP($D989,'DATA PENGUKURAN GARDU'!$A:$BS,54,0)</f>
        <v>#N/A</v>
      </c>
      <c r="BB989" s="17" t="e">
        <f>VLOOKUP($E989,'DATA PENGUKURAN GARDU'!$A:$BS,42,0)</f>
        <v>#N/A</v>
      </c>
      <c r="BC989" s="23" t="e">
        <f t="shared" si="530"/>
        <v>#N/A</v>
      </c>
      <c r="BD989" s="17" t="e">
        <f>VLOOKUP($E989,'DATA PENGUKURAN GARDU'!$A:$BS,44,0)</f>
        <v>#N/A</v>
      </c>
      <c r="BE989" s="23" t="e">
        <f t="shared" si="531"/>
        <v>#N/A</v>
      </c>
      <c r="BF989" s="17" t="e">
        <f>VLOOKUP($E989,'DATA PENGUKURAN GARDU'!$A:$BS,46,0)</f>
        <v>#N/A</v>
      </c>
      <c r="BG989" s="23" t="e">
        <f t="shared" si="532"/>
        <v>#N/A</v>
      </c>
      <c r="BH989" s="17" t="e">
        <f>VLOOKUP($E989,'DATA PENGUKURAN GARDU'!$A:$BS,46,0)</f>
        <v>#N/A</v>
      </c>
      <c r="BI989" s="17" t="e">
        <f>VLOOKUP($E989,'DATA PENGUKURAN GARDU'!$A:$BS,53,0)</f>
        <v>#N/A</v>
      </c>
      <c r="BJ989" s="17" t="e">
        <f>VLOOKUP($E989,'DATA PENGUKURAN GARDU'!$A:$BS,54,0)</f>
        <v>#N/A</v>
      </c>
      <c r="BK989" s="20" t="e">
        <f t="shared" si="510"/>
        <v>#N/A</v>
      </c>
      <c r="BL989" s="20" t="e">
        <f t="shared" si="511"/>
        <v>#N/A</v>
      </c>
      <c r="BM989" s="20" t="e">
        <f t="shared" si="512"/>
        <v>#N/A</v>
      </c>
      <c r="BN989" s="25" t="e">
        <f t="shared" si="513"/>
        <v>#N/A</v>
      </c>
      <c r="BO989" s="26" t="str">
        <f t="shared" si="514"/>
        <v>0</v>
      </c>
      <c r="BP989" s="21" t="e">
        <f t="shared" si="515"/>
        <v>#VALUE!</v>
      </c>
      <c r="BQ989" s="20" t="e">
        <f t="shared" si="516"/>
        <v>#N/A</v>
      </c>
      <c r="BR989" s="20" t="e">
        <v>#N/A</v>
      </c>
      <c r="BS989" s="9" t="e">
        <v>#N/A</v>
      </c>
      <c r="BT989" s="2" t="e">
        <f t="shared" si="517"/>
        <v>#VALUE!</v>
      </c>
      <c r="BU989" s="2" t="e">
        <f t="shared" si="500"/>
        <v>#N/A</v>
      </c>
      <c r="BV989" s="2" t="e">
        <f t="shared" si="501"/>
        <v>#N/A</v>
      </c>
    </row>
    <row r="990" s="2" customFormat="1" ht="22.95" customHeight="1" spans="1:74">
      <c r="A990" s="9" t="str">
        <f t="shared" si="502"/>
        <v>BB 111Induk</v>
      </c>
      <c r="B990" s="9" t="str">
        <f t="shared" si="503"/>
        <v>BB 111jurusan 1</v>
      </c>
      <c r="C990" s="9" t="str">
        <f t="shared" si="504"/>
        <v>BB 111jurusan 2</v>
      </c>
      <c r="D990" s="9" t="str">
        <f t="shared" si="505"/>
        <v>BB 111jurusan 3</v>
      </c>
      <c r="E990" s="9" t="str">
        <f t="shared" si="506"/>
        <v>BB 111jurusan 4</v>
      </c>
      <c r="F990" s="10" t="s">
        <v>1211</v>
      </c>
      <c r="G990" s="10" t="s">
        <v>4</v>
      </c>
      <c r="H990" s="10" t="s">
        <v>1212</v>
      </c>
      <c r="I990" s="10" t="s">
        <v>12065</v>
      </c>
      <c r="J990" s="10" t="s">
        <v>12066</v>
      </c>
      <c r="K990" s="10" t="s">
        <v>7465</v>
      </c>
      <c r="L990" s="10"/>
      <c r="M990" s="10"/>
      <c r="N990" s="14">
        <f t="shared" si="507"/>
        <v>0</v>
      </c>
      <c r="O990" s="15" t="e">
        <f t="shared" si="508"/>
        <v>#VALUE!</v>
      </c>
      <c r="P990" s="15" t="e">
        <f t="shared" si="509"/>
        <v>#VALUE!</v>
      </c>
      <c r="Q990" s="17" t="e">
        <f>VLOOKUP($A990,'DATA PENGUKURAN GARDU'!$A:$BS,42,0)</f>
        <v>#N/A</v>
      </c>
      <c r="R990" s="18" t="e">
        <f t="shared" si="518"/>
        <v>#N/A</v>
      </c>
      <c r="S990" s="17" t="e">
        <f>VLOOKUP($A990,'DATA PENGUKURAN GARDU'!$A:$BS,44,0)</f>
        <v>#N/A</v>
      </c>
      <c r="T990" s="18" t="e">
        <f t="shared" si="519"/>
        <v>#N/A</v>
      </c>
      <c r="U990" s="17" t="e">
        <f>VLOOKUP($A990,'DATA PENGUKURAN GARDU'!$A:$BS,46,0)</f>
        <v>#N/A</v>
      </c>
      <c r="V990" s="18" t="e">
        <f t="shared" si="520"/>
        <v>#N/A</v>
      </c>
      <c r="W990" s="17" t="e">
        <f>VLOOKUP($A990,'DATA PENGUKURAN GARDU'!$A:$BS,48,0)</f>
        <v>#N/A</v>
      </c>
      <c r="X990" s="17" t="e">
        <f>VLOOKUP($A990,'DATA PENGUKURAN GARDU'!$A:$BS,53,0)</f>
        <v>#N/A</v>
      </c>
      <c r="Y990" s="17" t="e">
        <f>VLOOKUP($A990,'DATA PENGUKURAN GARDU'!$A:$BS,54,0)</f>
        <v>#N/A</v>
      </c>
      <c r="Z990" s="17" t="e">
        <f>VLOOKUP($A990,'DATA PENGUKURAN GARDU'!$A:$BS,55,0)</f>
        <v>#N/A</v>
      </c>
      <c r="AA990" s="20" t="e">
        <f>VLOOKUP($B990,'DATA PENGUKURAN GARDU'!$A:$BS,42,0)</f>
        <v>#N/A</v>
      </c>
      <c r="AB990" s="21" t="e">
        <f t="shared" si="521"/>
        <v>#N/A</v>
      </c>
      <c r="AC990" s="20" t="e">
        <f>VLOOKUP($B990,'DATA PENGUKURAN GARDU'!$A:$BS,44,0)</f>
        <v>#N/A</v>
      </c>
      <c r="AD990" s="21" t="e">
        <f t="shared" si="522"/>
        <v>#N/A</v>
      </c>
      <c r="AE990" s="20" t="e">
        <f>VLOOKUP($B990,'DATA PENGUKURAN GARDU'!$A:$BS,46,0)</f>
        <v>#N/A</v>
      </c>
      <c r="AF990" s="21" t="e">
        <f t="shared" si="523"/>
        <v>#N/A</v>
      </c>
      <c r="AG990" s="20" t="e">
        <f>VLOOKUP($B990,'DATA PENGUKURAN GARDU'!$A:$BS,46,0)</f>
        <v>#N/A</v>
      </c>
      <c r="AH990" s="20" t="e">
        <f>VLOOKUP($B990,'DATA PENGUKURAN GARDU'!$A:$BS,53,0)</f>
        <v>#N/A</v>
      </c>
      <c r="AI990" s="20" t="e">
        <f>VLOOKUP($B990,'DATA PENGUKURAN GARDU'!$A:$BS,54,0)</f>
        <v>#N/A</v>
      </c>
      <c r="AJ990" s="17" t="e">
        <f>VLOOKUP($C990,'DATA PENGUKURAN GARDU'!$A:$BS,42,0)</f>
        <v>#N/A</v>
      </c>
      <c r="AK990" s="23" t="e">
        <f t="shared" si="524"/>
        <v>#N/A</v>
      </c>
      <c r="AL990" s="17" t="e">
        <f>VLOOKUP($C990,'DATA PENGUKURAN GARDU'!$A:$BS,44,0)</f>
        <v>#N/A</v>
      </c>
      <c r="AM990" s="23" t="e">
        <f t="shared" si="525"/>
        <v>#N/A</v>
      </c>
      <c r="AN990" s="17" t="e">
        <f>VLOOKUP($C990,'DATA PENGUKURAN GARDU'!$A:$BS,46,0)</f>
        <v>#N/A</v>
      </c>
      <c r="AO990" s="23" t="e">
        <f t="shared" si="526"/>
        <v>#N/A</v>
      </c>
      <c r="AP990" s="17" t="e">
        <f>VLOOKUP($C990,'DATA PENGUKURAN GARDU'!$A:$BS,46,0)</f>
        <v>#N/A</v>
      </c>
      <c r="AQ990" s="17" t="e">
        <f>VLOOKUP($C990,'DATA PENGUKURAN GARDU'!$A:$BS,53,0)</f>
        <v>#N/A</v>
      </c>
      <c r="AR990" s="17" t="e">
        <f>VLOOKUP($C990,'DATA PENGUKURAN GARDU'!$A:$BS,54,0)</f>
        <v>#N/A</v>
      </c>
      <c r="AS990" s="20" t="e">
        <f>VLOOKUP($D990,'DATA PENGUKURAN GARDU'!$A:$BS,42,0)</f>
        <v>#N/A</v>
      </c>
      <c r="AT990" s="21" t="e">
        <f t="shared" si="527"/>
        <v>#N/A</v>
      </c>
      <c r="AU990" s="20" t="e">
        <f>VLOOKUP($D990,'DATA PENGUKURAN GARDU'!$A:$BS,44,0)</f>
        <v>#N/A</v>
      </c>
      <c r="AV990" s="21" t="e">
        <f t="shared" si="528"/>
        <v>#N/A</v>
      </c>
      <c r="AW990" s="20" t="e">
        <f>VLOOKUP($D990,'DATA PENGUKURAN GARDU'!$A:$BS,46,0)</f>
        <v>#N/A</v>
      </c>
      <c r="AX990" s="21" t="e">
        <f t="shared" si="529"/>
        <v>#N/A</v>
      </c>
      <c r="AY990" s="20" t="e">
        <f>VLOOKUP($D990,'DATA PENGUKURAN GARDU'!$A:$BS,46,0)</f>
        <v>#N/A</v>
      </c>
      <c r="AZ990" s="20" t="e">
        <f>VLOOKUP($D990,'DATA PENGUKURAN GARDU'!$A:$BS,53,0)</f>
        <v>#N/A</v>
      </c>
      <c r="BA990" s="20" t="e">
        <f>VLOOKUP($D990,'DATA PENGUKURAN GARDU'!$A:$BS,54,0)</f>
        <v>#N/A</v>
      </c>
      <c r="BB990" s="17" t="e">
        <f>VLOOKUP($E990,'DATA PENGUKURAN GARDU'!$A:$BS,42,0)</f>
        <v>#N/A</v>
      </c>
      <c r="BC990" s="23" t="e">
        <f t="shared" si="530"/>
        <v>#N/A</v>
      </c>
      <c r="BD990" s="17" t="e">
        <f>VLOOKUP($E990,'DATA PENGUKURAN GARDU'!$A:$BS,44,0)</f>
        <v>#N/A</v>
      </c>
      <c r="BE990" s="23" t="e">
        <f t="shared" si="531"/>
        <v>#N/A</v>
      </c>
      <c r="BF990" s="17" t="e">
        <f>VLOOKUP($E990,'DATA PENGUKURAN GARDU'!$A:$BS,46,0)</f>
        <v>#N/A</v>
      </c>
      <c r="BG990" s="23" t="e">
        <f t="shared" si="532"/>
        <v>#N/A</v>
      </c>
      <c r="BH990" s="17" t="e">
        <f>VLOOKUP($E990,'DATA PENGUKURAN GARDU'!$A:$BS,46,0)</f>
        <v>#N/A</v>
      </c>
      <c r="BI990" s="17" t="e">
        <f>VLOOKUP($E990,'DATA PENGUKURAN GARDU'!$A:$BS,53,0)</f>
        <v>#N/A</v>
      </c>
      <c r="BJ990" s="17" t="e">
        <f>VLOOKUP($E990,'DATA PENGUKURAN GARDU'!$A:$BS,54,0)</f>
        <v>#N/A</v>
      </c>
      <c r="BK990" s="20" t="e">
        <f t="shared" si="510"/>
        <v>#N/A</v>
      </c>
      <c r="BL990" s="20" t="e">
        <f t="shared" si="511"/>
        <v>#N/A</v>
      </c>
      <c r="BM990" s="20" t="e">
        <f t="shared" si="512"/>
        <v>#N/A</v>
      </c>
      <c r="BN990" s="25" t="e">
        <f t="shared" si="513"/>
        <v>#N/A</v>
      </c>
      <c r="BO990" s="26" t="str">
        <f t="shared" si="514"/>
        <v>0</v>
      </c>
      <c r="BP990" s="21" t="e">
        <f t="shared" si="515"/>
        <v>#VALUE!</v>
      </c>
      <c r="BQ990" s="20" t="e">
        <f t="shared" si="516"/>
        <v>#N/A</v>
      </c>
      <c r="BR990" s="20" t="e">
        <v>#N/A</v>
      </c>
      <c r="BS990" s="9" t="e">
        <v>#N/A</v>
      </c>
      <c r="BT990" s="2" t="e">
        <f t="shared" si="517"/>
        <v>#VALUE!</v>
      </c>
      <c r="BU990" s="2" t="e">
        <f t="shared" si="500"/>
        <v>#N/A</v>
      </c>
      <c r="BV990" s="2" t="e">
        <f t="shared" si="501"/>
        <v>#N/A</v>
      </c>
    </row>
    <row r="991" s="2" customFormat="1" ht="22.95" customHeight="1" spans="1:74">
      <c r="A991" s="9" t="str">
        <f t="shared" si="502"/>
        <v>BB 113Induk</v>
      </c>
      <c r="B991" s="9" t="str">
        <f t="shared" si="503"/>
        <v>BB 113jurusan 1</v>
      </c>
      <c r="C991" s="9" t="str">
        <f t="shared" si="504"/>
        <v>BB 113jurusan 2</v>
      </c>
      <c r="D991" s="9" t="str">
        <f t="shared" si="505"/>
        <v>BB 113jurusan 3</v>
      </c>
      <c r="E991" s="9" t="str">
        <f t="shared" si="506"/>
        <v>BB 113jurusan 4</v>
      </c>
      <c r="F991" s="10" t="s">
        <v>955</v>
      </c>
      <c r="G991" s="10" t="s">
        <v>4</v>
      </c>
      <c r="H991" s="10" t="s">
        <v>1213</v>
      </c>
      <c r="I991" s="10" t="s">
        <v>12067</v>
      </c>
      <c r="J991" s="10" t="s">
        <v>12068</v>
      </c>
      <c r="K991" s="10" t="s">
        <v>7465</v>
      </c>
      <c r="L991" s="10"/>
      <c r="M991" s="10"/>
      <c r="N991" s="14">
        <f t="shared" si="507"/>
        <v>0</v>
      </c>
      <c r="O991" s="15" t="e">
        <f t="shared" si="508"/>
        <v>#VALUE!</v>
      </c>
      <c r="P991" s="15" t="e">
        <f t="shared" si="509"/>
        <v>#VALUE!</v>
      </c>
      <c r="Q991" s="17" t="e">
        <f>VLOOKUP($A991,'DATA PENGUKURAN GARDU'!$A:$BS,42,0)</f>
        <v>#N/A</v>
      </c>
      <c r="R991" s="18" t="e">
        <f t="shared" si="518"/>
        <v>#N/A</v>
      </c>
      <c r="S991" s="17" t="e">
        <f>VLOOKUP($A991,'DATA PENGUKURAN GARDU'!$A:$BS,44,0)</f>
        <v>#N/A</v>
      </c>
      <c r="T991" s="18" t="e">
        <f t="shared" si="519"/>
        <v>#N/A</v>
      </c>
      <c r="U991" s="17" t="e">
        <f>VLOOKUP($A991,'DATA PENGUKURAN GARDU'!$A:$BS,46,0)</f>
        <v>#N/A</v>
      </c>
      <c r="V991" s="18" t="e">
        <f t="shared" si="520"/>
        <v>#N/A</v>
      </c>
      <c r="W991" s="17" t="e">
        <f>VLOOKUP($A991,'DATA PENGUKURAN GARDU'!$A:$BS,48,0)</f>
        <v>#N/A</v>
      </c>
      <c r="X991" s="17" t="e">
        <f>VLOOKUP($A991,'DATA PENGUKURAN GARDU'!$A:$BS,53,0)</f>
        <v>#N/A</v>
      </c>
      <c r="Y991" s="17" t="e">
        <f>VLOOKUP($A991,'DATA PENGUKURAN GARDU'!$A:$BS,54,0)</f>
        <v>#N/A</v>
      </c>
      <c r="Z991" s="17" t="e">
        <f>VLOOKUP($A991,'DATA PENGUKURAN GARDU'!$A:$BS,55,0)</f>
        <v>#N/A</v>
      </c>
      <c r="AA991" s="20" t="e">
        <f>VLOOKUP($B991,'DATA PENGUKURAN GARDU'!$A:$BS,42,0)</f>
        <v>#N/A</v>
      </c>
      <c r="AB991" s="21" t="e">
        <f t="shared" si="521"/>
        <v>#N/A</v>
      </c>
      <c r="AC991" s="20" t="e">
        <f>VLOOKUP($B991,'DATA PENGUKURAN GARDU'!$A:$BS,44,0)</f>
        <v>#N/A</v>
      </c>
      <c r="AD991" s="21" t="e">
        <f t="shared" si="522"/>
        <v>#N/A</v>
      </c>
      <c r="AE991" s="20" t="e">
        <f>VLOOKUP($B991,'DATA PENGUKURAN GARDU'!$A:$BS,46,0)</f>
        <v>#N/A</v>
      </c>
      <c r="AF991" s="21" t="e">
        <f t="shared" si="523"/>
        <v>#N/A</v>
      </c>
      <c r="AG991" s="20" t="e">
        <f>VLOOKUP($B991,'DATA PENGUKURAN GARDU'!$A:$BS,46,0)</f>
        <v>#N/A</v>
      </c>
      <c r="AH991" s="20" t="e">
        <f>VLOOKUP($B991,'DATA PENGUKURAN GARDU'!$A:$BS,53,0)</f>
        <v>#N/A</v>
      </c>
      <c r="AI991" s="20" t="e">
        <f>VLOOKUP($B991,'DATA PENGUKURAN GARDU'!$A:$BS,54,0)</f>
        <v>#N/A</v>
      </c>
      <c r="AJ991" s="17" t="e">
        <f>VLOOKUP($C991,'DATA PENGUKURAN GARDU'!$A:$BS,42,0)</f>
        <v>#N/A</v>
      </c>
      <c r="AK991" s="23" t="e">
        <f t="shared" si="524"/>
        <v>#N/A</v>
      </c>
      <c r="AL991" s="17" t="e">
        <f>VLOOKUP($C991,'DATA PENGUKURAN GARDU'!$A:$BS,44,0)</f>
        <v>#N/A</v>
      </c>
      <c r="AM991" s="23" t="e">
        <f t="shared" si="525"/>
        <v>#N/A</v>
      </c>
      <c r="AN991" s="17" t="e">
        <f>VLOOKUP($C991,'DATA PENGUKURAN GARDU'!$A:$BS,46,0)</f>
        <v>#N/A</v>
      </c>
      <c r="AO991" s="23" t="e">
        <f t="shared" si="526"/>
        <v>#N/A</v>
      </c>
      <c r="AP991" s="17" t="e">
        <f>VLOOKUP($C991,'DATA PENGUKURAN GARDU'!$A:$BS,46,0)</f>
        <v>#N/A</v>
      </c>
      <c r="AQ991" s="17" t="e">
        <f>VLOOKUP($C991,'DATA PENGUKURAN GARDU'!$A:$BS,53,0)</f>
        <v>#N/A</v>
      </c>
      <c r="AR991" s="17" t="e">
        <f>VLOOKUP($C991,'DATA PENGUKURAN GARDU'!$A:$BS,54,0)</f>
        <v>#N/A</v>
      </c>
      <c r="AS991" s="20" t="e">
        <f>VLOOKUP($D991,'DATA PENGUKURAN GARDU'!$A:$BS,42,0)</f>
        <v>#N/A</v>
      </c>
      <c r="AT991" s="21" t="e">
        <f t="shared" si="527"/>
        <v>#N/A</v>
      </c>
      <c r="AU991" s="20" t="e">
        <f>VLOOKUP($D991,'DATA PENGUKURAN GARDU'!$A:$BS,44,0)</f>
        <v>#N/A</v>
      </c>
      <c r="AV991" s="21" t="e">
        <f t="shared" si="528"/>
        <v>#N/A</v>
      </c>
      <c r="AW991" s="20" t="e">
        <f>VLOOKUP($D991,'DATA PENGUKURAN GARDU'!$A:$BS,46,0)</f>
        <v>#N/A</v>
      </c>
      <c r="AX991" s="21" t="e">
        <f t="shared" si="529"/>
        <v>#N/A</v>
      </c>
      <c r="AY991" s="20" t="e">
        <f>VLOOKUP($D991,'DATA PENGUKURAN GARDU'!$A:$BS,46,0)</f>
        <v>#N/A</v>
      </c>
      <c r="AZ991" s="20" t="e">
        <f>VLOOKUP($D991,'DATA PENGUKURAN GARDU'!$A:$BS,53,0)</f>
        <v>#N/A</v>
      </c>
      <c r="BA991" s="20" t="e">
        <f>VLOOKUP($D991,'DATA PENGUKURAN GARDU'!$A:$BS,54,0)</f>
        <v>#N/A</v>
      </c>
      <c r="BB991" s="17" t="e">
        <f>VLOOKUP($E991,'DATA PENGUKURAN GARDU'!$A:$BS,42,0)</f>
        <v>#N/A</v>
      </c>
      <c r="BC991" s="23" t="e">
        <f t="shared" si="530"/>
        <v>#N/A</v>
      </c>
      <c r="BD991" s="17" t="e">
        <f>VLOOKUP($E991,'DATA PENGUKURAN GARDU'!$A:$BS,44,0)</f>
        <v>#N/A</v>
      </c>
      <c r="BE991" s="23" t="e">
        <f t="shared" si="531"/>
        <v>#N/A</v>
      </c>
      <c r="BF991" s="17" t="e">
        <f>VLOOKUP($E991,'DATA PENGUKURAN GARDU'!$A:$BS,46,0)</f>
        <v>#N/A</v>
      </c>
      <c r="BG991" s="23" t="e">
        <f t="shared" si="532"/>
        <v>#N/A</v>
      </c>
      <c r="BH991" s="17" t="e">
        <f>VLOOKUP($E991,'DATA PENGUKURAN GARDU'!$A:$BS,46,0)</f>
        <v>#N/A</v>
      </c>
      <c r="BI991" s="17" t="e">
        <f>VLOOKUP($E991,'DATA PENGUKURAN GARDU'!$A:$BS,53,0)</f>
        <v>#N/A</v>
      </c>
      <c r="BJ991" s="17" t="e">
        <f>VLOOKUP($E991,'DATA PENGUKURAN GARDU'!$A:$BS,54,0)</f>
        <v>#N/A</v>
      </c>
      <c r="BK991" s="20" t="e">
        <f t="shared" si="510"/>
        <v>#N/A</v>
      </c>
      <c r="BL991" s="20" t="e">
        <f t="shared" si="511"/>
        <v>#N/A</v>
      </c>
      <c r="BM991" s="20" t="e">
        <f t="shared" si="512"/>
        <v>#N/A</v>
      </c>
      <c r="BN991" s="25" t="e">
        <f t="shared" si="513"/>
        <v>#N/A</v>
      </c>
      <c r="BO991" s="26" t="str">
        <f t="shared" si="514"/>
        <v>0</v>
      </c>
      <c r="BP991" s="21" t="e">
        <f t="shared" si="515"/>
        <v>#VALUE!</v>
      </c>
      <c r="BQ991" s="20" t="e">
        <f t="shared" si="516"/>
        <v>#N/A</v>
      </c>
      <c r="BR991" s="20" t="e">
        <v>#N/A</v>
      </c>
      <c r="BS991" s="9" t="e">
        <v>#N/A</v>
      </c>
      <c r="BT991" s="2" t="e">
        <f t="shared" si="517"/>
        <v>#VALUE!</v>
      </c>
      <c r="BU991" s="2" t="e">
        <f t="shared" si="500"/>
        <v>#N/A</v>
      </c>
      <c r="BV991" s="2" t="e">
        <f t="shared" si="501"/>
        <v>#N/A</v>
      </c>
    </row>
    <row r="992" s="2" customFormat="1" ht="22.95" customHeight="1" spans="1:74">
      <c r="A992" s="9" t="str">
        <f t="shared" si="502"/>
        <v>BB 147Induk</v>
      </c>
      <c r="B992" s="9" t="str">
        <f t="shared" si="503"/>
        <v>BB 147jurusan 1</v>
      </c>
      <c r="C992" s="9" t="str">
        <f t="shared" si="504"/>
        <v>BB 147jurusan 2</v>
      </c>
      <c r="D992" s="9" t="str">
        <f t="shared" si="505"/>
        <v>BB 147jurusan 3</v>
      </c>
      <c r="E992" s="9" t="str">
        <f t="shared" si="506"/>
        <v>BB 147jurusan 4</v>
      </c>
      <c r="F992" s="10" t="s">
        <v>437</v>
      </c>
      <c r="G992" s="10" t="s">
        <v>4</v>
      </c>
      <c r="H992" s="10" t="s">
        <v>1214</v>
      </c>
      <c r="I992" s="10" t="s">
        <v>12069</v>
      </c>
      <c r="J992" s="10" t="s">
        <v>12070</v>
      </c>
      <c r="K992" s="10" t="s">
        <v>7465</v>
      </c>
      <c r="L992" s="10"/>
      <c r="M992" s="10"/>
      <c r="N992" s="14">
        <f t="shared" si="507"/>
        <v>0</v>
      </c>
      <c r="O992" s="15" t="e">
        <f t="shared" si="508"/>
        <v>#VALUE!</v>
      </c>
      <c r="P992" s="15" t="e">
        <f t="shared" si="509"/>
        <v>#VALUE!</v>
      </c>
      <c r="Q992" s="17" t="e">
        <f>VLOOKUP($A992,'DATA PENGUKURAN GARDU'!$A:$BS,42,0)</f>
        <v>#N/A</v>
      </c>
      <c r="R992" s="18" t="e">
        <f t="shared" si="518"/>
        <v>#N/A</v>
      </c>
      <c r="S992" s="17" t="e">
        <f>VLOOKUP($A992,'DATA PENGUKURAN GARDU'!$A:$BS,44,0)</f>
        <v>#N/A</v>
      </c>
      <c r="T992" s="18" t="e">
        <f t="shared" si="519"/>
        <v>#N/A</v>
      </c>
      <c r="U992" s="17" t="e">
        <f>VLOOKUP($A992,'DATA PENGUKURAN GARDU'!$A:$BS,46,0)</f>
        <v>#N/A</v>
      </c>
      <c r="V992" s="18" t="e">
        <f t="shared" si="520"/>
        <v>#N/A</v>
      </c>
      <c r="W992" s="17" t="e">
        <f>VLOOKUP($A992,'DATA PENGUKURAN GARDU'!$A:$BS,48,0)</f>
        <v>#N/A</v>
      </c>
      <c r="X992" s="17" t="e">
        <f>VLOOKUP($A992,'DATA PENGUKURAN GARDU'!$A:$BS,53,0)</f>
        <v>#N/A</v>
      </c>
      <c r="Y992" s="17" t="e">
        <f>VLOOKUP($A992,'DATA PENGUKURAN GARDU'!$A:$BS,54,0)</f>
        <v>#N/A</v>
      </c>
      <c r="Z992" s="17" t="e">
        <f>VLOOKUP($A992,'DATA PENGUKURAN GARDU'!$A:$BS,55,0)</f>
        <v>#N/A</v>
      </c>
      <c r="AA992" s="20" t="e">
        <f>VLOOKUP($B992,'DATA PENGUKURAN GARDU'!$A:$BS,42,0)</f>
        <v>#N/A</v>
      </c>
      <c r="AB992" s="21" t="e">
        <f t="shared" si="521"/>
        <v>#N/A</v>
      </c>
      <c r="AC992" s="20" t="e">
        <f>VLOOKUP($B992,'DATA PENGUKURAN GARDU'!$A:$BS,44,0)</f>
        <v>#N/A</v>
      </c>
      <c r="AD992" s="21" t="e">
        <f t="shared" si="522"/>
        <v>#N/A</v>
      </c>
      <c r="AE992" s="20" t="e">
        <f>VLOOKUP($B992,'DATA PENGUKURAN GARDU'!$A:$BS,46,0)</f>
        <v>#N/A</v>
      </c>
      <c r="AF992" s="21" t="e">
        <f t="shared" si="523"/>
        <v>#N/A</v>
      </c>
      <c r="AG992" s="20" t="e">
        <f>VLOOKUP($B992,'DATA PENGUKURAN GARDU'!$A:$BS,46,0)</f>
        <v>#N/A</v>
      </c>
      <c r="AH992" s="20" t="e">
        <f>VLOOKUP($B992,'DATA PENGUKURAN GARDU'!$A:$BS,53,0)</f>
        <v>#N/A</v>
      </c>
      <c r="AI992" s="20" t="e">
        <f>VLOOKUP($B992,'DATA PENGUKURAN GARDU'!$A:$BS,54,0)</f>
        <v>#N/A</v>
      </c>
      <c r="AJ992" s="17" t="e">
        <f>VLOOKUP($C992,'DATA PENGUKURAN GARDU'!$A:$BS,42,0)</f>
        <v>#N/A</v>
      </c>
      <c r="AK992" s="23" t="e">
        <f t="shared" si="524"/>
        <v>#N/A</v>
      </c>
      <c r="AL992" s="17" t="e">
        <f>VLOOKUP($C992,'DATA PENGUKURAN GARDU'!$A:$BS,44,0)</f>
        <v>#N/A</v>
      </c>
      <c r="AM992" s="23" t="e">
        <f t="shared" si="525"/>
        <v>#N/A</v>
      </c>
      <c r="AN992" s="17" t="e">
        <f>VLOOKUP($C992,'DATA PENGUKURAN GARDU'!$A:$BS,46,0)</f>
        <v>#N/A</v>
      </c>
      <c r="AO992" s="23" t="e">
        <f t="shared" si="526"/>
        <v>#N/A</v>
      </c>
      <c r="AP992" s="17" t="e">
        <f>VLOOKUP($C992,'DATA PENGUKURAN GARDU'!$A:$BS,46,0)</f>
        <v>#N/A</v>
      </c>
      <c r="AQ992" s="17" t="e">
        <f>VLOOKUP($C992,'DATA PENGUKURAN GARDU'!$A:$BS,53,0)</f>
        <v>#N/A</v>
      </c>
      <c r="AR992" s="17" t="e">
        <f>VLOOKUP($C992,'DATA PENGUKURAN GARDU'!$A:$BS,54,0)</f>
        <v>#N/A</v>
      </c>
      <c r="AS992" s="20" t="e">
        <f>VLOOKUP($D992,'DATA PENGUKURAN GARDU'!$A:$BS,42,0)</f>
        <v>#N/A</v>
      </c>
      <c r="AT992" s="21" t="e">
        <f t="shared" si="527"/>
        <v>#N/A</v>
      </c>
      <c r="AU992" s="20" t="e">
        <f>VLOOKUP($D992,'DATA PENGUKURAN GARDU'!$A:$BS,44,0)</f>
        <v>#N/A</v>
      </c>
      <c r="AV992" s="21" t="e">
        <f t="shared" si="528"/>
        <v>#N/A</v>
      </c>
      <c r="AW992" s="20" t="e">
        <f>VLOOKUP($D992,'DATA PENGUKURAN GARDU'!$A:$BS,46,0)</f>
        <v>#N/A</v>
      </c>
      <c r="AX992" s="21" t="e">
        <f t="shared" si="529"/>
        <v>#N/A</v>
      </c>
      <c r="AY992" s="20" t="e">
        <f>VLOOKUP($D992,'DATA PENGUKURAN GARDU'!$A:$BS,46,0)</f>
        <v>#N/A</v>
      </c>
      <c r="AZ992" s="20" t="e">
        <f>VLOOKUP($D992,'DATA PENGUKURAN GARDU'!$A:$BS,53,0)</f>
        <v>#N/A</v>
      </c>
      <c r="BA992" s="20" t="e">
        <f>VLOOKUP($D992,'DATA PENGUKURAN GARDU'!$A:$BS,54,0)</f>
        <v>#N/A</v>
      </c>
      <c r="BB992" s="17" t="e">
        <f>VLOOKUP($E992,'DATA PENGUKURAN GARDU'!$A:$BS,42,0)</f>
        <v>#N/A</v>
      </c>
      <c r="BC992" s="23" t="e">
        <f t="shared" si="530"/>
        <v>#N/A</v>
      </c>
      <c r="BD992" s="17" t="e">
        <f>VLOOKUP($E992,'DATA PENGUKURAN GARDU'!$A:$BS,44,0)</f>
        <v>#N/A</v>
      </c>
      <c r="BE992" s="23" t="e">
        <f t="shared" si="531"/>
        <v>#N/A</v>
      </c>
      <c r="BF992" s="17" t="e">
        <f>VLOOKUP($E992,'DATA PENGUKURAN GARDU'!$A:$BS,46,0)</f>
        <v>#N/A</v>
      </c>
      <c r="BG992" s="23" t="e">
        <f t="shared" si="532"/>
        <v>#N/A</v>
      </c>
      <c r="BH992" s="17" t="e">
        <f>VLOOKUP($E992,'DATA PENGUKURAN GARDU'!$A:$BS,46,0)</f>
        <v>#N/A</v>
      </c>
      <c r="BI992" s="17" t="e">
        <f>VLOOKUP($E992,'DATA PENGUKURAN GARDU'!$A:$BS,53,0)</f>
        <v>#N/A</v>
      </c>
      <c r="BJ992" s="17" t="e">
        <f>VLOOKUP($E992,'DATA PENGUKURAN GARDU'!$A:$BS,54,0)</f>
        <v>#N/A</v>
      </c>
      <c r="BK992" s="20" t="e">
        <f t="shared" si="510"/>
        <v>#N/A</v>
      </c>
      <c r="BL992" s="20" t="e">
        <f t="shared" si="511"/>
        <v>#N/A</v>
      </c>
      <c r="BM992" s="20" t="e">
        <f t="shared" si="512"/>
        <v>#N/A</v>
      </c>
      <c r="BN992" s="25" t="e">
        <f t="shared" si="513"/>
        <v>#N/A</v>
      </c>
      <c r="BO992" s="26" t="str">
        <f t="shared" si="514"/>
        <v>0</v>
      </c>
      <c r="BP992" s="21" t="e">
        <f t="shared" si="515"/>
        <v>#VALUE!</v>
      </c>
      <c r="BQ992" s="20" t="e">
        <f t="shared" si="516"/>
        <v>#N/A</v>
      </c>
      <c r="BR992" s="20" t="e">
        <v>#N/A</v>
      </c>
      <c r="BS992" s="9" t="e">
        <v>#N/A</v>
      </c>
      <c r="BT992" s="2" t="e">
        <f t="shared" si="517"/>
        <v>#VALUE!</v>
      </c>
      <c r="BU992" s="2" t="e">
        <f t="shared" si="500"/>
        <v>#N/A</v>
      </c>
      <c r="BV992" s="2" t="e">
        <f t="shared" si="501"/>
        <v>#N/A</v>
      </c>
    </row>
    <row r="993" s="2" customFormat="1" ht="22.95" customHeight="1" spans="1:74">
      <c r="A993" s="9" t="str">
        <f t="shared" si="502"/>
        <v>L-052Induk</v>
      </c>
      <c r="B993" s="9" t="str">
        <f t="shared" si="503"/>
        <v>L-052jurusan 1</v>
      </c>
      <c r="C993" s="9" t="str">
        <f t="shared" si="504"/>
        <v>L-052jurusan 2</v>
      </c>
      <c r="D993" s="9" t="str">
        <f t="shared" si="505"/>
        <v>L-052jurusan 3</v>
      </c>
      <c r="E993" s="9" t="str">
        <f t="shared" si="506"/>
        <v>L-052jurusan 4</v>
      </c>
      <c r="F993" s="10" t="s">
        <v>489</v>
      </c>
      <c r="G993" s="10" t="s">
        <v>22</v>
      </c>
      <c r="H993" s="10" t="s">
        <v>1215</v>
      </c>
      <c r="I993" s="10" t="s">
        <v>12071</v>
      </c>
      <c r="J993" s="10" t="s">
        <v>12072</v>
      </c>
      <c r="K993" s="10" t="s">
        <v>7465</v>
      </c>
      <c r="L993" s="10"/>
      <c r="M993" s="10"/>
      <c r="N993" s="14">
        <f t="shared" si="507"/>
        <v>0</v>
      </c>
      <c r="O993" s="15" t="e">
        <f t="shared" si="508"/>
        <v>#VALUE!</v>
      </c>
      <c r="P993" s="15" t="e">
        <f t="shared" si="509"/>
        <v>#VALUE!</v>
      </c>
      <c r="Q993" s="17" t="e">
        <f>VLOOKUP($A993,'DATA PENGUKURAN GARDU'!$A:$BS,42,0)</f>
        <v>#N/A</v>
      </c>
      <c r="R993" s="18" t="e">
        <f t="shared" si="518"/>
        <v>#N/A</v>
      </c>
      <c r="S993" s="17" t="e">
        <f>VLOOKUP($A993,'DATA PENGUKURAN GARDU'!$A:$BS,44,0)</f>
        <v>#N/A</v>
      </c>
      <c r="T993" s="18" t="e">
        <f t="shared" si="519"/>
        <v>#N/A</v>
      </c>
      <c r="U993" s="17" t="e">
        <f>VLOOKUP($A993,'DATA PENGUKURAN GARDU'!$A:$BS,46,0)</f>
        <v>#N/A</v>
      </c>
      <c r="V993" s="18" t="e">
        <f t="shared" si="520"/>
        <v>#N/A</v>
      </c>
      <c r="W993" s="17" t="e">
        <f>VLOOKUP($A993,'DATA PENGUKURAN GARDU'!$A:$BS,48,0)</f>
        <v>#N/A</v>
      </c>
      <c r="X993" s="17" t="e">
        <f>VLOOKUP($A993,'DATA PENGUKURAN GARDU'!$A:$BS,53,0)</f>
        <v>#N/A</v>
      </c>
      <c r="Y993" s="17" t="e">
        <f>VLOOKUP($A993,'DATA PENGUKURAN GARDU'!$A:$BS,54,0)</f>
        <v>#N/A</v>
      </c>
      <c r="Z993" s="17" t="e">
        <f>VLOOKUP($A993,'DATA PENGUKURAN GARDU'!$A:$BS,55,0)</f>
        <v>#N/A</v>
      </c>
      <c r="AA993" s="20" t="e">
        <f>VLOOKUP($B993,'DATA PENGUKURAN GARDU'!$A:$BS,42,0)</f>
        <v>#N/A</v>
      </c>
      <c r="AB993" s="21" t="e">
        <f t="shared" si="521"/>
        <v>#N/A</v>
      </c>
      <c r="AC993" s="20" t="e">
        <f>VLOOKUP($B993,'DATA PENGUKURAN GARDU'!$A:$BS,44,0)</f>
        <v>#N/A</v>
      </c>
      <c r="AD993" s="21" t="e">
        <f t="shared" si="522"/>
        <v>#N/A</v>
      </c>
      <c r="AE993" s="20" t="e">
        <f>VLOOKUP($B993,'DATA PENGUKURAN GARDU'!$A:$BS,46,0)</f>
        <v>#N/A</v>
      </c>
      <c r="AF993" s="21" t="e">
        <f t="shared" si="523"/>
        <v>#N/A</v>
      </c>
      <c r="AG993" s="20" t="e">
        <f>VLOOKUP($B993,'DATA PENGUKURAN GARDU'!$A:$BS,46,0)</f>
        <v>#N/A</v>
      </c>
      <c r="AH993" s="20" t="e">
        <f>VLOOKUP($B993,'DATA PENGUKURAN GARDU'!$A:$BS,53,0)</f>
        <v>#N/A</v>
      </c>
      <c r="AI993" s="20" t="e">
        <f>VLOOKUP($B993,'DATA PENGUKURAN GARDU'!$A:$BS,54,0)</f>
        <v>#N/A</v>
      </c>
      <c r="AJ993" s="17" t="e">
        <f>VLOOKUP($C993,'DATA PENGUKURAN GARDU'!$A:$BS,42,0)</f>
        <v>#N/A</v>
      </c>
      <c r="AK993" s="23" t="e">
        <f t="shared" si="524"/>
        <v>#N/A</v>
      </c>
      <c r="AL993" s="17" t="e">
        <f>VLOOKUP($C993,'DATA PENGUKURAN GARDU'!$A:$BS,44,0)</f>
        <v>#N/A</v>
      </c>
      <c r="AM993" s="23" t="e">
        <f t="shared" si="525"/>
        <v>#N/A</v>
      </c>
      <c r="AN993" s="17" t="e">
        <f>VLOOKUP($C993,'DATA PENGUKURAN GARDU'!$A:$BS,46,0)</f>
        <v>#N/A</v>
      </c>
      <c r="AO993" s="23" t="e">
        <f t="shared" si="526"/>
        <v>#N/A</v>
      </c>
      <c r="AP993" s="17" t="e">
        <f>VLOOKUP($C993,'DATA PENGUKURAN GARDU'!$A:$BS,46,0)</f>
        <v>#N/A</v>
      </c>
      <c r="AQ993" s="17" t="e">
        <f>VLOOKUP($C993,'DATA PENGUKURAN GARDU'!$A:$BS,53,0)</f>
        <v>#N/A</v>
      </c>
      <c r="AR993" s="17" t="e">
        <f>VLOOKUP($C993,'DATA PENGUKURAN GARDU'!$A:$BS,54,0)</f>
        <v>#N/A</v>
      </c>
      <c r="AS993" s="20" t="e">
        <f>VLOOKUP($D993,'DATA PENGUKURAN GARDU'!$A:$BS,42,0)</f>
        <v>#N/A</v>
      </c>
      <c r="AT993" s="21" t="e">
        <f t="shared" si="527"/>
        <v>#N/A</v>
      </c>
      <c r="AU993" s="20" t="e">
        <f>VLOOKUP($D993,'DATA PENGUKURAN GARDU'!$A:$BS,44,0)</f>
        <v>#N/A</v>
      </c>
      <c r="AV993" s="21" t="e">
        <f t="shared" si="528"/>
        <v>#N/A</v>
      </c>
      <c r="AW993" s="20" t="e">
        <f>VLOOKUP($D993,'DATA PENGUKURAN GARDU'!$A:$BS,46,0)</f>
        <v>#N/A</v>
      </c>
      <c r="AX993" s="21" t="e">
        <f t="shared" si="529"/>
        <v>#N/A</v>
      </c>
      <c r="AY993" s="20" t="e">
        <f>VLOOKUP($D993,'DATA PENGUKURAN GARDU'!$A:$BS,46,0)</f>
        <v>#N/A</v>
      </c>
      <c r="AZ993" s="20" t="e">
        <f>VLOOKUP($D993,'DATA PENGUKURAN GARDU'!$A:$BS,53,0)</f>
        <v>#N/A</v>
      </c>
      <c r="BA993" s="20" t="e">
        <f>VLOOKUP($D993,'DATA PENGUKURAN GARDU'!$A:$BS,54,0)</f>
        <v>#N/A</v>
      </c>
      <c r="BB993" s="17" t="e">
        <f>VLOOKUP($E993,'DATA PENGUKURAN GARDU'!$A:$BS,42,0)</f>
        <v>#N/A</v>
      </c>
      <c r="BC993" s="23" t="e">
        <f t="shared" si="530"/>
        <v>#N/A</v>
      </c>
      <c r="BD993" s="17" t="e">
        <f>VLOOKUP($E993,'DATA PENGUKURAN GARDU'!$A:$BS,44,0)</f>
        <v>#N/A</v>
      </c>
      <c r="BE993" s="23" t="e">
        <f t="shared" si="531"/>
        <v>#N/A</v>
      </c>
      <c r="BF993" s="17" t="e">
        <f>VLOOKUP($E993,'DATA PENGUKURAN GARDU'!$A:$BS,46,0)</f>
        <v>#N/A</v>
      </c>
      <c r="BG993" s="23" t="e">
        <f t="shared" si="532"/>
        <v>#N/A</v>
      </c>
      <c r="BH993" s="17" t="e">
        <f>VLOOKUP($E993,'DATA PENGUKURAN GARDU'!$A:$BS,46,0)</f>
        <v>#N/A</v>
      </c>
      <c r="BI993" s="17" t="e">
        <f>VLOOKUP($E993,'DATA PENGUKURAN GARDU'!$A:$BS,53,0)</f>
        <v>#N/A</v>
      </c>
      <c r="BJ993" s="17" t="e">
        <f>VLOOKUP($E993,'DATA PENGUKURAN GARDU'!$A:$BS,54,0)</f>
        <v>#N/A</v>
      </c>
      <c r="BK993" s="20" t="e">
        <f t="shared" si="510"/>
        <v>#N/A</v>
      </c>
      <c r="BL993" s="20" t="e">
        <f t="shared" si="511"/>
        <v>#N/A</v>
      </c>
      <c r="BM993" s="20" t="e">
        <f t="shared" si="512"/>
        <v>#N/A</v>
      </c>
      <c r="BN993" s="25" t="e">
        <f t="shared" si="513"/>
        <v>#N/A</v>
      </c>
      <c r="BO993" s="26" t="str">
        <f t="shared" si="514"/>
        <v>0</v>
      </c>
      <c r="BP993" s="21" t="e">
        <f t="shared" si="515"/>
        <v>#VALUE!</v>
      </c>
      <c r="BQ993" s="20" t="e">
        <f t="shared" si="516"/>
        <v>#N/A</v>
      </c>
      <c r="BR993" s="20" t="e">
        <v>#N/A</v>
      </c>
      <c r="BS993" s="9" t="e">
        <v>#N/A</v>
      </c>
      <c r="BT993" s="2" t="e">
        <f t="shared" si="517"/>
        <v>#VALUE!</v>
      </c>
      <c r="BU993" s="2" t="e">
        <f t="shared" si="500"/>
        <v>#N/A</v>
      </c>
      <c r="BV993" s="2" t="e">
        <f t="shared" si="501"/>
        <v>#N/A</v>
      </c>
    </row>
    <row r="994" s="2" customFormat="1" ht="22.95" customHeight="1" spans="1:74">
      <c r="A994" s="9" t="str">
        <f t="shared" si="502"/>
        <v>NL 061Induk</v>
      </c>
      <c r="B994" s="9" t="str">
        <f t="shared" si="503"/>
        <v>NL 061jurusan 1</v>
      </c>
      <c r="C994" s="9" t="str">
        <f t="shared" si="504"/>
        <v>NL 061jurusan 2</v>
      </c>
      <c r="D994" s="9" t="str">
        <f t="shared" si="505"/>
        <v>NL 061jurusan 3</v>
      </c>
      <c r="E994" s="9" t="str">
        <f t="shared" si="506"/>
        <v>NL 061jurusan 4</v>
      </c>
      <c r="F994" s="10" t="s">
        <v>342</v>
      </c>
      <c r="G994" s="10" t="s">
        <v>101</v>
      </c>
      <c r="H994" s="10" t="s">
        <v>1216</v>
      </c>
      <c r="I994" s="10" t="s">
        <v>12073</v>
      </c>
      <c r="J994" s="10" t="s">
        <v>12074</v>
      </c>
      <c r="K994" s="10" t="s">
        <v>7465</v>
      </c>
      <c r="L994" s="10"/>
      <c r="M994" s="10"/>
      <c r="N994" s="14">
        <f t="shared" si="507"/>
        <v>0</v>
      </c>
      <c r="O994" s="15" t="e">
        <f t="shared" si="508"/>
        <v>#VALUE!</v>
      </c>
      <c r="P994" s="15" t="e">
        <f t="shared" si="509"/>
        <v>#VALUE!</v>
      </c>
      <c r="Q994" s="17" t="e">
        <f>VLOOKUP($A994,'DATA PENGUKURAN GARDU'!$A:$BS,42,0)</f>
        <v>#N/A</v>
      </c>
      <c r="R994" s="18" t="e">
        <f t="shared" si="518"/>
        <v>#N/A</v>
      </c>
      <c r="S994" s="17" t="e">
        <f>VLOOKUP($A994,'DATA PENGUKURAN GARDU'!$A:$BS,44,0)</f>
        <v>#N/A</v>
      </c>
      <c r="T994" s="18" t="e">
        <f t="shared" si="519"/>
        <v>#N/A</v>
      </c>
      <c r="U994" s="17" t="e">
        <f>VLOOKUP($A994,'DATA PENGUKURAN GARDU'!$A:$BS,46,0)</f>
        <v>#N/A</v>
      </c>
      <c r="V994" s="18" t="e">
        <f t="shared" si="520"/>
        <v>#N/A</v>
      </c>
      <c r="W994" s="17" t="e">
        <f>VLOOKUP($A994,'DATA PENGUKURAN GARDU'!$A:$BS,48,0)</f>
        <v>#N/A</v>
      </c>
      <c r="X994" s="17" t="e">
        <f>VLOOKUP($A994,'DATA PENGUKURAN GARDU'!$A:$BS,53,0)</f>
        <v>#N/A</v>
      </c>
      <c r="Y994" s="17" t="e">
        <f>VLOOKUP($A994,'DATA PENGUKURAN GARDU'!$A:$BS,54,0)</f>
        <v>#N/A</v>
      </c>
      <c r="Z994" s="17" t="e">
        <f>VLOOKUP($A994,'DATA PENGUKURAN GARDU'!$A:$BS,55,0)</f>
        <v>#N/A</v>
      </c>
      <c r="AA994" s="20" t="e">
        <f>VLOOKUP($B994,'DATA PENGUKURAN GARDU'!$A:$BS,42,0)</f>
        <v>#N/A</v>
      </c>
      <c r="AB994" s="21" t="e">
        <f t="shared" si="521"/>
        <v>#N/A</v>
      </c>
      <c r="AC994" s="20" t="e">
        <f>VLOOKUP($B994,'DATA PENGUKURAN GARDU'!$A:$BS,44,0)</f>
        <v>#N/A</v>
      </c>
      <c r="AD994" s="21" t="e">
        <f t="shared" si="522"/>
        <v>#N/A</v>
      </c>
      <c r="AE994" s="20" t="e">
        <f>VLOOKUP($B994,'DATA PENGUKURAN GARDU'!$A:$BS,46,0)</f>
        <v>#N/A</v>
      </c>
      <c r="AF994" s="21" t="e">
        <f t="shared" si="523"/>
        <v>#N/A</v>
      </c>
      <c r="AG994" s="20" t="e">
        <f>VLOOKUP($B994,'DATA PENGUKURAN GARDU'!$A:$BS,46,0)</f>
        <v>#N/A</v>
      </c>
      <c r="AH994" s="20" t="e">
        <f>VLOOKUP($B994,'DATA PENGUKURAN GARDU'!$A:$BS,53,0)</f>
        <v>#N/A</v>
      </c>
      <c r="AI994" s="20" t="e">
        <f>VLOOKUP($B994,'DATA PENGUKURAN GARDU'!$A:$BS,54,0)</f>
        <v>#N/A</v>
      </c>
      <c r="AJ994" s="17" t="e">
        <f>VLOOKUP($C994,'DATA PENGUKURAN GARDU'!$A:$BS,42,0)</f>
        <v>#N/A</v>
      </c>
      <c r="AK994" s="23" t="e">
        <f t="shared" si="524"/>
        <v>#N/A</v>
      </c>
      <c r="AL994" s="17" t="e">
        <f>VLOOKUP($C994,'DATA PENGUKURAN GARDU'!$A:$BS,44,0)</f>
        <v>#N/A</v>
      </c>
      <c r="AM994" s="23" t="e">
        <f t="shared" si="525"/>
        <v>#N/A</v>
      </c>
      <c r="AN994" s="17" t="e">
        <f>VLOOKUP($C994,'DATA PENGUKURAN GARDU'!$A:$BS,46,0)</f>
        <v>#N/A</v>
      </c>
      <c r="AO994" s="23" t="e">
        <f t="shared" si="526"/>
        <v>#N/A</v>
      </c>
      <c r="AP994" s="17" t="e">
        <f>VLOOKUP($C994,'DATA PENGUKURAN GARDU'!$A:$BS,46,0)</f>
        <v>#N/A</v>
      </c>
      <c r="AQ994" s="17" t="e">
        <f>VLOOKUP($C994,'DATA PENGUKURAN GARDU'!$A:$BS,53,0)</f>
        <v>#N/A</v>
      </c>
      <c r="AR994" s="17" t="e">
        <f>VLOOKUP($C994,'DATA PENGUKURAN GARDU'!$A:$BS,54,0)</f>
        <v>#N/A</v>
      </c>
      <c r="AS994" s="20" t="e">
        <f>VLOOKUP($D994,'DATA PENGUKURAN GARDU'!$A:$BS,42,0)</f>
        <v>#N/A</v>
      </c>
      <c r="AT994" s="21" t="e">
        <f t="shared" si="527"/>
        <v>#N/A</v>
      </c>
      <c r="AU994" s="20" t="e">
        <f>VLOOKUP($D994,'DATA PENGUKURAN GARDU'!$A:$BS,44,0)</f>
        <v>#N/A</v>
      </c>
      <c r="AV994" s="21" t="e">
        <f t="shared" si="528"/>
        <v>#N/A</v>
      </c>
      <c r="AW994" s="20" t="e">
        <f>VLOOKUP($D994,'DATA PENGUKURAN GARDU'!$A:$BS,46,0)</f>
        <v>#N/A</v>
      </c>
      <c r="AX994" s="21" t="e">
        <f t="shared" si="529"/>
        <v>#N/A</v>
      </c>
      <c r="AY994" s="20" t="e">
        <f>VLOOKUP($D994,'DATA PENGUKURAN GARDU'!$A:$BS,46,0)</f>
        <v>#N/A</v>
      </c>
      <c r="AZ994" s="20" t="e">
        <f>VLOOKUP($D994,'DATA PENGUKURAN GARDU'!$A:$BS,53,0)</f>
        <v>#N/A</v>
      </c>
      <c r="BA994" s="20" t="e">
        <f>VLOOKUP($D994,'DATA PENGUKURAN GARDU'!$A:$BS,54,0)</f>
        <v>#N/A</v>
      </c>
      <c r="BB994" s="17" t="e">
        <f>VLOOKUP($E994,'DATA PENGUKURAN GARDU'!$A:$BS,42,0)</f>
        <v>#N/A</v>
      </c>
      <c r="BC994" s="23" t="e">
        <f t="shared" si="530"/>
        <v>#N/A</v>
      </c>
      <c r="BD994" s="17" t="e">
        <f>VLOOKUP($E994,'DATA PENGUKURAN GARDU'!$A:$BS,44,0)</f>
        <v>#N/A</v>
      </c>
      <c r="BE994" s="23" t="e">
        <f t="shared" si="531"/>
        <v>#N/A</v>
      </c>
      <c r="BF994" s="17" t="e">
        <f>VLOOKUP($E994,'DATA PENGUKURAN GARDU'!$A:$BS,46,0)</f>
        <v>#N/A</v>
      </c>
      <c r="BG994" s="23" t="e">
        <f t="shared" si="532"/>
        <v>#N/A</v>
      </c>
      <c r="BH994" s="17" t="e">
        <f>VLOOKUP($E994,'DATA PENGUKURAN GARDU'!$A:$BS,46,0)</f>
        <v>#N/A</v>
      </c>
      <c r="BI994" s="17" t="e">
        <f>VLOOKUP($E994,'DATA PENGUKURAN GARDU'!$A:$BS,53,0)</f>
        <v>#N/A</v>
      </c>
      <c r="BJ994" s="17" t="e">
        <f>VLOOKUP($E994,'DATA PENGUKURAN GARDU'!$A:$BS,54,0)</f>
        <v>#N/A</v>
      </c>
      <c r="BK994" s="20" t="e">
        <f t="shared" si="510"/>
        <v>#N/A</v>
      </c>
      <c r="BL994" s="20" t="e">
        <f t="shared" si="511"/>
        <v>#N/A</v>
      </c>
      <c r="BM994" s="20" t="e">
        <f t="shared" si="512"/>
        <v>#N/A</v>
      </c>
      <c r="BN994" s="25" t="e">
        <f t="shared" si="513"/>
        <v>#N/A</v>
      </c>
      <c r="BO994" s="26" t="str">
        <f t="shared" si="514"/>
        <v>0</v>
      </c>
      <c r="BP994" s="21" t="e">
        <f t="shared" si="515"/>
        <v>#VALUE!</v>
      </c>
      <c r="BQ994" s="20" t="e">
        <f t="shared" si="516"/>
        <v>#N/A</v>
      </c>
      <c r="BR994" s="20" t="e">
        <v>#N/A</v>
      </c>
      <c r="BS994" s="9" t="e">
        <v>#N/A</v>
      </c>
      <c r="BT994" s="2" t="e">
        <f t="shared" si="517"/>
        <v>#VALUE!</v>
      </c>
      <c r="BU994" s="2" t="e">
        <f t="shared" si="500"/>
        <v>#N/A</v>
      </c>
      <c r="BV994" s="2" t="e">
        <f t="shared" si="501"/>
        <v>#N/A</v>
      </c>
    </row>
    <row r="995" s="2" customFormat="1" ht="22.95" customHeight="1" spans="1:74">
      <c r="A995" s="9" t="str">
        <f t="shared" si="502"/>
        <v>NP 001Induk</v>
      </c>
      <c r="B995" s="9" t="str">
        <f t="shared" si="503"/>
        <v>NP 001jurusan 1</v>
      </c>
      <c r="C995" s="9" t="str">
        <f t="shared" si="504"/>
        <v>NP 001jurusan 2</v>
      </c>
      <c r="D995" s="9" t="str">
        <f t="shared" si="505"/>
        <v>NP 001jurusan 3</v>
      </c>
      <c r="E995" s="9" t="str">
        <f t="shared" si="506"/>
        <v>NP 001jurusan 4</v>
      </c>
      <c r="F995" s="10" t="s">
        <v>497</v>
      </c>
      <c r="G995" s="10" t="s">
        <v>101</v>
      </c>
      <c r="H995" s="10" t="s">
        <v>1217</v>
      </c>
      <c r="I995" s="10" t="s">
        <v>12075</v>
      </c>
      <c r="J995" s="10" t="s">
        <v>12076</v>
      </c>
      <c r="K995" s="10" t="s">
        <v>7465</v>
      </c>
      <c r="L995" s="10"/>
      <c r="M995" s="10"/>
      <c r="N995" s="14">
        <f t="shared" si="507"/>
        <v>0</v>
      </c>
      <c r="O995" s="15" t="e">
        <f t="shared" si="508"/>
        <v>#VALUE!</v>
      </c>
      <c r="P995" s="15" t="e">
        <f t="shared" si="509"/>
        <v>#VALUE!</v>
      </c>
      <c r="Q995" s="17" t="e">
        <f>VLOOKUP($A995,'DATA PENGUKURAN GARDU'!$A:$BS,42,0)</f>
        <v>#N/A</v>
      </c>
      <c r="R995" s="18" t="e">
        <f t="shared" si="518"/>
        <v>#N/A</v>
      </c>
      <c r="S995" s="17" t="e">
        <f>VLOOKUP($A995,'DATA PENGUKURAN GARDU'!$A:$BS,44,0)</f>
        <v>#N/A</v>
      </c>
      <c r="T995" s="18" t="e">
        <f t="shared" si="519"/>
        <v>#N/A</v>
      </c>
      <c r="U995" s="17" t="e">
        <f>VLOOKUP($A995,'DATA PENGUKURAN GARDU'!$A:$BS,46,0)</f>
        <v>#N/A</v>
      </c>
      <c r="V995" s="18" t="e">
        <f t="shared" si="520"/>
        <v>#N/A</v>
      </c>
      <c r="W995" s="17" t="e">
        <f>VLOOKUP($A995,'DATA PENGUKURAN GARDU'!$A:$BS,48,0)</f>
        <v>#N/A</v>
      </c>
      <c r="X995" s="17" t="e">
        <f>VLOOKUP($A995,'DATA PENGUKURAN GARDU'!$A:$BS,53,0)</f>
        <v>#N/A</v>
      </c>
      <c r="Y995" s="17" t="e">
        <f>VLOOKUP($A995,'DATA PENGUKURAN GARDU'!$A:$BS,54,0)</f>
        <v>#N/A</v>
      </c>
      <c r="Z995" s="17" t="e">
        <f>VLOOKUP($A995,'DATA PENGUKURAN GARDU'!$A:$BS,55,0)</f>
        <v>#N/A</v>
      </c>
      <c r="AA995" s="20" t="e">
        <f>VLOOKUP($B995,'DATA PENGUKURAN GARDU'!$A:$BS,42,0)</f>
        <v>#N/A</v>
      </c>
      <c r="AB995" s="21" t="e">
        <f t="shared" si="521"/>
        <v>#N/A</v>
      </c>
      <c r="AC995" s="20" t="e">
        <f>VLOOKUP($B995,'DATA PENGUKURAN GARDU'!$A:$BS,44,0)</f>
        <v>#N/A</v>
      </c>
      <c r="AD995" s="21" t="e">
        <f t="shared" si="522"/>
        <v>#N/A</v>
      </c>
      <c r="AE995" s="20" t="e">
        <f>VLOOKUP($B995,'DATA PENGUKURAN GARDU'!$A:$BS,46,0)</f>
        <v>#N/A</v>
      </c>
      <c r="AF995" s="21" t="e">
        <f t="shared" si="523"/>
        <v>#N/A</v>
      </c>
      <c r="AG995" s="20" t="e">
        <f>VLOOKUP($B995,'DATA PENGUKURAN GARDU'!$A:$BS,46,0)</f>
        <v>#N/A</v>
      </c>
      <c r="AH995" s="20" t="e">
        <f>VLOOKUP($B995,'DATA PENGUKURAN GARDU'!$A:$BS,53,0)</f>
        <v>#N/A</v>
      </c>
      <c r="AI995" s="20" t="e">
        <f>VLOOKUP($B995,'DATA PENGUKURAN GARDU'!$A:$BS,54,0)</f>
        <v>#N/A</v>
      </c>
      <c r="AJ995" s="17" t="e">
        <f>VLOOKUP($C995,'DATA PENGUKURAN GARDU'!$A:$BS,42,0)</f>
        <v>#N/A</v>
      </c>
      <c r="AK995" s="23" t="e">
        <f t="shared" si="524"/>
        <v>#N/A</v>
      </c>
      <c r="AL995" s="17" t="e">
        <f>VLOOKUP($C995,'DATA PENGUKURAN GARDU'!$A:$BS,44,0)</f>
        <v>#N/A</v>
      </c>
      <c r="AM995" s="23" t="e">
        <f t="shared" si="525"/>
        <v>#N/A</v>
      </c>
      <c r="AN995" s="17" t="e">
        <f>VLOOKUP($C995,'DATA PENGUKURAN GARDU'!$A:$BS,46,0)</f>
        <v>#N/A</v>
      </c>
      <c r="AO995" s="23" t="e">
        <f t="shared" si="526"/>
        <v>#N/A</v>
      </c>
      <c r="AP995" s="17" t="e">
        <f>VLOOKUP($C995,'DATA PENGUKURAN GARDU'!$A:$BS,46,0)</f>
        <v>#N/A</v>
      </c>
      <c r="AQ995" s="17" t="e">
        <f>VLOOKUP($C995,'DATA PENGUKURAN GARDU'!$A:$BS,53,0)</f>
        <v>#N/A</v>
      </c>
      <c r="AR995" s="17" t="e">
        <f>VLOOKUP($C995,'DATA PENGUKURAN GARDU'!$A:$BS,54,0)</f>
        <v>#N/A</v>
      </c>
      <c r="AS995" s="20" t="e">
        <f>VLOOKUP($D995,'DATA PENGUKURAN GARDU'!$A:$BS,42,0)</f>
        <v>#N/A</v>
      </c>
      <c r="AT995" s="21" t="e">
        <f t="shared" si="527"/>
        <v>#N/A</v>
      </c>
      <c r="AU995" s="20" t="e">
        <f>VLOOKUP($D995,'DATA PENGUKURAN GARDU'!$A:$BS,44,0)</f>
        <v>#N/A</v>
      </c>
      <c r="AV995" s="21" t="e">
        <f t="shared" si="528"/>
        <v>#N/A</v>
      </c>
      <c r="AW995" s="20" t="e">
        <f>VLOOKUP($D995,'DATA PENGUKURAN GARDU'!$A:$BS,46,0)</f>
        <v>#N/A</v>
      </c>
      <c r="AX995" s="21" t="e">
        <f t="shared" si="529"/>
        <v>#N/A</v>
      </c>
      <c r="AY995" s="20" t="e">
        <f>VLOOKUP($D995,'DATA PENGUKURAN GARDU'!$A:$BS,46,0)</f>
        <v>#N/A</v>
      </c>
      <c r="AZ995" s="20" t="e">
        <f>VLOOKUP($D995,'DATA PENGUKURAN GARDU'!$A:$BS,53,0)</f>
        <v>#N/A</v>
      </c>
      <c r="BA995" s="20" t="e">
        <f>VLOOKUP($D995,'DATA PENGUKURAN GARDU'!$A:$BS,54,0)</f>
        <v>#N/A</v>
      </c>
      <c r="BB995" s="17" t="e">
        <f>VLOOKUP($E995,'DATA PENGUKURAN GARDU'!$A:$BS,42,0)</f>
        <v>#N/A</v>
      </c>
      <c r="BC995" s="23" t="e">
        <f t="shared" si="530"/>
        <v>#N/A</v>
      </c>
      <c r="BD995" s="17" t="e">
        <f>VLOOKUP($E995,'DATA PENGUKURAN GARDU'!$A:$BS,44,0)</f>
        <v>#N/A</v>
      </c>
      <c r="BE995" s="23" t="e">
        <f t="shared" si="531"/>
        <v>#N/A</v>
      </c>
      <c r="BF995" s="17" t="e">
        <f>VLOOKUP($E995,'DATA PENGUKURAN GARDU'!$A:$BS,46,0)</f>
        <v>#N/A</v>
      </c>
      <c r="BG995" s="23" t="e">
        <f t="shared" si="532"/>
        <v>#N/A</v>
      </c>
      <c r="BH995" s="17" t="e">
        <f>VLOOKUP($E995,'DATA PENGUKURAN GARDU'!$A:$BS,46,0)</f>
        <v>#N/A</v>
      </c>
      <c r="BI995" s="17" t="e">
        <f>VLOOKUP($E995,'DATA PENGUKURAN GARDU'!$A:$BS,53,0)</f>
        <v>#N/A</v>
      </c>
      <c r="BJ995" s="17" t="e">
        <f>VLOOKUP($E995,'DATA PENGUKURAN GARDU'!$A:$BS,54,0)</f>
        <v>#N/A</v>
      </c>
      <c r="BK995" s="20" t="e">
        <f t="shared" si="510"/>
        <v>#N/A</v>
      </c>
      <c r="BL995" s="20" t="e">
        <f t="shared" si="511"/>
        <v>#N/A</v>
      </c>
      <c r="BM995" s="20" t="e">
        <f t="shared" si="512"/>
        <v>#N/A</v>
      </c>
      <c r="BN995" s="25" t="e">
        <f t="shared" si="513"/>
        <v>#N/A</v>
      </c>
      <c r="BO995" s="26" t="str">
        <f t="shared" si="514"/>
        <v>0</v>
      </c>
      <c r="BP995" s="21" t="e">
        <f t="shared" si="515"/>
        <v>#VALUE!</v>
      </c>
      <c r="BQ995" s="20" t="e">
        <f t="shared" si="516"/>
        <v>#N/A</v>
      </c>
      <c r="BR995" s="20" t="e">
        <v>#N/A</v>
      </c>
      <c r="BS995" s="9" t="e">
        <v>#N/A</v>
      </c>
      <c r="BT995" s="2" t="e">
        <f t="shared" si="517"/>
        <v>#VALUE!</v>
      </c>
      <c r="BU995" s="2" t="e">
        <f t="shared" si="500"/>
        <v>#N/A</v>
      </c>
      <c r="BV995" s="2" t="e">
        <f t="shared" si="501"/>
        <v>#N/A</v>
      </c>
    </row>
    <row r="996" s="2" customFormat="1" ht="22.95" customHeight="1" spans="1:74">
      <c r="A996" s="9" t="str">
        <f t="shared" si="502"/>
        <v>NP 005Induk</v>
      </c>
      <c r="B996" s="9" t="str">
        <f t="shared" si="503"/>
        <v>NP 005jurusan 1</v>
      </c>
      <c r="C996" s="9" t="str">
        <f t="shared" si="504"/>
        <v>NP 005jurusan 2</v>
      </c>
      <c r="D996" s="9" t="str">
        <f t="shared" si="505"/>
        <v>NP 005jurusan 3</v>
      </c>
      <c r="E996" s="9" t="str">
        <f t="shared" si="506"/>
        <v>NP 005jurusan 4</v>
      </c>
      <c r="F996" s="10" t="s">
        <v>497</v>
      </c>
      <c r="G996" s="10" t="s">
        <v>101</v>
      </c>
      <c r="H996" s="10" t="s">
        <v>1218</v>
      </c>
      <c r="I996" s="10" t="s">
        <v>12077</v>
      </c>
      <c r="J996" s="10" t="s">
        <v>12078</v>
      </c>
      <c r="K996" s="10" t="s">
        <v>7465</v>
      </c>
      <c r="L996" s="10"/>
      <c r="M996" s="10"/>
      <c r="N996" s="14">
        <f t="shared" si="507"/>
        <v>0</v>
      </c>
      <c r="O996" s="15" t="e">
        <f t="shared" si="508"/>
        <v>#VALUE!</v>
      </c>
      <c r="P996" s="15" t="e">
        <f t="shared" si="509"/>
        <v>#VALUE!</v>
      </c>
      <c r="Q996" s="17" t="e">
        <f>VLOOKUP($A996,'DATA PENGUKURAN GARDU'!$A:$BS,42,0)</f>
        <v>#N/A</v>
      </c>
      <c r="R996" s="18" t="e">
        <f t="shared" si="518"/>
        <v>#N/A</v>
      </c>
      <c r="S996" s="17" t="e">
        <f>VLOOKUP($A996,'DATA PENGUKURAN GARDU'!$A:$BS,44,0)</f>
        <v>#N/A</v>
      </c>
      <c r="T996" s="18" t="e">
        <f t="shared" si="519"/>
        <v>#N/A</v>
      </c>
      <c r="U996" s="17" t="e">
        <f>VLOOKUP($A996,'DATA PENGUKURAN GARDU'!$A:$BS,46,0)</f>
        <v>#N/A</v>
      </c>
      <c r="V996" s="18" t="e">
        <f t="shared" si="520"/>
        <v>#N/A</v>
      </c>
      <c r="W996" s="17" t="e">
        <f>VLOOKUP($A996,'DATA PENGUKURAN GARDU'!$A:$BS,48,0)</f>
        <v>#N/A</v>
      </c>
      <c r="X996" s="17" t="e">
        <f>VLOOKUP($A996,'DATA PENGUKURAN GARDU'!$A:$BS,53,0)</f>
        <v>#N/A</v>
      </c>
      <c r="Y996" s="17" t="e">
        <f>VLOOKUP($A996,'DATA PENGUKURAN GARDU'!$A:$BS,54,0)</f>
        <v>#N/A</v>
      </c>
      <c r="Z996" s="17" t="e">
        <f>VLOOKUP($A996,'DATA PENGUKURAN GARDU'!$A:$BS,55,0)</f>
        <v>#N/A</v>
      </c>
      <c r="AA996" s="20" t="e">
        <f>VLOOKUP($B996,'DATA PENGUKURAN GARDU'!$A:$BS,42,0)</f>
        <v>#N/A</v>
      </c>
      <c r="AB996" s="21" t="e">
        <f t="shared" si="521"/>
        <v>#N/A</v>
      </c>
      <c r="AC996" s="20" t="e">
        <f>VLOOKUP($B996,'DATA PENGUKURAN GARDU'!$A:$BS,44,0)</f>
        <v>#N/A</v>
      </c>
      <c r="AD996" s="21" t="e">
        <f t="shared" si="522"/>
        <v>#N/A</v>
      </c>
      <c r="AE996" s="20" t="e">
        <f>VLOOKUP($B996,'DATA PENGUKURAN GARDU'!$A:$BS,46,0)</f>
        <v>#N/A</v>
      </c>
      <c r="AF996" s="21" t="e">
        <f t="shared" si="523"/>
        <v>#N/A</v>
      </c>
      <c r="AG996" s="20" t="e">
        <f>VLOOKUP($B996,'DATA PENGUKURAN GARDU'!$A:$BS,46,0)</f>
        <v>#N/A</v>
      </c>
      <c r="AH996" s="20" t="e">
        <f>VLOOKUP($B996,'DATA PENGUKURAN GARDU'!$A:$BS,53,0)</f>
        <v>#N/A</v>
      </c>
      <c r="AI996" s="20" t="e">
        <f>VLOOKUP($B996,'DATA PENGUKURAN GARDU'!$A:$BS,54,0)</f>
        <v>#N/A</v>
      </c>
      <c r="AJ996" s="17" t="e">
        <f>VLOOKUP($C996,'DATA PENGUKURAN GARDU'!$A:$BS,42,0)</f>
        <v>#N/A</v>
      </c>
      <c r="AK996" s="23" t="e">
        <f t="shared" si="524"/>
        <v>#N/A</v>
      </c>
      <c r="AL996" s="17" t="e">
        <f>VLOOKUP($C996,'DATA PENGUKURAN GARDU'!$A:$BS,44,0)</f>
        <v>#N/A</v>
      </c>
      <c r="AM996" s="23" t="e">
        <f t="shared" si="525"/>
        <v>#N/A</v>
      </c>
      <c r="AN996" s="17" t="e">
        <f>VLOOKUP($C996,'DATA PENGUKURAN GARDU'!$A:$BS,46,0)</f>
        <v>#N/A</v>
      </c>
      <c r="AO996" s="23" t="e">
        <f t="shared" si="526"/>
        <v>#N/A</v>
      </c>
      <c r="AP996" s="17" t="e">
        <f>VLOOKUP($C996,'DATA PENGUKURAN GARDU'!$A:$BS,46,0)</f>
        <v>#N/A</v>
      </c>
      <c r="AQ996" s="17" t="e">
        <f>VLOOKUP($C996,'DATA PENGUKURAN GARDU'!$A:$BS,53,0)</f>
        <v>#N/A</v>
      </c>
      <c r="AR996" s="17" t="e">
        <f>VLOOKUP($C996,'DATA PENGUKURAN GARDU'!$A:$BS,54,0)</f>
        <v>#N/A</v>
      </c>
      <c r="AS996" s="20" t="e">
        <f>VLOOKUP($D996,'DATA PENGUKURAN GARDU'!$A:$BS,42,0)</f>
        <v>#N/A</v>
      </c>
      <c r="AT996" s="21" t="e">
        <f t="shared" si="527"/>
        <v>#N/A</v>
      </c>
      <c r="AU996" s="20" t="e">
        <f>VLOOKUP($D996,'DATA PENGUKURAN GARDU'!$A:$BS,44,0)</f>
        <v>#N/A</v>
      </c>
      <c r="AV996" s="21" t="e">
        <f t="shared" si="528"/>
        <v>#N/A</v>
      </c>
      <c r="AW996" s="20" t="e">
        <f>VLOOKUP($D996,'DATA PENGUKURAN GARDU'!$A:$BS,46,0)</f>
        <v>#N/A</v>
      </c>
      <c r="AX996" s="21" t="e">
        <f t="shared" si="529"/>
        <v>#N/A</v>
      </c>
      <c r="AY996" s="20" t="e">
        <f>VLOOKUP($D996,'DATA PENGUKURAN GARDU'!$A:$BS,46,0)</f>
        <v>#N/A</v>
      </c>
      <c r="AZ996" s="20" t="e">
        <f>VLOOKUP($D996,'DATA PENGUKURAN GARDU'!$A:$BS,53,0)</f>
        <v>#N/A</v>
      </c>
      <c r="BA996" s="20" t="e">
        <f>VLOOKUP($D996,'DATA PENGUKURAN GARDU'!$A:$BS,54,0)</f>
        <v>#N/A</v>
      </c>
      <c r="BB996" s="17" t="e">
        <f>VLOOKUP($E996,'DATA PENGUKURAN GARDU'!$A:$BS,42,0)</f>
        <v>#N/A</v>
      </c>
      <c r="BC996" s="23" t="e">
        <f t="shared" si="530"/>
        <v>#N/A</v>
      </c>
      <c r="BD996" s="17" t="e">
        <f>VLOOKUP($E996,'DATA PENGUKURAN GARDU'!$A:$BS,44,0)</f>
        <v>#N/A</v>
      </c>
      <c r="BE996" s="23" t="e">
        <f t="shared" si="531"/>
        <v>#N/A</v>
      </c>
      <c r="BF996" s="17" t="e">
        <f>VLOOKUP($E996,'DATA PENGUKURAN GARDU'!$A:$BS,46,0)</f>
        <v>#N/A</v>
      </c>
      <c r="BG996" s="23" t="e">
        <f t="shared" si="532"/>
        <v>#N/A</v>
      </c>
      <c r="BH996" s="17" t="e">
        <f>VLOOKUP($E996,'DATA PENGUKURAN GARDU'!$A:$BS,46,0)</f>
        <v>#N/A</v>
      </c>
      <c r="BI996" s="17" t="e">
        <f>VLOOKUP($E996,'DATA PENGUKURAN GARDU'!$A:$BS,53,0)</f>
        <v>#N/A</v>
      </c>
      <c r="BJ996" s="17" t="e">
        <f>VLOOKUP($E996,'DATA PENGUKURAN GARDU'!$A:$BS,54,0)</f>
        <v>#N/A</v>
      </c>
      <c r="BK996" s="20" t="e">
        <f t="shared" si="510"/>
        <v>#N/A</v>
      </c>
      <c r="BL996" s="20" t="e">
        <f t="shared" si="511"/>
        <v>#N/A</v>
      </c>
      <c r="BM996" s="20" t="e">
        <f t="shared" si="512"/>
        <v>#N/A</v>
      </c>
      <c r="BN996" s="25" t="e">
        <f t="shared" si="513"/>
        <v>#N/A</v>
      </c>
      <c r="BO996" s="26" t="str">
        <f t="shared" si="514"/>
        <v>0</v>
      </c>
      <c r="BP996" s="21" t="e">
        <f t="shared" si="515"/>
        <v>#VALUE!</v>
      </c>
      <c r="BQ996" s="20" t="e">
        <f t="shared" si="516"/>
        <v>#N/A</v>
      </c>
      <c r="BR996" s="20" t="e">
        <v>#N/A</v>
      </c>
      <c r="BS996" s="9" t="e">
        <v>#N/A</v>
      </c>
      <c r="BT996" s="2" t="e">
        <f t="shared" si="517"/>
        <v>#VALUE!</v>
      </c>
      <c r="BU996" s="2" t="e">
        <f t="shared" si="500"/>
        <v>#N/A</v>
      </c>
      <c r="BV996" s="2" t="e">
        <f t="shared" si="501"/>
        <v>#N/A</v>
      </c>
    </row>
    <row r="997" s="2" customFormat="1" ht="22.95" customHeight="1" spans="1:74">
      <c r="A997" s="9" t="str">
        <f t="shared" si="502"/>
        <v>NP 007Induk</v>
      </c>
      <c r="B997" s="9" t="str">
        <f t="shared" si="503"/>
        <v>NP 007jurusan 1</v>
      </c>
      <c r="C997" s="9" t="str">
        <f t="shared" si="504"/>
        <v>NP 007jurusan 2</v>
      </c>
      <c r="D997" s="9" t="str">
        <f t="shared" si="505"/>
        <v>NP 007jurusan 3</v>
      </c>
      <c r="E997" s="9" t="str">
        <f t="shared" si="506"/>
        <v>NP 007jurusan 4</v>
      </c>
      <c r="F997" s="10" t="s">
        <v>497</v>
      </c>
      <c r="G997" s="10" t="s">
        <v>101</v>
      </c>
      <c r="H997" s="10" t="s">
        <v>1219</v>
      </c>
      <c r="I997" s="10" t="s">
        <v>12079</v>
      </c>
      <c r="J997" s="10" t="s">
        <v>12080</v>
      </c>
      <c r="K997" s="10" t="s">
        <v>7465</v>
      </c>
      <c r="L997" s="10"/>
      <c r="M997" s="10"/>
      <c r="N997" s="14">
        <f t="shared" si="507"/>
        <v>0</v>
      </c>
      <c r="O997" s="15" t="e">
        <f t="shared" si="508"/>
        <v>#VALUE!</v>
      </c>
      <c r="P997" s="15" t="e">
        <f t="shared" si="509"/>
        <v>#VALUE!</v>
      </c>
      <c r="Q997" s="17" t="e">
        <f>VLOOKUP($A997,'DATA PENGUKURAN GARDU'!$A:$BS,42,0)</f>
        <v>#N/A</v>
      </c>
      <c r="R997" s="18" t="e">
        <f t="shared" si="518"/>
        <v>#N/A</v>
      </c>
      <c r="S997" s="17" t="e">
        <f>VLOOKUP($A997,'DATA PENGUKURAN GARDU'!$A:$BS,44,0)</f>
        <v>#N/A</v>
      </c>
      <c r="T997" s="18" t="e">
        <f t="shared" si="519"/>
        <v>#N/A</v>
      </c>
      <c r="U997" s="17" t="e">
        <f>VLOOKUP($A997,'DATA PENGUKURAN GARDU'!$A:$BS,46,0)</f>
        <v>#N/A</v>
      </c>
      <c r="V997" s="18" t="e">
        <f t="shared" si="520"/>
        <v>#N/A</v>
      </c>
      <c r="W997" s="17" t="e">
        <f>VLOOKUP($A997,'DATA PENGUKURAN GARDU'!$A:$BS,48,0)</f>
        <v>#N/A</v>
      </c>
      <c r="X997" s="17" t="e">
        <f>VLOOKUP($A997,'DATA PENGUKURAN GARDU'!$A:$BS,53,0)</f>
        <v>#N/A</v>
      </c>
      <c r="Y997" s="17" t="e">
        <f>VLOOKUP($A997,'DATA PENGUKURAN GARDU'!$A:$BS,54,0)</f>
        <v>#N/A</v>
      </c>
      <c r="Z997" s="17" t="e">
        <f>VLOOKUP($A997,'DATA PENGUKURAN GARDU'!$A:$BS,55,0)</f>
        <v>#N/A</v>
      </c>
      <c r="AA997" s="20" t="e">
        <f>VLOOKUP($B997,'DATA PENGUKURAN GARDU'!$A:$BS,42,0)</f>
        <v>#N/A</v>
      </c>
      <c r="AB997" s="21" t="e">
        <f t="shared" si="521"/>
        <v>#N/A</v>
      </c>
      <c r="AC997" s="20" t="e">
        <f>VLOOKUP($B997,'DATA PENGUKURAN GARDU'!$A:$BS,44,0)</f>
        <v>#N/A</v>
      </c>
      <c r="AD997" s="21" t="e">
        <f t="shared" si="522"/>
        <v>#N/A</v>
      </c>
      <c r="AE997" s="20" t="e">
        <f>VLOOKUP($B997,'DATA PENGUKURAN GARDU'!$A:$BS,46,0)</f>
        <v>#N/A</v>
      </c>
      <c r="AF997" s="21" t="e">
        <f t="shared" si="523"/>
        <v>#N/A</v>
      </c>
      <c r="AG997" s="20" t="e">
        <f>VLOOKUP($B997,'DATA PENGUKURAN GARDU'!$A:$BS,46,0)</f>
        <v>#N/A</v>
      </c>
      <c r="AH997" s="20" t="e">
        <f>VLOOKUP($B997,'DATA PENGUKURAN GARDU'!$A:$BS,53,0)</f>
        <v>#N/A</v>
      </c>
      <c r="AI997" s="20" t="e">
        <f>VLOOKUP($B997,'DATA PENGUKURAN GARDU'!$A:$BS,54,0)</f>
        <v>#N/A</v>
      </c>
      <c r="AJ997" s="17" t="e">
        <f>VLOOKUP($C997,'DATA PENGUKURAN GARDU'!$A:$BS,42,0)</f>
        <v>#N/A</v>
      </c>
      <c r="AK997" s="23" t="e">
        <f t="shared" si="524"/>
        <v>#N/A</v>
      </c>
      <c r="AL997" s="17" t="e">
        <f>VLOOKUP($C997,'DATA PENGUKURAN GARDU'!$A:$BS,44,0)</f>
        <v>#N/A</v>
      </c>
      <c r="AM997" s="23" t="e">
        <f t="shared" si="525"/>
        <v>#N/A</v>
      </c>
      <c r="AN997" s="17" t="e">
        <f>VLOOKUP($C997,'DATA PENGUKURAN GARDU'!$A:$BS,46,0)</f>
        <v>#N/A</v>
      </c>
      <c r="AO997" s="23" t="e">
        <f t="shared" si="526"/>
        <v>#N/A</v>
      </c>
      <c r="AP997" s="17" t="e">
        <f>VLOOKUP($C997,'DATA PENGUKURAN GARDU'!$A:$BS,46,0)</f>
        <v>#N/A</v>
      </c>
      <c r="AQ997" s="17" t="e">
        <f>VLOOKUP($C997,'DATA PENGUKURAN GARDU'!$A:$BS,53,0)</f>
        <v>#N/A</v>
      </c>
      <c r="AR997" s="17" t="e">
        <f>VLOOKUP($C997,'DATA PENGUKURAN GARDU'!$A:$BS,54,0)</f>
        <v>#N/A</v>
      </c>
      <c r="AS997" s="20" t="e">
        <f>VLOOKUP($D997,'DATA PENGUKURAN GARDU'!$A:$BS,42,0)</f>
        <v>#N/A</v>
      </c>
      <c r="AT997" s="21" t="e">
        <f t="shared" si="527"/>
        <v>#N/A</v>
      </c>
      <c r="AU997" s="20" t="e">
        <f>VLOOKUP($D997,'DATA PENGUKURAN GARDU'!$A:$BS,44,0)</f>
        <v>#N/A</v>
      </c>
      <c r="AV997" s="21" t="e">
        <f t="shared" si="528"/>
        <v>#N/A</v>
      </c>
      <c r="AW997" s="20" t="e">
        <f>VLOOKUP($D997,'DATA PENGUKURAN GARDU'!$A:$BS,46,0)</f>
        <v>#N/A</v>
      </c>
      <c r="AX997" s="21" t="e">
        <f t="shared" si="529"/>
        <v>#N/A</v>
      </c>
      <c r="AY997" s="20" t="e">
        <f>VLOOKUP($D997,'DATA PENGUKURAN GARDU'!$A:$BS,46,0)</f>
        <v>#N/A</v>
      </c>
      <c r="AZ997" s="20" t="e">
        <f>VLOOKUP($D997,'DATA PENGUKURAN GARDU'!$A:$BS,53,0)</f>
        <v>#N/A</v>
      </c>
      <c r="BA997" s="20" t="e">
        <f>VLOOKUP($D997,'DATA PENGUKURAN GARDU'!$A:$BS,54,0)</f>
        <v>#N/A</v>
      </c>
      <c r="BB997" s="17" t="e">
        <f>VLOOKUP($E997,'DATA PENGUKURAN GARDU'!$A:$BS,42,0)</f>
        <v>#N/A</v>
      </c>
      <c r="BC997" s="23" t="e">
        <f t="shared" si="530"/>
        <v>#N/A</v>
      </c>
      <c r="BD997" s="17" t="e">
        <f>VLOOKUP($E997,'DATA PENGUKURAN GARDU'!$A:$BS,44,0)</f>
        <v>#N/A</v>
      </c>
      <c r="BE997" s="23" t="e">
        <f t="shared" si="531"/>
        <v>#N/A</v>
      </c>
      <c r="BF997" s="17" t="e">
        <f>VLOOKUP($E997,'DATA PENGUKURAN GARDU'!$A:$BS,46,0)</f>
        <v>#N/A</v>
      </c>
      <c r="BG997" s="23" t="e">
        <f t="shared" si="532"/>
        <v>#N/A</v>
      </c>
      <c r="BH997" s="17" t="e">
        <f>VLOOKUP($E997,'DATA PENGUKURAN GARDU'!$A:$BS,46,0)</f>
        <v>#N/A</v>
      </c>
      <c r="BI997" s="17" t="e">
        <f>VLOOKUP($E997,'DATA PENGUKURAN GARDU'!$A:$BS,53,0)</f>
        <v>#N/A</v>
      </c>
      <c r="BJ997" s="17" t="e">
        <f>VLOOKUP($E997,'DATA PENGUKURAN GARDU'!$A:$BS,54,0)</f>
        <v>#N/A</v>
      </c>
      <c r="BK997" s="20" t="e">
        <f t="shared" si="510"/>
        <v>#N/A</v>
      </c>
      <c r="BL997" s="20" t="e">
        <f t="shared" si="511"/>
        <v>#N/A</v>
      </c>
      <c r="BM997" s="20" t="e">
        <f t="shared" si="512"/>
        <v>#N/A</v>
      </c>
      <c r="BN997" s="25" t="e">
        <f t="shared" si="513"/>
        <v>#N/A</v>
      </c>
      <c r="BO997" s="26" t="str">
        <f t="shared" si="514"/>
        <v>0</v>
      </c>
      <c r="BP997" s="21" t="e">
        <f t="shared" si="515"/>
        <v>#VALUE!</v>
      </c>
      <c r="BQ997" s="20" t="e">
        <f t="shared" si="516"/>
        <v>#N/A</v>
      </c>
      <c r="BR997" s="20" t="e">
        <v>#N/A</v>
      </c>
      <c r="BS997" s="9" t="e">
        <v>#N/A</v>
      </c>
      <c r="BT997" s="2" t="e">
        <f t="shared" si="517"/>
        <v>#VALUE!</v>
      </c>
      <c r="BU997" s="2" t="e">
        <f t="shared" si="500"/>
        <v>#N/A</v>
      </c>
      <c r="BV997" s="2" t="e">
        <f t="shared" si="501"/>
        <v>#N/A</v>
      </c>
    </row>
    <row r="998" s="2" customFormat="1" ht="22.95" customHeight="1" spans="1:74">
      <c r="A998" s="9" t="str">
        <f t="shared" si="502"/>
        <v>NL 055Induk</v>
      </c>
      <c r="B998" s="9" t="str">
        <f t="shared" si="503"/>
        <v>NL 055jurusan 1</v>
      </c>
      <c r="C998" s="9" t="str">
        <f t="shared" si="504"/>
        <v>NL 055jurusan 2</v>
      </c>
      <c r="D998" s="9" t="str">
        <f t="shared" si="505"/>
        <v>NL 055jurusan 3</v>
      </c>
      <c r="E998" s="9" t="str">
        <f t="shared" si="506"/>
        <v>NL 055jurusan 4</v>
      </c>
      <c r="F998" s="10" t="s">
        <v>324</v>
      </c>
      <c r="G998" s="10" t="s">
        <v>101</v>
      </c>
      <c r="H998" s="10" t="s">
        <v>1220</v>
      </c>
      <c r="I998" s="10" t="s">
        <v>12081</v>
      </c>
      <c r="J998" s="10" t="s">
        <v>12082</v>
      </c>
      <c r="K998" s="10" t="s">
        <v>7465</v>
      </c>
      <c r="L998" s="10"/>
      <c r="M998" s="10"/>
      <c r="N998" s="14">
        <f t="shared" si="507"/>
        <v>0</v>
      </c>
      <c r="O998" s="15" t="e">
        <f t="shared" si="508"/>
        <v>#VALUE!</v>
      </c>
      <c r="P998" s="15" t="e">
        <f t="shared" si="509"/>
        <v>#VALUE!</v>
      </c>
      <c r="Q998" s="17" t="e">
        <f>VLOOKUP($A998,'DATA PENGUKURAN GARDU'!$A:$BS,42,0)</f>
        <v>#N/A</v>
      </c>
      <c r="R998" s="18" t="e">
        <f t="shared" si="518"/>
        <v>#N/A</v>
      </c>
      <c r="S998" s="17" t="e">
        <f>VLOOKUP($A998,'DATA PENGUKURAN GARDU'!$A:$BS,44,0)</f>
        <v>#N/A</v>
      </c>
      <c r="T998" s="18" t="e">
        <f t="shared" si="519"/>
        <v>#N/A</v>
      </c>
      <c r="U998" s="17" t="e">
        <f>VLOOKUP($A998,'DATA PENGUKURAN GARDU'!$A:$BS,46,0)</f>
        <v>#N/A</v>
      </c>
      <c r="V998" s="18" t="e">
        <f t="shared" si="520"/>
        <v>#N/A</v>
      </c>
      <c r="W998" s="17" t="e">
        <f>VLOOKUP($A998,'DATA PENGUKURAN GARDU'!$A:$BS,48,0)</f>
        <v>#N/A</v>
      </c>
      <c r="X998" s="17" t="e">
        <f>VLOOKUP($A998,'DATA PENGUKURAN GARDU'!$A:$BS,53,0)</f>
        <v>#N/A</v>
      </c>
      <c r="Y998" s="17" t="e">
        <f>VLOOKUP($A998,'DATA PENGUKURAN GARDU'!$A:$BS,54,0)</f>
        <v>#N/A</v>
      </c>
      <c r="Z998" s="17" t="e">
        <f>VLOOKUP($A998,'DATA PENGUKURAN GARDU'!$A:$BS,55,0)</f>
        <v>#N/A</v>
      </c>
      <c r="AA998" s="20" t="e">
        <f>VLOOKUP($B998,'DATA PENGUKURAN GARDU'!$A:$BS,42,0)</f>
        <v>#N/A</v>
      </c>
      <c r="AB998" s="21" t="e">
        <f t="shared" si="521"/>
        <v>#N/A</v>
      </c>
      <c r="AC998" s="20" t="e">
        <f>VLOOKUP($B998,'DATA PENGUKURAN GARDU'!$A:$BS,44,0)</f>
        <v>#N/A</v>
      </c>
      <c r="AD998" s="21" t="e">
        <f t="shared" si="522"/>
        <v>#N/A</v>
      </c>
      <c r="AE998" s="20" t="e">
        <f>VLOOKUP($B998,'DATA PENGUKURAN GARDU'!$A:$BS,46,0)</f>
        <v>#N/A</v>
      </c>
      <c r="AF998" s="21" t="e">
        <f t="shared" si="523"/>
        <v>#N/A</v>
      </c>
      <c r="AG998" s="20" t="e">
        <f>VLOOKUP($B998,'DATA PENGUKURAN GARDU'!$A:$BS,46,0)</f>
        <v>#N/A</v>
      </c>
      <c r="AH998" s="20" t="e">
        <f>VLOOKUP($B998,'DATA PENGUKURAN GARDU'!$A:$BS,53,0)</f>
        <v>#N/A</v>
      </c>
      <c r="AI998" s="20" t="e">
        <f>VLOOKUP($B998,'DATA PENGUKURAN GARDU'!$A:$BS,54,0)</f>
        <v>#N/A</v>
      </c>
      <c r="AJ998" s="17" t="e">
        <f>VLOOKUP($C998,'DATA PENGUKURAN GARDU'!$A:$BS,42,0)</f>
        <v>#N/A</v>
      </c>
      <c r="AK998" s="23" t="e">
        <f t="shared" si="524"/>
        <v>#N/A</v>
      </c>
      <c r="AL998" s="17" t="e">
        <f>VLOOKUP($C998,'DATA PENGUKURAN GARDU'!$A:$BS,44,0)</f>
        <v>#N/A</v>
      </c>
      <c r="AM998" s="23" t="e">
        <f t="shared" si="525"/>
        <v>#N/A</v>
      </c>
      <c r="AN998" s="17" t="e">
        <f>VLOOKUP($C998,'DATA PENGUKURAN GARDU'!$A:$BS,46,0)</f>
        <v>#N/A</v>
      </c>
      <c r="AO998" s="23" t="e">
        <f t="shared" si="526"/>
        <v>#N/A</v>
      </c>
      <c r="AP998" s="17" t="e">
        <f>VLOOKUP($C998,'DATA PENGUKURAN GARDU'!$A:$BS,46,0)</f>
        <v>#N/A</v>
      </c>
      <c r="AQ998" s="17" t="e">
        <f>VLOOKUP($C998,'DATA PENGUKURAN GARDU'!$A:$BS,53,0)</f>
        <v>#N/A</v>
      </c>
      <c r="AR998" s="17" t="e">
        <f>VLOOKUP($C998,'DATA PENGUKURAN GARDU'!$A:$BS,54,0)</f>
        <v>#N/A</v>
      </c>
      <c r="AS998" s="20" t="e">
        <f>VLOOKUP($D998,'DATA PENGUKURAN GARDU'!$A:$BS,42,0)</f>
        <v>#N/A</v>
      </c>
      <c r="AT998" s="21" t="e">
        <f t="shared" si="527"/>
        <v>#N/A</v>
      </c>
      <c r="AU998" s="20" t="e">
        <f>VLOOKUP($D998,'DATA PENGUKURAN GARDU'!$A:$BS,44,0)</f>
        <v>#N/A</v>
      </c>
      <c r="AV998" s="21" t="e">
        <f t="shared" si="528"/>
        <v>#N/A</v>
      </c>
      <c r="AW998" s="20" t="e">
        <f>VLOOKUP($D998,'DATA PENGUKURAN GARDU'!$A:$BS,46,0)</f>
        <v>#N/A</v>
      </c>
      <c r="AX998" s="21" t="e">
        <f t="shared" si="529"/>
        <v>#N/A</v>
      </c>
      <c r="AY998" s="20" t="e">
        <f>VLOOKUP($D998,'DATA PENGUKURAN GARDU'!$A:$BS,46,0)</f>
        <v>#N/A</v>
      </c>
      <c r="AZ998" s="20" t="e">
        <f>VLOOKUP($D998,'DATA PENGUKURAN GARDU'!$A:$BS,53,0)</f>
        <v>#N/A</v>
      </c>
      <c r="BA998" s="20" t="e">
        <f>VLOOKUP($D998,'DATA PENGUKURAN GARDU'!$A:$BS,54,0)</f>
        <v>#N/A</v>
      </c>
      <c r="BB998" s="17" t="e">
        <f>VLOOKUP($E998,'DATA PENGUKURAN GARDU'!$A:$BS,42,0)</f>
        <v>#N/A</v>
      </c>
      <c r="BC998" s="23" t="e">
        <f t="shared" si="530"/>
        <v>#N/A</v>
      </c>
      <c r="BD998" s="17" t="e">
        <f>VLOOKUP($E998,'DATA PENGUKURAN GARDU'!$A:$BS,44,0)</f>
        <v>#N/A</v>
      </c>
      <c r="BE998" s="23" t="e">
        <f t="shared" si="531"/>
        <v>#N/A</v>
      </c>
      <c r="BF998" s="17" t="e">
        <f>VLOOKUP($E998,'DATA PENGUKURAN GARDU'!$A:$BS,46,0)</f>
        <v>#N/A</v>
      </c>
      <c r="BG998" s="23" t="e">
        <f t="shared" si="532"/>
        <v>#N/A</v>
      </c>
      <c r="BH998" s="17" t="e">
        <f>VLOOKUP($E998,'DATA PENGUKURAN GARDU'!$A:$BS,46,0)</f>
        <v>#N/A</v>
      </c>
      <c r="BI998" s="17" t="e">
        <f>VLOOKUP($E998,'DATA PENGUKURAN GARDU'!$A:$BS,53,0)</f>
        <v>#N/A</v>
      </c>
      <c r="BJ998" s="17" t="e">
        <f>VLOOKUP($E998,'DATA PENGUKURAN GARDU'!$A:$BS,54,0)</f>
        <v>#N/A</v>
      </c>
      <c r="BK998" s="20" t="e">
        <f t="shared" si="510"/>
        <v>#N/A</v>
      </c>
      <c r="BL998" s="20" t="e">
        <f t="shared" si="511"/>
        <v>#N/A</v>
      </c>
      <c r="BM998" s="20" t="e">
        <f t="shared" si="512"/>
        <v>#N/A</v>
      </c>
      <c r="BN998" s="25" t="e">
        <f t="shared" si="513"/>
        <v>#N/A</v>
      </c>
      <c r="BO998" s="26" t="str">
        <f t="shared" si="514"/>
        <v>0</v>
      </c>
      <c r="BP998" s="21" t="e">
        <f t="shared" si="515"/>
        <v>#VALUE!</v>
      </c>
      <c r="BQ998" s="20" t="e">
        <f t="shared" si="516"/>
        <v>#N/A</v>
      </c>
      <c r="BR998" s="20" t="e">
        <v>#N/A</v>
      </c>
      <c r="BS998" s="9" t="e">
        <v>#N/A</v>
      </c>
      <c r="BT998" s="2" t="e">
        <f t="shared" si="517"/>
        <v>#VALUE!</v>
      </c>
      <c r="BU998" s="2" t="e">
        <f t="shared" si="500"/>
        <v>#N/A</v>
      </c>
      <c r="BV998" s="2" t="e">
        <f t="shared" si="501"/>
        <v>#N/A</v>
      </c>
    </row>
    <row r="999" s="2" customFormat="1" ht="22.95" customHeight="1" spans="1:74">
      <c r="A999" s="9" t="str">
        <f t="shared" si="502"/>
        <v>N 035Induk</v>
      </c>
      <c r="B999" s="9" t="str">
        <f t="shared" si="503"/>
        <v>N 035jurusan 1</v>
      </c>
      <c r="C999" s="9" t="str">
        <f t="shared" si="504"/>
        <v>N 035jurusan 2</v>
      </c>
      <c r="D999" s="9" t="str">
        <f t="shared" si="505"/>
        <v>N 035jurusan 3</v>
      </c>
      <c r="E999" s="9" t="str">
        <f t="shared" si="506"/>
        <v>N 035jurusan 4</v>
      </c>
      <c r="F999" s="10" t="s">
        <v>226</v>
      </c>
      <c r="G999" s="10" t="s">
        <v>101</v>
      </c>
      <c r="H999" s="10" t="s">
        <v>1221</v>
      </c>
      <c r="I999" s="10" t="s">
        <v>12083</v>
      </c>
      <c r="J999" s="10" t="s">
        <v>12084</v>
      </c>
      <c r="K999" s="10" t="s">
        <v>7465</v>
      </c>
      <c r="L999" s="10"/>
      <c r="M999" s="10"/>
      <c r="N999" s="14">
        <f t="shared" si="507"/>
        <v>0</v>
      </c>
      <c r="O999" s="15" t="e">
        <f t="shared" si="508"/>
        <v>#VALUE!</v>
      </c>
      <c r="P999" s="15" t="e">
        <f t="shared" si="509"/>
        <v>#VALUE!</v>
      </c>
      <c r="Q999" s="17" t="e">
        <f>VLOOKUP($A999,'DATA PENGUKURAN GARDU'!$A:$BS,42,0)</f>
        <v>#N/A</v>
      </c>
      <c r="R999" s="18" t="e">
        <f t="shared" si="518"/>
        <v>#N/A</v>
      </c>
      <c r="S999" s="17" t="e">
        <f>VLOOKUP($A999,'DATA PENGUKURAN GARDU'!$A:$BS,44,0)</f>
        <v>#N/A</v>
      </c>
      <c r="T999" s="18" t="e">
        <f t="shared" si="519"/>
        <v>#N/A</v>
      </c>
      <c r="U999" s="17" t="e">
        <f>VLOOKUP($A999,'DATA PENGUKURAN GARDU'!$A:$BS,46,0)</f>
        <v>#N/A</v>
      </c>
      <c r="V999" s="18" t="e">
        <f t="shared" si="520"/>
        <v>#N/A</v>
      </c>
      <c r="W999" s="17" t="e">
        <f>VLOOKUP($A999,'DATA PENGUKURAN GARDU'!$A:$BS,48,0)</f>
        <v>#N/A</v>
      </c>
      <c r="X999" s="17" t="e">
        <f>VLOOKUP($A999,'DATA PENGUKURAN GARDU'!$A:$BS,53,0)</f>
        <v>#N/A</v>
      </c>
      <c r="Y999" s="17" t="e">
        <f>VLOOKUP($A999,'DATA PENGUKURAN GARDU'!$A:$BS,54,0)</f>
        <v>#N/A</v>
      </c>
      <c r="Z999" s="17" t="e">
        <f>VLOOKUP($A999,'DATA PENGUKURAN GARDU'!$A:$BS,55,0)</f>
        <v>#N/A</v>
      </c>
      <c r="AA999" s="20" t="e">
        <f>VLOOKUP($B999,'DATA PENGUKURAN GARDU'!$A:$BS,42,0)</f>
        <v>#N/A</v>
      </c>
      <c r="AB999" s="21" t="e">
        <f t="shared" si="521"/>
        <v>#N/A</v>
      </c>
      <c r="AC999" s="20" t="e">
        <f>VLOOKUP($B999,'DATA PENGUKURAN GARDU'!$A:$BS,44,0)</f>
        <v>#N/A</v>
      </c>
      <c r="AD999" s="21" t="e">
        <f t="shared" si="522"/>
        <v>#N/A</v>
      </c>
      <c r="AE999" s="20" t="e">
        <f>VLOOKUP($B999,'DATA PENGUKURAN GARDU'!$A:$BS,46,0)</f>
        <v>#N/A</v>
      </c>
      <c r="AF999" s="21" t="e">
        <f t="shared" si="523"/>
        <v>#N/A</v>
      </c>
      <c r="AG999" s="20" t="e">
        <f>VLOOKUP($B999,'DATA PENGUKURAN GARDU'!$A:$BS,46,0)</f>
        <v>#N/A</v>
      </c>
      <c r="AH999" s="20" t="e">
        <f>VLOOKUP($B999,'DATA PENGUKURAN GARDU'!$A:$BS,53,0)</f>
        <v>#N/A</v>
      </c>
      <c r="AI999" s="20" t="e">
        <f>VLOOKUP($B999,'DATA PENGUKURAN GARDU'!$A:$BS,54,0)</f>
        <v>#N/A</v>
      </c>
      <c r="AJ999" s="17" t="e">
        <f>VLOOKUP($C999,'DATA PENGUKURAN GARDU'!$A:$BS,42,0)</f>
        <v>#N/A</v>
      </c>
      <c r="AK999" s="23" t="e">
        <f t="shared" si="524"/>
        <v>#N/A</v>
      </c>
      <c r="AL999" s="17" t="e">
        <f>VLOOKUP($C999,'DATA PENGUKURAN GARDU'!$A:$BS,44,0)</f>
        <v>#N/A</v>
      </c>
      <c r="AM999" s="23" t="e">
        <f t="shared" si="525"/>
        <v>#N/A</v>
      </c>
      <c r="AN999" s="17" t="e">
        <f>VLOOKUP($C999,'DATA PENGUKURAN GARDU'!$A:$BS,46,0)</f>
        <v>#N/A</v>
      </c>
      <c r="AO999" s="23" t="e">
        <f t="shared" si="526"/>
        <v>#N/A</v>
      </c>
      <c r="AP999" s="17" t="e">
        <f>VLOOKUP($C999,'DATA PENGUKURAN GARDU'!$A:$BS,46,0)</f>
        <v>#N/A</v>
      </c>
      <c r="AQ999" s="17" t="e">
        <f>VLOOKUP($C999,'DATA PENGUKURAN GARDU'!$A:$BS,53,0)</f>
        <v>#N/A</v>
      </c>
      <c r="AR999" s="17" t="e">
        <f>VLOOKUP($C999,'DATA PENGUKURAN GARDU'!$A:$BS,54,0)</f>
        <v>#N/A</v>
      </c>
      <c r="AS999" s="20" t="e">
        <f>VLOOKUP($D999,'DATA PENGUKURAN GARDU'!$A:$BS,42,0)</f>
        <v>#N/A</v>
      </c>
      <c r="AT999" s="21" t="e">
        <f t="shared" si="527"/>
        <v>#N/A</v>
      </c>
      <c r="AU999" s="20" t="e">
        <f>VLOOKUP($D999,'DATA PENGUKURAN GARDU'!$A:$BS,44,0)</f>
        <v>#N/A</v>
      </c>
      <c r="AV999" s="21" t="e">
        <f t="shared" si="528"/>
        <v>#N/A</v>
      </c>
      <c r="AW999" s="20" t="e">
        <f>VLOOKUP($D999,'DATA PENGUKURAN GARDU'!$A:$BS,46,0)</f>
        <v>#N/A</v>
      </c>
      <c r="AX999" s="21" t="e">
        <f t="shared" si="529"/>
        <v>#N/A</v>
      </c>
      <c r="AY999" s="20" t="e">
        <f>VLOOKUP($D999,'DATA PENGUKURAN GARDU'!$A:$BS,46,0)</f>
        <v>#N/A</v>
      </c>
      <c r="AZ999" s="20" t="e">
        <f>VLOOKUP($D999,'DATA PENGUKURAN GARDU'!$A:$BS,53,0)</f>
        <v>#N/A</v>
      </c>
      <c r="BA999" s="20" t="e">
        <f>VLOOKUP($D999,'DATA PENGUKURAN GARDU'!$A:$BS,54,0)</f>
        <v>#N/A</v>
      </c>
      <c r="BB999" s="17" t="e">
        <f>VLOOKUP($E999,'DATA PENGUKURAN GARDU'!$A:$BS,42,0)</f>
        <v>#N/A</v>
      </c>
      <c r="BC999" s="23" t="e">
        <f t="shared" si="530"/>
        <v>#N/A</v>
      </c>
      <c r="BD999" s="17" t="e">
        <f>VLOOKUP($E999,'DATA PENGUKURAN GARDU'!$A:$BS,44,0)</f>
        <v>#N/A</v>
      </c>
      <c r="BE999" s="23" t="e">
        <f t="shared" si="531"/>
        <v>#N/A</v>
      </c>
      <c r="BF999" s="17" t="e">
        <f>VLOOKUP($E999,'DATA PENGUKURAN GARDU'!$A:$BS,46,0)</f>
        <v>#N/A</v>
      </c>
      <c r="BG999" s="23" t="e">
        <f t="shared" si="532"/>
        <v>#N/A</v>
      </c>
      <c r="BH999" s="17" t="e">
        <f>VLOOKUP($E999,'DATA PENGUKURAN GARDU'!$A:$BS,46,0)</f>
        <v>#N/A</v>
      </c>
      <c r="BI999" s="17" t="e">
        <f>VLOOKUP($E999,'DATA PENGUKURAN GARDU'!$A:$BS,53,0)</f>
        <v>#N/A</v>
      </c>
      <c r="BJ999" s="17" t="e">
        <f>VLOOKUP($E999,'DATA PENGUKURAN GARDU'!$A:$BS,54,0)</f>
        <v>#N/A</v>
      </c>
      <c r="BK999" s="20" t="e">
        <f t="shared" si="510"/>
        <v>#N/A</v>
      </c>
      <c r="BL999" s="20" t="e">
        <f t="shared" si="511"/>
        <v>#N/A</v>
      </c>
      <c r="BM999" s="20" t="e">
        <f t="shared" si="512"/>
        <v>#N/A</v>
      </c>
      <c r="BN999" s="25" t="e">
        <f t="shared" si="513"/>
        <v>#N/A</v>
      </c>
      <c r="BO999" s="26" t="str">
        <f t="shared" si="514"/>
        <v>0</v>
      </c>
      <c r="BP999" s="21" t="e">
        <f t="shared" si="515"/>
        <v>#VALUE!</v>
      </c>
      <c r="BQ999" s="20" t="e">
        <f t="shared" si="516"/>
        <v>#N/A</v>
      </c>
      <c r="BR999" s="20" t="e">
        <v>#N/A</v>
      </c>
      <c r="BS999" s="9" t="e">
        <v>#N/A</v>
      </c>
      <c r="BT999" s="2" t="e">
        <f t="shared" si="517"/>
        <v>#VALUE!</v>
      </c>
      <c r="BU999" s="2" t="e">
        <f t="shared" si="500"/>
        <v>#N/A</v>
      </c>
      <c r="BV999" s="2" t="e">
        <f t="shared" si="501"/>
        <v>#N/A</v>
      </c>
    </row>
    <row r="1000" s="2" customFormat="1" ht="22.95" customHeight="1" spans="1:74">
      <c r="A1000" s="9" t="str">
        <f t="shared" si="502"/>
        <v>N 037Induk</v>
      </c>
      <c r="B1000" s="9" t="str">
        <f t="shared" si="503"/>
        <v>N 037jurusan 1</v>
      </c>
      <c r="C1000" s="9" t="str">
        <f t="shared" si="504"/>
        <v>N 037jurusan 2</v>
      </c>
      <c r="D1000" s="9" t="str">
        <f t="shared" si="505"/>
        <v>N 037jurusan 3</v>
      </c>
      <c r="E1000" s="9" t="str">
        <f t="shared" si="506"/>
        <v>N 037jurusan 4</v>
      </c>
      <c r="F1000" s="10" t="s">
        <v>226</v>
      </c>
      <c r="G1000" s="10" t="s">
        <v>101</v>
      </c>
      <c r="H1000" s="10" t="s">
        <v>1222</v>
      </c>
      <c r="I1000" s="10" t="s">
        <v>12085</v>
      </c>
      <c r="J1000" s="10" t="s">
        <v>12086</v>
      </c>
      <c r="K1000" s="10" t="s">
        <v>7465</v>
      </c>
      <c r="L1000" s="10"/>
      <c r="M1000" s="10"/>
      <c r="N1000" s="14">
        <f t="shared" si="507"/>
        <v>0</v>
      </c>
      <c r="O1000" s="15" t="e">
        <f t="shared" si="508"/>
        <v>#VALUE!</v>
      </c>
      <c r="P1000" s="15" t="e">
        <f t="shared" si="509"/>
        <v>#VALUE!</v>
      </c>
      <c r="Q1000" s="17" t="e">
        <f>VLOOKUP($A1000,'DATA PENGUKURAN GARDU'!$A:$BS,42,0)</f>
        <v>#N/A</v>
      </c>
      <c r="R1000" s="18" t="e">
        <f t="shared" si="518"/>
        <v>#N/A</v>
      </c>
      <c r="S1000" s="17" t="e">
        <f>VLOOKUP($A1000,'DATA PENGUKURAN GARDU'!$A:$BS,44,0)</f>
        <v>#N/A</v>
      </c>
      <c r="T1000" s="18" t="e">
        <f t="shared" si="519"/>
        <v>#N/A</v>
      </c>
      <c r="U1000" s="17" t="e">
        <f>VLOOKUP($A1000,'DATA PENGUKURAN GARDU'!$A:$BS,46,0)</f>
        <v>#N/A</v>
      </c>
      <c r="V1000" s="18" t="e">
        <f t="shared" si="520"/>
        <v>#N/A</v>
      </c>
      <c r="W1000" s="17" t="e">
        <f>VLOOKUP($A1000,'DATA PENGUKURAN GARDU'!$A:$BS,48,0)</f>
        <v>#N/A</v>
      </c>
      <c r="X1000" s="17" t="e">
        <f>VLOOKUP($A1000,'DATA PENGUKURAN GARDU'!$A:$BS,53,0)</f>
        <v>#N/A</v>
      </c>
      <c r="Y1000" s="17" t="e">
        <f>VLOOKUP($A1000,'DATA PENGUKURAN GARDU'!$A:$BS,54,0)</f>
        <v>#N/A</v>
      </c>
      <c r="Z1000" s="17" t="e">
        <f>VLOOKUP($A1000,'DATA PENGUKURAN GARDU'!$A:$BS,55,0)</f>
        <v>#N/A</v>
      </c>
      <c r="AA1000" s="20" t="e">
        <f>VLOOKUP($B1000,'DATA PENGUKURAN GARDU'!$A:$BS,42,0)</f>
        <v>#N/A</v>
      </c>
      <c r="AB1000" s="21" t="e">
        <f t="shared" si="521"/>
        <v>#N/A</v>
      </c>
      <c r="AC1000" s="20" t="e">
        <f>VLOOKUP($B1000,'DATA PENGUKURAN GARDU'!$A:$BS,44,0)</f>
        <v>#N/A</v>
      </c>
      <c r="AD1000" s="21" t="e">
        <f t="shared" si="522"/>
        <v>#N/A</v>
      </c>
      <c r="AE1000" s="20" t="e">
        <f>VLOOKUP($B1000,'DATA PENGUKURAN GARDU'!$A:$BS,46,0)</f>
        <v>#N/A</v>
      </c>
      <c r="AF1000" s="21" t="e">
        <f t="shared" si="523"/>
        <v>#N/A</v>
      </c>
      <c r="AG1000" s="20" t="e">
        <f>VLOOKUP($B1000,'DATA PENGUKURAN GARDU'!$A:$BS,46,0)</f>
        <v>#N/A</v>
      </c>
      <c r="AH1000" s="20" t="e">
        <f>VLOOKUP($B1000,'DATA PENGUKURAN GARDU'!$A:$BS,53,0)</f>
        <v>#N/A</v>
      </c>
      <c r="AI1000" s="20" t="e">
        <f>VLOOKUP($B1000,'DATA PENGUKURAN GARDU'!$A:$BS,54,0)</f>
        <v>#N/A</v>
      </c>
      <c r="AJ1000" s="17" t="e">
        <f>VLOOKUP($C1000,'DATA PENGUKURAN GARDU'!$A:$BS,42,0)</f>
        <v>#N/A</v>
      </c>
      <c r="AK1000" s="23" t="e">
        <f t="shared" si="524"/>
        <v>#N/A</v>
      </c>
      <c r="AL1000" s="17" t="e">
        <f>VLOOKUP($C1000,'DATA PENGUKURAN GARDU'!$A:$BS,44,0)</f>
        <v>#N/A</v>
      </c>
      <c r="AM1000" s="23" t="e">
        <f t="shared" si="525"/>
        <v>#N/A</v>
      </c>
      <c r="AN1000" s="17" t="e">
        <f>VLOOKUP($C1000,'DATA PENGUKURAN GARDU'!$A:$BS,46,0)</f>
        <v>#N/A</v>
      </c>
      <c r="AO1000" s="23" t="e">
        <f t="shared" si="526"/>
        <v>#N/A</v>
      </c>
      <c r="AP1000" s="17" t="e">
        <f>VLOOKUP($C1000,'DATA PENGUKURAN GARDU'!$A:$BS,46,0)</f>
        <v>#N/A</v>
      </c>
      <c r="AQ1000" s="17" t="e">
        <f>VLOOKUP($C1000,'DATA PENGUKURAN GARDU'!$A:$BS,53,0)</f>
        <v>#N/A</v>
      </c>
      <c r="AR1000" s="17" t="e">
        <f>VLOOKUP($C1000,'DATA PENGUKURAN GARDU'!$A:$BS,54,0)</f>
        <v>#N/A</v>
      </c>
      <c r="AS1000" s="20" t="e">
        <f>VLOOKUP($D1000,'DATA PENGUKURAN GARDU'!$A:$BS,42,0)</f>
        <v>#N/A</v>
      </c>
      <c r="AT1000" s="21" t="e">
        <f t="shared" si="527"/>
        <v>#N/A</v>
      </c>
      <c r="AU1000" s="20" t="e">
        <f>VLOOKUP($D1000,'DATA PENGUKURAN GARDU'!$A:$BS,44,0)</f>
        <v>#N/A</v>
      </c>
      <c r="AV1000" s="21" t="e">
        <f t="shared" si="528"/>
        <v>#N/A</v>
      </c>
      <c r="AW1000" s="20" t="e">
        <f>VLOOKUP($D1000,'DATA PENGUKURAN GARDU'!$A:$BS,46,0)</f>
        <v>#N/A</v>
      </c>
      <c r="AX1000" s="21" t="e">
        <f t="shared" si="529"/>
        <v>#N/A</v>
      </c>
      <c r="AY1000" s="20" t="e">
        <f>VLOOKUP($D1000,'DATA PENGUKURAN GARDU'!$A:$BS,46,0)</f>
        <v>#N/A</v>
      </c>
      <c r="AZ1000" s="20" t="e">
        <f>VLOOKUP($D1000,'DATA PENGUKURAN GARDU'!$A:$BS,53,0)</f>
        <v>#N/A</v>
      </c>
      <c r="BA1000" s="20" t="e">
        <f>VLOOKUP($D1000,'DATA PENGUKURAN GARDU'!$A:$BS,54,0)</f>
        <v>#N/A</v>
      </c>
      <c r="BB1000" s="17" t="e">
        <f>VLOOKUP($E1000,'DATA PENGUKURAN GARDU'!$A:$BS,42,0)</f>
        <v>#N/A</v>
      </c>
      <c r="BC1000" s="23" t="e">
        <f t="shared" si="530"/>
        <v>#N/A</v>
      </c>
      <c r="BD1000" s="17" t="e">
        <f>VLOOKUP($E1000,'DATA PENGUKURAN GARDU'!$A:$BS,44,0)</f>
        <v>#N/A</v>
      </c>
      <c r="BE1000" s="23" t="e">
        <f t="shared" si="531"/>
        <v>#N/A</v>
      </c>
      <c r="BF1000" s="17" t="e">
        <f>VLOOKUP($E1000,'DATA PENGUKURAN GARDU'!$A:$BS,46,0)</f>
        <v>#N/A</v>
      </c>
      <c r="BG1000" s="23" t="e">
        <f t="shared" si="532"/>
        <v>#N/A</v>
      </c>
      <c r="BH1000" s="17" t="e">
        <f>VLOOKUP($E1000,'DATA PENGUKURAN GARDU'!$A:$BS,46,0)</f>
        <v>#N/A</v>
      </c>
      <c r="BI1000" s="17" t="e">
        <f>VLOOKUP($E1000,'DATA PENGUKURAN GARDU'!$A:$BS,53,0)</f>
        <v>#N/A</v>
      </c>
      <c r="BJ1000" s="17" t="e">
        <f>VLOOKUP($E1000,'DATA PENGUKURAN GARDU'!$A:$BS,54,0)</f>
        <v>#N/A</v>
      </c>
      <c r="BK1000" s="20" t="e">
        <f t="shared" si="510"/>
        <v>#N/A</v>
      </c>
      <c r="BL1000" s="20" t="e">
        <f t="shared" si="511"/>
        <v>#N/A</v>
      </c>
      <c r="BM1000" s="20" t="e">
        <f t="shared" si="512"/>
        <v>#N/A</v>
      </c>
      <c r="BN1000" s="25" t="e">
        <f t="shared" si="513"/>
        <v>#N/A</v>
      </c>
      <c r="BO1000" s="26" t="str">
        <f t="shared" si="514"/>
        <v>0</v>
      </c>
      <c r="BP1000" s="21" t="e">
        <f t="shared" si="515"/>
        <v>#VALUE!</v>
      </c>
      <c r="BQ1000" s="20" t="e">
        <f t="shared" si="516"/>
        <v>#N/A</v>
      </c>
      <c r="BR1000" s="20" t="e">
        <v>#N/A</v>
      </c>
      <c r="BS1000" s="9" t="e">
        <v>#N/A</v>
      </c>
      <c r="BT1000" s="2" t="e">
        <f t="shared" si="517"/>
        <v>#VALUE!</v>
      </c>
      <c r="BU1000" s="2" t="e">
        <f t="shared" si="500"/>
        <v>#N/A</v>
      </c>
      <c r="BV1000" s="2" t="e">
        <f t="shared" si="501"/>
        <v>#N/A</v>
      </c>
    </row>
    <row r="1001" s="2" customFormat="1" ht="22.95" customHeight="1" spans="1:74">
      <c r="A1001" s="9" t="str">
        <f t="shared" si="502"/>
        <v>L-021Induk</v>
      </c>
      <c r="B1001" s="9" t="str">
        <f t="shared" si="503"/>
        <v>L-021jurusan 1</v>
      </c>
      <c r="C1001" s="9" t="str">
        <f t="shared" si="504"/>
        <v>L-021jurusan 2</v>
      </c>
      <c r="D1001" s="9" t="str">
        <f t="shared" si="505"/>
        <v>L-021jurusan 3</v>
      </c>
      <c r="E1001" s="9" t="str">
        <f t="shared" si="506"/>
        <v>L-021jurusan 4</v>
      </c>
      <c r="F1001" s="10" t="s">
        <v>46</v>
      </c>
      <c r="G1001" s="10" t="s">
        <v>22</v>
      </c>
      <c r="H1001" s="10" t="s">
        <v>1223</v>
      </c>
      <c r="I1001" s="10" t="s">
        <v>12087</v>
      </c>
      <c r="J1001" s="10" t="s">
        <v>12088</v>
      </c>
      <c r="K1001" s="10" t="s">
        <v>7465</v>
      </c>
      <c r="L1001" s="10"/>
      <c r="M1001" s="10"/>
      <c r="N1001" s="14">
        <f t="shared" si="507"/>
        <v>0</v>
      </c>
      <c r="O1001" s="15" t="e">
        <f t="shared" si="508"/>
        <v>#VALUE!</v>
      </c>
      <c r="P1001" s="15" t="e">
        <f t="shared" si="509"/>
        <v>#VALUE!</v>
      </c>
      <c r="Q1001" s="17" t="e">
        <f>VLOOKUP($A1001,'DATA PENGUKURAN GARDU'!$A:$BS,42,0)</f>
        <v>#N/A</v>
      </c>
      <c r="R1001" s="18" t="e">
        <f t="shared" si="518"/>
        <v>#N/A</v>
      </c>
      <c r="S1001" s="17" t="e">
        <f>VLOOKUP($A1001,'DATA PENGUKURAN GARDU'!$A:$BS,44,0)</f>
        <v>#N/A</v>
      </c>
      <c r="T1001" s="18" t="e">
        <f t="shared" si="519"/>
        <v>#N/A</v>
      </c>
      <c r="U1001" s="17" t="e">
        <f>VLOOKUP($A1001,'DATA PENGUKURAN GARDU'!$A:$BS,46,0)</f>
        <v>#N/A</v>
      </c>
      <c r="V1001" s="18" t="e">
        <f t="shared" si="520"/>
        <v>#N/A</v>
      </c>
      <c r="W1001" s="17" t="e">
        <f>VLOOKUP($A1001,'DATA PENGUKURAN GARDU'!$A:$BS,48,0)</f>
        <v>#N/A</v>
      </c>
      <c r="X1001" s="17" t="e">
        <f>VLOOKUP($A1001,'DATA PENGUKURAN GARDU'!$A:$BS,53,0)</f>
        <v>#N/A</v>
      </c>
      <c r="Y1001" s="17" t="e">
        <f>VLOOKUP($A1001,'DATA PENGUKURAN GARDU'!$A:$BS,54,0)</f>
        <v>#N/A</v>
      </c>
      <c r="Z1001" s="17" t="e">
        <f>VLOOKUP($A1001,'DATA PENGUKURAN GARDU'!$A:$BS,55,0)</f>
        <v>#N/A</v>
      </c>
      <c r="AA1001" s="20" t="e">
        <f>VLOOKUP($B1001,'DATA PENGUKURAN GARDU'!$A:$BS,42,0)</f>
        <v>#N/A</v>
      </c>
      <c r="AB1001" s="21" t="e">
        <f t="shared" si="521"/>
        <v>#N/A</v>
      </c>
      <c r="AC1001" s="20" t="e">
        <f>VLOOKUP($B1001,'DATA PENGUKURAN GARDU'!$A:$BS,44,0)</f>
        <v>#N/A</v>
      </c>
      <c r="AD1001" s="21" t="e">
        <f t="shared" si="522"/>
        <v>#N/A</v>
      </c>
      <c r="AE1001" s="20" t="e">
        <f>VLOOKUP($B1001,'DATA PENGUKURAN GARDU'!$A:$BS,46,0)</f>
        <v>#N/A</v>
      </c>
      <c r="AF1001" s="21" t="e">
        <f t="shared" si="523"/>
        <v>#N/A</v>
      </c>
      <c r="AG1001" s="20" t="e">
        <f>VLOOKUP($B1001,'DATA PENGUKURAN GARDU'!$A:$BS,46,0)</f>
        <v>#N/A</v>
      </c>
      <c r="AH1001" s="20" t="e">
        <f>VLOOKUP($B1001,'DATA PENGUKURAN GARDU'!$A:$BS,53,0)</f>
        <v>#N/A</v>
      </c>
      <c r="AI1001" s="20" t="e">
        <f>VLOOKUP($B1001,'DATA PENGUKURAN GARDU'!$A:$BS,54,0)</f>
        <v>#N/A</v>
      </c>
      <c r="AJ1001" s="17" t="e">
        <f>VLOOKUP($C1001,'DATA PENGUKURAN GARDU'!$A:$BS,42,0)</f>
        <v>#N/A</v>
      </c>
      <c r="AK1001" s="23" t="e">
        <f t="shared" si="524"/>
        <v>#N/A</v>
      </c>
      <c r="AL1001" s="17" t="e">
        <f>VLOOKUP($C1001,'DATA PENGUKURAN GARDU'!$A:$BS,44,0)</f>
        <v>#N/A</v>
      </c>
      <c r="AM1001" s="23" t="e">
        <f t="shared" si="525"/>
        <v>#N/A</v>
      </c>
      <c r="AN1001" s="17" t="e">
        <f>VLOOKUP($C1001,'DATA PENGUKURAN GARDU'!$A:$BS,46,0)</f>
        <v>#N/A</v>
      </c>
      <c r="AO1001" s="23" t="e">
        <f t="shared" si="526"/>
        <v>#N/A</v>
      </c>
      <c r="AP1001" s="17" t="e">
        <f>VLOOKUP($C1001,'DATA PENGUKURAN GARDU'!$A:$BS,46,0)</f>
        <v>#N/A</v>
      </c>
      <c r="AQ1001" s="17" t="e">
        <f>VLOOKUP($C1001,'DATA PENGUKURAN GARDU'!$A:$BS,53,0)</f>
        <v>#N/A</v>
      </c>
      <c r="AR1001" s="17" t="e">
        <f>VLOOKUP($C1001,'DATA PENGUKURAN GARDU'!$A:$BS,54,0)</f>
        <v>#N/A</v>
      </c>
      <c r="AS1001" s="20" t="e">
        <f>VLOOKUP($D1001,'DATA PENGUKURAN GARDU'!$A:$BS,42,0)</f>
        <v>#N/A</v>
      </c>
      <c r="AT1001" s="21" t="e">
        <f t="shared" si="527"/>
        <v>#N/A</v>
      </c>
      <c r="AU1001" s="20" t="e">
        <f>VLOOKUP($D1001,'DATA PENGUKURAN GARDU'!$A:$BS,44,0)</f>
        <v>#N/A</v>
      </c>
      <c r="AV1001" s="21" t="e">
        <f t="shared" si="528"/>
        <v>#N/A</v>
      </c>
      <c r="AW1001" s="20" t="e">
        <f>VLOOKUP($D1001,'DATA PENGUKURAN GARDU'!$A:$BS,46,0)</f>
        <v>#N/A</v>
      </c>
      <c r="AX1001" s="21" t="e">
        <f t="shared" si="529"/>
        <v>#N/A</v>
      </c>
      <c r="AY1001" s="20" t="e">
        <f>VLOOKUP($D1001,'DATA PENGUKURAN GARDU'!$A:$BS,46,0)</f>
        <v>#N/A</v>
      </c>
      <c r="AZ1001" s="20" t="e">
        <f>VLOOKUP($D1001,'DATA PENGUKURAN GARDU'!$A:$BS,53,0)</f>
        <v>#N/A</v>
      </c>
      <c r="BA1001" s="20" t="e">
        <f>VLOOKUP($D1001,'DATA PENGUKURAN GARDU'!$A:$BS,54,0)</f>
        <v>#N/A</v>
      </c>
      <c r="BB1001" s="17" t="e">
        <f>VLOOKUP($E1001,'DATA PENGUKURAN GARDU'!$A:$BS,42,0)</f>
        <v>#N/A</v>
      </c>
      <c r="BC1001" s="23" t="e">
        <f t="shared" si="530"/>
        <v>#N/A</v>
      </c>
      <c r="BD1001" s="17" t="e">
        <f>VLOOKUP($E1001,'DATA PENGUKURAN GARDU'!$A:$BS,44,0)</f>
        <v>#N/A</v>
      </c>
      <c r="BE1001" s="23" t="e">
        <f t="shared" si="531"/>
        <v>#N/A</v>
      </c>
      <c r="BF1001" s="17" t="e">
        <f>VLOOKUP($E1001,'DATA PENGUKURAN GARDU'!$A:$BS,46,0)</f>
        <v>#N/A</v>
      </c>
      <c r="BG1001" s="23" t="e">
        <f t="shared" si="532"/>
        <v>#N/A</v>
      </c>
      <c r="BH1001" s="17" t="e">
        <f>VLOOKUP($E1001,'DATA PENGUKURAN GARDU'!$A:$BS,46,0)</f>
        <v>#N/A</v>
      </c>
      <c r="BI1001" s="17" t="e">
        <f>VLOOKUP($E1001,'DATA PENGUKURAN GARDU'!$A:$BS,53,0)</f>
        <v>#N/A</v>
      </c>
      <c r="BJ1001" s="17" t="e">
        <f>VLOOKUP($E1001,'DATA PENGUKURAN GARDU'!$A:$BS,54,0)</f>
        <v>#N/A</v>
      </c>
      <c r="BK1001" s="20" t="e">
        <f t="shared" si="510"/>
        <v>#N/A</v>
      </c>
      <c r="BL1001" s="20" t="e">
        <f t="shared" si="511"/>
        <v>#N/A</v>
      </c>
      <c r="BM1001" s="20" t="e">
        <f t="shared" si="512"/>
        <v>#N/A</v>
      </c>
      <c r="BN1001" s="25" t="e">
        <f t="shared" si="513"/>
        <v>#N/A</v>
      </c>
      <c r="BO1001" s="26" t="str">
        <f t="shared" si="514"/>
        <v>0</v>
      </c>
      <c r="BP1001" s="21" t="e">
        <f t="shared" si="515"/>
        <v>#VALUE!</v>
      </c>
      <c r="BQ1001" s="20" t="e">
        <f t="shared" si="516"/>
        <v>#N/A</v>
      </c>
      <c r="BR1001" s="20" t="e">
        <v>#N/A</v>
      </c>
      <c r="BS1001" s="9" t="e">
        <v>#N/A</v>
      </c>
      <c r="BT1001" s="2" t="e">
        <f t="shared" si="517"/>
        <v>#VALUE!</v>
      </c>
      <c r="BU1001" s="2" t="e">
        <f t="shared" si="500"/>
        <v>#N/A</v>
      </c>
      <c r="BV1001" s="2" t="e">
        <f t="shared" si="501"/>
        <v>#N/A</v>
      </c>
    </row>
    <row r="1002" s="2" customFormat="1" ht="22.95" customHeight="1" spans="1:74">
      <c r="A1002" s="9" t="str">
        <f t="shared" si="502"/>
        <v>L-024Induk</v>
      </c>
      <c r="B1002" s="9" t="str">
        <f t="shared" si="503"/>
        <v>L-024jurusan 1</v>
      </c>
      <c r="C1002" s="9" t="str">
        <f t="shared" si="504"/>
        <v>L-024jurusan 2</v>
      </c>
      <c r="D1002" s="9" t="str">
        <f t="shared" si="505"/>
        <v>L-024jurusan 3</v>
      </c>
      <c r="E1002" s="9" t="str">
        <f t="shared" si="506"/>
        <v>L-024jurusan 4</v>
      </c>
      <c r="F1002" s="10" t="s">
        <v>46</v>
      </c>
      <c r="G1002" s="10" t="s">
        <v>22</v>
      </c>
      <c r="H1002" s="10" t="s">
        <v>1224</v>
      </c>
      <c r="I1002" s="10" t="s">
        <v>12089</v>
      </c>
      <c r="J1002" s="10" t="s">
        <v>12090</v>
      </c>
      <c r="K1002" s="10" t="s">
        <v>7465</v>
      </c>
      <c r="L1002" s="10"/>
      <c r="M1002" s="10"/>
      <c r="N1002" s="14">
        <f t="shared" si="507"/>
        <v>0</v>
      </c>
      <c r="O1002" s="15" t="e">
        <f t="shared" si="508"/>
        <v>#VALUE!</v>
      </c>
      <c r="P1002" s="15" t="e">
        <f t="shared" si="509"/>
        <v>#VALUE!</v>
      </c>
      <c r="Q1002" s="17" t="e">
        <f>VLOOKUP($A1002,'DATA PENGUKURAN GARDU'!$A:$BS,42,0)</f>
        <v>#N/A</v>
      </c>
      <c r="R1002" s="18" t="e">
        <f t="shared" si="518"/>
        <v>#N/A</v>
      </c>
      <c r="S1002" s="17" t="e">
        <f>VLOOKUP($A1002,'DATA PENGUKURAN GARDU'!$A:$BS,44,0)</f>
        <v>#N/A</v>
      </c>
      <c r="T1002" s="18" t="e">
        <f t="shared" si="519"/>
        <v>#N/A</v>
      </c>
      <c r="U1002" s="17" t="e">
        <f>VLOOKUP($A1002,'DATA PENGUKURAN GARDU'!$A:$BS,46,0)</f>
        <v>#N/A</v>
      </c>
      <c r="V1002" s="18" t="e">
        <f t="shared" si="520"/>
        <v>#N/A</v>
      </c>
      <c r="W1002" s="17" t="e">
        <f>VLOOKUP($A1002,'DATA PENGUKURAN GARDU'!$A:$BS,48,0)</f>
        <v>#N/A</v>
      </c>
      <c r="X1002" s="17" t="e">
        <f>VLOOKUP($A1002,'DATA PENGUKURAN GARDU'!$A:$BS,53,0)</f>
        <v>#N/A</v>
      </c>
      <c r="Y1002" s="17" t="e">
        <f>VLOOKUP($A1002,'DATA PENGUKURAN GARDU'!$A:$BS,54,0)</f>
        <v>#N/A</v>
      </c>
      <c r="Z1002" s="17" t="e">
        <f>VLOOKUP($A1002,'DATA PENGUKURAN GARDU'!$A:$BS,55,0)</f>
        <v>#N/A</v>
      </c>
      <c r="AA1002" s="20" t="e">
        <f>VLOOKUP($B1002,'DATA PENGUKURAN GARDU'!$A:$BS,42,0)</f>
        <v>#N/A</v>
      </c>
      <c r="AB1002" s="21" t="e">
        <f t="shared" si="521"/>
        <v>#N/A</v>
      </c>
      <c r="AC1002" s="20" t="e">
        <f>VLOOKUP($B1002,'DATA PENGUKURAN GARDU'!$A:$BS,44,0)</f>
        <v>#N/A</v>
      </c>
      <c r="AD1002" s="21" t="e">
        <f t="shared" si="522"/>
        <v>#N/A</v>
      </c>
      <c r="AE1002" s="20" t="e">
        <f>VLOOKUP($B1002,'DATA PENGUKURAN GARDU'!$A:$BS,46,0)</f>
        <v>#N/A</v>
      </c>
      <c r="AF1002" s="21" t="e">
        <f t="shared" si="523"/>
        <v>#N/A</v>
      </c>
      <c r="AG1002" s="20" t="e">
        <f>VLOOKUP($B1002,'DATA PENGUKURAN GARDU'!$A:$BS,46,0)</f>
        <v>#N/A</v>
      </c>
      <c r="AH1002" s="20" t="e">
        <f>VLOOKUP($B1002,'DATA PENGUKURAN GARDU'!$A:$BS,53,0)</f>
        <v>#N/A</v>
      </c>
      <c r="AI1002" s="20" t="e">
        <f>VLOOKUP($B1002,'DATA PENGUKURAN GARDU'!$A:$BS,54,0)</f>
        <v>#N/A</v>
      </c>
      <c r="AJ1002" s="17" t="e">
        <f>VLOOKUP($C1002,'DATA PENGUKURAN GARDU'!$A:$BS,42,0)</f>
        <v>#N/A</v>
      </c>
      <c r="AK1002" s="23" t="e">
        <f t="shared" si="524"/>
        <v>#N/A</v>
      </c>
      <c r="AL1002" s="17" t="e">
        <f>VLOOKUP($C1002,'DATA PENGUKURAN GARDU'!$A:$BS,44,0)</f>
        <v>#N/A</v>
      </c>
      <c r="AM1002" s="23" t="e">
        <f t="shared" si="525"/>
        <v>#N/A</v>
      </c>
      <c r="AN1002" s="17" t="e">
        <f>VLOOKUP($C1002,'DATA PENGUKURAN GARDU'!$A:$BS,46,0)</f>
        <v>#N/A</v>
      </c>
      <c r="AO1002" s="23" t="e">
        <f t="shared" si="526"/>
        <v>#N/A</v>
      </c>
      <c r="AP1002" s="17" t="e">
        <f>VLOOKUP($C1002,'DATA PENGUKURAN GARDU'!$A:$BS,46,0)</f>
        <v>#N/A</v>
      </c>
      <c r="AQ1002" s="17" t="e">
        <f>VLOOKUP($C1002,'DATA PENGUKURAN GARDU'!$A:$BS,53,0)</f>
        <v>#N/A</v>
      </c>
      <c r="AR1002" s="17" t="e">
        <f>VLOOKUP($C1002,'DATA PENGUKURAN GARDU'!$A:$BS,54,0)</f>
        <v>#N/A</v>
      </c>
      <c r="AS1002" s="20" t="e">
        <f>VLOOKUP($D1002,'DATA PENGUKURAN GARDU'!$A:$BS,42,0)</f>
        <v>#N/A</v>
      </c>
      <c r="AT1002" s="21" t="e">
        <f t="shared" si="527"/>
        <v>#N/A</v>
      </c>
      <c r="AU1002" s="20" t="e">
        <f>VLOOKUP($D1002,'DATA PENGUKURAN GARDU'!$A:$BS,44,0)</f>
        <v>#N/A</v>
      </c>
      <c r="AV1002" s="21" t="e">
        <f t="shared" si="528"/>
        <v>#N/A</v>
      </c>
      <c r="AW1002" s="20" t="e">
        <f>VLOOKUP($D1002,'DATA PENGUKURAN GARDU'!$A:$BS,46,0)</f>
        <v>#N/A</v>
      </c>
      <c r="AX1002" s="21" t="e">
        <f t="shared" si="529"/>
        <v>#N/A</v>
      </c>
      <c r="AY1002" s="20" t="e">
        <f>VLOOKUP($D1002,'DATA PENGUKURAN GARDU'!$A:$BS,46,0)</f>
        <v>#N/A</v>
      </c>
      <c r="AZ1002" s="20" t="e">
        <f>VLOOKUP($D1002,'DATA PENGUKURAN GARDU'!$A:$BS,53,0)</f>
        <v>#N/A</v>
      </c>
      <c r="BA1002" s="20" t="e">
        <f>VLOOKUP($D1002,'DATA PENGUKURAN GARDU'!$A:$BS,54,0)</f>
        <v>#N/A</v>
      </c>
      <c r="BB1002" s="17" t="e">
        <f>VLOOKUP($E1002,'DATA PENGUKURAN GARDU'!$A:$BS,42,0)</f>
        <v>#N/A</v>
      </c>
      <c r="BC1002" s="23" t="e">
        <f t="shared" si="530"/>
        <v>#N/A</v>
      </c>
      <c r="BD1002" s="17" t="e">
        <f>VLOOKUP($E1002,'DATA PENGUKURAN GARDU'!$A:$BS,44,0)</f>
        <v>#N/A</v>
      </c>
      <c r="BE1002" s="23" t="e">
        <f t="shared" si="531"/>
        <v>#N/A</v>
      </c>
      <c r="BF1002" s="17" t="e">
        <f>VLOOKUP($E1002,'DATA PENGUKURAN GARDU'!$A:$BS,46,0)</f>
        <v>#N/A</v>
      </c>
      <c r="BG1002" s="23" t="e">
        <f t="shared" si="532"/>
        <v>#N/A</v>
      </c>
      <c r="BH1002" s="17" t="e">
        <f>VLOOKUP($E1002,'DATA PENGUKURAN GARDU'!$A:$BS,46,0)</f>
        <v>#N/A</v>
      </c>
      <c r="BI1002" s="17" t="e">
        <f>VLOOKUP($E1002,'DATA PENGUKURAN GARDU'!$A:$BS,53,0)</f>
        <v>#N/A</v>
      </c>
      <c r="BJ1002" s="17" t="e">
        <f>VLOOKUP($E1002,'DATA PENGUKURAN GARDU'!$A:$BS,54,0)</f>
        <v>#N/A</v>
      </c>
      <c r="BK1002" s="20" t="e">
        <f t="shared" si="510"/>
        <v>#N/A</v>
      </c>
      <c r="BL1002" s="20" t="e">
        <f t="shared" si="511"/>
        <v>#N/A</v>
      </c>
      <c r="BM1002" s="20" t="e">
        <f t="shared" si="512"/>
        <v>#N/A</v>
      </c>
      <c r="BN1002" s="25" t="e">
        <f t="shared" si="513"/>
        <v>#N/A</v>
      </c>
      <c r="BO1002" s="26" t="str">
        <f t="shared" si="514"/>
        <v>0</v>
      </c>
      <c r="BP1002" s="21" t="e">
        <f t="shared" si="515"/>
        <v>#VALUE!</v>
      </c>
      <c r="BQ1002" s="20" t="e">
        <f t="shared" si="516"/>
        <v>#N/A</v>
      </c>
      <c r="BR1002" s="20" t="e">
        <v>#N/A</v>
      </c>
      <c r="BS1002" s="9" t="e">
        <v>#N/A</v>
      </c>
      <c r="BT1002" s="2" t="e">
        <f t="shared" si="517"/>
        <v>#VALUE!</v>
      </c>
      <c r="BU1002" s="2" t="e">
        <f t="shared" si="500"/>
        <v>#N/A</v>
      </c>
      <c r="BV1002" s="2" t="e">
        <f t="shared" si="501"/>
        <v>#N/A</v>
      </c>
    </row>
    <row r="1003" s="2" customFormat="1" ht="22.95" customHeight="1" spans="1:74">
      <c r="A1003" s="9" t="str">
        <f t="shared" si="502"/>
        <v>M 68.1Induk</v>
      </c>
      <c r="B1003" s="9" t="str">
        <f t="shared" si="503"/>
        <v>M 68.1jurusan 1</v>
      </c>
      <c r="C1003" s="9" t="str">
        <f t="shared" si="504"/>
        <v>M 68.1jurusan 2</v>
      </c>
      <c r="D1003" s="9" t="str">
        <f t="shared" si="505"/>
        <v>M 68.1jurusan 3</v>
      </c>
      <c r="E1003" s="9" t="str">
        <f t="shared" si="506"/>
        <v>M 68.1jurusan 4</v>
      </c>
      <c r="F1003" s="10" t="s">
        <v>1225</v>
      </c>
      <c r="G1003" s="10" t="s">
        <v>131</v>
      </c>
      <c r="H1003" s="10" t="s">
        <v>1226</v>
      </c>
      <c r="I1003" s="10" t="s">
        <v>12091</v>
      </c>
      <c r="J1003" s="10" t="s">
        <v>12092</v>
      </c>
      <c r="K1003" s="10" t="s">
        <v>7465</v>
      </c>
      <c r="L1003" s="10"/>
      <c r="M1003" s="10"/>
      <c r="N1003" s="14">
        <f t="shared" si="507"/>
        <v>0</v>
      </c>
      <c r="O1003" s="15" t="e">
        <f t="shared" si="508"/>
        <v>#VALUE!</v>
      </c>
      <c r="P1003" s="15" t="e">
        <f t="shared" si="509"/>
        <v>#VALUE!</v>
      </c>
      <c r="Q1003" s="17" t="e">
        <f>VLOOKUP($A1003,'DATA PENGUKURAN GARDU'!$A:$BS,42,0)</f>
        <v>#N/A</v>
      </c>
      <c r="R1003" s="18" t="e">
        <f t="shared" si="518"/>
        <v>#N/A</v>
      </c>
      <c r="S1003" s="17" t="e">
        <f>VLOOKUP($A1003,'DATA PENGUKURAN GARDU'!$A:$BS,44,0)</f>
        <v>#N/A</v>
      </c>
      <c r="T1003" s="18" t="e">
        <f t="shared" si="519"/>
        <v>#N/A</v>
      </c>
      <c r="U1003" s="17" t="e">
        <f>VLOOKUP($A1003,'DATA PENGUKURAN GARDU'!$A:$BS,46,0)</f>
        <v>#N/A</v>
      </c>
      <c r="V1003" s="18" t="e">
        <f t="shared" si="520"/>
        <v>#N/A</v>
      </c>
      <c r="W1003" s="17" t="e">
        <f>VLOOKUP($A1003,'DATA PENGUKURAN GARDU'!$A:$BS,48,0)</f>
        <v>#N/A</v>
      </c>
      <c r="X1003" s="17" t="e">
        <f>VLOOKUP($A1003,'DATA PENGUKURAN GARDU'!$A:$BS,53,0)</f>
        <v>#N/A</v>
      </c>
      <c r="Y1003" s="17" t="e">
        <f>VLOOKUP($A1003,'DATA PENGUKURAN GARDU'!$A:$BS,54,0)</f>
        <v>#N/A</v>
      </c>
      <c r="Z1003" s="17" t="e">
        <f>VLOOKUP($A1003,'DATA PENGUKURAN GARDU'!$A:$BS,55,0)</f>
        <v>#N/A</v>
      </c>
      <c r="AA1003" s="20" t="e">
        <f>VLOOKUP($B1003,'DATA PENGUKURAN GARDU'!$A:$BS,42,0)</f>
        <v>#N/A</v>
      </c>
      <c r="AB1003" s="21" t="e">
        <f t="shared" si="521"/>
        <v>#N/A</v>
      </c>
      <c r="AC1003" s="20" t="e">
        <f>VLOOKUP($B1003,'DATA PENGUKURAN GARDU'!$A:$BS,44,0)</f>
        <v>#N/A</v>
      </c>
      <c r="AD1003" s="21" t="e">
        <f t="shared" si="522"/>
        <v>#N/A</v>
      </c>
      <c r="AE1003" s="20" t="e">
        <f>VLOOKUP($B1003,'DATA PENGUKURAN GARDU'!$A:$BS,46,0)</f>
        <v>#N/A</v>
      </c>
      <c r="AF1003" s="21" t="e">
        <f t="shared" si="523"/>
        <v>#N/A</v>
      </c>
      <c r="AG1003" s="20" t="e">
        <f>VLOOKUP($B1003,'DATA PENGUKURAN GARDU'!$A:$BS,46,0)</f>
        <v>#N/A</v>
      </c>
      <c r="AH1003" s="20" t="e">
        <f>VLOOKUP($B1003,'DATA PENGUKURAN GARDU'!$A:$BS,53,0)</f>
        <v>#N/A</v>
      </c>
      <c r="AI1003" s="20" t="e">
        <f>VLOOKUP($B1003,'DATA PENGUKURAN GARDU'!$A:$BS,54,0)</f>
        <v>#N/A</v>
      </c>
      <c r="AJ1003" s="17" t="e">
        <f>VLOOKUP($C1003,'DATA PENGUKURAN GARDU'!$A:$BS,42,0)</f>
        <v>#N/A</v>
      </c>
      <c r="AK1003" s="23" t="e">
        <f t="shared" si="524"/>
        <v>#N/A</v>
      </c>
      <c r="AL1003" s="17" t="e">
        <f>VLOOKUP($C1003,'DATA PENGUKURAN GARDU'!$A:$BS,44,0)</f>
        <v>#N/A</v>
      </c>
      <c r="AM1003" s="23" t="e">
        <f t="shared" si="525"/>
        <v>#N/A</v>
      </c>
      <c r="AN1003" s="17" t="e">
        <f>VLOOKUP($C1003,'DATA PENGUKURAN GARDU'!$A:$BS,46,0)</f>
        <v>#N/A</v>
      </c>
      <c r="AO1003" s="23" t="e">
        <f t="shared" si="526"/>
        <v>#N/A</v>
      </c>
      <c r="AP1003" s="17" t="e">
        <f>VLOOKUP($C1003,'DATA PENGUKURAN GARDU'!$A:$BS,46,0)</f>
        <v>#N/A</v>
      </c>
      <c r="AQ1003" s="17" t="e">
        <f>VLOOKUP($C1003,'DATA PENGUKURAN GARDU'!$A:$BS,53,0)</f>
        <v>#N/A</v>
      </c>
      <c r="AR1003" s="17" t="e">
        <f>VLOOKUP($C1003,'DATA PENGUKURAN GARDU'!$A:$BS,54,0)</f>
        <v>#N/A</v>
      </c>
      <c r="AS1003" s="20" t="e">
        <f>VLOOKUP($D1003,'DATA PENGUKURAN GARDU'!$A:$BS,42,0)</f>
        <v>#N/A</v>
      </c>
      <c r="AT1003" s="21" t="e">
        <f t="shared" si="527"/>
        <v>#N/A</v>
      </c>
      <c r="AU1003" s="20" t="e">
        <f>VLOOKUP($D1003,'DATA PENGUKURAN GARDU'!$A:$BS,44,0)</f>
        <v>#N/A</v>
      </c>
      <c r="AV1003" s="21" t="e">
        <f t="shared" si="528"/>
        <v>#N/A</v>
      </c>
      <c r="AW1003" s="20" t="e">
        <f>VLOOKUP($D1003,'DATA PENGUKURAN GARDU'!$A:$BS,46,0)</f>
        <v>#N/A</v>
      </c>
      <c r="AX1003" s="21" t="e">
        <f t="shared" si="529"/>
        <v>#N/A</v>
      </c>
      <c r="AY1003" s="20" t="e">
        <f>VLOOKUP($D1003,'DATA PENGUKURAN GARDU'!$A:$BS,46,0)</f>
        <v>#N/A</v>
      </c>
      <c r="AZ1003" s="20" t="e">
        <f>VLOOKUP($D1003,'DATA PENGUKURAN GARDU'!$A:$BS,53,0)</f>
        <v>#N/A</v>
      </c>
      <c r="BA1003" s="20" t="e">
        <f>VLOOKUP($D1003,'DATA PENGUKURAN GARDU'!$A:$BS,54,0)</f>
        <v>#N/A</v>
      </c>
      <c r="BB1003" s="17" t="e">
        <f>VLOOKUP($E1003,'DATA PENGUKURAN GARDU'!$A:$BS,42,0)</f>
        <v>#N/A</v>
      </c>
      <c r="BC1003" s="23" t="e">
        <f t="shared" si="530"/>
        <v>#N/A</v>
      </c>
      <c r="BD1003" s="17" t="e">
        <f>VLOOKUP($E1003,'DATA PENGUKURAN GARDU'!$A:$BS,44,0)</f>
        <v>#N/A</v>
      </c>
      <c r="BE1003" s="23" t="e">
        <f t="shared" si="531"/>
        <v>#N/A</v>
      </c>
      <c r="BF1003" s="17" t="e">
        <f>VLOOKUP($E1003,'DATA PENGUKURAN GARDU'!$A:$BS,46,0)</f>
        <v>#N/A</v>
      </c>
      <c r="BG1003" s="23" t="e">
        <f t="shared" si="532"/>
        <v>#N/A</v>
      </c>
      <c r="BH1003" s="17" t="e">
        <f>VLOOKUP($E1003,'DATA PENGUKURAN GARDU'!$A:$BS,46,0)</f>
        <v>#N/A</v>
      </c>
      <c r="BI1003" s="17" t="e">
        <f>VLOOKUP($E1003,'DATA PENGUKURAN GARDU'!$A:$BS,53,0)</f>
        <v>#N/A</v>
      </c>
      <c r="BJ1003" s="17" t="e">
        <f>VLOOKUP($E1003,'DATA PENGUKURAN GARDU'!$A:$BS,54,0)</f>
        <v>#N/A</v>
      </c>
      <c r="BK1003" s="20" t="e">
        <f t="shared" si="510"/>
        <v>#N/A</v>
      </c>
      <c r="BL1003" s="20" t="e">
        <f t="shared" si="511"/>
        <v>#N/A</v>
      </c>
      <c r="BM1003" s="20" t="e">
        <f t="shared" si="512"/>
        <v>#N/A</v>
      </c>
      <c r="BN1003" s="25" t="e">
        <f t="shared" si="513"/>
        <v>#N/A</v>
      </c>
      <c r="BO1003" s="26" t="str">
        <f t="shared" si="514"/>
        <v>0</v>
      </c>
      <c r="BP1003" s="21" t="e">
        <f t="shared" si="515"/>
        <v>#VALUE!</v>
      </c>
      <c r="BQ1003" s="20" t="e">
        <f t="shared" si="516"/>
        <v>#N/A</v>
      </c>
      <c r="BR1003" s="20" t="e">
        <v>#N/A</v>
      </c>
      <c r="BS1003" s="9" t="e">
        <v>#N/A</v>
      </c>
      <c r="BT1003" s="2" t="e">
        <f t="shared" si="517"/>
        <v>#VALUE!</v>
      </c>
      <c r="BU1003" s="2" t="e">
        <f t="shared" si="500"/>
        <v>#N/A</v>
      </c>
      <c r="BV1003" s="2" t="e">
        <f t="shared" si="501"/>
        <v>#N/A</v>
      </c>
    </row>
    <row r="1004" s="2" customFormat="1" ht="22.95" customHeight="1" spans="1:74">
      <c r="A1004" s="9" t="str">
        <f t="shared" si="502"/>
        <v>L-061.1Induk</v>
      </c>
      <c r="B1004" s="9" t="str">
        <f t="shared" si="503"/>
        <v>L-061.1jurusan 1</v>
      </c>
      <c r="C1004" s="9" t="str">
        <f t="shared" si="504"/>
        <v>L-061.1jurusan 2</v>
      </c>
      <c r="D1004" s="9" t="str">
        <f t="shared" si="505"/>
        <v>L-061.1jurusan 3</v>
      </c>
      <c r="E1004" s="9" t="str">
        <f t="shared" si="506"/>
        <v>L-061.1jurusan 4</v>
      </c>
      <c r="F1004" s="10" t="s">
        <v>493</v>
      </c>
      <c r="G1004" s="10" t="s">
        <v>22</v>
      </c>
      <c r="H1004" s="10" t="s">
        <v>1227</v>
      </c>
      <c r="I1004" s="10" t="s">
        <v>12093</v>
      </c>
      <c r="J1004" s="10" t="s">
        <v>12094</v>
      </c>
      <c r="K1004" s="10" t="s">
        <v>7465</v>
      </c>
      <c r="L1004" s="10"/>
      <c r="M1004" s="10"/>
      <c r="N1004" s="14">
        <f t="shared" si="507"/>
        <v>0</v>
      </c>
      <c r="O1004" s="15" t="e">
        <f t="shared" si="508"/>
        <v>#VALUE!</v>
      </c>
      <c r="P1004" s="15" t="e">
        <f t="shared" si="509"/>
        <v>#VALUE!</v>
      </c>
      <c r="Q1004" s="17" t="e">
        <f>VLOOKUP($A1004,'DATA PENGUKURAN GARDU'!$A:$BS,42,0)</f>
        <v>#N/A</v>
      </c>
      <c r="R1004" s="18" t="e">
        <f t="shared" si="518"/>
        <v>#N/A</v>
      </c>
      <c r="S1004" s="17" t="e">
        <f>VLOOKUP($A1004,'DATA PENGUKURAN GARDU'!$A:$BS,44,0)</f>
        <v>#N/A</v>
      </c>
      <c r="T1004" s="18" t="e">
        <f t="shared" si="519"/>
        <v>#N/A</v>
      </c>
      <c r="U1004" s="17" t="e">
        <f>VLOOKUP($A1004,'DATA PENGUKURAN GARDU'!$A:$BS,46,0)</f>
        <v>#N/A</v>
      </c>
      <c r="V1004" s="18" t="e">
        <f t="shared" si="520"/>
        <v>#N/A</v>
      </c>
      <c r="W1004" s="17" t="e">
        <f>VLOOKUP($A1004,'DATA PENGUKURAN GARDU'!$A:$BS,48,0)</f>
        <v>#N/A</v>
      </c>
      <c r="X1004" s="17" t="e">
        <f>VLOOKUP($A1004,'DATA PENGUKURAN GARDU'!$A:$BS,53,0)</f>
        <v>#N/A</v>
      </c>
      <c r="Y1004" s="17" t="e">
        <f>VLOOKUP($A1004,'DATA PENGUKURAN GARDU'!$A:$BS,54,0)</f>
        <v>#N/A</v>
      </c>
      <c r="Z1004" s="17" t="e">
        <f>VLOOKUP($A1004,'DATA PENGUKURAN GARDU'!$A:$BS,55,0)</f>
        <v>#N/A</v>
      </c>
      <c r="AA1004" s="20" t="e">
        <f>VLOOKUP($B1004,'DATA PENGUKURAN GARDU'!$A:$BS,42,0)</f>
        <v>#N/A</v>
      </c>
      <c r="AB1004" s="21" t="e">
        <f t="shared" si="521"/>
        <v>#N/A</v>
      </c>
      <c r="AC1004" s="20" t="e">
        <f>VLOOKUP($B1004,'DATA PENGUKURAN GARDU'!$A:$BS,44,0)</f>
        <v>#N/A</v>
      </c>
      <c r="AD1004" s="21" t="e">
        <f t="shared" si="522"/>
        <v>#N/A</v>
      </c>
      <c r="AE1004" s="20" t="e">
        <f>VLOOKUP($B1004,'DATA PENGUKURAN GARDU'!$A:$BS,46,0)</f>
        <v>#N/A</v>
      </c>
      <c r="AF1004" s="21" t="e">
        <f t="shared" si="523"/>
        <v>#N/A</v>
      </c>
      <c r="AG1004" s="20" t="e">
        <f>VLOOKUP($B1004,'DATA PENGUKURAN GARDU'!$A:$BS,46,0)</f>
        <v>#N/A</v>
      </c>
      <c r="AH1004" s="20" t="e">
        <f>VLOOKUP($B1004,'DATA PENGUKURAN GARDU'!$A:$BS,53,0)</f>
        <v>#N/A</v>
      </c>
      <c r="AI1004" s="20" t="e">
        <f>VLOOKUP($B1004,'DATA PENGUKURAN GARDU'!$A:$BS,54,0)</f>
        <v>#N/A</v>
      </c>
      <c r="AJ1004" s="17" t="e">
        <f>VLOOKUP($C1004,'DATA PENGUKURAN GARDU'!$A:$BS,42,0)</f>
        <v>#N/A</v>
      </c>
      <c r="AK1004" s="23" t="e">
        <f t="shared" si="524"/>
        <v>#N/A</v>
      </c>
      <c r="AL1004" s="17" t="e">
        <f>VLOOKUP($C1004,'DATA PENGUKURAN GARDU'!$A:$BS,44,0)</f>
        <v>#N/A</v>
      </c>
      <c r="AM1004" s="23" t="e">
        <f t="shared" si="525"/>
        <v>#N/A</v>
      </c>
      <c r="AN1004" s="17" t="e">
        <f>VLOOKUP($C1004,'DATA PENGUKURAN GARDU'!$A:$BS,46,0)</f>
        <v>#N/A</v>
      </c>
      <c r="AO1004" s="23" t="e">
        <f t="shared" si="526"/>
        <v>#N/A</v>
      </c>
      <c r="AP1004" s="17" t="e">
        <f>VLOOKUP($C1004,'DATA PENGUKURAN GARDU'!$A:$BS,46,0)</f>
        <v>#N/A</v>
      </c>
      <c r="AQ1004" s="17" t="e">
        <f>VLOOKUP($C1004,'DATA PENGUKURAN GARDU'!$A:$BS,53,0)</f>
        <v>#N/A</v>
      </c>
      <c r="AR1004" s="17" t="e">
        <f>VLOOKUP($C1004,'DATA PENGUKURAN GARDU'!$A:$BS,54,0)</f>
        <v>#N/A</v>
      </c>
      <c r="AS1004" s="20" t="e">
        <f>VLOOKUP($D1004,'DATA PENGUKURAN GARDU'!$A:$BS,42,0)</f>
        <v>#N/A</v>
      </c>
      <c r="AT1004" s="21" t="e">
        <f t="shared" si="527"/>
        <v>#N/A</v>
      </c>
      <c r="AU1004" s="20" t="e">
        <f>VLOOKUP($D1004,'DATA PENGUKURAN GARDU'!$A:$BS,44,0)</f>
        <v>#N/A</v>
      </c>
      <c r="AV1004" s="21" t="e">
        <f t="shared" si="528"/>
        <v>#N/A</v>
      </c>
      <c r="AW1004" s="20" t="e">
        <f>VLOOKUP($D1004,'DATA PENGUKURAN GARDU'!$A:$BS,46,0)</f>
        <v>#N/A</v>
      </c>
      <c r="AX1004" s="21" t="e">
        <f t="shared" si="529"/>
        <v>#N/A</v>
      </c>
      <c r="AY1004" s="20" t="e">
        <f>VLOOKUP($D1004,'DATA PENGUKURAN GARDU'!$A:$BS,46,0)</f>
        <v>#N/A</v>
      </c>
      <c r="AZ1004" s="20" t="e">
        <f>VLOOKUP($D1004,'DATA PENGUKURAN GARDU'!$A:$BS,53,0)</f>
        <v>#N/A</v>
      </c>
      <c r="BA1004" s="20" t="e">
        <f>VLOOKUP($D1004,'DATA PENGUKURAN GARDU'!$A:$BS,54,0)</f>
        <v>#N/A</v>
      </c>
      <c r="BB1004" s="17" t="e">
        <f>VLOOKUP($E1004,'DATA PENGUKURAN GARDU'!$A:$BS,42,0)</f>
        <v>#N/A</v>
      </c>
      <c r="BC1004" s="23" t="e">
        <f t="shared" si="530"/>
        <v>#N/A</v>
      </c>
      <c r="BD1004" s="17" t="e">
        <f>VLOOKUP($E1004,'DATA PENGUKURAN GARDU'!$A:$BS,44,0)</f>
        <v>#N/A</v>
      </c>
      <c r="BE1004" s="23" t="e">
        <f t="shared" si="531"/>
        <v>#N/A</v>
      </c>
      <c r="BF1004" s="17" t="e">
        <f>VLOOKUP($E1004,'DATA PENGUKURAN GARDU'!$A:$BS,46,0)</f>
        <v>#N/A</v>
      </c>
      <c r="BG1004" s="23" t="e">
        <f t="shared" si="532"/>
        <v>#N/A</v>
      </c>
      <c r="BH1004" s="17" t="e">
        <f>VLOOKUP($E1004,'DATA PENGUKURAN GARDU'!$A:$BS,46,0)</f>
        <v>#N/A</v>
      </c>
      <c r="BI1004" s="17" t="e">
        <f>VLOOKUP($E1004,'DATA PENGUKURAN GARDU'!$A:$BS,53,0)</f>
        <v>#N/A</v>
      </c>
      <c r="BJ1004" s="17" t="e">
        <f>VLOOKUP($E1004,'DATA PENGUKURAN GARDU'!$A:$BS,54,0)</f>
        <v>#N/A</v>
      </c>
      <c r="BK1004" s="20" t="e">
        <f t="shared" si="510"/>
        <v>#N/A</v>
      </c>
      <c r="BL1004" s="20" t="e">
        <f t="shared" si="511"/>
        <v>#N/A</v>
      </c>
      <c r="BM1004" s="20" t="e">
        <f t="shared" si="512"/>
        <v>#N/A</v>
      </c>
      <c r="BN1004" s="25" t="e">
        <f t="shared" si="513"/>
        <v>#N/A</v>
      </c>
      <c r="BO1004" s="26" t="str">
        <f t="shared" si="514"/>
        <v>0</v>
      </c>
      <c r="BP1004" s="21" t="e">
        <f t="shared" si="515"/>
        <v>#VALUE!</v>
      </c>
      <c r="BQ1004" s="20" t="e">
        <f t="shared" si="516"/>
        <v>#N/A</v>
      </c>
      <c r="BR1004" s="20" t="e">
        <v>#N/A</v>
      </c>
      <c r="BS1004" s="9" t="e">
        <v>#N/A</v>
      </c>
      <c r="BT1004" s="2" t="e">
        <f t="shared" si="517"/>
        <v>#VALUE!</v>
      </c>
      <c r="BU1004" s="2" t="e">
        <f t="shared" si="500"/>
        <v>#N/A</v>
      </c>
      <c r="BV1004" s="2" t="e">
        <f t="shared" si="501"/>
        <v>#N/A</v>
      </c>
    </row>
    <row r="1005" s="2" customFormat="1" ht="22.95" customHeight="1" spans="1:74">
      <c r="A1005" s="9" t="str">
        <f t="shared" si="502"/>
        <v>BB 072Induk</v>
      </c>
      <c r="B1005" s="9" t="str">
        <f t="shared" si="503"/>
        <v>BB 072jurusan 1</v>
      </c>
      <c r="C1005" s="9" t="str">
        <f t="shared" si="504"/>
        <v>BB 072jurusan 2</v>
      </c>
      <c r="D1005" s="9" t="str">
        <f t="shared" si="505"/>
        <v>BB 072jurusan 3</v>
      </c>
      <c r="E1005" s="9" t="str">
        <f t="shared" si="506"/>
        <v>BB 072jurusan 4</v>
      </c>
      <c r="F1005" s="10" t="s">
        <v>1228</v>
      </c>
      <c r="G1005" s="10" t="s">
        <v>4</v>
      </c>
      <c r="H1005" s="10" t="s">
        <v>1229</v>
      </c>
      <c r="I1005" s="10" t="s">
        <v>12095</v>
      </c>
      <c r="J1005" s="10" t="s">
        <v>12096</v>
      </c>
      <c r="K1005" s="10" t="s">
        <v>7465</v>
      </c>
      <c r="L1005" s="10"/>
      <c r="M1005" s="10"/>
      <c r="N1005" s="14">
        <f t="shared" si="507"/>
        <v>0</v>
      </c>
      <c r="O1005" s="15" t="e">
        <f t="shared" si="508"/>
        <v>#VALUE!</v>
      </c>
      <c r="P1005" s="15" t="e">
        <f t="shared" si="509"/>
        <v>#VALUE!</v>
      </c>
      <c r="Q1005" s="17" t="e">
        <f>VLOOKUP($A1005,'DATA PENGUKURAN GARDU'!$A:$BS,42,0)</f>
        <v>#N/A</v>
      </c>
      <c r="R1005" s="18" t="e">
        <f t="shared" si="518"/>
        <v>#N/A</v>
      </c>
      <c r="S1005" s="17" t="e">
        <f>VLOOKUP($A1005,'DATA PENGUKURAN GARDU'!$A:$BS,44,0)</f>
        <v>#N/A</v>
      </c>
      <c r="T1005" s="18" t="e">
        <f t="shared" si="519"/>
        <v>#N/A</v>
      </c>
      <c r="U1005" s="17" t="e">
        <f>VLOOKUP($A1005,'DATA PENGUKURAN GARDU'!$A:$BS,46,0)</f>
        <v>#N/A</v>
      </c>
      <c r="V1005" s="18" t="e">
        <f t="shared" si="520"/>
        <v>#N/A</v>
      </c>
      <c r="W1005" s="17" t="e">
        <f>VLOOKUP($A1005,'DATA PENGUKURAN GARDU'!$A:$BS,48,0)</f>
        <v>#N/A</v>
      </c>
      <c r="X1005" s="17" t="e">
        <f>VLOOKUP($A1005,'DATA PENGUKURAN GARDU'!$A:$BS,53,0)</f>
        <v>#N/A</v>
      </c>
      <c r="Y1005" s="17" t="e">
        <f>VLOOKUP($A1005,'DATA PENGUKURAN GARDU'!$A:$BS,54,0)</f>
        <v>#N/A</v>
      </c>
      <c r="Z1005" s="17" t="e">
        <f>VLOOKUP($A1005,'DATA PENGUKURAN GARDU'!$A:$BS,55,0)</f>
        <v>#N/A</v>
      </c>
      <c r="AA1005" s="20" t="e">
        <f>VLOOKUP($B1005,'DATA PENGUKURAN GARDU'!$A:$BS,42,0)</f>
        <v>#N/A</v>
      </c>
      <c r="AB1005" s="21" t="e">
        <f t="shared" si="521"/>
        <v>#N/A</v>
      </c>
      <c r="AC1005" s="20" t="e">
        <f>VLOOKUP($B1005,'DATA PENGUKURAN GARDU'!$A:$BS,44,0)</f>
        <v>#N/A</v>
      </c>
      <c r="AD1005" s="21" t="e">
        <f t="shared" si="522"/>
        <v>#N/A</v>
      </c>
      <c r="AE1005" s="20" t="e">
        <f>VLOOKUP($B1005,'DATA PENGUKURAN GARDU'!$A:$BS,46,0)</f>
        <v>#N/A</v>
      </c>
      <c r="AF1005" s="21" t="e">
        <f t="shared" si="523"/>
        <v>#N/A</v>
      </c>
      <c r="AG1005" s="20" t="e">
        <f>VLOOKUP($B1005,'DATA PENGUKURAN GARDU'!$A:$BS,46,0)</f>
        <v>#N/A</v>
      </c>
      <c r="AH1005" s="20" t="e">
        <f>VLOOKUP($B1005,'DATA PENGUKURAN GARDU'!$A:$BS,53,0)</f>
        <v>#N/A</v>
      </c>
      <c r="AI1005" s="20" t="e">
        <f>VLOOKUP($B1005,'DATA PENGUKURAN GARDU'!$A:$BS,54,0)</f>
        <v>#N/A</v>
      </c>
      <c r="AJ1005" s="17" t="e">
        <f>VLOOKUP($C1005,'DATA PENGUKURAN GARDU'!$A:$BS,42,0)</f>
        <v>#N/A</v>
      </c>
      <c r="AK1005" s="23" t="e">
        <f t="shared" si="524"/>
        <v>#N/A</v>
      </c>
      <c r="AL1005" s="17" t="e">
        <f>VLOOKUP($C1005,'DATA PENGUKURAN GARDU'!$A:$BS,44,0)</f>
        <v>#N/A</v>
      </c>
      <c r="AM1005" s="23" t="e">
        <f t="shared" si="525"/>
        <v>#N/A</v>
      </c>
      <c r="AN1005" s="17" t="e">
        <f>VLOOKUP($C1005,'DATA PENGUKURAN GARDU'!$A:$BS,46,0)</f>
        <v>#N/A</v>
      </c>
      <c r="AO1005" s="23" t="e">
        <f t="shared" si="526"/>
        <v>#N/A</v>
      </c>
      <c r="AP1005" s="17" t="e">
        <f>VLOOKUP($C1005,'DATA PENGUKURAN GARDU'!$A:$BS,46,0)</f>
        <v>#N/A</v>
      </c>
      <c r="AQ1005" s="17" t="e">
        <f>VLOOKUP($C1005,'DATA PENGUKURAN GARDU'!$A:$BS,53,0)</f>
        <v>#N/A</v>
      </c>
      <c r="AR1005" s="17" t="e">
        <f>VLOOKUP($C1005,'DATA PENGUKURAN GARDU'!$A:$BS,54,0)</f>
        <v>#N/A</v>
      </c>
      <c r="AS1005" s="20" t="e">
        <f>VLOOKUP($D1005,'DATA PENGUKURAN GARDU'!$A:$BS,42,0)</f>
        <v>#N/A</v>
      </c>
      <c r="AT1005" s="21" t="e">
        <f t="shared" si="527"/>
        <v>#N/A</v>
      </c>
      <c r="AU1005" s="20" t="e">
        <f>VLOOKUP($D1005,'DATA PENGUKURAN GARDU'!$A:$BS,44,0)</f>
        <v>#N/A</v>
      </c>
      <c r="AV1005" s="21" t="e">
        <f t="shared" si="528"/>
        <v>#N/A</v>
      </c>
      <c r="AW1005" s="20" t="e">
        <f>VLOOKUP($D1005,'DATA PENGUKURAN GARDU'!$A:$BS,46,0)</f>
        <v>#N/A</v>
      </c>
      <c r="AX1005" s="21" t="e">
        <f t="shared" si="529"/>
        <v>#N/A</v>
      </c>
      <c r="AY1005" s="20" t="e">
        <f>VLOOKUP($D1005,'DATA PENGUKURAN GARDU'!$A:$BS,46,0)</f>
        <v>#N/A</v>
      </c>
      <c r="AZ1005" s="20" t="e">
        <f>VLOOKUP($D1005,'DATA PENGUKURAN GARDU'!$A:$BS,53,0)</f>
        <v>#N/A</v>
      </c>
      <c r="BA1005" s="20" t="e">
        <f>VLOOKUP($D1005,'DATA PENGUKURAN GARDU'!$A:$BS,54,0)</f>
        <v>#N/A</v>
      </c>
      <c r="BB1005" s="17" t="e">
        <f>VLOOKUP($E1005,'DATA PENGUKURAN GARDU'!$A:$BS,42,0)</f>
        <v>#N/A</v>
      </c>
      <c r="BC1005" s="23" t="e">
        <f t="shared" si="530"/>
        <v>#N/A</v>
      </c>
      <c r="BD1005" s="17" t="e">
        <f>VLOOKUP($E1005,'DATA PENGUKURAN GARDU'!$A:$BS,44,0)</f>
        <v>#N/A</v>
      </c>
      <c r="BE1005" s="23" t="e">
        <f t="shared" si="531"/>
        <v>#N/A</v>
      </c>
      <c r="BF1005" s="17" t="e">
        <f>VLOOKUP($E1005,'DATA PENGUKURAN GARDU'!$A:$BS,46,0)</f>
        <v>#N/A</v>
      </c>
      <c r="BG1005" s="23" t="e">
        <f t="shared" si="532"/>
        <v>#N/A</v>
      </c>
      <c r="BH1005" s="17" t="e">
        <f>VLOOKUP($E1005,'DATA PENGUKURAN GARDU'!$A:$BS,46,0)</f>
        <v>#N/A</v>
      </c>
      <c r="BI1005" s="17" t="e">
        <f>VLOOKUP($E1005,'DATA PENGUKURAN GARDU'!$A:$BS,53,0)</f>
        <v>#N/A</v>
      </c>
      <c r="BJ1005" s="17" t="e">
        <f>VLOOKUP($E1005,'DATA PENGUKURAN GARDU'!$A:$BS,54,0)</f>
        <v>#N/A</v>
      </c>
      <c r="BK1005" s="20" t="e">
        <f t="shared" si="510"/>
        <v>#N/A</v>
      </c>
      <c r="BL1005" s="20" t="e">
        <f t="shared" si="511"/>
        <v>#N/A</v>
      </c>
      <c r="BM1005" s="20" t="e">
        <f t="shared" si="512"/>
        <v>#N/A</v>
      </c>
      <c r="BN1005" s="25" t="e">
        <f t="shared" si="513"/>
        <v>#N/A</v>
      </c>
      <c r="BO1005" s="26" t="str">
        <f t="shared" si="514"/>
        <v>0</v>
      </c>
      <c r="BP1005" s="21" t="e">
        <f t="shared" si="515"/>
        <v>#VALUE!</v>
      </c>
      <c r="BQ1005" s="20" t="e">
        <f t="shared" si="516"/>
        <v>#N/A</v>
      </c>
      <c r="BR1005" s="20" t="e">
        <v>#N/A</v>
      </c>
      <c r="BS1005" s="9" t="e">
        <v>#N/A</v>
      </c>
      <c r="BT1005" s="2" t="e">
        <f t="shared" si="517"/>
        <v>#VALUE!</v>
      </c>
      <c r="BU1005" s="2" t="e">
        <f t="shared" si="500"/>
        <v>#N/A</v>
      </c>
      <c r="BV1005" s="2" t="e">
        <f t="shared" si="501"/>
        <v>#N/A</v>
      </c>
    </row>
    <row r="1006" s="2" customFormat="1" ht="22.95" customHeight="1" spans="1:74">
      <c r="A1006" s="9" t="str">
        <f t="shared" si="502"/>
        <v>M 64Induk</v>
      </c>
      <c r="B1006" s="9" t="str">
        <f t="shared" si="503"/>
        <v>M 64jurusan 1</v>
      </c>
      <c r="C1006" s="9" t="str">
        <f t="shared" si="504"/>
        <v>M 64jurusan 2</v>
      </c>
      <c r="D1006" s="9" t="str">
        <f t="shared" si="505"/>
        <v>M 64jurusan 3</v>
      </c>
      <c r="E1006" s="9" t="str">
        <f t="shared" si="506"/>
        <v>M 64jurusan 4</v>
      </c>
      <c r="F1006" s="10" t="s">
        <v>131</v>
      </c>
      <c r="G1006" s="10" t="s">
        <v>131</v>
      </c>
      <c r="H1006" s="10" t="s">
        <v>1230</v>
      </c>
      <c r="I1006" s="10" t="s">
        <v>12097</v>
      </c>
      <c r="J1006" s="10" t="s">
        <v>12098</v>
      </c>
      <c r="K1006" s="10" t="s">
        <v>7465</v>
      </c>
      <c r="L1006" s="10"/>
      <c r="M1006" s="10"/>
      <c r="N1006" s="14">
        <f t="shared" si="507"/>
        <v>0</v>
      </c>
      <c r="O1006" s="15" t="e">
        <f t="shared" si="508"/>
        <v>#VALUE!</v>
      </c>
      <c r="P1006" s="15" t="e">
        <f t="shared" si="509"/>
        <v>#VALUE!</v>
      </c>
      <c r="Q1006" s="17" t="e">
        <f>VLOOKUP($A1006,'DATA PENGUKURAN GARDU'!$A:$BS,42,0)</f>
        <v>#N/A</v>
      </c>
      <c r="R1006" s="18" t="e">
        <f t="shared" si="518"/>
        <v>#N/A</v>
      </c>
      <c r="S1006" s="17" t="e">
        <f>VLOOKUP($A1006,'DATA PENGUKURAN GARDU'!$A:$BS,44,0)</f>
        <v>#N/A</v>
      </c>
      <c r="T1006" s="18" t="e">
        <f t="shared" si="519"/>
        <v>#N/A</v>
      </c>
      <c r="U1006" s="17" t="e">
        <f>VLOOKUP($A1006,'DATA PENGUKURAN GARDU'!$A:$BS,46,0)</f>
        <v>#N/A</v>
      </c>
      <c r="V1006" s="18" t="e">
        <f t="shared" si="520"/>
        <v>#N/A</v>
      </c>
      <c r="W1006" s="17" t="e">
        <f>VLOOKUP($A1006,'DATA PENGUKURAN GARDU'!$A:$BS,48,0)</f>
        <v>#N/A</v>
      </c>
      <c r="X1006" s="17" t="e">
        <f>VLOOKUP($A1006,'DATA PENGUKURAN GARDU'!$A:$BS,53,0)</f>
        <v>#N/A</v>
      </c>
      <c r="Y1006" s="17" t="e">
        <f>VLOOKUP($A1006,'DATA PENGUKURAN GARDU'!$A:$BS,54,0)</f>
        <v>#N/A</v>
      </c>
      <c r="Z1006" s="17" t="e">
        <f>VLOOKUP($A1006,'DATA PENGUKURAN GARDU'!$A:$BS,55,0)</f>
        <v>#N/A</v>
      </c>
      <c r="AA1006" s="20" t="e">
        <f>VLOOKUP($B1006,'DATA PENGUKURAN GARDU'!$A:$BS,42,0)</f>
        <v>#N/A</v>
      </c>
      <c r="AB1006" s="21" t="e">
        <f t="shared" si="521"/>
        <v>#N/A</v>
      </c>
      <c r="AC1006" s="20" t="e">
        <f>VLOOKUP($B1006,'DATA PENGUKURAN GARDU'!$A:$BS,44,0)</f>
        <v>#N/A</v>
      </c>
      <c r="AD1006" s="21" t="e">
        <f t="shared" si="522"/>
        <v>#N/A</v>
      </c>
      <c r="AE1006" s="20" t="e">
        <f>VLOOKUP($B1006,'DATA PENGUKURAN GARDU'!$A:$BS,46,0)</f>
        <v>#N/A</v>
      </c>
      <c r="AF1006" s="21" t="e">
        <f t="shared" si="523"/>
        <v>#N/A</v>
      </c>
      <c r="AG1006" s="20" t="e">
        <f>VLOOKUP($B1006,'DATA PENGUKURAN GARDU'!$A:$BS,46,0)</f>
        <v>#N/A</v>
      </c>
      <c r="AH1006" s="20" t="e">
        <f>VLOOKUP($B1006,'DATA PENGUKURAN GARDU'!$A:$BS,53,0)</f>
        <v>#N/A</v>
      </c>
      <c r="AI1006" s="20" t="e">
        <f>VLOOKUP($B1006,'DATA PENGUKURAN GARDU'!$A:$BS,54,0)</f>
        <v>#N/A</v>
      </c>
      <c r="AJ1006" s="17" t="e">
        <f>VLOOKUP($C1006,'DATA PENGUKURAN GARDU'!$A:$BS,42,0)</f>
        <v>#N/A</v>
      </c>
      <c r="AK1006" s="23" t="e">
        <f t="shared" si="524"/>
        <v>#N/A</v>
      </c>
      <c r="AL1006" s="17" t="e">
        <f>VLOOKUP($C1006,'DATA PENGUKURAN GARDU'!$A:$BS,44,0)</f>
        <v>#N/A</v>
      </c>
      <c r="AM1006" s="23" t="e">
        <f t="shared" si="525"/>
        <v>#N/A</v>
      </c>
      <c r="AN1006" s="17" t="e">
        <f>VLOOKUP($C1006,'DATA PENGUKURAN GARDU'!$A:$BS,46,0)</f>
        <v>#N/A</v>
      </c>
      <c r="AO1006" s="23" t="e">
        <f t="shared" si="526"/>
        <v>#N/A</v>
      </c>
      <c r="AP1006" s="17" t="e">
        <f>VLOOKUP($C1006,'DATA PENGUKURAN GARDU'!$A:$BS,46,0)</f>
        <v>#N/A</v>
      </c>
      <c r="AQ1006" s="17" t="e">
        <f>VLOOKUP($C1006,'DATA PENGUKURAN GARDU'!$A:$BS,53,0)</f>
        <v>#N/A</v>
      </c>
      <c r="AR1006" s="17" t="e">
        <f>VLOOKUP($C1006,'DATA PENGUKURAN GARDU'!$A:$BS,54,0)</f>
        <v>#N/A</v>
      </c>
      <c r="AS1006" s="20" t="e">
        <f>VLOOKUP($D1006,'DATA PENGUKURAN GARDU'!$A:$BS,42,0)</f>
        <v>#N/A</v>
      </c>
      <c r="AT1006" s="21" t="e">
        <f t="shared" si="527"/>
        <v>#N/A</v>
      </c>
      <c r="AU1006" s="20" t="e">
        <f>VLOOKUP($D1006,'DATA PENGUKURAN GARDU'!$A:$BS,44,0)</f>
        <v>#N/A</v>
      </c>
      <c r="AV1006" s="21" t="e">
        <f t="shared" si="528"/>
        <v>#N/A</v>
      </c>
      <c r="AW1006" s="20" t="e">
        <f>VLOOKUP($D1006,'DATA PENGUKURAN GARDU'!$A:$BS,46,0)</f>
        <v>#N/A</v>
      </c>
      <c r="AX1006" s="21" t="e">
        <f t="shared" si="529"/>
        <v>#N/A</v>
      </c>
      <c r="AY1006" s="20" t="e">
        <f>VLOOKUP($D1006,'DATA PENGUKURAN GARDU'!$A:$BS,46,0)</f>
        <v>#N/A</v>
      </c>
      <c r="AZ1006" s="20" t="e">
        <f>VLOOKUP($D1006,'DATA PENGUKURAN GARDU'!$A:$BS,53,0)</f>
        <v>#N/A</v>
      </c>
      <c r="BA1006" s="20" t="e">
        <f>VLOOKUP($D1006,'DATA PENGUKURAN GARDU'!$A:$BS,54,0)</f>
        <v>#N/A</v>
      </c>
      <c r="BB1006" s="17" t="e">
        <f>VLOOKUP($E1006,'DATA PENGUKURAN GARDU'!$A:$BS,42,0)</f>
        <v>#N/A</v>
      </c>
      <c r="BC1006" s="23" t="e">
        <f t="shared" si="530"/>
        <v>#N/A</v>
      </c>
      <c r="BD1006" s="17" t="e">
        <f>VLOOKUP($E1006,'DATA PENGUKURAN GARDU'!$A:$BS,44,0)</f>
        <v>#N/A</v>
      </c>
      <c r="BE1006" s="23" t="e">
        <f t="shared" si="531"/>
        <v>#N/A</v>
      </c>
      <c r="BF1006" s="17" t="e">
        <f>VLOOKUP($E1006,'DATA PENGUKURAN GARDU'!$A:$BS,46,0)</f>
        <v>#N/A</v>
      </c>
      <c r="BG1006" s="23" t="e">
        <f t="shared" si="532"/>
        <v>#N/A</v>
      </c>
      <c r="BH1006" s="17" t="e">
        <f>VLOOKUP($E1006,'DATA PENGUKURAN GARDU'!$A:$BS,46,0)</f>
        <v>#N/A</v>
      </c>
      <c r="BI1006" s="17" t="e">
        <f>VLOOKUP($E1006,'DATA PENGUKURAN GARDU'!$A:$BS,53,0)</f>
        <v>#N/A</v>
      </c>
      <c r="BJ1006" s="17" t="e">
        <f>VLOOKUP($E1006,'DATA PENGUKURAN GARDU'!$A:$BS,54,0)</f>
        <v>#N/A</v>
      </c>
      <c r="BK1006" s="20" t="e">
        <f t="shared" si="510"/>
        <v>#N/A</v>
      </c>
      <c r="BL1006" s="20" t="e">
        <f t="shared" si="511"/>
        <v>#N/A</v>
      </c>
      <c r="BM1006" s="20" t="e">
        <f t="shared" si="512"/>
        <v>#N/A</v>
      </c>
      <c r="BN1006" s="25" t="e">
        <f t="shared" si="513"/>
        <v>#N/A</v>
      </c>
      <c r="BO1006" s="26" t="str">
        <f t="shared" si="514"/>
        <v>0</v>
      </c>
      <c r="BP1006" s="21" t="e">
        <f t="shared" si="515"/>
        <v>#VALUE!</v>
      </c>
      <c r="BQ1006" s="20" t="e">
        <f t="shared" si="516"/>
        <v>#N/A</v>
      </c>
      <c r="BR1006" s="20" t="e">
        <v>#N/A</v>
      </c>
      <c r="BS1006" s="9" t="e">
        <v>#N/A</v>
      </c>
      <c r="BT1006" s="2" t="e">
        <f t="shared" si="517"/>
        <v>#VALUE!</v>
      </c>
      <c r="BU1006" s="2" t="e">
        <f t="shared" si="500"/>
        <v>#N/A</v>
      </c>
      <c r="BV1006" s="2" t="e">
        <f t="shared" si="501"/>
        <v>#N/A</v>
      </c>
    </row>
    <row r="1007" s="2" customFormat="1" ht="22.95" customHeight="1" spans="1:74">
      <c r="A1007" s="9" t="str">
        <f t="shared" si="502"/>
        <v>BB 138Induk</v>
      </c>
      <c r="B1007" s="9" t="str">
        <f t="shared" si="503"/>
        <v>BB 138jurusan 1</v>
      </c>
      <c r="C1007" s="9" t="str">
        <f t="shared" si="504"/>
        <v>BB 138jurusan 2</v>
      </c>
      <c r="D1007" s="9" t="str">
        <f t="shared" si="505"/>
        <v>BB 138jurusan 3</v>
      </c>
      <c r="E1007" s="9" t="str">
        <f t="shared" si="506"/>
        <v>BB 138jurusan 4</v>
      </c>
      <c r="F1007" s="10" t="s">
        <v>437</v>
      </c>
      <c r="G1007" s="10" t="s">
        <v>4</v>
      </c>
      <c r="H1007" s="10" t="s">
        <v>1231</v>
      </c>
      <c r="I1007" s="10" t="s">
        <v>12099</v>
      </c>
      <c r="J1007" s="10" t="s">
        <v>12100</v>
      </c>
      <c r="K1007" s="10" t="s">
        <v>7465</v>
      </c>
      <c r="L1007" s="10"/>
      <c r="M1007" s="10"/>
      <c r="N1007" s="14">
        <f t="shared" si="507"/>
        <v>0</v>
      </c>
      <c r="O1007" s="15" t="e">
        <f t="shared" si="508"/>
        <v>#VALUE!</v>
      </c>
      <c r="P1007" s="15" t="e">
        <f t="shared" si="509"/>
        <v>#VALUE!</v>
      </c>
      <c r="Q1007" s="17" t="e">
        <f>VLOOKUP($A1007,'DATA PENGUKURAN GARDU'!$A:$BS,42,0)</f>
        <v>#N/A</v>
      </c>
      <c r="R1007" s="18" t="e">
        <f t="shared" si="518"/>
        <v>#N/A</v>
      </c>
      <c r="S1007" s="17" t="e">
        <f>VLOOKUP($A1007,'DATA PENGUKURAN GARDU'!$A:$BS,44,0)</f>
        <v>#N/A</v>
      </c>
      <c r="T1007" s="18" t="e">
        <f t="shared" si="519"/>
        <v>#N/A</v>
      </c>
      <c r="U1007" s="17" t="e">
        <f>VLOOKUP($A1007,'DATA PENGUKURAN GARDU'!$A:$BS,46,0)</f>
        <v>#N/A</v>
      </c>
      <c r="V1007" s="18" t="e">
        <f t="shared" si="520"/>
        <v>#N/A</v>
      </c>
      <c r="W1007" s="17" t="e">
        <f>VLOOKUP($A1007,'DATA PENGUKURAN GARDU'!$A:$BS,48,0)</f>
        <v>#N/A</v>
      </c>
      <c r="X1007" s="17" t="e">
        <f>VLOOKUP($A1007,'DATA PENGUKURAN GARDU'!$A:$BS,53,0)</f>
        <v>#N/A</v>
      </c>
      <c r="Y1007" s="17" t="e">
        <f>VLOOKUP($A1007,'DATA PENGUKURAN GARDU'!$A:$BS,54,0)</f>
        <v>#N/A</v>
      </c>
      <c r="Z1007" s="17" t="e">
        <f>VLOOKUP($A1007,'DATA PENGUKURAN GARDU'!$A:$BS,55,0)</f>
        <v>#N/A</v>
      </c>
      <c r="AA1007" s="20" t="e">
        <f>VLOOKUP($B1007,'DATA PENGUKURAN GARDU'!$A:$BS,42,0)</f>
        <v>#N/A</v>
      </c>
      <c r="AB1007" s="21" t="e">
        <f t="shared" si="521"/>
        <v>#N/A</v>
      </c>
      <c r="AC1007" s="20" t="e">
        <f>VLOOKUP($B1007,'DATA PENGUKURAN GARDU'!$A:$BS,44,0)</f>
        <v>#N/A</v>
      </c>
      <c r="AD1007" s="21" t="e">
        <f t="shared" si="522"/>
        <v>#N/A</v>
      </c>
      <c r="AE1007" s="20" t="e">
        <f>VLOOKUP($B1007,'DATA PENGUKURAN GARDU'!$A:$BS,46,0)</f>
        <v>#N/A</v>
      </c>
      <c r="AF1007" s="21" t="e">
        <f t="shared" si="523"/>
        <v>#N/A</v>
      </c>
      <c r="AG1007" s="20" t="e">
        <f>VLOOKUP($B1007,'DATA PENGUKURAN GARDU'!$A:$BS,46,0)</f>
        <v>#N/A</v>
      </c>
      <c r="AH1007" s="20" t="e">
        <f>VLOOKUP($B1007,'DATA PENGUKURAN GARDU'!$A:$BS,53,0)</f>
        <v>#N/A</v>
      </c>
      <c r="AI1007" s="20" t="e">
        <f>VLOOKUP($B1007,'DATA PENGUKURAN GARDU'!$A:$BS,54,0)</f>
        <v>#N/A</v>
      </c>
      <c r="AJ1007" s="17" t="e">
        <f>VLOOKUP($C1007,'DATA PENGUKURAN GARDU'!$A:$BS,42,0)</f>
        <v>#N/A</v>
      </c>
      <c r="AK1007" s="23" t="e">
        <f t="shared" si="524"/>
        <v>#N/A</v>
      </c>
      <c r="AL1007" s="17" t="e">
        <f>VLOOKUP($C1007,'DATA PENGUKURAN GARDU'!$A:$BS,44,0)</f>
        <v>#N/A</v>
      </c>
      <c r="AM1007" s="23" t="e">
        <f t="shared" si="525"/>
        <v>#N/A</v>
      </c>
      <c r="AN1007" s="17" t="e">
        <f>VLOOKUP($C1007,'DATA PENGUKURAN GARDU'!$A:$BS,46,0)</f>
        <v>#N/A</v>
      </c>
      <c r="AO1007" s="23" t="e">
        <f t="shared" si="526"/>
        <v>#N/A</v>
      </c>
      <c r="AP1007" s="17" t="e">
        <f>VLOOKUP($C1007,'DATA PENGUKURAN GARDU'!$A:$BS,46,0)</f>
        <v>#N/A</v>
      </c>
      <c r="AQ1007" s="17" t="e">
        <f>VLOOKUP($C1007,'DATA PENGUKURAN GARDU'!$A:$BS,53,0)</f>
        <v>#N/A</v>
      </c>
      <c r="AR1007" s="17" t="e">
        <f>VLOOKUP($C1007,'DATA PENGUKURAN GARDU'!$A:$BS,54,0)</f>
        <v>#N/A</v>
      </c>
      <c r="AS1007" s="20" t="e">
        <f>VLOOKUP($D1007,'DATA PENGUKURAN GARDU'!$A:$BS,42,0)</f>
        <v>#N/A</v>
      </c>
      <c r="AT1007" s="21" t="e">
        <f t="shared" si="527"/>
        <v>#N/A</v>
      </c>
      <c r="AU1007" s="20" t="e">
        <f>VLOOKUP($D1007,'DATA PENGUKURAN GARDU'!$A:$BS,44,0)</f>
        <v>#N/A</v>
      </c>
      <c r="AV1007" s="21" t="e">
        <f t="shared" si="528"/>
        <v>#N/A</v>
      </c>
      <c r="AW1007" s="20" t="e">
        <f>VLOOKUP($D1007,'DATA PENGUKURAN GARDU'!$A:$BS,46,0)</f>
        <v>#N/A</v>
      </c>
      <c r="AX1007" s="21" t="e">
        <f t="shared" si="529"/>
        <v>#N/A</v>
      </c>
      <c r="AY1007" s="20" t="e">
        <f>VLOOKUP($D1007,'DATA PENGUKURAN GARDU'!$A:$BS,46,0)</f>
        <v>#N/A</v>
      </c>
      <c r="AZ1007" s="20" t="e">
        <f>VLOOKUP($D1007,'DATA PENGUKURAN GARDU'!$A:$BS,53,0)</f>
        <v>#N/A</v>
      </c>
      <c r="BA1007" s="20" t="e">
        <f>VLOOKUP($D1007,'DATA PENGUKURAN GARDU'!$A:$BS,54,0)</f>
        <v>#N/A</v>
      </c>
      <c r="BB1007" s="17" t="e">
        <f>VLOOKUP($E1007,'DATA PENGUKURAN GARDU'!$A:$BS,42,0)</f>
        <v>#N/A</v>
      </c>
      <c r="BC1007" s="23" t="e">
        <f t="shared" si="530"/>
        <v>#N/A</v>
      </c>
      <c r="BD1007" s="17" t="e">
        <f>VLOOKUP($E1007,'DATA PENGUKURAN GARDU'!$A:$BS,44,0)</f>
        <v>#N/A</v>
      </c>
      <c r="BE1007" s="23" t="e">
        <f t="shared" si="531"/>
        <v>#N/A</v>
      </c>
      <c r="BF1007" s="17" t="e">
        <f>VLOOKUP($E1007,'DATA PENGUKURAN GARDU'!$A:$BS,46,0)</f>
        <v>#N/A</v>
      </c>
      <c r="BG1007" s="23" t="e">
        <f t="shared" si="532"/>
        <v>#N/A</v>
      </c>
      <c r="BH1007" s="17" t="e">
        <f>VLOOKUP($E1007,'DATA PENGUKURAN GARDU'!$A:$BS,46,0)</f>
        <v>#N/A</v>
      </c>
      <c r="BI1007" s="17" t="e">
        <f>VLOOKUP($E1007,'DATA PENGUKURAN GARDU'!$A:$BS,53,0)</f>
        <v>#N/A</v>
      </c>
      <c r="BJ1007" s="17" t="e">
        <f>VLOOKUP($E1007,'DATA PENGUKURAN GARDU'!$A:$BS,54,0)</f>
        <v>#N/A</v>
      </c>
      <c r="BK1007" s="20" t="e">
        <f t="shared" si="510"/>
        <v>#N/A</v>
      </c>
      <c r="BL1007" s="20" t="e">
        <f t="shared" si="511"/>
        <v>#N/A</v>
      </c>
      <c r="BM1007" s="20" t="e">
        <f t="shared" si="512"/>
        <v>#N/A</v>
      </c>
      <c r="BN1007" s="25" t="e">
        <f t="shared" si="513"/>
        <v>#N/A</v>
      </c>
      <c r="BO1007" s="26" t="str">
        <f t="shared" si="514"/>
        <v>0</v>
      </c>
      <c r="BP1007" s="21" t="e">
        <f t="shared" si="515"/>
        <v>#VALUE!</v>
      </c>
      <c r="BQ1007" s="20" t="e">
        <f t="shared" si="516"/>
        <v>#N/A</v>
      </c>
      <c r="BR1007" s="20" t="e">
        <v>#N/A</v>
      </c>
      <c r="BS1007" s="9" t="e">
        <v>#N/A</v>
      </c>
      <c r="BT1007" s="2" t="e">
        <f t="shared" si="517"/>
        <v>#VALUE!</v>
      </c>
      <c r="BU1007" s="2" t="e">
        <f t="shared" si="500"/>
        <v>#N/A</v>
      </c>
      <c r="BV1007" s="2" t="e">
        <f t="shared" si="501"/>
        <v>#N/A</v>
      </c>
    </row>
    <row r="1008" s="2" customFormat="1" ht="22.95" customHeight="1" spans="1:74">
      <c r="A1008" s="9" t="str">
        <f t="shared" si="502"/>
        <v>BB 139Induk</v>
      </c>
      <c r="B1008" s="9" t="str">
        <f t="shared" si="503"/>
        <v>BB 139jurusan 1</v>
      </c>
      <c r="C1008" s="9" t="str">
        <f t="shared" si="504"/>
        <v>BB 139jurusan 2</v>
      </c>
      <c r="D1008" s="9" t="str">
        <f t="shared" si="505"/>
        <v>BB 139jurusan 3</v>
      </c>
      <c r="E1008" s="9" t="str">
        <f t="shared" si="506"/>
        <v>BB 139jurusan 4</v>
      </c>
      <c r="F1008" s="10" t="s">
        <v>437</v>
      </c>
      <c r="G1008" s="10" t="s">
        <v>4</v>
      </c>
      <c r="H1008" s="10" t="s">
        <v>1232</v>
      </c>
      <c r="I1008" s="10" t="s">
        <v>12101</v>
      </c>
      <c r="J1008" s="10" t="s">
        <v>12102</v>
      </c>
      <c r="K1008" s="10" t="s">
        <v>7465</v>
      </c>
      <c r="L1008" s="10"/>
      <c r="M1008" s="10"/>
      <c r="N1008" s="14">
        <f t="shared" si="507"/>
        <v>0</v>
      </c>
      <c r="O1008" s="15" t="e">
        <f t="shared" si="508"/>
        <v>#VALUE!</v>
      </c>
      <c r="P1008" s="15" t="e">
        <f t="shared" si="509"/>
        <v>#VALUE!</v>
      </c>
      <c r="Q1008" s="17" t="e">
        <f>VLOOKUP($A1008,'DATA PENGUKURAN GARDU'!$A:$BS,42,0)</f>
        <v>#N/A</v>
      </c>
      <c r="R1008" s="18" t="e">
        <f t="shared" si="518"/>
        <v>#N/A</v>
      </c>
      <c r="S1008" s="17" t="e">
        <f>VLOOKUP($A1008,'DATA PENGUKURAN GARDU'!$A:$BS,44,0)</f>
        <v>#N/A</v>
      </c>
      <c r="T1008" s="18" t="e">
        <f t="shared" si="519"/>
        <v>#N/A</v>
      </c>
      <c r="U1008" s="17" t="e">
        <f>VLOOKUP($A1008,'DATA PENGUKURAN GARDU'!$A:$BS,46,0)</f>
        <v>#N/A</v>
      </c>
      <c r="V1008" s="18" t="e">
        <f t="shared" si="520"/>
        <v>#N/A</v>
      </c>
      <c r="W1008" s="17" t="e">
        <f>VLOOKUP($A1008,'DATA PENGUKURAN GARDU'!$A:$BS,48,0)</f>
        <v>#N/A</v>
      </c>
      <c r="X1008" s="17" t="e">
        <f>VLOOKUP($A1008,'DATA PENGUKURAN GARDU'!$A:$BS,53,0)</f>
        <v>#N/A</v>
      </c>
      <c r="Y1008" s="17" t="e">
        <f>VLOOKUP($A1008,'DATA PENGUKURAN GARDU'!$A:$BS,54,0)</f>
        <v>#N/A</v>
      </c>
      <c r="Z1008" s="17" t="e">
        <f>VLOOKUP($A1008,'DATA PENGUKURAN GARDU'!$A:$BS,55,0)</f>
        <v>#N/A</v>
      </c>
      <c r="AA1008" s="20" t="e">
        <f>VLOOKUP($B1008,'DATA PENGUKURAN GARDU'!$A:$BS,42,0)</f>
        <v>#N/A</v>
      </c>
      <c r="AB1008" s="21" t="e">
        <f t="shared" si="521"/>
        <v>#N/A</v>
      </c>
      <c r="AC1008" s="20" t="e">
        <f>VLOOKUP($B1008,'DATA PENGUKURAN GARDU'!$A:$BS,44,0)</f>
        <v>#N/A</v>
      </c>
      <c r="AD1008" s="21" t="e">
        <f t="shared" si="522"/>
        <v>#N/A</v>
      </c>
      <c r="AE1008" s="20" t="e">
        <f>VLOOKUP($B1008,'DATA PENGUKURAN GARDU'!$A:$BS,46,0)</f>
        <v>#N/A</v>
      </c>
      <c r="AF1008" s="21" t="e">
        <f t="shared" si="523"/>
        <v>#N/A</v>
      </c>
      <c r="AG1008" s="20" t="e">
        <f>VLOOKUP($B1008,'DATA PENGUKURAN GARDU'!$A:$BS,46,0)</f>
        <v>#N/A</v>
      </c>
      <c r="AH1008" s="20" t="e">
        <f>VLOOKUP($B1008,'DATA PENGUKURAN GARDU'!$A:$BS,53,0)</f>
        <v>#N/A</v>
      </c>
      <c r="AI1008" s="20" t="e">
        <f>VLOOKUP($B1008,'DATA PENGUKURAN GARDU'!$A:$BS,54,0)</f>
        <v>#N/A</v>
      </c>
      <c r="AJ1008" s="17" t="e">
        <f>VLOOKUP($C1008,'DATA PENGUKURAN GARDU'!$A:$BS,42,0)</f>
        <v>#N/A</v>
      </c>
      <c r="AK1008" s="23" t="e">
        <f t="shared" si="524"/>
        <v>#N/A</v>
      </c>
      <c r="AL1008" s="17" t="e">
        <f>VLOOKUP($C1008,'DATA PENGUKURAN GARDU'!$A:$BS,44,0)</f>
        <v>#N/A</v>
      </c>
      <c r="AM1008" s="23" t="e">
        <f t="shared" si="525"/>
        <v>#N/A</v>
      </c>
      <c r="AN1008" s="17" t="e">
        <f>VLOOKUP($C1008,'DATA PENGUKURAN GARDU'!$A:$BS,46,0)</f>
        <v>#N/A</v>
      </c>
      <c r="AO1008" s="23" t="e">
        <f t="shared" si="526"/>
        <v>#N/A</v>
      </c>
      <c r="AP1008" s="17" t="e">
        <f>VLOOKUP($C1008,'DATA PENGUKURAN GARDU'!$A:$BS,46,0)</f>
        <v>#N/A</v>
      </c>
      <c r="AQ1008" s="17" t="e">
        <f>VLOOKUP($C1008,'DATA PENGUKURAN GARDU'!$A:$BS,53,0)</f>
        <v>#N/A</v>
      </c>
      <c r="AR1008" s="17" t="e">
        <f>VLOOKUP($C1008,'DATA PENGUKURAN GARDU'!$A:$BS,54,0)</f>
        <v>#N/A</v>
      </c>
      <c r="AS1008" s="20" t="e">
        <f>VLOOKUP($D1008,'DATA PENGUKURAN GARDU'!$A:$BS,42,0)</f>
        <v>#N/A</v>
      </c>
      <c r="AT1008" s="21" t="e">
        <f t="shared" si="527"/>
        <v>#N/A</v>
      </c>
      <c r="AU1008" s="20" t="e">
        <f>VLOOKUP($D1008,'DATA PENGUKURAN GARDU'!$A:$BS,44,0)</f>
        <v>#N/A</v>
      </c>
      <c r="AV1008" s="21" t="e">
        <f t="shared" si="528"/>
        <v>#N/A</v>
      </c>
      <c r="AW1008" s="20" t="e">
        <f>VLOOKUP($D1008,'DATA PENGUKURAN GARDU'!$A:$BS,46,0)</f>
        <v>#N/A</v>
      </c>
      <c r="AX1008" s="21" t="e">
        <f t="shared" si="529"/>
        <v>#N/A</v>
      </c>
      <c r="AY1008" s="20" t="e">
        <f>VLOOKUP($D1008,'DATA PENGUKURAN GARDU'!$A:$BS,46,0)</f>
        <v>#N/A</v>
      </c>
      <c r="AZ1008" s="20" t="e">
        <f>VLOOKUP($D1008,'DATA PENGUKURAN GARDU'!$A:$BS,53,0)</f>
        <v>#N/A</v>
      </c>
      <c r="BA1008" s="20" t="e">
        <f>VLOOKUP($D1008,'DATA PENGUKURAN GARDU'!$A:$BS,54,0)</f>
        <v>#N/A</v>
      </c>
      <c r="BB1008" s="17" t="e">
        <f>VLOOKUP($E1008,'DATA PENGUKURAN GARDU'!$A:$BS,42,0)</f>
        <v>#N/A</v>
      </c>
      <c r="BC1008" s="23" t="e">
        <f t="shared" si="530"/>
        <v>#N/A</v>
      </c>
      <c r="BD1008" s="17" t="e">
        <f>VLOOKUP($E1008,'DATA PENGUKURAN GARDU'!$A:$BS,44,0)</f>
        <v>#N/A</v>
      </c>
      <c r="BE1008" s="23" t="e">
        <f t="shared" si="531"/>
        <v>#N/A</v>
      </c>
      <c r="BF1008" s="17" t="e">
        <f>VLOOKUP($E1008,'DATA PENGUKURAN GARDU'!$A:$BS,46,0)</f>
        <v>#N/A</v>
      </c>
      <c r="BG1008" s="23" t="e">
        <f t="shared" si="532"/>
        <v>#N/A</v>
      </c>
      <c r="BH1008" s="17" t="e">
        <f>VLOOKUP($E1008,'DATA PENGUKURAN GARDU'!$A:$BS,46,0)</f>
        <v>#N/A</v>
      </c>
      <c r="BI1008" s="17" t="e">
        <f>VLOOKUP($E1008,'DATA PENGUKURAN GARDU'!$A:$BS,53,0)</f>
        <v>#N/A</v>
      </c>
      <c r="BJ1008" s="17" t="e">
        <f>VLOOKUP($E1008,'DATA PENGUKURAN GARDU'!$A:$BS,54,0)</f>
        <v>#N/A</v>
      </c>
      <c r="BK1008" s="20" t="e">
        <f t="shared" si="510"/>
        <v>#N/A</v>
      </c>
      <c r="BL1008" s="20" t="e">
        <f t="shared" si="511"/>
        <v>#N/A</v>
      </c>
      <c r="BM1008" s="20" t="e">
        <f t="shared" si="512"/>
        <v>#N/A</v>
      </c>
      <c r="BN1008" s="25" t="e">
        <f t="shared" si="513"/>
        <v>#N/A</v>
      </c>
      <c r="BO1008" s="26" t="str">
        <f t="shared" si="514"/>
        <v>0</v>
      </c>
      <c r="BP1008" s="21" t="e">
        <f t="shared" si="515"/>
        <v>#VALUE!</v>
      </c>
      <c r="BQ1008" s="20" t="e">
        <f t="shared" si="516"/>
        <v>#N/A</v>
      </c>
      <c r="BR1008" s="20" t="e">
        <v>#N/A</v>
      </c>
      <c r="BS1008" s="9" t="e">
        <v>#N/A</v>
      </c>
      <c r="BT1008" s="2" t="e">
        <f t="shared" si="517"/>
        <v>#VALUE!</v>
      </c>
      <c r="BU1008" s="2" t="e">
        <f t="shared" si="500"/>
        <v>#N/A</v>
      </c>
      <c r="BV1008" s="2" t="e">
        <f t="shared" si="501"/>
        <v>#N/A</v>
      </c>
    </row>
    <row r="1009" s="2" customFormat="1" ht="22.95" customHeight="1" spans="1:74">
      <c r="A1009" s="9" t="str">
        <f t="shared" si="502"/>
        <v>BB 164Induk</v>
      </c>
      <c r="B1009" s="9" t="str">
        <f t="shared" si="503"/>
        <v>BB 164jurusan 1</v>
      </c>
      <c r="C1009" s="9" t="str">
        <f t="shared" si="504"/>
        <v>BB 164jurusan 2</v>
      </c>
      <c r="D1009" s="9" t="str">
        <f t="shared" si="505"/>
        <v>BB 164jurusan 3</v>
      </c>
      <c r="E1009" s="9" t="str">
        <f t="shared" si="506"/>
        <v>BB 164jurusan 4</v>
      </c>
      <c r="F1009" s="10" t="s">
        <v>877</v>
      </c>
      <c r="G1009" s="10" t="s">
        <v>4</v>
      </c>
      <c r="H1009" s="10" t="s">
        <v>1233</v>
      </c>
      <c r="I1009" s="10" t="s">
        <v>12103</v>
      </c>
      <c r="J1009" s="10" t="s">
        <v>12104</v>
      </c>
      <c r="K1009" s="10" t="s">
        <v>7465</v>
      </c>
      <c r="L1009" s="10"/>
      <c r="M1009" s="10"/>
      <c r="N1009" s="14">
        <f t="shared" si="507"/>
        <v>0</v>
      </c>
      <c r="O1009" s="15" t="e">
        <f t="shared" si="508"/>
        <v>#VALUE!</v>
      </c>
      <c r="P1009" s="15" t="e">
        <f t="shared" si="509"/>
        <v>#VALUE!</v>
      </c>
      <c r="Q1009" s="17" t="e">
        <f>VLOOKUP($A1009,'DATA PENGUKURAN GARDU'!$A:$BS,42,0)</f>
        <v>#N/A</v>
      </c>
      <c r="R1009" s="18" t="e">
        <f t="shared" si="518"/>
        <v>#N/A</v>
      </c>
      <c r="S1009" s="17" t="e">
        <f>VLOOKUP($A1009,'DATA PENGUKURAN GARDU'!$A:$BS,44,0)</f>
        <v>#N/A</v>
      </c>
      <c r="T1009" s="18" t="e">
        <f t="shared" si="519"/>
        <v>#N/A</v>
      </c>
      <c r="U1009" s="17" t="e">
        <f>VLOOKUP($A1009,'DATA PENGUKURAN GARDU'!$A:$BS,46,0)</f>
        <v>#N/A</v>
      </c>
      <c r="V1009" s="18" t="e">
        <f t="shared" si="520"/>
        <v>#N/A</v>
      </c>
      <c r="W1009" s="17" t="e">
        <f>VLOOKUP($A1009,'DATA PENGUKURAN GARDU'!$A:$BS,48,0)</f>
        <v>#N/A</v>
      </c>
      <c r="X1009" s="17" t="e">
        <f>VLOOKUP($A1009,'DATA PENGUKURAN GARDU'!$A:$BS,53,0)</f>
        <v>#N/A</v>
      </c>
      <c r="Y1009" s="17" t="e">
        <f>VLOOKUP($A1009,'DATA PENGUKURAN GARDU'!$A:$BS,54,0)</f>
        <v>#N/A</v>
      </c>
      <c r="Z1009" s="17" t="e">
        <f>VLOOKUP($A1009,'DATA PENGUKURAN GARDU'!$A:$BS,55,0)</f>
        <v>#N/A</v>
      </c>
      <c r="AA1009" s="20" t="e">
        <f>VLOOKUP($B1009,'DATA PENGUKURAN GARDU'!$A:$BS,42,0)</f>
        <v>#N/A</v>
      </c>
      <c r="AB1009" s="21" t="e">
        <f t="shared" si="521"/>
        <v>#N/A</v>
      </c>
      <c r="AC1009" s="20" t="e">
        <f>VLOOKUP($B1009,'DATA PENGUKURAN GARDU'!$A:$BS,44,0)</f>
        <v>#N/A</v>
      </c>
      <c r="AD1009" s="21" t="e">
        <f t="shared" si="522"/>
        <v>#N/A</v>
      </c>
      <c r="AE1009" s="20" t="e">
        <f>VLOOKUP($B1009,'DATA PENGUKURAN GARDU'!$A:$BS,46,0)</f>
        <v>#N/A</v>
      </c>
      <c r="AF1009" s="21" t="e">
        <f t="shared" si="523"/>
        <v>#N/A</v>
      </c>
      <c r="AG1009" s="20" t="e">
        <f>VLOOKUP($B1009,'DATA PENGUKURAN GARDU'!$A:$BS,46,0)</f>
        <v>#N/A</v>
      </c>
      <c r="AH1009" s="20" t="e">
        <f>VLOOKUP($B1009,'DATA PENGUKURAN GARDU'!$A:$BS,53,0)</f>
        <v>#N/A</v>
      </c>
      <c r="AI1009" s="20" t="e">
        <f>VLOOKUP($B1009,'DATA PENGUKURAN GARDU'!$A:$BS,54,0)</f>
        <v>#N/A</v>
      </c>
      <c r="AJ1009" s="17" t="e">
        <f>VLOOKUP($C1009,'DATA PENGUKURAN GARDU'!$A:$BS,42,0)</f>
        <v>#N/A</v>
      </c>
      <c r="AK1009" s="23" t="e">
        <f t="shared" si="524"/>
        <v>#N/A</v>
      </c>
      <c r="AL1009" s="17" t="e">
        <f>VLOOKUP($C1009,'DATA PENGUKURAN GARDU'!$A:$BS,44,0)</f>
        <v>#N/A</v>
      </c>
      <c r="AM1009" s="23" t="e">
        <f t="shared" si="525"/>
        <v>#N/A</v>
      </c>
      <c r="AN1009" s="17" t="e">
        <f>VLOOKUP($C1009,'DATA PENGUKURAN GARDU'!$A:$BS,46,0)</f>
        <v>#N/A</v>
      </c>
      <c r="AO1009" s="23" t="e">
        <f t="shared" si="526"/>
        <v>#N/A</v>
      </c>
      <c r="AP1009" s="17" t="e">
        <f>VLOOKUP($C1009,'DATA PENGUKURAN GARDU'!$A:$BS,46,0)</f>
        <v>#N/A</v>
      </c>
      <c r="AQ1009" s="17" t="e">
        <f>VLOOKUP($C1009,'DATA PENGUKURAN GARDU'!$A:$BS,53,0)</f>
        <v>#N/A</v>
      </c>
      <c r="AR1009" s="17" t="e">
        <f>VLOOKUP($C1009,'DATA PENGUKURAN GARDU'!$A:$BS,54,0)</f>
        <v>#N/A</v>
      </c>
      <c r="AS1009" s="20" t="e">
        <f>VLOOKUP($D1009,'DATA PENGUKURAN GARDU'!$A:$BS,42,0)</f>
        <v>#N/A</v>
      </c>
      <c r="AT1009" s="21" t="e">
        <f t="shared" si="527"/>
        <v>#N/A</v>
      </c>
      <c r="AU1009" s="20" t="e">
        <f>VLOOKUP($D1009,'DATA PENGUKURAN GARDU'!$A:$BS,44,0)</f>
        <v>#N/A</v>
      </c>
      <c r="AV1009" s="21" t="e">
        <f t="shared" si="528"/>
        <v>#N/A</v>
      </c>
      <c r="AW1009" s="20" t="e">
        <f>VLOOKUP($D1009,'DATA PENGUKURAN GARDU'!$A:$BS,46,0)</f>
        <v>#N/A</v>
      </c>
      <c r="AX1009" s="21" t="e">
        <f t="shared" si="529"/>
        <v>#N/A</v>
      </c>
      <c r="AY1009" s="20" t="e">
        <f>VLOOKUP($D1009,'DATA PENGUKURAN GARDU'!$A:$BS,46,0)</f>
        <v>#N/A</v>
      </c>
      <c r="AZ1009" s="20" t="e">
        <f>VLOOKUP($D1009,'DATA PENGUKURAN GARDU'!$A:$BS,53,0)</f>
        <v>#N/A</v>
      </c>
      <c r="BA1009" s="20" t="e">
        <f>VLOOKUP($D1009,'DATA PENGUKURAN GARDU'!$A:$BS,54,0)</f>
        <v>#N/A</v>
      </c>
      <c r="BB1009" s="17" t="e">
        <f>VLOOKUP($E1009,'DATA PENGUKURAN GARDU'!$A:$BS,42,0)</f>
        <v>#N/A</v>
      </c>
      <c r="BC1009" s="23" t="e">
        <f t="shared" si="530"/>
        <v>#N/A</v>
      </c>
      <c r="BD1009" s="17" t="e">
        <f>VLOOKUP($E1009,'DATA PENGUKURAN GARDU'!$A:$BS,44,0)</f>
        <v>#N/A</v>
      </c>
      <c r="BE1009" s="23" t="e">
        <f t="shared" si="531"/>
        <v>#N/A</v>
      </c>
      <c r="BF1009" s="17" t="e">
        <f>VLOOKUP($E1009,'DATA PENGUKURAN GARDU'!$A:$BS,46,0)</f>
        <v>#N/A</v>
      </c>
      <c r="BG1009" s="23" t="e">
        <f t="shared" si="532"/>
        <v>#N/A</v>
      </c>
      <c r="BH1009" s="17" t="e">
        <f>VLOOKUP($E1009,'DATA PENGUKURAN GARDU'!$A:$BS,46,0)</f>
        <v>#N/A</v>
      </c>
      <c r="BI1009" s="17" t="e">
        <f>VLOOKUP($E1009,'DATA PENGUKURAN GARDU'!$A:$BS,53,0)</f>
        <v>#N/A</v>
      </c>
      <c r="BJ1009" s="17" t="e">
        <f>VLOOKUP($E1009,'DATA PENGUKURAN GARDU'!$A:$BS,54,0)</f>
        <v>#N/A</v>
      </c>
      <c r="BK1009" s="20" t="e">
        <f t="shared" si="510"/>
        <v>#N/A</v>
      </c>
      <c r="BL1009" s="20" t="e">
        <f t="shared" si="511"/>
        <v>#N/A</v>
      </c>
      <c r="BM1009" s="20" t="e">
        <f t="shared" si="512"/>
        <v>#N/A</v>
      </c>
      <c r="BN1009" s="25" t="e">
        <f t="shared" si="513"/>
        <v>#N/A</v>
      </c>
      <c r="BO1009" s="26" t="str">
        <f t="shared" si="514"/>
        <v>0</v>
      </c>
      <c r="BP1009" s="21" t="e">
        <f t="shared" si="515"/>
        <v>#VALUE!</v>
      </c>
      <c r="BQ1009" s="20" t="e">
        <f t="shared" si="516"/>
        <v>#N/A</v>
      </c>
      <c r="BR1009" s="20" t="e">
        <v>#N/A</v>
      </c>
      <c r="BS1009" s="9" t="e">
        <v>#N/A</v>
      </c>
      <c r="BT1009" s="2" t="e">
        <f t="shared" si="517"/>
        <v>#VALUE!</v>
      </c>
      <c r="BU1009" s="2" t="e">
        <f t="shared" si="500"/>
        <v>#N/A</v>
      </c>
      <c r="BV1009" s="2" t="e">
        <f t="shared" si="501"/>
        <v>#N/A</v>
      </c>
    </row>
    <row r="1010" s="2" customFormat="1" ht="22.95" customHeight="1" spans="1:74">
      <c r="A1010" s="9" t="str">
        <f t="shared" si="502"/>
        <v>BB 170Induk</v>
      </c>
      <c r="B1010" s="9" t="str">
        <f t="shared" si="503"/>
        <v>BB 170jurusan 1</v>
      </c>
      <c r="C1010" s="9" t="str">
        <f t="shared" si="504"/>
        <v>BB 170jurusan 2</v>
      </c>
      <c r="D1010" s="9" t="str">
        <f t="shared" si="505"/>
        <v>BB 170jurusan 3</v>
      </c>
      <c r="E1010" s="9" t="str">
        <f t="shared" si="506"/>
        <v>BB 170jurusan 4</v>
      </c>
      <c r="F1010" s="10" t="s">
        <v>1234</v>
      </c>
      <c r="G1010" s="10" t="s">
        <v>4</v>
      </c>
      <c r="H1010" s="10" t="s">
        <v>1235</v>
      </c>
      <c r="I1010" s="10" t="s">
        <v>12105</v>
      </c>
      <c r="J1010" s="10" t="s">
        <v>12106</v>
      </c>
      <c r="K1010" s="10" t="s">
        <v>7465</v>
      </c>
      <c r="L1010" s="10"/>
      <c r="M1010" s="10"/>
      <c r="N1010" s="14">
        <f t="shared" si="507"/>
        <v>0</v>
      </c>
      <c r="O1010" s="15" t="e">
        <f t="shared" si="508"/>
        <v>#VALUE!</v>
      </c>
      <c r="P1010" s="15" t="e">
        <f t="shared" si="509"/>
        <v>#VALUE!</v>
      </c>
      <c r="Q1010" s="17" t="e">
        <f>VLOOKUP($A1010,'DATA PENGUKURAN GARDU'!$A:$BS,42,0)</f>
        <v>#N/A</v>
      </c>
      <c r="R1010" s="18" t="e">
        <f t="shared" si="518"/>
        <v>#N/A</v>
      </c>
      <c r="S1010" s="17" t="e">
        <f>VLOOKUP($A1010,'DATA PENGUKURAN GARDU'!$A:$BS,44,0)</f>
        <v>#N/A</v>
      </c>
      <c r="T1010" s="18" t="e">
        <f t="shared" si="519"/>
        <v>#N/A</v>
      </c>
      <c r="U1010" s="17" t="e">
        <f>VLOOKUP($A1010,'DATA PENGUKURAN GARDU'!$A:$BS,46,0)</f>
        <v>#N/A</v>
      </c>
      <c r="V1010" s="18" t="e">
        <f t="shared" si="520"/>
        <v>#N/A</v>
      </c>
      <c r="W1010" s="17" t="e">
        <f>VLOOKUP($A1010,'DATA PENGUKURAN GARDU'!$A:$BS,48,0)</f>
        <v>#N/A</v>
      </c>
      <c r="X1010" s="17" t="e">
        <f>VLOOKUP($A1010,'DATA PENGUKURAN GARDU'!$A:$BS,53,0)</f>
        <v>#N/A</v>
      </c>
      <c r="Y1010" s="17" t="e">
        <f>VLOOKUP($A1010,'DATA PENGUKURAN GARDU'!$A:$BS,54,0)</f>
        <v>#N/A</v>
      </c>
      <c r="Z1010" s="17" t="e">
        <f>VLOOKUP($A1010,'DATA PENGUKURAN GARDU'!$A:$BS,55,0)</f>
        <v>#N/A</v>
      </c>
      <c r="AA1010" s="20" t="e">
        <f>VLOOKUP($B1010,'DATA PENGUKURAN GARDU'!$A:$BS,42,0)</f>
        <v>#N/A</v>
      </c>
      <c r="AB1010" s="21" t="e">
        <f t="shared" si="521"/>
        <v>#N/A</v>
      </c>
      <c r="AC1010" s="20" t="e">
        <f>VLOOKUP($B1010,'DATA PENGUKURAN GARDU'!$A:$BS,44,0)</f>
        <v>#N/A</v>
      </c>
      <c r="AD1010" s="21" t="e">
        <f t="shared" si="522"/>
        <v>#N/A</v>
      </c>
      <c r="AE1010" s="20" t="e">
        <f>VLOOKUP($B1010,'DATA PENGUKURAN GARDU'!$A:$BS,46,0)</f>
        <v>#N/A</v>
      </c>
      <c r="AF1010" s="21" t="e">
        <f t="shared" si="523"/>
        <v>#N/A</v>
      </c>
      <c r="AG1010" s="20" t="e">
        <f>VLOOKUP($B1010,'DATA PENGUKURAN GARDU'!$A:$BS,46,0)</f>
        <v>#N/A</v>
      </c>
      <c r="AH1010" s="20" t="e">
        <f>VLOOKUP($B1010,'DATA PENGUKURAN GARDU'!$A:$BS,53,0)</f>
        <v>#N/A</v>
      </c>
      <c r="AI1010" s="20" t="e">
        <f>VLOOKUP($B1010,'DATA PENGUKURAN GARDU'!$A:$BS,54,0)</f>
        <v>#N/A</v>
      </c>
      <c r="AJ1010" s="17" t="e">
        <f>VLOOKUP($C1010,'DATA PENGUKURAN GARDU'!$A:$BS,42,0)</f>
        <v>#N/A</v>
      </c>
      <c r="AK1010" s="23" t="e">
        <f t="shared" si="524"/>
        <v>#N/A</v>
      </c>
      <c r="AL1010" s="17" t="e">
        <f>VLOOKUP($C1010,'DATA PENGUKURAN GARDU'!$A:$BS,44,0)</f>
        <v>#N/A</v>
      </c>
      <c r="AM1010" s="23" t="e">
        <f t="shared" si="525"/>
        <v>#N/A</v>
      </c>
      <c r="AN1010" s="17" t="e">
        <f>VLOOKUP($C1010,'DATA PENGUKURAN GARDU'!$A:$BS,46,0)</f>
        <v>#N/A</v>
      </c>
      <c r="AO1010" s="23" t="e">
        <f t="shared" si="526"/>
        <v>#N/A</v>
      </c>
      <c r="AP1010" s="17" t="e">
        <f>VLOOKUP($C1010,'DATA PENGUKURAN GARDU'!$A:$BS,46,0)</f>
        <v>#N/A</v>
      </c>
      <c r="AQ1010" s="17" t="e">
        <f>VLOOKUP($C1010,'DATA PENGUKURAN GARDU'!$A:$BS,53,0)</f>
        <v>#N/A</v>
      </c>
      <c r="AR1010" s="17" t="e">
        <f>VLOOKUP($C1010,'DATA PENGUKURAN GARDU'!$A:$BS,54,0)</f>
        <v>#N/A</v>
      </c>
      <c r="AS1010" s="20" t="e">
        <f>VLOOKUP($D1010,'DATA PENGUKURAN GARDU'!$A:$BS,42,0)</f>
        <v>#N/A</v>
      </c>
      <c r="AT1010" s="21" t="e">
        <f t="shared" si="527"/>
        <v>#N/A</v>
      </c>
      <c r="AU1010" s="20" t="e">
        <f>VLOOKUP($D1010,'DATA PENGUKURAN GARDU'!$A:$BS,44,0)</f>
        <v>#N/A</v>
      </c>
      <c r="AV1010" s="21" t="e">
        <f t="shared" si="528"/>
        <v>#N/A</v>
      </c>
      <c r="AW1010" s="20" t="e">
        <f>VLOOKUP($D1010,'DATA PENGUKURAN GARDU'!$A:$BS,46,0)</f>
        <v>#N/A</v>
      </c>
      <c r="AX1010" s="21" t="e">
        <f t="shared" si="529"/>
        <v>#N/A</v>
      </c>
      <c r="AY1010" s="20" t="e">
        <f>VLOOKUP($D1010,'DATA PENGUKURAN GARDU'!$A:$BS,46,0)</f>
        <v>#N/A</v>
      </c>
      <c r="AZ1010" s="20" t="e">
        <f>VLOOKUP($D1010,'DATA PENGUKURAN GARDU'!$A:$BS,53,0)</f>
        <v>#N/A</v>
      </c>
      <c r="BA1010" s="20" t="e">
        <f>VLOOKUP($D1010,'DATA PENGUKURAN GARDU'!$A:$BS,54,0)</f>
        <v>#N/A</v>
      </c>
      <c r="BB1010" s="17" t="e">
        <f>VLOOKUP($E1010,'DATA PENGUKURAN GARDU'!$A:$BS,42,0)</f>
        <v>#N/A</v>
      </c>
      <c r="BC1010" s="23" t="e">
        <f t="shared" si="530"/>
        <v>#N/A</v>
      </c>
      <c r="BD1010" s="17" t="e">
        <f>VLOOKUP($E1010,'DATA PENGUKURAN GARDU'!$A:$BS,44,0)</f>
        <v>#N/A</v>
      </c>
      <c r="BE1010" s="23" t="e">
        <f t="shared" si="531"/>
        <v>#N/A</v>
      </c>
      <c r="BF1010" s="17" t="e">
        <f>VLOOKUP($E1010,'DATA PENGUKURAN GARDU'!$A:$BS,46,0)</f>
        <v>#N/A</v>
      </c>
      <c r="BG1010" s="23" t="e">
        <f t="shared" si="532"/>
        <v>#N/A</v>
      </c>
      <c r="BH1010" s="17" t="e">
        <f>VLOOKUP($E1010,'DATA PENGUKURAN GARDU'!$A:$BS,46,0)</f>
        <v>#N/A</v>
      </c>
      <c r="BI1010" s="17" t="e">
        <f>VLOOKUP($E1010,'DATA PENGUKURAN GARDU'!$A:$BS,53,0)</f>
        <v>#N/A</v>
      </c>
      <c r="BJ1010" s="17" t="e">
        <f>VLOOKUP($E1010,'DATA PENGUKURAN GARDU'!$A:$BS,54,0)</f>
        <v>#N/A</v>
      </c>
      <c r="BK1010" s="20" t="e">
        <f t="shared" si="510"/>
        <v>#N/A</v>
      </c>
      <c r="BL1010" s="20" t="e">
        <f t="shared" si="511"/>
        <v>#N/A</v>
      </c>
      <c r="BM1010" s="20" t="e">
        <f t="shared" si="512"/>
        <v>#N/A</v>
      </c>
      <c r="BN1010" s="25" t="e">
        <f t="shared" si="513"/>
        <v>#N/A</v>
      </c>
      <c r="BO1010" s="26" t="str">
        <f t="shared" si="514"/>
        <v>0</v>
      </c>
      <c r="BP1010" s="21" t="e">
        <f t="shared" si="515"/>
        <v>#VALUE!</v>
      </c>
      <c r="BQ1010" s="20" t="e">
        <f t="shared" si="516"/>
        <v>#N/A</v>
      </c>
      <c r="BR1010" s="20" t="e">
        <v>#N/A</v>
      </c>
      <c r="BS1010" s="9" t="e">
        <v>#N/A</v>
      </c>
      <c r="BT1010" s="2" t="e">
        <f t="shared" si="517"/>
        <v>#VALUE!</v>
      </c>
      <c r="BU1010" s="2" t="e">
        <f t="shared" si="500"/>
        <v>#N/A</v>
      </c>
      <c r="BV1010" s="2" t="e">
        <f t="shared" si="501"/>
        <v>#N/A</v>
      </c>
    </row>
    <row r="1011" s="2" customFormat="1" ht="22.95" customHeight="1" spans="1:74">
      <c r="A1011" s="9" t="str">
        <f t="shared" si="502"/>
        <v>BB 172Induk</v>
      </c>
      <c r="B1011" s="9" t="str">
        <f t="shared" si="503"/>
        <v>BB 172jurusan 1</v>
      </c>
      <c r="C1011" s="9" t="str">
        <f t="shared" si="504"/>
        <v>BB 172jurusan 2</v>
      </c>
      <c r="D1011" s="9" t="str">
        <f t="shared" si="505"/>
        <v>BB 172jurusan 3</v>
      </c>
      <c r="E1011" s="9" t="str">
        <f t="shared" si="506"/>
        <v>BB 172jurusan 4</v>
      </c>
      <c r="F1011" s="10" t="s">
        <v>1236</v>
      </c>
      <c r="G1011" s="10" t="s">
        <v>4</v>
      </c>
      <c r="H1011" s="10" t="s">
        <v>1237</v>
      </c>
      <c r="I1011" s="10" t="s">
        <v>12107</v>
      </c>
      <c r="J1011" s="10" t="s">
        <v>12108</v>
      </c>
      <c r="K1011" s="10" t="s">
        <v>7465</v>
      </c>
      <c r="L1011" s="10"/>
      <c r="M1011" s="10"/>
      <c r="N1011" s="14">
        <f t="shared" si="507"/>
        <v>0</v>
      </c>
      <c r="O1011" s="15" t="e">
        <f t="shared" si="508"/>
        <v>#VALUE!</v>
      </c>
      <c r="P1011" s="15" t="e">
        <f t="shared" si="509"/>
        <v>#VALUE!</v>
      </c>
      <c r="Q1011" s="17" t="e">
        <f>VLOOKUP($A1011,'DATA PENGUKURAN GARDU'!$A:$BS,42,0)</f>
        <v>#N/A</v>
      </c>
      <c r="R1011" s="18" t="e">
        <f t="shared" si="518"/>
        <v>#N/A</v>
      </c>
      <c r="S1011" s="17" t="e">
        <f>VLOOKUP($A1011,'DATA PENGUKURAN GARDU'!$A:$BS,44,0)</f>
        <v>#N/A</v>
      </c>
      <c r="T1011" s="18" t="e">
        <f t="shared" si="519"/>
        <v>#N/A</v>
      </c>
      <c r="U1011" s="17" t="e">
        <f>VLOOKUP($A1011,'DATA PENGUKURAN GARDU'!$A:$BS,46,0)</f>
        <v>#N/A</v>
      </c>
      <c r="V1011" s="18" t="e">
        <f t="shared" si="520"/>
        <v>#N/A</v>
      </c>
      <c r="W1011" s="17" t="e">
        <f>VLOOKUP($A1011,'DATA PENGUKURAN GARDU'!$A:$BS,48,0)</f>
        <v>#N/A</v>
      </c>
      <c r="X1011" s="17" t="e">
        <f>VLOOKUP($A1011,'DATA PENGUKURAN GARDU'!$A:$BS,53,0)</f>
        <v>#N/A</v>
      </c>
      <c r="Y1011" s="17" t="e">
        <f>VLOOKUP($A1011,'DATA PENGUKURAN GARDU'!$A:$BS,54,0)</f>
        <v>#N/A</v>
      </c>
      <c r="Z1011" s="17" t="e">
        <f>VLOOKUP($A1011,'DATA PENGUKURAN GARDU'!$A:$BS,55,0)</f>
        <v>#N/A</v>
      </c>
      <c r="AA1011" s="20" t="e">
        <f>VLOOKUP($B1011,'DATA PENGUKURAN GARDU'!$A:$BS,42,0)</f>
        <v>#N/A</v>
      </c>
      <c r="AB1011" s="21" t="e">
        <f t="shared" si="521"/>
        <v>#N/A</v>
      </c>
      <c r="AC1011" s="20" t="e">
        <f>VLOOKUP($B1011,'DATA PENGUKURAN GARDU'!$A:$BS,44,0)</f>
        <v>#N/A</v>
      </c>
      <c r="AD1011" s="21" t="e">
        <f t="shared" si="522"/>
        <v>#N/A</v>
      </c>
      <c r="AE1011" s="20" t="e">
        <f>VLOOKUP($B1011,'DATA PENGUKURAN GARDU'!$A:$BS,46,0)</f>
        <v>#N/A</v>
      </c>
      <c r="AF1011" s="21" t="e">
        <f t="shared" si="523"/>
        <v>#N/A</v>
      </c>
      <c r="AG1011" s="20" t="e">
        <f>VLOOKUP($B1011,'DATA PENGUKURAN GARDU'!$A:$BS,46,0)</f>
        <v>#N/A</v>
      </c>
      <c r="AH1011" s="20" t="e">
        <f>VLOOKUP($B1011,'DATA PENGUKURAN GARDU'!$A:$BS,53,0)</f>
        <v>#N/A</v>
      </c>
      <c r="AI1011" s="20" t="e">
        <f>VLOOKUP($B1011,'DATA PENGUKURAN GARDU'!$A:$BS,54,0)</f>
        <v>#N/A</v>
      </c>
      <c r="AJ1011" s="17" t="e">
        <f>VLOOKUP($C1011,'DATA PENGUKURAN GARDU'!$A:$BS,42,0)</f>
        <v>#N/A</v>
      </c>
      <c r="AK1011" s="23" t="e">
        <f t="shared" si="524"/>
        <v>#N/A</v>
      </c>
      <c r="AL1011" s="17" t="e">
        <f>VLOOKUP($C1011,'DATA PENGUKURAN GARDU'!$A:$BS,44,0)</f>
        <v>#N/A</v>
      </c>
      <c r="AM1011" s="23" t="e">
        <f t="shared" si="525"/>
        <v>#N/A</v>
      </c>
      <c r="AN1011" s="17" t="e">
        <f>VLOOKUP($C1011,'DATA PENGUKURAN GARDU'!$A:$BS,46,0)</f>
        <v>#N/A</v>
      </c>
      <c r="AO1011" s="23" t="e">
        <f t="shared" si="526"/>
        <v>#N/A</v>
      </c>
      <c r="AP1011" s="17" t="e">
        <f>VLOOKUP($C1011,'DATA PENGUKURAN GARDU'!$A:$BS,46,0)</f>
        <v>#N/A</v>
      </c>
      <c r="AQ1011" s="17" t="e">
        <f>VLOOKUP($C1011,'DATA PENGUKURAN GARDU'!$A:$BS,53,0)</f>
        <v>#N/A</v>
      </c>
      <c r="AR1011" s="17" t="e">
        <f>VLOOKUP($C1011,'DATA PENGUKURAN GARDU'!$A:$BS,54,0)</f>
        <v>#N/A</v>
      </c>
      <c r="AS1011" s="20" t="e">
        <f>VLOOKUP($D1011,'DATA PENGUKURAN GARDU'!$A:$BS,42,0)</f>
        <v>#N/A</v>
      </c>
      <c r="AT1011" s="21" t="e">
        <f t="shared" si="527"/>
        <v>#N/A</v>
      </c>
      <c r="AU1011" s="20" t="e">
        <f>VLOOKUP($D1011,'DATA PENGUKURAN GARDU'!$A:$BS,44,0)</f>
        <v>#N/A</v>
      </c>
      <c r="AV1011" s="21" t="e">
        <f t="shared" si="528"/>
        <v>#N/A</v>
      </c>
      <c r="AW1011" s="20" t="e">
        <f>VLOOKUP($D1011,'DATA PENGUKURAN GARDU'!$A:$BS,46,0)</f>
        <v>#N/A</v>
      </c>
      <c r="AX1011" s="21" t="e">
        <f t="shared" si="529"/>
        <v>#N/A</v>
      </c>
      <c r="AY1011" s="20" t="e">
        <f>VLOOKUP($D1011,'DATA PENGUKURAN GARDU'!$A:$BS,46,0)</f>
        <v>#N/A</v>
      </c>
      <c r="AZ1011" s="20" t="e">
        <f>VLOOKUP($D1011,'DATA PENGUKURAN GARDU'!$A:$BS,53,0)</f>
        <v>#N/A</v>
      </c>
      <c r="BA1011" s="20" t="e">
        <f>VLOOKUP($D1011,'DATA PENGUKURAN GARDU'!$A:$BS,54,0)</f>
        <v>#N/A</v>
      </c>
      <c r="BB1011" s="17" t="e">
        <f>VLOOKUP($E1011,'DATA PENGUKURAN GARDU'!$A:$BS,42,0)</f>
        <v>#N/A</v>
      </c>
      <c r="BC1011" s="23" t="e">
        <f t="shared" si="530"/>
        <v>#N/A</v>
      </c>
      <c r="BD1011" s="17" t="e">
        <f>VLOOKUP($E1011,'DATA PENGUKURAN GARDU'!$A:$BS,44,0)</f>
        <v>#N/A</v>
      </c>
      <c r="BE1011" s="23" t="e">
        <f t="shared" si="531"/>
        <v>#N/A</v>
      </c>
      <c r="BF1011" s="17" t="e">
        <f>VLOOKUP($E1011,'DATA PENGUKURAN GARDU'!$A:$BS,46,0)</f>
        <v>#N/A</v>
      </c>
      <c r="BG1011" s="23" t="e">
        <f t="shared" si="532"/>
        <v>#N/A</v>
      </c>
      <c r="BH1011" s="17" t="e">
        <f>VLOOKUP($E1011,'DATA PENGUKURAN GARDU'!$A:$BS,46,0)</f>
        <v>#N/A</v>
      </c>
      <c r="BI1011" s="17" t="e">
        <f>VLOOKUP($E1011,'DATA PENGUKURAN GARDU'!$A:$BS,53,0)</f>
        <v>#N/A</v>
      </c>
      <c r="BJ1011" s="17" t="e">
        <f>VLOOKUP($E1011,'DATA PENGUKURAN GARDU'!$A:$BS,54,0)</f>
        <v>#N/A</v>
      </c>
      <c r="BK1011" s="20" t="e">
        <f t="shared" si="510"/>
        <v>#N/A</v>
      </c>
      <c r="BL1011" s="20" t="e">
        <f t="shared" si="511"/>
        <v>#N/A</v>
      </c>
      <c r="BM1011" s="20" t="e">
        <f t="shared" si="512"/>
        <v>#N/A</v>
      </c>
      <c r="BN1011" s="25" t="e">
        <f t="shared" si="513"/>
        <v>#N/A</v>
      </c>
      <c r="BO1011" s="26" t="str">
        <f t="shared" si="514"/>
        <v>0</v>
      </c>
      <c r="BP1011" s="21" t="e">
        <f t="shared" si="515"/>
        <v>#VALUE!</v>
      </c>
      <c r="BQ1011" s="20" t="e">
        <f t="shared" si="516"/>
        <v>#N/A</v>
      </c>
      <c r="BR1011" s="20" t="e">
        <v>#N/A</v>
      </c>
      <c r="BS1011" s="9" t="e">
        <v>#N/A</v>
      </c>
      <c r="BT1011" s="2" t="e">
        <f t="shared" si="517"/>
        <v>#VALUE!</v>
      </c>
      <c r="BU1011" s="2" t="e">
        <f t="shared" si="500"/>
        <v>#N/A</v>
      </c>
      <c r="BV1011" s="2" t="e">
        <f t="shared" si="501"/>
        <v>#N/A</v>
      </c>
    </row>
    <row r="1012" s="2" customFormat="1" ht="22.95" customHeight="1" spans="1:74">
      <c r="A1012" s="9" t="str">
        <f t="shared" si="502"/>
        <v>K-156Induk</v>
      </c>
      <c r="B1012" s="9" t="str">
        <f t="shared" si="503"/>
        <v>K-156jurusan 1</v>
      </c>
      <c r="C1012" s="9" t="str">
        <f t="shared" si="504"/>
        <v>K-156jurusan 2</v>
      </c>
      <c r="D1012" s="9" t="str">
        <f t="shared" si="505"/>
        <v>K-156jurusan 3</v>
      </c>
      <c r="E1012" s="9" t="str">
        <f t="shared" si="506"/>
        <v>K-156jurusan 4</v>
      </c>
      <c r="F1012" s="10" t="s">
        <v>446</v>
      </c>
      <c r="G1012" s="10" t="s">
        <v>132</v>
      </c>
      <c r="H1012" s="10" t="s">
        <v>1238</v>
      </c>
      <c r="I1012" s="10" t="s">
        <v>12109</v>
      </c>
      <c r="J1012" s="10" t="s">
        <v>12110</v>
      </c>
      <c r="K1012" s="10" t="s">
        <v>7465</v>
      </c>
      <c r="L1012" s="10"/>
      <c r="M1012" s="10"/>
      <c r="N1012" s="14">
        <f t="shared" si="507"/>
        <v>0</v>
      </c>
      <c r="O1012" s="15" t="e">
        <f t="shared" si="508"/>
        <v>#VALUE!</v>
      </c>
      <c r="P1012" s="15" t="e">
        <f t="shared" si="509"/>
        <v>#VALUE!</v>
      </c>
      <c r="Q1012" s="17" t="e">
        <f>VLOOKUP($A1012,'DATA PENGUKURAN GARDU'!$A:$BS,42,0)</f>
        <v>#N/A</v>
      </c>
      <c r="R1012" s="18" t="e">
        <f t="shared" si="518"/>
        <v>#N/A</v>
      </c>
      <c r="S1012" s="17" t="e">
        <f>VLOOKUP($A1012,'DATA PENGUKURAN GARDU'!$A:$BS,44,0)</f>
        <v>#N/A</v>
      </c>
      <c r="T1012" s="18" t="e">
        <f t="shared" si="519"/>
        <v>#N/A</v>
      </c>
      <c r="U1012" s="17" t="e">
        <f>VLOOKUP($A1012,'DATA PENGUKURAN GARDU'!$A:$BS,46,0)</f>
        <v>#N/A</v>
      </c>
      <c r="V1012" s="18" t="e">
        <f t="shared" si="520"/>
        <v>#N/A</v>
      </c>
      <c r="W1012" s="17" t="e">
        <f>VLOOKUP($A1012,'DATA PENGUKURAN GARDU'!$A:$BS,48,0)</f>
        <v>#N/A</v>
      </c>
      <c r="X1012" s="17" t="e">
        <f>VLOOKUP($A1012,'DATA PENGUKURAN GARDU'!$A:$BS,53,0)</f>
        <v>#N/A</v>
      </c>
      <c r="Y1012" s="17" t="e">
        <f>VLOOKUP($A1012,'DATA PENGUKURAN GARDU'!$A:$BS,54,0)</f>
        <v>#N/A</v>
      </c>
      <c r="Z1012" s="17" t="e">
        <f>VLOOKUP($A1012,'DATA PENGUKURAN GARDU'!$A:$BS,55,0)</f>
        <v>#N/A</v>
      </c>
      <c r="AA1012" s="20" t="e">
        <f>VLOOKUP($B1012,'DATA PENGUKURAN GARDU'!$A:$BS,42,0)</f>
        <v>#N/A</v>
      </c>
      <c r="AB1012" s="21" t="e">
        <f t="shared" si="521"/>
        <v>#N/A</v>
      </c>
      <c r="AC1012" s="20" t="e">
        <f>VLOOKUP($B1012,'DATA PENGUKURAN GARDU'!$A:$BS,44,0)</f>
        <v>#N/A</v>
      </c>
      <c r="AD1012" s="21" t="e">
        <f t="shared" si="522"/>
        <v>#N/A</v>
      </c>
      <c r="AE1012" s="20" t="e">
        <f>VLOOKUP($B1012,'DATA PENGUKURAN GARDU'!$A:$BS,46,0)</f>
        <v>#N/A</v>
      </c>
      <c r="AF1012" s="21" t="e">
        <f t="shared" si="523"/>
        <v>#N/A</v>
      </c>
      <c r="AG1012" s="20" t="e">
        <f>VLOOKUP($B1012,'DATA PENGUKURAN GARDU'!$A:$BS,46,0)</f>
        <v>#N/A</v>
      </c>
      <c r="AH1012" s="20" t="e">
        <f>VLOOKUP($B1012,'DATA PENGUKURAN GARDU'!$A:$BS,53,0)</f>
        <v>#N/A</v>
      </c>
      <c r="AI1012" s="20" t="e">
        <f>VLOOKUP($B1012,'DATA PENGUKURAN GARDU'!$A:$BS,54,0)</f>
        <v>#N/A</v>
      </c>
      <c r="AJ1012" s="17" t="e">
        <f>VLOOKUP($C1012,'DATA PENGUKURAN GARDU'!$A:$BS,42,0)</f>
        <v>#N/A</v>
      </c>
      <c r="AK1012" s="23" t="e">
        <f t="shared" si="524"/>
        <v>#N/A</v>
      </c>
      <c r="AL1012" s="17" t="e">
        <f>VLOOKUP($C1012,'DATA PENGUKURAN GARDU'!$A:$BS,44,0)</f>
        <v>#N/A</v>
      </c>
      <c r="AM1012" s="23" t="e">
        <f t="shared" si="525"/>
        <v>#N/A</v>
      </c>
      <c r="AN1012" s="17" t="e">
        <f>VLOOKUP($C1012,'DATA PENGUKURAN GARDU'!$A:$BS,46,0)</f>
        <v>#N/A</v>
      </c>
      <c r="AO1012" s="23" t="e">
        <f t="shared" si="526"/>
        <v>#N/A</v>
      </c>
      <c r="AP1012" s="17" t="e">
        <f>VLOOKUP($C1012,'DATA PENGUKURAN GARDU'!$A:$BS,46,0)</f>
        <v>#N/A</v>
      </c>
      <c r="AQ1012" s="17" t="e">
        <f>VLOOKUP($C1012,'DATA PENGUKURAN GARDU'!$A:$BS,53,0)</f>
        <v>#N/A</v>
      </c>
      <c r="AR1012" s="17" t="e">
        <f>VLOOKUP($C1012,'DATA PENGUKURAN GARDU'!$A:$BS,54,0)</f>
        <v>#N/A</v>
      </c>
      <c r="AS1012" s="20" t="e">
        <f>VLOOKUP($D1012,'DATA PENGUKURAN GARDU'!$A:$BS,42,0)</f>
        <v>#N/A</v>
      </c>
      <c r="AT1012" s="21" t="e">
        <f t="shared" si="527"/>
        <v>#N/A</v>
      </c>
      <c r="AU1012" s="20" t="e">
        <f>VLOOKUP($D1012,'DATA PENGUKURAN GARDU'!$A:$BS,44,0)</f>
        <v>#N/A</v>
      </c>
      <c r="AV1012" s="21" t="e">
        <f t="shared" si="528"/>
        <v>#N/A</v>
      </c>
      <c r="AW1012" s="20" t="e">
        <f>VLOOKUP($D1012,'DATA PENGUKURAN GARDU'!$A:$BS,46,0)</f>
        <v>#N/A</v>
      </c>
      <c r="AX1012" s="21" t="e">
        <f t="shared" si="529"/>
        <v>#N/A</v>
      </c>
      <c r="AY1012" s="20" t="e">
        <f>VLOOKUP($D1012,'DATA PENGUKURAN GARDU'!$A:$BS,46,0)</f>
        <v>#N/A</v>
      </c>
      <c r="AZ1012" s="20" t="e">
        <f>VLOOKUP($D1012,'DATA PENGUKURAN GARDU'!$A:$BS,53,0)</f>
        <v>#N/A</v>
      </c>
      <c r="BA1012" s="20" t="e">
        <f>VLOOKUP($D1012,'DATA PENGUKURAN GARDU'!$A:$BS,54,0)</f>
        <v>#N/A</v>
      </c>
      <c r="BB1012" s="17" t="e">
        <f>VLOOKUP($E1012,'DATA PENGUKURAN GARDU'!$A:$BS,42,0)</f>
        <v>#N/A</v>
      </c>
      <c r="BC1012" s="23" t="e">
        <f t="shared" si="530"/>
        <v>#N/A</v>
      </c>
      <c r="BD1012" s="17" t="e">
        <f>VLOOKUP($E1012,'DATA PENGUKURAN GARDU'!$A:$BS,44,0)</f>
        <v>#N/A</v>
      </c>
      <c r="BE1012" s="23" t="e">
        <f t="shared" si="531"/>
        <v>#N/A</v>
      </c>
      <c r="BF1012" s="17" t="e">
        <f>VLOOKUP($E1012,'DATA PENGUKURAN GARDU'!$A:$BS,46,0)</f>
        <v>#N/A</v>
      </c>
      <c r="BG1012" s="23" t="e">
        <f t="shared" si="532"/>
        <v>#N/A</v>
      </c>
      <c r="BH1012" s="17" t="e">
        <f>VLOOKUP($E1012,'DATA PENGUKURAN GARDU'!$A:$BS,46,0)</f>
        <v>#N/A</v>
      </c>
      <c r="BI1012" s="17" t="e">
        <f>VLOOKUP($E1012,'DATA PENGUKURAN GARDU'!$A:$BS,53,0)</f>
        <v>#N/A</v>
      </c>
      <c r="BJ1012" s="17" t="e">
        <f>VLOOKUP($E1012,'DATA PENGUKURAN GARDU'!$A:$BS,54,0)</f>
        <v>#N/A</v>
      </c>
      <c r="BK1012" s="20" t="e">
        <f t="shared" si="510"/>
        <v>#N/A</v>
      </c>
      <c r="BL1012" s="20" t="e">
        <f t="shared" si="511"/>
        <v>#N/A</v>
      </c>
      <c r="BM1012" s="20" t="e">
        <f t="shared" si="512"/>
        <v>#N/A</v>
      </c>
      <c r="BN1012" s="25" t="e">
        <f t="shared" si="513"/>
        <v>#N/A</v>
      </c>
      <c r="BO1012" s="26" t="str">
        <f t="shared" si="514"/>
        <v>0</v>
      </c>
      <c r="BP1012" s="21" t="e">
        <f t="shared" si="515"/>
        <v>#VALUE!</v>
      </c>
      <c r="BQ1012" s="20" t="e">
        <f t="shared" si="516"/>
        <v>#N/A</v>
      </c>
      <c r="BR1012" s="20" t="e">
        <v>#N/A</v>
      </c>
      <c r="BS1012" s="9" t="e">
        <v>#N/A</v>
      </c>
      <c r="BT1012" s="2" t="e">
        <f t="shared" si="517"/>
        <v>#VALUE!</v>
      </c>
      <c r="BU1012" s="2" t="e">
        <f t="shared" si="500"/>
        <v>#N/A</v>
      </c>
      <c r="BV1012" s="2" t="e">
        <f t="shared" si="501"/>
        <v>#N/A</v>
      </c>
    </row>
    <row r="1013" s="2" customFormat="1" ht="22.95" customHeight="1" spans="1:74">
      <c r="A1013" s="9" t="str">
        <f t="shared" si="502"/>
        <v>K-161Induk</v>
      </c>
      <c r="B1013" s="9" t="str">
        <f t="shared" si="503"/>
        <v>K-161jurusan 1</v>
      </c>
      <c r="C1013" s="9" t="str">
        <f t="shared" si="504"/>
        <v>K-161jurusan 2</v>
      </c>
      <c r="D1013" s="9" t="str">
        <f t="shared" si="505"/>
        <v>K-161jurusan 3</v>
      </c>
      <c r="E1013" s="9" t="str">
        <f t="shared" si="506"/>
        <v>K-161jurusan 4</v>
      </c>
      <c r="F1013" s="10" t="s">
        <v>448</v>
      </c>
      <c r="G1013" s="10" t="s">
        <v>132</v>
      </c>
      <c r="H1013" s="10" t="s">
        <v>1239</v>
      </c>
      <c r="I1013" s="10" t="s">
        <v>12111</v>
      </c>
      <c r="J1013" s="10" t="s">
        <v>12112</v>
      </c>
      <c r="K1013" s="10" t="s">
        <v>7465</v>
      </c>
      <c r="L1013" s="10"/>
      <c r="M1013" s="10"/>
      <c r="N1013" s="14">
        <f t="shared" si="507"/>
        <v>0</v>
      </c>
      <c r="O1013" s="15" t="e">
        <f t="shared" si="508"/>
        <v>#VALUE!</v>
      </c>
      <c r="P1013" s="15" t="e">
        <f t="shared" si="509"/>
        <v>#VALUE!</v>
      </c>
      <c r="Q1013" s="17" t="e">
        <f>VLOOKUP($A1013,'DATA PENGUKURAN GARDU'!$A:$BS,42,0)</f>
        <v>#N/A</v>
      </c>
      <c r="R1013" s="18" t="e">
        <f t="shared" si="518"/>
        <v>#N/A</v>
      </c>
      <c r="S1013" s="17" t="e">
        <f>VLOOKUP($A1013,'DATA PENGUKURAN GARDU'!$A:$BS,44,0)</f>
        <v>#N/A</v>
      </c>
      <c r="T1013" s="18" t="e">
        <f t="shared" si="519"/>
        <v>#N/A</v>
      </c>
      <c r="U1013" s="17" t="e">
        <f>VLOOKUP($A1013,'DATA PENGUKURAN GARDU'!$A:$BS,46,0)</f>
        <v>#N/A</v>
      </c>
      <c r="V1013" s="18" t="e">
        <f t="shared" si="520"/>
        <v>#N/A</v>
      </c>
      <c r="W1013" s="17" t="e">
        <f>VLOOKUP($A1013,'DATA PENGUKURAN GARDU'!$A:$BS,48,0)</f>
        <v>#N/A</v>
      </c>
      <c r="X1013" s="17" t="e">
        <f>VLOOKUP($A1013,'DATA PENGUKURAN GARDU'!$A:$BS,53,0)</f>
        <v>#N/A</v>
      </c>
      <c r="Y1013" s="17" t="e">
        <f>VLOOKUP($A1013,'DATA PENGUKURAN GARDU'!$A:$BS,54,0)</f>
        <v>#N/A</v>
      </c>
      <c r="Z1013" s="17" t="e">
        <f>VLOOKUP($A1013,'DATA PENGUKURAN GARDU'!$A:$BS,55,0)</f>
        <v>#N/A</v>
      </c>
      <c r="AA1013" s="20" t="e">
        <f>VLOOKUP($B1013,'DATA PENGUKURAN GARDU'!$A:$BS,42,0)</f>
        <v>#N/A</v>
      </c>
      <c r="AB1013" s="21" t="e">
        <f t="shared" si="521"/>
        <v>#N/A</v>
      </c>
      <c r="AC1013" s="20" t="e">
        <f>VLOOKUP($B1013,'DATA PENGUKURAN GARDU'!$A:$BS,44,0)</f>
        <v>#N/A</v>
      </c>
      <c r="AD1013" s="21" t="e">
        <f t="shared" si="522"/>
        <v>#N/A</v>
      </c>
      <c r="AE1013" s="20" t="e">
        <f>VLOOKUP($B1013,'DATA PENGUKURAN GARDU'!$A:$BS,46,0)</f>
        <v>#N/A</v>
      </c>
      <c r="AF1013" s="21" t="e">
        <f t="shared" si="523"/>
        <v>#N/A</v>
      </c>
      <c r="AG1013" s="20" t="e">
        <f>VLOOKUP($B1013,'DATA PENGUKURAN GARDU'!$A:$BS,46,0)</f>
        <v>#N/A</v>
      </c>
      <c r="AH1013" s="20" t="e">
        <f>VLOOKUP($B1013,'DATA PENGUKURAN GARDU'!$A:$BS,53,0)</f>
        <v>#N/A</v>
      </c>
      <c r="AI1013" s="20" t="e">
        <f>VLOOKUP($B1013,'DATA PENGUKURAN GARDU'!$A:$BS,54,0)</f>
        <v>#N/A</v>
      </c>
      <c r="AJ1013" s="17" t="e">
        <f>VLOOKUP($C1013,'DATA PENGUKURAN GARDU'!$A:$BS,42,0)</f>
        <v>#N/A</v>
      </c>
      <c r="AK1013" s="23" t="e">
        <f t="shared" si="524"/>
        <v>#N/A</v>
      </c>
      <c r="AL1013" s="17" t="e">
        <f>VLOOKUP($C1013,'DATA PENGUKURAN GARDU'!$A:$BS,44,0)</f>
        <v>#N/A</v>
      </c>
      <c r="AM1013" s="23" t="e">
        <f t="shared" si="525"/>
        <v>#N/A</v>
      </c>
      <c r="AN1013" s="17" t="e">
        <f>VLOOKUP($C1013,'DATA PENGUKURAN GARDU'!$A:$BS,46,0)</f>
        <v>#N/A</v>
      </c>
      <c r="AO1013" s="23" t="e">
        <f t="shared" si="526"/>
        <v>#N/A</v>
      </c>
      <c r="AP1013" s="17" t="e">
        <f>VLOOKUP($C1013,'DATA PENGUKURAN GARDU'!$A:$BS,46,0)</f>
        <v>#N/A</v>
      </c>
      <c r="AQ1013" s="17" t="e">
        <f>VLOOKUP($C1013,'DATA PENGUKURAN GARDU'!$A:$BS,53,0)</f>
        <v>#N/A</v>
      </c>
      <c r="AR1013" s="17" t="e">
        <f>VLOOKUP($C1013,'DATA PENGUKURAN GARDU'!$A:$BS,54,0)</f>
        <v>#N/A</v>
      </c>
      <c r="AS1013" s="20" t="e">
        <f>VLOOKUP($D1013,'DATA PENGUKURAN GARDU'!$A:$BS,42,0)</f>
        <v>#N/A</v>
      </c>
      <c r="AT1013" s="21" t="e">
        <f t="shared" si="527"/>
        <v>#N/A</v>
      </c>
      <c r="AU1013" s="20" t="e">
        <f>VLOOKUP($D1013,'DATA PENGUKURAN GARDU'!$A:$BS,44,0)</f>
        <v>#N/A</v>
      </c>
      <c r="AV1013" s="21" t="e">
        <f t="shared" si="528"/>
        <v>#N/A</v>
      </c>
      <c r="AW1013" s="20" t="e">
        <f>VLOOKUP($D1013,'DATA PENGUKURAN GARDU'!$A:$BS,46,0)</f>
        <v>#N/A</v>
      </c>
      <c r="AX1013" s="21" t="e">
        <f t="shared" si="529"/>
        <v>#N/A</v>
      </c>
      <c r="AY1013" s="20" t="e">
        <f>VLOOKUP($D1013,'DATA PENGUKURAN GARDU'!$A:$BS,46,0)</f>
        <v>#N/A</v>
      </c>
      <c r="AZ1013" s="20" t="e">
        <f>VLOOKUP($D1013,'DATA PENGUKURAN GARDU'!$A:$BS,53,0)</f>
        <v>#N/A</v>
      </c>
      <c r="BA1013" s="20" t="e">
        <f>VLOOKUP($D1013,'DATA PENGUKURAN GARDU'!$A:$BS,54,0)</f>
        <v>#N/A</v>
      </c>
      <c r="BB1013" s="17" t="e">
        <f>VLOOKUP($E1013,'DATA PENGUKURAN GARDU'!$A:$BS,42,0)</f>
        <v>#N/A</v>
      </c>
      <c r="BC1013" s="23" t="e">
        <f t="shared" si="530"/>
        <v>#N/A</v>
      </c>
      <c r="BD1013" s="17" t="e">
        <f>VLOOKUP($E1013,'DATA PENGUKURAN GARDU'!$A:$BS,44,0)</f>
        <v>#N/A</v>
      </c>
      <c r="BE1013" s="23" t="e">
        <f t="shared" si="531"/>
        <v>#N/A</v>
      </c>
      <c r="BF1013" s="17" t="e">
        <f>VLOOKUP($E1013,'DATA PENGUKURAN GARDU'!$A:$BS,46,0)</f>
        <v>#N/A</v>
      </c>
      <c r="BG1013" s="23" t="e">
        <f t="shared" si="532"/>
        <v>#N/A</v>
      </c>
      <c r="BH1013" s="17" t="e">
        <f>VLOOKUP($E1013,'DATA PENGUKURAN GARDU'!$A:$BS,46,0)</f>
        <v>#N/A</v>
      </c>
      <c r="BI1013" s="17" t="e">
        <f>VLOOKUP($E1013,'DATA PENGUKURAN GARDU'!$A:$BS,53,0)</f>
        <v>#N/A</v>
      </c>
      <c r="BJ1013" s="17" t="e">
        <f>VLOOKUP($E1013,'DATA PENGUKURAN GARDU'!$A:$BS,54,0)</f>
        <v>#N/A</v>
      </c>
      <c r="BK1013" s="20" t="e">
        <f t="shared" si="510"/>
        <v>#N/A</v>
      </c>
      <c r="BL1013" s="20" t="e">
        <f t="shared" si="511"/>
        <v>#N/A</v>
      </c>
      <c r="BM1013" s="20" t="e">
        <f t="shared" si="512"/>
        <v>#N/A</v>
      </c>
      <c r="BN1013" s="25" t="e">
        <f t="shared" si="513"/>
        <v>#N/A</v>
      </c>
      <c r="BO1013" s="26" t="str">
        <f t="shared" si="514"/>
        <v>0</v>
      </c>
      <c r="BP1013" s="21" t="e">
        <f t="shared" si="515"/>
        <v>#VALUE!</v>
      </c>
      <c r="BQ1013" s="20" t="e">
        <f t="shared" si="516"/>
        <v>#N/A</v>
      </c>
      <c r="BR1013" s="20" t="e">
        <v>#N/A</v>
      </c>
      <c r="BS1013" s="9" t="e">
        <v>#N/A</v>
      </c>
      <c r="BT1013" s="2" t="e">
        <f t="shared" si="517"/>
        <v>#VALUE!</v>
      </c>
      <c r="BU1013" s="2" t="e">
        <f t="shared" si="500"/>
        <v>#N/A</v>
      </c>
      <c r="BV1013" s="2" t="e">
        <f t="shared" si="501"/>
        <v>#N/A</v>
      </c>
    </row>
    <row r="1014" s="2" customFormat="1" ht="22.95" customHeight="1" spans="1:74">
      <c r="A1014" s="9" t="str">
        <f t="shared" si="502"/>
        <v>K-162.1Induk</v>
      </c>
      <c r="B1014" s="9" t="str">
        <f t="shared" si="503"/>
        <v>K-162.1jurusan 1</v>
      </c>
      <c r="C1014" s="9" t="str">
        <f t="shared" si="504"/>
        <v>K-162.1jurusan 2</v>
      </c>
      <c r="D1014" s="9" t="str">
        <f t="shared" si="505"/>
        <v>K-162.1jurusan 3</v>
      </c>
      <c r="E1014" s="9" t="str">
        <f t="shared" si="506"/>
        <v>K-162.1jurusan 4</v>
      </c>
      <c r="F1014" s="10" t="s">
        <v>446</v>
      </c>
      <c r="G1014" s="10" t="s">
        <v>132</v>
      </c>
      <c r="H1014" s="10" t="s">
        <v>1240</v>
      </c>
      <c r="I1014" s="10" t="s">
        <v>12113</v>
      </c>
      <c r="J1014" s="10" t="s">
        <v>12114</v>
      </c>
      <c r="K1014" s="10" t="s">
        <v>7465</v>
      </c>
      <c r="L1014" s="10"/>
      <c r="M1014" s="10"/>
      <c r="N1014" s="14">
        <f t="shared" si="507"/>
        <v>0</v>
      </c>
      <c r="O1014" s="15" t="e">
        <f t="shared" si="508"/>
        <v>#VALUE!</v>
      </c>
      <c r="P1014" s="15" t="e">
        <f t="shared" si="509"/>
        <v>#VALUE!</v>
      </c>
      <c r="Q1014" s="17" t="e">
        <f>VLOOKUP($A1014,'DATA PENGUKURAN GARDU'!$A:$BS,42,0)</f>
        <v>#N/A</v>
      </c>
      <c r="R1014" s="18" t="e">
        <f t="shared" si="518"/>
        <v>#N/A</v>
      </c>
      <c r="S1014" s="17" t="e">
        <f>VLOOKUP($A1014,'DATA PENGUKURAN GARDU'!$A:$BS,44,0)</f>
        <v>#N/A</v>
      </c>
      <c r="T1014" s="18" t="e">
        <f t="shared" si="519"/>
        <v>#N/A</v>
      </c>
      <c r="U1014" s="17" t="e">
        <f>VLOOKUP($A1014,'DATA PENGUKURAN GARDU'!$A:$BS,46,0)</f>
        <v>#N/A</v>
      </c>
      <c r="V1014" s="18" t="e">
        <f t="shared" si="520"/>
        <v>#N/A</v>
      </c>
      <c r="W1014" s="17" t="e">
        <f>VLOOKUP($A1014,'DATA PENGUKURAN GARDU'!$A:$BS,48,0)</f>
        <v>#N/A</v>
      </c>
      <c r="X1014" s="17" t="e">
        <f>VLOOKUP($A1014,'DATA PENGUKURAN GARDU'!$A:$BS,53,0)</f>
        <v>#N/A</v>
      </c>
      <c r="Y1014" s="17" t="e">
        <f>VLOOKUP($A1014,'DATA PENGUKURAN GARDU'!$A:$BS,54,0)</f>
        <v>#N/A</v>
      </c>
      <c r="Z1014" s="17" t="e">
        <f>VLOOKUP($A1014,'DATA PENGUKURAN GARDU'!$A:$BS,55,0)</f>
        <v>#N/A</v>
      </c>
      <c r="AA1014" s="20" t="e">
        <f>VLOOKUP($B1014,'DATA PENGUKURAN GARDU'!$A:$BS,42,0)</f>
        <v>#N/A</v>
      </c>
      <c r="AB1014" s="21" t="e">
        <f t="shared" si="521"/>
        <v>#N/A</v>
      </c>
      <c r="AC1014" s="20" t="e">
        <f>VLOOKUP($B1014,'DATA PENGUKURAN GARDU'!$A:$BS,44,0)</f>
        <v>#N/A</v>
      </c>
      <c r="AD1014" s="21" t="e">
        <f t="shared" si="522"/>
        <v>#N/A</v>
      </c>
      <c r="AE1014" s="20" t="e">
        <f>VLOOKUP($B1014,'DATA PENGUKURAN GARDU'!$A:$BS,46,0)</f>
        <v>#N/A</v>
      </c>
      <c r="AF1014" s="21" t="e">
        <f t="shared" si="523"/>
        <v>#N/A</v>
      </c>
      <c r="AG1014" s="20" t="e">
        <f>VLOOKUP($B1014,'DATA PENGUKURAN GARDU'!$A:$BS,46,0)</f>
        <v>#N/A</v>
      </c>
      <c r="AH1014" s="20" t="e">
        <f>VLOOKUP($B1014,'DATA PENGUKURAN GARDU'!$A:$BS,53,0)</f>
        <v>#N/A</v>
      </c>
      <c r="AI1014" s="20" t="e">
        <f>VLOOKUP($B1014,'DATA PENGUKURAN GARDU'!$A:$BS,54,0)</f>
        <v>#N/A</v>
      </c>
      <c r="AJ1014" s="17" t="e">
        <f>VLOOKUP($C1014,'DATA PENGUKURAN GARDU'!$A:$BS,42,0)</f>
        <v>#N/A</v>
      </c>
      <c r="AK1014" s="23" t="e">
        <f t="shared" si="524"/>
        <v>#N/A</v>
      </c>
      <c r="AL1014" s="17" t="e">
        <f>VLOOKUP($C1014,'DATA PENGUKURAN GARDU'!$A:$BS,44,0)</f>
        <v>#N/A</v>
      </c>
      <c r="AM1014" s="23" t="e">
        <f t="shared" si="525"/>
        <v>#N/A</v>
      </c>
      <c r="AN1014" s="17" t="e">
        <f>VLOOKUP($C1014,'DATA PENGUKURAN GARDU'!$A:$BS,46,0)</f>
        <v>#N/A</v>
      </c>
      <c r="AO1014" s="23" t="e">
        <f t="shared" si="526"/>
        <v>#N/A</v>
      </c>
      <c r="AP1014" s="17" t="e">
        <f>VLOOKUP($C1014,'DATA PENGUKURAN GARDU'!$A:$BS,46,0)</f>
        <v>#N/A</v>
      </c>
      <c r="AQ1014" s="17" t="e">
        <f>VLOOKUP($C1014,'DATA PENGUKURAN GARDU'!$A:$BS,53,0)</f>
        <v>#N/A</v>
      </c>
      <c r="AR1014" s="17" t="e">
        <f>VLOOKUP($C1014,'DATA PENGUKURAN GARDU'!$A:$BS,54,0)</f>
        <v>#N/A</v>
      </c>
      <c r="AS1014" s="20" t="e">
        <f>VLOOKUP($D1014,'DATA PENGUKURAN GARDU'!$A:$BS,42,0)</f>
        <v>#N/A</v>
      </c>
      <c r="AT1014" s="21" t="e">
        <f t="shared" si="527"/>
        <v>#N/A</v>
      </c>
      <c r="AU1014" s="20" t="e">
        <f>VLOOKUP($D1014,'DATA PENGUKURAN GARDU'!$A:$BS,44,0)</f>
        <v>#N/A</v>
      </c>
      <c r="AV1014" s="21" t="e">
        <f t="shared" si="528"/>
        <v>#N/A</v>
      </c>
      <c r="AW1014" s="20" t="e">
        <f>VLOOKUP($D1014,'DATA PENGUKURAN GARDU'!$A:$BS,46,0)</f>
        <v>#N/A</v>
      </c>
      <c r="AX1014" s="21" t="e">
        <f t="shared" si="529"/>
        <v>#N/A</v>
      </c>
      <c r="AY1014" s="20" t="e">
        <f>VLOOKUP($D1014,'DATA PENGUKURAN GARDU'!$A:$BS,46,0)</f>
        <v>#N/A</v>
      </c>
      <c r="AZ1014" s="20" t="e">
        <f>VLOOKUP($D1014,'DATA PENGUKURAN GARDU'!$A:$BS,53,0)</f>
        <v>#N/A</v>
      </c>
      <c r="BA1014" s="20" t="e">
        <f>VLOOKUP($D1014,'DATA PENGUKURAN GARDU'!$A:$BS,54,0)</f>
        <v>#N/A</v>
      </c>
      <c r="BB1014" s="17" t="e">
        <f>VLOOKUP($E1014,'DATA PENGUKURAN GARDU'!$A:$BS,42,0)</f>
        <v>#N/A</v>
      </c>
      <c r="BC1014" s="23" t="e">
        <f t="shared" si="530"/>
        <v>#N/A</v>
      </c>
      <c r="BD1014" s="17" t="e">
        <f>VLOOKUP($E1014,'DATA PENGUKURAN GARDU'!$A:$BS,44,0)</f>
        <v>#N/A</v>
      </c>
      <c r="BE1014" s="23" t="e">
        <f t="shared" si="531"/>
        <v>#N/A</v>
      </c>
      <c r="BF1014" s="17" t="e">
        <f>VLOOKUP($E1014,'DATA PENGUKURAN GARDU'!$A:$BS,46,0)</f>
        <v>#N/A</v>
      </c>
      <c r="BG1014" s="23" t="e">
        <f t="shared" si="532"/>
        <v>#N/A</v>
      </c>
      <c r="BH1014" s="17" t="e">
        <f>VLOOKUP($E1014,'DATA PENGUKURAN GARDU'!$A:$BS,46,0)</f>
        <v>#N/A</v>
      </c>
      <c r="BI1014" s="17" t="e">
        <f>VLOOKUP($E1014,'DATA PENGUKURAN GARDU'!$A:$BS,53,0)</f>
        <v>#N/A</v>
      </c>
      <c r="BJ1014" s="17" t="e">
        <f>VLOOKUP($E1014,'DATA PENGUKURAN GARDU'!$A:$BS,54,0)</f>
        <v>#N/A</v>
      </c>
      <c r="BK1014" s="20" t="e">
        <f t="shared" si="510"/>
        <v>#N/A</v>
      </c>
      <c r="BL1014" s="20" t="e">
        <f t="shared" si="511"/>
        <v>#N/A</v>
      </c>
      <c r="BM1014" s="20" t="e">
        <f t="shared" si="512"/>
        <v>#N/A</v>
      </c>
      <c r="BN1014" s="25" t="e">
        <f t="shared" si="513"/>
        <v>#N/A</v>
      </c>
      <c r="BO1014" s="26" t="str">
        <f t="shared" si="514"/>
        <v>0</v>
      </c>
      <c r="BP1014" s="21" t="e">
        <f t="shared" si="515"/>
        <v>#VALUE!</v>
      </c>
      <c r="BQ1014" s="20" t="e">
        <f t="shared" si="516"/>
        <v>#N/A</v>
      </c>
      <c r="BR1014" s="20" t="e">
        <v>#N/A</v>
      </c>
      <c r="BS1014" s="9" t="e">
        <v>#N/A</v>
      </c>
      <c r="BT1014" s="2" t="e">
        <f t="shared" si="517"/>
        <v>#VALUE!</v>
      </c>
      <c r="BU1014" s="2" t="e">
        <f t="shared" si="500"/>
        <v>#N/A</v>
      </c>
      <c r="BV1014" s="2" t="e">
        <f t="shared" si="501"/>
        <v>#N/A</v>
      </c>
    </row>
    <row r="1015" s="2" customFormat="1" ht="22.95" customHeight="1" spans="1:74">
      <c r="A1015" s="9" t="str">
        <f t="shared" si="502"/>
        <v>K-181Induk</v>
      </c>
      <c r="B1015" s="9" t="str">
        <f t="shared" si="503"/>
        <v>K-181jurusan 1</v>
      </c>
      <c r="C1015" s="9" t="str">
        <f t="shared" si="504"/>
        <v>K-181jurusan 2</v>
      </c>
      <c r="D1015" s="9" t="str">
        <f t="shared" si="505"/>
        <v>K-181jurusan 3</v>
      </c>
      <c r="E1015" s="9" t="str">
        <f t="shared" si="506"/>
        <v>K-181jurusan 4</v>
      </c>
      <c r="F1015" s="10" t="s">
        <v>446</v>
      </c>
      <c r="G1015" s="10" t="s">
        <v>132</v>
      </c>
      <c r="H1015" s="10" t="s">
        <v>1241</v>
      </c>
      <c r="I1015" s="10" t="s">
        <v>12115</v>
      </c>
      <c r="J1015" s="10" t="s">
        <v>12116</v>
      </c>
      <c r="K1015" s="10" t="s">
        <v>7465</v>
      </c>
      <c r="L1015" s="10"/>
      <c r="M1015" s="10"/>
      <c r="N1015" s="14">
        <f t="shared" si="507"/>
        <v>0</v>
      </c>
      <c r="O1015" s="15" t="e">
        <f t="shared" si="508"/>
        <v>#VALUE!</v>
      </c>
      <c r="P1015" s="15" t="e">
        <f t="shared" si="509"/>
        <v>#VALUE!</v>
      </c>
      <c r="Q1015" s="17" t="e">
        <f>VLOOKUP($A1015,'DATA PENGUKURAN GARDU'!$A:$BS,42,0)</f>
        <v>#N/A</v>
      </c>
      <c r="R1015" s="18" t="e">
        <f t="shared" si="518"/>
        <v>#N/A</v>
      </c>
      <c r="S1015" s="17" t="e">
        <f>VLOOKUP($A1015,'DATA PENGUKURAN GARDU'!$A:$BS,44,0)</f>
        <v>#N/A</v>
      </c>
      <c r="T1015" s="18" t="e">
        <f t="shared" si="519"/>
        <v>#N/A</v>
      </c>
      <c r="U1015" s="17" t="e">
        <f>VLOOKUP($A1015,'DATA PENGUKURAN GARDU'!$A:$BS,46,0)</f>
        <v>#N/A</v>
      </c>
      <c r="V1015" s="18" t="e">
        <f t="shared" si="520"/>
        <v>#N/A</v>
      </c>
      <c r="W1015" s="17" t="e">
        <f>VLOOKUP($A1015,'DATA PENGUKURAN GARDU'!$A:$BS,48,0)</f>
        <v>#N/A</v>
      </c>
      <c r="X1015" s="17" t="e">
        <f>VLOOKUP($A1015,'DATA PENGUKURAN GARDU'!$A:$BS,53,0)</f>
        <v>#N/A</v>
      </c>
      <c r="Y1015" s="17" t="e">
        <f>VLOOKUP($A1015,'DATA PENGUKURAN GARDU'!$A:$BS,54,0)</f>
        <v>#N/A</v>
      </c>
      <c r="Z1015" s="17" t="e">
        <f>VLOOKUP($A1015,'DATA PENGUKURAN GARDU'!$A:$BS,55,0)</f>
        <v>#N/A</v>
      </c>
      <c r="AA1015" s="20" t="e">
        <f>VLOOKUP($B1015,'DATA PENGUKURAN GARDU'!$A:$BS,42,0)</f>
        <v>#N/A</v>
      </c>
      <c r="AB1015" s="21" t="e">
        <f t="shared" si="521"/>
        <v>#N/A</v>
      </c>
      <c r="AC1015" s="20" t="e">
        <f>VLOOKUP($B1015,'DATA PENGUKURAN GARDU'!$A:$BS,44,0)</f>
        <v>#N/A</v>
      </c>
      <c r="AD1015" s="21" t="e">
        <f t="shared" si="522"/>
        <v>#N/A</v>
      </c>
      <c r="AE1015" s="20" t="e">
        <f>VLOOKUP($B1015,'DATA PENGUKURAN GARDU'!$A:$BS,46,0)</f>
        <v>#N/A</v>
      </c>
      <c r="AF1015" s="21" t="e">
        <f t="shared" si="523"/>
        <v>#N/A</v>
      </c>
      <c r="AG1015" s="20" t="e">
        <f>VLOOKUP($B1015,'DATA PENGUKURAN GARDU'!$A:$BS,46,0)</f>
        <v>#N/A</v>
      </c>
      <c r="AH1015" s="20" t="e">
        <f>VLOOKUP($B1015,'DATA PENGUKURAN GARDU'!$A:$BS,53,0)</f>
        <v>#N/A</v>
      </c>
      <c r="AI1015" s="20" t="e">
        <f>VLOOKUP($B1015,'DATA PENGUKURAN GARDU'!$A:$BS,54,0)</f>
        <v>#N/A</v>
      </c>
      <c r="AJ1015" s="17" t="e">
        <f>VLOOKUP($C1015,'DATA PENGUKURAN GARDU'!$A:$BS,42,0)</f>
        <v>#N/A</v>
      </c>
      <c r="AK1015" s="23" t="e">
        <f t="shared" si="524"/>
        <v>#N/A</v>
      </c>
      <c r="AL1015" s="17" t="e">
        <f>VLOOKUP($C1015,'DATA PENGUKURAN GARDU'!$A:$BS,44,0)</f>
        <v>#N/A</v>
      </c>
      <c r="AM1015" s="23" t="e">
        <f t="shared" si="525"/>
        <v>#N/A</v>
      </c>
      <c r="AN1015" s="17" t="e">
        <f>VLOOKUP($C1015,'DATA PENGUKURAN GARDU'!$A:$BS,46,0)</f>
        <v>#N/A</v>
      </c>
      <c r="AO1015" s="23" t="e">
        <f t="shared" si="526"/>
        <v>#N/A</v>
      </c>
      <c r="AP1015" s="17" t="e">
        <f>VLOOKUP($C1015,'DATA PENGUKURAN GARDU'!$A:$BS,46,0)</f>
        <v>#N/A</v>
      </c>
      <c r="AQ1015" s="17" t="e">
        <f>VLOOKUP($C1015,'DATA PENGUKURAN GARDU'!$A:$BS,53,0)</f>
        <v>#N/A</v>
      </c>
      <c r="AR1015" s="17" t="e">
        <f>VLOOKUP($C1015,'DATA PENGUKURAN GARDU'!$A:$BS,54,0)</f>
        <v>#N/A</v>
      </c>
      <c r="AS1015" s="20" t="e">
        <f>VLOOKUP($D1015,'DATA PENGUKURAN GARDU'!$A:$BS,42,0)</f>
        <v>#N/A</v>
      </c>
      <c r="AT1015" s="21" t="e">
        <f t="shared" si="527"/>
        <v>#N/A</v>
      </c>
      <c r="AU1015" s="20" t="e">
        <f>VLOOKUP($D1015,'DATA PENGUKURAN GARDU'!$A:$BS,44,0)</f>
        <v>#N/A</v>
      </c>
      <c r="AV1015" s="21" t="e">
        <f t="shared" si="528"/>
        <v>#N/A</v>
      </c>
      <c r="AW1015" s="20" t="e">
        <f>VLOOKUP($D1015,'DATA PENGUKURAN GARDU'!$A:$BS,46,0)</f>
        <v>#N/A</v>
      </c>
      <c r="AX1015" s="21" t="e">
        <f t="shared" si="529"/>
        <v>#N/A</v>
      </c>
      <c r="AY1015" s="20" t="e">
        <f>VLOOKUP($D1015,'DATA PENGUKURAN GARDU'!$A:$BS,46,0)</f>
        <v>#N/A</v>
      </c>
      <c r="AZ1015" s="20" t="e">
        <f>VLOOKUP($D1015,'DATA PENGUKURAN GARDU'!$A:$BS,53,0)</f>
        <v>#N/A</v>
      </c>
      <c r="BA1015" s="20" t="e">
        <f>VLOOKUP($D1015,'DATA PENGUKURAN GARDU'!$A:$BS,54,0)</f>
        <v>#N/A</v>
      </c>
      <c r="BB1015" s="17" t="e">
        <f>VLOOKUP($E1015,'DATA PENGUKURAN GARDU'!$A:$BS,42,0)</f>
        <v>#N/A</v>
      </c>
      <c r="BC1015" s="23" t="e">
        <f t="shared" si="530"/>
        <v>#N/A</v>
      </c>
      <c r="BD1015" s="17" t="e">
        <f>VLOOKUP($E1015,'DATA PENGUKURAN GARDU'!$A:$BS,44,0)</f>
        <v>#N/A</v>
      </c>
      <c r="BE1015" s="23" t="e">
        <f t="shared" si="531"/>
        <v>#N/A</v>
      </c>
      <c r="BF1015" s="17" t="e">
        <f>VLOOKUP($E1015,'DATA PENGUKURAN GARDU'!$A:$BS,46,0)</f>
        <v>#N/A</v>
      </c>
      <c r="BG1015" s="23" t="e">
        <f t="shared" si="532"/>
        <v>#N/A</v>
      </c>
      <c r="BH1015" s="17" t="e">
        <f>VLOOKUP($E1015,'DATA PENGUKURAN GARDU'!$A:$BS,46,0)</f>
        <v>#N/A</v>
      </c>
      <c r="BI1015" s="17" t="e">
        <f>VLOOKUP($E1015,'DATA PENGUKURAN GARDU'!$A:$BS,53,0)</f>
        <v>#N/A</v>
      </c>
      <c r="BJ1015" s="17" t="e">
        <f>VLOOKUP($E1015,'DATA PENGUKURAN GARDU'!$A:$BS,54,0)</f>
        <v>#N/A</v>
      </c>
      <c r="BK1015" s="20" t="e">
        <f t="shared" si="510"/>
        <v>#N/A</v>
      </c>
      <c r="BL1015" s="20" t="e">
        <f t="shared" si="511"/>
        <v>#N/A</v>
      </c>
      <c r="BM1015" s="20" t="e">
        <f t="shared" si="512"/>
        <v>#N/A</v>
      </c>
      <c r="BN1015" s="25" t="e">
        <f t="shared" si="513"/>
        <v>#N/A</v>
      </c>
      <c r="BO1015" s="26" t="str">
        <f t="shared" si="514"/>
        <v>0</v>
      </c>
      <c r="BP1015" s="21" t="e">
        <f t="shared" si="515"/>
        <v>#VALUE!</v>
      </c>
      <c r="BQ1015" s="20" t="e">
        <f t="shared" si="516"/>
        <v>#N/A</v>
      </c>
      <c r="BR1015" s="20" t="e">
        <v>#N/A</v>
      </c>
      <c r="BS1015" s="9" t="e">
        <v>#N/A</v>
      </c>
      <c r="BT1015" s="2" t="e">
        <f t="shared" si="517"/>
        <v>#VALUE!</v>
      </c>
      <c r="BU1015" s="2" t="e">
        <f t="shared" si="500"/>
        <v>#N/A</v>
      </c>
      <c r="BV1015" s="2" t="e">
        <f t="shared" si="501"/>
        <v>#N/A</v>
      </c>
    </row>
    <row r="1016" s="2" customFormat="1" ht="22.95" customHeight="1" spans="1:74">
      <c r="A1016" s="9" t="str">
        <f t="shared" si="502"/>
        <v>BB 100Induk</v>
      </c>
      <c r="B1016" s="9" t="str">
        <f t="shared" si="503"/>
        <v>BB 100jurusan 1</v>
      </c>
      <c r="C1016" s="9" t="str">
        <f t="shared" si="504"/>
        <v>BB 100jurusan 2</v>
      </c>
      <c r="D1016" s="9" t="str">
        <f t="shared" si="505"/>
        <v>BB 100jurusan 3</v>
      </c>
      <c r="E1016" s="9" t="str">
        <f t="shared" si="506"/>
        <v>BB 100jurusan 4</v>
      </c>
      <c r="F1016" s="10" t="s">
        <v>605</v>
      </c>
      <c r="G1016" s="10" t="s">
        <v>4</v>
      </c>
      <c r="H1016" s="10" t="s">
        <v>1242</v>
      </c>
      <c r="I1016" s="10" t="s">
        <v>12117</v>
      </c>
      <c r="J1016" s="10" t="s">
        <v>12118</v>
      </c>
      <c r="K1016" s="10" t="s">
        <v>7465</v>
      </c>
      <c r="L1016" s="10"/>
      <c r="M1016" s="10"/>
      <c r="N1016" s="14">
        <f t="shared" si="507"/>
        <v>0</v>
      </c>
      <c r="O1016" s="15" t="e">
        <f t="shared" si="508"/>
        <v>#VALUE!</v>
      </c>
      <c r="P1016" s="15" t="e">
        <f t="shared" si="509"/>
        <v>#VALUE!</v>
      </c>
      <c r="Q1016" s="17" t="e">
        <f>VLOOKUP($A1016,'DATA PENGUKURAN GARDU'!$A:$BS,42,0)</f>
        <v>#N/A</v>
      </c>
      <c r="R1016" s="18" t="e">
        <f t="shared" si="518"/>
        <v>#N/A</v>
      </c>
      <c r="S1016" s="17" t="e">
        <f>VLOOKUP($A1016,'DATA PENGUKURAN GARDU'!$A:$BS,44,0)</f>
        <v>#N/A</v>
      </c>
      <c r="T1016" s="18" t="e">
        <f t="shared" si="519"/>
        <v>#N/A</v>
      </c>
      <c r="U1016" s="17" t="e">
        <f>VLOOKUP($A1016,'DATA PENGUKURAN GARDU'!$A:$BS,46,0)</f>
        <v>#N/A</v>
      </c>
      <c r="V1016" s="18" t="e">
        <f t="shared" si="520"/>
        <v>#N/A</v>
      </c>
      <c r="W1016" s="17" t="e">
        <f>VLOOKUP($A1016,'DATA PENGUKURAN GARDU'!$A:$BS,48,0)</f>
        <v>#N/A</v>
      </c>
      <c r="X1016" s="17" t="e">
        <f>VLOOKUP($A1016,'DATA PENGUKURAN GARDU'!$A:$BS,53,0)</f>
        <v>#N/A</v>
      </c>
      <c r="Y1016" s="17" t="e">
        <f>VLOOKUP($A1016,'DATA PENGUKURAN GARDU'!$A:$BS,54,0)</f>
        <v>#N/A</v>
      </c>
      <c r="Z1016" s="17" t="e">
        <f>VLOOKUP($A1016,'DATA PENGUKURAN GARDU'!$A:$BS,55,0)</f>
        <v>#N/A</v>
      </c>
      <c r="AA1016" s="20" t="e">
        <f>VLOOKUP($B1016,'DATA PENGUKURAN GARDU'!$A:$BS,42,0)</f>
        <v>#N/A</v>
      </c>
      <c r="AB1016" s="21" t="e">
        <f t="shared" si="521"/>
        <v>#N/A</v>
      </c>
      <c r="AC1016" s="20" t="e">
        <f>VLOOKUP($B1016,'DATA PENGUKURAN GARDU'!$A:$BS,44,0)</f>
        <v>#N/A</v>
      </c>
      <c r="AD1016" s="21" t="e">
        <f t="shared" si="522"/>
        <v>#N/A</v>
      </c>
      <c r="AE1016" s="20" t="e">
        <f>VLOOKUP($B1016,'DATA PENGUKURAN GARDU'!$A:$BS,46,0)</f>
        <v>#N/A</v>
      </c>
      <c r="AF1016" s="21" t="e">
        <f t="shared" si="523"/>
        <v>#N/A</v>
      </c>
      <c r="AG1016" s="20" t="e">
        <f>VLOOKUP($B1016,'DATA PENGUKURAN GARDU'!$A:$BS,46,0)</f>
        <v>#N/A</v>
      </c>
      <c r="AH1016" s="20" t="e">
        <f>VLOOKUP($B1016,'DATA PENGUKURAN GARDU'!$A:$BS,53,0)</f>
        <v>#N/A</v>
      </c>
      <c r="AI1016" s="20" t="e">
        <f>VLOOKUP($B1016,'DATA PENGUKURAN GARDU'!$A:$BS,54,0)</f>
        <v>#N/A</v>
      </c>
      <c r="AJ1016" s="17" t="e">
        <f>VLOOKUP($C1016,'DATA PENGUKURAN GARDU'!$A:$BS,42,0)</f>
        <v>#N/A</v>
      </c>
      <c r="AK1016" s="23" t="e">
        <f t="shared" si="524"/>
        <v>#N/A</v>
      </c>
      <c r="AL1016" s="17" t="e">
        <f>VLOOKUP($C1016,'DATA PENGUKURAN GARDU'!$A:$BS,44,0)</f>
        <v>#N/A</v>
      </c>
      <c r="AM1016" s="23" t="e">
        <f t="shared" si="525"/>
        <v>#N/A</v>
      </c>
      <c r="AN1016" s="17" t="e">
        <f>VLOOKUP($C1016,'DATA PENGUKURAN GARDU'!$A:$BS,46,0)</f>
        <v>#N/A</v>
      </c>
      <c r="AO1016" s="23" t="e">
        <f t="shared" si="526"/>
        <v>#N/A</v>
      </c>
      <c r="AP1016" s="17" t="e">
        <f>VLOOKUP($C1016,'DATA PENGUKURAN GARDU'!$A:$BS,46,0)</f>
        <v>#N/A</v>
      </c>
      <c r="AQ1016" s="17" t="e">
        <f>VLOOKUP($C1016,'DATA PENGUKURAN GARDU'!$A:$BS,53,0)</f>
        <v>#N/A</v>
      </c>
      <c r="AR1016" s="17" t="e">
        <f>VLOOKUP($C1016,'DATA PENGUKURAN GARDU'!$A:$BS,54,0)</f>
        <v>#N/A</v>
      </c>
      <c r="AS1016" s="20" t="e">
        <f>VLOOKUP($D1016,'DATA PENGUKURAN GARDU'!$A:$BS,42,0)</f>
        <v>#N/A</v>
      </c>
      <c r="AT1016" s="21" t="e">
        <f t="shared" si="527"/>
        <v>#N/A</v>
      </c>
      <c r="AU1016" s="20" t="e">
        <f>VLOOKUP($D1016,'DATA PENGUKURAN GARDU'!$A:$BS,44,0)</f>
        <v>#N/A</v>
      </c>
      <c r="AV1016" s="21" t="e">
        <f t="shared" si="528"/>
        <v>#N/A</v>
      </c>
      <c r="AW1016" s="20" t="e">
        <f>VLOOKUP($D1016,'DATA PENGUKURAN GARDU'!$A:$BS,46,0)</f>
        <v>#N/A</v>
      </c>
      <c r="AX1016" s="21" t="e">
        <f t="shared" si="529"/>
        <v>#N/A</v>
      </c>
      <c r="AY1016" s="20" t="e">
        <f>VLOOKUP($D1016,'DATA PENGUKURAN GARDU'!$A:$BS,46,0)</f>
        <v>#N/A</v>
      </c>
      <c r="AZ1016" s="20" t="e">
        <f>VLOOKUP($D1016,'DATA PENGUKURAN GARDU'!$A:$BS,53,0)</f>
        <v>#N/A</v>
      </c>
      <c r="BA1016" s="20" t="e">
        <f>VLOOKUP($D1016,'DATA PENGUKURAN GARDU'!$A:$BS,54,0)</f>
        <v>#N/A</v>
      </c>
      <c r="BB1016" s="17" t="e">
        <f>VLOOKUP($E1016,'DATA PENGUKURAN GARDU'!$A:$BS,42,0)</f>
        <v>#N/A</v>
      </c>
      <c r="BC1016" s="23" t="e">
        <f t="shared" si="530"/>
        <v>#N/A</v>
      </c>
      <c r="BD1016" s="17" t="e">
        <f>VLOOKUP($E1016,'DATA PENGUKURAN GARDU'!$A:$BS,44,0)</f>
        <v>#N/A</v>
      </c>
      <c r="BE1016" s="23" t="e">
        <f t="shared" si="531"/>
        <v>#N/A</v>
      </c>
      <c r="BF1016" s="17" t="e">
        <f>VLOOKUP($E1016,'DATA PENGUKURAN GARDU'!$A:$BS,46,0)</f>
        <v>#N/A</v>
      </c>
      <c r="BG1016" s="23" t="e">
        <f t="shared" si="532"/>
        <v>#N/A</v>
      </c>
      <c r="BH1016" s="17" t="e">
        <f>VLOOKUP($E1016,'DATA PENGUKURAN GARDU'!$A:$BS,46,0)</f>
        <v>#N/A</v>
      </c>
      <c r="BI1016" s="17" t="e">
        <f>VLOOKUP($E1016,'DATA PENGUKURAN GARDU'!$A:$BS,53,0)</f>
        <v>#N/A</v>
      </c>
      <c r="BJ1016" s="17" t="e">
        <f>VLOOKUP($E1016,'DATA PENGUKURAN GARDU'!$A:$BS,54,0)</f>
        <v>#N/A</v>
      </c>
      <c r="BK1016" s="20" t="e">
        <f t="shared" si="510"/>
        <v>#N/A</v>
      </c>
      <c r="BL1016" s="20" t="e">
        <f t="shared" si="511"/>
        <v>#N/A</v>
      </c>
      <c r="BM1016" s="20" t="e">
        <f t="shared" si="512"/>
        <v>#N/A</v>
      </c>
      <c r="BN1016" s="25" t="e">
        <f t="shared" si="513"/>
        <v>#N/A</v>
      </c>
      <c r="BO1016" s="26" t="str">
        <f t="shared" si="514"/>
        <v>0</v>
      </c>
      <c r="BP1016" s="21" t="e">
        <f t="shared" si="515"/>
        <v>#VALUE!</v>
      </c>
      <c r="BQ1016" s="20" t="e">
        <f t="shared" si="516"/>
        <v>#N/A</v>
      </c>
      <c r="BR1016" s="20" t="e">
        <v>#N/A</v>
      </c>
      <c r="BS1016" s="9" t="e">
        <v>#N/A</v>
      </c>
      <c r="BT1016" s="2" t="e">
        <f t="shared" si="517"/>
        <v>#VALUE!</v>
      </c>
      <c r="BU1016" s="2" t="e">
        <f t="shared" si="500"/>
        <v>#N/A</v>
      </c>
      <c r="BV1016" s="2" t="e">
        <f t="shared" si="501"/>
        <v>#N/A</v>
      </c>
    </row>
    <row r="1017" s="2" customFormat="1" ht="22.95" customHeight="1" spans="1:74">
      <c r="A1017" s="9" t="str">
        <f t="shared" si="502"/>
        <v>K-023Induk</v>
      </c>
      <c r="B1017" s="9" t="str">
        <f t="shared" si="503"/>
        <v>K-023jurusan 1</v>
      </c>
      <c r="C1017" s="9" t="str">
        <f t="shared" si="504"/>
        <v>K-023jurusan 2</v>
      </c>
      <c r="D1017" s="9" t="str">
        <f t="shared" si="505"/>
        <v>K-023jurusan 3</v>
      </c>
      <c r="E1017" s="9" t="str">
        <f t="shared" si="506"/>
        <v>K-023jurusan 4</v>
      </c>
      <c r="F1017" s="10" t="s">
        <v>454</v>
      </c>
      <c r="G1017" s="10" t="s">
        <v>132</v>
      </c>
      <c r="H1017" s="10" t="s">
        <v>1243</v>
      </c>
      <c r="I1017" s="10" t="s">
        <v>12119</v>
      </c>
      <c r="J1017" s="10" t="s">
        <v>12120</v>
      </c>
      <c r="K1017" s="10" t="s">
        <v>7465</v>
      </c>
      <c r="L1017" s="10"/>
      <c r="M1017" s="10"/>
      <c r="N1017" s="14">
        <f t="shared" si="507"/>
        <v>0</v>
      </c>
      <c r="O1017" s="15" t="e">
        <f t="shared" si="508"/>
        <v>#VALUE!</v>
      </c>
      <c r="P1017" s="15" t="e">
        <f t="shared" si="509"/>
        <v>#VALUE!</v>
      </c>
      <c r="Q1017" s="17" t="e">
        <f>VLOOKUP($A1017,'DATA PENGUKURAN GARDU'!$A:$BS,42,0)</f>
        <v>#N/A</v>
      </c>
      <c r="R1017" s="18" t="e">
        <f t="shared" si="518"/>
        <v>#N/A</v>
      </c>
      <c r="S1017" s="17" t="e">
        <f>VLOOKUP($A1017,'DATA PENGUKURAN GARDU'!$A:$BS,44,0)</f>
        <v>#N/A</v>
      </c>
      <c r="T1017" s="18" t="e">
        <f t="shared" si="519"/>
        <v>#N/A</v>
      </c>
      <c r="U1017" s="17" t="e">
        <f>VLOOKUP($A1017,'DATA PENGUKURAN GARDU'!$A:$BS,46,0)</f>
        <v>#N/A</v>
      </c>
      <c r="V1017" s="18" t="e">
        <f t="shared" si="520"/>
        <v>#N/A</v>
      </c>
      <c r="W1017" s="17" t="e">
        <f>VLOOKUP($A1017,'DATA PENGUKURAN GARDU'!$A:$BS,48,0)</f>
        <v>#N/A</v>
      </c>
      <c r="X1017" s="17" t="e">
        <f>VLOOKUP($A1017,'DATA PENGUKURAN GARDU'!$A:$BS,53,0)</f>
        <v>#N/A</v>
      </c>
      <c r="Y1017" s="17" t="e">
        <f>VLOOKUP($A1017,'DATA PENGUKURAN GARDU'!$A:$BS,54,0)</f>
        <v>#N/A</v>
      </c>
      <c r="Z1017" s="17" t="e">
        <f>VLOOKUP($A1017,'DATA PENGUKURAN GARDU'!$A:$BS,55,0)</f>
        <v>#N/A</v>
      </c>
      <c r="AA1017" s="20" t="e">
        <f>VLOOKUP($B1017,'DATA PENGUKURAN GARDU'!$A:$BS,42,0)</f>
        <v>#N/A</v>
      </c>
      <c r="AB1017" s="21" t="e">
        <f t="shared" si="521"/>
        <v>#N/A</v>
      </c>
      <c r="AC1017" s="20" t="e">
        <f>VLOOKUP($B1017,'DATA PENGUKURAN GARDU'!$A:$BS,44,0)</f>
        <v>#N/A</v>
      </c>
      <c r="AD1017" s="21" t="e">
        <f t="shared" si="522"/>
        <v>#N/A</v>
      </c>
      <c r="AE1017" s="20" t="e">
        <f>VLOOKUP($B1017,'DATA PENGUKURAN GARDU'!$A:$BS,46,0)</f>
        <v>#N/A</v>
      </c>
      <c r="AF1017" s="21" t="e">
        <f t="shared" si="523"/>
        <v>#N/A</v>
      </c>
      <c r="AG1017" s="20" t="e">
        <f>VLOOKUP($B1017,'DATA PENGUKURAN GARDU'!$A:$BS,46,0)</f>
        <v>#N/A</v>
      </c>
      <c r="AH1017" s="20" t="e">
        <f>VLOOKUP($B1017,'DATA PENGUKURAN GARDU'!$A:$BS,53,0)</f>
        <v>#N/A</v>
      </c>
      <c r="AI1017" s="20" t="e">
        <f>VLOOKUP($B1017,'DATA PENGUKURAN GARDU'!$A:$BS,54,0)</f>
        <v>#N/A</v>
      </c>
      <c r="AJ1017" s="17" t="e">
        <f>VLOOKUP($C1017,'DATA PENGUKURAN GARDU'!$A:$BS,42,0)</f>
        <v>#N/A</v>
      </c>
      <c r="AK1017" s="23" t="e">
        <f t="shared" si="524"/>
        <v>#N/A</v>
      </c>
      <c r="AL1017" s="17" t="e">
        <f>VLOOKUP($C1017,'DATA PENGUKURAN GARDU'!$A:$BS,44,0)</f>
        <v>#N/A</v>
      </c>
      <c r="AM1017" s="23" t="e">
        <f t="shared" si="525"/>
        <v>#N/A</v>
      </c>
      <c r="AN1017" s="17" t="e">
        <f>VLOOKUP($C1017,'DATA PENGUKURAN GARDU'!$A:$BS,46,0)</f>
        <v>#N/A</v>
      </c>
      <c r="AO1017" s="23" t="e">
        <f t="shared" si="526"/>
        <v>#N/A</v>
      </c>
      <c r="AP1017" s="17" t="e">
        <f>VLOOKUP($C1017,'DATA PENGUKURAN GARDU'!$A:$BS,46,0)</f>
        <v>#N/A</v>
      </c>
      <c r="AQ1017" s="17" t="e">
        <f>VLOOKUP($C1017,'DATA PENGUKURAN GARDU'!$A:$BS,53,0)</f>
        <v>#N/A</v>
      </c>
      <c r="AR1017" s="17" t="e">
        <f>VLOOKUP($C1017,'DATA PENGUKURAN GARDU'!$A:$BS,54,0)</f>
        <v>#N/A</v>
      </c>
      <c r="AS1017" s="20" t="e">
        <f>VLOOKUP($D1017,'DATA PENGUKURAN GARDU'!$A:$BS,42,0)</f>
        <v>#N/A</v>
      </c>
      <c r="AT1017" s="21" t="e">
        <f t="shared" si="527"/>
        <v>#N/A</v>
      </c>
      <c r="AU1017" s="20" t="e">
        <f>VLOOKUP($D1017,'DATA PENGUKURAN GARDU'!$A:$BS,44,0)</f>
        <v>#N/A</v>
      </c>
      <c r="AV1017" s="21" t="e">
        <f t="shared" si="528"/>
        <v>#N/A</v>
      </c>
      <c r="AW1017" s="20" t="e">
        <f>VLOOKUP($D1017,'DATA PENGUKURAN GARDU'!$A:$BS,46,0)</f>
        <v>#N/A</v>
      </c>
      <c r="AX1017" s="21" t="e">
        <f t="shared" si="529"/>
        <v>#N/A</v>
      </c>
      <c r="AY1017" s="20" t="e">
        <f>VLOOKUP($D1017,'DATA PENGUKURAN GARDU'!$A:$BS,46,0)</f>
        <v>#N/A</v>
      </c>
      <c r="AZ1017" s="20" t="e">
        <f>VLOOKUP($D1017,'DATA PENGUKURAN GARDU'!$A:$BS,53,0)</f>
        <v>#N/A</v>
      </c>
      <c r="BA1017" s="20" t="e">
        <f>VLOOKUP($D1017,'DATA PENGUKURAN GARDU'!$A:$BS,54,0)</f>
        <v>#N/A</v>
      </c>
      <c r="BB1017" s="17" t="e">
        <f>VLOOKUP($E1017,'DATA PENGUKURAN GARDU'!$A:$BS,42,0)</f>
        <v>#N/A</v>
      </c>
      <c r="BC1017" s="23" t="e">
        <f t="shared" si="530"/>
        <v>#N/A</v>
      </c>
      <c r="BD1017" s="17" t="e">
        <f>VLOOKUP($E1017,'DATA PENGUKURAN GARDU'!$A:$BS,44,0)</f>
        <v>#N/A</v>
      </c>
      <c r="BE1017" s="23" t="e">
        <f t="shared" si="531"/>
        <v>#N/A</v>
      </c>
      <c r="BF1017" s="17" t="e">
        <f>VLOOKUP($E1017,'DATA PENGUKURAN GARDU'!$A:$BS,46,0)</f>
        <v>#N/A</v>
      </c>
      <c r="BG1017" s="23" t="e">
        <f t="shared" si="532"/>
        <v>#N/A</v>
      </c>
      <c r="BH1017" s="17" t="e">
        <f>VLOOKUP($E1017,'DATA PENGUKURAN GARDU'!$A:$BS,46,0)</f>
        <v>#N/A</v>
      </c>
      <c r="BI1017" s="17" t="e">
        <f>VLOOKUP($E1017,'DATA PENGUKURAN GARDU'!$A:$BS,53,0)</f>
        <v>#N/A</v>
      </c>
      <c r="BJ1017" s="17" t="e">
        <f>VLOOKUP($E1017,'DATA PENGUKURAN GARDU'!$A:$BS,54,0)</f>
        <v>#N/A</v>
      </c>
      <c r="BK1017" s="20" t="e">
        <f t="shared" si="510"/>
        <v>#N/A</v>
      </c>
      <c r="BL1017" s="20" t="e">
        <f t="shared" si="511"/>
        <v>#N/A</v>
      </c>
      <c r="BM1017" s="20" t="e">
        <f t="shared" si="512"/>
        <v>#N/A</v>
      </c>
      <c r="BN1017" s="25" t="e">
        <f t="shared" si="513"/>
        <v>#N/A</v>
      </c>
      <c r="BO1017" s="26" t="str">
        <f t="shared" si="514"/>
        <v>0</v>
      </c>
      <c r="BP1017" s="21" t="e">
        <f t="shared" si="515"/>
        <v>#VALUE!</v>
      </c>
      <c r="BQ1017" s="20" t="e">
        <f t="shared" si="516"/>
        <v>#N/A</v>
      </c>
      <c r="BR1017" s="20" t="e">
        <v>#N/A</v>
      </c>
      <c r="BS1017" s="9" t="e">
        <v>#N/A</v>
      </c>
      <c r="BT1017" s="2" t="e">
        <f t="shared" si="517"/>
        <v>#VALUE!</v>
      </c>
      <c r="BU1017" s="2" t="e">
        <f t="shared" si="500"/>
        <v>#N/A</v>
      </c>
      <c r="BV1017" s="2" t="e">
        <f t="shared" si="501"/>
        <v>#N/A</v>
      </c>
    </row>
    <row r="1018" s="2" customFormat="1" ht="22.95" customHeight="1" spans="1:74">
      <c r="A1018" s="9" t="str">
        <f t="shared" si="502"/>
        <v>K-030Induk</v>
      </c>
      <c r="B1018" s="9" t="str">
        <f t="shared" si="503"/>
        <v>K-030jurusan 1</v>
      </c>
      <c r="C1018" s="9" t="str">
        <f t="shared" si="504"/>
        <v>K-030jurusan 2</v>
      </c>
      <c r="D1018" s="9" t="str">
        <f t="shared" si="505"/>
        <v>K-030jurusan 3</v>
      </c>
      <c r="E1018" s="9" t="str">
        <f t="shared" si="506"/>
        <v>K-030jurusan 4</v>
      </c>
      <c r="F1018" s="10" t="s">
        <v>889</v>
      </c>
      <c r="G1018" s="10" t="s">
        <v>132</v>
      </c>
      <c r="H1018" s="10" t="s">
        <v>1245</v>
      </c>
      <c r="I1018" s="10" t="s">
        <v>12123</v>
      </c>
      <c r="J1018" s="10" t="s">
        <v>12124</v>
      </c>
      <c r="K1018" s="10" t="s">
        <v>7465</v>
      </c>
      <c r="L1018" s="10"/>
      <c r="M1018" s="10"/>
      <c r="N1018" s="14">
        <f t="shared" si="507"/>
        <v>0</v>
      </c>
      <c r="O1018" s="15" t="e">
        <f t="shared" si="508"/>
        <v>#VALUE!</v>
      </c>
      <c r="P1018" s="15" t="e">
        <f t="shared" si="509"/>
        <v>#VALUE!</v>
      </c>
      <c r="Q1018" s="17" t="e">
        <f>VLOOKUP($A1018,'DATA PENGUKURAN GARDU'!$A:$BS,42,0)</f>
        <v>#N/A</v>
      </c>
      <c r="R1018" s="18" t="e">
        <f t="shared" si="518"/>
        <v>#N/A</v>
      </c>
      <c r="S1018" s="17" t="e">
        <f>VLOOKUP($A1018,'DATA PENGUKURAN GARDU'!$A:$BS,44,0)</f>
        <v>#N/A</v>
      </c>
      <c r="T1018" s="18" t="e">
        <f t="shared" si="519"/>
        <v>#N/A</v>
      </c>
      <c r="U1018" s="17" t="e">
        <f>VLOOKUP($A1018,'DATA PENGUKURAN GARDU'!$A:$BS,46,0)</f>
        <v>#N/A</v>
      </c>
      <c r="V1018" s="18" t="e">
        <f t="shared" si="520"/>
        <v>#N/A</v>
      </c>
      <c r="W1018" s="17" t="e">
        <f>VLOOKUP($A1018,'DATA PENGUKURAN GARDU'!$A:$BS,48,0)</f>
        <v>#N/A</v>
      </c>
      <c r="X1018" s="17" t="e">
        <f>VLOOKUP($A1018,'DATA PENGUKURAN GARDU'!$A:$BS,53,0)</f>
        <v>#N/A</v>
      </c>
      <c r="Y1018" s="17" t="e">
        <f>VLOOKUP($A1018,'DATA PENGUKURAN GARDU'!$A:$BS,54,0)</f>
        <v>#N/A</v>
      </c>
      <c r="Z1018" s="17" t="e">
        <f>VLOOKUP($A1018,'DATA PENGUKURAN GARDU'!$A:$BS,55,0)</f>
        <v>#N/A</v>
      </c>
      <c r="AA1018" s="20" t="e">
        <f>VLOOKUP($B1018,'DATA PENGUKURAN GARDU'!$A:$BS,42,0)</f>
        <v>#N/A</v>
      </c>
      <c r="AB1018" s="21" t="e">
        <f t="shared" si="521"/>
        <v>#N/A</v>
      </c>
      <c r="AC1018" s="20" t="e">
        <f>VLOOKUP($B1018,'DATA PENGUKURAN GARDU'!$A:$BS,44,0)</f>
        <v>#N/A</v>
      </c>
      <c r="AD1018" s="21" t="e">
        <f t="shared" si="522"/>
        <v>#N/A</v>
      </c>
      <c r="AE1018" s="20" t="e">
        <f>VLOOKUP($B1018,'DATA PENGUKURAN GARDU'!$A:$BS,46,0)</f>
        <v>#N/A</v>
      </c>
      <c r="AF1018" s="21" t="e">
        <f t="shared" si="523"/>
        <v>#N/A</v>
      </c>
      <c r="AG1018" s="20" t="e">
        <f>VLOOKUP($B1018,'DATA PENGUKURAN GARDU'!$A:$BS,46,0)</f>
        <v>#N/A</v>
      </c>
      <c r="AH1018" s="20" t="e">
        <f>VLOOKUP($B1018,'DATA PENGUKURAN GARDU'!$A:$BS,53,0)</f>
        <v>#N/A</v>
      </c>
      <c r="AI1018" s="20" t="e">
        <f>VLOOKUP($B1018,'DATA PENGUKURAN GARDU'!$A:$BS,54,0)</f>
        <v>#N/A</v>
      </c>
      <c r="AJ1018" s="17" t="e">
        <f>VLOOKUP($C1018,'DATA PENGUKURAN GARDU'!$A:$BS,42,0)</f>
        <v>#N/A</v>
      </c>
      <c r="AK1018" s="23" t="e">
        <f t="shared" si="524"/>
        <v>#N/A</v>
      </c>
      <c r="AL1018" s="17" t="e">
        <f>VLOOKUP($C1018,'DATA PENGUKURAN GARDU'!$A:$BS,44,0)</f>
        <v>#N/A</v>
      </c>
      <c r="AM1018" s="23" t="e">
        <f t="shared" si="525"/>
        <v>#N/A</v>
      </c>
      <c r="AN1018" s="17" t="e">
        <f>VLOOKUP($C1018,'DATA PENGUKURAN GARDU'!$A:$BS,46,0)</f>
        <v>#N/A</v>
      </c>
      <c r="AO1018" s="23" t="e">
        <f t="shared" si="526"/>
        <v>#N/A</v>
      </c>
      <c r="AP1018" s="17" t="e">
        <f>VLOOKUP($C1018,'DATA PENGUKURAN GARDU'!$A:$BS,46,0)</f>
        <v>#N/A</v>
      </c>
      <c r="AQ1018" s="17" t="e">
        <f>VLOOKUP($C1018,'DATA PENGUKURAN GARDU'!$A:$BS,53,0)</f>
        <v>#N/A</v>
      </c>
      <c r="AR1018" s="17" t="e">
        <f>VLOOKUP($C1018,'DATA PENGUKURAN GARDU'!$A:$BS,54,0)</f>
        <v>#N/A</v>
      </c>
      <c r="AS1018" s="20" t="e">
        <f>VLOOKUP($D1018,'DATA PENGUKURAN GARDU'!$A:$BS,42,0)</f>
        <v>#N/A</v>
      </c>
      <c r="AT1018" s="21" t="e">
        <f t="shared" si="527"/>
        <v>#N/A</v>
      </c>
      <c r="AU1018" s="20" t="e">
        <f>VLOOKUP($D1018,'DATA PENGUKURAN GARDU'!$A:$BS,44,0)</f>
        <v>#N/A</v>
      </c>
      <c r="AV1018" s="21" t="e">
        <f t="shared" si="528"/>
        <v>#N/A</v>
      </c>
      <c r="AW1018" s="20" t="e">
        <f>VLOOKUP($D1018,'DATA PENGUKURAN GARDU'!$A:$BS,46,0)</f>
        <v>#N/A</v>
      </c>
      <c r="AX1018" s="21" t="e">
        <f t="shared" si="529"/>
        <v>#N/A</v>
      </c>
      <c r="AY1018" s="20" t="e">
        <f>VLOOKUP($D1018,'DATA PENGUKURAN GARDU'!$A:$BS,46,0)</f>
        <v>#N/A</v>
      </c>
      <c r="AZ1018" s="20" t="e">
        <f>VLOOKUP($D1018,'DATA PENGUKURAN GARDU'!$A:$BS,53,0)</f>
        <v>#N/A</v>
      </c>
      <c r="BA1018" s="20" t="e">
        <f>VLOOKUP($D1018,'DATA PENGUKURAN GARDU'!$A:$BS,54,0)</f>
        <v>#N/A</v>
      </c>
      <c r="BB1018" s="17" t="e">
        <f>VLOOKUP($E1018,'DATA PENGUKURAN GARDU'!$A:$BS,42,0)</f>
        <v>#N/A</v>
      </c>
      <c r="BC1018" s="23" t="e">
        <f t="shared" si="530"/>
        <v>#N/A</v>
      </c>
      <c r="BD1018" s="17" t="e">
        <f>VLOOKUP($E1018,'DATA PENGUKURAN GARDU'!$A:$BS,44,0)</f>
        <v>#N/A</v>
      </c>
      <c r="BE1018" s="23" t="e">
        <f t="shared" si="531"/>
        <v>#N/A</v>
      </c>
      <c r="BF1018" s="17" t="e">
        <f>VLOOKUP($E1018,'DATA PENGUKURAN GARDU'!$A:$BS,46,0)</f>
        <v>#N/A</v>
      </c>
      <c r="BG1018" s="23" t="e">
        <f t="shared" si="532"/>
        <v>#N/A</v>
      </c>
      <c r="BH1018" s="17" t="e">
        <f>VLOOKUP($E1018,'DATA PENGUKURAN GARDU'!$A:$BS,46,0)</f>
        <v>#N/A</v>
      </c>
      <c r="BI1018" s="17" t="e">
        <f>VLOOKUP($E1018,'DATA PENGUKURAN GARDU'!$A:$BS,53,0)</f>
        <v>#N/A</v>
      </c>
      <c r="BJ1018" s="17" t="e">
        <f>VLOOKUP($E1018,'DATA PENGUKURAN GARDU'!$A:$BS,54,0)</f>
        <v>#N/A</v>
      </c>
      <c r="BK1018" s="20" t="e">
        <f t="shared" si="510"/>
        <v>#N/A</v>
      </c>
      <c r="BL1018" s="20" t="e">
        <f t="shared" si="511"/>
        <v>#N/A</v>
      </c>
      <c r="BM1018" s="20" t="e">
        <f t="shared" si="512"/>
        <v>#N/A</v>
      </c>
      <c r="BN1018" s="25" t="e">
        <f t="shared" si="513"/>
        <v>#N/A</v>
      </c>
      <c r="BO1018" s="26" t="str">
        <f t="shared" si="514"/>
        <v>0</v>
      </c>
      <c r="BP1018" s="21" t="e">
        <f t="shared" si="515"/>
        <v>#VALUE!</v>
      </c>
      <c r="BQ1018" s="20" t="e">
        <f t="shared" si="516"/>
        <v>#N/A</v>
      </c>
      <c r="BR1018" s="20" t="e">
        <v>#N/A</v>
      </c>
      <c r="BS1018" s="9" t="e">
        <v>#N/A</v>
      </c>
      <c r="BT1018" s="2" t="e">
        <f t="shared" si="517"/>
        <v>#VALUE!</v>
      </c>
      <c r="BU1018" s="2" t="e">
        <f t="shared" si="500"/>
        <v>#N/A</v>
      </c>
      <c r="BV1018" s="2" t="e">
        <f t="shared" si="501"/>
        <v>#N/A</v>
      </c>
    </row>
    <row r="1019" s="2" customFormat="1" ht="22.95" customHeight="1" spans="1:74">
      <c r="A1019" s="9" t="str">
        <f t="shared" si="502"/>
        <v>K-089Induk</v>
      </c>
      <c r="B1019" s="9" t="str">
        <f t="shared" si="503"/>
        <v>K-089jurusan 1</v>
      </c>
      <c r="C1019" s="9" t="str">
        <f t="shared" si="504"/>
        <v>K-089jurusan 2</v>
      </c>
      <c r="D1019" s="9" t="str">
        <f t="shared" si="505"/>
        <v>K-089jurusan 3</v>
      </c>
      <c r="E1019" s="9" t="str">
        <f t="shared" si="506"/>
        <v>K-089jurusan 4</v>
      </c>
      <c r="F1019" s="10" t="s">
        <v>418</v>
      </c>
      <c r="G1019" s="10" t="s">
        <v>132</v>
      </c>
      <c r="H1019" s="10" t="s">
        <v>1246</v>
      </c>
      <c r="I1019" s="10" t="s">
        <v>12125</v>
      </c>
      <c r="J1019" s="10" t="s">
        <v>12126</v>
      </c>
      <c r="K1019" s="10" t="s">
        <v>7465</v>
      </c>
      <c r="L1019" s="10"/>
      <c r="M1019" s="10"/>
      <c r="N1019" s="14">
        <f t="shared" si="507"/>
        <v>0</v>
      </c>
      <c r="O1019" s="15" t="e">
        <f t="shared" si="508"/>
        <v>#VALUE!</v>
      </c>
      <c r="P1019" s="15" t="e">
        <f t="shared" si="509"/>
        <v>#VALUE!</v>
      </c>
      <c r="Q1019" s="17" t="e">
        <f>VLOOKUP($A1019,'DATA PENGUKURAN GARDU'!$A:$BS,42,0)</f>
        <v>#N/A</v>
      </c>
      <c r="R1019" s="18" t="e">
        <f t="shared" si="518"/>
        <v>#N/A</v>
      </c>
      <c r="S1019" s="17" t="e">
        <f>VLOOKUP($A1019,'DATA PENGUKURAN GARDU'!$A:$BS,44,0)</f>
        <v>#N/A</v>
      </c>
      <c r="T1019" s="18" t="e">
        <f t="shared" si="519"/>
        <v>#N/A</v>
      </c>
      <c r="U1019" s="17" t="e">
        <f>VLOOKUP($A1019,'DATA PENGUKURAN GARDU'!$A:$BS,46,0)</f>
        <v>#N/A</v>
      </c>
      <c r="V1019" s="18" t="e">
        <f t="shared" si="520"/>
        <v>#N/A</v>
      </c>
      <c r="W1019" s="17" t="e">
        <f>VLOOKUP($A1019,'DATA PENGUKURAN GARDU'!$A:$BS,48,0)</f>
        <v>#N/A</v>
      </c>
      <c r="X1019" s="17" t="e">
        <f>VLOOKUP($A1019,'DATA PENGUKURAN GARDU'!$A:$BS,53,0)</f>
        <v>#N/A</v>
      </c>
      <c r="Y1019" s="17" t="e">
        <f>VLOOKUP($A1019,'DATA PENGUKURAN GARDU'!$A:$BS,54,0)</f>
        <v>#N/A</v>
      </c>
      <c r="Z1019" s="17" t="e">
        <f>VLOOKUP($A1019,'DATA PENGUKURAN GARDU'!$A:$BS,55,0)</f>
        <v>#N/A</v>
      </c>
      <c r="AA1019" s="20" t="e">
        <f>VLOOKUP($B1019,'DATA PENGUKURAN GARDU'!$A:$BS,42,0)</f>
        <v>#N/A</v>
      </c>
      <c r="AB1019" s="21" t="e">
        <f t="shared" si="521"/>
        <v>#N/A</v>
      </c>
      <c r="AC1019" s="20" t="e">
        <f>VLOOKUP($B1019,'DATA PENGUKURAN GARDU'!$A:$BS,44,0)</f>
        <v>#N/A</v>
      </c>
      <c r="AD1019" s="21" t="e">
        <f t="shared" si="522"/>
        <v>#N/A</v>
      </c>
      <c r="AE1019" s="20" t="e">
        <f>VLOOKUP($B1019,'DATA PENGUKURAN GARDU'!$A:$BS,46,0)</f>
        <v>#N/A</v>
      </c>
      <c r="AF1019" s="21" t="e">
        <f t="shared" si="523"/>
        <v>#N/A</v>
      </c>
      <c r="AG1019" s="20" t="e">
        <f>VLOOKUP($B1019,'DATA PENGUKURAN GARDU'!$A:$BS,46,0)</f>
        <v>#N/A</v>
      </c>
      <c r="AH1019" s="20" t="e">
        <f>VLOOKUP($B1019,'DATA PENGUKURAN GARDU'!$A:$BS,53,0)</f>
        <v>#N/A</v>
      </c>
      <c r="AI1019" s="20" t="e">
        <f>VLOOKUP($B1019,'DATA PENGUKURAN GARDU'!$A:$BS,54,0)</f>
        <v>#N/A</v>
      </c>
      <c r="AJ1019" s="17" t="e">
        <f>VLOOKUP($C1019,'DATA PENGUKURAN GARDU'!$A:$BS,42,0)</f>
        <v>#N/A</v>
      </c>
      <c r="AK1019" s="23" t="e">
        <f t="shared" si="524"/>
        <v>#N/A</v>
      </c>
      <c r="AL1019" s="17" t="e">
        <f>VLOOKUP($C1019,'DATA PENGUKURAN GARDU'!$A:$BS,44,0)</f>
        <v>#N/A</v>
      </c>
      <c r="AM1019" s="23" t="e">
        <f t="shared" si="525"/>
        <v>#N/A</v>
      </c>
      <c r="AN1019" s="17" t="e">
        <f>VLOOKUP($C1019,'DATA PENGUKURAN GARDU'!$A:$BS,46,0)</f>
        <v>#N/A</v>
      </c>
      <c r="AO1019" s="23" t="e">
        <f t="shared" si="526"/>
        <v>#N/A</v>
      </c>
      <c r="AP1019" s="17" t="e">
        <f>VLOOKUP($C1019,'DATA PENGUKURAN GARDU'!$A:$BS,46,0)</f>
        <v>#N/A</v>
      </c>
      <c r="AQ1019" s="17" t="e">
        <f>VLOOKUP($C1019,'DATA PENGUKURAN GARDU'!$A:$BS,53,0)</f>
        <v>#N/A</v>
      </c>
      <c r="AR1019" s="17" t="e">
        <f>VLOOKUP($C1019,'DATA PENGUKURAN GARDU'!$A:$BS,54,0)</f>
        <v>#N/A</v>
      </c>
      <c r="AS1019" s="20" t="e">
        <f>VLOOKUP($D1019,'DATA PENGUKURAN GARDU'!$A:$BS,42,0)</f>
        <v>#N/A</v>
      </c>
      <c r="AT1019" s="21" t="e">
        <f t="shared" si="527"/>
        <v>#N/A</v>
      </c>
      <c r="AU1019" s="20" t="e">
        <f>VLOOKUP($D1019,'DATA PENGUKURAN GARDU'!$A:$BS,44,0)</f>
        <v>#N/A</v>
      </c>
      <c r="AV1019" s="21" t="e">
        <f t="shared" si="528"/>
        <v>#N/A</v>
      </c>
      <c r="AW1019" s="20" t="e">
        <f>VLOOKUP($D1019,'DATA PENGUKURAN GARDU'!$A:$BS,46,0)</f>
        <v>#N/A</v>
      </c>
      <c r="AX1019" s="21" t="e">
        <f t="shared" si="529"/>
        <v>#N/A</v>
      </c>
      <c r="AY1019" s="20" t="e">
        <f>VLOOKUP($D1019,'DATA PENGUKURAN GARDU'!$A:$BS,46,0)</f>
        <v>#N/A</v>
      </c>
      <c r="AZ1019" s="20" t="e">
        <f>VLOOKUP($D1019,'DATA PENGUKURAN GARDU'!$A:$BS,53,0)</f>
        <v>#N/A</v>
      </c>
      <c r="BA1019" s="20" t="e">
        <f>VLOOKUP($D1019,'DATA PENGUKURAN GARDU'!$A:$BS,54,0)</f>
        <v>#N/A</v>
      </c>
      <c r="BB1019" s="17" t="e">
        <f>VLOOKUP($E1019,'DATA PENGUKURAN GARDU'!$A:$BS,42,0)</f>
        <v>#N/A</v>
      </c>
      <c r="BC1019" s="23" t="e">
        <f t="shared" si="530"/>
        <v>#N/A</v>
      </c>
      <c r="BD1019" s="17" t="e">
        <f>VLOOKUP($E1019,'DATA PENGUKURAN GARDU'!$A:$BS,44,0)</f>
        <v>#N/A</v>
      </c>
      <c r="BE1019" s="23" t="e">
        <f t="shared" si="531"/>
        <v>#N/A</v>
      </c>
      <c r="BF1019" s="17" t="e">
        <f>VLOOKUP($E1019,'DATA PENGUKURAN GARDU'!$A:$BS,46,0)</f>
        <v>#N/A</v>
      </c>
      <c r="BG1019" s="23" t="e">
        <f t="shared" si="532"/>
        <v>#N/A</v>
      </c>
      <c r="BH1019" s="17" t="e">
        <f>VLOOKUP($E1019,'DATA PENGUKURAN GARDU'!$A:$BS,46,0)</f>
        <v>#N/A</v>
      </c>
      <c r="BI1019" s="17" t="e">
        <f>VLOOKUP($E1019,'DATA PENGUKURAN GARDU'!$A:$BS,53,0)</f>
        <v>#N/A</v>
      </c>
      <c r="BJ1019" s="17" t="e">
        <f>VLOOKUP($E1019,'DATA PENGUKURAN GARDU'!$A:$BS,54,0)</f>
        <v>#N/A</v>
      </c>
      <c r="BK1019" s="20" t="e">
        <f t="shared" si="510"/>
        <v>#N/A</v>
      </c>
      <c r="BL1019" s="20" t="e">
        <f t="shared" si="511"/>
        <v>#N/A</v>
      </c>
      <c r="BM1019" s="20" t="e">
        <f t="shared" si="512"/>
        <v>#N/A</v>
      </c>
      <c r="BN1019" s="25" t="e">
        <f t="shared" si="513"/>
        <v>#N/A</v>
      </c>
      <c r="BO1019" s="26" t="str">
        <f t="shared" si="514"/>
        <v>0</v>
      </c>
      <c r="BP1019" s="21" t="e">
        <f t="shared" si="515"/>
        <v>#VALUE!</v>
      </c>
      <c r="BQ1019" s="20" t="e">
        <f t="shared" si="516"/>
        <v>#N/A</v>
      </c>
      <c r="BR1019" s="20" t="e">
        <v>#N/A</v>
      </c>
      <c r="BS1019" s="9" t="e">
        <v>#N/A</v>
      </c>
      <c r="BT1019" s="2" t="e">
        <f t="shared" si="517"/>
        <v>#VALUE!</v>
      </c>
      <c r="BU1019" s="2" t="e">
        <f t="shared" si="500"/>
        <v>#N/A</v>
      </c>
      <c r="BV1019" s="2" t="e">
        <f t="shared" si="501"/>
        <v>#N/A</v>
      </c>
    </row>
    <row r="1020" s="2" customFormat="1" ht="22.95" customHeight="1" spans="1:74">
      <c r="A1020" s="9" t="str">
        <f t="shared" si="502"/>
        <v>K-092Induk</v>
      </c>
      <c r="B1020" s="9" t="str">
        <f t="shared" si="503"/>
        <v>K-092jurusan 1</v>
      </c>
      <c r="C1020" s="9" t="str">
        <f t="shared" si="504"/>
        <v>K-092jurusan 2</v>
      </c>
      <c r="D1020" s="9" t="str">
        <f t="shared" si="505"/>
        <v>K-092jurusan 3</v>
      </c>
      <c r="E1020" s="9" t="str">
        <f t="shared" si="506"/>
        <v>K-092jurusan 4</v>
      </c>
      <c r="F1020" s="10" t="s">
        <v>418</v>
      </c>
      <c r="G1020" s="10" t="s">
        <v>132</v>
      </c>
      <c r="H1020" s="10" t="s">
        <v>1247</v>
      </c>
      <c r="I1020" s="10" t="s">
        <v>12127</v>
      </c>
      <c r="J1020" s="10" t="s">
        <v>12128</v>
      </c>
      <c r="K1020" s="10" t="s">
        <v>7465</v>
      </c>
      <c r="L1020" s="10"/>
      <c r="M1020" s="10"/>
      <c r="N1020" s="14">
        <f t="shared" si="507"/>
        <v>0</v>
      </c>
      <c r="O1020" s="15" t="e">
        <f t="shared" si="508"/>
        <v>#VALUE!</v>
      </c>
      <c r="P1020" s="15" t="e">
        <f t="shared" si="509"/>
        <v>#VALUE!</v>
      </c>
      <c r="Q1020" s="17" t="e">
        <f>VLOOKUP($A1020,'DATA PENGUKURAN GARDU'!$A:$BS,42,0)</f>
        <v>#N/A</v>
      </c>
      <c r="R1020" s="18" t="e">
        <f t="shared" si="518"/>
        <v>#N/A</v>
      </c>
      <c r="S1020" s="17" t="e">
        <f>VLOOKUP($A1020,'DATA PENGUKURAN GARDU'!$A:$BS,44,0)</f>
        <v>#N/A</v>
      </c>
      <c r="T1020" s="18" t="e">
        <f t="shared" si="519"/>
        <v>#N/A</v>
      </c>
      <c r="U1020" s="17" t="e">
        <f>VLOOKUP($A1020,'DATA PENGUKURAN GARDU'!$A:$BS,46,0)</f>
        <v>#N/A</v>
      </c>
      <c r="V1020" s="18" t="e">
        <f t="shared" si="520"/>
        <v>#N/A</v>
      </c>
      <c r="W1020" s="17" t="e">
        <f>VLOOKUP($A1020,'DATA PENGUKURAN GARDU'!$A:$BS,48,0)</f>
        <v>#N/A</v>
      </c>
      <c r="X1020" s="17" t="e">
        <f>VLOOKUP($A1020,'DATA PENGUKURAN GARDU'!$A:$BS,53,0)</f>
        <v>#N/A</v>
      </c>
      <c r="Y1020" s="17" t="e">
        <f>VLOOKUP($A1020,'DATA PENGUKURAN GARDU'!$A:$BS,54,0)</f>
        <v>#N/A</v>
      </c>
      <c r="Z1020" s="17" t="e">
        <f>VLOOKUP($A1020,'DATA PENGUKURAN GARDU'!$A:$BS,55,0)</f>
        <v>#N/A</v>
      </c>
      <c r="AA1020" s="20" t="e">
        <f>VLOOKUP($B1020,'DATA PENGUKURAN GARDU'!$A:$BS,42,0)</f>
        <v>#N/A</v>
      </c>
      <c r="AB1020" s="21" t="e">
        <f t="shared" si="521"/>
        <v>#N/A</v>
      </c>
      <c r="AC1020" s="20" t="e">
        <f>VLOOKUP($B1020,'DATA PENGUKURAN GARDU'!$A:$BS,44,0)</f>
        <v>#N/A</v>
      </c>
      <c r="AD1020" s="21" t="e">
        <f t="shared" si="522"/>
        <v>#N/A</v>
      </c>
      <c r="AE1020" s="20" t="e">
        <f>VLOOKUP($B1020,'DATA PENGUKURAN GARDU'!$A:$BS,46,0)</f>
        <v>#N/A</v>
      </c>
      <c r="AF1020" s="21" t="e">
        <f t="shared" si="523"/>
        <v>#N/A</v>
      </c>
      <c r="AG1020" s="20" t="e">
        <f>VLOOKUP($B1020,'DATA PENGUKURAN GARDU'!$A:$BS,46,0)</f>
        <v>#N/A</v>
      </c>
      <c r="AH1020" s="20" t="e">
        <f>VLOOKUP($B1020,'DATA PENGUKURAN GARDU'!$A:$BS,53,0)</f>
        <v>#N/A</v>
      </c>
      <c r="AI1020" s="20" t="e">
        <f>VLOOKUP($B1020,'DATA PENGUKURAN GARDU'!$A:$BS,54,0)</f>
        <v>#N/A</v>
      </c>
      <c r="AJ1020" s="17" t="e">
        <f>VLOOKUP($C1020,'DATA PENGUKURAN GARDU'!$A:$BS,42,0)</f>
        <v>#N/A</v>
      </c>
      <c r="AK1020" s="23" t="e">
        <f t="shared" si="524"/>
        <v>#N/A</v>
      </c>
      <c r="AL1020" s="17" t="e">
        <f>VLOOKUP($C1020,'DATA PENGUKURAN GARDU'!$A:$BS,44,0)</f>
        <v>#N/A</v>
      </c>
      <c r="AM1020" s="23" t="e">
        <f t="shared" si="525"/>
        <v>#N/A</v>
      </c>
      <c r="AN1020" s="17" t="e">
        <f>VLOOKUP($C1020,'DATA PENGUKURAN GARDU'!$A:$BS,46,0)</f>
        <v>#N/A</v>
      </c>
      <c r="AO1020" s="23" t="e">
        <f t="shared" si="526"/>
        <v>#N/A</v>
      </c>
      <c r="AP1020" s="17" t="e">
        <f>VLOOKUP($C1020,'DATA PENGUKURAN GARDU'!$A:$BS,46,0)</f>
        <v>#N/A</v>
      </c>
      <c r="AQ1020" s="17" t="e">
        <f>VLOOKUP($C1020,'DATA PENGUKURAN GARDU'!$A:$BS,53,0)</f>
        <v>#N/A</v>
      </c>
      <c r="AR1020" s="17" t="e">
        <f>VLOOKUP($C1020,'DATA PENGUKURAN GARDU'!$A:$BS,54,0)</f>
        <v>#N/A</v>
      </c>
      <c r="AS1020" s="20" t="e">
        <f>VLOOKUP($D1020,'DATA PENGUKURAN GARDU'!$A:$BS,42,0)</f>
        <v>#N/A</v>
      </c>
      <c r="AT1020" s="21" t="e">
        <f t="shared" si="527"/>
        <v>#N/A</v>
      </c>
      <c r="AU1020" s="20" t="e">
        <f>VLOOKUP($D1020,'DATA PENGUKURAN GARDU'!$A:$BS,44,0)</f>
        <v>#N/A</v>
      </c>
      <c r="AV1020" s="21" t="e">
        <f t="shared" si="528"/>
        <v>#N/A</v>
      </c>
      <c r="AW1020" s="20" t="e">
        <f>VLOOKUP($D1020,'DATA PENGUKURAN GARDU'!$A:$BS,46,0)</f>
        <v>#N/A</v>
      </c>
      <c r="AX1020" s="21" t="e">
        <f t="shared" si="529"/>
        <v>#N/A</v>
      </c>
      <c r="AY1020" s="20" t="e">
        <f>VLOOKUP($D1020,'DATA PENGUKURAN GARDU'!$A:$BS,46,0)</f>
        <v>#N/A</v>
      </c>
      <c r="AZ1020" s="20" t="e">
        <f>VLOOKUP($D1020,'DATA PENGUKURAN GARDU'!$A:$BS,53,0)</f>
        <v>#N/A</v>
      </c>
      <c r="BA1020" s="20" t="e">
        <f>VLOOKUP($D1020,'DATA PENGUKURAN GARDU'!$A:$BS,54,0)</f>
        <v>#N/A</v>
      </c>
      <c r="BB1020" s="17" t="e">
        <f>VLOOKUP($E1020,'DATA PENGUKURAN GARDU'!$A:$BS,42,0)</f>
        <v>#N/A</v>
      </c>
      <c r="BC1020" s="23" t="e">
        <f t="shared" si="530"/>
        <v>#N/A</v>
      </c>
      <c r="BD1020" s="17" t="e">
        <f>VLOOKUP($E1020,'DATA PENGUKURAN GARDU'!$A:$BS,44,0)</f>
        <v>#N/A</v>
      </c>
      <c r="BE1020" s="23" t="e">
        <f t="shared" si="531"/>
        <v>#N/A</v>
      </c>
      <c r="BF1020" s="17" t="e">
        <f>VLOOKUP($E1020,'DATA PENGUKURAN GARDU'!$A:$BS,46,0)</f>
        <v>#N/A</v>
      </c>
      <c r="BG1020" s="23" t="e">
        <f t="shared" si="532"/>
        <v>#N/A</v>
      </c>
      <c r="BH1020" s="17" t="e">
        <f>VLOOKUP($E1020,'DATA PENGUKURAN GARDU'!$A:$BS,46,0)</f>
        <v>#N/A</v>
      </c>
      <c r="BI1020" s="17" t="e">
        <f>VLOOKUP($E1020,'DATA PENGUKURAN GARDU'!$A:$BS,53,0)</f>
        <v>#N/A</v>
      </c>
      <c r="BJ1020" s="17" t="e">
        <f>VLOOKUP($E1020,'DATA PENGUKURAN GARDU'!$A:$BS,54,0)</f>
        <v>#N/A</v>
      </c>
      <c r="BK1020" s="20" t="e">
        <f t="shared" si="510"/>
        <v>#N/A</v>
      </c>
      <c r="BL1020" s="20" t="e">
        <f t="shared" si="511"/>
        <v>#N/A</v>
      </c>
      <c r="BM1020" s="20" t="e">
        <f t="shared" si="512"/>
        <v>#N/A</v>
      </c>
      <c r="BN1020" s="25" t="e">
        <f t="shared" si="513"/>
        <v>#N/A</v>
      </c>
      <c r="BO1020" s="26" t="str">
        <f t="shared" si="514"/>
        <v>0</v>
      </c>
      <c r="BP1020" s="21" t="e">
        <f t="shared" si="515"/>
        <v>#VALUE!</v>
      </c>
      <c r="BQ1020" s="20" t="e">
        <f t="shared" si="516"/>
        <v>#N/A</v>
      </c>
      <c r="BR1020" s="20" t="e">
        <v>#N/A</v>
      </c>
      <c r="BS1020" s="9" t="e">
        <v>#N/A</v>
      </c>
      <c r="BT1020" s="2" t="e">
        <f t="shared" si="517"/>
        <v>#VALUE!</v>
      </c>
      <c r="BU1020" s="2" t="e">
        <f t="shared" si="500"/>
        <v>#N/A</v>
      </c>
      <c r="BV1020" s="2" t="e">
        <f t="shared" si="501"/>
        <v>#N/A</v>
      </c>
    </row>
    <row r="1021" s="2" customFormat="1" ht="22.95" customHeight="1" spans="1:74">
      <c r="A1021" s="9" t="str">
        <f t="shared" si="502"/>
        <v>K-099Induk</v>
      </c>
      <c r="B1021" s="9" t="str">
        <f t="shared" si="503"/>
        <v>K-099jurusan 1</v>
      </c>
      <c r="C1021" s="9" t="str">
        <f t="shared" si="504"/>
        <v>K-099jurusan 2</v>
      </c>
      <c r="D1021" s="9" t="str">
        <f t="shared" si="505"/>
        <v>K-099jurusan 3</v>
      </c>
      <c r="E1021" s="9" t="str">
        <f t="shared" si="506"/>
        <v>K-099jurusan 4</v>
      </c>
      <c r="F1021" s="10" t="s">
        <v>418</v>
      </c>
      <c r="G1021" s="10" t="s">
        <v>132</v>
      </c>
      <c r="H1021" s="10" t="s">
        <v>1248</v>
      </c>
      <c r="I1021" s="10" t="s">
        <v>12129</v>
      </c>
      <c r="J1021" s="10" t="s">
        <v>12130</v>
      </c>
      <c r="K1021" s="10" t="s">
        <v>7465</v>
      </c>
      <c r="L1021" s="10"/>
      <c r="M1021" s="10"/>
      <c r="N1021" s="14">
        <f t="shared" si="507"/>
        <v>0</v>
      </c>
      <c r="O1021" s="15" t="e">
        <f t="shared" si="508"/>
        <v>#VALUE!</v>
      </c>
      <c r="P1021" s="15" t="e">
        <f t="shared" si="509"/>
        <v>#VALUE!</v>
      </c>
      <c r="Q1021" s="17" t="e">
        <f>VLOOKUP($A1021,'DATA PENGUKURAN GARDU'!$A:$BS,42,0)</f>
        <v>#N/A</v>
      </c>
      <c r="R1021" s="18" t="e">
        <f t="shared" si="518"/>
        <v>#N/A</v>
      </c>
      <c r="S1021" s="17" t="e">
        <f>VLOOKUP($A1021,'DATA PENGUKURAN GARDU'!$A:$BS,44,0)</f>
        <v>#N/A</v>
      </c>
      <c r="T1021" s="18" t="e">
        <f t="shared" si="519"/>
        <v>#N/A</v>
      </c>
      <c r="U1021" s="17" t="e">
        <f>VLOOKUP($A1021,'DATA PENGUKURAN GARDU'!$A:$BS,46,0)</f>
        <v>#N/A</v>
      </c>
      <c r="V1021" s="18" t="e">
        <f t="shared" si="520"/>
        <v>#N/A</v>
      </c>
      <c r="W1021" s="17" t="e">
        <f>VLOOKUP($A1021,'DATA PENGUKURAN GARDU'!$A:$BS,48,0)</f>
        <v>#N/A</v>
      </c>
      <c r="X1021" s="17" t="e">
        <f>VLOOKUP($A1021,'DATA PENGUKURAN GARDU'!$A:$BS,53,0)</f>
        <v>#N/A</v>
      </c>
      <c r="Y1021" s="17" t="e">
        <f>VLOOKUP($A1021,'DATA PENGUKURAN GARDU'!$A:$BS,54,0)</f>
        <v>#N/A</v>
      </c>
      <c r="Z1021" s="17" t="e">
        <f>VLOOKUP($A1021,'DATA PENGUKURAN GARDU'!$A:$BS,55,0)</f>
        <v>#N/A</v>
      </c>
      <c r="AA1021" s="20" t="e">
        <f>VLOOKUP($B1021,'DATA PENGUKURAN GARDU'!$A:$BS,42,0)</f>
        <v>#N/A</v>
      </c>
      <c r="AB1021" s="21" t="e">
        <f t="shared" si="521"/>
        <v>#N/A</v>
      </c>
      <c r="AC1021" s="20" t="e">
        <f>VLOOKUP($B1021,'DATA PENGUKURAN GARDU'!$A:$BS,44,0)</f>
        <v>#N/A</v>
      </c>
      <c r="AD1021" s="21" t="e">
        <f t="shared" si="522"/>
        <v>#N/A</v>
      </c>
      <c r="AE1021" s="20" t="e">
        <f>VLOOKUP($B1021,'DATA PENGUKURAN GARDU'!$A:$BS,46,0)</f>
        <v>#N/A</v>
      </c>
      <c r="AF1021" s="21" t="e">
        <f t="shared" si="523"/>
        <v>#N/A</v>
      </c>
      <c r="AG1021" s="20" t="e">
        <f>VLOOKUP($B1021,'DATA PENGUKURAN GARDU'!$A:$BS,46,0)</f>
        <v>#N/A</v>
      </c>
      <c r="AH1021" s="20" t="e">
        <f>VLOOKUP($B1021,'DATA PENGUKURAN GARDU'!$A:$BS,53,0)</f>
        <v>#N/A</v>
      </c>
      <c r="AI1021" s="20" t="e">
        <f>VLOOKUP($B1021,'DATA PENGUKURAN GARDU'!$A:$BS,54,0)</f>
        <v>#N/A</v>
      </c>
      <c r="AJ1021" s="17" t="e">
        <f>VLOOKUP($C1021,'DATA PENGUKURAN GARDU'!$A:$BS,42,0)</f>
        <v>#N/A</v>
      </c>
      <c r="AK1021" s="23" t="e">
        <f t="shared" si="524"/>
        <v>#N/A</v>
      </c>
      <c r="AL1021" s="17" t="e">
        <f>VLOOKUP($C1021,'DATA PENGUKURAN GARDU'!$A:$BS,44,0)</f>
        <v>#N/A</v>
      </c>
      <c r="AM1021" s="23" t="e">
        <f t="shared" si="525"/>
        <v>#N/A</v>
      </c>
      <c r="AN1021" s="17" t="e">
        <f>VLOOKUP($C1021,'DATA PENGUKURAN GARDU'!$A:$BS,46,0)</f>
        <v>#N/A</v>
      </c>
      <c r="AO1021" s="23" t="e">
        <f t="shared" si="526"/>
        <v>#N/A</v>
      </c>
      <c r="AP1021" s="17" t="e">
        <f>VLOOKUP($C1021,'DATA PENGUKURAN GARDU'!$A:$BS,46,0)</f>
        <v>#N/A</v>
      </c>
      <c r="AQ1021" s="17" t="e">
        <f>VLOOKUP($C1021,'DATA PENGUKURAN GARDU'!$A:$BS,53,0)</f>
        <v>#N/A</v>
      </c>
      <c r="AR1021" s="17" t="e">
        <f>VLOOKUP($C1021,'DATA PENGUKURAN GARDU'!$A:$BS,54,0)</f>
        <v>#N/A</v>
      </c>
      <c r="AS1021" s="20" t="e">
        <f>VLOOKUP($D1021,'DATA PENGUKURAN GARDU'!$A:$BS,42,0)</f>
        <v>#N/A</v>
      </c>
      <c r="AT1021" s="21" t="e">
        <f t="shared" si="527"/>
        <v>#N/A</v>
      </c>
      <c r="AU1021" s="20" t="e">
        <f>VLOOKUP($D1021,'DATA PENGUKURAN GARDU'!$A:$BS,44,0)</f>
        <v>#N/A</v>
      </c>
      <c r="AV1021" s="21" t="e">
        <f t="shared" si="528"/>
        <v>#N/A</v>
      </c>
      <c r="AW1021" s="20" t="e">
        <f>VLOOKUP($D1021,'DATA PENGUKURAN GARDU'!$A:$BS,46,0)</f>
        <v>#N/A</v>
      </c>
      <c r="AX1021" s="21" t="e">
        <f t="shared" si="529"/>
        <v>#N/A</v>
      </c>
      <c r="AY1021" s="20" t="e">
        <f>VLOOKUP($D1021,'DATA PENGUKURAN GARDU'!$A:$BS,46,0)</f>
        <v>#N/A</v>
      </c>
      <c r="AZ1021" s="20" t="e">
        <f>VLOOKUP($D1021,'DATA PENGUKURAN GARDU'!$A:$BS,53,0)</f>
        <v>#N/A</v>
      </c>
      <c r="BA1021" s="20" t="e">
        <f>VLOOKUP($D1021,'DATA PENGUKURAN GARDU'!$A:$BS,54,0)</f>
        <v>#N/A</v>
      </c>
      <c r="BB1021" s="17" t="e">
        <f>VLOOKUP($E1021,'DATA PENGUKURAN GARDU'!$A:$BS,42,0)</f>
        <v>#N/A</v>
      </c>
      <c r="BC1021" s="23" t="e">
        <f t="shared" si="530"/>
        <v>#N/A</v>
      </c>
      <c r="BD1021" s="17" t="e">
        <f>VLOOKUP($E1021,'DATA PENGUKURAN GARDU'!$A:$BS,44,0)</f>
        <v>#N/A</v>
      </c>
      <c r="BE1021" s="23" t="e">
        <f t="shared" si="531"/>
        <v>#N/A</v>
      </c>
      <c r="BF1021" s="17" t="e">
        <f>VLOOKUP($E1021,'DATA PENGUKURAN GARDU'!$A:$BS,46,0)</f>
        <v>#N/A</v>
      </c>
      <c r="BG1021" s="23" t="e">
        <f t="shared" si="532"/>
        <v>#N/A</v>
      </c>
      <c r="BH1021" s="17" t="e">
        <f>VLOOKUP($E1021,'DATA PENGUKURAN GARDU'!$A:$BS,46,0)</f>
        <v>#N/A</v>
      </c>
      <c r="BI1021" s="17" t="e">
        <f>VLOOKUP($E1021,'DATA PENGUKURAN GARDU'!$A:$BS,53,0)</f>
        <v>#N/A</v>
      </c>
      <c r="BJ1021" s="17" t="e">
        <f>VLOOKUP($E1021,'DATA PENGUKURAN GARDU'!$A:$BS,54,0)</f>
        <v>#N/A</v>
      </c>
      <c r="BK1021" s="20" t="e">
        <f t="shared" si="510"/>
        <v>#N/A</v>
      </c>
      <c r="BL1021" s="20" t="e">
        <f t="shared" si="511"/>
        <v>#N/A</v>
      </c>
      <c r="BM1021" s="20" t="e">
        <f t="shared" si="512"/>
        <v>#N/A</v>
      </c>
      <c r="BN1021" s="25" t="e">
        <f t="shared" si="513"/>
        <v>#N/A</v>
      </c>
      <c r="BO1021" s="26" t="str">
        <f t="shared" si="514"/>
        <v>0</v>
      </c>
      <c r="BP1021" s="21" t="e">
        <f t="shared" si="515"/>
        <v>#VALUE!</v>
      </c>
      <c r="BQ1021" s="20" t="e">
        <f t="shared" si="516"/>
        <v>#N/A</v>
      </c>
      <c r="BR1021" s="20" t="e">
        <v>#N/A</v>
      </c>
      <c r="BS1021" s="9" t="e">
        <v>#N/A</v>
      </c>
      <c r="BT1021" s="2" t="e">
        <f t="shared" si="517"/>
        <v>#VALUE!</v>
      </c>
      <c r="BU1021" s="2" t="e">
        <f t="shared" si="500"/>
        <v>#N/A</v>
      </c>
      <c r="BV1021" s="2" t="e">
        <f t="shared" si="501"/>
        <v>#N/A</v>
      </c>
    </row>
    <row r="1022" s="2" customFormat="1" ht="22.95" customHeight="1" spans="1:74">
      <c r="A1022" s="9" t="str">
        <f t="shared" si="502"/>
        <v>K-102Induk</v>
      </c>
      <c r="B1022" s="9" t="str">
        <f t="shared" si="503"/>
        <v>K-102jurusan 1</v>
      </c>
      <c r="C1022" s="9" t="str">
        <f t="shared" si="504"/>
        <v>K-102jurusan 2</v>
      </c>
      <c r="D1022" s="9" t="str">
        <f t="shared" si="505"/>
        <v>K-102jurusan 3</v>
      </c>
      <c r="E1022" s="9" t="str">
        <f t="shared" si="506"/>
        <v>K-102jurusan 4</v>
      </c>
      <c r="F1022" s="10" t="s">
        <v>418</v>
      </c>
      <c r="G1022" s="10" t="s">
        <v>132</v>
      </c>
      <c r="H1022" s="10" t="s">
        <v>1249</v>
      </c>
      <c r="I1022" s="10" t="s">
        <v>12131</v>
      </c>
      <c r="J1022" s="10" t="s">
        <v>12132</v>
      </c>
      <c r="K1022" s="10" t="s">
        <v>7465</v>
      </c>
      <c r="L1022" s="10"/>
      <c r="M1022" s="10"/>
      <c r="N1022" s="14">
        <f t="shared" si="507"/>
        <v>0</v>
      </c>
      <c r="O1022" s="15" t="e">
        <f t="shared" si="508"/>
        <v>#VALUE!</v>
      </c>
      <c r="P1022" s="15" t="e">
        <f t="shared" si="509"/>
        <v>#VALUE!</v>
      </c>
      <c r="Q1022" s="17" t="e">
        <f>VLOOKUP($A1022,'DATA PENGUKURAN GARDU'!$A:$BS,42,0)</f>
        <v>#N/A</v>
      </c>
      <c r="R1022" s="18" t="e">
        <f t="shared" si="518"/>
        <v>#N/A</v>
      </c>
      <c r="S1022" s="17" t="e">
        <f>VLOOKUP($A1022,'DATA PENGUKURAN GARDU'!$A:$BS,44,0)</f>
        <v>#N/A</v>
      </c>
      <c r="T1022" s="18" t="e">
        <f t="shared" si="519"/>
        <v>#N/A</v>
      </c>
      <c r="U1022" s="17" t="e">
        <f>VLOOKUP($A1022,'DATA PENGUKURAN GARDU'!$A:$BS,46,0)</f>
        <v>#N/A</v>
      </c>
      <c r="V1022" s="18" t="e">
        <f t="shared" si="520"/>
        <v>#N/A</v>
      </c>
      <c r="W1022" s="17" t="e">
        <f>VLOOKUP($A1022,'DATA PENGUKURAN GARDU'!$A:$BS,48,0)</f>
        <v>#N/A</v>
      </c>
      <c r="X1022" s="17" t="e">
        <f>VLOOKUP($A1022,'DATA PENGUKURAN GARDU'!$A:$BS,53,0)</f>
        <v>#N/A</v>
      </c>
      <c r="Y1022" s="17" t="e">
        <f>VLOOKUP($A1022,'DATA PENGUKURAN GARDU'!$A:$BS,54,0)</f>
        <v>#N/A</v>
      </c>
      <c r="Z1022" s="17" t="e">
        <f>VLOOKUP($A1022,'DATA PENGUKURAN GARDU'!$A:$BS,55,0)</f>
        <v>#N/A</v>
      </c>
      <c r="AA1022" s="20" t="e">
        <f>VLOOKUP($B1022,'DATA PENGUKURAN GARDU'!$A:$BS,42,0)</f>
        <v>#N/A</v>
      </c>
      <c r="AB1022" s="21" t="e">
        <f t="shared" si="521"/>
        <v>#N/A</v>
      </c>
      <c r="AC1022" s="20" t="e">
        <f>VLOOKUP($B1022,'DATA PENGUKURAN GARDU'!$A:$BS,44,0)</f>
        <v>#N/A</v>
      </c>
      <c r="AD1022" s="21" t="e">
        <f t="shared" si="522"/>
        <v>#N/A</v>
      </c>
      <c r="AE1022" s="20" t="e">
        <f>VLOOKUP($B1022,'DATA PENGUKURAN GARDU'!$A:$BS,46,0)</f>
        <v>#N/A</v>
      </c>
      <c r="AF1022" s="21" t="e">
        <f t="shared" si="523"/>
        <v>#N/A</v>
      </c>
      <c r="AG1022" s="20" t="e">
        <f>VLOOKUP($B1022,'DATA PENGUKURAN GARDU'!$A:$BS,46,0)</f>
        <v>#N/A</v>
      </c>
      <c r="AH1022" s="20" t="e">
        <f>VLOOKUP($B1022,'DATA PENGUKURAN GARDU'!$A:$BS,53,0)</f>
        <v>#N/A</v>
      </c>
      <c r="AI1022" s="20" t="e">
        <f>VLOOKUP($B1022,'DATA PENGUKURAN GARDU'!$A:$BS,54,0)</f>
        <v>#N/A</v>
      </c>
      <c r="AJ1022" s="17" t="e">
        <f>VLOOKUP($C1022,'DATA PENGUKURAN GARDU'!$A:$BS,42,0)</f>
        <v>#N/A</v>
      </c>
      <c r="AK1022" s="23" t="e">
        <f t="shared" si="524"/>
        <v>#N/A</v>
      </c>
      <c r="AL1022" s="17" t="e">
        <f>VLOOKUP($C1022,'DATA PENGUKURAN GARDU'!$A:$BS,44,0)</f>
        <v>#N/A</v>
      </c>
      <c r="AM1022" s="23" t="e">
        <f t="shared" si="525"/>
        <v>#N/A</v>
      </c>
      <c r="AN1022" s="17" t="e">
        <f>VLOOKUP($C1022,'DATA PENGUKURAN GARDU'!$A:$BS,46,0)</f>
        <v>#N/A</v>
      </c>
      <c r="AO1022" s="23" t="e">
        <f t="shared" si="526"/>
        <v>#N/A</v>
      </c>
      <c r="AP1022" s="17" t="e">
        <f>VLOOKUP($C1022,'DATA PENGUKURAN GARDU'!$A:$BS,46,0)</f>
        <v>#N/A</v>
      </c>
      <c r="AQ1022" s="17" t="e">
        <f>VLOOKUP($C1022,'DATA PENGUKURAN GARDU'!$A:$BS,53,0)</f>
        <v>#N/A</v>
      </c>
      <c r="AR1022" s="17" t="e">
        <f>VLOOKUP($C1022,'DATA PENGUKURAN GARDU'!$A:$BS,54,0)</f>
        <v>#N/A</v>
      </c>
      <c r="AS1022" s="20" t="e">
        <f>VLOOKUP($D1022,'DATA PENGUKURAN GARDU'!$A:$BS,42,0)</f>
        <v>#N/A</v>
      </c>
      <c r="AT1022" s="21" t="e">
        <f t="shared" si="527"/>
        <v>#N/A</v>
      </c>
      <c r="AU1022" s="20" t="e">
        <f>VLOOKUP($D1022,'DATA PENGUKURAN GARDU'!$A:$BS,44,0)</f>
        <v>#N/A</v>
      </c>
      <c r="AV1022" s="21" t="e">
        <f t="shared" si="528"/>
        <v>#N/A</v>
      </c>
      <c r="AW1022" s="20" t="e">
        <f>VLOOKUP($D1022,'DATA PENGUKURAN GARDU'!$A:$BS,46,0)</f>
        <v>#N/A</v>
      </c>
      <c r="AX1022" s="21" t="e">
        <f t="shared" si="529"/>
        <v>#N/A</v>
      </c>
      <c r="AY1022" s="20" t="e">
        <f>VLOOKUP($D1022,'DATA PENGUKURAN GARDU'!$A:$BS,46,0)</f>
        <v>#N/A</v>
      </c>
      <c r="AZ1022" s="20" t="e">
        <f>VLOOKUP($D1022,'DATA PENGUKURAN GARDU'!$A:$BS,53,0)</f>
        <v>#N/A</v>
      </c>
      <c r="BA1022" s="20" t="e">
        <f>VLOOKUP($D1022,'DATA PENGUKURAN GARDU'!$A:$BS,54,0)</f>
        <v>#N/A</v>
      </c>
      <c r="BB1022" s="17" t="e">
        <f>VLOOKUP($E1022,'DATA PENGUKURAN GARDU'!$A:$BS,42,0)</f>
        <v>#N/A</v>
      </c>
      <c r="BC1022" s="23" t="e">
        <f t="shared" si="530"/>
        <v>#N/A</v>
      </c>
      <c r="BD1022" s="17" t="e">
        <f>VLOOKUP($E1022,'DATA PENGUKURAN GARDU'!$A:$BS,44,0)</f>
        <v>#N/A</v>
      </c>
      <c r="BE1022" s="23" t="e">
        <f t="shared" si="531"/>
        <v>#N/A</v>
      </c>
      <c r="BF1022" s="17" t="e">
        <f>VLOOKUP($E1022,'DATA PENGUKURAN GARDU'!$A:$BS,46,0)</f>
        <v>#N/A</v>
      </c>
      <c r="BG1022" s="23" t="e">
        <f t="shared" si="532"/>
        <v>#N/A</v>
      </c>
      <c r="BH1022" s="17" t="e">
        <f>VLOOKUP($E1022,'DATA PENGUKURAN GARDU'!$A:$BS,46,0)</f>
        <v>#N/A</v>
      </c>
      <c r="BI1022" s="17" t="e">
        <f>VLOOKUP($E1022,'DATA PENGUKURAN GARDU'!$A:$BS,53,0)</f>
        <v>#N/A</v>
      </c>
      <c r="BJ1022" s="17" t="e">
        <f>VLOOKUP($E1022,'DATA PENGUKURAN GARDU'!$A:$BS,54,0)</f>
        <v>#N/A</v>
      </c>
      <c r="BK1022" s="20" t="e">
        <f t="shared" si="510"/>
        <v>#N/A</v>
      </c>
      <c r="BL1022" s="20" t="e">
        <f t="shared" si="511"/>
        <v>#N/A</v>
      </c>
      <c r="BM1022" s="20" t="e">
        <f t="shared" si="512"/>
        <v>#N/A</v>
      </c>
      <c r="BN1022" s="25" t="e">
        <f t="shared" si="513"/>
        <v>#N/A</v>
      </c>
      <c r="BO1022" s="26" t="str">
        <f t="shared" si="514"/>
        <v>0</v>
      </c>
      <c r="BP1022" s="21" t="e">
        <f t="shared" si="515"/>
        <v>#VALUE!</v>
      </c>
      <c r="BQ1022" s="20" t="e">
        <f t="shared" si="516"/>
        <v>#N/A</v>
      </c>
      <c r="BR1022" s="20" t="e">
        <v>#N/A</v>
      </c>
      <c r="BS1022" s="9" t="e">
        <v>#N/A</v>
      </c>
      <c r="BT1022" s="2" t="e">
        <f t="shared" si="517"/>
        <v>#VALUE!</v>
      </c>
      <c r="BU1022" s="2" t="e">
        <f t="shared" si="500"/>
        <v>#N/A</v>
      </c>
      <c r="BV1022" s="2" t="e">
        <f t="shared" si="501"/>
        <v>#N/A</v>
      </c>
    </row>
    <row r="1023" s="2" customFormat="1" ht="22.95" customHeight="1" spans="1:74">
      <c r="A1023" s="9" t="str">
        <f t="shared" si="502"/>
        <v>K-125.1Induk</v>
      </c>
      <c r="B1023" s="9" t="str">
        <f t="shared" si="503"/>
        <v>K-125.1jurusan 1</v>
      </c>
      <c r="C1023" s="9" t="str">
        <f t="shared" si="504"/>
        <v>K-125.1jurusan 2</v>
      </c>
      <c r="D1023" s="9" t="str">
        <f t="shared" si="505"/>
        <v>K-125.1jurusan 3</v>
      </c>
      <c r="E1023" s="9" t="str">
        <f t="shared" si="506"/>
        <v>K-125.1jurusan 4</v>
      </c>
      <c r="F1023" s="10" t="s">
        <v>448</v>
      </c>
      <c r="G1023" s="10" t="s">
        <v>132</v>
      </c>
      <c r="H1023" s="10" t="s">
        <v>1250</v>
      </c>
      <c r="I1023" s="10" t="s">
        <v>12133</v>
      </c>
      <c r="J1023" s="10" t="s">
        <v>12134</v>
      </c>
      <c r="K1023" s="10" t="s">
        <v>7465</v>
      </c>
      <c r="L1023" s="10"/>
      <c r="M1023" s="10"/>
      <c r="N1023" s="14">
        <f t="shared" si="507"/>
        <v>0</v>
      </c>
      <c r="O1023" s="15" t="e">
        <f t="shared" si="508"/>
        <v>#VALUE!</v>
      </c>
      <c r="P1023" s="15" t="e">
        <f t="shared" si="509"/>
        <v>#VALUE!</v>
      </c>
      <c r="Q1023" s="17" t="e">
        <f>VLOOKUP($A1023,'DATA PENGUKURAN GARDU'!$A:$BS,42,0)</f>
        <v>#N/A</v>
      </c>
      <c r="R1023" s="18" t="e">
        <f t="shared" si="518"/>
        <v>#N/A</v>
      </c>
      <c r="S1023" s="17" t="e">
        <f>VLOOKUP($A1023,'DATA PENGUKURAN GARDU'!$A:$BS,44,0)</f>
        <v>#N/A</v>
      </c>
      <c r="T1023" s="18" t="e">
        <f t="shared" si="519"/>
        <v>#N/A</v>
      </c>
      <c r="U1023" s="17" t="e">
        <f>VLOOKUP($A1023,'DATA PENGUKURAN GARDU'!$A:$BS,46,0)</f>
        <v>#N/A</v>
      </c>
      <c r="V1023" s="18" t="e">
        <f t="shared" si="520"/>
        <v>#N/A</v>
      </c>
      <c r="W1023" s="17" t="e">
        <f>VLOOKUP($A1023,'DATA PENGUKURAN GARDU'!$A:$BS,48,0)</f>
        <v>#N/A</v>
      </c>
      <c r="X1023" s="17" t="e">
        <f>VLOOKUP($A1023,'DATA PENGUKURAN GARDU'!$A:$BS,53,0)</f>
        <v>#N/A</v>
      </c>
      <c r="Y1023" s="17" t="e">
        <f>VLOOKUP($A1023,'DATA PENGUKURAN GARDU'!$A:$BS,54,0)</f>
        <v>#N/A</v>
      </c>
      <c r="Z1023" s="17" t="e">
        <f>VLOOKUP($A1023,'DATA PENGUKURAN GARDU'!$A:$BS,55,0)</f>
        <v>#N/A</v>
      </c>
      <c r="AA1023" s="20" t="e">
        <f>VLOOKUP($B1023,'DATA PENGUKURAN GARDU'!$A:$BS,42,0)</f>
        <v>#N/A</v>
      </c>
      <c r="AB1023" s="21" t="e">
        <f t="shared" si="521"/>
        <v>#N/A</v>
      </c>
      <c r="AC1023" s="20" t="e">
        <f>VLOOKUP($B1023,'DATA PENGUKURAN GARDU'!$A:$BS,44,0)</f>
        <v>#N/A</v>
      </c>
      <c r="AD1023" s="21" t="e">
        <f t="shared" si="522"/>
        <v>#N/A</v>
      </c>
      <c r="AE1023" s="20" t="e">
        <f>VLOOKUP($B1023,'DATA PENGUKURAN GARDU'!$A:$BS,46,0)</f>
        <v>#N/A</v>
      </c>
      <c r="AF1023" s="21" t="e">
        <f t="shared" si="523"/>
        <v>#N/A</v>
      </c>
      <c r="AG1023" s="20" t="e">
        <f>VLOOKUP($B1023,'DATA PENGUKURAN GARDU'!$A:$BS,46,0)</f>
        <v>#N/A</v>
      </c>
      <c r="AH1023" s="20" t="e">
        <f>VLOOKUP($B1023,'DATA PENGUKURAN GARDU'!$A:$BS,53,0)</f>
        <v>#N/A</v>
      </c>
      <c r="AI1023" s="20" t="e">
        <f>VLOOKUP($B1023,'DATA PENGUKURAN GARDU'!$A:$BS,54,0)</f>
        <v>#N/A</v>
      </c>
      <c r="AJ1023" s="17" t="e">
        <f>VLOOKUP($C1023,'DATA PENGUKURAN GARDU'!$A:$BS,42,0)</f>
        <v>#N/A</v>
      </c>
      <c r="AK1023" s="23" t="e">
        <f t="shared" si="524"/>
        <v>#N/A</v>
      </c>
      <c r="AL1023" s="17" t="e">
        <f>VLOOKUP($C1023,'DATA PENGUKURAN GARDU'!$A:$BS,44,0)</f>
        <v>#N/A</v>
      </c>
      <c r="AM1023" s="23" t="e">
        <f t="shared" si="525"/>
        <v>#N/A</v>
      </c>
      <c r="AN1023" s="17" t="e">
        <f>VLOOKUP($C1023,'DATA PENGUKURAN GARDU'!$A:$BS,46,0)</f>
        <v>#N/A</v>
      </c>
      <c r="AO1023" s="23" t="e">
        <f t="shared" si="526"/>
        <v>#N/A</v>
      </c>
      <c r="AP1023" s="17" t="e">
        <f>VLOOKUP($C1023,'DATA PENGUKURAN GARDU'!$A:$BS,46,0)</f>
        <v>#N/A</v>
      </c>
      <c r="AQ1023" s="17" t="e">
        <f>VLOOKUP($C1023,'DATA PENGUKURAN GARDU'!$A:$BS,53,0)</f>
        <v>#N/A</v>
      </c>
      <c r="AR1023" s="17" t="e">
        <f>VLOOKUP($C1023,'DATA PENGUKURAN GARDU'!$A:$BS,54,0)</f>
        <v>#N/A</v>
      </c>
      <c r="AS1023" s="20" t="e">
        <f>VLOOKUP($D1023,'DATA PENGUKURAN GARDU'!$A:$BS,42,0)</f>
        <v>#N/A</v>
      </c>
      <c r="AT1023" s="21" t="e">
        <f t="shared" si="527"/>
        <v>#N/A</v>
      </c>
      <c r="AU1023" s="20" t="e">
        <f>VLOOKUP($D1023,'DATA PENGUKURAN GARDU'!$A:$BS,44,0)</f>
        <v>#N/A</v>
      </c>
      <c r="AV1023" s="21" t="e">
        <f t="shared" si="528"/>
        <v>#N/A</v>
      </c>
      <c r="AW1023" s="20" t="e">
        <f>VLOOKUP($D1023,'DATA PENGUKURAN GARDU'!$A:$BS,46,0)</f>
        <v>#N/A</v>
      </c>
      <c r="AX1023" s="21" t="e">
        <f t="shared" si="529"/>
        <v>#N/A</v>
      </c>
      <c r="AY1023" s="20" t="e">
        <f>VLOOKUP($D1023,'DATA PENGUKURAN GARDU'!$A:$BS,46,0)</f>
        <v>#N/A</v>
      </c>
      <c r="AZ1023" s="20" t="e">
        <f>VLOOKUP($D1023,'DATA PENGUKURAN GARDU'!$A:$BS,53,0)</f>
        <v>#N/A</v>
      </c>
      <c r="BA1023" s="20" t="e">
        <f>VLOOKUP($D1023,'DATA PENGUKURAN GARDU'!$A:$BS,54,0)</f>
        <v>#N/A</v>
      </c>
      <c r="BB1023" s="17" t="e">
        <f>VLOOKUP($E1023,'DATA PENGUKURAN GARDU'!$A:$BS,42,0)</f>
        <v>#N/A</v>
      </c>
      <c r="BC1023" s="23" t="e">
        <f t="shared" si="530"/>
        <v>#N/A</v>
      </c>
      <c r="BD1023" s="17" t="e">
        <f>VLOOKUP($E1023,'DATA PENGUKURAN GARDU'!$A:$BS,44,0)</f>
        <v>#N/A</v>
      </c>
      <c r="BE1023" s="23" t="e">
        <f t="shared" si="531"/>
        <v>#N/A</v>
      </c>
      <c r="BF1023" s="17" t="e">
        <f>VLOOKUP($E1023,'DATA PENGUKURAN GARDU'!$A:$BS,46,0)</f>
        <v>#N/A</v>
      </c>
      <c r="BG1023" s="23" t="e">
        <f t="shared" si="532"/>
        <v>#N/A</v>
      </c>
      <c r="BH1023" s="17" t="e">
        <f>VLOOKUP($E1023,'DATA PENGUKURAN GARDU'!$A:$BS,46,0)</f>
        <v>#N/A</v>
      </c>
      <c r="BI1023" s="17" t="e">
        <f>VLOOKUP($E1023,'DATA PENGUKURAN GARDU'!$A:$BS,53,0)</f>
        <v>#N/A</v>
      </c>
      <c r="BJ1023" s="17" t="e">
        <f>VLOOKUP($E1023,'DATA PENGUKURAN GARDU'!$A:$BS,54,0)</f>
        <v>#N/A</v>
      </c>
      <c r="BK1023" s="20" t="e">
        <f t="shared" si="510"/>
        <v>#N/A</v>
      </c>
      <c r="BL1023" s="20" t="e">
        <f t="shared" si="511"/>
        <v>#N/A</v>
      </c>
      <c r="BM1023" s="20" t="e">
        <f t="shared" si="512"/>
        <v>#N/A</v>
      </c>
      <c r="BN1023" s="25" t="e">
        <f t="shared" si="513"/>
        <v>#N/A</v>
      </c>
      <c r="BO1023" s="26" t="str">
        <f t="shared" si="514"/>
        <v>0</v>
      </c>
      <c r="BP1023" s="21" t="e">
        <f t="shared" si="515"/>
        <v>#VALUE!</v>
      </c>
      <c r="BQ1023" s="20" t="e">
        <f t="shared" si="516"/>
        <v>#N/A</v>
      </c>
      <c r="BR1023" s="20" t="e">
        <v>#N/A</v>
      </c>
      <c r="BS1023" s="9" t="e">
        <v>#N/A</v>
      </c>
      <c r="BT1023" s="2" t="e">
        <f t="shared" si="517"/>
        <v>#VALUE!</v>
      </c>
      <c r="BU1023" s="2" t="e">
        <f t="shared" si="500"/>
        <v>#N/A</v>
      </c>
      <c r="BV1023" s="2" t="e">
        <f t="shared" si="501"/>
        <v>#N/A</v>
      </c>
    </row>
    <row r="1024" s="2" customFormat="1" ht="22.95" customHeight="1" spans="1:74">
      <c r="A1024" s="9" t="str">
        <f t="shared" si="502"/>
        <v>K-126Induk</v>
      </c>
      <c r="B1024" s="9" t="str">
        <f t="shared" si="503"/>
        <v>K-126jurusan 1</v>
      </c>
      <c r="C1024" s="9" t="str">
        <f t="shared" si="504"/>
        <v>K-126jurusan 2</v>
      </c>
      <c r="D1024" s="9" t="str">
        <f t="shared" si="505"/>
        <v>K-126jurusan 3</v>
      </c>
      <c r="E1024" s="9" t="str">
        <f t="shared" si="506"/>
        <v>K-126jurusan 4</v>
      </c>
      <c r="F1024" s="10" t="s">
        <v>418</v>
      </c>
      <c r="G1024" s="10" t="s">
        <v>132</v>
      </c>
      <c r="H1024" s="10" t="s">
        <v>1251</v>
      </c>
      <c r="I1024" s="10" t="s">
        <v>12135</v>
      </c>
      <c r="J1024" s="10" t="s">
        <v>12136</v>
      </c>
      <c r="K1024" s="10" t="s">
        <v>7465</v>
      </c>
      <c r="L1024" s="10"/>
      <c r="M1024" s="10"/>
      <c r="N1024" s="14">
        <f t="shared" si="507"/>
        <v>0</v>
      </c>
      <c r="O1024" s="15" t="e">
        <f t="shared" si="508"/>
        <v>#VALUE!</v>
      </c>
      <c r="P1024" s="15" t="e">
        <f t="shared" si="509"/>
        <v>#VALUE!</v>
      </c>
      <c r="Q1024" s="17" t="e">
        <f>VLOOKUP($A1024,'DATA PENGUKURAN GARDU'!$A:$BS,42,0)</f>
        <v>#N/A</v>
      </c>
      <c r="R1024" s="18" t="e">
        <f t="shared" si="518"/>
        <v>#N/A</v>
      </c>
      <c r="S1024" s="17" t="e">
        <f>VLOOKUP($A1024,'DATA PENGUKURAN GARDU'!$A:$BS,44,0)</f>
        <v>#N/A</v>
      </c>
      <c r="T1024" s="18" t="e">
        <f t="shared" si="519"/>
        <v>#N/A</v>
      </c>
      <c r="U1024" s="17" t="e">
        <f>VLOOKUP($A1024,'DATA PENGUKURAN GARDU'!$A:$BS,46,0)</f>
        <v>#N/A</v>
      </c>
      <c r="V1024" s="18" t="e">
        <f t="shared" si="520"/>
        <v>#N/A</v>
      </c>
      <c r="W1024" s="17" t="e">
        <f>VLOOKUP($A1024,'DATA PENGUKURAN GARDU'!$A:$BS,48,0)</f>
        <v>#N/A</v>
      </c>
      <c r="X1024" s="17" t="e">
        <f>VLOOKUP($A1024,'DATA PENGUKURAN GARDU'!$A:$BS,53,0)</f>
        <v>#N/A</v>
      </c>
      <c r="Y1024" s="17" t="e">
        <f>VLOOKUP($A1024,'DATA PENGUKURAN GARDU'!$A:$BS,54,0)</f>
        <v>#N/A</v>
      </c>
      <c r="Z1024" s="17" t="e">
        <f>VLOOKUP($A1024,'DATA PENGUKURAN GARDU'!$A:$BS,55,0)</f>
        <v>#N/A</v>
      </c>
      <c r="AA1024" s="20" t="e">
        <f>VLOOKUP($B1024,'DATA PENGUKURAN GARDU'!$A:$BS,42,0)</f>
        <v>#N/A</v>
      </c>
      <c r="AB1024" s="21" t="e">
        <f t="shared" si="521"/>
        <v>#N/A</v>
      </c>
      <c r="AC1024" s="20" t="e">
        <f>VLOOKUP($B1024,'DATA PENGUKURAN GARDU'!$A:$BS,44,0)</f>
        <v>#N/A</v>
      </c>
      <c r="AD1024" s="21" t="e">
        <f t="shared" si="522"/>
        <v>#N/A</v>
      </c>
      <c r="AE1024" s="20" t="e">
        <f>VLOOKUP($B1024,'DATA PENGUKURAN GARDU'!$A:$BS,46,0)</f>
        <v>#N/A</v>
      </c>
      <c r="AF1024" s="21" t="e">
        <f t="shared" si="523"/>
        <v>#N/A</v>
      </c>
      <c r="AG1024" s="20" t="e">
        <f>VLOOKUP($B1024,'DATA PENGUKURAN GARDU'!$A:$BS,46,0)</f>
        <v>#N/A</v>
      </c>
      <c r="AH1024" s="20" t="e">
        <f>VLOOKUP($B1024,'DATA PENGUKURAN GARDU'!$A:$BS,53,0)</f>
        <v>#N/A</v>
      </c>
      <c r="AI1024" s="20" t="e">
        <f>VLOOKUP($B1024,'DATA PENGUKURAN GARDU'!$A:$BS,54,0)</f>
        <v>#N/A</v>
      </c>
      <c r="AJ1024" s="17" t="e">
        <f>VLOOKUP($C1024,'DATA PENGUKURAN GARDU'!$A:$BS,42,0)</f>
        <v>#N/A</v>
      </c>
      <c r="AK1024" s="23" t="e">
        <f t="shared" si="524"/>
        <v>#N/A</v>
      </c>
      <c r="AL1024" s="17" t="e">
        <f>VLOOKUP($C1024,'DATA PENGUKURAN GARDU'!$A:$BS,44,0)</f>
        <v>#N/A</v>
      </c>
      <c r="AM1024" s="23" t="e">
        <f t="shared" si="525"/>
        <v>#N/A</v>
      </c>
      <c r="AN1024" s="17" t="e">
        <f>VLOOKUP($C1024,'DATA PENGUKURAN GARDU'!$A:$BS,46,0)</f>
        <v>#N/A</v>
      </c>
      <c r="AO1024" s="23" t="e">
        <f t="shared" si="526"/>
        <v>#N/A</v>
      </c>
      <c r="AP1024" s="17" t="e">
        <f>VLOOKUP($C1024,'DATA PENGUKURAN GARDU'!$A:$BS,46,0)</f>
        <v>#N/A</v>
      </c>
      <c r="AQ1024" s="17" t="e">
        <f>VLOOKUP($C1024,'DATA PENGUKURAN GARDU'!$A:$BS,53,0)</f>
        <v>#N/A</v>
      </c>
      <c r="AR1024" s="17" t="e">
        <f>VLOOKUP($C1024,'DATA PENGUKURAN GARDU'!$A:$BS,54,0)</f>
        <v>#N/A</v>
      </c>
      <c r="AS1024" s="20" t="e">
        <f>VLOOKUP($D1024,'DATA PENGUKURAN GARDU'!$A:$BS,42,0)</f>
        <v>#N/A</v>
      </c>
      <c r="AT1024" s="21" t="e">
        <f t="shared" si="527"/>
        <v>#N/A</v>
      </c>
      <c r="AU1024" s="20" t="e">
        <f>VLOOKUP($D1024,'DATA PENGUKURAN GARDU'!$A:$BS,44,0)</f>
        <v>#N/A</v>
      </c>
      <c r="AV1024" s="21" t="e">
        <f t="shared" si="528"/>
        <v>#N/A</v>
      </c>
      <c r="AW1024" s="20" t="e">
        <f>VLOOKUP($D1024,'DATA PENGUKURAN GARDU'!$A:$BS,46,0)</f>
        <v>#N/A</v>
      </c>
      <c r="AX1024" s="21" t="e">
        <f t="shared" si="529"/>
        <v>#N/A</v>
      </c>
      <c r="AY1024" s="20" t="e">
        <f>VLOOKUP($D1024,'DATA PENGUKURAN GARDU'!$A:$BS,46,0)</f>
        <v>#N/A</v>
      </c>
      <c r="AZ1024" s="20" t="e">
        <f>VLOOKUP($D1024,'DATA PENGUKURAN GARDU'!$A:$BS,53,0)</f>
        <v>#N/A</v>
      </c>
      <c r="BA1024" s="20" t="e">
        <f>VLOOKUP($D1024,'DATA PENGUKURAN GARDU'!$A:$BS,54,0)</f>
        <v>#N/A</v>
      </c>
      <c r="BB1024" s="17" t="e">
        <f>VLOOKUP($E1024,'DATA PENGUKURAN GARDU'!$A:$BS,42,0)</f>
        <v>#N/A</v>
      </c>
      <c r="BC1024" s="23" t="e">
        <f t="shared" si="530"/>
        <v>#N/A</v>
      </c>
      <c r="BD1024" s="17" t="e">
        <f>VLOOKUP($E1024,'DATA PENGUKURAN GARDU'!$A:$BS,44,0)</f>
        <v>#N/A</v>
      </c>
      <c r="BE1024" s="23" t="e">
        <f t="shared" si="531"/>
        <v>#N/A</v>
      </c>
      <c r="BF1024" s="17" t="e">
        <f>VLOOKUP($E1024,'DATA PENGUKURAN GARDU'!$A:$BS,46,0)</f>
        <v>#N/A</v>
      </c>
      <c r="BG1024" s="23" t="e">
        <f t="shared" si="532"/>
        <v>#N/A</v>
      </c>
      <c r="BH1024" s="17" t="e">
        <f>VLOOKUP($E1024,'DATA PENGUKURAN GARDU'!$A:$BS,46,0)</f>
        <v>#N/A</v>
      </c>
      <c r="BI1024" s="17" t="e">
        <f>VLOOKUP($E1024,'DATA PENGUKURAN GARDU'!$A:$BS,53,0)</f>
        <v>#N/A</v>
      </c>
      <c r="BJ1024" s="17" t="e">
        <f>VLOOKUP($E1024,'DATA PENGUKURAN GARDU'!$A:$BS,54,0)</f>
        <v>#N/A</v>
      </c>
      <c r="BK1024" s="20" t="e">
        <f t="shared" si="510"/>
        <v>#N/A</v>
      </c>
      <c r="BL1024" s="20" t="e">
        <f t="shared" si="511"/>
        <v>#N/A</v>
      </c>
      <c r="BM1024" s="20" t="e">
        <f t="shared" si="512"/>
        <v>#N/A</v>
      </c>
      <c r="BN1024" s="25" t="e">
        <f t="shared" si="513"/>
        <v>#N/A</v>
      </c>
      <c r="BO1024" s="26" t="str">
        <f t="shared" si="514"/>
        <v>0</v>
      </c>
      <c r="BP1024" s="21" t="e">
        <f t="shared" si="515"/>
        <v>#VALUE!</v>
      </c>
      <c r="BQ1024" s="20" t="e">
        <f t="shared" si="516"/>
        <v>#N/A</v>
      </c>
      <c r="BR1024" s="20" t="e">
        <v>#N/A</v>
      </c>
      <c r="BS1024" s="9" t="e">
        <v>#N/A</v>
      </c>
      <c r="BT1024" s="2" t="e">
        <f t="shared" si="517"/>
        <v>#VALUE!</v>
      </c>
      <c r="BU1024" s="2" t="e">
        <f t="shared" si="500"/>
        <v>#N/A</v>
      </c>
      <c r="BV1024" s="2" t="e">
        <f t="shared" si="501"/>
        <v>#N/A</v>
      </c>
    </row>
    <row r="1025" s="2" customFormat="1" ht="22.95" customHeight="1" spans="1:74">
      <c r="A1025" s="9" t="str">
        <f t="shared" si="502"/>
        <v>M 113Induk</v>
      </c>
      <c r="B1025" s="9" t="str">
        <f t="shared" si="503"/>
        <v>M 113jurusan 1</v>
      </c>
      <c r="C1025" s="9" t="str">
        <f t="shared" si="504"/>
        <v>M 113jurusan 2</v>
      </c>
      <c r="D1025" s="9" t="str">
        <f t="shared" si="505"/>
        <v>M 113jurusan 3</v>
      </c>
      <c r="E1025" s="9" t="str">
        <f t="shared" si="506"/>
        <v>M 113jurusan 4</v>
      </c>
      <c r="F1025" s="10" t="s">
        <v>131</v>
      </c>
      <c r="G1025" s="10" t="s">
        <v>131</v>
      </c>
      <c r="H1025" s="10" t="s">
        <v>1252</v>
      </c>
      <c r="I1025" s="10" t="s">
        <v>12137</v>
      </c>
      <c r="J1025" s="10" t="s">
        <v>12138</v>
      </c>
      <c r="K1025" s="10" t="s">
        <v>7465</v>
      </c>
      <c r="L1025" s="10"/>
      <c r="M1025" s="10"/>
      <c r="N1025" s="14">
        <f t="shared" si="507"/>
        <v>0</v>
      </c>
      <c r="O1025" s="15" t="e">
        <f t="shared" si="508"/>
        <v>#VALUE!</v>
      </c>
      <c r="P1025" s="15" t="e">
        <f t="shared" si="509"/>
        <v>#VALUE!</v>
      </c>
      <c r="Q1025" s="17" t="e">
        <f>VLOOKUP($A1025,'DATA PENGUKURAN GARDU'!$A:$BS,42,0)</f>
        <v>#N/A</v>
      </c>
      <c r="R1025" s="18" t="e">
        <f t="shared" si="518"/>
        <v>#N/A</v>
      </c>
      <c r="S1025" s="17" t="e">
        <f>VLOOKUP($A1025,'DATA PENGUKURAN GARDU'!$A:$BS,44,0)</f>
        <v>#N/A</v>
      </c>
      <c r="T1025" s="18" t="e">
        <f t="shared" si="519"/>
        <v>#N/A</v>
      </c>
      <c r="U1025" s="17" t="e">
        <f>VLOOKUP($A1025,'DATA PENGUKURAN GARDU'!$A:$BS,46,0)</f>
        <v>#N/A</v>
      </c>
      <c r="V1025" s="18" t="e">
        <f t="shared" si="520"/>
        <v>#N/A</v>
      </c>
      <c r="W1025" s="17" t="e">
        <f>VLOOKUP($A1025,'DATA PENGUKURAN GARDU'!$A:$BS,48,0)</f>
        <v>#N/A</v>
      </c>
      <c r="X1025" s="17" t="e">
        <f>VLOOKUP($A1025,'DATA PENGUKURAN GARDU'!$A:$BS,53,0)</f>
        <v>#N/A</v>
      </c>
      <c r="Y1025" s="17" t="e">
        <f>VLOOKUP($A1025,'DATA PENGUKURAN GARDU'!$A:$BS,54,0)</f>
        <v>#N/A</v>
      </c>
      <c r="Z1025" s="17" t="e">
        <f>VLOOKUP($A1025,'DATA PENGUKURAN GARDU'!$A:$BS,55,0)</f>
        <v>#N/A</v>
      </c>
      <c r="AA1025" s="20" t="e">
        <f>VLOOKUP($B1025,'DATA PENGUKURAN GARDU'!$A:$BS,42,0)</f>
        <v>#N/A</v>
      </c>
      <c r="AB1025" s="21" t="e">
        <f t="shared" si="521"/>
        <v>#N/A</v>
      </c>
      <c r="AC1025" s="20" t="e">
        <f>VLOOKUP($B1025,'DATA PENGUKURAN GARDU'!$A:$BS,44,0)</f>
        <v>#N/A</v>
      </c>
      <c r="AD1025" s="21" t="e">
        <f t="shared" si="522"/>
        <v>#N/A</v>
      </c>
      <c r="AE1025" s="20" t="e">
        <f>VLOOKUP($B1025,'DATA PENGUKURAN GARDU'!$A:$BS,46,0)</f>
        <v>#N/A</v>
      </c>
      <c r="AF1025" s="21" t="e">
        <f t="shared" si="523"/>
        <v>#N/A</v>
      </c>
      <c r="AG1025" s="20" t="e">
        <f>VLOOKUP($B1025,'DATA PENGUKURAN GARDU'!$A:$BS,46,0)</f>
        <v>#N/A</v>
      </c>
      <c r="AH1025" s="20" t="e">
        <f>VLOOKUP($B1025,'DATA PENGUKURAN GARDU'!$A:$BS,53,0)</f>
        <v>#N/A</v>
      </c>
      <c r="AI1025" s="20" t="e">
        <f>VLOOKUP($B1025,'DATA PENGUKURAN GARDU'!$A:$BS,54,0)</f>
        <v>#N/A</v>
      </c>
      <c r="AJ1025" s="17" t="e">
        <f>VLOOKUP($C1025,'DATA PENGUKURAN GARDU'!$A:$BS,42,0)</f>
        <v>#N/A</v>
      </c>
      <c r="AK1025" s="23" t="e">
        <f t="shared" si="524"/>
        <v>#N/A</v>
      </c>
      <c r="AL1025" s="17" t="e">
        <f>VLOOKUP($C1025,'DATA PENGUKURAN GARDU'!$A:$BS,44,0)</f>
        <v>#N/A</v>
      </c>
      <c r="AM1025" s="23" t="e">
        <f t="shared" si="525"/>
        <v>#N/A</v>
      </c>
      <c r="AN1025" s="17" t="e">
        <f>VLOOKUP($C1025,'DATA PENGUKURAN GARDU'!$A:$BS,46,0)</f>
        <v>#N/A</v>
      </c>
      <c r="AO1025" s="23" t="e">
        <f t="shared" si="526"/>
        <v>#N/A</v>
      </c>
      <c r="AP1025" s="17" t="e">
        <f>VLOOKUP($C1025,'DATA PENGUKURAN GARDU'!$A:$BS,46,0)</f>
        <v>#N/A</v>
      </c>
      <c r="AQ1025" s="17" t="e">
        <f>VLOOKUP($C1025,'DATA PENGUKURAN GARDU'!$A:$BS,53,0)</f>
        <v>#N/A</v>
      </c>
      <c r="AR1025" s="17" t="e">
        <f>VLOOKUP($C1025,'DATA PENGUKURAN GARDU'!$A:$BS,54,0)</f>
        <v>#N/A</v>
      </c>
      <c r="AS1025" s="20" t="e">
        <f>VLOOKUP($D1025,'DATA PENGUKURAN GARDU'!$A:$BS,42,0)</f>
        <v>#N/A</v>
      </c>
      <c r="AT1025" s="21" t="e">
        <f t="shared" si="527"/>
        <v>#N/A</v>
      </c>
      <c r="AU1025" s="20" t="e">
        <f>VLOOKUP($D1025,'DATA PENGUKURAN GARDU'!$A:$BS,44,0)</f>
        <v>#N/A</v>
      </c>
      <c r="AV1025" s="21" t="e">
        <f t="shared" si="528"/>
        <v>#N/A</v>
      </c>
      <c r="AW1025" s="20" t="e">
        <f>VLOOKUP($D1025,'DATA PENGUKURAN GARDU'!$A:$BS,46,0)</f>
        <v>#N/A</v>
      </c>
      <c r="AX1025" s="21" t="e">
        <f t="shared" si="529"/>
        <v>#N/A</v>
      </c>
      <c r="AY1025" s="20" t="e">
        <f>VLOOKUP($D1025,'DATA PENGUKURAN GARDU'!$A:$BS,46,0)</f>
        <v>#N/A</v>
      </c>
      <c r="AZ1025" s="20" t="e">
        <f>VLOOKUP($D1025,'DATA PENGUKURAN GARDU'!$A:$BS,53,0)</f>
        <v>#N/A</v>
      </c>
      <c r="BA1025" s="20" t="e">
        <f>VLOOKUP($D1025,'DATA PENGUKURAN GARDU'!$A:$BS,54,0)</f>
        <v>#N/A</v>
      </c>
      <c r="BB1025" s="17" t="e">
        <f>VLOOKUP($E1025,'DATA PENGUKURAN GARDU'!$A:$BS,42,0)</f>
        <v>#N/A</v>
      </c>
      <c r="BC1025" s="23" t="e">
        <f t="shared" si="530"/>
        <v>#N/A</v>
      </c>
      <c r="BD1025" s="17" t="e">
        <f>VLOOKUP($E1025,'DATA PENGUKURAN GARDU'!$A:$BS,44,0)</f>
        <v>#N/A</v>
      </c>
      <c r="BE1025" s="23" t="e">
        <f t="shared" si="531"/>
        <v>#N/A</v>
      </c>
      <c r="BF1025" s="17" t="e">
        <f>VLOOKUP($E1025,'DATA PENGUKURAN GARDU'!$A:$BS,46,0)</f>
        <v>#N/A</v>
      </c>
      <c r="BG1025" s="23" t="e">
        <f t="shared" si="532"/>
        <v>#N/A</v>
      </c>
      <c r="BH1025" s="17" t="e">
        <f>VLOOKUP($E1025,'DATA PENGUKURAN GARDU'!$A:$BS,46,0)</f>
        <v>#N/A</v>
      </c>
      <c r="BI1025" s="17" t="e">
        <f>VLOOKUP($E1025,'DATA PENGUKURAN GARDU'!$A:$BS,53,0)</f>
        <v>#N/A</v>
      </c>
      <c r="BJ1025" s="17" t="e">
        <f>VLOOKUP($E1025,'DATA PENGUKURAN GARDU'!$A:$BS,54,0)</f>
        <v>#N/A</v>
      </c>
      <c r="BK1025" s="20" t="e">
        <f t="shared" si="510"/>
        <v>#N/A</v>
      </c>
      <c r="BL1025" s="20" t="e">
        <f t="shared" si="511"/>
        <v>#N/A</v>
      </c>
      <c r="BM1025" s="20" t="e">
        <f t="shared" si="512"/>
        <v>#N/A</v>
      </c>
      <c r="BN1025" s="25" t="e">
        <f t="shared" si="513"/>
        <v>#N/A</v>
      </c>
      <c r="BO1025" s="26" t="str">
        <f t="shared" si="514"/>
        <v>0</v>
      </c>
      <c r="BP1025" s="21" t="e">
        <f t="shared" si="515"/>
        <v>#VALUE!</v>
      </c>
      <c r="BQ1025" s="20" t="e">
        <f t="shared" si="516"/>
        <v>#N/A</v>
      </c>
      <c r="BR1025" s="20" t="e">
        <v>#N/A</v>
      </c>
      <c r="BS1025" s="9" t="e">
        <v>#N/A</v>
      </c>
      <c r="BT1025" s="2" t="e">
        <f t="shared" si="517"/>
        <v>#VALUE!</v>
      </c>
      <c r="BU1025" s="2" t="e">
        <f t="shared" si="500"/>
        <v>#N/A</v>
      </c>
      <c r="BV1025" s="2" t="e">
        <f t="shared" si="501"/>
        <v>#N/A</v>
      </c>
    </row>
    <row r="1026" s="2" customFormat="1" ht="22.95" customHeight="1" spans="1:74">
      <c r="A1026" s="9" t="str">
        <f t="shared" si="502"/>
        <v>M 120Induk</v>
      </c>
      <c r="B1026" s="9" t="str">
        <f t="shared" si="503"/>
        <v>M 120jurusan 1</v>
      </c>
      <c r="C1026" s="9" t="str">
        <f t="shared" si="504"/>
        <v>M 120jurusan 2</v>
      </c>
      <c r="D1026" s="9" t="str">
        <f t="shared" si="505"/>
        <v>M 120jurusan 3</v>
      </c>
      <c r="E1026" s="9" t="str">
        <f t="shared" si="506"/>
        <v>M 120jurusan 4</v>
      </c>
      <c r="F1026" s="10" t="s">
        <v>131</v>
      </c>
      <c r="G1026" s="10" t="s">
        <v>131</v>
      </c>
      <c r="H1026" s="10" t="s">
        <v>1253</v>
      </c>
      <c r="I1026" s="10" t="s">
        <v>12139</v>
      </c>
      <c r="J1026" s="10" t="s">
        <v>12140</v>
      </c>
      <c r="K1026" s="10" t="s">
        <v>7465</v>
      </c>
      <c r="L1026" s="10"/>
      <c r="M1026" s="10"/>
      <c r="N1026" s="14">
        <f t="shared" si="507"/>
        <v>0</v>
      </c>
      <c r="O1026" s="15" t="e">
        <f t="shared" si="508"/>
        <v>#VALUE!</v>
      </c>
      <c r="P1026" s="15" t="e">
        <f t="shared" si="509"/>
        <v>#VALUE!</v>
      </c>
      <c r="Q1026" s="17" t="e">
        <f>VLOOKUP($A1026,'DATA PENGUKURAN GARDU'!$A:$BS,42,0)</f>
        <v>#N/A</v>
      </c>
      <c r="R1026" s="18" t="e">
        <f t="shared" si="518"/>
        <v>#N/A</v>
      </c>
      <c r="S1026" s="17" t="e">
        <f>VLOOKUP($A1026,'DATA PENGUKURAN GARDU'!$A:$BS,44,0)</f>
        <v>#N/A</v>
      </c>
      <c r="T1026" s="18" t="e">
        <f t="shared" si="519"/>
        <v>#N/A</v>
      </c>
      <c r="U1026" s="17" t="e">
        <f>VLOOKUP($A1026,'DATA PENGUKURAN GARDU'!$A:$BS,46,0)</f>
        <v>#N/A</v>
      </c>
      <c r="V1026" s="18" t="e">
        <f t="shared" si="520"/>
        <v>#N/A</v>
      </c>
      <c r="W1026" s="17" t="e">
        <f>VLOOKUP($A1026,'DATA PENGUKURAN GARDU'!$A:$BS,48,0)</f>
        <v>#N/A</v>
      </c>
      <c r="X1026" s="17" t="e">
        <f>VLOOKUP($A1026,'DATA PENGUKURAN GARDU'!$A:$BS,53,0)</f>
        <v>#N/A</v>
      </c>
      <c r="Y1026" s="17" t="e">
        <f>VLOOKUP($A1026,'DATA PENGUKURAN GARDU'!$A:$BS,54,0)</f>
        <v>#N/A</v>
      </c>
      <c r="Z1026" s="17" t="e">
        <f>VLOOKUP($A1026,'DATA PENGUKURAN GARDU'!$A:$BS,55,0)</f>
        <v>#N/A</v>
      </c>
      <c r="AA1026" s="20" t="e">
        <f>VLOOKUP($B1026,'DATA PENGUKURAN GARDU'!$A:$BS,42,0)</f>
        <v>#N/A</v>
      </c>
      <c r="AB1026" s="21" t="e">
        <f t="shared" si="521"/>
        <v>#N/A</v>
      </c>
      <c r="AC1026" s="20" t="e">
        <f>VLOOKUP($B1026,'DATA PENGUKURAN GARDU'!$A:$BS,44,0)</f>
        <v>#N/A</v>
      </c>
      <c r="AD1026" s="21" t="e">
        <f t="shared" si="522"/>
        <v>#N/A</v>
      </c>
      <c r="AE1026" s="20" t="e">
        <f>VLOOKUP($B1026,'DATA PENGUKURAN GARDU'!$A:$BS,46,0)</f>
        <v>#N/A</v>
      </c>
      <c r="AF1026" s="21" t="e">
        <f t="shared" si="523"/>
        <v>#N/A</v>
      </c>
      <c r="AG1026" s="20" t="e">
        <f>VLOOKUP($B1026,'DATA PENGUKURAN GARDU'!$A:$BS,46,0)</f>
        <v>#N/A</v>
      </c>
      <c r="AH1026" s="20" t="e">
        <f>VLOOKUP($B1026,'DATA PENGUKURAN GARDU'!$A:$BS,53,0)</f>
        <v>#N/A</v>
      </c>
      <c r="AI1026" s="20" t="e">
        <f>VLOOKUP($B1026,'DATA PENGUKURAN GARDU'!$A:$BS,54,0)</f>
        <v>#N/A</v>
      </c>
      <c r="AJ1026" s="17" t="e">
        <f>VLOOKUP($C1026,'DATA PENGUKURAN GARDU'!$A:$BS,42,0)</f>
        <v>#N/A</v>
      </c>
      <c r="AK1026" s="23" t="e">
        <f t="shared" si="524"/>
        <v>#N/A</v>
      </c>
      <c r="AL1026" s="17" t="e">
        <f>VLOOKUP($C1026,'DATA PENGUKURAN GARDU'!$A:$BS,44,0)</f>
        <v>#N/A</v>
      </c>
      <c r="AM1026" s="23" t="e">
        <f t="shared" si="525"/>
        <v>#N/A</v>
      </c>
      <c r="AN1026" s="17" t="e">
        <f>VLOOKUP($C1026,'DATA PENGUKURAN GARDU'!$A:$BS,46,0)</f>
        <v>#N/A</v>
      </c>
      <c r="AO1026" s="23" t="e">
        <f t="shared" si="526"/>
        <v>#N/A</v>
      </c>
      <c r="AP1026" s="17" t="e">
        <f>VLOOKUP($C1026,'DATA PENGUKURAN GARDU'!$A:$BS,46,0)</f>
        <v>#N/A</v>
      </c>
      <c r="AQ1026" s="17" t="e">
        <f>VLOOKUP($C1026,'DATA PENGUKURAN GARDU'!$A:$BS,53,0)</f>
        <v>#N/A</v>
      </c>
      <c r="AR1026" s="17" t="e">
        <f>VLOOKUP($C1026,'DATA PENGUKURAN GARDU'!$A:$BS,54,0)</f>
        <v>#N/A</v>
      </c>
      <c r="AS1026" s="20" t="e">
        <f>VLOOKUP($D1026,'DATA PENGUKURAN GARDU'!$A:$BS,42,0)</f>
        <v>#N/A</v>
      </c>
      <c r="AT1026" s="21" t="e">
        <f t="shared" si="527"/>
        <v>#N/A</v>
      </c>
      <c r="AU1026" s="20" t="e">
        <f>VLOOKUP($D1026,'DATA PENGUKURAN GARDU'!$A:$BS,44,0)</f>
        <v>#N/A</v>
      </c>
      <c r="AV1026" s="21" t="e">
        <f t="shared" si="528"/>
        <v>#N/A</v>
      </c>
      <c r="AW1026" s="20" t="e">
        <f>VLOOKUP($D1026,'DATA PENGUKURAN GARDU'!$A:$BS,46,0)</f>
        <v>#N/A</v>
      </c>
      <c r="AX1026" s="21" t="e">
        <f t="shared" si="529"/>
        <v>#N/A</v>
      </c>
      <c r="AY1026" s="20" t="e">
        <f>VLOOKUP($D1026,'DATA PENGUKURAN GARDU'!$A:$BS,46,0)</f>
        <v>#N/A</v>
      </c>
      <c r="AZ1026" s="20" t="e">
        <f>VLOOKUP($D1026,'DATA PENGUKURAN GARDU'!$A:$BS,53,0)</f>
        <v>#N/A</v>
      </c>
      <c r="BA1026" s="20" t="e">
        <f>VLOOKUP($D1026,'DATA PENGUKURAN GARDU'!$A:$BS,54,0)</f>
        <v>#N/A</v>
      </c>
      <c r="BB1026" s="17" t="e">
        <f>VLOOKUP($E1026,'DATA PENGUKURAN GARDU'!$A:$BS,42,0)</f>
        <v>#N/A</v>
      </c>
      <c r="BC1026" s="23" t="e">
        <f t="shared" si="530"/>
        <v>#N/A</v>
      </c>
      <c r="BD1026" s="17" t="e">
        <f>VLOOKUP($E1026,'DATA PENGUKURAN GARDU'!$A:$BS,44,0)</f>
        <v>#N/A</v>
      </c>
      <c r="BE1026" s="23" t="e">
        <f t="shared" si="531"/>
        <v>#N/A</v>
      </c>
      <c r="BF1026" s="17" t="e">
        <f>VLOOKUP($E1026,'DATA PENGUKURAN GARDU'!$A:$BS,46,0)</f>
        <v>#N/A</v>
      </c>
      <c r="BG1026" s="23" t="e">
        <f t="shared" si="532"/>
        <v>#N/A</v>
      </c>
      <c r="BH1026" s="17" t="e">
        <f>VLOOKUP($E1026,'DATA PENGUKURAN GARDU'!$A:$BS,46,0)</f>
        <v>#N/A</v>
      </c>
      <c r="BI1026" s="17" t="e">
        <f>VLOOKUP($E1026,'DATA PENGUKURAN GARDU'!$A:$BS,53,0)</f>
        <v>#N/A</v>
      </c>
      <c r="BJ1026" s="17" t="e">
        <f>VLOOKUP($E1026,'DATA PENGUKURAN GARDU'!$A:$BS,54,0)</f>
        <v>#N/A</v>
      </c>
      <c r="BK1026" s="20" t="e">
        <f t="shared" si="510"/>
        <v>#N/A</v>
      </c>
      <c r="BL1026" s="20" t="e">
        <f t="shared" si="511"/>
        <v>#N/A</v>
      </c>
      <c r="BM1026" s="20" t="e">
        <f t="shared" si="512"/>
        <v>#N/A</v>
      </c>
      <c r="BN1026" s="25" t="e">
        <f t="shared" si="513"/>
        <v>#N/A</v>
      </c>
      <c r="BO1026" s="26" t="str">
        <f t="shared" si="514"/>
        <v>0</v>
      </c>
      <c r="BP1026" s="21" t="e">
        <f t="shared" si="515"/>
        <v>#VALUE!</v>
      </c>
      <c r="BQ1026" s="20" t="e">
        <f t="shared" si="516"/>
        <v>#N/A</v>
      </c>
      <c r="BR1026" s="20" t="e">
        <v>#N/A</v>
      </c>
      <c r="BS1026" s="9" t="e">
        <v>#N/A</v>
      </c>
      <c r="BT1026" s="2" t="e">
        <f t="shared" si="517"/>
        <v>#VALUE!</v>
      </c>
      <c r="BU1026" s="2" t="e">
        <f t="shared" ref="BU1026:BU1089" si="533">IF(L1026=3,IF(BQ1026&gt;0.2,"TDK SEIMBANG","SEIMBANG"),IF(BM1026="OL PHASA","TDK SEIMBANG","SEIMBANG"))</f>
        <v>#N/A</v>
      </c>
      <c r="BV1026" s="2" t="e">
        <f t="shared" ref="BV1026:BV1089" si="534">IF(L1026=3,IF(SUM(X1026:Y1026)&gt;600,"NORMAL","DROP"),IF(BD1031&gt;198,"NORMAL","DROP"))</f>
        <v>#N/A</v>
      </c>
    </row>
    <row r="1027" s="2" customFormat="1" ht="22.95" customHeight="1" spans="1:74">
      <c r="A1027" s="9" t="str">
        <f t="shared" ref="A1027:A1090" si="535">H1027&amp;"Induk"</f>
        <v>M 122Induk</v>
      </c>
      <c r="B1027" s="9" t="str">
        <f t="shared" ref="B1027:B1090" si="536">H1027&amp;"jurusan 1"</f>
        <v>M 122jurusan 1</v>
      </c>
      <c r="C1027" s="9" t="str">
        <f t="shared" ref="C1027:C1090" si="537">H1027&amp;"jurusan 2"</f>
        <v>M 122jurusan 2</v>
      </c>
      <c r="D1027" s="9" t="str">
        <f t="shared" ref="D1027:D1090" si="538">H1027&amp;"jurusan 3"</f>
        <v>M 122jurusan 3</v>
      </c>
      <c r="E1027" s="9" t="str">
        <f t="shared" ref="E1027:E1090" si="539">H1027&amp;"jurusan 4"</f>
        <v>M 122jurusan 4</v>
      </c>
      <c r="F1027" s="10" t="s">
        <v>131</v>
      </c>
      <c r="G1027" s="10" t="s">
        <v>131</v>
      </c>
      <c r="H1027" s="10" t="s">
        <v>1254</v>
      </c>
      <c r="I1027" s="10" t="s">
        <v>12141</v>
      </c>
      <c r="J1027" s="10" t="s">
        <v>12142</v>
      </c>
      <c r="K1027" s="10" t="s">
        <v>7465</v>
      </c>
      <c r="L1027" s="10"/>
      <c r="M1027" s="10"/>
      <c r="N1027" s="14">
        <f t="shared" ref="N1027:N1090" si="540">+IF(L1027=3,400,IF(L1027=1,230,0))</f>
        <v>0</v>
      </c>
      <c r="O1027" s="15" t="e">
        <f t="shared" ref="O1027:O1090" si="541">(K1027*1000)/((M1027*1000)*1.73)</f>
        <v>#VALUE!</v>
      </c>
      <c r="P1027" s="15" t="e">
        <f t="shared" ref="P1027:P1090" si="542">IF(L1027=3,(K1027*1000)/(N1027*1.73),(K1027*1000)/(N1027))</f>
        <v>#VALUE!</v>
      </c>
      <c r="Q1027" s="17" t="e">
        <f>VLOOKUP($A1027,'DATA PENGUKURAN GARDU'!$A:$BS,42,0)</f>
        <v>#N/A</v>
      </c>
      <c r="R1027" s="18" t="e">
        <f t="shared" si="518"/>
        <v>#N/A</v>
      </c>
      <c r="S1027" s="17" t="e">
        <f>VLOOKUP($A1027,'DATA PENGUKURAN GARDU'!$A:$BS,44,0)</f>
        <v>#N/A</v>
      </c>
      <c r="T1027" s="18" t="e">
        <f t="shared" si="519"/>
        <v>#N/A</v>
      </c>
      <c r="U1027" s="17" t="e">
        <f>VLOOKUP($A1027,'DATA PENGUKURAN GARDU'!$A:$BS,46,0)</f>
        <v>#N/A</v>
      </c>
      <c r="V1027" s="18" t="e">
        <f t="shared" si="520"/>
        <v>#N/A</v>
      </c>
      <c r="W1027" s="17" t="e">
        <f>VLOOKUP($A1027,'DATA PENGUKURAN GARDU'!$A:$BS,48,0)</f>
        <v>#N/A</v>
      </c>
      <c r="X1027" s="17" t="e">
        <f>VLOOKUP($A1027,'DATA PENGUKURAN GARDU'!$A:$BS,53,0)</f>
        <v>#N/A</v>
      </c>
      <c r="Y1027" s="17" t="e">
        <f>VLOOKUP($A1027,'DATA PENGUKURAN GARDU'!$A:$BS,54,0)</f>
        <v>#N/A</v>
      </c>
      <c r="Z1027" s="17" t="e">
        <f>VLOOKUP($A1027,'DATA PENGUKURAN GARDU'!$A:$BS,55,0)</f>
        <v>#N/A</v>
      </c>
      <c r="AA1027" s="20" t="e">
        <f>VLOOKUP($B1027,'DATA PENGUKURAN GARDU'!$A:$BS,42,0)</f>
        <v>#N/A</v>
      </c>
      <c r="AB1027" s="21" t="e">
        <f t="shared" si="521"/>
        <v>#N/A</v>
      </c>
      <c r="AC1027" s="20" t="e">
        <f>VLOOKUP($B1027,'DATA PENGUKURAN GARDU'!$A:$BS,44,0)</f>
        <v>#N/A</v>
      </c>
      <c r="AD1027" s="21" t="e">
        <f t="shared" si="522"/>
        <v>#N/A</v>
      </c>
      <c r="AE1027" s="20" t="e">
        <f>VLOOKUP($B1027,'DATA PENGUKURAN GARDU'!$A:$BS,46,0)</f>
        <v>#N/A</v>
      </c>
      <c r="AF1027" s="21" t="e">
        <f t="shared" si="523"/>
        <v>#N/A</v>
      </c>
      <c r="AG1027" s="20" t="e">
        <f>VLOOKUP($B1027,'DATA PENGUKURAN GARDU'!$A:$BS,46,0)</f>
        <v>#N/A</v>
      </c>
      <c r="AH1027" s="20" t="e">
        <f>VLOOKUP($B1027,'DATA PENGUKURAN GARDU'!$A:$BS,53,0)</f>
        <v>#N/A</v>
      </c>
      <c r="AI1027" s="20" t="e">
        <f>VLOOKUP($B1027,'DATA PENGUKURAN GARDU'!$A:$BS,54,0)</f>
        <v>#N/A</v>
      </c>
      <c r="AJ1027" s="17" t="e">
        <f>VLOOKUP($C1027,'DATA PENGUKURAN GARDU'!$A:$BS,42,0)</f>
        <v>#N/A</v>
      </c>
      <c r="AK1027" s="23" t="e">
        <f t="shared" si="524"/>
        <v>#N/A</v>
      </c>
      <c r="AL1027" s="17" t="e">
        <f>VLOOKUP($C1027,'DATA PENGUKURAN GARDU'!$A:$BS,44,0)</f>
        <v>#N/A</v>
      </c>
      <c r="AM1027" s="23" t="e">
        <f t="shared" si="525"/>
        <v>#N/A</v>
      </c>
      <c r="AN1027" s="17" t="e">
        <f>VLOOKUP($C1027,'DATA PENGUKURAN GARDU'!$A:$BS,46,0)</f>
        <v>#N/A</v>
      </c>
      <c r="AO1027" s="23" t="e">
        <f t="shared" si="526"/>
        <v>#N/A</v>
      </c>
      <c r="AP1027" s="17" t="e">
        <f>VLOOKUP($C1027,'DATA PENGUKURAN GARDU'!$A:$BS,46,0)</f>
        <v>#N/A</v>
      </c>
      <c r="AQ1027" s="17" t="e">
        <f>VLOOKUP($C1027,'DATA PENGUKURAN GARDU'!$A:$BS,53,0)</f>
        <v>#N/A</v>
      </c>
      <c r="AR1027" s="17" t="e">
        <f>VLOOKUP($C1027,'DATA PENGUKURAN GARDU'!$A:$BS,54,0)</f>
        <v>#N/A</v>
      </c>
      <c r="AS1027" s="20" t="e">
        <f>VLOOKUP($D1027,'DATA PENGUKURAN GARDU'!$A:$BS,42,0)</f>
        <v>#N/A</v>
      </c>
      <c r="AT1027" s="21" t="e">
        <f t="shared" si="527"/>
        <v>#N/A</v>
      </c>
      <c r="AU1027" s="20" t="e">
        <f>VLOOKUP($D1027,'DATA PENGUKURAN GARDU'!$A:$BS,44,0)</f>
        <v>#N/A</v>
      </c>
      <c r="AV1027" s="21" t="e">
        <f t="shared" si="528"/>
        <v>#N/A</v>
      </c>
      <c r="AW1027" s="20" t="e">
        <f>VLOOKUP($D1027,'DATA PENGUKURAN GARDU'!$A:$BS,46,0)</f>
        <v>#N/A</v>
      </c>
      <c r="AX1027" s="21" t="e">
        <f t="shared" si="529"/>
        <v>#N/A</v>
      </c>
      <c r="AY1027" s="20" t="e">
        <f>VLOOKUP($D1027,'DATA PENGUKURAN GARDU'!$A:$BS,46,0)</f>
        <v>#N/A</v>
      </c>
      <c r="AZ1027" s="20" t="e">
        <f>VLOOKUP($D1027,'DATA PENGUKURAN GARDU'!$A:$BS,53,0)</f>
        <v>#N/A</v>
      </c>
      <c r="BA1027" s="20" t="e">
        <f>VLOOKUP($D1027,'DATA PENGUKURAN GARDU'!$A:$BS,54,0)</f>
        <v>#N/A</v>
      </c>
      <c r="BB1027" s="17" t="e">
        <f>VLOOKUP($E1027,'DATA PENGUKURAN GARDU'!$A:$BS,42,0)</f>
        <v>#N/A</v>
      </c>
      <c r="BC1027" s="23" t="e">
        <f t="shared" si="530"/>
        <v>#N/A</v>
      </c>
      <c r="BD1027" s="17" t="e">
        <f>VLOOKUP($E1027,'DATA PENGUKURAN GARDU'!$A:$BS,44,0)</f>
        <v>#N/A</v>
      </c>
      <c r="BE1027" s="23" t="e">
        <f t="shared" si="531"/>
        <v>#N/A</v>
      </c>
      <c r="BF1027" s="17" t="e">
        <f>VLOOKUP($E1027,'DATA PENGUKURAN GARDU'!$A:$BS,46,0)</f>
        <v>#N/A</v>
      </c>
      <c r="BG1027" s="23" t="e">
        <f t="shared" si="532"/>
        <v>#N/A</v>
      </c>
      <c r="BH1027" s="17" t="e">
        <f>VLOOKUP($E1027,'DATA PENGUKURAN GARDU'!$A:$BS,46,0)</f>
        <v>#N/A</v>
      </c>
      <c r="BI1027" s="17" t="e">
        <f>VLOOKUP($E1027,'DATA PENGUKURAN GARDU'!$A:$BS,53,0)</f>
        <v>#N/A</v>
      </c>
      <c r="BJ1027" s="17" t="e">
        <f>VLOOKUP($E1027,'DATA PENGUKURAN GARDU'!$A:$BS,54,0)</f>
        <v>#N/A</v>
      </c>
      <c r="BK1027" s="20" t="e">
        <f t="shared" ref="BK1027:BK1090" si="543">IF(Q1027&gt;P1027,"OL PHASA","Normal")</f>
        <v>#N/A</v>
      </c>
      <c r="BL1027" s="20" t="e">
        <f t="shared" ref="BL1027:BL1090" si="544">IF(S1027&gt;P1027,"OL PHASA","Normal")</f>
        <v>#N/A</v>
      </c>
      <c r="BM1027" s="20" t="e">
        <f t="shared" ref="BM1027:BM1090" si="545">IF(U1027&gt;P1027,"OL PHASA","Normal")</f>
        <v>#N/A</v>
      </c>
      <c r="BN1027" s="25" t="e">
        <f t="shared" ref="BN1027:BN1090" si="546">IF((L1027=3),(AVERAGE(Q1027,S1027,U1027)),MAX(Q1027,S1027,U1027))</f>
        <v>#N/A</v>
      </c>
      <c r="BO1027" s="26" t="str">
        <f t="shared" ref="BO1027:BO1090" si="547">IFERROR(IF((L1027=1),(BN1027*AH1027)/1000,(BN1027*AI1027*1.73)/1000),"0")</f>
        <v>0</v>
      </c>
      <c r="BP1027" s="21" t="e">
        <f t="shared" ref="BP1027:BP1090" si="548">BO1027/K1027*100</f>
        <v>#VALUE!</v>
      </c>
      <c r="BQ1027" s="20" t="e">
        <f t="shared" ref="BQ1027:BQ1090" si="549">IF($L1027=1,"1 Phase",ABS(((Q1027/BN1027)-1)+ABS((S1027/BN1027)-1)+ABS((U1027/BN1027)-1))/3)</f>
        <v>#N/A</v>
      </c>
      <c r="BR1027" s="20" t="e">
        <v>#N/A</v>
      </c>
      <c r="BS1027" s="9" t="e">
        <v>#N/A</v>
      </c>
      <c r="BT1027" s="2" t="e">
        <f t="shared" ref="BT1027:BT1090" si="550">IF(BP1027&lt;30,"Underload",IF(BP1027&lt;=80,"Baik",IF(BP1027&gt;80,"Overload")))</f>
        <v>#VALUE!</v>
      </c>
      <c r="BU1027" s="2" t="e">
        <f t="shared" si="533"/>
        <v>#N/A</v>
      </c>
      <c r="BV1027" s="2" t="e">
        <f t="shared" si="534"/>
        <v>#N/A</v>
      </c>
    </row>
    <row r="1028" s="2" customFormat="1" ht="22.95" customHeight="1" spans="1:74">
      <c r="A1028" s="9" t="str">
        <f t="shared" si="535"/>
        <v>M 71Induk</v>
      </c>
      <c r="B1028" s="9" t="str">
        <f t="shared" si="536"/>
        <v>M 71jurusan 1</v>
      </c>
      <c r="C1028" s="9" t="str">
        <f t="shared" si="537"/>
        <v>M 71jurusan 2</v>
      </c>
      <c r="D1028" s="9" t="str">
        <f t="shared" si="538"/>
        <v>M 71jurusan 3</v>
      </c>
      <c r="E1028" s="9" t="str">
        <f t="shared" si="539"/>
        <v>M 71jurusan 4</v>
      </c>
      <c r="F1028" s="10" t="s">
        <v>131</v>
      </c>
      <c r="G1028" s="10" t="s">
        <v>131</v>
      </c>
      <c r="H1028" s="10" t="s">
        <v>1255</v>
      </c>
      <c r="I1028" s="10" t="s">
        <v>12143</v>
      </c>
      <c r="J1028" s="10" t="s">
        <v>12144</v>
      </c>
      <c r="K1028" s="10" t="s">
        <v>7465</v>
      </c>
      <c r="L1028" s="10"/>
      <c r="M1028" s="10"/>
      <c r="N1028" s="14">
        <f t="shared" si="540"/>
        <v>0</v>
      </c>
      <c r="O1028" s="15" t="e">
        <f t="shared" si="541"/>
        <v>#VALUE!</v>
      </c>
      <c r="P1028" s="15" t="e">
        <f t="shared" si="542"/>
        <v>#VALUE!</v>
      </c>
      <c r="Q1028" s="17" t="e">
        <f>VLOOKUP($A1028,'DATA PENGUKURAN GARDU'!$A:$BS,42,0)</f>
        <v>#N/A</v>
      </c>
      <c r="R1028" s="18" t="e">
        <f t="shared" si="518"/>
        <v>#N/A</v>
      </c>
      <c r="S1028" s="17" t="e">
        <f>VLOOKUP($A1028,'DATA PENGUKURAN GARDU'!$A:$BS,44,0)</f>
        <v>#N/A</v>
      </c>
      <c r="T1028" s="18" t="e">
        <f t="shared" si="519"/>
        <v>#N/A</v>
      </c>
      <c r="U1028" s="17" t="e">
        <f>VLOOKUP($A1028,'DATA PENGUKURAN GARDU'!$A:$BS,46,0)</f>
        <v>#N/A</v>
      </c>
      <c r="V1028" s="18" t="e">
        <f t="shared" si="520"/>
        <v>#N/A</v>
      </c>
      <c r="W1028" s="17" t="e">
        <f>VLOOKUP($A1028,'DATA PENGUKURAN GARDU'!$A:$BS,48,0)</f>
        <v>#N/A</v>
      </c>
      <c r="X1028" s="17" t="e">
        <f>VLOOKUP($A1028,'DATA PENGUKURAN GARDU'!$A:$BS,53,0)</f>
        <v>#N/A</v>
      </c>
      <c r="Y1028" s="17" t="e">
        <f>VLOOKUP($A1028,'DATA PENGUKURAN GARDU'!$A:$BS,54,0)</f>
        <v>#N/A</v>
      </c>
      <c r="Z1028" s="17" t="e">
        <f>VLOOKUP($A1028,'DATA PENGUKURAN GARDU'!$A:$BS,55,0)</f>
        <v>#N/A</v>
      </c>
      <c r="AA1028" s="20" t="e">
        <f>VLOOKUP($B1028,'DATA PENGUKURAN GARDU'!$A:$BS,42,0)</f>
        <v>#N/A</v>
      </c>
      <c r="AB1028" s="21" t="e">
        <f t="shared" si="521"/>
        <v>#N/A</v>
      </c>
      <c r="AC1028" s="20" t="e">
        <f>VLOOKUP($B1028,'DATA PENGUKURAN GARDU'!$A:$BS,44,0)</f>
        <v>#N/A</v>
      </c>
      <c r="AD1028" s="21" t="e">
        <f t="shared" si="522"/>
        <v>#N/A</v>
      </c>
      <c r="AE1028" s="20" t="e">
        <f>VLOOKUP($B1028,'DATA PENGUKURAN GARDU'!$A:$BS,46,0)</f>
        <v>#N/A</v>
      </c>
      <c r="AF1028" s="21" t="e">
        <f t="shared" si="523"/>
        <v>#N/A</v>
      </c>
      <c r="AG1028" s="20" t="e">
        <f>VLOOKUP($B1028,'DATA PENGUKURAN GARDU'!$A:$BS,46,0)</f>
        <v>#N/A</v>
      </c>
      <c r="AH1028" s="20" t="e">
        <f>VLOOKUP($B1028,'DATA PENGUKURAN GARDU'!$A:$BS,53,0)</f>
        <v>#N/A</v>
      </c>
      <c r="AI1028" s="20" t="e">
        <f>VLOOKUP($B1028,'DATA PENGUKURAN GARDU'!$A:$BS,54,0)</f>
        <v>#N/A</v>
      </c>
      <c r="AJ1028" s="17" t="e">
        <f>VLOOKUP($C1028,'DATA PENGUKURAN GARDU'!$A:$BS,42,0)</f>
        <v>#N/A</v>
      </c>
      <c r="AK1028" s="23" t="e">
        <f t="shared" si="524"/>
        <v>#N/A</v>
      </c>
      <c r="AL1028" s="17" t="e">
        <f>VLOOKUP($C1028,'DATA PENGUKURAN GARDU'!$A:$BS,44,0)</f>
        <v>#N/A</v>
      </c>
      <c r="AM1028" s="23" t="e">
        <f t="shared" si="525"/>
        <v>#N/A</v>
      </c>
      <c r="AN1028" s="17" t="e">
        <f>VLOOKUP($C1028,'DATA PENGUKURAN GARDU'!$A:$BS,46,0)</f>
        <v>#N/A</v>
      </c>
      <c r="AO1028" s="23" t="e">
        <f t="shared" si="526"/>
        <v>#N/A</v>
      </c>
      <c r="AP1028" s="17" t="e">
        <f>VLOOKUP($C1028,'DATA PENGUKURAN GARDU'!$A:$BS,46,0)</f>
        <v>#N/A</v>
      </c>
      <c r="AQ1028" s="17" t="e">
        <f>VLOOKUP($C1028,'DATA PENGUKURAN GARDU'!$A:$BS,53,0)</f>
        <v>#N/A</v>
      </c>
      <c r="AR1028" s="17" t="e">
        <f>VLOOKUP($C1028,'DATA PENGUKURAN GARDU'!$A:$BS,54,0)</f>
        <v>#N/A</v>
      </c>
      <c r="AS1028" s="20" t="e">
        <f>VLOOKUP($D1028,'DATA PENGUKURAN GARDU'!$A:$BS,42,0)</f>
        <v>#N/A</v>
      </c>
      <c r="AT1028" s="21" t="e">
        <f t="shared" si="527"/>
        <v>#N/A</v>
      </c>
      <c r="AU1028" s="20" t="e">
        <f>VLOOKUP($D1028,'DATA PENGUKURAN GARDU'!$A:$BS,44,0)</f>
        <v>#N/A</v>
      </c>
      <c r="AV1028" s="21" t="e">
        <f t="shared" si="528"/>
        <v>#N/A</v>
      </c>
      <c r="AW1028" s="20" t="e">
        <f>VLOOKUP($D1028,'DATA PENGUKURAN GARDU'!$A:$BS,46,0)</f>
        <v>#N/A</v>
      </c>
      <c r="AX1028" s="21" t="e">
        <f t="shared" si="529"/>
        <v>#N/A</v>
      </c>
      <c r="AY1028" s="20" t="e">
        <f>VLOOKUP($D1028,'DATA PENGUKURAN GARDU'!$A:$BS,46,0)</f>
        <v>#N/A</v>
      </c>
      <c r="AZ1028" s="20" t="e">
        <f>VLOOKUP($D1028,'DATA PENGUKURAN GARDU'!$A:$BS,53,0)</f>
        <v>#N/A</v>
      </c>
      <c r="BA1028" s="20" t="e">
        <f>VLOOKUP($D1028,'DATA PENGUKURAN GARDU'!$A:$BS,54,0)</f>
        <v>#N/A</v>
      </c>
      <c r="BB1028" s="17" t="e">
        <f>VLOOKUP($E1028,'DATA PENGUKURAN GARDU'!$A:$BS,42,0)</f>
        <v>#N/A</v>
      </c>
      <c r="BC1028" s="23" t="e">
        <f t="shared" si="530"/>
        <v>#N/A</v>
      </c>
      <c r="BD1028" s="17" t="e">
        <f>VLOOKUP($E1028,'DATA PENGUKURAN GARDU'!$A:$BS,44,0)</f>
        <v>#N/A</v>
      </c>
      <c r="BE1028" s="23" t="e">
        <f t="shared" si="531"/>
        <v>#N/A</v>
      </c>
      <c r="BF1028" s="17" t="e">
        <f>VLOOKUP($E1028,'DATA PENGUKURAN GARDU'!$A:$BS,46,0)</f>
        <v>#N/A</v>
      </c>
      <c r="BG1028" s="23" t="e">
        <f t="shared" si="532"/>
        <v>#N/A</v>
      </c>
      <c r="BH1028" s="17" t="e">
        <f>VLOOKUP($E1028,'DATA PENGUKURAN GARDU'!$A:$BS,46,0)</f>
        <v>#N/A</v>
      </c>
      <c r="BI1028" s="17" t="e">
        <f>VLOOKUP($E1028,'DATA PENGUKURAN GARDU'!$A:$BS,53,0)</f>
        <v>#N/A</v>
      </c>
      <c r="BJ1028" s="17" t="e">
        <f>VLOOKUP($E1028,'DATA PENGUKURAN GARDU'!$A:$BS,54,0)</f>
        <v>#N/A</v>
      </c>
      <c r="BK1028" s="20" t="e">
        <f t="shared" si="543"/>
        <v>#N/A</v>
      </c>
      <c r="BL1028" s="20" t="e">
        <f t="shared" si="544"/>
        <v>#N/A</v>
      </c>
      <c r="BM1028" s="20" t="e">
        <f t="shared" si="545"/>
        <v>#N/A</v>
      </c>
      <c r="BN1028" s="25" t="e">
        <f t="shared" si="546"/>
        <v>#N/A</v>
      </c>
      <c r="BO1028" s="26" t="str">
        <f t="shared" si="547"/>
        <v>0</v>
      </c>
      <c r="BP1028" s="21" t="e">
        <f t="shared" si="548"/>
        <v>#VALUE!</v>
      </c>
      <c r="BQ1028" s="20" t="e">
        <f t="shared" si="549"/>
        <v>#N/A</v>
      </c>
      <c r="BR1028" s="20" t="e">
        <v>#N/A</v>
      </c>
      <c r="BS1028" s="9" t="e">
        <v>#N/A</v>
      </c>
      <c r="BT1028" s="2" t="e">
        <f t="shared" si="550"/>
        <v>#VALUE!</v>
      </c>
      <c r="BU1028" s="2" t="e">
        <f t="shared" si="533"/>
        <v>#N/A</v>
      </c>
      <c r="BV1028" s="2" t="e">
        <f t="shared" si="534"/>
        <v>#N/A</v>
      </c>
    </row>
    <row r="1029" s="2" customFormat="1" ht="22.95" customHeight="1" spans="1:74">
      <c r="A1029" s="9" t="str">
        <f t="shared" si="535"/>
        <v>M 73Induk</v>
      </c>
      <c r="B1029" s="9" t="str">
        <f t="shared" si="536"/>
        <v>M 73jurusan 1</v>
      </c>
      <c r="C1029" s="9" t="str">
        <f t="shared" si="537"/>
        <v>M 73jurusan 2</v>
      </c>
      <c r="D1029" s="9" t="str">
        <f t="shared" si="538"/>
        <v>M 73jurusan 3</v>
      </c>
      <c r="E1029" s="9" t="str">
        <f t="shared" si="539"/>
        <v>M 73jurusan 4</v>
      </c>
      <c r="F1029" s="10" t="s">
        <v>131</v>
      </c>
      <c r="G1029" s="10" t="s">
        <v>131</v>
      </c>
      <c r="H1029" s="10" t="s">
        <v>1256</v>
      </c>
      <c r="I1029" s="10" t="s">
        <v>12145</v>
      </c>
      <c r="J1029" s="10" t="s">
        <v>12146</v>
      </c>
      <c r="K1029" s="10" t="s">
        <v>7465</v>
      </c>
      <c r="L1029" s="10"/>
      <c r="M1029" s="10"/>
      <c r="N1029" s="14">
        <f t="shared" si="540"/>
        <v>0</v>
      </c>
      <c r="O1029" s="15" t="e">
        <f t="shared" si="541"/>
        <v>#VALUE!</v>
      </c>
      <c r="P1029" s="15" t="e">
        <f t="shared" si="542"/>
        <v>#VALUE!</v>
      </c>
      <c r="Q1029" s="17" t="e">
        <f>VLOOKUP($A1029,'DATA PENGUKURAN GARDU'!$A:$BS,42,0)</f>
        <v>#N/A</v>
      </c>
      <c r="R1029" s="18" t="e">
        <f t="shared" si="518"/>
        <v>#N/A</v>
      </c>
      <c r="S1029" s="17" t="e">
        <f>VLOOKUP($A1029,'DATA PENGUKURAN GARDU'!$A:$BS,44,0)</f>
        <v>#N/A</v>
      </c>
      <c r="T1029" s="18" t="e">
        <f t="shared" si="519"/>
        <v>#N/A</v>
      </c>
      <c r="U1029" s="17" t="e">
        <f>VLOOKUP($A1029,'DATA PENGUKURAN GARDU'!$A:$BS,46,0)</f>
        <v>#N/A</v>
      </c>
      <c r="V1029" s="18" t="e">
        <f t="shared" si="520"/>
        <v>#N/A</v>
      </c>
      <c r="W1029" s="17" t="e">
        <f>VLOOKUP($A1029,'DATA PENGUKURAN GARDU'!$A:$BS,48,0)</f>
        <v>#N/A</v>
      </c>
      <c r="X1029" s="17" t="e">
        <f>VLOOKUP($A1029,'DATA PENGUKURAN GARDU'!$A:$BS,53,0)</f>
        <v>#N/A</v>
      </c>
      <c r="Y1029" s="17" t="e">
        <f>VLOOKUP($A1029,'DATA PENGUKURAN GARDU'!$A:$BS,54,0)</f>
        <v>#N/A</v>
      </c>
      <c r="Z1029" s="17" t="e">
        <f>VLOOKUP($A1029,'DATA PENGUKURAN GARDU'!$A:$BS,55,0)</f>
        <v>#N/A</v>
      </c>
      <c r="AA1029" s="20" t="e">
        <f>VLOOKUP($B1029,'DATA PENGUKURAN GARDU'!$A:$BS,42,0)</f>
        <v>#N/A</v>
      </c>
      <c r="AB1029" s="21" t="e">
        <f t="shared" si="521"/>
        <v>#N/A</v>
      </c>
      <c r="AC1029" s="20" t="e">
        <f>VLOOKUP($B1029,'DATA PENGUKURAN GARDU'!$A:$BS,44,0)</f>
        <v>#N/A</v>
      </c>
      <c r="AD1029" s="21" t="e">
        <f t="shared" si="522"/>
        <v>#N/A</v>
      </c>
      <c r="AE1029" s="20" t="e">
        <f>VLOOKUP($B1029,'DATA PENGUKURAN GARDU'!$A:$BS,46,0)</f>
        <v>#N/A</v>
      </c>
      <c r="AF1029" s="21" t="e">
        <f t="shared" si="523"/>
        <v>#N/A</v>
      </c>
      <c r="AG1029" s="20" t="e">
        <f>VLOOKUP($B1029,'DATA PENGUKURAN GARDU'!$A:$BS,46,0)</f>
        <v>#N/A</v>
      </c>
      <c r="AH1029" s="20" t="e">
        <f>VLOOKUP($B1029,'DATA PENGUKURAN GARDU'!$A:$BS,53,0)</f>
        <v>#N/A</v>
      </c>
      <c r="AI1029" s="20" t="e">
        <f>VLOOKUP($B1029,'DATA PENGUKURAN GARDU'!$A:$BS,54,0)</f>
        <v>#N/A</v>
      </c>
      <c r="AJ1029" s="17" t="e">
        <f>VLOOKUP($C1029,'DATA PENGUKURAN GARDU'!$A:$BS,42,0)</f>
        <v>#N/A</v>
      </c>
      <c r="AK1029" s="23" t="e">
        <f t="shared" si="524"/>
        <v>#N/A</v>
      </c>
      <c r="AL1029" s="17" t="e">
        <f>VLOOKUP($C1029,'DATA PENGUKURAN GARDU'!$A:$BS,44,0)</f>
        <v>#N/A</v>
      </c>
      <c r="AM1029" s="23" t="e">
        <f t="shared" si="525"/>
        <v>#N/A</v>
      </c>
      <c r="AN1029" s="17" t="e">
        <f>VLOOKUP($C1029,'DATA PENGUKURAN GARDU'!$A:$BS,46,0)</f>
        <v>#N/A</v>
      </c>
      <c r="AO1029" s="23" t="e">
        <f t="shared" si="526"/>
        <v>#N/A</v>
      </c>
      <c r="AP1029" s="17" t="e">
        <f>VLOOKUP($C1029,'DATA PENGUKURAN GARDU'!$A:$BS,46,0)</f>
        <v>#N/A</v>
      </c>
      <c r="AQ1029" s="17" t="e">
        <f>VLOOKUP($C1029,'DATA PENGUKURAN GARDU'!$A:$BS,53,0)</f>
        <v>#N/A</v>
      </c>
      <c r="AR1029" s="17" t="e">
        <f>VLOOKUP($C1029,'DATA PENGUKURAN GARDU'!$A:$BS,54,0)</f>
        <v>#N/A</v>
      </c>
      <c r="AS1029" s="20" t="e">
        <f>VLOOKUP($D1029,'DATA PENGUKURAN GARDU'!$A:$BS,42,0)</f>
        <v>#N/A</v>
      </c>
      <c r="AT1029" s="21" t="e">
        <f t="shared" si="527"/>
        <v>#N/A</v>
      </c>
      <c r="AU1029" s="20" t="e">
        <f>VLOOKUP($D1029,'DATA PENGUKURAN GARDU'!$A:$BS,44,0)</f>
        <v>#N/A</v>
      </c>
      <c r="AV1029" s="21" t="e">
        <f t="shared" si="528"/>
        <v>#N/A</v>
      </c>
      <c r="AW1029" s="20" t="e">
        <f>VLOOKUP($D1029,'DATA PENGUKURAN GARDU'!$A:$BS,46,0)</f>
        <v>#N/A</v>
      </c>
      <c r="AX1029" s="21" t="e">
        <f t="shared" si="529"/>
        <v>#N/A</v>
      </c>
      <c r="AY1029" s="20" t="e">
        <f>VLOOKUP($D1029,'DATA PENGUKURAN GARDU'!$A:$BS,46,0)</f>
        <v>#N/A</v>
      </c>
      <c r="AZ1029" s="20" t="e">
        <f>VLOOKUP($D1029,'DATA PENGUKURAN GARDU'!$A:$BS,53,0)</f>
        <v>#N/A</v>
      </c>
      <c r="BA1029" s="20" t="e">
        <f>VLOOKUP($D1029,'DATA PENGUKURAN GARDU'!$A:$BS,54,0)</f>
        <v>#N/A</v>
      </c>
      <c r="BB1029" s="17" t="e">
        <f>VLOOKUP($E1029,'DATA PENGUKURAN GARDU'!$A:$BS,42,0)</f>
        <v>#N/A</v>
      </c>
      <c r="BC1029" s="23" t="e">
        <f t="shared" si="530"/>
        <v>#N/A</v>
      </c>
      <c r="BD1029" s="17" t="e">
        <f>VLOOKUP($E1029,'DATA PENGUKURAN GARDU'!$A:$BS,44,0)</f>
        <v>#N/A</v>
      </c>
      <c r="BE1029" s="23" t="e">
        <f t="shared" si="531"/>
        <v>#N/A</v>
      </c>
      <c r="BF1029" s="17" t="e">
        <f>VLOOKUP($E1029,'DATA PENGUKURAN GARDU'!$A:$BS,46,0)</f>
        <v>#N/A</v>
      </c>
      <c r="BG1029" s="23" t="e">
        <f t="shared" si="532"/>
        <v>#N/A</v>
      </c>
      <c r="BH1029" s="17" t="e">
        <f>VLOOKUP($E1029,'DATA PENGUKURAN GARDU'!$A:$BS,46,0)</f>
        <v>#N/A</v>
      </c>
      <c r="BI1029" s="17" t="e">
        <f>VLOOKUP($E1029,'DATA PENGUKURAN GARDU'!$A:$BS,53,0)</f>
        <v>#N/A</v>
      </c>
      <c r="BJ1029" s="17" t="e">
        <f>VLOOKUP($E1029,'DATA PENGUKURAN GARDU'!$A:$BS,54,0)</f>
        <v>#N/A</v>
      </c>
      <c r="BK1029" s="20" t="e">
        <f t="shared" si="543"/>
        <v>#N/A</v>
      </c>
      <c r="BL1029" s="20" t="e">
        <f t="shared" si="544"/>
        <v>#N/A</v>
      </c>
      <c r="BM1029" s="20" t="e">
        <f t="shared" si="545"/>
        <v>#N/A</v>
      </c>
      <c r="BN1029" s="25" t="e">
        <f t="shared" si="546"/>
        <v>#N/A</v>
      </c>
      <c r="BO1029" s="26" t="str">
        <f t="shared" si="547"/>
        <v>0</v>
      </c>
      <c r="BP1029" s="21" t="e">
        <f t="shared" si="548"/>
        <v>#VALUE!</v>
      </c>
      <c r="BQ1029" s="20" t="e">
        <f t="shared" si="549"/>
        <v>#N/A</v>
      </c>
      <c r="BR1029" s="20" t="e">
        <v>#N/A</v>
      </c>
      <c r="BS1029" s="9" t="e">
        <v>#N/A</v>
      </c>
      <c r="BT1029" s="2" t="e">
        <f t="shared" si="550"/>
        <v>#VALUE!</v>
      </c>
      <c r="BU1029" s="2" t="e">
        <f t="shared" si="533"/>
        <v>#N/A</v>
      </c>
      <c r="BV1029" s="2" t="e">
        <f t="shared" si="534"/>
        <v>#N/A</v>
      </c>
    </row>
    <row r="1030" s="2" customFormat="1" ht="22.95" customHeight="1" spans="1:74">
      <c r="A1030" s="9" t="str">
        <f t="shared" si="535"/>
        <v>M 107Induk</v>
      </c>
      <c r="B1030" s="9" t="str">
        <f t="shared" si="536"/>
        <v>M 107jurusan 1</v>
      </c>
      <c r="C1030" s="9" t="str">
        <f t="shared" si="537"/>
        <v>M 107jurusan 2</v>
      </c>
      <c r="D1030" s="9" t="str">
        <f t="shared" si="538"/>
        <v>M 107jurusan 3</v>
      </c>
      <c r="E1030" s="9" t="str">
        <f t="shared" si="539"/>
        <v>M 107jurusan 4</v>
      </c>
      <c r="F1030" s="10" t="s">
        <v>131</v>
      </c>
      <c r="G1030" s="10" t="s">
        <v>131</v>
      </c>
      <c r="H1030" s="10" t="s">
        <v>1257</v>
      </c>
      <c r="I1030" s="10" t="s">
        <v>12147</v>
      </c>
      <c r="J1030" s="10" t="s">
        <v>12148</v>
      </c>
      <c r="K1030" s="10" t="s">
        <v>7465</v>
      </c>
      <c r="L1030" s="10"/>
      <c r="M1030" s="10"/>
      <c r="N1030" s="14">
        <f t="shared" si="540"/>
        <v>0</v>
      </c>
      <c r="O1030" s="15" t="e">
        <f t="shared" si="541"/>
        <v>#VALUE!</v>
      </c>
      <c r="P1030" s="15" t="e">
        <f t="shared" si="542"/>
        <v>#VALUE!</v>
      </c>
      <c r="Q1030" s="17" t="e">
        <f>VLOOKUP($A1030,'DATA PENGUKURAN GARDU'!$A:$BS,42,0)</f>
        <v>#N/A</v>
      </c>
      <c r="R1030" s="18" t="e">
        <f t="shared" si="518"/>
        <v>#N/A</v>
      </c>
      <c r="S1030" s="17" t="e">
        <f>VLOOKUP($A1030,'DATA PENGUKURAN GARDU'!$A:$BS,44,0)</f>
        <v>#N/A</v>
      </c>
      <c r="T1030" s="18" t="e">
        <f t="shared" si="519"/>
        <v>#N/A</v>
      </c>
      <c r="U1030" s="17" t="e">
        <f>VLOOKUP($A1030,'DATA PENGUKURAN GARDU'!$A:$BS,46,0)</f>
        <v>#N/A</v>
      </c>
      <c r="V1030" s="18" t="e">
        <f t="shared" si="520"/>
        <v>#N/A</v>
      </c>
      <c r="W1030" s="17" t="e">
        <f>VLOOKUP($A1030,'DATA PENGUKURAN GARDU'!$A:$BS,48,0)</f>
        <v>#N/A</v>
      </c>
      <c r="X1030" s="17" t="e">
        <f>VLOOKUP($A1030,'DATA PENGUKURAN GARDU'!$A:$BS,53,0)</f>
        <v>#N/A</v>
      </c>
      <c r="Y1030" s="17" t="e">
        <f>VLOOKUP($A1030,'DATA PENGUKURAN GARDU'!$A:$BS,54,0)</f>
        <v>#N/A</v>
      </c>
      <c r="Z1030" s="17" t="e">
        <f>VLOOKUP($A1030,'DATA PENGUKURAN GARDU'!$A:$BS,55,0)</f>
        <v>#N/A</v>
      </c>
      <c r="AA1030" s="20" t="e">
        <f>VLOOKUP($B1030,'DATA PENGUKURAN GARDU'!$A:$BS,42,0)</f>
        <v>#N/A</v>
      </c>
      <c r="AB1030" s="21" t="e">
        <f t="shared" si="521"/>
        <v>#N/A</v>
      </c>
      <c r="AC1030" s="20" t="e">
        <f>VLOOKUP($B1030,'DATA PENGUKURAN GARDU'!$A:$BS,44,0)</f>
        <v>#N/A</v>
      </c>
      <c r="AD1030" s="21" t="e">
        <f t="shared" si="522"/>
        <v>#N/A</v>
      </c>
      <c r="AE1030" s="20" t="e">
        <f>VLOOKUP($B1030,'DATA PENGUKURAN GARDU'!$A:$BS,46,0)</f>
        <v>#N/A</v>
      </c>
      <c r="AF1030" s="21" t="e">
        <f t="shared" si="523"/>
        <v>#N/A</v>
      </c>
      <c r="AG1030" s="20" t="e">
        <f>VLOOKUP($B1030,'DATA PENGUKURAN GARDU'!$A:$BS,46,0)</f>
        <v>#N/A</v>
      </c>
      <c r="AH1030" s="20" t="e">
        <f>VLOOKUP($B1030,'DATA PENGUKURAN GARDU'!$A:$BS,53,0)</f>
        <v>#N/A</v>
      </c>
      <c r="AI1030" s="20" t="e">
        <f>VLOOKUP($B1030,'DATA PENGUKURAN GARDU'!$A:$BS,54,0)</f>
        <v>#N/A</v>
      </c>
      <c r="AJ1030" s="17" t="e">
        <f>VLOOKUP($C1030,'DATA PENGUKURAN GARDU'!$A:$BS,42,0)</f>
        <v>#N/A</v>
      </c>
      <c r="AK1030" s="23" t="e">
        <f t="shared" si="524"/>
        <v>#N/A</v>
      </c>
      <c r="AL1030" s="17" t="e">
        <f>VLOOKUP($C1030,'DATA PENGUKURAN GARDU'!$A:$BS,44,0)</f>
        <v>#N/A</v>
      </c>
      <c r="AM1030" s="23" t="e">
        <f t="shared" si="525"/>
        <v>#N/A</v>
      </c>
      <c r="AN1030" s="17" t="e">
        <f>VLOOKUP($C1030,'DATA PENGUKURAN GARDU'!$A:$BS,46,0)</f>
        <v>#N/A</v>
      </c>
      <c r="AO1030" s="23" t="e">
        <f t="shared" si="526"/>
        <v>#N/A</v>
      </c>
      <c r="AP1030" s="17" t="e">
        <f>VLOOKUP($C1030,'DATA PENGUKURAN GARDU'!$A:$BS,46,0)</f>
        <v>#N/A</v>
      </c>
      <c r="AQ1030" s="17" t="e">
        <f>VLOOKUP($C1030,'DATA PENGUKURAN GARDU'!$A:$BS,53,0)</f>
        <v>#N/A</v>
      </c>
      <c r="AR1030" s="17" t="e">
        <f>VLOOKUP($C1030,'DATA PENGUKURAN GARDU'!$A:$BS,54,0)</f>
        <v>#N/A</v>
      </c>
      <c r="AS1030" s="20" t="e">
        <f>VLOOKUP($D1030,'DATA PENGUKURAN GARDU'!$A:$BS,42,0)</f>
        <v>#N/A</v>
      </c>
      <c r="AT1030" s="21" t="e">
        <f t="shared" si="527"/>
        <v>#N/A</v>
      </c>
      <c r="AU1030" s="20" t="e">
        <f>VLOOKUP($D1030,'DATA PENGUKURAN GARDU'!$A:$BS,44,0)</f>
        <v>#N/A</v>
      </c>
      <c r="AV1030" s="21" t="e">
        <f t="shared" si="528"/>
        <v>#N/A</v>
      </c>
      <c r="AW1030" s="20" t="e">
        <f>VLOOKUP($D1030,'DATA PENGUKURAN GARDU'!$A:$BS,46,0)</f>
        <v>#N/A</v>
      </c>
      <c r="AX1030" s="21" t="e">
        <f t="shared" si="529"/>
        <v>#N/A</v>
      </c>
      <c r="AY1030" s="20" t="e">
        <f>VLOOKUP($D1030,'DATA PENGUKURAN GARDU'!$A:$BS,46,0)</f>
        <v>#N/A</v>
      </c>
      <c r="AZ1030" s="20" t="e">
        <f>VLOOKUP($D1030,'DATA PENGUKURAN GARDU'!$A:$BS,53,0)</f>
        <v>#N/A</v>
      </c>
      <c r="BA1030" s="20" t="e">
        <f>VLOOKUP($D1030,'DATA PENGUKURAN GARDU'!$A:$BS,54,0)</f>
        <v>#N/A</v>
      </c>
      <c r="BB1030" s="17" t="e">
        <f>VLOOKUP($E1030,'DATA PENGUKURAN GARDU'!$A:$BS,42,0)</f>
        <v>#N/A</v>
      </c>
      <c r="BC1030" s="23" t="e">
        <f t="shared" si="530"/>
        <v>#N/A</v>
      </c>
      <c r="BD1030" s="17" t="e">
        <f>VLOOKUP($E1030,'DATA PENGUKURAN GARDU'!$A:$BS,44,0)</f>
        <v>#N/A</v>
      </c>
      <c r="BE1030" s="23" t="e">
        <f t="shared" si="531"/>
        <v>#N/A</v>
      </c>
      <c r="BF1030" s="17" t="e">
        <f>VLOOKUP($E1030,'DATA PENGUKURAN GARDU'!$A:$BS,46,0)</f>
        <v>#N/A</v>
      </c>
      <c r="BG1030" s="23" t="e">
        <f t="shared" si="532"/>
        <v>#N/A</v>
      </c>
      <c r="BH1030" s="17" t="e">
        <f>VLOOKUP($E1030,'DATA PENGUKURAN GARDU'!$A:$BS,46,0)</f>
        <v>#N/A</v>
      </c>
      <c r="BI1030" s="17" t="e">
        <f>VLOOKUP($E1030,'DATA PENGUKURAN GARDU'!$A:$BS,53,0)</f>
        <v>#N/A</v>
      </c>
      <c r="BJ1030" s="17" t="e">
        <f>VLOOKUP($E1030,'DATA PENGUKURAN GARDU'!$A:$BS,54,0)</f>
        <v>#N/A</v>
      </c>
      <c r="BK1030" s="20" t="e">
        <f t="shared" si="543"/>
        <v>#N/A</v>
      </c>
      <c r="BL1030" s="20" t="e">
        <f t="shared" si="544"/>
        <v>#N/A</v>
      </c>
      <c r="BM1030" s="20" t="e">
        <f t="shared" si="545"/>
        <v>#N/A</v>
      </c>
      <c r="BN1030" s="25" t="e">
        <f t="shared" si="546"/>
        <v>#N/A</v>
      </c>
      <c r="BO1030" s="26" t="str">
        <f t="shared" si="547"/>
        <v>0</v>
      </c>
      <c r="BP1030" s="21" t="e">
        <f t="shared" si="548"/>
        <v>#VALUE!</v>
      </c>
      <c r="BQ1030" s="20" t="e">
        <f t="shared" si="549"/>
        <v>#N/A</v>
      </c>
      <c r="BR1030" s="20" t="e">
        <v>#N/A</v>
      </c>
      <c r="BS1030" s="9" t="e">
        <v>#N/A</v>
      </c>
      <c r="BT1030" s="2" t="e">
        <f t="shared" si="550"/>
        <v>#VALUE!</v>
      </c>
      <c r="BU1030" s="2" t="e">
        <f t="shared" si="533"/>
        <v>#N/A</v>
      </c>
      <c r="BV1030" s="2" t="e">
        <f t="shared" si="534"/>
        <v>#N/A</v>
      </c>
    </row>
    <row r="1031" s="2" customFormat="1" ht="22.95" customHeight="1" spans="1:74">
      <c r="A1031" s="9" t="str">
        <f t="shared" si="535"/>
        <v>M 108Induk</v>
      </c>
      <c r="B1031" s="9" t="str">
        <f t="shared" si="536"/>
        <v>M 108jurusan 1</v>
      </c>
      <c r="C1031" s="9" t="str">
        <f t="shared" si="537"/>
        <v>M 108jurusan 2</v>
      </c>
      <c r="D1031" s="9" t="str">
        <f t="shared" si="538"/>
        <v>M 108jurusan 3</v>
      </c>
      <c r="E1031" s="9" t="str">
        <f t="shared" si="539"/>
        <v>M 108jurusan 4</v>
      </c>
      <c r="F1031" s="10" t="s">
        <v>131</v>
      </c>
      <c r="G1031" s="10" t="s">
        <v>131</v>
      </c>
      <c r="H1031" s="10" t="s">
        <v>1258</v>
      </c>
      <c r="I1031" s="10" t="s">
        <v>12149</v>
      </c>
      <c r="J1031" s="10" t="s">
        <v>12150</v>
      </c>
      <c r="K1031" s="10" t="s">
        <v>7465</v>
      </c>
      <c r="L1031" s="10"/>
      <c r="M1031" s="10"/>
      <c r="N1031" s="14">
        <f t="shared" si="540"/>
        <v>0</v>
      </c>
      <c r="O1031" s="15" t="e">
        <f t="shared" si="541"/>
        <v>#VALUE!</v>
      </c>
      <c r="P1031" s="15" t="e">
        <f t="shared" si="542"/>
        <v>#VALUE!</v>
      </c>
      <c r="Q1031" s="17" t="e">
        <f>VLOOKUP($A1031,'DATA PENGUKURAN GARDU'!$A:$BS,42,0)</f>
        <v>#N/A</v>
      </c>
      <c r="R1031" s="18" t="e">
        <f t="shared" si="518"/>
        <v>#N/A</v>
      </c>
      <c r="S1031" s="17" t="e">
        <f>VLOOKUP($A1031,'DATA PENGUKURAN GARDU'!$A:$BS,44,0)</f>
        <v>#N/A</v>
      </c>
      <c r="T1031" s="18" t="e">
        <f t="shared" si="519"/>
        <v>#N/A</v>
      </c>
      <c r="U1031" s="17" t="e">
        <f>VLOOKUP($A1031,'DATA PENGUKURAN GARDU'!$A:$BS,46,0)</f>
        <v>#N/A</v>
      </c>
      <c r="V1031" s="18" t="e">
        <f t="shared" si="520"/>
        <v>#N/A</v>
      </c>
      <c r="W1031" s="17" t="e">
        <f>VLOOKUP($A1031,'DATA PENGUKURAN GARDU'!$A:$BS,48,0)</f>
        <v>#N/A</v>
      </c>
      <c r="X1031" s="17" t="e">
        <f>VLOOKUP($A1031,'DATA PENGUKURAN GARDU'!$A:$BS,53,0)</f>
        <v>#N/A</v>
      </c>
      <c r="Y1031" s="17" t="e">
        <f>VLOOKUP($A1031,'DATA PENGUKURAN GARDU'!$A:$BS,54,0)</f>
        <v>#N/A</v>
      </c>
      <c r="Z1031" s="17" t="e">
        <f>VLOOKUP($A1031,'DATA PENGUKURAN GARDU'!$A:$BS,55,0)</f>
        <v>#N/A</v>
      </c>
      <c r="AA1031" s="20" t="e">
        <f>VLOOKUP($B1031,'DATA PENGUKURAN GARDU'!$A:$BS,42,0)</f>
        <v>#N/A</v>
      </c>
      <c r="AB1031" s="21" t="e">
        <f t="shared" si="521"/>
        <v>#N/A</v>
      </c>
      <c r="AC1031" s="20" t="e">
        <f>VLOOKUP($B1031,'DATA PENGUKURAN GARDU'!$A:$BS,44,0)</f>
        <v>#N/A</v>
      </c>
      <c r="AD1031" s="21" t="e">
        <f t="shared" si="522"/>
        <v>#N/A</v>
      </c>
      <c r="AE1031" s="20" t="e">
        <f>VLOOKUP($B1031,'DATA PENGUKURAN GARDU'!$A:$BS,46,0)</f>
        <v>#N/A</v>
      </c>
      <c r="AF1031" s="21" t="e">
        <f t="shared" si="523"/>
        <v>#N/A</v>
      </c>
      <c r="AG1031" s="20" t="e">
        <f>VLOOKUP($B1031,'DATA PENGUKURAN GARDU'!$A:$BS,46,0)</f>
        <v>#N/A</v>
      </c>
      <c r="AH1031" s="20" t="e">
        <f>VLOOKUP($B1031,'DATA PENGUKURAN GARDU'!$A:$BS,53,0)</f>
        <v>#N/A</v>
      </c>
      <c r="AI1031" s="20" t="e">
        <f>VLOOKUP($B1031,'DATA PENGUKURAN GARDU'!$A:$BS,54,0)</f>
        <v>#N/A</v>
      </c>
      <c r="AJ1031" s="17" t="e">
        <f>VLOOKUP($C1031,'DATA PENGUKURAN GARDU'!$A:$BS,42,0)</f>
        <v>#N/A</v>
      </c>
      <c r="AK1031" s="23" t="e">
        <f t="shared" si="524"/>
        <v>#N/A</v>
      </c>
      <c r="AL1031" s="17" t="e">
        <f>VLOOKUP($C1031,'DATA PENGUKURAN GARDU'!$A:$BS,44,0)</f>
        <v>#N/A</v>
      </c>
      <c r="AM1031" s="23" t="e">
        <f t="shared" si="525"/>
        <v>#N/A</v>
      </c>
      <c r="AN1031" s="17" t="e">
        <f>VLOOKUP($C1031,'DATA PENGUKURAN GARDU'!$A:$BS,46,0)</f>
        <v>#N/A</v>
      </c>
      <c r="AO1031" s="23" t="e">
        <f t="shared" si="526"/>
        <v>#N/A</v>
      </c>
      <c r="AP1031" s="17" t="e">
        <f>VLOOKUP($C1031,'DATA PENGUKURAN GARDU'!$A:$BS,46,0)</f>
        <v>#N/A</v>
      </c>
      <c r="AQ1031" s="17" t="e">
        <f>VLOOKUP($C1031,'DATA PENGUKURAN GARDU'!$A:$BS,53,0)</f>
        <v>#N/A</v>
      </c>
      <c r="AR1031" s="17" t="e">
        <f>VLOOKUP($C1031,'DATA PENGUKURAN GARDU'!$A:$BS,54,0)</f>
        <v>#N/A</v>
      </c>
      <c r="AS1031" s="20" t="e">
        <f>VLOOKUP($D1031,'DATA PENGUKURAN GARDU'!$A:$BS,42,0)</f>
        <v>#N/A</v>
      </c>
      <c r="AT1031" s="21" t="e">
        <f t="shared" si="527"/>
        <v>#N/A</v>
      </c>
      <c r="AU1031" s="20" t="e">
        <f>VLOOKUP($D1031,'DATA PENGUKURAN GARDU'!$A:$BS,44,0)</f>
        <v>#N/A</v>
      </c>
      <c r="AV1031" s="21" t="e">
        <f t="shared" si="528"/>
        <v>#N/A</v>
      </c>
      <c r="AW1031" s="20" t="e">
        <f>VLOOKUP($D1031,'DATA PENGUKURAN GARDU'!$A:$BS,46,0)</f>
        <v>#N/A</v>
      </c>
      <c r="AX1031" s="21" t="e">
        <f t="shared" si="529"/>
        <v>#N/A</v>
      </c>
      <c r="AY1031" s="20" t="e">
        <f>VLOOKUP($D1031,'DATA PENGUKURAN GARDU'!$A:$BS,46,0)</f>
        <v>#N/A</v>
      </c>
      <c r="AZ1031" s="20" t="e">
        <f>VLOOKUP($D1031,'DATA PENGUKURAN GARDU'!$A:$BS,53,0)</f>
        <v>#N/A</v>
      </c>
      <c r="BA1031" s="20" t="e">
        <f>VLOOKUP($D1031,'DATA PENGUKURAN GARDU'!$A:$BS,54,0)</f>
        <v>#N/A</v>
      </c>
      <c r="BB1031" s="17" t="e">
        <f>VLOOKUP($E1031,'DATA PENGUKURAN GARDU'!$A:$BS,42,0)</f>
        <v>#N/A</v>
      </c>
      <c r="BC1031" s="23" t="e">
        <f t="shared" si="530"/>
        <v>#N/A</v>
      </c>
      <c r="BD1031" s="17" t="e">
        <f>VLOOKUP($E1031,'DATA PENGUKURAN GARDU'!$A:$BS,44,0)</f>
        <v>#N/A</v>
      </c>
      <c r="BE1031" s="23" t="e">
        <f t="shared" si="531"/>
        <v>#N/A</v>
      </c>
      <c r="BF1031" s="17" t="e">
        <f>VLOOKUP($E1031,'DATA PENGUKURAN GARDU'!$A:$BS,46,0)</f>
        <v>#N/A</v>
      </c>
      <c r="BG1031" s="23" t="e">
        <f t="shared" si="532"/>
        <v>#N/A</v>
      </c>
      <c r="BH1031" s="17" t="e">
        <f>VLOOKUP($E1031,'DATA PENGUKURAN GARDU'!$A:$BS,46,0)</f>
        <v>#N/A</v>
      </c>
      <c r="BI1031" s="17" t="e">
        <f>VLOOKUP($E1031,'DATA PENGUKURAN GARDU'!$A:$BS,53,0)</f>
        <v>#N/A</v>
      </c>
      <c r="BJ1031" s="17" t="e">
        <f>VLOOKUP($E1031,'DATA PENGUKURAN GARDU'!$A:$BS,54,0)</f>
        <v>#N/A</v>
      </c>
      <c r="BK1031" s="20" t="e">
        <f t="shared" si="543"/>
        <v>#N/A</v>
      </c>
      <c r="BL1031" s="20" t="e">
        <f t="shared" si="544"/>
        <v>#N/A</v>
      </c>
      <c r="BM1031" s="20" t="e">
        <f t="shared" si="545"/>
        <v>#N/A</v>
      </c>
      <c r="BN1031" s="25" t="e">
        <f t="shared" si="546"/>
        <v>#N/A</v>
      </c>
      <c r="BO1031" s="26" t="str">
        <f t="shared" si="547"/>
        <v>0</v>
      </c>
      <c r="BP1031" s="21" t="e">
        <f t="shared" si="548"/>
        <v>#VALUE!</v>
      </c>
      <c r="BQ1031" s="20" t="e">
        <f t="shared" si="549"/>
        <v>#N/A</v>
      </c>
      <c r="BR1031" s="20" t="e">
        <v>#N/A</v>
      </c>
      <c r="BS1031" s="9" t="e">
        <v>#N/A</v>
      </c>
      <c r="BT1031" s="2" t="e">
        <f t="shared" si="550"/>
        <v>#VALUE!</v>
      </c>
      <c r="BU1031" s="2" t="e">
        <f t="shared" si="533"/>
        <v>#N/A</v>
      </c>
      <c r="BV1031" s="2" t="e">
        <f t="shared" si="534"/>
        <v>#N/A</v>
      </c>
    </row>
    <row r="1032" s="2" customFormat="1" ht="22.95" customHeight="1" spans="1:74">
      <c r="A1032" s="9" t="str">
        <f t="shared" si="535"/>
        <v>K-290.1Induk</v>
      </c>
      <c r="B1032" s="9" t="str">
        <f t="shared" si="536"/>
        <v>K-290.1jurusan 1</v>
      </c>
      <c r="C1032" s="9" t="str">
        <f t="shared" si="537"/>
        <v>K-290.1jurusan 2</v>
      </c>
      <c r="D1032" s="9" t="str">
        <f t="shared" si="538"/>
        <v>K-290.1jurusan 3</v>
      </c>
      <c r="E1032" s="9" t="str">
        <f t="shared" si="539"/>
        <v>K-290.1jurusan 4</v>
      </c>
      <c r="F1032" s="10" t="s">
        <v>136</v>
      </c>
      <c r="G1032" s="10" t="s">
        <v>132</v>
      </c>
      <c r="H1032" s="10" t="s">
        <v>1259</v>
      </c>
      <c r="I1032" s="10" t="s">
        <v>12151</v>
      </c>
      <c r="J1032" s="10" t="s">
        <v>12152</v>
      </c>
      <c r="K1032" s="10" t="s">
        <v>7465</v>
      </c>
      <c r="L1032" s="10"/>
      <c r="M1032" s="10"/>
      <c r="N1032" s="14">
        <f t="shared" si="540"/>
        <v>0</v>
      </c>
      <c r="O1032" s="15" t="e">
        <f t="shared" si="541"/>
        <v>#VALUE!</v>
      </c>
      <c r="P1032" s="15" t="e">
        <f t="shared" si="542"/>
        <v>#VALUE!</v>
      </c>
      <c r="Q1032" s="17" t="e">
        <f>VLOOKUP($A1032,'DATA PENGUKURAN GARDU'!$A:$BS,42,0)</f>
        <v>#N/A</v>
      </c>
      <c r="R1032" s="18" t="e">
        <f t="shared" si="518"/>
        <v>#N/A</v>
      </c>
      <c r="S1032" s="17" t="e">
        <f>VLOOKUP($A1032,'DATA PENGUKURAN GARDU'!$A:$BS,44,0)</f>
        <v>#N/A</v>
      </c>
      <c r="T1032" s="18" t="e">
        <f t="shared" si="519"/>
        <v>#N/A</v>
      </c>
      <c r="U1032" s="17" t="e">
        <f>VLOOKUP($A1032,'DATA PENGUKURAN GARDU'!$A:$BS,46,0)</f>
        <v>#N/A</v>
      </c>
      <c r="V1032" s="18" t="e">
        <f t="shared" si="520"/>
        <v>#N/A</v>
      </c>
      <c r="W1032" s="17" t="e">
        <f>VLOOKUP($A1032,'DATA PENGUKURAN GARDU'!$A:$BS,48,0)</f>
        <v>#N/A</v>
      </c>
      <c r="X1032" s="17" t="e">
        <f>VLOOKUP($A1032,'DATA PENGUKURAN GARDU'!$A:$BS,53,0)</f>
        <v>#N/A</v>
      </c>
      <c r="Y1032" s="17" t="e">
        <f>VLOOKUP($A1032,'DATA PENGUKURAN GARDU'!$A:$BS,54,0)</f>
        <v>#N/A</v>
      </c>
      <c r="Z1032" s="17" t="e">
        <f>VLOOKUP($A1032,'DATA PENGUKURAN GARDU'!$A:$BS,55,0)</f>
        <v>#N/A</v>
      </c>
      <c r="AA1032" s="20" t="e">
        <f>VLOOKUP($B1032,'DATA PENGUKURAN GARDU'!$A:$BS,42,0)</f>
        <v>#N/A</v>
      </c>
      <c r="AB1032" s="21" t="e">
        <f t="shared" si="521"/>
        <v>#N/A</v>
      </c>
      <c r="AC1032" s="20" t="e">
        <f>VLOOKUP($B1032,'DATA PENGUKURAN GARDU'!$A:$BS,44,0)</f>
        <v>#N/A</v>
      </c>
      <c r="AD1032" s="21" t="e">
        <f t="shared" si="522"/>
        <v>#N/A</v>
      </c>
      <c r="AE1032" s="20" t="e">
        <f>VLOOKUP($B1032,'DATA PENGUKURAN GARDU'!$A:$BS,46,0)</f>
        <v>#N/A</v>
      </c>
      <c r="AF1032" s="21" t="e">
        <f t="shared" si="523"/>
        <v>#N/A</v>
      </c>
      <c r="AG1032" s="20" t="e">
        <f>VLOOKUP($B1032,'DATA PENGUKURAN GARDU'!$A:$BS,46,0)</f>
        <v>#N/A</v>
      </c>
      <c r="AH1032" s="20" t="e">
        <f>VLOOKUP($B1032,'DATA PENGUKURAN GARDU'!$A:$BS,53,0)</f>
        <v>#N/A</v>
      </c>
      <c r="AI1032" s="20" t="e">
        <f>VLOOKUP($B1032,'DATA PENGUKURAN GARDU'!$A:$BS,54,0)</f>
        <v>#N/A</v>
      </c>
      <c r="AJ1032" s="17" t="e">
        <f>VLOOKUP($C1032,'DATA PENGUKURAN GARDU'!$A:$BS,42,0)</f>
        <v>#N/A</v>
      </c>
      <c r="AK1032" s="23" t="e">
        <f t="shared" si="524"/>
        <v>#N/A</v>
      </c>
      <c r="AL1032" s="17" t="e">
        <f>VLOOKUP($C1032,'DATA PENGUKURAN GARDU'!$A:$BS,44,0)</f>
        <v>#N/A</v>
      </c>
      <c r="AM1032" s="23" t="e">
        <f t="shared" si="525"/>
        <v>#N/A</v>
      </c>
      <c r="AN1032" s="17" t="e">
        <f>VLOOKUP($C1032,'DATA PENGUKURAN GARDU'!$A:$BS,46,0)</f>
        <v>#N/A</v>
      </c>
      <c r="AO1032" s="23" t="e">
        <f t="shared" si="526"/>
        <v>#N/A</v>
      </c>
      <c r="AP1032" s="17" t="e">
        <f>VLOOKUP($C1032,'DATA PENGUKURAN GARDU'!$A:$BS,46,0)</f>
        <v>#N/A</v>
      </c>
      <c r="AQ1032" s="17" t="e">
        <f>VLOOKUP($C1032,'DATA PENGUKURAN GARDU'!$A:$BS,53,0)</f>
        <v>#N/A</v>
      </c>
      <c r="AR1032" s="17" t="e">
        <f>VLOOKUP($C1032,'DATA PENGUKURAN GARDU'!$A:$BS,54,0)</f>
        <v>#N/A</v>
      </c>
      <c r="AS1032" s="20" t="e">
        <f>VLOOKUP($D1032,'DATA PENGUKURAN GARDU'!$A:$BS,42,0)</f>
        <v>#N/A</v>
      </c>
      <c r="AT1032" s="21" t="e">
        <f t="shared" si="527"/>
        <v>#N/A</v>
      </c>
      <c r="AU1032" s="20" t="e">
        <f>VLOOKUP($D1032,'DATA PENGUKURAN GARDU'!$A:$BS,44,0)</f>
        <v>#N/A</v>
      </c>
      <c r="AV1032" s="21" t="e">
        <f t="shared" si="528"/>
        <v>#N/A</v>
      </c>
      <c r="AW1032" s="20" t="e">
        <f>VLOOKUP($D1032,'DATA PENGUKURAN GARDU'!$A:$BS,46,0)</f>
        <v>#N/A</v>
      </c>
      <c r="AX1032" s="21" t="e">
        <f t="shared" si="529"/>
        <v>#N/A</v>
      </c>
      <c r="AY1032" s="20" t="e">
        <f>VLOOKUP($D1032,'DATA PENGUKURAN GARDU'!$A:$BS,46,0)</f>
        <v>#N/A</v>
      </c>
      <c r="AZ1032" s="20" t="e">
        <f>VLOOKUP($D1032,'DATA PENGUKURAN GARDU'!$A:$BS,53,0)</f>
        <v>#N/A</v>
      </c>
      <c r="BA1032" s="20" t="e">
        <f>VLOOKUP($D1032,'DATA PENGUKURAN GARDU'!$A:$BS,54,0)</f>
        <v>#N/A</v>
      </c>
      <c r="BB1032" s="17" t="e">
        <f>VLOOKUP($E1032,'DATA PENGUKURAN GARDU'!$A:$BS,42,0)</f>
        <v>#N/A</v>
      </c>
      <c r="BC1032" s="23" t="e">
        <f t="shared" si="530"/>
        <v>#N/A</v>
      </c>
      <c r="BD1032" s="17" t="e">
        <f>VLOOKUP($E1032,'DATA PENGUKURAN GARDU'!$A:$BS,44,0)</f>
        <v>#N/A</v>
      </c>
      <c r="BE1032" s="23" t="e">
        <f t="shared" si="531"/>
        <v>#N/A</v>
      </c>
      <c r="BF1032" s="17" t="e">
        <f>VLOOKUP($E1032,'DATA PENGUKURAN GARDU'!$A:$BS,46,0)</f>
        <v>#N/A</v>
      </c>
      <c r="BG1032" s="23" t="e">
        <f t="shared" si="532"/>
        <v>#N/A</v>
      </c>
      <c r="BH1032" s="17" t="e">
        <f>VLOOKUP($E1032,'DATA PENGUKURAN GARDU'!$A:$BS,46,0)</f>
        <v>#N/A</v>
      </c>
      <c r="BI1032" s="17" t="e">
        <f>VLOOKUP($E1032,'DATA PENGUKURAN GARDU'!$A:$BS,53,0)</f>
        <v>#N/A</v>
      </c>
      <c r="BJ1032" s="17" t="e">
        <f>VLOOKUP($E1032,'DATA PENGUKURAN GARDU'!$A:$BS,54,0)</f>
        <v>#N/A</v>
      </c>
      <c r="BK1032" s="20" t="e">
        <f t="shared" si="543"/>
        <v>#N/A</v>
      </c>
      <c r="BL1032" s="20" t="e">
        <f t="shared" si="544"/>
        <v>#N/A</v>
      </c>
      <c r="BM1032" s="20" t="e">
        <f t="shared" si="545"/>
        <v>#N/A</v>
      </c>
      <c r="BN1032" s="25" t="e">
        <f t="shared" si="546"/>
        <v>#N/A</v>
      </c>
      <c r="BO1032" s="26" t="str">
        <f t="shared" si="547"/>
        <v>0</v>
      </c>
      <c r="BP1032" s="21" t="e">
        <f t="shared" si="548"/>
        <v>#VALUE!</v>
      </c>
      <c r="BQ1032" s="20" t="e">
        <f t="shared" si="549"/>
        <v>#N/A</v>
      </c>
      <c r="BR1032" s="20" t="e">
        <v>#N/A</v>
      </c>
      <c r="BS1032" s="9" t="e">
        <v>#N/A</v>
      </c>
      <c r="BT1032" s="2" t="e">
        <f t="shared" si="550"/>
        <v>#VALUE!</v>
      </c>
      <c r="BU1032" s="2" t="e">
        <f t="shared" si="533"/>
        <v>#N/A</v>
      </c>
      <c r="BV1032" s="2" t="e">
        <f t="shared" si="534"/>
        <v>#N/A</v>
      </c>
    </row>
    <row r="1033" s="2" customFormat="1" ht="22.95" customHeight="1" spans="1:74">
      <c r="A1033" s="9" t="str">
        <f t="shared" si="535"/>
        <v>K-296Induk</v>
      </c>
      <c r="B1033" s="9" t="str">
        <f t="shared" si="536"/>
        <v>K-296jurusan 1</v>
      </c>
      <c r="C1033" s="9" t="str">
        <f t="shared" si="537"/>
        <v>K-296jurusan 2</v>
      </c>
      <c r="D1033" s="9" t="str">
        <f t="shared" si="538"/>
        <v>K-296jurusan 3</v>
      </c>
      <c r="E1033" s="9" t="str">
        <f t="shared" si="539"/>
        <v>K-296jurusan 4</v>
      </c>
      <c r="F1033" s="10" t="s">
        <v>131</v>
      </c>
      <c r="G1033" s="10" t="s">
        <v>132</v>
      </c>
      <c r="H1033" s="10" t="s">
        <v>1260</v>
      </c>
      <c r="I1033" s="10" t="s">
        <v>12153</v>
      </c>
      <c r="J1033" s="10" t="s">
        <v>12154</v>
      </c>
      <c r="K1033" s="10" t="s">
        <v>7465</v>
      </c>
      <c r="L1033" s="10"/>
      <c r="M1033" s="10"/>
      <c r="N1033" s="14">
        <f t="shared" si="540"/>
        <v>0</v>
      </c>
      <c r="O1033" s="15" t="e">
        <f t="shared" si="541"/>
        <v>#VALUE!</v>
      </c>
      <c r="P1033" s="15" t="e">
        <f t="shared" si="542"/>
        <v>#VALUE!</v>
      </c>
      <c r="Q1033" s="17" t="e">
        <f>VLOOKUP($A1033,'DATA PENGUKURAN GARDU'!$A:$BS,42,0)</f>
        <v>#N/A</v>
      </c>
      <c r="R1033" s="18" t="e">
        <f t="shared" si="518"/>
        <v>#N/A</v>
      </c>
      <c r="S1033" s="17" t="e">
        <f>VLOOKUP($A1033,'DATA PENGUKURAN GARDU'!$A:$BS,44,0)</f>
        <v>#N/A</v>
      </c>
      <c r="T1033" s="18" t="e">
        <f t="shared" si="519"/>
        <v>#N/A</v>
      </c>
      <c r="U1033" s="17" t="e">
        <f>VLOOKUP($A1033,'DATA PENGUKURAN GARDU'!$A:$BS,46,0)</f>
        <v>#N/A</v>
      </c>
      <c r="V1033" s="18" t="e">
        <f t="shared" si="520"/>
        <v>#N/A</v>
      </c>
      <c r="W1033" s="17" t="e">
        <f>VLOOKUP($A1033,'DATA PENGUKURAN GARDU'!$A:$BS,48,0)</f>
        <v>#N/A</v>
      </c>
      <c r="X1033" s="17" t="e">
        <f>VLOOKUP($A1033,'DATA PENGUKURAN GARDU'!$A:$BS,53,0)</f>
        <v>#N/A</v>
      </c>
      <c r="Y1033" s="17" t="e">
        <f>VLOOKUP($A1033,'DATA PENGUKURAN GARDU'!$A:$BS,54,0)</f>
        <v>#N/A</v>
      </c>
      <c r="Z1033" s="17" t="e">
        <f>VLOOKUP($A1033,'DATA PENGUKURAN GARDU'!$A:$BS,55,0)</f>
        <v>#N/A</v>
      </c>
      <c r="AA1033" s="20" t="e">
        <f>VLOOKUP($B1033,'DATA PENGUKURAN GARDU'!$A:$BS,42,0)</f>
        <v>#N/A</v>
      </c>
      <c r="AB1033" s="21" t="e">
        <f t="shared" si="521"/>
        <v>#N/A</v>
      </c>
      <c r="AC1033" s="20" t="e">
        <f>VLOOKUP($B1033,'DATA PENGUKURAN GARDU'!$A:$BS,44,0)</f>
        <v>#N/A</v>
      </c>
      <c r="AD1033" s="21" t="e">
        <f t="shared" si="522"/>
        <v>#N/A</v>
      </c>
      <c r="AE1033" s="20" t="e">
        <f>VLOOKUP($B1033,'DATA PENGUKURAN GARDU'!$A:$BS,46,0)</f>
        <v>#N/A</v>
      </c>
      <c r="AF1033" s="21" t="e">
        <f t="shared" si="523"/>
        <v>#N/A</v>
      </c>
      <c r="AG1033" s="20" t="e">
        <f>VLOOKUP($B1033,'DATA PENGUKURAN GARDU'!$A:$BS,46,0)</f>
        <v>#N/A</v>
      </c>
      <c r="AH1033" s="20" t="e">
        <f>VLOOKUP($B1033,'DATA PENGUKURAN GARDU'!$A:$BS,53,0)</f>
        <v>#N/A</v>
      </c>
      <c r="AI1033" s="20" t="e">
        <f>VLOOKUP($B1033,'DATA PENGUKURAN GARDU'!$A:$BS,54,0)</f>
        <v>#N/A</v>
      </c>
      <c r="AJ1033" s="17" t="e">
        <f>VLOOKUP($C1033,'DATA PENGUKURAN GARDU'!$A:$BS,42,0)</f>
        <v>#N/A</v>
      </c>
      <c r="AK1033" s="23" t="e">
        <f t="shared" si="524"/>
        <v>#N/A</v>
      </c>
      <c r="AL1033" s="17" t="e">
        <f>VLOOKUP($C1033,'DATA PENGUKURAN GARDU'!$A:$BS,44,0)</f>
        <v>#N/A</v>
      </c>
      <c r="AM1033" s="23" t="e">
        <f t="shared" si="525"/>
        <v>#N/A</v>
      </c>
      <c r="AN1033" s="17" t="e">
        <f>VLOOKUP($C1033,'DATA PENGUKURAN GARDU'!$A:$BS,46,0)</f>
        <v>#N/A</v>
      </c>
      <c r="AO1033" s="23" t="e">
        <f t="shared" si="526"/>
        <v>#N/A</v>
      </c>
      <c r="AP1033" s="17" t="e">
        <f>VLOOKUP($C1033,'DATA PENGUKURAN GARDU'!$A:$BS,46,0)</f>
        <v>#N/A</v>
      </c>
      <c r="AQ1033" s="17" t="e">
        <f>VLOOKUP($C1033,'DATA PENGUKURAN GARDU'!$A:$BS,53,0)</f>
        <v>#N/A</v>
      </c>
      <c r="AR1033" s="17" t="e">
        <f>VLOOKUP($C1033,'DATA PENGUKURAN GARDU'!$A:$BS,54,0)</f>
        <v>#N/A</v>
      </c>
      <c r="AS1033" s="20" t="e">
        <f>VLOOKUP($D1033,'DATA PENGUKURAN GARDU'!$A:$BS,42,0)</f>
        <v>#N/A</v>
      </c>
      <c r="AT1033" s="21" t="e">
        <f t="shared" si="527"/>
        <v>#N/A</v>
      </c>
      <c r="AU1033" s="20" t="e">
        <f>VLOOKUP($D1033,'DATA PENGUKURAN GARDU'!$A:$BS,44,0)</f>
        <v>#N/A</v>
      </c>
      <c r="AV1033" s="21" t="e">
        <f t="shared" si="528"/>
        <v>#N/A</v>
      </c>
      <c r="AW1033" s="20" t="e">
        <f>VLOOKUP($D1033,'DATA PENGUKURAN GARDU'!$A:$BS,46,0)</f>
        <v>#N/A</v>
      </c>
      <c r="AX1033" s="21" t="e">
        <f t="shared" si="529"/>
        <v>#N/A</v>
      </c>
      <c r="AY1033" s="20" t="e">
        <f>VLOOKUP($D1033,'DATA PENGUKURAN GARDU'!$A:$BS,46,0)</f>
        <v>#N/A</v>
      </c>
      <c r="AZ1033" s="20" t="e">
        <f>VLOOKUP($D1033,'DATA PENGUKURAN GARDU'!$A:$BS,53,0)</f>
        <v>#N/A</v>
      </c>
      <c r="BA1033" s="20" t="e">
        <f>VLOOKUP($D1033,'DATA PENGUKURAN GARDU'!$A:$BS,54,0)</f>
        <v>#N/A</v>
      </c>
      <c r="BB1033" s="17" t="e">
        <f>VLOOKUP($E1033,'DATA PENGUKURAN GARDU'!$A:$BS,42,0)</f>
        <v>#N/A</v>
      </c>
      <c r="BC1033" s="23" t="e">
        <f t="shared" si="530"/>
        <v>#N/A</v>
      </c>
      <c r="BD1033" s="17" t="e">
        <f>VLOOKUP($E1033,'DATA PENGUKURAN GARDU'!$A:$BS,44,0)</f>
        <v>#N/A</v>
      </c>
      <c r="BE1033" s="23" t="e">
        <f t="shared" si="531"/>
        <v>#N/A</v>
      </c>
      <c r="BF1033" s="17" t="e">
        <f>VLOOKUP($E1033,'DATA PENGUKURAN GARDU'!$A:$BS,46,0)</f>
        <v>#N/A</v>
      </c>
      <c r="BG1033" s="23" t="e">
        <f t="shared" si="532"/>
        <v>#N/A</v>
      </c>
      <c r="BH1033" s="17" t="e">
        <f>VLOOKUP($E1033,'DATA PENGUKURAN GARDU'!$A:$BS,46,0)</f>
        <v>#N/A</v>
      </c>
      <c r="BI1033" s="17" t="e">
        <f>VLOOKUP($E1033,'DATA PENGUKURAN GARDU'!$A:$BS,53,0)</f>
        <v>#N/A</v>
      </c>
      <c r="BJ1033" s="17" t="e">
        <f>VLOOKUP($E1033,'DATA PENGUKURAN GARDU'!$A:$BS,54,0)</f>
        <v>#N/A</v>
      </c>
      <c r="BK1033" s="20" t="e">
        <f t="shared" si="543"/>
        <v>#N/A</v>
      </c>
      <c r="BL1033" s="20" t="e">
        <f t="shared" si="544"/>
        <v>#N/A</v>
      </c>
      <c r="BM1033" s="20" t="e">
        <f t="shared" si="545"/>
        <v>#N/A</v>
      </c>
      <c r="BN1033" s="25" t="e">
        <f t="shared" si="546"/>
        <v>#N/A</v>
      </c>
      <c r="BO1033" s="26" t="str">
        <f t="shared" si="547"/>
        <v>0</v>
      </c>
      <c r="BP1033" s="21" t="e">
        <f t="shared" si="548"/>
        <v>#VALUE!</v>
      </c>
      <c r="BQ1033" s="20" t="e">
        <f t="shared" si="549"/>
        <v>#N/A</v>
      </c>
      <c r="BR1033" s="20" t="e">
        <v>#N/A</v>
      </c>
      <c r="BS1033" s="9" t="e">
        <v>#N/A</v>
      </c>
      <c r="BT1033" s="2" t="e">
        <f t="shared" si="550"/>
        <v>#VALUE!</v>
      </c>
      <c r="BU1033" s="2" t="e">
        <f t="shared" si="533"/>
        <v>#N/A</v>
      </c>
      <c r="BV1033" s="2" t="e">
        <f t="shared" si="534"/>
        <v>#N/A</v>
      </c>
    </row>
    <row r="1034" s="2" customFormat="1" ht="22.95" customHeight="1" spans="1:74">
      <c r="A1034" s="9" t="str">
        <f t="shared" si="535"/>
        <v>K-298Induk</v>
      </c>
      <c r="B1034" s="9" t="str">
        <f t="shared" si="536"/>
        <v>K-298jurusan 1</v>
      </c>
      <c r="C1034" s="9" t="str">
        <f t="shared" si="537"/>
        <v>K-298jurusan 2</v>
      </c>
      <c r="D1034" s="9" t="str">
        <f t="shared" si="538"/>
        <v>K-298jurusan 3</v>
      </c>
      <c r="E1034" s="9" t="str">
        <f t="shared" si="539"/>
        <v>K-298jurusan 4</v>
      </c>
      <c r="F1034" s="10" t="s">
        <v>131</v>
      </c>
      <c r="G1034" s="10" t="s">
        <v>132</v>
      </c>
      <c r="H1034" s="10" t="s">
        <v>1261</v>
      </c>
      <c r="I1034" s="10" t="s">
        <v>10679</v>
      </c>
      <c r="J1034" s="10" t="s">
        <v>10680</v>
      </c>
      <c r="K1034" s="10" t="s">
        <v>7465</v>
      </c>
      <c r="L1034" s="10"/>
      <c r="M1034" s="10"/>
      <c r="N1034" s="14">
        <f t="shared" si="540"/>
        <v>0</v>
      </c>
      <c r="O1034" s="15" t="e">
        <f t="shared" si="541"/>
        <v>#VALUE!</v>
      </c>
      <c r="P1034" s="15" t="e">
        <f t="shared" si="542"/>
        <v>#VALUE!</v>
      </c>
      <c r="Q1034" s="17" t="e">
        <f>VLOOKUP($A1034,'DATA PENGUKURAN GARDU'!$A:$BS,42,0)</f>
        <v>#N/A</v>
      </c>
      <c r="R1034" s="18" t="e">
        <f t="shared" si="518"/>
        <v>#N/A</v>
      </c>
      <c r="S1034" s="17" t="e">
        <f>VLOOKUP($A1034,'DATA PENGUKURAN GARDU'!$A:$BS,44,0)</f>
        <v>#N/A</v>
      </c>
      <c r="T1034" s="18" t="e">
        <f t="shared" si="519"/>
        <v>#N/A</v>
      </c>
      <c r="U1034" s="17" t="e">
        <f>VLOOKUP($A1034,'DATA PENGUKURAN GARDU'!$A:$BS,46,0)</f>
        <v>#N/A</v>
      </c>
      <c r="V1034" s="18" t="e">
        <f t="shared" si="520"/>
        <v>#N/A</v>
      </c>
      <c r="W1034" s="17" t="e">
        <f>VLOOKUP($A1034,'DATA PENGUKURAN GARDU'!$A:$BS,48,0)</f>
        <v>#N/A</v>
      </c>
      <c r="X1034" s="17" t="e">
        <f>VLOOKUP($A1034,'DATA PENGUKURAN GARDU'!$A:$BS,53,0)</f>
        <v>#N/A</v>
      </c>
      <c r="Y1034" s="17" t="e">
        <f>VLOOKUP($A1034,'DATA PENGUKURAN GARDU'!$A:$BS,54,0)</f>
        <v>#N/A</v>
      </c>
      <c r="Z1034" s="17" t="e">
        <f>VLOOKUP($A1034,'DATA PENGUKURAN GARDU'!$A:$BS,55,0)</f>
        <v>#N/A</v>
      </c>
      <c r="AA1034" s="20" t="e">
        <f>VLOOKUP($B1034,'DATA PENGUKURAN GARDU'!$A:$BS,42,0)</f>
        <v>#N/A</v>
      </c>
      <c r="AB1034" s="21" t="e">
        <f t="shared" si="521"/>
        <v>#N/A</v>
      </c>
      <c r="AC1034" s="20" t="e">
        <f>VLOOKUP($B1034,'DATA PENGUKURAN GARDU'!$A:$BS,44,0)</f>
        <v>#N/A</v>
      </c>
      <c r="AD1034" s="21" t="e">
        <f t="shared" si="522"/>
        <v>#N/A</v>
      </c>
      <c r="AE1034" s="20" t="e">
        <f>VLOOKUP($B1034,'DATA PENGUKURAN GARDU'!$A:$BS,46,0)</f>
        <v>#N/A</v>
      </c>
      <c r="AF1034" s="21" t="e">
        <f t="shared" si="523"/>
        <v>#N/A</v>
      </c>
      <c r="AG1034" s="20" t="e">
        <f>VLOOKUP($B1034,'DATA PENGUKURAN GARDU'!$A:$BS,46,0)</f>
        <v>#N/A</v>
      </c>
      <c r="AH1034" s="20" t="e">
        <f>VLOOKUP($B1034,'DATA PENGUKURAN GARDU'!$A:$BS,53,0)</f>
        <v>#N/A</v>
      </c>
      <c r="AI1034" s="20" t="e">
        <f>VLOOKUP($B1034,'DATA PENGUKURAN GARDU'!$A:$BS,54,0)</f>
        <v>#N/A</v>
      </c>
      <c r="AJ1034" s="17" t="e">
        <f>VLOOKUP($C1034,'DATA PENGUKURAN GARDU'!$A:$BS,42,0)</f>
        <v>#N/A</v>
      </c>
      <c r="AK1034" s="23" t="e">
        <f t="shared" si="524"/>
        <v>#N/A</v>
      </c>
      <c r="AL1034" s="17" t="e">
        <f>VLOOKUP($C1034,'DATA PENGUKURAN GARDU'!$A:$BS,44,0)</f>
        <v>#N/A</v>
      </c>
      <c r="AM1034" s="23" t="e">
        <f t="shared" si="525"/>
        <v>#N/A</v>
      </c>
      <c r="AN1034" s="17" t="e">
        <f>VLOOKUP($C1034,'DATA PENGUKURAN GARDU'!$A:$BS,46,0)</f>
        <v>#N/A</v>
      </c>
      <c r="AO1034" s="23" t="e">
        <f t="shared" si="526"/>
        <v>#N/A</v>
      </c>
      <c r="AP1034" s="17" t="e">
        <f>VLOOKUP($C1034,'DATA PENGUKURAN GARDU'!$A:$BS,46,0)</f>
        <v>#N/A</v>
      </c>
      <c r="AQ1034" s="17" t="e">
        <f>VLOOKUP($C1034,'DATA PENGUKURAN GARDU'!$A:$BS,53,0)</f>
        <v>#N/A</v>
      </c>
      <c r="AR1034" s="17" t="e">
        <f>VLOOKUP($C1034,'DATA PENGUKURAN GARDU'!$A:$BS,54,0)</f>
        <v>#N/A</v>
      </c>
      <c r="AS1034" s="20" t="e">
        <f>VLOOKUP($D1034,'DATA PENGUKURAN GARDU'!$A:$BS,42,0)</f>
        <v>#N/A</v>
      </c>
      <c r="AT1034" s="21" t="e">
        <f t="shared" si="527"/>
        <v>#N/A</v>
      </c>
      <c r="AU1034" s="20" t="e">
        <f>VLOOKUP($D1034,'DATA PENGUKURAN GARDU'!$A:$BS,44,0)</f>
        <v>#N/A</v>
      </c>
      <c r="AV1034" s="21" t="e">
        <f t="shared" si="528"/>
        <v>#N/A</v>
      </c>
      <c r="AW1034" s="20" t="e">
        <f>VLOOKUP($D1034,'DATA PENGUKURAN GARDU'!$A:$BS,46,0)</f>
        <v>#N/A</v>
      </c>
      <c r="AX1034" s="21" t="e">
        <f t="shared" si="529"/>
        <v>#N/A</v>
      </c>
      <c r="AY1034" s="20" t="e">
        <f>VLOOKUP($D1034,'DATA PENGUKURAN GARDU'!$A:$BS,46,0)</f>
        <v>#N/A</v>
      </c>
      <c r="AZ1034" s="20" t="e">
        <f>VLOOKUP($D1034,'DATA PENGUKURAN GARDU'!$A:$BS,53,0)</f>
        <v>#N/A</v>
      </c>
      <c r="BA1034" s="20" t="e">
        <f>VLOOKUP($D1034,'DATA PENGUKURAN GARDU'!$A:$BS,54,0)</f>
        <v>#N/A</v>
      </c>
      <c r="BB1034" s="17" t="e">
        <f>VLOOKUP($E1034,'DATA PENGUKURAN GARDU'!$A:$BS,42,0)</f>
        <v>#N/A</v>
      </c>
      <c r="BC1034" s="23" t="e">
        <f t="shared" si="530"/>
        <v>#N/A</v>
      </c>
      <c r="BD1034" s="17" t="e">
        <f>VLOOKUP($E1034,'DATA PENGUKURAN GARDU'!$A:$BS,44,0)</f>
        <v>#N/A</v>
      </c>
      <c r="BE1034" s="23" t="e">
        <f t="shared" si="531"/>
        <v>#N/A</v>
      </c>
      <c r="BF1034" s="17" t="e">
        <f>VLOOKUP($E1034,'DATA PENGUKURAN GARDU'!$A:$BS,46,0)</f>
        <v>#N/A</v>
      </c>
      <c r="BG1034" s="23" t="e">
        <f t="shared" si="532"/>
        <v>#N/A</v>
      </c>
      <c r="BH1034" s="17" t="e">
        <f>VLOOKUP($E1034,'DATA PENGUKURAN GARDU'!$A:$BS,46,0)</f>
        <v>#N/A</v>
      </c>
      <c r="BI1034" s="17" t="e">
        <f>VLOOKUP($E1034,'DATA PENGUKURAN GARDU'!$A:$BS,53,0)</f>
        <v>#N/A</v>
      </c>
      <c r="BJ1034" s="17" t="e">
        <f>VLOOKUP($E1034,'DATA PENGUKURAN GARDU'!$A:$BS,54,0)</f>
        <v>#N/A</v>
      </c>
      <c r="BK1034" s="20" t="e">
        <f t="shared" si="543"/>
        <v>#N/A</v>
      </c>
      <c r="BL1034" s="20" t="e">
        <f t="shared" si="544"/>
        <v>#N/A</v>
      </c>
      <c r="BM1034" s="20" t="e">
        <f t="shared" si="545"/>
        <v>#N/A</v>
      </c>
      <c r="BN1034" s="25" t="e">
        <f t="shared" si="546"/>
        <v>#N/A</v>
      </c>
      <c r="BO1034" s="26" t="str">
        <f t="shared" si="547"/>
        <v>0</v>
      </c>
      <c r="BP1034" s="21" t="e">
        <f t="shared" si="548"/>
        <v>#VALUE!</v>
      </c>
      <c r="BQ1034" s="20" t="e">
        <f t="shared" si="549"/>
        <v>#N/A</v>
      </c>
      <c r="BR1034" s="20" t="e">
        <v>#N/A</v>
      </c>
      <c r="BS1034" s="9" t="e">
        <v>#N/A</v>
      </c>
      <c r="BT1034" s="2" t="e">
        <f t="shared" si="550"/>
        <v>#VALUE!</v>
      </c>
      <c r="BU1034" s="2" t="e">
        <f t="shared" si="533"/>
        <v>#N/A</v>
      </c>
      <c r="BV1034" s="2" t="e">
        <f t="shared" si="534"/>
        <v>#N/A</v>
      </c>
    </row>
    <row r="1035" s="2" customFormat="1" ht="22.95" customHeight="1" spans="1:74">
      <c r="A1035" s="9" t="str">
        <f t="shared" si="535"/>
        <v>M 52Induk</v>
      </c>
      <c r="B1035" s="9" t="str">
        <f t="shared" si="536"/>
        <v>M 52jurusan 1</v>
      </c>
      <c r="C1035" s="9" t="str">
        <f t="shared" si="537"/>
        <v>M 52jurusan 2</v>
      </c>
      <c r="D1035" s="9" t="str">
        <f t="shared" si="538"/>
        <v>M 52jurusan 3</v>
      </c>
      <c r="E1035" s="9" t="str">
        <f t="shared" si="539"/>
        <v>M 52jurusan 4</v>
      </c>
      <c r="F1035" s="10" t="s">
        <v>131</v>
      </c>
      <c r="G1035" s="10" t="s">
        <v>131</v>
      </c>
      <c r="H1035" s="10" t="s">
        <v>1262</v>
      </c>
      <c r="I1035" s="10" t="s">
        <v>12155</v>
      </c>
      <c r="J1035" s="10" t="s">
        <v>12156</v>
      </c>
      <c r="K1035" s="10" t="s">
        <v>7465</v>
      </c>
      <c r="L1035" s="10"/>
      <c r="M1035" s="10"/>
      <c r="N1035" s="14">
        <f t="shared" si="540"/>
        <v>0</v>
      </c>
      <c r="O1035" s="15" t="e">
        <f t="shared" si="541"/>
        <v>#VALUE!</v>
      </c>
      <c r="P1035" s="15" t="e">
        <f t="shared" si="542"/>
        <v>#VALUE!</v>
      </c>
      <c r="Q1035" s="17" t="e">
        <f>VLOOKUP($A1035,'DATA PENGUKURAN GARDU'!$A:$BS,42,0)</f>
        <v>#N/A</v>
      </c>
      <c r="R1035" s="18" t="e">
        <f t="shared" si="518"/>
        <v>#N/A</v>
      </c>
      <c r="S1035" s="17" t="e">
        <f>VLOOKUP($A1035,'DATA PENGUKURAN GARDU'!$A:$BS,44,0)</f>
        <v>#N/A</v>
      </c>
      <c r="T1035" s="18" t="e">
        <f t="shared" si="519"/>
        <v>#N/A</v>
      </c>
      <c r="U1035" s="17" t="e">
        <f>VLOOKUP($A1035,'DATA PENGUKURAN GARDU'!$A:$BS,46,0)</f>
        <v>#N/A</v>
      </c>
      <c r="V1035" s="18" t="e">
        <f t="shared" si="520"/>
        <v>#N/A</v>
      </c>
      <c r="W1035" s="17" t="e">
        <f>VLOOKUP($A1035,'DATA PENGUKURAN GARDU'!$A:$BS,48,0)</f>
        <v>#N/A</v>
      </c>
      <c r="X1035" s="17" t="e">
        <f>VLOOKUP($A1035,'DATA PENGUKURAN GARDU'!$A:$BS,53,0)</f>
        <v>#N/A</v>
      </c>
      <c r="Y1035" s="17" t="e">
        <f>VLOOKUP($A1035,'DATA PENGUKURAN GARDU'!$A:$BS,54,0)</f>
        <v>#N/A</v>
      </c>
      <c r="Z1035" s="17" t="e">
        <f>VLOOKUP($A1035,'DATA PENGUKURAN GARDU'!$A:$BS,55,0)</f>
        <v>#N/A</v>
      </c>
      <c r="AA1035" s="20" t="e">
        <f>VLOOKUP($B1035,'DATA PENGUKURAN GARDU'!$A:$BS,42,0)</f>
        <v>#N/A</v>
      </c>
      <c r="AB1035" s="21" t="e">
        <f t="shared" si="521"/>
        <v>#N/A</v>
      </c>
      <c r="AC1035" s="20" t="e">
        <f>VLOOKUP($B1035,'DATA PENGUKURAN GARDU'!$A:$BS,44,0)</f>
        <v>#N/A</v>
      </c>
      <c r="AD1035" s="21" t="e">
        <f t="shared" si="522"/>
        <v>#N/A</v>
      </c>
      <c r="AE1035" s="20" t="e">
        <f>VLOOKUP($B1035,'DATA PENGUKURAN GARDU'!$A:$BS,46,0)</f>
        <v>#N/A</v>
      </c>
      <c r="AF1035" s="21" t="e">
        <f t="shared" si="523"/>
        <v>#N/A</v>
      </c>
      <c r="AG1035" s="20" t="e">
        <f>VLOOKUP($B1035,'DATA PENGUKURAN GARDU'!$A:$BS,46,0)</f>
        <v>#N/A</v>
      </c>
      <c r="AH1035" s="20" t="e">
        <f>VLOOKUP($B1035,'DATA PENGUKURAN GARDU'!$A:$BS,53,0)</f>
        <v>#N/A</v>
      </c>
      <c r="AI1035" s="20" t="e">
        <f>VLOOKUP($B1035,'DATA PENGUKURAN GARDU'!$A:$BS,54,0)</f>
        <v>#N/A</v>
      </c>
      <c r="AJ1035" s="17" t="e">
        <f>VLOOKUP($C1035,'DATA PENGUKURAN GARDU'!$A:$BS,42,0)</f>
        <v>#N/A</v>
      </c>
      <c r="AK1035" s="23" t="e">
        <f t="shared" si="524"/>
        <v>#N/A</v>
      </c>
      <c r="AL1035" s="17" t="e">
        <f>VLOOKUP($C1035,'DATA PENGUKURAN GARDU'!$A:$BS,44,0)</f>
        <v>#N/A</v>
      </c>
      <c r="AM1035" s="23" t="e">
        <f t="shared" si="525"/>
        <v>#N/A</v>
      </c>
      <c r="AN1035" s="17" t="e">
        <f>VLOOKUP($C1035,'DATA PENGUKURAN GARDU'!$A:$BS,46,0)</f>
        <v>#N/A</v>
      </c>
      <c r="AO1035" s="23" t="e">
        <f t="shared" si="526"/>
        <v>#N/A</v>
      </c>
      <c r="AP1035" s="17" t="e">
        <f>VLOOKUP($C1035,'DATA PENGUKURAN GARDU'!$A:$BS,46,0)</f>
        <v>#N/A</v>
      </c>
      <c r="AQ1035" s="17" t="e">
        <f>VLOOKUP($C1035,'DATA PENGUKURAN GARDU'!$A:$BS,53,0)</f>
        <v>#N/A</v>
      </c>
      <c r="AR1035" s="17" t="e">
        <f>VLOOKUP($C1035,'DATA PENGUKURAN GARDU'!$A:$BS,54,0)</f>
        <v>#N/A</v>
      </c>
      <c r="AS1035" s="20" t="e">
        <f>VLOOKUP($D1035,'DATA PENGUKURAN GARDU'!$A:$BS,42,0)</f>
        <v>#N/A</v>
      </c>
      <c r="AT1035" s="21" t="e">
        <f t="shared" si="527"/>
        <v>#N/A</v>
      </c>
      <c r="AU1035" s="20" t="e">
        <f>VLOOKUP($D1035,'DATA PENGUKURAN GARDU'!$A:$BS,44,0)</f>
        <v>#N/A</v>
      </c>
      <c r="AV1035" s="21" t="e">
        <f t="shared" si="528"/>
        <v>#N/A</v>
      </c>
      <c r="AW1035" s="20" t="e">
        <f>VLOOKUP($D1035,'DATA PENGUKURAN GARDU'!$A:$BS,46,0)</f>
        <v>#N/A</v>
      </c>
      <c r="AX1035" s="21" t="e">
        <f t="shared" si="529"/>
        <v>#N/A</v>
      </c>
      <c r="AY1035" s="20" t="e">
        <f>VLOOKUP($D1035,'DATA PENGUKURAN GARDU'!$A:$BS,46,0)</f>
        <v>#N/A</v>
      </c>
      <c r="AZ1035" s="20" t="e">
        <f>VLOOKUP($D1035,'DATA PENGUKURAN GARDU'!$A:$BS,53,0)</f>
        <v>#N/A</v>
      </c>
      <c r="BA1035" s="20" t="e">
        <f>VLOOKUP($D1035,'DATA PENGUKURAN GARDU'!$A:$BS,54,0)</f>
        <v>#N/A</v>
      </c>
      <c r="BB1035" s="17" t="e">
        <f>VLOOKUP($E1035,'DATA PENGUKURAN GARDU'!$A:$BS,42,0)</f>
        <v>#N/A</v>
      </c>
      <c r="BC1035" s="23" t="e">
        <f t="shared" si="530"/>
        <v>#N/A</v>
      </c>
      <c r="BD1035" s="17" t="e">
        <f>VLOOKUP($E1035,'DATA PENGUKURAN GARDU'!$A:$BS,44,0)</f>
        <v>#N/A</v>
      </c>
      <c r="BE1035" s="23" t="e">
        <f t="shared" si="531"/>
        <v>#N/A</v>
      </c>
      <c r="BF1035" s="17" t="e">
        <f>VLOOKUP($E1035,'DATA PENGUKURAN GARDU'!$A:$BS,46,0)</f>
        <v>#N/A</v>
      </c>
      <c r="BG1035" s="23" t="e">
        <f t="shared" si="532"/>
        <v>#N/A</v>
      </c>
      <c r="BH1035" s="17" t="e">
        <f>VLOOKUP($E1035,'DATA PENGUKURAN GARDU'!$A:$BS,46,0)</f>
        <v>#N/A</v>
      </c>
      <c r="BI1035" s="17" t="e">
        <f>VLOOKUP($E1035,'DATA PENGUKURAN GARDU'!$A:$BS,53,0)</f>
        <v>#N/A</v>
      </c>
      <c r="BJ1035" s="17" t="e">
        <f>VLOOKUP($E1035,'DATA PENGUKURAN GARDU'!$A:$BS,54,0)</f>
        <v>#N/A</v>
      </c>
      <c r="BK1035" s="20" t="e">
        <f t="shared" si="543"/>
        <v>#N/A</v>
      </c>
      <c r="BL1035" s="20" t="e">
        <f t="shared" si="544"/>
        <v>#N/A</v>
      </c>
      <c r="BM1035" s="20" t="e">
        <f t="shared" si="545"/>
        <v>#N/A</v>
      </c>
      <c r="BN1035" s="25" t="e">
        <f t="shared" si="546"/>
        <v>#N/A</v>
      </c>
      <c r="BO1035" s="26" t="str">
        <f t="shared" si="547"/>
        <v>0</v>
      </c>
      <c r="BP1035" s="21" t="e">
        <f t="shared" si="548"/>
        <v>#VALUE!</v>
      </c>
      <c r="BQ1035" s="20" t="e">
        <f t="shared" si="549"/>
        <v>#N/A</v>
      </c>
      <c r="BR1035" s="20" t="e">
        <v>#N/A</v>
      </c>
      <c r="BS1035" s="9" t="e">
        <v>#N/A</v>
      </c>
      <c r="BT1035" s="2" t="e">
        <f t="shared" si="550"/>
        <v>#VALUE!</v>
      </c>
      <c r="BU1035" s="2" t="e">
        <f t="shared" si="533"/>
        <v>#N/A</v>
      </c>
      <c r="BV1035" s="2" t="e">
        <f t="shared" si="534"/>
        <v>#N/A</v>
      </c>
    </row>
    <row r="1036" s="2" customFormat="1" ht="22.95" customHeight="1" spans="1:74">
      <c r="A1036" s="9" t="str">
        <f t="shared" si="535"/>
        <v>M 53Induk</v>
      </c>
      <c r="B1036" s="9" t="str">
        <f t="shared" si="536"/>
        <v>M 53jurusan 1</v>
      </c>
      <c r="C1036" s="9" t="str">
        <f t="shared" si="537"/>
        <v>M 53jurusan 2</v>
      </c>
      <c r="D1036" s="9" t="str">
        <f t="shared" si="538"/>
        <v>M 53jurusan 3</v>
      </c>
      <c r="E1036" s="9" t="str">
        <f t="shared" si="539"/>
        <v>M 53jurusan 4</v>
      </c>
      <c r="F1036" s="10" t="s">
        <v>131</v>
      </c>
      <c r="G1036" s="10" t="s">
        <v>131</v>
      </c>
      <c r="H1036" s="10" t="s">
        <v>1263</v>
      </c>
      <c r="I1036" s="10" t="s">
        <v>12157</v>
      </c>
      <c r="J1036" s="10" t="s">
        <v>12158</v>
      </c>
      <c r="K1036" s="10" t="s">
        <v>7465</v>
      </c>
      <c r="L1036" s="10"/>
      <c r="M1036" s="10"/>
      <c r="N1036" s="14">
        <f t="shared" si="540"/>
        <v>0</v>
      </c>
      <c r="O1036" s="15" t="e">
        <f t="shared" si="541"/>
        <v>#VALUE!</v>
      </c>
      <c r="P1036" s="15" t="e">
        <f t="shared" si="542"/>
        <v>#VALUE!</v>
      </c>
      <c r="Q1036" s="17" t="e">
        <f>VLOOKUP($A1036,'DATA PENGUKURAN GARDU'!$A:$BS,42,0)</f>
        <v>#N/A</v>
      </c>
      <c r="R1036" s="18" t="e">
        <f t="shared" si="518"/>
        <v>#N/A</v>
      </c>
      <c r="S1036" s="17" t="e">
        <f>VLOOKUP($A1036,'DATA PENGUKURAN GARDU'!$A:$BS,44,0)</f>
        <v>#N/A</v>
      </c>
      <c r="T1036" s="18" t="e">
        <f t="shared" si="519"/>
        <v>#N/A</v>
      </c>
      <c r="U1036" s="17" t="e">
        <f>VLOOKUP($A1036,'DATA PENGUKURAN GARDU'!$A:$BS,46,0)</f>
        <v>#N/A</v>
      </c>
      <c r="V1036" s="18" t="e">
        <f t="shared" si="520"/>
        <v>#N/A</v>
      </c>
      <c r="W1036" s="17" t="e">
        <f>VLOOKUP($A1036,'DATA PENGUKURAN GARDU'!$A:$BS,48,0)</f>
        <v>#N/A</v>
      </c>
      <c r="X1036" s="17" t="e">
        <f>VLOOKUP($A1036,'DATA PENGUKURAN GARDU'!$A:$BS,53,0)</f>
        <v>#N/A</v>
      </c>
      <c r="Y1036" s="17" t="e">
        <f>VLOOKUP($A1036,'DATA PENGUKURAN GARDU'!$A:$BS,54,0)</f>
        <v>#N/A</v>
      </c>
      <c r="Z1036" s="17" t="e">
        <f>VLOOKUP($A1036,'DATA PENGUKURAN GARDU'!$A:$BS,55,0)</f>
        <v>#N/A</v>
      </c>
      <c r="AA1036" s="20" t="e">
        <f>VLOOKUP($B1036,'DATA PENGUKURAN GARDU'!$A:$BS,42,0)</f>
        <v>#N/A</v>
      </c>
      <c r="AB1036" s="21" t="e">
        <f t="shared" si="521"/>
        <v>#N/A</v>
      </c>
      <c r="AC1036" s="20" t="e">
        <f>VLOOKUP($B1036,'DATA PENGUKURAN GARDU'!$A:$BS,44,0)</f>
        <v>#N/A</v>
      </c>
      <c r="AD1036" s="21" t="e">
        <f t="shared" si="522"/>
        <v>#N/A</v>
      </c>
      <c r="AE1036" s="20" t="e">
        <f>VLOOKUP($B1036,'DATA PENGUKURAN GARDU'!$A:$BS,46,0)</f>
        <v>#N/A</v>
      </c>
      <c r="AF1036" s="21" t="e">
        <f t="shared" si="523"/>
        <v>#N/A</v>
      </c>
      <c r="AG1036" s="20" t="e">
        <f>VLOOKUP($B1036,'DATA PENGUKURAN GARDU'!$A:$BS,46,0)</f>
        <v>#N/A</v>
      </c>
      <c r="AH1036" s="20" t="e">
        <f>VLOOKUP($B1036,'DATA PENGUKURAN GARDU'!$A:$BS,53,0)</f>
        <v>#N/A</v>
      </c>
      <c r="AI1036" s="20" t="e">
        <f>VLOOKUP($B1036,'DATA PENGUKURAN GARDU'!$A:$BS,54,0)</f>
        <v>#N/A</v>
      </c>
      <c r="AJ1036" s="17" t="e">
        <f>VLOOKUP($C1036,'DATA PENGUKURAN GARDU'!$A:$BS,42,0)</f>
        <v>#N/A</v>
      </c>
      <c r="AK1036" s="23" t="e">
        <f t="shared" si="524"/>
        <v>#N/A</v>
      </c>
      <c r="AL1036" s="17" t="e">
        <f>VLOOKUP($C1036,'DATA PENGUKURAN GARDU'!$A:$BS,44,0)</f>
        <v>#N/A</v>
      </c>
      <c r="AM1036" s="23" t="e">
        <f t="shared" si="525"/>
        <v>#N/A</v>
      </c>
      <c r="AN1036" s="17" t="e">
        <f>VLOOKUP($C1036,'DATA PENGUKURAN GARDU'!$A:$BS,46,0)</f>
        <v>#N/A</v>
      </c>
      <c r="AO1036" s="23" t="e">
        <f t="shared" si="526"/>
        <v>#N/A</v>
      </c>
      <c r="AP1036" s="17" t="e">
        <f>VLOOKUP($C1036,'DATA PENGUKURAN GARDU'!$A:$BS,46,0)</f>
        <v>#N/A</v>
      </c>
      <c r="AQ1036" s="17" t="e">
        <f>VLOOKUP($C1036,'DATA PENGUKURAN GARDU'!$A:$BS,53,0)</f>
        <v>#N/A</v>
      </c>
      <c r="AR1036" s="17" t="e">
        <f>VLOOKUP($C1036,'DATA PENGUKURAN GARDU'!$A:$BS,54,0)</f>
        <v>#N/A</v>
      </c>
      <c r="AS1036" s="20" t="e">
        <f>VLOOKUP($D1036,'DATA PENGUKURAN GARDU'!$A:$BS,42,0)</f>
        <v>#N/A</v>
      </c>
      <c r="AT1036" s="21" t="e">
        <f t="shared" si="527"/>
        <v>#N/A</v>
      </c>
      <c r="AU1036" s="20" t="e">
        <f>VLOOKUP($D1036,'DATA PENGUKURAN GARDU'!$A:$BS,44,0)</f>
        <v>#N/A</v>
      </c>
      <c r="AV1036" s="21" t="e">
        <f t="shared" si="528"/>
        <v>#N/A</v>
      </c>
      <c r="AW1036" s="20" t="e">
        <f>VLOOKUP($D1036,'DATA PENGUKURAN GARDU'!$A:$BS,46,0)</f>
        <v>#N/A</v>
      </c>
      <c r="AX1036" s="21" t="e">
        <f t="shared" si="529"/>
        <v>#N/A</v>
      </c>
      <c r="AY1036" s="20" t="e">
        <f>VLOOKUP($D1036,'DATA PENGUKURAN GARDU'!$A:$BS,46,0)</f>
        <v>#N/A</v>
      </c>
      <c r="AZ1036" s="20" t="e">
        <f>VLOOKUP($D1036,'DATA PENGUKURAN GARDU'!$A:$BS,53,0)</f>
        <v>#N/A</v>
      </c>
      <c r="BA1036" s="20" t="e">
        <f>VLOOKUP($D1036,'DATA PENGUKURAN GARDU'!$A:$BS,54,0)</f>
        <v>#N/A</v>
      </c>
      <c r="BB1036" s="17" t="e">
        <f>VLOOKUP($E1036,'DATA PENGUKURAN GARDU'!$A:$BS,42,0)</f>
        <v>#N/A</v>
      </c>
      <c r="BC1036" s="23" t="e">
        <f t="shared" si="530"/>
        <v>#N/A</v>
      </c>
      <c r="BD1036" s="17" t="e">
        <f>VLOOKUP($E1036,'DATA PENGUKURAN GARDU'!$A:$BS,44,0)</f>
        <v>#N/A</v>
      </c>
      <c r="BE1036" s="23" t="e">
        <f t="shared" si="531"/>
        <v>#N/A</v>
      </c>
      <c r="BF1036" s="17" t="e">
        <f>VLOOKUP($E1036,'DATA PENGUKURAN GARDU'!$A:$BS,46,0)</f>
        <v>#N/A</v>
      </c>
      <c r="BG1036" s="23" t="e">
        <f t="shared" si="532"/>
        <v>#N/A</v>
      </c>
      <c r="BH1036" s="17" t="e">
        <f>VLOOKUP($E1036,'DATA PENGUKURAN GARDU'!$A:$BS,46,0)</f>
        <v>#N/A</v>
      </c>
      <c r="BI1036" s="17" t="e">
        <f>VLOOKUP($E1036,'DATA PENGUKURAN GARDU'!$A:$BS,53,0)</f>
        <v>#N/A</v>
      </c>
      <c r="BJ1036" s="17" t="e">
        <f>VLOOKUP($E1036,'DATA PENGUKURAN GARDU'!$A:$BS,54,0)</f>
        <v>#N/A</v>
      </c>
      <c r="BK1036" s="20" t="e">
        <f t="shared" si="543"/>
        <v>#N/A</v>
      </c>
      <c r="BL1036" s="20" t="e">
        <f t="shared" si="544"/>
        <v>#N/A</v>
      </c>
      <c r="BM1036" s="20" t="e">
        <f t="shared" si="545"/>
        <v>#N/A</v>
      </c>
      <c r="BN1036" s="25" t="e">
        <f t="shared" si="546"/>
        <v>#N/A</v>
      </c>
      <c r="BO1036" s="26" t="str">
        <f t="shared" si="547"/>
        <v>0</v>
      </c>
      <c r="BP1036" s="21" t="e">
        <f t="shared" si="548"/>
        <v>#VALUE!</v>
      </c>
      <c r="BQ1036" s="20" t="e">
        <f t="shared" si="549"/>
        <v>#N/A</v>
      </c>
      <c r="BR1036" s="20" t="e">
        <v>#N/A</v>
      </c>
      <c r="BS1036" s="9" t="e">
        <v>#N/A</v>
      </c>
      <c r="BT1036" s="2" t="e">
        <f t="shared" si="550"/>
        <v>#VALUE!</v>
      </c>
      <c r="BU1036" s="2" t="e">
        <f t="shared" si="533"/>
        <v>#N/A</v>
      </c>
      <c r="BV1036" s="2" t="e">
        <f t="shared" si="534"/>
        <v>#N/A</v>
      </c>
    </row>
    <row r="1037" s="2" customFormat="1" ht="22.95" customHeight="1" spans="1:74">
      <c r="A1037" s="9" t="str">
        <f t="shared" si="535"/>
        <v>L-042Induk</v>
      </c>
      <c r="B1037" s="9" t="str">
        <f t="shared" si="536"/>
        <v>L-042jurusan 1</v>
      </c>
      <c r="C1037" s="9" t="str">
        <f t="shared" si="537"/>
        <v>L-042jurusan 2</v>
      </c>
      <c r="D1037" s="9" t="str">
        <f t="shared" si="538"/>
        <v>L-042jurusan 3</v>
      </c>
      <c r="E1037" s="9" t="str">
        <f t="shared" si="539"/>
        <v>L-042jurusan 4</v>
      </c>
      <c r="F1037" s="10" t="s">
        <v>472</v>
      </c>
      <c r="G1037" s="10" t="s">
        <v>22</v>
      </c>
      <c r="H1037" s="10" t="s">
        <v>1264</v>
      </c>
      <c r="I1037" s="10" t="s">
        <v>12159</v>
      </c>
      <c r="J1037" s="10" t="s">
        <v>12160</v>
      </c>
      <c r="K1037" s="10" t="s">
        <v>7465</v>
      </c>
      <c r="L1037" s="10"/>
      <c r="M1037" s="10"/>
      <c r="N1037" s="14">
        <f t="shared" si="540"/>
        <v>0</v>
      </c>
      <c r="O1037" s="15" t="e">
        <f t="shared" si="541"/>
        <v>#VALUE!</v>
      </c>
      <c r="P1037" s="15" t="e">
        <f t="shared" si="542"/>
        <v>#VALUE!</v>
      </c>
      <c r="Q1037" s="17" t="e">
        <f>VLOOKUP($A1037,'DATA PENGUKURAN GARDU'!$A:$BS,42,0)</f>
        <v>#N/A</v>
      </c>
      <c r="R1037" s="18" t="e">
        <f t="shared" si="518"/>
        <v>#N/A</v>
      </c>
      <c r="S1037" s="17" t="e">
        <f>VLOOKUP($A1037,'DATA PENGUKURAN GARDU'!$A:$BS,44,0)</f>
        <v>#N/A</v>
      </c>
      <c r="T1037" s="18" t="e">
        <f t="shared" si="519"/>
        <v>#N/A</v>
      </c>
      <c r="U1037" s="17" t="e">
        <f>VLOOKUP($A1037,'DATA PENGUKURAN GARDU'!$A:$BS,46,0)</f>
        <v>#N/A</v>
      </c>
      <c r="V1037" s="18" t="e">
        <f t="shared" si="520"/>
        <v>#N/A</v>
      </c>
      <c r="W1037" s="17" t="e">
        <f>VLOOKUP($A1037,'DATA PENGUKURAN GARDU'!$A:$BS,48,0)</f>
        <v>#N/A</v>
      </c>
      <c r="X1037" s="17" t="e">
        <f>VLOOKUP($A1037,'DATA PENGUKURAN GARDU'!$A:$BS,53,0)</f>
        <v>#N/A</v>
      </c>
      <c r="Y1037" s="17" t="e">
        <f>VLOOKUP($A1037,'DATA PENGUKURAN GARDU'!$A:$BS,54,0)</f>
        <v>#N/A</v>
      </c>
      <c r="Z1037" s="17" t="e">
        <f>VLOOKUP($A1037,'DATA PENGUKURAN GARDU'!$A:$BS,55,0)</f>
        <v>#N/A</v>
      </c>
      <c r="AA1037" s="20" t="e">
        <f>VLOOKUP($B1037,'DATA PENGUKURAN GARDU'!$A:$BS,42,0)</f>
        <v>#N/A</v>
      </c>
      <c r="AB1037" s="21" t="e">
        <f t="shared" si="521"/>
        <v>#N/A</v>
      </c>
      <c r="AC1037" s="20" t="e">
        <f>VLOOKUP($B1037,'DATA PENGUKURAN GARDU'!$A:$BS,44,0)</f>
        <v>#N/A</v>
      </c>
      <c r="AD1037" s="21" t="e">
        <f t="shared" si="522"/>
        <v>#N/A</v>
      </c>
      <c r="AE1037" s="20" t="e">
        <f>VLOOKUP($B1037,'DATA PENGUKURAN GARDU'!$A:$BS,46,0)</f>
        <v>#N/A</v>
      </c>
      <c r="AF1037" s="21" t="e">
        <f t="shared" si="523"/>
        <v>#N/A</v>
      </c>
      <c r="AG1037" s="20" t="e">
        <f>VLOOKUP($B1037,'DATA PENGUKURAN GARDU'!$A:$BS,46,0)</f>
        <v>#N/A</v>
      </c>
      <c r="AH1037" s="20" t="e">
        <f>VLOOKUP($B1037,'DATA PENGUKURAN GARDU'!$A:$BS,53,0)</f>
        <v>#N/A</v>
      </c>
      <c r="AI1037" s="20" t="e">
        <f>VLOOKUP($B1037,'DATA PENGUKURAN GARDU'!$A:$BS,54,0)</f>
        <v>#N/A</v>
      </c>
      <c r="AJ1037" s="17" t="e">
        <f>VLOOKUP($C1037,'DATA PENGUKURAN GARDU'!$A:$BS,42,0)</f>
        <v>#N/A</v>
      </c>
      <c r="AK1037" s="23" t="e">
        <f t="shared" si="524"/>
        <v>#N/A</v>
      </c>
      <c r="AL1037" s="17" t="e">
        <f>VLOOKUP($C1037,'DATA PENGUKURAN GARDU'!$A:$BS,44,0)</f>
        <v>#N/A</v>
      </c>
      <c r="AM1037" s="23" t="e">
        <f t="shared" si="525"/>
        <v>#N/A</v>
      </c>
      <c r="AN1037" s="17" t="e">
        <f>VLOOKUP($C1037,'DATA PENGUKURAN GARDU'!$A:$BS,46,0)</f>
        <v>#N/A</v>
      </c>
      <c r="AO1037" s="23" t="e">
        <f t="shared" si="526"/>
        <v>#N/A</v>
      </c>
      <c r="AP1037" s="17" t="e">
        <f>VLOOKUP($C1037,'DATA PENGUKURAN GARDU'!$A:$BS,46,0)</f>
        <v>#N/A</v>
      </c>
      <c r="AQ1037" s="17" t="e">
        <f>VLOOKUP($C1037,'DATA PENGUKURAN GARDU'!$A:$BS,53,0)</f>
        <v>#N/A</v>
      </c>
      <c r="AR1037" s="17" t="e">
        <f>VLOOKUP($C1037,'DATA PENGUKURAN GARDU'!$A:$BS,54,0)</f>
        <v>#N/A</v>
      </c>
      <c r="AS1037" s="20" t="e">
        <f>VLOOKUP($D1037,'DATA PENGUKURAN GARDU'!$A:$BS,42,0)</f>
        <v>#N/A</v>
      </c>
      <c r="AT1037" s="21" t="e">
        <f t="shared" si="527"/>
        <v>#N/A</v>
      </c>
      <c r="AU1037" s="20" t="e">
        <f>VLOOKUP($D1037,'DATA PENGUKURAN GARDU'!$A:$BS,44,0)</f>
        <v>#N/A</v>
      </c>
      <c r="AV1037" s="21" t="e">
        <f t="shared" si="528"/>
        <v>#N/A</v>
      </c>
      <c r="AW1037" s="20" t="e">
        <f>VLOOKUP($D1037,'DATA PENGUKURAN GARDU'!$A:$BS,46,0)</f>
        <v>#N/A</v>
      </c>
      <c r="AX1037" s="21" t="e">
        <f t="shared" si="529"/>
        <v>#N/A</v>
      </c>
      <c r="AY1037" s="20" t="e">
        <f>VLOOKUP($D1037,'DATA PENGUKURAN GARDU'!$A:$BS,46,0)</f>
        <v>#N/A</v>
      </c>
      <c r="AZ1037" s="20" t="e">
        <f>VLOOKUP($D1037,'DATA PENGUKURAN GARDU'!$A:$BS,53,0)</f>
        <v>#N/A</v>
      </c>
      <c r="BA1037" s="20" t="e">
        <f>VLOOKUP($D1037,'DATA PENGUKURAN GARDU'!$A:$BS,54,0)</f>
        <v>#N/A</v>
      </c>
      <c r="BB1037" s="17" t="e">
        <f>VLOOKUP($E1037,'DATA PENGUKURAN GARDU'!$A:$BS,42,0)</f>
        <v>#N/A</v>
      </c>
      <c r="BC1037" s="23" t="e">
        <f t="shared" si="530"/>
        <v>#N/A</v>
      </c>
      <c r="BD1037" s="17" t="e">
        <f>VLOOKUP($E1037,'DATA PENGUKURAN GARDU'!$A:$BS,44,0)</f>
        <v>#N/A</v>
      </c>
      <c r="BE1037" s="23" t="e">
        <f t="shared" si="531"/>
        <v>#N/A</v>
      </c>
      <c r="BF1037" s="17" t="e">
        <f>VLOOKUP($E1037,'DATA PENGUKURAN GARDU'!$A:$BS,46,0)</f>
        <v>#N/A</v>
      </c>
      <c r="BG1037" s="23" t="e">
        <f t="shared" si="532"/>
        <v>#N/A</v>
      </c>
      <c r="BH1037" s="17" t="e">
        <f>VLOOKUP($E1037,'DATA PENGUKURAN GARDU'!$A:$BS,46,0)</f>
        <v>#N/A</v>
      </c>
      <c r="BI1037" s="17" t="e">
        <f>VLOOKUP($E1037,'DATA PENGUKURAN GARDU'!$A:$BS,53,0)</f>
        <v>#N/A</v>
      </c>
      <c r="BJ1037" s="17" t="e">
        <f>VLOOKUP($E1037,'DATA PENGUKURAN GARDU'!$A:$BS,54,0)</f>
        <v>#N/A</v>
      </c>
      <c r="BK1037" s="20" t="e">
        <f t="shared" si="543"/>
        <v>#N/A</v>
      </c>
      <c r="BL1037" s="20" t="e">
        <f t="shared" si="544"/>
        <v>#N/A</v>
      </c>
      <c r="BM1037" s="20" t="e">
        <f t="shared" si="545"/>
        <v>#N/A</v>
      </c>
      <c r="BN1037" s="25" t="e">
        <f t="shared" si="546"/>
        <v>#N/A</v>
      </c>
      <c r="BO1037" s="26" t="str">
        <f t="shared" si="547"/>
        <v>0</v>
      </c>
      <c r="BP1037" s="21" t="e">
        <f t="shared" si="548"/>
        <v>#VALUE!</v>
      </c>
      <c r="BQ1037" s="20" t="e">
        <f t="shared" si="549"/>
        <v>#N/A</v>
      </c>
      <c r="BR1037" s="20" t="e">
        <v>#N/A</v>
      </c>
      <c r="BS1037" s="9" t="e">
        <v>#N/A</v>
      </c>
      <c r="BT1037" s="2" t="e">
        <f t="shared" si="550"/>
        <v>#VALUE!</v>
      </c>
      <c r="BU1037" s="2" t="e">
        <f t="shared" si="533"/>
        <v>#N/A</v>
      </c>
      <c r="BV1037" s="2" t="e">
        <f t="shared" si="534"/>
        <v>#N/A</v>
      </c>
    </row>
    <row r="1038" s="2" customFormat="1" ht="22.95" customHeight="1" spans="1:74">
      <c r="A1038" s="9" t="str">
        <f t="shared" si="535"/>
        <v>NL 022Induk</v>
      </c>
      <c r="B1038" s="9" t="str">
        <f t="shared" si="536"/>
        <v>NL 022jurusan 1</v>
      </c>
      <c r="C1038" s="9" t="str">
        <f t="shared" si="537"/>
        <v>NL 022jurusan 2</v>
      </c>
      <c r="D1038" s="9" t="str">
        <f t="shared" si="538"/>
        <v>NL 022jurusan 3</v>
      </c>
      <c r="E1038" s="9" t="str">
        <f t="shared" si="539"/>
        <v>NL 022jurusan 4</v>
      </c>
      <c r="F1038" s="10" t="s">
        <v>324</v>
      </c>
      <c r="G1038" s="10" t="s">
        <v>101</v>
      </c>
      <c r="H1038" s="10" t="s">
        <v>1265</v>
      </c>
      <c r="I1038" s="10" t="s">
        <v>12161</v>
      </c>
      <c r="J1038" s="10" t="s">
        <v>12162</v>
      </c>
      <c r="K1038" s="10" t="s">
        <v>7465</v>
      </c>
      <c r="L1038" s="10"/>
      <c r="M1038" s="10"/>
      <c r="N1038" s="14">
        <f t="shared" si="540"/>
        <v>0</v>
      </c>
      <c r="O1038" s="15" t="e">
        <f t="shared" si="541"/>
        <v>#VALUE!</v>
      </c>
      <c r="P1038" s="15" t="e">
        <f t="shared" si="542"/>
        <v>#VALUE!</v>
      </c>
      <c r="Q1038" s="17" t="e">
        <f>VLOOKUP($A1038,'DATA PENGUKURAN GARDU'!$A:$BS,42,0)</f>
        <v>#N/A</v>
      </c>
      <c r="R1038" s="18" t="e">
        <f t="shared" si="518"/>
        <v>#N/A</v>
      </c>
      <c r="S1038" s="17" t="e">
        <f>VLOOKUP($A1038,'DATA PENGUKURAN GARDU'!$A:$BS,44,0)</f>
        <v>#N/A</v>
      </c>
      <c r="T1038" s="18" t="e">
        <f t="shared" si="519"/>
        <v>#N/A</v>
      </c>
      <c r="U1038" s="17" t="e">
        <f>VLOOKUP($A1038,'DATA PENGUKURAN GARDU'!$A:$BS,46,0)</f>
        <v>#N/A</v>
      </c>
      <c r="V1038" s="18" t="e">
        <f t="shared" si="520"/>
        <v>#N/A</v>
      </c>
      <c r="W1038" s="17" t="e">
        <f>VLOOKUP($A1038,'DATA PENGUKURAN GARDU'!$A:$BS,48,0)</f>
        <v>#N/A</v>
      </c>
      <c r="X1038" s="17" t="e">
        <f>VLOOKUP($A1038,'DATA PENGUKURAN GARDU'!$A:$BS,53,0)</f>
        <v>#N/A</v>
      </c>
      <c r="Y1038" s="17" t="e">
        <f>VLOOKUP($A1038,'DATA PENGUKURAN GARDU'!$A:$BS,54,0)</f>
        <v>#N/A</v>
      </c>
      <c r="Z1038" s="17" t="e">
        <f>VLOOKUP($A1038,'DATA PENGUKURAN GARDU'!$A:$BS,55,0)</f>
        <v>#N/A</v>
      </c>
      <c r="AA1038" s="20" t="e">
        <f>VLOOKUP($B1038,'DATA PENGUKURAN GARDU'!$A:$BS,42,0)</f>
        <v>#N/A</v>
      </c>
      <c r="AB1038" s="21" t="e">
        <f t="shared" si="521"/>
        <v>#N/A</v>
      </c>
      <c r="AC1038" s="20" t="e">
        <f>VLOOKUP($B1038,'DATA PENGUKURAN GARDU'!$A:$BS,44,0)</f>
        <v>#N/A</v>
      </c>
      <c r="AD1038" s="21" t="e">
        <f t="shared" si="522"/>
        <v>#N/A</v>
      </c>
      <c r="AE1038" s="20" t="e">
        <f>VLOOKUP($B1038,'DATA PENGUKURAN GARDU'!$A:$BS,46,0)</f>
        <v>#N/A</v>
      </c>
      <c r="AF1038" s="21" t="e">
        <f t="shared" si="523"/>
        <v>#N/A</v>
      </c>
      <c r="AG1038" s="20" t="e">
        <f>VLOOKUP($B1038,'DATA PENGUKURAN GARDU'!$A:$BS,46,0)</f>
        <v>#N/A</v>
      </c>
      <c r="AH1038" s="20" t="e">
        <f>VLOOKUP($B1038,'DATA PENGUKURAN GARDU'!$A:$BS,53,0)</f>
        <v>#N/A</v>
      </c>
      <c r="AI1038" s="20" t="e">
        <f>VLOOKUP($B1038,'DATA PENGUKURAN GARDU'!$A:$BS,54,0)</f>
        <v>#N/A</v>
      </c>
      <c r="AJ1038" s="17" t="e">
        <f>VLOOKUP($C1038,'DATA PENGUKURAN GARDU'!$A:$BS,42,0)</f>
        <v>#N/A</v>
      </c>
      <c r="AK1038" s="23" t="e">
        <f t="shared" si="524"/>
        <v>#N/A</v>
      </c>
      <c r="AL1038" s="17" t="e">
        <f>VLOOKUP($C1038,'DATA PENGUKURAN GARDU'!$A:$BS,44,0)</f>
        <v>#N/A</v>
      </c>
      <c r="AM1038" s="23" t="e">
        <f t="shared" si="525"/>
        <v>#N/A</v>
      </c>
      <c r="AN1038" s="17" t="e">
        <f>VLOOKUP($C1038,'DATA PENGUKURAN GARDU'!$A:$BS,46,0)</f>
        <v>#N/A</v>
      </c>
      <c r="AO1038" s="23" t="e">
        <f t="shared" si="526"/>
        <v>#N/A</v>
      </c>
      <c r="AP1038" s="17" t="e">
        <f>VLOOKUP($C1038,'DATA PENGUKURAN GARDU'!$A:$BS,46,0)</f>
        <v>#N/A</v>
      </c>
      <c r="AQ1038" s="17" t="e">
        <f>VLOOKUP($C1038,'DATA PENGUKURAN GARDU'!$A:$BS,53,0)</f>
        <v>#N/A</v>
      </c>
      <c r="AR1038" s="17" t="e">
        <f>VLOOKUP($C1038,'DATA PENGUKURAN GARDU'!$A:$BS,54,0)</f>
        <v>#N/A</v>
      </c>
      <c r="AS1038" s="20" t="e">
        <f>VLOOKUP($D1038,'DATA PENGUKURAN GARDU'!$A:$BS,42,0)</f>
        <v>#N/A</v>
      </c>
      <c r="AT1038" s="21" t="e">
        <f t="shared" si="527"/>
        <v>#N/A</v>
      </c>
      <c r="AU1038" s="20" t="e">
        <f>VLOOKUP($D1038,'DATA PENGUKURAN GARDU'!$A:$BS,44,0)</f>
        <v>#N/A</v>
      </c>
      <c r="AV1038" s="21" t="e">
        <f t="shared" si="528"/>
        <v>#N/A</v>
      </c>
      <c r="AW1038" s="20" t="e">
        <f>VLOOKUP($D1038,'DATA PENGUKURAN GARDU'!$A:$BS,46,0)</f>
        <v>#N/A</v>
      </c>
      <c r="AX1038" s="21" t="e">
        <f t="shared" si="529"/>
        <v>#N/A</v>
      </c>
      <c r="AY1038" s="20" t="e">
        <f>VLOOKUP($D1038,'DATA PENGUKURAN GARDU'!$A:$BS,46,0)</f>
        <v>#N/A</v>
      </c>
      <c r="AZ1038" s="20" t="e">
        <f>VLOOKUP($D1038,'DATA PENGUKURAN GARDU'!$A:$BS,53,0)</f>
        <v>#N/A</v>
      </c>
      <c r="BA1038" s="20" t="e">
        <f>VLOOKUP($D1038,'DATA PENGUKURAN GARDU'!$A:$BS,54,0)</f>
        <v>#N/A</v>
      </c>
      <c r="BB1038" s="17" t="e">
        <f>VLOOKUP($E1038,'DATA PENGUKURAN GARDU'!$A:$BS,42,0)</f>
        <v>#N/A</v>
      </c>
      <c r="BC1038" s="23" t="e">
        <f t="shared" si="530"/>
        <v>#N/A</v>
      </c>
      <c r="BD1038" s="17" t="e">
        <f>VLOOKUP($E1038,'DATA PENGUKURAN GARDU'!$A:$BS,44,0)</f>
        <v>#N/A</v>
      </c>
      <c r="BE1038" s="23" t="e">
        <f t="shared" si="531"/>
        <v>#N/A</v>
      </c>
      <c r="BF1038" s="17" t="e">
        <f>VLOOKUP($E1038,'DATA PENGUKURAN GARDU'!$A:$BS,46,0)</f>
        <v>#N/A</v>
      </c>
      <c r="BG1038" s="23" t="e">
        <f t="shared" si="532"/>
        <v>#N/A</v>
      </c>
      <c r="BH1038" s="17" t="e">
        <f>VLOOKUP($E1038,'DATA PENGUKURAN GARDU'!$A:$BS,46,0)</f>
        <v>#N/A</v>
      </c>
      <c r="BI1038" s="17" t="e">
        <f>VLOOKUP($E1038,'DATA PENGUKURAN GARDU'!$A:$BS,53,0)</f>
        <v>#N/A</v>
      </c>
      <c r="BJ1038" s="17" t="e">
        <f>VLOOKUP($E1038,'DATA PENGUKURAN GARDU'!$A:$BS,54,0)</f>
        <v>#N/A</v>
      </c>
      <c r="BK1038" s="20" t="e">
        <f t="shared" si="543"/>
        <v>#N/A</v>
      </c>
      <c r="BL1038" s="20" t="e">
        <f t="shared" si="544"/>
        <v>#N/A</v>
      </c>
      <c r="BM1038" s="20" t="e">
        <f t="shared" si="545"/>
        <v>#N/A</v>
      </c>
      <c r="BN1038" s="25" t="e">
        <f t="shared" si="546"/>
        <v>#N/A</v>
      </c>
      <c r="BO1038" s="26" t="str">
        <f t="shared" si="547"/>
        <v>0</v>
      </c>
      <c r="BP1038" s="21" t="e">
        <f t="shared" si="548"/>
        <v>#VALUE!</v>
      </c>
      <c r="BQ1038" s="20" t="e">
        <f t="shared" si="549"/>
        <v>#N/A</v>
      </c>
      <c r="BR1038" s="20" t="e">
        <v>#N/A</v>
      </c>
      <c r="BS1038" s="9" t="e">
        <v>#N/A</v>
      </c>
      <c r="BT1038" s="2" t="e">
        <f t="shared" si="550"/>
        <v>#VALUE!</v>
      </c>
      <c r="BU1038" s="2" t="e">
        <f t="shared" si="533"/>
        <v>#N/A</v>
      </c>
      <c r="BV1038" s="2" t="e">
        <f t="shared" si="534"/>
        <v>#N/A</v>
      </c>
    </row>
    <row r="1039" s="2" customFormat="1" ht="22.95" customHeight="1" spans="1:74">
      <c r="A1039" s="9" t="str">
        <f t="shared" si="535"/>
        <v>NL 027Induk</v>
      </c>
      <c r="B1039" s="9" t="str">
        <f t="shared" si="536"/>
        <v>NL 027jurusan 1</v>
      </c>
      <c r="C1039" s="9" t="str">
        <f t="shared" si="537"/>
        <v>NL 027jurusan 2</v>
      </c>
      <c r="D1039" s="9" t="str">
        <f t="shared" si="538"/>
        <v>NL 027jurusan 3</v>
      </c>
      <c r="E1039" s="9" t="str">
        <f t="shared" si="539"/>
        <v>NL 027jurusan 4</v>
      </c>
      <c r="F1039" s="10" t="s">
        <v>324</v>
      </c>
      <c r="G1039" s="10" t="s">
        <v>101</v>
      </c>
      <c r="H1039" s="10" t="s">
        <v>1266</v>
      </c>
      <c r="I1039" s="10" t="s">
        <v>12163</v>
      </c>
      <c r="J1039" s="10" t="s">
        <v>12164</v>
      </c>
      <c r="K1039" s="10" t="s">
        <v>7465</v>
      </c>
      <c r="L1039" s="10"/>
      <c r="M1039" s="10"/>
      <c r="N1039" s="14">
        <f t="shared" si="540"/>
        <v>0</v>
      </c>
      <c r="O1039" s="15" t="e">
        <f t="shared" si="541"/>
        <v>#VALUE!</v>
      </c>
      <c r="P1039" s="15" t="e">
        <f t="shared" si="542"/>
        <v>#VALUE!</v>
      </c>
      <c r="Q1039" s="17" t="e">
        <f>VLOOKUP($A1039,'DATA PENGUKURAN GARDU'!$A:$BS,42,0)</f>
        <v>#N/A</v>
      </c>
      <c r="R1039" s="18" t="e">
        <f t="shared" si="518"/>
        <v>#N/A</v>
      </c>
      <c r="S1039" s="17" t="e">
        <f>VLOOKUP($A1039,'DATA PENGUKURAN GARDU'!$A:$BS,44,0)</f>
        <v>#N/A</v>
      </c>
      <c r="T1039" s="18" t="e">
        <f t="shared" si="519"/>
        <v>#N/A</v>
      </c>
      <c r="U1039" s="17" t="e">
        <f>VLOOKUP($A1039,'DATA PENGUKURAN GARDU'!$A:$BS,46,0)</f>
        <v>#N/A</v>
      </c>
      <c r="V1039" s="18" t="e">
        <f t="shared" si="520"/>
        <v>#N/A</v>
      </c>
      <c r="W1039" s="17" t="e">
        <f>VLOOKUP($A1039,'DATA PENGUKURAN GARDU'!$A:$BS,48,0)</f>
        <v>#N/A</v>
      </c>
      <c r="X1039" s="17" t="e">
        <f>VLOOKUP($A1039,'DATA PENGUKURAN GARDU'!$A:$BS,53,0)</f>
        <v>#N/A</v>
      </c>
      <c r="Y1039" s="17" t="e">
        <f>VLOOKUP($A1039,'DATA PENGUKURAN GARDU'!$A:$BS,54,0)</f>
        <v>#N/A</v>
      </c>
      <c r="Z1039" s="17" t="e">
        <f>VLOOKUP($A1039,'DATA PENGUKURAN GARDU'!$A:$BS,55,0)</f>
        <v>#N/A</v>
      </c>
      <c r="AA1039" s="20" t="e">
        <f>VLOOKUP($B1039,'DATA PENGUKURAN GARDU'!$A:$BS,42,0)</f>
        <v>#N/A</v>
      </c>
      <c r="AB1039" s="21" t="e">
        <f t="shared" si="521"/>
        <v>#N/A</v>
      </c>
      <c r="AC1039" s="20" t="e">
        <f>VLOOKUP($B1039,'DATA PENGUKURAN GARDU'!$A:$BS,44,0)</f>
        <v>#N/A</v>
      </c>
      <c r="AD1039" s="21" t="e">
        <f t="shared" si="522"/>
        <v>#N/A</v>
      </c>
      <c r="AE1039" s="20" t="e">
        <f>VLOOKUP($B1039,'DATA PENGUKURAN GARDU'!$A:$BS,46,0)</f>
        <v>#N/A</v>
      </c>
      <c r="AF1039" s="21" t="e">
        <f t="shared" si="523"/>
        <v>#N/A</v>
      </c>
      <c r="AG1039" s="20" t="e">
        <f>VLOOKUP($B1039,'DATA PENGUKURAN GARDU'!$A:$BS,46,0)</f>
        <v>#N/A</v>
      </c>
      <c r="AH1039" s="20" t="e">
        <f>VLOOKUP($B1039,'DATA PENGUKURAN GARDU'!$A:$BS,53,0)</f>
        <v>#N/A</v>
      </c>
      <c r="AI1039" s="20" t="e">
        <f>VLOOKUP($B1039,'DATA PENGUKURAN GARDU'!$A:$BS,54,0)</f>
        <v>#N/A</v>
      </c>
      <c r="AJ1039" s="17" t="e">
        <f>VLOOKUP($C1039,'DATA PENGUKURAN GARDU'!$A:$BS,42,0)</f>
        <v>#N/A</v>
      </c>
      <c r="AK1039" s="23" t="e">
        <f t="shared" si="524"/>
        <v>#N/A</v>
      </c>
      <c r="AL1039" s="17" t="e">
        <f>VLOOKUP($C1039,'DATA PENGUKURAN GARDU'!$A:$BS,44,0)</f>
        <v>#N/A</v>
      </c>
      <c r="AM1039" s="23" t="e">
        <f t="shared" si="525"/>
        <v>#N/A</v>
      </c>
      <c r="AN1039" s="17" t="e">
        <f>VLOOKUP($C1039,'DATA PENGUKURAN GARDU'!$A:$BS,46,0)</f>
        <v>#N/A</v>
      </c>
      <c r="AO1039" s="23" t="e">
        <f t="shared" si="526"/>
        <v>#N/A</v>
      </c>
      <c r="AP1039" s="17" t="e">
        <f>VLOOKUP($C1039,'DATA PENGUKURAN GARDU'!$A:$BS,46,0)</f>
        <v>#N/A</v>
      </c>
      <c r="AQ1039" s="17" t="e">
        <f>VLOOKUP($C1039,'DATA PENGUKURAN GARDU'!$A:$BS,53,0)</f>
        <v>#N/A</v>
      </c>
      <c r="AR1039" s="17" t="e">
        <f>VLOOKUP($C1039,'DATA PENGUKURAN GARDU'!$A:$BS,54,0)</f>
        <v>#N/A</v>
      </c>
      <c r="AS1039" s="20" t="e">
        <f>VLOOKUP($D1039,'DATA PENGUKURAN GARDU'!$A:$BS,42,0)</f>
        <v>#N/A</v>
      </c>
      <c r="AT1039" s="21" t="e">
        <f t="shared" si="527"/>
        <v>#N/A</v>
      </c>
      <c r="AU1039" s="20" t="e">
        <f>VLOOKUP($D1039,'DATA PENGUKURAN GARDU'!$A:$BS,44,0)</f>
        <v>#N/A</v>
      </c>
      <c r="AV1039" s="21" t="e">
        <f t="shared" si="528"/>
        <v>#N/A</v>
      </c>
      <c r="AW1039" s="20" t="e">
        <f>VLOOKUP($D1039,'DATA PENGUKURAN GARDU'!$A:$BS,46,0)</f>
        <v>#N/A</v>
      </c>
      <c r="AX1039" s="21" t="e">
        <f t="shared" si="529"/>
        <v>#N/A</v>
      </c>
      <c r="AY1039" s="20" t="e">
        <f>VLOOKUP($D1039,'DATA PENGUKURAN GARDU'!$A:$BS,46,0)</f>
        <v>#N/A</v>
      </c>
      <c r="AZ1039" s="20" t="e">
        <f>VLOOKUP($D1039,'DATA PENGUKURAN GARDU'!$A:$BS,53,0)</f>
        <v>#N/A</v>
      </c>
      <c r="BA1039" s="20" t="e">
        <f>VLOOKUP($D1039,'DATA PENGUKURAN GARDU'!$A:$BS,54,0)</f>
        <v>#N/A</v>
      </c>
      <c r="BB1039" s="17" t="e">
        <f>VLOOKUP($E1039,'DATA PENGUKURAN GARDU'!$A:$BS,42,0)</f>
        <v>#N/A</v>
      </c>
      <c r="BC1039" s="23" t="e">
        <f t="shared" si="530"/>
        <v>#N/A</v>
      </c>
      <c r="BD1039" s="17" t="e">
        <f>VLOOKUP($E1039,'DATA PENGUKURAN GARDU'!$A:$BS,44,0)</f>
        <v>#N/A</v>
      </c>
      <c r="BE1039" s="23" t="e">
        <f t="shared" si="531"/>
        <v>#N/A</v>
      </c>
      <c r="BF1039" s="17" t="e">
        <f>VLOOKUP($E1039,'DATA PENGUKURAN GARDU'!$A:$BS,46,0)</f>
        <v>#N/A</v>
      </c>
      <c r="BG1039" s="23" t="e">
        <f t="shared" si="532"/>
        <v>#N/A</v>
      </c>
      <c r="BH1039" s="17" t="e">
        <f>VLOOKUP($E1039,'DATA PENGUKURAN GARDU'!$A:$BS,46,0)</f>
        <v>#N/A</v>
      </c>
      <c r="BI1039" s="17" t="e">
        <f>VLOOKUP($E1039,'DATA PENGUKURAN GARDU'!$A:$BS,53,0)</f>
        <v>#N/A</v>
      </c>
      <c r="BJ1039" s="17" t="e">
        <f>VLOOKUP($E1039,'DATA PENGUKURAN GARDU'!$A:$BS,54,0)</f>
        <v>#N/A</v>
      </c>
      <c r="BK1039" s="20" t="e">
        <f t="shared" si="543"/>
        <v>#N/A</v>
      </c>
      <c r="BL1039" s="20" t="e">
        <f t="shared" si="544"/>
        <v>#N/A</v>
      </c>
      <c r="BM1039" s="20" t="e">
        <f t="shared" si="545"/>
        <v>#N/A</v>
      </c>
      <c r="BN1039" s="25" t="e">
        <f t="shared" si="546"/>
        <v>#N/A</v>
      </c>
      <c r="BO1039" s="26" t="str">
        <f t="shared" si="547"/>
        <v>0</v>
      </c>
      <c r="BP1039" s="21" t="e">
        <f t="shared" si="548"/>
        <v>#VALUE!</v>
      </c>
      <c r="BQ1039" s="20" t="e">
        <f t="shared" si="549"/>
        <v>#N/A</v>
      </c>
      <c r="BR1039" s="20" t="e">
        <v>#N/A</v>
      </c>
      <c r="BS1039" s="9" t="e">
        <v>#N/A</v>
      </c>
      <c r="BT1039" s="2" t="e">
        <f t="shared" si="550"/>
        <v>#VALUE!</v>
      </c>
      <c r="BU1039" s="2" t="e">
        <f t="shared" si="533"/>
        <v>#N/A</v>
      </c>
      <c r="BV1039" s="2" t="e">
        <f t="shared" si="534"/>
        <v>#N/A</v>
      </c>
    </row>
    <row r="1040" s="2" customFormat="1" ht="22.95" customHeight="1" spans="1:74">
      <c r="A1040" s="9" t="str">
        <f t="shared" si="535"/>
        <v>NL 029Induk</v>
      </c>
      <c r="B1040" s="9" t="str">
        <f t="shared" si="536"/>
        <v>NL 029jurusan 1</v>
      </c>
      <c r="C1040" s="9" t="str">
        <f t="shared" si="537"/>
        <v>NL 029jurusan 2</v>
      </c>
      <c r="D1040" s="9" t="str">
        <f t="shared" si="538"/>
        <v>NL 029jurusan 3</v>
      </c>
      <c r="E1040" s="9" t="str">
        <f t="shared" si="539"/>
        <v>NL 029jurusan 4</v>
      </c>
      <c r="F1040" s="10" t="s">
        <v>324</v>
      </c>
      <c r="G1040" s="10" t="s">
        <v>101</v>
      </c>
      <c r="H1040" s="10" t="s">
        <v>1267</v>
      </c>
      <c r="I1040" s="10" t="s">
        <v>12165</v>
      </c>
      <c r="J1040" s="10" t="s">
        <v>12166</v>
      </c>
      <c r="K1040" s="10" t="s">
        <v>7465</v>
      </c>
      <c r="L1040" s="10"/>
      <c r="M1040" s="10"/>
      <c r="N1040" s="14">
        <f t="shared" si="540"/>
        <v>0</v>
      </c>
      <c r="O1040" s="15" t="e">
        <f t="shared" si="541"/>
        <v>#VALUE!</v>
      </c>
      <c r="P1040" s="15" t="e">
        <f t="shared" si="542"/>
        <v>#VALUE!</v>
      </c>
      <c r="Q1040" s="17" t="e">
        <f>VLOOKUP($A1040,'DATA PENGUKURAN GARDU'!$A:$BS,42,0)</f>
        <v>#N/A</v>
      </c>
      <c r="R1040" s="18" t="e">
        <f t="shared" si="518"/>
        <v>#N/A</v>
      </c>
      <c r="S1040" s="17" t="e">
        <f>VLOOKUP($A1040,'DATA PENGUKURAN GARDU'!$A:$BS,44,0)</f>
        <v>#N/A</v>
      </c>
      <c r="T1040" s="18" t="e">
        <f t="shared" si="519"/>
        <v>#N/A</v>
      </c>
      <c r="U1040" s="17" t="e">
        <f>VLOOKUP($A1040,'DATA PENGUKURAN GARDU'!$A:$BS,46,0)</f>
        <v>#N/A</v>
      </c>
      <c r="V1040" s="18" t="e">
        <f t="shared" si="520"/>
        <v>#N/A</v>
      </c>
      <c r="W1040" s="17" t="e">
        <f>VLOOKUP($A1040,'DATA PENGUKURAN GARDU'!$A:$BS,48,0)</f>
        <v>#N/A</v>
      </c>
      <c r="X1040" s="17" t="e">
        <f>VLOOKUP($A1040,'DATA PENGUKURAN GARDU'!$A:$BS,53,0)</f>
        <v>#N/A</v>
      </c>
      <c r="Y1040" s="17" t="e">
        <f>VLOOKUP($A1040,'DATA PENGUKURAN GARDU'!$A:$BS,54,0)</f>
        <v>#N/A</v>
      </c>
      <c r="Z1040" s="17" t="e">
        <f>VLOOKUP($A1040,'DATA PENGUKURAN GARDU'!$A:$BS,55,0)</f>
        <v>#N/A</v>
      </c>
      <c r="AA1040" s="20" t="e">
        <f>VLOOKUP($B1040,'DATA PENGUKURAN GARDU'!$A:$BS,42,0)</f>
        <v>#N/A</v>
      </c>
      <c r="AB1040" s="21" t="e">
        <f t="shared" si="521"/>
        <v>#N/A</v>
      </c>
      <c r="AC1040" s="20" t="e">
        <f>VLOOKUP($B1040,'DATA PENGUKURAN GARDU'!$A:$BS,44,0)</f>
        <v>#N/A</v>
      </c>
      <c r="AD1040" s="21" t="e">
        <f t="shared" si="522"/>
        <v>#N/A</v>
      </c>
      <c r="AE1040" s="20" t="e">
        <f>VLOOKUP($B1040,'DATA PENGUKURAN GARDU'!$A:$BS,46,0)</f>
        <v>#N/A</v>
      </c>
      <c r="AF1040" s="21" t="e">
        <f t="shared" si="523"/>
        <v>#N/A</v>
      </c>
      <c r="AG1040" s="20" t="e">
        <f>VLOOKUP($B1040,'DATA PENGUKURAN GARDU'!$A:$BS,46,0)</f>
        <v>#N/A</v>
      </c>
      <c r="AH1040" s="20" t="e">
        <f>VLOOKUP($B1040,'DATA PENGUKURAN GARDU'!$A:$BS,53,0)</f>
        <v>#N/A</v>
      </c>
      <c r="AI1040" s="20" t="e">
        <f>VLOOKUP($B1040,'DATA PENGUKURAN GARDU'!$A:$BS,54,0)</f>
        <v>#N/A</v>
      </c>
      <c r="AJ1040" s="17" t="e">
        <f>VLOOKUP($C1040,'DATA PENGUKURAN GARDU'!$A:$BS,42,0)</f>
        <v>#N/A</v>
      </c>
      <c r="AK1040" s="23" t="e">
        <f t="shared" si="524"/>
        <v>#N/A</v>
      </c>
      <c r="AL1040" s="17" t="e">
        <f>VLOOKUP($C1040,'DATA PENGUKURAN GARDU'!$A:$BS,44,0)</f>
        <v>#N/A</v>
      </c>
      <c r="AM1040" s="23" t="e">
        <f t="shared" si="525"/>
        <v>#N/A</v>
      </c>
      <c r="AN1040" s="17" t="e">
        <f>VLOOKUP($C1040,'DATA PENGUKURAN GARDU'!$A:$BS,46,0)</f>
        <v>#N/A</v>
      </c>
      <c r="AO1040" s="23" t="e">
        <f t="shared" si="526"/>
        <v>#N/A</v>
      </c>
      <c r="AP1040" s="17" t="e">
        <f>VLOOKUP($C1040,'DATA PENGUKURAN GARDU'!$A:$BS,46,0)</f>
        <v>#N/A</v>
      </c>
      <c r="AQ1040" s="17" t="e">
        <f>VLOOKUP($C1040,'DATA PENGUKURAN GARDU'!$A:$BS,53,0)</f>
        <v>#N/A</v>
      </c>
      <c r="AR1040" s="17" t="e">
        <f>VLOOKUP($C1040,'DATA PENGUKURAN GARDU'!$A:$BS,54,0)</f>
        <v>#N/A</v>
      </c>
      <c r="AS1040" s="20" t="e">
        <f>VLOOKUP($D1040,'DATA PENGUKURAN GARDU'!$A:$BS,42,0)</f>
        <v>#N/A</v>
      </c>
      <c r="AT1040" s="21" t="e">
        <f t="shared" si="527"/>
        <v>#N/A</v>
      </c>
      <c r="AU1040" s="20" t="e">
        <f>VLOOKUP($D1040,'DATA PENGUKURAN GARDU'!$A:$BS,44,0)</f>
        <v>#N/A</v>
      </c>
      <c r="AV1040" s="21" t="e">
        <f t="shared" si="528"/>
        <v>#N/A</v>
      </c>
      <c r="AW1040" s="20" t="e">
        <f>VLOOKUP($D1040,'DATA PENGUKURAN GARDU'!$A:$BS,46,0)</f>
        <v>#N/A</v>
      </c>
      <c r="AX1040" s="21" t="e">
        <f t="shared" si="529"/>
        <v>#N/A</v>
      </c>
      <c r="AY1040" s="20" t="e">
        <f>VLOOKUP($D1040,'DATA PENGUKURAN GARDU'!$A:$BS,46,0)</f>
        <v>#N/A</v>
      </c>
      <c r="AZ1040" s="20" t="e">
        <f>VLOOKUP($D1040,'DATA PENGUKURAN GARDU'!$A:$BS,53,0)</f>
        <v>#N/A</v>
      </c>
      <c r="BA1040" s="20" t="e">
        <f>VLOOKUP($D1040,'DATA PENGUKURAN GARDU'!$A:$BS,54,0)</f>
        <v>#N/A</v>
      </c>
      <c r="BB1040" s="17" t="e">
        <f>VLOOKUP($E1040,'DATA PENGUKURAN GARDU'!$A:$BS,42,0)</f>
        <v>#N/A</v>
      </c>
      <c r="BC1040" s="23" t="e">
        <f t="shared" si="530"/>
        <v>#N/A</v>
      </c>
      <c r="BD1040" s="17" t="e">
        <f>VLOOKUP($E1040,'DATA PENGUKURAN GARDU'!$A:$BS,44,0)</f>
        <v>#N/A</v>
      </c>
      <c r="BE1040" s="23" t="e">
        <f t="shared" si="531"/>
        <v>#N/A</v>
      </c>
      <c r="BF1040" s="17" t="e">
        <f>VLOOKUP($E1040,'DATA PENGUKURAN GARDU'!$A:$BS,46,0)</f>
        <v>#N/A</v>
      </c>
      <c r="BG1040" s="23" t="e">
        <f t="shared" si="532"/>
        <v>#N/A</v>
      </c>
      <c r="BH1040" s="17" t="e">
        <f>VLOOKUP($E1040,'DATA PENGUKURAN GARDU'!$A:$BS,46,0)</f>
        <v>#N/A</v>
      </c>
      <c r="BI1040" s="17" t="e">
        <f>VLOOKUP($E1040,'DATA PENGUKURAN GARDU'!$A:$BS,53,0)</f>
        <v>#N/A</v>
      </c>
      <c r="BJ1040" s="17" t="e">
        <f>VLOOKUP($E1040,'DATA PENGUKURAN GARDU'!$A:$BS,54,0)</f>
        <v>#N/A</v>
      </c>
      <c r="BK1040" s="20" t="e">
        <f t="shared" si="543"/>
        <v>#N/A</v>
      </c>
      <c r="BL1040" s="20" t="e">
        <f t="shared" si="544"/>
        <v>#N/A</v>
      </c>
      <c r="BM1040" s="20" t="e">
        <f t="shared" si="545"/>
        <v>#N/A</v>
      </c>
      <c r="BN1040" s="25" t="e">
        <f t="shared" si="546"/>
        <v>#N/A</v>
      </c>
      <c r="BO1040" s="26" t="str">
        <f t="shared" si="547"/>
        <v>0</v>
      </c>
      <c r="BP1040" s="21" t="e">
        <f t="shared" si="548"/>
        <v>#VALUE!</v>
      </c>
      <c r="BQ1040" s="20" t="e">
        <f t="shared" si="549"/>
        <v>#N/A</v>
      </c>
      <c r="BR1040" s="20" t="e">
        <v>#N/A</v>
      </c>
      <c r="BS1040" s="9" t="e">
        <v>#N/A</v>
      </c>
      <c r="BT1040" s="2" t="e">
        <f t="shared" si="550"/>
        <v>#VALUE!</v>
      </c>
      <c r="BU1040" s="2" t="e">
        <f t="shared" si="533"/>
        <v>#N/A</v>
      </c>
      <c r="BV1040" s="2" t="e">
        <f t="shared" si="534"/>
        <v>#N/A</v>
      </c>
    </row>
    <row r="1041" s="2" customFormat="1" ht="22.95" customHeight="1" spans="1:74">
      <c r="A1041" s="9" t="str">
        <f t="shared" si="535"/>
        <v>NL 032Induk</v>
      </c>
      <c r="B1041" s="9" t="str">
        <f t="shared" si="536"/>
        <v>NL 032jurusan 1</v>
      </c>
      <c r="C1041" s="9" t="str">
        <f t="shared" si="537"/>
        <v>NL 032jurusan 2</v>
      </c>
      <c r="D1041" s="9" t="str">
        <f t="shared" si="538"/>
        <v>NL 032jurusan 3</v>
      </c>
      <c r="E1041" s="9" t="str">
        <f t="shared" si="539"/>
        <v>NL 032jurusan 4</v>
      </c>
      <c r="F1041" s="10" t="s">
        <v>324</v>
      </c>
      <c r="G1041" s="10" t="s">
        <v>101</v>
      </c>
      <c r="H1041" s="10" t="s">
        <v>1268</v>
      </c>
      <c r="I1041" s="10" t="s">
        <v>12167</v>
      </c>
      <c r="J1041" s="10" t="s">
        <v>12168</v>
      </c>
      <c r="K1041" s="10" t="s">
        <v>7465</v>
      </c>
      <c r="L1041" s="10"/>
      <c r="M1041" s="10"/>
      <c r="N1041" s="14">
        <f t="shared" si="540"/>
        <v>0</v>
      </c>
      <c r="O1041" s="15" t="e">
        <f t="shared" si="541"/>
        <v>#VALUE!</v>
      </c>
      <c r="P1041" s="15" t="e">
        <f t="shared" si="542"/>
        <v>#VALUE!</v>
      </c>
      <c r="Q1041" s="17" t="e">
        <f>VLOOKUP($A1041,'DATA PENGUKURAN GARDU'!$A:$BS,42,0)</f>
        <v>#N/A</v>
      </c>
      <c r="R1041" s="18" t="e">
        <f t="shared" si="518"/>
        <v>#N/A</v>
      </c>
      <c r="S1041" s="17" t="e">
        <f>VLOOKUP($A1041,'DATA PENGUKURAN GARDU'!$A:$BS,44,0)</f>
        <v>#N/A</v>
      </c>
      <c r="T1041" s="18" t="e">
        <f t="shared" si="519"/>
        <v>#N/A</v>
      </c>
      <c r="U1041" s="17" t="e">
        <f>VLOOKUP($A1041,'DATA PENGUKURAN GARDU'!$A:$BS,46,0)</f>
        <v>#N/A</v>
      </c>
      <c r="V1041" s="18" t="e">
        <f t="shared" si="520"/>
        <v>#N/A</v>
      </c>
      <c r="W1041" s="17" t="e">
        <f>VLOOKUP($A1041,'DATA PENGUKURAN GARDU'!$A:$BS,48,0)</f>
        <v>#N/A</v>
      </c>
      <c r="X1041" s="17" t="e">
        <f>VLOOKUP($A1041,'DATA PENGUKURAN GARDU'!$A:$BS,53,0)</f>
        <v>#N/A</v>
      </c>
      <c r="Y1041" s="17" t="e">
        <f>VLOOKUP($A1041,'DATA PENGUKURAN GARDU'!$A:$BS,54,0)</f>
        <v>#N/A</v>
      </c>
      <c r="Z1041" s="17" t="e">
        <f>VLOOKUP($A1041,'DATA PENGUKURAN GARDU'!$A:$BS,55,0)</f>
        <v>#N/A</v>
      </c>
      <c r="AA1041" s="20" t="e">
        <f>VLOOKUP($B1041,'DATA PENGUKURAN GARDU'!$A:$BS,42,0)</f>
        <v>#N/A</v>
      </c>
      <c r="AB1041" s="21" t="e">
        <f t="shared" si="521"/>
        <v>#N/A</v>
      </c>
      <c r="AC1041" s="20" t="e">
        <f>VLOOKUP($B1041,'DATA PENGUKURAN GARDU'!$A:$BS,44,0)</f>
        <v>#N/A</v>
      </c>
      <c r="AD1041" s="21" t="e">
        <f t="shared" si="522"/>
        <v>#N/A</v>
      </c>
      <c r="AE1041" s="20" t="e">
        <f>VLOOKUP($B1041,'DATA PENGUKURAN GARDU'!$A:$BS,46,0)</f>
        <v>#N/A</v>
      </c>
      <c r="AF1041" s="21" t="e">
        <f t="shared" si="523"/>
        <v>#N/A</v>
      </c>
      <c r="AG1041" s="20" t="e">
        <f>VLOOKUP($B1041,'DATA PENGUKURAN GARDU'!$A:$BS,46,0)</f>
        <v>#N/A</v>
      </c>
      <c r="AH1041" s="20" t="e">
        <f>VLOOKUP($B1041,'DATA PENGUKURAN GARDU'!$A:$BS,53,0)</f>
        <v>#N/A</v>
      </c>
      <c r="AI1041" s="20" t="e">
        <f>VLOOKUP($B1041,'DATA PENGUKURAN GARDU'!$A:$BS,54,0)</f>
        <v>#N/A</v>
      </c>
      <c r="AJ1041" s="17" t="e">
        <f>VLOOKUP($C1041,'DATA PENGUKURAN GARDU'!$A:$BS,42,0)</f>
        <v>#N/A</v>
      </c>
      <c r="AK1041" s="23" t="e">
        <f t="shared" si="524"/>
        <v>#N/A</v>
      </c>
      <c r="AL1041" s="17" t="e">
        <f>VLOOKUP($C1041,'DATA PENGUKURAN GARDU'!$A:$BS,44,0)</f>
        <v>#N/A</v>
      </c>
      <c r="AM1041" s="23" t="e">
        <f t="shared" si="525"/>
        <v>#N/A</v>
      </c>
      <c r="AN1041" s="17" t="e">
        <f>VLOOKUP($C1041,'DATA PENGUKURAN GARDU'!$A:$BS,46,0)</f>
        <v>#N/A</v>
      </c>
      <c r="AO1041" s="23" t="e">
        <f t="shared" si="526"/>
        <v>#N/A</v>
      </c>
      <c r="AP1041" s="17" t="e">
        <f>VLOOKUP($C1041,'DATA PENGUKURAN GARDU'!$A:$BS,46,0)</f>
        <v>#N/A</v>
      </c>
      <c r="AQ1041" s="17" t="e">
        <f>VLOOKUP($C1041,'DATA PENGUKURAN GARDU'!$A:$BS,53,0)</f>
        <v>#N/A</v>
      </c>
      <c r="AR1041" s="17" t="e">
        <f>VLOOKUP($C1041,'DATA PENGUKURAN GARDU'!$A:$BS,54,0)</f>
        <v>#N/A</v>
      </c>
      <c r="AS1041" s="20" t="e">
        <f>VLOOKUP($D1041,'DATA PENGUKURAN GARDU'!$A:$BS,42,0)</f>
        <v>#N/A</v>
      </c>
      <c r="AT1041" s="21" t="e">
        <f t="shared" si="527"/>
        <v>#N/A</v>
      </c>
      <c r="AU1041" s="20" t="e">
        <f>VLOOKUP($D1041,'DATA PENGUKURAN GARDU'!$A:$BS,44,0)</f>
        <v>#N/A</v>
      </c>
      <c r="AV1041" s="21" t="e">
        <f t="shared" si="528"/>
        <v>#N/A</v>
      </c>
      <c r="AW1041" s="20" t="e">
        <f>VLOOKUP($D1041,'DATA PENGUKURAN GARDU'!$A:$BS,46,0)</f>
        <v>#N/A</v>
      </c>
      <c r="AX1041" s="21" t="e">
        <f t="shared" si="529"/>
        <v>#N/A</v>
      </c>
      <c r="AY1041" s="20" t="e">
        <f>VLOOKUP($D1041,'DATA PENGUKURAN GARDU'!$A:$BS,46,0)</f>
        <v>#N/A</v>
      </c>
      <c r="AZ1041" s="20" t="e">
        <f>VLOOKUP($D1041,'DATA PENGUKURAN GARDU'!$A:$BS,53,0)</f>
        <v>#N/A</v>
      </c>
      <c r="BA1041" s="20" t="e">
        <f>VLOOKUP($D1041,'DATA PENGUKURAN GARDU'!$A:$BS,54,0)</f>
        <v>#N/A</v>
      </c>
      <c r="BB1041" s="17" t="e">
        <f>VLOOKUP($E1041,'DATA PENGUKURAN GARDU'!$A:$BS,42,0)</f>
        <v>#N/A</v>
      </c>
      <c r="BC1041" s="23" t="e">
        <f t="shared" si="530"/>
        <v>#N/A</v>
      </c>
      <c r="BD1041" s="17" t="e">
        <f>VLOOKUP($E1041,'DATA PENGUKURAN GARDU'!$A:$BS,44,0)</f>
        <v>#N/A</v>
      </c>
      <c r="BE1041" s="23" t="e">
        <f t="shared" si="531"/>
        <v>#N/A</v>
      </c>
      <c r="BF1041" s="17" t="e">
        <f>VLOOKUP($E1041,'DATA PENGUKURAN GARDU'!$A:$BS,46,0)</f>
        <v>#N/A</v>
      </c>
      <c r="BG1041" s="23" t="e">
        <f t="shared" si="532"/>
        <v>#N/A</v>
      </c>
      <c r="BH1041" s="17" t="e">
        <f>VLOOKUP($E1041,'DATA PENGUKURAN GARDU'!$A:$BS,46,0)</f>
        <v>#N/A</v>
      </c>
      <c r="BI1041" s="17" t="e">
        <f>VLOOKUP($E1041,'DATA PENGUKURAN GARDU'!$A:$BS,53,0)</f>
        <v>#N/A</v>
      </c>
      <c r="BJ1041" s="17" t="e">
        <f>VLOOKUP($E1041,'DATA PENGUKURAN GARDU'!$A:$BS,54,0)</f>
        <v>#N/A</v>
      </c>
      <c r="BK1041" s="20" t="e">
        <f t="shared" si="543"/>
        <v>#N/A</v>
      </c>
      <c r="BL1041" s="20" t="e">
        <f t="shared" si="544"/>
        <v>#N/A</v>
      </c>
      <c r="BM1041" s="20" t="e">
        <f t="shared" si="545"/>
        <v>#N/A</v>
      </c>
      <c r="BN1041" s="25" t="e">
        <f t="shared" si="546"/>
        <v>#N/A</v>
      </c>
      <c r="BO1041" s="26" t="str">
        <f t="shared" si="547"/>
        <v>0</v>
      </c>
      <c r="BP1041" s="21" t="e">
        <f t="shared" si="548"/>
        <v>#VALUE!</v>
      </c>
      <c r="BQ1041" s="20" t="e">
        <f t="shared" si="549"/>
        <v>#N/A</v>
      </c>
      <c r="BR1041" s="20" t="e">
        <v>#N/A</v>
      </c>
      <c r="BS1041" s="9" t="e">
        <v>#N/A</v>
      </c>
      <c r="BT1041" s="2" t="e">
        <f t="shared" si="550"/>
        <v>#VALUE!</v>
      </c>
      <c r="BU1041" s="2" t="e">
        <f t="shared" si="533"/>
        <v>#N/A</v>
      </c>
      <c r="BV1041" s="2" t="e">
        <f t="shared" si="534"/>
        <v>#N/A</v>
      </c>
    </row>
    <row r="1042" s="2" customFormat="1" ht="22.95" customHeight="1" spans="1:74">
      <c r="A1042" s="9" t="str">
        <f t="shared" si="535"/>
        <v>NL 036Induk</v>
      </c>
      <c r="B1042" s="9" t="str">
        <f t="shared" si="536"/>
        <v>NL 036jurusan 1</v>
      </c>
      <c r="C1042" s="9" t="str">
        <f t="shared" si="537"/>
        <v>NL 036jurusan 2</v>
      </c>
      <c r="D1042" s="9" t="str">
        <f t="shared" si="538"/>
        <v>NL 036jurusan 3</v>
      </c>
      <c r="E1042" s="9" t="str">
        <f t="shared" si="539"/>
        <v>NL 036jurusan 4</v>
      </c>
      <c r="F1042" s="10" t="s">
        <v>324</v>
      </c>
      <c r="G1042" s="10" t="s">
        <v>101</v>
      </c>
      <c r="H1042" s="10" t="s">
        <v>1269</v>
      </c>
      <c r="I1042" s="10" t="s">
        <v>12169</v>
      </c>
      <c r="J1042" s="10" t="s">
        <v>12170</v>
      </c>
      <c r="K1042" s="10" t="s">
        <v>7465</v>
      </c>
      <c r="L1042" s="10"/>
      <c r="M1042" s="10"/>
      <c r="N1042" s="14">
        <f t="shared" si="540"/>
        <v>0</v>
      </c>
      <c r="O1042" s="15" t="e">
        <f t="shared" si="541"/>
        <v>#VALUE!</v>
      </c>
      <c r="P1042" s="15" t="e">
        <f t="shared" si="542"/>
        <v>#VALUE!</v>
      </c>
      <c r="Q1042" s="17" t="e">
        <f>VLOOKUP($A1042,'DATA PENGUKURAN GARDU'!$A:$BS,42,0)</f>
        <v>#N/A</v>
      </c>
      <c r="R1042" s="18" t="e">
        <f t="shared" ref="R1042:R1105" si="551">Q1042/$P1042*100</f>
        <v>#N/A</v>
      </c>
      <c r="S1042" s="17" t="e">
        <f>VLOOKUP($A1042,'DATA PENGUKURAN GARDU'!$A:$BS,44,0)</f>
        <v>#N/A</v>
      </c>
      <c r="T1042" s="18" t="e">
        <f t="shared" ref="T1042:T1105" si="552">S1042/$P1042*100</f>
        <v>#N/A</v>
      </c>
      <c r="U1042" s="17" t="e">
        <f>VLOOKUP($A1042,'DATA PENGUKURAN GARDU'!$A:$BS,46,0)</f>
        <v>#N/A</v>
      </c>
      <c r="V1042" s="18" t="e">
        <f t="shared" ref="V1042:V1105" si="553">U1042/$P1042*100</f>
        <v>#N/A</v>
      </c>
      <c r="W1042" s="17" t="e">
        <f>VLOOKUP($A1042,'DATA PENGUKURAN GARDU'!$A:$BS,48,0)</f>
        <v>#N/A</v>
      </c>
      <c r="X1042" s="17" t="e">
        <f>VLOOKUP($A1042,'DATA PENGUKURAN GARDU'!$A:$BS,53,0)</f>
        <v>#N/A</v>
      </c>
      <c r="Y1042" s="17" t="e">
        <f>VLOOKUP($A1042,'DATA PENGUKURAN GARDU'!$A:$BS,54,0)</f>
        <v>#N/A</v>
      </c>
      <c r="Z1042" s="17" t="e">
        <f>VLOOKUP($A1042,'DATA PENGUKURAN GARDU'!$A:$BS,55,0)</f>
        <v>#N/A</v>
      </c>
      <c r="AA1042" s="20" t="e">
        <f>VLOOKUP($B1042,'DATA PENGUKURAN GARDU'!$A:$BS,42,0)</f>
        <v>#N/A</v>
      </c>
      <c r="AB1042" s="21" t="e">
        <f t="shared" ref="AB1042:AB1105" si="554">AA1042/$P1042*100</f>
        <v>#N/A</v>
      </c>
      <c r="AC1042" s="20" t="e">
        <f>VLOOKUP($B1042,'DATA PENGUKURAN GARDU'!$A:$BS,44,0)</f>
        <v>#N/A</v>
      </c>
      <c r="AD1042" s="21" t="e">
        <f t="shared" ref="AD1042:AD1105" si="555">AC1042/$P1042*100</f>
        <v>#N/A</v>
      </c>
      <c r="AE1042" s="20" t="e">
        <f>VLOOKUP($B1042,'DATA PENGUKURAN GARDU'!$A:$BS,46,0)</f>
        <v>#N/A</v>
      </c>
      <c r="AF1042" s="21" t="e">
        <f t="shared" ref="AF1042:AF1105" si="556">AE1042/$P1042*100</f>
        <v>#N/A</v>
      </c>
      <c r="AG1042" s="20" t="e">
        <f>VLOOKUP($B1042,'DATA PENGUKURAN GARDU'!$A:$BS,46,0)</f>
        <v>#N/A</v>
      </c>
      <c r="AH1042" s="20" t="e">
        <f>VLOOKUP($B1042,'DATA PENGUKURAN GARDU'!$A:$BS,53,0)</f>
        <v>#N/A</v>
      </c>
      <c r="AI1042" s="20" t="e">
        <f>VLOOKUP($B1042,'DATA PENGUKURAN GARDU'!$A:$BS,54,0)</f>
        <v>#N/A</v>
      </c>
      <c r="AJ1042" s="17" t="e">
        <f>VLOOKUP($C1042,'DATA PENGUKURAN GARDU'!$A:$BS,42,0)</f>
        <v>#N/A</v>
      </c>
      <c r="AK1042" s="23" t="e">
        <f t="shared" ref="AK1042:AK1105" si="557">AJ1042/$P1042*100</f>
        <v>#N/A</v>
      </c>
      <c r="AL1042" s="17" t="e">
        <f>VLOOKUP($C1042,'DATA PENGUKURAN GARDU'!$A:$BS,44,0)</f>
        <v>#N/A</v>
      </c>
      <c r="AM1042" s="23" t="e">
        <f t="shared" ref="AM1042:AM1105" si="558">AL1042/$P1042*100</f>
        <v>#N/A</v>
      </c>
      <c r="AN1042" s="17" t="e">
        <f>VLOOKUP($C1042,'DATA PENGUKURAN GARDU'!$A:$BS,46,0)</f>
        <v>#N/A</v>
      </c>
      <c r="AO1042" s="23" t="e">
        <f t="shared" ref="AO1042:AO1105" si="559">AN1042/$P1042*100</f>
        <v>#N/A</v>
      </c>
      <c r="AP1042" s="17" t="e">
        <f>VLOOKUP($C1042,'DATA PENGUKURAN GARDU'!$A:$BS,46,0)</f>
        <v>#N/A</v>
      </c>
      <c r="AQ1042" s="17" t="e">
        <f>VLOOKUP($C1042,'DATA PENGUKURAN GARDU'!$A:$BS,53,0)</f>
        <v>#N/A</v>
      </c>
      <c r="AR1042" s="17" t="e">
        <f>VLOOKUP($C1042,'DATA PENGUKURAN GARDU'!$A:$BS,54,0)</f>
        <v>#N/A</v>
      </c>
      <c r="AS1042" s="20" t="e">
        <f>VLOOKUP($D1042,'DATA PENGUKURAN GARDU'!$A:$BS,42,0)</f>
        <v>#N/A</v>
      </c>
      <c r="AT1042" s="21" t="e">
        <f t="shared" ref="AT1042:AT1105" si="560">AS1042/$P1042*100</f>
        <v>#N/A</v>
      </c>
      <c r="AU1042" s="20" t="e">
        <f>VLOOKUP($D1042,'DATA PENGUKURAN GARDU'!$A:$BS,44,0)</f>
        <v>#N/A</v>
      </c>
      <c r="AV1042" s="21" t="e">
        <f t="shared" ref="AV1042:AV1105" si="561">AU1042/$P1042*100</f>
        <v>#N/A</v>
      </c>
      <c r="AW1042" s="20" t="e">
        <f>VLOOKUP($D1042,'DATA PENGUKURAN GARDU'!$A:$BS,46,0)</f>
        <v>#N/A</v>
      </c>
      <c r="AX1042" s="21" t="e">
        <f t="shared" ref="AX1042:AX1105" si="562">AW1042/$P1042*100</f>
        <v>#N/A</v>
      </c>
      <c r="AY1042" s="20" t="e">
        <f>VLOOKUP($D1042,'DATA PENGUKURAN GARDU'!$A:$BS,46,0)</f>
        <v>#N/A</v>
      </c>
      <c r="AZ1042" s="20" t="e">
        <f>VLOOKUP($D1042,'DATA PENGUKURAN GARDU'!$A:$BS,53,0)</f>
        <v>#N/A</v>
      </c>
      <c r="BA1042" s="20" t="e">
        <f>VLOOKUP($D1042,'DATA PENGUKURAN GARDU'!$A:$BS,54,0)</f>
        <v>#N/A</v>
      </c>
      <c r="BB1042" s="17" t="e">
        <f>VLOOKUP($E1042,'DATA PENGUKURAN GARDU'!$A:$BS,42,0)</f>
        <v>#N/A</v>
      </c>
      <c r="BC1042" s="23" t="e">
        <f t="shared" ref="BC1042:BC1105" si="563">BB1042/$P1042*100</f>
        <v>#N/A</v>
      </c>
      <c r="BD1042" s="17" t="e">
        <f>VLOOKUP($E1042,'DATA PENGUKURAN GARDU'!$A:$BS,44,0)</f>
        <v>#N/A</v>
      </c>
      <c r="BE1042" s="23" t="e">
        <f t="shared" ref="BE1042:BE1105" si="564">BD1042/$P1042*100</f>
        <v>#N/A</v>
      </c>
      <c r="BF1042" s="17" t="e">
        <f>VLOOKUP($E1042,'DATA PENGUKURAN GARDU'!$A:$BS,46,0)</f>
        <v>#N/A</v>
      </c>
      <c r="BG1042" s="23" t="e">
        <f t="shared" ref="BG1042:BG1105" si="565">BF1042/$P1042*100</f>
        <v>#N/A</v>
      </c>
      <c r="BH1042" s="17" t="e">
        <f>VLOOKUP($E1042,'DATA PENGUKURAN GARDU'!$A:$BS,46,0)</f>
        <v>#N/A</v>
      </c>
      <c r="BI1042" s="17" t="e">
        <f>VLOOKUP($E1042,'DATA PENGUKURAN GARDU'!$A:$BS,53,0)</f>
        <v>#N/A</v>
      </c>
      <c r="BJ1042" s="17" t="e">
        <f>VLOOKUP($E1042,'DATA PENGUKURAN GARDU'!$A:$BS,54,0)</f>
        <v>#N/A</v>
      </c>
      <c r="BK1042" s="20" t="e">
        <f t="shared" si="543"/>
        <v>#N/A</v>
      </c>
      <c r="BL1042" s="20" t="e">
        <f t="shared" si="544"/>
        <v>#N/A</v>
      </c>
      <c r="BM1042" s="20" t="e">
        <f t="shared" si="545"/>
        <v>#N/A</v>
      </c>
      <c r="BN1042" s="25" t="e">
        <f t="shared" si="546"/>
        <v>#N/A</v>
      </c>
      <c r="BO1042" s="26" t="str">
        <f t="shared" si="547"/>
        <v>0</v>
      </c>
      <c r="BP1042" s="21" t="e">
        <f t="shared" si="548"/>
        <v>#VALUE!</v>
      </c>
      <c r="BQ1042" s="20" t="e">
        <f t="shared" si="549"/>
        <v>#N/A</v>
      </c>
      <c r="BR1042" s="20" t="e">
        <v>#N/A</v>
      </c>
      <c r="BS1042" s="9" t="e">
        <v>#N/A</v>
      </c>
      <c r="BT1042" s="2" t="e">
        <f t="shared" si="550"/>
        <v>#VALUE!</v>
      </c>
      <c r="BU1042" s="2" t="e">
        <f t="shared" si="533"/>
        <v>#N/A</v>
      </c>
      <c r="BV1042" s="2" t="e">
        <f t="shared" si="534"/>
        <v>#N/A</v>
      </c>
    </row>
    <row r="1043" s="2" customFormat="1" ht="22.95" customHeight="1" spans="1:74">
      <c r="A1043" s="9" t="str">
        <f t="shared" si="535"/>
        <v>NL 038Induk</v>
      </c>
      <c r="B1043" s="9" t="str">
        <f t="shared" si="536"/>
        <v>NL 038jurusan 1</v>
      </c>
      <c r="C1043" s="9" t="str">
        <f t="shared" si="537"/>
        <v>NL 038jurusan 2</v>
      </c>
      <c r="D1043" s="9" t="str">
        <f t="shared" si="538"/>
        <v>NL 038jurusan 3</v>
      </c>
      <c r="E1043" s="9" t="str">
        <f t="shared" si="539"/>
        <v>NL 038jurusan 4</v>
      </c>
      <c r="F1043" s="10" t="s">
        <v>324</v>
      </c>
      <c r="G1043" s="10" t="s">
        <v>101</v>
      </c>
      <c r="H1043" s="10" t="s">
        <v>1270</v>
      </c>
      <c r="I1043" s="10" t="s">
        <v>12171</v>
      </c>
      <c r="J1043" s="10" t="s">
        <v>12172</v>
      </c>
      <c r="K1043" s="10" t="s">
        <v>7465</v>
      </c>
      <c r="L1043" s="10"/>
      <c r="M1043" s="10"/>
      <c r="N1043" s="14">
        <f t="shared" si="540"/>
        <v>0</v>
      </c>
      <c r="O1043" s="15" t="e">
        <f t="shared" si="541"/>
        <v>#VALUE!</v>
      </c>
      <c r="P1043" s="15" t="e">
        <f t="shared" si="542"/>
        <v>#VALUE!</v>
      </c>
      <c r="Q1043" s="17" t="e">
        <f>VLOOKUP($A1043,'DATA PENGUKURAN GARDU'!$A:$BS,42,0)</f>
        <v>#N/A</v>
      </c>
      <c r="R1043" s="18" t="e">
        <f t="shared" si="551"/>
        <v>#N/A</v>
      </c>
      <c r="S1043" s="17" t="e">
        <f>VLOOKUP($A1043,'DATA PENGUKURAN GARDU'!$A:$BS,44,0)</f>
        <v>#N/A</v>
      </c>
      <c r="T1043" s="18" t="e">
        <f t="shared" si="552"/>
        <v>#N/A</v>
      </c>
      <c r="U1043" s="17" t="e">
        <f>VLOOKUP($A1043,'DATA PENGUKURAN GARDU'!$A:$BS,46,0)</f>
        <v>#N/A</v>
      </c>
      <c r="V1043" s="18" t="e">
        <f t="shared" si="553"/>
        <v>#N/A</v>
      </c>
      <c r="W1043" s="17" t="e">
        <f>VLOOKUP($A1043,'DATA PENGUKURAN GARDU'!$A:$BS,48,0)</f>
        <v>#N/A</v>
      </c>
      <c r="X1043" s="17" t="e">
        <f>VLOOKUP($A1043,'DATA PENGUKURAN GARDU'!$A:$BS,53,0)</f>
        <v>#N/A</v>
      </c>
      <c r="Y1043" s="17" t="e">
        <f>VLOOKUP($A1043,'DATA PENGUKURAN GARDU'!$A:$BS,54,0)</f>
        <v>#N/A</v>
      </c>
      <c r="Z1043" s="17" t="e">
        <f>VLOOKUP($A1043,'DATA PENGUKURAN GARDU'!$A:$BS,55,0)</f>
        <v>#N/A</v>
      </c>
      <c r="AA1043" s="20" t="e">
        <f>VLOOKUP($B1043,'DATA PENGUKURAN GARDU'!$A:$BS,42,0)</f>
        <v>#N/A</v>
      </c>
      <c r="AB1043" s="21" t="e">
        <f t="shared" si="554"/>
        <v>#N/A</v>
      </c>
      <c r="AC1043" s="20" t="e">
        <f>VLOOKUP($B1043,'DATA PENGUKURAN GARDU'!$A:$BS,44,0)</f>
        <v>#N/A</v>
      </c>
      <c r="AD1043" s="21" t="e">
        <f t="shared" si="555"/>
        <v>#N/A</v>
      </c>
      <c r="AE1043" s="20" t="e">
        <f>VLOOKUP($B1043,'DATA PENGUKURAN GARDU'!$A:$BS,46,0)</f>
        <v>#N/A</v>
      </c>
      <c r="AF1043" s="21" t="e">
        <f t="shared" si="556"/>
        <v>#N/A</v>
      </c>
      <c r="AG1043" s="20" t="e">
        <f>VLOOKUP($B1043,'DATA PENGUKURAN GARDU'!$A:$BS,46,0)</f>
        <v>#N/A</v>
      </c>
      <c r="AH1043" s="20" t="e">
        <f>VLOOKUP($B1043,'DATA PENGUKURAN GARDU'!$A:$BS,53,0)</f>
        <v>#N/A</v>
      </c>
      <c r="AI1043" s="20" t="e">
        <f>VLOOKUP($B1043,'DATA PENGUKURAN GARDU'!$A:$BS,54,0)</f>
        <v>#N/A</v>
      </c>
      <c r="AJ1043" s="17" t="e">
        <f>VLOOKUP($C1043,'DATA PENGUKURAN GARDU'!$A:$BS,42,0)</f>
        <v>#N/A</v>
      </c>
      <c r="AK1043" s="23" t="e">
        <f t="shared" si="557"/>
        <v>#N/A</v>
      </c>
      <c r="AL1043" s="17" t="e">
        <f>VLOOKUP($C1043,'DATA PENGUKURAN GARDU'!$A:$BS,44,0)</f>
        <v>#N/A</v>
      </c>
      <c r="AM1043" s="23" t="e">
        <f t="shared" si="558"/>
        <v>#N/A</v>
      </c>
      <c r="AN1043" s="17" t="e">
        <f>VLOOKUP($C1043,'DATA PENGUKURAN GARDU'!$A:$BS,46,0)</f>
        <v>#N/A</v>
      </c>
      <c r="AO1043" s="23" t="e">
        <f t="shared" si="559"/>
        <v>#N/A</v>
      </c>
      <c r="AP1043" s="17" t="e">
        <f>VLOOKUP($C1043,'DATA PENGUKURAN GARDU'!$A:$BS,46,0)</f>
        <v>#N/A</v>
      </c>
      <c r="AQ1043" s="17" t="e">
        <f>VLOOKUP($C1043,'DATA PENGUKURAN GARDU'!$A:$BS,53,0)</f>
        <v>#N/A</v>
      </c>
      <c r="AR1043" s="17" t="e">
        <f>VLOOKUP($C1043,'DATA PENGUKURAN GARDU'!$A:$BS,54,0)</f>
        <v>#N/A</v>
      </c>
      <c r="AS1043" s="20" t="e">
        <f>VLOOKUP($D1043,'DATA PENGUKURAN GARDU'!$A:$BS,42,0)</f>
        <v>#N/A</v>
      </c>
      <c r="AT1043" s="21" t="e">
        <f t="shared" si="560"/>
        <v>#N/A</v>
      </c>
      <c r="AU1043" s="20" t="e">
        <f>VLOOKUP($D1043,'DATA PENGUKURAN GARDU'!$A:$BS,44,0)</f>
        <v>#N/A</v>
      </c>
      <c r="AV1043" s="21" t="e">
        <f t="shared" si="561"/>
        <v>#N/A</v>
      </c>
      <c r="AW1043" s="20" t="e">
        <f>VLOOKUP($D1043,'DATA PENGUKURAN GARDU'!$A:$BS,46,0)</f>
        <v>#N/A</v>
      </c>
      <c r="AX1043" s="21" t="e">
        <f t="shared" si="562"/>
        <v>#N/A</v>
      </c>
      <c r="AY1043" s="20" t="e">
        <f>VLOOKUP($D1043,'DATA PENGUKURAN GARDU'!$A:$BS,46,0)</f>
        <v>#N/A</v>
      </c>
      <c r="AZ1043" s="20" t="e">
        <f>VLOOKUP($D1043,'DATA PENGUKURAN GARDU'!$A:$BS,53,0)</f>
        <v>#N/A</v>
      </c>
      <c r="BA1043" s="20" t="e">
        <f>VLOOKUP($D1043,'DATA PENGUKURAN GARDU'!$A:$BS,54,0)</f>
        <v>#N/A</v>
      </c>
      <c r="BB1043" s="17" t="e">
        <f>VLOOKUP($E1043,'DATA PENGUKURAN GARDU'!$A:$BS,42,0)</f>
        <v>#N/A</v>
      </c>
      <c r="BC1043" s="23" t="e">
        <f t="shared" si="563"/>
        <v>#N/A</v>
      </c>
      <c r="BD1043" s="17" t="e">
        <f>VLOOKUP($E1043,'DATA PENGUKURAN GARDU'!$A:$BS,44,0)</f>
        <v>#N/A</v>
      </c>
      <c r="BE1043" s="23" t="e">
        <f t="shared" si="564"/>
        <v>#N/A</v>
      </c>
      <c r="BF1043" s="17" t="e">
        <f>VLOOKUP($E1043,'DATA PENGUKURAN GARDU'!$A:$BS,46,0)</f>
        <v>#N/A</v>
      </c>
      <c r="BG1043" s="23" t="e">
        <f t="shared" si="565"/>
        <v>#N/A</v>
      </c>
      <c r="BH1043" s="17" t="e">
        <f>VLOOKUP($E1043,'DATA PENGUKURAN GARDU'!$A:$BS,46,0)</f>
        <v>#N/A</v>
      </c>
      <c r="BI1043" s="17" t="e">
        <f>VLOOKUP($E1043,'DATA PENGUKURAN GARDU'!$A:$BS,53,0)</f>
        <v>#N/A</v>
      </c>
      <c r="BJ1043" s="17" t="e">
        <f>VLOOKUP($E1043,'DATA PENGUKURAN GARDU'!$A:$BS,54,0)</f>
        <v>#N/A</v>
      </c>
      <c r="BK1043" s="20" t="e">
        <f t="shared" si="543"/>
        <v>#N/A</v>
      </c>
      <c r="BL1043" s="20" t="e">
        <f t="shared" si="544"/>
        <v>#N/A</v>
      </c>
      <c r="BM1043" s="20" t="e">
        <f t="shared" si="545"/>
        <v>#N/A</v>
      </c>
      <c r="BN1043" s="25" t="e">
        <f t="shared" si="546"/>
        <v>#N/A</v>
      </c>
      <c r="BO1043" s="26" t="str">
        <f t="shared" si="547"/>
        <v>0</v>
      </c>
      <c r="BP1043" s="21" t="e">
        <f t="shared" si="548"/>
        <v>#VALUE!</v>
      </c>
      <c r="BQ1043" s="20" t="e">
        <f t="shared" si="549"/>
        <v>#N/A</v>
      </c>
      <c r="BR1043" s="20" t="e">
        <v>#N/A</v>
      </c>
      <c r="BS1043" s="9" t="e">
        <v>#N/A</v>
      </c>
      <c r="BT1043" s="2" t="e">
        <f t="shared" si="550"/>
        <v>#VALUE!</v>
      </c>
      <c r="BU1043" s="2" t="e">
        <f t="shared" si="533"/>
        <v>#N/A</v>
      </c>
      <c r="BV1043" s="2" t="e">
        <f t="shared" si="534"/>
        <v>#N/A</v>
      </c>
    </row>
    <row r="1044" s="2" customFormat="1" ht="22.95" customHeight="1" spans="1:74">
      <c r="A1044" s="9" t="str">
        <f t="shared" si="535"/>
        <v>K-221Induk</v>
      </c>
      <c r="B1044" s="9" t="str">
        <f t="shared" si="536"/>
        <v>K-221jurusan 1</v>
      </c>
      <c r="C1044" s="9" t="str">
        <f t="shared" si="537"/>
        <v>K-221jurusan 2</v>
      </c>
      <c r="D1044" s="9" t="str">
        <f t="shared" si="538"/>
        <v>K-221jurusan 3</v>
      </c>
      <c r="E1044" s="9" t="str">
        <f t="shared" si="539"/>
        <v>K-221jurusan 4</v>
      </c>
      <c r="F1044" s="10" t="s">
        <v>131</v>
      </c>
      <c r="G1044" s="10" t="s">
        <v>132</v>
      </c>
      <c r="H1044" s="10" t="s">
        <v>1271</v>
      </c>
      <c r="I1044" s="10" t="s">
        <v>12173</v>
      </c>
      <c r="J1044" s="10" t="s">
        <v>12174</v>
      </c>
      <c r="K1044" s="10" t="s">
        <v>7465</v>
      </c>
      <c r="L1044" s="10"/>
      <c r="M1044" s="10"/>
      <c r="N1044" s="14">
        <f t="shared" si="540"/>
        <v>0</v>
      </c>
      <c r="O1044" s="15" t="e">
        <f t="shared" si="541"/>
        <v>#VALUE!</v>
      </c>
      <c r="P1044" s="15" t="e">
        <f t="shared" si="542"/>
        <v>#VALUE!</v>
      </c>
      <c r="Q1044" s="17" t="e">
        <f>VLOOKUP($A1044,'DATA PENGUKURAN GARDU'!$A:$BS,42,0)</f>
        <v>#N/A</v>
      </c>
      <c r="R1044" s="18" t="e">
        <f t="shared" si="551"/>
        <v>#N/A</v>
      </c>
      <c r="S1044" s="17" t="e">
        <f>VLOOKUP($A1044,'DATA PENGUKURAN GARDU'!$A:$BS,44,0)</f>
        <v>#N/A</v>
      </c>
      <c r="T1044" s="18" t="e">
        <f t="shared" si="552"/>
        <v>#N/A</v>
      </c>
      <c r="U1044" s="17" t="e">
        <f>VLOOKUP($A1044,'DATA PENGUKURAN GARDU'!$A:$BS,46,0)</f>
        <v>#N/A</v>
      </c>
      <c r="V1044" s="18" t="e">
        <f t="shared" si="553"/>
        <v>#N/A</v>
      </c>
      <c r="W1044" s="17" t="e">
        <f>VLOOKUP($A1044,'DATA PENGUKURAN GARDU'!$A:$BS,48,0)</f>
        <v>#N/A</v>
      </c>
      <c r="X1044" s="17" t="e">
        <f>VLOOKUP($A1044,'DATA PENGUKURAN GARDU'!$A:$BS,53,0)</f>
        <v>#N/A</v>
      </c>
      <c r="Y1044" s="17" t="e">
        <f>VLOOKUP($A1044,'DATA PENGUKURAN GARDU'!$A:$BS,54,0)</f>
        <v>#N/A</v>
      </c>
      <c r="Z1044" s="17" t="e">
        <f>VLOOKUP($A1044,'DATA PENGUKURAN GARDU'!$A:$BS,55,0)</f>
        <v>#N/A</v>
      </c>
      <c r="AA1044" s="20" t="e">
        <f>VLOOKUP($B1044,'DATA PENGUKURAN GARDU'!$A:$BS,42,0)</f>
        <v>#N/A</v>
      </c>
      <c r="AB1044" s="21" t="e">
        <f t="shared" si="554"/>
        <v>#N/A</v>
      </c>
      <c r="AC1044" s="20" t="e">
        <f>VLOOKUP($B1044,'DATA PENGUKURAN GARDU'!$A:$BS,44,0)</f>
        <v>#N/A</v>
      </c>
      <c r="AD1044" s="21" t="e">
        <f t="shared" si="555"/>
        <v>#N/A</v>
      </c>
      <c r="AE1044" s="20" t="e">
        <f>VLOOKUP($B1044,'DATA PENGUKURAN GARDU'!$A:$BS,46,0)</f>
        <v>#N/A</v>
      </c>
      <c r="AF1044" s="21" t="e">
        <f t="shared" si="556"/>
        <v>#N/A</v>
      </c>
      <c r="AG1044" s="20" t="e">
        <f>VLOOKUP($B1044,'DATA PENGUKURAN GARDU'!$A:$BS,46,0)</f>
        <v>#N/A</v>
      </c>
      <c r="AH1044" s="20" t="e">
        <f>VLOOKUP($B1044,'DATA PENGUKURAN GARDU'!$A:$BS,53,0)</f>
        <v>#N/A</v>
      </c>
      <c r="AI1044" s="20" t="e">
        <f>VLOOKUP($B1044,'DATA PENGUKURAN GARDU'!$A:$BS,54,0)</f>
        <v>#N/A</v>
      </c>
      <c r="AJ1044" s="17" t="e">
        <f>VLOOKUP($C1044,'DATA PENGUKURAN GARDU'!$A:$BS,42,0)</f>
        <v>#N/A</v>
      </c>
      <c r="AK1044" s="23" t="e">
        <f t="shared" si="557"/>
        <v>#N/A</v>
      </c>
      <c r="AL1044" s="17" t="e">
        <f>VLOOKUP($C1044,'DATA PENGUKURAN GARDU'!$A:$BS,44,0)</f>
        <v>#N/A</v>
      </c>
      <c r="AM1044" s="23" t="e">
        <f t="shared" si="558"/>
        <v>#N/A</v>
      </c>
      <c r="AN1044" s="17" t="e">
        <f>VLOOKUP($C1044,'DATA PENGUKURAN GARDU'!$A:$BS,46,0)</f>
        <v>#N/A</v>
      </c>
      <c r="AO1044" s="23" t="e">
        <f t="shared" si="559"/>
        <v>#N/A</v>
      </c>
      <c r="AP1044" s="17" t="e">
        <f>VLOOKUP($C1044,'DATA PENGUKURAN GARDU'!$A:$BS,46,0)</f>
        <v>#N/A</v>
      </c>
      <c r="AQ1044" s="17" t="e">
        <f>VLOOKUP($C1044,'DATA PENGUKURAN GARDU'!$A:$BS,53,0)</f>
        <v>#N/A</v>
      </c>
      <c r="AR1044" s="17" t="e">
        <f>VLOOKUP($C1044,'DATA PENGUKURAN GARDU'!$A:$BS,54,0)</f>
        <v>#N/A</v>
      </c>
      <c r="AS1044" s="20" t="e">
        <f>VLOOKUP($D1044,'DATA PENGUKURAN GARDU'!$A:$BS,42,0)</f>
        <v>#N/A</v>
      </c>
      <c r="AT1044" s="21" t="e">
        <f t="shared" si="560"/>
        <v>#N/A</v>
      </c>
      <c r="AU1044" s="20" t="e">
        <f>VLOOKUP($D1044,'DATA PENGUKURAN GARDU'!$A:$BS,44,0)</f>
        <v>#N/A</v>
      </c>
      <c r="AV1044" s="21" t="e">
        <f t="shared" si="561"/>
        <v>#N/A</v>
      </c>
      <c r="AW1044" s="20" t="e">
        <f>VLOOKUP($D1044,'DATA PENGUKURAN GARDU'!$A:$BS,46,0)</f>
        <v>#N/A</v>
      </c>
      <c r="AX1044" s="21" t="e">
        <f t="shared" si="562"/>
        <v>#N/A</v>
      </c>
      <c r="AY1044" s="20" t="e">
        <f>VLOOKUP($D1044,'DATA PENGUKURAN GARDU'!$A:$BS,46,0)</f>
        <v>#N/A</v>
      </c>
      <c r="AZ1044" s="20" t="e">
        <f>VLOOKUP($D1044,'DATA PENGUKURAN GARDU'!$A:$BS,53,0)</f>
        <v>#N/A</v>
      </c>
      <c r="BA1044" s="20" t="e">
        <f>VLOOKUP($D1044,'DATA PENGUKURAN GARDU'!$A:$BS,54,0)</f>
        <v>#N/A</v>
      </c>
      <c r="BB1044" s="17" t="e">
        <f>VLOOKUP($E1044,'DATA PENGUKURAN GARDU'!$A:$BS,42,0)</f>
        <v>#N/A</v>
      </c>
      <c r="BC1044" s="23" t="e">
        <f t="shared" si="563"/>
        <v>#N/A</v>
      </c>
      <c r="BD1044" s="17" t="e">
        <f>VLOOKUP($E1044,'DATA PENGUKURAN GARDU'!$A:$BS,44,0)</f>
        <v>#N/A</v>
      </c>
      <c r="BE1044" s="23" t="e">
        <f t="shared" si="564"/>
        <v>#N/A</v>
      </c>
      <c r="BF1044" s="17" t="e">
        <f>VLOOKUP($E1044,'DATA PENGUKURAN GARDU'!$A:$BS,46,0)</f>
        <v>#N/A</v>
      </c>
      <c r="BG1044" s="23" t="e">
        <f t="shared" si="565"/>
        <v>#N/A</v>
      </c>
      <c r="BH1044" s="17" t="e">
        <f>VLOOKUP($E1044,'DATA PENGUKURAN GARDU'!$A:$BS,46,0)</f>
        <v>#N/A</v>
      </c>
      <c r="BI1044" s="17" t="e">
        <f>VLOOKUP($E1044,'DATA PENGUKURAN GARDU'!$A:$BS,53,0)</f>
        <v>#N/A</v>
      </c>
      <c r="BJ1044" s="17" t="e">
        <f>VLOOKUP($E1044,'DATA PENGUKURAN GARDU'!$A:$BS,54,0)</f>
        <v>#N/A</v>
      </c>
      <c r="BK1044" s="20" t="e">
        <f t="shared" si="543"/>
        <v>#N/A</v>
      </c>
      <c r="BL1044" s="20" t="e">
        <f t="shared" si="544"/>
        <v>#N/A</v>
      </c>
      <c r="BM1044" s="20" t="e">
        <f t="shared" si="545"/>
        <v>#N/A</v>
      </c>
      <c r="BN1044" s="25" t="e">
        <f t="shared" si="546"/>
        <v>#N/A</v>
      </c>
      <c r="BO1044" s="26" t="str">
        <f t="shared" si="547"/>
        <v>0</v>
      </c>
      <c r="BP1044" s="21" t="e">
        <f t="shared" si="548"/>
        <v>#VALUE!</v>
      </c>
      <c r="BQ1044" s="20" t="e">
        <f t="shared" si="549"/>
        <v>#N/A</v>
      </c>
      <c r="BR1044" s="20" t="e">
        <v>#N/A</v>
      </c>
      <c r="BS1044" s="9" t="e">
        <v>#N/A</v>
      </c>
      <c r="BT1044" s="2" t="e">
        <f t="shared" si="550"/>
        <v>#VALUE!</v>
      </c>
      <c r="BU1044" s="2" t="e">
        <f t="shared" si="533"/>
        <v>#N/A</v>
      </c>
      <c r="BV1044" s="2" t="e">
        <f t="shared" si="534"/>
        <v>#N/A</v>
      </c>
    </row>
    <row r="1045" s="2" customFormat="1" ht="22.95" customHeight="1" spans="1:74">
      <c r="A1045" s="9" t="str">
        <f t="shared" si="535"/>
        <v>K-228Induk</v>
      </c>
      <c r="B1045" s="9" t="str">
        <f t="shared" si="536"/>
        <v>K-228jurusan 1</v>
      </c>
      <c r="C1045" s="9" t="str">
        <f t="shared" si="537"/>
        <v>K-228jurusan 2</v>
      </c>
      <c r="D1045" s="9" t="str">
        <f t="shared" si="538"/>
        <v>K-228jurusan 3</v>
      </c>
      <c r="E1045" s="9" t="str">
        <f t="shared" si="539"/>
        <v>K-228jurusan 4</v>
      </c>
      <c r="F1045" s="10" t="s">
        <v>136</v>
      </c>
      <c r="G1045" s="10" t="s">
        <v>132</v>
      </c>
      <c r="H1045" s="10" t="s">
        <v>1272</v>
      </c>
      <c r="I1045" s="10" t="s">
        <v>12175</v>
      </c>
      <c r="J1045" s="10" t="s">
        <v>12176</v>
      </c>
      <c r="K1045" s="10" t="s">
        <v>7465</v>
      </c>
      <c r="L1045" s="10"/>
      <c r="M1045" s="10"/>
      <c r="N1045" s="14">
        <f t="shared" si="540"/>
        <v>0</v>
      </c>
      <c r="O1045" s="15" t="e">
        <f t="shared" si="541"/>
        <v>#VALUE!</v>
      </c>
      <c r="P1045" s="15" t="e">
        <f t="shared" si="542"/>
        <v>#VALUE!</v>
      </c>
      <c r="Q1045" s="17" t="e">
        <f>VLOOKUP($A1045,'DATA PENGUKURAN GARDU'!$A:$BS,42,0)</f>
        <v>#N/A</v>
      </c>
      <c r="R1045" s="18" t="e">
        <f t="shared" si="551"/>
        <v>#N/A</v>
      </c>
      <c r="S1045" s="17" t="e">
        <f>VLOOKUP($A1045,'DATA PENGUKURAN GARDU'!$A:$BS,44,0)</f>
        <v>#N/A</v>
      </c>
      <c r="T1045" s="18" t="e">
        <f t="shared" si="552"/>
        <v>#N/A</v>
      </c>
      <c r="U1045" s="17" t="e">
        <f>VLOOKUP($A1045,'DATA PENGUKURAN GARDU'!$A:$BS,46,0)</f>
        <v>#N/A</v>
      </c>
      <c r="V1045" s="18" t="e">
        <f t="shared" si="553"/>
        <v>#N/A</v>
      </c>
      <c r="W1045" s="17" t="e">
        <f>VLOOKUP($A1045,'DATA PENGUKURAN GARDU'!$A:$BS,48,0)</f>
        <v>#N/A</v>
      </c>
      <c r="X1045" s="17" t="e">
        <f>VLOOKUP($A1045,'DATA PENGUKURAN GARDU'!$A:$BS,53,0)</f>
        <v>#N/A</v>
      </c>
      <c r="Y1045" s="17" t="e">
        <f>VLOOKUP($A1045,'DATA PENGUKURAN GARDU'!$A:$BS,54,0)</f>
        <v>#N/A</v>
      </c>
      <c r="Z1045" s="17" t="e">
        <f>VLOOKUP($A1045,'DATA PENGUKURAN GARDU'!$A:$BS,55,0)</f>
        <v>#N/A</v>
      </c>
      <c r="AA1045" s="20" t="e">
        <f>VLOOKUP($B1045,'DATA PENGUKURAN GARDU'!$A:$BS,42,0)</f>
        <v>#N/A</v>
      </c>
      <c r="AB1045" s="21" t="e">
        <f t="shared" si="554"/>
        <v>#N/A</v>
      </c>
      <c r="AC1045" s="20" t="e">
        <f>VLOOKUP($B1045,'DATA PENGUKURAN GARDU'!$A:$BS,44,0)</f>
        <v>#N/A</v>
      </c>
      <c r="AD1045" s="21" t="e">
        <f t="shared" si="555"/>
        <v>#N/A</v>
      </c>
      <c r="AE1045" s="20" t="e">
        <f>VLOOKUP($B1045,'DATA PENGUKURAN GARDU'!$A:$BS,46,0)</f>
        <v>#N/A</v>
      </c>
      <c r="AF1045" s="21" t="e">
        <f t="shared" si="556"/>
        <v>#N/A</v>
      </c>
      <c r="AG1045" s="20" t="e">
        <f>VLOOKUP($B1045,'DATA PENGUKURAN GARDU'!$A:$BS,46,0)</f>
        <v>#N/A</v>
      </c>
      <c r="AH1045" s="20" t="e">
        <f>VLOOKUP($B1045,'DATA PENGUKURAN GARDU'!$A:$BS,53,0)</f>
        <v>#N/A</v>
      </c>
      <c r="AI1045" s="20" t="e">
        <f>VLOOKUP($B1045,'DATA PENGUKURAN GARDU'!$A:$BS,54,0)</f>
        <v>#N/A</v>
      </c>
      <c r="AJ1045" s="17" t="e">
        <f>VLOOKUP($C1045,'DATA PENGUKURAN GARDU'!$A:$BS,42,0)</f>
        <v>#N/A</v>
      </c>
      <c r="AK1045" s="23" t="e">
        <f t="shared" si="557"/>
        <v>#N/A</v>
      </c>
      <c r="AL1045" s="17" t="e">
        <f>VLOOKUP($C1045,'DATA PENGUKURAN GARDU'!$A:$BS,44,0)</f>
        <v>#N/A</v>
      </c>
      <c r="AM1045" s="23" t="e">
        <f t="shared" si="558"/>
        <v>#N/A</v>
      </c>
      <c r="AN1045" s="17" t="e">
        <f>VLOOKUP($C1045,'DATA PENGUKURAN GARDU'!$A:$BS,46,0)</f>
        <v>#N/A</v>
      </c>
      <c r="AO1045" s="23" t="e">
        <f t="shared" si="559"/>
        <v>#N/A</v>
      </c>
      <c r="AP1045" s="17" t="e">
        <f>VLOOKUP($C1045,'DATA PENGUKURAN GARDU'!$A:$BS,46,0)</f>
        <v>#N/A</v>
      </c>
      <c r="AQ1045" s="17" t="e">
        <f>VLOOKUP($C1045,'DATA PENGUKURAN GARDU'!$A:$BS,53,0)</f>
        <v>#N/A</v>
      </c>
      <c r="AR1045" s="17" t="e">
        <f>VLOOKUP($C1045,'DATA PENGUKURAN GARDU'!$A:$BS,54,0)</f>
        <v>#N/A</v>
      </c>
      <c r="AS1045" s="20" t="e">
        <f>VLOOKUP($D1045,'DATA PENGUKURAN GARDU'!$A:$BS,42,0)</f>
        <v>#N/A</v>
      </c>
      <c r="AT1045" s="21" t="e">
        <f t="shared" si="560"/>
        <v>#N/A</v>
      </c>
      <c r="AU1045" s="20" t="e">
        <f>VLOOKUP($D1045,'DATA PENGUKURAN GARDU'!$A:$BS,44,0)</f>
        <v>#N/A</v>
      </c>
      <c r="AV1045" s="21" t="e">
        <f t="shared" si="561"/>
        <v>#N/A</v>
      </c>
      <c r="AW1045" s="20" t="e">
        <f>VLOOKUP($D1045,'DATA PENGUKURAN GARDU'!$A:$BS,46,0)</f>
        <v>#N/A</v>
      </c>
      <c r="AX1045" s="21" t="e">
        <f t="shared" si="562"/>
        <v>#N/A</v>
      </c>
      <c r="AY1045" s="20" t="e">
        <f>VLOOKUP($D1045,'DATA PENGUKURAN GARDU'!$A:$BS,46,0)</f>
        <v>#N/A</v>
      </c>
      <c r="AZ1045" s="20" t="e">
        <f>VLOOKUP($D1045,'DATA PENGUKURAN GARDU'!$A:$BS,53,0)</f>
        <v>#N/A</v>
      </c>
      <c r="BA1045" s="20" t="e">
        <f>VLOOKUP($D1045,'DATA PENGUKURAN GARDU'!$A:$BS,54,0)</f>
        <v>#N/A</v>
      </c>
      <c r="BB1045" s="17" t="e">
        <f>VLOOKUP($E1045,'DATA PENGUKURAN GARDU'!$A:$BS,42,0)</f>
        <v>#N/A</v>
      </c>
      <c r="BC1045" s="23" t="e">
        <f t="shared" si="563"/>
        <v>#N/A</v>
      </c>
      <c r="BD1045" s="17" t="e">
        <f>VLOOKUP($E1045,'DATA PENGUKURAN GARDU'!$A:$BS,44,0)</f>
        <v>#N/A</v>
      </c>
      <c r="BE1045" s="23" t="e">
        <f t="shared" si="564"/>
        <v>#N/A</v>
      </c>
      <c r="BF1045" s="17" t="e">
        <f>VLOOKUP($E1045,'DATA PENGUKURAN GARDU'!$A:$BS,46,0)</f>
        <v>#N/A</v>
      </c>
      <c r="BG1045" s="23" t="e">
        <f t="shared" si="565"/>
        <v>#N/A</v>
      </c>
      <c r="BH1045" s="17" t="e">
        <f>VLOOKUP($E1045,'DATA PENGUKURAN GARDU'!$A:$BS,46,0)</f>
        <v>#N/A</v>
      </c>
      <c r="BI1045" s="17" t="e">
        <f>VLOOKUP($E1045,'DATA PENGUKURAN GARDU'!$A:$BS,53,0)</f>
        <v>#N/A</v>
      </c>
      <c r="BJ1045" s="17" t="e">
        <f>VLOOKUP($E1045,'DATA PENGUKURAN GARDU'!$A:$BS,54,0)</f>
        <v>#N/A</v>
      </c>
      <c r="BK1045" s="20" t="e">
        <f t="shared" si="543"/>
        <v>#N/A</v>
      </c>
      <c r="BL1045" s="20" t="e">
        <f t="shared" si="544"/>
        <v>#N/A</v>
      </c>
      <c r="BM1045" s="20" t="e">
        <f t="shared" si="545"/>
        <v>#N/A</v>
      </c>
      <c r="BN1045" s="25" t="e">
        <f t="shared" si="546"/>
        <v>#N/A</v>
      </c>
      <c r="BO1045" s="26" t="str">
        <f t="shared" si="547"/>
        <v>0</v>
      </c>
      <c r="BP1045" s="21" t="e">
        <f t="shared" si="548"/>
        <v>#VALUE!</v>
      </c>
      <c r="BQ1045" s="20" t="e">
        <f t="shared" si="549"/>
        <v>#N/A</v>
      </c>
      <c r="BR1045" s="20" t="e">
        <v>#N/A</v>
      </c>
      <c r="BS1045" s="9" t="e">
        <v>#N/A</v>
      </c>
      <c r="BT1045" s="2" t="e">
        <f t="shared" si="550"/>
        <v>#VALUE!</v>
      </c>
      <c r="BU1045" s="2" t="e">
        <f t="shared" si="533"/>
        <v>#N/A</v>
      </c>
      <c r="BV1045" s="2" t="e">
        <f t="shared" si="534"/>
        <v>#N/A</v>
      </c>
    </row>
    <row r="1046" s="2" customFormat="1" ht="22.95" customHeight="1" spans="1:74">
      <c r="A1046" s="9" t="str">
        <f t="shared" si="535"/>
        <v>K-229Induk</v>
      </c>
      <c r="B1046" s="9" t="str">
        <f t="shared" si="536"/>
        <v>K-229jurusan 1</v>
      </c>
      <c r="C1046" s="9" t="str">
        <f t="shared" si="537"/>
        <v>K-229jurusan 2</v>
      </c>
      <c r="D1046" s="9" t="str">
        <f t="shared" si="538"/>
        <v>K-229jurusan 3</v>
      </c>
      <c r="E1046" s="9" t="str">
        <f t="shared" si="539"/>
        <v>K-229jurusan 4</v>
      </c>
      <c r="F1046" s="10" t="s">
        <v>136</v>
      </c>
      <c r="G1046" s="10" t="s">
        <v>132</v>
      </c>
      <c r="H1046" s="10" t="s">
        <v>1273</v>
      </c>
      <c r="I1046" s="10" t="s">
        <v>12177</v>
      </c>
      <c r="J1046" s="10" t="s">
        <v>12178</v>
      </c>
      <c r="K1046" s="10" t="s">
        <v>7465</v>
      </c>
      <c r="L1046" s="10"/>
      <c r="M1046" s="10"/>
      <c r="N1046" s="14">
        <f t="shared" si="540"/>
        <v>0</v>
      </c>
      <c r="O1046" s="15" t="e">
        <f t="shared" si="541"/>
        <v>#VALUE!</v>
      </c>
      <c r="P1046" s="15" t="e">
        <f t="shared" si="542"/>
        <v>#VALUE!</v>
      </c>
      <c r="Q1046" s="17" t="e">
        <f>VLOOKUP($A1046,'DATA PENGUKURAN GARDU'!$A:$BS,42,0)</f>
        <v>#N/A</v>
      </c>
      <c r="R1046" s="18" t="e">
        <f t="shared" si="551"/>
        <v>#N/A</v>
      </c>
      <c r="S1046" s="17" t="e">
        <f>VLOOKUP($A1046,'DATA PENGUKURAN GARDU'!$A:$BS,44,0)</f>
        <v>#N/A</v>
      </c>
      <c r="T1046" s="18" t="e">
        <f t="shared" si="552"/>
        <v>#N/A</v>
      </c>
      <c r="U1046" s="17" t="e">
        <f>VLOOKUP($A1046,'DATA PENGUKURAN GARDU'!$A:$BS,46,0)</f>
        <v>#N/A</v>
      </c>
      <c r="V1046" s="18" t="e">
        <f t="shared" si="553"/>
        <v>#N/A</v>
      </c>
      <c r="W1046" s="17" t="e">
        <f>VLOOKUP($A1046,'DATA PENGUKURAN GARDU'!$A:$BS,48,0)</f>
        <v>#N/A</v>
      </c>
      <c r="X1046" s="17" t="e">
        <f>VLOOKUP($A1046,'DATA PENGUKURAN GARDU'!$A:$BS,53,0)</f>
        <v>#N/A</v>
      </c>
      <c r="Y1046" s="17" t="e">
        <f>VLOOKUP($A1046,'DATA PENGUKURAN GARDU'!$A:$BS,54,0)</f>
        <v>#N/A</v>
      </c>
      <c r="Z1046" s="17" t="e">
        <f>VLOOKUP($A1046,'DATA PENGUKURAN GARDU'!$A:$BS,55,0)</f>
        <v>#N/A</v>
      </c>
      <c r="AA1046" s="20" t="e">
        <f>VLOOKUP($B1046,'DATA PENGUKURAN GARDU'!$A:$BS,42,0)</f>
        <v>#N/A</v>
      </c>
      <c r="AB1046" s="21" t="e">
        <f t="shared" si="554"/>
        <v>#N/A</v>
      </c>
      <c r="AC1046" s="20" t="e">
        <f>VLOOKUP($B1046,'DATA PENGUKURAN GARDU'!$A:$BS,44,0)</f>
        <v>#N/A</v>
      </c>
      <c r="AD1046" s="21" t="e">
        <f t="shared" si="555"/>
        <v>#N/A</v>
      </c>
      <c r="AE1046" s="20" t="e">
        <f>VLOOKUP($B1046,'DATA PENGUKURAN GARDU'!$A:$BS,46,0)</f>
        <v>#N/A</v>
      </c>
      <c r="AF1046" s="21" t="e">
        <f t="shared" si="556"/>
        <v>#N/A</v>
      </c>
      <c r="AG1046" s="20" t="e">
        <f>VLOOKUP($B1046,'DATA PENGUKURAN GARDU'!$A:$BS,46,0)</f>
        <v>#N/A</v>
      </c>
      <c r="AH1046" s="20" t="e">
        <f>VLOOKUP($B1046,'DATA PENGUKURAN GARDU'!$A:$BS,53,0)</f>
        <v>#N/A</v>
      </c>
      <c r="AI1046" s="20" t="e">
        <f>VLOOKUP($B1046,'DATA PENGUKURAN GARDU'!$A:$BS,54,0)</f>
        <v>#N/A</v>
      </c>
      <c r="AJ1046" s="17" t="e">
        <f>VLOOKUP($C1046,'DATA PENGUKURAN GARDU'!$A:$BS,42,0)</f>
        <v>#N/A</v>
      </c>
      <c r="AK1046" s="23" t="e">
        <f t="shared" si="557"/>
        <v>#N/A</v>
      </c>
      <c r="AL1046" s="17" t="e">
        <f>VLOOKUP($C1046,'DATA PENGUKURAN GARDU'!$A:$BS,44,0)</f>
        <v>#N/A</v>
      </c>
      <c r="AM1046" s="23" t="e">
        <f t="shared" si="558"/>
        <v>#N/A</v>
      </c>
      <c r="AN1046" s="17" t="e">
        <f>VLOOKUP($C1046,'DATA PENGUKURAN GARDU'!$A:$BS,46,0)</f>
        <v>#N/A</v>
      </c>
      <c r="AO1046" s="23" t="e">
        <f t="shared" si="559"/>
        <v>#N/A</v>
      </c>
      <c r="AP1046" s="17" t="e">
        <f>VLOOKUP($C1046,'DATA PENGUKURAN GARDU'!$A:$BS,46,0)</f>
        <v>#N/A</v>
      </c>
      <c r="AQ1046" s="17" t="e">
        <f>VLOOKUP($C1046,'DATA PENGUKURAN GARDU'!$A:$BS,53,0)</f>
        <v>#N/A</v>
      </c>
      <c r="AR1046" s="17" t="e">
        <f>VLOOKUP($C1046,'DATA PENGUKURAN GARDU'!$A:$BS,54,0)</f>
        <v>#N/A</v>
      </c>
      <c r="AS1046" s="20" t="e">
        <f>VLOOKUP($D1046,'DATA PENGUKURAN GARDU'!$A:$BS,42,0)</f>
        <v>#N/A</v>
      </c>
      <c r="AT1046" s="21" t="e">
        <f t="shared" si="560"/>
        <v>#N/A</v>
      </c>
      <c r="AU1046" s="20" t="e">
        <f>VLOOKUP($D1046,'DATA PENGUKURAN GARDU'!$A:$BS,44,0)</f>
        <v>#N/A</v>
      </c>
      <c r="AV1046" s="21" t="e">
        <f t="shared" si="561"/>
        <v>#N/A</v>
      </c>
      <c r="AW1046" s="20" t="e">
        <f>VLOOKUP($D1046,'DATA PENGUKURAN GARDU'!$A:$BS,46,0)</f>
        <v>#N/A</v>
      </c>
      <c r="AX1046" s="21" t="e">
        <f t="shared" si="562"/>
        <v>#N/A</v>
      </c>
      <c r="AY1046" s="20" t="e">
        <f>VLOOKUP($D1046,'DATA PENGUKURAN GARDU'!$A:$BS,46,0)</f>
        <v>#N/A</v>
      </c>
      <c r="AZ1046" s="20" t="e">
        <f>VLOOKUP($D1046,'DATA PENGUKURAN GARDU'!$A:$BS,53,0)</f>
        <v>#N/A</v>
      </c>
      <c r="BA1046" s="20" t="e">
        <f>VLOOKUP($D1046,'DATA PENGUKURAN GARDU'!$A:$BS,54,0)</f>
        <v>#N/A</v>
      </c>
      <c r="BB1046" s="17" t="e">
        <f>VLOOKUP($E1046,'DATA PENGUKURAN GARDU'!$A:$BS,42,0)</f>
        <v>#N/A</v>
      </c>
      <c r="BC1046" s="23" t="e">
        <f t="shared" si="563"/>
        <v>#N/A</v>
      </c>
      <c r="BD1046" s="17" t="e">
        <f>VLOOKUP($E1046,'DATA PENGUKURAN GARDU'!$A:$BS,44,0)</f>
        <v>#N/A</v>
      </c>
      <c r="BE1046" s="23" t="e">
        <f t="shared" si="564"/>
        <v>#N/A</v>
      </c>
      <c r="BF1046" s="17" t="e">
        <f>VLOOKUP($E1046,'DATA PENGUKURAN GARDU'!$A:$BS,46,0)</f>
        <v>#N/A</v>
      </c>
      <c r="BG1046" s="23" t="e">
        <f t="shared" si="565"/>
        <v>#N/A</v>
      </c>
      <c r="BH1046" s="17" t="e">
        <f>VLOOKUP($E1046,'DATA PENGUKURAN GARDU'!$A:$BS,46,0)</f>
        <v>#N/A</v>
      </c>
      <c r="BI1046" s="17" t="e">
        <f>VLOOKUP($E1046,'DATA PENGUKURAN GARDU'!$A:$BS,53,0)</f>
        <v>#N/A</v>
      </c>
      <c r="BJ1046" s="17" t="e">
        <f>VLOOKUP($E1046,'DATA PENGUKURAN GARDU'!$A:$BS,54,0)</f>
        <v>#N/A</v>
      </c>
      <c r="BK1046" s="20" t="e">
        <f t="shared" si="543"/>
        <v>#N/A</v>
      </c>
      <c r="BL1046" s="20" t="e">
        <f t="shared" si="544"/>
        <v>#N/A</v>
      </c>
      <c r="BM1046" s="20" t="e">
        <f t="shared" si="545"/>
        <v>#N/A</v>
      </c>
      <c r="BN1046" s="25" t="e">
        <f t="shared" si="546"/>
        <v>#N/A</v>
      </c>
      <c r="BO1046" s="26" t="str">
        <f t="shared" si="547"/>
        <v>0</v>
      </c>
      <c r="BP1046" s="21" t="e">
        <f t="shared" si="548"/>
        <v>#VALUE!</v>
      </c>
      <c r="BQ1046" s="20" t="e">
        <f t="shared" si="549"/>
        <v>#N/A</v>
      </c>
      <c r="BR1046" s="20" t="e">
        <v>#N/A</v>
      </c>
      <c r="BS1046" s="9" t="e">
        <v>#N/A</v>
      </c>
      <c r="BT1046" s="2" t="e">
        <f t="shared" si="550"/>
        <v>#VALUE!</v>
      </c>
      <c r="BU1046" s="2" t="e">
        <f t="shared" si="533"/>
        <v>#N/A</v>
      </c>
      <c r="BV1046" s="2" t="e">
        <f t="shared" si="534"/>
        <v>#N/A</v>
      </c>
    </row>
    <row r="1047" s="2" customFormat="1" ht="22.95" customHeight="1" spans="1:74">
      <c r="A1047" s="9" t="str">
        <f t="shared" si="535"/>
        <v>K-278.3Induk</v>
      </c>
      <c r="B1047" s="9" t="str">
        <f t="shared" si="536"/>
        <v>K-278.3jurusan 1</v>
      </c>
      <c r="C1047" s="9" t="str">
        <f t="shared" si="537"/>
        <v>K-278.3jurusan 2</v>
      </c>
      <c r="D1047" s="9" t="str">
        <f t="shared" si="538"/>
        <v>K-278.3jurusan 3</v>
      </c>
      <c r="E1047" s="9" t="str">
        <f t="shared" si="539"/>
        <v>K-278.3jurusan 4</v>
      </c>
      <c r="F1047" s="10" t="s">
        <v>131</v>
      </c>
      <c r="G1047" s="10" t="s">
        <v>132</v>
      </c>
      <c r="H1047" s="10" t="s">
        <v>1275</v>
      </c>
      <c r="I1047" s="10" t="s">
        <v>12181</v>
      </c>
      <c r="J1047" s="10" t="s">
        <v>12182</v>
      </c>
      <c r="K1047" s="10" t="s">
        <v>7465</v>
      </c>
      <c r="L1047" s="10"/>
      <c r="M1047" s="10"/>
      <c r="N1047" s="14">
        <f t="shared" si="540"/>
        <v>0</v>
      </c>
      <c r="O1047" s="15" t="e">
        <f t="shared" si="541"/>
        <v>#VALUE!</v>
      </c>
      <c r="P1047" s="15" t="e">
        <f t="shared" si="542"/>
        <v>#VALUE!</v>
      </c>
      <c r="Q1047" s="17" t="e">
        <f>VLOOKUP($A1047,'DATA PENGUKURAN GARDU'!$A:$BS,42,0)</f>
        <v>#N/A</v>
      </c>
      <c r="R1047" s="18" t="e">
        <f t="shared" si="551"/>
        <v>#N/A</v>
      </c>
      <c r="S1047" s="17" t="e">
        <f>VLOOKUP($A1047,'DATA PENGUKURAN GARDU'!$A:$BS,44,0)</f>
        <v>#N/A</v>
      </c>
      <c r="T1047" s="18" t="e">
        <f t="shared" si="552"/>
        <v>#N/A</v>
      </c>
      <c r="U1047" s="17" t="e">
        <f>VLOOKUP($A1047,'DATA PENGUKURAN GARDU'!$A:$BS,46,0)</f>
        <v>#N/A</v>
      </c>
      <c r="V1047" s="18" t="e">
        <f t="shared" si="553"/>
        <v>#N/A</v>
      </c>
      <c r="W1047" s="17" t="e">
        <f>VLOOKUP($A1047,'DATA PENGUKURAN GARDU'!$A:$BS,48,0)</f>
        <v>#N/A</v>
      </c>
      <c r="X1047" s="17" t="e">
        <f>VLOOKUP($A1047,'DATA PENGUKURAN GARDU'!$A:$BS,53,0)</f>
        <v>#N/A</v>
      </c>
      <c r="Y1047" s="17" t="e">
        <f>VLOOKUP($A1047,'DATA PENGUKURAN GARDU'!$A:$BS,54,0)</f>
        <v>#N/A</v>
      </c>
      <c r="Z1047" s="17" t="e">
        <f>VLOOKUP($A1047,'DATA PENGUKURAN GARDU'!$A:$BS,55,0)</f>
        <v>#N/A</v>
      </c>
      <c r="AA1047" s="20" t="e">
        <f>VLOOKUP($B1047,'DATA PENGUKURAN GARDU'!$A:$BS,42,0)</f>
        <v>#N/A</v>
      </c>
      <c r="AB1047" s="21" t="e">
        <f t="shared" si="554"/>
        <v>#N/A</v>
      </c>
      <c r="AC1047" s="20" t="e">
        <f>VLOOKUP($B1047,'DATA PENGUKURAN GARDU'!$A:$BS,44,0)</f>
        <v>#N/A</v>
      </c>
      <c r="AD1047" s="21" t="e">
        <f t="shared" si="555"/>
        <v>#N/A</v>
      </c>
      <c r="AE1047" s="20" t="e">
        <f>VLOOKUP($B1047,'DATA PENGUKURAN GARDU'!$A:$BS,46,0)</f>
        <v>#N/A</v>
      </c>
      <c r="AF1047" s="21" t="e">
        <f t="shared" si="556"/>
        <v>#N/A</v>
      </c>
      <c r="AG1047" s="20" t="e">
        <f>VLOOKUP($B1047,'DATA PENGUKURAN GARDU'!$A:$BS,46,0)</f>
        <v>#N/A</v>
      </c>
      <c r="AH1047" s="20" t="e">
        <f>VLOOKUP($B1047,'DATA PENGUKURAN GARDU'!$A:$BS,53,0)</f>
        <v>#N/A</v>
      </c>
      <c r="AI1047" s="20" t="e">
        <f>VLOOKUP($B1047,'DATA PENGUKURAN GARDU'!$A:$BS,54,0)</f>
        <v>#N/A</v>
      </c>
      <c r="AJ1047" s="17" t="e">
        <f>VLOOKUP($C1047,'DATA PENGUKURAN GARDU'!$A:$BS,42,0)</f>
        <v>#N/A</v>
      </c>
      <c r="AK1047" s="23" t="e">
        <f t="shared" si="557"/>
        <v>#N/A</v>
      </c>
      <c r="AL1047" s="17" t="e">
        <f>VLOOKUP($C1047,'DATA PENGUKURAN GARDU'!$A:$BS,44,0)</f>
        <v>#N/A</v>
      </c>
      <c r="AM1047" s="23" t="e">
        <f t="shared" si="558"/>
        <v>#N/A</v>
      </c>
      <c r="AN1047" s="17" t="e">
        <f>VLOOKUP($C1047,'DATA PENGUKURAN GARDU'!$A:$BS,46,0)</f>
        <v>#N/A</v>
      </c>
      <c r="AO1047" s="23" t="e">
        <f t="shared" si="559"/>
        <v>#N/A</v>
      </c>
      <c r="AP1047" s="17" t="e">
        <f>VLOOKUP($C1047,'DATA PENGUKURAN GARDU'!$A:$BS,46,0)</f>
        <v>#N/A</v>
      </c>
      <c r="AQ1047" s="17" t="e">
        <f>VLOOKUP($C1047,'DATA PENGUKURAN GARDU'!$A:$BS,53,0)</f>
        <v>#N/A</v>
      </c>
      <c r="AR1047" s="17" t="e">
        <f>VLOOKUP($C1047,'DATA PENGUKURAN GARDU'!$A:$BS,54,0)</f>
        <v>#N/A</v>
      </c>
      <c r="AS1047" s="20" t="e">
        <f>VLOOKUP($D1047,'DATA PENGUKURAN GARDU'!$A:$BS,42,0)</f>
        <v>#N/A</v>
      </c>
      <c r="AT1047" s="21" t="e">
        <f t="shared" si="560"/>
        <v>#N/A</v>
      </c>
      <c r="AU1047" s="20" t="e">
        <f>VLOOKUP($D1047,'DATA PENGUKURAN GARDU'!$A:$BS,44,0)</f>
        <v>#N/A</v>
      </c>
      <c r="AV1047" s="21" t="e">
        <f t="shared" si="561"/>
        <v>#N/A</v>
      </c>
      <c r="AW1047" s="20" t="e">
        <f>VLOOKUP($D1047,'DATA PENGUKURAN GARDU'!$A:$BS,46,0)</f>
        <v>#N/A</v>
      </c>
      <c r="AX1047" s="21" t="e">
        <f t="shared" si="562"/>
        <v>#N/A</v>
      </c>
      <c r="AY1047" s="20" t="e">
        <f>VLOOKUP($D1047,'DATA PENGUKURAN GARDU'!$A:$BS,46,0)</f>
        <v>#N/A</v>
      </c>
      <c r="AZ1047" s="20" t="e">
        <f>VLOOKUP($D1047,'DATA PENGUKURAN GARDU'!$A:$BS,53,0)</f>
        <v>#N/A</v>
      </c>
      <c r="BA1047" s="20" t="e">
        <f>VLOOKUP($D1047,'DATA PENGUKURAN GARDU'!$A:$BS,54,0)</f>
        <v>#N/A</v>
      </c>
      <c r="BB1047" s="17" t="e">
        <f>VLOOKUP($E1047,'DATA PENGUKURAN GARDU'!$A:$BS,42,0)</f>
        <v>#N/A</v>
      </c>
      <c r="BC1047" s="23" t="e">
        <f t="shared" si="563"/>
        <v>#N/A</v>
      </c>
      <c r="BD1047" s="17" t="e">
        <f>VLOOKUP($E1047,'DATA PENGUKURAN GARDU'!$A:$BS,44,0)</f>
        <v>#N/A</v>
      </c>
      <c r="BE1047" s="23" t="e">
        <f t="shared" si="564"/>
        <v>#N/A</v>
      </c>
      <c r="BF1047" s="17" t="e">
        <f>VLOOKUP($E1047,'DATA PENGUKURAN GARDU'!$A:$BS,46,0)</f>
        <v>#N/A</v>
      </c>
      <c r="BG1047" s="23" t="e">
        <f t="shared" si="565"/>
        <v>#N/A</v>
      </c>
      <c r="BH1047" s="17" t="e">
        <f>VLOOKUP($E1047,'DATA PENGUKURAN GARDU'!$A:$BS,46,0)</f>
        <v>#N/A</v>
      </c>
      <c r="BI1047" s="17" t="e">
        <f>VLOOKUP($E1047,'DATA PENGUKURAN GARDU'!$A:$BS,53,0)</f>
        <v>#N/A</v>
      </c>
      <c r="BJ1047" s="17" t="e">
        <f>VLOOKUP($E1047,'DATA PENGUKURAN GARDU'!$A:$BS,54,0)</f>
        <v>#N/A</v>
      </c>
      <c r="BK1047" s="20" t="e">
        <f t="shared" si="543"/>
        <v>#N/A</v>
      </c>
      <c r="BL1047" s="20" t="e">
        <f t="shared" si="544"/>
        <v>#N/A</v>
      </c>
      <c r="BM1047" s="20" t="e">
        <f t="shared" si="545"/>
        <v>#N/A</v>
      </c>
      <c r="BN1047" s="25" t="e">
        <f t="shared" si="546"/>
        <v>#N/A</v>
      </c>
      <c r="BO1047" s="26" t="str">
        <f t="shared" si="547"/>
        <v>0</v>
      </c>
      <c r="BP1047" s="21" t="e">
        <f t="shared" si="548"/>
        <v>#VALUE!</v>
      </c>
      <c r="BQ1047" s="20" t="e">
        <f t="shared" si="549"/>
        <v>#N/A</v>
      </c>
      <c r="BR1047" s="20" t="e">
        <v>#N/A</v>
      </c>
      <c r="BS1047" s="9" t="e">
        <v>#N/A</v>
      </c>
      <c r="BT1047" s="2" t="e">
        <f t="shared" si="550"/>
        <v>#VALUE!</v>
      </c>
      <c r="BU1047" s="2" t="e">
        <f t="shared" si="533"/>
        <v>#N/A</v>
      </c>
      <c r="BV1047" s="2" t="e">
        <f t="shared" si="534"/>
        <v>#N/A</v>
      </c>
    </row>
    <row r="1048" s="2" customFormat="1" ht="22.95" customHeight="1" spans="1:74">
      <c r="A1048" s="9" t="str">
        <f t="shared" si="535"/>
        <v>K-283.2Induk</v>
      </c>
      <c r="B1048" s="9" t="str">
        <f t="shared" si="536"/>
        <v>K-283.2jurusan 1</v>
      </c>
      <c r="C1048" s="9" t="str">
        <f t="shared" si="537"/>
        <v>K-283.2jurusan 2</v>
      </c>
      <c r="D1048" s="9" t="str">
        <f t="shared" si="538"/>
        <v>K-283.2jurusan 3</v>
      </c>
      <c r="E1048" s="9" t="str">
        <f t="shared" si="539"/>
        <v>K-283.2jurusan 4</v>
      </c>
      <c r="F1048" s="10" t="s">
        <v>131</v>
      </c>
      <c r="G1048" s="10" t="s">
        <v>132</v>
      </c>
      <c r="H1048" s="10" t="s">
        <v>1276</v>
      </c>
      <c r="I1048" s="10" t="s">
        <v>12183</v>
      </c>
      <c r="J1048" s="10" t="s">
        <v>12184</v>
      </c>
      <c r="K1048" s="10" t="s">
        <v>7465</v>
      </c>
      <c r="L1048" s="10"/>
      <c r="M1048" s="10"/>
      <c r="N1048" s="14">
        <f t="shared" si="540"/>
        <v>0</v>
      </c>
      <c r="O1048" s="15" t="e">
        <f t="shared" si="541"/>
        <v>#VALUE!</v>
      </c>
      <c r="P1048" s="15" t="e">
        <f t="shared" si="542"/>
        <v>#VALUE!</v>
      </c>
      <c r="Q1048" s="17" t="e">
        <f>VLOOKUP($A1048,'DATA PENGUKURAN GARDU'!$A:$BS,42,0)</f>
        <v>#N/A</v>
      </c>
      <c r="R1048" s="18" t="e">
        <f t="shared" si="551"/>
        <v>#N/A</v>
      </c>
      <c r="S1048" s="17" t="e">
        <f>VLOOKUP($A1048,'DATA PENGUKURAN GARDU'!$A:$BS,44,0)</f>
        <v>#N/A</v>
      </c>
      <c r="T1048" s="18" t="e">
        <f t="shared" si="552"/>
        <v>#N/A</v>
      </c>
      <c r="U1048" s="17" t="e">
        <f>VLOOKUP($A1048,'DATA PENGUKURAN GARDU'!$A:$BS,46,0)</f>
        <v>#N/A</v>
      </c>
      <c r="V1048" s="18" t="e">
        <f t="shared" si="553"/>
        <v>#N/A</v>
      </c>
      <c r="W1048" s="17" t="e">
        <f>VLOOKUP($A1048,'DATA PENGUKURAN GARDU'!$A:$BS,48,0)</f>
        <v>#N/A</v>
      </c>
      <c r="X1048" s="17" t="e">
        <f>VLOOKUP($A1048,'DATA PENGUKURAN GARDU'!$A:$BS,53,0)</f>
        <v>#N/A</v>
      </c>
      <c r="Y1048" s="17" t="e">
        <f>VLOOKUP($A1048,'DATA PENGUKURAN GARDU'!$A:$BS,54,0)</f>
        <v>#N/A</v>
      </c>
      <c r="Z1048" s="17" t="e">
        <f>VLOOKUP($A1048,'DATA PENGUKURAN GARDU'!$A:$BS,55,0)</f>
        <v>#N/A</v>
      </c>
      <c r="AA1048" s="20" t="e">
        <f>VLOOKUP($B1048,'DATA PENGUKURAN GARDU'!$A:$BS,42,0)</f>
        <v>#N/A</v>
      </c>
      <c r="AB1048" s="21" t="e">
        <f t="shared" si="554"/>
        <v>#N/A</v>
      </c>
      <c r="AC1048" s="20" t="e">
        <f>VLOOKUP($B1048,'DATA PENGUKURAN GARDU'!$A:$BS,44,0)</f>
        <v>#N/A</v>
      </c>
      <c r="AD1048" s="21" t="e">
        <f t="shared" si="555"/>
        <v>#N/A</v>
      </c>
      <c r="AE1048" s="20" t="e">
        <f>VLOOKUP($B1048,'DATA PENGUKURAN GARDU'!$A:$BS,46,0)</f>
        <v>#N/A</v>
      </c>
      <c r="AF1048" s="21" t="e">
        <f t="shared" si="556"/>
        <v>#N/A</v>
      </c>
      <c r="AG1048" s="20" t="e">
        <f>VLOOKUP($B1048,'DATA PENGUKURAN GARDU'!$A:$BS,46,0)</f>
        <v>#N/A</v>
      </c>
      <c r="AH1048" s="20" t="e">
        <f>VLOOKUP($B1048,'DATA PENGUKURAN GARDU'!$A:$BS,53,0)</f>
        <v>#N/A</v>
      </c>
      <c r="AI1048" s="20" t="e">
        <f>VLOOKUP($B1048,'DATA PENGUKURAN GARDU'!$A:$BS,54,0)</f>
        <v>#N/A</v>
      </c>
      <c r="AJ1048" s="17" t="e">
        <f>VLOOKUP($C1048,'DATA PENGUKURAN GARDU'!$A:$BS,42,0)</f>
        <v>#N/A</v>
      </c>
      <c r="AK1048" s="23" t="e">
        <f t="shared" si="557"/>
        <v>#N/A</v>
      </c>
      <c r="AL1048" s="17" t="e">
        <f>VLOOKUP($C1048,'DATA PENGUKURAN GARDU'!$A:$BS,44,0)</f>
        <v>#N/A</v>
      </c>
      <c r="AM1048" s="23" t="e">
        <f t="shared" si="558"/>
        <v>#N/A</v>
      </c>
      <c r="AN1048" s="17" t="e">
        <f>VLOOKUP($C1048,'DATA PENGUKURAN GARDU'!$A:$BS,46,0)</f>
        <v>#N/A</v>
      </c>
      <c r="AO1048" s="23" t="e">
        <f t="shared" si="559"/>
        <v>#N/A</v>
      </c>
      <c r="AP1048" s="17" t="e">
        <f>VLOOKUP($C1048,'DATA PENGUKURAN GARDU'!$A:$BS,46,0)</f>
        <v>#N/A</v>
      </c>
      <c r="AQ1048" s="17" t="e">
        <f>VLOOKUP($C1048,'DATA PENGUKURAN GARDU'!$A:$BS,53,0)</f>
        <v>#N/A</v>
      </c>
      <c r="AR1048" s="17" t="e">
        <f>VLOOKUP($C1048,'DATA PENGUKURAN GARDU'!$A:$BS,54,0)</f>
        <v>#N/A</v>
      </c>
      <c r="AS1048" s="20" t="e">
        <f>VLOOKUP($D1048,'DATA PENGUKURAN GARDU'!$A:$BS,42,0)</f>
        <v>#N/A</v>
      </c>
      <c r="AT1048" s="21" t="e">
        <f t="shared" si="560"/>
        <v>#N/A</v>
      </c>
      <c r="AU1048" s="20" t="e">
        <f>VLOOKUP($D1048,'DATA PENGUKURAN GARDU'!$A:$BS,44,0)</f>
        <v>#N/A</v>
      </c>
      <c r="AV1048" s="21" t="e">
        <f t="shared" si="561"/>
        <v>#N/A</v>
      </c>
      <c r="AW1048" s="20" t="e">
        <f>VLOOKUP($D1048,'DATA PENGUKURAN GARDU'!$A:$BS,46,0)</f>
        <v>#N/A</v>
      </c>
      <c r="AX1048" s="21" t="e">
        <f t="shared" si="562"/>
        <v>#N/A</v>
      </c>
      <c r="AY1048" s="20" t="e">
        <f>VLOOKUP($D1048,'DATA PENGUKURAN GARDU'!$A:$BS,46,0)</f>
        <v>#N/A</v>
      </c>
      <c r="AZ1048" s="20" t="e">
        <f>VLOOKUP($D1048,'DATA PENGUKURAN GARDU'!$A:$BS,53,0)</f>
        <v>#N/A</v>
      </c>
      <c r="BA1048" s="20" t="e">
        <f>VLOOKUP($D1048,'DATA PENGUKURAN GARDU'!$A:$BS,54,0)</f>
        <v>#N/A</v>
      </c>
      <c r="BB1048" s="17" t="e">
        <f>VLOOKUP($E1048,'DATA PENGUKURAN GARDU'!$A:$BS,42,0)</f>
        <v>#N/A</v>
      </c>
      <c r="BC1048" s="23" t="e">
        <f t="shared" si="563"/>
        <v>#N/A</v>
      </c>
      <c r="BD1048" s="17" t="e">
        <f>VLOOKUP($E1048,'DATA PENGUKURAN GARDU'!$A:$BS,44,0)</f>
        <v>#N/A</v>
      </c>
      <c r="BE1048" s="23" t="e">
        <f t="shared" si="564"/>
        <v>#N/A</v>
      </c>
      <c r="BF1048" s="17" t="e">
        <f>VLOOKUP($E1048,'DATA PENGUKURAN GARDU'!$A:$BS,46,0)</f>
        <v>#N/A</v>
      </c>
      <c r="BG1048" s="23" t="e">
        <f t="shared" si="565"/>
        <v>#N/A</v>
      </c>
      <c r="BH1048" s="17" t="e">
        <f>VLOOKUP($E1048,'DATA PENGUKURAN GARDU'!$A:$BS,46,0)</f>
        <v>#N/A</v>
      </c>
      <c r="BI1048" s="17" t="e">
        <f>VLOOKUP($E1048,'DATA PENGUKURAN GARDU'!$A:$BS,53,0)</f>
        <v>#N/A</v>
      </c>
      <c r="BJ1048" s="17" t="e">
        <f>VLOOKUP($E1048,'DATA PENGUKURAN GARDU'!$A:$BS,54,0)</f>
        <v>#N/A</v>
      </c>
      <c r="BK1048" s="20" t="e">
        <f t="shared" si="543"/>
        <v>#N/A</v>
      </c>
      <c r="BL1048" s="20" t="e">
        <f t="shared" si="544"/>
        <v>#N/A</v>
      </c>
      <c r="BM1048" s="20" t="e">
        <f t="shared" si="545"/>
        <v>#N/A</v>
      </c>
      <c r="BN1048" s="25" t="e">
        <f t="shared" si="546"/>
        <v>#N/A</v>
      </c>
      <c r="BO1048" s="26" t="str">
        <f t="shared" si="547"/>
        <v>0</v>
      </c>
      <c r="BP1048" s="21" t="e">
        <f t="shared" si="548"/>
        <v>#VALUE!</v>
      </c>
      <c r="BQ1048" s="20" t="e">
        <f t="shared" si="549"/>
        <v>#N/A</v>
      </c>
      <c r="BR1048" s="20" t="e">
        <v>#N/A</v>
      </c>
      <c r="BS1048" s="9" t="e">
        <v>#N/A</v>
      </c>
      <c r="BT1048" s="2" t="e">
        <f t="shared" si="550"/>
        <v>#VALUE!</v>
      </c>
      <c r="BU1048" s="2" t="e">
        <f t="shared" si="533"/>
        <v>#N/A</v>
      </c>
      <c r="BV1048" s="2" t="e">
        <f t="shared" si="534"/>
        <v>#N/A</v>
      </c>
    </row>
    <row r="1049" s="2" customFormat="1" ht="22.95" customHeight="1" spans="1:74">
      <c r="A1049" s="9" t="str">
        <f t="shared" si="535"/>
        <v>K-212Induk</v>
      </c>
      <c r="B1049" s="9" t="str">
        <f t="shared" si="536"/>
        <v>K-212jurusan 1</v>
      </c>
      <c r="C1049" s="9" t="str">
        <f t="shared" si="537"/>
        <v>K-212jurusan 2</v>
      </c>
      <c r="D1049" s="9" t="str">
        <f t="shared" si="538"/>
        <v>K-212jurusan 3</v>
      </c>
      <c r="E1049" s="9" t="str">
        <f t="shared" si="539"/>
        <v>K-212jurusan 4</v>
      </c>
      <c r="F1049" s="10" t="s">
        <v>462</v>
      </c>
      <c r="G1049" s="10" t="s">
        <v>132</v>
      </c>
      <c r="H1049" s="10" t="s">
        <v>1278</v>
      </c>
      <c r="I1049" s="10" t="s">
        <v>12187</v>
      </c>
      <c r="J1049" s="10" t="s">
        <v>12188</v>
      </c>
      <c r="K1049" s="10" t="s">
        <v>7465</v>
      </c>
      <c r="L1049" s="10"/>
      <c r="M1049" s="10"/>
      <c r="N1049" s="14">
        <f t="shared" si="540"/>
        <v>0</v>
      </c>
      <c r="O1049" s="15" t="e">
        <f t="shared" si="541"/>
        <v>#VALUE!</v>
      </c>
      <c r="P1049" s="15" t="e">
        <f t="shared" si="542"/>
        <v>#VALUE!</v>
      </c>
      <c r="Q1049" s="17" t="e">
        <f>VLOOKUP($A1049,'DATA PENGUKURAN GARDU'!$A:$BS,42,0)</f>
        <v>#N/A</v>
      </c>
      <c r="R1049" s="18" t="e">
        <f t="shared" si="551"/>
        <v>#N/A</v>
      </c>
      <c r="S1049" s="17" t="e">
        <f>VLOOKUP($A1049,'DATA PENGUKURAN GARDU'!$A:$BS,44,0)</f>
        <v>#N/A</v>
      </c>
      <c r="T1049" s="18" t="e">
        <f t="shared" si="552"/>
        <v>#N/A</v>
      </c>
      <c r="U1049" s="17" t="e">
        <f>VLOOKUP($A1049,'DATA PENGUKURAN GARDU'!$A:$BS,46,0)</f>
        <v>#N/A</v>
      </c>
      <c r="V1049" s="18" t="e">
        <f t="shared" si="553"/>
        <v>#N/A</v>
      </c>
      <c r="W1049" s="17" t="e">
        <f>VLOOKUP($A1049,'DATA PENGUKURAN GARDU'!$A:$BS,48,0)</f>
        <v>#N/A</v>
      </c>
      <c r="X1049" s="17" t="e">
        <f>VLOOKUP($A1049,'DATA PENGUKURAN GARDU'!$A:$BS,53,0)</f>
        <v>#N/A</v>
      </c>
      <c r="Y1049" s="17" t="e">
        <f>VLOOKUP($A1049,'DATA PENGUKURAN GARDU'!$A:$BS,54,0)</f>
        <v>#N/A</v>
      </c>
      <c r="Z1049" s="17" t="e">
        <f>VLOOKUP($A1049,'DATA PENGUKURAN GARDU'!$A:$BS,55,0)</f>
        <v>#N/A</v>
      </c>
      <c r="AA1049" s="20" t="e">
        <f>VLOOKUP($B1049,'DATA PENGUKURAN GARDU'!$A:$BS,42,0)</f>
        <v>#N/A</v>
      </c>
      <c r="AB1049" s="21" t="e">
        <f t="shared" si="554"/>
        <v>#N/A</v>
      </c>
      <c r="AC1049" s="20" t="e">
        <f>VLOOKUP($B1049,'DATA PENGUKURAN GARDU'!$A:$BS,44,0)</f>
        <v>#N/A</v>
      </c>
      <c r="AD1049" s="21" t="e">
        <f t="shared" si="555"/>
        <v>#N/A</v>
      </c>
      <c r="AE1049" s="20" t="e">
        <f>VLOOKUP($B1049,'DATA PENGUKURAN GARDU'!$A:$BS,46,0)</f>
        <v>#N/A</v>
      </c>
      <c r="AF1049" s="21" t="e">
        <f t="shared" si="556"/>
        <v>#N/A</v>
      </c>
      <c r="AG1049" s="20" t="e">
        <f>VLOOKUP($B1049,'DATA PENGUKURAN GARDU'!$A:$BS,46,0)</f>
        <v>#N/A</v>
      </c>
      <c r="AH1049" s="20" t="e">
        <f>VLOOKUP($B1049,'DATA PENGUKURAN GARDU'!$A:$BS,53,0)</f>
        <v>#N/A</v>
      </c>
      <c r="AI1049" s="20" t="e">
        <f>VLOOKUP($B1049,'DATA PENGUKURAN GARDU'!$A:$BS,54,0)</f>
        <v>#N/A</v>
      </c>
      <c r="AJ1049" s="17" t="e">
        <f>VLOOKUP($C1049,'DATA PENGUKURAN GARDU'!$A:$BS,42,0)</f>
        <v>#N/A</v>
      </c>
      <c r="AK1049" s="23" t="e">
        <f t="shared" si="557"/>
        <v>#N/A</v>
      </c>
      <c r="AL1049" s="17" t="e">
        <f>VLOOKUP($C1049,'DATA PENGUKURAN GARDU'!$A:$BS,44,0)</f>
        <v>#N/A</v>
      </c>
      <c r="AM1049" s="23" t="e">
        <f t="shared" si="558"/>
        <v>#N/A</v>
      </c>
      <c r="AN1049" s="17" t="e">
        <f>VLOOKUP($C1049,'DATA PENGUKURAN GARDU'!$A:$BS,46,0)</f>
        <v>#N/A</v>
      </c>
      <c r="AO1049" s="23" t="e">
        <f t="shared" si="559"/>
        <v>#N/A</v>
      </c>
      <c r="AP1049" s="17" t="e">
        <f>VLOOKUP($C1049,'DATA PENGUKURAN GARDU'!$A:$BS,46,0)</f>
        <v>#N/A</v>
      </c>
      <c r="AQ1049" s="17" t="e">
        <f>VLOOKUP($C1049,'DATA PENGUKURAN GARDU'!$A:$BS,53,0)</f>
        <v>#N/A</v>
      </c>
      <c r="AR1049" s="17" t="e">
        <f>VLOOKUP($C1049,'DATA PENGUKURAN GARDU'!$A:$BS,54,0)</f>
        <v>#N/A</v>
      </c>
      <c r="AS1049" s="20" t="e">
        <f>VLOOKUP($D1049,'DATA PENGUKURAN GARDU'!$A:$BS,42,0)</f>
        <v>#N/A</v>
      </c>
      <c r="AT1049" s="21" t="e">
        <f t="shared" si="560"/>
        <v>#N/A</v>
      </c>
      <c r="AU1049" s="20" t="e">
        <f>VLOOKUP($D1049,'DATA PENGUKURAN GARDU'!$A:$BS,44,0)</f>
        <v>#N/A</v>
      </c>
      <c r="AV1049" s="21" t="e">
        <f t="shared" si="561"/>
        <v>#N/A</v>
      </c>
      <c r="AW1049" s="20" t="e">
        <f>VLOOKUP($D1049,'DATA PENGUKURAN GARDU'!$A:$BS,46,0)</f>
        <v>#N/A</v>
      </c>
      <c r="AX1049" s="21" t="e">
        <f t="shared" si="562"/>
        <v>#N/A</v>
      </c>
      <c r="AY1049" s="20" t="e">
        <f>VLOOKUP($D1049,'DATA PENGUKURAN GARDU'!$A:$BS,46,0)</f>
        <v>#N/A</v>
      </c>
      <c r="AZ1049" s="20" t="e">
        <f>VLOOKUP($D1049,'DATA PENGUKURAN GARDU'!$A:$BS,53,0)</f>
        <v>#N/A</v>
      </c>
      <c r="BA1049" s="20" t="e">
        <f>VLOOKUP($D1049,'DATA PENGUKURAN GARDU'!$A:$BS,54,0)</f>
        <v>#N/A</v>
      </c>
      <c r="BB1049" s="17" t="e">
        <f>VLOOKUP($E1049,'DATA PENGUKURAN GARDU'!$A:$BS,42,0)</f>
        <v>#N/A</v>
      </c>
      <c r="BC1049" s="23" t="e">
        <f t="shared" si="563"/>
        <v>#N/A</v>
      </c>
      <c r="BD1049" s="17" t="e">
        <f>VLOOKUP($E1049,'DATA PENGUKURAN GARDU'!$A:$BS,44,0)</f>
        <v>#N/A</v>
      </c>
      <c r="BE1049" s="23" t="e">
        <f t="shared" si="564"/>
        <v>#N/A</v>
      </c>
      <c r="BF1049" s="17" t="e">
        <f>VLOOKUP($E1049,'DATA PENGUKURAN GARDU'!$A:$BS,46,0)</f>
        <v>#N/A</v>
      </c>
      <c r="BG1049" s="23" t="e">
        <f t="shared" si="565"/>
        <v>#N/A</v>
      </c>
      <c r="BH1049" s="17" t="e">
        <f>VLOOKUP($E1049,'DATA PENGUKURAN GARDU'!$A:$BS,46,0)</f>
        <v>#N/A</v>
      </c>
      <c r="BI1049" s="17" t="e">
        <f>VLOOKUP($E1049,'DATA PENGUKURAN GARDU'!$A:$BS,53,0)</f>
        <v>#N/A</v>
      </c>
      <c r="BJ1049" s="17" t="e">
        <f>VLOOKUP($E1049,'DATA PENGUKURAN GARDU'!$A:$BS,54,0)</f>
        <v>#N/A</v>
      </c>
      <c r="BK1049" s="20" t="e">
        <f t="shared" si="543"/>
        <v>#N/A</v>
      </c>
      <c r="BL1049" s="20" t="e">
        <f t="shared" si="544"/>
        <v>#N/A</v>
      </c>
      <c r="BM1049" s="20" t="e">
        <f t="shared" si="545"/>
        <v>#N/A</v>
      </c>
      <c r="BN1049" s="25" t="e">
        <f t="shared" si="546"/>
        <v>#N/A</v>
      </c>
      <c r="BO1049" s="26" t="str">
        <f t="shared" si="547"/>
        <v>0</v>
      </c>
      <c r="BP1049" s="21" t="e">
        <f t="shared" si="548"/>
        <v>#VALUE!</v>
      </c>
      <c r="BQ1049" s="20" t="e">
        <f t="shared" si="549"/>
        <v>#N/A</v>
      </c>
      <c r="BR1049" s="20" t="e">
        <v>#N/A</v>
      </c>
      <c r="BS1049" s="9" t="e">
        <v>#N/A</v>
      </c>
      <c r="BT1049" s="2" t="e">
        <f t="shared" si="550"/>
        <v>#VALUE!</v>
      </c>
      <c r="BU1049" s="2" t="e">
        <f t="shared" si="533"/>
        <v>#N/A</v>
      </c>
      <c r="BV1049" s="2" t="e">
        <f t="shared" si="534"/>
        <v>#N/A</v>
      </c>
    </row>
    <row r="1050" s="2" customFormat="1" ht="22.95" customHeight="1" spans="1:74">
      <c r="A1050" s="9" t="str">
        <f t="shared" si="535"/>
        <v>L-058Induk</v>
      </c>
      <c r="B1050" s="9" t="str">
        <f t="shared" si="536"/>
        <v>L-058jurusan 1</v>
      </c>
      <c r="C1050" s="9" t="str">
        <f t="shared" si="537"/>
        <v>L-058jurusan 2</v>
      </c>
      <c r="D1050" s="9" t="str">
        <f t="shared" si="538"/>
        <v>L-058jurusan 3</v>
      </c>
      <c r="E1050" s="9" t="str">
        <f t="shared" si="539"/>
        <v>L-058jurusan 4</v>
      </c>
      <c r="F1050" s="10" t="s">
        <v>493</v>
      </c>
      <c r="G1050" s="10" t="s">
        <v>22</v>
      </c>
      <c r="H1050" s="10" t="s">
        <v>1279</v>
      </c>
      <c r="I1050" s="10" t="s">
        <v>12189</v>
      </c>
      <c r="J1050" s="10" t="s">
        <v>12190</v>
      </c>
      <c r="K1050" s="10" t="s">
        <v>7465</v>
      </c>
      <c r="L1050" s="10"/>
      <c r="M1050" s="10"/>
      <c r="N1050" s="14">
        <f t="shared" si="540"/>
        <v>0</v>
      </c>
      <c r="O1050" s="15" t="e">
        <f t="shared" si="541"/>
        <v>#VALUE!</v>
      </c>
      <c r="P1050" s="15" t="e">
        <f t="shared" si="542"/>
        <v>#VALUE!</v>
      </c>
      <c r="Q1050" s="17" t="e">
        <f>VLOOKUP($A1050,'DATA PENGUKURAN GARDU'!$A:$BS,42,0)</f>
        <v>#N/A</v>
      </c>
      <c r="R1050" s="18" t="e">
        <f t="shared" si="551"/>
        <v>#N/A</v>
      </c>
      <c r="S1050" s="17" t="e">
        <f>VLOOKUP($A1050,'DATA PENGUKURAN GARDU'!$A:$BS,44,0)</f>
        <v>#N/A</v>
      </c>
      <c r="T1050" s="18" t="e">
        <f t="shared" si="552"/>
        <v>#N/A</v>
      </c>
      <c r="U1050" s="17" t="e">
        <f>VLOOKUP($A1050,'DATA PENGUKURAN GARDU'!$A:$BS,46,0)</f>
        <v>#N/A</v>
      </c>
      <c r="V1050" s="18" t="e">
        <f t="shared" si="553"/>
        <v>#N/A</v>
      </c>
      <c r="W1050" s="17" t="e">
        <f>VLOOKUP($A1050,'DATA PENGUKURAN GARDU'!$A:$BS,48,0)</f>
        <v>#N/A</v>
      </c>
      <c r="X1050" s="17" t="e">
        <f>VLOOKUP($A1050,'DATA PENGUKURAN GARDU'!$A:$BS,53,0)</f>
        <v>#N/A</v>
      </c>
      <c r="Y1050" s="17" t="e">
        <f>VLOOKUP($A1050,'DATA PENGUKURAN GARDU'!$A:$BS,54,0)</f>
        <v>#N/A</v>
      </c>
      <c r="Z1050" s="17" t="e">
        <f>VLOOKUP($A1050,'DATA PENGUKURAN GARDU'!$A:$BS,55,0)</f>
        <v>#N/A</v>
      </c>
      <c r="AA1050" s="20" t="e">
        <f>VLOOKUP($B1050,'DATA PENGUKURAN GARDU'!$A:$BS,42,0)</f>
        <v>#N/A</v>
      </c>
      <c r="AB1050" s="21" t="e">
        <f t="shared" si="554"/>
        <v>#N/A</v>
      </c>
      <c r="AC1050" s="20" t="e">
        <f>VLOOKUP($B1050,'DATA PENGUKURAN GARDU'!$A:$BS,44,0)</f>
        <v>#N/A</v>
      </c>
      <c r="AD1050" s="21" t="e">
        <f t="shared" si="555"/>
        <v>#N/A</v>
      </c>
      <c r="AE1050" s="20" t="e">
        <f>VLOOKUP($B1050,'DATA PENGUKURAN GARDU'!$A:$BS,46,0)</f>
        <v>#N/A</v>
      </c>
      <c r="AF1050" s="21" t="e">
        <f t="shared" si="556"/>
        <v>#N/A</v>
      </c>
      <c r="AG1050" s="20" t="e">
        <f>VLOOKUP($B1050,'DATA PENGUKURAN GARDU'!$A:$BS,46,0)</f>
        <v>#N/A</v>
      </c>
      <c r="AH1050" s="20" t="e">
        <f>VLOOKUP($B1050,'DATA PENGUKURAN GARDU'!$A:$BS,53,0)</f>
        <v>#N/A</v>
      </c>
      <c r="AI1050" s="20" t="e">
        <f>VLOOKUP($B1050,'DATA PENGUKURAN GARDU'!$A:$BS,54,0)</f>
        <v>#N/A</v>
      </c>
      <c r="AJ1050" s="17" t="e">
        <f>VLOOKUP($C1050,'DATA PENGUKURAN GARDU'!$A:$BS,42,0)</f>
        <v>#N/A</v>
      </c>
      <c r="AK1050" s="23" t="e">
        <f t="shared" si="557"/>
        <v>#N/A</v>
      </c>
      <c r="AL1050" s="17" t="e">
        <f>VLOOKUP($C1050,'DATA PENGUKURAN GARDU'!$A:$BS,44,0)</f>
        <v>#N/A</v>
      </c>
      <c r="AM1050" s="23" t="e">
        <f t="shared" si="558"/>
        <v>#N/A</v>
      </c>
      <c r="AN1050" s="17" t="e">
        <f>VLOOKUP($C1050,'DATA PENGUKURAN GARDU'!$A:$BS,46,0)</f>
        <v>#N/A</v>
      </c>
      <c r="AO1050" s="23" t="e">
        <f t="shared" si="559"/>
        <v>#N/A</v>
      </c>
      <c r="AP1050" s="17" t="e">
        <f>VLOOKUP($C1050,'DATA PENGUKURAN GARDU'!$A:$BS,46,0)</f>
        <v>#N/A</v>
      </c>
      <c r="AQ1050" s="17" t="e">
        <f>VLOOKUP($C1050,'DATA PENGUKURAN GARDU'!$A:$BS,53,0)</f>
        <v>#N/A</v>
      </c>
      <c r="AR1050" s="17" t="e">
        <f>VLOOKUP($C1050,'DATA PENGUKURAN GARDU'!$A:$BS,54,0)</f>
        <v>#N/A</v>
      </c>
      <c r="AS1050" s="20" t="e">
        <f>VLOOKUP($D1050,'DATA PENGUKURAN GARDU'!$A:$BS,42,0)</f>
        <v>#N/A</v>
      </c>
      <c r="AT1050" s="21" t="e">
        <f t="shared" si="560"/>
        <v>#N/A</v>
      </c>
      <c r="AU1050" s="20" t="e">
        <f>VLOOKUP($D1050,'DATA PENGUKURAN GARDU'!$A:$BS,44,0)</f>
        <v>#N/A</v>
      </c>
      <c r="AV1050" s="21" t="e">
        <f t="shared" si="561"/>
        <v>#N/A</v>
      </c>
      <c r="AW1050" s="20" t="e">
        <f>VLOOKUP($D1050,'DATA PENGUKURAN GARDU'!$A:$BS,46,0)</f>
        <v>#N/A</v>
      </c>
      <c r="AX1050" s="21" t="e">
        <f t="shared" si="562"/>
        <v>#N/A</v>
      </c>
      <c r="AY1050" s="20" t="e">
        <f>VLOOKUP($D1050,'DATA PENGUKURAN GARDU'!$A:$BS,46,0)</f>
        <v>#N/A</v>
      </c>
      <c r="AZ1050" s="20" t="e">
        <f>VLOOKUP($D1050,'DATA PENGUKURAN GARDU'!$A:$BS,53,0)</f>
        <v>#N/A</v>
      </c>
      <c r="BA1050" s="20" t="e">
        <f>VLOOKUP($D1050,'DATA PENGUKURAN GARDU'!$A:$BS,54,0)</f>
        <v>#N/A</v>
      </c>
      <c r="BB1050" s="17" t="e">
        <f>VLOOKUP($E1050,'DATA PENGUKURAN GARDU'!$A:$BS,42,0)</f>
        <v>#N/A</v>
      </c>
      <c r="BC1050" s="23" t="e">
        <f t="shared" si="563"/>
        <v>#N/A</v>
      </c>
      <c r="BD1050" s="17" t="e">
        <f>VLOOKUP($E1050,'DATA PENGUKURAN GARDU'!$A:$BS,44,0)</f>
        <v>#N/A</v>
      </c>
      <c r="BE1050" s="23" t="e">
        <f t="shared" si="564"/>
        <v>#N/A</v>
      </c>
      <c r="BF1050" s="17" t="e">
        <f>VLOOKUP($E1050,'DATA PENGUKURAN GARDU'!$A:$BS,46,0)</f>
        <v>#N/A</v>
      </c>
      <c r="BG1050" s="23" t="e">
        <f t="shared" si="565"/>
        <v>#N/A</v>
      </c>
      <c r="BH1050" s="17" t="e">
        <f>VLOOKUP($E1050,'DATA PENGUKURAN GARDU'!$A:$BS,46,0)</f>
        <v>#N/A</v>
      </c>
      <c r="BI1050" s="17" t="e">
        <f>VLOOKUP($E1050,'DATA PENGUKURAN GARDU'!$A:$BS,53,0)</f>
        <v>#N/A</v>
      </c>
      <c r="BJ1050" s="17" t="e">
        <f>VLOOKUP($E1050,'DATA PENGUKURAN GARDU'!$A:$BS,54,0)</f>
        <v>#N/A</v>
      </c>
      <c r="BK1050" s="20" t="e">
        <f t="shared" si="543"/>
        <v>#N/A</v>
      </c>
      <c r="BL1050" s="20" t="e">
        <f t="shared" si="544"/>
        <v>#N/A</v>
      </c>
      <c r="BM1050" s="20" t="e">
        <f t="shared" si="545"/>
        <v>#N/A</v>
      </c>
      <c r="BN1050" s="25" t="e">
        <f t="shared" si="546"/>
        <v>#N/A</v>
      </c>
      <c r="BO1050" s="26" t="str">
        <f t="shared" si="547"/>
        <v>0</v>
      </c>
      <c r="BP1050" s="21" t="e">
        <f t="shared" si="548"/>
        <v>#VALUE!</v>
      </c>
      <c r="BQ1050" s="20" t="e">
        <f t="shared" si="549"/>
        <v>#N/A</v>
      </c>
      <c r="BR1050" s="20" t="e">
        <v>#N/A</v>
      </c>
      <c r="BS1050" s="9" t="e">
        <v>#N/A</v>
      </c>
      <c r="BT1050" s="2" t="e">
        <f t="shared" si="550"/>
        <v>#VALUE!</v>
      </c>
      <c r="BU1050" s="2" t="e">
        <f t="shared" si="533"/>
        <v>#N/A</v>
      </c>
      <c r="BV1050" s="2" t="e">
        <f t="shared" si="534"/>
        <v>#N/A</v>
      </c>
    </row>
    <row r="1051" s="2" customFormat="1" ht="22.95" customHeight="1" spans="1:74">
      <c r="A1051" s="9" t="str">
        <f t="shared" si="535"/>
        <v>L-060Induk</v>
      </c>
      <c r="B1051" s="9" t="str">
        <f t="shared" si="536"/>
        <v>L-060jurusan 1</v>
      </c>
      <c r="C1051" s="9" t="str">
        <f t="shared" si="537"/>
        <v>L-060jurusan 2</v>
      </c>
      <c r="D1051" s="9" t="str">
        <f t="shared" si="538"/>
        <v>L-060jurusan 3</v>
      </c>
      <c r="E1051" s="9" t="str">
        <f t="shared" si="539"/>
        <v>L-060jurusan 4</v>
      </c>
      <c r="F1051" s="10" t="s">
        <v>493</v>
      </c>
      <c r="G1051" s="10" t="s">
        <v>22</v>
      </c>
      <c r="H1051" s="10" t="s">
        <v>1280</v>
      </c>
      <c r="I1051" s="10" t="s">
        <v>12191</v>
      </c>
      <c r="J1051" s="10" t="s">
        <v>12192</v>
      </c>
      <c r="K1051" s="10" t="s">
        <v>7465</v>
      </c>
      <c r="L1051" s="10"/>
      <c r="M1051" s="10"/>
      <c r="N1051" s="14">
        <f t="shared" si="540"/>
        <v>0</v>
      </c>
      <c r="O1051" s="15" t="e">
        <f t="shared" si="541"/>
        <v>#VALUE!</v>
      </c>
      <c r="P1051" s="15" t="e">
        <f t="shared" si="542"/>
        <v>#VALUE!</v>
      </c>
      <c r="Q1051" s="17" t="e">
        <f>VLOOKUP($A1051,'DATA PENGUKURAN GARDU'!$A:$BS,42,0)</f>
        <v>#N/A</v>
      </c>
      <c r="R1051" s="18" t="e">
        <f t="shared" si="551"/>
        <v>#N/A</v>
      </c>
      <c r="S1051" s="17" t="e">
        <f>VLOOKUP($A1051,'DATA PENGUKURAN GARDU'!$A:$BS,44,0)</f>
        <v>#N/A</v>
      </c>
      <c r="T1051" s="18" t="e">
        <f t="shared" si="552"/>
        <v>#N/A</v>
      </c>
      <c r="U1051" s="17" t="e">
        <f>VLOOKUP($A1051,'DATA PENGUKURAN GARDU'!$A:$BS,46,0)</f>
        <v>#N/A</v>
      </c>
      <c r="V1051" s="18" t="e">
        <f t="shared" si="553"/>
        <v>#N/A</v>
      </c>
      <c r="W1051" s="17" t="e">
        <f>VLOOKUP($A1051,'DATA PENGUKURAN GARDU'!$A:$BS,48,0)</f>
        <v>#N/A</v>
      </c>
      <c r="X1051" s="17" t="e">
        <f>VLOOKUP($A1051,'DATA PENGUKURAN GARDU'!$A:$BS,53,0)</f>
        <v>#N/A</v>
      </c>
      <c r="Y1051" s="17" t="e">
        <f>VLOOKUP($A1051,'DATA PENGUKURAN GARDU'!$A:$BS,54,0)</f>
        <v>#N/A</v>
      </c>
      <c r="Z1051" s="17" t="e">
        <f>VLOOKUP($A1051,'DATA PENGUKURAN GARDU'!$A:$BS,55,0)</f>
        <v>#N/A</v>
      </c>
      <c r="AA1051" s="20" t="e">
        <f>VLOOKUP($B1051,'DATA PENGUKURAN GARDU'!$A:$BS,42,0)</f>
        <v>#N/A</v>
      </c>
      <c r="AB1051" s="21" t="e">
        <f t="shared" si="554"/>
        <v>#N/A</v>
      </c>
      <c r="AC1051" s="20" t="e">
        <f>VLOOKUP($B1051,'DATA PENGUKURAN GARDU'!$A:$BS,44,0)</f>
        <v>#N/A</v>
      </c>
      <c r="AD1051" s="21" t="e">
        <f t="shared" si="555"/>
        <v>#N/A</v>
      </c>
      <c r="AE1051" s="20" t="e">
        <f>VLOOKUP($B1051,'DATA PENGUKURAN GARDU'!$A:$BS,46,0)</f>
        <v>#N/A</v>
      </c>
      <c r="AF1051" s="21" t="e">
        <f t="shared" si="556"/>
        <v>#N/A</v>
      </c>
      <c r="AG1051" s="20" t="e">
        <f>VLOOKUP($B1051,'DATA PENGUKURAN GARDU'!$A:$BS,46,0)</f>
        <v>#N/A</v>
      </c>
      <c r="AH1051" s="20" t="e">
        <f>VLOOKUP($B1051,'DATA PENGUKURAN GARDU'!$A:$BS,53,0)</f>
        <v>#N/A</v>
      </c>
      <c r="AI1051" s="20" t="e">
        <f>VLOOKUP($B1051,'DATA PENGUKURAN GARDU'!$A:$BS,54,0)</f>
        <v>#N/A</v>
      </c>
      <c r="AJ1051" s="17" t="e">
        <f>VLOOKUP($C1051,'DATA PENGUKURAN GARDU'!$A:$BS,42,0)</f>
        <v>#N/A</v>
      </c>
      <c r="AK1051" s="23" t="e">
        <f t="shared" si="557"/>
        <v>#N/A</v>
      </c>
      <c r="AL1051" s="17" t="e">
        <f>VLOOKUP($C1051,'DATA PENGUKURAN GARDU'!$A:$BS,44,0)</f>
        <v>#N/A</v>
      </c>
      <c r="AM1051" s="23" t="e">
        <f t="shared" si="558"/>
        <v>#N/A</v>
      </c>
      <c r="AN1051" s="17" t="e">
        <f>VLOOKUP($C1051,'DATA PENGUKURAN GARDU'!$A:$BS,46,0)</f>
        <v>#N/A</v>
      </c>
      <c r="AO1051" s="23" t="e">
        <f t="shared" si="559"/>
        <v>#N/A</v>
      </c>
      <c r="AP1051" s="17" t="e">
        <f>VLOOKUP($C1051,'DATA PENGUKURAN GARDU'!$A:$BS,46,0)</f>
        <v>#N/A</v>
      </c>
      <c r="AQ1051" s="17" t="e">
        <f>VLOOKUP($C1051,'DATA PENGUKURAN GARDU'!$A:$BS,53,0)</f>
        <v>#N/A</v>
      </c>
      <c r="AR1051" s="17" t="e">
        <f>VLOOKUP($C1051,'DATA PENGUKURAN GARDU'!$A:$BS,54,0)</f>
        <v>#N/A</v>
      </c>
      <c r="AS1051" s="20" t="e">
        <f>VLOOKUP($D1051,'DATA PENGUKURAN GARDU'!$A:$BS,42,0)</f>
        <v>#N/A</v>
      </c>
      <c r="AT1051" s="21" t="e">
        <f t="shared" si="560"/>
        <v>#N/A</v>
      </c>
      <c r="AU1051" s="20" t="e">
        <f>VLOOKUP($D1051,'DATA PENGUKURAN GARDU'!$A:$BS,44,0)</f>
        <v>#N/A</v>
      </c>
      <c r="AV1051" s="21" t="e">
        <f t="shared" si="561"/>
        <v>#N/A</v>
      </c>
      <c r="AW1051" s="20" t="e">
        <f>VLOOKUP($D1051,'DATA PENGUKURAN GARDU'!$A:$BS,46,0)</f>
        <v>#N/A</v>
      </c>
      <c r="AX1051" s="21" t="e">
        <f t="shared" si="562"/>
        <v>#N/A</v>
      </c>
      <c r="AY1051" s="20" t="e">
        <f>VLOOKUP($D1051,'DATA PENGUKURAN GARDU'!$A:$BS,46,0)</f>
        <v>#N/A</v>
      </c>
      <c r="AZ1051" s="20" t="e">
        <f>VLOOKUP($D1051,'DATA PENGUKURAN GARDU'!$A:$BS,53,0)</f>
        <v>#N/A</v>
      </c>
      <c r="BA1051" s="20" t="e">
        <f>VLOOKUP($D1051,'DATA PENGUKURAN GARDU'!$A:$BS,54,0)</f>
        <v>#N/A</v>
      </c>
      <c r="BB1051" s="17" t="e">
        <f>VLOOKUP($E1051,'DATA PENGUKURAN GARDU'!$A:$BS,42,0)</f>
        <v>#N/A</v>
      </c>
      <c r="BC1051" s="23" t="e">
        <f t="shared" si="563"/>
        <v>#N/A</v>
      </c>
      <c r="BD1051" s="17" t="e">
        <f>VLOOKUP($E1051,'DATA PENGUKURAN GARDU'!$A:$BS,44,0)</f>
        <v>#N/A</v>
      </c>
      <c r="BE1051" s="23" t="e">
        <f t="shared" si="564"/>
        <v>#N/A</v>
      </c>
      <c r="BF1051" s="17" t="e">
        <f>VLOOKUP($E1051,'DATA PENGUKURAN GARDU'!$A:$BS,46,0)</f>
        <v>#N/A</v>
      </c>
      <c r="BG1051" s="23" t="e">
        <f t="shared" si="565"/>
        <v>#N/A</v>
      </c>
      <c r="BH1051" s="17" t="e">
        <f>VLOOKUP($E1051,'DATA PENGUKURAN GARDU'!$A:$BS,46,0)</f>
        <v>#N/A</v>
      </c>
      <c r="BI1051" s="17" t="e">
        <f>VLOOKUP($E1051,'DATA PENGUKURAN GARDU'!$A:$BS,53,0)</f>
        <v>#N/A</v>
      </c>
      <c r="BJ1051" s="17" t="e">
        <f>VLOOKUP($E1051,'DATA PENGUKURAN GARDU'!$A:$BS,54,0)</f>
        <v>#N/A</v>
      </c>
      <c r="BK1051" s="20" t="e">
        <f t="shared" si="543"/>
        <v>#N/A</v>
      </c>
      <c r="BL1051" s="20" t="e">
        <f t="shared" si="544"/>
        <v>#N/A</v>
      </c>
      <c r="BM1051" s="20" t="e">
        <f t="shared" si="545"/>
        <v>#N/A</v>
      </c>
      <c r="BN1051" s="25" t="e">
        <f t="shared" si="546"/>
        <v>#N/A</v>
      </c>
      <c r="BO1051" s="26" t="str">
        <f t="shared" si="547"/>
        <v>0</v>
      </c>
      <c r="BP1051" s="21" t="e">
        <f t="shared" si="548"/>
        <v>#VALUE!</v>
      </c>
      <c r="BQ1051" s="20" t="e">
        <f t="shared" si="549"/>
        <v>#N/A</v>
      </c>
      <c r="BR1051" s="20" t="e">
        <v>#N/A</v>
      </c>
      <c r="BS1051" s="9" t="e">
        <v>#N/A</v>
      </c>
      <c r="BT1051" s="2" t="e">
        <f t="shared" si="550"/>
        <v>#VALUE!</v>
      </c>
      <c r="BU1051" s="2" t="e">
        <f t="shared" si="533"/>
        <v>#N/A</v>
      </c>
      <c r="BV1051" s="2" t="e">
        <f t="shared" si="534"/>
        <v>#N/A</v>
      </c>
    </row>
    <row r="1052" s="2" customFormat="1" ht="22.95" customHeight="1" spans="1:74">
      <c r="A1052" s="9" t="str">
        <f t="shared" si="535"/>
        <v>BB 062Induk</v>
      </c>
      <c r="B1052" s="9" t="str">
        <f t="shared" si="536"/>
        <v>BB 062jurusan 1</v>
      </c>
      <c r="C1052" s="9" t="str">
        <f t="shared" si="537"/>
        <v>BB 062jurusan 2</v>
      </c>
      <c r="D1052" s="9" t="str">
        <f t="shared" si="538"/>
        <v>BB 062jurusan 3</v>
      </c>
      <c r="E1052" s="9" t="str">
        <f t="shared" si="539"/>
        <v>BB 062jurusan 4</v>
      </c>
      <c r="F1052" s="10" t="s">
        <v>1281</v>
      </c>
      <c r="G1052" s="10" t="s">
        <v>4</v>
      </c>
      <c r="H1052" s="10" t="s">
        <v>1282</v>
      </c>
      <c r="I1052" s="10" t="s">
        <v>12193</v>
      </c>
      <c r="J1052" s="10" t="s">
        <v>12194</v>
      </c>
      <c r="K1052" s="10" t="s">
        <v>7465</v>
      </c>
      <c r="L1052" s="10"/>
      <c r="M1052" s="10"/>
      <c r="N1052" s="14">
        <f t="shared" si="540"/>
        <v>0</v>
      </c>
      <c r="O1052" s="15" t="e">
        <f t="shared" si="541"/>
        <v>#VALUE!</v>
      </c>
      <c r="P1052" s="15" t="e">
        <f t="shared" si="542"/>
        <v>#VALUE!</v>
      </c>
      <c r="Q1052" s="17" t="e">
        <f>VLOOKUP($A1052,'DATA PENGUKURAN GARDU'!$A:$BS,42,0)</f>
        <v>#N/A</v>
      </c>
      <c r="R1052" s="18" t="e">
        <f t="shared" si="551"/>
        <v>#N/A</v>
      </c>
      <c r="S1052" s="17" t="e">
        <f>VLOOKUP($A1052,'DATA PENGUKURAN GARDU'!$A:$BS,44,0)</f>
        <v>#N/A</v>
      </c>
      <c r="T1052" s="18" t="e">
        <f t="shared" si="552"/>
        <v>#N/A</v>
      </c>
      <c r="U1052" s="17" t="e">
        <f>VLOOKUP($A1052,'DATA PENGUKURAN GARDU'!$A:$BS,46,0)</f>
        <v>#N/A</v>
      </c>
      <c r="V1052" s="18" t="e">
        <f t="shared" si="553"/>
        <v>#N/A</v>
      </c>
      <c r="W1052" s="17" t="e">
        <f>VLOOKUP($A1052,'DATA PENGUKURAN GARDU'!$A:$BS,48,0)</f>
        <v>#N/A</v>
      </c>
      <c r="X1052" s="17" t="e">
        <f>VLOOKUP($A1052,'DATA PENGUKURAN GARDU'!$A:$BS,53,0)</f>
        <v>#N/A</v>
      </c>
      <c r="Y1052" s="17" t="e">
        <f>VLOOKUP($A1052,'DATA PENGUKURAN GARDU'!$A:$BS,54,0)</f>
        <v>#N/A</v>
      </c>
      <c r="Z1052" s="17" t="e">
        <f>VLOOKUP($A1052,'DATA PENGUKURAN GARDU'!$A:$BS,55,0)</f>
        <v>#N/A</v>
      </c>
      <c r="AA1052" s="20" t="e">
        <f>VLOOKUP($B1052,'DATA PENGUKURAN GARDU'!$A:$BS,42,0)</f>
        <v>#N/A</v>
      </c>
      <c r="AB1052" s="21" t="e">
        <f t="shared" si="554"/>
        <v>#N/A</v>
      </c>
      <c r="AC1052" s="20" t="e">
        <f>VLOOKUP($B1052,'DATA PENGUKURAN GARDU'!$A:$BS,44,0)</f>
        <v>#N/A</v>
      </c>
      <c r="AD1052" s="21" t="e">
        <f t="shared" si="555"/>
        <v>#N/A</v>
      </c>
      <c r="AE1052" s="20" t="e">
        <f>VLOOKUP($B1052,'DATA PENGUKURAN GARDU'!$A:$BS,46,0)</f>
        <v>#N/A</v>
      </c>
      <c r="AF1052" s="21" t="e">
        <f t="shared" si="556"/>
        <v>#N/A</v>
      </c>
      <c r="AG1052" s="20" t="e">
        <f>VLOOKUP($B1052,'DATA PENGUKURAN GARDU'!$A:$BS,46,0)</f>
        <v>#N/A</v>
      </c>
      <c r="AH1052" s="20" t="e">
        <f>VLOOKUP($B1052,'DATA PENGUKURAN GARDU'!$A:$BS,53,0)</f>
        <v>#N/A</v>
      </c>
      <c r="AI1052" s="20" t="e">
        <f>VLOOKUP($B1052,'DATA PENGUKURAN GARDU'!$A:$BS,54,0)</f>
        <v>#N/A</v>
      </c>
      <c r="AJ1052" s="17" t="e">
        <f>VLOOKUP($C1052,'DATA PENGUKURAN GARDU'!$A:$BS,42,0)</f>
        <v>#N/A</v>
      </c>
      <c r="AK1052" s="23" t="e">
        <f t="shared" si="557"/>
        <v>#N/A</v>
      </c>
      <c r="AL1052" s="17" t="e">
        <f>VLOOKUP($C1052,'DATA PENGUKURAN GARDU'!$A:$BS,44,0)</f>
        <v>#N/A</v>
      </c>
      <c r="AM1052" s="23" t="e">
        <f t="shared" si="558"/>
        <v>#N/A</v>
      </c>
      <c r="AN1052" s="17" t="e">
        <f>VLOOKUP($C1052,'DATA PENGUKURAN GARDU'!$A:$BS,46,0)</f>
        <v>#N/A</v>
      </c>
      <c r="AO1052" s="23" t="e">
        <f t="shared" si="559"/>
        <v>#N/A</v>
      </c>
      <c r="AP1052" s="17" t="e">
        <f>VLOOKUP($C1052,'DATA PENGUKURAN GARDU'!$A:$BS,46,0)</f>
        <v>#N/A</v>
      </c>
      <c r="AQ1052" s="17" t="e">
        <f>VLOOKUP($C1052,'DATA PENGUKURAN GARDU'!$A:$BS,53,0)</f>
        <v>#N/A</v>
      </c>
      <c r="AR1052" s="17" t="e">
        <f>VLOOKUP($C1052,'DATA PENGUKURAN GARDU'!$A:$BS,54,0)</f>
        <v>#N/A</v>
      </c>
      <c r="AS1052" s="20" t="e">
        <f>VLOOKUP($D1052,'DATA PENGUKURAN GARDU'!$A:$BS,42,0)</f>
        <v>#N/A</v>
      </c>
      <c r="AT1052" s="21" t="e">
        <f t="shared" si="560"/>
        <v>#N/A</v>
      </c>
      <c r="AU1052" s="20" t="e">
        <f>VLOOKUP($D1052,'DATA PENGUKURAN GARDU'!$A:$BS,44,0)</f>
        <v>#N/A</v>
      </c>
      <c r="AV1052" s="21" t="e">
        <f t="shared" si="561"/>
        <v>#N/A</v>
      </c>
      <c r="AW1052" s="20" t="e">
        <f>VLOOKUP($D1052,'DATA PENGUKURAN GARDU'!$A:$BS,46,0)</f>
        <v>#N/A</v>
      </c>
      <c r="AX1052" s="21" t="e">
        <f t="shared" si="562"/>
        <v>#N/A</v>
      </c>
      <c r="AY1052" s="20" t="e">
        <f>VLOOKUP($D1052,'DATA PENGUKURAN GARDU'!$A:$BS,46,0)</f>
        <v>#N/A</v>
      </c>
      <c r="AZ1052" s="20" t="e">
        <f>VLOOKUP($D1052,'DATA PENGUKURAN GARDU'!$A:$BS,53,0)</f>
        <v>#N/A</v>
      </c>
      <c r="BA1052" s="20" t="e">
        <f>VLOOKUP($D1052,'DATA PENGUKURAN GARDU'!$A:$BS,54,0)</f>
        <v>#N/A</v>
      </c>
      <c r="BB1052" s="17" t="e">
        <f>VLOOKUP($E1052,'DATA PENGUKURAN GARDU'!$A:$BS,42,0)</f>
        <v>#N/A</v>
      </c>
      <c r="BC1052" s="23" t="e">
        <f t="shared" si="563"/>
        <v>#N/A</v>
      </c>
      <c r="BD1052" s="17" t="e">
        <f>VLOOKUP($E1052,'DATA PENGUKURAN GARDU'!$A:$BS,44,0)</f>
        <v>#N/A</v>
      </c>
      <c r="BE1052" s="23" t="e">
        <f t="shared" si="564"/>
        <v>#N/A</v>
      </c>
      <c r="BF1052" s="17" t="e">
        <f>VLOOKUP($E1052,'DATA PENGUKURAN GARDU'!$A:$BS,46,0)</f>
        <v>#N/A</v>
      </c>
      <c r="BG1052" s="23" t="e">
        <f t="shared" si="565"/>
        <v>#N/A</v>
      </c>
      <c r="BH1052" s="17" t="e">
        <f>VLOOKUP($E1052,'DATA PENGUKURAN GARDU'!$A:$BS,46,0)</f>
        <v>#N/A</v>
      </c>
      <c r="BI1052" s="17" t="e">
        <f>VLOOKUP($E1052,'DATA PENGUKURAN GARDU'!$A:$BS,53,0)</f>
        <v>#N/A</v>
      </c>
      <c r="BJ1052" s="17" t="e">
        <f>VLOOKUP($E1052,'DATA PENGUKURAN GARDU'!$A:$BS,54,0)</f>
        <v>#N/A</v>
      </c>
      <c r="BK1052" s="20" t="e">
        <f t="shared" si="543"/>
        <v>#N/A</v>
      </c>
      <c r="BL1052" s="20" t="e">
        <f t="shared" si="544"/>
        <v>#N/A</v>
      </c>
      <c r="BM1052" s="20" t="e">
        <f t="shared" si="545"/>
        <v>#N/A</v>
      </c>
      <c r="BN1052" s="25" t="e">
        <f t="shared" si="546"/>
        <v>#N/A</v>
      </c>
      <c r="BO1052" s="26" t="str">
        <f t="shared" si="547"/>
        <v>0</v>
      </c>
      <c r="BP1052" s="21" t="e">
        <f t="shared" si="548"/>
        <v>#VALUE!</v>
      </c>
      <c r="BQ1052" s="20" t="e">
        <f t="shared" si="549"/>
        <v>#N/A</v>
      </c>
      <c r="BR1052" s="20" t="e">
        <v>#N/A</v>
      </c>
      <c r="BS1052" s="9" t="e">
        <v>#N/A</v>
      </c>
      <c r="BT1052" s="2" t="e">
        <f t="shared" si="550"/>
        <v>#VALUE!</v>
      </c>
      <c r="BU1052" s="2" t="e">
        <f t="shared" si="533"/>
        <v>#N/A</v>
      </c>
      <c r="BV1052" s="2" t="e">
        <f t="shared" si="534"/>
        <v>#N/A</v>
      </c>
    </row>
    <row r="1053" s="2" customFormat="1" ht="22.95" customHeight="1" spans="1:74">
      <c r="A1053" s="9" t="str">
        <f t="shared" si="535"/>
        <v>BB 069Induk</v>
      </c>
      <c r="B1053" s="9" t="str">
        <f t="shared" si="536"/>
        <v>BB 069jurusan 1</v>
      </c>
      <c r="C1053" s="9" t="str">
        <f t="shared" si="537"/>
        <v>BB 069jurusan 2</v>
      </c>
      <c r="D1053" s="9" t="str">
        <f t="shared" si="538"/>
        <v>BB 069jurusan 3</v>
      </c>
      <c r="E1053" s="9" t="str">
        <f t="shared" si="539"/>
        <v>BB 069jurusan 4</v>
      </c>
      <c r="F1053" s="10" t="s">
        <v>1283</v>
      </c>
      <c r="G1053" s="10" t="s">
        <v>4</v>
      </c>
      <c r="H1053" s="10" t="s">
        <v>1284</v>
      </c>
      <c r="I1053" s="10" t="s">
        <v>12195</v>
      </c>
      <c r="J1053" s="10" t="s">
        <v>12196</v>
      </c>
      <c r="K1053" s="10" t="s">
        <v>7465</v>
      </c>
      <c r="L1053" s="10"/>
      <c r="M1053" s="10"/>
      <c r="N1053" s="14">
        <f t="shared" si="540"/>
        <v>0</v>
      </c>
      <c r="O1053" s="15" t="e">
        <f t="shared" si="541"/>
        <v>#VALUE!</v>
      </c>
      <c r="P1053" s="15" t="e">
        <f t="shared" si="542"/>
        <v>#VALUE!</v>
      </c>
      <c r="Q1053" s="17" t="e">
        <f>VLOOKUP($A1053,'DATA PENGUKURAN GARDU'!$A:$BS,42,0)</f>
        <v>#N/A</v>
      </c>
      <c r="R1053" s="18" t="e">
        <f t="shared" si="551"/>
        <v>#N/A</v>
      </c>
      <c r="S1053" s="17" t="e">
        <f>VLOOKUP($A1053,'DATA PENGUKURAN GARDU'!$A:$BS,44,0)</f>
        <v>#N/A</v>
      </c>
      <c r="T1053" s="18" t="e">
        <f t="shared" si="552"/>
        <v>#N/A</v>
      </c>
      <c r="U1053" s="17" t="e">
        <f>VLOOKUP($A1053,'DATA PENGUKURAN GARDU'!$A:$BS,46,0)</f>
        <v>#N/A</v>
      </c>
      <c r="V1053" s="18" t="e">
        <f t="shared" si="553"/>
        <v>#N/A</v>
      </c>
      <c r="W1053" s="17" t="e">
        <f>VLOOKUP($A1053,'DATA PENGUKURAN GARDU'!$A:$BS,48,0)</f>
        <v>#N/A</v>
      </c>
      <c r="X1053" s="17" t="e">
        <f>VLOOKUP($A1053,'DATA PENGUKURAN GARDU'!$A:$BS,53,0)</f>
        <v>#N/A</v>
      </c>
      <c r="Y1053" s="17" t="e">
        <f>VLOOKUP($A1053,'DATA PENGUKURAN GARDU'!$A:$BS,54,0)</f>
        <v>#N/A</v>
      </c>
      <c r="Z1053" s="17" t="e">
        <f>VLOOKUP($A1053,'DATA PENGUKURAN GARDU'!$A:$BS,55,0)</f>
        <v>#N/A</v>
      </c>
      <c r="AA1053" s="20" t="e">
        <f>VLOOKUP($B1053,'DATA PENGUKURAN GARDU'!$A:$BS,42,0)</f>
        <v>#N/A</v>
      </c>
      <c r="AB1053" s="21" t="e">
        <f t="shared" si="554"/>
        <v>#N/A</v>
      </c>
      <c r="AC1053" s="20" t="e">
        <f>VLOOKUP($B1053,'DATA PENGUKURAN GARDU'!$A:$BS,44,0)</f>
        <v>#N/A</v>
      </c>
      <c r="AD1053" s="21" t="e">
        <f t="shared" si="555"/>
        <v>#N/A</v>
      </c>
      <c r="AE1053" s="20" t="e">
        <f>VLOOKUP($B1053,'DATA PENGUKURAN GARDU'!$A:$BS,46,0)</f>
        <v>#N/A</v>
      </c>
      <c r="AF1053" s="21" t="e">
        <f t="shared" si="556"/>
        <v>#N/A</v>
      </c>
      <c r="AG1053" s="20" t="e">
        <f>VLOOKUP($B1053,'DATA PENGUKURAN GARDU'!$A:$BS,46,0)</f>
        <v>#N/A</v>
      </c>
      <c r="AH1053" s="20" t="e">
        <f>VLOOKUP($B1053,'DATA PENGUKURAN GARDU'!$A:$BS,53,0)</f>
        <v>#N/A</v>
      </c>
      <c r="AI1053" s="20" t="e">
        <f>VLOOKUP($B1053,'DATA PENGUKURAN GARDU'!$A:$BS,54,0)</f>
        <v>#N/A</v>
      </c>
      <c r="AJ1053" s="17" t="e">
        <f>VLOOKUP($C1053,'DATA PENGUKURAN GARDU'!$A:$BS,42,0)</f>
        <v>#N/A</v>
      </c>
      <c r="AK1053" s="23" t="e">
        <f t="shared" si="557"/>
        <v>#N/A</v>
      </c>
      <c r="AL1053" s="17" t="e">
        <f>VLOOKUP($C1053,'DATA PENGUKURAN GARDU'!$A:$BS,44,0)</f>
        <v>#N/A</v>
      </c>
      <c r="AM1053" s="23" t="e">
        <f t="shared" si="558"/>
        <v>#N/A</v>
      </c>
      <c r="AN1053" s="17" t="e">
        <f>VLOOKUP($C1053,'DATA PENGUKURAN GARDU'!$A:$BS,46,0)</f>
        <v>#N/A</v>
      </c>
      <c r="AO1053" s="23" t="e">
        <f t="shared" si="559"/>
        <v>#N/A</v>
      </c>
      <c r="AP1053" s="17" t="e">
        <f>VLOOKUP($C1053,'DATA PENGUKURAN GARDU'!$A:$BS,46,0)</f>
        <v>#N/A</v>
      </c>
      <c r="AQ1053" s="17" t="e">
        <f>VLOOKUP($C1053,'DATA PENGUKURAN GARDU'!$A:$BS,53,0)</f>
        <v>#N/A</v>
      </c>
      <c r="AR1053" s="17" t="e">
        <f>VLOOKUP($C1053,'DATA PENGUKURAN GARDU'!$A:$BS,54,0)</f>
        <v>#N/A</v>
      </c>
      <c r="AS1053" s="20" t="e">
        <f>VLOOKUP($D1053,'DATA PENGUKURAN GARDU'!$A:$BS,42,0)</f>
        <v>#N/A</v>
      </c>
      <c r="AT1053" s="21" t="e">
        <f t="shared" si="560"/>
        <v>#N/A</v>
      </c>
      <c r="AU1053" s="20" t="e">
        <f>VLOOKUP($D1053,'DATA PENGUKURAN GARDU'!$A:$BS,44,0)</f>
        <v>#N/A</v>
      </c>
      <c r="AV1053" s="21" t="e">
        <f t="shared" si="561"/>
        <v>#N/A</v>
      </c>
      <c r="AW1053" s="20" t="e">
        <f>VLOOKUP($D1053,'DATA PENGUKURAN GARDU'!$A:$BS,46,0)</f>
        <v>#N/A</v>
      </c>
      <c r="AX1053" s="21" t="e">
        <f t="shared" si="562"/>
        <v>#N/A</v>
      </c>
      <c r="AY1053" s="20" t="e">
        <f>VLOOKUP($D1053,'DATA PENGUKURAN GARDU'!$A:$BS,46,0)</f>
        <v>#N/A</v>
      </c>
      <c r="AZ1053" s="20" t="e">
        <f>VLOOKUP($D1053,'DATA PENGUKURAN GARDU'!$A:$BS,53,0)</f>
        <v>#N/A</v>
      </c>
      <c r="BA1053" s="20" t="e">
        <f>VLOOKUP($D1053,'DATA PENGUKURAN GARDU'!$A:$BS,54,0)</f>
        <v>#N/A</v>
      </c>
      <c r="BB1053" s="17" t="e">
        <f>VLOOKUP($E1053,'DATA PENGUKURAN GARDU'!$A:$BS,42,0)</f>
        <v>#N/A</v>
      </c>
      <c r="BC1053" s="23" t="e">
        <f t="shared" si="563"/>
        <v>#N/A</v>
      </c>
      <c r="BD1053" s="17" t="e">
        <f>VLOOKUP($E1053,'DATA PENGUKURAN GARDU'!$A:$BS,44,0)</f>
        <v>#N/A</v>
      </c>
      <c r="BE1053" s="23" t="e">
        <f t="shared" si="564"/>
        <v>#N/A</v>
      </c>
      <c r="BF1053" s="17" t="e">
        <f>VLOOKUP($E1053,'DATA PENGUKURAN GARDU'!$A:$BS,46,0)</f>
        <v>#N/A</v>
      </c>
      <c r="BG1053" s="23" t="e">
        <f t="shared" si="565"/>
        <v>#N/A</v>
      </c>
      <c r="BH1053" s="17" t="e">
        <f>VLOOKUP($E1053,'DATA PENGUKURAN GARDU'!$A:$BS,46,0)</f>
        <v>#N/A</v>
      </c>
      <c r="BI1053" s="17" t="e">
        <f>VLOOKUP($E1053,'DATA PENGUKURAN GARDU'!$A:$BS,53,0)</f>
        <v>#N/A</v>
      </c>
      <c r="BJ1053" s="17" t="e">
        <f>VLOOKUP($E1053,'DATA PENGUKURAN GARDU'!$A:$BS,54,0)</f>
        <v>#N/A</v>
      </c>
      <c r="BK1053" s="20" t="e">
        <f t="shared" si="543"/>
        <v>#N/A</v>
      </c>
      <c r="BL1053" s="20" t="e">
        <f t="shared" si="544"/>
        <v>#N/A</v>
      </c>
      <c r="BM1053" s="20" t="e">
        <f t="shared" si="545"/>
        <v>#N/A</v>
      </c>
      <c r="BN1053" s="25" t="e">
        <f t="shared" si="546"/>
        <v>#N/A</v>
      </c>
      <c r="BO1053" s="26" t="str">
        <f t="shared" si="547"/>
        <v>0</v>
      </c>
      <c r="BP1053" s="21" t="e">
        <f t="shared" si="548"/>
        <v>#VALUE!</v>
      </c>
      <c r="BQ1053" s="20" t="e">
        <f t="shared" si="549"/>
        <v>#N/A</v>
      </c>
      <c r="BR1053" s="20" t="e">
        <v>#N/A</v>
      </c>
      <c r="BS1053" s="9" t="e">
        <v>#N/A</v>
      </c>
      <c r="BT1053" s="2" t="e">
        <f t="shared" si="550"/>
        <v>#VALUE!</v>
      </c>
      <c r="BU1053" s="2" t="e">
        <f t="shared" si="533"/>
        <v>#N/A</v>
      </c>
      <c r="BV1053" s="2" t="e">
        <f t="shared" si="534"/>
        <v>#N/A</v>
      </c>
    </row>
    <row r="1054" s="2" customFormat="1" ht="22.95" customHeight="1" spans="1:74">
      <c r="A1054" s="9" t="str">
        <f t="shared" si="535"/>
        <v>BB 071Induk</v>
      </c>
      <c r="B1054" s="9" t="str">
        <f t="shared" si="536"/>
        <v>BB 071jurusan 1</v>
      </c>
      <c r="C1054" s="9" t="str">
        <f t="shared" si="537"/>
        <v>BB 071jurusan 2</v>
      </c>
      <c r="D1054" s="9" t="str">
        <f t="shared" si="538"/>
        <v>BB 071jurusan 3</v>
      </c>
      <c r="E1054" s="9" t="str">
        <f t="shared" si="539"/>
        <v>BB 071jurusan 4</v>
      </c>
      <c r="F1054" s="10" t="s">
        <v>1228</v>
      </c>
      <c r="G1054" s="10" t="s">
        <v>4</v>
      </c>
      <c r="H1054" s="10" t="s">
        <v>1285</v>
      </c>
      <c r="I1054" s="10" t="s">
        <v>12197</v>
      </c>
      <c r="J1054" s="10" t="s">
        <v>12198</v>
      </c>
      <c r="K1054" s="10" t="s">
        <v>7465</v>
      </c>
      <c r="L1054" s="10"/>
      <c r="M1054" s="10"/>
      <c r="N1054" s="14">
        <f t="shared" si="540"/>
        <v>0</v>
      </c>
      <c r="O1054" s="15" t="e">
        <f t="shared" si="541"/>
        <v>#VALUE!</v>
      </c>
      <c r="P1054" s="15" t="e">
        <f t="shared" si="542"/>
        <v>#VALUE!</v>
      </c>
      <c r="Q1054" s="17" t="e">
        <f>VLOOKUP($A1054,'DATA PENGUKURAN GARDU'!$A:$BS,42,0)</f>
        <v>#N/A</v>
      </c>
      <c r="R1054" s="18" t="e">
        <f t="shared" si="551"/>
        <v>#N/A</v>
      </c>
      <c r="S1054" s="17" t="e">
        <f>VLOOKUP($A1054,'DATA PENGUKURAN GARDU'!$A:$BS,44,0)</f>
        <v>#N/A</v>
      </c>
      <c r="T1054" s="18" t="e">
        <f t="shared" si="552"/>
        <v>#N/A</v>
      </c>
      <c r="U1054" s="17" t="e">
        <f>VLOOKUP($A1054,'DATA PENGUKURAN GARDU'!$A:$BS,46,0)</f>
        <v>#N/A</v>
      </c>
      <c r="V1054" s="18" t="e">
        <f t="shared" si="553"/>
        <v>#N/A</v>
      </c>
      <c r="W1054" s="17" t="e">
        <f>VLOOKUP($A1054,'DATA PENGUKURAN GARDU'!$A:$BS,48,0)</f>
        <v>#N/A</v>
      </c>
      <c r="X1054" s="17" t="e">
        <f>VLOOKUP($A1054,'DATA PENGUKURAN GARDU'!$A:$BS,53,0)</f>
        <v>#N/A</v>
      </c>
      <c r="Y1054" s="17" t="e">
        <f>VLOOKUP($A1054,'DATA PENGUKURAN GARDU'!$A:$BS,54,0)</f>
        <v>#N/A</v>
      </c>
      <c r="Z1054" s="17" t="e">
        <f>VLOOKUP($A1054,'DATA PENGUKURAN GARDU'!$A:$BS,55,0)</f>
        <v>#N/A</v>
      </c>
      <c r="AA1054" s="20" t="e">
        <f>VLOOKUP($B1054,'DATA PENGUKURAN GARDU'!$A:$BS,42,0)</f>
        <v>#N/A</v>
      </c>
      <c r="AB1054" s="21" t="e">
        <f t="shared" si="554"/>
        <v>#N/A</v>
      </c>
      <c r="AC1054" s="20" t="e">
        <f>VLOOKUP($B1054,'DATA PENGUKURAN GARDU'!$A:$BS,44,0)</f>
        <v>#N/A</v>
      </c>
      <c r="AD1054" s="21" t="e">
        <f t="shared" si="555"/>
        <v>#N/A</v>
      </c>
      <c r="AE1054" s="20" t="e">
        <f>VLOOKUP($B1054,'DATA PENGUKURAN GARDU'!$A:$BS,46,0)</f>
        <v>#N/A</v>
      </c>
      <c r="AF1054" s="21" t="e">
        <f t="shared" si="556"/>
        <v>#N/A</v>
      </c>
      <c r="AG1054" s="20" t="e">
        <f>VLOOKUP($B1054,'DATA PENGUKURAN GARDU'!$A:$BS,46,0)</f>
        <v>#N/A</v>
      </c>
      <c r="AH1054" s="20" t="e">
        <f>VLOOKUP($B1054,'DATA PENGUKURAN GARDU'!$A:$BS,53,0)</f>
        <v>#N/A</v>
      </c>
      <c r="AI1054" s="20" t="e">
        <f>VLOOKUP($B1054,'DATA PENGUKURAN GARDU'!$A:$BS,54,0)</f>
        <v>#N/A</v>
      </c>
      <c r="AJ1054" s="17" t="e">
        <f>VLOOKUP($C1054,'DATA PENGUKURAN GARDU'!$A:$BS,42,0)</f>
        <v>#N/A</v>
      </c>
      <c r="AK1054" s="23" t="e">
        <f t="shared" si="557"/>
        <v>#N/A</v>
      </c>
      <c r="AL1054" s="17" t="e">
        <f>VLOOKUP($C1054,'DATA PENGUKURAN GARDU'!$A:$BS,44,0)</f>
        <v>#N/A</v>
      </c>
      <c r="AM1054" s="23" t="e">
        <f t="shared" si="558"/>
        <v>#N/A</v>
      </c>
      <c r="AN1054" s="17" t="e">
        <f>VLOOKUP($C1054,'DATA PENGUKURAN GARDU'!$A:$BS,46,0)</f>
        <v>#N/A</v>
      </c>
      <c r="AO1054" s="23" t="e">
        <f t="shared" si="559"/>
        <v>#N/A</v>
      </c>
      <c r="AP1054" s="17" t="e">
        <f>VLOOKUP($C1054,'DATA PENGUKURAN GARDU'!$A:$BS,46,0)</f>
        <v>#N/A</v>
      </c>
      <c r="AQ1054" s="17" t="e">
        <f>VLOOKUP($C1054,'DATA PENGUKURAN GARDU'!$A:$BS,53,0)</f>
        <v>#N/A</v>
      </c>
      <c r="AR1054" s="17" t="e">
        <f>VLOOKUP($C1054,'DATA PENGUKURAN GARDU'!$A:$BS,54,0)</f>
        <v>#N/A</v>
      </c>
      <c r="AS1054" s="20" t="e">
        <f>VLOOKUP($D1054,'DATA PENGUKURAN GARDU'!$A:$BS,42,0)</f>
        <v>#N/A</v>
      </c>
      <c r="AT1054" s="21" t="e">
        <f t="shared" si="560"/>
        <v>#N/A</v>
      </c>
      <c r="AU1054" s="20" t="e">
        <f>VLOOKUP($D1054,'DATA PENGUKURAN GARDU'!$A:$BS,44,0)</f>
        <v>#N/A</v>
      </c>
      <c r="AV1054" s="21" t="e">
        <f t="shared" si="561"/>
        <v>#N/A</v>
      </c>
      <c r="AW1054" s="20" t="e">
        <f>VLOOKUP($D1054,'DATA PENGUKURAN GARDU'!$A:$BS,46,0)</f>
        <v>#N/A</v>
      </c>
      <c r="AX1054" s="21" t="e">
        <f t="shared" si="562"/>
        <v>#N/A</v>
      </c>
      <c r="AY1054" s="20" t="e">
        <f>VLOOKUP($D1054,'DATA PENGUKURAN GARDU'!$A:$BS,46,0)</f>
        <v>#N/A</v>
      </c>
      <c r="AZ1054" s="20" t="e">
        <f>VLOOKUP($D1054,'DATA PENGUKURAN GARDU'!$A:$BS,53,0)</f>
        <v>#N/A</v>
      </c>
      <c r="BA1054" s="20" t="e">
        <f>VLOOKUP($D1054,'DATA PENGUKURAN GARDU'!$A:$BS,54,0)</f>
        <v>#N/A</v>
      </c>
      <c r="BB1054" s="17" t="e">
        <f>VLOOKUP($E1054,'DATA PENGUKURAN GARDU'!$A:$BS,42,0)</f>
        <v>#N/A</v>
      </c>
      <c r="BC1054" s="23" t="e">
        <f t="shared" si="563"/>
        <v>#N/A</v>
      </c>
      <c r="BD1054" s="17" t="e">
        <f>VLOOKUP($E1054,'DATA PENGUKURAN GARDU'!$A:$BS,44,0)</f>
        <v>#N/A</v>
      </c>
      <c r="BE1054" s="23" t="e">
        <f t="shared" si="564"/>
        <v>#N/A</v>
      </c>
      <c r="BF1054" s="17" t="e">
        <f>VLOOKUP($E1054,'DATA PENGUKURAN GARDU'!$A:$BS,46,0)</f>
        <v>#N/A</v>
      </c>
      <c r="BG1054" s="23" t="e">
        <f t="shared" si="565"/>
        <v>#N/A</v>
      </c>
      <c r="BH1054" s="17" t="e">
        <f>VLOOKUP($E1054,'DATA PENGUKURAN GARDU'!$A:$BS,46,0)</f>
        <v>#N/A</v>
      </c>
      <c r="BI1054" s="17" t="e">
        <f>VLOOKUP($E1054,'DATA PENGUKURAN GARDU'!$A:$BS,53,0)</f>
        <v>#N/A</v>
      </c>
      <c r="BJ1054" s="17" t="e">
        <f>VLOOKUP($E1054,'DATA PENGUKURAN GARDU'!$A:$BS,54,0)</f>
        <v>#N/A</v>
      </c>
      <c r="BK1054" s="20" t="e">
        <f t="shared" si="543"/>
        <v>#N/A</v>
      </c>
      <c r="BL1054" s="20" t="e">
        <f t="shared" si="544"/>
        <v>#N/A</v>
      </c>
      <c r="BM1054" s="20" t="e">
        <f t="shared" si="545"/>
        <v>#N/A</v>
      </c>
      <c r="BN1054" s="25" t="e">
        <f t="shared" si="546"/>
        <v>#N/A</v>
      </c>
      <c r="BO1054" s="26" t="str">
        <f t="shared" si="547"/>
        <v>0</v>
      </c>
      <c r="BP1054" s="21" t="e">
        <f t="shared" si="548"/>
        <v>#VALUE!</v>
      </c>
      <c r="BQ1054" s="20" t="e">
        <f t="shared" si="549"/>
        <v>#N/A</v>
      </c>
      <c r="BR1054" s="20" t="e">
        <v>#N/A</v>
      </c>
      <c r="BS1054" s="9" t="e">
        <v>#N/A</v>
      </c>
      <c r="BT1054" s="2" t="e">
        <f t="shared" si="550"/>
        <v>#VALUE!</v>
      </c>
      <c r="BU1054" s="2" t="e">
        <f t="shared" si="533"/>
        <v>#N/A</v>
      </c>
      <c r="BV1054" s="2" t="e">
        <f t="shared" si="534"/>
        <v>#N/A</v>
      </c>
    </row>
    <row r="1055" s="2" customFormat="1" ht="22.95" customHeight="1" spans="1:74">
      <c r="A1055" s="9" t="str">
        <f t="shared" si="535"/>
        <v>BB 078Induk</v>
      </c>
      <c r="B1055" s="9" t="str">
        <f t="shared" si="536"/>
        <v>BB 078jurusan 1</v>
      </c>
      <c r="C1055" s="9" t="str">
        <f t="shared" si="537"/>
        <v>BB 078jurusan 2</v>
      </c>
      <c r="D1055" s="9" t="str">
        <f t="shared" si="538"/>
        <v>BB 078jurusan 3</v>
      </c>
      <c r="E1055" s="9" t="str">
        <f t="shared" si="539"/>
        <v>BB 078jurusan 4</v>
      </c>
      <c r="F1055" s="10" t="s">
        <v>1286</v>
      </c>
      <c r="G1055" s="10" t="s">
        <v>4</v>
      </c>
      <c r="H1055" s="10" t="s">
        <v>1287</v>
      </c>
      <c r="I1055" s="10" t="s">
        <v>12199</v>
      </c>
      <c r="J1055" s="10" t="s">
        <v>12200</v>
      </c>
      <c r="K1055" s="10" t="s">
        <v>7465</v>
      </c>
      <c r="L1055" s="10"/>
      <c r="M1055" s="10"/>
      <c r="N1055" s="14">
        <f t="shared" si="540"/>
        <v>0</v>
      </c>
      <c r="O1055" s="15" t="e">
        <f t="shared" si="541"/>
        <v>#VALUE!</v>
      </c>
      <c r="P1055" s="15" t="e">
        <f t="shared" si="542"/>
        <v>#VALUE!</v>
      </c>
      <c r="Q1055" s="17" t="e">
        <f>VLOOKUP($A1055,'DATA PENGUKURAN GARDU'!$A:$BS,42,0)</f>
        <v>#N/A</v>
      </c>
      <c r="R1055" s="18" t="e">
        <f t="shared" si="551"/>
        <v>#N/A</v>
      </c>
      <c r="S1055" s="17" t="e">
        <f>VLOOKUP($A1055,'DATA PENGUKURAN GARDU'!$A:$BS,44,0)</f>
        <v>#N/A</v>
      </c>
      <c r="T1055" s="18" t="e">
        <f t="shared" si="552"/>
        <v>#N/A</v>
      </c>
      <c r="U1055" s="17" t="e">
        <f>VLOOKUP($A1055,'DATA PENGUKURAN GARDU'!$A:$BS,46,0)</f>
        <v>#N/A</v>
      </c>
      <c r="V1055" s="18" t="e">
        <f t="shared" si="553"/>
        <v>#N/A</v>
      </c>
      <c r="W1055" s="17" t="e">
        <f>VLOOKUP($A1055,'DATA PENGUKURAN GARDU'!$A:$BS,48,0)</f>
        <v>#N/A</v>
      </c>
      <c r="X1055" s="17" t="e">
        <f>VLOOKUP($A1055,'DATA PENGUKURAN GARDU'!$A:$BS,53,0)</f>
        <v>#N/A</v>
      </c>
      <c r="Y1055" s="17" t="e">
        <f>VLOOKUP($A1055,'DATA PENGUKURAN GARDU'!$A:$BS,54,0)</f>
        <v>#N/A</v>
      </c>
      <c r="Z1055" s="17" t="e">
        <f>VLOOKUP($A1055,'DATA PENGUKURAN GARDU'!$A:$BS,55,0)</f>
        <v>#N/A</v>
      </c>
      <c r="AA1055" s="20" t="e">
        <f>VLOOKUP($B1055,'DATA PENGUKURAN GARDU'!$A:$BS,42,0)</f>
        <v>#N/A</v>
      </c>
      <c r="AB1055" s="21" t="e">
        <f t="shared" si="554"/>
        <v>#N/A</v>
      </c>
      <c r="AC1055" s="20" t="e">
        <f>VLOOKUP($B1055,'DATA PENGUKURAN GARDU'!$A:$BS,44,0)</f>
        <v>#N/A</v>
      </c>
      <c r="AD1055" s="21" t="e">
        <f t="shared" si="555"/>
        <v>#N/A</v>
      </c>
      <c r="AE1055" s="20" t="e">
        <f>VLOOKUP($B1055,'DATA PENGUKURAN GARDU'!$A:$BS,46,0)</f>
        <v>#N/A</v>
      </c>
      <c r="AF1055" s="21" t="e">
        <f t="shared" si="556"/>
        <v>#N/A</v>
      </c>
      <c r="AG1055" s="20" t="e">
        <f>VLOOKUP($B1055,'DATA PENGUKURAN GARDU'!$A:$BS,46,0)</f>
        <v>#N/A</v>
      </c>
      <c r="AH1055" s="20" t="e">
        <f>VLOOKUP($B1055,'DATA PENGUKURAN GARDU'!$A:$BS,53,0)</f>
        <v>#N/A</v>
      </c>
      <c r="AI1055" s="20" t="e">
        <f>VLOOKUP($B1055,'DATA PENGUKURAN GARDU'!$A:$BS,54,0)</f>
        <v>#N/A</v>
      </c>
      <c r="AJ1055" s="17" t="e">
        <f>VLOOKUP($C1055,'DATA PENGUKURAN GARDU'!$A:$BS,42,0)</f>
        <v>#N/A</v>
      </c>
      <c r="AK1055" s="23" t="e">
        <f t="shared" si="557"/>
        <v>#N/A</v>
      </c>
      <c r="AL1055" s="17" t="e">
        <f>VLOOKUP($C1055,'DATA PENGUKURAN GARDU'!$A:$BS,44,0)</f>
        <v>#N/A</v>
      </c>
      <c r="AM1055" s="23" t="e">
        <f t="shared" si="558"/>
        <v>#N/A</v>
      </c>
      <c r="AN1055" s="17" t="e">
        <f>VLOOKUP($C1055,'DATA PENGUKURAN GARDU'!$A:$BS,46,0)</f>
        <v>#N/A</v>
      </c>
      <c r="AO1055" s="23" t="e">
        <f t="shared" si="559"/>
        <v>#N/A</v>
      </c>
      <c r="AP1055" s="17" t="e">
        <f>VLOOKUP($C1055,'DATA PENGUKURAN GARDU'!$A:$BS,46,0)</f>
        <v>#N/A</v>
      </c>
      <c r="AQ1055" s="17" t="e">
        <f>VLOOKUP($C1055,'DATA PENGUKURAN GARDU'!$A:$BS,53,0)</f>
        <v>#N/A</v>
      </c>
      <c r="AR1055" s="17" t="e">
        <f>VLOOKUP($C1055,'DATA PENGUKURAN GARDU'!$A:$BS,54,0)</f>
        <v>#N/A</v>
      </c>
      <c r="AS1055" s="20" t="e">
        <f>VLOOKUP($D1055,'DATA PENGUKURAN GARDU'!$A:$BS,42,0)</f>
        <v>#N/A</v>
      </c>
      <c r="AT1055" s="21" t="e">
        <f t="shared" si="560"/>
        <v>#N/A</v>
      </c>
      <c r="AU1055" s="20" t="e">
        <f>VLOOKUP($D1055,'DATA PENGUKURAN GARDU'!$A:$BS,44,0)</f>
        <v>#N/A</v>
      </c>
      <c r="AV1055" s="21" t="e">
        <f t="shared" si="561"/>
        <v>#N/A</v>
      </c>
      <c r="AW1055" s="20" t="e">
        <f>VLOOKUP($D1055,'DATA PENGUKURAN GARDU'!$A:$BS,46,0)</f>
        <v>#N/A</v>
      </c>
      <c r="AX1055" s="21" t="e">
        <f t="shared" si="562"/>
        <v>#N/A</v>
      </c>
      <c r="AY1055" s="20" t="e">
        <f>VLOOKUP($D1055,'DATA PENGUKURAN GARDU'!$A:$BS,46,0)</f>
        <v>#N/A</v>
      </c>
      <c r="AZ1055" s="20" t="e">
        <f>VLOOKUP($D1055,'DATA PENGUKURAN GARDU'!$A:$BS,53,0)</f>
        <v>#N/A</v>
      </c>
      <c r="BA1055" s="20" t="e">
        <f>VLOOKUP($D1055,'DATA PENGUKURAN GARDU'!$A:$BS,54,0)</f>
        <v>#N/A</v>
      </c>
      <c r="BB1055" s="17" t="e">
        <f>VLOOKUP($E1055,'DATA PENGUKURAN GARDU'!$A:$BS,42,0)</f>
        <v>#N/A</v>
      </c>
      <c r="BC1055" s="23" t="e">
        <f t="shared" si="563"/>
        <v>#N/A</v>
      </c>
      <c r="BD1055" s="17" t="e">
        <f>VLOOKUP($E1055,'DATA PENGUKURAN GARDU'!$A:$BS,44,0)</f>
        <v>#N/A</v>
      </c>
      <c r="BE1055" s="23" t="e">
        <f t="shared" si="564"/>
        <v>#N/A</v>
      </c>
      <c r="BF1055" s="17" t="e">
        <f>VLOOKUP($E1055,'DATA PENGUKURAN GARDU'!$A:$BS,46,0)</f>
        <v>#N/A</v>
      </c>
      <c r="BG1055" s="23" t="e">
        <f t="shared" si="565"/>
        <v>#N/A</v>
      </c>
      <c r="BH1055" s="17" t="e">
        <f>VLOOKUP($E1055,'DATA PENGUKURAN GARDU'!$A:$BS,46,0)</f>
        <v>#N/A</v>
      </c>
      <c r="BI1055" s="17" t="e">
        <f>VLOOKUP($E1055,'DATA PENGUKURAN GARDU'!$A:$BS,53,0)</f>
        <v>#N/A</v>
      </c>
      <c r="BJ1055" s="17" t="e">
        <f>VLOOKUP($E1055,'DATA PENGUKURAN GARDU'!$A:$BS,54,0)</f>
        <v>#N/A</v>
      </c>
      <c r="BK1055" s="20" t="e">
        <f t="shared" si="543"/>
        <v>#N/A</v>
      </c>
      <c r="BL1055" s="20" t="e">
        <f t="shared" si="544"/>
        <v>#N/A</v>
      </c>
      <c r="BM1055" s="20" t="e">
        <f t="shared" si="545"/>
        <v>#N/A</v>
      </c>
      <c r="BN1055" s="25" t="e">
        <f t="shared" si="546"/>
        <v>#N/A</v>
      </c>
      <c r="BO1055" s="26" t="str">
        <f t="shared" si="547"/>
        <v>0</v>
      </c>
      <c r="BP1055" s="21" t="e">
        <f t="shared" si="548"/>
        <v>#VALUE!</v>
      </c>
      <c r="BQ1055" s="20" t="e">
        <f t="shared" si="549"/>
        <v>#N/A</v>
      </c>
      <c r="BR1055" s="20" t="e">
        <v>#N/A</v>
      </c>
      <c r="BS1055" s="9" t="e">
        <v>#N/A</v>
      </c>
      <c r="BT1055" s="2" t="e">
        <f t="shared" si="550"/>
        <v>#VALUE!</v>
      </c>
      <c r="BU1055" s="2" t="e">
        <f t="shared" si="533"/>
        <v>#N/A</v>
      </c>
      <c r="BV1055" s="2" t="e">
        <f t="shared" si="534"/>
        <v>#N/A</v>
      </c>
    </row>
    <row r="1056" s="2" customFormat="1" ht="22.95" customHeight="1" spans="1:74">
      <c r="A1056" s="9" t="str">
        <f t="shared" si="535"/>
        <v>BB 080Induk</v>
      </c>
      <c r="B1056" s="9" t="str">
        <f t="shared" si="536"/>
        <v>BB 080jurusan 1</v>
      </c>
      <c r="C1056" s="9" t="str">
        <f t="shared" si="537"/>
        <v>BB 080jurusan 2</v>
      </c>
      <c r="D1056" s="9" t="str">
        <f t="shared" si="538"/>
        <v>BB 080jurusan 3</v>
      </c>
      <c r="E1056" s="9" t="str">
        <f t="shared" si="539"/>
        <v>BB 080jurusan 4</v>
      </c>
      <c r="F1056" s="10" t="s">
        <v>1288</v>
      </c>
      <c r="G1056" s="10" t="s">
        <v>4</v>
      </c>
      <c r="H1056" s="10" t="s">
        <v>1289</v>
      </c>
      <c r="I1056" s="10" t="s">
        <v>12201</v>
      </c>
      <c r="J1056" s="10" t="s">
        <v>12202</v>
      </c>
      <c r="K1056" s="10" t="s">
        <v>7465</v>
      </c>
      <c r="L1056" s="10"/>
      <c r="M1056" s="10"/>
      <c r="N1056" s="14">
        <f t="shared" si="540"/>
        <v>0</v>
      </c>
      <c r="O1056" s="15" t="e">
        <f t="shared" si="541"/>
        <v>#VALUE!</v>
      </c>
      <c r="P1056" s="15" t="e">
        <f t="shared" si="542"/>
        <v>#VALUE!</v>
      </c>
      <c r="Q1056" s="17" t="e">
        <f>VLOOKUP($A1056,'DATA PENGUKURAN GARDU'!$A:$BS,42,0)</f>
        <v>#N/A</v>
      </c>
      <c r="R1056" s="18" t="e">
        <f t="shared" si="551"/>
        <v>#N/A</v>
      </c>
      <c r="S1056" s="17" t="e">
        <f>VLOOKUP($A1056,'DATA PENGUKURAN GARDU'!$A:$BS,44,0)</f>
        <v>#N/A</v>
      </c>
      <c r="T1056" s="18" t="e">
        <f t="shared" si="552"/>
        <v>#N/A</v>
      </c>
      <c r="U1056" s="17" t="e">
        <f>VLOOKUP($A1056,'DATA PENGUKURAN GARDU'!$A:$BS,46,0)</f>
        <v>#N/A</v>
      </c>
      <c r="V1056" s="18" t="e">
        <f t="shared" si="553"/>
        <v>#N/A</v>
      </c>
      <c r="W1056" s="17" t="e">
        <f>VLOOKUP($A1056,'DATA PENGUKURAN GARDU'!$A:$BS,48,0)</f>
        <v>#N/A</v>
      </c>
      <c r="X1056" s="17" t="e">
        <f>VLOOKUP($A1056,'DATA PENGUKURAN GARDU'!$A:$BS,53,0)</f>
        <v>#N/A</v>
      </c>
      <c r="Y1056" s="17" t="e">
        <f>VLOOKUP($A1056,'DATA PENGUKURAN GARDU'!$A:$BS,54,0)</f>
        <v>#N/A</v>
      </c>
      <c r="Z1056" s="17" t="e">
        <f>VLOOKUP($A1056,'DATA PENGUKURAN GARDU'!$A:$BS,55,0)</f>
        <v>#N/A</v>
      </c>
      <c r="AA1056" s="20" t="e">
        <f>VLOOKUP($B1056,'DATA PENGUKURAN GARDU'!$A:$BS,42,0)</f>
        <v>#N/A</v>
      </c>
      <c r="AB1056" s="21" t="e">
        <f t="shared" si="554"/>
        <v>#N/A</v>
      </c>
      <c r="AC1056" s="20" t="e">
        <f>VLOOKUP($B1056,'DATA PENGUKURAN GARDU'!$A:$BS,44,0)</f>
        <v>#N/A</v>
      </c>
      <c r="AD1056" s="21" t="e">
        <f t="shared" si="555"/>
        <v>#N/A</v>
      </c>
      <c r="AE1056" s="20" t="e">
        <f>VLOOKUP($B1056,'DATA PENGUKURAN GARDU'!$A:$BS,46,0)</f>
        <v>#N/A</v>
      </c>
      <c r="AF1056" s="21" t="e">
        <f t="shared" si="556"/>
        <v>#N/A</v>
      </c>
      <c r="AG1056" s="20" t="e">
        <f>VLOOKUP($B1056,'DATA PENGUKURAN GARDU'!$A:$BS,46,0)</f>
        <v>#N/A</v>
      </c>
      <c r="AH1056" s="20" t="e">
        <f>VLOOKUP($B1056,'DATA PENGUKURAN GARDU'!$A:$BS,53,0)</f>
        <v>#N/A</v>
      </c>
      <c r="AI1056" s="20" t="e">
        <f>VLOOKUP($B1056,'DATA PENGUKURAN GARDU'!$A:$BS,54,0)</f>
        <v>#N/A</v>
      </c>
      <c r="AJ1056" s="17" t="e">
        <f>VLOOKUP($C1056,'DATA PENGUKURAN GARDU'!$A:$BS,42,0)</f>
        <v>#N/A</v>
      </c>
      <c r="AK1056" s="23" t="e">
        <f t="shared" si="557"/>
        <v>#N/A</v>
      </c>
      <c r="AL1056" s="17" t="e">
        <f>VLOOKUP($C1056,'DATA PENGUKURAN GARDU'!$A:$BS,44,0)</f>
        <v>#N/A</v>
      </c>
      <c r="AM1056" s="23" t="e">
        <f t="shared" si="558"/>
        <v>#N/A</v>
      </c>
      <c r="AN1056" s="17" t="e">
        <f>VLOOKUP($C1056,'DATA PENGUKURAN GARDU'!$A:$BS,46,0)</f>
        <v>#N/A</v>
      </c>
      <c r="AO1056" s="23" t="e">
        <f t="shared" si="559"/>
        <v>#N/A</v>
      </c>
      <c r="AP1056" s="17" t="e">
        <f>VLOOKUP($C1056,'DATA PENGUKURAN GARDU'!$A:$BS,46,0)</f>
        <v>#N/A</v>
      </c>
      <c r="AQ1056" s="17" t="e">
        <f>VLOOKUP($C1056,'DATA PENGUKURAN GARDU'!$A:$BS,53,0)</f>
        <v>#N/A</v>
      </c>
      <c r="AR1056" s="17" t="e">
        <f>VLOOKUP($C1056,'DATA PENGUKURAN GARDU'!$A:$BS,54,0)</f>
        <v>#N/A</v>
      </c>
      <c r="AS1056" s="20" t="e">
        <f>VLOOKUP($D1056,'DATA PENGUKURAN GARDU'!$A:$BS,42,0)</f>
        <v>#N/A</v>
      </c>
      <c r="AT1056" s="21" t="e">
        <f t="shared" si="560"/>
        <v>#N/A</v>
      </c>
      <c r="AU1056" s="20" t="e">
        <f>VLOOKUP($D1056,'DATA PENGUKURAN GARDU'!$A:$BS,44,0)</f>
        <v>#N/A</v>
      </c>
      <c r="AV1056" s="21" t="e">
        <f t="shared" si="561"/>
        <v>#N/A</v>
      </c>
      <c r="AW1056" s="20" t="e">
        <f>VLOOKUP($D1056,'DATA PENGUKURAN GARDU'!$A:$BS,46,0)</f>
        <v>#N/A</v>
      </c>
      <c r="AX1056" s="21" t="e">
        <f t="shared" si="562"/>
        <v>#N/A</v>
      </c>
      <c r="AY1056" s="20" t="e">
        <f>VLOOKUP($D1056,'DATA PENGUKURAN GARDU'!$A:$BS,46,0)</f>
        <v>#N/A</v>
      </c>
      <c r="AZ1056" s="20" t="e">
        <f>VLOOKUP($D1056,'DATA PENGUKURAN GARDU'!$A:$BS,53,0)</f>
        <v>#N/A</v>
      </c>
      <c r="BA1056" s="20" t="e">
        <f>VLOOKUP($D1056,'DATA PENGUKURAN GARDU'!$A:$BS,54,0)</f>
        <v>#N/A</v>
      </c>
      <c r="BB1056" s="17" t="e">
        <f>VLOOKUP($E1056,'DATA PENGUKURAN GARDU'!$A:$BS,42,0)</f>
        <v>#N/A</v>
      </c>
      <c r="BC1056" s="23" t="e">
        <f t="shared" si="563"/>
        <v>#N/A</v>
      </c>
      <c r="BD1056" s="17" t="e">
        <f>VLOOKUP($E1056,'DATA PENGUKURAN GARDU'!$A:$BS,44,0)</f>
        <v>#N/A</v>
      </c>
      <c r="BE1056" s="23" t="e">
        <f t="shared" si="564"/>
        <v>#N/A</v>
      </c>
      <c r="BF1056" s="17" t="e">
        <f>VLOOKUP($E1056,'DATA PENGUKURAN GARDU'!$A:$BS,46,0)</f>
        <v>#N/A</v>
      </c>
      <c r="BG1056" s="23" t="e">
        <f t="shared" si="565"/>
        <v>#N/A</v>
      </c>
      <c r="BH1056" s="17" t="e">
        <f>VLOOKUP($E1056,'DATA PENGUKURAN GARDU'!$A:$BS,46,0)</f>
        <v>#N/A</v>
      </c>
      <c r="BI1056" s="17" t="e">
        <f>VLOOKUP($E1056,'DATA PENGUKURAN GARDU'!$A:$BS,53,0)</f>
        <v>#N/A</v>
      </c>
      <c r="BJ1056" s="17" t="e">
        <f>VLOOKUP($E1056,'DATA PENGUKURAN GARDU'!$A:$BS,54,0)</f>
        <v>#N/A</v>
      </c>
      <c r="BK1056" s="20" t="e">
        <f t="shared" si="543"/>
        <v>#N/A</v>
      </c>
      <c r="BL1056" s="20" t="e">
        <f t="shared" si="544"/>
        <v>#N/A</v>
      </c>
      <c r="BM1056" s="20" t="e">
        <f t="shared" si="545"/>
        <v>#N/A</v>
      </c>
      <c r="BN1056" s="25" t="e">
        <f t="shared" si="546"/>
        <v>#N/A</v>
      </c>
      <c r="BO1056" s="26" t="str">
        <f t="shared" si="547"/>
        <v>0</v>
      </c>
      <c r="BP1056" s="21" t="e">
        <f t="shared" si="548"/>
        <v>#VALUE!</v>
      </c>
      <c r="BQ1056" s="20" t="e">
        <f t="shared" si="549"/>
        <v>#N/A</v>
      </c>
      <c r="BR1056" s="20" t="e">
        <v>#N/A</v>
      </c>
      <c r="BS1056" s="9" t="e">
        <v>#N/A</v>
      </c>
      <c r="BT1056" s="2" t="e">
        <f t="shared" si="550"/>
        <v>#VALUE!</v>
      </c>
      <c r="BU1056" s="2" t="e">
        <f t="shared" si="533"/>
        <v>#N/A</v>
      </c>
      <c r="BV1056" s="2" t="e">
        <f t="shared" si="534"/>
        <v>#N/A</v>
      </c>
    </row>
    <row r="1057" s="2" customFormat="1" ht="22.95" customHeight="1" spans="1:74">
      <c r="A1057" s="9" t="str">
        <f t="shared" si="535"/>
        <v>NW 002Induk</v>
      </c>
      <c r="B1057" s="9" t="str">
        <f t="shared" si="536"/>
        <v>NW 002jurusan 1</v>
      </c>
      <c r="C1057" s="9" t="str">
        <f t="shared" si="537"/>
        <v>NW 002jurusan 2</v>
      </c>
      <c r="D1057" s="9" t="str">
        <f t="shared" si="538"/>
        <v>NW 002jurusan 3</v>
      </c>
      <c r="E1057" s="9" t="str">
        <f t="shared" si="539"/>
        <v>NW 002jurusan 4</v>
      </c>
      <c r="F1057" s="10" t="s">
        <v>342</v>
      </c>
      <c r="G1057" s="10" t="s">
        <v>39</v>
      </c>
      <c r="H1057" s="10" t="s">
        <v>1290</v>
      </c>
      <c r="I1057" s="10" t="s">
        <v>12203</v>
      </c>
      <c r="J1057" s="10" t="s">
        <v>12204</v>
      </c>
      <c r="K1057" s="10" t="s">
        <v>7465</v>
      </c>
      <c r="L1057" s="10"/>
      <c r="M1057" s="10"/>
      <c r="N1057" s="14">
        <f t="shared" si="540"/>
        <v>0</v>
      </c>
      <c r="O1057" s="15" t="e">
        <f t="shared" si="541"/>
        <v>#VALUE!</v>
      </c>
      <c r="P1057" s="15" t="e">
        <f t="shared" si="542"/>
        <v>#VALUE!</v>
      </c>
      <c r="Q1057" s="17" t="e">
        <f>VLOOKUP($A1057,'DATA PENGUKURAN GARDU'!$A:$BS,42,0)</f>
        <v>#N/A</v>
      </c>
      <c r="R1057" s="18" t="e">
        <f t="shared" si="551"/>
        <v>#N/A</v>
      </c>
      <c r="S1057" s="17" t="e">
        <f>VLOOKUP($A1057,'DATA PENGUKURAN GARDU'!$A:$BS,44,0)</f>
        <v>#N/A</v>
      </c>
      <c r="T1057" s="18" t="e">
        <f t="shared" si="552"/>
        <v>#N/A</v>
      </c>
      <c r="U1057" s="17" t="e">
        <f>VLOOKUP($A1057,'DATA PENGUKURAN GARDU'!$A:$BS,46,0)</f>
        <v>#N/A</v>
      </c>
      <c r="V1057" s="18" t="e">
        <f t="shared" si="553"/>
        <v>#N/A</v>
      </c>
      <c r="W1057" s="17" t="e">
        <f>VLOOKUP($A1057,'DATA PENGUKURAN GARDU'!$A:$BS,48,0)</f>
        <v>#N/A</v>
      </c>
      <c r="X1057" s="17" t="e">
        <f>VLOOKUP($A1057,'DATA PENGUKURAN GARDU'!$A:$BS,53,0)</f>
        <v>#N/A</v>
      </c>
      <c r="Y1057" s="17" t="e">
        <f>VLOOKUP($A1057,'DATA PENGUKURAN GARDU'!$A:$BS,54,0)</f>
        <v>#N/A</v>
      </c>
      <c r="Z1057" s="17" t="e">
        <f>VLOOKUP($A1057,'DATA PENGUKURAN GARDU'!$A:$BS,55,0)</f>
        <v>#N/A</v>
      </c>
      <c r="AA1057" s="20" t="e">
        <f>VLOOKUP($B1057,'DATA PENGUKURAN GARDU'!$A:$BS,42,0)</f>
        <v>#N/A</v>
      </c>
      <c r="AB1057" s="21" t="e">
        <f t="shared" si="554"/>
        <v>#N/A</v>
      </c>
      <c r="AC1057" s="20" t="e">
        <f>VLOOKUP($B1057,'DATA PENGUKURAN GARDU'!$A:$BS,44,0)</f>
        <v>#N/A</v>
      </c>
      <c r="AD1057" s="21" t="e">
        <f t="shared" si="555"/>
        <v>#N/A</v>
      </c>
      <c r="AE1057" s="20" t="e">
        <f>VLOOKUP($B1057,'DATA PENGUKURAN GARDU'!$A:$BS,46,0)</f>
        <v>#N/A</v>
      </c>
      <c r="AF1057" s="21" t="e">
        <f t="shared" si="556"/>
        <v>#N/A</v>
      </c>
      <c r="AG1057" s="20" t="e">
        <f>VLOOKUP($B1057,'DATA PENGUKURAN GARDU'!$A:$BS,46,0)</f>
        <v>#N/A</v>
      </c>
      <c r="AH1057" s="20" t="e">
        <f>VLOOKUP($B1057,'DATA PENGUKURAN GARDU'!$A:$BS,53,0)</f>
        <v>#N/A</v>
      </c>
      <c r="AI1057" s="20" t="e">
        <f>VLOOKUP($B1057,'DATA PENGUKURAN GARDU'!$A:$BS,54,0)</f>
        <v>#N/A</v>
      </c>
      <c r="AJ1057" s="17" t="e">
        <f>VLOOKUP($C1057,'DATA PENGUKURAN GARDU'!$A:$BS,42,0)</f>
        <v>#N/A</v>
      </c>
      <c r="AK1057" s="23" t="e">
        <f t="shared" si="557"/>
        <v>#N/A</v>
      </c>
      <c r="AL1057" s="17" t="e">
        <f>VLOOKUP($C1057,'DATA PENGUKURAN GARDU'!$A:$BS,44,0)</f>
        <v>#N/A</v>
      </c>
      <c r="AM1057" s="23" t="e">
        <f t="shared" si="558"/>
        <v>#N/A</v>
      </c>
      <c r="AN1057" s="17" t="e">
        <f>VLOOKUP($C1057,'DATA PENGUKURAN GARDU'!$A:$BS,46,0)</f>
        <v>#N/A</v>
      </c>
      <c r="AO1057" s="23" t="e">
        <f t="shared" si="559"/>
        <v>#N/A</v>
      </c>
      <c r="AP1057" s="17" t="e">
        <f>VLOOKUP($C1057,'DATA PENGUKURAN GARDU'!$A:$BS,46,0)</f>
        <v>#N/A</v>
      </c>
      <c r="AQ1057" s="17" t="e">
        <f>VLOOKUP($C1057,'DATA PENGUKURAN GARDU'!$A:$BS,53,0)</f>
        <v>#N/A</v>
      </c>
      <c r="AR1057" s="17" t="e">
        <f>VLOOKUP($C1057,'DATA PENGUKURAN GARDU'!$A:$BS,54,0)</f>
        <v>#N/A</v>
      </c>
      <c r="AS1057" s="20" t="e">
        <f>VLOOKUP($D1057,'DATA PENGUKURAN GARDU'!$A:$BS,42,0)</f>
        <v>#N/A</v>
      </c>
      <c r="AT1057" s="21" t="e">
        <f t="shared" si="560"/>
        <v>#N/A</v>
      </c>
      <c r="AU1057" s="20" t="e">
        <f>VLOOKUP($D1057,'DATA PENGUKURAN GARDU'!$A:$BS,44,0)</f>
        <v>#N/A</v>
      </c>
      <c r="AV1057" s="21" t="e">
        <f t="shared" si="561"/>
        <v>#N/A</v>
      </c>
      <c r="AW1057" s="20" t="e">
        <f>VLOOKUP($D1057,'DATA PENGUKURAN GARDU'!$A:$BS,46,0)</f>
        <v>#N/A</v>
      </c>
      <c r="AX1057" s="21" t="e">
        <f t="shared" si="562"/>
        <v>#N/A</v>
      </c>
      <c r="AY1057" s="20" t="e">
        <f>VLOOKUP($D1057,'DATA PENGUKURAN GARDU'!$A:$BS,46,0)</f>
        <v>#N/A</v>
      </c>
      <c r="AZ1057" s="20" t="e">
        <f>VLOOKUP($D1057,'DATA PENGUKURAN GARDU'!$A:$BS,53,0)</f>
        <v>#N/A</v>
      </c>
      <c r="BA1057" s="20" t="e">
        <f>VLOOKUP($D1057,'DATA PENGUKURAN GARDU'!$A:$BS,54,0)</f>
        <v>#N/A</v>
      </c>
      <c r="BB1057" s="17" t="e">
        <f>VLOOKUP($E1057,'DATA PENGUKURAN GARDU'!$A:$BS,42,0)</f>
        <v>#N/A</v>
      </c>
      <c r="BC1057" s="23" t="e">
        <f t="shared" si="563"/>
        <v>#N/A</v>
      </c>
      <c r="BD1057" s="17" t="e">
        <f>VLOOKUP($E1057,'DATA PENGUKURAN GARDU'!$A:$BS,44,0)</f>
        <v>#N/A</v>
      </c>
      <c r="BE1057" s="23" t="e">
        <f t="shared" si="564"/>
        <v>#N/A</v>
      </c>
      <c r="BF1057" s="17" t="e">
        <f>VLOOKUP($E1057,'DATA PENGUKURAN GARDU'!$A:$BS,46,0)</f>
        <v>#N/A</v>
      </c>
      <c r="BG1057" s="23" t="e">
        <f t="shared" si="565"/>
        <v>#N/A</v>
      </c>
      <c r="BH1057" s="17" t="e">
        <f>VLOOKUP($E1057,'DATA PENGUKURAN GARDU'!$A:$BS,46,0)</f>
        <v>#N/A</v>
      </c>
      <c r="BI1057" s="17" t="e">
        <f>VLOOKUP($E1057,'DATA PENGUKURAN GARDU'!$A:$BS,53,0)</f>
        <v>#N/A</v>
      </c>
      <c r="BJ1057" s="17" t="e">
        <f>VLOOKUP($E1057,'DATA PENGUKURAN GARDU'!$A:$BS,54,0)</f>
        <v>#N/A</v>
      </c>
      <c r="BK1057" s="20" t="e">
        <f t="shared" si="543"/>
        <v>#N/A</v>
      </c>
      <c r="BL1057" s="20" t="e">
        <f t="shared" si="544"/>
        <v>#N/A</v>
      </c>
      <c r="BM1057" s="20" t="e">
        <f t="shared" si="545"/>
        <v>#N/A</v>
      </c>
      <c r="BN1057" s="25" t="e">
        <f t="shared" si="546"/>
        <v>#N/A</v>
      </c>
      <c r="BO1057" s="26" t="str">
        <f t="shared" si="547"/>
        <v>0</v>
      </c>
      <c r="BP1057" s="21" t="e">
        <f t="shared" si="548"/>
        <v>#VALUE!</v>
      </c>
      <c r="BQ1057" s="20" t="e">
        <f t="shared" si="549"/>
        <v>#N/A</v>
      </c>
      <c r="BR1057" s="20" t="e">
        <v>#N/A</v>
      </c>
      <c r="BS1057" s="9" t="e">
        <v>#N/A</v>
      </c>
      <c r="BT1057" s="2" t="e">
        <f t="shared" si="550"/>
        <v>#VALUE!</v>
      </c>
      <c r="BU1057" s="2" t="e">
        <f t="shared" si="533"/>
        <v>#N/A</v>
      </c>
      <c r="BV1057" s="2" t="e">
        <f t="shared" si="534"/>
        <v>#N/A</v>
      </c>
    </row>
    <row r="1058" s="2" customFormat="1" ht="22.95" customHeight="1" spans="1:74">
      <c r="A1058" s="9" t="str">
        <f t="shared" si="535"/>
        <v>L-048Induk</v>
      </c>
      <c r="B1058" s="9" t="str">
        <f t="shared" si="536"/>
        <v>L-048jurusan 1</v>
      </c>
      <c r="C1058" s="9" t="str">
        <f t="shared" si="537"/>
        <v>L-048jurusan 2</v>
      </c>
      <c r="D1058" s="9" t="str">
        <f t="shared" si="538"/>
        <v>L-048jurusan 3</v>
      </c>
      <c r="E1058" s="9" t="str">
        <f t="shared" si="539"/>
        <v>L-048jurusan 4</v>
      </c>
      <c r="F1058" s="10" t="s">
        <v>489</v>
      </c>
      <c r="G1058" s="10" t="s">
        <v>22</v>
      </c>
      <c r="H1058" s="10" t="s">
        <v>1291</v>
      </c>
      <c r="I1058" s="10" t="s">
        <v>12205</v>
      </c>
      <c r="J1058" s="10" t="s">
        <v>12206</v>
      </c>
      <c r="K1058" s="10" t="s">
        <v>7465</v>
      </c>
      <c r="L1058" s="10"/>
      <c r="M1058" s="10"/>
      <c r="N1058" s="14">
        <f t="shared" si="540"/>
        <v>0</v>
      </c>
      <c r="O1058" s="15" t="e">
        <f t="shared" si="541"/>
        <v>#VALUE!</v>
      </c>
      <c r="P1058" s="15" t="e">
        <f t="shared" si="542"/>
        <v>#VALUE!</v>
      </c>
      <c r="Q1058" s="17" t="e">
        <f>VLOOKUP($A1058,'DATA PENGUKURAN GARDU'!$A:$BS,42,0)</f>
        <v>#N/A</v>
      </c>
      <c r="R1058" s="18" t="e">
        <f t="shared" si="551"/>
        <v>#N/A</v>
      </c>
      <c r="S1058" s="17" t="e">
        <f>VLOOKUP($A1058,'DATA PENGUKURAN GARDU'!$A:$BS,44,0)</f>
        <v>#N/A</v>
      </c>
      <c r="T1058" s="18" t="e">
        <f t="shared" si="552"/>
        <v>#N/A</v>
      </c>
      <c r="U1058" s="17" t="e">
        <f>VLOOKUP($A1058,'DATA PENGUKURAN GARDU'!$A:$BS,46,0)</f>
        <v>#N/A</v>
      </c>
      <c r="V1058" s="18" t="e">
        <f t="shared" si="553"/>
        <v>#N/A</v>
      </c>
      <c r="W1058" s="17" t="e">
        <f>VLOOKUP($A1058,'DATA PENGUKURAN GARDU'!$A:$BS,48,0)</f>
        <v>#N/A</v>
      </c>
      <c r="X1058" s="17" t="e">
        <f>VLOOKUP($A1058,'DATA PENGUKURAN GARDU'!$A:$BS,53,0)</f>
        <v>#N/A</v>
      </c>
      <c r="Y1058" s="17" t="e">
        <f>VLOOKUP($A1058,'DATA PENGUKURAN GARDU'!$A:$BS,54,0)</f>
        <v>#N/A</v>
      </c>
      <c r="Z1058" s="17" t="e">
        <f>VLOOKUP($A1058,'DATA PENGUKURAN GARDU'!$A:$BS,55,0)</f>
        <v>#N/A</v>
      </c>
      <c r="AA1058" s="20" t="e">
        <f>VLOOKUP($B1058,'DATA PENGUKURAN GARDU'!$A:$BS,42,0)</f>
        <v>#N/A</v>
      </c>
      <c r="AB1058" s="21" t="e">
        <f t="shared" si="554"/>
        <v>#N/A</v>
      </c>
      <c r="AC1058" s="20" t="e">
        <f>VLOOKUP($B1058,'DATA PENGUKURAN GARDU'!$A:$BS,44,0)</f>
        <v>#N/A</v>
      </c>
      <c r="AD1058" s="21" t="e">
        <f t="shared" si="555"/>
        <v>#N/A</v>
      </c>
      <c r="AE1058" s="20" t="e">
        <f>VLOOKUP($B1058,'DATA PENGUKURAN GARDU'!$A:$BS,46,0)</f>
        <v>#N/A</v>
      </c>
      <c r="AF1058" s="21" t="e">
        <f t="shared" si="556"/>
        <v>#N/A</v>
      </c>
      <c r="AG1058" s="20" t="e">
        <f>VLOOKUP($B1058,'DATA PENGUKURAN GARDU'!$A:$BS,46,0)</f>
        <v>#N/A</v>
      </c>
      <c r="AH1058" s="20" t="e">
        <f>VLOOKUP($B1058,'DATA PENGUKURAN GARDU'!$A:$BS,53,0)</f>
        <v>#N/A</v>
      </c>
      <c r="AI1058" s="20" t="e">
        <f>VLOOKUP($B1058,'DATA PENGUKURAN GARDU'!$A:$BS,54,0)</f>
        <v>#N/A</v>
      </c>
      <c r="AJ1058" s="17" t="e">
        <f>VLOOKUP($C1058,'DATA PENGUKURAN GARDU'!$A:$BS,42,0)</f>
        <v>#N/A</v>
      </c>
      <c r="AK1058" s="23" t="e">
        <f t="shared" si="557"/>
        <v>#N/A</v>
      </c>
      <c r="AL1058" s="17" t="e">
        <f>VLOOKUP($C1058,'DATA PENGUKURAN GARDU'!$A:$BS,44,0)</f>
        <v>#N/A</v>
      </c>
      <c r="AM1058" s="23" t="e">
        <f t="shared" si="558"/>
        <v>#N/A</v>
      </c>
      <c r="AN1058" s="17" t="e">
        <f>VLOOKUP($C1058,'DATA PENGUKURAN GARDU'!$A:$BS,46,0)</f>
        <v>#N/A</v>
      </c>
      <c r="AO1058" s="23" t="e">
        <f t="shared" si="559"/>
        <v>#N/A</v>
      </c>
      <c r="AP1058" s="17" t="e">
        <f>VLOOKUP($C1058,'DATA PENGUKURAN GARDU'!$A:$BS,46,0)</f>
        <v>#N/A</v>
      </c>
      <c r="AQ1058" s="17" t="e">
        <f>VLOOKUP($C1058,'DATA PENGUKURAN GARDU'!$A:$BS,53,0)</f>
        <v>#N/A</v>
      </c>
      <c r="AR1058" s="17" t="e">
        <f>VLOOKUP($C1058,'DATA PENGUKURAN GARDU'!$A:$BS,54,0)</f>
        <v>#N/A</v>
      </c>
      <c r="AS1058" s="20" t="e">
        <f>VLOOKUP($D1058,'DATA PENGUKURAN GARDU'!$A:$BS,42,0)</f>
        <v>#N/A</v>
      </c>
      <c r="AT1058" s="21" t="e">
        <f t="shared" si="560"/>
        <v>#N/A</v>
      </c>
      <c r="AU1058" s="20" t="e">
        <f>VLOOKUP($D1058,'DATA PENGUKURAN GARDU'!$A:$BS,44,0)</f>
        <v>#N/A</v>
      </c>
      <c r="AV1058" s="21" t="e">
        <f t="shared" si="561"/>
        <v>#N/A</v>
      </c>
      <c r="AW1058" s="20" t="e">
        <f>VLOOKUP($D1058,'DATA PENGUKURAN GARDU'!$A:$BS,46,0)</f>
        <v>#N/A</v>
      </c>
      <c r="AX1058" s="21" t="e">
        <f t="shared" si="562"/>
        <v>#N/A</v>
      </c>
      <c r="AY1058" s="20" t="e">
        <f>VLOOKUP($D1058,'DATA PENGUKURAN GARDU'!$A:$BS,46,0)</f>
        <v>#N/A</v>
      </c>
      <c r="AZ1058" s="20" t="e">
        <f>VLOOKUP($D1058,'DATA PENGUKURAN GARDU'!$A:$BS,53,0)</f>
        <v>#N/A</v>
      </c>
      <c r="BA1058" s="20" t="e">
        <f>VLOOKUP($D1058,'DATA PENGUKURAN GARDU'!$A:$BS,54,0)</f>
        <v>#N/A</v>
      </c>
      <c r="BB1058" s="17" t="e">
        <f>VLOOKUP($E1058,'DATA PENGUKURAN GARDU'!$A:$BS,42,0)</f>
        <v>#N/A</v>
      </c>
      <c r="BC1058" s="23" t="e">
        <f t="shared" si="563"/>
        <v>#N/A</v>
      </c>
      <c r="BD1058" s="17" t="e">
        <f>VLOOKUP($E1058,'DATA PENGUKURAN GARDU'!$A:$BS,44,0)</f>
        <v>#N/A</v>
      </c>
      <c r="BE1058" s="23" t="e">
        <f t="shared" si="564"/>
        <v>#N/A</v>
      </c>
      <c r="BF1058" s="17" t="e">
        <f>VLOOKUP($E1058,'DATA PENGUKURAN GARDU'!$A:$BS,46,0)</f>
        <v>#N/A</v>
      </c>
      <c r="BG1058" s="23" t="e">
        <f t="shared" si="565"/>
        <v>#N/A</v>
      </c>
      <c r="BH1058" s="17" t="e">
        <f>VLOOKUP($E1058,'DATA PENGUKURAN GARDU'!$A:$BS,46,0)</f>
        <v>#N/A</v>
      </c>
      <c r="BI1058" s="17" t="e">
        <f>VLOOKUP($E1058,'DATA PENGUKURAN GARDU'!$A:$BS,53,0)</f>
        <v>#N/A</v>
      </c>
      <c r="BJ1058" s="17" t="e">
        <f>VLOOKUP($E1058,'DATA PENGUKURAN GARDU'!$A:$BS,54,0)</f>
        <v>#N/A</v>
      </c>
      <c r="BK1058" s="20" t="e">
        <f t="shared" si="543"/>
        <v>#N/A</v>
      </c>
      <c r="BL1058" s="20" t="e">
        <f t="shared" si="544"/>
        <v>#N/A</v>
      </c>
      <c r="BM1058" s="20" t="e">
        <f t="shared" si="545"/>
        <v>#N/A</v>
      </c>
      <c r="BN1058" s="25" t="e">
        <f t="shared" si="546"/>
        <v>#N/A</v>
      </c>
      <c r="BO1058" s="26" t="str">
        <f t="shared" si="547"/>
        <v>0</v>
      </c>
      <c r="BP1058" s="21" t="e">
        <f t="shared" si="548"/>
        <v>#VALUE!</v>
      </c>
      <c r="BQ1058" s="20" t="e">
        <f t="shared" si="549"/>
        <v>#N/A</v>
      </c>
      <c r="BR1058" s="20" t="e">
        <v>#N/A</v>
      </c>
      <c r="BS1058" s="9" t="e">
        <v>#N/A</v>
      </c>
      <c r="BT1058" s="2" t="e">
        <f t="shared" si="550"/>
        <v>#VALUE!</v>
      </c>
      <c r="BU1058" s="2" t="e">
        <f t="shared" si="533"/>
        <v>#N/A</v>
      </c>
      <c r="BV1058" s="2" t="e">
        <f t="shared" si="534"/>
        <v>#N/A</v>
      </c>
    </row>
    <row r="1059" s="2" customFormat="1" ht="22.95" customHeight="1" spans="1:74">
      <c r="A1059" s="9" t="str">
        <f t="shared" si="535"/>
        <v>L-050Induk</v>
      </c>
      <c r="B1059" s="9" t="str">
        <f t="shared" si="536"/>
        <v>L-050jurusan 1</v>
      </c>
      <c r="C1059" s="9" t="str">
        <f t="shared" si="537"/>
        <v>L-050jurusan 2</v>
      </c>
      <c r="D1059" s="9" t="str">
        <f t="shared" si="538"/>
        <v>L-050jurusan 3</v>
      </c>
      <c r="E1059" s="9" t="str">
        <f t="shared" si="539"/>
        <v>L-050jurusan 4</v>
      </c>
      <c r="F1059" s="10" t="s">
        <v>489</v>
      </c>
      <c r="G1059" s="10" t="s">
        <v>22</v>
      </c>
      <c r="H1059" s="10" t="s">
        <v>1292</v>
      </c>
      <c r="I1059" s="10" t="s">
        <v>12207</v>
      </c>
      <c r="J1059" s="10" t="s">
        <v>12208</v>
      </c>
      <c r="K1059" s="10" t="s">
        <v>7465</v>
      </c>
      <c r="L1059" s="10"/>
      <c r="M1059" s="10"/>
      <c r="N1059" s="14">
        <f t="shared" si="540"/>
        <v>0</v>
      </c>
      <c r="O1059" s="15" t="e">
        <f t="shared" si="541"/>
        <v>#VALUE!</v>
      </c>
      <c r="P1059" s="15" t="e">
        <f t="shared" si="542"/>
        <v>#VALUE!</v>
      </c>
      <c r="Q1059" s="17" t="e">
        <f>VLOOKUP($A1059,'DATA PENGUKURAN GARDU'!$A:$BS,42,0)</f>
        <v>#N/A</v>
      </c>
      <c r="R1059" s="18" t="e">
        <f t="shared" si="551"/>
        <v>#N/A</v>
      </c>
      <c r="S1059" s="17" t="e">
        <f>VLOOKUP($A1059,'DATA PENGUKURAN GARDU'!$A:$BS,44,0)</f>
        <v>#N/A</v>
      </c>
      <c r="T1059" s="18" t="e">
        <f t="shared" si="552"/>
        <v>#N/A</v>
      </c>
      <c r="U1059" s="17" t="e">
        <f>VLOOKUP($A1059,'DATA PENGUKURAN GARDU'!$A:$BS,46,0)</f>
        <v>#N/A</v>
      </c>
      <c r="V1059" s="18" t="e">
        <f t="shared" si="553"/>
        <v>#N/A</v>
      </c>
      <c r="W1059" s="17" t="e">
        <f>VLOOKUP($A1059,'DATA PENGUKURAN GARDU'!$A:$BS,48,0)</f>
        <v>#N/A</v>
      </c>
      <c r="X1059" s="17" t="e">
        <f>VLOOKUP($A1059,'DATA PENGUKURAN GARDU'!$A:$BS,53,0)</f>
        <v>#N/A</v>
      </c>
      <c r="Y1059" s="17" t="e">
        <f>VLOOKUP($A1059,'DATA PENGUKURAN GARDU'!$A:$BS,54,0)</f>
        <v>#N/A</v>
      </c>
      <c r="Z1059" s="17" t="e">
        <f>VLOOKUP($A1059,'DATA PENGUKURAN GARDU'!$A:$BS,55,0)</f>
        <v>#N/A</v>
      </c>
      <c r="AA1059" s="20" t="e">
        <f>VLOOKUP($B1059,'DATA PENGUKURAN GARDU'!$A:$BS,42,0)</f>
        <v>#N/A</v>
      </c>
      <c r="AB1059" s="21" t="e">
        <f t="shared" si="554"/>
        <v>#N/A</v>
      </c>
      <c r="AC1059" s="20" t="e">
        <f>VLOOKUP($B1059,'DATA PENGUKURAN GARDU'!$A:$BS,44,0)</f>
        <v>#N/A</v>
      </c>
      <c r="AD1059" s="21" t="e">
        <f t="shared" si="555"/>
        <v>#N/A</v>
      </c>
      <c r="AE1059" s="20" t="e">
        <f>VLOOKUP($B1059,'DATA PENGUKURAN GARDU'!$A:$BS,46,0)</f>
        <v>#N/A</v>
      </c>
      <c r="AF1059" s="21" t="e">
        <f t="shared" si="556"/>
        <v>#N/A</v>
      </c>
      <c r="AG1059" s="20" t="e">
        <f>VLOOKUP($B1059,'DATA PENGUKURAN GARDU'!$A:$BS,46,0)</f>
        <v>#N/A</v>
      </c>
      <c r="AH1059" s="20" t="e">
        <f>VLOOKUP($B1059,'DATA PENGUKURAN GARDU'!$A:$BS,53,0)</f>
        <v>#N/A</v>
      </c>
      <c r="AI1059" s="20" t="e">
        <f>VLOOKUP($B1059,'DATA PENGUKURAN GARDU'!$A:$BS,54,0)</f>
        <v>#N/A</v>
      </c>
      <c r="AJ1059" s="17" t="e">
        <f>VLOOKUP($C1059,'DATA PENGUKURAN GARDU'!$A:$BS,42,0)</f>
        <v>#N/A</v>
      </c>
      <c r="AK1059" s="23" t="e">
        <f t="shared" si="557"/>
        <v>#N/A</v>
      </c>
      <c r="AL1059" s="17" t="e">
        <f>VLOOKUP($C1059,'DATA PENGUKURAN GARDU'!$A:$BS,44,0)</f>
        <v>#N/A</v>
      </c>
      <c r="AM1059" s="23" t="e">
        <f t="shared" si="558"/>
        <v>#N/A</v>
      </c>
      <c r="AN1059" s="17" t="e">
        <f>VLOOKUP($C1059,'DATA PENGUKURAN GARDU'!$A:$BS,46,0)</f>
        <v>#N/A</v>
      </c>
      <c r="AO1059" s="23" t="e">
        <f t="shared" si="559"/>
        <v>#N/A</v>
      </c>
      <c r="AP1059" s="17" t="e">
        <f>VLOOKUP($C1059,'DATA PENGUKURAN GARDU'!$A:$BS,46,0)</f>
        <v>#N/A</v>
      </c>
      <c r="AQ1059" s="17" t="e">
        <f>VLOOKUP($C1059,'DATA PENGUKURAN GARDU'!$A:$BS,53,0)</f>
        <v>#N/A</v>
      </c>
      <c r="AR1059" s="17" t="e">
        <f>VLOOKUP($C1059,'DATA PENGUKURAN GARDU'!$A:$BS,54,0)</f>
        <v>#N/A</v>
      </c>
      <c r="AS1059" s="20" t="e">
        <f>VLOOKUP($D1059,'DATA PENGUKURAN GARDU'!$A:$BS,42,0)</f>
        <v>#N/A</v>
      </c>
      <c r="AT1059" s="21" t="e">
        <f t="shared" si="560"/>
        <v>#N/A</v>
      </c>
      <c r="AU1059" s="20" t="e">
        <f>VLOOKUP($D1059,'DATA PENGUKURAN GARDU'!$A:$BS,44,0)</f>
        <v>#N/A</v>
      </c>
      <c r="AV1059" s="21" t="e">
        <f t="shared" si="561"/>
        <v>#N/A</v>
      </c>
      <c r="AW1059" s="20" t="e">
        <f>VLOOKUP($D1059,'DATA PENGUKURAN GARDU'!$A:$BS,46,0)</f>
        <v>#N/A</v>
      </c>
      <c r="AX1059" s="21" t="e">
        <f t="shared" si="562"/>
        <v>#N/A</v>
      </c>
      <c r="AY1059" s="20" t="e">
        <f>VLOOKUP($D1059,'DATA PENGUKURAN GARDU'!$A:$BS,46,0)</f>
        <v>#N/A</v>
      </c>
      <c r="AZ1059" s="20" t="e">
        <f>VLOOKUP($D1059,'DATA PENGUKURAN GARDU'!$A:$BS,53,0)</f>
        <v>#N/A</v>
      </c>
      <c r="BA1059" s="20" t="e">
        <f>VLOOKUP($D1059,'DATA PENGUKURAN GARDU'!$A:$BS,54,0)</f>
        <v>#N/A</v>
      </c>
      <c r="BB1059" s="17" t="e">
        <f>VLOOKUP($E1059,'DATA PENGUKURAN GARDU'!$A:$BS,42,0)</f>
        <v>#N/A</v>
      </c>
      <c r="BC1059" s="23" t="e">
        <f t="shared" si="563"/>
        <v>#N/A</v>
      </c>
      <c r="BD1059" s="17" t="e">
        <f>VLOOKUP($E1059,'DATA PENGUKURAN GARDU'!$A:$BS,44,0)</f>
        <v>#N/A</v>
      </c>
      <c r="BE1059" s="23" t="e">
        <f t="shared" si="564"/>
        <v>#N/A</v>
      </c>
      <c r="BF1059" s="17" t="e">
        <f>VLOOKUP($E1059,'DATA PENGUKURAN GARDU'!$A:$BS,46,0)</f>
        <v>#N/A</v>
      </c>
      <c r="BG1059" s="23" t="e">
        <f t="shared" si="565"/>
        <v>#N/A</v>
      </c>
      <c r="BH1059" s="17" t="e">
        <f>VLOOKUP($E1059,'DATA PENGUKURAN GARDU'!$A:$BS,46,0)</f>
        <v>#N/A</v>
      </c>
      <c r="BI1059" s="17" t="e">
        <f>VLOOKUP($E1059,'DATA PENGUKURAN GARDU'!$A:$BS,53,0)</f>
        <v>#N/A</v>
      </c>
      <c r="BJ1059" s="17" t="e">
        <f>VLOOKUP($E1059,'DATA PENGUKURAN GARDU'!$A:$BS,54,0)</f>
        <v>#N/A</v>
      </c>
      <c r="BK1059" s="20" t="e">
        <f t="shared" si="543"/>
        <v>#N/A</v>
      </c>
      <c r="BL1059" s="20" t="e">
        <f t="shared" si="544"/>
        <v>#N/A</v>
      </c>
      <c r="BM1059" s="20" t="e">
        <f t="shared" si="545"/>
        <v>#N/A</v>
      </c>
      <c r="BN1059" s="25" t="e">
        <f t="shared" si="546"/>
        <v>#N/A</v>
      </c>
      <c r="BO1059" s="26" t="str">
        <f t="shared" si="547"/>
        <v>0</v>
      </c>
      <c r="BP1059" s="21" t="e">
        <f t="shared" si="548"/>
        <v>#VALUE!</v>
      </c>
      <c r="BQ1059" s="20" t="e">
        <f t="shared" si="549"/>
        <v>#N/A</v>
      </c>
      <c r="BR1059" s="20" t="e">
        <v>#N/A</v>
      </c>
      <c r="BS1059" s="9" t="e">
        <v>#N/A</v>
      </c>
      <c r="BT1059" s="2" t="e">
        <f t="shared" si="550"/>
        <v>#VALUE!</v>
      </c>
      <c r="BU1059" s="2" t="e">
        <f t="shared" si="533"/>
        <v>#N/A</v>
      </c>
      <c r="BV1059" s="2" t="e">
        <f t="shared" si="534"/>
        <v>#N/A</v>
      </c>
    </row>
    <row r="1060" s="2" customFormat="1" ht="22.95" customHeight="1" spans="1:74">
      <c r="A1060" s="9" t="str">
        <f t="shared" si="535"/>
        <v>NP 015Induk</v>
      </c>
      <c r="B1060" s="9" t="str">
        <f t="shared" si="536"/>
        <v>NP 015jurusan 1</v>
      </c>
      <c r="C1060" s="9" t="str">
        <f t="shared" si="537"/>
        <v>NP 015jurusan 2</v>
      </c>
      <c r="D1060" s="9" t="str">
        <f t="shared" si="538"/>
        <v>NP 015jurusan 3</v>
      </c>
      <c r="E1060" s="9" t="str">
        <f t="shared" si="539"/>
        <v>NP 015jurusan 4</v>
      </c>
      <c r="F1060" s="10" t="s">
        <v>497</v>
      </c>
      <c r="G1060" s="10" t="s">
        <v>101</v>
      </c>
      <c r="H1060" s="10" t="s">
        <v>1293</v>
      </c>
      <c r="I1060" s="10" t="s">
        <v>12209</v>
      </c>
      <c r="J1060" s="10" t="s">
        <v>12210</v>
      </c>
      <c r="K1060" s="10" t="s">
        <v>7465</v>
      </c>
      <c r="L1060" s="10"/>
      <c r="M1060" s="10"/>
      <c r="N1060" s="14">
        <f t="shared" si="540"/>
        <v>0</v>
      </c>
      <c r="O1060" s="15" t="e">
        <f t="shared" si="541"/>
        <v>#VALUE!</v>
      </c>
      <c r="P1060" s="15" t="e">
        <f t="shared" si="542"/>
        <v>#VALUE!</v>
      </c>
      <c r="Q1060" s="17" t="e">
        <f>VLOOKUP($A1060,'DATA PENGUKURAN GARDU'!$A:$BS,42,0)</f>
        <v>#N/A</v>
      </c>
      <c r="R1060" s="18" t="e">
        <f t="shared" si="551"/>
        <v>#N/A</v>
      </c>
      <c r="S1060" s="17" t="e">
        <f>VLOOKUP($A1060,'DATA PENGUKURAN GARDU'!$A:$BS,44,0)</f>
        <v>#N/A</v>
      </c>
      <c r="T1060" s="18" t="e">
        <f t="shared" si="552"/>
        <v>#N/A</v>
      </c>
      <c r="U1060" s="17" t="e">
        <f>VLOOKUP($A1060,'DATA PENGUKURAN GARDU'!$A:$BS,46,0)</f>
        <v>#N/A</v>
      </c>
      <c r="V1060" s="18" t="e">
        <f t="shared" si="553"/>
        <v>#N/A</v>
      </c>
      <c r="W1060" s="17" t="e">
        <f>VLOOKUP($A1060,'DATA PENGUKURAN GARDU'!$A:$BS,48,0)</f>
        <v>#N/A</v>
      </c>
      <c r="X1060" s="17" t="e">
        <f>VLOOKUP($A1060,'DATA PENGUKURAN GARDU'!$A:$BS,53,0)</f>
        <v>#N/A</v>
      </c>
      <c r="Y1060" s="17" t="e">
        <f>VLOOKUP($A1060,'DATA PENGUKURAN GARDU'!$A:$BS,54,0)</f>
        <v>#N/A</v>
      </c>
      <c r="Z1060" s="17" t="e">
        <f>VLOOKUP($A1060,'DATA PENGUKURAN GARDU'!$A:$BS,55,0)</f>
        <v>#N/A</v>
      </c>
      <c r="AA1060" s="20" t="e">
        <f>VLOOKUP($B1060,'DATA PENGUKURAN GARDU'!$A:$BS,42,0)</f>
        <v>#N/A</v>
      </c>
      <c r="AB1060" s="21" t="e">
        <f t="shared" si="554"/>
        <v>#N/A</v>
      </c>
      <c r="AC1060" s="20" t="e">
        <f>VLOOKUP($B1060,'DATA PENGUKURAN GARDU'!$A:$BS,44,0)</f>
        <v>#N/A</v>
      </c>
      <c r="AD1060" s="21" t="e">
        <f t="shared" si="555"/>
        <v>#N/A</v>
      </c>
      <c r="AE1060" s="20" t="e">
        <f>VLOOKUP($B1060,'DATA PENGUKURAN GARDU'!$A:$BS,46,0)</f>
        <v>#N/A</v>
      </c>
      <c r="AF1060" s="21" t="e">
        <f t="shared" si="556"/>
        <v>#N/A</v>
      </c>
      <c r="AG1060" s="20" t="e">
        <f>VLOOKUP($B1060,'DATA PENGUKURAN GARDU'!$A:$BS,46,0)</f>
        <v>#N/A</v>
      </c>
      <c r="AH1060" s="20" t="e">
        <f>VLOOKUP($B1060,'DATA PENGUKURAN GARDU'!$A:$BS,53,0)</f>
        <v>#N/A</v>
      </c>
      <c r="AI1060" s="20" t="e">
        <f>VLOOKUP($B1060,'DATA PENGUKURAN GARDU'!$A:$BS,54,0)</f>
        <v>#N/A</v>
      </c>
      <c r="AJ1060" s="17" t="e">
        <f>VLOOKUP($C1060,'DATA PENGUKURAN GARDU'!$A:$BS,42,0)</f>
        <v>#N/A</v>
      </c>
      <c r="AK1060" s="23" t="e">
        <f t="shared" si="557"/>
        <v>#N/A</v>
      </c>
      <c r="AL1060" s="17" t="e">
        <f>VLOOKUP($C1060,'DATA PENGUKURAN GARDU'!$A:$BS,44,0)</f>
        <v>#N/A</v>
      </c>
      <c r="AM1060" s="23" t="e">
        <f t="shared" si="558"/>
        <v>#N/A</v>
      </c>
      <c r="AN1060" s="17" t="e">
        <f>VLOOKUP($C1060,'DATA PENGUKURAN GARDU'!$A:$BS,46,0)</f>
        <v>#N/A</v>
      </c>
      <c r="AO1060" s="23" t="e">
        <f t="shared" si="559"/>
        <v>#N/A</v>
      </c>
      <c r="AP1060" s="17" t="e">
        <f>VLOOKUP($C1060,'DATA PENGUKURAN GARDU'!$A:$BS,46,0)</f>
        <v>#N/A</v>
      </c>
      <c r="AQ1060" s="17" t="e">
        <f>VLOOKUP($C1060,'DATA PENGUKURAN GARDU'!$A:$BS,53,0)</f>
        <v>#N/A</v>
      </c>
      <c r="AR1060" s="17" t="e">
        <f>VLOOKUP($C1060,'DATA PENGUKURAN GARDU'!$A:$BS,54,0)</f>
        <v>#N/A</v>
      </c>
      <c r="AS1060" s="20" t="e">
        <f>VLOOKUP($D1060,'DATA PENGUKURAN GARDU'!$A:$BS,42,0)</f>
        <v>#N/A</v>
      </c>
      <c r="AT1060" s="21" t="e">
        <f t="shared" si="560"/>
        <v>#N/A</v>
      </c>
      <c r="AU1060" s="20" t="e">
        <f>VLOOKUP($D1060,'DATA PENGUKURAN GARDU'!$A:$BS,44,0)</f>
        <v>#N/A</v>
      </c>
      <c r="AV1060" s="21" t="e">
        <f t="shared" si="561"/>
        <v>#N/A</v>
      </c>
      <c r="AW1060" s="20" t="e">
        <f>VLOOKUP($D1060,'DATA PENGUKURAN GARDU'!$A:$BS,46,0)</f>
        <v>#N/A</v>
      </c>
      <c r="AX1060" s="21" t="e">
        <f t="shared" si="562"/>
        <v>#N/A</v>
      </c>
      <c r="AY1060" s="20" t="e">
        <f>VLOOKUP($D1060,'DATA PENGUKURAN GARDU'!$A:$BS,46,0)</f>
        <v>#N/A</v>
      </c>
      <c r="AZ1060" s="20" t="e">
        <f>VLOOKUP($D1060,'DATA PENGUKURAN GARDU'!$A:$BS,53,0)</f>
        <v>#N/A</v>
      </c>
      <c r="BA1060" s="20" t="e">
        <f>VLOOKUP($D1060,'DATA PENGUKURAN GARDU'!$A:$BS,54,0)</f>
        <v>#N/A</v>
      </c>
      <c r="BB1060" s="17" t="e">
        <f>VLOOKUP($E1060,'DATA PENGUKURAN GARDU'!$A:$BS,42,0)</f>
        <v>#N/A</v>
      </c>
      <c r="BC1060" s="23" t="e">
        <f t="shared" si="563"/>
        <v>#N/A</v>
      </c>
      <c r="BD1060" s="17" t="e">
        <f>VLOOKUP($E1060,'DATA PENGUKURAN GARDU'!$A:$BS,44,0)</f>
        <v>#N/A</v>
      </c>
      <c r="BE1060" s="23" t="e">
        <f t="shared" si="564"/>
        <v>#N/A</v>
      </c>
      <c r="BF1060" s="17" t="e">
        <f>VLOOKUP($E1060,'DATA PENGUKURAN GARDU'!$A:$BS,46,0)</f>
        <v>#N/A</v>
      </c>
      <c r="BG1060" s="23" t="e">
        <f t="shared" si="565"/>
        <v>#N/A</v>
      </c>
      <c r="BH1060" s="17" t="e">
        <f>VLOOKUP($E1060,'DATA PENGUKURAN GARDU'!$A:$BS,46,0)</f>
        <v>#N/A</v>
      </c>
      <c r="BI1060" s="17" t="e">
        <f>VLOOKUP($E1060,'DATA PENGUKURAN GARDU'!$A:$BS,53,0)</f>
        <v>#N/A</v>
      </c>
      <c r="BJ1060" s="17" t="e">
        <f>VLOOKUP($E1060,'DATA PENGUKURAN GARDU'!$A:$BS,54,0)</f>
        <v>#N/A</v>
      </c>
      <c r="BK1060" s="20" t="e">
        <f t="shared" si="543"/>
        <v>#N/A</v>
      </c>
      <c r="BL1060" s="20" t="e">
        <f t="shared" si="544"/>
        <v>#N/A</v>
      </c>
      <c r="BM1060" s="20" t="e">
        <f t="shared" si="545"/>
        <v>#N/A</v>
      </c>
      <c r="BN1060" s="25" t="e">
        <f t="shared" si="546"/>
        <v>#N/A</v>
      </c>
      <c r="BO1060" s="26" t="str">
        <f t="shared" si="547"/>
        <v>0</v>
      </c>
      <c r="BP1060" s="21" t="e">
        <f t="shared" si="548"/>
        <v>#VALUE!</v>
      </c>
      <c r="BQ1060" s="20" t="e">
        <f t="shared" si="549"/>
        <v>#N/A</v>
      </c>
      <c r="BR1060" s="20" t="e">
        <v>#N/A</v>
      </c>
      <c r="BS1060" s="9" t="e">
        <v>#N/A</v>
      </c>
      <c r="BT1060" s="2" t="e">
        <f t="shared" si="550"/>
        <v>#VALUE!</v>
      </c>
      <c r="BU1060" s="2" t="e">
        <f t="shared" si="533"/>
        <v>#N/A</v>
      </c>
      <c r="BV1060" s="2" t="e">
        <f t="shared" si="534"/>
        <v>#N/A</v>
      </c>
    </row>
    <row r="1061" s="2" customFormat="1" ht="22.95" customHeight="1" spans="1:74">
      <c r="A1061" s="9" t="str">
        <f t="shared" si="535"/>
        <v>NP 016Induk</v>
      </c>
      <c r="B1061" s="9" t="str">
        <f t="shared" si="536"/>
        <v>NP 016jurusan 1</v>
      </c>
      <c r="C1061" s="9" t="str">
        <f t="shared" si="537"/>
        <v>NP 016jurusan 2</v>
      </c>
      <c r="D1061" s="9" t="str">
        <f t="shared" si="538"/>
        <v>NP 016jurusan 3</v>
      </c>
      <c r="E1061" s="9" t="str">
        <f t="shared" si="539"/>
        <v>NP 016jurusan 4</v>
      </c>
      <c r="F1061" s="10" t="s">
        <v>497</v>
      </c>
      <c r="G1061" s="10" t="s">
        <v>101</v>
      </c>
      <c r="H1061" s="10" t="s">
        <v>1294</v>
      </c>
      <c r="I1061" s="10" t="s">
        <v>12211</v>
      </c>
      <c r="J1061" s="10" t="s">
        <v>12212</v>
      </c>
      <c r="K1061" s="10" t="s">
        <v>7465</v>
      </c>
      <c r="L1061" s="10"/>
      <c r="M1061" s="10"/>
      <c r="N1061" s="14">
        <f t="shared" si="540"/>
        <v>0</v>
      </c>
      <c r="O1061" s="15" t="e">
        <f t="shared" si="541"/>
        <v>#VALUE!</v>
      </c>
      <c r="P1061" s="15" t="e">
        <f t="shared" si="542"/>
        <v>#VALUE!</v>
      </c>
      <c r="Q1061" s="17" t="e">
        <f>VLOOKUP($A1061,'DATA PENGUKURAN GARDU'!$A:$BS,42,0)</f>
        <v>#N/A</v>
      </c>
      <c r="R1061" s="18" t="e">
        <f t="shared" si="551"/>
        <v>#N/A</v>
      </c>
      <c r="S1061" s="17" t="e">
        <f>VLOOKUP($A1061,'DATA PENGUKURAN GARDU'!$A:$BS,44,0)</f>
        <v>#N/A</v>
      </c>
      <c r="T1061" s="18" t="e">
        <f t="shared" si="552"/>
        <v>#N/A</v>
      </c>
      <c r="U1061" s="17" t="e">
        <f>VLOOKUP($A1061,'DATA PENGUKURAN GARDU'!$A:$BS,46,0)</f>
        <v>#N/A</v>
      </c>
      <c r="V1061" s="18" t="e">
        <f t="shared" si="553"/>
        <v>#N/A</v>
      </c>
      <c r="W1061" s="17" t="e">
        <f>VLOOKUP($A1061,'DATA PENGUKURAN GARDU'!$A:$BS,48,0)</f>
        <v>#N/A</v>
      </c>
      <c r="X1061" s="17" t="e">
        <f>VLOOKUP($A1061,'DATA PENGUKURAN GARDU'!$A:$BS,53,0)</f>
        <v>#N/A</v>
      </c>
      <c r="Y1061" s="17" t="e">
        <f>VLOOKUP($A1061,'DATA PENGUKURAN GARDU'!$A:$BS,54,0)</f>
        <v>#N/A</v>
      </c>
      <c r="Z1061" s="17" t="e">
        <f>VLOOKUP($A1061,'DATA PENGUKURAN GARDU'!$A:$BS,55,0)</f>
        <v>#N/A</v>
      </c>
      <c r="AA1061" s="20" t="e">
        <f>VLOOKUP($B1061,'DATA PENGUKURAN GARDU'!$A:$BS,42,0)</f>
        <v>#N/A</v>
      </c>
      <c r="AB1061" s="21" t="e">
        <f t="shared" si="554"/>
        <v>#N/A</v>
      </c>
      <c r="AC1061" s="20" t="e">
        <f>VLOOKUP($B1061,'DATA PENGUKURAN GARDU'!$A:$BS,44,0)</f>
        <v>#N/A</v>
      </c>
      <c r="AD1061" s="21" t="e">
        <f t="shared" si="555"/>
        <v>#N/A</v>
      </c>
      <c r="AE1061" s="20" t="e">
        <f>VLOOKUP($B1061,'DATA PENGUKURAN GARDU'!$A:$BS,46,0)</f>
        <v>#N/A</v>
      </c>
      <c r="AF1061" s="21" t="e">
        <f t="shared" si="556"/>
        <v>#N/A</v>
      </c>
      <c r="AG1061" s="20" t="e">
        <f>VLOOKUP($B1061,'DATA PENGUKURAN GARDU'!$A:$BS,46,0)</f>
        <v>#N/A</v>
      </c>
      <c r="AH1061" s="20" t="e">
        <f>VLOOKUP($B1061,'DATA PENGUKURAN GARDU'!$A:$BS,53,0)</f>
        <v>#N/A</v>
      </c>
      <c r="AI1061" s="20" t="e">
        <f>VLOOKUP($B1061,'DATA PENGUKURAN GARDU'!$A:$BS,54,0)</f>
        <v>#N/A</v>
      </c>
      <c r="AJ1061" s="17" t="e">
        <f>VLOOKUP($C1061,'DATA PENGUKURAN GARDU'!$A:$BS,42,0)</f>
        <v>#N/A</v>
      </c>
      <c r="AK1061" s="23" t="e">
        <f t="shared" si="557"/>
        <v>#N/A</v>
      </c>
      <c r="AL1061" s="17" t="e">
        <f>VLOOKUP($C1061,'DATA PENGUKURAN GARDU'!$A:$BS,44,0)</f>
        <v>#N/A</v>
      </c>
      <c r="AM1061" s="23" t="e">
        <f t="shared" si="558"/>
        <v>#N/A</v>
      </c>
      <c r="AN1061" s="17" t="e">
        <f>VLOOKUP($C1061,'DATA PENGUKURAN GARDU'!$A:$BS,46,0)</f>
        <v>#N/A</v>
      </c>
      <c r="AO1061" s="23" t="e">
        <f t="shared" si="559"/>
        <v>#N/A</v>
      </c>
      <c r="AP1061" s="17" t="e">
        <f>VLOOKUP($C1061,'DATA PENGUKURAN GARDU'!$A:$BS,46,0)</f>
        <v>#N/A</v>
      </c>
      <c r="AQ1061" s="17" t="e">
        <f>VLOOKUP($C1061,'DATA PENGUKURAN GARDU'!$A:$BS,53,0)</f>
        <v>#N/A</v>
      </c>
      <c r="AR1061" s="17" t="e">
        <f>VLOOKUP($C1061,'DATA PENGUKURAN GARDU'!$A:$BS,54,0)</f>
        <v>#N/A</v>
      </c>
      <c r="AS1061" s="20" t="e">
        <f>VLOOKUP($D1061,'DATA PENGUKURAN GARDU'!$A:$BS,42,0)</f>
        <v>#N/A</v>
      </c>
      <c r="AT1061" s="21" t="e">
        <f t="shared" si="560"/>
        <v>#N/A</v>
      </c>
      <c r="AU1061" s="20" t="e">
        <f>VLOOKUP($D1061,'DATA PENGUKURAN GARDU'!$A:$BS,44,0)</f>
        <v>#N/A</v>
      </c>
      <c r="AV1061" s="21" t="e">
        <f t="shared" si="561"/>
        <v>#N/A</v>
      </c>
      <c r="AW1061" s="20" t="e">
        <f>VLOOKUP($D1061,'DATA PENGUKURAN GARDU'!$A:$BS,46,0)</f>
        <v>#N/A</v>
      </c>
      <c r="AX1061" s="21" t="e">
        <f t="shared" si="562"/>
        <v>#N/A</v>
      </c>
      <c r="AY1061" s="20" t="e">
        <f>VLOOKUP($D1061,'DATA PENGUKURAN GARDU'!$A:$BS,46,0)</f>
        <v>#N/A</v>
      </c>
      <c r="AZ1061" s="20" t="e">
        <f>VLOOKUP($D1061,'DATA PENGUKURAN GARDU'!$A:$BS,53,0)</f>
        <v>#N/A</v>
      </c>
      <c r="BA1061" s="20" t="e">
        <f>VLOOKUP($D1061,'DATA PENGUKURAN GARDU'!$A:$BS,54,0)</f>
        <v>#N/A</v>
      </c>
      <c r="BB1061" s="17" t="e">
        <f>VLOOKUP($E1061,'DATA PENGUKURAN GARDU'!$A:$BS,42,0)</f>
        <v>#N/A</v>
      </c>
      <c r="BC1061" s="23" t="e">
        <f t="shared" si="563"/>
        <v>#N/A</v>
      </c>
      <c r="BD1061" s="17" t="e">
        <f>VLOOKUP($E1061,'DATA PENGUKURAN GARDU'!$A:$BS,44,0)</f>
        <v>#N/A</v>
      </c>
      <c r="BE1061" s="23" t="e">
        <f t="shared" si="564"/>
        <v>#N/A</v>
      </c>
      <c r="BF1061" s="17" t="e">
        <f>VLOOKUP($E1061,'DATA PENGUKURAN GARDU'!$A:$BS,46,0)</f>
        <v>#N/A</v>
      </c>
      <c r="BG1061" s="23" t="e">
        <f t="shared" si="565"/>
        <v>#N/A</v>
      </c>
      <c r="BH1061" s="17" t="e">
        <f>VLOOKUP($E1061,'DATA PENGUKURAN GARDU'!$A:$BS,46,0)</f>
        <v>#N/A</v>
      </c>
      <c r="BI1061" s="17" t="e">
        <f>VLOOKUP($E1061,'DATA PENGUKURAN GARDU'!$A:$BS,53,0)</f>
        <v>#N/A</v>
      </c>
      <c r="BJ1061" s="17" t="e">
        <f>VLOOKUP($E1061,'DATA PENGUKURAN GARDU'!$A:$BS,54,0)</f>
        <v>#N/A</v>
      </c>
      <c r="BK1061" s="20" t="e">
        <f t="shared" si="543"/>
        <v>#N/A</v>
      </c>
      <c r="BL1061" s="20" t="e">
        <f t="shared" si="544"/>
        <v>#N/A</v>
      </c>
      <c r="BM1061" s="20" t="e">
        <f t="shared" si="545"/>
        <v>#N/A</v>
      </c>
      <c r="BN1061" s="25" t="e">
        <f t="shared" si="546"/>
        <v>#N/A</v>
      </c>
      <c r="BO1061" s="26" t="str">
        <f t="shared" si="547"/>
        <v>0</v>
      </c>
      <c r="BP1061" s="21" t="e">
        <f t="shared" si="548"/>
        <v>#VALUE!</v>
      </c>
      <c r="BQ1061" s="20" t="e">
        <f t="shared" si="549"/>
        <v>#N/A</v>
      </c>
      <c r="BR1061" s="20" t="e">
        <v>#N/A</v>
      </c>
      <c r="BS1061" s="9" t="e">
        <v>#N/A</v>
      </c>
      <c r="BT1061" s="2" t="e">
        <f t="shared" si="550"/>
        <v>#VALUE!</v>
      </c>
      <c r="BU1061" s="2" t="e">
        <f t="shared" si="533"/>
        <v>#N/A</v>
      </c>
      <c r="BV1061" s="2" t="e">
        <f t="shared" si="534"/>
        <v>#N/A</v>
      </c>
    </row>
    <row r="1062" s="2" customFormat="1" ht="22.95" customHeight="1" spans="1:74">
      <c r="A1062" s="9" t="str">
        <f t="shared" si="535"/>
        <v>N 028Induk</v>
      </c>
      <c r="B1062" s="9" t="str">
        <f t="shared" si="536"/>
        <v>N 028jurusan 1</v>
      </c>
      <c r="C1062" s="9" t="str">
        <f t="shared" si="537"/>
        <v>N 028jurusan 2</v>
      </c>
      <c r="D1062" s="9" t="str">
        <f t="shared" si="538"/>
        <v>N 028jurusan 3</v>
      </c>
      <c r="E1062" s="9" t="str">
        <f t="shared" si="539"/>
        <v>N 028jurusan 4</v>
      </c>
      <c r="F1062" s="10" t="s">
        <v>342</v>
      </c>
      <c r="G1062" s="10" t="s">
        <v>39</v>
      </c>
      <c r="H1062" s="10" t="s">
        <v>1295</v>
      </c>
      <c r="I1062" s="10" t="s">
        <v>12213</v>
      </c>
      <c r="J1062" s="10" t="s">
        <v>12214</v>
      </c>
      <c r="K1062" s="10" t="s">
        <v>7465</v>
      </c>
      <c r="L1062" s="10"/>
      <c r="M1062" s="10"/>
      <c r="N1062" s="14">
        <f t="shared" si="540"/>
        <v>0</v>
      </c>
      <c r="O1062" s="15" t="e">
        <f t="shared" si="541"/>
        <v>#VALUE!</v>
      </c>
      <c r="P1062" s="15" t="e">
        <f t="shared" si="542"/>
        <v>#VALUE!</v>
      </c>
      <c r="Q1062" s="17" t="e">
        <f>VLOOKUP($A1062,'DATA PENGUKURAN GARDU'!$A:$BS,42,0)</f>
        <v>#N/A</v>
      </c>
      <c r="R1062" s="18" t="e">
        <f t="shared" si="551"/>
        <v>#N/A</v>
      </c>
      <c r="S1062" s="17" t="e">
        <f>VLOOKUP($A1062,'DATA PENGUKURAN GARDU'!$A:$BS,44,0)</f>
        <v>#N/A</v>
      </c>
      <c r="T1062" s="18" t="e">
        <f t="shared" si="552"/>
        <v>#N/A</v>
      </c>
      <c r="U1062" s="17" t="e">
        <f>VLOOKUP($A1062,'DATA PENGUKURAN GARDU'!$A:$BS,46,0)</f>
        <v>#N/A</v>
      </c>
      <c r="V1062" s="18" t="e">
        <f t="shared" si="553"/>
        <v>#N/A</v>
      </c>
      <c r="W1062" s="17" t="e">
        <f>VLOOKUP($A1062,'DATA PENGUKURAN GARDU'!$A:$BS,48,0)</f>
        <v>#N/A</v>
      </c>
      <c r="X1062" s="17" t="e">
        <f>VLOOKUP($A1062,'DATA PENGUKURAN GARDU'!$A:$BS,53,0)</f>
        <v>#N/A</v>
      </c>
      <c r="Y1062" s="17" t="e">
        <f>VLOOKUP($A1062,'DATA PENGUKURAN GARDU'!$A:$BS,54,0)</f>
        <v>#N/A</v>
      </c>
      <c r="Z1062" s="17" t="e">
        <f>VLOOKUP($A1062,'DATA PENGUKURAN GARDU'!$A:$BS,55,0)</f>
        <v>#N/A</v>
      </c>
      <c r="AA1062" s="20" t="e">
        <f>VLOOKUP($B1062,'DATA PENGUKURAN GARDU'!$A:$BS,42,0)</f>
        <v>#N/A</v>
      </c>
      <c r="AB1062" s="21" t="e">
        <f t="shared" si="554"/>
        <v>#N/A</v>
      </c>
      <c r="AC1062" s="20" t="e">
        <f>VLOOKUP($B1062,'DATA PENGUKURAN GARDU'!$A:$BS,44,0)</f>
        <v>#N/A</v>
      </c>
      <c r="AD1062" s="21" t="e">
        <f t="shared" si="555"/>
        <v>#N/A</v>
      </c>
      <c r="AE1062" s="20" t="e">
        <f>VLOOKUP($B1062,'DATA PENGUKURAN GARDU'!$A:$BS,46,0)</f>
        <v>#N/A</v>
      </c>
      <c r="AF1062" s="21" t="e">
        <f t="shared" si="556"/>
        <v>#N/A</v>
      </c>
      <c r="AG1062" s="20" t="e">
        <f>VLOOKUP($B1062,'DATA PENGUKURAN GARDU'!$A:$BS,46,0)</f>
        <v>#N/A</v>
      </c>
      <c r="AH1062" s="20" t="e">
        <f>VLOOKUP($B1062,'DATA PENGUKURAN GARDU'!$A:$BS,53,0)</f>
        <v>#N/A</v>
      </c>
      <c r="AI1062" s="20" t="e">
        <f>VLOOKUP($B1062,'DATA PENGUKURAN GARDU'!$A:$BS,54,0)</f>
        <v>#N/A</v>
      </c>
      <c r="AJ1062" s="17" t="e">
        <f>VLOOKUP($C1062,'DATA PENGUKURAN GARDU'!$A:$BS,42,0)</f>
        <v>#N/A</v>
      </c>
      <c r="AK1062" s="23" t="e">
        <f t="shared" si="557"/>
        <v>#N/A</v>
      </c>
      <c r="AL1062" s="17" t="e">
        <f>VLOOKUP($C1062,'DATA PENGUKURAN GARDU'!$A:$BS,44,0)</f>
        <v>#N/A</v>
      </c>
      <c r="AM1062" s="23" t="e">
        <f t="shared" si="558"/>
        <v>#N/A</v>
      </c>
      <c r="AN1062" s="17" t="e">
        <f>VLOOKUP($C1062,'DATA PENGUKURAN GARDU'!$A:$BS,46,0)</f>
        <v>#N/A</v>
      </c>
      <c r="AO1062" s="23" t="e">
        <f t="shared" si="559"/>
        <v>#N/A</v>
      </c>
      <c r="AP1062" s="17" t="e">
        <f>VLOOKUP($C1062,'DATA PENGUKURAN GARDU'!$A:$BS,46,0)</f>
        <v>#N/A</v>
      </c>
      <c r="AQ1062" s="17" t="e">
        <f>VLOOKUP($C1062,'DATA PENGUKURAN GARDU'!$A:$BS,53,0)</f>
        <v>#N/A</v>
      </c>
      <c r="AR1062" s="17" t="e">
        <f>VLOOKUP($C1062,'DATA PENGUKURAN GARDU'!$A:$BS,54,0)</f>
        <v>#N/A</v>
      </c>
      <c r="AS1062" s="20" t="e">
        <f>VLOOKUP($D1062,'DATA PENGUKURAN GARDU'!$A:$BS,42,0)</f>
        <v>#N/A</v>
      </c>
      <c r="AT1062" s="21" t="e">
        <f t="shared" si="560"/>
        <v>#N/A</v>
      </c>
      <c r="AU1062" s="20" t="e">
        <f>VLOOKUP($D1062,'DATA PENGUKURAN GARDU'!$A:$BS,44,0)</f>
        <v>#N/A</v>
      </c>
      <c r="AV1062" s="21" t="e">
        <f t="shared" si="561"/>
        <v>#N/A</v>
      </c>
      <c r="AW1062" s="20" t="e">
        <f>VLOOKUP($D1062,'DATA PENGUKURAN GARDU'!$A:$BS,46,0)</f>
        <v>#N/A</v>
      </c>
      <c r="AX1062" s="21" t="e">
        <f t="shared" si="562"/>
        <v>#N/A</v>
      </c>
      <c r="AY1062" s="20" t="e">
        <f>VLOOKUP($D1062,'DATA PENGUKURAN GARDU'!$A:$BS,46,0)</f>
        <v>#N/A</v>
      </c>
      <c r="AZ1062" s="20" t="e">
        <f>VLOOKUP($D1062,'DATA PENGUKURAN GARDU'!$A:$BS,53,0)</f>
        <v>#N/A</v>
      </c>
      <c r="BA1062" s="20" t="e">
        <f>VLOOKUP($D1062,'DATA PENGUKURAN GARDU'!$A:$BS,54,0)</f>
        <v>#N/A</v>
      </c>
      <c r="BB1062" s="17" t="e">
        <f>VLOOKUP($E1062,'DATA PENGUKURAN GARDU'!$A:$BS,42,0)</f>
        <v>#N/A</v>
      </c>
      <c r="BC1062" s="23" t="e">
        <f t="shared" si="563"/>
        <v>#N/A</v>
      </c>
      <c r="BD1062" s="17" t="e">
        <f>VLOOKUP($E1062,'DATA PENGUKURAN GARDU'!$A:$BS,44,0)</f>
        <v>#N/A</v>
      </c>
      <c r="BE1062" s="23" t="e">
        <f t="shared" si="564"/>
        <v>#N/A</v>
      </c>
      <c r="BF1062" s="17" t="e">
        <f>VLOOKUP($E1062,'DATA PENGUKURAN GARDU'!$A:$BS,46,0)</f>
        <v>#N/A</v>
      </c>
      <c r="BG1062" s="23" t="e">
        <f t="shared" si="565"/>
        <v>#N/A</v>
      </c>
      <c r="BH1062" s="17" t="e">
        <f>VLOOKUP($E1062,'DATA PENGUKURAN GARDU'!$A:$BS,46,0)</f>
        <v>#N/A</v>
      </c>
      <c r="BI1062" s="17" t="e">
        <f>VLOOKUP($E1062,'DATA PENGUKURAN GARDU'!$A:$BS,53,0)</f>
        <v>#N/A</v>
      </c>
      <c r="BJ1062" s="17" t="e">
        <f>VLOOKUP($E1062,'DATA PENGUKURAN GARDU'!$A:$BS,54,0)</f>
        <v>#N/A</v>
      </c>
      <c r="BK1062" s="20" t="e">
        <f t="shared" si="543"/>
        <v>#N/A</v>
      </c>
      <c r="BL1062" s="20" t="e">
        <f t="shared" si="544"/>
        <v>#N/A</v>
      </c>
      <c r="BM1062" s="20" t="e">
        <f t="shared" si="545"/>
        <v>#N/A</v>
      </c>
      <c r="BN1062" s="25" t="e">
        <f t="shared" si="546"/>
        <v>#N/A</v>
      </c>
      <c r="BO1062" s="26" t="str">
        <f t="shared" si="547"/>
        <v>0</v>
      </c>
      <c r="BP1062" s="21" t="e">
        <f t="shared" si="548"/>
        <v>#VALUE!</v>
      </c>
      <c r="BQ1062" s="20" t="e">
        <f t="shared" si="549"/>
        <v>#N/A</v>
      </c>
      <c r="BR1062" s="20" t="e">
        <v>#N/A</v>
      </c>
      <c r="BS1062" s="9" t="e">
        <v>#N/A</v>
      </c>
      <c r="BT1062" s="2" t="e">
        <f t="shared" si="550"/>
        <v>#VALUE!</v>
      </c>
      <c r="BU1062" s="2" t="e">
        <f t="shared" si="533"/>
        <v>#N/A</v>
      </c>
      <c r="BV1062" s="2" t="e">
        <f t="shared" si="534"/>
        <v>#N/A</v>
      </c>
    </row>
    <row r="1063" s="2" customFormat="1" ht="22.95" customHeight="1" spans="1:74">
      <c r="A1063" s="9" t="str">
        <f t="shared" si="535"/>
        <v>N 033Induk</v>
      </c>
      <c r="B1063" s="9" t="str">
        <f t="shared" si="536"/>
        <v>N 033jurusan 1</v>
      </c>
      <c r="C1063" s="9" t="str">
        <f t="shared" si="537"/>
        <v>N 033jurusan 2</v>
      </c>
      <c r="D1063" s="9" t="str">
        <f t="shared" si="538"/>
        <v>N 033jurusan 3</v>
      </c>
      <c r="E1063" s="9" t="str">
        <f t="shared" si="539"/>
        <v>N 033jurusan 4</v>
      </c>
      <c r="F1063" s="10" t="s">
        <v>226</v>
      </c>
      <c r="G1063" s="10" t="s">
        <v>101</v>
      </c>
      <c r="H1063" s="10" t="s">
        <v>1296</v>
      </c>
      <c r="I1063" s="10" t="s">
        <v>12215</v>
      </c>
      <c r="J1063" s="10" t="s">
        <v>12216</v>
      </c>
      <c r="K1063" s="10" t="s">
        <v>7465</v>
      </c>
      <c r="L1063" s="10"/>
      <c r="M1063" s="10"/>
      <c r="N1063" s="14">
        <f t="shared" si="540"/>
        <v>0</v>
      </c>
      <c r="O1063" s="15" t="e">
        <f t="shared" si="541"/>
        <v>#VALUE!</v>
      </c>
      <c r="P1063" s="15" t="e">
        <f t="shared" si="542"/>
        <v>#VALUE!</v>
      </c>
      <c r="Q1063" s="17" t="e">
        <f>VLOOKUP($A1063,'DATA PENGUKURAN GARDU'!$A:$BS,42,0)</f>
        <v>#N/A</v>
      </c>
      <c r="R1063" s="18" t="e">
        <f t="shared" si="551"/>
        <v>#N/A</v>
      </c>
      <c r="S1063" s="17" t="e">
        <f>VLOOKUP($A1063,'DATA PENGUKURAN GARDU'!$A:$BS,44,0)</f>
        <v>#N/A</v>
      </c>
      <c r="T1063" s="18" t="e">
        <f t="shared" si="552"/>
        <v>#N/A</v>
      </c>
      <c r="U1063" s="17" t="e">
        <f>VLOOKUP($A1063,'DATA PENGUKURAN GARDU'!$A:$BS,46,0)</f>
        <v>#N/A</v>
      </c>
      <c r="V1063" s="18" t="e">
        <f t="shared" si="553"/>
        <v>#N/A</v>
      </c>
      <c r="W1063" s="17" t="e">
        <f>VLOOKUP($A1063,'DATA PENGUKURAN GARDU'!$A:$BS,48,0)</f>
        <v>#N/A</v>
      </c>
      <c r="X1063" s="17" t="e">
        <f>VLOOKUP($A1063,'DATA PENGUKURAN GARDU'!$A:$BS,53,0)</f>
        <v>#N/A</v>
      </c>
      <c r="Y1063" s="17" t="e">
        <f>VLOOKUP($A1063,'DATA PENGUKURAN GARDU'!$A:$BS,54,0)</f>
        <v>#N/A</v>
      </c>
      <c r="Z1063" s="17" t="e">
        <f>VLOOKUP($A1063,'DATA PENGUKURAN GARDU'!$A:$BS,55,0)</f>
        <v>#N/A</v>
      </c>
      <c r="AA1063" s="20" t="e">
        <f>VLOOKUP($B1063,'DATA PENGUKURAN GARDU'!$A:$BS,42,0)</f>
        <v>#N/A</v>
      </c>
      <c r="AB1063" s="21" t="e">
        <f t="shared" si="554"/>
        <v>#N/A</v>
      </c>
      <c r="AC1063" s="20" t="e">
        <f>VLOOKUP($B1063,'DATA PENGUKURAN GARDU'!$A:$BS,44,0)</f>
        <v>#N/A</v>
      </c>
      <c r="AD1063" s="21" t="e">
        <f t="shared" si="555"/>
        <v>#N/A</v>
      </c>
      <c r="AE1063" s="20" t="e">
        <f>VLOOKUP($B1063,'DATA PENGUKURAN GARDU'!$A:$BS,46,0)</f>
        <v>#N/A</v>
      </c>
      <c r="AF1063" s="21" t="e">
        <f t="shared" si="556"/>
        <v>#N/A</v>
      </c>
      <c r="AG1063" s="20" t="e">
        <f>VLOOKUP($B1063,'DATA PENGUKURAN GARDU'!$A:$BS,46,0)</f>
        <v>#N/A</v>
      </c>
      <c r="AH1063" s="20" t="e">
        <f>VLOOKUP($B1063,'DATA PENGUKURAN GARDU'!$A:$BS,53,0)</f>
        <v>#N/A</v>
      </c>
      <c r="AI1063" s="20" t="e">
        <f>VLOOKUP($B1063,'DATA PENGUKURAN GARDU'!$A:$BS,54,0)</f>
        <v>#N/A</v>
      </c>
      <c r="AJ1063" s="17" t="e">
        <f>VLOOKUP($C1063,'DATA PENGUKURAN GARDU'!$A:$BS,42,0)</f>
        <v>#N/A</v>
      </c>
      <c r="AK1063" s="23" t="e">
        <f t="shared" si="557"/>
        <v>#N/A</v>
      </c>
      <c r="AL1063" s="17" t="e">
        <f>VLOOKUP($C1063,'DATA PENGUKURAN GARDU'!$A:$BS,44,0)</f>
        <v>#N/A</v>
      </c>
      <c r="AM1063" s="23" t="e">
        <f t="shared" si="558"/>
        <v>#N/A</v>
      </c>
      <c r="AN1063" s="17" t="e">
        <f>VLOOKUP($C1063,'DATA PENGUKURAN GARDU'!$A:$BS,46,0)</f>
        <v>#N/A</v>
      </c>
      <c r="AO1063" s="23" t="e">
        <f t="shared" si="559"/>
        <v>#N/A</v>
      </c>
      <c r="AP1063" s="17" t="e">
        <f>VLOOKUP($C1063,'DATA PENGUKURAN GARDU'!$A:$BS,46,0)</f>
        <v>#N/A</v>
      </c>
      <c r="AQ1063" s="17" t="e">
        <f>VLOOKUP($C1063,'DATA PENGUKURAN GARDU'!$A:$BS,53,0)</f>
        <v>#N/A</v>
      </c>
      <c r="AR1063" s="17" t="e">
        <f>VLOOKUP($C1063,'DATA PENGUKURAN GARDU'!$A:$BS,54,0)</f>
        <v>#N/A</v>
      </c>
      <c r="AS1063" s="20" t="e">
        <f>VLOOKUP($D1063,'DATA PENGUKURAN GARDU'!$A:$BS,42,0)</f>
        <v>#N/A</v>
      </c>
      <c r="AT1063" s="21" t="e">
        <f t="shared" si="560"/>
        <v>#N/A</v>
      </c>
      <c r="AU1063" s="20" t="e">
        <f>VLOOKUP($D1063,'DATA PENGUKURAN GARDU'!$A:$BS,44,0)</f>
        <v>#N/A</v>
      </c>
      <c r="AV1063" s="21" t="e">
        <f t="shared" si="561"/>
        <v>#N/A</v>
      </c>
      <c r="AW1063" s="20" t="e">
        <f>VLOOKUP($D1063,'DATA PENGUKURAN GARDU'!$A:$BS,46,0)</f>
        <v>#N/A</v>
      </c>
      <c r="AX1063" s="21" t="e">
        <f t="shared" si="562"/>
        <v>#N/A</v>
      </c>
      <c r="AY1063" s="20" t="e">
        <f>VLOOKUP($D1063,'DATA PENGUKURAN GARDU'!$A:$BS,46,0)</f>
        <v>#N/A</v>
      </c>
      <c r="AZ1063" s="20" t="e">
        <f>VLOOKUP($D1063,'DATA PENGUKURAN GARDU'!$A:$BS,53,0)</f>
        <v>#N/A</v>
      </c>
      <c r="BA1063" s="20" t="e">
        <f>VLOOKUP($D1063,'DATA PENGUKURAN GARDU'!$A:$BS,54,0)</f>
        <v>#N/A</v>
      </c>
      <c r="BB1063" s="17" t="e">
        <f>VLOOKUP($E1063,'DATA PENGUKURAN GARDU'!$A:$BS,42,0)</f>
        <v>#N/A</v>
      </c>
      <c r="BC1063" s="23" t="e">
        <f t="shared" si="563"/>
        <v>#N/A</v>
      </c>
      <c r="BD1063" s="17" t="e">
        <f>VLOOKUP($E1063,'DATA PENGUKURAN GARDU'!$A:$BS,44,0)</f>
        <v>#N/A</v>
      </c>
      <c r="BE1063" s="23" t="e">
        <f t="shared" si="564"/>
        <v>#N/A</v>
      </c>
      <c r="BF1063" s="17" t="e">
        <f>VLOOKUP($E1063,'DATA PENGUKURAN GARDU'!$A:$BS,46,0)</f>
        <v>#N/A</v>
      </c>
      <c r="BG1063" s="23" t="e">
        <f t="shared" si="565"/>
        <v>#N/A</v>
      </c>
      <c r="BH1063" s="17" t="e">
        <f>VLOOKUP($E1063,'DATA PENGUKURAN GARDU'!$A:$BS,46,0)</f>
        <v>#N/A</v>
      </c>
      <c r="BI1063" s="17" t="e">
        <f>VLOOKUP($E1063,'DATA PENGUKURAN GARDU'!$A:$BS,53,0)</f>
        <v>#N/A</v>
      </c>
      <c r="BJ1063" s="17" t="e">
        <f>VLOOKUP($E1063,'DATA PENGUKURAN GARDU'!$A:$BS,54,0)</f>
        <v>#N/A</v>
      </c>
      <c r="BK1063" s="20" t="e">
        <f t="shared" si="543"/>
        <v>#N/A</v>
      </c>
      <c r="BL1063" s="20" t="e">
        <f t="shared" si="544"/>
        <v>#N/A</v>
      </c>
      <c r="BM1063" s="20" t="e">
        <f t="shared" si="545"/>
        <v>#N/A</v>
      </c>
      <c r="BN1063" s="25" t="e">
        <f t="shared" si="546"/>
        <v>#N/A</v>
      </c>
      <c r="BO1063" s="26" t="str">
        <f t="shared" si="547"/>
        <v>0</v>
      </c>
      <c r="BP1063" s="21" t="e">
        <f t="shared" si="548"/>
        <v>#VALUE!</v>
      </c>
      <c r="BQ1063" s="20" t="e">
        <f t="shared" si="549"/>
        <v>#N/A</v>
      </c>
      <c r="BR1063" s="20" t="e">
        <v>#N/A</v>
      </c>
      <c r="BS1063" s="9" t="e">
        <v>#N/A</v>
      </c>
      <c r="BT1063" s="2" t="e">
        <f t="shared" si="550"/>
        <v>#VALUE!</v>
      </c>
      <c r="BU1063" s="2" t="e">
        <f t="shared" si="533"/>
        <v>#N/A</v>
      </c>
      <c r="BV1063" s="2" t="e">
        <f t="shared" si="534"/>
        <v>#N/A</v>
      </c>
    </row>
    <row r="1064" s="2" customFormat="1" ht="22.95" customHeight="1" spans="1:74">
      <c r="A1064" s="9" t="str">
        <f t="shared" si="535"/>
        <v>NL 053Induk</v>
      </c>
      <c r="B1064" s="9" t="str">
        <f t="shared" si="536"/>
        <v>NL 053jurusan 1</v>
      </c>
      <c r="C1064" s="9" t="str">
        <f t="shared" si="537"/>
        <v>NL 053jurusan 2</v>
      </c>
      <c r="D1064" s="9" t="str">
        <f t="shared" si="538"/>
        <v>NL 053jurusan 3</v>
      </c>
      <c r="E1064" s="9" t="str">
        <f t="shared" si="539"/>
        <v>NL 053jurusan 4</v>
      </c>
      <c r="F1064" s="10" t="s">
        <v>324</v>
      </c>
      <c r="G1064" s="10" t="s">
        <v>101</v>
      </c>
      <c r="H1064" s="10" t="s">
        <v>1297</v>
      </c>
      <c r="I1064" s="10" t="s">
        <v>12217</v>
      </c>
      <c r="J1064" s="10" t="s">
        <v>12218</v>
      </c>
      <c r="K1064" s="10" t="s">
        <v>7465</v>
      </c>
      <c r="L1064" s="10"/>
      <c r="M1064" s="10"/>
      <c r="N1064" s="14">
        <f t="shared" si="540"/>
        <v>0</v>
      </c>
      <c r="O1064" s="15" t="e">
        <f t="shared" si="541"/>
        <v>#VALUE!</v>
      </c>
      <c r="P1064" s="15" t="e">
        <f t="shared" si="542"/>
        <v>#VALUE!</v>
      </c>
      <c r="Q1064" s="17" t="e">
        <f>VLOOKUP($A1064,'DATA PENGUKURAN GARDU'!$A:$BS,42,0)</f>
        <v>#N/A</v>
      </c>
      <c r="R1064" s="18" t="e">
        <f t="shared" si="551"/>
        <v>#N/A</v>
      </c>
      <c r="S1064" s="17" t="e">
        <f>VLOOKUP($A1064,'DATA PENGUKURAN GARDU'!$A:$BS,44,0)</f>
        <v>#N/A</v>
      </c>
      <c r="T1064" s="18" t="e">
        <f t="shared" si="552"/>
        <v>#N/A</v>
      </c>
      <c r="U1064" s="17" t="e">
        <f>VLOOKUP($A1064,'DATA PENGUKURAN GARDU'!$A:$BS,46,0)</f>
        <v>#N/A</v>
      </c>
      <c r="V1064" s="18" t="e">
        <f t="shared" si="553"/>
        <v>#N/A</v>
      </c>
      <c r="W1064" s="17" t="e">
        <f>VLOOKUP($A1064,'DATA PENGUKURAN GARDU'!$A:$BS,48,0)</f>
        <v>#N/A</v>
      </c>
      <c r="X1064" s="17" t="e">
        <f>VLOOKUP($A1064,'DATA PENGUKURAN GARDU'!$A:$BS,53,0)</f>
        <v>#N/A</v>
      </c>
      <c r="Y1064" s="17" t="e">
        <f>VLOOKUP($A1064,'DATA PENGUKURAN GARDU'!$A:$BS,54,0)</f>
        <v>#N/A</v>
      </c>
      <c r="Z1064" s="17" t="e">
        <f>VLOOKUP($A1064,'DATA PENGUKURAN GARDU'!$A:$BS,55,0)</f>
        <v>#N/A</v>
      </c>
      <c r="AA1064" s="20" t="e">
        <f>VLOOKUP($B1064,'DATA PENGUKURAN GARDU'!$A:$BS,42,0)</f>
        <v>#N/A</v>
      </c>
      <c r="AB1064" s="21" t="e">
        <f t="shared" si="554"/>
        <v>#N/A</v>
      </c>
      <c r="AC1064" s="20" t="e">
        <f>VLOOKUP($B1064,'DATA PENGUKURAN GARDU'!$A:$BS,44,0)</f>
        <v>#N/A</v>
      </c>
      <c r="AD1064" s="21" t="e">
        <f t="shared" si="555"/>
        <v>#N/A</v>
      </c>
      <c r="AE1064" s="20" t="e">
        <f>VLOOKUP($B1064,'DATA PENGUKURAN GARDU'!$A:$BS,46,0)</f>
        <v>#N/A</v>
      </c>
      <c r="AF1064" s="21" t="e">
        <f t="shared" si="556"/>
        <v>#N/A</v>
      </c>
      <c r="AG1064" s="20" t="e">
        <f>VLOOKUP($B1064,'DATA PENGUKURAN GARDU'!$A:$BS,46,0)</f>
        <v>#N/A</v>
      </c>
      <c r="AH1064" s="20" t="e">
        <f>VLOOKUP($B1064,'DATA PENGUKURAN GARDU'!$A:$BS,53,0)</f>
        <v>#N/A</v>
      </c>
      <c r="AI1064" s="20" t="e">
        <f>VLOOKUP($B1064,'DATA PENGUKURAN GARDU'!$A:$BS,54,0)</f>
        <v>#N/A</v>
      </c>
      <c r="AJ1064" s="17" t="e">
        <f>VLOOKUP($C1064,'DATA PENGUKURAN GARDU'!$A:$BS,42,0)</f>
        <v>#N/A</v>
      </c>
      <c r="AK1064" s="23" t="e">
        <f t="shared" si="557"/>
        <v>#N/A</v>
      </c>
      <c r="AL1064" s="17" t="e">
        <f>VLOOKUP($C1064,'DATA PENGUKURAN GARDU'!$A:$BS,44,0)</f>
        <v>#N/A</v>
      </c>
      <c r="AM1064" s="23" t="e">
        <f t="shared" si="558"/>
        <v>#N/A</v>
      </c>
      <c r="AN1064" s="17" t="e">
        <f>VLOOKUP($C1064,'DATA PENGUKURAN GARDU'!$A:$BS,46,0)</f>
        <v>#N/A</v>
      </c>
      <c r="AO1064" s="23" t="e">
        <f t="shared" si="559"/>
        <v>#N/A</v>
      </c>
      <c r="AP1064" s="17" t="e">
        <f>VLOOKUP($C1064,'DATA PENGUKURAN GARDU'!$A:$BS,46,0)</f>
        <v>#N/A</v>
      </c>
      <c r="AQ1064" s="17" t="e">
        <f>VLOOKUP($C1064,'DATA PENGUKURAN GARDU'!$A:$BS,53,0)</f>
        <v>#N/A</v>
      </c>
      <c r="AR1064" s="17" t="e">
        <f>VLOOKUP($C1064,'DATA PENGUKURAN GARDU'!$A:$BS,54,0)</f>
        <v>#N/A</v>
      </c>
      <c r="AS1064" s="20" t="e">
        <f>VLOOKUP($D1064,'DATA PENGUKURAN GARDU'!$A:$BS,42,0)</f>
        <v>#N/A</v>
      </c>
      <c r="AT1064" s="21" t="e">
        <f t="shared" si="560"/>
        <v>#N/A</v>
      </c>
      <c r="AU1064" s="20" t="e">
        <f>VLOOKUP($D1064,'DATA PENGUKURAN GARDU'!$A:$BS,44,0)</f>
        <v>#N/A</v>
      </c>
      <c r="AV1064" s="21" t="e">
        <f t="shared" si="561"/>
        <v>#N/A</v>
      </c>
      <c r="AW1064" s="20" t="e">
        <f>VLOOKUP($D1064,'DATA PENGUKURAN GARDU'!$A:$BS,46,0)</f>
        <v>#N/A</v>
      </c>
      <c r="AX1064" s="21" t="e">
        <f t="shared" si="562"/>
        <v>#N/A</v>
      </c>
      <c r="AY1064" s="20" t="e">
        <f>VLOOKUP($D1064,'DATA PENGUKURAN GARDU'!$A:$BS,46,0)</f>
        <v>#N/A</v>
      </c>
      <c r="AZ1064" s="20" t="e">
        <f>VLOOKUP($D1064,'DATA PENGUKURAN GARDU'!$A:$BS,53,0)</f>
        <v>#N/A</v>
      </c>
      <c r="BA1064" s="20" t="e">
        <f>VLOOKUP($D1064,'DATA PENGUKURAN GARDU'!$A:$BS,54,0)</f>
        <v>#N/A</v>
      </c>
      <c r="BB1064" s="17" t="e">
        <f>VLOOKUP($E1064,'DATA PENGUKURAN GARDU'!$A:$BS,42,0)</f>
        <v>#N/A</v>
      </c>
      <c r="BC1064" s="23" t="e">
        <f t="shared" si="563"/>
        <v>#N/A</v>
      </c>
      <c r="BD1064" s="17" t="e">
        <f>VLOOKUP($E1064,'DATA PENGUKURAN GARDU'!$A:$BS,44,0)</f>
        <v>#N/A</v>
      </c>
      <c r="BE1064" s="23" t="e">
        <f t="shared" si="564"/>
        <v>#N/A</v>
      </c>
      <c r="BF1064" s="17" t="e">
        <f>VLOOKUP($E1064,'DATA PENGUKURAN GARDU'!$A:$BS,46,0)</f>
        <v>#N/A</v>
      </c>
      <c r="BG1064" s="23" t="e">
        <f t="shared" si="565"/>
        <v>#N/A</v>
      </c>
      <c r="BH1064" s="17" t="e">
        <f>VLOOKUP($E1064,'DATA PENGUKURAN GARDU'!$A:$BS,46,0)</f>
        <v>#N/A</v>
      </c>
      <c r="BI1064" s="17" t="e">
        <f>VLOOKUP($E1064,'DATA PENGUKURAN GARDU'!$A:$BS,53,0)</f>
        <v>#N/A</v>
      </c>
      <c r="BJ1064" s="17" t="e">
        <f>VLOOKUP($E1064,'DATA PENGUKURAN GARDU'!$A:$BS,54,0)</f>
        <v>#N/A</v>
      </c>
      <c r="BK1064" s="20" t="e">
        <f t="shared" si="543"/>
        <v>#N/A</v>
      </c>
      <c r="BL1064" s="20" t="e">
        <f t="shared" si="544"/>
        <v>#N/A</v>
      </c>
      <c r="BM1064" s="20" t="e">
        <f t="shared" si="545"/>
        <v>#N/A</v>
      </c>
      <c r="BN1064" s="25" t="e">
        <f t="shared" si="546"/>
        <v>#N/A</v>
      </c>
      <c r="BO1064" s="26" t="str">
        <f t="shared" si="547"/>
        <v>0</v>
      </c>
      <c r="BP1064" s="21" t="e">
        <f t="shared" si="548"/>
        <v>#VALUE!</v>
      </c>
      <c r="BQ1064" s="20" t="e">
        <f t="shared" si="549"/>
        <v>#N/A</v>
      </c>
      <c r="BR1064" s="20" t="e">
        <v>#N/A</v>
      </c>
      <c r="BS1064" s="9" t="e">
        <v>#N/A</v>
      </c>
      <c r="BT1064" s="2" t="e">
        <f t="shared" si="550"/>
        <v>#VALUE!</v>
      </c>
      <c r="BU1064" s="2" t="e">
        <f t="shared" si="533"/>
        <v>#N/A</v>
      </c>
      <c r="BV1064" s="2" t="e">
        <f t="shared" si="534"/>
        <v>#N/A</v>
      </c>
    </row>
    <row r="1065" s="2" customFormat="1" ht="22.95" customHeight="1" spans="1:74">
      <c r="A1065" s="9" t="str">
        <f t="shared" si="535"/>
        <v>L-032Induk</v>
      </c>
      <c r="B1065" s="9" t="str">
        <f t="shared" si="536"/>
        <v>L-032jurusan 1</v>
      </c>
      <c r="C1065" s="9" t="str">
        <f t="shared" si="537"/>
        <v>L-032jurusan 2</v>
      </c>
      <c r="D1065" s="9" t="str">
        <f t="shared" si="538"/>
        <v>L-032jurusan 3</v>
      </c>
      <c r="E1065" s="9" t="str">
        <f t="shared" si="539"/>
        <v>L-032jurusan 4</v>
      </c>
      <c r="F1065" s="10" t="s">
        <v>46</v>
      </c>
      <c r="G1065" s="10" t="s">
        <v>22</v>
      </c>
      <c r="H1065" s="10" t="s">
        <v>1298</v>
      </c>
      <c r="I1065" s="10" t="s">
        <v>12219</v>
      </c>
      <c r="J1065" s="10" t="s">
        <v>12220</v>
      </c>
      <c r="K1065" s="10" t="s">
        <v>7465</v>
      </c>
      <c r="L1065" s="10"/>
      <c r="M1065" s="10"/>
      <c r="N1065" s="14">
        <f t="shared" si="540"/>
        <v>0</v>
      </c>
      <c r="O1065" s="15" t="e">
        <f t="shared" si="541"/>
        <v>#VALUE!</v>
      </c>
      <c r="P1065" s="15" t="e">
        <f t="shared" si="542"/>
        <v>#VALUE!</v>
      </c>
      <c r="Q1065" s="17" t="e">
        <f>VLOOKUP($A1065,'DATA PENGUKURAN GARDU'!$A:$BS,42,0)</f>
        <v>#N/A</v>
      </c>
      <c r="R1065" s="18" t="e">
        <f t="shared" si="551"/>
        <v>#N/A</v>
      </c>
      <c r="S1065" s="17" t="e">
        <f>VLOOKUP($A1065,'DATA PENGUKURAN GARDU'!$A:$BS,44,0)</f>
        <v>#N/A</v>
      </c>
      <c r="T1065" s="18" t="e">
        <f t="shared" si="552"/>
        <v>#N/A</v>
      </c>
      <c r="U1065" s="17" t="e">
        <f>VLOOKUP($A1065,'DATA PENGUKURAN GARDU'!$A:$BS,46,0)</f>
        <v>#N/A</v>
      </c>
      <c r="V1065" s="18" t="e">
        <f t="shared" si="553"/>
        <v>#N/A</v>
      </c>
      <c r="W1065" s="17" t="e">
        <f>VLOOKUP($A1065,'DATA PENGUKURAN GARDU'!$A:$BS,48,0)</f>
        <v>#N/A</v>
      </c>
      <c r="X1065" s="17" t="e">
        <f>VLOOKUP($A1065,'DATA PENGUKURAN GARDU'!$A:$BS,53,0)</f>
        <v>#N/A</v>
      </c>
      <c r="Y1065" s="17" t="e">
        <f>VLOOKUP($A1065,'DATA PENGUKURAN GARDU'!$A:$BS,54,0)</f>
        <v>#N/A</v>
      </c>
      <c r="Z1065" s="17" t="e">
        <f>VLOOKUP($A1065,'DATA PENGUKURAN GARDU'!$A:$BS,55,0)</f>
        <v>#N/A</v>
      </c>
      <c r="AA1065" s="20" t="e">
        <f>VLOOKUP($B1065,'DATA PENGUKURAN GARDU'!$A:$BS,42,0)</f>
        <v>#N/A</v>
      </c>
      <c r="AB1065" s="21" t="e">
        <f t="shared" si="554"/>
        <v>#N/A</v>
      </c>
      <c r="AC1065" s="20" t="e">
        <f>VLOOKUP($B1065,'DATA PENGUKURAN GARDU'!$A:$BS,44,0)</f>
        <v>#N/A</v>
      </c>
      <c r="AD1065" s="21" t="e">
        <f t="shared" si="555"/>
        <v>#N/A</v>
      </c>
      <c r="AE1065" s="20" t="e">
        <f>VLOOKUP($B1065,'DATA PENGUKURAN GARDU'!$A:$BS,46,0)</f>
        <v>#N/A</v>
      </c>
      <c r="AF1065" s="21" t="e">
        <f t="shared" si="556"/>
        <v>#N/A</v>
      </c>
      <c r="AG1065" s="20" t="e">
        <f>VLOOKUP($B1065,'DATA PENGUKURAN GARDU'!$A:$BS,46,0)</f>
        <v>#N/A</v>
      </c>
      <c r="AH1065" s="20" t="e">
        <f>VLOOKUP($B1065,'DATA PENGUKURAN GARDU'!$A:$BS,53,0)</f>
        <v>#N/A</v>
      </c>
      <c r="AI1065" s="20" t="e">
        <f>VLOOKUP($B1065,'DATA PENGUKURAN GARDU'!$A:$BS,54,0)</f>
        <v>#N/A</v>
      </c>
      <c r="AJ1065" s="17" t="e">
        <f>VLOOKUP($C1065,'DATA PENGUKURAN GARDU'!$A:$BS,42,0)</f>
        <v>#N/A</v>
      </c>
      <c r="AK1065" s="23" t="e">
        <f t="shared" si="557"/>
        <v>#N/A</v>
      </c>
      <c r="AL1065" s="17" t="e">
        <f>VLOOKUP($C1065,'DATA PENGUKURAN GARDU'!$A:$BS,44,0)</f>
        <v>#N/A</v>
      </c>
      <c r="AM1065" s="23" t="e">
        <f t="shared" si="558"/>
        <v>#N/A</v>
      </c>
      <c r="AN1065" s="17" t="e">
        <f>VLOOKUP($C1065,'DATA PENGUKURAN GARDU'!$A:$BS,46,0)</f>
        <v>#N/A</v>
      </c>
      <c r="AO1065" s="23" t="e">
        <f t="shared" si="559"/>
        <v>#N/A</v>
      </c>
      <c r="AP1065" s="17" t="e">
        <f>VLOOKUP($C1065,'DATA PENGUKURAN GARDU'!$A:$BS,46,0)</f>
        <v>#N/A</v>
      </c>
      <c r="AQ1065" s="17" t="e">
        <f>VLOOKUP($C1065,'DATA PENGUKURAN GARDU'!$A:$BS,53,0)</f>
        <v>#N/A</v>
      </c>
      <c r="AR1065" s="17" t="e">
        <f>VLOOKUP($C1065,'DATA PENGUKURAN GARDU'!$A:$BS,54,0)</f>
        <v>#N/A</v>
      </c>
      <c r="AS1065" s="20" t="e">
        <f>VLOOKUP($D1065,'DATA PENGUKURAN GARDU'!$A:$BS,42,0)</f>
        <v>#N/A</v>
      </c>
      <c r="AT1065" s="21" t="e">
        <f t="shared" si="560"/>
        <v>#N/A</v>
      </c>
      <c r="AU1065" s="20" t="e">
        <f>VLOOKUP($D1065,'DATA PENGUKURAN GARDU'!$A:$BS,44,0)</f>
        <v>#N/A</v>
      </c>
      <c r="AV1065" s="21" t="e">
        <f t="shared" si="561"/>
        <v>#N/A</v>
      </c>
      <c r="AW1065" s="20" t="e">
        <f>VLOOKUP($D1065,'DATA PENGUKURAN GARDU'!$A:$BS,46,0)</f>
        <v>#N/A</v>
      </c>
      <c r="AX1065" s="21" t="e">
        <f t="shared" si="562"/>
        <v>#N/A</v>
      </c>
      <c r="AY1065" s="20" t="e">
        <f>VLOOKUP($D1065,'DATA PENGUKURAN GARDU'!$A:$BS,46,0)</f>
        <v>#N/A</v>
      </c>
      <c r="AZ1065" s="20" t="e">
        <f>VLOOKUP($D1065,'DATA PENGUKURAN GARDU'!$A:$BS,53,0)</f>
        <v>#N/A</v>
      </c>
      <c r="BA1065" s="20" t="e">
        <f>VLOOKUP($D1065,'DATA PENGUKURAN GARDU'!$A:$BS,54,0)</f>
        <v>#N/A</v>
      </c>
      <c r="BB1065" s="17" t="e">
        <f>VLOOKUP($E1065,'DATA PENGUKURAN GARDU'!$A:$BS,42,0)</f>
        <v>#N/A</v>
      </c>
      <c r="BC1065" s="23" t="e">
        <f t="shared" si="563"/>
        <v>#N/A</v>
      </c>
      <c r="BD1065" s="17" t="e">
        <f>VLOOKUP($E1065,'DATA PENGUKURAN GARDU'!$A:$BS,44,0)</f>
        <v>#N/A</v>
      </c>
      <c r="BE1065" s="23" t="e">
        <f t="shared" si="564"/>
        <v>#N/A</v>
      </c>
      <c r="BF1065" s="17" t="e">
        <f>VLOOKUP($E1065,'DATA PENGUKURAN GARDU'!$A:$BS,46,0)</f>
        <v>#N/A</v>
      </c>
      <c r="BG1065" s="23" t="e">
        <f t="shared" si="565"/>
        <v>#N/A</v>
      </c>
      <c r="BH1065" s="17" t="e">
        <f>VLOOKUP($E1065,'DATA PENGUKURAN GARDU'!$A:$BS,46,0)</f>
        <v>#N/A</v>
      </c>
      <c r="BI1065" s="17" t="e">
        <f>VLOOKUP($E1065,'DATA PENGUKURAN GARDU'!$A:$BS,53,0)</f>
        <v>#N/A</v>
      </c>
      <c r="BJ1065" s="17" t="e">
        <f>VLOOKUP($E1065,'DATA PENGUKURAN GARDU'!$A:$BS,54,0)</f>
        <v>#N/A</v>
      </c>
      <c r="BK1065" s="20" t="e">
        <f t="shared" si="543"/>
        <v>#N/A</v>
      </c>
      <c r="BL1065" s="20" t="e">
        <f t="shared" si="544"/>
        <v>#N/A</v>
      </c>
      <c r="BM1065" s="20" t="e">
        <f t="shared" si="545"/>
        <v>#N/A</v>
      </c>
      <c r="BN1065" s="25" t="e">
        <f t="shared" si="546"/>
        <v>#N/A</v>
      </c>
      <c r="BO1065" s="26" t="str">
        <f t="shared" si="547"/>
        <v>0</v>
      </c>
      <c r="BP1065" s="21" t="e">
        <f t="shared" si="548"/>
        <v>#VALUE!</v>
      </c>
      <c r="BQ1065" s="20" t="e">
        <f t="shared" si="549"/>
        <v>#N/A</v>
      </c>
      <c r="BR1065" s="20" t="e">
        <v>#N/A</v>
      </c>
      <c r="BS1065" s="9" t="e">
        <v>#N/A</v>
      </c>
      <c r="BT1065" s="2" t="e">
        <f t="shared" si="550"/>
        <v>#VALUE!</v>
      </c>
      <c r="BU1065" s="2" t="e">
        <f t="shared" si="533"/>
        <v>#N/A</v>
      </c>
      <c r="BV1065" s="2" t="e">
        <f t="shared" si="534"/>
        <v>#N/A</v>
      </c>
    </row>
    <row r="1066" s="2" customFormat="1" ht="22.95" customHeight="1" spans="1:74">
      <c r="A1066" s="9" t="str">
        <f t="shared" si="535"/>
        <v>L-033Induk</v>
      </c>
      <c r="B1066" s="9" t="str">
        <f t="shared" si="536"/>
        <v>L-033jurusan 1</v>
      </c>
      <c r="C1066" s="9" t="str">
        <f t="shared" si="537"/>
        <v>L-033jurusan 2</v>
      </c>
      <c r="D1066" s="9" t="str">
        <f t="shared" si="538"/>
        <v>L-033jurusan 3</v>
      </c>
      <c r="E1066" s="9" t="str">
        <f t="shared" si="539"/>
        <v>L-033jurusan 4</v>
      </c>
      <c r="F1066" s="10" t="s">
        <v>46</v>
      </c>
      <c r="G1066" s="10" t="s">
        <v>22</v>
      </c>
      <c r="H1066" s="10" t="s">
        <v>1299</v>
      </c>
      <c r="I1066" s="10" t="s">
        <v>12221</v>
      </c>
      <c r="J1066" s="10" t="s">
        <v>12222</v>
      </c>
      <c r="K1066" s="10" t="s">
        <v>7465</v>
      </c>
      <c r="L1066" s="10"/>
      <c r="M1066" s="10"/>
      <c r="N1066" s="14">
        <f t="shared" si="540"/>
        <v>0</v>
      </c>
      <c r="O1066" s="15" t="e">
        <f t="shared" si="541"/>
        <v>#VALUE!</v>
      </c>
      <c r="P1066" s="15" t="e">
        <f t="shared" si="542"/>
        <v>#VALUE!</v>
      </c>
      <c r="Q1066" s="17" t="e">
        <f>VLOOKUP($A1066,'DATA PENGUKURAN GARDU'!$A:$BS,42,0)</f>
        <v>#N/A</v>
      </c>
      <c r="R1066" s="18" t="e">
        <f t="shared" si="551"/>
        <v>#N/A</v>
      </c>
      <c r="S1066" s="17" t="e">
        <f>VLOOKUP($A1066,'DATA PENGUKURAN GARDU'!$A:$BS,44,0)</f>
        <v>#N/A</v>
      </c>
      <c r="T1066" s="18" t="e">
        <f t="shared" si="552"/>
        <v>#N/A</v>
      </c>
      <c r="U1066" s="17" t="e">
        <f>VLOOKUP($A1066,'DATA PENGUKURAN GARDU'!$A:$BS,46,0)</f>
        <v>#N/A</v>
      </c>
      <c r="V1066" s="18" t="e">
        <f t="shared" si="553"/>
        <v>#N/A</v>
      </c>
      <c r="W1066" s="17" t="e">
        <f>VLOOKUP($A1066,'DATA PENGUKURAN GARDU'!$A:$BS,48,0)</f>
        <v>#N/A</v>
      </c>
      <c r="X1066" s="17" t="e">
        <f>VLOOKUP($A1066,'DATA PENGUKURAN GARDU'!$A:$BS,53,0)</f>
        <v>#N/A</v>
      </c>
      <c r="Y1066" s="17" t="e">
        <f>VLOOKUP($A1066,'DATA PENGUKURAN GARDU'!$A:$BS,54,0)</f>
        <v>#N/A</v>
      </c>
      <c r="Z1066" s="17" t="e">
        <f>VLOOKUP($A1066,'DATA PENGUKURAN GARDU'!$A:$BS,55,0)</f>
        <v>#N/A</v>
      </c>
      <c r="AA1066" s="20" t="e">
        <f>VLOOKUP($B1066,'DATA PENGUKURAN GARDU'!$A:$BS,42,0)</f>
        <v>#N/A</v>
      </c>
      <c r="AB1066" s="21" t="e">
        <f t="shared" si="554"/>
        <v>#N/A</v>
      </c>
      <c r="AC1066" s="20" t="e">
        <f>VLOOKUP($B1066,'DATA PENGUKURAN GARDU'!$A:$BS,44,0)</f>
        <v>#N/A</v>
      </c>
      <c r="AD1066" s="21" t="e">
        <f t="shared" si="555"/>
        <v>#N/A</v>
      </c>
      <c r="AE1066" s="20" t="e">
        <f>VLOOKUP($B1066,'DATA PENGUKURAN GARDU'!$A:$BS,46,0)</f>
        <v>#N/A</v>
      </c>
      <c r="AF1066" s="21" t="e">
        <f t="shared" si="556"/>
        <v>#N/A</v>
      </c>
      <c r="AG1066" s="20" t="e">
        <f>VLOOKUP($B1066,'DATA PENGUKURAN GARDU'!$A:$BS,46,0)</f>
        <v>#N/A</v>
      </c>
      <c r="AH1066" s="20" t="e">
        <f>VLOOKUP($B1066,'DATA PENGUKURAN GARDU'!$A:$BS,53,0)</f>
        <v>#N/A</v>
      </c>
      <c r="AI1066" s="20" t="e">
        <f>VLOOKUP($B1066,'DATA PENGUKURAN GARDU'!$A:$BS,54,0)</f>
        <v>#N/A</v>
      </c>
      <c r="AJ1066" s="17" t="e">
        <f>VLOOKUP($C1066,'DATA PENGUKURAN GARDU'!$A:$BS,42,0)</f>
        <v>#N/A</v>
      </c>
      <c r="AK1066" s="23" t="e">
        <f t="shared" si="557"/>
        <v>#N/A</v>
      </c>
      <c r="AL1066" s="17" t="e">
        <f>VLOOKUP($C1066,'DATA PENGUKURAN GARDU'!$A:$BS,44,0)</f>
        <v>#N/A</v>
      </c>
      <c r="AM1066" s="23" t="e">
        <f t="shared" si="558"/>
        <v>#N/A</v>
      </c>
      <c r="AN1066" s="17" t="e">
        <f>VLOOKUP($C1066,'DATA PENGUKURAN GARDU'!$A:$BS,46,0)</f>
        <v>#N/A</v>
      </c>
      <c r="AO1066" s="23" t="e">
        <f t="shared" si="559"/>
        <v>#N/A</v>
      </c>
      <c r="AP1066" s="17" t="e">
        <f>VLOOKUP($C1066,'DATA PENGUKURAN GARDU'!$A:$BS,46,0)</f>
        <v>#N/A</v>
      </c>
      <c r="AQ1066" s="17" t="e">
        <f>VLOOKUP($C1066,'DATA PENGUKURAN GARDU'!$A:$BS,53,0)</f>
        <v>#N/A</v>
      </c>
      <c r="AR1066" s="17" t="e">
        <f>VLOOKUP($C1066,'DATA PENGUKURAN GARDU'!$A:$BS,54,0)</f>
        <v>#N/A</v>
      </c>
      <c r="AS1066" s="20" t="e">
        <f>VLOOKUP($D1066,'DATA PENGUKURAN GARDU'!$A:$BS,42,0)</f>
        <v>#N/A</v>
      </c>
      <c r="AT1066" s="21" t="e">
        <f t="shared" si="560"/>
        <v>#N/A</v>
      </c>
      <c r="AU1066" s="20" t="e">
        <f>VLOOKUP($D1066,'DATA PENGUKURAN GARDU'!$A:$BS,44,0)</f>
        <v>#N/A</v>
      </c>
      <c r="AV1066" s="21" t="e">
        <f t="shared" si="561"/>
        <v>#N/A</v>
      </c>
      <c r="AW1066" s="20" t="e">
        <f>VLOOKUP($D1066,'DATA PENGUKURAN GARDU'!$A:$BS,46,0)</f>
        <v>#N/A</v>
      </c>
      <c r="AX1066" s="21" t="e">
        <f t="shared" si="562"/>
        <v>#N/A</v>
      </c>
      <c r="AY1066" s="20" t="e">
        <f>VLOOKUP($D1066,'DATA PENGUKURAN GARDU'!$A:$BS,46,0)</f>
        <v>#N/A</v>
      </c>
      <c r="AZ1066" s="20" t="e">
        <f>VLOOKUP($D1066,'DATA PENGUKURAN GARDU'!$A:$BS,53,0)</f>
        <v>#N/A</v>
      </c>
      <c r="BA1066" s="20" t="e">
        <f>VLOOKUP($D1066,'DATA PENGUKURAN GARDU'!$A:$BS,54,0)</f>
        <v>#N/A</v>
      </c>
      <c r="BB1066" s="17" t="e">
        <f>VLOOKUP($E1066,'DATA PENGUKURAN GARDU'!$A:$BS,42,0)</f>
        <v>#N/A</v>
      </c>
      <c r="BC1066" s="23" t="e">
        <f t="shared" si="563"/>
        <v>#N/A</v>
      </c>
      <c r="BD1066" s="17" t="e">
        <f>VLOOKUP($E1066,'DATA PENGUKURAN GARDU'!$A:$BS,44,0)</f>
        <v>#N/A</v>
      </c>
      <c r="BE1066" s="23" t="e">
        <f t="shared" si="564"/>
        <v>#N/A</v>
      </c>
      <c r="BF1066" s="17" t="e">
        <f>VLOOKUP($E1066,'DATA PENGUKURAN GARDU'!$A:$BS,46,0)</f>
        <v>#N/A</v>
      </c>
      <c r="BG1066" s="23" t="e">
        <f t="shared" si="565"/>
        <v>#N/A</v>
      </c>
      <c r="BH1066" s="17" t="e">
        <f>VLOOKUP($E1066,'DATA PENGUKURAN GARDU'!$A:$BS,46,0)</f>
        <v>#N/A</v>
      </c>
      <c r="BI1066" s="17" t="e">
        <f>VLOOKUP($E1066,'DATA PENGUKURAN GARDU'!$A:$BS,53,0)</f>
        <v>#N/A</v>
      </c>
      <c r="BJ1066" s="17" t="e">
        <f>VLOOKUP($E1066,'DATA PENGUKURAN GARDU'!$A:$BS,54,0)</f>
        <v>#N/A</v>
      </c>
      <c r="BK1066" s="20" t="e">
        <f t="shared" si="543"/>
        <v>#N/A</v>
      </c>
      <c r="BL1066" s="20" t="e">
        <f t="shared" si="544"/>
        <v>#N/A</v>
      </c>
      <c r="BM1066" s="20" t="e">
        <f t="shared" si="545"/>
        <v>#N/A</v>
      </c>
      <c r="BN1066" s="25" t="e">
        <f t="shared" si="546"/>
        <v>#N/A</v>
      </c>
      <c r="BO1066" s="26" t="str">
        <f t="shared" si="547"/>
        <v>0</v>
      </c>
      <c r="BP1066" s="21" t="e">
        <f t="shared" si="548"/>
        <v>#VALUE!</v>
      </c>
      <c r="BQ1066" s="20" t="e">
        <f t="shared" si="549"/>
        <v>#N/A</v>
      </c>
      <c r="BR1066" s="20" t="e">
        <v>#N/A</v>
      </c>
      <c r="BS1066" s="9" t="e">
        <v>#N/A</v>
      </c>
      <c r="BT1066" s="2" t="e">
        <f t="shared" si="550"/>
        <v>#VALUE!</v>
      </c>
      <c r="BU1066" s="2" t="e">
        <f t="shared" si="533"/>
        <v>#N/A</v>
      </c>
      <c r="BV1066" s="2" t="e">
        <f t="shared" si="534"/>
        <v>#N/A</v>
      </c>
    </row>
    <row r="1067" s="2" customFormat="1" ht="22.95" customHeight="1" spans="1:74">
      <c r="A1067" s="9" t="str">
        <f t="shared" si="535"/>
        <v>L-041Induk</v>
      </c>
      <c r="B1067" s="9" t="str">
        <f t="shared" si="536"/>
        <v>L-041jurusan 1</v>
      </c>
      <c r="C1067" s="9" t="str">
        <f t="shared" si="537"/>
        <v>L-041jurusan 2</v>
      </c>
      <c r="D1067" s="9" t="str">
        <f t="shared" si="538"/>
        <v>L-041jurusan 3</v>
      </c>
      <c r="E1067" s="9" t="str">
        <f t="shared" si="539"/>
        <v>L-041jurusan 4</v>
      </c>
      <c r="F1067" s="10" t="s">
        <v>472</v>
      </c>
      <c r="G1067" s="10" t="s">
        <v>22</v>
      </c>
      <c r="H1067" s="10" t="s">
        <v>1300</v>
      </c>
      <c r="I1067" s="10" t="s">
        <v>12223</v>
      </c>
      <c r="J1067" s="10" t="s">
        <v>12224</v>
      </c>
      <c r="K1067" s="10" t="s">
        <v>7465</v>
      </c>
      <c r="L1067" s="10"/>
      <c r="M1067" s="10"/>
      <c r="N1067" s="14">
        <f t="shared" si="540"/>
        <v>0</v>
      </c>
      <c r="O1067" s="15" t="e">
        <f t="shared" si="541"/>
        <v>#VALUE!</v>
      </c>
      <c r="P1067" s="15" t="e">
        <f t="shared" si="542"/>
        <v>#VALUE!</v>
      </c>
      <c r="Q1067" s="17" t="e">
        <f>VLOOKUP($A1067,'DATA PENGUKURAN GARDU'!$A:$BS,42,0)</f>
        <v>#N/A</v>
      </c>
      <c r="R1067" s="18" t="e">
        <f t="shared" si="551"/>
        <v>#N/A</v>
      </c>
      <c r="S1067" s="17" t="e">
        <f>VLOOKUP($A1067,'DATA PENGUKURAN GARDU'!$A:$BS,44,0)</f>
        <v>#N/A</v>
      </c>
      <c r="T1067" s="18" t="e">
        <f t="shared" si="552"/>
        <v>#N/A</v>
      </c>
      <c r="U1067" s="17" t="e">
        <f>VLOOKUP($A1067,'DATA PENGUKURAN GARDU'!$A:$BS,46,0)</f>
        <v>#N/A</v>
      </c>
      <c r="V1067" s="18" t="e">
        <f t="shared" si="553"/>
        <v>#N/A</v>
      </c>
      <c r="W1067" s="17" t="e">
        <f>VLOOKUP($A1067,'DATA PENGUKURAN GARDU'!$A:$BS,48,0)</f>
        <v>#N/A</v>
      </c>
      <c r="X1067" s="17" t="e">
        <f>VLOOKUP($A1067,'DATA PENGUKURAN GARDU'!$A:$BS,53,0)</f>
        <v>#N/A</v>
      </c>
      <c r="Y1067" s="17" t="e">
        <f>VLOOKUP($A1067,'DATA PENGUKURAN GARDU'!$A:$BS,54,0)</f>
        <v>#N/A</v>
      </c>
      <c r="Z1067" s="17" t="e">
        <f>VLOOKUP($A1067,'DATA PENGUKURAN GARDU'!$A:$BS,55,0)</f>
        <v>#N/A</v>
      </c>
      <c r="AA1067" s="20" t="e">
        <f>VLOOKUP($B1067,'DATA PENGUKURAN GARDU'!$A:$BS,42,0)</f>
        <v>#N/A</v>
      </c>
      <c r="AB1067" s="21" t="e">
        <f t="shared" si="554"/>
        <v>#N/A</v>
      </c>
      <c r="AC1067" s="20" t="e">
        <f>VLOOKUP($B1067,'DATA PENGUKURAN GARDU'!$A:$BS,44,0)</f>
        <v>#N/A</v>
      </c>
      <c r="AD1067" s="21" t="e">
        <f t="shared" si="555"/>
        <v>#N/A</v>
      </c>
      <c r="AE1067" s="20" t="e">
        <f>VLOOKUP($B1067,'DATA PENGUKURAN GARDU'!$A:$BS,46,0)</f>
        <v>#N/A</v>
      </c>
      <c r="AF1067" s="21" t="e">
        <f t="shared" si="556"/>
        <v>#N/A</v>
      </c>
      <c r="AG1067" s="20" t="e">
        <f>VLOOKUP($B1067,'DATA PENGUKURAN GARDU'!$A:$BS,46,0)</f>
        <v>#N/A</v>
      </c>
      <c r="AH1067" s="20" t="e">
        <f>VLOOKUP($B1067,'DATA PENGUKURAN GARDU'!$A:$BS,53,0)</f>
        <v>#N/A</v>
      </c>
      <c r="AI1067" s="20" t="e">
        <f>VLOOKUP($B1067,'DATA PENGUKURAN GARDU'!$A:$BS,54,0)</f>
        <v>#N/A</v>
      </c>
      <c r="AJ1067" s="17" t="e">
        <f>VLOOKUP($C1067,'DATA PENGUKURAN GARDU'!$A:$BS,42,0)</f>
        <v>#N/A</v>
      </c>
      <c r="AK1067" s="23" t="e">
        <f t="shared" si="557"/>
        <v>#N/A</v>
      </c>
      <c r="AL1067" s="17" t="e">
        <f>VLOOKUP($C1067,'DATA PENGUKURAN GARDU'!$A:$BS,44,0)</f>
        <v>#N/A</v>
      </c>
      <c r="AM1067" s="23" t="e">
        <f t="shared" si="558"/>
        <v>#N/A</v>
      </c>
      <c r="AN1067" s="17" t="e">
        <f>VLOOKUP($C1067,'DATA PENGUKURAN GARDU'!$A:$BS,46,0)</f>
        <v>#N/A</v>
      </c>
      <c r="AO1067" s="23" t="e">
        <f t="shared" si="559"/>
        <v>#N/A</v>
      </c>
      <c r="AP1067" s="17" t="e">
        <f>VLOOKUP($C1067,'DATA PENGUKURAN GARDU'!$A:$BS,46,0)</f>
        <v>#N/A</v>
      </c>
      <c r="AQ1067" s="17" t="e">
        <f>VLOOKUP($C1067,'DATA PENGUKURAN GARDU'!$A:$BS,53,0)</f>
        <v>#N/A</v>
      </c>
      <c r="AR1067" s="17" t="e">
        <f>VLOOKUP($C1067,'DATA PENGUKURAN GARDU'!$A:$BS,54,0)</f>
        <v>#N/A</v>
      </c>
      <c r="AS1067" s="20" t="e">
        <f>VLOOKUP($D1067,'DATA PENGUKURAN GARDU'!$A:$BS,42,0)</f>
        <v>#N/A</v>
      </c>
      <c r="AT1067" s="21" t="e">
        <f t="shared" si="560"/>
        <v>#N/A</v>
      </c>
      <c r="AU1067" s="20" t="e">
        <f>VLOOKUP($D1067,'DATA PENGUKURAN GARDU'!$A:$BS,44,0)</f>
        <v>#N/A</v>
      </c>
      <c r="AV1067" s="21" t="e">
        <f t="shared" si="561"/>
        <v>#N/A</v>
      </c>
      <c r="AW1067" s="20" t="e">
        <f>VLOOKUP($D1067,'DATA PENGUKURAN GARDU'!$A:$BS,46,0)</f>
        <v>#N/A</v>
      </c>
      <c r="AX1067" s="21" t="e">
        <f t="shared" si="562"/>
        <v>#N/A</v>
      </c>
      <c r="AY1067" s="20" t="e">
        <f>VLOOKUP($D1067,'DATA PENGUKURAN GARDU'!$A:$BS,46,0)</f>
        <v>#N/A</v>
      </c>
      <c r="AZ1067" s="20" t="e">
        <f>VLOOKUP($D1067,'DATA PENGUKURAN GARDU'!$A:$BS,53,0)</f>
        <v>#N/A</v>
      </c>
      <c r="BA1067" s="20" t="e">
        <f>VLOOKUP($D1067,'DATA PENGUKURAN GARDU'!$A:$BS,54,0)</f>
        <v>#N/A</v>
      </c>
      <c r="BB1067" s="17" t="e">
        <f>VLOOKUP($E1067,'DATA PENGUKURAN GARDU'!$A:$BS,42,0)</f>
        <v>#N/A</v>
      </c>
      <c r="BC1067" s="23" t="e">
        <f t="shared" si="563"/>
        <v>#N/A</v>
      </c>
      <c r="BD1067" s="17" t="e">
        <f>VLOOKUP($E1067,'DATA PENGUKURAN GARDU'!$A:$BS,44,0)</f>
        <v>#N/A</v>
      </c>
      <c r="BE1067" s="23" t="e">
        <f t="shared" si="564"/>
        <v>#N/A</v>
      </c>
      <c r="BF1067" s="17" t="e">
        <f>VLOOKUP($E1067,'DATA PENGUKURAN GARDU'!$A:$BS,46,0)</f>
        <v>#N/A</v>
      </c>
      <c r="BG1067" s="23" t="e">
        <f t="shared" si="565"/>
        <v>#N/A</v>
      </c>
      <c r="BH1067" s="17" t="e">
        <f>VLOOKUP($E1067,'DATA PENGUKURAN GARDU'!$A:$BS,46,0)</f>
        <v>#N/A</v>
      </c>
      <c r="BI1067" s="17" t="e">
        <f>VLOOKUP($E1067,'DATA PENGUKURAN GARDU'!$A:$BS,53,0)</f>
        <v>#N/A</v>
      </c>
      <c r="BJ1067" s="17" t="e">
        <f>VLOOKUP($E1067,'DATA PENGUKURAN GARDU'!$A:$BS,54,0)</f>
        <v>#N/A</v>
      </c>
      <c r="BK1067" s="20" t="e">
        <f t="shared" si="543"/>
        <v>#N/A</v>
      </c>
      <c r="BL1067" s="20" t="e">
        <f t="shared" si="544"/>
        <v>#N/A</v>
      </c>
      <c r="BM1067" s="20" t="e">
        <f t="shared" si="545"/>
        <v>#N/A</v>
      </c>
      <c r="BN1067" s="25" t="e">
        <f t="shared" si="546"/>
        <v>#N/A</v>
      </c>
      <c r="BO1067" s="26" t="str">
        <f t="shared" si="547"/>
        <v>0</v>
      </c>
      <c r="BP1067" s="21" t="e">
        <f t="shared" si="548"/>
        <v>#VALUE!</v>
      </c>
      <c r="BQ1067" s="20" t="e">
        <f t="shared" si="549"/>
        <v>#N/A</v>
      </c>
      <c r="BR1067" s="20" t="e">
        <v>#N/A</v>
      </c>
      <c r="BS1067" s="9" t="e">
        <v>#N/A</v>
      </c>
      <c r="BT1067" s="2" t="e">
        <f t="shared" si="550"/>
        <v>#VALUE!</v>
      </c>
      <c r="BU1067" s="2" t="e">
        <f t="shared" si="533"/>
        <v>#N/A</v>
      </c>
      <c r="BV1067" s="2" t="e">
        <f t="shared" si="534"/>
        <v>#N/A</v>
      </c>
    </row>
    <row r="1068" s="2" customFormat="1" ht="22.95" customHeight="1" spans="1:74">
      <c r="A1068" s="9" t="str">
        <f t="shared" si="535"/>
        <v>NP 008Induk</v>
      </c>
      <c r="B1068" s="9" t="str">
        <f t="shared" si="536"/>
        <v>NP 008jurusan 1</v>
      </c>
      <c r="C1068" s="9" t="str">
        <f t="shared" si="537"/>
        <v>NP 008jurusan 2</v>
      </c>
      <c r="D1068" s="9" t="str">
        <f t="shared" si="538"/>
        <v>NP 008jurusan 3</v>
      </c>
      <c r="E1068" s="9" t="str">
        <f t="shared" si="539"/>
        <v>NP 008jurusan 4</v>
      </c>
      <c r="F1068" s="10" t="s">
        <v>497</v>
      </c>
      <c r="G1068" s="10" t="s">
        <v>101</v>
      </c>
      <c r="H1068" s="10" t="s">
        <v>1301</v>
      </c>
      <c r="I1068" s="10" t="s">
        <v>12225</v>
      </c>
      <c r="J1068" s="10" t="s">
        <v>12226</v>
      </c>
      <c r="K1068" s="10" t="s">
        <v>7465</v>
      </c>
      <c r="L1068" s="10"/>
      <c r="M1068" s="10"/>
      <c r="N1068" s="14">
        <f t="shared" si="540"/>
        <v>0</v>
      </c>
      <c r="O1068" s="15" t="e">
        <f t="shared" si="541"/>
        <v>#VALUE!</v>
      </c>
      <c r="P1068" s="15" t="e">
        <f t="shared" si="542"/>
        <v>#VALUE!</v>
      </c>
      <c r="Q1068" s="17" t="e">
        <f>VLOOKUP($A1068,'DATA PENGUKURAN GARDU'!$A:$BS,42,0)</f>
        <v>#N/A</v>
      </c>
      <c r="R1068" s="18" t="e">
        <f t="shared" si="551"/>
        <v>#N/A</v>
      </c>
      <c r="S1068" s="17" t="e">
        <f>VLOOKUP($A1068,'DATA PENGUKURAN GARDU'!$A:$BS,44,0)</f>
        <v>#N/A</v>
      </c>
      <c r="T1068" s="18" t="e">
        <f t="shared" si="552"/>
        <v>#N/A</v>
      </c>
      <c r="U1068" s="17" t="e">
        <f>VLOOKUP($A1068,'DATA PENGUKURAN GARDU'!$A:$BS,46,0)</f>
        <v>#N/A</v>
      </c>
      <c r="V1068" s="18" t="e">
        <f t="shared" si="553"/>
        <v>#N/A</v>
      </c>
      <c r="W1068" s="17" t="e">
        <f>VLOOKUP($A1068,'DATA PENGUKURAN GARDU'!$A:$BS,48,0)</f>
        <v>#N/A</v>
      </c>
      <c r="X1068" s="17" t="e">
        <f>VLOOKUP($A1068,'DATA PENGUKURAN GARDU'!$A:$BS,53,0)</f>
        <v>#N/A</v>
      </c>
      <c r="Y1068" s="17" t="e">
        <f>VLOOKUP($A1068,'DATA PENGUKURAN GARDU'!$A:$BS,54,0)</f>
        <v>#N/A</v>
      </c>
      <c r="Z1068" s="17" t="e">
        <f>VLOOKUP($A1068,'DATA PENGUKURAN GARDU'!$A:$BS,55,0)</f>
        <v>#N/A</v>
      </c>
      <c r="AA1068" s="20" t="e">
        <f>VLOOKUP($B1068,'DATA PENGUKURAN GARDU'!$A:$BS,42,0)</f>
        <v>#N/A</v>
      </c>
      <c r="AB1068" s="21" t="e">
        <f t="shared" si="554"/>
        <v>#N/A</v>
      </c>
      <c r="AC1068" s="20" t="e">
        <f>VLOOKUP($B1068,'DATA PENGUKURAN GARDU'!$A:$BS,44,0)</f>
        <v>#N/A</v>
      </c>
      <c r="AD1068" s="21" t="e">
        <f t="shared" si="555"/>
        <v>#N/A</v>
      </c>
      <c r="AE1068" s="20" t="e">
        <f>VLOOKUP($B1068,'DATA PENGUKURAN GARDU'!$A:$BS,46,0)</f>
        <v>#N/A</v>
      </c>
      <c r="AF1068" s="21" t="e">
        <f t="shared" si="556"/>
        <v>#N/A</v>
      </c>
      <c r="AG1068" s="20" t="e">
        <f>VLOOKUP($B1068,'DATA PENGUKURAN GARDU'!$A:$BS,46,0)</f>
        <v>#N/A</v>
      </c>
      <c r="AH1068" s="20" t="e">
        <f>VLOOKUP($B1068,'DATA PENGUKURAN GARDU'!$A:$BS,53,0)</f>
        <v>#N/A</v>
      </c>
      <c r="AI1068" s="20" t="e">
        <f>VLOOKUP($B1068,'DATA PENGUKURAN GARDU'!$A:$BS,54,0)</f>
        <v>#N/A</v>
      </c>
      <c r="AJ1068" s="17" t="e">
        <f>VLOOKUP($C1068,'DATA PENGUKURAN GARDU'!$A:$BS,42,0)</f>
        <v>#N/A</v>
      </c>
      <c r="AK1068" s="23" t="e">
        <f t="shared" si="557"/>
        <v>#N/A</v>
      </c>
      <c r="AL1068" s="17" t="e">
        <f>VLOOKUP($C1068,'DATA PENGUKURAN GARDU'!$A:$BS,44,0)</f>
        <v>#N/A</v>
      </c>
      <c r="AM1068" s="23" t="e">
        <f t="shared" si="558"/>
        <v>#N/A</v>
      </c>
      <c r="AN1068" s="17" t="e">
        <f>VLOOKUP($C1068,'DATA PENGUKURAN GARDU'!$A:$BS,46,0)</f>
        <v>#N/A</v>
      </c>
      <c r="AO1068" s="23" t="e">
        <f t="shared" si="559"/>
        <v>#N/A</v>
      </c>
      <c r="AP1068" s="17" t="e">
        <f>VLOOKUP($C1068,'DATA PENGUKURAN GARDU'!$A:$BS,46,0)</f>
        <v>#N/A</v>
      </c>
      <c r="AQ1068" s="17" t="e">
        <f>VLOOKUP($C1068,'DATA PENGUKURAN GARDU'!$A:$BS,53,0)</f>
        <v>#N/A</v>
      </c>
      <c r="AR1068" s="17" t="e">
        <f>VLOOKUP($C1068,'DATA PENGUKURAN GARDU'!$A:$BS,54,0)</f>
        <v>#N/A</v>
      </c>
      <c r="AS1068" s="20" t="e">
        <f>VLOOKUP($D1068,'DATA PENGUKURAN GARDU'!$A:$BS,42,0)</f>
        <v>#N/A</v>
      </c>
      <c r="AT1068" s="21" t="e">
        <f t="shared" si="560"/>
        <v>#N/A</v>
      </c>
      <c r="AU1068" s="20" t="e">
        <f>VLOOKUP($D1068,'DATA PENGUKURAN GARDU'!$A:$BS,44,0)</f>
        <v>#N/A</v>
      </c>
      <c r="AV1068" s="21" t="e">
        <f t="shared" si="561"/>
        <v>#N/A</v>
      </c>
      <c r="AW1068" s="20" t="e">
        <f>VLOOKUP($D1068,'DATA PENGUKURAN GARDU'!$A:$BS,46,0)</f>
        <v>#N/A</v>
      </c>
      <c r="AX1068" s="21" t="e">
        <f t="shared" si="562"/>
        <v>#N/A</v>
      </c>
      <c r="AY1068" s="20" t="e">
        <f>VLOOKUP($D1068,'DATA PENGUKURAN GARDU'!$A:$BS,46,0)</f>
        <v>#N/A</v>
      </c>
      <c r="AZ1068" s="20" t="e">
        <f>VLOOKUP($D1068,'DATA PENGUKURAN GARDU'!$A:$BS,53,0)</f>
        <v>#N/A</v>
      </c>
      <c r="BA1068" s="20" t="e">
        <f>VLOOKUP($D1068,'DATA PENGUKURAN GARDU'!$A:$BS,54,0)</f>
        <v>#N/A</v>
      </c>
      <c r="BB1068" s="17" t="e">
        <f>VLOOKUP($E1068,'DATA PENGUKURAN GARDU'!$A:$BS,42,0)</f>
        <v>#N/A</v>
      </c>
      <c r="BC1068" s="23" t="e">
        <f t="shared" si="563"/>
        <v>#N/A</v>
      </c>
      <c r="BD1068" s="17" t="e">
        <f>VLOOKUP($E1068,'DATA PENGUKURAN GARDU'!$A:$BS,44,0)</f>
        <v>#N/A</v>
      </c>
      <c r="BE1068" s="23" t="e">
        <f t="shared" si="564"/>
        <v>#N/A</v>
      </c>
      <c r="BF1068" s="17" t="e">
        <f>VLOOKUP($E1068,'DATA PENGUKURAN GARDU'!$A:$BS,46,0)</f>
        <v>#N/A</v>
      </c>
      <c r="BG1068" s="23" t="e">
        <f t="shared" si="565"/>
        <v>#N/A</v>
      </c>
      <c r="BH1068" s="17" t="e">
        <f>VLOOKUP($E1068,'DATA PENGUKURAN GARDU'!$A:$BS,46,0)</f>
        <v>#N/A</v>
      </c>
      <c r="BI1068" s="17" t="e">
        <f>VLOOKUP($E1068,'DATA PENGUKURAN GARDU'!$A:$BS,53,0)</f>
        <v>#N/A</v>
      </c>
      <c r="BJ1068" s="17" t="e">
        <f>VLOOKUP($E1068,'DATA PENGUKURAN GARDU'!$A:$BS,54,0)</f>
        <v>#N/A</v>
      </c>
      <c r="BK1068" s="20" t="e">
        <f t="shared" si="543"/>
        <v>#N/A</v>
      </c>
      <c r="BL1068" s="20" t="e">
        <f t="shared" si="544"/>
        <v>#N/A</v>
      </c>
      <c r="BM1068" s="20" t="e">
        <f t="shared" si="545"/>
        <v>#N/A</v>
      </c>
      <c r="BN1068" s="25" t="e">
        <f t="shared" si="546"/>
        <v>#N/A</v>
      </c>
      <c r="BO1068" s="26" t="str">
        <f t="shared" si="547"/>
        <v>0</v>
      </c>
      <c r="BP1068" s="21" t="e">
        <f t="shared" si="548"/>
        <v>#VALUE!</v>
      </c>
      <c r="BQ1068" s="20" t="e">
        <f t="shared" si="549"/>
        <v>#N/A</v>
      </c>
      <c r="BR1068" s="20" t="e">
        <v>#N/A</v>
      </c>
      <c r="BS1068" s="9" t="e">
        <v>#N/A</v>
      </c>
      <c r="BT1068" s="2" t="e">
        <f t="shared" si="550"/>
        <v>#VALUE!</v>
      </c>
      <c r="BU1068" s="2" t="e">
        <f t="shared" si="533"/>
        <v>#N/A</v>
      </c>
      <c r="BV1068" s="2" t="e">
        <f t="shared" si="534"/>
        <v>#N/A</v>
      </c>
    </row>
    <row r="1069" s="2" customFormat="1" ht="22.95" customHeight="1" spans="1:74">
      <c r="A1069" s="9" t="str">
        <f t="shared" si="535"/>
        <v>L-079Induk</v>
      </c>
      <c r="B1069" s="9" t="str">
        <f t="shared" si="536"/>
        <v>L-079jurusan 1</v>
      </c>
      <c r="C1069" s="9" t="str">
        <f t="shared" si="537"/>
        <v>L-079jurusan 2</v>
      </c>
      <c r="D1069" s="9" t="str">
        <f t="shared" si="538"/>
        <v>L-079jurusan 3</v>
      </c>
      <c r="E1069" s="9" t="str">
        <f t="shared" si="539"/>
        <v>L-079jurusan 4</v>
      </c>
      <c r="F1069" s="10" t="s">
        <v>493</v>
      </c>
      <c r="G1069" s="10" t="s">
        <v>22</v>
      </c>
      <c r="H1069" s="10" t="s">
        <v>1302</v>
      </c>
      <c r="I1069" s="10" t="s">
        <v>12227</v>
      </c>
      <c r="J1069" s="10" t="s">
        <v>12228</v>
      </c>
      <c r="K1069" s="10" t="s">
        <v>7465</v>
      </c>
      <c r="L1069" s="10"/>
      <c r="M1069" s="10"/>
      <c r="N1069" s="14">
        <f t="shared" si="540"/>
        <v>0</v>
      </c>
      <c r="O1069" s="15" t="e">
        <f t="shared" si="541"/>
        <v>#VALUE!</v>
      </c>
      <c r="P1069" s="15" t="e">
        <f t="shared" si="542"/>
        <v>#VALUE!</v>
      </c>
      <c r="Q1069" s="17" t="e">
        <f>VLOOKUP($A1069,'DATA PENGUKURAN GARDU'!$A:$BS,42,0)</f>
        <v>#N/A</v>
      </c>
      <c r="R1069" s="18" t="e">
        <f t="shared" si="551"/>
        <v>#N/A</v>
      </c>
      <c r="S1069" s="17" t="e">
        <f>VLOOKUP($A1069,'DATA PENGUKURAN GARDU'!$A:$BS,44,0)</f>
        <v>#N/A</v>
      </c>
      <c r="T1069" s="18" t="e">
        <f t="shared" si="552"/>
        <v>#N/A</v>
      </c>
      <c r="U1069" s="17" t="e">
        <f>VLOOKUP($A1069,'DATA PENGUKURAN GARDU'!$A:$BS,46,0)</f>
        <v>#N/A</v>
      </c>
      <c r="V1069" s="18" t="e">
        <f t="shared" si="553"/>
        <v>#N/A</v>
      </c>
      <c r="W1069" s="17" t="e">
        <f>VLOOKUP($A1069,'DATA PENGUKURAN GARDU'!$A:$BS,48,0)</f>
        <v>#N/A</v>
      </c>
      <c r="X1069" s="17" t="e">
        <f>VLOOKUP($A1069,'DATA PENGUKURAN GARDU'!$A:$BS,53,0)</f>
        <v>#N/A</v>
      </c>
      <c r="Y1069" s="17" t="e">
        <f>VLOOKUP($A1069,'DATA PENGUKURAN GARDU'!$A:$BS,54,0)</f>
        <v>#N/A</v>
      </c>
      <c r="Z1069" s="17" t="e">
        <f>VLOOKUP($A1069,'DATA PENGUKURAN GARDU'!$A:$BS,55,0)</f>
        <v>#N/A</v>
      </c>
      <c r="AA1069" s="20" t="e">
        <f>VLOOKUP($B1069,'DATA PENGUKURAN GARDU'!$A:$BS,42,0)</f>
        <v>#N/A</v>
      </c>
      <c r="AB1069" s="21" t="e">
        <f t="shared" si="554"/>
        <v>#N/A</v>
      </c>
      <c r="AC1069" s="20" t="e">
        <f>VLOOKUP($B1069,'DATA PENGUKURAN GARDU'!$A:$BS,44,0)</f>
        <v>#N/A</v>
      </c>
      <c r="AD1069" s="21" t="e">
        <f t="shared" si="555"/>
        <v>#N/A</v>
      </c>
      <c r="AE1069" s="20" t="e">
        <f>VLOOKUP($B1069,'DATA PENGUKURAN GARDU'!$A:$BS,46,0)</f>
        <v>#N/A</v>
      </c>
      <c r="AF1069" s="21" t="e">
        <f t="shared" si="556"/>
        <v>#N/A</v>
      </c>
      <c r="AG1069" s="20" t="e">
        <f>VLOOKUP($B1069,'DATA PENGUKURAN GARDU'!$A:$BS,46,0)</f>
        <v>#N/A</v>
      </c>
      <c r="AH1069" s="20" t="e">
        <f>VLOOKUP($B1069,'DATA PENGUKURAN GARDU'!$A:$BS,53,0)</f>
        <v>#N/A</v>
      </c>
      <c r="AI1069" s="20" t="e">
        <f>VLOOKUP($B1069,'DATA PENGUKURAN GARDU'!$A:$BS,54,0)</f>
        <v>#N/A</v>
      </c>
      <c r="AJ1069" s="17" t="e">
        <f>VLOOKUP($C1069,'DATA PENGUKURAN GARDU'!$A:$BS,42,0)</f>
        <v>#N/A</v>
      </c>
      <c r="AK1069" s="23" t="e">
        <f t="shared" si="557"/>
        <v>#N/A</v>
      </c>
      <c r="AL1069" s="17" t="e">
        <f>VLOOKUP($C1069,'DATA PENGUKURAN GARDU'!$A:$BS,44,0)</f>
        <v>#N/A</v>
      </c>
      <c r="AM1069" s="23" t="e">
        <f t="shared" si="558"/>
        <v>#N/A</v>
      </c>
      <c r="AN1069" s="17" t="e">
        <f>VLOOKUP($C1069,'DATA PENGUKURAN GARDU'!$A:$BS,46,0)</f>
        <v>#N/A</v>
      </c>
      <c r="AO1069" s="23" t="e">
        <f t="shared" si="559"/>
        <v>#N/A</v>
      </c>
      <c r="AP1069" s="17" t="e">
        <f>VLOOKUP($C1069,'DATA PENGUKURAN GARDU'!$A:$BS,46,0)</f>
        <v>#N/A</v>
      </c>
      <c r="AQ1069" s="17" t="e">
        <f>VLOOKUP($C1069,'DATA PENGUKURAN GARDU'!$A:$BS,53,0)</f>
        <v>#N/A</v>
      </c>
      <c r="AR1069" s="17" t="e">
        <f>VLOOKUP($C1069,'DATA PENGUKURAN GARDU'!$A:$BS,54,0)</f>
        <v>#N/A</v>
      </c>
      <c r="AS1069" s="20" t="e">
        <f>VLOOKUP($D1069,'DATA PENGUKURAN GARDU'!$A:$BS,42,0)</f>
        <v>#N/A</v>
      </c>
      <c r="AT1069" s="21" t="e">
        <f t="shared" si="560"/>
        <v>#N/A</v>
      </c>
      <c r="AU1069" s="20" t="e">
        <f>VLOOKUP($D1069,'DATA PENGUKURAN GARDU'!$A:$BS,44,0)</f>
        <v>#N/A</v>
      </c>
      <c r="AV1069" s="21" t="e">
        <f t="shared" si="561"/>
        <v>#N/A</v>
      </c>
      <c r="AW1069" s="20" t="e">
        <f>VLOOKUP($D1069,'DATA PENGUKURAN GARDU'!$A:$BS,46,0)</f>
        <v>#N/A</v>
      </c>
      <c r="AX1069" s="21" t="e">
        <f t="shared" si="562"/>
        <v>#N/A</v>
      </c>
      <c r="AY1069" s="20" t="e">
        <f>VLOOKUP($D1069,'DATA PENGUKURAN GARDU'!$A:$BS,46,0)</f>
        <v>#N/A</v>
      </c>
      <c r="AZ1069" s="20" t="e">
        <f>VLOOKUP($D1069,'DATA PENGUKURAN GARDU'!$A:$BS,53,0)</f>
        <v>#N/A</v>
      </c>
      <c r="BA1069" s="20" t="e">
        <f>VLOOKUP($D1069,'DATA PENGUKURAN GARDU'!$A:$BS,54,0)</f>
        <v>#N/A</v>
      </c>
      <c r="BB1069" s="17" t="e">
        <f>VLOOKUP($E1069,'DATA PENGUKURAN GARDU'!$A:$BS,42,0)</f>
        <v>#N/A</v>
      </c>
      <c r="BC1069" s="23" t="e">
        <f t="shared" si="563"/>
        <v>#N/A</v>
      </c>
      <c r="BD1069" s="17" t="e">
        <f>VLOOKUP($E1069,'DATA PENGUKURAN GARDU'!$A:$BS,44,0)</f>
        <v>#N/A</v>
      </c>
      <c r="BE1069" s="23" t="e">
        <f t="shared" si="564"/>
        <v>#N/A</v>
      </c>
      <c r="BF1069" s="17" t="e">
        <f>VLOOKUP($E1069,'DATA PENGUKURAN GARDU'!$A:$BS,46,0)</f>
        <v>#N/A</v>
      </c>
      <c r="BG1069" s="23" t="e">
        <f t="shared" si="565"/>
        <v>#N/A</v>
      </c>
      <c r="BH1069" s="17" t="e">
        <f>VLOOKUP($E1069,'DATA PENGUKURAN GARDU'!$A:$BS,46,0)</f>
        <v>#N/A</v>
      </c>
      <c r="BI1069" s="17" t="e">
        <f>VLOOKUP($E1069,'DATA PENGUKURAN GARDU'!$A:$BS,53,0)</f>
        <v>#N/A</v>
      </c>
      <c r="BJ1069" s="17" t="e">
        <f>VLOOKUP($E1069,'DATA PENGUKURAN GARDU'!$A:$BS,54,0)</f>
        <v>#N/A</v>
      </c>
      <c r="BK1069" s="20" t="e">
        <f t="shared" si="543"/>
        <v>#N/A</v>
      </c>
      <c r="BL1069" s="20" t="e">
        <f t="shared" si="544"/>
        <v>#N/A</v>
      </c>
      <c r="BM1069" s="20" t="e">
        <f t="shared" si="545"/>
        <v>#N/A</v>
      </c>
      <c r="BN1069" s="25" t="e">
        <f t="shared" si="546"/>
        <v>#N/A</v>
      </c>
      <c r="BO1069" s="26" t="str">
        <f t="shared" si="547"/>
        <v>0</v>
      </c>
      <c r="BP1069" s="21" t="e">
        <f t="shared" si="548"/>
        <v>#VALUE!</v>
      </c>
      <c r="BQ1069" s="20" t="e">
        <f t="shared" si="549"/>
        <v>#N/A</v>
      </c>
      <c r="BR1069" s="20" t="e">
        <v>#N/A</v>
      </c>
      <c r="BS1069" s="9" t="e">
        <v>#N/A</v>
      </c>
      <c r="BT1069" s="2" t="e">
        <f t="shared" si="550"/>
        <v>#VALUE!</v>
      </c>
      <c r="BU1069" s="2" t="e">
        <f t="shared" si="533"/>
        <v>#N/A</v>
      </c>
      <c r="BV1069" s="2" t="e">
        <f t="shared" si="534"/>
        <v>#N/A</v>
      </c>
    </row>
    <row r="1070" s="2" customFormat="1" ht="22.95" customHeight="1" spans="1:74">
      <c r="A1070" s="9" t="str">
        <f t="shared" si="535"/>
        <v>K-122Induk</v>
      </c>
      <c r="B1070" s="9" t="str">
        <f t="shared" si="536"/>
        <v>K-122jurusan 1</v>
      </c>
      <c r="C1070" s="9" t="str">
        <f t="shared" si="537"/>
        <v>K-122jurusan 2</v>
      </c>
      <c r="D1070" s="9" t="str">
        <f t="shared" si="538"/>
        <v>K-122jurusan 3</v>
      </c>
      <c r="E1070" s="9" t="str">
        <f t="shared" si="539"/>
        <v>K-122jurusan 4</v>
      </c>
      <c r="F1070" s="10" t="s">
        <v>462</v>
      </c>
      <c r="G1070" s="10" t="s">
        <v>132</v>
      </c>
      <c r="H1070" s="10" t="s">
        <v>1303</v>
      </c>
      <c r="I1070" s="10" t="s">
        <v>12229</v>
      </c>
      <c r="J1070" s="10" t="s">
        <v>12230</v>
      </c>
      <c r="K1070" s="10" t="s">
        <v>7465</v>
      </c>
      <c r="L1070" s="10"/>
      <c r="M1070" s="10"/>
      <c r="N1070" s="14">
        <f t="shared" si="540"/>
        <v>0</v>
      </c>
      <c r="O1070" s="15" t="e">
        <f t="shared" si="541"/>
        <v>#VALUE!</v>
      </c>
      <c r="P1070" s="15" t="e">
        <f t="shared" si="542"/>
        <v>#VALUE!</v>
      </c>
      <c r="Q1070" s="17" t="e">
        <f>VLOOKUP($A1070,'DATA PENGUKURAN GARDU'!$A:$BS,42,0)</f>
        <v>#N/A</v>
      </c>
      <c r="R1070" s="18" t="e">
        <f t="shared" si="551"/>
        <v>#N/A</v>
      </c>
      <c r="S1070" s="17" t="e">
        <f>VLOOKUP($A1070,'DATA PENGUKURAN GARDU'!$A:$BS,44,0)</f>
        <v>#N/A</v>
      </c>
      <c r="T1070" s="18" t="e">
        <f t="shared" si="552"/>
        <v>#N/A</v>
      </c>
      <c r="U1070" s="17" t="e">
        <f>VLOOKUP($A1070,'DATA PENGUKURAN GARDU'!$A:$BS,46,0)</f>
        <v>#N/A</v>
      </c>
      <c r="V1070" s="18" t="e">
        <f t="shared" si="553"/>
        <v>#N/A</v>
      </c>
      <c r="W1070" s="17" t="e">
        <f>VLOOKUP($A1070,'DATA PENGUKURAN GARDU'!$A:$BS,48,0)</f>
        <v>#N/A</v>
      </c>
      <c r="X1070" s="17" t="e">
        <f>VLOOKUP($A1070,'DATA PENGUKURAN GARDU'!$A:$BS,53,0)</f>
        <v>#N/A</v>
      </c>
      <c r="Y1070" s="17" t="e">
        <f>VLOOKUP($A1070,'DATA PENGUKURAN GARDU'!$A:$BS,54,0)</f>
        <v>#N/A</v>
      </c>
      <c r="Z1070" s="17" t="e">
        <f>VLOOKUP($A1070,'DATA PENGUKURAN GARDU'!$A:$BS,55,0)</f>
        <v>#N/A</v>
      </c>
      <c r="AA1070" s="20" t="e">
        <f>VLOOKUP($B1070,'DATA PENGUKURAN GARDU'!$A:$BS,42,0)</f>
        <v>#N/A</v>
      </c>
      <c r="AB1070" s="21" t="e">
        <f t="shared" si="554"/>
        <v>#N/A</v>
      </c>
      <c r="AC1070" s="20" t="e">
        <f>VLOOKUP($B1070,'DATA PENGUKURAN GARDU'!$A:$BS,44,0)</f>
        <v>#N/A</v>
      </c>
      <c r="AD1070" s="21" t="e">
        <f t="shared" si="555"/>
        <v>#N/A</v>
      </c>
      <c r="AE1070" s="20" t="e">
        <f>VLOOKUP($B1070,'DATA PENGUKURAN GARDU'!$A:$BS,46,0)</f>
        <v>#N/A</v>
      </c>
      <c r="AF1070" s="21" t="e">
        <f t="shared" si="556"/>
        <v>#N/A</v>
      </c>
      <c r="AG1070" s="20" t="e">
        <f>VLOOKUP($B1070,'DATA PENGUKURAN GARDU'!$A:$BS,46,0)</f>
        <v>#N/A</v>
      </c>
      <c r="AH1070" s="20" t="e">
        <f>VLOOKUP($B1070,'DATA PENGUKURAN GARDU'!$A:$BS,53,0)</f>
        <v>#N/A</v>
      </c>
      <c r="AI1070" s="20" t="e">
        <f>VLOOKUP($B1070,'DATA PENGUKURAN GARDU'!$A:$BS,54,0)</f>
        <v>#N/A</v>
      </c>
      <c r="AJ1070" s="17" t="e">
        <f>VLOOKUP($C1070,'DATA PENGUKURAN GARDU'!$A:$BS,42,0)</f>
        <v>#N/A</v>
      </c>
      <c r="AK1070" s="23" t="e">
        <f t="shared" si="557"/>
        <v>#N/A</v>
      </c>
      <c r="AL1070" s="17" t="e">
        <f>VLOOKUP($C1070,'DATA PENGUKURAN GARDU'!$A:$BS,44,0)</f>
        <v>#N/A</v>
      </c>
      <c r="AM1070" s="23" t="e">
        <f t="shared" si="558"/>
        <v>#N/A</v>
      </c>
      <c r="AN1070" s="17" t="e">
        <f>VLOOKUP($C1070,'DATA PENGUKURAN GARDU'!$A:$BS,46,0)</f>
        <v>#N/A</v>
      </c>
      <c r="AO1070" s="23" t="e">
        <f t="shared" si="559"/>
        <v>#N/A</v>
      </c>
      <c r="AP1070" s="17" t="e">
        <f>VLOOKUP($C1070,'DATA PENGUKURAN GARDU'!$A:$BS,46,0)</f>
        <v>#N/A</v>
      </c>
      <c r="AQ1070" s="17" t="e">
        <f>VLOOKUP($C1070,'DATA PENGUKURAN GARDU'!$A:$BS,53,0)</f>
        <v>#N/A</v>
      </c>
      <c r="AR1070" s="17" t="e">
        <f>VLOOKUP($C1070,'DATA PENGUKURAN GARDU'!$A:$BS,54,0)</f>
        <v>#N/A</v>
      </c>
      <c r="AS1070" s="20" t="e">
        <f>VLOOKUP($D1070,'DATA PENGUKURAN GARDU'!$A:$BS,42,0)</f>
        <v>#N/A</v>
      </c>
      <c r="AT1070" s="21" t="e">
        <f t="shared" si="560"/>
        <v>#N/A</v>
      </c>
      <c r="AU1070" s="20" t="e">
        <f>VLOOKUP($D1070,'DATA PENGUKURAN GARDU'!$A:$BS,44,0)</f>
        <v>#N/A</v>
      </c>
      <c r="AV1070" s="21" t="e">
        <f t="shared" si="561"/>
        <v>#N/A</v>
      </c>
      <c r="AW1070" s="20" t="e">
        <f>VLOOKUP($D1070,'DATA PENGUKURAN GARDU'!$A:$BS,46,0)</f>
        <v>#N/A</v>
      </c>
      <c r="AX1070" s="21" t="e">
        <f t="shared" si="562"/>
        <v>#N/A</v>
      </c>
      <c r="AY1070" s="20" t="e">
        <f>VLOOKUP($D1070,'DATA PENGUKURAN GARDU'!$A:$BS,46,0)</f>
        <v>#N/A</v>
      </c>
      <c r="AZ1070" s="20" t="e">
        <f>VLOOKUP($D1070,'DATA PENGUKURAN GARDU'!$A:$BS,53,0)</f>
        <v>#N/A</v>
      </c>
      <c r="BA1070" s="20" t="e">
        <f>VLOOKUP($D1070,'DATA PENGUKURAN GARDU'!$A:$BS,54,0)</f>
        <v>#N/A</v>
      </c>
      <c r="BB1070" s="17" t="e">
        <f>VLOOKUP($E1070,'DATA PENGUKURAN GARDU'!$A:$BS,42,0)</f>
        <v>#N/A</v>
      </c>
      <c r="BC1070" s="23" t="e">
        <f t="shared" si="563"/>
        <v>#N/A</v>
      </c>
      <c r="BD1070" s="17" t="e">
        <f>VLOOKUP($E1070,'DATA PENGUKURAN GARDU'!$A:$BS,44,0)</f>
        <v>#N/A</v>
      </c>
      <c r="BE1070" s="23" t="e">
        <f t="shared" si="564"/>
        <v>#N/A</v>
      </c>
      <c r="BF1070" s="17" t="e">
        <f>VLOOKUP($E1070,'DATA PENGUKURAN GARDU'!$A:$BS,46,0)</f>
        <v>#N/A</v>
      </c>
      <c r="BG1070" s="23" t="e">
        <f t="shared" si="565"/>
        <v>#N/A</v>
      </c>
      <c r="BH1070" s="17" t="e">
        <f>VLOOKUP($E1070,'DATA PENGUKURAN GARDU'!$A:$BS,46,0)</f>
        <v>#N/A</v>
      </c>
      <c r="BI1070" s="17" t="e">
        <f>VLOOKUP($E1070,'DATA PENGUKURAN GARDU'!$A:$BS,53,0)</f>
        <v>#N/A</v>
      </c>
      <c r="BJ1070" s="17" t="e">
        <f>VLOOKUP($E1070,'DATA PENGUKURAN GARDU'!$A:$BS,54,0)</f>
        <v>#N/A</v>
      </c>
      <c r="BK1070" s="20" t="e">
        <f t="shared" si="543"/>
        <v>#N/A</v>
      </c>
      <c r="BL1070" s="20" t="e">
        <f t="shared" si="544"/>
        <v>#N/A</v>
      </c>
      <c r="BM1070" s="20" t="e">
        <f t="shared" si="545"/>
        <v>#N/A</v>
      </c>
      <c r="BN1070" s="25" t="e">
        <f t="shared" si="546"/>
        <v>#N/A</v>
      </c>
      <c r="BO1070" s="26" t="str">
        <f t="shared" si="547"/>
        <v>0</v>
      </c>
      <c r="BP1070" s="21" t="e">
        <f t="shared" si="548"/>
        <v>#VALUE!</v>
      </c>
      <c r="BQ1070" s="20" t="e">
        <f t="shared" si="549"/>
        <v>#N/A</v>
      </c>
      <c r="BR1070" s="20" t="e">
        <v>#N/A</v>
      </c>
      <c r="BS1070" s="9" t="e">
        <v>#N/A</v>
      </c>
      <c r="BT1070" s="2" t="e">
        <f t="shared" si="550"/>
        <v>#VALUE!</v>
      </c>
      <c r="BU1070" s="2" t="e">
        <f t="shared" si="533"/>
        <v>#N/A</v>
      </c>
      <c r="BV1070" s="2" t="e">
        <f t="shared" si="534"/>
        <v>#N/A</v>
      </c>
    </row>
    <row r="1071" s="2" customFormat="1" ht="22.95" customHeight="1" spans="1:74">
      <c r="A1071" s="9" t="str">
        <f t="shared" si="535"/>
        <v>M 01Induk</v>
      </c>
      <c r="B1071" s="9" t="str">
        <f t="shared" si="536"/>
        <v>M 01jurusan 1</v>
      </c>
      <c r="C1071" s="9" t="str">
        <f t="shared" si="537"/>
        <v>M 01jurusan 2</v>
      </c>
      <c r="D1071" s="9" t="str">
        <f t="shared" si="538"/>
        <v>M 01jurusan 3</v>
      </c>
      <c r="E1071" s="9" t="str">
        <f t="shared" si="539"/>
        <v>M 01jurusan 4</v>
      </c>
      <c r="F1071" s="10" t="s">
        <v>131</v>
      </c>
      <c r="G1071" s="10" t="s">
        <v>131</v>
      </c>
      <c r="H1071" s="10" t="s">
        <v>1304</v>
      </c>
      <c r="I1071" s="10" t="s">
        <v>12231</v>
      </c>
      <c r="J1071" s="10" t="s">
        <v>12232</v>
      </c>
      <c r="K1071" s="10" t="s">
        <v>7465</v>
      </c>
      <c r="L1071" s="10"/>
      <c r="M1071" s="10"/>
      <c r="N1071" s="14">
        <f t="shared" si="540"/>
        <v>0</v>
      </c>
      <c r="O1071" s="15" t="e">
        <f t="shared" si="541"/>
        <v>#VALUE!</v>
      </c>
      <c r="P1071" s="15" t="e">
        <f t="shared" si="542"/>
        <v>#VALUE!</v>
      </c>
      <c r="Q1071" s="17" t="e">
        <f>VLOOKUP($A1071,'DATA PENGUKURAN GARDU'!$A:$BS,42,0)</f>
        <v>#N/A</v>
      </c>
      <c r="R1071" s="18" t="e">
        <f t="shared" si="551"/>
        <v>#N/A</v>
      </c>
      <c r="S1071" s="17" t="e">
        <f>VLOOKUP($A1071,'DATA PENGUKURAN GARDU'!$A:$BS,44,0)</f>
        <v>#N/A</v>
      </c>
      <c r="T1071" s="18" t="e">
        <f t="shared" si="552"/>
        <v>#N/A</v>
      </c>
      <c r="U1071" s="17" t="e">
        <f>VLOOKUP($A1071,'DATA PENGUKURAN GARDU'!$A:$BS,46,0)</f>
        <v>#N/A</v>
      </c>
      <c r="V1071" s="18" t="e">
        <f t="shared" si="553"/>
        <v>#N/A</v>
      </c>
      <c r="W1071" s="17" t="e">
        <f>VLOOKUP($A1071,'DATA PENGUKURAN GARDU'!$A:$BS,48,0)</f>
        <v>#N/A</v>
      </c>
      <c r="X1071" s="17" t="e">
        <f>VLOOKUP($A1071,'DATA PENGUKURAN GARDU'!$A:$BS,53,0)</f>
        <v>#N/A</v>
      </c>
      <c r="Y1071" s="17" t="e">
        <f>VLOOKUP($A1071,'DATA PENGUKURAN GARDU'!$A:$BS,54,0)</f>
        <v>#N/A</v>
      </c>
      <c r="Z1071" s="17" t="e">
        <f>VLOOKUP($A1071,'DATA PENGUKURAN GARDU'!$A:$BS,55,0)</f>
        <v>#N/A</v>
      </c>
      <c r="AA1071" s="20" t="e">
        <f>VLOOKUP($B1071,'DATA PENGUKURAN GARDU'!$A:$BS,42,0)</f>
        <v>#N/A</v>
      </c>
      <c r="AB1071" s="21" t="e">
        <f t="shared" si="554"/>
        <v>#N/A</v>
      </c>
      <c r="AC1071" s="20" t="e">
        <f>VLOOKUP($B1071,'DATA PENGUKURAN GARDU'!$A:$BS,44,0)</f>
        <v>#N/A</v>
      </c>
      <c r="AD1071" s="21" t="e">
        <f t="shared" si="555"/>
        <v>#N/A</v>
      </c>
      <c r="AE1071" s="20" t="e">
        <f>VLOOKUP($B1071,'DATA PENGUKURAN GARDU'!$A:$BS,46,0)</f>
        <v>#N/A</v>
      </c>
      <c r="AF1071" s="21" t="e">
        <f t="shared" si="556"/>
        <v>#N/A</v>
      </c>
      <c r="AG1071" s="20" t="e">
        <f>VLOOKUP($B1071,'DATA PENGUKURAN GARDU'!$A:$BS,46,0)</f>
        <v>#N/A</v>
      </c>
      <c r="AH1071" s="20" t="e">
        <f>VLOOKUP($B1071,'DATA PENGUKURAN GARDU'!$A:$BS,53,0)</f>
        <v>#N/A</v>
      </c>
      <c r="AI1071" s="20" t="e">
        <f>VLOOKUP($B1071,'DATA PENGUKURAN GARDU'!$A:$BS,54,0)</f>
        <v>#N/A</v>
      </c>
      <c r="AJ1071" s="17" t="e">
        <f>VLOOKUP($C1071,'DATA PENGUKURAN GARDU'!$A:$BS,42,0)</f>
        <v>#N/A</v>
      </c>
      <c r="AK1071" s="23" t="e">
        <f t="shared" si="557"/>
        <v>#N/A</v>
      </c>
      <c r="AL1071" s="17" t="e">
        <f>VLOOKUP($C1071,'DATA PENGUKURAN GARDU'!$A:$BS,44,0)</f>
        <v>#N/A</v>
      </c>
      <c r="AM1071" s="23" t="e">
        <f t="shared" si="558"/>
        <v>#N/A</v>
      </c>
      <c r="AN1071" s="17" t="e">
        <f>VLOOKUP($C1071,'DATA PENGUKURAN GARDU'!$A:$BS,46,0)</f>
        <v>#N/A</v>
      </c>
      <c r="AO1071" s="23" t="e">
        <f t="shared" si="559"/>
        <v>#N/A</v>
      </c>
      <c r="AP1071" s="17" t="e">
        <f>VLOOKUP($C1071,'DATA PENGUKURAN GARDU'!$A:$BS,46,0)</f>
        <v>#N/A</v>
      </c>
      <c r="AQ1071" s="17" t="e">
        <f>VLOOKUP($C1071,'DATA PENGUKURAN GARDU'!$A:$BS,53,0)</f>
        <v>#N/A</v>
      </c>
      <c r="AR1071" s="17" t="e">
        <f>VLOOKUP($C1071,'DATA PENGUKURAN GARDU'!$A:$BS,54,0)</f>
        <v>#N/A</v>
      </c>
      <c r="AS1071" s="20" t="e">
        <f>VLOOKUP($D1071,'DATA PENGUKURAN GARDU'!$A:$BS,42,0)</f>
        <v>#N/A</v>
      </c>
      <c r="AT1071" s="21" t="e">
        <f t="shared" si="560"/>
        <v>#N/A</v>
      </c>
      <c r="AU1071" s="20" t="e">
        <f>VLOOKUP($D1071,'DATA PENGUKURAN GARDU'!$A:$BS,44,0)</f>
        <v>#N/A</v>
      </c>
      <c r="AV1071" s="21" t="e">
        <f t="shared" si="561"/>
        <v>#N/A</v>
      </c>
      <c r="AW1071" s="20" t="e">
        <f>VLOOKUP($D1071,'DATA PENGUKURAN GARDU'!$A:$BS,46,0)</f>
        <v>#N/A</v>
      </c>
      <c r="AX1071" s="21" t="e">
        <f t="shared" si="562"/>
        <v>#N/A</v>
      </c>
      <c r="AY1071" s="20" t="e">
        <f>VLOOKUP($D1071,'DATA PENGUKURAN GARDU'!$A:$BS,46,0)</f>
        <v>#N/A</v>
      </c>
      <c r="AZ1071" s="20" t="e">
        <f>VLOOKUP($D1071,'DATA PENGUKURAN GARDU'!$A:$BS,53,0)</f>
        <v>#N/A</v>
      </c>
      <c r="BA1071" s="20" t="e">
        <f>VLOOKUP($D1071,'DATA PENGUKURAN GARDU'!$A:$BS,54,0)</f>
        <v>#N/A</v>
      </c>
      <c r="BB1071" s="17" t="e">
        <f>VLOOKUP($E1071,'DATA PENGUKURAN GARDU'!$A:$BS,42,0)</f>
        <v>#N/A</v>
      </c>
      <c r="BC1071" s="23" t="e">
        <f t="shared" si="563"/>
        <v>#N/A</v>
      </c>
      <c r="BD1071" s="17" t="e">
        <f>VLOOKUP($E1071,'DATA PENGUKURAN GARDU'!$A:$BS,44,0)</f>
        <v>#N/A</v>
      </c>
      <c r="BE1071" s="23" t="e">
        <f t="shared" si="564"/>
        <v>#N/A</v>
      </c>
      <c r="BF1071" s="17" t="e">
        <f>VLOOKUP($E1071,'DATA PENGUKURAN GARDU'!$A:$BS,46,0)</f>
        <v>#N/A</v>
      </c>
      <c r="BG1071" s="23" t="e">
        <f t="shared" si="565"/>
        <v>#N/A</v>
      </c>
      <c r="BH1071" s="17" t="e">
        <f>VLOOKUP($E1071,'DATA PENGUKURAN GARDU'!$A:$BS,46,0)</f>
        <v>#N/A</v>
      </c>
      <c r="BI1071" s="17" t="e">
        <f>VLOOKUP($E1071,'DATA PENGUKURAN GARDU'!$A:$BS,53,0)</f>
        <v>#N/A</v>
      </c>
      <c r="BJ1071" s="17" t="e">
        <f>VLOOKUP($E1071,'DATA PENGUKURAN GARDU'!$A:$BS,54,0)</f>
        <v>#N/A</v>
      </c>
      <c r="BK1071" s="20" t="e">
        <f t="shared" si="543"/>
        <v>#N/A</v>
      </c>
      <c r="BL1071" s="20" t="e">
        <f t="shared" si="544"/>
        <v>#N/A</v>
      </c>
      <c r="BM1071" s="20" t="e">
        <f t="shared" si="545"/>
        <v>#N/A</v>
      </c>
      <c r="BN1071" s="25" t="e">
        <f t="shared" si="546"/>
        <v>#N/A</v>
      </c>
      <c r="BO1071" s="26" t="str">
        <f t="shared" si="547"/>
        <v>0</v>
      </c>
      <c r="BP1071" s="21" t="e">
        <f t="shared" si="548"/>
        <v>#VALUE!</v>
      </c>
      <c r="BQ1071" s="20" t="e">
        <f t="shared" si="549"/>
        <v>#N/A</v>
      </c>
      <c r="BR1071" s="20" t="e">
        <v>#N/A</v>
      </c>
      <c r="BS1071" s="9" t="e">
        <v>#N/A</v>
      </c>
      <c r="BT1071" s="2" t="e">
        <f t="shared" si="550"/>
        <v>#VALUE!</v>
      </c>
      <c r="BU1071" s="2" t="e">
        <f t="shared" si="533"/>
        <v>#N/A</v>
      </c>
      <c r="BV1071" s="2" t="e">
        <f t="shared" si="534"/>
        <v>#N/A</v>
      </c>
    </row>
    <row r="1072" s="2" customFormat="1" ht="22.95" customHeight="1" spans="1:74">
      <c r="A1072" s="9" t="str">
        <f t="shared" si="535"/>
        <v>M 04Induk</v>
      </c>
      <c r="B1072" s="9" t="str">
        <f t="shared" si="536"/>
        <v>M 04jurusan 1</v>
      </c>
      <c r="C1072" s="9" t="str">
        <f t="shared" si="537"/>
        <v>M 04jurusan 2</v>
      </c>
      <c r="D1072" s="9" t="str">
        <f t="shared" si="538"/>
        <v>M 04jurusan 3</v>
      </c>
      <c r="E1072" s="9" t="str">
        <f t="shared" si="539"/>
        <v>M 04jurusan 4</v>
      </c>
      <c r="F1072" s="10" t="s">
        <v>131</v>
      </c>
      <c r="G1072" s="10" t="s">
        <v>131</v>
      </c>
      <c r="H1072" s="10" t="s">
        <v>1305</v>
      </c>
      <c r="I1072" s="10" t="s">
        <v>12233</v>
      </c>
      <c r="J1072" s="10" t="s">
        <v>12234</v>
      </c>
      <c r="K1072" s="10" t="s">
        <v>7465</v>
      </c>
      <c r="L1072" s="10"/>
      <c r="M1072" s="10"/>
      <c r="N1072" s="14">
        <f t="shared" si="540"/>
        <v>0</v>
      </c>
      <c r="O1072" s="15" t="e">
        <f t="shared" si="541"/>
        <v>#VALUE!</v>
      </c>
      <c r="P1072" s="15" t="e">
        <f t="shared" si="542"/>
        <v>#VALUE!</v>
      </c>
      <c r="Q1072" s="17" t="e">
        <f>VLOOKUP($A1072,'DATA PENGUKURAN GARDU'!$A:$BS,42,0)</f>
        <v>#N/A</v>
      </c>
      <c r="R1072" s="18" t="e">
        <f t="shared" si="551"/>
        <v>#N/A</v>
      </c>
      <c r="S1072" s="17" t="e">
        <f>VLOOKUP($A1072,'DATA PENGUKURAN GARDU'!$A:$BS,44,0)</f>
        <v>#N/A</v>
      </c>
      <c r="T1072" s="18" t="e">
        <f t="shared" si="552"/>
        <v>#N/A</v>
      </c>
      <c r="U1072" s="17" t="e">
        <f>VLOOKUP($A1072,'DATA PENGUKURAN GARDU'!$A:$BS,46,0)</f>
        <v>#N/A</v>
      </c>
      <c r="V1072" s="18" t="e">
        <f t="shared" si="553"/>
        <v>#N/A</v>
      </c>
      <c r="W1072" s="17" t="e">
        <f>VLOOKUP($A1072,'DATA PENGUKURAN GARDU'!$A:$BS,48,0)</f>
        <v>#N/A</v>
      </c>
      <c r="X1072" s="17" t="e">
        <f>VLOOKUP($A1072,'DATA PENGUKURAN GARDU'!$A:$BS,53,0)</f>
        <v>#N/A</v>
      </c>
      <c r="Y1072" s="17" t="e">
        <f>VLOOKUP($A1072,'DATA PENGUKURAN GARDU'!$A:$BS,54,0)</f>
        <v>#N/A</v>
      </c>
      <c r="Z1072" s="17" t="e">
        <f>VLOOKUP($A1072,'DATA PENGUKURAN GARDU'!$A:$BS,55,0)</f>
        <v>#N/A</v>
      </c>
      <c r="AA1072" s="20" t="e">
        <f>VLOOKUP($B1072,'DATA PENGUKURAN GARDU'!$A:$BS,42,0)</f>
        <v>#N/A</v>
      </c>
      <c r="AB1072" s="21" t="e">
        <f t="shared" si="554"/>
        <v>#N/A</v>
      </c>
      <c r="AC1072" s="20" t="e">
        <f>VLOOKUP($B1072,'DATA PENGUKURAN GARDU'!$A:$BS,44,0)</f>
        <v>#N/A</v>
      </c>
      <c r="AD1072" s="21" t="e">
        <f t="shared" si="555"/>
        <v>#N/A</v>
      </c>
      <c r="AE1072" s="20" t="e">
        <f>VLOOKUP($B1072,'DATA PENGUKURAN GARDU'!$A:$BS,46,0)</f>
        <v>#N/A</v>
      </c>
      <c r="AF1072" s="21" t="e">
        <f t="shared" si="556"/>
        <v>#N/A</v>
      </c>
      <c r="AG1072" s="20" t="e">
        <f>VLOOKUP($B1072,'DATA PENGUKURAN GARDU'!$A:$BS,46,0)</f>
        <v>#N/A</v>
      </c>
      <c r="AH1072" s="20" t="e">
        <f>VLOOKUP($B1072,'DATA PENGUKURAN GARDU'!$A:$BS,53,0)</f>
        <v>#N/A</v>
      </c>
      <c r="AI1072" s="20" t="e">
        <f>VLOOKUP($B1072,'DATA PENGUKURAN GARDU'!$A:$BS,54,0)</f>
        <v>#N/A</v>
      </c>
      <c r="AJ1072" s="17" t="e">
        <f>VLOOKUP($C1072,'DATA PENGUKURAN GARDU'!$A:$BS,42,0)</f>
        <v>#N/A</v>
      </c>
      <c r="AK1072" s="23" t="e">
        <f t="shared" si="557"/>
        <v>#N/A</v>
      </c>
      <c r="AL1072" s="17" t="e">
        <f>VLOOKUP($C1072,'DATA PENGUKURAN GARDU'!$A:$BS,44,0)</f>
        <v>#N/A</v>
      </c>
      <c r="AM1072" s="23" t="e">
        <f t="shared" si="558"/>
        <v>#N/A</v>
      </c>
      <c r="AN1072" s="17" t="e">
        <f>VLOOKUP($C1072,'DATA PENGUKURAN GARDU'!$A:$BS,46,0)</f>
        <v>#N/A</v>
      </c>
      <c r="AO1072" s="23" t="e">
        <f t="shared" si="559"/>
        <v>#N/A</v>
      </c>
      <c r="AP1072" s="17" t="e">
        <f>VLOOKUP($C1072,'DATA PENGUKURAN GARDU'!$A:$BS,46,0)</f>
        <v>#N/A</v>
      </c>
      <c r="AQ1072" s="17" t="e">
        <f>VLOOKUP($C1072,'DATA PENGUKURAN GARDU'!$A:$BS,53,0)</f>
        <v>#N/A</v>
      </c>
      <c r="AR1072" s="17" t="e">
        <f>VLOOKUP($C1072,'DATA PENGUKURAN GARDU'!$A:$BS,54,0)</f>
        <v>#N/A</v>
      </c>
      <c r="AS1072" s="20" t="e">
        <f>VLOOKUP($D1072,'DATA PENGUKURAN GARDU'!$A:$BS,42,0)</f>
        <v>#N/A</v>
      </c>
      <c r="AT1072" s="21" t="e">
        <f t="shared" si="560"/>
        <v>#N/A</v>
      </c>
      <c r="AU1072" s="20" t="e">
        <f>VLOOKUP($D1072,'DATA PENGUKURAN GARDU'!$A:$BS,44,0)</f>
        <v>#N/A</v>
      </c>
      <c r="AV1072" s="21" t="e">
        <f t="shared" si="561"/>
        <v>#N/A</v>
      </c>
      <c r="AW1072" s="20" t="e">
        <f>VLOOKUP($D1072,'DATA PENGUKURAN GARDU'!$A:$BS,46,0)</f>
        <v>#N/A</v>
      </c>
      <c r="AX1072" s="21" t="e">
        <f t="shared" si="562"/>
        <v>#N/A</v>
      </c>
      <c r="AY1072" s="20" t="e">
        <f>VLOOKUP($D1072,'DATA PENGUKURAN GARDU'!$A:$BS,46,0)</f>
        <v>#N/A</v>
      </c>
      <c r="AZ1072" s="20" t="e">
        <f>VLOOKUP($D1072,'DATA PENGUKURAN GARDU'!$A:$BS,53,0)</f>
        <v>#N/A</v>
      </c>
      <c r="BA1072" s="20" t="e">
        <f>VLOOKUP($D1072,'DATA PENGUKURAN GARDU'!$A:$BS,54,0)</f>
        <v>#N/A</v>
      </c>
      <c r="BB1072" s="17" t="e">
        <f>VLOOKUP($E1072,'DATA PENGUKURAN GARDU'!$A:$BS,42,0)</f>
        <v>#N/A</v>
      </c>
      <c r="BC1072" s="23" t="e">
        <f t="shared" si="563"/>
        <v>#N/A</v>
      </c>
      <c r="BD1072" s="17" t="e">
        <f>VLOOKUP($E1072,'DATA PENGUKURAN GARDU'!$A:$BS,44,0)</f>
        <v>#N/A</v>
      </c>
      <c r="BE1072" s="23" t="e">
        <f t="shared" si="564"/>
        <v>#N/A</v>
      </c>
      <c r="BF1072" s="17" t="e">
        <f>VLOOKUP($E1072,'DATA PENGUKURAN GARDU'!$A:$BS,46,0)</f>
        <v>#N/A</v>
      </c>
      <c r="BG1072" s="23" t="e">
        <f t="shared" si="565"/>
        <v>#N/A</v>
      </c>
      <c r="BH1072" s="17" t="e">
        <f>VLOOKUP($E1072,'DATA PENGUKURAN GARDU'!$A:$BS,46,0)</f>
        <v>#N/A</v>
      </c>
      <c r="BI1072" s="17" t="e">
        <f>VLOOKUP($E1072,'DATA PENGUKURAN GARDU'!$A:$BS,53,0)</f>
        <v>#N/A</v>
      </c>
      <c r="BJ1072" s="17" t="e">
        <f>VLOOKUP($E1072,'DATA PENGUKURAN GARDU'!$A:$BS,54,0)</f>
        <v>#N/A</v>
      </c>
      <c r="BK1072" s="20" t="e">
        <f t="shared" si="543"/>
        <v>#N/A</v>
      </c>
      <c r="BL1072" s="20" t="e">
        <f t="shared" si="544"/>
        <v>#N/A</v>
      </c>
      <c r="BM1072" s="20" t="e">
        <f t="shared" si="545"/>
        <v>#N/A</v>
      </c>
      <c r="BN1072" s="25" t="e">
        <f t="shared" si="546"/>
        <v>#N/A</v>
      </c>
      <c r="BO1072" s="26" t="str">
        <f t="shared" si="547"/>
        <v>0</v>
      </c>
      <c r="BP1072" s="21" t="e">
        <f t="shared" si="548"/>
        <v>#VALUE!</v>
      </c>
      <c r="BQ1072" s="20" t="e">
        <f t="shared" si="549"/>
        <v>#N/A</v>
      </c>
      <c r="BR1072" s="20" t="e">
        <v>#N/A</v>
      </c>
      <c r="BS1072" s="9" t="e">
        <v>#N/A</v>
      </c>
      <c r="BT1072" s="2" t="e">
        <f t="shared" si="550"/>
        <v>#VALUE!</v>
      </c>
      <c r="BU1072" s="2" t="e">
        <f t="shared" si="533"/>
        <v>#N/A</v>
      </c>
      <c r="BV1072" s="2" t="e">
        <f t="shared" si="534"/>
        <v>#N/A</v>
      </c>
    </row>
    <row r="1073" s="2" customFormat="1" ht="22.95" customHeight="1" spans="1:74">
      <c r="A1073" s="9" t="str">
        <f t="shared" si="535"/>
        <v>M 139Induk</v>
      </c>
      <c r="B1073" s="9" t="str">
        <f t="shared" si="536"/>
        <v>M 139jurusan 1</v>
      </c>
      <c r="C1073" s="9" t="str">
        <f t="shared" si="537"/>
        <v>M 139jurusan 2</v>
      </c>
      <c r="D1073" s="9" t="str">
        <f t="shared" si="538"/>
        <v>M 139jurusan 3</v>
      </c>
      <c r="E1073" s="9" t="str">
        <f t="shared" si="539"/>
        <v>M 139jurusan 4</v>
      </c>
      <c r="F1073" s="10" t="s">
        <v>131</v>
      </c>
      <c r="G1073" s="10" t="s">
        <v>131</v>
      </c>
      <c r="H1073" s="10" t="s">
        <v>1306</v>
      </c>
      <c r="I1073" s="10" t="s">
        <v>12235</v>
      </c>
      <c r="J1073" s="10" t="s">
        <v>12236</v>
      </c>
      <c r="K1073" s="10" t="s">
        <v>7465</v>
      </c>
      <c r="L1073" s="10"/>
      <c r="M1073" s="10"/>
      <c r="N1073" s="14">
        <f t="shared" si="540"/>
        <v>0</v>
      </c>
      <c r="O1073" s="15" t="e">
        <f t="shared" si="541"/>
        <v>#VALUE!</v>
      </c>
      <c r="P1073" s="15" t="e">
        <f t="shared" si="542"/>
        <v>#VALUE!</v>
      </c>
      <c r="Q1073" s="17" t="e">
        <f>VLOOKUP($A1073,'DATA PENGUKURAN GARDU'!$A:$BS,42,0)</f>
        <v>#N/A</v>
      </c>
      <c r="R1073" s="18" t="e">
        <f t="shared" si="551"/>
        <v>#N/A</v>
      </c>
      <c r="S1073" s="17" t="e">
        <f>VLOOKUP($A1073,'DATA PENGUKURAN GARDU'!$A:$BS,44,0)</f>
        <v>#N/A</v>
      </c>
      <c r="T1073" s="18" t="e">
        <f t="shared" si="552"/>
        <v>#N/A</v>
      </c>
      <c r="U1073" s="17" t="e">
        <f>VLOOKUP($A1073,'DATA PENGUKURAN GARDU'!$A:$BS,46,0)</f>
        <v>#N/A</v>
      </c>
      <c r="V1073" s="18" t="e">
        <f t="shared" si="553"/>
        <v>#N/A</v>
      </c>
      <c r="W1073" s="17" t="e">
        <f>VLOOKUP($A1073,'DATA PENGUKURAN GARDU'!$A:$BS,48,0)</f>
        <v>#N/A</v>
      </c>
      <c r="X1073" s="17" t="e">
        <f>VLOOKUP($A1073,'DATA PENGUKURAN GARDU'!$A:$BS,53,0)</f>
        <v>#N/A</v>
      </c>
      <c r="Y1073" s="17" t="e">
        <f>VLOOKUP($A1073,'DATA PENGUKURAN GARDU'!$A:$BS,54,0)</f>
        <v>#N/A</v>
      </c>
      <c r="Z1073" s="17" t="e">
        <f>VLOOKUP($A1073,'DATA PENGUKURAN GARDU'!$A:$BS,55,0)</f>
        <v>#N/A</v>
      </c>
      <c r="AA1073" s="20" t="e">
        <f>VLOOKUP($B1073,'DATA PENGUKURAN GARDU'!$A:$BS,42,0)</f>
        <v>#N/A</v>
      </c>
      <c r="AB1073" s="21" t="e">
        <f t="shared" si="554"/>
        <v>#N/A</v>
      </c>
      <c r="AC1073" s="20" t="e">
        <f>VLOOKUP($B1073,'DATA PENGUKURAN GARDU'!$A:$BS,44,0)</f>
        <v>#N/A</v>
      </c>
      <c r="AD1073" s="21" t="e">
        <f t="shared" si="555"/>
        <v>#N/A</v>
      </c>
      <c r="AE1073" s="20" t="e">
        <f>VLOOKUP($B1073,'DATA PENGUKURAN GARDU'!$A:$BS,46,0)</f>
        <v>#N/A</v>
      </c>
      <c r="AF1073" s="21" t="e">
        <f t="shared" si="556"/>
        <v>#N/A</v>
      </c>
      <c r="AG1073" s="20" t="e">
        <f>VLOOKUP($B1073,'DATA PENGUKURAN GARDU'!$A:$BS,46,0)</f>
        <v>#N/A</v>
      </c>
      <c r="AH1073" s="20" t="e">
        <f>VLOOKUP($B1073,'DATA PENGUKURAN GARDU'!$A:$BS,53,0)</f>
        <v>#N/A</v>
      </c>
      <c r="AI1073" s="20" t="e">
        <f>VLOOKUP($B1073,'DATA PENGUKURAN GARDU'!$A:$BS,54,0)</f>
        <v>#N/A</v>
      </c>
      <c r="AJ1073" s="17" t="e">
        <f>VLOOKUP($C1073,'DATA PENGUKURAN GARDU'!$A:$BS,42,0)</f>
        <v>#N/A</v>
      </c>
      <c r="AK1073" s="23" t="e">
        <f t="shared" si="557"/>
        <v>#N/A</v>
      </c>
      <c r="AL1073" s="17" t="e">
        <f>VLOOKUP($C1073,'DATA PENGUKURAN GARDU'!$A:$BS,44,0)</f>
        <v>#N/A</v>
      </c>
      <c r="AM1073" s="23" t="e">
        <f t="shared" si="558"/>
        <v>#N/A</v>
      </c>
      <c r="AN1073" s="17" t="e">
        <f>VLOOKUP($C1073,'DATA PENGUKURAN GARDU'!$A:$BS,46,0)</f>
        <v>#N/A</v>
      </c>
      <c r="AO1073" s="23" t="e">
        <f t="shared" si="559"/>
        <v>#N/A</v>
      </c>
      <c r="AP1073" s="17" t="e">
        <f>VLOOKUP($C1073,'DATA PENGUKURAN GARDU'!$A:$BS,46,0)</f>
        <v>#N/A</v>
      </c>
      <c r="AQ1073" s="17" t="e">
        <f>VLOOKUP($C1073,'DATA PENGUKURAN GARDU'!$A:$BS,53,0)</f>
        <v>#N/A</v>
      </c>
      <c r="AR1073" s="17" t="e">
        <f>VLOOKUP($C1073,'DATA PENGUKURAN GARDU'!$A:$BS,54,0)</f>
        <v>#N/A</v>
      </c>
      <c r="AS1073" s="20" t="e">
        <f>VLOOKUP($D1073,'DATA PENGUKURAN GARDU'!$A:$BS,42,0)</f>
        <v>#N/A</v>
      </c>
      <c r="AT1073" s="21" t="e">
        <f t="shared" si="560"/>
        <v>#N/A</v>
      </c>
      <c r="AU1073" s="20" t="e">
        <f>VLOOKUP($D1073,'DATA PENGUKURAN GARDU'!$A:$BS,44,0)</f>
        <v>#N/A</v>
      </c>
      <c r="AV1073" s="21" t="e">
        <f t="shared" si="561"/>
        <v>#N/A</v>
      </c>
      <c r="AW1073" s="20" t="e">
        <f>VLOOKUP($D1073,'DATA PENGUKURAN GARDU'!$A:$BS,46,0)</f>
        <v>#N/A</v>
      </c>
      <c r="AX1073" s="21" t="e">
        <f t="shared" si="562"/>
        <v>#N/A</v>
      </c>
      <c r="AY1073" s="20" t="e">
        <f>VLOOKUP($D1073,'DATA PENGUKURAN GARDU'!$A:$BS,46,0)</f>
        <v>#N/A</v>
      </c>
      <c r="AZ1073" s="20" t="e">
        <f>VLOOKUP($D1073,'DATA PENGUKURAN GARDU'!$A:$BS,53,0)</f>
        <v>#N/A</v>
      </c>
      <c r="BA1073" s="20" t="e">
        <f>VLOOKUP($D1073,'DATA PENGUKURAN GARDU'!$A:$BS,54,0)</f>
        <v>#N/A</v>
      </c>
      <c r="BB1073" s="17" t="e">
        <f>VLOOKUP($E1073,'DATA PENGUKURAN GARDU'!$A:$BS,42,0)</f>
        <v>#N/A</v>
      </c>
      <c r="BC1073" s="23" t="e">
        <f t="shared" si="563"/>
        <v>#N/A</v>
      </c>
      <c r="BD1073" s="17" t="e">
        <f>VLOOKUP($E1073,'DATA PENGUKURAN GARDU'!$A:$BS,44,0)</f>
        <v>#N/A</v>
      </c>
      <c r="BE1073" s="23" t="e">
        <f t="shared" si="564"/>
        <v>#N/A</v>
      </c>
      <c r="BF1073" s="17" t="e">
        <f>VLOOKUP($E1073,'DATA PENGUKURAN GARDU'!$A:$BS,46,0)</f>
        <v>#N/A</v>
      </c>
      <c r="BG1073" s="23" t="e">
        <f t="shared" si="565"/>
        <v>#N/A</v>
      </c>
      <c r="BH1073" s="17" t="e">
        <f>VLOOKUP($E1073,'DATA PENGUKURAN GARDU'!$A:$BS,46,0)</f>
        <v>#N/A</v>
      </c>
      <c r="BI1073" s="17" t="e">
        <f>VLOOKUP($E1073,'DATA PENGUKURAN GARDU'!$A:$BS,53,0)</f>
        <v>#N/A</v>
      </c>
      <c r="BJ1073" s="17" t="e">
        <f>VLOOKUP($E1073,'DATA PENGUKURAN GARDU'!$A:$BS,54,0)</f>
        <v>#N/A</v>
      </c>
      <c r="BK1073" s="20" t="e">
        <f t="shared" si="543"/>
        <v>#N/A</v>
      </c>
      <c r="BL1073" s="20" t="e">
        <f t="shared" si="544"/>
        <v>#N/A</v>
      </c>
      <c r="BM1073" s="20" t="e">
        <f t="shared" si="545"/>
        <v>#N/A</v>
      </c>
      <c r="BN1073" s="25" t="e">
        <f t="shared" si="546"/>
        <v>#N/A</v>
      </c>
      <c r="BO1073" s="26" t="str">
        <f t="shared" si="547"/>
        <v>0</v>
      </c>
      <c r="BP1073" s="21" t="e">
        <f t="shared" si="548"/>
        <v>#VALUE!</v>
      </c>
      <c r="BQ1073" s="20" t="e">
        <f t="shared" si="549"/>
        <v>#N/A</v>
      </c>
      <c r="BR1073" s="20" t="e">
        <v>#N/A</v>
      </c>
      <c r="BS1073" s="9" t="e">
        <v>#N/A</v>
      </c>
      <c r="BT1073" s="2" t="e">
        <f t="shared" si="550"/>
        <v>#VALUE!</v>
      </c>
      <c r="BU1073" s="2" t="e">
        <f t="shared" si="533"/>
        <v>#N/A</v>
      </c>
      <c r="BV1073" s="2" t="e">
        <f t="shared" si="534"/>
        <v>#N/A</v>
      </c>
    </row>
    <row r="1074" s="2" customFormat="1" ht="22.95" customHeight="1" spans="1:74">
      <c r="A1074" s="9" t="str">
        <f t="shared" si="535"/>
        <v>M 144Induk</v>
      </c>
      <c r="B1074" s="9" t="str">
        <f t="shared" si="536"/>
        <v>M 144jurusan 1</v>
      </c>
      <c r="C1074" s="9" t="str">
        <f t="shared" si="537"/>
        <v>M 144jurusan 2</v>
      </c>
      <c r="D1074" s="9" t="str">
        <f t="shared" si="538"/>
        <v>M 144jurusan 3</v>
      </c>
      <c r="E1074" s="9" t="str">
        <f t="shared" si="539"/>
        <v>M 144jurusan 4</v>
      </c>
      <c r="F1074" s="10" t="s">
        <v>131</v>
      </c>
      <c r="G1074" s="10" t="s">
        <v>131</v>
      </c>
      <c r="H1074" s="10" t="s">
        <v>1307</v>
      </c>
      <c r="I1074" s="10" t="s">
        <v>12237</v>
      </c>
      <c r="J1074" s="10" t="s">
        <v>12238</v>
      </c>
      <c r="K1074" s="10" t="s">
        <v>7465</v>
      </c>
      <c r="L1074" s="10"/>
      <c r="M1074" s="10"/>
      <c r="N1074" s="14">
        <f t="shared" si="540"/>
        <v>0</v>
      </c>
      <c r="O1074" s="15" t="e">
        <f t="shared" si="541"/>
        <v>#VALUE!</v>
      </c>
      <c r="P1074" s="15" t="e">
        <f t="shared" si="542"/>
        <v>#VALUE!</v>
      </c>
      <c r="Q1074" s="17" t="e">
        <f>VLOOKUP($A1074,'DATA PENGUKURAN GARDU'!$A:$BS,42,0)</f>
        <v>#N/A</v>
      </c>
      <c r="R1074" s="18" t="e">
        <f t="shared" si="551"/>
        <v>#N/A</v>
      </c>
      <c r="S1074" s="17" t="e">
        <f>VLOOKUP($A1074,'DATA PENGUKURAN GARDU'!$A:$BS,44,0)</f>
        <v>#N/A</v>
      </c>
      <c r="T1074" s="18" t="e">
        <f t="shared" si="552"/>
        <v>#N/A</v>
      </c>
      <c r="U1074" s="17" t="e">
        <f>VLOOKUP($A1074,'DATA PENGUKURAN GARDU'!$A:$BS,46,0)</f>
        <v>#N/A</v>
      </c>
      <c r="V1074" s="18" t="e">
        <f t="shared" si="553"/>
        <v>#N/A</v>
      </c>
      <c r="W1074" s="17" t="e">
        <f>VLOOKUP($A1074,'DATA PENGUKURAN GARDU'!$A:$BS,48,0)</f>
        <v>#N/A</v>
      </c>
      <c r="X1074" s="17" t="e">
        <f>VLOOKUP($A1074,'DATA PENGUKURAN GARDU'!$A:$BS,53,0)</f>
        <v>#N/A</v>
      </c>
      <c r="Y1074" s="17" t="e">
        <f>VLOOKUP($A1074,'DATA PENGUKURAN GARDU'!$A:$BS,54,0)</f>
        <v>#N/A</v>
      </c>
      <c r="Z1074" s="17" t="e">
        <f>VLOOKUP($A1074,'DATA PENGUKURAN GARDU'!$A:$BS,55,0)</f>
        <v>#N/A</v>
      </c>
      <c r="AA1074" s="20" t="e">
        <f>VLOOKUP($B1074,'DATA PENGUKURAN GARDU'!$A:$BS,42,0)</f>
        <v>#N/A</v>
      </c>
      <c r="AB1074" s="21" t="e">
        <f t="shared" si="554"/>
        <v>#N/A</v>
      </c>
      <c r="AC1074" s="20" t="e">
        <f>VLOOKUP($B1074,'DATA PENGUKURAN GARDU'!$A:$BS,44,0)</f>
        <v>#N/A</v>
      </c>
      <c r="AD1074" s="21" t="e">
        <f t="shared" si="555"/>
        <v>#N/A</v>
      </c>
      <c r="AE1074" s="20" t="e">
        <f>VLOOKUP($B1074,'DATA PENGUKURAN GARDU'!$A:$BS,46,0)</f>
        <v>#N/A</v>
      </c>
      <c r="AF1074" s="21" t="e">
        <f t="shared" si="556"/>
        <v>#N/A</v>
      </c>
      <c r="AG1074" s="20" t="e">
        <f>VLOOKUP($B1074,'DATA PENGUKURAN GARDU'!$A:$BS,46,0)</f>
        <v>#N/A</v>
      </c>
      <c r="AH1074" s="20" t="e">
        <f>VLOOKUP($B1074,'DATA PENGUKURAN GARDU'!$A:$BS,53,0)</f>
        <v>#N/A</v>
      </c>
      <c r="AI1074" s="20" t="e">
        <f>VLOOKUP($B1074,'DATA PENGUKURAN GARDU'!$A:$BS,54,0)</f>
        <v>#N/A</v>
      </c>
      <c r="AJ1074" s="17" t="e">
        <f>VLOOKUP($C1074,'DATA PENGUKURAN GARDU'!$A:$BS,42,0)</f>
        <v>#N/A</v>
      </c>
      <c r="AK1074" s="23" t="e">
        <f t="shared" si="557"/>
        <v>#N/A</v>
      </c>
      <c r="AL1074" s="17" t="e">
        <f>VLOOKUP($C1074,'DATA PENGUKURAN GARDU'!$A:$BS,44,0)</f>
        <v>#N/A</v>
      </c>
      <c r="AM1074" s="23" t="e">
        <f t="shared" si="558"/>
        <v>#N/A</v>
      </c>
      <c r="AN1074" s="17" t="e">
        <f>VLOOKUP($C1074,'DATA PENGUKURAN GARDU'!$A:$BS,46,0)</f>
        <v>#N/A</v>
      </c>
      <c r="AO1074" s="23" t="e">
        <f t="shared" si="559"/>
        <v>#N/A</v>
      </c>
      <c r="AP1074" s="17" t="e">
        <f>VLOOKUP($C1074,'DATA PENGUKURAN GARDU'!$A:$BS,46,0)</f>
        <v>#N/A</v>
      </c>
      <c r="AQ1074" s="17" t="e">
        <f>VLOOKUP($C1074,'DATA PENGUKURAN GARDU'!$A:$BS,53,0)</f>
        <v>#N/A</v>
      </c>
      <c r="AR1074" s="17" t="e">
        <f>VLOOKUP($C1074,'DATA PENGUKURAN GARDU'!$A:$BS,54,0)</f>
        <v>#N/A</v>
      </c>
      <c r="AS1074" s="20" t="e">
        <f>VLOOKUP($D1074,'DATA PENGUKURAN GARDU'!$A:$BS,42,0)</f>
        <v>#N/A</v>
      </c>
      <c r="AT1074" s="21" t="e">
        <f t="shared" si="560"/>
        <v>#N/A</v>
      </c>
      <c r="AU1074" s="20" t="e">
        <f>VLOOKUP($D1074,'DATA PENGUKURAN GARDU'!$A:$BS,44,0)</f>
        <v>#N/A</v>
      </c>
      <c r="AV1074" s="21" t="e">
        <f t="shared" si="561"/>
        <v>#N/A</v>
      </c>
      <c r="AW1074" s="20" t="e">
        <f>VLOOKUP($D1074,'DATA PENGUKURAN GARDU'!$A:$BS,46,0)</f>
        <v>#N/A</v>
      </c>
      <c r="AX1074" s="21" t="e">
        <f t="shared" si="562"/>
        <v>#N/A</v>
      </c>
      <c r="AY1074" s="20" t="e">
        <f>VLOOKUP($D1074,'DATA PENGUKURAN GARDU'!$A:$BS,46,0)</f>
        <v>#N/A</v>
      </c>
      <c r="AZ1074" s="20" t="e">
        <f>VLOOKUP($D1074,'DATA PENGUKURAN GARDU'!$A:$BS,53,0)</f>
        <v>#N/A</v>
      </c>
      <c r="BA1074" s="20" t="e">
        <f>VLOOKUP($D1074,'DATA PENGUKURAN GARDU'!$A:$BS,54,0)</f>
        <v>#N/A</v>
      </c>
      <c r="BB1074" s="17" t="e">
        <f>VLOOKUP($E1074,'DATA PENGUKURAN GARDU'!$A:$BS,42,0)</f>
        <v>#N/A</v>
      </c>
      <c r="BC1074" s="23" t="e">
        <f t="shared" si="563"/>
        <v>#N/A</v>
      </c>
      <c r="BD1074" s="17" t="e">
        <f>VLOOKUP($E1074,'DATA PENGUKURAN GARDU'!$A:$BS,44,0)</f>
        <v>#N/A</v>
      </c>
      <c r="BE1074" s="23" t="e">
        <f t="shared" si="564"/>
        <v>#N/A</v>
      </c>
      <c r="BF1074" s="17" t="e">
        <f>VLOOKUP($E1074,'DATA PENGUKURAN GARDU'!$A:$BS,46,0)</f>
        <v>#N/A</v>
      </c>
      <c r="BG1074" s="23" t="e">
        <f t="shared" si="565"/>
        <v>#N/A</v>
      </c>
      <c r="BH1074" s="17" t="e">
        <f>VLOOKUP($E1074,'DATA PENGUKURAN GARDU'!$A:$BS,46,0)</f>
        <v>#N/A</v>
      </c>
      <c r="BI1074" s="17" t="e">
        <f>VLOOKUP($E1074,'DATA PENGUKURAN GARDU'!$A:$BS,53,0)</f>
        <v>#N/A</v>
      </c>
      <c r="BJ1074" s="17" t="e">
        <f>VLOOKUP($E1074,'DATA PENGUKURAN GARDU'!$A:$BS,54,0)</f>
        <v>#N/A</v>
      </c>
      <c r="BK1074" s="20" t="e">
        <f t="shared" si="543"/>
        <v>#N/A</v>
      </c>
      <c r="BL1074" s="20" t="e">
        <f t="shared" si="544"/>
        <v>#N/A</v>
      </c>
      <c r="BM1074" s="20" t="e">
        <f t="shared" si="545"/>
        <v>#N/A</v>
      </c>
      <c r="BN1074" s="25" t="e">
        <f t="shared" si="546"/>
        <v>#N/A</v>
      </c>
      <c r="BO1074" s="26" t="str">
        <f t="shared" si="547"/>
        <v>0</v>
      </c>
      <c r="BP1074" s="21" t="e">
        <f t="shared" si="548"/>
        <v>#VALUE!</v>
      </c>
      <c r="BQ1074" s="20" t="e">
        <f t="shared" si="549"/>
        <v>#N/A</v>
      </c>
      <c r="BR1074" s="20" t="e">
        <v>#N/A</v>
      </c>
      <c r="BS1074" s="9" t="e">
        <v>#N/A</v>
      </c>
      <c r="BT1074" s="2" t="e">
        <f t="shared" si="550"/>
        <v>#VALUE!</v>
      </c>
      <c r="BU1074" s="2" t="e">
        <f t="shared" si="533"/>
        <v>#N/A</v>
      </c>
      <c r="BV1074" s="2" t="e">
        <f t="shared" si="534"/>
        <v>#N/A</v>
      </c>
    </row>
    <row r="1075" s="2" customFormat="1" ht="22.95" customHeight="1" spans="1:74">
      <c r="A1075" s="9" t="str">
        <f t="shared" si="535"/>
        <v>M 146Induk</v>
      </c>
      <c r="B1075" s="9" t="str">
        <f t="shared" si="536"/>
        <v>M 146jurusan 1</v>
      </c>
      <c r="C1075" s="9" t="str">
        <f t="shared" si="537"/>
        <v>M 146jurusan 2</v>
      </c>
      <c r="D1075" s="9" t="str">
        <f t="shared" si="538"/>
        <v>M 146jurusan 3</v>
      </c>
      <c r="E1075" s="9" t="str">
        <f t="shared" si="539"/>
        <v>M 146jurusan 4</v>
      </c>
      <c r="F1075" s="10" t="s">
        <v>131</v>
      </c>
      <c r="G1075" s="10" t="s">
        <v>131</v>
      </c>
      <c r="H1075" s="10" t="s">
        <v>1308</v>
      </c>
      <c r="I1075" s="10" t="s">
        <v>12239</v>
      </c>
      <c r="J1075" s="10" t="s">
        <v>12240</v>
      </c>
      <c r="K1075" s="10" t="s">
        <v>7465</v>
      </c>
      <c r="L1075" s="10"/>
      <c r="M1075" s="10"/>
      <c r="N1075" s="14">
        <f t="shared" si="540"/>
        <v>0</v>
      </c>
      <c r="O1075" s="15" t="e">
        <f t="shared" si="541"/>
        <v>#VALUE!</v>
      </c>
      <c r="P1075" s="15" t="e">
        <f t="shared" si="542"/>
        <v>#VALUE!</v>
      </c>
      <c r="Q1075" s="17" t="e">
        <f>VLOOKUP($A1075,'DATA PENGUKURAN GARDU'!$A:$BS,42,0)</f>
        <v>#N/A</v>
      </c>
      <c r="R1075" s="18" t="e">
        <f t="shared" si="551"/>
        <v>#N/A</v>
      </c>
      <c r="S1075" s="17" t="e">
        <f>VLOOKUP($A1075,'DATA PENGUKURAN GARDU'!$A:$BS,44,0)</f>
        <v>#N/A</v>
      </c>
      <c r="T1075" s="18" t="e">
        <f t="shared" si="552"/>
        <v>#N/A</v>
      </c>
      <c r="U1075" s="17" t="e">
        <f>VLOOKUP($A1075,'DATA PENGUKURAN GARDU'!$A:$BS,46,0)</f>
        <v>#N/A</v>
      </c>
      <c r="V1075" s="18" t="e">
        <f t="shared" si="553"/>
        <v>#N/A</v>
      </c>
      <c r="W1075" s="17" t="e">
        <f>VLOOKUP($A1075,'DATA PENGUKURAN GARDU'!$A:$BS,48,0)</f>
        <v>#N/A</v>
      </c>
      <c r="X1075" s="17" t="e">
        <f>VLOOKUP($A1075,'DATA PENGUKURAN GARDU'!$A:$BS,53,0)</f>
        <v>#N/A</v>
      </c>
      <c r="Y1075" s="17" t="e">
        <f>VLOOKUP($A1075,'DATA PENGUKURAN GARDU'!$A:$BS,54,0)</f>
        <v>#N/A</v>
      </c>
      <c r="Z1075" s="17" t="e">
        <f>VLOOKUP($A1075,'DATA PENGUKURAN GARDU'!$A:$BS,55,0)</f>
        <v>#N/A</v>
      </c>
      <c r="AA1075" s="20" t="e">
        <f>VLOOKUP($B1075,'DATA PENGUKURAN GARDU'!$A:$BS,42,0)</f>
        <v>#N/A</v>
      </c>
      <c r="AB1075" s="21" t="e">
        <f t="shared" si="554"/>
        <v>#N/A</v>
      </c>
      <c r="AC1075" s="20" t="e">
        <f>VLOOKUP($B1075,'DATA PENGUKURAN GARDU'!$A:$BS,44,0)</f>
        <v>#N/A</v>
      </c>
      <c r="AD1075" s="21" t="e">
        <f t="shared" si="555"/>
        <v>#N/A</v>
      </c>
      <c r="AE1075" s="20" t="e">
        <f>VLOOKUP($B1075,'DATA PENGUKURAN GARDU'!$A:$BS,46,0)</f>
        <v>#N/A</v>
      </c>
      <c r="AF1075" s="21" t="e">
        <f t="shared" si="556"/>
        <v>#N/A</v>
      </c>
      <c r="AG1075" s="20" t="e">
        <f>VLOOKUP($B1075,'DATA PENGUKURAN GARDU'!$A:$BS,46,0)</f>
        <v>#N/A</v>
      </c>
      <c r="AH1075" s="20" t="e">
        <f>VLOOKUP($B1075,'DATA PENGUKURAN GARDU'!$A:$BS,53,0)</f>
        <v>#N/A</v>
      </c>
      <c r="AI1075" s="20" t="e">
        <f>VLOOKUP($B1075,'DATA PENGUKURAN GARDU'!$A:$BS,54,0)</f>
        <v>#N/A</v>
      </c>
      <c r="AJ1075" s="17" t="e">
        <f>VLOOKUP($C1075,'DATA PENGUKURAN GARDU'!$A:$BS,42,0)</f>
        <v>#N/A</v>
      </c>
      <c r="AK1075" s="23" t="e">
        <f t="shared" si="557"/>
        <v>#N/A</v>
      </c>
      <c r="AL1075" s="17" t="e">
        <f>VLOOKUP($C1075,'DATA PENGUKURAN GARDU'!$A:$BS,44,0)</f>
        <v>#N/A</v>
      </c>
      <c r="AM1075" s="23" t="e">
        <f t="shared" si="558"/>
        <v>#N/A</v>
      </c>
      <c r="AN1075" s="17" t="e">
        <f>VLOOKUP($C1075,'DATA PENGUKURAN GARDU'!$A:$BS,46,0)</f>
        <v>#N/A</v>
      </c>
      <c r="AO1075" s="23" t="e">
        <f t="shared" si="559"/>
        <v>#N/A</v>
      </c>
      <c r="AP1075" s="17" t="e">
        <f>VLOOKUP($C1075,'DATA PENGUKURAN GARDU'!$A:$BS,46,0)</f>
        <v>#N/A</v>
      </c>
      <c r="AQ1075" s="17" t="e">
        <f>VLOOKUP($C1075,'DATA PENGUKURAN GARDU'!$A:$BS,53,0)</f>
        <v>#N/A</v>
      </c>
      <c r="AR1075" s="17" t="e">
        <f>VLOOKUP($C1075,'DATA PENGUKURAN GARDU'!$A:$BS,54,0)</f>
        <v>#N/A</v>
      </c>
      <c r="AS1075" s="20" t="e">
        <f>VLOOKUP($D1075,'DATA PENGUKURAN GARDU'!$A:$BS,42,0)</f>
        <v>#N/A</v>
      </c>
      <c r="AT1075" s="21" t="e">
        <f t="shared" si="560"/>
        <v>#N/A</v>
      </c>
      <c r="AU1075" s="20" t="e">
        <f>VLOOKUP($D1075,'DATA PENGUKURAN GARDU'!$A:$BS,44,0)</f>
        <v>#N/A</v>
      </c>
      <c r="AV1075" s="21" t="e">
        <f t="shared" si="561"/>
        <v>#N/A</v>
      </c>
      <c r="AW1075" s="20" t="e">
        <f>VLOOKUP($D1075,'DATA PENGUKURAN GARDU'!$A:$BS,46,0)</f>
        <v>#N/A</v>
      </c>
      <c r="AX1075" s="21" t="e">
        <f t="shared" si="562"/>
        <v>#N/A</v>
      </c>
      <c r="AY1075" s="20" t="e">
        <f>VLOOKUP($D1075,'DATA PENGUKURAN GARDU'!$A:$BS,46,0)</f>
        <v>#N/A</v>
      </c>
      <c r="AZ1075" s="20" t="e">
        <f>VLOOKUP($D1075,'DATA PENGUKURAN GARDU'!$A:$BS,53,0)</f>
        <v>#N/A</v>
      </c>
      <c r="BA1075" s="20" t="e">
        <f>VLOOKUP($D1075,'DATA PENGUKURAN GARDU'!$A:$BS,54,0)</f>
        <v>#N/A</v>
      </c>
      <c r="BB1075" s="17" t="e">
        <f>VLOOKUP($E1075,'DATA PENGUKURAN GARDU'!$A:$BS,42,0)</f>
        <v>#N/A</v>
      </c>
      <c r="BC1075" s="23" t="e">
        <f t="shared" si="563"/>
        <v>#N/A</v>
      </c>
      <c r="BD1075" s="17" t="e">
        <f>VLOOKUP($E1075,'DATA PENGUKURAN GARDU'!$A:$BS,44,0)</f>
        <v>#N/A</v>
      </c>
      <c r="BE1075" s="23" t="e">
        <f t="shared" si="564"/>
        <v>#N/A</v>
      </c>
      <c r="BF1075" s="17" t="e">
        <f>VLOOKUP($E1075,'DATA PENGUKURAN GARDU'!$A:$BS,46,0)</f>
        <v>#N/A</v>
      </c>
      <c r="BG1075" s="23" t="e">
        <f t="shared" si="565"/>
        <v>#N/A</v>
      </c>
      <c r="BH1075" s="17" t="e">
        <f>VLOOKUP($E1075,'DATA PENGUKURAN GARDU'!$A:$BS,46,0)</f>
        <v>#N/A</v>
      </c>
      <c r="BI1075" s="17" t="e">
        <f>VLOOKUP($E1075,'DATA PENGUKURAN GARDU'!$A:$BS,53,0)</f>
        <v>#N/A</v>
      </c>
      <c r="BJ1075" s="17" t="e">
        <f>VLOOKUP($E1075,'DATA PENGUKURAN GARDU'!$A:$BS,54,0)</f>
        <v>#N/A</v>
      </c>
      <c r="BK1075" s="20" t="e">
        <f t="shared" si="543"/>
        <v>#N/A</v>
      </c>
      <c r="BL1075" s="20" t="e">
        <f t="shared" si="544"/>
        <v>#N/A</v>
      </c>
      <c r="BM1075" s="20" t="e">
        <f t="shared" si="545"/>
        <v>#N/A</v>
      </c>
      <c r="BN1075" s="25" t="e">
        <f t="shared" si="546"/>
        <v>#N/A</v>
      </c>
      <c r="BO1075" s="26" t="str">
        <f t="shared" si="547"/>
        <v>0</v>
      </c>
      <c r="BP1075" s="21" t="e">
        <f t="shared" si="548"/>
        <v>#VALUE!</v>
      </c>
      <c r="BQ1075" s="20" t="e">
        <f t="shared" si="549"/>
        <v>#N/A</v>
      </c>
      <c r="BR1075" s="20" t="e">
        <v>#N/A</v>
      </c>
      <c r="BS1075" s="9" t="e">
        <v>#N/A</v>
      </c>
      <c r="BT1075" s="2" t="e">
        <f t="shared" si="550"/>
        <v>#VALUE!</v>
      </c>
      <c r="BU1075" s="2" t="e">
        <f t="shared" si="533"/>
        <v>#N/A</v>
      </c>
      <c r="BV1075" s="2" t="e">
        <f t="shared" si="534"/>
        <v>#N/A</v>
      </c>
    </row>
    <row r="1076" s="2" customFormat="1" ht="22.95" customHeight="1" spans="1:74">
      <c r="A1076" s="9" t="str">
        <f t="shared" si="535"/>
        <v>BB 054Induk</v>
      </c>
      <c r="B1076" s="9" t="str">
        <f t="shared" si="536"/>
        <v>BB 054jurusan 1</v>
      </c>
      <c r="C1076" s="9" t="str">
        <f t="shared" si="537"/>
        <v>BB 054jurusan 2</v>
      </c>
      <c r="D1076" s="9" t="str">
        <f t="shared" si="538"/>
        <v>BB 054jurusan 3</v>
      </c>
      <c r="E1076" s="9" t="str">
        <f t="shared" si="539"/>
        <v>BB 054jurusan 4</v>
      </c>
      <c r="F1076" s="10" t="s">
        <v>1204</v>
      </c>
      <c r="G1076" s="10" t="s">
        <v>4</v>
      </c>
      <c r="H1076" s="10" t="s">
        <v>1309</v>
      </c>
      <c r="I1076" s="10" t="s">
        <v>12241</v>
      </c>
      <c r="J1076" s="10" t="s">
        <v>12242</v>
      </c>
      <c r="K1076" s="10" t="s">
        <v>7465</v>
      </c>
      <c r="L1076" s="10"/>
      <c r="M1076" s="10"/>
      <c r="N1076" s="14">
        <f t="shared" si="540"/>
        <v>0</v>
      </c>
      <c r="O1076" s="15" t="e">
        <f t="shared" si="541"/>
        <v>#VALUE!</v>
      </c>
      <c r="P1076" s="15" t="e">
        <f t="shared" si="542"/>
        <v>#VALUE!</v>
      </c>
      <c r="Q1076" s="17" t="e">
        <f>VLOOKUP($A1076,'DATA PENGUKURAN GARDU'!$A:$BS,42,0)</f>
        <v>#N/A</v>
      </c>
      <c r="R1076" s="18" t="e">
        <f t="shared" si="551"/>
        <v>#N/A</v>
      </c>
      <c r="S1076" s="17" t="e">
        <f>VLOOKUP($A1076,'DATA PENGUKURAN GARDU'!$A:$BS,44,0)</f>
        <v>#N/A</v>
      </c>
      <c r="T1076" s="18" t="e">
        <f t="shared" si="552"/>
        <v>#N/A</v>
      </c>
      <c r="U1076" s="17" t="e">
        <f>VLOOKUP($A1076,'DATA PENGUKURAN GARDU'!$A:$BS,46,0)</f>
        <v>#N/A</v>
      </c>
      <c r="V1076" s="18" t="e">
        <f t="shared" si="553"/>
        <v>#N/A</v>
      </c>
      <c r="W1076" s="17" t="e">
        <f>VLOOKUP($A1076,'DATA PENGUKURAN GARDU'!$A:$BS,48,0)</f>
        <v>#N/A</v>
      </c>
      <c r="X1076" s="17" t="e">
        <f>VLOOKUP($A1076,'DATA PENGUKURAN GARDU'!$A:$BS,53,0)</f>
        <v>#N/A</v>
      </c>
      <c r="Y1076" s="17" t="e">
        <f>VLOOKUP($A1076,'DATA PENGUKURAN GARDU'!$A:$BS,54,0)</f>
        <v>#N/A</v>
      </c>
      <c r="Z1076" s="17" t="e">
        <f>VLOOKUP($A1076,'DATA PENGUKURAN GARDU'!$A:$BS,55,0)</f>
        <v>#N/A</v>
      </c>
      <c r="AA1076" s="20" t="e">
        <f>VLOOKUP($B1076,'DATA PENGUKURAN GARDU'!$A:$BS,42,0)</f>
        <v>#N/A</v>
      </c>
      <c r="AB1076" s="21" t="e">
        <f t="shared" si="554"/>
        <v>#N/A</v>
      </c>
      <c r="AC1076" s="20" t="e">
        <f>VLOOKUP($B1076,'DATA PENGUKURAN GARDU'!$A:$BS,44,0)</f>
        <v>#N/A</v>
      </c>
      <c r="AD1076" s="21" t="e">
        <f t="shared" si="555"/>
        <v>#N/A</v>
      </c>
      <c r="AE1076" s="20" t="e">
        <f>VLOOKUP($B1076,'DATA PENGUKURAN GARDU'!$A:$BS,46,0)</f>
        <v>#N/A</v>
      </c>
      <c r="AF1076" s="21" t="e">
        <f t="shared" si="556"/>
        <v>#N/A</v>
      </c>
      <c r="AG1076" s="20" t="e">
        <f>VLOOKUP($B1076,'DATA PENGUKURAN GARDU'!$A:$BS,46,0)</f>
        <v>#N/A</v>
      </c>
      <c r="AH1076" s="20" t="e">
        <f>VLOOKUP($B1076,'DATA PENGUKURAN GARDU'!$A:$BS,53,0)</f>
        <v>#N/A</v>
      </c>
      <c r="AI1076" s="20" t="e">
        <f>VLOOKUP($B1076,'DATA PENGUKURAN GARDU'!$A:$BS,54,0)</f>
        <v>#N/A</v>
      </c>
      <c r="AJ1076" s="17" t="e">
        <f>VLOOKUP($C1076,'DATA PENGUKURAN GARDU'!$A:$BS,42,0)</f>
        <v>#N/A</v>
      </c>
      <c r="AK1076" s="23" t="e">
        <f t="shared" si="557"/>
        <v>#N/A</v>
      </c>
      <c r="AL1076" s="17" t="e">
        <f>VLOOKUP($C1076,'DATA PENGUKURAN GARDU'!$A:$BS,44,0)</f>
        <v>#N/A</v>
      </c>
      <c r="AM1076" s="23" t="e">
        <f t="shared" si="558"/>
        <v>#N/A</v>
      </c>
      <c r="AN1076" s="17" t="e">
        <f>VLOOKUP($C1076,'DATA PENGUKURAN GARDU'!$A:$BS,46,0)</f>
        <v>#N/A</v>
      </c>
      <c r="AO1076" s="23" t="e">
        <f t="shared" si="559"/>
        <v>#N/A</v>
      </c>
      <c r="AP1076" s="17" t="e">
        <f>VLOOKUP($C1076,'DATA PENGUKURAN GARDU'!$A:$BS,46,0)</f>
        <v>#N/A</v>
      </c>
      <c r="AQ1076" s="17" t="e">
        <f>VLOOKUP($C1076,'DATA PENGUKURAN GARDU'!$A:$BS,53,0)</f>
        <v>#N/A</v>
      </c>
      <c r="AR1076" s="17" t="e">
        <f>VLOOKUP($C1076,'DATA PENGUKURAN GARDU'!$A:$BS,54,0)</f>
        <v>#N/A</v>
      </c>
      <c r="AS1076" s="20" t="e">
        <f>VLOOKUP($D1076,'DATA PENGUKURAN GARDU'!$A:$BS,42,0)</f>
        <v>#N/A</v>
      </c>
      <c r="AT1076" s="21" t="e">
        <f t="shared" si="560"/>
        <v>#N/A</v>
      </c>
      <c r="AU1076" s="20" t="e">
        <f>VLOOKUP($D1076,'DATA PENGUKURAN GARDU'!$A:$BS,44,0)</f>
        <v>#N/A</v>
      </c>
      <c r="AV1076" s="21" t="e">
        <f t="shared" si="561"/>
        <v>#N/A</v>
      </c>
      <c r="AW1076" s="20" t="e">
        <f>VLOOKUP($D1076,'DATA PENGUKURAN GARDU'!$A:$BS,46,0)</f>
        <v>#N/A</v>
      </c>
      <c r="AX1076" s="21" t="e">
        <f t="shared" si="562"/>
        <v>#N/A</v>
      </c>
      <c r="AY1076" s="20" t="e">
        <f>VLOOKUP($D1076,'DATA PENGUKURAN GARDU'!$A:$BS,46,0)</f>
        <v>#N/A</v>
      </c>
      <c r="AZ1076" s="20" t="e">
        <f>VLOOKUP($D1076,'DATA PENGUKURAN GARDU'!$A:$BS,53,0)</f>
        <v>#N/A</v>
      </c>
      <c r="BA1076" s="20" t="e">
        <f>VLOOKUP($D1076,'DATA PENGUKURAN GARDU'!$A:$BS,54,0)</f>
        <v>#N/A</v>
      </c>
      <c r="BB1076" s="17" t="e">
        <f>VLOOKUP($E1076,'DATA PENGUKURAN GARDU'!$A:$BS,42,0)</f>
        <v>#N/A</v>
      </c>
      <c r="BC1076" s="23" t="e">
        <f t="shared" si="563"/>
        <v>#N/A</v>
      </c>
      <c r="BD1076" s="17" t="e">
        <f>VLOOKUP($E1076,'DATA PENGUKURAN GARDU'!$A:$BS,44,0)</f>
        <v>#N/A</v>
      </c>
      <c r="BE1076" s="23" t="e">
        <f t="shared" si="564"/>
        <v>#N/A</v>
      </c>
      <c r="BF1076" s="17" t="e">
        <f>VLOOKUP($E1076,'DATA PENGUKURAN GARDU'!$A:$BS,46,0)</f>
        <v>#N/A</v>
      </c>
      <c r="BG1076" s="23" t="e">
        <f t="shared" si="565"/>
        <v>#N/A</v>
      </c>
      <c r="BH1076" s="17" t="e">
        <f>VLOOKUP($E1076,'DATA PENGUKURAN GARDU'!$A:$BS,46,0)</f>
        <v>#N/A</v>
      </c>
      <c r="BI1076" s="17" t="e">
        <f>VLOOKUP($E1076,'DATA PENGUKURAN GARDU'!$A:$BS,53,0)</f>
        <v>#N/A</v>
      </c>
      <c r="BJ1076" s="17" t="e">
        <f>VLOOKUP($E1076,'DATA PENGUKURAN GARDU'!$A:$BS,54,0)</f>
        <v>#N/A</v>
      </c>
      <c r="BK1076" s="20" t="e">
        <f t="shared" si="543"/>
        <v>#N/A</v>
      </c>
      <c r="BL1076" s="20" t="e">
        <f t="shared" si="544"/>
        <v>#N/A</v>
      </c>
      <c r="BM1076" s="20" t="e">
        <f t="shared" si="545"/>
        <v>#N/A</v>
      </c>
      <c r="BN1076" s="25" t="e">
        <f t="shared" si="546"/>
        <v>#N/A</v>
      </c>
      <c r="BO1076" s="26" t="str">
        <f t="shared" si="547"/>
        <v>0</v>
      </c>
      <c r="BP1076" s="21" t="e">
        <f t="shared" si="548"/>
        <v>#VALUE!</v>
      </c>
      <c r="BQ1076" s="20" t="e">
        <f t="shared" si="549"/>
        <v>#N/A</v>
      </c>
      <c r="BR1076" s="20" t="e">
        <v>#N/A</v>
      </c>
      <c r="BS1076" s="9" t="e">
        <v>#N/A</v>
      </c>
      <c r="BT1076" s="2" t="e">
        <f t="shared" si="550"/>
        <v>#VALUE!</v>
      </c>
      <c r="BU1076" s="2" t="e">
        <f t="shared" si="533"/>
        <v>#N/A</v>
      </c>
      <c r="BV1076" s="2" t="e">
        <f t="shared" si="534"/>
        <v>#N/A</v>
      </c>
    </row>
    <row r="1077" s="2" customFormat="1" ht="22.95" customHeight="1" spans="1:74">
      <c r="A1077" s="9" t="str">
        <f t="shared" si="535"/>
        <v>BB 057Induk</v>
      </c>
      <c r="B1077" s="9" t="str">
        <f t="shared" si="536"/>
        <v>BB 057jurusan 1</v>
      </c>
      <c r="C1077" s="9" t="str">
        <f t="shared" si="537"/>
        <v>BB 057jurusan 2</v>
      </c>
      <c r="D1077" s="9" t="str">
        <f t="shared" si="538"/>
        <v>BB 057jurusan 3</v>
      </c>
      <c r="E1077" s="9" t="str">
        <f t="shared" si="539"/>
        <v>BB 057jurusan 4</v>
      </c>
      <c r="F1077" s="10" t="s">
        <v>1206</v>
      </c>
      <c r="G1077" s="10" t="s">
        <v>4</v>
      </c>
      <c r="H1077" s="10" t="s">
        <v>1310</v>
      </c>
      <c r="I1077" s="10" t="s">
        <v>12243</v>
      </c>
      <c r="J1077" s="10" t="s">
        <v>12244</v>
      </c>
      <c r="K1077" s="10" t="s">
        <v>7465</v>
      </c>
      <c r="L1077" s="10"/>
      <c r="M1077" s="10"/>
      <c r="N1077" s="14">
        <f t="shared" si="540"/>
        <v>0</v>
      </c>
      <c r="O1077" s="15" t="e">
        <f t="shared" si="541"/>
        <v>#VALUE!</v>
      </c>
      <c r="P1077" s="15" t="e">
        <f t="shared" si="542"/>
        <v>#VALUE!</v>
      </c>
      <c r="Q1077" s="17" t="e">
        <f>VLOOKUP($A1077,'DATA PENGUKURAN GARDU'!$A:$BS,42,0)</f>
        <v>#N/A</v>
      </c>
      <c r="R1077" s="18" t="e">
        <f t="shared" si="551"/>
        <v>#N/A</v>
      </c>
      <c r="S1077" s="17" t="e">
        <f>VLOOKUP($A1077,'DATA PENGUKURAN GARDU'!$A:$BS,44,0)</f>
        <v>#N/A</v>
      </c>
      <c r="T1077" s="18" t="e">
        <f t="shared" si="552"/>
        <v>#N/A</v>
      </c>
      <c r="U1077" s="17" t="e">
        <f>VLOOKUP($A1077,'DATA PENGUKURAN GARDU'!$A:$BS,46,0)</f>
        <v>#N/A</v>
      </c>
      <c r="V1077" s="18" t="e">
        <f t="shared" si="553"/>
        <v>#N/A</v>
      </c>
      <c r="W1077" s="17" t="e">
        <f>VLOOKUP($A1077,'DATA PENGUKURAN GARDU'!$A:$BS,48,0)</f>
        <v>#N/A</v>
      </c>
      <c r="X1077" s="17" t="e">
        <f>VLOOKUP($A1077,'DATA PENGUKURAN GARDU'!$A:$BS,53,0)</f>
        <v>#N/A</v>
      </c>
      <c r="Y1077" s="17" t="e">
        <f>VLOOKUP($A1077,'DATA PENGUKURAN GARDU'!$A:$BS,54,0)</f>
        <v>#N/A</v>
      </c>
      <c r="Z1077" s="17" t="e">
        <f>VLOOKUP($A1077,'DATA PENGUKURAN GARDU'!$A:$BS,55,0)</f>
        <v>#N/A</v>
      </c>
      <c r="AA1077" s="20" t="e">
        <f>VLOOKUP($B1077,'DATA PENGUKURAN GARDU'!$A:$BS,42,0)</f>
        <v>#N/A</v>
      </c>
      <c r="AB1077" s="21" t="e">
        <f t="shared" si="554"/>
        <v>#N/A</v>
      </c>
      <c r="AC1077" s="20" t="e">
        <f>VLOOKUP($B1077,'DATA PENGUKURAN GARDU'!$A:$BS,44,0)</f>
        <v>#N/A</v>
      </c>
      <c r="AD1077" s="21" t="e">
        <f t="shared" si="555"/>
        <v>#N/A</v>
      </c>
      <c r="AE1077" s="20" t="e">
        <f>VLOOKUP($B1077,'DATA PENGUKURAN GARDU'!$A:$BS,46,0)</f>
        <v>#N/A</v>
      </c>
      <c r="AF1077" s="21" t="e">
        <f t="shared" si="556"/>
        <v>#N/A</v>
      </c>
      <c r="AG1077" s="20" t="e">
        <f>VLOOKUP($B1077,'DATA PENGUKURAN GARDU'!$A:$BS,46,0)</f>
        <v>#N/A</v>
      </c>
      <c r="AH1077" s="20" t="e">
        <f>VLOOKUP($B1077,'DATA PENGUKURAN GARDU'!$A:$BS,53,0)</f>
        <v>#N/A</v>
      </c>
      <c r="AI1077" s="20" t="e">
        <f>VLOOKUP($B1077,'DATA PENGUKURAN GARDU'!$A:$BS,54,0)</f>
        <v>#N/A</v>
      </c>
      <c r="AJ1077" s="17" t="e">
        <f>VLOOKUP($C1077,'DATA PENGUKURAN GARDU'!$A:$BS,42,0)</f>
        <v>#N/A</v>
      </c>
      <c r="AK1077" s="23" t="e">
        <f t="shared" si="557"/>
        <v>#N/A</v>
      </c>
      <c r="AL1077" s="17" t="e">
        <f>VLOOKUP($C1077,'DATA PENGUKURAN GARDU'!$A:$BS,44,0)</f>
        <v>#N/A</v>
      </c>
      <c r="AM1077" s="23" t="e">
        <f t="shared" si="558"/>
        <v>#N/A</v>
      </c>
      <c r="AN1077" s="17" t="e">
        <f>VLOOKUP($C1077,'DATA PENGUKURAN GARDU'!$A:$BS,46,0)</f>
        <v>#N/A</v>
      </c>
      <c r="AO1077" s="23" t="e">
        <f t="shared" si="559"/>
        <v>#N/A</v>
      </c>
      <c r="AP1077" s="17" t="e">
        <f>VLOOKUP($C1077,'DATA PENGUKURAN GARDU'!$A:$BS,46,0)</f>
        <v>#N/A</v>
      </c>
      <c r="AQ1077" s="17" t="e">
        <f>VLOOKUP($C1077,'DATA PENGUKURAN GARDU'!$A:$BS,53,0)</f>
        <v>#N/A</v>
      </c>
      <c r="AR1077" s="17" t="e">
        <f>VLOOKUP($C1077,'DATA PENGUKURAN GARDU'!$A:$BS,54,0)</f>
        <v>#N/A</v>
      </c>
      <c r="AS1077" s="20" t="e">
        <f>VLOOKUP($D1077,'DATA PENGUKURAN GARDU'!$A:$BS,42,0)</f>
        <v>#N/A</v>
      </c>
      <c r="AT1077" s="21" t="e">
        <f t="shared" si="560"/>
        <v>#N/A</v>
      </c>
      <c r="AU1077" s="20" t="e">
        <f>VLOOKUP($D1077,'DATA PENGUKURAN GARDU'!$A:$BS,44,0)</f>
        <v>#N/A</v>
      </c>
      <c r="AV1077" s="21" t="e">
        <f t="shared" si="561"/>
        <v>#N/A</v>
      </c>
      <c r="AW1077" s="20" t="e">
        <f>VLOOKUP($D1077,'DATA PENGUKURAN GARDU'!$A:$BS,46,0)</f>
        <v>#N/A</v>
      </c>
      <c r="AX1077" s="21" t="e">
        <f t="shared" si="562"/>
        <v>#N/A</v>
      </c>
      <c r="AY1077" s="20" t="e">
        <f>VLOOKUP($D1077,'DATA PENGUKURAN GARDU'!$A:$BS,46,0)</f>
        <v>#N/A</v>
      </c>
      <c r="AZ1077" s="20" t="e">
        <f>VLOOKUP($D1077,'DATA PENGUKURAN GARDU'!$A:$BS,53,0)</f>
        <v>#N/A</v>
      </c>
      <c r="BA1077" s="20" t="e">
        <f>VLOOKUP($D1077,'DATA PENGUKURAN GARDU'!$A:$BS,54,0)</f>
        <v>#N/A</v>
      </c>
      <c r="BB1077" s="17" t="e">
        <f>VLOOKUP($E1077,'DATA PENGUKURAN GARDU'!$A:$BS,42,0)</f>
        <v>#N/A</v>
      </c>
      <c r="BC1077" s="23" t="e">
        <f t="shared" si="563"/>
        <v>#N/A</v>
      </c>
      <c r="BD1077" s="17" t="e">
        <f>VLOOKUP($E1077,'DATA PENGUKURAN GARDU'!$A:$BS,44,0)</f>
        <v>#N/A</v>
      </c>
      <c r="BE1077" s="23" t="e">
        <f t="shared" si="564"/>
        <v>#N/A</v>
      </c>
      <c r="BF1077" s="17" t="e">
        <f>VLOOKUP($E1077,'DATA PENGUKURAN GARDU'!$A:$BS,46,0)</f>
        <v>#N/A</v>
      </c>
      <c r="BG1077" s="23" t="e">
        <f t="shared" si="565"/>
        <v>#N/A</v>
      </c>
      <c r="BH1077" s="17" t="e">
        <f>VLOOKUP($E1077,'DATA PENGUKURAN GARDU'!$A:$BS,46,0)</f>
        <v>#N/A</v>
      </c>
      <c r="BI1077" s="17" t="e">
        <f>VLOOKUP($E1077,'DATA PENGUKURAN GARDU'!$A:$BS,53,0)</f>
        <v>#N/A</v>
      </c>
      <c r="BJ1077" s="17" t="e">
        <f>VLOOKUP($E1077,'DATA PENGUKURAN GARDU'!$A:$BS,54,0)</f>
        <v>#N/A</v>
      </c>
      <c r="BK1077" s="20" t="e">
        <f t="shared" si="543"/>
        <v>#N/A</v>
      </c>
      <c r="BL1077" s="20" t="e">
        <f t="shared" si="544"/>
        <v>#N/A</v>
      </c>
      <c r="BM1077" s="20" t="e">
        <f t="shared" si="545"/>
        <v>#N/A</v>
      </c>
      <c r="BN1077" s="25" t="e">
        <f t="shared" si="546"/>
        <v>#N/A</v>
      </c>
      <c r="BO1077" s="26" t="str">
        <f t="shared" si="547"/>
        <v>0</v>
      </c>
      <c r="BP1077" s="21" t="e">
        <f t="shared" si="548"/>
        <v>#VALUE!</v>
      </c>
      <c r="BQ1077" s="20" t="e">
        <f t="shared" si="549"/>
        <v>#N/A</v>
      </c>
      <c r="BR1077" s="20" t="e">
        <v>#N/A</v>
      </c>
      <c r="BS1077" s="9" t="e">
        <v>#N/A</v>
      </c>
      <c r="BT1077" s="2" t="e">
        <f t="shared" si="550"/>
        <v>#VALUE!</v>
      </c>
      <c r="BU1077" s="2" t="e">
        <f t="shared" si="533"/>
        <v>#N/A</v>
      </c>
      <c r="BV1077" s="2" t="e">
        <f t="shared" si="534"/>
        <v>#N/A</v>
      </c>
    </row>
    <row r="1078" s="2" customFormat="1" ht="22.95" customHeight="1" spans="1:74">
      <c r="A1078" s="9" t="str">
        <f t="shared" si="535"/>
        <v>BB 082Induk</v>
      </c>
      <c r="B1078" s="9" t="str">
        <f t="shared" si="536"/>
        <v>BB 082jurusan 1</v>
      </c>
      <c r="C1078" s="9" t="str">
        <f t="shared" si="537"/>
        <v>BB 082jurusan 2</v>
      </c>
      <c r="D1078" s="9" t="str">
        <f t="shared" si="538"/>
        <v>BB 082jurusan 3</v>
      </c>
      <c r="E1078" s="9" t="str">
        <f t="shared" si="539"/>
        <v>BB 082jurusan 4</v>
      </c>
      <c r="F1078" s="10" t="s">
        <v>953</v>
      </c>
      <c r="G1078" s="10" t="s">
        <v>4</v>
      </c>
      <c r="H1078" s="10" t="s">
        <v>1311</v>
      </c>
      <c r="I1078" s="10" t="s">
        <v>12245</v>
      </c>
      <c r="J1078" s="10" t="s">
        <v>12246</v>
      </c>
      <c r="K1078" s="10" t="s">
        <v>7465</v>
      </c>
      <c r="L1078" s="10"/>
      <c r="M1078" s="10"/>
      <c r="N1078" s="14">
        <f t="shared" si="540"/>
        <v>0</v>
      </c>
      <c r="O1078" s="15" t="e">
        <f t="shared" si="541"/>
        <v>#VALUE!</v>
      </c>
      <c r="P1078" s="15" t="e">
        <f t="shared" si="542"/>
        <v>#VALUE!</v>
      </c>
      <c r="Q1078" s="17" t="e">
        <f>VLOOKUP($A1078,'DATA PENGUKURAN GARDU'!$A:$BS,42,0)</f>
        <v>#N/A</v>
      </c>
      <c r="R1078" s="18" t="e">
        <f t="shared" si="551"/>
        <v>#N/A</v>
      </c>
      <c r="S1078" s="17" t="e">
        <f>VLOOKUP($A1078,'DATA PENGUKURAN GARDU'!$A:$BS,44,0)</f>
        <v>#N/A</v>
      </c>
      <c r="T1078" s="18" t="e">
        <f t="shared" si="552"/>
        <v>#N/A</v>
      </c>
      <c r="U1078" s="17" t="e">
        <f>VLOOKUP($A1078,'DATA PENGUKURAN GARDU'!$A:$BS,46,0)</f>
        <v>#N/A</v>
      </c>
      <c r="V1078" s="18" t="e">
        <f t="shared" si="553"/>
        <v>#N/A</v>
      </c>
      <c r="W1078" s="17" t="e">
        <f>VLOOKUP($A1078,'DATA PENGUKURAN GARDU'!$A:$BS,48,0)</f>
        <v>#N/A</v>
      </c>
      <c r="X1078" s="17" t="e">
        <f>VLOOKUP($A1078,'DATA PENGUKURAN GARDU'!$A:$BS,53,0)</f>
        <v>#N/A</v>
      </c>
      <c r="Y1078" s="17" t="e">
        <f>VLOOKUP($A1078,'DATA PENGUKURAN GARDU'!$A:$BS,54,0)</f>
        <v>#N/A</v>
      </c>
      <c r="Z1078" s="17" t="e">
        <f>VLOOKUP($A1078,'DATA PENGUKURAN GARDU'!$A:$BS,55,0)</f>
        <v>#N/A</v>
      </c>
      <c r="AA1078" s="20" t="e">
        <f>VLOOKUP($B1078,'DATA PENGUKURAN GARDU'!$A:$BS,42,0)</f>
        <v>#N/A</v>
      </c>
      <c r="AB1078" s="21" t="e">
        <f t="shared" si="554"/>
        <v>#N/A</v>
      </c>
      <c r="AC1078" s="20" t="e">
        <f>VLOOKUP($B1078,'DATA PENGUKURAN GARDU'!$A:$BS,44,0)</f>
        <v>#N/A</v>
      </c>
      <c r="AD1078" s="21" t="e">
        <f t="shared" si="555"/>
        <v>#N/A</v>
      </c>
      <c r="AE1078" s="20" t="e">
        <f>VLOOKUP($B1078,'DATA PENGUKURAN GARDU'!$A:$BS,46,0)</f>
        <v>#N/A</v>
      </c>
      <c r="AF1078" s="21" t="e">
        <f t="shared" si="556"/>
        <v>#N/A</v>
      </c>
      <c r="AG1078" s="20" t="e">
        <f>VLOOKUP($B1078,'DATA PENGUKURAN GARDU'!$A:$BS,46,0)</f>
        <v>#N/A</v>
      </c>
      <c r="AH1078" s="20" t="e">
        <f>VLOOKUP($B1078,'DATA PENGUKURAN GARDU'!$A:$BS,53,0)</f>
        <v>#N/A</v>
      </c>
      <c r="AI1078" s="20" t="e">
        <f>VLOOKUP($B1078,'DATA PENGUKURAN GARDU'!$A:$BS,54,0)</f>
        <v>#N/A</v>
      </c>
      <c r="AJ1078" s="17" t="e">
        <f>VLOOKUP($C1078,'DATA PENGUKURAN GARDU'!$A:$BS,42,0)</f>
        <v>#N/A</v>
      </c>
      <c r="AK1078" s="23" t="e">
        <f t="shared" si="557"/>
        <v>#N/A</v>
      </c>
      <c r="AL1078" s="17" t="e">
        <f>VLOOKUP($C1078,'DATA PENGUKURAN GARDU'!$A:$BS,44,0)</f>
        <v>#N/A</v>
      </c>
      <c r="AM1078" s="23" t="e">
        <f t="shared" si="558"/>
        <v>#N/A</v>
      </c>
      <c r="AN1078" s="17" t="e">
        <f>VLOOKUP($C1078,'DATA PENGUKURAN GARDU'!$A:$BS,46,0)</f>
        <v>#N/A</v>
      </c>
      <c r="AO1078" s="23" t="e">
        <f t="shared" si="559"/>
        <v>#N/A</v>
      </c>
      <c r="AP1078" s="17" t="e">
        <f>VLOOKUP($C1078,'DATA PENGUKURAN GARDU'!$A:$BS,46,0)</f>
        <v>#N/A</v>
      </c>
      <c r="AQ1078" s="17" t="e">
        <f>VLOOKUP($C1078,'DATA PENGUKURAN GARDU'!$A:$BS,53,0)</f>
        <v>#N/A</v>
      </c>
      <c r="AR1078" s="17" t="e">
        <f>VLOOKUP($C1078,'DATA PENGUKURAN GARDU'!$A:$BS,54,0)</f>
        <v>#N/A</v>
      </c>
      <c r="AS1078" s="20" t="e">
        <f>VLOOKUP($D1078,'DATA PENGUKURAN GARDU'!$A:$BS,42,0)</f>
        <v>#N/A</v>
      </c>
      <c r="AT1078" s="21" t="e">
        <f t="shared" si="560"/>
        <v>#N/A</v>
      </c>
      <c r="AU1078" s="20" t="e">
        <f>VLOOKUP($D1078,'DATA PENGUKURAN GARDU'!$A:$BS,44,0)</f>
        <v>#N/A</v>
      </c>
      <c r="AV1078" s="21" t="e">
        <f t="shared" si="561"/>
        <v>#N/A</v>
      </c>
      <c r="AW1078" s="20" t="e">
        <f>VLOOKUP($D1078,'DATA PENGUKURAN GARDU'!$A:$BS,46,0)</f>
        <v>#N/A</v>
      </c>
      <c r="AX1078" s="21" t="e">
        <f t="shared" si="562"/>
        <v>#N/A</v>
      </c>
      <c r="AY1078" s="20" t="e">
        <f>VLOOKUP($D1078,'DATA PENGUKURAN GARDU'!$A:$BS,46,0)</f>
        <v>#N/A</v>
      </c>
      <c r="AZ1078" s="20" t="e">
        <f>VLOOKUP($D1078,'DATA PENGUKURAN GARDU'!$A:$BS,53,0)</f>
        <v>#N/A</v>
      </c>
      <c r="BA1078" s="20" t="e">
        <f>VLOOKUP($D1078,'DATA PENGUKURAN GARDU'!$A:$BS,54,0)</f>
        <v>#N/A</v>
      </c>
      <c r="BB1078" s="17" t="e">
        <f>VLOOKUP($E1078,'DATA PENGUKURAN GARDU'!$A:$BS,42,0)</f>
        <v>#N/A</v>
      </c>
      <c r="BC1078" s="23" t="e">
        <f t="shared" si="563"/>
        <v>#N/A</v>
      </c>
      <c r="BD1078" s="17" t="e">
        <f>VLOOKUP($E1078,'DATA PENGUKURAN GARDU'!$A:$BS,44,0)</f>
        <v>#N/A</v>
      </c>
      <c r="BE1078" s="23" t="e">
        <f t="shared" si="564"/>
        <v>#N/A</v>
      </c>
      <c r="BF1078" s="17" t="e">
        <f>VLOOKUP($E1078,'DATA PENGUKURAN GARDU'!$A:$BS,46,0)</f>
        <v>#N/A</v>
      </c>
      <c r="BG1078" s="23" t="e">
        <f t="shared" si="565"/>
        <v>#N/A</v>
      </c>
      <c r="BH1078" s="17" t="e">
        <f>VLOOKUP($E1078,'DATA PENGUKURAN GARDU'!$A:$BS,46,0)</f>
        <v>#N/A</v>
      </c>
      <c r="BI1078" s="17" t="e">
        <f>VLOOKUP($E1078,'DATA PENGUKURAN GARDU'!$A:$BS,53,0)</f>
        <v>#N/A</v>
      </c>
      <c r="BJ1078" s="17" t="e">
        <f>VLOOKUP($E1078,'DATA PENGUKURAN GARDU'!$A:$BS,54,0)</f>
        <v>#N/A</v>
      </c>
      <c r="BK1078" s="20" t="e">
        <f t="shared" si="543"/>
        <v>#N/A</v>
      </c>
      <c r="BL1078" s="20" t="e">
        <f t="shared" si="544"/>
        <v>#N/A</v>
      </c>
      <c r="BM1078" s="20" t="e">
        <f t="shared" si="545"/>
        <v>#N/A</v>
      </c>
      <c r="BN1078" s="25" t="e">
        <f t="shared" si="546"/>
        <v>#N/A</v>
      </c>
      <c r="BO1078" s="26" t="str">
        <f t="shared" si="547"/>
        <v>0</v>
      </c>
      <c r="BP1078" s="21" t="e">
        <f t="shared" si="548"/>
        <v>#VALUE!</v>
      </c>
      <c r="BQ1078" s="20" t="e">
        <f t="shared" si="549"/>
        <v>#N/A</v>
      </c>
      <c r="BR1078" s="20" t="e">
        <v>#N/A</v>
      </c>
      <c r="BS1078" s="9" t="e">
        <v>#N/A</v>
      </c>
      <c r="BT1078" s="2" t="e">
        <f t="shared" si="550"/>
        <v>#VALUE!</v>
      </c>
      <c r="BU1078" s="2" t="e">
        <f t="shared" si="533"/>
        <v>#N/A</v>
      </c>
      <c r="BV1078" s="2" t="e">
        <f t="shared" si="534"/>
        <v>#N/A</v>
      </c>
    </row>
    <row r="1079" s="2" customFormat="1" ht="22.95" customHeight="1" spans="1:74">
      <c r="A1079" s="9" t="str">
        <f t="shared" si="535"/>
        <v>BB 110Induk</v>
      </c>
      <c r="B1079" s="9" t="str">
        <f t="shared" si="536"/>
        <v>BB 110jurusan 1</v>
      </c>
      <c r="C1079" s="9" t="str">
        <f t="shared" si="537"/>
        <v>BB 110jurusan 2</v>
      </c>
      <c r="D1079" s="9" t="str">
        <f t="shared" si="538"/>
        <v>BB 110jurusan 3</v>
      </c>
      <c r="E1079" s="9" t="str">
        <f t="shared" si="539"/>
        <v>BB 110jurusan 4</v>
      </c>
      <c r="F1079" s="10" t="s">
        <v>683</v>
      </c>
      <c r="G1079" s="10" t="s">
        <v>4</v>
      </c>
      <c r="H1079" s="10" t="s">
        <v>1312</v>
      </c>
      <c r="I1079" s="10" t="s">
        <v>12247</v>
      </c>
      <c r="J1079" s="10" t="s">
        <v>12248</v>
      </c>
      <c r="K1079" s="10" t="s">
        <v>7465</v>
      </c>
      <c r="L1079" s="10"/>
      <c r="M1079" s="10"/>
      <c r="N1079" s="14">
        <f t="shared" si="540"/>
        <v>0</v>
      </c>
      <c r="O1079" s="15" t="e">
        <f t="shared" si="541"/>
        <v>#VALUE!</v>
      </c>
      <c r="P1079" s="15" t="e">
        <f t="shared" si="542"/>
        <v>#VALUE!</v>
      </c>
      <c r="Q1079" s="17" t="e">
        <f>VLOOKUP($A1079,'DATA PENGUKURAN GARDU'!$A:$BS,42,0)</f>
        <v>#N/A</v>
      </c>
      <c r="R1079" s="18" t="e">
        <f t="shared" si="551"/>
        <v>#N/A</v>
      </c>
      <c r="S1079" s="17" t="e">
        <f>VLOOKUP($A1079,'DATA PENGUKURAN GARDU'!$A:$BS,44,0)</f>
        <v>#N/A</v>
      </c>
      <c r="T1079" s="18" t="e">
        <f t="shared" si="552"/>
        <v>#N/A</v>
      </c>
      <c r="U1079" s="17" t="e">
        <f>VLOOKUP($A1079,'DATA PENGUKURAN GARDU'!$A:$BS,46,0)</f>
        <v>#N/A</v>
      </c>
      <c r="V1079" s="18" t="e">
        <f t="shared" si="553"/>
        <v>#N/A</v>
      </c>
      <c r="W1079" s="17" t="e">
        <f>VLOOKUP($A1079,'DATA PENGUKURAN GARDU'!$A:$BS,48,0)</f>
        <v>#N/A</v>
      </c>
      <c r="X1079" s="17" t="e">
        <f>VLOOKUP($A1079,'DATA PENGUKURAN GARDU'!$A:$BS,53,0)</f>
        <v>#N/A</v>
      </c>
      <c r="Y1079" s="17" t="e">
        <f>VLOOKUP($A1079,'DATA PENGUKURAN GARDU'!$A:$BS,54,0)</f>
        <v>#N/A</v>
      </c>
      <c r="Z1079" s="17" t="e">
        <f>VLOOKUP($A1079,'DATA PENGUKURAN GARDU'!$A:$BS,55,0)</f>
        <v>#N/A</v>
      </c>
      <c r="AA1079" s="20" t="e">
        <f>VLOOKUP($B1079,'DATA PENGUKURAN GARDU'!$A:$BS,42,0)</f>
        <v>#N/A</v>
      </c>
      <c r="AB1079" s="21" t="e">
        <f t="shared" si="554"/>
        <v>#N/A</v>
      </c>
      <c r="AC1079" s="20" t="e">
        <f>VLOOKUP($B1079,'DATA PENGUKURAN GARDU'!$A:$BS,44,0)</f>
        <v>#N/A</v>
      </c>
      <c r="AD1079" s="21" t="e">
        <f t="shared" si="555"/>
        <v>#N/A</v>
      </c>
      <c r="AE1079" s="20" t="e">
        <f>VLOOKUP($B1079,'DATA PENGUKURAN GARDU'!$A:$BS,46,0)</f>
        <v>#N/A</v>
      </c>
      <c r="AF1079" s="21" t="e">
        <f t="shared" si="556"/>
        <v>#N/A</v>
      </c>
      <c r="AG1079" s="20" t="e">
        <f>VLOOKUP($B1079,'DATA PENGUKURAN GARDU'!$A:$BS,46,0)</f>
        <v>#N/A</v>
      </c>
      <c r="AH1079" s="20" t="e">
        <f>VLOOKUP($B1079,'DATA PENGUKURAN GARDU'!$A:$BS,53,0)</f>
        <v>#N/A</v>
      </c>
      <c r="AI1079" s="20" t="e">
        <f>VLOOKUP($B1079,'DATA PENGUKURAN GARDU'!$A:$BS,54,0)</f>
        <v>#N/A</v>
      </c>
      <c r="AJ1079" s="17" t="e">
        <f>VLOOKUP($C1079,'DATA PENGUKURAN GARDU'!$A:$BS,42,0)</f>
        <v>#N/A</v>
      </c>
      <c r="AK1079" s="23" t="e">
        <f t="shared" si="557"/>
        <v>#N/A</v>
      </c>
      <c r="AL1079" s="17" t="e">
        <f>VLOOKUP($C1079,'DATA PENGUKURAN GARDU'!$A:$BS,44,0)</f>
        <v>#N/A</v>
      </c>
      <c r="AM1079" s="23" t="e">
        <f t="shared" si="558"/>
        <v>#N/A</v>
      </c>
      <c r="AN1079" s="17" t="e">
        <f>VLOOKUP($C1079,'DATA PENGUKURAN GARDU'!$A:$BS,46,0)</f>
        <v>#N/A</v>
      </c>
      <c r="AO1079" s="23" t="e">
        <f t="shared" si="559"/>
        <v>#N/A</v>
      </c>
      <c r="AP1079" s="17" t="e">
        <f>VLOOKUP($C1079,'DATA PENGUKURAN GARDU'!$A:$BS,46,0)</f>
        <v>#N/A</v>
      </c>
      <c r="AQ1079" s="17" t="e">
        <f>VLOOKUP($C1079,'DATA PENGUKURAN GARDU'!$A:$BS,53,0)</f>
        <v>#N/A</v>
      </c>
      <c r="AR1079" s="17" t="e">
        <f>VLOOKUP($C1079,'DATA PENGUKURAN GARDU'!$A:$BS,54,0)</f>
        <v>#N/A</v>
      </c>
      <c r="AS1079" s="20" t="e">
        <f>VLOOKUP($D1079,'DATA PENGUKURAN GARDU'!$A:$BS,42,0)</f>
        <v>#N/A</v>
      </c>
      <c r="AT1079" s="21" t="e">
        <f t="shared" si="560"/>
        <v>#N/A</v>
      </c>
      <c r="AU1079" s="20" t="e">
        <f>VLOOKUP($D1079,'DATA PENGUKURAN GARDU'!$A:$BS,44,0)</f>
        <v>#N/A</v>
      </c>
      <c r="AV1079" s="21" t="e">
        <f t="shared" si="561"/>
        <v>#N/A</v>
      </c>
      <c r="AW1079" s="20" t="e">
        <f>VLOOKUP($D1079,'DATA PENGUKURAN GARDU'!$A:$BS,46,0)</f>
        <v>#N/A</v>
      </c>
      <c r="AX1079" s="21" t="e">
        <f t="shared" si="562"/>
        <v>#N/A</v>
      </c>
      <c r="AY1079" s="20" t="e">
        <f>VLOOKUP($D1079,'DATA PENGUKURAN GARDU'!$A:$BS,46,0)</f>
        <v>#N/A</v>
      </c>
      <c r="AZ1079" s="20" t="e">
        <f>VLOOKUP($D1079,'DATA PENGUKURAN GARDU'!$A:$BS,53,0)</f>
        <v>#N/A</v>
      </c>
      <c r="BA1079" s="20" t="e">
        <f>VLOOKUP($D1079,'DATA PENGUKURAN GARDU'!$A:$BS,54,0)</f>
        <v>#N/A</v>
      </c>
      <c r="BB1079" s="17" t="e">
        <f>VLOOKUP($E1079,'DATA PENGUKURAN GARDU'!$A:$BS,42,0)</f>
        <v>#N/A</v>
      </c>
      <c r="BC1079" s="23" t="e">
        <f t="shared" si="563"/>
        <v>#N/A</v>
      </c>
      <c r="BD1079" s="17" t="e">
        <f>VLOOKUP($E1079,'DATA PENGUKURAN GARDU'!$A:$BS,44,0)</f>
        <v>#N/A</v>
      </c>
      <c r="BE1079" s="23" t="e">
        <f t="shared" si="564"/>
        <v>#N/A</v>
      </c>
      <c r="BF1079" s="17" t="e">
        <f>VLOOKUP($E1079,'DATA PENGUKURAN GARDU'!$A:$BS,46,0)</f>
        <v>#N/A</v>
      </c>
      <c r="BG1079" s="23" t="e">
        <f t="shared" si="565"/>
        <v>#N/A</v>
      </c>
      <c r="BH1079" s="17" t="e">
        <f>VLOOKUP($E1079,'DATA PENGUKURAN GARDU'!$A:$BS,46,0)</f>
        <v>#N/A</v>
      </c>
      <c r="BI1079" s="17" t="e">
        <f>VLOOKUP($E1079,'DATA PENGUKURAN GARDU'!$A:$BS,53,0)</f>
        <v>#N/A</v>
      </c>
      <c r="BJ1079" s="17" t="e">
        <f>VLOOKUP($E1079,'DATA PENGUKURAN GARDU'!$A:$BS,54,0)</f>
        <v>#N/A</v>
      </c>
      <c r="BK1079" s="20" t="e">
        <f t="shared" si="543"/>
        <v>#N/A</v>
      </c>
      <c r="BL1079" s="20" t="e">
        <f t="shared" si="544"/>
        <v>#N/A</v>
      </c>
      <c r="BM1079" s="20" t="e">
        <f t="shared" si="545"/>
        <v>#N/A</v>
      </c>
      <c r="BN1079" s="25" t="e">
        <f t="shared" si="546"/>
        <v>#N/A</v>
      </c>
      <c r="BO1079" s="26" t="str">
        <f t="shared" si="547"/>
        <v>0</v>
      </c>
      <c r="BP1079" s="21" t="e">
        <f t="shared" si="548"/>
        <v>#VALUE!</v>
      </c>
      <c r="BQ1079" s="20" t="e">
        <f t="shared" si="549"/>
        <v>#N/A</v>
      </c>
      <c r="BR1079" s="20" t="e">
        <v>#N/A</v>
      </c>
      <c r="BS1079" s="9" t="e">
        <v>#N/A</v>
      </c>
      <c r="BT1079" s="2" t="e">
        <f t="shared" si="550"/>
        <v>#VALUE!</v>
      </c>
      <c r="BU1079" s="2" t="e">
        <f t="shared" si="533"/>
        <v>#N/A</v>
      </c>
      <c r="BV1079" s="2" t="e">
        <f t="shared" si="534"/>
        <v>#N/A</v>
      </c>
    </row>
    <row r="1080" s="2" customFormat="1" ht="22.95" customHeight="1" spans="1:74">
      <c r="A1080" s="9" t="str">
        <f t="shared" si="535"/>
        <v>BB 146Induk</v>
      </c>
      <c r="B1080" s="9" t="str">
        <f t="shared" si="536"/>
        <v>BB 146jurusan 1</v>
      </c>
      <c r="C1080" s="9" t="str">
        <f t="shared" si="537"/>
        <v>BB 146jurusan 2</v>
      </c>
      <c r="D1080" s="9" t="str">
        <f t="shared" si="538"/>
        <v>BB 146jurusan 3</v>
      </c>
      <c r="E1080" s="9" t="str">
        <f t="shared" si="539"/>
        <v>BB 146jurusan 4</v>
      </c>
      <c r="F1080" s="10" t="s">
        <v>437</v>
      </c>
      <c r="G1080" s="10" t="s">
        <v>4</v>
      </c>
      <c r="H1080" s="10" t="s">
        <v>1313</v>
      </c>
      <c r="I1080" s="10" t="s">
        <v>12249</v>
      </c>
      <c r="J1080" s="10" t="s">
        <v>12250</v>
      </c>
      <c r="K1080" s="10" t="s">
        <v>7465</v>
      </c>
      <c r="L1080" s="10"/>
      <c r="M1080" s="10"/>
      <c r="N1080" s="14">
        <f t="shared" si="540"/>
        <v>0</v>
      </c>
      <c r="O1080" s="15" t="e">
        <f t="shared" si="541"/>
        <v>#VALUE!</v>
      </c>
      <c r="P1080" s="15" t="e">
        <f t="shared" si="542"/>
        <v>#VALUE!</v>
      </c>
      <c r="Q1080" s="17" t="e">
        <f>VLOOKUP($A1080,'DATA PENGUKURAN GARDU'!$A:$BS,42,0)</f>
        <v>#N/A</v>
      </c>
      <c r="R1080" s="18" t="e">
        <f t="shared" si="551"/>
        <v>#N/A</v>
      </c>
      <c r="S1080" s="17" t="e">
        <f>VLOOKUP($A1080,'DATA PENGUKURAN GARDU'!$A:$BS,44,0)</f>
        <v>#N/A</v>
      </c>
      <c r="T1080" s="18" t="e">
        <f t="shared" si="552"/>
        <v>#N/A</v>
      </c>
      <c r="U1080" s="17" t="e">
        <f>VLOOKUP($A1080,'DATA PENGUKURAN GARDU'!$A:$BS,46,0)</f>
        <v>#N/A</v>
      </c>
      <c r="V1080" s="18" t="e">
        <f t="shared" si="553"/>
        <v>#N/A</v>
      </c>
      <c r="W1080" s="17" t="e">
        <f>VLOOKUP($A1080,'DATA PENGUKURAN GARDU'!$A:$BS,48,0)</f>
        <v>#N/A</v>
      </c>
      <c r="X1080" s="17" t="e">
        <f>VLOOKUP($A1080,'DATA PENGUKURAN GARDU'!$A:$BS,53,0)</f>
        <v>#N/A</v>
      </c>
      <c r="Y1080" s="17" t="e">
        <f>VLOOKUP($A1080,'DATA PENGUKURAN GARDU'!$A:$BS,54,0)</f>
        <v>#N/A</v>
      </c>
      <c r="Z1080" s="17" t="e">
        <f>VLOOKUP($A1080,'DATA PENGUKURAN GARDU'!$A:$BS,55,0)</f>
        <v>#N/A</v>
      </c>
      <c r="AA1080" s="20" t="e">
        <f>VLOOKUP($B1080,'DATA PENGUKURAN GARDU'!$A:$BS,42,0)</f>
        <v>#N/A</v>
      </c>
      <c r="AB1080" s="21" t="e">
        <f t="shared" si="554"/>
        <v>#N/A</v>
      </c>
      <c r="AC1080" s="20" t="e">
        <f>VLOOKUP($B1080,'DATA PENGUKURAN GARDU'!$A:$BS,44,0)</f>
        <v>#N/A</v>
      </c>
      <c r="AD1080" s="21" t="e">
        <f t="shared" si="555"/>
        <v>#N/A</v>
      </c>
      <c r="AE1080" s="20" t="e">
        <f>VLOOKUP($B1080,'DATA PENGUKURAN GARDU'!$A:$BS,46,0)</f>
        <v>#N/A</v>
      </c>
      <c r="AF1080" s="21" t="e">
        <f t="shared" si="556"/>
        <v>#N/A</v>
      </c>
      <c r="AG1080" s="20" t="e">
        <f>VLOOKUP($B1080,'DATA PENGUKURAN GARDU'!$A:$BS,46,0)</f>
        <v>#N/A</v>
      </c>
      <c r="AH1080" s="20" t="e">
        <f>VLOOKUP($B1080,'DATA PENGUKURAN GARDU'!$A:$BS,53,0)</f>
        <v>#N/A</v>
      </c>
      <c r="AI1080" s="20" t="e">
        <f>VLOOKUP($B1080,'DATA PENGUKURAN GARDU'!$A:$BS,54,0)</f>
        <v>#N/A</v>
      </c>
      <c r="AJ1080" s="17" t="e">
        <f>VLOOKUP($C1080,'DATA PENGUKURAN GARDU'!$A:$BS,42,0)</f>
        <v>#N/A</v>
      </c>
      <c r="AK1080" s="23" t="e">
        <f t="shared" si="557"/>
        <v>#N/A</v>
      </c>
      <c r="AL1080" s="17" t="e">
        <f>VLOOKUP($C1080,'DATA PENGUKURAN GARDU'!$A:$BS,44,0)</f>
        <v>#N/A</v>
      </c>
      <c r="AM1080" s="23" t="e">
        <f t="shared" si="558"/>
        <v>#N/A</v>
      </c>
      <c r="AN1080" s="17" t="e">
        <f>VLOOKUP($C1080,'DATA PENGUKURAN GARDU'!$A:$BS,46,0)</f>
        <v>#N/A</v>
      </c>
      <c r="AO1080" s="23" t="e">
        <f t="shared" si="559"/>
        <v>#N/A</v>
      </c>
      <c r="AP1080" s="17" t="e">
        <f>VLOOKUP($C1080,'DATA PENGUKURAN GARDU'!$A:$BS,46,0)</f>
        <v>#N/A</v>
      </c>
      <c r="AQ1080" s="17" t="e">
        <f>VLOOKUP($C1080,'DATA PENGUKURAN GARDU'!$A:$BS,53,0)</f>
        <v>#N/A</v>
      </c>
      <c r="AR1080" s="17" t="e">
        <f>VLOOKUP($C1080,'DATA PENGUKURAN GARDU'!$A:$BS,54,0)</f>
        <v>#N/A</v>
      </c>
      <c r="AS1080" s="20" t="e">
        <f>VLOOKUP($D1080,'DATA PENGUKURAN GARDU'!$A:$BS,42,0)</f>
        <v>#N/A</v>
      </c>
      <c r="AT1080" s="21" t="e">
        <f t="shared" si="560"/>
        <v>#N/A</v>
      </c>
      <c r="AU1080" s="20" t="e">
        <f>VLOOKUP($D1080,'DATA PENGUKURAN GARDU'!$A:$BS,44,0)</f>
        <v>#N/A</v>
      </c>
      <c r="AV1080" s="21" t="e">
        <f t="shared" si="561"/>
        <v>#N/A</v>
      </c>
      <c r="AW1080" s="20" t="e">
        <f>VLOOKUP($D1080,'DATA PENGUKURAN GARDU'!$A:$BS,46,0)</f>
        <v>#N/A</v>
      </c>
      <c r="AX1080" s="21" t="e">
        <f t="shared" si="562"/>
        <v>#N/A</v>
      </c>
      <c r="AY1080" s="20" t="e">
        <f>VLOOKUP($D1080,'DATA PENGUKURAN GARDU'!$A:$BS,46,0)</f>
        <v>#N/A</v>
      </c>
      <c r="AZ1080" s="20" t="e">
        <f>VLOOKUP($D1080,'DATA PENGUKURAN GARDU'!$A:$BS,53,0)</f>
        <v>#N/A</v>
      </c>
      <c r="BA1080" s="20" t="e">
        <f>VLOOKUP($D1080,'DATA PENGUKURAN GARDU'!$A:$BS,54,0)</f>
        <v>#N/A</v>
      </c>
      <c r="BB1080" s="17" t="e">
        <f>VLOOKUP($E1080,'DATA PENGUKURAN GARDU'!$A:$BS,42,0)</f>
        <v>#N/A</v>
      </c>
      <c r="BC1080" s="23" t="e">
        <f t="shared" si="563"/>
        <v>#N/A</v>
      </c>
      <c r="BD1080" s="17" t="e">
        <f>VLOOKUP($E1080,'DATA PENGUKURAN GARDU'!$A:$BS,44,0)</f>
        <v>#N/A</v>
      </c>
      <c r="BE1080" s="23" t="e">
        <f t="shared" si="564"/>
        <v>#N/A</v>
      </c>
      <c r="BF1080" s="17" t="e">
        <f>VLOOKUP($E1080,'DATA PENGUKURAN GARDU'!$A:$BS,46,0)</f>
        <v>#N/A</v>
      </c>
      <c r="BG1080" s="23" t="e">
        <f t="shared" si="565"/>
        <v>#N/A</v>
      </c>
      <c r="BH1080" s="17" t="e">
        <f>VLOOKUP($E1080,'DATA PENGUKURAN GARDU'!$A:$BS,46,0)</f>
        <v>#N/A</v>
      </c>
      <c r="BI1080" s="17" t="e">
        <f>VLOOKUP($E1080,'DATA PENGUKURAN GARDU'!$A:$BS,53,0)</f>
        <v>#N/A</v>
      </c>
      <c r="BJ1080" s="17" t="e">
        <f>VLOOKUP($E1080,'DATA PENGUKURAN GARDU'!$A:$BS,54,0)</f>
        <v>#N/A</v>
      </c>
      <c r="BK1080" s="20" t="e">
        <f t="shared" si="543"/>
        <v>#N/A</v>
      </c>
      <c r="BL1080" s="20" t="e">
        <f t="shared" si="544"/>
        <v>#N/A</v>
      </c>
      <c r="BM1080" s="20" t="e">
        <f t="shared" si="545"/>
        <v>#N/A</v>
      </c>
      <c r="BN1080" s="25" t="e">
        <f t="shared" si="546"/>
        <v>#N/A</v>
      </c>
      <c r="BO1080" s="26" t="str">
        <f t="shared" si="547"/>
        <v>0</v>
      </c>
      <c r="BP1080" s="21" t="e">
        <f t="shared" si="548"/>
        <v>#VALUE!</v>
      </c>
      <c r="BQ1080" s="20" t="e">
        <f t="shared" si="549"/>
        <v>#N/A</v>
      </c>
      <c r="BR1080" s="20" t="e">
        <v>#N/A</v>
      </c>
      <c r="BS1080" s="9" t="e">
        <v>#N/A</v>
      </c>
      <c r="BT1080" s="2" t="e">
        <f t="shared" si="550"/>
        <v>#VALUE!</v>
      </c>
      <c r="BU1080" s="2" t="e">
        <f t="shared" si="533"/>
        <v>#N/A</v>
      </c>
      <c r="BV1080" s="2" t="e">
        <f t="shared" si="534"/>
        <v>#N/A</v>
      </c>
    </row>
    <row r="1081" s="2" customFormat="1" ht="22.95" customHeight="1" spans="1:74">
      <c r="A1081" s="9" t="str">
        <f t="shared" si="535"/>
        <v>BB 151Induk</v>
      </c>
      <c r="B1081" s="9" t="str">
        <f t="shared" si="536"/>
        <v>BB 151jurusan 1</v>
      </c>
      <c r="C1081" s="9" t="str">
        <f t="shared" si="537"/>
        <v>BB 151jurusan 2</v>
      </c>
      <c r="D1081" s="9" t="str">
        <f t="shared" si="538"/>
        <v>BB 151jurusan 3</v>
      </c>
      <c r="E1081" s="9" t="str">
        <f t="shared" si="539"/>
        <v>BB 151jurusan 4</v>
      </c>
      <c r="F1081" s="10" t="s">
        <v>1314</v>
      </c>
      <c r="G1081" s="10" t="s">
        <v>4</v>
      </c>
      <c r="H1081" s="10" t="s">
        <v>1315</v>
      </c>
      <c r="I1081" s="10" t="s">
        <v>12251</v>
      </c>
      <c r="J1081" s="10" t="s">
        <v>12252</v>
      </c>
      <c r="K1081" s="10" t="s">
        <v>7465</v>
      </c>
      <c r="L1081" s="10"/>
      <c r="M1081" s="10"/>
      <c r="N1081" s="14">
        <f t="shared" si="540"/>
        <v>0</v>
      </c>
      <c r="O1081" s="15" t="e">
        <f t="shared" si="541"/>
        <v>#VALUE!</v>
      </c>
      <c r="P1081" s="15" t="e">
        <f t="shared" si="542"/>
        <v>#VALUE!</v>
      </c>
      <c r="Q1081" s="17" t="e">
        <f>VLOOKUP($A1081,'DATA PENGUKURAN GARDU'!$A:$BS,42,0)</f>
        <v>#N/A</v>
      </c>
      <c r="R1081" s="18" t="e">
        <f t="shared" si="551"/>
        <v>#N/A</v>
      </c>
      <c r="S1081" s="17" t="e">
        <f>VLOOKUP($A1081,'DATA PENGUKURAN GARDU'!$A:$BS,44,0)</f>
        <v>#N/A</v>
      </c>
      <c r="T1081" s="18" t="e">
        <f t="shared" si="552"/>
        <v>#N/A</v>
      </c>
      <c r="U1081" s="17" t="e">
        <f>VLOOKUP($A1081,'DATA PENGUKURAN GARDU'!$A:$BS,46,0)</f>
        <v>#N/A</v>
      </c>
      <c r="V1081" s="18" t="e">
        <f t="shared" si="553"/>
        <v>#N/A</v>
      </c>
      <c r="W1081" s="17" t="e">
        <f>VLOOKUP($A1081,'DATA PENGUKURAN GARDU'!$A:$BS,48,0)</f>
        <v>#N/A</v>
      </c>
      <c r="X1081" s="17" t="e">
        <f>VLOOKUP($A1081,'DATA PENGUKURAN GARDU'!$A:$BS,53,0)</f>
        <v>#N/A</v>
      </c>
      <c r="Y1081" s="17" t="e">
        <f>VLOOKUP($A1081,'DATA PENGUKURAN GARDU'!$A:$BS,54,0)</f>
        <v>#N/A</v>
      </c>
      <c r="Z1081" s="17" t="e">
        <f>VLOOKUP($A1081,'DATA PENGUKURAN GARDU'!$A:$BS,55,0)</f>
        <v>#N/A</v>
      </c>
      <c r="AA1081" s="20" t="e">
        <f>VLOOKUP($B1081,'DATA PENGUKURAN GARDU'!$A:$BS,42,0)</f>
        <v>#N/A</v>
      </c>
      <c r="AB1081" s="21" t="e">
        <f t="shared" si="554"/>
        <v>#N/A</v>
      </c>
      <c r="AC1081" s="20" t="e">
        <f>VLOOKUP($B1081,'DATA PENGUKURAN GARDU'!$A:$BS,44,0)</f>
        <v>#N/A</v>
      </c>
      <c r="AD1081" s="21" t="e">
        <f t="shared" si="555"/>
        <v>#N/A</v>
      </c>
      <c r="AE1081" s="20" t="e">
        <f>VLOOKUP($B1081,'DATA PENGUKURAN GARDU'!$A:$BS,46,0)</f>
        <v>#N/A</v>
      </c>
      <c r="AF1081" s="21" t="e">
        <f t="shared" si="556"/>
        <v>#N/A</v>
      </c>
      <c r="AG1081" s="20" t="e">
        <f>VLOOKUP($B1081,'DATA PENGUKURAN GARDU'!$A:$BS,46,0)</f>
        <v>#N/A</v>
      </c>
      <c r="AH1081" s="20" t="e">
        <f>VLOOKUP($B1081,'DATA PENGUKURAN GARDU'!$A:$BS,53,0)</f>
        <v>#N/A</v>
      </c>
      <c r="AI1081" s="20" t="e">
        <f>VLOOKUP($B1081,'DATA PENGUKURAN GARDU'!$A:$BS,54,0)</f>
        <v>#N/A</v>
      </c>
      <c r="AJ1081" s="17" t="e">
        <f>VLOOKUP($C1081,'DATA PENGUKURAN GARDU'!$A:$BS,42,0)</f>
        <v>#N/A</v>
      </c>
      <c r="AK1081" s="23" t="e">
        <f t="shared" si="557"/>
        <v>#N/A</v>
      </c>
      <c r="AL1081" s="17" t="e">
        <f>VLOOKUP($C1081,'DATA PENGUKURAN GARDU'!$A:$BS,44,0)</f>
        <v>#N/A</v>
      </c>
      <c r="AM1081" s="23" t="e">
        <f t="shared" si="558"/>
        <v>#N/A</v>
      </c>
      <c r="AN1081" s="17" t="e">
        <f>VLOOKUP($C1081,'DATA PENGUKURAN GARDU'!$A:$BS,46,0)</f>
        <v>#N/A</v>
      </c>
      <c r="AO1081" s="23" t="e">
        <f t="shared" si="559"/>
        <v>#N/A</v>
      </c>
      <c r="AP1081" s="17" t="e">
        <f>VLOOKUP($C1081,'DATA PENGUKURAN GARDU'!$A:$BS,46,0)</f>
        <v>#N/A</v>
      </c>
      <c r="AQ1081" s="17" t="e">
        <f>VLOOKUP($C1081,'DATA PENGUKURAN GARDU'!$A:$BS,53,0)</f>
        <v>#N/A</v>
      </c>
      <c r="AR1081" s="17" t="e">
        <f>VLOOKUP($C1081,'DATA PENGUKURAN GARDU'!$A:$BS,54,0)</f>
        <v>#N/A</v>
      </c>
      <c r="AS1081" s="20" t="e">
        <f>VLOOKUP($D1081,'DATA PENGUKURAN GARDU'!$A:$BS,42,0)</f>
        <v>#N/A</v>
      </c>
      <c r="AT1081" s="21" t="e">
        <f t="shared" si="560"/>
        <v>#N/A</v>
      </c>
      <c r="AU1081" s="20" t="e">
        <f>VLOOKUP($D1081,'DATA PENGUKURAN GARDU'!$A:$BS,44,0)</f>
        <v>#N/A</v>
      </c>
      <c r="AV1081" s="21" t="e">
        <f t="shared" si="561"/>
        <v>#N/A</v>
      </c>
      <c r="AW1081" s="20" t="e">
        <f>VLOOKUP($D1081,'DATA PENGUKURAN GARDU'!$A:$BS,46,0)</f>
        <v>#N/A</v>
      </c>
      <c r="AX1081" s="21" t="e">
        <f t="shared" si="562"/>
        <v>#N/A</v>
      </c>
      <c r="AY1081" s="20" t="e">
        <f>VLOOKUP($D1081,'DATA PENGUKURAN GARDU'!$A:$BS,46,0)</f>
        <v>#N/A</v>
      </c>
      <c r="AZ1081" s="20" t="e">
        <f>VLOOKUP($D1081,'DATA PENGUKURAN GARDU'!$A:$BS,53,0)</f>
        <v>#N/A</v>
      </c>
      <c r="BA1081" s="20" t="e">
        <f>VLOOKUP($D1081,'DATA PENGUKURAN GARDU'!$A:$BS,54,0)</f>
        <v>#N/A</v>
      </c>
      <c r="BB1081" s="17" t="e">
        <f>VLOOKUP($E1081,'DATA PENGUKURAN GARDU'!$A:$BS,42,0)</f>
        <v>#N/A</v>
      </c>
      <c r="BC1081" s="23" t="e">
        <f t="shared" si="563"/>
        <v>#N/A</v>
      </c>
      <c r="BD1081" s="17" t="e">
        <f>VLOOKUP($E1081,'DATA PENGUKURAN GARDU'!$A:$BS,44,0)</f>
        <v>#N/A</v>
      </c>
      <c r="BE1081" s="23" t="e">
        <f t="shared" si="564"/>
        <v>#N/A</v>
      </c>
      <c r="BF1081" s="17" t="e">
        <f>VLOOKUP($E1081,'DATA PENGUKURAN GARDU'!$A:$BS,46,0)</f>
        <v>#N/A</v>
      </c>
      <c r="BG1081" s="23" t="e">
        <f t="shared" si="565"/>
        <v>#N/A</v>
      </c>
      <c r="BH1081" s="17" t="e">
        <f>VLOOKUP($E1081,'DATA PENGUKURAN GARDU'!$A:$BS,46,0)</f>
        <v>#N/A</v>
      </c>
      <c r="BI1081" s="17" t="e">
        <f>VLOOKUP($E1081,'DATA PENGUKURAN GARDU'!$A:$BS,53,0)</f>
        <v>#N/A</v>
      </c>
      <c r="BJ1081" s="17" t="e">
        <f>VLOOKUP($E1081,'DATA PENGUKURAN GARDU'!$A:$BS,54,0)</f>
        <v>#N/A</v>
      </c>
      <c r="BK1081" s="20" t="e">
        <f t="shared" si="543"/>
        <v>#N/A</v>
      </c>
      <c r="BL1081" s="20" t="e">
        <f t="shared" si="544"/>
        <v>#N/A</v>
      </c>
      <c r="BM1081" s="20" t="e">
        <f t="shared" si="545"/>
        <v>#N/A</v>
      </c>
      <c r="BN1081" s="25" t="e">
        <f t="shared" si="546"/>
        <v>#N/A</v>
      </c>
      <c r="BO1081" s="26" t="str">
        <f t="shared" si="547"/>
        <v>0</v>
      </c>
      <c r="BP1081" s="21" t="e">
        <f t="shared" si="548"/>
        <v>#VALUE!</v>
      </c>
      <c r="BQ1081" s="20" t="e">
        <f t="shared" si="549"/>
        <v>#N/A</v>
      </c>
      <c r="BR1081" s="20" t="e">
        <v>#N/A</v>
      </c>
      <c r="BS1081" s="9" t="e">
        <v>#N/A</v>
      </c>
      <c r="BT1081" s="2" t="e">
        <f t="shared" si="550"/>
        <v>#VALUE!</v>
      </c>
      <c r="BU1081" s="2" t="e">
        <f t="shared" si="533"/>
        <v>#N/A</v>
      </c>
      <c r="BV1081" s="2" t="e">
        <f t="shared" si="534"/>
        <v>#N/A</v>
      </c>
    </row>
    <row r="1082" s="2" customFormat="1" ht="22.95" customHeight="1" spans="1:74">
      <c r="A1082" s="9" t="str">
        <f t="shared" si="535"/>
        <v>BB 153Induk</v>
      </c>
      <c r="B1082" s="9" t="str">
        <f t="shared" si="536"/>
        <v>BB 153jurusan 1</v>
      </c>
      <c r="C1082" s="9" t="str">
        <f t="shared" si="537"/>
        <v>BB 153jurusan 2</v>
      </c>
      <c r="D1082" s="9" t="str">
        <f t="shared" si="538"/>
        <v>BB 153jurusan 3</v>
      </c>
      <c r="E1082" s="9" t="str">
        <f t="shared" si="539"/>
        <v>BB 153jurusan 4</v>
      </c>
      <c r="F1082" s="10" t="s">
        <v>575</v>
      </c>
      <c r="G1082" s="10" t="s">
        <v>4</v>
      </c>
      <c r="H1082" s="10" t="s">
        <v>1316</v>
      </c>
      <c r="I1082" s="10" t="s">
        <v>12253</v>
      </c>
      <c r="J1082" s="10" t="s">
        <v>12254</v>
      </c>
      <c r="K1082" s="10" t="s">
        <v>7465</v>
      </c>
      <c r="L1082" s="10"/>
      <c r="M1082" s="10"/>
      <c r="N1082" s="14">
        <f t="shared" si="540"/>
        <v>0</v>
      </c>
      <c r="O1082" s="15" t="e">
        <f t="shared" si="541"/>
        <v>#VALUE!</v>
      </c>
      <c r="P1082" s="15" t="e">
        <f t="shared" si="542"/>
        <v>#VALUE!</v>
      </c>
      <c r="Q1082" s="17" t="e">
        <f>VLOOKUP($A1082,'DATA PENGUKURAN GARDU'!$A:$BS,42,0)</f>
        <v>#N/A</v>
      </c>
      <c r="R1082" s="18" t="e">
        <f t="shared" si="551"/>
        <v>#N/A</v>
      </c>
      <c r="S1082" s="17" t="e">
        <f>VLOOKUP($A1082,'DATA PENGUKURAN GARDU'!$A:$BS,44,0)</f>
        <v>#N/A</v>
      </c>
      <c r="T1082" s="18" t="e">
        <f t="shared" si="552"/>
        <v>#N/A</v>
      </c>
      <c r="U1082" s="17" t="e">
        <f>VLOOKUP($A1082,'DATA PENGUKURAN GARDU'!$A:$BS,46,0)</f>
        <v>#N/A</v>
      </c>
      <c r="V1082" s="18" t="e">
        <f t="shared" si="553"/>
        <v>#N/A</v>
      </c>
      <c r="W1082" s="17" t="e">
        <f>VLOOKUP($A1082,'DATA PENGUKURAN GARDU'!$A:$BS,48,0)</f>
        <v>#N/A</v>
      </c>
      <c r="X1082" s="17" t="e">
        <f>VLOOKUP($A1082,'DATA PENGUKURAN GARDU'!$A:$BS,53,0)</f>
        <v>#N/A</v>
      </c>
      <c r="Y1082" s="17" t="e">
        <f>VLOOKUP($A1082,'DATA PENGUKURAN GARDU'!$A:$BS,54,0)</f>
        <v>#N/A</v>
      </c>
      <c r="Z1082" s="17" t="e">
        <f>VLOOKUP($A1082,'DATA PENGUKURAN GARDU'!$A:$BS,55,0)</f>
        <v>#N/A</v>
      </c>
      <c r="AA1082" s="20" t="e">
        <f>VLOOKUP($B1082,'DATA PENGUKURAN GARDU'!$A:$BS,42,0)</f>
        <v>#N/A</v>
      </c>
      <c r="AB1082" s="21" t="e">
        <f t="shared" si="554"/>
        <v>#N/A</v>
      </c>
      <c r="AC1082" s="20" t="e">
        <f>VLOOKUP($B1082,'DATA PENGUKURAN GARDU'!$A:$BS,44,0)</f>
        <v>#N/A</v>
      </c>
      <c r="AD1082" s="21" t="e">
        <f t="shared" si="555"/>
        <v>#N/A</v>
      </c>
      <c r="AE1082" s="20" t="e">
        <f>VLOOKUP($B1082,'DATA PENGUKURAN GARDU'!$A:$BS,46,0)</f>
        <v>#N/A</v>
      </c>
      <c r="AF1082" s="21" t="e">
        <f t="shared" si="556"/>
        <v>#N/A</v>
      </c>
      <c r="AG1082" s="20" t="e">
        <f>VLOOKUP($B1082,'DATA PENGUKURAN GARDU'!$A:$BS,46,0)</f>
        <v>#N/A</v>
      </c>
      <c r="AH1082" s="20" t="e">
        <f>VLOOKUP($B1082,'DATA PENGUKURAN GARDU'!$A:$BS,53,0)</f>
        <v>#N/A</v>
      </c>
      <c r="AI1082" s="20" t="e">
        <f>VLOOKUP($B1082,'DATA PENGUKURAN GARDU'!$A:$BS,54,0)</f>
        <v>#N/A</v>
      </c>
      <c r="AJ1082" s="17" t="e">
        <f>VLOOKUP($C1082,'DATA PENGUKURAN GARDU'!$A:$BS,42,0)</f>
        <v>#N/A</v>
      </c>
      <c r="AK1082" s="23" t="e">
        <f t="shared" si="557"/>
        <v>#N/A</v>
      </c>
      <c r="AL1082" s="17" t="e">
        <f>VLOOKUP($C1082,'DATA PENGUKURAN GARDU'!$A:$BS,44,0)</f>
        <v>#N/A</v>
      </c>
      <c r="AM1082" s="23" t="e">
        <f t="shared" si="558"/>
        <v>#N/A</v>
      </c>
      <c r="AN1082" s="17" t="e">
        <f>VLOOKUP($C1082,'DATA PENGUKURAN GARDU'!$A:$BS,46,0)</f>
        <v>#N/A</v>
      </c>
      <c r="AO1082" s="23" t="e">
        <f t="shared" si="559"/>
        <v>#N/A</v>
      </c>
      <c r="AP1082" s="17" t="e">
        <f>VLOOKUP($C1082,'DATA PENGUKURAN GARDU'!$A:$BS,46,0)</f>
        <v>#N/A</v>
      </c>
      <c r="AQ1082" s="17" t="e">
        <f>VLOOKUP($C1082,'DATA PENGUKURAN GARDU'!$A:$BS,53,0)</f>
        <v>#N/A</v>
      </c>
      <c r="AR1082" s="17" t="e">
        <f>VLOOKUP($C1082,'DATA PENGUKURAN GARDU'!$A:$BS,54,0)</f>
        <v>#N/A</v>
      </c>
      <c r="AS1082" s="20" t="e">
        <f>VLOOKUP($D1082,'DATA PENGUKURAN GARDU'!$A:$BS,42,0)</f>
        <v>#N/A</v>
      </c>
      <c r="AT1082" s="21" t="e">
        <f t="shared" si="560"/>
        <v>#N/A</v>
      </c>
      <c r="AU1082" s="20" t="e">
        <f>VLOOKUP($D1082,'DATA PENGUKURAN GARDU'!$A:$BS,44,0)</f>
        <v>#N/A</v>
      </c>
      <c r="AV1082" s="21" t="e">
        <f t="shared" si="561"/>
        <v>#N/A</v>
      </c>
      <c r="AW1082" s="20" t="e">
        <f>VLOOKUP($D1082,'DATA PENGUKURAN GARDU'!$A:$BS,46,0)</f>
        <v>#N/A</v>
      </c>
      <c r="AX1082" s="21" t="e">
        <f t="shared" si="562"/>
        <v>#N/A</v>
      </c>
      <c r="AY1082" s="20" t="e">
        <f>VLOOKUP($D1082,'DATA PENGUKURAN GARDU'!$A:$BS,46,0)</f>
        <v>#N/A</v>
      </c>
      <c r="AZ1082" s="20" t="e">
        <f>VLOOKUP($D1082,'DATA PENGUKURAN GARDU'!$A:$BS,53,0)</f>
        <v>#N/A</v>
      </c>
      <c r="BA1082" s="20" t="e">
        <f>VLOOKUP($D1082,'DATA PENGUKURAN GARDU'!$A:$BS,54,0)</f>
        <v>#N/A</v>
      </c>
      <c r="BB1082" s="17" t="e">
        <f>VLOOKUP($E1082,'DATA PENGUKURAN GARDU'!$A:$BS,42,0)</f>
        <v>#N/A</v>
      </c>
      <c r="BC1082" s="23" t="e">
        <f t="shared" si="563"/>
        <v>#N/A</v>
      </c>
      <c r="BD1082" s="17" t="e">
        <f>VLOOKUP($E1082,'DATA PENGUKURAN GARDU'!$A:$BS,44,0)</f>
        <v>#N/A</v>
      </c>
      <c r="BE1082" s="23" t="e">
        <f t="shared" si="564"/>
        <v>#N/A</v>
      </c>
      <c r="BF1082" s="17" t="e">
        <f>VLOOKUP($E1082,'DATA PENGUKURAN GARDU'!$A:$BS,46,0)</f>
        <v>#N/A</v>
      </c>
      <c r="BG1082" s="23" t="e">
        <f t="shared" si="565"/>
        <v>#N/A</v>
      </c>
      <c r="BH1082" s="17" t="e">
        <f>VLOOKUP($E1082,'DATA PENGUKURAN GARDU'!$A:$BS,46,0)</f>
        <v>#N/A</v>
      </c>
      <c r="BI1082" s="17" t="e">
        <f>VLOOKUP($E1082,'DATA PENGUKURAN GARDU'!$A:$BS,53,0)</f>
        <v>#N/A</v>
      </c>
      <c r="BJ1082" s="17" t="e">
        <f>VLOOKUP($E1082,'DATA PENGUKURAN GARDU'!$A:$BS,54,0)</f>
        <v>#N/A</v>
      </c>
      <c r="BK1082" s="20" t="e">
        <f t="shared" si="543"/>
        <v>#N/A</v>
      </c>
      <c r="BL1082" s="20" t="e">
        <f t="shared" si="544"/>
        <v>#N/A</v>
      </c>
      <c r="BM1082" s="20" t="e">
        <f t="shared" si="545"/>
        <v>#N/A</v>
      </c>
      <c r="BN1082" s="25" t="e">
        <f t="shared" si="546"/>
        <v>#N/A</v>
      </c>
      <c r="BO1082" s="26" t="str">
        <f t="shared" si="547"/>
        <v>0</v>
      </c>
      <c r="BP1082" s="21" t="e">
        <f t="shared" si="548"/>
        <v>#VALUE!</v>
      </c>
      <c r="BQ1082" s="20" t="e">
        <f t="shared" si="549"/>
        <v>#N/A</v>
      </c>
      <c r="BR1082" s="20" t="e">
        <v>#N/A</v>
      </c>
      <c r="BS1082" s="9" t="e">
        <v>#N/A</v>
      </c>
      <c r="BT1082" s="2" t="e">
        <f t="shared" si="550"/>
        <v>#VALUE!</v>
      </c>
      <c r="BU1082" s="2" t="e">
        <f t="shared" si="533"/>
        <v>#N/A</v>
      </c>
      <c r="BV1082" s="2" t="e">
        <f t="shared" si="534"/>
        <v>#N/A</v>
      </c>
    </row>
    <row r="1083" s="2" customFormat="1" ht="22.95" customHeight="1" spans="1:74">
      <c r="A1083" s="9" t="str">
        <f t="shared" si="535"/>
        <v>BB 157Induk</v>
      </c>
      <c r="B1083" s="9" t="str">
        <f t="shared" si="536"/>
        <v>BB 157jurusan 1</v>
      </c>
      <c r="C1083" s="9" t="str">
        <f t="shared" si="537"/>
        <v>BB 157jurusan 2</v>
      </c>
      <c r="D1083" s="9" t="str">
        <f t="shared" si="538"/>
        <v>BB 157jurusan 3</v>
      </c>
      <c r="E1083" s="9" t="str">
        <f t="shared" si="539"/>
        <v>BB 157jurusan 4</v>
      </c>
      <c r="F1083" s="10" t="s">
        <v>575</v>
      </c>
      <c r="G1083" s="10" t="s">
        <v>4</v>
      </c>
      <c r="H1083" s="10" t="s">
        <v>1317</v>
      </c>
      <c r="I1083" s="10" t="s">
        <v>12255</v>
      </c>
      <c r="J1083" s="10" t="s">
        <v>12256</v>
      </c>
      <c r="K1083" s="10" t="s">
        <v>7465</v>
      </c>
      <c r="L1083" s="10"/>
      <c r="M1083" s="10"/>
      <c r="N1083" s="14">
        <f t="shared" si="540"/>
        <v>0</v>
      </c>
      <c r="O1083" s="15" t="e">
        <f t="shared" si="541"/>
        <v>#VALUE!</v>
      </c>
      <c r="P1083" s="15" t="e">
        <f t="shared" si="542"/>
        <v>#VALUE!</v>
      </c>
      <c r="Q1083" s="17" t="e">
        <f>VLOOKUP($A1083,'DATA PENGUKURAN GARDU'!$A:$BS,42,0)</f>
        <v>#N/A</v>
      </c>
      <c r="R1083" s="18" t="e">
        <f t="shared" si="551"/>
        <v>#N/A</v>
      </c>
      <c r="S1083" s="17" t="e">
        <f>VLOOKUP($A1083,'DATA PENGUKURAN GARDU'!$A:$BS,44,0)</f>
        <v>#N/A</v>
      </c>
      <c r="T1083" s="18" t="e">
        <f t="shared" si="552"/>
        <v>#N/A</v>
      </c>
      <c r="U1083" s="17" t="e">
        <f>VLOOKUP($A1083,'DATA PENGUKURAN GARDU'!$A:$BS,46,0)</f>
        <v>#N/A</v>
      </c>
      <c r="V1083" s="18" t="e">
        <f t="shared" si="553"/>
        <v>#N/A</v>
      </c>
      <c r="W1083" s="17" t="e">
        <f>VLOOKUP($A1083,'DATA PENGUKURAN GARDU'!$A:$BS,48,0)</f>
        <v>#N/A</v>
      </c>
      <c r="X1083" s="17" t="e">
        <f>VLOOKUP($A1083,'DATA PENGUKURAN GARDU'!$A:$BS,53,0)</f>
        <v>#N/A</v>
      </c>
      <c r="Y1083" s="17" t="e">
        <f>VLOOKUP($A1083,'DATA PENGUKURAN GARDU'!$A:$BS,54,0)</f>
        <v>#N/A</v>
      </c>
      <c r="Z1083" s="17" t="e">
        <f>VLOOKUP($A1083,'DATA PENGUKURAN GARDU'!$A:$BS,55,0)</f>
        <v>#N/A</v>
      </c>
      <c r="AA1083" s="20" t="e">
        <f>VLOOKUP($B1083,'DATA PENGUKURAN GARDU'!$A:$BS,42,0)</f>
        <v>#N/A</v>
      </c>
      <c r="AB1083" s="21" t="e">
        <f t="shared" si="554"/>
        <v>#N/A</v>
      </c>
      <c r="AC1083" s="20" t="e">
        <f>VLOOKUP($B1083,'DATA PENGUKURAN GARDU'!$A:$BS,44,0)</f>
        <v>#N/A</v>
      </c>
      <c r="AD1083" s="21" t="e">
        <f t="shared" si="555"/>
        <v>#N/A</v>
      </c>
      <c r="AE1083" s="20" t="e">
        <f>VLOOKUP($B1083,'DATA PENGUKURAN GARDU'!$A:$BS,46,0)</f>
        <v>#N/A</v>
      </c>
      <c r="AF1083" s="21" t="e">
        <f t="shared" si="556"/>
        <v>#N/A</v>
      </c>
      <c r="AG1083" s="20" t="e">
        <f>VLOOKUP($B1083,'DATA PENGUKURAN GARDU'!$A:$BS,46,0)</f>
        <v>#N/A</v>
      </c>
      <c r="AH1083" s="20" t="e">
        <f>VLOOKUP($B1083,'DATA PENGUKURAN GARDU'!$A:$BS,53,0)</f>
        <v>#N/A</v>
      </c>
      <c r="AI1083" s="20" t="e">
        <f>VLOOKUP($B1083,'DATA PENGUKURAN GARDU'!$A:$BS,54,0)</f>
        <v>#N/A</v>
      </c>
      <c r="AJ1083" s="17" t="e">
        <f>VLOOKUP($C1083,'DATA PENGUKURAN GARDU'!$A:$BS,42,0)</f>
        <v>#N/A</v>
      </c>
      <c r="AK1083" s="23" t="e">
        <f t="shared" si="557"/>
        <v>#N/A</v>
      </c>
      <c r="AL1083" s="17" t="e">
        <f>VLOOKUP($C1083,'DATA PENGUKURAN GARDU'!$A:$BS,44,0)</f>
        <v>#N/A</v>
      </c>
      <c r="AM1083" s="23" t="e">
        <f t="shared" si="558"/>
        <v>#N/A</v>
      </c>
      <c r="AN1083" s="17" t="e">
        <f>VLOOKUP($C1083,'DATA PENGUKURAN GARDU'!$A:$BS,46,0)</f>
        <v>#N/A</v>
      </c>
      <c r="AO1083" s="23" t="e">
        <f t="shared" si="559"/>
        <v>#N/A</v>
      </c>
      <c r="AP1083" s="17" t="e">
        <f>VLOOKUP($C1083,'DATA PENGUKURAN GARDU'!$A:$BS,46,0)</f>
        <v>#N/A</v>
      </c>
      <c r="AQ1083" s="17" t="e">
        <f>VLOOKUP($C1083,'DATA PENGUKURAN GARDU'!$A:$BS,53,0)</f>
        <v>#N/A</v>
      </c>
      <c r="AR1083" s="17" t="e">
        <f>VLOOKUP($C1083,'DATA PENGUKURAN GARDU'!$A:$BS,54,0)</f>
        <v>#N/A</v>
      </c>
      <c r="AS1083" s="20" t="e">
        <f>VLOOKUP($D1083,'DATA PENGUKURAN GARDU'!$A:$BS,42,0)</f>
        <v>#N/A</v>
      </c>
      <c r="AT1083" s="21" t="e">
        <f t="shared" si="560"/>
        <v>#N/A</v>
      </c>
      <c r="AU1083" s="20" t="e">
        <f>VLOOKUP($D1083,'DATA PENGUKURAN GARDU'!$A:$BS,44,0)</f>
        <v>#N/A</v>
      </c>
      <c r="AV1083" s="21" t="e">
        <f t="shared" si="561"/>
        <v>#N/A</v>
      </c>
      <c r="AW1083" s="20" t="e">
        <f>VLOOKUP($D1083,'DATA PENGUKURAN GARDU'!$A:$BS,46,0)</f>
        <v>#N/A</v>
      </c>
      <c r="AX1083" s="21" t="e">
        <f t="shared" si="562"/>
        <v>#N/A</v>
      </c>
      <c r="AY1083" s="20" t="e">
        <f>VLOOKUP($D1083,'DATA PENGUKURAN GARDU'!$A:$BS,46,0)</f>
        <v>#N/A</v>
      </c>
      <c r="AZ1083" s="20" t="e">
        <f>VLOOKUP($D1083,'DATA PENGUKURAN GARDU'!$A:$BS,53,0)</f>
        <v>#N/A</v>
      </c>
      <c r="BA1083" s="20" t="e">
        <f>VLOOKUP($D1083,'DATA PENGUKURAN GARDU'!$A:$BS,54,0)</f>
        <v>#N/A</v>
      </c>
      <c r="BB1083" s="17" t="e">
        <f>VLOOKUP($E1083,'DATA PENGUKURAN GARDU'!$A:$BS,42,0)</f>
        <v>#N/A</v>
      </c>
      <c r="BC1083" s="23" t="e">
        <f t="shared" si="563"/>
        <v>#N/A</v>
      </c>
      <c r="BD1083" s="17" t="e">
        <f>VLOOKUP($E1083,'DATA PENGUKURAN GARDU'!$A:$BS,44,0)</f>
        <v>#N/A</v>
      </c>
      <c r="BE1083" s="23" t="e">
        <f t="shared" si="564"/>
        <v>#N/A</v>
      </c>
      <c r="BF1083" s="17" t="e">
        <f>VLOOKUP($E1083,'DATA PENGUKURAN GARDU'!$A:$BS,46,0)</f>
        <v>#N/A</v>
      </c>
      <c r="BG1083" s="23" t="e">
        <f t="shared" si="565"/>
        <v>#N/A</v>
      </c>
      <c r="BH1083" s="17" t="e">
        <f>VLOOKUP($E1083,'DATA PENGUKURAN GARDU'!$A:$BS,46,0)</f>
        <v>#N/A</v>
      </c>
      <c r="BI1083" s="17" t="e">
        <f>VLOOKUP($E1083,'DATA PENGUKURAN GARDU'!$A:$BS,53,0)</f>
        <v>#N/A</v>
      </c>
      <c r="BJ1083" s="17" t="e">
        <f>VLOOKUP($E1083,'DATA PENGUKURAN GARDU'!$A:$BS,54,0)</f>
        <v>#N/A</v>
      </c>
      <c r="BK1083" s="20" t="e">
        <f t="shared" si="543"/>
        <v>#N/A</v>
      </c>
      <c r="BL1083" s="20" t="e">
        <f t="shared" si="544"/>
        <v>#N/A</v>
      </c>
      <c r="BM1083" s="20" t="e">
        <f t="shared" si="545"/>
        <v>#N/A</v>
      </c>
      <c r="BN1083" s="25" t="e">
        <f t="shared" si="546"/>
        <v>#N/A</v>
      </c>
      <c r="BO1083" s="26" t="str">
        <f t="shared" si="547"/>
        <v>0</v>
      </c>
      <c r="BP1083" s="21" t="e">
        <f t="shared" si="548"/>
        <v>#VALUE!</v>
      </c>
      <c r="BQ1083" s="20" t="e">
        <f t="shared" si="549"/>
        <v>#N/A</v>
      </c>
      <c r="BR1083" s="20" t="e">
        <v>#N/A</v>
      </c>
      <c r="BS1083" s="9" t="e">
        <v>#N/A</v>
      </c>
      <c r="BT1083" s="2" t="e">
        <f t="shared" si="550"/>
        <v>#VALUE!</v>
      </c>
      <c r="BU1083" s="2" t="e">
        <f t="shared" si="533"/>
        <v>#N/A</v>
      </c>
      <c r="BV1083" s="2" t="e">
        <f t="shared" si="534"/>
        <v>#N/A</v>
      </c>
    </row>
    <row r="1084" s="2" customFormat="1" ht="22.95" customHeight="1" spans="1:74">
      <c r="A1084" s="9" t="str">
        <f t="shared" si="535"/>
        <v>BB 160Induk</v>
      </c>
      <c r="B1084" s="9" t="str">
        <f t="shared" si="536"/>
        <v>BB 160jurusan 1</v>
      </c>
      <c r="C1084" s="9" t="str">
        <f t="shared" si="537"/>
        <v>BB 160jurusan 2</v>
      </c>
      <c r="D1084" s="9" t="str">
        <f t="shared" si="538"/>
        <v>BB 160jurusan 3</v>
      </c>
      <c r="E1084" s="9" t="str">
        <f t="shared" si="539"/>
        <v>BB 160jurusan 4</v>
      </c>
      <c r="F1084" s="10" t="s">
        <v>514</v>
      </c>
      <c r="G1084" s="10" t="s">
        <v>4</v>
      </c>
      <c r="H1084" s="10" t="s">
        <v>1318</v>
      </c>
      <c r="I1084" s="10" t="s">
        <v>12257</v>
      </c>
      <c r="J1084" s="10" t="s">
        <v>12258</v>
      </c>
      <c r="K1084" s="10" t="s">
        <v>7465</v>
      </c>
      <c r="L1084" s="10"/>
      <c r="M1084" s="10"/>
      <c r="N1084" s="14">
        <f t="shared" si="540"/>
        <v>0</v>
      </c>
      <c r="O1084" s="15" t="e">
        <f t="shared" si="541"/>
        <v>#VALUE!</v>
      </c>
      <c r="P1084" s="15" t="e">
        <f t="shared" si="542"/>
        <v>#VALUE!</v>
      </c>
      <c r="Q1084" s="17" t="e">
        <f>VLOOKUP($A1084,'DATA PENGUKURAN GARDU'!$A:$BS,42,0)</f>
        <v>#N/A</v>
      </c>
      <c r="R1084" s="18" t="e">
        <f t="shared" si="551"/>
        <v>#N/A</v>
      </c>
      <c r="S1084" s="17" t="e">
        <f>VLOOKUP($A1084,'DATA PENGUKURAN GARDU'!$A:$BS,44,0)</f>
        <v>#N/A</v>
      </c>
      <c r="T1084" s="18" t="e">
        <f t="shared" si="552"/>
        <v>#N/A</v>
      </c>
      <c r="U1084" s="17" t="e">
        <f>VLOOKUP($A1084,'DATA PENGUKURAN GARDU'!$A:$BS,46,0)</f>
        <v>#N/A</v>
      </c>
      <c r="V1084" s="18" t="e">
        <f t="shared" si="553"/>
        <v>#N/A</v>
      </c>
      <c r="W1084" s="17" t="e">
        <f>VLOOKUP($A1084,'DATA PENGUKURAN GARDU'!$A:$BS,48,0)</f>
        <v>#N/A</v>
      </c>
      <c r="X1084" s="17" t="e">
        <f>VLOOKUP($A1084,'DATA PENGUKURAN GARDU'!$A:$BS,53,0)</f>
        <v>#N/A</v>
      </c>
      <c r="Y1084" s="17" t="e">
        <f>VLOOKUP($A1084,'DATA PENGUKURAN GARDU'!$A:$BS,54,0)</f>
        <v>#N/A</v>
      </c>
      <c r="Z1084" s="17" t="e">
        <f>VLOOKUP($A1084,'DATA PENGUKURAN GARDU'!$A:$BS,55,0)</f>
        <v>#N/A</v>
      </c>
      <c r="AA1084" s="20" t="e">
        <f>VLOOKUP($B1084,'DATA PENGUKURAN GARDU'!$A:$BS,42,0)</f>
        <v>#N/A</v>
      </c>
      <c r="AB1084" s="21" t="e">
        <f t="shared" si="554"/>
        <v>#N/A</v>
      </c>
      <c r="AC1084" s="20" t="e">
        <f>VLOOKUP($B1084,'DATA PENGUKURAN GARDU'!$A:$BS,44,0)</f>
        <v>#N/A</v>
      </c>
      <c r="AD1084" s="21" t="e">
        <f t="shared" si="555"/>
        <v>#N/A</v>
      </c>
      <c r="AE1084" s="20" t="e">
        <f>VLOOKUP($B1084,'DATA PENGUKURAN GARDU'!$A:$BS,46,0)</f>
        <v>#N/A</v>
      </c>
      <c r="AF1084" s="21" t="e">
        <f t="shared" si="556"/>
        <v>#N/A</v>
      </c>
      <c r="AG1084" s="20" t="e">
        <f>VLOOKUP($B1084,'DATA PENGUKURAN GARDU'!$A:$BS,46,0)</f>
        <v>#N/A</v>
      </c>
      <c r="AH1084" s="20" t="e">
        <f>VLOOKUP($B1084,'DATA PENGUKURAN GARDU'!$A:$BS,53,0)</f>
        <v>#N/A</v>
      </c>
      <c r="AI1084" s="20" t="e">
        <f>VLOOKUP($B1084,'DATA PENGUKURAN GARDU'!$A:$BS,54,0)</f>
        <v>#N/A</v>
      </c>
      <c r="AJ1084" s="17" t="e">
        <f>VLOOKUP($C1084,'DATA PENGUKURAN GARDU'!$A:$BS,42,0)</f>
        <v>#N/A</v>
      </c>
      <c r="AK1084" s="23" t="e">
        <f t="shared" si="557"/>
        <v>#N/A</v>
      </c>
      <c r="AL1084" s="17" t="e">
        <f>VLOOKUP($C1084,'DATA PENGUKURAN GARDU'!$A:$BS,44,0)</f>
        <v>#N/A</v>
      </c>
      <c r="AM1084" s="23" t="e">
        <f t="shared" si="558"/>
        <v>#N/A</v>
      </c>
      <c r="AN1084" s="17" t="e">
        <f>VLOOKUP($C1084,'DATA PENGUKURAN GARDU'!$A:$BS,46,0)</f>
        <v>#N/A</v>
      </c>
      <c r="AO1084" s="23" t="e">
        <f t="shared" si="559"/>
        <v>#N/A</v>
      </c>
      <c r="AP1084" s="17" t="e">
        <f>VLOOKUP($C1084,'DATA PENGUKURAN GARDU'!$A:$BS,46,0)</f>
        <v>#N/A</v>
      </c>
      <c r="AQ1084" s="17" t="e">
        <f>VLOOKUP($C1084,'DATA PENGUKURAN GARDU'!$A:$BS,53,0)</f>
        <v>#N/A</v>
      </c>
      <c r="AR1084" s="17" t="e">
        <f>VLOOKUP($C1084,'DATA PENGUKURAN GARDU'!$A:$BS,54,0)</f>
        <v>#N/A</v>
      </c>
      <c r="AS1084" s="20" t="e">
        <f>VLOOKUP($D1084,'DATA PENGUKURAN GARDU'!$A:$BS,42,0)</f>
        <v>#N/A</v>
      </c>
      <c r="AT1084" s="21" t="e">
        <f t="shared" si="560"/>
        <v>#N/A</v>
      </c>
      <c r="AU1084" s="20" t="e">
        <f>VLOOKUP($D1084,'DATA PENGUKURAN GARDU'!$A:$BS,44,0)</f>
        <v>#N/A</v>
      </c>
      <c r="AV1084" s="21" t="e">
        <f t="shared" si="561"/>
        <v>#N/A</v>
      </c>
      <c r="AW1084" s="20" t="e">
        <f>VLOOKUP($D1084,'DATA PENGUKURAN GARDU'!$A:$BS,46,0)</f>
        <v>#N/A</v>
      </c>
      <c r="AX1084" s="21" t="e">
        <f t="shared" si="562"/>
        <v>#N/A</v>
      </c>
      <c r="AY1084" s="20" t="e">
        <f>VLOOKUP($D1084,'DATA PENGUKURAN GARDU'!$A:$BS,46,0)</f>
        <v>#N/A</v>
      </c>
      <c r="AZ1084" s="20" t="e">
        <f>VLOOKUP($D1084,'DATA PENGUKURAN GARDU'!$A:$BS,53,0)</f>
        <v>#N/A</v>
      </c>
      <c r="BA1084" s="20" t="e">
        <f>VLOOKUP($D1084,'DATA PENGUKURAN GARDU'!$A:$BS,54,0)</f>
        <v>#N/A</v>
      </c>
      <c r="BB1084" s="17" t="e">
        <f>VLOOKUP($E1084,'DATA PENGUKURAN GARDU'!$A:$BS,42,0)</f>
        <v>#N/A</v>
      </c>
      <c r="BC1084" s="23" t="e">
        <f t="shared" si="563"/>
        <v>#N/A</v>
      </c>
      <c r="BD1084" s="17" t="e">
        <f>VLOOKUP($E1084,'DATA PENGUKURAN GARDU'!$A:$BS,44,0)</f>
        <v>#N/A</v>
      </c>
      <c r="BE1084" s="23" t="e">
        <f t="shared" si="564"/>
        <v>#N/A</v>
      </c>
      <c r="BF1084" s="17" t="e">
        <f>VLOOKUP($E1084,'DATA PENGUKURAN GARDU'!$A:$BS,46,0)</f>
        <v>#N/A</v>
      </c>
      <c r="BG1084" s="23" t="e">
        <f t="shared" si="565"/>
        <v>#N/A</v>
      </c>
      <c r="BH1084" s="17" t="e">
        <f>VLOOKUP($E1084,'DATA PENGUKURAN GARDU'!$A:$BS,46,0)</f>
        <v>#N/A</v>
      </c>
      <c r="BI1084" s="17" t="e">
        <f>VLOOKUP($E1084,'DATA PENGUKURAN GARDU'!$A:$BS,53,0)</f>
        <v>#N/A</v>
      </c>
      <c r="BJ1084" s="17" t="e">
        <f>VLOOKUP($E1084,'DATA PENGUKURAN GARDU'!$A:$BS,54,0)</f>
        <v>#N/A</v>
      </c>
      <c r="BK1084" s="20" t="e">
        <f t="shared" si="543"/>
        <v>#N/A</v>
      </c>
      <c r="BL1084" s="20" t="e">
        <f t="shared" si="544"/>
        <v>#N/A</v>
      </c>
      <c r="BM1084" s="20" t="e">
        <f t="shared" si="545"/>
        <v>#N/A</v>
      </c>
      <c r="BN1084" s="25" t="e">
        <f t="shared" si="546"/>
        <v>#N/A</v>
      </c>
      <c r="BO1084" s="26" t="str">
        <f t="shared" si="547"/>
        <v>0</v>
      </c>
      <c r="BP1084" s="21" t="e">
        <f t="shared" si="548"/>
        <v>#VALUE!</v>
      </c>
      <c r="BQ1084" s="20" t="e">
        <f t="shared" si="549"/>
        <v>#N/A</v>
      </c>
      <c r="BR1084" s="20" t="e">
        <v>#N/A</v>
      </c>
      <c r="BS1084" s="9" t="e">
        <v>#N/A</v>
      </c>
      <c r="BT1084" s="2" t="e">
        <f t="shared" si="550"/>
        <v>#VALUE!</v>
      </c>
      <c r="BU1084" s="2" t="e">
        <f t="shared" si="533"/>
        <v>#N/A</v>
      </c>
      <c r="BV1084" s="2" t="e">
        <f t="shared" si="534"/>
        <v>#N/A</v>
      </c>
    </row>
    <row r="1085" s="2" customFormat="1" ht="22.95" customHeight="1" spans="1:74">
      <c r="A1085" s="9" t="str">
        <f t="shared" si="535"/>
        <v>K-165Induk</v>
      </c>
      <c r="B1085" s="9" t="str">
        <f t="shared" si="536"/>
        <v>K-165jurusan 1</v>
      </c>
      <c r="C1085" s="9" t="str">
        <f t="shared" si="537"/>
        <v>K-165jurusan 2</v>
      </c>
      <c r="D1085" s="9" t="str">
        <f t="shared" si="538"/>
        <v>K-165jurusan 3</v>
      </c>
      <c r="E1085" s="9" t="str">
        <f t="shared" si="539"/>
        <v>K-165jurusan 4</v>
      </c>
      <c r="F1085" s="10" t="s">
        <v>446</v>
      </c>
      <c r="G1085" s="10" t="s">
        <v>132</v>
      </c>
      <c r="H1085" s="10" t="s">
        <v>1319</v>
      </c>
      <c r="I1085" s="10" t="s">
        <v>12259</v>
      </c>
      <c r="J1085" s="10" t="s">
        <v>12260</v>
      </c>
      <c r="K1085" s="10" t="s">
        <v>7465</v>
      </c>
      <c r="L1085" s="10"/>
      <c r="M1085" s="10"/>
      <c r="N1085" s="14">
        <f t="shared" si="540"/>
        <v>0</v>
      </c>
      <c r="O1085" s="15" t="e">
        <f t="shared" si="541"/>
        <v>#VALUE!</v>
      </c>
      <c r="P1085" s="15" t="e">
        <f t="shared" si="542"/>
        <v>#VALUE!</v>
      </c>
      <c r="Q1085" s="17" t="e">
        <f>VLOOKUP($A1085,'DATA PENGUKURAN GARDU'!$A:$BS,42,0)</f>
        <v>#N/A</v>
      </c>
      <c r="R1085" s="18" t="e">
        <f t="shared" si="551"/>
        <v>#N/A</v>
      </c>
      <c r="S1085" s="17" t="e">
        <f>VLOOKUP($A1085,'DATA PENGUKURAN GARDU'!$A:$BS,44,0)</f>
        <v>#N/A</v>
      </c>
      <c r="T1085" s="18" t="e">
        <f t="shared" si="552"/>
        <v>#N/A</v>
      </c>
      <c r="U1085" s="17" t="e">
        <f>VLOOKUP($A1085,'DATA PENGUKURAN GARDU'!$A:$BS,46,0)</f>
        <v>#N/A</v>
      </c>
      <c r="V1085" s="18" t="e">
        <f t="shared" si="553"/>
        <v>#N/A</v>
      </c>
      <c r="W1085" s="17" t="e">
        <f>VLOOKUP($A1085,'DATA PENGUKURAN GARDU'!$A:$BS,48,0)</f>
        <v>#N/A</v>
      </c>
      <c r="X1085" s="17" t="e">
        <f>VLOOKUP($A1085,'DATA PENGUKURAN GARDU'!$A:$BS,53,0)</f>
        <v>#N/A</v>
      </c>
      <c r="Y1085" s="17" t="e">
        <f>VLOOKUP($A1085,'DATA PENGUKURAN GARDU'!$A:$BS,54,0)</f>
        <v>#N/A</v>
      </c>
      <c r="Z1085" s="17" t="e">
        <f>VLOOKUP($A1085,'DATA PENGUKURAN GARDU'!$A:$BS,55,0)</f>
        <v>#N/A</v>
      </c>
      <c r="AA1085" s="20" t="e">
        <f>VLOOKUP($B1085,'DATA PENGUKURAN GARDU'!$A:$BS,42,0)</f>
        <v>#N/A</v>
      </c>
      <c r="AB1085" s="21" t="e">
        <f t="shared" si="554"/>
        <v>#N/A</v>
      </c>
      <c r="AC1085" s="20" t="e">
        <f>VLOOKUP($B1085,'DATA PENGUKURAN GARDU'!$A:$BS,44,0)</f>
        <v>#N/A</v>
      </c>
      <c r="AD1085" s="21" t="e">
        <f t="shared" si="555"/>
        <v>#N/A</v>
      </c>
      <c r="AE1085" s="20" t="e">
        <f>VLOOKUP($B1085,'DATA PENGUKURAN GARDU'!$A:$BS,46,0)</f>
        <v>#N/A</v>
      </c>
      <c r="AF1085" s="21" t="e">
        <f t="shared" si="556"/>
        <v>#N/A</v>
      </c>
      <c r="AG1085" s="20" t="e">
        <f>VLOOKUP($B1085,'DATA PENGUKURAN GARDU'!$A:$BS,46,0)</f>
        <v>#N/A</v>
      </c>
      <c r="AH1085" s="20" t="e">
        <f>VLOOKUP($B1085,'DATA PENGUKURAN GARDU'!$A:$BS,53,0)</f>
        <v>#N/A</v>
      </c>
      <c r="AI1085" s="20" t="e">
        <f>VLOOKUP($B1085,'DATA PENGUKURAN GARDU'!$A:$BS,54,0)</f>
        <v>#N/A</v>
      </c>
      <c r="AJ1085" s="17" t="e">
        <f>VLOOKUP($C1085,'DATA PENGUKURAN GARDU'!$A:$BS,42,0)</f>
        <v>#N/A</v>
      </c>
      <c r="AK1085" s="23" t="e">
        <f t="shared" si="557"/>
        <v>#N/A</v>
      </c>
      <c r="AL1085" s="17" t="e">
        <f>VLOOKUP($C1085,'DATA PENGUKURAN GARDU'!$A:$BS,44,0)</f>
        <v>#N/A</v>
      </c>
      <c r="AM1085" s="23" t="e">
        <f t="shared" si="558"/>
        <v>#N/A</v>
      </c>
      <c r="AN1085" s="17" t="e">
        <f>VLOOKUP($C1085,'DATA PENGUKURAN GARDU'!$A:$BS,46,0)</f>
        <v>#N/A</v>
      </c>
      <c r="AO1085" s="23" t="e">
        <f t="shared" si="559"/>
        <v>#N/A</v>
      </c>
      <c r="AP1085" s="17" t="e">
        <f>VLOOKUP($C1085,'DATA PENGUKURAN GARDU'!$A:$BS,46,0)</f>
        <v>#N/A</v>
      </c>
      <c r="AQ1085" s="17" t="e">
        <f>VLOOKUP($C1085,'DATA PENGUKURAN GARDU'!$A:$BS,53,0)</f>
        <v>#N/A</v>
      </c>
      <c r="AR1085" s="17" t="e">
        <f>VLOOKUP($C1085,'DATA PENGUKURAN GARDU'!$A:$BS,54,0)</f>
        <v>#N/A</v>
      </c>
      <c r="AS1085" s="20" t="e">
        <f>VLOOKUP($D1085,'DATA PENGUKURAN GARDU'!$A:$BS,42,0)</f>
        <v>#N/A</v>
      </c>
      <c r="AT1085" s="21" t="e">
        <f t="shared" si="560"/>
        <v>#N/A</v>
      </c>
      <c r="AU1085" s="20" t="e">
        <f>VLOOKUP($D1085,'DATA PENGUKURAN GARDU'!$A:$BS,44,0)</f>
        <v>#N/A</v>
      </c>
      <c r="AV1085" s="21" t="e">
        <f t="shared" si="561"/>
        <v>#N/A</v>
      </c>
      <c r="AW1085" s="20" t="e">
        <f>VLOOKUP($D1085,'DATA PENGUKURAN GARDU'!$A:$BS,46,0)</f>
        <v>#N/A</v>
      </c>
      <c r="AX1085" s="21" t="e">
        <f t="shared" si="562"/>
        <v>#N/A</v>
      </c>
      <c r="AY1085" s="20" t="e">
        <f>VLOOKUP($D1085,'DATA PENGUKURAN GARDU'!$A:$BS,46,0)</f>
        <v>#N/A</v>
      </c>
      <c r="AZ1085" s="20" t="e">
        <f>VLOOKUP($D1085,'DATA PENGUKURAN GARDU'!$A:$BS,53,0)</f>
        <v>#N/A</v>
      </c>
      <c r="BA1085" s="20" t="e">
        <f>VLOOKUP($D1085,'DATA PENGUKURAN GARDU'!$A:$BS,54,0)</f>
        <v>#N/A</v>
      </c>
      <c r="BB1085" s="17" t="e">
        <f>VLOOKUP($E1085,'DATA PENGUKURAN GARDU'!$A:$BS,42,0)</f>
        <v>#N/A</v>
      </c>
      <c r="BC1085" s="23" t="e">
        <f t="shared" si="563"/>
        <v>#N/A</v>
      </c>
      <c r="BD1085" s="17" t="e">
        <f>VLOOKUP($E1085,'DATA PENGUKURAN GARDU'!$A:$BS,44,0)</f>
        <v>#N/A</v>
      </c>
      <c r="BE1085" s="23" t="e">
        <f t="shared" si="564"/>
        <v>#N/A</v>
      </c>
      <c r="BF1085" s="17" t="e">
        <f>VLOOKUP($E1085,'DATA PENGUKURAN GARDU'!$A:$BS,46,0)</f>
        <v>#N/A</v>
      </c>
      <c r="BG1085" s="23" t="e">
        <f t="shared" si="565"/>
        <v>#N/A</v>
      </c>
      <c r="BH1085" s="17" t="e">
        <f>VLOOKUP($E1085,'DATA PENGUKURAN GARDU'!$A:$BS,46,0)</f>
        <v>#N/A</v>
      </c>
      <c r="BI1085" s="17" t="e">
        <f>VLOOKUP($E1085,'DATA PENGUKURAN GARDU'!$A:$BS,53,0)</f>
        <v>#N/A</v>
      </c>
      <c r="BJ1085" s="17" t="e">
        <f>VLOOKUP($E1085,'DATA PENGUKURAN GARDU'!$A:$BS,54,0)</f>
        <v>#N/A</v>
      </c>
      <c r="BK1085" s="20" t="e">
        <f t="shared" si="543"/>
        <v>#N/A</v>
      </c>
      <c r="BL1085" s="20" t="e">
        <f t="shared" si="544"/>
        <v>#N/A</v>
      </c>
      <c r="BM1085" s="20" t="e">
        <f t="shared" si="545"/>
        <v>#N/A</v>
      </c>
      <c r="BN1085" s="25" t="e">
        <f t="shared" si="546"/>
        <v>#N/A</v>
      </c>
      <c r="BO1085" s="26" t="str">
        <f t="shared" si="547"/>
        <v>0</v>
      </c>
      <c r="BP1085" s="21" t="e">
        <f t="shared" si="548"/>
        <v>#VALUE!</v>
      </c>
      <c r="BQ1085" s="20" t="e">
        <f t="shared" si="549"/>
        <v>#N/A</v>
      </c>
      <c r="BR1085" s="20" t="e">
        <v>#N/A</v>
      </c>
      <c r="BS1085" s="9" t="e">
        <v>#N/A</v>
      </c>
      <c r="BT1085" s="2" t="e">
        <f t="shared" si="550"/>
        <v>#VALUE!</v>
      </c>
      <c r="BU1085" s="2" t="e">
        <f t="shared" si="533"/>
        <v>#N/A</v>
      </c>
      <c r="BV1085" s="2" t="e">
        <f t="shared" si="534"/>
        <v>#N/A</v>
      </c>
    </row>
    <row r="1086" s="2" customFormat="1" ht="22.95" customHeight="1" spans="1:74">
      <c r="A1086" s="9" t="str">
        <f t="shared" si="535"/>
        <v>K-166Induk</v>
      </c>
      <c r="B1086" s="9" t="str">
        <f t="shared" si="536"/>
        <v>K-166jurusan 1</v>
      </c>
      <c r="C1086" s="9" t="str">
        <f t="shared" si="537"/>
        <v>K-166jurusan 2</v>
      </c>
      <c r="D1086" s="9" t="str">
        <f t="shared" si="538"/>
        <v>K-166jurusan 3</v>
      </c>
      <c r="E1086" s="9" t="str">
        <f t="shared" si="539"/>
        <v>K-166jurusan 4</v>
      </c>
      <c r="F1086" s="10" t="s">
        <v>446</v>
      </c>
      <c r="G1086" s="10" t="s">
        <v>132</v>
      </c>
      <c r="H1086" s="10" t="s">
        <v>1320</v>
      </c>
      <c r="I1086" s="10" t="s">
        <v>12261</v>
      </c>
      <c r="J1086" s="10" t="s">
        <v>12262</v>
      </c>
      <c r="K1086" s="10" t="s">
        <v>7465</v>
      </c>
      <c r="L1086" s="10"/>
      <c r="M1086" s="10"/>
      <c r="N1086" s="14">
        <f t="shared" si="540"/>
        <v>0</v>
      </c>
      <c r="O1086" s="15" t="e">
        <f t="shared" si="541"/>
        <v>#VALUE!</v>
      </c>
      <c r="P1086" s="15" t="e">
        <f t="shared" si="542"/>
        <v>#VALUE!</v>
      </c>
      <c r="Q1086" s="17" t="e">
        <f>VLOOKUP($A1086,'DATA PENGUKURAN GARDU'!$A:$BS,42,0)</f>
        <v>#N/A</v>
      </c>
      <c r="R1086" s="18" t="e">
        <f t="shared" si="551"/>
        <v>#N/A</v>
      </c>
      <c r="S1086" s="17" t="e">
        <f>VLOOKUP($A1086,'DATA PENGUKURAN GARDU'!$A:$BS,44,0)</f>
        <v>#N/A</v>
      </c>
      <c r="T1086" s="18" t="e">
        <f t="shared" si="552"/>
        <v>#N/A</v>
      </c>
      <c r="U1086" s="17" t="e">
        <f>VLOOKUP($A1086,'DATA PENGUKURAN GARDU'!$A:$BS,46,0)</f>
        <v>#N/A</v>
      </c>
      <c r="V1086" s="18" t="e">
        <f t="shared" si="553"/>
        <v>#N/A</v>
      </c>
      <c r="W1086" s="17" t="e">
        <f>VLOOKUP($A1086,'DATA PENGUKURAN GARDU'!$A:$BS,48,0)</f>
        <v>#N/A</v>
      </c>
      <c r="X1086" s="17" t="e">
        <f>VLOOKUP($A1086,'DATA PENGUKURAN GARDU'!$A:$BS,53,0)</f>
        <v>#N/A</v>
      </c>
      <c r="Y1086" s="17" t="e">
        <f>VLOOKUP($A1086,'DATA PENGUKURAN GARDU'!$A:$BS,54,0)</f>
        <v>#N/A</v>
      </c>
      <c r="Z1086" s="17" t="e">
        <f>VLOOKUP($A1086,'DATA PENGUKURAN GARDU'!$A:$BS,55,0)</f>
        <v>#N/A</v>
      </c>
      <c r="AA1086" s="20" t="e">
        <f>VLOOKUP($B1086,'DATA PENGUKURAN GARDU'!$A:$BS,42,0)</f>
        <v>#N/A</v>
      </c>
      <c r="AB1086" s="21" t="e">
        <f t="shared" si="554"/>
        <v>#N/A</v>
      </c>
      <c r="AC1086" s="20" t="e">
        <f>VLOOKUP($B1086,'DATA PENGUKURAN GARDU'!$A:$BS,44,0)</f>
        <v>#N/A</v>
      </c>
      <c r="AD1086" s="21" t="e">
        <f t="shared" si="555"/>
        <v>#N/A</v>
      </c>
      <c r="AE1086" s="20" t="e">
        <f>VLOOKUP($B1086,'DATA PENGUKURAN GARDU'!$A:$BS,46,0)</f>
        <v>#N/A</v>
      </c>
      <c r="AF1086" s="21" t="e">
        <f t="shared" si="556"/>
        <v>#N/A</v>
      </c>
      <c r="AG1086" s="20" t="e">
        <f>VLOOKUP($B1086,'DATA PENGUKURAN GARDU'!$A:$BS,46,0)</f>
        <v>#N/A</v>
      </c>
      <c r="AH1086" s="20" t="e">
        <f>VLOOKUP($B1086,'DATA PENGUKURAN GARDU'!$A:$BS,53,0)</f>
        <v>#N/A</v>
      </c>
      <c r="AI1086" s="20" t="e">
        <f>VLOOKUP($B1086,'DATA PENGUKURAN GARDU'!$A:$BS,54,0)</f>
        <v>#N/A</v>
      </c>
      <c r="AJ1086" s="17" t="e">
        <f>VLOOKUP($C1086,'DATA PENGUKURAN GARDU'!$A:$BS,42,0)</f>
        <v>#N/A</v>
      </c>
      <c r="AK1086" s="23" t="e">
        <f t="shared" si="557"/>
        <v>#N/A</v>
      </c>
      <c r="AL1086" s="17" t="e">
        <f>VLOOKUP($C1086,'DATA PENGUKURAN GARDU'!$A:$BS,44,0)</f>
        <v>#N/A</v>
      </c>
      <c r="AM1086" s="23" t="e">
        <f t="shared" si="558"/>
        <v>#N/A</v>
      </c>
      <c r="AN1086" s="17" t="e">
        <f>VLOOKUP($C1086,'DATA PENGUKURAN GARDU'!$A:$BS,46,0)</f>
        <v>#N/A</v>
      </c>
      <c r="AO1086" s="23" t="e">
        <f t="shared" si="559"/>
        <v>#N/A</v>
      </c>
      <c r="AP1086" s="17" t="e">
        <f>VLOOKUP($C1086,'DATA PENGUKURAN GARDU'!$A:$BS,46,0)</f>
        <v>#N/A</v>
      </c>
      <c r="AQ1086" s="17" t="e">
        <f>VLOOKUP($C1086,'DATA PENGUKURAN GARDU'!$A:$BS,53,0)</f>
        <v>#N/A</v>
      </c>
      <c r="AR1086" s="17" t="e">
        <f>VLOOKUP($C1086,'DATA PENGUKURAN GARDU'!$A:$BS,54,0)</f>
        <v>#N/A</v>
      </c>
      <c r="AS1086" s="20" t="e">
        <f>VLOOKUP($D1086,'DATA PENGUKURAN GARDU'!$A:$BS,42,0)</f>
        <v>#N/A</v>
      </c>
      <c r="AT1086" s="21" t="e">
        <f t="shared" si="560"/>
        <v>#N/A</v>
      </c>
      <c r="AU1086" s="20" t="e">
        <f>VLOOKUP($D1086,'DATA PENGUKURAN GARDU'!$A:$BS,44,0)</f>
        <v>#N/A</v>
      </c>
      <c r="AV1086" s="21" t="e">
        <f t="shared" si="561"/>
        <v>#N/A</v>
      </c>
      <c r="AW1086" s="20" t="e">
        <f>VLOOKUP($D1086,'DATA PENGUKURAN GARDU'!$A:$BS,46,0)</f>
        <v>#N/A</v>
      </c>
      <c r="AX1086" s="21" t="e">
        <f t="shared" si="562"/>
        <v>#N/A</v>
      </c>
      <c r="AY1086" s="20" t="e">
        <f>VLOOKUP($D1086,'DATA PENGUKURAN GARDU'!$A:$BS,46,0)</f>
        <v>#N/A</v>
      </c>
      <c r="AZ1086" s="20" t="e">
        <f>VLOOKUP($D1086,'DATA PENGUKURAN GARDU'!$A:$BS,53,0)</f>
        <v>#N/A</v>
      </c>
      <c r="BA1086" s="20" t="e">
        <f>VLOOKUP($D1086,'DATA PENGUKURAN GARDU'!$A:$BS,54,0)</f>
        <v>#N/A</v>
      </c>
      <c r="BB1086" s="17" t="e">
        <f>VLOOKUP($E1086,'DATA PENGUKURAN GARDU'!$A:$BS,42,0)</f>
        <v>#N/A</v>
      </c>
      <c r="BC1086" s="23" t="e">
        <f t="shared" si="563"/>
        <v>#N/A</v>
      </c>
      <c r="BD1086" s="17" t="e">
        <f>VLOOKUP($E1086,'DATA PENGUKURAN GARDU'!$A:$BS,44,0)</f>
        <v>#N/A</v>
      </c>
      <c r="BE1086" s="23" t="e">
        <f t="shared" si="564"/>
        <v>#N/A</v>
      </c>
      <c r="BF1086" s="17" t="e">
        <f>VLOOKUP($E1086,'DATA PENGUKURAN GARDU'!$A:$BS,46,0)</f>
        <v>#N/A</v>
      </c>
      <c r="BG1086" s="23" t="e">
        <f t="shared" si="565"/>
        <v>#N/A</v>
      </c>
      <c r="BH1086" s="17" t="e">
        <f>VLOOKUP($E1086,'DATA PENGUKURAN GARDU'!$A:$BS,46,0)</f>
        <v>#N/A</v>
      </c>
      <c r="BI1086" s="17" t="e">
        <f>VLOOKUP($E1086,'DATA PENGUKURAN GARDU'!$A:$BS,53,0)</f>
        <v>#N/A</v>
      </c>
      <c r="BJ1086" s="17" t="e">
        <f>VLOOKUP($E1086,'DATA PENGUKURAN GARDU'!$A:$BS,54,0)</f>
        <v>#N/A</v>
      </c>
      <c r="BK1086" s="20" t="e">
        <f t="shared" si="543"/>
        <v>#N/A</v>
      </c>
      <c r="BL1086" s="20" t="e">
        <f t="shared" si="544"/>
        <v>#N/A</v>
      </c>
      <c r="BM1086" s="20" t="e">
        <f t="shared" si="545"/>
        <v>#N/A</v>
      </c>
      <c r="BN1086" s="25" t="e">
        <f t="shared" si="546"/>
        <v>#N/A</v>
      </c>
      <c r="BO1086" s="26" t="str">
        <f t="shared" si="547"/>
        <v>0</v>
      </c>
      <c r="BP1086" s="21" t="e">
        <f t="shared" si="548"/>
        <v>#VALUE!</v>
      </c>
      <c r="BQ1086" s="20" t="e">
        <f t="shared" si="549"/>
        <v>#N/A</v>
      </c>
      <c r="BR1086" s="20" t="e">
        <v>#N/A</v>
      </c>
      <c r="BS1086" s="9" t="e">
        <v>#N/A</v>
      </c>
      <c r="BT1086" s="2" t="e">
        <f t="shared" si="550"/>
        <v>#VALUE!</v>
      </c>
      <c r="BU1086" s="2" t="e">
        <f t="shared" si="533"/>
        <v>#N/A</v>
      </c>
      <c r="BV1086" s="2" t="e">
        <f t="shared" si="534"/>
        <v>#N/A</v>
      </c>
    </row>
    <row r="1087" s="2" customFormat="1" ht="22.95" customHeight="1" spans="1:74">
      <c r="A1087" s="9" t="str">
        <f t="shared" si="535"/>
        <v>K-171.1Induk</v>
      </c>
      <c r="B1087" s="9" t="str">
        <f t="shared" si="536"/>
        <v>K-171.1jurusan 1</v>
      </c>
      <c r="C1087" s="9" t="str">
        <f t="shared" si="537"/>
        <v>K-171.1jurusan 2</v>
      </c>
      <c r="D1087" s="9" t="str">
        <f t="shared" si="538"/>
        <v>K-171.1jurusan 3</v>
      </c>
      <c r="E1087" s="9" t="str">
        <f t="shared" si="539"/>
        <v>K-171.1jurusan 4</v>
      </c>
      <c r="F1087" s="10" t="s">
        <v>131</v>
      </c>
      <c r="G1087" s="10" t="s">
        <v>132</v>
      </c>
      <c r="H1087" s="10" t="s">
        <v>1321</v>
      </c>
      <c r="I1087" s="10" t="s">
        <v>12263</v>
      </c>
      <c r="J1087" s="10" t="s">
        <v>12264</v>
      </c>
      <c r="K1087" s="10" t="s">
        <v>7465</v>
      </c>
      <c r="L1087" s="10"/>
      <c r="M1087" s="10"/>
      <c r="N1087" s="14">
        <f t="shared" si="540"/>
        <v>0</v>
      </c>
      <c r="O1087" s="15" t="e">
        <f t="shared" si="541"/>
        <v>#VALUE!</v>
      </c>
      <c r="P1087" s="15" t="e">
        <f t="shared" si="542"/>
        <v>#VALUE!</v>
      </c>
      <c r="Q1087" s="17" t="e">
        <f>VLOOKUP($A1087,'DATA PENGUKURAN GARDU'!$A:$BS,42,0)</f>
        <v>#N/A</v>
      </c>
      <c r="R1087" s="18" t="e">
        <f t="shared" si="551"/>
        <v>#N/A</v>
      </c>
      <c r="S1087" s="17" t="e">
        <f>VLOOKUP($A1087,'DATA PENGUKURAN GARDU'!$A:$BS,44,0)</f>
        <v>#N/A</v>
      </c>
      <c r="T1087" s="18" t="e">
        <f t="shared" si="552"/>
        <v>#N/A</v>
      </c>
      <c r="U1087" s="17" t="e">
        <f>VLOOKUP($A1087,'DATA PENGUKURAN GARDU'!$A:$BS,46,0)</f>
        <v>#N/A</v>
      </c>
      <c r="V1087" s="18" t="e">
        <f t="shared" si="553"/>
        <v>#N/A</v>
      </c>
      <c r="W1087" s="17" t="e">
        <f>VLOOKUP($A1087,'DATA PENGUKURAN GARDU'!$A:$BS,48,0)</f>
        <v>#N/A</v>
      </c>
      <c r="X1087" s="17" t="e">
        <f>VLOOKUP($A1087,'DATA PENGUKURAN GARDU'!$A:$BS,53,0)</f>
        <v>#N/A</v>
      </c>
      <c r="Y1087" s="17" t="e">
        <f>VLOOKUP($A1087,'DATA PENGUKURAN GARDU'!$A:$BS,54,0)</f>
        <v>#N/A</v>
      </c>
      <c r="Z1087" s="17" t="e">
        <f>VLOOKUP($A1087,'DATA PENGUKURAN GARDU'!$A:$BS,55,0)</f>
        <v>#N/A</v>
      </c>
      <c r="AA1087" s="20" t="e">
        <f>VLOOKUP($B1087,'DATA PENGUKURAN GARDU'!$A:$BS,42,0)</f>
        <v>#N/A</v>
      </c>
      <c r="AB1087" s="21" t="e">
        <f t="shared" si="554"/>
        <v>#N/A</v>
      </c>
      <c r="AC1087" s="20" t="e">
        <f>VLOOKUP($B1087,'DATA PENGUKURAN GARDU'!$A:$BS,44,0)</f>
        <v>#N/A</v>
      </c>
      <c r="AD1087" s="21" t="e">
        <f t="shared" si="555"/>
        <v>#N/A</v>
      </c>
      <c r="AE1087" s="20" t="e">
        <f>VLOOKUP($B1087,'DATA PENGUKURAN GARDU'!$A:$BS,46,0)</f>
        <v>#N/A</v>
      </c>
      <c r="AF1087" s="21" t="e">
        <f t="shared" si="556"/>
        <v>#N/A</v>
      </c>
      <c r="AG1087" s="20" t="e">
        <f>VLOOKUP($B1087,'DATA PENGUKURAN GARDU'!$A:$BS,46,0)</f>
        <v>#N/A</v>
      </c>
      <c r="AH1087" s="20" t="e">
        <f>VLOOKUP($B1087,'DATA PENGUKURAN GARDU'!$A:$BS,53,0)</f>
        <v>#N/A</v>
      </c>
      <c r="AI1087" s="20" t="e">
        <f>VLOOKUP($B1087,'DATA PENGUKURAN GARDU'!$A:$BS,54,0)</f>
        <v>#N/A</v>
      </c>
      <c r="AJ1087" s="17" t="e">
        <f>VLOOKUP($C1087,'DATA PENGUKURAN GARDU'!$A:$BS,42,0)</f>
        <v>#N/A</v>
      </c>
      <c r="AK1087" s="23" t="e">
        <f t="shared" si="557"/>
        <v>#N/A</v>
      </c>
      <c r="AL1087" s="17" t="e">
        <f>VLOOKUP($C1087,'DATA PENGUKURAN GARDU'!$A:$BS,44,0)</f>
        <v>#N/A</v>
      </c>
      <c r="AM1087" s="23" t="e">
        <f t="shared" si="558"/>
        <v>#N/A</v>
      </c>
      <c r="AN1087" s="17" t="e">
        <f>VLOOKUP($C1087,'DATA PENGUKURAN GARDU'!$A:$BS,46,0)</f>
        <v>#N/A</v>
      </c>
      <c r="AO1087" s="23" t="e">
        <f t="shared" si="559"/>
        <v>#N/A</v>
      </c>
      <c r="AP1087" s="17" t="e">
        <f>VLOOKUP($C1087,'DATA PENGUKURAN GARDU'!$A:$BS,46,0)</f>
        <v>#N/A</v>
      </c>
      <c r="AQ1087" s="17" t="e">
        <f>VLOOKUP($C1087,'DATA PENGUKURAN GARDU'!$A:$BS,53,0)</f>
        <v>#N/A</v>
      </c>
      <c r="AR1087" s="17" t="e">
        <f>VLOOKUP($C1087,'DATA PENGUKURAN GARDU'!$A:$BS,54,0)</f>
        <v>#N/A</v>
      </c>
      <c r="AS1087" s="20" t="e">
        <f>VLOOKUP($D1087,'DATA PENGUKURAN GARDU'!$A:$BS,42,0)</f>
        <v>#N/A</v>
      </c>
      <c r="AT1087" s="21" t="e">
        <f t="shared" si="560"/>
        <v>#N/A</v>
      </c>
      <c r="AU1087" s="20" t="e">
        <f>VLOOKUP($D1087,'DATA PENGUKURAN GARDU'!$A:$BS,44,0)</f>
        <v>#N/A</v>
      </c>
      <c r="AV1087" s="21" t="e">
        <f t="shared" si="561"/>
        <v>#N/A</v>
      </c>
      <c r="AW1087" s="20" t="e">
        <f>VLOOKUP($D1087,'DATA PENGUKURAN GARDU'!$A:$BS,46,0)</f>
        <v>#N/A</v>
      </c>
      <c r="AX1087" s="21" t="e">
        <f t="shared" si="562"/>
        <v>#N/A</v>
      </c>
      <c r="AY1087" s="20" t="e">
        <f>VLOOKUP($D1087,'DATA PENGUKURAN GARDU'!$A:$BS,46,0)</f>
        <v>#N/A</v>
      </c>
      <c r="AZ1087" s="20" t="e">
        <f>VLOOKUP($D1087,'DATA PENGUKURAN GARDU'!$A:$BS,53,0)</f>
        <v>#N/A</v>
      </c>
      <c r="BA1087" s="20" t="e">
        <f>VLOOKUP($D1087,'DATA PENGUKURAN GARDU'!$A:$BS,54,0)</f>
        <v>#N/A</v>
      </c>
      <c r="BB1087" s="17" t="e">
        <f>VLOOKUP($E1087,'DATA PENGUKURAN GARDU'!$A:$BS,42,0)</f>
        <v>#N/A</v>
      </c>
      <c r="BC1087" s="23" t="e">
        <f t="shared" si="563"/>
        <v>#N/A</v>
      </c>
      <c r="BD1087" s="17" t="e">
        <f>VLOOKUP($E1087,'DATA PENGUKURAN GARDU'!$A:$BS,44,0)</f>
        <v>#N/A</v>
      </c>
      <c r="BE1087" s="23" t="e">
        <f t="shared" si="564"/>
        <v>#N/A</v>
      </c>
      <c r="BF1087" s="17" t="e">
        <f>VLOOKUP($E1087,'DATA PENGUKURAN GARDU'!$A:$BS,46,0)</f>
        <v>#N/A</v>
      </c>
      <c r="BG1087" s="23" t="e">
        <f t="shared" si="565"/>
        <v>#N/A</v>
      </c>
      <c r="BH1087" s="17" t="e">
        <f>VLOOKUP($E1087,'DATA PENGUKURAN GARDU'!$A:$BS,46,0)</f>
        <v>#N/A</v>
      </c>
      <c r="BI1087" s="17" t="e">
        <f>VLOOKUP($E1087,'DATA PENGUKURAN GARDU'!$A:$BS,53,0)</f>
        <v>#N/A</v>
      </c>
      <c r="BJ1087" s="17" t="e">
        <f>VLOOKUP($E1087,'DATA PENGUKURAN GARDU'!$A:$BS,54,0)</f>
        <v>#N/A</v>
      </c>
      <c r="BK1087" s="20" t="e">
        <f t="shared" si="543"/>
        <v>#N/A</v>
      </c>
      <c r="BL1087" s="20" t="e">
        <f t="shared" si="544"/>
        <v>#N/A</v>
      </c>
      <c r="BM1087" s="20" t="e">
        <f t="shared" si="545"/>
        <v>#N/A</v>
      </c>
      <c r="BN1087" s="25" t="e">
        <f t="shared" si="546"/>
        <v>#N/A</v>
      </c>
      <c r="BO1087" s="26" t="str">
        <f t="shared" si="547"/>
        <v>0</v>
      </c>
      <c r="BP1087" s="21" t="e">
        <f t="shared" si="548"/>
        <v>#VALUE!</v>
      </c>
      <c r="BQ1087" s="20" t="e">
        <f t="shared" si="549"/>
        <v>#N/A</v>
      </c>
      <c r="BR1087" s="20" t="e">
        <v>#N/A</v>
      </c>
      <c r="BS1087" s="9" t="e">
        <v>#N/A</v>
      </c>
      <c r="BT1087" s="2" t="e">
        <f t="shared" si="550"/>
        <v>#VALUE!</v>
      </c>
      <c r="BU1087" s="2" t="e">
        <f t="shared" si="533"/>
        <v>#N/A</v>
      </c>
      <c r="BV1087" s="2" t="e">
        <f t="shared" si="534"/>
        <v>#N/A</v>
      </c>
    </row>
    <row r="1088" s="2" customFormat="1" ht="22.95" customHeight="1" spans="1:74">
      <c r="A1088" s="9" t="str">
        <f t="shared" si="535"/>
        <v>K-178Induk</v>
      </c>
      <c r="B1088" s="9" t="str">
        <f t="shared" si="536"/>
        <v>K-178jurusan 1</v>
      </c>
      <c r="C1088" s="9" t="str">
        <f t="shared" si="537"/>
        <v>K-178jurusan 2</v>
      </c>
      <c r="D1088" s="9" t="str">
        <f t="shared" si="538"/>
        <v>K-178jurusan 3</v>
      </c>
      <c r="E1088" s="9" t="str">
        <f t="shared" si="539"/>
        <v>K-178jurusan 4</v>
      </c>
      <c r="F1088" s="10" t="s">
        <v>131</v>
      </c>
      <c r="G1088" s="10" t="s">
        <v>132</v>
      </c>
      <c r="H1088" s="10" t="s">
        <v>1322</v>
      </c>
      <c r="I1088" s="10" t="s">
        <v>12265</v>
      </c>
      <c r="J1088" s="10" t="s">
        <v>12266</v>
      </c>
      <c r="K1088" s="10" t="s">
        <v>7465</v>
      </c>
      <c r="L1088" s="10"/>
      <c r="M1088" s="10"/>
      <c r="N1088" s="14">
        <f t="shared" si="540"/>
        <v>0</v>
      </c>
      <c r="O1088" s="15" t="e">
        <f t="shared" si="541"/>
        <v>#VALUE!</v>
      </c>
      <c r="P1088" s="15" t="e">
        <f t="shared" si="542"/>
        <v>#VALUE!</v>
      </c>
      <c r="Q1088" s="17" t="e">
        <f>VLOOKUP($A1088,'DATA PENGUKURAN GARDU'!$A:$BS,42,0)</f>
        <v>#N/A</v>
      </c>
      <c r="R1088" s="18" t="e">
        <f t="shared" si="551"/>
        <v>#N/A</v>
      </c>
      <c r="S1088" s="17" t="e">
        <f>VLOOKUP($A1088,'DATA PENGUKURAN GARDU'!$A:$BS,44,0)</f>
        <v>#N/A</v>
      </c>
      <c r="T1088" s="18" t="e">
        <f t="shared" si="552"/>
        <v>#N/A</v>
      </c>
      <c r="U1088" s="17" t="e">
        <f>VLOOKUP($A1088,'DATA PENGUKURAN GARDU'!$A:$BS,46,0)</f>
        <v>#N/A</v>
      </c>
      <c r="V1088" s="18" t="e">
        <f t="shared" si="553"/>
        <v>#N/A</v>
      </c>
      <c r="W1088" s="17" t="e">
        <f>VLOOKUP($A1088,'DATA PENGUKURAN GARDU'!$A:$BS,48,0)</f>
        <v>#N/A</v>
      </c>
      <c r="X1088" s="17" t="e">
        <f>VLOOKUP($A1088,'DATA PENGUKURAN GARDU'!$A:$BS,53,0)</f>
        <v>#N/A</v>
      </c>
      <c r="Y1088" s="17" t="e">
        <f>VLOOKUP($A1088,'DATA PENGUKURAN GARDU'!$A:$BS,54,0)</f>
        <v>#N/A</v>
      </c>
      <c r="Z1088" s="17" t="e">
        <f>VLOOKUP($A1088,'DATA PENGUKURAN GARDU'!$A:$BS,55,0)</f>
        <v>#N/A</v>
      </c>
      <c r="AA1088" s="20" t="e">
        <f>VLOOKUP($B1088,'DATA PENGUKURAN GARDU'!$A:$BS,42,0)</f>
        <v>#N/A</v>
      </c>
      <c r="AB1088" s="21" t="e">
        <f t="shared" si="554"/>
        <v>#N/A</v>
      </c>
      <c r="AC1088" s="20" t="e">
        <f>VLOOKUP($B1088,'DATA PENGUKURAN GARDU'!$A:$BS,44,0)</f>
        <v>#N/A</v>
      </c>
      <c r="AD1088" s="21" t="e">
        <f t="shared" si="555"/>
        <v>#N/A</v>
      </c>
      <c r="AE1088" s="20" t="e">
        <f>VLOOKUP($B1088,'DATA PENGUKURAN GARDU'!$A:$BS,46,0)</f>
        <v>#N/A</v>
      </c>
      <c r="AF1088" s="21" t="e">
        <f t="shared" si="556"/>
        <v>#N/A</v>
      </c>
      <c r="AG1088" s="20" t="e">
        <f>VLOOKUP($B1088,'DATA PENGUKURAN GARDU'!$A:$BS,46,0)</f>
        <v>#N/A</v>
      </c>
      <c r="AH1088" s="20" t="e">
        <f>VLOOKUP($B1088,'DATA PENGUKURAN GARDU'!$A:$BS,53,0)</f>
        <v>#N/A</v>
      </c>
      <c r="AI1088" s="20" t="e">
        <f>VLOOKUP($B1088,'DATA PENGUKURAN GARDU'!$A:$BS,54,0)</f>
        <v>#N/A</v>
      </c>
      <c r="AJ1088" s="17" t="e">
        <f>VLOOKUP($C1088,'DATA PENGUKURAN GARDU'!$A:$BS,42,0)</f>
        <v>#N/A</v>
      </c>
      <c r="AK1088" s="23" t="e">
        <f t="shared" si="557"/>
        <v>#N/A</v>
      </c>
      <c r="AL1088" s="17" t="e">
        <f>VLOOKUP($C1088,'DATA PENGUKURAN GARDU'!$A:$BS,44,0)</f>
        <v>#N/A</v>
      </c>
      <c r="AM1088" s="23" t="e">
        <f t="shared" si="558"/>
        <v>#N/A</v>
      </c>
      <c r="AN1088" s="17" t="e">
        <f>VLOOKUP($C1088,'DATA PENGUKURAN GARDU'!$A:$BS,46,0)</f>
        <v>#N/A</v>
      </c>
      <c r="AO1088" s="23" t="e">
        <f t="shared" si="559"/>
        <v>#N/A</v>
      </c>
      <c r="AP1088" s="17" t="e">
        <f>VLOOKUP($C1088,'DATA PENGUKURAN GARDU'!$A:$BS,46,0)</f>
        <v>#N/A</v>
      </c>
      <c r="AQ1088" s="17" t="e">
        <f>VLOOKUP($C1088,'DATA PENGUKURAN GARDU'!$A:$BS,53,0)</f>
        <v>#N/A</v>
      </c>
      <c r="AR1088" s="17" t="e">
        <f>VLOOKUP($C1088,'DATA PENGUKURAN GARDU'!$A:$BS,54,0)</f>
        <v>#N/A</v>
      </c>
      <c r="AS1088" s="20" t="e">
        <f>VLOOKUP($D1088,'DATA PENGUKURAN GARDU'!$A:$BS,42,0)</f>
        <v>#N/A</v>
      </c>
      <c r="AT1088" s="21" t="e">
        <f t="shared" si="560"/>
        <v>#N/A</v>
      </c>
      <c r="AU1088" s="20" t="e">
        <f>VLOOKUP($D1088,'DATA PENGUKURAN GARDU'!$A:$BS,44,0)</f>
        <v>#N/A</v>
      </c>
      <c r="AV1088" s="21" t="e">
        <f t="shared" si="561"/>
        <v>#N/A</v>
      </c>
      <c r="AW1088" s="20" t="e">
        <f>VLOOKUP($D1088,'DATA PENGUKURAN GARDU'!$A:$BS,46,0)</f>
        <v>#N/A</v>
      </c>
      <c r="AX1088" s="21" t="e">
        <f t="shared" si="562"/>
        <v>#N/A</v>
      </c>
      <c r="AY1088" s="20" t="e">
        <f>VLOOKUP($D1088,'DATA PENGUKURAN GARDU'!$A:$BS,46,0)</f>
        <v>#N/A</v>
      </c>
      <c r="AZ1088" s="20" t="e">
        <f>VLOOKUP($D1088,'DATA PENGUKURAN GARDU'!$A:$BS,53,0)</f>
        <v>#N/A</v>
      </c>
      <c r="BA1088" s="20" t="e">
        <f>VLOOKUP($D1088,'DATA PENGUKURAN GARDU'!$A:$BS,54,0)</f>
        <v>#N/A</v>
      </c>
      <c r="BB1088" s="17" t="e">
        <f>VLOOKUP($E1088,'DATA PENGUKURAN GARDU'!$A:$BS,42,0)</f>
        <v>#N/A</v>
      </c>
      <c r="BC1088" s="23" t="e">
        <f t="shared" si="563"/>
        <v>#N/A</v>
      </c>
      <c r="BD1088" s="17" t="e">
        <f>VLOOKUP($E1088,'DATA PENGUKURAN GARDU'!$A:$BS,44,0)</f>
        <v>#N/A</v>
      </c>
      <c r="BE1088" s="23" t="e">
        <f t="shared" si="564"/>
        <v>#N/A</v>
      </c>
      <c r="BF1088" s="17" t="e">
        <f>VLOOKUP($E1088,'DATA PENGUKURAN GARDU'!$A:$BS,46,0)</f>
        <v>#N/A</v>
      </c>
      <c r="BG1088" s="23" t="e">
        <f t="shared" si="565"/>
        <v>#N/A</v>
      </c>
      <c r="BH1088" s="17" t="e">
        <f>VLOOKUP($E1088,'DATA PENGUKURAN GARDU'!$A:$BS,46,0)</f>
        <v>#N/A</v>
      </c>
      <c r="BI1088" s="17" t="e">
        <f>VLOOKUP($E1088,'DATA PENGUKURAN GARDU'!$A:$BS,53,0)</f>
        <v>#N/A</v>
      </c>
      <c r="BJ1088" s="17" t="e">
        <f>VLOOKUP($E1088,'DATA PENGUKURAN GARDU'!$A:$BS,54,0)</f>
        <v>#N/A</v>
      </c>
      <c r="BK1088" s="20" t="e">
        <f t="shared" si="543"/>
        <v>#N/A</v>
      </c>
      <c r="BL1088" s="20" t="e">
        <f t="shared" si="544"/>
        <v>#N/A</v>
      </c>
      <c r="BM1088" s="20" t="e">
        <f t="shared" si="545"/>
        <v>#N/A</v>
      </c>
      <c r="BN1088" s="25" t="e">
        <f t="shared" si="546"/>
        <v>#N/A</v>
      </c>
      <c r="BO1088" s="26" t="str">
        <f t="shared" si="547"/>
        <v>0</v>
      </c>
      <c r="BP1088" s="21" t="e">
        <f t="shared" si="548"/>
        <v>#VALUE!</v>
      </c>
      <c r="BQ1088" s="20" t="e">
        <f t="shared" si="549"/>
        <v>#N/A</v>
      </c>
      <c r="BR1088" s="20" t="e">
        <v>#N/A</v>
      </c>
      <c r="BS1088" s="9" t="e">
        <v>#N/A</v>
      </c>
      <c r="BT1088" s="2" t="e">
        <f t="shared" si="550"/>
        <v>#VALUE!</v>
      </c>
      <c r="BU1088" s="2" t="e">
        <f t="shared" si="533"/>
        <v>#N/A</v>
      </c>
      <c r="BV1088" s="2" t="e">
        <f t="shared" si="534"/>
        <v>#N/A</v>
      </c>
    </row>
    <row r="1089" s="2" customFormat="1" ht="22.95" customHeight="1" spans="1:74">
      <c r="A1089" s="9" t="str">
        <f t="shared" si="535"/>
        <v>K-179Induk</v>
      </c>
      <c r="B1089" s="9" t="str">
        <f t="shared" si="536"/>
        <v>K-179jurusan 1</v>
      </c>
      <c r="C1089" s="9" t="str">
        <f t="shared" si="537"/>
        <v>K-179jurusan 2</v>
      </c>
      <c r="D1089" s="9" t="str">
        <f t="shared" si="538"/>
        <v>K-179jurusan 3</v>
      </c>
      <c r="E1089" s="9" t="str">
        <f t="shared" si="539"/>
        <v>K-179jurusan 4</v>
      </c>
      <c r="F1089" s="10" t="s">
        <v>446</v>
      </c>
      <c r="G1089" s="10" t="s">
        <v>132</v>
      </c>
      <c r="H1089" s="10" t="s">
        <v>1323</v>
      </c>
      <c r="I1089" s="10" t="s">
        <v>12267</v>
      </c>
      <c r="J1089" s="10" t="s">
        <v>12268</v>
      </c>
      <c r="K1089" s="10" t="s">
        <v>7465</v>
      </c>
      <c r="L1089" s="10"/>
      <c r="M1089" s="10"/>
      <c r="N1089" s="14">
        <f t="shared" si="540"/>
        <v>0</v>
      </c>
      <c r="O1089" s="15" t="e">
        <f t="shared" si="541"/>
        <v>#VALUE!</v>
      </c>
      <c r="P1089" s="15" t="e">
        <f t="shared" si="542"/>
        <v>#VALUE!</v>
      </c>
      <c r="Q1089" s="17" t="e">
        <f>VLOOKUP($A1089,'DATA PENGUKURAN GARDU'!$A:$BS,42,0)</f>
        <v>#N/A</v>
      </c>
      <c r="R1089" s="18" t="e">
        <f t="shared" si="551"/>
        <v>#N/A</v>
      </c>
      <c r="S1089" s="17" t="e">
        <f>VLOOKUP($A1089,'DATA PENGUKURAN GARDU'!$A:$BS,44,0)</f>
        <v>#N/A</v>
      </c>
      <c r="T1089" s="18" t="e">
        <f t="shared" si="552"/>
        <v>#N/A</v>
      </c>
      <c r="U1089" s="17" t="e">
        <f>VLOOKUP($A1089,'DATA PENGUKURAN GARDU'!$A:$BS,46,0)</f>
        <v>#N/A</v>
      </c>
      <c r="V1089" s="18" t="e">
        <f t="shared" si="553"/>
        <v>#N/A</v>
      </c>
      <c r="W1089" s="17" t="e">
        <f>VLOOKUP($A1089,'DATA PENGUKURAN GARDU'!$A:$BS,48,0)</f>
        <v>#N/A</v>
      </c>
      <c r="X1089" s="17" t="e">
        <f>VLOOKUP($A1089,'DATA PENGUKURAN GARDU'!$A:$BS,53,0)</f>
        <v>#N/A</v>
      </c>
      <c r="Y1089" s="17" t="e">
        <f>VLOOKUP($A1089,'DATA PENGUKURAN GARDU'!$A:$BS,54,0)</f>
        <v>#N/A</v>
      </c>
      <c r="Z1089" s="17" t="e">
        <f>VLOOKUP($A1089,'DATA PENGUKURAN GARDU'!$A:$BS,55,0)</f>
        <v>#N/A</v>
      </c>
      <c r="AA1089" s="20" t="e">
        <f>VLOOKUP($B1089,'DATA PENGUKURAN GARDU'!$A:$BS,42,0)</f>
        <v>#N/A</v>
      </c>
      <c r="AB1089" s="21" t="e">
        <f t="shared" si="554"/>
        <v>#N/A</v>
      </c>
      <c r="AC1089" s="20" t="e">
        <f>VLOOKUP($B1089,'DATA PENGUKURAN GARDU'!$A:$BS,44,0)</f>
        <v>#N/A</v>
      </c>
      <c r="AD1089" s="21" t="e">
        <f t="shared" si="555"/>
        <v>#N/A</v>
      </c>
      <c r="AE1089" s="20" t="e">
        <f>VLOOKUP($B1089,'DATA PENGUKURAN GARDU'!$A:$BS,46,0)</f>
        <v>#N/A</v>
      </c>
      <c r="AF1089" s="21" t="e">
        <f t="shared" si="556"/>
        <v>#N/A</v>
      </c>
      <c r="AG1089" s="20" t="e">
        <f>VLOOKUP($B1089,'DATA PENGUKURAN GARDU'!$A:$BS,46,0)</f>
        <v>#N/A</v>
      </c>
      <c r="AH1089" s="20" t="e">
        <f>VLOOKUP($B1089,'DATA PENGUKURAN GARDU'!$A:$BS,53,0)</f>
        <v>#N/A</v>
      </c>
      <c r="AI1089" s="20" t="e">
        <f>VLOOKUP($B1089,'DATA PENGUKURAN GARDU'!$A:$BS,54,0)</f>
        <v>#N/A</v>
      </c>
      <c r="AJ1089" s="17" t="e">
        <f>VLOOKUP($C1089,'DATA PENGUKURAN GARDU'!$A:$BS,42,0)</f>
        <v>#N/A</v>
      </c>
      <c r="AK1089" s="23" t="e">
        <f t="shared" si="557"/>
        <v>#N/A</v>
      </c>
      <c r="AL1089" s="17" t="e">
        <f>VLOOKUP($C1089,'DATA PENGUKURAN GARDU'!$A:$BS,44,0)</f>
        <v>#N/A</v>
      </c>
      <c r="AM1089" s="23" t="e">
        <f t="shared" si="558"/>
        <v>#N/A</v>
      </c>
      <c r="AN1089" s="17" t="e">
        <f>VLOOKUP($C1089,'DATA PENGUKURAN GARDU'!$A:$BS,46,0)</f>
        <v>#N/A</v>
      </c>
      <c r="AO1089" s="23" t="e">
        <f t="shared" si="559"/>
        <v>#N/A</v>
      </c>
      <c r="AP1089" s="17" t="e">
        <f>VLOOKUP($C1089,'DATA PENGUKURAN GARDU'!$A:$BS,46,0)</f>
        <v>#N/A</v>
      </c>
      <c r="AQ1089" s="17" t="e">
        <f>VLOOKUP($C1089,'DATA PENGUKURAN GARDU'!$A:$BS,53,0)</f>
        <v>#N/A</v>
      </c>
      <c r="AR1089" s="17" t="e">
        <f>VLOOKUP($C1089,'DATA PENGUKURAN GARDU'!$A:$BS,54,0)</f>
        <v>#N/A</v>
      </c>
      <c r="AS1089" s="20" t="e">
        <f>VLOOKUP($D1089,'DATA PENGUKURAN GARDU'!$A:$BS,42,0)</f>
        <v>#N/A</v>
      </c>
      <c r="AT1089" s="21" t="e">
        <f t="shared" si="560"/>
        <v>#N/A</v>
      </c>
      <c r="AU1089" s="20" t="e">
        <f>VLOOKUP($D1089,'DATA PENGUKURAN GARDU'!$A:$BS,44,0)</f>
        <v>#N/A</v>
      </c>
      <c r="AV1089" s="21" t="e">
        <f t="shared" si="561"/>
        <v>#N/A</v>
      </c>
      <c r="AW1089" s="20" t="e">
        <f>VLOOKUP($D1089,'DATA PENGUKURAN GARDU'!$A:$BS,46,0)</f>
        <v>#N/A</v>
      </c>
      <c r="AX1089" s="21" t="e">
        <f t="shared" si="562"/>
        <v>#N/A</v>
      </c>
      <c r="AY1089" s="20" t="e">
        <f>VLOOKUP($D1089,'DATA PENGUKURAN GARDU'!$A:$BS,46,0)</f>
        <v>#N/A</v>
      </c>
      <c r="AZ1089" s="20" t="e">
        <f>VLOOKUP($D1089,'DATA PENGUKURAN GARDU'!$A:$BS,53,0)</f>
        <v>#N/A</v>
      </c>
      <c r="BA1089" s="20" t="e">
        <f>VLOOKUP($D1089,'DATA PENGUKURAN GARDU'!$A:$BS,54,0)</f>
        <v>#N/A</v>
      </c>
      <c r="BB1089" s="17" t="e">
        <f>VLOOKUP($E1089,'DATA PENGUKURAN GARDU'!$A:$BS,42,0)</f>
        <v>#N/A</v>
      </c>
      <c r="BC1089" s="23" t="e">
        <f t="shared" si="563"/>
        <v>#N/A</v>
      </c>
      <c r="BD1089" s="17" t="e">
        <f>VLOOKUP($E1089,'DATA PENGUKURAN GARDU'!$A:$BS,44,0)</f>
        <v>#N/A</v>
      </c>
      <c r="BE1089" s="23" t="e">
        <f t="shared" si="564"/>
        <v>#N/A</v>
      </c>
      <c r="BF1089" s="17" t="e">
        <f>VLOOKUP($E1089,'DATA PENGUKURAN GARDU'!$A:$BS,46,0)</f>
        <v>#N/A</v>
      </c>
      <c r="BG1089" s="23" t="e">
        <f t="shared" si="565"/>
        <v>#N/A</v>
      </c>
      <c r="BH1089" s="17" t="e">
        <f>VLOOKUP($E1089,'DATA PENGUKURAN GARDU'!$A:$BS,46,0)</f>
        <v>#N/A</v>
      </c>
      <c r="BI1089" s="17" t="e">
        <f>VLOOKUP($E1089,'DATA PENGUKURAN GARDU'!$A:$BS,53,0)</f>
        <v>#N/A</v>
      </c>
      <c r="BJ1089" s="17" t="e">
        <f>VLOOKUP($E1089,'DATA PENGUKURAN GARDU'!$A:$BS,54,0)</f>
        <v>#N/A</v>
      </c>
      <c r="BK1089" s="20" t="e">
        <f t="shared" si="543"/>
        <v>#N/A</v>
      </c>
      <c r="BL1089" s="20" t="e">
        <f t="shared" si="544"/>
        <v>#N/A</v>
      </c>
      <c r="BM1089" s="20" t="e">
        <f t="shared" si="545"/>
        <v>#N/A</v>
      </c>
      <c r="BN1089" s="25" t="e">
        <f t="shared" si="546"/>
        <v>#N/A</v>
      </c>
      <c r="BO1089" s="26" t="str">
        <f t="shared" si="547"/>
        <v>0</v>
      </c>
      <c r="BP1089" s="21" t="e">
        <f t="shared" si="548"/>
        <v>#VALUE!</v>
      </c>
      <c r="BQ1089" s="20" t="e">
        <f t="shared" si="549"/>
        <v>#N/A</v>
      </c>
      <c r="BR1089" s="20" t="e">
        <v>#N/A</v>
      </c>
      <c r="BS1089" s="9" t="e">
        <v>#N/A</v>
      </c>
      <c r="BT1089" s="2" t="e">
        <f t="shared" si="550"/>
        <v>#VALUE!</v>
      </c>
      <c r="BU1089" s="2" t="e">
        <f t="shared" si="533"/>
        <v>#N/A</v>
      </c>
      <c r="BV1089" s="2" t="e">
        <f t="shared" si="534"/>
        <v>#N/A</v>
      </c>
    </row>
    <row r="1090" s="2" customFormat="1" ht="22.95" customHeight="1" spans="1:74">
      <c r="A1090" s="9" t="str">
        <f t="shared" si="535"/>
        <v>K-035Induk</v>
      </c>
      <c r="B1090" s="9" t="str">
        <f t="shared" si="536"/>
        <v>K-035jurusan 1</v>
      </c>
      <c r="C1090" s="9" t="str">
        <f t="shared" si="537"/>
        <v>K-035jurusan 2</v>
      </c>
      <c r="D1090" s="9" t="str">
        <f t="shared" si="538"/>
        <v>K-035jurusan 3</v>
      </c>
      <c r="E1090" s="9" t="str">
        <f t="shared" si="539"/>
        <v>K-035jurusan 4</v>
      </c>
      <c r="F1090" s="10" t="s">
        <v>418</v>
      </c>
      <c r="G1090" s="10" t="s">
        <v>132</v>
      </c>
      <c r="H1090" s="10" t="s">
        <v>1325</v>
      </c>
      <c r="I1090" s="10" t="s">
        <v>12271</v>
      </c>
      <c r="J1090" s="10" t="s">
        <v>12272</v>
      </c>
      <c r="K1090" s="10" t="s">
        <v>7465</v>
      </c>
      <c r="L1090" s="10"/>
      <c r="M1090" s="10"/>
      <c r="N1090" s="14">
        <f t="shared" si="540"/>
        <v>0</v>
      </c>
      <c r="O1090" s="15" t="e">
        <f t="shared" si="541"/>
        <v>#VALUE!</v>
      </c>
      <c r="P1090" s="15" t="e">
        <f t="shared" si="542"/>
        <v>#VALUE!</v>
      </c>
      <c r="Q1090" s="17" t="e">
        <f>VLOOKUP($A1090,'DATA PENGUKURAN GARDU'!$A:$BS,42,0)</f>
        <v>#N/A</v>
      </c>
      <c r="R1090" s="18" t="e">
        <f t="shared" si="551"/>
        <v>#N/A</v>
      </c>
      <c r="S1090" s="17" t="e">
        <f>VLOOKUP($A1090,'DATA PENGUKURAN GARDU'!$A:$BS,44,0)</f>
        <v>#N/A</v>
      </c>
      <c r="T1090" s="18" t="e">
        <f t="shared" si="552"/>
        <v>#N/A</v>
      </c>
      <c r="U1090" s="17" t="e">
        <f>VLOOKUP($A1090,'DATA PENGUKURAN GARDU'!$A:$BS,46,0)</f>
        <v>#N/A</v>
      </c>
      <c r="V1090" s="18" t="e">
        <f t="shared" si="553"/>
        <v>#N/A</v>
      </c>
      <c r="W1090" s="17" t="e">
        <f>VLOOKUP($A1090,'DATA PENGUKURAN GARDU'!$A:$BS,48,0)</f>
        <v>#N/A</v>
      </c>
      <c r="X1090" s="17" t="e">
        <f>VLOOKUP($A1090,'DATA PENGUKURAN GARDU'!$A:$BS,53,0)</f>
        <v>#N/A</v>
      </c>
      <c r="Y1090" s="17" t="e">
        <f>VLOOKUP($A1090,'DATA PENGUKURAN GARDU'!$A:$BS,54,0)</f>
        <v>#N/A</v>
      </c>
      <c r="Z1090" s="17" t="e">
        <f>VLOOKUP($A1090,'DATA PENGUKURAN GARDU'!$A:$BS,55,0)</f>
        <v>#N/A</v>
      </c>
      <c r="AA1090" s="20" t="e">
        <f>VLOOKUP($B1090,'DATA PENGUKURAN GARDU'!$A:$BS,42,0)</f>
        <v>#N/A</v>
      </c>
      <c r="AB1090" s="21" t="e">
        <f t="shared" si="554"/>
        <v>#N/A</v>
      </c>
      <c r="AC1090" s="20" t="e">
        <f>VLOOKUP($B1090,'DATA PENGUKURAN GARDU'!$A:$BS,44,0)</f>
        <v>#N/A</v>
      </c>
      <c r="AD1090" s="21" t="e">
        <f t="shared" si="555"/>
        <v>#N/A</v>
      </c>
      <c r="AE1090" s="20" t="e">
        <f>VLOOKUP($B1090,'DATA PENGUKURAN GARDU'!$A:$BS,46,0)</f>
        <v>#N/A</v>
      </c>
      <c r="AF1090" s="21" t="e">
        <f t="shared" si="556"/>
        <v>#N/A</v>
      </c>
      <c r="AG1090" s="20" t="e">
        <f>VLOOKUP($B1090,'DATA PENGUKURAN GARDU'!$A:$BS,46,0)</f>
        <v>#N/A</v>
      </c>
      <c r="AH1090" s="20" t="e">
        <f>VLOOKUP($B1090,'DATA PENGUKURAN GARDU'!$A:$BS,53,0)</f>
        <v>#N/A</v>
      </c>
      <c r="AI1090" s="20" t="e">
        <f>VLOOKUP($B1090,'DATA PENGUKURAN GARDU'!$A:$BS,54,0)</f>
        <v>#N/A</v>
      </c>
      <c r="AJ1090" s="17" t="e">
        <f>VLOOKUP($C1090,'DATA PENGUKURAN GARDU'!$A:$BS,42,0)</f>
        <v>#N/A</v>
      </c>
      <c r="AK1090" s="23" t="e">
        <f t="shared" si="557"/>
        <v>#N/A</v>
      </c>
      <c r="AL1090" s="17" t="e">
        <f>VLOOKUP($C1090,'DATA PENGUKURAN GARDU'!$A:$BS,44,0)</f>
        <v>#N/A</v>
      </c>
      <c r="AM1090" s="23" t="e">
        <f t="shared" si="558"/>
        <v>#N/A</v>
      </c>
      <c r="AN1090" s="17" t="e">
        <f>VLOOKUP($C1090,'DATA PENGUKURAN GARDU'!$A:$BS,46,0)</f>
        <v>#N/A</v>
      </c>
      <c r="AO1090" s="23" t="e">
        <f t="shared" si="559"/>
        <v>#N/A</v>
      </c>
      <c r="AP1090" s="17" t="e">
        <f>VLOOKUP($C1090,'DATA PENGUKURAN GARDU'!$A:$BS,46,0)</f>
        <v>#N/A</v>
      </c>
      <c r="AQ1090" s="17" t="e">
        <f>VLOOKUP($C1090,'DATA PENGUKURAN GARDU'!$A:$BS,53,0)</f>
        <v>#N/A</v>
      </c>
      <c r="AR1090" s="17" t="e">
        <f>VLOOKUP($C1090,'DATA PENGUKURAN GARDU'!$A:$BS,54,0)</f>
        <v>#N/A</v>
      </c>
      <c r="AS1090" s="20" t="e">
        <f>VLOOKUP($D1090,'DATA PENGUKURAN GARDU'!$A:$BS,42,0)</f>
        <v>#N/A</v>
      </c>
      <c r="AT1090" s="21" t="e">
        <f t="shared" si="560"/>
        <v>#N/A</v>
      </c>
      <c r="AU1090" s="20" t="e">
        <f>VLOOKUP($D1090,'DATA PENGUKURAN GARDU'!$A:$BS,44,0)</f>
        <v>#N/A</v>
      </c>
      <c r="AV1090" s="21" t="e">
        <f t="shared" si="561"/>
        <v>#N/A</v>
      </c>
      <c r="AW1090" s="20" t="e">
        <f>VLOOKUP($D1090,'DATA PENGUKURAN GARDU'!$A:$BS,46,0)</f>
        <v>#N/A</v>
      </c>
      <c r="AX1090" s="21" t="e">
        <f t="shared" si="562"/>
        <v>#N/A</v>
      </c>
      <c r="AY1090" s="20" t="e">
        <f>VLOOKUP($D1090,'DATA PENGUKURAN GARDU'!$A:$BS,46,0)</f>
        <v>#N/A</v>
      </c>
      <c r="AZ1090" s="20" t="e">
        <f>VLOOKUP($D1090,'DATA PENGUKURAN GARDU'!$A:$BS,53,0)</f>
        <v>#N/A</v>
      </c>
      <c r="BA1090" s="20" t="e">
        <f>VLOOKUP($D1090,'DATA PENGUKURAN GARDU'!$A:$BS,54,0)</f>
        <v>#N/A</v>
      </c>
      <c r="BB1090" s="17" t="e">
        <f>VLOOKUP($E1090,'DATA PENGUKURAN GARDU'!$A:$BS,42,0)</f>
        <v>#N/A</v>
      </c>
      <c r="BC1090" s="23" t="e">
        <f t="shared" si="563"/>
        <v>#N/A</v>
      </c>
      <c r="BD1090" s="17" t="e">
        <f>VLOOKUP($E1090,'DATA PENGUKURAN GARDU'!$A:$BS,44,0)</f>
        <v>#N/A</v>
      </c>
      <c r="BE1090" s="23" t="e">
        <f t="shared" si="564"/>
        <v>#N/A</v>
      </c>
      <c r="BF1090" s="17" t="e">
        <f>VLOOKUP($E1090,'DATA PENGUKURAN GARDU'!$A:$BS,46,0)</f>
        <v>#N/A</v>
      </c>
      <c r="BG1090" s="23" t="e">
        <f t="shared" si="565"/>
        <v>#N/A</v>
      </c>
      <c r="BH1090" s="17" t="e">
        <f>VLOOKUP($E1090,'DATA PENGUKURAN GARDU'!$A:$BS,46,0)</f>
        <v>#N/A</v>
      </c>
      <c r="BI1090" s="17" t="e">
        <f>VLOOKUP($E1090,'DATA PENGUKURAN GARDU'!$A:$BS,53,0)</f>
        <v>#N/A</v>
      </c>
      <c r="BJ1090" s="17" t="e">
        <f>VLOOKUP($E1090,'DATA PENGUKURAN GARDU'!$A:$BS,54,0)</f>
        <v>#N/A</v>
      </c>
      <c r="BK1090" s="20" t="e">
        <f t="shared" si="543"/>
        <v>#N/A</v>
      </c>
      <c r="BL1090" s="20" t="e">
        <f t="shared" si="544"/>
        <v>#N/A</v>
      </c>
      <c r="BM1090" s="20" t="e">
        <f t="shared" si="545"/>
        <v>#N/A</v>
      </c>
      <c r="BN1090" s="25" t="e">
        <f t="shared" si="546"/>
        <v>#N/A</v>
      </c>
      <c r="BO1090" s="26" t="str">
        <f t="shared" si="547"/>
        <v>0</v>
      </c>
      <c r="BP1090" s="21" t="e">
        <f t="shared" si="548"/>
        <v>#VALUE!</v>
      </c>
      <c r="BQ1090" s="20" t="e">
        <f t="shared" si="549"/>
        <v>#N/A</v>
      </c>
      <c r="BR1090" s="20" t="e">
        <v>#N/A</v>
      </c>
      <c r="BS1090" s="9" t="e">
        <v>#N/A</v>
      </c>
      <c r="BT1090" s="2" t="e">
        <f t="shared" si="550"/>
        <v>#VALUE!</v>
      </c>
      <c r="BU1090" s="2" t="e">
        <f t="shared" ref="BU1090:BU1153" si="566">IF(L1090=3,IF(BQ1090&gt;0.2,"TDK SEIMBANG","SEIMBANG"),IF(BM1090="OL PHASA","TDK SEIMBANG","SEIMBANG"))</f>
        <v>#N/A</v>
      </c>
      <c r="BV1090" s="2" t="e">
        <f t="shared" ref="BV1090:BV1153" si="567">IF(L1090=3,IF(SUM(X1090:Y1090)&gt;600,"NORMAL","DROP"),IF(BD1095&gt;198,"NORMAL","DROP"))</f>
        <v>#N/A</v>
      </c>
    </row>
    <row r="1091" s="2" customFormat="1" ht="22.95" customHeight="1" spans="1:74">
      <c r="A1091" s="9" t="str">
        <f t="shared" ref="A1091:A1154" si="568">H1091&amp;"Induk"</f>
        <v>K-078Induk</v>
      </c>
      <c r="B1091" s="9" t="str">
        <f t="shared" ref="B1091:B1154" si="569">H1091&amp;"jurusan 1"</f>
        <v>K-078jurusan 1</v>
      </c>
      <c r="C1091" s="9" t="str">
        <f t="shared" ref="C1091:C1154" si="570">H1091&amp;"jurusan 2"</f>
        <v>K-078jurusan 2</v>
      </c>
      <c r="D1091" s="9" t="str">
        <f t="shared" ref="D1091:D1154" si="571">H1091&amp;"jurusan 3"</f>
        <v>K-078jurusan 3</v>
      </c>
      <c r="E1091" s="9" t="str">
        <f t="shared" ref="E1091:E1154" si="572">H1091&amp;"jurusan 4"</f>
        <v>K-078jurusan 4</v>
      </c>
      <c r="F1091" s="10" t="s">
        <v>410</v>
      </c>
      <c r="G1091" s="10" t="s">
        <v>132</v>
      </c>
      <c r="H1091" s="10" t="s">
        <v>1326</v>
      </c>
      <c r="I1091" s="10" t="s">
        <v>12273</v>
      </c>
      <c r="J1091" s="10" t="s">
        <v>12274</v>
      </c>
      <c r="K1091" s="10" t="s">
        <v>7465</v>
      </c>
      <c r="L1091" s="10"/>
      <c r="M1091" s="10"/>
      <c r="N1091" s="14">
        <f t="shared" ref="N1091:N1154" si="573">+IF(L1091=3,400,IF(L1091=1,230,0))</f>
        <v>0</v>
      </c>
      <c r="O1091" s="15" t="e">
        <f t="shared" ref="O1091:O1154" si="574">(K1091*1000)/((M1091*1000)*1.73)</f>
        <v>#VALUE!</v>
      </c>
      <c r="P1091" s="15" t="e">
        <f t="shared" ref="P1091:P1154" si="575">IF(L1091=3,(K1091*1000)/(N1091*1.73),(K1091*1000)/(N1091))</f>
        <v>#VALUE!</v>
      </c>
      <c r="Q1091" s="17" t="e">
        <f>VLOOKUP($A1091,'DATA PENGUKURAN GARDU'!$A:$BS,42,0)</f>
        <v>#N/A</v>
      </c>
      <c r="R1091" s="18" t="e">
        <f t="shared" si="551"/>
        <v>#N/A</v>
      </c>
      <c r="S1091" s="17" t="e">
        <f>VLOOKUP($A1091,'DATA PENGUKURAN GARDU'!$A:$BS,44,0)</f>
        <v>#N/A</v>
      </c>
      <c r="T1091" s="18" t="e">
        <f t="shared" si="552"/>
        <v>#N/A</v>
      </c>
      <c r="U1091" s="17" t="e">
        <f>VLOOKUP($A1091,'DATA PENGUKURAN GARDU'!$A:$BS,46,0)</f>
        <v>#N/A</v>
      </c>
      <c r="V1091" s="18" t="e">
        <f t="shared" si="553"/>
        <v>#N/A</v>
      </c>
      <c r="W1091" s="17" t="e">
        <f>VLOOKUP($A1091,'DATA PENGUKURAN GARDU'!$A:$BS,48,0)</f>
        <v>#N/A</v>
      </c>
      <c r="X1091" s="17" t="e">
        <f>VLOOKUP($A1091,'DATA PENGUKURAN GARDU'!$A:$BS,53,0)</f>
        <v>#N/A</v>
      </c>
      <c r="Y1091" s="17" t="e">
        <f>VLOOKUP($A1091,'DATA PENGUKURAN GARDU'!$A:$BS,54,0)</f>
        <v>#N/A</v>
      </c>
      <c r="Z1091" s="17" t="e">
        <f>VLOOKUP($A1091,'DATA PENGUKURAN GARDU'!$A:$BS,55,0)</f>
        <v>#N/A</v>
      </c>
      <c r="AA1091" s="20" t="e">
        <f>VLOOKUP($B1091,'DATA PENGUKURAN GARDU'!$A:$BS,42,0)</f>
        <v>#N/A</v>
      </c>
      <c r="AB1091" s="21" t="e">
        <f t="shared" si="554"/>
        <v>#N/A</v>
      </c>
      <c r="AC1091" s="20" t="e">
        <f>VLOOKUP($B1091,'DATA PENGUKURAN GARDU'!$A:$BS,44,0)</f>
        <v>#N/A</v>
      </c>
      <c r="AD1091" s="21" t="e">
        <f t="shared" si="555"/>
        <v>#N/A</v>
      </c>
      <c r="AE1091" s="20" t="e">
        <f>VLOOKUP($B1091,'DATA PENGUKURAN GARDU'!$A:$BS,46,0)</f>
        <v>#N/A</v>
      </c>
      <c r="AF1091" s="21" t="e">
        <f t="shared" si="556"/>
        <v>#N/A</v>
      </c>
      <c r="AG1091" s="20" t="e">
        <f>VLOOKUP($B1091,'DATA PENGUKURAN GARDU'!$A:$BS,46,0)</f>
        <v>#N/A</v>
      </c>
      <c r="AH1091" s="20" t="e">
        <f>VLOOKUP($B1091,'DATA PENGUKURAN GARDU'!$A:$BS,53,0)</f>
        <v>#N/A</v>
      </c>
      <c r="AI1091" s="20" t="e">
        <f>VLOOKUP($B1091,'DATA PENGUKURAN GARDU'!$A:$BS,54,0)</f>
        <v>#N/A</v>
      </c>
      <c r="AJ1091" s="17" t="e">
        <f>VLOOKUP($C1091,'DATA PENGUKURAN GARDU'!$A:$BS,42,0)</f>
        <v>#N/A</v>
      </c>
      <c r="AK1091" s="23" t="e">
        <f t="shared" si="557"/>
        <v>#N/A</v>
      </c>
      <c r="AL1091" s="17" t="e">
        <f>VLOOKUP($C1091,'DATA PENGUKURAN GARDU'!$A:$BS,44,0)</f>
        <v>#N/A</v>
      </c>
      <c r="AM1091" s="23" t="e">
        <f t="shared" si="558"/>
        <v>#N/A</v>
      </c>
      <c r="AN1091" s="17" t="e">
        <f>VLOOKUP($C1091,'DATA PENGUKURAN GARDU'!$A:$BS,46,0)</f>
        <v>#N/A</v>
      </c>
      <c r="AO1091" s="23" t="e">
        <f t="shared" si="559"/>
        <v>#N/A</v>
      </c>
      <c r="AP1091" s="17" t="e">
        <f>VLOOKUP($C1091,'DATA PENGUKURAN GARDU'!$A:$BS,46,0)</f>
        <v>#N/A</v>
      </c>
      <c r="AQ1091" s="17" t="e">
        <f>VLOOKUP($C1091,'DATA PENGUKURAN GARDU'!$A:$BS,53,0)</f>
        <v>#N/A</v>
      </c>
      <c r="AR1091" s="17" t="e">
        <f>VLOOKUP($C1091,'DATA PENGUKURAN GARDU'!$A:$BS,54,0)</f>
        <v>#N/A</v>
      </c>
      <c r="AS1091" s="20" t="e">
        <f>VLOOKUP($D1091,'DATA PENGUKURAN GARDU'!$A:$BS,42,0)</f>
        <v>#N/A</v>
      </c>
      <c r="AT1091" s="21" t="e">
        <f t="shared" si="560"/>
        <v>#N/A</v>
      </c>
      <c r="AU1091" s="20" t="e">
        <f>VLOOKUP($D1091,'DATA PENGUKURAN GARDU'!$A:$BS,44,0)</f>
        <v>#N/A</v>
      </c>
      <c r="AV1091" s="21" t="e">
        <f t="shared" si="561"/>
        <v>#N/A</v>
      </c>
      <c r="AW1091" s="20" t="e">
        <f>VLOOKUP($D1091,'DATA PENGUKURAN GARDU'!$A:$BS,46,0)</f>
        <v>#N/A</v>
      </c>
      <c r="AX1091" s="21" t="e">
        <f t="shared" si="562"/>
        <v>#N/A</v>
      </c>
      <c r="AY1091" s="20" t="e">
        <f>VLOOKUP($D1091,'DATA PENGUKURAN GARDU'!$A:$BS,46,0)</f>
        <v>#N/A</v>
      </c>
      <c r="AZ1091" s="20" t="e">
        <f>VLOOKUP($D1091,'DATA PENGUKURAN GARDU'!$A:$BS,53,0)</f>
        <v>#N/A</v>
      </c>
      <c r="BA1091" s="20" t="e">
        <f>VLOOKUP($D1091,'DATA PENGUKURAN GARDU'!$A:$BS,54,0)</f>
        <v>#N/A</v>
      </c>
      <c r="BB1091" s="17" t="e">
        <f>VLOOKUP($E1091,'DATA PENGUKURAN GARDU'!$A:$BS,42,0)</f>
        <v>#N/A</v>
      </c>
      <c r="BC1091" s="23" t="e">
        <f t="shared" si="563"/>
        <v>#N/A</v>
      </c>
      <c r="BD1091" s="17" t="e">
        <f>VLOOKUP($E1091,'DATA PENGUKURAN GARDU'!$A:$BS,44,0)</f>
        <v>#N/A</v>
      </c>
      <c r="BE1091" s="23" t="e">
        <f t="shared" si="564"/>
        <v>#N/A</v>
      </c>
      <c r="BF1091" s="17" t="e">
        <f>VLOOKUP($E1091,'DATA PENGUKURAN GARDU'!$A:$BS,46,0)</f>
        <v>#N/A</v>
      </c>
      <c r="BG1091" s="23" t="e">
        <f t="shared" si="565"/>
        <v>#N/A</v>
      </c>
      <c r="BH1091" s="17" t="e">
        <f>VLOOKUP($E1091,'DATA PENGUKURAN GARDU'!$A:$BS,46,0)</f>
        <v>#N/A</v>
      </c>
      <c r="BI1091" s="17" t="e">
        <f>VLOOKUP($E1091,'DATA PENGUKURAN GARDU'!$A:$BS,53,0)</f>
        <v>#N/A</v>
      </c>
      <c r="BJ1091" s="17" t="e">
        <f>VLOOKUP($E1091,'DATA PENGUKURAN GARDU'!$A:$BS,54,0)</f>
        <v>#N/A</v>
      </c>
      <c r="BK1091" s="20" t="e">
        <f t="shared" ref="BK1091:BK1154" si="576">IF(Q1091&gt;P1091,"OL PHASA","Normal")</f>
        <v>#N/A</v>
      </c>
      <c r="BL1091" s="20" t="e">
        <f t="shared" ref="BL1091:BL1154" si="577">IF(S1091&gt;P1091,"OL PHASA","Normal")</f>
        <v>#N/A</v>
      </c>
      <c r="BM1091" s="20" t="e">
        <f t="shared" ref="BM1091:BM1154" si="578">IF(U1091&gt;P1091,"OL PHASA","Normal")</f>
        <v>#N/A</v>
      </c>
      <c r="BN1091" s="25" t="e">
        <f t="shared" ref="BN1091:BN1154" si="579">IF((L1091=3),(AVERAGE(Q1091,S1091,U1091)),MAX(Q1091,S1091,U1091))</f>
        <v>#N/A</v>
      </c>
      <c r="BO1091" s="26" t="str">
        <f t="shared" ref="BO1091:BO1154" si="580">IFERROR(IF((L1091=1),(BN1091*AH1091)/1000,(BN1091*AI1091*1.73)/1000),"0")</f>
        <v>0</v>
      </c>
      <c r="BP1091" s="21" t="e">
        <f t="shared" ref="BP1091:BP1154" si="581">BO1091/K1091*100</f>
        <v>#VALUE!</v>
      </c>
      <c r="BQ1091" s="20" t="e">
        <f t="shared" ref="BQ1091:BQ1154" si="582">IF($L1091=1,"1 Phase",ABS(((Q1091/BN1091)-1)+ABS((S1091/BN1091)-1)+ABS((U1091/BN1091)-1))/3)</f>
        <v>#N/A</v>
      </c>
      <c r="BR1091" s="20" t="e">
        <v>#N/A</v>
      </c>
      <c r="BS1091" s="9" t="e">
        <v>#N/A</v>
      </c>
      <c r="BT1091" s="2" t="e">
        <f t="shared" ref="BT1091:BT1154" si="583">IF(BP1091&lt;30,"Underload",IF(BP1091&lt;=80,"Baik",IF(BP1091&gt;80,"Overload")))</f>
        <v>#VALUE!</v>
      </c>
      <c r="BU1091" s="2" t="e">
        <f t="shared" si="566"/>
        <v>#N/A</v>
      </c>
      <c r="BV1091" s="2" t="e">
        <f t="shared" si="567"/>
        <v>#N/A</v>
      </c>
    </row>
    <row r="1092" s="2" customFormat="1" ht="22.95" customHeight="1" spans="1:74">
      <c r="A1092" s="9" t="str">
        <f t="shared" si="568"/>
        <v>K-085Induk</v>
      </c>
      <c r="B1092" s="9" t="str">
        <f t="shared" si="569"/>
        <v>K-085jurusan 1</v>
      </c>
      <c r="C1092" s="9" t="str">
        <f t="shared" si="570"/>
        <v>K-085jurusan 2</v>
      </c>
      <c r="D1092" s="9" t="str">
        <f t="shared" si="571"/>
        <v>K-085jurusan 3</v>
      </c>
      <c r="E1092" s="9" t="str">
        <f t="shared" si="572"/>
        <v>K-085jurusan 4</v>
      </c>
      <c r="F1092" s="10" t="s">
        <v>410</v>
      </c>
      <c r="G1092" s="10" t="s">
        <v>132</v>
      </c>
      <c r="H1092" s="10" t="s">
        <v>1327</v>
      </c>
      <c r="I1092" s="10" t="s">
        <v>12275</v>
      </c>
      <c r="J1092" s="10" t="s">
        <v>12276</v>
      </c>
      <c r="K1092" s="10" t="s">
        <v>7465</v>
      </c>
      <c r="L1092" s="10"/>
      <c r="M1092" s="10"/>
      <c r="N1092" s="14">
        <f t="shared" si="573"/>
        <v>0</v>
      </c>
      <c r="O1092" s="15" t="e">
        <f t="shared" si="574"/>
        <v>#VALUE!</v>
      </c>
      <c r="P1092" s="15" t="e">
        <f t="shared" si="575"/>
        <v>#VALUE!</v>
      </c>
      <c r="Q1092" s="17" t="e">
        <f>VLOOKUP($A1092,'DATA PENGUKURAN GARDU'!$A:$BS,42,0)</f>
        <v>#N/A</v>
      </c>
      <c r="R1092" s="18" t="e">
        <f t="shared" si="551"/>
        <v>#N/A</v>
      </c>
      <c r="S1092" s="17" t="e">
        <f>VLOOKUP($A1092,'DATA PENGUKURAN GARDU'!$A:$BS,44,0)</f>
        <v>#N/A</v>
      </c>
      <c r="T1092" s="18" t="e">
        <f t="shared" si="552"/>
        <v>#N/A</v>
      </c>
      <c r="U1092" s="17" t="e">
        <f>VLOOKUP($A1092,'DATA PENGUKURAN GARDU'!$A:$BS,46,0)</f>
        <v>#N/A</v>
      </c>
      <c r="V1092" s="18" t="e">
        <f t="shared" si="553"/>
        <v>#N/A</v>
      </c>
      <c r="W1092" s="17" t="e">
        <f>VLOOKUP($A1092,'DATA PENGUKURAN GARDU'!$A:$BS,48,0)</f>
        <v>#N/A</v>
      </c>
      <c r="X1092" s="17" t="e">
        <f>VLOOKUP($A1092,'DATA PENGUKURAN GARDU'!$A:$BS,53,0)</f>
        <v>#N/A</v>
      </c>
      <c r="Y1092" s="17" t="e">
        <f>VLOOKUP($A1092,'DATA PENGUKURAN GARDU'!$A:$BS,54,0)</f>
        <v>#N/A</v>
      </c>
      <c r="Z1092" s="17" t="e">
        <f>VLOOKUP($A1092,'DATA PENGUKURAN GARDU'!$A:$BS,55,0)</f>
        <v>#N/A</v>
      </c>
      <c r="AA1092" s="20" t="e">
        <f>VLOOKUP($B1092,'DATA PENGUKURAN GARDU'!$A:$BS,42,0)</f>
        <v>#N/A</v>
      </c>
      <c r="AB1092" s="21" t="e">
        <f t="shared" si="554"/>
        <v>#N/A</v>
      </c>
      <c r="AC1092" s="20" t="e">
        <f>VLOOKUP($B1092,'DATA PENGUKURAN GARDU'!$A:$BS,44,0)</f>
        <v>#N/A</v>
      </c>
      <c r="AD1092" s="21" t="e">
        <f t="shared" si="555"/>
        <v>#N/A</v>
      </c>
      <c r="AE1092" s="20" t="e">
        <f>VLOOKUP($B1092,'DATA PENGUKURAN GARDU'!$A:$BS,46,0)</f>
        <v>#N/A</v>
      </c>
      <c r="AF1092" s="21" t="e">
        <f t="shared" si="556"/>
        <v>#N/A</v>
      </c>
      <c r="AG1092" s="20" t="e">
        <f>VLOOKUP($B1092,'DATA PENGUKURAN GARDU'!$A:$BS,46,0)</f>
        <v>#N/A</v>
      </c>
      <c r="AH1092" s="20" t="e">
        <f>VLOOKUP($B1092,'DATA PENGUKURAN GARDU'!$A:$BS,53,0)</f>
        <v>#N/A</v>
      </c>
      <c r="AI1092" s="20" t="e">
        <f>VLOOKUP($B1092,'DATA PENGUKURAN GARDU'!$A:$BS,54,0)</f>
        <v>#N/A</v>
      </c>
      <c r="AJ1092" s="17" t="e">
        <f>VLOOKUP($C1092,'DATA PENGUKURAN GARDU'!$A:$BS,42,0)</f>
        <v>#N/A</v>
      </c>
      <c r="AK1092" s="23" t="e">
        <f t="shared" si="557"/>
        <v>#N/A</v>
      </c>
      <c r="AL1092" s="17" t="e">
        <f>VLOOKUP($C1092,'DATA PENGUKURAN GARDU'!$A:$BS,44,0)</f>
        <v>#N/A</v>
      </c>
      <c r="AM1092" s="23" t="e">
        <f t="shared" si="558"/>
        <v>#N/A</v>
      </c>
      <c r="AN1092" s="17" t="e">
        <f>VLOOKUP($C1092,'DATA PENGUKURAN GARDU'!$A:$BS,46,0)</f>
        <v>#N/A</v>
      </c>
      <c r="AO1092" s="23" t="e">
        <f t="shared" si="559"/>
        <v>#N/A</v>
      </c>
      <c r="AP1092" s="17" t="e">
        <f>VLOOKUP($C1092,'DATA PENGUKURAN GARDU'!$A:$BS,46,0)</f>
        <v>#N/A</v>
      </c>
      <c r="AQ1092" s="17" t="e">
        <f>VLOOKUP($C1092,'DATA PENGUKURAN GARDU'!$A:$BS,53,0)</f>
        <v>#N/A</v>
      </c>
      <c r="AR1092" s="17" t="e">
        <f>VLOOKUP($C1092,'DATA PENGUKURAN GARDU'!$A:$BS,54,0)</f>
        <v>#N/A</v>
      </c>
      <c r="AS1092" s="20" t="e">
        <f>VLOOKUP($D1092,'DATA PENGUKURAN GARDU'!$A:$BS,42,0)</f>
        <v>#N/A</v>
      </c>
      <c r="AT1092" s="21" t="e">
        <f t="shared" si="560"/>
        <v>#N/A</v>
      </c>
      <c r="AU1092" s="20" t="e">
        <f>VLOOKUP($D1092,'DATA PENGUKURAN GARDU'!$A:$BS,44,0)</f>
        <v>#N/A</v>
      </c>
      <c r="AV1092" s="21" t="e">
        <f t="shared" si="561"/>
        <v>#N/A</v>
      </c>
      <c r="AW1092" s="20" t="e">
        <f>VLOOKUP($D1092,'DATA PENGUKURAN GARDU'!$A:$BS,46,0)</f>
        <v>#N/A</v>
      </c>
      <c r="AX1092" s="21" t="e">
        <f t="shared" si="562"/>
        <v>#N/A</v>
      </c>
      <c r="AY1092" s="20" t="e">
        <f>VLOOKUP($D1092,'DATA PENGUKURAN GARDU'!$A:$BS,46,0)</f>
        <v>#N/A</v>
      </c>
      <c r="AZ1092" s="20" t="e">
        <f>VLOOKUP($D1092,'DATA PENGUKURAN GARDU'!$A:$BS,53,0)</f>
        <v>#N/A</v>
      </c>
      <c r="BA1092" s="20" t="e">
        <f>VLOOKUP($D1092,'DATA PENGUKURAN GARDU'!$A:$BS,54,0)</f>
        <v>#N/A</v>
      </c>
      <c r="BB1092" s="17" t="e">
        <f>VLOOKUP($E1092,'DATA PENGUKURAN GARDU'!$A:$BS,42,0)</f>
        <v>#N/A</v>
      </c>
      <c r="BC1092" s="23" t="e">
        <f t="shared" si="563"/>
        <v>#N/A</v>
      </c>
      <c r="BD1092" s="17" t="e">
        <f>VLOOKUP($E1092,'DATA PENGUKURAN GARDU'!$A:$BS,44,0)</f>
        <v>#N/A</v>
      </c>
      <c r="BE1092" s="23" t="e">
        <f t="shared" si="564"/>
        <v>#N/A</v>
      </c>
      <c r="BF1092" s="17" t="e">
        <f>VLOOKUP($E1092,'DATA PENGUKURAN GARDU'!$A:$BS,46,0)</f>
        <v>#N/A</v>
      </c>
      <c r="BG1092" s="23" t="e">
        <f t="shared" si="565"/>
        <v>#N/A</v>
      </c>
      <c r="BH1092" s="17" t="e">
        <f>VLOOKUP($E1092,'DATA PENGUKURAN GARDU'!$A:$BS,46,0)</f>
        <v>#N/A</v>
      </c>
      <c r="BI1092" s="17" t="e">
        <f>VLOOKUP($E1092,'DATA PENGUKURAN GARDU'!$A:$BS,53,0)</f>
        <v>#N/A</v>
      </c>
      <c r="BJ1092" s="17" t="e">
        <f>VLOOKUP($E1092,'DATA PENGUKURAN GARDU'!$A:$BS,54,0)</f>
        <v>#N/A</v>
      </c>
      <c r="BK1092" s="20" t="e">
        <f t="shared" si="576"/>
        <v>#N/A</v>
      </c>
      <c r="BL1092" s="20" t="e">
        <f t="shared" si="577"/>
        <v>#N/A</v>
      </c>
      <c r="BM1092" s="20" t="e">
        <f t="shared" si="578"/>
        <v>#N/A</v>
      </c>
      <c r="BN1092" s="25" t="e">
        <f t="shared" si="579"/>
        <v>#N/A</v>
      </c>
      <c r="BO1092" s="26" t="str">
        <f t="shared" si="580"/>
        <v>0</v>
      </c>
      <c r="BP1092" s="21" t="e">
        <f t="shared" si="581"/>
        <v>#VALUE!</v>
      </c>
      <c r="BQ1092" s="20" t="e">
        <f t="shared" si="582"/>
        <v>#N/A</v>
      </c>
      <c r="BR1092" s="20" t="e">
        <v>#N/A</v>
      </c>
      <c r="BS1092" s="9" t="e">
        <v>#N/A</v>
      </c>
      <c r="BT1092" s="2" t="e">
        <f t="shared" si="583"/>
        <v>#VALUE!</v>
      </c>
      <c r="BU1092" s="2" t="e">
        <f t="shared" si="566"/>
        <v>#N/A</v>
      </c>
      <c r="BV1092" s="2" t="e">
        <f t="shared" si="567"/>
        <v>#N/A</v>
      </c>
    </row>
    <row r="1093" s="2" customFormat="1" ht="22.95" customHeight="1" spans="1:74">
      <c r="A1093" s="9" t="str">
        <f t="shared" si="568"/>
        <v>K-087Induk</v>
      </c>
      <c r="B1093" s="9" t="str">
        <f t="shared" si="569"/>
        <v>K-087jurusan 1</v>
      </c>
      <c r="C1093" s="9" t="str">
        <f t="shared" si="570"/>
        <v>K-087jurusan 2</v>
      </c>
      <c r="D1093" s="9" t="str">
        <f t="shared" si="571"/>
        <v>K-087jurusan 3</v>
      </c>
      <c r="E1093" s="9" t="str">
        <f t="shared" si="572"/>
        <v>K-087jurusan 4</v>
      </c>
      <c r="F1093" s="10" t="s">
        <v>410</v>
      </c>
      <c r="G1093" s="10" t="s">
        <v>132</v>
      </c>
      <c r="H1093" s="10" t="s">
        <v>1328</v>
      </c>
      <c r="I1093" s="10" t="s">
        <v>12277</v>
      </c>
      <c r="J1093" s="10" t="s">
        <v>12278</v>
      </c>
      <c r="K1093" s="10" t="s">
        <v>7465</v>
      </c>
      <c r="L1093" s="10"/>
      <c r="M1093" s="10"/>
      <c r="N1093" s="14">
        <f t="shared" si="573"/>
        <v>0</v>
      </c>
      <c r="O1093" s="15" t="e">
        <f t="shared" si="574"/>
        <v>#VALUE!</v>
      </c>
      <c r="P1093" s="15" t="e">
        <f t="shared" si="575"/>
        <v>#VALUE!</v>
      </c>
      <c r="Q1093" s="17" t="e">
        <f>VLOOKUP($A1093,'DATA PENGUKURAN GARDU'!$A:$BS,42,0)</f>
        <v>#N/A</v>
      </c>
      <c r="R1093" s="18" t="e">
        <f t="shared" si="551"/>
        <v>#N/A</v>
      </c>
      <c r="S1093" s="17" t="e">
        <f>VLOOKUP($A1093,'DATA PENGUKURAN GARDU'!$A:$BS,44,0)</f>
        <v>#N/A</v>
      </c>
      <c r="T1093" s="18" t="e">
        <f t="shared" si="552"/>
        <v>#N/A</v>
      </c>
      <c r="U1093" s="17" t="e">
        <f>VLOOKUP($A1093,'DATA PENGUKURAN GARDU'!$A:$BS,46,0)</f>
        <v>#N/A</v>
      </c>
      <c r="V1093" s="18" t="e">
        <f t="shared" si="553"/>
        <v>#N/A</v>
      </c>
      <c r="W1093" s="17" t="e">
        <f>VLOOKUP($A1093,'DATA PENGUKURAN GARDU'!$A:$BS,48,0)</f>
        <v>#N/A</v>
      </c>
      <c r="X1093" s="17" t="e">
        <f>VLOOKUP($A1093,'DATA PENGUKURAN GARDU'!$A:$BS,53,0)</f>
        <v>#N/A</v>
      </c>
      <c r="Y1093" s="17" t="e">
        <f>VLOOKUP($A1093,'DATA PENGUKURAN GARDU'!$A:$BS,54,0)</f>
        <v>#N/A</v>
      </c>
      <c r="Z1093" s="17" t="e">
        <f>VLOOKUP($A1093,'DATA PENGUKURAN GARDU'!$A:$BS,55,0)</f>
        <v>#N/A</v>
      </c>
      <c r="AA1093" s="20" t="e">
        <f>VLOOKUP($B1093,'DATA PENGUKURAN GARDU'!$A:$BS,42,0)</f>
        <v>#N/A</v>
      </c>
      <c r="AB1093" s="21" t="e">
        <f t="shared" si="554"/>
        <v>#N/A</v>
      </c>
      <c r="AC1093" s="20" t="e">
        <f>VLOOKUP($B1093,'DATA PENGUKURAN GARDU'!$A:$BS,44,0)</f>
        <v>#N/A</v>
      </c>
      <c r="AD1093" s="21" t="e">
        <f t="shared" si="555"/>
        <v>#N/A</v>
      </c>
      <c r="AE1093" s="20" t="e">
        <f>VLOOKUP($B1093,'DATA PENGUKURAN GARDU'!$A:$BS,46,0)</f>
        <v>#N/A</v>
      </c>
      <c r="AF1093" s="21" t="e">
        <f t="shared" si="556"/>
        <v>#N/A</v>
      </c>
      <c r="AG1093" s="20" t="e">
        <f>VLOOKUP($B1093,'DATA PENGUKURAN GARDU'!$A:$BS,46,0)</f>
        <v>#N/A</v>
      </c>
      <c r="AH1093" s="20" t="e">
        <f>VLOOKUP($B1093,'DATA PENGUKURAN GARDU'!$A:$BS,53,0)</f>
        <v>#N/A</v>
      </c>
      <c r="AI1093" s="20" t="e">
        <f>VLOOKUP($B1093,'DATA PENGUKURAN GARDU'!$A:$BS,54,0)</f>
        <v>#N/A</v>
      </c>
      <c r="AJ1093" s="17" t="e">
        <f>VLOOKUP($C1093,'DATA PENGUKURAN GARDU'!$A:$BS,42,0)</f>
        <v>#N/A</v>
      </c>
      <c r="AK1093" s="23" t="e">
        <f t="shared" si="557"/>
        <v>#N/A</v>
      </c>
      <c r="AL1093" s="17" t="e">
        <f>VLOOKUP($C1093,'DATA PENGUKURAN GARDU'!$A:$BS,44,0)</f>
        <v>#N/A</v>
      </c>
      <c r="AM1093" s="23" t="e">
        <f t="shared" si="558"/>
        <v>#N/A</v>
      </c>
      <c r="AN1093" s="17" t="e">
        <f>VLOOKUP($C1093,'DATA PENGUKURAN GARDU'!$A:$BS,46,0)</f>
        <v>#N/A</v>
      </c>
      <c r="AO1093" s="23" t="e">
        <f t="shared" si="559"/>
        <v>#N/A</v>
      </c>
      <c r="AP1093" s="17" t="e">
        <f>VLOOKUP($C1093,'DATA PENGUKURAN GARDU'!$A:$BS,46,0)</f>
        <v>#N/A</v>
      </c>
      <c r="AQ1093" s="17" t="e">
        <f>VLOOKUP($C1093,'DATA PENGUKURAN GARDU'!$A:$BS,53,0)</f>
        <v>#N/A</v>
      </c>
      <c r="AR1093" s="17" t="e">
        <f>VLOOKUP($C1093,'DATA PENGUKURAN GARDU'!$A:$BS,54,0)</f>
        <v>#N/A</v>
      </c>
      <c r="AS1093" s="20" t="e">
        <f>VLOOKUP($D1093,'DATA PENGUKURAN GARDU'!$A:$BS,42,0)</f>
        <v>#N/A</v>
      </c>
      <c r="AT1093" s="21" t="e">
        <f t="shared" si="560"/>
        <v>#N/A</v>
      </c>
      <c r="AU1093" s="20" t="e">
        <f>VLOOKUP($D1093,'DATA PENGUKURAN GARDU'!$A:$BS,44,0)</f>
        <v>#N/A</v>
      </c>
      <c r="AV1093" s="21" t="e">
        <f t="shared" si="561"/>
        <v>#N/A</v>
      </c>
      <c r="AW1093" s="20" t="e">
        <f>VLOOKUP($D1093,'DATA PENGUKURAN GARDU'!$A:$BS,46,0)</f>
        <v>#N/A</v>
      </c>
      <c r="AX1093" s="21" t="e">
        <f t="shared" si="562"/>
        <v>#N/A</v>
      </c>
      <c r="AY1093" s="20" t="e">
        <f>VLOOKUP($D1093,'DATA PENGUKURAN GARDU'!$A:$BS,46,0)</f>
        <v>#N/A</v>
      </c>
      <c r="AZ1093" s="20" t="e">
        <f>VLOOKUP($D1093,'DATA PENGUKURAN GARDU'!$A:$BS,53,0)</f>
        <v>#N/A</v>
      </c>
      <c r="BA1093" s="20" t="e">
        <f>VLOOKUP($D1093,'DATA PENGUKURAN GARDU'!$A:$BS,54,0)</f>
        <v>#N/A</v>
      </c>
      <c r="BB1093" s="17" t="e">
        <f>VLOOKUP($E1093,'DATA PENGUKURAN GARDU'!$A:$BS,42,0)</f>
        <v>#N/A</v>
      </c>
      <c r="BC1093" s="23" t="e">
        <f t="shared" si="563"/>
        <v>#N/A</v>
      </c>
      <c r="BD1093" s="17" t="e">
        <f>VLOOKUP($E1093,'DATA PENGUKURAN GARDU'!$A:$BS,44,0)</f>
        <v>#N/A</v>
      </c>
      <c r="BE1093" s="23" t="e">
        <f t="shared" si="564"/>
        <v>#N/A</v>
      </c>
      <c r="BF1093" s="17" t="e">
        <f>VLOOKUP($E1093,'DATA PENGUKURAN GARDU'!$A:$BS,46,0)</f>
        <v>#N/A</v>
      </c>
      <c r="BG1093" s="23" t="e">
        <f t="shared" si="565"/>
        <v>#N/A</v>
      </c>
      <c r="BH1093" s="17" t="e">
        <f>VLOOKUP($E1093,'DATA PENGUKURAN GARDU'!$A:$BS,46,0)</f>
        <v>#N/A</v>
      </c>
      <c r="BI1093" s="17" t="e">
        <f>VLOOKUP($E1093,'DATA PENGUKURAN GARDU'!$A:$BS,53,0)</f>
        <v>#N/A</v>
      </c>
      <c r="BJ1093" s="17" t="e">
        <f>VLOOKUP($E1093,'DATA PENGUKURAN GARDU'!$A:$BS,54,0)</f>
        <v>#N/A</v>
      </c>
      <c r="BK1093" s="20" t="e">
        <f t="shared" si="576"/>
        <v>#N/A</v>
      </c>
      <c r="BL1093" s="20" t="e">
        <f t="shared" si="577"/>
        <v>#N/A</v>
      </c>
      <c r="BM1093" s="20" t="e">
        <f t="shared" si="578"/>
        <v>#N/A</v>
      </c>
      <c r="BN1093" s="25" t="e">
        <f t="shared" si="579"/>
        <v>#N/A</v>
      </c>
      <c r="BO1093" s="26" t="str">
        <f t="shared" si="580"/>
        <v>0</v>
      </c>
      <c r="BP1093" s="21" t="e">
        <f t="shared" si="581"/>
        <v>#VALUE!</v>
      </c>
      <c r="BQ1093" s="20" t="e">
        <f t="shared" si="582"/>
        <v>#N/A</v>
      </c>
      <c r="BR1093" s="20" t="e">
        <v>#N/A</v>
      </c>
      <c r="BS1093" s="9" t="e">
        <v>#N/A</v>
      </c>
      <c r="BT1093" s="2" t="e">
        <f t="shared" si="583"/>
        <v>#VALUE!</v>
      </c>
      <c r="BU1093" s="2" t="e">
        <f t="shared" si="566"/>
        <v>#N/A</v>
      </c>
      <c r="BV1093" s="2" t="e">
        <f t="shared" si="567"/>
        <v>#N/A</v>
      </c>
    </row>
    <row r="1094" s="2" customFormat="1" ht="22.95" customHeight="1" spans="1:74">
      <c r="A1094" s="9" t="str">
        <f t="shared" si="568"/>
        <v>K-105Induk</v>
      </c>
      <c r="B1094" s="9" t="str">
        <f t="shared" si="569"/>
        <v>K-105jurusan 1</v>
      </c>
      <c r="C1094" s="9" t="str">
        <f t="shared" si="570"/>
        <v>K-105jurusan 2</v>
      </c>
      <c r="D1094" s="9" t="str">
        <f t="shared" si="571"/>
        <v>K-105jurusan 3</v>
      </c>
      <c r="E1094" s="9" t="str">
        <f t="shared" si="572"/>
        <v>K-105jurusan 4</v>
      </c>
      <c r="F1094" s="10" t="s">
        <v>410</v>
      </c>
      <c r="G1094" s="10" t="s">
        <v>132</v>
      </c>
      <c r="H1094" s="10" t="s">
        <v>1329</v>
      </c>
      <c r="I1094" s="10" t="s">
        <v>12279</v>
      </c>
      <c r="J1094" s="10" t="s">
        <v>12280</v>
      </c>
      <c r="K1094" s="10" t="s">
        <v>7465</v>
      </c>
      <c r="L1094" s="10"/>
      <c r="M1094" s="10"/>
      <c r="N1094" s="14">
        <f t="shared" si="573"/>
        <v>0</v>
      </c>
      <c r="O1094" s="15" t="e">
        <f t="shared" si="574"/>
        <v>#VALUE!</v>
      </c>
      <c r="P1094" s="15" t="e">
        <f t="shared" si="575"/>
        <v>#VALUE!</v>
      </c>
      <c r="Q1094" s="17" t="e">
        <f>VLOOKUP($A1094,'DATA PENGUKURAN GARDU'!$A:$BS,42,0)</f>
        <v>#N/A</v>
      </c>
      <c r="R1094" s="18" t="e">
        <f t="shared" si="551"/>
        <v>#N/A</v>
      </c>
      <c r="S1094" s="17" t="e">
        <f>VLOOKUP($A1094,'DATA PENGUKURAN GARDU'!$A:$BS,44,0)</f>
        <v>#N/A</v>
      </c>
      <c r="T1094" s="18" t="e">
        <f t="shared" si="552"/>
        <v>#N/A</v>
      </c>
      <c r="U1094" s="17" t="e">
        <f>VLOOKUP($A1094,'DATA PENGUKURAN GARDU'!$A:$BS,46,0)</f>
        <v>#N/A</v>
      </c>
      <c r="V1094" s="18" t="e">
        <f t="shared" si="553"/>
        <v>#N/A</v>
      </c>
      <c r="W1094" s="17" t="e">
        <f>VLOOKUP($A1094,'DATA PENGUKURAN GARDU'!$A:$BS,48,0)</f>
        <v>#N/A</v>
      </c>
      <c r="X1094" s="17" t="e">
        <f>VLOOKUP($A1094,'DATA PENGUKURAN GARDU'!$A:$BS,53,0)</f>
        <v>#N/A</v>
      </c>
      <c r="Y1094" s="17" t="e">
        <f>VLOOKUP($A1094,'DATA PENGUKURAN GARDU'!$A:$BS,54,0)</f>
        <v>#N/A</v>
      </c>
      <c r="Z1094" s="17" t="e">
        <f>VLOOKUP($A1094,'DATA PENGUKURAN GARDU'!$A:$BS,55,0)</f>
        <v>#N/A</v>
      </c>
      <c r="AA1094" s="20" t="e">
        <f>VLOOKUP($B1094,'DATA PENGUKURAN GARDU'!$A:$BS,42,0)</f>
        <v>#N/A</v>
      </c>
      <c r="AB1094" s="21" t="e">
        <f t="shared" si="554"/>
        <v>#N/A</v>
      </c>
      <c r="AC1094" s="20" t="e">
        <f>VLOOKUP($B1094,'DATA PENGUKURAN GARDU'!$A:$BS,44,0)</f>
        <v>#N/A</v>
      </c>
      <c r="AD1094" s="21" t="e">
        <f t="shared" si="555"/>
        <v>#N/A</v>
      </c>
      <c r="AE1094" s="20" t="e">
        <f>VLOOKUP($B1094,'DATA PENGUKURAN GARDU'!$A:$BS,46,0)</f>
        <v>#N/A</v>
      </c>
      <c r="AF1094" s="21" t="e">
        <f t="shared" si="556"/>
        <v>#N/A</v>
      </c>
      <c r="AG1094" s="20" t="e">
        <f>VLOOKUP($B1094,'DATA PENGUKURAN GARDU'!$A:$BS,46,0)</f>
        <v>#N/A</v>
      </c>
      <c r="AH1094" s="20" t="e">
        <f>VLOOKUP($B1094,'DATA PENGUKURAN GARDU'!$A:$BS,53,0)</f>
        <v>#N/A</v>
      </c>
      <c r="AI1094" s="20" t="e">
        <f>VLOOKUP($B1094,'DATA PENGUKURAN GARDU'!$A:$BS,54,0)</f>
        <v>#N/A</v>
      </c>
      <c r="AJ1094" s="17" t="e">
        <f>VLOOKUP($C1094,'DATA PENGUKURAN GARDU'!$A:$BS,42,0)</f>
        <v>#N/A</v>
      </c>
      <c r="AK1094" s="23" t="e">
        <f t="shared" si="557"/>
        <v>#N/A</v>
      </c>
      <c r="AL1094" s="17" t="e">
        <f>VLOOKUP($C1094,'DATA PENGUKURAN GARDU'!$A:$BS,44,0)</f>
        <v>#N/A</v>
      </c>
      <c r="AM1094" s="23" t="e">
        <f t="shared" si="558"/>
        <v>#N/A</v>
      </c>
      <c r="AN1094" s="17" t="e">
        <f>VLOOKUP($C1094,'DATA PENGUKURAN GARDU'!$A:$BS,46,0)</f>
        <v>#N/A</v>
      </c>
      <c r="AO1094" s="23" t="e">
        <f t="shared" si="559"/>
        <v>#N/A</v>
      </c>
      <c r="AP1094" s="17" t="e">
        <f>VLOOKUP($C1094,'DATA PENGUKURAN GARDU'!$A:$BS,46,0)</f>
        <v>#N/A</v>
      </c>
      <c r="AQ1094" s="17" t="e">
        <f>VLOOKUP($C1094,'DATA PENGUKURAN GARDU'!$A:$BS,53,0)</f>
        <v>#N/A</v>
      </c>
      <c r="AR1094" s="17" t="e">
        <f>VLOOKUP($C1094,'DATA PENGUKURAN GARDU'!$A:$BS,54,0)</f>
        <v>#N/A</v>
      </c>
      <c r="AS1094" s="20" t="e">
        <f>VLOOKUP($D1094,'DATA PENGUKURAN GARDU'!$A:$BS,42,0)</f>
        <v>#N/A</v>
      </c>
      <c r="AT1094" s="21" t="e">
        <f t="shared" si="560"/>
        <v>#N/A</v>
      </c>
      <c r="AU1094" s="20" t="e">
        <f>VLOOKUP($D1094,'DATA PENGUKURAN GARDU'!$A:$BS,44,0)</f>
        <v>#N/A</v>
      </c>
      <c r="AV1094" s="21" t="e">
        <f t="shared" si="561"/>
        <v>#N/A</v>
      </c>
      <c r="AW1094" s="20" t="e">
        <f>VLOOKUP($D1094,'DATA PENGUKURAN GARDU'!$A:$BS,46,0)</f>
        <v>#N/A</v>
      </c>
      <c r="AX1094" s="21" t="e">
        <f t="shared" si="562"/>
        <v>#N/A</v>
      </c>
      <c r="AY1094" s="20" t="e">
        <f>VLOOKUP($D1094,'DATA PENGUKURAN GARDU'!$A:$BS,46,0)</f>
        <v>#N/A</v>
      </c>
      <c r="AZ1094" s="20" t="e">
        <f>VLOOKUP($D1094,'DATA PENGUKURAN GARDU'!$A:$BS,53,0)</f>
        <v>#N/A</v>
      </c>
      <c r="BA1094" s="20" t="e">
        <f>VLOOKUP($D1094,'DATA PENGUKURAN GARDU'!$A:$BS,54,0)</f>
        <v>#N/A</v>
      </c>
      <c r="BB1094" s="17" t="e">
        <f>VLOOKUP($E1094,'DATA PENGUKURAN GARDU'!$A:$BS,42,0)</f>
        <v>#N/A</v>
      </c>
      <c r="BC1094" s="23" t="e">
        <f t="shared" si="563"/>
        <v>#N/A</v>
      </c>
      <c r="BD1094" s="17" t="e">
        <f>VLOOKUP($E1094,'DATA PENGUKURAN GARDU'!$A:$BS,44,0)</f>
        <v>#N/A</v>
      </c>
      <c r="BE1094" s="23" t="e">
        <f t="shared" si="564"/>
        <v>#N/A</v>
      </c>
      <c r="BF1094" s="17" t="e">
        <f>VLOOKUP($E1094,'DATA PENGUKURAN GARDU'!$A:$BS,46,0)</f>
        <v>#N/A</v>
      </c>
      <c r="BG1094" s="23" t="e">
        <f t="shared" si="565"/>
        <v>#N/A</v>
      </c>
      <c r="BH1094" s="17" t="e">
        <f>VLOOKUP($E1094,'DATA PENGUKURAN GARDU'!$A:$BS,46,0)</f>
        <v>#N/A</v>
      </c>
      <c r="BI1094" s="17" t="e">
        <f>VLOOKUP($E1094,'DATA PENGUKURAN GARDU'!$A:$BS,53,0)</f>
        <v>#N/A</v>
      </c>
      <c r="BJ1094" s="17" t="e">
        <f>VLOOKUP($E1094,'DATA PENGUKURAN GARDU'!$A:$BS,54,0)</f>
        <v>#N/A</v>
      </c>
      <c r="BK1094" s="20" t="e">
        <f t="shared" si="576"/>
        <v>#N/A</v>
      </c>
      <c r="BL1094" s="20" t="e">
        <f t="shared" si="577"/>
        <v>#N/A</v>
      </c>
      <c r="BM1094" s="20" t="e">
        <f t="shared" si="578"/>
        <v>#N/A</v>
      </c>
      <c r="BN1094" s="25" t="e">
        <f t="shared" si="579"/>
        <v>#N/A</v>
      </c>
      <c r="BO1094" s="26" t="str">
        <f t="shared" si="580"/>
        <v>0</v>
      </c>
      <c r="BP1094" s="21" t="e">
        <f t="shared" si="581"/>
        <v>#VALUE!</v>
      </c>
      <c r="BQ1094" s="20" t="e">
        <f t="shared" si="582"/>
        <v>#N/A</v>
      </c>
      <c r="BR1094" s="20" t="e">
        <v>#N/A</v>
      </c>
      <c r="BS1094" s="9" t="e">
        <v>#N/A</v>
      </c>
      <c r="BT1094" s="2" t="e">
        <f t="shared" si="583"/>
        <v>#VALUE!</v>
      </c>
      <c r="BU1094" s="2" t="e">
        <f t="shared" si="566"/>
        <v>#N/A</v>
      </c>
      <c r="BV1094" s="2" t="e">
        <f t="shared" si="567"/>
        <v>#N/A</v>
      </c>
    </row>
    <row r="1095" s="2" customFormat="1" ht="22.95" customHeight="1" spans="1:74">
      <c r="A1095" s="9" t="str">
        <f t="shared" si="568"/>
        <v>K-112Induk</v>
      </c>
      <c r="B1095" s="9" t="str">
        <f t="shared" si="569"/>
        <v>K-112jurusan 1</v>
      </c>
      <c r="C1095" s="9" t="str">
        <f t="shared" si="570"/>
        <v>K-112jurusan 2</v>
      </c>
      <c r="D1095" s="9" t="str">
        <f t="shared" si="571"/>
        <v>K-112jurusan 3</v>
      </c>
      <c r="E1095" s="9" t="str">
        <f t="shared" si="572"/>
        <v>K-112jurusan 4</v>
      </c>
      <c r="F1095" s="10" t="s">
        <v>410</v>
      </c>
      <c r="G1095" s="10" t="s">
        <v>132</v>
      </c>
      <c r="H1095" s="10" t="s">
        <v>1330</v>
      </c>
      <c r="I1095" s="10" t="s">
        <v>12281</v>
      </c>
      <c r="J1095" s="10" t="s">
        <v>12282</v>
      </c>
      <c r="K1095" s="10" t="s">
        <v>7465</v>
      </c>
      <c r="L1095" s="10"/>
      <c r="M1095" s="10"/>
      <c r="N1095" s="14">
        <f t="shared" si="573"/>
        <v>0</v>
      </c>
      <c r="O1095" s="15" t="e">
        <f t="shared" si="574"/>
        <v>#VALUE!</v>
      </c>
      <c r="P1095" s="15" t="e">
        <f t="shared" si="575"/>
        <v>#VALUE!</v>
      </c>
      <c r="Q1095" s="17" t="e">
        <f>VLOOKUP($A1095,'DATA PENGUKURAN GARDU'!$A:$BS,42,0)</f>
        <v>#N/A</v>
      </c>
      <c r="R1095" s="18" t="e">
        <f t="shared" si="551"/>
        <v>#N/A</v>
      </c>
      <c r="S1095" s="17" t="e">
        <f>VLOOKUP($A1095,'DATA PENGUKURAN GARDU'!$A:$BS,44,0)</f>
        <v>#N/A</v>
      </c>
      <c r="T1095" s="18" t="e">
        <f t="shared" si="552"/>
        <v>#N/A</v>
      </c>
      <c r="U1095" s="17" t="e">
        <f>VLOOKUP($A1095,'DATA PENGUKURAN GARDU'!$A:$BS,46,0)</f>
        <v>#N/A</v>
      </c>
      <c r="V1095" s="18" t="e">
        <f t="shared" si="553"/>
        <v>#N/A</v>
      </c>
      <c r="W1095" s="17" t="e">
        <f>VLOOKUP($A1095,'DATA PENGUKURAN GARDU'!$A:$BS,48,0)</f>
        <v>#N/A</v>
      </c>
      <c r="X1095" s="17" t="e">
        <f>VLOOKUP($A1095,'DATA PENGUKURAN GARDU'!$A:$BS,53,0)</f>
        <v>#N/A</v>
      </c>
      <c r="Y1095" s="17" t="e">
        <f>VLOOKUP($A1095,'DATA PENGUKURAN GARDU'!$A:$BS,54,0)</f>
        <v>#N/A</v>
      </c>
      <c r="Z1095" s="17" t="e">
        <f>VLOOKUP($A1095,'DATA PENGUKURAN GARDU'!$A:$BS,55,0)</f>
        <v>#N/A</v>
      </c>
      <c r="AA1095" s="20" t="e">
        <f>VLOOKUP($B1095,'DATA PENGUKURAN GARDU'!$A:$BS,42,0)</f>
        <v>#N/A</v>
      </c>
      <c r="AB1095" s="21" t="e">
        <f t="shared" si="554"/>
        <v>#N/A</v>
      </c>
      <c r="AC1095" s="20" t="e">
        <f>VLOOKUP($B1095,'DATA PENGUKURAN GARDU'!$A:$BS,44,0)</f>
        <v>#N/A</v>
      </c>
      <c r="AD1095" s="21" t="e">
        <f t="shared" si="555"/>
        <v>#N/A</v>
      </c>
      <c r="AE1095" s="20" t="e">
        <f>VLOOKUP($B1095,'DATA PENGUKURAN GARDU'!$A:$BS,46,0)</f>
        <v>#N/A</v>
      </c>
      <c r="AF1095" s="21" t="e">
        <f t="shared" si="556"/>
        <v>#N/A</v>
      </c>
      <c r="AG1095" s="20" t="e">
        <f>VLOOKUP($B1095,'DATA PENGUKURAN GARDU'!$A:$BS,46,0)</f>
        <v>#N/A</v>
      </c>
      <c r="AH1095" s="20" t="e">
        <f>VLOOKUP($B1095,'DATA PENGUKURAN GARDU'!$A:$BS,53,0)</f>
        <v>#N/A</v>
      </c>
      <c r="AI1095" s="20" t="e">
        <f>VLOOKUP($B1095,'DATA PENGUKURAN GARDU'!$A:$BS,54,0)</f>
        <v>#N/A</v>
      </c>
      <c r="AJ1095" s="17" t="e">
        <f>VLOOKUP($C1095,'DATA PENGUKURAN GARDU'!$A:$BS,42,0)</f>
        <v>#N/A</v>
      </c>
      <c r="AK1095" s="23" t="e">
        <f t="shared" si="557"/>
        <v>#N/A</v>
      </c>
      <c r="AL1095" s="17" t="e">
        <f>VLOOKUP($C1095,'DATA PENGUKURAN GARDU'!$A:$BS,44,0)</f>
        <v>#N/A</v>
      </c>
      <c r="AM1095" s="23" t="e">
        <f t="shared" si="558"/>
        <v>#N/A</v>
      </c>
      <c r="AN1095" s="17" t="e">
        <f>VLOOKUP($C1095,'DATA PENGUKURAN GARDU'!$A:$BS,46,0)</f>
        <v>#N/A</v>
      </c>
      <c r="AO1095" s="23" t="e">
        <f t="shared" si="559"/>
        <v>#N/A</v>
      </c>
      <c r="AP1095" s="17" t="e">
        <f>VLOOKUP($C1095,'DATA PENGUKURAN GARDU'!$A:$BS,46,0)</f>
        <v>#N/A</v>
      </c>
      <c r="AQ1095" s="17" t="e">
        <f>VLOOKUP($C1095,'DATA PENGUKURAN GARDU'!$A:$BS,53,0)</f>
        <v>#N/A</v>
      </c>
      <c r="AR1095" s="17" t="e">
        <f>VLOOKUP($C1095,'DATA PENGUKURAN GARDU'!$A:$BS,54,0)</f>
        <v>#N/A</v>
      </c>
      <c r="AS1095" s="20" t="e">
        <f>VLOOKUP($D1095,'DATA PENGUKURAN GARDU'!$A:$BS,42,0)</f>
        <v>#N/A</v>
      </c>
      <c r="AT1095" s="21" t="e">
        <f t="shared" si="560"/>
        <v>#N/A</v>
      </c>
      <c r="AU1095" s="20" t="e">
        <f>VLOOKUP($D1095,'DATA PENGUKURAN GARDU'!$A:$BS,44,0)</f>
        <v>#N/A</v>
      </c>
      <c r="AV1095" s="21" t="e">
        <f t="shared" si="561"/>
        <v>#N/A</v>
      </c>
      <c r="AW1095" s="20" t="e">
        <f>VLOOKUP($D1095,'DATA PENGUKURAN GARDU'!$A:$BS,46,0)</f>
        <v>#N/A</v>
      </c>
      <c r="AX1095" s="21" t="e">
        <f t="shared" si="562"/>
        <v>#N/A</v>
      </c>
      <c r="AY1095" s="20" t="e">
        <f>VLOOKUP($D1095,'DATA PENGUKURAN GARDU'!$A:$BS,46,0)</f>
        <v>#N/A</v>
      </c>
      <c r="AZ1095" s="20" t="e">
        <f>VLOOKUP($D1095,'DATA PENGUKURAN GARDU'!$A:$BS,53,0)</f>
        <v>#N/A</v>
      </c>
      <c r="BA1095" s="20" t="e">
        <f>VLOOKUP($D1095,'DATA PENGUKURAN GARDU'!$A:$BS,54,0)</f>
        <v>#N/A</v>
      </c>
      <c r="BB1095" s="17" t="e">
        <f>VLOOKUP($E1095,'DATA PENGUKURAN GARDU'!$A:$BS,42,0)</f>
        <v>#N/A</v>
      </c>
      <c r="BC1095" s="23" t="e">
        <f t="shared" si="563"/>
        <v>#N/A</v>
      </c>
      <c r="BD1095" s="17" t="e">
        <f>VLOOKUP($E1095,'DATA PENGUKURAN GARDU'!$A:$BS,44,0)</f>
        <v>#N/A</v>
      </c>
      <c r="BE1095" s="23" t="e">
        <f t="shared" si="564"/>
        <v>#N/A</v>
      </c>
      <c r="BF1095" s="17" t="e">
        <f>VLOOKUP($E1095,'DATA PENGUKURAN GARDU'!$A:$BS,46,0)</f>
        <v>#N/A</v>
      </c>
      <c r="BG1095" s="23" t="e">
        <f t="shared" si="565"/>
        <v>#N/A</v>
      </c>
      <c r="BH1095" s="17" t="e">
        <f>VLOOKUP($E1095,'DATA PENGUKURAN GARDU'!$A:$BS,46,0)</f>
        <v>#N/A</v>
      </c>
      <c r="BI1095" s="17" t="e">
        <f>VLOOKUP($E1095,'DATA PENGUKURAN GARDU'!$A:$BS,53,0)</f>
        <v>#N/A</v>
      </c>
      <c r="BJ1095" s="17" t="e">
        <f>VLOOKUP($E1095,'DATA PENGUKURAN GARDU'!$A:$BS,54,0)</f>
        <v>#N/A</v>
      </c>
      <c r="BK1095" s="20" t="e">
        <f t="shared" si="576"/>
        <v>#N/A</v>
      </c>
      <c r="BL1095" s="20" t="e">
        <f t="shared" si="577"/>
        <v>#N/A</v>
      </c>
      <c r="BM1095" s="20" t="e">
        <f t="shared" si="578"/>
        <v>#N/A</v>
      </c>
      <c r="BN1095" s="25" t="e">
        <f t="shared" si="579"/>
        <v>#N/A</v>
      </c>
      <c r="BO1095" s="26" t="str">
        <f t="shared" si="580"/>
        <v>0</v>
      </c>
      <c r="BP1095" s="21" t="e">
        <f t="shared" si="581"/>
        <v>#VALUE!</v>
      </c>
      <c r="BQ1095" s="20" t="e">
        <f t="shared" si="582"/>
        <v>#N/A</v>
      </c>
      <c r="BR1095" s="20" t="e">
        <v>#N/A</v>
      </c>
      <c r="BS1095" s="9" t="e">
        <v>#N/A</v>
      </c>
      <c r="BT1095" s="2" t="e">
        <f t="shared" si="583"/>
        <v>#VALUE!</v>
      </c>
      <c r="BU1095" s="2" t="e">
        <f t="shared" si="566"/>
        <v>#N/A</v>
      </c>
      <c r="BV1095" s="2" t="e">
        <f t="shared" si="567"/>
        <v>#N/A</v>
      </c>
    </row>
    <row r="1096" s="2" customFormat="1" ht="22.95" customHeight="1" spans="1:74">
      <c r="A1096" s="9" t="str">
        <f t="shared" si="568"/>
        <v>K-114Induk</v>
      </c>
      <c r="B1096" s="9" t="str">
        <f t="shared" si="569"/>
        <v>K-114jurusan 1</v>
      </c>
      <c r="C1096" s="9" t="str">
        <f t="shared" si="570"/>
        <v>K-114jurusan 2</v>
      </c>
      <c r="D1096" s="9" t="str">
        <f t="shared" si="571"/>
        <v>K-114jurusan 3</v>
      </c>
      <c r="E1096" s="9" t="str">
        <f t="shared" si="572"/>
        <v>K-114jurusan 4</v>
      </c>
      <c r="F1096" s="10" t="s">
        <v>528</v>
      </c>
      <c r="G1096" s="10" t="s">
        <v>132</v>
      </c>
      <c r="H1096" s="10" t="s">
        <v>1331</v>
      </c>
      <c r="I1096" s="10" t="s">
        <v>12283</v>
      </c>
      <c r="J1096" s="10" t="s">
        <v>12284</v>
      </c>
      <c r="K1096" s="10" t="s">
        <v>7465</v>
      </c>
      <c r="L1096" s="10"/>
      <c r="M1096" s="10"/>
      <c r="N1096" s="14">
        <f t="shared" si="573"/>
        <v>0</v>
      </c>
      <c r="O1096" s="15" t="e">
        <f t="shared" si="574"/>
        <v>#VALUE!</v>
      </c>
      <c r="P1096" s="15" t="e">
        <f t="shared" si="575"/>
        <v>#VALUE!</v>
      </c>
      <c r="Q1096" s="17" t="e">
        <f>VLOOKUP($A1096,'DATA PENGUKURAN GARDU'!$A:$BS,42,0)</f>
        <v>#N/A</v>
      </c>
      <c r="R1096" s="18" t="e">
        <f t="shared" si="551"/>
        <v>#N/A</v>
      </c>
      <c r="S1096" s="17" t="e">
        <f>VLOOKUP($A1096,'DATA PENGUKURAN GARDU'!$A:$BS,44,0)</f>
        <v>#N/A</v>
      </c>
      <c r="T1096" s="18" t="e">
        <f t="shared" si="552"/>
        <v>#N/A</v>
      </c>
      <c r="U1096" s="17" t="e">
        <f>VLOOKUP($A1096,'DATA PENGUKURAN GARDU'!$A:$BS,46,0)</f>
        <v>#N/A</v>
      </c>
      <c r="V1096" s="18" t="e">
        <f t="shared" si="553"/>
        <v>#N/A</v>
      </c>
      <c r="W1096" s="17" t="e">
        <f>VLOOKUP($A1096,'DATA PENGUKURAN GARDU'!$A:$BS,48,0)</f>
        <v>#N/A</v>
      </c>
      <c r="X1096" s="17" t="e">
        <f>VLOOKUP($A1096,'DATA PENGUKURAN GARDU'!$A:$BS,53,0)</f>
        <v>#N/A</v>
      </c>
      <c r="Y1096" s="17" t="e">
        <f>VLOOKUP($A1096,'DATA PENGUKURAN GARDU'!$A:$BS,54,0)</f>
        <v>#N/A</v>
      </c>
      <c r="Z1096" s="17" t="e">
        <f>VLOOKUP($A1096,'DATA PENGUKURAN GARDU'!$A:$BS,55,0)</f>
        <v>#N/A</v>
      </c>
      <c r="AA1096" s="20" t="e">
        <f>VLOOKUP($B1096,'DATA PENGUKURAN GARDU'!$A:$BS,42,0)</f>
        <v>#N/A</v>
      </c>
      <c r="AB1096" s="21" t="e">
        <f t="shared" si="554"/>
        <v>#N/A</v>
      </c>
      <c r="AC1096" s="20" t="e">
        <f>VLOOKUP($B1096,'DATA PENGUKURAN GARDU'!$A:$BS,44,0)</f>
        <v>#N/A</v>
      </c>
      <c r="AD1096" s="21" t="e">
        <f t="shared" si="555"/>
        <v>#N/A</v>
      </c>
      <c r="AE1096" s="20" t="e">
        <f>VLOOKUP($B1096,'DATA PENGUKURAN GARDU'!$A:$BS,46,0)</f>
        <v>#N/A</v>
      </c>
      <c r="AF1096" s="21" t="e">
        <f t="shared" si="556"/>
        <v>#N/A</v>
      </c>
      <c r="AG1096" s="20" t="e">
        <f>VLOOKUP($B1096,'DATA PENGUKURAN GARDU'!$A:$BS,46,0)</f>
        <v>#N/A</v>
      </c>
      <c r="AH1096" s="20" t="e">
        <f>VLOOKUP($B1096,'DATA PENGUKURAN GARDU'!$A:$BS,53,0)</f>
        <v>#N/A</v>
      </c>
      <c r="AI1096" s="20" t="e">
        <f>VLOOKUP($B1096,'DATA PENGUKURAN GARDU'!$A:$BS,54,0)</f>
        <v>#N/A</v>
      </c>
      <c r="AJ1096" s="17" t="e">
        <f>VLOOKUP($C1096,'DATA PENGUKURAN GARDU'!$A:$BS,42,0)</f>
        <v>#N/A</v>
      </c>
      <c r="AK1096" s="23" t="e">
        <f t="shared" si="557"/>
        <v>#N/A</v>
      </c>
      <c r="AL1096" s="17" t="e">
        <f>VLOOKUP($C1096,'DATA PENGUKURAN GARDU'!$A:$BS,44,0)</f>
        <v>#N/A</v>
      </c>
      <c r="AM1096" s="23" t="e">
        <f t="shared" si="558"/>
        <v>#N/A</v>
      </c>
      <c r="AN1096" s="17" t="e">
        <f>VLOOKUP($C1096,'DATA PENGUKURAN GARDU'!$A:$BS,46,0)</f>
        <v>#N/A</v>
      </c>
      <c r="AO1096" s="23" t="e">
        <f t="shared" si="559"/>
        <v>#N/A</v>
      </c>
      <c r="AP1096" s="17" t="e">
        <f>VLOOKUP($C1096,'DATA PENGUKURAN GARDU'!$A:$BS,46,0)</f>
        <v>#N/A</v>
      </c>
      <c r="AQ1096" s="17" t="e">
        <f>VLOOKUP($C1096,'DATA PENGUKURAN GARDU'!$A:$BS,53,0)</f>
        <v>#N/A</v>
      </c>
      <c r="AR1096" s="17" t="e">
        <f>VLOOKUP($C1096,'DATA PENGUKURAN GARDU'!$A:$BS,54,0)</f>
        <v>#N/A</v>
      </c>
      <c r="AS1096" s="20" t="e">
        <f>VLOOKUP($D1096,'DATA PENGUKURAN GARDU'!$A:$BS,42,0)</f>
        <v>#N/A</v>
      </c>
      <c r="AT1096" s="21" t="e">
        <f t="shared" si="560"/>
        <v>#N/A</v>
      </c>
      <c r="AU1096" s="20" t="e">
        <f>VLOOKUP($D1096,'DATA PENGUKURAN GARDU'!$A:$BS,44,0)</f>
        <v>#N/A</v>
      </c>
      <c r="AV1096" s="21" t="e">
        <f t="shared" si="561"/>
        <v>#N/A</v>
      </c>
      <c r="AW1096" s="20" t="e">
        <f>VLOOKUP($D1096,'DATA PENGUKURAN GARDU'!$A:$BS,46,0)</f>
        <v>#N/A</v>
      </c>
      <c r="AX1096" s="21" t="e">
        <f t="shared" si="562"/>
        <v>#N/A</v>
      </c>
      <c r="AY1096" s="20" t="e">
        <f>VLOOKUP($D1096,'DATA PENGUKURAN GARDU'!$A:$BS,46,0)</f>
        <v>#N/A</v>
      </c>
      <c r="AZ1096" s="20" t="e">
        <f>VLOOKUP($D1096,'DATA PENGUKURAN GARDU'!$A:$BS,53,0)</f>
        <v>#N/A</v>
      </c>
      <c r="BA1096" s="20" t="e">
        <f>VLOOKUP($D1096,'DATA PENGUKURAN GARDU'!$A:$BS,54,0)</f>
        <v>#N/A</v>
      </c>
      <c r="BB1096" s="17" t="e">
        <f>VLOOKUP($E1096,'DATA PENGUKURAN GARDU'!$A:$BS,42,0)</f>
        <v>#N/A</v>
      </c>
      <c r="BC1096" s="23" t="e">
        <f t="shared" si="563"/>
        <v>#N/A</v>
      </c>
      <c r="BD1096" s="17" t="e">
        <f>VLOOKUP($E1096,'DATA PENGUKURAN GARDU'!$A:$BS,44,0)</f>
        <v>#N/A</v>
      </c>
      <c r="BE1096" s="23" t="e">
        <f t="shared" si="564"/>
        <v>#N/A</v>
      </c>
      <c r="BF1096" s="17" t="e">
        <f>VLOOKUP($E1096,'DATA PENGUKURAN GARDU'!$A:$BS,46,0)</f>
        <v>#N/A</v>
      </c>
      <c r="BG1096" s="23" t="e">
        <f t="shared" si="565"/>
        <v>#N/A</v>
      </c>
      <c r="BH1096" s="17" t="e">
        <f>VLOOKUP($E1096,'DATA PENGUKURAN GARDU'!$A:$BS,46,0)</f>
        <v>#N/A</v>
      </c>
      <c r="BI1096" s="17" t="e">
        <f>VLOOKUP($E1096,'DATA PENGUKURAN GARDU'!$A:$BS,53,0)</f>
        <v>#N/A</v>
      </c>
      <c r="BJ1096" s="17" t="e">
        <f>VLOOKUP($E1096,'DATA PENGUKURAN GARDU'!$A:$BS,54,0)</f>
        <v>#N/A</v>
      </c>
      <c r="BK1096" s="20" t="e">
        <f t="shared" si="576"/>
        <v>#N/A</v>
      </c>
      <c r="BL1096" s="20" t="e">
        <f t="shared" si="577"/>
        <v>#N/A</v>
      </c>
      <c r="BM1096" s="20" t="e">
        <f t="shared" si="578"/>
        <v>#N/A</v>
      </c>
      <c r="BN1096" s="25" t="e">
        <f t="shared" si="579"/>
        <v>#N/A</v>
      </c>
      <c r="BO1096" s="26" t="str">
        <f t="shared" si="580"/>
        <v>0</v>
      </c>
      <c r="BP1096" s="21" t="e">
        <f t="shared" si="581"/>
        <v>#VALUE!</v>
      </c>
      <c r="BQ1096" s="20" t="e">
        <f t="shared" si="582"/>
        <v>#N/A</v>
      </c>
      <c r="BR1096" s="20" t="e">
        <v>#N/A</v>
      </c>
      <c r="BS1096" s="9" t="e">
        <v>#N/A</v>
      </c>
      <c r="BT1096" s="2" t="e">
        <f t="shared" si="583"/>
        <v>#VALUE!</v>
      </c>
      <c r="BU1096" s="2" t="e">
        <f t="shared" si="566"/>
        <v>#N/A</v>
      </c>
      <c r="BV1096" s="2" t="e">
        <f t="shared" si="567"/>
        <v>#N/A</v>
      </c>
    </row>
    <row r="1097" s="2" customFormat="1" ht="22.95" customHeight="1" spans="1:74">
      <c r="A1097" s="9" t="str">
        <f t="shared" si="568"/>
        <v>K-115.1Induk</v>
      </c>
      <c r="B1097" s="9" t="str">
        <f t="shared" si="569"/>
        <v>K-115.1jurusan 1</v>
      </c>
      <c r="C1097" s="9" t="str">
        <f t="shared" si="570"/>
        <v>K-115.1jurusan 2</v>
      </c>
      <c r="D1097" s="9" t="str">
        <f t="shared" si="571"/>
        <v>K-115.1jurusan 3</v>
      </c>
      <c r="E1097" s="9" t="str">
        <f t="shared" si="572"/>
        <v>K-115.1jurusan 4</v>
      </c>
      <c r="F1097" s="10" t="s">
        <v>448</v>
      </c>
      <c r="G1097" s="10" t="s">
        <v>132</v>
      </c>
      <c r="H1097" s="10" t="s">
        <v>1332</v>
      </c>
      <c r="I1097" s="10" t="s">
        <v>12285</v>
      </c>
      <c r="J1097" s="10" t="s">
        <v>12286</v>
      </c>
      <c r="K1097" s="10" t="s">
        <v>7465</v>
      </c>
      <c r="L1097" s="10"/>
      <c r="M1097" s="10"/>
      <c r="N1097" s="14">
        <f t="shared" si="573"/>
        <v>0</v>
      </c>
      <c r="O1097" s="15" t="e">
        <f t="shared" si="574"/>
        <v>#VALUE!</v>
      </c>
      <c r="P1097" s="15" t="e">
        <f t="shared" si="575"/>
        <v>#VALUE!</v>
      </c>
      <c r="Q1097" s="17" t="e">
        <f>VLOOKUP($A1097,'DATA PENGUKURAN GARDU'!$A:$BS,42,0)</f>
        <v>#N/A</v>
      </c>
      <c r="R1097" s="18" t="e">
        <f t="shared" si="551"/>
        <v>#N/A</v>
      </c>
      <c r="S1097" s="17" t="e">
        <f>VLOOKUP($A1097,'DATA PENGUKURAN GARDU'!$A:$BS,44,0)</f>
        <v>#N/A</v>
      </c>
      <c r="T1097" s="18" t="e">
        <f t="shared" si="552"/>
        <v>#N/A</v>
      </c>
      <c r="U1097" s="17" t="e">
        <f>VLOOKUP($A1097,'DATA PENGUKURAN GARDU'!$A:$BS,46,0)</f>
        <v>#N/A</v>
      </c>
      <c r="V1097" s="18" t="e">
        <f t="shared" si="553"/>
        <v>#N/A</v>
      </c>
      <c r="W1097" s="17" t="e">
        <f>VLOOKUP($A1097,'DATA PENGUKURAN GARDU'!$A:$BS,48,0)</f>
        <v>#N/A</v>
      </c>
      <c r="X1097" s="17" t="e">
        <f>VLOOKUP($A1097,'DATA PENGUKURAN GARDU'!$A:$BS,53,0)</f>
        <v>#N/A</v>
      </c>
      <c r="Y1097" s="17" t="e">
        <f>VLOOKUP($A1097,'DATA PENGUKURAN GARDU'!$A:$BS,54,0)</f>
        <v>#N/A</v>
      </c>
      <c r="Z1097" s="17" t="e">
        <f>VLOOKUP($A1097,'DATA PENGUKURAN GARDU'!$A:$BS,55,0)</f>
        <v>#N/A</v>
      </c>
      <c r="AA1097" s="20" t="e">
        <f>VLOOKUP($B1097,'DATA PENGUKURAN GARDU'!$A:$BS,42,0)</f>
        <v>#N/A</v>
      </c>
      <c r="AB1097" s="21" t="e">
        <f t="shared" si="554"/>
        <v>#N/A</v>
      </c>
      <c r="AC1097" s="20" t="e">
        <f>VLOOKUP($B1097,'DATA PENGUKURAN GARDU'!$A:$BS,44,0)</f>
        <v>#N/A</v>
      </c>
      <c r="AD1097" s="21" t="e">
        <f t="shared" si="555"/>
        <v>#N/A</v>
      </c>
      <c r="AE1097" s="20" t="e">
        <f>VLOOKUP($B1097,'DATA PENGUKURAN GARDU'!$A:$BS,46,0)</f>
        <v>#N/A</v>
      </c>
      <c r="AF1097" s="21" t="e">
        <f t="shared" si="556"/>
        <v>#N/A</v>
      </c>
      <c r="AG1097" s="20" t="e">
        <f>VLOOKUP($B1097,'DATA PENGUKURAN GARDU'!$A:$BS,46,0)</f>
        <v>#N/A</v>
      </c>
      <c r="AH1097" s="20" t="e">
        <f>VLOOKUP($B1097,'DATA PENGUKURAN GARDU'!$A:$BS,53,0)</f>
        <v>#N/A</v>
      </c>
      <c r="AI1097" s="20" t="e">
        <f>VLOOKUP($B1097,'DATA PENGUKURAN GARDU'!$A:$BS,54,0)</f>
        <v>#N/A</v>
      </c>
      <c r="AJ1097" s="17" t="e">
        <f>VLOOKUP($C1097,'DATA PENGUKURAN GARDU'!$A:$BS,42,0)</f>
        <v>#N/A</v>
      </c>
      <c r="AK1097" s="23" t="e">
        <f t="shared" si="557"/>
        <v>#N/A</v>
      </c>
      <c r="AL1097" s="17" t="e">
        <f>VLOOKUP($C1097,'DATA PENGUKURAN GARDU'!$A:$BS,44,0)</f>
        <v>#N/A</v>
      </c>
      <c r="AM1097" s="23" t="e">
        <f t="shared" si="558"/>
        <v>#N/A</v>
      </c>
      <c r="AN1097" s="17" t="e">
        <f>VLOOKUP($C1097,'DATA PENGUKURAN GARDU'!$A:$BS,46,0)</f>
        <v>#N/A</v>
      </c>
      <c r="AO1097" s="23" t="e">
        <f t="shared" si="559"/>
        <v>#N/A</v>
      </c>
      <c r="AP1097" s="17" t="e">
        <f>VLOOKUP($C1097,'DATA PENGUKURAN GARDU'!$A:$BS,46,0)</f>
        <v>#N/A</v>
      </c>
      <c r="AQ1097" s="17" t="e">
        <f>VLOOKUP($C1097,'DATA PENGUKURAN GARDU'!$A:$BS,53,0)</f>
        <v>#N/A</v>
      </c>
      <c r="AR1097" s="17" t="e">
        <f>VLOOKUP($C1097,'DATA PENGUKURAN GARDU'!$A:$BS,54,0)</f>
        <v>#N/A</v>
      </c>
      <c r="AS1097" s="20" t="e">
        <f>VLOOKUP($D1097,'DATA PENGUKURAN GARDU'!$A:$BS,42,0)</f>
        <v>#N/A</v>
      </c>
      <c r="AT1097" s="21" t="e">
        <f t="shared" si="560"/>
        <v>#N/A</v>
      </c>
      <c r="AU1097" s="20" t="e">
        <f>VLOOKUP($D1097,'DATA PENGUKURAN GARDU'!$A:$BS,44,0)</f>
        <v>#N/A</v>
      </c>
      <c r="AV1097" s="21" t="e">
        <f t="shared" si="561"/>
        <v>#N/A</v>
      </c>
      <c r="AW1097" s="20" t="e">
        <f>VLOOKUP($D1097,'DATA PENGUKURAN GARDU'!$A:$BS,46,0)</f>
        <v>#N/A</v>
      </c>
      <c r="AX1097" s="21" t="e">
        <f t="shared" si="562"/>
        <v>#N/A</v>
      </c>
      <c r="AY1097" s="20" t="e">
        <f>VLOOKUP($D1097,'DATA PENGUKURAN GARDU'!$A:$BS,46,0)</f>
        <v>#N/A</v>
      </c>
      <c r="AZ1097" s="20" t="e">
        <f>VLOOKUP($D1097,'DATA PENGUKURAN GARDU'!$A:$BS,53,0)</f>
        <v>#N/A</v>
      </c>
      <c r="BA1097" s="20" t="e">
        <f>VLOOKUP($D1097,'DATA PENGUKURAN GARDU'!$A:$BS,54,0)</f>
        <v>#N/A</v>
      </c>
      <c r="BB1097" s="17" t="e">
        <f>VLOOKUP($E1097,'DATA PENGUKURAN GARDU'!$A:$BS,42,0)</f>
        <v>#N/A</v>
      </c>
      <c r="BC1097" s="23" t="e">
        <f t="shared" si="563"/>
        <v>#N/A</v>
      </c>
      <c r="BD1097" s="17" t="e">
        <f>VLOOKUP($E1097,'DATA PENGUKURAN GARDU'!$A:$BS,44,0)</f>
        <v>#N/A</v>
      </c>
      <c r="BE1097" s="23" t="e">
        <f t="shared" si="564"/>
        <v>#N/A</v>
      </c>
      <c r="BF1097" s="17" t="e">
        <f>VLOOKUP($E1097,'DATA PENGUKURAN GARDU'!$A:$BS,46,0)</f>
        <v>#N/A</v>
      </c>
      <c r="BG1097" s="23" t="e">
        <f t="shared" si="565"/>
        <v>#N/A</v>
      </c>
      <c r="BH1097" s="17" t="e">
        <f>VLOOKUP($E1097,'DATA PENGUKURAN GARDU'!$A:$BS,46,0)</f>
        <v>#N/A</v>
      </c>
      <c r="BI1097" s="17" t="e">
        <f>VLOOKUP($E1097,'DATA PENGUKURAN GARDU'!$A:$BS,53,0)</f>
        <v>#N/A</v>
      </c>
      <c r="BJ1097" s="17" t="e">
        <f>VLOOKUP($E1097,'DATA PENGUKURAN GARDU'!$A:$BS,54,0)</f>
        <v>#N/A</v>
      </c>
      <c r="BK1097" s="20" t="e">
        <f t="shared" si="576"/>
        <v>#N/A</v>
      </c>
      <c r="BL1097" s="20" t="e">
        <f t="shared" si="577"/>
        <v>#N/A</v>
      </c>
      <c r="BM1097" s="20" t="e">
        <f t="shared" si="578"/>
        <v>#N/A</v>
      </c>
      <c r="BN1097" s="25" t="e">
        <f t="shared" si="579"/>
        <v>#N/A</v>
      </c>
      <c r="BO1097" s="26" t="str">
        <f t="shared" si="580"/>
        <v>0</v>
      </c>
      <c r="BP1097" s="21" t="e">
        <f t="shared" si="581"/>
        <v>#VALUE!</v>
      </c>
      <c r="BQ1097" s="20" t="e">
        <f t="shared" si="582"/>
        <v>#N/A</v>
      </c>
      <c r="BR1097" s="20" t="e">
        <v>#N/A</v>
      </c>
      <c r="BS1097" s="9" t="e">
        <v>#N/A</v>
      </c>
      <c r="BT1097" s="2" t="e">
        <f t="shared" si="583"/>
        <v>#VALUE!</v>
      </c>
      <c r="BU1097" s="2" t="e">
        <f t="shared" si="566"/>
        <v>#N/A</v>
      </c>
      <c r="BV1097" s="2" t="e">
        <f t="shared" si="567"/>
        <v>#N/A</v>
      </c>
    </row>
    <row r="1098" s="2" customFormat="1" ht="22.95" customHeight="1" spans="1:74">
      <c r="A1098" s="9" t="str">
        <f t="shared" si="568"/>
        <v>K-120Induk</v>
      </c>
      <c r="B1098" s="9" t="str">
        <f t="shared" si="569"/>
        <v>K-120jurusan 1</v>
      </c>
      <c r="C1098" s="9" t="str">
        <f t="shared" si="570"/>
        <v>K-120jurusan 2</v>
      </c>
      <c r="D1098" s="9" t="str">
        <f t="shared" si="571"/>
        <v>K-120jurusan 3</v>
      </c>
      <c r="E1098" s="9" t="str">
        <f t="shared" si="572"/>
        <v>K-120jurusan 4</v>
      </c>
      <c r="F1098" s="10" t="s">
        <v>462</v>
      </c>
      <c r="G1098" s="10" t="s">
        <v>132</v>
      </c>
      <c r="H1098" s="10" t="s">
        <v>1333</v>
      </c>
      <c r="I1098" s="10" t="s">
        <v>12287</v>
      </c>
      <c r="J1098" s="10" t="s">
        <v>12288</v>
      </c>
      <c r="K1098" s="10" t="s">
        <v>7465</v>
      </c>
      <c r="L1098" s="10"/>
      <c r="M1098" s="10"/>
      <c r="N1098" s="14">
        <f t="shared" si="573"/>
        <v>0</v>
      </c>
      <c r="O1098" s="15" t="e">
        <f t="shared" si="574"/>
        <v>#VALUE!</v>
      </c>
      <c r="P1098" s="15" t="e">
        <f t="shared" si="575"/>
        <v>#VALUE!</v>
      </c>
      <c r="Q1098" s="17" t="e">
        <f>VLOOKUP($A1098,'DATA PENGUKURAN GARDU'!$A:$BS,42,0)</f>
        <v>#N/A</v>
      </c>
      <c r="R1098" s="18" t="e">
        <f t="shared" si="551"/>
        <v>#N/A</v>
      </c>
      <c r="S1098" s="17" t="e">
        <f>VLOOKUP($A1098,'DATA PENGUKURAN GARDU'!$A:$BS,44,0)</f>
        <v>#N/A</v>
      </c>
      <c r="T1098" s="18" t="e">
        <f t="shared" si="552"/>
        <v>#N/A</v>
      </c>
      <c r="U1098" s="17" t="e">
        <f>VLOOKUP($A1098,'DATA PENGUKURAN GARDU'!$A:$BS,46,0)</f>
        <v>#N/A</v>
      </c>
      <c r="V1098" s="18" t="e">
        <f t="shared" si="553"/>
        <v>#N/A</v>
      </c>
      <c r="W1098" s="17" t="e">
        <f>VLOOKUP($A1098,'DATA PENGUKURAN GARDU'!$A:$BS,48,0)</f>
        <v>#N/A</v>
      </c>
      <c r="X1098" s="17" t="e">
        <f>VLOOKUP($A1098,'DATA PENGUKURAN GARDU'!$A:$BS,53,0)</f>
        <v>#N/A</v>
      </c>
      <c r="Y1098" s="17" t="e">
        <f>VLOOKUP($A1098,'DATA PENGUKURAN GARDU'!$A:$BS,54,0)</f>
        <v>#N/A</v>
      </c>
      <c r="Z1098" s="17" t="e">
        <f>VLOOKUP($A1098,'DATA PENGUKURAN GARDU'!$A:$BS,55,0)</f>
        <v>#N/A</v>
      </c>
      <c r="AA1098" s="20" t="e">
        <f>VLOOKUP($B1098,'DATA PENGUKURAN GARDU'!$A:$BS,42,0)</f>
        <v>#N/A</v>
      </c>
      <c r="AB1098" s="21" t="e">
        <f t="shared" si="554"/>
        <v>#N/A</v>
      </c>
      <c r="AC1098" s="20" t="e">
        <f>VLOOKUP($B1098,'DATA PENGUKURAN GARDU'!$A:$BS,44,0)</f>
        <v>#N/A</v>
      </c>
      <c r="AD1098" s="21" t="e">
        <f t="shared" si="555"/>
        <v>#N/A</v>
      </c>
      <c r="AE1098" s="20" t="e">
        <f>VLOOKUP($B1098,'DATA PENGUKURAN GARDU'!$A:$BS,46,0)</f>
        <v>#N/A</v>
      </c>
      <c r="AF1098" s="21" t="e">
        <f t="shared" si="556"/>
        <v>#N/A</v>
      </c>
      <c r="AG1098" s="20" t="e">
        <f>VLOOKUP($B1098,'DATA PENGUKURAN GARDU'!$A:$BS,46,0)</f>
        <v>#N/A</v>
      </c>
      <c r="AH1098" s="20" t="e">
        <f>VLOOKUP($B1098,'DATA PENGUKURAN GARDU'!$A:$BS,53,0)</f>
        <v>#N/A</v>
      </c>
      <c r="AI1098" s="20" t="e">
        <f>VLOOKUP($B1098,'DATA PENGUKURAN GARDU'!$A:$BS,54,0)</f>
        <v>#N/A</v>
      </c>
      <c r="AJ1098" s="17" t="e">
        <f>VLOOKUP($C1098,'DATA PENGUKURAN GARDU'!$A:$BS,42,0)</f>
        <v>#N/A</v>
      </c>
      <c r="AK1098" s="23" t="e">
        <f t="shared" si="557"/>
        <v>#N/A</v>
      </c>
      <c r="AL1098" s="17" t="e">
        <f>VLOOKUP($C1098,'DATA PENGUKURAN GARDU'!$A:$BS,44,0)</f>
        <v>#N/A</v>
      </c>
      <c r="AM1098" s="23" t="e">
        <f t="shared" si="558"/>
        <v>#N/A</v>
      </c>
      <c r="AN1098" s="17" t="e">
        <f>VLOOKUP($C1098,'DATA PENGUKURAN GARDU'!$A:$BS,46,0)</f>
        <v>#N/A</v>
      </c>
      <c r="AO1098" s="23" t="e">
        <f t="shared" si="559"/>
        <v>#N/A</v>
      </c>
      <c r="AP1098" s="17" t="e">
        <f>VLOOKUP($C1098,'DATA PENGUKURAN GARDU'!$A:$BS,46,0)</f>
        <v>#N/A</v>
      </c>
      <c r="AQ1098" s="17" t="e">
        <f>VLOOKUP($C1098,'DATA PENGUKURAN GARDU'!$A:$BS,53,0)</f>
        <v>#N/A</v>
      </c>
      <c r="AR1098" s="17" t="e">
        <f>VLOOKUP($C1098,'DATA PENGUKURAN GARDU'!$A:$BS,54,0)</f>
        <v>#N/A</v>
      </c>
      <c r="AS1098" s="20" t="e">
        <f>VLOOKUP($D1098,'DATA PENGUKURAN GARDU'!$A:$BS,42,0)</f>
        <v>#N/A</v>
      </c>
      <c r="AT1098" s="21" t="e">
        <f t="shared" si="560"/>
        <v>#N/A</v>
      </c>
      <c r="AU1098" s="20" t="e">
        <f>VLOOKUP($D1098,'DATA PENGUKURAN GARDU'!$A:$BS,44,0)</f>
        <v>#N/A</v>
      </c>
      <c r="AV1098" s="21" t="e">
        <f t="shared" si="561"/>
        <v>#N/A</v>
      </c>
      <c r="AW1098" s="20" t="e">
        <f>VLOOKUP($D1098,'DATA PENGUKURAN GARDU'!$A:$BS,46,0)</f>
        <v>#N/A</v>
      </c>
      <c r="AX1098" s="21" t="e">
        <f t="shared" si="562"/>
        <v>#N/A</v>
      </c>
      <c r="AY1098" s="20" t="e">
        <f>VLOOKUP($D1098,'DATA PENGUKURAN GARDU'!$A:$BS,46,0)</f>
        <v>#N/A</v>
      </c>
      <c r="AZ1098" s="20" t="e">
        <f>VLOOKUP($D1098,'DATA PENGUKURAN GARDU'!$A:$BS,53,0)</f>
        <v>#N/A</v>
      </c>
      <c r="BA1098" s="20" t="e">
        <f>VLOOKUP($D1098,'DATA PENGUKURAN GARDU'!$A:$BS,54,0)</f>
        <v>#N/A</v>
      </c>
      <c r="BB1098" s="17" t="e">
        <f>VLOOKUP($E1098,'DATA PENGUKURAN GARDU'!$A:$BS,42,0)</f>
        <v>#N/A</v>
      </c>
      <c r="BC1098" s="23" t="e">
        <f t="shared" si="563"/>
        <v>#N/A</v>
      </c>
      <c r="BD1098" s="17" t="e">
        <f>VLOOKUP($E1098,'DATA PENGUKURAN GARDU'!$A:$BS,44,0)</f>
        <v>#N/A</v>
      </c>
      <c r="BE1098" s="23" t="e">
        <f t="shared" si="564"/>
        <v>#N/A</v>
      </c>
      <c r="BF1098" s="17" t="e">
        <f>VLOOKUP($E1098,'DATA PENGUKURAN GARDU'!$A:$BS,46,0)</f>
        <v>#N/A</v>
      </c>
      <c r="BG1098" s="23" t="e">
        <f t="shared" si="565"/>
        <v>#N/A</v>
      </c>
      <c r="BH1098" s="17" t="e">
        <f>VLOOKUP($E1098,'DATA PENGUKURAN GARDU'!$A:$BS,46,0)</f>
        <v>#N/A</v>
      </c>
      <c r="BI1098" s="17" t="e">
        <f>VLOOKUP($E1098,'DATA PENGUKURAN GARDU'!$A:$BS,53,0)</f>
        <v>#N/A</v>
      </c>
      <c r="BJ1098" s="17" t="e">
        <f>VLOOKUP($E1098,'DATA PENGUKURAN GARDU'!$A:$BS,54,0)</f>
        <v>#N/A</v>
      </c>
      <c r="BK1098" s="20" t="e">
        <f t="shared" si="576"/>
        <v>#N/A</v>
      </c>
      <c r="BL1098" s="20" t="e">
        <f t="shared" si="577"/>
        <v>#N/A</v>
      </c>
      <c r="BM1098" s="20" t="e">
        <f t="shared" si="578"/>
        <v>#N/A</v>
      </c>
      <c r="BN1098" s="25" t="e">
        <f t="shared" si="579"/>
        <v>#N/A</v>
      </c>
      <c r="BO1098" s="26" t="str">
        <f t="shared" si="580"/>
        <v>0</v>
      </c>
      <c r="BP1098" s="21" t="e">
        <f t="shared" si="581"/>
        <v>#VALUE!</v>
      </c>
      <c r="BQ1098" s="20" t="e">
        <f t="shared" si="582"/>
        <v>#N/A</v>
      </c>
      <c r="BR1098" s="20" t="e">
        <v>#N/A</v>
      </c>
      <c r="BS1098" s="9" t="e">
        <v>#N/A</v>
      </c>
      <c r="BT1098" s="2" t="e">
        <f t="shared" si="583"/>
        <v>#VALUE!</v>
      </c>
      <c r="BU1098" s="2" t="e">
        <f t="shared" si="566"/>
        <v>#N/A</v>
      </c>
      <c r="BV1098" s="2" t="e">
        <f t="shared" si="567"/>
        <v>#N/A</v>
      </c>
    </row>
    <row r="1099" s="2" customFormat="1" ht="22.95" customHeight="1" spans="1:74">
      <c r="A1099" s="9" t="str">
        <f t="shared" si="568"/>
        <v>M 125Induk</v>
      </c>
      <c r="B1099" s="9" t="str">
        <f t="shared" si="569"/>
        <v>M 125jurusan 1</v>
      </c>
      <c r="C1099" s="9" t="str">
        <f t="shared" si="570"/>
        <v>M 125jurusan 2</v>
      </c>
      <c r="D1099" s="9" t="str">
        <f t="shared" si="571"/>
        <v>M 125jurusan 3</v>
      </c>
      <c r="E1099" s="9" t="str">
        <f t="shared" si="572"/>
        <v>M 125jurusan 4</v>
      </c>
      <c r="F1099" s="10" t="s">
        <v>131</v>
      </c>
      <c r="G1099" s="10" t="s">
        <v>131</v>
      </c>
      <c r="H1099" s="10" t="s">
        <v>1334</v>
      </c>
      <c r="I1099" s="10" t="s">
        <v>12289</v>
      </c>
      <c r="J1099" s="10" t="s">
        <v>12290</v>
      </c>
      <c r="K1099" s="10" t="s">
        <v>7465</v>
      </c>
      <c r="L1099" s="10"/>
      <c r="M1099" s="10"/>
      <c r="N1099" s="14">
        <f t="shared" si="573"/>
        <v>0</v>
      </c>
      <c r="O1099" s="15" t="e">
        <f t="shared" si="574"/>
        <v>#VALUE!</v>
      </c>
      <c r="P1099" s="15" t="e">
        <f t="shared" si="575"/>
        <v>#VALUE!</v>
      </c>
      <c r="Q1099" s="17" t="e">
        <f>VLOOKUP($A1099,'DATA PENGUKURAN GARDU'!$A:$BS,42,0)</f>
        <v>#N/A</v>
      </c>
      <c r="R1099" s="18" t="e">
        <f t="shared" si="551"/>
        <v>#N/A</v>
      </c>
      <c r="S1099" s="17" t="e">
        <f>VLOOKUP($A1099,'DATA PENGUKURAN GARDU'!$A:$BS,44,0)</f>
        <v>#N/A</v>
      </c>
      <c r="T1099" s="18" t="e">
        <f t="shared" si="552"/>
        <v>#N/A</v>
      </c>
      <c r="U1099" s="17" t="e">
        <f>VLOOKUP($A1099,'DATA PENGUKURAN GARDU'!$A:$BS,46,0)</f>
        <v>#N/A</v>
      </c>
      <c r="V1099" s="18" t="e">
        <f t="shared" si="553"/>
        <v>#N/A</v>
      </c>
      <c r="W1099" s="17" t="e">
        <f>VLOOKUP($A1099,'DATA PENGUKURAN GARDU'!$A:$BS,48,0)</f>
        <v>#N/A</v>
      </c>
      <c r="X1099" s="17" t="e">
        <f>VLOOKUP($A1099,'DATA PENGUKURAN GARDU'!$A:$BS,53,0)</f>
        <v>#N/A</v>
      </c>
      <c r="Y1099" s="17" t="e">
        <f>VLOOKUP($A1099,'DATA PENGUKURAN GARDU'!$A:$BS,54,0)</f>
        <v>#N/A</v>
      </c>
      <c r="Z1099" s="17" t="e">
        <f>VLOOKUP($A1099,'DATA PENGUKURAN GARDU'!$A:$BS,55,0)</f>
        <v>#N/A</v>
      </c>
      <c r="AA1099" s="20" t="e">
        <f>VLOOKUP($B1099,'DATA PENGUKURAN GARDU'!$A:$BS,42,0)</f>
        <v>#N/A</v>
      </c>
      <c r="AB1099" s="21" t="e">
        <f t="shared" si="554"/>
        <v>#N/A</v>
      </c>
      <c r="AC1099" s="20" t="e">
        <f>VLOOKUP($B1099,'DATA PENGUKURAN GARDU'!$A:$BS,44,0)</f>
        <v>#N/A</v>
      </c>
      <c r="AD1099" s="21" t="e">
        <f t="shared" si="555"/>
        <v>#N/A</v>
      </c>
      <c r="AE1099" s="20" t="e">
        <f>VLOOKUP($B1099,'DATA PENGUKURAN GARDU'!$A:$BS,46,0)</f>
        <v>#N/A</v>
      </c>
      <c r="AF1099" s="21" t="e">
        <f t="shared" si="556"/>
        <v>#N/A</v>
      </c>
      <c r="AG1099" s="20" t="e">
        <f>VLOOKUP($B1099,'DATA PENGUKURAN GARDU'!$A:$BS,46,0)</f>
        <v>#N/A</v>
      </c>
      <c r="AH1099" s="20" t="e">
        <f>VLOOKUP($B1099,'DATA PENGUKURAN GARDU'!$A:$BS,53,0)</f>
        <v>#N/A</v>
      </c>
      <c r="AI1099" s="20" t="e">
        <f>VLOOKUP($B1099,'DATA PENGUKURAN GARDU'!$A:$BS,54,0)</f>
        <v>#N/A</v>
      </c>
      <c r="AJ1099" s="17" t="e">
        <f>VLOOKUP($C1099,'DATA PENGUKURAN GARDU'!$A:$BS,42,0)</f>
        <v>#N/A</v>
      </c>
      <c r="AK1099" s="23" t="e">
        <f t="shared" si="557"/>
        <v>#N/A</v>
      </c>
      <c r="AL1099" s="17" t="e">
        <f>VLOOKUP($C1099,'DATA PENGUKURAN GARDU'!$A:$BS,44,0)</f>
        <v>#N/A</v>
      </c>
      <c r="AM1099" s="23" t="e">
        <f t="shared" si="558"/>
        <v>#N/A</v>
      </c>
      <c r="AN1099" s="17" t="e">
        <f>VLOOKUP($C1099,'DATA PENGUKURAN GARDU'!$A:$BS,46,0)</f>
        <v>#N/A</v>
      </c>
      <c r="AO1099" s="23" t="e">
        <f t="shared" si="559"/>
        <v>#N/A</v>
      </c>
      <c r="AP1099" s="17" t="e">
        <f>VLOOKUP($C1099,'DATA PENGUKURAN GARDU'!$A:$BS,46,0)</f>
        <v>#N/A</v>
      </c>
      <c r="AQ1099" s="17" t="e">
        <f>VLOOKUP($C1099,'DATA PENGUKURAN GARDU'!$A:$BS,53,0)</f>
        <v>#N/A</v>
      </c>
      <c r="AR1099" s="17" t="e">
        <f>VLOOKUP($C1099,'DATA PENGUKURAN GARDU'!$A:$BS,54,0)</f>
        <v>#N/A</v>
      </c>
      <c r="AS1099" s="20" t="e">
        <f>VLOOKUP($D1099,'DATA PENGUKURAN GARDU'!$A:$BS,42,0)</f>
        <v>#N/A</v>
      </c>
      <c r="AT1099" s="21" t="e">
        <f t="shared" si="560"/>
        <v>#N/A</v>
      </c>
      <c r="AU1099" s="20" t="e">
        <f>VLOOKUP($D1099,'DATA PENGUKURAN GARDU'!$A:$BS,44,0)</f>
        <v>#N/A</v>
      </c>
      <c r="AV1099" s="21" t="e">
        <f t="shared" si="561"/>
        <v>#N/A</v>
      </c>
      <c r="AW1099" s="20" t="e">
        <f>VLOOKUP($D1099,'DATA PENGUKURAN GARDU'!$A:$BS,46,0)</f>
        <v>#N/A</v>
      </c>
      <c r="AX1099" s="21" t="e">
        <f t="shared" si="562"/>
        <v>#N/A</v>
      </c>
      <c r="AY1099" s="20" t="e">
        <f>VLOOKUP($D1099,'DATA PENGUKURAN GARDU'!$A:$BS,46,0)</f>
        <v>#N/A</v>
      </c>
      <c r="AZ1099" s="20" t="e">
        <f>VLOOKUP($D1099,'DATA PENGUKURAN GARDU'!$A:$BS,53,0)</f>
        <v>#N/A</v>
      </c>
      <c r="BA1099" s="20" t="e">
        <f>VLOOKUP($D1099,'DATA PENGUKURAN GARDU'!$A:$BS,54,0)</f>
        <v>#N/A</v>
      </c>
      <c r="BB1099" s="17" t="e">
        <f>VLOOKUP($E1099,'DATA PENGUKURAN GARDU'!$A:$BS,42,0)</f>
        <v>#N/A</v>
      </c>
      <c r="BC1099" s="23" t="e">
        <f t="shared" si="563"/>
        <v>#N/A</v>
      </c>
      <c r="BD1099" s="17" t="e">
        <f>VLOOKUP($E1099,'DATA PENGUKURAN GARDU'!$A:$BS,44,0)</f>
        <v>#N/A</v>
      </c>
      <c r="BE1099" s="23" t="e">
        <f t="shared" si="564"/>
        <v>#N/A</v>
      </c>
      <c r="BF1099" s="17" t="e">
        <f>VLOOKUP($E1099,'DATA PENGUKURAN GARDU'!$A:$BS,46,0)</f>
        <v>#N/A</v>
      </c>
      <c r="BG1099" s="23" t="e">
        <f t="shared" si="565"/>
        <v>#N/A</v>
      </c>
      <c r="BH1099" s="17" t="e">
        <f>VLOOKUP($E1099,'DATA PENGUKURAN GARDU'!$A:$BS,46,0)</f>
        <v>#N/A</v>
      </c>
      <c r="BI1099" s="17" t="e">
        <f>VLOOKUP($E1099,'DATA PENGUKURAN GARDU'!$A:$BS,53,0)</f>
        <v>#N/A</v>
      </c>
      <c r="BJ1099" s="17" t="e">
        <f>VLOOKUP($E1099,'DATA PENGUKURAN GARDU'!$A:$BS,54,0)</f>
        <v>#N/A</v>
      </c>
      <c r="BK1099" s="20" t="e">
        <f t="shared" si="576"/>
        <v>#N/A</v>
      </c>
      <c r="BL1099" s="20" t="e">
        <f t="shared" si="577"/>
        <v>#N/A</v>
      </c>
      <c r="BM1099" s="20" t="e">
        <f t="shared" si="578"/>
        <v>#N/A</v>
      </c>
      <c r="BN1099" s="25" t="e">
        <f t="shared" si="579"/>
        <v>#N/A</v>
      </c>
      <c r="BO1099" s="26" t="str">
        <f t="shared" si="580"/>
        <v>0</v>
      </c>
      <c r="BP1099" s="21" t="e">
        <f t="shared" si="581"/>
        <v>#VALUE!</v>
      </c>
      <c r="BQ1099" s="20" t="e">
        <f t="shared" si="582"/>
        <v>#N/A</v>
      </c>
      <c r="BR1099" s="20" t="e">
        <v>#N/A</v>
      </c>
      <c r="BS1099" s="9" t="e">
        <v>#N/A</v>
      </c>
      <c r="BT1099" s="2" t="e">
        <f t="shared" si="583"/>
        <v>#VALUE!</v>
      </c>
      <c r="BU1099" s="2" t="e">
        <f t="shared" si="566"/>
        <v>#N/A</v>
      </c>
      <c r="BV1099" s="2" t="e">
        <f t="shared" si="567"/>
        <v>#N/A</v>
      </c>
    </row>
    <row r="1100" s="2" customFormat="1" ht="22.95" customHeight="1" spans="1:74">
      <c r="A1100" s="9" t="str">
        <f t="shared" si="568"/>
        <v>M 128Induk</v>
      </c>
      <c r="B1100" s="9" t="str">
        <f t="shared" si="569"/>
        <v>M 128jurusan 1</v>
      </c>
      <c r="C1100" s="9" t="str">
        <f t="shared" si="570"/>
        <v>M 128jurusan 2</v>
      </c>
      <c r="D1100" s="9" t="str">
        <f t="shared" si="571"/>
        <v>M 128jurusan 3</v>
      </c>
      <c r="E1100" s="9" t="str">
        <f t="shared" si="572"/>
        <v>M 128jurusan 4</v>
      </c>
      <c r="F1100" s="10" t="s">
        <v>131</v>
      </c>
      <c r="G1100" s="10" t="s">
        <v>131</v>
      </c>
      <c r="H1100" s="10" t="s">
        <v>1335</v>
      </c>
      <c r="I1100" s="10" t="s">
        <v>12291</v>
      </c>
      <c r="J1100" s="10" t="s">
        <v>12240</v>
      </c>
      <c r="K1100" s="10" t="s">
        <v>7465</v>
      </c>
      <c r="L1100" s="10"/>
      <c r="M1100" s="10"/>
      <c r="N1100" s="14">
        <f t="shared" si="573"/>
        <v>0</v>
      </c>
      <c r="O1100" s="15" t="e">
        <f t="shared" si="574"/>
        <v>#VALUE!</v>
      </c>
      <c r="P1100" s="15" t="e">
        <f t="shared" si="575"/>
        <v>#VALUE!</v>
      </c>
      <c r="Q1100" s="17" t="e">
        <f>VLOOKUP($A1100,'DATA PENGUKURAN GARDU'!$A:$BS,42,0)</f>
        <v>#N/A</v>
      </c>
      <c r="R1100" s="18" t="e">
        <f t="shared" si="551"/>
        <v>#N/A</v>
      </c>
      <c r="S1100" s="17" t="e">
        <f>VLOOKUP($A1100,'DATA PENGUKURAN GARDU'!$A:$BS,44,0)</f>
        <v>#N/A</v>
      </c>
      <c r="T1100" s="18" t="e">
        <f t="shared" si="552"/>
        <v>#N/A</v>
      </c>
      <c r="U1100" s="17" t="e">
        <f>VLOOKUP($A1100,'DATA PENGUKURAN GARDU'!$A:$BS,46,0)</f>
        <v>#N/A</v>
      </c>
      <c r="V1100" s="18" t="e">
        <f t="shared" si="553"/>
        <v>#N/A</v>
      </c>
      <c r="W1100" s="17" t="e">
        <f>VLOOKUP($A1100,'DATA PENGUKURAN GARDU'!$A:$BS,48,0)</f>
        <v>#N/A</v>
      </c>
      <c r="X1100" s="17" t="e">
        <f>VLOOKUP($A1100,'DATA PENGUKURAN GARDU'!$A:$BS,53,0)</f>
        <v>#N/A</v>
      </c>
      <c r="Y1100" s="17" t="e">
        <f>VLOOKUP($A1100,'DATA PENGUKURAN GARDU'!$A:$BS,54,0)</f>
        <v>#N/A</v>
      </c>
      <c r="Z1100" s="17" t="e">
        <f>VLOOKUP($A1100,'DATA PENGUKURAN GARDU'!$A:$BS,55,0)</f>
        <v>#N/A</v>
      </c>
      <c r="AA1100" s="20" t="e">
        <f>VLOOKUP($B1100,'DATA PENGUKURAN GARDU'!$A:$BS,42,0)</f>
        <v>#N/A</v>
      </c>
      <c r="AB1100" s="21" t="e">
        <f t="shared" si="554"/>
        <v>#N/A</v>
      </c>
      <c r="AC1100" s="20" t="e">
        <f>VLOOKUP($B1100,'DATA PENGUKURAN GARDU'!$A:$BS,44,0)</f>
        <v>#N/A</v>
      </c>
      <c r="AD1100" s="21" t="e">
        <f t="shared" si="555"/>
        <v>#N/A</v>
      </c>
      <c r="AE1100" s="20" t="e">
        <f>VLOOKUP($B1100,'DATA PENGUKURAN GARDU'!$A:$BS,46,0)</f>
        <v>#N/A</v>
      </c>
      <c r="AF1100" s="21" t="e">
        <f t="shared" si="556"/>
        <v>#N/A</v>
      </c>
      <c r="AG1100" s="20" t="e">
        <f>VLOOKUP($B1100,'DATA PENGUKURAN GARDU'!$A:$BS,46,0)</f>
        <v>#N/A</v>
      </c>
      <c r="AH1100" s="20" t="e">
        <f>VLOOKUP($B1100,'DATA PENGUKURAN GARDU'!$A:$BS,53,0)</f>
        <v>#N/A</v>
      </c>
      <c r="AI1100" s="20" t="e">
        <f>VLOOKUP($B1100,'DATA PENGUKURAN GARDU'!$A:$BS,54,0)</f>
        <v>#N/A</v>
      </c>
      <c r="AJ1100" s="17" t="e">
        <f>VLOOKUP($C1100,'DATA PENGUKURAN GARDU'!$A:$BS,42,0)</f>
        <v>#N/A</v>
      </c>
      <c r="AK1100" s="23" t="e">
        <f t="shared" si="557"/>
        <v>#N/A</v>
      </c>
      <c r="AL1100" s="17" t="e">
        <f>VLOOKUP($C1100,'DATA PENGUKURAN GARDU'!$A:$BS,44,0)</f>
        <v>#N/A</v>
      </c>
      <c r="AM1100" s="23" t="e">
        <f t="shared" si="558"/>
        <v>#N/A</v>
      </c>
      <c r="AN1100" s="17" t="e">
        <f>VLOOKUP($C1100,'DATA PENGUKURAN GARDU'!$A:$BS,46,0)</f>
        <v>#N/A</v>
      </c>
      <c r="AO1100" s="23" t="e">
        <f t="shared" si="559"/>
        <v>#N/A</v>
      </c>
      <c r="AP1100" s="17" t="e">
        <f>VLOOKUP($C1100,'DATA PENGUKURAN GARDU'!$A:$BS,46,0)</f>
        <v>#N/A</v>
      </c>
      <c r="AQ1100" s="17" t="e">
        <f>VLOOKUP($C1100,'DATA PENGUKURAN GARDU'!$A:$BS,53,0)</f>
        <v>#N/A</v>
      </c>
      <c r="AR1100" s="17" t="e">
        <f>VLOOKUP($C1100,'DATA PENGUKURAN GARDU'!$A:$BS,54,0)</f>
        <v>#N/A</v>
      </c>
      <c r="AS1100" s="20" t="e">
        <f>VLOOKUP($D1100,'DATA PENGUKURAN GARDU'!$A:$BS,42,0)</f>
        <v>#N/A</v>
      </c>
      <c r="AT1100" s="21" t="e">
        <f t="shared" si="560"/>
        <v>#N/A</v>
      </c>
      <c r="AU1100" s="20" t="e">
        <f>VLOOKUP($D1100,'DATA PENGUKURAN GARDU'!$A:$BS,44,0)</f>
        <v>#N/A</v>
      </c>
      <c r="AV1100" s="21" t="e">
        <f t="shared" si="561"/>
        <v>#N/A</v>
      </c>
      <c r="AW1100" s="20" t="e">
        <f>VLOOKUP($D1100,'DATA PENGUKURAN GARDU'!$A:$BS,46,0)</f>
        <v>#N/A</v>
      </c>
      <c r="AX1100" s="21" t="e">
        <f t="shared" si="562"/>
        <v>#N/A</v>
      </c>
      <c r="AY1100" s="20" t="e">
        <f>VLOOKUP($D1100,'DATA PENGUKURAN GARDU'!$A:$BS,46,0)</f>
        <v>#N/A</v>
      </c>
      <c r="AZ1100" s="20" t="e">
        <f>VLOOKUP($D1100,'DATA PENGUKURAN GARDU'!$A:$BS,53,0)</f>
        <v>#N/A</v>
      </c>
      <c r="BA1100" s="20" t="e">
        <f>VLOOKUP($D1100,'DATA PENGUKURAN GARDU'!$A:$BS,54,0)</f>
        <v>#N/A</v>
      </c>
      <c r="BB1100" s="17" t="e">
        <f>VLOOKUP($E1100,'DATA PENGUKURAN GARDU'!$A:$BS,42,0)</f>
        <v>#N/A</v>
      </c>
      <c r="BC1100" s="23" t="e">
        <f t="shared" si="563"/>
        <v>#N/A</v>
      </c>
      <c r="BD1100" s="17" t="e">
        <f>VLOOKUP($E1100,'DATA PENGUKURAN GARDU'!$A:$BS,44,0)</f>
        <v>#N/A</v>
      </c>
      <c r="BE1100" s="23" t="e">
        <f t="shared" si="564"/>
        <v>#N/A</v>
      </c>
      <c r="BF1100" s="17" t="e">
        <f>VLOOKUP($E1100,'DATA PENGUKURAN GARDU'!$A:$BS,46,0)</f>
        <v>#N/A</v>
      </c>
      <c r="BG1100" s="23" t="e">
        <f t="shared" si="565"/>
        <v>#N/A</v>
      </c>
      <c r="BH1100" s="17" t="e">
        <f>VLOOKUP($E1100,'DATA PENGUKURAN GARDU'!$A:$BS,46,0)</f>
        <v>#N/A</v>
      </c>
      <c r="BI1100" s="17" t="e">
        <f>VLOOKUP($E1100,'DATA PENGUKURAN GARDU'!$A:$BS,53,0)</f>
        <v>#N/A</v>
      </c>
      <c r="BJ1100" s="17" t="e">
        <f>VLOOKUP($E1100,'DATA PENGUKURAN GARDU'!$A:$BS,54,0)</f>
        <v>#N/A</v>
      </c>
      <c r="BK1100" s="20" t="e">
        <f t="shared" si="576"/>
        <v>#N/A</v>
      </c>
      <c r="BL1100" s="20" t="e">
        <f t="shared" si="577"/>
        <v>#N/A</v>
      </c>
      <c r="BM1100" s="20" t="e">
        <f t="shared" si="578"/>
        <v>#N/A</v>
      </c>
      <c r="BN1100" s="25" t="e">
        <f t="shared" si="579"/>
        <v>#N/A</v>
      </c>
      <c r="BO1100" s="26" t="str">
        <f t="shared" si="580"/>
        <v>0</v>
      </c>
      <c r="BP1100" s="21" t="e">
        <f t="shared" si="581"/>
        <v>#VALUE!</v>
      </c>
      <c r="BQ1100" s="20" t="e">
        <f t="shared" si="582"/>
        <v>#N/A</v>
      </c>
      <c r="BR1100" s="20" t="e">
        <v>#N/A</v>
      </c>
      <c r="BS1100" s="9" t="e">
        <v>#N/A</v>
      </c>
      <c r="BT1100" s="2" t="e">
        <f t="shared" si="583"/>
        <v>#VALUE!</v>
      </c>
      <c r="BU1100" s="2" t="e">
        <f t="shared" si="566"/>
        <v>#N/A</v>
      </c>
      <c r="BV1100" s="2" t="e">
        <f t="shared" si="567"/>
        <v>#N/A</v>
      </c>
    </row>
    <row r="1101" s="2" customFormat="1" ht="22.95" customHeight="1" spans="1:74">
      <c r="A1101" s="9" t="str">
        <f t="shared" si="568"/>
        <v>M 56Induk</v>
      </c>
      <c r="B1101" s="9" t="str">
        <f t="shared" si="569"/>
        <v>M 56jurusan 1</v>
      </c>
      <c r="C1101" s="9" t="str">
        <f t="shared" si="570"/>
        <v>M 56jurusan 2</v>
      </c>
      <c r="D1101" s="9" t="str">
        <f t="shared" si="571"/>
        <v>M 56jurusan 3</v>
      </c>
      <c r="E1101" s="9" t="str">
        <f t="shared" si="572"/>
        <v>M 56jurusan 4</v>
      </c>
      <c r="F1101" s="10" t="s">
        <v>131</v>
      </c>
      <c r="G1101" s="10" t="s">
        <v>131</v>
      </c>
      <c r="H1101" s="10" t="s">
        <v>1336</v>
      </c>
      <c r="I1101" s="10" t="s">
        <v>12292</v>
      </c>
      <c r="J1101" s="10" t="s">
        <v>12293</v>
      </c>
      <c r="K1101" s="10" t="s">
        <v>7465</v>
      </c>
      <c r="L1101" s="10"/>
      <c r="M1101" s="10"/>
      <c r="N1101" s="14">
        <f t="shared" si="573"/>
        <v>0</v>
      </c>
      <c r="O1101" s="15" t="e">
        <f t="shared" si="574"/>
        <v>#VALUE!</v>
      </c>
      <c r="P1101" s="15" t="e">
        <f t="shared" si="575"/>
        <v>#VALUE!</v>
      </c>
      <c r="Q1101" s="17" t="e">
        <f>VLOOKUP($A1101,'DATA PENGUKURAN GARDU'!$A:$BS,42,0)</f>
        <v>#N/A</v>
      </c>
      <c r="R1101" s="18" t="e">
        <f t="shared" si="551"/>
        <v>#N/A</v>
      </c>
      <c r="S1101" s="17" t="e">
        <f>VLOOKUP($A1101,'DATA PENGUKURAN GARDU'!$A:$BS,44,0)</f>
        <v>#N/A</v>
      </c>
      <c r="T1101" s="18" t="e">
        <f t="shared" si="552"/>
        <v>#N/A</v>
      </c>
      <c r="U1101" s="17" t="e">
        <f>VLOOKUP($A1101,'DATA PENGUKURAN GARDU'!$A:$BS,46,0)</f>
        <v>#N/A</v>
      </c>
      <c r="V1101" s="18" t="e">
        <f t="shared" si="553"/>
        <v>#N/A</v>
      </c>
      <c r="W1101" s="17" t="e">
        <f>VLOOKUP($A1101,'DATA PENGUKURAN GARDU'!$A:$BS,48,0)</f>
        <v>#N/A</v>
      </c>
      <c r="X1101" s="17" t="e">
        <f>VLOOKUP($A1101,'DATA PENGUKURAN GARDU'!$A:$BS,53,0)</f>
        <v>#N/A</v>
      </c>
      <c r="Y1101" s="17" t="e">
        <f>VLOOKUP($A1101,'DATA PENGUKURAN GARDU'!$A:$BS,54,0)</f>
        <v>#N/A</v>
      </c>
      <c r="Z1101" s="17" t="e">
        <f>VLOOKUP($A1101,'DATA PENGUKURAN GARDU'!$A:$BS,55,0)</f>
        <v>#N/A</v>
      </c>
      <c r="AA1101" s="20" t="e">
        <f>VLOOKUP($B1101,'DATA PENGUKURAN GARDU'!$A:$BS,42,0)</f>
        <v>#N/A</v>
      </c>
      <c r="AB1101" s="21" t="e">
        <f t="shared" si="554"/>
        <v>#N/A</v>
      </c>
      <c r="AC1101" s="20" t="e">
        <f>VLOOKUP($B1101,'DATA PENGUKURAN GARDU'!$A:$BS,44,0)</f>
        <v>#N/A</v>
      </c>
      <c r="AD1101" s="21" t="e">
        <f t="shared" si="555"/>
        <v>#N/A</v>
      </c>
      <c r="AE1101" s="20" t="e">
        <f>VLOOKUP($B1101,'DATA PENGUKURAN GARDU'!$A:$BS,46,0)</f>
        <v>#N/A</v>
      </c>
      <c r="AF1101" s="21" t="e">
        <f t="shared" si="556"/>
        <v>#N/A</v>
      </c>
      <c r="AG1101" s="20" t="e">
        <f>VLOOKUP($B1101,'DATA PENGUKURAN GARDU'!$A:$BS,46,0)</f>
        <v>#N/A</v>
      </c>
      <c r="AH1101" s="20" t="e">
        <f>VLOOKUP($B1101,'DATA PENGUKURAN GARDU'!$A:$BS,53,0)</f>
        <v>#N/A</v>
      </c>
      <c r="AI1101" s="20" t="e">
        <f>VLOOKUP($B1101,'DATA PENGUKURAN GARDU'!$A:$BS,54,0)</f>
        <v>#N/A</v>
      </c>
      <c r="AJ1101" s="17" t="e">
        <f>VLOOKUP($C1101,'DATA PENGUKURAN GARDU'!$A:$BS,42,0)</f>
        <v>#N/A</v>
      </c>
      <c r="AK1101" s="23" t="e">
        <f t="shared" si="557"/>
        <v>#N/A</v>
      </c>
      <c r="AL1101" s="17" t="e">
        <f>VLOOKUP($C1101,'DATA PENGUKURAN GARDU'!$A:$BS,44,0)</f>
        <v>#N/A</v>
      </c>
      <c r="AM1101" s="23" t="e">
        <f t="shared" si="558"/>
        <v>#N/A</v>
      </c>
      <c r="AN1101" s="17" t="e">
        <f>VLOOKUP($C1101,'DATA PENGUKURAN GARDU'!$A:$BS,46,0)</f>
        <v>#N/A</v>
      </c>
      <c r="AO1101" s="23" t="e">
        <f t="shared" si="559"/>
        <v>#N/A</v>
      </c>
      <c r="AP1101" s="17" t="e">
        <f>VLOOKUP($C1101,'DATA PENGUKURAN GARDU'!$A:$BS,46,0)</f>
        <v>#N/A</v>
      </c>
      <c r="AQ1101" s="17" t="e">
        <f>VLOOKUP($C1101,'DATA PENGUKURAN GARDU'!$A:$BS,53,0)</f>
        <v>#N/A</v>
      </c>
      <c r="AR1101" s="17" t="e">
        <f>VLOOKUP($C1101,'DATA PENGUKURAN GARDU'!$A:$BS,54,0)</f>
        <v>#N/A</v>
      </c>
      <c r="AS1101" s="20" t="e">
        <f>VLOOKUP($D1101,'DATA PENGUKURAN GARDU'!$A:$BS,42,0)</f>
        <v>#N/A</v>
      </c>
      <c r="AT1101" s="21" t="e">
        <f t="shared" si="560"/>
        <v>#N/A</v>
      </c>
      <c r="AU1101" s="20" t="e">
        <f>VLOOKUP($D1101,'DATA PENGUKURAN GARDU'!$A:$BS,44,0)</f>
        <v>#N/A</v>
      </c>
      <c r="AV1101" s="21" t="e">
        <f t="shared" si="561"/>
        <v>#N/A</v>
      </c>
      <c r="AW1101" s="20" t="e">
        <f>VLOOKUP($D1101,'DATA PENGUKURAN GARDU'!$A:$BS,46,0)</f>
        <v>#N/A</v>
      </c>
      <c r="AX1101" s="21" t="e">
        <f t="shared" si="562"/>
        <v>#N/A</v>
      </c>
      <c r="AY1101" s="20" t="e">
        <f>VLOOKUP($D1101,'DATA PENGUKURAN GARDU'!$A:$BS,46,0)</f>
        <v>#N/A</v>
      </c>
      <c r="AZ1101" s="20" t="e">
        <f>VLOOKUP($D1101,'DATA PENGUKURAN GARDU'!$A:$BS,53,0)</f>
        <v>#N/A</v>
      </c>
      <c r="BA1101" s="20" t="e">
        <f>VLOOKUP($D1101,'DATA PENGUKURAN GARDU'!$A:$BS,54,0)</f>
        <v>#N/A</v>
      </c>
      <c r="BB1101" s="17" t="e">
        <f>VLOOKUP($E1101,'DATA PENGUKURAN GARDU'!$A:$BS,42,0)</f>
        <v>#N/A</v>
      </c>
      <c r="BC1101" s="23" t="e">
        <f t="shared" si="563"/>
        <v>#N/A</v>
      </c>
      <c r="BD1101" s="17" t="e">
        <f>VLOOKUP($E1101,'DATA PENGUKURAN GARDU'!$A:$BS,44,0)</f>
        <v>#N/A</v>
      </c>
      <c r="BE1101" s="23" t="e">
        <f t="shared" si="564"/>
        <v>#N/A</v>
      </c>
      <c r="BF1101" s="17" t="e">
        <f>VLOOKUP($E1101,'DATA PENGUKURAN GARDU'!$A:$BS,46,0)</f>
        <v>#N/A</v>
      </c>
      <c r="BG1101" s="23" t="e">
        <f t="shared" si="565"/>
        <v>#N/A</v>
      </c>
      <c r="BH1101" s="17" t="e">
        <f>VLOOKUP($E1101,'DATA PENGUKURAN GARDU'!$A:$BS,46,0)</f>
        <v>#N/A</v>
      </c>
      <c r="BI1101" s="17" t="e">
        <f>VLOOKUP($E1101,'DATA PENGUKURAN GARDU'!$A:$BS,53,0)</f>
        <v>#N/A</v>
      </c>
      <c r="BJ1101" s="17" t="e">
        <f>VLOOKUP($E1101,'DATA PENGUKURAN GARDU'!$A:$BS,54,0)</f>
        <v>#N/A</v>
      </c>
      <c r="BK1101" s="20" t="e">
        <f t="shared" si="576"/>
        <v>#N/A</v>
      </c>
      <c r="BL1101" s="20" t="e">
        <f t="shared" si="577"/>
        <v>#N/A</v>
      </c>
      <c r="BM1101" s="20" t="e">
        <f t="shared" si="578"/>
        <v>#N/A</v>
      </c>
      <c r="BN1101" s="25" t="e">
        <f t="shared" si="579"/>
        <v>#N/A</v>
      </c>
      <c r="BO1101" s="26" t="str">
        <f t="shared" si="580"/>
        <v>0</v>
      </c>
      <c r="BP1101" s="21" t="e">
        <f t="shared" si="581"/>
        <v>#VALUE!</v>
      </c>
      <c r="BQ1101" s="20" t="e">
        <f t="shared" si="582"/>
        <v>#N/A</v>
      </c>
      <c r="BR1101" s="20" t="e">
        <v>#N/A</v>
      </c>
      <c r="BS1101" s="9" t="e">
        <v>#N/A</v>
      </c>
      <c r="BT1101" s="2" t="e">
        <f t="shared" si="583"/>
        <v>#VALUE!</v>
      </c>
      <c r="BU1101" s="2" t="e">
        <f t="shared" si="566"/>
        <v>#N/A</v>
      </c>
      <c r="BV1101" s="2" t="e">
        <f t="shared" si="567"/>
        <v>#N/A</v>
      </c>
    </row>
    <row r="1102" s="2" customFormat="1" ht="22.95" customHeight="1" spans="1:74">
      <c r="A1102" s="9" t="str">
        <f t="shared" si="568"/>
        <v>M 59Induk</v>
      </c>
      <c r="B1102" s="9" t="str">
        <f t="shared" si="569"/>
        <v>M 59jurusan 1</v>
      </c>
      <c r="C1102" s="9" t="str">
        <f t="shared" si="570"/>
        <v>M 59jurusan 2</v>
      </c>
      <c r="D1102" s="9" t="str">
        <f t="shared" si="571"/>
        <v>M 59jurusan 3</v>
      </c>
      <c r="E1102" s="9" t="str">
        <f t="shared" si="572"/>
        <v>M 59jurusan 4</v>
      </c>
      <c r="F1102" s="10" t="s">
        <v>131</v>
      </c>
      <c r="G1102" s="10" t="s">
        <v>131</v>
      </c>
      <c r="H1102" s="10" t="s">
        <v>1337</v>
      </c>
      <c r="I1102" s="10" t="s">
        <v>12294</v>
      </c>
      <c r="J1102" s="10" t="s">
        <v>12295</v>
      </c>
      <c r="K1102" s="10" t="s">
        <v>7465</v>
      </c>
      <c r="L1102" s="10"/>
      <c r="M1102" s="10"/>
      <c r="N1102" s="14">
        <f t="shared" si="573"/>
        <v>0</v>
      </c>
      <c r="O1102" s="15" t="e">
        <f t="shared" si="574"/>
        <v>#VALUE!</v>
      </c>
      <c r="P1102" s="15" t="e">
        <f t="shared" si="575"/>
        <v>#VALUE!</v>
      </c>
      <c r="Q1102" s="17" t="e">
        <f>VLOOKUP($A1102,'DATA PENGUKURAN GARDU'!$A:$BS,42,0)</f>
        <v>#N/A</v>
      </c>
      <c r="R1102" s="18" t="e">
        <f t="shared" si="551"/>
        <v>#N/A</v>
      </c>
      <c r="S1102" s="17" t="e">
        <f>VLOOKUP($A1102,'DATA PENGUKURAN GARDU'!$A:$BS,44,0)</f>
        <v>#N/A</v>
      </c>
      <c r="T1102" s="18" t="e">
        <f t="shared" si="552"/>
        <v>#N/A</v>
      </c>
      <c r="U1102" s="17" t="e">
        <f>VLOOKUP($A1102,'DATA PENGUKURAN GARDU'!$A:$BS,46,0)</f>
        <v>#N/A</v>
      </c>
      <c r="V1102" s="18" t="e">
        <f t="shared" si="553"/>
        <v>#N/A</v>
      </c>
      <c r="W1102" s="17" t="e">
        <f>VLOOKUP($A1102,'DATA PENGUKURAN GARDU'!$A:$BS,48,0)</f>
        <v>#N/A</v>
      </c>
      <c r="X1102" s="17" t="e">
        <f>VLOOKUP($A1102,'DATA PENGUKURAN GARDU'!$A:$BS,53,0)</f>
        <v>#N/A</v>
      </c>
      <c r="Y1102" s="17" t="e">
        <f>VLOOKUP($A1102,'DATA PENGUKURAN GARDU'!$A:$BS,54,0)</f>
        <v>#N/A</v>
      </c>
      <c r="Z1102" s="17" t="e">
        <f>VLOOKUP($A1102,'DATA PENGUKURAN GARDU'!$A:$BS,55,0)</f>
        <v>#N/A</v>
      </c>
      <c r="AA1102" s="20" t="e">
        <f>VLOOKUP($B1102,'DATA PENGUKURAN GARDU'!$A:$BS,42,0)</f>
        <v>#N/A</v>
      </c>
      <c r="AB1102" s="21" t="e">
        <f t="shared" si="554"/>
        <v>#N/A</v>
      </c>
      <c r="AC1102" s="20" t="e">
        <f>VLOOKUP($B1102,'DATA PENGUKURAN GARDU'!$A:$BS,44,0)</f>
        <v>#N/A</v>
      </c>
      <c r="AD1102" s="21" t="e">
        <f t="shared" si="555"/>
        <v>#N/A</v>
      </c>
      <c r="AE1102" s="20" t="e">
        <f>VLOOKUP($B1102,'DATA PENGUKURAN GARDU'!$A:$BS,46,0)</f>
        <v>#N/A</v>
      </c>
      <c r="AF1102" s="21" t="e">
        <f t="shared" si="556"/>
        <v>#N/A</v>
      </c>
      <c r="AG1102" s="20" t="e">
        <f>VLOOKUP($B1102,'DATA PENGUKURAN GARDU'!$A:$BS,46,0)</f>
        <v>#N/A</v>
      </c>
      <c r="AH1102" s="20" t="e">
        <f>VLOOKUP($B1102,'DATA PENGUKURAN GARDU'!$A:$BS,53,0)</f>
        <v>#N/A</v>
      </c>
      <c r="AI1102" s="20" t="e">
        <f>VLOOKUP($B1102,'DATA PENGUKURAN GARDU'!$A:$BS,54,0)</f>
        <v>#N/A</v>
      </c>
      <c r="AJ1102" s="17" t="e">
        <f>VLOOKUP($C1102,'DATA PENGUKURAN GARDU'!$A:$BS,42,0)</f>
        <v>#N/A</v>
      </c>
      <c r="AK1102" s="23" t="e">
        <f t="shared" si="557"/>
        <v>#N/A</v>
      </c>
      <c r="AL1102" s="17" t="e">
        <f>VLOOKUP($C1102,'DATA PENGUKURAN GARDU'!$A:$BS,44,0)</f>
        <v>#N/A</v>
      </c>
      <c r="AM1102" s="23" t="e">
        <f t="shared" si="558"/>
        <v>#N/A</v>
      </c>
      <c r="AN1102" s="17" t="e">
        <f>VLOOKUP($C1102,'DATA PENGUKURAN GARDU'!$A:$BS,46,0)</f>
        <v>#N/A</v>
      </c>
      <c r="AO1102" s="23" t="e">
        <f t="shared" si="559"/>
        <v>#N/A</v>
      </c>
      <c r="AP1102" s="17" t="e">
        <f>VLOOKUP($C1102,'DATA PENGUKURAN GARDU'!$A:$BS,46,0)</f>
        <v>#N/A</v>
      </c>
      <c r="AQ1102" s="17" t="e">
        <f>VLOOKUP($C1102,'DATA PENGUKURAN GARDU'!$A:$BS,53,0)</f>
        <v>#N/A</v>
      </c>
      <c r="AR1102" s="17" t="e">
        <f>VLOOKUP($C1102,'DATA PENGUKURAN GARDU'!$A:$BS,54,0)</f>
        <v>#N/A</v>
      </c>
      <c r="AS1102" s="20" t="e">
        <f>VLOOKUP($D1102,'DATA PENGUKURAN GARDU'!$A:$BS,42,0)</f>
        <v>#N/A</v>
      </c>
      <c r="AT1102" s="21" t="e">
        <f t="shared" si="560"/>
        <v>#N/A</v>
      </c>
      <c r="AU1102" s="20" t="e">
        <f>VLOOKUP($D1102,'DATA PENGUKURAN GARDU'!$A:$BS,44,0)</f>
        <v>#N/A</v>
      </c>
      <c r="AV1102" s="21" t="e">
        <f t="shared" si="561"/>
        <v>#N/A</v>
      </c>
      <c r="AW1102" s="20" t="e">
        <f>VLOOKUP($D1102,'DATA PENGUKURAN GARDU'!$A:$BS,46,0)</f>
        <v>#N/A</v>
      </c>
      <c r="AX1102" s="21" t="e">
        <f t="shared" si="562"/>
        <v>#N/A</v>
      </c>
      <c r="AY1102" s="20" t="e">
        <f>VLOOKUP($D1102,'DATA PENGUKURAN GARDU'!$A:$BS,46,0)</f>
        <v>#N/A</v>
      </c>
      <c r="AZ1102" s="20" t="e">
        <f>VLOOKUP($D1102,'DATA PENGUKURAN GARDU'!$A:$BS,53,0)</f>
        <v>#N/A</v>
      </c>
      <c r="BA1102" s="20" t="e">
        <f>VLOOKUP($D1102,'DATA PENGUKURAN GARDU'!$A:$BS,54,0)</f>
        <v>#N/A</v>
      </c>
      <c r="BB1102" s="17" t="e">
        <f>VLOOKUP($E1102,'DATA PENGUKURAN GARDU'!$A:$BS,42,0)</f>
        <v>#N/A</v>
      </c>
      <c r="BC1102" s="23" t="e">
        <f t="shared" si="563"/>
        <v>#N/A</v>
      </c>
      <c r="BD1102" s="17" t="e">
        <f>VLOOKUP($E1102,'DATA PENGUKURAN GARDU'!$A:$BS,44,0)</f>
        <v>#N/A</v>
      </c>
      <c r="BE1102" s="23" t="e">
        <f t="shared" si="564"/>
        <v>#N/A</v>
      </c>
      <c r="BF1102" s="17" t="e">
        <f>VLOOKUP($E1102,'DATA PENGUKURAN GARDU'!$A:$BS,46,0)</f>
        <v>#N/A</v>
      </c>
      <c r="BG1102" s="23" t="e">
        <f t="shared" si="565"/>
        <v>#N/A</v>
      </c>
      <c r="BH1102" s="17" t="e">
        <f>VLOOKUP($E1102,'DATA PENGUKURAN GARDU'!$A:$BS,46,0)</f>
        <v>#N/A</v>
      </c>
      <c r="BI1102" s="17" t="e">
        <f>VLOOKUP($E1102,'DATA PENGUKURAN GARDU'!$A:$BS,53,0)</f>
        <v>#N/A</v>
      </c>
      <c r="BJ1102" s="17" t="e">
        <f>VLOOKUP($E1102,'DATA PENGUKURAN GARDU'!$A:$BS,54,0)</f>
        <v>#N/A</v>
      </c>
      <c r="BK1102" s="20" t="e">
        <f t="shared" si="576"/>
        <v>#N/A</v>
      </c>
      <c r="BL1102" s="20" t="e">
        <f t="shared" si="577"/>
        <v>#N/A</v>
      </c>
      <c r="BM1102" s="20" t="e">
        <f t="shared" si="578"/>
        <v>#N/A</v>
      </c>
      <c r="BN1102" s="25" t="e">
        <f t="shared" si="579"/>
        <v>#N/A</v>
      </c>
      <c r="BO1102" s="26" t="str">
        <f t="shared" si="580"/>
        <v>0</v>
      </c>
      <c r="BP1102" s="21" t="e">
        <f t="shared" si="581"/>
        <v>#VALUE!</v>
      </c>
      <c r="BQ1102" s="20" t="e">
        <f t="shared" si="582"/>
        <v>#N/A</v>
      </c>
      <c r="BR1102" s="20" t="e">
        <v>#N/A</v>
      </c>
      <c r="BS1102" s="9" t="e">
        <v>#N/A</v>
      </c>
      <c r="BT1102" s="2" t="e">
        <f t="shared" si="583"/>
        <v>#VALUE!</v>
      </c>
      <c r="BU1102" s="2" t="e">
        <f t="shared" si="566"/>
        <v>#N/A</v>
      </c>
      <c r="BV1102" s="2" t="e">
        <f t="shared" si="567"/>
        <v>#N/A</v>
      </c>
    </row>
    <row r="1103" s="2" customFormat="1" ht="22.95" customHeight="1" spans="1:74">
      <c r="A1103" s="9" t="str">
        <f t="shared" si="568"/>
        <v>M 95Induk</v>
      </c>
      <c r="B1103" s="9" t="str">
        <f t="shared" si="569"/>
        <v>M 95jurusan 1</v>
      </c>
      <c r="C1103" s="9" t="str">
        <f t="shared" si="570"/>
        <v>M 95jurusan 2</v>
      </c>
      <c r="D1103" s="9" t="str">
        <f t="shared" si="571"/>
        <v>M 95jurusan 3</v>
      </c>
      <c r="E1103" s="9" t="str">
        <f t="shared" si="572"/>
        <v>M 95jurusan 4</v>
      </c>
      <c r="F1103" s="10" t="s">
        <v>131</v>
      </c>
      <c r="G1103" s="10" t="s">
        <v>131</v>
      </c>
      <c r="H1103" s="10" t="s">
        <v>1338</v>
      </c>
      <c r="I1103" s="10" t="s">
        <v>12296</v>
      </c>
      <c r="J1103" s="10" t="s">
        <v>12297</v>
      </c>
      <c r="K1103" s="10" t="s">
        <v>7465</v>
      </c>
      <c r="L1103" s="10"/>
      <c r="M1103" s="10"/>
      <c r="N1103" s="14">
        <f t="shared" si="573"/>
        <v>0</v>
      </c>
      <c r="O1103" s="15" t="e">
        <f t="shared" si="574"/>
        <v>#VALUE!</v>
      </c>
      <c r="P1103" s="15" t="e">
        <f t="shared" si="575"/>
        <v>#VALUE!</v>
      </c>
      <c r="Q1103" s="17" t="e">
        <f>VLOOKUP($A1103,'DATA PENGUKURAN GARDU'!$A:$BS,42,0)</f>
        <v>#N/A</v>
      </c>
      <c r="R1103" s="18" t="e">
        <f t="shared" si="551"/>
        <v>#N/A</v>
      </c>
      <c r="S1103" s="17" t="e">
        <f>VLOOKUP($A1103,'DATA PENGUKURAN GARDU'!$A:$BS,44,0)</f>
        <v>#N/A</v>
      </c>
      <c r="T1103" s="18" t="e">
        <f t="shared" si="552"/>
        <v>#N/A</v>
      </c>
      <c r="U1103" s="17" t="e">
        <f>VLOOKUP($A1103,'DATA PENGUKURAN GARDU'!$A:$BS,46,0)</f>
        <v>#N/A</v>
      </c>
      <c r="V1103" s="18" t="e">
        <f t="shared" si="553"/>
        <v>#N/A</v>
      </c>
      <c r="W1103" s="17" t="e">
        <f>VLOOKUP($A1103,'DATA PENGUKURAN GARDU'!$A:$BS,48,0)</f>
        <v>#N/A</v>
      </c>
      <c r="X1103" s="17" t="e">
        <f>VLOOKUP($A1103,'DATA PENGUKURAN GARDU'!$A:$BS,53,0)</f>
        <v>#N/A</v>
      </c>
      <c r="Y1103" s="17" t="e">
        <f>VLOOKUP($A1103,'DATA PENGUKURAN GARDU'!$A:$BS,54,0)</f>
        <v>#N/A</v>
      </c>
      <c r="Z1103" s="17" t="e">
        <f>VLOOKUP($A1103,'DATA PENGUKURAN GARDU'!$A:$BS,55,0)</f>
        <v>#N/A</v>
      </c>
      <c r="AA1103" s="20" t="e">
        <f>VLOOKUP($B1103,'DATA PENGUKURAN GARDU'!$A:$BS,42,0)</f>
        <v>#N/A</v>
      </c>
      <c r="AB1103" s="21" t="e">
        <f t="shared" si="554"/>
        <v>#N/A</v>
      </c>
      <c r="AC1103" s="20" t="e">
        <f>VLOOKUP($B1103,'DATA PENGUKURAN GARDU'!$A:$BS,44,0)</f>
        <v>#N/A</v>
      </c>
      <c r="AD1103" s="21" t="e">
        <f t="shared" si="555"/>
        <v>#N/A</v>
      </c>
      <c r="AE1103" s="20" t="e">
        <f>VLOOKUP($B1103,'DATA PENGUKURAN GARDU'!$A:$BS,46,0)</f>
        <v>#N/A</v>
      </c>
      <c r="AF1103" s="21" t="e">
        <f t="shared" si="556"/>
        <v>#N/A</v>
      </c>
      <c r="AG1103" s="20" t="e">
        <f>VLOOKUP($B1103,'DATA PENGUKURAN GARDU'!$A:$BS,46,0)</f>
        <v>#N/A</v>
      </c>
      <c r="AH1103" s="20" t="e">
        <f>VLOOKUP($B1103,'DATA PENGUKURAN GARDU'!$A:$BS,53,0)</f>
        <v>#N/A</v>
      </c>
      <c r="AI1103" s="20" t="e">
        <f>VLOOKUP($B1103,'DATA PENGUKURAN GARDU'!$A:$BS,54,0)</f>
        <v>#N/A</v>
      </c>
      <c r="AJ1103" s="17" t="e">
        <f>VLOOKUP($C1103,'DATA PENGUKURAN GARDU'!$A:$BS,42,0)</f>
        <v>#N/A</v>
      </c>
      <c r="AK1103" s="23" t="e">
        <f t="shared" si="557"/>
        <v>#N/A</v>
      </c>
      <c r="AL1103" s="17" t="e">
        <f>VLOOKUP($C1103,'DATA PENGUKURAN GARDU'!$A:$BS,44,0)</f>
        <v>#N/A</v>
      </c>
      <c r="AM1103" s="23" t="e">
        <f t="shared" si="558"/>
        <v>#N/A</v>
      </c>
      <c r="AN1103" s="17" t="e">
        <f>VLOOKUP($C1103,'DATA PENGUKURAN GARDU'!$A:$BS,46,0)</f>
        <v>#N/A</v>
      </c>
      <c r="AO1103" s="23" t="e">
        <f t="shared" si="559"/>
        <v>#N/A</v>
      </c>
      <c r="AP1103" s="17" t="e">
        <f>VLOOKUP($C1103,'DATA PENGUKURAN GARDU'!$A:$BS,46,0)</f>
        <v>#N/A</v>
      </c>
      <c r="AQ1103" s="17" t="e">
        <f>VLOOKUP($C1103,'DATA PENGUKURAN GARDU'!$A:$BS,53,0)</f>
        <v>#N/A</v>
      </c>
      <c r="AR1103" s="17" t="e">
        <f>VLOOKUP($C1103,'DATA PENGUKURAN GARDU'!$A:$BS,54,0)</f>
        <v>#N/A</v>
      </c>
      <c r="AS1103" s="20" t="e">
        <f>VLOOKUP($D1103,'DATA PENGUKURAN GARDU'!$A:$BS,42,0)</f>
        <v>#N/A</v>
      </c>
      <c r="AT1103" s="21" t="e">
        <f t="shared" si="560"/>
        <v>#N/A</v>
      </c>
      <c r="AU1103" s="20" t="e">
        <f>VLOOKUP($D1103,'DATA PENGUKURAN GARDU'!$A:$BS,44,0)</f>
        <v>#N/A</v>
      </c>
      <c r="AV1103" s="21" t="e">
        <f t="shared" si="561"/>
        <v>#N/A</v>
      </c>
      <c r="AW1103" s="20" t="e">
        <f>VLOOKUP($D1103,'DATA PENGUKURAN GARDU'!$A:$BS,46,0)</f>
        <v>#N/A</v>
      </c>
      <c r="AX1103" s="21" t="e">
        <f t="shared" si="562"/>
        <v>#N/A</v>
      </c>
      <c r="AY1103" s="20" t="e">
        <f>VLOOKUP($D1103,'DATA PENGUKURAN GARDU'!$A:$BS,46,0)</f>
        <v>#N/A</v>
      </c>
      <c r="AZ1103" s="20" t="e">
        <f>VLOOKUP($D1103,'DATA PENGUKURAN GARDU'!$A:$BS,53,0)</f>
        <v>#N/A</v>
      </c>
      <c r="BA1103" s="20" t="e">
        <f>VLOOKUP($D1103,'DATA PENGUKURAN GARDU'!$A:$BS,54,0)</f>
        <v>#N/A</v>
      </c>
      <c r="BB1103" s="17" t="e">
        <f>VLOOKUP($E1103,'DATA PENGUKURAN GARDU'!$A:$BS,42,0)</f>
        <v>#N/A</v>
      </c>
      <c r="BC1103" s="23" t="e">
        <f t="shared" si="563"/>
        <v>#N/A</v>
      </c>
      <c r="BD1103" s="17" t="e">
        <f>VLOOKUP($E1103,'DATA PENGUKURAN GARDU'!$A:$BS,44,0)</f>
        <v>#N/A</v>
      </c>
      <c r="BE1103" s="23" t="e">
        <f t="shared" si="564"/>
        <v>#N/A</v>
      </c>
      <c r="BF1103" s="17" t="e">
        <f>VLOOKUP($E1103,'DATA PENGUKURAN GARDU'!$A:$BS,46,0)</f>
        <v>#N/A</v>
      </c>
      <c r="BG1103" s="23" t="e">
        <f t="shared" si="565"/>
        <v>#N/A</v>
      </c>
      <c r="BH1103" s="17" t="e">
        <f>VLOOKUP($E1103,'DATA PENGUKURAN GARDU'!$A:$BS,46,0)</f>
        <v>#N/A</v>
      </c>
      <c r="BI1103" s="17" t="e">
        <f>VLOOKUP($E1103,'DATA PENGUKURAN GARDU'!$A:$BS,53,0)</f>
        <v>#N/A</v>
      </c>
      <c r="BJ1103" s="17" t="e">
        <f>VLOOKUP($E1103,'DATA PENGUKURAN GARDU'!$A:$BS,54,0)</f>
        <v>#N/A</v>
      </c>
      <c r="BK1103" s="20" t="e">
        <f t="shared" si="576"/>
        <v>#N/A</v>
      </c>
      <c r="BL1103" s="20" t="e">
        <f t="shared" si="577"/>
        <v>#N/A</v>
      </c>
      <c r="BM1103" s="20" t="e">
        <f t="shared" si="578"/>
        <v>#N/A</v>
      </c>
      <c r="BN1103" s="25" t="e">
        <f t="shared" si="579"/>
        <v>#N/A</v>
      </c>
      <c r="BO1103" s="26" t="str">
        <f t="shared" si="580"/>
        <v>0</v>
      </c>
      <c r="BP1103" s="21" t="e">
        <f t="shared" si="581"/>
        <v>#VALUE!</v>
      </c>
      <c r="BQ1103" s="20" t="e">
        <f t="shared" si="582"/>
        <v>#N/A</v>
      </c>
      <c r="BR1103" s="20" t="e">
        <v>#N/A</v>
      </c>
      <c r="BS1103" s="9" t="e">
        <v>#N/A</v>
      </c>
      <c r="BT1103" s="2" t="e">
        <f t="shared" si="583"/>
        <v>#VALUE!</v>
      </c>
      <c r="BU1103" s="2" t="e">
        <f t="shared" si="566"/>
        <v>#N/A</v>
      </c>
      <c r="BV1103" s="2" t="e">
        <f t="shared" si="567"/>
        <v>#N/A</v>
      </c>
    </row>
    <row r="1104" s="2" customFormat="1" ht="22.95" customHeight="1" spans="1:74">
      <c r="A1104" s="9" t="str">
        <f t="shared" si="568"/>
        <v>M 100Induk</v>
      </c>
      <c r="B1104" s="9" t="str">
        <f t="shared" si="569"/>
        <v>M 100jurusan 1</v>
      </c>
      <c r="C1104" s="9" t="str">
        <f t="shared" si="570"/>
        <v>M 100jurusan 2</v>
      </c>
      <c r="D1104" s="9" t="str">
        <f t="shared" si="571"/>
        <v>M 100jurusan 3</v>
      </c>
      <c r="E1104" s="9" t="str">
        <f t="shared" si="572"/>
        <v>M 100jurusan 4</v>
      </c>
      <c r="F1104" s="10" t="s">
        <v>131</v>
      </c>
      <c r="G1104" s="10" t="s">
        <v>131</v>
      </c>
      <c r="H1104" s="10" t="s">
        <v>1339</v>
      </c>
      <c r="I1104" s="10" t="s">
        <v>12298</v>
      </c>
      <c r="J1104" s="10" t="s">
        <v>12299</v>
      </c>
      <c r="K1104" s="10" t="s">
        <v>7465</v>
      </c>
      <c r="L1104" s="10"/>
      <c r="M1104" s="10"/>
      <c r="N1104" s="14">
        <f t="shared" si="573"/>
        <v>0</v>
      </c>
      <c r="O1104" s="15" t="e">
        <f t="shared" si="574"/>
        <v>#VALUE!</v>
      </c>
      <c r="P1104" s="15" t="e">
        <f t="shared" si="575"/>
        <v>#VALUE!</v>
      </c>
      <c r="Q1104" s="17" t="e">
        <f>VLOOKUP($A1104,'DATA PENGUKURAN GARDU'!$A:$BS,42,0)</f>
        <v>#N/A</v>
      </c>
      <c r="R1104" s="18" t="e">
        <f t="shared" si="551"/>
        <v>#N/A</v>
      </c>
      <c r="S1104" s="17" t="e">
        <f>VLOOKUP($A1104,'DATA PENGUKURAN GARDU'!$A:$BS,44,0)</f>
        <v>#N/A</v>
      </c>
      <c r="T1104" s="18" t="e">
        <f t="shared" si="552"/>
        <v>#N/A</v>
      </c>
      <c r="U1104" s="17" t="e">
        <f>VLOOKUP($A1104,'DATA PENGUKURAN GARDU'!$A:$BS,46,0)</f>
        <v>#N/A</v>
      </c>
      <c r="V1104" s="18" t="e">
        <f t="shared" si="553"/>
        <v>#N/A</v>
      </c>
      <c r="W1104" s="17" t="e">
        <f>VLOOKUP($A1104,'DATA PENGUKURAN GARDU'!$A:$BS,48,0)</f>
        <v>#N/A</v>
      </c>
      <c r="X1104" s="17" t="e">
        <f>VLOOKUP($A1104,'DATA PENGUKURAN GARDU'!$A:$BS,53,0)</f>
        <v>#N/A</v>
      </c>
      <c r="Y1104" s="17" t="e">
        <f>VLOOKUP($A1104,'DATA PENGUKURAN GARDU'!$A:$BS,54,0)</f>
        <v>#N/A</v>
      </c>
      <c r="Z1104" s="17" t="e">
        <f>VLOOKUP($A1104,'DATA PENGUKURAN GARDU'!$A:$BS,55,0)</f>
        <v>#N/A</v>
      </c>
      <c r="AA1104" s="20" t="e">
        <f>VLOOKUP($B1104,'DATA PENGUKURAN GARDU'!$A:$BS,42,0)</f>
        <v>#N/A</v>
      </c>
      <c r="AB1104" s="21" t="e">
        <f t="shared" si="554"/>
        <v>#N/A</v>
      </c>
      <c r="AC1104" s="20" t="e">
        <f>VLOOKUP($B1104,'DATA PENGUKURAN GARDU'!$A:$BS,44,0)</f>
        <v>#N/A</v>
      </c>
      <c r="AD1104" s="21" t="e">
        <f t="shared" si="555"/>
        <v>#N/A</v>
      </c>
      <c r="AE1104" s="20" t="e">
        <f>VLOOKUP($B1104,'DATA PENGUKURAN GARDU'!$A:$BS,46,0)</f>
        <v>#N/A</v>
      </c>
      <c r="AF1104" s="21" t="e">
        <f t="shared" si="556"/>
        <v>#N/A</v>
      </c>
      <c r="AG1104" s="20" t="e">
        <f>VLOOKUP($B1104,'DATA PENGUKURAN GARDU'!$A:$BS,46,0)</f>
        <v>#N/A</v>
      </c>
      <c r="AH1104" s="20" t="e">
        <f>VLOOKUP($B1104,'DATA PENGUKURAN GARDU'!$A:$BS,53,0)</f>
        <v>#N/A</v>
      </c>
      <c r="AI1104" s="20" t="e">
        <f>VLOOKUP($B1104,'DATA PENGUKURAN GARDU'!$A:$BS,54,0)</f>
        <v>#N/A</v>
      </c>
      <c r="AJ1104" s="17" t="e">
        <f>VLOOKUP($C1104,'DATA PENGUKURAN GARDU'!$A:$BS,42,0)</f>
        <v>#N/A</v>
      </c>
      <c r="AK1104" s="23" t="e">
        <f t="shared" si="557"/>
        <v>#N/A</v>
      </c>
      <c r="AL1104" s="17" t="e">
        <f>VLOOKUP($C1104,'DATA PENGUKURAN GARDU'!$A:$BS,44,0)</f>
        <v>#N/A</v>
      </c>
      <c r="AM1104" s="23" t="e">
        <f t="shared" si="558"/>
        <v>#N/A</v>
      </c>
      <c r="AN1104" s="17" t="e">
        <f>VLOOKUP($C1104,'DATA PENGUKURAN GARDU'!$A:$BS,46,0)</f>
        <v>#N/A</v>
      </c>
      <c r="AO1104" s="23" t="e">
        <f t="shared" si="559"/>
        <v>#N/A</v>
      </c>
      <c r="AP1104" s="17" t="e">
        <f>VLOOKUP($C1104,'DATA PENGUKURAN GARDU'!$A:$BS,46,0)</f>
        <v>#N/A</v>
      </c>
      <c r="AQ1104" s="17" t="e">
        <f>VLOOKUP($C1104,'DATA PENGUKURAN GARDU'!$A:$BS,53,0)</f>
        <v>#N/A</v>
      </c>
      <c r="AR1104" s="17" t="e">
        <f>VLOOKUP($C1104,'DATA PENGUKURAN GARDU'!$A:$BS,54,0)</f>
        <v>#N/A</v>
      </c>
      <c r="AS1104" s="20" t="e">
        <f>VLOOKUP($D1104,'DATA PENGUKURAN GARDU'!$A:$BS,42,0)</f>
        <v>#N/A</v>
      </c>
      <c r="AT1104" s="21" t="e">
        <f t="shared" si="560"/>
        <v>#N/A</v>
      </c>
      <c r="AU1104" s="20" t="e">
        <f>VLOOKUP($D1104,'DATA PENGUKURAN GARDU'!$A:$BS,44,0)</f>
        <v>#N/A</v>
      </c>
      <c r="AV1104" s="21" t="e">
        <f t="shared" si="561"/>
        <v>#N/A</v>
      </c>
      <c r="AW1104" s="20" t="e">
        <f>VLOOKUP($D1104,'DATA PENGUKURAN GARDU'!$A:$BS,46,0)</f>
        <v>#N/A</v>
      </c>
      <c r="AX1104" s="21" t="e">
        <f t="shared" si="562"/>
        <v>#N/A</v>
      </c>
      <c r="AY1104" s="20" t="e">
        <f>VLOOKUP($D1104,'DATA PENGUKURAN GARDU'!$A:$BS,46,0)</f>
        <v>#N/A</v>
      </c>
      <c r="AZ1104" s="20" t="e">
        <f>VLOOKUP($D1104,'DATA PENGUKURAN GARDU'!$A:$BS,53,0)</f>
        <v>#N/A</v>
      </c>
      <c r="BA1104" s="20" t="e">
        <f>VLOOKUP($D1104,'DATA PENGUKURAN GARDU'!$A:$BS,54,0)</f>
        <v>#N/A</v>
      </c>
      <c r="BB1104" s="17" t="e">
        <f>VLOOKUP($E1104,'DATA PENGUKURAN GARDU'!$A:$BS,42,0)</f>
        <v>#N/A</v>
      </c>
      <c r="BC1104" s="23" t="e">
        <f t="shared" si="563"/>
        <v>#N/A</v>
      </c>
      <c r="BD1104" s="17" t="e">
        <f>VLOOKUP($E1104,'DATA PENGUKURAN GARDU'!$A:$BS,44,0)</f>
        <v>#N/A</v>
      </c>
      <c r="BE1104" s="23" t="e">
        <f t="shared" si="564"/>
        <v>#N/A</v>
      </c>
      <c r="BF1104" s="17" t="e">
        <f>VLOOKUP($E1104,'DATA PENGUKURAN GARDU'!$A:$BS,46,0)</f>
        <v>#N/A</v>
      </c>
      <c r="BG1104" s="23" t="e">
        <f t="shared" si="565"/>
        <v>#N/A</v>
      </c>
      <c r="BH1104" s="17" t="e">
        <f>VLOOKUP($E1104,'DATA PENGUKURAN GARDU'!$A:$BS,46,0)</f>
        <v>#N/A</v>
      </c>
      <c r="BI1104" s="17" t="e">
        <f>VLOOKUP($E1104,'DATA PENGUKURAN GARDU'!$A:$BS,53,0)</f>
        <v>#N/A</v>
      </c>
      <c r="BJ1104" s="17" t="e">
        <f>VLOOKUP($E1104,'DATA PENGUKURAN GARDU'!$A:$BS,54,0)</f>
        <v>#N/A</v>
      </c>
      <c r="BK1104" s="20" t="e">
        <f t="shared" si="576"/>
        <v>#N/A</v>
      </c>
      <c r="BL1104" s="20" t="e">
        <f t="shared" si="577"/>
        <v>#N/A</v>
      </c>
      <c r="BM1104" s="20" t="e">
        <f t="shared" si="578"/>
        <v>#N/A</v>
      </c>
      <c r="BN1104" s="25" t="e">
        <f t="shared" si="579"/>
        <v>#N/A</v>
      </c>
      <c r="BO1104" s="26" t="str">
        <f t="shared" si="580"/>
        <v>0</v>
      </c>
      <c r="BP1104" s="21" t="e">
        <f t="shared" si="581"/>
        <v>#VALUE!</v>
      </c>
      <c r="BQ1104" s="20" t="e">
        <f t="shared" si="582"/>
        <v>#N/A</v>
      </c>
      <c r="BR1104" s="20" t="e">
        <v>#N/A</v>
      </c>
      <c r="BS1104" s="9" t="e">
        <v>#N/A</v>
      </c>
      <c r="BT1104" s="2" t="e">
        <f t="shared" si="583"/>
        <v>#VALUE!</v>
      </c>
      <c r="BU1104" s="2" t="e">
        <f t="shared" si="566"/>
        <v>#N/A</v>
      </c>
      <c r="BV1104" s="2" t="e">
        <f t="shared" si="567"/>
        <v>#N/A</v>
      </c>
    </row>
    <row r="1105" s="2" customFormat="1" ht="22.95" customHeight="1" spans="1:74">
      <c r="A1105" s="9" t="str">
        <f t="shared" si="568"/>
        <v>M 102Induk</v>
      </c>
      <c r="B1105" s="9" t="str">
        <f t="shared" si="569"/>
        <v>M 102jurusan 1</v>
      </c>
      <c r="C1105" s="9" t="str">
        <f t="shared" si="570"/>
        <v>M 102jurusan 2</v>
      </c>
      <c r="D1105" s="9" t="str">
        <f t="shared" si="571"/>
        <v>M 102jurusan 3</v>
      </c>
      <c r="E1105" s="9" t="str">
        <f t="shared" si="572"/>
        <v>M 102jurusan 4</v>
      </c>
      <c r="F1105" s="10" t="s">
        <v>131</v>
      </c>
      <c r="G1105" s="10" t="s">
        <v>131</v>
      </c>
      <c r="H1105" s="10" t="s">
        <v>1340</v>
      </c>
      <c r="I1105" s="10" t="s">
        <v>12300</v>
      </c>
      <c r="J1105" s="10" t="s">
        <v>12301</v>
      </c>
      <c r="K1105" s="10" t="s">
        <v>7465</v>
      </c>
      <c r="L1105" s="10"/>
      <c r="M1105" s="10"/>
      <c r="N1105" s="14">
        <f t="shared" si="573"/>
        <v>0</v>
      </c>
      <c r="O1105" s="15" t="e">
        <f t="shared" si="574"/>
        <v>#VALUE!</v>
      </c>
      <c r="P1105" s="15" t="e">
        <f t="shared" si="575"/>
        <v>#VALUE!</v>
      </c>
      <c r="Q1105" s="17" t="e">
        <f>VLOOKUP($A1105,'DATA PENGUKURAN GARDU'!$A:$BS,42,0)</f>
        <v>#N/A</v>
      </c>
      <c r="R1105" s="18" t="e">
        <f t="shared" si="551"/>
        <v>#N/A</v>
      </c>
      <c r="S1105" s="17" t="e">
        <f>VLOOKUP($A1105,'DATA PENGUKURAN GARDU'!$A:$BS,44,0)</f>
        <v>#N/A</v>
      </c>
      <c r="T1105" s="18" t="e">
        <f t="shared" si="552"/>
        <v>#N/A</v>
      </c>
      <c r="U1105" s="17" t="e">
        <f>VLOOKUP($A1105,'DATA PENGUKURAN GARDU'!$A:$BS,46,0)</f>
        <v>#N/A</v>
      </c>
      <c r="V1105" s="18" t="e">
        <f t="shared" si="553"/>
        <v>#N/A</v>
      </c>
      <c r="W1105" s="17" t="e">
        <f>VLOOKUP($A1105,'DATA PENGUKURAN GARDU'!$A:$BS,48,0)</f>
        <v>#N/A</v>
      </c>
      <c r="X1105" s="17" t="e">
        <f>VLOOKUP($A1105,'DATA PENGUKURAN GARDU'!$A:$BS,53,0)</f>
        <v>#N/A</v>
      </c>
      <c r="Y1105" s="17" t="e">
        <f>VLOOKUP($A1105,'DATA PENGUKURAN GARDU'!$A:$BS,54,0)</f>
        <v>#N/A</v>
      </c>
      <c r="Z1105" s="17" t="e">
        <f>VLOOKUP($A1105,'DATA PENGUKURAN GARDU'!$A:$BS,55,0)</f>
        <v>#N/A</v>
      </c>
      <c r="AA1105" s="20" t="e">
        <f>VLOOKUP($B1105,'DATA PENGUKURAN GARDU'!$A:$BS,42,0)</f>
        <v>#N/A</v>
      </c>
      <c r="AB1105" s="21" t="e">
        <f t="shared" si="554"/>
        <v>#N/A</v>
      </c>
      <c r="AC1105" s="20" t="e">
        <f>VLOOKUP($B1105,'DATA PENGUKURAN GARDU'!$A:$BS,44,0)</f>
        <v>#N/A</v>
      </c>
      <c r="AD1105" s="21" t="e">
        <f t="shared" si="555"/>
        <v>#N/A</v>
      </c>
      <c r="AE1105" s="20" t="e">
        <f>VLOOKUP($B1105,'DATA PENGUKURAN GARDU'!$A:$BS,46,0)</f>
        <v>#N/A</v>
      </c>
      <c r="AF1105" s="21" t="e">
        <f t="shared" si="556"/>
        <v>#N/A</v>
      </c>
      <c r="AG1105" s="20" t="e">
        <f>VLOOKUP($B1105,'DATA PENGUKURAN GARDU'!$A:$BS,46,0)</f>
        <v>#N/A</v>
      </c>
      <c r="AH1105" s="20" t="e">
        <f>VLOOKUP($B1105,'DATA PENGUKURAN GARDU'!$A:$BS,53,0)</f>
        <v>#N/A</v>
      </c>
      <c r="AI1105" s="20" t="e">
        <f>VLOOKUP($B1105,'DATA PENGUKURAN GARDU'!$A:$BS,54,0)</f>
        <v>#N/A</v>
      </c>
      <c r="AJ1105" s="17" t="e">
        <f>VLOOKUP($C1105,'DATA PENGUKURAN GARDU'!$A:$BS,42,0)</f>
        <v>#N/A</v>
      </c>
      <c r="AK1105" s="23" t="e">
        <f t="shared" si="557"/>
        <v>#N/A</v>
      </c>
      <c r="AL1105" s="17" t="e">
        <f>VLOOKUP($C1105,'DATA PENGUKURAN GARDU'!$A:$BS,44,0)</f>
        <v>#N/A</v>
      </c>
      <c r="AM1105" s="23" t="e">
        <f t="shared" si="558"/>
        <v>#N/A</v>
      </c>
      <c r="AN1105" s="17" t="e">
        <f>VLOOKUP($C1105,'DATA PENGUKURAN GARDU'!$A:$BS,46,0)</f>
        <v>#N/A</v>
      </c>
      <c r="AO1105" s="23" t="e">
        <f t="shared" si="559"/>
        <v>#N/A</v>
      </c>
      <c r="AP1105" s="17" t="e">
        <f>VLOOKUP($C1105,'DATA PENGUKURAN GARDU'!$A:$BS,46,0)</f>
        <v>#N/A</v>
      </c>
      <c r="AQ1105" s="17" t="e">
        <f>VLOOKUP($C1105,'DATA PENGUKURAN GARDU'!$A:$BS,53,0)</f>
        <v>#N/A</v>
      </c>
      <c r="AR1105" s="17" t="e">
        <f>VLOOKUP($C1105,'DATA PENGUKURAN GARDU'!$A:$BS,54,0)</f>
        <v>#N/A</v>
      </c>
      <c r="AS1105" s="20" t="e">
        <f>VLOOKUP($D1105,'DATA PENGUKURAN GARDU'!$A:$BS,42,0)</f>
        <v>#N/A</v>
      </c>
      <c r="AT1105" s="21" t="e">
        <f t="shared" si="560"/>
        <v>#N/A</v>
      </c>
      <c r="AU1105" s="20" t="e">
        <f>VLOOKUP($D1105,'DATA PENGUKURAN GARDU'!$A:$BS,44,0)</f>
        <v>#N/A</v>
      </c>
      <c r="AV1105" s="21" t="e">
        <f t="shared" si="561"/>
        <v>#N/A</v>
      </c>
      <c r="AW1105" s="20" t="e">
        <f>VLOOKUP($D1105,'DATA PENGUKURAN GARDU'!$A:$BS,46,0)</f>
        <v>#N/A</v>
      </c>
      <c r="AX1105" s="21" t="e">
        <f t="shared" si="562"/>
        <v>#N/A</v>
      </c>
      <c r="AY1105" s="20" t="e">
        <f>VLOOKUP($D1105,'DATA PENGUKURAN GARDU'!$A:$BS,46,0)</f>
        <v>#N/A</v>
      </c>
      <c r="AZ1105" s="20" t="e">
        <f>VLOOKUP($D1105,'DATA PENGUKURAN GARDU'!$A:$BS,53,0)</f>
        <v>#N/A</v>
      </c>
      <c r="BA1105" s="20" t="e">
        <f>VLOOKUP($D1105,'DATA PENGUKURAN GARDU'!$A:$BS,54,0)</f>
        <v>#N/A</v>
      </c>
      <c r="BB1105" s="17" t="e">
        <f>VLOOKUP($E1105,'DATA PENGUKURAN GARDU'!$A:$BS,42,0)</f>
        <v>#N/A</v>
      </c>
      <c r="BC1105" s="23" t="e">
        <f t="shared" si="563"/>
        <v>#N/A</v>
      </c>
      <c r="BD1105" s="17" t="e">
        <f>VLOOKUP($E1105,'DATA PENGUKURAN GARDU'!$A:$BS,44,0)</f>
        <v>#N/A</v>
      </c>
      <c r="BE1105" s="23" t="e">
        <f t="shared" si="564"/>
        <v>#N/A</v>
      </c>
      <c r="BF1105" s="17" t="e">
        <f>VLOOKUP($E1105,'DATA PENGUKURAN GARDU'!$A:$BS,46,0)</f>
        <v>#N/A</v>
      </c>
      <c r="BG1105" s="23" t="e">
        <f t="shared" si="565"/>
        <v>#N/A</v>
      </c>
      <c r="BH1105" s="17" t="e">
        <f>VLOOKUP($E1105,'DATA PENGUKURAN GARDU'!$A:$BS,46,0)</f>
        <v>#N/A</v>
      </c>
      <c r="BI1105" s="17" t="e">
        <f>VLOOKUP($E1105,'DATA PENGUKURAN GARDU'!$A:$BS,53,0)</f>
        <v>#N/A</v>
      </c>
      <c r="BJ1105" s="17" t="e">
        <f>VLOOKUP($E1105,'DATA PENGUKURAN GARDU'!$A:$BS,54,0)</f>
        <v>#N/A</v>
      </c>
      <c r="BK1105" s="20" t="e">
        <f t="shared" si="576"/>
        <v>#N/A</v>
      </c>
      <c r="BL1105" s="20" t="e">
        <f t="shared" si="577"/>
        <v>#N/A</v>
      </c>
      <c r="BM1105" s="20" t="e">
        <f t="shared" si="578"/>
        <v>#N/A</v>
      </c>
      <c r="BN1105" s="25" t="e">
        <f t="shared" si="579"/>
        <v>#N/A</v>
      </c>
      <c r="BO1105" s="26" t="str">
        <f t="shared" si="580"/>
        <v>0</v>
      </c>
      <c r="BP1105" s="21" t="e">
        <f t="shared" si="581"/>
        <v>#VALUE!</v>
      </c>
      <c r="BQ1105" s="20" t="e">
        <f t="shared" si="582"/>
        <v>#N/A</v>
      </c>
      <c r="BR1105" s="20" t="e">
        <v>#N/A</v>
      </c>
      <c r="BS1105" s="9" t="e">
        <v>#N/A</v>
      </c>
      <c r="BT1105" s="2" t="e">
        <f t="shared" si="583"/>
        <v>#VALUE!</v>
      </c>
      <c r="BU1105" s="2" t="e">
        <f t="shared" si="566"/>
        <v>#N/A</v>
      </c>
      <c r="BV1105" s="2" t="e">
        <f t="shared" si="567"/>
        <v>#N/A</v>
      </c>
    </row>
    <row r="1106" s="2" customFormat="1" ht="22.95" customHeight="1" spans="1:74">
      <c r="A1106" s="9" t="str">
        <f t="shared" si="568"/>
        <v>L-025Induk</v>
      </c>
      <c r="B1106" s="9" t="str">
        <f t="shared" si="569"/>
        <v>L-025jurusan 1</v>
      </c>
      <c r="C1106" s="9" t="str">
        <f t="shared" si="570"/>
        <v>L-025jurusan 2</v>
      </c>
      <c r="D1106" s="9" t="str">
        <f t="shared" si="571"/>
        <v>L-025jurusan 3</v>
      </c>
      <c r="E1106" s="9" t="str">
        <f t="shared" si="572"/>
        <v>L-025jurusan 4</v>
      </c>
      <c r="F1106" s="10" t="s">
        <v>46</v>
      </c>
      <c r="G1106" s="10" t="s">
        <v>22</v>
      </c>
      <c r="H1106" s="10" t="s">
        <v>1341</v>
      </c>
      <c r="I1106" s="10" t="s">
        <v>12302</v>
      </c>
      <c r="J1106" s="10" t="s">
        <v>12303</v>
      </c>
      <c r="K1106" s="10" t="s">
        <v>7465</v>
      </c>
      <c r="L1106" s="10"/>
      <c r="M1106" s="10"/>
      <c r="N1106" s="14">
        <f t="shared" si="573"/>
        <v>0</v>
      </c>
      <c r="O1106" s="15" t="e">
        <f t="shared" si="574"/>
        <v>#VALUE!</v>
      </c>
      <c r="P1106" s="15" t="e">
        <f t="shared" si="575"/>
        <v>#VALUE!</v>
      </c>
      <c r="Q1106" s="17" t="e">
        <f>VLOOKUP($A1106,'DATA PENGUKURAN GARDU'!$A:$BS,42,0)</f>
        <v>#N/A</v>
      </c>
      <c r="R1106" s="18" t="e">
        <f t="shared" ref="R1106:R1169" si="584">Q1106/$P1106*100</f>
        <v>#N/A</v>
      </c>
      <c r="S1106" s="17" t="e">
        <f>VLOOKUP($A1106,'DATA PENGUKURAN GARDU'!$A:$BS,44,0)</f>
        <v>#N/A</v>
      </c>
      <c r="T1106" s="18" t="e">
        <f t="shared" ref="T1106:T1169" si="585">S1106/$P1106*100</f>
        <v>#N/A</v>
      </c>
      <c r="U1106" s="17" t="e">
        <f>VLOOKUP($A1106,'DATA PENGUKURAN GARDU'!$A:$BS,46,0)</f>
        <v>#N/A</v>
      </c>
      <c r="V1106" s="18" t="e">
        <f t="shared" ref="V1106:V1169" si="586">U1106/$P1106*100</f>
        <v>#N/A</v>
      </c>
      <c r="W1106" s="17" t="e">
        <f>VLOOKUP($A1106,'DATA PENGUKURAN GARDU'!$A:$BS,48,0)</f>
        <v>#N/A</v>
      </c>
      <c r="X1106" s="17" t="e">
        <f>VLOOKUP($A1106,'DATA PENGUKURAN GARDU'!$A:$BS,53,0)</f>
        <v>#N/A</v>
      </c>
      <c r="Y1106" s="17" t="e">
        <f>VLOOKUP($A1106,'DATA PENGUKURAN GARDU'!$A:$BS,54,0)</f>
        <v>#N/A</v>
      </c>
      <c r="Z1106" s="17" t="e">
        <f>VLOOKUP($A1106,'DATA PENGUKURAN GARDU'!$A:$BS,55,0)</f>
        <v>#N/A</v>
      </c>
      <c r="AA1106" s="20" t="e">
        <f>VLOOKUP($B1106,'DATA PENGUKURAN GARDU'!$A:$BS,42,0)</f>
        <v>#N/A</v>
      </c>
      <c r="AB1106" s="21" t="e">
        <f t="shared" ref="AB1106:AB1169" si="587">AA1106/$P1106*100</f>
        <v>#N/A</v>
      </c>
      <c r="AC1106" s="20" t="e">
        <f>VLOOKUP($B1106,'DATA PENGUKURAN GARDU'!$A:$BS,44,0)</f>
        <v>#N/A</v>
      </c>
      <c r="AD1106" s="21" t="e">
        <f t="shared" ref="AD1106:AD1169" si="588">AC1106/$P1106*100</f>
        <v>#N/A</v>
      </c>
      <c r="AE1106" s="20" t="e">
        <f>VLOOKUP($B1106,'DATA PENGUKURAN GARDU'!$A:$BS,46,0)</f>
        <v>#N/A</v>
      </c>
      <c r="AF1106" s="21" t="e">
        <f t="shared" ref="AF1106:AF1169" si="589">AE1106/$P1106*100</f>
        <v>#N/A</v>
      </c>
      <c r="AG1106" s="20" t="e">
        <f>VLOOKUP($B1106,'DATA PENGUKURAN GARDU'!$A:$BS,46,0)</f>
        <v>#N/A</v>
      </c>
      <c r="AH1106" s="20" t="e">
        <f>VLOOKUP($B1106,'DATA PENGUKURAN GARDU'!$A:$BS,53,0)</f>
        <v>#N/A</v>
      </c>
      <c r="AI1106" s="20" t="e">
        <f>VLOOKUP($B1106,'DATA PENGUKURAN GARDU'!$A:$BS,54,0)</f>
        <v>#N/A</v>
      </c>
      <c r="AJ1106" s="17" t="e">
        <f>VLOOKUP($C1106,'DATA PENGUKURAN GARDU'!$A:$BS,42,0)</f>
        <v>#N/A</v>
      </c>
      <c r="AK1106" s="23" t="e">
        <f t="shared" ref="AK1106:AK1169" si="590">AJ1106/$P1106*100</f>
        <v>#N/A</v>
      </c>
      <c r="AL1106" s="17" t="e">
        <f>VLOOKUP($C1106,'DATA PENGUKURAN GARDU'!$A:$BS,44,0)</f>
        <v>#N/A</v>
      </c>
      <c r="AM1106" s="23" t="e">
        <f t="shared" ref="AM1106:AM1169" si="591">AL1106/$P1106*100</f>
        <v>#N/A</v>
      </c>
      <c r="AN1106" s="17" t="e">
        <f>VLOOKUP($C1106,'DATA PENGUKURAN GARDU'!$A:$BS,46,0)</f>
        <v>#N/A</v>
      </c>
      <c r="AO1106" s="23" t="e">
        <f t="shared" ref="AO1106:AO1169" si="592">AN1106/$P1106*100</f>
        <v>#N/A</v>
      </c>
      <c r="AP1106" s="17" t="e">
        <f>VLOOKUP($C1106,'DATA PENGUKURAN GARDU'!$A:$BS,46,0)</f>
        <v>#N/A</v>
      </c>
      <c r="AQ1106" s="17" t="e">
        <f>VLOOKUP($C1106,'DATA PENGUKURAN GARDU'!$A:$BS,53,0)</f>
        <v>#N/A</v>
      </c>
      <c r="AR1106" s="17" t="e">
        <f>VLOOKUP($C1106,'DATA PENGUKURAN GARDU'!$A:$BS,54,0)</f>
        <v>#N/A</v>
      </c>
      <c r="AS1106" s="20" t="e">
        <f>VLOOKUP($D1106,'DATA PENGUKURAN GARDU'!$A:$BS,42,0)</f>
        <v>#N/A</v>
      </c>
      <c r="AT1106" s="21" t="e">
        <f t="shared" ref="AT1106:AT1169" si="593">AS1106/$P1106*100</f>
        <v>#N/A</v>
      </c>
      <c r="AU1106" s="20" t="e">
        <f>VLOOKUP($D1106,'DATA PENGUKURAN GARDU'!$A:$BS,44,0)</f>
        <v>#N/A</v>
      </c>
      <c r="AV1106" s="21" t="e">
        <f t="shared" ref="AV1106:AV1169" si="594">AU1106/$P1106*100</f>
        <v>#N/A</v>
      </c>
      <c r="AW1106" s="20" t="e">
        <f>VLOOKUP($D1106,'DATA PENGUKURAN GARDU'!$A:$BS,46,0)</f>
        <v>#N/A</v>
      </c>
      <c r="AX1106" s="21" t="e">
        <f t="shared" ref="AX1106:AX1169" si="595">AW1106/$P1106*100</f>
        <v>#N/A</v>
      </c>
      <c r="AY1106" s="20" t="e">
        <f>VLOOKUP($D1106,'DATA PENGUKURAN GARDU'!$A:$BS,46,0)</f>
        <v>#N/A</v>
      </c>
      <c r="AZ1106" s="20" t="e">
        <f>VLOOKUP($D1106,'DATA PENGUKURAN GARDU'!$A:$BS,53,0)</f>
        <v>#N/A</v>
      </c>
      <c r="BA1106" s="20" t="e">
        <f>VLOOKUP($D1106,'DATA PENGUKURAN GARDU'!$A:$BS,54,0)</f>
        <v>#N/A</v>
      </c>
      <c r="BB1106" s="17" t="e">
        <f>VLOOKUP($E1106,'DATA PENGUKURAN GARDU'!$A:$BS,42,0)</f>
        <v>#N/A</v>
      </c>
      <c r="BC1106" s="23" t="e">
        <f t="shared" ref="BC1106:BC1169" si="596">BB1106/$P1106*100</f>
        <v>#N/A</v>
      </c>
      <c r="BD1106" s="17" t="e">
        <f>VLOOKUP($E1106,'DATA PENGUKURAN GARDU'!$A:$BS,44,0)</f>
        <v>#N/A</v>
      </c>
      <c r="BE1106" s="23" t="e">
        <f t="shared" ref="BE1106:BE1169" si="597">BD1106/$P1106*100</f>
        <v>#N/A</v>
      </c>
      <c r="BF1106" s="17" t="e">
        <f>VLOOKUP($E1106,'DATA PENGUKURAN GARDU'!$A:$BS,46,0)</f>
        <v>#N/A</v>
      </c>
      <c r="BG1106" s="23" t="e">
        <f t="shared" ref="BG1106:BG1169" si="598">BF1106/$P1106*100</f>
        <v>#N/A</v>
      </c>
      <c r="BH1106" s="17" t="e">
        <f>VLOOKUP($E1106,'DATA PENGUKURAN GARDU'!$A:$BS,46,0)</f>
        <v>#N/A</v>
      </c>
      <c r="BI1106" s="17" t="e">
        <f>VLOOKUP($E1106,'DATA PENGUKURAN GARDU'!$A:$BS,53,0)</f>
        <v>#N/A</v>
      </c>
      <c r="BJ1106" s="17" t="e">
        <f>VLOOKUP($E1106,'DATA PENGUKURAN GARDU'!$A:$BS,54,0)</f>
        <v>#N/A</v>
      </c>
      <c r="BK1106" s="20" t="e">
        <f t="shared" si="576"/>
        <v>#N/A</v>
      </c>
      <c r="BL1106" s="20" t="e">
        <f t="shared" si="577"/>
        <v>#N/A</v>
      </c>
      <c r="BM1106" s="20" t="e">
        <f t="shared" si="578"/>
        <v>#N/A</v>
      </c>
      <c r="BN1106" s="25" t="e">
        <f t="shared" si="579"/>
        <v>#N/A</v>
      </c>
      <c r="BO1106" s="26" t="str">
        <f t="shared" si="580"/>
        <v>0</v>
      </c>
      <c r="BP1106" s="21" t="e">
        <f t="shared" si="581"/>
        <v>#VALUE!</v>
      </c>
      <c r="BQ1106" s="20" t="e">
        <f t="shared" si="582"/>
        <v>#N/A</v>
      </c>
      <c r="BR1106" s="20" t="e">
        <v>#N/A</v>
      </c>
      <c r="BS1106" s="9" t="e">
        <v>#N/A</v>
      </c>
      <c r="BT1106" s="2" t="e">
        <f t="shared" si="583"/>
        <v>#VALUE!</v>
      </c>
      <c r="BU1106" s="2" t="e">
        <f t="shared" si="566"/>
        <v>#N/A</v>
      </c>
      <c r="BV1106" s="2" t="e">
        <f t="shared" si="567"/>
        <v>#N/A</v>
      </c>
    </row>
    <row r="1107" s="2" customFormat="1" ht="22.95" customHeight="1" spans="1:74">
      <c r="A1107" s="9" t="str">
        <f t="shared" si="568"/>
        <v>L-027Induk</v>
      </c>
      <c r="B1107" s="9" t="str">
        <f t="shared" si="569"/>
        <v>L-027jurusan 1</v>
      </c>
      <c r="C1107" s="9" t="str">
        <f t="shared" si="570"/>
        <v>L-027jurusan 2</v>
      </c>
      <c r="D1107" s="9" t="str">
        <f t="shared" si="571"/>
        <v>L-027jurusan 3</v>
      </c>
      <c r="E1107" s="9" t="str">
        <f t="shared" si="572"/>
        <v>L-027jurusan 4</v>
      </c>
      <c r="F1107" s="10" t="s">
        <v>46</v>
      </c>
      <c r="G1107" s="10" t="s">
        <v>22</v>
      </c>
      <c r="H1107" s="10" t="s">
        <v>1342</v>
      </c>
      <c r="I1107" s="10" t="s">
        <v>12304</v>
      </c>
      <c r="J1107" s="10" t="s">
        <v>12305</v>
      </c>
      <c r="K1107" s="10" t="s">
        <v>7465</v>
      </c>
      <c r="L1107" s="10"/>
      <c r="M1107" s="10"/>
      <c r="N1107" s="14">
        <f t="shared" si="573"/>
        <v>0</v>
      </c>
      <c r="O1107" s="15" t="e">
        <f t="shared" si="574"/>
        <v>#VALUE!</v>
      </c>
      <c r="P1107" s="15" t="e">
        <f t="shared" si="575"/>
        <v>#VALUE!</v>
      </c>
      <c r="Q1107" s="17" t="e">
        <f>VLOOKUP($A1107,'DATA PENGUKURAN GARDU'!$A:$BS,42,0)</f>
        <v>#N/A</v>
      </c>
      <c r="R1107" s="18" t="e">
        <f t="shared" si="584"/>
        <v>#N/A</v>
      </c>
      <c r="S1107" s="17" t="e">
        <f>VLOOKUP($A1107,'DATA PENGUKURAN GARDU'!$A:$BS,44,0)</f>
        <v>#N/A</v>
      </c>
      <c r="T1107" s="18" t="e">
        <f t="shared" si="585"/>
        <v>#N/A</v>
      </c>
      <c r="U1107" s="17" t="e">
        <f>VLOOKUP($A1107,'DATA PENGUKURAN GARDU'!$A:$BS,46,0)</f>
        <v>#N/A</v>
      </c>
      <c r="V1107" s="18" t="e">
        <f t="shared" si="586"/>
        <v>#N/A</v>
      </c>
      <c r="W1107" s="17" t="e">
        <f>VLOOKUP($A1107,'DATA PENGUKURAN GARDU'!$A:$BS,48,0)</f>
        <v>#N/A</v>
      </c>
      <c r="X1107" s="17" t="e">
        <f>VLOOKUP($A1107,'DATA PENGUKURAN GARDU'!$A:$BS,53,0)</f>
        <v>#N/A</v>
      </c>
      <c r="Y1107" s="17" t="e">
        <f>VLOOKUP($A1107,'DATA PENGUKURAN GARDU'!$A:$BS,54,0)</f>
        <v>#N/A</v>
      </c>
      <c r="Z1107" s="17" t="e">
        <f>VLOOKUP($A1107,'DATA PENGUKURAN GARDU'!$A:$BS,55,0)</f>
        <v>#N/A</v>
      </c>
      <c r="AA1107" s="20" t="e">
        <f>VLOOKUP($B1107,'DATA PENGUKURAN GARDU'!$A:$BS,42,0)</f>
        <v>#N/A</v>
      </c>
      <c r="AB1107" s="21" t="e">
        <f t="shared" si="587"/>
        <v>#N/A</v>
      </c>
      <c r="AC1107" s="20" t="e">
        <f>VLOOKUP($B1107,'DATA PENGUKURAN GARDU'!$A:$BS,44,0)</f>
        <v>#N/A</v>
      </c>
      <c r="AD1107" s="21" t="e">
        <f t="shared" si="588"/>
        <v>#N/A</v>
      </c>
      <c r="AE1107" s="20" t="e">
        <f>VLOOKUP($B1107,'DATA PENGUKURAN GARDU'!$A:$BS,46,0)</f>
        <v>#N/A</v>
      </c>
      <c r="AF1107" s="21" t="e">
        <f t="shared" si="589"/>
        <v>#N/A</v>
      </c>
      <c r="AG1107" s="20" t="e">
        <f>VLOOKUP($B1107,'DATA PENGUKURAN GARDU'!$A:$BS,46,0)</f>
        <v>#N/A</v>
      </c>
      <c r="AH1107" s="20" t="e">
        <f>VLOOKUP($B1107,'DATA PENGUKURAN GARDU'!$A:$BS,53,0)</f>
        <v>#N/A</v>
      </c>
      <c r="AI1107" s="20" t="e">
        <f>VLOOKUP($B1107,'DATA PENGUKURAN GARDU'!$A:$BS,54,0)</f>
        <v>#N/A</v>
      </c>
      <c r="AJ1107" s="17" t="e">
        <f>VLOOKUP($C1107,'DATA PENGUKURAN GARDU'!$A:$BS,42,0)</f>
        <v>#N/A</v>
      </c>
      <c r="AK1107" s="23" t="e">
        <f t="shared" si="590"/>
        <v>#N/A</v>
      </c>
      <c r="AL1107" s="17" t="e">
        <f>VLOOKUP($C1107,'DATA PENGUKURAN GARDU'!$A:$BS,44,0)</f>
        <v>#N/A</v>
      </c>
      <c r="AM1107" s="23" t="e">
        <f t="shared" si="591"/>
        <v>#N/A</v>
      </c>
      <c r="AN1107" s="17" t="e">
        <f>VLOOKUP($C1107,'DATA PENGUKURAN GARDU'!$A:$BS,46,0)</f>
        <v>#N/A</v>
      </c>
      <c r="AO1107" s="23" t="e">
        <f t="shared" si="592"/>
        <v>#N/A</v>
      </c>
      <c r="AP1107" s="17" t="e">
        <f>VLOOKUP($C1107,'DATA PENGUKURAN GARDU'!$A:$BS,46,0)</f>
        <v>#N/A</v>
      </c>
      <c r="AQ1107" s="17" t="e">
        <f>VLOOKUP($C1107,'DATA PENGUKURAN GARDU'!$A:$BS,53,0)</f>
        <v>#N/A</v>
      </c>
      <c r="AR1107" s="17" t="e">
        <f>VLOOKUP($C1107,'DATA PENGUKURAN GARDU'!$A:$BS,54,0)</f>
        <v>#N/A</v>
      </c>
      <c r="AS1107" s="20" t="e">
        <f>VLOOKUP($D1107,'DATA PENGUKURAN GARDU'!$A:$BS,42,0)</f>
        <v>#N/A</v>
      </c>
      <c r="AT1107" s="21" t="e">
        <f t="shared" si="593"/>
        <v>#N/A</v>
      </c>
      <c r="AU1107" s="20" t="e">
        <f>VLOOKUP($D1107,'DATA PENGUKURAN GARDU'!$A:$BS,44,0)</f>
        <v>#N/A</v>
      </c>
      <c r="AV1107" s="21" t="e">
        <f t="shared" si="594"/>
        <v>#N/A</v>
      </c>
      <c r="AW1107" s="20" t="e">
        <f>VLOOKUP($D1107,'DATA PENGUKURAN GARDU'!$A:$BS,46,0)</f>
        <v>#N/A</v>
      </c>
      <c r="AX1107" s="21" t="e">
        <f t="shared" si="595"/>
        <v>#N/A</v>
      </c>
      <c r="AY1107" s="20" t="e">
        <f>VLOOKUP($D1107,'DATA PENGUKURAN GARDU'!$A:$BS,46,0)</f>
        <v>#N/A</v>
      </c>
      <c r="AZ1107" s="20" t="e">
        <f>VLOOKUP($D1107,'DATA PENGUKURAN GARDU'!$A:$BS,53,0)</f>
        <v>#N/A</v>
      </c>
      <c r="BA1107" s="20" t="e">
        <f>VLOOKUP($D1107,'DATA PENGUKURAN GARDU'!$A:$BS,54,0)</f>
        <v>#N/A</v>
      </c>
      <c r="BB1107" s="17" t="e">
        <f>VLOOKUP($E1107,'DATA PENGUKURAN GARDU'!$A:$BS,42,0)</f>
        <v>#N/A</v>
      </c>
      <c r="BC1107" s="23" t="e">
        <f t="shared" si="596"/>
        <v>#N/A</v>
      </c>
      <c r="BD1107" s="17" t="e">
        <f>VLOOKUP($E1107,'DATA PENGUKURAN GARDU'!$A:$BS,44,0)</f>
        <v>#N/A</v>
      </c>
      <c r="BE1107" s="23" t="e">
        <f t="shared" si="597"/>
        <v>#N/A</v>
      </c>
      <c r="BF1107" s="17" t="e">
        <f>VLOOKUP($E1107,'DATA PENGUKURAN GARDU'!$A:$BS,46,0)</f>
        <v>#N/A</v>
      </c>
      <c r="BG1107" s="23" t="e">
        <f t="shared" si="598"/>
        <v>#N/A</v>
      </c>
      <c r="BH1107" s="17" t="e">
        <f>VLOOKUP($E1107,'DATA PENGUKURAN GARDU'!$A:$BS,46,0)</f>
        <v>#N/A</v>
      </c>
      <c r="BI1107" s="17" t="e">
        <f>VLOOKUP($E1107,'DATA PENGUKURAN GARDU'!$A:$BS,53,0)</f>
        <v>#N/A</v>
      </c>
      <c r="BJ1107" s="17" t="e">
        <f>VLOOKUP($E1107,'DATA PENGUKURAN GARDU'!$A:$BS,54,0)</f>
        <v>#N/A</v>
      </c>
      <c r="BK1107" s="20" t="e">
        <f t="shared" si="576"/>
        <v>#N/A</v>
      </c>
      <c r="BL1107" s="20" t="e">
        <f t="shared" si="577"/>
        <v>#N/A</v>
      </c>
      <c r="BM1107" s="20" t="e">
        <f t="shared" si="578"/>
        <v>#N/A</v>
      </c>
      <c r="BN1107" s="25" t="e">
        <f t="shared" si="579"/>
        <v>#N/A</v>
      </c>
      <c r="BO1107" s="26" t="str">
        <f t="shared" si="580"/>
        <v>0</v>
      </c>
      <c r="BP1107" s="21" t="e">
        <f t="shared" si="581"/>
        <v>#VALUE!</v>
      </c>
      <c r="BQ1107" s="20" t="e">
        <f t="shared" si="582"/>
        <v>#N/A</v>
      </c>
      <c r="BR1107" s="20" t="e">
        <v>#N/A</v>
      </c>
      <c r="BS1107" s="9" t="e">
        <v>#N/A</v>
      </c>
      <c r="BT1107" s="2" t="e">
        <f t="shared" si="583"/>
        <v>#VALUE!</v>
      </c>
      <c r="BU1107" s="2" t="e">
        <f t="shared" si="566"/>
        <v>#N/A</v>
      </c>
      <c r="BV1107" s="2" t="e">
        <f t="shared" si="567"/>
        <v>#N/A</v>
      </c>
    </row>
    <row r="1108" s="2" customFormat="1" ht="22.95" customHeight="1" spans="1:74">
      <c r="A1108" s="9" t="str">
        <f t="shared" si="568"/>
        <v>NL 015Induk</v>
      </c>
      <c r="B1108" s="9" t="str">
        <f t="shared" si="569"/>
        <v>NL 015jurusan 1</v>
      </c>
      <c r="C1108" s="9" t="str">
        <f t="shared" si="570"/>
        <v>NL 015jurusan 2</v>
      </c>
      <c r="D1108" s="9" t="str">
        <f t="shared" si="571"/>
        <v>NL 015jurusan 3</v>
      </c>
      <c r="E1108" s="9" t="str">
        <f t="shared" si="572"/>
        <v>NL 015jurusan 4</v>
      </c>
      <c r="F1108" s="10" t="s">
        <v>324</v>
      </c>
      <c r="G1108" s="10" t="s">
        <v>101</v>
      </c>
      <c r="H1108" s="10" t="s">
        <v>1343</v>
      </c>
      <c r="I1108" s="10" t="s">
        <v>12306</v>
      </c>
      <c r="J1108" s="10" t="s">
        <v>12307</v>
      </c>
      <c r="K1108" s="10" t="s">
        <v>7465</v>
      </c>
      <c r="L1108" s="10"/>
      <c r="M1108" s="10"/>
      <c r="N1108" s="14">
        <f t="shared" si="573"/>
        <v>0</v>
      </c>
      <c r="O1108" s="15" t="e">
        <f t="shared" si="574"/>
        <v>#VALUE!</v>
      </c>
      <c r="P1108" s="15" t="e">
        <f t="shared" si="575"/>
        <v>#VALUE!</v>
      </c>
      <c r="Q1108" s="17" t="e">
        <f>VLOOKUP($A1108,'DATA PENGUKURAN GARDU'!$A:$BS,42,0)</f>
        <v>#N/A</v>
      </c>
      <c r="R1108" s="18" t="e">
        <f t="shared" si="584"/>
        <v>#N/A</v>
      </c>
      <c r="S1108" s="17" t="e">
        <f>VLOOKUP($A1108,'DATA PENGUKURAN GARDU'!$A:$BS,44,0)</f>
        <v>#N/A</v>
      </c>
      <c r="T1108" s="18" t="e">
        <f t="shared" si="585"/>
        <v>#N/A</v>
      </c>
      <c r="U1108" s="17" t="e">
        <f>VLOOKUP($A1108,'DATA PENGUKURAN GARDU'!$A:$BS,46,0)</f>
        <v>#N/A</v>
      </c>
      <c r="V1108" s="18" t="e">
        <f t="shared" si="586"/>
        <v>#N/A</v>
      </c>
      <c r="W1108" s="17" t="e">
        <f>VLOOKUP($A1108,'DATA PENGUKURAN GARDU'!$A:$BS,48,0)</f>
        <v>#N/A</v>
      </c>
      <c r="X1108" s="17" t="e">
        <f>VLOOKUP($A1108,'DATA PENGUKURAN GARDU'!$A:$BS,53,0)</f>
        <v>#N/A</v>
      </c>
      <c r="Y1108" s="17" t="e">
        <f>VLOOKUP($A1108,'DATA PENGUKURAN GARDU'!$A:$BS,54,0)</f>
        <v>#N/A</v>
      </c>
      <c r="Z1108" s="17" t="e">
        <f>VLOOKUP($A1108,'DATA PENGUKURAN GARDU'!$A:$BS,55,0)</f>
        <v>#N/A</v>
      </c>
      <c r="AA1108" s="20" t="e">
        <f>VLOOKUP($B1108,'DATA PENGUKURAN GARDU'!$A:$BS,42,0)</f>
        <v>#N/A</v>
      </c>
      <c r="AB1108" s="21" t="e">
        <f t="shared" si="587"/>
        <v>#N/A</v>
      </c>
      <c r="AC1108" s="20" t="e">
        <f>VLOOKUP($B1108,'DATA PENGUKURAN GARDU'!$A:$BS,44,0)</f>
        <v>#N/A</v>
      </c>
      <c r="AD1108" s="21" t="e">
        <f t="shared" si="588"/>
        <v>#N/A</v>
      </c>
      <c r="AE1108" s="20" t="e">
        <f>VLOOKUP($B1108,'DATA PENGUKURAN GARDU'!$A:$BS,46,0)</f>
        <v>#N/A</v>
      </c>
      <c r="AF1108" s="21" t="e">
        <f t="shared" si="589"/>
        <v>#N/A</v>
      </c>
      <c r="AG1108" s="20" t="e">
        <f>VLOOKUP($B1108,'DATA PENGUKURAN GARDU'!$A:$BS,46,0)</f>
        <v>#N/A</v>
      </c>
      <c r="AH1108" s="20" t="e">
        <f>VLOOKUP($B1108,'DATA PENGUKURAN GARDU'!$A:$BS,53,0)</f>
        <v>#N/A</v>
      </c>
      <c r="AI1108" s="20" t="e">
        <f>VLOOKUP($B1108,'DATA PENGUKURAN GARDU'!$A:$BS,54,0)</f>
        <v>#N/A</v>
      </c>
      <c r="AJ1108" s="17" t="e">
        <f>VLOOKUP($C1108,'DATA PENGUKURAN GARDU'!$A:$BS,42,0)</f>
        <v>#N/A</v>
      </c>
      <c r="AK1108" s="23" t="e">
        <f t="shared" si="590"/>
        <v>#N/A</v>
      </c>
      <c r="AL1108" s="17" t="e">
        <f>VLOOKUP($C1108,'DATA PENGUKURAN GARDU'!$A:$BS,44,0)</f>
        <v>#N/A</v>
      </c>
      <c r="AM1108" s="23" t="e">
        <f t="shared" si="591"/>
        <v>#N/A</v>
      </c>
      <c r="AN1108" s="17" t="e">
        <f>VLOOKUP($C1108,'DATA PENGUKURAN GARDU'!$A:$BS,46,0)</f>
        <v>#N/A</v>
      </c>
      <c r="AO1108" s="23" t="e">
        <f t="shared" si="592"/>
        <v>#N/A</v>
      </c>
      <c r="AP1108" s="17" t="e">
        <f>VLOOKUP($C1108,'DATA PENGUKURAN GARDU'!$A:$BS,46,0)</f>
        <v>#N/A</v>
      </c>
      <c r="AQ1108" s="17" t="e">
        <f>VLOOKUP($C1108,'DATA PENGUKURAN GARDU'!$A:$BS,53,0)</f>
        <v>#N/A</v>
      </c>
      <c r="AR1108" s="17" t="e">
        <f>VLOOKUP($C1108,'DATA PENGUKURAN GARDU'!$A:$BS,54,0)</f>
        <v>#N/A</v>
      </c>
      <c r="AS1108" s="20" t="e">
        <f>VLOOKUP($D1108,'DATA PENGUKURAN GARDU'!$A:$BS,42,0)</f>
        <v>#N/A</v>
      </c>
      <c r="AT1108" s="21" t="e">
        <f t="shared" si="593"/>
        <v>#N/A</v>
      </c>
      <c r="AU1108" s="20" t="e">
        <f>VLOOKUP($D1108,'DATA PENGUKURAN GARDU'!$A:$BS,44,0)</f>
        <v>#N/A</v>
      </c>
      <c r="AV1108" s="21" t="e">
        <f t="shared" si="594"/>
        <v>#N/A</v>
      </c>
      <c r="AW1108" s="20" t="e">
        <f>VLOOKUP($D1108,'DATA PENGUKURAN GARDU'!$A:$BS,46,0)</f>
        <v>#N/A</v>
      </c>
      <c r="AX1108" s="21" t="e">
        <f t="shared" si="595"/>
        <v>#N/A</v>
      </c>
      <c r="AY1108" s="20" t="e">
        <f>VLOOKUP($D1108,'DATA PENGUKURAN GARDU'!$A:$BS,46,0)</f>
        <v>#N/A</v>
      </c>
      <c r="AZ1108" s="20" t="e">
        <f>VLOOKUP($D1108,'DATA PENGUKURAN GARDU'!$A:$BS,53,0)</f>
        <v>#N/A</v>
      </c>
      <c r="BA1108" s="20" t="e">
        <f>VLOOKUP($D1108,'DATA PENGUKURAN GARDU'!$A:$BS,54,0)</f>
        <v>#N/A</v>
      </c>
      <c r="BB1108" s="17" t="e">
        <f>VLOOKUP($E1108,'DATA PENGUKURAN GARDU'!$A:$BS,42,0)</f>
        <v>#N/A</v>
      </c>
      <c r="BC1108" s="23" t="e">
        <f t="shared" si="596"/>
        <v>#N/A</v>
      </c>
      <c r="BD1108" s="17" t="e">
        <f>VLOOKUP($E1108,'DATA PENGUKURAN GARDU'!$A:$BS,44,0)</f>
        <v>#N/A</v>
      </c>
      <c r="BE1108" s="23" t="e">
        <f t="shared" si="597"/>
        <v>#N/A</v>
      </c>
      <c r="BF1108" s="17" t="e">
        <f>VLOOKUP($E1108,'DATA PENGUKURAN GARDU'!$A:$BS,46,0)</f>
        <v>#N/A</v>
      </c>
      <c r="BG1108" s="23" t="e">
        <f t="shared" si="598"/>
        <v>#N/A</v>
      </c>
      <c r="BH1108" s="17" t="e">
        <f>VLOOKUP($E1108,'DATA PENGUKURAN GARDU'!$A:$BS,46,0)</f>
        <v>#N/A</v>
      </c>
      <c r="BI1108" s="17" t="e">
        <f>VLOOKUP($E1108,'DATA PENGUKURAN GARDU'!$A:$BS,53,0)</f>
        <v>#N/A</v>
      </c>
      <c r="BJ1108" s="17" t="e">
        <f>VLOOKUP($E1108,'DATA PENGUKURAN GARDU'!$A:$BS,54,0)</f>
        <v>#N/A</v>
      </c>
      <c r="BK1108" s="20" t="e">
        <f t="shared" si="576"/>
        <v>#N/A</v>
      </c>
      <c r="BL1108" s="20" t="e">
        <f t="shared" si="577"/>
        <v>#N/A</v>
      </c>
      <c r="BM1108" s="20" t="e">
        <f t="shared" si="578"/>
        <v>#N/A</v>
      </c>
      <c r="BN1108" s="25" t="e">
        <f t="shared" si="579"/>
        <v>#N/A</v>
      </c>
      <c r="BO1108" s="26" t="str">
        <f t="shared" si="580"/>
        <v>0</v>
      </c>
      <c r="BP1108" s="21" t="e">
        <f t="shared" si="581"/>
        <v>#VALUE!</v>
      </c>
      <c r="BQ1108" s="20" t="e">
        <f t="shared" si="582"/>
        <v>#N/A</v>
      </c>
      <c r="BR1108" s="20" t="e">
        <v>#N/A</v>
      </c>
      <c r="BS1108" s="9" t="e">
        <v>#N/A</v>
      </c>
      <c r="BT1108" s="2" t="e">
        <f t="shared" si="583"/>
        <v>#VALUE!</v>
      </c>
      <c r="BU1108" s="2" t="e">
        <f t="shared" si="566"/>
        <v>#N/A</v>
      </c>
      <c r="BV1108" s="2" t="e">
        <f t="shared" si="567"/>
        <v>#N/A</v>
      </c>
    </row>
    <row r="1109" s="2" customFormat="1" ht="22.95" customHeight="1" spans="1:74">
      <c r="A1109" s="9" t="str">
        <f t="shared" si="568"/>
        <v>NL 016Induk</v>
      </c>
      <c r="B1109" s="9" t="str">
        <f t="shared" si="569"/>
        <v>NL 016jurusan 1</v>
      </c>
      <c r="C1109" s="9" t="str">
        <f t="shared" si="570"/>
        <v>NL 016jurusan 2</v>
      </c>
      <c r="D1109" s="9" t="str">
        <f t="shared" si="571"/>
        <v>NL 016jurusan 3</v>
      </c>
      <c r="E1109" s="9" t="str">
        <f t="shared" si="572"/>
        <v>NL 016jurusan 4</v>
      </c>
      <c r="F1109" s="10" t="s">
        <v>324</v>
      </c>
      <c r="G1109" s="10" t="s">
        <v>101</v>
      </c>
      <c r="H1109" s="10" t="s">
        <v>1344</v>
      </c>
      <c r="I1109" s="10" t="s">
        <v>12308</v>
      </c>
      <c r="J1109" s="10" t="s">
        <v>12309</v>
      </c>
      <c r="K1109" s="10" t="s">
        <v>7465</v>
      </c>
      <c r="L1109" s="10"/>
      <c r="M1109" s="10"/>
      <c r="N1109" s="14">
        <f t="shared" si="573"/>
        <v>0</v>
      </c>
      <c r="O1109" s="15" t="e">
        <f t="shared" si="574"/>
        <v>#VALUE!</v>
      </c>
      <c r="P1109" s="15" t="e">
        <f t="shared" si="575"/>
        <v>#VALUE!</v>
      </c>
      <c r="Q1109" s="17" t="e">
        <f>VLOOKUP($A1109,'DATA PENGUKURAN GARDU'!$A:$BS,42,0)</f>
        <v>#N/A</v>
      </c>
      <c r="R1109" s="18" t="e">
        <f t="shared" si="584"/>
        <v>#N/A</v>
      </c>
      <c r="S1109" s="17" t="e">
        <f>VLOOKUP($A1109,'DATA PENGUKURAN GARDU'!$A:$BS,44,0)</f>
        <v>#N/A</v>
      </c>
      <c r="T1109" s="18" t="e">
        <f t="shared" si="585"/>
        <v>#N/A</v>
      </c>
      <c r="U1109" s="17" t="e">
        <f>VLOOKUP($A1109,'DATA PENGUKURAN GARDU'!$A:$BS,46,0)</f>
        <v>#N/A</v>
      </c>
      <c r="V1109" s="18" t="e">
        <f t="shared" si="586"/>
        <v>#N/A</v>
      </c>
      <c r="W1109" s="17" t="e">
        <f>VLOOKUP($A1109,'DATA PENGUKURAN GARDU'!$A:$BS,48,0)</f>
        <v>#N/A</v>
      </c>
      <c r="X1109" s="17" t="e">
        <f>VLOOKUP($A1109,'DATA PENGUKURAN GARDU'!$A:$BS,53,0)</f>
        <v>#N/A</v>
      </c>
      <c r="Y1109" s="17" t="e">
        <f>VLOOKUP($A1109,'DATA PENGUKURAN GARDU'!$A:$BS,54,0)</f>
        <v>#N/A</v>
      </c>
      <c r="Z1109" s="17" t="e">
        <f>VLOOKUP($A1109,'DATA PENGUKURAN GARDU'!$A:$BS,55,0)</f>
        <v>#N/A</v>
      </c>
      <c r="AA1109" s="20" t="e">
        <f>VLOOKUP($B1109,'DATA PENGUKURAN GARDU'!$A:$BS,42,0)</f>
        <v>#N/A</v>
      </c>
      <c r="AB1109" s="21" t="e">
        <f t="shared" si="587"/>
        <v>#N/A</v>
      </c>
      <c r="AC1109" s="20" t="e">
        <f>VLOOKUP($B1109,'DATA PENGUKURAN GARDU'!$A:$BS,44,0)</f>
        <v>#N/A</v>
      </c>
      <c r="AD1109" s="21" t="e">
        <f t="shared" si="588"/>
        <v>#N/A</v>
      </c>
      <c r="AE1109" s="20" t="e">
        <f>VLOOKUP($B1109,'DATA PENGUKURAN GARDU'!$A:$BS,46,0)</f>
        <v>#N/A</v>
      </c>
      <c r="AF1109" s="21" t="e">
        <f t="shared" si="589"/>
        <v>#N/A</v>
      </c>
      <c r="AG1109" s="20" t="e">
        <f>VLOOKUP($B1109,'DATA PENGUKURAN GARDU'!$A:$BS,46,0)</f>
        <v>#N/A</v>
      </c>
      <c r="AH1109" s="20" t="e">
        <f>VLOOKUP($B1109,'DATA PENGUKURAN GARDU'!$A:$BS,53,0)</f>
        <v>#N/A</v>
      </c>
      <c r="AI1109" s="20" t="e">
        <f>VLOOKUP($B1109,'DATA PENGUKURAN GARDU'!$A:$BS,54,0)</f>
        <v>#N/A</v>
      </c>
      <c r="AJ1109" s="17" t="e">
        <f>VLOOKUP($C1109,'DATA PENGUKURAN GARDU'!$A:$BS,42,0)</f>
        <v>#N/A</v>
      </c>
      <c r="AK1109" s="23" t="e">
        <f t="shared" si="590"/>
        <v>#N/A</v>
      </c>
      <c r="AL1109" s="17" t="e">
        <f>VLOOKUP($C1109,'DATA PENGUKURAN GARDU'!$A:$BS,44,0)</f>
        <v>#N/A</v>
      </c>
      <c r="AM1109" s="23" t="e">
        <f t="shared" si="591"/>
        <v>#N/A</v>
      </c>
      <c r="AN1109" s="17" t="e">
        <f>VLOOKUP($C1109,'DATA PENGUKURAN GARDU'!$A:$BS,46,0)</f>
        <v>#N/A</v>
      </c>
      <c r="AO1109" s="23" t="e">
        <f t="shared" si="592"/>
        <v>#N/A</v>
      </c>
      <c r="AP1109" s="17" t="e">
        <f>VLOOKUP($C1109,'DATA PENGUKURAN GARDU'!$A:$BS,46,0)</f>
        <v>#N/A</v>
      </c>
      <c r="AQ1109" s="17" t="e">
        <f>VLOOKUP($C1109,'DATA PENGUKURAN GARDU'!$A:$BS,53,0)</f>
        <v>#N/A</v>
      </c>
      <c r="AR1109" s="17" t="e">
        <f>VLOOKUP($C1109,'DATA PENGUKURAN GARDU'!$A:$BS,54,0)</f>
        <v>#N/A</v>
      </c>
      <c r="AS1109" s="20" t="e">
        <f>VLOOKUP($D1109,'DATA PENGUKURAN GARDU'!$A:$BS,42,0)</f>
        <v>#N/A</v>
      </c>
      <c r="AT1109" s="21" t="e">
        <f t="shared" si="593"/>
        <v>#N/A</v>
      </c>
      <c r="AU1109" s="20" t="e">
        <f>VLOOKUP($D1109,'DATA PENGUKURAN GARDU'!$A:$BS,44,0)</f>
        <v>#N/A</v>
      </c>
      <c r="AV1109" s="21" t="e">
        <f t="shared" si="594"/>
        <v>#N/A</v>
      </c>
      <c r="AW1109" s="20" t="e">
        <f>VLOOKUP($D1109,'DATA PENGUKURAN GARDU'!$A:$BS,46,0)</f>
        <v>#N/A</v>
      </c>
      <c r="AX1109" s="21" t="e">
        <f t="shared" si="595"/>
        <v>#N/A</v>
      </c>
      <c r="AY1109" s="20" t="e">
        <f>VLOOKUP($D1109,'DATA PENGUKURAN GARDU'!$A:$BS,46,0)</f>
        <v>#N/A</v>
      </c>
      <c r="AZ1109" s="20" t="e">
        <f>VLOOKUP($D1109,'DATA PENGUKURAN GARDU'!$A:$BS,53,0)</f>
        <v>#N/A</v>
      </c>
      <c r="BA1109" s="20" t="e">
        <f>VLOOKUP($D1109,'DATA PENGUKURAN GARDU'!$A:$BS,54,0)</f>
        <v>#N/A</v>
      </c>
      <c r="BB1109" s="17" t="e">
        <f>VLOOKUP($E1109,'DATA PENGUKURAN GARDU'!$A:$BS,42,0)</f>
        <v>#N/A</v>
      </c>
      <c r="BC1109" s="23" t="e">
        <f t="shared" si="596"/>
        <v>#N/A</v>
      </c>
      <c r="BD1109" s="17" t="e">
        <f>VLOOKUP($E1109,'DATA PENGUKURAN GARDU'!$A:$BS,44,0)</f>
        <v>#N/A</v>
      </c>
      <c r="BE1109" s="23" t="e">
        <f t="shared" si="597"/>
        <v>#N/A</v>
      </c>
      <c r="BF1109" s="17" t="e">
        <f>VLOOKUP($E1109,'DATA PENGUKURAN GARDU'!$A:$BS,46,0)</f>
        <v>#N/A</v>
      </c>
      <c r="BG1109" s="23" t="e">
        <f t="shared" si="598"/>
        <v>#N/A</v>
      </c>
      <c r="BH1109" s="17" t="e">
        <f>VLOOKUP($E1109,'DATA PENGUKURAN GARDU'!$A:$BS,46,0)</f>
        <v>#N/A</v>
      </c>
      <c r="BI1109" s="17" t="e">
        <f>VLOOKUP($E1109,'DATA PENGUKURAN GARDU'!$A:$BS,53,0)</f>
        <v>#N/A</v>
      </c>
      <c r="BJ1109" s="17" t="e">
        <f>VLOOKUP($E1109,'DATA PENGUKURAN GARDU'!$A:$BS,54,0)</f>
        <v>#N/A</v>
      </c>
      <c r="BK1109" s="20" t="e">
        <f t="shared" si="576"/>
        <v>#N/A</v>
      </c>
      <c r="BL1109" s="20" t="e">
        <f t="shared" si="577"/>
        <v>#N/A</v>
      </c>
      <c r="BM1109" s="20" t="e">
        <f t="shared" si="578"/>
        <v>#N/A</v>
      </c>
      <c r="BN1109" s="25" t="e">
        <f t="shared" si="579"/>
        <v>#N/A</v>
      </c>
      <c r="BO1109" s="26" t="str">
        <f t="shared" si="580"/>
        <v>0</v>
      </c>
      <c r="BP1109" s="21" t="e">
        <f t="shared" si="581"/>
        <v>#VALUE!</v>
      </c>
      <c r="BQ1109" s="20" t="e">
        <f t="shared" si="582"/>
        <v>#N/A</v>
      </c>
      <c r="BR1109" s="20" t="e">
        <v>#N/A</v>
      </c>
      <c r="BS1109" s="9" t="e">
        <v>#N/A</v>
      </c>
      <c r="BT1109" s="2" t="e">
        <f t="shared" si="583"/>
        <v>#VALUE!</v>
      </c>
      <c r="BU1109" s="2" t="e">
        <f t="shared" si="566"/>
        <v>#N/A</v>
      </c>
      <c r="BV1109" s="2" t="e">
        <f t="shared" si="567"/>
        <v>#N/A</v>
      </c>
    </row>
    <row r="1110" s="2" customFormat="1" ht="22.95" customHeight="1" spans="1:74">
      <c r="A1110" s="9" t="str">
        <f t="shared" si="568"/>
        <v>K-214Induk</v>
      </c>
      <c r="B1110" s="9" t="str">
        <f t="shared" si="569"/>
        <v>K-214jurusan 1</v>
      </c>
      <c r="C1110" s="9" t="str">
        <f t="shared" si="570"/>
        <v>K-214jurusan 2</v>
      </c>
      <c r="D1110" s="9" t="str">
        <f t="shared" si="571"/>
        <v>K-214jurusan 3</v>
      </c>
      <c r="E1110" s="9" t="str">
        <f t="shared" si="572"/>
        <v>K-214jurusan 4</v>
      </c>
      <c r="F1110" s="10" t="s">
        <v>462</v>
      </c>
      <c r="G1110" s="10" t="s">
        <v>132</v>
      </c>
      <c r="H1110" s="10" t="s">
        <v>1345</v>
      </c>
      <c r="I1110" s="10" t="s">
        <v>12310</v>
      </c>
      <c r="J1110" s="10" t="s">
        <v>12311</v>
      </c>
      <c r="K1110" s="10" t="s">
        <v>7465</v>
      </c>
      <c r="L1110" s="10"/>
      <c r="M1110" s="10"/>
      <c r="N1110" s="14">
        <f t="shared" si="573"/>
        <v>0</v>
      </c>
      <c r="O1110" s="15" t="e">
        <f t="shared" si="574"/>
        <v>#VALUE!</v>
      </c>
      <c r="P1110" s="15" t="e">
        <f t="shared" si="575"/>
        <v>#VALUE!</v>
      </c>
      <c r="Q1110" s="17" t="e">
        <f>VLOOKUP($A1110,'DATA PENGUKURAN GARDU'!$A:$BS,42,0)</f>
        <v>#N/A</v>
      </c>
      <c r="R1110" s="18" t="e">
        <f t="shared" si="584"/>
        <v>#N/A</v>
      </c>
      <c r="S1110" s="17" t="e">
        <f>VLOOKUP($A1110,'DATA PENGUKURAN GARDU'!$A:$BS,44,0)</f>
        <v>#N/A</v>
      </c>
      <c r="T1110" s="18" t="e">
        <f t="shared" si="585"/>
        <v>#N/A</v>
      </c>
      <c r="U1110" s="17" t="e">
        <f>VLOOKUP($A1110,'DATA PENGUKURAN GARDU'!$A:$BS,46,0)</f>
        <v>#N/A</v>
      </c>
      <c r="V1110" s="18" t="e">
        <f t="shared" si="586"/>
        <v>#N/A</v>
      </c>
      <c r="W1110" s="17" t="e">
        <f>VLOOKUP($A1110,'DATA PENGUKURAN GARDU'!$A:$BS,48,0)</f>
        <v>#N/A</v>
      </c>
      <c r="X1110" s="17" t="e">
        <f>VLOOKUP($A1110,'DATA PENGUKURAN GARDU'!$A:$BS,53,0)</f>
        <v>#N/A</v>
      </c>
      <c r="Y1110" s="17" t="e">
        <f>VLOOKUP($A1110,'DATA PENGUKURAN GARDU'!$A:$BS,54,0)</f>
        <v>#N/A</v>
      </c>
      <c r="Z1110" s="17" t="e">
        <f>VLOOKUP($A1110,'DATA PENGUKURAN GARDU'!$A:$BS,55,0)</f>
        <v>#N/A</v>
      </c>
      <c r="AA1110" s="20" t="e">
        <f>VLOOKUP($B1110,'DATA PENGUKURAN GARDU'!$A:$BS,42,0)</f>
        <v>#N/A</v>
      </c>
      <c r="AB1110" s="21" t="e">
        <f t="shared" si="587"/>
        <v>#N/A</v>
      </c>
      <c r="AC1110" s="20" t="e">
        <f>VLOOKUP($B1110,'DATA PENGUKURAN GARDU'!$A:$BS,44,0)</f>
        <v>#N/A</v>
      </c>
      <c r="AD1110" s="21" t="e">
        <f t="shared" si="588"/>
        <v>#N/A</v>
      </c>
      <c r="AE1110" s="20" t="e">
        <f>VLOOKUP($B1110,'DATA PENGUKURAN GARDU'!$A:$BS,46,0)</f>
        <v>#N/A</v>
      </c>
      <c r="AF1110" s="21" t="e">
        <f t="shared" si="589"/>
        <v>#N/A</v>
      </c>
      <c r="AG1110" s="20" t="e">
        <f>VLOOKUP($B1110,'DATA PENGUKURAN GARDU'!$A:$BS,46,0)</f>
        <v>#N/A</v>
      </c>
      <c r="AH1110" s="20" t="e">
        <f>VLOOKUP($B1110,'DATA PENGUKURAN GARDU'!$A:$BS,53,0)</f>
        <v>#N/A</v>
      </c>
      <c r="AI1110" s="20" t="e">
        <f>VLOOKUP($B1110,'DATA PENGUKURAN GARDU'!$A:$BS,54,0)</f>
        <v>#N/A</v>
      </c>
      <c r="AJ1110" s="17" t="e">
        <f>VLOOKUP($C1110,'DATA PENGUKURAN GARDU'!$A:$BS,42,0)</f>
        <v>#N/A</v>
      </c>
      <c r="AK1110" s="23" t="e">
        <f t="shared" si="590"/>
        <v>#N/A</v>
      </c>
      <c r="AL1110" s="17" t="e">
        <f>VLOOKUP($C1110,'DATA PENGUKURAN GARDU'!$A:$BS,44,0)</f>
        <v>#N/A</v>
      </c>
      <c r="AM1110" s="23" t="e">
        <f t="shared" si="591"/>
        <v>#N/A</v>
      </c>
      <c r="AN1110" s="17" t="e">
        <f>VLOOKUP($C1110,'DATA PENGUKURAN GARDU'!$A:$BS,46,0)</f>
        <v>#N/A</v>
      </c>
      <c r="AO1110" s="23" t="e">
        <f t="shared" si="592"/>
        <v>#N/A</v>
      </c>
      <c r="AP1110" s="17" t="e">
        <f>VLOOKUP($C1110,'DATA PENGUKURAN GARDU'!$A:$BS,46,0)</f>
        <v>#N/A</v>
      </c>
      <c r="AQ1110" s="17" t="e">
        <f>VLOOKUP($C1110,'DATA PENGUKURAN GARDU'!$A:$BS,53,0)</f>
        <v>#N/A</v>
      </c>
      <c r="AR1110" s="17" t="e">
        <f>VLOOKUP($C1110,'DATA PENGUKURAN GARDU'!$A:$BS,54,0)</f>
        <v>#N/A</v>
      </c>
      <c r="AS1110" s="20" t="e">
        <f>VLOOKUP($D1110,'DATA PENGUKURAN GARDU'!$A:$BS,42,0)</f>
        <v>#N/A</v>
      </c>
      <c r="AT1110" s="21" t="e">
        <f t="shared" si="593"/>
        <v>#N/A</v>
      </c>
      <c r="AU1110" s="20" t="e">
        <f>VLOOKUP($D1110,'DATA PENGUKURAN GARDU'!$A:$BS,44,0)</f>
        <v>#N/A</v>
      </c>
      <c r="AV1110" s="21" t="e">
        <f t="shared" si="594"/>
        <v>#N/A</v>
      </c>
      <c r="AW1110" s="20" t="e">
        <f>VLOOKUP($D1110,'DATA PENGUKURAN GARDU'!$A:$BS,46,0)</f>
        <v>#N/A</v>
      </c>
      <c r="AX1110" s="21" t="e">
        <f t="shared" si="595"/>
        <v>#N/A</v>
      </c>
      <c r="AY1110" s="20" t="e">
        <f>VLOOKUP($D1110,'DATA PENGUKURAN GARDU'!$A:$BS,46,0)</f>
        <v>#N/A</v>
      </c>
      <c r="AZ1110" s="20" t="e">
        <f>VLOOKUP($D1110,'DATA PENGUKURAN GARDU'!$A:$BS,53,0)</f>
        <v>#N/A</v>
      </c>
      <c r="BA1110" s="20" t="e">
        <f>VLOOKUP($D1110,'DATA PENGUKURAN GARDU'!$A:$BS,54,0)</f>
        <v>#N/A</v>
      </c>
      <c r="BB1110" s="17" t="e">
        <f>VLOOKUP($E1110,'DATA PENGUKURAN GARDU'!$A:$BS,42,0)</f>
        <v>#N/A</v>
      </c>
      <c r="BC1110" s="23" t="e">
        <f t="shared" si="596"/>
        <v>#N/A</v>
      </c>
      <c r="BD1110" s="17" t="e">
        <f>VLOOKUP($E1110,'DATA PENGUKURAN GARDU'!$A:$BS,44,0)</f>
        <v>#N/A</v>
      </c>
      <c r="BE1110" s="23" t="e">
        <f t="shared" si="597"/>
        <v>#N/A</v>
      </c>
      <c r="BF1110" s="17" t="e">
        <f>VLOOKUP($E1110,'DATA PENGUKURAN GARDU'!$A:$BS,46,0)</f>
        <v>#N/A</v>
      </c>
      <c r="BG1110" s="23" t="e">
        <f t="shared" si="598"/>
        <v>#N/A</v>
      </c>
      <c r="BH1110" s="17" t="e">
        <f>VLOOKUP($E1110,'DATA PENGUKURAN GARDU'!$A:$BS,46,0)</f>
        <v>#N/A</v>
      </c>
      <c r="BI1110" s="17" t="e">
        <f>VLOOKUP($E1110,'DATA PENGUKURAN GARDU'!$A:$BS,53,0)</f>
        <v>#N/A</v>
      </c>
      <c r="BJ1110" s="17" t="e">
        <f>VLOOKUP($E1110,'DATA PENGUKURAN GARDU'!$A:$BS,54,0)</f>
        <v>#N/A</v>
      </c>
      <c r="BK1110" s="20" t="e">
        <f t="shared" si="576"/>
        <v>#N/A</v>
      </c>
      <c r="BL1110" s="20" t="e">
        <f t="shared" si="577"/>
        <v>#N/A</v>
      </c>
      <c r="BM1110" s="20" t="e">
        <f t="shared" si="578"/>
        <v>#N/A</v>
      </c>
      <c r="BN1110" s="25" t="e">
        <f t="shared" si="579"/>
        <v>#N/A</v>
      </c>
      <c r="BO1110" s="26" t="str">
        <f t="shared" si="580"/>
        <v>0</v>
      </c>
      <c r="BP1110" s="21" t="e">
        <f t="shared" si="581"/>
        <v>#VALUE!</v>
      </c>
      <c r="BQ1110" s="20" t="e">
        <f t="shared" si="582"/>
        <v>#N/A</v>
      </c>
      <c r="BR1110" s="20" t="e">
        <v>#N/A</v>
      </c>
      <c r="BS1110" s="9" t="e">
        <v>#N/A</v>
      </c>
      <c r="BT1110" s="2" t="e">
        <f t="shared" si="583"/>
        <v>#VALUE!</v>
      </c>
      <c r="BU1110" s="2" t="e">
        <f t="shared" si="566"/>
        <v>#N/A</v>
      </c>
      <c r="BV1110" s="2" t="e">
        <f t="shared" si="567"/>
        <v>#N/A</v>
      </c>
    </row>
    <row r="1111" s="2" customFormat="1" ht="22.95" customHeight="1" spans="1:74">
      <c r="A1111" s="9" t="str">
        <f t="shared" si="568"/>
        <v>K-215Induk</v>
      </c>
      <c r="B1111" s="9" t="str">
        <f t="shared" si="569"/>
        <v>K-215jurusan 1</v>
      </c>
      <c r="C1111" s="9" t="str">
        <f t="shared" si="570"/>
        <v>K-215jurusan 2</v>
      </c>
      <c r="D1111" s="9" t="str">
        <f t="shared" si="571"/>
        <v>K-215jurusan 3</v>
      </c>
      <c r="E1111" s="9" t="str">
        <f t="shared" si="572"/>
        <v>K-215jurusan 4</v>
      </c>
      <c r="F1111" s="10" t="s">
        <v>136</v>
      </c>
      <c r="G1111" s="10" t="s">
        <v>132</v>
      </c>
      <c r="H1111" s="10" t="s">
        <v>1346</v>
      </c>
      <c r="I1111" s="10" t="s">
        <v>12312</v>
      </c>
      <c r="J1111" s="10" t="s">
        <v>12313</v>
      </c>
      <c r="K1111" s="10" t="s">
        <v>7465</v>
      </c>
      <c r="L1111" s="10"/>
      <c r="M1111" s="10"/>
      <c r="N1111" s="14">
        <f t="shared" si="573"/>
        <v>0</v>
      </c>
      <c r="O1111" s="15" t="e">
        <f t="shared" si="574"/>
        <v>#VALUE!</v>
      </c>
      <c r="P1111" s="15" t="e">
        <f t="shared" si="575"/>
        <v>#VALUE!</v>
      </c>
      <c r="Q1111" s="17" t="e">
        <f>VLOOKUP($A1111,'DATA PENGUKURAN GARDU'!$A:$BS,42,0)</f>
        <v>#N/A</v>
      </c>
      <c r="R1111" s="18" t="e">
        <f t="shared" si="584"/>
        <v>#N/A</v>
      </c>
      <c r="S1111" s="17" t="e">
        <f>VLOOKUP($A1111,'DATA PENGUKURAN GARDU'!$A:$BS,44,0)</f>
        <v>#N/A</v>
      </c>
      <c r="T1111" s="18" t="e">
        <f t="shared" si="585"/>
        <v>#N/A</v>
      </c>
      <c r="U1111" s="17" t="e">
        <f>VLOOKUP($A1111,'DATA PENGUKURAN GARDU'!$A:$BS,46,0)</f>
        <v>#N/A</v>
      </c>
      <c r="V1111" s="18" t="e">
        <f t="shared" si="586"/>
        <v>#N/A</v>
      </c>
      <c r="W1111" s="17" t="e">
        <f>VLOOKUP($A1111,'DATA PENGUKURAN GARDU'!$A:$BS,48,0)</f>
        <v>#N/A</v>
      </c>
      <c r="X1111" s="17" t="e">
        <f>VLOOKUP($A1111,'DATA PENGUKURAN GARDU'!$A:$BS,53,0)</f>
        <v>#N/A</v>
      </c>
      <c r="Y1111" s="17" t="e">
        <f>VLOOKUP($A1111,'DATA PENGUKURAN GARDU'!$A:$BS,54,0)</f>
        <v>#N/A</v>
      </c>
      <c r="Z1111" s="17" t="e">
        <f>VLOOKUP($A1111,'DATA PENGUKURAN GARDU'!$A:$BS,55,0)</f>
        <v>#N/A</v>
      </c>
      <c r="AA1111" s="20" t="e">
        <f>VLOOKUP($B1111,'DATA PENGUKURAN GARDU'!$A:$BS,42,0)</f>
        <v>#N/A</v>
      </c>
      <c r="AB1111" s="21" t="e">
        <f t="shared" si="587"/>
        <v>#N/A</v>
      </c>
      <c r="AC1111" s="20" t="e">
        <f>VLOOKUP($B1111,'DATA PENGUKURAN GARDU'!$A:$BS,44,0)</f>
        <v>#N/A</v>
      </c>
      <c r="AD1111" s="21" t="e">
        <f t="shared" si="588"/>
        <v>#N/A</v>
      </c>
      <c r="AE1111" s="20" t="e">
        <f>VLOOKUP($B1111,'DATA PENGUKURAN GARDU'!$A:$BS,46,0)</f>
        <v>#N/A</v>
      </c>
      <c r="AF1111" s="21" t="e">
        <f t="shared" si="589"/>
        <v>#N/A</v>
      </c>
      <c r="AG1111" s="20" t="e">
        <f>VLOOKUP($B1111,'DATA PENGUKURAN GARDU'!$A:$BS,46,0)</f>
        <v>#N/A</v>
      </c>
      <c r="AH1111" s="20" t="e">
        <f>VLOOKUP($B1111,'DATA PENGUKURAN GARDU'!$A:$BS,53,0)</f>
        <v>#N/A</v>
      </c>
      <c r="AI1111" s="20" t="e">
        <f>VLOOKUP($B1111,'DATA PENGUKURAN GARDU'!$A:$BS,54,0)</f>
        <v>#N/A</v>
      </c>
      <c r="AJ1111" s="17" t="e">
        <f>VLOOKUP($C1111,'DATA PENGUKURAN GARDU'!$A:$BS,42,0)</f>
        <v>#N/A</v>
      </c>
      <c r="AK1111" s="23" t="e">
        <f t="shared" si="590"/>
        <v>#N/A</v>
      </c>
      <c r="AL1111" s="17" t="e">
        <f>VLOOKUP($C1111,'DATA PENGUKURAN GARDU'!$A:$BS,44,0)</f>
        <v>#N/A</v>
      </c>
      <c r="AM1111" s="23" t="e">
        <f t="shared" si="591"/>
        <v>#N/A</v>
      </c>
      <c r="AN1111" s="17" t="e">
        <f>VLOOKUP($C1111,'DATA PENGUKURAN GARDU'!$A:$BS,46,0)</f>
        <v>#N/A</v>
      </c>
      <c r="AO1111" s="23" t="e">
        <f t="shared" si="592"/>
        <v>#N/A</v>
      </c>
      <c r="AP1111" s="17" t="e">
        <f>VLOOKUP($C1111,'DATA PENGUKURAN GARDU'!$A:$BS,46,0)</f>
        <v>#N/A</v>
      </c>
      <c r="AQ1111" s="17" t="e">
        <f>VLOOKUP($C1111,'DATA PENGUKURAN GARDU'!$A:$BS,53,0)</f>
        <v>#N/A</v>
      </c>
      <c r="AR1111" s="17" t="e">
        <f>VLOOKUP($C1111,'DATA PENGUKURAN GARDU'!$A:$BS,54,0)</f>
        <v>#N/A</v>
      </c>
      <c r="AS1111" s="20" t="e">
        <f>VLOOKUP($D1111,'DATA PENGUKURAN GARDU'!$A:$BS,42,0)</f>
        <v>#N/A</v>
      </c>
      <c r="AT1111" s="21" t="e">
        <f t="shared" si="593"/>
        <v>#N/A</v>
      </c>
      <c r="AU1111" s="20" t="e">
        <f>VLOOKUP($D1111,'DATA PENGUKURAN GARDU'!$A:$BS,44,0)</f>
        <v>#N/A</v>
      </c>
      <c r="AV1111" s="21" t="e">
        <f t="shared" si="594"/>
        <v>#N/A</v>
      </c>
      <c r="AW1111" s="20" t="e">
        <f>VLOOKUP($D1111,'DATA PENGUKURAN GARDU'!$A:$BS,46,0)</f>
        <v>#N/A</v>
      </c>
      <c r="AX1111" s="21" t="e">
        <f t="shared" si="595"/>
        <v>#N/A</v>
      </c>
      <c r="AY1111" s="20" t="e">
        <f>VLOOKUP($D1111,'DATA PENGUKURAN GARDU'!$A:$BS,46,0)</f>
        <v>#N/A</v>
      </c>
      <c r="AZ1111" s="20" t="e">
        <f>VLOOKUP($D1111,'DATA PENGUKURAN GARDU'!$A:$BS,53,0)</f>
        <v>#N/A</v>
      </c>
      <c r="BA1111" s="20" t="e">
        <f>VLOOKUP($D1111,'DATA PENGUKURAN GARDU'!$A:$BS,54,0)</f>
        <v>#N/A</v>
      </c>
      <c r="BB1111" s="17" t="e">
        <f>VLOOKUP($E1111,'DATA PENGUKURAN GARDU'!$A:$BS,42,0)</f>
        <v>#N/A</v>
      </c>
      <c r="BC1111" s="23" t="e">
        <f t="shared" si="596"/>
        <v>#N/A</v>
      </c>
      <c r="BD1111" s="17" t="e">
        <f>VLOOKUP($E1111,'DATA PENGUKURAN GARDU'!$A:$BS,44,0)</f>
        <v>#N/A</v>
      </c>
      <c r="BE1111" s="23" t="e">
        <f t="shared" si="597"/>
        <v>#N/A</v>
      </c>
      <c r="BF1111" s="17" t="e">
        <f>VLOOKUP($E1111,'DATA PENGUKURAN GARDU'!$A:$BS,46,0)</f>
        <v>#N/A</v>
      </c>
      <c r="BG1111" s="23" t="e">
        <f t="shared" si="598"/>
        <v>#N/A</v>
      </c>
      <c r="BH1111" s="17" t="e">
        <f>VLOOKUP($E1111,'DATA PENGUKURAN GARDU'!$A:$BS,46,0)</f>
        <v>#N/A</v>
      </c>
      <c r="BI1111" s="17" t="e">
        <f>VLOOKUP($E1111,'DATA PENGUKURAN GARDU'!$A:$BS,53,0)</f>
        <v>#N/A</v>
      </c>
      <c r="BJ1111" s="17" t="e">
        <f>VLOOKUP($E1111,'DATA PENGUKURAN GARDU'!$A:$BS,54,0)</f>
        <v>#N/A</v>
      </c>
      <c r="BK1111" s="20" t="e">
        <f t="shared" si="576"/>
        <v>#N/A</v>
      </c>
      <c r="BL1111" s="20" t="e">
        <f t="shared" si="577"/>
        <v>#N/A</v>
      </c>
      <c r="BM1111" s="20" t="e">
        <f t="shared" si="578"/>
        <v>#N/A</v>
      </c>
      <c r="BN1111" s="25" t="e">
        <f t="shared" si="579"/>
        <v>#N/A</v>
      </c>
      <c r="BO1111" s="26" t="str">
        <f t="shared" si="580"/>
        <v>0</v>
      </c>
      <c r="BP1111" s="21" t="e">
        <f t="shared" si="581"/>
        <v>#VALUE!</v>
      </c>
      <c r="BQ1111" s="20" t="e">
        <f t="shared" si="582"/>
        <v>#N/A</v>
      </c>
      <c r="BR1111" s="20" t="e">
        <v>#N/A</v>
      </c>
      <c r="BS1111" s="9" t="e">
        <v>#N/A</v>
      </c>
      <c r="BT1111" s="2" t="e">
        <f t="shared" si="583"/>
        <v>#VALUE!</v>
      </c>
      <c r="BU1111" s="2" t="e">
        <f t="shared" si="566"/>
        <v>#N/A</v>
      </c>
      <c r="BV1111" s="2" t="e">
        <f t="shared" si="567"/>
        <v>#N/A</v>
      </c>
    </row>
    <row r="1112" s="2" customFormat="1" ht="22.95" customHeight="1" spans="1:74">
      <c r="A1112" s="9" t="str">
        <f t="shared" si="568"/>
        <v>K-231Induk</v>
      </c>
      <c r="B1112" s="9" t="str">
        <f t="shared" si="569"/>
        <v>K-231jurusan 1</v>
      </c>
      <c r="C1112" s="9" t="str">
        <f t="shared" si="570"/>
        <v>K-231jurusan 2</v>
      </c>
      <c r="D1112" s="9" t="str">
        <f t="shared" si="571"/>
        <v>K-231jurusan 3</v>
      </c>
      <c r="E1112" s="9" t="str">
        <f t="shared" si="572"/>
        <v>K-231jurusan 4</v>
      </c>
      <c r="F1112" s="10" t="s">
        <v>136</v>
      </c>
      <c r="G1112" s="10" t="s">
        <v>132</v>
      </c>
      <c r="H1112" s="10" t="s">
        <v>1347</v>
      </c>
      <c r="I1112" s="10" t="s">
        <v>12314</v>
      </c>
      <c r="J1112" s="10" t="s">
        <v>12315</v>
      </c>
      <c r="K1112" s="10" t="s">
        <v>7465</v>
      </c>
      <c r="L1112" s="10"/>
      <c r="M1112" s="10"/>
      <c r="N1112" s="14">
        <f t="shared" si="573"/>
        <v>0</v>
      </c>
      <c r="O1112" s="15" t="e">
        <f t="shared" si="574"/>
        <v>#VALUE!</v>
      </c>
      <c r="P1112" s="15" t="e">
        <f t="shared" si="575"/>
        <v>#VALUE!</v>
      </c>
      <c r="Q1112" s="17" t="e">
        <f>VLOOKUP($A1112,'DATA PENGUKURAN GARDU'!$A:$BS,42,0)</f>
        <v>#N/A</v>
      </c>
      <c r="R1112" s="18" t="e">
        <f t="shared" si="584"/>
        <v>#N/A</v>
      </c>
      <c r="S1112" s="17" t="e">
        <f>VLOOKUP($A1112,'DATA PENGUKURAN GARDU'!$A:$BS,44,0)</f>
        <v>#N/A</v>
      </c>
      <c r="T1112" s="18" t="e">
        <f t="shared" si="585"/>
        <v>#N/A</v>
      </c>
      <c r="U1112" s="17" t="e">
        <f>VLOOKUP($A1112,'DATA PENGUKURAN GARDU'!$A:$BS,46,0)</f>
        <v>#N/A</v>
      </c>
      <c r="V1112" s="18" t="e">
        <f t="shared" si="586"/>
        <v>#N/A</v>
      </c>
      <c r="W1112" s="17" t="e">
        <f>VLOOKUP($A1112,'DATA PENGUKURAN GARDU'!$A:$BS,48,0)</f>
        <v>#N/A</v>
      </c>
      <c r="X1112" s="17" t="e">
        <f>VLOOKUP($A1112,'DATA PENGUKURAN GARDU'!$A:$BS,53,0)</f>
        <v>#N/A</v>
      </c>
      <c r="Y1112" s="17" t="e">
        <f>VLOOKUP($A1112,'DATA PENGUKURAN GARDU'!$A:$BS,54,0)</f>
        <v>#N/A</v>
      </c>
      <c r="Z1112" s="17" t="e">
        <f>VLOOKUP($A1112,'DATA PENGUKURAN GARDU'!$A:$BS,55,0)</f>
        <v>#N/A</v>
      </c>
      <c r="AA1112" s="20" t="e">
        <f>VLOOKUP($B1112,'DATA PENGUKURAN GARDU'!$A:$BS,42,0)</f>
        <v>#N/A</v>
      </c>
      <c r="AB1112" s="21" t="e">
        <f t="shared" si="587"/>
        <v>#N/A</v>
      </c>
      <c r="AC1112" s="20" t="e">
        <f>VLOOKUP($B1112,'DATA PENGUKURAN GARDU'!$A:$BS,44,0)</f>
        <v>#N/A</v>
      </c>
      <c r="AD1112" s="21" t="e">
        <f t="shared" si="588"/>
        <v>#N/A</v>
      </c>
      <c r="AE1112" s="20" t="e">
        <f>VLOOKUP($B1112,'DATA PENGUKURAN GARDU'!$A:$BS,46,0)</f>
        <v>#N/A</v>
      </c>
      <c r="AF1112" s="21" t="e">
        <f t="shared" si="589"/>
        <v>#N/A</v>
      </c>
      <c r="AG1112" s="20" t="e">
        <f>VLOOKUP($B1112,'DATA PENGUKURAN GARDU'!$A:$BS,46,0)</f>
        <v>#N/A</v>
      </c>
      <c r="AH1112" s="20" t="e">
        <f>VLOOKUP($B1112,'DATA PENGUKURAN GARDU'!$A:$BS,53,0)</f>
        <v>#N/A</v>
      </c>
      <c r="AI1112" s="20" t="e">
        <f>VLOOKUP($B1112,'DATA PENGUKURAN GARDU'!$A:$BS,54,0)</f>
        <v>#N/A</v>
      </c>
      <c r="AJ1112" s="17" t="e">
        <f>VLOOKUP($C1112,'DATA PENGUKURAN GARDU'!$A:$BS,42,0)</f>
        <v>#N/A</v>
      </c>
      <c r="AK1112" s="23" t="e">
        <f t="shared" si="590"/>
        <v>#N/A</v>
      </c>
      <c r="AL1112" s="17" t="e">
        <f>VLOOKUP($C1112,'DATA PENGUKURAN GARDU'!$A:$BS,44,0)</f>
        <v>#N/A</v>
      </c>
      <c r="AM1112" s="23" t="e">
        <f t="shared" si="591"/>
        <v>#N/A</v>
      </c>
      <c r="AN1112" s="17" t="e">
        <f>VLOOKUP($C1112,'DATA PENGUKURAN GARDU'!$A:$BS,46,0)</f>
        <v>#N/A</v>
      </c>
      <c r="AO1112" s="23" t="e">
        <f t="shared" si="592"/>
        <v>#N/A</v>
      </c>
      <c r="AP1112" s="17" t="e">
        <f>VLOOKUP($C1112,'DATA PENGUKURAN GARDU'!$A:$BS,46,0)</f>
        <v>#N/A</v>
      </c>
      <c r="AQ1112" s="17" t="e">
        <f>VLOOKUP($C1112,'DATA PENGUKURAN GARDU'!$A:$BS,53,0)</f>
        <v>#N/A</v>
      </c>
      <c r="AR1112" s="17" t="e">
        <f>VLOOKUP($C1112,'DATA PENGUKURAN GARDU'!$A:$BS,54,0)</f>
        <v>#N/A</v>
      </c>
      <c r="AS1112" s="20" t="e">
        <f>VLOOKUP($D1112,'DATA PENGUKURAN GARDU'!$A:$BS,42,0)</f>
        <v>#N/A</v>
      </c>
      <c r="AT1112" s="21" t="e">
        <f t="shared" si="593"/>
        <v>#N/A</v>
      </c>
      <c r="AU1112" s="20" t="e">
        <f>VLOOKUP($D1112,'DATA PENGUKURAN GARDU'!$A:$BS,44,0)</f>
        <v>#N/A</v>
      </c>
      <c r="AV1112" s="21" t="e">
        <f t="shared" si="594"/>
        <v>#N/A</v>
      </c>
      <c r="AW1112" s="20" t="e">
        <f>VLOOKUP($D1112,'DATA PENGUKURAN GARDU'!$A:$BS,46,0)</f>
        <v>#N/A</v>
      </c>
      <c r="AX1112" s="21" t="e">
        <f t="shared" si="595"/>
        <v>#N/A</v>
      </c>
      <c r="AY1112" s="20" t="e">
        <f>VLOOKUP($D1112,'DATA PENGUKURAN GARDU'!$A:$BS,46,0)</f>
        <v>#N/A</v>
      </c>
      <c r="AZ1112" s="20" t="e">
        <f>VLOOKUP($D1112,'DATA PENGUKURAN GARDU'!$A:$BS,53,0)</f>
        <v>#N/A</v>
      </c>
      <c r="BA1112" s="20" t="e">
        <f>VLOOKUP($D1112,'DATA PENGUKURAN GARDU'!$A:$BS,54,0)</f>
        <v>#N/A</v>
      </c>
      <c r="BB1112" s="17" t="e">
        <f>VLOOKUP($E1112,'DATA PENGUKURAN GARDU'!$A:$BS,42,0)</f>
        <v>#N/A</v>
      </c>
      <c r="BC1112" s="23" t="e">
        <f t="shared" si="596"/>
        <v>#N/A</v>
      </c>
      <c r="BD1112" s="17" t="e">
        <f>VLOOKUP($E1112,'DATA PENGUKURAN GARDU'!$A:$BS,44,0)</f>
        <v>#N/A</v>
      </c>
      <c r="BE1112" s="23" t="e">
        <f t="shared" si="597"/>
        <v>#N/A</v>
      </c>
      <c r="BF1112" s="17" t="e">
        <f>VLOOKUP($E1112,'DATA PENGUKURAN GARDU'!$A:$BS,46,0)</f>
        <v>#N/A</v>
      </c>
      <c r="BG1112" s="23" t="e">
        <f t="shared" si="598"/>
        <v>#N/A</v>
      </c>
      <c r="BH1112" s="17" t="e">
        <f>VLOOKUP($E1112,'DATA PENGUKURAN GARDU'!$A:$BS,46,0)</f>
        <v>#N/A</v>
      </c>
      <c r="BI1112" s="17" t="e">
        <f>VLOOKUP($E1112,'DATA PENGUKURAN GARDU'!$A:$BS,53,0)</f>
        <v>#N/A</v>
      </c>
      <c r="BJ1112" s="17" t="e">
        <f>VLOOKUP($E1112,'DATA PENGUKURAN GARDU'!$A:$BS,54,0)</f>
        <v>#N/A</v>
      </c>
      <c r="BK1112" s="20" t="e">
        <f t="shared" si="576"/>
        <v>#N/A</v>
      </c>
      <c r="BL1112" s="20" t="e">
        <f t="shared" si="577"/>
        <v>#N/A</v>
      </c>
      <c r="BM1112" s="20" t="e">
        <f t="shared" si="578"/>
        <v>#N/A</v>
      </c>
      <c r="BN1112" s="25" t="e">
        <f t="shared" si="579"/>
        <v>#N/A</v>
      </c>
      <c r="BO1112" s="26" t="str">
        <f t="shared" si="580"/>
        <v>0</v>
      </c>
      <c r="BP1112" s="21" t="e">
        <f t="shared" si="581"/>
        <v>#VALUE!</v>
      </c>
      <c r="BQ1112" s="20" t="e">
        <f t="shared" si="582"/>
        <v>#N/A</v>
      </c>
      <c r="BR1112" s="20" t="e">
        <v>#N/A</v>
      </c>
      <c r="BS1112" s="9" t="e">
        <v>#N/A</v>
      </c>
      <c r="BT1112" s="2" t="e">
        <f t="shared" si="583"/>
        <v>#VALUE!</v>
      </c>
      <c r="BU1112" s="2" t="e">
        <f t="shared" si="566"/>
        <v>#N/A</v>
      </c>
      <c r="BV1112" s="2" t="e">
        <f t="shared" si="567"/>
        <v>#N/A</v>
      </c>
    </row>
    <row r="1113" s="2" customFormat="1" ht="22.95" customHeight="1" spans="1:74">
      <c r="A1113" s="9" t="str">
        <f t="shared" si="568"/>
        <v>K-234Induk</v>
      </c>
      <c r="B1113" s="9" t="str">
        <f t="shared" si="569"/>
        <v>K-234jurusan 1</v>
      </c>
      <c r="C1113" s="9" t="str">
        <f t="shared" si="570"/>
        <v>K-234jurusan 2</v>
      </c>
      <c r="D1113" s="9" t="str">
        <f t="shared" si="571"/>
        <v>K-234jurusan 3</v>
      </c>
      <c r="E1113" s="9" t="str">
        <f t="shared" si="572"/>
        <v>K-234jurusan 4</v>
      </c>
      <c r="F1113" s="10" t="s">
        <v>136</v>
      </c>
      <c r="G1113" s="10" t="s">
        <v>132</v>
      </c>
      <c r="H1113" s="10" t="s">
        <v>1348</v>
      </c>
      <c r="I1113" s="10" t="s">
        <v>12316</v>
      </c>
      <c r="J1113" s="10" t="s">
        <v>12317</v>
      </c>
      <c r="K1113" s="10" t="s">
        <v>7465</v>
      </c>
      <c r="L1113" s="10"/>
      <c r="M1113" s="10"/>
      <c r="N1113" s="14">
        <f t="shared" si="573"/>
        <v>0</v>
      </c>
      <c r="O1113" s="15" t="e">
        <f t="shared" si="574"/>
        <v>#VALUE!</v>
      </c>
      <c r="P1113" s="15" t="e">
        <f t="shared" si="575"/>
        <v>#VALUE!</v>
      </c>
      <c r="Q1113" s="17" t="e">
        <f>VLOOKUP($A1113,'DATA PENGUKURAN GARDU'!$A:$BS,42,0)</f>
        <v>#N/A</v>
      </c>
      <c r="R1113" s="18" t="e">
        <f t="shared" si="584"/>
        <v>#N/A</v>
      </c>
      <c r="S1113" s="17" t="e">
        <f>VLOOKUP($A1113,'DATA PENGUKURAN GARDU'!$A:$BS,44,0)</f>
        <v>#N/A</v>
      </c>
      <c r="T1113" s="18" t="e">
        <f t="shared" si="585"/>
        <v>#N/A</v>
      </c>
      <c r="U1113" s="17" t="e">
        <f>VLOOKUP($A1113,'DATA PENGUKURAN GARDU'!$A:$BS,46,0)</f>
        <v>#N/A</v>
      </c>
      <c r="V1113" s="18" t="e">
        <f t="shared" si="586"/>
        <v>#N/A</v>
      </c>
      <c r="W1113" s="17" t="e">
        <f>VLOOKUP($A1113,'DATA PENGUKURAN GARDU'!$A:$BS,48,0)</f>
        <v>#N/A</v>
      </c>
      <c r="X1113" s="17" t="e">
        <f>VLOOKUP($A1113,'DATA PENGUKURAN GARDU'!$A:$BS,53,0)</f>
        <v>#N/A</v>
      </c>
      <c r="Y1113" s="17" t="e">
        <f>VLOOKUP($A1113,'DATA PENGUKURAN GARDU'!$A:$BS,54,0)</f>
        <v>#N/A</v>
      </c>
      <c r="Z1113" s="17" t="e">
        <f>VLOOKUP($A1113,'DATA PENGUKURAN GARDU'!$A:$BS,55,0)</f>
        <v>#N/A</v>
      </c>
      <c r="AA1113" s="20" t="e">
        <f>VLOOKUP($B1113,'DATA PENGUKURAN GARDU'!$A:$BS,42,0)</f>
        <v>#N/A</v>
      </c>
      <c r="AB1113" s="21" t="e">
        <f t="shared" si="587"/>
        <v>#N/A</v>
      </c>
      <c r="AC1113" s="20" t="e">
        <f>VLOOKUP($B1113,'DATA PENGUKURAN GARDU'!$A:$BS,44,0)</f>
        <v>#N/A</v>
      </c>
      <c r="AD1113" s="21" t="e">
        <f t="shared" si="588"/>
        <v>#N/A</v>
      </c>
      <c r="AE1113" s="20" t="e">
        <f>VLOOKUP($B1113,'DATA PENGUKURAN GARDU'!$A:$BS,46,0)</f>
        <v>#N/A</v>
      </c>
      <c r="AF1113" s="21" t="e">
        <f t="shared" si="589"/>
        <v>#N/A</v>
      </c>
      <c r="AG1113" s="20" t="e">
        <f>VLOOKUP($B1113,'DATA PENGUKURAN GARDU'!$A:$BS,46,0)</f>
        <v>#N/A</v>
      </c>
      <c r="AH1113" s="20" t="e">
        <f>VLOOKUP($B1113,'DATA PENGUKURAN GARDU'!$A:$BS,53,0)</f>
        <v>#N/A</v>
      </c>
      <c r="AI1113" s="20" t="e">
        <f>VLOOKUP($B1113,'DATA PENGUKURAN GARDU'!$A:$BS,54,0)</f>
        <v>#N/A</v>
      </c>
      <c r="AJ1113" s="17" t="e">
        <f>VLOOKUP($C1113,'DATA PENGUKURAN GARDU'!$A:$BS,42,0)</f>
        <v>#N/A</v>
      </c>
      <c r="AK1113" s="23" t="e">
        <f t="shared" si="590"/>
        <v>#N/A</v>
      </c>
      <c r="AL1113" s="17" t="e">
        <f>VLOOKUP($C1113,'DATA PENGUKURAN GARDU'!$A:$BS,44,0)</f>
        <v>#N/A</v>
      </c>
      <c r="AM1113" s="23" t="e">
        <f t="shared" si="591"/>
        <v>#N/A</v>
      </c>
      <c r="AN1113" s="17" t="e">
        <f>VLOOKUP($C1113,'DATA PENGUKURAN GARDU'!$A:$BS,46,0)</f>
        <v>#N/A</v>
      </c>
      <c r="AO1113" s="23" t="e">
        <f t="shared" si="592"/>
        <v>#N/A</v>
      </c>
      <c r="AP1113" s="17" t="e">
        <f>VLOOKUP($C1113,'DATA PENGUKURAN GARDU'!$A:$BS,46,0)</f>
        <v>#N/A</v>
      </c>
      <c r="AQ1113" s="17" t="e">
        <f>VLOOKUP($C1113,'DATA PENGUKURAN GARDU'!$A:$BS,53,0)</f>
        <v>#N/A</v>
      </c>
      <c r="AR1113" s="17" t="e">
        <f>VLOOKUP($C1113,'DATA PENGUKURAN GARDU'!$A:$BS,54,0)</f>
        <v>#N/A</v>
      </c>
      <c r="AS1113" s="20" t="e">
        <f>VLOOKUP($D1113,'DATA PENGUKURAN GARDU'!$A:$BS,42,0)</f>
        <v>#N/A</v>
      </c>
      <c r="AT1113" s="21" t="e">
        <f t="shared" si="593"/>
        <v>#N/A</v>
      </c>
      <c r="AU1113" s="20" t="e">
        <f>VLOOKUP($D1113,'DATA PENGUKURAN GARDU'!$A:$BS,44,0)</f>
        <v>#N/A</v>
      </c>
      <c r="AV1113" s="21" t="e">
        <f t="shared" si="594"/>
        <v>#N/A</v>
      </c>
      <c r="AW1113" s="20" t="e">
        <f>VLOOKUP($D1113,'DATA PENGUKURAN GARDU'!$A:$BS,46,0)</f>
        <v>#N/A</v>
      </c>
      <c r="AX1113" s="21" t="e">
        <f t="shared" si="595"/>
        <v>#N/A</v>
      </c>
      <c r="AY1113" s="20" t="e">
        <f>VLOOKUP($D1113,'DATA PENGUKURAN GARDU'!$A:$BS,46,0)</f>
        <v>#N/A</v>
      </c>
      <c r="AZ1113" s="20" t="e">
        <f>VLOOKUP($D1113,'DATA PENGUKURAN GARDU'!$A:$BS,53,0)</f>
        <v>#N/A</v>
      </c>
      <c r="BA1113" s="20" t="e">
        <f>VLOOKUP($D1113,'DATA PENGUKURAN GARDU'!$A:$BS,54,0)</f>
        <v>#N/A</v>
      </c>
      <c r="BB1113" s="17" t="e">
        <f>VLOOKUP($E1113,'DATA PENGUKURAN GARDU'!$A:$BS,42,0)</f>
        <v>#N/A</v>
      </c>
      <c r="BC1113" s="23" t="e">
        <f t="shared" si="596"/>
        <v>#N/A</v>
      </c>
      <c r="BD1113" s="17" t="e">
        <f>VLOOKUP($E1113,'DATA PENGUKURAN GARDU'!$A:$BS,44,0)</f>
        <v>#N/A</v>
      </c>
      <c r="BE1113" s="23" t="e">
        <f t="shared" si="597"/>
        <v>#N/A</v>
      </c>
      <c r="BF1113" s="17" t="e">
        <f>VLOOKUP($E1113,'DATA PENGUKURAN GARDU'!$A:$BS,46,0)</f>
        <v>#N/A</v>
      </c>
      <c r="BG1113" s="23" t="e">
        <f t="shared" si="598"/>
        <v>#N/A</v>
      </c>
      <c r="BH1113" s="17" t="e">
        <f>VLOOKUP($E1113,'DATA PENGUKURAN GARDU'!$A:$BS,46,0)</f>
        <v>#N/A</v>
      </c>
      <c r="BI1113" s="17" t="e">
        <f>VLOOKUP($E1113,'DATA PENGUKURAN GARDU'!$A:$BS,53,0)</f>
        <v>#N/A</v>
      </c>
      <c r="BJ1113" s="17" t="e">
        <f>VLOOKUP($E1113,'DATA PENGUKURAN GARDU'!$A:$BS,54,0)</f>
        <v>#N/A</v>
      </c>
      <c r="BK1113" s="20" t="e">
        <f t="shared" si="576"/>
        <v>#N/A</v>
      </c>
      <c r="BL1113" s="20" t="e">
        <f t="shared" si="577"/>
        <v>#N/A</v>
      </c>
      <c r="BM1113" s="20" t="e">
        <f t="shared" si="578"/>
        <v>#N/A</v>
      </c>
      <c r="BN1113" s="25" t="e">
        <f t="shared" si="579"/>
        <v>#N/A</v>
      </c>
      <c r="BO1113" s="26" t="str">
        <f t="shared" si="580"/>
        <v>0</v>
      </c>
      <c r="BP1113" s="21" t="e">
        <f t="shared" si="581"/>
        <v>#VALUE!</v>
      </c>
      <c r="BQ1113" s="20" t="e">
        <f t="shared" si="582"/>
        <v>#N/A</v>
      </c>
      <c r="BR1113" s="20" t="e">
        <v>#N/A</v>
      </c>
      <c r="BS1113" s="9" t="e">
        <v>#N/A</v>
      </c>
      <c r="BT1113" s="2" t="e">
        <f t="shared" si="583"/>
        <v>#VALUE!</v>
      </c>
      <c r="BU1113" s="2" t="e">
        <f t="shared" si="566"/>
        <v>#N/A</v>
      </c>
      <c r="BV1113" s="2" t="e">
        <f t="shared" si="567"/>
        <v>#N/A</v>
      </c>
    </row>
    <row r="1114" s="2" customFormat="1" ht="22.95" customHeight="1" spans="1:74">
      <c r="A1114" s="9" t="str">
        <f t="shared" si="568"/>
        <v>K-271.1Induk</v>
      </c>
      <c r="B1114" s="9" t="str">
        <f t="shared" si="569"/>
        <v>K-271.1jurusan 1</v>
      </c>
      <c r="C1114" s="9" t="str">
        <f t="shared" si="570"/>
        <v>K-271.1jurusan 2</v>
      </c>
      <c r="D1114" s="9" t="str">
        <f t="shared" si="571"/>
        <v>K-271.1jurusan 3</v>
      </c>
      <c r="E1114" s="9" t="str">
        <f t="shared" si="572"/>
        <v>K-271.1jurusan 4</v>
      </c>
      <c r="F1114" s="10" t="s">
        <v>131</v>
      </c>
      <c r="G1114" s="10" t="s">
        <v>132</v>
      </c>
      <c r="H1114" s="10" t="s">
        <v>1349</v>
      </c>
      <c r="I1114" s="10" t="s">
        <v>12318</v>
      </c>
      <c r="J1114" s="10" t="s">
        <v>12319</v>
      </c>
      <c r="K1114" s="10" t="s">
        <v>7465</v>
      </c>
      <c r="L1114" s="10"/>
      <c r="M1114" s="10"/>
      <c r="N1114" s="14">
        <f t="shared" si="573"/>
        <v>0</v>
      </c>
      <c r="O1114" s="15" t="e">
        <f t="shared" si="574"/>
        <v>#VALUE!</v>
      </c>
      <c r="P1114" s="15" t="e">
        <f t="shared" si="575"/>
        <v>#VALUE!</v>
      </c>
      <c r="Q1114" s="17" t="e">
        <f>VLOOKUP($A1114,'DATA PENGUKURAN GARDU'!$A:$BS,42,0)</f>
        <v>#N/A</v>
      </c>
      <c r="R1114" s="18" t="e">
        <f t="shared" si="584"/>
        <v>#N/A</v>
      </c>
      <c r="S1114" s="17" t="e">
        <f>VLOOKUP($A1114,'DATA PENGUKURAN GARDU'!$A:$BS,44,0)</f>
        <v>#N/A</v>
      </c>
      <c r="T1114" s="18" t="e">
        <f t="shared" si="585"/>
        <v>#N/A</v>
      </c>
      <c r="U1114" s="17" t="e">
        <f>VLOOKUP($A1114,'DATA PENGUKURAN GARDU'!$A:$BS,46,0)</f>
        <v>#N/A</v>
      </c>
      <c r="V1114" s="18" t="e">
        <f t="shared" si="586"/>
        <v>#N/A</v>
      </c>
      <c r="W1114" s="17" t="e">
        <f>VLOOKUP($A1114,'DATA PENGUKURAN GARDU'!$A:$BS,48,0)</f>
        <v>#N/A</v>
      </c>
      <c r="X1114" s="17" t="e">
        <f>VLOOKUP($A1114,'DATA PENGUKURAN GARDU'!$A:$BS,53,0)</f>
        <v>#N/A</v>
      </c>
      <c r="Y1114" s="17" t="e">
        <f>VLOOKUP($A1114,'DATA PENGUKURAN GARDU'!$A:$BS,54,0)</f>
        <v>#N/A</v>
      </c>
      <c r="Z1114" s="17" t="e">
        <f>VLOOKUP($A1114,'DATA PENGUKURAN GARDU'!$A:$BS,55,0)</f>
        <v>#N/A</v>
      </c>
      <c r="AA1114" s="20" t="e">
        <f>VLOOKUP($B1114,'DATA PENGUKURAN GARDU'!$A:$BS,42,0)</f>
        <v>#N/A</v>
      </c>
      <c r="AB1114" s="21" t="e">
        <f t="shared" si="587"/>
        <v>#N/A</v>
      </c>
      <c r="AC1114" s="20" t="e">
        <f>VLOOKUP($B1114,'DATA PENGUKURAN GARDU'!$A:$BS,44,0)</f>
        <v>#N/A</v>
      </c>
      <c r="AD1114" s="21" t="e">
        <f t="shared" si="588"/>
        <v>#N/A</v>
      </c>
      <c r="AE1114" s="20" t="e">
        <f>VLOOKUP($B1114,'DATA PENGUKURAN GARDU'!$A:$BS,46,0)</f>
        <v>#N/A</v>
      </c>
      <c r="AF1114" s="21" t="e">
        <f t="shared" si="589"/>
        <v>#N/A</v>
      </c>
      <c r="AG1114" s="20" t="e">
        <f>VLOOKUP($B1114,'DATA PENGUKURAN GARDU'!$A:$BS,46,0)</f>
        <v>#N/A</v>
      </c>
      <c r="AH1114" s="20" t="e">
        <f>VLOOKUP($B1114,'DATA PENGUKURAN GARDU'!$A:$BS,53,0)</f>
        <v>#N/A</v>
      </c>
      <c r="AI1114" s="20" t="e">
        <f>VLOOKUP($B1114,'DATA PENGUKURAN GARDU'!$A:$BS,54,0)</f>
        <v>#N/A</v>
      </c>
      <c r="AJ1114" s="17" t="e">
        <f>VLOOKUP($C1114,'DATA PENGUKURAN GARDU'!$A:$BS,42,0)</f>
        <v>#N/A</v>
      </c>
      <c r="AK1114" s="23" t="e">
        <f t="shared" si="590"/>
        <v>#N/A</v>
      </c>
      <c r="AL1114" s="17" t="e">
        <f>VLOOKUP($C1114,'DATA PENGUKURAN GARDU'!$A:$BS,44,0)</f>
        <v>#N/A</v>
      </c>
      <c r="AM1114" s="23" t="e">
        <f t="shared" si="591"/>
        <v>#N/A</v>
      </c>
      <c r="AN1114" s="17" t="e">
        <f>VLOOKUP($C1114,'DATA PENGUKURAN GARDU'!$A:$BS,46,0)</f>
        <v>#N/A</v>
      </c>
      <c r="AO1114" s="23" t="e">
        <f t="shared" si="592"/>
        <v>#N/A</v>
      </c>
      <c r="AP1114" s="17" t="e">
        <f>VLOOKUP($C1114,'DATA PENGUKURAN GARDU'!$A:$BS,46,0)</f>
        <v>#N/A</v>
      </c>
      <c r="AQ1114" s="17" t="e">
        <f>VLOOKUP($C1114,'DATA PENGUKURAN GARDU'!$A:$BS,53,0)</f>
        <v>#N/A</v>
      </c>
      <c r="AR1114" s="17" t="e">
        <f>VLOOKUP($C1114,'DATA PENGUKURAN GARDU'!$A:$BS,54,0)</f>
        <v>#N/A</v>
      </c>
      <c r="AS1114" s="20" t="e">
        <f>VLOOKUP($D1114,'DATA PENGUKURAN GARDU'!$A:$BS,42,0)</f>
        <v>#N/A</v>
      </c>
      <c r="AT1114" s="21" t="e">
        <f t="shared" si="593"/>
        <v>#N/A</v>
      </c>
      <c r="AU1114" s="20" t="e">
        <f>VLOOKUP($D1114,'DATA PENGUKURAN GARDU'!$A:$BS,44,0)</f>
        <v>#N/A</v>
      </c>
      <c r="AV1114" s="21" t="e">
        <f t="shared" si="594"/>
        <v>#N/A</v>
      </c>
      <c r="AW1114" s="20" t="e">
        <f>VLOOKUP($D1114,'DATA PENGUKURAN GARDU'!$A:$BS,46,0)</f>
        <v>#N/A</v>
      </c>
      <c r="AX1114" s="21" t="e">
        <f t="shared" si="595"/>
        <v>#N/A</v>
      </c>
      <c r="AY1114" s="20" t="e">
        <f>VLOOKUP($D1114,'DATA PENGUKURAN GARDU'!$A:$BS,46,0)</f>
        <v>#N/A</v>
      </c>
      <c r="AZ1114" s="20" t="e">
        <f>VLOOKUP($D1114,'DATA PENGUKURAN GARDU'!$A:$BS,53,0)</f>
        <v>#N/A</v>
      </c>
      <c r="BA1114" s="20" t="e">
        <f>VLOOKUP($D1114,'DATA PENGUKURAN GARDU'!$A:$BS,54,0)</f>
        <v>#N/A</v>
      </c>
      <c r="BB1114" s="17" t="e">
        <f>VLOOKUP($E1114,'DATA PENGUKURAN GARDU'!$A:$BS,42,0)</f>
        <v>#N/A</v>
      </c>
      <c r="BC1114" s="23" t="e">
        <f t="shared" si="596"/>
        <v>#N/A</v>
      </c>
      <c r="BD1114" s="17" t="e">
        <f>VLOOKUP($E1114,'DATA PENGUKURAN GARDU'!$A:$BS,44,0)</f>
        <v>#N/A</v>
      </c>
      <c r="BE1114" s="23" t="e">
        <f t="shared" si="597"/>
        <v>#N/A</v>
      </c>
      <c r="BF1114" s="17" t="e">
        <f>VLOOKUP($E1114,'DATA PENGUKURAN GARDU'!$A:$BS,46,0)</f>
        <v>#N/A</v>
      </c>
      <c r="BG1114" s="23" t="e">
        <f t="shared" si="598"/>
        <v>#N/A</v>
      </c>
      <c r="BH1114" s="17" t="e">
        <f>VLOOKUP($E1114,'DATA PENGUKURAN GARDU'!$A:$BS,46,0)</f>
        <v>#N/A</v>
      </c>
      <c r="BI1114" s="17" t="e">
        <f>VLOOKUP($E1114,'DATA PENGUKURAN GARDU'!$A:$BS,53,0)</f>
        <v>#N/A</v>
      </c>
      <c r="BJ1114" s="17" t="e">
        <f>VLOOKUP($E1114,'DATA PENGUKURAN GARDU'!$A:$BS,54,0)</f>
        <v>#N/A</v>
      </c>
      <c r="BK1114" s="20" t="e">
        <f t="shared" si="576"/>
        <v>#N/A</v>
      </c>
      <c r="BL1114" s="20" t="e">
        <f t="shared" si="577"/>
        <v>#N/A</v>
      </c>
      <c r="BM1114" s="20" t="e">
        <f t="shared" si="578"/>
        <v>#N/A</v>
      </c>
      <c r="BN1114" s="25" t="e">
        <f t="shared" si="579"/>
        <v>#N/A</v>
      </c>
      <c r="BO1114" s="26" t="str">
        <f t="shared" si="580"/>
        <v>0</v>
      </c>
      <c r="BP1114" s="21" t="e">
        <f t="shared" si="581"/>
        <v>#VALUE!</v>
      </c>
      <c r="BQ1114" s="20" t="e">
        <f t="shared" si="582"/>
        <v>#N/A</v>
      </c>
      <c r="BR1114" s="20" t="e">
        <v>#N/A</v>
      </c>
      <c r="BS1114" s="9" t="e">
        <v>#N/A</v>
      </c>
      <c r="BT1114" s="2" t="e">
        <f t="shared" si="583"/>
        <v>#VALUE!</v>
      </c>
      <c r="BU1114" s="2" t="e">
        <f t="shared" si="566"/>
        <v>#N/A</v>
      </c>
      <c r="BV1114" s="2" t="e">
        <f t="shared" si="567"/>
        <v>#N/A</v>
      </c>
    </row>
    <row r="1115" s="2" customFormat="1" ht="22.95" customHeight="1" spans="1:74">
      <c r="A1115" s="9" t="str">
        <f t="shared" si="568"/>
        <v>K-274.1Induk</v>
      </c>
      <c r="B1115" s="9" t="str">
        <f t="shared" si="569"/>
        <v>K-274.1jurusan 1</v>
      </c>
      <c r="C1115" s="9" t="str">
        <f t="shared" si="570"/>
        <v>K-274.1jurusan 2</v>
      </c>
      <c r="D1115" s="9" t="str">
        <f t="shared" si="571"/>
        <v>K-274.1jurusan 3</v>
      </c>
      <c r="E1115" s="9" t="str">
        <f t="shared" si="572"/>
        <v>K-274.1jurusan 4</v>
      </c>
      <c r="F1115" s="10" t="s">
        <v>131</v>
      </c>
      <c r="G1115" s="10" t="s">
        <v>132</v>
      </c>
      <c r="H1115" s="10" t="s">
        <v>1350</v>
      </c>
      <c r="I1115" s="10" t="s">
        <v>12320</v>
      </c>
      <c r="J1115" s="10" t="s">
        <v>12321</v>
      </c>
      <c r="K1115" s="10" t="s">
        <v>7465</v>
      </c>
      <c r="L1115" s="10"/>
      <c r="M1115" s="10"/>
      <c r="N1115" s="14">
        <f t="shared" si="573"/>
        <v>0</v>
      </c>
      <c r="O1115" s="15" t="e">
        <f t="shared" si="574"/>
        <v>#VALUE!</v>
      </c>
      <c r="P1115" s="15" t="e">
        <f t="shared" si="575"/>
        <v>#VALUE!</v>
      </c>
      <c r="Q1115" s="17" t="e">
        <f>VLOOKUP($A1115,'DATA PENGUKURAN GARDU'!$A:$BS,42,0)</f>
        <v>#N/A</v>
      </c>
      <c r="R1115" s="18" t="e">
        <f t="shared" si="584"/>
        <v>#N/A</v>
      </c>
      <c r="S1115" s="17" t="e">
        <f>VLOOKUP($A1115,'DATA PENGUKURAN GARDU'!$A:$BS,44,0)</f>
        <v>#N/A</v>
      </c>
      <c r="T1115" s="18" t="e">
        <f t="shared" si="585"/>
        <v>#N/A</v>
      </c>
      <c r="U1115" s="17" t="e">
        <f>VLOOKUP($A1115,'DATA PENGUKURAN GARDU'!$A:$BS,46,0)</f>
        <v>#N/A</v>
      </c>
      <c r="V1115" s="18" t="e">
        <f t="shared" si="586"/>
        <v>#N/A</v>
      </c>
      <c r="W1115" s="17" t="e">
        <f>VLOOKUP($A1115,'DATA PENGUKURAN GARDU'!$A:$BS,48,0)</f>
        <v>#N/A</v>
      </c>
      <c r="X1115" s="17" t="e">
        <f>VLOOKUP($A1115,'DATA PENGUKURAN GARDU'!$A:$BS,53,0)</f>
        <v>#N/A</v>
      </c>
      <c r="Y1115" s="17" t="e">
        <f>VLOOKUP($A1115,'DATA PENGUKURAN GARDU'!$A:$BS,54,0)</f>
        <v>#N/A</v>
      </c>
      <c r="Z1115" s="17" t="e">
        <f>VLOOKUP($A1115,'DATA PENGUKURAN GARDU'!$A:$BS,55,0)</f>
        <v>#N/A</v>
      </c>
      <c r="AA1115" s="20" t="e">
        <f>VLOOKUP($B1115,'DATA PENGUKURAN GARDU'!$A:$BS,42,0)</f>
        <v>#N/A</v>
      </c>
      <c r="AB1115" s="21" t="e">
        <f t="shared" si="587"/>
        <v>#N/A</v>
      </c>
      <c r="AC1115" s="20" t="e">
        <f>VLOOKUP($B1115,'DATA PENGUKURAN GARDU'!$A:$BS,44,0)</f>
        <v>#N/A</v>
      </c>
      <c r="AD1115" s="21" t="e">
        <f t="shared" si="588"/>
        <v>#N/A</v>
      </c>
      <c r="AE1115" s="20" t="e">
        <f>VLOOKUP($B1115,'DATA PENGUKURAN GARDU'!$A:$BS,46,0)</f>
        <v>#N/A</v>
      </c>
      <c r="AF1115" s="21" t="e">
        <f t="shared" si="589"/>
        <v>#N/A</v>
      </c>
      <c r="AG1115" s="20" t="e">
        <f>VLOOKUP($B1115,'DATA PENGUKURAN GARDU'!$A:$BS,46,0)</f>
        <v>#N/A</v>
      </c>
      <c r="AH1115" s="20" t="e">
        <f>VLOOKUP($B1115,'DATA PENGUKURAN GARDU'!$A:$BS,53,0)</f>
        <v>#N/A</v>
      </c>
      <c r="AI1115" s="20" t="e">
        <f>VLOOKUP($B1115,'DATA PENGUKURAN GARDU'!$A:$BS,54,0)</f>
        <v>#N/A</v>
      </c>
      <c r="AJ1115" s="17" t="e">
        <f>VLOOKUP($C1115,'DATA PENGUKURAN GARDU'!$A:$BS,42,0)</f>
        <v>#N/A</v>
      </c>
      <c r="AK1115" s="23" t="e">
        <f t="shared" si="590"/>
        <v>#N/A</v>
      </c>
      <c r="AL1115" s="17" t="e">
        <f>VLOOKUP($C1115,'DATA PENGUKURAN GARDU'!$A:$BS,44,0)</f>
        <v>#N/A</v>
      </c>
      <c r="AM1115" s="23" t="e">
        <f t="shared" si="591"/>
        <v>#N/A</v>
      </c>
      <c r="AN1115" s="17" t="e">
        <f>VLOOKUP($C1115,'DATA PENGUKURAN GARDU'!$A:$BS,46,0)</f>
        <v>#N/A</v>
      </c>
      <c r="AO1115" s="23" t="e">
        <f t="shared" si="592"/>
        <v>#N/A</v>
      </c>
      <c r="AP1115" s="17" t="e">
        <f>VLOOKUP($C1115,'DATA PENGUKURAN GARDU'!$A:$BS,46,0)</f>
        <v>#N/A</v>
      </c>
      <c r="AQ1115" s="17" t="e">
        <f>VLOOKUP($C1115,'DATA PENGUKURAN GARDU'!$A:$BS,53,0)</f>
        <v>#N/A</v>
      </c>
      <c r="AR1115" s="17" t="e">
        <f>VLOOKUP($C1115,'DATA PENGUKURAN GARDU'!$A:$BS,54,0)</f>
        <v>#N/A</v>
      </c>
      <c r="AS1115" s="20" t="e">
        <f>VLOOKUP($D1115,'DATA PENGUKURAN GARDU'!$A:$BS,42,0)</f>
        <v>#N/A</v>
      </c>
      <c r="AT1115" s="21" t="e">
        <f t="shared" si="593"/>
        <v>#N/A</v>
      </c>
      <c r="AU1115" s="20" t="e">
        <f>VLOOKUP($D1115,'DATA PENGUKURAN GARDU'!$A:$BS,44,0)</f>
        <v>#N/A</v>
      </c>
      <c r="AV1115" s="21" t="e">
        <f t="shared" si="594"/>
        <v>#N/A</v>
      </c>
      <c r="AW1115" s="20" t="e">
        <f>VLOOKUP($D1115,'DATA PENGUKURAN GARDU'!$A:$BS,46,0)</f>
        <v>#N/A</v>
      </c>
      <c r="AX1115" s="21" t="e">
        <f t="shared" si="595"/>
        <v>#N/A</v>
      </c>
      <c r="AY1115" s="20" t="e">
        <f>VLOOKUP($D1115,'DATA PENGUKURAN GARDU'!$A:$BS,46,0)</f>
        <v>#N/A</v>
      </c>
      <c r="AZ1115" s="20" t="e">
        <f>VLOOKUP($D1115,'DATA PENGUKURAN GARDU'!$A:$BS,53,0)</f>
        <v>#N/A</v>
      </c>
      <c r="BA1115" s="20" t="e">
        <f>VLOOKUP($D1115,'DATA PENGUKURAN GARDU'!$A:$BS,54,0)</f>
        <v>#N/A</v>
      </c>
      <c r="BB1115" s="17" t="e">
        <f>VLOOKUP($E1115,'DATA PENGUKURAN GARDU'!$A:$BS,42,0)</f>
        <v>#N/A</v>
      </c>
      <c r="BC1115" s="23" t="e">
        <f t="shared" si="596"/>
        <v>#N/A</v>
      </c>
      <c r="BD1115" s="17" t="e">
        <f>VLOOKUP($E1115,'DATA PENGUKURAN GARDU'!$A:$BS,44,0)</f>
        <v>#N/A</v>
      </c>
      <c r="BE1115" s="23" t="e">
        <f t="shared" si="597"/>
        <v>#N/A</v>
      </c>
      <c r="BF1115" s="17" t="e">
        <f>VLOOKUP($E1115,'DATA PENGUKURAN GARDU'!$A:$BS,46,0)</f>
        <v>#N/A</v>
      </c>
      <c r="BG1115" s="23" t="e">
        <f t="shared" si="598"/>
        <v>#N/A</v>
      </c>
      <c r="BH1115" s="17" t="e">
        <f>VLOOKUP($E1115,'DATA PENGUKURAN GARDU'!$A:$BS,46,0)</f>
        <v>#N/A</v>
      </c>
      <c r="BI1115" s="17" t="e">
        <f>VLOOKUP($E1115,'DATA PENGUKURAN GARDU'!$A:$BS,53,0)</f>
        <v>#N/A</v>
      </c>
      <c r="BJ1115" s="17" t="e">
        <f>VLOOKUP($E1115,'DATA PENGUKURAN GARDU'!$A:$BS,54,0)</f>
        <v>#N/A</v>
      </c>
      <c r="BK1115" s="20" t="e">
        <f t="shared" si="576"/>
        <v>#N/A</v>
      </c>
      <c r="BL1115" s="20" t="e">
        <f t="shared" si="577"/>
        <v>#N/A</v>
      </c>
      <c r="BM1115" s="20" t="e">
        <f t="shared" si="578"/>
        <v>#N/A</v>
      </c>
      <c r="BN1115" s="25" t="e">
        <f t="shared" si="579"/>
        <v>#N/A</v>
      </c>
      <c r="BO1115" s="26" t="str">
        <f t="shared" si="580"/>
        <v>0</v>
      </c>
      <c r="BP1115" s="21" t="e">
        <f t="shared" si="581"/>
        <v>#VALUE!</v>
      </c>
      <c r="BQ1115" s="20" t="e">
        <f t="shared" si="582"/>
        <v>#N/A</v>
      </c>
      <c r="BR1115" s="20" t="e">
        <v>#N/A</v>
      </c>
      <c r="BS1115" s="9" t="e">
        <v>#N/A</v>
      </c>
      <c r="BT1115" s="2" t="e">
        <f t="shared" si="583"/>
        <v>#VALUE!</v>
      </c>
      <c r="BU1115" s="2" t="e">
        <f t="shared" si="566"/>
        <v>#N/A</v>
      </c>
      <c r="BV1115" s="2" t="e">
        <f t="shared" si="567"/>
        <v>#N/A</v>
      </c>
    </row>
    <row r="1116" s="2" customFormat="1" ht="22.95" customHeight="1" spans="1:74">
      <c r="A1116" s="9" t="str">
        <f t="shared" si="568"/>
        <v>K-276Induk</v>
      </c>
      <c r="B1116" s="9" t="str">
        <f t="shared" si="569"/>
        <v>K-276jurusan 1</v>
      </c>
      <c r="C1116" s="9" t="str">
        <f t="shared" si="570"/>
        <v>K-276jurusan 2</v>
      </c>
      <c r="D1116" s="9" t="str">
        <f t="shared" si="571"/>
        <v>K-276jurusan 3</v>
      </c>
      <c r="E1116" s="9" t="str">
        <f t="shared" si="572"/>
        <v>K-276jurusan 4</v>
      </c>
      <c r="F1116" s="10" t="s">
        <v>131</v>
      </c>
      <c r="G1116" s="10" t="s">
        <v>132</v>
      </c>
      <c r="H1116" s="10" t="s">
        <v>1351</v>
      </c>
      <c r="I1116" s="10" t="s">
        <v>12322</v>
      </c>
      <c r="J1116" s="10" t="s">
        <v>12323</v>
      </c>
      <c r="K1116" s="10" t="s">
        <v>7465</v>
      </c>
      <c r="L1116" s="10"/>
      <c r="M1116" s="10"/>
      <c r="N1116" s="14">
        <f t="shared" si="573"/>
        <v>0</v>
      </c>
      <c r="O1116" s="15" t="e">
        <f t="shared" si="574"/>
        <v>#VALUE!</v>
      </c>
      <c r="P1116" s="15" t="e">
        <f t="shared" si="575"/>
        <v>#VALUE!</v>
      </c>
      <c r="Q1116" s="17" t="e">
        <f>VLOOKUP($A1116,'DATA PENGUKURAN GARDU'!$A:$BS,42,0)</f>
        <v>#N/A</v>
      </c>
      <c r="R1116" s="18" t="e">
        <f t="shared" si="584"/>
        <v>#N/A</v>
      </c>
      <c r="S1116" s="17" t="e">
        <f>VLOOKUP($A1116,'DATA PENGUKURAN GARDU'!$A:$BS,44,0)</f>
        <v>#N/A</v>
      </c>
      <c r="T1116" s="18" t="e">
        <f t="shared" si="585"/>
        <v>#N/A</v>
      </c>
      <c r="U1116" s="17" t="e">
        <f>VLOOKUP($A1116,'DATA PENGUKURAN GARDU'!$A:$BS,46,0)</f>
        <v>#N/A</v>
      </c>
      <c r="V1116" s="18" t="e">
        <f t="shared" si="586"/>
        <v>#N/A</v>
      </c>
      <c r="W1116" s="17" t="e">
        <f>VLOOKUP($A1116,'DATA PENGUKURAN GARDU'!$A:$BS,48,0)</f>
        <v>#N/A</v>
      </c>
      <c r="X1116" s="17" t="e">
        <f>VLOOKUP($A1116,'DATA PENGUKURAN GARDU'!$A:$BS,53,0)</f>
        <v>#N/A</v>
      </c>
      <c r="Y1116" s="17" t="e">
        <f>VLOOKUP($A1116,'DATA PENGUKURAN GARDU'!$A:$BS,54,0)</f>
        <v>#N/A</v>
      </c>
      <c r="Z1116" s="17" t="e">
        <f>VLOOKUP($A1116,'DATA PENGUKURAN GARDU'!$A:$BS,55,0)</f>
        <v>#N/A</v>
      </c>
      <c r="AA1116" s="20" t="e">
        <f>VLOOKUP($B1116,'DATA PENGUKURAN GARDU'!$A:$BS,42,0)</f>
        <v>#N/A</v>
      </c>
      <c r="AB1116" s="21" t="e">
        <f t="shared" si="587"/>
        <v>#N/A</v>
      </c>
      <c r="AC1116" s="20" t="e">
        <f>VLOOKUP($B1116,'DATA PENGUKURAN GARDU'!$A:$BS,44,0)</f>
        <v>#N/A</v>
      </c>
      <c r="AD1116" s="21" t="e">
        <f t="shared" si="588"/>
        <v>#N/A</v>
      </c>
      <c r="AE1116" s="20" t="e">
        <f>VLOOKUP($B1116,'DATA PENGUKURAN GARDU'!$A:$BS,46,0)</f>
        <v>#N/A</v>
      </c>
      <c r="AF1116" s="21" t="e">
        <f t="shared" si="589"/>
        <v>#N/A</v>
      </c>
      <c r="AG1116" s="20" t="e">
        <f>VLOOKUP($B1116,'DATA PENGUKURAN GARDU'!$A:$BS,46,0)</f>
        <v>#N/A</v>
      </c>
      <c r="AH1116" s="20" t="e">
        <f>VLOOKUP($B1116,'DATA PENGUKURAN GARDU'!$A:$BS,53,0)</f>
        <v>#N/A</v>
      </c>
      <c r="AI1116" s="20" t="e">
        <f>VLOOKUP($B1116,'DATA PENGUKURAN GARDU'!$A:$BS,54,0)</f>
        <v>#N/A</v>
      </c>
      <c r="AJ1116" s="17" t="e">
        <f>VLOOKUP($C1116,'DATA PENGUKURAN GARDU'!$A:$BS,42,0)</f>
        <v>#N/A</v>
      </c>
      <c r="AK1116" s="23" t="e">
        <f t="shared" si="590"/>
        <v>#N/A</v>
      </c>
      <c r="AL1116" s="17" t="e">
        <f>VLOOKUP($C1116,'DATA PENGUKURAN GARDU'!$A:$BS,44,0)</f>
        <v>#N/A</v>
      </c>
      <c r="AM1116" s="23" t="e">
        <f t="shared" si="591"/>
        <v>#N/A</v>
      </c>
      <c r="AN1116" s="17" t="e">
        <f>VLOOKUP($C1116,'DATA PENGUKURAN GARDU'!$A:$BS,46,0)</f>
        <v>#N/A</v>
      </c>
      <c r="AO1116" s="23" t="e">
        <f t="shared" si="592"/>
        <v>#N/A</v>
      </c>
      <c r="AP1116" s="17" t="e">
        <f>VLOOKUP($C1116,'DATA PENGUKURAN GARDU'!$A:$BS,46,0)</f>
        <v>#N/A</v>
      </c>
      <c r="AQ1116" s="17" t="e">
        <f>VLOOKUP($C1116,'DATA PENGUKURAN GARDU'!$A:$BS,53,0)</f>
        <v>#N/A</v>
      </c>
      <c r="AR1116" s="17" t="e">
        <f>VLOOKUP($C1116,'DATA PENGUKURAN GARDU'!$A:$BS,54,0)</f>
        <v>#N/A</v>
      </c>
      <c r="AS1116" s="20" t="e">
        <f>VLOOKUP($D1116,'DATA PENGUKURAN GARDU'!$A:$BS,42,0)</f>
        <v>#N/A</v>
      </c>
      <c r="AT1116" s="21" t="e">
        <f t="shared" si="593"/>
        <v>#N/A</v>
      </c>
      <c r="AU1116" s="20" t="e">
        <f>VLOOKUP($D1116,'DATA PENGUKURAN GARDU'!$A:$BS,44,0)</f>
        <v>#N/A</v>
      </c>
      <c r="AV1116" s="21" t="e">
        <f t="shared" si="594"/>
        <v>#N/A</v>
      </c>
      <c r="AW1116" s="20" t="e">
        <f>VLOOKUP($D1116,'DATA PENGUKURAN GARDU'!$A:$BS,46,0)</f>
        <v>#N/A</v>
      </c>
      <c r="AX1116" s="21" t="e">
        <f t="shared" si="595"/>
        <v>#N/A</v>
      </c>
      <c r="AY1116" s="20" t="e">
        <f>VLOOKUP($D1116,'DATA PENGUKURAN GARDU'!$A:$BS,46,0)</f>
        <v>#N/A</v>
      </c>
      <c r="AZ1116" s="20" t="e">
        <f>VLOOKUP($D1116,'DATA PENGUKURAN GARDU'!$A:$BS,53,0)</f>
        <v>#N/A</v>
      </c>
      <c r="BA1116" s="20" t="e">
        <f>VLOOKUP($D1116,'DATA PENGUKURAN GARDU'!$A:$BS,54,0)</f>
        <v>#N/A</v>
      </c>
      <c r="BB1116" s="17" t="e">
        <f>VLOOKUP($E1116,'DATA PENGUKURAN GARDU'!$A:$BS,42,0)</f>
        <v>#N/A</v>
      </c>
      <c r="BC1116" s="23" t="e">
        <f t="shared" si="596"/>
        <v>#N/A</v>
      </c>
      <c r="BD1116" s="17" t="e">
        <f>VLOOKUP($E1116,'DATA PENGUKURAN GARDU'!$A:$BS,44,0)</f>
        <v>#N/A</v>
      </c>
      <c r="BE1116" s="23" t="e">
        <f t="shared" si="597"/>
        <v>#N/A</v>
      </c>
      <c r="BF1116" s="17" t="e">
        <f>VLOOKUP($E1116,'DATA PENGUKURAN GARDU'!$A:$BS,46,0)</f>
        <v>#N/A</v>
      </c>
      <c r="BG1116" s="23" t="e">
        <f t="shared" si="598"/>
        <v>#N/A</v>
      </c>
      <c r="BH1116" s="17" t="e">
        <f>VLOOKUP($E1116,'DATA PENGUKURAN GARDU'!$A:$BS,46,0)</f>
        <v>#N/A</v>
      </c>
      <c r="BI1116" s="17" t="e">
        <f>VLOOKUP($E1116,'DATA PENGUKURAN GARDU'!$A:$BS,53,0)</f>
        <v>#N/A</v>
      </c>
      <c r="BJ1116" s="17" t="e">
        <f>VLOOKUP($E1116,'DATA PENGUKURAN GARDU'!$A:$BS,54,0)</f>
        <v>#N/A</v>
      </c>
      <c r="BK1116" s="20" t="e">
        <f t="shared" si="576"/>
        <v>#N/A</v>
      </c>
      <c r="BL1116" s="20" t="e">
        <f t="shared" si="577"/>
        <v>#N/A</v>
      </c>
      <c r="BM1116" s="20" t="e">
        <f t="shared" si="578"/>
        <v>#N/A</v>
      </c>
      <c r="BN1116" s="25" t="e">
        <f t="shared" si="579"/>
        <v>#N/A</v>
      </c>
      <c r="BO1116" s="26" t="str">
        <f t="shared" si="580"/>
        <v>0</v>
      </c>
      <c r="BP1116" s="21" t="e">
        <f t="shared" si="581"/>
        <v>#VALUE!</v>
      </c>
      <c r="BQ1116" s="20" t="e">
        <f t="shared" si="582"/>
        <v>#N/A</v>
      </c>
      <c r="BR1116" s="20" t="e">
        <v>#N/A</v>
      </c>
      <c r="BS1116" s="9" t="e">
        <v>#N/A</v>
      </c>
      <c r="BT1116" s="2" t="e">
        <f t="shared" si="583"/>
        <v>#VALUE!</v>
      </c>
      <c r="BU1116" s="2" t="e">
        <f t="shared" si="566"/>
        <v>#N/A</v>
      </c>
      <c r="BV1116" s="2" t="e">
        <f t="shared" si="567"/>
        <v>#N/A</v>
      </c>
    </row>
    <row r="1117" s="2" customFormat="1" ht="22.95" customHeight="1" spans="1:74">
      <c r="A1117" s="9" t="str">
        <f t="shared" si="568"/>
        <v>K-187Induk</v>
      </c>
      <c r="B1117" s="9" t="str">
        <f t="shared" si="569"/>
        <v>K-187jurusan 1</v>
      </c>
      <c r="C1117" s="9" t="str">
        <f t="shared" si="570"/>
        <v>K-187jurusan 2</v>
      </c>
      <c r="D1117" s="9" t="str">
        <f t="shared" si="571"/>
        <v>K-187jurusan 3</v>
      </c>
      <c r="E1117" s="9" t="str">
        <f t="shared" si="572"/>
        <v>K-187jurusan 4</v>
      </c>
      <c r="F1117" s="10" t="s">
        <v>131</v>
      </c>
      <c r="G1117" s="10" t="s">
        <v>132</v>
      </c>
      <c r="H1117" s="10" t="s">
        <v>1352</v>
      </c>
      <c r="I1117" s="10" t="s">
        <v>12324</v>
      </c>
      <c r="J1117" s="10" t="s">
        <v>12325</v>
      </c>
      <c r="K1117" s="10" t="s">
        <v>7465</v>
      </c>
      <c r="L1117" s="10"/>
      <c r="M1117" s="10"/>
      <c r="N1117" s="14">
        <f t="shared" si="573"/>
        <v>0</v>
      </c>
      <c r="O1117" s="15" t="e">
        <f t="shared" si="574"/>
        <v>#VALUE!</v>
      </c>
      <c r="P1117" s="15" t="e">
        <f t="shared" si="575"/>
        <v>#VALUE!</v>
      </c>
      <c r="Q1117" s="17" t="e">
        <f>VLOOKUP($A1117,'DATA PENGUKURAN GARDU'!$A:$BS,42,0)</f>
        <v>#N/A</v>
      </c>
      <c r="R1117" s="18" t="e">
        <f t="shared" si="584"/>
        <v>#N/A</v>
      </c>
      <c r="S1117" s="17" t="e">
        <f>VLOOKUP($A1117,'DATA PENGUKURAN GARDU'!$A:$BS,44,0)</f>
        <v>#N/A</v>
      </c>
      <c r="T1117" s="18" t="e">
        <f t="shared" si="585"/>
        <v>#N/A</v>
      </c>
      <c r="U1117" s="17" t="e">
        <f>VLOOKUP($A1117,'DATA PENGUKURAN GARDU'!$A:$BS,46,0)</f>
        <v>#N/A</v>
      </c>
      <c r="V1117" s="18" t="e">
        <f t="shared" si="586"/>
        <v>#N/A</v>
      </c>
      <c r="W1117" s="17" t="e">
        <f>VLOOKUP($A1117,'DATA PENGUKURAN GARDU'!$A:$BS,48,0)</f>
        <v>#N/A</v>
      </c>
      <c r="X1117" s="17" t="e">
        <f>VLOOKUP($A1117,'DATA PENGUKURAN GARDU'!$A:$BS,53,0)</f>
        <v>#N/A</v>
      </c>
      <c r="Y1117" s="17" t="e">
        <f>VLOOKUP($A1117,'DATA PENGUKURAN GARDU'!$A:$BS,54,0)</f>
        <v>#N/A</v>
      </c>
      <c r="Z1117" s="17" t="e">
        <f>VLOOKUP($A1117,'DATA PENGUKURAN GARDU'!$A:$BS,55,0)</f>
        <v>#N/A</v>
      </c>
      <c r="AA1117" s="20" t="e">
        <f>VLOOKUP($B1117,'DATA PENGUKURAN GARDU'!$A:$BS,42,0)</f>
        <v>#N/A</v>
      </c>
      <c r="AB1117" s="21" t="e">
        <f t="shared" si="587"/>
        <v>#N/A</v>
      </c>
      <c r="AC1117" s="20" t="e">
        <f>VLOOKUP($B1117,'DATA PENGUKURAN GARDU'!$A:$BS,44,0)</f>
        <v>#N/A</v>
      </c>
      <c r="AD1117" s="21" t="e">
        <f t="shared" si="588"/>
        <v>#N/A</v>
      </c>
      <c r="AE1117" s="20" t="e">
        <f>VLOOKUP($B1117,'DATA PENGUKURAN GARDU'!$A:$BS,46,0)</f>
        <v>#N/A</v>
      </c>
      <c r="AF1117" s="21" t="e">
        <f t="shared" si="589"/>
        <v>#N/A</v>
      </c>
      <c r="AG1117" s="20" t="e">
        <f>VLOOKUP($B1117,'DATA PENGUKURAN GARDU'!$A:$BS,46,0)</f>
        <v>#N/A</v>
      </c>
      <c r="AH1117" s="20" t="e">
        <f>VLOOKUP($B1117,'DATA PENGUKURAN GARDU'!$A:$BS,53,0)</f>
        <v>#N/A</v>
      </c>
      <c r="AI1117" s="20" t="e">
        <f>VLOOKUP($B1117,'DATA PENGUKURAN GARDU'!$A:$BS,54,0)</f>
        <v>#N/A</v>
      </c>
      <c r="AJ1117" s="17" t="e">
        <f>VLOOKUP($C1117,'DATA PENGUKURAN GARDU'!$A:$BS,42,0)</f>
        <v>#N/A</v>
      </c>
      <c r="AK1117" s="23" t="e">
        <f t="shared" si="590"/>
        <v>#N/A</v>
      </c>
      <c r="AL1117" s="17" t="e">
        <f>VLOOKUP($C1117,'DATA PENGUKURAN GARDU'!$A:$BS,44,0)</f>
        <v>#N/A</v>
      </c>
      <c r="AM1117" s="23" t="e">
        <f t="shared" si="591"/>
        <v>#N/A</v>
      </c>
      <c r="AN1117" s="17" t="e">
        <f>VLOOKUP($C1117,'DATA PENGUKURAN GARDU'!$A:$BS,46,0)</f>
        <v>#N/A</v>
      </c>
      <c r="AO1117" s="23" t="e">
        <f t="shared" si="592"/>
        <v>#N/A</v>
      </c>
      <c r="AP1117" s="17" t="e">
        <f>VLOOKUP($C1117,'DATA PENGUKURAN GARDU'!$A:$BS,46,0)</f>
        <v>#N/A</v>
      </c>
      <c r="AQ1117" s="17" t="e">
        <f>VLOOKUP($C1117,'DATA PENGUKURAN GARDU'!$A:$BS,53,0)</f>
        <v>#N/A</v>
      </c>
      <c r="AR1117" s="17" t="e">
        <f>VLOOKUP($C1117,'DATA PENGUKURAN GARDU'!$A:$BS,54,0)</f>
        <v>#N/A</v>
      </c>
      <c r="AS1117" s="20" t="e">
        <f>VLOOKUP($D1117,'DATA PENGUKURAN GARDU'!$A:$BS,42,0)</f>
        <v>#N/A</v>
      </c>
      <c r="AT1117" s="21" t="e">
        <f t="shared" si="593"/>
        <v>#N/A</v>
      </c>
      <c r="AU1117" s="20" t="e">
        <f>VLOOKUP($D1117,'DATA PENGUKURAN GARDU'!$A:$BS,44,0)</f>
        <v>#N/A</v>
      </c>
      <c r="AV1117" s="21" t="e">
        <f t="shared" si="594"/>
        <v>#N/A</v>
      </c>
      <c r="AW1117" s="20" t="e">
        <f>VLOOKUP($D1117,'DATA PENGUKURAN GARDU'!$A:$BS,46,0)</f>
        <v>#N/A</v>
      </c>
      <c r="AX1117" s="21" t="e">
        <f t="shared" si="595"/>
        <v>#N/A</v>
      </c>
      <c r="AY1117" s="20" t="e">
        <f>VLOOKUP($D1117,'DATA PENGUKURAN GARDU'!$A:$BS,46,0)</f>
        <v>#N/A</v>
      </c>
      <c r="AZ1117" s="20" t="e">
        <f>VLOOKUP($D1117,'DATA PENGUKURAN GARDU'!$A:$BS,53,0)</f>
        <v>#N/A</v>
      </c>
      <c r="BA1117" s="20" t="e">
        <f>VLOOKUP($D1117,'DATA PENGUKURAN GARDU'!$A:$BS,54,0)</f>
        <v>#N/A</v>
      </c>
      <c r="BB1117" s="17" t="e">
        <f>VLOOKUP($E1117,'DATA PENGUKURAN GARDU'!$A:$BS,42,0)</f>
        <v>#N/A</v>
      </c>
      <c r="BC1117" s="23" t="e">
        <f t="shared" si="596"/>
        <v>#N/A</v>
      </c>
      <c r="BD1117" s="17" t="e">
        <f>VLOOKUP($E1117,'DATA PENGUKURAN GARDU'!$A:$BS,44,0)</f>
        <v>#N/A</v>
      </c>
      <c r="BE1117" s="23" t="e">
        <f t="shared" si="597"/>
        <v>#N/A</v>
      </c>
      <c r="BF1117" s="17" t="e">
        <f>VLOOKUP($E1117,'DATA PENGUKURAN GARDU'!$A:$BS,46,0)</f>
        <v>#N/A</v>
      </c>
      <c r="BG1117" s="23" t="e">
        <f t="shared" si="598"/>
        <v>#N/A</v>
      </c>
      <c r="BH1117" s="17" t="e">
        <f>VLOOKUP($E1117,'DATA PENGUKURAN GARDU'!$A:$BS,46,0)</f>
        <v>#N/A</v>
      </c>
      <c r="BI1117" s="17" t="e">
        <f>VLOOKUP($E1117,'DATA PENGUKURAN GARDU'!$A:$BS,53,0)</f>
        <v>#N/A</v>
      </c>
      <c r="BJ1117" s="17" t="e">
        <f>VLOOKUP($E1117,'DATA PENGUKURAN GARDU'!$A:$BS,54,0)</f>
        <v>#N/A</v>
      </c>
      <c r="BK1117" s="20" t="e">
        <f t="shared" si="576"/>
        <v>#N/A</v>
      </c>
      <c r="BL1117" s="20" t="e">
        <f t="shared" si="577"/>
        <v>#N/A</v>
      </c>
      <c r="BM1117" s="20" t="e">
        <f t="shared" si="578"/>
        <v>#N/A</v>
      </c>
      <c r="BN1117" s="25" t="e">
        <f t="shared" si="579"/>
        <v>#N/A</v>
      </c>
      <c r="BO1117" s="26" t="str">
        <f t="shared" si="580"/>
        <v>0</v>
      </c>
      <c r="BP1117" s="21" t="e">
        <f t="shared" si="581"/>
        <v>#VALUE!</v>
      </c>
      <c r="BQ1117" s="20" t="e">
        <f t="shared" si="582"/>
        <v>#N/A</v>
      </c>
      <c r="BR1117" s="20" t="e">
        <v>#N/A</v>
      </c>
      <c r="BS1117" s="9" t="e">
        <v>#N/A</v>
      </c>
      <c r="BT1117" s="2" t="e">
        <f t="shared" si="583"/>
        <v>#VALUE!</v>
      </c>
      <c r="BU1117" s="2" t="e">
        <f t="shared" si="566"/>
        <v>#N/A</v>
      </c>
      <c r="BV1117" s="2" t="e">
        <f t="shared" si="567"/>
        <v>#N/A</v>
      </c>
    </row>
    <row r="1118" s="2" customFormat="1" ht="22.95" customHeight="1" spans="1:74">
      <c r="A1118" s="9" t="str">
        <f t="shared" si="568"/>
        <v>K-190Induk</v>
      </c>
      <c r="B1118" s="9" t="str">
        <f t="shared" si="569"/>
        <v>K-190jurusan 1</v>
      </c>
      <c r="C1118" s="9" t="str">
        <f t="shared" si="570"/>
        <v>K-190jurusan 2</v>
      </c>
      <c r="D1118" s="9" t="str">
        <f t="shared" si="571"/>
        <v>K-190jurusan 3</v>
      </c>
      <c r="E1118" s="9" t="str">
        <f t="shared" si="572"/>
        <v>K-190jurusan 4</v>
      </c>
      <c r="F1118" s="10" t="s">
        <v>131</v>
      </c>
      <c r="G1118" s="10" t="s">
        <v>132</v>
      </c>
      <c r="H1118" s="10" t="s">
        <v>1353</v>
      </c>
      <c r="I1118" s="10" t="s">
        <v>12326</v>
      </c>
      <c r="J1118" s="10" t="s">
        <v>12327</v>
      </c>
      <c r="K1118" s="10" t="s">
        <v>7465</v>
      </c>
      <c r="L1118" s="10"/>
      <c r="M1118" s="10"/>
      <c r="N1118" s="14">
        <f t="shared" si="573"/>
        <v>0</v>
      </c>
      <c r="O1118" s="15" t="e">
        <f t="shared" si="574"/>
        <v>#VALUE!</v>
      </c>
      <c r="P1118" s="15" t="e">
        <f t="shared" si="575"/>
        <v>#VALUE!</v>
      </c>
      <c r="Q1118" s="17" t="e">
        <f>VLOOKUP($A1118,'DATA PENGUKURAN GARDU'!$A:$BS,42,0)</f>
        <v>#N/A</v>
      </c>
      <c r="R1118" s="18" t="e">
        <f t="shared" si="584"/>
        <v>#N/A</v>
      </c>
      <c r="S1118" s="17" t="e">
        <f>VLOOKUP($A1118,'DATA PENGUKURAN GARDU'!$A:$BS,44,0)</f>
        <v>#N/A</v>
      </c>
      <c r="T1118" s="18" t="e">
        <f t="shared" si="585"/>
        <v>#N/A</v>
      </c>
      <c r="U1118" s="17" t="e">
        <f>VLOOKUP($A1118,'DATA PENGUKURAN GARDU'!$A:$BS,46,0)</f>
        <v>#N/A</v>
      </c>
      <c r="V1118" s="18" t="e">
        <f t="shared" si="586"/>
        <v>#N/A</v>
      </c>
      <c r="W1118" s="17" t="e">
        <f>VLOOKUP($A1118,'DATA PENGUKURAN GARDU'!$A:$BS,48,0)</f>
        <v>#N/A</v>
      </c>
      <c r="X1118" s="17" t="e">
        <f>VLOOKUP($A1118,'DATA PENGUKURAN GARDU'!$A:$BS,53,0)</f>
        <v>#N/A</v>
      </c>
      <c r="Y1118" s="17" t="e">
        <f>VLOOKUP($A1118,'DATA PENGUKURAN GARDU'!$A:$BS,54,0)</f>
        <v>#N/A</v>
      </c>
      <c r="Z1118" s="17" t="e">
        <f>VLOOKUP($A1118,'DATA PENGUKURAN GARDU'!$A:$BS,55,0)</f>
        <v>#N/A</v>
      </c>
      <c r="AA1118" s="20" t="e">
        <f>VLOOKUP($B1118,'DATA PENGUKURAN GARDU'!$A:$BS,42,0)</f>
        <v>#N/A</v>
      </c>
      <c r="AB1118" s="21" t="e">
        <f t="shared" si="587"/>
        <v>#N/A</v>
      </c>
      <c r="AC1118" s="20" t="e">
        <f>VLOOKUP($B1118,'DATA PENGUKURAN GARDU'!$A:$BS,44,0)</f>
        <v>#N/A</v>
      </c>
      <c r="AD1118" s="21" t="e">
        <f t="shared" si="588"/>
        <v>#N/A</v>
      </c>
      <c r="AE1118" s="20" t="e">
        <f>VLOOKUP($B1118,'DATA PENGUKURAN GARDU'!$A:$BS,46,0)</f>
        <v>#N/A</v>
      </c>
      <c r="AF1118" s="21" t="e">
        <f t="shared" si="589"/>
        <v>#N/A</v>
      </c>
      <c r="AG1118" s="20" t="e">
        <f>VLOOKUP($B1118,'DATA PENGUKURAN GARDU'!$A:$BS,46,0)</f>
        <v>#N/A</v>
      </c>
      <c r="AH1118" s="20" t="e">
        <f>VLOOKUP($B1118,'DATA PENGUKURAN GARDU'!$A:$BS,53,0)</f>
        <v>#N/A</v>
      </c>
      <c r="AI1118" s="20" t="e">
        <f>VLOOKUP($B1118,'DATA PENGUKURAN GARDU'!$A:$BS,54,0)</f>
        <v>#N/A</v>
      </c>
      <c r="AJ1118" s="17" t="e">
        <f>VLOOKUP($C1118,'DATA PENGUKURAN GARDU'!$A:$BS,42,0)</f>
        <v>#N/A</v>
      </c>
      <c r="AK1118" s="23" t="e">
        <f t="shared" si="590"/>
        <v>#N/A</v>
      </c>
      <c r="AL1118" s="17" t="e">
        <f>VLOOKUP($C1118,'DATA PENGUKURAN GARDU'!$A:$BS,44,0)</f>
        <v>#N/A</v>
      </c>
      <c r="AM1118" s="23" t="e">
        <f t="shared" si="591"/>
        <v>#N/A</v>
      </c>
      <c r="AN1118" s="17" t="e">
        <f>VLOOKUP($C1118,'DATA PENGUKURAN GARDU'!$A:$BS,46,0)</f>
        <v>#N/A</v>
      </c>
      <c r="AO1118" s="23" t="e">
        <f t="shared" si="592"/>
        <v>#N/A</v>
      </c>
      <c r="AP1118" s="17" t="e">
        <f>VLOOKUP($C1118,'DATA PENGUKURAN GARDU'!$A:$BS,46,0)</f>
        <v>#N/A</v>
      </c>
      <c r="AQ1118" s="17" t="e">
        <f>VLOOKUP($C1118,'DATA PENGUKURAN GARDU'!$A:$BS,53,0)</f>
        <v>#N/A</v>
      </c>
      <c r="AR1118" s="17" t="e">
        <f>VLOOKUP($C1118,'DATA PENGUKURAN GARDU'!$A:$BS,54,0)</f>
        <v>#N/A</v>
      </c>
      <c r="AS1118" s="20" t="e">
        <f>VLOOKUP($D1118,'DATA PENGUKURAN GARDU'!$A:$BS,42,0)</f>
        <v>#N/A</v>
      </c>
      <c r="AT1118" s="21" t="e">
        <f t="shared" si="593"/>
        <v>#N/A</v>
      </c>
      <c r="AU1118" s="20" t="e">
        <f>VLOOKUP($D1118,'DATA PENGUKURAN GARDU'!$A:$BS,44,0)</f>
        <v>#N/A</v>
      </c>
      <c r="AV1118" s="21" t="e">
        <f t="shared" si="594"/>
        <v>#N/A</v>
      </c>
      <c r="AW1118" s="20" t="e">
        <f>VLOOKUP($D1118,'DATA PENGUKURAN GARDU'!$A:$BS,46,0)</f>
        <v>#N/A</v>
      </c>
      <c r="AX1118" s="21" t="e">
        <f t="shared" si="595"/>
        <v>#N/A</v>
      </c>
      <c r="AY1118" s="20" t="e">
        <f>VLOOKUP($D1118,'DATA PENGUKURAN GARDU'!$A:$BS,46,0)</f>
        <v>#N/A</v>
      </c>
      <c r="AZ1118" s="20" t="e">
        <f>VLOOKUP($D1118,'DATA PENGUKURAN GARDU'!$A:$BS,53,0)</f>
        <v>#N/A</v>
      </c>
      <c r="BA1118" s="20" t="e">
        <f>VLOOKUP($D1118,'DATA PENGUKURAN GARDU'!$A:$BS,54,0)</f>
        <v>#N/A</v>
      </c>
      <c r="BB1118" s="17" t="e">
        <f>VLOOKUP($E1118,'DATA PENGUKURAN GARDU'!$A:$BS,42,0)</f>
        <v>#N/A</v>
      </c>
      <c r="BC1118" s="23" t="e">
        <f t="shared" si="596"/>
        <v>#N/A</v>
      </c>
      <c r="BD1118" s="17" t="e">
        <f>VLOOKUP($E1118,'DATA PENGUKURAN GARDU'!$A:$BS,44,0)</f>
        <v>#N/A</v>
      </c>
      <c r="BE1118" s="23" t="e">
        <f t="shared" si="597"/>
        <v>#N/A</v>
      </c>
      <c r="BF1118" s="17" t="e">
        <f>VLOOKUP($E1118,'DATA PENGUKURAN GARDU'!$A:$BS,46,0)</f>
        <v>#N/A</v>
      </c>
      <c r="BG1118" s="23" t="e">
        <f t="shared" si="598"/>
        <v>#N/A</v>
      </c>
      <c r="BH1118" s="17" t="e">
        <f>VLOOKUP($E1118,'DATA PENGUKURAN GARDU'!$A:$BS,46,0)</f>
        <v>#N/A</v>
      </c>
      <c r="BI1118" s="17" t="e">
        <f>VLOOKUP($E1118,'DATA PENGUKURAN GARDU'!$A:$BS,53,0)</f>
        <v>#N/A</v>
      </c>
      <c r="BJ1118" s="17" t="e">
        <f>VLOOKUP($E1118,'DATA PENGUKURAN GARDU'!$A:$BS,54,0)</f>
        <v>#N/A</v>
      </c>
      <c r="BK1118" s="20" t="e">
        <f t="shared" si="576"/>
        <v>#N/A</v>
      </c>
      <c r="BL1118" s="20" t="e">
        <f t="shared" si="577"/>
        <v>#N/A</v>
      </c>
      <c r="BM1118" s="20" t="e">
        <f t="shared" si="578"/>
        <v>#N/A</v>
      </c>
      <c r="BN1118" s="25" t="e">
        <f t="shared" si="579"/>
        <v>#N/A</v>
      </c>
      <c r="BO1118" s="26" t="str">
        <f t="shared" si="580"/>
        <v>0</v>
      </c>
      <c r="BP1118" s="21" t="e">
        <f t="shared" si="581"/>
        <v>#VALUE!</v>
      </c>
      <c r="BQ1118" s="20" t="e">
        <f t="shared" si="582"/>
        <v>#N/A</v>
      </c>
      <c r="BR1118" s="20" t="e">
        <v>#N/A</v>
      </c>
      <c r="BS1118" s="9" t="e">
        <v>#N/A</v>
      </c>
      <c r="BT1118" s="2" t="e">
        <f t="shared" si="583"/>
        <v>#VALUE!</v>
      </c>
      <c r="BU1118" s="2" t="e">
        <f t="shared" si="566"/>
        <v>#N/A</v>
      </c>
      <c r="BV1118" s="2" t="e">
        <f t="shared" si="567"/>
        <v>#N/A</v>
      </c>
    </row>
    <row r="1119" s="2" customFormat="1" ht="22.95" customHeight="1" spans="1:74">
      <c r="A1119" s="9" t="str">
        <f t="shared" si="568"/>
        <v>K-192Induk</v>
      </c>
      <c r="B1119" s="9" t="str">
        <f t="shared" si="569"/>
        <v>K-192jurusan 1</v>
      </c>
      <c r="C1119" s="9" t="str">
        <f t="shared" si="570"/>
        <v>K-192jurusan 2</v>
      </c>
      <c r="D1119" s="9" t="str">
        <f t="shared" si="571"/>
        <v>K-192jurusan 3</v>
      </c>
      <c r="E1119" s="9" t="str">
        <f t="shared" si="572"/>
        <v>K-192jurusan 4</v>
      </c>
      <c r="F1119" s="10" t="s">
        <v>462</v>
      </c>
      <c r="G1119" s="10" t="s">
        <v>132</v>
      </c>
      <c r="H1119" s="10" t="s">
        <v>1354</v>
      </c>
      <c r="I1119" s="10" t="s">
        <v>12328</v>
      </c>
      <c r="J1119" s="10" t="s">
        <v>12329</v>
      </c>
      <c r="K1119" s="10" t="s">
        <v>7465</v>
      </c>
      <c r="L1119" s="10"/>
      <c r="M1119" s="10"/>
      <c r="N1119" s="14">
        <f t="shared" si="573"/>
        <v>0</v>
      </c>
      <c r="O1119" s="15" t="e">
        <f t="shared" si="574"/>
        <v>#VALUE!</v>
      </c>
      <c r="P1119" s="15" t="e">
        <f t="shared" si="575"/>
        <v>#VALUE!</v>
      </c>
      <c r="Q1119" s="17" t="e">
        <f>VLOOKUP($A1119,'DATA PENGUKURAN GARDU'!$A:$BS,42,0)</f>
        <v>#N/A</v>
      </c>
      <c r="R1119" s="18" t="e">
        <f t="shared" si="584"/>
        <v>#N/A</v>
      </c>
      <c r="S1119" s="17" t="e">
        <f>VLOOKUP($A1119,'DATA PENGUKURAN GARDU'!$A:$BS,44,0)</f>
        <v>#N/A</v>
      </c>
      <c r="T1119" s="18" t="e">
        <f t="shared" si="585"/>
        <v>#N/A</v>
      </c>
      <c r="U1119" s="17" t="e">
        <f>VLOOKUP($A1119,'DATA PENGUKURAN GARDU'!$A:$BS,46,0)</f>
        <v>#N/A</v>
      </c>
      <c r="V1119" s="18" t="e">
        <f t="shared" si="586"/>
        <v>#N/A</v>
      </c>
      <c r="W1119" s="17" t="e">
        <f>VLOOKUP($A1119,'DATA PENGUKURAN GARDU'!$A:$BS,48,0)</f>
        <v>#N/A</v>
      </c>
      <c r="X1119" s="17" t="e">
        <f>VLOOKUP($A1119,'DATA PENGUKURAN GARDU'!$A:$BS,53,0)</f>
        <v>#N/A</v>
      </c>
      <c r="Y1119" s="17" t="e">
        <f>VLOOKUP($A1119,'DATA PENGUKURAN GARDU'!$A:$BS,54,0)</f>
        <v>#N/A</v>
      </c>
      <c r="Z1119" s="17" t="e">
        <f>VLOOKUP($A1119,'DATA PENGUKURAN GARDU'!$A:$BS,55,0)</f>
        <v>#N/A</v>
      </c>
      <c r="AA1119" s="20" t="e">
        <f>VLOOKUP($B1119,'DATA PENGUKURAN GARDU'!$A:$BS,42,0)</f>
        <v>#N/A</v>
      </c>
      <c r="AB1119" s="21" t="e">
        <f t="shared" si="587"/>
        <v>#N/A</v>
      </c>
      <c r="AC1119" s="20" t="e">
        <f>VLOOKUP($B1119,'DATA PENGUKURAN GARDU'!$A:$BS,44,0)</f>
        <v>#N/A</v>
      </c>
      <c r="AD1119" s="21" t="e">
        <f t="shared" si="588"/>
        <v>#N/A</v>
      </c>
      <c r="AE1119" s="20" t="e">
        <f>VLOOKUP($B1119,'DATA PENGUKURAN GARDU'!$A:$BS,46,0)</f>
        <v>#N/A</v>
      </c>
      <c r="AF1119" s="21" t="e">
        <f t="shared" si="589"/>
        <v>#N/A</v>
      </c>
      <c r="AG1119" s="20" t="e">
        <f>VLOOKUP($B1119,'DATA PENGUKURAN GARDU'!$A:$BS,46,0)</f>
        <v>#N/A</v>
      </c>
      <c r="AH1119" s="20" t="e">
        <f>VLOOKUP($B1119,'DATA PENGUKURAN GARDU'!$A:$BS,53,0)</f>
        <v>#N/A</v>
      </c>
      <c r="AI1119" s="20" t="e">
        <f>VLOOKUP($B1119,'DATA PENGUKURAN GARDU'!$A:$BS,54,0)</f>
        <v>#N/A</v>
      </c>
      <c r="AJ1119" s="17" t="e">
        <f>VLOOKUP($C1119,'DATA PENGUKURAN GARDU'!$A:$BS,42,0)</f>
        <v>#N/A</v>
      </c>
      <c r="AK1119" s="23" t="e">
        <f t="shared" si="590"/>
        <v>#N/A</v>
      </c>
      <c r="AL1119" s="17" t="e">
        <f>VLOOKUP($C1119,'DATA PENGUKURAN GARDU'!$A:$BS,44,0)</f>
        <v>#N/A</v>
      </c>
      <c r="AM1119" s="23" t="e">
        <f t="shared" si="591"/>
        <v>#N/A</v>
      </c>
      <c r="AN1119" s="17" t="e">
        <f>VLOOKUP($C1119,'DATA PENGUKURAN GARDU'!$A:$BS,46,0)</f>
        <v>#N/A</v>
      </c>
      <c r="AO1119" s="23" t="e">
        <f t="shared" si="592"/>
        <v>#N/A</v>
      </c>
      <c r="AP1119" s="17" t="e">
        <f>VLOOKUP($C1119,'DATA PENGUKURAN GARDU'!$A:$BS,46,0)</f>
        <v>#N/A</v>
      </c>
      <c r="AQ1119" s="17" t="e">
        <f>VLOOKUP($C1119,'DATA PENGUKURAN GARDU'!$A:$BS,53,0)</f>
        <v>#N/A</v>
      </c>
      <c r="AR1119" s="17" t="e">
        <f>VLOOKUP($C1119,'DATA PENGUKURAN GARDU'!$A:$BS,54,0)</f>
        <v>#N/A</v>
      </c>
      <c r="AS1119" s="20" t="e">
        <f>VLOOKUP($D1119,'DATA PENGUKURAN GARDU'!$A:$BS,42,0)</f>
        <v>#N/A</v>
      </c>
      <c r="AT1119" s="21" t="e">
        <f t="shared" si="593"/>
        <v>#N/A</v>
      </c>
      <c r="AU1119" s="20" t="e">
        <f>VLOOKUP($D1119,'DATA PENGUKURAN GARDU'!$A:$BS,44,0)</f>
        <v>#N/A</v>
      </c>
      <c r="AV1119" s="21" t="e">
        <f t="shared" si="594"/>
        <v>#N/A</v>
      </c>
      <c r="AW1119" s="20" t="e">
        <f>VLOOKUP($D1119,'DATA PENGUKURAN GARDU'!$A:$BS,46,0)</f>
        <v>#N/A</v>
      </c>
      <c r="AX1119" s="21" t="e">
        <f t="shared" si="595"/>
        <v>#N/A</v>
      </c>
      <c r="AY1119" s="20" t="e">
        <f>VLOOKUP($D1119,'DATA PENGUKURAN GARDU'!$A:$BS,46,0)</f>
        <v>#N/A</v>
      </c>
      <c r="AZ1119" s="20" t="e">
        <f>VLOOKUP($D1119,'DATA PENGUKURAN GARDU'!$A:$BS,53,0)</f>
        <v>#N/A</v>
      </c>
      <c r="BA1119" s="20" t="e">
        <f>VLOOKUP($D1119,'DATA PENGUKURAN GARDU'!$A:$BS,54,0)</f>
        <v>#N/A</v>
      </c>
      <c r="BB1119" s="17" t="e">
        <f>VLOOKUP($E1119,'DATA PENGUKURAN GARDU'!$A:$BS,42,0)</f>
        <v>#N/A</v>
      </c>
      <c r="BC1119" s="23" t="e">
        <f t="shared" si="596"/>
        <v>#N/A</v>
      </c>
      <c r="BD1119" s="17" t="e">
        <f>VLOOKUP($E1119,'DATA PENGUKURAN GARDU'!$A:$BS,44,0)</f>
        <v>#N/A</v>
      </c>
      <c r="BE1119" s="23" t="e">
        <f t="shared" si="597"/>
        <v>#N/A</v>
      </c>
      <c r="BF1119" s="17" t="e">
        <f>VLOOKUP($E1119,'DATA PENGUKURAN GARDU'!$A:$BS,46,0)</f>
        <v>#N/A</v>
      </c>
      <c r="BG1119" s="23" t="e">
        <f t="shared" si="598"/>
        <v>#N/A</v>
      </c>
      <c r="BH1119" s="17" t="e">
        <f>VLOOKUP($E1119,'DATA PENGUKURAN GARDU'!$A:$BS,46,0)</f>
        <v>#N/A</v>
      </c>
      <c r="BI1119" s="17" t="e">
        <f>VLOOKUP($E1119,'DATA PENGUKURAN GARDU'!$A:$BS,53,0)</f>
        <v>#N/A</v>
      </c>
      <c r="BJ1119" s="17" t="e">
        <f>VLOOKUP($E1119,'DATA PENGUKURAN GARDU'!$A:$BS,54,0)</f>
        <v>#N/A</v>
      </c>
      <c r="BK1119" s="20" t="e">
        <f t="shared" si="576"/>
        <v>#N/A</v>
      </c>
      <c r="BL1119" s="20" t="e">
        <f t="shared" si="577"/>
        <v>#N/A</v>
      </c>
      <c r="BM1119" s="20" t="e">
        <f t="shared" si="578"/>
        <v>#N/A</v>
      </c>
      <c r="BN1119" s="25" t="e">
        <f t="shared" si="579"/>
        <v>#N/A</v>
      </c>
      <c r="BO1119" s="26" t="str">
        <f t="shared" si="580"/>
        <v>0</v>
      </c>
      <c r="BP1119" s="21" t="e">
        <f t="shared" si="581"/>
        <v>#VALUE!</v>
      </c>
      <c r="BQ1119" s="20" t="e">
        <f t="shared" si="582"/>
        <v>#N/A</v>
      </c>
      <c r="BR1119" s="20" t="e">
        <v>#N/A</v>
      </c>
      <c r="BS1119" s="9" t="e">
        <v>#N/A</v>
      </c>
      <c r="BT1119" s="2" t="e">
        <f t="shared" si="583"/>
        <v>#VALUE!</v>
      </c>
      <c r="BU1119" s="2" t="e">
        <f t="shared" si="566"/>
        <v>#N/A</v>
      </c>
      <c r="BV1119" s="2" t="e">
        <f t="shared" si="567"/>
        <v>#N/A</v>
      </c>
    </row>
    <row r="1120" s="2" customFormat="1" ht="22.95" customHeight="1" spans="1:74">
      <c r="A1120" s="9" t="str">
        <f t="shared" si="568"/>
        <v>L-063Induk</v>
      </c>
      <c r="B1120" s="9" t="str">
        <f t="shared" si="569"/>
        <v>L-063jurusan 1</v>
      </c>
      <c r="C1120" s="9" t="str">
        <f t="shared" si="570"/>
        <v>L-063jurusan 2</v>
      </c>
      <c r="D1120" s="9" t="str">
        <f t="shared" si="571"/>
        <v>L-063jurusan 3</v>
      </c>
      <c r="E1120" s="9" t="str">
        <f t="shared" si="572"/>
        <v>L-063jurusan 4</v>
      </c>
      <c r="F1120" s="10" t="s">
        <v>493</v>
      </c>
      <c r="G1120" s="10" t="s">
        <v>22</v>
      </c>
      <c r="H1120" s="10" t="s">
        <v>1355</v>
      </c>
      <c r="I1120" s="10" t="s">
        <v>12330</v>
      </c>
      <c r="J1120" s="10" t="s">
        <v>12331</v>
      </c>
      <c r="K1120" s="10" t="s">
        <v>7465</v>
      </c>
      <c r="L1120" s="10"/>
      <c r="M1120" s="10"/>
      <c r="N1120" s="14">
        <f t="shared" si="573"/>
        <v>0</v>
      </c>
      <c r="O1120" s="15" t="e">
        <f t="shared" si="574"/>
        <v>#VALUE!</v>
      </c>
      <c r="P1120" s="15" t="e">
        <f t="shared" si="575"/>
        <v>#VALUE!</v>
      </c>
      <c r="Q1120" s="17" t="e">
        <f>VLOOKUP($A1120,'DATA PENGUKURAN GARDU'!$A:$BS,42,0)</f>
        <v>#N/A</v>
      </c>
      <c r="R1120" s="18" t="e">
        <f t="shared" si="584"/>
        <v>#N/A</v>
      </c>
      <c r="S1120" s="17" t="e">
        <f>VLOOKUP($A1120,'DATA PENGUKURAN GARDU'!$A:$BS,44,0)</f>
        <v>#N/A</v>
      </c>
      <c r="T1120" s="18" t="e">
        <f t="shared" si="585"/>
        <v>#N/A</v>
      </c>
      <c r="U1120" s="17" t="e">
        <f>VLOOKUP($A1120,'DATA PENGUKURAN GARDU'!$A:$BS,46,0)</f>
        <v>#N/A</v>
      </c>
      <c r="V1120" s="18" t="e">
        <f t="shared" si="586"/>
        <v>#N/A</v>
      </c>
      <c r="W1120" s="17" t="e">
        <f>VLOOKUP($A1120,'DATA PENGUKURAN GARDU'!$A:$BS,48,0)</f>
        <v>#N/A</v>
      </c>
      <c r="X1120" s="17" t="e">
        <f>VLOOKUP($A1120,'DATA PENGUKURAN GARDU'!$A:$BS,53,0)</f>
        <v>#N/A</v>
      </c>
      <c r="Y1120" s="17" t="e">
        <f>VLOOKUP($A1120,'DATA PENGUKURAN GARDU'!$A:$BS,54,0)</f>
        <v>#N/A</v>
      </c>
      <c r="Z1120" s="17" t="e">
        <f>VLOOKUP($A1120,'DATA PENGUKURAN GARDU'!$A:$BS,55,0)</f>
        <v>#N/A</v>
      </c>
      <c r="AA1120" s="20" t="e">
        <f>VLOOKUP($B1120,'DATA PENGUKURAN GARDU'!$A:$BS,42,0)</f>
        <v>#N/A</v>
      </c>
      <c r="AB1120" s="21" t="e">
        <f t="shared" si="587"/>
        <v>#N/A</v>
      </c>
      <c r="AC1120" s="20" t="e">
        <f>VLOOKUP($B1120,'DATA PENGUKURAN GARDU'!$A:$BS,44,0)</f>
        <v>#N/A</v>
      </c>
      <c r="AD1120" s="21" t="e">
        <f t="shared" si="588"/>
        <v>#N/A</v>
      </c>
      <c r="AE1120" s="20" t="e">
        <f>VLOOKUP($B1120,'DATA PENGUKURAN GARDU'!$A:$BS,46,0)</f>
        <v>#N/A</v>
      </c>
      <c r="AF1120" s="21" t="e">
        <f t="shared" si="589"/>
        <v>#N/A</v>
      </c>
      <c r="AG1120" s="20" t="e">
        <f>VLOOKUP($B1120,'DATA PENGUKURAN GARDU'!$A:$BS,46,0)</f>
        <v>#N/A</v>
      </c>
      <c r="AH1120" s="20" t="e">
        <f>VLOOKUP($B1120,'DATA PENGUKURAN GARDU'!$A:$BS,53,0)</f>
        <v>#N/A</v>
      </c>
      <c r="AI1120" s="20" t="e">
        <f>VLOOKUP($B1120,'DATA PENGUKURAN GARDU'!$A:$BS,54,0)</f>
        <v>#N/A</v>
      </c>
      <c r="AJ1120" s="17" t="e">
        <f>VLOOKUP($C1120,'DATA PENGUKURAN GARDU'!$A:$BS,42,0)</f>
        <v>#N/A</v>
      </c>
      <c r="AK1120" s="23" t="e">
        <f t="shared" si="590"/>
        <v>#N/A</v>
      </c>
      <c r="AL1120" s="17" t="e">
        <f>VLOOKUP($C1120,'DATA PENGUKURAN GARDU'!$A:$BS,44,0)</f>
        <v>#N/A</v>
      </c>
      <c r="AM1120" s="23" t="e">
        <f t="shared" si="591"/>
        <v>#N/A</v>
      </c>
      <c r="AN1120" s="17" t="e">
        <f>VLOOKUP($C1120,'DATA PENGUKURAN GARDU'!$A:$BS,46,0)</f>
        <v>#N/A</v>
      </c>
      <c r="AO1120" s="23" t="e">
        <f t="shared" si="592"/>
        <v>#N/A</v>
      </c>
      <c r="AP1120" s="17" t="e">
        <f>VLOOKUP($C1120,'DATA PENGUKURAN GARDU'!$A:$BS,46,0)</f>
        <v>#N/A</v>
      </c>
      <c r="AQ1120" s="17" t="e">
        <f>VLOOKUP($C1120,'DATA PENGUKURAN GARDU'!$A:$BS,53,0)</f>
        <v>#N/A</v>
      </c>
      <c r="AR1120" s="17" t="e">
        <f>VLOOKUP($C1120,'DATA PENGUKURAN GARDU'!$A:$BS,54,0)</f>
        <v>#N/A</v>
      </c>
      <c r="AS1120" s="20" t="e">
        <f>VLOOKUP($D1120,'DATA PENGUKURAN GARDU'!$A:$BS,42,0)</f>
        <v>#N/A</v>
      </c>
      <c r="AT1120" s="21" t="e">
        <f t="shared" si="593"/>
        <v>#N/A</v>
      </c>
      <c r="AU1120" s="20" t="e">
        <f>VLOOKUP($D1120,'DATA PENGUKURAN GARDU'!$A:$BS,44,0)</f>
        <v>#N/A</v>
      </c>
      <c r="AV1120" s="21" t="e">
        <f t="shared" si="594"/>
        <v>#N/A</v>
      </c>
      <c r="AW1120" s="20" t="e">
        <f>VLOOKUP($D1120,'DATA PENGUKURAN GARDU'!$A:$BS,46,0)</f>
        <v>#N/A</v>
      </c>
      <c r="AX1120" s="21" t="e">
        <f t="shared" si="595"/>
        <v>#N/A</v>
      </c>
      <c r="AY1120" s="20" t="e">
        <f>VLOOKUP($D1120,'DATA PENGUKURAN GARDU'!$A:$BS,46,0)</f>
        <v>#N/A</v>
      </c>
      <c r="AZ1120" s="20" t="e">
        <f>VLOOKUP($D1120,'DATA PENGUKURAN GARDU'!$A:$BS,53,0)</f>
        <v>#N/A</v>
      </c>
      <c r="BA1120" s="20" t="e">
        <f>VLOOKUP($D1120,'DATA PENGUKURAN GARDU'!$A:$BS,54,0)</f>
        <v>#N/A</v>
      </c>
      <c r="BB1120" s="17" t="e">
        <f>VLOOKUP($E1120,'DATA PENGUKURAN GARDU'!$A:$BS,42,0)</f>
        <v>#N/A</v>
      </c>
      <c r="BC1120" s="23" t="e">
        <f t="shared" si="596"/>
        <v>#N/A</v>
      </c>
      <c r="BD1120" s="17" t="e">
        <f>VLOOKUP($E1120,'DATA PENGUKURAN GARDU'!$A:$BS,44,0)</f>
        <v>#N/A</v>
      </c>
      <c r="BE1120" s="23" t="e">
        <f t="shared" si="597"/>
        <v>#N/A</v>
      </c>
      <c r="BF1120" s="17" t="e">
        <f>VLOOKUP($E1120,'DATA PENGUKURAN GARDU'!$A:$BS,46,0)</f>
        <v>#N/A</v>
      </c>
      <c r="BG1120" s="23" t="e">
        <f t="shared" si="598"/>
        <v>#N/A</v>
      </c>
      <c r="BH1120" s="17" t="e">
        <f>VLOOKUP($E1120,'DATA PENGUKURAN GARDU'!$A:$BS,46,0)</f>
        <v>#N/A</v>
      </c>
      <c r="BI1120" s="17" t="e">
        <f>VLOOKUP($E1120,'DATA PENGUKURAN GARDU'!$A:$BS,53,0)</f>
        <v>#N/A</v>
      </c>
      <c r="BJ1120" s="17" t="e">
        <f>VLOOKUP($E1120,'DATA PENGUKURAN GARDU'!$A:$BS,54,0)</f>
        <v>#N/A</v>
      </c>
      <c r="BK1120" s="20" t="e">
        <f t="shared" si="576"/>
        <v>#N/A</v>
      </c>
      <c r="BL1120" s="20" t="e">
        <f t="shared" si="577"/>
        <v>#N/A</v>
      </c>
      <c r="BM1120" s="20" t="e">
        <f t="shared" si="578"/>
        <v>#N/A</v>
      </c>
      <c r="BN1120" s="25" t="e">
        <f t="shared" si="579"/>
        <v>#N/A</v>
      </c>
      <c r="BO1120" s="26" t="str">
        <f t="shared" si="580"/>
        <v>0</v>
      </c>
      <c r="BP1120" s="21" t="e">
        <f t="shared" si="581"/>
        <v>#VALUE!</v>
      </c>
      <c r="BQ1120" s="20" t="e">
        <f t="shared" si="582"/>
        <v>#N/A</v>
      </c>
      <c r="BR1120" s="20" t="e">
        <v>#N/A</v>
      </c>
      <c r="BS1120" s="9" t="e">
        <v>#N/A</v>
      </c>
      <c r="BT1120" s="2" t="e">
        <f t="shared" si="583"/>
        <v>#VALUE!</v>
      </c>
      <c r="BU1120" s="2" t="e">
        <f t="shared" si="566"/>
        <v>#N/A</v>
      </c>
      <c r="BV1120" s="2" t="e">
        <f t="shared" si="567"/>
        <v>#N/A</v>
      </c>
    </row>
    <row r="1121" s="2" customFormat="1" ht="22.95" customHeight="1" spans="1:74">
      <c r="A1121" s="9" t="str">
        <f t="shared" si="568"/>
        <v>L-066Induk</v>
      </c>
      <c r="B1121" s="9" t="str">
        <f t="shared" si="569"/>
        <v>L-066jurusan 1</v>
      </c>
      <c r="C1121" s="9" t="str">
        <f t="shared" si="570"/>
        <v>L-066jurusan 2</v>
      </c>
      <c r="D1121" s="9" t="str">
        <f t="shared" si="571"/>
        <v>L-066jurusan 3</v>
      </c>
      <c r="E1121" s="9" t="str">
        <f t="shared" si="572"/>
        <v>L-066jurusan 4</v>
      </c>
      <c r="F1121" s="10" t="s">
        <v>493</v>
      </c>
      <c r="G1121" s="10" t="s">
        <v>22</v>
      </c>
      <c r="H1121" s="10" t="s">
        <v>1356</v>
      </c>
      <c r="I1121" s="10" t="s">
        <v>12332</v>
      </c>
      <c r="J1121" s="10" t="s">
        <v>12333</v>
      </c>
      <c r="K1121" s="10" t="s">
        <v>7465</v>
      </c>
      <c r="L1121" s="10"/>
      <c r="M1121" s="10"/>
      <c r="N1121" s="14">
        <f t="shared" si="573"/>
        <v>0</v>
      </c>
      <c r="O1121" s="15" t="e">
        <f t="shared" si="574"/>
        <v>#VALUE!</v>
      </c>
      <c r="P1121" s="15" t="e">
        <f t="shared" si="575"/>
        <v>#VALUE!</v>
      </c>
      <c r="Q1121" s="17" t="e">
        <f>VLOOKUP($A1121,'DATA PENGUKURAN GARDU'!$A:$BS,42,0)</f>
        <v>#N/A</v>
      </c>
      <c r="R1121" s="18" t="e">
        <f t="shared" si="584"/>
        <v>#N/A</v>
      </c>
      <c r="S1121" s="17" t="e">
        <f>VLOOKUP($A1121,'DATA PENGUKURAN GARDU'!$A:$BS,44,0)</f>
        <v>#N/A</v>
      </c>
      <c r="T1121" s="18" t="e">
        <f t="shared" si="585"/>
        <v>#N/A</v>
      </c>
      <c r="U1121" s="17" t="e">
        <f>VLOOKUP($A1121,'DATA PENGUKURAN GARDU'!$A:$BS,46,0)</f>
        <v>#N/A</v>
      </c>
      <c r="V1121" s="18" t="e">
        <f t="shared" si="586"/>
        <v>#N/A</v>
      </c>
      <c r="W1121" s="17" t="e">
        <f>VLOOKUP($A1121,'DATA PENGUKURAN GARDU'!$A:$BS,48,0)</f>
        <v>#N/A</v>
      </c>
      <c r="X1121" s="17" t="e">
        <f>VLOOKUP($A1121,'DATA PENGUKURAN GARDU'!$A:$BS,53,0)</f>
        <v>#N/A</v>
      </c>
      <c r="Y1121" s="17" t="e">
        <f>VLOOKUP($A1121,'DATA PENGUKURAN GARDU'!$A:$BS,54,0)</f>
        <v>#N/A</v>
      </c>
      <c r="Z1121" s="17" t="e">
        <f>VLOOKUP($A1121,'DATA PENGUKURAN GARDU'!$A:$BS,55,0)</f>
        <v>#N/A</v>
      </c>
      <c r="AA1121" s="20" t="e">
        <f>VLOOKUP($B1121,'DATA PENGUKURAN GARDU'!$A:$BS,42,0)</f>
        <v>#N/A</v>
      </c>
      <c r="AB1121" s="21" t="e">
        <f t="shared" si="587"/>
        <v>#N/A</v>
      </c>
      <c r="AC1121" s="20" t="e">
        <f>VLOOKUP($B1121,'DATA PENGUKURAN GARDU'!$A:$BS,44,0)</f>
        <v>#N/A</v>
      </c>
      <c r="AD1121" s="21" t="e">
        <f t="shared" si="588"/>
        <v>#N/A</v>
      </c>
      <c r="AE1121" s="20" t="e">
        <f>VLOOKUP($B1121,'DATA PENGUKURAN GARDU'!$A:$BS,46,0)</f>
        <v>#N/A</v>
      </c>
      <c r="AF1121" s="21" t="e">
        <f t="shared" si="589"/>
        <v>#N/A</v>
      </c>
      <c r="AG1121" s="20" t="e">
        <f>VLOOKUP($B1121,'DATA PENGUKURAN GARDU'!$A:$BS,46,0)</f>
        <v>#N/A</v>
      </c>
      <c r="AH1121" s="20" t="e">
        <f>VLOOKUP($B1121,'DATA PENGUKURAN GARDU'!$A:$BS,53,0)</f>
        <v>#N/A</v>
      </c>
      <c r="AI1121" s="20" t="e">
        <f>VLOOKUP($B1121,'DATA PENGUKURAN GARDU'!$A:$BS,54,0)</f>
        <v>#N/A</v>
      </c>
      <c r="AJ1121" s="17" t="e">
        <f>VLOOKUP($C1121,'DATA PENGUKURAN GARDU'!$A:$BS,42,0)</f>
        <v>#N/A</v>
      </c>
      <c r="AK1121" s="23" t="e">
        <f t="shared" si="590"/>
        <v>#N/A</v>
      </c>
      <c r="AL1121" s="17" t="e">
        <f>VLOOKUP($C1121,'DATA PENGUKURAN GARDU'!$A:$BS,44,0)</f>
        <v>#N/A</v>
      </c>
      <c r="AM1121" s="23" t="e">
        <f t="shared" si="591"/>
        <v>#N/A</v>
      </c>
      <c r="AN1121" s="17" t="e">
        <f>VLOOKUP($C1121,'DATA PENGUKURAN GARDU'!$A:$BS,46,0)</f>
        <v>#N/A</v>
      </c>
      <c r="AO1121" s="23" t="e">
        <f t="shared" si="592"/>
        <v>#N/A</v>
      </c>
      <c r="AP1121" s="17" t="e">
        <f>VLOOKUP($C1121,'DATA PENGUKURAN GARDU'!$A:$BS,46,0)</f>
        <v>#N/A</v>
      </c>
      <c r="AQ1121" s="17" t="e">
        <f>VLOOKUP($C1121,'DATA PENGUKURAN GARDU'!$A:$BS,53,0)</f>
        <v>#N/A</v>
      </c>
      <c r="AR1121" s="17" t="e">
        <f>VLOOKUP($C1121,'DATA PENGUKURAN GARDU'!$A:$BS,54,0)</f>
        <v>#N/A</v>
      </c>
      <c r="AS1121" s="20" t="e">
        <f>VLOOKUP($D1121,'DATA PENGUKURAN GARDU'!$A:$BS,42,0)</f>
        <v>#N/A</v>
      </c>
      <c r="AT1121" s="21" t="e">
        <f t="shared" si="593"/>
        <v>#N/A</v>
      </c>
      <c r="AU1121" s="20" t="e">
        <f>VLOOKUP($D1121,'DATA PENGUKURAN GARDU'!$A:$BS,44,0)</f>
        <v>#N/A</v>
      </c>
      <c r="AV1121" s="21" t="e">
        <f t="shared" si="594"/>
        <v>#N/A</v>
      </c>
      <c r="AW1121" s="20" t="e">
        <f>VLOOKUP($D1121,'DATA PENGUKURAN GARDU'!$A:$BS,46,0)</f>
        <v>#N/A</v>
      </c>
      <c r="AX1121" s="21" t="e">
        <f t="shared" si="595"/>
        <v>#N/A</v>
      </c>
      <c r="AY1121" s="20" t="e">
        <f>VLOOKUP($D1121,'DATA PENGUKURAN GARDU'!$A:$BS,46,0)</f>
        <v>#N/A</v>
      </c>
      <c r="AZ1121" s="20" t="e">
        <f>VLOOKUP($D1121,'DATA PENGUKURAN GARDU'!$A:$BS,53,0)</f>
        <v>#N/A</v>
      </c>
      <c r="BA1121" s="20" t="e">
        <f>VLOOKUP($D1121,'DATA PENGUKURAN GARDU'!$A:$BS,54,0)</f>
        <v>#N/A</v>
      </c>
      <c r="BB1121" s="17" t="e">
        <f>VLOOKUP($E1121,'DATA PENGUKURAN GARDU'!$A:$BS,42,0)</f>
        <v>#N/A</v>
      </c>
      <c r="BC1121" s="23" t="e">
        <f t="shared" si="596"/>
        <v>#N/A</v>
      </c>
      <c r="BD1121" s="17" t="e">
        <f>VLOOKUP($E1121,'DATA PENGUKURAN GARDU'!$A:$BS,44,0)</f>
        <v>#N/A</v>
      </c>
      <c r="BE1121" s="23" t="e">
        <f t="shared" si="597"/>
        <v>#N/A</v>
      </c>
      <c r="BF1121" s="17" t="e">
        <f>VLOOKUP($E1121,'DATA PENGUKURAN GARDU'!$A:$BS,46,0)</f>
        <v>#N/A</v>
      </c>
      <c r="BG1121" s="23" t="e">
        <f t="shared" si="598"/>
        <v>#N/A</v>
      </c>
      <c r="BH1121" s="17" t="e">
        <f>VLOOKUP($E1121,'DATA PENGUKURAN GARDU'!$A:$BS,46,0)</f>
        <v>#N/A</v>
      </c>
      <c r="BI1121" s="17" t="e">
        <f>VLOOKUP($E1121,'DATA PENGUKURAN GARDU'!$A:$BS,53,0)</f>
        <v>#N/A</v>
      </c>
      <c r="BJ1121" s="17" t="e">
        <f>VLOOKUP($E1121,'DATA PENGUKURAN GARDU'!$A:$BS,54,0)</f>
        <v>#N/A</v>
      </c>
      <c r="BK1121" s="20" t="e">
        <f t="shared" si="576"/>
        <v>#N/A</v>
      </c>
      <c r="BL1121" s="20" t="e">
        <f t="shared" si="577"/>
        <v>#N/A</v>
      </c>
      <c r="BM1121" s="20" t="e">
        <f t="shared" si="578"/>
        <v>#N/A</v>
      </c>
      <c r="BN1121" s="25" t="e">
        <f t="shared" si="579"/>
        <v>#N/A</v>
      </c>
      <c r="BO1121" s="26" t="str">
        <f t="shared" si="580"/>
        <v>0</v>
      </c>
      <c r="BP1121" s="21" t="e">
        <f t="shared" si="581"/>
        <v>#VALUE!</v>
      </c>
      <c r="BQ1121" s="20" t="e">
        <f t="shared" si="582"/>
        <v>#N/A</v>
      </c>
      <c r="BR1121" s="20" t="e">
        <v>#N/A</v>
      </c>
      <c r="BS1121" s="9" t="e">
        <v>#N/A</v>
      </c>
      <c r="BT1121" s="2" t="e">
        <f t="shared" si="583"/>
        <v>#VALUE!</v>
      </c>
      <c r="BU1121" s="2" t="e">
        <f t="shared" si="566"/>
        <v>#N/A</v>
      </c>
      <c r="BV1121" s="2" t="e">
        <f t="shared" si="567"/>
        <v>#N/A</v>
      </c>
    </row>
    <row r="1122" s="2" customFormat="1" ht="22.95" customHeight="1" spans="1:74">
      <c r="A1122" s="9" t="str">
        <f t="shared" si="568"/>
        <v>L-072Induk</v>
      </c>
      <c r="B1122" s="9" t="str">
        <f t="shared" si="569"/>
        <v>L-072jurusan 1</v>
      </c>
      <c r="C1122" s="9" t="str">
        <f t="shared" si="570"/>
        <v>L-072jurusan 2</v>
      </c>
      <c r="D1122" s="9" t="str">
        <f t="shared" si="571"/>
        <v>L-072jurusan 3</v>
      </c>
      <c r="E1122" s="9" t="str">
        <f t="shared" si="572"/>
        <v>L-072jurusan 4</v>
      </c>
      <c r="F1122" s="10" t="s">
        <v>493</v>
      </c>
      <c r="G1122" s="10" t="s">
        <v>22</v>
      </c>
      <c r="H1122" s="10" t="s">
        <v>1357</v>
      </c>
      <c r="I1122" s="10" t="s">
        <v>12334</v>
      </c>
      <c r="J1122" s="10" t="s">
        <v>12335</v>
      </c>
      <c r="K1122" s="10" t="s">
        <v>7465</v>
      </c>
      <c r="L1122" s="10"/>
      <c r="M1122" s="10"/>
      <c r="N1122" s="14">
        <f t="shared" si="573"/>
        <v>0</v>
      </c>
      <c r="O1122" s="15" t="e">
        <f t="shared" si="574"/>
        <v>#VALUE!</v>
      </c>
      <c r="P1122" s="15" t="e">
        <f t="shared" si="575"/>
        <v>#VALUE!</v>
      </c>
      <c r="Q1122" s="17" t="e">
        <f>VLOOKUP($A1122,'DATA PENGUKURAN GARDU'!$A:$BS,42,0)</f>
        <v>#N/A</v>
      </c>
      <c r="R1122" s="18" t="e">
        <f t="shared" si="584"/>
        <v>#N/A</v>
      </c>
      <c r="S1122" s="17" t="e">
        <f>VLOOKUP($A1122,'DATA PENGUKURAN GARDU'!$A:$BS,44,0)</f>
        <v>#N/A</v>
      </c>
      <c r="T1122" s="18" t="e">
        <f t="shared" si="585"/>
        <v>#N/A</v>
      </c>
      <c r="U1122" s="17" t="e">
        <f>VLOOKUP($A1122,'DATA PENGUKURAN GARDU'!$A:$BS,46,0)</f>
        <v>#N/A</v>
      </c>
      <c r="V1122" s="18" t="e">
        <f t="shared" si="586"/>
        <v>#N/A</v>
      </c>
      <c r="W1122" s="17" t="e">
        <f>VLOOKUP($A1122,'DATA PENGUKURAN GARDU'!$A:$BS,48,0)</f>
        <v>#N/A</v>
      </c>
      <c r="X1122" s="17" t="e">
        <f>VLOOKUP($A1122,'DATA PENGUKURAN GARDU'!$A:$BS,53,0)</f>
        <v>#N/A</v>
      </c>
      <c r="Y1122" s="17" t="e">
        <f>VLOOKUP($A1122,'DATA PENGUKURAN GARDU'!$A:$BS,54,0)</f>
        <v>#N/A</v>
      </c>
      <c r="Z1122" s="17" t="e">
        <f>VLOOKUP($A1122,'DATA PENGUKURAN GARDU'!$A:$BS,55,0)</f>
        <v>#N/A</v>
      </c>
      <c r="AA1122" s="20" t="e">
        <f>VLOOKUP($B1122,'DATA PENGUKURAN GARDU'!$A:$BS,42,0)</f>
        <v>#N/A</v>
      </c>
      <c r="AB1122" s="21" t="e">
        <f t="shared" si="587"/>
        <v>#N/A</v>
      </c>
      <c r="AC1122" s="20" t="e">
        <f>VLOOKUP($B1122,'DATA PENGUKURAN GARDU'!$A:$BS,44,0)</f>
        <v>#N/A</v>
      </c>
      <c r="AD1122" s="21" t="e">
        <f t="shared" si="588"/>
        <v>#N/A</v>
      </c>
      <c r="AE1122" s="20" t="e">
        <f>VLOOKUP($B1122,'DATA PENGUKURAN GARDU'!$A:$BS,46,0)</f>
        <v>#N/A</v>
      </c>
      <c r="AF1122" s="21" t="e">
        <f t="shared" si="589"/>
        <v>#N/A</v>
      </c>
      <c r="AG1122" s="20" t="e">
        <f>VLOOKUP($B1122,'DATA PENGUKURAN GARDU'!$A:$BS,46,0)</f>
        <v>#N/A</v>
      </c>
      <c r="AH1122" s="20" t="e">
        <f>VLOOKUP($B1122,'DATA PENGUKURAN GARDU'!$A:$BS,53,0)</f>
        <v>#N/A</v>
      </c>
      <c r="AI1122" s="20" t="e">
        <f>VLOOKUP($B1122,'DATA PENGUKURAN GARDU'!$A:$BS,54,0)</f>
        <v>#N/A</v>
      </c>
      <c r="AJ1122" s="17" t="e">
        <f>VLOOKUP($C1122,'DATA PENGUKURAN GARDU'!$A:$BS,42,0)</f>
        <v>#N/A</v>
      </c>
      <c r="AK1122" s="23" t="e">
        <f t="shared" si="590"/>
        <v>#N/A</v>
      </c>
      <c r="AL1122" s="17" t="e">
        <f>VLOOKUP($C1122,'DATA PENGUKURAN GARDU'!$A:$BS,44,0)</f>
        <v>#N/A</v>
      </c>
      <c r="AM1122" s="23" t="e">
        <f t="shared" si="591"/>
        <v>#N/A</v>
      </c>
      <c r="AN1122" s="17" t="e">
        <f>VLOOKUP($C1122,'DATA PENGUKURAN GARDU'!$A:$BS,46,0)</f>
        <v>#N/A</v>
      </c>
      <c r="AO1122" s="23" t="e">
        <f t="shared" si="592"/>
        <v>#N/A</v>
      </c>
      <c r="AP1122" s="17" t="e">
        <f>VLOOKUP($C1122,'DATA PENGUKURAN GARDU'!$A:$BS,46,0)</f>
        <v>#N/A</v>
      </c>
      <c r="AQ1122" s="17" t="e">
        <f>VLOOKUP($C1122,'DATA PENGUKURAN GARDU'!$A:$BS,53,0)</f>
        <v>#N/A</v>
      </c>
      <c r="AR1122" s="17" t="e">
        <f>VLOOKUP($C1122,'DATA PENGUKURAN GARDU'!$A:$BS,54,0)</f>
        <v>#N/A</v>
      </c>
      <c r="AS1122" s="20" t="e">
        <f>VLOOKUP($D1122,'DATA PENGUKURAN GARDU'!$A:$BS,42,0)</f>
        <v>#N/A</v>
      </c>
      <c r="AT1122" s="21" t="e">
        <f t="shared" si="593"/>
        <v>#N/A</v>
      </c>
      <c r="AU1122" s="20" t="e">
        <f>VLOOKUP($D1122,'DATA PENGUKURAN GARDU'!$A:$BS,44,0)</f>
        <v>#N/A</v>
      </c>
      <c r="AV1122" s="21" t="e">
        <f t="shared" si="594"/>
        <v>#N/A</v>
      </c>
      <c r="AW1122" s="20" t="e">
        <f>VLOOKUP($D1122,'DATA PENGUKURAN GARDU'!$A:$BS,46,0)</f>
        <v>#N/A</v>
      </c>
      <c r="AX1122" s="21" t="e">
        <f t="shared" si="595"/>
        <v>#N/A</v>
      </c>
      <c r="AY1122" s="20" t="e">
        <f>VLOOKUP($D1122,'DATA PENGUKURAN GARDU'!$A:$BS,46,0)</f>
        <v>#N/A</v>
      </c>
      <c r="AZ1122" s="20" t="e">
        <f>VLOOKUP($D1122,'DATA PENGUKURAN GARDU'!$A:$BS,53,0)</f>
        <v>#N/A</v>
      </c>
      <c r="BA1122" s="20" t="e">
        <f>VLOOKUP($D1122,'DATA PENGUKURAN GARDU'!$A:$BS,54,0)</f>
        <v>#N/A</v>
      </c>
      <c r="BB1122" s="17" t="e">
        <f>VLOOKUP($E1122,'DATA PENGUKURAN GARDU'!$A:$BS,42,0)</f>
        <v>#N/A</v>
      </c>
      <c r="BC1122" s="23" t="e">
        <f t="shared" si="596"/>
        <v>#N/A</v>
      </c>
      <c r="BD1122" s="17" t="e">
        <f>VLOOKUP($E1122,'DATA PENGUKURAN GARDU'!$A:$BS,44,0)</f>
        <v>#N/A</v>
      </c>
      <c r="BE1122" s="23" t="e">
        <f t="shared" si="597"/>
        <v>#N/A</v>
      </c>
      <c r="BF1122" s="17" t="e">
        <f>VLOOKUP($E1122,'DATA PENGUKURAN GARDU'!$A:$BS,46,0)</f>
        <v>#N/A</v>
      </c>
      <c r="BG1122" s="23" t="e">
        <f t="shared" si="598"/>
        <v>#N/A</v>
      </c>
      <c r="BH1122" s="17" t="e">
        <f>VLOOKUP($E1122,'DATA PENGUKURAN GARDU'!$A:$BS,46,0)</f>
        <v>#N/A</v>
      </c>
      <c r="BI1122" s="17" t="e">
        <f>VLOOKUP($E1122,'DATA PENGUKURAN GARDU'!$A:$BS,53,0)</f>
        <v>#N/A</v>
      </c>
      <c r="BJ1122" s="17" t="e">
        <f>VLOOKUP($E1122,'DATA PENGUKURAN GARDU'!$A:$BS,54,0)</f>
        <v>#N/A</v>
      </c>
      <c r="BK1122" s="20" t="e">
        <f t="shared" si="576"/>
        <v>#N/A</v>
      </c>
      <c r="BL1122" s="20" t="e">
        <f t="shared" si="577"/>
        <v>#N/A</v>
      </c>
      <c r="BM1122" s="20" t="e">
        <f t="shared" si="578"/>
        <v>#N/A</v>
      </c>
      <c r="BN1122" s="25" t="e">
        <f t="shared" si="579"/>
        <v>#N/A</v>
      </c>
      <c r="BO1122" s="26" t="str">
        <f t="shared" si="580"/>
        <v>0</v>
      </c>
      <c r="BP1122" s="21" t="e">
        <f t="shared" si="581"/>
        <v>#VALUE!</v>
      </c>
      <c r="BQ1122" s="20" t="e">
        <f t="shared" si="582"/>
        <v>#N/A</v>
      </c>
      <c r="BR1122" s="20" t="e">
        <v>#N/A</v>
      </c>
      <c r="BS1122" s="9" t="e">
        <v>#N/A</v>
      </c>
      <c r="BT1122" s="2" t="e">
        <f t="shared" si="583"/>
        <v>#VALUE!</v>
      </c>
      <c r="BU1122" s="2" t="e">
        <f t="shared" si="566"/>
        <v>#N/A</v>
      </c>
      <c r="BV1122" s="2" t="e">
        <f t="shared" si="567"/>
        <v>#N/A</v>
      </c>
    </row>
    <row r="1123" s="2" customFormat="1" ht="22.95" customHeight="1" spans="1:74">
      <c r="A1123" s="9" t="str">
        <f t="shared" si="568"/>
        <v>L-077Induk</v>
      </c>
      <c r="B1123" s="9" t="str">
        <f t="shared" si="569"/>
        <v>L-077jurusan 1</v>
      </c>
      <c r="C1123" s="9" t="str">
        <f t="shared" si="570"/>
        <v>L-077jurusan 2</v>
      </c>
      <c r="D1123" s="9" t="str">
        <f t="shared" si="571"/>
        <v>L-077jurusan 3</v>
      </c>
      <c r="E1123" s="9" t="str">
        <f t="shared" si="572"/>
        <v>L-077jurusan 4</v>
      </c>
      <c r="F1123" s="10" t="s">
        <v>493</v>
      </c>
      <c r="G1123" s="10" t="s">
        <v>22</v>
      </c>
      <c r="H1123" s="10" t="s">
        <v>1358</v>
      </c>
      <c r="I1123" s="10" t="s">
        <v>12336</v>
      </c>
      <c r="J1123" s="10" t="s">
        <v>12337</v>
      </c>
      <c r="K1123" s="10" t="s">
        <v>7465</v>
      </c>
      <c r="L1123" s="10"/>
      <c r="M1123" s="10"/>
      <c r="N1123" s="14">
        <f t="shared" si="573"/>
        <v>0</v>
      </c>
      <c r="O1123" s="15" t="e">
        <f t="shared" si="574"/>
        <v>#VALUE!</v>
      </c>
      <c r="P1123" s="15" t="e">
        <f t="shared" si="575"/>
        <v>#VALUE!</v>
      </c>
      <c r="Q1123" s="17" t="e">
        <f>VLOOKUP($A1123,'DATA PENGUKURAN GARDU'!$A:$BS,42,0)</f>
        <v>#N/A</v>
      </c>
      <c r="R1123" s="18" t="e">
        <f t="shared" si="584"/>
        <v>#N/A</v>
      </c>
      <c r="S1123" s="17" t="e">
        <f>VLOOKUP($A1123,'DATA PENGUKURAN GARDU'!$A:$BS,44,0)</f>
        <v>#N/A</v>
      </c>
      <c r="T1123" s="18" t="e">
        <f t="shared" si="585"/>
        <v>#N/A</v>
      </c>
      <c r="U1123" s="17" t="e">
        <f>VLOOKUP($A1123,'DATA PENGUKURAN GARDU'!$A:$BS,46,0)</f>
        <v>#N/A</v>
      </c>
      <c r="V1123" s="18" t="e">
        <f t="shared" si="586"/>
        <v>#N/A</v>
      </c>
      <c r="W1123" s="17" t="e">
        <f>VLOOKUP($A1123,'DATA PENGUKURAN GARDU'!$A:$BS,48,0)</f>
        <v>#N/A</v>
      </c>
      <c r="X1123" s="17" t="e">
        <f>VLOOKUP($A1123,'DATA PENGUKURAN GARDU'!$A:$BS,53,0)</f>
        <v>#N/A</v>
      </c>
      <c r="Y1123" s="17" t="e">
        <f>VLOOKUP($A1123,'DATA PENGUKURAN GARDU'!$A:$BS,54,0)</f>
        <v>#N/A</v>
      </c>
      <c r="Z1123" s="17" t="e">
        <f>VLOOKUP($A1123,'DATA PENGUKURAN GARDU'!$A:$BS,55,0)</f>
        <v>#N/A</v>
      </c>
      <c r="AA1123" s="20" t="e">
        <f>VLOOKUP($B1123,'DATA PENGUKURAN GARDU'!$A:$BS,42,0)</f>
        <v>#N/A</v>
      </c>
      <c r="AB1123" s="21" t="e">
        <f t="shared" si="587"/>
        <v>#N/A</v>
      </c>
      <c r="AC1123" s="20" t="e">
        <f>VLOOKUP($B1123,'DATA PENGUKURAN GARDU'!$A:$BS,44,0)</f>
        <v>#N/A</v>
      </c>
      <c r="AD1123" s="21" t="e">
        <f t="shared" si="588"/>
        <v>#N/A</v>
      </c>
      <c r="AE1123" s="20" t="e">
        <f>VLOOKUP($B1123,'DATA PENGUKURAN GARDU'!$A:$BS,46,0)</f>
        <v>#N/A</v>
      </c>
      <c r="AF1123" s="21" t="e">
        <f t="shared" si="589"/>
        <v>#N/A</v>
      </c>
      <c r="AG1123" s="20" t="e">
        <f>VLOOKUP($B1123,'DATA PENGUKURAN GARDU'!$A:$BS,46,0)</f>
        <v>#N/A</v>
      </c>
      <c r="AH1123" s="20" t="e">
        <f>VLOOKUP($B1123,'DATA PENGUKURAN GARDU'!$A:$BS,53,0)</f>
        <v>#N/A</v>
      </c>
      <c r="AI1123" s="20" t="e">
        <f>VLOOKUP($B1123,'DATA PENGUKURAN GARDU'!$A:$BS,54,0)</f>
        <v>#N/A</v>
      </c>
      <c r="AJ1123" s="17" t="e">
        <f>VLOOKUP($C1123,'DATA PENGUKURAN GARDU'!$A:$BS,42,0)</f>
        <v>#N/A</v>
      </c>
      <c r="AK1123" s="23" t="e">
        <f t="shared" si="590"/>
        <v>#N/A</v>
      </c>
      <c r="AL1123" s="17" t="e">
        <f>VLOOKUP($C1123,'DATA PENGUKURAN GARDU'!$A:$BS,44,0)</f>
        <v>#N/A</v>
      </c>
      <c r="AM1123" s="23" t="e">
        <f t="shared" si="591"/>
        <v>#N/A</v>
      </c>
      <c r="AN1123" s="17" t="e">
        <f>VLOOKUP($C1123,'DATA PENGUKURAN GARDU'!$A:$BS,46,0)</f>
        <v>#N/A</v>
      </c>
      <c r="AO1123" s="23" t="e">
        <f t="shared" si="592"/>
        <v>#N/A</v>
      </c>
      <c r="AP1123" s="17" t="e">
        <f>VLOOKUP($C1123,'DATA PENGUKURAN GARDU'!$A:$BS,46,0)</f>
        <v>#N/A</v>
      </c>
      <c r="AQ1123" s="17" t="e">
        <f>VLOOKUP($C1123,'DATA PENGUKURAN GARDU'!$A:$BS,53,0)</f>
        <v>#N/A</v>
      </c>
      <c r="AR1123" s="17" t="e">
        <f>VLOOKUP($C1123,'DATA PENGUKURAN GARDU'!$A:$BS,54,0)</f>
        <v>#N/A</v>
      </c>
      <c r="AS1123" s="20" t="e">
        <f>VLOOKUP($D1123,'DATA PENGUKURAN GARDU'!$A:$BS,42,0)</f>
        <v>#N/A</v>
      </c>
      <c r="AT1123" s="21" t="e">
        <f t="shared" si="593"/>
        <v>#N/A</v>
      </c>
      <c r="AU1123" s="20" t="e">
        <f>VLOOKUP($D1123,'DATA PENGUKURAN GARDU'!$A:$BS,44,0)</f>
        <v>#N/A</v>
      </c>
      <c r="AV1123" s="21" t="e">
        <f t="shared" si="594"/>
        <v>#N/A</v>
      </c>
      <c r="AW1123" s="20" t="e">
        <f>VLOOKUP($D1123,'DATA PENGUKURAN GARDU'!$A:$BS,46,0)</f>
        <v>#N/A</v>
      </c>
      <c r="AX1123" s="21" t="e">
        <f t="shared" si="595"/>
        <v>#N/A</v>
      </c>
      <c r="AY1123" s="20" t="e">
        <f>VLOOKUP($D1123,'DATA PENGUKURAN GARDU'!$A:$BS,46,0)</f>
        <v>#N/A</v>
      </c>
      <c r="AZ1123" s="20" t="e">
        <f>VLOOKUP($D1123,'DATA PENGUKURAN GARDU'!$A:$BS,53,0)</f>
        <v>#N/A</v>
      </c>
      <c r="BA1123" s="20" t="e">
        <f>VLOOKUP($D1123,'DATA PENGUKURAN GARDU'!$A:$BS,54,0)</f>
        <v>#N/A</v>
      </c>
      <c r="BB1123" s="17" t="e">
        <f>VLOOKUP($E1123,'DATA PENGUKURAN GARDU'!$A:$BS,42,0)</f>
        <v>#N/A</v>
      </c>
      <c r="BC1123" s="23" t="e">
        <f t="shared" si="596"/>
        <v>#N/A</v>
      </c>
      <c r="BD1123" s="17" t="e">
        <f>VLOOKUP($E1123,'DATA PENGUKURAN GARDU'!$A:$BS,44,0)</f>
        <v>#N/A</v>
      </c>
      <c r="BE1123" s="23" t="e">
        <f t="shared" si="597"/>
        <v>#N/A</v>
      </c>
      <c r="BF1123" s="17" t="e">
        <f>VLOOKUP($E1123,'DATA PENGUKURAN GARDU'!$A:$BS,46,0)</f>
        <v>#N/A</v>
      </c>
      <c r="BG1123" s="23" t="e">
        <f t="shared" si="598"/>
        <v>#N/A</v>
      </c>
      <c r="BH1123" s="17" t="e">
        <f>VLOOKUP($E1123,'DATA PENGUKURAN GARDU'!$A:$BS,46,0)</f>
        <v>#N/A</v>
      </c>
      <c r="BI1123" s="17" t="e">
        <f>VLOOKUP($E1123,'DATA PENGUKURAN GARDU'!$A:$BS,53,0)</f>
        <v>#N/A</v>
      </c>
      <c r="BJ1123" s="17" t="e">
        <f>VLOOKUP($E1123,'DATA PENGUKURAN GARDU'!$A:$BS,54,0)</f>
        <v>#N/A</v>
      </c>
      <c r="BK1123" s="20" t="e">
        <f t="shared" si="576"/>
        <v>#N/A</v>
      </c>
      <c r="BL1123" s="20" t="e">
        <f t="shared" si="577"/>
        <v>#N/A</v>
      </c>
      <c r="BM1123" s="20" t="e">
        <f t="shared" si="578"/>
        <v>#N/A</v>
      </c>
      <c r="BN1123" s="25" t="e">
        <f t="shared" si="579"/>
        <v>#N/A</v>
      </c>
      <c r="BO1123" s="26" t="str">
        <f t="shared" si="580"/>
        <v>0</v>
      </c>
      <c r="BP1123" s="21" t="e">
        <f t="shared" si="581"/>
        <v>#VALUE!</v>
      </c>
      <c r="BQ1123" s="20" t="e">
        <f t="shared" si="582"/>
        <v>#N/A</v>
      </c>
      <c r="BR1123" s="20" t="e">
        <v>#N/A</v>
      </c>
      <c r="BS1123" s="9" t="e">
        <v>#N/A</v>
      </c>
      <c r="BT1123" s="2" t="e">
        <f t="shared" si="583"/>
        <v>#VALUE!</v>
      </c>
      <c r="BU1123" s="2" t="e">
        <f t="shared" si="566"/>
        <v>#N/A</v>
      </c>
      <c r="BV1123" s="2" t="e">
        <f t="shared" si="567"/>
        <v>#N/A</v>
      </c>
    </row>
    <row r="1124" s="2" customFormat="1" ht="22.95" customHeight="1" spans="1:74">
      <c r="A1124" s="9" t="str">
        <f t="shared" si="568"/>
        <v>BB 004Induk</v>
      </c>
      <c r="B1124" s="9" t="str">
        <f t="shared" si="569"/>
        <v>BB 004jurusan 1</v>
      </c>
      <c r="C1124" s="9" t="str">
        <f t="shared" si="570"/>
        <v>BB 004jurusan 2</v>
      </c>
      <c r="D1124" s="9" t="str">
        <f t="shared" si="571"/>
        <v>BB 004jurusan 3</v>
      </c>
      <c r="E1124" s="9" t="str">
        <f t="shared" si="572"/>
        <v>BB 004jurusan 4</v>
      </c>
      <c r="F1124" s="10" t="s">
        <v>427</v>
      </c>
      <c r="G1124" s="10" t="s">
        <v>131</v>
      </c>
      <c r="H1124" s="10" t="s">
        <v>1359</v>
      </c>
      <c r="I1124" s="10" t="s">
        <v>12338</v>
      </c>
      <c r="J1124" s="10" t="s">
        <v>12339</v>
      </c>
      <c r="K1124" s="10" t="s">
        <v>7465</v>
      </c>
      <c r="L1124" s="10"/>
      <c r="M1124" s="10"/>
      <c r="N1124" s="14">
        <f t="shared" si="573"/>
        <v>0</v>
      </c>
      <c r="O1124" s="15" t="e">
        <f t="shared" si="574"/>
        <v>#VALUE!</v>
      </c>
      <c r="P1124" s="15" t="e">
        <f t="shared" si="575"/>
        <v>#VALUE!</v>
      </c>
      <c r="Q1124" s="17" t="e">
        <f>VLOOKUP($A1124,'DATA PENGUKURAN GARDU'!$A:$BS,42,0)</f>
        <v>#N/A</v>
      </c>
      <c r="R1124" s="18" t="e">
        <f t="shared" si="584"/>
        <v>#N/A</v>
      </c>
      <c r="S1124" s="17" t="e">
        <f>VLOOKUP($A1124,'DATA PENGUKURAN GARDU'!$A:$BS,44,0)</f>
        <v>#N/A</v>
      </c>
      <c r="T1124" s="18" t="e">
        <f t="shared" si="585"/>
        <v>#N/A</v>
      </c>
      <c r="U1124" s="17" t="e">
        <f>VLOOKUP($A1124,'DATA PENGUKURAN GARDU'!$A:$BS,46,0)</f>
        <v>#N/A</v>
      </c>
      <c r="V1124" s="18" t="e">
        <f t="shared" si="586"/>
        <v>#N/A</v>
      </c>
      <c r="W1124" s="17" t="e">
        <f>VLOOKUP($A1124,'DATA PENGUKURAN GARDU'!$A:$BS,48,0)</f>
        <v>#N/A</v>
      </c>
      <c r="X1124" s="17" t="e">
        <f>VLOOKUP($A1124,'DATA PENGUKURAN GARDU'!$A:$BS,53,0)</f>
        <v>#N/A</v>
      </c>
      <c r="Y1124" s="17" t="e">
        <f>VLOOKUP($A1124,'DATA PENGUKURAN GARDU'!$A:$BS,54,0)</f>
        <v>#N/A</v>
      </c>
      <c r="Z1124" s="17" t="e">
        <f>VLOOKUP($A1124,'DATA PENGUKURAN GARDU'!$A:$BS,55,0)</f>
        <v>#N/A</v>
      </c>
      <c r="AA1124" s="20" t="e">
        <f>VLOOKUP($B1124,'DATA PENGUKURAN GARDU'!$A:$BS,42,0)</f>
        <v>#N/A</v>
      </c>
      <c r="AB1124" s="21" t="e">
        <f t="shared" si="587"/>
        <v>#N/A</v>
      </c>
      <c r="AC1124" s="20" t="e">
        <f>VLOOKUP($B1124,'DATA PENGUKURAN GARDU'!$A:$BS,44,0)</f>
        <v>#N/A</v>
      </c>
      <c r="AD1124" s="21" t="e">
        <f t="shared" si="588"/>
        <v>#N/A</v>
      </c>
      <c r="AE1124" s="20" t="e">
        <f>VLOOKUP($B1124,'DATA PENGUKURAN GARDU'!$A:$BS,46,0)</f>
        <v>#N/A</v>
      </c>
      <c r="AF1124" s="21" t="e">
        <f t="shared" si="589"/>
        <v>#N/A</v>
      </c>
      <c r="AG1124" s="20" t="e">
        <f>VLOOKUP($B1124,'DATA PENGUKURAN GARDU'!$A:$BS,46,0)</f>
        <v>#N/A</v>
      </c>
      <c r="AH1124" s="20" t="e">
        <f>VLOOKUP($B1124,'DATA PENGUKURAN GARDU'!$A:$BS,53,0)</f>
        <v>#N/A</v>
      </c>
      <c r="AI1124" s="20" t="e">
        <f>VLOOKUP($B1124,'DATA PENGUKURAN GARDU'!$A:$BS,54,0)</f>
        <v>#N/A</v>
      </c>
      <c r="AJ1124" s="17" t="e">
        <f>VLOOKUP($C1124,'DATA PENGUKURAN GARDU'!$A:$BS,42,0)</f>
        <v>#N/A</v>
      </c>
      <c r="AK1124" s="23" t="e">
        <f t="shared" si="590"/>
        <v>#N/A</v>
      </c>
      <c r="AL1124" s="17" t="e">
        <f>VLOOKUP($C1124,'DATA PENGUKURAN GARDU'!$A:$BS,44,0)</f>
        <v>#N/A</v>
      </c>
      <c r="AM1124" s="23" t="e">
        <f t="shared" si="591"/>
        <v>#N/A</v>
      </c>
      <c r="AN1124" s="17" t="e">
        <f>VLOOKUP($C1124,'DATA PENGUKURAN GARDU'!$A:$BS,46,0)</f>
        <v>#N/A</v>
      </c>
      <c r="AO1124" s="23" t="e">
        <f t="shared" si="592"/>
        <v>#N/A</v>
      </c>
      <c r="AP1124" s="17" t="e">
        <f>VLOOKUP($C1124,'DATA PENGUKURAN GARDU'!$A:$BS,46,0)</f>
        <v>#N/A</v>
      </c>
      <c r="AQ1124" s="17" t="e">
        <f>VLOOKUP($C1124,'DATA PENGUKURAN GARDU'!$A:$BS,53,0)</f>
        <v>#N/A</v>
      </c>
      <c r="AR1124" s="17" t="e">
        <f>VLOOKUP($C1124,'DATA PENGUKURAN GARDU'!$A:$BS,54,0)</f>
        <v>#N/A</v>
      </c>
      <c r="AS1124" s="20" t="e">
        <f>VLOOKUP($D1124,'DATA PENGUKURAN GARDU'!$A:$BS,42,0)</f>
        <v>#N/A</v>
      </c>
      <c r="AT1124" s="21" t="e">
        <f t="shared" si="593"/>
        <v>#N/A</v>
      </c>
      <c r="AU1124" s="20" t="e">
        <f>VLOOKUP($D1124,'DATA PENGUKURAN GARDU'!$A:$BS,44,0)</f>
        <v>#N/A</v>
      </c>
      <c r="AV1124" s="21" t="e">
        <f t="shared" si="594"/>
        <v>#N/A</v>
      </c>
      <c r="AW1124" s="20" t="e">
        <f>VLOOKUP($D1124,'DATA PENGUKURAN GARDU'!$A:$BS,46,0)</f>
        <v>#N/A</v>
      </c>
      <c r="AX1124" s="21" t="e">
        <f t="shared" si="595"/>
        <v>#N/A</v>
      </c>
      <c r="AY1124" s="20" t="e">
        <f>VLOOKUP($D1124,'DATA PENGUKURAN GARDU'!$A:$BS,46,0)</f>
        <v>#N/A</v>
      </c>
      <c r="AZ1124" s="20" t="e">
        <f>VLOOKUP($D1124,'DATA PENGUKURAN GARDU'!$A:$BS,53,0)</f>
        <v>#N/A</v>
      </c>
      <c r="BA1124" s="20" t="e">
        <f>VLOOKUP($D1124,'DATA PENGUKURAN GARDU'!$A:$BS,54,0)</f>
        <v>#N/A</v>
      </c>
      <c r="BB1124" s="17" t="e">
        <f>VLOOKUP($E1124,'DATA PENGUKURAN GARDU'!$A:$BS,42,0)</f>
        <v>#N/A</v>
      </c>
      <c r="BC1124" s="23" t="e">
        <f t="shared" si="596"/>
        <v>#N/A</v>
      </c>
      <c r="BD1124" s="17" t="e">
        <f>VLOOKUP($E1124,'DATA PENGUKURAN GARDU'!$A:$BS,44,0)</f>
        <v>#N/A</v>
      </c>
      <c r="BE1124" s="23" t="e">
        <f t="shared" si="597"/>
        <v>#N/A</v>
      </c>
      <c r="BF1124" s="17" t="e">
        <f>VLOOKUP($E1124,'DATA PENGUKURAN GARDU'!$A:$BS,46,0)</f>
        <v>#N/A</v>
      </c>
      <c r="BG1124" s="23" t="e">
        <f t="shared" si="598"/>
        <v>#N/A</v>
      </c>
      <c r="BH1124" s="17" t="e">
        <f>VLOOKUP($E1124,'DATA PENGUKURAN GARDU'!$A:$BS,46,0)</f>
        <v>#N/A</v>
      </c>
      <c r="BI1124" s="17" t="e">
        <f>VLOOKUP($E1124,'DATA PENGUKURAN GARDU'!$A:$BS,53,0)</f>
        <v>#N/A</v>
      </c>
      <c r="BJ1124" s="17" t="e">
        <f>VLOOKUP($E1124,'DATA PENGUKURAN GARDU'!$A:$BS,54,0)</f>
        <v>#N/A</v>
      </c>
      <c r="BK1124" s="20" t="e">
        <f t="shared" si="576"/>
        <v>#N/A</v>
      </c>
      <c r="BL1124" s="20" t="e">
        <f t="shared" si="577"/>
        <v>#N/A</v>
      </c>
      <c r="BM1124" s="20" t="e">
        <f t="shared" si="578"/>
        <v>#N/A</v>
      </c>
      <c r="BN1124" s="25" t="e">
        <f t="shared" si="579"/>
        <v>#N/A</v>
      </c>
      <c r="BO1124" s="26" t="str">
        <f t="shared" si="580"/>
        <v>0</v>
      </c>
      <c r="BP1124" s="21" t="e">
        <f t="shared" si="581"/>
        <v>#VALUE!</v>
      </c>
      <c r="BQ1124" s="20" t="e">
        <f t="shared" si="582"/>
        <v>#N/A</v>
      </c>
      <c r="BR1124" s="20" t="e">
        <v>#N/A</v>
      </c>
      <c r="BS1124" s="9" t="e">
        <v>#N/A</v>
      </c>
      <c r="BT1124" s="2" t="e">
        <f t="shared" si="583"/>
        <v>#VALUE!</v>
      </c>
      <c r="BU1124" s="2" t="e">
        <f t="shared" si="566"/>
        <v>#N/A</v>
      </c>
      <c r="BV1124" s="2" t="e">
        <f t="shared" si="567"/>
        <v>#N/A</v>
      </c>
    </row>
    <row r="1125" s="2" customFormat="1" ht="22.95" customHeight="1" spans="1:74">
      <c r="A1125" s="9" t="str">
        <f t="shared" si="568"/>
        <v>BB 008Induk</v>
      </c>
      <c r="B1125" s="9" t="str">
        <f t="shared" si="569"/>
        <v>BB 008jurusan 1</v>
      </c>
      <c r="C1125" s="9" t="str">
        <f t="shared" si="570"/>
        <v>BB 008jurusan 2</v>
      </c>
      <c r="D1125" s="9" t="str">
        <f t="shared" si="571"/>
        <v>BB 008jurusan 3</v>
      </c>
      <c r="E1125" s="9" t="str">
        <f t="shared" si="572"/>
        <v>BB 008jurusan 4</v>
      </c>
      <c r="F1125" s="10" t="s">
        <v>560</v>
      </c>
      <c r="G1125" s="10" t="s">
        <v>131</v>
      </c>
      <c r="H1125" s="10" t="s">
        <v>1360</v>
      </c>
      <c r="I1125" s="10" t="s">
        <v>12340</v>
      </c>
      <c r="J1125" s="10" t="s">
        <v>12341</v>
      </c>
      <c r="K1125" s="10" t="s">
        <v>7465</v>
      </c>
      <c r="L1125" s="10"/>
      <c r="M1125" s="10"/>
      <c r="N1125" s="14">
        <f t="shared" si="573"/>
        <v>0</v>
      </c>
      <c r="O1125" s="15" t="e">
        <f t="shared" si="574"/>
        <v>#VALUE!</v>
      </c>
      <c r="P1125" s="15" t="e">
        <f t="shared" si="575"/>
        <v>#VALUE!</v>
      </c>
      <c r="Q1125" s="17" t="e">
        <f>VLOOKUP($A1125,'DATA PENGUKURAN GARDU'!$A:$BS,42,0)</f>
        <v>#N/A</v>
      </c>
      <c r="R1125" s="18" t="e">
        <f t="shared" si="584"/>
        <v>#N/A</v>
      </c>
      <c r="S1125" s="17" t="e">
        <f>VLOOKUP($A1125,'DATA PENGUKURAN GARDU'!$A:$BS,44,0)</f>
        <v>#N/A</v>
      </c>
      <c r="T1125" s="18" t="e">
        <f t="shared" si="585"/>
        <v>#N/A</v>
      </c>
      <c r="U1125" s="17" t="e">
        <f>VLOOKUP($A1125,'DATA PENGUKURAN GARDU'!$A:$BS,46,0)</f>
        <v>#N/A</v>
      </c>
      <c r="V1125" s="18" t="e">
        <f t="shared" si="586"/>
        <v>#N/A</v>
      </c>
      <c r="W1125" s="17" t="e">
        <f>VLOOKUP($A1125,'DATA PENGUKURAN GARDU'!$A:$BS,48,0)</f>
        <v>#N/A</v>
      </c>
      <c r="X1125" s="17" t="e">
        <f>VLOOKUP($A1125,'DATA PENGUKURAN GARDU'!$A:$BS,53,0)</f>
        <v>#N/A</v>
      </c>
      <c r="Y1125" s="17" t="e">
        <f>VLOOKUP($A1125,'DATA PENGUKURAN GARDU'!$A:$BS,54,0)</f>
        <v>#N/A</v>
      </c>
      <c r="Z1125" s="17" t="e">
        <f>VLOOKUP($A1125,'DATA PENGUKURAN GARDU'!$A:$BS,55,0)</f>
        <v>#N/A</v>
      </c>
      <c r="AA1125" s="20" t="e">
        <f>VLOOKUP($B1125,'DATA PENGUKURAN GARDU'!$A:$BS,42,0)</f>
        <v>#N/A</v>
      </c>
      <c r="AB1125" s="21" t="e">
        <f t="shared" si="587"/>
        <v>#N/A</v>
      </c>
      <c r="AC1125" s="20" t="e">
        <f>VLOOKUP($B1125,'DATA PENGUKURAN GARDU'!$A:$BS,44,0)</f>
        <v>#N/A</v>
      </c>
      <c r="AD1125" s="21" t="e">
        <f t="shared" si="588"/>
        <v>#N/A</v>
      </c>
      <c r="AE1125" s="20" t="e">
        <f>VLOOKUP($B1125,'DATA PENGUKURAN GARDU'!$A:$BS,46,0)</f>
        <v>#N/A</v>
      </c>
      <c r="AF1125" s="21" t="e">
        <f t="shared" si="589"/>
        <v>#N/A</v>
      </c>
      <c r="AG1125" s="20" t="e">
        <f>VLOOKUP($B1125,'DATA PENGUKURAN GARDU'!$A:$BS,46,0)</f>
        <v>#N/A</v>
      </c>
      <c r="AH1125" s="20" t="e">
        <f>VLOOKUP($B1125,'DATA PENGUKURAN GARDU'!$A:$BS,53,0)</f>
        <v>#N/A</v>
      </c>
      <c r="AI1125" s="20" t="e">
        <f>VLOOKUP($B1125,'DATA PENGUKURAN GARDU'!$A:$BS,54,0)</f>
        <v>#N/A</v>
      </c>
      <c r="AJ1125" s="17" t="e">
        <f>VLOOKUP($C1125,'DATA PENGUKURAN GARDU'!$A:$BS,42,0)</f>
        <v>#N/A</v>
      </c>
      <c r="AK1125" s="23" t="e">
        <f t="shared" si="590"/>
        <v>#N/A</v>
      </c>
      <c r="AL1125" s="17" t="e">
        <f>VLOOKUP($C1125,'DATA PENGUKURAN GARDU'!$A:$BS,44,0)</f>
        <v>#N/A</v>
      </c>
      <c r="AM1125" s="23" t="e">
        <f t="shared" si="591"/>
        <v>#N/A</v>
      </c>
      <c r="AN1125" s="17" t="e">
        <f>VLOOKUP($C1125,'DATA PENGUKURAN GARDU'!$A:$BS,46,0)</f>
        <v>#N/A</v>
      </c>
      <c r="AO1125" s="23" t="e">
        <f t="shared" si="592"/>
        <v>#N/A</v>
      </c>
      <c r="AP1125" s="17" t="e">
        <f>VLOOKUP($C1125,'DATA PENGUKURAN GARDU'!$A:$BS,46,0)</f>
        <v>#N/A</v>
      </c>
      <c r="AQ1125" s="17" t="e">
        <f>VLOOKUP($C1125,'DATA PENGUKURAN GARDU'!$A:$BS,53,0)</f>
        <v>#N/A</v>
      </c>
      <c r="AR1125" s="17" t="e">
        <f>VLOOKUP($C1125,'DATA PENGUKURAN GARDU'!$A:$BS,54,0)</f>
        <v>#N/A</v>
      </c>
      <c r="AS1125" s="20" t="e">
        <f>VLOOKUP($D1125,'DATA PENGUKURAN GARDU'!$A:$BS,42,0)</f>
        <v>#N/A</v>
      </c>
      <c r="AT1125" s="21" t="e">
        <f t="shared" si="593"/>
        <v>#N/A</v>
      </c>
      <c r="AU1125" s="20" t="e">
        <f>VLOOKUP($D1125,'DATA PENGUKURAN GARDU'!$A:$BS,44,0)</f>
        <v>#N/A</v>
      </c>
      <c r="AV1125" s="21" t="e">
        <f t="shared" si="594"/>
        <v>#N/A</v>
      </c>
      <c r="AW1125" s="20" t="e">
        <f>VLOOKUP($D1125,'DATA PENGUKURAN GARDU'!$A:$BS,46,0)</f>
        <v>#N/A</v>
      </c>
      <c r="AX1125" s="21" t="e">
        <f t="shared" si="595"/>
        <v>#N/A</v>
      </c>
      <c r="AY1125" s="20" t="e">
        <f>VLOOKUP($D1125,'DATA PENGUKURAN GARDU'!$A:$BS,46,0)</f>
        <v>#N/A</v>
      </c>
      <c r="AZ1125" s="20" t="e">
        <f>VLOOKUP($D1125,'DATA PENGUKURAN GARDU'!$A:$BS,53,0)</f>
        <v>#N/A</v>
      </c>
      <c r="BA1125" s="20" t="e">
        <f>VLOOKUP($D1125,'DATA PENGUKURAN GARDU'!$A:$BS,54,0)</f>
        <v>#N/A</v>
      </c>
      <c r="BB1125" s="17" t="e">
        <f>VLOOKUP($E1125,'DATA PENGUKURAN GARDU'!$A:$BS,42,0)</f>
        <v>#N/A</v>
      </c>
      <c r="BC1125" s="23" t="e">
        <f t="shared" si="596"/>
        <v>#N/A</v>
      </c>
      <c r="BD1125" s="17" t="e">
        <f>VLOOKUP($E1125,'DATA PENGUKURAN GARDU'!$A:$BS,44,0)</f>
        <v>#N/A</v>
      </c>
      <c r="BE1125" s="23" t="e">
        <f t="shared" si="597"/>
        <v>#N/A</v>
      </c>
      <c r="BF1125" s="17" t="e">
        <f>VLOOKUP($E1125,'DATA PENGUKURAN GARDU'!$A:$BS,46,0)</f>
        <v>#N/A</v>
      </c>
      <c r="BG1125" s="23" t="e">
        <f t="shared" si="598"/>
        <v>#N/A</v>
      </c>
      <c r="BH1125" s="17" t="e">
        <f>VLOOKUP($E1125,'DATA PENGUKURAN GARDU'!$A:$BS,46,0)</f>
        <v>#N/A</v>
      </c>
      <c r="BI1125" s="17" t="e">
        <f>VLOOKUP($E1125,'DATA PENGUKURAN GARDU'!$A:$BS,53,0)</f>
        <v>#N/A</v>
      </c>
      <c r="BJ1125" s="17" t="e">
        <f>VLOOKUP($E1125,'DATA PENGUKURAN GARDU'!$A:$BS,54,0)</f>
        <v>#N/A</v>
      </c>
      <c r="BK1125" s="20" t="e">
        <f t="shared" si="576"/>
        <v>#N/A</v>
      </c>
      <c r="BL1125" s="20" t="e">
        <f t="shared" si="577"/>
        <v>#N/A</v>
      </c>
      <c r="BM1125" s="20" t="e">
        <f t="shared" si="578"/>
        <v>#N/A</v>
      </c>
      <c r="BN1125" s="25" t="e">
        <f t="shared" si="579"/>
        <v>#N/A</v>
      </c>
      <c r="BO1125" s="26" t="str">
        <f t="shared" si="580"/>
        <v>0</v>
      </c>
      <c r="BP1125" s="21" t="e">
        <f t="shared" si="581"/>
        <v>#VALUE!</v>
      </c>
      <c r="BQ1125" s="20" t="e">
        <f t="shared" si="582"/>
        <v>#N/A</v>
      </c>
      <c r="BR1125" s="20" t="e">
        <v>#N/A</v>
      </c>
      <c r="BS1125" s="9" t="e">
        <v>#N/A</v>
      </c>
      <c r="BT1125" s="2" t="e">
        <f t="shared" si="583"/>
        <v>#VALUE!</v>
      </c>
      <c r="BU1125" s="2" t="e">
        <f t="shared" si="566"/>
        <v>#N/A</v>
      </c>
      <c r="BV1125" s="2" t="e">
        <f t="shared" si="567"/>
        <v>#N/A</v>
      </c>
    </row>
    <row r="1126" s="2" customFormat="1" ht="22.95" customHeight="1" spans="1:74">
      <c r="A1126" s="9" t="str">
        <f t="shared" si="568"/>
        <v>BB 010Induk</v>
      </c>
      <c r="B1126" s="9" t="str">
        <f t="shared" si="569"/>
        <v>BB 010jurusan 1</v>
      </c>
      <c r="C1126" s="9" t="str">
        <f t="shared" si="570"/>
        <v>BB 010jurusan 2</v>
      </c>
      <c r="D1126" s="9" t="str">
        <f t="shared" si="571"/>
        <v>BB 010jurusan 3</v>
      </c>
      <c r="E1126" s="9" t="str">
        <f t="shared" si="572"/>
        <v>BB 010jurusan 4</v>
      </c>
      <c r="F1126" s="10" t="s">
        <v>560</v>
      </c>
      <c r="G1126" s="10" t="s">
        <v>131</v>
      </c>
      <c r="H1126" s="10" t="s">
        <v>1361</v>
      </c>
      <c r="I1126" s="10" t="s">
        <v>12342</v>
      </c>
      <c r="J1126" s="10" t="s">
        <v>12343</v>
      </c>
      <c r="K1126" s="10" t="s">
        <v>7465</v>
      </c>
      <c r="L1126" s="10"/>
      <c r="M1126" s="10"/>
      <c r="N1126" s="14">
        <f t="shared" si="573"/>
        <v>0</v>
      </c>
      <c r="O1126" s="15" t="e">
        <f t="shared" si="574"/>
        <v>#VALUE!</v>
      </c>
      <c r="P1126" s="15" t="e">
        <f t="shared" si="575"/>
        <v>#VALUE!</v>
      </c>
      <c r="Q1126" s="17" t="e">
        <f>VLOOKUP($A1126,'DATA PENGUKURAN GARDU'!$A:$BS,42,0)</f>
        <v>#N/A</v>
      </c>
      <c r="R1126" s="18" t="e">
        <f t="shared" si="584"/>
        <v>#N/A</v>
      </c>
      <c r="S1126" s="17" t="e">
        <f>VLOOKUP($A1126,'DATA PENGUKURAN GARDU'!$A:$BS,44,0)</f>
        <v>#N/A</v>
      </c>
      <c r="T1126" s="18" t="e">
        <f t="shared" si="585"/>
        <v>#N/A</v>
      </c>
      <c r="U1126" s="17" t="e">
        <f>VLOOKUP($A1126,'DATA PENGUKURAN GARDU'!$A:$BS,46,0)</f>
        <v>#N/A</v>
      </c>
      <c r="V1126" s="18" t="e">
        <f t="shared" si="586"/>
        <v>#N/A</v>
      </c>
      <c r="W1126" s="17" t="e">
        <f>VLOOKUP($A1126,'DATA PENGUKURAN GARDU'!$A:$BS,48,0)</f>
        <v>#N/A</v>
      </c>
      <c r="X1126" s="17" t="e">
        <f>VLOOKUP($A1126,'DATA PENGUKURAN GARDU'!$A:$BS,53,0)</f>
        <v>#N/A</v>
      </c>
      <c r="Y1126" s="17" t="e">
        <f>VLOOKUP($A1126,'DATA PENGUKURAN GARDU'!$A:$BS,54,0)</f>
        <v>#N/A</v>
      </c>
      <c r="Z1126" s="17" t="e">
        <f>VLOOKUP($A1126,'DATA PENGUKURAN GARDU'!$A:$BS,55,0)</f>
        <v>#N/A</v>
      </c>
      <c r="AA1126" s="20" t="e">
        <f>VLOOKUP($B1126,'DATA PENGUKURAN GARDU'!$A:$BS,42,0)</f>
        <v>#N/A</v>
      </c>
      <c r="AB1126" s="21" t="e">
        <f t="shared" si="587"/>
        <v>#N/A</v>
      </c>
      <c r="AC1126" s="20" t="e">
        <f>VLOOKUP($B1126,'DATA PENGUKURAN GARDU'!$A:$BS,44,0)</f>
        <v>#N/A</v>
      </c>
      <c r="AD1126" s="21" t="e">
        <f t="shared" si="588"/>
        <v>#N/A</v>
      </c>
      <c r="AE1126" s="20" t="e">
        <f>VLOOKUP($B1126,'DATA PENGUKURAN GARDU'!$A:$BS,46,0)</f>
        <v>#N/A</v>
      </c>
      <c r="AF1126" s="21" t="e">
        <f t="shared" si="589"/>
        <v>#N/A</v>
      </c>
      <c r="AG1126" s="20" t="e">
        <f>VLOOKUP($B1126,'DATA PENGUKURAN GARDU'!$A:$BS,46,0)</f>
        <v>#N/A</v>
      </c>
      <c r="AH1126" s="20" t="e">
        <f>VLOOKUP($B1126,'DATA PENGUKURAN GARDU'!$A:$BS,53,0)</f>
        <v>#N/A</v>
      </c>
      <c r="AI1126" s="20" t="e">
        <f>VLOOKUP($B1126,'DATA PENGUKURAN GARDU'!$A:$BS,54,0)</f>
        <v>#N/A</v>
      </c>
      <c r="AJ1126" s="17" t="e">
        <f>VLOOKUP($C1126,'DATA PENGUKURAN GARDU'!$A:$BS,42,0)</f>
        <v>#N/A</v>
      </c>
      <c r="AK1126" s="23" t="e">
        <f t="shared" si="590"/>
        <v>#N/A</v>
      </c>
      <c r="AL1126" s="17" t="e">
        <f>VLOOKUP($C1126,'DATA PENGUKURAN GARDU'!$A:$BS,44,0)</f>
        <v>#N/A</v>
      </c>
      <c r="AM1126" s="23" t="e">
        <f t="shared" si="591"/>
        <v>#N/A</v>
      </c>
      <c r="AN1126" s="17" t="e">
        <f>VLOOKUP($C1126,'DATA PENGUKURAN GARDU'!$A:$BS,46,0)</f>
        <v>#N/A</v>
      </c>
      <c r="AO1126" s="23" t="e">
        <f t="shared" si="592"/>
        <v>#N/A</v>
      </c>
      <c r="AP1126" s="17" t="e">
        <f>VLOOKUP($C1126,'DATA PENGUKURAN GARDU'!$A:$BS,46,0)</f>
        <v>#N/A</v>
      </c>
      <c r="AQ1126" s="17" t="e">
        <f>VLOOKUP($C1126,'DATA PENGUKURAN GARDU'!$A:$BS,53,0)</f>
        <v>#N/A</v>
      </c>
      <c r="AR1126" s="17" t="e">
        <f>VLOOKUP($C1126,'DATA PENGUKURAN GARDU'!$A:$BS,54,0)</f>
        <v>#N/A</v>
      </c>
      <c r="AS1126" s="20" t="e">
        <f>VLOOKUP($D1126,'DATA PENGUKURAN GARDU'!$A:$BS,42,0)</f>
        <v>#N/A</v>
      </c>
      <c r="AT1126" s="21" t="e">
        <f t="shared" si="593"/>
        <v>#N/A</v>
      </c>
      <c r="AU1126" s="20" t="e">
        <f>VLOOKUP($D1126,'DATA PENGUKURAN GARDU'!$A:$BS,44,0)</f>
        <v>#N/A</v>
      </c>
      <c r="AV1126" s="21" t="e">
        <f t="shared" si="594"/>
        <v>#N/A</v>
      </c>
      <c r="AW1126" s="20" t="e">
        <f>VLOOKUP($D1126,'DATA PENGUKURAN GARDU'!$A:$BS,46,0)</f>
        <v>#N/A</v>
      </c>
      <c r="AX1126" s="21" t="e">
        <f t="shared" si="595"/>
        <v>#N/A</v>
      </c>
      <c r="AY1126" s="20" t="e">
        <f>VLOOKUP($D1126,'DATA PENGUKURAN GARDU'!$A:$BS,46,0)</f>
        <v>#N/A</v>
      </c>
      <c r="AZ1126" s="20" t="e">
        <f>VLOOKUP($D1126,'DATA PENGUKURAN GARDU'!$A:$BS,53,0)</f>
        <v>#N/A</v>
      </c>
      <c r="BA1126" s="20" t="e">
        <f>VLOOKUP($D1126,'DATA PENGUKURAN GARDU'!$A:$BS,54,0)</f>
        <v>#N/A</v>
      </c>
      <c r="BB1126" s="17" t="e">
        <f>VLOOKUP($E1126,'DATA PENGUKURAN GARDU'!$A:$BS,42,0)</f>
        <v>#N/A</v>
      </c>
      <c r="BC1126" s="23" t="e">
        <f t="shared" si="596"/>
        <v>#N/A</v>
      </c>
      <c r="BD1126" s="17" t="e">
        <f>VLOOKUP($E1126,'DATA PENGUKURAN GARDU'!$A:$BS,44,0)</f>
        <v>#N/A</v>
      </c>
      <c r="BE1126" s="23" t="e">
        <f t="shared" si="597"/>
        <v>#N/A</v>
      </c>
      <c r="BF1126" s="17" t="e">
        <f>VLOOKUP($E1126,'DATA PENGUKURAN GARDU'!$A:$BS,46,0)</f>
        <v>#N/A</v>
      </c>
      <c r="BG1126" s="23" t="e">
        <f t="shared" si="598"/>
        <v>#N/A</v>
      </c>
      <c r="BH1126" s="17" t="e">
        <f>VLOOKUP($E1126,'DATA PENGUKURAN GARDU'!$A:$BS,46,0)</f>
        <v>#N/A</v>
      </c>
      <c r="BI1126" s="17" t="e">
        <f>VLOOKUP($E1126,'DATA PENGUKURAN GARDU'!$A:$BS,53,0)</f>
        <v>#N/A</v>
      </c>
      <c r="BJ1126" s="17" t="e">
        <f>VLOOKUP($E1126,'DATA PENGUKURAN GARDU'!$A:$BS,54,0)</f>
        <v>#N/A</v>
      </c>
      <c r="BK1126" s="20" t="e">
        <f t="shared" si="576"/>
        <v>#N/A</v>
      </c>
      <c r="BL1126" s="20" t="e">
        <f t="shared" si="577"/>
        <v>#N/A</v>
      </c>
      <c r="BM1126" s="20" t="e">
        <f t="shared" si="578"/>
        <v>#N/A</v>
      </c>
      <c r="BN1126" s="25" t="e">
        <f t="shared" si="579"/>
        <v>#N/A</v>
      </c>
      <c r="BO1126" s="26" t="str">
        <f t="shared" si="580"/>
        <v>0</v>
      </c>
      <c r="BP1126" s="21" t="e">
        <f t="shared" si="581"/>
        <v>#VALUE!</v>
      </c>
      <c r="BQ1126" s="20" t="e">
        <f t="shared" si="582"/>
        <v>#N/A</v>
      </c>
      <c r="BR1126" s="20" t="e">
        <v>#N/A</v>
      </c>
      <c r="BS1126" s="9" t="e">
        <v>#N/A</v>
      </c>
      <c r="BT1126" s="2" t="e">
        <f t="shared" si="583"/>
        <v>#VALUE!</v>
      </c>
      <c r="BU1126" s="2" t="e">
        <f t="shared" si="566"/>
        <v>#N/A</v>
      </c>
      <c r="BV1126" s="2" t="e">
        <f t="shared" si="567"/>
        <v>#N/A</v>
      </c>
    </row>
    <row r="1127" s="2" customFormat="1" ht="22.95" customHeight="1" spans="1:74">
      <c r="A1127" s="9" t="str">
        <f t="shared" si="568"/>
        <v>L-053Induk</v>
      </c>
      <c r="B1127" s="9" t="str">
        <f t="shared" si="569"/>
        <v>L-053jurusan 1</v>
      </c>
      <c r="C1127" s="9" t="str">
        <f t="shared" si="570"/>
        <v>L-053jurusan 2</v>
      </c>
      <c r="D1127" s="9" t="str">
        <f t="shared" si="571"/>
        <v>L-053jurusan 3</v>
      </c>
      <c r="E1127" s="9" t="str">
        <f t="shared" si="572"/>
        <v>L-053jurusan 4</v>
      </c>
      <c r="F1127" s="10" t="s">
        <v>489</v>
      </c>
      <c r="G1127" s="10" t="s">
        <v>22</v>
      </c>
      <c r="H1127" s="10" t="s">
        <v>1362</v>
      </c>
      <c r="I1127" s="10" t="s">
        <v>12344</v>
      </c>
      <c r="J1127" s="10" t="s">
        <v>12345</v>
      </c>
      <c r="K1127" s="10" t="s">
        <v>7465</v>
      </c>
      <c r="L1127" s="10"/>
      <c r="M1127" s="10"/>
      <c r="N1127" s="14">
        <f t="shared" si="573"/>
        <v>0</v>
      </c>
      <c r="O1127" s="15" t="e">
        <f t="shared" si="574"/>
        <v>#VALUE!</v>
      </c>
      <c r="P1127" s="15" t="e">
        <f t="shared" si="575"/>
        <v>#VALUE!</v>
      </c>
      <c r="Q1127" s="17" t="e">
        <f>VLOOKUP($A1127,'DATA PENGUKURAN GARDU'!$A:$BS,42,0)</f>
        <v>#N/A</v>
      </c>
      <c r="R1127" s="18" t="e">
        <f t="shared" si="584"/>
        <v>#N/A</v>
      </c>
      <c r="S1127" s="17" t="e">
        <f>VLOOKUP($A1127,'DATA PENGUKURAN GARDU'!$A:$BS,44,0)</f>
        <v>#N/A</v>
      </c>
      <c r="T1127" s="18" t="e">
        <f t="shared" si="585"/>
        <v>#N/A</v>
      </c>
      <c r="U1127" s="17" t="e">
        <f>VLOOKUP($A1127,'DATA PENGUKURAN GARDU'!$A:$BS,46,0)</f>
        <v>#N/A</v>
      </c>
      <c r="V1127" s="18" t="e">
        <f t="shared" si="586"/>
        <v>#N/A</v>
      </c>
      <c r="W1127" s="17" t="e">
        <f>VLOOKUP($A1127,'DATA PENGUKURAN GARDU'!$A:$BS,48,0)</f>
        <v>#N/A</v>
      </c>
      <c r="X1127" s="17" t="e">
        <f>VLOOKUP($A1127,'DATA PENGUKURAN GARDU'!$A:$BS,53,0)</f>
        <v>#N/A</v>
      </c>
      <c r="Y1127" s="17" t="e">
        <f>VLOOKUP($A1127,'DATA PENGUKURAN GARDU'!$A:$BS,54,0)</f>
        <v>#N/A</v>
      </c>
      <c r="Z1127" s="17" t="e">
        <f>VLOOKUP($A1127,'DATA PENGUKURAN GARDU'!$A:$BS,55,0)</f>
        <v>#N/A</v>
      </c>
      <c r="AA1127" s="20" t="e">
        <f>VLOOKUP($B1127,'DATA PENGUKURAN GARDU'!$A:$BS,42,0)</f>
        <v>#N/A</v>
      </c>
      <c r="AB1127" s="21" t="e">
        <f t="shared" si="587"/>
        <v>#N/A</v>
      </c>
      <c r="AC1127" s="20" t="e">
        <f>VLOOKUP($B1127,'DATA PENGUKURAN GARDU'!$A:$BS,44,0)</f>
        <v>#N/A</v>
      </c>
      <c r="AD1127" s="21" t="e">
        <f t="shared" si="588"/>
        <v>#N/A</v>
      </c>
      <c r="AE1127" s="20" t="e">
        <f>VLOOKUP($B1127,'DATA PENGUKURAN GARDU'!$A:$BS,46,0)</f>
        <v>#N/A</v>
      </c>
      <c r="AF1127" s="21" t="e">
        <f t="shared" si="589"/>
        <v>#N/A</v>
      </c>
      <c r="AG1127" s="20" t="e">
        <f>VLOOKUP($B1127,'DATA PENGUKURAN GARDU'!$A:$BS,46,0)</f>
        <v>#N/A</v>
      </c>
      <c r="AH1127" s="20" t="e">
        <f>VLOOKUP($B1127,'DATA PENGUKURAN GARDU'!$A:$BS,53,0)</f>
        <v>#N/A</v>
      </c>
      <c r="AI1127" s="20" t="e">
        <f>VLOOKUP($B1127,'DATA PENGUKURAN GARDU'!$A:$BS,54,0)</f>
        <v>#N/A</v>
      </c>
      <c r="AJ1127" s="17" t="e">
        <f>VLOOKUP($C1127,'DATA PENGUKURAN GARDU'!$A:$BS,42,0)</f>
        <v>#N/A</v>
      </c>
      <c r="AK1127" s="23" t="e">
        <f t="shared" si="590"/>
        <v>#N/A</v>
      </c>
      <c r="AL1127" s="17" t="e">
        <f>VLOOKUP($C1127,'DATA PENGUKURAN GARDU'!$A:$BS,44,0)</f>
        <v>#N/A</v>
      </c>
      <c r="AM1127" s="23" t="e">
        <f t="shared" si="591"/>
        <v>#N/A</v>
      </c>
      <c r="AN1127" s="17" t="e">
        <f>VLOOKUP($C1127,'DATA PENGUKURAN GARDU'!$A:$BS,46,0)</f>
        <v>#N/A</v>
      </c>
      <c r="AO1127" s="23" t="e">
        <f t="shared" si="592"/>
        <v>#N/A</v>
      </c>
      <c r="AP1127" s="17" t="e">
        <f>VLOOKUP($C1127,'DATA PENGUKURAN GARDU'!$A:$BS,46,0)</f>
        <v>#N/A</v>
      </c>
      <c r="AQ1127" s="17" t="e">
        <f>VLOOKUP($C1127,'DATA PENGUKURAN GARDU'!$A:$BS,53,0)</f>
        <v>#N/A</v>
      </c>
      <c r="AR1127" s="17" t="e">
        <f>VLOOKUP($C1127,'DATA PENGUKURAN GARDU'!$A:$BS,54,0)</f>
        <v>#N/A</v>
      </c>
      <c r="AS1127" s="20" t="e">
        <f>VLOOKUP($D1127,'DATA PENGUKURAN GARDU'!$A:$BS,42,0)</f>
        <v>#N/A</v>
      </c>
      <c r="AT1127" s="21" t="e">
        <f t="shared" si="593"/>
        <v>#N/A</v>
      </c>
      <c r="AU1127" s="20" t="e">
        <f>VLOOKUP($D1127,'DATA PENGUKURAN GARDU'!$A:$BS,44,0)</f>
        <v>#N/A</v>
      </c>
      <c r="AV1127" s="21" t="e">
        <f t="shared" si="594"/>
        <v>#N/A</v>
      </c>
      <c r="AW1127" s="20" t="e">
        <f>VLOOKUP($D1127,'DATA PENGUKURAN GARDU'!$A:$BS,46,0)</f>
        <v>#N/A</v>
      </c>
      <c r="AX1127" s="21" t="e">
        <f t="shared" si="595"/>
        <v>#N/A</v>
      </c>
      <c r="AY1127" s="20" t="e">
        <f>VLOOKUP($D1127,'DATA PENGUKURAN GARDU'!$A:$BS,46,0)</f>
        <v>#N/A</v>
      </c>
      <c r="AZ1127" s="20" t="e">
        <f>VLOOKUP($D1127,'DATA PENGUKURAN GARDU'!$A:$BS,53,0)</f>
        <v>#N/A</v>
      </c>
      <c r="BA1127" s="20" t="e">
        <f>VLOOKUP($D1127,'DATA PENGUKURAN GARDU'!$A:$BS,54,0)</f>
        <v>#N/A</v>
      </c>
      <c r="BB1127" s="17" t="e">
        <f>VLOOKUP($E1127,'DATA PENGUKURAN GARDU'!$A:$BS,42,0)</f>
        <v>#N/A</v>
      </c>
      <c r="BC1127" s="23" t="e">
        <f t="shared" si="596"/>
        <v>#N/A</v>
      </c>
      <c r="BD1127" s="17" t="e">
        <f>VLOOKUP($E1127,'DATA PENGUKURAN GARDU'!$A:$BS,44,0)</f>
        <v>#N/A</v>
      </c>
      <c r="BE1127" s="23" t="e">
        <f t="shared" si="597"/>
        <v>#N/A</v>
      </c>
      <c r="BF1127" s="17" t="e">
        <f>VLOOKUP($E1127,'DATA PENGUKURAN GARDU'!$A:$BS,46,0)</f>
        <v>#N/A</v>
      </c>
      <c r="BG1127" s="23" t="e">
        <f t="shared" si="598"/>
        <v>#N/A</v>
      </c>
      <c r="BH1127" s="17" t="e">
        <f>VLOOKUP($E1127,'DATA PENGUKURAN GARDU'!$A:$BS,46,0)</f>
        <v>#N/A</v>
      </c>
      <c r="BI1127" s="17" t="e">
        <f>VLOOKUP($E1127,'DATA PENGUKURAN GARDU'!$A:$BS,53,0)</f>
        <v>#N/A</v>
      </c>
      <c r="BJ1127" s="17" t="e">
        <f>VLOOKUP($E1127,'DATA PENGUKURAN GARDU'!$A:$BS,54,0)</f>
        <v>#N/A</v>
      </c>
      <c r="BK1127" s="20" t="e">
        <f t="shared" si="576"/>
        <v>#N/A</v>
      </c>
      <c r="BL1127" s="20" t="e">
        <f t="shared" si="577"/>
        <v>#N/A</v>
      </c>
      <c r="BM1127" s="20" t="e">
        <f t="shared" si="578"/>
        <v>#N/A</v>
      </c>
      <c r="BN1127" s="25" t="e">
        <f t="shared" si="579"/>
        <v>#N/A</v>
      </c>
      <c r="BO1127" s="26" t="str">
        <f t="shared" si="580"/>
        <v>0</v>
      </c>
      <c r="BP1127" s="21" t="e">
        <f t="shared" si="581"/>
        <v>#VALUE!</v>
      </c>
      <c r="BQ1127" s="20" t="e">
        <f t="shared" si="582"/>
        <v>#N/A</v>
      </c>
      <c r="BR1127" s="20" t="e">
        <v>#N/A</v>
      </c>
      <c r="BS1127" s="9" t="e">
        <v>#N/A</v>
      </c>
      <c r="BT1127" s="2" t="e">
        <f t="shared" si="583"/>
        <v>#VALUE!</v>
      </c>
      <c r="BU1127" s="2" t="e">
        <f t="shared" si="566"/>
        <v>#N/A</v>
      </c>
      <c r="BV1127" s="2" t="e">
        <f t="shared" si="567"/>
        <v>#N/A</v>
      </c>
    </row>
    <row r="1128" s="2" customFormat="1" ht="22.95" customHeight="1" spans="1:74">
      <c r="A1128" s="9" t="str">
        <f t="shared" si="568"/>
        <v>NL 060Induk</v>
      </c>
      <c r="B1128" s="9" t="str">
        <f t="shared" si="569"/>
        <v>NL 060jurusan 1</v>
      </c>
      <c r="C1128" s="9" t="str">
        <f t="shared" si="570"/>
        <v>NL 060jurusan 2</v>
      </c>
      <c r="D1128" s="9" t="str">
        <f t="shared" si="571"/>
        <v>NL 060jurusan 3</v>
      </c>
      <c r="E1128" s="9" t="str">
        <f t="shared" si="572"/>
        <v>NL 060jurusan 4</v>
      </c>
      <c r="F1128" s="10" t="s">
        <v>342</v>
      </c>
      <c r="G1128" s="10" t="s">
        <v>101</v>
      </c>
      <c r="H1128" s="10" t="s">
        <v>1363</v>
      </c>
      <c r="I1128" s="10" t="s">
        <v>12346</v>
      </c>
      <c r="J1128" s="10" t="s">
        <v>12347</v>
      </c>
      <c r="K1128" s="10" t="s">
        <v>7465</v>
      </c>
      <c r="L1128" s="10"/>
      <c r="M1128" s="10"/>
      <c r="N1128" s="14">
        <f t="shared" si="573"/>
        <v>0</v>
      </c>
      <c r="O1128" s="15" t="e">
        <f t="shared" si="574"/>
        <v>#VALUE!</v>
      </c>
      <c r="P1128" s="15" t="e">
        <f t="shared" si="575"/>
        <v>#VALUE!</v>
      </c>
      <c r="Q1128" s="17" t="e">
        <f>VLOOKUP($A1128,'DATA PENGUKURAN GARDU'!$A:$BS,42,0)</f>
        <v>#N/A</v>
      </c>
      <c r="R1128" s="18" t="e">
        <f t="shared" si="584"/>
        <v>#N/A</v>
      </c>
      <c r="S1128" s="17" t="e">
        <f>VLOOKUP($A1128,'DATA PENGUKURAN GARDU'!$A:$BS,44,0)</f>
        <v>#N/A</v>
      </c>
      <c r="T1128" s="18" t="e">
        <f t="shared" si="585"/>
        <v>#N/A</v>
      </c>
      <c r="U1128" s="17" t="e">
        <f>VLOOKUP($A1128,'DATA PENGUKURAN GARDU'!$A:$BS,46,0)</f>
        <v>#N/A</v>
      </c>
      <c r="V1128" s="18" t="e">
        <f t="shared" si="586"/>
        <v>#N/A</v>
      </c>
      <c r="W1128" s="17" t="e">
        <f>VLOOKUP($A1128,'DATA PENGUKURAN GARDU'!$A:$BS,48,0)</f>
        <v>#N/A</v>
      </c>
      <c r="X1128" s="17" t="e">
        <f>VLOOKUP($A1128,'DATA PENGUKURAN GARDU'!$A:$BS,53,0)</f>
        <v>#N/A</v>
      </c>
      <c r="Y1128" s="17" t="e">
        <f>VLOOKUP($A1128,'DATA PENGUKURAN GARDU'!$A:$BS,54,0)</f>
        <v>#N/A</v>
      </c>
      <c r="Z1128" s="17" t="e">
        <f>VLOOKUP($A1128,'DATA PENGUKURAN GARDU'!$A:$BS,55,0)</f>
        <v>#N/A</v>
      </c>
      <c r="AA1128" s="20" t="e">
        <f>VLOOKUP($B1128,'DATA PENGUKURAN GARDU'!$A:$BS,42,0)</f>
        <v>#N/A</v>
      </c>
      <c r="AB1128" s="21" t="e">
        <f t="shared" si="587"/>
        <v>#N/A</v>
      </c>
      <c r="AC1128" s="20" t="e">
        <f>VLOOKUP($B1128,'DATA PENGUKURAN GARDU'!$A:$BS,44,0)</f>
        <v>#N/A</v>
      </c>
      <c r="AD1128" s="21" t="e">
        <f t="shared" si="588"/>
        <v>#N/A</v>
      </c>
      <c r="AE1128" s="20" t="e">
        <f>VLOOKUP($B1128,'DATA PENGUKURAN GARDU'!$A:$BS,46,0)</f>
        <v>#N/A</v>
      </c>
      <c r="AF1128" s="21" t="e">
        <f t="shared" si="589"/>
        <v>#N/A</v>
      </c>
      <c r="AG1128" s="20" t="e">
        <f>VLOOKUP($B1128,'DATA PENGUKURAN GARDU'!$A:$BS,46,0)</f>
        <v>#N/A</v>
      </c>
      <c r="AH1128" s="20" t="e">
        <f>VLOOKUP($B1128,'DATA PENGUKURAN GARDU'!$A:$BS,53,0)</f>
        <v>#N/A</v>
      </c>
      <c r="AI1128" s="20" t="e">
        <f>VLOOKUP($B1128,'DATA PENGUKURAN GARDU'!$A:$BS,54,0)</f>
        <v>#N/A</v>
      </c>
      <c r="AJ1128" s="17" t="e">
        <f>VLOOKUP($C1128,'DATA PENGUKURAN GARDU'!$A:$BS,42,0)</f>
        <v>#N/A</v>
      </c>
      <c r="AK1128" s="23" t="e">
        <f t="shared" si="590"/>
        <v>#N/A</v>
      </c>
      <c r="AL1128" s="17" t="e">
        <f>VLOOKUP($C1128,'DATA PENGUKURAN GARDU'!$A:$BS,44,0)</f>
        <v>#N/A</v>
      </c>
      <c r="AM1128" s="23" t="e">
        <f t="shared" si="591"/>
        <v>#N/A</v>
      </c>
      <c r="AN1128" s="17" t="e">
        <f>VLOOKUP($C1128,'DATA PENGUKURAN GARDU'!$A:$BS,46,0)</f>
        <v>#N/A</v>
      </c>
      <c r="AO1128" s="23" t="e">
        <f t="shared" si="592"/>
        <v>#N/A</v>
      </c>
      <c r="AP1128" s="17" t="e">
        <f>VLOOKUP($C1128,'DATA PENGUKURAN GARDU'!$A:$BS,46,0)</f>
        <v>#N/A</v>
      </c>
      <c r="AQ1128" s="17" t="e">
        <f>VLOOKUP($C1128,'DATA PENGUKURAN GARDU'!$A:$BS,53,0)</f>
        <v>#N/A</v>
      </c>
      <c r="AR1128" s="17" t="e">
        <f>VLOOKUP($C1128,'DATA PENGUKURAN GARDU'!$A:$BS,54,0)</f>
        <v>#N/A</v>
      </c>
      <c r="AS1128" s="20" t="e">
        <f>VLOOKUP($D1128,'DATA PENGUKURAN GARDU'!$A:$BS,42,0)</f>
        <v>#N/A</v>
      </c>
      <c r="AT1128" s="21" t="e">
        <f t="shared" si="593"/>
        <v>#N/A</v>
      </c>
      <c r="AU1128" s="20" t="e">
        <f>VLOOKUP($D1128,'DATA PENGUKURAN GARDU'!$A:$BS,44,0)</f>
        <v>#N/A</v>
      </c>
      <c r="AV1128" s="21" t="e">
        <f t="shared" si="594"/>
        <v>#N/A</v>
      </c>
      <c r="AW1128" s="20" t="e">
        <f>VLOOKUP($D1128,'DATA PENGUKURAN GARDU'!$A:$BS,46,0)</f>
        <v>#N/A</v>
      </c>
      <c r="AX1128" s="21" t="e">
        <f t="shared" si="595"/>
        <v>#N/A</v>
      </c>
      <c r="AY1128" s="20" t="e">
        <f>VLOOKUP($D1128,'DATA PENGUKURAN GARDU'!$A:$BS,46,0)</f>
        <v>#N/A</v>
      </c>
      <c r="AZ1128" s="20" t="e">
        <f>VLOOKUP($D1128,'DATA PENGUKURAN GARDU'!$A:$BS,53,0)</f>
        <v>#N/A</v>
      </c>
      <c r="BA1128" s="20" t="e">
        <f>VLOOKUP($D1128,'DATA PENGUKURAN GARDU'!$A:$BS,54,0)</f>
        <v>#N/A</v>
      </c>
      <c r="BB1128" s="17" t="e">
        <f>VLOOKUP($E1128,'DATA PENGUKURAN GARDU'!$A:$BS,42,0)</f>
        <v>#N/A</v>
      </c>
      <c r="BC1128" s="23" t="e">
        <f t="shared" si="596"/>
        <v>#N/A</v>
      </c>
      <c r="BD1128" s="17" t="e">
        <f>VLOOKUP($E1128,'DATA PENGUKURAN GARDU'!$A:$BS,44,0)</f>
        <v>#N/A</v>
      </c>
      <c r="BE1128" s="23" t="e">
        <f t="shared" si="597"/>
        <v>#N/A</v>
      </c>
      <c r="BF1128" s="17" t="e">
        <f>VLOOKUP($E1128,'DATA PENGUKURAN GARDU'!$A:$BS,46,0)</f>
        <v>#N/A</v>
      </c>
      <c r="BG1128" s="23" t="e">
        <f t="shared" si="598"/>
        <v>#N/A</v>
      </c>
      <c r="BH1128" s="17" t="e">
        <f>VLOOKUP($E1128,'DATA PENGUKURAN GARDU'!$A:$BS,46,0)</f>
        <v>#N/A</v>
      </c>
      <c r="BI1128" s="17" t="e">
        <f>VLOOKUP($E1128,'DATA PENGUKURAN GARDU'!$A:$BS,53,0)</f>
        <v>#N/A</v>
      </c>
      <c r="BJ1128" s="17" t="e">
        <f>VLOOKUP($E1128,'DATA PENGUKURAN GARDU'!$A:$BS,54,0)</f>
        <v>#N/A</v>
      </c>
      <c r="BK1128" s="20" t="e">
        <f t="shared" si="576"/>
        <v>#N/A</v>
      </c>
      <c r="BL1128" s="20" t="e">
        <f t="shared" si="577"/>
        <v>#N/A</v>
      </c>
      <c r="BM1128" s="20" t="e">
        <f t="shared" si="578"/>
        <v>#N/A</v>
      </c>
      <c r="BN1128" s="25" t="e">
        <f t="shared" si="579"/>
        <v>#N/A</v>
      </c>
      <c r="BO1128" s="26" t="str">
        <f t="shared" si="580"/>
        <v>0</v>
      </c>
      <c r="BP1128" s="21" t="e">
        <f t="shared" si="581"/>
        <v>#VALUE!</v>
      </c>
      <c r="BQ1128" s="20" t="e">
        <f t="shared" si="582"/>
        <v>#N/A</v>
      </c>
      <c r="BR1128" s="20" t="e">
        <v>#N/A</v>
      </c>
      <c r="BS1128" s="9" t="e">
        <v>#N/A</v>
      </c>
      <c r="BT1128" s="2" t="e">
        <f t="shared" si="583"/>
        <v>#VALUE!</v>
      </c>
      <c r="BU1128" s="2" t="e">
        <f t="shared" si="566"/>
        <v>#N/A</v>
      </c>
      <c r="BV1128" s="2" t="e">
        <f t="shared" si="567"/>
        <v>#N/A</v>
      </c>
    </row>
    <row r="1129" s="2" customFormat="1" ht="22.95" customHeight="1" spans="1:74">
      <c r="A1129" s="9" t="str">
        <f t="shared" si="568"/>
        <v>NP 004Induk</v>
      </c>
      <c r="B1129" s="9" t="str">
        <f t="shared" si="569"/>
        <v>NP 004jurusan 1</v>
      </c>
      <c r="C1129" s="9" t="str">
        <f t="shared" si="570"/>
        <v>NP 004jurusan 2</v>
      </c>
      <c r="D1129" s="9" t="str">
        <f t="shared" si="571"/>
        <v>NP 004jurusan 3</v>
      </c>
      <c r="E1129" s="9" t="str">
        <f t="shared" si="572"/>
        <v>NP 004jurusan 4</v>
      </c>
      <c r="F1129" s="10" t="s">
        <v>497</v>
      </c>
      <c r="G1129" s="10" t="s">
        <v>101</v>
      </c>
      <c r="H1129" s="10" t="s">
        <v>1364</v>
      </c>
      <c r="I1129" s="10" t="s">
        <v>12348</v>
      </c>
      <c r="J1129" s="10" t="s">
        <v>12349</v>
      </c>
      <c r="K1129" s="10" t="s">
        <v>7465</v>
      </c>
      <c r="L1129" s="10"/>
      <c r="M1129" s="10"/>
      <c r="N1129" s="14">
        <f t="shared" si="573"/>
        <v>0</v>
      </c>
      <c r="O1129" s="15" t="e">
        <f t="shared" si="574"/>
        <v>#VALUE!</v>
      </c>
      <c r="P1129" s="15" t="e">
        <f t="shared" si="575"/>
        <v>#VALUE!</v>
      </c>
      <c r="Q1129" s="17" t="e">
        <f>VLOOKUP($A1129,'DATA PENGUKURAN GARDU'!$A:$BS,42,0)</f>
        <v>#N/A</v>
      </c>
      <c r="R1129" s="18" t="e">
        <f t="shared" si="584"/>
        <v>#N/A</v>
      </c>
      <c r="S1129" s="17" t="e">
        <f>VLOOKUP($A1129,'DATA PENGUKURAN GARDU'!$A:$BS,44,0)</f>
        <v>#N/A</v>
      </c>
      <c r="T1129" s="18" t="e">
        <f t="shared" si="585"/>
        <v>#N/A</v>
      </c>
      <c r="U1129" s="17" t="e">
        <f>VLOOKUP($A1129,'DATA PENGUKURAN GARDU'!$A:$BS,46,0)</f>
        <v>#N/A</v>
      </c>
      <c r="V1129" s="18" t="e">
        <f t="shared" si="586"/>
        <v>#N/A</v>
      </c>
      <c r="W1129" s="17" t="e">
        <f>VLOOKUP($A1129,'DATA PENGUKURAN GARDU'!$A:$BS,48,0)</f>
        <v>#N/A</v>
      </c>
      <c r="X1129" s="17" t="e">
        <f>VLOOKUP($A1129,'DATA PENGUKURAN GARDU'!$A:$BS,53,0)</f>
        <v>#N/A</v>
      </c>
      <c r="Y1129" s="17" t="e">
        <f>VLOOKUP($A1129,'DATA PENGUKURAN GARDU'!$A:$BS,54,0)</f>
        <v>#N/A</v>
      </c>
      <c r="Z1129" s="17" t="e">
        <f>VLOOKUP($A1129,'DATA PENGUKURAN GARDU'!$A:$BS,55,0)</f>
        <v>#N/A</v>
      </c>
      <c r="AA1129" s="20" t="e">
        <f>VLOOKUP($B1129,'DATA PENGUKURAN GARDU'!$A:$BS,42,0)</f>
        <v>#N/A</v>
      </c>
      <c r="AB1129" s="21" t="e">
        <f t="shared" si="587"/>
        <v>#N/A</v>
      </c>
      <c r="AC1129" s="20" t="e">
        <f>VLOOKUP($B1129,'DATA PENGUKURAN GARDU'!$A:$BS,44,0)</f>
        <v>#N/A</v>
      </c>
      <c r="AD1129" s="21" t="e">
        <f t="shared" si="588"/>
        <v>#N/A</v>
      </c>
      <c r="AE1129" s="20" t="e">
        <f>VLOOKUP($B1129,'DATA PENGUKURAN GARDU'!$A:$BS,46,0)</f>
        <v>#N/A</v>
      </c>
      <c r="AF1129" s="21" t="e">
        <f t="shared" si="589"/>
        <v>#N/A</v>
      </c>
      <c r="AG1129" s="20" t="e">
        <f>VLOOKUP($B1129,'DATA PENGUKURAN GARDU'!$A:$BS,46,0)</f>
        <v>#N/A</v>
      </c>
      <c r="AH1129" s="20" t="e">
        <f>VLOOKUP($B1129,'DATA PENGUKURAN GARDU'!$A:$BS,53,0)</f>
        <v>#N/A</v>
      </c>
      <c r="AI1129" s="20" t="e">
        <f>VLOOKUP($B1129,'DATA PENGUKURAN GARDU'!$A:$BS,54,0)</f>
        <v>#N/A</v>
      </c>
      <c r="AJ1129" s="17" t="e">
        <f>VLOOKUP($C1129,'DATA PENGUKURAN GARDU'!$A:$BS,42,0)</f>
        <v>#N/A</v>
      </c>
      <c r="AK1129" s="23" t="e">
        <f t="shared" si="590"/>
        <v>#N/A</v>
      </c>
      <c r="AL1129" s="17" t="e">
        <f>VLOOKUP($C1129,'DATA PENGUKURAN GARDU'!$A:$BS,44,0)</f>
        <v>#N/A</v>
      </c>
      <c r="AM1129" s="23" t="e">
        <f t="shared" si="591"/>
        <v>#N/A</v>
      </c>
      <c r="AN1129" s="17" t="e">
        <f>VLOOKUP($C1129,'DATA PENGUKURAN GARDU'!$A:$BS,46,0)</f>
        <v>#N/A</v>
      </c>
      <c r="AO1129" s="23" t="e">
        <f t="shared" si="592"/>
        <v>#N/A</v>
      </c>
      <c r="AP1129" s="17" t="e">
        <f>VLOOKUP($C1129,'DATA PENGUKURAN GARDU'!$A:$BS,46,0)</f>
        <v>#N/A</v>
      </c>
      <c r="AQ1129" s="17" t="e">
        <f>VLOOKUP($C1129,'DATA PENGUKURAN GARDU'!$A:$BS,53,0)</f>
        <v>#N/A</v>
      </c>
      <c r="AR1129" s="17" t="e">
        <f>VLOOKUP($C1129,'DATA PENGUKURAN GARDU'!$A:$BS,54,0)</f>
        <v>#N/A</v>
      </c>
      <c r="AS1129" s="20" t="e">
        <f>VLOOKUP($D1129,'DATA PENGUKURAN GARDU'!$A:$BS,42,0)</f>
        <v>#N/A</v>
      </c>
      <c r="AT1129" s="21" t="e">
        <f t="shared" si="593"/>
        <v>#N/A</v>
      </c>
      <c r="AU1129" s="20" t="e">
        <f>VLOOKUP($D1129,'DATA PENGUKURAN GARDU'!$A:$BS,44,0)</f>
        <v>#N/A</v>
      </c>
      <c r="AV1129" s="21" t="e">
        <f t="shared" si="594"/>
        <v>#N/A</v>
      </c>
      <c r="AW1129" s="20" t="e">
        <f>VLOOKUP($D1129,'DATA PENGUKURAN GARDU'!$A:$BS,46,0)</f>
        <v>#N/A</v>
      </c>
      <c r="AX1129" s="21" t="e">
        <f t="shared" si="595"/>
        <v>#N/A</v>
      </c>
      <c r="AY1129" s="20" t="e">
        <f>VLOOKUP($D1129,'DATA PENGUKURAN GARDU'!$A:$BS,46,0)</f>
        <v>#N/A</v>
      </c>
      <c r="AZ1129" s="20" t="e">
        <f>VLOOKUP($D1129,'DATA PENGUKURAN GARDU'!$A:$BS,53,0)</f>
        <v>#N/A</v>
      </c>
      <c r="BA1129" s="20" t="e">
        <f>VLOOKUP($D1129,'DATA PENGUKURAN GARDU'!$A:$BS,54,0)</f>
        <v>#N/A</v>
      </c>
      <c r="BB1129" s="17" t="e">
        <f>VLOOKUP($E1129,'DATA PENGUKURAN GARDU'!$A:$BS,42,0)</f>
        <v>#N/A</v>
      </c>
      <c r="BC1129" s="23" t="e">
        <f t="shared" si="596"/>
        <v>#N/A</v>
      </c>
      <c r="BD1129" s="17" t="e">
        <f>VLOOKUP($E1129,'DATA PENGUKURAN GARDU'!$A:$BS,44,0)</f>
        <v>#N/A</v>
      </c>
      <c r="BE1129" s="23" t="e">
        <f t="shared" si="597"/>
        <v>#N/A</v>
      </c>
      <c r="BF1129" s="17" t="e">
        <f>VLOOKUP($E1129,'DATA PENGUKURAN GARDU'!$A:$BS,46,0)</f>
        <v>#N/A</v>
      </c>
      <c r="BG1129" s="23" t="e">
        <f t="shared" si="598"/>
        <v>#N/A</v>
      </c>
      <c r="BH1129" s="17" t="e">
        <f>VLOOKUP($E1129,'DATA PENGUKURAN GARDU'!$A:$BS,46,0)</f>
        <v>#N/A</v>
      </c>
      <c r="BI1129" s="17" t="e">
        <f>VLOOKUP($E1129,'DATA PENGUKURAN GARDU'!$A:$BS,53,0)</f>
        <v>#N/A</v>
      </c>
      <c r="BJ1129" s="17" t="e">
        <f>VLOOKUP($E1129,'DATA PENGUKURAN GARDU'!$A:$BS,54,0)</f>
        <v>#N/A</v>
      </c>
      <c r="BK1129" s="20" t="e">
        <f t="shared" si="576"/>
        <v>#N/A</v>
      </c>
      <c r="BL1129" s="20" t="e">
        <f t="shared" si="577"/>
        <v>#N/A</v>
      </c>
      <c r="BM1129" s="20" t="e">
        <f t="shared" si="578"/>
        <v>#N/A</v>
      </c>
      <c r="BN1129" s="25" t="e">
        <f t="shared" si="579"/>
        <v>#N/A</v>
      </c>
      <c r="BO1129" s="26" t="str">
        <f t="shared" si="580"/>
        <v>0</v>
      </c>
      <c r="BP1129" s="21" t="e">
        <f t="shared" si="581"/>
        <v>#VALUE!</v>
      </c>
      <c r="BQ1129" s="20" t="e">
        <f t="shared" si="582"/>
        <v>#N/A</v>
      </c>
      <c r="BR1129" s="20" t="e">
        <v>#N/A</v>
      </c>
      <c r="BS1129" s="9" t="e">
        <v>#N/A</v>
      </c>
      <c r="BT1129" s="2" t="e">
        <f t="shared" si="583"/>
        <v>#VALUE!</v>
      </c>
      <c r="BU1129" s="2" t="e">
        <f t="shared" si="566"/>
        <v>#N/A</v>
      </c>
      <c r="BV1129" s="2" t="e">
        <f t="shared" si="567"/>
        <v>#N/A</v>
      </c>
    </row>
    <row r="1130" s="2" customFormat="1" ht="22.95" customHeight="1" spans="1:74">
      <c r="A1130" s="9" t="str">
        <f t="shared" si="568"/>
        <v>NP 010Induk</v>
      </c>
      <c r="B1130" s="9" t="str">
        <f t="shared" si="569"/>
        <v>NP 010jurusan 1</v>
      </c>
      <c r="C1130" s="9" t="str">
        <f t="shared" si="570"/>
        <v>NP 010jurusan 2</v>
      </c>
      <c r="D1130" s="9" t="str">
        <f t="shared" si="571"/>
        <v>NP 010jurusan 3</v>
      </c>
      <c r="E1130" s="9" t="str">
        <f t="shared" si="572"/>
        <v>NP 010jurusan 4</v>
      </c>
      <c r="F1130" s="10" t="s">
        <v>497</v>
      </c>
      <c r="G1130" s="10" t="s">
        <v>101</v>
      </c>
      <c r="H1130" s="10" t="s">
        <v>1365</v>
      </c>
      <c r="I1130" s="10" t="s">
        <v>12350</v>
      </c>
      <c r="J1130" s="10" t="s">
        <v>12351</v>
      </c>
      <c r="K1130" s="10" t="s">
        <v>7465</v>
      </c>
      <c r="L1130" s="10"/>
      <c r="M1130" s="10"/>
      <c r="N1130" s="14">
        <f t="shared" si="573"/>
        <v>0</v>
      </c>
      <c r="O1130" s="15" t="e">
        <f t="shared" si="574"/>
        <v>#VALUE!</v>
      </c>
      <c r="P1130" s="15" t="e">
        <f t="shared" si="575"/>
        <v>#VALUE!</v>
      </c>
      <c r="Q1130" s="17" t="e">
        <f>VLOOKUP($A1130,'DATA PENGUKURAN GARDU'!$A:$BS,42,0)</f>
        <v>#N/A</v>
      </c>
      <c r="R1130" s="18" t="e">
        <f t="shared" si="584"/>
        <v>#N/A</v>
      </c>
      <c r="S1130" s="17" t="e">
        <f>VLOOKUP($A1130,'DATA PENGUKURAN GARDU'!$A:$BS,44,0)</f>
        <v>#N/A</v>
      </c>
      <c r="T1130" s="18" t="e">
        <f t="shared" si="585"/>
        <v>#N/A</v>
      </c>
      <c r="U1130" s="17" t="e">
        <f>VLOOKUP($A1130,'DATA PENGUKURAN GARDU'!$A:$BS,46,0)</f>
        <v>#N/A</v>
      </c>
      <c r="V1130" s="18" t="e">
        <f t="shared" si="586"/>
        <v>#N/A</v>
      </c>
      <c r="W1130" s="17" t="e">
        <f>VLOOKUP($A1130,'DATA PENGUKURAN GARDU'!$A:$BS,48,0)</f>
        <v>#N/A</v>
      </c>
      <c r="X1130" s="17" t="e">
        <f>VLOOKUP($A1130,'DATA PENGUKURAN GARDU'!$A:$BS,53,0)</f>
        <v>#N/A</v>
      </c>
      <c r="Y1130" s="17" t="e">
        <f>VLOOKUP($A1130,'DATA PENGUKURAN GARDU'!$A:$BS,54,0)</f>
        <v>#N/A</v>
      </c>
      <c r="Z1130" s="17" t="e">
        <f>VLOOKUP($A1130,'DATA PENGUKURAN GARDU'!$A:$BS,55,0)</f>
        <v>#N/A</v>
      </c>
      <c r="AA1130" s="20" t="e">
        <f>VLOOKUP($B1130,'DATA PENGUKURAN GARDU'!$A:$BS,42,0)</f>
        <v>#N/A</v>
      </c>
      <c r="AB1130" s="21" t="e">
        <f t="shared" si="587"/>
        <v>#N/A</v>
      </c>
      <c r="AC1130" s="20" t="e">
        <f>VLOOKUP($B1130,'DATA PENGUKURAN GARDU'!$A:$BS,44,0)</f>
        <v>#N/A</v>
      </c>
      <c r="AD1130" s="21" t="e">
        <f t="shared" si="588"/>
        <v>#N/A</v>
      </c>
      <c r="AE1130" s="20" t="e">
        <f>VLOOKUP($B1130,'DATA PENGUKURAN GARDU'!$A:$BS,46,0)</f>
        <v>#N/A</v>
      </c>
      <c r="AF1130" s="21" t="e">
        <f t="shared" si="589"/>
        <v>#N/A</v>
      </c>
      <c r="AG1130" s="20" t="e">
        <f>VLOOKUP($B1130,'DATA PENGUKURAN GARDU'!$A:$BS,46,0)</f>
        <v>#N/A</v>
      </c>
      <c r="AH1130" s="20" t="e">
        <f>VLOOKUP($B1130,'DATA PENGUKURAN GARDU'!$A:$BS,53,0)</f>
        <v>#N/A</v>
      </c>
      <c r="AI1130" s="20" t="e">
        <f>VLOOKUP($B1130,'DATA PENGUKURAN GARDU'!$A:$BS,54,0)</f>
        <v>#N/A</v>
      </c>
      <c r="AJ1130" s="17" t="e">
        <f>VLOOKUP($C1130,'DATA PENGUKURAN GARDU'!$A:$BS,42,0)</f>
        <v>#N/A</v>
      </c>
      <c r="AK1130" s="23" t="e">
        <f t="shared" si="590"/>
        <v>#N/A</v>
      </c>
      <c r="AL1130" s="17" t="e">
        <f>VLOOKUP($C1130,'DATA PENGUKURAN GARDU'!$A:$BS,44,0)</f>
        <v>#N/A</v>
      </c>
      <c r="AM1130" s="23" t="e">
        <f t="shared" si="591"/>
        <v>#N/A</v>
      </c>
      <c r="AN1130" s="17" t="e">
        <f>VLOOKUP($C1130,'DATA PENGUKURAN GARDU'!$A:$BS,46,0)</f>
        <v>#N/A</v>
      </c>
      <c r="AO1130" s="23" t="e">
        <f t="shared" si="592"/>
        <v>#N/A</v>
      </c>
      <c r="AP1130" s="17" t="e">
        <f>VLOOKUP($C1130,'DATA PENGUKURAN GARDU'!$A:$BS,46,0)</f>
        <v>#N/A</v>
      </c>
      <c r="AQ1130" s="17" t="e">
        <f>VLOOKUP($C1130,'DATA PENGUKURAN GARDU'!$A:$BS,53,0)</f>
        <v>#N/A</v>
      </c>
      <c r="AR1130" s="17" t="e">
        <f>VLOOKUP($C1130,'DATA PENGUKURAN GARDU'!$A:$BS,54,0)</f>
        <v>#N/A</v>
      </c>
      <c r="AS1130" s="20" t="e">
        <f>VLOOKUP($D1130,'DATA PENGUKURAN GARDU'!$A:$BS,42,0)</f>
        <v>#N/A</v>
      </c>
      <c r="AT1130" s="21" t="e">
        <f t="shared" si="593"/>
        <v>#N/A</v>
      </c>
      <c r="AU1130" s="20" t="e">
        <f>VLOOKUP($D1130,'DATA PENGUKURAN GARDU'!$A:$BS,44,0)</f>
        <v>#N/A</v>
      </c>
      <c r="AV1130" s="21" t="e">
        <f t="shared" si="594"/>
        <v>#N/A</v>
      </c>
      <c r="AW1130" s="20" t="e">
        <f>VLOOKUP($D1130,'DATA PENGUKURAN GARDU'!$A:$BS,46,0)</f>
        <v>#N/A</v>
      </c>
      <c r="AX1130" s="21" t="e">
        <f t="shared" si="595"/>
        <v>#N/A</v>
      </c>
      <c r="AY1130" s="20" t="e">
        <f>VLOOKUP($D1130,'DATA PENGUKURAN GARDU'!$A:$BS,46,0)</f>
        <v>#N/A</v>
      </c>
      <c r="AZ1130" s="20" t="e">
        <f>VLOOKUP($D1130,'DATA PENGUKURAN GARDU'!$A:$BS,53,0)</f>
        <v>#N/A</v>
      </c>
      <c r="BA1130" s="20" t="e">
        <f>VLOOKUP($D1130,'DATA PENGUKURAN GARDU'!$A:$BS,54,0)</f>
        <v>#N/A</v>
      </c>
      <c r="BB1130" s="17" t="e">
        <f>VLOOKUP($E1130,'DATA PENGUKURAN GARDU'!$A:$BS,42,0)</f>
        <v>#N/A</v>
      </c>
      <c r="BC1130" s="23" t="e">
        <f t="shared" si="596"/>
        <v>#N/A</v>
      </c>
      <c r="BD1130" s="17" t="e">
        <f>VLOOKUP($E1130,'DATA PENGUKURAN GARDU'!$A:$BS,44,0)</f>
        <v>#N/A</v>
      </c>
      <c r="BE1130" s="23" t="e">
        <f t="shared" si="597"/>
        <v>#N/A</v>
      </c>
      <c r="BF1130" s="17" t="e">
        <f>VLOOKUP($E1130,'DATA PENGUKURAN GARDU'!$A:$BS,46,0)</f>
        <v>#N/A</v>
      </c>
      <c r="BG1130" s="23" t="e">
        <f t="shared" si="598"/>
        <v>#N/A</v>
      </c>
      <c r="BH1130" s="17" t="e">
        <f>VLOOKUP($E1130,'DATA PENGUKURAN GARDU'!$A:$BS,46,0)</f>
        <v>#N/A</v>
      </c>
      <c r="BI1130" s="17" t="e">
        <f>VLOOKUP($E1130,'DATA PENGUKURAN GARDU'!$A:$BS,53,0)</f>
        <v>#N/A</v>
      </c>
      <c r="BJ1130" s="17" t="e">
        <f>VLOOKUP($E1130,'DATA PENGUKURAN GARDU'!$A:$BS,54,0)</f>
        <v>#N/A</v>
      </c>
      <c r="BK1130" s="20" t="e">
        <f t="shared" si="576"/>
        <v>#N/A</v>
      </c>
      <c r="BL1130" s="20" t="e">
        <f t="shared" si="577"/>
        <v>#N/A</v>
      </c>
      <c r="BM1130" s="20" t="e">
        <f t="shared" si="578"/>
        <v>#N/A</v>
      </c>
      <c r="BN1130" s="25" t="e">
        <f t="shared" si="579"/>
        <v>#N/A</v>
      </c>
      <c r="BO1130" s="26" t="str">
        <f t="shared" si="580"/>
        <v>0</v>
      </c>
      <c r="BP1130" s="21" t="e">
        <f t="shared" si="581"/>
        <v>#VALUE!</v>
      </c>
      <c r="BQ1130" s="20" t="e">
        <f t="shared" si="582"/>
        <v>#N/A</v>
      </c>
      <c r="BR1130" s="20" t="e">
        <v>#N/A</v>
      </c>
      <c r="BS1130" s="9" t="e">
        <v>#N/A</v>
      </c>
      <c r="BT1130" s="2" t="e">
        <f t="shared" si="583"/>
        <v>#VALUE!</v>
      </c>
      <c r="BU1130" s="2" t="e">
        <f t="shared" si="566"/>
        <v>#N/A</v>
      </c>
      <c r="BV1130" s="2" t="e">
        <f t="shared" si="567"/>
        <v>#N/A</v>
      </c>
    </row>
    <row r="1131" s="2" customFormat="1" ht="22.95" customHeight="1" spans="1:74">
      <c r="A1131" s="9" t="str">
        <f t="shared" si="568"/>
        <v>NL 056Induk</v>
      </c>
      <c r="B1131" s="9" t="str">
        <f t="shared" si="569"/>
        <v>NL 056jurusan 1</v>
      </c>
      <c r="C1131" s="9" t="str">
        <f t="shared" si="570"/>
        <v>NL 056jurusan 2</v>
      </c>
      <c r="D1131" s="9" t="str">
        <f t="shared" si="571"/>
        <v>NL 056jurusan 3</v>
      </c>
      <c r="E1131" s="9" t="str">
        <f t="shared" si="572"/>
        <v>NL 056jurusan 4</v>
      </c>
      <c r="F1131" s="10" t="s">
        <v>324</v>
      </c>
      <c r="G1131" s="10" t="s">
        <v>101</v>
      </c>
      <c r="H1131" s="10" t="s">
        <v>1366</v>
      </c>
      <c r="I1131" s="10" t="s">
        <v>11077</v>
      </c>
      <c r="J1131" s="10" t="s">
        <v>11078</v>
      </c>
      <c r="K1131" s="10" t="s">
        <v>7465</v>
      </c>
      <c r="L1131" s="10"/>
      <c r="M1131" s="10"/>
      <c r="N1131" s="14">
        <f t="shared" si="573"/>
        <v>0</v>
      </c>
      <c r="O1131" s="15" t="e">
        <f t="shared" si="574"/>
        <v>#VALUE!</v>
      </c>
      <c r="P1131" s="15" t="e">
        <f t="shared" si="575"/>
        <v>#VALUE!</v>
      </c>
      <c r="Q1131" s="17" t="e">
        <f>VLOOKUP($A1131,'DATA PENGUKURAN GARDU'!$A:$BS,42,0)</f>
        <v>#N/A</v>
      </c>
      <c r="R1131" s="18" t="e">
        <f t="shared" si="584"/>
        <v>#N/A</v>
      </c>
      <c r="S1131" s="17" t="e">
        <f>VLOOKUP($A1131,'DATA PENGUKURAN GARDU'!$A:$BS,44,0)</f>
        <v>#N/A</v>
      </c>
      <c r="T1131" s="18" t="e">
        <f t="shared" si="585"/>
        <v>#N/A</v>
      </c>
      <c r="U1131" s="17" t="e">
        <f>VLOOKUP($A1131,'DATA PENGUKURAN GARDU'!$A:$BS,46,0)</f>
        <v>#N/A</v>
      </c>
      <c r="V1131" s="18" t="e">
        <f t="shared" si="586"/>
        <v>#N/A</v>
      </c>
      <c r="W1131" s="17" t="e">
        <f>VLOOKUP($A1131,'DATA PENGUKURAN GARDU'!$A:$BS,48,0)</f>
        <v>#N/A</v>
      </c>
      <c r="X1131" s="17" t="e">
        <f>VLOOKUP($A1131,'DATA PENGUKURAN GARDU'!$A:$BS,53,0)</f>
        <v>#N/A</v>
      </c>
      <c r="Y1131" s="17" t="e">
        <f>VLOOKUP($A1131,'DATA PENGUKURAN GARDU'!$A:$BS,54,0)</f>
        <v>#N/A</v>
      </c>
      <c r="Z1131" s="17" t="e">
        <f>VLOOKUP($A1131,'DATA PENGUKURAN GARDU'!$A:$BS,55,0)</f>
        <v>#N/A</v>
      </c>
      <c r="AA1131" s="20" t="e">
        <f>VLOOKUP($B1131,'DATA PENGUKURAN GARDU'!$A:$BS,42,0)</f>
        <v>#N/A</v>
      </c>
      <c r="AB1131" s="21" t="e">
        <f t="shared" si="587"/>
        <v>#N/A</v>
      </c>
      <c r="AC1131" s="20" t="e">
        <f>VLOOKUP($B1131,'DATA PENGUKURAN GARDU'!$A:$BS,44,0)</f>
        <v>#N/A</v>
      </c>
      <c r="AD1131" s="21" t="e">
        <f t="shared" si="588"/>
        <v>#N/A</v>
      </c>
      <c r="AE1131" s="20" t="e">
        <f>VLOOKUP($B1131,'DATA PENGUKURAN GARDU'!$A:$BS,46,0)</f>
        <v>#N/A</v>
      </c>
      <c r="AF1131" s="21" t="e">
        <f t="shared" si="589"/>
        <v>#N/A</v>
      </c>
      <c r="AG1131" s="20" t="e">
        <f>VLOOKUP($B1131,'DATA PENGUKURAN GARDU'!$A:$BS,46,0)</f>
        <v>#N/A</v>
      </c>
      <c r="AH1131" s="20" t="e">
        <f>VLOOKUP($B1131,'DATA PENGUKURAN GARDU'!$A:$BS,53,0)</f>
        <v>#N/A</v>
      </c>
      <c r="AI1131" s="20" t="e">
        <f>VLOOKUP($B1131,'DATA PENGUKURAN GARDU'!$A:$BS,54,0)</f>
        <v>#N/A</v>
      </c>
      <c r="AJ1131" s="17" t="e">
        <f>VLOOKUP($C1131,'DATA PENGUKURAN GARDU'!$A:$BS,42,0)</f>
        <v>#N/A</v>
      </c>
      <c r="AK1131" s="23" t="e">
        <f t="shared" si="590"/>
        <v>#N/A</v>
      </c>
      <c r="AL1131" s="17" t="e">
        <f>VLOOKUP($C1131,'DATA PENGUKURAN GARDU'!$A:$BS,44,0)</f>
        <v>#N/A</v>
      </c>
      <c r="AM1131" s="23" t="e">
        <f t="shared" si="591"/>
        <v>#N/A</v>
      </c>
      <c r="AN1131" s="17" t="e">
        <f>VLOOKUP($C1131,'DATA PENGUKURAN GARDU'!$A:$BS,46,0)</f>
        <v>#N/A</v>
      </c>
      <c r="AO1131" s="23" t="e">
        <f t="shared" si="592"/>
        <v>#N/A</v>
      </c>
      <c r="AP1131" s="17" t="e">
        <f>VLOOKUP($C1131,'DATA PENGUKURAN GARDU'!$A:$BS,46,0)</f>
        <v>#N/A</v>
      </c>
      <c r="AQ1131" s="17" t="e">
        <f>VLOOKUP($C1131,'DATA PENGUKURAN GARDU'!$A:$BS,53,0)</f>
        <v>#N/A</v>
      </c>
      <c r="AR1131" s="17" t="e">
        <f>VLOOKUP($C1131,'DATA PENGUKURAN GARDU'!$A:$BS,54,0)</f>
        <v>#N/A</v>
      </c>
      <c r="AS1131" s="20" t="e">
        <f>VLOOKUP($D1131,'DATA PENGUKURAN GARDU'!$A:$BS,42,0)</f>
        <v>#N/A</v>
      </c>
      <c r="AT1131" s="21" t="e">
        <f t="shared" si="593"/>
        <v>#N/A</v>
      </c>
      <c r="AU1131" s="20" t="e">
        <f>VLOOKUP($D1131,'DATA PENGUKURAN GARDU'!$A:$BS,44,0)</f>
        <v>#N/A</v>
      </c>
      <c r="AV1131" s="21" t="e">
        <f t="shared" si="594"/>
        <v>#N/A</v>
      </c>
      <c r="AW1131" s="20" t="e">
        <f>VLOOKUP($D1131,'DATA PENGUKURAN GARDU'!$A:$BS,46,0)</f>
        <v>#N/A</v>
      </c>
      <c r="AX1131" s="21" t="e">
        <f t="shared" si="595"/>
        <v>#N/A</v>
      </c>
      <c r="AY1131" s="20" t="e">
        <f>VLOOKUP($D1131,'DATA PENGUKURAN GARDU'!$A:$BS,46,0)</f>
        <v>#N/A</v>
      </c>
      <c r="AZ1131" s="20" t="e">
        <f>VLOOKUP($D1131,'DATA PENGUKURAN GARDU'!$A:$BS,53,0)</f>
        <v>#N/A</v>
      </c>
      <c r="BA1131" s="20" t="e">
        <f>VLOOKUP($D1131,'DATA PENGUKURAN GARDU'!$A:$BS,54,0)</f>
        <v>#N/A</v>
      </c>
      <c r="BB1131" s="17" t="e">
        <f>VLOOKUP($E1131,'DATA PENGUKURAN GARDU'!$A:$BS,42,0)</f>
        <v>#N/A</v>
      </c>
      <c r="BC1131" s="23" t="e">
        <f t="shared" si="596"/>
        <v>#N/A</v>
      </c>
      <c r="BD1131" s="17" t="e">
        <f>VLOOKUP($E1131,'DATA PENGUKURAN GARDU'!$A:$BS,44,0)</f>
        <v>#N/A</v>
      </c>
      <c r="BE1131" s="23" t="e">
        <f t="shared" si="597"/>
        <v>#N/A</v>
      </c>
      <c r="BF1131" s="17" t="e">
        <f>VLOOKUP($E1131,'DATA PENGUKURAN GARDU'!$A:$BS,46,0)</f>
        <v>#N/A</v>
      </c>
      <c r="BG1131" s="23" t="e">
        <f t="shared" si="598"/>
        <v>#N/A</v>
      </c>
      <c r="BH1131" s="17" t="e">
        <f>VLOOKUP($E1131,'DATA PENGUKURAN GARDU'!$A:$BS,46,0)</f>
        <v>#N/A</v>
      </c>
      <c r="BI1131" s="17" t="e">
        <f>VLOOKUP($E1131,'DATA PENGUKURAN GARDU'!$A:$BS,53,0)</f>
        <v>#N/A</v>
      </c>
      <c r="BJ1131" s="17" t="e">
        <f>VLOOKUP($E1131,'DATA PENGUKURAN GARDU'!$A:$BS,54,0)</f>
        <v>#N/A</v>
      </c>
      <c r="BK1131" s="20" t="e">
        <f t="shared" si="576"/>
        <v>#N/A</v>
      </c>
      <c r="BL1131" s="20" t="e">
        <f t="shared" si="577"/>
        <v>#N/A</v>
      </c>
      <c r="BM1131" s="20" t="e">
        <f t="shared" si="578"/>
        <v>#N/A</v>
      </c>
      <c r="BN1131" s="25" t="e">
        <f t="shared" si="579"/>
        <v>#N/A</v>
      </c>
      <c r="BO1131" s="26" t="str">
        <f t="shared" si="580"/>
        <v>0</v>
      </c>
      <c r="BP1131" s="21" t="e">
        <f t="shared" si="581"/>
        <v>#VALUE!</v>
      </c>
      <c r="BQ1131" s="20" t="e">
        <f t="shared" si="582"/>
        <v>#N/A</v>
      </c>
      <c r="BR1131" s="20" t="e">
        <v>#N/A</v>
      </c>
      <c r="BS1131" s="9" t="e">
        <v>#N/A</v>
      </c>
      <c r="BT1131" s="2" t="e">
        <f t="shared" si="583"/>
        <v>#VALUE!</v>
      </c>
      <c r="BU1131" s="2" t="e">
        <f t="shared" si="566"/>
        <v>#N/A</v>
      </c>
      <c r="BV1131" s="2" t="e">
        <f t="shared" si="567"/>
        <v>#N/A</v>
      </c>
    </row>
    <row r="1132" s="2" customFormat="1" ht="22.95" customHeight="1" spans="1:74">
      <c r="A1132" s="9" t="str">
        <f t="shared" si="568"/>
        <v>NL 059Induk</v>
      </c>
      <c r="B1132" s="9" t="str">
        <f t="shared" si="569"/>
        <v>NL 059jurusan 1</v>
      </c>
      <c r="C1132" s="9" t="str">
        <f t="shared" si="570"/>
        <v>NL 059jurusan 2</v>
      </c>
      <c r="D1132" s="9" t="str">
        <f t="shared" si="571"/>
        <v>NL 059jurusan 3</v>
      </c>
      <c r="E1132" s="9" t="str">
        <f t="shared" si="572"/>
        <v>NL 059jurusan 4</v>
      </c>
      <c r="F1132" s="10" t="s">
        <v>342</v>
      </c>
      <c r="G1132" s="10" t="s">
        <v>101</v>
      </c>
      <c r="H1132" s="10" t="s">
        <v>1367</v>
      </c>
      <c r="I1132" s="10" t="s">
        <v>12352</v>
      </c>
      <c r="J1132" s="10" t="s">
        <v>12353</v>
      </c>
      <c r="K1132" s="10" t="s">
        <v>7465</v>
      </c>
      <c r="L1132" s="10"/>
      <c r="M1132" s="10"/>
      <c r="N1132" s="14">
        <f t="shared" si="573"/>
        <v>0</v>
      </c>
      <c r="O1132" s="15" t="e">
        <f t="shared" si="574"/>
        <v>#VALUE!</v>
      </c>
      <c r="P1132" s="15" t="e">
        <f t="shared" si="575"/>
        <v>#VALUE!</v>
      </c>
      <c r="Q1132" s="17" t="e">
        <f>VLOOKUP($A1132,'DATA PENGUKURAN GARDU'!$A:$BS,42,0)</f>
        <v>#N/A</v>
      </c>
      <c r="R1132" s="18" t="e">
        <f t="shared" si="584"/>
        <v>#N/A</v>
      </c>
      <c r="S1132" s="17" t="e">
        <f>VLOOKUP($A1132,'DATA PENGUKURAN GARDU'!$A:$BS,44,0)</f>
        <v>#N/A</v>
      </c>
      <c r="T1132" s="18" t="e">
        <f t="shared" si="585"/>
        <v>#N/A</v>
      </c>
      <c r="U1132" s="17" t="e">
        <f>VLOOKUP($A1132,'DATA PENGUKURAN GARDU'!$A:$BS,46,0)</f>
        <v>#N/A</v>
      </c>
      <c r="V1132" s="18" t="e">
        <f t="shared" si="586"/>
        <v>#N/A</v>
      </c>
      <c r="W1132" s="17" t="e">
        <f>VLOOKUP($A1132,'DATA PENGUKURAN GARDU'!$A:$BS,48,0)</f>
        <v>#N/A</v>
      </c>
      <c r="X1132" s="17" t="e">
        <f>VLOOKUP($A1132,'DATA PENGUKURAN GARDU'!$A:$BS,53,0)</f>
        <v>#N/A</v>
      </c>
      <c r="Y1132" s="17" t="e">
        <f>VLOOKUP($A1132,'DATA PENGUKURAN GARDU'!$A:$BS,54,0)</f>
        <v>#N/A</v>
      </c>
      <c r="Z1132" s="17" t="e">
        <f>VLOOKUP($A1132,'DATA PENGUKURAN GARDU'!$A:$BS,55,0)</f>
        <v>#N/A</v>
      </c>
      <c r="AA1132" s="20" t="e">
        <f>VLOOKUP($B1132,'DATA PENGUKURAN GARDU'!$A:$BS,42,0)</f>
        <v>#N/A</v>
      </c>
      <c r="AB1132" s="21" t="e">
        <f t="shared" si="587"/>
        <v>#N/A</v>
      </c>
      <c r="AC1132" s="20" t="e">
        <f>VLOOKUP($B1132,'DATA PENGUKURAN GARDU'!$A:$BS,44,0)</f>
        <v>#N/A</v>
      </c>
      <c r="AD1132" s="21" t="e">
        <f t="shared" si="588"/>
        <v>#N/A</v>
      </c>
      <c r="AE1132" s="20" t="e">
        <f>VLOOKUP($B1132,'DATA PENGUKURAN GARDU'!$A:$BS,46,0)</f>
        <v>#N/A</v>
      </c>
      <c r="AF1132" s="21" t="e">
        <f t="shared" si="589"/>
        <v>#N/A</v>
      </c>
      <c r="AG1132" s="20" t="e">
        <f>VLOOKUP($B1132,'DATA PENGUKURAN GARDU'!$A:$BS,46,0)</f>
        <v>#N/A</v>
      </c>
      <c r="AH1132" s="20" t="e">
        <f>VLOOKUP($B1132,'DATA PENGUKURAN GARDU'!$A:$BS,53,0)</f>
        <v>#N/A</v>
      </c>
      <c r="AI1132" s="20" t="e">
        <f>VLOOKUP($B1132,'DATA PENGUKURAN GARDU'!$A:$BS,54,0)</f>
        <v>#N/A</v>
      </c>
      <c r="AJ1132" s="17" t="e">
        <f>VLOOKUP($C1132,'DATA PENGUKURAN GARDU'!$A:$BS,42,0)</f>
        <v>#N/A</v>
      </c>
      <c r="AK1132" s="23" t="e">
        <f t="shared" si="590"/>
        <v>#N/A</v>
      </c>
      <c r="AL1132" s="17" t="e">
        <f>VLOOKUP($C1132,'DATA PENGUKURAN GARDU'!$A:$BS,44,0)</f>
        <v>#N/A</v>
      </c>
      <c r="AM1132" s="23" t="e">
        <f t="shared" si="591"/>
        <v>#N/A</v>
      </c>
      <c r="AN1132" s="17" t="e">
        <f>VLOOKUP($C1132,'DATA PENGUKURAN GARDU'!$A:$BS,46,0)</f>
        <v>#N/A</v>
      </c>
      <c r="AO1132" s="23" t="e">
        <f t="shared" si="592"/>
        <v>#N/A</v>
      </c>
      <c r="AP1132" s="17" t="e">
        <f>VLOOKUP($C1132,'DATA PENGUKURAN GARDU'!$A:$BS,46,0)</f>
        <v>#N/A</v>
      </c>
      <c r="AQ1132" s="17" t="e">
        <f>VLOOKUP($C1132,'DATA PENGUKURAN GARDU'!$A:$BS,53,0)</f>
        <v>#N/A</v>
      </c>
      <c r="AR1132" s="17" t="e">
        <f>VLOOKUP($C1132,'DATA PENGUKURAN GARDU'!$A:$BS,54,0)</f>
        <v>#N/A</v>
      </c>
      <c r="AS1132" s="20" t="e">
        <f>VLOOKUP($D1132,'DATA PENGUKURAN GARDU'!$A:$BS,42,0)</f>
        <v>#N/A</v>
      </c>
      <c r="AT1132" s="21" t="e">
        <f t="shared" si="593"/>
        <v>#N/A</v>
      </c>
      <c r="AU1132" s="20" t="e">
        <f>VLOOKUP($D1132,'DATA PENGUKURAN GARDU'!$A:$BS,44,0)</f>
        <v>#N/A</v>
      </c>
      <c r="AV1132" s="21" t="e">
        <f t="shared" si="594"/>
        <v>#N/A</v>
      </c>
      <c r="AW1132" s="20" t="e">
        <f>VLOOKUP($D1132,'DATA PENGUKURAN GARDU'!$A:$BS,46,0)</f>
        <v>#N/A</v>
      </c>
      <c r="AX1132" s="21" t="e">
        <f t="shared" si="595"/>
        <v>#N/A</v>
      </c>
      <c r="AY1132" s="20" t="e">
        <f>VLOOKUP($D1132,'DATA PENGUKURAN GARDU'!$A:$BS,46,0)</f>
        <v>#N/A</v>
      </c>
      <c r="AZ1132" s="20" t="e">
        <f>VLOOKUP($D1132,'DATA PENGUKURAN GARDU'!$A:$BS,53,0)</f>
        <v>#N/A</v>
      </c>
      <c r="BA1132" s="20" t="e">
        <f>VLOOKUP($D1132,'DATA PENGUKURAN GARDU'!$A:$BS,54,0)</f>
        <v>#N/A</v>
      </c>
      <c r="BB1132" s="17" t="e">
        <f>VLOOKUP($E1132,'DATA PENGUKURAN GARDU'!$A:$BS,42,0)</f>
        <v>#N/A</v>
      </c>
      <c r="BC1132" s="23" t="e">
        <f t="shared" si="596"/>
        <v>#N/A</v>
      </c>
      <c r="BD1132" s="17" t="e">
        <f>VLOOKUP($E1132,'DATA PENGUKURAN GARDU'!$A:$BS,44,0)</f>
        <v>#N/A</v>
      </c>
      <c r="BE1132" s="23" t="e">
        <f t="shared" si="597"/>
        <v>#N/A</v>
      </c>
      <c r="BF1132" s="17" t="e">
        <f>VLOOKUP($E1132,'DATA PENGUKURAN GARDU'!$A:$BS,46,0)</f>
        <v>#N/A</v>
      </c>
      <c r="BG1132" s="23" t="e">
        <f t="shared" si="598"/>
        <v>#N/A</v>
      </c>
      <c r="BH1132" s="17" t="e">
        <f>VLOOKUP($E1132,'DATA PENGUKURAN GARDU'!$A:$BS,46,0)</f>
        <v>#N/A</v>
      </c>
      <c r="BI1132" s="17" t="e">
        <f>VLOOKUP($E1132,'DATA PENGUKURAN GARDU'!$A:$BS,53,0)</f>
        <v>#N/A</v>
      </c>
      <c r="BJ1132" s="17" t="e">
        <f>VLOOKUP($E1132,'DATA PENGUKURAN GARDU'!$A:$BS,54,0)</f>
        <v>#N/A</v>
      </c>
      <c r="BK1132" s="20" t="e">
        <f t="shared" si="576"/>
        <v>#N/A</v>
      </c>
      <c r="BL1132" s="20" t="e">
        <f t="shared" si="577"/>
        <v>#N/A</v>
      </c>
      <c r="BM1132" s="20" t="e">
        <f t="shared" si="578"/>
        <v>#N/A</v>
      </c>
      <c r="BN1132" s="25" t="e">
        <f t="shared" si="579"/>
        <v>#N/A</v>
      </c>
      <c r="BO1132" s="26" t="str">
        <f t="shared" si="580"/>
        <v>0</v>
      </c>
      <c r="BP1132" s="21" t="e">
        <f t="shared" si="581"/>
        <v>#VALUE!</v>
      </c>
      <c r="BQ1132" s="20" t="e">
        <f t="shared" si="582"/>
        <v>#N/A</v>
      </c>
      <c r="BR1132" s="20" t="e">
        <v>#N/A</v>
      </c>
      <c r="BS1132" s="9" t="e">
        <v>#N/A</v>
      </c>
      <c r="BT1132" s="2" t="e">
        <f t="shared" si="583"/>
        <v>#VALUE!</v>
      </c>
      <c r="BU1132" s="2" t="e">
        <f t="shared" si="566"/>
        <v>#N/A</v>
      </c>
      <c r="BV1132" s="2" t="e">
        <f t="shared" si="567"/>
        <v>#N/A</v>
      </c>
    </row>
    <row r="1133" s="2" customFormat="1" ht="22.95" customHeight="1" spans="1:74">
      <c r="A1133" s="9" t="str">
        <f t="shared" si="568"/>
        <v>L-020Induk</v>
      </c>
      <c r="B1133" s="9" t="str">
        <f t="shared" si="569"/>
        <v>L-020jurusan 1</v>
      </c>
      <c r="C1133" s="9" t="str">
        <f t="shared" si="570"/>
        <v>L-020jurusan 2</v>
      </c>
      <c r="D1133" s="9" t="str">
        <f t="shared" si="571"/>
        <v>L-020jurusan 3</v>
      </c>
      <c r="E1133" s="9" t="str">
        <f t="shared" si="572"/>
        <v>L-020jurusan 4</v>
      </c>
      <c r="F1133" s="10" t="s">
        <v>46</v>
      </c>
      <c r="G1133" s="10" t="s">
        <v>22</v>
      </c>
      <c r="H1133" s="10" t="s">
        <v>1368</v>
      </c>
      <c r="I1133" s="10" t="s">
        <v>12354</v>
      </c>
      <c r="J1133" s="10" t="s">
        <v>12355</v>
      </c>
      <c r="K1133" s="10" t="s">
        <v>7465</v>
      </c>
      <c r="L1133" s="10"/>
      <c r="M1133" s="10"/>
      <c r="N1133" s="14">
        <f t="shared" si="573"/>
        <v>0</v>
      </c>
      <c r="O1133" s="15" t="e">
        <f t="shared" si="574"/>
        <v>#VALUE!</v>
      </c>
      <c r="P1133" s="15" t="e">
        <f t="shared" si="575"/>
        <v>#VALUE!</v>
      </c>
      <c r="Q1133" s="17" t="e">
        <f>VLOOKUP($A1133,'DATA PENGUKURAN GARDU'!$A:$BS,42,0)</f>
        <v>#N/A</v>
      </c>
      <c r="R1133" s="18" t="e">
        <f t="shared" si="584"/>
        <v>#N/A</v>
      </c>
      <c r="S1133" s="17" t="e">
        <f>VLOOKUP($A1133,'DATA PENGUKURAN GARDU'!$A:$BS,44,0)</f>
        <v>#N/A</v>
      </c>
      <c r="T1133" s="18" t="e">
        <f t="shared" si="585"/>
        <v>#N/A</v>
      </c>
      <c r="U1133" s="17" t="e">
        <f>VLOOKUP($A1133,'DATA PENGUKURAN GARDU'!$A:$BS,46,0)</f>
        <v>#N/A</v>
      </c>
      <c r="V1133" s="18" t="e">
        <f t="shared" si="586"/>
        <v>#N/A</v>
      </c>
      <c r="W1133" s="17" t="e">
        <f>VLOOKUP($A1133,'DATA PENGUKURAN GARDU'!$A:$BS,48,0)</f>
        <v>#N/A</v>
      </c>
      <c r="X1133" s="17" t="e">
        <f>VLOOKUP($A1133,'DATA PENGUKURAN GARDU'!$A:$BS,53,0)</f>
        <v>#N/A</v>
      </c>
      <c r="Y1133" s="17" t="e">
        <f>VLOOKUP($A1133,'DATA PENGUKURAN GARDU'!$A:$BS,54,0)</f>
        <v>#N/A</v>
      </c>
      <c r="Z1133" s="17" t="e">
        <f>VLOOKUP($A1133,'DATA PENGUKURAN GARDU'!$A:$BS,55,0)</f>
        <v>#N/A</v>
      </c>
      <c r="AA1133" s="20" t="e">
        <f>VLOOKUP($B1133,'DATA PENGUKURAN GARDU'!$A:$BS,42,0)</f>
        <v>#N/A</v>
      </c>
      <c r="AB1133" s="21" t="e">
        <f t="shared" si="587"/>
        <v>#N/A</v>
      </c>
      <c r="AC1133" s="20" t="e">
        <f>VLOOKUP($B1133,'DATA PENGUKURAN GARDU'!$A:$BS,44,0)</f>
        <v>#N/A</v>
      </c>
      <c r="AD1133" s="21" t="e">
        <f t="shared" si="588"/>
        <v>#N/A</v>
      </c>
      <c r="AE1133" s="20" t="e">
        <f>VLOOKUP($B1133,'DATA PENGUKURAN GARDU'!$A:$BS,46,0)</f>
        <v>#N/A</v>
      </c>
      <c r="AF1133" s="21" t="e">
        <f t="shared" si="589"/>
        <v>#N/A</v>
      </c>
      <c r="AG1133" s="20" t="e">
        <f>VLOOKUP($B1133,'DATA PENGUKURAN GARDU'!$A:$BS,46,0)</f>
        <v>#N/A</v>
      </c>
      <c r="AH1133" s="20" t="e">
        <f>VLOOKUP($B1133,'DATA PENGUKURAN GARDU'!$A:$BS,53,0)</f>
        <v>#N/A</v>
      </c>
      <c r="AI1133" s="20" t="e">
        <f>VLOOKUP($B1133,'DATA PENGUKURAN GARDU'!$A:$BS,54,0)</f>
        <v>#N/A</v>
      </c>
      <c r="AJ1133" s="17" t="e">
        <f>VLOOKUP($C1133,'DATA PENGUKURAN GARDU'!$A:$BS,42,0)</f>
        <v>#N/A</v>
      </c>
      <c r="AK1133" s="23" t="e">
        <f t="shared" si="590"/>
        <v>#N/A</v>
      </c>
      <c r="AL1133" s="17" t="e">
        <f>VLOOKUP($C1133,'DATA PENGUKURAN GARDU'!$A:$BS,44,0)</f>
        <v>#N/A</v>
      </c>
      <c r="AM1133" s="23" t="e">
        <f t="shared" si="591"/>
        <v>#N/A</v>
      </c>
      <c r="AN1133" s="17" t="e">
        <f>VLOOKUP($C1133,'DATA PENGUKURAN GARDU'!$A:$BS,46,0)</f>
        <v>#N/A</v>
      </c>
      <c r="AO1133" s="23" t="e">
        <f t="shared" si="592"/>
        <v>#N/A</v>
      </c>
      <c r="AP1133" s="17" t="e">
        <f>VLOOKUP($C1133,'DATA PENGUKURAN GARDU'!$A:$BS,46,0)</f>
        <v>#N/A</v>
      </c>
      <c r="AQ1133" s="17" t="e">
        <f>VLOOKUP($C1133,'DATA PENGUKURAN GARDU'!$A:$BS,53,0)</f>
        <v>#N/A</v>
      </c>
      <c r="AR1133" s="17" t="e">
        <f>VLOOKUP($C1133,'DATA PENGUKURAN GARDU'!$A:$BS,54,0)</f>
        <v>#N/A</v>
      </c>
      <c r="AS1133" s="20" t="e">
        <f>VLOOKUP($D1133,'DATA PENGUKURAN GARDU'!$A:$BS,42,0)</f>
        <v>#N/A</v>
      </c>
      <c r="AT1133" s="21" t="e">
        <f t="shared" si="593"/>
        <v>#N/A</v>
      </c>
      <c r="AU1133" s="20" t="e">
        <f>VLOOKUP($D1133,'DATA PENGUKURAN GARDU'!$A:$BS,44,0)</f>
        <v>#N/A</v>
      </c>
      <c r="AV1133" s="21" t="e">
        <f t="shared" si="594"/>
        <v>#N/A</v>
      </c>
      <c r="AW1133" s="20" t="e">
        <f>VLOOKUP($D1133,'DATA PENGUKURAN GARDU'!$A:$BS,46,0)</f>
        <v>#N/A</v>
      </c>
      <c r="AX1133" s="21" t="e">
        <f t="shared" si="595"/>
        <v>#N/A</v>
      </c>
      <c r="AY1133" s="20" t="e">
        <f>VLOOKUP($D1133,'DATA PENGUKURAN GARDU'!$A:$BS,46,0)</f>
        <v>#N/A</v>
      </c>
      <c r="AZ1133" s="20" t="e">
        <f>VLOOKUP($D1133,'DATA PENGUKURAN GARDU'!$A:$BS,53,0)</f>
        <v>#N/A</v>
      </c>
      <c r="BA1133" s="20" t="e">
        <f>VLOOKUP($D1133,'DATA PENGUKURAN GARDU'!$A:$BS,54,0)</f>
        <v>#N/A</v>
      </c>
      <c r="BB1133" s="17" t="e">
        <f>VLOOKUP($E1133,'DATA PENGUKURAN GARDU'!$A:$BS,42,0)</f>
        <v>#N/A</v>
      </c>
      <c r="BC1133" s="23" t="e">
        <f t="shared" si="596"/>
        <v>#N/A</v>
      </c>
      <c r="BD1133" s="17" t="e">
        <f>VLOOKUP($E1133,'DATA PENGUKURAN GARDU'!$A:$BS,44,0)</f>
        <v>#N/A</v>
      </c>
      <c r="BE1133" s="23" t="e">
        <f t="shared" si="597"/>
        <v>#N/A</v>
      </c>
      <c r="BF1133" s="17" t="e">
        <f>VLOOKUP($E1133,'DATA PENGUKURAN GARDU'!$A:$BS,46,0)</f>
        <v>#N/A</v>
      </c>
      <c r="BG1133" s="23" t="e">
        <f t="shared" si="598"/>
        <v>#N/A</v>
      </c>
      <c r="BH1133" s="17" t="e">
        <f>VLOOKUP($E1133,'DATA PENGUKURAN GARDU'!$A:$BS,46,0)</f>
        <v>#N/A</v>
      </c>
      <c r="BI1133" s="17" t="e">
        <f>VLOOKUP($E1133,'DATA PENGUKURAN GARDU'!$A:$BS,53,0)</f>
        <v>#N/A</v>
      </c>
      <c r="BJ1133" s="17" t="e">
        <f>VLOOKUP($E1133,'DATA PENGUKURAN GARDU'!$A:$BS,54,0)</f>
        <v>#N/A</v>
      </c>
      <c r="BK1133" s="20" t="e">
        <f t="shared" si="576"/>
        <v>#N/A</v>
      </c>
      <c r="BL1133" s="20" t="e">
        <f t="shared" si="577"/>
        <v>#N/A</v>
      </c>
      <c r="BM1133" s="20" t="e">
        <f t="shared" si="578"/>
        <v>#N/A</v>
      </c>
      <c r="BN1133" s="25" t="e">
        <f t="shared" si="579"/>
        <v>#N/A</v>
      </c>
      <c r="BO1133" s="26" t="str">
        <f t="shared" si="580"/>
        <v>0</v>
      </c>
      <c r="BP1133" s="21" t="e">
        <f t="shared" si="581"/>
        <v>#VALUE!</v>
      </c>
      <c r="BQ1133" s="20" t="e">
        <f t="shared" si="582"/>
        <v>#N/A</v>
      </c>
      <c r="BR1133" s="20" t="e">
        <v>#N/A</v>
      </c>
      <c r="BS1133" s="9" t="e">
        <v>#N/A</v>
      </c>
      <c r="BT1133" s="2" t="e">
        <f t="shared" si="583"/>
        <v>#VALUE!</v>
      </c>
      <c r="BU1133" s="2" t="e">
        <f t="shared" si="566"/>
        <v>#N/A</v>
      </c>
      <c r="BV1133" s="2" t="e">
        <f t="shared" si="567"/>
        <v>#N/A</v>
      </c>
    </row>
    <row r="1134" s="2" customFormat="1" ht="22.95" customHeight="1" spans="1:74">
      <c r="A1134" s="9" t="str">
        <f t="shared" si="568"/>
        <v>K-263.1Induk</v>
      </c>
      <c r="B1134" s="9" t="str">
        <f t="shared" si="569"/>
        <v>K-263.1jurusan 1</v>
      </c>
      <c r="C1134" s="9" t="str">
        <f t="shared" si="570"/>
        <v>K-263.1jurusan 2</v>
      </c>
      <c r="D1134" s="9" t="str">
        <f t="shared" si="571"/>
        <v>K-263.1jurusan 3</v>
      </c>
      <c r="E1134" s="9" t="str">
        <f t="shared" si="572"/>
        <v>K-263.1jurusan 4</v>
      </c>
      <c r="F1134" s="10" t="s">
        <v>1369</v>
      </c>
      <c r="G1134" s="10" t="s">
        <v>173</v>
      </c>
      <c r="H1134" s="10" t="s">
        <v>1370</v>
      </c>
      <c r="I1134" s="10" t="s">
        <v>12356</v>
      </c>
      <c r="J1134" s="10" t="s">
        <v>12357</v>
      </c>
      <c r="K1134" s="10" t="s">
        <v>7465</v>
      </c>
      <c r="L1134" s="10"/>
      <c r="M1134" s="10"/>
      <c r="N1134" s="14">
        <f t="shared" si="573"/>
        <v>0</v>
      </c>
      <c r="O1134" s="15" t="e">
        <f t="shared" si="574"/>
        <v>#VALUE!</v>
      </c>
      <c r="P1134" s="15" t="e">
        <f t="shared" si="575"/>
        <v>#VALUE!</v>
      </c>
      <c r="Q1134" s="17" t="e">
        <f>VLOOKUP($A1134,'DATA PENGUKURAN GARDU'!$A:$BS,42,0)</f>
        <v>#N/A</v>
      </c>
      <c r="R1134" s="18" t="e">
        <f t="shared" si="584"/>
        <v>#N/A</v>
      </c>
      <c r="S1134" s="17" t="e">
        <f>VLOOKUP($A1134,'DATA PENGUKURAN GARDU'!$A:$BS,44,0)</f>
        <v>#N/A</v>
      </c>
      <c r="T1134" s="18" t="e">
        <f t="shared" si="585"/>
        <v>#N/A</v>
      </c>
      <c r="U1134" s="17" t="e">
        <f>VLOOKUP($A1134,'DATA PENGUKURAN GARDU'!$A:$BS,46,0)</f>
        <v>#N/A</v>
      </c>
      <c r="V1134" s="18" t="e">
        <f t="shared" si="586"/>
        <v>#N/A</v>
      </c>
      <c r="W1134" s="17" t="e">
        <f>VLOOKUP($A1134,'DATA PENGUKURAN GARDU'!$A:$BS,48,0)</f>
        <v>#N/A</v>
      </c>
      <c r="X1134" s="17" t="e">
        <f>VLOOKUP($A1134,'DATA PENGUKURAN GARDU'!$A:$BS,53,0)</f>
        <v>#N/A</v>
      </c>
      <c r="Y1134" s="17" t="e">
        <f>VLOOKUP($A1134,'DATA PENGUKURAN GARDU'!$A:$BS,54,0)</f>
        <v>#N/A</v>
      </c>
      <c r="Z1134" s="17" t="e">
        <f>VLOOKUP($A1134,'DATA PENGUKURAN GARDU'!$A:$BS,55,0)</f>
        <v>#N/A</v>
      </c>
      <c r="AA1134" s="20" t="e">
        <f>VLOOKUP($B1134,'DATA PENGUKURAN GARDU'!$A:$BS,42,0)</f>
        <v>#N/A</v>
      </c>
      <c r="AB1134" s="21" t="e">
        <f t="shared" si="587"/>
        <v>#N/A</v>
      </c>
      <c r="AC1134" s="20" t="e">
        <f>VLOOKUP($B1134,'DATA PENGUKURAN GARDU'!$A:$BS,44,0)</f>
        <v>#N/A</v>
      </c>
      <c r="AD1134" s="21" t="e">
        <f t="shared" si="588"/>
        <v>#N/A</v>
      </c>
      <c r="AE1134" s="20" t="e">
        <f>VLOOKUP($B1134,'DATA PENGUKURAN GARDU'!$A:$BS,46,0)</f>
        <v>#N/A</v>
      </c>
      <c r="AF1134" s="21" t="e">
        <f t="shared" si="589"/>
        <v>#N/A</v>
      </c>
      <c r="AG1134" s="20" t="e">
        <f>VLOOKUP($B1134,'DATA PENGUKURAN GARDU'!$A:$BS,46,0)</f>
        <v>#N/A</v>
      </c>
      <c r="AH1134" s="20" t="e">
        <f>VLOOKUP($B1134,'DATA PENGUKURAN GARDU'!$A:$BS,53,0)</f>
        <v>#N/A</v>
      </c>
      <c r="AI1134" s="20" t="e">
        <f>VLOOKUP($B1134,'DATA PENGUKURAN GARDU'!$A:$BS,54,0)</f>
        <v>#N/A</v>
      </c>
      <c r="AJ1134" s="17" t="e">
        <f>VLOOKUP($C1134,'DATA PENGUKURAN GARDU'!$A:$BS,42,0)</f>
        <v>#N/A</v>
      </c>
      <c r="AK1134" s="23" t="e">
        <f t="shared" si="590"/>
        <v>#N/A</v>
      </c>
      <c r="AL1134" s="17" t="e">
        <f>VLOOKUP($C1134,'DATA PENGUKURAN GARDU'!$A:$BS,44,0)</f>
        <v>#N/A</v>
      </c>
      <c r="AM1134" s="23" t="e">
        <f t="shared" si="591"/>
        <v>#N/A</v>
      </c>
      <c r="AN1134" s="17" t="e">
        <f>VLOOKUP($C1134,'DATA PENGUKURAN GARDU'!$A:$BS,46,0)</f>
        <v>#N/A</v>
      </c>
      <c r="AO1134" s="23" t="e">
        <f t="shared" si="592"/>
        <v>#N/A</v>
      </c>
      <c r="AP1134" s="17" t="e">
        <f>VLOOKUP($C1134,'DATA PENGUKURAN GARDU'!$A:$BS,46,0)</f>
        <v>#N/A</v>
      </c>
      <c r="AQ1134" s="17" t="e">
        <f>VLOOKUP($C1134,'DATA PENGUKURAN GARDU'!$A:$BS,53,0)</f>
        <v>#N/A</v>
      </c>
      <c r="AR1134" s="17" t="e">
        <f>VLOOKUP($C1134,'DATA PENGUKURAN GARDU'!$A:$BS,54,0)</f>
        <v>#N/A</v>
      </c>
      <c r="AS1134" s="20" t="e">
        <f>VLOOKUP($D1134,'DATA PENGUKURAN GARDU'!$A:$BS,42,0)</f>
        <v>#N/A</v>
      </c>
      <c r="AT1134" s="21" t="e">
        <f t="shared" si="593"/>
        <v>#N/A</v>
      </c>
      <c r="AU1134" s="20" t="e">
        <f>VLOOKUP($D1134,'DATA PENGUKURAN GARDU'!$A:$BS,44,0)</f>
        <v>#N/A</v>
      </c>
      <c r="AV1134" s="21" t="e">
        <f t="shared" si="594"/>
        <v>#N/A</v>
      </c>
      <c r="AW1134" s="20" t="e">
        <f>VLOOKUP($D1134,'DATA PENGUKURAN GARDU'!$A:$BS,46,0)</f>
        <v>#N/A</v>
      </c>
      <c r="AX1134" s="21" t="e">
        <f t="shared" si="595"/>
        <v>#N/A</v>
      </c>
      <c r="AY1134" s="20" t="e">
        <f>VLOOKUP($D1134,'DATA PENGUKURAN GARDU'!$A:$BS,46,0)</f>
        <v>#N/A</v>
      </c>
      <c r="AZ1134" s="20" t="e">
        <f>VLOOKUP($D1134,'DATA PENGUKURAN GARDU'!$A:$BS,53,0)</f>
        <v>#N/A</v>
      </c>
      <c r="BA1134" s="20" t="e">
        <f>VLOOKUP($D1134,'DATA PENGUKURAN GARDU'!$A:$BS,54,0)</f>
        <v>#N/A</v>
      </c>
      <c r="BB1134" s="17" t="e">
        <f>VLOOKUP($E1134,'DATA PENGUKURAN GARDU'!$A:$BS,42,0)</f>
        <v>#N/A</v>
      </c>
      <c r="BC1134" s="23" t="e">
        <f t="shared" si="596"/>
        <v>#N/A</v>
      </c>
      <c r="BD1134" s="17" t="e">
        <f>VLOOKUP($E1134,'DATA PENGUKURAN GARDU'!$A:$BS,44,0)</f>
        <v>#N/A</v>
      </c>
      <c r="BE1134" s="23" t="e">
        <f t="shared" si="597"/>
        <v>#N/A</v>
      </c>
      <c r="BF1134" s="17" t="e">
        <f>VLOOKUP($E1134,'DATA PENGUKURAN GARDU'!$A:$BS,46,0)</f>
        <v>#N/A</v>
      </c>
      <c r="BG1134" s="23" t="e">
        <f t="shared" si="598"/>
        <v>#N/A</v>
      </c>
      <c r="BH1134" s="17" t="e">
        <f>VLOOKUP($E1134,'DATA PENGUKURAN GARDU'!$A:$BS,46,0)</f>
        <v>#N/A</v>
      </c>
      <c r="BI1134" s="17" t="e">
        <f>VLOOKUP($E1134,'DATA PENGUKURAN GARDU'!$A:$BS,53,0)</f>
        <v>#N/A</v>
      </c>
      <c r="BJ1134" s="17" t="e">
        <f>VLOOKUP($E1134,'DATA PENGUKURAN GARDU'!$A:$BS,54,0)</f>
        <v>#N/A</v>
      </c>
      <c r="BK1134" s="20" t="e">
        <f t="shared" si="576"/>
        <v>#N/A</v>
      </c>
      <c r="BL1134" s="20" t="e">
        <f t="shared" si="577"/>
        <v>#N/A</v>
      </c>
      <c r="BM1134" s="20" t="e">
        <f t="shared" si="578"/>
        <v>#N/A</v>
      </c>
      <c r="BN1134" s="25" t="e">
        <f t="shared" si="579"/>
        <v>#N/A</v>
      </c>
      <c r="BO1134" s="26" t="str">
        <f t="shared" si="580"/>
        <v>0</v>
      </c>
      <c r="BP1134" s="21" t="e">
        <f t="shared" si="581"/>
        <v>#VALUE!</v>
      </c>
      <c r="BQ1134" s="20" t="e">
        <f t="shared" si="582"/>
        <v>#N/A</v>
      </c>
      <c r="BR1134" s="20" t="e">
        <v>#N/A</v>
      </c>
      <c r="BS1134" s="9" t="e">
        <v>#N/A</v>
      </c>
      <c r="BT1134" s="2" t="e">
        <f t="shared" si="583"/>
        <v>#VALUE!</v>
      </c>
      <c r="BU1134" s="2" t="e">
        <f t="shared" si="566"/>
        <v>#N/A</v>
      </c>
      <c r="BV1134" s="2" t="e">
        <f t="shared" si="567"/>
        <v>#N/A</v>
      </c>
    </row>
    <row r="1135" s="2" customFormat="1" ht="22.95" customHeight="1" spans="1:74">
      <c r="A1135" s="9" t="str">
        <f t="shared" si="568"/>
        <v>K-292.1Induk</v>
      </c>
      <c r="B1135" s="9" t="str">
        <f t="shared" si="569"/>
        <v>K-292.1jurusan 1</v>
      </c>
      <c r="C1135" s="9" t="str">
        <f t="shared" si="570"/>
        <v>K-292.1jurusan 2</v>
      </c>
      <c r="D1135" s="9" t="str">
        <f t="shared" si="571"/>
        <v>K-292.1jurusan 3</v>
      </c>
      <c r="E1135" s="9" t="str">
        <f t="shared" si="572"/>
        <v>K-292.1jurusan 4</v>
      </c>
      <c r="F1135" s="10" t="s">
        <v>1371</v>
      </c>
      <c r="G1135" s="10" t="s">
        <v>173</v>
      </c>
      <c r="H1135" s="10" t="s">
        <v>1372</v>
      </c>
      <c r="I1135" s="10" t="s">
        <v>12358</v>
      </c>
      <c r="J1135" s="10" t="s">
        <v>12359</v>
      </c>
      <c r="K1135" s="10" t="s">
        <v>7465</v>
      </c>
      <c r="L1135" s="10"/>
      <c r="M1135" s="10"/>
      <c r="N1135" s="14">
        <f t="shared" si="573"/>
        <v>0</v>
      </c>
      <c r="O1135" s="15" t="e">
        <f t="shared" si="574"/>
        <v>#VALUE!</v>
      </c>
      <c r="P1135" s="15" t="e">
        <f t="shared" si="575"/>
        <v>#VALUE!</v>
      </c>
      <c r="Q1135" s="17" t="e">
        <f>VLOOKUP($A1135,'DATA PENGUKURAN GARDU'!$A:$BS,42,0)</f>
        <v>#N/A</v>
      </c>
      <c r="R1135" s="18" t="e">
        <f t="shared" si="584"/>
        <v>#N/A</v>
      </c>
      <c r="S1135" s="17" t="e">
        <f>VLOOKUP($A1135,'DATA PENGUKURAN GARDU'!$A:$BS,44,0)</f>
        <v>#N/A</v>
      </c>
      <c r="T1135" s="18" t="e">
        <f t="shared" si="585"/>
        <v>#N/A</v>
      </c>
      <c r="U1135" s="17" t="e">
        <f>VLOOKUP($A1135,'DATA PENGUKURAN GARDU'!$A:$BS,46,0)</f>
        <v>#N/A</v>
      </c>
      <c r="V1135" s="18" t="e">
        <f t="shared" si="586"/>
        <v>#N/A</v>
      </c>
      <c r="W1135" s="17" t="e">
        <f>VLOOKUP($A1135,'DATA PENGUKURAN GARDU'!$A:$BS,48,0)</f>
        <v>#N/A</v>
      </c>
      <c r="X1135" s="17" t="e">
        <f>VLOOKUP($A1135,'DATA PENGUKURAN GARDU'!$A:$BS,53,0)</f>
        <v>#N/A</v>
      </c>
      <c r="Y1135" s="17" t="e">
        <f>VLOOKUP($A1135,'DATA PENGUKURAN GARDU'!$A:$BS,54,0)</f>
        <v>#N/A</v>
      </c>
      <c r="Z1135" s="17" t="e">
        <f>VLOOKUP($A1135,'DATA PENGUKURAN GARDU'!$A:$BS,55,0)</f>
        <v>#N/A</v>
      </c>
      <c r="AA1135" s="20" t="e">
        <f>VLOOKUP($B1135,'DATA PENGUKURAN GARDU'!$A:$BS,42,0)</f>
        <v>#N/A</v>
      </c>
      <c r="AB1135" s="21" t="e">
        <f t="shared" si="587"/>
        <v>#N/A</v>
      </c>
      <c r="AC1135" s="20" t="e">
        <f>VLOOKUP($B1135,'DATA PENGUKURAN GARDU'!$A:$BS,44,0)</f>
        <v>#N/A</v>
      </c>
      <c r="AD1135" s="21" t="e">
        <f t="shared" si="588"/>
        <v>#N/A</v>
      </c>
      <c r="AE1135" s="20" t="e">
        <f>VLOOKUP($B1135,'DATA PENGUKURAN GARDU'!$A:$BS,46,0)</f>
        <v>#N/A</v>
      </c>
      <c r="AF1135" s="21" t="e">
        <f t="shared" si="589"/>
        <v>#N/A</v>
      </c>
      <c r="AG1135" s="20" t="e">
        <f>VLOOKUP($B1135,'DATA PENGUKURAN GARDU'!$A:$BS,46,0)</f>
        <v>#N/A</v>
      </c>
      <c r="AH1135" s="20" t="e">
        <f>VLOOKUP($B1135,'DATA PENGUKURAN GARDU'!$A:$BS,53,0)</f>
        <v>#N/A</v>
      </c>
      <c r="AI1135" s="20" t="e">
        <f>VLOOKUP($B1135,'DATA PENGUKURAN GARDU'!$A:$BS,54,0)</f>
        <v>#N/A</v>
      </c>
      <c r="AJ1135" s="17" t="e">
        <f>VLOOKUP($C1135,'DATA PENGUKURAN GARDU'!$A:$BS,42,0)</f>
        <v>#N/A</v>
      </c>
      <c r="AK1135" s="23" t="e">
        <f t="shared" si="590"/>
        <v>#N/A</v>
      </c>
      <c r="AL1135" s="17" t="e">
        <f>VLOOKUP($C1135,'DATA PENGUKURAN GARDU'!$A:$BS,44,0)</f>
        <v>#N/A</v>
      </c>
      <c r="AM1135" s="23" t="e">
        <f t="shared" si="591"/>
        <v>#N/A</v>
      </c>
      <c r="AN1135" s="17" t="e">
        <f>VLOOKUP($C1135,'DATA PENGUKURAN GARDU'!$A:$BS,46,0)</f>
        <v>#N/A</v>
      </c>
      <c r="AO1135" s="23" t="e">
        <f t="shared" si="592"/>
        <v>#N/A</v>
      </c>
      <c r="AP1135" s="17" t="e">
        <f>VLOOKUP($C1135,'DATA PENGUKURAN GARDU'!$A:$BS,46,0)</f>
        <v>#N/A</v>
      </c>
      <c r="AQ1135" s="17" t="e">
        <f>VLOOKUP($C1135,'DATA PENGUKURAN GARDU'!$A:$BS,53,0)</f>
        <v>#N/A</v>
      </c>
      <c r="AR1135" s="17" t="e">
        <f>VLOOKUP($C1135,'DATA PENGUKURAN GARDU'!$A:$BS,54,0)</f>
        <v>#N/A</v>
      </c>
      <c r="AS1135" s="20" t="e">
        <f>VLOOKUP($D1135,'DATA PENGUKURAN GARDU'!$A:$BS,42,0)</f>
        <v>#N/A</v>
      </c>
      <c r="AT1135" s="21" t="e">
        <f t="shared" si="593"/>
        <v>#N/A</v>
      </c>
      <c r="AU1135" s="20" t="e">
        <f>VLOOKUP($D1135,'DATA PENGUKURAN GARDU'!$A:$BS,44,0)</f>
        <v>#N/A</v>
      </c>
      <c r="AV1135" s="21" t="e">
        <f t="shared" si="594"/>
        <v>#N/A</v>
      </c>
      <c r="AW1135" s="20" t="e">
        <f>VLOOKUP($D1135,'DATA PENGUKURAN GARDU'!$A:$BS,46,0)</f>
        <v>#N/A</v>
      </c>
      <c r="AX1135" s="21" t="e">
        <f t="shared" si="595"/>
        <v>#N/A</v>
      </c>
      <c r="AY1135" s="20" t="e">
        <f>VLOOKUP($D1135,'DATA PENGUKURAN GARDU'!$A:$BS,46,0)</f>
        <v>#N/A</v>
      </c>
      <c r="AZ1135" s="20" t="e">
        <f>VLOOKUP($D1135,'DATA PENGUKURAN GARDU'!$A:$BS,53,0)</f>
        <v>#N/A</v>
      </c>
      <c r="BA1135" s="20" t="e">
        <f>VLOOKUP($D1135,'DATA PENGUKURAN GARDU'!$A:$BS,54,0)</f>
        <v>#N/A</v>
      </c>
      <c r="BB1135" s="17" t="e">
        <f>VLOOKUP($E1135,'DATA PENGUKURAN GARDU'!$A:$BS,42,0)</f>
        <v>#N/A</v>
      </c>
      <c r="BC1135" s="23" t="e">
        <f t="shared" si="596"/>
        <v>#N/A</v>
      </c>
      <c r="BD1135" s="17" t="e">
        <f>VLOOKUP($E1135,'DATA PENGUKURAN GARDU'!$A:$BS,44,0)</f>
        <v>#N/A</v>
      </c>
      <c r="BE1135" s="23" t="e">
        <f t="shared" si="597"/>
        <v>#N/A</v>
      </c>
      <c r="BF1135" s="17" t="e">
        <f>VLOOKUP($E1135,'DATA PENGUKURAN GARDU'!$A:$BS,46,0)</f>
        <v>#N/A</v>
      </c>
      <c r="BG1135" s="23" t="e">
        <f t="shared" si="598"/>
        <v>#N/A</v>
      </c>
      <c r="BH1135" s="17" t="e">
        <f>VLOOKUP($E1135,'DATA PENGUKURAN GARDU'!$A:$BS,46,0)</f>
        <v>#N/A</v>
      </c>
      <c r="BI1135" s="17" t="e">
        <f>VLOOKUP($E1135,'DATA PENGUKURAN GARDU'!$A:$BS,53,0)</f>
        <v>#N/A</v>
      </c>
      <c r="BJ1135" s="17" t="e">
        <f>VLOOKUP($E1135,'DATA PENGUKURAN GARDU'!$A:$BS,54,0)</f>
        <v>#N/A</v>
      </c>
      <c r="BK1135" s="20" t="e">
        <f t="shared" si="576"/>
        <v>#N/A</v>
      </c>
      <c r="BL1135" s="20" t="e">
        <f t="shared" si="577"/>
        <v>#N/A</v>
      </c>
      <c r="BM1135" s="20" t="e">
        <f t="shared" si="578"/>
        <v>#N/A</v>
      </c>
      <c r="BN1135" s="25" t="e">
        <f t="shared" si="579"/>
        <v>#N/A</v>
      </c>
      <c r="BO1135" s="26" t="str">
        <f t="shared" si="580"/>
        <v>0</v>
      </c>
      <c r="BP1135" s="21" t="e">
        <f t="shared" si="581"/>
        <v>#VALUE!</v>
      </c>
      <c r="BQ1135" s="20" t="e">
        <f t="shared" si="582"/>
        <v>#N/A</v>
      </c>
      <c r="BR1135" s="20" t="e">
        <v>#N/A</v>
      </c>
      <c r="BS1135" s="9" t="e">
        <v>#N/A</v>
      </c>
      <c r="BT1135" s="2" t="e">
        <f t="shared" si="583"/>
        <v>#VALUE!</v>
      </c>
      <c r="BU1135" s="2" t="e">
        <f t="shared" si="566"/>
        <v>#N/A</v>
      </c>
      <c r="BV1135" s="2" t="e">
        <f t="shared" si="567"/>
        <v>#N/A</v>
      </c>
    </row>
    <row r="1136" s="2" customFormat="1" ht="22.95" customHeight="1" spans="1:74">
      <c r="A1136" s="9" t="str">
        <f t="shared" si="568"/>
        <v>NP 026.1Induk</v>
      </c>
      <c r="B1136" s="9" t="str">
        <f t="shared" si="569"/>
        <v>NP 026.1jurusan 1</v>
      </c>
      <c r="C1136" s="9" t="str">
        <f t="shared" si="570"/>
        <v>NP 026.1jurusan 2</v>
      </c>
      <c r="D1136" s="9" t="str">
        <f t="shared" si="571"/>
        <v>NP 026.1jurusan 3</v>
      </c>
      <c r="E1136" s="9" t="str">
        <f t="shared" si="572"/>
        <v>NP 026.1jurusan 4</v>
      </c>
      <c r="F1136" s="10" t="s">
        <v>497</v>
      </c>
      <c r="G1136" s="10" t="s">
        <v>101</v>
      </c>
      <c r="H1136" s="10" t="s">
        <v>1373</v>
      </c>
      <c r="I1136" s="10" t="s">
        <v>12360</v>
      </c>
      <c r="J1136" s="10" t="s">
        <v>12361</v>
      </c>
      <c r="K1136" s="10" t="s">
        <v>7465</v>
      </c>
      <c r="L1136" s="10"/>
      <c r="M1136" s="10"/>
      <c r="N1136" s="14">
        <f t="shared" si="573"/>
        <v>0</v>
      </c>
      <c r="O1136" s="15" t="e">
        <f t="shared" si="574"/>
        <v>#VALUE!</v>
      </c>
      <c r="P1136" s="15" t="e">
        <f t="shared" si="575"/>
        <v>#VALUE!</v>
      </c>
      <c r="Q1136" s="17" t="e">
        <f>VLOOKUP($A1136,'DATA PENGUKURAN GARDU'!$A:$BS,42,0)</f>
        <v>#N/A</v>
      </c>
      <c r="R1136" s="18" t="e">
        <f t="shared" si="584"/>
        <v>#N/A</v>
      </c>
      <c r="S1136" s="17" t="e">
        <f>VLOOKUP($A1136,'DATA PENGUKURAN GARDU'!$A:$BS,44,0)</f>
        <v>#N/A</v>
      </c>
      <c r="T1136" s="18" t="e">
        <f t="shared" si="585"/>
        <v>#N/A</v>
      </c>
      <c r="U1136" s="17" t="e">
        <f>VLOOKUP($A1136,'DATA PENGUKURAN GARDU'!$A:$BS,46,0)</f>
        <v>#N/A</v>
      </c>
      <c r="V1136" s="18" t="e">
        <f t="shared" si="586"/>
        <v>#N/A</v>
      </c>
      <c r="W1136" s="17" t="e">
        <f>VLOOKUP($A1136,'DATA PENGUKURAN GARDU'!$A:$BS,48,0)</f>
        <v>#N/A</v>
      </c>
      <c r="X1136" s="17" t="e">
        <f>VLOOKUP($A1136,'DATA PENGUKURAN GARDU'!$A:$BS,53,0)</f>
        <v>#N/A</v>
      </c>
      <c r="Y1136" s="17" t="e">
        <f>VLOOKUP($A1136,'DATA PENGUKURAN GARDU'!$A:$BS,54,0)</f>
        <v>#N/A</v>
      </c>
      <c r="Z1136" s="17" t="e">
        <f>VLOOKUP($A1136,'DATA PENGUKURAN GARDU'!$A:$BS,55,0)</f>
        <v>#N/A</v>
      </c>
      <c r="AA1136" s="20" t="e">
        <f>VLOOKUP($B1136,'DATA PENGUKURAN GARDU'!$A:$BS,42,0)</f>
        <v>#N/A</v>
      </c>
      <c r="AB1136" s="21" t="e">
        <f t="shared" si="587"/>
        <v>#N/A</v>
      </c>
      <c r="AC1136" s="20" t="e">
        <f>VLOOKUP($B1136,'DATA PENGUKURAN GARDU'!$A:$BS,44,0)</f>
        <v>#N/A</v>
      </c>
      <c r="AD1136" s="21" t="e">
        <f t="shared" si="588"/>
        <v>#N/A</v>
      </c>
      <c r="AE1136" s="20" t="e">
        <f>VLOOKUP($B1136,'DATA PENGUKURAN GARDU'!$A:$BS,46,0)</f>
        <v>#N/A</v>
      </c>
      <c r="AF1136" s="21" t="e">
        <f t="shared" si="589"/>
        <v>#N/A</v>
      </c>
      <c r="AG1136" s="20" t="e">
        <f>VLOOKUP($B1136,'DATA PENGUKURAN GARDU'!$A:$BS,46,0)</f>
        <v>#N/A</v>
      </c>
      <c r="AH1136" s="20" t="e">
        <f>VLOOKUP($B1136,'DATA PENGUKURAN GARDU'!$A:$BS,53,0)</f>
        <v>#N/A</v>
      </c>
      <c r="AI1136" s="20" t="e">
        <f>VLOOKUP($B1136,'DATA PENGUKURAN GARDU'!$A:$BS,54,0)</f>
        <v>#N/A</v>
      </c>
      <c r="AJ1136" s="17" t="e">
        <f>VLOOKUP($C1136,'DATA PENGUKURAN GARDU'!$A:$BS,42,0)</f>
        <v>#N/A</v>
      </c>
      <c r="AK1136" s="23" t="e">
        <f t="shared" si="590"/>
        <v>#N/A</v>
      </c>
      <c r="AL1136" s="17" t="e">
        <f>VLOOKUP($C1136,'DATA PENGUKURAN GARDU'!$A:$BS,44,0)</f>
        <v>#N/A</v>
      </c>
      <c r="AM1136" s="23" t="e">
        <f t="shared" si="591"/>
        <v>#N/A</v>
      </c>
      <c r="AN1136" s="17" t="e">
        <f>VLOOKUP($C1136,'DATA PENGUKURAN GARDU'!$A:$BS,46,0)</f>
        <v>#N/A</v>
      </c>
      <c r="AO1136" s="23" t="e">
        <f t="shared" si="592"/>
        <v>#N/A</v>
      </c>
      <c r="AP1136" s="17" t="e">
        <f>VLOOKUP($C1136,'DATA PENGUKURAN GARDU'!$A:$BS,46,0)</f>
        <v>#N/A</v>
      </c>
      <c r="AQ1136" s="17" t="e">
        <f>VLOOKUP($C1136,'DATA PENGUKURAN GARDU'!$A:$BS,53,0)</f>
        <v>#N/A</v>
      </c>
      <c r="AR1136" s="17" t="e">
        <f>VLOOKUP($C1136,'DATA PENGUKURAN GARDU'!$A:$BS,54,0)</f>
        <v>#N/A</v>
      </c>
      <c r="AS1136" s="20" t="e">
        <f>VLOOKUP($D1136,'DATA PENGUKURAN GARDU'!$A:$BS,42,0)</f>
        <v>#N/A</v>
      </c>
      <c r="AT1136" s="21" t="e">
        <f t="shared" si="593"/>
        <v>#N/A</v>
      </c>
      <c r="AU1136" s="20" t="e">
        <f>VLOOKUP($D1136,'DATA PENGUKURAN GARDU'!$A:$BS,44,0)</f>
        <v>#N/A</v>
      </c>
      <c r="AV1136" s="21" t="e">
        <f t="shared" si="594"/>
        <v>#N/A</v>
      </c>
      <c r="AW1136" s="20" t="e">
        <f>VLOOKUP($D1136,'DATA PENGUKURAN GARDU'!$A:$BS,46,0)</f>
        <v>#N/A</v>
      </c>
      <c r="AX1136" s="21" t="e">
        <f t="shared" si="595"/>
        <v>#N/A</v>
      </c>
      <c r="AY1136" s="20" t="e">
        <f>VLOOKUP($D1136,'DATA PENGUKURAN GARDU'!$A:$BS,46,0)</f>
        <v>#N/A</v>
      </c>
      <c r="AZ1136" s="20" t="e">
        <f>VLOOKUP($D1136,'DATA PENGUKURAN GARDU'!$A:$BS,53,0)</f>
        <v>#N/A</v>
      </c>
      <c r="BA1136" s="20" t="e">
        <f>VLOOKUP($D1136,'DATA PENGUKURAN GARDU'!$A:$BS,54,0)</f>
        <v>#N/A</v>
      </c>
      <c r="BB1136" s="17" t="e">
        <f>VLOOKUP($E1136,'DATA PENGUKURAN GARDU'!$A:$BS,42,0)</f>
        <v>#N/A</v>
      </c>
      <c r="BC1136" s="23" t="e">
        <f t="shared" si="596"/>
        <v>#N/A</v>
      </c>
      <c r="BD1136" s="17" t="e">
        <f>VLOOKUP($E1136,'DATA PENGUKURAN GARDU'!$A:$BS,44,0)</f>
        <v>#N/A</v>
      </c>
      <c r="BE1136" s="23" t="e">
        <f t="shared" si="597"/>
        <v>#N/A</v>
      </c>
      <c r="BF1136" s="17" t="e">
        <f>VLOOKUP($E1136,'DATA PENGUKURAN GARDU'!$A:$BS,46,0)</f>
        <v>#N/A</v>
      </c>
      <c r="BG1136" s="23" t="e">
        <f t="shared" si="598"/>
        <v>#N/A</v>
      </c>
      <c r="BH1136" s="17" t="e">
        <f>VLOOKUP($E1136,'DATA PENGUKURAN GARDU'!$A:$BS,46,0)</f>
        <v>#N/A</v>
      </c>
      <c r="BI1136" s="17" t="e">
        <f>VLOOKUP($E1136,'DATA PENGUKURAN GARDU'!$A:$BS,53,0)</f>
        <v>#N/A</v>
      </c>
      <c r="BJ1136" s="17" t="e">
        <f>VLOOKUP($E1136,'DATA PENGUKURAN GARDU'!$A:$BS,54,0)</f>
        <v>#N/A</v>
      </c>
      <c r="BK1136" s="20" t="e">
        <f t="shared" si="576"/>
        <v>#N/A</v>
      </c>
      <c r="BL1136" s="20" t="e">
        <f t="shared" si="577"/>
        <v>#N/A</v>
      </c>
      <c r="BM1136" s="20" t="e">
        <f t="shared" si="578"/>
        <v>#N/A</v>
      </c>
      <c r="BN1136" s="25" t="e">
        <f t="shared" si="579"/>
        <v>#N/A</v>
      </c>
      <c r="BO1136" s="26" t="str">
        <f t="shared" si="580"/>
        <v>0</v>
      </c>
      <c r="BP1136" s="21" t="e">
        <f t="shared" si="581"/>
        <v>#VALUE!</v>
      </c>
      <c r="BQ1136" s="20" t="e">
        <f t="shared" si="582"/>
        <v>#N/A</v>
      </c>
      <c r="BR1136" s="20" t="e">
        <v>#N/A</v>
      </c>
      <c r="BS1136" s="9" t="e">
        <v>#N/A</v>
      </c>
      <c r="BT1136" s="2" t="e">
        <f t="shared" si="583"/>
        <v>#VALUE!</v>
      </c>
      <c r="BU1136" s="2" t="e">
        <f t="shared" si="566"/>
        <v>#N/A</v>
      </c>
      <c r="BV1136" s="2" t="e">
        <f t="shared" si="567"/>
        <v>#N/A</v>
      </c>
    </row>
    <row r="1137" s="2" customFormat="1" ht="22.95" customHeight="1" spans="1:74">
      <c r="A1137" s="9" t="str">
        <f t="shared" si="568"/>
        <v>M 137Induk</v>
      </c>
      <c r="B1137" s="9" t="str">
        <f t="shared" si="569"/>
        <v>M 137jurusan 1</v>
      </c>
      <c r="C1137" s="9" t="str">
        <f t="shared" si="570"/>
        <v>M 137jurusan 2</v>
      </c>
      <c r="D1137" s="9" t="str">
        <f t="shared" si="571"/>
        <v>M 137jurusan 3</v>
      </c>
      <c r="E1137" s="9" t="str">
        <f t="shared" si="572"/>
        <v>M 137jurusan 4</v>
      </c>
      <c r="F1137" s="10" t="s">
        <v>131</v>
      </c>
      <c r="G1137" s="10" t="s">
        <v>131</v>
      </c>
      <c r="H1137" s="10" t="s">
        <v>1374</v>
      </c>
      <c r="I1137" s="10" t="s">
        <v>12362</v>
      </c>
      <c r="J1137" s="10" t="s">
        <v>12363</v>
      </c>
      <c r="K1137" s="10" t="s">
        <v>7465</v>
      </c>
      <c r="L1137" s="10"/>
      <c r="M1137" s="10"/>
      <c r="N1137" s="14">
        <f t="shared" si="573"/>
        <v>0</v>
      </c>
      <c r="O1137" s="15" t="e">
        <f t="shared" si="574"/>
        <v>#VALUE!</v>
      </c>
      <c r="P1137" s="15" t="e">
        <f t="shared" si="575"/>
        <v>#VALUE!</v>
      </c>
      <c r="Q1137" s="17" t="e">
        <f>VLOOKUP($A1137,'DATA PENGUKURAN GARDU'!$A:$BS,42,0)</f>
        <v>#N/A</v>
      </c>
      <c r="R1137" s="18" t="e">
        <f t="shared" si="584"/>
        <v>#N/A</v>
      </c>
      <c r="S1137" s="17" t="e">
        <f>VLOOKUP($A1137,'DATA PENGUKURAN GARDU'!$A:$BS,44,0)</f>
        <v>#N/A</v>
      </c>
      <c r="T1137" s="18" t="e">
        <f t="shared" si="585"/>
        <v>#N/A</v>
      </c>
      <c r="U1137" s="17" t="e">
        <f>VLOOKUP($A1137,'DATA PENGUKURAN GARDU'!$A:$BS,46,0)</f>
        <v>#N/A</v>
      </c>
      <c r="V1137" s="18" t="e">
        <f t="shared" si="586"/>
        <v>#N/A</v>
      </c>
      <c r="W1137" s="17" t="e">
        <f>VLOOKUP($A1137,'DATA PENGUKURAN GARDU'!$A:$BS,48,0)</f>
        <v>#N/A</v>
      </c>
      <c r="X1137" s="17" t="e">
        <f>VLOOKUP($A1137,'DATA PENGUKURAN GARDU'!$A:$BS,53,0)</f>
        <v>#N/A</v>
      </c>
      <c r="Y1137" s="17" t="e">
        <f>VLOOKUP($A1137,'DATA PENGUKURAN GARDU'!$A:$BS,54,0)</f>
        <v>#N/A</v>
      </c>
      <c r="Z1137" s="17" t="e">
        <f>VLOOKUP($A1137,'DATA PENGUKURAN GARDU'!$A:$BS,55,0)</f>
        <v>#N/A</v>
      </c>
      <c r="AA1137" s="20" t="e">
        <f>VLOOKUP($B1137,'DATA PENGUKURAN GARDU'!$A:$BS,42,0)</f>
        <v>#N/A</v>
      </c>
      <c r="AB1137" s="21" t="e">
        <f t="shared" si="587"/>
        <v>#N/A</v>
      </c>
      <c r="AC1137" s="20" t="e">
        <f>VLOOKUP($B1137,'DATA PENGUKURAN GARDU'!$A:$BS,44,0)</f>
        <v>#N/A</v>
      </c>
      <c r="AD1137" s="21" t="e">
        <f t="shared" si="588"/>
        <v>#N/A</v>
      </c>
      <c r="AE1137" s="20" t="e">
        <f>VLOOKUP($B1137,'DATA PENGUKURAN GARDU'!$A:$BS,46,0)</f>
        <v>#N/A</v>
      </c>
      <c r="AF1137" s="21" t="e">
        <f t="shared" si="589"/>
        <v>#N/A</v>
      </c>
      <c r="AG1137" s="20" t="e">
        <f>VLOOKUP($B1137,'DATA PENGUKURAN GARDU'!$A:$BS,46,0)</f>
        <v>#N/A</v>
      </c>
      <c r="AH1137" s="20" t="e">
        <f>VLOOKUP($B1137,'DATA PENGUKURAN GARDU'!$A:$BS,53,0)</f>
        <v>#N/A</v>
      </c>
      <c r="AI1137" s="20" t="e">
        <f>VLOOKUP($B1137,'DATA PENGUKURAN GARDU'!$A:$BS,54,0)</f>
        <v>#N/A</v>
      </c>
      <c r="AJ1137" s="17" t="e">
        <f>VLOOKUP($C1137,'DATA PENGUKURAN GARDU'!$A:$BS,42,0)</f>
        <v>#N/A</v>
      </c>
      <c r="AK1137" s="23" t="e">
        <f t="shared" si="590"/>
        <v>#N/A</v>
      </c>
      <c r="AL1137" s="17" t="e">
        <f>VLOOKUP($C1137,'DATA PENGUKURAN GARDU'!$A:$BS,44,0)</f>
        <v>#N/A</v>
      </c>
      <c r="AM1137" s="23" t="e">
        <f t="shared" si="591"/>
        <v>#N/A</v>
      </c>
      <c r="AN1137" s="17" t="e">
        <f>VLOOKUP($C1137,'DATA PENGUKURAN GARDU'!$A:$BS,46,0)</f>
        <v>#N/A</v>
      </c>
      <c r="AO1137" s="23" t="e">
        <f t="shared" si="592"/>
        <v>#N/A</v>
      </c>
      <c r="AP1137" s="17" t="e">
        <f>VLOOKUP($C1137,'DATA PENGUKURAN GARDU'!$A:$BS,46,0)</f>
        <v>#N/A</v>
      </c>
      <c r="AQ1137" s="17" t="e">
        <f>VLOOKUP($C1137,'DATA PENGUKURAN GARDU'!$A:$BS,53,0)</f>
        <v>#N/A</v>
      </c>
      <c r="AR1137" s="17" t="e">
        <f>VLOOKUP($C1137,'DATA PENGUKURAN GARDU'!$A:$BS,54,0)</f>
        <v>#N/A</v>
      </c>
      <c r="AS1137" s="20" t="e">
        <f>VLOOKUP($D1137,'DATA PENGUKURAN GARDU'!$A:$BS,42,0)</f>
        <v>#N/A</v>
      </c>
      <c r="AT1137" s="21" t="e">
        <f t="shared" si="593"/>
        <v>#N/A</v>
      </c>
      <c r="AU1137" s="20" t="e">
        <f>VLOOKUP($D1137,'DATA PENGUKURAN GARDU'!$A:$BS,44,0)</f>
        <v>#N/A</v>
      </c>
      <c r="AV1137" s="21" t="e">
        <f t="shared" si="594"/>
        <v>#N/A</v>
      </c>
      <c r="AW1137" s="20" t="e">
        <f>VLOOKUP($D1137,'DATA PENGUKURAN GARDU'!$A:$BS,46,0)</f>
        <v>#N/A</v>
      </c>
      <c r="AX1137" s="21" t="e">
        <f t="shared" si="595"/>
        <v>#N/A</v>
      </c>
      <c r="AY1137" s="20" t="e">
        <f>VLOOKUP($D1137,'DATA PENGUKURAN GARDU'!$A:$BS,46,0)</f>
        <v>#N/A</v>
      </c>
      <c r="AZ1137" s="20" t="e">
        <f>VLOOKUP($D1137,'DATA PENGUKURAN GARDU'!$A:$BS,53,0)</f>
        <v>#N/A</v>
      </c>
      <c r="BA1137" s="20" t="e">
        <f>VLOOKUP($D1137,'DATA PENGUKURAN GARDU'!$A:$BS,54,0)</f>
        <v>#N/A</v>
      </c>
      <c r="BB1137" s="17" t="e">
        <f>VLOOKUP($E1137,'DATA PENGUKURAN GARDU'!$A:$BS,42,0)</f>
        <v>#N/A</v>
      </c>
      <c r="BC1137" s="23" t="e">
        <f t="shared" si="596"/>
        <v>#N/A</v>
      </c>
      <c r="BD1137" s="17" t="e">
        <f>VLOOKUP($E1137,'DATA PENGUKURAN GARDU'!$A:$BS,44,0)</f>
        <v>#N/A</v>
      </c>
      <c r="BE1137" s="23" t="e">
        <f t="shared" si="597"/>
        <v>#N/A</v>
      </c>
      <c r="BF1137" s="17" t="e">
        <f>VLOOKUP($E1137,'DATA PENGUKURAN GARDU'!$A:$BS,46,0)</f>
        <v>#N/A</v>
      </c>
      <c r="BG1137" s="23" t="e">
        <f t="shared" si="598"/>
        <v>#N/A</v>
      </c>
      <c r="BH1137" s="17" t="e">
        <f>VLOOKUP($E1137,'DATA PENGUKURAN GARDU'!$A:$BS,46,0)</f>
        <v>#N/A</v>
      </c>
      <c r="BI1137" s="17" t="e">
        <f>VLOOKUP($E1137,'DATA PENGUKURAN GARDU'!$A:$BS,53,0)</f>
        <v>#N/A</v>
      </c>
      <c r="BJ1137" s="17" t="e">
        <f>VLOOKUP($E1137,'DATA PENGUKURAN GARDU'!$A:$BS,54,0)</f>
        <v>#N/A</v>
      </c>
      <c r="BK1137" s="20" t="e">
        <f t="shared" si="576"/>
        <v>#N/A</v>
      </c>
      <c r="BL1137" s="20" t="e">
        <f t="shared" si="577"/>
        <v>#N/A</v>
      </c>
      <c r="BM1137" s="20" t="e">
        <f t="shared" si="578"/>
        <v>#N/A</v>
      </c>
      <c r="BN1137" s="25" t="e">
        <f t="shared" si="579"/>
        <v>#N/A</v>
      </c>
      <c r="BO1137" s="26" t="str">
        <f t="shared" si="580"/>
        <v>0</v>
      </c>
      <c r="BP1137" s="21" t="e">
        <f t="shared" si="581"/>
        <v>#VALUE!</v>
      </c>
      <c r="BQ1137" s="20" t="e">
        <f t="shared" si="582"/>
        <v>#N/A</v>
      </c>
      <c r="BR1137" s="20" t="e">
        <v>#N/A</v>
      </c>
      <c r="BS1137" s="9" t="e">
        <v>#N/A</v>
      </c>
      <c r="BT1137" s="2" t="e">
        <f t="shared" si="583"/>
        <v>#VALUE!</v>
      </c>
      <c r="BU1137" s="2" t="e">
        <f t="shared" si="566"/>
        <v>#N/A</v>
      </c>
      <c r="BV1137" s="2" t="e">
        <f t="shared" si="567"/>
        <v>#N/A</v>
      </c>
    </row>
    <row r="1138" s="2" customFormat="1" ht="22.95" customHeight="1" spans="1:74">
      <c r="A1138" s="9" t="str">
        <f t="shared" si="568"/>
        <v>NW 006Induk</v>
      </c>
      <c r="B1138" s="9" t="str">
        <f t="shared" si="569"/>
        <v>NW 006jurusan 1</v>
      </c>
      <c r="C1138" s="9" t="str">
        <f t="shared" si="570"/>
        <v>NW 006jurusan 2</v>
      </c>
      <c r="D1138" s="9" t="str">
        <f t="shared" si="571"/>
        <v>NW 006jurusan 3</v>
      </c>
      <c r="E1138" s="9" t="str">
        <f t="shared" si="572"/>
        <v>NW 006jurusan 4</v>
      </c>
      <c r="F1138" s="10" t="s">
        <v>342</v>
      </c>
      <c r="G1138" s="10" t="s">
        <v>39</v>
      </c>
      <c r="H1138" s="10" t="s">
        <v>1375</v>
      </c>
      <c r="I1138" s="10" t="s">
        <v>12364</v>
      </c>
      <c r="J1138" s="10" t="s">
        <v>12365</v>
      </c>
      <c r="K1138" s="10" t="s">
        <v>7465</v>
      </c>
      <c r="L1138" s="10"/>
      <c r="M1138" s="10"/>
      <c r="N1138" s="14">
        <f t="shared" si="573"/>
        <v>0</v>
      </c>
      <c r="O1138" s="15" t="e">
        <f t="shared" si="574"/>
        <v>#VALUE!</v>
      </c>
      <c r="P1138" s="15" t="e">
        <f t="shared" si="575"/>
        <v>#VALUE!</v>
      </c>
      <c r="Q1138" s="17" t="e">
        <f>VLOOKUP($A1138,'DATA PENGUKURAN GARDU'!$A:$BS,42,0)</f>
        <v>#N/A</v>
      </c>
      <c r="R1138" s="18" t="e">
        <f t="shared" si="584"/>
        <v>#N/A</v>
      </c>
      <c r="S1138" s="17" t="e">
        <f>VLOOKUP($A1138,'DATA PENGUKURAN GARDU'!$A:$BS,44,0)</f>
        <v>#N/A</v>
      </c>
      <c r="T1138" s="18" t="e">
        <f t="shared" si="585"/>
        <v>#N/A</v>
      </c>
      <c r="U1138" s="17" t="e">
        <f>VLOOKUP($A1138,'DATA PENGUKURAN GARDU'!$A:$BS,46,0)</f>
        <v>#N/A</v>
      </c>
      <c r="V1138" s="18" t="e">
        <f t="shared" si="586"/>
        <v>#N/A</v>
      </c>
      <c r="W1138" s="17" t="e">
        <f>VLOOKUP($A1138,'DATA PENGUKURAN GARDU'!$A:$BS,48,0)</f>
        <v>#N/A</v>
      </c>
      <c r="X1138" s="17" t="e">
        <f>VLOOKUP($A1138,'DATA PENGUKURAN GARDU'!$A:$BS,53,0)</f>
        <v>#N/A</v>
      </c>
      <c r="Y1138" s="17" t="e">
        <f>VLOOKUP($A1138,'DATA PENGUKURAN GARDU'!$A:$BS,54,0)</f>
        <v>#N/A</v>
      </c>
      <c r="Z1138" s="17" t="e">
        <f>VLOOKUP($A1138,'DATA PENGUKURAN GARDU'!$A:$BS,55,0)</f>
        <v>#N/A</v>
      </c>
      <c r="AA1138" s="20" t="e">
        <f>VLOOKUP($B1138,'DATA PENGUKURAN GARDU'!$A:$BS,42,0)</f>
        <v>#N/A</v>
      </c>
      <c r="AB1138" s="21" t="e">
        <f t="shared" si="587"/>
        <v>#N/A</v>
      </c>
      <c r="AC1138" s="20" t="e">
        <f>VLOOKUP($B1138,'DATA PENGUKURAN GARDU'!$A:$BS,44,0)</f>
        <v>#N/A</v>
      </c>
      <c r="AD1138" s="21" t="e">
        <f t="shared" si="588"/>
        <v>#N/A</v>
      </c>
      <c r="AE1138" s="20" t="e">
        <f>VLOOKUP($B1138,'DATA PENGUKURAN GARDU'!$A:$BS,46,0)</f>
        <v>#N/A</v>
      </c>
      <c r="AF1138" s="21" t="e">
        <f t="shared" si="589"/>
        <v>#N/A</v>
      </c>
      <c r="AG1138" s="20" t="e">
        <f>VLOOKUP($B1138,'DATA PENGUKURAN GARDU'!$A:$BS,46,0)</f>
        <v>#N/A</v>
      </c>
      <c r="AH1138" s="20" t="e">
        <f>VLOOKUP($B1138,'DATA PENGUKURAN GARDU'!$A:$BS,53,0)</f>
        <v>#N/A</v>
      </c>
      <c r="AI1138" s="20" t="e">
        <f>VLOOKUP($B1138,'DATA PENGUKURAN GARDU'!$A:$BS,54,0)</f>
        <v>#N/A</v>
      </c>
      <c r="AJ1138" s="17" t="e">
        <f>VLOOKUP($C1138,'DATA PENGUKURAN GARDU'!$A:$BS,42,0)</f>
        <v>#N/A</v>
      </c>
      <c r="AK1138" s="23" t="e">
        <f t="shared" si="590"/>
        <v>#N/A</v>
      </c>
      <c r="AL1138" s="17" t="e">
        <f>VLOOKUP($C1138,'DATA PENGUKURAN GARDU'!$A:$BS,44,0)</f>
        <v>#N/A</v>
      </c>
      <c r="AM1138" s="23" t="e">
        <f t="shared" si="591"/>
        <v>#N/A</v>
      </c>
      <c r="AN1138" s="17" t="e">
        <f>VLOOKUP($C1138,'DATA PENGUKURAN GARDU'!$A:$BS,46,0)</f>
        <v>#N/A</v>
      </c>
      <c r="AO1138" s="23" t="e">
        <f t="shared" si="592"/>
        <v>#N/A</v>
      </c>
      <c r="AP1138" s="17" t="e">
        <f>VLOOKUP($C1138,'DATA PENGUKURAN GARDU'!$A:$BS,46,0)</f>
        <v>#N/A</v>
      </c>
      <c r="AQ1138" s="17" t="e">
        <f>VLOOKUP($C1138,'DATA PENGUKURAN GARDU'!$A:$BS,53,0)</f>
        <v>#N/A</v>
      </c>
      <c r="AR1138" s="17" t="e">
        <f>VLOOKUP($C1138,'DATA PENGUKURAN GARDU'!$A:$BS,54,0)</f>
        <v>#N/A</v>
      </c>
      <c r="AS1138" s="20" t="e">
        <f>VLOOKUP($D1138,'DATA PENGUKURAN GARDU'!$A:$BS,42,0)</f>
        <v>#N/A</v>
      </c>
      <c r="AT1138" s="21" t="e">
        <f t="shared" si="593"/>
        <v>#N/A</v>
      </c>
      <c r="AU1138" s="20" t="e">
        <f>VLOOKUP($D1138,'DATA PENGUKURAN GARDU'!$A:$BS,44,0)</f>
        <v>#N/A</v>
      </c>
      <c r="AV1138" s="21" t="e">
        <f t="shared" si="594"/>
        <v>#N/A</v>
      </c>
      <c r="AW1138" s="20" t="e">
        <f>VLOOKUP($D1138,'DATA PENGUKURAN GARDU'!$A:$BS,46,0)</f>
        <v>#N/A</v>
      </c>
      <c r="AX1138" s="21" t="e">
        <f t="shared" si="595"/>
        <v>#N/A</v>
      </c>
      <c r="AY1138" s="20" t="e">
        <f>VLOOKUP($D1138,'DATA PENGUKURAN GARDU'!$A:$BS,46,0)</f>
        <v>#N/A</v>
      </c>
      <c r="AZ1138" s="20" t="e">
        <f>VLOOKUP($D1138,'DATA PENGUKURAN GARDU'!$A:$BS,53,0)</f>
        <v>#N/A</v>
      </c>
      <c r="BA1138" s="20" t="e">
        <f>VLOOKUP($D1138,'DATA PENGUKURAN GARDU'!$A:$BS,54,0)</f>
        <v>#N/A</v>
      </c>
      <c r="BB1138" s="17" t="e">
        <f>VLOOKUP($E1138,'DATA PENGUKURAN GARDU'!$A:$BS,42,0)</f>
        <v>#N/A</v>
      </c>
      <c r="BC1138" s="23" t="e">
        <f t="shared" si="596"/>
        <v>#N/A</v>
      </c>
      <c r="BD1138" s="17" t="e">
        <f>VLOOKUP($E1138,'DATA PENGUKURAN GARDU'!$A:$BS,44,0)</f>
        <v>#N/A</v>
      </c>
      <c r="BE1138" s="23" t="e">
        <f t="shared" si="597"/>
        <v>#N/A</v>
      </c>
      <c r="BF1138" s="17" t="e">
        <f>VLOOKUP($E1138,'DATA PENGUKURAN GARDU'!$A:$BS,46,0)</f>
        <v>#N/A</v>
      </c>
      <c r="BG1138" s="23" t="e">
        <f t="shared" si="598"/>
        <v>#N/A</v>
      </c>
      <c r="BH1138" s="17" t="e">
        <f>VLOOKUP($E1138,'DATA PENGUKURAN GARDU'!$A:$BS,46,0)</f>
        <v>#N/A</v>
      </c>
      <c r="BI1138" s="17" t="e">
        <f>VLOOKUP($E1138,'DATA PENGUKURAN GARDU'!$A:$BS,53,0)</f>
        <v>#N/A</v>
      </c>
      <c r="BJ1138" s="17" t="e">
        <f>VLOOKUP($E1138,'DATA PENGUKURAN GARDU'!$A:$BS,54,0)</f>
        <v>#N/A</v>
      </c>
      <c r="BK1138" s="20" t="e">
        <f t="shared" si="576"/>
        <v>#N/A</v>
      </c>
      <c r="BL1138" s="20" t="e">
        <f t="shared" si="577"/>
        <v>#N/A</v>
      </c>
      <c r="BM1138" s="20" t="e">
        <f t="shared" si="578"/>
        <v>#N/A</v>
      </c>
      <c r="BN1138" s="25" t="e">
        <f t="shared" si="579"/>
        <v>#N/A</v>
      </c>
      <c r="BO1138" s="26" t="str">
        <f t="shared" si="580"/>
        <v>0</v>
      </c>
      <c r="BP1138" s="21" t="e">
        <f t="shared" si="581"/>
        <v>#VALUE!</v>
      </c>
      <c r="BQ1138" s="20" t="e">
        <f t="shared" si="582"/>
        <v>#N/A</v>
      </c>
      <c r="BR1138" s="20" t="e">
        <v>#N/A</v>
      </c>
      <c r="BS1138" s="9" t="e">
        <v>#N/A</v>
      </c>
      <c r="BT1138" s="2" t="e">
        <f t="shared" si="583"/>
        <v>#VALUE!</v>
      </c>
      <c r="BU1138" s="2" t="e">
        <f t="shared" si="566"/>
        <v>#N/A</v>
      </c>
      <c r="BV1138" s="2" t="e">
        <f t="shared" si="567"/>
        <v>#N/A</v>
      </c>
    </row>
    <row r="1139" s="2" customFormat="1" ht="22.95" customHeight="1" spans="1:74">
      <c r="A1139" s="9" t="str">
        <f t="shared" si="568"/>
        <v>K-157Induk</v>
      </c>
      <c r="B1139" s="9" t="str">
        <f t="shared" si="569"/>
        <v>K-157jurusan 1</v>
      </c>
      <c r="C1139" s="9" t="str">
        <f t="shared" si="570"/>
        <v>K-157jurusan 2</v>
      </c>
      <c r="D1139" s="9" t="str">
        <f t="shared" si="571"/>
        <v>K-157jurusan 3</v>
      </c>
      <c r="E1139" s="9" t="str">
        <f t="shared" si="572"/>
        <v>K-157jurusan 4</v>
      </c>
      <c r="F1139" s="10" t="s">
        <v>1376</v>
      </c>
      <c r="G1139" s="10" t="s">
        <v>132</v>
      </c>
      <c r="H1139" s="10" t="s">
        <v>1377</v>
      </c>
      <c r="I1139" s="10" t="s">
        <v>12366</v>
      </c>
      <c r="J1139" s="10" t="s">
        <v>12367</v>
      </c>
      <c r="K1139" s="10" t="s">
        <v>7465</v>
      </c>
      <c r="L1139" s="10"/>
      <c r="M1139" s="10"/>
      <c r="N1139" s="14">
        <f t="shared" si="573"/>
        <v>0</v>
      </c>
      <c r="O1139" s="15" t="e">
        <f t="shared" si="574"/>
        <v>#VALUE!</v>
      </c>
      <c r="P1139" s="15" t="e">
        <f t="shared" si="575"/>
        <v>#VALUE!</v>
      </c>
      <c r="Q1139" s="17" t="e">
        <f>VLOOKUP($A1139,'DATA PENGUKURAN GARDU'!$A:$BS,42,0)</f>
        <v>#N/A</v>
      </c>
      <c r="R1139" s="18" t="e">
        <f t="shared" si="584"/>
        <v>#N/A</v>
      </c>
      <c r="S1139" s="17" t="e">
        <f>VLOOKUP($A1139,'DATA PENGUKURAN GARDU'!$A:$BS,44,0)</f>
        <v>#N/A</v>
      </c>
      <c r="T1139" s="18" t="e">
        <f t="shared" si="585"/>
        <v>#N/A</v>
      </c>
      <c r="U1139" s="17" t="e">
        <f>VLOOKUP($A1139,'DATA PENGUKURAN GARDU'!$A:$BS,46,0)</f>
        <v>#N/A</v>
      </c>
      <c r="V1139" s="18" t="e">
        <f t="shared" si="586"/>
        <v>#N/A</v>
      </c>
      <c r="W1139" s="17" t="e">
        <f>VLOOKUP($A1139,'DATA PENGUKURAN GARDU'!$A:$BS,48,0)</f>
        <v>#N/A</v>
      </c>
      <c r="X1139" s="17" t="e">
        <f>VLOOKUP($A1139,'DATA PENGUKURAN GARDU'!$A:$BS,53,0)</f>
        <v>#N/A</v>
      </c>
      <c r="Y1139" s="17" t="e">
        <f>VLOOKUP($A1139,'DATA PENGUKURAN GARDU'!$A:$BS,54,0)</f>
        <v>#N/A</v>
      </c>
      <c r="Z1139" s="17" t="e">
        <f>VLOOKUP($A1139,'DATA PENGUKURAN GARDU'!$A:$BS,55,0)</f>
        <v>#N/A</v>
      </c>
      <c r="AA1139" s="20" t="e">
        <f>VLOOKUP($B1139,'DATA PENGUKURAN GARDU'!$A:$BS,42,0)</f>
        <v>#N/A</v>
      </c>
      <c r="AB1139" s="21" t="e">
        <f t="shared" si="587"/>
        <v>#N/A</v>
      </c>
      <c r="AC1139" s="20" t="e">
        <f>VLOOKUP($B1139,'DATA PENGUKURAN GARDU'!$A:$BS,44,0)</f>
        <v>#N/A</v>
      </c>
      <c r="AD1139" s="21" t="e">
        <f t="shared" si="588"/>
        <v>#N/A</v>
      </c>
      <c r="AE1139" s="20" t="e">
        <f>VLOOKUP($B1139,'DATA PENGUKURAN GARDU'!$A:$BS,46,0)</f>
        <v>#N/A</v>
      </c>
      <c r="AF1139" s="21" t="e">
        <f t="shared" si="589"/>
        <v>#N/A</v>
      </c>
      <c r="AG1139" s="20" t="e">
        <f>VLOOKUP($B1139,'DATA PENGUKURAN GARDU'!$A:$BS,46,0)</f>
        <v>#N/A</v>
      </c>
      <c r="AH1139" s="20" t="e">
        <f>VLOOKUP($B1139,'DATA PENGUKURAN GARDU'!$A:$BS,53,0)</f>
        <v>#N/A</v>
      </c>
      <c r="AI1139" s="20" t="e">
        <f>VLOOKUP($B1139,'DATA PENGUKURAN GARDU'!$A:$BS,54,0)</f>
        <v>#N/A</v>
      </c>
      <c r="AJ1139" s="17" t="e">
        <f>VLOOKUP($C1139,'DATA PENGUKURAN GARDU'!$A:$BS,42,0)</f>
        <v>#N/A</v>
      </c>
      <c r="AK1139" s="23" t="e">
        <f t="shared" si="590"/>
        <v>#N/A</v>
      </c>
      <c r="AL1139" s="17" t="e">
        <f>VLOOKUP($C1139,'DATA PENGUKURAN GARDU'!$A:$BS,44,0)</f>
        <v>#N/A</v>
      </c>
      <c r="AM1139" s="23" t="e">
        <f t="shared" si="591"/>
        <v>#N/A</v>
      </c>
      <c r="AN1139" s="17" t="e">
        <f>VLOOKUP($C1139,'DATA PENGUKURAN GARDU'!$A:$BS,46,0)</f>
        <v>#N/A</v>
      </c>
      <c r="AO1139" s="23" t="e">
        <f t="shared" si="592"/>
        <v>#N/A</v>
      </c>
      <c r="AP1139" s="17" t="e">
        <f>VLOOKUP($C1139,'DATA PENGUKURAN GARDU'!$A:$BS,46,0)</f>
        <v>#N/A</v>
      </c>
      <c r="AQ1139" s="17" t="e">
        <f>VLOOKUP($C1139,'DATA PENGUKURAN GARDU'!$A:$BS,53,0)</f>
        <v>#N/A</v>
      </c>
      <c r="AR1139" s="17" t="e">
        <f>VLOOKUP($C1139,'DATA PENGUKURAN GARDU'!$A:$BS,54,0)</f>
        <v>#N/A</v>
      </c>
      <c r="AS1139" s="20" t="e">
        <f>VLOOKUP($D1139,'DATA PENGUKURAN GARDU'!$A:$BS,42,0)</f>
        <v>#N/A</v>
      </c>
      <c r="AT1139" s="21" t="e">
        <f t="shared" si="593"/>
        <v>#N/A</v>
      </c>
      <c r="AU1139" s="20" t="e">
        <f>VLOOKUP($D1139,'DATA PENGUKURAN GARDU'!$A:$BS,44,0)</f>
        <v>#N/A</v>
      </c>
      <c r="AV1139" s="21" t="e">
        <f t="shared" si="594"/>
        <v>#N/A</v>
      </c>
      <c r="AW1139" s="20" t="e">
        <f>VLOOKUP($D1139,'DATA PENGUKURAN GARDU'!$A:$BS,46,0)</f>
        <v>#N/A</v>
      </c>
      <c r="AX1139" s="21" t="e">
        <f t="shared" si="595"/>
        <v>#N/A</v>
      </c>
      <c r="AY1139" s="20" t="e">
        <f>VLOOKUP($D1139,'DATA PENGUKURAN GARDU'!$A:$BS,46,0)</f>
        <v>#N/A</v>
      </c>
      <c r="AZ1139" s="20" t="e">
        <f>VLOOKUP($D1139,'DATA PENGUKURAN GARDU'!$A:$BS,53,0)</f>
        <v>#N/A</v>
      </c>
      <c r="BA1139" s="20" t="e">
        <f>VLOOKUP($D1139,'DATA PENGUKURAN GARDU'!$A:$BS,54,0)</f>
        <v>#N/A</v>
      </c>
      <c r="BB1139" s="17" t="e">
        <f>VLOOKUP($E1139,'DATA PENGUKURAN GARDU'!$A:$BS,42,0)</f>
        <v>#N/A</v>
      </c>
      <c r="BC1139" s="23" t="e">
        <f t="shared" si="596"/>
        <v>#N/A</v>
      </c>
      <c r="BD1139" s="17" t="e">
        <f>VLOOKUP($E1139,'DATA PENGUKURAN GARDU'!$A:$BS,44,0)</f>
        <v>#N/A</v>
      </c>
      <c r="BE1139" s="23" t="e">
        <f t="shared" si="597"/>
        <v>#N/A</v>
      </c>
      <c r="BF1139" s="17" t="e">
        <f>VLOOKUP($E1139,'DATA PENGUKURAN GARDU'!$A:$BS,46,0)</f>
        <v>#N/A</v>
      </c>
      <c r="BG1139" s="23" t="e">
        <f t="shared" si="598"/>
        <v>#N/A</v>
      </c>
      <c r="BH1139" s="17" t="e">
        <f>VLOOKUP($E1139,'DATA PENGUKURAN GARDU'!$A:$BS,46,0)</f>
        <v>#N/A</v>
      </c>
      <c r="BI1139" s="17" t="e">
        <f>VLOOKUP($E1139,'DATA PENGUKURAN GARDU'!$A:$BS,53,0)</f>
        <v>#N/A</v>
      </c>
      <c r="BJ1139" s="17" t="e">
        <f>VLOOKUP($E1139,'DATA PENGUKURAN GARDU'!$A:$BS,54,0)</f>
        <v>#N/A</v>
      </c>
      <c r="BK1139" s="20" t="e">
        <f t="shared" si="576"/>
        <v>#N/A</v>
      </c>
      <c r="BL1139" s="20" t="e">
        <f t="shared" si="577"/>
        <v>#N/A</v>
      </c>
      <c r="BM1139" s="20" t="e">
        <f t="shared" si="578"/>
        <v>#N/A</v>
      </c>
      <c r="BN1139" s="25" t="e">
        <f t="shared" si="579"/>
        <v>#N/A</v>
      </c>
      <c r="BO1139" s="26" t="str">
        <f t="shared" si="580"/>
        <v>0</v>
      </c>
      <c r="BP1139" s="21" t="e">
        <f t="shared" si="581"/>
        <v>#VALUE!</v>
      </c>
      <c r="BQ1139" s="20" t="e">
        <f t="shared" si="582"/>
        <v>#N/A</v>
      </c>
      <c r="BR1139" s="20" t="e">
        <v>#N/A</v>
      </c>
      <c r="BS1139" s="9" t="e">
        <v>#N/A</v>
      </c>
      <c r="BT1139" s="2" t="e">
        <f t="shared" si="583"/>
        <v>#VALUE!</v>
      </c>
      <c r="BU1139" s="2" t="e">
        <f t="shared" si="566"/>
        <v>#N/A</v>
      </c>
      <c r="BV1139" s="2" t="e">
        <f t="shared" si="567"/>
        <v>#N/A</v>
      </c>
    </row>
    <row r="1140" s="2" customFormat="1" ht="22.95" customHeight="1" spans="1:74">
      <c r="A1140" s="9" t="str">
        <f t="shared" si="568"/>
        <v>K-158Induk</v>
      </c>
      <c r="B1140" s="9" t="str">
        <f t="shared" si="569"/>
        <v>K-158jurusan 1</v>
      </c>
      <c r="C1140" s="9" t="str">
        <f t="shared" si="570"/>
        <v>K-158jurusan 2</v>
      </c>
      <c r="D1140" s="9" t="str">
        <f t="shared" si="571"/>
        <v>K-158jurusan 3</v>
      </c>
      <c r="E1140" s="9" t="str">
        <f t="shared" si="572"/>
        <v>K-158jurusan 4</v>
      </c>
      <c r="F1140" s="10" t="s">
        <v>1376</v>
      </c>
      <c r="G1140" s="10" t="s">
        <v>132</v>
      </c>
      <c r="H1140" s="10" t="s">
        <v>1378</v>
      </c>
      <c r="I1140" s="10" t="s">
        <v>12368</v>
      </c>
      <c r="J1140" s="10" t="s">
        <v>12369</v>
      </c>
      <c r="K1140" s="10" t="s">
        <v>7465</v>
      </c>
      <c r="L1140" s="10"/>
      <c r="M1140" s="10"/>
      <c r="N1140" s="14">
        <f t="shared" si="573"/>
        <v>0</v>
      </c>
      <c r="O1140" s="15" t="e">
        <f t="shared" si="574"/>
        <v>#VALUE!</v>
      </c>
      <c r="P1140" s="15" t="e">
        <f t="shared" si="575"/>
        <v>#VALUE!</v>
      </c>
      <c r="Q1140" s="17" t="e">
        <f>VLOOKUP($A1140,'DATA PENGUKURAN GARDU'!$A:$BS,42,0)</f>
        <v>#N/A</v>
      </c>
      <c r="R1140" s="18" t="e">
        <f t="shared" si="584"/>
        <v>#N/A</v>
      </c>
      <c r="S1140" s="17" t="e">
        <f>VLOOKUP($A1140,'DATA PENGUKURAN GARDU'!$A:$BS,44,0)</f>
        <v>#N/A</v>
      </c>
      <c r="T1140" s="18" t="e">
        <f t="shared" si="585"/>
        <v>#N/A</v>
      </c>
      <c r="U1140" s="17" t="e">
        <f>VLOOKUP($A1140,'DATA PENGUKURAN GARDU'!$A:$BS,46,0)</f>
        <v>#N/A</v>
      </c>
      <c r="V1140" s="18" t="e">
        <f t="shared" si="586"/>
        <v>#N/A</v>
      </c>
      <c r="W1140" s="17" t="e">
        <f>VLOOKUP($A1140,'DATA PENGUKURAN GARDU'!$A:$BS,48,0)</f>
        <v>#N/A</v>
      </c>
      <c r="X1140" s="17" t="e">
        <f>VLOOKUP($A1140,'DATA PENGUKURAN GARDU'!$A:$BS,53,0)</f>
        <v>#N/A</v>
      </c>
      <c r="Y1140" s="17" t="e">
        <f>VLOOKUP($A1140,'DATA PENGUKURAN GARDU'!$A:$BS,54,0)</f>
        <v>#N/A</v>
      </c>
      <c r="Z1140" s="17" t="e">
        <f>VLOOKUP($A1140,'DATA PENGUKURAN GARDU'!$A:$BS,55,0)</f>
        <v>#N/A</v>
      </c>
      <c r="AA1140" s="20" t="e">
        <f>VLOOKUP($B1140,'DATA PENGUKURAN GARDU'!$A:$BS,42,0)</f>
        <v>#N/A</v>
      </c>
      <c r="AB1140" s="21" t="e">
        <f t="shared" si="587"/>
        <v>#N/A</v>
      </c>
      <c r="AC1140" s="20" t="e">
        <f>VLOOKUP($B1140,'DATA PENGUKURAN GARDU'!$A:$BS,44,0)</f>
        <v>#N/A</v>
      </c>
      <c r="AD1140" s="21" t="e">
        <f t="shared" si="588"/>
        <v>#N/A</v>
      </c>
      <c r="AE1140" s="20" t="e">
        <f>VLOOKUP($B1140,'DATA PENGUKURAN GARDU'!$A:$BS,46,0)</f>
        <v>#N/A</v>
      </c>
      <c r="AF1140" s="21" t="e">
        <f t="shared" si="589"/>
        <v>#N/A</v>
      </c>
      <c r="AG1140" s="20" t="e">
        <f>VLOOKUP($B1140,'DATA PENGUKURAN GARDU'!$A:$BS,46,0)</f>
        <v>#N/A</v>
      </c>
      <c r="AH1140" s="20" t="e">
        <f>VLOOKUP($B1140,'DATA PENGUKURAN GARDU'!$A:$BS,53,0)</f>
        <v>#N/A</v>
      </c>
      <c r="AI1140" s="20" t="e">
        <f>VLOOKUP($B1140,'DATA PENGUKURAN GARDU'!$A:$BS,54,0)</f>
        <v>#N/A</v>
      </c>
      <c r="AJ1140" s="17" t="e">
        <f>VLOOKUP($C1140,'DATA PENGUKURAN GARDU'!$A:$BS,42,0)</f>
        <v>#N/A</v>
      </c>
      <c r="AK1140" s="23" t="e">
        <f t="shared" si="590"/>
        <v>#N/A</v>
      </c>
      <c r="AL1140" s="17" t="e">
        <f>VLOOKUP($C1140,'DATA PENGUKURAN GARDU'!$A:$BS,44,0)</f>
        <v>#N/A</v>
      </c>
      <c r="AM1140" s="23" t="e">
        <f t="shared" si="591"/>
        <v>#N/A</v>
      </c>
      <c r="AN1140" s="17" t="e">
        <f>VLOOKUP($C1140,'DATA PENGUKURAN GARDU'!$A:$BS,46,0)</f>
        <v>#N/A</v>
      </c>
      <c r="AO1140" s="23" t="e">
        <f t="shared" si="592"/>
        <v>#N/A</v>
      </c>
      <c r="AP1140" s="17" t="e">
        <f>VLOOKUP($C1140,'DATA PENGUKURAN GARDU'!$A:$BS,46,0)</f>
        <v>#N/A</v>
      </c>
      <c r="AQ1140" s="17" t="e">
        <f>VLOOKUP($C1140,'DATA PENGUKURAN GARDU'!$A:$BS,53,0)</f>
        <v>#N/A</v>
      </c>
      <c r="AR1140" s="17" t="e">
        <f>VLOOKUP($C1140,'DATA PENGUKURAN GARDU'!$A:$BS,54,0)</f>
        <v>#N/A</v>
      </c>
      <c r="AS1140" s="20" t="e">
        <f>VLOOKUP($D1140,'DATA PENGUKURAN GARDU'!$A:$BS,42,0)</f>
        <v>#N/A</v>
      </c>
      <c r="AT1140" s="21" t="e">
        <f t="shared" si="593"/>
        <v>#N/A</v>
      </c>
      <c r="AU1140" s="20" t="e">
        <f>VLOOKUP($D1140,'DATA PENGUKURAN GARDU'!$A:$BS,44,0)</f>
        <v>#N/A</v>
      </c>
      <c r="AV1140" s="21" t="e">
        <f t="shared" si="594"/>
        <v>#N/A</v>
      </c>
      <c r="AW1140" s="20" t="e">
        <f>VLOOKUP($D1140,'DATA PENGUKURAN GARDU'!$A:$BS,46,0)</f>
        <v>#N/A</v>
      </c>
      <c r="AX1140" s="21" t="e">
        <f t="shared" si="595"/>
        <v>#N/A</v>
      </c>
      <c r="AY1140" s="20" t="e">
        <f>VLOOKUP($D1140,'DATA PENGUKURAN GARDU'!$A:$BS,46,0)</f>
        <v>#N/A</v>
      </c>
      <c r="AZ1140" s="20" t="e">
        <f>VLOOKUP($D1140,'DATA PENGUKURAN GARDU'!$A:$BS,53,0)</f>
        <v>#N/A</v>
      </c>
      <c r="BA1140" s="20" t="e">
        <f>VLOOKUP($D1140,'DATA PENGUKURAN GARDU'!$A:$BS,54,0)</f>
        <v>#N/A</v>
      </c>
      <c r="BB1140" s="17" t="e">
        <f>VLOOKUP($E1140,'DATA PENGUKURAN GARDU'!$A:$BS,42,0)</f>
        <v>#N/A</v>
      </c>
      <c r="BC1140" s="23" t="e">
        <f t="shared" si="596"/>
        <v>#N/A</v>
      </c>
      <c r="BD1140" s="17" t="e">
        <f>VLOOKUP($E1140,'DATA PENGUKURAN GARDU'!$A:$BS,44,0)</f>
        <v>#N/A</v>
      </c>
      <c r="BE1140" s="23" t="e">
        <f t="shared" si="597"/>
        <v>#N/A</v>
      </c>
      <c r="BF1140" s="17" t="e">
        <f>VLOOKUP($E1140,'DATA PENGUKURAN GARDU'!$A:$BS,46,0)</f>
        <v>#N/A</v>
      </c>
      <c r="BG1140" s="23" t="e">
        <f t="shared" si="598"/>
        <v>#N/A</v>
      </c>
      <c r="BH1140" s="17" t="e">
        <f>VLOOKUP($E1140,'DATA PENGUKURAN GARDU'!$A:$BS,46,0)</f>
        <v>#N/A</v>
      </c>
      <c r="BI1140" s="17" t="e">
        <f>VLOOKUP($E1140,'DATA PENGUKURAN GARDU'!$A:$BS,53,0)</f>
        <v>#N/A</v>
      </c>
      <c r="BJ1140" s="17" t="e">
        <f>VLOOKUP($E1140,'DATA PENGUKURAN GARDU'!$A:$BS,54,0)</f>
        <v>#N/A</v>
      </c>
      <c r="BK1140" s="20" t="e">
        <f t="shared" si="576"/>
        <v>#N/A</v>
      </c>
      <c r="BL1140" s="20" t="e">
        <f t="shared" si="577"/>
        <v>#N/A</v>
      </c>
      <c r="BM1140" s="20" t="e">
        <f t="shared" si="578"/>
        <v>#N/A</v>
      </c>
      <c r="BN1140" s="25" t="e">
        <f t="shared" si="579"/>
        <v>#N/A</v>
      </c>
      <c r="BO1140" s="26" t="str">
        <f t="shared" si="580"/>
        <v>0</v>
      </c>
      <c r="BP1140" s="21" t="e">
        <f t="shared" si="581"/>
        <v>#VALUE!</v>
      </c>
      <c r="BQ1140" s="20" t="e">
        <f t="shared" si="582"/>
        <v>#N/A</v>
      </c>
      <c r="BR1140" s="20" t="e">
        <v>#N/A</v>
      </c>
      <c r="BS1140" s="9" t="e">
        <v>#N/A</v>
      </c>
      <c r="BT1140" s="2" t="e">
        <f t="shared" si="583"/>
        <v>#VALUE!</v>
      </c>
      <c r="BU1140" s="2" t="e">
        <f t="shared" si="566"/>
        <v>#N/A</v>
      </c>
      <c r="BV1140" s="2" t="e">
        <f t="shared" si="567"/>
        <v>#N/A</v>
      </c>
    </row>
    <row r="1141" s="2" customFormat="1" ht="22.95" customHeight="1" spans="1:74">
      <c r="A1141" s="9" t="str">
        <f t="shared" si="568"/>
        <v>K-294Induk</v>
      </c>
      <c r="B1141" s="9" t="str">
        <f t="shared" si="569"/>
        <v>K-294jurusan 1</v>
      </c>
      <c r="C1141" s="9" t="str">
        <f t="shared" si="570"/>
        <v>K-294jurusan 2</v>
      </c>
      <c r="D1141" s="9" t="str">
        <f t="shared" si="571"/>
        <v>K-294jurusan 3</v>
      </c>
      <c r="E1141" s="9" t="str">
        <f t="shared" si="572"/>
        <v>K-294jurusan 4</v>
      </c>
      <c r="F1141" s="10" t="s">
        <v>136</v>
      </c>
      <c r="G1141" s="10" t="s">
        <v>132</v>
      </c>
      <c r="H1141" s="10" t="s">
        <v>1380</v>
      </c>
      <c r="I1141" s="10" t="s">
        <v>12372</v>
      </c>
      <c r="J1141" s="10" t="s">
        <v>12373</v>
      </c>
      <c r="K1141" s="10" t="s">
        <v>7465</v>
      </c>
      <c r="L1141" s="10"/>
      <c r="M1141" s="10"/>
      <c r="N1141" s="14">
        <f t="shared" si="573"/>
        <v>0</v>
      </c>
      <c r="O1141" s="15" t="e">
        <f t="shared" si="574"/>
        <v>#VALUE!</v>
      </c>
      <c r="P1141" s="15" t="e">
        <f t="shared" si="575"/>
        <v>#VALUE!</v>
      </c>
      <c r="Q1141" s="17" t="e">
        <f>VLOOKUP($A1141,'DATA PENGUKURAN GARDU'!$A:$BS,42,0)</f>
        <v>#N/A</v>
      </c>
      <c r="R1141" s="18" t="e">
        <f t="shared" si="584"/>
        <v>#N/A</v>
      </c>
      <c r="S1141" s="17" t="e">
        <f>VLOOKUP($A1141,'DATA PENGUKURAN GARDU'!$A:$BS,44,0)</f>
        <v>#N/A</v>
      </c>
      <c r="T1141" s="18" t="e">
        <f t="shared" si="585"/>
        <v>#N/A</v>
      </c>
      <c r="U1141" s="17" t="e">
        <f>VLOOKUP($A1141,'DATA PENGUKURAN GARDU'!$A:$BS,46,0)</f>
        <v>#N/A</v>
      </c>
      <c r="V1141" s="18" t="e">
        <f t="shared" si="586"/>
        <v>#N/A</v>
      </c>
      <c r="W1141" s="17" t="e">
        <f>VLOOKUP($A1141,'DATA PENGUKURAN GARDU'!$A:$BS,48,0)</f>
        <v>#N/A</v>
      </c>
      <c r="X1141" s="17" t="e">
        <f>VLOOKUP($A1141,'DATA PENGUKURAN GARDU'!$A:$BS,53,0)</f>
        <v>#N/A</v>
      </c>
      <c r="Y1141" s="17" t="e">
        <f>VLOOKUP($A1141,'DATA PENGUKURAN GARDU'!$A:$BS,54,0)</f>
        <v>#N/A</v>
      </c>
      <c r="Z1141" s="17" t="e">
        <f>VLOOKUP($A1141,'DATA PENGUKURAN GARDU'!$A:$BS,55,0)</f>
        <v>#N/A</v>
      </c>
      <c r="AA1141" s="20" t="e">
        <f>VLOOKUP($B1141,'DATA PENGUKURAN GARDU'!$A:$BS,42,0)</f>
        <v>#N/A</v>
      </c>
      <c r="AB1141" s="21" t="e">
        <f t="shared" si="587"/>
        <v>#N/A</v>
      </c>
      <c r="AC1141" s="20" t="e">
        <f>VLOOKUP($B1141,'DATA PENGUKURAN GARDU'!$A:$BS,44,0)</f>
        <v>#N/A</v>
      </c>
      <c r="AD1141" s="21" t="e">
        <f t="shared" si="588"/>
        <v>#N/A</v>
      </c>
      <c r="AE1141" s="20" t="e">
        <f>VLOOKUP($B1141,'DATA PENGUKURAN GARDU'!$A:$BS,46,0)</f>
        <v>#N/A</v>
      </c>
      <c r="AF1141" s="21" t="e">
        <f t="shared" si="589"/>
        <v>#N/A</v>
      </c>
      <c r="AG1141" s="20" t="e">
        <f>VLOOKUP($B1141,'DATA PENGUKURAN GARDU'!$A:$BS,46,0)</f>
        <v>#N/A</v>
      </c>
      <c r="AH1141" s="20" t="e">
        <f>VLOOKUP($B1141,'DATA PENGUKURAN GARDU'!$A:$BS,53,0)</f>
        <v>#N/A</v>
      </c>
      <c r="AI1141" s="20" t="e">
        <f>VLOOKUP($B1141,'DATA PENGUKURAN GARDU'!$A:$BS,54,0)</f>
        <v>#N/A</v>
      </c>
      <c r="AJ1141" s="17" t="e">
        <f>VLOOKUP($C1141,'DATA PENGUKURAN GARDU'!$A:$BS,42,0)</f>
        <v>#N/A</v>
      </c>
      <c r="AK1141" s="23" t="e">
        <f t="shared" si="590"/>
        <v>#N/A</v>
      </c>
      <c r="AL1141" s="17" t="e">
        <f>VLOOKUP($C1141,'DATA PENGUKURAN GARDU'!$A:$BS,44,0)</f>
        <v>#N/A</v>
      </c>
      <c r="AM1141" s="23" t="e">
        <f t="shared" si="591"/>
        <v>#N/A</v>
      </c>
      <c r="AN1141" s="17" t="e">
        <f>VLOOKUP($C1141,'DATA PENGUKURAN GARDU'!$A:$BS,46,0)</f>
        <v>#N/A</v>
      </c>
      <c r="AO1141" s="23" t="e">
        <f t="shared" si="592"/>
        <v>#N/A</v>
      </c>
      <c r="AP1141" s="17" t="e">
        <f>VLOOKUP($C1141,'DATA PENGUKURAN GARDU'!$A:$BS,46,0)</f>
        <v>#N/A</v>
      </c>
      <c r="AQ1141" s="17" t="e">
        <f>VLOOKUP($C1141,'DATA PENGUKURAN GARDU'!$A:$BS,53,0)</f>
        <v>#N/A</v>
      </c>
      <c r="AR1141" s="17" t="e">
        <f>VLOOKUP($C1141,'DATA PENGUKURAN GARDU'!$A:$BS,54,0)</f>
        <v>#N/A</v>
      </c>
      <c r="AS1141" s="20" t="e">
        <f>VLOOKUP($D1141,'DATA PENGUKURAN GARDU'!$A:$BS,42,0)</f>
        <v>#N/A</v>
      </c>
      <c r="AT1141" s="21" t="e">
        <f t="shared" si="593"/>
        <v>#N/A</v>
      </c>
      <c r="AU1141" s="20" t="e">
        <f>VLOOKUP($D1141,'DATA PENGUKURAN GARDU'!$A:$BS,44,0)</f>
        <v>#N/A</v>
      </c>
      <c r="AV1141" s="21" t="e">
        <f t="shared" si="594"/>
        <v>#N/A</v>
      </c>
      <c r="AW1141" s="20" t="e">
        <f>VLOOKUP($D1141,'DATA PENGUKURAN GARDU'!$A:$BS,46,0)</f>
        <v>#N/A</v>
      </c>
      <c r="AX1141" s="21" t="e">
        <f t="shared" si="595"/>
        <v>#N/A</v>
      </c>
      <c r="AY1141" s="20" t="e">
        <f>VLOOKUP($D1141,'DATA PENGUKURAN GARDU'!$A:$BS,46,0)</f>
        <v>#N/A</v>
      </c>
      <c r="AZ1141" s="20" t="e">
        <f>VLOOKUP($D1141,'DATA PENGUKURAN GARDU'!$A:$BS,53,0)</f>
        <v>#N/A</v>
      </c>
      <c r="BA1141" s="20" t="e">
        <f>VLOOKUP($D1141,'DATA PENGUKURAN GARDU'!$A:$BS,54,0)</f>
        <v>#N/A</v>
      </c>
      <c r="BB1141" s="17" t="e">
        <f>VLOOKUP($E1141,'DATA PENGUKURAN GARDU'!$A:$BS,42,0)</f>
        <v>#N/A</v>
      </c>
      <c r="BC1141" s="23" t="e">
        <f t="shared" si="596"/>
        <v>#N/A</v>
      </c>
      <c r="BD1141" s="17" t="e">
        <f>VLOOKUP($E1141,'DATA PENGUKURAN GARDU'!$A:$BS,44,0)</f>
        <v>#N/A</v>
      </c>
      <c r="BE1141" s="23" t="e">
        <f t="shared" si="597"/>
        <v>#N/A</v>
      </c>
      <c r="BF1141" s="17" t="e">
        <f>VLOOKUP($E1141,'DATA PENGUKURAN GARDU'!$A:$BS,46,0)</f>
        <v>#N/A</v>
      </c>
      <c r="BG1141" s="23" t="e">
        <f t="shared" si="598"/>
        <v>#N/A</v>
      </c>
      <c r="BH1141" s="17" t="e">
        <f>VLOOKUP($E1141,'DATA PENGUKURAN GARDU'!$A:$BS,46,0)</f>
        <v>#N/A</v>
      </c>
      <c r="BI1141" s="17" t="e">
        <f>VLOOKUP($E1141,'DATA PENGUKURAN GARDU'!$A:$BS,53,0)</f>
        <v>#N/A</v>
      </c>
      <c r="BJ1141" s="17" t="e">
        <f>VLOOKUP($E1141,'DATA PENGUKURAN GARDU'!$A:$BS,54,0)</f>
        <v>#N/A</v>
      </c>
      <c r="BK1141" s="20" t="e">
        <f t="shared" si="576"/>
        <v>#N/A</v>
      </c>
      <c r="BL1141" s="20" t="e">
        <f t="shared" si="577"/>
        <v>#N/A</v>
      </c>
      <c r="BM1141" s="20" t="e">
        <f t="shared" si="578"/>
        <v>#N/A</v>
      </c>
      <c r="BN1141" s="25" t="e">
        <f t="shared" si="579"/>
        <v>#N/A</v>
      </c>
      <c r="BO1141" s="26" t="str">
        <f t="shared" si="580"/>
        <v>0</v>
      </c>
      <c r="BP1141" s="21" t="e">
        <f t="shared" si="581"/>
        <v>#VALUE!</v>
      </c>
      <c r="BQ1141" s="20" t="e">
        <f t="shared" si="582"/>
        <v>#N/A</v>
      </c>
      <c r="BR1141" s="20" t="e">
        <v>#N/A</v>
      </c>
      <c r="BS1141" s="9" t="e">
        <v>#N/A</v>
      </c>
      <c r="BT1141" s="2" t="e">
        <f t="shared" si="583"/>
        <v>#VALUE!</v>
      </c>
      <c r="BU1141" s="2" t="e">
        <f t="shared" si="566"/>
        <v>#N/A</v>
      </c>
      <c r="BV1141" s="2" t="e">
        <f t="shared" si="567"/>
        <v>#N/A</v>
      </c>
    </row>
    <row r="1142" s="2" customFormat="1" ht="22.95" customHeight="1" spans="1:74">
      <c r="A1142" s="9" t="str">
        <f t="shared" si="568"/>
        <v>M 49Induk</v>
      </c>
      <c r="B1142" s="9" t="str">
        <f t="shared" si="569"/>
        <v>M 49jurusan 1</v>
      </c>
      <c r="C1142" s="9" t="str">
        <f t="shared" si="570"/>
        <v>M 49jurusan 2</v>
      </c>
      <c r="D1142" s="9" t="str">
        <f t="shared" si="571"/>
        <v>M 49jurusan 3</v>
      </c>
      <c r="E1142" s="9" t="str">
        <f t="shared" si="572"/>
        <v>M 49jurusan 4</v>
      </c>
      <c r="F1142" s="10" t="s">
        <v>131</v>
      </c>
      <c r="G1142" s="10" t="s">
        <v>131</v>
      </c>
      <c r="H1142" s="10" t="s">
        <v>1381</v>
      </c>
      <c r="I1142" s="10" t="s">
        <v>12374</v>
      </c>
      <c r="J1142" s="10" t="s">
        <v>12375</v>
      </c>
      <c r="K1142" s="10" t="s">
        <v>7465</v>
      </c>
      <c r="L1142" s="10"/>
      <c r="M1142" s="10"/>
      <c r="N1142" s="14">
        <f t="shared" si="573"/>
        <v>0</v>
      </c>
      <c r="O1142" s="15" t="e">
        <f t="shared" si="574"/>
        <v>#VALUE!</v>
      </c>
      <c r="P1142" s="15" t="e">
        <f t="shared" si="575"/>
        <v>#VALUE!</v>
      </c>
      <c r="Q1142" s="17" t="e">
        <f>VLOOKUP($A1142,'DATA PENGUKURAN GARDU'!$A:$BS,42,0)</f>
        <v>#N/A</v>
      </c>
      <c r="R1142" s="18" t="e">
        <f t="shared" si="584"/>
        <v>#N/A</v>
      </c>
      <c r="S1142" s="17" t="e">
        <f>VLOOKUP($A1142,'DATA PENGUKURAN GARDU'!$A:$BS,44,0)</f>
        <v>#N/A</v>
      </c>
      <c r="T1142" s="18" t="e">
        <f t="shared" si="585"/>
        <v>#N/A</v>
      </c>
      <c r="U1142" s="17" t="e">
        <f>VLOOKUP($A1142,'DATA PENGUKURAN GARDU'!$A:$BS,46,0)</f>
        <v>#N/A</v>
      </c>
      <c r="V1142" s="18" t="e">
        <f t="shared" si="586"/>
        <v>#N/A</v>
      </c>
      <c r="W1142" s="17" t="e">
        <f>VLOOKUP($A1142,'DATA PENGUKURAN GARDU'!$A:$BS,48,0)</f>
        <v>#N/A</v>
      </c>
      <c r="X1142" s="17" t="e">
        <f>VLOOKUP($A1142,'DATA PENGUKURAN GARDU'!$A:$BS,53,0)</f>
        <v>#N/A</v>
      </c>
      <c r="Y1142" s="17" t="e">
        <f>VLOOKUP($A1142,'DATA PENGUKURAN GARDU'!$A:$BS,54,0)</f>
        <v>#N/A</v>
      </c>
      <c r="Z1142" s="17" t="e">
        <f>VLOOKUP($A1142,'DATA PENGUKURAN GARDU'!$A:$BS,55,0)</f>
        <v>#N/A</v>
      </c>
      <c r="AA1142" s="20" t="e">
        <f>VLOOKUP($B1142,'DATA PENGUKURAN GARDU'!$A:$BS,42,0)</f>
        <v>#N/A</v>
      </c>
      <c r="AB1142" s="21" t="e">
        <f t="shared" si="587"/>
        <v>#N/A</v>
      </c>
      <c r="AC1142" s="20" t="e">
        <f>VLOOKUP($B1142,'DATA PENGUKURAN GARDU'!$A:$BS,44,0)</f>
        <v>#N/A</v>
      </c>
      <c r="AD1142" s="21" t="e">
        <f t="shared" si="588"/>
        <v>#N/A</v>
      </c>
      <c r="AE1142" s="20" t="e">
        <f>VLOOKUP($B1142,'DATA PENGUKURAN GARDU'!$A:$BS,46,0)</f>
        <v>#N/A</v>
      </c>
      <c r="AF1142" s="21" t="e">
        <f t="shared" si="589"/>
        <v>#N/A</v>
      </c>
      <c r="AG1142" s="20" t="e">
        <f>VLOOKUP($B1142,'DATA PENGUKURAN GARDU'!$A:$BS,46,0)</f>
        <v>#N/A</v>
      </c>
      <c r="AH1142" s="20" t="e">
        <f>VLOOKUP($B1142,'DATA PENGUKURAN GARDU'!$A:$BS,53,0)</f>
        <v>#N/A</v>
      </c>
      <c r="AI1142" s="20" t="e">
        <f>VLOOKUP($B1142,'DATA PENGUKURAN GARDU'!$A:$BS,54,0)</f>
        <v>#N/A</v>
      </c>
      <c r="AJ1142" s="17" t="e">
        <f>VLOOKUP($C1142,'DATA PENGUKURAN GARDU'!$A:$BS,42,0)</f>
        <v>#N/A</v>
      </c>
      <c r="AK1142" s="23" t="e">
        <f t="shared" si="590"/>
        <v>#N/A</v>
      </c>
      <c r="AL1142" s="17" t="e">
        <f>VLOOKUP($C1142,'DATA PENGUKURAN GARDU'!$A:$BS,44,0)</f>
        <v>#N/A</v>
      </c>
      <c r="AM1142" s="23" t="e">
        <f t="shared" si="591"/>
        <v>#N/A</v>
      </c>
      <c r="AN1142" s="17" t="e">
        <f>VLOOKUP($C1142,'DATA PENGUKURAN GARDU'!$A:$BS,46,0)</f>
        <v>#N/A</v>
      </c>
      <c r="AO1142" s="23" t="e">
        <f t="shared" si="592"/>
        <v>#N/A</v>
      </c>
      <c r="AP1142" s="17" t="e">
        <f>VLOOKUP($C1142,'DATA PENGUKURAN GARDU'!$A:$BS,46,0)</f>
        <v>#N/A</v>
      </c>
      <c r="AQ1142" s="17" t="e">
        <f>VLOOKUP($C1142,'DATA PENGUKURAN GARDU'!$A:$BS,53,0)</f>
        <v>#N/A</v>
      </c>
      <c r="AR1142" s="17" t="e">
        <f>VLOOKUP($C1142,'DATA PENGUKURAN GARDU'!$A:$BS,54,0)</f>
        <v>#N/A</v>
      </c>
      <c r="AS1142" s="20" t="e">
        <f>VLOOKUP($D1142,'DATA PENGUKURAN GARDU'!$A:$BS,42,0)</f>
        <v>#N/A</v>
      </c>
      <c r="AT1142" s="21" t="e">
        <f t="shared" si="593"/>
        <v>#N/A</v>
      </c>
      <c r="AU1142" s="20" t="e">
        <f>VLOOKUP($D1142,'DATA PENGUKURAN GARDU'!$A:$BS,44,0)</f>
        <v>#N/A</v>
      </c>
      <c r="AV1142" s="21" t="e">
        <f t="shared" si="594"/>
        <v>#N/A</v>
      </c>
      <c r="AW1142" s="20" t="e">
        <f>VLOOKUP($D1142,'DATA PENGUKURAN GARDU'!$A:$BS,46,0)</f>
        <v>#N/A</v>
      </c>
      <c r="AX1142" s="21" t="e">
        <f t="shared" si="595"/>
        <v>#N/A</v>
      </c>
      <c r="AY1142" s="20" t="e">
        <f>VLOOKUP($D1142,'DATA PENGUKURAN GARDU'!$A:$BS,46,0)</f>
        <v>#N/A</v>
      </c>
      <c r="AZ1142" s="20" t="e">
        <f>VLOOKUP($D1142,'DATA PENGUKURAN GARDU'!$A:$BS,53,0)</f>
        <v>#N/A</v>
      </c>
      <c r="BA1142" s="20" t="e">
        <f>VLOOKUP($D1142,'DATA PENGUKURAN GARDU'!$A:$BS,54,0)</f>
        <v>#N/A</v>
      </c>
      <c r="BB1142" s="17" t="e">
        <f>VLOOKUP($E1142,'DATA PENGUKURAN GARDU'!$A:$BS,42,0)</f>
        <v>#N/A</v>
      </c>
      <c r="BC1142" s="23" t="e">
        <f t="shared" si="596"/>
        <v>#N/A</v>
      </c>
      <c r="BD1142" s="17" t="e">
        <f>VLOOKUP($E1142,'DATA PENGUKURAN GARDU'!$A:$BS,44,0)</f>
        <v>#N/A</v>
      </c>
      <c r="BE1142" s="23" t="e">
        <f t="shared" si="597"/>
        <v>#N/A</v>
      </c>
      <c r="BF1142" s="17" t="e">
        <f>VLOOKUP($E1142,'DATA PENGUKURAN GARDU'!$A:$BS,46,0)</f>
        <v>#N/A</v>
      </c>
      <c r="BG1142" s="23" t="e">
        <f t="shared" si="598"/>
        <v>#N/A</v>
      </c>
      <c r="BH1142" s="17" t="e">
        <f>VLOOKUP($E1142,'DATA PENGUKURAN GARDU'!$A:$BS,46,0)</f>
        <v>#N/A</v>
      </c>
      <c r="BI1142" s="17" t="e">
        <f>VLOOKUP($E1142,'DATA PENGUKURAN GARDU'!$A:$BS,53,0)</f>
        <v>#N/A</v>
      </c>
      <c r="BJ1142" s="17" t="e">
        <f>VLOOKUP($E1142,'DATA PENGUKURAN GARDU'!$A:$BS,54,0)</f>
        <v>#N/A</v>
      </c>
      <c r="BK1142" s="20" t="e">
        <f t="shared" si="576"/>
        <v>#N/A</v>
      </c>
      <c r="BL1142" s="20" t="e">
        <f t="shared" si="577"/>
        <v>#N/A</v>
      </c>
      <c r="BM1142" s="20" t="e">
        <f t="shared" si="578"/>
        <v>#N/A</v>
      </c>
      <c r="BN1142" s="25" t="e">
        <f t="shared" si="579"/>
        <v>#N/A</v>
      </c>
      <c r="BO1142" s="26" t="str">
        <f t="shared" si="580"/>
        <v>0</v>
      </c>
      <c r="BP1142" s="21" t="e">
        <f t="shared" si="581"/>
        <v>#VALUE!</v>
      </c>
      <c r="BQ1142" s="20" t="e">
        <f t="shared" si="582"/>
        <v>#N/A</v>
      </c>
      <c r="BR1142" s="20" t="e">
        <v>#N/A</v>
      </c>
      <c r="BS1142" s="9" t="e">
        <v>#N/A</v>
      </c>
      <c r="BT1142" s="2" t="e">
        <f t="shared" si="583"/>
        <v>#VALUE!</v>
      </c>
      <c r="BU1142" s="2" t="e">
        <f t="shared" si="566"/>
        <v>#N/A</v>
      </c>
      <c r="BV1142" s="2" t="e">
        <f t="shared" si="567"/>
        <v>#N/A</v>
      </c>
    </row>
    <row r="1143" s="2" customFormat="1" ht="22.95" customHeight="1" spans="1:74">
      <c r="A1143" s="9" t="str">
        <f t="shared" si="568"/>
        <v>M 135Induk</v>
      </c>
      <c r="B1143" s="9" t="str">
        <f t="shared" si="569"/>
        <v>M 135jurusan 1</v>
      </c>
      <c r="C1143" s="9" t="str">
        <f t="shared" si="570"/>
        <v>M 135jurusan 2</v>
      </c>
      <c r="D1143" s="9" t="str">
        <f t="shared" si="571"/>
        <v>M 135jurusan 3</v>
      </c>
      <c r="E1143" s="9" t="str">
        <f t="shared" si="572"/>
        <v>M 135jurusan 4</v>
      </c>
      <c r="F1143" s="10" t="s">
        <v>131</v>
      </c>
      <c r="G1143" s="10" t="s">
        <v>131</v>
      </c>
      <c r="H1143" s="10" t="s">
        <v>1382</v>
      </c>
      <c r="I1143" s="10" t="s">
        <v>12376</v>
      </c>
      <c r="J1143" s="10" t="s">
        <v>12377</v>
      </c>
      <c r="K1143" s="10" t="s">
        <v>7465</v>
      </c>
      <c r="L1143" s="10"/>
      <c r="M1143" s="10"/>
      <c r="N1143" s="14">
        <f t="shared" si="573"/>
        <v>0</v>
      </c>
      <c r="O1143" s="15" t="e">
        <f t="shared" si="574"/>
        <v>#VALUE!</v>
      </c>
      <c r="P1143" s="15" t="e">
        <f t="shared" si="575"/>
        <v>#VALUE!</v>
      </c>
      <c r="Q1143" s="17" t="e">
        <f>VLOOKUP($A1143,'DATA PENGUKURAN GARDU'!$A:$BS,42,0)</f>
        <v>#N/A</v>
      </c>
      <c r="R1143" s="18" t="e">
        <f t="shared" si="584"/>
        <v>#N/A</v>
      </c>
      <c r="S1143" s="17" t="e">
        <f>VLOOKUP($A1143,'DATA PENGUKURAN GARDU'!$A:$BS,44,0)</f>
        <v>#N/A</v>
      </c>
      <c r="T1143" s="18" t="e">
        <f t="shared" si="585"/>
        <v>#N/A</v>
      </c>
      <c r="U1143" s="17" t="e">
        <f>VLOOKUP($A1143,'DATA PENGUKURAN GARDU'!$A:$BS,46,0)</f>
        <v>#N/A</v>
      </c>
      <c r="V1143" s="18" t="e">
        <f t="shared" si="586"/>
        <v>#N/A</v>
      </c>
      <c r="W1143" s="17" t="e">
        <f>VLOOKUP($A1143,'DATA PENGUKURAN GARDU'!$A:$BS,48,0)</f>
        <v>#N/A</v>
      </c>
      <c r="X1143" s="17" t="e">
        <f>VLOOKUP($A1143,'DATA PENGUKURAN GARDU'!$A:$BS,53,0)</f>
        <v>#N/A</v>
      </c>
      <c r="Y1143" s="17" t="e">
        <f>VLOOKUP($A1143,'DATA PENGUKURAN GARDU'!$A:$BS,54,0)</f>
        <v>#N/A</v>
      </c>
      <c r="Z1143" s="17" t="e">
        <f>VLOOKUP($A1143,'DATA PENGUKURAN GARDU'!$A:$BS,55,0)</f>
        <v>#N/A</v>
      </c>
      <c r="AA1143" s="20" t="e">
        <f>VLOOKUP($B1143,'DATA PENGUKURAN GARDU'!$A:$BS,42,0)</f>
        <v>#N/A</v>
      </c>
      <c r="AB1143" s="21" t="e">
        <f t="shared" si="587"/>
        <v>#N/A</v>
      </c>
      <c r="AC1143" s="20" t="e">
        <f>VLOOKUP($B1143,'DATA PENGUKURAN GARDU'!$A:$BS,44,0)</f>
        <v>#N/A</v>
      </c>
      <c r="AD1143" s="21" t="e">
        <f t="shared" si="588"/>
        <v>#N/A</v>
      </c>
      <c r="AE1143" s="20" t="e">
        <f>VLOOKUP($B1143,'DATA PENGUKURAN GARDU'!$A:$BS,46,0)</f>
        <v>#N/A</v>
      </c>
      <c r="AF1143" s="21" t="e">
        <f t="shared" si="589"/>
        <v>#N/A</v>
      </c>
      <c r="AG1143" s="20" t="e">
        <f>VLOOKUP($B1143,'DATA PENGUKURAN GARDU'!$A:$BS,46,0)</f>
        <v>#N/A</v>
      </c>
      <c r="AH1143" s="20" t="e">
        <f>VLOOKUP($B1143,'DATA PENGUKURAN GARDU'!$A:$BS,53,0)</f>
        <v>#N/A</v>
      </c>
      <c r="AI1143" s="20" t="e">
        <f>VLOOKUP($B1143,'DATA PENGUKURAN GARDU'!$A:$BS,54,0)</f>
        <v>#N/A</v>
      </c>
      <c r="AJ1143" s="17" t="e">
        <f>VLOOKUP($C1143,'DATA PENGUKURAN GARDU'!$A:$BS,42,0)</f>
        <v>#N/A</v>
      </c>
      <c r="AK1143" s="23" t="e">
        <f t="shared" si="590"/>
        <v>#N/A</v>
      </c>
      <c r="AL1143" s="17" t="e">
        <f>VLOOKUP($C1143,'DATA PENGUKURAN GARDU'!$A:$BS,44,0)</f>
        <v>#N/A</v>
      </c>
      <c r="AM1143" s="23" t="e">
        <f t="shared" si="591"/>
        <v>#N/A</v>
      </c>
      <c r="AN1143" s="17" t="e">
        <f>VLOOKUP($C1143,'DATA PENGUKURAN GARDU'!$A:$BS,46,0)</f>
        <v>#N/A</v>
      </c>
      <c r="AO1143" s="23" t="e">
        <f t="shared" si="592"/>
        <v>#N/A</v>
      </c>
      <c r="AP1143" s="17" t="e">
        <f>VLOOKUP($C1143,'DATA PENGUKURAN GARDU'!$A:$BS,46,0)</f>
        <v>#N/A</v>
      </c>
      <c r="AQ1143" s="17" t="e">
        <f>VLOOKUP($C1143,'DATA PENGUKURAN GARDU'!$A:$BS,53,0)</f>
        <v>#N/A</v>
      </c>
      <c r="AR1143" s="17" t="e">
        <f>VLOOKUP($C1143,'DATA PENGUKURAN GARDU'!$A:$BS,54,0)</f>
        <v>#N/A</v>
      </c>
      <c r="AS1143" s="20" t="e">
        <f>VLOOKUP($D1143,'DATA PENGUKURAN GARDU'!$A:$BS,42,0)</f>
        <v>#N/A</v>
      </c>
      <c r="AT1143" s="21" t="e">
        <f t="shared" si="593"/>
        <v>#N/A</v>
      </c>
      <c r="AU1143" s="20" t="e">
        <f>VLOOKUP($D1143,'DATA PENGUKURAN GARDU'!$A:$BS,44,0)</f>
        <v>#N/A</v>
      </c>
      <c r="AV1143" s="21" t="e">
        <f t="shared" si="594"/>
        <v>#N/A</v>
      </c>
      <c r="AW1143" s="20" t="e">
        <f>VLOOKUP($D1143,'DATA PENGUKURAN GARDU'!$A:$BS,46,0)</f>
        <v>#N/A</v>
      </c>
      <c r="AX1143" s="21" t="e">
        <f t="shared" si="595"/>
        <v>#N/A</v>
      </c>
      <c r="AY1143" s="20" t="e">
        <f>VLOOKUP($D1143,'DATA PENGUKURAN GARDU'!$A:$BS,46,0)</f>
        <v>#N/A</v>
      </c>
      <c r="AZ1143" s="20" t="e">
        <f>VLOOKUP($D1143,'DATA PENGUKURAN GARDU'!$A:$BS,53,0)</f>
        <v>#N/A</v>
      </c>
      <c r="BA1143" s="20" t="e">
        <f>VLOOKUP($D1143,'DATA PENGUKURAN GARDU'!$A:$BS,54,0)</f>
        <v>#N/A</v>
      </c>
      <c r="BB1143" s="17" t="e">
        <f>VLOOKUP($E1143,'DATA PENGUKURAN GARDU'!$A:$BS,42,0)</f>
        <v>#N/A</v>
      </c>
      <c r="BC1143" s="23" t="e">
        <f t="shared" si="596"/>
        <v>#N/A</v>
      </c>
      <c r="BD1143" s="17" t="e">
        <f>VLOOKUP($E1143,'DATA PENGUKURAN GARDU'!$A:$BS,44,0)</f>
        <v>#N/A</v>
      </c>
      <c r="BE1143" s="23" t="e">
        <f t="shared" si="597"/>
        <v>#N/A</v>
      </c>
      <c r="BF1143" s="17" t="e">
        <f>VLOOKUP($E1143,'DATA PENGUKURAN GARDU'!$A:$BS,46,0)</f>
        <v>#N/A</v>
      </c>
      <c r="BG1143" s="23" t="e">
        <f t="shared" si="598"/>
        <v>#N/A</v>
      </c>
      <c r="BH1143" s="17" t="e">
        <f>VLOOKUP($E1143,'DATA PENGUKURAN GARDU'!$A:$BS,46,0)</f>
        <v>#N/A</v>
      </c>
      <c r="BI1143" s="17" t="e">
        <f>VLOOKUP($E1143,'DATA PENGUKURAN GARDU'!$A:$BS,53,0)</f>
        <v>#N/A</v>
      </c>
      <c r="BJ1143" s="17" t="e">
        <f>VLOOKUP($E1143,'DATA PENGUKURAN GARDU'!$A:$BS,54,0)</f>
        <v>#N/A</v>
      </c>
      <c r="BK1143" s="20" t="e">
        <f t="shared" si="576"/>
        <v>#N/A</v>
      </c>
      <c r="BL1143" s="20" t="e">
        <f t="shared" si="577"/>
        <v>#N/A</v>
      </c>
      <c r="BM1143" s="20" t="e">
        <f t="shared" si="578"/>
        <v>#N/A</v>
      </c>
      <c r="BN1143" s="25" t="e">
        <f t="shared" si="579"/>
        <v>#N/A</v>
      </c>
      <c r="BO1143" s="26" t="str">
        <f t="shared" si="580"/>
        <v>0</v>
      </c>
      <c r="BP1143" s="21" t="e">
        <f t="shared" si="581"/>
        <v>#VALUE!</v>
      </c>
      <c r="BQ1143" s="20" t="e">
        <f t="shared" si="582"/>
        <v>#N/A</v>
      </c>
      <c r="BR1143" s="20" t="e">
        <v>#N/A</v>
      </c>
      <c r="BS1143" s="9" t="e">
        <v>#N/A</v>
      </c>
      <c r="BT1143" s="2" t="e">
        <f t="shared" si="583"/>
        <v>#VALUE!</v>
      </c>
      <c r="BU1143" s="2" t="e">
        <f t="shared" si="566"/>
        <v>#N/A</v>
      </c>
      <c r="BV1143" s="2" t="e">
        <f t="shared" si="567"/>
        <v>#N/A</v>
      </c>
    </row>
    <row r="1144" s="2" customFormat="1" ht="22.95" customHeight="1" spans="1:74">
      <c r="A1144" s="9" t="str">
        <f t="shared" si="568"/>
        <v>L-045Induk</v>
      </c>
      <c r="B1144" s="9" t="str">
        <f t="shared" si="569"/>
        <v>L-045jurusan 1</v>
      </c>
      <c r="C1144" s="9" t="str">
        <f t="shared" si="570"/>
        <v>L-045jurusan 2</v>
      </c>
      <c r="D1144" s="9" t="str">
        <f t="shared" si="571"/>
        <v>L-045jurusan 3</v>
      </c>
      <c r="E1144" s="9" t="str">
        <f t="shared" si="572"/>
        <v>L-045jurusan 4</v>
      </c>
      <c r="F1144" s="10" t="s">
        <v>472</v>
      </c>
      <c r="G1144" s="10" t="s">
        <v>22</v>
      </c>
      <c r="H1144" s="10" t="s">
        <v>1383</v>
      </c>
      <c r="I1144" s="10" t="s">
        <v>12378</v>
      </c>
      <c r="J1144" s="10" t="s">
        <v>12379</v>
      </c>
      <c r="K1144" s="10" t="s">
        <v>7465</v>
      </c>
      <c r="L1144" s="10"/>
      <c r="M1144" s="10"/>
      <c r="N1144" s="14">
        <f t="shared" si="573"/>
        <v>0</v>
      </c>
      <c r="O1144" s="15" t="e">
        <f t="shared" si="574"/>
        <v>#VALUE!</v>
      </c>
      <c r="P1144" s="15" t="e">
        <f t="shared" si="575"/>
        <v>#VALUE!</v>
      </c>
      <c r="Q1144" s="17" t="e">
        <f>VLOOKUP($A1144,'DATA PENGUKURAN GARDU'!$A:$BS,42,0)</f>
        <v>#N/A</v>
      </c>
      <c r="R1144" s="18" t="e">
        <f t="shared" si="584"/>
        <v>#N/A</v>
      </c>
      <c r="S1144" s="17" t="e">
        <f>VLOOKUP($A1144,'DATA PENGUKURAN GARDU'!$A:$BS,44,0)</f>
        <v>#N/A</v>
      </c>
      <c r="T1144" s="18" t="e">
        <f t="shared" si="585"/>
        <v>#N/A</v>
      </c>
      <c r="U1144" s="17" t="e">
        <f>VLOOKUP($A1144,'DATA PENGUKURAN GARDU'!$A:$BS,46,0)</f>
        <v>#N/A</v>
      </c>
      <c r="V1144" s="18" t="e">
        <f t="shared" si="586"/>
        <v>#N/A</v>
      </c>
      <c r="W1144" s="17" t="e">
        <f>VLOOKUP($A1144,'DATA PENGUKURAN GARDU'!$A:$BS,48,0)</f>
        <v>#N/A</v>
      </c>
      <c r="X1144" s="17" t="e">
        <f>VLOOKUP($A1144,'DATA PENGUKURAN GARDU'!$A:$BS,53,0)</f>
        <v>#N/A</v>
      </c>
      <c r="Y1144" s="17" t="e">
        <f>VLOOKUP($A1144,'DATA PENGUKURAN GARDU'!$A:$BS,54,0)</f>
        <v>#N/A</v>
      </c>
      <c r="Z1144" s="17" t="e">
        <f>VLOOKUP($A1144,'DATA PENGUKURAN GARDU'!$A:$BS,55,0)</f>
        <v>#N/A</v>
      </c>
      <c r="AA1144" s="20" t="e">
        <f>VLOOKUP($B1144,'DATA PENGUKURAN GARDU'!$A:$BS,42,0)</f>
        <v>#N/A</v>
      </c>
      <c r="AB1144" s="21" t="e">
        <f t="shared" si="587"/>
        <v>#N/A</v>
      </c>
      <c r="AC1144" s="20" t="e">
        <f>VLOOKUP($B1144,'DATA PENGUKURAN GARDU'!$A:$BS,44,0)</f>
        <v>#N/A</v>
      </c>
      <c r="AD1144" s="21" t="e">
        <f t="shared" si="588"/>
        <v>#N/A</v>
      </c>
      <c r="AE1144" s="20" t="e">
        <f>VLOOKUP($B1144,'DATA PENGUKURAN GARDU'!$A:$BS,46,0)</f>
        <v>#N/A</v>
      </c>
      <c r="AF1144" s="21" t="e">
        <f t="shared" si="589"/>
        <v>#N/A</v>
      </c>
      <c r="AG1144" s="20" t="e">
        <f>VLOOKUP($B1144,'DATA PENGUKURAN GARDU'!$A:$BS,46,0)</f>
        <v>#N/A</v>
      </c>
      <c r="AH1144" s="20" t="e">
        <f>VLOOKUP($B1144,'DATA PENGUKURAN GARDU'!$A:$BS,53,0)</f>
        <v>#N/A</v>
      </c>
      <c r="AI1144" s="20" t="e">
        <f>VLOOKUP($B1144,'DATA PENGUKURAN GARDU'!$A:$BS,54,0)</f>
        <v>#N/A</v>
      </c>
      <c r="AJ1144" s="17" t="e">
        <f>VLOOKUP($C1144,'DATA PENGUKURAN GARDU'!$A:$BS,42,0)</f>
        <v>#N/A</v>
      </c>
      <c r="AK1144" s="23" t="e">
        <f t="shared" si="590"/>
        <v>#N/A</v>
      </c>
      <c r="AL1144" s="17" t="e">
        <f>VLOOKUP($C1144,'DATA PENGUKURAN GARDU'!$A:$BS,44,0)</f>
        <v>#N/A</v>
      </c>
      <c r="AM1144" s="23" t="e">
        <f t="shared" si="591"/>
        <v>#N/A</v>
      </c>
      <c r="AN1144" s="17" t="e">
        <f>VLOOKUP($C1144,'DATA PENGUKURAN GARDU'!$A:$BS,46,0)</f>
        <v>#N/A</v>
      </c>
      <c r="AO1144" s="23" t="e">
        <f t="shared" si="592"/>
        <v>#N/A</v>
      </c>
      <c r="AP1144" s="17" t="e">
        <f>VLOOKUP($C1144,'DATA PENGUKURAN GARDU'!$A:$BS,46,0)</f>
        <v>#N/A</v>
      </c>
      <c r="AQ1144" s="17" t="e">
        <f>VLOOKUP($C1144,'DATA PENGUKURAN GARDU'!$A:$BS,53,0)</f>
        <v>#N/A</v>
      </c>
      <c r="AR1144" s="17" t="e">
        <f>VLOOKUP($C1144,'DATA PENGUKURAN GARDU'!$A:$BS,54,0)</f>
        <v>#N/A</v>
      </c>
      <c r="AS1144" s="20" t="e">
        <f>VLOOKUP($D1144,'DATA PENGUKURAN GARDU'!$A:$BS,42,0)</f>
        <v>#N/A</v>
      </c>
      <c r="AT1144" s="21" t="e">
        <f t="shared" si="593"/>
        <v>#N/A</v>
      </c>
      <c r="AU1144" s="20" t="e">
        <f>VLOOKUP($D1144,'DATA PENGUKURAN GARDU'!$A:$BS,44,0)</f>
        <v>#N/A</v>
      </c>
      <c r="AV1144" s="21" t="e">
        <f t="shared" si="594"/>
        <v>#N/A</v>
      </c>
      <c r="AW1144" s="20" t="e">
        <f>VLOOKUP($D1144,'DATA PENGUKURAN GARDU'!$A:$BS,46,0)</f>
        <v>#N/A</v>
      </c>
      <c r="AX1144" s="21" t="e">
        <f t="shared" si="595"/>
        <v>#N/A</v>
      </c>
      <c r="AY1144" s="20" t="e">
        <f>VLOOKUP($D1144,'DATA PENGUKURAN GARDU'!$A:$BS,46,0)</f>
        <v>#N/A</v>
      </c>
      <c r="AZ1144" s="20" t="e">
        <f>VLOOKUP($D1144,'DATA PENGUKURAN GARDU'!$A:$BS,53,0)</f>
        <v>#N/A</v>
      </c>
      <c r="BA1144" s="20" t="e">
        <f>VLOOKUP($D1144,'DATA PENGUKURAN GARDU'!$A:$BS,54,0)</f>
        <v>#N/A</v>
      </c>
      <c r="BB1144" s="17" t="e">
        <f>VLOOKUP($E1144,'DATA PENGUKURAN GARDU'!$A:$BS,42,0)</f>
        <v>#N/A</v>
      </c>
      <c r="BC1144" s="23" t="e">
        <f t="shared" si="596"/>
        <v>#N/A</v>
      </c>
      <c r="BD1144" s="17" t="e">
        <f>VLOOKUP($E1144,'DATA PENGUKURAN GARDU'!$A:$BS,44,0)</f>
        <v>#N/A</v>
      </c>
      <c r="BE1144" s="23" t="e">
        <f t="shared" si="597"/>
        <v>#N/A</v>
      </c>
      <c r="BF1144" s="17" t="e">
        <f>VLOOKUP($E1144,'DATA PENGUKURAN GARDU'!$A:$BS,46,0)</f>
        <v>#N/A</v>
      </c>
      <c r="BG1144" s="23" t="e">
        <f t="shared" si="598"/>
        <v>#N/A</v>
      </c>
      <c r="BH1144" s="17" t="e">
        <f>VLOOKUP($E1144,'DATA PENGUKURAN GARDU'!$A:$BS,46,0)</f>
        <v>#N/A</v>
      </c>
      <c r="BI1144" s="17" t="e">
        <f>VLOOKUP($E1144,'DATA PENGUKURAN GARDU'!$A:$BS,53,0)</f>
        <v>#N/A</v>
      </c>
      <c r="BJ1144" s="17" t="e">
        <f>VLOOKUP($E1144,'DATA PENGUKURAN GARDU'!$A:$BS,54,0)</f>
        <v>#N/A</v>
      </c>
      <c r="BK1144" s="20" t="e">
        <f t="shared" si="576"/>
        <v>#N/A</v>
      </c>
      <c r="BL1144" s="20" t="e">
        <f t="shared" si="577"/>
        <v>#N/A</v>
      </c>
      <c r="BM1144" s="20" t="e">
        <f t="shared" si="578"/>
        <v>#N/A</v>
      </c>
      <c r="BN1144" s="25" t="e">
        <f t="shared" si="579"/>
        <v>#N/A</v>
      </c>
      <c r="BO1144" s="26" t="str">
        <f t="shared" si="580"/>
        <v>0</v>
      </c>
      <c r="BP1144" s="21" t="e">
        <f t="shared" si="581"/>
        <v>#VALUE!</v>
      </c>
      <c r="BQ1144" s="20" t="e">
        <f t="shared" si="582"/>
        <v>#N/A</v>
      </c>
      <c r="BR1144" s="20" t="e">
        <v>#N/A</v>
      </c>
      <c r="BS1144" s="9" t="e">
        <v>#N/A</v>
      </c>
      <c r="BT1144" s="2" t="e">
        <f t="shared" si="583"/>
        <v>#VALUE!</v>
      </c>
      <c r="BU1144" s="2" t="e">
        <f t="shared" si="566"/>
        <v>#N/A</v>
      </c>
      <c r="BV1144" s="2" t="e">
        <f t="shared" si="567"/>
        <v>#N/A</v>
      </c>
    </row>
    <row r="1145" s="2" customFormat="1" ht="22.95" customHeight="1" spans="1:74">
      <c r="A1145" s="9" t="str">
        <f t="shared" si="568"/>
        <v>BB 065Induk</v>
      </c>
      <c r="B1145" s="9" t="str">
        <f t="shared" si="569"/>
        <v>BB 065jurusan 1</v>
      </c>
      <c r="C1145" s="9" t="str">
        <f t="shared" si="570"/>
        <v>BB 065jurusan 2</v>
      </c>
      <c r="D1145" s="9" t="str">
        <f t="shared" si="571"/>
        <v>BB 065jurusan 3</v>
      </c>
      <c r="E1145" s="9" t="str">
        <f t="shared" si="572"/>
        <v>BB 065jurusan 4</v>
      </c>
      <c r="F1145" s="10" t="s">
        <v>431</v>
      </c>
      <c r="G1145" s="10" t="s">
        <v>4</v>
      </c>
      <c r="H1145" s="10" t="s">
        <v>1384</v>
      </c>
      <c r="I1145" s="10" t="s">
        <v>12380</v>
      </c>
      <c r="J1145" s="10" t="s">
        <v>12381</v>
      </c>
      <c r="K1145" s="10" t="s">
        <v>7465</v>
      </c>
      <c r="L1145" s="10"/>
      <c r="M1145" s="10"/>
      <c r="N1145" s="14">
        <f t="shared" si="573"/>
        <v>0</v>
      </c>
      <c r="O1145" s="15" t="e">
        <f t="shared" si="574"/>
        <v>#VALUE!</v>
      </c>
      <c r="P1145" s="15" t="e">
        <f t="shared" si="575"/>
        <v>#VALUE!</v>
      </c>
      <c r="Q1145" s="17" t="e">
        <f>VLOOKUP($A1145,'DATA PENGUKURAN GARDU'!$A:$BS,42,0)</f>
        <v>#N/A</v>
      </c>
      <c r="R1145" s="18" t="e">
        <f t="shared" si="584"/>
        <v>#N/A</v>
      </c>
      <c r="S1145" s="17" t="e">
        <f>VLOOKUP($A1145,'DATA PENGUKURAN GARDU'!$A:$BS,44,0)</f>
        <v>#N/A</v>
      </c>
      <c r="T1145" s="18" t="e">
        <f t="shared" si="585"/>
        <v>#N/A</v>
      </c>
      <c r="U1145" s="17" t="e">
        <f>VLOOKUP($A1145,'DATA PENGUKURAN GARDU'!$A:$BS,46,0)</f>
        <v>#N/A</v>
      </c>
      <c r="V1145" s="18" t="e">
        <f t="shared" si="586"/>
        <v>#N/A</v>
      </c>
      <c r="W1145" s="17" t="e">
        <f>VLOOKUP($A1145,'DATA PENGUKURAN GARDU'!$A:$BS,48,0)</f>
        <v>#N/A</v>
      </c>
      <c r="X1145" s="17" t="e">
        <f>VLOOKUP($A1145,'DATA PENGUKURAN GARDU'!$A:$BS,53,0)</f>
        <v>#N/A</v>
      </c>
      <c r="Y1145" s="17" t="e">
        <f>VLOOKUP($A1145,'DATA PENGUKURAN GARDU'!$A:$BS,54,0)</f>
        <v>#N/A</v>
      </c>
      <c r="Z1145" s="17" t="e">
        <f>VLOOKUP($A1145,'DATA PENGUKURAN GARDU'!$A:$BS,55,0)</f>
        <v>#N/A</v>
      </c>
      <c r="AA1145" s="20" t="e">
        <f>VLOOKUP($B1145,'DATA PENGUKURAN GARDU'!$A:$BS,42,0)</f>
        <v>#N/A</v>
      </c>
      <c r="AB1145" s="21" t="e">
        <f t="shared" si="587"/>
        <v>#N/A</v>
      </c>
      <c r="AC1145" s="20" t="e">
        <f>VLOOKUP($B1145,'DATA PENGUKURAN GARDU'!$A:$BS,44,0)</f>
        <v>#N/A</v>
      </c>
      <c r="AD1145" s="21" t="e">
        <f t="shared" si="588"/>
        <v>#N/A</v>
      </c>
      <c r="AE1145" s="20" t="e">
        <f>VLOOKUP($B1145,'DATA PENGUKURAN GARDU'!$A:$BS,46,0)</f>
        <v>#N/A</v>
      </c>
      <c r="AF1145" s="21" t="e">
        <f t="shared" si="589"/>
        <v>#N/A</v>
      </c>
      <c r="AG1145" s="20" t="e">
        <f>VLOOKUP($B1145,'DATA PENGUKURAN GARDU'!$A:$BS,46,0)</f>
        <v>#N/A</v>
      </c>
      <c r="AH1145" s="20" t="e">
        <f>VLOOKUP($B1145,'DATA PENGUKURAN GARDU'!$A:$BS,53,0)</f>
        <v>#N/A</v>
      </c>
      <c r="AI1145" s="20" t="e">
        <f>VLOOKUP($B1145,'DATA PENGUKURAN GARDU'!$A:$BS,54,0)</f>
        <v>#N/A</v>
      </c>
      <c r="AJ1145" s="17" t="e">
        <f>VLOOKUP($C1145,'DATA PENGUKURAN GARDU'!$A:$BS,42,0)</f>
        <v>#N/A</v>
      </c>
      <c r="AK1145" s="23" t="e">
        <f t="shared" si="590"/>
        <v>#N/A</v>
      </c>
      <c r="AL1145" s="17" t="e">
        <f>VLOOKUP($C1145,'DATA PENGUKURAN GARDU'!$A:$BS,44,0)</f>
        <v>#N/A</v>
      </c>
      <c r="AM1145" s="23" t="e">
        <f t="shared" si="591"/>
        <v>#N/A</v>
      </c>
      <c r="AN1145" s="17" t="e">
        <f>VLOOKUP($C1145,'DATA PENGUKURAN GARDU'!$A:$BS,46,0)</f>
        <v>#N/A</v>
      </c>
      <c r="AO1145" s="23" t="e">
        <f t="shared" si="592"/>
        <v>#N/A</v>
      </c>
      <c r="AP1145" s="17" t="e">
        <f>VLOOKUP($C1145,'DATA PENGUKURAN GARDU'!$A:$BS,46,0)</f>
        <v>#N/A</v>
      </c>
      <c r="AQ1145" s="17" t="e">
        <f>VLOOKUP($C1145,'DATA PENGUKURAN GARDU'!$A:$BS,53,0)</f>
        <v>#N/A</v>
      </c>
      <c r="AR1145" s="17" t="e">
        <f>VLOOKUP($C1145,'DATA PENGUKURAN GARDU'!$A:$BS,54,0)</f>
        <v>#N/A</v>
      </c>
      <c r="AS1145" s="20" t="e">
        <f>VLOOKUP($D1145,'DATA PENGUKURAN GARDU'!$A:$BS,42,0)</f>
        <v>#N/A</v>
      </c>
      <c r="AT1145" s="21" t="e">
        <f t="shared" si="593"/>
        <v>#N/A</v>
      </c>
      <c r="AU1145" s="20" t="e">
        <f>VLOOKUP($D1145,'DATA PENGUKURAN GARDU'!$A:$BS,44,0)</f>
        <v>#N/A</v>
      </c>
      <c r="AV1145" s="21" t="e">
        <f t="shared" si="594"/>
        <v>#N/A</v>
      </c>
      <c r="AW1145" s="20" t="e">
        <f>VLOOKUP($D1145,'DATA PENGUKURAN GARDU'!$A:$BS,46,0)</f>
        <v>#N/A</v>
      </c>
      <c r="AX1145" s="21" t="e">
        <f t="shared" si="595"/>
        <v>#N/A</v>
      </c>
      <c r="AY1145" s="20" t="e">
        <f>VLOOKUP($D1145,'DATA PENGUKURAN GARDU'!$A:$BS,46,0)</f>
        <v>#N/A</v>
      </c>
      <c r="AZ1145" s="20" t="e">
        <f>VLOOKUP($D1145,'DATA PENGUKURAN GARDU'!$A:$BS,53,0)</f>
        <v>#N/A</v>
      </c>
      <c r="BA1145" s="20" t="e">
        <f>VLOOKUP($D1145,'DATA PENGUKURAN GARDU'!$A:$BS,54,0)</f>
        <v>#N/A</v>
      </c>
      <c r="BB1145" s="17" t="e">
        <f>VLOOKUP($E1145,'DATA PENGUKURAN GARDU'!$A:$BS,42,0)</f>
        <v>#N/A</v>
      </c>
      <c r="BC1145" s="23" t="e">
        <f t="shared" si="596"/>
        <v>#N/A</v>
      </c>
      <c r="BD1145" s="17" t="e">
        <f>VLOOKUP($E1145,'DATA PENGUKURAN GARDU'!$A:$BS,44,0)</f>
        <v>#N/A</v>
      </c>
      <c r="BE1145" s="23" t="e">
        <f t="shared" si="597"/>
        <v>#N/A</v>
      </c>
      <c r="BF1145" s="17" t="e">
        <f>VLOOKUP($E1145,'DATA PENGUKURAN GARDU'!$A:$BS,46,0)</f>
        <v>#N/A</v>
      </c>
      <c r="BG1145" s="23" t="e">
        <f t="shared" si="598"/>
        <v>#N/A</v>
      </c>
      <c r="BH1145" s="17" t="e">
        <f>VLOOKUP($E1145,'DATA PENGUKURAN GARDU'!$A:$BS,46,0)</f>
        <v>#N/A</v>
      </c>
      <c r="BI1145" s="17" t="e">
        <f>VLOOKUP($E1145,'DATA PENGUKURAN GARDU'!$A:$BS,53,0)</f>
        <v>#N/A</v>
      </c>
      <c r="BJ1145" s="17" t="e">
        <f>VLOOKUP($E1145,'DATA PENGUKURAN GARDU'!$A:$BS,54,0)</f>
        <v>#N/A</v>
      </c>
      <c r="BK1145" s="20" t="e">
        <f t="shared" si="576"/>
        <v>#N/A</v>
      </c>
      <c r="BL1145" s="20" t="e">
        <f t="shared" si="577"/>
        <v>#N/A</v>
      </c>
      <c r="BM1145" s="20" t="e">
        <f t="shared" si="578"/>
        <v>#N/A</v>
      </c>
      <c r="BN1145" s="25" t="e">
        <f t="shared" si="579"/>
        <v>#N/A</v>
      </c>
      <c r="BO1145" s="26" t="str">
        <f t="shared" si="580"/>
        <v>0</v>
      </c>
      <c r="BP1145" s="21" t="e">
        <f t="shared" si="581"/>
        <v>#VALUE!</v>
      </c>
      <c r="BQ1145" s="20" t="e">
        <f t="shared" si="582"/>
        <v>#N/A</v>
      </c>
      <c r="BR1145" s="20" t="e">
        <v>#N/A</v>
      </c>
      <c r="BS1145" s="9" t="e">
        <v>#N/A</v>
      </c>
      <c r="BT1145" s="2" t="e">
        <f t="shared" si="583"/>
        <v>#VALUE!</v>
      </c>
      <c r="BU1145" s="2" t="e">
        <f t="shared" si="566"/>
        <v>#N/A</v>
      </c>
      <c r="BV1145" s="2" t="e">
        <f t="shared" si="567"/>
        <v>#N/A</v>
      </c>
    </row>
    <row r="1146" s="2" customFormat="1" ht="22.95" customHeight="1" spans="1:74">
      <c r="A1146" s="9" t="str">
        <f t="shared" si="568"/>
        <v>BB 066Induk</v>
      </c>
      <c r="B1146" s="9" t="str">
        <f t="shared" si="569"/>
        <v>BB 066jurusan 1</v>
      </c>
      <c r="C1146" s="9" t="str">
        <f t="shared" si="570"/>
        <v>BB 066jurusan 2</v>
      </c>
      <c r="D1146" s="9" t="str">
        <f t="shared" si="571"/>
        <v>BB 066jurusan 3</v>
      </c>
      <c r="E1146" s="9" t="str">
        <f t="shared" si="572"/>
        <v>BB 066jurusan 4</v>
      </c>
      <c r="F1146" s="10" t="s">
        <v>1385</v>
      </c>
      <c r="G1146" s="10" t="s">
        <v>4</v>
      </c>
      <c r="H1146" s="10" t="s">
        <v>1386</v>
      </c>
      <c r="I1146" s="10" t="s">
        <v>12382</v>
      </c>
      <c r="J1146" s="10" t="s">
        <v>12383</v>
      </c>
      <c r="K1146" s="10" t="s">
        <v>7465</v>
      </c>
      <c r="L1146" s="10"/>
      <c r="M1146" s="10"/>
      <c r="N1146" s="14">
        <f t="shared" si="573"/>
        <v>0</v>
      </c>
      <c r="O1146" s="15" t="e">
        <f t="shared" si="574"/>
        <v>#VALUE!</v>
      </c>
      <c r="P1146" s="15" t="e">
        <f t="shared" si="575"/>
        <v>#VALUE!</v>
      </c>
      <c r="Q1146" s="17" t="e">
        <f>VLOOKUP($A1146,'DATA PENGUKURAN GARDU'!$A:$BS,42,0)</f>
        <v>#N/A</v>
      </c>
      <c r="R1146" s="18" t="e">
        <f t="shared" si="584"/>
        <v>#N/A</v>
      </c>
      <c r="S1146" s="17" t="e">
        <f>VLOOKUP($A1146,'DATA PENGUKURAN GARDU'!$A:$BS,44,0)</f>
        <v>#N/A</v>
      </c>
      <c r="T1146" s="18" t="e">
        <f t="shared" si="585"/>
        <v>#N/A</v>
      </c>
      <c r="U1146" s="17" t="e">
        <f>VLOOKUP($A1146,'DATA PENGUKURAN GARDU'!$A:$BS,46,0)</f>
        <v>#N/A</v>
      </c>
      <c r="V1146" s="18" t="e">
        <f t="shared" si="586"/>
        <v>#N/A</v>
      </c>
      <c r="W1146" s="17" t="e">
        <f>VLOOKUP($A1146,'DATA PENGUKURAN GARDU'!$A:$BS,48,0)</f>
        <v>#N/A</v>
      </c>
      <c r="X1146" s="17" t="e">
        <f>VLOOKUP($A1146,'DATA PENGUKURAN GARDU'!$A:$BS,53,0)</f>
        <v>#N/A</v>
      </c>
      <c r="Y1146" s="17" t="e">
        <f>VLOOKUP($A1146,'DATA PENGUKURAN GARDU'!$A:$BS,54,0)</f>
        <v>#N/A</v>
      </c>
      <c r="Z1146" s="17" t="e">
        <f>VLOOKUP($A1146,'DATA PENGUKURAN GARDU'!$A:$BS,55,0)</f>
        <v>#N/A</v>
      </c>
      <c r="AA1146" s="20" t="e">
        <f>VLOOKUP($B1146,'DATA PENGUKURAN GARDU'!$A:$BS,42,0)</f>
        <v>#N/A</v>
      </c>
      <c r="AB1146" s="21" t="e">
        <f t="shared" si="587"/>
        <v>#N/A</v>
      </c>
      <c r="AC1146" s="20" t="e">
        <f>VLOOKUP($B1146,'DATA PENGUKURAN GARDU'!$A:$BS,44,0)</f>
        <v>#N/A</v>
      </c>
      <c r="AD1146" s="21" t="e">
        <f t="shared" si="588"/>
        <v>#N/A</v>
      </c>
      <c r="AE1146" s="20" t="e">
        <f>VLOOKUP($B1146,'DATA PENGUKURAN GARDU'!$A:$BS,46,0)</f>
        <v>#N/A</v>
      </c>
      <c r="AF1146" s="21" t="e">
        <f t="shared" si="589"/>
        <v>#N/A</v>
      </c>
      <c r="AG1146" s="20" t="e">
        <f>VLOOKUP($B1146,'DATA PENGUKURAN GARDU'!$A:$BS,46,0)</f>
        <v>#N/A</v>
      </c>
      <c r="AH1146" s="20" t="e">
        <f>VLOOKUP($B1146,'DATA PENGUKURAN GARDU'!$A:$BS,53,0)</f>
        <v>#N/A</v>
      </c>
      <c r="AI1146" s="20" t="e">
        <f>VLOOKUP($B1146,'DATA PENGUKURAN GARDU'!$A:$BS,54,0)</f>
        <v>#N/A</v>
      </c>
      <c r="AJ1146" s="17" t="e">
        <f>VLOOKUP($C1146,'DATA PENGUKURAN GARDU'!$A:$BS,42,0)</f>
        <v>#N/A</v>
      </c>
      <c r="AK1146" s="23" t="e">
        <f t="shared" si="590"/>
        <v>#N/A</v>
      </c>
      <c r="AL1146" s="17" t="e">
        <f>VLOOKUP($C1146,'DATA PENGUKURAN GARDU'!$A:$BS,44,0)</f>
        <v>#N/A</v>
      </c>
      <c r="AM1146" s="23" t="e">
        <f t="shared" si="591"/>
        <v>#N/A</v>
      </c>
      <c r="AN1146" s="17" t="e">
        <f>VLOOKUP($C1146,'DATA PENGUKURAN GARDU'!$A:$BS,46,0)</f>
        <v>#N/A</v>
      </c>
      <c r="AO1146" s="23" t="e">
        <f t="shared" si="592"/>
        <v>#N/A</v>
      </c>
      <c r="AP1146" s="17" t="e">
        <f>VLOOKUP($C1146,'DATA PENGUKURAN GARDU'!$A:$BS,46,0)</f>
        <v>#N/A</v>
      </c>
      <c r="AQ1146" s="17" t="e">
        <f>VLOOKUP($C1146,'DATA PENGUKURAN GARDU'!$A:$BS,53,0)</f>
        <v>#N/A</v>
      </c>
      <c r="AR1146" s="17" t="e">
        <f>VLOOKUP($C1146,'DATA PENGUKURAN GARDU'!$A:$BS,54,0)</f>
        <v>#N/A</v>
      </c>
      <c r="AS1146" s="20" t="e">
        <f>VLOOKUP($D1146,'DATA PENGUKURAN GARDU'!$A:$BS,42,0)</f>
        <v>#N/A</v>
      </c>
      <c r="AT1146" s="21" t="e">
        <f t="shared" si="593"/>
        <v>#N/A</v>
      </c>
      <c r="AU1146" s="20" t="e">
        <f>VLOOKUP($D1146,'DATA PENGUKURAN GARDU'!$A:$BS,44,0)</f>
        <v>#N/A</v>
      </c>
      <c r="AV1146" s="21" t="e">
        <f t="shared" si="594"/>
        <v>#N/A</v>
      </c>
      <c r="AW1146" s="20" t="e">
        <f>VLOOKUP($D1146,'DATA PENGUKURAN GARDU'!$A:$BS,46,0)</f>
        <v>#N/A</v>
      </c>
      <c r="AX1146" s="21" t="e">
        <f t="shared" si="595"/>
        <v>#N/A</v>
      </c>
      <c r="AY1146" s="20" t="e">
        <f>VLOOKUP($D1146,'DATA PENGUKURAN GARDU'!$A:$BS,46,0)</f>
        <v>#N/A</v>
      </c>
      <c r="AZ1146" s="20" t="e">
        <f>VLOOKUP($D1146,'DATA PENGUKURAN GARDU'!$A:$BS,53,0)</f>
        <v>#N/A</v>
      </c>
      <c r="BA1146" s="20" t="e">
        <f>VLOOKUP($D1146,'DATA PENGUKURAN GARDU'!$A:$BS,54,0)</f>
        <v>#N/A</v>
      </c>
      <c r="BB1146" s="17" t="e">
        <f>VLOOKUP($E1146,'DATA PENGUKURAN GARDU'!$A:$BS,42,0)</f>
        <v>#N/A</v>
      </c>
      <c r="BC1146" s="23" t="e">
        <f t="shared" si="596"/>
        <v>#N/A</v>
      </c>
      <c r="BD1146" s="17" t="e">
        <f>VLOOKUP($E1146,'DATA PENGUKURAN GARDU'!$A:$BS,44,0)</f>
        <v>#N/A</v>
      </c>
      <c r="BE1146" s="23" t="e">
        <f t="shared" si="597"/>
        <v>#N/A</v>
      </c>
      <c r="BF1146" s="17" t="e">
        <f>VLOOKUP($E1146,'DATA PENGUKURAN GARDU'!$A:$BS,46,0)</f>
        <v>#N/A</v>
      </c>
      <c r="BG1146" s="23" t="e">
        <f t="shared" si="598"/>
        <v>#N/A</v>
      </c>
      <c r="BH1146" s="17" t="e">
        <f>VLOOKUP($E1146,'DATA PENGUKURAN GARDU'!$A:$BS,46,0)</f>
        <v>#N/A</v>
      </c>
      <c r="BI1146" s="17" t="e">
        <f>VLOOKUP($E1146,'DATA PENGUKURAN GARDU'!$A:$BS,53,0)</f>
        <v>#N/A</v>
      </c>
      <c r="BJ1146" s="17" t="e">
        <f>VLOOKUP($E1146,'DATA PENGUKURAN GARDU'!$A:$BS,54,0)</f>
        <v>#N/A</v>
      </c>
      <c r="BK1146" s="20" t="e">
        <f t="shared" si="576"/>
        <v>#N/A</v>
      </c>
      <c r="BL1146" s="20" t="e">
        <f t="shared" si="577"/>
        <v>#N/A</v>
      </c>
      <c r="BM1146" s="20" t="e">
        <f t="shared" si="578"/>
        <v>#N/A</v>
      </c>
      <c r="BN1146" s="25" t="e">
        <f t="shared" si="579"/>
        <v>#N/A</v>
      </c>
      <c r="BO1146" s="26" t="str">
        <f t="shared" si="580"/>
        <v>0</v>
      </c>
      <c r="BP1146" s="21" t="e">
        <f t="shared" si="581"/>
        <v>#VALUE!</v>
      </c>
      <c r="BQ1146" s="20" t="e">
        <f t="shared" si="582"/>
        <v>#N/A</v>
      </c>
      <c r="BR1146" s="20" t="e">
        <v>#N/A</v>
      </c>
      <c r="BS1146" s="9" t="e">
        <v>#N/A</v>
      </c>
      <c r="BT1146" s="2" t="e">
        <f t="shared" si="583"/>
        <v>#VALUE!</v>
      </c>
      <c r="BU1146" s="2" t="e">
        <f t="shared" si="566"/>
        <v>#N/A</v>
      </c>
      <c r="BV1146" s="2" t="e">
        <f t="shared" si="567"/>
        <v>#N/A</v>
      </c>
    </row>
    <row r="1147" s="2" customFormat="1" ht="22.95" customHeight="1" spans="1:74">
      <c r="A1147" s="9" t="str">
        <f t="shared" si="568"/>
        <v>BB 074Induk</v>
      </c>
      <c r="B1147" s="9" t="str">
        <f t="shared" si="569"/>
        <v>BB 074jurusan 1</v>
      </c>
      <c r="C1147" s="9" t="str">
        <f t="shared" si="570"/>
        <v>BB 074jurusan 2</v>
      </c>
      <c r="D1147" s="9" t="str">
        <f t="shared" si="571"/>
        <v>BB 074jurusan 3</v>
      </c>
      <c r="E1147" s="9" t="str">
        <f t="shared" si="572"/>
        <v>BB 074jurusan 4</v>
      </c>
      <c r="F1147" s="10" t="s">
        <v>433</v>
      </c>
      <c r="G1147" s="10" t="s">
        <v>4</v>
      </c>
      <c r="H1147" s="10" t="s">
        <v>1387</v>
      </c>
      <c r="I1147" s="10" t="s">
        <v>12384</v>
      </c>
      <c r="J1147" s="10" t="s">
        <v>12385</v>
      </c>
      <c r="K1147" s="10" t="s">
        <v>7465</v>
      </c>
      <c r="L1147" s="10"/>
      <c r="M1147" s="10"/>
      <c r="N1147" s="14">
        <f t="shared" si="573"/>
        <v>0</v>
      </c>
      <c r="O1147" s="15" t="e">
        <f t="shared" si="574"/>
        <v>#VALUE!</v>
      </c>
      <c r="P1147" s="15" t="e">
        <f t="shared" si="575"/>
        <v>#VALUE!</v>
      </c>
      <c r="Q1147" s="17" t="e">
        <f>VLOOKUP($A1147,'DATA PENGUKURAN GARDU'!$A:$BS,42,0)</f>
        <v>#N/A</v>
      </c>
      <c r="R1147" s="18" t="e">
        <f t="shared" si="584"/>
        <v>#N/A</v>
      </c>
      <c r="S1147" s="17" t="e">
        <f>VLOOKUP($A1147,'DATA PENGUKURAN GARDU'!$A:$BS,44,0)</f>
        <v>#N/A</v>
      </c>
      <c r="T1147" s="18" t="e">
        <f t="shared" si="585"/>
        <v>#N/A</v>
      </c>
      <c r="U1147" s="17" t="e">
        <f>VLOOKUP($A1147,'DATA PENGUKURAN GARDU'!$A:$BS,46,0)</f>
        <v>#N/A</v>
      </c>
      <c r="V1147" s="18" t="e">
        <f t="shared" si="586"/>
        <v>#N/A</v>
      </c>
      <c r="W1147" s="17" t="e">
        <f>VLOOKUP($A1147,'DATA PENGUKURAN GARDU'!$A:$BS,48,0)</f>
        <v>#N/A</v>
      </c>
      <c r="X1147" s="17" t="e">
        <f>VLOOKUP($A1147,'DATA PENGUKURAN GARDU'!$A:$BS,53,0)</f>
        <v>#N/A</v>
      </c>
      <c r="Y1147" s="17" t="e">
        <f>VLOOKUP($A1147,'DATA PENGUKURAN GARDU'!$A:$BS,54,0)</f>
        <v>#N/A</v>
      </c>
      <c r="Z1147" s="17" t="e">
        <f>VLOOKUP($A1147,'DATA PENGUKURAN GARDU'!$A:$BS,55,0)</f>
        <v>#N/A</v>
      </c>
      <c r="AA1147" s="20" t="e">
        <f>VLOOKUP($B1147,'DATA PENGUKURAN GARDU'!$A:$BS,42,0)</f>
        <v>#N/A</v>
      </c>
      <c r="AB1147" s="21" t="e">
        <f t="shared" si="587"/>
        <v>#N/A</v>
      </c>
      <c r="AC1147" s="20" t="e">
        <f>VLOOKUP($B1147,'DATA PENGUKURAN GARDU'!$A:$BS,44,0)</f>
        <v>#N/A</v>
      </c>
      <c r="AD1147" s="21" t="e">
        <f t="shared" si="588"/>
        <v>#N/A</v>
      </c>
      <c r="AE1147" s="20" t="e">
        <f>VLOOKUP($B1147,'DATA PENGUKURAN GARDU'!$A:$BS,46,0)</f>
        <v>#N/A</v>
      </c>
      <c r="AF1147" s="21" t="e">
        <f t="shared" si="589"/>
        <v>#N/A</v>
      </c>
      <c r="AG1147" s="20" t="e">
        <f>VLOOKUP($B1147,'DATA PENGUKURAN GARDU'!$A:$BS,46,0)</f>
        <v>#N/A</v>
      </c>
      <c r="AH1147" s="20" t="e">
        <f>VLOOKUP($B1147,'DATA PENGUKURAN GARDU'!$A:$BS,53,0)</f>
        <v>#N/A</v>
      </c>
      <c r="AI1147" s="20" t="e">
        <f>VLOOKUP($B1147,'DATA PENGUKURAN GARDU'!$A:$BS,54,0)</f>
        <v>#N/A</v>
      </c>
      <c r="AJ1147" s="17" t="e">
        <f>VLOOKUP($C1147,'DATA PENGUKURAN GARDU'!$A:$BS,42,0)</f>
        <v>#N/A</v>
      </c>
      <c r="AK1147" s="23" t="e">
        <f t="shared" si="590"/>
        <v>#N/A</v>
      </c>
      <c r="AL1147" s="17" t="e">
        <f>VLOOKUP($C1147,'DATA PENGUKURAN GARDU'!$A:$BS,44,0)</f>
        <v>#N/A</v>
      </c>
      <c r="AM1147" s="23" t="e">
        <f t="shared" si="591"/>
        <v>#N/A</v>
      </c>
      <c r="AN1147" s="17" t="e">
        <f>VLOOKUP($C1147,'DATA PENGUKURAN GARDU'!$A:$BS,46,0)</f>
        <v>#N/A</v>
      </c>
      <c r="AO1147" s="23" t="e">
        <f t="shared" si="592"/>
        <v>#N/A</v>
      </c>
      <c r="AP1147" s="17" t="e">
        <f>VLOOKUP($C1147,'DATA PENGUKURAN GARDU'!$A:$BS,46,0)</f>
        <v>#N/A</v>
      </c>
      <c r="AQ1147" s="17" t="e">
        <f>VLOOKUP($C1147,'DATA PENGUKURAN GARDU'!$A:$BS,53,0)</f>
        <v>#N/A</v>
      </c>
      <c r="AR1147" s="17" t="e">
        <f>VLOOKUP($C1147,'DATA PENGUKURAN GARDU'!$A:$BS,54,0)</f>
        <v>#N/A</v>
      </c>
      <c r="AS1147" s="20" t="e">
        <f>VLOOKUP($D1147,'DATA PENGUKURAN GARDU'!$A:$BS,42,0)</f>
        <v>#N/A</v>
      </c>
      <c r="AT1147" s="21" t="e">
        <f t="shared" si="593"/>
        <v>#N/A</v>
      </c>
      <c r="AU1147" s="20" t="e">
        <f>VLOOKUP($D1147,'DATA PENGUKURAN GARDU'!$A:$BS,44,0)</f>
        <v>#N/A</v>
      </c>
      <c r="AV1147" s="21" t="e">
        <f t="shared" si="594"/>
        <v>#N/A</v>
      </c>
      <c r="AW1147" s="20" t="e">
        <f>VLOOKUP($D1147,'DATA PENGUKURAN GARDU'!$A:$BS,46,0)</f>
        <v>#N/A</v>
      </c>
      <c r="AX1147" s="21" t="e">
        <f t="shared" si="595"/>
        <v>#N/A</v>
      </c>
      <c r="AY1147" s="20" t="e">
        <f>VLOOKUP($D1147,'DATA PENGUKURAN GARDU'!$A:$BS,46,0)</f>
        <v>#N/A</v>
      </c>
      <c r="AZ1147" s="20" t="e">
        <f>VLOOKUP($D1147,'DATA PENGUKURAN GARDU'!$A:$BS,53,0)</f>
        <v>#N/A</v>
      </c>
      <c r="BA1147" s="20" t="e">
        <f>VLOOKUP($D1147,'DATA PENGUKURAN GARDU'!$A:$BS,54,0)</f>
        <v>#N/A</v>
      </c>
      <c r="BB1147" s="17" t="e">
        <f>VLOOKUP($E1147,'DATA PENGUKURAN GARDU'!$A:$BS,42,0)</f>
        <v>#N/A</v>
      </c>
      <c r="BC1147" s="23" t="e">
        <f t="shared" si="596"/>
        <v>#N/A</v>
      </c>
      <c r="BD1147" s="17" t="e">
        <f>VLOOKUP($E1147,'DATA PENGUKURAN GARDU'!$A:$BS,44,0)</f>
        <v>#N/A</v>
      </c>
      <c r="BE1147" s="23" t="e">
        <f t="shared" si="597"/>
        <v>#N/A</v>
      </c>
      <c r="BF1147" s="17" t="e">
        <f>VLOOKUP($E1147,'DATA PENGUKURAN GARDU'!$A:$BS,46,0)</f>
        <v>#N/A</v>
      </c>
      <c r="BG1147" s="23" t="e">
        <f t="shared" si="598"/>
        <v>#N/A</v>
      </c>
      <c r="BH1147" s="17" t="e">
        <f>VLOOKUP($E1147,'DATA PENGUKURAN GARDU'!$A:$BS,46,0)</f>
        <v>#N/A</v>
      </c>
      <c r="BI1147" s="17" t="e">
        <f>VLOOKUP($E1147,'DATA PENGUKURAN GARDU'!$A:$BS,53,0)</f>
        <v>#N/A</v>
      </c>
      <c r="BJ1147" s="17" t="e">
        <f>VLOOKUP($E1147,'DATA PENGUKURAN GARDU'!$A:$BS,54,0)</f>
        <v>#N/A</v>
      </c>
      <c r="BK1147" s="20" t="e">
        <f t="shared" si="576"/>
        <v>#N/A</v>
      </c>
      <c r="BL1147" s="20" t="e">
        <f t="shared" si="577"/>
        <v>#N/A</v>
      </c>
      <c r="BM1147" s="20" t="e">
        <f t="shared" si="578"/>
        <v>#N/A</v>
      </c>
      <c r="BN1147" s="25" t="e">
        <f t="shared" si="579"/>
        <v>#N/A</v>
      </c>
      <c r="BO1147" s="26" t="str">
        <f t="shared" si="580"/>
        <v>0</v>
      </c>
      <c r="BP1147" s="21" t="e">
        <f t="shared" si="581"/>
        <v>#VALUE!</v>
      </c>
      <c r="BQ1147" s="20" t="e">
        <f t="shared" si="582"/>
        <v>#N/A</v>
      </c>
      <c r="BR1147" s="20" t="e">
        <v>#N/A</v>
      </c>
      <c r="BS1147" s="9" t="e">
        <v>#N/A</v>
      </c>
      <c r="BT1147" s="2" t="e">
        <f t="shared" si="583"/>
        <v>#VALUE!</v>
      </c>
      <c r="BU1147" s="2" t="e">
        <f t="shared" si="566"/>
        <v>#N/A</v>
      </c>
      <c r="BV1147" s="2" t="e">
        <f t="shared" si="567"/>
        <v>#N/A</v>
      </c>
    </row>
    <row r="1148" s="2" customFormat="1" ht="22.95" customHeight="1" spans="1:74">
      <c r="A1148" s="9" t="str">
        <f t="shared" si="568"/>
        <v>BB 075Induk</v>
      </c>
      <c r="B1148" s="9" t="str">
        <f t="shared" si="569"/>
        <v>BB 075jurusan 1</v>
      </c>
      <c r="C1148" s="9" t="str">
        <f t="shared" si="570"/>
        <v>BB 075jurusan 2</v>
      </c>
      <c r="D1148" s="9" t="str">
        <f t="shared" si="571"/>
        <v>BB 075jurusan 3</v>
      </c>
      <c r="E1148" s="9" t="str">
        <f t="shared" si="572"/>
        <v>BB 075jurusan 4</v>
      </c>
      <c r="F1148" s="10" t="s">
        <v>433</v>
      </c>
      <c r="G1148" s="10" t="s">
        <v>4</v>
      </c>
      <c r="H1148" s="10" t="s">
        <v>1388</v>
      </c>
      <c r="I1148" s="10" t="s">
        <v>12386</v>
      </c>
      <c r="J1148" s="10" t="s">
        <v>12387</v>
      </c>
      <c r="K1148" s="10" t="s">
        <v>7465</v>
      </c>
      <c r="L1148" s="10"/>
      <c r="M1148" s="10"/>
      <c r="N1148" s="14">
        <f t="shared" si="573"/>
        <v>0</v>
      </c>
      <c r="O1148" s="15" t="e">
        <f t="shared" si="574"/>
        <v>#VALUE!</v>
      </c>
      <c r="P1148" s="15" t="e">
        <f t="shared" si="575"/>
        <v>#VALUE!</v>
      </c>
      <c r="Q1148" s="17" t="e">
        <f>VLOOKUP($A1148,'DATA PENGUKURAN GARDU'!$A:$BS,42,0)</f>
        <v>#N/A</v>
      </c>
      <c r="R1148" s="18" t="e">
        <f t="shared" si="584"/>
        <v>#N/A</v>
      </c>
      <c r="S1148" s="17" t="e">
        <f>VLOOKUP($A1148,'DATA PENGUKURAN GARDU'!$A:$BS,44,0)</f>
        <v>#N/A</v>
      </c>
      <c r="T1148" s="18" t="e">
        <f t="shared" si="585"/>
        <v>#N/A</v>
      </c>
      <c r="U1148" s="17" t="e">
        <f>VLOOKUP($A1148,'DATA PENGUKURAN GARDU'!$A:$BS,46,0)</f>
        <v>#N/A</v>
      </c>
      <c r="V1148" s="18" t="e">
        <f t="shared" si="586"/>
        <v>#N/A</v>
      </c>
      <c r="W1148" s="17" t="e">
        <f>VLOOKUP($A1148,'DATA PENGUKURAN GARDU'!$A:$BS,48,0)</f>
        <v>#N/A</v>
      </c>
      <c r="X1148" s="17" t="e">
        <f>VLOOKUP($A1148,'DATA PENGUKURAN GARDU'!$A:$BS,53,0)</f>
        <v>#N/A</v>
      </c>
      <c r="Y1148" s="17" t="e">
        <f>VLOOKUP($A1148,'DATA PENGUKURAN GARDU'!$A:$BS,54,0)</f>
        <v>#N/A</v>
      </c>
      <c r="Z1148" s="17" t="e">
        <f>VLOOKUP($A1148,'DATA PENGUKURAN GARDU'!$A:$BS,55,0)</f>
        <v>#N/A</v>
      </c>
      <c r="AA1148" s="20" t="e">
        <f>VLOOKUP($B1148,'DATA PENGUKURAN GARDU'!$A:$BS,42,0)</f>
        <v>#N/A</v>
      </c>
      <c r="AB1148" s="21" t="e">
        <f t="shared" si="587"/>
        <v>#N/A</v>
      </c>
      <c r="AC1148" s="20" t="e">
        <f>VLOOKUP($B1148,'DATA PENGUKURAN GARDU'!$A:$BS,44,0)</f>
        <v>#N/A</v>
      </c>
      <c r="AD1148" s="21" t="e">
        <f t="shared" si="588"/>
        <v>#N/A</v>
      </c>
      <c r="AE1148" s="20" t="e">
        <f>VLOOKUP($B1148,'DATA PENGUKURAN GARDU'!$A:$BS,46,0)</f>
        <v>#N/A</v>
      </c>
      <c r="AF1148" s="21" t="e">
        <f t="shared" si="589"/>
        <v>#N/A</v>
      </c>
      <c r="AG1148" s="20" t="e">
        <f>VLOOKUP($B1148,'DATA PENGUKURAN GARDU'!$A:$BS,46,0)</f>
        <v>#N/A</v>
      </c>
      <c r="AH1148" s="20" t="e">
        <f>VLOOKUP($B1148,'DATA PENGUKURAN GARDU'!$A:$BS,53,0)</f>
        <v>#N/A</v>
      </c>
      <c r="AI1148" s="20" t="e">
        <f>VLOOKUP($B1148,'DATA PENGUKURAN GARDU'!$A:$BS,54,0)</f>
        <v>#N/A</v>
      </c>
      <c r="AJ1148" s="17" t="e">
        <f>VLOOKUP($C1148,'DATA PENGUKURAN GARDU'!$A:$BS,42,0)</f>
        <v>#N/A</v>
      </c>
      <c r="AK1148" s="23" t="e">
        <f t="shared" si="590"/>
        <v>#N/A</v>
      </c>
      <c r="AL1148" s="17" t="e">
        <f>VLOOKUP($C1148,'DATA PENGUKURAN GARDU'!$A:$BS,44,0)</f>
        <v>#N/A</v>
      </c>
      <c r="AM1148" s="23" t="e">
        <f t="shared" si="591"/>
        <v>#N/A</v>
      </c>
      <c r="AN1148" s="17" t="e">
        <f>VLOOKUP($C1148,'DATA PENGUKURAN GARDU'!$A:$BS,46,0)</f>
        <v>#N/A</v>
      </c>
      <c r="AO1148" s="23" t="e">
        <f t="shared" si="592"/>
        <v>#N/A</v>
      </c>
      <c r="AP1148" s="17" t="e">
        <f>VLOOKUP($C1148,'DATA PENGUKURAN GARDU'!$A:$BS,46,0)</f>
        <v>#N/A</v>
      </c>
      <c r="AQ1148" s="17" t="e">
        <f>VLOOKUP($C1148,'DATA PENGUKURAN GARDU'!$A:$BS,53,0)</f>
        <v>#N/A</v>
      </c>
      <c r="AR1148" s="17" t="e">
        <f>VLOOKUP($C1148,'DATA PENGUKURAN GARDU'!$A:$BS,54,0)</f>
        <v>#N/A</v>
      </c>
      <c r="AS1148" s="20" t="e">
        <f>VLOOKUP($D1148,'DATA PENGUKURAN GARDU'!$A:$BS,42,0)</f>
        <v>#N/A</v>
      </c>
      <c r="AT1148" s="21" t="e">
        <f t="shared" si="593"/>
        <v>#N/A</v>
      </c>
      <c r="AU1148" s="20" t="e">
        <f>VLOOKUP($D1148,'DATA PENGUKURAN GARDU'!$A:$BS,44,0)</f>
        <v>#N/A</v>
      </c>
      <c r="AV1148" s="21" t="e">
        <f t="shared" si="594"/>
        <v>#N/A</v>
      </c>
      <c r="AW1148" s="20" t="e">
        <f>VLOOKUP($D1148,'DATA PENGUKURAN GARDU'!$A:$BS,46,0)</f>
        <v>#N/A</v>
      </c>
      <c r="AX1148" s="21" t="e">
        <f t="shared" si="595"/>
        <v>#N/A</v>
      </c>
      <c r="AY1148" s="20" t="e">
        <f>VLOOKUP($D1148,'DATA PENGUKURAN GARDU'!$A:$BS,46,0)</f>
        <v>#N/A</v>
      </c>
      <c r="AZ1148" s="20" t="e">
        <f>VLOOKUP($D1148,'DATA PENGUKURAN GARDU'!$A:$BS,53,0)</f>
        <v>#N/A</v>
      </c>
      <c r="BA1148" s="20" t="e">
        <f>VLOOKUP($D1148,'DATA PENGUKURAN GARDU'!$A:$BS,54,0)</f>
        <v>#N/A</v>
      </c>
      <c r="BB1148" s="17" t="e">
        <f>VLOOKUP($E1148,'DATA PENGUKURAN GARDU'!$A:$BS,42,0)</f>
        <v>#N/A</v>
      </c>
      <c r="BC1148" s="23" t="e">
        <f t="shared" si="596"/>
        <v>#N/A</v>
      </c>
      <c r="BD1148" s="17" t="e">
        <f>VLOOKUP($E1148,'DATA PENGUKURAN GARDU'!$A:$BS,44,0)</f>
        <v>#N/A</v>
      </c>
      <c r="BE1148" s="23" t="e">
        <f t="shared" si="597"/>
        <v>#N/A</v>
      </c>
      <c r="BF1148" s="17" t="e">
        <f>VLOOKUP($E1148,'DATA PENGUKURAN GARDU'!$A:$BS,46,0)</f>
        <v>#N/A</v>
      </c>
      <c r="BG1148" s="23" t="e">
        <f t="shared" si="598"/>
        <v>#N/A</v>
      </c>
      <c r="BH1148" s="17" t="e">
        <f>VLOOKUP($E1148,'DATA PENGUKURAN GARDU'!$A:$BS,46,0)</f>
        <v>#N/A</v>
      </c>
      <c r="BI1148" s="17" t="e">
        <f>VLOOKUP($E1148,'DATA PENGUKURAN GARDU'!$A:$BS,53,0)</f>
        <v>#N/A</v>
      </c>
      <c r="BJ1148" s="17" t="e">
        <f>VLOOKUP($E1148,'DATA PENGUKURAN GARDU'!$A:$BS,54,0)</f>
        <v>#N/A</v>
      </c>
      <c r="BK1148" s="20" t="e">
        <f t="shared" si="576"/>
        <v>#N/A</v>
      </c>
      <c r="BL1148" s="20" t="e">
        <f t="shared" si="577"/>
        <v>#N/A</v>
      </c>
      <c r="BM1148" s="20" t="e">
        <f t="shared" si="578"/>
        <v>#N/A</v>
      </c>
      <c r="BN1148" s="25" t="e">
        <f t="shared" si="579"/>
        <v>#N/A</v>
      </c>
      <c r="BO1148" s="26" t="str">
        <f t="shared" si="580"/>
        <v>0</v>
      </c>
      <c r="BP1148" s="21" t="e">
        <f t="shared" si="581"/>
        <v>#VALUE!</v>
      </c>
      <c r="BQ1148" s="20" t="e">
        <f t="shared" si="582"/>
        <v>#N/A</v>
      </c>
      <c r="BR1148" s="20" t="e">
        <v>#N/A</v>
      </c>
      <c r="BS1148" s="9" t="e">
        <v>#N/A</v>
      </c>
      <c r="BT1148" s="2" t="e">
        <f t="shared" si="583"/>
        <v>#VALUE!</v>
      </c>
      <c r="BU1148" s="2" t="e">
        <f t="shared" si="566"/>
        <v>#N/A</v>
      </c>
      <c r="BV1148" s="2" t="e">
        <f t="shared" si="567"/>
        <v>#N/A</v>
      </c>
    </row>
    <row r="1149" s="2" customFormat="1" ht="22.95" customHeight="1" spans="1:74">
      <c r="A1149" s="9" t="str">
        <f t="shared" si="568"/>
        <v>BB 135Induk</v>
      </c>
      <c r="B1149" s="9" t="str">
        <f t="shared" si="569"/>
        <v>BB 135jurusan 1</v>
      </c>
      <c r="C1149" s="9" t="str">
        <f t="shared" si="570"/>
        <v>BB 135jurusan 2</v>
      </c>
      <c r="D1149" s="9" t="str">
        <f t="shared" si="571"/>
        <v>BB 135jurusan 3</v>
      </c>
      <c r="E1149" s="9" t="str">
        <f t="shared" si="572"/>
        <v>BB 135jurusan 4</v>
      </c>
      <c r="F1149" s="10" t="s">
        <v>437</v>
      </c>
      <c r="G1149" s="10" t="s">
        <v>4</v>
      </c>
      <c r="H1149" s="10" t="s">
        <v>1389</v>
      </c>
      <c r="I1149" s="10" t="s">
        <v>11602</v>
      </c>
      <c r="J1149" s="10" t="s">
        <v>12388</v>
      </c>
      <c r="K1149" s="10" t="s">
        <v>7465</v>
      </c>
      <c r="L1149" s="10"/>
      <c r="M1149" s="10"/>
      <c r="N1149" s="14">
        <f t="shared" si="573"/>
        <v>0</v>
      </c>
      <c r="O1149" s="15" t="e">
        <f t="shared" si="574"/>
        <v>#VALUE!</v>
      </c>
      <c r="P1149" s="15" t="e">
        <f t="shared" si="575"/>
        <v>#VALUE!</v>
      </c>
      <c r="Q1149" s="17" t="e">
        <f>VLOOKUP($A1149,'DATA PENGUKURAN GARDU'!$A:$BS,42,0)</f>
        <v>#N/A</v>
      </c>
      <c r="R1149" s="18" t="e">
        <f t="shared" si="584"/>
        <v>#N/A</v>
      </c>
      <c r="S1149" s="17" t="e">
        <f>VLOOKUP($A1149,'DATA PENGUKURAN GARDU'!$A:$BS,44,0)</f>
        <v>#N/A</v>
      </c>
      <c r="T1149" s="18" t="e">
        <f t="shared" si="585"/>
        <v>#N/A</v>
      </c>
      <c r="U1149" s="17" t="e">
        <f>VLOOKUP($A1149,'DATA PENGUKURAN GARDU'!$A:$BS,46,0)</f>
        <v>#N/A</v>
      </c>
      <c r="V1149" s="18" t="e">
        <f t="shared" si="586"/>
        <v>#N/A</v>
      </c>
      <c r="W1149" s="17" t="e">
        <f>VLOOKUP($A1149,'DATA PENGUKURAN GARDU'!$A:$BS,48,0)</f>
        <v>#N/A</v>
      </c>
      <c r="X1149" s="17" t="e">
        <f>VLOOKUP($A1149,'DATA PENGUKURAN GARDU'!$A:$BS,53,0)</f>
        <v>#N/A</v>
      </c>
      <c r="Y1149" s="17" t="e">
        <f>VLOOKUP($A1149,'DATA PENGUKURAN GARDU'!$A:$BS,54,0)</f>
        <v>#N/A</v>
      </c>
      <c r="Z1149" s="17" t="e">
        <f>VLOOKUP($A1149,'DATA PENGUKURAN GARDU'!$A:$BS,55,0)</f>
        <v>#N/A</v>
      </c>
      <c r="AA1149" s="20" t="e">
        <f>VLOOKUP($B1149,'DATA PENGUKURAN GARDU'!$A:$BS,42,0)</f>
        <v>#N/A</v>
      </c>
      <c r="AB1149" s="21" t="e">
        <f t="shared" si="587"/>
        <v>#N/A</v>
      </c>
      <c r="AC1149" s="20" t="e">
        <f>VLOOKUP($B1149,'DATA PENGUKURAN GARDU'!$A:$BS,44,0)</f>
        <v>#N/A</v>
      </c>
      <c r="AD1149" s="21" t="e">
        <f t="shared" si="588"/>
        <v>#N/A</v>
      </c>
      <c r="AE1149" s="20" t="e">
        <f>VLOOKUP($B1149,'DATA PENGUKURAN GARDU'!$A:$BS,46,0)</f>
        <v>#N/A</v>
      </c>
      <c r="AF1149" s="21" t="e">
        <f t="shared" si="589"/>
        <v>#N/A</v>
      </c>
      <c r="AG1149" s="20" t="e">
        <f>VLOOKUP($B1149,'DATA PENGUKURAN GARDU'!$A:$BS,46,0)</f>
        <v>#N/A</v>
      </c>
      <c r="AH1149" s="20" t="e">
        <f>VLOOKUP($B1149,'DATA PENGUKURAN GARDU'!$A:$BS,53,0)</f>
        <v>#N/A</v>
      </c>
      <c r="AI1149" s="20" t="e">
        <f>VLOOKUP($B1149,'DATA PENGUKURAN GARDU'!$A:$BS,54,0)</f>
        <v>#N/A</v>
      </c>
      <c r="AJ1149" s="17" t="e">
        <f>VLOOKUP($C1149,'DATA PENGUKURAN GARDU'!$A:$BS,42,0)</f>
        <v>#N/A</v>
      </c>
      <c r="AK1149" s="23" t="e">
        <f t="shared" si="590"/>
        <v>#N/A</v>
      </c>
      <c r="AL1149" s="17" t="e">
        <f>VLOOKUP($C1149,'DATA PENGUKURAN GARDU'!$A:$BS,44,0)</f>
        <v>#N/A</v>
      </c>
      <c r="AM1149" s="23" t="e">
        <f t="shared" si="591"/>
        <v>#N/A</v>
      </c>
      <c r="AN1149" s="17" t="e">
        <f>VLOOKUP($C1149,'DATA PENGUKURAN GARDU'!$A:$BS,46,0)</f>
        <v>#N/A</v>
      </c>
      <c r="AO1149" s="23" t="e">
        <f t="shared" si="592"/>
        <v>#N/A</v>
      </c>
      <c r="AP1149" s="17" t="e">
        <f>VLOOKUP($C1149,'DATA PENGUKURAN GARDU'!$A:$BS,46,0)</f>
        <v>#N/A</v>
      </c>
      <c r="AQ1149" s="17" t="e">
        <f>VLOOKUP($C1149,'DATA PENGUKURAN GARDU'!$A:$BS,53,0)</f>
        <v>#N/A</v>
      </c>
      <c r="AR1149" s="17" t="e">
        <f>VLOOKUP($C1149,'DATA PENGUKURAN GARDU'!$A:$BS,54,0)</f>
        <v>#N/A</v>
      </c>
      <c r="AS1149" s="20" t="e">
        <f>VLOOKUP($D1149,'DATA PENGUKURAN GARDU'!$A:$BS,42,0)</f>
        <v>#N/A</v>
      </c>
      <c r="AT1149" s="21" t="e">
        <f t="shared" si="593"/>
        <v>#N/A</v>
      </c>
      <c r="AU1149" s="20" t="e">
        <f>VLOOKUP($D1149,'DATA PENGUKURAN GARDU'!$A:$BS,44,0)</f>
        <v>#N/A</v>
      </c>
      <c r="AV1149" s="21" t="e">
        <f t="shared" si="594"/>
        <v>#N/A</v>
      </c>
      <c r="AW1149" s="20" t="e">
        <f>VLOOKUP($D1149,'DATA PENGUKURAN GARDU'!$A:$BS,46,0)</f>
        <v>#N/A</v>
      </c>
      <c r="AX1149" s="21" t="e">
        <f t="shared" si="595"/>
        <v>#N/A</v>
      </c>
      <c r="AY1149" s="20" t="e">
        <f>VLOOKUP($D1149,'DATA PENGUKURAN GARDU'!$A:$BS,46,0)</f>
        <v>#N/A</v>
      </c>
      <c r="AZ1149" s="20" t="e">
        <f>VLOOKUP($D1149,'DATA PENGUKURAN GARDU'!$A:$BS,53,0)</f>
        <v>#N/A</v>
      </c>
      <c r="BA1149" s="20" t="e">
        <f>VLOOKUP($D1149,'DATA PENGUKURAN GARDU'!$A:$BS,54,0)</f>
        <v>#N/A</v>
      </c>
      <c r="BB1149" s="17" t="e">
        <f>VLOOKUP($E1149,'DATA PENGUKURAN GARDU'!$A:$BS,42,0)</f>
        <v>#N/A</v>
      </c>
      <c r="BC1149" s="23" t="e">
        <f t="shared" si="596"/>
        <v>#N/A</v>
      </c>
      <c r="BD1149" s="17" t="e">
        <f>VLOOKUP($E1149,'DATA PENGUKURAN GARDU'!$A:$BS,44,0)</f>
        <v>#N/A</v>
      </c>
      <c r="BE1149" s="23" t="e">
        <f t="shared" si="597"/>
        <v>#N/A</v>
      </c>
      <c r="BF1149" s="17" t="e">
        <f>VLOOKUP($E1149,'DATA PENGUKURAN GARDU'!$A:$BS,46,0)</f>
        <v>#N/A</v>
      </c>
      <c r="BG1149" s="23" t="e">
        <f t="shared" si="598"/>
        <v>#N/A</v>
      </c>
      <c r="BH1149" s="17" t="e">
        <f>VLOOKUP($E1149,'DATA PENGUKURAN GARDU'!$A:$BS,46,0)</f>
        <v>#N/A</v>
      </c>
      <c r="BI1149" s="17" t="e">
        <f>VLOOKUP($E1149,'DATA PENGUKURAN GARDU'!$A:$BS,53,0)</f>
        <v>#N/A</v>
      </c>
      <c r="BJ1149" s="17" t="e">
        <f>VLOOKUP($E1149,'DATA PENGUKURAN GARDU'!$A:$BS,54,0)</f>
        <v>#N/A</v>
      </c>
      <c r="BK1149" s="20" t="e">
        <f t="shared" si="576"/>
        <v>#N/A</v>
      </c>
      <c r="BL1149" s="20" t="e">
        <f t="shared" si="577"/>
        <v>#N/A</v>
      </c>
      <c r="BM1149" s="20" t="e">
        <f t="shared" si="578"/>
        <v>#N/A</v>
      </c>
      <c r="BN1149" s="25" t="e">
        <f t="shared" si="579"/>
        <v>#N/A</v>
      </c>
      <c r="BO1149" s="26" t="str">
        <f t="shared" si="580"/>
        <v>0</v>
      </c>
      <c r="BP1149" s="21" t="e">
        <f t="shared" si="581"/>
        <v>#VALUE!</v>
      </c>
      <c r="BQ1149" s="20" t="e">
        <f t="shared" si="582"/>
        <v>#N/A</v>
      </c>
      <c r="BR1149" s="20" t="e">
        <v>#N/A</v>
      </c>
      <c r="BS1149" s="9" t="e">
        <v>#N/A</v>
      </c>
      <c r="BT1149" s="2" t="e">
        <f t="shared" si="583"/>
        <v>#VALUE!</v>
      </c>
      <c r="BU1149" s="2" t="e">
        <f t="shared" si="566"/>
        <v>#N/A</v>
      </c>
      <c r="BV1149" s="2" t="e">
        <f t="shared" si="567"/>
        <v>#N/A</v>
      </c>
    </row>
    <row r="1150" s="2" customFormat="1" ht="22.95" customHeight="1" spans="1:74">
      <c r="A1150" s="9" t="str">
        <f t="shared" si="568"/>
        <v>BB 142Induk</v>
      </c>
      <c r="B1150" s="9" t="str">
        <f t="shared" si="569"/>
        <v>BB 142jurusan 1</v>
      </c>
      <c r="C1150" s="9" t="str">
        <f t="shared" si="570"/>
        <v>BB 142jurusan 2</v>
      </c>
      <c r="D1150" s="9" t="str">
        <f t="shared" si="571"/>
        <v>BB 142jurusan 3</v>
      </c>
      <c r="E1150" s="9" t="str">
        <f t="shared" si="572"/>
        <v>BB 142jurusan 4</v>
      </c>
      <c r="F1150" s="10" t="s">
        <v>440</v>
      </c>
      <c r="G1150" s="10" t="s">
        <v>4</v>
      </c>
      <c r="H1150" s="10" t="s">
        <v>1390</v>
      </c>
      <c r="I1150" s="10" t="s">
        <v>12389</v>
      </c>
      <c r="J1150" s="10" t="s">
        <v>12390</v>
      </c>
      <c r="K1150" s="10" t="s">
        <v>7465</v>
      </c>
      <c r="L1150" s="10"/>
      <c r="M1150" s="10"/>
      <c r="N1150" s="14">
        <f t="shared" si="573"/>
        <v>0</v>
      </c>
      <c r="O1150" s="15" t="e">
        <f t="shared" si="574"/>
        <v>#VALUE!</v>
      </c>
      <c r="P1150" s="15" t="e">
        <f t="shared" si="575"/>
        <v>#VALUE!</v>
      </c>
      <c r="Q1150" s="17" t="e">
        <f>VLOOKUP($A1150,'DATA PENGUKURAN GARDU'!$A:$BS,42,0)</f>
        <v>#N/A</v>
      </c>
      <c r="R1150" s="18" t="e">
        <f t="shared" si="584"/>
        <v>#N/A</v>
      </c>
      <c r="S1150" s="17" t="e">
        <f>VLOOKUP($A1150,'DATA PENGUKURAN GARDU'!$A:$BS,44,0)</f>
        <v>#N/A</v>
      </c>
      <c r="T1150" s="18" t="e">
        <f t="shared" si="585"/>
        <v>#N/A</v>
      </c>
      <c r="U1150" s="17" t="e">
        <f>VLOOKUP($A1150,'DATA PENGUKURAN GARDU'!$A:$BS,46,0)</f>
        <v>#N/A</v>
      </c>
      <c r="V1150" s="18" t="e">
        <f t="shared" si="586"/>
        <v>#N/A</v>
      </c>
      <c r="W1150" s="17" t="e">
        <f>VLOOKUP($A1150,'DATA PENGUKURAN GARDU'!$A:$BS,48,0)</f>
        <v>#N/A</v>
      </c>
      <c r="X1150" s="17" t="e">
        <f>VLOOKUP($A1150,'DATA PENGUKURAN GARDU'!$A:$BS,53,0)</f>
        <v>#N/A</v>
      </c>
      <c r="Y1150" s="17" t="e">
        <f>VLOOKUP($A1150,'DATA PENGUKURAN GARDU'!$A:$BS,54,0)</f>
        <v>#N/A</v>
      </c>
      <c r="Z1150" s="17" t="e">
        <f>VLOOKUP($A1150,'DATA PENGUKURAN GARDU'!$A:$BS,55,0)</f>
        <v>#N/A</v>
      </c>
      <c r="AA1150" s="20" t="e">
        <f>VLOOKUP($B1150,'DATA PENGUKURAN GARDU'!$A:$BS,42,0)</f>
        <v>#N/A</v>
      </c>
      <c r="AB1150" s="21" t="e">
        <f t="shared" si="587"/>
        <v>#N/A</v>
      </c>
      <c r="AC1150" s="20" t="e">
        <f>VLOOKUP($B1150,'DATA PENGUKURAN GARDU'!$A:$BS,44,0)</f>
        <v>#N/A</v>
      </c>
      <c r="AD1150" s="21" t="e">
        <f t="shared" si="588"/>
        <v>#N/A</v>
      </c>
      <c r="AE1150" s="20" t="e">
        <f>VLOOKUP($B1150,'DATA PENGUKURAN GARDU'!$A:$BS,46,0)</f>
        <v>#N/A</v>
      </c>
      <c r="AF1150" s="21" t="e">
        <f t="shared" si="589"/>
        <v>#N/A</v>
      </c>
      <c r="AG1150" s="20" t="e">
        <f>VLOOKUP($B1150,'DATA PENGUKURAN GARDU'!$A:$BS,46,0)</f>
        <v>#N/A</v>
      </c>
      <c r="AH1150" s="20" t="e">
        <f>VLOOKUP($B1150,'DATA PENGUKURAN GARDU'!$A:$BS,53,0)</f>
        <v>#N/A</v>
      </c>
      <c r="AI1150" s="20" t="e">
        <f>VLOOKUP($B1150,'DATA PENGUKURAN GARDU'!$A:$BS,54,0)</f>
        <v>#N/A</v>
      </c>
      <c r="AJ1150" s="17" t="e">
        <f>VLOOKUP($C1150,'DATA PENGUKURAN GARDU'!$A:$BS,42,0)</f>
        <v>#N/A</v>
      </c>
      <c r="AK1150" s="23" t="e">
        <f t="shared" si="590"/>
        <v>#N/A</v>
      </c>
      <c r="AL1150" s="17" t="e">
        <f>VLOOKUP($C1150,'DATA PENGUKURAN GARDU'!$A:$BS,44,0)</f>
        <v>#N/A</v>
      </c>
      <c r="AM1150" s="23" t="e">
        <f t="shared" si="591"/>
        <v>#N/A</v>
      </c>
      <c r="AN1150" s="17" t="e">
        <f>VLOOKUP($C1150,'DATA PENGUKURAN GARDU'!$A:$BS,46,0)</f>
        <v>#N/A</v>
      </c>
      <c r="AO1150" s="23" t="e">
        <f t="shared" si="592"/>
        <v>#N/A</v>
      </c>
      <c r="AP1150" s="17" t="e">
        <f>VLOOKUP($C1150,'DATA PENGUKURAN GARDU'!$A:$BS,46,0)</f>
        <v>#N/A</v>
      </c>
      <c r="AQ1150" s="17" t="e">
        <f>VLOOKUP($C1150,'DATA PENGUKURAN GARDU'!$A:$BS,53,0)</f>
        <v>#N/A</v>
      </c>
      <c r="AR1150" s="17" t="e">
        <f>VLOOKUP($C1150,'DATA PENGUKURAN GARDU'!$A:$BS,54,0)</f>
        <v>#N/A</v>
      </c>
      <c r="AS1150" s="20" t="e">
        <f>VLOOKUP($D1150,'DATA PENGUKURAN GARDU'!$A:$BS,42,0)</f>
        <v>#N/A</v>
      </c>
      <c r="AT1150" s="21" t="e">
        <f t="shared" si="593"/>
        <v>#N/A</v>
      </c>
      <c r="AU1150" s="20" t="e">
        <f>VLOOKUP($D1150,'DATA PENGUKURAN GARDU'!$A:$BS,44,0)</f>
        <v>#N/A</v>
      </c>
      <c r="AV1150" s="21" t="e">
        <f t="shared" si="594"/>
        <v>#N/A</v>
      </c>
      <c r="AW1150" s="20" t="e">
        <f>VLOOKUP($D1150,'DATA PENGUKURAN GARDU'!$A:$BS,46,0)</f>
        <v>#N/A</v>
      </c>
      <c r="AX1150" s="21" t="e">
        <f t="shared" si="595"/>
        <v>#N/A</v>
      </c>
      <c r="AY1150" s="20" t="e">
        <f>VLOOKUP($D1150,'DATA PENGUKURAN GARDU'!$A:$BS,46,0)</f>
        <v>#N/A</v>
      </c>
      <c r="AZ1150" s="20" t="e">
        <f>VLOOKUP($D1150,'DATA PENGUKURAN GARDU'!$A:$BS,53,0)</f>
        <v>#N/A</v>
      </c>
      <c r="BA1150" s="20" t="e">
        <f>VLOOKUP($D1150,'DATA PENGUKURAN GARDU'!$A:$BS,54,0)</f>
        <v>#N/A</v>
      </c>
      <c r="BB1150" s="17" t="e">
        <f>VLOOKUP($E1150,'DATA PENGUKURAN GARDU'!$A:$BS,42,0)</f>
        <v>#N/A</v>
      </c>
      <c r="BC1150" s="23" t="e">
        <f t="shared" si="596"/>
        <v>#N/A</v>
      </c>
      <c r="BD1150" s="17" t="e">
        <f>VLOOKUP($E1150,'DATA PENGUKURAN GARDU'!$A:$BS,44,0)</f>
        <v>#N/A</v>
      </c>
      <c r="BE1150" s="23" t="e">
        <f t="shared" si="597"/>
        <v>#N/A</v>
      </c>
      <c r="BF1150" s="17" t="e">
        <f>VLOOKUP($E1150,'DATA PENGUKURAN GARDU'!$A:$BS,46,0)</f>
        <v>#N/A</v>
      </c>
      <c r="BG1150" s="23" t="e">
        <f t="shared" si="598"/>
        <v>#N/A</v>
      </c>
      <c r="BH1150" s="17" t="e">
        <f>VLOOKUP($E1150,'DATA PENGUKURAN GARDU'!$A:$BS,46,0)</f>
        <v>#N/A</v>
      </c>
      <c r="BI1150" s="17" t="e">
        <f>VLOOKUP($E1150,'DATA PENGUKURAN GARDU'!$A:$BS,53,0)</f>
        <v>#N/A</v>
      </c>
      <c r="BJ1150" s="17" t="e">
        <f>VLOOKUP($E1150,'DATA PENGUKURAN GARDU'!$A:$BS,54,0)</f>
        <v>#N/A</v>
      </c>
      <c r="BK1150" s="20" t="e">
        <f t="shared" si="576"/>
        <v>#N/A</v>
      </c>
      <c r="BL1150" s="20" t="e">
        <f t="shared" si="577"/>
        <v>#N/A</v>
      </c>
      <c r="BM1150" s="20" t="e">
        <f t="shared" si="578"/>
        <v>#N/A</v>
      </c>
      <c r="BN1150" s="25" t="e">
        <f t="shared" si="579"/>
        <v>#N/A</v>
      </c>
      <c r="BO1150" s="26" t="str">
        <f t="shared" si="580"/>
        <v>0</v>
      </c>
      <c r="BP1150" s="21" t="e">
        <f t="shared" si="581"/>
        <v>#VALUE!</v>
      </c>
      <c r="BQ1150" s="20" t="e">
        <f t="shared" si="582"/>
        <v>#N/A</v>
      </c>
      <c r="BR1150" s="20" t="e">
        <v>#N/A</v>
      </c>
      <c r="BS1150" s="9" t="e">
        <v>#N/A</v>
      </c>
      <c r="BT1150" s="2" t="e">
        <f t="shared" si="583"/>
        <v>#VALUE!</v>
      </c>
      <c r="BU1150" s="2" t="e">
        <f t="shared" si="566"/>
        <v>#N/A</v>
      </c>
      <c r="BV1150" s="2" t="e">
        <f t="shared" si="567"/>
        <v>#N/A</v>
      </c>
    </row>
    <row r="1151" s="2" customFormat="1" ht="22.95" customHeight="1" spans="1:74">
      <c r="A1151" s="9" t="str">
        <f t="shared" si="568"/>
        <v>BB 144Induk</v>
      </c>
      <c r="B1151" s="9" t="str">
        <f t="shared" si="569"/>
        <v>BB 144jurusan 1</v>
      </c>
      <c r="C1151" s="9" t="str">
        <f t="shared" si="570"/>
        <v>BB 144jurusan 2</v>
      </c>
      <c r="D1151" s="9" t="str">
        <f t="shared" si="571"/>
        <v>BB 144jurusan 3</v>
      </c>
      <c r="E1151" s="9" t="str">
        <f t="shared" si="572"/>
        <v>BB 144jurusan 4</v>
      </c>
      <c r="F1151" s="10" t="s">
        <v>437</v>
      </c>
      <c r="G1151" s="10" t="s">
        <v>4</v>
      </c>
      <c r="H1151" s="10" t="s">
        <v>1391</v>
      </c>
      <c r="I1151" s="10" t="s">
        <v>12391</v>
      </c>
      <c r="J1151" s="10" t="s">
        <v>12392</v>
      </c>
      <c r="K1151" s="10" t="s">
        <v>7465</v>
      </c>
      <c r="L1151" s="10"/>
      <c r="M1151" s="10"/>
      <c r="N1151" s="14">
        <f t="shared" si="573"/>
        <v>0</v>
      </c>
      <c r="O1151" s="15" t="e">
        <f t="shared" si="574"/>
        <v>#VALUE!</v>
      </c>
      <c r="P1151" s="15" t="e">
        <f t="shared" si="575"/>
        <v>#VALUE!</v>
      </c>
      <c r="Q1151" s="17" t="e">
        <f>VLOOKUP($A1151,'DATA PENGUKURAN GARDU'!$A:$BS,42,0)</f>
        <v>#N/A</v>
      </c>
      <c r="R1151" s="18" t="e">
        <f t="shared" si="584"/>
        <v>#N/A</v>
      </c>
      <c r="S1151" s="17" t="e">
        <f>VLOOKUP($A1151,'DATA PENGUKURAN GARDU'!$A:$BS,44,0)</f>
        <v>#N/A</v>
      </c>
      <c r="T1151" s="18" t="e">
        <f t="shared" si="585"/>
        <v>#N/A</v>
      </c>
      <c r="U1151" s="17" t="e">
        <f>VLOOKUP($A1151,'DATA PENGUKURAN GARDU'!$A:$BS,46,0)</f>
        <v>#N/A</v>
      </c>
      <c r="V1151" s="18" t="e">
        <f t="shared" si="586"/>
        <v>#N/A</v>
      </c>
      <c r="W1151" s="17" t="e">
        <f>VLOOKUP($A1151,'DATA PENGUKURAN GARDU'!$A:$BS,48,0)</f>
        <v>#N/A</v>
      </c>
      <c r="X1151" s="17" t="e">
        <f>VLOOKUP($A1151,'DATA PENGUKURAN GARDU'!$A:$BS,53,0)</f>
        <v>#N/A</v>
      </c>
      <c r="Y1151" s="17" t="e">
        <f>VLOOKUP($A1151,'DATA PENGUKURAN GARDU'!$A:$BS,54,0)</f>
        <v>#N/A</v>
      </c>
      <c r="Z1151" s="17" t="e">
        <f>VLOOKUP($A1151,'DATA PENGUKURAN GARDU'!$A:$BS,55,0)</f>
        <v>#N/A</v>
      </c>
      <c r="AA1151" s="20" t="e">
        <f>VLOOKUP($B1151,'DATA PENGUKURAN GARDU'!$A:$BS,42,0)</f>
        <v>#N/A</v>
      </c>
      <c r="AB1151" s="21" t="e">
        <f t="shared" si="587"/>
        <v>#N/A</v>
      </c>
      <c r="AC1151" s="20" t="e">
        <f>VLOOKUP($B1151,'DATA PENGUKURAN GARDU'!$A:$BS,44,0)</f>
        <v>#N/A</v>
      </c>
      <c r="AD1151" s="21" t="e">
        <f t="shared" si="588"/>
        <v>#N/A</v>
      </c>
      <c r="AE1151" s="20" t="e">
        <f>VLOOKUP($B1151,'DATA PENGUKURAN GARDU'!$A:$BS,46,0)</f>
        <v>#N/A</v>
      </c>
      <c r="AF1151" s="21" t="e">
        <f t="shared" si="589"/>
        <v>#N/A</v>
      </c>
      <c r="AG1151" s="20" t="e">
        <f>VLOOKUP($B1151,'DATA PENGUKURAN GARDU'!$A:$BS,46,0)</f>
        <v>#N/A</v>
      </c>
      <c r="AH1151" s="20" t="e">
        <f>VLOOKUP($B1151,'DATA PENGUKURAN GARDU'!$A:$BS,53,0)</f>
        <v>#N/A</v>
      </c>
      <c r="AI1151" s="20" t="e">
        <f>VLOOKUP($B1151,'DATA PENGUKURAN GARDU'!$A:$BS,54,0)</f>
        <v>#N/A</v>
      </c>
      <c r="AJ1151" s="17" t="e">
        <f>VLOOKUP($C1151,'DATA PENGUKURAN GARDU'!$A:$BS,42,0)</f>
        <v>#N/A</v>
      </c>
      <c r="AK1151" s="23" t="e">
        <f t="shared" si="590"/>
        <v>#N/A</v>
      </c>
      <c r="AL1151" s="17" t="e">
        <f>VLOOKUP($C1151,'DATA PENGUKURAN GARDU'!$A:$BS,44,0)</f>
        <v>#N/A</v>
      </c>
      <c r="AM1151" s="23" t="e">
        <f t="shared" si="591"/>
        <v>#N/A</v>
      </c>
      <c r="AN1151" s="17" t="e">
        <f>VLOOKUP($C1151,'DATA PENGUKURAN GARDU'!$A:$BS,46,0)</f>
        <v>#N/A</v>
      </c>
      <c r="AO1151" s="23" t="e">
        <f t="shared" si="592"/>
        <v>#N/A</v>
      </c>
      <c r="AP1151" s="17" t="e">
        <f>VLOOKUP($C1151,'DATA PENGUKURAN GARDU'!$A:$BS,46,0)</f>
        <v>#N/A</v>
      </c>
      <c r="AQ1151" s="17" t="e">
        <f>VLOOKUP($C1151,'DATA PENGUKURAN GARDU'!$A:$BS,53,0)</f>
        <v>#N/A</v>
      </c>
      <c r="AR1151" s="17" t="e">
        <f>VLOOKUP($C1151,'DATA PENGUKURAN GARDU'!$A:$BS,54,0)</f>
        <v>#N/A</v>
      </c>
      <c r="AS1151" s="20" t="e">
        <f>VLOOKUP($D1151,'DATA PENGUKURAN GARDU'!$A:$BS,42,0)</f>
        <v>#N/A</v>
      </c>
      <c r="AT1151" s="21" t="e">
        <f t="shared" si="593"/>
        <v>#N/A</v>
      </c>
      <c r="AU1151" s="20" t="e">
        <f>VLOOKUP($D1151,'DATA PENGUKURAN GARDU'!$A:$BS,44,0)</f>
        <v>#N/A</v>
      </c>
      <c r="AV1151" s="21" t="e">
        <f t="shared" si="594"/>
        <v>#N/A</v>
      </c>
      <c r="AW1151" s="20" t="e">
        <f>VLOOKUP($D1151,'DATA PENGUKURAN GARDU'!$A:$BS,46,0)</f>
        <v>#N/A</v>
      </c>
      <c r="AX1151" s="21" t="e">
        <f t="shared" si="595"/>
        <v>#N/A</v>
      </c>
      <c r="AY1151" s="20" t="e">
        <f>VLOOKUP($D1151,'DATA PENGUKURAN GARDU'!$A:$BS,46,0)</f>
        <v>#N/A</v>
      </c>
      <c r="AZ1151" s="20" t="e">
        <f>VLOOKUP($D1151,'DATA PENGUKURAN GARDU'!$A:$BS,53,0)</f>
        <v>#N/A</v>
      </c>
      <c r="BA1151" s="20" t="e">
        <f>VLOOKUP($D1151,'DATA PENGUKURAN GARDU'!$A:$BS,54,0)</f>
        <v>#N/A</v>
      </c>
      <c r="BB1151" s="17" t="e">
        <f>VLOOKUP($E1151,'DATA PENGUKURAN GARDU'!$A:$BS,42,0)</f>
        <v>#N/A</v>
      </c>
      <c r="BC1151" s="23" t="e">
        <f t="shared" si="596"/>
        <v>#N/A</v>
      </c>
      <c r="BD1151" s="17" t="e">
        <f>VLOOKUP($E1151,'DATA PENGUKURAN GARDU'!$A:$BS,44,0)</f>
        <v>#N/A</v>
      </c>
      <c r="BE1151" s="23" t="e">
        <f t="shared" si="597"/>
        <v>#N/A</v>
      </c>
      <c r="BF1151" s="17" t="e">
        <f>VLOOKUP($E1151,'DATA PENGUKURAN GARDU'!$A:$BS,46,0)</f>
        <v>#N/A</v>
      </c>
      <c r="BG1151" s="23" t="e">
        <f t="shared" si="598"/>
        <v>#N/A</v>
      </c>
      <c r="BH1151" s="17" t="e">
        <f>VLOOKUP($E1151,'DATA PENGUKURAN GARDU'!$A:$BS,46,0)</f>
        <v>#N/A</v>
      </c>
      <c r="BI1151" s="17" t="e">
        <f>VLOOKUP($E1151,'DATA PENGUKURAN GARDU'!$A:$BS,53,0)</f>
        <v>#N/A</v>
      </c>
      <c r="BJ1151" s="17" t="e">
        <f>VLOOKUP($E1151,'DATA PENGUKURAN GARDU'!$A:$BS,54,0)</f>
        <v>#N/A</v>
      </c>
      <c r="BK1151" s="20" t="e">
        <f t="shared" si="576"/>
        <v>#N/A</v>
      </c>
      <c r="BL1151" s="20" t="e">
        <f t="shared" si="577"/>
        <v>#N/A</v>
      </c>
      <c r="BM1151" s="20" t="e">
        <f t="shared" si="578"/>
        <v>#N/A</v>
      </c>
      <c r="BN1151" s="25" t="e">
        <f t="shared" si="579"/>
        <v>#N/A</v>
      </c>
      <c r="BO1151" s="26" t="str">
        <f t="shared" si="580"/>
        <v>0</v>
      </c>
      <c r="BP1151" s="21" t="e">
        <f t="shared" si="581"/>
        <v>#VALUE!</v>
      </c>
      <c r="BQ1151" s="20" t="e">
        <f t="shared" si="582"/>
        <v>#N/A</v>
      </c>
      <c r="BR1151" s="20" t="e">
        <v>#N/A</v>
      </c>
      <c r="BS1151" s="9" t="e">
        <v>#N/A</v>
      </c>
      <c r="BT1151" s="2" t="e">
        <f t="shared" si="583"/>
        <v>#VALUE!</v>
      </c>
      <c r="BU1151" s="2" t="e">
        <f t="shared" si="566"/>
        <v>#N/A</v>
      </c>
      <c r="BV1151" s="2" t="e">
        <f t="shared" si="567"/>
        <v>#N/A</v>
      </c>
    </row>
    <row r="1152" s="2" customFormat="1" ht="22.95" customHeight="1" spans="1:74">
      <c r="A1152" s="9" t="str">
        <f t="shared" si="568"/>
        <v>BB 167Induk</v>
      </c>
      <c r="B1152" s="9" t="str">
        <f t="shared" si="569"/>
        <v>BB 167jurusan 1</v>
      </c>
      <c r="C1152" s="9" t="str">
        <f t="shared" si="570"/>
        <v>BB 167jurusan 2</v>
      </c>
      <c r="D1152" s="9" t="str">
        <f t="shared" si="571"/>
        <v>BB 167jurusan 3</v>
      </c>
      <c r="E1152" s="9" t="str">
        <f t="shared" si="572"/>
        <v>BB 167jurusan 4</v>
      </c>
      <c r="F1152" s="10" t="s">
        <v>444</v>
      </c>
      <c r="G1152" s="10" t="s">
        <v>4</v>
      </c>
      <c r="H1152" s="10" t="s">
        <v>1392</v>
      </c>
      <c r="I1152" s="10" t="s">
        <v>12393</v>
      </c>
      <c r="J1152" s="10" t="s">
        <v>12394</v>
      </c>
      <c r="K1152" s="10" t="s">
        <v>7465</v>
      </c>
      <c r="L1152" s="10"/>
      <c r="M1152" s="10"/>
      <c r="N1152" s="14">
        <f t="shared" si="573"/>
        <v>0</v>
      </c>
      <c r="O1152" s="15" t="e">
        <f t="shared" si="574"/>
        <v>#VALUE!</v>
      </c>
      <c r="P1152" s="15" t="e">
        <f t="shared" si="575"/>
        <v>#VALUE!</v>
      </c>
      <c r="Q1152" s="17" t="e">
        <f>VLOOKUP($A1152,'DATA PENGUKURAN GARDU'!$A:$BS,42,0)</f>
        <v>#N/A</v>
      </c>
      <c r="R1152" s="18" t="e">
        <f t="shared" si="584"/>
        <v>#N/A</v>
      </c>
      <c r="S1152" s="17" t="e">
        <f>VLOOKUP($A1152,'DATA PENGUKURAN GARDU'!$A:$BS,44,0)</f>
        <v>#N/A</v>
      </c>
      <c r="T1152" s="18" t="e">
        <f t="shared" si="585"/>
        <v>#N/A</v>
      </c>
      <c r="U1152" s="17" t="e">
        <f>VLOOKUP($A1152,'DATA PENGUKURAN GARDU'!$A:$BS,46,0)</f>
        <v>#N/A</v>
      </c>
      <c r="V1152" s="18" t="e">
        <f t="shared" si="586"/>
        <v>#N/A</v>
      </c>
      <c r="W1152" s="17" t="e">
        <f>VLOOKUP($A1152,'DATA PENGUKURAN GARDU'!$A:$BS,48,0)</f>
        <v>#N/A</v>
      </c>
      <c r="X1152" s="17" t="e">
        <f>VLOOKUP($A1152,'DATA PENGUKURAN GARDU'!$A:$BS,53,0)</f>
        <v>#N/A</v>
      </c>
      <c r="Y1152" s="17" t="e">
        <f>VLOOKUP($A1152,'DATA PENGUKURAN GARDU'!$A:$BS,54,0)</f>
        <v>#N/A</v>
      </c>
      <c r="Z1152" s="17" t="e">
        <f>VLOOKUP($A1152,'DATA PENGUKURAN GARDU'!$A:$BS,55,0)</f>
        <v>#N/A</v>
      </c>
      <c r="AA1152" s="20" t="e">
        <f>VLOOKUP($B1152,'DATA PENGUKURAN GARDU'!$A:$BS,42,0)</f>
        <v>#N/A</v>
      </c>
      <c r="AB1152" s="21" t="e">
        <f t="shared" si="587"/>
        <v>#N/A</v>
      </c>
      <c r="AC1152" s="20" t="e">
        <f>VLOOKUP($B1152,'DATA PENGUKURAN GARDU'!$A:$BS,44,0)</f>
        <v>#N/A</v>
      </c>
      <c r="AD1152" s="21" t="e">
        <f t="shared" si="588"/>
        <v>#N/A</v>
      </c>
      <c r="AE1152" s="20" t="e">
        <f>VLOOKUP($B1152,'DATA PENGUKURAN GARDU'!$A:$BS,46,0)</f>
        <v>#N/A</v>
      </c>
      <c r="AF1152" s="21" t="e">
        <f t="shared" si="589"/>
        <v>#N/A</v>
      </c>
      <c r="AG1152" s="20" t="e">
        <f>VLOOKUP($B1152,'DATA PENGUKURAN GARDU'!$A:$BS,46,0)</f>
        <v>#N/A</v>
      </c>
      <c r="AH1152" s="20" t="e">
        <f>VLOOKUP($B1152,'DATA PENGUKURAN GARDU'!$A:$BS,53,0)</f>
        <v>#N/A</v>
      </c>
      <c r="AI1152" s="20" t="e">
        <f>VLOOKUP($B1152,'DATA PENGUKURAN GARDU'!$A:$BS,54,0)</f>
        <v>#N/A</v>
      </c>
      <c r="AJ1152" s="17" t="e">
        <f>VLOOKUP($C1152,'DATA PENGUKURAN GARDU'!$A:$BS,42,0)</f>
        <v>#N/A</v>
      </c>
      <c r="AK1152" s="23" t="e">
        <f t="shared" si="590"/>
        <v>#N/A</v>
      </c>
      <c r="AL1152" s="17" t="e">
        <f>VLOOKUP($C1152,'DATA PENGUKURAN GARDU'!$A:$BS,44,0)</f>
        <v>#N/A</v>
      </c>
      <c r="AM1152" s="23" t="e">
        <f t="shared" si="591"/>
        <v>#N/A</v>
      </c>
      <c r="AN1152" s="17" t="e">
        <f>VLOOKUP($C1152,'DATA PENGUKURAN GARDU'!$A:$BS,46,0)</f>
        <v>#N/A</v>
      </c>
      <c r="AO1152" s="23" t="e">
        <f t="shared" si="592"/>
        <v>#N/A</v>
      </c>
      <c r="AP1152" s="17" t="e">
        <f>VLOOKUP($C1152,'DATA PENGUKURAN GARDU'!$A:$BS,46,0)</f>
        <v>#N/A</v>
      </c>
      <c r="AQ1152" s="17" t="e">
        <f>VLOOKUP($C1152,'DATA PENGUKURAN GARDU'!$A:$BS,53,0)</f>
        <v>#N/A</v>
      </c>
      <c r="AR1152" s="17" t="e">
        <f>VLOOKUP($C1152,'DATA PENGUKURAN GARDU'!$A:$BS,54,0)</f>
        <v>#N/A</v>
      </c>
      <c r="AS1152" s="20" t="e">
        <f>VLOOKUP($D1152,'DATA PENGUKURAN GARDU'!$A:$BS,42,0)</f>
        <v>#N/A</v>
      </c>
      <c r="AT1152" s="21" t="e">
        <f t="shared" si="593"/>
        <v>#N/A</v>
      </c>
      <c r="AU1152" s="20" t="e">
        <f>VLOOKUP($D1152,'DATA PENGUKURAN GARDU'!$A:$BS,44,0)</f>
        <v>#N/A</v>
      </c>
      <c r="AV1152" s="21" t="e">
        <f t="shared" si="594"/>
        <v>#N/A</v>
      </c>
      <c r="AW1152" s="20" t="e">
        <f>VLOOKUP($D1152,'DATA PENGUKURAN GARDU'!$A:$BS,46,0)</f>
        <v>#N/A</v>
      </c>
      <c r="AX1152" s="21" t="e">
        <f t="shared" si="595"/>
        <v>#N/A</v>
      </c>
      <c r="AY1152" s="20" t="e">
        <f>VLOOKUP($D1152,'DATA PENGUKURAN GARDU'!$A:$BS,46,0)</f>
        <v>#N/A</v>
      </c>
      <c r="AZ1152" s="20" t="e">
        <f>VLOOKUP($D1152,'DATA PENGUKURAN GARDU'!$A:$BS,53,0)</f>
        <v>#N/A</v>
      </c>
      <c r="BA1152" s="20" t="e">
        <f>VLOOKUP($D1152,'DATA PENGUKURAN GARDU'!$A:$BS,54,0)</f>
        <v>#N/A</v>
      </c>
      <c r="BB1152" s="17" t="e">
        <f>VLOOKUP($E1152,'DATA PENGUKURAN GARDU'!$A:$BS,42,0)</f>
        <v>#N/A</v>
      </c>
      <c r="BC1152" s="23" t="e">
        <f t="shared" si="596"/>
        <v>#N/A</v>
      </c>
      <c r="BD1152" s="17" t="e">
        <f>VLOOKUP($E1152,'DATA PENGUKURAN GARDU'!$A:$BS,44,0)</f>
        <v>#N/A</v>
      </c>
      <c r="BE1152" s="23" t="e">
        <f t="shared" si="597"/>
        <v>#N/A</v>
      </c>
      <c r="BF1152" s="17" t="e">
        <f>VLOOKUP($E1152,'DATA PENGUKURAN GARDU'!$A:$BS,46,0)</f>
        <v>#N/A</v>
      </c>
      <c r="BG1152" s="23" t="e">
        <f t="shared" si="598"/>
        <v>#N/A</v>
      </c>
      <c r="BH1152" s="17" t="e">
        <f>VLOOKUP($E1152,'DATA PENGUKURAN GARDU'!$A:$BS,46,0)</f>
        <v>#N/A</v>
      </c>
      <c r="BI1152" s="17" t="e">
        <f>VLOOKUP($E1152,'DATA PENGUKURAN GARDU'!$A:$BS,53,0)</f>
        <v>#N/A</v>
      </c>
      <c r="BJ1152" s="17" t="e">
        <f>VLOOKUP($E1152,'DATA PENGUKURAN GARDU'!$A:$BS,54,0)</f>
        <v>#N/A</v>
      </c>
      <c r="BK1152" s="20" t="e">
        <f t="shared" si="576"/>
        <v>#N/A</v>
      </c>
      <c r="BL1152" s="20" t="e">
        <f t="shared" si="577"/>
        <v>#N/A</v>
      </c>
      <c r="BM1152" s="20" t="e">
        <f t="shared" si="578"/>
        <v>#N/A</v>
      </c>
      <c r="BN1152" s="25" t="e">
        <f t="shared" si="579"/>
        <v>#N/A</v>
      </c>
      <c r="BO1152" s="26" t="str">
        <f t="shared" si="580"/>
        <v>0</v>
      </c>
      <c r="BP1152" s="21" t="e">
        <f t="shared" si="581"/>
        <v>#VALUE!</v>
      </c>
      <c r="BQ1152" s="20" t="e">
        <f t="shared" si="582"/>
        <v>#N/A</v>
      </c>
      <c r="BR1152" s="20" t="e">
        <v>#N/A</v>
      </c>
      <c r="BS1152" s="9" t="e">
        <v>#N/A</v>
      </c>
      <c r="BT1152" s="2" t="e">
        <f t="shared" si="583"/>
        <v>#VALUE!</v>
      </c>
      <c r="BU1152" s="2" t="e">
        <f t="shared" si="566"/>
        <v>#N/A</v>
      </c>
      <c r="BV1152" s="2" t="e">
        <f t="shared" si="567"/>
        <v>#N/A</v>
      </c>
    </row>
    <row r="1153" s="2" customFormat="1" ht="22.95" customHeight="1" spans="1:74">
      <c r="A1153" s="9" t="str">
        <f t="shared" si="568"/>
        <v>BB 167.1Induk</v>
      </c>
      <c r="B1153" s="9" t="str">
        <f t="shared" si="569"/>
        <v>BB 167.1jurusan 1</v>
      </c>
      <c r="C1153" s="9" t="str">
        <f t="shared" si="570"/>
        <v>BB 167.1jurusan 2</v>
      </c>
      <c r="D1153" s="9" t="str">
        <f t="shared" si="571"/>
        <v>BB 167.1jurusan 3</v>
      </c>
      <c r="E1153" s="9" t="str">
        <f t="shared" si="572"/>
        <v>BB 167.1jurusan 4</v>
      </c>
      <c r="F1153" s="10" t="s">
        <v>444</v>
      </c>
      <c r="G1153" s="10" t="s">
        <v>4</v>
      </c>
      <c r="H1153" s="10" t="s">
        <v>1393</v>
      </c>
      <c r="I1153" s="10" t="s">
        <v>12395</v>
      </c>
      <c r="J1153" s="10" t="s">
        <v>12396</v>
      </c>
      <c r="K1153" s="10" t="s">
        <v>7465</v>
      </c>
      <c r="L1153" s="10"/>
      <c r="M1153" s="10"/>
      <c r="N1153" s="14">
        <f t="shared" si="573"/>
        <v>0</v>
      </c>
      <c r="O1153" s="15" t="e">
        <f t="shared" si="574"/>
        <v>#VALUE!</v>
      </c>
      <c r="P1153" s="15" t="e">
        <f t="shared" si="575"/>
        <v>#VALUE!</v>
      </c>
      <c r="Q1153" s="17" t="e">
        <f>VLOOKUP($A1153,'DATA PENGUKURAN GARDU'!$A:$BS,42,0)</f>
        <v>#N/A</v>
      </c>
      <c r="R1153" s="18" t="e">
        <f t="shared" si="584"/>
        <v>#N/A</v>
      </c>
      <c r="S1153" s="17" t="e">
        <f>VLOOKUP($A1153,'DATA PENGUKURAN GARDU'!$A:$BS,44,0)</f>
        <v>#N/A</v>
      </c>
      <c r="T1153" s="18" t="e">
        <f t="shared" si="585"/>
        <v>#N/A</v>
      </c>
      <c r="U1153" s="17" t="e">
        <f>VLOOKUP($A1153,'DATA PENGUKURAN GARDU'!$A:$BS,46,0)</f>
        <v>#N/A</v>
      </c>
      <c r="V1153" s="18" t="e">
        <f t="shared" si="586"/>
        <v>#N/A</v>
      </c>
      <c r="W1153" s="17" t="e">
        <f>VLOOKUP($A1153,'DATA PENGUKURAN GARDU'!$A:$BS,48,0)</f>
        <v>#N/A</v>
      </c>
      <c r="X1153" s="17" t="e">
        <f>VLOOKUP($A1153,'DATA PENGUKURAN GARDU'!$A:$BS,53,0)</f>
        <v>#N/A</v>
      </c>
      <c r="Y1153" s="17" t="e">
        <f>VLOOKUP($A1153,'DATA PENGUKURAN GARDU'!$A:$BS,54,0)</f>
        <v>#N/A</v>
      </c>
      <c r="Z1153" s="17" t="e">
        <f>VLOOKUP($A1153,'DATA PENGUKURAN GARDU'!$A:$BS,55,0)</f>
        <v>#N/A</v>
      </c>
      <c r="AA1153" s="20" t="e">
        <f>VLOOKUP($B1153,'DATA PENGUKURAN GARDU'!$A:$BS,42,0)</f>
        <v>#N/A</v>
      </c>
      <c r="AB1153" s="21" t="e">
        <f t="shared" si="587"/>
        <v>#N/A</v>
      </c>
      <c r="AC1153" s="20" t="e">
        <f>VLOOKUP($B1153,'DATA PENGUKURAN GARDU'!$A:$BS,44,0)</f>
        <v>#N/A</v>
      </c>
      <c r="AD1153" s="21" t="e">
        <f t="shared" si="588"/>
        <v>#N/A</v>
      </c>
      <c r="AE1153" s="20" t="e">
        <f>VLOOKUP($B1153,'DATA PENGUKURAN GARDU'!$A:$BS,46,0)</f>
        <v>#N/A</v>
      </c>
      <c r="AF1153" s="21" t="e">
        <f t="shared" si="589"/>
        <v>#N/A</v>
      </c>
      <c r="AG1153" s="20" t="e">
        <f>VLOOKUP($B1153,'DATA PENGUKURAN GARDU'!$A:$BS,46,0)</f>
        <v>#N/A</v>
      </c>
      <c r="AH1153" s="20" t="e">
        <f>VLOOKUP($B1153,'DATA PENGUKURAN GARDU'!$A:$BS,53,0)</f>
        <v>#N/A</v>
      </c>
      <c r="AI1153" s="20" t="e">
        <f>VLOOKUP($B1153,'DATA PENGUKURAN GARDU'!$A:$BS,54,0)</f>
        <v>#N/A</v>
      </c>
      <c r="AJ1153" s="17" t="e">
        <f>VLOOKUP($C1153,'DATA PENGUKURAN GARDU'!$A:$BS,42,0)</f>
        <v>#N/A</v>
      </c>
      <c r="AK1153" s="23" t="e">
        <f t="shared" si="590"/>
        <v>#N/A</v>
      </c>
      <c r="AL1153" s="17" t="e">
        <f>VLOOKUP($C1153,'DATA PENGUKURAN GARDU'!$A:$BS,44,0)</f>
        <v>#N/A</v>
      </c>
      <c r="AM1153" s="23" t="e">
        <f t="shared" si="591"/>
        <v>#N/A</v>
      </c>
      <c r="AN1153" s="17" t="e">
        <f>VLOOKUP($C1153,'DATA PENGUKURAN GARDU'!$A:$BS,46,0)</f>
        <v>#N/A</v>
      </c>
      <c r="AO1153" s="23" t="e">
        <f t="shared" si="592"/>
        <v>#N/A</v>
      </c>
      <c r="AP1153" s="17" t="e">
        <f>VLOOKUP($C1153,'DATA PENGUKURAN GARDU'!$A:$BS,46,0)</f>
        <v>#N/A</v>
      </c>
      <c r="AQ1153" s="17" t="e">
        <f>VLOOKUP($C1153,'DATA PENGUKURAN GARDU'!$A:$BS,53,0)</f>
        <v>#N/A</v>
      </c>
      <c r="AR1153" s="17" t="e">
        <f>VLOOKUP($C1153,'DATA PENGUKURAN GARDU'!$A:$BS,54,0)</f>
        <v>#N/A</v>
      </c>
      <c r="AS1153" s="20" t="e">
        <f>VLOOKUP($D1153,'DATA PENGUKURAN GARDU'!$A:$BS,42,0)</f>
        <v>#N/A</v>
      </c>
      <c r="AT1153" s="21" t="e">
        <f t="shared" si="593"/>
        <v>#N/A</v>
      </c>
      <c r="AU1153" s="20" t="e">
        <f>VLOOKUP($D1153,'DATA PENGUKURAN GARDU'!$A:$BS,44,0)</f>
        <v>#N/A</v>
      </c>
      <c r="AV1153" s="21" t="e">
        <f t="shared" si="594"/>
        <v>#N/A</v>
      </c>
      <c r="AW1153" s="20" t="e">
        <f>VLOOKUP($D1153,'DATA PENGUKURAN GARDU'!$A:$BS,46,0)</f>
        <v>#N/A</v>
      </c>
      <c r="AX1153" s="21" t="e">
        <f t="shared" si="595"/>
        <v>#N/A</v>
      </c>
      <c r="AY1153" s="20" t="e">
        <f>VLOOKUP($D1153,'DATA PENGUKURAN GARDU'!$A:$BS,46,0)</f>
        <v>#N/A</v>
      </c>
      <c r="AZ1153" s="20" t="e">
        <f>VLOOKUP($D1153,'DATA PENGUKURAN GARDU'!$A:$BS,53,0)</f>
        <v>#N/A</v>
      </c>
      <c r="BA1153" s="20" t="e">
        <f>VLOOKUP($D1153,'DATA PENGUKURAN GARDU'!$A:$BS,54,0)</f>
        <v>#N/A</v>
      </c>
      <c r="BB1153" s="17" t="e">
        <f>VLOOKUP($E1153,'DATA PENGUKURAN GARDU'!$A:$BS,42,0)</f>
        <v>#N/A</v>
      </c>
      <c r="BC1153" s="23" t="e">
        <f t="shared" si="596"/>
        <v>#N/A</v>
      </c>
      <c r="BD1153" s="17" t="e">
        <f>VLOOKUP($E1153,'DATA PENGUKURAN GARDU'!$A:$BS,44,0)</f>
        <v>#N/A</v>
      </c>
      <c r="BE1153" s="23" t="e">
        <f t="shared" si="597"/>
        <v>#N/A</v>
      </c>
      <c r="BF1153" s="17" t="e">
        <f>VLOOKUP($E1153,'DATA PENGUKURAN GARDU'!$A:$BS,46,0)</f>
        <v>#N/A</v>
      </c>
      <c r="BG1153" s="23" t="e">
        <f t="shared" si="598"/>
        <v>#N/A</v>
      </c>
      <c r="BH1153" s="17" t="e">
        <f>VLOOKUP($E1153,'DATA PENGUKURAN GARDU'!$A:$BS,46,0)</f>
        <v>#N/A</v>
      </c>
      <c r="BI1153" s="17" t="e">
        <f>VLOOKUP($E1153,'DATA PENGUKURAN GARDU'!$A:$BS,53,0)</f>
        <v>#N/A</v>
      </c>
      <c r="BJ1153" s="17" t="e">
        <f>VLOOKUP($E1153,'DATA PENGUKURAN GARDU'!$A:$BS,54,0)</f>
        <v>#N/A</v>
      </c>
      <c r="BK1153" s="20" t="e">
        <f t="shared" si="576"/>
        <v>#N/A</v>
      </c>
      <c r="BL1153" s="20" t="e">
        <f t="shared" si="577"/>
        <v>#N/A</v>
      </c>
      <c r="BM1153" s="20" t="e">
        <f t="shared" si="578"/>
        <v>#N/A</v>
      </c>
      <c r="BN1153" s="25" t="e">
        <f t="shared" si="579"/>
        <v>#N/A</v>
      </c>
      <c r="BO1153" s="26" t="str">
        <f t="shared" si="580"/>
        <v>0</v>
      </c>
      <c r="BP1153" s="21" t="e">
        <f t="shared" si="581"/>
        <v>#VALUE!</v>
      </c>
      <c r="BQ1153" s="20" t="e">
        <f t="shared" si="582"/>
        <v>#N/A</v>
      </c>
      <c r="BR1153" s="20" t="e">
        <v>#N/A</v>
      </c>
      <c r="BS1153" s="9" t="e">
        <v>#N/A</v>
      </c>
      <c r="BT1153" s="2" t="e">
        <f t="shared" si="583"/>
        <v>#VALUE!</v>
      </c>
      <c r="BU1153" s="2" t="e">
        <f t="shared" si="566"/>
        <v>#N/A</v>
      </c>
      <c r="BV1153" s="2" t="e">
        <f t="shared" si="567"/>
        <v>#N/A</v>
      </c>
    </row>
    <row r="1154" s="2" customFormat="1" ht="22.95" customHeight="1" spans="1:74">
      <c r="A1154" s="9" t="str">
        <f t="shared" si="568"/>
        <v>K-180.1Induk</v>
      </c>
      <c r="B1154" s="9" t="str">
        <f t="shared" si="569"/>
        <v>K-180.1jurusan 1</v>
      </c>
      <c r="C1154" s="9" t="str">
        <f t="shared" si="570"/>
        <v>K-180.1jurusan 2</v>
      </c>
      <c r="D1154" s="9" t="str">
        <f t="shared" si="571"/>
        <v>K-180.1jurusan 3</v>
      </c>
      <c r="E1154" s="9" t="str">
        <f t="shared" si="572"/>
        <v>K-180.1jurusan 4</v>
      </c>
      <c r="F1154" s="10" t="s">
        <v>446</v>
      </c>
      <c r="G1154" s="10" t="s">
        <v>132</v>
      </c>
      <c r="H1154" s="10" t="s">
        <v>1395</v>
      </c>
      <c r="I1154" s="10" t="s">
        <v>12399</v>
      </c>
      <c r="J1154" s="10" t="s">
        <v>12400</v>
      </c>
      <c r="K1154" s="10" t="s">
        <v>7465</v>
      </c>
      <c r="L1154" s="10"/>
      <c r="M1154" s="10"/>
      <c r="N1154" s="14">
        <f t="shared" si="573"/>
        <v>0</v>
      </c>
      <c r="O1154" s="15" t="e">
        <f t="shared" si="574"/>
        <v>#VALUE!</v>
      </c>
      <c r="P1154" s="15" t="e">
        <f t="shared" si="575"/>
        <v>#VALUE!</v>
      </c>
      <c r="Q1154" s="17" t="e">
        <f>VLOOKUP($A1154,'DATA PENGUKURAN GARDU'!$A:$BS,42,0)</f>
        <v>#N/A</v>
      </c>
      <c r="R1154" s="18" t="e">
        <f t="shared" si="584"/>
        <v>#N/A</v>
      </c>
      <c r="S1154" s="17" t="e">
        <f>VLOOKUP($A1154,'DATA PENGUKURAN GARDU'!$A:$BS,44,0)</f>
        <v>#N/A</v>
      </c>
      <c r="T1154" s="18" t="e">
        <f t="shared" si="585"/>
        <v>#N/A</v>
      </c>
      <c r="U1154" s="17" t="e">
        <f>VLOOKUP($A1154,'DATA PENGUKURAN GARDU'!$A:$BS,46,0)</f>
        <v>#N/A</v>
      </c>
      <c r="V1154" s="18" t="e">
        <f t="shared" si="586"/>
        <v>#N/A</v>
      </c>
      <c r="W1154" s="17" t="e">
        <f>VLOOKUP($A1154,'DATA PENGUKURAN GARDU'!$A:$BS,48,0)</f>
        <v>#N/A</v>
      </c>
      <c r="X1154" s="17" t="e">
        <f>VLOOKUP($A1154,'DATA PENGUKURAN GARDU'!$A:$BS,53,0)</f>
        <v>#N/A</v>
      </c>
      <c r="Y1154" s="17" t="e">
        <f>VLOOKUP($A1154,'DATA PENGUKURAN GARDU'!$A:$BS,54,0)</f>
        <v>#N/A</v>
      </c>
      <c r="Z1154" s="17" t="e">
        <f>VLOOKUP($A1154,'DATA PENGUKURAN GARDU'!$A:$BS,55,0)</f>
        <v>#N/A</v>
      </c>
      <c r="AA1154" s="20" t="e">
        <f>VLOOKUP($B1154,'DATA PENGUKURAN GARDU'!$A:$BS,42,0)</f>
        <v>#N/A</v>
      </c>
      <c r="AB1154" s="21" t="e">
        <f t="shared" si="587"/>
        <v>#N/A</v>
      </c>
      <c r="AC1154" s="20" t="e">
        <f>VLOOKUP($B1154,'DATA PENGUKURAN GARDU'!$A:$BS,44,0)</f>
        <v>#N/A</v>
      </c>
      <c r="AD1154" s="21" t="e">
        <f t="shared" si="588"/>
        <v>#N/A</v>
      </c>
      <c r="AE1154" s="20" t="e">
        <f>VLOOKUP($B1154,'DATA PENGUKURAN GARDU'!$A:$BS,46,0)</f>
        <v>#N/A</v>
      </c>
      <c r="AF1154" s="21" t="e">
        <f t="shared" si="589"/>
        <v>#N/A</v>
      </c>
      <c r="AG1154" s="20" t="e">
        <f>VLOOKUP($B1154,'DATA PENGUKURAN GARDU'!$A:$BS,46,0)</f>
        <v>#N/A</v>
      </c>
      <c r="AH1154" s="20" t="e">
        <f>VLOOKUP($B1154,'DATA PENGUKURAN GARDU'!$A:$BS,53,0)</f>
        <v>#N/A</v>
      </c>
      <c r="AI1154" s="20" t="e">
        <f>VLOOKUP($B1154,'DATA PENGUKURAN GARDU'!$A:$BS,54,0)</f>
        <v>#N/A</v>
      </c>
      <c r="AJ1154" s="17" t="e">
        <f>VLOOKUP($C1154,'DATA PENGUKURAN GARDU'!$A:$BS,42,0)</f>
        <v>#N/A</v>
      </c>
      <c r="AK1154" s="23" t="e">
        <f t="shared" si="590"/>
        <v>#N/A</v>
      </c>
      <c r="AL1154" s="17" t="e">
        <f>VLOOKUP($C1154,'DATA PENGUKURAN GARDU'!$A:$BS,44,0)</f>
        <v>#N/A</v>
      </c>
      <c r="AM1154" s="23" t="e">
        <f t="shared" si="591"/>
        <v>#N/A</v>
      </c>
      <c r="AN1154" s="17" t="e">
        <f>VLOOKUP($C1154,'DATA PENGUKURAN GARDU'!$A:$BS,46,0)</f>
        <v>#N/A</v>
      </c>
      <c r="AO1154" s="23" t="e">
        <f t="shared" si="592"/>
        <v>#N/A</v>
      </c>
      <c r="AP1154" s="17" t="e">
        <f>VLOOKUP($C1154,'DATA PENGUKURAN GARDU'!$A:$BS,46,0)</f>
        <v>#N/A</v>
      </c>
      <c r="AQ1154" s="17" t="e">
        <f>VLOOKUP($C1154,'DATA PENGUKURAN GARDU'!$A:$BS,53,0)</f>
        <v>#N/A</v>
      </c>
      <c r="AR1154" s="17" t="e">
        <f>VLOOKUP($C1154,'DATA PENGUKURAN GARDU'!$A:$BS,54,0)</f>
        <v>#N/A</v>
      </c>
      <c r="AS1154" s="20" t="e">
        <f>VLOOKUP($D1154,'DATA PENGUKURAN GARDU'!$A:$BS,42,0)</f>
        <v>#N/A</v>
      </c>
      <c r="AT1154" s="21" t="e">
        <f t="shared" si="593"/>
        <v>#N/A</v>
      </c>
      <c r="AU1154" s="20" t="e">
        <f>VLOOKUP($D1154,'DATA PENGUKURAN GARDU'!$A:$BS,44,0)</f>
        <v>#N/A</v>
      </c>
      <c r="AV1154" s="21" t="e">
        <f t="shared" si="594"/>
        <v>#N/A</v>
      </c>
      <c r="AW1154" s="20" t="e">
        <f>VLOOKUP($D1154,'DATA PENGUKURAN GARDU'!$A:$BS,46,0)</f>
        <v>#N/A</v>
      </c>
      <c r="AX1154" s="21" t="e">
        <f t="shared" si="595"/>
        <v>#N/A</v>
      </c>
      <c r="AY1154" s="20" t="e">
        <f>VLOOKUP($D1154,'DATA PENGUKURAN GARDU'!$A:$BS,46,0)</f>
        <v>#N/A</v>
      </c>
      <c r="AZ1154" s="20" t="e">
        <f>VLOOKUP($D1154,'DATA PENGUKURAN GARDU'!$A:$BS,53,0)</f>
        <v>#N/A</v>
      </c>
      <c r="BA1154" s="20" t="e">
        <f>VLOOKUP($D1154,'DATA PENGUKURAN GARDU'!$A:$BS,54,0)</f>
        <v>#N/A</v>
      </c>
      <c r="BB1154" s="17" t="e">
        <f>VLOOKUP($E1154,'DATA PENGUKURAN GARDU'!$A:$BS,42,0)</f>
        <v>#N/A</v>
      </c>
      <c r="BC1154" s="23" t="e">
        <f t="shared" si="596"/>
        <v>#N/A</v>
      </c>
      <c r="BD1154" s="17" t="e">
        <f>VLOOKUP($E1154,'DATA PENGUKURAN GARDU'!$A:$BS,44,0)</f>
        <v>#N/A</v>
      </c>
      <c r="BE1154" s="23" t="e">
        <f t="shared" si="597"/>
        <v>#N/A</v>
      </c>
      <c r="BF1154" s="17" t="e">
        <f>VLOOKUP($E1154,'DATA PENGUKURAN GARDU'!$A:$BS,46,0)</f>
        <v>#N/A</v>
      </c>
      <c r="BG1154" s="23" t="e">
        <f t="shared" si="598"/>
        <v>#N/A</v>
      </c>
      <c r="BH1154" s="17" t="e">
        <f>VLOOKUP($E1154,'DATA PENGUKURAN GARDU'!$A:$BS,46,0)</f>
        <v>#N/A</v>
      </c>
      <c r="BI1154" s="17" t="e">
        <f>VLOOKUP($E1154,'DATA PENGUKURAN GARDU'!$A:$BS,53,0)</f>
        <v>#N/A</v>
      </c>
      <c r="BJ1154" s="17" t="e">
        <f>VLOOKUP($E1154,'DATA PENGUKURAN GARDU'!$A:$BS,54,0)</f>
        <v>#N/A</v>
      </c>
      <c r="BK1154" s="20" t="e">
        <f t="shared" si="576"/>
        <v>#N/A</v>
      </c>
      <c r="BL1154" s="20" t="e">
        <f t="shared" si="577"/>
        <v>#N/A</v>
      </c>
      <c r="BM1154" s="20" t="e">
        <f t="shared" si="578"/>
        <v>#N/A</v>
      </c>
      <c r="BN1154" s="25" t="e">
        <f t="shared" si="579"/>
        <v>#N/A</v>
      </c>
      <c r="BO1154" s="26" t="str">
        <f t="shared" si="580"/>
        <v>0</v>
      </c>
      <c r="BP1154" s="21" t="e">
        <f t="shared" si="581"/>
        <v>#VALUE!</v>
      </c>
      <c r="BQ1154" s="20" t="e">
        <f t="shared" si="582"/>
        <v>#N/A</v>
      </c>
      <c r="BR1154" s="20" t="e">
        <v>#N/A</v>
      </c>
      <c r="BS1154" s="9" t="e">
        <v>#N/A</v>
      </c>
      <c r="BT1154" s="2" t="e">
        <f t="shared" si="583"/>
        <v>#VALUE!</v>
      </c>
      <c r="BU1154" s="2" t="e">
        <f t="shared" ref="BU1154:BU1217" si="599">IF(L1154=3,IF(BQ1154&gt;0.2,"TDK SEIMBANG","SEIMBANG"),IF(BM1154="OL PHASA","TDK SEIMBANG","SEIMBANG"))</f>
        <v>#N/A</v>
      </c>
      <c r="BV1154" s="2" t="e">
        <f t="shared" ref="BV1154:BV1217" si="600">IF(L1154=3,IF(SUM(X1154:Y1154)&gt;600,"NORMAL","DROP"),IF(BD1159&gt;198,"NORMAL","DROP"))</f>
        <v>#N/A</v>
      </c>
    </row>
    <row r="1155" s="2" customFormat="1" ht="22.95" customHeight="1" spans="1:74">
      <c r="A1155" s="9" t="str">
        <f t="shared" ref="A1155:A1218" si="601">H1155&amp;"Induk"</f>
        <v>BB 101Induk</v>
      </c>
      <c r="B1155" s="9" t="str">
        <f t="shared" ref="B1155:B1218" si="602">H1155&amp;"jurusan 1"</f>
        <v>BB 101jurusan 1</v>
      </c>
      <c r="C1155" s="9" t="str">
        <f t="shared" ref="C1155:C1218" si="603">H1155&amp;"jurusan 2"</f>
        <v>BB 101jurusan 2</v>
      </c>
      <c r="D1155" s="9" t="str">
        <f t="shared" ref="D1155:D1218" si="604">H1155&amp;"jurusan 3"</f>
        <v>BB 101jurusan 3</v>
      </c>
      <c r="E1155" s="9" t="str">
        <f t="shared" ref="E1155:E1218" si="605">H1155&amp;"jurusan 4"</f>
        <v>BB 101jurusan 4</v>
      </c>
      <c r="F1155" s="10" t="s">
        <v>451</v>
      </c>
      <c r="G1155" s="10" t="s">
        <v>4</v>
      </c>
      <c r="H1155" s="10" t="s">
        <v>1396</v>
      </c>
      <c r="I1155" s="10" t="s">
        <v>11600</v>
      </c>
      <c r="J1155" s="10" t="s">
        <v>12401</v>
      </c>
      <c r="K1155" s="10" t="s">
        <v>7465</v>
      </c>
      <c r="L1155" s="10"/>
      <c r="M1155" s="10"/>
      <c r="N1155" s="14">
        <f t="shared" ref="N1155:N1218" si="606">+IF(L1155=3,400,IF(L1155=1,230,0))</f>
        <v>0</v>
      </c>
      <c r="O1155" s="15" t="e">
        <f t="shared" ref="O1155:O1218" si="607">(K1155*1000)/((M1155*1000)*1.73)</f>
        <v>#VALUE!</v>
      </c>
      <c r="P1155" s="15" t="e">
        <f t="shared" ref="P1155:P1218" si="608">IF(L1155=3,(K1155*1000)/(N1155*1.73),(K1155*1000)/(N1155))</f>
        <v>#VALUE!</v>
      </c>
      <c r="Q1155" s="17" t="e">
        <f>VLOOKUP($A1155,'DATA PENGUKURAN GARDU'!$A:$BS,42,0)</f>
        <v>#N/A</v>
      </c>
      <c r="R1155" s="18" t="e">
        <f t="shared" si="584"/>
        <v>#N/A</v>
      </c>
      <c r="S1155" s="17" t="e">
        <f>VLOOKUP($A1155,'DATA PENGUKURAN GARDU'!$A:$BS,44,0)</f>
        <v>#N/A</v>
      </c>
      <c r="T1155" s="18" t="e">
        <f t="shared" si="585"/>
        <v>#N/A</v>
      </c>
      <c r="U1155" s="17" t="e">
        <f>VLOOKUP($A1155,'DATA PENGUKURAN GARDU'!$A:$BS,46,0)</f>
        <v>#N/A</v>
      </c>
      <c r="V1155" s="18" t="e">
        <f t="shared" si="586"/>
        <v>#N/A</v>
      </c>
      <c r="W1155" s="17" t="e">
        <f>VLOOKUP($A1155,'DATA PENGUKURAN GARDU'!$A:$BS,48,0)</f>
        <v>#N/A</v>
      </c>
      <c r="X1155" s="17" t="e">
        <f>VLOOKUP($A1155,'DATA PENGUKURAN GARDU'!$A:$BS,53,0)</f>
        <v>#N/A</v>
      </c>
      <c r="Y1155" s="17" t="e">
        <f>VLOOKUP($A1155,'DATA PENGUKURAN GARDU'!$A:$BS,54,0)</f>
        <v>#N/A</v>
      </c>
      <c r="Z1155" s="17" t="e">
        <f>VLOOKUP($A1155,'DATA PENGUKURAN GARDU'!$A:$BS,55,0)</f>
        <v>#N/A</v>
      </c>
      <c r="AA1155" s="20" t="e">
        <f>VLOOKUP($B1155,'DATA PENGUKURAN GARDU'!$A:$BS,42,0)</f>
        <v>#N/A</v>
      </c>
      <c r="AB1155" s="21" t="e">
        <f t="shared" si="587"/>
        <v>#N/A</v>
      </c>
      <c r="AC1155" s="20" t="e">
        <f>VLOOKUP($B1155,'DATA PENGUKURAN GARDU'!$A:$BS,44,0)</f>
        <v>#N/A</v>
      </c>
      <c r="AD1155" s="21" t="e">
        <f t="shared" si="588"/>
        <v>#N/A</v>
      </c>
      <c r="AE1155" s="20" t="e">
        <f>VLOOKUP($B1155,'DATA PENGUKURAN GARDU'!$A:$BS,46,0)</f>
        <v>#N/A</v>
      </c>
      <c r="AF1155" s="21" t="e">
        <f t="shared" si="589"/>
        <v>#N/A</v>
      </c>
      <c r="AG1155" s="20" t="e">
        <f>VLOOKUP($B1155,'DATA PENGUKURAN GARDU'!$A:$BS,46,0)</f>
        <v>#N/A</v>
      </c>
      <c r="AH1155" s="20" t="e">
        <f>VLOOKUP($B1155,'DATA PENGUKURAN GARDU'!$A:$BS,53,0)</f>
        <v>#N/A</v>
      </c>
      <c r="AI1155" s="20" t="e">
        <f>VLOOKUP($B1155,'DATA PENGUKURAN GARDU'!$A:$BS,54,0)</f>
        <v>#N/A</v>
      </c>
      <c r="AJ1155" s="17" t="e">
        <f>VLOOKUP($C1155,'DATA PENGUKURAN GARDU'!$A:$BS,42,0)</f>
        <v>#N/A</v>
      </c>
      <c r="AK1155" s="23" t="e">
        <f t="shared" si="590"/>
        <v>#N/A</v>
      </c>
      <c r="AL1155" s="17" t="e">
        <f>VLOOKUP($C1155,'DATA PENGUKURAN GARDU'!$A:$BS,44,0)</f>
        <v>#N/A</v>
      </c>
      <c r="AM1155" s="23" t="e">
        <f t="shared" si="591"/>
        <v>#N/A</v>
      </c>
      <c r="AN1155" s="17" t="e">
        <f>VLOOKUP($C1155,'DATA PENGUKURAN GARDU'!$A:$BS,46,0)</f>
        <v>#N/A</v>
      </c>
      <c r="AO1155" s="23" t="e">
        <f t="shared" si="592"/>
        <v>#N/A</v>
      </c>
      <c r="AP1155" s="17" t="e">
        <f>VLOOKUP($C1155,'DATA PENGUKURAN GARDU'!$A:$BS,46,0)</f>
        <v>#N/A</v>
      </c>
      <c r="AQ1155" s="17" t="e">
        <f>VLOOKUP($C1155,'DATA PENGUKURAN GARDU'!$A:$BS,53,0)</f>
        <v>#N/A</v>
      </c>
      <c r="AR1155" s="17" t="e">
        <f>VLOOKUP($C1155,'DATA PENGUKURAN GARDU'!$A:$BS,54,0)</f>
        <v>#N/A</v>
      </c>
      <c r="AS1155" s="20" t="e">
        <f>VLOOKUP($D1155,'DATA PENGUKURAN GARDU'!$A:$BS,42,0)</f>
        <v>#N/A</v>
      </c>
      <c r="AT1155" s="21" t="e">
        <f t="shared" si="593"/>
        <v>#N/A</v>
      </c>
      <c r="AU1155" s="20" t="e">
        <f>VLOOKUP($D1155,'DATA PENGUKURAN GARDU'!$A:$BS,44,0)</f>
        <v>#N/A</v>
      </c>
      <c r="AV1155" s="21" t="e">
        <f t="shared" si="594"/>
        <v>#N/A</v>
      </c>
      <c r="AW1155" s="20" t="e">
        <f>VLOOKUP($D1155,'DATA PENGUKURAN GARDU'!$A:$BS,46,0)</f>
        <v>#N/A</v>
      </c>
      <c r="AX1155" s="21" t="e">
        <f t="shared" si="595"/>
        <v>#N/A</v>
      </c>
      <c r="AY1155" s="20" t="e">
        <f>VLOOKUP($D1155,'DATA PENGUKURAN GARDU'!$A:$BS,46,0)</f>
        <v>#N/A</v>
      </c>
      <c r="AZ1155" s="20" t="e">
        <f>VLOOKUP($D1155,'DATA PENGUKURAN GARDU'!$A:$BS,53,0)</f>
        <v>#N/A</v>
      </c>
      <c r="BA1155" s="20" t="e">
        <f>VLOOKUP($D1155,'DATA PENGUKURAN GARDU'!$A:$BS,54,0)</f>
        <v>#N/A</v>
      </c>
      <c r="BB1155" s="17" t="e">
        <f>VLOOKUP($E1155,'DATA PENGUKURAN GARDU'!$A:$BS,42,0)</f>
        <v>#N/A</v>
      </c>
      <c r="BC1155" s="23" t="e">
        <f t="shared" si="596"/>
        <v>#N/A</v>
      </c>
      <c r="BD1155" s="17" t="e">
        <f>VLOOKUP($E1155,'DATA PENGUKURAN GARDU'!$A:$BS,44,0)</f>
        <v>#N/A</v>
      </c>
      <c r="BE1155" s="23" t="e">
        <f t="shared" si="597"/>
        <v>#N/A</v>
      </c>
      <c r="BF1155" s="17" t="e">
        <f>VLOOKUP($E1155,'DATA PENGUKURAN GARDU'!$A:$BS,46,0)</f>
        <v>#N/A</v>
      </c>
      <c r="BG1155" s="23" t="e">
        <f t="shared" si="598"/>
        <v>#N/A</v>
      </c>
      <c r="BH1155" s="17" t="e">
        <f>VLOOKUP($E1155,'DATA PENGUKURAN GARDU'!$A:$BS,46,0)</f>
        <v>#N/A</v>
      </c>
      <c r="BI1155" s="17" t="e">
        <f>VLOOKUP($E1155,'DATA PENGUKURAN GARDU'!$A:$BS,53,0)</f>
        <v>#N/A</v>
      </c>
      <c r="BJ1155" s="17" t="e">
        <f>VLOOKUP($E1155,'DATA PENGUKURAN GARDU'!$A:$BS,54,0)</f>
        <v>#N/A</v>
      </c>
      <c r="BK1155" s="20" t="e">
        <f t="shared" ref="BK1155:BK1218" si="609">IF(Q1155&gt;P1155,"OL PHASA","Normal")</f>
        <v>#N/A</v>
      </c>
      <c r="BL1155" s="20" t="e">
        <f t="shared" ref="BL1155:BL1218" si="610">IF(S1155&gt;P1155,"OL PHASA","Normal")</f>
        <v>#N/A</v>
      </c>
      <c r="BM1155" s="20" t="e">
        <f t="shared" ref="BM1155:BM1218" si="611">IF(U1155&gt;P1155,"OL PHASA","Normal")</f>
        <v>#N/A</v>
      </c>
      <c r="BN1155" s="25" t="e">
        <f t="shared" ref="BN1155:BN1218" si="612">IF((L1155=3),(AVERAGE(Q1155,S1155,U1155)),MAX(Q1155,S1155,U1155))</f>
        <v>#N/A</v>
      </c>
      <c r="BO1155" s="26" t="str">
        <f t="shared" ref="BO1155:BO1218" si="613">IFERROR(IF((L1155=1),(BN1155*AH1155)/1000,(BN1155*AI1155*1.73)/1000),"0")</f>
        <v>0</v>
      </c>
      <c r="BP1155" s="21" t="e">
        <f t="shared" ref="BP1155:BP1218" si="614">BO1155/K1155*100</f>
        <v>#VALUE!</v>
      </c>
      <c r="BQ1155" s="20" t="e">
        <f t="shared" ref="BQ1155:BQ1218" si="615">IF($L1155=1,"1 Phase",ABS(((Q1155/BN1155)-1)+ABS((S1155/BN1155)-1)+ABS((U1155/BN1155)-1))/3)</f>
        <v>#N/A</v>
      </c>
      <c r="BR1155" s="20" t="e">
        <v>#N/A</v>
      </c>
      <c r="BS1155" s="9" t="e">
        <v>#N/A</v>
      </c>
      <c r="BT1155" s="2" t="e">
        <f t="shared" ref="BT1155:BT1218" si="616">IF(BP1155&lt;30,"Underload",IF(BP1155&lt;=80,"Baik",IF(BP1155&gt;80,"Overload")))</f>
        <v>#VALUE!</v>
      </c>
      <c r="BU1155" s="2" t="e">
        <f t="shared" si="599"/>
        <v>#N/A</v>
      </c>
      <c r="BV1155" s="2" t="e">
        <f t="shared" si="600"/>
        <v>#N/A</v>
      </c>
    </row>
    <row r="1156" s="2" customFormat="1" ht="22.95" customHeight="1" spans="1:74">
      <c r="A1156" s="9" t="str">
        <f t="shared" si="601"/>
        <v>BB 103Induk</v>
      </c>
      <c r="B1156" s="9" t="str">
        <f t="shared" si="602"/>
        <v>BB 103jurusan 1</v>
      </c>
      <c r="C1156" s="9" t="str">
        <f t="shared" si="603"/>
        <v>BB 103jurusan 2</v>
      </c>
      <c r="D1156" s="9" t="str">
        <f t="shared" si="604"/>
        <v>BB 103jurusan 3</v>
      </c>
      <c r="E1156" s="9" t="str">
        <f t="shared" si="605"/>
        <v>BB 103jurusan 4</v>
      </c>
      <c r="F1156" s="10" t="s">
        <v>451</v>
      </c>
      <c r="G1156" s="10" t="s">
        <v>4</v>
      </c>
      <c r="H1156" s="10" t="s">
        <v>1397</v>
      </c>
      <c r="I1156" s="10" t="s">
        <v>11256</v>
      </c>
      <c r="J1156" s="10" t="s">
        <v>12402</v>
      </c>
      <c r="K1156" s="10" t="s">
        <v>7465</v>
      </c>
      <c r="L1156" s="10"/>
      <c r="M1156" s="10"/>
      <c r="N1156" s="14">
        <f t="shared" si="606"/>
        <v>0</v>
      </c>
      <c r="O1156" s="15" t="e">
        <f t="shared" si="607"/>
        <v>#VALUE!</v>
      </c>
      <c r="P1156" s="15" t="e">
        <f t="shared" si="608"/>
        <v>#VALUE!</v>
      </c>
      <c r="Q1156" s="17" t="e">
        <f>VLOOKUP($A1156,'DATA PENGUKURAN GARDU'!$A:$BS,42,0)</f>
        <v>#N/A</v>
      </c>
      <c r="R1156" s="18" t="e">
        <f t="shared" si="584"/>
        <v>#N/A</v>
      </c>
      <c r="S1156" s="17" t="e">
        <f>VLOOKUP($A1156,'DATA PENGUKURAN GARDU'!$A:$BS,44,0)</f>
        <v>#N/A</v>
      </c>
      <c r="T1156" s="18" t="e">
        <f t="shared" si="585"/>
        <v>#N/A</v>
      </c>
      <c r="U1156" s="17" t="e">
        <f>VLOOKUP($A1156,'DATA PENGUKURAN GARDU'!$A:$BS,46,0)</f>
        <v>#N/A</v>
      </c>
      <c r="V1156" s="18" t="e">
        <f t="shared" si="586"/>
        <v>#N/A</v>
      </c>
      <c r="W1156" s="17" t="e">
        <f>VLOOKUP($A1156,'DATA PENGUKURAN GARDU'!$A:$BS,48,0)</f>
        <v>#N/A</v>
      </c>
      <c r="X1156" s="17" t="e">
        <f>VLOOKUP($A1156,'DATA PENGUKURAN GARDU'!$A:$BS,53,0)</f>
        <v>#N/A</v>
      </c>
      <c r="Y1156" s="17" t="e">
        <f>VLOOKUP($A1156,'DATA PENGUKURAN GARDU'!$A:$BS,54,0)</f>
        <v>#N/A</v>
      </c>
      <c r="Z1156" s="17" t="e">
        <f>VLOOKUP($A1156,'DATA PENGUKURAN GARDU'!$A:$BS,55,0)</f>
        <v>#N/A</v>
      </c>
      <c r="AA1156" s="20" t="e">
        <f>VLOOKUP($B1156,'DATA PENGUKURAN GARDU'!$A:$BS,42,0)</f>
        <v>#N/A</v>
      </c>
      <c r="AB1156" s="21" t="e">
        <f t="shared" si="587"/>
        <v>#N/A</v>
      </c>
      <c r="AC1156" s="20" t="e">
        <f>VLOOKUP($B1156,'DATA PENGUKURAN GARDU'!$A:$BS,44,0)</f>
        <v>#N/A</v>
      </c>
      <c r="AD1156" s="21" t="e">
        <f t="shared" si="588"/>
        <v>#N/A</v>
      </c>
      <c r="AE1156" s="20" t="e">
        <f>VLOOKUP($B1156,'DATA PENGUKURAN GARDU'!$A:$BS,46,0)</f>
        <v>#N/A</v>
      </c>
      <c r="AF1156" s="21" t="e">
        <f t="shared" si="589"/>
        <v>#N/A</v>
      </c>
      <c r="AG1156" s="20" t="e">
        <f>VLOOKUP($B1156,'DATA PENGUKURAN GARDU'!$A:$BS,46,0)</f>
        <v>#N/A</v>
      </c>
      <c r="AH1156" s="20" t="e">
        <f>VLOOKUP($B1156,'DATA PENGUKURAN GARDU'!$A:$BS,53,0)</f>
        <v>#N/A</v>
      </c>
      <c r="AI1156" s="20" t="e">
        <f>VLOOKUP($B1156,'DATA PENGUKURAN GARDU'!$A:$BS,54,0)</f>
        <v>#N/A</v>
      </c>
      <c r="AJ1156" s="17" t="e">
        <f>VLOOKUP($C1156,'DATA PENGUKURAN GARDU'!$A:$BS,42,0)</f>
        <v>#N/A</v>
      </c>
      <c r="AK1156" s="23" t="e">
        <f t="shared" si="590"/>
        <v>#N/A</v>
      </c>
      <c r="AL1156" s="17" t="e">
        <f>VLOOKUP($C1156,'DATA PENGUKURAN GARDU'!$A:$BS,44,0)</f>
        <v>#N/A</v>
      </c>
      <c r="AM1156" s="23" t="e">
        <f t="shared" si="591"/>
        <v>#N/A</v>
      </c>
      <c r="AN1156" s="17" t="e">
        <f>VLOOKUP($C1156,'DATA PENGUKURAN GARDU'!$A:$BS,46,0)</f>
        <v>#N/A</v>
      </c>
      <c r="AO1156" s="23" t="e">
        <f t="shared" si="592"/>
        <v>#N/A</v>
      </c>
      <c r="AP1156" s="17" t="e">
        <f>VLOOKUP($C1156,'DATA PENGUKURAN GARDU'!$A:$BS,46,0)</f>
        <v>#N/A</v>
      </c>
      <c r="AQ1156" s="17" t="e">
        <f>VLOOKUP($C1156,'DATA PENGUKURAN GARDU'!$A:$BS,53,0)</f>
        <v>#N/A</v>
      </c>
      <c r="AR1156" s="17" t="e">
        <f>VLOOKUP($C1156,'DATA PENGUKURAN GARDU'!$A:$BS,54,0)</f>
        <v>#N/A</v>
      </c>
      <c r="AS1156" s="20" t="e">
        <f>VLOOKUP($D1156,'DATA PENGUKURAN GARDU'!$A:$BS,42,0)</f>
        <v>#N/A</v>
      </c>
      <c r="AT1156" s="21" t="e">
        <f t="shared" si="593"/>
        <v>#N/A</v>
      </c>
      <c r="AU1156" s="20" t="e">
        <f>VLOOKUP($D1156,'DATA PENGUKURAN GARDU'!$A:$BS,44,0)</f>
        <v>#N/A</v>
      </c>
      <c r="AV1156" s="21" t="e">
        <f t="shared" si="594"/>
        <v>#N/A</v>
      </c>
      <c r="AW1156" s="20" t="e">
        <f>VLOOKUP($D1156,'DATA PENGUKURAN GARDU'!$A:$BS,46,0)</f>
        <v>#N/A</v>
      </c>
      <c r="AX1156" s="21" t="e">
        <f t="shared" si="595"/>
        <v>#N/A</v>
      </c>
      <c r="AY1156" s="20" t="e">
        <f>VLOOKUP($D1156,'DATA PENGUKURAN GARDU'!$A:$BS,46,0)</f>
        <v>#N/A</v>
      </c>
      <c r="AZ1156" s="20" t="e">
        <f>VLOOKUP($D1156,'DATA PENGUKURAN GARDU'!$A:$BS,53,0)</f>
        <v>#N/A</v>
      </c>
      <c r="BA1156" s="20" t="e">
        <f>VLOOKUP($D1156,'DATA PENGUKURAN GARDU'!$A:$BS,54,0)</f>
        <v>#N/A</v>
      </c>
      <c r="BB1156" s="17" t="e">
        <f>VLOOKUP($E1156,'DATA PENGUKURAN GARDU'!$A:$BS,42,0)</f>
        <v>#N/A</v>
      </c>
      <c r="BC1156" s="23" t="e">
        <f t="shared" si="596"/>
        <v>#N/A</v>
      </c>
      <c r="BD1156" s="17" t="e">
        <f>VLOOKUP($E1156,'DATA PENGUKURAN GARDU'!$A:$BS,44,0)</f>
        <v>#N/A</v>
      </c>
      <c r="BE1156" s="23" t="e">
        <f t="shared" si="597"/>
        <v>#N/A</v>
      </c>
      <c r="BF1156" s="17" t="e">
        <f>VLOOKUP($E1156,'DATA PENGUKURAN GARDU'!$A:$BS,46,0)</f>
        <v>#N/A</v>
      </c>
      <c r="BG1156" s="23" t="e">
        <f t="shared" si="598"/>
        <v>#N/A</v>
      </c>
      <c r="BH1156" s="17" t="e">
        <f>VLOOKUP($E1156,'DATA PENGUKURAN GARDU'!$A:$BS,46,0)</f>
        <v>#N/A</v>
      </c>
      <c r="BI1156" s="17" t="e">
        <f>VLOOKUP($E1156,'DATA PENGUKURAN GARDU'!$A:$BS,53,0)</f>
        <v>#N/A</v>
      </c>
      <c r="BJ1156" s="17" t="e">
        <f>VLOOKUP($E1156,'DATA PENGUKURAN GARDU'!$A:$BS,54,0)</f>
        <v>#N/A</v>
      </c>
      <c r="BK1156" s="20" t="e">
        <f t="shared" si="609"/>
        <v>#N/A</v>
      </c>
      <c r="BL1156" s="20" t="e">
        <f t="shared" si="610"/>
        <v>#N/A</v>
      </c>
      <c r="BM1156" s="20" t="e">
        <f t="shared" si="611"/>
        <v>#N/A</v>
      </c>
      <c r="BN1156" s="25" t="e">
        <f t="shared" si="612"/>
        <v>#N/A</v>
      </c>
      <c r="BO1156" s="26" t="str">
        <f t="shared" si="613"/>
        <v>0</v>
      </c>
      <c r="BP1156" s="21" t="e">
        <f t="shared" si="614"/>
        <v>#VALUE!</v>
      </c>
      <c r="BQ1156" s="20" t="e">
        <f t="shared" si="615"/>
        <v>#N/A</v>
      </c>
      <c r="BR1156" s="20" t="e">
        <v>#N/A</v>
      </c>
      <c r="BS1156" s="9" t="e">
        <v>#N/A</v>
      </c>
      <c r="BT1156" s="2" t="e">
        <f t="shared" si="616"/>
        <v>#VALUE!</v>
      </c>
      <c r="BU1156" s="2" t="e">
        <f t="shared" si="599"/>
        <v>#N/A</v>
      </c>
      <c r="BV1156" s="2" t="e">
        <f t="shared" si="600"/>
        <v>#N/A</v>
      </c>
    </row>
    <row r="1157" s="2" customFormat="1" ht="22.95" customHeight="1" spans="1:74">
      <c r="A1157" s="9" t="str">
        <f t="shared" si="601"/>
        <v>K-024Induk</v>
      </c>
      <c r="B1157" s="9" t="str">
        <f t="shared" si="602"/>
        <v>K-024jurusan 1</v>
      </c>
      <c r="C1157" s="9" t="str">
        <f t="shared" si="603"/>
        <v>K-024jurusan 2</v>
      </c>
      <c r="D1157" s="9" t="str">
        <f t="shared" si="604"/>
        <v>K-024jurusan 3</v>
      </c>
      <c r="E1157" s="9" t="str">
        <f t="shared" si="605"/>
        <v>K-024jurusan 4</v>
      </c>
      <c r="F1157" s="10" t="s">
        <v>454</v>
      </c>
      <c r="G1157" s="10" t="s">
        <v>132</v>
      </c>
      <c r="H1157" s="10" t="s">
        <v>1398</v>
      </c>
      <c r="I1157" s="10" t="s">
        <v>12403</v>
      </c>
      <c r="J1157" s="10" t="s">
        <v>12404</v>
      </c>
      <c r="K1157" s="10" t="s">
        <v>7465</v>
      </c>
      <c r="L1157" s="10"/>
      <c r="M1157" s="10"/>
      <c r="N1157" s="14">
        <f t="shared" si="606"/>
        <v>0</v>
      </c>
      <c r="O1157" s="15" t="e">
        <f t="shared" si="607"/>
        <v>#VALUE!</v>
      </c>
      <c r="P1157" s="15" t="e">
        <f t="shared" si="608"/>
        <v>#VALUE!</v>
      </c>
      <c r="Q1157" s="17" t="e">
        <f>VLOOKUP($A1157,'DATA PENGUKURAN GARDU'!$A:$BS,42,0)</f>
        <v>#N/A</v>
      </c>
      <c r="R1157" s="18" t="e">
        <f t="shared" si="584"/>
        <v>#N/A</v>
      </c>
      <c r="S1157" s="17" t="e">
        <f>VLOOKUP($A1157,'DATA PENGUKURAN GARDU'!$A:$BS,44,0)</f>
        <v>#N/A</v>
      </c>
      <c r="T1157" s="18" t="e">
        <f t="shared" si="585"/>
        <v>#N/A</v>
      </c>
      <c r="U1157" s="17" t="e">
        <f>VLOOKUP($A1157,'DATA PENGUKURAN GARDU'!$A:$BS,46,0)</f>
        <v>#N/A</v>
      </c>
      <c r="V1157" s="18" t="e">
        <f t="shared" si="586"/>
        <v>#N/A</v>
      </c>
      <c r="W1157" s="17" t="e">
        <f>VLOOKUP($A1157,'DATA PENGUKURAN GARDU'!$A:$BS,48,0)</f>
        <v>#N/A</v>
      </c>
      <c r="X1157" s="17" t="e">
        <f>VLOOKUP($A1157,'DATA PENGUKURAN GARDU'!$A:$BS,53,0)</f>
        <v>#N/A</v>
      </c>
      <c r="Y1157" s="17" t="e">
        <f>VLOOKUP($A1157,'DATA PENGUKURAN GARDU'!$A:$BS,54,0)</f>
        <v>#N/A</v>
      </c>
      <c r="Z1157" s="17" t="e">
        <f>VLOOKUP($A1157,'DATA PENGUKURAN GARDU'!$A:$BS,55,0)</f>
        <v>#N/A</v>
      </c>
      <c r="AA1157" s="20" t="e">
        <f>VLOOKUP($B1157,'DATA PENGUKURAN GARDU'!$A:$BS,42,0)</f>
        <v>#N/A</v>
      </c>
      <c r="AB1157" s="21" t="e">
        <f t="shared" si="587"/>
        <v>#N/A</v>
      </c>
      <c r="AC1157" s="20" t="e">
        <f>VLOOKUP($B1157,'DATA PENGUKURAN GARDU'!$A:$BS,44,0)</f>
        <v>#N/A</v>
      </c>
      <c r="AD1157" s="21" t="e">
        <f t="shared" si="588"/>
        <v>#N/A</v>
      </c>
      <c r="AE1157" s="20" t="e">
        <f>VLOOKUP($B1157,'DATA PENGUKURAN GARDU'!$A:$BS,46,0)</f>
        <v>#N/A</v>
      </c>
      <c r="AF1157" s="21" t="e">
        <f t="shared" si="589"/>
        <v>#N/A</v>
      </c>
      <c r="AG1157" s="20" t="e">
        <f>VLOOKUP($B1157,'DATA PENGUKURAN GARDU'!$A:$BS,46,0)</f>
        <v>#N/A</v>
      </c>
      <c r="AH1157" s="20" t="e">
        <f>VLOOKUP($B1157,'DATA PENGUKURAN GARDU'!$A:$BS,53,0)</f>
        <v>#N/A</v>
      </c>
      <c r="AI1157" s="20" t="e">
        <f>VLOOKUP($B1157,'DATA PENGUKURAN GARDU'!$A:$BS,54,0)</f>
        <v>#N/A</v>
      </c>
      <c r="AJ1157" s="17" t="e">
        <f>VLOOKUP($C1157,'DATA PENGUKURAN GARDU'!$A:$BS,42,0)</f>
        <v>#N/A</v>
      </c>
      <c r="AK1157" s="23" t="e">
        <f t="shared" si="590"/>
        <v>#N/A</v>
      </c>
      <c r="AL1157" s="17" t="e">
        <f>VLOOKUP($C1157,'DATA PENGUKURAN GARDU'!$A:$BS,44,0)</f>
        <v>#N/A</v>
      </c>
      <c r="AM1157" s="23" t="e">
        <f t="shared" si="591"/>
        <v>#N/A</v>
      </c>
      <c r="AN1157" s="17" t="e">
        <f>VLOOKUP($C1157,'DATA PENGUKURAN GARDU'!$A:$BS,46,0)</f>
        <v>#N/A</v>
      </c>
      <c r="AO1157" s="23" t="e">
        <f t="shared" si="592"/>
        <v>#N/A</v>
      </c>
      <c r="AP1157" s="17" t="e">
        <f>VLOOKUP($C1157,'DATA PENGUKURAN GARDU'!$A:$BS,46,0)</f>
        <v>#N/A</v>
      </c>
      <c r="AQ1157" s="17" t="e">
        <f>VLOOKUP($C1157,'DATA PENGUKURAN GARDU'!$A:$BS,53,0)</f>
        <v>#N/A</v>
      </c>
      <c r="AR1157" s="17" t="e">
        <f>VLOOKUP($C1157,'DATA PENGUKURAN GARDU'!$A:$BS,54,0)</f>
        <v>#N/A</v>
      </c>
      <c r="AS1157" s="20" t="e">
        <f>VLOOKUP($D1157,'DATA PENGUKURAN GARDU'!$A:$BS,42,0)</f>
        <v>#N/A</v>
      </c>
      <c r="AT1157" s="21" t="e">
        <f t="shared" si="593"/>
        <v>#N/A</v>
      </c>
      <c r="AU1157" s="20" t="e">
        <f>VLOOKUP($D1157,'DATA PENGUKURAN GARDU'!$A:$BS,44,0)</f>
        <v>#N/A</v>
      </c>
      <c r="AV1157" s="21" t="e">
        <f t="shared" si="594"/>
        <v>#N/A</v>
      </c>
      <c r="AW1157" s="20" t="e">
        <f>VLOOKUP($D1157,'DATA PENGUKURAN GARDU'!$A:$BS,46,0)</f>
        <v>#N/A</v>
      </c>
      <c r="AX1157" s="21" t="e">
        <f t="shared" si="595"/>
        <v>#N/A</v>
      </c>
      <c r="AY1157" s="20" t="e">
        <f>VLOOKUP($D1157,'DATA PENGUKURAN GARDU'!$A:$BS,46,0)</f>
        <v>#N/A</v>
      </c>
      <c r="AZ1157" s="20" t="e">
        <f>VLOOKUP($D1157,'DATA PENGUKURAN GARDU'!$A:$BS,53,0)</f>
        <v>#N/A</v>
      </c>
      <c r="BA1157" s="20" t="e">
        <f>VLOOKUP($D1157,'DATA PENGUKURAN GARDU'!$A:$BS,54,0)</f>
        <v>#N/A</v>
      </c>
      <c r="BB1157" s="17" t="e">
        <f>VLOOKUP($E1157,'DATA PENGUKURAN GARDU'!$A:$BS,42,0)</f>
        <v>#N/A</v>
      </c>
      <c r="BC1157" s="23" t="e">
        <f t="shared" si="596"/>
        <v>#N/A</v>
      </c>
      <c r="BD1157" s="17" t="e">
        <f>VLOOKUP($E1157,'DATA PENGUKURAN GARDU'!$A:$BS,44,0)</f>
        <v>#N/A</v>
      </c>
      <c r="BE1157" s="23" t="e">
        <f t="shared" si="597"/>
        <v>#N/A</v>
      </c>
      <c r="BF1157" s="17" t="e">
        <f>VLOOKUP($E1157,'DATA PENGUKURAN GARDU'!$A:$BS,46,0)</f>
        <v>#N/A</v>
      </c>
      <c r="BG1157" s="23" t="e">
        <f t="shared" si="598"/>
        <v>#N/A</v>
      </c>
      <c r="BH1157" s="17" t="e">
        <f>VLOOKUP($E1157,'DATA PENGUKURAN GARDU'!$A:$BS,46,0)</f>
        <v>#N/A</v>
      </c>
      <c r="BI1157" s="17" t="e">
        <f>VLOOKUP($E1157,'DATA PENGUKURAN GARDU'!$A:$BS,53,0)</f>
        <v>#N/A</v>
      </c>
      <c r="BJ1157" s="17" t="e">
        <f>VLOOKUP($E1157,'DATA PENGUKURAN GARDU'!$A:$BS,54,0)</f>
        <v>#N/A</v>
      </c>
      <c r="BK1157" s="20" t="e">
        <f t="shared" si="609"/>
        <v>#N/A</v>
      </c>
      <c r="BL1157" s="20" t="e">
        <f t="shared" si="610"/>
        <v>#N/A</v>
      </c>
      <c r="BM1157" s="20" t="e">
        <f t="shared" si="611"/>
        <v>#N/A</v>
      </c>
      <c r="BN1157" s="25" t="e">
        <f t="shared" si="612"/>
        <v>#N/A</v>
      </c>
      <c r="BO1157" s="26" t="str">
        <f t="shared" si="613"/>
        <v>0</v>
      </c>
      <c r="BP1157" s="21" t="e">
        <f t="shared" si="614"/>
        <v>#VALUE!</v>
      </c>
      <c r="BQ1157" s="20" t="e">
        <f t="shared" si="615"/>
        <v>#N/A</v>
      </c>
      <c r="BR1157" s="20" t="e">
        <v>#N/A</v>
      </c>
      <c r="BS1157" s="9" t="e">
        <v>#N/A</v>
      </c>
      <c r="BT1157" s="2" t="e">
        <f t="shared" si="616"/>
        <v>#VALUE!</v>
      </c>
      <c r="BU1157" s="2" t="e">
        <f t="shared" si="599"/>
        <v>#N/A</v>
      </c>
      <c r="BV1157" s="2" t="e">
        <f t="shared" si="600"/>
        <v>#N/A</v>
      </c>
    </row>
    <row r="1158" s="2" customFormat="1" ht="22.95" customHeight="1" spans="1:74">
      <c r="A1158" s="9" t="str">
        <f t="shared" si="601"/>
        <v>K-088.1Induk</v>
      </c>
      <c r="B1158" s="9" t="str">
        <f t="shared" si="602"/>
        <v>K-088.1jurusan 1</v>
      </c>
      <c r="C1158" s="9" t="str">
        <f t="shared" si="603"/>
        <v>K-088.1jurusan 2</v>
      </c>
      <c r="D1158" s="9" t="str">
        <f t="shared" si="604"/>
        <v>K-088.1jurusan 3</v>
      </c>
      <c r="E1158" s="9" t="str">
        <f t="shared" si="605"/>
        <v>K-088.1jurusan 4</v>
      </c>
      <c r="F1158" s="10" t="s">
        <v>410</v>
      </c>
      <c r="G1158" s="10" t="s">
        <v>132</v>
      </c>
      <c r="H1158" s="10" t="s">
        <v>1399</v>
      </c>
      <c r="I1158" s="10" t="s">
        <v>11993</v>
      </c>
      <c r="J1158" s="10" t="s">
        <v>12405</v>
      </c>
      <c r="K1158" s="10" t="s">
        <v>7465</v>
      </c>
      <c r="L1158" s="10"/>
      <c r="M1158" s="10"/>
      <c r="N1158" s="14">
        <f t="shared" si="606"/>
        <v>0</v>
      </c>
      <c r="O1158" s="15" t="e">
        <f t="shared" si="607"/>
        <v>#VALUE!</v>
      </c>
      <c r="P1158" s="15" t="e">
        <f t="shared" si="608"/>
        <v>#VALUE!</v>
      </c>
      <c r="Q1158" s="17" t="e">
        <f>VLOOKUP($A1158,'DATA PENGUKURAN GARDU'!$A:$BS,42,0)</f>
        <v>#N/A</v>
      </c>
      <c r="R1158" s="18" t="e">
        <f t="shared" si="584"/>
        <v>#N/A</v>
      </c>
      <c r="S1158" s="17" t="e">
        <f>VLOOKUP($A1158,'DATA PENGUKURAN GARDU'!$A:$BS,44,0)</f>
        <v>#N/A</v>
      </c>
      <c r="T1158" s="18" t="e">
        <f t="shared" si="585"/>
        <v>#N/A</v>
      </c>
      <c r="U1158" s="17" t="e">
        <f>VLOOKUP($A1158,'DATA PENGUKURAN GARDU'!$A:$BS,46,0)</f>
        <v>#N/A</v>
      </c>
      <c r="V1158" s="18" t="e">
        <f t="shared" si="586"/>
        <v>#N/A</v>
      </c>
      <c r="W1158" s="17" t="e">
        <f>VLOOKUP($A1158,'DATA PENGUKURAN GARDU'!$A:$BS,48,0)</f>
        <v>#N/A</v>
      </c>
      <c r="X1158" s="17" t="e">
        <f>VLOOKUP($A1158,'DATA PENGUKURAN GARDU'!$A:$BS,53,0)</f>
        <v>#N/A</v>
      </c>
      <c r="Y1158" s="17" t="e">
        <f>VLOOKUP($A1158,'DATA PENGUKURAN GARDU'!$A:$BS,54,0)</f>
        <v>#N/A</v>
      </c>
      <c r="Z1158" s="17" t="e">
        <f>VLOOKUP($A1158,'DATA PENGUKURAN GARDU'!$A:$BS,55,0)</f>
        <v>#N/A</v>
      </c>
      <c r="AA1158" s="20" t="e">
        <f>VLOOKUP($B1158,'DATA PENGUKURAN GARDU'!$A:$BS,42,0)</f>
        <v>#N/A</v>
      </c>
      <c r="AB1158" s="21" t="e">
        <f t="shared" si="587"/>
        <v>#N/A</v>
      </c>
      <c r="AC1158" s="20" t="e">
        <f>VLOOKUP($B1158,'DATA PENGUKURAN GARDU'!$A:$BS,44,0)</f>
        <v>#N/A</v>
      </c>
      <c r="AD1158" s="21" t="e">
        <f t="shared" si="588"/>
        <v>#N/A</v>
      </c>
      <c r="AE1158" s="20" t="e">
        <f>VLOOKUP($B1158,'DATA PENGUKURAN GARDU'!$A:$BS,46,0)</f>
        <v>#N/A</v>
      </c>
      <c r="AF1158" s="21" t="e">
        <f t="shared" si="589"/>
        <v>#N/A</v>
      </c>
      <c r="AG1158" s="20" t="e">
        <f>VLOOKUP($B1158,'DATA PENGUKURAN GARDU'!$A:$BS,46,0)</f>
        <v>#N/A</v>
      </c>
      <c r="AH1158" s="20" t="e">
        <f>VLOOKUP($B1158,'DATA PENGUKURAN GARDU'!$A:$BS,53,0)</f>
        <v>#N/A</v>
      </c>
      <c r="AI1158" s="20" t="e">
        <f>VLOOKUP($B1158,'DATA PENGUKURAN GARDU'!$A:$BS,54,0)</f>
        <v>#N/A</v>
      </c>
      <c r="AJ1158" s="17" t="e">
        <f>VLOOKUP($C1158,'DATA PENGUKURAN GARDU'!$A:$BS,42,0)</f>
        <v>#N/A</v>
      </c>
      <c r="AK1158" s="23" t="e">
        <f t="shared" si="590"/>
        <v>#N/A</v>
      </c>
      <c r="AL1158" s="17" t="e">
        <f>VLOOKUP($C1158,'DATA PENGUKURAN GARDU'!$A:$BS,44,0)</f>
        <v>#N/A</v>
      </c>
      <c r="AM1158" s="23" t="e">
        <f t="shared" si="591"/>
        <v>#N/A</v>
      </c>
      <c r="AN1158" s="17" t="e">
        <f>VLOOKUP($C1158,'DATA PENGUKURAN GARDU'!$A:$BS,46,0)</f>
        <v>#N/A</v>
      </c>
      <c r="AO1158" s="23" t="e">
        <f t="shared" si="592"/>
        <v>#N/A</v>
      </c>
      <c r="AP1158" s="17" t="e">
        <f>VLOOKUP($C1158,'DATA PENGUKURAN GARDU'!$A:$BS,46,0)</f>
        <v>#N/A</v>
      </c>
      <c r="AQ1158" s="17" t="e">
        <f>VLOOKUP($C1158,'DATA PENGUKURAN GARDU'!$A:$BS,53,0)</f>
        <v>#N/A</v>
      </c>
      <c r="AR1158" s="17" t="e">
        <f>VLOOKUP($C1158,'DATA PENGUKURAN GARDU'!$A:$BS,54,0)</f>
        <v>#N/A</v>
      </c>
      <c r="AS1158" s="20" t="e">
        <f>VLOOKUP($D1158,'DATA PENGUKURAN GARDU'!$A:$BS,42,0)</f>
        <v>#N/A</v>
      </c>
      <c r="AT1158" s="21" t="e">
        <f t="shared" si="593"/>
        <v>#N/A</v>
      </c>
      <c r="AU1158" s="20" t="e">
        <f>VLOOKUP($D1158,'DATA PENGUKURAN GARDU'!$A:$BS,44,0)</f>
        <v>#N/A</v>
      </c>
      <c r="AV1158" s="21" t="e">
        <f t="shared" si="594"/>
        <v>#N/A</v>
      </c>
      <c r="AW1158" s="20" t="e">
        <f>VLOOKUP($D1158,'DATA PENGUKURAN GARDU'!$A:$BS,46,0)</f>
        <v>#N/A</v>
      </c>
      <c r="AX1158" s="21" t="e">
        <f t="shared" si="595"/>
        <v>#N/A</v>
      </c>
      <c r="AY1158" s="20" t="e">
        <f>VLOOKUP($D1158,'DATA PENGUKURAN GARDU'!$A:$BS,46,0)</f>
        <v>#N/A</v>
      </c>
      <c r="AZ1158" s="20" t="e">
        <f>VLOOKUP($D1158,'DATA PENGUKURAN GARDU'!$A:$BS,53,0)</f>
        <v>#N/A</v>
      </c>
      <c r="BA1158" s="20" t="e">
        <f>VLOOKUP($D1158,'DATA PENGUKURAN GARDU'!$A:$BS,54,0)</f>
        <v>#N/A</v>
      </c>
      <c r="BB1158" s="17" t="e">
        <f>VLOOKUP($E1158,'DATA PENGUKURAN GARDU'!$A:$BS,42,0)</f>
        <v>#N/A</v>
      </c>
      <c r="BC1158" s="23" t="e">
        <f t="shared" si="596"/>
        <v>#N/A</v>
      </c>
      <c r="BD1158" s="17" t="e">
        <f>VLOOKUP($E1158,'DATA PENGUKURAN GARDU'!$A:$BS,44,0)</f>
        <v>#N/A</v>
      </c>
      <c r="BE1158" s="23" t="e">
        <f t="shared" si="597"/>
        <v>#N/A</v>
      </c>
      <c r="BF1158" s="17" t="e">
        <f>VLOOKUP($E1158,'DATA PENGUKURAN GARDU'!$A:$BS,46,0)</f>
        <v>#N/A</v>
      </c>
      <c r="BG1158" s="23" t="e">
        <f t="shared" si="598"/>
        <v>#N/A</v>
      </c>
      <c r="BH1158" s="17" t="e">
        <f>VLOOKUP($E1158,'DATA PENGUKURAN GARDU'!$A:$BS,46,0)</f>
        <v>#N/A</v>
      </c>
      <c r="BI1158" s="17" t="e">
        <f>VLOOKUP($E1158,'DATA PENGUKURAN GARDU'!$A:$BS,53,0)</f>
        <v>#N/A</v>
      </c>
      <c r="BJ1158" s="17" t="e">
        <f>VLOOKUP($E1158,'DATA PENGUKURAN GARDU'!$A:$BS,54,0)</f>
        <v>#N/A</v>
      </c>
      <c r="BK1158" s="20" t="e">
        <f t="shared" si="609"/>
        <v>#N/A</v>
      </c>
      <c r="BL1158" s="20" t="e">
        <f t="shared" si="610"/>
        <v>#N/A</v>
      </c>
      <c r="BM1158" s="20" t="e">
        <f t="shared" si="611"/>
        <v>#N/A</v>
      </c>
      <c r="BN1158" s="25" t="e">
        <f t="shared" si="612"/>
        <v>#N/A</v>
      </c>
      <c r="BO1158" s="26" t="str">
        <f t="shared" si="613"/>
        <v>0</v>
      </c>
      <c r="BP1158" s="21" t="e">
        <f t="shared" si="614"/>
        <v>#VALUE!</v>
      </c>
      <c r="BQ1158" s="20" t="e">
        <f t="shared" si="615"/>
        <v>#N/A</v>
      </c>
      <c r="BR1158" s="20" t="e">
        <v>#N/A</v>
      </c>
      <c r="BS1158" s="9" t="e">
        <v>#N/A</v>
      </c>
      <c r="BT1158" s="2" t="e">
        <f t="shared" si="616"/>
        <v>#VALUE!</v>
      </c>
      <c r="BU1158" s="2" t="e">
        <f t="shared" si="599"/>
        <v>#N/A</v>
      </c>
      <c r="BV1158" s="2" t="e">
        <f t="shared" si="600"/>
        <v>#N/A</v>
      </c>
    </row>
    <row r="1159" s="2" customFormat="1" ht="22.95" customHeight="1" spans="1:74">
      <c r="A1159" s="9" t="str">
        <f t="shared" si="601"/>
        <v>K-093Induk</v>
      </c>
      <c r="B1159" s="9" t="str">
        <f t="shared" si="602"/>
        <v>K-093jurusan 1</v>
      </c>
      <c r="C1159" s="9" t="str">
        <f t="shared" si="603"/>
        <v>K-093jurusan 2</v>
      </c>
      <c r="D1159" s="9" t="str">
        <f t="shared" si="604"/>
        <v>K-093jurusan 3</v>
      </c>
      <c r="E1159" s="9" t="str">
        <f t="shared" si="605"/>
        <v>K-093jurusan 4</v>
      </c>
      <c r="F1159" s="10" t="s">
        <v>418</v>
      </c>
      <c r="G1159" s="10" t="s">
        <v>132</v>
      </c>
      <c r="H1159" s="10" t="s">
        <v>1400</v>
      </c>
      <c r="I1159" s="10" t="s">
        <v>12406</v>
      </c>
      <c r="J1159" s="10" t="s">
        <v>12407</v>
      </c>
      <c r="K1159" s="10" t="s">
        <v>7465</v>
      </c>
      <c r="L1159" s="10"/>
      <c r="M1159" s="10"/>
      <c r="N1159" s="14">
        <f t="shared" si="606"/>
        <v>0</v>
      </c>
      <c r="O1159" s="15" t="e">
        <f t="shared" si="607"/>
        <v>#VALUE!</v>
      </c>
      <c r="P1159" s="15" t="e">
        <f t="shared" si="608"/>
        <v>#VALUE!</v>
      </c>
      <c r="Q1159" s="17" t="e">
        <f>VLOOKUP($A1159,'DATA PENGUKURAN GARDU'!$A:$BS,42,0)</f>
        <v>#N/A</v>
      </c>
      <c r="R1159" s="18" t="e">
        <f t="shared" si="584"/>
        <v>#N/A</v>
      </c>
      <c r="S1159" s="17" t="e">
        <f>VLOOKUP($A1159,'DATA PENGUKURAN GARDU'!$A:$BS,44,0)</f>
        <v>#N/A</v>
      </c>
      <c r="T1159" s="18" t="e">
        <f t="shared" si="585"/>
        <v>#N/A</v>
      </c>
      <c r="U1159" s="17" t="e">
        <f>VLOOKUP($A1159,'DATA PENGUKURAN GARDU'!$A:$BS,46,0)</f>
        <v>#N/A</v>
      </c>
      <c r="V1159" s="18" t="e">
        <f t="shared" si="586"/>
        <v>#N/A</v>
      </c>
      <c r="W1159" s="17" t="e">
        <f>VLOOKUP($A1159,'DATA PENGUKURAN GARDU'!$A:$BS,48,0)</f>
        <v>#N/A</v>
      </c>
      <c r="X1159" s="17" t="e">
        <f>VLOOKUP($A1159,'DATA PENGUKURAN GARDU'!$A:$BS,53,0)</f>
        <v>#N/A</v>
      </c>
      <c r="Y1159" s="17" t="e">
        <f>VLOOKUP($A1159,'DATA PENGUKURAN GARDU'!$A:$BS,54,0)</f>
        <v>#N/A</v>
      </c>
      <c r="Z1159" s="17" t="e">
        <f>VLOOKUP($A1159,'DATA PENGUKURAN GARDU'!$A:$BS,55,0)</f>
        <v>#N/A</v>
      </c>
      <c r="AA1159" s="20" t="e">
        <f>VLOOKUP($B1159,'DATA PENGUKURAN GARDU'!$A:$BS,42,0)</f>
        <v>#N/A</v>
      </c>
      <c r="AB1159" s="21" t="e">
        <f t="shared" si="587"/>
        <v>#N/A</v>
      </c>
      <c r="AC1159" s="20" t="e">
        <f>VLOOKUP($B1159,'DATA PENGUKURAN GARDU'!$A:$BS,44,0)</f>
        <v>#N/A</v>
      </c>
      <c r="AD1159" s="21" t="e">
        <f t="shared" si="588"/>
        <v>#N/A</v>
      </c>
      <c r="AE1159" s="20" t="e">
        <f>VLOOKUP($B1159,'DATA PENGUKURAN GARDU'!$A:$BS,46,0)</f>
        <v>#N/A</v>
      </c>
      <c r="AF1159" s="21" t="e">
        <f t="shared" si="589"/>
        <v>#N/A</v>
      </c>
      <c r="AG1159" s="20" t="e">
        <f>VLOOKUP($B1159,'DATA PENGUKURAN GARDU'!$A:$BS,46,0)</f>
        <v>#N/A</v>
      </c>
      <c r="AH1159" s="20" t="e">
        <f>VLOOKUP($B1159,'DATA PENGUKURAN GARDU'!$A:$BS,53,0)</f>
        <v>#N/A</v>
      </c>
      <c r="AI1159" s="20" t="e">
        <f>VLOOKUP($B1159,'DATA PENGUKURAN GARDU'!$A:$BS,54,0)</f>
        <v>#N/A</v>
      </c>
      <c r="AJ1159" s="17" t="e">
        <f>VLOOKUP($C1159,'DATA PENGUKURAN GARDU'!$A:$BS,42,0)</f>
        <v>#N/A</v>
      </c>
      <c r="AK1159" s="23" t="e">
        <f t="shared" si="590"/>
        <v>#N/A</v>
      </c>
      <c r="AL1159" s="17" t="e">
        <f>VLOOKUP($C1159,'DATA PENGUKURAN GARDU'!$A:$BS,44,0)</f>
        <v>#N/A</v>
      </c>
      <c r="AM1159" s="23" t="e">
        <f t="shared" si="591"/>
        <v>#N/A</v>
      </c>
      <c r="AN1159" s="17" t="e">
        <f>VLOOKUP($C1159,'DATA PENGUKURAN GARDU'!$A:$BS,46,0)</f>
        <v>#N/A</v>
      </c>
      <c r="AO1159" s="23" t="e">
        <f t="shared" si="592"/>
        <v>#N/A</v>
      </c>
      <c r="AP1159" s="17" t="e">
        <f>VLOOKUP($C1159,'DATA PENGUKURAN GARDU'!$A:$BS,46,0)</f>
        <v>#N/A</v>
      </c>
      <c r="AQ1159" s="17" t="e">
        <f>VLOOKUP($C1159,'DATA PENGUKURAN GARDU'!$A:$BS,53,0)</f>
        <v>#N/A</v>
      </c>
      <c r="AR1159" s="17" t="e">
        <f>VLOOKUP($C1159,'DATA PENGUKURAN GARDU'!$A:$BS,54,0)</f>
        <v>#N/A</v>
      </c>
      <c r="AS1159" s="20" t="e">
        <f>VLOOKUP($D1159,'DATA PENGUKURAN GARDU'!$A:$BS,42,0)</f>
        <v>#N/A</v>
      </c>
      <c r="AT1159" s="21" t="e">
        <f t="shared" si="593"/>
        <v>#N/A</v>
      </c>
      <c r="AU1159" s="20" t="e">
        <f>VLOOKUP($D1159,'DATA PENGUKURAN GARDU'!$A:$BS,44,0)</f>
        <v>#N/A</v>
      </c>
      <c r="AV1159" s="21" t="e">
        <f t="shared" si="594"/>
        <v>#N/A</v>
      </c>
      <c r="AW1159" s="20" t="e">
        <f>VLOOKUP($D1159,'DATA PENGUKURAN GARDU'!$A:$BS,46,0)</f>
        <v>#N/A</v>
      </c>
      <c r="AX1159" s="21" t="e">
        <f t="shared" si="595"/>
        <v>#N/A</v>
      </c>
      <c r="AY1159" s="20" t="e">
        <f>VLOOKUP($D1159,'DATA PENGUKURAN GARDU'!$A:$BS,46,0)</f>
        <v>#N/A</v>
      </c>
      <c r="AZ1159" s="20" t="e">
        <f>VLOOKUP($D1159,'DATA PENGUKURAN GARDU'!$A:$BS,53,0)</f>
        <v>#N/A</v>
      </c>
      <c r="BA1159" s="20" t="e">
        <f>VLOOKUP($D1159,'DATA PENGUKURAN GARDU'!$A:$BS,54,0)</f>
        <v>#N/A</v>
      </c>
      <c r="BB1159" s="17" t="e">
        <f>VLOOKUP($E1159,'DATA PENGUKURAN GARDU'!$A:$BS,42,0)</f>
        <v>#N/A</v>
      </c>
      <c r="BC1159" s="23" t="e">
        <f t="shared" si="596"/>
        <v>#N/A</v>
      </c>
      <c r="BD1159" s="17" t="e">
        <f>VLOOKUP($E1159,'DATA PENGUKURAN GARDU'!$A:$BS,44,0)</f>
        <v>#N/A</v>
      </c>
      <c r="BE1159" s="23" t="e">
        <f t="shared" si="597"/>
        <v>#N/A</v>
      </c>
      <c r="BF1159" s="17" t="e">
        <f>VLOOKUP($E1159,'DATA PENGUKURAN GARDU'!$A:$BS,46,0)</f>
        <v>#N/A</v>
      </c>
      <c r="BG1159" s="23" t="e">
        <f t="shared" si="598"/>
        <v>#N/A</v>
      </c>
      <c r="BH1159" s="17" t="e">
        <f>VLOOKUP($E1159,'DATA PENGUKURAN GARDU'!$A:$BS,46,0)</f>
        <v>#N/A</v>
      </c>
      <c r="BI1159" s="17" t="e">
        <f>VLOOKUP($E1159,'DATA PENGUKURAN GARDU'!$A:$BS,53,0)</f>
        <v>#N/A</v>
      </c>
      <c r="BJ1159" s="17" t="e">
        <f>VLOOKUP($E1159,'DATA PENGUKURAN GARDU'!$A:$BS,54,0)</f>
        <v>#N/A</v>
      </c>
      <c r="BK1159" s="20" t="e">
        <f t="shared" si="609"/>
        <v>#N/A</v>
      </c>
      <c r="BL1159" s="20" t="e">
        <f t="shared" si="610"/>
        <v>#N/A</v>
      </c>
      <c r="BM1159" s="20" t="e">
        <f t="shared" si="611"/>
        <v>#N/A</v>
      </c>
      <c r="BN1159" s="25" t="e">
        <f t="shared" si="612"/>
        <v>#N/A</v>
      </c>
      <c r="BO1159" s="26" t="str">
        <f t="shared" si="613"/>
        <v>0</v>
      </c>
      <c r="BP1159" s="21" t="e">
        <f t="shared" si="614"/>
        <v>#VALUE!</v>
      </c>
      <c r="BQ1159" s="20" t="e">
        <f t="shared" si="615"/>
        <v>#N/A</v>
      </c>
      <c r="BR1159" s="20" t="e">
        <v>#N/A</v>
      </c>
      <c r="BS1159" s="9" t="e">
        <v>#N/A</v>
      </c>
      <c r="BT1159" s="2" t="e">
        <f t="shared" si="616"/>
        <v>#VALUE!</v>
      </c>
      <c r="BU1159" s="2" t="e">
        <f t="shared" si="599"/>
        <v>#N/A</v>
      </c>
      <c r="BV1159" s="2" t="e">
        <f t="shared" si="600"/>
        <v>#N/A</v>
      </c>
    </row>
    <row r="1160" s="2" customFormat="1" ht="22.95" customHeight="1" spans="1:74">
      <c r="A1160" s="9" t="str">
        <f t="shared" si="601"/>
        <v>K-095Induk</v>
      </c>
      <c r="B1160" s="9" t="str">
        <f t="shared" si="602"/>
        <v>K-095jurusan 1</v>
      </c>
      <c r="C1160" s="9" t="str">
        <f t="shared" si="603"/>
        <v>K-095jurusan 2</v>
      </c>
      <c r="D1160" s="9" t="str">
        <f t="shared" si="604"/>
        <v>K-095jurusan 3</v>
      </c>
      <c r="E1160" s="9" t="str">
        <f t="shared" si="605"/>
        <v>K-095jurusan 4</v>
      </c>
      <c r="F1160" s="10" t="s">
        <v>418</v>
      </c>
      <c r="G1160" s="10" t="s">
        <v>132</v>
      </c>
      <c r="H1160" s="10" t="s">
        <v>1401</v>
      </c>
      <c r="I1160" s="10" t="s">
        <v>12408</v>
      </c>
      <c r="J1160" s="10" t="s">
        <v>12409</v>
      </c>
      <c r="K1160" s="10" t="s">
        <v>7465</v>
      </c>
      <c r="L1160" s="10"/>
      <c r="M1160" s="10"/>
      <c r="N1160" s="14">
        <f t="shared" si="606"/>
        <v>0</v>
      </c>
      <c r="O1160" s="15" t="e">
        <f t="shared" si="607"/>
        <v>#VALUE!</v>
      </c>
      <c r="P1160" s="15" t="e">
        <f t="shared" si="608"/>
        <v>#VALUE!</v>
      </c>
      <c r="Q1160" s="17" t="e">
        <f>VLOOKUP($A1160,'DATA PENGUKURAN GARDU'!$A:$BS,42,0)</f>
        <v>#N/A</v>
      </c>
      <c r="R1160" s="18" t="e">
        <f t="shared" si="584"/>
        <v>#N/A</v>
      </c>
      <c r="S1160" s="17" t="e">
        <f>VLOOKUP($A1160,'DATA PENGUKURAN GARDU'!$A:$BS,44,0)</f>
        <v>#N/A</v>
      </c>
      <c r="T1160" s="18" t="e">
        <f t="shared" si="585"/>
        <v>#N/A</v>
      </c>
      <c r="U1160" s="17" t="e">
        <f>VLOOKUP($A1160,'DATA PENGUKURAN GARDU'!$A:$BS,46,0)</f>
        <v>#N/A</v>
      </c>
      <c r="V1160" s="18" t="e">
        <f t="shared" si="586"/>
        <v>#N/A</v>
      </c>
      <c r="W1160" s="17" t="e">
        <f>VLOOKUP($A1160,'DATA PENGUKURAN GARDU'!$A:$BS,48,0)</f>
        <v>#N/A</v>
      </c>
      <c r="X1160" s="17" t="e">
        <f>VLOOKUP($A1160,'DATA PENGUKURAN GARDU'!$A:$BS,53,0)</f>
        <v>#N/A</v>
      </c>
      <c r="Y1160" s="17" t="e">
        <f>VLOOKUP($A1160,'DATA PENGUKURAN GARDU'!$A:$BS,54,0)</f>
        <v>#N/A</v>
      </c>
      <c r="Z1160" s="17" t="e">
        <f>VLOOKUP($A1160,'DATA PENGUKURAN GARDU'!$A:$BS,55,0)</f>
        <v>#N/A</v>
      </c>
      <c r="AA1160" s="20" t="e">
        <f>VLOOKUP($B1160,'DATA PENGUKURAN GARDU'!$A:$BS,42,0)</f>
        <v>#N/A</v>
      </c>
      <c r="AB1160" s="21" t="e">
        <f t="shared" si="587"/>
        <v>#N/A</v>
      </c>
      <c r="AC1160" s="20" t="e">
        <f>VLOOKUP($B1160,'DATA PENGUKURAN GARDU'!$A:$BS,44,0)</f>
        <v>#N/A</v>
      </c>
      <c r="AD1160" s="21" t="e">
        <f t="shared" si="588"/>
        <v>#N/A</v>
      </c>
      <c r="AE1160" s="20" t="e">
        <f>VLOOKUP($B1160,'DATA PENGUKURAN GARDU'!$A:$BS,46,0)</f>
        <v>#N/A</v>
      </c>
      <c r="AF1160" s="21" t="e">
        <f t="shared" si="589"/>
        <v>#N/A</v>
      </c>
      <c r="AG1160" s="20" t="e">
        <f>VLOOKUP($B1160,'DATA PENGUKURAN GARDU'!$A:$BS,46,0)</f>
        <v>#N/A</v>
      </c>
      <c r="AH1160" s="20" t="e">
        <f>VLOOKUP($B1160,'DATA PENGUKURAN GARDU'!$A:$BS,53,0)</f>
        <v>#N/A</v>
      </c>
      <c r="AI1160" s="20" t="e">
        <f>VLOOKUP($B1160,'DATA PENGUKURAN GARDU'!$A:$BS,54,0)</f>
        <v>#N/A</v>
      </c>
      <c r="AJ1160" s="17" t="e">
        <f>VLOOKUP($C1160,'DATA PENGUKURAN GARDU'!$A:$BS,42,0)</f>
        <v>#N/A</v>
      </c>
      <c r="AK1160" s="23" t="e">
        <f t="shared" si="590"/>
        <v>#N/A</v>
      </c>
      <c r="AL1160" s="17" t="e">
        <f>VLOOKUP($C1160,'DATA PENGUKURAN GARDU'!$A:$BS,44,0)</f>
        <v>#N/A</v>
      </c>
      <c r="AM1160" s="23" t="e">
        <f t="shared" si="591"/>
        <v>#N/A</v>
      </c>
      <c r="AN1160" s="17" t="e">
        <f>VLOOKUP($C1160,'DATA PENGUKURAN GARDU'!$A:$BS,46,0)</f>
        <v>#N/A</v>
      </c>
      <c r="AO1160" s="23" t="e">
        <f t="shared" si="592"/>
        <v>#N/A</v>
      </c>
      <c r="AP1160" s="17" t="e">
        <f>VLOOKUP($C1160,'DATA PENGUKURAN GARDU'!$A:$BS,46,0)</f>
        <v>#N/A</v>
      </c>
      <c r="AQ1160" s="17" t="e">
        <f>VLOOKUP($C1160,'DATA PENGUKURAN GARDU'!$A:$BS,53,0)</f>
        <v>#N/A</v>
      </c>
      <c r="AR1160" s="17" t="e">
        <f>VLOOKUP($C1160,'DATA PENGUKURAN GARDU'!$A:$BS,54,0)</f>
        <v>#N/A</v>
      </c>
      <c r="AS1160" s="20" t="e">
        <f>VLOOKUP($D1160,'DATA PENGUKURAN GARDU'!$A:$BS,42,0)</f>
        <v>#N/A</v>
      </c>
      <c r="AT1160" s="21" t="e">
        <f t="shared" si="593"/>
        <v>#N/A</v>
      </c>
      <c r="AU1160" s="20" t="e">
        <f>VLOOKUP($D1160,'DATA PENGUKURAN GARDU'!$A:$BS,44,0)</f>
        <v>#N/A</v>
      </c>
      <c r="AV1160" s="21" t="e">
        <f t="shared" si="594"/>
        <v>#N/A</v>
      </c>
      <c r="AW1160" s="20" t="e">
        <f>VLOOKUP($D1160,'DATA PENGUKURAN GARDU'!$A:$BS,46,0)</f>
        <v>#N/A</v>
      </c>
      <c r="AX1160" s="21" t="e">
        <f t="shared" si="595"/>
        <v>#N/A</v>
      </c>
      <c r="AY1160" s="20" t="e">
        <f>VLOOKUP($D1160,'DATA PENGUKURAN GARDU'!$A:$BS,46,0)</f>
        <v>#N/A</v>
      </c>
      <c r="AZ1160" s="20" t="e">
        <f>VLOOKUP($D1160,'DATA PENGUKURAN GARDU'!$A:$BS,53,0)</f>
        <v>#N/A</v>
      </c>
      <c r="BA1160" s="20" t="e">
        <f>VLOOKUP($D1160,'DATA PENGUKURAN GARDU'!$A:$BS,54,0)</f>
        <v>#N/A</v>
      </c>
      <c r="BB1160" s="17" t="e">
        <f>VLOOKUP($E1160,'DATA PENGUKURAN GARDU'!$A:$BS,42,0)</f>
        <v>#N/A</v>
      </c>
      <c r="BC1160" s="23" t="e">
        <f t="shared" si="596"/>
        <v>#N/A</v>
      </c>
      <c r="BD1160" s="17" t="e">
        <f>VLOOKUP($E1160,'DATA PENGUKURAN GARDU'!$A:$BS,44,0)</f>
        <v>#N/A</v>
      </c>
      <c r="BE1160" s="23" t="e">
        <f t="shared" si="597"/>
        <v>#N/A</v>
      </c>
      <c r="BF1160" s="17" t="e">
        <f>VLOOKUP($E1160,'DATA PENGUKURAN GARDU'!$A:$BS,46,0)</f>
        <v>#N/A</v>
      </c>
      <c r="BG1160" s="23" t="e">
        <f t="shared" si="598"/>
        <v>#N/A</v>
      </c>
      <c r="BH1160" s="17" t="e">
        <f>VLOOKUP($E1160,'DATA PENGUKURAN GARDU'!$A:$BS,46,0)</f>
        <v>#N/A</v>
      </c>
      <c r="BI1160" s="17" t="e">
        <f>VLOOKUP($E1160,'DATA PENGUKURAN GARDU'!$A:$BS,53,0)</f>
        <v>#N/A</v>
      </c>
      <c r="BJ1160" s="17" t="e">
        <f>VLOOKUP($E1160,'DATA PENGUKURAN GARDU'!$A:$BS,54,0)</f>
        <v>#N/A</v>
      </c>
      <c r="BK1160" s="20" t="e">
        <f t="shared" si="609"/>
        <v>#N/A</v>
      </c>
      <c r="BL1160" s="20" t="e">
        <f t="shared" si="610"/>
        <v>#N/A</v>
      </c>
      <c r="BM1160" s="20" t="e">
        <f t="shared" si="611"/>
        <v>#N/A</v>
      </c>
      <c r="BN1160" s="25" t="e">
        <f t="shared" si="612"/>
        <v>#N/A</v>
      </c>
      <c r="BO1160" s="26" t="str">
        <f t="shared" si="613"/>
        <v>0</v>
      </c>
      <c r="BP1160" s="21" t="e">
        <f t="shared" si="614"/>
        <v>#VALUE!</v>
      </c>
      <c r="BQ1160" s="20" t="e">
        <f t="shared" si="615"/>
        <v>#N/A</v>
      </c>
      <c r="BR1160" s="20" t="e">
        <v>#N/A</v>
      </c>
      <c r="BS1160" s="9" t="e">
        <v>#N/A</v>
      </c>
      <c r="BT1160" s="2" t="e">
        <f t="shared" si="616"/>
        <v>#VALUE!</v>
      </c>
      <c r="BU1160" s="2" t="e">
        <f t="shared" si="599"/>
        <v>#N/A</v>
      </c>
      <c r="BV1160" s="2" t="e">
        <f t="shared" si="600"/>
        <v>#N/A</v>
      </c>
    </row>
    <row r="1161" s="2" customFormat="1" ht="22.95" customHeight="1" spans="1:74">
      <c r="A1161" s="9" t="str">
        <f t="shared" si="601"/>
        <v>K-098Induk</v>
      </c>
      <c r="B1161" s="9" t="str">
        <f t="shared" si="602"/>
        <v>K-098jurusan 1</v>
      </c>
      <c r="C1161" s="9" t="str">
        <f t="shared" si="603"/>
        <v>K-098jurusan 2</v>
      </c>
      <c r="D1161" s="9" t="str">
        <f t="shared" si="604"/>
        <v>K-098jurusan 3</v>
      </c>
      <c r="E1161" s="9" t="str">
        <f t="shared" si="605"/>
        <v>K-098jurusan 4</v>
      </c>
      <c r="F1161" s="10" t="s">
        <v>418</v>
      </c>
      <c r="G1161" s="10" t="s">
        <v>132</v>
      </c>
      <c r="H1161" s="10" t="s">
        <v>1402</v>
      </c>
      <c r="I1161" s="10" t="s">
        <v>12410</v>
      </c>
      <c r="J1161" s="10" t="s">
        <v>12411</v>
      </c>
      <c r="K1161" s="10" t="s">
        <v>7465</v>
      </c>
      <c r="L1161" s="10"/>
      <c r="M1161" s="10"/>
      <c r="N1161" s="14">
        <f t="shared" si="606"/>
        <v>0</v>
      </c>
      <c r="O1161" s="15" t="e">
        <f t="shared" si="607"/>
        <v>#VALUE!</v>
      </c>
      <c r="P1161" s="15" t="e">
        <f t="shared" si="608"/>
        <v>#VALUE!</v>
      </c>
      <c r="Q1161" s="17" t="e">
        <f>VLOOKUP($A1161,'DATA PENGUKURAN GARDU'!$A:$BS,42,0)</f>
        <v>#N/A</v>
      </c>
      <c r="R1161" s="18" t="e">
        <f t="shared" si="584"/>
        <v>#N/A</v>
      </c>
      <c r="S1161" s="17" t="e">
        <f>VLOOKUP($A1161,'DATA PENGUKURAN GARDU'!$A:$BS,44,0)</f>
        <v>#N/A</v>
      </c>
      <c r="T1161" s="18" t="e">
        <f t="shared" si="585"/>
        <v>#N/A</v>
      </c>
      <c r="U1161" s="17" t="e">
        <f>VLOOKUP($A1161,'DATA PENGUKURAN GARDU'!$A:$BS,46,0)</f>
        <v>#N/A</v>
      </c>
      <c r="V1161" s="18" t="e">
        <f t="shared" si="586"/>
        <v>#N/A</v>
      </c>
      <c r="W1161" s="17" t="e">
        <f>VLOOKUP($A1161,'DATA PENGUKURAN GARDU'!$A:$BS,48,0)</f>
        <v>#N/A</v>
      </c>
      <c r="X1161" s="17" t="e">
        <f>VLOOKUP($A1161,'DATA PENGUKURAN GARDU'!$A:$BS,53,0)</f>
        <v>#N/A</v>
      </c>
      <c r="Y1161" s="17" t="e">
        <f>VLOOKUP($A1161,'DATA PENGUKURAN GARDU'!$A:$BS,54,0)</f>
        <v>#N/A</v>
      </c>
      <c r="Z1161" s="17" t="e">
        <f>VLOOKUP($A1161,'DATA PENGUKURAN GARDU'!$A:$BS,55,0)</f>
        <v>#N/A</v>
      </c>
      <c r="AA1161" s="20" t="e">
        <f>VLOOKUP($B1161,'DATA PENGUKURAN GARDU'!$A:$BS,42,0)</f>
        <v>#N/A</v>
      </c>
      <c r="AB1161" s="21" t="e">
        <f t="shared" si="587"/>
        <v>#N/A</v>
      </c>
      <c r="AC1161" s="20" t="e">
        <f>VLOOKUP($B1161,'DATA PENGUKURAN GARDU'!$A:$BS,44,0)</f>
        <v>#N/A</v>
      </c>
      <c r="AD1161" s="21" t="e">
        <f t="shared" si="588"/>
        <v>#N/A</v>
      </c>
      <c r="AE1161" s="20" t="e">
        <f>VLOOKUP($B1161,'DATA PENGUKURAN GARDU'!$A:$BS,46,0)</f>
        <v>#N/A</v>
      </c>
      <c r="AF1161" s="21" t="e">
        <f t="shared" si="589"/>
        <v>#N/A</v>
      </c>
      <c r="AG1161" s="20" t="e">
        <f>VLOOKUP($B1161,'DATA PENGUKURAN GARDU'!$A:$BS,46,0)</f>
        <v>#N/A</v>
      </c>
      <c r="AH1161" s="20" t="e">
        <f>VLOOKUP($B1161,'DATA PENGUKURAN GARDU'!$A:$BS,53,0)</f>
        <v>#N/A</v>
      </c>
      <c r="AI1161" s="20" t="e">
        <f>VLOOKUP($B1161,'DATA PENGUKURAN GARDU'!$A:$BS,54,0)</f>
        <v>#N/A</v>
      </c>
      <c r="AJ1161" s="17" t="e">
        <f>VLOOKUP($C1161,'DATA PENGUKURAN GARDU'!$A:$BS,42,0)</f>
        <v>#N/A</v>
      </c>
      <c r="AK1161" s="23" t="e">
        <f t="shared" si="590"/>
        <v>#N/A</v>
      </c>
      <c r="AL1161" s="17" t="e">
        <f>VLOOKUP($C1161,'DATA PENGUKURAN GARDU'!$A:$BS,44,0)</f>
        <v>#N/A</v>
      </c>
      <c r="AM1161" s="23" t="e">
        <f t="shared" si="591"/>
        <v>#N/A</v>
      </c>
      <c r="AN1161" s="17" t="e">
        <f>VLOOKUP($C1161,'DATA PENGUKURAN GARDU'!$A:$BS,46,0)</f>
        <v>#N/A</v>
      </c>
      <c r="AO1161" s="23" t="e">
        <f t="shared" si="592"/>
        <v>#N/A</v>
      </c>
      <c r="AP1161" s="17" t="e">
        <f>VLOOKUP($C1161,'DATA PENGUKURAN GARDU'!$A:$BS,46,0)</f>
        <v>#N/A</v>
      </c>
      <c r="AQ1161" s="17" t="e">
        <f>VLOOKUP($C1161,'DATA PENGUKURAN GARDU'!$A:$BS,53,0)</f>
        <v>#N/A</v>
      </c>
      <c r="AR1161" s="17" t="e">
        <f>VLOOKUP($C1161,'DATA PENGUKURAN GARDU'!$A:$BS,54,0)</f>
        <v>#N/A</v>
      </c>
      <c r="AS1161" s="20" t="e">
        <f>VLOOKUP($D1161,'DATA PENGUKURAN GARDU'!$A:$BS,42,0)</f>
        <v>#N/A</v>
      </c>
      <c r="AT1161" s="21" t="e">
        <f t="shared" si="593"/>
        <v>#N/A</v>
      </c>
      <c r="AU1161" s="20" t="e">
        <f>VLOOKUP($D1161,'DATA PENGUKURAN GARDU'!$A:$BS,44,0)</f>
        <v>#N/A</v>
      </c>
      <c r="AV1161" s="21" t="e">
        <f t="shared" si="594"/>
        <v>#N/A</v>
      </c>
      <c r="AW1161" s="20" t="e">
        <f>VLOOKUP($D1161,'DATA PENGUKURAN GARDU'!$A:$BS,46,0)</f>
        <v>#N/A</v>
      </c>
      <c r="AX1161" s="21" t="e">
        <f t="shared" si="595"/>
        <v>#N/A</v>
      </c>
      <c r="AY1161" s="20" t="e">
        <f>VLOOKUP($D1161,'DATA PENGUKURAN GARDU'!$A:$BS,46,0)</f>
        <v>#N/A</v>
      </c>
      <c r="AZ1161" s="20" t="e">
        <f>VLOOKUP($D1161,'DATA PENGUKURAN GARDU'!$A:$BS,53,0)</f>
        <v>#N/A</v>
      </c>
      <c r="BA1161" s="20" t="e">
        <f>VLOOKUP($D1161,'DATA PENGUKURAN GARDU'!$A:$BS,54,0)</f>
        <v>#N/A</v>
      </c>
      <c r="BB1161" s="17" t="e">
        <f>VLOOKUP($E1161,'DATA PENGUKURAN GARDU'!$A:$BS,42,0)</f>
        <v>#N/A</v>
      </c>
      <c r="BC1161" s="23" t="e">
        <f t="shared" si="596"/>
        <v>#N/A</v>
      </c>
      <c r="BD1161" s="17" t="e">
        <f>VLOOKUP($E1161,'DATA PENGUKURAN GARDU'!$A:$BS,44,0)</f>
        <v>#N/A</v>
      </c>
      <c r="BE1161" s="23" t="e">
        <f t="shared" si="597"/>
        <v>#N/A</v>
      </c>
      <c r="BF1161" s="17" t="e">
        <f>VLOOKUP($E1161,'DATA PENGUKURAN GARDU'!$A:$BS,46,0)</f>
        <v>#N/A</v>
      </c>
      <c r="BG1161" s="23" t="e">
        <f t="shared" si="598"/>
        <v>#N/A</v>
      </c>
      <c r="BH1161" s="17" t="e">
        <f>VLOOKUP($E1161,'DATA PENGUKURAN GARDU'!$A:$BS,46,0)</f>
        <v>#N/A</v>
      </c>
      <c r="BI1161" s="17" t="e">
        <f>VLOOKUP($E1161,'DATA PENGUKURAN GARDU'!$A:$BS,53,0)</f>
        <v>#N/A</v>
      </c>
      <c r="BJ1161" s="17" t="e">
        <f>VLOOKUP($E1161,'DATA PENGUKURAN GARDU'!$A:$BS,54,0)</f>
        <v>#N/A</v>
      </c>
      <c r="BK1161" s="20" t="e">
        <f t="shared" si="609"/>
        <v>#N/A</v>
      </c>
      <c r="BL1161" s="20" t="e">
        <f t="shared" si="610"/>
        <v>#N/A</v>
      </c>
      <c r="BM1161" s="20" t="e">
        <f t="shared" si="611"/>
        <v>#N/A</v>
      </c>
      <c r="BN1161" s="25" t="e">
        <f t="shared" si="612"/>
        <v>#N/A</v>
      </c>
      <c r="BO1161" s="26" t="str">
        <f t="shared" si="613"/>
        <v>0</v>
      </c>
      <c r="BP1161" s="21" t="e">
        <f t="shared" si="614"/>
        <v>#VALUE!</v>
      </c>
      <c r="BQ1161" s="20" t="e">
        <f t="shared" si="615"/>
        <v>#N/A</v>
      </c>
      <c r="BR1161" s="20" t="e">
        <v>#N/A</v>
      </c>
      <c r="BS1161" s="9" t="e">
        <v>#N/A</v>
      </c>
      <c r="BT1161" s="2" t="e">
        <f t="shared" si="616"/>
        <v>#VALUE!</v>
      </c>
      <c r="BU1161" s="2" t="e">
        <f t="shared" si="599"/>
        <v>#N/A</v>
      </c>
      <c r="BV1161" s="2" t="e">
        <f t="shared" si="600"/>
        <v>#N/A</v>
      </c>
    </row>
    <row r="1162" s="2" customFormat="1" ht="22.95" customHeight="1" spans="1:74">
      <c r="A1162" s="9" t="str">
        <f t="shared" si="601"/>
        <v>K-103Induk</v>
      </c>
      <c r="B1162" s="9" t="str">
        <f t="shared" si="602"/>
        <v>K-103jurusan 1</v>
      </c>
      <c r="C1162" s="9" t="str">
        <f t="shared" si="603"/>
        <v>K-103jurusan 2</v>
      </c>
      <c r="D1162" s="9" t="str">
        <f t="shared" si="604"/>
        <v>K-103jurusan 3</v>
      </c>
      <c r="E1162" s="9" t="str">
        <f t="shared" si="605"/>
        <v>K-103jurusan 4</v>
      </c>
      <c r="F1162" s="10" t="s">
        <v>410</v>
      </c>
      <c r="G1162" s="10" t="s">
        <v>132</v>
      </c>
      <c r="H1162" s="10" t="s">
        <v>1403</v>
      </c>
      <c r="I1162" s="10" t="s">
        <v>12412</v>
      </c>
      <c r="J1162" s="10" t="s">
        <v>12413</v>
      </c>
      <c r="K1162" s="10" t="s">
        <v>7465</v>
      </c>
      <c r="L1162" s="10"/>
      <c r="M1162" s="10"/>
      <c r="N1162" s="14">
        <f t="shared" si="606"/>
        <v>0</v>
      </c>
      <c r="O1162" s="15" t="e">
        <f t="shared" si="607"/>
        <v>#VALUE!</v>
      </c>
      <c r="P1162" s="15" t="e">
        <f t="shared" si="608"/>
        <v>#VALUE!</v>
      </c>
      <c r="Q1162" s="17" t="e">
        <f>VLOOKUP($A1162,'DATA PENGUKURAN GARDU'!$A:$BS,42,0)</f>
        <v>#N/A</v>
      </c>
      <c r="R1162" s="18" t="e">
        <f t="shared" si="584"/>
        <v>#N/A</v>
      </c>
      <c r="S1162" s="17" t="e">
        <f>VLOOKUP($A1162,'DATA PENGUKURAN GARDU'!$A:$BS,44,0)</f>
        <v>#N/A</v>
      </c>
      <c r="T1162" s="18" t="e">
        <f t="shared" si="585"/>
        <v>#N/A</v>
      </c>
      <c r="U1162" s="17" t="e">
        <f>VLOOKUP($A1162,'DATA PENGUKURAN GARDU'!$A:$BS,46,0)</f>
        <v>#N/A</v>
      </c>
      <c r="V1162" s="18" t="e">
        <f t="shared" si="586"/>
        <v>#N/A</v>
      </c>
      <c r="W1162" s="17" t="e">
        <f>VLOOKUP($A1162,'DATA PENGUKURAN GARDU'!$A:$BS,48,0)</f>
        <v>#N/A</v>
      </c>
      <c r="X1162" s="17" t="e">
        <f>VLOOKUP($A1162,'DATA PENGUKURAN GARDU'!$A:$BS,53,0)</f>
        <v>#N/A</v>
      </c>
      <c r="Y1162" s="17" t="e">
        <f>VLOOKUP($A1162,'DATA PENGUKURAN GARDU'!$A:$BS,54,0)</f>
        <v>#N/A</v>
      </c>
      <c r="Z1162" s="17" t="e">
        <f>VLOOKUP($A1162,'DATA PENGUKURAN GARDU'!$A:$BS,55,0)</f>
        <v>#N/A</v>
      </c>
      <c r="AA1162" s="20" t="e">
        <f>VLOOKUP($B1162,'DATA PENGUKURAN GARDU'!$A:$BS,42,0)</f>
        <v>#N/A</v>
      </c>
      <c r="AB1162" s="21" t="e">
        <f t="shared" si="587"/>
        <v>#N/A</v>
      </c>
      <c r="AC1162" s="20" t="e">
        <f>VLOOKUP($B1162,'DATA PENGUKURAN GARDU'!$A:$BS,44,0)</f>
        <v>#N/A</v>
      </c>
      <c r="AD1162" s="21" t="e">
        <f t="shared" si="588"/>
        <v>#N/A</v>
      </c>
      <c r="AE1162" s="20" t="e">
        <f>VLOOKUP($B1162,'DATA PENGUKURAN GARDU'!$A:$BS,46,0)</f>
        <v>#N/A</v>
      </c>
      <c r="AF1162" s="21" t="e">
        <f t="shared" si="589"/>
        <v>#N/A</v>
      </c>
      <c r="AG1162" s="20" t="e">
        <f>VLOOKUP($B1162,'DATA PENGUKURAN GARDU'!$A:$BS,46,0)</f>
        <v>#N/A</v>
      </c>
      <c r="AH1162" s="20" t="e">
        <f>VLOOKUP($B1162,'DATA PENGUKURAN GARDU'!$A:$BS,53,0)</f>
        <v>#N/A</v>
      </c>
      <c r="AI1162" s="20" t="e">
        <f>VLOOKUP($B1162,'DATA PENGUKURAN GARDU'!$A:$BS,54,0)</f>
        <v>#N/A</v>
      </c>
      <c r="AJ1162" s="17" t="e">
        <f>VLOOKUP($C1162,'DATA PENGUKURAN GARDU'!$A:$BS,42,0)</f>
        <v>#N/A</v>
      </c>
      <c r="AK1162" s="23" t="e">
        <f t="shared" si="590"/>
        <v>#N/A</v>
      </c>
      <c r="AL1162" s="17" t="e">
        <f>VLOOKUP($C1162,'DATA PENGUKURAN GARDU'!$A:$BS,44,0)</f>
        <v>#N/A</v>
      </c>
      <c r="AM1162" s="23" t="e">
        <f t="shared" si="591"/>
        <v>#N/A</v>
      </c>
      <c r="AN1162" s="17" t="e">
        <f>VLOOKUP($C1162,'DATA PENGUKURAN GARDU'!$A:$BS,46,0)</f>
        <v>#N/A</v>
      </c>
      <c r="AO1162" s="23" t="e">
        <f t="shared" si="592"/>
        <v>#N/A</v>
      </c>
      <c r="AP1162" s="17" t="e">
        <f>VLOOKUP($C1162,'DATA PENGUKURAN GARDU'!$A:$BS,46,0)</f>
        <v>#N/A</v>
      </c>
      <c r="AQ1162" s="17" t="e">
        <f>VLOOKUP($C1162,'DATA PENGUKURAN GARDU'!$A:$BS,53,0)</f>
        <v>#N/A</v>
      </c>
      <c r="AR1162" s="17" t="e">
        <f>VLOOKUP($C1162,'DATA PENGUKURAN GARDU'!$A:$BS,54,0)</f>
        <v>#N/A</v>
      </c>
      <c r="AS1162" s="20" t="e">
        <f>VLOOKUP($D1162,'DATA PENGUKURAN GARDU'!$A:$BS,42,0)</f>
        <v>#N/A</v>
      </c>
      <c r="AT1162" s="21" t="e">
        <f t="shared" si="593"/>
        <v>#N/A</v>
      </c>
      <c r="AU1162" s="20" t="e">
        <f>VLOOKUP($D1162,'DATA PENGUKURAN GARDU'!$A:$BS,44,0)</f>
        <v>#N/A</v>
      </c>
      <c r="AV1162" s="21" t="e">
        <f t="shared" si="594"/>
        <v>#N/A</v>
      </c>
      <c r="AW1162" s="20" t="e">
        <f>VLOOKUP($D1162,'DATA PENGUKURAN GARDU'!$A:$BS,46,0)</f>
        <v>#N/A</v>
      </c>
      <c r="AX1162" s="21" t="e">
        <f t="shared" si="595"/>
        <v>#N/A</v>
      </c>
      <c r="AY1162" s="20" t="e">
        <f>VLOOKUP($D1162,'DATA PENGUKURAN GARDU'!$A:$BS,46,0)</f>
        <v>#N/A</v>
      </c>
      <c r="AZ1162" s="20" t="e">
        <f>VLOOKUP($D1162,'DATA PENGUKURAN GARDU'!$A:$BS,53,0)</f>
        <v>#N/A</v>
      </c>
      <c r="BA1162" s="20" t="e">
        <f>VLOOKUP($D1162,'DATA PENGUKURAN GARDU'!$A:$BS,54,0)</f>
        <v>#N/A</v>
      </c>
      <c r="BB1162" s="17" t="e">
        <f>VLOOKUP($E1162,'DATA PENGUKURAN GARDU'!$A:$BS,42,0)</f>
        <v>#N/A</v>
      </c>
      <c r="BC1162" s="23" t="e">
        <f t="shared" si="596"/>
        <v>#N/A</v>
      </c>
      <c r="BD1162" s="17" t="e">
        <f>VLOOKUP($E1162,'DATA PENGUKURAN GARDU'!$A:$BS,44,0)</f>
        <v>#N/A</v>
      </c>
      <c r="BE1162" s="23" t="e">
        <f t="shared" si="597"/>
        <v>#N/A</v>
      </c>
      <c r="BF1162" s="17" t="e">
        <f>VLOOKUP($E1162,'DATA PENGUKURAN GARDU'!$A:$BS,46,0)</f>
        <v>#N/A</v>
      </c>
      <c r="BG1162" s="23" t="e">
        <f t="shared" si="598"/>
        <v>#N/A</v>
      </c>
      <c r="BH1162" s="17" t="e">
        <f>VLOOKUP($E1162,'DATA PENGUKURAN GARDU'!$A:$BS,46,0)</f>
        <v>#N/A</v>
      </c>
      <c r="BI1162" s="17" t="e">
        <f>VLOOKUP($E1162,'DATA PENGUKURAN GARDU'!$A:$BS,53,0)</f>
        <v>#N/A</v>
      </c>
      <c r="BJ1162" s="17" t="e">
        <f>VLOOKUP($E1162,'DATA PENGUKURAN GARDU'!$A:$BS,54,0)</f>
        <v>#N/A</v>
      </c>
      <c r="BK1162" s="20" t="e">
        <f t="shared" si="609"/>
        <v>#N/A</v>
      </c>
      <c r="BL1162" s="20" t="e">
        <f t="shared" si="610"/>
        <v>#N/A</v>
      </c>
      <c r="BM1162" s="20" t="e">
        <f t="shared" si="611"/>
        <v>#N/A</v>
      </c>
      <c r="BN1162" s="25" t="e">
        <f t="shared" si="612"/>
        <v>#N/A</v>
      </c>
      <c r="BO1162" s="26" t="str">
        <f t="shared" si="613"/>
        <v>0</v>
      </c>
      <c r="BP1162" s="21" t="e">
        <f t="shared" si="614"/>
        <v>#VALUE!</v>
      </c>
      <c r="BQ1162" s="20" t="e">
        <f t="shared" si="615"/>
        <v>#N/A</v>
      </c>
      <c r="BR1162" s="20" t="e">
        <v>#N/A</v>
      </c>
      <c r="BS1162" s="9" t="e">
        <v>#N/A</v>
      </c>
      <c r="BT1162" s="2" t="e">
        <f t="shared" si="616"/>
        <v>#VALUE!</v>
      </c>
      <c r="BU1162" s="2" t="e">
        <f t="shared" si="599"/>
        <v>#N/A</v>
      </c>
      <c r="BV1162" s="2" t="e">
        <f t="shared" si="600"/>
        <v>#N/A</v>
      </c>
    </row>
    <row r="1163" s="2" customFormat="1" ht="22.95" customHeight="1" spans="1:74">
      <c r="A1163" s="9" t="str">
        <f t="shared" si="601"/>
        <v>K-104.1Induk</v>
      </c>
      <c r="B1163" s="9" t="str">
        <f t="shared" si="602"/>
        <v>K-104.1jurusan 1</v>
      </c>
      <c r="C1163" s="9" t="str">
        <f t="shared" si="603"/>
        <v>K-104.1jurusan 2</v>
      </c>
      <c r="D1163" s="9" t="str">
        <f t="shared" si="604"/>
        <v>K-104.1jurusan 3</v>
      </c>
      <c r="E1163" s="9" t="str">
        <f t="shared" si="605"/>
        <v>K-104.1jurusan 4</v>
      </c>
      <c r="F1163" s="10" t="s">
        <v>410</v>
      </c>
      <c r="G1163" s="10" t="s">
        <v>132</v>
      </c>
      <c r="H1163" s="10" t="s">
        <v>1404</v>
      </c>
      <c r="I1163" s="10" t="s">
        <v>12414</v>
      </c>
      <c r="J1163" s="10" t="s">
        <v>12415</v>
      </c>
      <c r="K1163" s="10" t="s">
        <v>7465</v>
      </c>
      <c r="L1163" s="10"/>
      <c r="M1163" s="10"/>
      <c r="N1163" s="14">
        <f t="shared" si="606"/>
        <v>0</v>
      </c>
      <c r="O1163" s="15" t="e">
        <f t="shared" si="607"/>
        <v>#VALUE!</v>
      </c>
      <c r="P1163" s="15" t="e">
        <f t="shared" si="608"/>
        <v>#VALUE!</v>
      </c>
      <c r="Q1163" s="17" t="e">
        <f>VLOOKUP($A1163,'DATA PENGUKURAN GARDU'!$A:$BS,42,0)</f>
        <v>#N/A</v>
      </c>
      <c r="R1163" s="18" t="e">
        <f t="shared" si="584"/>
        <v>#N/A</v>
      </c>
      <c r="S1163" s="17" t="e">
        <f>VLOOKUP($A1163,'DATA PENGUKURAN GARDU'!$A:$BS,44,0)</f>
        <v>#N/A</v>
      </c>
      <c r="T1163" s="18" t="e">
        <f t="shared" si="585"/>
        <v>#N/A</v>
      </c>
      <c r="U1163" s="17" t="e">
        <f>VLOOKUP($A1163,'DATA PENGUKURAN GARDU'!$A:$BS,46,0)</f>
        <v>#N/A</v>
      </c>
      <c r="V1163" s="18" t="e">
        <f t="shared" si="586"/>
        <v>#N/A</v>
      </c>
      <c r="W1163" s="17" t="e">
        <f>VLOOKUP($A1163,'DATA PENGUKURAN GARDU'!$A:$BS,48,0)</f>
        <v>#N/A</v>
      </c>
      <c r="X1163" s="17" t="e">
        <f>VLOOKUP($A1163,'DATA PENGUKURAN GARDU'!$A:$BS,53,0)</f>
        <v>#N/A</v>
      </c>
      <c r="Y1163" s="17" t="e">
        <f>VLOOKUP($A1163,'DATA PENGUKURAN GARDU'!$A:$BS,54,0)</f>
        <v>#N/A</v>
      </c>
      <c r="Z1163" s="17" t="e">
        <f>VLOOKUP($A1163,'DATA PENGUKURAN GARDU'!$A:$BS,55,0)</f>
        <v>#N/A</v>
      </c>
      <c r="AA1163" s="20" t="e">
        <f>VLOOKUP($B1163,'DATA PENGUKURAN GARDU'!$A:$BS,42,0)</f>
        <v>#N/A</v>
      </c>
      <c r="AB1163" s="21" t="e">
        <f t="shared" si="587"/>
        <v>#N/A</v>
      </c>
      <c r="AC1163" s="20" t="e">
        <f>VLOOKUP($B1163,'DATA PENGUKURAN GARDU'!$A:$BS,44,0)</f>
        <v>#N/A</v>
      </c>
      <c r="AD1163" s="21" t="e">
        <f t="shared" si="588"/>
        <v>#N/A</v>
      </c>
      <c r="AE1163" s="20" t="e">
        <f>VLOOKUP($B1163,'DATA PENGUKURAN GARDU'!$A:$BS,46,0)</f>
        <v>#N/A</v>
      </c>
      <c r="AF1163" s="21" t="e">
        <f t="shared" si="589"/>
        <v>#N/A</v>
      </c>
      <c r="AG1163" s="20" t="e">
        <f>VLOOKUP($B1163,'DATA PENGUKURAN GARDU'!$A:$BS,46,0)</f>
        <v>#N/A</v>
      </c>
      <c r="AH1163" s="20" t="e">
        <f>VLOOKUP($B1163,'DATA PENGUKURAN GARDU'!$A:$BS,53,0)</f>
        <v>#N/A</v>
      </c>
      <c r="AI1163" s="20" t="e">
        <f>VLOOKUP($B1163,'DATA PENGUKURAN GARDU'!$A:$BS,54,0)</f>
        <v>#N/A</v>
      </c>
      <c r="AJ1163" s="17" t="e">
        <f>VLOOKUP($C1163,'DATA PENGUKURAN GARDU'!$A:$BS,42,0)</f>
        <v>#N/A</v>
      </c>
      <c r="AK1163" s="23" t="e">
        <f t="shared" si="590"/>
        <v>#N/A</v>
      </c>
      <c r="AL1163" s="17" t="e">
        <f>VLOOKUP($C1163,'DATA PENGUKURAN GARDU'!$A:$BS,44,0)</f>
        <v>#N/A</v>
      </c>
      <c r="AM1163" s="23" t="e">
        <f t="shared" si="591"/>
        <v>#N/A</v>
      </c>
      <c r="AN1163" s="17" t="e">
        <f>VLOOKUP($C1163,'DATA PENGUKURAN GARDU'!$A:$BS,46,0)</f>
        <v>#N/A</v>
      </c>
      <c r="AO1163" s="23" t="e">
        <f t="shared" si="592"/>
        <v>#N/A</v>
      </c>
      <c r="AP1163" s="17" t="e">
        <f>VLOOKUP($C1163,'DATA PENGUKURAN GARDU'!$A:$BS,46,0)</f>
        <v>#N/A</v>
      </c>
      <c r="AQ1163" s="17" t="e">
        <f>VLOOKUP($C1163,'DATA PENGUKURAN GARDU'!$A:$BS,53,0)</f>
        <v>#N/A</v>
      </c>
      <c r="AR1163" s="17" t="e">
        <f>VLOOKUP($C1163,'DATA PENGUKURAN GARDU'!$A:$BS,54,0)</f>
        <v>#N/A</v>
      </c>
      <c r="AS1163" s="20" t="e">
        <f>VLOOKUP($D1163,'DATA PENGUKURAN GARDU'!$A:$BS,42,0)</f>
        <v>#N/A</v>
      </c>
      <c r="AT1163" s="21" t="e">
        <f t="shared" si="593"/>
        <v>#N/A</v>
      </c>
      <c r="AU1163" s="20" t="e">
        <f>VLOOKUP($D1163,'DATA PENGUKURAN GARDU'!$A:$BS,44,0)</f>
        <v>#N/A</v>
      </c>
      <c r="AV1163" s="21" t="e">
        <f t="shared" si="594"/>
        <v>#N/A</v>
      </c>
      <c r="AW1163" s="20" t="e">
        <f>VLOOKUP($D1163,'DATA PENGUKURAN GARDU'!$A:$BS,46,0)</f>
        <v>#N/A</v>
      </c>
      <c r="AX1163" s="21" t="e">
        <f t="shared" si="595"/>
        <v>#N/A</v>
      </c>
      <c r="AY1163" s="20" t="e">
        <f>VLOOKUP($D1163,'DATA PENGUKURAN GARDU'!$A:$BS,46,0)</f>
        <v>#N/A</v>
      </c>
      <c r="AZ1163" s="20" t="e">
        <f>VLOOKUP($D1163,'DATA PENGUKURAN GARDU'!$A:$BS,53,0)</f>
        <v>#N/A</v>
      </c>
      <c r="BA1163" s="20" t="e">
        <f>VLOOKUP($D1163,'DATA PENGUKURAN GARDU'!$A:$BS,54,0)</f>
        <v>#N/A</v>
      </c>
      <c r="BB1163" s="17" t="e">
        <f>VLOOKUP($E1163,'DATA PENGUKURAN GARDU'!$A:$BS,42,0)</f>
        <v>#N/A</v>
      </c>
      <c r="BC1163" s="23" t="e">
        <f t="shared" si="596"/>
        <v>#N/A</v>
      </c>
      <c r="BD1163" s="17" t="e">
        <f>VLOOKUP($E1163,'DATA PENGUKURAN GARDU'!$A:$BS,44,0)</f>
        <v>#N/A</v>
      </c>
      <c r="BE1163" s="23" t="e">
        <f t="shared" si="597"/>
        <v>#N/A</v>
      </c>
      <c r="BF1163" s="17" t="e">
        <f>VLOOKUP($E1163,'DATA PENGUKURAN GARDU'!$A:$BS,46,0)</f>
        <v>#N/A</v>
      </c>
      <c r="BG1163" s="23" t="e">
        <f t="shared" si="598"/>
        <v>#N/A</v>
      </c>
      <c r="BH1163" s="17" t="e">
        <f>VLOOKUP($E1163,'DATA PENGUKURAN GARDU'!$A:$BS,46,0)</f>
        <v>#N/A</v>
      </c>
      <c r="BI1163" s="17" t="e">
        <f>VLOOKUP($E1163,'DATA PENGUKURAN GARDU'!$A:$BS,53,0)</f>
        <v>#N/A</v>
      </c>
      <c r="BJ1163" s="17" t="e">
        <f>VLOOKUP($E1163,'DATA PENGUKURAN GARDU'!$A:$BS,54,0)</f>
        <v>#N/A</v>
      </c>
      <c r="BK1163" s="20" t="e">
        <f t="shared" si="609"/>
        <v>#N/A</v>
      </c>
      <c r="BL1163" s="20" t="e">
        <f t="shared" si="610"/>
        <v>#N/A</v>
      </c>
      <c r="BM1163" s="20" t="e">
        <f t="shared" si="611"/>
        <v>#N/A</v>
      </c>
      <c r="BN1163" s="25" t="e">
        <f t="shared" si="612"/>
        <v>#N/A</v>
      </c>
      <c r="BO1163" s="26" t="str">
        <f t="shared" si="613"/>
        <v>0</v>
      </c>
      <c r="BP1163" s="21" t="e">
        <f t="shared" si="614"/>
        <v>#VALUE!</v>
      </c>
      <c r="BQ1163" s="20" t="e">
        <f t="shared" si="615"/>
        <v>#N/A</v>
      </c>
      <c r="BR1163" s="20" t="e">
        <v>#N/A</v>
      </c>
      <c r="BS1163" s="9" t="e">
        <v>#N/A</v>
      </c>
      <c r="BT1163" s="2" t="e">
        <f t="shared" si="616"/>
        <v>#VALUE!</v>
      </c>
      <c r="BU1163" s="2" t="e">
        <f t="shared" si="599"/>
        <v>#N/A</v>
      </c>
      <c r="BV1163" s="2" t="e">
        <f t="shared" si="600"/>
        <v>#N/A</v>
      </c>
    </row>
    <row r="1164" s="2" customFormat="1" ht="22.95" customHeight="1" spans="1:74">
      <c r="A1164" s="9" t="str">
        <f t="shared" si="601"/>
        <v>K-124Induk</v>
      </c>
      <c r="B1164" s="9" t="str">
        <f t="shared" si="602"/>
        <v>K-124jurusan 1</v>
      </c>
      <c r="C1164" s="9" t="str">
        <f t="shared" si="603"/>
        <v>K-124jurusan 2</v>
      </c>
      <c r="D1164" s="9" t="str">
        <f t="shared" si="604"/>
        <v>K-124jurusan 3</v>
      </c>
      <c r="E1164" s="9" t="str">
        <f t="shared" si="605"/>
        <v>K-124jurusan 4</v>
      </c>
      <c r="F1164" s="10" t="s">
        <v>462</v>
      </c>
      <c r="G1164" s="10" t="s">
        <v>132</v>
      </c>
      <c r="H1164" s="10" t="s">
        <v>1405</v>
      </c>
      <c r="I1164" s="10" t="s">
        <v>12416</v>
      </c>
      <c r="J1164" s="10" t="s">
        <v>12417</v>
      </c>
      <c r="K1164" s="10" t="s">
        <v>7465</v>
      </c>
      <c r="L1164" s="10"/>
      <c r="M1164" s="10"/>
      <c r="N1164" s="14">
        <f t="shared" si="606"/>
        <v>0</v>
      </c>
      <c r="O1164" s="15" t="e">
        <f t="shared" si="607"/>
        <v>#VALUE!</v>
      </c>
      <c r="P1164" s="15" t="e">
        <f t="shared" si="608"/>
        <v>#VALUE!</v>
      </c>
      <c r="Q1164" s="17" t="e">
        <f>VLOOKUP($A1164,'DATA PENGUKURAN GARDU'!$A:$BS,42,0)</f>
        <v>#N/A</v>
      </c>
      <c r="R1164" s="18" t="e">
        <f t="shared" si="584"/>
        <v>#N/A</v>
      </c>
      <c r="S1164" s="17" t="e">
        <f>VLOOKUP($A1164,'DATA PENGUKURAN GARDU'!$A:$BS,44,0)</f>
        <v>#N/A</v>
      </c>
      <c r="T1164" s="18" t="e">
        <f t="shared" si="585"/>
        <v>#N/A</v>
      </c>
      <c r="U1164" s="17" t="e">
        <f>VLOOKUP($A1164,'DATA PENGUKURAN GARDU'!$A:$BS,46,0)</f>
        <v>#N/A</v>
      </c>
      <c r="V1164" s="18" t="e">
        <f t="shared" si="586"/>
        <v>#N/A</v>
      </c>
      <c r="W1164" s="17" t="e">
        <f>VLOOKUP($A1164,'DATA PENGUKURAN GARDU'!$A:$BS,48,0)</f>
        <v>#N/A</v>
      </c>
      <c r="X1164" s="17" t="e">
        <f>VLOOKUP($A1164,'DATA PENGUKURAN GARDU'!$A:$BS,53,0)</f>
        <v>#N/A</v>
      </c>
      <c r="Y1164" s="17" t="e">
        <f>VLOOKUP($A1164,'DATA PENGUKURAN GARDU'!$A:$BS,54,0)</f>
        <v>#N/A</v>
      </c>
      <c r="Z1164" s="17" t="e">
        <f>VLOOKUP($A1164,'DATA PENGUKURAN GARDU'!$A:$BS,55,0)</f>
        <v>#N/A</v>
      </c>
      <c r="AA1164" s="20" t="e">
        <f>VLOOKUP($B1164,'DATA PENGUKURAN GARDU'!$A:$BS,42,0)</f>
        <v>#N/A</v>
      </c>
      <c r="AB1164" s="21" t="e">
        <f t="shared" si="587"/>
        <v>#N/A</v>
      </c>
      <c r="AC1164" s="20" t="e">
        <f>VLOOKUP($B1164,'DATA PENGUKURAN GARDU'!$A:$BS,44,0)</f>
        <v>#N/A</v>
      </c>
      <c r="AD1164" s="21" t="e">
        <f t="shared" si="588"/>
        <v>#N/A</v>
      </c>
      <c r="AE1164" s="20" t="e">
        <f>VLOOKUP($B1164,'DATA PENGUKURAN GARDU'!$A:$BS,46,0)</f>
        <v>#N/A</v>
      </c>
      <c r="AF1164" s="21" t="e">
        <f t="shared" si="589"/>
        <v>#N/A</v>
      </c>
      <c r="AG1164" s="20" t="e">
        <f>VLOOKUP($B1164,'DATA PENGUKURAN GARDU'!$A:$BS,46,0)</f>
        <v>#N/A</v>
      </c>
      <c r="AH1164" s="20" t="e">
        <f>VLOOKUP($B1164,'DATA PENGUKURAN GARDU'!$A:$BS,53,0)</f>
        <v>#N/A</v>
      </c>
      <c r="AI1164" s="20" t="e">
        <f>VLOOKUP($B1164,'DATA PENGUKURAN GARDU'!$A:$BS,54,0)</f>
        <v>#N/A</v>
      </c>
      <c r="AJ1164" s="17" t="e">
        <f>VLOOKUP($C1164,'DATA PENGUKURAN GARDU'!$A:$BS,42,0)</f>
        <v>#N/A</v>
      </c>
      <c r="AK1164" s="23" t="e">
        <f t="shared" si="590"/>
        <v>#N/A</v>
      </c>
      <c r="AL1164" s="17" t="e">
        <f>VLOOKUP($C1164,'DATA PENGUKURAN GARDU'!$A:$BS,44,0)</f>
        <v>#N/A</v>
      </c>
      <c r="AM1164" s="23" t="e">
        <f t="shared" si="591"/>
        <v>#N/A</v>
      </c>
      <c r="AN1164" s="17" t="e">
        <f>VLOOKUP($C1164,'DATA PENGUKURAN GARDU'!$A:$BS,46,0)</f>
        <v>#N/A</v>
      </c>
      <c r="AO1164" s="23" t="e">
        <f t="shared" si="592"/>
        <v>#N/A</v>
      </c>
      <c r="AP1164" s="17" t="e">
        <f>VLOOKUP($C1164,'DATA PENGUKURAN GARDU'!$A:$BS,46,0)</f>
        <v>#N/A</v>
      </c>
      <c r="AQ1164" s="17" t="e">
        <f>VLOOKUP($C1164,'DATA PENGUKURAN GARDU'!$A:$BS,53,0)</f>
        <v>#N/A</v>
      </c>
      <c r="AR1164" s="17" t="e">
        <f>VLOOKUP($C1164,'DATA PENGUKURAN GARDU'!$A:$BS,54,0)</f>
        <v>#N/A</v>
      </c>
      <c r="AS1164" s="20" t="e">
        <f>VLOOKUP($D1164,'DATA PENGUKURAN GARDU'!$A:$BS,42,0)</f>
        <v>#N/A</v>
      </c>
      <c r="AT1164" s="21" t="e">
        <f t="shared" si="593"/>
        <v>#N/A</v>
      </c>
      <c r="AU1164" s="20" t="e">
        <f>VLOOKUP($D1164,'DATA PENGUKURAN GARDU'!$A:$BS,44,0)</f>
        <v>#N/A</v>
      </c>
      <c r="AV1164" s="21" t="e">
        <f t="shared" si="594"/>
        <v>#N/A</v>
      </c>
      <c r="AW1164" s="20" t="e">
        <f>VLOOKUP($D1164,'DATA PENGUKURAN GARDU'!$A:$BS,46,0)</f>
        <v>#N/A</v>
      </c>
      <c r="AX1164" s="21" t="e">
        <f t="shared" si="595"/>
        <v>#N/A</v>
      </c>
      <c r="AY1164" s="20" t="e">
        <f>VLOOKUP($D1164,'DATA PENGUKURAN GARDU'!$A:$BS,46,0)</f>
        <v>#N/A</v>
      </c>
      <c r="AZ1164" s="20" t="e">
        <f>VLOOKUP($D1164,'DATA PENGUKURAN GARDU'!$A:$BS,53,0)</f>
        <v>#N/A</v>
      </c>
      <c r="BA1164" s="20" t="e">
        <f>VLOOKUP($D1164,'DATA PENGUKURAN GARDU'!$A:$BS,54,0)</f>
        <v>#N/A</v>
      </c>
      <c r="BB1164" s="17" t="e">
        <f>VLOOKUP($E1164,'DATA PENGUKURAN GARDU'!$A:$BS,42,0)</f>
        <v>#N/A</v>
      </c>
      <c r="BC1164" s="23" t="e">
        <f t="shared" si="596"/>
        <v>#N/A</v>
      </c>
      <c r="BD1164" s="17" t="e">
        <f>VLOOKUP($E1164,'DATA PENGUKURAN GARDU'!$A:$BS,44,0)</f>
        <v>#N/A</v>
      </c>
      <c r="BE1164" s="23" t="e">
        <f t="shared" si="597"/>
        <v>#N/A</v>
      </c>
      <c r="BF1164" s="17" t="e">
        <f>VLOOKUP($E1164,'DATA PENGUKURAN GARDU'!$A:$BS,46,0)</f>
        <v>#N/A</v>
      </c>
      <c r="BG1164" s="23" t="e">
        <f t="shared" si="598"/>
        <v>#N/A</v>
      </c>
      <c r="BH1164" s="17" t="e">
        <f>VLOOKUP($E1164,'DATA PENGUKURAN GARDU'!$A:$BS,46,0)</f>
        <v>#N/A</v>
      </c>
      <c r="BI1164" s="17" t="e">
        <f>VLOOKUP($E1164,'DATA PENGUKURAN GARDU'!$A:$BS,53,0)</f>
        <v>#N/A</v>
      </c>
      <c r="BJ1164" s="17" t="e">
        <f>VLOOKUP($E1164,'DATA PENGUKURAN GARDU'!$A:$BS,54,0)</f>
        <v>#N/A</v>
      </c>
      <c r="BK1164" s="20" t="e">
        <f t="shared" si="609"/>
        <v>#N/A</v>
      </c>
      <c r="BL1164" s="20" t="e">
        <f t="shared" si="610"/>
        <v>#N/A</v>
      </c>
      <c r="BM1164" s="20" t="e">
        <f t="shared" si="611"/>
        <v>#N/A</v>
      </c>
      <c r="BN1164" s="25" t="e">
        <f t="shared" si="612"/>
        <v>#N/A</v>
      </c>
      <c r="BO1164" s="26" t="str">
        <f t="shared" si="613"/>
        <v>0</v>
      </c>
      <c r="BP1164" s="21" t="e">
        <f t="shared" si="614"/>
        <v>#VALUE!</v>
      </c>
      <c r="BQ1164" s="20" t="e">
        <f t="shared" si="615"/>
        <v>#N/A</v>
      </c>
      <c r="BR1164" s="20" t="e">
        <v>#N/A</v>
      </c>
      <c r="BS1164" s="9" t="e">
        <v>#N/A</v>
      </c>
      <c r="BT1164" s="2" t="e">
        <f t="shared" si="616"/>
        <v>#VALUE!</v>
      </c>
      <c r="BU1164" s="2" t="e">
        <f t="shared" si="599"/>
        <v>#N/A</v>
      </c>
      <c r="BV1164" s="2" t="e">
        <f t="shared" si="600"/>
        <v>#N/A</v>
      </c>
    </row>
    <row r="1165" s="2" customFormat="1" ht="22.95" customHeight="1" spans="1:74">
      <c r="A1165" s="9" t="str">
        <f t="shared" si="601"/>
        <v>K-127.1Induk</v>
      </c>
      <c r="B1165" s="9" t="str">
        <f t="shared" si="602"/>
        <v>K-127.1jurusan 1</v>
      </c>
      <c r="C1165" s="9" t="str">
        <f t="shared" si="603"/>
        <v>K-127.1jurusan 2</v>
      </c>
      <c r="D1165" s="9" t="str">
        <f t="shared" si="604"/>
        <v>K-127.1jurusan 3</v>
      </c>
      <c r="E1165" s="9" t="str">
        <f t="shared" si="605"/>
        <v>K-127.1jurusan 4</v>
      </c>
      <c r="F1165" s="10" t="s">
        <v>448</v>
      </c>
      <c r="G1165" s="10" t="s">
        <v>132</v>
      </c>
      <c r="H1165" s="10" t="s">
        <v>1406</v>
      </c>
      <c r="I1165" s="10" t="s">
        <v>12418</v>
      </c>
      <c r="J1165" s="10" t="s">
        <v>12419</v>
      </c>
      <c r="K1165" s="10" t="s">
        <v>7465</v>
      </c>
      <c r="L1165" s="10"/>
      <c r="M1165" s="10"/>
      <c r="N1165" s="14">
        <f t="shared" si="606"/>
        <v>0</v>
      </c>
      <c r="O1165" s="15" t="e">
        <f t="shared" si="607"/>
        <v>#VALUE!</v>
      </c>
      <c r="P1165" s="15" t="e">
        <f t="shared" si="608"/>
        <v>#VALUE!</v>
      </c>
      <c r="Q1165" s="17" t="e">
        <f>VLOOKUP($A1165,'DATA PENGUKURAN GARDU'!$A:$BS,42,0)</f>
        <v>#N/A</v>
      </c>
      <c r="R1165" s="18" t="e">
        <f t="shared" si="584"/>
        <v>#N/A</v>
      </c>
      <c r="S1165" s="17" t="e">
        <f>VLOOKUP($A1165,'DATA PENGUKURAN GARDU'!$A:$BS,44,0)</f>
        <v>#N/A</v>
      </c>
      <c r="T1165" s="18" t="e">
        <f t="shared" si="585"/>
        <v>#N/A</v>
      </c>
      <c r="U1165" s="17" t="e">
        <f>VLOOKUP($A1165,'DATA PENGUKURAN GARDU'!$A:$BS,46,0)</f>
        <v>#N/A</v>
      </c>
      <c r="V1165" s="18" t="e">
        <f t="shared" si="586"/>
        <v>#N/A</v>
      </c>
      <c r="W1165" s="17" t="e">
        <f>VLOOKUP($A1165,'DATA PENGUKURAN GARDU'!$A:$BS,48,0)</f>
        <v>#N/A</v>
      </c>
      <c r="X1165" s="17" t="e">
        <f>VLOOKUP($A1165,'DATA PENGUKURAN GARDU'!$A:$BS,53,0)</f>
        <v>#N/A</v>
      </c>
      <c r="Y1165" s="17" t="e">
        <f>VLOOKUP($A1165,'DATA PENGUKURAN GARDU'!$A:$BS,54,0)</f>
        <v>#N/A</v>
      </c>
      <c r="Z1165" s="17" t="e">
        <f>VLOOKUP($A1165,'DATA PENGUKURAN GARDU'!$A:$BS,55,0)</f>
        <v>#N/A</v>
      </c>
      <c r="AA1165" s="20" t="e">
        <f>VLOOKUP($B1165,'DATA PENGUKURAN GARDU'!$A:$BS,42,0)</f>
        <v>#N/A</v>
      </c>
      <c r="AB1165" s="21" t="e">
        <f t="shared" si="587"/>
        <v>#N/A</v>
      </c>
      <c r="AC1165" s="20" t="e">
        <f>VLOOKUP($B1165,'DATA PENGUKURAN GARDU'!$A:$BS,44,0)</f>
        <v>#N/A</v>
      </c>
      <c r="AD1165" s="21" t="e">
        <f t="shared" si="588"/>
        <v>#N/A</v>
      </c>
      <c r="AE1165" s="20" t="e">
        <f>VLOOKUP($B1165,'DATA PENGUKURAN GARDU'!$A:$BS,46,0)</f>
        <v>#N/A</v>
      </c>
      <c r="AF1165" s="21" t="e">
        <f t="shared" si="589"/>
        <v>#N/A</v>
      </c>
      <c r="AG1165" s="20" t="e">
        <f>VLOOKUP($B1165,'DATA PENGUKURAN GARDU'!$A:$BS,46,0)</f>
        <v>#N/A</v>
      </c>
      <c r="AH1165" s="20" t="e">
        <f>VLOOKUP($B1165,'DATA PENGUKURAN GARDU'!$A:$BS,53,0)</f>
        <v>#N/A</v>
      </c>
      <c r="AI1165" s="20" t="e">
        <f>VLOOKUP($B1165,'DATA PENGUKURAN GARDU'!$A:$BS,54,0)</f>
        <v>#N/A</v>
      </c>
      <c r="AJ1165" s="17" t="e">
        <f>VLOOKUP($C1165,'DATA PENGUKURAN GARDU'!$A:$BS,42,0)</f>
        <v>#N/A</v>
      </c>
      <c r="AK1165" s="23" t="e">
        <f t="shared" si="590"/>
        <v>#N/A</v>
      </c>
      <c r="AL1165" s="17" t="e">
        <f>VLOOKUP($C1165,'DATA PENGUKURAN GARDU'!$A:$BS,44,0)</f>
        <v>#N/A</v>
      </c>
      <c r="AM1165" s="23" t="e">
        <f t="shared" si="591"/>
        <v>#N/A</v>
      </c>
      <c r="AN1165" s="17" t="e">
        <f>VLOOKUP($C1165,'DATA PENGUKURAN GARDU'!$A:$BS,46,0)</f>
        <v>#N/A</v>
      </c>
      <c r="AO1165" s="23" t="e">
        <f t="shared" si="592"/>
        <v>#N/A</v>
      </c>
      <c r="AP1165" s="17" t="e">
        <f>VLOOKUP($C1165,'DATA PENGUKURAN GARDU'!$A:$BS,46,0)</f>
        <v>#N/A</v>
      </c>
      <c r="AQ1165" s="17" t="e">
        <f>VLOOKUP($C1165,'DATA PENGUKURAN GARDU'!$A:$BS,53,0)</f>
        <v>#N/A</v>
      </c>
      <c r="AR1165" s="17" t="e">
        <f>VLOOKUP($C1165,'DATA PENGUKURAN GARDU'!$A:$BS,54,0)</f>
        <v>#N/A</v>
      </c>
      <c r="AS1165" s="20" t="e">
        <f>VLOOKUP($D1165,'DATA PENGUKURAN GARDU'!$A:$BS,42,0)</f>
        <v>#N/A</v>
      </c>
      <c r="AT1165" s="21" t="e">
        <f t="shared" si="593"/>
        <v>#N/A</v>
      </c>
      <c r="AU1165" s="20" t="e">
        <f>VLOOKUP($D1165,'DATA PENGUKURAN GARDU'!$A:$BS,44,0)</f>
        <v>#N/A</v>
      </c>
      <c r="AV1165" s="21" t="e">
        <f t="shared" si="594"/>
        <v>#N/A</v>
      </c>
      <c r="AW1165" s="20" t="e">
        <f>VLOOKUP($D1165,'DATA PENGUKURAN GARDU'!$A:$BS,46,0)</f>
        <v>#N/A</v>
      </c>
      <c r="AX1165" s="21" t="e">
        <f t="shared" si="595"/>
        <v>#N/A</v>
      </c>
      <c r="AY1165" s="20" t="e">
        <f>VLOOKUP($D1165,'DATA PENGUKURAN GARDU'!$A:$BS,46,0)</f>
        <v>#N/A</v>
      </c>
      <c r="AZ1165" s="20" t="e">
        <f>VLOOKUP($D1165,'DATA PENGUKURAN GARDU'!$A:$BS,53,0)</f>
        <v>#N/A</v>
      </c>
      <c r="BA1165" s="20" t="e">
        <f>VLOOKUP($D1165,'DATA PENGUKURAN GARDU'!$A:$BS,54,0)</f>
        <v>#N/A</v>
      </c>
      <c r="BB1165" s="17" t="e">
        <f>VLOOKUP($E1165,'DATA PENGUKURAN GARDU'!$A:$BS,42,0)</f>
        <v>#N/A</v>
      </c>
      <c r="BC1165" s="23" t="e">
        <f t="shared" si="596"/>
        <v>#N/A</v>
      </c>
      <c r="BD1165" s="17" t="e">
        <f>VLOOKUP($E1165,'DATA PENGUKURAN GARDU'!$A:$BS,44,0)</f>
        <v>#N/A</v>
      </c>
      <c r="BE1165" s="23" t="e">
        <f t="shared" si="597"/>
        <v>#N/A</v>
      </c>
      <c r="BF1165" s="17" t="e">
        <f>VLOOKUP($E1165,'DATA PENGUKURAN GARDU'!$A:$BS,46,0)</f>
        <v>#N/A</v>
      </c>
      <c r="BG1165" s="23" t="e">
        <f t="shared" si="598"/>
        <v>#N/A</v>
      </c>
      <c r="BH1165" s="17" t="e">
        <f>VLOOKUP($E1165,'DATA PENGUKURAN GARDU'!$A:$BS,46,0)</f>
        <v>#N/A</v>
      </c>
      <c r="BI1165" s="17" t="e">
        <f>VLOOKUP($E1165,'DATA PENGUKURAN GARDU'!$A:$BS,53,0)</f>
        <v>#N/A</v>
      </c>
      <c r="BJ1165" s="17" t="e">
        <f>VLOOKUP($E1165,'DATA PENGUKURAN GARDU'!$A:$BS,54,0)</f>
        <v>#N/A</v>
      </c>
      <c r="BK1165" s="20" t="e">
        <f t="shared" si="609"/>
        <v>#N/A</v>
      </c>
      <c r="BL1165" s="20" t="e">
        <f t="shared" si="610"/>
        <v>#N/A</v>
      </c>
      <c r="BM1165" s="20" t="e">
        <f t="shared" si="611"/>
        <v>#N/A</v>
      </c>
      <c r="BN1165" s="25" t="e">
        <f t="shared" si="612"/>
        <v>#N/A</v>
      </c>
      <c r="BO1165" s="26" t="str">
        <f t="shared" si="613"/>
        <v>0</v>
      </c>
      <c r="BP1165" s="21" t="e">
        <f t="shared" si="614"/>
        <v>#VALUE!</v>
      </c>
      <c r="BQ1165" s="20" t="e">
        <f t="shared" si="615"/>
        <v>#N/A</v>
      </c>
      <c r="BR1165" s="20" t="e">
        <v>#N/A</v>
      </c>
      <c r="BS1165" s="9" t="e">
        <v>#N/A</v>
      </c>
      <c r="BT1165" s="2" t="e">
        <f t="shared" si="616"/>
        <v>#VALUE!</v>
      </c>
      <c r="BU1165" s="2" t="e">
        <f t="shared" si="599"/>
        <v>#N/A</v>
      </c>
      <c r="BV1165" s="2" t="e">
        <f t="shared" si="600"/>
        <v>#N/A</v>
      </c>
    </row>
    <row r="1166" s="2" customFormat="1" ht="22.95" customHeight="1" spans="1:74">
      <c r="A1166" s="9" t="str">
        <f t="shared" si="601"/>
        <v>K-129Induk</v>
      </c>
      <c r="B1166" s="9" t="str">
        <f t="shared" si="602"/>
        <v>K-129jurusan 1</v>
      </c>
      <c r="C1166" s="9" t="str">
        <f t="shared" si="603"/>
        <v>K-129jurusan 2</v>
      </c>
      <c r="D1166" s="9" t="str">
        <f t="shared" si="604"/>
        <v>K-129jurusan 3</v>
      </c>
      <c r="E1166" s="9" t="str">
        <f t="shared" si="605"/>
        <v>K-129jurusan 4</v>
      </c>
      <c r="F1166" s="10" t="s">
        <v>418</v>
      </c>
      <c r="G1166" s="10" t="s">
        <v>132</v>
      </c>
      <c r="H1166" s="10" t="s">
        <v>1407</v>
      </c>
      <c r="I1166" s="10" t="s">
        <v>12420</v>
      </c>
      <c r="J1166" s="10" t="s">
        <v>12421</v>
      </c>
      <c r="K1166" s="10" t="s">
        <v>7465</v>
      </c>
      <c r="L1166" s="10"/>
      <c r="M1166" s="10"/>
      <c r="N1166" s="14">
        <f t="shared" si="606"/>
        <v>0</v>
      </c>
      <c r="O1166" s="15" t="e">
        <f t="shared" si="607"/>
        <v>#VALUE!</v>
      </c>
      <c r="P1166" s="15" t="e">
        <f t="shared" si="608"/>
        <v>#VALUE!</v>
      </c>
      <c r="Q1166" s="17" t="e">
        <f>VLOOKUP($A1166,'DATA PENGUKURAN GARDU'!$A:$BS,42,0)</f>
        <v>#N/A</v>
      </c>
      <c r="R1166" s="18" t="e">
        <f t="shared" si="584"/>
        <v>#N/A</v>
      </c>
      <c r="S1166" s="17" t="e">
        <f>VLOOKUP($A1166,'DATA PENGUKURAN GARDU'!$A:$BS,44,0)</f>
        <v>#N/A</v>
      </c>
      <c r="T1166" s="18" t="e">
        <f t="shared" si="585"/>
        <v>#N/A</v>
      </c>
      <c r="U1166" s="17" t="e">
        <f>VLOOKUP($A1166,'DATA PENGUKURAN GARDU'!$A:$BS,46,0)</f>
        <v>#N/A</v>
      </c>
      <c r="V1166" s="18" t="e">
        <f t="shared" si="586"/>
        <v>#N/A</v>
      </c>
      <c r="W1166" s="17" t="e">
        <f>VLOOKUP($A1166,'DATA PENGUKURAN GARDU'!$A:$BS,48,0)</f>
        <v>#N/A</v>
      </c>
      <c r="X1166" s="17" t="e">
        <f>VLOOKUP($A1166,'DATA PENGUKURAN GARDU'!$A:$BS,53,0)</f>
        <v>#N/A</v>
      </c>
      <c r="Y1166" s="17" t="e">
        <f>VLOOKUP($A1166,'DATA PENGUKURAN GARDU'!$A:$BS,54,0)</f>
        <v>#N/A</v>
      </c>
      <c r="Z1166" s="17" t="e">
        <f>VLOOKUP($A1166,'DATA PENGUKURAN GARDU'!$A:$BS,55,0)</f>
        <v>#N/A</v>
      </c>
      <c r="AA1166" s="20" t="e">
        <f>VLOOKUP($B1166,'DATA PENGUKURAN GARDU'!$A:$BS,42,0)</f>
        <v>#N/A</v>
      </c>
      <c r="AB1166" s="21" t="e">
        <f t="shared" si="587"/>
        <v>#N/A</v>
      </c>
      <c r="AC1166" s="20" t="e">
        <f>VLOOKUP($B1166,'DATA PENGUKURAN GARDU'!$A:$BS,44,0)</f>
        <v>#N/A</v>
      </c>
      <c r="AD1166" s="21" t="e">
        <f t="shared" si="588"/>
        <v>#N/A</v>
      </c>
      <c r="AE1166" s="20" t="e">
        <f>VLOOKUP($B1166,'DATA PENGUKURAN GARDU'!$A:$BS,46,0)</f>
        <v>#N/A</v>
      </c>
      <c r="AF1166" s="21" t="e">
        <f t="shared" si="589"/>
        <v>#N/A</v>
      </c>
      <c r="AG1166" s="20" t="e">
        <f>VLOOKUP($B1166,'DATA PENGUKURAN GARDU'!$A:$BS,46,0)</f>
        <v>#N/A</v>
      </c>
      <c r="AH1166" s="20" t="e">
        <f>VLOOKUP($B1166,'DATA PENGUKURAN GARDU'!$A:$BS,53,0)</f>
        <v>#N/A</v>
      </c>
      <c r="AI1166" s="20" t="e">
        <f>VLOOKUP($B1166,'DATA PENGUKURAN GARDU'!$A:$BS,54,0)</f>
        <v>#N/A</v>
      </c>
      <c r="AJ1166" s="17" t="e">
        <f>VLOOKUP($C1166,'DATA PENGUKURAN GARDU'!$A:$BS,42,0)</f>
        <v>#N/A</v>
      </c>
      <c r="AK1166" s="23" t="e">
        <f t="shared" si="590"/>
        <v>#N/A</v>
      </c>
      <c r="AL1166" s="17" t="e">
        <f>VLOOKUP($C1166,'DATA PENGUKURAN GARDU'!$A:$BS,44,0)</f>
        <v>#N/A</v>
      </c>
      <c r="AM1166" s="23" t="e">
        <f t="shared" si="591"/>
        <v>#N/A</v>
      </c>
      <c r="AN1166" s="17" t="e">
        <f>VLOOKUP($C1166,'DATA PENGUKURAN GARDU'!$A:$BS,46,0)</f>
        <v>#N/A</v>
      </c>
      <c r="AO1166" s="23" t="e">
        <f t="shared" si="592"/>
        <v>#N/A</v>
      </c>
      <c r="AP1166" s="17" t="e">
        <f>VLOOKUP($C1166,'DATA PENGUKURAN GARDU'!$A:$BS,46,0)</f>
        <v>#N/A</v>
      </c>
      <c r="AQ1166" s="17" t="e">
        <f>VLOOKUP($C1166,'DATA PENGUKURAN GARDU'!$A:$BS,53,0)</f>
        <v>#N/A</v>
      </c>
      <c r="AR1166" s="17" t="e">
        <f>VLOOKUP($C1166,'DATA PENGUKURAN GARDU'!$A:$BS,54,0)</f>
        <v>#N/A</v>
      </c>
      <c r="AS1166" s="20" t="e">
        <f>VLOOKUP($D1166,'DATA PENGUKURAN GARDU'!$A:$BS,42,0)</f>
        <v>#N/A</v>
      </c>
      <c r="AT1166" s="21" t="e">
        <f t="shared" si="593"/>
        <v>#N/A</v>
      </c>
      <c r="AU1166" s="20" t="e">
        <f>VLOOKUP($D1166,'DATA PENGUKURAN GARDU'!$A:$BS,44,0)</f>
        <v>#N/A</v>
      </c>
      <c r="AV1166" s="21" t="e">
        <f t="shared" si="594"/>
        <v>#N/A</v>
      </c>
      <c r="AW1166" s="20" t="e">
        <f>VLOOKUP($D1166,'DATA PENGUKURAN GARDU'!$A:$BS,46,0)</f>
        <v>#N/A</v>
      </c>
      <c r="AX1166" s="21" t="e">
        <f t="shared" si="595"/>
        <v>#N/A</v>
      </c>
      <c r="AY1166" s="20" t="e">
        <f>VLOOKUP($D1166,'DATA PENGUKURAN GARDU'!$A:$BS,46,0)</f>
        <v>#N/A</v>
      </c>
      <c r="AZ1166" s="20" t="e">
        <f>VLOOKUP($D1166,'DATA PENGUKURAN GARDU'!$A:$BS,53,0)</f>
        <v>#N/A</v>
      </c>
      <c r="BA1166" s="20" t="e">
        <f>VLOOKUP($D1166,'DATA PENGUKURAN GARDU'!$A:$BS,54,0)</f>
        <v>#N/A</v>
      </c>
      <c r="BB1166" s="17" t="e">
        <f>VLOOKUP($E1166,'DATA PENGUKURAN GARDU'!$A:$BS,42,0)</f>
        <v>#N/A</v>
      </c>
      <c r="BC1166" s="23" t="e">
        <f t="shared" si="596"/>
        <v>#N/A</v>
      </c>
      <c r="BD1166" s="17" t="e">
        <f>VLOOKUP($E1166,'DATA PENGUKURAN GARDU'!$A:$BS,44,0)</f>
        <v>#N/A</v>
      </c>
      <c r="BE1166" s="23" t="e">
        <f t="shared" si="597"/>
        <v>#N/A</v>
      </c>
      <c r="BF1166" s="17" t="e">
        <f>VLOOKUP($E1166,'DATA PENGUKURAN GARDU'!$A:$BS,46,0)</f>
        <v>#N/A</v>
      </c>
      <c r="BG1166" s="23" t="e">
        <f t="shared" si="598"/>
        <v>#N/A</v>
      </c>
      <c r="BH1166" s="17" t="e">
        <f>VLOOKUP($E1166,'DATA PENGUKURAN GARDU'!$A:$BS,46,0)</f>
        <v>#N/A</v>
      </c>
      <c r="BI1166" s="17" t="e">
        <f>VLOOKUP($E1166,'DATA PENGUKURAN GARDU'!$A:$BS,53,0)</f>
        <v>#N/A</v>
      </c>
      <c r="BJ1166" s="17" t="e">
        <f>VLOOKUP($E1166,'DATA PENGUKURAN GARDU'!$A:$BS,54,0)</f>
        <v>#N/A</v>
      </c>
      <c r="BK1166" s="20" t="e">
        <f t="shared" si="609"/>
        <v>#N/A</v>
      </c>
      <c r="BL1166" s="20" t="e">
        <f t="shared" si="610"/>
        <v>#N/A</v>
      </c>
      <c r="BM1166" s="20" t="e">
        <f t="shared" si="611"/>
        <v>#N/A</v>
      </c>
      <c r="BN1166" s="25" t="e">
        <f t="shared" si="612"/>
        <v>#N/A</v>
      </c>
      <c r="BO1166" s="26" t="str">
        <f t="shared" si="613"/>
        <v>0</v>
      </c>
      <c r="BP1166" s="21" t="e">
        <f t="shared" si="614"/>
        <v>#VALUE!</v>
      </c>
      <c r="BQ1166" s="20" t="e">
        <f t="shared" si="615"/>
        <v>#N/A</v>
      </c>
      <c r="BR1166" s="20" t="e">
        <v>#N/A</v>
      </c>
      <c r="BS1166" s="9" t="e">
        <v>#N/A</v>
      </c>
      <c r="BT1166" s="2" t="e">
        <f t="shared" si="616"/>
        <v>#VALUE!</v>
      </c>
      <c r="BU1166" s="2" t="e">
        <f t="shared" si="599"/>
        <v>#N/A</v>
      </c>
      <c r="BV1166" s="2" t="e">
        <f t="shared" si="600"/>
        <v>#N/A</v>
      </c>
    </row>
    <row r="1167" s="2" customFormat="1" ht="22.95" customHeight="1" spans="1:74">
      <c r="A1167" s="9" t="str">
        <f t="shared" si="601"/>
        <v>M 116Induk</v>
      </c>
      <c r="B1167" s="9" t="str">
        <f t="shared" si="602"/>
        <v>M 116jurusan 1</v>
      </c>
      <c r="C1167" s="9" t="str">
        <f t="shared" si="603"/>
        <v>M 116jurusan 2</v>
      </c>
      <c r="D1167" s="9" t="str">
        <f t="shared" si="604"/>
        <v>M 116jurusan 3</v>
      </c>
      <c r="E1167" s="9" t="str">
        <f t="shared" si="605"/>
        <v>M 116jurusan 4</v>
      </c>
      <c r="F1167" s="10" t="s">
        <v>131</v>
      </c>
      <c r="G1167" s="10" t="s">
        <v>131</v>
      </c>
      <c r="H1167" s="10" t="s">
        <v>1408</v>
      </c>
      <c r="I1167" s="10" t="s">
        <v>12422</v>
      </c>
      <c r="J1167" s="10" t="s">
        <v>12423</v>
      </c>
      <c r="K1167" s="10" t="s">
        <v>7465</v>
      </c>
      <c r="L1167" s="10"/>
      <c r="M1167" s="10"/>
      <c r="N1167" s="14">
        <f t="shared" si="606"/>
        <v>0</v>
      </c>
      <c r="O1167" s="15" t="e">
        <f t="shared" si="607"/>
        <v>#VALUE!</v>
      </c>
      <c r="P1167" s="15" t="e">
        <f t="shared" si="608"/>
        <v>#VALUE!</v>
      </c>
      <c r="Q1167" s="17" t="e">
        <f>VLOOKUP($A1167,'DATA PENGUKURAN GARDU'!$A:$BS,42,0)</f>
        <v>#N/A</v>
      </c>
      <c r="R1167" s="18" t="e">
        <f t="shared" si="584"/>
        <v>#N/A</v>
      </c>
      <c r="S1167" s="17" t="e">
        <f>VLOOKUP($A1167,'DATA PENGUKURAN GARDU'!$A:$BS,44,0)</f>
        <v>#N/A</v>
      </c>
      <c r="T1167" s="18" t="e">
        <f t="shared" si="585"/>
        <v>#N/A</v>
      </c>
      <c r="U1167" s="17" t="e">
        <f>VLOOKUP($A1167,'DATA PENGUKURAN GARDU'!$A:$BS,46,0)</f>
        <v>#N/A</v>
      </c>
      <c r="V1167" s="18" t="e">
        <f t="shared" si="586"/>
        <v>#N/A</v>
      </c>
      <c r="W1167" s="17" t="e">
        <f>VLOOKUP($A1167,'DATA PENGUKURAN GARDU'!$A:$BS,48,0)</f>
        <v>#N/A</v>
      </c>
      <c r="X1167" s="17" t="e">
        <f>VLOOKUP($A1167,'DATA PENGUKURAN GARDU'!$A:$BS,53,0)</f>
        <v>#N/A</v>
      </c>
      <c r="Y1167" s="17" t="e">
        <f>VLOOKUP($A1167,'DATA PENGUKURAN GARDU'!$A:$BS,54,0)</f>
        <v>#N/A</v>
      </c>
      <c r="Z1167" s="17" t="e">
        <f>VLOOKUP($A1167,'DATA PENGUKURAN GARDU'!$A:$BS,55,0)</f>
        <v>#N/A</v>
      </c>
      <c r="AA1167" s="20" t="e">
        <f>VLOOKUP($B1167,'DATA PENGUKURAN GARDU'!$A:$BS,42,0)</f>
        <v>#N/A</v>
      </c>
      <c r="AB1167" s="21" t="e">
        <f t="shared" si="587"/>
        <v>#N/A</v>
      </c>
      <c r="AC1167" s="20" t="e">
        <f>VLOOKUP($B1167,'DATA PENGUKURAN GARDU'!$A:$BS,44,0)</f>
        <v>#N/A</v>
      </c>
      <c r="AD1167" s="21" t="e">
        <f t="shared" si="588"/>
        <v>#N/A</v>
      </c>
      <c r="AE1167" s="20" t="e">
        <f>VLOOKUP($B1167,'DATA PENGUKURAN GARDU'!$A:$BS,46,0)</f>
        <v>#N/A</v>
      </c>
      <c r="AF1167" s="21" t="e">
        <f t="shared" si="589"/>
        <v>#N/A</v>
      </c>
      <c r="AG1167" s="20" t="e">
        <f>VLOOKUP($B1167,'DATA PENGUKURAN GARDU'!$A:$BS,46,0)</f>
        <v>#N/A</v>
      </c>
      <c r="AH1167" s="20" t="e">
        <f>VLOOKUP($B1167,'DATA PENGUKURAN GARDU'!$A:$BS,53,0)</f>
        <v>#N/A</v>
      </c>
      <c r="AI1167" s="20" t="e">
        <f>VLOOKUP($B1167,'DATA PENGUKURAN GARDU'!$A:$BS,54,0)</f>
        <v>#N/A</v>
      </c>
      <c r="AJ1167" s="17" t="e">
        <f>VLOOKUP($C1167,'DATA PENGUKURAN GARDU'!$A:$BS,42,0)</f>
        <v>#N/A</v>
      </c>
      <c r="AK1167" s="23" t="e">
        <f t="shared" si="590"/>
        <v>#N/A</v>
      </c>
      <c r="AL1167" s="17" t="e">
        <f>VLOOKUP($C1167,'DATA PENGUKURAN GARDU'!$A:$BS,44,0)</f>
        <v>#N/A</v>
      </c>
      <c r="AM1167" s="23" t="e">
        <f t="shared" si="591"/>
        <v>#N/A</v>
      </c>
      <c r="AN1167" s="17" t="e">
        <f>VLOOKUP($C1167,'DATA PENGUKURAN GARDU'!$A:$BS,46,0)</f>
        <v>#N/A</v>
      </c>
      <c r="AO1167" s="23" t="e">
        <f t="shared" si="592"/>
        <v>#N/A</v>
      </c>
      <c r="AP1167" s="17" t="e">
        <f>VLOOKUP($C1167,'DATA PENGUKURAN GARDU'!$A:$BS,46,0)</f>
        <v>#N/A</v>
      </c>
      <c r="AQ1167" s="17" t="e">
        <f>VLOOKUP($C1167,'DATA PENGUKURAN GARDU'!$A:$BS,53,0)</f>
        <v>#N/A</v>
      </c>
      <c r="AR1167" s="17" t="e">
        <f>VLOOKUP($C1167,'DATA PENGUKURAN GARDU'!$A:$BS,54,0)</f>
        <v>#N/A</v>
      </c>
      <c r="AS1167" s="20" t="e">
        <f>VLOOKUP($D1167,'DATA PENGUKURAN GARDU'!$A:$BS,42,0)</f>
        <v>#N/A</v>
      </c>
      <c r="AT1167" s="21" t="e">
        <f t="shared" si="593"/>
        <v>#N/A</v>
      </c>
      <c r="AU1167" s="20" t="e">
        <f>VLOOKUP($D1167,'DATA PENGUKURAN GARDU'!$A:$BS,44,0)</f>
        <v>#N/A</v>
      </c>
      <c r="AV1167" s="21" t="e">
        <f t="shared" si="594"/>
        <v>#N/A</v>
      </c>
      <c r="AW1167" s="20" t="e">
        <f>VLOOKUP($D1167,'DATA PENGUKURAN GARDU'!$A:$BS,46,0)</f>
        <v>#N/A</v>
      </c>
      <c r="AX1167" s="21" t="e">
        <f t="shared" si="595"/>
        <v>#N/A</v>
      </c>
      <c r="AY1167" s="20" t="e">
        <f>VLOOKUP($D1167,'DATA PENGUKURAN GARDU'!$A:$BS,46,0)</f>
        <v>#N/A</v>
      </c>
      <c r="AZ1167" s="20" t="e">
        <f>VLOOKUP($D1167,'DATA PENGUKURAN GARDU'!$A:$BS,53,0)</f>
        <v>#N/A</v>
      </c>
      <c r="BA1167" s="20" t="e">
        <f>VLOOKUP($D1167,'DATA PENGUKURAN GARDU'!$A:$BS,54,0)</f>
        <v>#N/A</v>
      </c>
      <c r="BB1167" s="17" t="e">
        <f>VLOOKUP($E1167,'DATA PENGUKURAN GARDU'!$A:$BS,42,0)</f>
        <v>#N/A</v>
      </c>
      <c r="BC1167" s="23" t="e">
        <f t="shared" si="596"/>
        <v>#N/A</v>
      </c>
      <c r="BD1167" s="17" t="e">
        <f>VLOOKUP($E1167,'DATA PENGUKURAN GARDU'!$A:$BS,44,0)</f>
        <v>#N/A</v>
      </c>
      <c r="BE1167" s="23" t="e">
        <f t="shared" si="597"/>
        <v>#N/A</v>
      </c>
      <c r="BF1167" s="17" t="e">
        <f>VLOOKUP($E1167,'DATA PENGUKURAN GARDU'!$A:$BS,46,0)</f>
        <v>#N/A</v>
      </c>
      <c r="BG1167" s="23" t="e">
        <f t="shared" si="598"/>
        <v>#N/A</v>
      </c>
      <c r="BH1167" s="17" t="e">
        <f>VLOOKUP($E1167,'DATA PENGUKURAN GARDU'!$A:$BS,46,0)</f>
        <v>#N/A</v>
      </c>
      <c r="BI1167" s="17" t="e">
        <f>VLOOKUP($E1167,'DATA PENGUKURAN GARDU'!$A:$BS,53,0)</f>
        <v>#N/A</v>
      </c>
      <c r="BJ1167" s="17" t="e">
        <f>VLOOKUP($E1167,'DATA PENGUKURAN GARDU'!$A:$BS,54,0)</f>
        <v>#N/A</v>
      </c>
      <c r="BK1167" s="20" t="e">
        <f t="shared" si="609"/>
        <v>#N/A</v>
      </c>
      <c r="BL1167" s="20" t="e">
        <f t="shared" si="610"/>
        <v>#N/A</v>
      </c>
      <c r="BM1167" s="20" t="e">
        <f t="shared" si="611"/>
        <v>#N/A</v>
      </c>
      <c r="BN1167" s="25" t="e">
        <f t="shared" si="612"/>
        <v>#N/A</v>
      </c>
      <c r="BO1167" s="26" t="str">
        <f t="shared" si="613"/>
        <v>0</v>
      </c>
      <c r="BP1167" s="21" t="e">
        <f t="shared" si="614"/>
        <v>#VALUE!</v>
      </c>
      <c r="BQ1167" s="20" t="e">
        <f t="shared" si="615"/>
        <v>#N/A</v>
      </c>
      <c r="BR1167" s="20" t="e">
        <v>#N/A</v>
      </c>
      <c r="BS1167" s="9" t="e">
        <v>#N/A</v>
      </c>
      <c r="BT1167" s="2" t="e">
        <f t="shared" si="616"/>
        <v>#VALUE!</v>
      </c>
      <c r="BU1167" s="2" t="e">
        <f t="shared" si="599"/>
        <v>#N/A</v>
      </c>
      <c r="BV1167" s="2" t="e">
        <f t="shared" si="600"/>
        <v>#N/A</v>
      </c>
    </row>
    <row r="1168" s="2" customFormat="1" ht="22.95" customHeight="1" spans="1:74">
      <c r="A1168" s="9" t="str">
        <f t="shared" si="601"/>
        <v>M 117Induk</v>
      </c>
      <c r="B1168" s="9" t="str">
        <f t="shared" si="602"/>
        <v>M 117jurusan 1</v>
      </c>
      <c r="C1168" s="9" t="str">
        <f t="shared" si="603"/>
        <v>M 117jurusan 2</v>
      </c>
      <c r="D1168" s="9" t="str">
        <f t="shared" si="604"/>
        <v>M 117jurusan 3</v>
      </c>
      <c r="E1168" s="9" t="str">
        <f t="shared" si="605"/>
        <v>M 117jurusan 4</v>
      </c>
      <c r="F1168" s="10" t="s">
        <v>131</v>
      </c>
      <c r="G1168" s="10" t="s">
        <v>131</v>
      </c>
      <c r="H1168" s="10" t="s">
        <v>1409</v>
      </c>
      <c r="I1168" s="10" t="s">
        <v>12424</v>
      </c>
      <c r="J1168" s="10" t="s">
        <v>12425</v>
      </c>
      <c r="K1168" s="10" t="s">
        <v>7465</v>
      </c>
      <c r="L1168" s="10"/>
      <c r="M1168" s="10"/>
      <c r="N1168" s="14">
        <f t="shared" si="606"/>
        <v>0</v>
      </c>
      <c r="O1168" s="15" t="e">
        <f t="shared" si="607"/>
        <v>#VALUE!</v>
      </c>
      <c r="P1168" s="15" t="e">
        <f t="shared" si="608"/>
        <v>#VALUE!</v>
      </c>
      <c r="Q1168" s="17" t="e">
        <f>VLOOKUP($A1168,'DATA PENGUKURAN GARDU'!$A:$BS,42,0)</f>
        <v>#N/A</v>
      </c>
      <c r="R1168" s="18" t="e">
        <f t="shared" si="584"/>
        <v>#N/A</v>
      </c>
      <c r="S1168" s="17" t="e">
        <f>VLOOKUP($A1168,'DATA PENGUKURAN GARDU'!$A:$BS,44,0)</f>
        <v>#N/A</v>
      </c>
      <c r="T1168" s="18" t="e">
        <f t="shared" si="585"/>
        <v>#N/A</v>
      </c>
      <c r="U1168" s="17" t="e">
        <f>VLOOKUP($A1168,'DATA PENGUKURAN GARDU'!$A:$BS,46,0)</f>
        <v>#N/A</v>
      </c>
      <c r="V1168" s="18" t="e">
        <f t="shared" si="586"/>
        <v>#N/A</v>
      </c>
      <c r="W1168" s="17" t="e">
        <f>VLOOKUP($A1168,'DATA PENGUKURAN GARDU'!$A:$BS,48,0)</f>
        <v>#N/A</v>
      </c>
      <c r="X1168" s="17" t="e">
        <f>VLOOKUP($A1168,'DATA PENGUKURAN GARDU'!$A:$BS,53,0)</f>
        <v>#N/A</v>
      </c>
      <c r="Y1168" s="17" t="e">
        <f>VLOOKUP($A1168,'DATA PENGUKURAN GARDU'!$A:$BS,54,0)</f>
        <v>#N/A</v>
      </c>
      <c r="Z1168" s="17" t="e">
        <f>VLOOKUP($A1168,'DATA PENGUKURAN GARDU'!$A:$BS,55,0)</f>
        <v>#N/A</v>
      </c>
      <c r="AA1168" s="20" t="e">
        <f>VLOOKUP($B1168,'DATA PENGUKURAN GARDU'!$A:$BS,42,0)</f>
        <v>#N/A</v>
      </c>
      <c r="AB1168" s="21" t="e">
        <f t="shared" si="587"/>
        <v>#N/A</v>
      </c>
      <c r="AC1168" s="20" t="e">
        <f>VLOOKUP($B1168,'DATA PENGUKURAN GARDU'!$A:$BS,44,0)</f>
        <v>#N/A</v>
      </c>
      <c r="AD1168" s="21" t="e">
        <f t="shared" si="588"/>
        <v>#N/A</v>
      </c>
      <c r="AE1168" s="20" t="e">
        <f>VLOOKUP($B1168,'DATA PENGUKURAN GARDU'!$A:$BS,46,0)</f>
        <v>#N/A</v>
      </c>
      <c r="AF1168" s="21" t="e">
        <f t="shared" si="589"/>
        <v>#N/A</v>
      </c>
      <c r="AG1168" s="20" t="e">
        <f>VLOOKUP($B1168,'DATA PENGUKURAN GARDU'!$A:$BS,46,0)</f>
        <v>#N/A</v>
      </c>
      <c r="AH1168" s="20" t="e">
        <f>VLOOKUP($B1168,'DATA PENGUKURAN GARDU'!$A:$BS,53,0)</f>
        <v>#N/A</v>
      </c>
      <c r="AI1168" s="20" t="e">
        <f>VLOOKUP($B1168,'DATA PENGUKURAN GARDU'!$A:$BS,54,0)</f>
        <v>#N/A</v>
      </c>
      <c r="AJ1168" s="17" t="e">
        <f>VLOOKUP($C1168,'DATA PENGUKURAN GARDU'!$A:$BS,42,0)</f>
        <v>#N/A</v>
      </c>
      <c r="AK1168" s="23" t="e">
        <f t="shared" si="590"/>
        <v>#N/A</v>
      </c>
      <c r="AL1168" s="17" t="e">
        <f>VLOOKUP($C1168,'DATA PENGUKURAN GARDU'!$A:$BS,44,0)</f>
        <v>#N/A</v>
      </c>
      <c r="AM1168" s="23" t="e">
        <f t="shared" si="591"/>
        <v>#N/A</v>
      </c>
      <c r="AN1168" s="17" t="e">
        <f>VLOOKUP($C1168,'DATA PENGUKURAN GARDU'!$A:$BS,46,0)</f>
        <v>#N/A</v>
      </c>
      <c r="AO1168" s="23" t="e">
        <f t="shared" si="592"/>
        <v>#N/A</v>
      </c>
      <c r="AP1168" s="17" t="e">
        <f>VLOOKUP($C1168,'DATA PENGUKURAN GARDU'!$A:$BS,46,0)</f>
        <v>#N/A</v>
      </c>
      <c r="AQ1168" s="17" t="e">
        <f>VLOOKUP($C1168,'DATA PENGUKURAN GARDU'!$A:$BS,53,0)</f>
        <v>#N/A</v>
      </c>
      <c r="AR1168" s="17" t="e">
        <f>VLOOKUP($C1168,'DATA PENGUKURAN GARDU'!$A:$BS,54,0)</f>
        <v>#N/A</v>
      </c>
      <c r="AS1168" s="20" t="e">
        <f>VLOOKUP($D1168,'DATA PENGUKURAN GARDU'!$A:$BS,42,0)</f>
        <v>#N/A</v>
      </c>
      <c r="AT1168" s="21" t="e">
        <f t="shared" si="593"/>
        <v>#N/A</v>
      </c>
      <c r="AU1168" s="20" t="e">
        <f>VLOOKUP($D1168,'DATA PENGUKURAN GARDU'!$A:$BS,44,0)</f>
        <v>#N/A</v>
      </c>
      <c r="AV1168" s="21" t="e">
        <f t="shared" si="594"/>
        <v>#N/A</v>
      </c>
      <c r="AW1168" s="20" t="e">
        <f>VLOOKUP($D1168,'DATA PENGUKURAN GARDU'!$A:$BS,46,0)</f>
        <v>#N/A</v>
      </c>
      <c r="AX1168" s="21" t="e">
        <f t="shared" si="595"/>
        <v>#N/A</v>
      </c>
      <c r="AY1168" s="20" t="e">
        <f>VLOOKUP($D1168,'DATA PENGUKURAN GARDU'!$A:$BS,46,0)</f>
        <v>#N/A</v>
      </c>
      <c r="AZ1168" s="20" t="e">
        <f>VLOOKUP($D1168,'DATA PENGUKURAN GARDU'!$A:$BS,53,0)</f>
        <v>#N/A</v>
      </c>
      <c r="BA1168" s="20" t="e">
        <f>VLOOKUP($D1168,'DATA PENGUKURAN GARDU'!$A:$BS,54,0)</f>
        <v>#N/A</v>
      </c>
      <c r="BB1168" s="17" t="e">
        <f>VLOOKUP($E1168,'DATA PENGUKURAN GARDU'!$A:$BS,42,0)</f>
        <v>#N/A</v>
      </c>
      <c r="BC1168" s="23" t="e">
        <f t="shared" si="596"/>
        <v>#N/A</v>
      </c>
      <c r="BD1168" s="17" t="e">
        <f>VLOOKUP($E1168,'DATA PENGUKURAN GARDU'!$A:$BS,44,0)</f>
        <v>#N/A</v>
      </c>
      <c r="BE1168" s="23" t="e">
        <f t="shared" si="597"/>
        <v>#N/A</v>
      </c>
      <c r="BF1168" s="17" t="e">
        <f>VLOOKUP($E1168,'DATA PENGUKURAN GARDU'!$A:$BS,46,0)</f>
        <v>#N/A</v>
      </c>
      <c r="BG1168" s="23" t="e">
        <f t="shared" si="598"/>
        <v>#N/A</v>
      </c>
      <c r="BH1168" s="17" t="e">
        <f>VLOOKUP($E1168,'DATA PENGUKURAN GARDU'!$A:$BS,46,0)</f>
        <v>#N/A</v>
      </c>
      <c r="BI1168" s="17" t="e">
        <f>VLOOKUP($E1168,'DATA PENGUKURAN GARDU'!$A:$BS,53,0)</f>
        <v>#N/A</v>
      </c>
      <c r="BJ1168" s="17" t="e">
        <f>VLOOKUP($E1168,'DATA PENGUKURAN GARDU'!$A:$BS,54,0)</f>
        <v>#N/A</v>
      </c>
      <c r="BK1168" s="20" t="e">
        <f t="shared" si="609"/>
        <v>#N/A</v>
      </c>
      <c r="BL1168" s="20" t="e">
        <f t="shared" si="610"/>
        <v>#N/A</v>
      </c>
      <c r="BM1168" s="20" t="e">
        <f t="shared" si="611"/>
        <v>#N/A</v>
      </c>
      <c r="BN1168" s="25" t="e">
        <f t="shared" si="612"/>
        <v>#N/A</v>
      </c>
      <c r="BO1168" s="26" t="str">
        <f t="shared" si="613"/>
        <v>0</v>
      </c>
      <c r="BP1168" s="21" t="e">
        <f t="shared" si="614"/>
        <v>#VALUE!</v>
      </c>
      <c r="BQ1168" s="20" t="e">
        <f t="shared" si="615"/>
        <v>#N/A</v>
      </c>
      <c r="BR1168" s="20" t="e">
        <v>#N/A</v>
      </c>
      <c r="BS1168" s="9" t="e">
        <v>#N/A</v>
      </c>
      <c r="BT1168" s="2" t="e">
        <f t="shared" si="616"/>
        <v>#VALUE!</v>
      </c>
      <c r="BU1168" s="2" t="e">
        <f t="shared" si="599"/>
        <v>#N/A</v>
      </c>
      <c r="BV1168" s="2" t="e">
        <f t="shared" si="600"/>
        <v>#N/A</v>
      </c>
    </row>
    <row r="1169" s="2" customFormat="1" ht="22.95" customHeight="1" spans="1:74">
      <c r="A1169" s="9" t="str">
        <f t="shared" si="601"/>
        <v>M 67Induk</v>
      </c>
      <c r="B1169" s="9" t="str">
        <f t="shared" si="602"/>
        <v>M 67jurusan 1</v>
      </c>
      <c r="C1169" s="9" t="str">
        <f t="shared" si="603"/>
        <v>M 67jurusan 2</v>
      </c>
      <c r="D1169" s="9" t="str">
        <f t="shared" si="604"/>
        <v>M 67jurusan 3</v>
      </c>
      <c r="E1169" s="9" t="str">
        <f t="shared" si="605"/>
        <v>M 67jurusan 4</v>
      </c>
      <c r="F1169" s="10" t="s">
        <v>131</v>
      </c>
      <c r="G1169" s="10" t="s">
        <v>131</v>
      </c>
      <c r="H1169" s="10" t="s">
        <v>1410</v>
      </c>
      <c r="I1169" s="10" t="s">
        <v>12426</v>
      </c>
      <c r="J1169" s="10" t="s">
        <v>12427</v>
      </c>
      <c r="K1169" s="10" t="s">
        <v>7465</v>
      </c>
      <c r="L1169" s="10"/>
      <c r="M1169" s="10"/>
      <c r="N1169" s="14">
        <f t="shared" si="606"/>
        <v>0</v>
      </c>
      <c r="O1169" s="15" t="e">
        <f t="shared" si="607"/>
        <v>#VALUE!</v>
      </c>
      <c r="P1169" s="15" t="e">
        <f t="shared" si="608"/>
        <v>#VALUE!</v>
      </c>
      <c r="Q1169" s="17" t="e">
        <f>VLOOKUP($A1169,'DATA PENGUKURAN GARDU'!$A:$BS,42,0)</f>
        <v>#N/A</v>
      </c>
      <c r="R1169" s="18" t="e">
        <f t="shared" si="584"/>
        <v>#N/A</v>
      </c>
      <c r="S1169" s="17" t="e">
        <f>VLOOKUP($A1169,'DATA PENGUKURAN GARDU'!$A:$BS,44,0)</f>
        <v>#N/A</v>
      </c>
      <c r="T1169" s="18" t="e">
        <f t="shared" si="585"/>
        <v>#N/A</v>
      </c>
      <c r="U1169" s="17" t="e">
        <f>VLOOKUP($A1169,'DATA PENGUKURAN GARDU'!$A:$BS,46,0)</f>
        <v>#N/A</v>
      </c>
      <c r="V1169" s="18" t="e">
        <f t="shared" si="586"/>
        <v>#N/A</v>
      </c>
      <c r="W1169" s="17" t="e">
        <f>VLOOKUP($A1169,'DATA PENGUKURAN GARDU'!$A:$BS,48,0)</f>
        <v>#N/A</v>
      </c>
      <c r="X1169" s="17" t="e">
        <f>VLOOKUP($A1169,'DATA PENGUKURAN GARDU'!$A:$BS,53,0)</f>
        <v>#N/A</v>
      </c>
      <c r="Y1169" s="17" t="e">
        <f>VLOOKUP($A1169,'DATA PENGUKURAN GARDU'!$A:$BS,54,0)</f>
        <v>#N/A</v>
      </c>
      <c r="Z1169" s="17" t="e">
        <f>VLOOKUP($A1169,'DATA PENGUKURAN GARDU'!$A:$BS,55,0)</f>
        <v>#N/A</v>
      </c>
      <c r="AA1169" s="20" t="e">
        <f>VLOOKUP($B1169,'DATA PENGUKURAN GARDU'!$A:$BS,42,0)</f>
        <v>#N/A</v>
      </c>
      <c r="AB1169" s="21" t="e">
        <f t="shared" si="587"/>
        <v>#N/A</v>
      </c>
      <c r="AC1169" s="20" t="e">
        <f>VLOOKUP($B1169,'DATA PENGUKURAN GARDU'!$A:$BS,44,0)</f>
        <v>#N/A</v>
      </c>
      <c r="AD1169" s="21" t="e">
        <f t="shared" si="588"/>
        <v>#N/A</v>
      </c>
      <c r="AE1169" s="20" t="e">
        <f>VLOOKUP($B1169,'DATA PENGUKURAN GARDU'!$A:$BS,46,0)</f>
        <v>#N/A</v>
      </c>
      <c r="AF1169" s="21" t="e">
        <f t="shared" si="589"/>
        <v>#N/A</v>
      </c>
      <c r="AG1169" s="20" t="e">
        <f>VLOOKUP($B1169,'DATA PENGUKURAN GARDU'!$A:$BS,46,0)</f>
        <v>#N/A</v>
      </c>
      <c r="AH1169" s="20" t="e">
        <f>VLOOKUP($B1169,'DATA PENGUKURAN GARDU'!$A:$BS,53,0)</f>
        <v>#N/A</v>
      </c>
      <c r="AI1169" s="20" t="e">
        <f>VLOOKUP($B1169,'DATA PENGUKURAN GARDU'!$A:$BS,54,0)</f>
        <v>#N/A</v>
      </c>
      <c r="AJ1169" s="17" t="e">
        <f>VLOOKUP($C1169,'DATA PENGUKURAN GARDU'!$A:$BS,42,0)</f>
        <v>#N/A</v>
      </c>
      <c r="AK1169" s="23" t="e">
        <f t="shared" si="590"/>
        <v>#N/A</v>
      </c>
      <c r="AL1169" s="17" t="e">
        <f>VLOOKUP($C1169,'DATA PENGUKURAN GARDU'!$A:$BS,44,0)</f>
        <v>#N/A</v>
      </c>
      <c r="AM1169" s="23" t="e">
        <f t="shared" si="591"/>
        <v>#N/A</v>
      </c>
      <c r="AN1169" s="17" t="e">
        <f>VLOOKUP($C1169,'DATA PENGUKURAN GARDU'!$A:$BS,46,0)</f>
        <v>#N/A</v>
      </c>
      <c r="AO1169" s="23" t="e">
        <f t="shared" si="592"/>
        <v>#N/A</v>
      </c>
      <c r="AP1169" s="17" t="e">
        <f>VLOOKUP($C1169,'DATA PENGUKURAN GARDU'!$A:$BS,46,0)</f>
        <v>#N/A</v>
      </c>
      <c r="AQ1169" s="17" t="e">
        <f>VLOOKUP($C1169,'DATA PENGUKURAN GARDU'!$A:$BS,53,0)</f>
        <v>#N/A</v>
      </c>
      <c r="AR1169" s="17" t="e">
        <f>VLOOKUP($C1169,'DATA PENGUKURAN GARDU'!$A:$BS,54,0)</f>
        <v>#N/A</v>
      </c>
      <c r="AS1169" s="20" t="e">
        <f>VLOOKUP($D1169,'DATA PENGUKURAN GARDU'!$A:$BS,42,0)</f>
        <v>#N/A</v>
      </c>
      <c r="AT1169" s="21" t="e">
        <f t="shared" si="593"/>
        <v>#N/A</v>
      </c>
      <c r="AU1169" s="20" t="e">
        <f>VLOOKUP($D1169,'DATA PENGUKURAN GARDU'!$A:$BS,44,0)</f>
        <v>#N/A</v>
      </c>
      <c r="AV1169" s="21" t="e">
        <f t="shared" si="594"/>
        <v>#N/A</v>
      </c>
      <c r="AW1169" s="20" t="e">
        <f>VLOOKUP($D1169,'DATA PENGUKURAN GARDU'!$A:$BS,46,0)</f>
        <v>#N/A</v>
      </c>
      <c r="AX1169" s="21" t="e">
        <f t="shared" si="595"/>
        <v>#N/A</v>
      </c>
      <c r="AY1169" s="20" t="e">
        <f>VLOOKUP($D1169,'DATA PENGUKURAN GARDU'!$A:$BS,46,0)</f>
        <v>#N/A</v>
      </c>
      <c r="AZ1169" s="20" t="e">
        <f>VLOOKUP($D1169,'DATA PENGUKURAN GARDU'!$A:$BS,53,0)</f>
        <v>#N/A</v>
      </c>
      <c r="BA1169" s="20" t="e">
        <f>VLOOKUP($D1169,'DATA PENGUKURAN GARDU'!$A:$BS,54,0)</f>
        <v>#N/A</v>
      </c>
      <c r="BB1169" s="17" t="e">
        <f>VLOOKUP($E1169,'DATA PENGUKURAN GARDU'!$A:$BS,42,0)</f>
        <v>#N/A</v>
      </c>
      <c r="BC1169" s="23" t="e">
        <f t="shared" si="596"/>
        <v>#N/A</v>
      </c>
      <c r="BD1169" s="17" t="e">
        <f>VLOOKUP($E1169,'DATA PENGUKURAN GARDU'!$A:$BS,44,0)</f>
        <v>#N/A</v>
      </c>
      <c r="BE1169" s="23" t="e">
        <f t="shared" si="597"/>
        <v>#N/A</v>
      </c>
      <c r="BF1169" s="17" t="e">
        <f>VLOOKUP($E1169,'DATA PENGUKURAN GARDU'!$A:$BS,46,0)</f>
        <v>#N/A</v>
      </c>
      <c r="BG1169" s="23" t="e">
        <f t="shared" si="598"/>
        <v>#N/A</v>
      </c>
      <c r="BH1169" s="17" t="e">
        <f>VLOOKUP($E1169,'DATA PENGUKURAN GARDU'!$A:$BS,46,0)</f>
        <v>#N/A</v>
      </c>
      <c r="BI1169" s="17" t="e">
        <f>VLOOKUP($E1169,'DATA PENGUKURAN GARDU'!$A:$BS,53,0)</f>
        <v>#N/A</v>
      </c>
      <c r="BJ1169" s="17" t="e">
        <f>VLOOKUP($E1169,'DATA PENGUKURAN GARDU'!$A:$BS,54,0)</f>
        <v>#N/A</v>
      </c>
      <c r="BK1169" s="20" t="e">
        <f t="shared" si="609"/>
        <v>#N/A</v>
      </c>
      <c r="BL1169" s="20" t="e">
        <f t="shared" si="610"/>
        <v>#N/A</v>
      </c>
      <c r="BM1169" s="20" t="e">
        <f t="shared" si="611"/>
        <v>#N/A</v>
      </c>
      <c r="BN1169" s="25" t="e">
        <f t="shared" si="612"/>
        <v>#N/A</v>
      </c>
      <c r="BO1169" s="26" t="str">
        <f t="shared" si="613"/>
        <v>0</v>
      </c>
      <c r="BP1169" s="21" t="e">
        <f t="shared" si="614"/>
        <v>#VALUE!</v>
      </c>
      <c r="BQ1169" s="20" t="e">
        <f t="shared" si="615"/>
        <v>#N/A</v>
      </c>
      <c r="BR1169" s="20" t="e">
        <v>#N/A</v>
      </c>
      <c r="BS1169" s="9" t="e">
        <v>#N/A</v>
      </c>
      <c r="BT1169" s="2" t="e">
        <f t="shared" si="616"/>
        <v>#VALUE!</v>
      </c>
      <c r="BU1169" s="2" t="e">
        <f t="shared" si="599"/>
        <v>#N/A</v>
      </c>
      <c r="BV1169" s="2" t="e">
        <f t="shared" si="600"/>
        <v>#N/A</v>
      </c>
    </row>
    <row r="1170" s="2" customFormat="1" ht="22.95" customHeight="1" spans="1:74">
      <c r="A1170" s="9" t="str">
        <f t="shared" si="601"/>
        <v>M 68Induk</v>
      </c>
      <c r="B1170" s="9" t="str">
        <f t="shared" si="602"/>
        <v>M 68jurusan 1</v>
      </c>
      <c r="C1170" s="9" t="str">
        <f t="shared" si="603"/>
        <v>M 68jurusan 2</v>
      </c>
      <c r="D1170" s="9" t="str">
        <f t="shared" si="604"/>
        <v>M 68jurusan 3</v>
      </c>
      <c r="E1170" s="9" t="str">
        <f t="shared" si="605"/>
        <v>M 68jurusan 4</v>
      </c>
      <c r="F1170" s="10" t="s">
        <v>131</v>
      </c>
      <c r="G1170" s="10" t="s">
        <v>131</v>
      </c>
      <c r="H1170" s="10" t="s">
        <v>1411</v>
      </c>
      <c r="I1170" s="10" t="s">
        <v>12428</v>
      </c>
      <c r="J1170" s="10" t="s">
        <v>12429</v>
      </c>
      <c r="K1170" s="10" t="s">
        <v>7465</v>
      </c>
      <c r="L1170" s="10"/>
      <c r="M1170" s="10"/>
      <c r="N1170" s="14">
        <f t="shared" si="606"/>
        <v>0</v>
      </c>
      <c r="O1170" s="15" t="e">
        <f t="shared" si="607"/>
        <v>#VALUE!</v>
      </c>
      <c r="P1170" s="15" t="e">
        <f t="shared" si="608"/>
        <v>#VALUE!</v>
      </c>
      <c r="Q1170" s="17" t="e">
        <f>VLOOKUP($A1170,'DATA PENGUKURAN GARDU'!$A:$BS,42,0)</f>
        <v>#N/A</v>
      </c>
      <c r="R1170" s="18" t="e">
        <f t="shared" ref="R1170:R1233" si="617">Q1170/$P1170*100</f>
        <v>#N/A</v>
      </c>
      <c r="S1170" s="17" t="e">
        <f>VLOOKUP($A1170,'DATA PENGUKURAN GARDU'!$A:$BS,44,0)</f>
        <v>#N/A</v>
      </c>
      <c r="T1170" s="18" t="e">
        <f t="shared" ref="T1170:T1233" si="618">S1170/$P1170*100</f>
        <v>#N/A</v>
      </c>
      <c r="U1170" s="17" t="e">
        <f>VLOOKUP($A1170,'DATA PENGUKURAN GARDU'!$A:$BS,46,0)</f>
        <v>#N/A</v>
      </c>
      <c r="V1170" s="18" t="e">
        <f t="shared" ref="V1170:V1233" si="619">U1170/$P1170*100</f>
        <v>#N/A</v>
      </c>
      <c r="W1170" s="17" t="e">
        <f>VLOOKUP($A1170,'DATA PENGUKURAN GARDU'!$A:$BS,48,0)</f>
        <v>#N/A</v>
      </c>
      <c r="X1170" s="17" t="e">
        <f>VLOOKUP($A1170,'DATA PENGUKURAN GARDU'!$A:$BS,53,0)</f>
        <v>#N/A</v>
      </c>
      <c r="Y1170" s="17" t="e">
        <f>VLOOKUP($A1170,'DATA PENGUKURAN GARDU'!$A:$BS,54,0)</f>
        <v>#N/A</v>
      </c>
      <c r="Z1170" s="17" t="e">
        <f>VLOOKUP($A1170,'DATA PENGUKURAN GARDU'!$A:$BS,55,0)</f>
        <v>#N/A</v>
      </c>
      <c r="AA1170" s="20" t="e">
        <f>VLOOKUP($B1170,'DATA PENGUKURAN GARDU'!$A:$BS,42,0)</f>
        <v>#N/A</v>
      </c>
      <c r="AB1170" s="21" t="e">
        <f t="shared" ref="AB1170:AB1233" si="620">AA1170/$P1170*100</f>
        <v>#N/A</v>
      </c>
      <c r="AC1170" s="20" t="e">
        <f>VLOOKUP($B1170,'DATA PENGUKURAN GARDU'!$A:$BS,44,0)</f>
        <v>#N/A</v>
      </c>
      <c r="AD1170" s="21" t="e">
        <f t="shared" ref="AD1170:AD1233" si="621">AC1170/$P1170*100</f>
        <v>#N/A</v>
      </c>
      <c r="AE1170" s="20" t="e">
        <f>VLOOKUP($B1170,'DATA PENGUKURAN GARDU'!$A:$BS,46,0)</f>
        <v>#N/A</v>
      </c>
      <c r="AF1170" s="21" t="e">
        <f t="shared" ref="AF1170:AF1233" si="622">AE1170/$P1170*100</f>
        <v>#N/A</v>
      </c>
      <c r="AG1170" s="20" t="e">
        <f>VLOOKUP($B1170,'DATA PENGUKURAN GARDU'!$A:$BS,46,0)</f>
        <v>#N/A</v>
      </c>
      <c r="AH1170" s="20" t="e">
        <f>VLOOKUP($B1170,'DATA PENGUKURAN GARDU'!$A:$BS,53,0)</f>
        <v>#N/A</v>
      </c>
      <c r="AI1170" s="20" t="e">
        <f>VLOOKUP($B1170,'DATA PENGUKURAN GARDU'!$A:$BS,54,0)</f>
        <v>#N/A</v>
      </c>
      <c r="AJ1170" s="17" t="e">
        <f>VLOOKUP($C1170,'DATA PENGUKURAN GARDU'!$A:$BS,42,0)</f>
        <v>#N/A</v>
      </c>
      <c r="AK1170" s="23" t="e">
        <f t="shared" ref="AK1170:AK1233" si="623">AJ1170/$P1170*100</f>
        <v>#N/A</v>
      </c>
      <c r="AL1170" s="17" t="e">
        <f>VLOOKUP($C1170,'DATA PENGUKURAN GARDU'!$A:$BS,44,0)</f>
        <v>#N/A</v>
      </c>
      <c r="AM1170" s="23" t="e">
        <f t="shared" ref="AM1170:AM1233" si="624">AL1170/$P1170*100</f>
        <v>#N/A</v>
      </c>
      <c r="AN1170" s="17" t="e">
        <f>VLOOKUP($C1170,'DATA PENGUKURAN GARDU'!$A:$BS,46,0)</f>
        <v>#N/A</v>
      </c>
      <c r="AO1170" s="23" t="e">
        <f t="shared" ref="AO1170:AO1233" si="625">AN1170/$P1170*100</f>
        <v>#N/A</v>
      </c>
      <c r="AP1170" s="17" t="e">
        <f>VLOOKUP($C1170,'DATA PENGUKURAN GARDU'!$A:$BS,46,0)</f>
        <v>#N/A</v>
      </c>
      <c r="AQ1170" s="17" t="e">
        <f>VLOOKUP($C1170,'DATA PENGUKURAN GARDU'!$A:$BS,53,0)</f>
        <v>#N/A</v>
      </c>
      <c r="AR1170" s="17" t="e">
        <f>VLOOKUP($C1170,'DATA PENGUKURAN GARDU'!$A:$BS,54,0)</f>
        <v>#N/A</v>
      </c>
      <c r="AS1170" s="20" t="e">
        <f>VLOOKUP($D1170,'DATA PENGUKURAN GARDU'!$A:$BS,42,0)</f>
        <v>#N/A</v>
      </c>
      <c r="AT1170" s="21" t="e">
        <f t="shared" ref="AT1170:AT1233" si="626">AS1170/$P1170*100</f>
        <v>#N/A</v>
      </c>
      <c r="AU1170" s="20" t="e">
        <f>VLOOKUP($D1170,'DATA PENGUKURAN GARDU'!$A:$BS,44,0)</f>
        <v>#N/A</v>
      </c>
      <c r="AV1170" s="21" t="e">
        <f t="shared" ref="AV1170:AV1233" si="627">AU1170/$P1170*100</f>
        <v>#N/A</v>
      </c>
      <c r="AW1170" s="20" t="e">
        <f>VLOOKUP($D1170,'DATA PENGUKURAN GARDU'!$A:$BS,46,0)</f>
        <v>#N/A</v>
      </c>
      <c r="AX1170" s="21" t="e">
        <f t="shared" ref="AX1170:AX1233" si="628">AW1170/$P1170*100</f>
        <v>#N/A</v>
      </c>
      <c r="AY1170" s="20" t="e">
        <f>VLOOKUP($D1170,'DATA PENGUKURAN GARDU'!$A:$BS,46,0)</f>
        <v>#N/A</v>
      </c>
      <c r="AZ1170" s="20" t="e">
        <f>VLOOKUP($D1170,'DATA PENGUKURAN GARDU'!$A:$BS,53,0)</f>
        <v>#N/A</v>
      </c>
      <c r="BA1170" s="20" t="e">
        <f>VLOOKUP($D1170,'DATA PENGUKURAN GARDU'!$A:$BS,54,0)</f>
        <v>#N/A</v>
      </c>
      <c r="BB1170" s="17" t="e">
        <f>VLOOKUP($E1170,'DATA PENGUKURAN GARDU'!$A:$BS,42,0)</f>
        <v>#N/A</v>
      </c>
      <c r="BC1170" s="23" t="e">
        <f t="shared" ref="BC1170:BC1233" si="629">BB1170/$P1170*100</f>
        <v>#N/A</v>
      </c>
      <c r="BD1170" s="17" t="e">
        <f>VLOOKUP($E1170,'DATA PENGUKURAN GARDU'!$A:$BS,44,0)</f>
        <v>#N/A</v>
      </c>
      <c r="BE1170" s="23" t="e">
        <f t="shared" ref="BE1170:BE1233" si="630">BD1170/$P1170*100</f>
        <v>#N/A</v>
      </c>
      <c r="BF1170" s="17" t="e">
        <f>VLOOKUP($E1170,'DATA PENGUKURAN GARDU'!$A:$BS,46,0)</f>
        <v>#N/A</v>
      </c>
      <c r="BG1170" s="23" t="e">
        <f t="shared" ref="BG1170:BG1233" si="631">BF1170/$P1170*100</f>
        <v>#N/A</v>
      </c>
      <c r="BH1170" s="17" t="e">
        <f>VLOOKUP($E1170,'DATA PENGUKURAN GARDU'!$A:$BS,46,0)</f>
        <v>#N/A</v>
      </c>
      <c r="BI1170" s="17" t="e">
        <f>VLOOKUP($E1170,'DATA PENGUKURAN GARDU'!$A:$BS,53,0)</f>
        <v>#N/A</v>
      </c>
      <c r="BJ1170" s="17" t="e">
        <f>VLOOKUP($E1170,'DATA PENGUKURAN GARDU'!$A:$BS,54,0)</f>
        <v>#N/A</v>
      </c>
      <c r="BK1170" s="20" t="e">
        <f t="shared" si="609"/>
        <v>#N/A</v>
      </c>
      <c r="BL1170" s="20" t="e">
        <f t="shared" si="610"/>
        <v>#N/A</v>
      </c>
      <c r="BM1170" s="20" t="e">
        <f t="shared" si="611"/>
        <v>#N/A</v>
      </c>
      <c r="BN1170" s="25" t="e">
        <f t="shared" si="612"/>
        <v>#N/A</v>
      </c>
      <c r="BO1170" s="26" t="str">
        <f t="shared" si="613"/>
        <v>0</v>
      </c>
      <c r="BP1170" s="21" t="e">
        <f t="shared" si="614"/>
        <v>#VALUE!</v>
      </c>
      <c r="BQ1170" s="20" t="e">
        <f t="shared" si="615"/>
        <v>#N/A</v>
      </c>
      <c r="BR1170" s="20" t="e">
        <v>#N/A</v>
      </c>
      <c r="BS1170" s="9" t="e">
        <v>#N/A</v>
      </c>
      <c r="BT1170" s="2" t="e">
        <f t="shared" si="616"/>
        <v>#VALUE!</v>
      </c>
      <c r="BU1170" s="2" t="e">
        <f t="shared" si="599"/>
        <v>#N/A</v>
      </c>
      <c r="BV1170" s="2" t="e">
        <f t="shared" si="600"/>
        <v>#N/A</v>
      </c>
    </row>
    <row r="1171" s="2" customFormat="1" ht="22.95" customHeight="1" spans="1:74">
      <c r="A1171" s="9" t="str">
        <f t="shared" si="601"/>
        <v>M 104Induk</v>
      </c>
      <c r="B1171" s="9" t="str">
        <f t="shared" si="602"/>
        <v>M 104jurusan 1</v>
      </c>
      <c r="C1171" s="9" t="str">
        <f t="shared" si="603"/>
        <v>M 104jurusan 2</v>
      </c>
      <c r="D1171" s="9" t="str">
        <f t="shared" si="604"/>
        <v>M 104jurusan 3</v>
      </c>
      <c r="E1171" s="9" t="str">
        <f t="shared" si="605"/>
        <v>M 104jurusan 4</v>
      </c>
      <c r="F1171" s="10" t="s">
        <v>131</v>
      </c>
      <c r="G1171" s="10" t="s">
        <v>131</v>
      </c>
      <c r="H1171" s="10" t="s">
        <v>1412</v>
      </c>
      <c r="I1171" s="10" t="s">
        <v>12430</v>
      </c>
      <c r="J1171" s="10" t="s">
        <v>12431</v>
      </c>
      <c r="K1171" s="10" t="s">
        <v>7465</v>
      </c>
      <c r="L1171" s="10"/>
      <c r="M1171" s="10"/>
      <c r="N1171" s="14">
        <f t="shared" si="606"/>
        <v>0</v>
      </c>
      <c r="O1171" s="15" t="e">
        <f t="shared" si="607"/>
        <v>#VALUE!</v>
      </c>
      <c r="P1171" s="15" t="e">
        <f t="shared" si="608"/>
        <v>#VALUE!</v>
      </c>
      <c r="Q1171" s="17" t="e">
        <f>VLOOKUP($A1171,'DATA PENGUKURAN GARDU'!$A:$BS,42,0)</f>
        <v>#N/A</v>
      </c>
      <c r="R1171" s="18" t="e">
        <f t="shared" si="617"/>
        <v>#N/A</v>
      </c>
      <c r="S1171" s="17" t="e">
        <f>VLOOKUP($A1171,'DATA PENGUKURAN GARDU'!$A:$BS,44,0)</f>
        <v>#N/A</v>
      </c>
      <c r="T1171" s="18" t="e">
        <f t="shared" si="618"/>
        <v>#N/A</v>
      </c>
      <c r="U1171" s="17" t="e">
        <f>VLOOKUP($A1171,'DATA PENGUKURAN GARDU'!$A:$BS,46,0)</f>
        <v>#N/A</v>
      </c>
      <c r="V1171" s="18" t="e">
        <f t="shared" si="619"/>
        <v>#N/A</v>
      </c>
      <c r="W1171" s="17" t="e">
        <f>VLOOKUP($A1171,'DATA PENGUKURAN GARDU'!$A:$BS,48,0)</f>
        <v>#N/A</v>
      </c>
      <c r="X1171" s="17" t="e">
        <f>VLOOKUP($A1171,'DATA PENGUKURAN GARDU'!$A:$BS,53,0)</f>
        <v>#N/A</v>
      </c>
      <c r="Y1171" s="17" t="e">
        <f>VLOOKUP($A1171,'DATA PENGUKURAN GARDU'!$A:$BS,54,0)</f>
        <v>#N/A</v>
      </c>
      <c r="Z1171" s="17" t="e">
        <f>VLOOKUP($A1171,'DATA PENGUKURAN GARDU'!$A:$BS,55,0)</f>
        <v>#N/A</v>
      </c>
      <c r="AA1171" s="20" t="e">
        <f>VLOOKUP($B1171,'DATA PENGUKURAN GARDU'!$A:$BS,42,0)</f>
        <v>#N/A</v>
      </c>
      <c r="AB1171" s="21" t="e">
        <f t="shared" si="620"/>
        <v>#N/A</v>
      </c>
      <c r="AC1171" s="20" t="e">
        <f>VLOOKUP($B1171,'DATA PENGUKURAN GARDU'!$A:$BS,44,0)</f>
        <v>#N/A</v>
      </c>
      <c r="AD1171" s="21" t="e">
        <f t="shared" si="621"/>
        <v>#N/A</v>
      </c>
      <c r="AE1171" s="20" t="e">
        <f>VLOOKUP($B1171,'DATA PENGUKURAN GARDU'!$A:$BS,46,0)</f>
        <v>#N/A</v>
      </c>
      <c r="AF1171" s="21" t="e">
        <f t="shared" si="622"/>
        <v>#N/A</v>
      </c>
      <c r="AG1171" s="20" t="e">
        <f>VLOOKUP($B1171,'DATA PENGUKURAN GARDU'!$A:$BS,46,0)</f>
        <v>#N/A</v>
      </c>
      <c r="AH1171" s="20" t="e">
        <f>VLOOKUP($B1171,'DATA PENGUKURAN GARDU'!$A:$BS,53,0)</f>
        <v>#N/A</v>
      </c>
      <c r="AI1171" s="20" t="e">
        <f>VLOOKUP($B1171,'DATA PENGUKURAN GARDU'!$A:$BS,54,0)</f>
        <v>#N/A</v>
      </c>
      <c r="AJ1171" s="17" t="e">
        <f>VLOOKUP($C1171,'DATA PENGUKURAN GARDU'!$A:$BS,42,0)</f>
        <v>#N/A</v>
      </c>
      <c r="AK1171" s="23" t="e">
        <f t="shared" si="623"/>
        <v>#N/A</v>
      </c>
      <c r="AL1171" s="17" t="e">
        <f>VLOOKUP($C1171,'DATA PENGUKURAN GARDU'!$A:$BS,44,0)</f>
        <v>#N/A</v>
      </c>
      <c r="AM1171" s="23" t="e">
        <f t="shared" si="624"/>
        <v>#N/A</v>
      </c>
      <c r="AN1171" s="17" t="e">
        <f>VLOOKUP($C1171,'DATA PENGUKURAN GARDU'!$A:$BS,46,0)</f>
        <v>#N/A</v>
      </c>
      <c r="AO1171" s="23" t="e">
        <f t="shared" si="625"/>
        <v>#N/A</v>
      </c>
      <c r="AP1171" s="17" t="e">
        <f>VLOOKUP($C1171,'DATA PENGUKURAN GARDU'!$A:$BS,46,0)</f>
        <v>#N/A</v>
      </c>
      <c r="AQ1171" s="17" t="e">
        <f>VLOOKUP($C1171,'DATA PENGUKURAN GARDU'!$A:$BS,53,0)</f>
        <v>#N/A</v>
      </c>
      <c r="AR1171" s="17" t="e">
        <f>VLOOKUP($C1171,'DATA PENGUKURAN GARDU'!$A:$BS,54,0)</f>
        <v>#N/A</v>
      </c>
      <c r="AS1171" s="20" t="e">
        <f>VLOOKUP($D1171,'DATA PENGUKURAN GARDU'!$A:$BS,42,0)</f>
        <v>#N/A</v>
      </c>
      <c r="AT1171" s="21" t="e">
        <f t="shared" si="626"/>
        <v>#N/A</v>
      </c>
      <c r="AU1171" s="20" t="e">
        <f>VLOOKUP($D1171,'DATA PENGUKURAN GARDU'!$A:$BS,44,0)</f>
        <v>#N/A</v>
      </c>
      <c r="AV1171" s="21" t="e">
        <f t="shared" si="627"/>
        <v>#N/A</v>
      </c>
      <c r="AW1171" s="20" t="e">
        <f>VLOOKUP($D1171,'DATA PENGUKURAN GARDU'!$A:$BS,46,0)</f>
        <v>#N/A</v>
      </c>
      <c r="AX1171" s="21" t="e">
        <f t="shared" si="628"/>
        <v>#N/A</v>
      </c>
      <c r="AY1171" s="20" t="e">
        <f>VLOOKUP($D1171,'DATA PENGUKURAN GARDU'!$A:$BS,46,0)</f>
        <v>#N/A</v>
      </c>
      <c r="AZ1171" s="20" t="e">
        <f>VLOOKUP($D1171,'DATA PENGUKURAN GARDU'!$A:$BS,53,0)</f>
        <v>#N/A</v>
      </c>
      <c r="BA1171" s="20" t="e">
        <f>VLOOKUP($D1171,'DATA PENGUKURAN GARDU'!$A:$BS,54,0)</f>
        <v>#N/A</v>
      </c>
      <c r="BB1171" s="17" t="e">
        <f>VLOOKUP($E1171,'DATA PENGUKURAN GARDU'!$A:$BS,42,0)</f>
        <v>#N/A</v>
      </c>
      <c r="BC1171" s="23" t="e">
        <f t="shared" si="629"/>
        <v>#N/A</v>
      </c>
      <c r="BD1171" s="17" t="e">
        <f>VLOOKUP($E1171,'DATA PENGUKURAN GARDU'!$A:$BS,44,0)</f>
        <v>#N/A</v>
      </c>
      <c r="BE1171" s="23" t="e">
        <f t="shared" si="630"/>
        <v>#N/A</v>
      </c>
      <c r="BF1171" s="17" t="e">
        <f>VLOOKUP($E1171,'DATA PENGUKURAN GARDU'!$A:$BS,46,0)</f>
        <v>#N/A</v>
      </c>
      <c r="BG1171" s="23" t="e">
        <f t="shared" si="631"/>
        <v>#N/A</v>
      </c>
      <c r="BH1171" s="17" t="e">
        <f>VLOOKUP($E1171,'DATA PENGUKURAN GARDU'!$A:$BS,46,0)</f>
        <v>#N/A</v>
      </c>
      <c r="BI1171" s="17" t="e">
        <f>VLOOKUP($E1171,'DATA PENGUKURAN GARDU'!$A:$BS,53,0)</f>
        <v>#N/A</v>
      </c>
      <c r="BJ1171" s="17" t="e">
        <f>VLOOKUP($E1171,'DATA PENGUKURAN GARDU'!$A:$BS,54,0)</f>
        <v>#N/A</v>
      </c>
      <c r="BK1171" s="20" t="e">
        <f t="shared" si="609"/>
        <v>#N/A</v>
      </c>
      <c r="BL1171" s="20" t="e">
        <f t="shared" si="610"/>
        <v>#N/A</v>
      </c>
      <c r="BM1171" s="20" t="e">
        <f t="shared" si="611"/>
        <v>#N/A</v>
      </c>
      <c r="BN1171" s="25" t="e">
        <f t="shared" si="612"/>
        <v>#N/A</v>
      </c>
      <c r="BO1171" s="26" t="str">
        <f t="shared" si="613"/>
        <v>0</v>
      </c>
      <c r="BP1171" s="21" t="e">
        <f t="shared" si="614"/>
        <v>#VALUE!</v>
      </c>
      <c r="BQ1171" s="20" t="e">
        <f t="shared" si="615"/>
        <v>#N/A</v>
      </c>
      <c r="BR1171" s="20" t="e">
        <v>#N/A</v>
      </c>
      <c r="BS1171" s="9" t="e">
        <v>#N/A</v>
      </c>
      <c r="BT1171" s="2" t="e">
        <f t="shared" si="616"/>
        <v>#VALUE!</v>
      </c>
      <c r="BU1171" s="2" t="e">
        <f t="shared" si="599"/>
        <v>#N/A</v>
      </c>
      <c r="BV1171" s="2" t="e">
        <f t="shared" si="600"/>
        <v>#N/A</v>
      </c>
    </row>
    <row r="1172" s="2" customFormat="1" ht="22.95" customHeight="1" spans="1:74">
      <c r="A1172" s="9" t="str">
        <f t="shared" si="601"/>
        <v>K-288Induk</v>
      </c>
      <c r="B1172" s="9" t="str">
        <f t="shared" si="602"/>
        <v>K-288jurusan 1</v>
      </c>
      <c r="C1172" s="9" t="str">
        <f t="shared" si="603"/>
        <v>K-288jurusan 2</v>
      </c>
      <c r="D1172" s="9" t="str">
        <f t="shared" si="604"/>
        <v>K-288jurusan 3</v>
      </c>
      <c r="E1172" s="9" t="str">
        <f t="shared" si="605"/>
        <v>K-288jurusan 4</v>
      </c>
      <c r="F1172" s="10" t="s">
        <v>136</v>
      </c>
      <c r="G1172" s="10" t="s">
        <v>132</v>
      </c>
      <c r="H1172" s="10" t="s">
        <v>1413</v>
      </c>
      <c r="I1172" s="10" t="s">
        <v>12432</v>
      </c>
      <c r="J1172" s="10" t="s">
        <v>12433</v>
      </c>
      <c r="K1172" s="10" t="s">
        <v>7465</v>
      </c>
      <c r="L1172" s="10"/>
      <c r="M1172" s="10"/>
      <c r="N1172" s="14">
        <f t="shared" si="606"/>
        <v>0</v>
      </c>
      <c r="O1172" s="15" t="e">
        <f t="shared" si="607"/>
        <v>#VALUE!</v>
      </c>
      <c r="P1172" s="15" t="e">
        <f t="shared" si="608"/>
        <v>#VALUE!</v>
      </c>
      <c r="Q1172" s="17" t="e">
        <f>VLOOKUP($A1172,'DATA PENGUKURAN GARDU'!$A:$BS,42,0)</f>
        <v>#N/A</v>
      </c>
      <c r="R1172" s="18" t="e">
        <f t="shared" si="617"/>
        <v>#N/A</v>
      </c>
      <c r="S1172" s="17" t="e">
        <f>VLOOKUP($A1172,'DATA PENGUKURAN GARDU'!$A:$BS,44,0)</f>
        <v>#N/A</v>
      </c>
      <c r="T1172" s="18" t="e">
        <f t="shared" si="618"/>
        <v>#N/A</v>
      </c>
      <c r="U1172" s="17" t="e">
        <f>VLOOKUP($A1172,'DATA PENGUKURAN GARDU'!$A:$BS,46,0)</f>
        <v>#N/A</v>
      </c>
      <c r="V1172" s="18" t="e">
        <f t="shared" si="619"/>
        <v>#N/A</v>
      </c>
      <c r="W1172" s="17" t="e">
        <f>VLOOKUP($A1172,'DATA PENGUKURAN GARDU'!$A:$BS,48,0)</f>
        <v>#N/A</v>
      </c>
      <c r="X1172" s="17" t="e">
        <f>VLOOKUP($A1172,'DATA PENGUKURAN GARDU'!$A:$BS,53,0)</f>
        <v>#N/A</v>
      </c>
      <c r="Y1172" s="17" t="e">
        <f>VLOOKUP($A1172,'DATA PENGUKURAN GARDU'!$A:$BS,54,0)</f>
        <v>#N/A</v>
      </c>
      <c r="Z1172" s="17" t="e">
        <f>VLOOKUP($A1172,'DATA PENGUKURAN GARDU'!$A:$BS,55,0)</f>
        <v>#N/A</v>
      </c>
      <c r="AA1172" s="20" t="e">
        <f>VLOOKUP($B1172,'DATA PENGUKURAN GARDU'!$A:$BS,42,0)</f>
        <v>#N/A</v>
      </c>
      <c r="AB1172" s="21" t="e">
        <f t="shared" si="620"/>
        <v>#N/A</v>
      </c>
      <c r="AC1172" s="20" t="e">
        <f>VLOOKUP($B1172,'DATA PENGUKURAN GARDU'!$A:$BS,44,0)</f>
        <v>#N/A</v>
      </c>
      <c r="AD1172" s="21" t="e">
        <f t="shared" si="621"/>
        <v>#N/A</v>
      </c>
      <c r="AE1172" s="20" t="e">
        <f>VLOOKUP($B1172,'DATA PENGUKURAN GARDU'!$A:$BS,46,0)</f>
        <v>#N/A</v>
      </c>
      <c r="AF1172" s="21" t="e">
        <f t="shared" si="622"/>
        <v>#N/A</v>
      </c>
      <c r="AG1172" s="20" t="e">
        <f>VLOOKUP($B1172,'DATA PENGUKURAN GARDU'!$A:$BS,46,0)</f>
        <v>#N/A</v>
      </c>
      <c r="AH1172" s="20" t="e">
        <f>VLOOKUP($B1172,'DATA PENGUKURAN GARDU'!$A:$BS,53,0)</f>
        <v>#N/A</v>
      </c>
      <c r="AI1172" s="20" t="e">
        <f>VLOOKUP($B1172,'DATA PENGUKURAN GARDU'!$A:$BS,54,0)</f>
        <v>#N/A</v>
      </c>
      <c r="AJ1172" s="17" t="e">
        <f>VLOOKUP($C1172,'DATA PENGUKURAN GARDU'!$A:$BS,42,0)</f>
        <v>#N/A</v>
      </c>
      <c r="AK1172" s="23" t="e">
        <f t="shared" si="623"/>
        <v>#N/A</v>
      </c>
      <c r="AL1172" s="17" t="e">
        <f>VLOOKUP($C1172,'DATA PENGUKURAN GARDU'!$A:$BS,44,0)</f>
        <v>#N/A</v>
      </c>
      <c r="AM1172" s="23" t="e">
        <f t="shared" si="624"/>
        <v>#N/A</v>
      </c>
      <c r="AN1172" s="17" t="e">
        <f>VLOOKUP($C1172,'DATA PENGUKURAN GARDU'!$A:$BS,46,0)</f>
        <v>#N/A</v>
      </c>
      <c r="AO1172" s="23" t="e">
        <f t="shared" si="625"/>
        <v>#N/A</v>
      </c>
      <c r="AP1172" s="17" t="e">
        <f>VLOOKUP($C1172,'DATA PENGUKURAN GARDU'!$A:$BS,46,0)</f>
        <v>#N/A</v>
      </c>
      <c r="AQ1172" s="17" t="e">
        <f>VLOOKUP($C1172,'DATA PENGUKURAN GARDU'!$A:$BS,53,0)</f>
        <v>#N/A</v>
      </c>
      <c r="AR1172" s="17" t="e">
        <f>VLOOKUP($C1172,'DATA PENGUKURAN GARDU'!$A:$BS,54,0)</f>
        <v>#N/A</v>
      </c>
      <c r="AS1172" s="20" t="e">
        <f>VLOOKUP($D1172,'DATA PENGUKURAN GARDU'!$A:$BS,42,0)</f>
        <v>#N/A</v>
      </c>
      <c r="AT1172" s="21" t="e">
        <f t="shared" si="626"/>
        <v>#N/A</v>
      </c>
      <c r="AU1172" s="20" t="e">
        <f>VLOOKUP($D1172,'DATA PENGUKURAN GARDU'!$A:$BS,44,0)</f>
        <v>#N/A</v>
      </c>
      <c r="AV1172" s="21" t="e">
        <f t="shared" si="627"/>
        <v>#N/A</v>
      </c>
      <c r="AW1172" s="20" t="e">
        <f>VLOOKUP($D1172,'DATA PENGUKURAN GARDU'!$A:$BS,46,0)</f>
        <v>#N/A</v>
      </c>
      <c r="AX1172" s="21" t="e">
        <f t="shared" si="628"/>
        <v>#N/A</v>
      </c>
      <c r="AY1172" s="20" t="e">
        <f>VLOOKUP($D1172,'DATA PENGUKURAN GARDU'!$A:$BS,46,0)</f>
        <v>#N/A</v>
      </c>
      <c r="AZ1172" s="20" t="e">
        <f>VLOOKUP($D1172,'DATA PENGUKURAN GARDU'!$A:$BS,53,0)</f>
        <v>#N/A</v>
      </c>
      <c r="BA1172" s="20" t="e">
        <f>VLOOKUP($D1172,'DATA PENGUKURAN GARDU'!$A:$BS,54,0)</f>
        <v>#N/A</v>
      </c>
      <c r="BB1172" s="17" t="e">
        <f>VLOOKUP($E1172,'DATA PENGUKURAN GARDU'!$A:$BS,42,0)</f>
        <v>#N/A</v>
      </c>
      <c r="BC1172" s="23" t="e">
        <f t="shared" si="629"/>
        <v>#N/A</v>
      </c>
      <c r="BD1172" s="17" t="e">
        <f>VLOOKUP($E1172,'DATA PENGUKURAN GARDU'!$A:$BS,44,0)</f>
        <v>#N/A</v>
      </c>
      <c r="BE1172" s="23" t="e">
        <f t="shared" si="630"/>
        <v>#N/A</v>
      </c>
      <c r="BF1172" s="17" t="e">
        <f>VLOOKUP($E1172,'DATA PENGUKURAN GARDU'!$A:$BS,46,0)</f>
        <v>#N/A</v>
      </c>
      <c r="BG1172" s="23" t="e">
        <f t="shared" si="631"/>
        <v>#N/A</v>
      </c>
      <c r="BH1172" s="17" t="e">
        <f>VLOOKUP($E1172,'DATA PENGUKURAN GARDU'!$A:$BS,46,0)</f>
        <v>#N/A</v>
      </c>
      <c r="BI1172" s="17" t="e">
        <f>VLOOKUP($E1172,'DATA PENGUKURAN GARDU'!$A:$BS,53,0)</f>
        <v>#N/A</v>
      </c>
      <c r="BJ1172" s="17" t="e">
        <f>VLOOKUP($E1172,'DATA PENGUKURAN GARDU'!$A:$BS,54,0)</f>
        <v>#N/A</v>
      </c>
      <c r="BK1172" s="20" t="e">
        <f t="shared" si="609"/>
        <v>#N/A</v>
      </c>
      <c r="BL1172" s="20" t="e">
        <f t="shared" si="610"/>
        <v>#N/A</v>
      </c>
      <c r="BM1172" s="20" t="e">
        <f t="shared" si="611"/>
        <v>#N/A</v>
      </c>
      <c r="BN1172" s="25" t="e">
        <f t="shared" si="612"/>
        <v>#N/A</v>
      </c>
      <c r="BO1172" s="26" t="str">
        <f t="shared" si="613"/>
        <v>0</v>
      </c>
      <c r="BP1172" s="21" t="e">
        <f t="shared" si="614"/>
        <v>#VALUE!</v>
      </c>
      <c r="BQ1172" s="20" t="e">
        <f t="shared" si="615"/>
        <v>#N/A</v>
      </c>
      <c r="BR1172" s="20" t="e">
        <v>#N/A</v>
      </c>
      <c r="BS1172" s="9" t="e">
        <v>#N/A</v>
      </c>
      <c r="BT1172" s="2" t="e">
        <f t="shared" si="616"/>
        <v>#VALUE!</v>
      </c>
      <c r="BU1172" s="2" t="e">
        <f t="shared" si="599"/>
        <v>#N/A</v>
      </c>
      <c r="BV1172" s="2" t="e">
        <f t="shared" si="600"/>
        <v>#N/A</v>
      </c>
    </row>
    <row r="1173" s="2" customFormat="1" ht="22.95" customHeight="1" spans="1:74">
      <c r="A1173" s="9" t="str">
        <f t="shared" si="601"/>
        <v>K-290Induk</v>
      </c>
      <c r="B1173" s="9" t="str">
        <f t="shared" si="602"/>
        <v>K-290jurusan 1</v>
      </c>
      <c r="C1173" s="9" t="str">
        <f t="shared" si="603"/>
        <v>K-290jurusan 2</v>
      </c>
      <c r="D1173" s="9" t="str">
        <f t="shared" si="604"/>
        <v>K-290jurusan 3</v>
      </c>
      <c r="E1173" s="9" t="str">
        <f t="shared" si="605"/>
        <v>K-290jurusan 4</v>
      </c>
      <c r="F1173" s="10" t="s">
        <v>136</v>
      </c>
      <c r="G1173" s="10" t="s">
        <v>132</v>
      </c>
      <c r="H1173" s="10" t="s">
        <v>1414</v>
      </c>
      <c r="I1173" s="10" t="s">
        <v>12434</v>
      </c>
      <c r="J1173" s="10" t="s">
        <v>12435</v>
      </c>
      <c r="K1173" s="10" t="s">
        <v>7465</v>
      </c>
      <c r="L1173" s="10"/>
      <c r="M1173" s="10"/>
      <c r="N1173" s="14">
        <f t="shared" si="606"/>
        <v>0</v>
      </c>
      <c r="O1173" s="15" t="e">
        <f t="shared" si="607"/>
        <v>#VALUE!</v>
      </c>
      <c r="P1173" s="15" t="e">
        <f t="shared" si="608"/>
        <v>#VALUE!</v>
      </c>
      <c r="Q1173" s="17" t="e">
        <f>VLOOKUP($A1173,'DATA PENGUKURAN GARDU'!$A:$BS,42,0)</f>
        <v>#N/A</v>
      </c>
      <c r="R1173" s="18" t="e">
        <f t="shared" si="617"/>
        <v>#N/A</v>
      </c>
      <c r="S1173" s="17" t="e">
        <f>VLOOKUP($A1173,'DATA PENGUKURAN GARDU'!$A:$BS,44,0)</f>
        <v>#N/A</v>
      </c>
      <c r="T1173" s="18" t="e">
        <f t="shared" si="618"/>
        <v>#N/A</v>
      </c>
      <c r="U1173" s="17" t="e">
        <f>VLOOKUP($A1173,'DATA PENGUKURAN GARDU'!$A:$BS,46,0)</f>
        <v>#N/A</v>
      </c>
      <c r="V1173" s="18" t="e">
        <f t="shared" si="619"/>
        <v>#N/A</v>
      </c>
      <c r="W1173" s="17" t="e">
        <f>VLOOKUP($A1173,'DATA PENGUKURAN GARDU'!$A:$BS,48,0)</f>
        <v>#N/A</v>
      </c>
      <c r="X1173" s="17" t="e">
        <f>VLOOKUP($A1173,'DATA PENGUKURAN GARDU'!$A:$BS,53,0)</f>
        <v>#N/A</v>
      </c>
      <c r="Y1173" s="17" t="e">
        <f>VLOOKUP($A1173,'DATA PENGUKURAN GARDU'!$A:$BS,54,0)</f>
        <v>#N/A</v>
      </c>
      <c r="Z1173" s="17" t="e">
        <f>VLOOKUP($A1173,'DATA PENGUKURAN GARDU'!$A:$BS,55,0)</f>
        <v>#N/A</v>
      </c>
      <c r="AA1173" s="20" t="e">
        <f>VLOOKUP($B1173,'DATA PENGUKURAN GARDU'!$A:$BS,42,0)</f>
        <v>#N/A</v>
      </c>
      <c r="AB1173" s="21" t="e">
        <f t="shared" si="620"/>
        <v>#N/A</v>
      </c>
      <c r="AC1173" s="20" t="e">
        <f>VLOOKUP($B1173,'DATA PENGUKURAN GARDU'!$A:$BS,44,0)</f>
        <v>#N/A</v>
      </c>
      <c r="AD1173" s="21" t="e">
        <f t="shared" si="621"/>
        <v>#N/A</v>
      </c>
      <c r="AE1173" s="20" t="e">
        <f>VLOOKUP($B1173,'DATA PENGUKURAN GARDU'!$A:$BS,46,0)</f>
        <v>#N/A</v>
      </c>
      <c r="AF1173" s="21" t="e">
        <f t="shared" si="622"/>
        <v>#N/A</v>
      </c>
      <c r="AG1173" s="20" t="e">
        <f>VLOOKUP($B1173,'DATA PENGUKURAN GARDU'!$A:$BS,46,0)</f>
        <v>#N/A</v>
      </c>
      <c r="AH1173" s="20" t="e">
        <f>VLOOKUP($B1173,'DATA PENGUKURAN GARDU'!$A:$BS,53,0)</f>
        <v>#N/A</v>
      </c>
      <c r="AI1173" s="20" t="e">
        <f>VLOOKUP($B1173,'DATA PENGUKURAN GARDU'!$A:$BS,54,0)</f>
        <v>#N/A</v>
      </c>
      <c r="AJ1173" s="17" t="e">
        <f>VLOOKUP($C1173,'DATA PENGUKURAN GARDU'!$A:$BS,42,0)</f>
        <v>#N/A</v>
      </c>
      <c r="AK1173" s="23" t="e">
        <f t="shared" si="623"/>
        <v>#N/A</v>
      </c>
      <c r="AL1173" s="17" t="e">
        <f>VLOOKUP($C1173,'DATA PENGUKURAN GARDU'!$A:$BS,44,0)</f>
        <v>#N/A</v>
      </c>
      <c r="AM1173" s="23" t="e">
        <f t="shared" si="624"/>
        <v>#N/A</v>
      </c>
      <c r="AN1173" s="17" t="e">
        <f>VLOOKUP($C1173,'DATA PENGUKURAN GARDU'!$A:$BS,46,0)</f>
        <v>#N/A</v>
      </c>
      <c r="AO1173" s="23" t="e">
        <f t="shared" si="625"/>
        <v>#N/A</v>
      </c>
      <c r="AP1173" s="17" t="e">
        <f>VLOOKUP($C1173,'DATA PENGUKURAN GARDU'!$A:$BS,46,0)</f>
        <v>#N/A</v>
      </c>
      <c r="AQ1173" s="17" t="e">
        <f>VLOOKUP($C1173,'DATA PENGUKURAN GARDU'!$A:$BS,53,0)</f>
        <v>#N/A</v>
      </c>
      <c r="AR1173" s="17" t="e">
        <f>VLOOKUP($C1173,'DATA PENGUKURAN GARDU'!$A:$BS,54,0)</f>
        <v>#N/A</v>
      </c>
      <c r="AS1173" s="20" t="e">
        <f>VLOOKUP($D1173,'DATA PENGUKURAN GARDU'!$A:$BS,42,0)</f>
        <v>#N/A</v>
      </c>
      <c r="AT1173" s="21" t="e">
        <f t="shared" si="626"/>
        <v>#N/A</v>
      </c>
      <c r="AU1173" s="20" t="e">
        <f>VLOOKUP($D1173,'DATA PENGUKURAN GARDU'!$A:$BS,44,0)</f>
        <v>#N/A</v>
      </c>
      <c r="AV1173" s="21" t="e">
        <f t="shared" si="627"/>
        <v>#N/A</v>
      </c>
      <c r="AW1173" s="20" t="e">
        <f>VLOOKUP($D1173,'DATA PENGUKURAN GARDU'!$A:$BS,46,0)</f>
        <v>#N/A</v>
      </c>
      <c r="AX1173" s="21" t="e">
        <f t="shared" si="628"/>
        <v>#N/A</v>
      </c>
      <c r="AY1173" s="20" t="e">
        <f>VLOOKUP($D1173,'DATA PENGUKURAN GARDU'!$A:$BS,46,0)</f>
        <v>#N/A</v>
      </c>
      <c r="AZ1173" s="20" t="e">
        <f>VLOOKUP($D1173,'DATA PENGUKURAN GARDU'!$A:$BS,53,0)</f>
        <v>#N/A</v>
      </c>
      <c r="BA1173" s="20" t="e">
        <f>VLOOKUP($D1173,'DATA PENGUKURAN GARDU'!$A:$BS,54,0)</f>
        <v>#N/A</v>
      </c>
      <c r="BB1173" s="17" t="e">
        <f>VLOOKUP($E1173,'DATA PENGUKURAN GARDU'!$A:$BS,42,0)</f>
        <v>#N/A</v>
      </c>
      <c r="BC1173" s="23" t="e">
        <f t="shared" si="629"/>
        <v>#N/A</v>
      </c>
      <c r="BD1173" s="17" t="e">
        <f>VLOOKUP($E1173,'DATA PENGUKURAN GARDU'!$A:$BS,44,0)</f>
        <v>#N/A</v>
      </c>
      <c r="BE1173" s="23" t="e">
        <f t="shared" si="630"/>
        <v>#N/A</v>
      </c>
      <c r="BF1173" s="17" t="e">
        <f>VLOOKUP($E1173,'DATA PENGUKURAN GARDU'!$A:$BS,46,0)</f>
        <v>#N/A</v>
      </c>
      <c r="BG1173" s="23" t="e">
        <f t="shared" si="631"/>
        <v>#N/A</v>
      </c>
      <c r="BH1173" s="17" t="e">
        <f>VLOOKUP($E1173,'DATA PENGUKURAN GARDU'!$A:$BS,46,0)</f>
        <v>#N/A</v>
      </c>
      <c r="BI1173" s="17" t="e">
        <f>VLOOKUP($E1173,'DATA PENGUKURAN GARDU'!$A:$BS,53,0)</f>
        <v>#N/A</v>
      </c>
      <c r="BJ1173" s="17" t="e">
        <f>VLOOKUP($E1173,'DATA PENGUKURAN GARDU'!$A:$BS,54,0)</f>
        <v>#N/A</v>
      </c>
      <c r="BK1173" s="20" t="e">
        <f t="shared" si="609"/>
        <v>#N/A</v>
      </c>
      <c r="BL1173" s="20" t="e">
        <f t="shared" si="610"/>
        <v>#N/A</v>
      </c>
      <c r="BM1173" s="20" t="e">
        <f t="shared" si="611"/>
        <v>#N/A</v>
      </c>
      <c r="BN1173" s="25" t="e">
        <f t="shared" si="612"/>
        <v>#N/A</v>
      </c>
      <c r="BO1173" s="26" t="str">
        <f t="shared" si="613"/>
        <v>0</v>
      </c>
      <c r="BP1173" s="21" t="e">
        <f t="shared" si="614"/>
        <v>#VALUE!</v>
      </c>
      <c r="BQ1173" s="20" t="e">
        <f t="shared" si="615"/>
        <v>#N/A</v>
      </c>
      <c r="BR1173" s="20" t="e">
        <v>#N/A</v>
      </c>
      <c r="BS1173" s="9" t="e">
        <v>#N/A</v>
      </c>
      <c r="BT1173" s="2" t="e">
        <f t="shared" si="616"/>
        <v>#VALUE!</v>
      </c>
      <c r="BU1173" s="2" t="e">
        <f t="shared" si="599"/>
        <v>#N/A</v>
      </c>
      <c r="BV1173" s="2" t="e">
        <f t="shared" si="600"/>
        <v>#N/A</v>
      </c>
    </row>
    <row r="1174" s="2" customFormat="1" ht="22.95" customHeight="1" spans="1:74">
      <c r="A1174" s="9" t="str">
        <f t="shared" si="601"/>
        <v>K-293Induk</v>
      </c>
      <c r="B1174" s="9" t="str">
        <f t="shared" si="602"/>
        <v>K-293jurusan 1</v>
      </c>
      <c r="C1174" s="9" t="str">
        <f t="shared" si="603"/>
        <v>K-293jurusan 2</v>
      </c>
      <c r="D1174" s="9" t="str">
        <f t="shared" si="604"/>
        <v>K-293jurusan 3</v>
      </c>
      <c r="E1174" s="9" t="str">
        <f t="shared" si="605"/>
        <v>K-293jurusan 4</v>
      </c>
      <c r="F1174" s="10" t="s">
        <v>136</v>
      </c>
      <c r="G1174" s="10" t="s">
        <v>132</v>
      </c>
      <c r="H1174" s="10" t="s">
        <v>1415</v>
      </c>
      <c r="I1174" s="10" t="s">
        <v>12436</v>
      </c>
      <c r="J1174" s="10" t="s">
        <v>12437</v>
      </c>
      <c r="K1174" s="10" t="s">
        <v>7465</v>
      </c>
      <c r="L1174" s="10"/>
      <c r="M1174" s="10"/>
      <c r="N1174" s="14">
        <f t="shared" si="606"/>
        <v>0</v>
      </c>
      <c r="O1174" s="15" t="e">
        <f t="shared" si="607"/>
        <v>#VALUE!</v>
      </c>
      <c r="P1174" s="15" t="e">
        <f t="shared" si="608"/>
        <v>#VALUE!</v>
      </c>
      <c r="Q1174" s="17" t="e">
        <f>VLOOKUP($A1174,'DATA PENGUKURAN GARDU'!$A:$BS,42,0)</f>
        <v>#N/A</v>
      </c>
      <c r="R1174" s="18" t="e">
        <f t="shared" si="617"/>
        <v>#N/A</v>
      </c>
      <c r="S1174" s="17" t="e">
        <f>VLOOKUP($A1174,'DATA PENGUKURAN GARDU'!$A:$BS,44,0)</f>
        <v>#N/A</v>
      </c>
      <c r="T1174" s="18" t="e">
        <f t="shared" si="618"/>
        <v>#N/A</v>
      </c>
      <c r="U1174" s="17" t="e">
        <f>VLOOKUP($A1174,'DATA PENGUKURAN GARDU'!$A:$BS,46,0)</f>
        <v>#N/A</v>
      </c>
      <c r="V1174" s="18" t="e">
        <f t="shared" si="619"/>
        <v>#N/A</v>
      </c>
      <c r="W1174" s="17" t="e">
        <f>VLOOKUP($A1174,'DATA PENGUKURAN GARDU'!$A:$BS,48,0)</f>
        <v>#N/A</v>
      </c>
      <c r="X1174" s="17" t="e">
        <f>VLOOKUP($A1174,'DATA PENGUKURAN GARDU'!$A:$BS,53,0)</f>
        <v>#N/A</v>
      </c>
      <c r="Y1174" s="17" t="e">
        <f>VLOOKUP($A1174,'DATA PENGUKURAN GARDU'!$A:$BS,54,0)</f>
        <v>#N/A</v>
      </c>
      <c r="Z1174" s="17" t="e">
        <f>VLOOKUP($A1174,'DATA PENGUKURAN GARDU'!$A:$BS,55,0)</f>
        <v>#N/A</v>
      </c>
      <c r="AA1174" s="20" t="e">
        <f>VLOOKUP($B1174,'DATA PENGUKURAN GARDU'!$A:$BS,42,0)</f>
        <v>#N/A</v>
      </c>
      <c r="AB1174" s="21" t="e">
        <f t="shared" si="620"/>
        <v>#N/A</v>
      </c>
      <c r="AC1174" s="20" t="e">
        <f>VLOOKUP($B1174,'DATA PENGUKURAN GARDU'!$A:$BS,44,0)</f>
        <v>#N/A</v>
      </c>
      <c r="AD1174" s="21" t="e">
        <f t="shared" si="621"/>
        <v>#N/A</v>
      </c>
      <c r="AE1174" s="20" t="e">
        <f>VLOOKUP($B1174,'DATA PENGUKURAN GARDU'!$A:$BS,46,0)</f>
        <v>#N/A</v>
      </c>
      <c r="AF1174" s="21" t="e">
        <f t="shared" si="622"/>
        <v>#N/A</v>
      </c>
      <c r="AG1174" s="20" t="e">
        <f>VLOOKUP($B1174,'DATA PENGUKURAN GARDU'!$A:$BS,46,0)</f>
        <v>#N/A</v>
      </c>
      <c r="AH1174" s="20" t="e">
        <f>VLOOKUP($B1174,'DATA PENGUKURAN GARDU'!$A:$BS,53,0)</f>
        <v>#N/A</v>
      </c>
      <c r="AI1174" s="20" t="e">
        <f>VLOOKUP($B1174,'DATA PENGUKURAN GARDU'!$A:$BS,54,0)</f>
        <v>#N/A</v>
      </c>
      <c r="AJ1174" s="17" t="e">
        <f>VLOOKUP($C1174,'DATA PENGUKURAN GARDU'!$A:$BS,42,0)</f>
        <v>#N/A</v>
      </c>
      <c r="AK1174" s="23" t="e">
        <f t="shared" si="623"/>
        <v>#N/A</v>
      </c>
      <c r="AL1174" s="17" t="e">
        <f>VLOOKUP($C1174,'DATA PENGUKURAN GARDU'!$A:$BS,44,0)</f>
        <v>#N/A</v>
      </c>
      <c r="AM1174" s="23" t="e">
        <f t="shared" si="624"/>
        <v>#N/A</v>
      </c>
      <c r="AN1174" s="17" t="e">
        <f>VLOOKUP($C1174,'DATA PENGUKURAN GARDU'!$A:$BS,46,0)</f>
        <v>#N/A</v>
      </c>
      <c r="AO1174" s="23" t="e">
        <f t="shared" si="625"/>
        <v>#N/A</v>
      </c>
      <c r="AP1174" s="17" t="e">
        <f>VLOOKUP($C1174,'DATA PENGUKURAN GARDU'!$A:$BS,46,0)</f>
        <v>#N/A</v>
      </c>
      <c r="AQ1174" s="17" t="e">
        <f>VLOOKUP($C1174,'DATA PENGUKURAN GARDU'!$A:$BS,53,0)</f>
        <v>#N/A</v>
      </c>
      <c r="AR1174" s="17" t="e">
        <f>VLOOKUP($C1174,'DATA PENGUKURAN GARDU'!$A:$BS,54,0)</f>
        <v>#N/A</v>
      </c>
      <c r="AS1174" s="20" t="e">
        <f>VLOOKUP($D1174,'DATA PENGUKURAN GARDU'!$A:$BS,42,0)</f>
        <v>#N/A</v>
      </c>
      <c r="AT1174" s="21" t="e">
        <f t="shared" si="626"/>
        <v>#N/A</v>
      </c>
      <c r="AU1174" s="20" t="e">
        <f>VLOOKUP($D1174,'DATA PENGUKURAN GARDU'!$A:$BS,44,0)</f>
        <v>#N/A</v>
      </c>
      <c r="AV1174" s="21" t="e">
        <f t="shared" si="627"/>
        <v>#N/A</v>
      </c>
      <c r="AW1174" s="20" t="e">
        <f>VLOOKUP($D1174,'DATA PENGUKURAN GARDU'!$A:$BS,46,0)</f>
        <v>#N/A</v>
      </c>
      <c r="AX1174" s="21" t="e">
        <f t="shared" si="628"/>
        <v>#N/A</v>
      </c>
      <c r="AY1174" s="20" t="e">
        <f>VLOOKUP($D1174,'DATA PENGUKURAN GARDU'!$A:$BS,46,0)</f>
        <v>#N/A</v>
      </c>
      <c r="AZ1174" s="20" t="e">
        <f>VLOOKUP($D1174,'DATA PENGUKURAN GARDU'!$A:$BS,53,0)</f>
        <v>#N/A</v>
      </c>
      <c r="BA1174" s="20" t="e">
        <f>VLOOKUP($D1174,'DATA PENGUKURAN GARDU'!$A:$BS,54,0)</f>
        <v>#N/A</v>
      </c>
      <c r="BB1174" s="17" t="e">
        <f>VLOOKUP($E1174,'DATA PENGUKURAN GARDU'!$A:$BS,42,0)</f>
        <v>#N/A</v>
      </c>
      <c r="BC1174" s="23" t="e">
        <f t="shared" si="629"/>
        <v>#N/A</v>
      </c>
      <c r="BD1174" s="17" t="e">
        <f>VLOOKUP($E1174,'DATA PENGUKURAN GARDU'!$A:$BS,44,0)</f>
        <v>#N/A</v>
      </c>
      <c r="BE1174" s="23" t="e">
        <f t="shared" si="630"/>
        <v>#N/A</v>
      </c>
      <c r="BF1174" s="17" t="e">
        <f>VLOOKUP($E1174,'DATA PENGUKURAN GARDU'!$A:$BS,46,0)</f>
        <v>#N/A</v>
      </c>
      <c r="BG1174" s="23" t="e">
        <f t="shared" si="631"/>
        <v>#N/A</v>
      </c>
      <c r="BH1174" s="17" t="e">
        <f>VLOOKUP($E1174,'DATA PENGUKURAN GARDU'!$A:$BS,46,0)</f>
        <v>#N/A</v>
      </c>
      <c r="BI1174" s="17" t="e">
        <f>VLOOKUP($E1174,'DATA PENGUKURAN GARDU'!$A:$BS,53,0)</f>
        <v>#N/A</v>
      </c>
      <c r="BJ1174" s="17" t="e">
        <f>VLOOKUP($E1174,'DATA PENGUKURAN GARDU'!$A:$BS,54,0)</f>
        <v>#N/A</v>
      </c>
      <c r="BK1174" s="20" t="e">
        <f t="shared" si="609"/>
        <v>#N/A</v>
      </c>
      <c r="BL1174" s="20" t="e">
        <f t="shared" si="610"/>
        <v>#N/A</v>
      </c>
      <c r="BM1174" s="20" t="e">
        <f t="shared" si="611"/>
        <v>#N/A</v>
      </c>
      <c r="BN1174" s="25" t="e">
        <f t="shared" si="612"/>
        <v>#N/A</v>
      </c>
      <c r="BO1174" s="26" t="str">
        <f t="shared" si="613"/>
        <v>0</v>
      </c>
      <c r="BP1174" s="21" t="e">
        <f t="shared" si="614"/>
        <v>#VALUE!</v>
      </c>
      <c r="BQ1174" s="20" t="e">
        <f t="shared" si="615"/>
        <v>#N/A</v>
      </c>
      <c r="BR1174" s="20" t="e">
        <v>#N/A</v>
      </c>
      <c r="BS1174" s="9" t="e">
        <v>#N/A</v>
      </c>
      <c r="BT1174" s="2" t="e">
        <f t="shared" si="616"/>
        <v>#VALUE!</v>
      </c>
      <c r="BU1174" s="2" t="e">
        <f t="shared" si="599"/>
        <v>#N/A</v>
      </c>
      <c r="BV1174" s="2" t="e">
        <f t="shared" si="600"/>
        <v>#N/A</v>
      </c>
    </row>
    <row r="1175" s="2" customFormat="1" ht="22.95" customHeight="1" spans="1:74">
      <c r="A1175" s="9" t="str">
        <f t="shared" si="601"/>
        <v>L-035Induk</v>
      </c>
      <c r="B1175" s="9" t="str">
        <f t="shared" si="602"/>
        <v>L-035jurusan 1</v>
      </c>
      <c r="C1175" s="9" t="str">
        <f t="shared" si="603"/>
        <v>L-035jurusan 2</v>
      </c>
      <c r="D1175" s="9" t="str">
        <f t="shared" si="604"/>
        <v>L-035jurusan 3</v>
      </c>
      <c r="E1175" s="9" t="str">
        <f t="shared" si="605"/>
        <v>L-035jurusan 4</v>
      </c>
      <c r="F1175" s="10" t="s">
        <v>472</v>
      </c>
      <c r="G1175" s="10" t="s">
        <v>22</v>
      </c>
      <c r="H1175" s="10" t="s">
        <v>1416</v>
      </c>
      <c r="I1175" s="10" t="s">
        <v>12438</v>
      </c>
      <c r="J1175" s="10" t="s">
        <v>12439</v>
      </c>
      <c r="K1175" s="10" t="s">
        <v>7465</v>
      </c>
      <c r="L1175" s="10"/>
      <c r="M1175" s="10"/>
      <c r="N1175" s="14">
        <f t="shared" si="606"/>
        <v>0</v>
      </c>
      <c r="O1175" s="15" t="e">
        <f t="shared" si="607"/>
        <v>#VALUE!</v>
      </c>
      <c r="P1175" s="15" t="e">
        <f t="shared" si="608"/>
        <v>#VALUE!</v>
      </c>
      <c r="Q1175" s="17" t="e">
        <f>VLOOKUP($A1175,'DATA PENGUKURAN GARDU'!$A:$BS,42,0)</f>
        <v>#N/A</v>
      </c>
      <c r="R1175" s="18" t="e">
        <f t="shared" si="617"/>
        <v>#N/A</v>
      </c>
      <c r="S1175" s="17" t="e">
        <f>VLOOKUP($A1175,'DATA PENGUKURAN GARDU'!$A:$BS,44,0)</f>
        <v>#N/A</v>
      </c>
      <c r="T1175" s="18" t="e">
        <f t="shared" si="618"/>
        <v>#N/A</v>
      </c>
      <c r="U1175" s="17" t="e">
        <f>VLOOKUP($A1175,'DATA PENGUKURAN GARDU'!$A:$BS,46,0)</f>
        <v>#N/A</v>
      </c>
      <c r="V1175" s="18" t="e">
        <f t="shared" si="619"/>
        <v>#N/A</v>
      </c>
      <c r="W1175" s="17" t="e">
        <f>VLOOKUP($A1175,'DATA PENGUKURAN GARDU'!$A:$BS,48,0)</f>
        <v>#N/A</v>
      </c>
      <c r="X1175" s="17" t="e">
        <f>VLOOKUP($A1175,'DATA PENGUKURAN GARDU'!$A:$BS,53,0)</f>
        <v>#N/A</v>
      </c>
      <c r="Y1175" s="17" t="e">
        <f>VLOOKUP($A1175,'DATA PENGUKURAN GARDU'!$A:$BS,54,0)</f>
        <v>#N/A</v>
      </c>
      <c r="Z1175" s="17" t="e">
        <f>VLOOKUP($A1175,'DATA PENGUKURAN GARDU'!$A:$BS,55,0)</f>
        <v>#N/A</v>
      </c>
      <c r="AA1175" s="20" t="e">
        <f>VLOOKUP($B1175,'DATA PENGUKURAN GARDU'!$A:$BS,42,0)</f>
        <v>#N/A</v>
      </c>
      <c r="AB1175" s="21" t="e">
        <f t="shared" si="620"/>
        <v>#N/A</v>
      </c>
      <c r="AC1175" s="20" t="e">
        <f>VLOOKUP($B1175,'DATA PENGUKURAN GARDU'!$A:$BS,44,0)</f>
        <v>#N/A</v>
      </c>
      <c r="AD1175" s="21" t="e">
        <f t="shared" si="621"/>
        <v>#N/A</v>
      </c>
      <c r="AE1175" s="20" t="e">
        <f>VLOOKUP($B1175,'DATA PENGUKURAN GARDU'!$A:$BS,46,0)</f>
        <v>#N/A</v>
      </c>
      <c r="AF1175" s="21" t="e">
        <f t="shared" si="622"/>
        <v>#N/A</v>
      </c>
      <c r="AG1175" s="20" t="e">
        <f>VLOOKUP($B1175,'DATA PENGUKURAN GARDU'!$A:$BS,46,0)</f>
        <v>#N/A</v>
      </c>
      <c r="AH1175" s="20" t="e">
        <f>VLOOKUP($B1175,'DATA PENGUKURAN GARDU'!$A:$BS,53,0)</f>
        <v>#N/A</v>
      </c>
      <c r="AI1175" s="20" t="e">
        <f>VLOOKUP($B1175,'DATA PENGUKURAN GARDU'!$A:$BS,54,0)</f>
        <v>#N/A</v>
      </c>
      <c r="AJ1175" s="17" t="e">
        <f>VLOOKUP($C1175,'DATA PENGUKURAN GARDU'!$A:$BS,42,0)</f>
        <v>#N/A</v>
      </c>
      <c r="AK1175" s="23" t="e">
        <f t="shared" si="623"/>
        <v>#N/A</v>
      </c>
      <c r="AL1175" s="17" t="e">
        <f>VLOOKUP($C1175,'DATA PENGUKURAN GARDU'!$A:$BS,44,0)</f>
        <v>#N/A</v>
      </c>
      <c r="AM1175" s="23" t="e">
        <f t="shared" si="624"/>
        <v>#N/A</v>
      </c>
      <c r="AN1175" s="17" t="e">
        <f>VLOOKUP($C1175,'DATA PENGUKURAN GARDU'!$A:$BS,46,0)</f>
        <v>#N/A</v>
      </c>
      <c r="AO1175" s="23" t="e">
        <f t="shared" si="625"/>
        <v>#N/A</v>
      </c>
      <c r="AP1175" s="17" t="e">
        <f>VLOOKUP($C1175,'DATA PENGUKURAN GARDU'!$A:$BS,46,0)</f>
        <v>#N/A</v>
      </c>
      <c r="AQ1175" s="17" t="e">
        <f>VLOOKUP($C1175,'DATA PENGUKURAN GARDU'!$A:$BS,53,0)</f>
        <v>#N/A</v>
      </c>
      <c r="AR1175" s="17" t="e">
        <f>VLOOKUP($C1175,'DATA PENGUKURAN GARDU'!$A:$BS,54,0)</f>
        <v>#N/A</v>
      </c>
      <c r="AS1175" s="20" t="e">
        <f>VLOOKUP($D1175,'DATA PENGUKURAN GARDU'!$A:$BS,42,0)</f>
        <v>#N/A</v>
      </c>
      <c r="AT1175" s="21" t="e">
        <f t="shared" si="626"/>
        <v>#N/A</v>
      </c>
      <c r="AU1175" s="20" t="e">
        <f>VLOOKUP($D1175,'DATA PENGUKURAN GARDU'!$A:$BS,44,0)</f>
        <v>#N/A</v>
      </c>
      <c r="AV1175" s="21" t="e">
        <f t="shared" si="627"/>
        <v>#N/A</v>
      </c>
      <c r="AW1175" s="20" t="e">
        <f>VLOOKUP($D1175,'DATA PENGUKURAN GARDU'!$A:$BS,46,0)</f>
        <v>#N/A</v>
      </c>
      <c r="AX1175" s="21" t="e">
        <f t="shared" si="628"/>
        <v>#N/A</v>
      </c>
      <c r="AY1175" s="20" t="e">
        <f>VLOOKUP($D1175,'DATA PENGUKURAN GARDU'!$A:$BS,46,0)</f>
        <v>#N/A</v>
      </c>
      <c r="AZ1175" s="20" t="e">
        <f>VLOOKUP($D1175,'DATA PENGUKURAN GARDU'!$A:$BS,53,0)</f>
        <v>#N/A</v>
      </c>
      <c r="BA1175" s="20" t="e">
        <f>VLOOKUP($D1175,'DATA PENGUKURAN GARDU'!$A:$BS,54,0)</f>
        <v>#N/A</v>
      </c>
      <c r="BB1175" s="17" t="e">
        <f>VLOOKUP($E1175,'DATA PENGUKURAN GARDU'!$A:$BS,42,0)</f>
        <v>#N/A</v>
      </c>
      <c r="BC1175" s="23" t="e">
        <f t="shared" si="629"/>
        <v>#N/A</v>
      </c>
      <c r="BD1175" s="17" t="e">
        <f>VLOOKUP($E1175,'DATA PENGUKURAN GARDU'!$A:$BS,44,0)</f>
        <v>#N/A</v>
      </c>
      <c r="BE1175" s="23" t="e">
        <f t="shared" si="630"/>
        <v>#N/A</v>
      </c>
      <c r="BF1175" s="17" t="e">
        <f>VLOOKUP($E1175,'DATA PENGUKURAN GARDU'!$A:$BS,46,0)</f>
        <v>#N/A</v>
      </c>
      <c r="BG1175" s="23" t="e">
        <f t="shared" si="631"/>
        <v>#N/A</v>
      </c>
      <c r="BH1175" s="17" t="e">
        <f>VLOOKUP($E1175,'DATA PENGUKURAN GARDU'!$A:$BS,46,0)</f>
        <v>#N/A</v>
      </c>
      <c r="BI1175" s="17" t="e">
        <f>VLOOKUP($E1175,'DATA PENGUKURAN GARDU'!$A:$BS,53,0)</f>
        <v>#N/A</v>
      </c>
      <c r="BJ1175" s="17" t="e">
        <f>VLOOKUP($E1175,'DATA PENGUKURAN GARDU'!$A:$BS,54,0)</f>
        <v>#N/A</v>
      </c>
      <c r="BK1175" s="20" t="e">
        <f t="shared" si="609"/>
        <v>#N/A</v>
      </c>
      <c r="BL1175" s="20" t="e">
        <f t="shared" si="610"/>
        <v>#N/A</v>
      </c>
      <c r="BM1175" s="20" t="e">
        <f t="shared" si="611"/>
        <v>#N/A</v>
      </c>
      <c r="BN1175" s="25" t="e">
        <f t="shared" si="612"/>
        <v>#N/A</v>
      </c>
      <c r="BO1175" s="26" t="str">
        <f t="shared" si="613"/>
        <v>0</v>
      </c>
      <c r="BP1175" s="21" t="e">
        <f t="shared" si="614"/>
        <v>#VALUE!</v>
      </c>
      <c r="BQ1175" s="20" t="e">
        <f t="shared" si="615"/>
        <v>#N/A</v>
      </c>
      <c r="BR1175" s="20" t="e">
        <v>#N/A</v>
      </c>
      <c r="BS1175" s="9" t="e">
        <v>#N/A</v>
      </c>
      <c r="BT1175" s="2" t="e">
        <f t="shared" si="616"/>
        <v>#VALUE!</v>
      </c>
      <c r="BU1175" s="2" t="e">
        <f t="shared" si="599"/>
        <v>#N/A</v>
      </c>
      <c r="BV1175" s="2" t="e">
        <f t="shared" si="600"/>
        <v>#N/A</v>
      </c>
    </row>
    <row r="1176" s="2" customFormat="1" ht="22.95" customHeight="1" spans="1:74">
      <c r="A1176" s="9" t="str">
        <f t="shared" si="601"/>
        <v>L-037Induk</v>
      </c>
      <c r="B1176" s="9" t="str">
        <f t="shared" si="602"/>
        <v>L-037jurusan 1</v>
      </c>
      <c r="C1176" s="9" t="str">
        <f t="shared" si="603"/>
        <v>L-037jurusan 2</v>
      </c>
      <c r="D1176" s="9" t="str">
        <f t="shared" si="604"/>
        <v>L-037jurusan 3</v>
      </c>
      <c r="E1176" s="9" t="str">
        <f t="shared" si="605"/>
        <v>L-037jurusan 4</v>
      </c>
      <c r="F1176" s="10" t="s">
        <v>472</v>
      </c>
      <c r="G1176" s="10" t="s">
        <v>22</v>
      </c>
      <c r="H1176" s="10" t="s">
        <v>1417</v>
      </c>
      <c r="I1176" s="10" t="s">
        <v>12440</v>
      </c>
      <c r="J1176" s="10" t="s">
        <v>12441</v>
      </c>
      <c r="K1176" s="10" t="s">
        <v>7465</v>
      </c>
      <c r="L1176" s="10"/>
      <c r="M1176" s="10"/>
      <c r="N1176" s="14">
        <f t="shared" si="606"/>
        <v>0</v>
      </c>
      <c r="O1176" s="15" t="e">
        <f t="shared" si="607"/>
        <v>#VALUE!</v>
      </c>
      <c r="P1176" s="15" t="e">
        <f t="shared" si="608"/>
        <v>#VALUE!</v>
      </c>
      <c r="Q1176" s="17" t="e">
        <f>VLOOKUP($A1176,'DATA PENGUKURAN GARDU'!$A:$BS,42,0)</f>
        <v>#N/A</v>
      </c>
      <c r="R1176" s="18" t="e">
        <f t="shared" si="617"/>
        <v>#N/A</v>
      </c>
      <c r="S1176" s="17" t="e">
        <f>VLOOKUP($A1176,'DATA PENGUKURAN GARDU'!$A:$BS,44,0)</f>
        <v>#N/A</v>
      </c>
      <c r="T1176" s="18" t="e">
        <f t="shared" si="618"/>
        <v>#N/A</v>
      </c>
      <c r="U1176" s="17" t="e">
        <f>VLOOKUP($A1176,'DATA PENGUKURAN GARDU'!$A:$BS,46,0)</f>
        <v>#N/A</v>
      </c>
      <c r="V1176" s="18" t="e">
        <f t="shared" si="619"/>
        <v>#N/A</v>
      </c>
      <c r="W1176" s="17" t="e">
        <f>VLOOKUP($A1176,'DATA PENGUKURAN GARDU'!$A:$BS,48,0)</f>
        <v>#N/A</v>
      </c>
      <c r="X1176" s="17" t="e">
        <f>VLOOKUP($A1176,'DATA PENGUKURAN GARDU'!$A:$BS,53,0)</f>
        <v>#N/A</v>
      </c>
      <c r="Y1176" s="17" t="e">
        <f>VLOOKUP($A1176,'DATA PENGUKURAN GARDU'!$A:$BS,54,0)</f>
        <v>#N/A</v>
      </c>
      <c r="Z1176" s="17" t="e">
        <f>VLOOKUP($A1176,'DATA PENGUKURAN GARDU'!$A:$BS,55,0)</f>
        <v>#N/A</v>
      </c>
      <c r="AA1176" s="20" t="e">
        <f>VLOOKUP($B1176,'DATA PENGUKURAN GARDU'!$A:$BS,42,0)</f>
        <v>#N/A</v>
      </c>
      <c r="AB1176" s="21" t="e">
        <f t="shared" si="620"/>
        <v>#N/A</v>
      </c>
      <c r="AC1176" s="20" t="e">
        <f>VLOOKUP($B1176,'DATA PENGUKURAN GARDU'!$A:$BS,44,0)</f>
        <v>#N/A</v>
      </c>
      <c r="AD1176" s="21" t="e">
        <f t="shared" si="621"/>
        <v>#N/A</v>
      </c>
      <c r="AE1176" s="20" t="e">
        <f>VLOOKUP($B1176,'DATA PENGUKURAN GARDU'!$A:$BS,46,0)</f>
        <v>#N/A</v>
      </c>
      <c r="AF1176" s="21" t="e">
        <f t="shared" si="622"/>
        <v>#N/A</v>
      </c>
      <c r="AG1176" s="20" t="e">
        <f>VLOOKUP($B1176,'DATA PENGUKURAN GARDU'!$A:$BS,46,0)</f>
        <v>#N/A</v>
      </c>
      <c r="AH1176" s="20" t="e">
        <f>VLOOKUP($B1176,'DATA PENGUKURAN GARDU'!$A:$BS,53,0)</f>
        <v>#N/A</v>
      </c>
      <c r="AI1176" s="20" t="e">
        <f>VLOOKUP($B1176,'DATA PENGUKURAN GARDU'!$A:$BS,54,0)</f>
        <v>#N/A</v>
      </c>
      <c r="AJ1176" s="17" t="e">
        <f>VLOOKUP($C1176,'DATA PENGUKURAN GARDU'!$A:$BS,42,0)</f>
        <v>#N/A</v>
      </c>
      <c r="AK1176" s="23" t="e">
        <f t="shared" si="623"/>
        <v>#N/A</v>
      </c>
      <c r="AL1176" s="17" t="e">
        <f>VLOOKUP($C1176,'DATA PENGUKURAN GARDU'!$A:$BS,44,0)</f>
        <v>#N/A</v>
      </c>
      <c r="AM1176" s="23" t="e">
        <f t="shared" si="624"/>
        <v>#N/A</v>
      </c>
      <c r="AN1176" s="17" t="e">
        <f>VLOOKUP($C1176,'DATA PENGUKURAN GARDU'!$A:$BS,46,0)</f>
        <v>#N/A</v>
      </c>
      <c r="AO1176" s="23" t="e">
        <f t="shared" si="625"/>
        <v>#N/A</v>
      </c>
      <c r="AP1176" s="17" t="e">
        <f>VLOOKUP($C1176,'DATA PENGUKURAN GARDU'!$A:$BS,46,0)</f>
        <v>#N/A</v>
      </c>
      <c r="AQ1176" s="17" t="e">
        <f>VLOOKUP($C1176,'DATA PENGUKURAN GARDU'!$A:$BS,53,0)</f>
        <v>#N/A</v>
      </c>
      <c r="AR1176" s="17" t="e">
        <f>VLOOKUP($C1176,'DATA PENGUKURAN GARDU'!$A:$BS,54,0)</f>
        <v>#N/A</v>
      </c>
      <c r="AS1176" s="20" t="e">
        <f>VLOOKUP($D1176,'DATA PENGUKURAN GARDU'!$A:$BS,42,0)</f>
        <v>#N/A</v>
      </c>
      <c r="AT1176" s="21" t="e">
        <f t="shared" si="626"/>
        <v>#N/A</v>
      </c>
      <c r="AU1176" s="20" t="e">
        <f>VLOOKUP($D1176,'DATA PENGUKURAN GARDU'!$A:$BS,44,0)</f>
        <v>#N/A</v>
      </c>
      <c r="AV1176" s="21" t="e">
        <f t="shared" si="627"/>
        <v>#N/A</v>
      </c>
      <c r="AW1176" s="20" t="e">
        <f>VLOOKUP($D1176,'DATA PENGUKURAN GARDU'!$A:$BS,46,0)</f>
        <v>#N/A</v>
      </c>
      <c r="AX1176" s="21" t="e">
        <f t="shared" si="628"/>
        <v>#N/A</v>
      </c>
      <c r="AY1176" s="20" t="e">
        <f>VLOOKUP($D1176,'DATA PENGUKURAN GARDU'!$A:$BS,46,0)</f>
        <v>#N/A</v>
      </c>
      <c r="AZ1176" s="20" t="e">
        <f>VLOOKUP($D1176,'DATA PENGUKURAN GARDU'!$A:$BS,53,0)</f>
        <v>#N/A</v>
      </c>
      <c r="BA1176" s="20" t="e">
        <f>VLOOKUP($D1176,'DATA PENGUKURAN GARDU'!$A:$BS,54,0)</f>
        <v>#N/A</v>
      </c>
      <c r="BB1176" s="17" t="e">
        <f>VLOOKUP($E1176,'DATA PENGUKURAN GARDU'!$A:$BS,42,0)</f>
        <v>#N/A</v>
      </c>
      <c r="BC1176" s="23" t="e">
        <f t="shared" si="629"/>
        <v>#N/A</v>
      </c>
      <c r="BD1176" s="17" t="e">
        <f>VLOOKUP($E1176,'DATA PENGUKURAN GARDU'!$A:$BS,44,0)</f>
        <v>#N/A</v>
      </c>
      <c r="BE1176" s="23" t="e">
        <f t="shared" si="630"/>
        <v>#N/A</v>
      </c>
      <c r="BF1176" s="17" t="e">
        <f>VLOOKUP($E1176,'DATA PENGUKURAN GARDU'!$A:$BS,46,0)</f>
        <v>#N/A</v>
      </c>
      <c r="BG1176" s="23" t="e">
        <f t="shared" si="631"/>
        <v>#N/A</v>
      </c>
      <c r="BH1176" s="17" t="e">
        <f>VLOOKUP($E1176,'DATA PENGUKURAN GARDU'!$A:$BS,46,0)</f>
        <v>#N/A</v>
      </c>
      <c r="BI1176" s="17" t="e">
        <f>VLOOKUP($E1176,'DATA PENGUKURAN GARDU'!$A:$BS,53,0)</f>
        <v>#N/A</v>
      </c>
      <c r="BJ1176" s="17" t="e">
        <f>VLOOKUP($E1176,'DATA PENGUKURAN GARDU'!$A:$BS,54,0)</f>
        <v>#N/A</v>
      </c>
      <c r="BK1176" s="20" t="e">
        <f t="shared" si="609"/>
        <v>#N/A</v>
      </c>
      <c r="BL1176" s="20" t="e">
        <f t="shared" si="610"/>
        <v>#N/A</v>
      </c>
      <c r="BM1176" s="20" t="e">
        <f t="shared" si="611"/>
        <v>#N/A</v>
      </c>
      <c r="BN1176" s="25" t="e">
        <f t="shared" si="612"/>
        <v>#N/A</v>
      </c>
      <c r="BO1176" s="26" t="str">
        <f t="shared" si="613"/>
        <v>0</v>
      </c>
      <c r="BP1176" s="21" t="e">
        <f t="shared" si="614"/>
        <v>#VALUE!</v>
      </c>
      <c r="BQ1176" s="20" t="e">
        <f t="shared" si="615"/>
        <v>#N/A</v>
      </c>
      <c r="BR1176" s="20" t="e">
        <v>#N/A</v>
      </c>
      <c r="BS1176" s="9" t="e">
        <v>#N/A</v>
      </c>
      <c r="BT1176" s="2" t="e">
        <f t="shared" si="616"/>
        <v>#VALUE!</v>
      </c>
      <c r="BU1176" s="2" t="e">
        <f t="shared" si="599"/>
        <v>#N/A</v>
      </c>
      <c r="BV1176" s="2" t="e">
        <f t="shared" si="600"/>
        <v>#N/A</v>
      </c>
    </row>
    <row r="1177" s="2" customFormat="1" ht="22.95" customHeight="1" spans="1:74">
      <c r="A1177" s="9" t="str">
        <f t="shared" si="601"/>
        <v>L-038Induk</v>
      </c>
      <c r="B1177" s="9" t="str">
        <f t="shared" si="602"/>
        <v>L-038jurusan 1</v>
      </c>
      <c r="C1177" s="9" t="str">
        <f t="shared" si="603"/>
        <v>L-038jurusan 2</v>
      </c>
      <c r="D1177" s="9" t="str">
        <f t="shared" si="604"/>
        <v>L-038jurusan 3</v>
      </c>
      <c r="E1177" s="9" t="str">
        <f t="shared" si="605"/>
        <v>L-038jurusan 4</v>
      </c>
      <c r="F1177" s="10" t="s">
        <v>472</v>
      </c>
      <c r="G1177" s="10" t="s">
        <v>22</v>
      </c>
      <c r="H1177" s="10" t="s">
        <v>1418</v>
      </c>
      <c r="I1177" s="10" t="s">
        <v>12442</v>
      </c>
      <c r="J1177" s="10" t="s">
        <v>12443</v>
      </c>
      <c r="K1177" s="10" t="s">
        <v>7465</v>
      </c>
      <c r="L1177" s="10"/>
      <c r="M1177" s="10"/>
      <c r="N1177" s="14">
        <f t="shared" si="606"/>
        <v>0</v>
      </c>
      <c r="O1177" s="15" t="e">
        <f t="shared" si="607"/>
        <v>#VALUE!</v>
      </c>
      <c r="P1177" s="15" t="e">
        <f t="shared" si="608"/>
        <v>#VALUE!</v>
      </c>
      <c r="Q1177" s="17" t="e">
        <f>VLOOKUP($A1177,'DATA PENGUKURAN GARDU'!$A:$BS,42,0)</f>
        <v>#N/A</v>
      </c>
      <c r="R1177" s="18" t="e">
        <f t="shared" si="617"/>
        <v>#N/A</v>
      </c>
      <c r="S1177" s="17" t="e">
        <f>VLOOKUP($A1177,'DATA PENGUKURAN GARDU'!$A:$BS,44,0)</f>
        <v>#N/A</v>
      </c>
      <c r="T1177" s="18" t="e">
        <f t="shared" si="618"/>
        <v>#N/A</v>
      </c>
      <c r="U1177" s="17" t="e">
        <f>VLOOKUP($A1177,'DATA PENGUKURAN GARDU'!$A:$BS,46,0)</f>
        <v>#N/A</v>
      </c>
      <c r="V1177" s="18" t="e">
        <f t="shared" si="619"/>
        <v>#N/A</v>
      </c>
      <c r="W1177" s="17" t="e">
        <f>VLOOKUP($A1177,'DATA PENGUKURAN GARDU'!$A:$BS,48,0)</f>
        <v>#N/A</v>
      </c>
      <c r="X1177" s="17" t="e">
        <f>VLOOKUP($A1177,'DATA PENGUKURAN GARDU'!$A:$BS,53,0)</f>
        <v>#N/A</v>
      </c>
      <c r="Y1177" s="17" t="e">
        <f>VLOOKUP($A1177,'DATA PENGUKURAN GARDU'!$A:$BS,54,0)</f>
        <v>#N/A</v>
      </c>
      <c r="Z1177" s="17" t="e">
        <f>VLOOKUP($A1177,'DATA PENGUKURAN GARDU'!$A:$BS,55,0)</f>
        <v>#N/A</v>
      </c>
      <c r="AA1177" s="20" t="e">
        <f>VLOOKUP($B1177,'DATA PENGUKURAN GARDU'!$A:$BS,42,0)</f>
        <v>#N/A</v>
      </c>
      <c r="AB1177" s="21" t="e">
        <f t="shared" si="620"/>
        <v>#N/A</v>
      </c>
      <c r="AC1177" s="20" t="e">
        <f>VLOOKUP($B1177,'DATA PENGUKURAN GARDU'!$A:$BS,44,0)</f>
        <v>#N/A</v>
      </c>
      <c r="AD1177" s="21" t="e">
        <f t="shared" si="621"/>
        <v>#N/A</v>
      </c>
      <c r="AE1177" s="20" t="e">
        <f>VLOOKUP($B1177,'DATA PENGUKURAN GARDU'!$A:$BS,46,0)</f>
        <v>#N/A</v>
      </c>
      <c r="AF1177" s="21" t="e">
        <f t="shared" si="622"/>
        <v>#N/A</v>
      </c>
      <c r="AG1177" s="20" t="e">
        <f>VLOOKUP($B1177,'DATA PENGUKURAN GARDU'!$A:$BS,46,0)</f>
        <v>#N/A</v>
      </c>
      <c r="AH1177" s="20" t="e">
        <f>VLOOKUP($B1177,'DATA PENGUKURAN GARDU'!$A:$BS,53,0)</f>
        <v>#N/A</v>
      </c>
      <c r="AI1177" s="20" t="e">
        <f>VLOOKUP($B1177,'DATA PENGUKURAN GARDU'!$A:$BS,54,0)</f>
        <v>#N/A</v>
      </c>
      <c r="AJ1177" s="17" t="e">
        <f>VLOOKUP($C1177,'DATA PENGUKURAN GARDU'!$A:$BS,42,0)</f>
        <v>#N/A</v>
      </c>
      <c r="AK1177" s="23" t="e">
        <f t="shared" si="623"/>
        <v>#N/A</v>
      </c>
      <c r="AL1177" s="17" t="e">
        <f>VLOOKUP($C1177,'DATA PENGUKURAN GARDU'!$A:$BS,44,0)</f>
        <v>#N/A</v>
      </c>
      <c r="AM1177" s="23" t="e">
        <f t="shared" si="624"/>
        <v>#N/A</v>
      </c>
      <c r="AN1177" s="17" t="e">
        <f>VLOOKUP($C1177,'DATA PENGUKURAN GARDU'!$A:$BS,46,0)</f>
        <v>#N/A</v>
      </c>
      <c r="AO1177" s="23" t="e">
        <f t="shared" si="625"/>
        <v>#N/A</v>
      </c>
      <c r="AP1177" s="17" t="e">
        <f>VLOOKUP($C1177,'DATA PENGUKURAN GARDU'!$A:$BS,46,0)</f>
        <v>#N/A</v>
      </c>
      <c r="AQ1177" s="17" t="e">
        <f>VLOOKUP($C1177,'DATA PENGUKURAN GARDU'!$A:$BS,53,0)</f>
        <v>#N/A</v>
      </c>
      <c r="AR1177" s="17" t="e">
        <f>VLOOKUP($C1177,'DATA PENGUKURAN GARDU'!$A:$BS,54,0)</f>
        <v>#N/A</v>
      </c>
      <c r="AS1177" s="20" t="e">
        <f>VLOOKUP($D1177,'DATA PENGUKURAN GARDU'!$A:$BS,42,0)</f>
        <v>#N/A</v>
      </c>
      <c r="AT1177" s="21" t="e">
        <f t="shared" si="626"/>
        <v>#N/A</v>
      </c>
      <c r="AU1177" s="20" t="e">
        <f>VLOOKUP($D1177,'DATA PENGUKURAN GARDU'!$A:$BS,44,0)</f>
        <v>#N/A</v>
      </c>
      <c r="AV1177" s="21" t="e">
        <f t="shared" si="627"/>
        <v>#N/A</v>
      </c>
      <c r="AW1177" s="20" t="e">
        <f>VLOOKUP($D1177,'DATA PENGUKURAN GARDU'!$A:$BS,46,0)</f>
        <v>#N/A</v>
      </c>
      <c r="AX1177" s="21" t="e">
        <f t="shared" si="628"/>
        <v>#N/A</v>
      </c>
      <c r="AY1177" s="20" t="e">
        <f>VLOOKUP($D1177,'DATA PENGUKURAN GARDU'!$A:$BS,46,0)</f>
        <v>#N/A</v>
      </c>
      <c r="AZ1177" s="20" t="e">
        <f>VLOOKUP($D1177,'DATA PENGUKURAN GARDU'!$A:$BS,53,0)</f>
        <v>#N/A</v>
      </c>
      <c r="BA1177" s="20" t="e">
        <f>VLOOKUP($D1177,'DATA PENGUKURAN GARDU'!$A:$BS,54,0)</f>
        <v>#N/A</v>
      </c>
      <c r="BB1177" s="17" t="e">
        <f>VLOOKUP($E1177,'DATA PENGUKURAN GARDU'!$A:$BS,42,0)</f>
        <v>#N/A</v>
      </c>
      <c r="BC1177" s="23" t="e">
        <f t="shared" si="629"/>
        <v>#N/A</v>
      </c>
      <c r="BD1177" s="17" t="e">
        <f>VLOOKUP($E1177,'DATA PENGUKURAN GARDU'!$A:$BS,44,0)</f>
        <v>#N/A</v>
      </c>
      <c r="BE1177" s="23" t="e">
        <f t="shared" si="630"/>
        <v>#N/A</v>
      </c>
      <c r="BF1177" s="17" t="e">
        <f>VLOOKUP($E1177,'DATA PENGUKURAN GARDU'!$A:$BS,46,0)</f>
        <v>#N/A</v>
      </c>
      <c r="BG1177" s="23" t="e">
        <f t="shared" si="631"/>
        <v>#N/A</v>
      </c>
      <c r="BH1177" s="17" t="e">
        <f>VLOOKUP($E1177,'DATA PENGUKURAN GARDU'!$A:$BS,46,0)</f>
        <v>#N/A</v>
      </c>
      <c r="BI1177" s="17" t="e">
        <f>VLOOKUP($E1177,'DATA PENGUKURAN GARDU'!$A:$BS,53,0)</f>
        <v>#N/A</v>
      </c>
      <c r="BJ1177" s="17" t="e">
        <f>VLOOKUP($E1177,'DATA PENGUKURAN GARDU'!$A:$BS,54,0)</f>
        <v>#N/A</v>
      </c>
      <c r="BK1177" s="20" t="e">
        <f t="shared" si="609"/>
        <v>#N/A</v>
      </c>
      <c r="BL1177" s="20" t="e">
        <f t="shared" si="610"/>
        <v>#N/A</v>
      </c>
      <c r="BM1177" s="20" t="e">
        <f t="shared" si="611"/>
        <v>#N/A</v>
      </c>
      <c r="BN1177" s="25" t="e">
        <f t="shared" si="612"/>
        <v>#N/A</v>
      </c>
      <c r="BO1177" s="26" t="str">
        <f t="shared" si="613"/>
        <v>0</v>
      </c>
      <c r="BP1177" s="21" t="e">
        <f t="shared" si="614"/>
        <v>#VALUE!</v>
      </c>
      <c r="BQ1177" s="20" t="e">
        <f t="shared" si="615"/>
        <v>#N/A</v>
      </c>
      <c r="BR1177" s="20" t="e">
        <v>#N/A</v>
      </c>
      <c r="BS1177" s="9" t="e">
        <v>#N/A</v>
      </c>
      <c r="BT1177" s="2" t="e">
        <f t="shared" si="616"/>
        <v>#VALUE!</v>
      </c>
      <c r="BU1177" s="2" t="e">
        <f t="shared" si="599"/>
        <v>#N/A</v>
      </c>
      <c r="BV1177" s="2" t="e">
        <f t="shared" si="600"/>
        <v>#N/A</v>
      </c>
    </row>
    <row r="1178" s="2" customFormat="1" ht="22.95" customHeight="1" spans="1:74">
      <c r="A1178" s="9" t="str">
        <f t="shared" si="601"/>
        <v>NL 023Induk</v>
      </c>
      <c r="B1178" s="9" t="str">
        <f t="shared" si="602"/>
        <v>NL 023jurusan 1</v>
      </c>
      <c r="C1178" s="9" t="str">
        <f t="shared" si="603"/>
        <v>NL 023jurusan 2</v>
      </c>
      <c r="D1178" s="9" t="str">
        <f t="shared" si="604"/>
        <v>NL 023jurusan 3</v>
      </c>
      <c r="E1178" s="9" t="str">
        <f t="shared" si="605"/>
        <v>NL 023jurusan 4</v>
      </c>
      <c r="F1178" s="10" t="s">
        <v>324</v>
      </c>
      <c r="G1178" s="10" t="s">
        <v>101</v>
      </c>
      <c r="H1178" s="10" t="s">
        <v>1419</v>
      </c>
      <c r="I1178" s="10" t="s">
        <v>12444</v>
      </c>
      <c r="J1178" s="10" t="s">
        <v>12445</v>
      </c>
      <c r="K1178" s="10" t="s">
        <v>7465</v>
      </c>
      <c r="L1178" s="10"/>
      <c r="M1178" s="10"/>
      <c r="N1178" s="14">
        <f t="shared" si="606"/>
        <v>0</v>
      </c>
      <c r="O1178" s="15" t="e">
        <f t="shared" si="607"/>
        <v>#VALUE!</v>
      </c>
      <c r="P1178" s="15" t="e">
        <f t="shared" si="608"/>
        <v>#VALUE!</v>
      </c>
      <c r="Q1178" s="17" t="e">
        <f>VLOOKUP($A1178,'DATA PENGUKURAN GARDU'!$A:$BS,42,0)</f>
        <v>#N/A</v>
      </c>
      <c r="R1178" s="18" t="e">
        <f t="shared" si="617"/>
        <v>#N/A</v>
      </c>
      <c r="S1178" s="17" t="e">
        <f>VLOOKUP($A1178,'DATA PENGUKURAN GARDU'!$A:$BS,44,0)</f>
        <v>#N/A</v>
      </c>
      <c r="T1178" s="18" t="e">
        <f t="shared" si="618"/>
        <v>#N/A</v>
      </c>
      <c r="U1178" s="17" t="e">
        <f>VLOOKUP($A1178,'DATA PENGUKURAN GARDU'!$A:$BS,46,0)</f>
        <v>#N/A</v>
      </c>
      <c r="V1178" s="18" t="e">
        <f t="shared" si="619"/>
        <v>#N/A</v>
      </c>
      <c r="W1178" s="17" t="e">
        <f>VLOOKUP($A1178,'DATA PENGUKURAN GARDU'!$A:$BS,48,0)</f>
        <v>#N/A</v>
      </c>
      <c r="X1178" s="17" t="e">
        <f>VLOOKUP($A1178,'DATA PENGUKURAN GARDU'!$A:$BS,53,0)</f>
        <v>#N/A</v>
      </c>
      <c r="Y1178" s="17" t="e">
        <f>VLOOKUP($A1178,'DATA PENGUKURAN GARDU'!$A:$BS,54,0)</f>
        <v>#N/A</v>
      </c>
      <c r="Z1178" s="17" t="e">
        <f>VLOOKUP($A1178,'DATA PENGUKURAN GARDU'!$A:$BS,55,0)</f>
        <v>#N/A</v>
      </c>
      <c r="AA1178" s="20" t="e">
        <f>VLOOKUP($B1178,'DATA PENGUKURAN GARDU'!$A:$BS,42,0)</f>
        <v>#N/A</v>
      </c>
      <c r="AB1178" s="21" t="e">
        <f t="shared" si="620"/>
        <v>#N/A</v>
      </c>
      <c r="AC1178" s="20" t="e">
        <f>VLOOKUP($B1178,'DATA PENGUKURAN GARDU'!$A:$BS,44,0)</f>
        <v>#N/A</v>
      </c>
      <c r="AD1178" s="21" t="e">
        <f t="shared" si="621"/>
        <v>#N/A</v>
      </c>
      <c r="AE1178" s="20" t="e">
        <f>VLOOKUP($B1178,'DATA PENGUKURAN GARDU'!$A:$BS,46,0)</f>
        <v>#N/A</v>
      </c>
      <c r="AF1178" s="21" t="e">
        <f t="shared" si="622"/>
        <v>#N/A</v>
      </c>
      <c r="AG1178" s="20" t="e">
        <f>VLOOKUP($B1178,'DATA PENGUKURAN GARDU'!$A:$BS,46,0)</f>
        <v>#N/A</v>
      </c>
      <c r="AH1178" s="20" t="e">
        <f>VLOOKUP($B1178,'DATA PENGUKURAN GARDU'!$A:$BS,53,0)</f>
        <v>#N/A</v>
      </c>
      <c r="AI1178" s="20" t="e">
        <f>VLOOKUP($B1178,'DATA PENGUKURAN GARDU'!$A:$BS,54,0)</f>
        <v>#N/A</v>
      </c>
      <c r="AJ1178" s="17" t="e">
        <f>VLOOKUP($C1178,'DATA PENGUKURAN GARDU'!$A:$BS,42,0)</f>
        <v>#N/A</v>
      </c>
      <c r="AK1178" s="23" t="e">
        <f t="shared" si="623"/>
        <v>#N/A</v>
      </c>
      <c r="AL1178" s="17" t="e">
        <f>VLOOKUP($C1178,'DATA PENGUKURAN GARDU'!$A:$BS,44,0)</f>
        <v>#N/A</v>
      </c>
      <c r="AM1178" s="23" t="e">
        <f t="shared" si="624"/>
        <v>#N/A</v>
      </c>
      <c r="AN1178" s="17" t="e">
        <f>VLOOKUP($C1178,'DATA PENGUKURAN GARDU'!$A:$BS,46,0)</f>
        <v>#N/A</v>
      </c>
      <c r="AO1178" s="23" t="e">
        <f t="shared" si="625"/>
        <v>#N/A</v>
      </c>
      <c r="AP1178" s="17" t="e">
        <f>VLOOKUP($C1178,'DATA PENGUKURAN GARDU'!$A:$BS,46,0)</f>
        <v>#N/A</v>
      </c>
      <c r="AQ1178" s="17" t="e">
        <f>VLOOKUP($C1178,'DATA PENGUKURAN GARDU'!$A:$BS,53,0)</f>
        <v>#N/A</v>
      </c>
      <c r="AR1178" s="17" t="e">
        <f>VLOOKUP($C1178,'DATA PENGUKURAN GARDU'!$A:$BS,54,0)</f>
        <v>#N/A</v>
      </c>
      <c r="AS1178" s="20" t="e">
        <f>VLOOKUP($D1178,'DATA PENGUKURAN GARDU'!$A:$BS,42,0)</f>
        <v>#N/A</v>
      </c>
      <c r="AT1178" s="21" t="e">
        <f t="shared" si="626"/>
        <v>#N/A</v>
      </c>
      <c r="AU1178" s="20" t="e">
        <f>VLOOKUP($D1178,'DATA PENGUKURAN GARDU'!$A:$BS,44,0)</f>
        <v>#N/A</v>
      </c>
      <c r="AV1178" s="21" t="e">
        <f t="shared" si="627"/>
        <v>#N/A</v>
      </c>
      <c r="AW1178" s="20" t="e">
        <f>VLOOKUP($D1178,'DATA PENGUKURAN GARDU'!$A:$BS,46,0)</f>
        <v>#N/A</v>
      </c>
      <c r="AX1178" s="21" t="e">
        <f t="shared" si="628"/>
        <v>#N/A</v>
      </c>
      <c r="AY1178" s="20" t="e">
        <f>VLOOKUP($D1178,'DATA PENGUKURAN GARDU'!$A:$BS,46,0)</f>
        <v>#N/A</v>
      </c>
      <c r="AZ1178" s="20" t="e">
        <f>VLOOKUP($D1178,'DATA PENGUKURAN GARDU'!$A:$BS,53,0)</f>
        <v>#N/A</v>
      </c>
      <c r="BA1178" s="20" t="e">
        <f>VLOOKUP($D1178,'DATA PENGUKURAN GARDU'!$A:$BS,54,0)</f>
        <v>#N/A</v>
      </c>
      <c r="BB1178" s="17" t="e">
        <f>VLOOKUP($E1178,'DATA PENGUKURAN GARDU'!$A:$BS,42,0)</f>
        <v>#N/A</v>
      </c>
      <c r="BC1178" s="23" t="e">
        <f t="shared" si="629"/>
        <v>#N/A</v>
      </c>
      <c r="BD1178" s="17" t="e">
        <f>VLOOKUP($E1178,'DATA PENGUKURAN GARDU'!$A:$BS,44,0)</f>
        <v>#N/A</v>
      </c>
      <c r="BE1178" s="23" t="e">
        <f t="shared" si="630"/>
        <v>#N/A</v>
      </c>
      <c r="BF1178" s="17" t="e">
        <f>VLOOKUP($E1178,'DATA PENGUKURAN GARDU'!$A:$BS,46,0)</f>
        <v>#N/A</v>
      </c>
      <c r="BG1178" s="23" t="e">
        <f t="shared" si="631"/>
        <v>#N/A</v>
      </c>
      <c r="BH1178" s="17" t="e">
        <f>VLOOKUP($E1178,'DATA PENGUKURAN GARDU'!$A:$BS,46,0)</f>
        <v>#N/A</v>
      </c>
      <c r="BI1178" s="17" t="e">
        <f>VLOOKUP($E1178,'DATA PENGUKURAN GARDU'!$A:$BS,53,0)</f>
        <v>#N/A</v>
      </c>
      <c r="BJ1178" s="17" t="e">
        <f>VLOOKUP($E1178,'DATA PENGUKURAN GARDU'!$A:$BS,54,0)</f>
        <v>#N/A</v>
      </c>
      <c r="BK1178" s="20" t="e">
        <f t="shared" si="609"/>
        <v>#N/A</v>
      </c>
      <c r="BL1178" s="20" t="e">
        <f t="shared" si="610"/>
        <v>#N/A</v>
      </c>
      <c r="BM1178" s="20" t="e">
        <f t="shared" si="611"/>
        <v>#N/A</v>
      </c>
      <c r="BN1178" s="25" t="e">
        <f t="shared" si="612"/>
        <v>#N/A</v>
      </c>
      <c r="BO1178" s="26" t="str">
        <f t="shared" si="613"/>
        <v>0</v>
      </c>
      <c r="BP1178" s="21" t="e">
        <f t="shared" si="614"/>
        <v>#VALUE!</v>
      </c>
      <c r="BQ1178" s="20" t="e">
        <f t="shared" si="615"/>
        <v>#N/A</v>
      </c>
      <c r="BR1178" s="20" t="e">
        <v>#N/A</v>
      </c>
      <c r="BS1178" s="9" t="e">
        <v>#N/A</v>
      </c>
      <c r="BT1178" s="2" t="e">
        <f t="shared" si="616"/>
        <v>#VALUE!</v>
      </c>
      <c r="BU1178" s="2" t="e">
        <f t="shared" si="599"/>
        <v>#N/A</v>
      </c>
      <c r="BV1178" s="2" t="e">
        <f t="shared" si="600"/>
        <v>#N/A</v>
      </c>
    </row>
    <row r="1179" s="2" customFormat="1" ht="22.95" customHeight="1" spans="1:74">
      <c r="A1179" s="9" t="str">
        <f t="shared" si="601"/>
        <v>NL 026Induk</v>
      </c>
      <c r="B1179" s="9" t="str">
        <f t="shared" si="602"/>
        <v>NL 026jurusan 1</v>
      </c>
      <c r="C1179" s="9" t="str">
        <f t="shared" si="603"/>
        <v>NL 026jurusan 2</v>
      </c>
      <c r="D1179" s="9" t="str">
        <f t="shared" si="604"/>
        <v>NL 026jurusan 3</v>
      </c>
      <c r="E1179" s="9" t="str">
        <f t="shared" si="605"/>
        <v>NL 026jurusan 4</v>
      </c>
      <c r="F1179" s="10" t="s">
        <v>324</v>
      </c>
      <c r="G1179" s="10" t="s">
        <v>101</v>
      </c>
      <c r="H1179" s="10" t="s">
        <v>1420</v>
      </c>
      <c r="I1179" s="10" t="s">
        <v>12446</v>
      </c>
      <c r="J1179" s="10" t="s">
        <v>12447</v>
      </c>
      <c r="K1179" s="10" t="s">
        <v>7465</v>
      </c>
      <c r="L1179" s="10"/>
      <c r="M1179" s="10"/>
      <c r="N1179" s="14">
        <f t="shared" si="606"/>
        <v>0</v>
      </c>
      <c r="O1179" s="15" t="e">
        <f t="shared" si="607"/>
        <v>#VALUE!</v>
      </c>
      <c r="P1179" s="15" t="e">
        <f t="shared" si="608"/>
        <v>#VALUE!</v>
      </c>
      <c r="Q1179" s="17" t="e">
        <f>VLOOKUP($A1179,'DATA PENGUKURAN GARDU'!$A:$BS,42,0)</f>
        <v>#N/A</v>
      </c>
      <c r="R1179" s="18" t="e">
        <f t="shared" si="617"/>
        <v>#N/A</v>
      </c>
      <c r="S1179" s="17" t="e">
        <f>VLOOKUP($A1179,'DATA PENGUKURAN GARDU'!$A:$BS,44,0)</f>
        <v>#N/A</v>
      </c>
      <c r="T1179" s="18" t="e">
        <f t="shared" si="618"/>
        <v>#N/A</v>
      </c>
      <c r="U1179" s="17" t="e">
        <f>VLOOKUP($A1179,'DATA PENGUKURAN GARDU'!$A:$BS,46,0)</f>
        <v>#N/A</v>
      </c>
      <c r="V1179" s="18" t="e">
        <f t="shared" si="619"/>
        <v>#N/A</v>
      </c>
      <c r="W1179" s="17" t="e">
        <f>VLOOKUP($A1179,'DATA PENGUKURAN GARDU'!$A:$BS,48,0)</f>
        <v>#N/A</v>
      </c>
      <c r="X1179" s="17" t="e">
        <f>VLOOKUP($A1179,'DATA PENGUKURAN GARDU'!$A:$BS,53,0)</f>
        <v>#N/A</v>
      </c>
      <c r="Y1179" s="17" t="e">
        <f>VLOOKUP($A1179,'DATA PENGUKURAN GARDU'!$A:$BS,54,0)</f>
        <v>#N/A</v>
      </c>
      <c r="Z1179" s="17" t="e">
        <f>VLOOKUP($A1179,'DATA PENGUKURAN GARDU'!$A:$BS,55,0)</f>
        <v>#N/A</v>
      </c>
      <c r="AA1179" s="20" t="e">
        <f>VLOOKUP($B1179,'DATA PENGUKURAN GARDU'!$A:$BS,42,0)</f>
        <v>#N/A</v>
      </c>
      <c r="AB1179" s="21" t="e">
        <f t="shared" si="620"/>
        <v>#N/A</v>
      </c>
      <c r="AC1179" s="20" t="e">
        <f>VLOOKUP($B1179,'DATA PENGUKURAN GARDU'!$A:$BS,44,0)</f>
        <v>#N/A</v>
      </c>
      <c r="AD1179" s="21" t="e">
        <f t="shared" si="621"/>
        <v>#N/A</v>
      </c>
      <c r="AE1179" s="20" t="e">
        <f>VLOOKUP($B1179,'DATA PENGUKURAN GARDU'!$A:$BS,46,0)</f>
        <v>#N/A</v>
      </c>
      <c r="AF1179" s="21" t="e">
        <f t="shared" si="622"/>
        <v>#N/A</v>
      </c>
      <c r="AG1179" s="20" t="e">
        <f>VLOOKUP($B1179,'DATA PENGUKURAN GARDU'!$A:$BS,46,0)</f>
        <v>#N/A</v>
      </c>
      <c r="AH1179" s="20" t="e">
        <f>VLOOKUP($B1179,'DATA PENGUKURAN GARDU'!$A:$BS,53,0)</f>
        <v>#N/A</v>
      </c>
      <c r="AI1179" s="20" t="e">
        <f>VLOOKUP($B1179,'DATA PENGUKURAN GARDU'!$A:$BS,54,0)</f>
        <v>#N/A</v>
      </c>
      <c r="AJ1179" s="17" t="e">
        <f>VLOOKUP($C1179,'DATA PENGUKURAN GARDU'!$A:$BS,42,0)</f>
        <v>#N/A</v>
      </c>
      <c r="AK1179" s="23" t="e">
        <f t="shared" si="623"/>
        <v>#N/A</v>
      </c>
      <c r="AL1179" s="17" t="e">
        <f>VLOOKUP($C1179,'DATA PENGUKURAN GARDU'!$A:$BS,44,0)</f>
        <v>#N/A</v>
      </c>
      <c r="AM1179" s="23" t="e">
        <f t="shared" si="624"/>
        <v>#N/A</v>
      </c>
      <c r="AN1179" s="17" t="e">
        <f>VLOOKUP($C1179,'DATA PENGUKURAN GARDU'!$A:$BS,46,0)</f>
        <v>#N/A</v>
      </c>
      <c r="AO1179" s="23" t="e">
        <f t="shared" si="625"/>
        <v>#N/A</v>
      </c>
      <c r="AP1179" s="17" t="e">
        <f>VLOOKUP($C1179,'DATA PENGUKURAN GARDU'!$A:$BS,46,0)</f>
        <v>#N/A</v>
      </c>
      <c r="AQ1179" s="17" t="e">
        <f>VLOOKUP($C1179,'DATA PENGUKURAN GARDU'!$A:$BS,53,0)</f>
        <v>#N/A</v>
      </c>
      <c r="AR1179" s="17" t="e">
        <f>VLOOKUP($C1179,'DATA PENGUKURAN GARDU'!$A:$BS,54,0)</f>
        <v>#N/A</v>
      </c>
      <c r="AS1179" s="20" t="e">
        <f>VLOOKUP($D1179,'DATA PENGUKURAN GARDU'!$A:$BS,42,0)</f>
        <v>#N/A</v>
      </c>
      <c r="AT1179" s="21" t="e">
        <f t="shared" si="626"/>
        <v>#N/A</v>
      </c>
      <c r="AU1179" s="20" t="e">
        <f>VLOOKUP($D1179,'DATA PENGUKURAN GARDU'!$A:$BS,44,0)</f>
        <v>#N/A</v>
      </c>
      <c r="AV1179" s="21" t="e">
        <f t="shared" si="627"/>
        <v>#N/A</v>
      </c>
      <c r="AW1179" s="20" t="e">
        <f>VLOOKUP($D1179,'DATA PENGUKURAN GARDU'!$A:$BS,46,0)</f>
        <v>#N/A</v>
      </c>
      <c r="AX1179" s="21" t="e">
        <f t="shared" si="628"/>
        <v>#N/A</v>
      </c>
      <c r="AY1179" s="20" t="e">
        <f>VLOOKUP($D1179,'DATA PENGUKURAN GARDU'!$A:$BS,46,0)</f>
        <v>#N/A</v>
      </c>
      <c r="AZ1179" s="20" t="e">
        <f>VLOOKUP($D1179,'DATA PENGUKURAN GARDU'!$A:$BS,53,0)</f>
        <v>#N/A</v>
      </c>
      <c r="BA1179" s="20" t="e">
        <f>VLOOKUP($D1179,'DATA PENGUKURAN GARDU'!$A:$BS,54,0)</f>
        <v>#N/A</v>
      </c>
      <c r="BB1179" s="17" t="e">
        <f>VLOOKUP($E1179,'DATA PENGUKURAN GARDU'!$A:$BS,42,0)</f>
        <v>#N/A</v>
      </c>
      <c r="BC1179" s="23" t="e">
        <f t="shared" si="629"/>
        <v>#N/A</v>
      </c>
      <c r="BD1179" s="17" t="e">
        <f>VLOOKUP($E1179,'DATA PENGUKURAN GARDU'!$A:$BS,44,0)</f>
        <v>#N/A</v>
      </c>
      <c r="BE1179" s="23" t="e">
        <f t="shared" si="630"/>
        <v>#N/A</v>
      </c>
      <c r="BF1179" s="17" t="e">
        <f>VLOOKUP($E1179,'DATA PENGUKURAN GARDU'!$A:$BS,46,0)</f>
        <v>#N/A</v>
      </c>
      <c r="BG1179" s="23" t="e">
        <f t="shared" si="631"/>
        <v>#N/A</v>
      </c>
      <c r="BH1179" s="17" t="e">
        <f>VLOOKUP($E1179,'DATA PENGUKURAN GARDU'!$A:$BS,46,0)</f>
        <v>#N/A</v>
      </c>
      <c r="BI1179" s="17" t="e">
        <f>VLOOKUP($E1179,'DATA PENGUKURAN GARDU'!$A:$BS,53,0)</f>
        <v>#N/A</v>
      </c>
      <c r="BJ1179" s="17" t="e">
        <f>VLOOKUP($E1179,'DATA PENGUKURAN GARDU'!$A:$BS,54,0)</f>
        <v>#N/A</v>
      </c>
      <c r="BK1179" s="20" t="e">
        <f t="shared" si="609"/>
        <v>#N/A</v>
      </c>
      <c r="BL1179" s="20" t="e">
        <f t="shared" si="610"/>
        <v>#N/A</v>
      </c>
      <c r="BM1179" s="20" t="e">
        <f t="shared" si="611"/>
        <v>#N/A</v>
      </c>
      <c r="BN1179" s="25" t="e">
        <f t="shared" si="612"/>
        <v>#N/A</v>
      </c>
      <c r="BO1179" s="26" t="str">
        <f t="shared" si="613"/>
        <v>0</v>
      </c>
      <c r="BP1179" s="21" t="e">
        <f t="shared" si="614"/>
        <v>#VALUE!</v>
      </c>
      <c r="BQ1179" s="20" t="e">
        <f t="shared" si="615"/>
        <v>#N/A</v>
      </c>
      <c r="BR1179" s="20" t="e">
        <v>#N/A</v>
      </c>
      <c r="BS1179" s="9" t="e">
        <v>#N/A</v>
      </c>
      <c r="BT1179" s="2" t="e">
        <f t="shared" si="616"/>
        <v>#VALUE!</v>
      </c>
      <c r="BU1179" s="2" t="e">
        <f t="shared" si="599"/>
        <v>#N/A</v>
      </c>
      <c r="BV1179" s="2" t="e">
        <f t="shared" si="600"/>
        <v>#N/A</v>
      </c>
    </row>
    <row r="1180" s="2" customFormat="1" ht="22.95" customHeight="1" spans="1:74">
      <c r="A1180" s="9" t="str">
        <f t="shared" si="601"/>
        <v>NL 033Induk</v>
      </c>
      <c r="B1180" s="9" t="str">
        <f t="shared" si="602"/>
        <v>NL 033jurusan 1</v>
      </c>
      <c r="C1180" s="9" t="str">
        <f t="shared" si="603"/>
        <v>NL 033jurusan 2</v>
      </c>
      <c r="D1180" s="9" t="str">
        <f t="shared" si="604"/>
        <v>NL 033jurusan 3</v>
      </c>
      <c r="E1180" s="9" t="str">
        <f t="shared" si="605"/>
        <v>NL 033jurusan 4</v>
      </c>
      <c r="F1180" s="10" t="s">
        <v>324</v>
      </c>
      <c r="G1180" s="10" t="s">
        <v>101</v>
      </c>
      <c r="H1180" s="10" t="s">
        <v>1421</v>
      </c>
      <c r="I1180" s="10" t="s">
        <v>12448</v>
      </c>
      <c r="J1180" s="10" t="s">
        <v>12449</v>
      </c>
      <c r="K1180" s="10" t="s">
        <v>7465</v>
      </c>
      <c r="L1180" s="10"/>
      <c r="M1180" s="10"/>
      <c r="N1180" s="14">
        <f t="shared" si="606"/>
        <v>0</v>
      </c>
      <c r="O1180" s="15" t="e">
        <f t="shared" si="607"/>
        <v>#VALUE!</v>
      </c>
      <c r="P1180" s="15" t="e">
        <f t="shared" si="608"/>
        <v>#VALUE!</v>
      </c>
      <c r="Q1180" s="17" t="e">
        <f>VLOOKUP($A1180,'DATA PENGUKURAN GARDU'!$A:$BS,42,0)</f>
        <v>#N/A</v>
      </c>
      <c r="R1180" s="18" t="e">
        <f t="shared" si="617"/>
        <v>#N/A</v>
      </c>
      <c r="S1180" s="17" t="e">
        <f>VLOOKUP($A1180,'DATA PENGUKURAN GARDU'!$A:$BS,44,0)</f>
        <v>#N/A</v>
      </c>
      <c r="T1180" s="18" t="e">
        <f t="shared" si="618"/>
        <v>#N/A</v>
      </c>
      <c r="U1180" s="17" t="e">
        <f>VLOOKUP($A1180,'DATA PENGUKURAN GARDU'!$A:$BS,46,0)</f>
        <v>#N/A</v>
      </c>
      <c r="V1180" s="18" t="e">
        <f t="shared" si="619"/>
        <v>#N/A</v>
      </c>
      <c r="W1180" s="17" t="e">
        <f>VLOOKUP($A1180,'DATA PENGUKURAN GARDU'!$A:$BS,48,0)</f>
        <v>#N/A</v>
      </c>
      <c r="X1180" s="17" t="e">
        <f>VLOOKUP($A1180,'DATA PENGUKURAN GARDU'!$A:$BS,53,0)</f>
        <v>#N/A</v>
      </c>
      <c r="Y1180" s="17" t="e">
        <f>VLOOKUP($A1180,'DATA PENGUKURAN GARDU'!$A:$BS,54,0)</f>
        <v>#N/A</v>
      </c>
      <c r="Z1180" s="17" t="e">
        <f>VLOOKUP($A1180,'DATA PENGUKURAN GARDU'!$A:$BS,55,0)</f>
        <v>#N/A</v>
      </c>
      <c r="AA1180" s="20" t="e">
        <f>VLOOKUP($B1180,'DATA PENGUKURAN GARDU'!$A:$BS,42,0)</f>
        <v>#N/A</v>
      </c>
      <c r="AB1180" s="21" t="e">
        <f t="shared" si="620"/>
        <v>#N/A</v>
      </c>
      <c r="AC1180" s="20" t="e">
        <f>VLOOKUP($B1180,'DATA PENGUKURAN GARDU'!$A:$BS,44,0)</f>
        <v>#N/A</v>
      </c>
      <c r="AD1180" s="21" t="e">
        <f t="shared" si="621"/>
        <v>#N/A</v>
      </c>
      <c r="AE1180" s="20" t="e">
        <f>VLOOKUP($B1180,'DATA PENGUKURAN GARDU'!$A:$BS,46,0)</f>
        <v>#N/A</v>
      </c>
      <c r="AF1180" s="21" t="e">
        <f t="shared" si="622"/>
        <v>#N/A</v>
      </c>
      <c r="AG1180" s="20" t="e">
        <f>VLOOKUP($B1180,'DATA PENGUKURAN GARDU'!$A:$BS,46,0)</f>
        <v>#N/A</v>
      </c>
      <c r="AH1180" s="20" t="e">
        <f>VLOOKUP($B1180,'DATA PENGUKURAN GARDU'!$A:$BS,53,0)</f>
        <v>#N/A</v>
      </c>
      <c r="AI1180" s="20" t="e">
        <f>VLOOKUP($B1180,'DATA PENGUKURAN GARDU'!$A:$BS,54,0)</f>
        <v>#N/A</v>
      </c>
      <c r="AJ1180" s="17" t="e">
        <f>VLOOKUP($C1180,'DATA PENGUKURAN GARDU'!$A:$BS,42,0)</f>
        <v>#N/A</v>
      </c>
      <c r="AK1180" s="23" t="e">
        <f t="shared" si="623"/>
        <v>#N/A</v>
      </c>
      <c r="AL1180" s="17" t="e">
        <f>VLOOKUP($C1180,'DATA PENGUKURAN GARDU'!$A:$BS,44,0)</f>
        <v>#N/A</v>
      </c>
      <c r="AM1180" s="23" t="e">
        <f t="shared" si="624"/>
        <v>#N/A</v>
      </c>
      <c r="AN1180" s="17" t="e">
        <f>VLOOKUP($C1180,'DATA PENGUKURAN GARDU'!$A:$BS,46,0)</f>
        <v>#N/A</v>
      </c>
      <c r="AO1180" s="23" t="e">
        <f t="shared" si="625"/>
        <v>#N/A</v>
      </c>
      <c r="AP1180" s="17" t="e">
        <f>VLOOKUP($C1180,'DATA PENGUKURAN GARDU'!$A:$BS,46,0)</f>
        <v>#N/A</v>
      </c>
      <c r="AQ1180" s="17" t="e">
        <f>VLOOKUP($C1180,'DATA PENGUKURAN GARDU'!$A:$BS,53,0)</f>
        <v>#N/A</v>
      </c>
      <c r="AR1180" s="17" t="e">
        <f>VLOOKUP($C1180,'DATA PENGUKURAN GARDU'!$A:$BS,54,0)</f>
        <v>#N/A</v>
      </c>
      <c r="AS1180" s="20" t="e">
        <f>VLOOKUP($D1180,'DATA PENGUKURAN GARDU'!$A:$BS,42,0)</f>
        <v>#N/A</v>
      </c>
      <c r="AT1180" s="21" t="e">
        <f t="shared" si="626"/>
        <v>#N/A</v>
      </c>
      <c r="AU1180" s="20" t="e">
        <f>VLOOKUP($D1180,'DATA PENGUKURAN GARDU'!$A:$BS,44,0)</f>
        <v>#N/A</v>
      </c>
      <c r="AV1180" s="21" t="e">
        <f t="shared" si="627"/>
        <v>#N/A</v>
      </c>
      <c r="AW1180" s="20" t="e">
        <f>VLOOKUP($D1180,'DATA PENGUKURAN GARDU'!$A:$BS,46,0)</f>
        <v>#N/A</v>
      </c>
      <c r="AX1180" s="21" t="e">
        <f t="shared" si="628"/>
        <v>#N/A</v>
      </c>
      <c r="AY1180" s="20" t="e">
        <f>VLOOKUP($D1180,'DATA PENGUKURAN GARDU'!$A:$BS,46,0)</f>
        <v>#N/A</v>
      </c>
      <c r="AZ1180" s="20" t="e">
        <f>VLOOKUP($D1180,'DATA PENGUKURAN GARDU'!$A:$BS,53,0)</f>
        <v>#N/A</v>
      </c>
      <c r="BA1180" s="20" t="e">
        <f>VLOOKUP($D1180,'DATA PENGUKURAN GARDU'!$A:$BS,54,0)</f>
        <v>#N/A</v>
      </c>
      <c r="BB1180" s="17" t="e">
        <f>VLOOKUP($E1180,'DATA PENGUKURAN GARDU'!$A:$BS,42,0)</f>
        <v>#N/A</v>
      </c>
      <c r="BC1180" s="23" t="e">
        <f t="shared" si="629"/>
        <v>#N/A</v>
      </c>
      <c r="BD1180" s="17" t="e">
        <f>VLOOKUP($E1180,'DATA PENGUKURAN GARDU'!$A:$BS,44,0)</f>
        <v>#N/A</v>
      </c>
      <c r="BE1180" s="23" t="e">
        <f t="shared" si="630"/>
        <v>#N/A</v>
      </c>
      <c r="BF1180" s="17" t="e">
        <f>VLOOKUP($E1180,'DATA PENGUKURAN GARDU'!$A:$BS,46,0)</f>
        <v>#N/A</v>
      </c>
      <c r="BG1180" s="23" t="e">
        <f t="shared" si="631"/>
        <v>#N/A</v>
      </c>
      <c r="BH1180" s="17" t="e">
        <f>VLOOKUP($E1180,'DATA PENGUKURAN GARDU'!$A:$BS,46,0)</f>
        <v>#N/A</v>
      </c>
      <c r="BI1180" s="17" t="e">
        <f>VLOOKUP($E1180,'DATA PENGUKURAN GARDU'!$A:$BS,53,0)</f>
        <v>#N/A</v>
      </c>
      <c r="BJ1180" s="17" t="e">
        <f>VLOOKUP($E1180,'DATA PENGUKURAN GARDU'!$A:$BS,54,0)</f>
        <v>#N/A</v>
      </c>
      <c r="BK1180" s="20" t="e">
        <f t="shared" si="609"/>
        <v>#N/A</v>
      </c>
      <c r="BL1180" s="20" t="e">
        <f t="shared" si="610"/>
        <v>#N/A</v>
      </c>
      <c r="BM1180" s="20" t="e">
        <f t="shared" si="611"/>
        <v>#N/A</v>
      </c>
      <c r="BN1180" s="25" t="e">
        <f t="shared" si="612"/>
        <v>#N/A</v>
      </c>
      <c r="BO1180" s="26" t="str">
        <f t="shared" si="613"/>
        <v>0</v>
      </c>
      <c r="BP1180" s="21" t="e">
        <f t="shared" si="614"/>
        <v>#VALUE!</v>
      </c>
      <c r="BQ1180" s="20" t="e">
        <f t="shared" si="615"/>
        <v>#N/A</v>
      </c>
      <c r="BR1180" s="20" t="e">
        <v>#N/A</v>
      </c>
      <c r="BS1180" s="9" t="e">
        <v>#N/A</v>
      </c>
      <c r="BT1180" s="2" t="e">
        <f t="shared" si="616"/>
        <v>#VALUE!</v>
      </c>
      <c r="BU1180" s="2" t="e">
        <f t="shared" si="599"/>
        <v>#N/A</v>
      </c>
      <c r="BV1180" s="2" t="e">
        <f t="shared" si="600"/>
        <v>#N/A</v>
      </c>
    </row>
    <row r="1181" s="2" customFormat="1" ht="22.95" customHeight="1" spans="1:74">
      <c r="A1181" s="9" t="str">
        <f t="shared" si="601"/>
        <v>NL 035.1Induk</v>
      </c>
      <c r="B1181" s="9" t="str">
        <f t="shared" si="602"/>
        <v>NL 035.1jurusan 1</v>
      </c>
      <c r="C1181" s="9" t="str">
        <f t="shared" si="603"/>
        <v>NL 035.1jurusan 2</v>
      </c>
      <c r="D1181" s="9" t="str">
        <f t="shared" si="604"/>
        <v>NL 035.1jurusan 3</v>
      </c>
      <c r="E1181" s="9" t="str">
        <f t="shared" si="605"/>
        <v>NL 035.1jurusan 4</v>
      </c>
      <c r="F1181" s="10" t="s">
        <v>324</v>
      </c>
      <c r="G1181" s="10" t="s">
        <v>101</v>
      </c>
      <c r="H1181" s="10" t="s">
        <v>1422</v>
      </c>
      <c r="I1181" s="10" t="s">
        <v>12450</v>
      </c>
      <c r="J1181" s="10" t="s">
        <v>12451</v>
      </c>
      <c r="K1181" s="10" t="s">
        <v>7465</v>
      </c>
      <c r="L1181" s="10"/>
      <c r="M1181" s="10"/>
      <c r="N1181" s="14">
        <f t="shared" si="606"/>
        <v>0</v>
      </c>
      <c r="O1181" s="15" t="e">
        <f t="shared" si="607"/>
        <v>#VALUE!</v>
      </c>
      <c r="P1181" s="15" t="e">
        <f t="shared" si="608"/>
        <v>#VALUE!</v>
      </c>
      <c r="Q1181" s="17" t="e">
        <f>VLOOKUP($A1181,'DATA PENGUKURAN GARDU'!$A:$BS,42,0)</f>
        <v>#N/A</v>
      </c>
      <c r="R1181" s="18" t="e">
        <f t="shared" si="617"/>
        <v>#N/A</v>
      </c>
      <c r="S1181" s="17" t="e">
        <f>VLOOKUP($A1181,'DATA PENGUKURAN GARDU'!$A:$BS,44,0)</f>
        <v>#N/A</v>
      </c>
      <c r="T1181" s="18" t="e">
        <f t="shared" si="618"/>
        <v>#N/A</v>
      </c>
      <c r="U1181" s="17" t="e">
        <f>VLOOKUP($A1181,'DATA PENGUKURAN GARDU'!$A:$BS,46,0)</f>
        <v>#N/A</v>
      </c>
      <c r="V1181" s="18" t="e">
        <f t="shared" si="619"/>
        <v>#N/A</v>
      </c>
      <c r="W1181" s="17" t="e">
        <f>VLOOKUP($A1181,'DATA PENGUKURAN GARDU'!$A:$BS,48,0)</f>
        <v>#N/A</v>
      </c>
      <c r="X1181" s="17" t="e">
        <f>VLOOKUP($A1181,'DATA PENGUKURAN GARDU'!$A:$BS,53,0)</f>
        <v>#N/A</v>
      </c>
      <c r="Y1181" s="17" t="e">
        <f>VLOOKUP($A1181,'DATA PENGUKURAN GARDU'!$A:$BS,54,0)</f>
        <v>#N/A</v>
      </c>
      <c r="Z1181" s="17" t="e">
        <f>VLOOKUP($A1181,'DATA PENGUKURAN GARDU'!$A:$BS,55,0)</f>
        <v>#N/A</v>
      </c>
      <c r="AA1181" s="20" t="e">
        <f>VLOOKUP($B1181,'DATA PENGUKURAN GARDU'!$A:$BS,42,0)</f>
        <v>#N/A</v>
      </c>
      <c r="AB1181" s="21" t="e">
        <f t="shared" si="620"/>
        <v>#N/A</v>
      </c>
      <c r="AC1181" s="20" t="e">
        <f>VLOOKUP($B1181,'DATA PENGUKURAN GARDU'!$A:$BS,44,0)</f>
        <v>#N/A</v>
      </c>
      <c r="AD1181" s="21" t="e">
        <f t="shared" si="621"/>
        <v>#N/A</v>
      </c>
      <c r="AE1181" s="20" t="e">
        <f>VLOOKUP($B1181,'DATA PENGUKURAN GARDU'!$A:$BS,46,0)</f>
        <v>#N/A</v>
      </c>
      <c r="AF1181" s="21" t="e">
        <f t="shared" si="622"/>
        <v>#N/A</v>
      </c>
      <c r="AG1181" s="20" t="e">
        <f>VLOOKUP($B1181,'DATA PENGUKURAN GARDU'!$A:$BS,46,0)</f>
        <v>#N/A</v>
      </c>
      <c r="AH1181" s="20" t="e">
        <f>VLOOKUP($B1181,'DATA PENGUKURAN GARDU'!$A:$BS,53,0)</f>
        <v>#N/A</v>
      </c>
      <c r="AI1181" s="20" t="e">
        <f>VLOOKUP($B1181,'DATA PENGUKURAN GARDU'!$A:$BS,54,0)</f>
        <v>#N/A</v>
      </c>
      <c r="AJ1181" s="17" t="e">
        <f>VLOOKUP($C1181,'DATA PENGUKURAN GARDU'!$A:$BS,42,0)</f>
        <v>#N/A</v>
      </c>
      <c r="AK1181" s="23" t="e">
        <f t="shared" si="623"/>
        <v>#N/A</v>
      </c>
      <c r="AL1181" s="17" t="e">
        <f>VLOOKUP($C1181,'DATA PENGUKURAN GARDU'!$A:$BS,44,0)</f>
        <v>#N/A</v>
      </c>
      <c r="AM1181" s="23" t="e">
        <f t="shared" si="624"/>
        <v>#N/A</v>
      </c>
      <c r="AN1181" s="17" t="e">
        <f>VLOOKUP($C1181,'DATA PENGUKURAN GARDU'!$A:$BS,46,0)</f>
        <v>#N/A</v>
      </c>
      <c r="AO1181" s="23" t="e">
        <f t="shared" si="625"/>
        <v>#N/A</v>
      </c>
      <c r="AP1181" s="17" t="e">
        <f>VLOOKUP($C1181,'DATA PENGUKURAN GARDU'!$A:$BS,46,0)</f>
        <v>#N/A</v>
      </c>
      <c r="AQ1181" s="17" t="e">
        <f>VLOOKUP($C1181,'DATA PENGUKURAN GARDU'!$A:$BS,53,0)</f>
        <v>#N/A</v>
      </c>
      <c r="AR1181" s="17" t="e">
        <f>VLOOKUP($C1181,'DATA PENGUKURAN GARDU'!$A:$BS,54,0)</f>
        <v>#N/A</v>
      </c>
      <c r="AS1181" s="20" t="e">
        <f>VLOOKUP($D1181,'DATA PENGUKURAN GARDU'!$A:$BS,42,0)</f>
        <v>#N/A</v>
      </c>
      <c r="AT1181" s="21" t="e">
        <f t="shared" si="626"/>
        <v>#N/A</v>
      </c>
      <c r="AU1181" s="20" t="e">
        <f>VLOOKUP($D1181,'DATA PENGUKURAN GARDU'!$A:$BS,44,0)</f>
        <v>#N/A</v>
      </c>
      <c r="AV1181" s="21" t="e">
        <f t="shared" si="627"/>
        <v>#N/A</v>
      </c>
      <c r="AW1181" s="20" t="e">
        <f>VLOOKUP($D1181,'DATA PENGUKURAN GARDU'!$A:$BS,46,0)</f>
        <v>#N/A</v>
      </c>
      <c r="AX1181" s="21" t="e">
        <f t="shared" si="628"/>
        <v>#N/A</v>
      </c>
      <c r="AY1181" s="20" t="e">
        <f>VLOOKUP($D1181,'DATA PENGUKURAN GARDU'!$A:$BS,46,0)</f>
        <v>#N/A</v>
      </c>
      <c r="AZ1181" s="20" t="e">
        <f>VLOOKUP($D1181,'DATA PENGUKURAN GARDU'!$A:$BS,53,0)</f>
        <v>#N/A</v>
      </c>
      <c r="BA1181" s="20" t="e">
        <f>VLOOKUP($D1181,'DATA PENGUKURAN GARDU'!$A:$BS,54,0)</f>
        <v>#N/A</v>
      </c>
      <c r="BB1181" s="17" t="e">
        <f>VLOOKUP($E1181,'DATA PENGUKURAN GARDU'!$A:$BS,42,0)</f>
        <v>#N/A</v>
      </c>
      <c r="BC1181" s="23" t="e">
        <f t="shared" si="629"/>
        <v>#N/A</v>
      </c>
      <c r="BD1181" s="17" t="e">
        <f>VLOOKUP($E1181,'DATA PENGUKURAN GARDU'!$A:$BS,44,0)</f>
        <v>#N/A</v>
      </c>
      <c r="BE1181" s="23" t="e">
        <f t="shared" si="630"/>
        <v>#N/A</v>
      </c>
      <c r="BF1181" s="17" t="e">
        <f>VLOOKUP($E1181,'DATA PENGUKURAN GARDU'!$A:$BS,46,0)</f>
        <v>#N/A</v>
      </c>
      <c r="BG1181" s="23" t="e">
        <f t="shared" si="631"/>
        <v>#N/A</v>
      </c>
      <c r="BH1181" s="17" t="e">
        <f>VLOOKUP($E1181,'DATA PENGUKURAN GARDU'!$A:$BS,46,0)</f>
        <v>#N/A</v>
      </c>
      <c r="BI1181" s="17" t="e">
        <f>VLOOKUP($E1181,'DATA PENGUKURAN GARDU'!$A:$BS,53,0)</f>
        <v>#N/A</v>
      </c>
      <c r="BJ1181" s="17" t="e">
        <f>VLOOKUP($E1181,'DATA PENGUKURAN GARDU'!$A:$BS,54,0)</f>
        <v>#N/A</v>
      </c>
      <c r="BK1181" s="20" t="e">
        <f t="shared" si="609"/>
        <v>#N/A</v>
      </c>
      <c r="BL1181" s="20" t="e">
        <f t="shared" si="610"/>
        <v>#N/A</v>
      </c>
      <c r="BM1181" s="20" t="e">
        <f t="shared" si="611"/>
        <v>#N/A</v>
      </c>
      <c r="BN1181" s="25" t="e">
        <f t="shared" si="612"/>
        <v>#N/A</v>
      </c>
      <c r="BO1181" s="26" t="str">
        <f t="shared" si="613"/>
        <v>0</v>
      </c>
      <c r="BP1181" s="21" t="e">
        <f t="shared" si="614"/>
        <v>#VALUE!</v>
      </c>
      <c r="BQ1181" s="20" t="e">
        <f t="shared" si="615"/>
        <v>#N/A</v>
      </c>
      <c r="BR1181" s="20" t="e">
        <v>#N/A</v>
      </c>
      <c r="BS1181" s="9" t="e">
        <v>#N/A</v>
      </c>
      <c r="BT1181" s="2" t="e">
        <f t="shared" si="616"/>
        <v>#VALUE!</v>
      </c>
      <c r="BU1181" s="2" t="e">
        <f t="shared" si="599"/>
        <v>#N/A</v>
      </c>
      <c r="BV1181" s="2" t="e">
        <f t="shared" si="600"/>
        <v>#N/A</v>
      </c>
    </row>
    <row r="1182" s="2" customFormat="1" ht="22.95" customHeight="1" spans="1:74">
      <c r="A1182" s="9" t="str">
        <f t="shared" si="601"/>
        <v>K-224Induk</v>
      </c>
      <c r="B1182" s="9" t="str">
        <f t="shared" si="602"/>
        <v>K-224jurusan 1</v>
      </c>
      <c r="C1182" s="9" t="str">
        <f t="shared" si="603"/>
        <v>K-224jurusan 2</v>
      </c>
      <c r="D1182" s="9" t="str">
        <f t="shared" si="604"/>
        <v>K-224jurusan 3</v>
      </c>
      <c r="E1182" s="9" t="str">
        <f t="shared" si="605"/>
        <v>K-224jurusan 4</v>
      </c>
      <c r="F1182" s="10" t="s">
        <v>131</v>
      </c>
      <c r="G1182" s="10" t="s">
        <v>132</v>
      </c>
      <c r="H1182" s="10" t="s">
        <v>1423</v>
      </c>
      <c r="I1182" s="10" t="s">
        <v>12452</v>
      </c>
      <c r="J1182" s="10" t="s">
        <v>12453</v>
      </c>
      <c r="K1182" s="10" t="s">
        <v>7465</v>
      </c>
      <c r="L1182" s="10"/>
      <c r="M1182" s="10"/>
      <c r="N1182" s="14">
        <f t="shared" si="606"/>
        <v>0</v>
      </c>
      <c r="O1182" s="15" t="e">
        <f t="shared" si="607"/>
        <v>#VALUE!</v>
      </c>
      <c r="P1182" s="15" t="e">
        <f t="shared" si="608"/>
        <v>#VALUE!</v>
      </c>
      <c r="Q1182" s="17" t="e">
        <f>VLOOKUP($A1182,'DATA PENGUKURAN GARDU'!$A:$BS,42,0)</f>
        <v>#N/A</v>
      </c>
      <c r="R1182" s="18" t="e">
        <f t="shared" si="617"/>
        <v>#N/A</v>
      </c>
      <c r="S1182" s="17" t="e">
        <f>VLOOKUP($A1182,'DATA PENGUKURAN GARDU'!$A:$BS,44,0)</f>
        <v>#N/A</v>
      </c>
      <c r="T1182" s="18" t="e">
        <f t="shared" si="618"/>
        <v>#N/A</v>
      </c>
      <c r="U1182" s="17" t="e">
        <f>VLOOKUP($A1182,'DATA PENGUKURAN GARDU'!$A:$BS,46,0)</f>
        <v>#N/A</v>
      </c>
      <c r="V1182" s="18" t="e">
        <f t="shared" si="619"/>
        <v>#N/A</v>
      </c>
      <c r="W1182" s="17" t="e">
        <f>VLOOKUP($A1182,'DATA PENGUKURAN GARDU'!$A:$BS,48,0)</f>
        <v>#N/A</v>
      </c>
      <c r="X1182" s="17" t="e">
        <f>VLOOKUP($A1182,'DATA PENGUKURAN GARDU'!$A:$BS,53,0)</f>
        <v>#N/A</v>
      </c>
      <c r="Y1182" s="17" t="e">
        <f>VLOOKUP($A1182,'DATA PENGUKURAN GARDU'!$A:$BS,54,0)</f>
        <v>#N/A</v>
      </c>
      <c r="Z1182" s="17" t="e">
        <f>VLOOKUP($A1182,'DATA PENGUKURAN GARDU'!$A:$BS,55,0)</f>
        <v>#N/A</v>
      </c>
      <c r="AA1182" s="20" t="e">
        <f>VLOOKUP($B1182,'DATA PENGUKURAN GARDU'!$A:$BS,42,0)</f>
        <v>#N/A</v>
      </c>
      <c r="AB1182" s="21" t="e">
        <f t="shared" si="620"/>
        <v>#N/A</v>
      </c>
      <c r="AC1182" s="20" t="e">
        <f>VLOOKUP($B1182,'DATA PENGUKURAN GARDU'!$A:$BS,44,0)</f>
        <v>#N/A</v>
      </c>
      <c r="AD1182" s="21" t="e">
        <f t="shared" si="621"/>
        <v>#N/A</v>
      </c>
      <c r="AE1182" s="20" t="e">
        <f>VLOOKUP($B1182,'DATA PENGUKURAN GARDU'!$A:$BS,46,0)</f>
        <v>#N/A</v>
      </c>
      <c r="AF1182" s="21" t="e">
        <f t="shared" si="622"/>
        <v>#N/A</v>
      </c>
      <c r="AG1182" s="20" t="e">
        <f>VLOOKUP($B1182,'DATA PENGUKURAN GARDU'!$A:$BS,46,0)</f>
        <v>#N/A</v>
      </c>
      <c r="AH1182" s="20" t="e">
        <f>VLOOKUP($B1182,'DATA PENGUKURAN GARDU'!$A:$BS,53,0)</f>
        <v>#N/A</v>
      </c>
      <c r="AI1182" s="20" t="e">
        <f>VLOOKUP($B1182,'DATA PENGUKURAN GARDU'!$A:$BS,54,0)</f>
        <v>#N/A</v>
      </c>
      <c r="AJ1182" s="17" t="e">
        <f>VLOOKUP($C1182,'DATA PENGUKURAN GARDU'!$A:$BS,42,0)</f>
        <v>#N/A</v>
      </c>
      <c r="AK1182" s="23" t="e">
        <f t="shared" si="623"/>
        <v>#N/A</v>
      </c>
      <c r="AL1182" s="17" t="e">
        <f>VLOOKUP($C1182,'DATA PENGUKURAN GARDU'!$A:$BS,44,0)</f>
        <v>#N/A</v>
      </c>
      <c r="AM1182" s="23" t="e">
        <f t="shared" si="624"/>
        <v>#N/A</v>
      </c>
      <c r="AN1182" s="17" t="e">
        <f>VLOOKUP($C1182,'DATA PENGUKURAN GARDU'!$A:$BS,46,0)</f>
        <v>#N/A</v>
      </c>
      <c r="AO1182" s="23" t="e">
        <f t="shared" si="625"/>
        <v>#N/A</v>
      </c>
      <c r="AP1182" s="17" t="e">
        <f>VLOOKUP($C1182,'DATA PENGUKURAN GARDU'!$A:$BS,46,0)</f>
        <v>#N/A</v>
      </c>
      <c r="AQ1182" s="17" t="e">
        <f>VLOOKUP($C1182,'DATA PENGUKURAN GARDU'!$A:$BS,53,0)</f>
        <v>#N/A</v>
      </c>
      <c r="AR1182" s="17" t="e">
        <f>VLOOKUP($C1182,'DATA PENGUKURAN GARDU'!$A:$BS,54,0)</f>
        <v>#N/A</v>
      </c>
      <c r="AS1182" s="20" t="e">
        <f>VLOOKUP($D1182,'DATA PENGUKURAN GARDU'!$A:$BS,42,0)</f>
        <v>#N/A</v>
      </c>
      <c r="AT1182" s="21" t="e">
        <f t="shared" si="626"/>
        <v>#N/A</v>
      </c>
      <c r="AU1182" s="20" t="e">
        <f>VLOOKUP($D1182,'DATA PENGUKURAN GARDU'!$A:$BS,44,0)</f>
        <v>#N/A</v>
      </c>
      <c r="AV1182" s="21" t="e">
        <f t="shared" si="627"/>
        <v>#N/A</v>
      </c>
      <c r="AW1182" s="20" t="e">
        <f>VLOOKUP($D1182,'DATA PENGUKURAN GARDU'!$A:$BS,46,0)</f>
        <v>#N/A</v>
      </c>
      <c r="AX1182" s="21" t="e">
        <f t="shared" si="628"/>
        <v>#N/A</v>
      </c>
      <c r="AY1182" s="20" t="e">
        <f>VLOOKUP($D1182,'DATA PENGUKURAN GARDU'!$A:$BS,46,0)</f>
        <v>#N/A</v>
      </c>
      <c r="AZ1182" s="20" t="e">
        <f>VLOOKUP($D1182,'DATA PENGUKURAN GARDU'!$A:$BS,53,0)</f>
        <v>#N/A</v>
      </c>
      <c r="BA1182" s="20" t="e">
        <f>VLOOKUP($D1182,'DATA PENGUKURAN GARDU'!$A:$BS,54,0)</f>
        <v>#N/A</v>
      </c>
      <c r="BB1182" s="17" t="e">
        <f>VLOOKUP($E1182,'DATA PENGUKURAN GARDU'!$A:$BS,42,0)</f>
        <v>#N/A</v>
      </c>
      <c r="BC1182" s="23" t="e">
        <f t="shared" si="629"/>
        <v>#N/A</v>
      </c>
      <c r="BD1182" s="17" t="e">
        <f>VLOOKUP($E1182,'DATA PENGUKURAN GARDU'!$A:$BS,44,0)</f>
        <v>#N/A</v>
      </c>
      <c r="BE1182" s="23" t="e">
        <f t="shared" si="630"/>
        <v>#N/A</v>
      </c>
      <c r="BF1182" s="17" t="e">
        <f>VLOOKUP($E1182,'DATA PENGUKURAN GARDU'!$A:$BS,46,0)</f>
        <v>#N/A</v>
      </c>
      <c r="BG1182" s="23" t="e">
        <f t="shared" si="631"/>
        <v>#N/A</v>
      </c>
      <c r="BH1182" s="17" t="e">
        <f>VLOOKUP($E1182,'DATA PENGUKURAN GARDU'!$A:$BS,46,0)</f>
        <v>#N/A</v>
      </c>
      <c r="BI1182" s="17" t="e">
        <f>VLOOKUP($E1182,'DATA PENGUKURAN GARDU'!$A:$BS,53,0)</f>
        <v>#N/A</v>
      </c>
      <c r="BJ1182" s="17" t="e">
        <f>VLOOKUP($E1182,'DATA PENGUKURAN GARDU'!$A:$BS,54,0)</f>
        <v>#N/A</v>
      </c>
      <c r="BK1182" s="20" t="e">
        <f t="shared" si="609"/>
        <v>#N/A</v>
      </c>
      <c r="BL1182" s="20" t="e">
        <f t="shared" si="610"/>
        <v>#N/A</v>
      </c>
      <c r="BM1182" s="20" t="e">
        <f t="shared" si="611"/>
        <v>#N/A</v>
      </c>
      <c r="BN1182" s="25" t="e">
        <f t="shared" si="612"/>
        <v>#N/A</v>
      </c>
      <c r="BO1182" s="26" t="str">
        <f t="shared" si="613"/>
        <v>0</v>
      </c>
      <c r="BP1182" s="21" t="e">
        <f t="shared" si="614"/>
        <v>#VALUE!</v>
      </c>
      <c r="BQ1182" s="20" t="e">
        <f t="shared" si="615"/>
        <v>#N/A</v>
      </c>
      <c r="BR1182" s="20" t="e">
        <v>#N/A</v>
      </c>
      <c r="BS1182" s="9" t="e">
        <v>#N/A</v>
      </c>
      <c r="BT1182" s="2" t="e">
        <f t="shared" si="616"/>
        <v>#VALUE!</v>
      </c>
      <c r="BU1182" s="2" t="e">
        <f t="shared" si="599"/>
        <v>#N/A</v>
      </c>
      <c r="BV1182" s="2" t="e">
        <f t="shared" si="600"/>
        <v>#N/A</v>
      </c>
    </row>
    <row r="1183" s="2" customFormat="1" ht="22.95" customHeight="1" spans="1:74">
      <c r="A1183" s="9" t="str">
        <f t="shared" si="601"/>
        <v>K-225Induk</v>
      </c>
      <c r="B1183" s="9" t="str">
        <f t="shared" si="602"/>
        <v>K-225jurusan 1</v>
      </c>
      <c r="C1183" s="9" t="str">
        <f t="shared" si="603"/>
        <v>K-225jurusan 2</v>
      </c>
      <c r="D1183" s="9" t="str">
        <f t="shared" si="604"/>
        <v>K-225jurusan 3</v>
      </c>
      <c r="E1183" s="9" t="str">
        <f t="shared" si="605"/>
        <v>K-225jurusan 4</v>
      </c>
      <c r="F1183" s="10" t="s">
        <v>131</v>
      </c>
      <c r="G1183" s="10" t="s">
        <v>132</v>
      </c>
      <c r="H1183" s="10" t="s">
        <v>1424</v>
      </c>
      <c r="I1183" s="10" t="s">
        <v>12454</v>
      </c>
      <c r="J1183" s="10" t="s">
        <v>12455</v>
      </c>
      <c r="K1183" s="10" t="s">
        <v>7465</v>
      </c>
      <c r="L1183" s="10"/>
      <c r="M1183" s="10"/>
      <c r="N1183" s="14">
        <f t="shared" si="606"/>
        <v>0</v>
      </c>
      <c r="O1183" s="15" t="e">
        <f t="shared" si="607"/>
        <v>#VALUE!</v>
      </c>
      <c r="P1183" s="15" t="e">
        <f t="shared" si="608"/>
        <v>#VALUE!</v>
      </c>
      <c r="Q1183" s="17" t="e">
        <f>VLOOKUP($A1183,'DATA PENGUKURAN GARDU'!$A:$BS,42,0)</f>
        <v>#N/A</v>
      </c>
      <c r="R1183" s="18" t="e">
        <f t="shared" si="617"/>
        <v>#N/A</v>
      </c>
      <c r="S1183" s="17" t="e">
        <f>VLOOKUP($A1183,'DATA PENGUKURAN GARDU'!$A:$BS,44,0)</f>
        <v>#N/A</v>
      </c>
      <c r="T1183" s="18" t="e">
        <f t="shared" si="618"/>
        <v>#N/A</v>
      </c>
      <c r="U1183" s="17" t="e">
        <f>VLOOKUP($A1183,'DATA PENGUKURAN GARDU'!$A:$BS,46,0)</f>
        <v>#N/A</v>
      </c>
      <c r="V1183" s="18" t="e">
        <f t="shared" si="619"/>
        <v>#N/A</v>
      </c>
      <c r="W1183" s="17" t="e">
        <f>VLOOKUP($A1183,'DATA PENGUKURAN GARDU'!$A:$BS,48,0)</f>
        <v>#N/A</v>
      </c>
      <c r="X1183" s="17" t="e">
        <f>VLOOKUP($A1183,'DATA PENGUKURAN GARDU'!$A:$BS,53,0)</f>
        <v>#N/A</v>
      </c>
      <c r="Y1183" s="17" t="e">
        <f>VLOOKUP($A1183,'DATA PENGUKURAN GARDU'!$A:$BS,54,0)</f>
        <v>#N/A</v>
      </c>
      <c r="Z1183" s="17" t="e">
        <f>VLOOKUP($A1183,'DATA PENGUKURAN GARDU'!$A:$BS,55,0)</f>
        <v>#N/A</v>
      </c>
      <c r="AA1183" s="20" t="e">
        <f>VLOOKUP($B1183,'DATA PENGUKURAN GARDU'!$A:$BS,42,0)</f>
        <v>#N/A</v>
      </c>
      <c r="AB1183" s="21" t="e">
        <f t="shared" si="620"/>
        <v>#N/A</v>
      </c>
      <c r="AC1183" s="20" t="e">
        <f>VLOOKUP($B1183,'DATA PENGUKURAN GARDU'!$A:$BS,44,0)</f>
        <v>#N/A</v>
      </c>
      <c r="AD1183" s="21" t="e">
        <f t="shared" si="621"/>
        <v>#N/A</v>
      </c>
      <c r="AE1183" s="20" t="e">
        <f>VLOOKUP($B1183,'DATA PENGUKURAN GARDU'!$A:$BS,46,0)</f>
        <v>#N/A</v>
      </c>
      <c r="AF1183" s="21" t="e">
        <f t="shared" si="622"/>
        <v>#N/A</v>
      </c>
      <c r="AG1183" s="20" t="e">
        <f>VLOOKUP($B1183,'DATA PENGUKURAN GARDU'!$A:$BS,46,0)</f>
        <v>#N/A</v>
      </c>
      <c r="AH1183" s="20" t="e">
        <f>VLOOKUP($B1183,'DATA PENGUKURAN GARDU'!$A:$BS,53,0)</f>
        <v>#N/A</v>
      </c>
      <c r="AI1183" s="20" t="e">
        <f>VLOOKUP($B1183,'DATA PENGUKURAN GARDU'!$A:$BS,54,0)</f>
        <v>#N/A</v>
      </c>
      <c r="AJ1183" s="17" t="e">
        <f>VLOOKUP($C1183,'DATA PENGUKURAN GARDU'!$A:$BS,42,0)</f>
        <v>#N/A</v>
      </c>
      <c r="AK1183" s="23" t="e">
        <f t="shared" si="623"/>
        <v>#N/A</v>
      </c>
      <c r="AL1183" s="17" t="e">
        <f>VLOOKUP($C1183,'DATA PENGUKURAN GARDU'!$A:$BS,44,0)</f>
        <v>#N/A</v>
      </c>
      <c r="AM1183" s="23" t="e">
        <f t="shared" si="624"/>
        <v>#N/A</v>
      </c>
      <c r="AN1183" s="17" t="e">
        <f>VLOOKUP($C1183,'DATA PENGUKURAN GARDU'!$A:$BS,46,0)</f>
        <v>#N/A</v>
      </c>
      <c r="AO1183" s="23" t="e">
        <f t="shared" si="625"/>
        <v>#N/A</v>
      </c>
      <c r="AP1183" s="17" t="e">
        <f>VLOOKUP($C1183,'DATA PENGUKURAN GARDU'!$A:$BS,46,0)</f>
        <v>#N/A</v>
      </c>
      <c r="AQ1183" s="17" t="e">
        <f>VLOOKUP($C1183,'DATA PENGUKURAN GARDU'!$A:$BS,53,0)</f>
        <v>#N/A</v>
      </c>
      <c r="AR1183" s="17" t="e">
        <f>VLOOKUP($C1183,'DATA PENGUKURAN GARDU'!$A:$BS,54,0)</f>
        <v>#N/A</v>
      </c>
      <c r="AS1183" s="20" t="e">
        <f>VLOOKUP($D1183,'DATA PENGUKURAN GARDU'!$A:$BS,42,0)</f>
        <v>#N/A</v>
      </c>
      <c r="AT1183" s="21" t="e">
        <f t="shared" si="626"/>
        <v>#N/A</v>
      </c>
      <c r="AU1183" s="20" t="e">
        <f>VLOOKUP($D1183,'DATA PENGUKURAN GARDU'!$A:$BS,44,0)</f>
        <v>#N/A</v>
      </c>
      <c r="AV1183" s="21" t="e">
        <f t="shared" si="627"/>
        <v>#N/A</v>
      </c>
      <c r="AW1183" s="20" t="e">
        <f>VLOOKUP($D1183,'DATA PENGUKURAN GARDU'!$A:$BS,46,0)</f>
        <v>#N/A</v>
      </c>
      <c r="AX1183" s="21" t="e">
        <f t="shared" si="628"/>
        <v>#N/A</v>
      </c>
      <c r="AY1183" s="20" t="e">
        <f>VLOOKUP($D1183,'DATA PENGUKURAN GARDU'!$A:$BS,46,0)</f>
        <v>#N/A</v>
      </c>
      <c r="AZ1183" s="20" t="e">
        <f>VLOOKUP($D1183,'DATA PENGUKURAN GARDU'!$A:$BS,53,0)</f>
        <v>#N/A</v>
      </c>
      <c r="BA1183" s="20" t="e">
        <f>VLOOKUP($D1183,'DATA PENGUKURAN GARDU'!$A:$BS,54,0)</f>
        <v>#N/A</v>
      </c>
      <c r="BB1183" s="17" t="e">
        <f>VLOOKUP($E1183,'DATA PENGUKURAN GARDU'!$A:$BS,42,0)</f>
        <v>#N/A</v>
      </c>
      <c r="BC1183" s="23" t="e">
        <f t="shared" si="629"/>
        <v>#N/A</v>
      </c>
      <c r="BD1183" s="17" t="e">
        <f>VLOOKUP($E1183,'DATA PENGUKURAN GARDU'!$A:$BS,44,0)</f>
        <v>#N/A</v>
      </c>
      <c r="BE1183" s="23" t="e">
        <f t="shared" si="630"/>
        <v>#N/A</v>
      </c>
      <c r="BF1183" s="17" t="e">
        <f>VLOOKUP($E1183,'DATA PENGUKURAN GARDU'!$A:$BS,46,0)</f>
        <v>#N/A</v>
      </c>
      <c r="BG1183" s="23" t="e">
        <f t="shared" si="631"/>
        <v>#N/A</v>
      </c>
      <c r="BH1183" s="17" t="e">
        <f>VLOOKUP($E1183,'DATA PENGUKURAN GARDU'!$A:$BS,46,0)</f>
        <v>#N/A</v>
      </c>
      <c r="BI1183" s="17" t="e">
        <f>VLOOKUP($E1183,'DATA PENGUKURAN GARDU'!$A:$BS,53,0)</f>
        <v>#N/A</v>
      </c>
      <c r="BJ1183" s="17" t="e">
        <f>VLOOKUP($E1183,'DATA PENGUKURAN GARDU'!$A:$BS,54,0)</f>
        <v>#N/A</v>
      </c>
      <c r="BK1183" s="20" t="e">
        <f t="shared" si="609"/>
        <v>#N/A</v>
      </c>
      <c r="BL1183" s="20" t="e">
        <f t="shared" si="610"/>
        <v>#N/A</v>
      </c>
      <c r="BM1183" s="20" t="e">
        <f t="shared" si="611"/>
        <v>#N/A</v>
      </c>
      <c r="BN1183" s="25" t="e">
        <f t="shared" si="612"/>
        <v>#N/A</v>
      </c>
      <c r="BO1183" s="26" t="str">
        <f t="shared" si="613"/>
        <v>0</v>
      </c>
      <c r="BP1183" s="21" t="e">
        <f t="shared" si="614"/>
        <v>#VALUE!</v>
      </c>
      <c r="BQ1183" s="20" t="e">
        <f t="shared" si="615"/>
        <v>#N/A</v>
      </c>
      <c r="BR1183" s="20" t="e">
        <v>#N/A</v>
      </c>
      <c r="BS1183" s="9" t="e">
        <v>#N/A</v>
      </c>
      <c r="BT1183" s="2" t="e">
        <f t="shared" si="616"/>
        <v>#VALUE!</v>
      </c>
      <c r="BU1183" s="2" t="e">
        <f t="shared" si="599"/>
        <v>#N/A</v>
      </c>
      <c r="BV1183" s="2" t="e">
        <f t="shared" si="600"/>
        <v>#N/A</v>
      </c>
    </row>
    <row r="1184" s="2" customFormat="1" ht="22.95" customHeight="1" spans="1:74">
      <c r="A1184" s="9" t="str">
        <f t="shared" si="601"/>
        <v>K-277.1Induk</v>
      </c>
      <c r="B1184" s="9" t="str">
        <f t="shared" si="602"/>
        <v>K-277.1jurusan 1</v>
      </c>
      <c r="C1184" s="9" t="str">
        <f t="shared" si="603"/>
        <v>K-277.1jurusan 2</v>
      </c>
      <c r="D1184" s="9" t="str">
        <f t="shared" si="604"/>
        <v>K-277.1jurusan 3</v>
      </c>
      <c r="E1184" s="9" t="str">
        <f t="shared" si="605"/>
        <v>K-277.1jurusan 4</v>
      </c>
      <c r="F1184" s="10" t="s">
        <v>131</v>
      </c>
      <c r="G1184" s="10" t="s">
        <v>132</v>
      </c>
      <c r="H1184" s="10" t="s">
        <v>1425</v>
      </c>
      <c r="I1184" s="10" t="s">
        <v>12456</v>
      </c>
      <c r="J1184" s="10" t="s">
        <v>12457</v>
      </c>
      <c r="K1184" s="10" t="s">
        <v>7465</v>
      </c>
      <c r="L1184" s="10"/>
      <c r="M1184" s="10"/>
      <c r="N1184" s="14">
        <f t="shared" si="606"/>
        <v>0</v>
      </c>
      <c r="O1184" s="15" t="e">
        <f t="shared" si="607"/>
        <v>#VALUE!</v>
      </c>
      <c r="P1184" s="15" t="e">
        <f t="shared" si="608"/>
        <v>#VALUE!</v>
      </c>
      <c r="Q1184" s="17" t="e">
        <f>VLOOKUP($A1184,'DATA PENGUKURAN GARDU'!$A:$BS,42,0)</f>
        <v>#N/A</v>
      </c>
      <c r="R1184" s="18" t="e">
        <f t="shared" si="617"/>
        <v>#N/A</v>
      </c>
      <c r="S1184" s="17" t="e">
        <f>VLOOKUP($A1184,'DATA PENGUKURAN GARDU'!$A:$BS,44,0)</f>
        <v>#N/A</v>
      </c>
      <c r="T1184" s="18" t="e">
        <f t="shared" si="618"/>
        <v>#N/A</v>
      </c>
      <c r="U1184" s="17" t="e">
        <f>VLOOKUP($A1184,'DATA PENGUKURAN GARDU'!$A:$BS,46,0)</f>
        <v>#N/A</v>
      </c>
      <c r="V1184" s="18" t="e">
        <f t="shared" si="619"/>
        <v>#N/A</v>
      </c>
      <c r="W1184" s="17" t="e">
        <f>VLOOKUP($A1184,'DATA PENGUKURAN GARDU'!$A:$BS,48,0)</f>
        <v>#N/A</v>
      </c>
      <c r="X1184" s="17" t="e">
        <f>VLOOKUP($A1184,'DATA PENGUKURAN GARDU'!$A:$BS,53,0)</f>
        <v>#N/A</v>
      </c>
      <c r="Y1184" s="17" t="e">
        <f>VLOOKUP($A1184,'DATA PENGUKURAN GARDU'!$A:$BS,54,0)</f>
        <v>#N/A</v>
      </c>
      <c r="Z1184" s="17" t="e">
        <f>VLOOKUP($A1184,'DATA PENGUKURAN GARDU'!$A:$BS,55,0)</f>
        <v>#N/A</v>
      </c>
      <c r="AA1184" s="20" t="e">
        <f>VLOOKUP($B1184,'DATA PENGUKURAN GARDU'!$A:$BS,42,0)</f>
        <v>#N/A</v>
      </c>
      <c r="AB1184" s="21" t="e">
        <f t="shared" si="620"/>
        <v>#N/A</v>
      </c>
      <c r="AC1184" s="20" t="e">
        <f>VLOOKUP($B1184,'DATA PENGUKURAN GARDU'!$A:$BS,44,0)</f>
        <v>#N/A</v>
      </c>
      <c r="AD1184" s="21" t="e">
        <f t="shared" si="621"/>
        <v>#N/A</v>
      </c>
      <c r="AE1184" s="20" t="e">
        <f>VLOOKUP($B1184,'DATA PENGUKURAN GARDU'!$A:$BS,46,0)</f>
        <v>#N/A</v>
      </c>
      <c r="AF1184" s="21" t="e">
        <f t="shared" si="622"/>
        <v>#N/A</v>
      </c>
      <c r="AG1184" s="20" t="e">
        <f>VLOOKUP($B1184,'DATA PENGUKURAN GARDU'!$A:$BS,46,0)</f>
        <v>#N/A</v>
      </c>
      <c r="AH1184" s="20" t="e">
        <f>VLOOKUP($B1184,'DATA PENGUKURAN GARDU'!$A:$BS,53,0)</f>
        <v>#N/A</v>
      </c>
      <c r="AI1184" s="20" t="e">
        <f>VLOOKUP($B1184,'DATA PENGUKURAN GARDU'!$A:$BS,54,0)</f>
        <v>#N/A</v>
      </c>
      <c r="AJ1184" s="17" t="e">
        <f>VLOOKUP($C1184,'DATA PENGUKURAN GARDU'!$A:$BS,42,0)</f>
        <v>#N/A</v>
      </c>
      <c r="AK1184" s="23" t="e">
        <f t="shared" si="623"/>
        <v>#N/A</v>
      </c>
      <c r="AL1184" s="17" t="e">
        <f>VLOOKUP($C1184,'DATA PENGUKURAN GARDU'!$A:$BS,44,0)</f>
        <v>#N/A</v>
      </c>
      <c r="AM1184" s="23" t="e">
        <f t="shared" si="624"/>
        <v>#N/A</v>
      </c>
      <c r="AN1184" s="17" t="e">
        <f>VLOOKUP($C1184,'DATA PENGUKURAN GARDU'!$A:$BS,46,0)</f>
        <v>#N/A</v>
      </c>
      <c r="AO1184" s="23" t="e">
        <f t="shared" si="625"/>
        <v>#N/A</v>
      </c>
      <c r="AP1184" s="17" t="e">
        <f>VLOOKUP($C1184,'DATA PENGUKURAN GARDU'!$A:$BS,46,0)</f>
        <v>#N/A</v>
      </c>
      <c r="AQ1184" s="17" t="e">
        <f>VLOOKUP($C1184,'DATA PENGUKURAN GARDU'!$A:$BS,53,0)</f>
        <v>#N/A</v>
      </c>
      <c r="AR1184" s="17" t="e">
        <f>VLOOKUP($C1184,'DATA PENGUKURAN GARDU'!$A:$BS,54,0)</f>
        <v>#N/A</v>
      </c>
      <c r="AS1184" s="20" t="e">
        <f>VLOOKUP($D1184,'DATA PENGUKURAN GARDU'!$A:$BS,42,0)</f>
        <v>#N/A</v>
      </c>
      <c r="AT1184" s="21" t="e">
        <f t="shared" si="626"/>
        <v>#N/A</v>
      </c>
      <c r="AU1184" s="20" t="e">
        <f>VLOOKUP($D1184,'DATA PENGUKURAN GARDU'!$A:$BS,44,0)</f>
        <v>#N/A</v>
      </c>
      <c r="AV1184" s="21" t="e">
        <f t="shared" si="627"/>
        <v>#N/A</v>
      </c>
      <c r="AW1184" s="20" t="e">
        <f>VLOOKUP($D1184,'DATA PENGUKURAN GARDU'!$A:$BS,46,0)</f>
        <v>#N/A</v>
      </c>
      <c r="AX1184" s="21" t="e">
        <f t="shared" si="628"/>
        <v>#N/A</v>
      </c>
      <c r="AY1184" s="20" t="e">
        <f>VLOOKUP($D1184,'DATA PENGUKURAN GARDU'!$A:$BS,46,0)</f>
        <v>#N/A</v>
      </c>
      <c r="AZ1184" s="20" t="e">
        <f>VLOOKUP($D1184,'DATA PENGUKURAN GARDU'!$A:$BS,53,0)</f>
        <v>#N/A</v>
      </c>
      <c r="BA1184" s="20" t="e">
        <f>VLOOKUP($D1184,'DATA PENGUKURAN GARDU'!$A:$BS,54,0)</f>
        <v>#N/A</v>
      </c>
      <c r="BB1184" s="17" t="e">
        <f>VLOOKUP($E1184,'DATA PENGUKURAN GARDU'!$A:$BS,42,0)</f>
        <v>#N/A</v>
      </c>
      <c r="BC1184" s="23" t="e">
        <f t="shared" si="629"/>
        <v>#N/A</v>
      </c>
      <c r="BD1184" s="17" t="e">
        <f>VLOOKUP($E1184,'DATA PENGUKURAN GARDU'!$A:$BS,44,0)</f>
        <v>#N/A</v>
      </c>
      <c r="BE1184" s="23" t="e">
        <f t="shared" si="630"/>
        <v>#N/A</v>
      </c>
      <c r="BF1184" s="17" t="e">
        <f>VLOOKUP($E1184,'DATA PENGUKURAN GARDU'!$A:$BS,46,0)</f>
        <v>#N/A</v>
      </c>
      <c r="BG1184" s="23" t="e">
        <f t="shared" si="631"/>
        <v>#N/A</v>
      </c>
      <c r="BH1184" s="17" t="e">
        <f>VLOOKUP($E1184,'DATA PENGUKURAN GARDU'!$A:$BS,46,0)</f>
        <v>#N/A</v>
      </c>
      <c r="BI1184" s="17" t="e">
        <f>VLOOKUP($E1184,'DATA PENGUKURAN GARDU'!$A:$BS,53,0)</f>
        <v>#N/A</v>
      </c>
      <c r="BJ1184" s="17" t="e">
        <f>VLOOKUP($E1184,'DATA PENGUKURAN GARDU'!$A:$BS,54,0)</f>
        <v>#N/A</v>
      </c>
      <c r="BK1184" s="20" t="e">
        <f t="shared" si="609"/>
        <v>#N/A</v>
      </c>
      <c r="BL1184" s="20" t="e">
        <f t="shared" si="610"/>
        <v>#N/A</v>
      </c>
      <c r="BM1184" s="20" t="e">
        <f t="shared" si="611"/>
        <v>#N/A</v>
      </c>
      <c r="BN1184" s="25" t="e">
        <f t="shared" si="612"/>
        <v>#N/A</v>
      </c>
      <c r="BO1184" s="26" t="str">
        <f t="shared" si="613"/>
        <v>0</v>
      </c>
      <c r="BP1184" s="21" t="e">
        <f t="shared" si="614"/>
        <v>#VALUE!</v>
      </c>
      <c r="BQ1184" s="20" t="e">
        <f t="shared" si="615"/>
        <v>#N/A</v>
      </c>
      <c r="BR1184" s="20" t="e">
        <v>#N/A</v>
      </c>
      <c r="BS1184" s="9" t="e">
        <v>#N/A</v>
      </c>
      <c r="BT1184" s="2" t="e">
        <f t="shared" si="616"/>
        <v>#VALUE!</v>
      </c>
      <c r="BU1184" s="2" t="e">
        <f t="shared" si="599"/>
        <v>#N/A</v>
      </c>
      <c r="BV1184" s="2" t="e">
        <f t="shared" si="600"/>
        <v>#N/A</v>
      </c>
    </row>
    <row r="1185" s="2" customFormat="1" ht="22.95" customHeight="1" spans="1:74">
      <c r="A1185" s="9" t="str">
        <f t="shared" si="601"/>
        <v>K-280.1Induk</v>
      </c>
      <c r="B1185" s="9" t="str">
        <f t="shared" si="602"/>
        <v>K-280.1jurusan 1</v>
      </c>
      <c r="C1185" s="9" t="str">
        <f t="shared" si="603"/>
        <v>K-280.1jurusan 2</v>
      </c>
      <c r="D1185" s="9" t="str">
        <f t="shared" si="604"/>
        <v>K-280.1jurusan 3</v>
      </c>
      <c r="E1185" s="9" t="str">
        <f t="shared" si="605"/>
        <v>K-280.1jurusan 4</v>
      </c>
      <c r="F1185" s="10" t="s">
        <v>131</v>
      </c>
      <c r="G1185" s="10" t="s">
        <v>132</v>
      </c>
      <c r="H1185" s="10" t="s">
        <v>1426</v>
      </c>
      <c r="I1185" s="10" t="s">
        <v>12458</v>
      </c>
      <c r="J1185" s="10" t="s">
        <v>12459</v>
      </c>
      <c r="K1185" s="10" t="s">
        <v>7465</v>
      </c>
      <c r="L1185" s="10"/>
      <c r="M1185" s="10"/>
      <c r="N1185" s="14">
        <f t="shared" si="606"/>
        <v>0</v>
      </c>
      <c r="O1185" s="15" t="e">
        <f t="shared" si="607"/>
        <v>#VALUE!</v>
      </c>
      <c r="P1185" s="15" t="e">
        <f t="shared" si="608"/>
        <v>#VALUE!</v>
      </c>
      <c r="Q1185" s="17" t="e">
        <f>VLOOKUP($A1185,'DATA PENGUKURAN GARDU'!$A:$BS,42,0)</f>
        <v>#N/A</v>
      </c>
      <c r="R1185" s="18" t="e">
        <f t="shared" si="617"/>
        <v>#N/A</v>
      </c>
      <c r="S1185" s="17" t="e">
        <f>VLOOKUP($A1185,'DATA PENGUKURAN GARDU'!$A:$BS,44,0)</f>
        <v>#N/A</v>
      </c>
      <c r="T1185" s="18" t="e">
        <f t="shared" si="618"/>
        <v>#N/A</v>
      </c>
      <c r="U1185" s="17" t="e">
        <f>VLOOKUP($A1185,'DATA PENGUKURAN GARDU'!$A:$BS,46,0)</f>
        <v>#N/A</v>
      </c>
      <c r="V1185" s="18" t="e">
        <f t="shared" si="619"/>
        <v>#N/A</v>
      </c>
      <c r="W1185" s="17" t="e">
        <f>VLOOKUP($A1185,'DATA PENGUKURAN GARDU'!$A:$BS,48,0)</f>
        <v>#N/A</v>
      </c>
      <c r="X1185" s="17" t="e">
        <f>VLOOKUP($A1185,'DATA PENGUKURAN GARDU'!$A:$BS,53,0)</f>
        <v>#N/A</v>
      </c>
      <c r="Y1185" s="17" t="e">
        <f>VLOOKUP($A1185,'DATA PENGUKURAN GARDU'!$A:$BS,54,0)</f>
        <v>#N/A</v>
      </c>
      <c r="Z1185" s="17" t="e">
        <f>VLOOKUP($A1185,'DATA PENGUKURAN GARDU'!$A:$BS,55,0)</f>
        <v>#N/A</v>
      </c>
      <c r="AA1185" s="20" t="e">
        <f>VLOOKUP($B1185,'DATA PENGUKURAN GARDU'!$A:$BS,42,0)</f>
        <v>#N/A</v>
      </c>
      <c r="AB1185" s="21" t="e">
        <f t="shared" si="620"/>
        <v>#N/A</v>
      </c>
      <c r="AC1185" s="20" t="e">
        <f>VLOOKUP($B1185,'DATA PENGUKURAN GARDU'!$A:$BS,44,0)</f>
        <v>#N/A</v>
      </c>
      <c r="AD1185" s="21" t="e">
        <f t="shared" si="621"/>
        <v>#N/A</v>
      </c>
      <c r="AE1185" s="20" t="e">
        <f>VLOOKUP($B1185,'DATA PENGUKURAN GARDU'!$A:$BS,46,0)</f>
        <v>#N/A</v>
      </c>
      <c r="AF1185" s="21" t="e">
        <f t="shared" si="622"/>
        <v>#N/A</v>
      </c>
      <c r="AG1185" s="20" t="e">
        <f>VLOOKUP($B1185,'DATA PENGUKURAN GARDU'!$A:$BS,46,0)</f>
        <v>#N/A</v>
      </c>
      <c r="AH1185" s="20" t="e">
        <f>VLOOKUP($B1185,'DATA PENGUKURAN GARDU'!$A:$BS,53,0)</f>
        <v>#N/A</v>
      </c>
      <c r="AI1185" s="20" t="e">
        <f>VLOOKUP($B1185,'DATA PENGUKURAN GARDU'!$A:$BS,54,0)</f>
        <v>#N/A</v>
      </c>
      <c r="AJ1185" s="17" t="e">
        <f>VLOOKUP($C1185,'DATA PENGUKURAN GARDU'!$A:$BS,42,0)</f>
        <v>#N/A</v>
      </c>
      <c r="AK1185" s="23" t="e">
        <f t="shared" si="623"/>
        <v>#N/A</v>
      </c>
      <c r="AL1185" s="17" t="e">
        <f>VLOOKUP($C1185,'DATA PENGUKURAN GARDU'!$A:$BS,44,0)</f>
        <v>#N/A</v>
      </c>
      <c r="AM1185" s="23" t="e">
        <f t="shared" si="624"/>
        <v>#N/A</v>
      </c>
      <c r="AN1185" s="17" t="e">
        <f>VLOOKUP($C1185,'DATA PENGUKURAN GARDU'!$A:$BS,46,0)</f>
        <v>#N/A</v>
      </c>
      <c r="AO1185" s="23" t="e">
        <f t="shared" si="625"/>
        <v>#N/A</v>
      </c>
      <c r="AP1185" s="17" t="e">
        <f>VLOOKUP($C1185,'DATA PENGUKURAN GARDU'!$A:$BS,46,0)</f>
        <v>#N/A</v>
      </c>
      <c r="AQ1185" s="17" t="e">
        <f>VLOOKUP($C1185,'DATA PENGUKURAN GARDU'!$A:$BS,53,0)</f>
        <v>#N/A</v>
      </c>
      <c r="AR1185" s="17" t="e">
        <f>VLOOKUP($C1185,'DATA PENGUKURAN GARDU'!$A:$BS,54,0)</f>
        <v>#N/A</v>
      </c>
      <c r="AS1185" s="20" t="e">
        <f>VLOOKUP($D1185,'DATA PENGUKURAN GARDU'!$A:$BS,42,0)</f>
        <v>#N/A</v>
      </c>
      <c r="AT1185" s="21" t="e">
        <f t="shared" si="626"/>
        <v>#N/A</v>
      </c>
      <c r="AU1185" s="20" t="e">
        <f>VLOOKUP($D1185,'DATA PENGUKURAN GARDU'!$A:$BS,44,0)</f>
        <v>#N/A</v>
      </c>
      <c r="AV1185" s="21" t="e">
        <f t="shared" si="627"/>
        <v>#N/A</v>
      </c>
      <c r="AW1185" s="20" t="e">
        <f>VLOOKUP($D1185,'DATA PENGUKURAN GARDU'!$A:$BS,46,0)</f>
        <v>#N/A</v>
      </c>
      <c r="AX1185" s="21" t="e">
        <f t="shared" si="628"/>
        <v>#N/A</v>
      </c>
      <c r="AY1185" s="20" t="e">
        <f>VLOOKUP($D1185,'DATA PENGUKURAN GARDU'!$A:$BS,46,0)</f>
        <v>#N/A</v>
      </c>
      <c r="AZ1185" s="20" t="e">
        <f>VLOOKUP($D1185,'DATA PENGUKURAN GARDU'!$A:$BS,53,0)</f>
        <v>#N/A</v>
      </c>
      <c r="BA1185" s="20" t="e">
        <f>VLOOKUP($D1185,'DATA PENGUKURAN GARDU'!$A:$BS,54,0)</f>
        <v>#N/A</v>
      </c>
      <c r="BB1185" s="17" t="e">
        <f>VLOOKUP($E1185,'DATA PENGUKURAN GARDU'!$A:$BS,42,0)</f>
        <v>#N/A</v>
      </c>
      <c r="BC1185" s="23" t="e">
        <f t="shared" si="629"/>
        <v>#N/A</v>
      </c>
      <c r="BD1185" s="17" t="e">
        <f>VLOOKUP($E1185,'DATA PENGUKURAN GARDU'!$A:$BS,44,0)</f>
        <v>#N/A</v>
      </c>
      <c r="BE1185" s="23" t="e">
        <f t="shared" si="630"/>
        <v>#N/A</v>
      </c>
      <c r="BF1185" s="17" t="e">
        <f>VLOOKUP($E1185,'DATA PENGUKURAN GARDU'!$A:$BS,46,0)</f>
        <v>#N/A</v>
      </c>
      <c r="BG1185" s="23" t="e">
        <f t="shared" si="631"/>
        <v>#N/A</v>
      </c>
      <c r="BH1185" s="17" t="e">
        <f>VLOOKUP($E1185,'DATA PENGUKURAN GARDU'!$A:$BS,46,0)</f>
        <v>#N/A</v>
      </c>
      <c r="BI1185" s="17" t="e">
        <f>VLOOKUP($E1185,'DATA PENGUKURAN GARDU'!$A:$BS,53,0)</f>
        <v>#N/A</v>
      </c>
      <c r="BJ1185" s="17" t="e">
        <f>VLOOKUP($E1185,'DATA PENGUKURAN GARDU'!$A:$BS,54,0)</f>
        <v>#N/A</v>
      </c>
      <c r="BK1185" s="20" t="e">
        <f t="shared" si="609"/>
        <v>#N/A</v>
      </c>
      <c r="BL1185" s="20" t="e">
        <f t="shared" si="610"/>
        <v>#N/A</v>
      </c>
      <c r="BM1185" s="20" t="e">
        <f t="shared" si="611"/>
        <v>#N/A</v>
      </c>
      <c r="BN1185" s="25" t="e">
        <f t="shared" si="612"/>
        <v>#N/A</v>
      </c>
      <c r="BO1185" s="26" t="str">
        <f t="shared" si="613"/>
        <v>0</v>
      </c>
      <c r="BP1185" s="21" t="e">
        <f t="shared" si="614"/>
        <v>#VALUE!</v>
      </c>
      <c r="BQ1185" s="20" t="e">
        <f t="shared" si="615"/>
        <v>#N/A</v>
      </c>
      <c r="BR1185" s="20" t="e">
        <v>#N/A</v>
      </c>
      <c r="BS1185" s="9" t="e">
        <v>#N/A</v>
      </c>
      <c r="BT1185" s="2" t="e">
        <f t="shared" si="616"/>
        <v>#VALUE!</v>
      </c>
      <c r="BU1185" s="2" t="e">
        <f t="shared" si="599"/>
        <v>#N/A</v>
      </c>
      <c r="BV1185" s="2" t="e">
        <f t="shared" si="600"/>
        <v>#N/A</v>
      </c>
    </row>
    <row r="1186" s="2" customFormat="1" ht="22.95" customHeight="1" spans="1:74">
      <c r="A1186" s="9" t="str">
        <f t="shared" si="601"/>
        <v>K-281Induk</v>
      </c>
      <c r="B1186" s="9" t="str">
        <f t="shared" si="602"/>
        <v>K-281jurusan 1</v>
      </c>
      <c r="C1186" s="9" t="str">
        <f t="shared" si="603"/>
        <v>K-281jurusan 2</v>
      </c>
      <c r="D1186" s="9" t="str">
        <f t="shared" si="604"/>
        <v>K-281jurusan 3</v>
      </c>
      <c r="E1186" s="9" t="str">
        <f t="shared" si="605"/>
        <v>K-281jurusan 4</v>
      </c>
      <c r="F1186" s="10" t="s">
        <v>131</v>
      </c>
      <c r="G1186" s="10" t="s">
        <v>132</v>
      </c>
      <c r="H1186" s="10" t="s">
        <v>1427</v>
      </c>
      <c r="I1186" s="10" t="s">
        <v>12460</v>
      </c>
      <c r="J1186" s="10" t="s">
        <v>12461</v>
      </c>
      <c r="K1186" s="10" t="s">
        <v>7465</v>
      </c>
      <c r="L1186" s="10"/>
      <c r="M1186" s="10"/>
      <c r="N1186" s="14">
        <f t="shared" si="606"/>
        <v>0</v>
      </c>
      <c r="O1186" s="15" t="e">
        <f t="shared" si="607"/>
        <v>#VALUE!</v>
      </c>
      <c r="P1186" s="15" t="e">
        <f t="shared" si="608"/>
        <v>#VALUE!</v>
      </c>
      <c r="Q1186" s="17" t="e">
        <f>VLOOKUP($A1186,'DATA PENGUKURAN GARDU'!$A:$BS,42,0)</f>
        <v>#N/A</v>
      </c>
      <c r="R1186" s="18" t="e">
        <f t="shared" si="617"/>
        <v>#N/A</v>
      </c>
      <c r="S1186" s="17" t="e">
        <f>VLOOKUP($A1186,'DATA PENGUKURAN GARDU'!$A:$BS,44,0)</f>
        <v>#N/A</v>
      </c>
      <c r="T1186" s="18" t="e">
        <f t="shared" si="618"/>
        <v>#N/A</v>
      </c>
      <c r="U1186" s="17" t="e">
        <f>VLOOKUP($A1186,'DATA PENGUKURAN GARDU'!$A:$BS,46,0)</f>
        <v>#N/A</v>
      </c>
      <c r="V1186" s="18" t="e">
        <f t="shared" si="619"/>
        <v>#N/A</v>
      </c>
      <c r="W1186" s="17" t="e">
        <f>VLOOKUP($A1186,'DATA PENGUKURAN GARDU'!$A:$BS,48,0)</f>
        <v>#N/A</v>
      </c>
      <c r="X1186" s="17" t="e">
        <f>VLOOKUP($A1186,'DATA PENGUKURAN GARDU'!$A:$BS,53,0)</f>
        <v>#N/A</v>
      </c>
      <c r="Y1186" s="17" t="e">
        <f>VLOOKUP($A1186,'DATA PENGUKURAN GARDU'!$A:$BS,54,0)</f>
        <v>#N/A</v>
      </c>
      <c r="Z1186" s="17" t="e">
        <f>VLOOKUP($A1186,'DATA PENGUKURAN GARDU'!$A:$BS,55,0)</f>
        <v>#N/A</v>
      </c>
      <c r="AA1186" s="20" t="e">
        <f>VLOOKUP($B1186,'DATA PENGUKURAN GARDU'!$A:$BS,42,0)</f>
        <v>#N/A</v>
      </c>
      <c r="AB1186" s="21" t="e">
        <f t="shared" si="620"/>
        <v>#N/A</v>
      </c>
      <c r="AC1186" s="20" t="e">
        <f>VLOOKUP($B1186,'DATA PENGUKURAN GARDU'!$A:$BS,44,0)</f>
        <v>#N/A</v>
      </c>
      <c r="AD1186" s="21" t="e">
        <f t="shared" si="621"/>
        <v>#N/A</v>
      </c>
      <c r="AE1186" s="20" t="e">
        <f>VLOOKUP($B1186,'DATA PENGUKURAN GARDU'!$A:$BS,46,0)</f>
        <v>#N/A</v>
      </c>
      <c r="AF1186" s="21" t="e">
        <f t="shared" si="622"/>
        <v>#N/A</v>
      </c>
      <c r="AG1186" s="20" t="e">
        <f>VLOOKUP($B1186,'DATA PENGUKURAN GARDU'!$A:$BS,46,0)</f>
        <v>#N/A</v>
      </c>
      <c r="AH1186" s="20" t="e">
        <f>VLOOKUP($B1186,'DATA PENGUKURAN GARDU'!$A:$BS,53,0)</f>
        <v>#N/A</v>
      </c>
      <c r="AI1186" s="20" t="e">
        <f>VLOOKUP($B1186,'DATA PENGUKURAN GARDU'!$A:$BS,54,0)</f>
        <v>#N/A</v>
      </c>
      <c r="AJ1186" s="17" t="e">
        <f>VLOOKUP($C1186,'DATA PENGUKURAN GARDU'!$A:$BS,42,0)</f>
        <v>#N/A</v>
      </c>
      <c r="AK1186" s="23" t="e">
        <f t="shared" si="623"/>
        <v>#N/A</v>
      </c>
      <c r="AL1186" s="17" t="e">
        <f>VLOOKUP($C1186,'DATA PENGUKURAN GARDU'!$A:$BS,44,0)</f>
        <v>#N/A</v>
      </c>
      <c r="AM1186" s="23" t="e">
        <f t="shared" si="624"/>
        <v>#N/A</v>
      </c>
      <c r="AN1186" s="17" t="e">
        <f>VLOOKUP($C1186,'DATA PENGUKURAN GARDU'!$A:$BS,46,0)</f>
        <v>#N/A</v>
      </c>
      <c r="AO1186" s="23" t="e">
        <f t="shared" si="625"/>
        <v>#N/A</v>
      </c>
      <c r="AP1186" s="17" t="e">
        <f>VLOOKUP($C1186,'DATA PENGUKURAN GARDU'!$A:$BS,46,0)</f>
        <v>#N/A</v>
      </c>
      <c r="AQ1186" s="17" t="e">
        <f>VLOOKUP($C1186,'DATA PENGUKURAN GARDU'!$A:$BS,53,0)</f>
        <v>#N/A</v>
      </c>
      <c r="AR1186" s="17" t="e">
        <f>VLOOKUP($C1186,'DATA PENGUKURAN GARDU'!$A:$BS,54,0)</f>
        <v>#N/A</v>
      </c>
      <c r="AS1186" s="20" t="e">
        <f>VLOOKUP($D1186,'DATA PENGUKURAN GARDU'!$A:$BS,42,0)</f>
        <v>#N/A</v>
      </c>
      <c r="AT1186" s="21" t="e">
        <f t="shared" si="626"/>
        <v>#N/A</v>
      </c>
      <c r="AU1186" s="20" t="e">
        <f>VLOOKUP($D1186,'DATA PENGUKURAN GARDU'!$A:$BS,44,0)</f>
        <v>#N/A</v>
      </c>
      <c r="AV1186" s="21" t="e">
        <f t="shared" si="627"/>
        <v>#N/A</v>
      </c>
      <c r="AW1186" s="20" t="e">
        <f>VLOOKUP($D1186,'DATA PENGUKURAN GARDU'!$A:$BS,46,0)</f>
        <v>#N/A</v>
      </c>
      <c r="AX1186" s="21" t="e">
        <f t="shared" si="628"/>
        <v>#N/A</v>
      </c>
      <c r="AY1186" s="20" t="e">
        <f>VLOOKUP($D1186,'DATA PENGUKURAN GARDU'!$A:$BS,46,0)</f>
        <v>#N/A</v>
      </c>
      <c r="AZ1186" s="20" t="e">
        <f>VLOOKUP($D1186,'DATA PENGUKURAN GARDU'!$A:$BS,53,0)</f>
        <v>#N/A</v>
      </c>
      <c r="BA1186" s="20" t="e">
        <f>VLOOKUP($D1186,'DATA PENGUKURAN GARDU'!$A:$BS,54,0)</f>
        <v>#N/A</v>
      </c>
      <c r="BB1186" s="17" t="e">
        <f>VLOOKUP($E1186,'DATA PENGUKURAN GARDU'!$A:$BS,42,0)</f>
        <v>#N/A</v>
      </c>
      <c r="BC1186" s="23" t="e">
        <f t="shared" si="629"/>
        <v>#N/A</v>
      </c>
      <c r="BD1186" s="17" t="e">
        <f>VLOOKUP($E1186,'DATA PENGUKURAN GARDU'!$A:$BS,44,0)</f>
        <v>#N/A</v>
      </c>
      <c r="BE1186" s="23" t="e">
        <f t="shared" si="630"/>
        <v>#N/A</v>
      </c>
      <c r="BF1186" s="17" t="e">
        <f>VLOOKUP($E1186,'DATA PENGUKURAN GARDU'!$A:$BS,46,0)</f>
        <v>#N/A</v>
      </c>
      <c r="BG1186" s="23" t="e">
        <f t="shared" si="631"/>
        <v>#N/A</v>
      </c>
      <c r="BH1186" s="17" t="e">
        <f>VLOOKUP($E1186,'DATA PENGUKURAN GARDU'!$A:$BS,46,0)</f>
        <v>#N/A</v>
      </c>
      <c r="BI1186" s="17" t="e">
        <f>VLOOKUP($E1186,'DATA PENGUKURAN GARDU'!$A:$BS,53,0)</f>
        <v>#N/A</v>
      </c>
      <c r="BJ1186" s="17" t="e">
        <f>VLOOKUP($E1186,'DATA PENGUKURAN GARDU'!$A:$BS,54,0)</f>
        <v>#N/A</v>
      </c>
      <c r="BK1186" s="20" t="e">
        <f t="shared" si="609"/>
        <v>#N/A</v>
      </c>
      <c r="BL1186" s="20" t="e">
        <f t="shared" si="610"/>
        <v>#N/A</v>
      </c>
      <c r="BM1186" s="20" t="e">
        <f t="shared" si="611"/>
        <v>#N/A</v>
      </c>
      <c r="BN1186" s="25" t="e">
        <f t="shared" si="612"/>
        <v>#N/A</v>
      </c>
      <c r="BO1186" s="26" t="str">
        <f t="shared" si="613"/>
        <v>0</v>
      </c>
      <c r="BP1186" s="21" t="e">
        <f t="shared" si="614"/>
        <v>#VALUE!</v>
      </c>
      <c r="BQ1186" s="20" t="e">
        <f t="shared" si="615"/>
        <v>#N/A</v>
      </c>
      <c r="BR1186" s="20" t="e">
        <v>#N/A</v>
      </c>
      <c r="BS1186" s="9" t="e">
        <v>#N/A</v>
      </c>
      <c r="BT1186" s="2" t="e">
        <f t="shared" si="616"/>
        <v>#VALUE!</v>
      </c>
      <c r="BU1186" s="2" t="e">
        <f t="shared" si="599"/>
        <v>#N/A</v>
      </c>
      <c r="BV1186" s="2" t="e">
        <f t="shared" si="600"/>
        <v>#N/A</v>
      </c>
    </row>
    <row r="1187" s="2" customFormat="1" ht="22.95" customHeight="1" spans="1:74">
      <c r="A1187" s="9" t="str">
        <f t="shared" si="601"/>
        <v>K-282Induk</v>
      </c>
      <c r="B1187" s="9" t="str">
        <f t="shared" si="602"/>
        <v>K-282jurusan 1</v>
      </c>
      <c r="C1187" s="9" t="str">
        <f t="shared" si="603"/>
        <v>K-282jurusan 2</v>
      </c>
      <c r="D1187" s="9" t="str">
        <f t="shared" si="604"/>
        <v>K-282jurusan 3</v>
      </c>
      <c r="E1187" s="9" t="str">
        <f t="shared" si="605"/>
        <v>K-282jurusan 4</v>
      </c>
      <c r="F1187" s="10" t="s">
        <v>131</v>
      </c>
      <c r="G1187" s="10" t="s">
        <v>132</v>
      </c>
      <c r="H1187" s="10" t="s">
        <v>1428</v>
      </c>
      <c r="I1187" s="10" t="s">
        <v>12462</v>
      </c>
      <c r="J1187" s="10" t="s">
        <v>12463</v>
      </c>
      <c r="K1187" s="10" t="s">
        <v>7465</v>
      </c>
      <c r="L1187" s="10"/>
      <c r="M1187" s="10"/>
      <c r="N1187" s="14">
        <f t="shared" si="606"/>
        <v>0</v>
      </c>
      <c r="O1187" s="15" t="e">
        <f t="shared" si="607"/>
        <v>#VALUE!</v>
      </c>
      <c r="P1187" s="15" t="e">
        <f t="shared" si="608"/>
        <v>#VALUE!</v>
      </c>
      <c r="Q1187" s="17" t="e">
        <f>VLOOKUP($A1187,'DATA PENGUKURAN GARDU'!$A:$BS,42,0)</f>
        <v>#N/A</v>
      </c>
      <c r="R1187" s="18" t="e">
        <f t="shared" si="617"/>
        <v>#N/A</v>
      </c>
      <c r="S1187" s="17" t="e">
        <f>VLOOKUP($A1187,'DATA PENGUKURAN GARDU'!$A:$BS,44,0)</f>
        <v>#N/A</v>
      </c>
      <c r="T1187" s="18" t="e">
        <f t="shared" si="618"/>
        <v>#N/A</v>
      </c>
      <c r="U1187" s="17" t="e">
        <f>VLOOKUP($A1187,'DATA PENGUKURAN GARDU'!$A:$BS,46,0)</f>
        <v>#N/A</v>
      </c>
      <c r="V1187" s="18" t="e">
        <f t="shared" si="619"/>
        <v>#N/A</v>
      </c>
      <c r="W1187" s="17" t="e">
        <f>VLOOKUP($A1187,'DATA PENGUKURAN GARDU'!$A:$BS,48,0)</f>
        <v>#N/A</v>
      </c>
      <c r="X1187" s="17" t="e">
        <f>VLOOKUP($A1187,'DATA PENGUKURAN GARDU'!$A:$BS,53,0)</f>
        <v>#N/A</v>
      </c>
      <c r="Y1187" s="17" t="e">
        <f>VLOOKUP($A1187,'DATA PENGUKURAN GARDU'!$A:$BS,54,0)</f>
        <v>#N/A</v>
      </c>
      <c r="Z1187" s="17" t="e">
        <f>VLOOKUP($A1187,'DATA PENGUKURAN GARDU'!$A:$BS,55,0)</f>
        <v>#N/A</v>
      </c>
      <c r="AA1187" s="20" t="e">
        <f>VLOOKUP($B1187,'DATA PENGUKURAN GARDU'!$A:$BS,42,0)</f>
        <v>#N/A</v>
      </c>
      <c r="AB1187" s="21" t="e">
        <f t="shared" si="620"/>
        <v>#N/A</v>
      </c>
      <c r="AC1187" s="20" t="e">
        <f>VLOOKUP($B1187,'DATA PENGUKURAN GARDU'!$A:$BS,44,0)</f>
        <v>#N/A</v>
      </c>
      <c r="AD1187" s="21" t="e">
        <f t="shared" si="621"/>
        <v>#N/A</v>
      </c>
      <c r="AE1187" s="20" t="e">
        <f>VLOOKUP($B1187,'DATA PENGUKURAN GARDU'!$A:$BS,46,0)</f>
        <v>#N/A</v>
      </c>
      <c r="AF1187" s="21" t="e">
        <f t="shared" si="622"/>
        <v>#N/A</v>
      </c>
      <c r="AG1187" s="20" t="e">
        <f>VLOOKUP($B1187,'DATA PENGUKURAN GARDU'!$A:$BS,46,0)</f>
        <v>#N/A</v>
      </c>
      <c r="AH1187" s="20" t="e">
        <f>VLOOKUP($B1187,'DATA PENGUKURAN GARDU'!$A:$BS,53,0)</f>
        <v>#N/A</v>
      </c>
      <c r="AI1187" s="20" t="e">
        <f>VLOOKUP($B1187,'DATA PENGUKURAN GARDU'!$A:$BS,54,0)</f>
        <v>#N/A</v>
      </c>
      <c r="AJ1187" s="17" t="e">
        <f>VLOOKUP($C1187,'DATA PENGUKURAN GARDU'!$A:$BS,42,0)</f>
        <v>#N/A</v>
      </c>
      <c r="AK1187" s="23" t="e">
        <f t="shared" si="623"/>
        <v>#N/A</v>
      </c>
      <c r="AL1187" s="17" t="e">
        <f>VLOOKUP($C1187,'DATA PENGUKURAN GARDU'!$A:$BS,44,0)</f>
        <v>#N/A</v>
      </c>
      <c r="AM1187" s="23" t="e">
        <f t="shared" si="624"/>
        <v>#N/A</v>
      </c>
      <c r="AN1187" s="17" t="e">
        <f>VLOOKUP($C1187,'DATA PENGUKURAN GARDU'!$A:$BS,46,0)</f>
        <v>#N/A</v>
      </c>
      <c r="AO1187" s="23" t="e">
        <f t="shared" si="625"/>
        <v>#N/A</v>
      </c>
      <c r="AP1187" s="17" t="e">
        <f>VLOOKUP($C1187,'DATA PENGUKURAN GARDU'!$A:$BS,46,0)</f>
        <v>#N/A</v>
      </c>
      <c r="AQ1187" s="17" t="e">
        <f>VLOOKUP($C1187,'DATA PENGUKURAN GARDU'!$A:$BS,53,0)</f>
        <v>#N/A</v>
      </c>
      <c r="AR1187" s="17" t="e">
        <f>VLOOKUP($C1187,'DATA PENGUKURAN GARDU'!$A:$BS,54,0)</f>
        <v>#N/A</v>
      </c>
      <c r="AS1187" s="20" t="e">
        <f>VLOOKUP($D1187,'DATA PENGUKURAN GARDU'!$A:$BS,42,0)</f>
        <v>#N/A</v>
      </c>
      <c r="AT1187" s="21" t="e">
        <f t="shared" si="626"/>
        <v>#N/A</v>
      </c>
      <c r="AU1187" s="20" t="e">
        <f>VLOOKUP($D1187,'DATA PENGUKURAN GARDU'!$A:$BS,44,0)</f>
        <v>#N/A</v>
      </c>
      <c r="AV1187" s="21" t="e">
        <f t="shared" si="627"/>
        <v>#N/A</v>
      </c>
      <c r="AW1187" s="20" t="e">
        <f>VLOOKUP($D1187,'DATA PENGUKURAN GARDU'!$A:$BS,46,0)</f>
        <v>#N/A</v>
      </c>
      <c r="AX1187" s="21" t="e">
        <f t="shared" si="628"/>
        <v>#N/A</v>
      </c>
      <c r="AY1187" s="20" t="e">
        <f>VLOOKUP($D1187,'DATA PENGUKURAN GARDU'!$A:$BS,46,0)</f>
        <v>#N/A</v>
      </c>
      <c r="AZ1187" s="20" t="e">
        <f>VLOOKUP($D1187,'DATA PENGUKURAN GARDU'!$A:$BS,53,0)</f>
        <v>#N/A</v>
      </c>
      <c r="BA1187" s="20" t="e">
        <f>VLOOKUP($D1187,'DATA PENGUKURAN GARDU'!$A:$BS,54,0)</f>
        <v>#N/A</v>
      </c>
      <c r="BB1187" s="17" t="e">
        <f>VLOOKUP($E1187,'DATA PENGUKURAN GARDU'!$A:$BS,42,0)</f>
        <v>#N/A</v>
      </c>
      <c r="BC1187" s="23" t="e">
        <f t="shared" si="629"/>
        <v>#N/A</v>
      </c>
      <c r="BD1187" s="17" t="e">
        <f>VLOOKUP($E1187,'DATA PENGUKURAN GARDU'!$A:$BS,44,0)</f>
        <v>#N/A</v>
      </c>
      <c r="BE1187" s="23" t="e">
        <f t="shared" si="630"/>
        <v>#N/A</v>
      </c>
      <c r="BF1187" s="17" t="e">
        <f>VLOOKUP($E1187,'DATA PENGUKURAN GARDU'!$A:$BS,46,0)</f>
        <v>#N/A</v>
      </c>
      <c r="BG1187" s="23" t="e">
        <f t="shared" si="631"/>
        <v>#N/A</v>
      </c>
      <c r="BH1187" s="17" t="e">
        <f>VLOOKUP($E1187,'DATA PENGUKURAN GARDU'!$A:$BS,46,0)</f>
        <v>#N/A</v>
      </c>
      <c r="BI1187" s="17" t="e">
        <f>VLOOKUP($E1187,'DATA PENGUKURAN GARDU'!$A:$BS,53,0)</f>
        <v>#N/A</v>
      </c>
      <c r="BJ1187" s="17" t="e">
        <f>VLOOKUP($E1187,'DATA PENGUKURAN GARDU'!$A:$BS,54,0)</f>
        <v>#N/A</v>
      </c>
      <c r="BK1187" s="20" t="e">
        <f t="shared" si="609"/>
        <v>#N/A</v>
      </c>
      <c r="BL1187" s="20" t="e">
        <f t="shared" si="610"/>
        <v>#N/A</v>
      </c>
      <c r="BM1187" s="20" t="e">
        <f t="shared" si="611"/>
        <v>#N/A</v>
      </c>
      <c r="BN1187" s="25" t="e">
        <f t="shared" si="612"/>
        <v>#N/A</v>
      </c>
      <c r="BO1187" s="26" t="str">
        <f t="shared" si="613"/>
        <v>0</v>
      </c>
      <c r="BP1187" s="21" t="e">
        <f t="shared" si="614"/>
        <v>#VALUE!</v>
      </c>
      <c r="BQ1187" s="20" t="e">
        <f t="shared" si="615"/>
        <v>#N/A</v>
      </c>
      <c r="BR1187" s="20" t="e">
        <v>#N/A</v>
      </c>
      <c r="BS1187" s="9" t="e">
        <v>#N/A</v>
      </c>
      <c r="BT1187" s="2" t="e">
        <f t="shared" si="616"/>
        <v>#VALUE!</v>
      </c>
      <c r="BU1187" s="2" t="e">
        <f t="shared" si="599"/>
        <v>#N/A</v>
      </c>
      <c r="BV1187" s="2" t="e">
        <f t="shared" si="600"/>
        <v>#N/A</v>
      </c>
    </row>
    <row r="1188" s="2" customFormat="1" ht="22.95" customHeight="1" spans="1:74">
      <c r="A1188" s="9" t="str">
        <f t="shared" si="601"/>
        <v>K-183.1Induk</v>
      </c>
      <c r="B1188" s="9" t="str">
        <f t="shared" si="602"/>
        <v>K-183.1jurusan 1</v>
      </c>
      <c r="C1188" s="9" t="str">
        <f t="shared" si="603"/>
        <v>K-183.1jurusan 2</v>
      </c>
      <c r="D1188" s="9" t="str">
        <f t="shared" si="604"/>
        <v>K-183.1jurusan 3</v>
      </c>
      <c r="E1188" s="9" t="str">
        <f t="shared" si="605"/>
        <v>K-183.1jurusan 4</v>
      </c>
      <c r="F1188" s="10" t="s">
        <v>486</v>
      </c>
      <c r="G1188" s="10" t="s">
        <v>132</v>
      </c>
      <c r="H1188" s="10" t="s">
        <v>1429</v>
      </c>
      <c r="I1188" s="10" t="s">
        <v>12464</v>
      </c>
      <c r="J1188" s="10" t="s">
        <v>12465</v>
      </c>
      <c r="K1188" s="10" t="s">
        <v>7465</v>
      </c>
      <c r="L1188" s="10"/>
      <c r="M1188" s="10"/>
      <c r="N1188" s="14">
        <f t="shared" si="606"/>
        <v>0</v>
      </c>
      <c r="O1188" s="15" t="e">
        <f t="shared" si="607"/>
        <v>#VALUE!</v>
      </c>
      <c r="P1188" s="15" t="e">
        <f t="shared" si="608"/>
        <v>#VALUE!</v>
      </c>
      <c r="Q1188" s="17" t="e">
        <f>VLOOKUP($A1188,'DATA PENGUKURAN GARDU'!$A:$BS,42,0)</f>
        <v>#N/A</v>
      </c>
      <c r="R1188" s="18" t="e">
        <f t="shared" si="617"/>
        <v>#N/A</v>
      </c>
      <c r="S1188" s="17" t="e">
        <f>VLOOKUP($A1188,'DATA PENGUKURAN GARDU'!$A:$BS,44,0)</f>
        <v>#N/A</v>
      </c>
      <c r="T1188" s="18" t="e">
        <f t="shared" si="618"/>
        <v>#N/A</v>
      </c>
      <c r="U1188" s="17" t="e">
        <f>VLOOKUP($A1188,'DATA PENGUKURAN GARDU'!$A:$BS,46,0)</f>
        <v>#N/A</v>
      </c>
      <c r="V1188" s="18" t="e">
        <f t="shared" si="619"/>
        <v>#N/A</v>
      </c>
      <c r="W1188" s="17" t="e">
        <f>VLOOKUP($A1188,'DATA PENGUKURAN GARDU'!$A:$BS,48,0)</f>
        <v>#N/A</v>
      </c>
      <c r="X1188" s="17" t="e">
        <f>VLOOKUP($A1188,'DATA PENGUKURAN GARDU'!$A:$BS,53,0)</f>
        <v>#N/A</v>
      </c>
      <c r="Y1188" s="17" t="e">
        <f>VLOOKUP($A1188,'DATA PENGUKURAN GARDU'!$A:$BS,54,0)</f>
        <v>#N/A</v>
      </c>
      <c r="Z1188" s="17" t="e">
        <f>VLOOKUP($A1188,'DATA PENGUKURAN GARDU'!$A:$BS,55,0)</f>
        <v>#N/A</v>
      </c>
      <c r="AA1188" s="20" t="e">
        <f>VLOOKUP($B1188,'DATA PENGUKURAN GARDU'!$A:$BS,42,0)</f>
        <v>#N/A</v>
      </c>
      <c r="AB1188" s="21" t="e">
        <f t="shared" si="620"/>
        <v>#N/A</v>
      </c>
      <c r="AC1188" s="20" t="e">
        <f>VLOOKUP($B1188,'DATA PENGUKURAN GARDU'!$A:$BS,44,0)</f>
        <v>#N/A</v>
      </c>
      <c r="AD1188" s="21" t="e">
        <f t="shared" si="621"/>
        <v>#N/A</v>
      </c>
      <c r="AE1188" s="20" t="e">
        <f>VLOOKUP($B1188,'DATA PENGUKURAN GARDU'!$A:$BS,46,0)</f>
        <v>#N/A</v>
      </c>
      <c r="AF1188" s="21" t="e">
        <f t="shared" si="622"/>
        <v>#N/A</v>
      </c>
      <c r="AG1188" s="20" t="e">
        <f>VLOOKUP($B1188,'DATA PENGUKURAN GARDU'!$A:$BS,46,0)</f>
        <v>#N/A</v>
      </c>
      <c r="AH1188" s="20" t="e">
        <f>VLOOKUP($B1188,'DATA PENGUKURAN GARDU'!$A:$BS,53,0)</f>
        <v>#N/A</v>
      </c>
      <c r="AI1188" s="20" t="e">
        <f>VLOOKUP($B1188,'DATA PENGUKURAN GARDU'!$A:$BS,54,0)</f>
        <v>#N/A</v>
      </c>
      <c r="AJ1188" s="17" t="e">
        <f>VLOOKUP($C1188,'DATA PENGUKURAN GARDU'!$A:$BS,42,0)</f>
        <v>#N/A</v>
      </c>
      <c r="AK1188" s="23" t="e">
        <f t="shared" si="623"/>
        <v>#N/A</v>
      </c>
      <c r="AL1188" s="17" t="e">
        <f>VLOOKUP($C1188,'DATA PENGUKURAN GARDU'!$A:$BS,44,0)</f>
        <v>#N/A</v>
      </c>
      <c r="AM1188" s="23" t="e">
        <f t="shared" si="624"/>
        <v>#N/A</v>
      </c>
      <c r="AN1188" s="17" t="e">
        <f>VLOOKUP($C1188,'DATA PENGUKURAN GARDU'!$A:$BS,46,0)</f>
        <v>#N/A</v>
      </c>
      <c r="AO1188" s="23" t="e">
        <f t="shared" si="625"/>
        <v>#N/A</v>
      </c>
      <c r="AP1188" s="17" t="e">
        <f>VLOOKUP($C1188,'DATA PENGUKURAN GARDU'!$A:$BS,46,0)</f>
        <v>#N/A</v>
      </c>
      <c r="AQ1188" s="17" t="e">
        <f>VLOOKUP($C1188,'DATA PENGUKURAN GARDU'!$A:$BS,53,0)</f>
        <v>#N/A</v>
      </c>
      <c r="AR1188" s="17" t="e">
        <f>VLOOKUP($C1188,'DATA PENGUKURAN GARDU'!$A:$BS,54,0)</f>
        <v>#N/A</v>
      </c>
      <c r="AS1188" s="20" t="e">
        <f>VLOOKUP($D1188,'DATA PENGUKURAN GARDU'!$A:$BS,42,0)</f>
        <v>#N/A</v>
      </c>
      <c r="AT1188" s="21" t="e">
        <f t="shared" si="626"/>
        <v>#N/A</v>
      </c>
      <c r="AU1188" s="20" t="e">
        <f>VLOOKUP($D1188,'DATA PENGUKURAN GARDU'!$A:$BS,44,0)</f>
        <v>#N/A</v>
      </c>
      <c r="AV1188" s="21" t="e">
        <f t="shared" si="627"/>
        <v>#N/A</v>
      </c>
      <c r="AW1188" s="20" t="e">
        <f>VLOOKUP($D1188,'DATA PENGUKURAN GARDU'!$A:$BS,46,0)</f>
        <v>#N/A</v>
      </c>
      <c r="AX1188" s="21" t="e">
        <f t="shared" si="628"/>
        <v>#N/A</v>
      </c>
      <c r="AY1188" s="20" t="e">
        <f>VLOOKUP($D1188,'DATA PENGUKURAN GARDU'!$A:$BS,46,0)</f>
        <v>#N/A</v>
      </c>
      <c r="AZ1188" s="20" t="e">
        <f>VLOOKUP($D1188,'DATA PENGUKURAN GARDU'!$A:$BS,53,0)</f>
        <v>#N/A</v>
      </c>
      <c r="BA1188" s="20" t="e">
        <f>VLOOKUP($D1188,'DATA PENGUKURAN GARDU'!$A:$BS,54,0)</f>
        <v>#N/A</v>
      </c>
      <c r="BB1188" s="17" t="e">
        <f>VLOOKUP($E1188,'DATA PENGUKURAN GARDU'!$A:$BS,42,0)</f>
        <v>#N/A</v>
      </c>
      <c r="BC1188" s="23" t="e">
        <f t="shared" si="629"/>
        <v>#N/A</v>
      </c>
      <c r="BD1188" s="17" t="e">
        <f>VLOOKUP($E1188,'DATA PENGUKURAN GARDU'!$A:$BS,44,0)</f>
        <v>#N/A</v>
      </c>
      <c r="BE1188" s="23" t="e">
        <f t="shared" si="630"/>
        <v>#N/A</v>
      </c>
      <c r="BF1188" s="17" t="e">
        <f>VLOOKUP($E1188,'DATA PENGUKURAN GARDU'!$A:$BS,46,0)</f>
        <v>#N/A</v>
      </c>
      <c r="BG1188" s="23" t="e">
        <f t="shared" si="631"/>
        <v>#N/A</v>
      </c>
      <c r="BH1188" s="17" t="e">
        <f>VLOOKUP($E1188,'DATA PENGUKURAN GARDU'!$A:$BS,46,0)</f>
        <v>#N/A</v>
      </c>
      <c r="BI1188" s="17" t="e">
        <f>VLOOKUP($E1188,'DATA PENGUKURAN GARDU'!$A:$BS,53,0)</f>
        <v>#N/A</v>
      </c>
      <c r="BJ1188" s="17" t="e">
        <f>VLOOKUP($E1188,'DATA PENGUKURAN GARDU'!$A:$BS,54,0)</f>
        <v>#N/A</v>
      </c>
      <c r="BK1188" s="20" t="e">
        <f t="shared" si="609"/>
        <v>#N/A</v>
      </c>
      <c r="BL1188" s="20" t="e">
        <f t="shared" si="610"/>
        <v>#N/A</v>
      </c>
      <c r="BM1188" s="20" t="e">
        <f t="shared" si="611"/>
        <v>#N/A</v>
      </c>
      <c r="BN1188" s="25" t="e">
        <f t="shared" si="612"/>
        <v>#N/A</v>
      </c>
      <c r="BO1188" s="26" t="str">
        <f t="shared" si="613"/>
        <v>0</v>
      </c>
      <c r="BP1188" s="21" t="e">
        <f t="shared" si="614"/>
        <v>#VALUE!</v>
      </c>
      <c r="BQ1188" s="20" t="e">
        <f t="shared" si="615"/>
        <v>#N/A</v>
      </c>
      <c r="BR1188" s="20" t="e">
        <v>#N/A</v>
      </c>
      <c r="BS1188" s="9" t="e">
        <v>#N/A</v>
      </c>
      <c r="BT1188" s="2" t="e">
        <f t="shared" si="616"/>
        <v>#VALUE!</v>
      </c>
      <c r="BU1188" s="2" t="e">
        <f t="shared" si="599"/>
        <v>#N/A</v>
      </c>
      <c r="BV1188" s="2" t="e">
        <f t="shared" si="600"/>
        <v>#N/A</v>
      </c>
    </row>
    <row r="1189" s="2" customFormat="1" ht="22.95" customHeight="1" spans="1:74">
      <c r="A1189" s="9" t="str">
        <f t="shared" si="601"/>
        <v>L-081Induk</v>
      </c>
      <c r="B1189" s="9" t="str">
        <f t="shared" si="602"/>
        <v>L-081jurusan 1</v>
      </c>
      <c r="C1189" s="9" t="str">
        <f t="shared" si="603"/>
        <v>L-081jurusan 2</v>
      </c>
      <c r="D1189" s="9" t="str">
        <f t="shared" si="604"/>
        <v>L-081jurusan 3</v>
      </c>
      <c r="E1189" s="9" t="str">
        <f t="shared" si="605"/>
        <v>L-081jurusan 4</v>
      </c>
      <c r="F1189" s="10" t="s">
        <v>493</v>
      </c>
      <c r="G1189" s="10" t="s">
        <v>22</v>
      </c>
      <c r="H1189" s="10" t="s">
        <v>1431</v>
      </c>
      <c r="I1189" s="10" t="s">
        <v>12468</v>
      </c>
      <c r="J1189" s="10" t="s">
        <v>12469</v>
      </c>
      <c r="K1189" s="10" t="s">
        <v>7465</v>
      </c>
      <c r="L1189" s="10"/>
      <c r="M1189" s="10"/>
      <c r="N1189" s="14">
        <f t="shared" si="606"/>
        <v>0</v>
      </c>
      <c r="O1189" s="15" t="e">
        <f t="shared" si="607"/>
        <v>#VALUE!</v>
      </c>
      <c r="P1189" s="15" t="e">
        <f t="shared" si="608"/>
        <v>#VALUE!</v>
      </c>
      <c r="Q1189" s="17" t="e">
        <f>VLOOKUP($A1189,'DATA PENGUKURAN GARDU'!$A:$BS,42,0)</f>
        <v>#N/A</v>
      </c>
      <c r="R1189" s="18" t="e">
        <f t="shared" si="617"/>
        <v>#N/A</v>
      </c>
      <c r="S1189" s="17" t="e">
        <f>VLOOKUP($A1189,'DATA PENGUKURAN GARDU'!$A:$BS,44,0)</f>
        <v>#N/A</v>
      </c>
      <c r="T1189" s="18" t="e">
        <f t="shared" si="618"/>
        <v>#N/A</v>
      </c>
      <c r="U1189" s="17" t="e">
        <f>VLOOKUP($A1189,'DATA PENGUKURAN GARDU'!$A:$BS,46,0)</f>
        <v>#N/A</v>
      </c>
      <c r="V1189" s="18" t="e">
        <f t="shared" si="619"/>
        <v>#N/A</v>
      </c>
      <c r="W1189" s="17" t="e">
        <f>VLOOKUP($A1189,'DATA PENGUKURAN GARDU'!$A:$BS,48,0)</f>
        <v>#N/A</v>
      </c>
      <c r="X1189" s="17" t="e">
        <f>VLOOKUP($A1189,'DATA PENGUKURAN GARDU'!$A:$BS,53,0)</f>
        <v>#N/A</v>
      </c>
      <c r="Y1189" s="17" t="e">
        <f>VLOOKUP($A1189,'DATA PENGUKURAN GARDU'!$A:$BS,54,0)</f>
        <v>#N/A</v>
      </c>
      <c r="Z1189" s="17" t="e">
        <f>VLOOKUP($A1189,'DATA PENGUKURAN GARDU'!$A:$BS,55,0)</f>
        <v>#N/A</v>
      </c>
      <c r="AA1189" s="20" t="e">
        <f>VLOOKUP($B1189,'DATA PENGUKURAN GARDU'!$A:$BS,42,0)</f>
        <v>#N/A</v>
      </c>
      <c r="AB1189" s="21" t="e">
        <f t="shared" si="620"/>
        <v>#N/A</v>
      </c>
      <c r="AC1189" s="20" t="e">
        <f>VLOOKUP($B1189,'DATA PENGUKURAN GARDU'!$A:$BS,44,0)</f>
        <v>#N/A</v>
      </c>
      <c r="AD1189" s="21" t="e">
        <f t="shared" si="621"/>
        <v>#N/A</v>
      </c>
      <c r="AE1189" s="20" t="e">
        <f>VLOOKUP($B1189,'DATA PENGUKURAN GARDU'!$A:$BS,46,0)</f>
        <v>#N/A</v>
      </c>
      <c r="AF1189" s="21" t="e">
        <f t="shared" si="622"/>
        <v>#N/A</v>
      </c>
      <c r="AG1189" s="20" t="e">
        <f>VLOOKUP($B1189,'DATA PENGUKURAN GARDU'!$A:$BS,46,0)</f>
        <v>#N/A</v>
      </c>
      <c r="AH1189" s="20" t="e">
        <f>VLOOKUP($B1189,'DATA PENGUKURAN GARDU'!$A:$BS,53,0)</f>
        <v>#N/A</v>
      </c>
      <c r="AI1189" s="20" t="e">
        <f>VLOOKUP($B1189,'DATA PENGUKURAN GARDU'!$A:$BS,54,0)</f>
        <v>#N/A</v>
      </c>
      <c r="AJ1189" s="17" t="e">
        <f>VLOOKUP($C1189,'DATA PENGUKURAN GARDU'!$A:$BS,42,0)</f>
        <v>#N/A</v>
      </c>
      <c r="AK1189" s="23" t="e">
        <f t="shared" si="623"/>
        <v>#N/A</v>
      </c>
      <c r="AL1189" s="17" t="e">
        <f>VLOOKUP($C1189,'DATA PENGUKURAN GARDU'!$A:$BS,44,0)</f>
        <v>#N/A</v>
      </c>
      <c r="AM1189" s="23" t="e">
        <f t="shared" si="624"/>
        <v>#N/A</v>
      </c>
      <c r="AN1189" s="17" t="e">
        <f>VLOOKUP($C1189,'DATA PENGUKURAN GARDU'!$A:$BS,46,0)</f>
        <v>#N/A</v>
      </c>
      <c r="AO1189" s="23" t="e">
        <f t="shared" si="625"/>
        <v>#N/A</v>
      </c>
      <c r="AP1189" s="17" t="e">
        <f>VLOOKUP($C1189,'DATA PENGUKURAN GARDU'!$A:$BS,46,0)</f>
        <v>#N/A</v>
      </c>
      <c r="AQ1189" s="17" t="e">
        <f>VLOOKUP($C1189,'DATA PENGUKURAN GARDU'!$A:$BS,53,0)</f>
        <v>#N/A</v>
      </c>
      <c r="AR1189" s="17" t="e">
        <f>VLOOKUP($C1189,'DATA PENGUKURAN GARDU'!$A:$BS,54,0)</f>
        <v>#N/A</v>
      </c>
      <c r="AS1189" s="20" t="e">
        <f>VLOOKUP($D1189,'DATA PENGUKURAN GARDU'!$A:$BS,42,0)</f>
        <v>#N/A</v>
      </c>
      <c r="AT1189" s="21" t="e">
        <f t="shared" si="626"/>
        <v>#N/A</v>
      </c>
      <c r="AU1189" s="20" t="e">
        <f>VLOOKUP($D1189,'DATA PENGUKURAN GARDU'!$A:$BS,44,0)</f>
        <v>#N/A</v>
      </c>
      <c r="AV1189" s="21" t="e">
        <f t="shared" si="627"/>
        <v>#N/A</v>
      </c>
      <c r="AW1189" s="20" t="e">
        <f>VLOOKUP($D1189,'DATA PENGUKURAN GARDU'!$A:$BS,46,0)</f>
        <v>#N/A</v>
      </c>
      <c r="AX1189" s="21" t="e">
        <f t="shared" si="628"/>
        <v>#N/A</v>
      </c>
      <c r="AY1189" s="20" t="e">
        <f>VLOOKUP($D1189,'DATA PENGUKURAN GARDU'!$A:$BS,46,0)</f>
        <v>#N/A</v>
      </c>
      <c r="AZ1189" s="20" t="e">
        <f>VLOOKUP($D1189,'DATA PENGUKURAN GARDU'!$A:$BS,53,0)</f>
        <v>#N/A</v>
      </c>
      <c r="BA1189" s="20" t="e">
        <f>VLOOKUP($D1189,'DATA PENGUKURAN GARDU'!$A:$BS,54,0)</f>
        <v>#N/A</v>
      </c>
      <c r="BB1189" s="17" t="e">
        <f>VLOOKUP($E1189,'DATA PENGUKURAN GARDU'!$A:$BS,42,0)</f>
        <v>#N/A</v>
      </c>
      <c r="BC1189" s="23" t="e">
        <f t="shared" si="629"/>
        <v>#N/A</v>
      </c>
      <c r="BD1189" s="17" t="e">
        <f>VLOOKUP($E1189,'DATA PENGUKURAN GARDU'!$A:$BS,44,0)</f>
        <v>#N/A</v>
      </c>
      <c r="BE1189" s="23" t="e">
        <f t="shared" si="630"/>
        <v>#N/A</v>
      </c>
      <c r="BF1189" s="17" t="e">
        <f>VLOOKUP($E1189,'DATA PENGUKURAN GARDU'!$A:$BS,46,0)</f>
        <v>#N/A</v>
      </c>
      <c r="BG1189" s="23" t="e">
        <f t="shared" si="631"/>
        <v>#N/A</v>
      </c>
      <c r="BH1189" s="17" t="e">
        <f>VLOOKUP($E1189,'DATA PENGUKURAN GARDU'!$A:$BS,46,0)</f>
        <v>#N/A</v>
      </c>
      <c r="BI1189" s="17" t="e">
        <f>VLOOKUP($E1189,'DATA PENGUKURAN GARDU'!$A:$BS,53,0)</f>
        <v>#N/A</v>
      </c>
      <c r="BJ1189" s="17" t="e">
        <f>VLOOKUP($E1189,'DATA PENGUKURAN GARDU'!$A:$BS,54,0)</f>
        <v>#N/A</v>
      </c>
      <c r="BK1189" s="20" t="e">
        <f t="shared" si="609"/>
        <v>#N/A</v>
      </c>
      <c r="BL1189" s="20" t="e">
        <f t="shared" si="610"/>
        <v>#N/A</v>
      </c>
      <c r="BM1189" s="20" t="e">
        <f t="shared" si="611"/>
        <v>#N/A</v>
      </c>
      <c r="BN1189" s="25" t="e">
        <f t="shared" si="612"/>
        <v>#N/A</v>
      </c>
      <c r="BO1189" s="26" t="str">
        <f t="shared" si="613"/>
        <v>0</v>
      </c>
      <c r="BP1189" s="21" t="e">
        <f t="shared" si="614"/>
        <v>#VALUE!</v>
      </c>
      <c r="BQ1189" s="20" t="e">
        <f t="shared" si="615"/>
        <v>#N/A</v>
      </c>
      <c r="BR1189" s="20" t="e">
        <v>#N/A</v>
      </c>
      <c r="BS1189" s="9" t="e">
        <v>#N/A</v>
      </c>
      <c r="BT1189" s="2" t="e">
        <f t="shared" si="616"/>
        <v>#VALUE!</v>
      </c>
      <c r="BU1189" s="2" t="e">
        <f t="shared" si="599"/>
        <v>#N/A</v>
      </c>
      <c r="BV1189" s="2" t="e">
        <f t="shared" si="600"/>
        <v>#N/A</v>
      </c>
    </row>
    <row r="1190" s="2" customFormat="1" ht="22.95" customHeight="1" spans="1:74">
      <c r="A1190" s="9" t="str">
        <f t="shared" si="601"/>
        <v>BB 002Induk</v>
      </c>
      <c r="B1190" s="9" t="str">
        <f t="shared" si="602"/>
        <v>BB 002jurusan 1</v>
      </c>
      <c r="C1190" s="9" t="str">
        <f t="shared" si="603"/>
        <v>BB 002jurusan 2</v>
      </c>
      <c r="D1190" s="9" t="str">
        <f t="shared" si="604"/>
        <v>BB 002jurusan 3</v>
      </c>
      <c r="E1190" s="9" t="str">
        <f t="shared" si="605"/>
        <v>BB 002jurusan 4</v>
      </c>
      <c r="F1190" s="10" t="s">
        <v>427</v>
      </c>
      <c r="G1190" s="10" t="s">
        <v>131</v>
      </c>
      <c r="H1190" s="10" t="s">
        <v>1432</v>
      </c>
      <c r="I1190" s="10" t="s">
        <v>12470</v>
      </c>
      <c r="J1190" s="10" t="s">
        <v>12471</v>
      </c>
      <c r="K1190" s="10" t="s">
        <v>7465</v>
      </c>
      <c r="L1190" s="10"/>
      <c r="M1190" s="10"/>
      <c r="N1190" s="14">
        <f t="shared" si="606"/>
        <v>0</v>
      </c>
      <c r="O1190" s="15" t="e">
        <f t="shared" si="607"/>
        <v>#VALUE!</v>
      </c>
      <c r="P1190" s="15" t="e">
        <f t="shared" si="608"/>
        <v>#VALUE!</v>
      </c>
      <c r="Q1190" s="17" t="e">
        <f>VLOOKUP($A1190,'DATA PENGUKURAN GARDU'!$A:$BS,42,0)</f>
        <v>#N/A</v>
      </c>
      <c r="R1190" s="18" t="e">
        <f t="shared" si="617"/>
        <v>#N/A</v>
      </c>
      <c r="S1190" s="17" t="e">
        <f>VLOOKUP($A1190,'DATA PENGUKURAN GARDU'!$A:$BS,44,0)</f>
        <v>#N/A</v>
      </c>
      <c r="T1190" s="18" t="e">
        <f t="shared" si="618"/>
        <v>#N/A</v>
      </c>
      <c r="U1190" s="17" t="e">
        <f>VLOOKUP($A1190,'DATA PENGUKURAN GARDU'!$A:$BS,46,0)</f>
        <v>#N/A</v>
      </c>
      <c r="V1190" s="18" t="e">
        <f t="shared" si="619"/>
        <v>#N/A</v>
      </c>
      <c r="W1190" s="17" t="e">
        <f>VLOOKUP($A1190,'DATA PENGUKURAN GARDU'!$A:$BS,48,0)</f>
        <v>#N/A</v>
      </c>
      <c r="X1190" s="17" t="e">
        <f>VLOOKUP($A1190,'DATA PENGUKURAN GARDU'!$A:$BS,53,0)</f>
        <v>#N/A</v>
      </c>
      <c r="Y1190" s="17" t="e">
        <f>VLOOKUP($A1190,'DATA PENGUKURAN GARDU'!$A:$BS,54,0)</f>
        <v>#N/A</v>
      </c>
      <c r="Z1190" s="17" t="e">
        <f>VLOOKUP($A1190,'DATA PENGUKURAN GARDU'!$A:$BS,55,0)</f>
        <v>#N/A</v>
      </c>
      <c r="AA1190" s="20" t="e">
        <f>VLOOKUP($B1190,'DATA PENGUKURAN GARDU'!$A:$BS,42,0)</f>
        <v>#N/A</v>
      </c>
      <c r="AB1190" s="21" t="e">
        <f t="shared" si="620"/>
        <v>#N/A</v>
      </c>
      <c r="AC1190" s="20" t="e">
        <f>VLOOKUP($B1190,'DATA PENGUKURAN GARDU'!$A:$BS,44,0)</f>
        <v>#N/A</v>
      </c>
      <c r="AD1190" s="21" t="e">
        <f t="shared" si="621"/>
        <v>#N/A</v>
      </c>
      <c r="AE1190" s="20" t="e">
        <f>VLOOKUP($B1190,'DATA PENGUKURAN GARDU'!$A:$BS,46,0)</f>
        <v>#N/A</v>
      </c>
      <c r="AF1190" s="21" t="e">
        <f t="shared" si="622"/>
        <v>#N/A</v>
      </c>
      <c r="AG1190" s="20" t="e">
        <f>VLOOKUP($B1190,'DATA PENGUKURAN GARDU'!$A:$BS,46,0)</f>
        <v>#N/A</v>
      </c>
      <c r="AH1190" s="20" t="e">
        <f>VLOOKUP($B1190,'DATA PENGUKURAN GARDU'!$A:$BS,53,0)</f>
        <v>#N/A</v>
      </c>
      <c r="AI1190" s="20" t="e">
        <f>VLOOKUP($B1190,'DATA PENGUKURAN GARDU'!$A:$BS,54,0)</f>
        <v>#N/A</v>
      </c>
      <c r="AJ1190" s="17" t="e">
        <f>VLOOKUP($C1190,'DATA PENGUKURAN GARDU'!$A:$BS,42,0)</f>
        <v>#N/A</v>
      </c>
      <c r="AK1190" s="23" t="e">
        <f t="shared" si="623"/>
        <v>#N/A</v>
      </c>
      <c r="AL1190" s="17" t="e">
        <f>VLOOKUP($C1190,'DATA PENGUKURAN GARDU'!$A:$BS,44,0)</f>
        <v>#N/A</v>
      </c>
      <c r="AM1190" s="23" t="e">
        <f t="shared" si="624"/>
        <v>#N/A</v>
      </c>
      <c r="AN1190" s="17" t="e">
        <f>VLOOKUP($C1190,'DATA PENGUKURAN GARDU'!$A:$BS,46,0)</f>
        <v>#N/A</v>
      </c>
      <c r="AO1190" s="23" t="e">
        <f t="shared" si="625"/>
        <v>#N/A</v>
      </c>
      <c r="AP1190" s="17" t="e">
        <f>VLOOKUP($C1190,'DATA PENGUKURAN GARDU'!$A:$BS,46,0)</f>
        <v>#N/A</v>
      </c>
      <c r="AQ1190" s="17" t="e">
        <f>VLOOKUP($C1190,'DATA PENGUKURAN GARDU'!$A:$BS,53,0)</f>
        <v>#N/A</v>
      </c>
      <c r="AR1190" s="17" t="e">
        <f>VLOOKUP($C1190,'DATA PENGUKURAN GARDU'!$A:$BS,54,0)</f>
        <v>#N/A</v>
      </c>
      <c r="AS1190" s="20" t="e">
        <f>VLOOKUP($D1190,'DATA PENGUKURAN GARDU'!$A:$BS,42,0)</f>
        <v>#N/A</v>
      </c>
      <c r="AT1190" s="21" t="e">
        <f t="shared" si="626"/>
        <v>#N/A</v>
      </c>
      <c r="AU1190" s="20" t="e">
        <f>VLOOKUP($D1190,'DATA PENGUKURAN GARDU'!$A:$BS,44,0)</f>
        <v>#N/A</v>
      </c>
      <c r="AV1190" s="21" t="e">
        <f t="shared" si="627"/>
        <v>#N/A</v>
      </c>
      <c r="AW1190" s="20" t="e">
        <f>VLOOKUP($D1190,'DATA PENGUKURAN GARDU'!$A:$BS,46,0)</f>
        <v>#N/A</v>
      </c>
      <c r="AX1190" s="21" t="e">
        <f t="shared" si="628"/>
        <v>#N/A</v>
      </c>
      <c r="AY1190" s="20" t="e">
        <f>VLOOKUP($D1190,'DATA PENGUKURAN GARDU'!$A:$BS,46,0)</f>
        <v>#N/A</v>
      </c>
      <c r="AZ1190" s="20" t="e">
        <f>VLOOKUP($D1190,'DATA PENGUKURAN GARDU'!$A:$BS,53,0)</f>
        <v>#N/A</v>
      </c>
      <c r="BA1190" s="20" t="e">
        <f>VLOOKUP($D1190,'DATA PENGUKURAN GARDU'!$A:$BS,54,0)</f>
        <v>#N/A</v>
      </c>
      <c r="BB1190" s="17" t="e">
        <f>VLOOKUP($E1190,'DATA PENGUKURAN GARDU'!$A:$BS,42,0)</f>
        <v>#N/A</v>
      </c>
      <c r="BC1190" s="23" t="e">
        <f t="shared" si="629"/>
        <v>#N/A</v>
      </c>
      <c r="BD1190" s="17" t="e">
        <f>VLOOKUP($E1190,'DATA PENGUKURAN GARDU'!$A:$BS,44,0)</f>
        <v>#N/A</v>
      </c>
      <c r="BE1190" s="23" t="e">
        <f t="shared" si="630"/>
        <v>#N/A</v>
      </c>
      <c r="BF1190" s="17" t="e">
        <f>VLOOKUP($E1190,'DATA PENGUKURAN GARDU'!$A:$BS,46,0)</f>
        <v>#N/A</v>
      </c>
      <c r="BG1190" s="23" t="e">
        <f t="shared" si="631"/>
        <v>#N/A</v>
      </c>
      <c r="BH1190" s="17" t="e">
        <f>VLOOKUP($E1190,'DATA PENGUKURAN GARDU'!$A:$BS,46,0)</f>
        <v>#N/A</v>
      </c>
      <c r="BI1190" s="17" t="e">
        <f>VLOOKUP($E1190,'DATA PENGUKURAN GARDU'!$A:$BS,53,0)</f>
        <v>#N/A</v>
      </c>
      <c r="BJ1190" s="17" t="e">
        <f>VLOOKUP($E1190,'DATA PENGUKURAN GARDU'!$A:$BS,54,0)</f>
        <v>#N/A</v>
      </c>
      <c r="BK1190" s="20" t="e">
        <f t="shared" si="609"/>
        <v>#N/A</v>
      </c>
      <c r="BL1190" s="20" t="e">
        <f t="shared" si="610"/>
        <v>#N/A</v>
      </c>
      <c r="BM1190" s="20" t="e">
        <f t="shared" si="611"/>
        <v>#N/A</v>
      </c>
      <c r="BN1190" s="25" t="e">
        <f t="shared" si="612"/>
        <v>#N/A</v>
      </c>
      <c r="BO1190" s="26" t="str">
        <f t="shared" si="613"/>
        <v>0</v>
      </c>
      <c r="BP1190" s="21" t="e">
        <f t="shared" si="614"/>
        <v>#VALUE!</v>
      </c>
      <c r="BQ1190" s="20" t="e">
        <f t="shared" si="615"/>
        <v>#N/A</v>
      </c>
      <c r="BR1190" s="20" t="e">
        <v>#N/A</v>
      </c>
      <c r="BS1190" s="9" t="e">
        <v>#N/A</v>
      </c>
      <c r="BT1190" s="2" t="e">
        <f t="shared" si="616"/>
        <v>#VALUE!</v>
      </c>
      <c r="BU1190" s="2" t="e">
        <f t="shared" si="599"/>
        <v>#N/A</v>
      </c>
      <c r="BV1190" s="2" t="e">
        <f t="shared" si="600"/>
        <v>#N/A</v>
      </c>
    </row>
    <row r="1191" s="2" customFormat="1" ht="22.95" customHeight="1" spans="1:74">
      <c r="A1191" s="9" t="str">
        <f t="shared" si="601"/>
        <v>NW 005Induk</v>
      </c>
      <c r="B1191" s="9" t="str">
        <f t="shared" si="602"/>
        <v>NW 005jurusan 1</v>
      </c>
      <c r="C1191" s="9" t="str">
        <f t="shared" si="603"/>
        <v>NW 005jurusan 2</v>
      </c>
      <c r="D1191" s="9" t="str">
        <f t="shared" si="604"/>
        <v>NW 005jurusan 3</v>
      </c>
      <c r="E1191" s="9" t="str">
        <f t="shared" si="605"/>
        <v>NW 005jurusan 4</v>
      </c>
      <c r="F1191" s="10" t="s">
        <v>342</v>
      </c>
      <c r="G1191" s="10" t="s">
        <v>39</v>
      </c>
      <c r="H1191" s="10" t="s">
        <v>1433</v>
      </c>
      <c r="I1191" s="10" t="s">
        <v>12472</v>
      </c>
      <c r="J1191" s="10" t="s">
        <v>12473</v>
      </c>
      <c r="K1191" s="10" t="s">
        <v>7465</v>
      </c>
      <c r="L1191" s="10"/>
      <c r="M1191" s="10"/>
      <c r="N1191" s="14">
        <f t="shared" si="606"/>
        <v>0</v>
      </c>
      <c r="O1191" s="15" t="e">
        <f t="shared" si="607"/>
        <v>#VALUE!</v>
      </c>
      <c r="P1191" s="15" t="e">
        <f t="shared" si="608"/>
        <v>#VALUE!</v>
      </c>
      <c r="Q1191" s="17" t="e">
        <f>VLOOKUP($A1191,'DATA PENGUKURAN GARDU'!$A:$BS,42,0)</f>
        <v>#N/A</v>
      </c>
      <c r="R1191" s="18" t="e">
        <f t="shared" si="617"/>
        <v>#N/A</v>
      </c>
      <c r="S1191" s="17" t="e">
        <f>VLOOKUP($A1191,'DATA PENGUKURAN GARDU'!$A:$BS,44,0)</f>
        <v>#N/A</v>
      </c>
      <c r="T1191" s="18" t="e">
        <f t="shared" si="618"/>
        <v>#N/A</v>
      </c>
      <c r="U1191" s="17" t="e">
        <f>VLOOKUP($A1191,'DATA PENGUKURAN GARDU'!$A:$BS,46,0)</f>
        <v>#N/A</v>
      </c>
      <c r="V1191" s="18" t="e">
        <f t="shared" si="619"/>
        <v>#N/A</v>
      </c>
      <c r="W1191" s="17" t="e">
        <f>VLOOKUP($A1191,'DATA PENGUKURAN GARDU'!$A:$BS,48,0)</f>
        <v>#N/A</v>
      </c>
      <c r="X1191" s="17" t="e">
        <f>VLOOKUP($A1191,'DATA PENGUKURAN GARDU'!$A:$BS,53,0)</f>
        <v>#N/A</v>
      </c>
      <c r="Y1191" s="17" t="e">
        <f>VLOOKUP($A1191,'DATA PENGUKURAN GARDU'!$A:$BS,54,0)</f>
        <v>#N/A</v>
      </c>
      <c r="Z1191" s="17" t="e">
        <f>VLOOKUP($A1191,'DATA PENGUKURAN GARDU'!$A:$BS,55,0)</f>
        <v>#N/A</v>
      </c>
      <c r="AA1191" s="20" t="e">
        <f>VLOOKUP($B1191,'DATA PENGUKURAN GARDU'!$A:$BS,42,0)</f>
        <v>#N/A</v>
      </c>
      <c r="AB1191" s="21" t="e">
        <f t="shared" si="620"/>
        <v>#N/A</v>
      </c>
      <c r="AC1191" s="20" t="e">
        <f>VLOOKUP($B1191,'DATA PENGUKURAN GARDU'!$A:$BS,44,0)</f>
        <v>#N/A</v>
      </c>
      <c r="AD1191" s="21" t="e">
        <f t="shared" si="621"/>
        <v>#N/A</v>
      </c>
      <c r="AE1191" s="20" t="e">
        <f>VLOOKUP($B1191,'DATA PENGUKURAN GARDU'!$A:$BS,46,0)</f>
        <v>#N/A</v>
      </c>
      <c r="AF1191" s="21" t="e">
        <f t="shared" si="622"/>
        <v>#N/A</v>
      </c>
      <c r="AG1191" s="20" t="e">
        <f>VLOOKUP($B1191,'DATA PENGUKURAN GARDU'!$A:$BS,46,0)</f>
        <v>#N/A</v>
      </c>
      <c r="AH1191" s="20" t="e">
        <f>VLOOKUP($B1191,'DATA PENGUKURAN GARDU'!$A:$BS,53,0)</f>
        <v>#N/A</v>
      </c>
      <c r="AI1191" s="20" t="e">
        <f>VLOOKUP($B1191,'DATA PENGUKURAN GARDU'!$A:$BS,54,0)</f>
        <v>#N/A</v>
      </c>
      <c r="AJ1191" s="17" t="e">
        <f>VLOOKUP($C1191,'DATA PENGUKURAN GARDU'!$A:$BS,42,0)</f>
        <v>#N/A</v>
      </c>
      <c r="AK1191" s="23" t="e">
        <f t="shared" si="623"/>
        <v>#N/A</v>
      </c>
      <c r="AL1191" s="17" t="e">
        <f>VLOOKUP($C1191,'DATA PENGUKURAN GARDU'!$A:$BS,44,0)</f>
        <v>#N/A</v>
      </c>
      <c r="AM1191" s="23" t="e">
        <f t="shared" si="624"/>
        <v>#N/A</v>
      </c>
      <c r="AN1191" s="17" t="e">
        <f>VLOOKUP($C1191,'DATA PENGUKURAN GARDU'!$A:$BS,46,0)</f>
        <v>#N/A</v>
      </c>
      <c r="AO1191" s="23" t="e">
        <f t="shared" si="625"/>
        <v>#N/A</v>
      </c>
      <c r="AP1191" s="17" t="e">
        <f>VLOOKUP($C1191,'DATA PENGUKURAN GARDU'!$A:$BS,46,0)</f>
        <v>#N/A</v>
      </c>
      <c r="AQ1191" s="17" t="e">
        <f>VLOOKUP($C1191,'DATA PENGUKURAN GARDU'!$A:$BS,53,0)</f>
        <v>#N/A</v>
      </c>
      <c r="AR1191" s="17" t="e">
        <f>VLOOKUP($C1191,'DATA PENGUKURAN GARDU'!$A:$BS,54,0)</f>
        <v>#N/A</v>
      </c>
      <c r="AS1191" s="20" t="e">
        <f>VLOOKUP($D1191,'DATA PENGUKURAN GARDU'!$A:$BS,42,0)</f>
        <v>#N/A</v>
      </c>
      <c r="AT1191" s="21" t="e">
        <f t="shared" si="626"/>
        <v>#N/A</v>
      </c>
      <c r="AU1191" s="20" t="e">
        <f>VLOOKUP($D1191,'DATA PENGUKURAN GARDU'!$A:$BS,44,0)</f>
        <v>#N/A</v>
      </c>
      <c r="AV1191" s="21" t="e">
        <f t="shared" si="627"/>
        <v>#N/A</v>
      </c>
      <c r="AW1191" s="20" t="e">
        <f>VLOOKUP($D1191,'DATA PENGUKURAN GARDU'!$A:$BS,46,0)</f>
        <v>#N/A</v>
      </c>
      <c r="AX1191" s="21" t="e">
        <f t="shared" si="628"/>
        <v>#N/A</v>
      </c>
      <c r="AY1191" s="20" t="e">
        <f>VLOOKUP($D1191,'DATA PENGUKURAN GARDU'!$A:$BS,46,0)</f>
        <v>#N/A</v>
      </c>
      <c r="AZ1191" s="20" t="e">
        <f>VLOOKUP($D1191,'DATA PENGUKURAN GARDU'!$A:$BS,53,0)</f>
        <v>#N/A</v>
      </c>
      <c r="BA1191" s="20" t="e">
        <f>VLOOKUP($D1191,'DATA PENGUKURAN GARDU'!$A:$BS,54,0)</f>
        <v>#N/A</v>
      </c>
      <c r="BB1191" s="17" t="e">
        <f>VLOOKUP($E1191,'DATA PENGUKURAN GARDU'!$A:$BS,42,0)</f>
        <v>#N/A</v>
      </c>
      <c r="BC1191" s="23" t="e">
        <f t="shared" si="629"/>
        <v>#N/A</v>
      </c>
      <c r="BD1191" s="17" t="e">
        <f>VLOOKUP($E1191,'DATA PENGUKURAN GARDU'!$A:$BS,44,0)</f>
        <v>#N/A</v>
      </c>
      <c r="BE1191" s="23" t="e">
        <f t="shared" si="630"/>
        <v>#N/A</v>
      </c>
      <c r="BF1191" s="17" t="e">
        <f>VLOOKUP($E1191,'DATA PENGUKURAN GARDU'!$A:$BS,46,0)</f>
        <v>#N/A</v>
      </c>
      <c r="BG1191" s="23" t="e">
        <f t="shared" si="631"/>
        <v>#N/A</v>
      </c>
      <c r="BH1191" s="17" t="e">
        <f>VLOOKUP($E1191,'DATA PENGUKURAN GARDU'!$A:$BS,46,0)</f>
        <v>#N/A</v>
      </c>
      <c r="BI1191" s="17" t="e">
        <f>VLOOKUP($E1191,'DATA PENGUKURAN GARDU'!$A:$BS,53,0)</f>
        <v>#N/A</v>
      </c>
      <c r="BJ1191" s="17" t="e">
        <f>VLOOKUP($E1191,'DATA PENGUKURAN GARDU'!$A:$BS,54,0)</f>
        <v>#N/A</v>
      </c>
      <c r="BK1191" s="20" t="e">
        <f t="shared" si="609"/>
        <v>#N/A</v>
      </c>
      <c r="BL1191" s="20" t="e">
        <f t="shared" si="610"/>
        <v>#N/A</v>
      </c>
      <c r="BM1191" s="20" t="e">
        <f t="shared" si="611"/>
        <v>#N/A</v>
      </c>
      <c r="BN1191" s="25" t="e">
        <f t="shared" si="612"/>
        <v>#N/A</v>
      </c>
      <c r="BO1191" s="26" t="str">
        <f t="shared" si="613"/>
        <v>0</v>
      </c>
      <c r="BP1191" s="21" t="e">
        <f t="shared" si="614"/>
        <v>#VALUE!</v>
      </c>
      <c r="BQ1191" s="20" t="e">
        <f t="shared" si="615"/>
        <v>#N/A</v>
      </c>
      <c r="BR1191" s="20" t="e">
        <v>#N/A</v>
      </c>
      <c r="BS1191" s="9" t="e">
        <v>#N/A</v>
      </c>
      <c r="BT1191" s="2" t="e">
        <f t="shared" si="616"/>
        <v>#VALUE!</v>
      </c>
      <c r="BU1191" s="2" t="e">
        <f t="shared" si="599"/>
        <v>#N/A</v>
      </c>
      <c r="BV1191" s="2" t="e">
        <f t="shared" si="600"/>
        <v>#N/A</v>
      </c>
    </row>
    <row r="1192" s="2" customFormat="1" ht="22.95" customHeight="1" spans="1:74">
      <c r="A1192" s="9" t="str">
        <f t="shared" si="601"/>
        <v>NP 012Induk</v>
      </c>
      <c r="B1192" s="9" t="str">
        <f t="shared" si="602"/>
        <v>NP 012jurusan 1</v>
      </c>
      <c r="C1192" s="9" t="str">
        <f t="shared" si="603"/>
        <v>NP 012jurusan 2</v>
      </c>
      <c r="D1192" s="9" t="str">
        <f t="shared" si="604"/>
        <v>NP 012jurusan 3</v>
      </c>
      <c r="E1192" s="9" t="str">
        <f t="shared" si="605"/>
        <v>NP 012jurusan 4</v>
      </c>
      <c r="F1192" s="10" t="s">
        <v>497</v>
      </c>
      <c r="G1192" s="10" t="s">
        <v>101</v>
      </c>
      <c r="H1192" s="10" t="s">
        <v>1434</v>
      </c>
      <c r="I1192" s="10" t="s">
        <v>12474</v>
      </c>
      <c r="J1192" s="10" t="s">
        <v>12475</v>
      </c>
      <c r="K1192" s="10" t="s">
        <v>7465</v>
      </c>
      <c r="L1192" s="10"/>
      <c r="M1192" s="10"/>
      <c r="N1192" s="14">
        <f t="shared" si="606"/>
        <v>0</v>
      </c>
      <c r="O1192" s="15" t="e">
        <f t="shared" si="607"/>
        <v>#VALUE!</v>
      </c>
      <c r="P1192" s="15" t="e">
        <f t="shared" si="608"/>
        <v>#VALUE!</v>
      </c>
      <c r="Q1192" s="17" t="e">
        <f>VLOOKUP($A1192,'DATA PENGUKURAN GARDU'!$A:$BS,42,0)</f>
        <v>#N/A</v>
      </c>
      <c r="R1192" s="18" t="e">
        <f t="shared" si="617"/>
        <v>#N/A</v>
      </c>
      <c r="S1192" s="17" t="e">
        <f>VLOOKUP($A1192,'DATA PENGUKURAN GARDU'!$A:$BS,44,0)</f>
        <v>#N/A</v>
      </c>
      <c r="T1192" s="18" t="e">
        <f t="shared" si="618"/>
        <v>#N/A</v>
      </c>
      <c r="U1192" s="17" t="e">
        <f>VLOOKUP($A1192,'DATA PENGUKURAN GARDU'!$A:$BS,46,0)</f>
        <v>#N/A</v>
      </c>
      <c r="V1192" s="18" t="e">
        <f t="shared" si="619"/>
        <v>#N/A</v>
      </c>
      <c r="W1192" s="17" t="e">
        <f>VLOOKUP($A1192,'DATA PENGUKURAN GARDU'!$A:$BS,48,0)</f>
        <v>#N/A</v>
      </c>
      <c r="X1192" s="17" t="e">
        <f>VLOOKUP($A1192,'DATA PENGUKURAN GARDU'!$A:$BS,53,0)</f>
        <v>#N/A</v>
      </c>
      <c r="Y1192" s="17" t="e">
        <f>VLOOKUP($A1192,'DATA PENGUKURAN GARDU'!$A:$BS,54,0)</f>
        <v>#N/A</v>
      </c>
      <c r="Z1192" s="17" t="e">
        <f>VLOOKUP($A1192,'DATA PENGUKURAN GARDU'!$A:$BS,55,0)</f>
        <v>#N/A</v>
      </c>
      <c r="AA1192" s="20" t="e">
        <f>VLOOKUP($B1192,'DATA PENGUKURAN GARDU'!$A:$BS,42,0)</f>
        <v>#N/A</v>
      </c>
      <c r="AB1192" s="21" t="e">
        <f t="shared" si="620"/>
        <v>#N/A</v>
      </c>
      <c r="AC1192" s="20" t="e">
        <f>VLOOKUP($B1192,'DATA PENGUKURAN GARDU'!$A:$BS,44,0)</f>
        <v>#N/A</v>
      </c>
      <c r="AD1192" s="21" t="e">
        <f t="shared" si="621"/>
        <v>#N/A</v>
      </c>
      <c r="AE1192" s="20" t="e">
        <f>VLOOKUP($B1192,'DATA PENGUKURAN GARDU'!$A:$BS,46,0)</f>
        <v>#N/A</v>
      </c>
      <c r="AF1192" s="21" t="e">
        <f t="shared" si="622"/>
        <v>#N/A</v>
      </c>
      <c r="AG1192" s="20" t="e">
        <f>VLOOKUP($B1192,'DATA PENGUKURAN GARDU'!$A:$BS,46,0)</f>
        <v>#N/A</v>
      </c>
      <c r="AH1192" s="20" t="e">
        <f>VLOOKUP($B1192,'DATA PENGUKURAN GARDU'!$A:$BS,53,0)</f>
        <v>#N/A</v>
      </c>
      <c r="AI1192" s="20" t="e">
        <f>VLOOKUP($B1192,'DATA PENGUKURAN GARDU'!$A:$BS,54,0)</f>
        <v>#N/A</v>
      </c>
      <c r="AJ1192" s="17" t="e">
        <f>VLOOKUP($C1192,'DATA PENGUKURAN GARDU'!$A:$BS,42,0)</f>
        <v>#N/A</v>
      </c>
      <c r="AK1192" s="23" t="e">
        <f t="shared" si="623"/>
        <v>#N/A</v>
      </c>
      <c r="AL1192" s="17" t="e">
        <f>VLOOKUP($C1192,'DATA PENGUKURAN GARDU'!$A:$BS,44,0)</f>
        <v>#N/A</v>
      </c>
      <c r="AM1192" s="23" t="e">
        <f t="shared" si="624"/>
        <v>#N/A</v>
      </c>
      <c r="AN1192" s="17" t="e">
        <f>VLOOKUP($C1192,'DATA PENGUKURAN GARDU'!$A:$BS,46,0)</f>
        <v>#N/A</v>
      </c>
      <c r="AO1192" s="23" t="e">
        <f t="shared" si="625"/>
        <v>#N/A</v>
      </c>
      <c r="AP1192" s="17" t="e">
        <f>VLOOKUP($C1192,'DATA PENGUKURAN GARDU'!$A:$BS,46,0)</f>
        <v>#N/A</v>
      </c>
      <c r="AQ1192" s="17" t="e">
        <f>VLOOKUP($C1192,'DATA PENGUKURAN GARDU'!$A:$BS,53,0)</f>
        <v>#N/A</v>
      </c>
      <c r="AR1192" s="17" t="e">
        <f>VLOOKUP($C1192,'DATA PENGUKURAN GARDU'!$A:$BS,54,0)</f>
        <v>#N/A</v>
      </c>
      <c r="AS1192" s="20" t="e">
        <f>VLOOKUP($D1192,'DATA PENGUKURAN GARDU'!$A:$BS,42,0)</f>
        <v>#N/A</v>
      </c>
      <c r="AT1192" s="21" t="e">
        <f t="shared" si="626"/>
        <v>#N/A</v>
      </c>
      <c r="AU1192" s="20" t="e">
        <f>VLOOKUP($D1192,'DATA PENGUKURAN GARDU'!$A:$BS,44,0)</f>
        <v>#N/A</v>
      </c>
      <c r="AV1192" s="21" t="e">
        <f t="shared" si="627"/>
        <v>#N/A</v>
      </c>
      <c r="AW1192" s="20" t="e">
        <f>VLOOKUP($D1192,'DATA PENGUKURAN GARDU'!$A:$BS,46,0)</f>
        <v>#N/A</v>
      </c>
      <c r="AX1192" s="21" t="e">
        <f t="shared" si="628"/>
        <v>#N/A</v>
      </c>
      <c r="AY1192" s="20" t="e">
        <f>VLOOKUP($D1192,'DATA PENGUKURAN GARDU'!$A:$BS,46,0)</f>
        <v>#N/A</v>
      </c>
      <c r="AZ1192" s="20" t="e">
        <f>VLOOKUP($D1192,'DATA PENGUKURAN GARDU'!$A:$BS,53,0)</f>
        <v>#N/A</v>
      </c>
      <c r="BA1192" s="20" t="e">
        <f>VLOOKUP($D1192,'DATA PENGUKURAN GARDU'!$A:$BS,54,0)</f>
        <v>#N/A</v>
      </c>
      <c r="BB1192" s="17" t="e">
        <f>VLOOKUP($E1192,'DATA PENGUKURAN GARDU'!$A:$BS,42,0)</f>
        <v>#N/A</v>
      </c>
      <c r="BC1192" s="23" t="e">
        <f t="shared" si="629"/>
        <v>#N/A</v>
      </c>
      <c r="BD1192" s="17" t="e">
        <f>VLOOKUP($E1192,'DATA PENGUKURAN GARDU'!$A:$BS,44,0)</f>
        <v>#N/A</v>
      </c>
      <c r="BE1192" s="23" t="e">
        <f t="shared" si="630"/>
        <v>#N/A</v>
      </c>
      <c r="BF1192" s="17" t="e">
        <f>VLOOKUP($E1192,'DATA PENGUKURAN GARDU'!$A:$BS,46,0)</f>
        <v>#N/A</v>
      </c>
      <c r="BG1192" s="23" t="e">
        <f t="shared" si="631"/>
        <v>#N/A</v>
      </c>
      <c r="BH1192" s="17" t="e">
        <f>VLOOKUP($E1192,'DATA PENGUKURAN GARDU'!$A:$BS,46,0)</f>
        <v>#N/A</v>
      </c>
      <c r="BI1192" s="17" t="e">
        <f>VLOOKUP($E1192,'DATA PENGUKURAN GARDU'!$A:$BS,53,0)</f>
        <v>#N/A</v>
      </c>
      <c r="BJ1192" s="17" t="e">
        <f>VLOOKUP($E1192,'DATA PENGUKURAN GARDU'!$A:$BS,54,0)</f>
        <v>#N/A</v>
      </c>
      <c r="BK1192" s="20" t="e">
        <f t="shared" si="609"/>
        <v>#N/A</v>
      </c>
      <c r="BL1192" s="20" t="e">
        <f t="shared" si="610"/>
        <v>#N/A</v>
      </c>
      <c r="BM1192" s="20" t="e">
        <f t="shared" si="611"/>
        <v>#N/A</v>
      </c>
      <c r="BN1192" s="25" t="e">
        <f t="shared" si="612"/>
        <v>#N/A</v>
      </c>
      <c r="BO1192" s="26" t="str">
        <f t="shared" si="613"/>
        <v>0</v>
      </c>
      <c r="BP1192" s="21" t="e">
        <f t="shared" si="614"/>
        <v>#VALUE!</v>
      </c>
      <c r="BQ1192" s="20" t="e">
        <f t="shared" si="615"/>
        <v>#N/A</v>
      </c>
      <c r="BR1192" s="20" t="e">
        <v>#N/A</v>
      </c>
      <c r="BS1192" s="9" t="e">
        <v>#N/A</v>
      </c>
      <c r="BT1192" s="2" t="e">
        <f t="shared" si="616"/>
        <v>#VALUE!</v>
      </c>
      <c r="BU1192" s="2" t="e">
        <f t="shared" si="599"/>
        <v>#N/A</v>
      </c>
      <c r="BV1192" s="2" t="e">
        <f t="shared" si="600"/>
        <v>#N/A</v>
      </c>
    </row>
    <row r="1193" s="2" customFormat="1" ht="22.95" customHeight="1" spans="1:74">
      <c r="A1193" s="9" t="str">
        <f t="shared" si="601"/>
        <v>NP 019Induk</v>
      </c>
      <c r="B1193" s="9" t="str">
        <f t="shared" si="602"/>
        <v>NP 019jurusan 1</v>
      </c>
      <c r="C1193" s="9" t="str">
        <f t="shared" si="603"/>
        <v>NP 019jurusan 2</v>
      </c>
      <c r="D1193" s="9" t="str">
        <f t="shared" si="604"/>
        <v>NP 019jurusan 3</v>
      </c>
      <c r="E1193" s="9" t="str">
        <f t="shared" si="605"/>
        <v>NP 019jurusan 4</v>
      </c>
      <c r="F1193" s="10" t="s">
        <v>497</v>
      </c>
      <c r="G1193" s="10" t="s">
        <v>101</v>
      </c>
      <c r="H1193" s="10" t="s">
        <v>1435</v>
      </c>
      <c r="I1193" s="10" t="s">
        <v>12476</v>
      </c>
      <c r="J1193" s="10" t="s">
        <v>12477</v>
      </c>
      <c r="K1193" s="10" t="s">
        <v>7465</v>
      </c>
      <c r="L1193" s="10"/>
      <c r="M1193" s="10"/>
      <c r="N1193" s="14">
        <f t="shared" si="606"/>
        <v>0</v>
      </c>
      <c r="O1193" s="15" t="e">
        <f t="shared" si="607"/>
        <v>#VALUE!</v>
      </c>
      <c r="P1193" s="15" t="e">
        <f t="shared" si="608"/>
        <v>#VALUE!</v>
      </c>
      <c r="Q1193" s="17" t="e">
        <f>VLOOKUP($A1193,'DATA PENGUKURAN GARDU'!$A:$BS,42,0)</f>
        <v>#N/A</v>
      </c>
      <c r="R1193" s="18" t="e">
        <f t="shared" si="617"/>
        <v>#N/A</v>
      </c>
      <c r="S1193" s="17" t="e">
        <f>VLOOKUP($A1193,'DATA PENGUKURAN GARDU'!$A:$BS,44,0)</f>
        <v>#N/A</v>
      </c>
      <c r="T1193" s="18" t="e">
        <f t="shared" si="618"/>
        <v>#N/A</v>
      </c>
      <c r="U1193" s="17" t="e">
        <f>VLOOKUP($A1193,'DATA PENGUKURAN GARDU'!$A:$BS,46,0)</f>
        <v>#N/A</v>
      </c>
      <c r="V1193" s="18" t="e">
        <f t="shared" si="619"/>
        <v>#N/A</v>
      </c>
      <c r="W1193" s="17" t="e">
        <f>VLOOKUP($A1193,'DATA PENGUKURAN GARDU'!$A:$BS,48,0)</f>
        <v>#N/A</v>
      </c>
      <c r="X1193" s="17" t="e">
        <f>VLOOKUP($A1193,'DATA PENGUKURAN GARDU'!$A:$BS,53,0)</f>
        <v>#N/A</v>
      </c>
      <c r="Y1193" s="17" t="e">
        <f>VLOOKUP($A1193,'DATA PENGUKURAN GARDU'!$A:$BS,54,0)</f>
        <v>#N/A</v>
      </c>
      <c r="Z1193" s="17" t="e">
        <f>VLOOKUP($A1193,'DATA PENGUKURAN GARDU'!$A:$BS,55,0)</f>
        <v>#N/A</v>
      </c>
      <c r="AA1193" s="20" t="e">
        <f>VLOOKUP($B1193,'DATA PENGUKURAN GARDU'!$A:$BS,42,0)</f>
        <v>#N/A</v>
      </c>
      <c r="AB1193" s="21" t="e">
        <f t="shared" si="620"/>
        <v>#N/A</v>
      </c>
      <c r="AC1193" s="20" t="e">
        <f>VLOOKUP($B1193,'DATA PENGUKURAN GARDU'!$A:$BS,44,0)</f>
        <v>#N/A</v>
      </c>
      <c r="AD1193" s="21" t="e">
        <f t="shared" si="621"/>
        <v>#N/A</v>
      </c>
      <c r="AE1193" s="20" t="e">
        <f>VLOOKUP($B1193,'DATA PENGUKURAN GARDU'!$A:$BS,46,0)</f>
        <v>#N/A</v>
      </c>
      <c r="AF1193" s="21" t="e">
        <f t="shared" si="622"/>
        <v>#N/A</v>
      </c>
      <c r="AG1193" s="20" t="e">
        <f>VLOOKUP($B1193,'DATA PENGUKURAN GARDU'!$A:$BS,46,0)</f>
        <v>#N/A</v>
      </c>
      <c r="AH1193" s="20" t="e">
        <f>VLOOKUP($B1193,'DATA PENGUKURAN GARDU'!$A:$BS,53,0)</f>
        <v>#N/A</v>
      </c>
      <c r="AI1193" s="20" t="e">
        <f>VLOOKUP($B1193,'DATA PENGUKURAN GARDU'!$A:$BS,54,0)</f>
        <v>#N/A</v>
      </c>
      <c r="AJ1193" s="17" t="e">
        <f>VLOOKUP($C1193,'DATA PENGUKURAN GARDU'!$A:$BS,42,0)</f>
        <v>#N/A</v>
      </c>
      <c r="AK1193" s="23" t="e">
        <f t="shared" si="623"/>
        <v>#N/A</v>
      </c>
      <c r="AL1193" s="17" t="e">
        <f>VLOOKUP($C1193,'DATA PENGUKURAN GARDU'!$A:$BS,44,0)</f>
        <v>#N/A</v>
      </c>
      <c r="AM1193" s="23" t="e">
        <f t="shared" si="624"/>
        <v>#N/A</v>
      </c>
      <c r="AN1193" s="17" t="e">
        <f>VLOOKUP($C1193,'DATA PENGUKURAN GARDU'!$A:$BS,46,0)</f>
        <v>#N/A</v>
      </c>
      <c r="AO1193" s="23" t="e">
        <f t="shared" si="625"/>
        <v>#N/A</v>
      </c>
      <c r="AP1193" s="17" t="e">
        <f>VLOOKUP($C1193,'DATA PENGUKURAN GARDU'!$A:$BS,46,0)</f>
        <v>#N/A</v>
      </c>
      <c r="AQ1193" s="17" t="e">
        <f>VLOOKUP($C1193,'DATA PENGUKURAN GARDU'!$A:$BS,53,0)</f>
        <v>#N/A</v>
      </c>
      <c r="AR1193" s="17" t="e">
        <f>VLOOKUP($C1193,'DATA PENGUKURAN GARDU'!$A:$BS,54,0)</f>
        <v>#N/A</v>
      </c>
      <c r="AS1193" s="20" t="e">
        <f>VLOOKUP($D1193,'DATA PENGUKURAN GARDU'!$A:$BS,42,0)</f>
        <v>#N/A</v>
      </c>
      <c r="AT1193" s="21" t="e">
        <f t="shared" si="626"/>
        <v>#N/A</v>
      </c>
      <c r="AU1193" s="20" t="e">
        <f>VLOOKUP($D1193,'DATA PENGUKURAN GARDU'!$A:$BS,44,0)</f>
        <v>#N/A</v>
      </c>
      <c r="AV1193" s="21" t="e">
        <f t="shared" si="627"/>
        <v>#N/A</v>
      </c>
      <c r="AW1193" s="20" t="e">
        <f>VLOOKUP($D1193,'DATA PENGUKURAN GARDU'!$A:$BS,46,0)</f>
        <v>#N/A</v>
      </c>
      <c r="AX1193" s="21" t="e">
        <f t="shared" si="628"/>
        <v>#N/A</v>
      </c>
      <c r="AY1193" s="20" t="e">
        <f>VLOOKUP($D1193,'DATA PENGUKURAN GARDU'!$A:$BS,46,0)</f>
        <v>#N/A</v>
      </c>
      <c r="AZ1193" s="20" t="e">
        <f>VLOOKUP($D1193,'DATA PENGUKURAN GARDU'!$A:$BS,53,0)</f>
        <v>#N/A</v>
      </c>
      <c r="BA1193" s="20" t="e">
        <f>VLOOKUP($D1193,'DATA PENGUKURAN GARDU'!$A:$BS,54,0)</f>
        <v>#N/A</v>
      </c>
      <c r="BB1193" s="17" t="e">
        <f>VLOOKUP($E1193,'DATA PENGUKURAN GARDU'!$A:$BS,42,0)</f>
        <v>#N/A</v>
      </c>
      <c r="BC1193" s="23" t="e">
        <f t="shared" si="629"/>
        <v>#N/A</v>
      </c>
      <c r="BD1193" s="17" t="e">
        <f>VLOOKUP($E1193,'DATA PENGUKURAN GARDU'!$A:$BS,44,0)</f>
        <v>#N/A</v>
      </c>
      <c r="BE1193" s="23" t="e">
        <f t="shared" si="630"/>
        <v>#N/A</v>
      </c>
      <c r="BF1193" s="17" t="e">
        <f>VLOOKUP($E1193,'DATA PENGUKURAN GARDU'!$A:$BS,46,0)</f>
        <v>#N/A</v>
      </c>
      <c r="BG1193" s="23" t="e">
        <f t="shared" si="631"/>
        <v>#N/A</v>
      </c>
      <c r="BH1193" s="17" t="e">
        <f>VLOOKUP($E1193,'DATA PENGUKURAN GARDU'!$A:$BS,46,0)</f>
        <v>#N/A</v>
      </c>
      <c r="BI1193" s="17" t="e">
        <f>VLOOKUP($E1193,'DATA PENGUKURAN GARDU'!$A:$BS,53,0)</f>
        <v>#N/A</v>
      </c>
      <c r="BJ1193" s="17" t="e">
        <f>VLOOKUP($E1193,'DATA PENGUKURAN GARDU'!$A:$BS,54,0)</f>
        <v>#N/A</v>
      </c>
      <c r="BK1193" s="20" t="e">
        <f t="shared" si="609"/>
        <v>#N/A</v>
      </c>
      <c r="BL1193" s="20" t="e">
        <f t="shared" si="610"/>
        <v>#N/A</v>
      </c>
      <c r="BM1193" s="20" t="e">
        <f t="shared" si="611"/>
        <v>#N/A</v>
      </c>
      <c r="BN1193" s="25" t="e">
        <f t="shared" si="612"/>
        <v>#N/A</v>
      </c>
      <c r="BO1193" s="26" t="str">
        <f t="shared" si="613"/>
        <v>0</v>
      </c>
      <c r="BP1193" s="21" t="e">
        <f t="shared" si="614"/>
        <v>#VALUE!</v>
      </c>
      <c r="BQ1193" s="20" t="e">
        <f t="shared" si="615"/>
        <v>#N/A</v>
      </c>
      <c r="BR1193" s="20" t="e">
        <v>#N/A</v>
      </c>
      <c r="BS1193" s="9" t="e">
        <v>#N/A</v>
      </c>
      <c r="BT1193" s="2" t="e">
        <f t="shared" si="616"/>
        <v>#VALUE!</v>
      </c>
      <c r="BU1193" s="2" t="e">
        <f t="shared" si="599"/>
        <v>#N/A</v>
      </c>
      <c r="BV1193" s="2" t="e">
        <f t="shared" si="600"/>
        <v>#N/A</v>
      </c>
    </row>
    <row r="1194" s="2" customFormat="1" ht="22.95" customHeight="1" spans="1:74">
      <c r="A1194" s="9" t="str">
        <f t="shared" si="601"/>
        <v>NL 041Induk</v>
      </c>
      <c r="B1194" s="9" t="str">
        <f t="shared" si="602"/>
        <v>NL 041jurusan 1</v>
      </c>
      <c r="C1194" s="9" t="str">
        <f t="shared" si="603"/>
        <v>NL 041jurusan 2</v>
      </c>
      <c r="D1194" s="9" t="str">
        <f t="shared" si="604"/>
        <v>NL 041jurusan 3</v>
      </c>
      <c r="E1194" s="9" t="str">
        <f t="shared" si="605"/>
        <v>NL 041jurusan 4</v>
      </c>
      <c r="F1194" s="10" t="s">
        <v>324</v>
      </c>
      <c r="G1194" s="10" t="s">
        <v>101</v>
      </c>
      <c r="H1194" s="10" t="s">
        <v>1436</v>
      </c>
      <c r="I1194" s="10" t="s">
        <v>12478</v>
      </c>
      <c r="J1194" s="10" t="s">
        <v>12479</v>
      </c>
      <c r="K1194" s="10" t="s">
        <v>7465</v>
      </c>
      <c r="L1194" s="10"/>
      <c r="M1194" s="10"/>
      <c r="N1194" s="14">
        <f t="shared" si="606"/>
        <v>0</v>
      </c>
      <c r="O1194" s="15" t="e">
        <f t="shared" si="607"/>
        <v>#VALUE!</v>
      </c>
      <c r="P1194" s="15" t="e">
        <f t="shared" si="608"/>
        <v>#VALUE!</v>
      </c>
      <c r="Q1194" s="17" t="e">
        <f>VLOOKUP($A1194,'DATA PENGUKURAN GARDU'!$A:$BS,42,0)</f>
        <v>#N/A</v>
      </c>
      <c r="R1194" s="18" t="e">
        <f t="shared" si="617"/>
        <v>#N/A</v>
      </c>
      <c r="S1194" s="17" t="e">
        <f>VLOOKUP($A1194,'DATA PENGUKURAN GARDU'!$A:$BS,44,0)</f>
        <v>#N/A</v>
      </c>
      <c r="T1194" s="18" t="e">
        <f t="shared" si="618"/>
        <v>#N/A</v>
      </c>
      <c r="U1194" s="17" t="e">
        <f>VLOOKUP($A1194,'DATA PENGUKURAN GARDU'!$A:$BS,46,0)</f>
        <v>#N/A</v>
      </c>
      <c r="V1194" s="18" t="e">
        <f t="shared" si="619"/>
        <v>#N/A</v>
      </c>
      <c r="W1194" s="17" t="e">
        <f>VLOOKUP($A1194,'DATA PENGUKURAN GARDU'!$A:$BS,48,0)</f>
        <v>#N/A</v>
      </c>
      <c r="X1194" s="17" t="e">
        <f>VLOOKUP($A1194,'DATA PENGUKURAN GARDU'!$A:$BS,53,0)</f>
        <v>#N/A</v>
      </c>
      <c r="Y1194" s="17" t="e">
        <f>VLOOKUP($A1194,'DATA PENGUKURAN GARDU'!$A:$BS,54,0)</f>
        <v>#N/A</v>
      </c>
      <c r="Z1194" s="17" t="e">
        <f>VLOOKUP($A1194,'DATA PENGUKURAN GARDU'!$A:$BS,55,0)</f>
        <v>#N/A</v>
      </c>
      <c r="AA1194" s="20" t="e">
        <f>VLOOKUP($B1194,'DATA PENGUKURAN GARDU'!$A:$BS,42,0)</f>
        <v>#N/A</v>
      </c>
      <c r="AB1194" s="21" t="e">
        <f t="shared" si="620"/>
        <v>#N/A</v>
      </c>
      <c r="AC1194" s="20" t="e">
        <f>VLOOKUP($B1194,'DATA PENGUKURAN GARDU'!$A:$BS,44,0)</f>
        <v>#N/A</v>
      </c>
      <c r="AD1194" s="21" t="e">
        <f t="shared" si="621"/>
        <v>#N/A</v>
      </c>
      <c r="AE1194" s="20" t="e">
        <f>VLOOKUP($B1194,'DATA PENGUKURAN GARDU'!$A:$BS,46,0)</f>
        <v>#N/A</v>
      </c>
      <c r="AF1194" s="21" t="e">
        <f t="shared" si="622"/>
        <v>#N/A</v>
      </c>
      <c r="AG1194" s="20" t="e">
        <f>VLOOKUP($B1194,'DATA PENGUKURAN GARDU'!$A:$BS,46,0)</f>
        <v>#N/A</v>
      </c>
      <c r="AH1194" s="20" t="e">
        <f>VLOOKUP($B1194,'DATA PENGUKURAN GARDU'!$A:$BS,53,0)</f>
        <v>#N/A</v>
      </c>
      <c r="AI1194" s="20" t="e">
        <f>VLOOKUP($B1194,'DATA PENGUKURAN GARDU'!$A:$BS,54,0)</f>
        <v>#N/A</v>
      </c>
      <c r="AJ1194" s="17" t="e">
        <f>VLOOKUP($C1194,'DATA PENGUKURAN GARDU'!$A:$BS,42,0)</f>
        <v>#N/A</v>
      </c>
      <c r="AK1194" s="23" t="e">
        <f t="shared" si="623"/>
        <v>#N/A</v>
      </c>
      <c r="AL1194" s="17" t="e">
        <f>VLOOKUP($C1194,'DATA PENGUKURAN GARDU'!$A:$BS,44,0)</f>
        <v>#N/A</v>
      </c>
      <c r="AM1194" s="23" t="e">
        <f t="shared" si="624"/>
        <v>#N/A</v>
      </c>
      <c r="AN1194" s="17" t="e">
        <f>VLOOKUP($C1194,'DATA PENGUKURAN GARDU'!$A:$BS,46,0)</f>
        <v>#N/A</v>
      </c>
      <c r="AO1194" s="23" t="e">
        <f t="shared" si="625"/>
        <v>#N/A</v>
      </c>
      <c r="AP1194" s="17" t="e">
        <f>VLOOKUP($C1194,'DATA PENGUKURAN GARDU'!$A:$BS,46,0)</f>
        <v>#N/A</v>
      </c>
      <c r="AQ1194" s="17" t="e">
        <f>VLOOKUP($C1194,'DATA PENGUKURAN GARDU'!$A:$BS,53,0)</f>
        <v>#N/A</v>
      </c>
      <c r="AR1194" s="17" t="e">
        <f>VLOOKUP($C1194,'DATA PENGUKURAN GARDU'!$A:$BS,54,0)</f>
        <v>#N/A</v>
      </c>
      <c r="AS1194" s="20" t="e">
        <f>VLOOKUP($D1194,'DATA PENGUKURAN GARDU'!$A:$BS,42,0)</f>
        <v>#N/A</v>
      </c>
      <c r="AT1194" s="21" t="e">
        <f t="shared" si="626"/>
        <v>#N/A</v>
      </c>
      <c r="AU1194" s="20" t="e">
        <f>VLOOKUP($D1194,'DATA PENGUKURAN GARDU'!$A:$BS,44,0)</f>
        <v>#N/A</v>
      </c>
      <c r="AV1194" s="21" t="e">
        <f t="shared" si="627"/>
        <v>#N/A</v>
      </c>
      <c r="AW1194" s="20" t="e">
        <f>VLOOKUP($D1194,'DATA PENGUKURAN GARDU'!$A:$BS,46,0)</f>
        <v>#N/A</v>
      </c>
      <c r="AX1194" s="21" t="e">
        <f t="shared" si="628"/>
        <v>#N/A</v>
      </c>
      <c r="AY1194" s="20" t="e">
        <f>VLOOKUP($D1194,'DATA PENGUKURAN GARDU'!$A:$BS,46,0)</f>
        <v>#N/A</v>
      </c>
      <c r="AZ1194" s="20" t="e">
        <f>VLOOKUP($D1194,'DATA PENGUKURAN GARDU'!$A:$BS,53,0)</f>
        <v>#N/A</v>
      </c>
      <c r="BA1194" s="20" t="e">
        <f>VLOOKUP($D1194,'DATA PENGUKURAN GARDU'!$A:$BS,54,0)</f>
        <v>#N/A</v>
      </c>
      <c r="BB1194" s="17" t="e">
        <f>VLOOKUP($E1194,'DATA PENGUKURAN GARDU'!$A:$BS,42,0)</f>
        <v>#N/A</v>
      </c>
      <c r="BC1194" s="23" t="e">
        <f t="shared" si="629"/>
        <v>#N/A</v>
      </c>
      <c r="BD1194" s="17" t="e">
        <f>VLOOKUP($E1194,'DATA PENGUKURAN GARDU'!$A:$BS,44,0)</f>
        <v>#N/A</v>
      </c>
      <c r="BE1194" s="23" t="e">
        <f t="shared" si="630"/>
        <v>#N/A</v>
      </c>
      <c r="BF1194" s="17" t="e">
        <f>VLOOKUP($E1194,'DATA PENGUKURAN GARDU'!$A:$BS,46,0)</f>
        <v>#N/A</v>
      </c>
      <c r="BG1194" s="23" t="e">
        <f t="shared" si="631"/>
        <v>#N/A</v>
      </c>
      <c r="BH1194" s="17" t="e">
        <f>VLOOKUP($E1194,'DATA PENGUKURAN GARDU'!$A:$BS,46,0)</f>
        <v>#N/A</v>
      </c>
      <c r="BI1194" s="17" t="e">
        <f>VLOOKUP($E1194,'DATA PENGUKURAN GARDU'!$A:$BS,53,0)</f>
        <v>#N/A</v>
      </c>
      <c r="BJ1194" s="17" t="e">
        <f>VLOOKUP($E1194,'DATA PENGUKURAN GARDU'!$A:$BS,54,0)</f>
        <v>#N/A</v>
      </c>
      <c r="BK1194" s="20" t="e">
        <f t="shared" si="609"/>
        <v>#N/A</v>
      </c>
      <c r="BL1194" s="20" t="e">
        <f t="shared" si="610"/>
        <v>#N/A</v>
      </c>
      <c r="BM1194" s="20" t="e">
        <f t="shared" si="611"/>
        <v>#N/A</v>
      </c>
      <c r="BN1194" s="25" t="e">
        <f t="shared" si="612"/>
        <v>#N/A</v>
      </c>
      <c r="BO1194" s="26" t="str">
        <f t="shared" si="613"/>
        <v>0</v>
      </c>
      <c r="BP1194" s="21" t="e">
        <f t="shared" si="614"/>
        <v>#VALUE!</v>
      </c>
      <c r="BQ1194" s="20" t="e">
        <f t="shared" si="615"/>
        <v>#N/A</v>
      </c>
      <c r="BR1194" s="20" t="e">
        <v>#N/A</v>
      </c>
      <c r="BS1194" s="9" t="e">
        <v>#N/A</v>
      </c>
      <c r="BT1194" s="2" t="e">
        <f t="shared" si="616"/>
        <v>#VALUE!</v>
      </c>
      <c r="BU1194" s="2" t="e">
        <f t="shared" si="599"/>
        <v>#N/A</v>
      </c>
      <c r="BV1194" s="2" t="e">
        <f t="shared" si="600"/>
        <v>#N/A</v>
      </c>
    </row>
    <row r="1195" s="2" customFormat="1" ht="22.95" customHeight="1" spans="1:74">
      <c r="A1195" s="9" t="str">
        <f t="shared" si="601"/>
        <v>N 030.1Induk</v>
      </c>
      <c r="B1195" s="9" t="str">
        <f t="shared" si="602"/>
        <v>N 030.1jurusan 1</v>
      </c>
      <c r="C1195" s="9" t="str">
        <f t="shared" si="603"/>
        <v>N 030.1jurusan 2</v>
      </c>
      <c r="D1195" s="9" t="str">
        <f t="shared" si="604"/>
        <v>N 030.1jurusan 3</v>
      </c>
      <c r="E1195" s="9" t="str">
        <f t="shared" si="605"/>
        <v>N 030.1jurusan 4</v>
      </c>
      <c r="F1195" s="10" t="s">
        <v>342</v>
      </c>
      <c r="G1195" s="10" t="s">
        <v>39</v>
      </c>
      <c r="H1195" s="10" t="s">
        <v>1437</v>
      </c>
      <c r="I1195" s="10" t="s">
        <v>10813</v>
      </c>
      <c r="J1195" s="10" t="s">
        <v>10814</v>
      </c>
      <c r="K1195" s="10" t="s">
        <v>7465</v>
      </c>
      <c r="L1195" s="10"/>
      <c r="M1195" s="10"/>
      <c r="N1195" s="14">
        <f t="shared" si="606"/>
        <v>0</v>
      </c>
      <c r="O1195" s="15" t="e">
        <f t="shared" si="607"/>
        <v>#VALUE!</v>
      </c>
      <c r="P1195" s="15" t="e">
        <f t="shared" si="608"/>
        <v>#VALUE!</v>
      </c>
      <c r="Q1195" s="17" t="e">
        <f>VLOOKUP($A1195,'DATA PENGUKURAN GARDU'!$A:$BS,42,0)</f>
        <v>#N/A</v>
      </c>
      <c r="R1195" s="18" t="e">
        <f t="shared" si="617"/>
        <v>#N/A</v>
      </c>
      <c r="S1195" s="17" t="e">
        <f>VLOOKUP($A1195,'DATA PENGUKURAN GARDU'!$A:$BS,44,0)</f>
        <v>#N/A</v>
      </c>
      <c r="T1195" s="18" t="e">
        <f t="shared" si="618"/>
        <v>#N/A</v>
      </c>
      <c r="U1195" s="17" t="e">
        <f>VLOOKUP($A1195,'DATA PENGUKURAN GARDU'!$A:$BS,46,0)</f>
        <v>#N/A</v>
      </c>
      <c r="V1195" s="18" t="e">
        <f t="shared" si="619"/>
        <v>#N/A</v>
      </c>
      <c r="W1195" s="17" t="e">
        <f>VLOOKUP($A1195,'DATA PENGUKURAN GARDU'!$A:$BS,48,0)</f>
        <v>#N/A</v>
      </c>
      <c r="X1195" s="17" t="e">
        <f>VLOOKUP($A1195,'DATA PENGUKURAN GARDU'!$A:$BS,53,0)</f>
        <v>#N/A</v>
      </c>
      <c r="Y1195" s="17" t="e">
        <f>VLOOKUP($A1195,'DATA PENGUKURAN GARDU'!$A:$BS,54,0)</f>
        <v>#N/A</v>
      </c>
      <c r="Z1195" s="17" t="e">
        <f>VLOOKUP($A1195,'DATA PENGUKURAN GARDU'!$A:$BS,55,0)</f>
        <v>#N/A</v>
      </c>
      <c r="AA1195" s="20" t="e">
        <f>VLOOKUP($B1195,'DATA PENGUKURAN GARDU'!$A:$BS,42,0)</f>
        <v>#N/A</v>
      </c>
      <c r="AB1195" s="21" t="e">
        <f t="shared" si="620"/>
        <v>#N/A</v>
      </c>
      <c r="AC1195" s="20" t="e">
        <f>VLOOKUP($B1195,'DATA PENGUKURAN GARDU'!$A:$BS,44,0)</f>
        <v>#N/A</v>
      </c>
      <c r="AD1195" s="21" t="e">
        <f t="shared" si="621"/>
        <v>#N/A</v>
      </c>
      <c r="AE1195" s="20" t="e">
        <f>VLOOKUP($B1195,'DATA PENGUKURAN GARDU'!$A:$BS,46,0)</f>
        <v>#N/A</v>
      </c>
      <c r="AF1195" s="21" t="e">
        <f t="shared" si="622"/>
        <v>#N/A</v>
      </c>
      <c r="AG1195" s="20" t="e">
        <f>VLOOKUP($B1195,'DATA PENGUKURAN GARDU'!$A:$BS,46,0)</f>
        <v>#N/A</v>
      </c>
      <c r="AH1195" s="20" t="e">
        <f>VLOOKUP($B1195,'DATA PENGUKURAN GARDU'!$A:$BS,53,0)</f>
        <v>#N/A</v>
      </c>
      <c r="AI1195" s="20" t="e">
        <f>VLOOKUP($B1195,'DATA PENGUKURAN GARDU'!$A:$BS,54,0)</f>
        <v>#N/A</v>
      </c>
      <c r="AJ1195" s="17" t="e">
        <f>VLOOKUP($C1195,'DATA PENGUKURAN GARDU'!$A:$BS,42,0)</f>
        <v>#N/A</v>
      </c>
      <c r="AK1195" s="23" t="e">
        <f t="shared" si="623"/>
        <v>#N/A</v>
      </c>
      <c r="AL1195" s="17" t="e">
        <f>VLOOKUP($C1195,'DATA PENGUKURAN GARDU'!$A:$BS,44,0)</f>
        <v>#N/A</v>
      </c>
      <c r="AM1195" s="23" t="e">
        <f t="shared" si="624"/>
        <v>#N/A</v>
      </c>
      <c r="AN1195" s="17" t="e">
        <f>VLOOKUP($C1195,'DATA PENGUKURAN GARDU'!$A:$BS,46,0)</f>
        <v>#N/A</v>
      </c>
      <c r="AO1195" s="23" t="e">
        <f t="shared" si="625"/>
        <v>#N/A</v>
      </c>
      <c r="AP1195" s="17" t="e">
        <f>VLOOKUP($C1195,'DATA PENGUKURAN GARDU'!$A:$BS,46,0)</f>
        <v>#N/A</v>
      </c>
      <c r="AQ1195" s="17" t="e">
        <f>VLOOKUP($C1195,'DATA PENGUKURAN GARDU'!$A:$BS,53,0)</f>
        <v>#N/A</v>
      </c>
      <c r="AR1195" s="17" t="e">
        <f>VLOOKUP($C1195,'DATA PENGUKURAN GARDU'!$A:$BS,54,0)</f>
        <v>#N/A</v>
      </c>
      <c r="AS1195" s="20" t="e">
        <f>VLOOKUP($D1195,'DATA PENGUKURAN GARDU'!$A:$BS,42,0)</f>
        <v>#N/A</v>
      </c>
      <c r="AT1195" s="21" t="e">
        <f t="shared" si="626"/>
        <v>#N/A</v>
      </c>
      <c r="AU1195" s="20" t="e">
        <f>VLOOKUP($D1195,'DATA PENGUKURAN GARDU'!$A:$BS,44,0)</f>
        <v>#N/A</v>
      </c>
      <c r="AV1195" s="21" t="e">
        <f t="shared" si="627"/>
        <v>#N/A</v>
      </c>
      <c r="AW1195" s="20" t="e">
        <f>VLOOKUP($D1195,'DATA PENGUKURAN GARDU'!$A:$BS,46,0)</f>
        <v>#N/A</v>
      </c>
      <c r="AX1195" s="21" t="e">
        <f t="shared" si="628"/>
        <v>#N/A</v>
      </c>
      <c r="AY1195" s="20" t="e">
        <f>VLOOKUP($D1195,'DATA PENGUKURAN GARDU'!$A:$BS,46,0)</f>
        <v>#N/A</v>
      </c>
      <c r="AZ1195" s="20" t="e">
        <f>VLOOKUP($D1195,'DATA PENGUKURAN GARDU'!$A:$BS,53,0)</f>
        <v>#N/A</v>
      </c>
      <c r="BA1195" s="20" t="e">
        <f>VLOOKUP($D1195,'DATA PENGUKURAN GARDU'!$A:$BS,54,0)</f>
        <v>#N/A</v>
      </c>
      <c r="BB1195" s="17" t="e">
        <f>VLOOKUP($E1195,'DATA PENGUKURAN GARDU'!$A:$BS,42,0)</f>
        <v>#N/A</v>
      </c>
      <c r="BC1195" s="23" t="e">
        <f t="shared" si="629"/>
        <v>#N/A</v>
      </c>
      <c r="BD1195" s="17" t="e">
        <f>VLOOKUP($E1195,'DATA PENGUKURAN GARDU'!$A:$BS,44,0)</f>
        <v>#N/A</v>
      </c>
      <c r="BE1195" s="23" t="e">
        <f t="shared" si="630"/>
        <v>#N/A</v>
      </c>
      <c r="BF1195" s="17" t="e">
        <f>VLOOKUP($E1195,'DATA PENGUKURAN GARDU'!$A:$BS,46,0)</f>
        <v>#N/A</v>
      </c>
      <c r="BG1195" s="23" t="e">
        <f t="shared" si="631"/>
        <v>#N/A</v>
      </c>
      <c r="BH1195" s="17" t="e">
        <f>VLOOKUP($E1195,'DATA PENGUKURAN GARDU'!$A:$BS,46,0)</f>
        <v>#N/A</v>
      </c>
      <c r="BI1195" s="17" t="e">
        <f>VLOOKUP($E1195,'DATA PENGUKURAN GARDU'!$A:$BS,53,0)</f>
        <v>#N/A</v>
      </c>
      <c r="BJ1195" s="17" t="e">
        <f>VLOOKUP($E1195,'DATA PENGUKURAN GARDU'!$A:$BS,54,0)</f>
        <v>#N/A</v>
      </c>
      <c r="BK1195" s="20" t="e">
        <f t="shared" si="609"/>
        <v>#N/A</v>
      </c>
      <c r="BL1195" s="20" t="e">
        <f t="shared" si="610"/>
        <v>#N/A</v>
      </c>
      <c r="BM1195" s="20" t="e">
        <f t="shared" si="611"/>
        <v>#N/A</v>
      </c>
      <c r="BN1195" s="25" t="e">
        <f t="shared" si="612"/>
        <v>#N/A</v>
      </c>
      <c r="BO1195" s="26" t="str">
        <f t="shared" si="613"/>
        <v>0</v>
      </c>
      <c r="BP1195" s="21" t="e">
        <f t="shared" si="614"/>
        <v>#VALUE!</v>
      </c>
      <c r="BQ1195" s="20" t="e">
        <f t="shared" si="615"/>
        <v>#N/A</v>
      </c>
      <c r="BR1195" s="20" t="e">
        <v>#N/A</v>
      </c>
      <c r="BS1195" s="9" t="e">
        <v>#N/A</v>
      </c>
      <c r="BT1195" s="2" t="e">
        <f t="shared" si="616"/>
        <v>#VALUE!</v>
      </c>
      <c r="BU1195" s="2" t="e">
        <f t="shared" si="599"/>
        <v>#N/A</v>
      </c>
      <c r="BV1195" s="2" t="e">
        <f t="shared" si="600"/>
        <v>#N/A</v>
      </c>
    </row>
    <row r="1196" s="2" customFormat="1" ht="22.95" customHeight="1" spans="1:74">
      <c r="A1196" s="9" t="str">
        <f t="shared" si="601"/>
        <v>N 027Induk</v>
      </c>
      <c r="B1196" s="9" t="str">
        <f t="shared" si="602"/>
        <v>N 027jurusan 1</v>
      </c>
      <c r="C1196" s="9" t="str">
        <f t="shared" si="603"/>
        <v>N 027jurusan 2</v>
      </c>
      <c r="D1196" s="9" t="str">
        <f t="shared" si="604"/>
        <v>N 027jurusan 3</v>
      </c>
      <c r="E1196" s="9" t="str">
        <f t="shared" si="605"/>
        <v>N 027jurusan 4</v>
      </c>
      <c r="F1196" s="10" t="s">
        <v>342</v>
      </c>
      <c r="G1196" s="10" t="s">
        <v>39</v>
      </c>
      <c r="H1196" s="10" t="s">
        <v>1438</v>
      </c>
      <c r="I1196" s="10" t="s">
        <v>12480</v>
      </c>
      <c r="J1196" s="10" t="s">
        <v>12481</v>
      </c>
      <c r="K1196" s="10" t="s">
        <v>7465</v>
      </c>
      <c r="L1196" s="10"/>
      <c r="M1196" s="10"/>
      <c r="N1196" s="14">
        <f t="shared" si="606"/>
        <v>0</v>
      </c>
      <c r="O1196" s="15" t="e">
        <f t="shared" si="607"/>
        <v>#VALUE!</v>
      </c>
      <c r="P1196" s="15" t="e">
        <f t="shared" si="608"/>
        <v>#VALUE!</v>
      </c>
      <c r="Q1196" s="17" t="e">
        <f>VLOOKUP($A1196,'DATA PENGUKURAN GARDU'!$A:$BS,42,0)</f>
        <v>#N/A</v>
      </c>
      <c r="R1196" s="18" t="e">
        <f t="shared" si="617"/>
        <v>#N/A</v>
      </c>
      <c r="S1196" s="17" t="e">
        <f>VLOOKUP($A1196,'DATA PENGUKURAN GARDU'!$A:$BS,44,0)</f>
        <v>#N/A</v>
      </c>
      <c r="T1196" s="18" t="e">
        <f t="shared" si="618"/>
        <v>#N/A</v>
      </c>
      <c r="U1196" s="17" t="e">
        <f>VLOOKUP($A1196,'DATA PENGUKURAN GARDU'!$A:$BS,46,0)</f>
        <v>#N/A</v>
      </c>
      <c r="V1196" s="18" t="e">
        <f t="shared" si="619"/>
        <v>#N/A</v>
      </c>
      <c r="W1196" s="17" t="e">
        <f>VLOOKUP($A1196,'DATA PENGUKURAN GARDU'!$A:$BS,48,0)</f>
        <v>#N/A</v>
      </c>
      <c r="X1196" s="17" t="e">
        <f>VLOOKUP($A1196,'DATA PENGUKURAN GARDU'!$A:$BS,53,0)</f>
        <v>#N/A</v>
      </c>
      <c r="Y1196" s="17" t="e">
        <f>VLOOKUP($A1196,'DATA PENGUKURAN GARDU'!$A:$BS,54,0)</f>
        <v>#N/A</v>
      </c>
      <c r="Z1196" s="17" t="e">
        <f>VLOOKUP($A1196,'DATA PENGUKURAN GARDU'!$A:$BS,55,0)</f>
        <v>#N/A</v>
      </c>
      <c r="AA1196" s="20" t="e">
        <f>VLOOKUP($B1196,'DATA PENGUKURAN GARDU'!$A:$BS,42,0)</f>
        <v>#N/A</v>
      </c>
      <c r="AB1196" s="21" t="e">
        <f t="shared" si="620"/>
        <v>#N/A</v>
      </c>
      <c r="AC1196" s="20" t="e">
        <f>VLOOKUP($B1196,'DATA PENGUKURAN GARDU'!$A:$BS,44,0)</f>
        <v>#N/A</v>
      </c>
      <c r="AD1196" s="21" t="e">
        <f t="shared" si="621"/>
        <v>#N/A</v>
      </c>
      <c r="AE1196" s="20" t="e">
        <f>VLOOKUP($B1196,'DATA PENGUKURAN GARDU'!$A:$BS,46,0)</f>
        <v>#N/A</v>
      </c>
      <c r="AF1196" s="21" t="e">
        <f t="shared" si="622"/>
        <v>#N/A</v>
      </c>
      <c r="AG1196" s="20" t="e">
        <f>VLOOKUP($B1196,'DATA PENGUKURAN GARDU'!$A:$BS,46,0)</f>
        <v>#N/A</v>
      </c>
      <c r="AH1196" s="20" t="e">
        <f>VLOOKUP($B1196,'DATA PENGUKURAN GARDU'!$A:$BS,53,0)</f>
        <v>#N/A</v>
      </c>
      <c r="AI1196" s="20" t="e">
        <f>VLOOKUP($B1196,'DATA PENGUKURAN GARDU'!$A:$BS,54,0)</f>
        <v>#N/A</v>
      </c>
      <c r="AJ1196" s="17" t="e">
        <f>VLOOKUP($C1196,'DATA PENGUKURAN GARDU'!$A:$BS,42,0)</f>
        <v>#N/A</v>
      </c>
      <c r="AK1196" s="23" t="e">
        <f t="shared" si="623"/>
        <v>#N/A</v>
      </c>
      <c r="AL1196" s="17" t="e">
        <f>VLOOKUP($C1196,'DATA PENGUKURAN GARDU'!$A:$BS,44,0)</f>
        <v>#N/A</v>
      </c>
      <c r="AM1196" s="23" t="e">
        <f t="shared" si="624"/>
        <v>#N/A</v>
      </c>
      <c r="AN1196" s="17" t="e">
        <f>VLOOKUP($C1196,'DATA PENGUKURAN GARDU'!$A:$BS,46,0)</f>
        <v>#N/A</v>
      </c>
      <c r="AO1196" s="23" t="e">
        <f t="shared" si="625"/>
        <v>#N/A</v>
      </c>
      <c r="AP1196" s="17" t="e">
        <f>VLOOKUP($C1196,'DATA PENGUKURAN GARDU'!$A:$BS,46,0)</f>
        <v>#N/A</v>
      </c>
      <c r="AQ1196" s="17" t="e">
        <f>VLOOKUP($C1196,'DATA PENGUKURAN GARDU'!$A:$BS,53,0)</f>
        <v>#N/A</v>
      </c>
      <c r="AR1196" s="17" t="e">
        <f>VLOOKUP($C1196,'DATA PENGUKURAN GARDU'!$A:$BS,54,0)</f>
        <v>#N/A</v>
      </c>
      <c r="AS1196" s="20" t="e">
        <f>VLOOKUP($D1196,'DATA PENGUKURAN GARDU'!$A:$BS,42,0)</f>
        <v>#N/A</v>
      </c>
      <c r="AT1196" s="21" t="e">
        <f t="shared" si="626"/>
        <v>#N/A</v>
      </c>
      <c r="AU1196" s="20" t="e">
        <f>VLOOKUP($D1196,'DATA PENGUKURAN GARDU'!$A:$BS,44,0)</f>
        <v>#N/A</v>
      </c>
      <c r="AV1196" s="21" t="e">
        <f t="shared" si="627"/>
        <v>#N/A</v>
      </c>
      <c r="AW1196" s="20" t="e">
        <f>VLOOKUP($D1196,'DATA PENGUKURAN GARDU'!$A:$BS,46,0)</f>
        <v>#N/A</v>
      </c>
      <c r="AX1196" s="21" t="e">
        <f t="shared" si="628"/>
        <v>#N/A</v>
      </c>
      <c r="AY1196" s="20" t="e">
        <f>VLOOKUP($D1196,'DATA PENGUKURAN GARDU'!$A:$BS,46,0)</f>
        <v>#N/A</v>
      </c>
      <c r="AZ1196" s="20" t="e">
        <f>VLOOKUP($D1196,'DATA PENGUKURAN GARDU'!$A:$BS,53,0)</f>
        <v>#N/A</v>
      </c>
      <c r="BA1196" s="20" t="e">
        <f>VLOOKUP($D1196,'DATA PENGUKURAN GARDU'!$A:$BS,54,0)</f>
        <v>#N/A</v>
      </c>
      <c r="BB1196" s="17" t="e">
        <f>VLOOKUP($E1196,'DATA PENGUKURAN GARDU'!$A:$BS,42,0)</f>
        <v>#N/A</v>
      </c>
      <c r="BC1196" s="23" t="e">
        <f t="shared" si="629"/>
        <v>#N/A</v>
      </c>
      <c r="BD1196" s="17" t="e">
        <f>VLOOKUP($E1196,'DATA PENGUKURAN GARDU'!$A:$BS,44,0)</f>
        <v>#N/A</v>
      </c>
      <c r="BE1196" s="23" t="e">
        <f t="shared" si="630"/>
        <v>#N/A</v>
      </c>
      <c r="BF1196" s="17" t="e">
        <f>VLOOKUP($E1196,'DATA PENGUKURAN GARDU'!$A:$BS,46,0)</f>
        <v>#N/A</v>
      </c>
      <c r="BG1196" s="23" t="e">
        <f t="shared" si="631"/>
        <v>#N/A</v>
      </c>
      <c r="BH1196" s="17" t="e">
        <f>VLOOKUP($E1196,'DATA PENGUKURAN GARDU'!$A:$BS,46,0)</f>
        <v>#N/A</v>
      </c>
      <c r="BI1196" s="17" t="e">
        <f>VLOOKUP($E1196,'DATA PENGUKURAN GARDU'!$A:$BS,53,0)</f>
        <v>#N/A</v>
      </c>
      <c r="BJ1196" s="17" t="e">
        <f>VLOOKUP($E1196,'DATA PENGUKURAN GARDU'!$A:$BS,54,0)</f>
        <v>#N/A</v>
      </c>
      <c r="BK1196" s="20" t="e">
        <f t="shared" si="609"/>
        <v>#N/A</v>
      </c>
      <c r="BL1196" s="20" t="e">
        <f t="shared" si="610"/>
        <v>#N/A</v>
      </c>
      <c r="BM1196" s="20" t="e">
        <f t="shared" si="611"/>
        <v>#N/A</v>
      </c>
      <c r="BN1196" s="25" t="e">
        <f t="shared" si="612"/>
        <v>#N/A</v>
      </c>
      <c r="BO1196" s="26" t="str">
        <f t="shared" si="613"/>
        <v>0</v>
      </c>
      <c r="BP1196" s="21" t="e">
        <f t="shared" si="614"/>
        <v>#VALUE!</v>
      </c>
      <c r="BQ1196" s="20" t="e">
        <f t="shared" si="615"/>
        <v>#N/A</v>
      </c>
      <c r="BR1196" s="20" t="e">
        <v>#N/A</v>
      </c>
      <c r="BS1196" s="9" t="e">
        <v>#N/A</v>
      </c>
      <c r="BT1196" s="2" t="e">
        <f t="shared" si="616"/>
        <v>#VALUE!</v>
      </c>
      <c r="BU1196" s="2" t="e">
        <f t="shared" si="599"/>
        <v>#N/A</v>
      </c>
      <c r="BV1196" s="2" t="e">
        <f t="shared" si="600"/>
        <v>#N/A</v>
      </c>
    </row>
    <row r="1197" s="2" customFormat="1" ht="22.95" customHeight="1" spans="1:74">
      <c r="A1197" s="9" t="str">
        <f t="shared" si="601"/>
        <v>L-029Induk</v>
      </c>
      <c r="B1197" s="9" t="str">
        <f t="shared" si="602"/>
        <v>L-029jurusan 1</v>
      </c>
      <c r="C1197" s="9" t="str">
        <f t="shared" si="603"/>
        <v>L-029jurusan 2</v>
      </c>
      <c r="D1197" s="9" t="str">
        <f t="shared" si="604"/>
        <v>L-029jurusan 3</v>
      </c>
      <c r="E1197" s="9" t="str">
        <f t="shared" si="605"/>
        <v>L-029jurusan 4</v>
      </c>
      <c r="F1197" s="10" t="s">
        <v>46</v>
      </c>
      <c r="G1197" s="10" t="s">
        <v>22</v>
      </c>
      <c r="H1197" s="10" t="s">
        <v>1439</v>
      </c>
      <c r="I1197" s="10" t="s">
        <v>12482</v>
      </c>
      <c r="J1197" s="10" t="s">
        <v>12483</v>
      </c>
      <c r="K1197" s="10" t="s">
        <v>7465</v>
      </c>
      <c r="L1197" s="10"/>
      <c r="M1197" s="10"/>
      <c r="N1197" s="14">
        <f t="shared" si="606"/>
        <v>0</v>
      </c>
      <c r="O1197" s="15" t="e">
        <f t="shared" si="607"/>
        <v>#VALUE!</v>
      </c>
      <c r="P1197" s="15" t="e">
        <f t="shared" si="608"/>
        <v>#VALUE!</v>
      </c>
      <c r="Q1197" s="17" t="e">
        <f>VLOOKUP($A1197,'DATA PENGUKURAN GARDU'!$A:$BS,42,0)</f>
        <v>#N/A</v>
      </c>
      <c r="R1197" s="18" t="e">
        <f t="shared" si="617"/>
        <v>#N/A</v>
      </c>
      <c r="S1197" s="17" t="e">
        <f>VLOOKUP($A1197,'DATA PENGUKURAN GARDU'!$A:$BS,44,0)</f>
        <v>#N/A</v>
      </c>
      <c r="T1197" s="18" t="e">
        <f t="shared" si="618"/>
        <v>#N/A</v>
      </c>
      <c r="U1197" s="17" t="e">
        <f>VLOOKUP($A1197,'DATA PENGUKURAN GARDU'!$A:$BS,46,0)</f>
        <v>#N/A</v>
      </c>
      <c r="V1197" s="18" t="e">
        <f t="shared" si="619"/>
        <v>#N/A</v>
      </c>
      <c r="W1197" s="17" t="e">
        <f>VLOOKUP($A1197,'DATA PENGUKURAN GARDU'!$A:$BS,48,0)</f>
        <v>#N/A</v>
      </c>
      <c r="X1197" s="17" t="e">
        <f>VLOOKUP($A1197,'DATA PENGUKURAN GARDU'!$A:$BS,53,0)</f>
        <v>#N/A</v>
      </c>
      <c r="Y1197" s="17" t="e">
        <f>VLOOKUP($A1197,'DATA PENGUKURAN GARDU'!$A:$BS,54,0)</f>
        <v>#N/A</v>
      </c>
      <c r="Z1197" s="17" t="e">
        <f>VLOOKUP($A1197,'DATA PENGUKURAN GARDU'!$A:$BS,55,0)</f>
        <v>#N/A</v>
      </c>
      <c r="AA1197" s="20" t="e">
        <f>VLOOKUP($B1197,'DATA PENGUKURAN GARDU'!$A:$BS,42,0)</f>
        <v>#N/A</v>
      </c>
      <c r="AB1197" s="21" t="e">
        <f t="shared" si="620"/>
        <v>#N/A</v>
      </c>
      <c r="AC1197" s="20" t="e">
        <f>VLOOKUP($B1197,'DATA PENGUKURAN GARDU'!$A:$BS,44,0)</f>
        <v>#N/A</v>
      </c>
      <c r="AD1197" s="21" t="e">
        <f t="shared" si="621"/>
        <v>#N/A</v>
      </c>
      <c r="AE1197" s="20" t="e">
        <f>VLOOKUP($B1197,'DATA PENGUKURAN GARDU'!$A:$BS,46,0)</f>
        <v>#N/A</v>
      </c>
      <c r="AF1197" s="21" t="e">
        <f t="shared" si="622"/>
        <v>#N/A</v>
      </c>
      <c r="AG1197" s="20" t="e">
        <f>VLOOKUP($B1197,'DATA PENGUKURAN GARDU'!$A:$BS,46,0)</f>
        <v>#N/A</v>
      </c>
      <c r="AH1197" s="20" t="e">
        <f>VLOOKUP($B1197,'DATA PENGUKURAN GARDU'!$A:$BS,53,0)</f>
        <v>#N/A</v>
      </c>
      <c r="AI1197" s="20" t="e">
        <f>VLOOKUP($B1197,'DATA PENGUKURAN GARDU'!$A:$BS,54,0)</f>
        <v>#N/A</v>
      </c>
      <c r="AJ1197" s="17" t="e">
        <f>VLOOKUP($C1197,'DATA PENGUKURAN GARDU'!$A:$BS,42,0)</f>
        <v>#N/A</v>
      </c>
      <c r="AK1197" s="23" t="e">
        <f t="shared" si="623"/>
        <v>#N/A</v>
      </c>
      <c r="AL1197" s="17" t="e">
        <f>VLOOKUP($C1197,'DATA PENGUKURAN GARDU'!$A:$BS,44,0)</f>
        <v>#N/A</v>
      </c>
      <c r="AM1197" s="23" t="e">
        <f t="shared" si="624"/>
        <v>#N/A</v>
      </c>
      <c r="AN1197" s="17" t="e">
        <f>VLOOKUP($C1197,'DATA PENGUKURAN GARDU'!$A:$BS,46,0)</f>
        <v>#N/A</v>
      </c>
      <c r="AO1197" s="23" t="e">
        <f t="shared" si="625"/>
        <v>#N/A</v>
      </c>
      <c r="AP1197" s="17" t="e">
        <f>VLOOKUP($C1197,'DATA PENGUKURAN GARDU'!$A:$BS,46,0)</f>
        <v>#N/A</v>
      </c>
      <c r="AQ1197" s="17" t="e">
        <f>VLOOKUP($C1197,'DATA PENGUKURAN GARDU'!$A:$BS,53,0)</f>
        <v>#N/A</v>
      </c>
      <c r="AR1197" s="17" t="e">
        <f>VLOOKUP($C1197,'DATA PENGUKURAN GARDU'!$A:$BS,54,0)</f>
        <v>#N/A</v>
      </c>
      <c r="AS1197" s="20" t="e">
        <f>VLOOKUP($D1197,'DATA PENGUKURAN GARDU'!$A:$BS,42,0)</f>
        <v>#N/A</v>
      </c>
      <c r="AT1197" s="21" t="e">
        <f t="shared" si="626"/>
        <v>#N/A</v>
      </c>
      <c r="AU1197" s="20" t="e">
        <f>VLOOKUP($D1197,'DATA PENGUKURAN GARDU'!$A:$BS,44,0)</f>
        <v>#N/A</v>
      </c>
      <c r="AV1197" s="21" t="e">
        <f t="shared" si="627"/>
        <v>#N/A</v>
      </c>
      <c r="AW1197" s="20" t="e">
        <f>VLOOKUP($D1197,'DATA PENGUKURAN GARDU'!$A:$BS,46,0)</f>
        <v>#N/A</v>
      </c>
      <c r="AX1197" s="21" t="e">
        <f t="shared" si="628"/>
        <v>#N/A</v>
      </c>
      <c r="AY1197" s="20" t="e">
        <f>VLOOKUP($D1197,'DATA PENGUKURAN GARDU'!$A:$BS,46,0)</f>
        <v>#N/A</v>
      </c>
      <c r="AZ1197" s="20" t="e">
        <f>VLOOKUP($D1197,'DATA PENGUKURAN GARDU'!$A:$BS,53,0)</f>
        <v>#N/A</v>
      </c>
      <c r="BA1197" s="20" t="e">
        <f>VLOOKUP($D1197,'DATA PENGUKURAN GARDU'!$A:$BS,54,0)</f>
        <v>#N/A</v>
      </c>
      <c r="BB1197" s="17" t="e">
        <f>VLOOKUP($E1197,'DATA PENGUKURAN GARDU'!$A:$BS,42,0)</f>
        <v>#N/A</v>
      </c>
      <c r="BC1197" s="23" t="e">
        <f t="shared" si="629"/>
        <v>#N/A</v>
      </c>
      <c r="BD1197" s="17" t="e">
        <f>VLOOKUP($E1197,'DATA PENGUKURAN GARDU'!$A:$BS,44,0)</f>
        <v>#N/A</v>
      </c>
      <c r="BE1197" s="23" t="e">
        <f t="shared" si="630"/>
        <v>#N/A</v>
      </c>
      <c r="BF1197" s="17" t="e">
        <f>VLOOKUP($E1197,'DATA PENGUKURAN GARDU'!$A:$BS,46,0)</f>
        <v>#N/A</v>
      </c>
      <c r="BG1197" s="23" t="e">
        <f t="shared" si="631"/>
        <v>#N/A</v>
      </c>
      <c r="BH1197" s="17" t="e">
        <f>VLOOKUP($E1197,'DATA PENGUKURAN GARDU'!$A:$BS,46,0)</f>
        <v>#N/A</v>
      </c>
      <c r="BI1197" s="17" t="e">
        <f>VLOOKUP($E1197,'DATA PENGUKURAN GARDU'!$A:$BS,53,0)</f>
        <v>#N/A</v>
      </c>
      <c r="BJ1197" s="17" t="e">
        <f>VLOOKUP($E1197,'DATA PENGUKURAN GARDU'!$A:$BS,54,0)</f>
        <v>#N/A</v>
      </c>
      <c r="BK1197" s="20" t="e">
        <f t="shared" si="609"/>
        <v>#N/A</v>
      </c>
      <c r="BL1197" s="20" t="e">
        <f t="shared" si="610"/>
        <v>#N/A</v>
      </c>
      <c r="BM1197" s="20" t="e">
        <f t="shared" si="611"/>
        <v>#N/A</v>
      </c>
      <c r="BN1197" s="25" t="e">
        <f t="shared" si="612"/>
        <v>#N/A</v>
      </c>
      <c r="BO1197" s="26" t="str">
        <f t="shared" si="613"/>
        <v>0</v>
      </c>
      <c r="BP1197" s="21" t="e">
        <f t="shared" si="614"/>
        <v>#VALUE!</v>
      </c>
      <c r="BQ1197" s="20" t="e">
        <f t="shared" si="615"/>
        <v>#N/A</v>
      </c>
      <c r="BR1197" s="20" t="e">
        <v>#N/A</v>
      </c>
      <c r="BS1197" s="9" t="e">
        <v>#N/A</v>
      </c>
      <c r="BT1197" s="2" t="e">
        <f t="shared" si="616"/>
        <v>#VALUE!</v>
      </c>
      <c r="BU1197" s="2" t="e">
        <f t="shared" si="599"/>
        <v>#N/A</v>
      </c>
      <c r="BV1197" s="2" t="e">
        <f t="shared" si="600"/>
        <v>#N/A</v>
      </c>
    </row>
    <row r="1198" s="2" customFormat="1" ht="22.95" customHeight="1" spans="1:74">
      <c r="A1198" s="9" t="str">
        <f t="shared" si="601"/>
        <v>GH.BINTAUNAInduk</v>
      </c>
      <c r="B1198" s="9" t="str">
        <f t="shared" si="602"/>
        <v>GH.BINTAUNAjurusan 1</v>
      </c>
      <c r="C1198" s="9" t="str">
        <f t="shared" si="603"/>
        <v>GH.BINTAUNAjurusan 2</v>
      </c>
      <c r="D1198" s="9" t="str">
        <f t="shared" si="604"/>
        <v>GH.BINTAUNAjurusan 3</v>
      </c>
      <c r="E1198" s="9" t="str">
        <f t="shared" si="605"/>
        <v>GH.BINTAUNAjurusan 4</v>
      </c>
      <c r="F1198" s="10" t="s">
        <v>1440</v>
      </c>
      <c r="G1198" s="10" t="s">
        <v>1440</v>
      </c>
      <c r="H1198" s="10" t="s">
        <v>1441</v>
      </c>
      <c r="I1198" s="10" t="s">
        <v>11095</v>
      </c>
      <c r="J1198" s="10" t="s">
        <v>12484</v>
      </c>
      <c r="K1198" s="10" t="s">
        <v>7465</v>
      </c>
      <c r="L1198" s="10"/>
      <c r="M1198" s="10"/>
      <c r="N1198" s="14">
        <f t="shared" si="606"/>
        <v>0</v>
      </c>
      <c r="O1198" s="15" t="e">
        <f t="shared" si="607"/>
        <v>#VALUE!</v>
      </c>
      <c r="P1198" s="15" t="e">
        <f t="shared" si="608"/>
        <v>#VALUE!</v>
      </c>
      <c r="Q1198" s="17" t="e">
        <f>VLOOKUP($A1198,'DATA PENGUKURAN GARDU'!$A:$BS,42,0)</f>
        <v>#N/A</v>
      </c>
      <c r="R1198" s="18" t="e">
        <f t="shared" si="617"/>
        <v>#N/A</v>
      </c>
      <c r="S1198" s="17" t="e">
        <f>VLOOKUP($A1198,'DATA PENGUKURAN GARDU'!$A:$BS,44,0)</f>
        <v>#N/A</v>
      </c>
      <c r="T1198" s="18" t="e">
        <f t="shared" si="618"/>
        <v>#N/A</v>
      </c>
      <c r="U1198" s="17" t="e">
        <f>VLOOKUP($A1198,'DATA PENGUKURAN GARDU'!$A:$BS,46,0)</f>
        <v>#N/A</v>
      </c>
      <c r="V1198" s="18" t="e">
        <f t="shared" si="619"/>
        <v>#N/A</v>
      </c>
      <c r="W1198" s="17" t="e">
        <f>VLOOKUP($A1198,'DATA PENGUKURAN GARDU'!$A:$BS,48,0)</f>
        <v>#N/A</v>
      </c>
      <c r="X1198" s="17" t="e">
        <f>VLOOKUP($A1198,'DATA PENGUKURAN GARDU'!$A:$BS,53,0)</f>
        <v>#N/A</v>
      </c>
      <c r="Y1198" s="17" t="e">
        <f>VLOOKUP($A1198,'DATA PENGUKURAN GARDU'!$A:$BS,54,0)</f>
        <v>#N/A</v>
      </c>
      <c r="Z1198" s="17" t="e">
        <f>VLOOKUP($A1198,'DATA PENGUKURAN GARDU'!$A:$BS,55,0)</f>
        <v>#N/A</v>
      </c>
      <c r="AA1198" s="20" t="e">
        <f>VLOOKUP($B1198,'DATA PENGUKURAN GARDU'!$A:$BS,42,0)</f>
        <v>#N/A</v>
      </c>
      <c r="AB1198" s="21" t="e">
        <f t="shared" si="620"/>
        <v>#N/A</v>
      </c>
      <c r="AC1198" s="20" t="e">
        <f>VLOOKUP($B1198,'DATA PENGUKURAN GARDU'!$A:$BS,44,0)</f>
        <v>#N/A</v>
      </c>
      <c r="AD1198" s="21" t="e">
        <f t="shared" si="621"/>
        <v>#N/A</v>
      </c>
      <c r="AE1198" s="20" t="e">
        <f>VLOOKUP($B1198,'DATA PENGUKURAN GARDU'!$A:$BS,46,0)</f>
        <v>#N/A</v>
      </c>
      <c r="AF1198" s="21" t="e">
        <f t="shared" si="622"/>
        <v>#N/A</v>
      </c>
      <c r="AG1198" s="20" t="e">
        <f>VLOOKUP($B1198,'DATA PENGUKURAN GARDU'!$A:$BS,46,0)</f>
        <v>#N/A</v>
      </c>
      <c r="AH1198" s="20" t="e">
        <f>VLOOKUP($B1198,'DATA PENGUKURAN GARDU'!$A:$BS,53,0)</f>
        <v>#N/A</v>
      </c>
      <c r="AI1198" s="20" t="e">
        <f>VLOOKUP($B1198,'DATA PENGUKURAN GARDU'!$A:$BS,54,0)</f>
        <v>#N/A</v>
      </c>
      <c r="AJ1198" s="17" t="e">
        <f>VLOOKUP($C1198,'DATA PENGUKURAN GARDU'!$A:$BS,42,0)</f>
        <v>#N/A</v>
      </c>
      <c r="AK1198" s="23" t="e">
        <f t="shared" si="623"/>
        <v>#N/A</v>
      </c>
      <c r="AL1198" s="17" t="e">
        <f>VLOOKUP($C1198,'DATA PENGUKURAN GARDU'!$A:$BS,44,0)</f>
        <v>#N/A</v>
      </c>
      <c r="AM1198" s="23" t="e">
        <f t="shared" si="624"/>
        <v>#N/A</v>
      </c>
      <c r="AN1198" s="17" t="e">
        <f>VLOOKUP($C1198,'DATA PENGUKURAN GARDU'!$A:$BS,46,0)</f>
        <v>#N/A</v>
      </c>
      <c r="AO1198" s="23" t="e">
        <f t="shared" si="625"/>
        <v>#N/A</v>
      </c>
      <c r="AP1198" s="17" t="e">
        <f>VLOOKUP($C1198,'DATA PENGUKURAN GARDU'!$A:$BS,46,0)</f>
        <v>#N/A</v>
      </c>
      <c r="AQ1198" s="17" t="e">
        <f>VLOOKUP($C1198,'DATA PENGUKURAN GARDU'!$A:$BS,53,0)</f>
        <v>#N/A</v>
      </c>
      <c r="AR1198" s="17" t="e">
        <f>VLOOKUP($C1198,'DATA PENGUKURAN GARDU'!$A:$BS,54,0)</f>
        <v>#N/A</v>
      </c>
      <c r="AS1198" s="20" t="e">
        <f>VLOOKUP($D1198,'DATA PENGUKURAN GARDU'!$A:$BS,42,0)</f>
        <v>#N/A</v>
      </c>
      <c r="AT1198" s="21" t="e">
        <f t="shared" si="626"/>
        <v>#N/A</v>
      </c>
      <c r="AU1198" s="20" t="e">
        <f>VLOOKUP($D1198,'DATA PENGUKURAN GARDU'!$A:$BS,44,0)</f>
        <v>#N/A</v>
      </c>
      <c r="AV1198" s="21" t="e">
        <f t="shared" si="627"/>
        <v>#N/A</v>
      </c>
      <c r="AW1198" s="20" t="e">
        <f>VLOOKUP($D1198,'DATA PENGUKURAN GARDU'!$A:$BS,46,0)</f>
        <v>#N/A</v>
      </c>
      <c r="AX1198" s="21" t="e">
        <f t="shared" si="628"/>
        <v>#N/A</v>
      </c>
      <c r="AY1198" s="20" t="e">
        <f>VLOOKUP($D1198,'DATA PENGUKURAN GARDU'!$A:$BS,46,0)</f>
        <v>#N/A</v>
      </c>
      <c r="AZ1198" s="20" t="e">
        <f>VLOOKUP($D1198,'DATA PENGUKURAN GARDU'!$A:$BS,53,0)</f>
        <v>#N/A</v>
      </c>
      <c r="BA1198" s="20" t="e">
        <f>VLOOKUP($D1198,'DATA PENGUKURAN GARDU'!$A:$BS,54,0)</f>
        <v>#N/A</v>
      </c>
      <c r="BB1198" s="17" t="e">
        <f>VLOOKUP($E1198,'DATA PENGUKURAN GARDU'!$A:$BS,42,0)</f>
        <v>#N/A</v>
      </c>
      <c r="BC1198" s="23" t="e">
        <f t="shared" si="629"/>
        <v>#N/A</v>
      </c>
      <c r="BD1198" s="17" t="e">
        <f>VLOOKUP($E1198,'DATA PENGUKURAN GARDU'!$A:$BS,44,0)</f>
        <v>#N/A</v>
      </c>
      <c r="BE1198" s="23" t="e">
        <f t="shared" si="630"/>
        <v>#N/A</v>
      </c>
      <c r="BF1198" s="17" t="e">
        <f>VLOOKUP($E1198,'DATA PENGUKURAN GARDU'!$A:$BS,46,0)</f>
        <v>#N/A</v>
      </c>
      <c r="BG1198" s="23" t="e">
        <f t="shared" si="631"/>
        <v>#N/A</v>
      </c>
      <c r="BH1198" s="17" t="e">
        <f>VLOOKUP($E1198,'DATA PENGUKURAN GARDU'!$A:$BS,46,0)</f>
        <v>#N/A</v>
      </c>
      <c r="BI1198" s="17" t="e">
        <f>VLOOKUP($E1198,'DATA PENGUKURAN GARDU'!$A:$BS,53,0)</f>
        <v>#N/A</v>
      </c>
      <c r="BJ1198" s="17" t="e">
        <f>VLOOKUP($E1198,'DATA PENGUKURAN GARDU'!$A:$BS,54,0)</f>
        <v>#N/A</v>
      </c>
      <c r="BK1198" s="20" t="e">
        <f t="shared" si="609"/>
        <v>#N/A</v>
      </c>
      <c r="BL1198" s="20" t="e">
        <f t="shared" si="610"/>
        <v>#N/A</v>
      </c>
      <c r="BM1198" s="20" t="e">
        <f t="shared" si="611"/>
        <v>#N/A</v>
      </c>
      <c r="BN1198" s="25" t="e">
        <f t="shared" si="612"/>
        <v>#N/A</v>
      </c>
      <c r="BO1198" s="26" t="str">
        <f t="shared" si="613"/>
        <v>0</v>
      </c>
      <c r="BP1198" s="21" t="e">
        <f t="shared" si="614"/>
        <v>#VALUE!</v>
      </c>
      <c r="BQ1198" s="20" t="e">
        <f t="shared" si="615"/>
        <v>#N/A</v>
      </c>
      <c r="BR1198" s="20" t="e">
        <v>#N/A</v>
      </c>
      <c r="BS1198" s="9" t="e">
        <v>#N/A</v>
      </c>
      <c r="BT1198" s="2" t="e">
        <f t="shared" si="616"/>
        <v>#VALUE!</v>
      </c>
      <c r="BU1198" s="2" t="e">
        <f t="shared" si="599"/>
        <v>#N/A</v>
      </c>
      <c r="BV1198" s="2" t="e">
        <f t="shared" si="600"/>
        <v>#N/A</v>
      </c>
    </row>
    <row r="1199" s="2" customFormat="1" ht="22.95" customHeight="1" spans="1:74">
      <c r="A1199" s="9" t="str">
        <f t="shared" si="601"/>
        <v>GARDU PT KEMINDO RESOURCESInduk</v>
      </c>
      <c r="B1199" s="9" t="str">
        <f t="shared" si="602"/>
        <v>GARDU PT KEMINDO RESOURCESjurusan 1</v>
      </c>
      <c r="C1199" s="9" t="str">
        <f t="shared" si="603"/>
        <v>GARDU PT KEMINDO RESOURCESjurusan 2</v>
      </c>
      <c r="D1199" s="9" t="str">
        <f t="shared" si="604"/>
        <v>GARDU PT KEMINDO RESOURCESjurusan 3</v>
      </c>
      <c r="E1199" s="9" t="str">
        <f t="shared" si="605"/>
        <v>GARDU PT KEMINDO RESOURCESjurusan 4</v>
      </c>
      <c r="F1199" s="10" t="s">
        <v>324</v>
      </c>
      <c r="G1199" s="10" t="s">
        <v>131</v>
      </c>
      <c r="H1199" s="10" t="s">
        <v>1442</v>
      </c>
      <c r="I1199" s="10" t="s">
        <v>12485</v>
      </c>
      <c r="J1199" s="10" t="s">
        <v>12486</v>
      </c>
      <c r="K1199" s="10" t="s">
        <v>7465</v>
      </c>
      <c r="L1199" s="10"/>
      <c r="M1199" s="10"/>
      <c r="N1199" s="14">
        <f t="shared" si="606"/>
        <v>0</v>
      </c>
      <c r="O1199" s="15" t="e">
        <f t="shared" si="607"/>
        <v>#VALUE!</v>
      </c>
      <c r="P1199" s="15" t="e">
        <f t="shared" si="608"/>
        <v>#VALUE!</v>
      </c>
      <c r="Q1199" s="17" t="e">
        <f>VLOOKUP($A1199,'DATA PENGUKURAN GARDU'!$A:$BS,42,0)</f>
        <v>#N/A</v>
      </c>
      <c r="R1199" s="18" t="e">
        <f t="shared" si="617"/>
        <v>#N/A</v>
      </c>
      <c r="S1199" s="17" t="e">
        <f>VLOOKUP($A1199,'DATA PENGUKURAN GARDU'!$A:$BS,44,0)</f>
        <v>#N/A</v>
      </c>
      <c r="T1199" s="18" t="e">
        <f t="shared" si="618"/>
        <v>#N/A</v>
      </c>
      <c r="U1199" s="17" t="e">
        <f>VLOOKUP($A1199,'DATA PENGUKURAN GARDU'!$A:$BS,46,0)</f>
        <v>#N/A</v>
      </c>
      <c r="V1199" s="18" t="e">
        <f t="shared" si="619"/>
        <v>#N/A</v>
      </c>
      <c r="W1199" s="17" t="e">
        <f>VLOOKUP($A1199,'DATA PENGUKURAN GARDU'!$A:$BS,48,0)</f>
        <v>#N/A</v>
      </c>
      <c r="X1199" s="17" t="e">
        <f>VLOOKUP($A1199,'DATA PENGUKURAN GARDU'!$A:$BS,53,0)</f>
        <v>#N/A</v>
      </c>
      <c r="Y1199" s="17" t="e">
        <f>VLOOKUP($A1199,'DATA PENGUKURAN GARDU'!$A:$BS,54,0)</f>
        <v>#N/A</v>
      </c>
      <c r="Z1199" s="17" t="e">
        <f>VLOOKUP($A1199,'DATA PENGUKURAN GARDU'!$A:$BS,55,0)</f>
        <v>#N/A</v>
      </c>
      <c r="AA1199" s="20" t="e">
        <f>VLOOKUP($B1199,'DATA PENGUKURAN GARDU'!$A:$BS,42,0)</f>
        <v>#N/A</v>
      </c>
      <c r="AB1199" s="21" t="e">
        <f t="shared" si="620"/>
        <v>#N/A</v>
      </c>
      <c r="AC1199" s="20" t="e">
        <f>VLOOKUP($B1199,'DATA PENGUKURAN GARDU'!$A:$BS,44,0)</f>
        <v>#N/A</v>
      </c>
      <c r="AD1199" s="21" t="e">
        <f t="shared" si="621"/>
        <v>#N/A</v>
      </c>
      <c r="AE1199" s="20" t="e">
        <f>VLOOKUP($B1199,'DATA PENGUKURAN GARDU'!$A:$BS,46,0)</f>
        <v>#N/A</v>
      </c>
      <c r="AF1199" s="21" t="e">
        <f t="shared" si="622"/>
        <v>#N/A</v>
      </c>
      <c r="AG1199" s="20" t="e">
        <f>VLOOKUP($B1199,'DATA PENGUKURAN GARDU'!$A:$BS,46,0)</f>
        <v>#N/A</v>
      </c>
      <c r="AH1199" s="20" t="e">
        <f>VLOOKUP($B1199,'DATA PENGUKURAN GARDU'!$A:$BS,53,0)</f>
        <v>#N/A</v>
      </c>
      <c r="AI1199" s="20" t="e">
        <f>VLOOKUP($B1199,'DATA PENGUKURAN GARDU'!$A:$BS,54,0)</f>
        <v>#N/A</v>
      </c>
      <c r="AJ1199" s="17" t="e">
        <f>VLOOKUP($C1199,'DATA PENGUKURAN GARDU'!$A:$BS,42,0)</f>
        <v>#N/A</v>
      </c>
      <c r="AK1199" s="23" t="e">
        <f t="shared" si="623"/>
        <v>#N/A</v>
      </c>
      <c r="AL1199" s="17" t="e">
        <f>VLOOKUP($C1199,'DATA PENGUKURAN GARDU'!$A:$BS,44,0)</f>
        <v>#N/A</v>
      </c>
      <c r="AM1199" s="23" t="e">
        <f t="shared" si="624"/>
        <v>#N/A</v>
      </c>
      <c r="AN1199" s="17" t="e">
        <f>VLOOKUP($C1199,'DATA PENGUKURAN GARDU'!$A:$BS,46,0)</f>
        <v>#N/A</v>
      </c>
      <c r="AO1199" s="23" t="e">
        <f t="shared" si="625"/>
        <v>#N/A</v>
      </c>
      <c r="AP1199" s="17" t="e">
        <f>VLOOKUP($C1199,'DATA PENGUKURAN GARDU'!$A:$BS,46,0)</f>
        <v>#N/A</v>
      </c>
      <c r="AQ1199" s="17" t="e">
        <f>VLOOKUP($C1199,'DATA PENGUKURAN GARDU'!$A:$BS,53,0)</f>
        <v>#N/A</v>
      </c>
      <c r="AR1199" s="17" t="e">
        <f>VLOOKUP($C1199,'DATA PENGUKURAN GARDU'!$A:$BS,54,0)</f>
        <v>#N/A</v>
      </c>
      <c r="AS1199" s="20" t="e">
        <f>VLOOKUP($D1199,'DATA PENGUKURAN GARDU'!$A:$BS,42,0)</f>
        <v>#N/A</v>
      </c>
      <c r="AT1199" s="21" t="e">
        <f t="shared" si="626"/>
        <v>#N/A</v>
      </c>
      <c r="AU1199" s="20" t="e">
        <f>VLOOKUP($D1199,'DATA PENGUKURAN GARDU'!$A:$BS,44,0)</f>
        <v>#N/A</v>
      </c>
      <c r="AV1199" s="21" t="e">
        <f t="shared" si="627"/>
        <v>#N/A</v>
      </c>
      <c r="AW1199" s="20" t="e">
        <f>VLOOKUP($D1199,'DATA PENGUKURAN GARDU'!$A:$BS,46,0)</f>
        <v>#N/A</v>
      </c>
      <c r="AX1199" s="21" t="e">
        <f t="shared" si="628"/>
        <v>#N/A</v>
      </c>
      <c r="AY1199" s="20" t="e">
        <f>VLOOKUP($D1199,'DATA PENGUKURAN GARDU'!$A:$BS,46,0)</f>
        <v>#N/A</v>
      </c>
      <c r="AZ1199" s="20" t="e">
        <f>VLOOKUP($D1199,'DATA PENGUKURAN GARDU'!$A:$BS,53,0)</f>
        <v>#N/A</v>
      </c>
      <c r="BA1199" s="20" t="e">
        <f>VLOOKUP($D1199,'DATA PENGUKURAN GARDU'!$A:$BS,54,0)</f>
        <v>#N/A</v>
      </c>
      <c r="BB1199" s="17" t="e">
        <f>VLOOKUP($E1199,'DATA PENGUKURAN GARDU'!$A:$BS,42,0)</f>
        <v>#N/A</v>
      </c>
      <c r="BC1199" s="23" t="e">
        <f t="shared" si="629"/>
        <v>#N/A</v>
      </c>
      <c r="BD1199" s="17" t="e">
        <f>VLOOKUP($E1199,'DATA PENGUKURAN GARDU'!$A:$BS,44,0)</f>
        <v>#N/A</v>
      </c>
      <c r="BE1199" s="23" t="e">
        <f t="shared" si="630"/>
        <v>#N/A</v>
      </c>
      <c r="BF1199" s="17" t="e">
        <f>VLOOKUP($E1199,'DATA PENGUKURAN GARDU'!$A:$BS,46,0)</f>
        <v>#N/A</v>
      </c>
      <c r="BG1199" s="23" t="e">
        <f t="shared" si="631"/>
        <v>#N/A</v>
      </c>
      <c r="BH1199" s="17" t="e">
        <f>VLOOKUP($E1199,'DATA PENGUKURAN GARDU'!$A:$BS,46,0)</f>
        <v>#N/A</v>
      </c>
      <c r="BI1199" s="17" t="e">
        <f>VLOOKUP($E1199,'DATA PENGUKURAN GARDU'!$A:$BS,53,0)</f>
        <v>#N/A</v>
      </c>
      <c r="BJ1199" s="17" t="e">
        <f>VLOOKUP($E1199,'DATA PENGUKURAN GARDU'!$A:$BS,54,0)</f>
        <v>#N/A</v>
      </c>
      <c r="BK1199" s="20" t="e">
        <f t="shared" si="609"/>
        <v>#N/A</v>
      </c>
      <c r="BL1199" s="20" t="e">
        <f t="shared" si="610"/>
        <v>#N/A</v>
      </c>
      <c r="BM1199" s="20" t="e">
        <f t="shared" si="611"/>
        <v>#N/A</v>
      </c>
      <c r="BN1199" s="25" t="e">
        <f t="shared" si="612"/>
        <v>#N/A</v>
      </c>
      <c r="BO1199" s="26" t="str">
        <f t="shared" si="613"/>
        <v>0</v>
      </c>
      <c r="BP1199" s="21" t="e">
        <f t="shared" si="614"/>
        <v>#VALUE!</v>
      </c>
      <c r="BQ1199" s="20" t="e">
        <f t="shared" si="615"/>
        <v>#N/A</v>
      </c>
      <c r="BR1199" s="20" t="e">
        <v>#N/A</v>
      </c>
      <c r="BS1199" s="9" t="e">
        <v>#N/A</v>
      </c>
      <c r="BT1199" s="2" t="e">
        <f t="shared" si="616"/>
        <v>#VALUE!</v>
      </c>
      <c r="BU1199" s="2" t="e">
        <f t="shared" si="599"/>
        <v>#N/A</v>
      </c>
      <c r="BV1199" s="2" t="e">
        <f t="shared" si="600"/>
        <v>#N/A</v>
      </c>
    </row>
    <row r="1200" s="2" customFormat="1" ht="22.95" customHeight="1" spans="1:74">
      <c r="A1200" s="9" t="str">
        <f t="shared" si="601"/>
        <v>N 020Induk</v>
      </c>
      <c r="B1200" s="9" t="str">
        <f t="shared" si="602"/>
        <v>N 020jurusan 1</v>
      </c>
      <c r="C1200" s="9" t="str">
        <f t="shared" si="603"/>
        <v>N 020jurusan 2</v>
      </c>
      <c r="D1200" s="9" t="str">
        <f t="shared" si="604"/>
        <v>N 020jurusan 3</v>
      </c>
      <c r="E1200" s="9" t="str">
        <f t="shared" si="605"/>
        <v>N 020jurusan 4</v>
      </c>
      <c r="F1200" s="10" t="s">
        <v>226</v>
      </c>
      <c r="G1200" s="10" t="s">
        <v>101</v>
      </c>
      <c r="H1200" s="10" t="s">
        <v>1443</v>
      </c>
      <c r="I1200" s="10" t="s">
        <v>12487</v>
      </c>
      <c r="J1200" s="10" t="s">
        <v>12488</v>
      </c>
      <c r="K1200" s="10" t="s">
        <v>7465</v>
      </c>
      <c r="L1200" s="10"/>
      <c r="M1200" s="10"/>
      <c r="N1200" s="14">
        <f t="shared" si="606"/>
        <v>0</v>
      </c>
      <c r="O1200" s="15" t="e">
        <f t="shared" si="607"/>
        <v>#VALUE!</v>
      </c>
      <c r="P1200" s="15" t="e">
        <f t="shared" si="608"/>
        <v>#VALUE!</v>
      </c>
      <c r="Q1200" s="17" t="e">
        <f>VLOOKUP($A1200,'DATA PENGUKURAN GARDU'!$A:$BS,42,0)</f>
        <v>#N/A</v>
      </c>
      <c r="R1200" s="18" t="e">
        <f t="shared" si="617"/>
        <v>#N/A</v>
      </c>
      <c r="S1200" s="17" t="e">
        <f>VLOOKUP($A1200,'DATA PENGUKURAN GARDU'!$A:$BS,44,0)</f>
        <v>#N/A</v>
      </c>
      <c r="T1200" s="18" t="e">
        <f t="shared" si="618"/>
        <v>#N/A</v>
      </c>
      <c r="U1200" s="17" t="e">
        <f>VLOOKUP($A1200,'DATA PENGUKURAN GARDU'!$A:$BS,46,0)</f>
        <v>#N/A</v>
      </c>
      <c r="V1200" s="18" t="e">
        <f t="shared" si="619"/>
        <v>#N/A</v>
      </c>
      <c r="W1200" s="17" t="e">
        <f>VLOOKUP($A1200,'DATA PENGUKURAN GARDU'!$A:$BS,48,0)</f>
        <v>#N/A</v>
      </c>
      <c r="X1200" s="17" t="e">
        <f>VLOOKUP($A1200,'DATA PENGUKURAN GARDU'!$A:$BS,53,0)</f>
        <v>#N/A</v>
      </c>
      <c r="Y1200" s="17" t="e">
        <f>VLOOKUP($A1200,'DATA PENGUKURAN GARDU'!$A:$BS,54,0)</f>
        <v>#N/A</v>
      </c>
      <c r="Z1200" s="17" t="e">
        <f>VLOOKUP($A1200,'DATA PENGUKURAN GARDU'!$A:$BS,55,0)</f>
        <v>#N/A</v>
      </c>
      <c r="AA1200" s="20" t="e">
        <f>VLOOKUP($B1200,'DATA PENGUKURAN GARDU'!$A:$BS,42,0)</f>
        <v>#N/A</v>
      </c>
      <c r="AB1200" s="21" t="e">
        <f t="shared" si="620"/>
        <v>#N/A</v>
      </c>
      <c r="AC1200" s="20" t="e">
        <f>VLOOKUP($B1200,'DATA PENGUKURAN GARDU'!$A:$BS,44,0)</f>
        <v>#N/A</v>
      </c>
      <c r="AD1200" s="21" t="e">
        <f t="shared" si="621"/>
        <v>#N/A</v>
      </c>
      <c r="AE1200" s="20" t="e">
        <f>VLOOKUP($B1200,'DATA PENGUKURAN GARDU'!$A:$BS,46,0)</f>
        <v>#N/A</v>
      </c>
      <c r="AF1200" s="21" t="e">
        <f t="shared" si="622"/>
        <v>#N/A</v>
      </c>
      <c r="AG1200" s="20" t="e">
        <f>VLOOKUP($B1200,'DATA PENGUKURAN GARDU'!$A:$BS,46,0)</f>
        <v>#N/A</v>
      </c>
      <c r="AH1200" s="20" t="e">
        <f>VLOOKUP($B1200,'DATA PENGUKURAN GARDU'!$A:$BS,53,0)</f>
        <v>#N/A</v>
      </c>
      <c r="AI1200" s="20" t="e">
        <f>VLOOKUP($B1200,'DATA PENGUKURAN GARDU'!$A:$BS,54,0)</f>
        <v>#N/A</v>
      </c>
      <c r="AJ1200" s="17" t="e">
        <f>VLOOKUP($C1200,'DATA PENGUKURAN GARDU'!$A:$BS,42,0)</f>
        <v>#N/A</v>
      </c>
      <c r="AK1200" s="23" t="e">
        <f t="shared" si="623"/>
        <v>#N/A</v>
      </c>
      <c r="AL1200" s="17" t="e">
        <f>VLOOKUP($C1200,'DATA PENGUKURAN GARDU'!$A:$BS,44,0)</f>
        <v>#N/A</v>
      </c>
      <c r="AM1200" s="23" t="e">
        <f t="shared" si="624"/>
        <v>#N/A</v>
      </c>
      <c r="AN1200" s="17" t="e">
        <f>VLOOKUP($C1200,'DATA PENGUKURAN GARDU'!$A:$BS,46,0)</f>
        <v>#N/A</v>
      </c>
      <c r="AO1200" s="23" t="e">
        <f t="shared" si="625"/>
        <v>#N/A</v>
      </c>
      <c r="AP1200" s="17" t="e">
        <f>VLOOKUP($C1200,'DATA PENGUKURAN GARDU'!$A:$BS,46,0)</f>
        <v>#N/A</v>
      </c>
      <c r="AQ1200" s="17" t="e">
        <f>VLOOKUP($C1200,'DATA PENGUKURAN GARDU'!$A:$BS,53,0)</f>
        <v>#N/A</v>
      </c>
      <c r="AR1200" s="17" t="e">
        <f>VLOOKUP($C1200,'DATA PENGUKURAN GARDU'!$A:$BS,54,0)</f>
        <v>#N/A</v>
      </c>
      <c r="AS1200" s="20" t="e">
        <f>VLOOKUP($D1200,'DATA PENGUKURAN GARDU'!$A:$BS,42,0)</f>
        <v>#N/A</v>
      </c>
      <c r="AT1200" s="21" t="e">
        <f t="shared" si="626"/>
        <v>#N/A</v>
      </c>
      <c r="AU1200" s="20" t="e">
        <f>VLOOKUP($D1200,'DATA PENGUKURAN GARDU'!$A:$BS,44,0)</f>
        <v>#N/A</v>
      </c>
      <c r="AV1200" s="21" t="e">
        <f t="shared" si="627"/>
        <v>#N/A</v>
      </c>
      <c r="AW1200" s="20" t="e">
        <f>VLOOKUP($D1200,'DATA PENGUKURAN GARDU'!$A:$BS,46,0)</f>
        <v>#N/A</v>
      </c>
      <c r="AX1200" s="21" t="e">
        <f t="shared" si="628"/>
        <v>#N/A</v>
      </c>
      <c r="AY1200" s="20" t="e">
        <f>VLOOKUP($D1200,'DATA PENGUKURAN GARDU'!$A:$BS,46,0)</f>
        <v>#N/A</v>
      </c>
      <c r="AZ1200" s="20" t="e">
        <f>VLOOKUP($D1200,'DATA PENGUKURAN GARDU'!$A:$BS,53,0)</f>
        <v>#N/A</v>
      </c>
      <c r="BA1200" s="20" t="e">
        <f>VLOOKUP($D1200,'DATA PENGUKURAN GARDU'!$A:$BS,54,0)</f>
        <v>#N/A</v>
      </c>
      <c r="BB1200" s="17" t="e">
        <f>VLOOKUP($E1200,'DATA PENGUKURAN GARDU'!$A:$BS,42,0)</f>
        <v>#N/A</v>
      </c>
      <c r="BC1200" s="23" t="e">
        <f t="shared" si="629"/>
        <v>#N/A</v>
      </c>
      <c r="BD1200" s="17" t="e">
        <f>VLOOKUP($E1200,'DATA PENGUKURAN GARDU'!$A:$BS,44,0)</f>
        <v>#N/A</v>
      </c>
      <c r="BE1200" s="23" t="e">
        <f t="shared" si="630"/>
        <v>#N/A</v>
      </c>
      <c r="BF1200" s="17" t="e">
        <f>VLOOKUP($E1200,'DATA PENGUKURAN GARDU'!$A:$BS,46,0)</f>
        <v>#N/A</v>
      </c>
      <c r="BG1200" s="23" t="e">
        <f t="shared" si="631"/>
        <v>#N/A</v>
      </c>
      <c r="BH1200" s="17" t="e">
        <f>VLOOKUP($E1200,'DATA PENGUKURAN GARDU'!$A:$BS,46,0)</f>
        <v>#N/A</v>
      </c>
      <c r="BI1200" s="17" t="e">
        <f>VLOOKUP($E1200,'DATA PENGUKURAN GARDU'!$A:$BS,53,0)</f>
        <v>#N/A</v>
      </c>
      <c r="BJ1200" s="17" t="e">
        <f>VLOOKUP($E1200,'DATA PENGUKURAN GARDU'!$A:$BS,54,0)</f>
        <v>#N/A</v>
      </c>
      <c r="BK1200" s="20" t="e">
        <f t="shared" si="609"/>
        <v>#N/A</v>
      </c>
      <c r="BL1200" s="20" t="e">
        <f t="shared" si="610"/>
        <v>#N/A</v>
      </c>
      <c r="BM1200" s="20" t="e">
        <f t="shared" si="611"/>
        <v>#N/A</v>
      </c>
      <c r="BN1200" s="25" t="e">
        <f t="shared" si="612"/>
        <v>#N/A</v>
      </c>
      <c r="BO1200" s="26" t="str">
        <f t="shared" si="613"/>
        <v>0</v>
      </c>
      <c r="BP1200" s="21" t="e">
        <f t="shared" si="614"/>
        <v>#VALUE!</v>
      </c>
      <c r="BQ1200" s="20" t="e">
        <f t="shared" si="615"/>
        <v>#N/A</v>
      </c>
      <c r="BR1200" s="20" t="e">
        <v>#N/A</v>
      </c>
      <c r="BS1200" s="9" t="e">
        <v>#N/A</v>
      </c>
      <c r="BT1200" s="2" t="e">
        <f t="shared" si="616"/>
        <v>#VALUE!</v>
      </c>
      <c r="BU1200" s="2" t="e">
        <f t="shared" si="599"/>
        <v>#N/A</v>
      </c>
      <c r="BV1200" s="2" t="e">
        <f t="shared" si="600"/>
        <v>#N/A</v>
      </c>
    </row>
    <row r="1201" s="2" customFormat="1" ht="22.95" customHeight="1" spans="1:74">
      <c r="A1201" s="9" t="str">
        <f t="shared" si="601"/>
        <v>M 177Induk</v>
      </c>
      <c r="B1201" s="9" t="str">
        <f t="shared" si="602"/>
        <v>M 177jurusan 1</v>
      </c>
      <c r="C1201" s="9" t="str">
        <f t="shared" si="603"/>
        <v>M 177jurusan 2</v>
      </c>
      <c r="D1201" s="9" t="str">
        <f t="shared" si="604"/>
        <v>M 177jurusan 3</v>
      </c>
      <c r="E1201" s="9" t="str">
        <f t="shared" si="605"/>
        <v>M 177jurusan 4</v>
      </c>
      <c r="F1201" s="10" t="s">
        <v>131</v>
      </c>
      <c r="G1201" s="10" t="s">
        <v>131</v>
      </c>
      <c r="H1201" s="10" t="s">
        <v>1444</v>
      </c>
      <c r="I1201" s="10" t="s">
        <v>12489</v>
      </c>
      <c r="J1201" s="10" t="s">
        <v>12490</v>
      </c>
      <c r="K1201" s="10" t="s">
        <v>7465</v>
      </c>
      <c r="L1201" s="10"/>
      <c r="M1201" s="10"/>
      <c r="N1201" s="14">
        <f t="shared" si="606"/>
        <v>0</v>
      </c>
      <c r="O1201" s="15" t="e">
        <f t="shared" si="607"/>
        <v>#VALUE!</v>
      </c>
      <c r="P1201" s="15" t="e">
        <f t="shared" si="608"/>
        <v>#VALUE!</v>
      </c>
      <c r="Q1201" s="17" t="e">
        <f>VLOOKUP($A1201,'DATA PENGUKURAN GARDU'!$A:$BS,42,0)</f>
        <v>#N/A</v>
      </c>
      <c r="R1201" s="18" t="e">
        <f t="shared" si="617"/>
        <v>#N/A</v>
      </c>
      <c r="S1201" s="17" t="e">
        <f>VLOOKUP($A1201,'DATA PENGUKURAN GARDU'!$A:$BS,44,0)</f>
        <v>#N/A</v>
      </c>
      <c r="T1201" s="18" t="e">
        <f t="shared" si="618"/>
        <v>#N/A</v>
      </c>
      <c r="U1201" s="17" t="e">
        <f>VLOOKUP($A1201,'DATA PENGUKURAN GARDU'!$A:$BS,46,0)</f>
        <v>#N/A</v>
      </c>
      <c r="V1201" s="18" t="e">
        <f t="shared" si="619"/>
        <v>#N/A</v>
      </c>
      <c r="W1201" s="17" t="e">
        <f>VLOOKUP($A1201,'DATA PENGUKURAN GARDU'!$A:$BS,48,0)</f>
        <v>#N/A</v>
      </c>
      <c r="X1201" s="17" t="e">
        <f>VLOOKUP($A1201,'DATA PENGUKURAN GARDU'!$A:$BS,53,0)</f>
        <v>#N/A</v>
      </c>
      <c r="Y1201" s="17" t="e">
        <f>VLOOKUP($A1201,'DATA PENGUKURAN GARDU'!$A:$BS,54,0)</f>
        <v>#N/A</v>
      </c>
      <c r="Z1201" s="17" t="e">
        <f>VLOOKUP($A1201,'DATA PENGUKURAN GARDU'!$A:$BS,55,0)</f>
        <v>#N/A</v>
      </c>
      <c r="AA1201" s="20" t="e">
        <f>VLOOKUP($B1201,'DATA PENGUKURAN GARDU'!$A:$BS,42,0)</f>
        <v>#N/A</v>
      </c>
      <c r="AB1201" s="21" t="e">
        <f t="shared" si="620"/>
        <v>#N/A</v>
      </c>
      <c r="AC1201" s="20" t="e">
        <f>VLOOKUP($B1201,'DATA PENGUKURAN GARDU'!$A:$BS,44,0)</f>
        <v>#N/A</v>
      </c>
      <c r="AD1201" s="21" t="e">
        <f t="shared" si="621"/>
        <v>#N/A</v>
      </c>
      <c r="AE1201" s="20" t="e">
        <f>VLOOKUP($B1201,'DATA PENGUKURAN GARDU'!$A:$BS,46,0)</f>
        <v>#N/A</v>
      </c>
      <c r="AF1201" s="21" t="e">
        <f t="shared" si="622"/>
        <v>#N/A</v>
      </c>
      <c r="AG1201" s="20" t="e">
        <f>VLOOKUP($B1201,'DATA PENGUKURAN GARDU'!$A:$BS,46,0)</f>
        <v>#N/A</v>
      </c>
      <c r="AH1201" s="20" t="e">
        <f>VLOOKUP($B1201,'DATA PENGUKURAN GARDU'!$A:$BS,53,0)</f>
        <v>#N/A</v>
      </c>
      <c r="AI1201" s="20" t="e">
        <f>VLOOKUP($B1201,'DATA PENGUKURAN GARDU'!$A:$BS,54,0)</f>
        <v>#N/A</v>
      </c>
      <c r="AJ1201" s="17" t="e">
        <f>VLOOKUP($C1201,'DATA PENGUKURAN GARDU'!$A:$BS,42,0)</f>
        <v>#N/A</v>
      </c>
      <c r="AK1201" s="23" t="e">
        <f t="shared" si="623"/>
        <v>#N/A</v>
      </c>
      <c r="AL1201" s="17" t="e">
        <f>VLOOKUP($C1201,'DATA PENGUKURAN GARDU'!$A:$BS,44,0)</f>
        <v>#N/A</v>
      </c>
      <c r="AM1201" s="23" t="e">
        <f t="shared" si="624"/>
        <v>#N/A</v>
      </c>
      <c r="AN1201" s="17" t="e">
        <f>VLOOKUP($C1201,'DATA PENGUKURAN GARDU'!$A:$BS,46,0)</f>
        <v>#N/A</v>
      </c>
      <c r="AO1201" s="23" t="e">
        <f t="shared" si="625"/>
        <v>#N/A</v>
      </c>
      <c r="AP1201" s="17" t="e">
        <f>VLOOKUP($C1201,'DATA PENGUKURAN GARDU'!$A:$BS,46,0)</f>
        <v>#N/A</v>
      </c>
      <c r="AQ1201" s="17" t="e">
        <f>VLOOKUP($C1201,'DATA PENGUKURAN GARDU'!$A:$BS,53,0)</f>
        <v>#N/A</v>
      </c>
      <c r="AR1201" s="17" t="e">
        <f>VLOOKUP($C1201,'DATA PENGUKURAN GARDU'!$A:$BS,54,0)</f>
        <v>#N/A</v>
      </c>
      <c r="AS1201" s="20" t="e">
        <f>VLOOKUP($D1201,'DATA PENGUKURAN GARDU'!$A:$BS,42,0)</f>
        <v>#N/A</v>
      </c>
      <c r="AT1201" s="21" t="e">
        <f t="shared" si="626"/>
        <v>#N/A</v>
      </c>
      <c r="AU1201" s="20" t="e">
        <f>VLOOKUP($D1201,'DATA PENGUKURAN GARDU'!$A:$BS,44,0)</f>
        <v>#N/A</v>
      </c>
      <c r="AV1201" s="21" t="e">
        <f t="shared" si="627"/>
        <v>#N/A</v>
      </c>
      <c r="AW1201" s="20" t="e">
        <f>VLOOKUP($D1201,'DATA PENGUKURAN GARDU'!$A:$BS,46,0)</f>
        <v>#N/A</v>
      </c>
      <c r="AX1201" s="21" t="e">
        <f t="shared" si="628"/>
        <v>#N/A</v>
      </c>
      <c r="AY1201" s="20" t="e">
        <f>VLOOKUP($D1201,'DATA PENGUKURAN GARDU'!$A:$BS,46,0)</f>
        <v>#N/A</v>
      </c>
      <c r="AZ1201" s="20" t="e">
        <f>VLOOKUP($D1201,'DATA PENGUKURAN GARDU'!$A:$BS,53,0)</f>
        <v>#N/A</v>
      </c>
      <c r="BA1201" s="20" t="e">
        <f>VLOOKUP($D1201,'DATA PENGUKURAN GARDU'!$A:$BS,54,0)</f>
        <v>#N/A</v>
      </c>
      <c r="BB1201" s="17" t="e">
        <f>VLOOKUP($E1201,'DATA PENGUKURAN GARDU'!$A:$BS,42,0)</f>
        <v>#N/A</v>
      </c>
      <c r="BC1201" s="23" t="e">
        <f t="shared" si="629"/>
        <v>#N/A</v>
      </c>
      <c r="BD1201" s="17" t="e">
        <f>VLOOKUP($E1201,'DATA PENGUKURAN GARDU'!$A:$BS,44,0)</f>
        <v>#N/A</v>
      </c>
      <c r="BE1201" s="23" t="e">
        <f t="shared" si="630"/>
        <v>#N/A</v>
      </c>
      <c r="BF1201" s="17" t="e">
        <f>VLOOKUP($E1201,'DATA PENGUKURAN GARDU'!$A:$BS,46,0)</f>
        <v>#N/A</v>
      </c>
      <c r="BG1201" s="23" t="e">
        <f t="shared" si="631"/>
        <v>#N/A</v>
      </c>
      <c r="BH1201" s="17" t="e">
        <f>VLOOKUP($E1201,'DATA PENGUKURAN GARDU'!$A:$BS,46,0)</f>
        <v>#N/A</v>
      </c>
      <c r="BI1201" s="17" t="e">
        <f>VLOOKUP($E1201,'DATA PENGUKURAN GARDU'!$A:$BS,53,0)</f>
        <v>#N/A</v>
      </c>
      <c r="BJ1201" s="17" t="e">
        <f>VLOOKUP($E1201,'DATA PENGUKURAN GARDU'!$A:$BS,54,0)</f>
        <v>#N/A</v>
      </c>
      <c r="BK1201" s="20" t="e">
        <f t="shared" si="609"/>
        <v>#N/A</v>
      </c>
      <c r="BL1201" s="20" t="e">
        <f t="shared" si="610"/>
        <v>#N/A</v>
      </c>
      <c r="BM1201" s="20" t="e">
        <f t="shared" si="611"/>
        <v>#N/A</v>
      </c>
      <c r="BN1201" s="25" t="e">
        <f t="shared" si="612"/>
        <v>#N/A</v>
      </c>
      <c r="BO1201" s="26" t="str">
        <f t="shared" si="613"/>
        <v>0</v>
      </c>
      <c r="BP1201" s="21" t="e">
        <f t="shared" si="614"/>
        <v>#VALUE!</v>
      </c>
      <c r="BQ1201" s="20" t="e">
        <f t="shared" si="615"/>
        <v>#N/A</v>
      </c>
      <c r="BR1201" s="20" t="e">
        <v>#N/A</v>
      </c>
      <c r="BS1201" s="9" t="e">
        <v>#N/A</v>
      </c>
      <c r="BT1201" s="2" t="e">
        <f t="shared" si="616"/>
        <v>#VALUE!</v>
      </c>
      <c r="BU1201" s="2" t="e">
        <f t="shared" si="599"/>
        <v>#N/A</v>
      </c>
      <c r="BV1201" s="2" t="e">
        <f t="shared" si="600"/>
        <v>#N/A</v>
      </c>
    </row>
    <row r="1202" s="2" customFormat="1" ht="22.95" customHeight="1" spans="1:74">
      <c r="A1202" s="9" t="str">
        <f t="shared" si="601"/>
        <v>BB 085.1Induk</v>
      </c>
      <c r="B1202" s="9" t="str">
        <f t="shared" si="602"/>
        <v>BB 085.1jurusan 1</v>
      </c>
      <c r="C1202" s="9" t="str">
        <f t="shared" si="603"/>
        <v>BB 085.1jurusan 2</v>
      </c>
      <c r="D1202" s="9" t="str">
        <f t="shared" si="604"/>
        <v>BB 085.1jurusan 3</v>
      </c>
      <c r="E1202" s="9" t="str">
        <f t="shared" si="605"/>
        <v>BB 085.1jurusan 4</v>
      </c>
      <c r="F1202" s="10" t="s">
        <v>1445</v>
      </c>
      <c r="G1202" s="10" t="s">
        <v>4</v>
      </c>
      <c r="H1202" s="10" t="s">
        <v>1446</v>
      </c>
      <c r="I1202" s="10" t="s">
        <v>12491</v>
      </c>
      <c r="J1202" s="10" t="s">
        <v>12492</v>
      </c>
      <c r="K1202" s="10" t="s">
        <v>7465</v>
      </c>
      <c r="L1202" s="10"/>
      <c r="M1202" s="10"/>
      <c r="N1202" s="14">
        <f t="shared" si="606"/>
        <v>0</v>
      </c>
      <c r="O1202" s="15" t="e">
        <f t="shared" si="607"/>
        <v>#VALUE!</v>
      </c>
      <c r="P1202" s="15" t="e">
        <f t="shared" si="608"/>
        <v>#VALUE!</v>
      </c>
      <c r="Q1202" s="17" t="e">
        <f>VLOOKUP($A1202,'DATA PENGUKURAN GARDU'!$A:$BS,42,0)</f>
        <v>#N/A</v>
      </c>
      <c r="R1202" s="18" t="e">
        <f t="shared" si="617"/>
        <v>#N/A</v>
      </c>
      <c r="S1202" s="17" t="e">
        <f>VLOOKUP($A1202,'DATA PENGUKURAN GARDU'!$A:$BS,44,0)</f>
        <v>#N/A</v>
      </c>
      <c r="T1202" s="18" t="e">
        <f t="shared" si="618"/>
        <v>#N/A</v>
      </c>
      <c r="U1202" s="17" t="e">
        <f>VLOOKUP($A1202,'DATA PENGUKURAN GARDU'!$A:$BS,46,0)</f>
        <v>#N/A</v>
      </c>
      <c r="V1202" s="18" t="e">
        <f t="shared" si="619"/>
        <v>#N/A</v>
      </c>
      <c r="W1202" s="17" t="e">
        <f>VLOOKUP($A1202,'DATA PENGUKURAN GARDU'!$A:$BS,48,0)</f>
        <v>#N/A</v>
      </c>
      <c r="X1202" s="17" t="e">
        <f>VLOOKUP($A1202,'DATA PENGUKURAN GARDU'!$A:$BS,53,0)</f>
        <v>#N/A</v>
      </c>
      <c r="Y1202" s="17" t="e">
        <f>VLOOKUP($A1202,'DATA PENGUKURAN GARDU'!$A:$BS,54,0)</f>
        <v>#N/A</v>
      </c>
      <c r="Z1202" s="17" t="e">
        <f>VLOOKUP($A1202,'DATA PENGUKURAN GARDU'!$A:$BS,55,0)</f>
        <v>#N/A</v>
      </c>
      <c r="AA1202" s="20" t="e">
        <f>VLOOKUP($B1202,'DATA PENGUKURAN GARDU'!$A:$BS,42,0)</f>
        <v>#N/A</v>
      </c>
      <c r="AB1202" s="21" t="e">
        <f t="shared" si="620"/>
        <v>#N/A</v>
      </c>
      <c r="AC1202" s="20" t="e">
        <f>VLOOKUP($B1202,'DATA PENGUKURAN GARDU'!$A:$BS,44,0)</f>
        <v>#N/A</v>
      </c>
      <c r="AD1202" s="21" t="e">
        <f t="shared" si="621"/>
        <v>#N/A</v>
      </c>
      <c r="AE1202" s="20" t="e">
        <f>VLOOKUP($B1202,'DATA PENGUKURAN GARDU'!$A:$BS,46,0)</f>
        <v>#N/A</v>
      </c>
      <c r="AF1202" s="21" t="e">
        <f t="shared" si="622"/>
        <v>#N/A</v>
      </c>
      <c r="AG1202" s="20" t="e">
        <f>VLOOKUP($B1202,'DATA PENGUKURAN GARDU'!$A:$BS,46,0)</f>
        <v>#N/A</v>
      </c>
      <c r="AH1202" s="20" t="e">
        <f>VLOOKUP($B1202,'DATA PENGUKURAN GARDU'!$A:$BS,53,0)</f>
        <v>#N/A</v>
      </c>
      <c r="AI1202" s="20" t="e">
        <f>VLOOKUP($B1202,'DATA PENGUKURAN GARDU'!$A:$BS,54,0)</f>
        <v>#N/A</v>
      </c>
      <c r="AJ1202" s="17" t="e">
        <f>VLOOKUP($C1202,'DATA PENGUKURAN GARDU'!$A:$BS,42,0)</f>
        <v>#N/A</v>
      </c>
      <c r="AK1202" s="23" t="e">
        <f t="shared" si="623"/>
        <v>#N/A</v>
      </c>
      <c r="AL1202" s="17" t="e">
        <f>VLOOKUP($C1202,'DATA PENGUKURAN GARDU'!$A:$BS,44,0)</f>
        <v>#N/A</v>
      </c>
      <c r="AM1202" s="23" t="e">
        <f t="shared" si="624"/>
        <v>#N/A</v>
      </c>
      <c r="AN1202" s="17" t="e">
        <f>VLOOKUP($C1202,'DATA PENGUKURAN GARDU'!$A:$BS,46,0)</f>
        <v>#N/A</v>
      </c>
      <c r="AO1202" s="23" t="e">
        <f t="shared" si="625"/>
        <v>#N/A</v>
      </c>
      <c r="AP1202" s="17" t="e">
        <f>VLOOKUP($C1202,'DATA PENGUKURAN GARDU'!$A:$BS,46,0)</f>
        <v>#N/A</v>
      </c>
      <c r="AQ1202" s="17" t="e">
        <f>VLOOKUP($C1202,'DATA PENGUKURAN GARDU'!$A:$BS,53,0)</f>
        <v>#N/A</v>
      </c>
      <c r="AR1202" s="17" t="e">
        <f>VLOOKUP($C1202,'DATA PENGUKURAN GARDU'!$A:$BS,54,0)</f>
        <v>#N/A</v>
      </c>
      <c r="AS1202" s="20" t="e">
        <f>VLOOKUP($D1202,'DATA PENGUKURAN GARDU'!$A:$BS,42,0)</f>
        <v>#N/A</v>
      </c>
      <c r="AT1202" s="21" t="e">
        <f t="shared" si="626"/>
        <v>#N/A</v>
      </c>
      <c r="AU1202" s="20" t="e">
        <f>VLOOKUP($D1202,'DATA PENGUKURAN GARDU'!$A:$BS,44,0)</f>
        <v>#N/A</v>
      </c>
      <c r="AV1202" s="21" t="e">
        <f t="shared" si="627"/>
        <v>#N/A</v>
      </c>
      <c r="AW1202" s="20" t="e">
        <f>VLOOKUP($D1202,'DATA PENGUKURAN GARDU'!$A:$BS,46,0)</f>
        <v>#N/A</v>
      </c>
      <c r="AX1202" s="21" t="e">
        <f t="shared" si="628"/>
        <v>#N/A</v>
      </c>
      <c r="AY1202" s="20" t="e">
        <f>VLOOKUP($D1202,'DATA PENGUKURAN GARDU'!$A:$BS,46,0)</f>
        <v>#N/A</v>
      </c>
      <c r="AZ1202" s="20" t="e">
        <f>VLOOKUP($D1202,'DATA PENGUKURAN GARDU'!$A:$BS,53,0)</f>
        <v>#N/A</v>
      </c>
      <c r="BA1202" s="20" t="e">
        <f>VLOOKUP($D1202,'DATA PENGUKURAN GARDU'!$A:$BS,54,0)</f>
        <v>#N/A</v>
      </c>
      <c r="BB1202" s="17" t="e">
        <f>VLOOKUP($E1202,'DATA PENGUKURAN GARDU'!$A:$BS,42,0)</f>
        <v>#N/A</v>
      </c>
      <c r="BC1202" s="23" t="e">
        <f t="shared" si="629"/>
        <v>#N/A</v>
      </c>
      <c r="BD1202" s="17" t="e">
        <f>VLOOKUP($E1202,'DATA PENGUKURAN GARDU'!$A:$BS,44,0)</f>
        <v>#N/A</v>
      </c>
      <c r="BE1202" s="23" t="e">
        <f t="shared" si="630"/>
        <v>#N/A</v>
      </c>
      <c r="BF1202" s="17" t="e">
        <f>VLOOKUP($E1202,'DATA PENGUKURAN GARDU'!$A:$BS,46,0)</f>
        <v>#N/A</v>
      </c>
      <c r="BG1202" s="23" t="e">
        <f t="shared" si="631"/>
        <v>#N/A</v>
      </c>
      <c r="BH1202" s="17" t="e">
        <f>VLOOKUP($E1202,'DATA PENGUKURAN GARDU'!$A:$BS,46,0)</f>
        <v>#N/A</v>
      </c>
      <c r="BI1202" s="17" t="e">
        <f>VLOOKUP($E1202,'DATA PENGUKURAN GARDU'!$A:$BS,53,0)</f>
        <v>#N/A</v>
      </c>
      <c r="BJ1202" s="17" t="e">
        <f>VLOOKUP($E1202,'DATA PENGUKURAN GARDU'!$A:$BS,54,0)</f>
        <v>#N/A</v>
      </c>
      <c r="BK1202" s="20" t="e">
        <f t="shared" si="609"/>
        <v>#N/A</v>
      </c>
      <c r="BL1202" s="20" t="e">
        <f t="shared" si="610"/>
        <v>#N/A</v>
      </c>
      <c r="BM1202" s="20" t="e">
        <f t="shared" si="611"/>
        <v>#N/A</v>
      </c>
      <c r="BN1202" s="25" t="e">
        <f t="shared" si="612"/>
        <v>#N/A</v>
      </c>
      <c r="BO1202" s="26" t="str">
        <f t="shared" si="613"/>
        <v>0</v>
      </c>
      <c r="BP1202" s="21" t="e">
        <f t="shared" si="614"/>
        <v>#VALUE!</v>
      </c>
      <c r="BQ1202" s="20" t="e">
        <f t="shared" si="615"/>
        <v>#N/A</v>
      </c>
      <c r="BR1202" s="20" t="e">
        <v>#N/A</v>
      </c>
      <c r="BS1202" s="9" t="e">
        <v>#N/A</v>
      </c>
      <c r="BT1202" s="2" t="e">
        <f t="shared" si="616"/>
        <v>#VALUE!</v>
      </c>
      <c r="BU1202" s="2" t="e">
        <f t="shared" si="599"/>
        <v>#N/A</v>
      </c>
      <c r="BV1202" s="2" t="e">
        <f t="shared" si="600"/>
        <v>#N/A</v>
      </c>
    </row>
    <row r="1203" s="2" customFormat="1" ht="22.95" customHeight="1" spans="1:74">
      <c r="A1203" s="9" t="str">
        <f t="shared" si="601"/>
        <v>BB 087Induk</v>
      </c>
      <c r="B1203" s="9" t="str">
        <f t="shared" si="602"/>
        <v>BB 087jurusan 1</v>
      </c>
      <c r="C1203" s="9" t="str">
        <f t="shared" si="603"/>
        <v>BB 087jurusan 2</v>
      </c>
      <c r="D1203" s="9" t="str">
        <f t="shared" si="604"/>
        <v>BB 087jurusan 3</v>
      </c>
      <c r="E1203" s="9" t="str">
        <f t="shared" si="605"/>
        <v>BB 087jurusan 4</v>
      </c>
      <c r="F1203" s="10" t="s">
        <v>1447</v>
      </c>
      <c r="G1203" s="10" t="s">
        <v>4</v>
      </c>
      <c r="H1203" s="10" t="s">
        <v>1448</v>
      </c>
      <c r="I1203" s="10" t="s">
        <v>12493</v>
      </c>
      <c r="J1203" s="10" t="s">
        <v>12494</v>
      </c>
      <c r="K1203" s="10" t="s">
        <v>7465</v>
      </c>
      <c r="L1203" s="10"/>
      <c r="M1203" s="10"/>
      <c r="N1203" s="14">
        <f t="shared" si="606"/>
        <v>0</v>
      </c>
      <c r="O1203" s="15" t="e">
        <f t="shared" si="607"/>
        <v>#VALUE!</v>
      </c>
      <c r="P1203" s="15" t="e">
        <f t="shared" si="608"/>
        <v>#VALUE!</v>
      </c>
      <c r="Q1203" s="17" t="e">
        <f>VLOOKUP($A1203,'DATA PENGUKURAN GARDU'!$A:$BS,42,0)</f>
        <v>#N/A</v>
      </c>
      <c r="R1203" s="18" t="e">
        <f t="shared" si="617"/>
        <v>#N/A</v>
      </c>
      <c r="S1203" s="17" t="e">
        <f>VLOOKUP($A1203,'DATA PENGUKURAN GARDU'!$A:$BS,44,0)</f>
        <v>#N/A</v>
      </c>
      <c r="T1203" s="18" t="e">
        <f t="shared" si="618"/>
        <v>#N/A</v>
      </c>
      <c r="U1203" s="17" t="e">
        <f>VLOOKUP($A1203,'DATA PENGUKURAN GARDU'!$A:$BS,46,0)</f>
        <v>#N/A</v>
      </c>
      <c r="V1203" s="18" t="e">
        <f t="shared" si="619"/>
        <v>#N/A</v>
      </c>
      <c r="W1203" s="17" t="e">
        <f>VLOOKUP($A1203,'DATA PENGUKURAN GARDU'!$A:$BS,48,0)</f>
        <v>#N/A</v>
      </c>
      <c r="X1203" s="17" t="e">
        <f>VLOOKUP($A1203,'DATA PENGUKURAN GARDU'!$A:$BS,53,0)</f>
        <v>#N/A</v>
      </c>
      <c r="Y1203" s="17" t="e">
        <f>VLOOKUP($A1203,'DATA PENGUKURAN GARDU'!$A:$BS,54,0)</f>
        <v>#N/A</v>
      </c>
      <c r="Z1203" s="17" t="e">
        <f>VLOOKUP($A1203,'DATA PENGUKURAN GARDU'!$A:$BS,55,0)</f>
        <v>#N/A</v>
      </c>
      <c r="AA1203" s="20" t="e">
        <f>VLOOKUP($B1203,'DATA PENGUKURAN GARDU'!$A:$BS,42,0)</f>
        <v>#N/A</v>
      </c>
      <c r="AB1203" s="21" t="e">
        <f t="shared" si="620"/>
        <v>#N/A</v>
      </c>
      <c r="AC1203" s="20" t="e">
        <f>VLOOKUP($B1203,'DATA PENGUKURAN GARDU'!$A:$BS,44,0)</f>
        <v>#N/A</v>
      </c>
      <c r="AD1203" s="21" t="e">
        <f t="shared" si="621"/>
        <v>#N/A</v>
      </c>
      <c r="AE1203" s="20" t="e">
        <f>VLOOKUP($B1203,'DATA PENGUKURAN GARDU'!$A:$BS,46,0)</f>
        <v>#N/A</v>
      </c>
      <c r="AF1203" s="21" t="e">
        <f t="shared" si="622"/>
        <v>#N/A</v>
      </c>
      <c r="AG1203" s="20" t="e">
        <f>VLOOKUP($B1203,'DATA PENGUKURAN GARDU'!$A:$BS,46,0)</f>
        <v>#N/A</v>
      </c>
      <c r="AH1203" s="20" t="e">
        <f>VLOOKUP($B1203,'DATA PENGUKURAN GARDU'!$A:$BS,53,0)</f>
        <v>#N/A</v>
      </c>
      <c r="AI1203" s="20" t="e">
        <f>VLOOKUP($B1203,'DATA PENGUKURAN GARDU'!$A:$BS,54,0)</f>
        <v>#N/A</v>
      </c>
      <c r="AJ1203" s="17" t="e">
        <f>VLOOKUP($C1203,'DATA PENGUKURAN GARDU'!$A:$BS,42,0)</f>
        <v>#N/A</v>
      </c>
      <c r="AK1203" s="23" t="e">
        <f t="shared" si="623"/>
        <v>#N/A</v>
      </c>
      <c r="AL1203" s="17" t="e">
        <f>VLOOKUP($C1203,'DATA PENGUKURAN GARDU'!$A:$BS,44,0)</f>
        <v>#N/A</v>
      </c>
      <c r="AM1203" s="23" t="e">
        <f t="shared" si="624"/>
        <v>#N/A</v>
      </c>
      <c r="AN1203" s="17" t="e">
        <f>VLOOKUP($C1203,'DATA PENGUKURAN GARDU'!$A:$BS,46,0)</f>
        <v>#N/A</v>
      </c>
      <c r="AO1203" s="23" t="e">
        <f t="shared" si="625"/>
        <v>#N/A</v>
      </c>
      <c r="AP1203" s="17" t="e">
        <f>VLOOKUP($C1203,'DATA PENGUKURAN GARDU'!$A:$BS,46,0)</f>
        <v>#N/A</v>
      </c>
      <c r="AQ1203" s="17" t="e">
        <f>VLOOKUP($C1203,'DATA PENGUKURAN GARDU'!$A:$BS,53,0)</f>
        <v>#N/A</v>
      </c>
      <c r="AR1203" s="17" t="e">
        <f>VLOOKUP($C1203,'DATA PENGUKURAN GARDU'!$A:$BS,54,0)</f>
        <v>#N/A</v>
      </c>
      <c r="AS1203" s="20" t="e">
        <f>VLOOKUP($D1203,'DATA PENGUKURAN GARDU'!$A:$BS,42,0)</f>
        <v>#N/A</v>
      </c>
      <c r="AT1203" s="21" t="e">
        <f t="shared" si="626"/>
        <v>#N/A</v>
      </c>
      <c r="AU1203" s="20" t="e">
        <f>VLOOKUP($D1203,'DATA PENGUKURAN GARDU'!$A:$BS,44,0)</f>
        <v>#N/A</v>
      </c>
      <c r="AV1203" s="21" t="e">
        <f t="shared" si="627"/>
        <v>#N/A</v>
      </c>
      <c r="AW1203" s="20" t="e">
        <f>VLOOKUP($D1203,'DATA PENGUKURAN GARDU'!$A:$BS,46,0)</f>
        <v>#N/A</v>
      </c>
      <c r="AX1203" s="21" t="e">
        <f t="shared" si="628"/>
        <v>#N/A</v>
      </c>
      <c r="AY1203" s="20" t="e">
        <f>VLOOKUP($D1203,'DATA PENGUKURAN GARDU'!$A:$BS,46,0)</f>
        <v>#N/A</v>
      </c>
      <c r="AZ1203" s="20" t="e">
        <f>VLOOKUP($D1203,'DATA PENGUKURAN GARDU'!$A:$BS,53,0)</f>
        <v>#N/A</v>
      </c>
      <c r="BA1203" s="20" t="e">
        <f>VLOOKUP($D1203,'DATA PENGUKURAN GARDU'!$A:$BS,54,0)</f>
        <v>#N/A</v>
      </c>
      <c r="BB1203" s="17" t="e">
        <f>VLOOKUP($E1203,'DATA PENGUKURAN GARDU'!$A:$BS,42,0)</f>
        <v>#N/A</v>
      </c>
      <c r="BC1203" s="23" t="e">
        <f t="shared" si="629"/>
        <v>#N/A</v>
      </c>
      <c r="BD1203" s="17" t="e">
        <f>VLOOKUP($E1203,'DATA PENGUKURAN GARDU'!$A:$BS,44,0)</f>
        <v>#N/A</v>
      </c>
      <c r="BE1203" s="23" t="e">
        <f t="shared" si="630"/>
        <v>#N/A</v>
      </c>
      <c r="BF1203" s="17" t="e">
        <f>VLOOKUP($E1203,'DATA PENGUKURAN GARDU'!$A:$BS,46,0)</f>
        <v>#N/A</v>
      </c>
      <c r="BG1203" s="23" t="e">
        <f t="shared" si="631"/>
        <v>#N/A</v>
      </c>
      <c r="BH1203" s="17" t="e">
        <f>VLOOKUP($E1203,'DATA PENGUKURAN GARDU'!$A:$BS,46,0)</f>
        <v>#N/A</v>
      </c>
      <c r="BI1203" s="17" t="e">
        <f>VLOOKUP($E1203,'DATA PENGUKURAN GARDU'!$A:$BS,53,0)</f>
        <v>#N/A</v>
      </c>
      <c r="BJ1203" s="17" t="e">
        <f>VLOOKUP($E1203,'DATA PENGUKURAN GARDU'!$A:$BS,54,0)</f>
        <v>#N/A</v>
      </c>
      <c r="BK1203" s="20" t="e">
        <f t="shared" si="609"/>
        <v>#N/A</v>
      </c>
      <c r="BL1203" s="20" t="e">
        <f t="shared" si="610"/>
        <v>#N/A</v>
      </c>
      <c r="BM1203" s="20" t="e">
        <f t="shared" si="611"/>
        <v>#N/A</v>
      </c>
      <c r="BN1203" s="25" t="e">
        <f t="shared" si="612"/>
        <v>#N/A</v>
      </c>
      <c r="BO1203" s="26" t="str">
        <f t="shared" si="613"/>
        <v>0</v>
      </c>
      <c r="BP1203" s="21" t="e">
        <f t="shared" si="614"/>
        <v>#VALUE!</v>
      </c>
      <c r="BQ1203" s="20" t="e">
        <f t="shared" si="615"/>
        <v>#N/A</v>
      </c>
      <c r="BR1203" s="20" t="e">
        <v>#N/A</v>
      </c>
      <c r="BS1203" s="9" t="e">
        <v>#N/A</v>
      </c>
      <c r="BT1203" s="2" t="e">
        <f t="shared" si="616"/>
        <v>#VALUE!</v>
      </c>
      <c r="BU1203" s="2" t="e">
        <f t="shared" si="599"/>
        <v>#N/A</v>
      </c>
      <c r="BV1203" s="2" t="e">
        <f t="shared" si="600"/>
        <v>#N/A</v>
      </c>
    </row>
    <row r="1204" s="2" customFormat="1" ht="22.95" customHeight="1" spans="1:74">
      <c r="A1204" s="9" t="str">
        <f t="shared" si="601"/>
        <v>K-148Induk</v>
      </c>
      <c r="B1204" s="9" t="str">
        <f t="shared" si="602"/>
        <v>K-148jurusan 1</v>
      </c>
      <c r="C1204" s="9" t="str">
        <f t="shared" si="603"/>
        <v>K-148jurusan 2</v>
      </c>
      <c r="D1204" s="9" t="str">
        <f t="shared" si="604"/>
        <v>K-148jurusan 3</v>
      </c>
      <c r="E1204" s="9" t="str">
        <f t="shared" si="605"/>
        <v>K-148jurusan 4</v>
      </c>
      <c r="F1204" s="10" t="s">
        <v>462</v>
      </c>
      <c r="G1204" s="10" t="s">
        <v>132</v>
      </c>
      <c r="H1204" s="10" t="s">
        <v>1449</v>
      </c>
      <c r="I1204" s="10" t="s">
        <v>12495</v>
      </c>
      <c r="J1204" s="10" t="s">
        <v>12496</v>
      </c>
      <c r="K1204" s="10" t="s">
        <v>7465</v>
      </c>
      <c r="L1204" s="10"/>
      <c r="M1204" s="10"/>
      <c r="N1204" s="14">
        <f t="shared" si="606"/>
        <v>0</v>
      </c>
      <c r="O1204" s="15" t="e">
        <f t="shared" si="607"/>
        <v>#VALUE!</v>
      </c>
      <c r="P1204" s="15" t="e">
        <f t="shared" si="608"/>
        <v>#VALUE!</v>
      </c>
      <c r="Q1204" s="17" t="e">
        <f>VLOOKUP($A1204,'DATA PENGUKURAN GARDU'!$A:$BS,42,0)</f>
        <v>#N/A</v>
      </c>
      <c r="R1204" s="18" t="e">
        <f t="shared" si="617"/>
        <v>#N/A</v>
      </c>
      <c r="S1204" s="17" t="e">
        <f>VLOOKUP($A1204,'DATA PENGUKURAN GARDU'!$A:$BS,44,0)</f>
        <v>#N/A</v>
      </c>
      <c r="T1204" s="18" t="e">
        <f t="shared" si="618"/>
        <v>#N/A</v>
      </c>
      <c r="U1204" s="17" t="e">
        <f>VLOOKUP($A1204,'DATA PENGUKURAN GARDU'!$A:$BS,46,0)</f>
        <v>#N/A</v>
      </c>
      <c r="V1204" s="18" t="e">
        <f t="shared" si="619"/>
        <v>#N/A</v>
      </c>
      <c r="W1204" s="17" t="e">
        <f>VLOOKUP($A1204,'DATA PENGUKURAN GARDU'!$A:$BS,48,0)</f>
        <v>#N/A</v>
      </c>
      <c r="X1204" s="17" t="e">
        <f>VLOOKUP($A1204,'DATA PENGUKURAN GARDU'!$A:$BS,53,0)</f>
        <v>#N/A</v>
      </c>
      <c r="Y1204" s="17" t="e">
        <f>VLOOKUP($A1204,'DATA PENGUKURAN GARDU'!$A:$BS,54,0)</f>
        <v>#N/A</v>
      </c>
      <c r="Z1204" s="17" t="e">
        <f>VLOOKUP($A1204,'DATA PENGUKURAN GARDU'!$A:$BS,55,0)</f>
        <v>#N/A</v>
      </c>
      <c r="AA1204" s="20" t="e">
        <f>VLOOKUP($B1204,'DATA PENGUKURAN GARDU'!$A:$BS,42,0)</f>
        <v>#N/A</v>
      </c>
      <c r="AB1204" s="21" t="e">
        <f t="shared" si="620"/>
        <v>#N/A</v>
      </c>
      <c r="AC1204" s="20" t="e">
        <f>VLOOKUP($B1204,'DATA PENGUKURAN GARDU'!$A:$BS,44,0)</f>
        <v>#N/A</v>
      </c>
      <c r="AD1204" s="21" t="e">
        <f t="shared" si="621"/>
        <v>#N/A</v>
      </c>
      <c r="AE1204" s="20" t="e">
        <f>VLOOKUP($B1204,'DATA PENGUKURAN GARDU'!$A:$BS,46,0)</f>
        <v>#N/A</v>
      </c>
      <c r="AF1204" s="21" t="e">
        <f t="shared" si="622"/>
        <v>#N/A</v>
      </c>
      <c r="AG1204" s="20" t="e">
        <f>VLOOKUP($B1204,'DATA PENGUKURAN GARDU'!$A:$BS,46,0)</f>
        <v>#N/A</v>
      </c>
      <c r="AH1204" s="20" t="e">
        <f>VLOOKUP($B1204,'DATA PENGUKURAN GARDU'!$A:$BS,53,0)</f>
        <v>#N/A</v>
      </c>
      <c r="AI1204" s="20" t="e">
        <f>VLOOKUP($B1204,'DATA PENGUKURAN GARDU'!$A:$BS,54,0)</f>
        <v>#N/A</v>
      </c>
      <c r="AJ1204" s="17" t="e">
        <f>VLOOKUP($C1204,'DATA PENGUKURAN GARDU'!$A:$BS,42,0)</f>
        <v>#N/A</v>
      </c>
      <c r="AK1204" s="23" t="e">
        <f t="shared" si="623"/>
        <v>#N/A</v>
      </c>
      <c r="AL1204" s="17" t="e">
        <f>VLOOKUP($C1204,'DATA PENGUKURAN GARDU'!$A:$BS,44,0)</f>
        <v>#N/A</v>
      </c>
      <c r="AM1204" s="23" t="e">
        <f t="shared" si="624"/>
        <v>#N/A</v>
      </c>
      <c r="AN1204" s="17" t="e">
        <f>VLOOKUP($C1204,'DATA PENGUKURAN GARDU'!$A:$BS,46,0)</f>
        <v>#N/A</v>
      </c>
      <c r="AO1204" s="23" t="e">
        <f t="shared" si="625"/>
        <v>#N/A</v>
      </c>
      <c r="AP1204" s="17" t="e">
        <f>VLOOKUP($C1204,'DATA PENGUKURAN GARDU'!$A:$BS,46,0)</f>
        <v>#N/A</v>
      </c>
      <c r="AQ1204" s="17" t="e">
        <f>VLOOKUP($C1204,'DATA PENGUKURAN GARDU'!$A:$BS,53,0)</f>
        <v>#N/A</v>
      </c>
      <c r="AR1204" s="17" t="e">
        <f>VLOOKUP($C1204,'DATA PENGUKURAN GARDU'!$A:$BS,54,0)</f>
        <v>#N/A</v>
      </c>
      <c r="AS1204" s="20" t="e">
        <f>VLOOKUP($D1204,'DATA PENGUKURAN GARDU'!$A:$BS,42,0)</f>
        <v>#N/A</v>
      </c>
      <c r="AT1204" s="21" t="e">
        <f t="shared" si="626"/>
        <v>#N/A</v>
      </c>
      <c r="AU1204" s="20" t="e">
        <f>VLOOKUP($D1204,'DATA PENGUKURAN GARDU'!$A:$BS,44,0)</f>
        <v>#N/A</v>
      </c>
      <c r="AV1204" s="21" t="e">
        <f t="shared" si="627"/>
        <v>#N/A</v>
      </c>
      <c r="AW1204" s="20" t="e">
        <f>VLOOKUP($D1204,'DATA PENGUKURAN GARDU'!$A:$BS,46,0)</f>
        <v>#N/A</v>
      </c>
      <c r="AX1204" s="21" t="e">
        <f t="shared" si="628"/>
        <v>#N/A</v>
      </c>
      <c r="AY1204" s="20" t="e">
        <f>VLOOKUP($D1204,'DATA PENGUKURAN GARDU'!$A:$BS,46,0)</f>
        <v>#N/A</v>
      </c>
      <c r="AZ1204" s="20" t="e">
        <f>VLOOKUP($D1204,'DATA PENGUKURAN GARDU'!$A:$BS,53,0)</f>
        <v>#N/A</v>
      </c>
      <c r="BA1204" s="20" t="e">
        <f>VLOOKUP($D1204,'DATA PENGUKURAN GARDU'!$A:$BS,54,0)</f>
        <v>#N/A</v>
      </c>
      <c r="BB1204" s="17" t="e">
        <f>VLOOKUP($E1204,'DATA PENGUKURAN GARDU'!$A:$BS,42,0)</f>
        <v>#N/A</v>
      </c>
      <c r="BC1204" s="23" t="e">
        <f t="shared" si="629"/>
        <v>#N/A</v>
      </c>
      <c r="BD1204" s="17" t="e">
        <f>VLOOKUP($E1204,'DATA PENGUKURAN GARDU'!$A:$BS,44,0)</f>
        <v>#N/A</v>
      </c>
      <c r="BE1204" s="23" t="e">
        <f t="shared" si="630"/>
        <v>#N/A</v>
      </c>
      <c r="BF1204" s="17" t="e">
        <f>VLOOKUP($E1204,'DATA PENGUKURAN GARDU'!$A:$BS,46,0)</f>
        <v>#N/A</v>
      </c>
      <c r="BG1204" s="23" t="e">
        <f t="shared" si="631"/>
        <v>#N/A</v>
      </c>
      <c r="BH1204" s="17" t="e">
        <f>VLOOKUP($E1204,'DATA PENGUKURAN GARDU'!$A:$BS,46,0)</f>
        <v>#N/A</v>
      </c>
      <c r="BI1204" s="17" t="e">
        <f>VLOOKUP($E1204,'DATA PENGUKURAN GARDU'!$A:$BS,53,0)</f>
        <v>#N/A</v>
      </c>
      <c r="BJ1204" s="17" t="e">
        <f>VLOOKUP($E1204,'DATA PENGUKURAN GARDU'!$A:$BS,54,0)</f>
        <v>#N/A</v>
      </c>
      <c r="BK1204" s="20" t="e">
        <f t="shared" si="609"/>
        <v>#N/A</v>
      </c>
      <c r="BL1204" s="20" t="e">
        <f t="shared" si="610"/>
        <v>#N/A</v>
      </c>
      <c r="BM1204" s="20" t="e">
        <f t="shared" si="611"/>
        <v>#N/A</v>
      </c>
      <c r="BN1204" s="25" t="e">
        <f t="shared" si="612"/>
        <v>#N/A</v>
      </c>
      <c r="BO1204" s="26" t="str">
        <f t="shared" si="613"/>
        <v>0</v>
      </c>
      <c r="BP1204" s="21" t="e">
        <f t="shared" si="614"/>
        <v>#VALUE!</v>
      </c>
      <c r="BQ1204" s="20" t="e">
        <f t="shared" si="615"/>
        <v>#N/A</v>
      </c>
      <c r="BR1204" s="20" t="e">
        <v>#N/A</v>
      </c>
      <c r="BS1204" s="9" t="e">
        <v>#N/A</v>
      </c>
      <c r="BT1204" s="2" t="e">
        <f t="shared" si="616"/>
        <v>#VALUE!</v>
      </c>
      <c r="BU1204" s="2" t="e">
        <f t="shared" si="599"/>
        <v>#N/A</v>
      </c>
      <c r="BV1204" s="2" t="e">
        <f t="shared" si="600"/>
        <v>#N/A</v>
      </c>
    </row>
    <row r="1205" s="2" customFormat="1" ht="22.95" customHeight="1" spans="1:74">
      <c r="A1205" s="9" t="str">
        <f t="shared" si="601"/>
        <v>K-152Induk</v>
      </c>
      <c r="B1205" s="9" t="str">
        <f t="shared" si="602"/>
        <v>K-152jurusan 1</v>
      </c>
      <c r="C1205" s="9" t="str">
        <f t="shared" si="603"/>
        <v>K-152jurusan 2</v>
      </c>
      <c r="D1205" s="9" t="str">
        <f t="shared" si="604"/>
        <v>K-152jurusan 3</v>
      </c>
      <c r="E1205" s="9" t="str">
        <f t="shared" si="605"/>
        <v>K-152jurusan 4</v>
      </c>
      <c r="F1205" s="10" t="s">
        <v>462</v>
      </c>
      <c r="G1205" s="10" t="s">
        <v>132</v>
      </c>
      <c r="H1205" s="10" t="s">
        <v>1450</v>
      </c>
      <c r="I1205" s="10" t="s">
        <v>12497</v>
      </c>
      <c r="J1205" s="10" t="s">
        <v>12498</v>
      </c>
      <c r="K1205" s="10" t="s">
        <v>7465</v>
      </c>
      <c r="L1205" s="10"/>
      <c r="M1205" s="10"/>
      <c r="N1205" s="14">
        <f t="shared" si="606"/>
        <v>0</v>
      </c>
      <c r="O1205" s="15" t="e">
        <f t="shared" si="607"/>
        <v>#VALUE!</v>
      </c>
      <c r="P1205" s="15" t="e">
        <f t="shared" si="608"/>
        <v>#VALUE!</v>
      </c>
      <c r="Q1205" s="17" t="e">
        <f>VLOOKUP($A1205,'DATA PENGUKURAN GARDU'!$A:$BS,42,0)</f>
        <v>#N/A</v>
      </c>
      <c r="R1205" s="18" t="e">
        <f t="shared" si="617"/>
        <v>#N/A</v>
      </c>
      <c r="S1205" s="17" t="e">
        <f>VLOOKUP($A1205,'DATA PENGUKURAN GARDU'!$A:$BS,44,0)</f>
        <v>#N/A</v>
      </c>
      <c r="T1205" s="18" t="e">
        <f t="shared" si="618"/>
        <v>#N/A</v>
      </c>
      <c r="U1205" s="17" t="e">
        <f>VLOOKUP($A1205,'DATA PENGUKURAN GARDU'!$A:$BS,46,0)</f>
        <v>#N/A</v>
      </c>
      <c r="V1205" s="18" t="e">
        <f t="shared" si="619"/>
        <v>#N/A</v>
      </c>
      <c r="W1205" s="17" t="e">
        <f>VLOOKUP($A1205,'DATA PENGUKURAN GARDU'!$A:$BS,48,0)</f>
        <v>#N/A</v>
      </c>
      <c r="X1205" s="17" t="e">
        <f>VLOOKUP($A1205,'DATA PENGUKURAN GARDU'!$A:$BS,53,0)</f>
        <v>#N/A</v>
      </c>
      <c r="Y1205" s="17" t="e">
        <f>VLOOKUP($A1205,'DATA PENGUKURAN GARDU'!$A:$BS,54,0)</f>
        <v>#N/A</v>
      </c>
      <c r="Z1205" s="17" t="e">
        <f>VLOOKUP($A1205,'DATA PENGUKURAN GARDU'!$A:$BS,55,0)</f>
        <v>#N/A</v>
      </c>
      <c r="AA1205" s="20" t="e">
        <f>VLOOKUP($B1205,'DATA PENGUKURAN GARDU'!$A:$BS,42,0)</f>
        <v>#N/A</v>
      </c>
      <c r="AB1205" s="21" t="e">
        <f t="shared" si="620"/>
        <v>#N/A</v>
      </c>
      <c r="AC1205" s="20" t="e">
        <f>VLOOKUP($B1205,'DATA PENGUKURAN GARDU'!$A:$BS,44,0)</f>
        <v>#N/A</v>
      </c>
      <c r="AD1205" s="21" t="e">
        <f t="shared" si="621"/>
        <v>#N/A</v>
      </c>
      <c r="AE1205" s="20" t="e">
        <f>VLOOKUP($B1205,'DATA PENGUKURAN GARDU'!$A:$BS,46,0)</f>
        <v>#N/A</v>
      </c>
      <c r="AF1205" s="21" t="e">
        <f t="shared" si="622"/>
        <v>#N/A</v>
      </c>
      <c r="AG1205" s="20" t="e">
        <f>VLOOKUP($B1205,'DATA PENGUKURAN GARDU'!$A:$BS,46,0)</f>
        <v>#N/A</v>
      </c>
      <c r="AH1205" s="20" t="e">
        <f>VLOOKUP($B1205,'DATA PENGUKURAN GARDU'!$A:$BS,53,0)</f>
        <v>#N/A</v>
      </c>
      <c r="AI1205" s="20" t="e">
        <f>VLOOKUP($B1205,'DATA PENGUKURAN GARDU'!$A:$BS,54,0)</f>
        <v>#N/A</v>
      </c>
      <c r="AJ1205" s="17" t="e">
        <f>VLOOKUP($C1205,'DATA PENGUKURAN GARDU'!$A:$BS,42,0)</f>
        <v>#N/A</v>
      </c>
      <c r="AK1205" s="23" t="e">
        <f t="shared" si="623"/>
        <v>#N/A</v>
      </c>
      <c r="AL1205" s="17" t="e">
        <f>VLOOKUP($C1205,'DATA PENGUKURAN GARDU'!$A:$BS,44,0)</f>
        <v>#N/A</v>
      </c>
      <c r="AM1205" s="23" t="e">
        <f t="shared" si="624"/>
        <v>#N/A</v>
      </c>
      <c r="AN1205" s="17" t="e">
        <f>VLOOKUP($C1205,'DATA PENGUKURAN GARDU'!$A:$BS,46,0)</f>
        <v>#N/A</v>
      </c>
      <c r="AO1205" s="23" t="e">
        <f t="shared" si="625"/>
        <v>#N/A</v>
      </c>
      <c r="AP1205" s="17" t="e">
        <f>VLOOKUP($C1205,'DATA PENGUKURAN GARDU'!$A:$BS,46,0)</f>
        <v>#N/A</v>
      </c>
      <c r="AQ1205" s="17" t="e">
        <f>VLOOKUP($C1205,'DATA PENGUKURAN GARDU'!$A:$BS,53,0)</f>
        <v>#N/A</v>
      </c>
      <c r="AR1205" s="17" t="e">
        <f>VLOOKUP($C1205,'DATA PENGUKURAN GARDU'!$A:$BS,54,0)</f>
        <v>#N/A</v>
      </c>
      <c r="AS1205" s="20" t="e">
        <f>VLOOKUP($D1205,'DATA PENGUKURAN GARDU'!$A:$BS,42,0)</f>
        <v>#N/A</v>
      </c>
      <c r="AT1205" s="21" t="e">
        <f t="shared" si="626"/>
        <v>#N/A</v>
      </c>
      <c r="AU1205" s="20" t="e">
        <f>VLOOKUP($D1205,'DATA PENGUKURAN GARDU'!$A:$BS,44,0)</f>
        <v>#N/A</v>
      </c>
      <c r="AV1205" s="21" t="e">
        <f t="shared" si="627"/>
        <v>#N/A</v>
      </c>
      <c r="AW1205" s="20" t="e">
        <f>VLOOKUP($D1205,'DATA PENGUKURAN GARDU'!$A:$BS,46,0)</f>
        <v>#N/A</v>
      </c>
      <c r="AX1205" s="21" t="e">
        <f t="shared" si="628"/>
        <v>#N/A</v>
      </c>
      <c r="AY1205" s="20" t="e">
        <f>VLOOKUP($D1205,'DATA PENGUKURAN GARDU'!$A:$BS,46,0)</f>
        <v>#N/A</v>
      </c>
      <c r="AZ1205" s="20" t="e">
        <f>VLOOKUP($D1205,'DATA PENGUKURAN GARDU'!$A:$BS,53,0)</f>
        <v>#N/A</v>
      </c>
      <c r="BA1205" s="20" t="e">
        <f>VLOOKUP($D1205,'DATA PENGUKURAN GARDU'!$A:$BS,54,0)</f>
        <v>#N/A</v>
      </c>
      <c r="BB1205" s="17" t="e">
        <f>VLOOKUP($E1205,'DATA PENGUKURAN GARDU'!$A:$BS,42,0)</f>
        <v>#N/A</v>
      </c>
      <c r="BC1205" s="23" t="e">
        <f t="shared" si="629"/>
        <v>#N/A</v>
      </c>
      <c r="BD1205" s="17" t="e">
        <f>VLOOKUP($E1205,'DATA PENGUKURAN GARDU'!$A:$BS,44,0)</f>
        <v>#N/A</v>
      </c>
      <c r="BE1205" s="23" t="e">
        <f t="shared" si="630"/>
        <v>#N/A</v>
      </c>
      <c r="BF1205" s="17" t="e">
        <f>VLOOKUP($E1205,'DATA PENGUKURAN GARDU'!$A:$BS,46,0)</f>
        <v>#N/A</v>
      </c>
      <c r="BG1205" s="23" t="e">
        <f t="shared" si="631"/>
        <v>#N/A</v>
      </c>
      <c r="BH1205" s="17" t="e">
        <f>VLOOKUP($E1205,'DATA PENGUKURAN GARDU'!$A:$BS,46,0)</f>
        <v>#N/A</v>
      </c>
      <c r="BI1205" s="17" t="e">
        <f>VLOOKUP($E1205,'DATA PENGUKURAN GARDU'!$A:$BS,53,0)</f>
        <v>#N/A</v>
      </c>
      <c r="BJ1205" s="17" t="e">
        <f>VLOOKUP($E1205,'DATA PENGUKURAN GARDU'!$A:$BS,54,0)</f>
        <v>#N/A</v>
      </c>
      <c r="BK1205" s="20" t="e">
        <f t="shared" si="609"/>
        <v>#N/A</v>
      </c>
      <c r="BL1205" s="20" t="e">
        <f t="shared" si="610"/>
        <v>#N/A</v>
      </c>
      <c r="BM1205" s="20" t="e">
        <f t="shared" si="611"/>
        <v>#N/A</v>
      </c>
      <c r="BN1205" s="25" t="e">
        <f t="shared" si="612"/>
        <v>#N/A</v>
      </c>
      <c r="BO1205" s="26" t="str">
        <f t="shared" si="613"/>
        <v>0</v>
      </c>
      <c r="BP1205" s="21" t="e">
        <f t="shared" si="614"/>
        <v>#VALUE!</v>
      </c>
      <c r="BQ1205" s="20" t="e">
        <f t="shared" si="615"/>
        <v>#N/A</v>
      </c>
      <c r="BR1205" s="20" t="e">
        <v>#N/A</v>
      </c>
      <c r="BS1205" s="9" t="e">
        <v>#N/A</v>
      </c>
      <c r="BT1205" s="2" t="e">
        <f t="shared" si="616"/>
        <v>#VALUE!</v>
      </c>
      <c r="BU1205" s="2" t="e">
        <f t="shared" si="599"/>
        <v>#N/A</v>
      </c>
      <c r="BV1205" s="2" t="e">
        <f t="shared" si="600"/>
        <v>#N/A</v>
      </c>
    </row>
    <row r="1206" s="2" customFormat="1" ht="22.95" customHeight="1" spans="1:74">
      <c r="A1206" s="9" t="str">
        <f t="shared" si="601"/>
        <v>K-153.1Induk</v>
      </c>
      <c r="B1206" s="9" t="str">
        <f t="shared" si="602"/>
        <v>K-153.1jurusan 1</v>
      </c>
      <c r="C1206" s="9" t="str">
        <f t="shared" si="603"/>
        <v>K-153.1jurusan 2</v>
      </c>
      <c r="D1206" s="9" t="str">
        <f t="shared" si="604"/>
        <v>K-153.1jurusan 3</v>
      </c>
      <c r="E1206" s="9" t="str">
        <f t="shared" si="605"/>
        <v>K-153.1jurusan 4</v>
      </c>
      <c r="F1206" s="10" t="s">
        <v>462</v>
      </c>
      <c r="G1206" s="10" t="s">
        <v>132</v>
      </c>
      <c r="H1206" s="10" t="s">
        <v>1451</v>
      </c>
      <c r="I1206" s="10" t="s">
        <v>12499</v>
      </c>
      <c r="J1206" s="10" t="s">
        <v>12500</v>
      </c>
      <c r="K1206" s="10" t="s">
        <v>7465</v>
      </c>
      <c r="L1206" s="10"/>
      <c r="M1206" s="10"/>
      <c r="N1206" s="14">
        <f t="shared" si="606"/>
        <v>0</v>
      </c>
      <c r="O1206" s="15" t="e">
        <f t="shared" si="607"/>
        <v>#VALUE!</v>
      </c>
      <c r="P1206" s="15" t="e">
        <f t="shared" si="608"/>
        <v>#VALUE!</v>
      </c>
      <c r="Q1206" s="17" t="e">
        <f>VLOOKUP($A1206,'DATA PENGUKURAN GARDU'!$A:$BS,42,0)</f>
        <v>#N/A</v>
      </c>
      <c r="R1206" s="18" t="e">
        <f t="shared" si="617"/>
        <v>#N/A</v>
      </c>
      <c r="S1206" s="17" t="e">
        <f>VLOOKUP($A1206,'DATA PENGUKURAN GARDU'!$A:$BS,44,0)</f>
        <v>#N/A</v>
      </c>
      <c r="T1206" s="18" t="e">
        <f t="shared" si="618"/>
        <v>#N/A</v>
      </c>
      <c r="U1206" s="17" t="e">
        <f>VLOOKUP($A1206,'DATA PENGUKURAN GARDU'!$A:$BS,46,0)</f>
        <v>#N/A</v>
      </c>
      <c r="V1206" s="18" t="e">
        <f t="shared" si="619"/>
        <v>#N/A</v>
      </c>
      <c r="W1206" s="17" t="e">
        <f>VLOOKUP($A1206,'DATA PENGUKURAN GARDU'!$A:$BS,48,0)</f>
        <v>#N/A</v>
      </c>
      <c r="X1206" s="17" t="e">
        <f>VLOOKUP($A1206,'DATA PENGUKURAN GARDU'!$A:$BS,53,0)</f>
        <v>#N/A</v>
      </c>
      <c r="Y1206" s="17" t="e">
        <f>VLOOKUP($A1206,'DATA PENGUKURAN GARDU'!$A:$BS,54,0)</f>
        <v>#N/A</v>
      </c>
      <c r="Z1206" s="17" t="e">
        <f>VLOOKUP($A1206,'DATA PENGUKURAN GARDU'!$A:$BS,55,0)</f>
        <v>#N/A</v>
      </c>
      <c r="AA1206" s="20" t="e">
        <f>VLOOKUP($B1206,'DATA PENGUKURAN GARDU'!$A:$BS,42,0)</f>
        <v>#N/A</v>
      </c>
      <c r="AB1206" s="21" t="e">
        <f t="shared" si="620"/>
        <v>#N/A</v>
      </c>
      <c r="AC1206" s="20" t="e">
        <f>VLOOKUP($B1206,'DATA PENGUKURAN GARDU'!$A:$BS,44,0)</f>
        <v>#N/A</v>
      </c>
      <c r="AD1206" s="21" t="e">
        <f t="shared" si="621"/>
        <v>#N/A</v>
      </c>
      <c r="AE1206" s="20" t="e">
        <f>VLOOKUP($B1206,'DATA PENGUKURAN GARDU'!$A:$BS,46,0)</f>
        <v>#N/A</v>
      </c>
      <c r="AF1206" s="21" t="e">
        <f t="shared" si="622"/>
        <v>#N/A</v>
      </c>
      <c r="AG1206" s="20" t="e">
        <f>VLOOKUP($B1206,'DATA PENGUKURAN GARDU'!$A:$BS,46,0)</f>
        <v>#N/A</v>
      </c>
      <c r="AH1206" s="20" t="e">
        <f>VLOOKUP($B1206,'DATA PENGUKURAN GARDU'!$A:$BS,53,0)</f>
        <v>#N/A</v>
      </c>
      <c r="AI1206" s="20" t="e">
        <f>VLOOKUP($B1206,'DATA PENGUKURAN GARDU'!$A:$BS,54,0)</f>
        <v>#N/A</v>
      </c>
      <c r="AJ1206" s="17" t="e">
        <f>VLOOKUP($C1206,'DATA PENGUKURAN GARDU'!$A:$BS,42,0)</f>
        <v>#N/A</v>
      </c>
      <c r="AK1206" s="23" t="e">
        <f t="shared" si="623"/>
        <v>#N/A</v>
      </c>
      <c r="AL1206" s="17" t="e">
        <f>VLOOKUP($C1206,'DATA PENGUKURAN GARDU'!$A:$BS,44,0)</f>
        <v>#N/A</v>
      </c>
      <c r="AM1206" s="23" t="e">
        <f t="shared" si="624"/>
        <v>#N/A</v>
      </c>
      <c r="AN1206" s="17" t="e">
        <f>VLOOKUP($C1206,'DATA PENGUKURAN GARDU'!$A:$BS,46,0)</f>
        <v>#N/A</v>
      </c>
      <c r="AO1206" s="23" t="e">
        <f t="shared" si="625"/>
        <v>#N/A</v>
      </c>
      <c r="AP1206" s="17" t="e">
        <f>VLOOKUP($C1206,'DATA PENGUKURAN GARDU'!$A:$BS,46,0)</f>
        <v>#N/A</v>
      </c>
      <c r="AQ1206" s="17" t="e">
        <f>VLOOKUP($C1206,'DATA PENGUKURAN GARDU'!$A:$BS,53,0)</f>
        <v>#N/A</v>
      </c>
      <c r="AR1206" s="17" t="e">
        <f>VLOOKUP($C1206,'DATA PENGUKURAN GARDU'!$A:$BS,54,0)</f>
        <v>#N/A</v>
      </c>
      <c r="AS1206" s="20" t="e">
        <f>VLOOKUP($D1206,'DATA PENGUKURAN GARDU'!$A:$BS,42,0)</f>
        <v>#N/A</v>
      </c>
      <c r="AT1206" s="21" t="e">
        <f t="shared" si="626"/>
        <v>#N/A</v>
      </c>
      <c r="AU1206" s="20" t="e">
        <f>VLOOKUP($D1206,'DATA PENGUKURAN GARDU'!$A:$BS,44,0)</f>
        <v>#N/A</v>
      </c>
      <c r="AV1206" s="21" t="e">
        <f t="shared" si="627"/>
        <v>#N/A</v>
      </c>
      <c r="AW1206" s="20" t="e">
        <f>VLOOKUP($D1206,'DATA PENGUKURAN GARDU'!$A:$BS,46,0)</f>
        <v>#N/A</v>
      </c>
      <c r="AX1206" s="21" t="e">
        <f t="shared" si="628"/>
        <v>#N/A</v>
      </c>
      <c r="AY1206" s="20" t="e">
        <f>VLOOKUP($D1206,'DATA PENGUKURAN GARDU'!$A:$BS,46,0)</f>
        <v>#N/A</v>
      </c>
      <c r="AZ1206" s="20" t="e">
        <f>VLOOKUP($D1206,'DATA PENGUKURAN GARDU'!$A:$BS,53,0)</f>
        <v>#N/A</v>
      </c>
      <c r="BA1206" s="20" t="e">
        <f>VLOOKUP($D1206,'DATA PENGUKURAN GARDU'!$A:$BS,54,0)</f>
        <v>#N/A</v>
      </c>
      <c r="BB1206" s="17" t="e">
        <f>VLOOKUP($E1206,'DATA PENGUKURAN GARDU'!$A:$BS,42,0)</f>
        <v>#N/A</v>
      </c>
      <c r="BC1206" s="23" t="e">
        <f t="shared" si="629"/>
        <v>#N/A</v>
      </c>
      <c r="BD1206" s="17" t="e">
        <f>VLOOKUP($E1206,'DATA PENGUKURAN GARDU'!$A:$BS,44,0)</f>
        <v>#N/A</v>
      </c>
      <c r="BE1206" s="23" t="e">
        <f t="shared" si="630"/>
        <v>#N/A</v>
      </c>
      <c r="BF1206" s="17" t="e">
        <f>VLOOKUP($E1206,'DATA PENGUKURAN GARDU'!$A:$BS,46,0)</f>
        <v>#N/A</v>
      </c>
      <c r="BG1206" s="23" t="e">
        <f t="shared" si="631"/>
        <v>#N/A</v>
      </c>
      <c r="BH1206" s="17" t="e">
        <f>VLOOKUP($E1206,'DATA PENGUKURAN GARDU'!$A:$BS,46,0)</f>
        <v>#N/A</v>
      </c>
      <c r="BI1206" s="17" t="e">
        <f>VLOOKUP($E1206,'DATA PENGUKURAN GARDU'!$A:$BS,53,0)</f>
        <v>#N/A</v>
      </c>
      <c r="BJ1206" s="17" t="e">
        <f>VLOOKUP($E1206,'DATA PENGUKURAN GARDU'!$A:$BS,54,0)</f>
        <v>#N/A</v>
      </c>
      <c r="BK1206" s="20" t="e">
        <f t="shared" si="609"/>
        <v>#N/A</v>
      </c>
      <c r="BL1206" s="20" t="e">
        <f t="shared" si="610"/>
        <v>#N/A</v>
      </c>
      <c r="BM1206" s="20" t="e">
        <f t="shared" si="611"/>
        <v>#N/A</v>
      </c>
      <c r="BN1206" s="25" t="e">
        <f t="shared" si="612"/>
        <v>#N/A</v>
      </c>
      <c r="BO1206" s="26" t="str">
        <f t="shared" si="613"/>
        <v>0</v>
      </c>
      <c r="BP1206" s="21" t="e">
        <f t="shared" si="614"/>
        <v>#VALUE!</v>
      </c>
      <c r="BQ1206" s="20" t="e">
        <f t="shared" si="615"/>
        <v>#N/A</v>
      </c>
      <c r="BR1206" s="20" t="e">
        <v>#N/A</v>
      </c>
      <c r="BS1206" s="9" t="e">
        <v>#N/A</v>
      </c>
      <c r="BT1206" s="2" t="e">
        <f t="shared" si="616"/>
        <v>#VALUE!</v>
      </c>
      <c r="BU1206" s="2" t="e">
        <f t="shared" si="599"/>
        <v>#N/A</v>
      </c>
      <c r="BV1206" s="2" t="e">
        <f t="shared" si="600"/>
        <v>#N/A</v>
      </c>
    </row>
    <row r="1207" s="2" customFormat="1" ht="22.95" customHeight="1" spans="1:74">
      <c r="A1207" s="9" t="str">
        <f t="shared" si="601"/>
        <v>BB 107Induk</v>
      </c>
      <c r="B1207" s="9" t="str">
        <f t="shared" si="602"/>
        <v>BB 107jurusan 1</v>
      </c>
      <c r="C1207" s="9" t="str">
        <f t="shared" si="603"/>
        <v>BB 107jurusan 2</v>
      </c>
      <c r="D1207" s="9" t="str">
        <f t="shared" si="604"/>
        <v>BB 107jurusan 3</v>
      </c>
      <c r="E1207" s="9" t="str">
        <f t="shared" si="605"/>
        <v>BB 107jurusan 4</v>
      </c>
      <c r="F1207" s="10" t="s">
        <v>1452</v>
      </c>
      <c r="G1207" s="10" t="s">
        <v>4</v>
      </c>
      <c r="H1207" s="10" t="s">
        <v>1453</v>
      </c>
      <c r="I1207" s="10" t="s">
        <v>12501</v>
      </c>
      <c r="J1207" s="10" t="s">
        <v>12502</v>
      </c>
      <c r="K1207" s="10" t="s">
        <v>7465</v>
      </c>
      <c r="L1207" s="10"/>
      <c r="M1207" s="10"/>
      <c r="N1207" s="14">
        <f t="shared" si="606"/>
        <v>0</v>
      </c>
      <c r="O1207" s="15" t="e">
        <f t="shared" si="607"/>
        <v>#VALUE!</v>
      </c>
      <c r="P1207" s="15" t="e">
        <f t="shared" si="608"/>
        <v>#VALUE!</v>
      </c>
      <c r="Q1207" s="17" t="e">
        <f>VLOOKUP($A1207,'DATA PENGUKURAN GARDU'!$A:$BS,42,0)</f>
        <v>#N/A</v>
      </c>
      <c r="R1207" s="18" t="e">
        <f t="shared" si="617"/>
        <v>#N/A</v>
      </c>
      <c r="S1207" s="17" t="e">
        <f>VLOOKUP($A1207,'DATA PENGUKURAN GARDU'!$A:$BS,44,0)</f>
        <v>#N/A</v>
      </c>
      <c r="T1207" s="18" t="e">
        <f t="shared" si="618"/>
        <v>#N/A</v>
      </c>
      <c r="U1207" s="17" t="e">
        <f>VLOOKUP($A1207,'DATA PENGUKURAN GARDU'!$A:$BS,46,0)</f>
        <v>#N/A</v>
      </c>
      <c r="V1207" s="18" t="e">
        <f t="shared" si="619"/>
        <v>#N/A</v>
      </c>
      <c r="W1207" s="17" t="e">
        <f>VLOOKUP($A1207,'DATA PENGUKURAN GARDU'!$A:$BS,48,0)</f>
        <v>#N/A</v>
      </c>
      <c r="X1207" s="17" t="e">
        <f>VLOOKUP($A1207,'DATA PENGUKURAN GARDU'!$A:$BS,53,0)</f>
        <v>#N/A</v>
      </c>
      <c r="Y1207" s="17" t="e">
        <f>VLOOKUP($A1207,'DATA PENGUKURAN GARDU'!$A:$BS,54,0)</f>
        <v>#N/A</v>
      </c>
      <c r="Z1207" s="17" t="e">
        <f>VLOOKUP($A1207,'DATA PENGUKURAN GARDU'!$A:$BS,55,0)</f>
        <v>#N/A</v>
      </c>
      <c r="AA1207" s="20" t="e">
        <f>VLOOKUP($B1207,'DATA PENGUKURAN GARDU'!$A:$BS,42,0)</f>
        <v>#N/A</v>
      </c>
      <c r="AB1207" s="21" t="e">
        <f t="shared" si="620"/>
        <v>#N/A</v>
      </c>
      <c r="AC1207" s="20" t="e">
        <f>VLOOKUP($B1207,'DATA PENGUKURAN GARDU'!$A:$BS,44,0)</f>
        <v>#N/A</v>
      </c>
      <c r="AD1207" s="21" t="e">
        <f t="shared" si="621"/>
        <v>#N/A</v>
      </c>
      <c r="AE1207" s="20" t="e">
        <f>VLOOKUP($B1207,'DATA PENGUKURAN GARDU'!$A:$BS,46,0)</f>
        <v>#N/A</v>
      </c>
      <c r="AF1207" s="21" t="e">
        <f t="shared" si="622"/>
        <v>#N/A</v>
      </c>
      <c r="AG1207" s="20" t="e">
        <f>VLOOKUP($B1207,'DATA PENGUKURAN GARDU'!$A:$BS,46,0)</f>
        <v>#N/A</v>
      </c>
      <c r="AH1207" s="20" t="e">
        <f>VLOOKUP($B1207,'DATA PENGUKURAN GARDU'!$A:$BS,53,0)</f>
        <v>#N/A</v>
      </c>
      <c r="AI1207" s="20" t="e">
        <f>VLOOKUP($B1207,'DATA PENGUKURAN GARDU'!$A:$BS,54,0)</f>
        <v>#N/A</v>
      </c>
      <c r="AJ1207" s="17" t="e">
        <f>VLOOKUP($C1207,'DATA PENGUKURAN GARDU'!$A:$BS,42,0)</f>
        <v>#N/A</v>
      </c>
      <c r="AK1207" s="23" t="e">
        <f t="shared" si="623"/>
        <v>#N/A</v>
      </c>
      <c r="AL1207" s="17" t="e">
        <f>VLOOKUP($C1207,'DATA PENGUKURAN GARDU'!$A:$BS,44,0)</f>
        <v>#N/A</v>
      </c>
      <c r="AM1207" s="23" t="e">
        <f t="shared" si="624"/>
        <v>#N/A</v>
      </c>
      <c r="AN1207" s="17" t="e">
        <f>VLOOKUP($C1207,'DATA PENGUKURAN GARDU'!$A:$BS,46,0)</f>
        <v>#N/A</v>
      </c>
      <c r="AO1207" s="23" t="e">
        <f t="shared" si="625"/>
        <v>#N/A</v>
      </c>
      <c r="AP1207" s="17" t="e">
        <f>VLOOKUP($C1207,'DATA PENGUKURAN GARDU'!$A:$BS,46,0)</f>
        <v>#N/A</v>
      </c>
      <c r="AQ1207" s="17" t="e">
        <f>VLOOKUP($C1207,'DATA PENGUKURAN GARDU'!$A:$BS,53,0)</f>
        <v>#N/A</v>
      </c>
      <c r="AR1207" s="17" t="e">
        <f>VLOOKUP($C1207,'DATA PENGUKURAN GARDU'!$A:$BS,54,0)</f>
        <v>#N/A</v>
      </c>
      <c r="AS1207" s="20" t="e">
        <f>VLOOKUP($D1207,'DATA PENGUKURAN GARDU'!$A:$BS,42,0)</f>
        <v>#N/A</v>
      </c>
      <c r="AT1207" s="21" t="e">
        <f t="shared" si="626"/>
        <v>#N/A</v>
      </c>
      <c r="AU1207" s="20" t="e">
        <f>VLOOKUP($D1207,'DATA PENGUKURAN GARDU'!$A:$BS,44,0)</f>
        <v>#N/A</v>
      </c>
      <c r="AV1207" s="21" t="e">
        <f t="shared" si="627"/>
        <v>#N/A</v>
      </c>
      <c r="AW1207" s="20" t="e">
        <f>VLOOKUP($D1207,'DATA PENGUKURAN GARDU'!$A:$BS,46,0)</f>
        <v>#N/A</v>
      </c>
      <c r="AX1207" s="21" t="e">
        <f t="shared" si="628"/>
        <v>#N/A</v>
      </c>
      <c r="AY1207" s="20" t="e">
        <f>VLOOKUP($D1207,'DATA PENGUKURAN GARDU'!$A:$BS,46,0)</f>
        <v>#N/A</v>
      </c>
      <c r="AZ1207" s="20" t="e">
        <f>VLOOKUP($D1207,'DATA PENGUKURAN GARDU'!$A:$BS,53,0)</f>
        <v>#N/A</v>
      </c>
      <c r="BA1207" s="20" t="e">
        <f>VLOOKUP($D1207,'DATA PENGUKURAN GARDU'!$A:$BS,54,0)</f>
        <v>#N/A</v>
      </c>
      <c r="BB1207" s="17" t="e">
        <f>VLOOKUP($E1207,'DATA PENGUKURAN GARDU'!$A:$BS,42,0)</f>
        <v>#N/A</v>
      </c>
      <c r="BC1207" s="23" t="e">
        <f t="shared" si="629"/>
        <v>#N/A</v>
      </c>
      <c r="BD1207" s="17" t="e">
        <f>VLOOKUP($E1207,'DATA PENGUKURAN GARDU'!$A:$BS,44,0)</f>
        <v>#N/A</v>
      </c>
      <c r="BE1207" s="23" t="e">
        <f t="shared" si="630"/>
        <v>#N/A</v>
      </c>
      <c r="BF1207" s="17" t="e">
        <f>VLOOKUP($E1207,'DATA PENGUKURAN GARDU'!$A:$BS,46,0)</f>
        <v>#N/A</v>
      </c>
      <c r="BG1207" s="23" t="e">
        <f t="shared" si="631"/>
        <v>#N/A</v>
      </c>
      <c r="BH1207" s="17" t="e">
        <f>VLOOKUP($E1207,'DATA PENGUKURAN GARDU'!$A:$BS,46,0)</f>
        <v>#N/A</v>
      </c>
      <c r="BI1207" s="17" t="e">
        <f>VLOOKUP($E1207,'DATA PENGUKURAN GARDU'!$A:$BS,53,0)</f>
        <v>#N/A</v>
      </c>
      <c r="BJ1207" s="17" t="e">
        <f>VLOOKUP($E1207,'DATA PENGUKURAN GARDU'!$A:$BS,54,0)</f>
        <v>#N/A</v>
      </c>
      <c r="BK1207" s="20" t="e">
        <f t="shared" si="609"/>
        <v>#N/A</v>
      </c>
      <c r="BL1207" s="20" t="e">
        <f t="shared" si="610"/>
        <v>#N/A</v>
      </c>
      <c r="BM1207" s="20" t="e">
        <f t="shared" si="611"/>
        <v>#N/A</v>
      </c>
      <c r="BN1207" s="25" t="e">
        <f t="shared" si="612"/>
        <v>#N/A</v>
      </c>
      <c r="BO1207" s="26" t="str">
        <f t="shared" si="613"/>
        <v>0</v>
      </c>
      <c r="BP1207" s="21" t="e">
        <f t="shared" si="614"/>
        <v>#VALUE!</v>
      </c>
      <c r="BQ1207" s="20" t="e">
        <f t="shared" si="615"/>
        <v>#N/A</v>
      </c>
      <c r="BR1207" s="20" t="e">
        <v>#N/A</v>
      </c>
      <c r="BS1207" s="9" t="e">
        <v>#N/A</v>
      </c>
      <c r="BT1207" s="2" t="e">
        <f t="shared" si="616"/>
        <v>#VALUE!</v>
      </c>
      <c r="BU1207" s="2" t="e">
        <f t="shared" si="599"/>
        <v>#N/A</v>
      </c>
      <c r="BV1207" s="2" t="e">
        <f t="shared" si="600"/>
        <v>#N/A</v>
      </c>
    </row>
    <row r="1208" s="2" customFormat="1" ht="22.95" customHeight="1" spans="1:74">
      <c r="A1208" s="9" t="str">
        <f t="shared" si="601"/>
        <v>K-182Induk</v>
      </c>
      <c r="B1208" s="9" t="str">
        <f t="shared" si="602"/>
        <v>K-182jurusan 1</v>
      </c>
      <c r="C1208" s="9" t="str">
        <f t="shared" si="603"/>
        <v>K-182jurusan 2</v>
      </c>
      <c r="D1208" s="9" t="str">
        <f t="shared" si="604"/>
        <v>K-182jurusan 3</v>
      </c>
      <c r="E1208" s="9" t="str">
        <f t="shared" si="605"/>
        <v>K-182jurusan 4</v>
      </c>
      <c r="F1208" s="10" t="s">
        <v>486</v>
      </c>
      <c r="G1208" s="10" t="s">
        <v>132</v>
      </c>
      <c r="H1208" s="10" t="s">
        <v>1454</v>
      </c>
      <c r="I1208" s="10" t="s">
        <v>12503</v>
      </c>
      <c r="J1208" s="10" t="s">
        <v>12504</v>
      </c>
      <c r="K1208" s="10" t="s">
        <v>7465</v>
      </c>
      <c r="L1208" s="10"/>
      <c r="M1208" s="10"/>
      <c r="N1208" s="14">
        <f t="shared" si="606"/>
        <v>0</v>
      </c>
      <c r="O1208" s="15" t="e">
        <f t="shared" si="607"/>
        <v>#VALUE!</v>
      </c>
      <c r="P1208" s="15" t="e">
        <f t="shared" si="608"/>
        <v>#VALUE!</v>
      </c>
      <c r="Q1208" s="17" t="e">
        <f>VLOOKUP($A1208,'DATA PENGUKURAN GARDU'!$A:$BS,42,0)</f>
        <v>#N/A</v>
      </c>
      <c r="R1208" s="18" t="e">
        <f t="shared" si="617"/>
        <v>#N/A</v>
      </c>
      <c r="S1208" s="17" t="e">
        <f>VLOOKUP($A1208,'DATA PENGUKURAN GARDU'!$A:$BS,44,0)</f>
        <v>#N/A</v>
      </c>
      <c r="T1208" s="18" t="e">
        <f t="shared" si="618"/>
        <v>#N/A</v>
      </c>
      <c r="U1208" s="17" t="e">
        <f>VLOOKUP($A1208,'DATA PENGUKURAN GARDU'!$A:$BS,46,0)</f>
        <v>#N/A</v>
      </c>
      <c r="V1208" s="18" t="e">
        <f t="shared" si="619"/>
        <v>#N/A</v>
      </c>
      <c r="W1208" s="17" t="e">
        <f>VLOOKUP($A1208,'DATA PENGUKURAN GARDU'!$A:$BS,48,0)</f>
        <v>#N/A</v>
      </c>
      <c r="X1208" s="17" t="e">
        <f>VLOOKUP($A1208,'DATA PENGUKURAN GARDU'!$A:$BS,53,0)</f>
        <v>#N/A</v>
      </c>
      <c r="Y1208" s="17" t="e">
        <f>VLOOKUP($A1208,'DATA PENGUKURAN GARDU'!$A:$BS,54,0)</f>
        <v>#N/A</v>
      </c>
      <c r="Z1208" s="17" t="e">
        <f>VLOOKUP($A1208,'DATA PENGUKURAN GARDU'!$A:$BS,55,0)</f>
        <v>#N/A</v>
      </c>
      <c r="AA1208" s="20" t="e">
        <f>VLOOKUP($B1208,'DATA PENGUKURAN GARDU'!$A:$BS,42,0)</f>
        <v>#N/A</v>
      </c>
      <c r="AB1208" s="21" t="e">
        <f t="shared" si="620"/>
        <v>#N/A</v>
      </c>
      <c r="AC1208" s="20" t="e">
        <f>VLOOKUP($B1208,'DATA PENGUKURAN GARDU'!$A:$BS,44,0)</f>
        <v>#N/A</v>
      </c>
      <c r="AD1208" s="21" t="e">
        <f t="shared" si="621"/>
        <v>#N/A</v>
      </c>
      <c r="AE1208" s="20" t="e">
        <f>VLOOKUP($B1208,'DATA PENGUKURAN GARDU'!$A:$BS,46,0)</f>
        <v>#N/A</v>
      </c>
      <c r="AF1208" s="21" t="e">
        <f t="shared" si="622"/>
        <v>#N/A</v>
      </c>
      <c r="AG1208" s="20" t="e">
        <f>VLOOKUP($B1208,'DATA PENGUKURAN GARDU'!$A:$BS,46,0)</f>
        <v>#N/A</v>
      </c>
      <c r="AH1208" s="20" t="e">
        <f>VLOOKUP($B1208,'DATA PENGUKURAN GARDU'!$A:$BS,53,0)</f>
        <v>#N/A</v>
      </c>
      <c r="AI1208" s="20" t="e">
        <f>VLOOKUP($B1208,'DATA PENGUKURAN GARDU'!$A:$BS,54,0)</f>
        <v>#N/A</v>
      </c>
      <c r="AJ1208" s="17" t="e">
        <f>VLOOKUP($C1208,'DATA PENGUKURAN GARDU'!$A:$BS,42,0)</f>
        <v>#N/A</v>
      </c>
      <c r="AK1208" s="23" t="e">
        <f t="shared" si="623"/>
        <v>#N/A</v>
      </c>
      <c r="AL1208" s="17" t="e">
        <f>VLOOKUP($C1208,'DATA PENGUKURAN GARDU'!$A:$BS,44,0)</f>
        <v>#N/A</v>
      </c>
      <c r="AM1208" s="23" t="e">
        <f t="shared" si="624"/>
        <v>#N/A</v>
      </c>
      <c r="AN1208" s="17" t="e">
        <f>VLOOKUP($C1208,'DATA PENGUKURAN GARDU'!$A:$BS,46,0)</f>
        <v>#N/A</v>
      </c>
      <c r="AO1208" s="23" t="e">
        <f t="shared" si="625"/>
        <v>#N/A</v>
      </c>
      <c r="AP1208" s="17" t="e">
        <f>VLOOKUP($C1208,'DATA PENGUKURAN GARDU'!$A:$BS,46,0)</f>
        <v>#N/A</v>
      </c>
      <c r="AQ1208" s="17" t="e">
        <f>VLOOKUP($C1208,'DATA PENGUKURAN GARDU'!$A:$BS,53,0)</f>
        <v>#N/A</v>
      </c>
      <c r="AR1208" s="17" t="e">
        <f>VLOOKUP($C1208,'DATA PENGUKURAN GARDU'!$A:$BS,54,0)</f>
        <v>#N/A</v>
      </c>
      <c r="AS1208" s="20" t="e">
        <f>VLOOKUP($D1208,'DATA PENGUKURAN GARDU'!$A:$BS,42,0)</f>
        <v>#N/A</v>
      </c>
      <c r="AT1208" s="21" t="e">
        <f t="shared" si="626"/>
        <v>#N/A</v>
      </c>
      <c r="AU1208" s="20" t="e">
        <f>VLOOKUP($D1208,'DATA PENGUKURAN GARDU'!$A:$BS,44,0)</f>
        <v>#N/A</v>
      </c>
      <c r="AV1208" s="21" t="e">
        <f t="shared" si="627"/>
        <v>#N/A</v>
      </c>
      <c r="AW1208" s="20" t="e">
        <f>VLOOKUP($D1208,'DATA PENGUKURAN GARDU'!$A:$BS,46,0)</f>
        <v>#N/A</v>
      </c>
      <c r="AX1208" s="21" t="e">
        <f t="shared" si="628"/>
        <v>#N/A</v>
      </c>
      <c r="AY1208" s="20" t="e">
        <f>VLOOKUP($D1208,'DATA PENGUKURAN GARDU'!$A:$BS,46,0)</f>
        <v>#N/A</v>
      </c>
      <c r="AZ1208" s="20" t="e">
        <f>VLOOKUP($D1208,'DATA PENGUKURAN GARDU'!$A:$BS,53,0)</f>
        <v>#N/A</v>
      </c>
      <c r="BA1208" s="20" t="e">
        <f>VLOOKUP($D1208,'DATA PENGUKURAN GARDU'!$A:$BS,54,0)</f>
        <v>#N/A</v>
      </c>
      <c r="BB1208" s="17" t="e">
        <f>VLOOKUP($E1208,'DATA PENGUKURAN GARDU'!$A:$BS,42,0)</f>
        <v>#N/A</v>
      </c>
      <c r="BC1208" s="23" t="e">
        <f t="shared" si="629"/>
        <v>#N/A</v>
      </c>
      <c r="BD1208" s="17" t="e">
        <f>VLOOKUP($E1208,'DATA PENGUKURAN GARDU'!$A:$BS,44,0)</f>
        <v>#N/A</v>
      </c>
      <c r="BE1208" s="23" t="e">
        <f t="shared" si="630"/>
        <v>#N/A</v>
      </c>
      <c r="BF1208" s="17" t="e">
        <f>VLOOKUP($E1208,'DATA PENGUKURAN GARDU'!$A:$BS,46,0)</f>
        <v>#N/A</v>
      </c>
      <c r="BG1208" s="23" t="e">
        <f t="shared" si="631"/>
        <v>#N/A</v>
      </c>
      <c r="BH1208" s="17" t="e">
        <f>VLOOKUP($E1208,'DATA PENGUKURAN GARDU'!$A:$BS,46,0)</f>
        <v>#N/A</v>
      </c>
      <c r="BI1208" s="17" t="e">
        <f>VLOOKUP($E1208,'DATA PENGUKURAN GARDU'!$A:$BS,53,0)</f>
        <v>#N/A</v>
      </c>
      <c r="BJ1208" s="17" t="e">
        <f>VLOOKUP($E1208,'DATA PENGUKURAN GARDU'!$A:$BS,54,0)</f>
        <v>#N/A</v>
      </c>
      <c r="BK1208" s="20" t="e">
        <f t="shared" si="609"/>
        <v>#N/A</v>
      </c>
      <c r="BL1208" s="20" t="e">
        <f t="shared" si="610"/>
        <v>#N/A</v>
      </c>
      <c r="BM1208" s="20" t="e">
        <f t="shared" si="611"/>
        <v>#N/A</v>
      </c>
      <c r="BN1208" s="25" t="e">
        <f t="shared" si="612"/>
        <v>#N/A</v>
      </c>
      <c r="BO1208" s="26" t="str">
        <f t="shared" si="613"/>
        <v>0</v>
      </c>
      <c r="BP1208" s="21" t="e">
        <f t="shared" si="614"/>
        <v>#VALUE!</v>
      </c>
      <c r="BQ1208" s="20" t="e">
        <f t="shared" si="615"/>
        <v>#N/A</v>
      </c>
      <c r="BR1208" s="20" t="e">
        <v>#N/A</v>
      </c>
      <c r="BS1208" s="9" t="e">
        <v>#N/A</v>
      </c>
      <c r="BT1208" s="2" t="e">
        <f t="shared" si="616"/>
        <v>#VALUE!</v>
      </c>
      <c r="BU1208" s="2" t="e">
        <f t="shared" si="599"/>
        <v>#N/A</v>
      </c>
      <c r="BV1208" s="2" t="e">
        <f t="shared" si="600"/>
        <v>#N/A</v>
      </c>
    </row>
    <row r="1209" s="2" customFormat="1" ht="22.95" customHeight="1" spans="1:74">
      <c r="A1209" s="9" t="str">
        <f t="shared" si="601"/>
        <v>K-014Induk</v>
      </c>
      <c r="B1209" s="9" t="str">
        <f t="shared" si="602"/>
        <v>K-014jurusan 1</v>
      </c>
      <c r="C1209" s="9" t="str">
        <f t="shared" si="603"/>
        <v>K-014jurusan 2</v>
      </c>
      <c r="D1209" s="9" t="str">
        <f t="shared" si="604"/>
        <v>K-014jurusan 3</v>
      </c>
      <c r="E1209" s="9" t="str">
        <f t="shared" si="605"/>
        <v>K-014jurusan 4</v>
      </c>
      <c r="F1209" s="10" t="s">
        <v>886</v>
      </c>
      <c r="G1209" s="10" t="s">
        <v>132</v>
      </c>
      <c r="H1209" s="10" t="s">
        <v>1455</v>
      </c>
      <c r="I1209" s="10" t="s">
        <v>12505</v>
      </c>
      <c r="J1209" s="10" t="s">
        <v>12506</v>
      </c>
      <c r="K1209" s="10" t="s">
        <v>7465</v>
      </c>
      <c r="L1209" s="10"/>
      <c r="M1209" s="10"/>
      <c r="N1209" s="14">
        <f t="shared" si="606"/>
        <v>0</v>
      </c>
      <c r="O1209" s="15" t="e">
        <f t="shared" si="607"/>
        <v>#VALUE!</v>
      </c>
      <c r="P1209" s="15" t="e">
        <f t="shared" si="608"/>
        <v>#VALUE!</v>
      </c>
      <c r="Q1209" s="17" t="e">
        <f>VLOOKUP($A1209,'DATA PENGUKURAN GARDU'!$A:$BS,42,0)</f>
        <v>#N/A</v>
      </c>
      <c r="R1209" s="18" t="e">
        <f t="shared" si="617"/>
        <v>#N/A</v>
      </c>
      <c r="S1209" s="17" t="e">
        <f>VLOOKUP($A1209,'DATA PENGUKURAN GARDU'!$A:$BS,44,0)</f>
        <v>#N/A</v>
      </c>
      <c r="T1209" s="18" t="e">
        <f t="shared" si="618"/>
        <v>#N/A</v>
      </c>
      <c r="U1209" s="17" t="e">
        <f>VLOOKUP($A1209,'DATA PENGUKURAN GARDU'!$A:$BS,46,0)</f>
        <v>#N/A</v>
      </c>
      <c r="V1209" s="18" t="e">
        <f t="shared" si="619"/>
        <v>#N/A</v>
      </c>
      <c r="W1209" s="17" t="e">
        <f>VLOOKUP($A1209,'DATA PENGUKURAN GARDU'!$A:$BS,48,0)</f>
        <v>#N/A</v>
      </c>
      <c r="X1209" s="17" t="e">
        <f>VLOOKUP($A1209,'DATA PENGUKURAN GARDU'!$A:$BS,53,0)</f>
        <v>#N/A</v>
      </c>
      <c r="Y1209" s="17" t="e">
        <f>VLOOKUP($A1209,'DATA PENGUKURAN GARDU'!$A:$BS,54,0)</f>
        <v>#N/A</v>
      </c>
      <c r="Z1209" s="17" t="e">
        <f>VLOOKUP($A1209,'DATA PENGUKURAN GARDU'!$A:$BS,55,0)</f>
        <v>#N/A</v>
      </c>
      <c r="AA1209" s="20" t="e">
        <f>VLOOKUP($B1209,'DATA PENGUKURAN GARDU'!$A:$BS,42,0)</f>
        <v>#N/A</v>
      </c>
      <c r="AB1209" s="21" t="e">
        <f t="shared" si="620"/>
        <v>#N/A</v>
      </c>
      <c r="AC1209" s="20" t="e">
        <f>VLOOKUP($B1209,'DATA PENGUKURAN GARDU'!$A:$BS,44,0)</f>
        <v>#N/A</v>
      </c>
      <c r="AD1209" s="21" t="e">
        <f t="shared" si="621"/>
        <v>#N/A</v>
      </c>
      <c r="AE1209" s="20" t="e">
        <f>VLOOKUP($B1209,'DATA PENGUKURAN GARDU'!$A:$BS,46,0)</f>
        <v>#N/A</v>
      </c>
      <c r="AF1209" s="21" t="e">
        <f t="shared" si="622"/>
        <v>#N/A</v>
      </c>
      <c r="AG1209" s="20" t="e">
        <f>VLOOKUP($B1209,'DATA PENGUKURAN GARDU'!$A:$BS,46,0)</f>
        <v>#N/A</v>
      </c>
      <c r="AH1209" s="20" t="e">
        <f>VLOOKUP($B1209,'DATA PENGUKURAN GARDU'!$A:$BS,53,0)</f>
        <v>#N/A</v>
      </c>
      <c r="AI1209" s="20" t="e">
        <f>VLOOKUP($B1209,'DATA PENGUKURAN GARDU'!$A:$BS,54,0)</f>
        <v>#N/A</v>
      </c>
      <c r="AJ1209" s="17" t="e">
        <f>VLOOKUP($C1209,'DATA PENGUKURAN GARDU'!$A:$BS,42,0)</f>
        <v>#N/A</v>
      </c>
      <c r="AK1209" s="23" t="e">
        <f t="shared" si="623"/>
        <v>#N/A</v>
      </c>
      <c r="AL1209" s="17" t="e">
        <f>VLOOKUP($C1209,'DATA PENGUKURAN GARDU'!$A:$BS,44,0)</f>
        <v>#N/A</v>
      </c>
      <c r="AM1209" s="23" t="e">
        <f t="shared" si="624"/>
        <v>#N/A</v>
      </c>
      <c r="AN1209" s="17" t="e">
        <f>VLOOKUP($C1209,'DATA PENGUKURAN GARDU'!$A:$BS,46,0)</f>
        <v>#N/A</v>
      </c>
      <c r="AO1209" s="23" t="e">
        <f t="shared" si="625"/>
        <v>#N/A</v>
      </c>
      <c r="AP1209" s="17" t="e">
        <f>VLOOKUP($C1209,'DATA PENGUKURAN GARDU'!$A:$BS,46,0)</f>
        <v>#N/A</v>
      </c>
      <c r="AQ1209" s="17" t="e">
        <f>VLOOKUP($C1209,'DATA PENGUKURAN GARDU'!$A:$BS,53,0)</f>
        <v>#N/A</v>
      </c>
      <c r="AR1209" s="17" t="e">
        <f>VLOOKUP($C1209,'DATA PENGUKURAN GARDU'!$A:$BS,54,0)</f>
        <v>#N/A</v>
      </c>
      <c r="AS1209" s="20" t="e">
        <f>VLOOKUP($D1209,'DATA PENGUKURAN GARDU'!$A:$BS,42,0)</f>
        <v>#N/A</v>
      </c>
      <c r="AT1209" s="21" t="e">
        <f t="shared" si="626"/>
        <v>#N/A</v>
      </c>
      <c r="AU1209" s="20" t="e">
        <f>VLOOKUP($D1209,'DATA PENGUKURAN GARDU'!$A:$BS,44,0)</f>
        <v>#N/A</v>
      </c>
      <c r="AV1209" s="21" t="e">
        <f t="shared" si="627"/>
        <v>#N/A</v>
      </c>
      <c r="AW1209" s="20" t="e">
        <f>VLOOKUP($D1209,'DATA PENGUKURAN GARDU'!$A:$BS,46,0)</f>
        <v>#N/A</v>
      </c>
      <c r="AX1209" s="21" t="e">
        <f t="shared" si="628"/>
        <v>#N/A</v>
      </c>
      <c r="AY1209" s="20" t="e">
        <f>VLOOKUP($D1209,'DATA PENGUKURAN GARDU'!$A:$BS,46,0)</f>
        <v>#N/A</v>
      </c>
      <c r="AZ1209" s="20" t="e">
        <f>VLOOKUP($D1209,'DATA PENGUKURAN GARDU'!$A:$BS,53,0)</f>
        <v>#N/A</v>
      </c>
      <c r="BA1209" s="20" t="e">
        <f>VLOOKUP($D1209,'DATA PENGUKURAN GARDU'!$A:$BS,54,0)</f>
        <v>#N/A</v>
      </c>
      <c r="BB1209" s="17" t="e">
        <f>VLOOKUP($E1209,'DATA PENGUKURAN GARDU'!$A:$BS,42,0)</f>
        <v>#N/A</v>
      </c>
      <c r="BC1209" s="23" t="e">
        <f t="shared" si="629"/>
        <v>#N/A</v>
      </c>
      <c r="BD1209" s="17" t="e">
        <f>VLOOKUP($E1209,'DATA PENGUKURAN GARDU'!$A:$BS,44,0)</f>
        <v>#N/A</v>
      </c>
      <c r="BE1209" s="23" t="e">
        <f t="shared" si="630"/>
        <v>#N/A</v>
      </c>
      <c r="BF1209" s="17" t="e">
        <f>VLOOKUP($E1209,'DATA PENGUKURAN GARDU'!$A:$BS,46,0)</f>
        <v>#N/A</v>
      </c>
      <c r="BG1209" s="23" t="e">
        <f t="shared" si="631"/>
        <v>#N/A</v>
      </c>
      <c r="BH1209" s="17" t="e">
        <f>VLOOKUP($E1209,'DATA PENGUKURAN GARDU'!$A:$BS,46,0)</f>
        <v>#N/A</v>
      </c>
      <c r="BI1209" s="17" t="e">
        <f>VLOOKUP($E1209,'DATA PENGUKURAN GARDU'!$A:$BS,53,0)</f>
        <v>#N/A</v>
      </c>
      <c r="BJ1209" s="17" t="e">
        <f>VLOOKUP($E1209,'DATA PENGUKURAN GARDU'!$A:$BS,54,0)</f>
        <v>#N/A</v>
      </c>
      <c r="BK1209" s="20" t="e">
        <f t="shared" si="609"/>
        <v>#N/A</v>
      </c>
      <c r="BL1209" s="20" t="e">
        <f t="shared" si="610"/>
        <v>#N/A</v>
      </c>
      <c r="BM1209" s="20" t="e">
        <f t="shared" si="611"/>
        <v>#N/A</v>
      </c>
      <c r="BN1209" s="25" t="e">
        <f t="shared" si="612"/>
        <v>#N/A</v>
      </c>
      <c r="BO1209" s="26" t="str">
        <f t="shared" si="613"/>
        <v>0</v>
      </c>
      <c r="BP1209" s="21" t="e">
        <f t="shared" si="614"/>
        <v>#VALUE!</v>
      </c>
      <c r="BQ1209" s="20" t="e">
        <f t="shared" si="615"/>
        <v>#N/A</v>
      </c>
      <c r="BR1209" s="20" t="e">
        <v>#N/A</v>
      </c>
      <c r="BS1209" s="9" t="e">
        <v>#N/A</v>
      </c>
      <c r="BT1209" s="2" t="e">
        <f t="shared" si="616"/>
        <v>#VALUE!</v>
      </c>
      <c r="BU1209" s="2" t="e">
        <f t="shared" si="599"/>
        <v>#N/A</v>
      </c>
      <c r="BV1209" s="2" t="e">
        <f t="shared" si="600"/>
        <v>#N/A</v>
      </c>
    </row>
    <row r="1210" s="2" customFormat="1" ht="22.95" customHeight="1" spans="1:74">
      <c r="A1210" s="9" t="str">
        <f t="shared" si="601"/>
        <v>K-017Induk</v>
      </c>
      <c r="B1210" s="9" t="str">
        <f t="shared" si="602"/>
        <v>K-017jurusan 1</v>
      </c>
      <c r="C1210" s="9" t="str">
        <f t="shared" si="603"/>
        <v>K-017jurusan 2</v>
      </c>
      <c r="D1210" s="9" t="str">
        <f t="shared" si="604"/>
        <v>K-017jurusan 3</v>
      </c>
      <c r="E1210" s="9" t="str">
        <f t="shared" si="605"/>
        <v>K-017jurusan 4</v>
      </c>
      <c r="F1210" s="10" t="s">
        <v>1053</v>
      </c>
      <c r="G1210" s="10" t="s">
        <v>132</v>
      </c>
      <c r="H1210" s="10" t="s">
        <v>1456</v>
      </c>
      <c r="I1210" s="10" t="s">
        <v>12507</v>
      </c>
      <c r="J1210" s="10" t="s">
        <v>12508</v>
      </c>
      <c r="K1210" s="10" t="s">
        <v>7465</v>
      </c>
      <c r="L1210" s="10"/>
      <c r="M1210" s="10"/>
      <c r="N1210" s="14">
        <f t="shared" si="606"/>
        <v>0</v>
      </c>
      <c r="O1210" s="15" t="e">
        <f t="shared" si="607"/>
        <v>#VALUE!</v>
      </c>
      <c r="P1210" s="15" t="e">
        <f t="shared" si="608"/>
        <v>#VALUE!</v>
      </c>
      <c r="Q1210" s="17" t="e">
        <f>VLOOKUP($A1210,'DATA PENGUKURAN GARDU'!$A:$BS,42,0)</f>
        <v>#N/A</v>
      </c>
      <c r="R1210" s="18" t="e">
        <f t="shared" si="617"/>
        <v>#N/A</v>
      </c>
      <c r="S1210" s="17" t="e">
        <f>VLOOKUP($A1210,'DATA PENGUKURAN GARDU'!$A:$BS,44,0)</f>
        <v>#N/A</v>
      </c>
      <c r="T1210" s="18" t="e">
        <f t="shared" si="618"/>
        <v>#N/A</v>
      </c>
      <c r="U1210" s="17" t="e">
        <f>VLOOKUP($A1210,'DATA PENGUKURAN GARDU'!$A:$BS,46,0)</f>
        <v>#N/A</v>
      </c>
      <c r="V1210" s="18" t="e">
        <f t="shared" si="619"/>
        <v>#N/A</v>
      </c>
      <c r="W1210" s="17" t="e">
        <f>VLOOKUP($A1210,'DATA PENGUKURAN GARDU'!$A:$BS,48,0)</f>
        <v>#N/A</v>
      </c>
      <c r="X1210" s="17" t="e">
        <f>VLOOKUP($A1210,'DATA PENGUKURAN GARDU'!$A:$BS,53,0)</f>
        <v>#N/A</v>
      </c>
      <c r="Y1210" s="17" t="e">
        <f>VLOOKUP($A1210,'DATA PENGUKURAN GARDU'!$A:$BS,54,0)</f>
        <v>#N/A</v>
      </c>
      <c r="Z1210" s="17" t="e">
        <f>VLOOKUP($A1210,'DATA PENGUKURAN GARDU'!$A:$BS,55,0)</f>
        <v>#N/A</v>
      </c>
      <c r="AA1210" s="20" t="e">
        <f>VLOOKUP($B1210,'DATA PENGUKURAN GARDU'!$A:$BS,42,0)</f>
        <v>#N/A</v>
      </c>
      <c r="AB1210" s="21" t="e">
        <f t="shared" si="620"/>
        <v>#N/A</v>
      </c>
      <c r="AC1210" s="20" t="e">
        <f>VLOOKUP($B1210,'DATA PENGUKURAN GARDU'!$A:$BS,44,0)</f>
        <v>#N/A</v>
      </c>
      <c r="AD1210" s="21" t="e">
        <f t="shared" si="621"/>
        <v>#N/A</v>
      </c>
      <c r="AE1210" s="20" t="e">
        <f>VLOOKUP($B1210,'DATA PENGUKURAN GARDU'!$A:$BS,46,0)</f>
        <v>#N/A</v>
      </c>
      <c r="AF1210" s="21" t="e">
        <f t="shared" si="622"/>
        <v>#N/A</v>
      </c>
      <c r="AG1210" s="20" t="e">
        <f>VLOOKUP($B1210,'DATA PENGUKURAN GARDU'!$A:$BS,46,0)</f>
        <v>#N/A</v>
      </c>
      <c r="AH1210" s="20" t="e">
        <f>VLOOKUP($B1210,'DATA PENGUKURAN GARDU'!$A:$BS,53,0)</f>
        <v>#N/A</v>
      </c>
      <c r="AI1210" s="20" t="e">
        <f>VLOOKUP($B1210,'DATA PENGUKURAN GARDU'!$A:$BS,54,0)</f>
        <v>#N/A</v>
      </c>
      <c r="AJ1210" s="17" t="e">
        <f>VLOOKUP($C1210,'DATA PENGUKURAN GARDU'!$A:$BS,42,0)</f>
        <v>#N/A</v>
      </c>
      <c r="AK1210" s="23" t="e">
        <f t="shared" si="623"/>
        <v>#N/A</v>
      </c>
      <c r="AL1210" s="17" t="e">
        <f>VLOOKUP($C1210,'DATA PENGUKURAN GARDU'!$A:$BS,44,0)</f>
        <v>#N/A</v>
      </c>
      <c r="AM1210" s="23" t="e">
        <f t="shared" si="624"/>
        <v>#N/A</v>
      </c>
      <c r="AN1210" s="17" t="e">
        <f>VLOOKUP($C1210,'DATA PENGUKURAN GARDU'!$A:$BS,46,0)</f>
        <v>#N/A</v>
      </c>
      <c r="AO1210" s="23" t="e">
        <f t="shared" si="625"/>
        <v>#N/A</v>
      </c>
      <c r="AP1210" s="17" t="e">
        <f>VLOOKUP($C1210,'DATA PENGUKURAN GARDU'!$A:$BS,46,0)</f>
        <v>#N/A</v>
      </c>
      <c r="AQ1210" s="17" t="e">
        <f>VLOOKUP($C1210,'DATA PENGUKURAN GARDU'!$A:$BS,53,0)</f>
        <v>#N/A</v>
      </c>
      <c r="AR1210" s="17" t="e">
        <f>VLOOKUP($C1210,'DATA PENGUKURAN GARDU'!$A:$BS,54,0)</f>
        <v>#N/A</v>
      </c>
      <c r="AS1210" s="20" t="e">
        <f>VLOOKUP($D1210,'DATA PENGUKURAN GARDU'!$A:$BS,42,0)</f>
        <v>#N/A</v>
      </c>
      <c r="AT1210" s="21" t="e">
        <f t="shared" si="626"/>
        <v>#N/A</v>
      </c>
      <c r="AU1210" s="20" t="e">
        <f>VLOOKUP($D1210,'DATA PENGUKURAN GARDU'!$A:$BS,44,0)</f>
        <v>#N/A</v>
      </c>
      <c r="AV1210" s="21" t="e">
        <f t="shared" si="627"/>
        <v>#N/A</v>
      </c>
      <c r="AW1210" s="20" t="e">
        <f>VLOOKUP($D1210,'DATA PENGUKURAN GARDU'!$A:$BS,46,0)</f>
        <v>#N/A</v>
      </c>
      <c r="AX1210" s="21" t="e">
        <f t="shared" si="628"/>
        <v>#N/A</v>
      </c>
      <c r="AY1210" s="20" t="e">
        <f>VLOOKUP($D1210,'DATA PENGUKURAN GARDU'!$A:$BS,46,0)</f>
        <v>#N/A</v>
      </c>
      <c r="AZ1210" s="20" t="e">
        <f>VLOOKUP($D1210,'DATA PENGUKURAN GARDU'!$A:$BS,53,0)</f>
        <v>#N/A</v>
      </c>
      <c r="BA1210" s="20" t="e">
        <f>VLOOKUP($D1210,'DATA PENGUKURAN GARDU'!$A:$BS,54,0)</f>
        <v>#N/A</v>
      </c>
      <c r="BB1210" s="17" t="e">
        <f>VLOOKUP($E1210,'DATA PENGUKURAN GARDU'!$A:$BS,42,0)</f>
        <v>#N/A</v>
      </c>
      <c r="BC1210" s="23" t="e">
        <f t="shared" si="629"/>
        <v>#N/A</v>
      </c>
      <c r="BD1210" s="17" t="e">
        <f>VLOOKUP($E1210,'DATA PENGUKURAN GARDU'!$A:$BS,44,0)</f>
        <v>#N/A</v>
      </c>
      <c r="BE1210" s="23" t="e">
        <f t="shared" si="630"/>
        <v>#N/A</v>
      </c>
      <c r="BF1210" s="17" t="e">
        <f>VLOOKUP($E1210,'DATA PENGUKURAN GARDU'!$A:$BS,46,0)</f>
        <v>#N/A</v>
      </c>
      <c r="BG1210" s="23" t="e">
        <f t="shared" si="631"/>
        <v>#N/A</v>
      </c>
      <c r="BH1210" s="17" t="e">
        <f>VLOOKUP($E1210,'DATA PENGUKURAN GARDU'!$A:$BS,46,0)</f>
        <v>#N/A</v>
      </c>
      <c r="BI1210" s="17" t="e">
        <f>VLOOKUP($E1210,'DATA PENGUKURAN GARDU'!$A:$BS,53,0)</f>
        <v>#N/A</v>
      </c>
      <c r="BJ1210" s="17" t="e">
        <f>VLOOKUP($E1210,'DATA PENGUKURAN GARDU'!$A:$BS,54,0)</f>
        <v>#N/A</v>
      </c>
      <c r="BK1210" s="20" t="e">
        <f t="shared" si="609"/>
        <v>#N/A</v>
      </c>
      <c r="BL1210" s="20" t="e">
        <f t="shared" si="610"/>
        <v>#N/A</v>
      </c>
      <c r="BM1210" s="20" t="e">
        <f t="shared" si="611"/>
        <v>#N/A</v>
      </c>
      <c r="BN1210" s="25" t="e">
        <f t="shared" si="612"/>
        <v>#N/A</v>
      </c>
      <c r="BO1210" s="26" t="str">
        <f t="shared" si="613"/>
        <v>0</v>
      </c>
      <c r="BP1210" s="21" t="e">
        <f t="shared" si="614"/>
        <v>#VALUE!</v>
      </c>
      <c r="BQ1210" s="20" t="e">
        <f t="shared" si="615"/>
        <v>#N/A</v>
      </c>
      <c r="BR1210" s="20" t="e">
        <v>#N/A</v>
      </c>
      <c r="BS1210" s="9" t="e">
        <v>#N/A</v>
      </c>
      <c r="BT1210" s="2" t="e">
        <f t="shared" si="616"/>
        <v>#VALUE!</v>
      </c>
      <c r="BU1210" s="2" t="e">
        <f t="shared" si="599"/>
        <v>#N/A</v>
      </c>
      <c r="BV1210" s="2" t="e">
        <f t="shared" si="600"/>
        <v>#N/A</v>
      </c>
    </row>
    <row r="1211" s="2" customFormat="1" ht="22.95" customHeight="1" spans="1:74">
      <c r="A1211" s="9" t="str">
        <f t="shared" si="601"/>
        <v>K-052Induk</v>
      </c>
      <c r="B1211" s="9" t="str">
        <f t="shared" si="602"/>
        <v>K-052jurusan 1</v>
      </c>
      <c r="C1211" s="9" t="str">
        <f t="shared" si="603"/>
        <v>K-052jurusan 2</v>
      </c>
      <c r="D1211" s="9" t="str">
        <f t="shared" si="604"/>
        <v>K-052jurusan 3</v>
      </c>
      <c r="E1211" s="9" t="str">
        <f t="shared" si="605"/>
        <v>K-052jurusan 4</v>
      </c>
      <c r="F1211" s="10" t="s">
        <v>132</v>
      </c>
      <c r="G1211" s="10" t="s">
        <v>132</v>
      </c>
      <c r="H1211" s="10" t="s">
        <v>1457</v>
      </c>
      <c r="I1211" s="10" t="s">
        <v>12509</v>
      </c>
      <c r="J1211" s="10" t="s">
        <v>12510</v>
      </c>
      <c r="K1211" s="10" t="s">
        <v>7465</v>
      </c>
      <c r="L1211" s="10"/>
      <c r="M1211" s="10"/>
      <c r="N1211" s="14">
        <f t="shared" si="606"/>
        <v>0</v>
      </c>
      <c r="O1211" s="15" t="e">
        <f t="shared" si="607"/>
        <v>#VALUE!</v>
      </c>
      <c r="P1211" s="15" t="e">
        <f t="shared" si="608"/>
        <v>#VALUE!</v>
      </c>
      <c r="Q1211" s="17" t="e">
        <f>VLOOKUP($A1211,'DATA PENGUKURAN GARDU'!$A:$BS,42,0)</f>
        <v>#N/A</v>
      </c>
      <c r="R1211" s="18" t="e">
        <f t="shared" si="617"/>
        <v>#N/A</v>
      </c>
      <c r="S1211" s="17" t="e">
        <f>VLOOKUP($A1211,'DATA PENGUKURAN GARDU'!$A:$BS,44,0)</f>
        <v>#N/A</v>
      </c>
      <c r="T1211" s="18" t="e">
        <f t="shared" si="618"/>
        <v>#N/A</v>
      </c>
      <c r="U1211" s="17" t="e">
        <f>VLOOKUP($A1211,'DATA PENGUKURAN GARDU'!$A:$BS,46,0)</f>
        <v>#N/A</v>
      </c>
      <c r="V1211" s="18" t="e">
        <f t="shared" si="619"/>
        <v>#N/A</v>
      </c>
      <c r="W1211" s="17" t="e">
        <f>VLOOKUP($A1211,'DATA PENGUKURAN GARDU'!$A:$BS,48,0)</f>
        <v>#N/A</v>
      </c>
      <c r="X1211" s="17" t="e">
        <f>VLOOKUP($A1211,'DATA PENGUKURAN GARDU'!$A:$BS,53,0)</f>
        <v>#N/A</v>
      </c>
      <c r="Y1211" s="17" t="e">
        <f>VLOOKUP($A1211,'DATA PENGUKURAN GARDU'!$A:$BS,54,0)</f>
        <v>#N/A</v>
      </c>
      <c r="Z1211" s="17" t="e">
        <f>VLOOKUP($A1211,'DATA PENGUKURAN GARDU'!$A:$BS,55,0)</f>
        <v>#N/A</v>
      </c>
      <c r="AA1211" s="20" t="e">
        <f>VLOOKUP($B1211,'DATA PENGUKURAN GARDU'!$A:$BS,42,0)</f>
        <v>#N/A</v>
      </c>
      <c r="AB1211" s="21" t="e">
        <f t="shared" si="620"/>
        <v>#N/A</v>
      </c>
      <c r="AC1211" s="20" t="e">
        <f>VLOOKUP($B1211,'DATA PENGUKURAN GARDU'!$A:$BS,44,0)</f>
        <v>#N/A</v>
      </c>
      <c r="AD1211" s="21" t="e">
        <f t="shared" si="621"/>
        <v>#N/A</v>
      </c>
      <c r="AE1211" s="20" t="e">
        <f>VLOOKUP($B1211,'DATA PENGUKURAN GARDU'!$A:$BS,46,0)</f>
        <v>#N/A</v>
      </c>
      <c r="AF1211" s="21" t="e">
        <f t="shared" si="622"/>
        <v>#N/A</v>
      </c>
      <c r="AG1211" s="20" t="e">
        <f>VLOOKUP($B1211,'DATA PENGUKURAN GARDU'!$A:$BS,46,0)</f>
        <v>#N/A</v>
      </c>
      <c r="AH1211" s="20" t="e">
        <f>VLOOKUP($B1211,'DATA PENGUKURAN GARDU'!$A:$BS,53,0)</f>
        <v>#N/A</v>
      </c>
      <c r="AI1211" s="20" t="e">
        <f>VLOOKUP($B1211,'DATA PENGUKURAN GARDU'!$A:$BS,54,0)</f>
        <v>#N/A</v>
      </c>
      <c r="AJ1211" s="17" t="e">
        <f>VLOOKUP($C1211,'DATA PENGUKURAN GARDU'!$A:$BS,42,0)</f>
        <v>#N/A</v>
      </c>
      <c r="AK1211" s="23" t="e">
        <f t="shared" si="623"/>
        <v>#N/A</v>
      </c>
      <c r="AL1211" s="17" t="e">
        <f>VLOOKUP($C1211,'DATA PENGUKURAN GARDU'!$A:$BS,44,0)</f>
        <v>#N/A</v>
      </c>
      <c r="AM1211" s="23" t="e">
        <f t="shared" si="624"/>
        <v>#N/A</v>
      </c>
      <c r="AN1211" s="17" t="e">
        <f>VLOOKUP($C1211,'DATA PENGUKURAN GARDU'!$A:$BS,46,0)</f>
        <v>#N/A</v>
      </c>
      <c r="AO1211" s="23" t="e">
        <f t="shared" si="625"/>
        <v>#N/A</v>
      </c>
      <c r="AP1211" s="17" t="e">
        <f>VLOOKUP($C1211,'DATA PENGUKURAN GARDU'!$A:$BS,46,0)</f>
        <v>#N/A</v>
      </c>
      <c r="AQ1211" s="17" t="e">
        <f>VLOOKUP($C1211,'DATA PENGUKURAN GARDU'!$A:$BS,53,0)</f>
        <v>#N/A</v>
      </c>
      <c r="AR1211" s="17" t="e">
        <f>VLOOKUP($C1211,'DATA PENGUKURAN GARDU'!$A:$BS,54,0)</f>
        <v>#N/A</v>
      </c>
      <c r="AS1211" s="20" t="e">
        <f>VLOOKUP($D1211,'DATA PENGUKURAN GARDU'!$A:$BS,42,0)</f>
        <v>#N/A</v>
      </c>
      <c r="AT1211" s="21" t="e">
        <f t="shared" si="626"/>
        <v>#N/A</v>
      </c>
      <c r="AU1211" s="20" t="e">
        <f>VLOOKUP($D1211,'DATA PENGUKURAN GARDU'!$A:$BS,44,0)</f>
        <v>#N/A</v>
      </c>
      <c r="AV1211" s="21" t="e">
        <f t="shared" si="627"/>
        <v>#N/A</v>
      </c>
      <c r="AW1211" s="20" t="e">
        <f>VLOOKUP($D1211,'DATA PENGUKURAN GARDU'!$A:$BS,46,0)</f>
        <v>#N/A</v>
      </c>
      <c r="AX1211" s="21" t="e">
        <f t="shared" si="628"/>
        <v>#N/A</v>
      </c>
      <c r="AY1211" s="20" t="e">
        <f>VLOOKUP($D1211,'DATA PENGUKURAN GARDU'!$A:$BS,46,0)</f>
        <v>#N/A</v>
      </c>
      <c r="AZ1211" s="20" t="e">
        <f>VLOOKUP($D1211,'DATA PENGUKURAN GARDU'!$A:$BS,53,0)</f>
        <v>#N/A</v>
      </c>
      <c r="BA1211" s="20" t="e">
        <f>VLOOKUP($D1211,'DATA PENGUKURAN GARDU'!$A:$BS,54,0)</f>
        <v>#N/A</v>
      </c>
      <c r="BB1211" s="17" t="e">
        <f>VLOOKUP($E1211,'DATA PENGUKURAN GARDU'!$A:$BS,42,0)</f>
        <v>#N/A</v>
      </c>
      <c r="BC1211" s="23" t="e">
        <f t="shared" si="629"/>
        <v>#N/A</v>
      </c>
      <c r="BD1211" s="17" t="e">
        <f>VLOOKUP($E1211,'DATA PENGUKURAN GARDU'!$A:$BS,44,0)</f>
        <v>#N/A</v>
      </c>
      <c r="BE1211" s="23" t="e">
        <f t="shared" si="630"/>
        <v>#N/A</v>
      </c>
      <c r="BF1211" s="17" t="e">
        <f>VLOOKUP($E1211,'DATA PENGUKURAN GARDU'!$A:$BS,46,0)</f>
        <v>#N/A</v>
      </c>
      <c r="BG1211" s="23" t="e">
        <f t="shared" si="631"/>
        <v>#N/A</v>
      </c>
      <c r="BH1211" s="17" t="e">
        <f>VLOOKUP($E1211,'DATA PENGUKURAN GARDU'!$A:$BS,46,0)</f>
        <v>#N/A</v>
      </c>
      <c r="BI1211" s="17" t="e">
        <f>VLOOKUP($E1211,'DATA PENGUKURAN GARDU'!$A:$BS,53,0)</f>
        <v>#N/A</v>
      </c>
      <c r="BJ1211" s="17" t="e">
        <f>VLOOKUP($E1211,'DATA PENGUKURAN GARDU'!$A:$BS,54,0)</f>
        <v>#N/A</v>
      </c>
      <c r="BK1211" s="20" t="e">
        <f t="shared" si="609"/>
        <v>#N/A</v>
      </c>
      <c r="BL1211" s="20" t="e">
        <f t="shared" si="610"/>
        <v>#N/A</v>
      </c>
      <c r="BM1211" s="20" t="e">
        <f t="shared" si="611"/>
        <v>#N/A</v>
      </c>
      <c r="BN1211" s="25" t="e">
        <f t="shared" si="612"/>
        <v>#N/A</v>
      </c>
      <c r="BO1211" s="26" t="str">
        <f t="shared" si="613"/>
        <v>0</v>
      </c>
      <c r="BP1211" s="21" t="e">
        <f t="shared" si="614"/>
        <v>#VALUE!</v>
      </c>
      <c r="BQ1211" s="20" t="e">
        <f t="shared" si="615"/>
        <v>#N/A</v>
      </c>
      <c r="BR1211" s="20" t="e">
        <v>#N/A</v>
      </c>
      <c r="BS1211" s="9" t="e">
        <v>#N/A</v>
      </c>
      <c r="BT1211" s="2" t="e">
        <f t="shared" si="616"/>
        <v>#VALUE!</v>
      </c>
      <c r="BU1211" s="2" t="e">
        <f t="shared" si="599"/>
        <v>#N/A</v>
      </c>
      <c r="BV1211" s="2" t="e">
        <f t="shared" si="600"/>
        <v>#N/A</v>
      </c>
    </row>
    <row r="1212" s="2" customFormat="1" ht="22.95" customHeight="1" spans="1:74">
      <c r="A1212" s="9" t="str">
        <f t="shared" si="601"/>
        <v>K-055Induk</v>
      </c>
      <c r="B1212" s="9" t="str">
        <f t="shared" si="602"/>
        <v>K-055jurusan 1</v>
      </c>
      <c r="C1212" s="9" t="str">
        <f t="shared" si="603"/>
        <v>K-055jurusan 2</v>
      </c>
      <c r="D1212" s="9" t="str">
        <f t="shared" si="604"/>
        <v>K-055jurusan 3</v>
      </c>
      <c r="E1212" s="9" t="str">
        <f t="shared" si="605"/>
        <v>K-055jurusan 4</v>
      </c>
      <c r="F1212" s="10" t="s">
        <v>528</v>
      </c>
      <c r="G1212" s="10" t="s">
        <v>132</v>
      </c>
      <c r="H1212" s="10" t="s">
        <v>1458</v>
      </c>
      <c r="I1212" s="10" t="s">
        <v>12511</v>
      </c>
      <c r="J1212" s="10" t="s">
        <v>12512</v>
      </c>
      <c r="K1212" s="10" t="s">
        <v>7465</v>
      </c>
      <c r="L1212" s="10"/>
      <c r="M1212" s="10"/>
      <c r="N1212" s="14">
        <f t="shared" si="606"/>
        <v>0</v>
      </c>
      <c r="O1212" s="15" t="e">
        <f t="shared" si="607"/>
        <v>#VALUE!</v>
      </c>
      <c r="P1212" s="15" t="e">
        <f t="shared" si="608"/>
        <v>#VALUE!</v>
      </c>
      <c r="Q1212" s="17" t="e">
        <f>VLOOKUP($A1212,'DATA PENGUKURAN GARDU'!$A:$BS,42,0)</f>
        <v>#N/A</v>
      </c>
      <c r="R1212" s="18" t="e">
        <f t="shared" si="617"/>
        <v>#N/A</v>
      </c>
      <c r="S1212" s="17" t="e">
        <f>VLOOKUP($A1212,'DATA PENGUKURAN GARDU'!$A:$BS,44,0)</f>
        <v>#N/A</v>
      </c>
      <c r="T1212" s="18" t="e">
        <f t="shared" si="618"/>
        <v>#N/A</v>
      </c>
      <c r="U1212" s="17" t="e">
        <f>VLOOKUP($A1212,'DATA PENGUKURAN GARDU'!$A:$BS,46,0)</f>
        <v>#N/A</v>
      </c>
      <c r="V1212" s="18" t="e">
        <f t="shared" si="619"/>
        <v>#N/A</v>
      </c>
      <c r="W1212" s="17" t="e">
        <f>VLOOKUP($A1212,'DATA PENGUKURAN GARDU'!$A:$BS,48,0)</f>
        <v>#N/A</v>
      </c>
      <c r="X1212" s="17" t="e">
        <f>VLOOKUP($A1212,'DATA PENGUKURAN GARDU'!$A:$BS,53,0)</f>
        <v>#N/A</v>
      </c>
      <c r="Y1212" s="17" t="e">
        <f>VLOOKUP($A1212,'DATA PENGUKURAN GARDU'!$A:$BS,54,0)</f>
        <v>#N/A</v>
      </c>
      <c r="Z1212" s="17" t="e">
        <f>VLOOKUP($A1212,'DATA PENGUKURAN GARDU'!$A:$BS,55,0)</f>
        <v>#N/A</v>
      </c>
      <c r="AA1212" s="20" t="e">
        <f>VLOOKUP($B1212,'DATA PENGUKURAN GARDU'!$A:$BS,42,0)</f>
        <v>#N/A</v>
      </c>
      <c r="AB1212" s="21" t="e">
        <f t="shared" si="620"/>
        <v>#N/A</v>
      </c>
      <c r="AC1212" s="20" t="e">
        <f>VLOOKUP($B1212,'DATA PENGUKURAN GARDU'!$A:$BS,44,0)</f>
        <v>#N/A</v>
      </c>
      <c r="AD1212" s="21" t="e">
        <f t="shared" si="621"/>
        <v>#N/A</v>
      </c>
      <c r="AE1212" s="20" t="e">
        <f>VLOOKUP($B1212,'DATA PENGUKURAN GARDU'!$A:$BS,46,0)</f>
        <v>#N/A</v>
      </c>
      <c r="AF1212" s="21" t="e">
        <f t="shared" si="622"/>
        <v>#N/A</v>
      </c>
      <c r="AG1212" s="20" t="e">
        <f>VLOOKUP($B1212,'DATA PENGUKURAN GARDU'!$A:$BS,46,0)</f>
        <v>#N/A</v>
      </c>
      <c r="AH1212" s="20" t="e">
        <f>VLOOKUP($B1212,'DATA PENGUKURAN GARDU'!$A:$BS,53,0)</f>
        <v>#N/A</v>
      </c>
      <c r="AI1212" s="20" t="e">
        <f>VLOOKUP($B1212,'DATA PENGUKURAN GARDU'!$A:$BS,54,0)</f>
        <v>#N/A</v>
      </c>
      <c r="AJ1212" s="17" t="e">
        <f>VLOOKUP($C1212,'DATA PENGUKURAN GARDU'!$A:$BS,42,0)</f>
        <v>#N/A</v>
      </c>
      <c r="AK1212" s="23" t="e">
        <f t="shared" si="623"/>
        <v>#N/A</v>
      </c>
      <c r="AL1212" s="17" t="e">
        <f>VLOOKUP($C1212,'DATA PENGUKURAN GARDU'!$A:$BS,44,0)</f>
        <v>#N/A</v>
      </c>
      <c r="AM1212" s="23" t="e">
        <f t="shared" si="624"/>
        <v>#N/A</v>
      </c>
      <c r="AN1212" s="17" t="e">
        <f>VLOOKUP($C1212,'DATA PENGUKURAN GARDU'!$A:$BS,46,0)</f>
        <v>#N/A</v>
      </c>
      <c r="AO1212" s="23" t="e">
        <f t="shared" si="625"/>
        <v>#N/A</v>
      </c>
      <c r="AP1212" s="17" t="e">
        <f>VLOOKUP($C1212,'DATA PENGUKURAN GARDU'!$A:$BS,46,0)</f>
        <v>#N/A</v>
      </c>
      <c r="AQ1212" s="17" t="e">
        <f>VLOOKUP($C1212,'DATA PENGUKURAN GARDU'!$A:$BS,53,0)</f>
        <v>#N/A</v>
      </c>
      <c r="AR1212" s="17" t="e">
        <f>VLOOKUP($C1212,'DATA PENGUKURAN GARDU'!$A:$BS,54,0)</f>
        <v>#N/A</v>
      </c>
      <c r="AS1212" s="20" t="e">
        <f>VLOOKUP($D1212,'DATA PENGUKURAN GARDU'!$A:$BS,42,0)</f>
        <v>#N/A</v>
      </c>
      <c r="AT1212" s="21" t="e">
        <f t="shared" si="626"/>
        <v>#N/A</v>
      </c>
      <c r="AU1212" s="20" t="e">
        <f>VLOOKUP($D1212,'DATA PENGUKURAN GARDU'!$A:$BS,44,0)</f>
        <v>#N/A</v>
      </c>
      <c r="AV1212" s="21" t="e">
        <f t="shared" si="627"/>
        <v>#N/A</v>
      </c>
      <c r="AW1212" s="20" t="e">
        <f>VLOOKUP($D1212,'DATA PENGUKURAN GARDU'!$A:$BS,46,0)</f>
        <v>#N/A</v>
      </c>
      <c r="AX1212" s="21" t="e">
        <f t="shared" si="628"/>
        <v>#N/A</v>
      </c>
      <c r="AY1212" s="20" t="e">
        <f>VLOOKUP($D1212,'DATA PENGUKURAN GARDU'!$A:$BS,46,0)</f>
        <v>#N/A</v>
      </c>
      <c r="AZ1212" s="20" t="e">
        <f>VLOOKUP($D1212,'DATA PENGUKURAN GARDU'!$A:$BS,53,0)</f>
        <v>#N/A</v>
      </c>
      <c r="BA1212" s="20" t="e">
        <f>VLOOKUP($D1212,'DATA PENGUKURAN GARDU'!$A:$BS,54,0)</f>
        <v>#N/A</v>
      </c>
      <c r="BB1212" s="17" t="e">
        <f>VLOOKUP($E1212,'DATA PENGUKURAN GARDU'!$A:$BS,42,0)</f>
        <v>#N/A</v>
      </c>
      <c r="BC1212" s="23" t="e">
        <f t="shared" si="629"/>
        <v>#N/A</v>
      </c>
      <c r="BD1212" s="17" t="e">
        <f>VLOOKUP($E1212,'DATA PENGUKURAN GARDU'!$A:$BS,44,0)</f>
        <v>#N/A</v>
      </c>
      <c r="BE1212" s="23" t="e">
        <f t="shared" si="630"/>
        <v>#N/A</v>
      </c>
      <c r="BF1212" s="17" t="e">
        <f>VLOOKUP($E1212,'DATA PENGUKURAN GARDU'!$A:$BS,46,0)</f>
        <v>#N/A</v>
      </c>
      <c r="BG1212" s="23" t="e">
        <f t="shared" si="631"/>
        <v>#N/A</v>
      </c>
      <c r="BH1212" s="17" t="e">
        <f>VLOOKUP($E1212,'DATA PENGUKURAN GARDU'!$A:$BS,46,0)</f>
        <v>#N/A</v>
      </c>
      <c r="BI1212" s="17" t="e">
        <f>VLOOKUP($E1212,'DATA PENGUKURAN GARDU'!$A:$BS,53,0)</f>
        <v>#N/A</v>
      </c>
      <c r="BJ1212" s="17" t="e">
        <f>VLOOKUP($E1212,'DATA PENGUKURAN GARDU'!$A:$BS,54,0)</f>
        <v>#N/A</v>
      </c>
      <c r="BK1212" s="20" t="e">
        <f t="shared" si="609"/>
        <v>#N/A</v>
      </c>
      <c r="BL1212" s="20" t="e">
        <f t="shared" si="610"/>
        <v>#N/A</v>
      </c>
      <c r="BM1212" s="20" t="e">
        <f t="shared" si="611"/>
        <v>#N/A</v>
      </c>
      <c r="BN1212" s="25" t="e">
        <f t="shared" si="612"/>
        <v>#N/A</v>
      </c>
      <c r="BO1212" s="26" t="str">
        <f t="shared" si="613"/>
        <v>0</v>
      </c>
      <c r="BP1212" s="21" t="e">
        <f t="shared" si="614"/>
        <v>#VALUE!</v>
      </c>
      <c r="BQ1212" s="20" t="e">
        <f t="shared" si="615"/>
        <v>#N/A</v>
      </c>
      <c r="BR1212" s="20" t="e">
        <v>#N/A</v>
      </c>
      <c r="BS1212" s="9" t="e">
        <v>#N/A</v>
      </c>
      <c r="BT1212" s="2" t="e">
        <f t="shared" si="616"/>
        <v>#VALUE!</v>
      </c>
      <c r="BU1212" s="2" t="e">
        <f t="shared" si="599"/>
        <v>#N/A</v>
      </c>
      <c r="BV1212" s="2" t="e">
        <f t="shared" si="600"/>
        <v>#N/A</v>
      </c>
    </row>
    <row r="1213" s="2" customFormat="1" ht="22.95" customHeight="1" spans="1:74">
      <c r="A1213" s="9" t="str">
        <f t="shared" si="601"/>
        <v>K-057Induk</v>
      </c>
      <c r="B1213" s="9" t="str">
        <f t="shared" si="602"/>
        <v>K-057jurusan 1</v>
      </c>
      <c r="C1213" s="9" t="str">
        <f t="shared" si="603"/>
        <v>K-057jurusan 2</v>
      </c>
      <c r="D1213" s="9" t="str">
        <f t="shared" si="604"/>
        <v>K-057jurusan 3</v>
      </c>
      <c r="E1213" s="9" t="str">
        <f t="shared" si="605"/>
        <v>K-057jurusan 4</v>
      </c>
      <c r="F1213" s="10" t="s">
        <v>528</v>
      </c>
      <c r="G1213" s="10" t="s">
        <v>132</v>
      </c>
      <c r="H1213" s="10" t="s">
        <v>1459</v>
      </c>
      <c r="I1213" s="10" t="s">
        <v>12513</v>
      </c>
      <c r="J1213" s="10" t="s">
        <v>12514</v>
      </c>
      <c r="K1213" s="10" t="s">
        <v>7465</v>
      </c>
      <c r="L1213" s="10"/>
      <c r="M1213" s="10"/>
      <c r="N1213" s="14">
        <f t="shared" si="606"/>
        <v>0</v>
      </c>
      <c r="O1213" s="15" t="e">
        <f t="shared" si="607"/>
        <v>#VALUE!</v>
      </c>
      <c r="P1213" s="15" t="e">
        <f t="shared" si="608"/>
        <v>#VALUE!</v>
      </c>
      <c r="Q1213" s="17" t="e">
        <f>VLOOKUP($A1213,'DATA PENGUKURAN GARDU'!$A:$BS,42,0)</f>
        <v>#N/A</v>
      </c>
      <c r="R1213" s="18" t="e">
        <f t="shared" si="617"/>
        <v>#N/A</v>
      </c>
      <c r="S1213" s="17" t="e">
        <f>VLOOKUP($A1213,'DATA PENGUKURAN GARDU'!$A:$BS,44,0)</f>
        <v>#N/A</v>
      </c>
      <c r="T1213" s="18" t="e">
        <f t="shared" si="618"/>
        <v>#N/A</v>
      </c>
      <c r="U1213" s="17" t="e">
        <f>VLOOKUP($A1213,'DATA PENGUKURAN GARDU'!$A:$BS,46,0)</f>
        <v>#N/A</v>
      </c>
      <c r="V1213" s="18" t="e">
        <f t="shared" si="619"/>
        <v>#N/A</v>
      </c>
      <c r="W1213" s="17" t="e">
        <f>VLOOKUP($A1213,'DATA PENGUKURAN GARDU'!$A:$BS,48,0)</f>
        <v>#N/A</v>
      </c>
      <c r="X1213" s="17" t="e">
        <f>VLOOKUP($A1213,'DATA PENGUKURAN GARDU'!$A:$BS,53,0)</f>
        <v>#N/A</v>
      </c>
      <c r="Y1213" s="17" t="e">
        <f>VLOOKUP($A1213,'DATA PENGUKURAN GARDU'!$A:$BS,54,0)</f>
        <v>#N/A</v>
      </c>
      <c r="Z1213" s="17" t="e">
        <f>VLOOKUP($A1213,'DATA PENGUKURAN GARDU'!$A:$BS,55,0)</f>
        <v>#N/A</v>
      </c>
      <c r="AA1213" s="20" t="e">
        <f>VLOOKUP($B1213,'DATA PENGUKURAN GARDU'!$A:$BS,42,0)</f>
        <v>#N/A</v>
      </c>
      <c r="AB1213" s="21" t="e">
        <f t="shared" si="620"/>
        <v>#N/A</v>
      </c>
      <c r="AC1213" s="20" t="e">
        <f>VLOOKUP($B1213,'DATA PENGUKURAN GARDU'!$A:$BS,44,0)</f>
        <v>#N/A</v>
      </c>
      <c r="AD1213" s="21" t="e">
        <f t="shared" si="621"/>
        <v>#N/A</v>
      </c>
      <c r="AE1213" s="20" t="e">
        <f>VLOOKUP($B1213,'DATA PENGUKURAN GARDU'!$A:$BS,46,0)</f>
        <v>#N/A</v>
      </c>
      <c r="AF1213" s="21" t="e">
        <f t="shared" si="622"/>
        <v>#N/A</v>
      </c>
      <c r="AG1213" s="20" t="e">
        <f>VLOOKUP($B1213,'DATA PENGUKURAN GARDU'!$A:$BS,46,0)</f>
        <v>#N/A</v>
      </c>
      <c r="AH1213" s="20" t="e">
        <f>VLOOKUP($B1213,'DATA PENGUKURAN GARDU'!$A:$BS,53,0)</f>
        <v>#N/A</v>
      </c>
      <c r="AI1213" s="20" t="e">
        <f>VLOOKUP($B1213,'DATA PENGUKURAN GARDU'!$A:$BS,54,0)</f>
        <v>#N/A</v>
      </c>
      <c r="AJ1213" s="17" t="e">
        <f>VLOOKUP($C1213,'DATA PENGUKURAN GARDU'!$A:$BS,42,0)</f>
        <v>#N/A</v>
      </c>
      <c r="AK1213" s="23" t="e">
        <f t="shared" si="623"/>
        <v>#N/A</v>
      </c>
      <c r="AL1213" s="17" t="e">
        <f>VLOOKUP($C1213,'DATA PENGUKURAN GARDU'!$A:$BS,44,0)</f>
        <v>#N/A</v>
      </c>
      <c r="AM1213" s="23" t="e">
        <f t="shared" si="624"/>
        <v>#N/A</v>
      </c>
      <c r="AN1213" s="17" t="e">
        <f>VLOOKUP($C1213,'DATA PENGUKURAN GARDU'!$A:$BS,46,0)</f>
        <v>#N/A</v>
      </c>
      <c r="AO1213" s="23" t="e">
        <f t="shared" si="625"/>
        <v>#N/A</v>
      </c>
      <c r="AP1213" s="17" t="e">
        <f>VLOOKUP($C1213,'DATA PENGUKURAN GARDU'!$A:$BS,46,0)</f>
        <v>#N/A</v>
      </c>
      <c r="AQ1213" s="17" t="e">
        <f>VLOOKUP($C1213,'DATA PENGUKURAN GARDU'!$A:$BS,53,0)</f>
        <v>#N/A</v>
      </c>
      <c r="AR1213" s="17" t="e">
        <f>VLOOKUP($C1213,'DATA PENGUKURAN GARDU'!$A:$BS,54,0)</f>
        <v>#N/A</v>
      </c>
      <c r="AS1213" s="20" t="e">
        <f>VLOOKUP($D1213,'DATA PENGUKURAN GARDU'!$A:$BS,42,0)</f>
        <v>#N/A</v>
      </c>
      <c r="AT1213" s="21" t="e">
        <f t="shared" si="626"/>
        <v>#N/A</v>
      </c>
      <c r="AU1213" s="20" t="e">
        <f>VLOOKUP($D1213,'DATA PENGUKURAN GARDU'!$A:$BS,44,0)</f>
        <v>#N/A</v>
      </c>
      <c r="AV1213" s="21" t="e">
        <f t="shared" si="627"/>
        <v>#N/A</v>
      </c>
      <c r="AW1213" s="20" t="e">
        <f>VLOOKUP($D1213,'DATA PENGUKURAN GARDU'!$A:$BS,46,0)</f>
        <v>#N/A</v>
      </c>
      <c r="AX1213" s="21" t="e">
        <f t="shared" si="628"/>
        <v>#N/A</v>
      </c>
      <c r="AY1213" s="20" t="e">
        <f>VLOOKUP($D1213,'DATA PENGUKURAN GARDU'!$A:$BS,46,0)</f>
        <v>#N/A</v>
      </c>
      <c r="AZ1213" s="20" t="e">
        <f>VLOOKUP($D1213,'DATA PENGUKURAN GARDU'!$A:$BS,53,0)</f>
        <v>#N/A</v>
      </c>
      <c r="BA1213" s="20" t="e">
        <f>VLOOKUP($D1213,'DATA PENGUKURAN GARDU'!$A:$BS,54,0)</f>
        <v>#N/A</v>
      </c>
      <c r="BB1213" s="17" t="e">
        <f>VLOOKUP($E1213,'DATA PENGUKURAN GARDU'!$A:$BS,42,0)</f>
        <v>#N/A</v>
      </c>
      <c r="BC1213" s="23" t="e">
        <f t="shared" si="629"/>
        <v>#N/A</v>
      </c>
      <c r="BD1213" s="17" t="e">
        <f>VLOOKUP($E1213,'DATA PENGUKURAN GARDU'!$A:$BS,44,0)</f>
        <v>#N/A</v>
      </c>
      <c r="BE1213" s="23" t="e">
        <f t="shared" si="630"/>
        <v>#N/A</v>
      </c>
      <c r="BF1213" s="17" t="e">
        <f>VLOOKUP($E1213,'DATA PENGUKURAN GARDU'!$A:$BS,46,0)</f>
        <v>#N/A</v>
      </c>
      <c r="BG1213" s="23" t="e">
        <f t="shared" si="631"/>
        <v>#N/A</v>
      </c>
      <c r="BH1213" s="17" t="e">
        <f>VLOOKUP($E1213,'DATA PENGUKURAN GARDU'!$A:$BS,46,0)</f>
        <v>#N/A</v>
      </c>
      <c r="BI1213" s="17" t="e">
        <f>VLOOKUP($E1213,'DATA PENGUKURAN GARDU'!$A:$BS,53,0)</f>
        <v>#N/A</v>
      </c>
      <c r="BJ1213" s="17" t="e">
        <f>VLOOKUP($E1213,'DATA PENGUKURAN GARDU'!$A:$BS,54,0)</f>
        <v>#N/A</v>
      </c>
      <c r="BK1213" s="20" t="e">
        <f t="shared" si="609"/>
        <v>#N/A</v>
      </c>
      <c r="BL1213" s="20" t="e">
        <f t="shared" si="610"/>
        <v>#N/A</v>
      </c>
      <c r="BM1213" s="20" t="e">
        <f t="shared" si="611"/>
        <v>#N/A</v>
      </c>
      <c r="BN1213" s="25" t="e">
        <f t="shared" si="612"/>
        <v>#N/A</v>
      </c>
      <c r="BO1213" s="26" t="str">
        <f t="shared" si="613"/>
        <v>0</v>
      </c>
      <c r="BP1213" s="21" t="e">
        <f t="shared" si="614"/>
        <v>#VALUE!</v>
      </c>
      <c r="BQ1213" s="20" t="e">
        <f t="shared" si="615"/>
        <v>#N/A</v>
      </c>
      <c r="BR1213" s="20" t="e">
        <v>#N/A</v>
      </c>
      <c r="BS1213" s="9" t="e">
        <v>#N/A</v>
      </c>
      <c r="BT1213" s="2" t="e">
        <f t="shared" si="616"/>
        <v>#VALUE!</v>
      </c>
      <c r="BU1213" s="2" t="e">
        <f t="shared" si="599"/>
        <v>#N/A</v>
      </c>
      <c r="BV1213" s="2" t="e">
        <f t="shared" si="600"/>
        <v>#N/A</v>
      </c>
    </row>
    <row r="1214" s="2" customFormat="1" ht="22.95" customHeight="1" spans="1:74">
      <c r="A1214" s="9" t="str">
        <f t="shared" si="601"/>
        <v>K-061Induk</v>
      </c>
      <c r="B1214" s="9" t="str">
        <f t="shared" si="602"/>
        <v>K-061jurusan 1</v>
      </c>
      <c r="C1214" s="9" t="str">
        <f t="shared" si="603"/>
        <v>K-061jurusan 2</v>
      </c>
      <c r="D1214" s="9" t="str">
        <f t="shared" si="604"/>
        <v>K-061jurusan 3</v>
      </c>
      <c r="E1214" s="9" t="str">
        <f t="shared" si="605"/>
        <v>K-061jurusan 4</v>
      </c>
      <c r="F1214" s="10" t="s">
        <v>843</v>
      </c>
      <c r="G1214" s="10" t="s">
        <v>132</v>
      </c>
      <c r="H1214" s="10" t="s">
        <v>1460</v>
      </c>
      <c r="I1214" s="10" t="s">
        <v>12515</v>
      </c>
      <c r="J1214" s="10" t="s">
        <v>12516</v>
      </c>
      <c r="K1214" s="10" t="s">
        <v>7465</v>
      </c>
      <c r="L1214" s="10"/>
      <c r="M1214" s="10"/>
      <c r="N1214" s="14">
        <f t="shared" si="606"/>
        <v>0</v>
      </c>
      <c r="O1214" s="15" t="e">
        <f t="shared" si="607"/>
        <v>#VALUE!</v>
      </c>
      <c r="P1214" s="15" t="e">
        <f t="shared" si="608"/>
        <v>#VALUE!</v>
      </c>
      <c r="Q1214" s="17" t="e">
        <f>VLOOKUP($A1214,'DATA PENGUKURAN GARDU'!$A:$BS,42,0)</f>
        <v>#N/A</v>
      </c>
      <c r="R1214" s="18" t="e">
        <f t="shared" si="617"/>
        <v>#N/A</v>
      </c>
      <c r="S1214" s="17" t="e">
        <f>VLOOKUP($A1214,'DATA PENGUKURAN GARDU'!$A:$BS,44,0)</f>
        <v>#N/A</v>
      </c>
      <c r="T1214" s="18" t="e">
        <f t="shared" si="618"/>
        <v>#N/A</v>
      </c>
      <c r="U1214" s="17" t="e">
        <f>VLOOKUP($A1214,'DATA PENGUKURAN GARDU'!$A:$BS,46,0)</f>
        <v>#N/A</v>
      </c>
      <c r="V1214" s="18" t="e">
        <f t="shared" si="619"/>
        <v>#N/A</v>
      </c>
      <c r="W1214" s="17" t="e">
        <f>VLOOKUP($A1214,'DATA PENGUKURAN GARDU'!$A:$BS,48,0)</f>
        <v>#N/A</v>
      </c>
      <c r="X1214" s="17" t="e">
        <f>VLOOKUP($A1214,'DATA PENGUKURAN GARDU'!$A:$BS,53,0)</f>
        <v>#N/A</v>
      </c>
      <c r="Y1214" s="17" t="e">
        <f>VLOOKUP($A1214,'DATA PENGUKURAN GARDU'!$A:$BS,54,0)</f>
        <v>#N/A</v>
      </c>
      <c r="Z1214" s="17" t="e">
        <f>VLOOKUP($A1214,'DATA PENGUKURAN GARDU'!$A:$BS,55,0)</f>
        <v>#N/A</v>
      </c>
      <c r="AA1214" s="20" t="e">
        <f>VLOOKUP($B1214,'DATA PENGUKURAN GARDU'!$A:$BS,42,0)</f>
        <v>#N/A</v>
      </c>
      <c r="AB1214" s="21" t="e">
        <f t="shared" si="620"/>
        <v>#N/A</v>
      </c>
      <c r="AC1214" s="20" t="e">
        <f>VLOOKUP($B1214,'DATA PENGUKURAN GARDU'!$A:$BS,44,0)</f>
        <v>#N/A</v>
      </c>
      <c r="AD1214" s="21" t="e">
        <f t="shared" si="621"/>
        <v>#N/A</v>
      </c>
      <c r="AE1214" s="20" t="e">
        <f>VLOOKUP($B1214,'DATA PENGUKURAN GARDU'!$A:$BS,46,0)</f>
        <v>#N/A</v>
      </c>
      <c r="AF1214" s="21" t="e">
        <f t="shared" si="622"/>
        <v>#N/A</v>
      </c>
      <c r="AG1214" s="20" t="e">
        <f>VLOOKUP($B1214,'DATA PENGUKURAN GARDU'!$A:$BS,46,0)</f>
        <v>#N/A</v>
      </c>
      <c r="AH1214" s="20" t="e">
        <f>VLOOKUP($B1214,'DATA PENGUKURAN GARDU'!$A:$BS,53,0)</f>
        <v>#N/A</v>
      </c>
      <c r="AI1214" s="20" t="e">
        <f>VLOOKUP($B1214,'DATA PENGUKURAN GARDU'!$A:$BS,54,0)</f>
        <v>#N/A</v>
      </c>
      <c r="AJ1214" s="17" t="e">
        <f>VLOOKUP($C1214,'DATA PENGUKURAN GARDU'!$A:$BS,42,0)</f>
        <v>#N/A</v>
      </c>
      <c r="AK1214" s="23" t="e">
        <f t="shared" si="623"/>
        <v>#N/A</v>
      </c>
      <c r="AL1214" s="17" t="e">
        <f>VLOOKUP($C1214,'DATA PENGUKURAN GARDU'!$A:$BS,44,0)</f>
        <v>#N/A</v>
      </c>
      <c r="AM1214" s="23" t="e">
        <f t="shared" si="624"/>
        <v>#N/A</v>
      </c>
      <c r="AN1214" s="17" t="e">
        <f>VLOOKUP($C1214,'DATA PENGUKURAN GARDU'!$A:$BS,46,0)</f>
        <v>#N/A</v>
      </c>
      <c r="AO1214" s="23" t="e">
        <f t="shared" si="625"/>
        <v>#N/A</v>
      </c>
      <c r="AP1214" s="17" t="e">
        <f>VLOOKUP($C1214,'DATA PENGUKURAN GARDU'!$A:$BS,46,0)</f>
        <v>#N/A</v>
      </c>
      <c r="AQ1214" s="17" t="e">
        <f>VLOOKUP($C1214,'DATA PENGUKURAN GARDU'!$A:$BS,53,0)</f>
        <v>#N/A</v>
      </c>
      <c r="AR1214" s="17" t="e">
        <f>VLOOKUP($C1214,'DATA PENGUKURAN GARDU'!$A:$BS,54,0)</f>
        <v>#N/A</v>
      </c>
      <c r="AS1214" s="20" t="e">
        <f>VLOOKUP($D1214,'DATA PENGUKURAN GARDU'!$A:$BS,42,0)</f>
        <v>#N/A</v>
      </c>
      <c r="AT1214" s="21" t="e">
        <f t="shared" si="626"/>
        <v>#N/A</v>
      </c>
      <c r="AU1214" s="20" t="e">
        <f>VLOOKUP($D1214,'DATA PENGUKURAN GARDU'!$A:$BS,44,0)</f>
        <v>#N/A</v>
      </c>
      <c r="AV1214" s="21" t="e">
        <f t="shared" si="627"/>
        <v>#N/A</v>
      </c>
      <c r="AW1214" s="20" t="e">
        <f>VLOOKUP($D1214,'DATA PENGUKURAN GARDU'!$A:$BS,46,0)</f>
        <v>#N/A</v>
      </c>
      <c r="AX1214" s="21" t="e">
        <f t="shared" si="628"/>
        <v>#N/A</v>
      </c>
      <c r="AY1214" s="20" t="e">
        <f>VLOOKUP($D1214,'DATA PENGUKURAN GARDU'!$A:$BS,46,0)</f>
        <v>#N/A</v>
      </c>
      <c r="AZ1214" s="20" t="e">
        <f>VLOOKUP($D1214,'DATA PENGUKURAN GARDU'!$A:$BS,53,0)</f>
        <v>#N/A</v>
      </c>
      <c r="BA1214" s="20" t="e">
        <f>VLOOKUP($D1214,'DATA PENGUKURAN GARDU'!$A:$BS,54,0)</f>
        <v>#N/A</v>
      </c>
      <c r="BB1214" s="17" t="e">
        <f>VLOOKUP($E1214,'DATA PENGUKURAN GARDU'!$A:$BS,42,0)</f>
        <v>#N/A</v>
      </c>
      <c r="BC1214" s="23" t="e">
        <f t="shared" si="629"/>
        <v>#N/A</v>
      </c>
      <c r="BD1214" s="17" t="e">
        <f>VLOOKUP($E1214,'DATA PENGUKURAN GARDU'!$A:$BS,44,0)</f>
        <v>#N/A</v>
      </c>
      <c r="BE1214" s="23" t="e">
        <f t="shared" si="630"/>
        <v>#N/A</v>
      </c>
      <c r="BF1214" s="17" t="e">
        <f>VLOOKUP($E1214,'DATA PENGUKURAN GARDU'!$A:$BS,46,0)</f>
        <v>#N/A</v>
      </c>
      <c r="BG1214" s="23" t="e">
        <f t="shared" si="631"/>
        <v>#N/A</v>
      </c>
      <c r="BH1214" s="17" t="e">
        <f>VLOOKUP($E1214,'DATA PENGUKURAN GARDU'!$A:$BS,46,0)</f>
        <v>#N/A</v>
      </c>
      <c r="BI1214" s="17" t="e">
        <f>VLOOKUP($E1214,'DATA PENGUKURAN GARDU'!$A:$BS,53,0)</f>
        <v>#N/A</v>
      </c>
      <c r="BJ1214" s="17" t="e">
        <f>VLOOKUP($E1214,'DATA PENGUKURAN GARDU'!$A:$BS,54,0)</f>
        <v>#N/A</v>
      </c>
      <c r="BK1214" s="20" t="e">
        <f t="shared" si="609"/>
        <v>#N/A</v>
      </c>
      <c r="BL1214" s="20" t="e">
        <f t="shared" si="610"/>
        <v>#N/A</v>
      </c>
      <c r="BM1214" s="20" t="e">
        <f t="shared" si="611"/>
        <v>#N/A</v>
      </c>
      <c r="BN1214" s="25" t="e">
        <f t="shared" si="612"/>
        <v>#N/A</v>
      </c>
      <c r="BO1214" s="26" t="str">
        <f t="shared" si="613"/>
        <v>0</v>
      </c>
      <c r="BP1214" s="21" t="e">
        <f t="shared" si="614"/>
        <v>#VALUE!</v>
      </c>
      <c r="BQ1214" s="20" t="e">
        <f t="shared" si="615"/>
        <v>#N/A</v>
      </c>
      <c r="BR1214" s="20" t="e">
        <v>#N/A</v>
      </c>
      <c r="BS1214" s="9" t="e">
        <v>#N/A</v>
      </c>
      <c r="BT1214" s="2" t="e">
        <f t="shared" si="616"/>
        <v>#VALUE!</v>
      </c>
      <c r="BU1214" s="2" t="e">
        <f t="shared" si="599"/>
        <v>#N/A</v>
      </c>
      <c r="BV1214" s="2" t="e">
        <f t="shared" si="600"/>
        <v>#N/A</v>
      </c>
    </row>
    <row r="1215" s="2" customFormat="1" ht="22.95" customHeight="1" spans="1:74">
      <c r="A1215" s="9" t="str">
        <f t="shared" si="601"/>
        <v>K-064Induk</v>
      </c>
      <c r="B1215" s="9" t="str">
        <f t="shared" si="602"/>
        <v>K-064jurusan 1</v>
      </c>
      <c r="C1215" s="9" t="str">
        <f t="shared" si="603"/>
        <v>K-064jurusan 2</v>
      </c>
      <c r="D1215" s="9" t="str">
        <f t="shared" si="604"/>
        <v>K-064jurusan 3</v>
      </c>
      <c r="E1215" s="9" t="str">
        <f t="shared" si="605"/>
        <v>K-064jurusan 4</v>
      </c>
      <c r="F1215" s="10" t="s">
        <v>410</v>
      </c>
      <c r="G1215" s="10" t="s">
        <v>132</v>
      </c>
      <c r="H1215" s="10" t="s">
        <v>1461</v>
      </c>
      <c r="I1215" s="10" t="s">
        <v>12517</v>
      </c>
      <c r="J1215" s="10" t="s">
        <v>12518</v>
      </c>
      <c r="K1215" s="10" t="s">
        <v>7465</v>
      </c>
      <c r="L1215" s="10"/>
      <c r="M1215" s="10"/>
      <c r="N1215" s="14">
        <f t="shared" si="606"/>
        <v>0</v>
      </c>
      <c r="O1215" s="15" t="e">
        <f t="shared" si="607"/>
        <v>#VALUE!</v>
      </c>
      <c r="P1215" s="15" t="e">
        <f t="shared" si="608"/>
        <v>#VALUE!</v>
      </c>
      <c r="Q1215" s="17" t="e">
        <f>VLOOKUP($A1215,'DATA PENGUKURAN GARDU'!$A:$BS,42,0)</f>
        <v>#N/A</v>
      </c>
      <c r="R1215" s="18" t="e">
        <f t="shared" si="617"/>
        <v>#N/A</v>
      </c>
      <c r="S1215" s="17" t="e">
        <f>VLOOKUP($A1215,'DATA PENGUKURAN GARDU'!$A:$BS,44,0)</f>
        <v>#N/A</v>
      </c>
      <c r="T1215" s="18" t="e">
        <f t="shared" si="618"/>
        <v>#N/A</v>
      </c>
      <c r="U1215" s="17" t="e">
        <f>VLOOKUP($A1215,'DATA PENGUKURAN GARDU'!$A:$BS,46,0)</f>
        <v>#N/A</v>
      </c>
      <c r="V1215" s="18" t="e">
        <f t="shared" si="619"/>
        <v>#N/A</v>
      </c>
      <c r="W1215" s="17" t="e">
        <f>VLOOKUP($A1215,'DATA PENGUKURAN GARDU'!$A:$BS,48,0)</f>
        <v>#N/A</v>
      </c>
      <c r="X1215" s="17" t="e">
        <f>VLOOKUP($A1215,'DATA PENGUKURAN GARDU'!$A:$BS,53,0)</f>
        <v>#N/A</v>
      </c>
      <c r="Y1215" s="17" t="e">
        <f>VLOOKUP($A1215,'DATA PENGUKURAN GARDU'!$A:$BS,54,0)</f>
        <v>#N/A</v>
      </c>
      <c r="Z1215" s="17" t="e">
        <f>VLOOKUP($A1215,'DATA PENGUKURAN GARDU'!$A:$BS,55,0)</f>
        <v>#N/A</v>
      </c>
      <c r="AA1215" s="20" t="e">
        <f>VLOOKUP($B1215,'DATA PENGUKURAN GARDU'!$A:$BS,42,0)</f>
        <v>#N/A</v>
      </c>
      <c r="AB1215" s="21" t="e">
        <f t="shared" si="620"/>
        <v>#N/A</v>
      </c>
      <c r="AC1215" s="20" t="e">
        <f>VLOOKUP($B1215,'DATA PENGUKURAN GARDU'!$A:$BS,44,0)</f>
        <v>#N/A</v>
      </c>
      <c r="AD1215" s="21" t="e">
        <f t="shared" si="621"/>
        <v>#N/A</v>
      </c>
      <c r="AE1215" s="20" t="e">
        <f>VLOOKUP($B1215,'DATA PENGUKURAN GARDU'!$A:$BS,46,0)</f>
        <v>#N/A</v>
      </c>
      <c r="AF1215" s="21" t="e">
        <f t="shared" si="622"/>
        <v>#N/A</v>
      </c>
      <c r="AG1215" s="20" t="e">
        <f>VLOOKUP($B1215,'DATA PENGUKURAN GARDU'!$A:$BS,46,0)</f>
        <v>#N/A</v>
      </c>
      <c r="AH1215" s="20" t="e">
        <f>VLOOKUP($B1215,'DATA PENGUKURAN GARDU'!$A:$BS,53,0)</f>
        <v>#N/A</v>
      </c>
      <c r="AI1215" s="20" t="e">
        <f>VLOOKUP($B1215,'DATA PENGUKURAN GARDU'!$A:$BS,54,0)</f>
        <v>#N/A</v>
      </c>
      <c r="AJ1215" s="17" t="e">
        <f>VLOOKUP($C1215,'DATA PENGUKURAN GARDU'!$A:$BS,42,0)</f>
        <v>#N/A</v>
      </c>
      <c r="AK1215" s="23" t="e">
        <f t="shared" si="623"/>
        <v>#N/A</v>
      </c>
      <c r="AL1215" s="17" t="e">
        <f>VLOOKUP($C1215,'DATA PENGUKURAN GARDU'!$A:$BS,44,0)</f>
        <v>#N/A</v>
      </c>
      <c r="AM1215" s="23" t="e">
        <f t="shared" si="624"/>
        <v>#N/A</v>
      </c>
      <c r="AN1215" s="17" t="e">
        <f>VLOOKUP($C1215,'DATA PENGUKURAN GARDU'!$A:$BS,46,0)</f>
        <v>#N/A</v>
      </c>
      <c r="AO1215" s="23" t="e">
        <f t="shared" si="625"/>
        <v>#N/A</v>
      </c>
      <c r="AP1215" s="17" t="e">
        <f>VLOOKUP($C1215,'DATA PENGUKURAN GARDU'!$A:$BS,46,0)</f>
        <v>#N/A</v>
      </c>
      <c r="AQ1215" s="17" t="e">
        <f>VLOOKUP($C1215,'DATA PENGUKURAN GARDU'!$A:$BS,53,0)</f>
        <v>#N/A</v>
      </c>
      <c r="AR1215" s="17" t="e">
        <f>VLOOKUP($C1215,'DATA PENGUKURAN GARDU'!$A:$BS,54,0)</f>
        <v>#N/A</v>
      </c>
      <c r="AS1215" s="20" t="e">
        <f>VLOOKUP($D1215,'DATA PENGUKURAN GARDU'!$A:$BS,42,0)</f>
        <v>#N/A</v>
      </c>
      <c r="AT1215" s="21" t="e">
        <f t="shared" si="626"/>
        <v>#N/A</v>
      </c>
      <c r="AU1215" s="20" t="e">
        <f>VLOOKUP($D1215,'DATA PENGUKURAN GARDU'!$A:$BS,44,0)</f>
        <v>#N/A</v>
      </c>
      <c r="AV1215" s="21" t="e">
        <f t="shared" si="627"/>
        <v>#N/A</v>
      </c>
      <c r="AW1215" s="20" t="e">
        <f>VLOOKUP($D1215,'DATA PENGUKURAN GARDU'!$A:$BS,46,0)</f>
        <v>#N/A</v>
      </c>
      <c r="AX1215" s="21" t="e">
        <f t="shared" si="628"/>
        <v>#N/A</v>
      </c>
      <c r="AY1215" s="20" t="e">
        <f>VLOOKUP($D1215,'DATA PENGUKURAN GARDU'!$A:$BS,46,0)</f>
        <v>#N/A</v>
      </c>
      <c r="AZ1215" s="20" t="e">
        <f>VLOOKUP($D1215,'DATA PENGUKURAN GARDU'!$A:$BS,53,0)</f>
        <v>#N/A</v>
      </c>
      <c r="BA1215" s="20" t="e">
        <f>VLOOKUP($D1215,'DATA PENGUKURAN GARDU'!$A:$BS,54,0)</f>
        <v>#N/A</v>
      </c>
      <c r="BB1215" s="17" t="e">
        <f>VLOOKUP($E1215,'DATA PENGUKURAN GARDU'!$A:$BS,42,0)</f>
        <v>#N/A</v>
      </c>
      <c r="BC1215" s="23" t="e">
        <f t="shared" si="629"/>
        <v>#N/A</v>
      </c>
      <c r="BD1215" s="17" t="e">
        <f>VLOOKUP($E1215,'DATA PENGUKURAN GARDU'!$A:$BS,44,0)</f>
        <v>#N/A</v>
      </c>
      <c r="BE1215" s="23" t="e">
        <f t="shared" si="630"/>
        <v>#N/A</v>
      </c>
      <c r="BF1215" s="17" t="e">
        <f>VLOOKUP($E1215,'DATA PENGUKURAN GARDU'!$A:$BS,46,0)</f>
        <v>#N/A</v>
      </c>
      <c r="BG1215" s="23" t="e">
        <f t="shared" si="631"/>
        <v>#N/A</v>
      </c>
      <c r="BH1215" s="17" t="e">
        <f>VLOOKUP($E1215,'DATA PENGUKURAN GARDU'!$A:$BS,46,0)</f>
        <v>#N/A</v>
      </c>
      <c r="BI1215" s="17" t="e">
        <f>VLOOKUP($E1215,'DATA PENGUKURAN GARDU'!$A:$BS,53,0)</f>
        <v>#N/A</v>
      </c>
      <c r="BJ1215" s="17" t="e">
        <f>VLOOKUP($E1215,'DATA PENGUKURAN GARDU'!$A:$BS,54,0)</f>
        <v>#N/A</v>
      </c>
      <c r="BK1215" s="20" t="e">
        <f t="shared" si="609"/>
        <v>#N/A</v>
      </c>
      <c r="BL1215" s="20" t="e">
        <f t="shared" si="610"/>
        <v>#N/A</v>
      </c>
      <c r="BM1215" s="20" t="e">
        <f t="shared" si="611"/>
        <v>#N/A</v>
      </c>
      <c r="BN1215" s="25" t="e">
        <f t="shared" si="612"/>
        <v>#N/A</v>
      </c>
      <c r="BO1215" s="26" t="str">
        <f t="shared" si="613"/>
        <v>0</v>
      </c>
      <c r="BP1215" s="21" t="e">
        <f t="shared" si="614"/>
        <v>#VALUE!</v>
      </c>
      <c r="BQ1215" s="20" t="e">
        <f t="shared" si="615"/>
        <v>#N/A</v>
      </c>
      <c r="BR1215" s="20" t="e">
        <v>#N/A</v>
      </c>
      <c r="BS1215" s="9" t="e">
        <v>#N/A</v>
      </c>
      <c r="BT1215" s="2" t="e">
        <f t="shared" si="616"/>
        <v>#VALUE!</v>
      </c>
      <c r="BU1215" s="2" t="e">
        <f t="shared" si="599"/>
        <v>#N/A</v>
      </c>
      <c r="BV1215" s="2" t="e">
        <f t="shared" si="600"/>
        <v>#N/A</v>
      </c>
    </row>
    <row r="1216" s="2" customFormat="1" ht="22.95" customHeight="1" spans="1:74">
      <c r="A1216" s="9" t="str">
        <f t="shared" si="601"/>
        <v>K-132.1Induk</v>
      </c>
      <c r="B1216" s="9" t="str">
        <f t="shared" si="602"/>
        <v>K-132.1jurusan 1</v>
      </c>
      <c r="C1216" s="9" t="str">
        <f t="shared" si="603"/>
        <v>K-132.1jurusan 2</v>
      </c>
      <c r="D1216" s="9" t="str">
        <f t="shared" si="604"/>
        <v>K-132.1jurusan 3</v>
      </c>
      <c r="E1216" s="9" t="str">
        <f t="shared" si="605"/>
        <v>K-132.1jurusan 4</v>
      </c>
      <c r="F1216" s="10" t="s">
        <v>462</v>
      </c>
      <c r="G1216" s="10" t="s">
        <v>132</v>
      </c>
      <c r="H1216" s="10" t="s">
        <v>1462</v>
      </c>
      <c r="I1216" s="10" t="s">
        <v>12519</v>
      </c>
      <c r="J1216" s="10" t="s">
        <v>12520</v>
      </c>
      <c r="K1216" s="10" t="s">
        <v>7465</v>
      </c>
      <c r="L1216" s="10"/>
      <c r="M1216" s="10"/>
      <c r="N1216" s="14">
        <f t="shared" si="606"/>
        <v>0</v>
      </c>
      <c r="O1216" s="15" t="e">
        <f t="shared" si="607"/>
        <v>#VALUE!</v>
      </c>
      <c r="P1216" s="15" t="e">
        <f t="shared" si="608"/>
        <v>#VALUE!</v>
      </c>
      <c r="Q1216" s="17" t="e">
        <f>VLOOKUP($A1216,'DATA PENGUKURAN GARDU'!$A:$BS,42,0)</f>
        <v>#N/A</v>
      </c>
      <c r="R1216" s="18" t="e">
        <f t="shared" si="617"/>
        <v>#N/A</v>
      </c>
      <c r="S1216" s="17" t="e">
        <f>VLOOKUP($A1216,'DATA PENGUKURAN GARDU'!$A:$BS,44,0)</f>
        <v>#N/A</v>
      </c>
      <c r="T1216" s="18" t="e">
        <f t="shared" si="618"/>
        <v>#N/A</v>
      </c>
      <c r="U1216" s="17" t="e">
        <f>VLOOKUP($A1216,'DATA PENGUKURAN GARDU'!$A:$BS,46,0)</f>
        <v>#N/A</v>
      </c>
      <c r="V1216" s="18" t="e">
        <f t="shared" si="619"/>
        <v>#N/A</v>
      </c>
      <c r="W1216" s="17" t="e">
        <f>VLOOKUP($A1216,'DATA PENGUKURAN GARDU'!$A:$BS,48,0)</f>
        <v>#N/A</v>
      </c>
      <c r="X1216" s="17" t="e">
        <f>VLOOKUP($A1216,'DATA PENGUKURAN GARDU'!$A:$BS,53,0)</f>
        <v>#N/A</v>
      </c>
      <c r="Y1216" s="17" t="e">
        <f>VLOOKUP($A1216,'DATA PENGUKURAN GARDU'!$A:$BS,54,0)</f>
        <v>#N/A</v>
      </c>
      <c r="Z1216" s="17" t="e">
        <f>VLOOKUP($A1216,'DATA PENGUKURAN GARDU'!$A:$BS,55,0)</f>
        <v>#N/A</v>
      </c>
      <c r="AA1216" s="20" t="e">
        <f>VLOOKUP($B1216,'DATA PENGUKURAN GARDU'!$A:$BS,42,0)</f>
        <v>#N/A</v>
      </c>
      <c r="AB1216" s="21" t="e">
        <f t="shared" si="620"/>
        <v>#N/A</v>
      </c>
      <c r="AC1216" s="20" t="e">
        <f>VLOOKUP($B1216,'DATA PENGUKURAN GARDU'!$A:$BS,44,0)</f>
        <v>#N/A</v>
      </c>
      <c r="AD1216" s="21" t="e">
        <f t="shared" si="621"/>
        <v>#N/A</v>
      </c>
      <c r="AE1216" s="20" t="e">
        <f>VLOOKUP($B1216,'DATA PENGUKURAN GARDU'!$A:$BS,46,0)</f>
        <v>#N/A</v>
      </c>
      <c r="AF1216" s="21" t="e">
        <f t="shared" si="622"/>
        <v>#N/A</v>
      </c>
      <c r="AG1216" s="20" t="e">
        <f>VLOOKUP($B1216,'DATA PENGUKURAN GARDU'!$A:$BS,46,0)</f>
        <v>#N/A</v>
      </c>
      <c r="AH1216" s="20" t="e">
        <f>VLOOKUP($B1216,'DATA PENGUKURAN GARDU'!$A:$BS,53,0)</f>
        <v>#N/A</v>
      </c>
      <c r="AI1216" s="20" t="e">
        <f>VLOOKUP($B1216,'DATA PENGUKURAN GARDU'!$A:$BS,54,0)</f>
        <v>#N/A</v>
      </c>
      <c r="AJ1216" s="17" t="e">
        <f>VLOOKUP($C1216,'DATA PENGUKURAN GARDU'!$A:$BS,42,0)</f>
        <v>#N/A</v>
      </c>
      <c r="AK1216" s="23" t="e">
        <f t="shared" si="623"/>
        <v>#N/A</v>
      </c>
      <c r="AL1216" s="17" t="e">
        <f>VLOOKUP($C1216,'DATA PENGUKURAN GARDU'!$A:$BS,44,0)</f>
        <v>#N/A</v>
      </c>
      <c r="AM1216" s="23" t="e">
        <f t="shared" si="624"/>
        <v>#N/A</v>
      </c>
      <c r="AN1216" s="17" t="e">
        <f>VLOOKUP($C1216,'DATA PENGUKURAN GARDU'!$A:$BS,46,0)</f>
        <v>#N/A</v>
      </c>
      <c r="AO1216" s="23" t="e">
        <f t="shared" si="625"/>
        <v>#N/A</v>
      </c>
      <c r="AP1216" s="17" t="e">
        <f>VLOOKUP($C1216,'DATA PENGUKURAN GARDU'!$A:$BS,46,0)</f>
        <v>#N/A</v>
      </c>
      <c r="AQ1216" s="17" t="e">
        <f>VLOOKUP($C1216,'DATA PENGUKURAN GARDU'!$A:$BS,53,0)</f>
        <v>#N/A</v>
      </c>
      <c r="AR1216" s="17" t="e">
        <f>VLOOKUP($C1216,'DATA PENGUKURAN GARDU'!$A:$BS,54,0)</f>
        <v>#N/A</v>
      </c>
      <c r="AS1216" s="20" t="e">
        <f>VLOOKUP($D1216,'DATA PENGUKURAN GARDU'!$A:$BS,42,0)</f>
        <v>#N/A</v>
      </c>
      <c r="AT1216" s="21" t="e">
        <f t="shared" si="626"/>
        <v>#N/A</v>
      </c>
      <c r="AU1216" s="20" t="e">
        <f>VLOOKUP($D1216,'DATA PENGUKURAN GARDU'!$A:$BS,44,0)</f>
        <v>#N/A</v>
      </c>
      <c r="AV1216" s="21" t="e">
        <f t="shared" si="627"/>
        <v>#N/A</v>
      </c>
      <c r="AW1216" s="20" t="e">
        <f>VLOOKUP($D1216,'DATA PENGUKURAN GARDU'!$A:$BS,46,0)</f>
        <v>#N/A</v>
      </c>
      <c r="AX1216" s="21" t="e">
        <f t="shared" si="628"/>
        <v>#N/A</v>
      </c>
      <c r="AY1216" s="20" t="e">
        <f>VLOOKUP($D1216,'DATA PENGUKURAN GARDU'!$A:$BS,46,0)</f>
        <v>#N/A</v>
      </c>
      <c r="AZ1216" s="20" t="e">
        <f>VLOOKUP($D1216,'DATA PENGUKURAN GARDU'!$A:$BS,53,0)</f>
        <v>#N/A</v>
      </c>
      <c r="BA1216" s="20" t="e">
        <f>VLOOKUP($D1216,'DATA PENGUKURAN GARDU'!$A:$BS,54,0)</f>
        <v>#N/A</v>
      </c>
      <c r="BB1216" s="17" t="e">
        <f>VLOOKUP($E1216,'DATA PENGUKURAN GARDU'!$A:$BS,42,0)</f>
        <v>#N/A</v>
      </c>
      <c r="BC1216" s="23" t="e">
        <f t="shared" si="629"/>
        <v>#N/A</v>
      </c>
      <c r="BD1216" s="17" t="e">
        <f>VLOOKUP($E1216,'DATA PENGUKURAN GARDU'!$A:$BS,44,0)</f>
        <v>#N/A</v>
      </c>
      <c r="BE1216" s="23" t="e">
        <f t="shared" si="630"/>
        <v>#N/A</v>
      </c>
      <c r="BF1216" s="17" t="e">
        <f>VLOOKUP($E1216,'DATA PENGUKURAN GARDU'!$A:$BS,46,0)</f>
        <v>#N/A</v>
      </c>
      <c r="BG1216" s="23" t="e">
        <f t="shared" si="631"/>
        <v>#N/A</v>
      </c>
      <c r="BH1216" s="17" t="e">
        <f>VLOOKUP($E1216,'DATA PENGUKURAN GARDU'!$A:$BS,46,0)</f>
        <v>#N/A</v>
      </c>
      <c r="BI1216" s="17" t="e">
        <f>VLOOKUP($E1216,'DATA PENGUKURAN GARDU'!$A:$BS,53,0)</f>
        <v>#N/A</v>
      </c>
      <c r="BJ1216" s="17" t="e">
        <f>VLOOKUP($E1216,'DATA PENGUKURAN GARDU'!$A:$BS,54,0)</f>
        <v>#N/A</v>
      </c>
      <c r="BK1216" s="20" t="e">
        <f t="shared" si="609"/>
        <v>#N/A</v>
      </c>
      <c r="BL1216" s="20" t="e">
        <f t="shared" si="610"/>
        <v>#N/A</v>
      </c>
      <c r="BM1216" s="20" t="e">
        <f t="shared" si="611"/>
        <v>#N/A</v>
      </c>
      <c r="BN1216" s="25" t="e">
        <f t="shared" si="612"/>
        <v>#N/A</v>
      </c>
      <c r="BO1216" s="26" t="str">
        <f t="shared" si="613"/>
        <v>0</v>
      </c>
      <c r="BP1216" s="21" t="e">
        <f t="shared" si="614"/>
        <v>#VALUE!</v>
      </c>
      <c r="BQ1216" s="20" t="e">
        <f t="shared" si="615"/>
        <v>#N/A</v>
      </c>
      <c r="BR1216" s="20" t="e">
        <v>#N/A</v>
      </c>
      <c r="BS1216" s="9" t="e">
        <v>#N/A</v>
      </c>
      <c r="BT1216" s="2" t="e">
        <f t="shared" si="616"/>
        <v>#VALUE!</v>
      </c>
      <c r="BU1216" s="2" t="e">
        <f t="shared" si="599"/>
        <v>#N/A</v>
      </c>
      <c r="BV1216" s="2" t="e">
        <f t="shared" si="600"/>
        <v>#N/A</v>
      </c>
    </row>
    <row r="1217" s="2" customFormat="1" ht="22.95" customHeight="1" spans="1:74">
      <c r="A1217" s="9" t="str">
        <f t="shared" si="601"/>
        <v>K-132.2Induk</v>
      </c>
      <c r="B1217" s="9" t="str">
        <f t="shared" si="602"/>
        <v>K-132.2jurusan 1</v>
      </c>
      <c r="C1217" s="9" t="str">
        <f t="shared" si="603"/>
        <v>K-132.2jurusan 2</v>
      </c>
      <c r="D1217" s="9" t="str">
        <f t="shared" si="604"/>
        <v>K-132.2jurusan 3</v>
      </c>
      <c r="E1217" s="9" t="str">
        <f t="shared" si="605"/>
        <v>K-132.2jurusan 4</v>
      </c>
      <c r="F1217" s="10" t="s">
        <v>462</v>
      </c>
      <c r="G1217" s="10" t="s">
        <v>132</v>
      </c>
      <c r="H1217" s="10" t="s">
        <v>1463</v>
      </c>
      <c r="I1217" s="10" t="s">
        <v>12521</v>
      </c>
      <c r="J1217" s="10" t="s">
        <v>12522</v>
      </c>
      <c r="K1217" s="10" t="s">
        <v>7465</v>
      </c>
      <c r="L1217" s="10"/>
      <c r="M1217" s="10"/>
      <c r="N1217" s="14">
        <f t="shared" si="606"/>
        <v>0</v>
      </c>
      <c r="O1217" s="15" t="e">
        <f t="shared" si="607"/>
        <v>#VALUE!</v>
      </c>
      <c r="P1217" s="15" t="e">
        <f t="shared" si="608"/>
        <v>#VALUE!</v>
      </c>
      <c r="Q1217" s="17" t="e">
        <f>VLOOKUP($A1217,'DATA PENGUKURAN GARDU'!$A:$BS,42,0)</f>
        <v>#N/A</v>
      </c>
      <c r="R1217" s="18" t="e">
        <f t="shared" si="617"/>
        <v>#N/A</v>
      </c>
      <c r="S1217" s="17" t="e">
        <f>VLOOKUP($A1217,'DATA PENGUKURAN GARDU'!$A:$BS,44,0)</f>
        <v>#N/A</v>
      </c>
      <c r="T1217" s="18" t="e">
        <f t="shared" si="618"/>
        <v>#N/A</v>
      </c>
      <c r="U1217" s="17" t="e">
        <f>VLOOKUP($A1217,'DATA PENGUKURAN GARDU'!$A:$BS,46,0)</f>
        <v>#N/A</v>
      </c>
      <c r="V1217" s="18" t="e">
        <f t="shared" si="619"/>
        <v>#N/A</v>
      </c>
      <c r="W1217" s="17" t="e">
        <f>VLOOKUP($A1217,'DATA PENGUKURAN GARDU'!$A:$BS,48,0)</f>
        <v>#N/A</v>
      </c>
      <c r="X1217" s="17" t="e">
        <f>VLOOKUP($A1217,'DATA PENGUKURAN GARDU'!$A:$BS,53,0)</f>
        <v>#N/A</v>
      </c>
      <c r="Y1217" s="17" t="e">
        <f>VLOOKUP($A1217,'DATA PENGUKURAN GARDU'!$A:$BS,54,0)</f>
        <v>#N/A</v>
      </c>
      <c r="Z1217" s="17" t="e">
        <f>VLOOKUP($A1217,'DATA PENGUKURAN GARDU'!$A:$BS,55,0)</f>
        <v>#N/A</v>
      </c>
      <c r="AA1217" s="20" t="e">
        <f>VLOOKUP($B1217,'DATA PENGUKURAN GARDU'!$A:$BS,42,0)</f>
        <v>#N/A</v>
      </c>
      <c r="AB1217" s="21" t="e">
        <f t="shared" si="620"/>
        <v>#N/A</v>
      </c>
      <c r="AC1217" s="20" t="e">
        <f>VLOOKUP($B1217,'DATA PENGUKURAN GARDU'!$A:$BS,44,0)</f>
        <v>#N/A</v>
      </c>
      <c r="AD1217" s="21" t="e">
        <f t="shared" si="621"/>
        <v>#N/A</v>
      </c>
      <c r="AE1217" s="20" t="e">
        <f>VLOOKUP($B1217,'DATA PENGUKURAN GARDU'!$A:$BS,46,0)</f>
        <v>#N/A</v>
      </c>
      <c r="AF1217" s="21" t="e">
        <f t="shared" si="622"/>
        <v>#N/A</v>
      </c>
      <c r="AG1217" s="20" t="e">
        <f>VLOOKUP($B1217,'DATA PENGUKURAN GARDU'!$A:$BS,46,0)</f>
        <v>#N/A</v>
      </c>
      <c r="AH1217" s="20" t="e">
        <f>VLOOKUP($B1217,'DATA PENGUKURAN GARDU'!$A:$BS,53,0)</f>
        <v>#N/A</v>
      </c>
      <c r="AI1217" s="20" t="e">
        <f>VLOOKUP($B1217,'DATA PENGUKURAN GARDU'!$A:$BS,54,0)</f>
        <v>#N/A</v>
      </c>
      <c r="AJ1217" s="17" t="e">
        <f>VLOOKUP($C1217,'DATA PENGUKURAN GARDU'!$A:$BS,42,0)</f>
        <v>#N/A</v>
      </c>
      <c r="AK1217" s="23" t="e">
        <f t="shared" si="623"/>
        <v>#N/A</v>
      </c>
      <c r="AL1217" s="17" t="e">
        <f>VLOOKUP($C1217,'DATA PENGUKURAN GARDU'!$A:$BS,44,0)</f>
        <v>#N/A</v>
      </c>
      <c r="AM1217" s="23" t="e">
        <f t="shared" si="624"/>
        <v>#N/A</v>
      </c>
      <c r="AN1217" s="17" t="e">
        <f>VLOOKUP($C1217,'DATA PENGUKURAN GARDU'!$A:$BS,46,0)</f>
        <v>#N/A</v>
      </c>
      <c r="AO1217" s="23" t="e">
        <f t="shared" si="625"/>
        <v>#N/A</v>
      </c>
      <c r="AP1217" s="17" t="e">
        <f>VLOOKUP($C1217,'DATA PENGUKURAN GARDU'!$A:$BS,46,0)</f>
        <v>#N/A</v>
      </c>
      <c r="AQ1217" s="17" t="e">
        <f>VLOOKUP($C1217,'DATA PENGUKURAN GARDU'!$A:$BS,53,0)</f>
        <v>#N/A</v>
      </c>
      <c r="AR1217" s="17" t="e">
        <f>VLOOKUP($C1217,'DATA PENGUKURAN GARDU'!$A:$BS,54,0)</f>
        <v>#N/A</v>
      </c>
      <c r="AS1217" s="20" t="e">
        <f>VLOOKUP($D1217,'DATA PENGUKURAN GARDU'!$A:$BS,42,0)</f>
        <v>#N/A</v>
      </c>
      <c r="AT1217" s="21" t="e">
        <f t="shared" si="626"/>
        <v>#N/A</v>
      </c>
      <c r="AU1217" s="20" t="e">
        <f>VLOOKUP($D1217,'DATA PENGUKURAN GARDU'!$A:$BS,44,0)</f>
        <v>#N/A</v>
      </c>
      <c r="AV1217" s="21" t="e">
        <f t="shared" si="627"/>
        <v>#N/A</v>
      </c>
      <c r="AW1217" s="20" t="e">
        <f>VLOOKUP($D1217,'DATA PENGUKURAN GARDU'!$A:$BS,46,0)</f>
        <v>#N/A</v>
      </c>
      <c r="AX1217" s="21" t="e">
        <f t="shared" si="628"/>
        <v>#N/A</v>
      </c>
      <c r="AY1217" s="20" t="e">
        <f>VLOOKUP($D1217,'DATA PENGUKURAN GARDU'!$A:$BS,46,0)</f>
        <v>#N/A</v>
      </c>
      <c r="AZ1217" s="20" t="e">
        <f>VLOOKUP($D1217,'DATA PENGUKURAN GARDU'!$A:$BS,53,0)</f>
        <v>#N/A</v>
      </c>
      <c r="BA1217" s="20" t="e">
        <f>VLOOKUP($D1217,'DATA PENGUKURAN GARDU'!$A:$BS,54,0)</f>
        <v>#N/A</v>
      </c>
      <c r="BB1217" s="17" t="e">
        <f>VLOOKUP($E1217,'DATA PENGUKURAN GARDU'!$A:$BS,42,0)</f>
        <v>#N/A</v>
      </c>
      <c r="BC1217" s="23" t="e">
        <f t="shared" si="629"/>
        <v>#N/A</v>
      </c>
      <c r="BD1217" s="17" t="e">
        <f>VLOOKUP($E1217,'DATA PENGUKURAN GARDU'!$A:$BS,44,0)</f>
        <v>#N/A</v>
      </c>
      <c r="BE1217" s="23" t="e">
        <f t="shared" si="630"/>
        <v>#N/A</v>
      </c>
      <c r="BF1217" s="17" t="e">
        <f>VLOOKUP($E1217,'DATA PENGUKURAN GARDU'!$A:$BS,46,0)</f>
        <v>#N/A</v>
      </c>
      <c r="BG1217" s="23" t="e">
        <f t="shared" si="631"/>
        <v>#N/A</v>
      </c>
      <c r="BH1217" s="17" t="e">
        <f>VLOOKUP($E1217,'DATA PENGUKURAN GARDU'!$A:$BS,46,0)</f>
        <v>#N/A</v>
      </c>
      <c r="BI1217" s="17" t="e">
        <f>VLOOKUP($E1217,'DATA PENGUKURAN GARDU'!$A:$BS,53,0)</f>
        <v>#N/A</v>
      </c>
      <c r="BJ1217" s="17" t="e">
        <f>VLOOKUP($E1217,'DATA PENGUKURAN GARDU'!$A:$BS,54,0)</f>
        <v>#N/A</v>
      </c>
      <c r="BK1217" s="20" t="e">
        <f t="shared" si="609"/>
        <v>#N/A</v>
      </c>
      <c r="BL1217" s="20" t="e">
        <f t="shared" si="610"/>
        <v>#N/A</v>
      </c>
      <c r="BM1217" s="20" t="e">
        <f t="shared" si="611"/>
        <v>#N/A</v>
      </c>
      <c r="BN1217" s="25" t="e">
        <f t="shared" si="612"/>
        <v>#N/A</v>
      </c>
      <c r="BO1217" s="26" t="str">
        <f t="shared" si="613"/>
        <v>0</v>
      </c>
      <c r="BP1217" s="21" t="e">
        <f t="shared" si="614"/>
        <v>#VALUE!</v>
      </c>
      <c r="BQ1217" s="20" t="e">
        <f t="shared" si="615"/>
        <v>#N/A</v>
      </c>
      <c r="BR1217" s="20" t="e">
        <v>#N/A</v>
      </c>
      <c r="BS1217" s="9" t="e">
        <v>#N/A</v>
      </c>
      <c r="BT1217" s="2" t="e">
        <f t="shared" si="616"/>
        <v>#VALUE!</v>
      </c>
      <c r="BU1217" s="2" t="e">
        <f t="shared" si="599"/>
        <v>#N/A</v>
      </c>
      <c r="BV1217" s="2" t="e">
        <f t="shared" si="600"/>
        <v>#N/A</v>
      </c>
    </row>
    <row r="1218" s="2" customFormat="1" ht="22.95" customHeight="1" spans="1:74">
      <c r="A1218" s="9" t="str">
        <f t="shared" si="601"/>
        <v>M 110Induk</v>
      </c>
      <c r="B1218" s="9" t="str">
        <f t="shared" si="602"/>
        <v>M 110jurusan 1</v>
      </c>
      <c r="C1218" s="9" t="str">
        <f t="shared" si="603"/>
        <v>M 110jurusan 2</v>
      </c>
      <c r="D1218" s="9" t="str">
        <f t="shared" si="604"/>
        <v>M 110jurusan 3</v>
      </c>
      <c r="E1218" s="9" t="str">
        <f t="shared" si="605"/>
        <v>M 110jurusan 4</v>
      </c>
      <c r="F1218" s="10" t="s">
        <v>131</v>
      </c>
      <c r="G1218" s="10" t="s">
        <v>131</v>
      </c>
      <c r="H1218" s="10" t="s">
        <v>1464</v>
      </c>
      <c r="I1218" s="10" t="s">
        <v>12523</v>
      </c>
      <c r="J1218" s="10" t="s">
        <v>12524</v>
      </c>
      <c r="K1218" s="10" t="s">
        <v>7465</v>
      </c>
      <c r="L1218" s="10"/>
      <c r="M1218" s="10"/>
      <c r="N1218" s="14">
        <f t="shared" si="606"/>
        <v>0</v>
      </c>
      <c r="O1218" s="15" t="e">
        <f t="shared" si="607"/>
        <v>#VALUE!</v>
      </c>
      <c r="P1218" s="15" t="e">
        <f t="shared" si="608"/>
        <v>#VALUE!</v>
      </c>
      <c r="Q1218" s="17" t="e">
        <f>VLOOKUP($A1218,'DATA PENGUKURAN GARDU'!$A:$BS,42,0)</f>
        <v>#N/A</v>
      </c>
      <c r="R1218" s="18" t="e">
        <f t="shared" si="617"/>
        <v>#N/A</v>
      </c>
      <c r="S1218" s="17" t="e">
        <f>VLOOKUP($A1218,'DATA PENGUKURAN GARDU'!$A:$BS,44,0)</f>
        <v>#N/A</v>
      </c>
      <c r="T1218" s="18" t="e">
        <f t="shared" si="618"/>
        <v>#N/A</v>
      </c>
      <c r="U1218" s="17" t="e">
        <f>VLOOKUP($A1218,'DATA PENGUKURAN GARDU'!$A:$BS,46,0)</f>
        <v>#N/A</v>
      </c>
      <c r="V1218" s="18" t="e">
        <f t="shared" si="619"/>
        <v>#N/A</v>
      </c>
      <c r="W1218" s="17" t="e">
        <f>VLOOKUP($A1218,'DATA PENGUKURAN GARDU'!$A:$BS,48,0)</f>
        <v>#N/A</v>
      </c>
      <c r="X1218" s="17" t="e">
        <f>VLOOKUP($A1218,'DATA PENGUKURAN GARDU'!$A:$BS,53,0)</f>
        <v>#N/A</v>
      </c>
      <c r="Y1218" s="17" t="e">
        <f>VLOOKUP($A1218,'DATA PENGUKURAN GARDU'!$A:$BS,54,0)</f>
        <v>#N/A</v>
      </c>
      <c r="Z1218" s="17" t="e">
        <f>VLOOKUP($A1218,'DATA PENGUKURAN GARDU'!$A:$BS,55,0)</f>
        <v>#N/A</v>
      </c>
      <c r="AA1218" s="20" t="e">
        <f>VLOOKUP($B1218,'DATA PENGUKURAN GARDU'!$A:$BS,42,0)</f>
        <v>#N/A</v>
      </c>
      <c r="AB1218" s="21" t="e">
        <f t="shared" si="620"/>
        <v>#N/A</v>
      </c>
      <c r="AC1218" s="20" t="e">
        <f>VLOOKUP($B1218,'DATA PENGUKURAN GARDU'!$A:$BS,44,0)</f>
        <v>#N/A</v>
      </c>
      <c r="AD1218" s="21" t="e">
        <f t="shared" si="621"/>
        <v>#N/A</v>
      </c>
      <c r="AE1218" s="20" t="e">
        <f>VLOOKUP($B1218,'DATA PENGUKURAN GARDU'!$A:$BS,46,0)</f>
        <v>#N/A</v>
      </c>
      <c r="AF1218" s="21" t="e">
        <f t="shared" si="622"/>
        <v>#N/A</v>
      </c>
      <c r="AG1218" s="20" t="e">
        <f>VLOOKUP($B1218,'DATA PENGUKURAN GARDU'!$A:$BS,46,0)</f>
        <v>#N/A</v>
      </c>
      <c r="AH1218" s="20" t="e">
        <f>VLOOKUP($B1218,'DATA PENGUKURAN GARDU'!$A:$BS,53,0)</f>
        <v>#N/A</v>
      </c>
      <c r="AI1218" s="20" t="e">
        <f>VLOOKUP($B1218,'DATA PENGUKURAN GARDU'!$A:$BS,54,0)</f>
        <v>#N/A</v>
      </c>
      <c r="AJ1218" s="17" t="e">
        <f>VLOOKUP($C1218,'DATA PENGUKURAN GARDU'!$A:$BS,42,0)</f>
        <v>#N/A</v>
      </c>
      <c r="AK1218" s="23" t="e">
        <f t="shared" si="623"/>
        <v>#N/A</v>
      </c>
      <c r="AL1218" s="17" t="e">
        <f>VLOOKUP($C1218,'DATA PENGUKURAN GARDU'!$A:$BS,44,0)</f>
        <v>#N/A</v>
      </c>
      <c r="AM1218" s="23" t="e">
        <f t="shared" si="624"/>
        <v>#N/A</v>
      </c>
      <c r="AN1218" s="17" t="e">
        <f>VLOOKUP($C1218,'DATA PENGUKURAN GARDU'!$A:$BS,46,0)</f>
        <v>#N/A</v>
      </c>
      <c r="AO1218" s="23" t="e">
        <f t="shared" si="625"/>
        <v>#N/A</v>
      </c>
      <c r="AP1218" s="17" t="e">
        <f>VLOOKUP($C1218,'DATA PENGUKURAN GARDU'!$A:$BS,46,0)</f>
        <v>#N/A</v>
      </c>
      <c r="AQ1218" s="17" t="e">
        <f>VLOOKUP($C1218,'DATA PENGUKURAN GARDU'!$A:$BS,53,0)</f>
        <v>#N/A</v>
      </c>
      <c r="AR1218" s="17" t="e">
        <f>VLOOKUP($C1218,'DATA PENGUKURAN GARDU'!$A:$BS,54,0)</f>
        <v>#N/A</v>
      </c>
      <c r="AS1218" s="20" t="e">
        <f>VLOOKUP($D1218,'DATA PENGUKURAN GARDU'!$A:$BS,42,0)</f>
        <v>#N/A</v>
      </c>
      <c r="AT1218" s="21" t="e">
        <f t="shared" si="626"/>
        <v>#N/A</v>
      </c>
      <c r="AU1218" s="20" t="e">
        <f>VLOOKUP($D1218,'DATA PENGUKURAN GARDU'!$A:$BS,44,0)</f>
        <v>#N/A</v>
      </c>
      <c r="AV1218" s="21" t="e">
        <f t="shared" si="627"/>
        <v>#N/A</v>
      </c>
      <c r="AW1218" s="20" t="e">
        <f>VLOOKUP($D1218,'DATA PENGUKURAN GARDU'!$A:$BS,46,0)</f>
        <v>#N/A</v>
      </c>
      <c r="AX1218" s="21" t="e">
        <f t="shared" si="628"/>
        <v>#N/A</v>
      </c>
      <c r="AY1218" s="20" t="e">
        <f>VLOOKUP($D1218,'DATA PENGUKURAN GARDU'!$A:$BS,46,0)</f>
        <v>#N/A</v>
      </c>
      <c r="AZ1218" s="20" t="e">
        <f>VLOOKUP($D1218,'DATA PENGUKURAN GARDU'!$A:$BS,53,0)</f>
        <v>#N/A</v>
      </c>
      <c r="BA1218" s="20" t="e">
        <f>VLOOKUP($D1218,'DATA PENGUKURAN GARDU'!$A:$BS,54,0)</f>
        <v>#N/A</v>
      </c>
      <c r="BB1218" s="17" t="e">
        <f>VLOOKUP($E1218,'DATA PENGUKURAN GARDU'!$A:$BS,42,0)</f>
        <v>#N/A</v>
      </c>
      <c r="BC1218" s="23" t="e">
        <f t="shared" si="629"/>
        <v>#N/A</v>
      </c>
      <c r="BD1218" s="17" t="e">
        <f>VLOOKUP($E1218,'DATA PENGUKURAN GARDU'!$A:$BS,44,0)</f>
        <v>#N/A</v>
      </c>
      <c r="BE1218" s="23" t="e">
        <f t="shared" si="630"/>
        <v>#N/A</v>
      </c>
      <c r="BF1218" s="17" t="e">
        <f>VLOOKUP($E1218,'DATA PENGUKURAN GARDU'!$A:$BS,46,0)</f>
        <v>#N/A</v>
      </c>
      <c r="BG1218" s="23" t="e">
        <f t="shared" si="631"/>
        <v>#N/A</v>
      </c>
      <c r="BH1218" s="17" t="e">
        <f>VLOOKUP($E1218,'DATA PENGUKURAN GARDU'!$A:$BS,46,0)</f>
        <v>#N/A</v>
      </c>
      <c r="BI1218" s="17" t="e">
        <f>VLOOKUP($E1218,'DATA PENGUKURAN GARDU'!$A:$BS,53,0)</f>
        <v>#N/A</v>
      </c>
      <c r="BJ1218" s="17" t="e">
        <f>VLOOKUP($E1218,'DATA PENGUKURAN GARDU'!$A:$BS,54,0)</f>
        <v>#N/A</v>
      </c>
      <c r="BK1218" s="20" t="e">
        <f t="shared" si="609"/>
        <v>#N/A</v>
      </c>
      <c r="BL1218" s="20" t="e">
        <f t="shared" si="610"/>
        <v>#N/A</v>
      </c>
      <c r="BM1218" s="20" t="e">
        <f t="shared" si="611"/>
        <v>#N/A</v>
      </c>
      <c r="BN1218" s="25" t="e">
        <f t="shared" si="612"/>
        <v>#N/A</v>
      </c>
      <c r="BO1218" s="26" t="str">
        <f t="shared" si="613"/>
        <v>0</v>
      </c>
      <c r="BP1218" s="21" t="e">
        <f t="shared" si="614"/>
        <v>#VALUE!</v>
      </c>
      <c r="BQ1218" s="20" t="e">
        <f t="shared" si="615"/>
        <v>#N/A</v>
      </c>
      <c r="BR1218" s="20" t="e">
        <v>#N/A</v>
      </c>
      <c r="BS1218" s="9" t="e">
        <v>#N/A</v>
      </c>
      <c r="BT1218" s="2" t="e">
        <f t="shared" si="616"/>
        <v>#VALUE!</v>
      </c>
      <c r="BU1218" s="2" t="e">
        <f t="shared" ref="BU1218:BU1281" si="632">IF(L1218=3,IF(BQ1218&gt;0.2,"TDK SEIMBANG","SEIMBANG"),IF(BM1218="OL PHASA","TDK SEIMBANG","SEIMBANG"))</f>
        <v>#N/A</v>
      </c>
      <c r="BV1218" s="2" t="e">
        <f t="shared" ref="BV1218:BV1281" si="633">IF(L1218=3,IF(SUM(X1218:Y1218)&gt;600,"NORMAL","DROP"),IF(BD1223&gt;198,"NORMAL","DROP"))</f>
        <v>#N/A</v>
      </c>
    </row>
    <row r="1219" s="2" customFormat="1" ht="22.95" customHeight="1" spans="1:74">
      <c r="A1219" s="9" t="str">
        <f t="shared" ref="A1219:A1282" si="634">H1219&amp;"Induk"</f>
        <v>M 112Induk</v>
      </c>
      <c r="B1219" s="9" t="str">
        <f t="shared" ref="B1219:B1282" si="635">H1219&amp;"jurusan 1"</f>
        <v>M 112jurusan 1</v>
      </c>
      <c r="C1219" s="9" t="str">
        <f t="shared" ref="C1219:C1282" si="636">H1219&amp;"jurusan 2"</f>
        <v>M 112jurusan 2</v>
      </c>
      <c r="D1219" s="9" t="str">
        <f t="shared" ref="D1219:D1282" si="637">H1219&amp;"jurusan 3"</f>
        <v>M 112jurusan 3</v>
      </c>
      <c r="E1219" s="9" t="str">
        <f t="shared" ref="E1219:E1282" si="638">H1219&amp;"jurusan 4"</f>
        <v>M 112jurusan 4</v>
      </c>
      <c r="F1219" s="10" t="s">
        <v>131</v>
      </c>
      <c r="G1219" s="10" t="s">
        <v>131</v>
      </c>
      <c r="H1219" s="10" t="s">
        <v>1465</v>
      </c>
      <c r="I1219" s="10" t="s">
        <v>12525</v>
      </c>
      <c r="J1219" s="10" t="s">
        <v>12526</v>
      </c>
      <c r="K1219" s="10" t="s">
        <v>7465</v>
      </c>
      <c r="L1219" s="10"/>
      <c r="M1219" s="10"/>
      <c r="N1219" s="14">
        <f t="shared" ref="N1219:N1282" si="639">+IF(L1219=3,400,IF(L1219=1,230,0))</f>
        <v>0</v>
      </c>
      <c r="O1219" s="15" t="e">
        <f t="shared" ref="O1219:O1282" si="640">(K1219*1000)/((M1219*1000)*1.73)</f>
        <v>#VALUE!</v>
      </c>
      <c r="P1219" s="15" t="e">
        <f t="shared" ref="P1219:P1282" si="641">IF(L1219=3,(K1219*1000)/(N1219*1.73),(K1219*1000)/(N1219))</f>
        <v>#VALUE!</v>
      </c>
      <c r="Q1219" s="17" t="e">
        <f>VLOOKUP($A1219,'DATA PENGUKURAN GARDU'!$A:$BS,42,0)</f>
        <v>#N/A</v>
      </c>
      <c r="R1219" s="18" t="e">
        <f t="shared" si="617"/>
        <v>#N/A</v>
      </c>
      <c r="S1219" s="17" t="e">
        <f>VLOOKUP($A1219,'DATA PENGUKURAN GARDU'!$A:$BS,44,0)</f>
        <v>#N/A</v>
      </c>
      <c r="T1219" s="18" t="e">
        <f t="shared" si="618"/>
        <v>#N/A</v>
      </c>
      <c r="U1219" s="17" t="e">
        <f>VLOOKUP($A1219,'DATA PENGUKURAN GARDU'!$A:$BS,46,0)</f>
        <v>#N/A</v>
      </c>
      <c r="V1219" s="18" t="e">
        <f t="shared" si="619"/>
        <v>#N/A</v>
      </c>
      <c r="W1219" s="17" t="e">
        <f>VLOOKUP($A1219,'DATA PENGUKURAN GARDU'!$A:$BS,48,0)</f>
        <v>#N/A</v>
      </c>
      <c r="X1219" s="17" t="e">
        <f>VLOOKUP($A1219,'DATA PENGUKURAN GARDU'!$A:$BS,53,0)</f>
        <v>#N/A</v>
      </c>
      <c r="Y1219" s="17" t="e">
        <f>VLOOKUP($A1219,'DATA PENGUKURAN GARDU'!$A:$BS,54,0)</f>
        <v>#N/A</v>
      </c>
      <c r="Z1219" s="17" t="e">
        <f>VLOOKUP($A1219,'DATA PENGUKURAN GARDU'!$A:$BS,55,0)</f>
        <v>#N/A</v>
      </c>
      <c r="AA1219" s="20" t="e">
        <f>VLOOKUP($B1219,'DATA PENGUKURAN GARDU'!$A:$BS,42,0)</f>
        <v>#N/A</v>
      </c>
      <c r="AB1219" s="21" t="e">
        <f t="shared" si="620"/>
        <v>#N/A</v>
      </c>
      <c r="AC1219" s="20" t="e">
        <f>VLOOKUP($B1219,'DATA PENGUKURAN GARDU'!$A:$BS,44,0)</f>
        <v>#N/A</v>
      </c>
      <c r="AD1219" s="21" t="e">
        <f t="shared" si="621"/>
        <v>#N/A</v>
      </c>
      <c r="AE1219" s="20" t="e">
        <f>VLOOKUP($B1219,'DATA PENGUKURAN GARDU'!$A:$BS,46,0)</f>
        <v>#N/A</v>
      </c>
      <c r="AF1219" s="21" t="e">
        <f t="shared" si="622"/>
        <v>#N/A</v>
      </c>
      <c r="AG1219" s="20" t="e">
        <f>VLOOKUP($B1219,'DATA PENGUKURAN GARDU'!$A:$BS,46,0)</f>
        <v>#N/A</v>
      </c>
      <c r="AH1219" s="20" t="e">
        <f>VLOOKUP($B1219,'DATA PENGUKURAN GARDU'!$A:$BS,53,0)</f>
        <v>#N/A</v>
      </c>
      <c r="AI1219" s="20" t="e">
        <f>VLOOKUP($B1219,'DATA PENGUKURAN GARDU'!$A:$BS,54,0)</f>
        <v>#N/A</v>
      </c>
      <c r="AJ1219" s="17" t="e">
        <f>VLOOKUP($C1219,'DATA PENGUKURAN GARDU'!$A:$BS,42,0)</f>
        <v>#N/A</v>
      </c>
      <c r="AK1219" s="23" t="e">
        <f t="shared" si="623"/>
        <v>#N/A</v>
      </c>
      <c r="AL1219" s="17" t="e">
        <f>VLOOKUP($C1219,'DATA PENGUKURAN GARDU'!$A:$BS,44,0)</f>
        <v>#N/A</v>
      </c>
      <c r="AM1219" s="23" t="e">
        <f t="shared" si="624"/>
        <v>#N/A</v>
      </c>
      <c r="AN1219" s="17" t="e">
        <f>VLOOKUP($C1219,'DATA PENGUKURAN GARDU'!$A:$BS,46,0)</f>
        <v>#N/A</v>
      </c>
      <c r="AO1219" s="23" t="e">
        <f t="shared" si="625"/>
        <v>#N/A</v>
      </c>
      <c r="AP1219" s="17" t="e">
        <f>VLOOKUP($C1219,'DATA PENGUKURAN GARDU'!$A:$BS,46,0)</f>
        <v>#N/A</v>
      </c>
      <c r="AQ1219" s="17" t="e">
        <f>VLOOKUP($C1219,'DATA PENGUKURAN GARDU'!$A:$BS,53,0)</f>
        <v>#N/A</v>
      </c>
      <c r="AR1219" s="17" t="e">
        <f>VLOOKUP($C1219,'DATA PENGUKURAN GARDU'!$A:$BS,54,0)</f>
        <v>#N/A</v>
      </c>
      <c r="AS1219" s="20" t="e">
        <f>VLOOKUP($D1219,'DATA PENGUKURAN GARDU'!$A:$BS,42,0)</f>
        <v>#N/A</v>
      </c>
      <c r="AT1219" s="21" t="e">
        <f t="shared" si="626"/>
        <v>#N/A</v>
      </c>
      <c r="AU1219" s="20" t="e">
        <f>VLOOKUP($D1219,'DATA PENGUKURAN GARDU'!$A:$BS,44,0)</f>
        <v>#N/A</v>
      </c>
      <c r="AV1219" s="21" t="e">
        <f t="shared" si="627"/>
        <v>#N/A</v>
      </c>
      <c r="AW1219" s="20" t="e">
        <f>VLOOKUP($D1219,'DATA PENGUKURAN GARDU'!$A:$BS,46,0)</f>
        <v>#N/A</v>
      </c>
      <c r="AX1219" s="21" t="e">
        <f t="shared" si="628"/>
        <v>#N/A</v>
      </c>
      <c r="AY1219" s="20" t="e">
        <f>VLOOKUP($D1219,'DATA PENGUKURAN GARDU'!$A:$BS,46,0)</f>
        <v>#N/A</v>
      </c>
      <c r="AZ1219" s="20" t="e">
        <f>VLOOKUP($D1219,'DATA PENGUKURAN GARDU'!$A:$BS,53,0)</f>
        <v>#N/A</v>
      </c>
      <c r="BA1219" s="20" t="e">
        <f>VLOOKUP($D1219,'DATA PENGUKURAN GARDU'!$A:$BS,54,0)</f>
        <v>#N/A</v>
      </c>
      <c r="BB1219" s="17" t="e">
        <f>VLOOKUP($E1219,'DATA PENGUKURAN GARDU'!$A:$BS,42,0)</f>
        <v>#N/A</v>
      </c>
      <c r="BC1219" s="23" t="e">
        <f t="shared" si="629"/>
        <v>#N/A</v>
      </c>
      <c r="BD1219" s="17" t="e">
        <f>VLOOKUP($E1219,'DATA PENGUKURAN GARDU'!$A:$BS,44,0)</f>
        <v>#N/A</v>
      </c>
      <c r="BE1219" s="23" t="e">
        <f t="shared" si="630"/>
        <v>#N/A</v>
      </c>
      <c r="BF1219" s="17" t="e">
        <f>VLOOKUP($E1219,'DATA PENGUKURAN GARDU'!$A:$BS,46,0)</f>
        <v>#N/A</v>
      </c>
      <c r="BG1219" s="23" t="e">
        <f t="shared" si="631"/>
        <v>#N/A</v>
      </c>
      <c r="BH1219" s="17" t="e">
        <f>VLOOKUP($E1219,'DATA PENGUKURAN GARDU'!$A:$BS,46,0)</f>
        <v>#N/A</v>
      </c>
      <c r="BI1219" s="17" t="e">
        <f>VLOOKUP($E1219,'DATA PENGUKURAN GARDU'!$A:$BS,53,0)</f>
        <v>#N/A</v>
      </c>
      <c r="BJ1219" s="17" t="e">
        <f>VLOOKUP($E1219,'DATA PENGUKURAN GARDU'!$A:$BS,54,0)</f>
        <v>#N/A</v>
      </c>
      <c r="BK1219" s="20" t="e">
        <f t="shared" ref="BK1219:BK1282" si="642">IF(Q1219&gt;P1219,"OL PHASA","Normal")</f>
        <v>#N/A</v>
      </c>
      <c r="BL1219" s="20" t="e">
        <f t="shared" ref="BL1219:BL1282" si="643">IF(S1219&gt;P1219,"OL PHASA","Normal")</f>
        <v>#N/A</v>
      </c>
      <c r="BM1219" s="20" t="e">
        <f t="shared" ref="BM1219:BM1282" si="644">IF(U1219&gt;P1219,"OL PHASA","Normal")</f>
        <v>#N/A</v>
      </c>
      <c r="BN1219" s="25" t="e">
        <f t="shared" ref="BN1219:BN1282" si="645">IF((L1219=3),(AVERAGE(Q1219,S1219,U1219)),MAX(Q1219,S1219,U1219))</f>
        <v>#N/A</v>
      </c>
      <c r="BO1219" s="26" t="str">
        <f t="shared" ref="BO1219:BO1282" si="646">IFERROR(IF((L1219=1),(BN1219*AH1219)/1000,(BN1219*AI1219*1.73)/1000),"0")</f>
        <v>0</v>
      </c>
      <c r="BP1219" s="21" t="e">
        <f t="shared" ref="BP1219:BP1282" si="647">BO1219/K1219*100</f>
        <v>#VALUE!</v>
      </c>
      <c r="BQ1219" s="20" t="e">
        <f t="shared" ref="BQ1219:BQ1282" si="648">IF($L1219=1,"1 Phase",ABS(((Q1219/BN1219)-1)+ABS((S1219/BN1219)-1)+ABS((U1219/BN1219)-1))/3)</f>
        <v>#N/A</v>
      </c>
      <c r="BR1219" s="20" t="e">
        <v>#N/A</v>
      </c>
      <c r="BS1219" s="9" t="e">
        <v>#N/A</v>
      </c>
      <c r="BT1219" s="2" t="e">
        <f t="shared" ref="BT1219:BT1282" si="649">IF(BP1219&lt;30,"Underload",IF(BP1219&lt;=80,"Baik",IF(BP1219&gt;80,"Overload")))</f>
        <v>#VALUE!</v>
      </c>
      <c r="BU1219" s="2" t="e">
        <f t="shared" si="632"/>
        <v>#N/A</v>
      </c>
      <c r="BV1219" s="2" t="e">
        <f t="shared" si="633"/>
        <v>#N/A</v>
      </c>
    </row>
    <row r="1220" s="2" customFormat="1" ht="22.95" customHeight="1" spans="1:74">
      <c r="A1220" s="9" t="str">
        <f t="shared" si="634"/>
        <v>M 77Induk</v>
      </c>
      <c r="B1220" s="9" t="str">
        <f t="shared" si="635"/>
        <v>M 77jurusan 1</v>
      </c>
      <c r="C1220" s="9" t="str">
        <f t="shared" si="636"/>
        <v>M 77jurusan 2</v>
      </c>
      <c r="D1220" s="9" t="str">
        <f t="shared" si="637"/>
        <v>M 77jurusan 3</v>
      </c>
      <c r="E1220" s="9" t="str">
        <f t="shared" si="638"/>
        <v>M 77jurusan 4</v>
      </c>
      <c r="F1220" s="10" t="s">
        <v>131</v>
      </c>
      <c r="G1220" s="10" t="s">
        <v>131</v>
      </c>
      <c r="H1220" s="10" t="s">
        <v>1466</v>
      </c>
      <c r="I1220" s="10" t="s">
        <v>12527</v>
      </c>
      <c r="J1220" s="10" t="s">
        <v>12528</v>
      </c>
      <c r="K1220" s="10" t="s">
        <v>7465</v>
      </c>
      <c r="L1220" s="10"/>
      <c r="M1220" s="10"/>
      <c r="N1220" s="14">
        <f t="shared" si="639"/>
        <v>0</v>
      </c>
      <c r="O1220" s="15" t="e">
        <f t="shared" si="640"/>
        <v>#VALUE!</v>
      </c>
      <c r="P1220" s="15" t="e">
        <f t="shared" si="641"/>
        <v>#VALUE!</v>
      </c>
      <c r="Q1220" s="17" t="e">
        <f>VLOOKUP($A1220,'DATA PENGUKURAN GARDU'!$A:$BS,42,0)</f>
        <v>#N/A</v>
      </c>
      <c r="R1220" s="18" t="e">
        <f t="shared" si="617"/>
        <v>#N/A</v>
      </c>
      <c r="S1220" s="17" t="e">
        <f>VLOOKUP($A1220,'DATA PENGUKURAN GARDU'!$A:$BS,44,0)</f>
        <v>#N/A</v>
      </c>
      <c r="T1220" s="18" t="e">
        <f t="shared" si="618"/>
        <v>#N/A</v>
      </c>
      <c r="U1220" s="17" t="e">
        <f>VLOOKUP($A1220,'DATA PENGUKURAN GARDU'!$A:$BS,46,0)</f>
        <v>#N/A</v>
      </c>
      <c r="V1220" s="18" t="e">
        <f t="shared" si="619"/>
        <v>#N/A</v>
      </c>
      <c r="W1220" s="17" t="e">
        <f>VLOOKUP($A1220,'DATA PENGUKURAN GARDU'!$A:$BS,48,0)</f>
        <v>#N/A</v>
      </c>
      <c r="X1220" s="17" t="e">
        <f>VLOOKUP($A1220,'DATA PENGUKURAN GARDU'!$A:$BS,53,0)</f>
        <v>#N/A</v>
      </c>
      <c r="Y1220" s="17" t="e">
        <f>VLOOKUP($A1220,'DATA PENGUKURAN GARDU'!$A:$BS,54,0)</f>
        <v>#N/A</v>
      </c>
      <c r="Z1220" s="17" t="e">
        <f>VLOOKUP($A1220,'DATA PENGUKURAN GARDU'!$A:$BS,55,0)</f>
        <v>#N/A</v>
      </c>
      <c r="AA1220" s="20" t="e">
        <f>VLOOKUP($B1220,'DATA PENGUKURAN GARDU'!$A:$BS,42,0)</f>
        <v>#N/A</v>
      </c>
      <c r="AB1220" s="21" t="e">
        <f t="shared" si="620"/>
        <v>#N/A</v>
      </c>
      <c r="AC1220" s="20" t="e">
        <f>VLOOKUP($B1220,'DATA PENGUKURAN GARDU'!$A:$BS,44,0)</f>
        <v>#N/A</v>
      </c>
      <c r="AD1220" s="21" t="e">
        <f t="shared" si="621"/>
        <v>#N/A</v>
      </c>
      <c r="AE1220" s="20" t="e">
        <f>VLOOKUP($B1220,'DATA PENGUKURAN GARDU'!$A:$BS,46,0)</f>
        <v>#N/A</v>
      </c>
      <c r="AF1220" s="21" t="e">
        <f t="shared" si="622"/>
        <v>#N/A</v>
      </c>
      <c r="AG1220" s="20" t="e">
        <f>VLOOKUP($B1220,'DATA PENGUKURAN GARDU'!$A:$BS,46,0)</f>
        <v>#N/A</v>
      </c>
      <c r="AH1220" s="20" t="e">
        <f>VLOOKUP($B1220,'DATA PENGUKURAN GARDU'!$A:$BS,53,0)</f>
        <v>#N/A</v>
      </c>
      <c r="AI1220" s="20" t="e">
        <f>VLOOKUP($B1220,'DATA PENGUKURAN GARDU'!$A:$BS,54,0)</f>
        <v>#N/A</v>
      </c>
      <c r="AJ1220" s="17" t="e">
        <f>VLOOKUP($C1220,'DATA PENGUKURAN GARDU'!$A:$BS,42,0)</f>
        <v>#N/A</v>
      </c>
      <c r="AK1220" s="23" t="e">
        <f t="shared" si="623"/>
        <v>#N/A</v>
      </c>
      <c r="AL1220" s="17" t="e">
        <f>VLOOKUP($C1220,'DATA PENGUKURAN GARDU'!$A:$BS,44,0)</f>
        <v>#N/A</v>
      </c>
      <c r="AM1220" s="23" t="e">
        <f t="shared" si="624"/>
        <v>#N/A</v>
      </c>
      <c r="AN1220" s="17" t="e">
        <f>VLOOKUP($C1220,'DATA PENGUKURAN GARDU'!$A:$BS,46,0)</f>
        <v>#N/A</v>
      </c>
      <c r="AO1220" s="23" t="e">
        <f t="shared" si="625"/>
        <v>#N/A</v>
      </c>
      <c r="AP1220" s="17" t="e">
        <f>VLOOKUP($C1220,'DATA PENGUKURAN GARDU'!$A:$BS,46,0)</f>
        <v>#N/A</v>
      </c>
      <c r="AQ1220" s="17" t="e">
        <f>VLOOKUP($C1220,'DATA PENGUKURAN GARDU'!$A:$BS,53,0)</f>
        <v>#N/A</v>
      </c>
      <c r="AR1220" s="17" t="e">
        <f>VLOOKUP($C1220,'DATA PENGUKURAN GARDU'!$A:$BS,54,0)</f>
        <v>#N/A</v>
      </c>
      <c r="AS1220" s="20" t="e">
        <f>VLOOKUP($D1220,'DATA PENGUKURAN GARDU'!$A:$BS,42,0)</f>
        <v>#N/A</v>
      </c>
      <c r="AT1220" s="21" t="e">
        <f t="shared" si="626"/>
        <v>#N/A</v>
      </c>
      <c r="AU1220" s="20" t="e">
        <f>VLOOKUP($D1220,'DATA PENGUKURAN GARDU'!$A:$BS,44,0)</f>
        <v>#N/A</v>
      </c>
      <c r="AV1220" s="21" t="e">
        <f t="shared" si="627"/>
        <v>#N/A</v>
      </c>
      <c r="AW1220" s="20" t="e">
        <f>VLOOKUP($D1220,'DATA PENGUKURAN GARDU'!$A:$BS,46,0)</f>
        <v>#N/A</v>
      </c>
      <c r="AX1220" s="21" t="e">
        <f t="shared" si="628"/>
        <v>#N/A</v>
      </c>
      <c r="AY1220" s="20" t="e">
        <f>VLOOKUP($D1220,'DATA PENGUKURAN GARDU'!$A:$BS,46,0)</f>
        <v>#N/A</v>
      </c>
      <c r="AZ1220" s="20" t="e">
        <f>VLOOKUP($D1220,'DATA PENGUKURAN GARDU'!$A:$BS,53,0)</f>
        <v>#N/A</v>
      </c>
      <c r="BA1220" s="20" t="e">
        <f>VLOOKUP($D1220,'DATA PENGUKURAN GARDU'!$A:$BS,54,0)</f>
        <v>#N/A</v>
      </c>
      <c r="BB1220" s="17" t="e">
        <f>VLOOKUP($E1220,'DATA PENGUKURAN GARDU'!$A:$BS,42,0)</f>
        <v>#N/A</v>
      </c>
      <c r="BC1220" s="23" t="e">
        <f t="shared" si="629"/>
        <v>#N/A</v>
      </c>
      <c r="BD1220" s="17" t="e">
        <f>VLOOKUP($E1220,'DATA PENGUKURAN GARDU'!$A:$BS,44,0)</f>
        <v>#N/A</v>
      </c>
      <c r="BE1220" s="23" t="e">
        <f t="shared" si="630"/>
        <v>#N/A</v>
      </c>
      <c r="BF1220" s="17" t="e">
        <f>VLOOKUP($E1220,'DATA PENGUKURAN GARDU'!$A:$BS,46,0)</f>
        <v>#N/A</v>
      </c>
      <c r="BG1220" s="23" t="e">
        <f t="shared" si="631"/>
        <v>#N/A</v>
      </c>
      <c r="BH1220" s="17" t="e">
        <f>VLOOKUP($E1220,'DATA PENGUKURAN GARDU'!$A:$BS,46,0)</f>
        <v>#N/A</v>
      </c>
      <c r="BI1220" s="17" t="e">
        <f>VLOOKUP($E1220,'DATA PENGUKURAN GARDU'!$A:$BS,53,0)</f>
        <v>#N/A</v>
      </c>
      <c r="BJ1220" s="17" t="e">
        <f>VLOOKUP($E1220,'DATA PENGUKURAN GARDU'!$A:$BS,54,0)</f>
        <v>#N/A</v>
      </c>
      <c r="BK1220" s="20" t="e">
        <f t="shared" si="642"/>
        <v>#N/A</v>
      </c>
      <c r="BL1220" s="20" t="e">
        <f t="shared" si="643"/>
        <v>#N/A</v>
      </c>
      <c r="BM1220" s="20" t="e">
        <f t="shared" si="644"/>
        <v>#N/A</v>
      </c>
      <c r="BN1220" s="25" t="e">
        <f t="shared" si="645"/>
        <v>#N/A</v>
      </c>
      <c r="BO1220" s="26" t="str">
        <f t="shared" si="646"/>
        <v>0</v>
      </c>
      <c r="BP1220" s="21" t="e">
        <f t="shared" si="647"/>
        <v>#VALUE!</v>
      </c>
      <c r="BQ1220" s="20" t="e">
        <f t="shared" si="648"/>
        <v>#N/A</v>
      </c>
      <c r="BR1220" s="20" t="e">
        <v>#N/A</v>
      </c>
      <c r="BS1220" s="9" t="e">
        <v>#N/A</v>
      </c>
      <c r="BT1220" s="2" t="e">
        <f t="shared" si="649"/>
        <v>#VALUE!</v>
      </c>
      <c r="BU1220" s="2" t="e">
        <f t="shared" si="632"/>
        <v>#N/A</v>
      </c>
      <c r="BV1220" s="2" t="e">
        <f t="shared" si="633"/>
        <v>#N/A</v>
      </c>
    </row>
    <row r="1221" s="2" customFormat="1" ht="22.95" customHeight="1" spans="1:74">
      <c r="A1221" s="9" t="str">
        <f t="shared" si="634"/>
        <v>M 78Induk</v>
      </c>
      <c r="B1221" s="9" t="str">
        <f t="shared" si="635"/>
        <v>M 78jurusan 1</v>
      </c>
      <c r="C1221" s="9" t="str">
        <f t="shared" si="636"/>
        <v>M 78jurusan 2</v>
      </c>
      <c r="D1221" s="9" t="str">
        <f t="shared" si="637"/>
        <v>M 78jurusan 3</v>
      </c>
      <c r="E1221" s="9" t="str">
        <f t="shared" si="638"/>
        <v>M 78jurusan 4</v>
      </c>
      <c r="F1221" s="10" t="s">
        <v>131</v>
      </c>
      <c r="G1221" s="10" t="s">
        <v>131</v>
      </c>
      <c r="H1221" s="10" t="s">
        <v>1467</v>
      </c>
      <c r="I1221" s="10" t="s">
        <v>12529</v>
      </c>
      <c r="J1221" s="10" t="s">
        <v>12530</v>
      </c>
      <c r="K1221" s="10" t="s">
        <v>7465</v>
      </c>
      <c r="L1221" s="10"/>
      <c r="M1221" s="10"/>
      <c r="N1221" s="14">
        <f t="shared" si="639"/>
        <v>0</v>
      </c>
      <c r="O1221" s="15" t="e">
        <f t="shared" si="640"/>
        <v>#VALUE!</v>
      </c>
      <c r="P1221" s="15" t="e">
        <f t="shared" si="641"/>
        <v>#VALUE!</v>
      </c>
      <c r="Q1221" s="17" t="e">
        <f>VLOOKUP($A1221,'DATA PENGUKURAN GARDU'!$A:$BS,42,0)</f>
        <v>#N/A</v>
      </c>
      <c r="R1221" s="18" t="e">
        <f t="shared" si="617"/>
        <v>#N/A</v>
      </c>
      <c r="S1221" s="17" t="e">
        <f>VLOOKUP($A1221,'DATA PENGUKURAN GARDU'!$A:$BS,44,0)</f>
        <v>#N/A</v>
      </c>
      <c r="T1221" s="18" t="e">
        <f t="shared" si="618"/>
        <v>#N/A</v>
      </c>
      <c r="U1221" s="17" t="e">
        <f>VLOOKUP($A1221,'DATA PENGUKURAN GARDU'!$A:$BS,46,0)</f>
        <v>#N/A</v>
      </c>
      <c r="V1221" s="18" t="e">
        <f t="shared" si="619"/>
        <v>#N/A</v>
      </c>
      <c r="W1221" s="17" t="e">
        <f>VLOOKUP($A1221,'DATA PENGUKURAN GARDU'!$A:$BS,48,0)</f>
        <v>#N/A</v>
      </c>
      <c r="X1221" s="17" t="e">
        <f>VLOOKUP($A1221,'DATA PENGUKURAN GARDU'!$A:$BS,53,0)</f>
        <v>#N/A</v>
      </c>
      <c r="Y1221" s="17" t="e">
        <f>VLOOKUP($A1221,'DATA PENGUKURAN GARDU'!$A:$BS,54,0)</f>
        <v>#N/A</v>
      </c>
      <c r="Z1221" s="17" t="e">
        <f>VLOOKUP($A1221,'DATA PENGUKURAN GARDU'!$A:$BS,55,0)</f>
        <v>#N/A</v>
      </c>
      <c r="AA1221" s="20" t="e">
        <f>VLOOKUP($B1221,'DATA PENGUKURAN GARDU'!$A:$BS,42,0)</f>
        <v>#N/A</v>
      </c>
      <c r="AB1221" s="21" t="e">
        <f t="shared" si="620"/>
        <v>#N/A</v>
      </c>
      <c r="AC1221" s="20" t="e">
        <f>VLOOKUP($B1221,'DATA PENGUKURAN GARDU'!$A:$BS,44,0)</f>
        <v>#N/A</v>
      </c>
      <c r="AD1221" s="21" t="e">
        <f t="shared" si="621"/>
        <v>#N/A</v>
      </c>
      <c r="AE1221" s="20" t="e">
        <f>VLOOKUP($B1221,'DATA PENGUKURAN GARDU'!$A:$BS,46,0)</f>
        <v>#N/A</v>
      </c>
      <c r="AF1221" s="21" t="e">
        <f t="shared" si="622"/>
        <v>#N/A</v>
      </c>
      <c r="AG1221" s="20" t="e">
        <f>VLOOKUP($B1221,'DATA PENGUKURAN GARDU'!$A:$BS,46,0)</f>
        <v>#N/A</v>
      </c>
      <c r="AH1221" s="20" t="e">
        <f>VLOOKUP($B1221,'DATA PENGUKURAN GARDU'!$A:$BS,53,0)</f>
        <v>#N/A</v>
      </c>
      <c r="AI1221" s="20" t="e">
        <f>VLOOKUP($B1221,'DATA PENGUKURAN GARDU'!$A:$BS,54,0)</f>
        <v>#N/A</v>
      </c>
      <c r="AJ1221" s="17" t="e">
        <f>VLOOKUP($C1221,'DATA PENGUKURAN GARDU'!$A:$BS,42,0)</f>
        <v>#N/A</v>
      </c>
      <c r="AK1221" s="23" t="e">
        <f t="shared" si="623"/>
        <v>#N/A</v>
      </c>
      <c r="AL1221" s="17" t="e">
        <f>VLOOKUP($C1221,'DATA PENGUKURAN GARDU'!$A:$BS,44,0)</f>
        <v>#N/A</v>
      </c>
      <c r="AM1221" s="23" t="e">
        <f t="shared" si="624"/>
        <v>#N/A</v>
      </c>
      <c r="AN1221" s="17" t="e">
        <f>VLOOKUP($C1221,'DATA PENGUKURAN GARDU'!$A:$BS,46,0)</f>
        <v>#N/A</v>
      </c>
      <c r="AO1221" s="23" t="e">
        <f t="shared" si="625"/>
        <v>#N/A</v>
      </c>
      <c r="AP1221" s="17" t="e">
        <f>VLOOKUP($C1221,'DATA PENGUKURAN GARDU'!$A:$BS,46,0)</f>
        <v>#N/A</v>
      </c>
      <c r="AQ1221" s="17" t="e">
        <f>VLOOKUP($C1221,'DATA PENGUKURAN GARDU'!$A:$BS,53,0)</f>
        <v>#N/A</v>
      </c>
      <c r="AR1221" s="17" t="e">
        <f>VLOOKUP($C1221,'DATA PENGUKURAN GARDU'!$A:$BS,54,0)</f>
        <v>#N/A</v>
      </c>
      <c r="AS1221" s="20" t="e">
        <f>VLOOKUP($D1221,'DATA PENGUKURAN GARDU'!$A:$BS,42,0)</f>
        <v>#N/A</v>
      </c>
      <c r="AT1221" s="21" t="e">
        <f t="shared" si="626"/>
        <v>#N/A</v>
      </c>
      <c r="AU1221" s="20" t="e">
        <f>VLOOKUP($D1221,'DATA PENGUKURAN GARDU'!$A:$BS,44,0)</f>
        <v>#N/A</v>
      </c>
      <c r="AV1221" s="21" t="e">
        <f t="shared" si="627"/>
        <v>#N/A</v>
      </c>
      <c r="AW1221" s="20" t="e">
        <f>VLOOKUP($D1221,'DATA PENGUKURAN GARDU'!$A:$BS,46,0)</f>
        <v>#N/A</v>
      </c>
      <c r="AX1221" s="21" t="e">
        <f t="shared" si="628"/>
        <v>#N/A</v>
      </c>
      <c r="AY1221" s="20" t="e">
        <f>VLOOKUP($D1221,'DATA PENGUKURAN GARDU'!$A:$BS,46,0)</f>
        <v>#N/A</v>
      </c>
      <c r="AZ1221" s="20" t="e">
        <f>VLOOKUP($D1221,'DATA PENGUKURAN GARDU'!$A:$BS,53,0)</f>
        <v>#N/A</v>
      </c>
      <c r="BA1221" s="20" t="e">
        <f>VLOOKUP($D1221,'DATA PENGUKURAN GARDU'!$A:$BS,54,0)</f>
        <v>#N/A</v>
      </c>
      <c r="BB1221" s="17" t="e">
        <f>VLOOKUP($E1221,'DATA PENGUKURAN GARDU'!$A:$BS,42,0)</f>
        <v>#N/A</v>
      </c>
      <c r="BC1221" s="23" t="e">
        <f t="shared" si="629"/>
        <v>#N/A</v>
      </c>
      <c r="BD1221" s="17" t="e">
        <f>VLOOKUP($E1221,'DATA PENGUKURAN GARDU'!$A:$BS,44,0)</f>
        <v>#N/A</v>
      </c>
      <c r="BE1221" s="23" t="e">
        <f t="shared" si="630"/>
        <v>#N/A</v>
      </c>
      <c r="BF1221" s="17" t="e">
        <f>VLOOKUP($E1221,'DATA PENGUKURAN GARDU'!$A:$BS,46,0)</f>
        <v>#N/A</v>
      </c>
      <c r="BG1221" s="23" t="e">
        <f t="shared" si="631"/>
        <v>#N/A</v>
      </c>
      <c r="BH1221" s="17" t="e">
        <f>VLOOKUP($E1221,'DATA PENGUKURAN GARDU'!$A:$BS,46,0)</f>
        <v>#N/A</v>
      </c>
      <c r="BI1221" s="17" t="e">
        <f>VLOOKUP($E1221,'DATA PENGUKURAN GARDU'!$A:$BS,53,0)</f>
        <v>#N/A</v>
      </c>
      <c r="BJ1221" s="17" t="e">
        <f>VLOOKUP($E1221,'DATA PENGUKURAN GARDU'!$A:$BS,54,0)</f>
        <v>#N/A</v>
      </c>
      <c r="BK1221" s="20" t="e">
        <f t="shared" si="642"/>
        <v>#N/A</v>
      </c>
      <c r="BL1221" s="20" t="e">
        <f t="shared" si="643"/>
        <v>#N/A</v>
      </c>
      <c r="BM1221" s="20" t="e">
        <f t="shared" si="644"/>
        <v>#N/A</v>
      </c>
      <c r="BN1221" s="25" t="e">
        <f t="shared" si="645"/>
        <v>#N/A</v>
      </c>
      <c r="BO1221" s="26" t="str">
        <f t="shared" si="646"/>
        <v>0</v>
      </c>
      <c r="BP1221" s="21" t="e">
        <f t="shared" si="647"/>
        <v>#VALUE!</v>
      </c>
      <c r="BQ1221" s="20" t="e">
        <f t="shared" si="648"/>
        <v>#N/A</v>
      </c>
      <c r="BR1221" s="20" t="e">
        <v>#N/A</v>
      </c>
      <c r="BS1221" s="9" t="e">
        <v>#N/A</v>
      </c>
      <c r="BT1221" s="2" t="e">
        <f t="shared" si="649"/>
        <v>#VALUE!</v>
      </c>
      <c r="BU1221" s="2" t="e">
        <f t="shared" si="632"/>
        <v>#N/A</v>
      </c>
      <c r="BV1221" s="2" t="e">
        <f t="shared" si="633"/>
        <v>#N/A</v>
      </c>
    </row>
    <row r="1222" s="2" customFormat="1" ht="22.95" customHeight="1" spans="1:74">
      <c r="A1222" s="9" t="str">
        <f t="shared" si="634"/>
        <v>M 19Induk</v>
      </c>
      <c r="B1222" s="9" t="str">
        <f t="shared" si="635"/>
        <v>M 19jurusan 1</v>
      </c>
      <c r="C1222" s="9" t="str">
        <f t="shared" si="636"/>
        <v>M 19jurusan 2</v>
      </c>
      <c r="D1222" s="9" t="str">
        <f t="shared" si="637"/>
        <v>M 19jurusan 3</v>
      </c>
      <c r="E1222" s="9" t="str">
        <f t="shared" si="638"/>
        <v>M 19jurusan 4</v>
      </c>
      <c r="F1222" s="10" t="s">
        <v>131</v>
      </c>
      <c r="G1222" s="10" t="s">
        <v>131</v>
      </c>
      <c r="H1222" s="10" t="s">
        <v>1468</v>
      </c>
      <c r="I1222" s="10" t="s">
        <v>12531</v>
      </c>
      <c r="J1222" s="10" t="s">
        <v>12532</v>
      </c>
      <c r="K1222" s="10" t="s">
        <v>7465</v>
      </c>
      <c r="L1222" s="10"/>
      <c r="M1222" s="10"/>
      <c r="N1222" s="14">
        <f t="shared" si="639"/>
        <v>0</v>
      </c>
      <c r="O1222" s="15" t="e">
        <f t="shared" si="640"/>
        <v>#VALUE!</v>
      </c>
      <c r="P1222" s="15" t="e">
        <f t="shared" si="641"/>
        <v>#VALUE!</v>
      </c>
      <c r="Q1222" s="17" t="e">
        <f>VLOOKUP($A1222,'DATA PENGUKURAN GARDU'!$A:$BS,42,0)</f>
        <v>#N/A</v>
      </c>
      <c r="R1222" s="18" t="e">
        <f t="shared" si="617"/>
        <v>#N/A</v>
      </c>
      <c r="S1222" s="17" t="e">
        <f>VLOOKUP($A1222,'DATA PENGUKURAN GARDU'!$A:$BS,44,0)</f>
        <v>#N/A</v>
      </c>
      <c r="T1222" s="18" t="e">
        <f t="shared" si="618"/>
        <v>#N/A</v>
      </c>
      <c r="U1222" s="17" t="e">
        <f>VLOOKUP($A1222,'DATA PENGUKURAN GARDU'!$A:$BS,46,0)</f>
        <v>#N/A</v>
      </c>
      <c r="V1222" s="18" t="e">
        <f t="shared" si="619"/>
        <v>#N/A</v>
      </c>
      <c r="W1222" s="17" t="e">
        <f>VLOOKUP($A1222,'DATA PENGUKURAN GARDU'!$A:$BS,48,0)</f>
        <v>#N/A</v>
      </c>
      <c r="X1222" s="17" t="e">
        <f>VLOOKUP($A1222,'DATA PENGUKURAN GARDU'!$A:$BS,53,0)</f>
        <v>#N/A</v>
      </c>
      <c r="Y1222" s="17" t="e">
        <f>VLOOKUP($A1222,'DATA PENGUKURAN GARDU'!$A:$BS,54,0)</f>
        <v>#N/A</v>
      </c>
      <c r="Z1222" s="17" t="e">
        <f>VLOOKUP($A1222,'DATA PENGUKURAN GARDU'!$A:$BS,55,0)</f>
        <v>#N/A</v>
      </c>
      <c r="AA1222" s="20" t="e">
        <f>VLOOKUP($B1222,'DATA PENGUKURAN GARDU'!$A:$BS,42,0)</f>
        <v>#N/A</v>
      </c>
      <c r="AB1222" s="21" t="e">
        <f t="shared" si="620"/>
        <v>#N/A</v>
      </c>
      <c r="AC1222" s="20" t="e">
        <f>VLOOKUP($B1222,'DATA PENGUKURAN GARDU'!$A:$BS,44,0)</f>
        <v>#N/A</v>
      </c>
      <c r="AD1222" s="21" t="e">
        <f t="shared" si="621"/>
        <v>#N/A</v>
      </c>
      <c r="AE1222" s="20" t="e">
        <f>VLOOKUP($B1222,'DATA PENGUKURAN GARDU'!$A:$BS,46,0)</f>
        <v>#N/A</v>
      </c>
      <c r="AF1222" s="21" t="e">
        <f t="shared" si="622"/>
        <v>#N/A</v>
      </c>
      <c r="AG1222" s="20" t="e">
        <f>VLOOKUP($B1222,'DATA PENGUKURAN GARDU'!$A:$BS,46,0)</f>
        <v>#N/A</v>
      </c>
      <c r="AH1222" s="20" t="e">
        <f>VLOOKUP($B1222,'DATA PENGUKURAN GARDU'!$A:$BS,53,0)</f>
        <v>#N/A</v>
      </c>
      <c r="AI1222" s="20" t="e">
        <f>VLOOKUP($B1222,'DATA PENGUKURAN GARDU'!$A:$BS,54,0)</f>
        <v>#N/A</v>
      </c>
      <c r="AJ1222" s="17" t="e">
        <f>VLOOKUP($C1222,'DATA PENGUKURAN GARDU'!$A:$BS,42,0)</f>
        <v>#N/A</v>
      </c>
      <c r="AK1222" s="23" t="e">
        <f t="shared" si="623"/>
        <v>#N/A</v>
      </c>
      <c r="AL1222" s="17" t="e">
        <f>VLOOKUP($C1222,'DATA PENGUKURAN GARDU'!$A:$BS,44,0)</f>
        <v>#N/A</v>
      </c>
      <c r="AM1222" s="23" t="e">
        <f t="shared" si="624"/>
        <v>#N/A</v>
      </c>
      <c r="AN1222" s="17" t="e">
        <f>VLOOKUP($C1222,'DATA PENGUKURAN GARDU'!$A:$BS,46,0)</f>
        <v>#N/A</v>
      </c>
      <c r="AO1222" s="23" t="e">
        <f t="shared" si="625"/>
        <v>#N/A</v>
      </c>
      <c r="AP1222" s="17" t="e">
        <f>VLOOKUP($C1222,'DATA PENGUKURAN GARDU'!$A:$BS,46,0)</f>
        <v>#N/A</v>
      </c>
      <c r="AQ1222" s="17" t="e">
        <f>VLOOKUP($C1222,'DATA PENGUKURAN GARDU'!$A:$BS,53,0)</f>
        <v>#N/A</v>
      </c>
      <c r="AR1222" s="17" t="e">
        <f>VLOOKUP($C1222,'DATA PENGUKURAN GARDU'!$A:$BS,54,0)</f>
        <v>#N/A</v>
      </c>
      <c r="AS1222" s="20" t="e">
        <f>VLOOKUP($D1222,'DATA PENGUKURAN GARDU'!$A:$BS,42,0)</f>
        <v>#N/A</v>
      </c>
      <c r="AT1222" s="21" t="e">
        <f t="shared" si="626"/>
        <v>#N/A</v>
      </c>
      <c r="AU1222" s="20" t="e">
        <f>VLOOKUP($D1222,'DATA PENGUKURAN GARDU'!$A:$BS,44,0)</f>
        <v>#N/A</v>
      </c>
      <c r="AV1222" s="21" t="e">
        <f t="shared" si="627"/>
        <v>#N/A</v>
      </c>
      <c r="AW1222" s="20" t="e">
        <f>VLOOKUP($D1222,'DATA PENGUKURAN GARDU'!$A:$BS,46,0)</f>
        <v>#N/A</v>
      </c>
      <c r="AX1222" s="21" t="e">
        <f t="shared" si="628"/>
        <v>#N/A</v>
      </c>
      <c r="AY1222" s="20" t="e">
        <f>VLOOKUP($D1222,'DATA PENGUKURAN GARDU'!$A:$BS,46,0)</f>
        <v>#N/A</v>
      </c>
      <c r="AZ1222" s="20" t="e">
        <f>VLOOKUP($D1222,'DATA PENGUKURAN GARDU'!$A:$BS,53,0)</f>
        <v>#N/A</v>
      </c>
      <c r="BA1222" s="20" t="e">
        <f>VLOOKUP($D1222,'DATA PENGUKURAN GARDU'!$A:$BS,54,0)</f>
        <v>#N/A</v>
      </c>
      <c r="BB1222" s="17" t="e">
        <f>VLOOKUP($E1222,'DATA PENGUKURAN GARDU'!$A:$BS,42,0)</f>
        <v>#N/A</v>
      </c>
      <c r="BC1222" s="23" t="e">
        <f t="shared" si="629"/>
        <v>#N/A</v>
      </c>
      <c r="BD1222" s="17" t="e">
        <f>VLOOKUP($E1222,'DATA PENGUKURAN GARDU'!$A:$BS,44,0)</f>
        <v>#N/A</v>
      </c>
      <c r="BE1222" s="23" t="e">
        <f t="shared" si="630"/>
        <v>#N/A</v>
      </c>
      <c r="BF1222" s="17" t="e">
        <f>VLOOKUP($E1222,'DATA PENGUKURAN GARDU'!$A:$BS,46,0)</f>
        <v>#N/A</v>
      </c>
      <c r="BG1222" s="23" t="e">
        <f t="shared" si="631"/>
        <v>#N/A</v>
      </c>
      <c r="BH1222" s="17" t="e">
        <f>VLOOKUP($E1222,'DATA PENGUKURAN GARDU'!$A:$BS,46,0)</f>
        <v>#N/A</v>
      </c>
      <c r="BI1222" s="17" t="e">
        <f>VLOOKUP($E1222,'DATA PENGUKURAN GARDU'!$A:$BS,53,0)</f>
        <v>#N/A</v>
      </c>
      <c r="BJ1222" s="17" t="e">
        <f>VLOOKUP($E1222,'DATA PENGUKURAN GARDU'!$A:$BS,54,0)</f>
        <v>#N/A</v>
      </c>
      <c r="BK1222" s="20" t="e">
        <f t="shared" si="642"/>
        <v>#N/A</v>
      </c>
      <c r="BL1222" s="20" t="e">
        <f t="shared" si="643"/>
        <v>#N/A</v>
      </c>
      <c r="BM1222" s="20" t="e">
        <f t="shared" si="644"/>
        <v>#N/A</v>
      </c>
      <c r="BN1222" s="25" t="e">
        <f t="shared" si="645"/>
        <v>#N/A</v>
      </c>
      <c r="BO1222" s="26" t="str">
        <f t="shared" si="646"/>
        <v>0</v>
      </c>
      <c r="BP1222" s="21" t="e">
        <f t="shared" si="647"/>
        <v>#VALUE!</v>
      </c>
      <c r="BQ1222" s="20" t="e">
        <f t="shared" si="648"/>
        <v>#N/A</v>
      </c>
      <c r="BR1222" s="20" t="e">
        <v>#N/A</v>
      </c>
      <c r="BS1222" s="9" t="e">
        <v>#N/A</v>
      </c>
      <c r="BT1222" s="2" t="e">
        <f t="shared" si="649"/>
        <v>#VALUE!</v>
      </c>
      <c r="BU1222" s="2" t="e">
        <f t="shared" si="632"/>
        <v>#N/A</v>
      </c>
      <c r="BV1222" s="2" t="e">
        <f t="shared" si="633"/>
        <v>#N/A</v>
      </c>
    </row>
    <row r="1223" s="2" customFormat="1" ht="22.95" customHeight="1" spans="1:74">
      <c r="A1223" s="9" t="str">
        <f t="shared" si="634"/>
        <v>M 26Induk</v>
      </c>
      <c r="B1223" s="9" t="str">
        <f t="shared" si="635"/>
        <v>M 26jurusan 1</v>
      </c>
      <c r="C1223" s="9" t="str">
        <f t="shared" si="636"/>
        <v>M 26jurusan 2</v>
      </c>
      <c r="D1223" s="9" t="str">
        <f t="shared" si="637"/>
        <v>M 26jurusan 3</v>
      </c>
      <c r="E1223" s="9" t="str">
        <f t="shared" si="638"/>
        <v>M 26jurusan 4</v>
      </c>
      <c r="F1223" s="10" t="s">
        <v>131</v>
      </c>
      <c r="G1223" s="10" t="s">
        <v>131</v>
      </c>
      <c r="H1223" s="10" t="s">
        <v>1469</v>
      </c>
      <c r="I1223" s="10" t="s">
        <v>12533</v>
      </c>
      <c r="J1223" s="10" t="s">
        <v>12534</v>
      </c>
      <c r="K1223" s="10" t="s">
        <v>7465</v>
      </c>
      <c r="L1223" s="10"/>
      <c r="M1223" s="10"/>
      <c r="N1223" s="14">
        <f t="shared" si="639"/>
        <v>0</v>
      </c>
      <c r="O1223" s="15" t="e">
        <f t="shared" si="640"/>
        <v>#VALUE!</v>
      </c>
      <c r="P1223" s="15" t="e">
        <f t="shared" si="641"/>
        <v>#VALUE!</v>
      </c>
      <c r="Q1223" s="17" t="e">
        <f>VLOOKUP($A1223,'DATA PENGUKURAN GARDU'!$A:$BS,42,0)</f>
        <v>#N/A</v>
      </c>
      <c r="R1223" s="18" t="e">
        <f t="shared" si="617"/>
        <v>#N/A</v>
      </c>
      <c r="S1223" s="17" t="e">
        <f>VLOOKUP($A1223,'DATA PENGUKURAN GARDU'!$A:$BS,44,0)</f>
        <v>#N/A</v>
      </c>
      <c r="T1223" s="18" t="e">
        <f t="shared" si="618"/>
        <v>#N/A</v>
      </c>
      <c r="U1223" s="17" t="e">
        <f>VLOOKUP($A1223,'DATA PENGUKURAN GARDU'!$A:$BS,46,0)</f>
        <v>#N/A</v>
      </c>
      <c r="V1223" s="18" t="e">
        <f t="shared" si="619"/>
        <v>#N/A</v>
      </c>
      <c r="W1223" s="17" t="e">
        <f>VLOOKUP($A1223,'DATA PENGUKURAN GARDU'!$A:$BS,48,0)</f>
        <v>#N/A</v>
      </c>
      <c r="X1223" s="17" t="e">
        <f>VLOOKUP($A1223,'DATA PENGUKURAN GARDU'!$A:$BS,53,0)</f>
        <v>#N/A</v>
      </c>
      <c r="Y1223" s="17" t="e">
        <f>VLOOKUP($A1223,'DATA PENGUKURAN GARDU'!$A:$BS,54,0)</f>
        <v>#N/A</v>
      </c>
      <c r="Z1223" s="17" t="e">
        <f>VLOOKUP($A1223,'DATA PENGUKURAN GARDU'!$A:$BS,55,0)</f>
        <v>#N/A</v>
      </c>
      <c r="AA1223" s="20" t="e">
        <f>VLOOKUP($B1223,'DATA PENGUKURAN GARDU'!$A:$BS,42,0)</f>
        <v>#N/A</v>
      </c>
      <c r="AB1223" s="21" t="e">
        <f t="shared" si="620"/>
        <v>#N/A</v>
      </c>
      <c r="AC1223" s="20" t="e">
        <f>VLOOKUP($B1223,'DATA PENGUKURAN GARDU'!$A:$BS,44,0)</f>
        <v>#N/A</v>
      </c>
      <c r="AD1223" s="21" t="e">
        <f t="shared" si="621"/>
        <v>#N/A</v>
      </c>
      <c r="AE1223" s="20" t="e">
        <f>VLOOKUP($B1223,'DATA PENGUKURAN GARDU'!$A:$BS,46,0)</f>
        <v>#N/A</v>
      </c>
      <c r="AF1223" s="21" t="e">
        <f t="shared" si="622"/>
        <v>#N/A</v>
      </c>
      <c r="AG1223" s="20" t="e">
        <f>VLOOKUP($B1223,'DATA PENGUKURAN GARDU'!$A:$BS,46,0)</f>
        <v>#N/A</v>
      </c>
      <c r="AH1223" s="20" t="e">
        <f>VLOOKUP($B1223,'DATA PENGUKURAN GARDU'!$A:$BS,53,0)</f>
        <v>#N/A</v>
      </c>
      <c r="AI1223" s="20" t="e">
        <f>VLOOKUP($B1223,'DATA PENGUKURAN GARDU'!$A:$BS,54,0)</f>
        <v>#N/A</v>
      </c>
      <c r="AJ1223" s="17" t="e">
        <f>VLOOKUP($C1223,'DATA PENGUKURAN GARDU'!$A:$BS,42,0)</f>
        <v>#N/A</v>
      </c>
      <c r="AK1223" s="23" t="e">
        <f t="shared" si="623"/>
        <v>#N/A</v>
      </c>
      <c r="AL1223" s="17" t="e">
        <f>VLOOKUP($C1223,'DATA PENGUKURAN GARDU'!$A:$BS,44,0)</f>
        <v>#N/A</v>
      </c>
      <c r="AM1223" s="23" t="e">
        <f t="shared" si="624"/>
        <v>#N/A</v>
      </c>
      <c r="AN1223" s="17" t="e">
        <f>VLOOKUP($C1223,'DATA PENGUKURAN GARDU'!$A:$BS,46,0)</f>
        <v>#N/A</v>
      </c>
      <c r="AO1223" s="23" t="e">
        <f t="shared" si="625"/>
        <v>#N/A</v>
      </c>
      <c r="AP1223" s="17" t="e">
        <f>VLOOKUP($C1223,'DATA PENGUKURAN GARDU'!$A:$BS,46,0)</f>
        <v>#N/A</v>
      </c>
      <c r="AQ1223" s="17" t="e">
        <f>VLOOKUP($C1223,'DATA PENGUKURAN GARDU'!$A:$BS,53,0)</f>
        <v>#N/A</v>
      </c>
      <c r="AR1223" s="17" t="e">
        <f>VLOOKUP($C1223,'DATA PENGUKURAN GARDU'!$A:$BS,54,0)</f>
        <v>#N/A</v>
      </c>
      <c r="AS1223" s="20" t="e">
        <f>VLOOKUP($D1223,'DATA PENGUKURAN GARDU'!$A:$BS,42,0)</f>
        <v>#N/A</v>
      </c>
      <c r="AT1223" s="21" t="e">
        <f t="shared" si="626"/>
        <v>#N/A</v>
      </c>
      <c r="AU1223" s="20" t="e">
        <f>VLOOKUP($D1223,'DATA PENGUKURAN GARDU'!$A:$BS,44,0)</f>
        <v>#N/A</v>
      </c>
      <c r="AV1223" s="21" t="e">
        <f t="shared" si="627"/>
        <v>#N/A</v>
      </c>
      <c r="AW1223" s="20" t="e">
        <f>VLOOKUP($D1223,'DATA PENGUKURAN GARDU'!$A:$BS,46,0)</f>
        <v>#N/A</v>
      </c>
      <c r="AX1223" s="21" t="e">
        <f t="shared" si="628"/>
        <v>#N/A</v>
      </c>
      <c r="AY1223" s="20" t="e">
        <f>VLOOKUP($D1223,'DATA PENGUKURAN GARDU'!$A:$BS,46,0)</f>
        <v>#N/A</v>
      </c>
      <c r="AZ1223" s="20" t="e">
        <f>VLOOKUP($D1223,'DATA PENGUKURAN GARDU'!$A:$BS,53,0)</f>
        <v>#N/A</v>
      </c>
      <c r="BA1223" s="20" t="e">
        <f>VLOOKUP($D1223,'DATA PENGUKURAN GARDU'!$A:$BS,54,0)</f>
        <v>#N/A</v>
      </c>
      <c r="BB1223" s="17" t="e">
        <f>VLOOKUP($E1223,'DATA PENGUKURAN GARDU'!$A:$BS,42,0)</f>
        <v>#N/A</v>
      </c>
      <c r="BC1223" s="23" t="e">
        <f t="shared" si="629"/>
        <v>#N/A</v>
      </c>
      <c r="BD1223" s="17" t="e">
        <f>VLOOKUP($E1223,'DATA PENGUKURAN GARDU'!$A:$BS,44,0)</f>
        <v>#N/A</v>
      </c>
      <c r="BE1223" s="23" t="e">
        <f t="shared" si="630"/>
        <v>#N/A</v>
      </c>
      <c r="BF1223" s="17" t="e">
        <f>VLOOKUP($E1223,'DATA PENGUKURAN GARDU'!$A:$BS,46,0)</f>
        <v>#N/A</v>
      </c>
      <c r="BG1223" s="23" t="e">
        <f t="shared" si="631"/>
        <v>#N/A</v>
      </c>
      <c r="BH1223" s="17" t="e">
        <f>VLOOKUP($E1223,'DATA PENGUKURAN GARDU'!$A:$BS,46,0)</f>
        <v>#N/A</v>
      </c>
      <c r="BI1223" s="17" t="e">
        <f>VLOOKUP($E1223,'DATA PENGUKURAN GARDU'!$A:$BS,53,0)</f>
        <v>#N/A</v>
      </c>
      <c r="BJ1223" s="17" t="e">
        <f>VLOOKUP($E1223,'DATA PENGUKURAN GARDU'!$A:$BS,54,0)</f>
        <v>#N/A</v>
      </c>
      <c r="BK1223" s="20" t="e">
        <f t="shared" si="642"/>
        <v>#N/A</v>
      </c>
      <c r="BL1223" s="20" t="e">
        <f t="shared" si="643"/>
        <v>#N/A</v>
      </c>
      <c r="BM1223" s="20" t="e">
        <f t="shared" si="644"/>
        <v>#N/A</v>
      </c>
      <c r="BN1223" s="25" t="e">
        <f t="shared" si="645"/>
        <v>#N/A</v>
      </c>
      <c r="BO1223" s="26" t="str">
        <f t="shared" si="646"/>
        <v>0</v>
      </c>
      <c r="BP1223" s="21" t="e">
        <f t="shared" si="647"/>
        <v>#VALUE!</v>
      </c>
      <c r="BQ1223" s="20" t="e">
        <f t="shared" si="648"/>
        <v>#N/A</v>
      </c>
      <c r="BR1223" s="20" t="e">
        <v>#N/A</v>
      </c>
      <c r="BS1223" s="9" t="e">
        <v>#N/A</v>
      </c>
      <c r="BT1223" s="2" t="e">
        <f t="shared" si="649"/>
        <v>#VALUE!</v>
      </c>
      <c r="BU1223" s="2" t="e">
        <f t="shared" si="632"/>
        <v>#N/A</v>
      </c>
      <c r="BV1223" s="2" t="e">
        <f t="shared" si="633"/>
        <v>#N/A</v>
      </c>
    </row>
    <row r="1224" s="2" customFormat="1" ht="22.95" customHeight="1" spans="1:74">
      <c r="A1224" s="9" t="str">
        <f t="shared" si="634"/>
        <v>M 28Induk</v>
      </c>
      <c r="B1224" s="9" t="str">
        <f t="shared" si="635"/>
        <v>M 28jurusan 1</v>
      </c>
      <c r="C1224" s="9" t="str">
        <f t="shared" si="636"/>
        <v>M 28jurusan 2</v>
      </c>
      <c r="D1224" s="9" t="str">
        <f t="shared" si="637"/>
        <v>M 28jurusan 3</v>
      </c>
      <c r="E1224" s="9" t="str">
        <f t="shared" si="638"/>
        <v>M 28jurusan 4</v>
      </c>
      <c r="F1224" s="10" t="s">
        <v>131</v>
      </c>
      <c r="G1224" s="10" t="s">
        <v>131</v>
      </c>
      <c r="H1224" s="10" t="s">
        <v>1470</v>
      </c>
      <c r="I1224" s="10" t="s">
        <v>12535</v>
      </c>
      <c r="J1224" s="10" t="s">
        <v>12536</v>
      </c>
      <c r="K1224" s="10" t="s">
        <v>7465</v>
      </c>
      <c r="L1224" s="10"/>
      <c r="M1224" s="10"/>
      <c r="N1224" s="14">
        <f t="shared" si="639"/>
        <v>0</v>
      </c>
      <c r="O1224" s="15" t="e">
        <f t="shared" si="640"/>
        <v>#VALUE!</v>
      </c>
      <c r="P1224" s="15" t="e">
        <f t="shared" si="641"/>
        <v>#VALUE!</v>
      </c>
      <c r="Q1224" s="17" t="e">
        <f>VLOOKUP($A1224,'DATA PENGUKURAN GARDU'!$A:$BS,42,0)</f>
        <v>#N/A</v>
      </c>
      <c r="R1224" s="18" t="e">
        <f t="shared" si="617"/>
        <v>#N/A</v>
      </c>
      <c r="S1224" s="17" t="e">
        <f>VLOOKUP($A1224,'DATA PENGUKURAN GARDU'!$A:$BS,44,0)</f>
        <v>#N/A</v>
      </c>
      <c r="T1224" s="18" t="e">
        <f t="shared" si="618"/>
        <v>#N/A</v>
      </c>
      <c r="U1224" s="17" t="e">
        <f>VLOOKUP($A1224,'DATA PENGUKURAN GARDU'!$A:$BS,46,0)</f>
        <v>#N/A</v>
      </c>
      <c r="V1224" s="18" t="e">
        <f t="shared" si="619"/>
        <v>#N/A</v>
      </c>
      <c r="W1224" s="17" t="e">
        <f>VLOOKUP($A1224,'DATA PENGUKURAN GARDU'!$A:$BS,48,0)</f>
        <v>#N/A</v>
      </c>
      <c r="X1224" s="17" t="e">
        <f>VLOOKUP($A1224,'DATA PENGUKURAN GARDU'!$A:$BS,53,0)</f>
        <v>#N/A</v>
      </c>
      <c r="Y1224" s="17" t="e">
        <f>VLOOKUP($A1224,'DATA PENGUKURAN GARDU'!$A:$BS,54,0)</f>
        <v>#N/A</v>
      </c>
      <c r="Z1224" s="17" t="e">
        <f>VLOOKUP($A1224,'DATA PENGUKURAN GARDU'!$A:$BS,55,0)</f>
        <v>#N/A</v>
      </c>
      <c r="AA1224" s="20" t="e">
        <f>VLOOKUP($B1224,'DATA PENGUKURAN GARDU'!$A:$BS,42,0)</f>
        <v>#N/A</v>
      </c>
      <c r="AB1224" s="21" t="e">
        <f t="shared" si="620"/>
        <v>#N/A</v>
      </c>
      <c r="AC1224" s="20" t="e">
        <f>VLOOKUP($B1224,'DATA PENGUKURAN GARDU'!$A:$BS,44,0)</f>
        <v>#N/A</v>
      </c>
      <c r="AD1224" s="21" t="e">
        <f t="shared" si="621"/>
        <v>#N/A</v>
      </c>
      <c r="AE1224" s="20" t="e">
        <f>VLOOKUP($B1224,'DATA PENGUKURAN GARDU'!$A:$BS,46,0)</f>
        <v>#N/A</v>
      </c>
      <c r="AF1224" s="21" t="e">
        <f t="shared" si="622"/>
        <v>#N/A</v>
      </c>
      <c r="AG1224" s="20" t="e">
        <f>VLOOKUP($B1224,'DATA PENGUKURAN GARDU'!$A:$BS,46,0)</f>
        <v>#N/A</v>
      </c>
      <c r="AH1224" s="20" t="e">
        <f>VLOOKUP($B1224,'DATA PENGUKURAN GARDU'!$A:$BS,53,0)</f>
        <v>#N/A</v>
      </c>
      <c r="AI1224" s="20" t="e">
        <f>VLOOKUP($B1224,'DATA PENGUKURAN GARDU'!$A:$BS,54,0)</f>
        <v>#N/A</v>
      </c>
      <c r="AJ1224" s="17" t="e">
        <f>VLOOKUP($C1224,'DATA PENGUKURAN GARDU'!$A:$BS,42,0)</f>
        <v>#N/A</v>
      </c>
      <c r="AK1224" s="23" t="e">
        <f t="shared" si="623"/>
        <v>#N/A</v>
      </c>
      <c r="AL1224" s="17" t="e">
        <f>VLOOKUP($C1224,'DATA PENGUKURAN GARDU'!$A:$BS,44,0)</f>
        <v>#N/A</v>
      </c>
      <c r="AM1224" s="23" t="e">
        <f t="shared" si="624"/>
        <v>#N/A</v>
      </c>
      <c r="AN1224" s="17" t="e">
        <f>VLOOKUP($C1224,'DATA PENGUKURAN GARDU'!$A:$BS,46,0)</f>
        <v>#N/A</v>
      </c>
      <c r="AO1224" s="23" t="e">
        <f t="shared" si="625"/>
        <v>#N/A</v>
      </c>
      <c r="AP1224" s="17" t="e">
        <f>VLOOKUP($C1224,'DATA PENGUKURAN GARDU'!$A:$BS,46,0)</f>
        <v>#N/A</v>
      </c>
      <c r="AQ1224" s="17" t="e">
        <f>VLOOKUP($C1224,'DATA PENGUKURAN GARDU'!$A:$BS,53,0)</f>
        <v>#N/A</v>
      </c>
      <c r="AR1224" s="17" t="e">
        <f>VLOOKUP($C1224,'DATA PENGUKURAN GARDU'!$A:$BS,54,0)</f>
        <v>#N/A</v>
      </c>
      <c r="AS1224" s="20" t="e">
        <f>VLOOKUP($D1224,'DATA PENGUKURAN GARDU'!$A:$BS,42,0)</f>
        <v>#N/A</v>
      </c>
      <c r="AT1224" s="21" t="e">
        <f t="shared" si="626"/>
        <v>#N/A</v>
      </c>
      <c r="AU1224" s="20" t="e">
        <f>VLOOKUP($D1224,'DATA PENGUKURAN GARDU'!$A:$BS,44,0)</f>
        <v>#N/A</v>
      </c>
      <c r="AV1224" s="21" t="e">
        <f t="shared" si="627"/>
        <v>#N/A</v>
      </c>
      <c r="AW1224" s="20" t="e">
        <f>VLOOKUP($D1224,'DATA PENGUKURAN GARDU'!$A:$BS,46,0)</f>
        <v>#N/A</v>
      </c>
      <c r="AX1224" s="21" t="e">
        <f t="shared" si="628"/>
        <v>#N/A</v>
      </c>
      <c r="AY1224" s="20" t="e">
        <f>VLOOKUP($D1224,'DATA PENGUKURAN GARDU'!$A:$BS,46,0)</f>
        <v>#N/A</v>
      </c>
      <c r="AZ1224" s="20" t="e">
        <f>VLOOKUP($D1224,'DATA PENGUKURAN GARDU'!$A:$BS,53,0)</f>
        <v>#N/A</v>
      </c>
      <c r="BA1224" s="20" t="e">
        <f>VLOOKUP($D1224,'DATA PENGUKURAN GARDU'!$A:$BS,54,0)</f>
        <v>#N/A</v>
      </c>
      <c r="BB1224" s="17" t="e">
        <f>VLOOKUP($E1224,'DATA PENGUKURAN GARDU'!$A:$BS,42,0)</f>
        <v>#N/A</v>
      </c>
      <c r="BC1224" s="23" t="e">
        <f t="shared" si="629"/>
        <v>#N/A</v>
      </c>
      <c r="BD1224" s="17" t="e">
        <f>VLOOKUP($E1224,'DATA PENGUKURAN GARDU'!$A:$BS,44,0)</f>
        <v>#N/A</v>
      </c>
      <c r="BE1224" s="23" t="e">
        <f t="shared" si="630"/>
        <v>#N/A</v>
      </c>
      <c r="BF1224" s="17" t="e">
        <f>VLOOKUP($E1224,'DATA PENGUKURAN GARDU'!$A:$BS,46,0)</f>
        <v>#N/A</v>
      </c>
      <c r="BG1224" s="23" t="e">
        <f t="shared" si="631"/>
        <v>#N/A</v>
      </c>
      <c r="BH1224" s="17" t="e">
        <f>VLOOKUP($E1224,'DATA PENGUKURAN GARDU'!$A:$BS,46,0)</f>
        <v>#N/A</v>
      </c>
      <c r="BI1224" s="17" t="e">
        <f>VLOOKUP($E1224,'DATA PENGUKURAN GARDU'!$A:$BS,53,0)</f>
        <v>#N/A</v>
      </c>
      <c r="BJ1224" s="17" t="e">
        <f>VLOOKUP($E1224,'DATA PENGUKURAN GARDU'!$A:$BS,54,0)</f>
        <v>#N/A</v>
      </c>
      <c r="BK1224" s="20" t="e">
        <f t="shared" si="642"/>
        <v>#N/A</v>
      </c>
      <c r="BL1224" s="20" t="e">
        <f t="shared" si="643"/>
        <v>#N/A</v>
      </c>
      <c r="BM1224" s="20" t="e">
        <f t="shared" si="644"/>
        <v>#N/A</v>
      </c>
      <c r="BN1224" s="25" t="e">
        <f t="shared" si="645"/>
        <v>#N/A</v>
      </c>
      <c r="BO1224" s="26" t="str">
        <f t="shared" si="646"/>
        <v>0</v>
      </c>
      <c r="BP1224" s="21" t="e">
        <f t="shared" si="647"/>
        <v>#VALUE!</v>
      </c>
      <c r="BQ1224" s="20" t="e">
        <f t="shared" si="648"/>
        <v>#N/A</v>
      </c>
      <c r="BR1224" s="20" t="e">
        <v>#N/A</v>
      </c>
      <c r="BS1224" s="9" t="e">
        <v>#N/A</v>
      </c>
      <c r="BT1224" s="2" t="e">
        <f t="shared" si="649"/>
        <v>#VALUE!</v>
      </c>
      <c r="BU1224" s="2" t="e">
        <f t="shared" si="632"/>
        <v>#N/A</v>
      </c>
      <c r="BV1224" s="2" t="e">
        <f t="shared" si="633"/>
        <v>#N/A</v>
      </c>
    </row>
    <row r="1225" s="2" customFormat="1" ht="22.95" customHeight="1" spans="1:74">
      <c r="A1225" s="9" t="str">
        <f t="shared" si="634"/>
        <v>M 29Induk</v>
      </c>
      <c r="B1225" s="9" t="str">
        <f t="shared" si="635"/>
        <v>M 29jurusan 1</v>
      </c>
      <c r="C1225" s="9" t="str">
        <f t="shared" si="636"/>
        <v>M 29jurusan 2</v>
      </c>
      <c r="D1225" s="9" t="str">
        <f t="shared" si="637"/>
        <v>M 29jurusan 3</v>
      </c>
      <c r="E1225" s="9" t="str">
        <f t="shared" si="638"/>
        <v>M 29jurusan 4</v>
      </c>
      <c r="F1225" s="10" t="s">
        <v>131</v>
      </c>
      <c r="G1225" s="10" t="s">
        <v>131</v>
      </c>
      <c r="H1225" s="10" t="s">
        <v>1471</v>
      </c>
      <c r="I1225" s="10" t="s">
        <v>12537</v>
      </c>
      <c r="J1225" s="10" t="s">
        <v>12538</v>
      </c>
      <c r="K1225" s="10" t="s">
        <v>7465</v>
      </c>
      <c r="L1225" s="10"/>
      <c r="M1225" s="10"/>
      <c r="N1225" s="14">
        <f t="shared" si="639"/>
        <v>0</v>
      </c>
      <c r="O1225" s="15" t="e">
        <f t="shared" si="640"/>
        <v>#VALUE!</v>
      </c>
      <c r="P1225" s="15" t="e">
        <f t="shared" si="641"/>
        <v>#VALUE!</v>
      </c>
      <c r="Q1225" s="17" t="e">
        <f>VLOOKUP($A1225,'DATA PENGUKURAN GARDU'!$A:$BS,42,0)</f>
        <v>#N/A</v>
      </c>
      <c r="R1225" s="18" t="e">
        <f t="shared" si="617"/>
        <v>#N/A</v>
      </c>
      <c r="S1225" s="17" t="e">
        <f>VLOOKUP($A1225,'DATA PENGUKURAN GARDU'!$A:$BS,44,0)</f>
        <v>#N/A</v>
      </c>
      <c r="T1225" s="18" t="e">
        <f t="shared" si="618"/>
        <v>#N/A</v>
      </c>
      <c r="U1225" s="17" t="e">
        <f>VLOOKUP($A1225,'DATA PENGUKURAN GARDU'!$A:$BS,46,0)</f>
        <v>#N/A</v>
      </c>
      <c r="V1225" s="18" t="e">
        <f t="shared" si="619"/>
        <v>#N/A</v>
      </c>
      <c r="W1225" s="17" t="e">
        <f>VLOOKUP($A1225,'DATA PENGUKURAN GARDU'!$A:$BS,48,0)</f>
        <v>#N/A</v>
      </c>
      <c r="X1225" s="17" t="e">
        <f>VLOOKUP($A1225,'DATA PENGUKURAN GARDU'!$A:$BS,53,0)</f>
        <v>#N/A</v>
      </c>
      <c r="Y1225" s="17" t="e">
        <f>VLOOKUP($A1225,'DATA PENGUKURAN GARDU'!$A:$BS,54,0)</f>
        <v>#N/A</v>
      </c>
      <c r="Z1225" s="17" t="e">
        <f>VLOOKUP($A1225,'DATA PENGUKURAN GARDU'!$A:$BS,55,0)</f>
        <v>#N/A</v>
      </c>
      <c r="AA1225" s="20" t="e">
        <f>VLOOKUP($B1225,'DATA PENGUKURAN GARDU'!$A:$BS,42,0)</f>
        <v>#N/A</v>
      </c>
      <c r="AB1225" s="21" t="e">
        <f t="shared" si="620"/>
        <v>#N/A</v>
      </c>
      <c r="AC1225" s="20" t="e">
        <f>VLOOKUP($B1225,'DATA PENGUKURAN GARDU'!$A:$BS,44,0)</f>
        <v>#N/A</v>
      </c>
      <c r="AD1225" s="21" t="e">
        <f t="shared" si="621"/>
        <v>#N/A</v>
      </c>
      <c r="AE1225" s="20" t="e">
        <f>VLOOKUP($B1225,'DATA PENGUKURAN GARDU'!$A:$BS,46,0)</f>
        <v>#N/A</v>
      </c>
      <c r="AF1225" s="21" t="e">
        <f t="shared" si="622"/>
        <v>#N/A</v>
      </c>
      <c r="AG1225" s="20" t="e">
        <f>VLOOKUP($B1225,'DATA PENGUKURAN GARDU'!$A:$BS,46,0)</f>
        <v>#N/A</v>
      </c>
      <c r="AH1225" s="20" t="e">
        <f>VLOOKUP($B1225,'DATA PENGUKURAN GARDU'!$A:$BS,53,0)</f>
        <v>#N/A</v>
      </c>
      <c r="AI1225" s="20" t="e">
        <f>VLOOKUP($B1225,'DATA PENGUKURAN GARDU'!$A:$BS,54,0)</f>
        <v>#N/A</v>
      </c>
      <c r="AJ1225" s="17" t="e">
        <f>VLOOKUP($C1225,'DATA PENGUKURAN GARDU'!$A:$BS,42,0)</f>
        <v>#N/A</v>
      </c>
      <c r="AK1225" s="23" t="e">
        <f t="shared" si="623"/>
        <v>#N/A</v>
      </c>
      <c r="AL1225" s="17" t="e">
        <f>VLOOKUP($C1225,'DATA PENGUKURAN GARDU'!$A:$BS,44,0)</f>
        <v>#N/A</v>
      </c>
      <c r="AM1225" s="23" t="e">
        <f t="shared" si="624"/>
        <v>#N/A</v>
      </c>
      <c r="AN1225" s="17" t="e">
        <f>VLOOKUP($C1225,'DATA PENGUKURAN GARDU'!$A:$BS,46,0)</f>
        <v>#N/A</v>
      </c>
      <c r="AO1225" s="23" t="e">
        <f t="shared" si="625"/>
        <v>#N/A</v>
      </c>
      <c r="AP1225" s="17" t="e">
        <f>VLOOKUP($C1225,'DATA PENGUKURAN GARDU'!$A:$BS,46,0)</f>
        <v>#N/A</v>
      </c>
      <c r="AQ1225" s="17" t="e">
        <f>VLOOKUP($C1225,'DATA PENGUKURAN GARDU'!$A:$BS,53,0)</f>
        <v>#N/A</v>
      </c>
      <c r="AR1225" s="17" t="e">
        <f>VLOOKUP($C1225,'DATA PENGUKURAN GARDU'!$A:$BS,54,0)</f>
        <v>#N/A</v>
      </c>
      <c r="AS1225" s="20" t="e">
        <f>VLOOKUP($D1225,'DATA PENGUKURAN GARDU'!$A:$BS,42,0)</f>
        <v>#N/A</v>
      </c>
      <c r="AT1225" s="21" t="e">
        <f t="shared" si="626"/>
        <v>#N/A</v>
      </c>
      <c r="AU1225" s="20" t="e">
        <f>VLOOKUP($D1225,'DATA PENGUKURAN GARDU'!$A:$BS,44,0)</f>
        <v>#N/A</v>
      </c>
      <c r="AV1225" s="21" t="e">
        <f t="shared" si="627"/>
        <v>#N/A</v>
      </c>
      <c r="AW1225" s="20" t="e">
        <f>VLOOKUP($D1225,'DATA PENGUKURAN GARDU'!$A:$BS,46,0)</f>
        <v>#N/A</v>
      </c>
      <c r="AX1225" s="21" t="e">
        <f t="shared" si="628"/>
        <v>#N/A</v>
      </c>
      <c r="AY1225" s="20" t="e">
        <f>VLOOKUP($D1225,'DATA PENGUKURAN GARDU'!$A:$BS,46,0)</f>
        <v>#N/A</v>
      </c>
      <c r="AZ1225" s="20" t="e">
        <f>VLOOKUP($D1225,'DATA PENGUKURAN GARDU'!$A:$BS,53,0)</f>
        <v>#N/A</v>
      </c>
      <c r="BA1225" s="20" t="e">
        <f>VLOOKUP($D1225,'DATA PENGUKURAN GARDU'!$A:$BS,54,0)</f>
        <v>#N/A</v>
      </c>
      <c r="BB1225" s="17" t="e">
        <f>VLOOKUP($E1225,'DATA PENGUKURAN GARDU'!$A:$BS,42,0)</f>
        <v>#N/A</v>
      </c>
      <c r="BC1225" s="23" t="e">
        <f t="shared" si="629"/>
        <v>#N/A</v>
      </c>
      <c r="BD1225" s="17" t="e">
        <f>VLOOKUP($E1225,'DATA PENGUKURAN GARDU'!$A:$BS,44,0)</f>
        <v>#N/A</v>
      </c>
      <c r="BE1225" s="23" t="e">
        <f t="shared" si="630"/>
        <v>#N/A</v>
      </c>
      <c r="BF1225" s="17" t="e">
        <f>VLOOKUP($E1225,'DATA PENGUKURAN GARDU'!$A:$BS,46,0)</f>
        <v>#N/A</v>
      </c>
      <c r="BG1225" s="23" t="e">
        <f t="shared" si="631"/>
        <v>#N/A</v>
      </c>
      <c r="BH1225" s="17" t="e">
        <f>VLOOKUP($E1225,'DATA PENGUKURAN GARDU'!$A:$BS,46,0)</f>
        <v>#N/A</v>
      </c>
      <c r="BI1225" s="17" t="e">
        <f>VLOOKUP($E1225,'DATA PENGUKURAN GARDU'!$A:$BS,53,0)</f>
        <v>#N/A</v>
      </c>
      <c r="BJ1225" s="17" t="e">
        <f>VLOOKUP($E1225,'DATA PENGUKURAN GARDU'!$A:$BS,54,0)</f>
        <v>#N/A</v>
      </c>
      <c r="BK1225" s="20" t="e">
        <f t="shared" si="642"/>
        <v>#N/A</v>
      </c>
      <c r="BL1225" s="20" t="e">
        <f t="shared" si="643"/>
        <v>#N/A</v>
      </c>
      <c r="BM1225" s="20" t="e">
        <f t="shared" si="644"/>
        <v>#N/A</v>
      </c>
      <c r="BN1225" s="25" t="e">
        <f t="shared" si="645"/>
        <v>#N/A</v>
      </c>
      <c r="BO1225" s="26" t="str">
        <f t="shared" si="646"/>
        <v>0</v>
      </c>
      <c r="BP1225" s="21" t="e">
        <f t="shared" si="647"/>
        <v>#VALUE!</v>
      </c>
      <c r="BQ1225" s="20" t="e">
        <f t="shared" si="648"/>
        <v>#N/A</v>
      </c>
      <c r="BR1225" s="20" t="e">
        <v>#N/A</v>
      </c>
      <c r="BS1225" s="9" t="e">
        <v>#N/A</v>
      </c>
      <c r="BT1225" s="2" t="e">
        <f t="shared" si="649"/>
        <v>#VALUE!</v>
      </c>
      <c r="BU1225" s="2" t="e">
        <f t="shared" si="632"/>
        <v>#N/A</v>
      </c>
      <c r="BV1225" s="2" t="e">
        <f t="shared" si="633"/>
        <v>#N/A</v>
      </c>
    </row>
    <row r="1226" s="2" customFormat="1" ht="22.95" customHeight="1" spans="1:74">
      <c r="A1226" s="9" t="str">
        <f t="shared" si="634"/>
        <v>M 36Induk</v>
      </c>
      <c r="B1226" s="9" t="str">
        <f t="shared" si="635"/>
        <v>M 36jurusan 1</v>
      </c>
      <c r="C1226" s="9" t="str">
        <f t="shared" si="636"/>
        <v>M 36jurusan 2</v>
      </c>
      <c r="D1226" s="9" t="str">
        <f t="shared" si="637"/>
        <v>M 36jurusan 3</v>
      </c>
      <c r="E1226" s="9" t="str">
        <f t="shared" si="638"/>
        <v>M 36jurusan 4</v>
      </c>
      <c r="F1226" s="10" t="s">
        <v>131</v>
      </c>
      <c r="G1226" s="10" t="s">
        <v>131</v>
      </c>
      <c r="H1226" s="10" t="s">
        <v>1472</v>
      </c>
      <c r="I1226" s="10" t="s">
        <v>12539</v>
      </c>
      <c r="J1226" s="10" t="s">
        <v>12540</v>
      </c>
      <c r="K1226" s="10" t="s">
        <v>7465</v>
      </c>
      <c r="L1226" s="10"/>
      <c r="M1226" s="10"/>
      <c r="N1226" s="14">
        <f t="shared" si="639"/>
        <v>0</v>
      </c>
      <c r="O1226" s="15" t="e">
        <f t="shared" si="640"/>
        <v>#VALUE!</v>
      </c>
      <c r="P1226" s="15" t="e">
        <f t="shared" si="641"/>
        <v>#VALUE!</v>
      </c>
      <c r="Q1226" s="17" t="e">
        <f>VLOOKUP($A1226,'DATA PENGUKURAN GARDU'!$A:$BS,42,0)</f>
        <v>#N/A</v>
      </c>
      <c r="R1226" s="18" t="e">
        <f t="shared" si="617"/>
        <v>#N/A</v>
      </c>
      <c r="S1226" s="17" t="e">
        <f>VLOOKUP($A1226,'DATA PENGUKURAN GARDU'!$A:$BS,44,0)</f>
        <v>#N/A</v>
      </c>
      <c r="T1226" s="18" t="e">
        <f t="shared" si="618"/>
        <v>#N/A</v>
      </c>
      <c r="U1226" s="17" t="e">
        <f>VLOOKUP($A1226,'DATA PENGUKURAN GARDU'!$A:$BS,46,0)</f>
        <v>#N/A</v>
      </c>
      <c r="V1226" s="18" t="e">
        <f t="shared" si="619"/>
        <v>#N/A</v>
      </c>
      <c r="W1226" s="17" t="e">
        <f>VLOOKUP($A1226,'DATA PENGUKURAN GARDU'!$A:$BS,48,0)</f>
        <v>#N/A</v>
      </c>
      <c r="X1226" s="17" t="e">
        <f>VLOOKUP($A1226,'DATA PENGUKURAN GARDU'!$A:$BS,53,0)</f>
        <v>#N/A</v>
      </c>
      <c r="Y1226" s="17" t="e">
        <f>VLOOKUP($A1226,'DATA PENGUKURAN GARDU'!$A:$BS,54,0)</f>
        <v>#N/A</v>
      </c>
      <c r="Z1226" s="17" t="e">
        <f>VLOOKUP($A1226,'DATA PENGUKURAN GARDU'!$A:$BS,55,0)</f>
        <v>#N/A</v>
      </c>
      <c r="AA1226" s="20" t="e">
        <f>VLOOKUP($B1226,'DATA PENGUKURAN GARDU'!$A:$BS,42,0)</f>
        <v>#N/A</v>
      </c>
      <c r="AB1226" s="21" t="e">
        <f t="shared" si="620"/>
        <v>#N/A</v>
      </c>
      <c r="AC1226" s="20" t="e">
        <f>VLOOKUP($B1226,'DATA PENGUKURAN GARDU'!$A:$BS,44,0)</f>
        <v>#N/A</v>
      </c>
      <c r="AD1226" s="21" t="e">
        <f t="shared" si="621"/>
        <v>#N/A</v>
      </c>
      <c r="AE1226" s="20" t="e">
        <f>VLOOKUP($B1226,'DATA PENGUKURAN GARDU'!$A:$BS,46,0)</f>
        <v>#N/A</v>
      </c>
      <c r="AF1226" s="21" t="e">
        <f t="shared" si="622"/>
        <v>#N/A</v>
      </c>
      <c r="AG1226" s="20" t="e">
        <f>VLOOKUP($B1226,'DATA PENGUKURAN GARDU'!$A:$BS,46,0)</f>
        <v>#N/A</v>
      </c>
      <c r="AH1226" s="20" t="e">
        <f>VLOOKUP($B1226,'DATA PENGUKURAN GARDU'!$A:$BS,53,0)</f>
        <v>#N/A</v>
      </c>
      <c r="AI1226" s="20" t="e">
        <f>VLOOKUP($B1226,'DATA PENGUKURAN GARDU'!$A:$BS,54,0)</f>
        <v>#N/A</v>
      </c>
      <c r="AJ1226" s="17" t="e">
        <f>VLOOKUP($C1226,'DATA PENGUKURAN GARDU'!$A:$BS,42,0)</f>
        <v>#N/A</v>
      </c>
      <c r="AK1226" s="23" t="e">
        <f t="shared" si="623"/>
        <v>#N/A</v>
      </c>
      <c r="AL1226" s="17" t="e">
        <f>VLOOKUP($C1226,'DATA PENGUKURAN GARDU'!$A:$BS,44,0)</f>
        <v>#N/A</v>
      </c>
      <c r="AM1226" s="23" t="e">
        <f t="shared" si="624"/>
        <v>#N/A</v>
      </c>
      <c r="AN1226" s="17" t="e">
        <f>VLOOKUP($C1226,'DATA PENGUKURAN GARDU'!$A:$BS,46,0)</f>
        <v>#N/A</v>
      </c>
      <c r="AO1226" s="23" t="e">
        <f t="shared" si="625"/>
        <v>#N/A</v>
      </c>
      <c r="AP1226" s="17" t="e">
        <f>VLOOKUP($C1226,'DATA PENGUKURAN GARDU'!$A:$BS,46,0)</f>
        <v>#N/A</v>
      </c>
      <c r="AQ1226" s="17" t="e">
        <f>VLOOKUP($C1226,'DATA PENGUKURAN GARDU'!$A:$BS,53,0)</f>
        <v>#N/A</v>
      </c>
      <c r="AR1226" s="17" t="e">
        <f>VLOOKUP($C1226,'DATA PENGUKURAN GARDU'!$A:$BS,54,0)</f>
        <v>#N/A</v>
      </c>
      <c r="AS1226" s="20" t="e">
        <f>VLOOKUP($D1226,'DATA PENGUKURAN GARDU'!$A:$BS,42,0)</f>
        <v>#N/A</v>
      </c>
      <c r="AT1226" s="21" t="e">
        <f t="shared" si="626"/>
        <v>#N/A</v>
      </c>
      <c r="AU1226" s="20" t="e">
        <f>VLOOKUP($D1226,'DATA PENGUKURAN GARDU'!$A:$BS,44,0)</f>
        <v>#N/A</v>
      </c>
      <c r="AV1226" s="21" t="e">
        <f t="shared" si="627"/>
        <v>#N/A</v>
      </c>
      <c r="AW1226" s="20" t="e">
        <f>VLOOKUP($D1226,'DATA PENGUKURAN GARDU'!$A:$BS,46,0)</f>
        <v>#N/A</v>
      </c>
      <c r="AX1226" s="21" t="e">
        <f t="shared" si="628"/>
        <v>#N/A</v>
      </c>
      <c r="AY1226" s="20" t="e">
        <f>VLOOKUP($D1226,'DATA PENGUKURAN GARDU'!$A:$BS,46,0)</f>
        <v>#N/A</v>
      </c>
      <c r="AZ1226" s="20" t="e">
        <f>VLOOKUP($D1226,'DATA PENGUKURAN GARDU'!$A:$BS,53,0)</f>
        <v>#N/A</v>
      </c>
      <c r="BA1226" s="20" t="e">
        <f>VLOOKUP($D1226,'DATA PENGUKURAN GARDU'!$A:$BS,54,0)</f>
        <v>#N/A</v>
      </c>
      <c r="BB1226" s="17" t="e">
        <f>VLOOKUP($E1226,'DATA PENGUKURAN GARDU'!$A:$BS,42,0)</f>
        <v>#N/A</v>
      </c>
      <c r="BC1226" s="23" t="e">
        <f t="shared" si="629"/>
        <v>#N/A</v>
      </c>
      <c r="BD1226" s="17" t="e">
        <f>VLOOKUP($E1226,'DATA PENGUKURAN GARDU'!$A:$BS,44,0)</f>
        <v>#N/A</v>
      </c>
      <c r="BE1226" s="23" t="e">
        <f t="shared" si="630"/>
        <v>#N/A</v>
      </c>
      <c r="BF1226" s="17" t="e">
        <f>VLOOKUP($E1226,'DATA PENGUKURAN GARDU'!$A:$BS,46,0)</f>
        <v>#N/A</v>
      </c>
      <c r="BG1226" s="23" t="e">
        <f t="shared" si="631"/>
        <v>#N/A</v>
      </c>
      <c r="BH1226" s="17" t="e">
        <f>VLOOKUP($E1226,'DATA PENGUKURAN GARDU'!$A:$BS,46,0)</f>
        <v>#N/A</v>
      </c>
      <c r="BI1226" s="17" t="e">
        <f>VLOOKUP($E1226,'DATA PENGUKURAN GARDU'!$A:$BS,53,0)</f>
        <v>#N/A</v>
      </c>
      <c r="BJ1226" s="17" t="e">
        <f>VLOOKUP($E1226,'DATA PENGUKURAN GARDU'!$A:$BS,54,0)</f>
        <v>#N/A</v>
      </c>
      <c r="BK1226" s="20" t="e">
        <f t="shared" si="642"/>
        <v>#N/A</v>
      </c>
      <c r="BL1226" s="20" t="e">
        <f t="shared" si="643"/>
        <v>#N/A</v>
      </c>
      <c r="BM1226" s="20" t="e">
        <f t="shared" si="644"/>
        <v>#N/A</v>
      </c>
      <c r="BN1226" s="25" t="e">
        <f t="shared" si="645"/>
        <v>#N/A</v>
      </c>
      <c r="BO1226" s="26" t="str">
        <f t="shared" si="646"/>
        <v>0</v>
      </c>
      <c r="BP1226" s="21" t="e">
        <f t="shared" si="647"/>
        <v>#VALUE!</v>
      </c>
      <c r="BQ1226" s="20" t="e">
        <f t="shared" si="648"/>
        <v>#N/A</v>
      </c>
      <c r="BR1226" s="20" t="e">
        <v>#N/A</v>
      </c>
      <c r="BS1226" s="9" t="e">
        <v>#N/A</v>
      </c>
      <c r="BT1226" s="2" t="e">
        <f t="shared" si="649"/>
        <v>#VALUE!</v>
      </c>
      <c r="BU1226" s="2" t="e">
        <f t="shared" si="632"/>
        <v>#N/A</v>
      </c>
      <c r="BV1226" s="2" t="e">
        <f t="shared" si="633"/>
        <v>#N/A</v>
      </c>
    </row>
    <row r="1227" s="2" customFormat="1" ht="22.95" customHeight="1" spans="1:74">
      <c r="A1227" s="9" t="str">
        <f t="shared" si="634"/>
        <v>M 38Induk</v>
      </c>
      <c r="B1227" s="9" t="str">
        <f t="shared" si="635"/>
        <v>M 38jurusan 1</v>
      </c>
      <c r="C1227" s="9" t="str">
        <f t="shared" si="636"/>
        <v>M 38jurusan 2</v>
      </c>
      <c r="D1227" s="9" t="str">
        <f t="shared" si="637"/>
        <v>M 38jurusan 3</v>
      </c>
      <c r="E1227" s="9" t="str">
        <f t="shared" si="638"/>
        <v>M 38jurusan 4</v>
      </c>
      <c r="F1227" s="10" t="s">
        <v>131</v>
      </c>
      <c r="G1227" s="10" t="s">
        <v>131</v>
      </c>
      <c r="H1227" s="10" t="s">
        <v>1473</v>
      </c>
      <c r="I1227" s="10" t="s">
        <v>12541</v>
      </c>
      <c r="J1227" s="10" t="s">
        <v>12542</v>
      </c>
      <c r="K1227" s="10" t="s">
        <v>7465</v>
      </c>
      <c r="L1227" s="10"/>
      <c r="M1227" s="10"/>
      <c r="N1227" s="14">
        <f t="shared" si="639"/>
        <v>0</v>
      </c>
      <c r="O1227" s="15" t="e">
        <f t="shared" si="640"/>
        <v>#VALUE!</v>
      </c>
      <c r="P1227" s="15" t="e">
        <f t="shared" si="641"/>
        <v>#VALUE!</v>
      </c>
      <c r="Q1227" s="17" t="e">
        <f>VLOOKUP($A1227,'DATA PENGUKURAN GARDU'!$A:$BS,42,0)</f>
        <v>#N/A</v>
      </c>
      <c r="R1227" s="18" t="e">
        <f t="shared" si="617"/>
        <v>#N/A</v>
      </c>
      <c r="S1227" s="17" t="e">
        <f>VLOOKUP($A1227,'DATA PENGUKURAN GARDU'!$A:$BS,44,0)</f>
        <v>#N/A</v>
      </c>
      <c r="T1227" s="18" t="e">
        <f t="shared" si="618"/>
        <v>#N/A</v>
      </c>
      <c r="U1227" s="17" t="e">
        <f>VLOOKUP($A1227,'DATA PENGUKURAN GARDU'!$A:$BS,46,0)</f>
        <v>#N/A</v>
      </c>
      <c r="V1227" s="18" t="e">
        <f t="shared" si="619"/>
        <v>#N/A</v>
      </c>
      <c r="W1227" s="17" t="e">
        <f>VLOOKUP($A1227,'DATA PENGUKURAN GARDU'!$A:$BS,48,0)</f>
        <v>#N/A</v>
      </c>
      <c r="X1227" s="17" t="e">
        <f>VLOOKUP($A1227,'DATA PENGUKURAN GARDU'!$A:$BS,53,0)</f>
        <v>#N/A</v>
      </c>
      <c r="Y1227" s="17" t="e">
        <f>VLOOKUP($A1227,'DATA PENGUKURAN GARDU'!$A:$BS,54,0)</f>
        <v>#N/A</v>
      </c>
      <c r="Z1227" s="17" t="e">
        <f>VLOOKUP($A1227,'DATA PENGUKURAN GARDU'!$A:$BS,55,0)</f>
        <v>#N/A</v>
      </c>
      <c r="AA1227" s="20" t="e">
        <f>VLOOKUP($B1227,'DATA PENGUKURAN GARDU'!$A:$BS,42,0)</f>
        <v>#N/A</v>
      </c>
      <c r="AB1227" s="21" t="e">
        <f t="shared" si="620"/>
        <v>#N/A</v>
      </c>
      <c r="AC1227" s="20" t="e">
        <f>VLOOKUP($B1227,'DATA PENGUKURAN GARDU'!$A:$BS,44,0)</f>
        <v>#N/A</v>
      </c>
      <c r="AD1227" s="21" t="e">
        <f t="shared" si="621"/>
        <v>#N/A</v>
      </c>
      <c r="AE1227" s="20" t="e">
        <f>VLOOKUP($B1227,'DATA PENGUKURAN GARDU'!$A:$BS,46,0)</f>
        <v>#N/A</v>
      </c>
      <c r="AF1227" s="21" t="e">
        <f t="shared" si="622"/>
        <v>#N/A</v>
      </c>
      <c r="AG1227" s="20" t="e">
        <f>VLOOKUP($B1227,'DATA PENGUKURAN GARDU'!$A:$BS,46,0)</f>
        <v>#N/A</v>
      </c>
      <c r="AH1227" s="20" t="e">
        <f>VLOOKUP($B1227,'DATA PENGUKURAN GARDU'!$A:$BS,53,0)</f>
        <v>#N/A</v>
      </c>
      <c r="AI1227" s="20" t="e">
        <f>VLOOKUP($B1227,'DATA PENGUKURAN GARDU'!$A:$BS,54,0)</f>
        <v>#N/A</v>
      </c>
      <c r="AJ1227" s="17" t="e">
        <f>VLOOKUP($C1227,'DATA PENGUKURAN GARDU'!$A:$BS,42,0)</f>
        <v>#N/A</v>
      </c>
      <c r="AK1227" s="23" t="e">
        <f t="shared" si="623"/>
        <v>#N/A</v>
      </c>
      <c r="AL1227" s="17" t="e">
        <f>VLOOKUP($C1227,'DATA PENGUKURAN GARDU'!$A:$BS,44,0)</f>
        <v>#N/A</v>
      </c>
      <c r="AM1227" s="23" t="e">
        <f t="shared" si="624"/>
        <v>#N/A</v>
      </c>
      <c r="AN1227" s="17" t="e">
        <f>VLOOKUP($C1227,'DATA PENGUKURAN GARDU'!$A:$BS,46,0)</f>
        <v>#N/A</v>
      </c>
      <c r="AO1227" s="23" t="e">
        <f t="shared" si="625"/>
        <v>#N/A</v>
      </c>
      <c r="AP1227" s="17" t="e">
        <f>VLOOKUP($C1227,'DATA PENGUKURAN GARDU'!$A:$BS,46,0)</f>
        <v>#N/A</v>
      </c>
      <c r="AQ1227" s="17" t="e">
        <f>VLOOKUP($C1227,'DATA PENGUKURAN GARDU'!$A:$BS,53,0)</f>
        <v>#N/A</v>
      </c>
      <c r="AR1227" s="17" t="e">
        <f>VLOOKUP($C1227,'DATA PENGUKURAN GARDU'!$A:$BS,54,0)</f>
        <v>#N/A</v>
      </c>
      <c r="AS1227" s="20" t="e">
        <f>VLOOKUP($D1227,'DATA PENGUKURAN GARDU'!$A:$BS,42,0)</f>
        <v>#N/A</v>
      </c>
      <c r="AT1227" s="21" t="e">
        <f t="shared" si="626"/>
        <v>#N/A</v>
      </c>
      <c r="AU1227" s="20" t="e">
        <f>VLOOKUP($D1227,'DATA PENGUKURAN GARDU'!$A:$BS,44,0)</f>
        <v>#N/A</v>
      </c>
      <c r="AV1227" s="21" t="e">
        <f t="shared" si="627"/>
        <v>#N/A</v>
      </c>
      <c r="AW1227" s="20" t="e">
        <f>VLOOKUP($D1227,'DATA PENGUKURAN GARDU'!$A:$BS,46,0)</f>
        <v>#N/A</v>
      </c>
      <c r="AX1227" s="21" t="e">
        <f t="shared" si="628"/>
        <v>#N/A</v>
      </c>
      <c r="AY1227" s="20" t="e">
        <f>VLOOKUP($D1227,'DATA PENGUKURAN GARDU'!$A:$BS,46,0)</f>
        <v>#N/A</v>
      </c>
      <c r="AZ1227" s="20" t="e">
        <f>VLOOKUP($D1227,'DATA PENGUKURAN GARDU'!$A:$BS,53,0)</f>
        <v>#N/A</v>
      </c>
      <c r="BA1227" s="20" t="e">
        <f>VLOOKUP($D1227,'DATA PENGUKURAN GARDU'!$A:$BS,54,0)</f>
        <v>#N/A</v>
      </c>
      <c r="BB1227" s="17" t="e">
        <f>VLOOKUP($E1227,'DATA PENGUKURAN GARDU'!$A:$BS,42,0)</f>
        <v>#N/A</v>
      </c>
      <c r="BC1227" s="23" t="e">
        <f t="shared" si="629"/>
        <v>#N/A</v>
      </c>
      <c r="BD1227" s="17" t="e">
        <f>VLOOKUP($E1227,'DATA PENGUKURAN GARDU'!$A:$BS,44,0)</f>
        <v>#N/A</v>
      </c>
      <c r="BE1227" s="23" t="e">
        <f t="shared" si="630"/>
        <v>#N/A</v>
      </c>
      <c r="BF1227" s="17" t="e">
        <f>VLOOKUP($E1227,'DATA PENGUKURAN GARDU'!$A:$BS,46,0)</f>
        <v>#N/A</v>
      </c>
      <c r="BG1227" s="23" t="e">
        <f t="shared" si="631"/>
        <v>#N/A</v>
      </c>
      <c r="BH1227" s="17" t="e">
        <f>VLOOKUP($E1227,'DATA PENGUKURAN GARDU'!$A:$BS,46,0)</f>
        <v>#N/A</v>
      </c>
      <c r="BI1227" s="17" t="e">
        <f>VLOOKUP($E1227,'DATA PENGUKURAN GARDU'!$A:$BS,53,0)</f>
        <v>#N/A</v>
      </c>
      <c r="BJ1227" s="17" t="e">
        <f>VLOOKUP($E1227,'DATA PENGUKURAN GARDU'!$A:$BS,54,0)</f>
        <v>#N/A</v>
      </c>
      <c r="BK1227" s="20" t="e">
        <f t="shared" si="642"/>
        <v>#N/A</v>
      </c>
      <c r="BL1227" s="20" t="e">
        <f t="shared" si="643"/>
        <v>#N/A</v>
      </c>
      <c r="BM1227" s="20" t="e">
        <f t="shared" si="644"/>
        <v>#N/A</v>
      </c>
      <c r="BN1227" s="25" t="e">
        <f t="shared" si="645"/>
        <v>#N/A</v>
      </c>
      <c r="BO1227" s="26" t="str">
        <f t="shared" si="646"/>
        <v>0</v>
      </c>
      <c r="BP1227" s="21" t="e">
        <f t="shared" si="647"/>
        <v>#VALUE!</v>
      </c>
      <c r="BQ1227" s="20" t="e">
        <f t="shared" si="648"/>
        <v>#N/A</v>
      </c>
      <c r="BR1227" s="20" t="e">
        <v>#N/A</v>
      </c>
      <c r="BS1227" s="9" t="e">
        <v>#N/A</v>
      </c>
      <c r="BT1227" s="2" t="e">
        <f t="shared" si="649"/>
        <v>#VALUE!</v>
      </c>
      <c r="BU1227" s="2" t="e">
        <f t="shared" si="632"/>
        <v>#N/A</v>
      </c>
      <c r="BV1227" s="2" t="e">
        <f t="shared" si="633"/>
        <v>#N/A</v>
      </c>
    </row>
    <row r="1228" s="2" customFormat="1" ht="22.95" customHeight="1" spans="1:74">
      <c r="A1228" s="9" t="str">
        <f t="shared" si="634"/>
        <v>M 161Induk</v>
      </c>
      <c r="B1228" s="9" t="str">
        <f t="shared" si="635"/>
        <v>M 161jurusan 1</v>
      </c>
      <c r="C1228" s="9" t="str">
        <f t="shared" si="636"/>
        <v>M 161jurusan 2</v>
      </c>
      <c r="D1228" s="9" t="str">
        <f t="shared" si="637"/>
        <v>M 161jurusan 3</v>
      </c>
      <c r="E1228" s="9" t="str">
        <f t="shared" si="638"/>
        <v>M 161jurusan 4</v>
      </c>
      <c r="F1228" s="10" t="s">
        <v>131</v>
      </c>
      <c r="G1228" s="10" t="s">
        <v>131</v>
      </c>
      <c r="H1228" s="10" t="s">
        <v>1474</v>
      </c>
      <c r="I1228" s="10" t="s">
        <v>12543</v>
      </c>
      <c r="J1228" s="10" t="s">
        <v>12544</v>
      </c>
      <c r="K1228" s="10" t="s">
        <v>7465</v>
      </c>
      <c r="L1228" s="10"/>
      <c r="M1228" s="10"/>
      <c r="N1228" s="14">
        <f t="shared" si="639"/>
        <v>0</v>
      </c>
      <c r="O1228" s="15" t="e">
        <f t="shared" si="640"/>
        <v>#VALUE!</v>
      </c>
      <c r="P1228" s="15" t="e">
        <f t="shared" si="641"/>
        <v>#VALUE!</v>
      </c>
      <c r="Q1228" s="17" t="e">
        <f>VLOOKUP($A1228,'DATA PENGUKURAN GARDU'!$A:$BS,42,0)</f>
        <v>#N/A</v>
      </c>
      <c r="R1228" s="18" t="e">
        <f t="shared" si="617"/>
        <v>#N/A</v>
      </c>
      <c r="S1228" s="17" t="e">
        <f>VLOOKUP($A1228,'DATA PENGUKURAN GARDU'!$A:$BS,44,0)</f>
        <v>#N/A</v>
      </c>
      <c r="T1228" s="18" t="e">
        <f t="shared" si="618"/>
        <v>#N/A</v>
      </c>
      <c r="U1228" s="17" t="e">
        <f>VLOOKUP($A1228,'DATA PENGUKURAN GARDU'!$A:$BS,46,0)</f>
        <v>#N/A</v>
      </c>
      <c r="V1228" s="18" t="e">
        <f t="shared" si="619"/>
        <v>#N/A</v>
      </c>
      <c r="W1228" s="17" t="e">
        <f>VLOOKUP($A1228,'DATA PENGUKURAN GARDU'!$A:$BS,48,0)</f>
        <v>#N/A</v>
      </c>
      <c r="X1228" s="17" t="e">
        <f>VLOOKUP($A1228,'DATA PENGUKURAN GARDU'!$A:$BS,53,0)</f>
        <v>#N/A</v>
      </c>
      <c r="Y1228" s="17" t="e">
        <f>VLOOKUP($A1228,'DATA PENGUKURAN GARDU'!$A:$BS,54,0)</f>
        <v>#N/A</v>
      </c>
      <c r="Z1228" s="17" t="e">
        <f>VLOOKUP($A1228,'DATA PENGUKURAN GARDU'!$A:$BS,55,0)</f>
        <v>#N/A</v>
      </c>
      <c r="AA1228" s="20" t="e">
        <f>VLOOKUP($B1228,'DATA PENGUKURAN GARDU'!$A:$BS,42,0)</f>
        <v>#N/A</v>
      </c>
      <c r="AB1228" s="21" t="e">
        <f t="shared" si="620"/>
        <v>#N/A</v>
      </c>
      <c r="AC1228" s="20" t="e">
        <f>VLOOKUP($B1228,'DATA PENGUKURAN GARDU'!$A:$BS,44,0)</f>
        <v>#N/A</v>
      </c>
      <c r="AD1228" s="21" t="e">
        <f t="shared" si="621"/>
        <v>#N/A</v>
      </c>
      <c r="AE1228" s="20" t="e">
        <f>VLOOKUP($B1228,'DATA PENGUKURAN GARDU'!$A:$BS,46,0)</f>
        <v>#N/A</v>
      </c>
      <c r="AF1228" s="21" t="e">
        <f t="shared" si="622"/>
        <v>#N/A</v>
      </c>
      <c r="AG1228" s="20" t="e">
        <f>VLOOKUP($B1228,'DATA PENGUKURAN GARDU'!$A:$BS,46,0)</f>
        <v>#N/A</v>
      </c>
      <c r="AH1228" s="20" t="e">
        <f>VLOOKUP($B1228,'DATA PENGUKURAN GARDU'!$A:$BS,53,0)</f>
        <v>#N/A</v>
      </c>
      <c r="AI1228" s="20" t="e">
        <f>VLOOKUP($B1228,'DATA PENGUKURAN GARDU'!$A:$BS,54,0)</f>
        <v>#N/A</v>
      </c>
      <c r="AJ1228" s="17" t="e">
        <f>VLOOKUP($C1228,'DATA PENGUKURAN GARDU'!$A:$BS,42,0)</f>
        <v>#N/A</v>
      </c>
      <c r="AK1228" s="23" t="e">
        <f t="shared" si="623"/>
        <v>#N/A</v>
      </c>
      <c r="AL1228" s="17" t="e">
        <f>VLOOKUP($C1228,'DATA PENGUKURAN GARDU'!$A:$BS,44,0)</f>
        <v>#N/A</v>
      </c>
      <c r="AM1228" s="23" t="e">
        <f t="shared" si="624"/>
        <v>#N/A</v>
      </c>
      <c r="AN1228" s="17" t="e">
        <f>VLOOKUP($C1228,'DATA PENGUKURAN GARDU'!$A:$BS,46,0)</f>
        <v>#N/A</v>
      </c>
      <c r="AO1228" s="23" t="e">
        <f t="shared" si="625"/>
        <v>#N/A</v>
      </c>
      <c r="AP1228" s="17" t="e">
        <f>VLOOKUP($C1228,'DATA PENGUKURAN GARDU'!$A:$BS,46,0)</f>
        <v>#N/A</v>
      </c>
      <c r="AQ1228" s="17" t="e">
        <f>VLOOKUP($C1228,'DATA PENGUKURAN GARDU'!$A:$BS,53,0)</f>
        <v>#N/A</v>
      </c>
      <c r="AR1228" s="17" t="e">
        <f>VLOOKUP($C1228,'DATA PENGUKURAN GARDU'!$A:$BS,54,0)</f>
        <v>#N/A</v>
      </c>
      <c r="AS1228" s="20" t="e">
        <f>VLOOKUP($D1228,'DATA PENGUKURAN GARDU'!$A:$BS,42,0)</f>
        <v>#N/A</v>
      </c>
      <c r="AT1228" s="21" t="e">
        <f t="shared" si="626"/>
        <v>#N/A</v>
      </c>
      <c r="AU1228" s="20" t="e">
        <f>VLOOKUP($D1228,'DATA PENGUKURAN GARDU'!$A:$BS,44,0)</f>
        <v>#N/A</v>
      </c>
      <c r="AV1228" s="21" t="e">
        <f t="shared" si="627"/>
        <v>#N/A</v>
      </c>
      <c r="AW1228" s="20" t="e">
        <f>VLOOKUP($D1228,'DATA PENGUKURAN GARDU'!$A:$BS,46,0)</f>
        <v>#N/A</v>
      </c>
      <c r="AX1228" s="21" t="e">
        <f t="shared" si="628"/>
        <v>#N/A</v>
      </c>
      <c r="AY1228" s="20" t="e">
        <f>VLOOKUP($D1228,'DATA PENGUKURAN GARDU'!$A:$BS,46,0)</f>
        <v>#N/A</v>
      </c>
      <c r="AZ1228" s="20" t="e">
        <f>VLOOKUP($D1228,'DATA PENGUKURAN GARDU'!$A:$BS,53,0)</f>
        <v>#N/A</v>
      </c>
      <c r="BA1228" s="20" t="e">
        <f>VLOOKUP($D1228,'DATA PENGUKURAN GARDU'!$A:$BS,54,0)</f>
        <v>#N/A</v>
      </c>
      <c r="BB1228" s="17" t="e">
        <f>VLOOKUP($E1228,'DATA PENGUKURAN GARDU'!$A:$BS,42,0)</f>
        <v>#N/A</v>
      </c>
      <c r="BC1228" s="23" t="e">
        <f t="shared" si="629"/>
        <v>#N/A</v>
      </c>
      <c r="BD1228" s="17" t="e">
        <f>VLOOKUP($E1228,'DATA PENGUKURAN GARDU'!$A:$BS,44,0)</f>
        <v>#N/A</v>
      </c>
      <c r="BE1228" s="23" t="e">
        <f t="shared" si="630"/>
        <v>#N/A</v>
      </c>
      <c r="BF1228" s="17" t="e">
        <f>VLOOKUP($E1228,'DATA PENGUKURAN GARDU'!$A:$BS,46,0)</f>
        <v>#N/A</v>
      </c>
      <c r="BG1228" s="23" t="e">
        <f t="shared" si="631"/>
        <v>#N/A</v>
      </c>
      <c r="BH1228" s="17" t="e">
        <f>VLOOKUP($E1228,'DATA PENGUKURAN GARDU'!$A:$BS,46,0)</f>
        <v>#N/A</v>
      </c>
      <c r="BI1228" s="17" t="e">
        <f>VLOOKUP($E1228,'DATA PENGUKURAN GARDU'!$A:$BS,53,0)</f>
        <v>#N/A</v>
      </c>
      <c r="BJ1228" s="17" t="e">
        <f>VLOOKUP($E1228,'DATA PENGUKURAN GARDU'!$A:$BS,54,0)</f>
        <v>#N/A</v>
      </c>
      <c r="BK1228" s="20" t="e">
        <f t="shared" si="642"/>
        <v>#N/A</v>
      </c>
      <c r="BL1228" s="20" t="e">
        <f t="shared" si="643"/>
        <v>#N/A</v>
      </c>
      <c r="BM1228" s="20" t="e">
        <f t="shared" si="644"/>
        <v>#N/A</v>
      </c>
      <c r="BN1228" s="25" t="e">
        <f t="shared" si="645"/>
        <v>#N/A</v>
      </c>
      <c r="BO1228" s="26" t="str">
        <f t="shared" si="646"/>
        <v>0</v>
      </c>
      <c r="BP1228" s="21" t="e">
        <f t="shared" si="647"/>
        <v>#VALUE!</v>
      </c>
      <c r="BQ1228" s="20" t="e">
        <f t="shared" si="648"/>
        <v>#N/A</v>
      </c>
      <c r="BR1228" s="20" t="e">
        <v>#N/A</v>
      </c>
      <c r="BS1228" s="9" t="e">
        <v>#N/A</v>
      </c>
      <c r="BT1228" s="2" t="e">
        <f t="shared" si="649"/>
        <v>#VALUE!</v>
      </c>
      <c r="BU1228" s="2" t="e">
        <f t="shared" si="632"/>
        <v>#N/A</v>
      </c>
      <c r="BV1228" s="2" t="e">
        <f t="shared" si="633"/>
        <v>#N/A</v>
      </c>
    </row>
    <row r="1229" s="2" customFormat="1" ht="22.95" customHeight="1" spans="1:74">
      <c r="A1229" s="9" t="str">
        <f t="shared" si="634"/>
        <v>M 162Induk</v>
      </c>
      <c r="B1229" s="9" t="str">
        <f t="shared" si="635"/>
        <v>M 162jurusan 1</v>
      </c>
      <c r="C1229" s="9" t="str">
        <f t="shared" si="636"/>
        <v>M 162jurusan 2</v>
      </c>
      <c r="D1229" s="9" t="str">
        <f t="shared" si="637"/>
        <v>M 162jurusan 3</v>
      </c>
      <c r="E1229" s="9" t="str">
        <f t="shared" si="638"/>
        <v>M 162jurusan 4</v>
      </c>
      <c r="F1229" s="10" t="s">
        <v>131</v>
      </c>
      <c r="G1229" s="10" t="s">
        <v>131</v>
      </c>
      <c r="H1229" s="10" t="s">
        <v>1475</v>
      </c>
      <c r="I1229" s="10" t="s">
        <v>12545</v>
      </c>
      <c r="J1229" s="10" t="s">
        <v>12546</v>
      </c>
      <c r="K1229" s="10" t="s">
        <v>7465</v>
      </c>
      <c r="L1229" s="10"/>
      <c r="M1229" s="10"/>
      <c r="N1229" s="14">
        <f t="shared" si="639"/>
        <v>0</v>
      </c>
      <c r="O1229" s="15" t="e">
        <f t="shared" si="640"/>
        <v>#VALUE!</v>
      </c>
      <c r="P1229" s="15" t="e">
        <f t="shared" si="641"/>
        <v>#VALUE!</v>
      </c>
      <c r="Q1229" s="17" t="e">
        <f>VLOOKUP($A1229,'DATA PENGUKURAN GARDU'!$A:$BS,42,0)</f>
        <v>#N/A</v>
      </c>
      <c r="R1229" s="18" t="e">
        <f t="shared" si="617"/>
        <v>#N/A</v>
      </c>
      <c r="S1229" s="17" t="e">
        <f>VLOOKUP($A1229,'DATA PENGUKURAN GARDU'!$A:$BS,44,0)</f>
        <v>#N/A</v>
      </c>
      <c r="T1229" s="18" t="e">
        <f t="shared" si="618"/>
        <v>#N/A</v>
      </c>
      <c r="U1229" s="17" t="e">
        <f>VLOOKUP($A1229,'DATA PENGUKURAN GARDU'!$A:$BS,46,0)</f>
        <v>#N/A</v>
      </c>
      <c r="V1229" s="18" t="e">
        <f t="shared" si="619"/>
        <v>#N/A</v>
      </c>
      <c r="W1229" s="17" t="e">
        <f>VLOOKUP($A1229,'DATA PENGUKURAN GARDU'!$A:$BS,48,0)</f>
        <v>#N/A</v>
      </c>
      <c r="X1229" s="17" t="e">
        <f>VLOOKUP($A1229,'DATA PENGUKURAN GARDU'!$A:$BS,53,0)</f>
        <v>#N/A</v>
      </c>
      <c r="Y1229" s="17" t="e">
        <f>VLOOKUP($A1229,'DATA PENGUKURAN GARDU'!$A:$BS,54,0)</f>
        <v>#N/A</v>
      </c>
      <c r="Z1229" s="17" t="e">
        <f>VLOOKUP($A1229,'DATA PENGUKURAN GARDU'!$A:$BS,55,0)</f>
        <v>#N/A</v>
      </c>
      <c r="AA1229" s="20" t="e">
        <f>VLOOKUP($B1229,'DATA PENGUKURAN GARDU'!$A:$BS,42,0)</f>
        <v>#N/A</v>
      </c>
      <c r="AB1229" s="21" t="e">
        <f t="shared" si="620"/>
        <v>#N/A</v>
      </c>
      <c r="AC1229" s="20" t="e">
        <f>VLOOKUP($B1229,'DATA PENGUKURAN GARDU'!$A:$BS,44,0)</f>
        <v>#N/A</v>
      </c>
      <c r="AD1229" s="21" t="e">
        <f t="shared" si="621"/>
        <v>#N/A</v>
      </c>
      <c r="AE1229" s="20" t="e">
        <f>VLOOKUP($B1229,'DATA PENGUKURAN GARDU'!$A:$BS,46,0)</f>
        <v>#N/A</v>
      </c>
      <c r="AF1229" s="21" t="e">
        <f t="shared" si="622"/>
        <v>#N/A</v>
      </c>
      <c r="AG1229" s="20" t="e">
        <f>VLOOKUP($B1229,'DATA PENGUKURAN GARDU'!$A:$BS,46,0)</f>
        <v>#N/A</v>
      </c>
      <c r="AH1229" s="20" t="e">
        <f>VLOOKUP($B1229,'DATA PENGUKURAN GARDU'!$A:$BS,53,0)</f>
        <v>#N/A</v>
      </c>
      <c r="AI1229" s="20" t="e">
        <f>VLOOKUP($B1229,'DATA PENGUKURAN GARDU'!$A:$BS,54,0)</f>
        <v>#N/A</v>
      </c>
      <c r="AJ1229" s="17" t="e">
        <f>VLOOKUP($C1229,'DATA PENGUKURAN GARDU'!$A:$BS,42,0)</f>
        <v>#N/A</v>
      </c>
      <c r="AK1229" s="23" t="e">
        <f t="shared" si="623"/>
        <v>#N/A</v>
      </c>
      <c r="AL1229" s="17" t="e">
        <f>VLOOKUP($C1229,'DATA PENGUKURAN GARDU'!$A:$BS,44,0)</f>
        <v>#N/A</v>
      </c>
      <c r="AM1229" s="23" t="e">
        <f t="shared" si="624"/>
        <v>#N/A</v>
      </c>
      <c r="AN1229" s="17" t="e">
        <f>VLOOKUP($C1229,'DATA PENGUKURAN GARDU'!$A:$BS,46,0)</f>
        <v>#N/A</v>
      </c>
      <c r="AO1229" s="23" t="e">
        <f t="shared" si="625"/>
        <v>#N/A</v>
      </c>
      <c r="AP1229" s="17" t="e">
        <f>VLOOKUP($C1229,'DATA PENGUKURAN GARDU'!$A:$BS,46,0)</f>
        <v>#N/A</v>
      </c>
      <c r="AQ1229" s="17" t="e">
        <f>VLOOKUP($C1229,'DATA PENGUKURAN GARDU'!$A:$BS,53,0)</f>
        <v>#N/A</v>
      </c>
      <c r="AR1229" s="17" t="e">
        <f>VLOOKUP($C1229,'DATA PENGUKURAN GARDU'!$A:$BS,54,0)</f>
        <v>#N/A</v>
      </c>
      <c r="AS1229" s="20" t="e">
        <f>VLOOKUP($D1229,'DATA PENGUKURAN GARDU'!$A:$BS,42,0)</f>
        <v>#N/A</v>
      </c>
      <c r="AT1229" s="21" t="e">
        <f t="shared" si="626"/>
        <v>#N/A</v>
      </c>
      <c r="AU1229" s="20" t="e">
        <f>VLOOKUP($D1229,'DATA PENGUKURAN GARDU'!$A:$BS,44,0)</f>
        <v>#N/A</v>
      </c>
      <c r="AV1229" s="21" t="e">
        <f t="shared" si="627"/>
        <v>#N/A</v>
      </c>
      <c r="AW1229" s="20" t="e">
        <f>VLOOKUP($D1229,'DATA PENGUKURAN GARDU'!$A:$BS,46,0)</f>
        <v>#N/A</v>
      </c>
      <c r="AX1229" s="21" t="e">
        <f t="shared" si="628"/>
        <v>#N/A</v>
      </c>
      <c r="AY1229" s="20" t="e">
        <f>VLOOKUP($D1229,'DATA PENGUKURAN GARDU'!$A:$BS,46,0)</f>
        <v>#N/A</v>
      </c>
      <c r="AZ1229" s="20" t="e">
        <f>VLOOKUP($D1229,'DATA PENGUKURAN GARDU'!$A:$BS,53,0)</f>
        <v>#N/A</v>
      </c>
      <c r="BA1229" s="20" t="e">
        <f>VLOOKUP($D1229,'DATA PENGUKURAN GARDU'!$A:$BS,54,0)</f>
        <v>#N/A</v>
      </c>
      <c r="BB1229" s="17" t="e">
        <f>VLOOKUP($E1229,'DATA PENGUKURAN GARDU'!$A:$BS,42,0)</f>
        <v>#N/A</v>
      </c>
      <c r="BC1229" s="23" t="e">
        <f t="shared" si="629"/>
        <v>#N/A</v>
      </c>
      <c r="BD1229" s="17" t="e">
        <f>VLOOKUP($E1229,'DATA PENGUKURAN GARDU'!$A:$BS,44,0)</f>
        <v>#N/A</v>
      </c>
      <c r="BE1229" s="23" t="e">
        <f t="shared" si="630"/>
        <v>#N/A</v>
      </c>
      <c r="BF1229" s="17" t="e">
        <f>VLOOKUP($E1229,'DATA PENGUKURAN GARDU'!$A:$BS,46,0)</f>
        <v>#N/A</v>
      </c>
      <c r="BG1229" s="23" t="e">
        <f t="shared" si="631"/>
        <v>#N/A</v>
      </c>
      <c r="BH1229" s="17" t="e">
        <f>VLOOKUP($E1229,'DATA PENGUKURAN GARDU'!$A:$BS,46,0)</f>
        <v>#N/A</v>
      </c>
      <c r="BI1229" s="17" t="e">
        <f>VLOOKUP($E1229,'DATA PENGUKURAN GARDU'!$A:$BS,53,0)</f>
        <v>#N/A</v>
      </c>
      <c r="BJ1229" s="17" t="e">
        <f>VLOOKUP($E1229,'DATA PENGUKURAN GARDU'!$A:$BS,54,0)</f>
        <v>#N/A</v>
      </c>
      <c r="BK1229" s="20" t="e">
        <f t="shared" si="642"/>
        <v>#N/A</v>
      </c>
      <c r="BL1229" s="20" t="e">
        <f t="shared" si="643"/>
        <v>#N/A</v>
      </c>
      <c r="BM1229" s="20" t="e">
        <f t="shared" si="644"/>
        <v>#N/A</v>
      </c>
      <c r="BN1229" s="25" t="e">
        <f t="shared" si="645"/>
        <v>#N/A</v>
      </c>
      <c r="BO1229" s="26" t="str">
        <f t="shared" si="646"/>
        <v>0</v>
      </c>
      <c r="BP1229" s="21" t="e">
        <f t="shared" si="647"/>
        <v>#VALUE!</v>
      </c>
      <c r="BQ1229" s="20" t="e">
        <f t="shared" si="648"/>
        <v>#N/A</v>
      </c>
      <c r="BR1229" s="20" t="e">
        <v>#N/A</v>
      </c>
      <c r="BS1229" s="9" t="e">
        <v>#N/A</v>
      </c>
      <c r="BT1229" s="2" t="e">
        <f t="shared" si="649"/>
        <v>#VALUE!</v>
      </c>
      <c r="BU1229" s="2" t="e">
        <f t="shared" si="632"/>
        <v>#N/A</v>
      </c>
      <c r="BV1229" s="2" t="e">
        <f t="shared" si="633"/>
        <v>#N/A</v>
      </c>
    </row>
    <row r="1230" s="2" customFormat="1" ht="22.95" customHeight="1" spans="1:74">
      <c r="A1230" s="9" t="str">
        <f t="shared" si="634"/>
        <v>M 168Induk</v>
      </c>
      <c r="B1230" s="9" t="str">
        <f t="shared" si="635"/>
        <v>M 168jurusan 1</v>
      </c>
      <c r="C1230" s="9" t="str">
        <f t="shared" si="636"/>
        <v>M 168jurusan 2</v>
      </c>
      <c r="D1230" s="9" t="str">
        <f t="shared" si="637"/>
        <v>M 168jurusan 3</v>
      </c>
      <c r="E1230" s="9" t="str">
        <f t="shared" si="638"/>
        <v>M 168jurusan 4</v>
      </c>
      <c r="F1230" s="10" t="s">
        <v>131</v>
      </c>
      <c r="G1230" s="10" t="s">
        <v>131</v>
      </c>
      <c r="H1230" s="10" t="s">
        <v>1476</v>
      </c>
      <c r="I1230" s="10" t="s">
        <v>12547</v>
      </c>
      <c r="J1230" s="10" t="s">
        <v>12548</v>
      </c>
      <c r="K1230" s="10" t="s">
        <v>7465</v>
      </c>
      <c r="L1230" s="10"/>
      <c r="M1230" s="10"/>
      <c r="N1230" s="14">
        <f t="shared" si="639"/>
        <v>0</v>
      </c>
      <c r="O1230" s="15" t="e">
        <f t="shared" si="640"/>
        <v>#VALUE!</v>
      </c>
      <c r="P1230" s="15" t="e">
        <f t="shared" si="641"/>
        <v>#VALUE!</v>
      </c>
      <c r="Q1230" s="17" t="e">
        <f>VLOOKUP($A1230,'DATA PENGUKURAN GARDU'!$A:$BS,42,0)</f>
        <v>#N/A</v>
      </c>
      <c r="R1230" s="18" t="e">
        <f t="shared" si="617"/>
        <v>#N/A</v>
      </c>
      <c r="S1230" s="17" t="e">
        <f>VLOOKUP($A1230,'DATA PENGUKURAN GARDU'!$A:$BS,44,0)</f>
        <v>#N/A</v>
      </c>
      <c r="T1230" s="18" t="e">
        <f t="shared" si="618"/>
        <v>#N/A</v>
      </c>
      <c r="U1230" s="17" t="e">
        <f>VLOOKUP($A1230,'DATA PENGUKURAN GARDU'!$A:$BS,46,0)</f>
        <v>#N/A</v>
      </c>
      <c r="V1230" s="18" t="e">
        <f t="shared" si="619"/>
        <v>#N/A</v>
      </c>
      <c r="W1230" s="17" t="e">
        <f>VLOOKUP($A1230,'DATA PENGUKURAN GARDU'!$A:$BS,48,0)</f>
        <v>#N/A</v>
      </c>
      <c r="X1230" s="17" t="e">
        <f>VLOOKUP($A1230,'DATA PENGUKURAN GARDU'!$A:$BS,53,0)</f>
        <v>#N/A</v>
      </c>
      <c r="Y1230" s="17" t="e">
        <f>VLOOKUP($A1230,'DATA PENGUKURAN GARDU'!$A:$BS,54,0)</f>
        <v>#N/A</v>
      </c>
      <c r="Z1230" s="17" t="e">
        <f>VLOOKUP($A1230,'DATA PENGUKURAN GARDU'!$A:$BS,55,0)</f>
        <v>#N/A</v>
      </c>
      <c r="AA1230" s="20" t="e">
        <f>VLOOKUP($B1230,'DATA PENGUKURAN GARDU'!$A:$BS,42,0)</f>
        <v>#N/A</v>
      </c>
      <c r="AB1230" s="21" t="e">
        <f t="shared" si="620"/>
        <v>#N/A</v>
      </c>
      <c r="AC1230" s="20" t="e">
        <f>VLOOKUP($B1230,'DATA PENGUKURAN GARDU'!$A:$BS,44,0)</f>
        <v>#N/A</v>
      </c>
      <c r="AD1230" s="21" t="e">
        <f t="shared" si="621"/>
        <v>#N/A</v>
      </c>
      <c r="AE1230" s="20" t="e">
        <f>VLOOKUP($B1230,'DATA PENGUKURAN GARDU'!$A:$BS,46,0)</f>
        <v>#N/A</v>
      </c>
      <c r="AF1230" s="21" t="e">
        <f t="shared" si="622"/>
        <v>#N/A</v>
      </c>
      <c r="AG1230" s="20" t="e">
        <f>VLOOKUP($B1230,'DATA PENGUKURAN GARDU'!$A:$BS,46,0)</f>
        <v>#N/A</v>
      </c>
      <c r="AH1230" s="20" t="e">
        <f>VLOOKUP($B1230,'DATA PENGUKURAN GARDU'!$A:$BS,53,0)</f>
        <v>#N/A</v>
      </c>
      <c r="AI1230" s="20" t="e">
        <f>VLOOKUP($B1230,'DATA PENGUKURAN GARDU'!$A:$BS,54,0)</f>
        <v>#N/A</v>
      </c>
      <c r="AJ1230" s="17" t="e">
        <f>VLOOKUP($C1230,'DATA PENGUKURAN GARDU'!$A:$BS,42,0)</f>
        <v>#N/A</v>
      </c>
      <c r="AK1230" s="23" t="e">
        <f t="shared" si="623"/>
        <v>#N/A</v>
      </c>
      <c r="AL1230" s="17" t="e">
        <f>VLOOKUP($C1230,'DATA PENGUKURAN GARDU'!$A:$BS,44,0)</f>
        <v>#N/A</v>
      </c>
      <c r="AM1230" s="23" t="e">
        <f t="shared" si="624"/>
        <v>#N/A</v>
      </c>
      <c r="AN1230" s="17" t="e">
        <f>VLOOKUP($C1230,'DATA PENGUKURAN GARDU'!$A:$BS,46,0)</f>
        <v>#N/A</v>
      </c>
      <c r="AO1230" s="23" t="e">
        <f t="shared" si="625"/>
        <v>#N/A</v>
      </c>
      <c r="AP1230" s="17" t="e">
        <f>VLOOKUP($C1230,'DATA PENGUKURAN GARDU'!$A:$BS,46,0)</f>
        <v>#N/A</v>
      </c>
      <c r="AQ1230" s="17" t="e">
        <f>VLOOKUP($C1230,'DATA PENGUKURAN GARDU'!$A:$BS,53,0)</f>
        <v>#N/A</v>
      </c>
      <c r="AR1230" s="17" t="e">
        <f>VLOOKUP($C1230,'DATA PENGUKURAN GARDU'!$A:$BS,54,0)</f>
        <v>#N/A</v>
      </c>
      <c r="AS1230" s="20" t="e">
        <f>VLOOKUP($D1230,'DATA PENGUKURAN GARDU'!$A:$BS,42,0)</f>
        <v>#N/A</v>
      </c>
      <c r="AT1230" s="21" t="e">
        <f t="shared" si="626"/>
        <v>#N/A</v>
      </c>
      <c r="AU1230" s="20" t="e">
        <f>VLOOKUP($D1230,'DATA PENGUKURAN GARDU'!$A:$BS,44,0)</f>
        <v>#N/A</v>
      </c>
      <c r="AV1230" s="21" t="e">
        <f t="shared" si="627"/>
        <v>#N/A</v>
      </c>
      <c r="AW1230" s="20" t="e">
        <f>VLOOKUP($D1230,'DATA PENGUKURAN GARDU'!$A:$BS,46,0)</f>
        <v>#N/A</v>
      </c>
      <c r="AX1230" s="21" t="e">
        <f t="shared" si="628"/>
        <v>#N/A</v>
      </c>
      <c r="AY1230" s="20" t="e">
        <f>VLOOKUP($D1230,'DATA PENGUKURAN GARDU'!$A:$BS,46,0)</f>
        <v>#N/A</v>
      </c>
      <c r="AZ1230" s="20" t="e">
        <f>VLOOKUP($D1230,'DATA PENGUKURAN GARDU'!$A:$BS,53,0)</f>
        <v>#N/A</v>
      </c>
      <c r="BA1230" s="20" t="e">
        <f>VLOOKUP($D1230,'DATA PENGUKURAN GARDU'!$A:$BS,54,0)</f>
        <v>#N/A</v>
      </c>
      <c r="BB1230" s="17" t="e">
        <f>VLOOKUP($E1230,'DATA PENGUKURAN GARDU'!$A:$BS,42,0)</f>
        <v>#N/A</v>
      </c>
      <c r="BC1230" s="23" t="e">
        <f t="shared" si="629"/>
        <v>#N/A</v>
      </c>
      <c r="BD1230" s="17" t="e">
        <f>VLOOKUP($E1230,'DATA PENGUKURAN GARDU'!$A:$BS,44,0)</f>
        <v>#N/A</v>
      </c>
      <c r="BE1230" s="23" t="e">
        <f t="shared" si="630"/>
        <v>#N/A</v>
      </c>
      <c r="BF1230" s="17" t="e">
        <f>VLOOKUP($E1230,'DATA PENGUKURAN GARDU'!$A:$BS,46,0)</f>
        <v>#N/A</v>
      </c>
      <c r="BG1230" s="23" t="e">
        <f t="shared" si="631"/>
        <v>#N/A</v>
      </c>
      <c r="BH1230" s="17" t="e">
        <f>VLOOKUP($E1230,'DATA PENGUKURAN GARDU'!$A:$BS,46,0)</f>
        <v>#N/A</v>
      </c>
      <c r="BI1230" s="17" t="e">
        <f>VLOOKUP($E1230,'DATA PENGUKURAN GARDU'!$A:$BS,53,0)</f>
        <v>#N/A</v>
      </c>
      <c r="BJ1230" s="17" t="e">
        <f>VLOOKUP($E1230,'DATA PENGUKURAN GARDU'!$A:$BS,54,0)</f>
        <v>#N/A</v>
      </c>
      <c r="BK1230" s="20" t="e">
        <f t="shared" si="642"/>
        <v>#N/A</v>
      </c>
      <c r="BL1230" s="20" t="e">
        <f t="shared" si="643"/>
        <v>#N/A</v>
      </c>
      <c r="BM1230" s="20" t="e">
        <f t="shared" si="644"/>
        <v>#N/A</v>
      </c>
      <c r="BN1230" s="25" t="e">
        <f t="shared" si="645"/>
        <v>#N/A</v>
      </c>
      <c r="BO1230" s="26" t="str">
        <f t="shared" si="646"/>
        <v>0</v>
      </c>
      <c r="BP1230" s="21" t="e">
        <f t="shared" si="647"/>
        <v>#VALUE!</v>
      </c>
      <c r="BQ1230" s="20" t="e">
        <f t="shared" si="648"/>
        <v>#N/A</v>
      </c>
      <c r="BR1230" s="20" t="e">
        <v>#N/A</v>
      </c>
      <c r="BS1230" s="9" t="e">
        <v>#N/A</v>
      </c>
      <c r="BT1230" s="2" t="e">
        <f t="shared" si="649"/>
        <v>#VALUE!</v>
      </c>
      <c r="BU1230" s="2" t="e">
        <f t="shared" si="632"/>
        <v>#N/A</v>
      </c>
      <c r="BV1230" s="2" t="e">
        <f t="shared" si="633"/>
        <v>#N/A</v>
      </c>
    </row>
    <row r="1231" s="2" customFormat="1" ht="22.95" customHeight="1" spans="1:74">
      <c r="A1231" s="9" t="str">
        <f t="shared" si="634"/>
        <v>M 175Induk</v>
      </c>
      <c r="B1231" s="9" t="str">
        <f t="shared" si="635"/>
        <v>M 175jurusan 1</v>
      </c>
      <c r="C1231" s="9" t="str">
        <f t="shared" si="636"/>
        <v>M 175jurusan 2</v>
      </c>
      <c r="D1231" s="9" t="str">
        <f t="shared" si="637"/>
        <v>M 175jurusan 3</v>
      </c>
      <c r="E1231" s="9" t="str">
        <f t="shared" si="638"/>
        <v>M 175jurusan 4</v>
      </c>
      <c r="F1231" s="10" t="s">
        <v>131</v>
      </c>
      <c r="G1231" s="10" t="s">
        <v>131</v>
      </c>
      <c r="H1231" s="10" t="s">
        <v>1477</v>
      </c>
      <c r="I1231" s="10" t="s">
        <v>12549</v>
      </c>
      <c r="J1231" s="10" t="s">
        <v>12550</v>
      </c>
      <c r="K1231" s="10" t="s">
        <v>7465</v>
      </c>
      <c r="L1231" s="10"/>
      <c r="M1231" s="10"/>
      <c r="N1231" s="14">
        <f t="shared" si="639"/>
        <v>0</v>
      </c>
      <c r="O1231" s="15" t="e">
        <f t="shared" si="640"/>
        <v>#VALUE!</v>
      </c>
      <c r="P1231" s="15" t="e">
        <f t="shared" si="641"/>
        <v>#VALUE!</v>
      </c>
      <c r="Q1231" s="17" t="e">
        <f>VLOOKUP($A1231,'DATA PENGUKURAN GARDU'!$A:$BS,42,0)</f>
        <v>#N/A</v>
      </c>
      <c r="R1231" s="18" t="e">
        <f t="shared" si="617"/>
        <v>#N/A</v>
      </c>
      <c r="S1231" s="17" t="e">
        <f>VLOOKUP($A1231,'DATA PENGUKURAN GARDU'!$A:$BS,44,0)</f>
        <v>#N/A</v>
      </c>
      <c r="T1231" s="18" t="e">
        <f t="shared" si="618"/>
        <v>#N/A</v>
      </c>
      <c r="U1231" s="17" t="e">
        <f>VLOOKUP($A1231,'DATA PENGUKURAN GARDU'!$A:$BS,46,0)</f>
        <v>#N/A</v>
      </c>
      <c r="V1231" s="18" t="e">
        <f t="shared" si="619"/>
        <v>#N/A</v>
      </c>
      <c r="W1231" s="17" t="e">
        <f>VLOOKUP($A1231,'DATA PENGUKURAN GARDU'!$A:$BS,48,0)</f>
        <v>#N/A</v>
      </c>
      <c r="X1231" s="17" t="e">
        <f>VLOOKUP($A1231,'DATA PENGUKURAN GARDU'!$A:$BS,53,0)</f>
        <v>#N/A</v>
      </c>
      <c r="Y1231" s="17" t="e">
        <f>VLOOKUP($A1231,'DATA PENGUKURAN GARDU'!$A:$BS,54,0)</f>
        <v>#N/A</v>
      </c>
      <c r="Z1231" s="17" t="e">
        <f>VLOOKUP($A1231,'DATA PENGUKURAN GARDU'!$A:$BS,55,0)</f>
        <v>#N/A</v>
      </c>
      <c r="AA1231" s="20" t="e">
        <f>VLOOKUP($B1231,'DATA PENGUKURAN GARDU'!$A:$BS,42,0)</f>
        <v>#N/A</v>
      </c>
      <c r="AB1231" s="21" t="e">
        <f t="shared" si="620"/>
        <v>#N/A</v>
      </c>
      <c r="AC1231" s="20" t="e">
        <f>VLOOKUP($B1231,'DATA PENGUKURAN GARDU'!$A:$BS,44,0)</f>
        <v>#N/A</v>
      </c>
      <c r="AD1231" s="21" t="e">
        <f t="shared" si="621"/>
        <v>#N/A</v>
      </c>
      <c r="AE1231" s="20" t="e">
        <f>VLOOKUP($B1231,'DATA PENGUKURAN GARDU'!$A:$BS,46,0)</f>
        <v>#N/A</v>
      </c>
      <c r="AF1231" s="21" t="e">
        <f t="shared" si="622"/>
        <v>#N/A</v>
      </c>
      <c r="AG1231" s="20" t="e">
        <f>VLOOKUP($B1231,'DATA PENGUKURAN GARDU'!$A:$BS,46,0)</f>
        <v>#N/A</v>
      </c>
      <c r="AH1231" s="20" t="e">
        <f>VLOOKUP($B1231,'DATA PENGUKURAN GARDU'!$A:$BS,53,0)</f>
        <v>#N/A</v>
      </c>
      <c r="AI1231" s="20" t="e">
        <f>VLOOKUP($B1231,'DATA PENGUKURAN GARDU'!$A:$BS,54,0)</f>
        <v>#N/A</v>
      </c>
      <c r="AJ1231" s="17" t="e">
        <f>VLOOKUP($C1231,'DATA PENGUKURAN GARDU'!$A:$BS,42,0)</f>
        <v>#N/A</v>
      </c>
      <c r="AK1231" s="23" t="e">
        <f t="shared" si="623"/>
        <v>#N/A</v>
      </c>
      <c r="AL1231" s="17" t="e">
        <f>VLOOKUP($C1231,'DATA PENGUKURAN GARDU'!$A:$BS,44,0)</f>
        <v>#N/A</v>
      </c>
      <c r="AM1231" s="23" t="e">
        <f t="shared" si="624"/>
        <v>#N/A</v>
      </c>
      <c r="AN1231" s="17" t="e">
        <f>VLOOKUP($C1231,'DATA PENGUKURAN GARDU'!$A:$BS,46,0)</f>
        <v>#N/A</v>
      </c>
      <c r="AO1231" s="23" t="e">
        <f t="shared" si="625"/>
        <v>#N/A</v>
      </c>
      <c r="AP1231" s="17" t="e">
        <f>VLOOKUP($C1231,'DATA PENGUKURAN GARDU'!$A:$BS,46,0)</f>
        <v>#N/A</v>
      </c>
      <c r="AQ1231" s="17" t="e">
        <f>VLOOKUP($C1231,'DATA PENGUKURAN GARDU'!$A:$BS,53,0)</f>
        <v>#N/A</v>
      </c>
      <c r="AR1231" s="17" t="e">
        <f>VLOOKUP($C1231,'DATA PENGUKURAN GARDU'!$A:$BS,54,0)</f>
        <v>#N/A</v>
      </c>
      <c r="AS1231" s="20" t="e">
        <f>VLOOKUP($D1231,'DATA PENGUKURAN GARDU'!$A:$BS,42,0)</f>
        <v>#N/A</v>
      </c>
      <c r="AT1231" s="21" t="e">
        <f t="shared" si="626"/>
        <v>#N/A</v>
      </c>
      <c r="AU1231" s="20" t="e">
        <f>VLOOKUP($D1231,'DATA PENGUKURAN GARDU'!$A:$BS,44,0)</f>
        <v>#N/A</v>
      </c>
      <c r="AV1231" s="21" t="e">
        <f t="shared" si="627"/>
        <v>#N/A</v>
      </c>
      <c r="AW1231" s="20" t="e">
        <f>VLOOKUP($D1231,'DATA PENGUKURAN GARDU'!$A:$BS,46,0)</f>
        <v>#N/A</v>
      </c>
      <c r="AX1231" s="21" t="e">
        <f t="shared" si="628"/>
        <v>#N/A</v>
      </c>
      <c r="AY1231" s="20" t="e">
        <f>VLOOKUP($D1231,'DATA PENGUKURAN GARDU'!$A:$BS,46,0)</f>
        <v>#N/A</v>
      </c>
      <c r="AZ1231" s="20" t="e">
        <f>VLOOKUP($D1231,'DATA PENGUKURAN GARDU'!$A:$BS,53,0)</f>
        <v>#N/A</v>
      </c>
      <c r="BA1231" s="20" t="e">
        <f>VLOOKUP($D1231,'DATA PENGUKURAN GARDU'!$A:$BS,54,0)</f>
        <v>#N/A</v>
      </c>
      <c r="BB1231" s="17" t="e">
        <f>VLOOKUP($E1231,'DATA PENGUKURAN GARDU'!$A:$BS,42,0)</f>
        <v>#N/A</v>
      </c>
      <c r="BC1231" s="23" t="e">
        <f t="shared" si="629"/>
        <v>#N/A</v>
      </c>
      <c r="BD1231" s="17" t="e">
        <f>VLOOKUP($E1231,'DATA PENGUKURAN GARDU'!$A:$BS,44,0)</f>
        <v>#N/A</v>
      </c>
      <c r="BE1231" s="23" t="e">
        <f t="shared" si="630"/>
        <v>#N/A</v>
      </c>
      <c r="BF1231" s="17" t="e">
        <f>VLOOKUP($E1231,'DATA PENGUKURAN GARDU'!$A:$BS,46,0)</f>
        <v>#N/A</v>
      </c>
      <c r="BG1231" s="23" t="e">
        <f t="shared" si="631"/>
        <v>#N/A</v>
      </c>
      <c r="BH1231" s="17" t="e">
        <f>VLOOKUP($E1231,'DATA PENGUKURAN GARDU'!$A:$BS,46,0)</f>
        <v>#N/A</v>
      </c>
      <c r="BI1231" s="17" t="e">
        <f>VLOOKUP($E1231,'DATA PENGUKURAN GARDU'!$A:$BS,53,0)</f>
        <v>#N/A</v>
      </c>
      <c r="BJ1231" s="17" t="e">
        <f>VLOOKUP($E1231,'DATA PENGUKURAN GARDU'!$A:$BS,54,0)</f>
        <v>#N/A</v>
      </c>
      <c r="BK1231" s="20" t="e">
        <f t="shared" si="642"/>
        <v>#N/A</v>
      </c>
      <c r="BL1231" s="20" t="e">
        <f t="shared" si="643"/>
        <v>#N/A</v>
      </c>
      <c r="BM1231" s="20" t="e">
        <f t="shared" si="644"/>
        <v>#N/A</v>
      </c>
      <c r="BN1231" s="25" t="e">
        <f t="shared" si="645"/>
        <v>#N/A</v>
      </c>
      <c r="BO1231" s="26" t="str">
        <f t="shared" si="646"/>
        <v>0</v>
      </c>
      <c r="BP1231" s="21" t="e">
        <f t="shared" si="647"/>
        <v>#VALUE!</v>
      </c>
      <c r="BQ1231" s="20" t="e">
        <f t="shared" si="648"/>
        <v>#N/A</v>
      </c>
      <c r="BR1231" s="20" t="e">
        <v>#N/A</v>
      </c>
      <c r="BS1231" s="9" t="e">
        <v>#N/A</v>
      </c>
      <c r="BT1231" s="2" t="e">
        <f t="shared" si="649"/>
        <v>#VALUE!</v>
      </c>
      <c r="BU1231" s="2" t="e">
        <f t="shared" si="632"/>
        <v>#N/A</v>
      </c>
      <c r="BV1231" s="2" t="e">
        <f t="shared" si="633"/>
        <v>#N/A</v>
      </c>
    </row>
    <row r="1232" s="2" customFormat="1" ht="22.95" customHeight="1" spans="1:74">
      <c r="A1232" s="9" t="str">
        <f t="shared" si="634"/>
        <v>N 051Induk</v>
      </c>
      <c r="B1232" s="9" t="str">
        <f t="shared" si="635"/>
        <v>N 051jurusan 1</v>
      </c>
      <c r="C1232" s="9" t="str">
        <f t="shared" si="636"/>
        <v>N 051jurusan 2</v>
      </c>
      <c r="D1232" s="9" t="str">
        <f t="shared" si="637"/>
        <v>N 051jurusan 3</v>
      </c>
      <c r="E1232" s="9" t="str">
        <f t="shared" si="638"/>
        <v>N 051jurusan 4</v>
      </c>
      <c r="F1232" s="10" t="s">
        <v>226</v>
      </c>
      <c r="G1232" s="10" t="s">
        <v>101</v>
      </c>
      <c r="H1232" s="10" t="s">
        <v>1478</v>
      </c>
      <c r="I1232" s="10" t="s">
        <v>12551</v>
      </c>
      <c r="J1232" s="10" t="s">
        <v>12552</v>
      </c>
      <c r="K1232" s="10" t="s">
        <v>7465</v>
      </c>
      <c r="L1232" s="10"/>
      <c r="M1232" s="10"/>
      <c r="N1232" s="14">
        <f t="shared" si="639"/>
        <v>0</v>
      </c>
      <c r="O1232" s="15" t="e">
        <f t="shared" si="640"/>
        <v>#VALUE!</v>
      </c>
      <c r="P1232" s="15" t="e">
        <f t="shared" si="641"/>
        <v>#VALUE!</v>
      </c>
      <c r="Q1232" s="17" t="e">
        <f>VLOOKUP($A1232,'DATA PENGUKURAN GARDU'!$A:$BS,42,0)</f>
        <v>#N/A</v>
      </c>
      <c r="R1232" s="18" t="e">
        <f t="shared" si="617"/>
        <v>#N/A</v>
      </c>
      <c r="S1232" s="17" t="e">
        <f>VLOOKUP($A1232,'DATA PENGUKURAN GARDU'!$A:$BS,44,0)</f>
        <v>#N/A</v>
      </c>
      <c r="T1232" s="18" t="e">
        <f t="shared" si="618"/>
        <v>#N/A</v>
      </c>
      <c r="U1232" s="17" t="e">
        <f>VLOOKUP($A1232,'DATA PENGUKURAN GARDU'!$A:$BS,46,0)</f>
        <v>#N/A</v>
      </c>
      <c r="V1232" s="18" t="e">
        <f t="shared" si="619"/>
        <v>#N/A</v>
      </c>
      <c r="W1232" s="17" t="e">
        <f>VLOOKUP($A1232,'DATA PENGUKURAN GARDU'!$A:$BS,48,0)</f>
        <v>#N/A</v>
      </c>
      <c r="X1232" s="17" t="e">
        <f>VLOOKUP($A1232,'DATA PENGUKURAN GARDU'!$A:$BS,53,0)</f>
        <v>#N/A</v>
      </c>
      <c r="Y1232" s="17" t="e">
        <f>VLOOKUP($A1232,'DATA PENGUKURAN GARDU'!$A:$BS,54,0)</f>
        <v>#N/A</v>
      </c>
      <c r="Z1232" s="17" t="e">
        <f>VLOOKUP($A1232,'DATA PENGUKURAN GARDU'!$A:$BS,55,0)</f>
        <v>#N/A</v>
      </c>
      <c r="AA1232" s="20" t="e">
        <f>VLOOKUP($B1232,'DATA PENGUKURAN GARDU'!$A:$BS,42,0)</f>
        <v>#N/A</v>
      </c>
      <c r="AB1232" s="21" t="e">
        <f t="shared" si="620"/>
        <v>#N/A</v>
      </c>
      <c r="AC1232" s="20" t="e">
        <f>VLOOKUP($B1232,'DATA PENGUKURAN GARDU'!$A:$BS,44,0)</f>
        <v>#N/A</v>
      </c>
      <c r="AD1232" s="21" t="e">
        <f t="shared" si="621"/>
        <v>#N/A</v>
      </c>
      <c r="AE1232" s="20" t="e">
        <f>VLOOKUP($B1232,'DATA PENGUKURAN GARDU'!$A:$BS,46,0)</f>
        <v>#N/A</v>
      </c>
      <c r="AF1232" s="21" t="e">
        <f t="shared" si="622"/>
        <v>#N/A</v>
      </c>
      <c r="AG1232" s="20" t="e">
        <f>VLOOKUP($B1232,'DATA PENGUKURAN GARDU'!$A:$BS,46,0)</f>
        <v>#N/A</v>
      </c>
      <c r="AH1232" s="20" t="e">
        <f>VLOOKUP($B1232,'DATA PENGUKURAN GARDU'!$A:$BS,53,0)</f>
        <v>#N/A</v>
      </c>
      <c r="AI1232" s="20" t="e">
        <f>VLOOKUP($B1232,'DATA PENGUKURAN GARDU'!$A:$BS,54,0)</f>
        <v>#N/A</v>
      </c>
      <c r="AJ1232" s="17" t="e">
        <f>VLOOKUP($C1232,'DATA PENGUKURAN GARDU'!$A:$BS,42,0)</f>
        <v>#N/A</v>
      </c>
      <c r="AK1232" s="23" t="e">
        <f t="shared" si="623"/>
        <v>#N/A</v>
      </c>
      <c r="AL1232" s="17" t="e">
        <f>VLOOKUP($C1232,'DATA PENGUKURAN GARDU'!$A:$BS,44,0)</f>
        <v>#N/A</v>
      </c>
      <c r="AM1232" s="23" t="e">
        <f t="shared" si="624"/>
        <v>#N/A</v>
      </c>
      <c r="AN1232" s="17" t="e">
        <f>VLOOKUP($C1232,'DATA PENGUKURAN GARDU'!$A:$BS,46,0)</f>
        <v>#N/A</v>
      </c>
      <c r="AO1232" s="23" t="e">
        <f t="shared" si="625"/>
        <v>#N/A</v>
      </c>
      <c r="AP1232" s="17" t="e">
        <f>VLOOKUP($C1232,'DATA PENGUKURAN GARDU'!$A:$BS,46,0)</f>
        <v>#N/A</v>
      </c>
      <c r="AQ1232" s="17" t="e">
        <f>VLOOKUP($C1232,'DATA PENGUKURAN GARDU'!$A:$BS,53,0)</f>
        <v>#N/A</v>
      </c>
      <c r="AR1232" s="17" t="e">
        <f>VLOOKUP($C1232,'DATA PENGUKURAN GARDU'!$A:$BS,54,0)</f>
        <v>#N/A</v>
      </c>
      <c r="AS1232" s="20" t="e">
        <f>VLOOKUP($D1232,'DATA PENGUKURAN GARDU'!$A:$BS,42,0)</f>
        <v>#N/A</v>
      </c>
      <c r="AT1232" s="21" t="e">
        <f t="shared" si="626"/>
        <v>#N/A</v>
      </c>
      <c r="AU1232" s="20" t="e">
        <f>VLOOKUP($D1232,'DATA PENGUKURAN GARDU'!$A:$BS,44,0)</f>
        <v>#N/A</v>
      </c>
      <c r="AV1232" s="21" t="e">
        <f t="shared" si="627"/>
        <v>#N/A</v>
      </c>
      <c r="AW1232" s="20" t="e">
        <f>VLOOKUP($D1232,'DATA PENGUKURAN GARDU'!$A:$BS,46,0)</f>
        <v>#N/A</v>
      </c>
      <c r="AX1232" s="21" t="e">
        <f t="shared" si="628"/>
        <v>#N/A</v>
      </c>
      <c r="AY1232" s="20" t="e">
        <f>VLOOKUP($D1232,'DATA PENGUKURAN GARDU'!$A:$BS,46,0)</f>
        <v>#N/A</v>
      </c>
      <c r="AZ1232" s="20" t="e">
        <f>VLOOKUP($D1232,'DATA PENGUKURAN GARDU'!$A:$BS,53,0)</f>
        <v>#N/A</v>
      </c>
      <c r="BA1232" s="20" t="e">
        <f>VLOOKUP($D1232,'DATA PENGUKURAN GARDU'!$A:$BS,54,0)</f>
        <v>#N/A</v>
      </c>
      <c r="BB1232" s="17" t="e">
        <f>VLOOKUP($E1232,'DATA PENGUKURAN GARDU'!$A:$BS,42,0)</f>
        <v>#N/A</v>
      </c>
      <c r="BC1232" s="23" t="e">
        <f t="shared" si="629"/>
        <v>#N/A</v>
      </c>
      <c r="BD1232" s="17" t="e">
        <f>VLOOKUP($E1232,'DATA PENGUKURAN GARDU'!$A:$BS,44,0)</f>
        <v>#N/A</v>
      </c>
      <c r="BE1232" s="23" t="e">
        <f t="shared" si="630"/>
        <v>#N/A</v>
      </c>
      <c r="BF1232" s="17" t="e">
        <f>VLOOKUP($E1232,'DATA PENGUKURAN GARDU'!$A:$BS,46,0)</f>
        <v>#N/A</v>
      </c>
      <c r="BG1232" s="23" t="e">
        <f t="shared" si="631"/>
        <v>#N/A</v>
      </c>
      <c r="BH1232" s="17" t="e">
        <f>VLOOKUP($E1232,'DATA PENGUKURAN GARDU'!$A:$BS,46,0)</f>
        <v>#N/A</v>
      </c>
      <c r="BI1232" s="17" t="e">
        <f>VLOOKUP($E1232,'DATA PENGUKURAN GARDU'!$A:$BS,53,0)</f>
        <v>#N/A</v>
      </c>
      <c r="BJ1232" s="17" t="e">
        <f>VLOOKUP($E1232,'DATA PENGUKURAN GARDU'!$A:$BS,54,0)</f>
        <v>#N/A</v>
      </c>
      <c r="BK1232" s="20" t="e">
        <f t="shared" si="642"/>
        <v>#N/A</v>
      </c>
      <c r="BL1232" s="20" t="e">
        <f t="shared" si="643"/>
        <v>#N/A</v>
      </c>
      <c r="BM1232" s="20" t="e">
        <f t="shared" si="644"/>
        <v>#N/A</v>
      </c>
      <c r="BN1232" s="25" t="e">
        <f t="shared" si="645"/>
        <v>#N/A</v>
      </c>
      <c r="BO1232" s="26" t="str">
        <f t="shared" si="646"/>
        <v>0</v>
      </c>
      <c r="BP1232" s="21" t="e">
        <f t="shared" si="647"/>
        <v>#VALUE!</v>
      </c>
      <c r="BQ1232" s="20" t="e">
        <f t="shared" si="648"/>
        <v>#N/A</v>
      </c>
      <c r="BR1232" s="20" t="e">
        <v>#N/A</v>
      </c>
      <c r="BS1232" s="9" t="e">
        <v>#N/A</v>
      </c>
      <c r="BT1232" s="2" t="e">
        <f t="shared" si="649"/>
        <v>#VALUE!</v>
      </c>
      <c r="BU1232" s="2" t="e">
        <f t="shared" si="632"/>
        <v>#N/A</v>
      </c>
      <c r="BV1232" s="2" t="e">
        <f t="shared" si="633"/>
        <v>#N/A</v>
      </c>
    </row>
    <row r="1233" s="2" customFormat="1" ht="22.95" customHeight="1" spans="1:74">
      <c r="A1233" s="9" t="str">
        <f t="shared" si="634"/>
        <v>N 056Induk</v>
      </c>
      <c r="B1233" s="9" t="str">
        <f t="shared" si="635"/>
        <v>N 056jurusan 1</v>
      </c>
      <c r="C1233" s="9" t="str">
        <f t="shared" si="636"/>
        <v>N 056jurusan 2</v>
      </c>
      <c r="D1233" s="9" t="str">
        <f t="shared" si="637"/>
        <v>N 056jurusan 3</v>
      </c>
      <c r="E1233" s="9" t="str">
        <f t="shared" si="638"/>
        <v>N 056jurusan 4</v>
      </c>
      <c r="F1233" s="10" t="s">
        <v>226</v>
      </c>
      <c r="G1233" s="10" t="s">
        <v>101</v>
      </c>
      <c r="H1233" s="10" t="s">
        <v>1479</v>
      </c>
      <c r="I1233" s="10" t="s">
        <v>12553</v>
      </c>
      <c r="J1233" s="10" t="s">
        <v>12554</v>
      </c>
      <c r="K1233" s="10" t="s">
        <v>7465</v>
      </c>
      <c r="L1233" s="10"/>
      <c r="M1233" s="10"/>
      <c r="N1233" s="14">
        <f t="shared" si="639"/>
        <v>0</v>
      </c>
      <c r="O1233" s="15" t="e">
        <f t="shared" si="640"/>
        <v>#VALUE!</v>
      </c>
      <c r="P1233" s="15" t="e">
        <f t="shared" si="641"/>
        <v>#VALUE!</v>
      </c>
      <c r="Q1233" s="17" t="e">
        <f>VLOOKUP($A1233,'DATA PENGUKURAN GARDU'!$A:$BS,42,0)</f>
        <v>#N/A</v>
      </c>
      <c r="R1233" s="18" t="e">
        <f t="shared" si="617"/>
        <v>#N/A</v>
      </c>
      <c r="S1233" s="17" t="e">
        <f>VLOOKUP($A1233,'DATA PENGUKURAN GARDU'!$A:$BS,44,0)</f>
        <v>#N/A</v>
      </c>
      <c r="T1233" s="18" t="e">
        <f t="shared" si="618"/>
        <v>#N/A</v>
      </c>
      <c r="U1233" s="17" t="e">
        <f>VLOOKUP($A1233,'DATA PENGUKURAN GARDU'!$A:$BS,46,0)</f>
        <v>#N/A</v>
      </c>
      <c r="V1233" s="18" t="e">
        <f t="shared" si="619"/>
        <v>#N/A</v>
      </c>
      <c r="W1233" s="17" t="e">
        <f>VLOOKUP($A1233,'DATA PENGUKURAN GARDU'!$A:$BS,48,0)</f>
        <v>#N/A</v>
      </c>
      <c r="X1233" s="17" t="e">
        <f>VLOOKUP($A1233,'DATA PENGUKURAN GARDU'!$A:$BS,53,0)</f>
        <v>#N/A</v>
      </c>
      <c r="Y1233" s="17" t="e">
        <f>VLOOKUP($A1233,'DATA PENGUKURAN GARDU'!$A:$BS,54,0)</f>
        <v>#N/A</v>
      </c>
      <c r="Z1233" s="17" t="e">
        <f>VLOOKUP($A1233,'DATA PENGUKURAN GARDU'!$A:$BS,55,0)</f>
        <v>#N/A</v>
      </c>
      <c r="AA1233" s="20" t="e">
        <f>VLOOKUP($B1233,'DATA PENGUKURAN GARDU'!$A:$BS,42,0)</f>
        <v>#N/A</v>
      </c>
      <c r="AB1233" s="21" t="e">
        <f t="shared" si="620"/>
        <v>#N/A</v>
      </c>
      <c r="AC1233" s="20" t="e">
        <f>VLOOKUP($B1233,'DATA PENGUKURAN GARDU'!$A:$BS,44,0)</f>
        <v>#N/A</v>
      </c>
      <c r="AD1233" s="21" t="e">
        <f t="shared" si="621"/>
        <v>#N/A</v>
      </c>
      <c r="AE1233" s="20" t="e">
        <f>VLOOKUP($B1233,'DATA PENGUKURAN GARDU'!$A:$BS,46,0)</f>
        <v>#N/A</v>
      </c>
      <c r="AF1233" s="21" t="e">
        <f t="shared" si="622"/>
        <v>#N/A</v>
      </c>
      <c r="AG1233" s="20" t="e">
        <f>VLOOKUP($B1233,'DATA PENGUKURAN GARDU'!$A:$BS,46,0)</f>
        <v>#N/A</v>
      </c>
      <c r="AH1233" s="20" t="e">
        <f>VLOOKUP($B1233,'DATA PENGUKURAN GARDU'!$A:$BS,53,0)</f>
        <v>#N/A</v>
      </c>
      <c r="AI1233" s="20" t="e">
        <f>VLOOKUP($B1233,'DATA PENGUKURAN GARDU'!$A:$BS,54,0)</f>
        <v>#N/A</v>
      </c>
      <c r="AJ1233" s="17" t="e">
        <f>VLOOKUP($C1233,'DATA PENGUKURAN GARDU'!$A:$BS,42,0)</f>
        <v>#N/A</v>
      </c>
      <c r="AK1233" s="23" t="e">
        <f t="shared" si="623"/>
        <v>#N/A</v>
      </c>
      <c r="AL1233" s="17" t="e">
        <f>VLOOKUP($C1233,'DATA PENGUKURAN GARDU'!$A:$BS,44,0)</f>
        <v>#N/A</v>
      </c>
      <c r="AM1233" s="23" t="e">
        <f t="shared" si="624"/>
        <v>#N/A</v>
      </c>
      <c r="AN1233" s="17" t="e">
        <f>VLOOKUP($C1233,'DATA PENGUKURAN GARDU'!$A:$BS,46,0)</f>
        <v>#N/A</v>
      </c>
      <c r="AO1233" s="23" t="e">
        <f t="shared" si="625"/>
        <v>#N/A</v>
      </c>
      <c r="AP1233" s="17" t="e">
        <f>VLOOKUP($C1233,'DATA PENGUKURAN GARDU'!$A:$BS,46,0)</f>
        <v>#N/A</v>
      </c>
      <c r="AQ1233" s="17" t="e">
        <f>VLOOKUP($C1233,'DATA PENGUKURAN GARDU'!$A:$BS,53,0)</f>
        <v>#N/A</v>
      </c>
      <c r="AR1233" s="17" t="e">
        <f>VLOOKUP($C1233,'DATA PENGUKURAN GARDU'!$A:$BS,54,0)</f>
        <v>#N/A</v>
      </c>
      <c r="AS1233" s="20" t="e">
        <f>VLOOKUP($D1233,'DATA PENGUKURAN GARDU'!$A:$BS,42,0)</f>
        <v>#N/A</v>
      </c>
      <c r="AT1233" s="21" t="e">
        <f t="shared" si="626"/>
        <v>#N/A</v>
      </c>
      <c r="AU1233" s="20" t="e">
        <f>VLOOKUP($D1233,'DATA PENGUKURAN GARDU'!$A:$BS,44,0)</f>
        <v>#N/A</v>
      </c>
      <c r="AV1233" s="21" t="e">
        <f t="shared" si="627"/>
        <v>#N/A</v>
      </c>
      <c r="AW1233" s="20" t="e">
        <f>VLOOKUP($D1233,'DATA PENGUKURAN GARDU'!$A:$BS,46,0)</f>
        <v>#N/A</v>
      </c>
      <c r="AX1233" s="21" t="e">
        <f t="shared" si="628"/>
        <v>#N/A</v>
      </c>
      <c r="AY1233" s="20" t="e">
        <f>VLOOKUP($D1233,'DATA PENGUKURAN GARDU'!$A:$BS,46,0)</f>
        <v>#N/A</v>
      </c>
      <c r="AZ1233" s="20" t="e">
        <f>VLOOKUP($D1233,'DATA PENGUKURAN GARDU'!$A:$BS,53,0)</f>
        <v>#N/A</v>
      </c>
      <c r="BA1233" s="20" t="e">
        <f>VLOOKUP($D1233,'DATA PENGUKURAN GARDU'!$A:$BS,54,0)</f>
        <v>#N/A</v>
      </c>
      <c r="BB1233" s="17" t="e">
        <f>VLOOKUP($E1233,'DATA PENGUKURAN GARDU'!$A:$BS,42,0)</f>
        <v>#N/A</v>
      </c>
      <c r="BC1233" s="23" t="e">
        <f t="shared" si="629"/>
        <v>#N/A</v>
      </c>
      <c r="BD1233" s="17" t="e">
        <f>VLOOKUP($E1233,'DATA PENGUKURAN GARDU'!$A:$BS,44,0)</f>
        <v>#N/A</v>
      </c>
      <c r="BE1233" s="23" t="e">
        <f t="shared" si="630"/>
        <v>#N/A</v>
      </c>
      <c r="BF1233" s="17" t="e">
        <f>VLOOKUP($E1233,'DATA PENGUKURAN GARDU'!$A:$BS,46,0)</f>
        <v>#N/A</v>
      </c>
      <c r="BG1233" s="23" t="e">
        <f t="shared" si="631"/>
        <v>#N/A</v>
      </c>
      <c r="BH1233" s="17" t="e">
        <f>VLOOKUP($E1233,'DATA PENGUKURAN GARDU'!$A:$BS,46,0)</f>
        <v>#N/A</v>
      </c>
      <c r="BI1233" s="17" t="e">
        <f>VLOOKUP($E1233,'DATA PENGUKURAN GARDU'!$A:$BS,53,0)</f>
        <v>#N/A</v>
      </c>
      <c r="BJ1233" s="17" t="e">
        <f>VLOOKUP($E1233,'DATA PENGUKURAN GARDU'!$A:$BS,54,0)</f>
        <v>#N/A</v>
      </c>
      <c r="BK1233" s="20" t="e">
        <f t="shared" si="642"/>
        <v>#N/A</v>
      </c>
      <c r="BL1233" s="20" t="e">
        <f t="shared" si="643"/>
        <v>#N/A</v>
      </c>
      <c r="BM1233" s="20" t="e">
        <f t="shared" si="644"/>
        <v>#N/A</v>
      </c>
      <c r="BN1233" s="25" t="e">
        <f t="shared" si="645"/>
        <v>#N/A</v>
      </c>
      <c r="BO1233" s="26" t="str">
        <f t="shared" si="646"/>
        <v>0</v>
      </c>
      <c r="BP1233" s="21" t="e">
        <f t="shared" si="647"/>
        <v>#VALUE!</v>
      </c>
      <c r="BQ1233" s="20" t="e">
        <f t="shared" si="648"/>
        <v>#N/A</v>
      </c>
      <c r="BR1233" s="20" t="e">
        <v>#N/A</v>
      </c>
      <c r="BS1233" s="9" t="e">
        <v>#N/A</v>
      </c>
      <c r="BT1233" s="2" t="e">
        <f t="shared" si="649"/>
        <v>#VALUE!</v>
      </c>
      <c r="BU1233" s="2" t="e">
        <f t="shared" si="632"/>
        <v>#N/A</v>
      </c>
      <c r="BV1233" s="2" t="e">
        <f t="shared" si="633"/>
        <v>#N/A</v>
      </c>
    </row>
    <row r="1234" s="2" customFormat="1" ht="22.95" customHeight="1" spans="1:74">
      <c r="A1234" s="9" t="str">
        <f t="shared" si="634"/>
        <v>NL 001.1Induk</v>
      </c>
      <c r="B1234" s="9" t="str">
        <f t="shared" si="635"/>
        <v>NL 001.1jurusan 1</v>
      </c>
      <c r="C1234" s="9" t="str">
        <f t="shared" si="636"/>
        <v>NL 001.1jurusan 2</v>
      </c>
      <c r="D1234" s="9" t="str">
        <f t="shared" si="637"/>
        <v>NL 001.1jurusan 3</v>
      </c>
      <c r="E1234" s="9" t="str">
        <f t="shared" si="638"/>
        <v>NL 001.1jurusan 4</v>
      </c>
      <c r="F1234" s="10" t="s">
        <v>226</v>
      </c>
      <c r="G1234" s="10" t="s">
        <v>101</v>
      </c>
      <c r="H1234" s="10" t="s">
        <v>1480</v>
      </c>
      <c r="I1234" s="10" t="s">
        <v>12555</v>
      </c>
      <c r="J1234" s="10" t="s">
        <v>12556</v>
      </c>
      <c r="K1234" s="10" t="s">
        <v>7465</v>
      </c>
      <c r="L1234" s="10"/>
      <c r="M1234" s="10"/>
      <c r="N1234" s="14">
        <f t="shared" si="639"/>
        <v>0</v>
      </c>
      <c r="O1234" s="15" t="e">
        <f t="shared" si="640"/>
        <v>#VALUE!</v>
      </c>
      <c r="P1234" s="15" t="e">
        <f t="shared" si="641"/>
        <v>#VALUE!</v>
      </c>
      <c r="Q1234" s="17" t="e">
        <f>VLOOKUP($A1234,'DATA PENGUKURAN GARDU'!$A:$BS,42,0)</f>
        <v>#N/A</v>
      </c>
      <c r="R1234" s="18" t="e">
        <f t="shared" ref="R1234:R1297" si="650">Q1234/$P1234*100</f>
        <v>#N/A</v>
      </c>
      <c r="S1234" s="17" t="e">
        <f>VLOOKUP($A1234,'DATA PENGUKURAN GARDU'!$A:$BS,44,0)</f>
        <v>#N/A</v>
      </c>
      <c r="T1234" s="18" t="e">
        <f t="shared" ref="T1234:T1297" si="651">S1234/$P1234*100</f>
        <v>#N/A</v>
      </c>
      <c r="U1234" s="17" t="e">
        <f>VLOOKUP($A1234,'DATA PENGUKURAN GARDU'!$A:$BS,46,0)</f>
        <v>#N/A</v>
      </c>
      <c r="V1234" s="18" t="e">
        <f t="shared" ref="V1234:V1297" si="652">U1234/$P1234*100</f>
        <v>#N/A</v>
      </c>
      <c r="W1234" s="17" t="e">
        <f>VLOOKUP($A1234,'DATA PENGUKURAN GARDU'!$A:$BS,48,0)</f>
        <v>#N/A</v>
      </c>
      <c r="X1234" s="17" t="e">
        <f>VLOOKUP($A1234,'DATA PENGUKURAN GARDU'!$A:$BS,53,0)</f>
        <v>#N/A</v>
      </c>
      <c r="Y1234" s="17" t="e">
        <f>VLOOKUP($A1234,'DATA PENGUKURAN GARDU'!$A:$BS,54,0)</f>
        <v>#N/A</v>
      </c>
      <c r="Z1234" s="17" t="e">
        <f>VLOOKUP($A1234,'DATA PENGUKURAN GARDU'!$A:$BS,55,0)</f>
        <v>#N/A</v>
      </c>
      <c r="AA1234" s="20" t="e">
        <f>VLOOKUP($B1234,'DATA PENGUKURAN GARDU'!$A:$BS,42,0)</f>
        <v>#N/A</v>
      </c>
      <c r="AB1234" s="21" t="e">
        <f t="shared" ref="AB1234:AB1297" si="653">AA1234/$P1234*100</f>
        <v>#N/A</v>
      </c>
      <c r="AC1234" s="20" t="e">
        <f>VLOOKUP($B1234,'DATA PENGUKURAN GARDU'!$A:$BS,44,0)</f>
        <v>#N/A</v>
      </c>
      <c r="AD1234" s="21" t="e">
        <f t="shared" ref="AD1234:AD1297" si="654">AC1234/$P1234*100</f>
        <v>#N/A</v>
      </c>
      <c r="AE1234" s="20" t="e">
        <f>VLOOKUP($B1234,'DATA PENGUKURAN GARDU'!$A:$BS,46,0)</f>
        <v>#N/A</v>
      </c>
      <c r="AF1234" s="21" t="e">
        <f t="shared" ref="AF1234:AF1297" si="655">AE1234/$P1234*100</f>
        <v>#N/A</v>
      </c>
      <c r="AG1234" s="20" t="e">
        <f>VLOOKUP($B1234,'DATA PENGUKURAN GARDU'!$A:$BS,46,0)</f>
        <v>#N/A</v>
      </c>
      <c r="AH1234" s="20" t="e">
        <f>VLOOKUP($B1234,'DATA PENGUKURAN GARDU'!$A:$BS,53,0)</f>
        <v>#N/A</v>
      </c>
      <c r="AI1234" s="20" t="e">
        <f>VLOOKUP($B1234,'DATA PENGUKURAN GARDU'!$A:$BS,54,0)</f>
        <v>#N/A</v>
      </c>
      <c r="AJ1234" s="17" t="e">
        <f>VLOOKUP($C1234,'DATA PENGUKURAN GARDU'!$A:$BS,42,0)</f>
        <v>#N/A</v>
      </c>
      <c r="AK1234" s="23" t="e">
        <f t="shared" ref="AK1234:AK1297" si="656">AJ1234/$P1234*100</f>
        <v>#N/A</v>
      </c>
      <c r="AL1234" s="17" t="e">
        <f>VLOOKUP($C1234,'DATA PENGUKURAN GARDU'!$A:$BS,44,0)</f>
        <v>#N/A</v>
      </c>
      <c r="AM1234" s="23" t="e">
        <f t="shared" ref="AM1234:AM1297" si="657">AL1234/$P1234*100</f>
        <v>#N/A</v>
      </c>
      <c r="AN1234" s="17" t="e">
        <f>VLOOKUP($C1234,'DATA PENGUKURAN GARDU'!$A:$BS,46,0)</f>
        <v>#N/A</v>
      </c>
      <c r="AO1234" s="23" t="e">
        <f t="shared" ref="AO1234:AO1297" si="658">AN1234/$P1234*100</f>
        <v>#N/A</v>
      </c>
      <c r="AP1234" s="17" t="e">
        <f>VLOOKUP($C1234,'DATA PENGUKURAN GARDU'!$A:$BS,46,0)</f>
        <v>#N/A</v>
      </c>
      <c r="AQ1234" s="17" t="e">
        <f>VLOOKUP($C1234,'DATA PENGUKURAN GARDU'!$A:$BS,53,0)</f>
        <v>#N/A</v>
      </c>
      <c r="AR1234" s="17" t="e">
        <f>VLOOKUP($C1234,'DATA PENGUKURAN GARDU'!$A:$BS,54,0)</f>
        <v>#N/A</v>
      </c>
      <c r="AS1234" s="20" t="e">
        <f>VLOOKUP($D1234,'DATA PENGUKURAN GARDU'!$A:$BS,42,0)</f>
        <v>#N/A</v>
      </c>
      <c r="AT1234" s="21" t="e">
        <f t="shared" ref="AT1234:AT1297" si="659">AS1234/$P1234*100</f>
        <v>#N/A</v>
      </c>
      <c r="AU1234" s="20" t="e">
        <f>VLOOKUP($D1234,'DATA PENGUKURAN GARDU'!$A:$BS,44,0)</f>
        <v>#N/A</v>
      </c>
      <c r="AV1234" s="21" t="e">
        <f t="shared" ref="AV1234:AV1297" si="660">AU1234/$P1234*100</f>
        <v>#N/A</v>
      </c>
      <c r="AW1234" s="20" t="e">
        <f>VLOOKUP($D1234,'DATA PENGUKURAN GARDU'!$A:$BS,46,0)</f>
        <v>#N/A</v>
      </c>
      <c r="AX1234" s="21" t="e">
        <f t="shared" ref="AX1234:AX1297" si="661">AW1234/$P1234*100</f>
        <v>#N/A</v>
      </c>
      <c r="AY1234" s="20" t="e">
        <f>VLOOKUP($D1234,'DATA PENGUKURAN GARDU'!$A:$BS,46,0)</f>
        <v>#N/A</v>
      </c>
      <c r="AZ1234" s="20" t="e">
        <f>VLOOKUP($D1234,'DATA PENGUKURAN GARDU'!$A:$BS,53,0)</f>
        <v>#N/A</v>
      </c>
      <c r="BA1234" s="20" t="e">
        <f>VLOOKUP($D1234,'DATA PENGUKURAN GARDU'!$A:$BS,54,0)</f>
        <v>#N/A</v>
      </c>
      <c r="BB1234" s="17" t="e">
        <f>VLOOKUP($E1234,'DATA PENGUKURAN GARDU'!$A:$BS,42,0)</f>
        <v>#N/A</v>
      </c>
      <c r="BC1234" s="23" t="e">
        <f t="shared" ref="BC1234:BC1297" si="662">BB1234/$P1234*100</f>
        <v>#N/A</v>
      </c>
      <c r="BD1234" s="17" t="e">
        <f>VLOOKUP($E1234,'DATA PENGUKURAN GARDU'!$A:$BS,44,0)</f>
        <v>#N/A</v>
      </c>
      <c r="BE1234" s="23" t="e">
        <f t="shared" ref="BE1234:BE1297" si="663">BD1234/$P1234*100</f>
        <v>#N/A</v>
      </c>
      <c r="BF1234" s="17" t="e">
        <f>VLOOKUP($E1234,'DATA PENGUKURAN GARDU'!$A:$BS,46,0)</f>
        <v>#N/A</v>
      </c>
      <c r="BG1234" s="23" t="e">
        <f t="shared" ref="BG1234:BG1297" si="664">BF1234/$P1234*100</f>
        <v>#N/A</v>
      </c>
      <c r="BH1234" s="17" t="e">
        <f>VLOOKUP($E1234,'DATA PENGUKURAN GARDU'!$A:$BS,46,0)</f>
        <v>#N/A</v>
      </c>
      <c r="BI1234" s="17" t="e">
        <f>VLOOKUP($E1234,'DATA PENGUKURAN GARDU'!$A:$BS,53,0)</f>
        <v>#N/A</v>
      </c>
      <c r="BJ1234" s="17" t="e">
        <f>VLOOKUP($E1234,'DATA PENGUKURAN GARDU'!$A:$BS,54,0)</f>
        <v>#N/A</v>
      </c>
      <c r="BK1234" s="20" t="e">
        <f t="shared" si="642"/>
        <v>#N/A</v>
      </c>
      <c r="BL1234" s="20" t="e">
        <f t="shared" si="643"/>
        <v>#N/A</v>
      </c>
      <c r="BM1234" s="20" t="e">
        <f t="shared" si="644"/>
        <v>#N/A</v>
      </c>
      <c r="BN1234" s="25" t="e">
        <f t="shared" si="645"/>
        <v>#N/A</v>
      </c>
      <c r="BO1234" s="26" t="str">
        <f t="shared" si="646"/>
        <v>0</v>
      </c>
      <c r="BP1234" s="21" t="e">
        <f t="shared" si="647"/>
        <v>#VALUE!</v>
      </c>
      <c r="BQ1234" s="20" t="e">
        <f t="shared" si="648"/>
        <v>#N/A</v>
      </c>
      <c r="BR1234" s="20" t="e">
        <v>#N/A</v>
      </c>
      <c r="BS1234" s="9" t="e">
        <v>#N/A</v>
      </c>
      <c r="BT1234" s="2" t="e">
        <f t="shared" si="649"/>
        <v>#VALUE!</v>
      </c>
      <c r="BU1234" s="2" t="e">
        <f t="shared" si="632"/>
        <v>#N/A</v>
      </c>
      <c r="BV1234" s="2" t="e">
        <f t="shared" si="633"/>
        <v>#N/A</v>
      </c>
    </row>
    <row r="1235" s="2" customFormat="1" ht="22.95" customHeight="1" spans="1:74">
      <c r="A1235" s="9" t="str">
        <f t="shared" si="634"/>
        <v>NL 002Induk</v>
      </c>
      <c r="B1235" s="9" t="str">
        <f t="shared" si="635"/>
        <v>NL 002jurusan 1</v>
      </c>
      <c r="C1235" s="9" t="str">
        <f t="shared" si="636"/>
        <v>NL 002jurusan 2</v>
      </c>
      <c r="D1235" s="9" t="str">
        <f t="shared" si="637"/>
        <v>NL 002jurusan 3</v>
      </c>
      <c r="E1235" s="9" t="str">
        <f t="shared" si="638"/>
        <v>NL 002jurusan 4</v>
      </c>
      <c r="F1235" s="10" t="s">
        <v>226</v>
      </c>
      <c r="G1235" s="10" t="s">
        <v>101</v>
      </c>
      <c r="H1235" s="10" t="s">
        <v>1481</v>
      </c>
      <c r="I1235" s="10" t="s">
        <v>12557</v>
      </c>
      <c r="J1235" s="10" t="s">
        <v>12558</v>
      </c>
      <c r="K1235" s="10" t="s">
        <v>7465</v>
      </c>
      <c r="L1235" s="10"/>
      <c r="M1235" s="10"/>
      <c r="N1235" s="14">
        <f t="shared" si="639"/>
        <v>0</v>
      </c>
      <c r="O1235" s="15" t="e">
        <f t="shared" si="640"/>
        <v>#VALUE!</v>
      </c>
      <c r="P1235" s="15" t="e">
        <f t="shared" si="641"/>
        <v>#VALUE!</v>
      </c>
      <c r="Q1235" s="17" t="e">
        <f>VLOOKUP($A1235,'DATA PENGUKURAN GARDU'!$A:$BS,42,0)</f>
        <v>#N/A</v>
      </c>
      <c r="R1235" s="18" t="e">
        <f t="shared" si="650"/>
        <v>#N/A</v>
      </c>
      <c r="S1235" s="17" t="e">
        <f>VLOOKUP($A1235,'DATA PENGUKURAN GARDU'!$A:$BS,44,0)</f>
        <v>#N/A</v>
      </c>
      <c r="T1235" s="18" t="e">
        <f t="shared" si="651"/>
        <v>#N/A</v>
      </c>
      <c r="U1235" s="17" t="e">
        <f>VLOOKUP($A1235,'DATA PENGUKURAN GARDU'!$A:$BS,46,0)</f>
        <v>#N/A</v>
      </c>
      <c r="V1235" s="18" t="e">
        <f t="shared" si="652"/>
        <v>#N/A</v>
      </c>
      <c r="W1235" s="17" t="e">
        <f>VLOOKUP($A1235,'DATA PENGUKURAN GARDU'!$A:$BS,48,0)</f>
        <v>#N/A</v>
      </c>
      <c r="X1235" s="17" t="e">
        <f>VLOOKUP($A1235,'DATA PENGUKURAN GARDU'!$A:$BS,53,0)</f>
        <v>#N/A</v>
      </c>
      <c r="Y1235" s="17" t="e">
        <f>VLOOKUP($A1235,'DATA PENGUKURAN GARDU'!$A:$BS,54,0)</f>
        <v>#N/A</v>
      </c>
      <c r="Z1235" s="17" t="e">
        <f>VLOOKUP($A1235,'DATA PENGUKURAN GARDU'!$A:$BS,55,0)</f>
        <v>#N/A</v>
      </c>
      <c r="AA1235" s="20" t="e">
        <f>VLOOKUP($B1235,'DATA PENGUKURAN GARDU'!$A:$BS,42,0)</f>
        <v>#N/A</v>
      </c>
      <c r="AB1235" s="21" t="e">
        <f t="shared" si="653"/>
        <v>#N/A</v>
      </c>
      <c r="AC1235" s="20" t="e">
        <f>VLOOKUP($B1235,'DATA PENGUKURAN GARDU'!$A:$BS,44,0)</f>
        <v>#N/A</v>
      </c>
      <c r="AD1235" s="21" t="e">
        <f t="shared" si="654"/>
        <v>#N/A</v>
      </c>
      <c r="AE1235" s="20" t="e">
        <f>VLOOKUP($B1235,'DATA PENGUKURAN GARDU'!$A:$BS,46,0)</f>
        <v>#N/A</v>
      </c>
      <c r="AF1235" s="21" t="e">
        <f t="shared" si="655"/>
        <v>#N/A</v>
      </c>
      <c r="AG1235" s="20" t="e">
        <f>VLOOKUP($B1235,'DATA PENGUKURAN GARDU'!$A:$BS,46,0)</f>
        <v>#N/A</v>
      </c>
      <c r="AH1235" s="20" t="e">
        <f>VLOOKUP($B1235,'DATA PENGUKURAN GARDU'!$A:$BS,53,0)</f>
        <v>#N/A</v>
      </c>
      <c r="AI1235" s="20" t="e">
        <f>VLOOKUP($B1235,'DATA PENGUKURAN GARDU'!$A:$BS,54,0)</f>
        <v>#N/A</v>
      </c>
      <c r="AJ1235" s="17" t="e">
        <f>VLOOKUP($C1235,'DATA PENGUKURAN GARDU'!$A:$BS,42,0)</f>
        <v>#N/A</v>
      </c>
      <c r="AK1235" s="23" t="e">
        <f t="shared" si="656"/>
        <v>#N/A</v>
      </c>
      <c r="AL1235" s="17" t="e">
        <f>VLOOKUP($C1235,'DATA PENGUKURAN GARDU'!$A:$BS,44,0)</f>
        <v>#N/A</v>
      </c>
      <c r="AM1235" s="23" t="e">
        <f t="shared" si="657"/>
        <v>#N/A</v>
      </c>
      <c r="AN1235" s="17" t="e">
        <f>VLOOKUP($C1235,'DATA PENGUKURAN GARDU'!$A:$BS,46,0)</f>
        <v>#N/A</v>
      </c>
      <c r="AO1235" s="23" t="e">
        <f t="shared" si="658"/>
        <v>#N/A</v>
      </c>
      <c r="AP1235" s="17" t="e">
        <f>VLOOKUP($C1235,'DATA PENGUKURAN GARDU'!$A:$BS,46,0)</f>
        <v>#N/A</v>
      </c>
      <c r="AQ1235" s="17" t="e">
        <f>VLOOKUP($C1235,'DATA PENGUKURAN GARDU'!$A:$BS,53,0)</f>
        <v>#N/A</v>
      </c>
      <c r="AR1235" s="17" t="e">
        <f>VLOOKUP($C1235,'DATA PENGUKURAN GARDU'!$A:$BS,54,0)</f>
        <v>#N/A</v>
      </c>
      <c r="AS1235" s="20" t="e">
        <f>VLOOKUP($D1235,'DATA PENGUKURAN GARDU'!$A:$BS,42,0)</f>
        <v>#N/A</v>
      </c>
      <c r="AT1235" s="21" t="e">
        <f t="shared" si="659"/>
        <v>#N/A</v>
      </c>
      <c r="AU1235" s="20" t="e">
        <f>VLOOKUP($D1235,'DATA PENGUKURAN GARDU'!$A:$BS,44,0)</f>
        <v>#N/A</v>
      </c>
      <c r="AV1235" s="21" t="e">
        <f t="shared" si="660"/>
        <v>#N/A</v>
      </c>
      <c r="AW1235" s="20" t="e">
        <f>VLOOKUP($D1235,'DATA PENGUKURAN GARDU'!$A:$BS,46,0)</f>
        <v>#N/A</v>
      </c>
      <c r="AX1235" s="21" t="e">
        <f t="shared" si="661"/>
        <v>#N/A</v>
      </c>
      <c r="AY1235" s="20" t="e">
        <f>VLOOKUP($D1235,'DATA PENGUKURAN GARDU'!$A:$BS,46,0)</f>
        <v>#N/A</v>
      </c>
      <c r="AZ1235" s="20" t="e">
        <f>VLOOKUP($D1235,'DATA PENGUKURAN GARDU'!$A:$BS,53,0)</f>
        <v>#N/A</v>
      </c>
      <c r="BA1235" s="20" t="e">
        <f>VLOOKUP($D1235,'DATA PENGUKURAN GARDU'!$A:$BS,54,0)</f>
        <v>#N/A</v>
      </c>
      <c r="BB1235" s="17" t="e">
        <f>VLOOKUP($E1235,'DATA PENGUKURAN GARDU'!$A:$BS,42,0)</f>
        <v>#N/A</v>
      </c>
      <c r="BC1235" s="23" t="e">
        <f t="shared" si="662"/>
        <v>#N/A</v>
      </c>
      <c r="BD1235" s="17" t="e">
        <f>VLOOKUP($E1235,'DATA PENGUKURAN GARDU'!$A:$BS,44,0)</f>
        <v>#N/A</v>
      </c>
      <c r="BE1235" s="23" t="e">
        <f t="shared" si="663"/>
        <v>#N/A</v>
      </c>
      <c r="BF1235" s="17" t="e">
        <f>VLOOKUP($E1235,'DATA PENGUKURAN GARDU'!$A:$BS,46,0)</f>
        <v>#N/A</v>
      </c>
      <c r="BG1235" s="23" t="e">
        <f t="shared" si="664"/>
        <v>#N/A</v>
      </c>
      <c r="BH1235" s="17" t="e">
        <f>VLOOKUP($E1235,'DATA PENGUKURAN GARDU'!$A:$BS,46,0)</f>
        <v>#N/A</v>
      </c>
      <c r="BI1235" s="17" t="e">
        <f>VLOOKUP($E1235,'DATA PENGUKURAN GARDU'!$A:$BS,53,0)</f>
        <v>#N/A</v>
      </c>
      <c r="BJ1235" s="17" t="e">
        <f>VLOOKUP($E1235,'DATA PENGUKURAN GARDU'!$A:$BS,54,0)</f>
        <v>#N/A</v>
      </c>
      <c r="BK1235" s="20" t="e">
        <f t="shared" si="642"/>
        <v>#N/A</v>
      </c>
      <c r="BL1235" s="20" t="e">
        <f t="shared" si="643"/>
        <v>#N/A</v>
      </c>
      <c r="BM1235" s="20" t="e">
        <f t="shared" si="644"/>
        <v>#N/A</v>
      </c>
      <c r="BN1235" s="25" t="e">
        <f t="shared" si="645"/>
        <v>#N/A</v>
      </c>
      <c r="BO1235" s="26" t="str">
        <f t="shared" si="646"/>
        <v>0</v>
      </c>
      <c r="BP1235" s="21" t="e">
        <f t="shared" si="647"/>
        <v>#VALUE!</v>
      </c>
      <c r="BQ1235" s="20" t="e">
        <f t="shared" si="648"/>
        <v>#N/A</v>
      </c>
      <c r="BR1235" s="20" t="e">
        <v>#N/A</v>
      </c>
      <c r="BS1235" s="9" t="e">
        <v>#N/A</v>
      </c>
      <c r="BT1235" s="2" t="e">
        <f t="shared" si="649"/>
        <v>#VALUE!</v>
      </c>
      <c r="BU1235" s="2" t="e">
        <f t="shared" si="632"/>
        <v>#N/A</v>
      </c>
      <c r="BV1235" s="2" t="e">
        <f t="shared" si="633"/>
        <v>#N/A</v>
      </c>
    </row>
    <row r="1236" s="2" customFormat="1" ht="22.95" customHeight="1" spans="1:74">
      <c r="A1236" s="9" t="str">
        <f t="shared" si="634"/>
        <v>K-246Induk</v>
      </c>
      <c r="B1236" s="9" t="str">
        <f t="shared" si="635"/>
        <v>K-246jurusan 1</v>
      </c>
      <c r="C1236" s="9" t="str">
        <f t="shared" si="636"/>
        <v>K-246jurusan 2</v>
      </c>
      <c r="D1236" s="9" t="str">
        <f t="shared" si="637"/>
        <v>K-246jurusan 3</v>
      </c>
      <c r="E1236" s="9" t="str">
        <f t="shared" si="638"/>
        <v>K-246jurusan 4</v>
      </c>
      <c r="F1236" s="10" t="s">
        <v>136</v>
      </c>
      <c r="G1236" s="10" t="s">
        <v>132</v>
      </c>
      <c r="H1236" s="10" t="s">
        <v>1482</v>
      </c>
      <c r="I1236" s="10" t="s">
        <v>12559</v>
      </c>
      <c r="J1236" s="10" t="s">
        <v>12560</v>
      </c>
      <c r="K1236" s="10" t="s">
        <v>7465</v>
      </c>
      <c r="L1236" s="10"/>
      <c r="M1236" s="10"/>
      <c r="N1236" s="14">
        <f t="shared" si="639"/>
        <v>0</v>
      </c>
      <c r="O1236" s="15" t="e">
        <f t="shared" si="640"/>
        <v>#VALUE!</v>
      </c>
      <c r="P1236" s="15" t="e">
        <f t="shared" si="641"/>
        <v>#VALUE!</v>
      </c>
      <c r="Q1236" s="17" t="e">
        <f>VLOOKUP($A1236,'DATA PENGUKURAN GARDU'!$A:$BS,42,0)</f>
        <v>#N/A</v>
      </c>
      <c r="R1236" s="18" t="e">
        <f t="shared" si="650"/>
        <v>#N/A</v>
      </c>
      <c r="S1236" s="17" t="e">
        <f>VLOOKUP($A1236,'DATA PENGUKURAN GARDU'!$A:$BS,44,0)</f>
        <v>#N/A</v>
      </c>
      <c r="T1236" s="18" t="e">
        <f t="shared" si="651"/>
        <v>#N/A</v>
      </c>
      <c r="U1236" s="17" t="e">
        <f>VLOOKUP($A1236,'DATA PENGUKURAN GARDU'!$A:$BS,46,0)</f>
        <v>#N/A</v>
      </c>
      <c r="V1236" s="18" t="e">
        <f t="shared" si="652"/>
        <v>#N/A</v>
      </c>
      <c r="W1236" s="17" t="e">
        <f>VLOOKUP($A1236,'DATA PENGUKURAN GARDU'!$A:$BS,48,0)</f>
        <v>#N/A</v>
      </c>
      <c r="X1236" s="17" t="e">
        <f>VLOOKUP($A1236,'DATA PENGUKURAN GARDU'!$A:$BS,53,0)</f>
        <v>#N/A</v>
      </c>
      <c r="Y1236" s="17" t="e">
        <f>VLOOKUP($A1236,'DATA PENGUKURAN GARDU'!$A:$BS,54,0)</f>
        <v>#N/A</v>
      </c>
      <c r="Z1236" s="17" t="e">
        <f>VLOOKUP($A1236,'DATA PENGUKURAN GARDU'!$A:$BS,55,0)</f>
        <v>#N/A</v>
      </c>
      <c r="AA1236" s="20" t="e">
        <f>VLOOKUP($B1236,'DATA PENGUKURAN GARDU'!$A:$BS,42,0)</f>
        <v>#N/A</v>
      </c>
      <c r="AB1236" s="21" t="e">
        <f t="shared" si="653"/>
        <v>#N/A</v>
      </c>
      <c r="AC1236" s="20" t="e">
        <f>VLOOKUP($B1236,'DATA PENGUKURAN GARDU'!$A:$BS,44,0)</f>
        <v>#N/A</v>
      </c>
      <c r="AD1236" s="21" t="e">
        <f t="shared" si="654"/>
        <v>#N/A</v>
      </c>
      <c r="AE1236" s="20" t="e">
        <f>VLOOKUP($B1236,'DATA PENGUKURAN GARDU'!$A:$BS,46,0)</f>
        <v>#N/A</v>
      </c>
      <c r="AF1236" s="21" t="e">
        <f t="shared" si="655"/>
        <v>#N/A</v>
      </c>
      <c r="AG1236" s="20" t="e">
        <f>VLOOKUP($B1236,'DATA PENGUKURAN GARDU'!$A:$BS,46,0)</f>
        <v>#N/A</v>
      </c>
      <c r="AH1236" s="20" t="e">
        <f>VLOOKUP($B1236,'DATA PENGUKURAN GARDU'!$A:$BS,53,0)</f>
        <v>#N/A</v>
      </c>
      <c r="AI1236" s="20" t="e">
        <f>VLOOKUP($B1236,'DATA PENGUKURAN GARDU'!$A:$BS,54,0)</f>
        <v>#N/A</v>
      </c>
      <c r="AJ1236" s="17" t="e">
        <f>VLOOKUP($C1236,'DATA PENGUKURAN GARDU'!$A:$BS,42,0)</f>
        <v>#N/A</v>
      </c>
      <c r="AK1236" s="23" t="e">
        <f t="shared" si="656"/>
        <v>#N/A</v>
      </c>
      <c r="AL1236" s="17" t="e">
        <f>VLOOKUP($C1236,'DATA PENGUKURAN GARDU'!$A:$BS,44,0)</f>
        <v>#N/A</v>
      </c>
      <c r="AM1236" s="23" t="e">
        <f t="shared" si="657"/>
        <v>#N/A</v>
      </c>
      <c r="AN1236" s="17" t="e">
        <f>VLOOKUP($C1236,'DATA PENGUKURAN GARDU'!$A:$BS,46,0)</f>
        <v>#N/A</v>
      </c>
      <c r="AO1236" s="23" t="e">
        <f t="shared" si="658"/>
        <v>#N/A</v>
      </c>
      <c r="AP1236" s="17" t="e">
        <f>VLOOKUP($C1236,'DATA PENGUKURAN GARDU'!$A:$BS,46,0)</f>
        <v>#N/A</v>
      </c>
      <c r="AQ1236" s="17" t="e">
        <f>VLOOKUP($C1236,'DATA PENGUKURAN GARDU'!$A:$BS,53,0)</f>
        <v>#N/A</v>
      </c>
      <c r="AR1236" s="17" t="e">
        <f>VLOOKUP($C1236,'DATA PENGUKURAN GARDU'!$A:$BS,54,0)</f>
        <v>#N/A</v>
      </c>
      <c r="AS1236" s="20" t="e">
        <f>VLOOKUP($D1236,'DATA PENGUKURAN GARDU'!$A:$BS,42,0)</f>
        <v>#N/A</v>
      </c>
      <c r="AT1236" s="21" t="e">
        <f t="shared" si="659"/>
        <v>#N/A</v>
      </c>
      <c r="AU1236" s="20" t="e">
        <f>VLOOKUP($D1236,'DATA PENGUKURAN GARDU'!$A:$BS,44,0)</f>
        <v>#N/A</v>
      </c>
      <c r="AV1236" s="21" t="e">
        <f t="shared" si="660"/>
        <v>#N/A</v>
      </c>
      <c r="AW1236" s="20" t="e">
        <f>VLOOKUP($D1236,'DATA PENGUKURAN GARDU'!$A:$BS,46,0)</f>
        <v>#N/A</v>
      </c>
      <c r="AX1236" s="21" t="e">
        <f t="shared" si="661"/>
        <v>#N/A</v>
      </c>
      <c r="AY1236" s="20" t="e">
        <f>VLOOKUP($D1236,'DATA PENGUKURAN GARDU'!$A:$BS,46,0)</f>
        <v>#N/A</v>
      </c>
      <c r="AZ1236" s="20" t="e">
        <f>VLOOKUP($D1236,'DATA PENGUKURAN GARDU'!$A:$BS,53,0)</f>
        <v>#N/A</v>
      </c>
      <c r="BA1236" s="20" t="e">
        <f>VLOOKUP($D1236,'DATA PENGUKURAN GARDU'!$A:$BS,54,0)</f>
        <v>#N/A</v>
      </c>
      <c r="BB1236" s="17" t="e">
        <f>VLOOKUP($E1236,'DATA PENGUKURAN GARDU'!$A:$BS,42,0)</f>
        <v>#N/A</v>
      </c>
      <c r="BC1236" s="23" t="e">
        <f t="shared" si="662"/>
        <v>#N/A</v>
      </c>
      <c r="BD1236" s="17" t="e">
        <f>VLOOKUP($E1236,'DATA PENGUKURAN GARDU'!$A:$BS,44,0)</f>
        <v>#N/A</v>
      </c>
      <c r="BE1236" s="23" t="e">
        <f t="shared" si="663"/>
        <v>#N/A</v>
      </c>
      <c r="BF1236" s="17" t="e">
        <f>VLOOKUP($E1236,'DATA PENGUKURAN GARDU'!$A:$BS,46,0)</f>
        <v>#N/A</v>
      </c>
      <c r="BG1236" s="23" t="e">
        <f t="shared" si="664"/>
        <v>#N/A</v>
      </c>
      <c r="BH1236" s="17" t="e">
        <f>VLOOKUP($E1236,'DATA PENGUKURAN GARDU'!$A:$BS,46,0)</f>
        <v>#N/A</v>
      </c>
      <c r="BI1236" s="17" t="e">
        <f>VLOOKUP($E1236,'DATA PENGUKURAN GARDU'!$A:$BS,53,0)</f>
        <v>#N/A</v>
      </c>
      <c r="BJ1236" s="17" t="e">
        <f>VLOOKUP($E1236,'DATA PENGUKURAN GARDU'!$A:$BS,54,0)</f>
        <v>#N/A</v>
      </c>
      <c r="BK1236" s="20" t="e">
        <f t="shared" si="642"/>
        <v>#N/A</v>
      </c>
      <c r="BL1236" s="20" t="e">
        <f t="shared" si="643"/>
        <v>#N/A</v>
      </c>
      <c r="BM1236" s="20" t="e">
        <f t="shared" si="644"/>
        <v>#N/A</v>
      </c>
      <c r="BN1236" s="25" t="e">
        <f t="shared" si="645"/>
        <v>#N/A</v>
      </c>
      <c r="BO1236" s="26" t="str">
        <f t="shared" si="646"/>
        <v>0</v>
      </c>
      <c r="BP1236" s="21" t="e">
        <f t="shared" si="647"/>
        <v>#VALUE!</v>
      </c>
      <c r="BQ1236" s="20" t="e">
        <f t="shared" si="648"/>
        <v>#N/A</v>
      </c>
      <c r="BR1236" s="20" t="e">
        <v>#N/A</v>
      </c>
      <c r="BS1236" s="9" t="e">
        <v>#N/A</v>
      </c>
      <c r="BT1236" s="2" t="e">
        <f t="shared" si="649"/>
        <v>#VALUE!</v>
      </c>
      <c r="BU1236" s="2" t="e">
        <f t="shared" si="632"/>
        <v>#N/A</v>
      </c>
      <c r="BV1236" s="2" t="e">
        <f t="shared" si="633"/>
        <v>#N/A</v>
      </c>
    </row>
    <row r="1237" s="2" customFormat="1" ht="22.95" customHeight="1" spans="1:74">
      <c r="A1237" s="9" t="str">
        <f t="shared" si="634"/>
        <v>K-250Induk</v>
      </c>
      <c r="B1237" s="9" t="str">
        <f t="shared" si="635"/>
        <v>K-250jurusan 1</v>
      </c>
      <c r="C1237" s="9" t="str">
        <f t="shared" si="636"/>
        <v>K-250jurusan 2</v>
      </c>
      <c r="D1237" s="9" t="str">
        <f t="shared" si="637"/>
        <v>K-250jurusan 3</v>
      </c>
      <c r="E1237" s="9" t="str">
        <f t="shared" si="638"/>
        <v>K-250jurusan 4</v>
      </c>
      <c r="F1237" s="10" t="s">
        <v>136</v>
      </c>
      <c r="G1237" s="10" t="s">
        <v>132</v>
      </c>
      <c r="H1237" s="10" t="s">
        <v>1483</v>
      </c>
      <c r="I1237" s="10" t="s">
        <v>12561</v>
      </c>
      <c r="J1237" s="10" t="s">
        <v>12562</v>
      </c>
      <c r="K1237" s="10" t="s">
        <v>7465</v>
      </c>
      <c r="L1237" s="10"/>
      <c r="M1237" s="10"/>
      <c r="N1237" s="14">
        <f t="shared" si="639"/>
        <v>0</v>
      </c>
      <c r="O1237" s="15" t="e">
        <f t="shared" si="640"/>
        <v>#VALUE!</v>
      </c>
      <c r="P1237" s="15" t="e">
        <f t="shared" si="641"/>
        <v>#VALUE!</v>
      </c>
      <c r="Q1237" s="17" t="e">
        <f>VLOOKUP($A1237,'DATA PENGUKURAN GARDU'!$A:$BS,42,0)</f>
        <v>#N/A</v>
      </c>
      <c r="R1237" s="18" t="e">
        <f t="shared" si="650"/>
        <v>#N/A</v>
      </c>
      <c r="S1237" s="17" t="e">
        <f>VLOOKUP($A1237,'DATA PENGUKURAN GARDU'!$A:$BS,44,0)</f>
        <v>#N/A</v>
      </c>
      <c r="T1237" s="18" t="e">
        <f t="shared" si="651"/>
        <v>#N/A</v>
      </c>
      <c r="U1237" s="17" t="e">
        <f>VLOOKUP($A1237,'DATA PENGUKURAN GARDU'!$A:$BS,46,0)</f>
        <v>#N/A</v>
      </c>
      <c r="V1237" s="18" t="e">
        <f t="shared" si="652"/>
        <v>#N/A</v>
      </c>
      <c r="W1237" s="17" t="e">
        <f>VLOOKUP($A1237,'DATA PENGUKURAN GARDU'!$A:$BS,48,0)</f>
        <v>#N/A</v>
      </c>
      <c r="X1237" s="17" t="e">
        <f>VLOOKUP($A1237,'DATA PENGUKURAN GARDU'!$A:$BS,53,0)</f>
        <v>#N/A</v>
      </c>
      <c r="Y1237" s="17" t="e">
        <f>VLOOKUP($A1237,'DATA PENGUKURAN GARDU'!$A:$BS,54,0)</f>
        <v>#N/A</v>
      </c>
      <c r="Z1237" s="17" t="e">
        <f>VLOOKUP($A1237,'DATA PENGUKURAN GARDU'!$A:$BS,55,0)</f>
        <v>#N/A</v>
      </c>
      <c r="AA1237" s="20" t="e">
        <f>VLOOKUP($B1237,'DATA PENGUKURAN GARDU'!$A:$BS,42,0)</f>
        <v>#N/A</v>
      </c>
      <c r="AB1237" s="21" t="e">
        <f t="shared" si="653"/>
        <v>#N/A</v>
      </c>
      <c r="AC1237" s="20" t="e">
        <f>VLOOKUP($B1237,'DATA PENGUKURAN GARDU'!$A:$BS,44,0)</f>
        <v>#N/A</v>
      </c>
      <c r="AD1237" s="21" t="e">
        <f t="shared" si="654"/>
        <v>#N/A</v>
      </c>
      <c r="AE1237" s="20" t="e">
        <f>VLOOKUP($B1237,'DATA PENGUKURAN GARDU'!$A:$BS,46,0)</f>
        <v>#N/A</v>
      </c>
      <c r="AF1237" s="21" t="e">
        <f t="shared" si="655"/>
        <v>#N/A</v>
      </c>
      <c r="AG1237" s="20" t="e">
        <f>VLOOKUP($B1237,'DATA PENGUKURAN GARDU'!$A:$BS,46,0)</f>
        <v>#N/A</v>
      </c>
      <c r="AH1237" s="20" t="e">
        <f>VLOOKUP($B1237,'DATA PENGUKURAN GARDU'!$A:$BS,53,0)</f>
        <v>#N/A</v>
      </c>
      <c r="AI1237" s="20" t="e">
        <f>VLOOKUP($B1237,'DATA PENGUKURAN GARDU'!$A:$BS,54,0)</f>
        <v>#N/A</v>
      </c>
      <c r="AJ1237" s="17" t="e">
        <f>VLOOKUP($C1237,'DATA PENGUKURAN GARDU'!$A:$BS,42,0)</f>
        <v>#N/A</v>
      </c>
      <c r="AK1237" s="23" t="e">
        <f t="shared" si="656"/>
        <v>#N/A</v>
      </c>
      <c r="AL1237" s="17" t="e">
        <f>VLOOKUP($C1237,'DATA PENGUKURAN GARDU'!$A:$BS,44,0)</f>
        <v>#N/A</v>
      </c>
      <c r="AM1237" s="23" t="e">
        <f t="shared" si="657"/>
        <v>#N/A</v>
      </c>
      <c r="AN1237" s="17" t="e">
        <f>VLOOKUP($C1237,'DATA PENGUKURAN GARDU'!$A:$BS,46,0)</f>
        <v>#N/A</v>
      </c>
      <c r="AO1237" s="23" t="e">
        <f t="shared" si="658"/>
        <v>#N/A</v>
      </c>
      <c r="AP1237" s="17" t="e">
        <f>VLOOKUP($C1237,'DATA PENGUKURAN GARDU'!$A:$BS,46,0)</f>
        <v>#N/A</v>
      </c>
      <c r="AQ1237" s="17" t="e">
        <f>VLOOKUP($C1237,'DATA PENGUKURAN GARDU'!$A:$BS,53,0)</f>
        <v>#N/A</v>
      </c>
      <c r="AR1237" s="17" t="e">
        <f>VLOOKUP($C1237,'DATA PENGUKURAN GARDU'!$A:$BS,54,0)</f>
        <v>#N/A</v>
      </c>
      <c r="AS1237" s="20" t="e">
        <f>VLOOKUP($D1237,'DATA PENGUKURAN GARDU'!$A:$BS,42,0)</f>
        <v>#N/A</v>
      </c>
      <c r="AT1237" s="21" t="e">
        <f t="shared" si="659"/>
        <v>#N/A</v>
      </c>
      <c r="AU1237" s="20" t="e">
        <f>VLOOKUP($D1237,'DATA PENGUKURAN GARDU'!$A:$BS,44,0)</f>
        <v>#N/A</v>
      </c>
      <c r="AV1237" s="21" t="e">
        <f t="shared" si="660"/>
        <v>#N/A</v>
      </c>
      <c r="AW1237" s="20" t="e">
        <f>VLOOKUP($D1237,'DATA PENGUKURAN GARDU'!$A:$BS,46,0)</f>
        <v>#N/A</v>
      </c>
      <c r="AX1237" s="21" t="e">
        <f t="shared" si="661"/>
        <v>#N/A</v>
      </c>
      <c r="AY1237" s="20" t="e">
        <f>VLOOKUP($D1237,'DATA PENGUKURAN GARDU'!$A:$BS,46,0)</f>
        <v>#N/A</v>
      </c>
      <c r="AZ1237" s="20" t="e">
        <f>VLOOKUP($D1237,'DATA PENGUKURAN GARDU'!$A:$BS,53,0)</f>
        <v>#N/A</v>
      </c>
      <c r="BA1237" s="20" t="e">
        <f>VLOOKUP($D1237,'DATA PENGUKURAN GARDU'!$A:$BS,54,0)</f>
        <v>#N/A</v>
      </c>
      <c r="BB1237" s="17" t="e">
        <f>VLOOKUP($E1237,'DATA PENGUKURAN GARDU'!$A:$BS,42,0)</f>
        <v>#N/A</v>
      </c>
      <c r="BC1237" s="23" t="e">
        <f t="shared" si="662"/>
        <v>#N/A</v>
      </c>
      <c r="BD1237" s="17" t="e">
        <f>VLOOKUP($E1237,'DATA PENGUKURAN GARDU'!$A:$BS,44,0)</f>
        <v>#N/A</v>
      </c>
      <c r="BE1237" s="23" t="e">
        <f t="shared" si="663"/>
        <v>#N/A</v>
      </c>
      <c r="BF1237" s="17" t="e">
        <f>VLOOKUP($E1237,'DATA PENGUKURAN GARDU'!$A:$BS,46,0)</f>
        <v>#N/A</v>
      </c>
      <c r="BG1237" s="23" t="e">
        <f t="shared" si="664"/>
        <v>#N/A</v>
      </c>
      <c r="BH1237" s="17" t="e">
        <f>VLOOKUP($E1237,'DATA PENGUKURAN GARDU'!$A:$BS,46,0)</f>
        <v>#N/A</v>
      </c>
      <c r="BI1237" s="17" t="e">
        <f>VLOOKUP($E1237,'DATA PENGUKURAN GARDU'!$A:$BS,53,0)</f>
        <v>#N/A</v>
      </c>
      <c r="BJ1237" s="17" t="e">
        <f>VLOOKUP($E1237,'DATA PENGUKURAN GARDU'!$A:$BS,54,0)</f>
        <v>#N/A</v>
      </c>
      <c r="BK1237" s="20" t="e">
        <f t="shared" si="642"/>
        <v>#N/A</v>
      </c>
      <c r="BL1237" s="20" t="e">
        <f t="shared" si="643"/>
        <v>#N/A</v>
      </c>
      <c r="BM1237" s="20" t="e">
        <f t="shared" si="644"/>
        <v>#N/A</v>
      </c>
      <c r="BN1237" s="25" t="e">
        <f t="shared" si="645"/>
        <v>#N/A</v>
      </c>
      <c r="BO1237" s="26" t="str">
        <f t="shared" si="646"/>
        <v>0</v>
      </c>
      <c r="BP1237" s="21" t="e">
        <f t="shared" si="647"/>
        <v>#VALUE!</v>
      </c>
      <c r="BQ1237" s="20" t="e">
        <f t="shared" si="648"/>
        <v>#N/A</v>
      </c>
      <c r="BR1237" s="20" t="e">
        <v>#N/A</v>
      </c>
      <c r="BS1237" s="9" t="e">
        <v>#N/A</v>
      </c>
      <c r="BT1237" s="2" t="e">
        <f t="shared" si="649"/>
        <v>#VALUE!</v>
      </c>
      <c r="BU1237" s="2" t="e">
        <f t="shared" si="632"/>
        <v>#N/A</v>
      </c>
      <c r="BV1237" s="2" t="e">
        <f t="shared" si="633"/>
        <v>#N/A</v>
      </c>
    </row>
    <row r="1238" s="2" customFormat="1" ht="22.95" customHeight="1" spans="1:74">
      <c r="A1238" s="9" t="str">
        <f t="shared" si="634"/>
        <v>K-252Induk</v>
      </c>
      <c r="B1238" s="9" t="str">
        <f t="shared" si="635"/>
        <v>K-252jurusan 1</v>
      </c>
      <c r="C1238" s="9" t="str">
        <f t="shared" si="636"/>
        <v>K-252jurusan 2</v>
      </c>
      <c r="D1238" s="9" t="str">
        <f t="shared" si="637"/>
        <v>K-252jurusan 3</v>
      </c>
      <c r="E1238" s="9" t="str">
        <f t="shared" si="638"/>
        <v>K-252jurusan 4</v>
      </c>
      <c r="F1238" s="10" t="s">
        <v>136</v>
      </c>
      <c r="G1238" s="10" t="s">
        <v>132</v>
      </c>
      <c r="H1238" s="10" t="s">
        <v>1484</v>
      </c>
      <c r="I1238" s="10" t="s">
        <v>12563</v>
      </c>
      <c r="J1238" s="10" t="s">
        <v>12564</v>
      </c>
      <c r="K1238" s="10" t="s">
        <v>7465</v>
      </c>
      <c r="L1238" s="10"/>
      <c r="M1238" s="10"/>
      <c r="N1238" s="14">
        <f t="shared" si="639"/>
        <v>0</v>
      </c>
      <c r="O1238" s="15" t="e">
        <f t="shared" si="640"/>
        <v>#VALUE!</v>
      </c>
      <c r="P1238" s="15" t="e">
        <f t="shared" si="641"/>
        <v>#VALUE!</v>
      </c>
      <c r="Q1238" s="17" t="e">
        <f>VLOOKUP($A1238,'DATA PENGUKURAN GARDU'!$A:$BS,42,0)</f>
        <v>#N/A</v>
      </c>
      <c r="R1238" s="18" t="e">
        <f t="shared" si="650"/>
        <v>#N/A</v>
      </c>
      <c r="S1238" s="17" t="e">
        <f>VLOOKUP($A1238,'DATA PENGUKURAN GARDU'!$A:$BS,44,0)</f>
        <v>#N/A</v>
      </c>
      <c r="T1238" s="18" t="e">
        <f t="shared" si="651"/>
        <v>#N/A</v>
      </c>
      <c r="U1238" s="17" t="e">
        <f>VLOOKUP($A1238,'DATA PENGUKURAN GARDU'!$A:$BS,46,0)</f>
        <v>#N/A</v>
      </c>
      <c r="V1238" s="18" t="e">
        <f t="shared" si="652"/>
        <v>#N/A</v>
      </c>
      <c r="W1238" s="17" t="e">
        <f>VLOOKUP($A1238,'DATA PENGUKURAN GARDU'!$A:$BS,48,0)</f>
        <v>#N/A</v>
      </c>
      <c r="X1238" s="17" t="e">
        <f>VLOOKUP($A1238,'DATA PENGUKURAN GARDU'!$A:$BS,53,0)</f>
        <v>#N/A</v>
      </c>
      <c r="Y1238" s="17" t="e">
        <f>VLOOKUP($A1238,'DATA PENGUKURAN GARDU'!$A:$BS,54,0)</f>
        <v>#N/A</v>
      </c>
      <c r="Z1238" s="17" t="e">
        <f>VLOOKUP($A1238,'DATA PENGUKURAN GARDU'!$A:$BS,55,0)</f>
        <v>#N/A</v>
      </c>
      <c r="AA1238" s="20" t="e">
        <f>VLOOKUP($B1238,'DATA PENGUKURAN GARDU'!$A:$BS,42,0)</f>
        <v>#N/A</v>
      </c>
      <c r="AB1238" s="21" t="e">
        <f t="shared" si="653"/>
        <v>#N/A</v>
      </c>
      <c r="AC1238" s="20" t="e">
        <f>VLOOKUP($B1238,'DATA PENGUKURAN GARDU'!$A:$BS,44,0)</f>
        <v>#N/A</v>
      </c>
      <c r="AD1238" s="21" t="e">
        <f t="shared" si="654"/>
        <v>#N/A</v>
      </c>
      <c r="AE1238" s="20" t="e">
        <f>VLOOKUP($B1238,'DATA PENGUKURAN GARDU'!$A:$BS,46,0)</f>
        <v>#N/A</v>
      </c>
      <c r="AF1238" s="21" t="e">
        <f t="shared" si="655"/>
        <v>#N/A</v>
      </c>
      <c r="AG1238" s="20" t="e">
        <f>VLOOKUP($B1238,'DATA PENGUKURAN GARDU'!$A:$BS,46,0)</f>
        <v>#N/A</v>
      </c>
      <c r="AH1238" s="20" t="e">
        <f>VLOOKUP($B1238,'DATA PENGUKURAN GARDU'!$A:$BS,53,0)</f>
        <v>#N/A</v>
      </c>
      <c r="AI1238" s="20" t="e">
        <f>VLOOKUP($B1238,'DATA PENGUKURAN GARDU'!$A:$BS,54,0)</f>
        <v>#N/A</v>
      </c>
      <c r="AJ1238" s="17" t="e">
        <f>VLOOKUP($C1238,'DATA PENGUKURAN GARDU'!$A:$BS,42,0)</f>
        <v>#N/A</v>
      </c>
      <c r="AK1238" s="23" t="e">
        <f t="shared" si="656"/>
        <v>#N/A</v>
      </c>
      <c r="AL1238" s="17" t="e">
        <f>VLOOKUP($C1238,'DATA PENGUKURAN GARDU'!$A:$BS,44,0)</f>
        <v>#N/A</v>
      </c>
      <c r="AM1238" s="23" t="e">
        <f t="shared" si="657"/>
        <v>#N/A</v>
      </c>
      <c r="AN1238" s="17" t="e">
        <f>VLOOKUP($C1238,'DATA PENGUKURAN GARDU'!$A:$BS,46,0)</f>
        <v>#N/A</v>
      </c>
      <c r="AO1238" s="23" t="e">
        <f t="shared" si="658"/>
        <v>#N/A</v>
      </c>
      <c r="AP1238" s="17" t="e">
        <f>VLOOKUP($C1238,'DATA PENGUKURAN GARDU'!$A:$BS,46,0)</f>
        <v>#N/A</v>
      </c>
      <c r="AQ1238" s="17" t="e">
        <f>VLOOKUP($C1238,'DATA PENGUKURAN GARDU'!$A:$BS,53,0)</f>
        <v>#N/A</v>
      </c>
      <c r="AR1238" s="17" t="e">
        <f>VLOOKUP($C1238,'DATA PENGUKURAN GARDU'!$A:$BS,54,0)</f>
        <v>#N/A</v>
      </c>
      <c r="AS1238" s="20" t="e">
        <f>VLOOKUP($D1238,'DATA PENGUKURAN GARDU'!$A:$BS,42,0)</f>
        <v>#N/A</v>
      </c>
      <c r="AT1238" s="21" t="e">
        <f t="shared" si="659"/>
        <v>#N/A</v>
      </c>
      <c r="AU1238" s="20" t="e">
        <f>VLOOKUP($D1238,'DATA PENGUKURAN GARDU'!$A:$BS,44,0)</f>
        <v>#N/A</v>
      </c>
      <c r="AV1238" s="21" t="e">
        <f t="shared" si="660"/>
        <v>#N/A</v>
      </c>
      <c r="AW1238" s="20" t="e">
        <f>VLOOKUP($D1238,'DATA PENGUKURAN GARDU'!$A:$BS,46,0)</f>
        <v>#N/A</v>
      </c>
      <c r="AX1238" s="21" t="e">
        <f t="shared" si="661"/>
        <v>#N/A</v>
      </c>
      <c r="AY1238" s="20" t="e">
        <f>VLOOKUP($D1238,'DATA PENGUKURAN GARDU'!$A:$BS,46,0)</f>
        <v>#N/A</v>
      </c>
      <c r="AZ1238" s="20" t="e">
        <f>VLOOKUP($D1238,'DATA PENGUKURAN GARDU'!$A:$BS,53,0)</f>
        <v>#N/A</v>
      </c>
      <c r="BA1238" s="20" t="e">
        <f>VLOOKUP($D1238,'DATA PENGUKURAN GARDU'!$A:$BS,54,0)</f>
        <v>#N/A</v>
      </c>
      <c r="BB1238" s="17" t="e">
        <f>VLOOKUP($E1238,'DATA PENGUKURAN GARDU'!$A:$BS,42,0)</f>
        <v>#N/A</v>
      </c>
      <c r="BC1238" s="23" t="e">
        <f t="shared" si="662"/>
        <v>#N/A</v>
      </c>
      <c r="BD1238" s="17" t="e">
        <f>VLOOKUP($E1238,'DATA PENGUKURAN GARDU'!$A:$BS,44,0)</f>
        <v>#N/A</v>
      </c>
      <c r="BE1238" s="23" t="e">
        <f t="shared" si="663"/>
        <v>#N/A</v>
      </c>
      <c r="BF1238" s="17" t="e">
        <f>VLOOKUP($E1238,'DATA PENGUKURAN GARDU'!$A:$BS,46,0)</f>
        <v>#N/A</v>
      </c>
      <c r="BG1238" s="23" t="e">
        <f t="shared" si="664"/>
        <v>#N/A</v>
      </c>
      <c r="BH1238" s="17" t="e">
        <f>VLOOKUP($E1238,'DATA PENGUKURAN GARDU'!$A:$BS,46,0)</f>
        <v>#N/A</v>
      </c>
      <c r="BI1238" s="17" t="e">
        <f>VLOOKUP($E1238,'DATA PENGUKURAN GARDU'!$A:$BS,53,0)</f>
        <v>#N/A</v>
      </c>
      <c r="BJ1238" s="17" t="e">
        <f>VLOOKUP($E1238,'DATA PENGUKURAN GARDU'!$A:$BS,54,0)</f>
        <v>#N/A</v>
      </c>
      <c r="BK1238" s="20" t="e">
        <f t="shared" si="642"/>
        <v>#N/A</v>
      </c>
      <c r="BL1238" s="20" t="e">
        <f t="shared" si="643"/>
        <v>#N/A</v>
      </c>
      <c r="BM1238" s="20" t="e">
        <f t="shared" si="644"/>
        <v>#N/A</v>
      </c>
      <c r="BN1238" s="25" t="e">
        <f t="shared" si="645"/>
        <v>#N/A</v>
      </c>
      <c r="BO1238" s="26" t="str">
        <f t="shared" si="646"/>
        <v>0</v>
      </c>
      <c r="BP1238" s="21" t="e">
        <f t="shared" si="647"/>
        <v>#VALUE!</v>
      </c>
      <c r="BQ1238" s="20" t="e">
        <f t="shared" si="648"/>
        <v>#N/A</v>
      </c>
      <c r="BR1238" s="20" t="e">
        <v>#N/A</v>
      </c>
      <c r="BS1238" s="9" t="e">
        <v>#N/A</v>
      </c>
      <c r="BT1238" s="2" t="e">
        <f t="shared" si="649"/>
        <v>#VALUE!</v>
      </c>
      <c r="BU1238" s="2" t="e">
        <f t="shared" si="632"/>
        <v>#N/A</v>
      </c>
      <c r="BV1238" s="2" t="e">
        <f t="shared" si="633"/>
        <v>#N/A</v>
      </c>
    </row>
    <row r="1239" s="2" customFormat="1" ht="22.95" customHeight="1" spans="1:74">
      <c r="A1239" s="9" t="str">
        <f t="shared" si="634"/>
        <v>K-255Induk</v>
      </c>
      <c r="B1239" s="9" t="str">
        <f t="shared" si="635"/>
        <v>K-255jurusan 1</v>
      </c>
      <c r="C1239" s="9" t="str">
        <f t="shared" si="636"/>
        <v>K-255jurusan 2</v>
      </c>
      <c r="D1239" s="9" t="str">
        <f t="shared" si="637"/>
        <v>K-255jurusan 3</v>
      </c>
      <c r="E1239" s="9" t="str">
        <f t="shared" si="638"/>
        <v>K-255jurusan 4</v>
      </c>
      <c r="F1239" s="10" t="s">
        <v>136</v>
      </c>
      <c r="G1239" s="10" t="s">
        <v>132</v>
      </c>
      <c r="H1239" s="10" t="s">
        <v>1485</v>
      </c>
      <c r="I1239" s="10" t="s">
        <v>12565</v>
      </c>
      <c r="J1239" s="10" t="s">
        <v>12566</v>
      </c>
      <c r="K1239" s="10" t="s">
        <v>7465</v>
      </c>
      <c r="L1239" s="10"/>
      <c r="M1239" s="10"/>
      <c r="N1239" s="14">
        <f t="shared" si="639"/>
        <v>0</v>
      </c>
      <c r="O1239" s="15" t="e">
        <f t="shared" si="640"/>
        <v>#VALUE!</v>
      </c>
      <c r="P1239" s="15" t="e">
        <f t="shared" si="641"/>
        <v>#VALUE!</v>
      </c>
      <c r="Q1239" s="17" t="e">
        <f>VLOOKUP($A1239,'DATA PENGUKURAN GARDU'!$A:$BS,42,0)</f>
        <v>#N/A</v>
      </c>
      <c r="R1239" s="18" t="e">
        <f t="shared" si="650"/>
        <v>#N/A</v>
      </c>
      <c r="S1239" s="17" t="e">
        <f>VLOOKUP($A1239,'DATA PENGUKURAN GARDU'!$A:$BS,44,0)</f>
        <v>#N/A</v>
      </c>
      <c r="T1239" s="18" t="e">
        <f t="shared" si="651"/>
        <v>#N/A</v>
      </c>
      <c r="U1239" s="17" t="e">
        <f>VLOOKUP($A1239,'DATA PENGUKURAN GARDU'!$A:$BS,46,0)</f>
        <v>#N/A</v>
      </c>
      <c r="V1239" s="18" t="e">
        <f t="shared" si="652"/>
        <v>#N/A</v>
      </c>
      <c r="W1239" s="17" t="e">
        <f>VLOOKUP($A1239,'DATA PENGUKURAN GARDU'!$A:$BS,48,0)</f>
        <v>#N/A</v>
      </c>
      <c r="X1239" s="17" t="e">
        <f>VLOOKUP($A1239,'DATA PENGUKURAN GARDU'!$A:$BS,53,0)</f>
        <v>#N/A</v>
      </c>
      <c r="Y1239" s="17" t="e">
        <f>VLOOKUP($A1239,'DATA PENGUKURAN GARDU'!$A:$BS,54,0)</f>
        <v>#N/A</v>
      </c>
      <c r="Z1239" s="17" t="e">
        <f>VLOOKUP($A1239,'DATA PENGUKURAN GARDU'!$A:$BS,55,0)</f>
        <v>#N/A</v>
      </c>
      <c r="AA1239" s="20" t="e">
        <f>VLOOKUP($B1239,'DATA PENGUKURAN GARDU'!$A:$BS,42,0)</f>
        <v>#N/A</v>
      </c>
      <c r="AB1239" s="21" t="e">
        <f t="shared" si="653"/>
        <v>#N/A</v>
      </c>
      <c r="AC1239" s="20" t="e">
        <f>VLOOKUP($B1239,'DATA PENGUKURAN GARDU'!$A:$BS,44,0)</f>
        <v>#N/A</v>
      </c>
      <c r="AD1239" s="21" t="e">
        <f t="shared" si="654"/>
        <v>#N/A</v>
      </c>
      <c r="AE1239" s="20" t="e">
        <f>VLOOKUP($B1239,'DATA PENGUKURAN GARDU'!$A:$BS,46,0)</f>
        <v>#N/A</v>
      </c>
      <c r="AF1239" s="21" t="e">
        <f t="shared" si="655"/>
        <v>#N/A</v>
      </c>
      <c r="AG1239" s="20" t="e">
        <f>VLOOKUP($B1239,'DATA PENGUKURAN GARDU'!$A:$BS,46,0)</f>
        <v>#N/A</v>
      </c>
      <c r="AH1239" s="20" t="e">
        <f>VLOOKUP($B1239,'DATA PENGUKURAN GARDU'!$A:$BS,53,0)</f>
        <v>#N/A</v>
      </c>
      <c r="AI1239" s="20" t="e">
        <f>VLOOKUP($B1239,'DATA PENGUKURAN GARDU'!$A:$BS,54,0)</f>
        <v>#N/A</v>
      </c>
      <c r="AJ1239" s="17" t="e">
        <f>VLOOKUP($C1239,'DATA PENGUKURAN GARDU'!$A:$BS,42,0)</f>
        <v>#N/A</v>
      </c>
      <c r="AK1239" s="23" t="e">
        <f t="shared" si="656"/>
        <v>#N/A</v>
      </c>
      <c r="AL1239" s="17" t="e">
        <f>VLOOKUP($C1239,'DATA PENGUKURAN GARDU'!$A:$BS,44,0)</f>
        <v>#N/A</v>
      </c>
      <c r="AM1239" s="23" t="e">
        <f t="shared" si="657"/>
        <v>#N/A</v>
      </c>
      <c r="AN1239" s="17" t="e">
        <f>VLOOKUP($C1239,'DATA PENGUKURAN GARDU'!$A:$BS,46,0)</f>
        <v>#N/A</v>
      </c>
      <c r="AO1239" s="23" t="e">
        <f t="shared" si="658"/>
        <v>#N/A</v>
      </c>
      <c r="AP1239" s="17" t="e">
        <f>VLOOKUP($C1239,'DATA PENGUKURAN GARDU'!$A:$BS,46,0)</f>
        <v>#N/A</v>
      </c>
      <c r="AQ1239" s="17" t="e">
        <f>VLOOKUP($C1239,'DATA PENGUKURAN GARDU'!$A:$BS,53,0)</f>
        <v>#N/A</v>
      </c>
      <c r="AR1239" s="17" t="e">
        <f>VLOOKUP($C1239,'DATA PENGUKURAN GARDU'!$A:$BS,54,0)</f>
        <v>#N/A</v>
      </c>
      <c r="AS1239" s="20" t="e">
        <f>VLOOKUP($D1239,'DATA PENGUKURAN GARDU'!$A:$BS,42,0)</f>
        <v>#N/A</v>
      </c>
      <c r="AT1239" s="21" t="e">
        <f t="shared" si="659"/>
        <v>#N/A</v>
      </c>
      <c r="AU1239" s="20" t="e">
        <f>VLOOKUP($D1239,'DATA PENGUKURAN GARDU'!$A:$BS,44,0)</f>
        <v>#N/A</v>
      </c>
      <c r="AV1239" s="21" t="e">
        <f t="shared" si="660"/>
        <v>#N/A</v>
      </c>
      <c r="AW1239" s="20" t="e">
        <f>VLOOKUP($D1239,'DATA PENGUKURAN GARDU'!$A:$BS,46,0)</f>
        <v>#N/A</v>
      </c>
      <c r="AX1239" s="21" t="e">
        <f t="shared" si="661"/>
        <v>#N/A</v>
      </c>
      <c r="AY1239" s="20" t="e">
        <f>VLOOKUP($D1239,'DATA PENGUKURAN GARDU'!$A:$BS,46,0)</f>
        <v>#N/A</v>
      </c>
      <c r="AZ1239" s="20" t="e">
        <f>VLOOKUP($D1239,'DATA PENGUKURAN GARDU'!$A:$BS,53,0)</f>
        <v>#N/A</v>
      </c>
      <c r="BA1239" s="20" t="e">
        <f>VLOOKUP($D1239,'DATA PENGUKURAN GARDU'!$A:$BS,54,0)</f>
        <v>#N/A</v>
      </c>
      <c r="BB1239" s="17" t="e">
        <f>VLOOKUP($E1239,'DATA PENGUKURAN GARDU'!$A:$BS,42,0)</f>
        <v>#N/A</v>
      </c>
      <c r="BC1239" s="23" t="e">
        <f t="shared" si="662"/>
        <v>#N/A</v>
      </c>
      <c r="BD1239" s="17" t="e">
        <f>VLOOKUP($E1239,'DATA PENGUKURAN GARDU'!$A:$BS,44,0)</f>
        <v>#N/A</v>
      </c>
      <c r="BE1239" s="23" t="e">
        <f t="shared" si="663"/>
        <v>#N/A</v>
      </c>
      <c r="BF1239" s="17" t="e">
        <f>VLOOKUP($E1239,'DATA PENGUKURAN GARDU'!$A:$BS,46,0)</f>
        <v>#N/A</v>
      </c>
      <c r="BG1239" s="23" t="e">
        <f t="shared" si="664"/>
        <v>#N/A</v>
      </c>
      <c r="BH1239" s="17" t="e">
        <f>VLOOKUP($E1239,'DATA PENGUKURAN GARDU'!$A:$BS,46,0)</f>
        <v>#N/A</v>
      </c>
      <c r="BI1239" s="17" t="e">
        <f>VLOOKUP($E1239,'DATA PENGUKURAN GARDU'!$A:$BS,53,0)</f>
        <v>#N/A</v>
      </c>
      <c r="BJ1239" s="17" t="e">
        <f>VLOOKUP($E1239,'DATA PENGUKURAN GARDU'!$A:$BS,54,0)</f>
        <v>#N/A</v>
      </c>
      <c r="BK1239" s="20" t="e">
        <f t="shared" si="642"/>
        <v>#N/A</v>
      </c>
      <c r="BL1239" s="20" t="e">
        <f t="shared" si="643"/>
        <v>#N/A</v>
      </c>
      <c r="BM1239" s="20" t="e">
        <f t="shared" si="644"/>
        <v>#N/A</v>
      </c>
      <c r="BN1239" s="25" t="e">
        <f t="shared" si="645"/>
        <v>#N/A</v>
      </c>
      <c r="BO1239" s="26" t="str">
        <f t="shared" si="646"/>
        <v>0</v>
      </c>
      <c r="BP1239" s="21" t="e">
        <f t="shared" si="647"/>
        <v>#VALUE!</v>
      </c>
      <c r="BQ1239" s="20" t="e">
        <f t="shared" si="648"/>
        <v>#N/A</v>
      </c>
      <c r="BR1239" s="20" t="e">
        <v>#N/A</v>
      </c>
      <c r="BS1239" s="9" t="e">
        <v>#N/A</v>
      </c>
      <c r="BT1239" s="2" t="e">
        <f t="shared" si="649"/>
        <v>#VALUE!</v>
      </c>
      <c r="BU1239" s="2" t="e">
        <f t="shared" si="632"/>
        <v>#N/A</v>
      </c>
      <c r="BV1239" s="2" t="e">
        <f t="shared" si="633"/>
        <v>#N/A</v>
      </c>
    </row>
    <row r="1240" s="2" customFormat="1" ht="22.95" customHeight="1" spans="1:74">
      <c r="A1240" s="9" t="str">
        <f t="shared" si="634"/>
        <v>K-256Induk</v>
      </c>
      <c r="B1240" s="9" t="str">
        <f t="shared" si="635"/>
        <v>K-256jurusan 1</v>
      </c>
      <c r="C1240" s="9" t="str">
        <f t="shared" si="636"/>
        <v>K-256jurusan 2</v>
      </c>
      <c r="D1240" s="9" t="str">
        <f t="shared" si="637"/>
        <v>K-256jurusan 3</v>
      </c>
      <c r="E1240" s="9" t="str">
        <f t="shared" si="638"/>
        <v>K-256jurusan 4</v>
      </c>
      <c r="F1240" s="10" t="s">
        <v>136</v>
      </c>
      <c r="G1240" s="10" t="s">
        <v>132</v>
      </c>
      <c r="H1240" s="10" t="s">
        <v>1486</v>
      </c>
      <c r="I1240" s="10" t="s">
        <v>12567</v>
      </c>
      <c r="J1240" s="10" t="s">
        <v>12568</v>
      </c>
      <c r="K1240" s="10" t="s">
        <v>7465</v>
      </c>
      <c r="L1240" s="10"/>
      <c r="M1240" s="10"/>
      <c r="N1240" s="14">
        <f t="shared" si="639"/>
        <v>0</v>
      </c>
      <c r="O1240" s="15" t="e">
        <f t="shared" si="640"/>
        <v>#VALUE!</v>
      </c>
      <c r="P1240" s="15" t="e">
        <f t="shared" si="641"/>
        <v>#VALUE!</v>
      </c>
      <c r="Q1240" s="17" t="e">
        <f>VLOOKUP($A1240,'DATA PENGUKURAN GARDU'!$A:$BS,42,0)</f>
        <v>#N/A</v>
      </c>
      <c r="R1240" s="18" t="e">
        <f t="shared" si="650"/>
        <v>#N/A</v>
      </c>
      <c r="S1240" s="17" t="e">
        <f>VLOOKUP($A1240,'DATA PENGUKURAN GARDU'!$A:$BS,44,0)</f>
        <v>#N/A</v>
      </c>
      <c r="T1240" s="18" t="e">
        <f t="shared" si="651"/>
        <v>#N/A</v>
      </c>
      <c r="U1240" s="17" t="e">
        <f>VLOOKUP($A1240,'DATA PENGUKURAN GARDU'!$A:$BS,46,0)</f>
        <v>#N/A</v>
      </c>
      <c r="V1240" s="18" t="e">
        <f t="shared" si="652"/>
        <v>#N/A</v>
      </c>
      <c r="W1240" s="17" t="e">
        <f>VLOOKUP($A1240,'DATA PENGUKURAN GARDU'!$A:$BS,48,0)</f>
        <v>#N/A</v>
      </c>
      <c r="X1240" s="17" t="e">
        <f>VLOOKUP($A1240,'DATA PENGUKURAN GARDU'!$A:$BS,53,0)</f>
        <v>#N/A</v>
      </c>
      <c r="Y1240" s="17" t="e">
        <f>VLOOKUP($A1240,'DATA PENGUKURAN GARDU'!$A:$BS,54,0)</f>
        <v>#N/A</v>
      </c>
      <c r="Z1240" s="17" t="e">
        <f>VLOOKUP($A1240,'DATA PENGUKURAN GARDU'!$A:$BS,55,0)</f>
        <v>#N/A</v>
      </c>
      <c r="AA1240" s="20" t="e">
        <f>VLOOKUP($B1240,'DATA PENGUKURAN GARDU'!$A:$BS,42,0)</f>
        <v>#N/A</v>
      </c>
      <c r="AB1240" s="21" t="e">
        <f t="shared" si="653"/>
        <v>#N/A</v>
      </c>
      <c r="AC1240" s="20" t="e">
        <f>VLOOKUP($B1240,'DATA PENGUKURAN GARDU'!$A:$BS,44,0)</f>
        <v>#N/A</v>
      </c>
      <c r="AD1240" s="21" t="e">
        <f t="shared" si="654"/>
        <v>#N/A</v>
      </c>
      <c r="AE1240" s="20" t="e">
        <f>VLOOKUP($B1240,'DATA PENGUKURAN GARDU'!$A:$BS,46,0)</f>
        <v>#N/A</v>
      </c>
      <c r="AF1240" s="21" t="e">
        <f t="shared" si="655"/>
        <v>#N/A</v>
      </c>
      <c r="AG1240" s="20" t="e">
        <f>VLOOKUP($B1240,'DATA PENGUKURAN GARDU'!$A:$BS,46,0)</f>
        <v>#N/A</v>
      </c>
      <c r="AH1240" s="20" t="e">
        <f>VLOOKUP($B1240,'DATA PENGUKURAN GARDU'!$A:$BS,53,0)</f>
        <v>#N/A</v>
      </c>
      <c r="AI1240" s="20" t="e">
        <f>VLOOKUP($B1240,'DATA PENGUKURAN GARDU'!$A:$BS,54,0)</f>
        <v>#N/A</v>
      </c>
      <c r="AJ1240" s="17" t="e">
        <f>VLOOKUP($C1240,'DATA PENGUKURAN GARDU'!$A:$BS,42,0)</f>
        <v>#N/A</v>
      </c>
      <c r="AK1240" s="23" t="e">
        <f t="shared" si="656"/>
        <v>#N/A</v>
      </c>
      <c r="AL1240" s="17" t="e">
        <f>VLOOKUP($C1240,'DATA PENGUKURAN GARDU'!$A:$BS,44,0)</f>
        <v>#N/A</v>
      </c>
      <c r="AM1240" s="23" t="e">
        <f t="shared" si="657"/>
        <v>#N/A</v>
      </c>
      <c r="AN1240" s="17" t="e">
        <f>VLOOKUP($C1240,'DATA PENGUKURAN GARDU'!$A:$BS,46,0)</f>
        <v>#N/A</v>
      </c>
      <c r="AO1240" s="23" t="e">
        <f t="shared" si="658"/>
        <v>#N/A</v>
      </c>
      <c r="AP1240" s="17" t="e">
        <f>VLOOKUP($C1240,'DATA PENGUKURAN GARDU'!$A:$BS,46,0)</f>
        <v>#N/A</v>
      </c>
      <c r="AQ1240" s="17" t="e">
        <f>VLOOKUP($C1240,'DATA PENGUKURAN GARDU'!$A:$BS,53,0)</f>
        <v>#N/A</v>
      </c>
      <c r="AR1240" s="17" t="e">
        <f>VLOOKUP($C1240,'DATA PENGUKURAN GARDU'!$A:$BS,54,0)</f>
        <v>#N/A</v>
      </c>
      <c r="AS1240" s="20" t="e">
        <f>VLOOKUP($D1240,'DATA PENGUKURAN GARDU'!$A:$BS,42,0)</f>
        <v>#N/A</v>
      </c>
      <c r="AT1240" s="21" t="e">
        <f t="shared" si="659"/>
        <v>#N/A</v>
      </c>
      <c r="AU1240" s="20" t="e">
        <f>VLOOKUP($D1240,'DATA PENGUKURAN GARDU'!$A:$BS,44,0)</f>
        <v>#N/A</v>
      </c>
      <c r="AV1240" s="21" t="e">
        <f t="shared" si="660"/>
        <v>#N/A</v>
      </c>
      <c r="AW1240" s="20" t="e">
        <f>VLOOKUP($D1240,'DATA PENGUKURAN GARDU'!$A:$BS,46,0)</f>
        <v>#N/A</v>
      </c>
      <c r="AX1240" s="21" t="e">
        <f t="shared" si="661"/>
        <v>#N/A</v>
      </c>
      <c r="AY1240" s="20" t="e">
        <f>VLOOKUP($D1240,'DATA PENGUKURAN GARDU'!$A:$BS,46,0)</f>
        <v>#N/A</v>
      </c>
      <c r="AZ1240" s="20" t="e">
        <f>VLOOKUP($D1240,'DATA PENGUKURAN GARDU'!$A:$BS,53,0)</f>
        <v>#N/A</v>
      </c>
      <c r="BA1240" s="20" t="e">
        <f>VLOOKUP($D1240,'DATA PENGUKURAN GARDU'!$A:$BS,54,0)</f>
        <v>#N/A</v>
      </c>
      <c r="BB1240" s="17" t="e">
        <f>VLOOKUP($E1240,'DATA PENGUKURAN GARDU'!$A:$BS,42,0)</f>
        <v>#N/A</v>
      </c>
      <c r="BC1240" s="23" t="e">
        <f t="shared" si="662"/>
        <v>#N/A</v>
      </c>
      <c r="BD1240" s="17" t="e">
        <f>VLOOKUP($E1240,'DATA PENGUKURAN GARDU'!$A:$BS,44,0)</f>
        <v>#N/A</v>
      </c>
      <c r="BE1240" s="23" t="e">
        <f t="shared" si="663"/>
        <v>#N/A</v>
      </c>
      <c r="BF1240" s="17" t="e">
        <f>VLOOKUP($E1240,'DATA PENGUKURAN GARDU'!$A:$BS,46,0)</f>
        <v>#N/A</v>
      </c>
      <c r="BG1240" s="23" t="e">
        <f t="shared" si="664"/>
        <v>#N/A</v>
      </c>
      <c r="BH1240" s="17" t="e">
        <f>VLOOKUP($E1240,'DATA PENGUKURAN GARDU'!$A:$BS,46,0)</f>
        <v>#N/A</v>
      </c>
      <c r="BI1240" s="17" t="e">
        <f>VLOOKUP($E1240,'DATA PENGUKURAN GARDU'!$A:$BS,53,0)</f>
        <v>#N/A</v>
      </c>
      <c r="BJ1240" s="17" t="e">
        <f>VLOOKUP($E1240,'DATA PENGUKURAN GARDU'!$A:$BS,54,0)</f>
        <v>#N/A</v>
      </c>
      <c r="BK1240" s="20" t="e">
        <f t="shared" si="642"/>
        <v>#N/A</v>
      </c>
      <c r="BL1240" s="20" t="e">
        <f t="shared" si="643"/>
        <v>#N/A</v>
      </c>
      <c r="BM1240" s="20" t="e">
        <f t="shared" si="644"/>
        <v>#N/A</v>
      </c>
      <c r="BN1240" s="25" t="e">
        <f t="shared" si="645"/>
        <v>#N/A</v>
      </c>
      <c r="BO1240" s="26" t="str">
        <f t="shared" si="646"/>
        <v>0</v>
      </c>
      <c r="BP1240" s="21" t="e">
        <f t="shared" si="647"/>
        <v>#VALUE!</v>
      </c>
      <c r="BQ1240" s="20" t="e">
        <f t="shared" si="648"/>
        <v>#N/A</v>
      </c>
      <c r="BR1240" s="20" t="e">
        <v>#N/A</v>
      </c>
      <c r="BS1240" s="9" t="e">
        <v>#N/A</v>
      </c>
      <c r="BT1240" s="2" t="e">
        <f t="shared" si="649"/>
        <v>#VALUE!</v>
      </c>
      <c r="BU1240" s="2" t="e">
        <f t="shared" si="632"/>
        <v>#N/A</v>
      </c>
      <c r="BV1240" s="2" t="e">
        <f t="shared" si="633"/>
        <v>#N/A</v>
      </c>
    </row>
    <row r="1241" s="2" customFormat="1" ht="22.95" customHeight="1" spans="1:74">
      <c r="A1241" s="9" t="str">
        <f t="shared" si="634"/>
        <v>K-203Induk</v>
      </c>
      <c r="B1241" s="9" t="str">
        <f t="shared" si="635"/>
        <v>K-203jurusan 1</v>
      </c>
      <c r="C1241" s="9" t="str">
        <f t="shared" si="636"/>
        <v>K-203jurusan 2</v>
      </c>
      <c r="D1241" s="9" t="str">
        <f t="shared" si="637"/>
        <v>K-203jurusan 3</v>
      </c>
      <c r="E1241" s="9" t="str">
        <f t="shared" si="638"/>
        <v>K-203jurusan 4</v>
      </c>
      <c r="F1241" s="10" t="s">
        <v>136</v>
      </c>
      <c r="G1241" s="10" t="s">
        <v>132</v>
      </c>
      <c r="H1241" s="10" t="s">
        <v>1487</v>
      </c>
      <c r="I1241" s="10" t="s">
        <v>12569</v>
      </c>
      <c r="J1241" s="10" t="s">
        <v>12570</v>
      </c>
      <c r="K1241" s="10" t="s">
        <v>7465</v>
      </c>
      <c r="L1241" s="10"/>
      <c r="M1241" s="10"/>
      <c r="N1241" s="14">
        <f t="shared" si="639"/>
        <v>0</v>
      </c>
      <c r="O1241" s="15" t="e">
        <f t="shared" si="640"/>
        <v>#VALUE!</v>
      </c>
      <c r="P1241" s="15" t="e">
        <f t="shared" si="641"/>
        <v>#VALUE!</v>
      </c>
      <c r="Q1241" s="17" t="e">
        <f>VLOOKUP($A1241,'DATA PENGUKURAN GARDU'!$A:$BS,42,0)</f>
        <v>#N/A</v>
      </c>
      <c r="R1241" s="18" t="e">
        <f t="shared" si="650"/>
        <v>#N/A</v>
      </c>
      <c r="S1241" s="17" t="e">
        <f>VLOOKUP($A1241,'DATA PENGUKURAN GARDU'!$A:$BS,44,0)</f>
        <v>#N/A</v>
      </c>
      <c r="T1241" s="18" t="e">
        <f t="shared" si="651"/>
        <v>#N/A</v>
      </c>
      <c r="U1241" s="17" t="e">
        <f>VLOOKUP($A1241,'DATA PENGUKURAN GARDU'!$A:$BS,46,0)</f>
        <v>#N/A</v>
      </c>
      <c r="V1241" s="18" t="e">
        <f t="shared" si="652"/>
        <v>#N/A</v>
      </c>
      <c r="W1241" s="17" t="e">
        <f>VLOOKUP($A1241,'DATA PENGUKURAN GARDU'!$A:$BS,48,0)</f>
        <v>#N/A</v>
      </c>
      <c r="X1241" s="17" t="e">
        <f>VLOOKUP($A1241,'DATA PENGUKURAN GARDU'!$A:$BS,53,0)</f>
        <v>#N/A</v>
      </c>
      <c r="Y1241" s="17" t="e">
        <f>VLOOKUP($A1241,'DATA PENGUKURAN GARDU'!$A:$BS,54,0)</f>
        <v>#N/A</v>
      </c>
      <c r="Z1241" s="17" t="e">
        <f>VLOOKUP($A1241,'DATA PENGUKURAN GARDU'!$A:$BS,55,0)</f>
        <v>#N/A</v>
      </c>
      <c r="AA1241" s="20" t="e">
        <f>VLOOKUP($B1241,'DATA PENGUKURAN GARDU'!$A:$BS,42,0)</f>
        <v>#N/A</v>
      </c>
      <c r="AB1241" s="21" t="e">
        <f t="shared" si="653"/>
        <v>#N/A</v>
      </c>
      <c r="AC1241" s="20" t="e">
        <f>VLOOKUP($B1241,'DATA PENGUKURAN GARDU'!$A:$BS,44,0)</f>
        <v>#N/A</v>
      </c>
      <c r="AD1241" s="21" t="e">
        <f t="shared" si="654"/>
        <v>#N/A</v>
      </c>
      <c r="AE1241" s="20" t="e">
        <f>VLOOKUP($B1241,'DATA PENGUKURAN GARDU'!$A:$BS,46,0)</f>
        <v>#N/A</v>
      </c>
      <c r="AF1241" s="21" t="e">
        <f t="shared" si="655"/>
        <v>#N/A</v>
      </c>
      <c r="AG1241" s="20" t="e">
        <f>VLOOKUP($B1241,'DATA PENGUKURAN GARDU'!$A:$BS,46,0)</f>
        <v>#N/A</v>
      </c>
      <c r="AH1241" s="20" t="e">
        <f>VLOOKUP($B1241,'DATA PENGUKURAN GARDU'!$A:$BS,53,0)</f>
        <v>#N/A</v>
      </c>
      <c r="AI1241" s="20" t="e">
        <f>VLOOKUP($B1241,'DATA PENGUKURAN GARDU'!$A:$BS,54,0)</f>
        <v>#N/A</v>
      </c>
      <c r="AJ1241" s="17" t="e">
        <f>VLOOKUP($C1241,'DATA PENGUKURAN GARDU'!$A:$BS,42,0)</f>
        <v>#N/A</v>
      </c>
      <c r="AK1241" s="23" t="e">
        <f t="shared" si="656"/>
        <v>#N/A</v>
      </c>
      <c r="AL1241" s="17" t="e">
        <f>VLOOKUP($C1241,'DATA PENGUKURAN GARDU'!$A:$BS,44,0)</f>
        <v>#N/A</v>
      </c>
      <c r="AM1241" s="23" t="e">
        <f t="shared" si="657"/>
        <v>#N/A</v>
      </c>
      <c r="AN1241" s="17" t="e">
        <f>VLOOKUP($C1241,'DATA PENGUKURAN GARDU'!$A:$BS,46,0)</f>
        <v>#N/A</v>
      </c>
      <c r="AO1241" s="23" t="e">
        <f t="shared" si="658"/>
        <v>#N/A</v>
      </c>
      <c r="AP1241" s="17" t="e">
        <f>VLOOKUP($C1241,'DATA PENGUKURAN GARDU'!$A:$BS,46,0)</f>
        <v>#N/A</v>
      </c>
      <c r="AQ1241" s="17" t="e">
        <f>VLOOKUP($C1241,'DATA PENGUKURAN GARDU'!$A:$BS,53,0)</f>
        <v>#N/A</v>
      </c>
      <c r="AR1241" s="17" t="e">
        <f>VLOOKUP($C1241,'DATA PENGUKURAN GARDU'!$A:$BS,54,0)</f>
        <v>#N/A</v>
      </c>
      <c r="AS1241" s="20" t="e">
        <f>VLOOKUP($D1241,'DATA PENGUKURAN GARDU'!$A:$BS,42,0)</f>
        <v>#N/A</v>
      </c>
      <c r="AT1241" s="21" t="e">
        <f t="shared" si="659"/>
        <v>#N/A</v>
      </c>
      <c r="AU1241" s="20" t="e">
        <f>VLOOKUP($D1241,'DATA PENGUKURAN GARDU'!$A:$BS,44,0)</f>
        <v>#N/A</v>
      </c>
      <c r="AV1241" s="21" t="e">
        <f t="shared" si="660"/>
        <v>#N/A</v>
      </c>
      <c r="AW1241" s="20" t="e">
        <f>VLOOKUP($D1241,'DATA PENGUKURAN GARDU'!$A:$BS,46,0)</f>
        <v>#N/A</v>
      </c>
      <c r="AX1241" s="21" t="e">
        <f t="shared" si="661"/>
        <v>#N/A</v>
      </c>
      <c r="AY1241" s="20" t="e">
        <f>VLOOKUP($D1241,'DATA PENGUKURAN GARDU'!$A:$BS,46,0)</f>
        <v>#N/A</v>
      </c>
      <c r="AZ1241" s="20" t="e">
        <f>VLOOKUP($D1241,'DATA PENGUKURAN GARDU'!$A:$BS,53,0)</f>
        <v>#N/A</v>
      </c>
      <c r="BA1241" s="20" t="e">
        <f>VLOOKUP($D1241,'DATA PENGUKURAN GARDU'!$A:$BS,54,0)</f>
        <v>#N/A</v>
      </c>
      <c r="BB1241" s="17" t="e">
        <f>VLOOKUP($E1241,'DATA PENGUKURAN GARDU'!$A:$BS,42,0)</f>
        <v>#N/A</v>
      </c>
      <c r="BC1241" s="23" t="e">
        <f t="shared" si="662"/>
        <v>#N/A</v>
      </c>
      <c r="BD1241" s="17" t="e">
        <f>VLOOKUP($E1241,'DATA PENGUKURAN GARDU'!$A:$BS,44,0)</f>
        <v>#N/A</v>
      </c>
      <c r="BE1241" s="23" t="e">
        <f t="shared" si="663"/>
        <v>#N/A</v>
      </c>
      <c r="BF1241" s="17" t="e">
        <f>VLOOKUP($E1241,'DATA PENGUKURAN GARDU'!$A:$BS,46,0)</f>
        <v>#N/A</v>
      </c>
      <c r="BG1241" s="23" t="e">
        <f t="shared" si="664"/>
        <v>#N/A</v>
      </c>
      <c r="BH1241" s="17" t="e">
        <f>VLOOKUP($E1241,'DATA PENGUKURAN GARDU'!$A:$BS,46,0)</f>
        <v>#N/A</v>
      </c>
      <c r="BI1241" s="17" t="e">
        <f>VLOOKUP($E1241,'DATA PENGUKURAN GARDU'!$A:$BS,53,0)</f>
        <v>#N/A</v>
      </c>
      <c r="BJ1241" s="17" t="e">
        <f>VLOOKUP($E1241,'DATA PENGUKURAN GARDU'!$A:$BS,54,0)</f>
        <v>#N/A</v>
      </c>
      <c r="BK1241" s="20" t="e">
        <f t="shared" si="642"/>
        <v>#N/A</v>
      </c>
      <c r="BL1241" s="20" t="e">
        <f t="shared" si="643"/>
        <v>#N/A</v>
      </c>
      <c r="BM1241" s="20" t="e">
        <f t="shared" si="644"/>
        <v>#N/A</v>
      </c>
      <c r="BN1241" s="25" t="e">
        <f t="shared" si="645"/>
        <v>#N/A</v>
      </c>
      <c r="BO1241" s="26" t="str">
        <f t="shared" si="646"/>
        <v>0</v>
      </c>
      <c r="BP1241" s="21" t="e">
        <f t="shared" si="647"/>
        <v>#VALUE!</v>
      </c>
      <c r="BQ1241" s="20" t="e">
        <f t="shared" si="648"/>
        <v>#N/A</v>
      </c>
      <c r="BR1241" s="20" t="e">
        <v>#N/A</v>
      </c>
      <c r="BS1241" s="9" t="e">
        <v>#N/A</v>
      </c>
      <c r="BT1241" s="2" t="e">
        <f t="shared" si="649"/>
        <v>#VALUE!</v>
      </c>
      <c r="BU1241" s="2" t="e">
        <f t="shared" si="632"/>
        <v>#N/A</v>
      </c>
      <c r="BV1241" s="2" t="e">
        <f t="shared" si="633"/>
        <v>#N/A</v>
      </c>
    </row>
    <row r="1242" s="2" customFormat="1" ht="22.95" customHeight="1" spans="1:74">
      <c r="A1242" s="9" t="str">
        <f t="shared" si="634"/>
        <v>K-209Induk</v>
      </c>
      <c r="B1242" s="9" t="str">
        <f t="shared" si="635"/>
        <v>K-209jurusan 1</v>
      </c>
      <c r="C1242" s="9" t="str">
        <f t="shared" si="636"/>
        <v>K-209jurusan 2</v>
      </c>
      <c r="D1242" s="9" t="str">
        <f t="shared" si="637"/>
        <v>K-209jurusan 3</v>
      </c>
      <c r="E1242" s="9" t="str">
        <f t="shared" si="638"/>
        <v>K-209jurusan 4</v>
      </c>
      <c r="F1242" s="10" t="s">
        <v>462</v>
      </c>
      <c r="G1242" s="10" t="s">
        <v>132</v>
      </c>
      <c r="H1242" s="10" t="s">
        <v>1488</v>
      </c>
      <c r="I1242" s="10" t="s">
        <v>12571</v>
      </c>
      <c r="J1242" s="10" t="s">
        <v>12572</v>
      </c>
      <c r="K1242" s="10" t="s">
        <v>7465</v>
      </c>
      <c r="L1242" s="10"/>
      <c r="M1242" s="10"/>
      <c r="N1242" s="14">
        <f t="shared" si="639"/>
        <v>0</v>
      </c>
      <c r="O1242" s="15" t="e">
        <f t="shared" si="640"/>
        <v>#VALUE!</v>
      </c>
      <c r="P1242" s="15" t="e">
        <f t="shared" si="641"/>
        <v>#VALUE!</v>
      </c>
      <c r="Q1242" s="17" t="e">
        <f>VLOOKUP($A1242,'DATA PENGUKURAN GARDU'!$A:$BS,42,0)</f>
        <v>#N/A</v>
      </c>
      <c r="R1242" s="18" t="e">
        <f t="shared" si="650"/>
        <v>#N/A</v>
      </c>
      <c r="S1242" s="17" t="e">
        <f>VLOOKUP($A1242,'DATA PENGUKURAN GARDU'!$A:$BS,44,0)</f>
        <v>#N/A</v>
      </c>
      <c r="T1242" s="18" t="e">
        <f t="shared" si="651"/>
        <v>#N/A</v>
      </c>
      <c r="U1242" s="17" t="e">
        <f>VLOOKUP($A1242,'DATA PENGUKURAN GARDU'!$A:$BS,46,0)</f>
        <v>#N/A</v>
      </c>
      <c r="V1242" s="18" t="e">
        <f t="shared" si="652"/>
        <v>#N/A</v>
      </c>
      <c r="W1242" s="17" t="e">
        <f>VLOOKUP($A1242,'DATA PENGUKURAN GARDU'!$A:$BS,48,0)</f>
        <v>#N/A</v>
      </c>
      <c r="X1242" s="17" t="e">
        <f>VLOOKUP($A1242,'DATA PENGUKURAN GARDU'!$A:$BS,53,0)</f>
        <v>#N/A</v>
      </c>
      <c r="Y1242" s="17" t="e">
        <f>VLOOKUP($A1242,'DATA PENGUKURAN GARDU'!$A:$BS,54,0)</f>
        <v>#N/A</v>
      </c>
      <c r="Z1242" s="17" t="e">
        <f>VLOOKUP($A1242,'DATA PENGUKURAN GARDU'!$A:$BS,55,0)</f>
        <v>#N/A</v>
      </c>
      <c r="AA1242" s="20" t="e">
        <f>VLOOKUP($B1242,'DATA PENGUKURAN GARDU'!$A:$BS,42,0)</f>
        <v>#N/A</v>
      </c>
      <c r="AB1242" s="21" t="e">
        <f t="shared" si="653"/>
        <v>#N/A</v>
      </c>
      <c r="AC1242" s="20" t="e">
        <f>VLOOKUP($B1242,'DATA PENGUKURAN GARDU'!$A:$BS,44,0)</f>
        <v>#N/A</v>
      </c>
      <c r="AD1242" s="21" t="e">
        <f t="shared" si="654"/>
        <v>#N/A</v>
      </c>
      <c r="AE1242" s="20" t="e">
        <f>VLOOKUP($B1242,'DATA PENGUKURAN GARDU'!$A:$BS,46,0)</f>
        <v>#N/A</v>
      </c>
      <c r="AF1242" s="21" t="e">
        <f t="shared" si="655"/>
        <v>#N/A</v>
      </c>
      <c r="AG1242" s="20" t="e">
        <f>VLOOKUP($B1242,'DATA PENGUKURAN GARDU'!$A:$BS,46,0)</f>
        <v>#N/A</v>
      </c>
      <c r="AH1242" s="20" t="e">
        <f>VLOOKUP($B1242,'DATA PENGUKURAN GARDU'!$A:$BS,53,0)</f>
        <v>#N/A</v>
      </c>
      <c r="AI1242" s="20" t="e">
        <f>VLOOKUP($B1242,'DATA PENGUKURAN GARDU'!$A:$BS,54,0)</f>
        <v>#N/A</v>
      </c>
      <c r="AJ1242" s="17" t="e">
        <f>VLOOKUP($C1242,'DATA PENGUKURAN GARDU'!$A:$BS,42,0)</f>
        <v>#N/A</v>
      </c>
      <c r="AK1242" s="23" t="e">
        <f t="shared" si="656"/>
        <v>#N/A</v>
      </c>
      <c r="AL1242" s="17" t="e">
        <f>VLOOKUP($C1242,'DATA PENGUKURAN GARDU'!$A:$BS,44,0)</f>
        <v>#N/A</v>
      </c>
      <c r="AM1242" s="23" t="e">
        <f t="shared" si="657"/>
        <v>#N/A</v>
      </c>
      <c r="AN1242" s="17" t="e">
        <f>VLOOKUP($C1242,'DATA PENGUKURAN GARDU'!$A:$BS,46,0)</f>
        <v>#N/A</v>
      </c>
      <c r="AO1242" s="23" t="e">
        <f t="shared" si="658"/>
        <v>#N/A</v>
      </c>
      <c r="AP1242" s="17" t="e">
        <f>VLOOKUP($C1242,'DATA PENGUKURAN GARDU'!$A:$BS,46,0)</f>
        <v>#N/A</v>
      </c>
      <c r="AQ1242" s="17" t="e">
        <f>VLOOKUP($C1242,'DATA PENGUKURAN GARDU'!$A:$BS,53,0)</f>
        <v>#N/A</v>
      </c>
      <c r="AR1242" s="17" t="e">
        <f>VLOOKUP($C1242,'DATA PENGUKURAN GARDU'!$A:$BS,54,0)</f>
        <v>#N/A</v>
      </c>
      <c r="AS1242" s="20" t="e">
        <f>VLOOKUP($D1242,'DATA PENGUKURAN GARDU'!$A:$BS,42,0)</f>
        <v>#N/A</v>
      </c>
      <c r="AT1242" s="21" t="e">
        <f t="shared" si="659"/>
        <v>#N/A</v>
      </c>
      <c r="AU1242" s="20" t="e">
        <f>VLOOKUP($D1242,'DATA PENGUKURAN GARDU'!$A:$BS,44,0)</f>
        <v>#N/A</v>
      </c>
      <c r="AV1242" s="21" t="e">
        <f t="shared" si="660"/>
        <v>#N/A</v>
      </c>
      <c r="AW1242" s="20" t="e">
        <f>VLOOKUP($D1242,'DATA PENGUKURAN GARDU'!$A:$BS,46,0)</f>
        <v>#N/A</v>
      </c>
      <c r="AX1242" s="21" t="e">
        <f t="shared" si="661"/>
        <v>#N/A</v>
      </c>
      <c r="AY1242" s="20" t="e">
        <f>VLOOKUP($D1242,'DATA PENGUKURAN GARDU'!$A:$BS,46,0)</f>
        <v>#N/A</v>
      </c>
      <c r="AZ1242" s="20" t="e">
        <f>VLOOKUP($D1242,'DATA PENGUKURAN GARDU'!$A:$BS,53,0)</f>
        <v>#N/A</v>
      </c>
      <c r="BA1242" s="20" t="e">
        <f>VLOOKUP($D1242,'DATA PENGUKURAN GARDU'!$A:$BS,54,0)</f>
        <v>#N/A</v>
      </c>
      <c r="BB1242" s="17" t="e">
        <f>VLOOKUP($E1242,'DATA PENGUKURAN GARDU'!$A:$BS,42,0)</f>
        <v>#N/A</v>
      </c>
      <c r="BC1242" s="23" t="e">
        <f t="shared" si="662"/>
        <v>#N/A</v>
      </c>
      <c r="BD1242" s="17" t="e">
        <f>VLOOKUP($E1242,'DATA PENGUKURAN GARDU'!$A:$BS,44,0)</f>
        <v>#N/A</v>
      </c>
      <c r="BE1242" s="23" t="e">
        <f t="shared" si="663"/>
        <v>#N/A</v>
      </c>
      <c r="BF1242" s="17" t="e">
        <f>VLOOKUP($E1242,'DATA PENGUKURAN GARDU'!$A:$BS,46,0)</f>
        <v>#N/A</v>
      </c>
      <c r="BG1242" s="23" t="e">
        <f t="shared" si="664"/>
        <v>#N/A</v>
      </c>
      <c r="BH1242" s="17" t="e">
        <f>VLOOKUP($E1242,'DATA PENGUKURAN GARDU'!$A:$BS,46,0)</f>
        <v>#N/A</v>
      </c>
      <c r="BI1242" s="17" t="e">
        <f>VLOOKUP($E1242,'DATA PENGUKURAN GARDU'!$A:$BS,53,0)</f>
        <v>#N/A</v>
      </c>
      <c r="BJ1242" s="17" t="e">
        <f>VLOOKUP($E1242,'DATA PENGUKURAN GARDU'!$A:$BS,54,0)</f>
        <v>#N/A</v>
      </c>
      <c r="BK1242" s="20" t="e">
        <f t="shared" si="642"/>
        <v>#N/A</v>
      </c>
      <c r="BL1242" s="20" t="e">
        <f t="shared" si="643"/>
        <v>#N/A</v>
      </c>
      <c r="BM1242" s="20" t="e">
        <f t="shared" si="644"/>
        <v>#N/A</v>
      </c>
      <c r="BN1242" s="25" t="e">
        <f t="shared" si="645"/>
        <v>#N/A</v>
      </c>
      <c r="BO1242" s="26" t="str">
        <f t="shared" si="646"/>
        <v>0</v>
      </c>
      <c r="BP1242" s="21" t="e">
        <f t="shared" si="647"/>
        <v>#VALUE!</v>
      </c>
      <c r="BQ1242" s="20" t="e">
        <f t="shared" si="648"/>
        <v>#N/A</v>
      </c>
      <c r="BR1242" s="20" t="e">
        <v>#N/A</v>
      </c>
      <c r="BS1242" s="9" t="e">
        <v>#N/A</v>
      </c>
      <c r="BT1242" s="2" t="e">
        <f t="shared" si="649"/>
        <v>#VALUE!</v>
      </c>
      <c r="BU1242" s="2" t="e">
        <f t="shared" si="632"/>
        <v>#N/A</v>
      </c>
      <c r="BV1242" s="2" t="e">
        <f t="shared" si="633"/>
        <v>#N/A</v>
      </c>
    </row>
    <row r="1243" s="2" customFormat="1" ht="22.95" customHeight="1" spans="1:74">
      <c r="A1243" s="9" t="str">
        <f t="shared" si="634"/>
        <v>BB 024Induk</v>
      </c>
      <c r="B1243" s="9" t="str">
        <f t="shared" si="635"/>
        <v>BB 024jurusan 1</v>
      </c>
      <c r="C1243" s="9" t="str">
        <f t="shared" si="636"/>
        <v>BB 024jurusan 2</v>
      </c>
      <c r="D1243" s="9" t="str">
        <f t="shared" si="637"/>
        <v>BB 024jurusan 3</v>
      </c>
      <c r="E1243" s="9" t="str">
        <f t="shared" si="638"/>
        <v>BB 024jurusan 4</v>
      </c>
      <c r="F1243" s="10" t="s">
        <v>1490</v>
      </c>
      <c r="G1243" s="10" t="s">
        <v>131</v>
      </c>
      <c r="H1243" s="10" t="s">
        <v>1491</v>
      </c>
      <c r="I1243" s="10" t="s">
        <v>12575</v>
      </c>
      <c r="J1243" s="10" t="s">
        <v>12576</v>
      </c>
      <c r="K1243" s="10" t="s">
        <v>7465</v>
      </c>
      <c r="L1243" s="10"/>
      <c r="M1243" s="10"/>
      <c r="N1243" s="14">
        <f t="shared" si="639"/>
        <v>0</v>
      </c>
      <c r="O1243" s="15" t="e">
        <f t="shared" si="640"/>
        <v>#VALUE!</v>
      </c>
      <c r="P1243" s="15" t="e">
        <f t="shared" si="641"/>
        <v>#VALUE!</v>
      </c>
      <c r="Q1243" s="17" t="e">
        <f>VLOOKUP($A1243,'DATA PENGUKURAN GARDU'!$A:$BS,42,0)</f>
        <v>#N/A</v>
      </c>
      <c r="R1243" s="18" t="e">
        <f t="shared" si="650"/>
        <v>#N/A</v>
      </c>
      <c r="S1243" s="17" t="e">
        <f>VLOOKUP($A1243,'DATA PENGUKURAN GARDU'!$A:$BS,44,0)</f>
        <v>#N/A</v>
      </c>
      <c r="T1243" s="18" t="e">
        <f t="shared" si="651"/>
        <v>#N/A</v>
      </c>
      <c r="U1243" s="17" t="e">
        <f>VLOOKUP($A1243,'DATA PENGUKURAN GARDU'!$A:$BS,46,0)</f>
        <v>#N/A</v>
      </c>
      <c r="V1243" s="18" t="e">
        <f t="shared" si="652"/>
        <v>#N/A</v>
      </c>
      <c r="W1243" s="17" t="e">
        <f>VLOOKUP($A1243,'DATA PENGUKURAN GARDU'!$A:$BS,48,0)</f>
        <v>#N/A</v>
      </c>
      <c r="X1243" s="17" t="e">
        <f>VLOOKUP($A1243,'DATA PENGUKURAN GARDU'!$A:$BS,53,0)</f>
        <v>#N/A</v>
      </c>
      <c r="Y1243" s="17" t="e">
        <f>VLOOKUP($A1243,'DATA PENGUKURAN GARDU'!$A:$BS,54,0)</f>
        <v>#N/A</v>
      </c>
      <c r="Z1243" s="17" t="e">
        <f>VLOOKUP($A1243,'DATA PENGUKURAN GARDU'!$A:$BS,55,0)</f>
        <v>#N/A</v>
      </c>
      <c r="AA1243" s="20" t="e">
        <f>VLOOKUP($B1243,'DATA PENGUKURAN GARDU'!$A:$BS,42,0)</f>
        <v>#N/A</v>
      </c>
      <c r="AB1243" s="21" t="e">
        <f t="shared" si="653"/>
        <v>#N/A</v>
      </c>
      <c r="AC1243" s="20" t="e">
        <f>VLOOKUP($B1243,'DATA PENGUKURAN GARDU'!$A:$BS,44,0)</f>
        <v>#N/A</v>
      </c>
      <c r="AD1243" s="21" t="e">
        <f t="shared" si="654"/>
        <v>#N/A</v>
      </c>
      <c r="AE1243" s="20" t="e">
        <f>VLOOKUP($B1243,'DATA PENGUKURAN GARDU'!$A:$BS,46,0)</f>
        <v>#N/A</v>
      </c>
      <c r="AF1243" s="21" t="e">
        <f t="shared" si="655"/>
        <v>#N/A</v>
      </c>
      <c r="AG1243" s="20" t="e">
        <f>VLOOKUP($B1243,'DATA PENGUKURAN GARDU'!$A:$BS,46,0)</f>
        <v>#N/A</v>
      </c>
      <c r="AH1243" s="20" t="e">
        <f>VLOOKUP($B1243,'DATA PENGUKURAN GARDU'!$A:$BS,53,0)</f>
        <v>#N/A</v>
      </c>
      <c r="AI1243" s="20" t="e">
        <f>VLOOKUP($B1243,'DATA PENGUKURAN GARDU'!$A:$BS,54,0)</f>
        <v>#N/A</v>
      </c>
      <c r="AJ1243" s="17" t="e">
        <f>VLOOKUP($C1243,'DATA PENGUKURAN GARDU'!$A:$BS,42,0)</f>
        <v>#N/A</v>
      </c>
      <c r="AK1243" s="23" t="e">
        <f t="shared" si="656"/>
        <v>#N/A</v>
      </c>
      <c r="AL1243" s="17" t="e">
        <f>VLOOKUP($C1243,'DATA PENGUKURAN GARDU'!$A:$BS,44,0)</f>
        <v>#N/A</v>
      </c>
      <c r="AM1243" s="23" t="e">
        <f t="shared" si="657"/>
        <v>#N/A</v>
      </c>
      <c r="AN1243" s="17" t="e">
        <f>VLOOKUP($C1243,'DATA PENGUKURAN GARDU'!$A:$BS,46,0)</f>
        <v>#N/A</v>
      </c>
      <c r="AO1243" s="23" t="e">
        <f t="shared" si="658"/>
        <v>#N/A</v>
      </c>
      <c r="AP1243" s="17" t="e">
        <f>VLOOKUP($C1243,'DATA PENGUKURAN GARDU'!$A:$BS,46,0)</f>
        <v>#N/A</v>
      </c>
      <c r="AQ1243" s="17" t="e">
        <f>VLOOKUP($C1243,'DATA PENGUKURAN GARDU'!$A:$BS,53,0)</f>
        <v>#N/A</v>
      </c>
      <c r="AR1243" s="17" t="e">
        <f>VLOOKUP($C1243,'DATA PENGUKURAN GARDU'!$A:$BS,54,0)</f>
        <v>#N/A</v>
      </c>
      <c r="AS1243" s="20" t="e">
        <f>VLOOKUP($D1243,'DATA PENGUKURAN GARDU'!$A:$BS,42,0)</f>
        <v>#N/A</v>
      </c>
      <c r="AT1243" s="21" t="e">
        <f t="shared" si="659"/>
        <v>#N/A</v>
      </c>
      <c r="AU1243" s="20" t="e">
        <f>VLOOKUP($D1243,'DATA PENGUKURAN GARDU'!$A:$BS,44,0)</f>
        <v>#N/A</v>
      </c>
      <c r="AV1243" s="21" t="e">
        <f t="shared" si="660"/>
        <v>#N/A</v>
      </c>
      <c r="AW1243" s="20" t="e">
        <f>VLOOKUP($D1243,'DATA PENGUKURAN GARDU'!$A:$BS,46,0)</f>
        <v>#N/A</v>
      </c>
      <c r="AX1243" s="21" t="e">
        <f t="shared" si="661"/>
        <v>#N/A</v>
      </c>
      <c r="AY1243" s="20" t="e">
        <f>VLOOKUP($D1243,'DATA PENGUKURAN GARDU'!$A:$BS,46,0)</f>
        <v>#N/A</v>
      </c>
      <c r="AZ1243" s="20" t="e">
        <f>VLOOKUP($D1243,'DATA PENGUKURAN GARDU'!$A:$BS,53,0)</f>
        <v>#N/A</v>
      </c>
      <c r="BA1243" s="20" t="e">
        <f>VLOOKUP($D1243,'DATA PENGUKURAN GARDU'!$A:$BS,54,0)</f>
        <v>#N/A</v>
      </c>
      <c r="BB1243" s="17" t="e">
        <f>VLOOKUP($E1243,'DATA PENGUKURAN GARDU'!$A:$BS,42,0)</f>
        <v>#N/A</v>
      </c>
      <c r="BC1243" s="23" t="e">
        <f t="shared" si="662"/>
        <v>#N/A</v>
      </c>
      <c r="BD1243" s="17" t="e">
        <f>VLOOKUP($E1243,'DATA PENGUKURAN GARDU'!$A:$BS,44,0)</f>
        <v>#N/A</v>
      </c>
      <c r="BE1243" s="23" t="e">
        <f t="shared" si="663"/>
        <v>#N/A</v>
      </c>
      <c r="BF1243" s="17" t="e">
        <f>VLOOKUP($E1243,'DATA PENGUKURAN GARDU'!$A:$BS,46,0)</f>
        <v>#N/A</v>
      </c>
      <c r="BG1243" s="23" t="e">
        <f t="shared" si="664"/>
        <v>#N/A</v>
      </c>
      <c r="BH1243" s="17" t="e">
        <f>VLOOKUP($E1243,'DATA PENGUKURAN GARDU'!$A:$BS,46,0)</f>
        <v>#N/A</v>
      </c>
      <c r="BI1243" s="17" t="e">
        <f>VLOOKUP($E1243,'DATA PENGUKURAN GARDU'!$A:$BS,53,0)</f>
        <v>#N/A</v>
      </c>
      <c r="BJ1243" s="17" t="e">
        <f>VLOOKUP($E1243,'DATA PENGUKURAN GARDU'!$A:$BS,54,0)</f>
        <v>#N/A</v>
      </c>
      <c r="BK1243" s="20" t="e">
        <f t="shared" si="642"/>
        <v>#N/A</v>
      </c>
      <c r="BL1243" s="20" t="e">
        <f t="shared" si="643"/>
        <v>#N/A</v>
      </c>
      <c r="BM1243" s="20" t="e">
        <f t="shared" si="644"/>
        <v>#N/A</v>
      </c>
      <c r="BN1243" s="25" t="e">
        <f t="shared" si="645"/>
        <v>#N/A</v>
      </c>
      <c r="BO1243" s="26" t="str">
        <f t="shared" si="646"/>
        <v>0</v>
      </c>
      <c r="BP1243" s="21" t="e">
        <f t="shared" si="647"/>
        <v>#VALUE!</v>
      </c>
      <c r="BQ1243" s="20" t="e">
        <f t="shared" si="648"/>
        <v>#N/A</v>
      </c>
      <c r="BR1243" s="20" t="e">
        <v>#N/A</v>
      </c>
      <c r="BS1243" s="9" t="e">
        <v>#N/A</v>
      </c>
      <c r="BT1243" s="2" t="e">
        <f t="shared" si="649"/>
        <v>#VALUE!</v>
      </c>
      <c r="BU1243" s="2" t="e">
        <f t="shared" si="632"/>
        <v>#N/A</v>
      </c>
      <c r="BV1243" s="2" t="e">
        <f t="shared" si="633"/>
        <v>#N/A</v>
      </c>
    </row>
    <row r="1244" s="2" customFormat="1" ht="22.95" customHeight="1" spans="1:74">
      <c r="A1244" s="9" t="str">
        <f t="shared" si="634"/>
        <v>BB 025Induk</v>
      </c>
      <c r="B1244" s="9" t="str">
        <f t="shared" si="635"/>
        <v>BB 025jurusan 1</v>
      </c>
      <c r="C1244" s="9" t="str">
        <f t="shared" si="636"/>
        <v>BB 025jurusan 2</v>
      </c>
      <c r="D1244" s="9" t="str">
        <f t="shared" si="637"/>
        <v>BB 025jurusan 3</v>
      </c>
      <c r="E1244" s="9" t="str">
        <f t="shared" si="638"/>
        <v>BB 025jurusan 4</v>
      </c>
      <c r="F1244" s="10" t="s">
        <v>720</v>
      </c>
      <c r="G1244" s="10" t="s">
        <v>131</v>
      </c>
      <c r="H1244" s="10" t="s">
        <v>1492</v>
      </c>
      <c r="I1244" s="10" t="s">
        <v>12577</v>
      </c>
      <c r="J1244" s="10" t="s">
        <v>12578</v>
      </c>
      <c r="K1244" s="10" t="s">
        <v>7465</v>
      </c>
      <c r="L1244" s="10"/>
      <c r="M1244" s="10"/>
      <c r="N1244" s="14">
        <f t="shared" si="639"/>
        <v>0</v>
      </c>
      <c r="O1244" s="15" t="e">
        <f t="shared" si="640"/>
        <v>#VALUE!</v>
      </c>
      <c r="P1244" s="15" t="e">
        <f t="shared" si="641"/>
        <v>#VALUE!</v>
      </c>
      <c r="Q1244" s="17" t="e">
        <f>VLOOKUP($A1244,'DATA PENGUKURAN GARDU'!$A:$BS,42,0)</f>
        <v>#N/A</v>
      </c>
      <c r="R1244" s="18" t="e">
        <f t="shared" si="650"/>
        <v>#N/A</v>
      </c>
      <c r="S1244" s="17" t="e">
        <f>VLOOKUP($A1244,'DATA PENGUKURAN GARDU'!$A:$BS,44,0)</f>
        <v>#N/A</v>
      </c>
      <c r="T1244" s="18" t="e">
        <f t="shared" si="651"/>
        <v>#N/A</v>
      </c>
      <c r="U1244" s="17" t="e">
        <f>VLOOKUP($A1244,'DATA PENGUKURAN GARDU'!$A:$BS,46,0)</f>
        <v>#N/A</v>
      </c>
      <c r="V1244" s="18" t="e">
        <f t="shared" si="652"/>
        <v>#N/A</v>
      </c>
      <c r="W1244" s="17" t="e">
        <f>VLOOKUP($A1244,'DATA PENGUKURAN GARDU'!$A:$BS,48,0)</f>
        <v>#N/A</v>
      </c>
      <c r="X1244" s="17" t="e">
        <f>VLOOKUP($A1244,'DATA PENGUKURAN GARDU'!$A:$BS,53,0)</f>
        <v>#N/A</v>
      </c>
      <c r="Y1244" s="17" t="e">
        <f>VLOOKUP($A1244,'DATA PENGUKURAN GARDU'!$A:$BS,54,0)</f>
        <v>#N/A</v>
      </c>
      <c r="Z1244" s="17" t="e">
        <f>VLOOKUP($A1244,'DATA PENGUKURAN GARDU'!$A:$BS,55,0)</f>
        <v>#N/A</v>
      </c>
      <c r="AA1244" s="20" t="e">
        <f>VLOOKUP($B1244,'DATA PENGUKURAN GARDU'!$A:$BS,42,0)</f>
        <v>#N/A</v>
      </c>
      <c r="AB1244" s="21" t="e">
        <f t="shared" si="653"/>
        <v>#N/A</v>
      </c>
      <c r="AC1244" s="20" t="e">
        <f>VLOOKUP($B1244,'DATA PENGUKURAN GARDU'!$A:$BS,44,0)</f>
        <v>#N/A</v>
      </c>
      <c r="AD1244" s="21" t="e">
        <f t="shared" si="654"/>
        <v>#N/A</v>
      </c>
      <c r="AE1244" s="20" t="e">
        <f>VLOOKUP($B1244,'DATA PENGUKURAN GARDU'!$A:$BS,46,0)</f>
        <v>#N/A</v>
      </c>
      <c r="AF1244" s="21" t="e">
        <f t="shared" si="655"/>
        <v>#N/A</v>
      </c>
      <c r="AG1244" s="20" t="e">
        <f>VLOOKUP($B1244,'DATA PENGUKURAN GARDU'!$A:$BS,46,0)</f>
        <v>#N/A</v>
      </c>
      <c r="AH1244" s="20" t="e">
        <f>VLOOKUP($B1244,'DATA PENGUKURAN GARDU'!$A:$BS,53,0)</f>
        <v>#N/A</v>
      </c>
      <c r="AI1244" s="20" t="e">
        <f>VLOOKUP($B1244,'DATA PENGUKURAN GARDU'!$A:$BS,54,0)</f>
        <v>#N/A</v>
      </c>
      <c r="AJ1244" s="17" t="e">
        <f>VLOOKUP($C1244,'DATA PENGUKURAN GARDU'!$A:$BS,42,0)</f>
        <v>#N/A</v>
      </c>
      <c r="AK1244" s="23" t="e">
        <f t="shared" si="656"/>
        <v>#N/A</v>
      </c>
      <c r="AL1244" s="17" t="e">
        <f>VLOOKUP($C1244,'DATA PENGUKURAN GARDU'!$A:$BS,44,0)</f>
        <v>#N/A</v>
      </c>
      <c r="AM1244" s="23" t="e">
        <f t="shared" si="657"/>
        <v>#N/A</v>
      </c>
      <c r="AN1244" s="17" t="e">
        <f>VLOOKUP($C1244,'DATA PENGUKURAN GARDU'!$A:$BS,46,0)</f>
        <v>#N/A</v>
      </c>
      <c r="AO1244" s="23" t="e">
        <f t="shared" si="658"/>
        <v>#N/A</v>
      </c>
      <c r="AP1244" s="17" t="e">
        <f>VLOOKUP($C1244,'DATA PENGUKURAN GARDU'!$A:$BS,46,0)</f>
        <v>#N/A</v>
      </c>
      <c r="AQ1244" s="17" t="e">
        <f>VLOOKUP($C1244,'DATA PENGUKURAN GARDU'!$A:$BS,53,0)</f>
        <v>#N/A</v>
      </c>
      <c r="AR1244" s="17" t="e">
        <f>VLOOKUP($C1244,'DATA PENGUKURAN GARDU'!$A:$BS,54,0)</f>
        <v>#N/A</v>
      </c>
      <c r="AS1244" s="20" t="e">
        <f>VLOOKUP($D1244,'DATA PENGUKURAN GARDU'!$A:$BS,42,0)</f>
        <v>#N/A</v>
      </c>
      <c r="AT1244" s="21" t="e">
        <f t="shared" si="659"/>
        <v>#N/A</v>
      </c>
      <c r="AU1244" s="20" t="e">
        <f>VLOOKUP($D1244,'DATA PENGUKURAN GARDU'!$A:$BS,44,0)</f>
        <v>#N/A</v>
      </c>
      <c r="AV1244" s="21" t="e">
        <f t="shared" si="660"/>
        <v>#N/A</v>
      </c>
      <c r="AW1244" s="20" t="e">
        <f>VLOOKUP($D1244,'DATA PENGUKURAN GARDU'!$A:$BS,46,0)</f>
        <v>#N/A</v>
      </c>
      <c r="AX1244" s="21" t="e">
        <f t="shared" si="661"/>
        <v>#N/A</v>
      </c>
      <c r="AY1244" s="20" t="e">
        <f>VLOOKUP($D1244,'DATA PENGUKURAN GARDU'!$A:$BS,46,0)</f>
        <v>#N/A</v>
      </c>
      <c r="AZ1244" s="20" t="e">
        <f>VLOOKUP($D1244,'DATA PENGUKURAN GARDU'!$A:$BS,53,0)</f>
        <v>#N/A</v>
      </c>
      <c r="BA1244" s="20" t="e">
        <f>VLOOKUP($D1244,'DATA PENGUKURAN GARDU'!$A:$BS,54,0)</f>
        <v>#N/A</v>
      </c>
      <c r="BB1244" s="17" t="e">
        <f>VLOOKUP($E1244,'DATA PENGUKURAN GARDU'!$A:$BS,42,0)</f>
        <v>#N/A</v>
      </c>
      <c r="BC1244" s="23" t="e">
        <f t="shared" si="662"/>
        <v>#N/A</v>
      </c>
      <c r="BD1244" s="17" t="e">
        <f>VLOOKUP($E1244,'DATA PENGUKURAN GARDU'!$A:$BS,44,0)</f>
        <v>#N/A</v>
      </c>
      <c r="BE1244" s="23" t="e">
        <f t="shared" si="663"/>
        <v>#N/A</v>
      </c>
      <c r="BF1244" s="17" t="e">
        <f>VLOOKUP($E1244,'DATA PENGUKURAN GARDU'!$A:$BS,46,0)</f>
        <v>#N/A</v>
      </c>
      <c r="BG1244" s="23" t="e">
        <f t="shared" si="664"/>
        <v>#N/A</v>
      </c>
      <c r="BH1244" s="17" t="e">
        <f>VLOOKUP($E1244,'DATA PENGUKURAN GARDU'!$A:$BS,46,0)</f>
        <v>#N/A</v>
      </c>
      <c r="BI1244" s="17" t="e">
        <f>VLOOKUP($E1244,'DATA PENGUKURAN GARDU'!$A:$BS,53,0)</f>
        <v>#N/A</v>
      </c>
      <c r="BJ1244" s="17" t="e">
        <f>VLOOKUP($E1244,'DATA PENGUKURAN GARDU'!$A:$BS,54,0)</f>
        <v>#N/A</v>
      </c>
      <c r="BK1244" s="20" t="e">
        <f t="shared" si="642"/>
        <v>#N/A</v>
      </c>
      <c r="BL1244" s="20" t="e">
        <f t="shared" si="643"/>
        <v>#N/A</v>
      </c>
      <c r="BM1244" s="20" t="e">
        <f t="shared" si="644"/>
        <v>#N/A</v>
      </c>
      <c r="BN1244" s="25" t="e">
        <f t="shared" si="645"/>
        <v>#N/A</v>
      </c>
      <c r="BO1244" s="26" t="str">
        <f t="shared" si="646"/>
        <v>0</v>
      </c>
      <c r="BP1244" s="21" t="e">
        <f t="shared" si="647"/>
        <v>#VALUE!</v>
      </c>
      <c r="BQ1244" s="20" t="e">
        <f t="shared" si="648"/>
        <v>#N/A</v>
      </c>
      <c r="BR1244" s="20" t="e">
        <v>#N/A</v>
      </c>
      <c r="BS1244" s="9" t="e">
        <v>#N/A</v>
      </c>
      <c r="BT1244" s="2" t="e">
        <f t="shared" si="649"/>
        <v>#VALUE!</v>
      </c>
      <c r="BU1244" s="2" t="e">
        <f t="shared" si="632"/>
        <v>#N/A</v>
      </c>
      <c r="BV1244" s="2" t="e">
        <f t="shared" si="633"/>
        <v>#N/A</v>
      </c>
    </row>
    <row r="1245" s="2" customFormat="1" ht="22.95" customHeight="1" spans="1:74">
      <c r="A1245" s="9" t="str">
        <f t="shared" si="634"/>
        <v>BB 031Induk</v>
      </c>
      <c r="B1245" s="9" t="str">
        <f t="shared" si="635"/>
        <v>BB 031jurusan 1</v>
      </c>
      <c r="C1245" s="9" t="str">
        <f t="shared" si="636"/>
        <v>BB 031jurusan 2</v>
      </c>
      <c r="D1245" s="9" t="str">
        <f t="shared" si="637"/>
        <v>BB 031jurusan 3</v>
      </c>
      <c r="E1245" s="9" t="str">
        <f t="shared" si="638"/>
        <v>BB 031jurusan 4</v>
      </c>
      <c r="F1245" s="10" t="s">
        <v>1493</v>
      </c>
      <c r="G1245" s="10" t="s">
        <v>4</v>
      </c>
      <c r="H1245" s="10" t="s">
        <v>1494</v>
      </c>
      <c r="I1245" s="10" t="s">
        <v>12579</v>
      </c>
      <c r="J1245" s="10" t="s">
        <v>12580</v>
      </c>
      <c r="K1245" s="10" t="s">
        <v>7465</v>
      </c>
      <c r="L1245" s="10"/>
      <c r="M1245" s="10"/>
      <c r="N1245" s="14">
        <f t="shared" si="639"/>
        <v>0</v>
      </c>
      <c r="O1245" s="15" t="e">
        <f t="shared" si="640"/>
        <v>#VALUE!</v>
      </c>
      <c r="P1245" s="15" t="e">
        <f t="shared" si="641"/>
        <v>#VALUE!</v>
      </c>
      <c r="Q1245" s="17" t="e">
        <f>VLOOKUP($A1245,'DATA PENGUKURAN GARDU'!$A:$BS,42,0)</f>
        <v>#N/A</v>
      </c>
      <c r="R1245" s="18" t="e">
        <f t="shared" si="650"/>
        <v>#N/A</v>
      </c>
      <c r="S1245" s="17" t="e">
        <f>VLOOKUP($A1245,'DATA PENGUKURAN GARDU'!$A:$BS,44,0)</f>
        <v>#N/A</v>
      </c>
      <c r="T1245" s="18" t="e">
        <f t="shared" si="651"/>
        <v>#N/A</v>
      </c>
      <c r="U1245" s="17" t="e">
        <f>VLOOKUP($A1245,'DATA PENGUKURAN GARDU'!$A:$BS,46,0)</f>
        <v>#N/A</v>
      </c>
      <c r="V1245" s="18" t="e">
        <f t="shared" si="652"/>
        <v>#N/A</v>
      </c>
      <c r="W1245" s="17" t="e">
        <f>VLOOKUP($A1245,'DATA PENGUKURAN GARDU'!$A:$BS,48,0)</f>
        <v>#N/A</v>
      </c>
      <c r="X1245" s="17" t="e">
        <f>VLOOKUP($A1245,'DATA PENGUKURAN GARDU'!$A:$BS,53,0)</f>
        <v>#N/A</v>
      </c>
      <c r="Y1245" s="17" t="e">
        <f>VLOOKUP($A1245,'DATA PENGUKURAN GARDU'!$A:$BS,54,0)</f>
        <v>#N/A</v>
      </c>
      <c r="Z1245" s="17" t="e">
        <f>VLOOKUP($A1245,'DATA PENGUKURAN GARDU'!$A:$BS,55,0)</f>
        <v>#N/A</v>
      </c>
      <c r="AA1245" s="20" t="e">
        <f>VLOOKUP($B1245,'DATA PENGUKURAN GARDU'!$A:$BS,42,0)</f>
        <v>#N/A</v>
      </c>
      <c r="AB1245" s="21" t="e">
        <f t="shared" si="653"/>
        <v>#N/A</v>
      </c>
      <c r="AC1245" s="20" t="e">
        <f>VLOOKUP($B1245,'DATA PENGUKURAN GARDU'!$A:$BS,44,0)</f>
        <v>#N/A</v>
      </c>
      <c r="AD1245" s="21" t="e">
        <f t="shared" si="654"/>
        <v>#N/A</v>
      </c>
      <c r="AE1245" s="20" t="e">
        <f>VLOOKUP($B1245,'DATA PENGUKURAN GARDU'!$A:$BS,46,0)</f>
        <v>#N/A</v>
      </c>
      <c r="AF1245" s="21" t="e">
        <f t="shared" si="655"/>
        <v>#N/A</v>
      </c>
      <c r="AG1245" s="20" t="e">
        <f>VLOOKUP($B1245,'DATA PENGUKURAN GARDU'!$A:$BS,46,0)</f>
        <v>#N/A</v>
      </c>
      <c r="AH1245" s="20" t="e">
        <f>VLOOKUP($B1245,'DATA PENGUKURAN GARDU'!$A:$BS,53,0)</f>
        <v>#N/A</v>
      </c>
      <c r="AI1245" s="20" t="e">
        <f>VLOOKUP($B1245,'DATA PENGUKURAN GARDU'!$A:$BS,54,0)</f>
        <v>#N/A</v>
      </c>
      <c r="AJ1245" s="17" t="e">
        <f>VLOOKUP($C1245,'DATA PENGUKURAN GARDU'!$A:$BS,42,0)</f>
        <v>#N/A</v>
      </c>
      <c r="AK1245" s="23" t="e">
        <f t="shared" si="656"/>
        <v>#N/A</v>
      </c>
      <c r="AL1245" s="17" t="e">
        <f>VLOOKUP($C1245,'DATA PENGUKURAN GARDU'!$A:$BS,44,0)</f>
        <v>#N/A</v>
      </c>
      <c r="AM1245" s="23" t="e">
        <f t="shared" si="657"/>
        <v>#N/A</v>
      </c>
      <c r="AN1245" s="17" t="e">
        <f>VLOOKUP($C1245,'DATA PENGUKURAN GARDU'!$A:$BS,46,0)</f>
        <v>#N/A</v>
      </c>
      <c r="AO1245" s="23" t="e">
        <f t="shared" si="658"/>
        <v>#N/A</v>
      </c>
      <c r="AP1245" s="17" t="e">
        <f>VLOOKUP($C1245,'DATA PENGUKURAN GARDU'!$A:$BS,46,0)</f>
        <v>#N/A</v>
      </c>
      <c r="AQ1245" s="17" t="e">
        <f>VLOOKUP($C1245,'DATA PENGUKURAN GARDU'!$A:$BS,53,0)</f>
        <v>#N/A</v>
      </c>
      <c r="AR1245" s="17" t="e">
        <f>VLOOKUP($C1245,'DATA PENGUKURAN GARDU'!$A:$BS,54,0)</f>
        <v>#N/A</v>
      </c>
      <c r="AS1245" s="20" t="e">
        <f>VLOOKUP($D1245,'DATA PENGUKURAN GARDU'!$A:$BS,42,0)</f>
        <v>#N/A</v>
      </c>
      <c r="AT1245" s="21" t="e">
        <f t="shared" si="659"/>
        <v>#N/A</v>
      </c>
      <c r="AU1245" s="20" t="e">
        <f>VLOOKUP($D1245,'DATA PENGUKURAN GARDU'!$A:$BS,44,0)</f>
        <v>#N/A</v>
      </c>
      <c r="AV1245" s="21" t="e">
        <f t="shared" si="660"/>
        <v>#N/A</v>
      </c>
      <c r="AW1245" s="20" t="e">
        <f>VLOOKUP($D1245,'DATA PENGUKURAN GARDU'!$A:$BS,46,0)</f>
        <v>#N/A</v>
      </c>
      <c r="AX1245" s="21" t="e">
        <f t="shared" si="661"/>
        <v>#N/A</v>
      </c>
      <c r="AY1245" s="20" t="e">
        <f>VLOOKUP($D1245,'DATA PENGUKURAN GARDU'!$A:$BS,46,0)</f>
        <v>#N/A</v>
      </c>
      <c r="AZ1245" s="20" t="e">
        <f>VLOOKUP($D1245,'DATA PENGUKURAN GARDU'!$A:$BS,53,0)</f>
        <v>#N/A</v>
      </c>
      <c r="BA1245" s="20" t="e">
        <f>VLOOKUP($D1245,'DATA PENGUKURAN GARDU'!$A:$BS,54,0)</f>
        <v>#N/A</v>
      </c>
      <c r="BB1245" s="17" t="e">
        <f>VLOOKUP($E1245,'DATA PENGUKURAN GARDU'!$A:$BS,42,0)</f>
        <v>#N/A</v>
      </c>
      <c r="BC1245" s="23" t="e">
        <f t="shared" si="662"/>
        <v>#N/A</v>
      </c>
      <c r="BD1245" s="17" t="e">
        <f>VLOOKUP($E1245,'DATA PENGUKURAN GARDU'!$A:$BS,44,0)</f>
        <v>#N/A</v>
      </c>
      <c r="BE1245" s="23" t="e">
        <f t="shared" si="663"/>
        <v>#N/A</v>
      </c>
      <c r="BF1245" s="17" t="e">
        <f>VLOOKUP($E1245,'DATA PENGUKURAN GARDU'!$A:$BS,46,0)</f>
        <v>#N/A</v>
      </c>
      <c r="BG1245" s="23" t="e">
        <f t="shared" si="664"/>
        <v>#N/A</v>
      </c>
      <c r="BH1245" s="17" t="e">
        <f>VLOOKUP($E1245,'DATA PENGUKURAN GARDU'!$A:$BS,46,0)</f>
        <v>#N/A</v>
      </c>
      <c r="BI1245" s="17" t="e">
        <f>VLOOKUP($E1245,'DATA PENGUKURAN GARDU'!$A:$BS,53,0)</f>
        <v>#N/A</v>
      </c>
      <c r="BJ1245" s="17" t="e">
        <f>VLOOKUP($E1245,'DATA PENGUKURAN GARDU'!$A:$BS,54,0)</f>
        <v>#N/A</v>
      </c>
      <c r="BK1245" s="20" t="e">
        <f t="shared" si="642"/>
        <v>#N/A</v>
      </c>
      <c r="BL1245" s="20" t="e">
        <f t="shared" si="643"/>
        <v>#N/A</v>
      </c>
      <c r="BM1245" s="20" t="e">
        <f t="shared" si="644"/>
        <v>#N/A</v>
      </c>
      <c r="BN1245" s="25" t="e">
        <f t="shared" si="645"/>
        <v>#N/A</v>
      </c>
      <c r="BO1245" s="26" t="str">
        <f t="shared" si="646"/>
        <v>0</v>
      </c>
      <c r="BP1245" s="21" t="e">
        <f t="shared" si="647"/>
        <v>#VALUE!</v>
      </c>
      <c r="BQ1245" s="20" t="e">
        <f t="shared" si="648"/>
        <v>#N/A</v>
      </c>
      <c r="BR1245" s="20" t="e">
        <v>#N/A</v>
      </c>
      <c r="BS1245" s="9" t="e">
        <v>#N/A</v>
      </c>
      <c r="BT1245" s="2" t="e">
        <f t="shared" si="649"/>
        <v>#VALUE!</v>
      </c>
      <c r="BU1245" s="2" t="e">
        <f t="shared" si="632"/>
        <v>#N/A</v>
      </c>
      <c r="BV1245" s="2" t="e">
        <f t="shared" si="633"/>
        <v>#N/A</v>
      </c>
    </row>
    <row r="1246" s="2" customFormat="1" ht="22.95" customHeight="1" spans="1:74">
      <c r="A1246" s="9" t="str">
        <f t="shared" si="634"/>
        <v>BB 039Induk</v>
      </c>
      <c r="B1246" s="9" t="str">
        <f t="shared" si="635"/>
        <v>BB 039jurusan 1</v>
      </c>
      <c r="C1246" s="9" t="str">
        <f t="shared" si="636"/>
        <v>BB 039jurusan 2</v>
      </c>
      <c r="D1246" s="9" t="str">
        <f t="shared" si="637"/>
        <v>BB 039jurusan 3</v>
      </c>
      <c r="E1246" s="9" t="str">
        <f t="shared" si="638"/>
        <v>BB 039jurusan 4</v>
      </c>
      <c r="F1246" s="10" t="s">
        <v>1495</v>
      </c>
      <c r="G1246" s="10" t="s">
        <v>4</v>
      </c>
      <c r="H1246" s="10" t="s">
        <v>1496</v>
      </c>
      <c r="I1246" s="10" t="s">
        <v>12581</v>
      </c>
      <c r="J1246" s="10" t="s">
        <v>12582</v>
      </c>
      <c r="K1246" s="10" t="s">
        <v>7465</v>
      </c>
      <c r="L1246" s="10"/>
      <c r="M1246" s="10"/>
      <c r="N1246" s="14">
        <f t="shared" si="639"/>
        <v>0</v>
      </c>
      <c r="O1246" s="15" t="e">
        <f t="shared" si="640"/>
        <v>#VALUE!</v>
      </c>
      <c r="P1246" s="15" t="e">
        <f t="shared" si="641"/>
        <v>#VALUE!</v>
      </c>
      <c r="Q1246" s="17" t="e">
        <f>VLOOKUP($A1246,'DATA PENGUKURAN GARDU'!$A:$BS,42,0)</f>
        <v>#N/A</v>
      </c>
      <c r="R1246" s="18" t="e">
        <f t="shared" si="650"/>
        <v>#N/A</v>
      </c>
      <c r="S1246" s="17" t="e">
        <f>VLOOKUP($A1246,'DATA PENGUKURAN GARDU'!$A:$BS,44,0)</f>
        <v>#N/A</v>
      </c>
      <c r="T1246" s="18" t="e">
        <f t="shared" si="651"/>
        <v>#N/A</v>
      </c>
      <c r="U1246" s="17" t="e">
        <f>VLOOKUP($A1246,'DATA PENGUKURAN GARDU'!$A:$BS,46,0)</f>
        <v>#N/A</v>
      </c>
      <c r="V1246" s="18" t="e">
        <f t="shared" si="652"/>
        <v>#N/A</v>
      </c>
      <c r="W1246" s="17" t="e">
        <f>VLOOKUP($A1246,'DATA PENGUKURAN GARDU'!$A:$BS,48,0)</f>
        <v>#N/A</v>
      </c>
      <c r="X1246" s="17" t="e">
        <f>VLOOKUP($A1246,'DATA PENGUKURAN GARDU'!$A:$BS,53,0)</f>
        <v>#N/A</v>
      </c>
      <c r="Y1246" s="17" t="e">
        <f>VLOOKUP($A1246,'DATA PENGUKURAN GARDU'!$A:$BS,54,0)</f>
        <v>#N/A</v>
      </c>
      <c r="Z1246" s="17" t="e">
        <f>VLOOKUP($A1246,'DATA PENGUKURAN GARDU'!$A:$BS,55,0)</f>
        <v>#N/A</v>
      </c>
      <c r="AA1246" s="20" t="e">
        <f>VLOOKUP($B1246,'DATA PENGUKURAN GARDU'!$A:$BS,42,0)</f>
        <v>#N/A</v>
      </c>
      <c r="AB1246" s="21" t="e">
        <f t="shared" si="653"/>
        <v>#N/A</v>
      </c>
      <c r="AC1246" s="20" t="e">
        <f>VLOOKUP($B1246,'DATA PENGUKURAN GARDU'!$A:$BS,44,0)</f>
        <v>#N/A</v>
      </c>
      <c r="AD1246" s="21" t="e">
        <f t="shared" si="654"/>
        <v>#N/A</v>
      </c>
      <c r="AE1246" s="20" t="e">
        <f>VLOOKUP($B1246,'DATA PENGUKURAN GARDU'!$A:$BS,46,0)</f>
        <v>#N/A</v>
      </c>
      <c r="AF1246" s="21" t="e">
        <f t="shared" si="655"/>
        <v>#N/A</v>
      </c>
      <c r="AG1246" s="20" t="e">
        <f>VLOOKUP($B1246,'DATA PENGUKURAN GARDU'!$A:$BS,46,0)</f>
        <v>#N/A</v>
      </c>
      <c r="AH1246" s="20" t="e">
        <f>VLOOKUP($B1246,'DATA PENGUKURAN GARDU'!$A:$BS,53,0)</f>
        <v>#N/A</v>
      </c>
      <c r="AI1246" s="20" t="e">
        <f>VLOOKUP($B1246,'DATA PENGUKURAN GARDU'!$A:$BS,54,0)</f>
        <v>#N/A</v>
      </c>
      <c r="AJ1246" s="17" t="e">
        <f>VLOOKUP($C1246,'DATA PENGUKURAN GARDU'!$A:$BS,42,0)</f>
        <v>#N/A</v>
      </c>
      <c r="AK1246" s="23" t="e">
        <f t="shared" si="656"/>
        <v>#N/A</v>
      </c>
      <c r="AL1246" s="17" t="e">
        <f>VLOOKUP($C1246,'DATA PENGUKURAN GARDU'!$A:$BS,44,0)</f>
        <v>#N/A</v>
      </c>
      <c r="AM1246" s="23" t="e">
        <f t="shared" si="657"/>
        <v>#N/A</v>
      </c>
      <c r="AN1246" s="17" t="e">
        <f>VLOOKUP($C1246,'DATA PENGUKURAN GARDU'!$A:$BS,46,0)</f>
        <v>#N/A</v>
      </c>
      <c r="AO1246" s="23" t="e">
        <f t="shared" si="658"/>
        <v>#N/A</v>
      </c>
      <c r="AP1246" s="17" t="e">
        <f>VLOOKUP($C1246,'DATA PENGUKURAN GARDU'!$A:$BS,46,0)</f>
        <v>#N/A</v>
      </c>
      <c r="AQ1246" s="17" t="e">
        <f>VLOOKUP($C1246,'DATA PENGUKURAN GARDU'!$A:$BS,53,0)</f>
        <v>#N/A</v>
      </c>
      <c r="AR1246" s="17" t="e">
        <f>VLOOKUP($C1246,'DATA PENGUKURAN GARDU'!$A:$BS,54,0)</f>
        <v>#N/A</v>
      </c>
      <c r="AS1246" s="20" t="e">
        <f>VLOOKUP($D1246,'DATA PENGUKURAN GARDU'!$A:$BS,42,0)</f>
        <v>#N/A</v>
      </c>
      <c r="AT1246" s="21" t="e">
        <f t="shared" si="659"/>
        <v>#N/A</v>
      </c>
      <c r="AU1246" s="20" t="e">
        <f>VLOOKUP($D1246,'DATA PENGUKURAN GARDU'!$A:$BS,44,0)</f>
        <v>#N/A</v>
      </c>
      <c r="AV1246" s="21" t="e">
        <f t="shared" si="660"/>
        <v>#N/A</v>
      </c>
      <c r="AW1246" s="20" t="e">
        <f>VLOOKUP($D1246,'DATA PENGUKURAN GARDU'!$A:$BS,46,0)</f>
        <v>#N/A</v>
      </c>
      <c r="AX1246" s="21" t="e">
        <f t="shared" si="661"/>
        <v>#N/A</v>
      </c>
      <c r="AY1246" s="20" t="e">
        <f>VLOOKUP($D1246,'DATA PENGUKURAN GARDU'!$A:$BS,46,0)</f>
        <v>#N/A</v>
      </c>
      <c r="AZ1246" s="20" t="e">
        <f>VLOOKUP($D1246,'DATA PENGUKURAN GARDU'!$A:$BS,53,0)</f>
        <v>#N/A</v>
      </c>
      <c r="BA1246" s="20" t="e">
        <f>VLOOKUP($D1246,'DATA PENGUKURAN GARDU'!$A:$BS,54,0)</f>
        <v>#N/A</v>
      </c>
      <c r="BB1246" s="17" t="e">
        <f>VLOOKUP($E1246,'DATA PENGUKURAN GARDU'!$A:$BS,42,0)</f>
        <v>#N/A</v>
      </c>
      <c r="BC1246" s="23" t="e">
        <f t="shared" si="662"/>
        <v>#N/A</v>
      </c>
      <c r="BD1246" s="17" t="e">
        <f>VLOOKUP($E1246,'DATA PENGUKURAN GARDU'!$A:$BS,44,0)</f>
        <v>#N/A</v>
      </c>
      <c r="BE1246" s="23" t="e">
        <f t="shared" si="663"/>
        <v>#N/A</v>
      </c>
      <c r="BF1246" s="17" t="e">
        <f>VLOOKUP($E1246,'DATA PENGUKURAN GARDU'!$A:$BS,46,0)</f>
        <v>#N/A</v>
      </c>
      <c r="BG1246" s="23" t="e">
        <f t="shared" si="664"/>
        <v>#N/A</v>
      </c>
      <c r="BH1246" s="17" t="e">
        <f>VLOOKUP($E1246,'DATA PENGUKURAN GARDU'!$A:$BS,46,0)</f>
        <v>#N/A</v>
      </c>
      <c r="BI1246" s="17" t="e">
        <f>VLOOKUP($E1246,'DATA PENGUKURAN GARDU'!$A:$BS,53,0)</f>
        <v>#N/A</v>
      </c>
      <c r="BJ1246" s="17" t="e">
        <f>VLOOKUP($E1246,'DATA PENGUKURAN GARDU'!$A:$BS,54,0)</f>
        <v>#N/A</v>
      </c>
      <c r="BK1246" s="20" t="e">
        <f t="shared" si="642"/>
        <v>#N/A</v>
      </c>
      <c r="BL1246" s="20" t="e">
        <f t="shared" si="643"/>
        <v>#N/A</v>
      </c>
      <c r="BM1246" s="20" t="e">
        <f t="shared" si="644"/>
        <v>#N/A</v>
      </c>
      <c r="BN1246" s="25" t="e">
        <f t="shared" si="645"/>
        <v>#N/A</v>
      </c>
      <c r="BO1246" s="26" t="str">
        <f t="shared" si="646"/>
        <v>0</v>
      </c>
      <c r="BP1246" s="21" t="e">
        <f t="shared" si="647"/>
        <v>#VALUE!</v>
      </c>
      <c r="BQ1246" s="20" t="e">
        <f t="shared" si="648"/>
        <v>#N/A</v>
      </c>
      <c r="BR1246" s="20" t="e">
        <v>#N/A</v>
      </c>
      <c r="BS1246" s="9" t="e">
        <v>#N/A</v>
      </c>
      <c r="BT1246" s="2" t="e">
        <f t="shared" si="649"/>
        <v>#VALUE!</v>
      </c>
      <c r="BU1246" s="2" t="e">
        <f t="shared" si="632"/>
        <v>#N/A</v>
      </c>
      <c r="BV1246" s="2" t="e">
        <f t="shared" si="633"/>
        <v>#N/A</v>
      </c>
    </row>
    <row r="1247" s="2" customFormat="1" ht="22.95" customHeight="1" spans="1:74">
      <c r="A1247" s="9" t="str">
        <f t="shared" si="634"/>
        <v>BB 041Induk</v>
      </c>
      <c r="B1247" s="9" t="str">
        <f t="shared" si="635"/>
        <v>BB 041jurusan 1</v>
      </c>
      <c r="C1247" s="9" t="str">
        <f t="shared" si="636"/>
        <v>BB 041jurusan 2</v>
      </c>
      <c r="D1247" s="9" t="str">
        <f t="shared" si="637"/>
        <v>BB 041jurusan 3</v>
      </c>
      <c r="E1247" s="9" t="str">
        <f t="shared" si="638"/>
        <v>BB 041jurusan 4</v>
      </c>
      <c r="F1247" s="10" t="s">
        <v>638</v>
      </c>
      <c r="G1247" s="10" t="s">
        <v>4</v>
      </c>
      <c r="H1247" s="10" t="s">
        <v>1497</v>
      </c>
      <c r="I1247" s="10" t="s">
        <v>12583</v>
      </c>
      <c r="J1247" s="10" t="s">
        <v>12584</v>
      </c>
      <c r="K1247" s="10" t="s">
        <v>7465</v>
      </c>
      <c r="L1247" s="10"/>
      <c r="M1247" s="10"/>
      <c r="N1247" s="14">
        <f t="shared" si="639"/>
        <v>0</v>
      </c>
      <c r="O1247" s="15" t="e">
        <f t="shared" si="640"/>
        <v>#VALUE!</v>
      </c>
      <c r="P1247" s="15" t="e">
        <f t="shared" si="641"/>
        <v>#VALUE!</v>
      </c>
      <c r="Q1247" s="17" t="e">
        <f>VLOOKUP($A1247,'DATA PENGUKURAN GARDU'!$A:$BS,42,0)</f>
        <v>#N/A</v>
      </c>
      <c r="R1247" s="18" t="e">
        <f t="shared" si="650"/>
        <v>#N/A</v>
      </c>
      <c r="S1247" s="17" t="e">
        <f>VLOOKUP($A1247,'DATA PENGUKURAN GARDU'!$A:$BS,44,0)</f>
        <v>#N/A</v>
      </c>
      <c r="T1247" s="18" t="e">
        <f t="shared" si="651"/>
        <v>#N/A</v>
      </c>
      <c r="U1247" s="17" t="e">
        <f>VLOOKUP($A1247,'DATA PENGUKURAN GARDU'!$A:$BS,46,0)</f>
        <v>#N/A</v>
      </c>
      <c r="V1247" s="18" t="e">
        <f t="shared" si="652"/>
        <v>#N/A</v>
      </c>
      <c r="W1247" s="17" t="e">
        <f>VLOOKUP($A1247,'DATA PENGUKURAN GARDU'!$A:$BS,48,0)</f>
        <v>#N/A</v>
      </c>
      <c r="X1247" s="17" t="e">
        <f>VLOOKUP($A1247,'DATA PENGUKURAN GARDU'!$A:$BS,53,0)</f>
        <v>#N/A</v>
      </c>
      <c r="Y1247" s="17" t="e">
        <f>VLOOKUP($A1247,'DATA PENGUKURAN GARDU'!$A:$BS,54,0)</f>
        <v>#N/A</v>
      </c>
      <c r="Z1247" s="17" t="e">
        <f>VLOOKUP($A1247,'DATA PENGUKURAN GARDU'!$A:$BS,55,0)</f>
        <v>#N/A</v>
      </c>
      <c r="AA1247" s="20" t="e">
        <f>VLOOKUP($B1247,'DATA PENGUKURAN GARDU'!$A:$BS,42,0)</f>
        <v>#N/A</v>
      </c>
      <c r="AB1247" s="21" t="e">
        <f t="shared" si="653"/>
        <v>#N/A</v>
      </c>
      <c r="AC1247" s="20" t="e">
        <f>VLOOKUP($B1247,'DATA PENGUKURAN GARDU'!$A:$BS,44,0)</f>
        <v>#N/A</v>
      </c>
      <c r="AD1247" s="21" t="e">
        <f t="shared" si="654"/>
        <v>#N/A</v>
      </c>
      <c r="AE1247" s="20" t="e">
        <f>VLOOKUP($B1247,'DATA PENGUKURAN GARDU'!$A:$BS,46,0)</f>
        <v>#N/A</v>
      </c>
      <c r="AF1247" s="21" t="e">
        <f t="shared" si="655"/>
        <v>#N/A</v>
      </c>
      <c r="AG1247" s="20" t="e">
        <f>VLOOKUP($B1247,'DATA PENGUKURAN GARDU'!$A:$BS,46,0)</f>
        <v>#N/A</v>
      </c>
      <c r="AH1247" s="20" t="e">
        <f>VLOOKUP($B1247,'DATA PENGUKURAN GARDU'!$A:$BS,53,0)</f>
        <v>#N/A</v>
      </c>
      <c r="AI1247" s="20" t="e">
        <f>VLOOKUP($B1247,'DATA PENGUKURAN GARDU'!$A:$BS,54,0)</f>
        <v>#N/A</v>
      </c>
      <c r="AJ1247" s="17" t="e">
        <f>VLOOKUP($C1247,'DATA PENGUKURAN GARDU'!$A:$BS,42,0)</f>
        <v>#N/A</v>
      </c>
      <c r="AK1247" s="23" t="e">
        <f t="shared" si="656"/>
        <v>#N/A</v>
      </c>
      <c r="AL1247" s="17" t="e">
        <f>VLOOKUP($C1247,'DATA PENGUKURAN GARDU'!$A:$BS,44,0)</f>
        <v>#N/A</v>
      </c>
      <c r="AM1247" s="23" t="e">
        <f t="shared" si="657"/>
        <v>#N/A</v>
      </c>
      <c r="AN1247" s="17" t="e">
        <f>VLOOKUP($C1247,'DATA PENGUKURAN GARDU'!$A:$BS,46,0)</f>
        <v>#N/A</v>
      </c>
      <c r="AO1247" s="23" t="e">
        <f t="shared" si="658"/>
        <v>#N/A</v>
      </c>
      <c r="AP1247" s="17" t="e">
        <f>VLOOKUP($C1247,'DATA PENGUKURAN GARDU'!$A:$BS,46,0)</f>
        <v>#N/A</v>
      </c>
      <c r="AQ1247" s="17" t="e">
        <f>VLOOKUP($C1247,'DATA PENGUKURAN GARDU'!$A:$BS,53,0)</f>
        <v>#N/A</v>
      </c>
      <c r="AR1247" s="17" t="e">
        <f>VLOOKUP($C1247,'DATA PENGUKURAN GARDU'!$A:$BS,54,0)</f>
        <v>#N/A</v>
      </c>
      <c r="AS1247" s="20" t="e">
        <f>VLOOKUP($D1247,'DATA PENGUKURAN GARDU'!$A:$BS,42,0)</f>
        <v>#N/A</v>
      </c>
      <c r="AT1247" s="21" t="e">
        <f t="shared" si="659"/>
        <v>#N/A</v>
      </c>
      <c r="AU1247" s="20" t="e">
        <f>VLOOKUP($D1247,'DATA PENGUKURAN GARDU'!$A:$BS,44,0)</f>
        <v>#N/A</v>
      </c>
      <c r="AV1247" s="21" t="e">
        <f t="shared" si="660"/>
        <v>#N/A</v>
      </c>
      <c r="AW1247" s="20" t="e">
        <f>VLOOKUP($D1247,'DATA PENGUKURAN GARDU'!$A:$BS,46,0)</f>
        <v>#N/A</v>
      </c>
      <c r="AX1247" s="21" t="e">
        <f t="shared" si="661"/>
        <v>#N/A</v>
      </c>
      <c r="AY1247" s="20" t="e">
        <f>VLOOKUP($D1247,'DATA PENGUKURAN GARDU'!$A:$BS,46,0)</f>
        <v>#N/A</v>
      </c>
      <c r="AZ1247" s="20" t="e">
        <f>VLOOKUP($D1247,'DATA PENGUKURAN GARDU'!$A:$BS,53,0)</f>
        <v>#N/A</v>
      </c>
      <c r="BA1247" s="20" t="e">
        <f>VLOOKUP($D1247,'DATA PENGUKURAN GARDU'!$A:$BS,54,0)</f>
        <v>#N/A</v>
      </c>
      <c r="BB1247" s="17" t="e">
        <f>VLOOKUP($E1247,'DATA PENGUKURAN GARDU'!$A:$BS,42,0)</f>
        <v>#N/A</v>
      </c>
      <c r="BC1247" s="23" t="e">
        <f t="shared" si="662"/>
        <v>#N/A</v>
      </c>
      <c r="BD1247" s="17" t="e">
        <f>VLOOKUP($E1247,'DATA PENGUKURAN GARDU'!$A:$BS,44,0)</f>
        <v>#N/A</v>
      </c>
      <c r="BE1247" s="23" t="e">
        <f t="shared" si="663"/>
        <v>#N/A</v>
      </c>
      <c r="BF1247" s="17" t="e">
        <f>VLOOKUP($E1247,'DATA PENGUKURAN GARDU'!$A:$BS,46,0)</f>
        <v>#N/A</v>
      </c>
      <c r="BG1247" s="23" t="e">
        <f t="shared" si="664"/>
        <v>#N/A</v>
      </c>
      <c r="BH1247" s="17" t="e">
        <f>VLOOKUP($E1247,'DATA PENGUKURAN GARDU'!$A:$BS,46,0)</f>
        <v>#N/A</v>
      </c>
      <c r="BI1247" s="17" t="e">
        <f>VLOOKUP($E1247,'DATA PENGUKURAN GARDU'!$A:$BS,53,0)</f>
        <v>#N/A</v>
      </c>
      <c r="BJ1247" s="17" t="e">
        <f>VLOOKUP($E1247,'DATA PENGUKURAN GARDU'!$A:$BS,54,0)</f>
        <v>#N/A</v>
      </c>
      <c r="BK1247" s="20" t="e">
        <f t="shared" si="642"/>
        <v>#N/A</v>
      </c>
      <c r="BL1247" s="20" t="e">
        <f t="shared" si="643"/>
        <v>#N/A</v>
      </c>
      <c r="BM1247" s="20" t="e">
        <f t="shared" si="644"/>
        <v>#N/A</v>
      </c>
      <c r="BN1247" s="25" t="e">
        <f t="shared" si="645"/>
        <v>#N/A</v>
      </c>
      <c r="BO1247" s="26" t="str">
        <f t="shared" si="646"/>
        <v>0</v>
      </c>
      <c r="BP1247" s="21" t="e">
        <f t="shared" si="647"/>
        <v>#VALUE!</v>
      </c>
      <c r="BQ1247" s="20" t="e">
        <f t="shared" si="648"/>
        <v>#N/A</v>
      </c>
      <c r="BR1247" s="20" t="e">
        <v>#N/A</v>
      </c>
      <c r="BS1247" s="9" t="e">
        <v>#N/A</v>
      </c>
      <c r="BT1247" s="2" t="e">
        <f t="shared" si="649"/>
        <v>#VALUE!</v>
      </c>
      <c r="BU1247" s="2" t="e">
        <f t="shared" si="632"/>
        <v>#N/A</v>
      </c>
      <c r="BV1247" s="2" t="e">
        <f t="shared" si="633"/>
        <v>#N/A</v>
      </c>
    </row>
    <row r="1248" s="2" customFormat="1" ht="22.95" customHeight="1" spans="1:74">
      <c r="A1248" s="9" t="str">
        <f t="shared" si="634"/>
        <v>BB 128Induk</v>
      </c>
      <c r="B1248" s="9" t="str">
        <f t="shared" si="635"/>
        <v>BB 128jurusan 1</v>
      </c>
      <c r="C1248" s="9" t="str">
        <f t="shared" si="636"/>
        <v>BB 128jurusan 2</v>
      </c>
      <c r="D1248" s="9" t="str">
        <f t="shared" si="637"/>
        <v>BB 128jurusan 3</v>
      </c>
      <c r="E1248" s="9" t="str">
        <f t="shared" si="638"/>
        <v>BB 128jurusan 4</v>
      </c>
      <c r="F1248" s="10" t="s">
        <v>1498</v>
      </c>
      <c r="G1248" s="10" t="s">
        <v>4</v>
      </c>
      <c r="H1248" s="10" t="s">
        <v>1499</v>
      </c>
      <c r="I1248" s="10" t="s">
        <v>12585</v>
      </c>
      <c r="J1248" s="10" t="s">
        <v>12586</v>
      </c>
      <c r="K1248" s="10" t="s">
        <v>7465</v>
      </c>
      <c r="L1248" s="10"/>
      <c r="M1248" s="10"/>
      <c r="N1248" s="14">
        <f t="shared" si="639"/>
        <v>0</v>
      </c>
      <c r="O1248" s="15" t="e">
        <f t="shared" si="640"/>
        <v>#VALUE!</v>
      </c>
      <c r="P1248" s="15" t="e">
        <f t="shared" si="641"/>
        <v>#VALUE!</v>
      </c>
      <c r="Q1248" s="17" t="e">
        <f>VLOOKUP($A1248,'DATA PENGUKURAN GARDU'!$A:$BS,42,0)</f>
        <v>#N/A</v>
      </c>
      <c r="R1248" s="18" t="e">
        <f t="shared" si="650"/>
        <v>#N/A</v>
      </c>
      <c r="S1248" s="17" t="e">
        <f>VLOOKUP($A1248,'DATA PENGUKURAN GARDU'!$A:$BS,44,0)</f>
        <v>#N/A</v>
      </c>
      <c r="T1248" s="18" t="e">
        <f t="shared" si="651"/>
        <v>#N/A</v>
      </c>
      <c r="U1248" s="17" t="e">
        <f>VLOOKUP($A1248,'DATA PENGUKURAN GARDU'!$A:$BS,46,0)</f>
        <v>#N/A</v>
      </c>
      <c r="V1248" s="18" t="e">
        <f t="shared" si="652"/>
        <v>#N/A</v>
      </c>
      <c r="W1248" s="17" t="e">
        <f>VLOOKUP($A1248,'DATA PENGUKURAN GARDU'!$A:$BS,48,0)</f>
        <v>#N/A</v>
      </c>
      <c r="X1248" s="17" t="e">
        <f>VLOOKUP($A1248,'DATA PENGUKURAN GARDU'!$A:$BS,53,0)</f>
        <v>#N/A</v>
      </c>
      <c r="Y1248" s="17" t="e">
        <f>VLOOKUP($A1248,'DATA PENGUKURAN GARDU'!$A:$BS,54,0)</f>
        <v>#N/A</v>
      </c>
      <c r="Z1248" s="17" t="e">
        <f>VLOOKUP($A1248,'DATA PENGUKURAN GARDU'!$A:$BS,55,0)</f>
        <v>#N/A</v>
      </c>
      <c r="AA1248" s="20" t="e">
        <f>VLOOKUP($B1248,'DATA PENGUKURAN GARDU'!$A:$BS,42,0)</f>
        <v>#N/A</v>
      </c>
      <c r="AB1248" s="21" t="e">
        <f t="shared" si="653"/>
        <v>#N/A</v>
      </c>
      <c r="AC1248" s="20" t="e">
        <f>VLOOKUP($B1248,'DATA PENGUKURAN GARDU'!$A:$BS,44,0)</f>
        <v>#N/A</v>
      </c>
      <c r="AD1248" s="21" t="e">
        <f t="shared" si="654"/>
        <v>#N/A</v>
      </c>
      <c r="AE1248" s="20" t="e">
        <f>VLOOKUP($B1248,'DATA PENGUKURAN GARDU'!$A:$BS,46,0)</f>
        <v>#N/A</v>
      </c>
      <c r="AF1248" s="21" t="e">
        <f t="shared" si="655"/>
        <v>#N/A</v>
      </c>
      <c r="AG1248" s="20" t="e">
        <f>VLOOKUP($B1248,'DATA PENGUKURAN GARDU'!$A:$BS,46,0)</f>
        <v>#N/A</v>
      </c>
      <c r="AH1248" s="20" t="e">
        <f>VLOOKUP($B1248,'DATA PENGUKURAN GARDU'!$A:$BS,53,0)</f>
        <v>#N/A</v>
      </c>
      <c r="AI1248" s="20" t="e">
        <f>VLOOKUP($B1248,'DATA PENGUKURAN GARDU'!$A:$BS,54,0)</f>
        <v>#N/A</v>
      </c>
      <c r="AJ1248" s="17" t="e">
        <f>VLOOKUP($C1248,'DATA PENGUKURAN GARDU'!$A:$BS,42,0)</f>
        <v>#N/A</v>
      </c>
      <c r="AK1248" s="23" t="e">
        <f t="shared" si="656"/>
        <v>#N/A</v>
      </c>
      <c r="AL1248" s="17" t="e">
        <f>VLOOKUP($C1248,'DATA PENGUKURAN GARDU'!$A:$BS,44,0)</f>
        <v>#N/A</v>
      </c>
      <c r="AM1248" s="23" t="e">
        <f t="shared" si="657"/>
        <v>#N/A</v>
      </c>
      <c r="AN1248" s="17" t="e">
        <f>VLOOKUP($C1248,'DATA PENGUKURAN GARDU'!$A:$BS,46,0)</f>
        <v>#N/A</v>
      </c>
      <c r="AO1248" s="23" t="e">
        <f t="shared" si="658"/>
        <v>#N/A</v>
      </c>
      <c r="AP1248" s="17" t="e">
        <f>VLOOKUP($C1248,'DATA PENGUKURAN GARDU'!$A:$BS,46,0)</f>
        <v>#N/A</v>
      </c>
      <c r="AQ1248" s="17" t="e">
        <f>VLOOKUP($C1248,'DATA PENGUKURAN GARDU'!$A:$BS,53,0)</f>
        <v>#N/A</v>
      </c>
      <c r="AR1248" s="17" t="e">
        <f>VLOOKUP($C1248,'DATA PENGUKURAN GARDU'!$A:$BS,54,0)</f>
        <v>#N/A</v>
      </c>
      <c r="AS1248" s="20" t="e">
        <f>VLOOKUP($D1248,'DATA PENGUKURAN GARDU'!$A:$BS,42,0)</f>
        <v>#N/A</v>
      </c>
      <c r="AT1248" s="21" t="e">
        <f t="shared" si="659"/>
        <v>#N/A</v>
      </c>
      <c r="AU1248" s="20" t="e">
        <f>VLOOKUP($D1248,'DATA PENGUKURAN GARDU'!$A:$BS,44,0)</f>
        <v>#N/A</v>
      </c>
      <c r="AV1248" s="21" t="e">
        <f t="shared" si="660"/>
        <v>#N/A</v>
      </c>
      <c r="AW1248" s="20" t="e">
        <f>VLOOKUP($D1248,'DATA PENGUKURAN GARDU'!$A:$BS,46,0)</f>
        <v>#N/A</v>
      </c>
      <c r="AX1248" s="21" t="e">
        <f t="shared" si="661"/>
        <v>#N/A</v>
      </c>
      <c r="AY1248" s="20" t="e">
        <f>VLOOKUP($D1248,'DATA PENGUKURAN GARDU'!$A:$BS,46,0)</f>
        <v>#N/A</v>
      </c>
      <c r="AZ1248" s="20" t="e">
        <f>VLOOKUP($D1248,'DATA PENGUKURAN GARDU'!$A:$BS,53,0)</f>
        <v>#N/A</v>
      </c>
      <c r="BA1248" s="20" t="e">
        <f>VLOOKUP($D1248,'DATA PENGUKURAN GARDU'!$A:$BS,54,0)</f>
        <v>#N/A</v>
      </c>
      <c r="BB1248" s="17" t="e">
        <f>VLOOKUP($E1248,'DATA PENGUKURAN GARDU'!$A:$BS,42,0)</f>
        <v>#N/A</v>
      </c>
      <c r="BC1248" s="23" t="e">
        <f t="shared" si="662"/>
        <v>#N/A</v>
      </c>
      <c r="BD1248" s="17" t="e">
        <f>VLOOKUP($E1248,'DATA PENGUKURAN GARDU'!$A:$BS,44,0)</f>
        <v>#N/A</v>
      </c>
      <c r="BE1248" s="23" t="e">
        <f t="shared" si="663"/>
        <v>#N/A</v>
      </c>
      <c r="BF1248" s="17" t="e">
        <f>VLOOKUP($E1248,'DATA PENGUKURAN GARDU'!$A:$BS,46,0)</f>
        <v>#N/A</v>
      </c>
      <c r="BG1248" s="23" t="e">
        <f t="shared" si="664"/>
        <v>#N/A</v>
      </c>
      <c r="BH1248" s="17" t="e">
        <f>VLOOKUP($E1248,'DATA PENGUKURAN GARDU'!$A:$BS,46,0)</f>
        <v>#N/A</v>
      </c>
      <c r="BI1248" s="17" t="e">
        <f>VLOOKUP($E1248,'DATA PENGUKURAN GARDU'!$A:$BS,53,0)</f>
        <v>#N/A</v>
      </c>
      <c r="BJ1248" s="17" t="e">
        <f>VLOOKUP($E1248,'DATA PENGUKURAN GARDU'!$A:$BS,54,0)</f>
        <v>#N/A</v>
      </c>
      <c r="BK1248" s="20" t="e">
        <f t="shared" si="642"/>
        <v>#N/A</v>
      </c>
      <c r="BL1248" s="20" t="e">
        <f t="shared" si="643"/>
        <v>#N/A</v>
      </c>
      <c r="BM1248" s="20" t="e">
        <f t="shared" si="644"/>
        <v>#N/A</v>
      </c>
      <c r="BN1248" s="25" t="e">
        <f t="shared" si="645"/>
        <v>#N/A</v>
      </c>
      <c r="BO1248" s="26" t="str">
        <f t="shared" si="646"/>
        <v>0</v>
      </c>
      <c r="BP1248" s="21" t="e">
        <f t="shared" si="647"/>
        <v>#VALUE!</v>
      </c>
      <c r="BQ1248" s="20" t="e">
        <f t="shared" si="648"/>
        <v>#N/A</v>
      </c>
      <c r="BR1248" s="20" t="e">
        <v>#N/A</v>
      </c>
      <c r="BS1248" s="9" t="e">
        <v>#N/A</v>
      </c>
      <c r="BT1248" s="2" t="e">
        <f t="shared" si="649"/>
        <v>#VALUE!</v>
      </c>
      <c r="BU1248" s="2" t="e">
        <f t="shared" si="632"/>
        <v>#N/A</v>
      </c>
      <c r="BV1248" s="2" t="e">
        <f t="shared" si="633"/>
        <v>#N/A</v>
      </c>
    </row>
    <row r="1249" s="2" customFormat="1" ht="22.95" customHeight="1" spans="1:74">
      <c r="A1249" s="9" t="str">
        <f t="shared" si="634"/>
        <v>BB 129Induk</v>
      </c>
      <c r="B1249" s="9" t="str">
        <f t="shared" si="635"/>
        <v>BB 129jurusan 1</v>
      </c>
      <c r="C1249" s="9" t="str">
        <f t="shared" si="636"/>
        <v>BB 129jurusan 2</v>
      </c>
      <c r="D1249" s="9" t="str">
        <f t="shared" si="637"/>
        <v>BB 129jurusan 3</v>
      </c>
      <c r="E1249" s="9" t="str">
        <f t="shared" si="638"/>
        <v>BB 129jurusan 4</v>
      </c>
      <c r="F1249" s="10" t="s">
        <v>1500</v>
      </c>
      <c r="G1249" s="10" t="s">
        <v>4</v>
      </c>
      <c r="H1249" s="10" t="s">
        <v>1501</v>
      </c>
      <c r="I1249" s="10" t="s">
        <v>12587</v>
      </c>
      <c r="J1249" s="10" t="s">
        <v>12588</v>
      </c>
      <c r="K1249" s="10" t="s">
        <v>7465</v>
      </c>
      <c r="L1249" s="10"/>
      <c r="M1249" s="10"/>
      <c r="N1249" s="14">
        <f t="shared" si="639"/>
        <v>0</v>
      </c>
      <c r="O1249" s="15" t="e">
        <f t="shared" si="640"/>
        <v>#VALUE!</v>
      </c>
      <c r="P1249" s="15" t="e">
        <f t="shared" si="641"/>
        <v>#VALUE!</v>
      </c>
      <c r="Q1249" s="17" t="e">
        <f>VLOOKUP($A1249,'DATA PENGUKURAN GARDU'!$A:$BS,42,0)</f>
        <v>#N/A</v>
      </c>
      <c r="R1249" s="18" t="e">
        <f t="shared" si="650"/>
        <v>#N/A</v>
      </c>
      <c r="S1249" s="17" t="e">
        <f>VLOOKUP($A1249,'DATA PENGUKURAN GARDU'!$A:$BS,44,0)</f>
        <v>#N/A</v>
      </c>
      <c r="T1249" s="18" t="e">
        <f t="shared" si="651"/>
        <v>#N/A</v>
      </c>
      <c r="U1249" s="17" t="e">
        <f>VLOOKUP($A1249,'DATA PENGUKURAN GARDU'!$A:$BS,46,0)</f>
        <v>#N/A</v>
      </c>
      <c r="V1249" s="18" t="e">
        <f t="shared" si="652"/>
        <v>#N/A</v>
      </c>
      <c r="W1249" s="17" t="e">
        <f>VLOOKUP($A1249,'DATA PENGUKURAN GARDU'!$A:$BS,48,0)</f>
        <v>#N/A</v>
      </c>
      <c r="X1249" s="17" t="e">
        <f>VLOOKUP($A1249,'DATA PENGUKURAN GARDU'!$A:$BS,53,0)</f>
        <v>#N/A</v>
      </c>
      <c r="Y1249" s="17" t="e">
        <f>VLOOKUP($A1249,'DATA PENGUKURAN GARDU'!$A:$BS,54,0)</f>
        <v>#N/A</v>
      </c>
      <c r="Z1249" s="17" t="e">
        <f>VLOOKUP($A1249,'DATA PENGUKURAN GARDU'!$A:$BS,55,0)</f>
        <v>#N/A</v>
      </c>
      <c r="AA1249" s="20" t="e">
        <f>VLOOKUP($B1249,'DATA PENGUKURAN GARDU'!$A:$BS,42,0)</f>
        <v>#N/A</v>
      </c>
      <c r="AB1249" s="21" t="e">
        <f t="shared" si="653"/>
        <v>#N/A</v>
      </c>
      <c r="AC1249" s="20" t="e">
        <f>VLOOKUP($B1249,'DATA PENGUKURAN GARDU'!$A:$BS,44,0)</f>
        <v>#N/A</v>
      </c>
      <c r="AD1249" s="21" t="e">
        <f t="shared" si="654"/>
        <v>#N/A</v>
      </c>
      <c r="AE1249" s="20" t="e">
        <f>VLOOKUP($B1249,'DATA PENGUKURAN GARDU'!$A:$BS,46,0)</f>
        <v>#N/A</v>
      </c>
      <c r="AF1249" s="21" t="e">
        <f t="shared" si="655"/>
        <v>#N/A</v>
      </c>
      <c r="AG1249" s="20" t="e">
        <f>VLOOKUP($B1249,'DATA PENGUKURAN GARDU'!$A:$BS,46,0)</f>
        <v>#N/A</v>
      </c>
      <c r="AH1249" s="20" t="e">
        <f>VLOOKUP($B1249,'DATA PENGUKURAN GARDU'!$A:$BS,53,0)</f>
        <v>#N/A</v>
      </c>
      <c r="AI1249" s="20" t="e">
        <f>VLOOKUP($B1249,'DATA PENGUKURAN GARDU'!$A:$BS,54,0)</f>
        <v>#N/A</v>
      </c>
      <c r="AJ1249" s="17" t="e">
        <f>VLOOKUP($C1249,'DATA PENGUKURAN GARDU'!$A:$BS,42,0)</f>
        <v>#N/A</v>
      </c>
      <c r="AK1249" s="23" t="e">
        <f t="shared" si="656"/>
        <v>#N/A</v>
      </c>
      <c r="AL1249" s="17" t="e">
        <f>VLOOKUP($C1249,'DATA PENGUKURAN GARDU'!$A:$BS,44,0)</f>
        <v>#N/A</v>
      </c>
      <c r="AM1249" s="23" t="e">
        <f t="shared" si="657"/>
        <v>#N/A</v>
      </c>
      <c r="AN1249" s="17" t="e">
        <f>VLOOKUP($C1249,'DATA PENGUKURAN GARDU'!$A:$BS,46,0)</f>
        <v>#N/A</v>
      </c>
      <c r="AO1249" s="23" t="e">
        <f t="shared" si="658"/>
        <v>#N/A</v>
      </c>
      <c r="AP1249" s="17" t="e">
        <f>VLOOKUP($C1249,'DATA PENGUKURAN GARDU'!$A:$BS,46,0)</f>
        <v>#N/A</v>
      </c>
      <c r="AQ1249" s="17" t="e">
        <f>VLOOKUP($C1249,'DATA PENGUKURAN GARDU'!$A:$BS,53,0)</f>
        <v>#N/A</v>
      </c>
      <c r="AR1249" s="17" t="e">
        <f>VLOOKUP($C1249,'DATA PENGUKURAN GARDU'!$A:$BS,54,0)</f>
        <v>#N/A</v>
      </c>
      <c r="AS1249" s="20" t="e">
        <f>VLOOKUP($D1249,'DATA PENGUKURAN GARDU'!$A:$BS,42,0)</f>
        <v>#N/A</v>
      </c>
      <c r="AT1249" s="21" t="e">
        <f t="shared" si="659"/>
        <v>#N/A</v>
      </c>
      <c r="AU1249" s="20" t="e">
        <f>VLOOKUP($D1249,'DATA PENGUKURAN GARDU'!$A:$BS,44,0)</f>
        <v>#N/A</v>
      </c>
      <c r="AV1249" s="21" t="e">
        <f t="shared" si="660"/>
        <v>#N/A</v>
      </c>
      <c r="AW1249" s="20" t="e">
        <f>VLOOKUP($D1249,'DATA PENGUKURAN GARDU'!$A:$BS,46,0)</f>
        <v>#N/A</v>
      </c>
      <c r="AX1249" s="21" t="e">
        <f t="shared" si="661"/>
        <v>#N/A</v>
      </c>
      <c r="AY1249" s="20" t="e">
        <f>VLOOKUP($D1249,'DATA PENGUKURAN GARDU'!$A:$BS,46,0)</f>
        <v>#N/A</v>
      </c>
      <c r="AZ1249" s="20" t="e">
        <f>VLOOKUP($D1249,'DATA PENGUKURAN GARDU'!$A:$BS,53,0)</f>
        <v>#N/A</v>
      </c>
      <c r="BA1249" s="20" t="e">
        <f>VLOOKUP($D1249,'DATA PENGUKURAN GARDU'!$A:$BS,54,0)</f>
        <v>#N/A</v>
      </c>
      <c r="BB1249" s="17" t="e">
        <f>VLOOKUP($E1249,'DATA PENGUKURAN GARDU'!$A:$BS,42,0)</f>
        <v>#N/A</v>
      </c>
      <c r="BC1249" s="23" t="e">
        <f t="shared" si="662"/>
        <v>#N/A</v>
      </c>
      <c r="BD1249" s="17" t="e">
        <f>VLOOKUP($E1249,'DATA PENGUKURAN GARDU'!$A:$BS,44,0)</f>
        <v>#N/A</v>
      </c>
      <c r="BE1249" s="23" t="e">
        <f t="shared" si="663"/>
        <v>#N/A</v>
      </c>
      <c r="BF1249" s="17" t="e">
        <f>VLOOKUP($E1249,'DATA PENGUKURAN GARDU'!$A:$BS,46,0)</f>
        <v>#N/A</v>
      </c>
      <c r="BG1249" s="23" t="e">
        <f t="shared" si="664"/>
        <v>#N/A</v>
      </c>
      <c r="BH1249" s="17" t="e">
        <f>VLOOKUP($E1249,'DATA PENGUKURAN GARDU'!$A:$BS,46,0)</f>
        <v>#N/A</v>
      </c>
      <c r="BI1249" s="17" t="e">
        <f>VLOOKUP($E1249,'DATA PENGUKURAN GARDU'!$A:$BS,53,0)</f>
        <v>#N/A</v>
      </c>
      <c r="BJ1249" s="17" t="e">
        <f>VLOOKUP($E1249,'DATA PENGUKURAN GARDU'!$A:$BS,54,0)</f>
        <v>#N/A</v>
      </c>
      <c r="BK1249" s="20" t="e">
        <f t="shared" si="642"/>
        <v>#N/A</v>
      </c>
      <c r="BL1249" s="20" t="e">
        <f t="shared" si="643"/>
        <v>#N/A</v>
      </c>
      <c r="BM1249" s="20" t="e">
        <f t="shared" si="644"/>
        <v>#N/A</v>
      </c>
      <c r="BN1249" s="25" t="e">
        <f t="shared" si="645"/>
        <v>#N/A</v>
      </c>
      <c r="BO1249" s="26" t="str">
        <f t="shared" si="646"/>
        <v>0</v>
      </c>
      <c r="BP1249" s="21" t="e">
        <f t="shared" si="647"/>
        <v>#VALUE!</v>
      </c>
      <c r="BQ1249" s="20" t="e">
        <f t="shared" si="648"/>
        <v>#N/A</v>
      </c>
      <c r="BR1249" s="20" t="e">
        <v>#N/A</v>
      </c>
      <c r="BS1249" s="9" t="e">
        <v>#N/A</v>
      </c>
      <c r="BT1249" s="2" t="e">
        <f t="shared" si="649"/>
        <v>#VALUE!</v>
      </c>
      <c r="BU1249" s="2" t="e">
        <f t="shared" si="632"/>
        <v>#N/A</v>
      </c>
      <c r="BV1249" s="2" t="e">
        <f t="shared" si="633"/>
        <v>#N/A</v>
      </c>
    </row>
    <row r="1250" s="2" customFormat="1" ht="22.95" customHeight="1" spans="1:74">
      <c r="A1250" s="9" t="str">
        <f t="shared" si="634"/>
        <v>BB 173Induk</v>
      </c>
      <c r="B1250" s="9" t="str">
        <f t="shared" si="635"/>
        <v>BB 173jurusan 1</v>
      </c>
      <c r="C1250" s="9" t="str">
        <f t="shared" si="636"/>
        <v>BB 173jurusan 2</v>
      </c>
      <c r="D1250" s="9" t="str">
        <f t="shared" si="637"/>
        <v>BB 173jurusan 3</v>
      </c>
      <c r="E1250" s="9" t="str">
        <f t="shared" si="638"/>
        <v>BB 173jurusan 4</v>
      </c>
      <c r="F1250" s="10" t="s">
        <v>672</v>
      </c>
      <c r="G1250" s="10" t="s">
        <v>4</v>
      </c>
      <c r="H1250" s="10" t="s">
        <v>1502</v>
      </c>
      <c r="I1250" s="10" t="s">
        <v>12589</v>
      </c>
      <c r="J1250" s="10" t="s">
        <v>12590</v>
      </c>
      <c r="K1250" s="10" t="s">
        <v>7465</v>
      </c>
      <c r="L1250" s="10"/>
      <c r="M1250" s="10"/>
      <c r="N1250" s="14">
        <f t="shared" si="639"/>
        <v>0</v>
      </c>
      <c r="O1250" s="15" t="e">
        <f t="shared" si="640"/>
        <v>#VALUE!</v>
      </c>
      <c r="P1250" s="15" t="e">
        <f t="shared" si="641"/>
        <v>#VALUE!</v>
      </c>
      <c r="Q1250" s="17" t="e">
        <f>VLOOKUP($A1250,'DATA PENGUKURAN GARDU'!$A:$BS,42,0)</f>
        <v>#N/A</v>
      </c>
      <c r="R1250" s="18" t="e">
        <f t="shared" si="650"/>
        <v>#N/A</v>
      </c>
      <c r="S1250" s="17" t="e">
        <f>VLOOKUP($A1250,'DATA PENGUKURAN GARDU'!$A:$BS,44,0)</f>
        <v>#N/A</v>
      </c>
      <c r="T1250" s="18" t="e">
        <f t="shared" si="651"/>
        <v>#N/A</v>
      </c>
      <c r="U1250" s="17" t="e">
        <f>VLOOKUP($A1250,'DATA PENGUKURAN GARDU'!$A:$BS,46,0)</f>
        <v>#N/A</v>
      </c>
      <c r="V1250" s="18" t="e">
        <f t="shared" si="652"/>
        <v>#N/A</v>
      </c>
      <c r="W1250" s="17" t="e">
        <f>VLOOKUP($A1250,'DATA PENGUKURAN GARDU'!$A:$BS,48,0)</f>
        <v>#N/A</v>
      </c>
      <c r="X1250" s="17" t="e">
        <f>VLOOKUP($A1250,'DATA PENGUKURAN GARDU'!$A:$BS,53,0)</f>
        <v>#N/A</v>
      </c>
      <c r="Y1250" s="17" t="e">
        <f>VLOOKUP($A1250,'DATA PENGUKURAN GARDU'!$A:$BS,54,0)</f>
        <v>#N/A</v>
      </c>
      <c r="Z1250" s="17" t="e">
        <f>VLOOKUP($A1250,'DATA PENGUKURAN GARDU'!$A:$BS,55,0)</f>
        <v>#N/A</v>
      </c>
      <c r="AA1250" s="20" t="e">
        <f>VLOOKUP($B1250,'DATA PENGUKURAN GARDU'!$A:$BS,42,0)</f>
        <v>#N/A</v>
      </c>
      <c r="AB1250" s="21" t="e">
        <f t="shared" si="653"/>
        <v>#N/A</v>
      </c>
      <c r="AC1250" s="20" t="e">
        <f>VLOOKUP($B1250,'DATA PENGUKURAN GARDU'!$A:$BS,44,0)</f>
        <v>#N/A</v>
      </c>
      <c r="AD1250" s="21" t="e">
        <f t="shared" si="654"/>
        <v>#N/A</v>
      </c>
      <c r="AE1250" s="20" t="e">
        <f>VLOOKUP($B1250,'DATA PENGUKURAN GARDU'!$A:$BS,46,0)</f>
        <v>#N/A</v>
      </c>
      <c r="AF1250" s="21" t="e">
        <f t="shared" si="655"/>
        <v>#N/A</v>
      </c>
      <c r="AG1250" s="20" t="e">
        <f>VLOOKUP($B1250,'DATA PENGUKURAN GARDU'!$A:$BS,46,0)</f>
        <v>#N/A</v>
      </c>
      <c r="AH1250" s="20" t="e">
        <f>VLOOKUP($B1250,'DATA PENGUKURAN GARDU'!$A:$BS,53,0)</f>
        <v>#N/A</v>
      </c>
      <c r="AI1250" s="20" t="e">
        <f>VLOOKUP($B1250,'DATA PENGUKURAN GARDU'!$A:$BS,54,0)</f>
        <v>#N/A</v>
      </c>
      <c r="AJ1250" s="17" t="e">
        <f>VLOOKUP($C1250,'DATA PENGUKURAN GARDU'!$A:$BS,42,0)</f>
        <v>#N/A</v>
      </c>
      <c r="AK1250" s="23" t="e">
        <f t="shared" si="656"/>
        <v>#N/A</v>
      </c>
      <c r="AL1250" s="17" t="e">
        <f>VLOOKUP($C1250,'DATA PENGUKURAN GARDU'!$A:$BS,44,0)</f>
        <v>#N/A</v>
      </c>
      <c r="AM1250" s="23" t="e">
        <f t="shared" si="657"/>
        <v>#N/A</v>
      </c>
      <c r="AN1250" s="17" t="e">
        <f>VLOOKUP($C1250,'DATA PENGUKURAN GARDU'!$A:$BS,46,0)</f>
        <v>#N/A</v>
      </c>
      <c r="AO1250" s="23" t="e">
        <f t="shared" si="658"/>
        <v>#N/A</v>
      </c>
      <c r="AP1250" s="17" t="e">
        <f>VLOOKUP($C1250,'DATA PENGUKURAN GARDU'!$A:$BS,46,0)</f>
        <v>#N/A</v>
      </c>
      <c r="AQ1250" s="17" t="e">
        <f>VLOOKUP($C1250,'DATA PENGUKURAN GARDU'!$A:$BS,53,0)</f>
        <v>#N/A</v>
      </c>
      <c r="AR1250" s="17" t="e">
        <f>VLOOKUP($C1250,'DATA PENGUKURAN GARDU'!$A:$BS,54,0)</f>
        <v>#N/A</v>
      </c>
      <c r="AS1250" s="20" t="e">
        <f>VLOOKUP($D1250,'DATA PENGUKURAN GARDU'!$A:$BS,42,0)</f>
        <v>#N/A</v>
      </c>
      <c r="AT1250" s="21" t="e">
        <f t="shared" si="659"/>
        <v>#N/A</v>
      </c>
      <c r="AU1250" s="20" t="e">
        <f>VLOOKUP($D1250,'DATA PENGUKURAN GARDU'!$A:$BS,44,0)</f>
        <v>#N/A</v>
      </c>
      <c r="AV1250" s="21" t="e">
        <f t="shared" si="660"/>
        <v>#N/A</v>
      </c>
      <c r="AW1250" s="20" t="e">
        <f>VLOOKUP($D1250,'DATA PENGUKURAN GARDU'!$A:$BS,46,0)</f>
        <v>#N/A</v>
      </c>
      <c r="AX1250" s="21" t="e">
        <f t="shared" si="661"/>
        <v>#N/A</v>
      </c>
      <c r="AY1250" s="20" t="e">
        <f>VLOOKUP($D1250,'DATA PENGUKURAN GARDU'!$A:$BS,46,0)</f>
        <v>#N/A</v>
      </c>
      <c r="AZ1250" s="20" t="e">
        <f>VLOOKUP($D1250,'DATA PENGUKURAN GARDU'!$A:$BS,53,0)</f>
        <v>#N/A</v>
      </c>
      <c r="BA1250" s="20" t="e">
        <f>VLOOKUP($D1250,'DATA PENGUKURAN GARDU'!$A:$BS,54,0)</f>
        <v>#N/A</v>
      </c>
      <c r="BB1250" s="17" t="e">
        <f>VLOOKUP($E1250,'DATA PENGUKURAN GARDU'!$A:$BS,42,0)</f>
        <v>#N/A</v>
      </c>
      <c r="BC1250" s="23" t="e">
        <f t="shared" si="662"/>
        <v>#N/A</v>
      </c>
      <c r="BD1250" s="17" t="e">
        <f>VLOOKUP($E1250,'DATA PENGUKURAN GARDU'!$A:$BS,44,0)</f>
        <v>#N/A</v>
      </c>
      <c r="BE1250" s="23" t="e">
        <f t="shared" si="663"/>
        <v>#N/A</v>
      </c>
      <c r="BF1250" s="17" t="e">
        <f>VLOOKUP($E1250,'DATA PENGUKURAN GARDU'!$A:$BS,46,0)</f>
        <v>#N/A</v>
      </c>
      <c r="BG1250" s="23" t="e">
        <f t="shared" si="664"/>
        <v>#N/A</v>
      </c>
      <c r="BH1250" s="17" t="e">
        <f>VLOOKUP($E1250,'DATA PENGUKURAN GARDU'!$A:$BS,46,0)</f>
        <v>#N/A</v>
      </c>
      <c r="BI1250" s="17" t="e">
        <f>VLOOKUP($E1250,'DATA PENGUKURAN GARDU'!$A:$BS,53,0)</f>
        <v>#N/A</v>
      </c>
      <c r="BJ1250" s="17" t="e">
        <f>VLOOKUP($E1250,'DATA PENGUKURAN GARDU'!$A:$BS,54,0)</f>
        <v>#N/A</v>
      </c>
      <c r="BK1250" s="20" t="e">
        <f t="shared" si="642"/>
        <v>#N/A</v>
      </c>
      <c r="BL1250" s="20" t="e">
        <f t="shared" si="643"/>
        <v>#N/A</v>
      </c>
      <c r="BM1250" s="20" t="e">
        <f t="shared" si="644"/>
        <v>#N/A</v>
      </c>
      <c r="BN1250" s="25" t="e">
        <f t="shared" si="645"/>
        <v>#N/A</v>
      </c>
      <c r="BO1250" s="26" t="str">
        <f t="shared" si="646"/>
        <v>0</v>
      </c>
      <c r="BP1250" s="21" t="e">
        <f t="shared" si="647"/>
        <v>#VALUE!</v>
      </c>
      <c r="BQ1250" s="20" t="e">
        <f t="shared" si="648"/>
        <v>#N/A</v>
      </c>
      <c r="BR1250" s="20" t="e">
        <v>#N/A</v>
      </c>
      <c r="BS1250" s="9" t="e">
        <v>#N/A</v>
      </c>
      <c r="BT1250" s="2" t="e">
        <f t="shared" si="649"/>
        <v>#VALUE!</v>
      </c>
      <c r="BU1250" s="2" t="e">
        <f t="shared" si="632"/>
        <v>#N/A</v>
      </c>
      <c r="BV1250" s="2" t="e">
        <f t="shared" si="633"/>
        <v>#N/A</v>
      </c>
    </row>
    <row r="1251" s="2" customFormat="1" ht="22.95" customHeight="1" spans="1:74">
      <c r="A1251" s="9" t="str">
        <f t="shared" si="634"/>
        <v>BB 181Induk</v>
      </c>
      <c r="B1251" s="9" t="str">
        <f t="shared" si="635"/>
        <v>BB 181jurusan 1</v>
      </c>
      <c r="C1251" s="9" t="str">
        <f t="shared" si="636"/>
        <v>BB 181jurusan 2</v>
      </c>
      <c r="D1251" s="9" t="str">
        <f t="shared" si="637"/>
        <v>BB 181jurusan 3</v>
      </c>
      <c r="E1251" s="9" t="str">
        <f t="shared" si="638"/>
        <v>BB 181jurusan 4</v>
      </c>
      <c r="F1251" s="10" t="s">
        <v>663</v>
      </c>
      <c r="G1251" s="10" t="s">
        <v>4</v>
      </c>
      <c r="H1251" s="10" t="s">
        <v>1503</v>
      </c>
      <c r="I1251" s="10" t="s">
        <v>12591</v>
      </c>
      <c r="J1251" s="10" t="s">
        <v>12592</v>
      </c>
      <c r="K1251" s="10" t="s">
        <v>7465</v>
      </c>
      <c r="L1251" s="10"/>
      <c r="M1251" s="10"/>
      <c r="N1251" s="14">
        <f t="shared" si="639"/>
        <v>0</v>
      </c>
      <c r="O1251" s="15" t="e">
        <f t="shared" si="640"/>
        <v>#VALUE!</v>
      </c>
      <c r="P1251" s="15" t="e">
        <f t="shared" si="641"/>
        <v>#VALUE!</v>
      </c>
      <c r="Q1251" s="17" t="e">
        <f>VLOOKUP($A1251,'DATA PENGUKURAN GARDU'!$A:$BS,42,0)</f>
        <v>#N/A</v>
      </c>
      <c r="R1251" s="18" t="e">
        <f t="shared" si="650"/>
        <v>#N/A</v>
      </c>
      <c r="S1251" s="17" t="e">
        <f>VLOOKUP($A1251,'DATA PENGUKURAN GARDU'!$A:$BS,44,0)</f>
        <v>#N/A</v>
      </c>
      <c r="T1251" s="18" t="e">
        <f t="shared" si="651"/>
        <v>#N/A</v>
      </c>
      <c r="U1251" s="17" t="e">
        <f>VLOOKUP($A1251,'DATA PENGUKURAN GARDU'!$A:$BS,46,0)</f>
        <v>#N/A</v>
      </c>
      <c r="V1251" s="18" t="e">
        <f t="shared" si="652"/>
        <v>#N/A</v>
      </c>
      <c r="W1251" s="17" t="e">
        <f>VLOOKUP($A1251,'DATA PENGUKURAN GARDU'!$A:$BS,48,0)</f>
        <v>#N/A</v>
      </c>
      <c r="X1251" s="17" t="e">
        <f>VLOOKUP($A1251,'DATA PENGUKURAN GARDU'!$A:$BS,53,0)</f>
        <v>#N/A</v>
      </c>
      <c r="Y1251" s="17" t="e">
        <f>VLOOKUP($A1251,'DATA PENGUKURAN GARDU'!$A:$BS,54,0)</f>
        <v>#N/A</v>
      </c>
      <c r="Z1251" s="17" t="e">
        <f>VLOOKUP($A1251,'DATA PENGUKURAN GARDU'!$A:$BS,55,0)</f>
        <v>#N/A</v>
      </c>
      <c r="AA1251" s="20" t="e">
        <f>VLOOKUP($B1251,'DATA PENGUKURAN GARDU'!$A:$BS,42,0)</f>
        <v>#N/A</v>
      </c>
      <c r="AB1251" s="21" t="e">
        <f t="shared" si="653"/>
        <v>#N/A</v>
      </c>
      <c r="AC1251" s="20" t="e">
        <f>VLOOKUP($B1251,'DATA PENGUKURAN GARDU'!$A:$BS,44,0)</f>
        <v>#N/A</v>
      </c>
      <c r="AD1251" s="21" t="e">
        <f t="shared" si="654"/>
        <v>#N/A</v>
      </c>
      <c r="AE1251" s="20" t="e">
        <f>VLOOKUP($B1251,'DATA PENGUKURAN GARDU'!$A:$BS,46,0)</f>
        <v>#N/A</v>
      </c>
      <c r="AF1251" s="21" t="e">
        <f t="shared" si="655"/>
        <v>#N/A</v>
      </c>
      <c r="AG1251" s="20" t="e">
        <f>VLOOKUP($B1251,'DATA PENGUKURAN GARDU'!$A:$BS,46,0)</f>
        <v>#N/A</v>
      </c>
      <c r="AH1251" s="20" t="e">
        <f>VLOOKUP($B1251,'DATA PENGUKURAN GARDU'!$A:$BS,53,0)</f>
        <v>#N/A</v>
      </c>
      <c r="AI1251" s="20" t="e">
        <f>VLOOKUP($B1251,'DATA PENGUKURAN GARDU'!$A:$BS,54,0)</f>
        <v>#N/A</v>
      </c>
      <c r="AJ1251" s="17" t="e">
        <f>VLOOKUP($C1251,'DATA PENGUKURAN GARDU'!$A:$BS,42,0)</f>
        <v>#N/A</v>
      </c>
      <c r="AK1251" s="23" t="e">
        <f t="shared" si="656"/>
        <v>#N/A</v>
      </c>
      <c r="AL1251" s="17" t="e">
        <f>VLOOKUP($C1251,'DATA PENGUKURAN GARDU'!$A:$BS,44,0)</f>
        <v>#N/A</v>
      </c>
      <c r="AM1251" s="23" t="e">
        <f t="shared" si="657"/>
        <v>#N/A</v>
      </c>
      <c r="AN1251" s="17" t="e">
        <f>VLOOKUP($C1251,'DATA PENGUKURAN GARDU'!$A:$BS,46,0)</f>
        <v>#N/A</v>
      </c>
      <c r="AO1251" s="23" t="e">
        <f t="shared" si="658"/>
        <v>#N/A</v>
      </c>
      <c r="AP1251" s="17" t="e">
        <f>VLOOKUP($C1251,'DATA PENGUKURAN GARDU'!$A:$BS,46,0)</f>
        <v>#N/A</v>
      </c>
      <c r="AQ1251" s="17" t="e">
        <f>VLOOKUP($C1251,'DATA PENGUKURAN GARDU'!$A:$BS,53,0)</f>
        <v>#N/A</v>
      </c>
      <c r="AR1251" s="17" t="e">
        <f>VLOOKUP($C1251,'DATA PENGUKURAN GARDU'!$A:$BS,54,0)</f>
        <v>#N/A</v>
      </c>
      <c r="AS1251" s="20" t="e">
        <f>VLOOKUP($D1251,'DATA PENGUKURAN GARDU'!$A:$BS,42,0)</f>
        <v>#N/A</v>
      </c>
      <c r="AT1251" s="21" t="e">
        <f t="shared" si="659"/>
        <v>#N/A</v>
      </c>
      <c r="AU1251" s="20" t="e">
        <f>VLOOKUP($D1251,'DATA PENGUKURAN GARDU'!$A:$BS,44,0)</f>
        <v>#N/A</v>
      </c>
      <c r="AV1251" s="21" t="e">
        <f t="shared" si="660"/>
        <v>#N/A</v>
      </c>
      <c r="AW1251" s="20" t="e">
        <f>VLOOKUP($D1251,'DATA PENGUKURAN GARDU'!$A:$BS,46,0)</f>
        <v>#N/A</v>
      </c>
      <c r="AX1251" s="21" t="e">
        <f t="shared" si="661"/>
        <v>#N/A</v>
      </c>
      <c r="AY1251" s="20" t="e">
        <f>VLOOKUP($D1251,'DATA PENGUKURAN GARDU'!$A:$BS,46,0)</f>
        <v>#N/A</v>
      </c>
      <c r="AZ1251" s="20" t="e">
        <f>VLOOKUP($D1251,'DATA PENGUKURAN GARDU'!$A:$BS,53,0)</f>
        <v>#N/A</v>
      </c>
      <c r="BA1251" s="20" t="e">
        <f>VLOOKUP($D1251,'DATA PENGUKURAN GARDU'!$A:$BS,54,0)</f>
        <v>#N/A</v>
      </c>
      <c r="BB1251" s="17" t="e">
        <f>VLOOKUP($E1251,'DATA PENGUKURAN GARDU'!$A:$BS,42,0)</f>
        <v>#N/A</v>
      </c>
      <c r="BC1251" s="23" t="e">
        <f t="shared" si="662"/>
        <v>#N/A</v>
      </c>
      <c r="BD1251" s="17" t="e">
        <f>VLOOKUP($E1251,'DATA PENGUKURAN GARDU'!$A:$BS,44,0)</f>
        <v>#N/A</v>
      </c>
      <c r="BE1251" s="23" t="e">
        <f t="shared" si="663"/>
        <v>#N/A</v>
      </c>
      <c r="BF1251" s="17" t="e">
        <f>VLOOKUP($E1251,'DATA PENGUKURAN GARDU'!$A:$BS,46,0)</f>
        <v>#N/A</v>
      </c>
      <c r="BG1251" s="23" t="e">
        <f t="shared" si="664"/>
        <v>#N/A</v>
      </c>
      <c r="BH1251" s="17" t="e">
        <f>VLOOKUP($E1251,'DATA PENGUKURAN GARDU'!$A:$BS,46,0)</f>
        <v>#N/A</v>
      </c>
      <c r="BI1251" s="17" t="e">
        <f>VLOOKUP($E1251,'DATA PENGUKURAN GARDU'!$A:$BS,53,0)</f>
        <v>#N/A</v>
      </c>
      <c r="BJ1251" s="17" t="e">
        <f>VLOOKUP($E1251,'DATA PENGUKURAN GARDU'!$A:$BS,54,0)</f>
        <v>#N/A</v>
      </c>
      <c r="BK1251" s="20" t="e">
        <f t="shared" si="642"/>
        <v>#N/A</v>
      </c>
      <c r="BL1251" s="20" t="e">
        <f t="shared" si="643"/>
        <v>#N/A</v>
      </c>
      <c r="BM1251" s="20" t="e">
        <f t="shared" si="644"/>
        <v>#N/A</v>
      </c>
      <c r="BN1251" s="25" t="e">
        <f t="shared" si="645"/>
        <v>#N/A</v>
      </c>
      <c r="BO1251" s="26" t="str">
        <f t="shared" si="646"/>
        <v>0</v>
      </c>
      <c r="BP1251" s="21" t="e">
        <f t="shared" si="647"/>
        <v>#VALUE!</v>
      </c>
      <c r="BQ1251" s="20" t="e">
        <f t="shared" si="648"/>
        <v>#N/A</v>
      </c>
      <c r="BR1251" s="20" t="e">
        <v>#N/A</v>
      </c>
      <c r="BS1251" s="9" t="e">
        <v>#N/A</v>
      </c>
      <c r="BT1251" s="2" t="e">
        <f t="shared" si="649"/>
        <v>#VALUE!</v>
      </c>
      <c r="BU1251" s="2" t="e">
        <f t="shared" si="632"/>
        <v>#N/A</v>
      </c>
      <c r="BV1251" s="2" t="e">
        <f t="shared" si="633"/>
        <v>#N/A</v>
      </c>
    </row>
    <row r="1252" s="2" customFormat="1" ht="22.95" customHeight="1" spans="1:74">
      <c r="A1252" s="9" t="str">
        <f t="shared" si="634"/>
        <v>BB 182Induk</v>
      </c>
      <c r="B1252" s="9" t="str">
        <f t="shared" si="635"/>
        <v>BB 182jurusan 1</v>
      </c>
      <c r="C1252" s="9" t="str">
        <f t="shared" si="636"/>
        <v>BB 182jurusan 2</v>
      </c>
      <c r="D1252" s="9" t="str">
        <f t="shared" si="637"/>
        <v>BB 182jurusan 3</v>
      </c>
      <c r="E1252" s="9" t="str">
        <f t="shared" si="638"/>
        <v>BB 182jurusan 4</v>
      </c>
      <c r="F1252" s="10" t="s">
        <v>607</v>
      </c>
      <c r="G1252" s="10" t="s">
        <v>4</v>
      </c>
      <c r="H1252" s="10" t="s">
        <v>1504</v>
      </c>
      <c r="I1252" s="10" t="s">
        <v>12593</v>
      </c>
      <c r="J1252" s="10" t="s">
        <v>12594</v>
      </c>
      <c r="K1252" s="10" t="s">
        <v>7465</v>
      </c>
      <c r="L1252" s="10"/>
      <c r="M1252" s="10"/>
      <c r="N1252" s="14">
        <f t="shared" si="639"/>
        <v>0</v>
      </c>
      <c r="O1252" s="15" t="e">
        <f t="shared" si="640"/>
        <v>#VALUE!</v>
      </c>
      <c r="P1252" s="15" t="e">
        <f t="shared" si="641"/>
        <v>#VALUE!</v>
      </c>
      <c r="Q1252" s="17" t="e">
        <f>VLOOKUP($A1252,'DATA PENGUKURAN GARDU'!$A:$BS,42,0)</f>
        <v>#N/A</v>
      </c>
      <c r="R1252" s="18" t="e">
        <f t="shared" si="650"/>
        <v>#N/A</v>
      </c>
      <c r="S1252" s="17" t="e">
        <f>VLOOKUP($A1252,'DATA PENGUKURAN GARDU'!$A:$BS,44,0)</f>
        <v>#N/A</v>
      </c>
      <c r="T1252" s="18" t="e">
        <f t="shared" si="651"/>
        <v>#N/A</v>
      </c>
      <c r="U1252" s="17" t="e">
        <f>VLOOKUP($A1252,'DATA PENGUKURAN GARDU'!$A:$BS,46,0)</f>
        <v>#N/A</v>
      </c>
      <c r="V1252" s="18" t="e">
        <f t="shared" si="652"/>
        <v>#N/A</v>
      </c>
      <c r="W1252" s="17" t="e">
        <f>VLOOKUP($A1252,'DATA PENGUKURAN GARDU'!$A:$BS,48,0)</f>
        <v>#N/A</v>
      </c>
      <c r="X1252" s="17" t="e">
        <f>VLOOKUP($A1252,'DATA PENGUKURAN GARDU'!$A:$BS,53,0)</f>
        <v>#N/A</v>
      </c>
      <c r="Y1252" s="17" t="e">
        <f>VLOOKUP($A1252,'DATA PENGUKURAN GARDU'!$A:$BS,54,0)</f>
        <v>#N/A</v>
      </c>
      <c r="Z1252" s="17" t="e">
        <f>VLOOKUP($A1252,'DATA PENGUKURAN GARDU'!$A:$BS,55,0)</f>
        <v>#N/A</v>
      </c>
      <c r="AA1252" s="20" t="e">
        <f>VLOOKUP($B1252,'DATA PENGUKURAN GARDU'!$A:$BS,42,0)</f>
        <v>#N/A</v>
      </c>
      <c r="AB1252" s="21" t="e">
        <f t="shared" si="653"/>
        <v>#N/A</v>
      </c>
      <c r="AC1252" s="20" t="e">
        <f>VLOOKUP($B1252,'DATA PENGUKURAN GARDU'!$A:$BS,44,0)</f>
        <v>#N/A</v>
      </c>
      <c r="AD1252" s="21" t="e">
        <f t="shared" si="654"/>
        <v>#N/A</v>
      </c>
      <c r="AE1252" s="20" t="e">
        <f>VLOOKUP($B1252,'DATA PENGUKURAN GARDU'!$A:$BS,46,0)</f>
        <v>#N/A</v>
      </c>
      <c r="AF1252" s="21" t="e">
        <f t="shared" si="655"/>
        <v>#N/A</v>
      </c>
      <c r="AG1252" s="20" t="e">
        <f>VLOOKUP($B1252,'DATA PENGUKURAN GARDU'!$A:$BS,46,0)</f>
        <v>#N/A</v>
      </c>
      <c r="AH1252" s="20" t="e">
        <f>VLOOKUP($B1252,'DATA PENGUKURAN GARDU'!$A:$BS,53,0)</f>
        <v>#N/A</v>
      </c>
      <c r="AI1252" s="20" t="e">
        <f>VLOOKUP($B1252,'DATA PENGUKURAN GARDU'!$A:$BS,54,0)</f>
        <v>#N/A</v>
      </c>
      <c r="AJ1252" s="17" t="e">
        <f>VLOOKUP($C1252,'DATA PENGUKURAN GARDU'!$A:$BS,42,0)</f>
        <v>#N/A</v>
      </c>
      <c r="AK1252" s="23" t="e">
        <f t="shared" si="656"/>
        <v>#N/A</v>
      </c>
      <c r="AL1252" s="17" t="e">
        <f>VLOOKUP($C1252,'DATA PENGUKURAN GARDU'!$A:$BS,44,0)</f>
        <v>#N/A</v>
      </c>
      <c r="AM1252" s="23" t="e">
        <f t="shared" si="657"/>
        <v>#N/A</v>
      </c>
      <c r="AN1252" s="17" t="e">
        <f>VLOOKUP($C1252,'DATA PENGUKURAN GARDU'!$A:$BS,46,0)</f>
        <v>#N/A</v>
      </c>
      <c r="AO1252" s="23" t="e">
        <f t="shared" si="658"/>
        <v>#N/A</v>
      </c>
      <c r="AP1252" s="17" t="e">
        <f>VLOOKUP($C1252,'DATA PENGUKURAN GARDU'!$A:$BS,46,0)</f>
        <v>#N/A</v>
      </c>
      <c r="AQ1252" s="17" t="e">
        <f>VLOOKUP($C1252,'DATA PENGUKURAN GARDU'!$A:$BS,53,0)</f>
        <v>#N/A</v>
      </c>
      <c r="AR1252" s="17" t="e">
        <f>VLOOKUP($C1252,'DATA PENGUKURAN GARDU'!$A:$BS,54,0)</f>
        <v>#N/A</v>
      </c>
      <c r="AS1252" s="20" t="e">
        <f>VLOOKUP($D1252,'DATA PENGUKURAN GARDU'!$A:$BS,42,0)</f>
        <v>#N/A</v>
      </c>
      <c r="AT1252" s="21" t="e">
        <f t="shared" si="659"/>
        <v>#N/A</v>
      </c>
      <c r="AU1252" s="20" t="e">
        <f>VLOOKUP($D1252,'DATA PENGUKURAN GARDU'!$A:$BS,44,0)</f>
        <v>#N/A</v>
      </c>
      <c r="AV1252" s="21" t="e">
        <f t="shared" si="660"/>
        <v>#N/A</v>
      </c>
      <c r="AW1252" s="20" t="e">
        <f>VLOOKUP($D1252,'DATA PENGUKURAN GARDU'!$A:$BS,46,0)</f>
        <v>#N/A</v>
      </c>
      <c r="AX1252" s="21" t="e">
        <f t="shared" si="661"/>
        <v>#N/A</v>
      </c>
      <c r="AY1252" s="20" t="e">
        <f>VLOOKUP($D1252,'DATA PENGUKURAN GARDU'!$A:$BS,46,0)</f>
        <v>#N/A</v>
      </c>
      <c r="AZ1252" s="20" t="e">
        <f>VLOOKUP($D1252,'DATA PENGUKURAN GARDU'!$A:$BS,53,0)</f>
        <v>#N/A</v>
      </c>
      <c r="BA1252" s="20" t="e">
        <f>VLOOKUP($D1252,'DATA PENGUKURAN GARDU'!$A:$BS,54,0)</f>
        <v>#N/A</v>
      </c>
      <c r="BB1252" s="17" t="e">
        <f>VLOOKUP($E1252,'DATA PENGUKURAN GARDU'!$A:$BS,42,0)</f>
        <v>#N/A</v>
      </c>
      <c r="BC1252" s="23" t="e">
        <f t="shared" si="662"/>
        <v>#N/A</v>
      </c>
      <c r="BD1252" s="17" t="e">
        <f>VLOOKUP($E1252,'DATA PENGUKURAN GARDU'!$A:$BS,44,0)</f>
        <v>#N/A</v>
      </c>
      <c r="BE1252" s="23" t="e">
        <f t="shared" si="663"/>
        <v>#N/A</v>
      </c>
      <c r="BF1252" s="17" t="e">
        <f>VLOOKUP($E1252,'DATA PENGUKURAN GARDU'!$A:$BS,46,0)</f>
        <v>#N/A</v>
      </c>
      <c r="BG1252" s="23" t="e">
        <f t="shared" si="664"/>
        <v>#N/A</v>
      </c>
      <c r="BH1252" s="17" t="e">
        <f>VLOOKUP($E1252,'DATA PENGUKURAN GARDU'!$A:$BS,46,0)</f>
        <v>#N/A</v>
      </c>
      <c r="BI1252" s="17" t="e">
        <f>VLOOKUP($E1252,'DATA PENGUKURAN GARDU'!$A:$BS,53,0)</f>
        <v>#N/A</v>
      </c>
      <c r="BJ1252" s="17" t="e">
        <f>VLOOKUP($E1252,'DATA PENGUKURAN GARDU'!$A:$BS,54,0)</f>
        <v>#N/A</v>
      </c>
      <c r="BK1252" s="20" t="e">
        <f t="shared" si="642"/>
        <v>#N/A</v>
      </c>
      <c r="BL1252" s="20" t="e">
        <f t="shared" si="643"/>
        <v>#N/A</v>
      </c>
      <c r="BM1252" s="20" t="e">
        <f t="shared" si="644"/>
        <v>#N/A</v>
      </c>
      <c r="BN1252" s="25" t="e">
        <f t="shared" si="645"/>
        <v>#N/A</v>
      </c>
      <c r="BO1252" s="26" t="str">
        <f t="shared" si="646"/>
        <v>0</v>
      </c>
      <c r="BP1252" s="21" t="e">
        <f t="shared" si="647"/>
        <v>#VALUE!</v>
      </c>
      <c r="BQ1252" s="20" t="e">
        <f t="shared" si="648"/>
        <v>#N/A</v>
      </c>
      <c r="BR1252" s="20" t="e">
        <v>#N/A</v>
      </c>
      <c r="BS1252" s="9" t="e">
        <v>#N/A</v>
      </c>
      <c r="BT1252" s="2" t="e">
        <f t="shared" si="649"/>
        <v>#VALUE!</v>
      </c>
      <c r="BU1252" s="2" t="e">
        <f t="shared" si="632"/>
        <v>#N/A</v>
      </c>
      <c r="BV1252" s="2" t="e">
        <f t="shared" si="633"/>
        <v>#N/A</v>
      </c>
    </row>
    <row r="1253" s="2" customFormat="1" ht="22.95" customHeight="1" spans="1:74">
      <c r="A1253" s="9" t="str">
        <f t="shared" si="634"/>
        <v>K-144Induk</v>
      </c>
      <c r="B1253" s="9" t="str">
        <f t="shared" si="635"/>
        <v>K-144jurusan 1</v>
      </c>
      <c r="C1253" s="9" t="str">
        <f t="shared" si="636"/>
        <v>K-144jurusan 2</v>
      </c>
      <c r="D1253" s="9" t="str">
        <f t="shared" si="637"/>
        <v>K-144jurusan 3</v>
      </c>
      <c r="E1253" s="9" t="str">
        <f t="shared" si="638"/>
        <v>K-144jurusan 4</v>
      </c>
      <c r="F1253" s="10" t="s">
        <v>462</v>
      </c>
      <c r="G1253" s="10" t="s">
        <v>132</v>
      </c>
      <c r="H1253" s="10" t="s">
        <v>1505</v>
      </c>
      <c r="I1253" s="10" t="s">
        <v>12595</v>
      </c>
      <c r="J1253" s="10" t="s">
        <v>12596</v>
      </c>
      <c r="K1253" s="10" t="s">
        <v>7465</v>
      </c>
      <c r="L1253" s="10"/>
      <c r="M1253" s="10"/>
      <c r="N1253" s="14">
        <f t="shared" si="639"/>
        <v>0</v>
      </c>
      <c r="O1253" s="15" t="e">
        <f t="shared" si="640"/>
        <v>#VALUE!</v>
      </c>
      <c r="P1253" s="15" t="e">
        <f t="shared" si="641"/>
        <v>#VALUE!</v>
      </c>
      <c r="Q1253" s="17" t="e">
        <f>VLOOKUP($A1253,'DATA PENGUKURAN GARDU'!$A:$BS,42,0)</f>
        <v>#N/A</v>
      </c>
      <c r="R1253" s="18" t="e">
        <f t="shared" si="650"/>
        <v>#N/A</v>
      </c>
      <c r="S1253" s="17" t="e">
        <f>VLOOKUP($A1253,'DATA PENGUKURAN GARDU'!$A:$BS,44,0)</f>
        <v>#N/A</v>
      </c>
      <c r="T1253" s="18" t="e">
        <f t="shared" si="651"/>
        <v>#N/A</v>
      </c>
      <c r="U1253" s="17" t="e">
        <f>VLOOKUP($A1253,'DATA PENGUKURAN GARDU'!$A:$BS,46,0)</f>
        <v>#N/A</v>
      </c>
      <c r="V1253" s="18" t="e">
        <f t="shared" si="652"/>
        <v>#N/A</v>
      </c>
      <c r="W1253" s="17" t="e">
        <f>VLOOKUP($A1253,'DATA PENGUKURAN GARDU'!$A:$BS,48,0)</f>
        <v>#N/A</v>
      </c>
      <c r="X1253" s="17" t="e">
        <f>VLOOKUP($A1253,'DATA PENGUKURAN GARDU'!$A:$BS,53,0)</f>
        <v>#N/A</v>
      </c>
      <c r="Y1253" s="17" t="e">
        <f>VLOOKUP($A1253,'DATA PENGUKURAN GARDU'!$A:$BS,54,0)</f>
        <v>#N/A</v>
      </c>
      <c r="Z1253" s="17" t="e">
        <f>VLOOKUP($A1253,'DATA PENGUKURAN GARDU'!$A:$BS,55,0)</f>
        <v>#N/A</v>
      </c>
      <c r="AA1253" s="20" t="e">
        <f>VLOOKUP($B1253,'DATA PENGUKURAN GARDU'!$A:$BS,42,0)</f>
        <v>#N/A</v>
      </c>
      <c r="AB1253" s="21" t="e">
        <f t="shared" si="653"/>
        <v>#N/A</v>
      </c>
      <c r="AC1253" s="20" t="e">
        <f>VLOOKUP($B1253,'DATA PENGUKURAN GARDU'!$A:$BS,44,0)</f>
        <v>#N/A</v>
      </c>
      <c r="AD1253" s="21" t="e">
        <f t="shared" si="654"/>
        <v>#N/A</v>
      </c>
      <c r="AE1253" s="20" t="e">
        <f>VLOOKUP($B1253,'DATA PENGUKURAN GARDU'!$A:$BS,46,0)</f>
        <v>#N/A</v>
      </c>
      <c r="AF1253" s="21" t="e">
        <f t="shared" si="655"/>
        <v>#N/A</v>
      </c>
      <c r="AG1253" s="20" t="e">
        <f>VLOOKUP($B1253,'DATA PENGUKURAN GARDU'!$A:$BS,46,0)</f>
        <v>#N/A</v>
      </c>
      <c r="AH1253" s="20" t="e">
        <f>VLOOKUP($B1253,'DATA PENGUKURAN GARDU'!$A:$BS,53,0)</f>
        <v>#N/A</v>
      </c>
      <c r="AI1253" s="20" t="e">
        <f>VLOOKUP($B1253,'DATA PENGUKURAN GARDU'!$A:$BS,54,0)</f>
        <v>#N/A</v>
      </c>
      <c r="AJ1253" s="17" t="e">
        <f>VLOOKUP($C1253,'DATA PENGUKURAN GARDU'!$A:$BS,42,0)</f>
        <v>#N/A</v>
      </c>
      <c r="AK1253" s="23" t="e">
        <f t="shared" si="656"/>
        <v>#N/A</v>
      </c>
      <c r="AL1253" s="17" t="e">
        <f>VLOOKUP($C1253,'DATA PENGUKURAN GARDU'!$A:$BS,44,0)</f>
        <v>#N/A</v>
      </c>
      <c r="AM1253" s="23" t="e">
        <f t="shared" si="657"/>
        <v>#N/A</v>
      </c>
      <c r="AN1253" s="17" t="e">
        <f>VLOOKUP($C1253,'DATA PENGUKURAN GARDU'!$A:$BS,46,0)</f>
        <v>#N/A</v>
      </c>
      <c r="AO1253" s="23" t="e">
        <f t="shared" si="658"/>
        <v>#N/A</v>
      </c>
      <c r="AP1253" s="17" t="e">
        <f>VLOOKUP($C1253,'DATA PENGUKURAN GARDU'!$A:$BS,46,0)</f>
        <v>#N/A</v>
      </c>
      <c r="AQ1253" s="17" t="e">
        <f>VLOOKUP($C1253,'DATA PENGUKURAN GARDU'!$A:$BS,53,0)</f>
        <v>#N/A</v>
      </c>
      <c r="AR1253" s="17" t="e">
        <f>VLOOKUP($C1253,'DATA PENGUKURAN GARDU'!$A:$BS,54,0)</f>
        <v>#N/A</v>
      </c>
      <c r="AS1253" s="20" t="e">
        <f>VLOOKUP($D1253,'DATA PENGUKURAN GARDU'!$A:$BS,42,0)</f>
        <v>#N/A</v>
      </c>
      <c r="AT1253" s="21" t="e">
        <f t="shared" si="659"/>
        <v>#N/A</v>
      </c>
      <c r="AU1253" s="20" t="e">
        <f>VLOOKUP($D1253,'DATA PENGUKURAN GARDU'!$A:$BS,44,0)</f>
        <v>#N/A</v>
      </c>
      <c r="AV1253" s="21" t="e">
        <f t="shared" si="660"/>
        <v>#N/A</v>
      </c>
      <c r="AW1253" s="20" t="e">
        <f>VLOOKUP($D1253,'DATA PENGUKURAN GARDU'!$A:$BS,46,0)</f>
        <v>#N/A</v>
      </c>
      <c r="AX1253" s="21" t="e">
        <f t="shared" si="661"/>
        <v>#N/A</v>
      </c>
      <c r="AY1253" s="20" t="e">
        <f>VLOOKUP($D1253,'DATA PENGUKURAN GARDU'!$A:$BS,46,0)</f>
        <v>#N/A</v>
      </c>
      <c r="AZ1253" s="20" t="e">
        <f>VLOOKUP($D1253,'DATA PENGUKURAN GARDU'!$A:$BS,53,0)</f>
        <v>#N/A</v>
      </c>
      <c r="BA1253" s="20" t="e">
        <f>VLOOKUP($D1253,'DATA PENGUKURAN GARDU'!$A:$BS,54,0)</f>
        <v>#N/A</v>
      </c>
      <c r="BB1253" s="17" t="e">
        <f>VLOOKUP($E1253,'DATA PENGUKURAN GARDU'!$A:$BS,42,0)</f>
        <v>#N/A</v>
      </c>
      <c r="BC1253" s="23" t="e">
        <f t="shared" si="662"/>
        <v>#N/A</v>
      </c>
      <c r="BD1253" s="17" t="e">
        <f>VLOOKUP($E1253,'DATA PENGUKURAN GARDU'!$A:$BS,44,0)</f>
        <v>#N/A</v>
      </c>
      <c r="BE1253" s="23" t="e">
        <f t="shared" si="663"/>
        <v>#N/A</v>
      </c>
      <c r="BF1253" s="17" t="e">
        <f>VLOOKUP($E1253,'DATA PENGUKURAN GARDU'!$A:$BS,46,0)</f>
        <v>#N/A</v>
      </c>
      <c r="BG1253" s="23" t="e">
        <f t="shared" si="664"/>
        <v>#N/A</v>
      </c>
      <c r="BH1253" s="17" t="e">
        <f>VLOOKUP($E1253,'DATA PENGUKURAN GARDU'!$A:$BS,46,0)</f>
        <v>#N/A</v>
      </c>
      <c r="BI1253" s="17" t="e">
        <f>VLOOKUP($E1253,'DATA PENGUKURAN GARDU'!$A:$BS,53,0)</f>
        <v>#N/A</v>
      </c>
      <c r="BJ1253" s="17" t="e">
        <f>VLOOKUP($E1253,'DATA PENGUKURAN GARDU'!$A:$BS,54,0)</f>
        <v>#N/A</v>
      </c>
      <c r="BK1253" s="20" t="e">
        <f t="shared" si="642"/>
        <v>#N/A</v>
      </c>
      <c r="BL1253" s="20" t="e">
        <f t="shared" si="643"/>
        <v>#N/A</v>
      </c>
      <c r="BM1253" s="20" t="e">
        <f t="shared" si="644"/>
        <v>#N/A</v>
      </c>
      <c r="BN1253" s="25" t="e">
        <f t="shared" si="645"/>
        <v>#N/A</v>
      </c>
      <c r="BO1253" s="26" t="str">
        <f t="shared" si="646"/>
        <v>0</v>
      </c>
      <c r="BP1253" s="21" t="e">
        <f t="shared" si="647"/>
        <v>#VALUE!</v>
      </c>
      <c r="BQ1253" s="20" t="e">
        <f t="shared" si="648"/>
        <v>#N/A</v>
      </c>
      <c r="BR1253" s="20" t="e">
        <v>#N/A</v>
      </c>
      <c r="BS1253" s="9" t="e">
        <v>#N/A</v>
      </c>
      <c r="BT1253" s="2" t="e">
        <f t="shared" si="649"/>
        <v>#VALUE!</v>
      </c>
      <c r="BU1253" s="2" t="e">
        <f t="shared" si="632"/>
        <v>#N/A</v>
      </c>
      <c r="BV1253" s="2" t="e">
        <f t="shared" si="633"/>
        <v>#N/A</v>
      </c>
    </row>
    <row r="1254" s="2" customFormat="1" ht="22.95" customHeight="1" spans="1:74">
      <c r="A1254" s="9" t="str">
        <f t="shared" si="634"/>
        <v>NP 030Induk</v>
      </c>
      <c r="B1254" s="9" t="str">
        <f t="shared" si="635"/>
        <v>NP 030jurusan 1</v>
      </c>
      <c r="C1254" s="9" t="str">
        <f t="shared" si="636"/>
        <v>NP 030jurusan 2</v>
      </c>
      <c r="D1254" s="9" t="str">
        <f t="shared" si="637"/>
        <v>NP 030jurusan 3</v>
      </c>
      <c r="E1254" s="9" t="str">
        <f t="shared" si="638"/>
        <v>NP 030jurusan 4</v>
      </c>
      <c r="F1254" s="10" t="s">
        <v>497</v>
      </c>
      <c r="G1254" s="10" t="s">
        <v>101</v>
      </c>
      <c r="H1254" s="10" t="s">
        <v>1506</v>
      </c>
      <c r="I1254" s="10" t="s">
        <v>12597</v>
      </c>
      <c r="J1254" s="10" t="s">
        <v>12598</v>
      </c>
      <c r="K1254" s="10" t="s">
        <v>7465</v>
      </c>
      <c r="L1254" s="10"/>
      <c r="M1254" s="10"/>
      <c r="N1254" s="14">
        <f t="shared" si="639"/>
        <v>0</v>
      </c>
      <c r="O1254" s="15" t="e">
        <f t="shared" si="640"/>
        <v>#VALUE!</v>
      </c>
      <c r="P1254" s="15" t="e">
        <f t="shared" si="641"/>
        <v>#VALUE!</v>
      </c>
      <c r="Q1254" s="17" t="e">
        <f>VLOOKUP($A1254,'DATA PENGUKURAN GARDU'!$A:$BS,42,0)</f>
        <v>#N/A</v>
      </c>
      <c r="R1254" s="18" t="e">
        <f t="shared" si="650"/>
        <v>#N/A</v>
      </c>
      <c r="S1254" s="17" t="e">
        <f>VLOOKUP($A1254,'DATA PENGUKURAN GARDU'!$A:$BS,44,0)</f>
        <v>#N/A</v>
      </c>
      <c r="T1254" s="18" t="e">
        <f t="shared" si="651"/>
        <v>#N/A</v>
      </c>
      <c r="U1254" s="17" t="e">
        <f>VLOOKUP($A1254,'DATA PENGUKURAN GARDU'!$A:$BS,46,0)</f>
        <v>#N/A</v>
      </c>
      <c r="V1254" s="18" t="e">
        <f t="shared" si="652"/>
        <v>#N/A</v>
      </c>
      <c r="W1254" s="17" t="e">
        <f>VLOOKUP($A1254,'DATA PENGUKURAN GARDU'!$A:$BS,48,0)</f>
        <v>#N/A</v>
      </c>
      <c r="X1254" s="17" t="e">
        <f>VLOOKUP($A1254,'DATA PENGUKURAN GARDU'!$A:$BS,53,0)</f>
        <v>#N/A</v>
      </c>
      <c r="Y1254" s="17" t="e">
        <f>VLOOKUP($A1254,'DATA PENGUKURAN GARDU'!$A:$BS,54,0)</f>
        <v>#N/A</v>
      </c>
      <c r="Z1254" s="17" t="e">
        <f>VLOOKUP($A1254,'DATA PENGUKURAN GARDU'!$A:$BS,55,0)</f>
        <v>#N/A</v>
      </c>
      <c r="AA1254" s="20" t="e">
        <f>VLOOKUP($B1254,'DATA PENGUKURAN GARDU'!$A:$BS,42,0)</f>
        <v>#N/A</v>
      </c>
      <c r="AB1254" s="21" t="e">
        <f t="shared" si="653"/>
        <v>#N/A</v>
      </c>
      <c r="AC1254" s="20" t="e">
        <f>VLOOKUP($B1254,'DATA PENGUKURAN GARDU'!$A:$BS,44,0)</f>
        <v>#N/A</v>
      </c>
      <c r="AD1254" s="21" t="e">
        <f t="shared" si="654"/>
        <v>#N/A</v>
      </c>
      <c r="AE1254" s="20" t="e">
        <f>VLOOKUP($B1254,'DATA PENGUKURAN GARDU'!$A:$BS,46,0)</f>
        <v>#N/A</v>
      </c>
      <c r="AF1254" s="21" t="e">
        <f t="shared" si="655"/>
        <v>#N/A</v>
      </c>
      <c r="AG1254" s="20" t="e">
        <f>VLOOKUP($B1254,'DATA PENGUKURAN GARDU'!$A:$BS,46,0)</f>
        <v>#N/A</v>
      </c>
      <c r="AH1254" s="20" t="e">
        <f>VLOOKUP($B1254,'DATA PENGUKURAN GARDU'!$A:$BS,53,0)</f>
        <v>#N/A</v>
      </c>
      <c r="AI1254" s="20" t="e">
        <f>VLOOKUP($B1254,'DATA PENGUKURAN GARDU'!$A:$BS,54,0)</f>
        <v>#N/A</v>
      </c>
      <c r="AJ1254" s="17" t="e">
        <f>VLOOKUP($C1254,'DATA PENGUKURAN GARDU'!$A:$BS,42,0)</f>
        <v>#N/A</v>
      </c>
      <c r="AK1254" s="23" t="e">
        <f t="shared" si="656"/>
        <v>#N/A</v>
      </c>
      <c r="AL1254" s="17" t="e">
        <f>VLOOKUP($C1254,'DATA PENGUKURAN GARDU'!$A:$BS,44,0)</f>
        <v>#N/A</v>
      </c>
      <c r="AM1254" s="23" t="e">
        <f t="shared" si="657"/>
        <v>#N/A</v>
      </c>
      <c r="AN1254" s="17" t="e">
        <f>VLOOKUP($C1254,'DATA PENGUKURAN GARDU'!$A:$BS,46,0)</f>
        <v>#N/A</v>
      </c>
      <c r="AO1254" s="23" t="e">
        <f t="shared" si="658"/>
        <v>#N/A</v>
      </c>
      <c r="AP1254" s="17" t="e">
        <f>VLOOKUP($C1254,'DATA PENGUKURAN GARDU'!$A:$BS,46,0)</f>
        <v>#N/A</v>
      </c>
      <c r="AQ1254" s="17" t="e">
        <f>VLOOKUP($C1254,'DATA PENGUKURAN GARDU'!$A:$BS,53,0)</f>
        <v>#N/A</v>
      </c>
      <c r="AR1254" s="17" t="e">
        <f>VLOOKUP($C1254,'DATA PENGUKURAN GARDU'!$A:$BS,54,0)</f>
        <v>#N/A</v>
      </c>
      <c r="AS1254" s="20" t="e">
        <f>VLOOKUP($D1254,'DATA PENGUKURAN GARDU'!$A:$BS,42,0)</f>
        <v>#N/A</v>
      </c>
      <c r="AT1254" s="21" t="e">
        <f t="shared" si="659"/>
        <v>#N/A</v>
      </c>
      <c r="AU1254" s="20" t="e">
        <f>VLOOKUP($D1254,'DATA PENGUKURAN GARDU'!$A:$BS,44,0)</f>
        <v>#N/A</v>
      </c>
      <c r="AV1254" s="21" t="e">
        <f t="shared" si="660"/>
        <v>#N/A</v>
      </c>
      <c r="AW1254" s="20" t="e">
        <f>VLOOKUP($D1254,'DATA PENGUKURAN GARDU'!$A:$BS,46,0)</f>
        <v>#N/A</v>
      </c>
      <c r="AX1254" s="21" t="e">
        <f t="shared" si="661"/>
        <v>#N/A</v>
      </c>
      <c r="AY1254" s="20" t="e">
        <f>VLOOKUP($D1254,'DATA PENGUKURAN GARDU'!$A:$BS,46,0)</f>
        <v>#N/A</v>
      </c>
      <c r="AZ1254" s="20" t="e">
        <f>VLOOKUP($D1254,'DATA PENGUKURAN GARDU'!$A:$BS,53,0)</f>
        <v>#N/A</v>
      </c>
      <c r="BA1254" s="20" t="e">
        <f>VLOOKUP($D1254,'DATA PENGUKURAN GARDU'!$A:$BS,54,0)</f>
        <v>#N/A</v>
      </c>
      <c r="BB1254" s="17" t="e">
        <f>VLOOKUP($E1254,'DATA PENGUKURAN GARDU'!$A:$BS,42,0)</f>
        <v>#N/A</v>
      </c>
      <c r="BC1254" s="23" t="e">
        <f t="shared" si="662"/>
        <v>#N/A</v>
      </c>
      <c r="BD1254" s="17" t="e">
        <f>VLOOKUP($E1254,'DATA PENGUKURAN GARDU'!$A:$BS,44,0)</f>
        <v>#N/A</v>
      </c>
      <c r="BE1254" s="23" t="e">
        <f t="shared" si="663"/>
        <v>#N/A</v>
      </c>
      <c r="BF1254" s="17" t="e">
        <f>VLOOKUP($E1254,'DATA PENGUKURAN GARDU'!$A:$BS,46,0)</f>
        <v>#N/A</v>
      </c>
      <c r="BG1254" s="23" t="e">
        <f t="shared" si="664"/>
        <v>#N/A</v>
      </c>
      <c r="BH1254" s="17" t="e">
        <f>VLOOKUP($E1254,'DATA PENGUKURAN GARDU'!$A:$BS,46,0)</f>
        <v>#N/A</v>
      </c>
      <c r="BI1254" s="17" t="e">
        <f>VLOOKUP($E1254,'DATA PENGUKURAN GARDU'!$A:$BS,53,0)</f>
        <v>#N/A</v>
      </c>
      <c r="BJ1254" s="17" t="e">
        <f>VLOOKUP($E1254,'DATA PENGUKURAN GARDU'!$A:$BS,54,0)</f>
        <v>#N/A</v>
      </c>
      <c r="BK1254" s="20" t="e">
        <f t="shared" si="642"/>
        <v>#N/A</v>
      </c>
      <c r="BL1254" s="20" t="e">
        <f t="shared" si="643"/>
        <v>#N/A</v>
      </c>
      <c r="BM1254" s="20" t="e">
        <f t="shared" si="644"/>
        <v>#N/A</v>
      </c>
      <c r="BN1254" s="25" t="e">
        <f t="shared" si="645"/>
        <v>#N/A</v>
      </c>
      <c r="BO1254" s="26" t="str">
        <f t="shared" si="646"/>
        <v>0</v>
      </c>
      <c r="BP1254" s="21" t="e">
        <f t="shared" si="647"/>
        <v>#VALUE!</v>
      </c>
      <c r="BQ1254" s="20" t="e">
        <f t="shared" si="648"/>
        <v>#N/A</v>
      </c>
      <c r="BR1254" s="20" t="e">
        <v>#N/A</v>
      </c>
      <c r="BS1254" s="9" t="e">
        <v>#N/A</v>
      </c>
      <c r="BT1254" s="2" t="e">
        <f t="shared" si="649"/>
        <v>#VALUE!</v>
      </c>
      <c r="BU1254" s="2" t="e">
        <f t="shared" si="632"/>
        <v>#N/A</v>
      </c>
      <c r="BV1254" s="2" t="e">
        <f t="shared" si="633"/>
        <v>#N/A</v>
      </c>
    </row>
    <row r="1255" s="2" customFormat="1" ht="22.95" customHeight="1" spans="1:74">
      <c r="A1255" s="9" t="str">
        <f t="shared" si="634"/>
        <v>NP 036Induk</v>
      </c>
      <c r="B1255" s="9" t="str">
        <f t="shared" si="635"/>
        <v>NP 036jurusan 1</v>
      </c>
      <c r="C1255" s="9" t="str">
        <f t="shared" si="636"/>
        <v>NP 036jurusan 2</v>
      </c>
      <c r="D1255" s="9" t="str">
        <f t="shared" si="637"/>
        <v>NP 036jurusan 3</v>
      </c>
      <c r="E1255" s="9" t="str">
        <f t="shared" si="638"/>
        <v>NP 036jurusan 4</v>
      </c>
      <c r="F1255" s="10" t="s">
        <v>497</v>
      </c>
      <c r="G1255" s="10" t="s">
        <v>101</v>
      </c>
      <c r="H1255" s="10" t="s">
        <v>1507</v>
      </c>
      <c r="I1255" s="10" t="s">
        <v>12599</v>
      </c>
      <c r="J1255" s="10" t="s">
        <v>12600</v>
      </c>
      <c r="K1255" s="10" t="s">
        <v>7465</v>
      </c>
      <c r="L1255" s="10"/>
      <c r="M1255" s="10"/>
      <c r="N1255" s="14">
        <f t="shared" si="639"/>
        <v>0</v>
      </c>
      <c r="O1255" s="15" t="e">
        <f t="shared" si="640"/>
        <v>#VALUE!</v>
      </c>
      <c r="P1255" s="15" t="e">
        <f t="shared" si="641"/>
        <v>#VALUE!</v>
      </c>
      <c r="Q1255" s="17" t="e">
        <f>VLOOKUP($A1255,'DATA PENGUKURAN GARDU'!$A:$BS,42,0)</f>
        <v>#N/A</v>
      </c>
      <c r="R1255" s="18" t="e">
        <f t="shared" si="650"/>
        <v>#N/A</v>
      </c>
      <c r="S1255" s="17" t="e">
        <f>VLOOKUP($A1255,'DATA PENGUKURAN GARDU'!$A:$BS,44,0)</f>
        <v>#N/A</v>
      </c>
      <c r="T1255" s="18" t="e">
        <f t="shared" si="651"/>
        <v>#N/A</v>
      </c>
      <c r="U1255" s="17" t="e">
        <f>VLOOKUP($A1255,'DATA PENGUKURAN GARDU'!$A:$BS,46,0)</f>
        <v>#N/A</v>
      </c>
      <c r="V1255" s="18" t="e">
        <f t="shared" si="652"/>
        <v>#N/A</v>
      </c>
      <c r="W1255" s="17" t="e">
        <f>VLOOKUP($A1255,'DATA PENGUKURAN GARDU'!$A:$BS,48,0)</f>
        <v>#N/A</v>
      </c>
      <c r="X1255" s="17" t="e">
        <f>VLOOKUP($A1255,'DATA PENGUKURAN GARDU'!$A:$BS,53,0)</f>
        <v>#N/A</v>
      </c>
      <c r="Y1255" s="17" t="e">
        <f>VLOOKUP($A1255,'DATA PENGUKURAN GARDU'!$A:$BS,54,0)</f>
        <v>#N/A</v>
      </c>
      <c r="Z1255" s="17" t="e">
        <f>VLOOKUP($A1255,'DATA PENGUKURAN GARDU'!$A:$BS,55,0)</f>
        <v>#N/A</v>
      </c>
      <c r="AA1255" s="20" t="e">
        <f>VLOOKUP($B1255,'DATA PENGUKURAN GARDU'!$A:$BS,42,0)</f>
        <v>#N/A</v>
      </c>
      <c r="AB1255" s="21" t="e">
        <f t="shared" si="653"/>
        <v>#N/A</v>
      </c>
      <c r="AC1255" s="20" t="e">
        <f>VLOOKUP($B1255,'DATA PENGUKURAN GARDU'!$A:$BS,44,0)</f>
        <v>#N/A</v>
      </c>
      <c r="AD1255" s="21" t="e">
        <f t="shared" si="654"/>
        <v>#N/A</v>
      </c>
      <c r="AE1255" s="20" t="e">
        <f>VLOOKUP($B1255,'DATA PENGUKURAN GARDU'!$A:$BS,46,0)</f>
        <v>#N/A</v>
      </c>
      <c r="AF1255" s="21" t="e">
        <f t="shared" si="655"/>
        <v>#N/A</v>
      </c>
      <c r="AG1255" s="20" t="e">
        <f>VLOOKUP($B1255,'DATA PENGUKURAN GARDU'!$A:$BS,46,0)</f>
        <v>#N/A</v>
      </c>
      <c r="AH1255" s="20" t="e">
        <f>VLOOKUP($B1255,'DATA PENGUKURAN GARDU'!$A:$BS,53,0)</f>
        <v>#N/A</v>
      </c>
      <c r="AI1255" s="20" t="e">
        <f>VLOOKUP($B1255,'DATA PENGUKURAN GARDU'!$A:$BS,54,0)</f>
        <v>#N/A</v>
      </c>
      <c r="AJ1255" s="17" t="e">
        <f>VLOOKUP($C1255,'DATA PENGUKURAN GARDU'!$A:$BS,42,0)</f>
        <v>#N/A</v>
      </c>
      <c r="AK1255" s="23" t="e">
        <f t="shared" si="656"/>
        <v>#N/A</v>
      </c>
      <c r="AL1255" s="17" t="e">
        <f>VLOOKUP($C1255,'DATA PENGUKURAN GARDU'!$A:$BS,44,0)</f>
        <v>#N/A</v>
      </c>
      <c r="AM1255" s="23" t="e">
        <f t="shared" si="657"/>
        <v>#N/A</v>
      </c>
      <c r="AN1255" s="17" t="e">
        <f>VLOOKUP($C1255,'DATA PENGUKURAN GARDU'!$A:$BS,46,0)</f>
        <v>#N/A</v>
      </c>
      <c r="AO1255" s="23" t="e">
        <f t="shared" si="658"/>
        <v>#N/A</v>
      </c>
      <c r="AP1255" s="17" t="e">
        <f>VLOOKUP($C1255,'DATA PENGUKURAN GARDU'!$A:$BS,46,0)</f>
        <v>#N/A</v>
      </c>
      <c r="AQ1255" s="17" t="e">
        <f>VLOOKUP($C1255,'DATA PENGUKURAN GARDU'!$A:$BS,53,0)</f>
        <v>#N/A</v>
      </c>
      <c r="AR1255" s="17" t="e">
        <f>VLOOKUP($C1255,'DATA PENGUKURAN GARDU'!$A:$BS,54,0)</f>
        <v>#N/A</v>
      </c>
      <c r="AS1255" s="20" t="e">
        <f>VLOOKUP($D1255,'DATA PENGUKURAN GARDU'!$A:$BS,42,0)</f>
        <v>#N/A</v>
      </c>
      <c r="AT1255" s="21" t="e">
        <f t="shared" si="659"/>
        <v>#N/A</v>
      </c>
      <c r="AU1255" s="20" t="e">
        <f>VLOOKUP($D1255,'DATA PENGUKURAN GARDU'!$A:$BS,44,0)</f>
        <v>#N/A</v>
      </c>
      <c r="AV1255" s="21" t="e">
        <f t="shared" si="660"/>
        <v>#N/A</v>
      </c>
      <c r="AW1255" s="20" t="e">
        <f>VLOOKUP($D1255,'DATA PENGUKURAN GARDU'!$A:$BS,46,0)</f>
        <v>#N/A</v>
      </c>
      <c r="AX1255" s="21" t="e">
        <f t="shared" si="661"/>
        <v>#N/A</v>
      </c>
      <c r="AY1255" s="20" t="e">
        <f>VLOOKUP($D1255,'DATA PENGUKURAN GARDU'!$A:$BS,46,0)</f>
        <v>#N/A</v>
      </c>
      <c r="AZ1255" s="20" t="e">
        <f>VLOOKUP($D1255,'DATA PENGUKURAN GARDU'!$A:$BS,53,0)</f>
        <v>#N/A</v>
      </c>
      <c r="BA1255" s="20" t="e">
        <f>VLOOKUP($D1255,'DATA PENGUKURAN GARDU'!$A:$BS,54,0)</f>
        <v>#N/A</v>
      </c>
      <c r="BB1255" s="17" t="e">
        <f>VLOOKUP($E1255,'DATA PENGUKURAN GARDU'!$A:$BS,42,0)</f>
        <v>#N/A</v>
      </c>
      <c r="BC1255" s="23" t="e">
        <f t="shared" si="662"/>
        <v>#N/A</v>
      </c>
      <c r="BD1255" s="17" t="e">
        <f>VLOOKUP($E1255,'DATA PENGUKURAN GARDU'!$A:$BS,44,0)</f>
        <v>#N/A</v>
      </c>
      <c r="BE1255" s="23" t="e">
        <f t="shared" si="663"/>
        <v>#N/A</v>
      </c>
      <c r="BF1255" s="17" t="e">
        <f>VLOOKUP($E1255,'DATA PENGUKURAN GARDU'!$A:$BS,46,0)</f>
        <v>#N/A</v>
      </c>
      <c r="BG1255" s="23" t="e">
        <f t="shared" si="664"/>
        <v>#N/A</v>
      </c>
      <c r="BH1255" s="17" t="e">
        <f>VLOOKUP($E1255,'DATA PENGUKURAN GARDU'!$A:$BS,46,0)</f>
        <v>#N/A</v>
      </c>
      <c r="BI1255" s="17" t="e">
        <f>VLOOKUP($E1255,'DATA PENGUKURAN GARDU'!$A:$BS,53,0)</f>
        <v>#N/A</v>
      </c>
      <c r="BJ1255" s="17" t="e">
        <f>VLOOKUP($E1255,'DATA PENGUKURAN GARDU'!$A:$BS,54,0)</f>
        <v>#N/A</v>
      </c>
      <c r="BK1255" s="20" t="e">
        <f t="shared" si="642"/>
        <v>#N/A</v>
      </c>
      <c r="BL1255" s="20" t="e">
        <f t="shared" si="643"/>
        <v>#N/A</v>
      </c>
      <c r="BM1255" s="20" t="e">
        <f t="shared" si="644"/>
        <v>#N/A</v>
      </c>
      <c r="BN1255" s="25" t="e">
        <f t="shared" si="645"/>
        <v>#N/A</v>
      </c>
      <c r="BO1255" s="26" t="str">
        <f t="shared" si="646"/>
        <v>0</v>
      </c>
      <c r="BP1255" s="21" t="e">
        <f t="shared" si="647"/>
        <v>#VALUE!</v>
      </c>
      <c r="BQ1255" s="20" t="e">
        <f t="shared" si="648"/>
        <v>#N/A</v>
      </c>
      <c r="BR1255" s="20" t="e">
        <v>#N/A</v>
      </c>
      <c r="BS1255" s="9" t="e">
        <v>#N/A</v>
      </c>
      <c r="BT1255" s="2" t="e">
        <f t="shared" si="649"/>
        <v>#VALUE!</v>
      </c>
      <c r="BU1255" s="2" t="e">
        <f t="shared" si="632"/>
        <v>#N/A</v>
      </c>
      <c r="BV1255" s="2" t="e">
        <f t="shared" si="633"/>
        <v>#N/A</v>
      </c>
    </row>
    <row r="1256" s="2" customFormat="1" ht="22.95" customHeight="1" spans="1:74">
      <c r="A1256" s="9" t="str">
        <f t="shared" si="634"/>
        <v>NW 001.1Induk</v>
      </c>
      <c r="B1256" s="9" t="str">
        <f t="shared" si="635"/>
        <v>NW 001.1jurusan 1</v>
      </c>
      <c r="C1256" s="9" t="str">
        <f t="shared" si="636"/>
        <v>NW 001.1jurusan 2</v>
      </c>
      <c r="D1256" s="9" t="str">
        <f t="shared" si="637"/>
        <v>NW 001.1jurusan 3</v>
      </c>
      <c r="E1256" s="9" t="str">
        <f t="shared" si="638"/>
        <v>NW 001.1jurusan 4</v>
      </c>
      <c r="F1256" s="10" t="s">
        <v>342</v>
      </c>
      <c r="G1256" s="10" t="s">
        <v>39</v>
      </c>
      <c r="H1256" s="10" t="s">
        <v>1508</v>
      </c>
      <c r="I1256" s="10" t="s">
        <v>12601</v>
      </c>
      <c r="J1256" s="10" t="s">
        <v>12602</v>
      </c>
      <c r="K1256" s="10" t="s">
        <v>7465</v>
      </c>
      <c r="L1256" s="10"/>
      <c r="M1256" s="10"/>
      <c r="N1256" s="14">
        <f t="shared" si="639"/>
        <v>0</v>
      </c>
      <c r="O1256" s="15" t="e">
        <f t="shared" si="640"/>
        <v>#VALUE!</v>
      </c>
      <c r="P1256" s="15" t="e">
        <f t="shared" si="641"/>
        <v>#VALUE!</v>
      </c>
      <c r="Q1256" s="17" t="e">
        <f>VLOOKUP($A1256,'DATA PENGUKURAN GARDU'!$A:$BS,42,0)</f>
        <v>#N/A</v>
      </c>
      <c r="R1256" s="18" t="e">
        <f t="shared" si="650"/>
        <v>#N/A</v>
      </c>
      <c r="S1256" s="17" t="e">
        <f>VLOOKUP($A1256,'DATA PENGUKURAN GARDU'!$A:$BS,44,0)</f>
        <v>#N/A</v>
      </c>
      <c r="T1256" s="18" t="e">
        <f t="shared" si="651"/>
        <v>#N/A</v>
      </c>
      <c r="U1256" s="17" t="e">
        <f>VLOOKUP($A1256,'DATA PENGUKURAN GARDU'!$A:$BS,46,0)</f>
        <v>#N/A</v>
      </c>
      <c r="V1256" s="18" t="e">
        <f t="shared" si="652"/>
        <v>#N/A</v>
      </c>
      <c r="W1256" s="17" t="e">
        <f>VLOOKUP($A1256,'DATA PENGUKURAN GARDU'!$A:$BS,48,0)</f>
        <v>#N/A</v>
      </c>
      <c r="X1256" s="17" t="e">
        <f>VLOOKUP($A1256,'DATA PENGUKURAN GARDU'!$A:$BS,53,0)</f>
        <v>#N/A</v>
      </c>
      <c r="Y1256" s="17" t="e">
        <f>VLOOKUP($A1256,'DATA PENGUKURAN GARDU'!$A:$BS,54,0)</f>
        <v>#N/A</v>
      </c>
      <c r="Z1256" s="17" t="e">
        <f>VLOOKUP($A1256,'DATA PENGUKURAN GARDU'!$A:$BS,55,0)</f>
        <v>#N/A</v>
      </c>
      <c r="AA1256" s="20" t="e">
        <f>VLOOKUP($B1256,'DATA PENGUKURAN GARDU'!$A:$BS,42,0)</f>
        <v>#N/A</v>
      </c>
      <c r="AB1256" s="21" t="e">
        <f t="shared" si="653"/>
        <v>#N/A</v>
      </c>
      <c r="AC1256" s="20" t="e">
        <f>VLOOKUP($B1256,'DATA PENGUKURAN GARDU'!$A:$BS,44,0)</f>
        <v>#N/A</v>
      </c>
      <c r="AD1256" s="21" t="e">
        <f t="shared" si="654"/>
        <v>#N/A</v>
      </c>
      <c r="AE1256" s="20" t="e">
        <f>VLOOKUP($B1256,'DATA PENGUKURAN GARDU'!$A:$BS,46,0)</f>
        <v>#N/A</v>
      </c>
      <c r="AF1256" s="21" t="e">
        <f t="shared" si="655"/>
        <v>#N/A</v>
      </c>
      <c r="AG1256" s="20" t="e">
        <f>VLOOKUP($B1256,'DATA PENGUKURAN GARDU'!$A:$BS,46,0)</f>
        <v>#N/A</v>
      </c>
      <c r="AH1256" s="20" t="e">
        <f>VLOOKUP($B1256,'DATA PENGUKURAN GARDU'!$A:$BS,53,0)</f>
        <v>#N/A</v>
      </c>
      <c r="AI1256" s="20" t="e">
        <f>VLOOKUP($B1256,'DATA PENGUKURAN GARDU'!$A:$BS,54,0)</f>
        <v>#N/A</v>
      </c>
      <c r="AJ1256" s="17" t="e">
        <f>VLOOKUP($C1256,'DATA PENGUKURAN GARDU'!$A:$BS,42,0)</f>
        <v>#N/A</v>
      </c>
      <c r="AK1256" s="23" t="e">
        <f t="shared" si="656"/>
        <v>#N/A</v>
      </c>
      <c r="AL1256" s="17" t="e">
        <f>VLOOKUP($C1256,'DATA PENGUKURAN GARDU'!$A:$BS,44,0)</f>
        <v>#N/A</v>
      </c>
      <c r="AM1256" s="23" t="e">
        <f t="shared" si="657"/>
        <v>#N/A</v>
      </c>
      <c r="AN1256" s="17" t="e">
        <f>VLOOKUP($C1256,'DATA PENGUKURAN GARDU'!$A:$BS,46,0)</f>
        <v>#N/A</v>
      </c>
      <c r="AO1256" s="23" t="e">
        <f t="shared" si="658"/>
        <v>#N/A</v>
      </c>
      <c r="AP1256" s="17" t="e">
        <f>VLOOKUP($C1256,'DATA PENGUKURAN GARDU'!$A:$BS,46,0)</f>
        <v>#N/A</v>
      </c>
      <c r="AQ1256" s="17" t="e">
        <f>VLOOKUP($C1256,'DATA PENGUKURAN GARDU'!$A:$BS,53,0)</f>
        <v>#N/A</v>
      </c>
      <c r="AR1256" s="17" t="e">
        <f>VLOOKUP($C1256,'DATA PENGUKURAN GARDU'!$A:$BS,54,0)</f>
        <v>#N/A</v>
      </c>
      <c r="AS1256" s="20" t="e">
        <f>VLOOKUP($D1256,'DATA PENGUKURAN GARDU'!$A:$BS,42,0)</f>
        <v>#N/A</v>
      </c>
      <c r="AT1256" s="21" t="e">
        <f t="shared" si="659"/>
        <v>#N/A</v>
      </c>
      <c r="AU1256" s="20" t="e">
        <f>VLOOKUP($D1256,'DATA PENGUKURAN GARDU'!$A:$BS,44,0)</f>
        <v>#N/A</v>
      </c>
      <c r="AV1256" s="21" t="e">
        <f t="shared" si="660"/>
        <v>#N/A</v>
      </c>
      <c r="AW1256" s="20" t="e">
        <f>VLOOKUP($D1256,'DATA PENGUKURAN GARDU'!$A:$BS,46,0)</f>
        <v>#N/A</v>
      </c>
      <c r="AX1256" s="21" t="e">
        <f t="shared" si="661"/>
        <v>#N/A</v>
      </c>
      <c r="AY1256" s="20" t="e">
        <f>VLOOKUP($D1256,'DATA PENGUKURAN GARDU'!$A:$BS,46,0)</f>
        <v>#N/A</v>
      </c>
      <c r="AZ1256" s="20" t="e">
        <f>VLOOKUP($D1256,'DATA PENGUKURAN GARDU'!$A:$BS,53,0)</f>
        <v>#N/A</v>
      </c>
      <c r="BA1256" s="20" t="e">
        <f>VLOOKUP($D1256,'DATA PENGUKURAN GARDU'!$A:$BS,54,0)</f>
        <v>#N/A</v>
      </c>
      <c r="BB1256" s="17" t="e">
        <f>VLOOKUP($E1256,'DATA PENGUKURAN GARDU'!$A:$BS,42,0)</f>
        <v>#N/A</v>
      </c>
      <c r="BC1256" s="23" t="e">
        <f t="shared" si="662"/>
        <v>#N/A</v>
      </c>
      <c r="BD1256" s="17" t="e">
        <f>VLOOKUP($E1256,'DATA PENGUKURAN GARDU'!$A:$BS,44,0)</f>
        <v>#N/A</v>
      </c>
      <c r="BE1256" s="23" t="e">
        <f t="shared" si="663"/>
        <v>#N/A</v>
      </c>
      <c r="BF1256" s="17" t="e">
        <f>VLOOKUP($E1256,'DATA PENGUKURAN GARDU'!$A:$BS,46,0)</f>
        <v>#N/A</v>
      </c>
      <c r="BG1256" s="23" t="e">
        <f t="shared" si="664"/>
        <v>#N/A</v>
      </c>
      <c r="BH1256" s="17" t="e">
        <f>VLOOKUP($E1256,'DATA PENGUKURAN GARDU'!$A:$BS,46,0)</f>
        <v>#N/A</v>
      </c>
      <c r="BI1256" s="17" t="e">
        <f>VLOOKUP($E1256,'DATA PENGUKURAN GARDU'!$A:$BS,53,0)</f>
        <v>#N/A</v>
      </c>
      <c r="BJ1256" s="17" t="e">
        <f>VLOOKUP($E1256,'DATA PENGUKURAN GARDU'!$A:$BS,54,0)</f>
        <v>#N/A</v>
      </c>
      <c r="BK1256" s="20" t="e">
        <f t="shared" si="642"/>
        <v>#N/A</v>
      </c>
      <c r="BL1256" s="20" t="e">
        <f t="shared" si="643"/>
        <v>#N/A</v>
      </c>
      <c r="BM1256" s="20" t="e">
        <f t="shared" si="644"/>
        <v>#N/A</v>
      </c>
      <c r="BN1256" s="25" t="e">
        <f t="shared" si="645"/>
        <v>#N/A</v>
      </c>
      <c r="BO1256" s="26" t="str">
        <f t="shared" si="646"/>
        <v>0</v>
      </c>
      <c r="BP1256" s="21" t="e">
        <f t="shared" si="647"/>
        <v>#VALUE!</v>
      </c>
      <c r="BQ1256" s="20" t="e">
        <f t="shared" si="648"/>
        <v>#N/A</v>
      </c>
      <c r="BR1256" s="20" t="e">
        <v>#N/A</v>
      </c>
      <c r="BS1256" s="9" t="e">
        <v>#N/A</v>
      </c>
      <c r="BT1256" s="2" t="e">
        <f t="shared" si="649"/>
        <v>#VALUE!</v>
      </c>
      <c r="BU1256" s="2" t="e">
        <f t="shared" si="632"/>
        <v>#N/A</v>
      </c>
      <c r="BV1256" s="2" t="e">
        <f t="shared" si="633"/>
        <v>#N/A</v>
      </c>
    </row>
    <row r="1257" s="2" customFormat="1" ht="22.95" customHeight="1" spans="1:74">
      <c r="A1257" s="9" t="str">
        <f t="shared" si="634"/>
        <v>NL 043Induk</v>
      </c>
      <c r="B1257" s="9" t="str">
        <f t="shared" si="635"/>
        <v>NL 043jurusan 1</v>
      </c>
      <c r="C1257" s="9" t="str">
        <f t="shared" si="636"/>
        <v>NL 043jurusan 2</v>
      </c>
      <c r="D1257" s="9" t="str">
        <f t="shared" si="637"/>
        <v>NL 043jurusan 3</v>
      </c>
      <c r="E1257" s="9" t="str">
        <f t="shared" si="638"/>
        <v>NL 043jurusan 4</v>
      </c>
      <c r="F1257" s="10" t="s">
        <v>324</v>
      </c>
      <c r="G1257" s="10" t="s">
        <v>101</v>
      </c>
      <c r="H1257" s="10" t="s">
        <v>1509</v>
      </c>
      <c r="I1257" s="10" t="s">
        <v>12603</v>
      </c>
      <c r="J1257" s="10" t="s">
        <v>12604</v>
      </c>
      <c r="K1257" s="10" t="s">
        <v>7465</v>
      </c>
      <c r="L1257" s="10"/>
      <c r="M1257" s="10"/>
      <c r="N1257" s="14">
        <f t="shared" si="639"/>
        <v>0</v>
      </c>
      <c r="O1257" s="15" t="e">
        <f t="shared" si="640"/>
        <v>#VALUE!</v>
      </c>
      <c r="P1257" s="15" t="e">
        <f t="shared" si="641"/>
        <v>#VALUE!</v>
      </c>
      <c r="Q1257" s="17" t="e">
        <f>VLOOKUP($A1257,'DATA PENGUKURAN GARDU'!$A:$BS,42,0)</f>
        <v>#N/A</v>
      </c>
      <c r="R1257" s="18" t="e">
        <f t="shared" si="650"/>
        <v>#N/A</v>
      </c>
      <c r="S1257" s="17" t="e">
        <f>VLOOKUP($A1257,'DATA PENGUKURAN GARDU'!$A:$BS,44,0)</f>
        <v>#N/A</v>
      </c>
      <c r="T1257" s="18" t="e">
        <f t="shared" si="651"/>
        <v>#N/A</v>
      </c>
      <c r="U1257" s="17" t="e">
        <f>VLOOKUP($A1257,'DATA PENGUKURAN GARDU'!$A:$BS,46,0)</f>
        <v>#N/A</v>
      </c>
      <c r="V1257" s="18" t="e">
        <f t="shared" si="652"/>
        <v>#N/A</v>
      </c>
      <c r="W1257" s="17" t="e">
        <f>VLOOKUP($A1257,'DATA PENGUKURAN GARDU'!$A:$BS,48,0)</f>
        <v>#N/A</v>
      </c>
      <c r="X1257" s="17" t="e">
        <f>VLOOKUP($A1257,'DATA PENGUKURAN GARDU'!$A:$BS,53,0)</f>
        <v>#N/A</v>
      </c>
      <c r="Y1257" s="17" t="e">
        <f>VLOOKUP($A1257,'DATA PENGUKURAN GARDU'!$A:$BS,54,0)</f>
        <v>#N/A</v>
      </c>
      <c r="Z1257" s="17" t="e">
        <f>VLOOKUP($A1257,'DATA PENGUKURAN GARDU'!$A:$BS,55,0)</f>
        <v>#N/A</v>
      </c>
      <c r="AA1257" s="20" t="e">
        <f>VLOOKUP($B1257,'DATA PENGUKURAN GARDU'!$A:$BS,42,0)</f>
        <v>#N/A</v>
      </c>
      <c r="AB1257" s="21" t="e">
        <f t="shared" si="653"/>
        <v>#N/A</v>
      </c>
      <c r="AC1257" s="20" t="e">
        <f>VLOOKUP($B1257,'DATA PENGUKURAN GARDU'!$A:$BS,44,0)</f>
        <v>#N/A</v>
      </c>
      <c r="AD1257" s="21" t="e">
        <f t="shared" si="654"/>
        <v>#N/A</v>
      </c>
      <c r="AE1257" s="20" t="e">
        <f>VLOOKUP($B1257,'DATA PENGUKURAN GARDU'!$A:$BS,46,0)</f>
        <v>#N/A</v>
      </c>
      <c r="AF1257" s="21" t="e">
        <f t="shared" si="655"/>
        <v>#N/A</v>
      </c>
      <c r="AG1257" s="20" t="e">
        <f>VLOOKUP($B1257,'DATA PENGUKURAN GARDU'!$A:$BS,46,0)</f>
        <v>#N/A</v>
      </c>
      <c r="AH1257" s="20" t="e">
        <f>VLOOKUP($B1257,'DATA PENGUKURAN GARDU'!$A:$BS,53,0)</f>
        <v>#N/A</v>
      </c>
      <c r="AI1257" s="20" t="e">
        <f>VLOOKUP($B1257,'DATA PENGUKURAN GARDU'!$A:$BS,54,0)</f>
        <v>#N/A</v>
      </c>
      <c r="AJ1257" s="17" t="e">
        <f>VLOOKUP($C1257,'DATA PENGUKURAN GARDU'!$A:$BS,42,0)</f>
        <v>#N/A</v>
      </c>
      <c r="AK1257" s="23" t="e">
        <f t="shared" si="656"/>
        <v>#N/A</v>
      </c>
      <c r="AL1257" s="17" t="e">
        <f>VLOOKUP($C1257,'DATA PENGUKURAN GARDU'!$A:$BS,44,0)</f>
        <v>#N/A</v>
      </c>
      <c r="AM1257" s="23" t="e">
        <f t="shared" si="657"/>
        <v>#N/A</v>
      </c>
      <c r="AN1257" s="17" t="e">
        <f>VLOOKUP($C1257,'DATA PENGUKURAN GARDU'!$A:$BS,46,0)</f>
        <v>#N/A</v>
      </c>
      <c r="AO1257" s="23" t="e">
        <f t="shared" si="658"/>
        <v>#N/A</v>
      </c>
      <c r="AP1257" s="17" t="e">
        <f>VLOOKUP($C1257,'DATA PENGUKURAN GARDU'!$A:$BS,46,0)</f>
        <v>#N/A</v>
      </c>
      <c r="AQ1257" s="17" t="e">
        <f>VLOOKUP($C1257,'DATA PENGUKURAN GARDU'!$A:$BS,53,0)</f>
        <v>#N/A</v>
      </c>
      <c r="AR1257" s="17" t="e">
        <f>VLOOKUP($C1257,'DATA PENGUKURAN GARDU'!$A:$BS,54,0)</f>
        <v>#N/A</v>
      </c>
      <c r="AS1257" s="20" t="e">
        <f>VLOOKUP($D1257,'DATA PENGUKURAN GARDU'!$A:$BS,42,0)</f>
        <v>#N/A</v>
      </c>
      <c r="AT1257" s="21" t="e">
        <f t="shared" si="659"/>
        <v>#N/A</v>
      </c>
      <c r="AU1257" s="20" t="e">
        <f>VLOOKUP($D1257,'DATA PENGUKURAN GARDU'!$A:$BS,44,0)</f>
        <v>#N/A</v>
      </c>
      <c r="AV1257" s="21" t="e">
        <f t="shared" si="660"/>
        <v>#N/A</v>
      </c>
      <c r="AW1257" s="20" t="e">
        <f>VLOOKUP($D1257,'DATA PENGUKURAN GARDU'!$A:$BS,46,0)</f>
        <v>#N/A</v>
      </c>
      <c r="AX1257" s="21" t="e">
        <f t="shared" si="661"/>
        <v>#N/A</v>
      </c>
      <c r="AY1257" s="20" t="e">
        <f>VLOOKUP($D1257,'DATA PENGUKURAN GARDU'!$A:$BS,46,0)</f>
        <v>#N/A</v>
      </c>
      <c r="AZ1257" s="20" t="e">
        <f>VLOOKUP($D1257,'DATA PENGUKURAN GARDU'!$A:$BS,53,0)</f>
        <v>#N/A</v>
      </c>
      <c r="BA1257" s="20" t="e">
        <f>VLOOKUP($D1257,'DATA PENGUKURAN GARDU'!$A:$BS,54,0)</f>
        <v>#N/A</v>
      </c>
      <c r="BB1257" s="17" t="e">
        <f>VLOOKUP($E1257,'DATA PENGUKURAN GARDU'!$A:$BS,42,0)</f>
        <v>#N/A</v>
      </c>
      <c r="BC1257" s="23" t="e">
        <f t="shared" si="662"/>
        <v>#N/A</v>
      </c>
      <c r="BD1257" s="17" t="e">
        <f>VLOOKUP($E1257,'DATA PENGUKURAN GARDU'!$A:$BS,44,0)</f>
        <v>#N/A</v>
      </c>
      <c r="BE1257" s="23" t="e">
        <f t="shared" si="663"/>
        <v>#N/A</v>
      </c>
      <c r="BF1257" s="17" t="e">
        <f>VLOOKUP($E1257,'DATA PENGUKURAN GARDU'!$A:$BS,46,0)</f>
        <v>#N/A</v>
      </c>
      <c r="BG1257" s="23" t="e">
        <f t="shared" si="664"/>
        <v>#N/A</v>
      </c>
      <c r="BH1257" s="17" t="e">
        <f>VLOOKUP($E1257,'DATA PENGUKURAN GARDU'!$A:$BS,46,0)</f>
        <v>#N/A</v>
      </c>
      <c r="BI1257" s="17" t="e">
        <f>VLOOKUP($E1257,'DATA PENGUKURAN GARDU'!$A:$BS,53,0)</f>
        <v>#N/A</v>
      </c>
      <c r="BJ1257" s="17" t="e">
        <f>VLOOKUP($E1257,'DATA PENGUKURAN GARDU'!$A:$BS,54,0)</f>
        <v>#N/A</v>
      </c>
      <c r="BK1257" s="20" t="e">
        <f t="shared" si="642"/>
        <v>#N/A</v>
      </c>
      <c r="BL1257" s="20" t="e">
        <f t="shared" si="643"/>
        <v>#N/A</v>
      </c>
      <c r="BM1257" s="20" t="e">
        <f t="shared" si="644"/>
        <v>#N/A</v>
      </c>
      <c r="BN1257" s="25" t="e">
        <f t="shared" si="645"/>
        <v>#N/A</v>
      </c>
      <c r="BO1257" s="26" t="str">
        <f t="shared" si="646"/>
        <v>0</v>
      </c>
      <c r="BP1257" s="21" t="e">
        <f t="shared" si="647"/>
        <v>#VALUE!</v>
      </c>
      <c r="BQ1257" s="20" t="e">
        <f t="shared" si="648"/>
        <v>#N/A</v>
      </c>
      <c r="BR1257" s="20" t="e">
        <v>#N/A</v>
      </c>
      <c r="BS1257" s="9" t="e">
        <v>#N/A</v>
      </c>
      <c r="BT1257" s="2" t="e">
        <f t="shared" si="649"/>
        <v>#VALUE!</v>
      </c>
      <c r="BU1257" s="2" t="e">
        <f t="shared" si="632"/>
        <v>#N/A</v>
      </c>
      <c r="BV1257" s="2" t="e">
        <f t="shared" si="633"/>
        <v>#N/A</v>
      </c>
    </row>
    <row r="1258" s="2" customFormat="1" ht="22.95" customHeight="1" spans="1:74">
      <c r="A1258" s="9" t="str">
        <f t="shared" si="634"/>
        <v>NL 044Induk</v>
      </c>
      <c r="B1258" s="9" t="str">
        <f t="shared" si="635"/>
        <v>NL 044jurusan 1</v>
      </c>
      <c r="C1258" s="9" t="str">
        <f t="shared" si="636"/>
        <v>NL 044jurusan 2</v>
      </c>
      <c r="D1258" s="9" t="str">
        <f t="shared" si="637"/>
        <v>NL 044jurusan 3</v>
      </c>
      <c r="E1258" s="9" t="str">
        <f t="shared" si="638"/>
        <v>NL 044jurusan 4</v>
      </c>
      <c r="F1258" s="10" t="s">
        <v>324</v>
      </c>
      <c r="G1258" s="10" t="s">
        <v>101</v>
      </c>
      <c r="H1258" s="10" t="s">
        <v>1510</v>
      </c>
      <c r="I1258" s="10" t="s">
        <v>12605</v>
      </c>
      <c r="J1258" s="10" t="s">
        <v>12606</v>
      </c>
      <c r="K1258" s="10" t="s">
        <v>7465</v>
      </c>
      <c r="L1258" s="10"/>
      <c r="M1258" s="10"/>
      <c r="N1258" s="14">
        <f t="shared" si="639"/>
        <v>0</v>
      </c>
      <c r="O1258" s="15" t="e">
        <f t="shared" si="640"/>
        <v>#VALUE!</v>
      </c>
      <c r="P1258" s="15" t="e">
        <f t="shared" si="641"/>
        <v>#VALUE!</v>
      </c>
      <c r="Q1258" s="17" t="e">
        <f>VLOOKUP($A1258,'DATA PENGUKURAN GARDU'!$A:$BS,42,0)</f>
        <v>#N/A</v>
      </c>
      <c r="R1258" s="18" t="e">
        <f t="shared" si="650"/>
        <v>#N/A</v>
      </c>
      <c r="S1258" s="17" t="e">
        <f>VLOOKUP($A1258,'DATA PENGUKURAN GARDU'!$A:$BS,44,0)</f>
        <v>#N/A</v>
      </c>
      <c r="T1258" s="18" t="e">
        <f t="shared" si="651"/>
        <v>#N/A</v>
      </c>
      <c r="U1258" s="17" t="e">
        <f>VLOOKUP($A1258,'DATA PENGUKURAN GARDU'!$A:$BS,46,0)</f>
        <v>#N/A</v>
      </c>
      <c r="V1258" s="18" t="e">
        <f t="shared" si="652"/>
        <v>#N/A</v>
      </c>
      <c r="W1258" s="17" t="e">
        <f>VLOOKUP($A1258,'DATA PENGUKURAN GARDU'!$A:$BS,48,0)</f>
        <v>#N/A</v>
      </c>
      <c r="X1258" s="17" t="e">
        <f>VLOOKUP($A1258,'DATA PENGUKURAN GARDU'!$A:$BS,53,0)</f>
        <v>#N/A</v>
      </c>
      <c r="Y1258" s="17" t="e">
        <f>VLOOKUP($A1258,'DATA PENGUKURAN GARDU'!$A:$BS,54,0)</f>
        <v>#N/A</v>
      </c>
      <c r="Z1258" s="17" t="e">
        <f>VLOOKUP($A1258,'DATA PENGUKURAN GARDU'!$A:$BS,55,0)</f>
        <v>#N/A</v>
      </c>
      <c r="AA1258" s="20" t="e">
        <f>VLOOKUP($B1258,'DATA PENGUKURAN GARDU'!$A:$BS,42,0)</f>
        <v>#N/A</v>
      </c>
      <c r="AB1258" s="21" t="e">
        <f t="shared" si="653"/>
        <v>#N/A</v>
      </c>
      <c r="AC1258" s="20" t="e">
        <f>VLOOKUP($B1258,'DATA PENGUKURAN GARDU'!$A:$BS,44,0)</f>
        <v>#N/A</v>
      </c>
      <c r="AD1258" s="21" t="e">
        <f t="shared" si="654"/>
        <v>#N/A</v>
      </c>
      <c r="AE1258" s="20" t="e">
        <f>VLOOKUP($B1258,'DATA PENGUKURAN GARDU'!$A:$BS,46,0)</f>
        <v>#N/A</v>
      </c>
      <c r="AF1258" s="21" t="e">
        <f t="shared" si="655"/>
        <v>#N/A</v>
      </c>
      <c r="AG1258" s="20" t="e">
        <f>VLOOKUP($B1258,'DATA PENGUKURAN GARDU'!$A:$BS,46,0)</f>
        <v>#N/A</v>
      </c>
      <c r="AH1258" s="20" t="e">
        <f>VLOOKUP($B1258,'DATA PENGUKURAN GARDU'!$A:$BS,53,0)</f>
        <v>#N/A</v>
      </c>
      <c r="AI1258" s="20" t="e">
        <f>VLOOKUP($B1258,'DATA PENGUKURAN GARDU'!$A:$BS,54,0)</f>
        <v>#N/A</v>
      </c>
      <c r="AJ1258" s="17" t="e">
        <f>VLOOKUP($C1258,'DATA PENGUKURAN GARDU'!$A:$BS,42,0)</f>
        <v>#N/A</v>
      </c>
      <c r="AK1258" s="23" t="e">
        <f t="shared" si="656"/>
        <v>#N/A</v>
      </c>
      <c r="AL1258" s="17" t="e">
        <f>VLOOKUP($C1258,'DATA PENGUKURAN GARDU'!$A:$BS,44,0)</f>
        <v>#N/A</v>
      </c>
      <c r="AM1258" s="23" t="e">
        <f t="shared" si="657"/>
        <v>#N/A</v>
      </c>
      <c r="AN1258" s="17" t="e">
        <f>VLOOKUP($C1258,'DATA PENGUKURAN GARDU'!$A:$BS,46,0)</f>
        <v>#N/A</v>
      </c>
      <c r="AO1258" s="23" t="e">
        <f t="shared" si="658"/>
        <v>#N/A</v>
      </c>
      <c r="AP1258" s="17" t="e">
        <f>VLOOKUP($C1258,'DATA PENGUKURAN GARDU'!$A:$BS,46,0)</f>
        <v>#N/A</v>
      </c>
      <c r="AQ1258" s="17" t="e">
        <f>VLOOKUP($C1258,'DATA PENGUKURAN GARDU'!$A:$BS,53,0)</f>
        <v>#N/A</v>
      </c>
      <c r="AR1258" s="17" t="e">
        <f>VLOOKUP($C1258,'DATA PENGUKURAN GARDU'!$A:$BS,54,0)</f>
        <v>#N/A</v>
      </c>
      <c r="AS1258" s="20" t="e">
        <f>VLOOKUP($D1258,'DATA PENGUKURAN GARDU'!$A:$BS,42,0)</f>
        <v>#N/A</v>
      </c>
      <c r="AT1258" s="21" t="e">
        <f t="shared" si="659"/>
        <v>#N/A</v>
      </c>
      <c r="AU1258" s="20" t="e">
        <f>VLOOKUP($D1258,'DATA PENGUKURAN GARDU'!$A:$BS,44,0)</f>
        <v>#N/A</v>
      </c>
      <c r="AV1258" s="21" t="e">
        <f t="shared" si="660"/>
        <v>#N/A</v>
      </c>
      <c r="AW1258" s="20" t="e">
        <f>VLOOKUP($D1258,'DATA PENGUKURAN GARDU'!$A:$BS,46,0)</f>
        <v>#N/A</v>
      </c>
      <c r="AX1258" s="21" t="e">
        <f t="shared" si="661"/>
        <v>#N/A</v>
      </c>
      <c r="AY1258" s="20" t="e">
        <f>VLOOKUP($D1258,'DATA PENGUKURAN GARDU'!$A:$BS,46,0)</f>
        <v>#N/A</v>
      </c>
      <c r="AZ1258" s="20" t="e">
        <f>VLOOKUP($D1258,'DATA PENGUKURAN GARDU'!$A:$BS,53,0)</f>
        <v>#N/A</v>
      </c>
      <c r="BA1258" s="20" t="e">
        <f>VLOOKUP($D1258,'DATA PENGUKURAN GARDU'!$A:$BS,54,0)</f>
        <v>#N/A</v>
      </c>
      <c r="BB1258" s="17" t="e">
        <f>VLOOKUP($E1258,'DATA PENGUKURAN GARDU'!$A:$BS,42,0)</f>
        <v>#N/A</v>
      </c>
      <c r="BC1258" s="23" t="e">
        <f t="shared" si="662"/>
        <v>#N/A</v>
      </c>
      <c r="BD1258" s="17" t="e">
        <f>VLOOKUP($E1258,'DATA PENGUKURAN GARDU'!$A:$BS,44,0)</f>
        <v>#N/A</v>
      </c>
      <c r="BE1258" s="23" t="e">
        <f t="shared" si="663"/>
        <v>#N/A</v>
      </c>
      <c r="BF1258" s="17" t="e">
        <f>VLOOKUP($E1258,'DATA PENGUKURAN GARDU'!$A:$BS,46,0)</f>
        <v>#N/A</v>
      </c>
      <c r="BG1258" s="23" t="e">
        <f t="shared" si="664"/>
        <v>#N/A</v>
      </c>
      <c r="BH1258" s="17" t="e">
        <f>VLOOKUP($E1258,'DATA PENGUKURAN GARDU'!$A:$BS,46,0)</f>
        <v>#N/A</v>
      </c>
      <c r="BI1258" s="17" t="e">
        <f>VLOOKUP($E1258,'DATA PENGUKURAN GARDU'!$A:$BS,53,0)</f>
        <v>#N/A</v>
      </c>
      <c r="BJ1258" s="17" t="e">
        <f>VLOOKUP($E1258,'DATA PENGUKURAN GARDU'!$A:$BS,54,0)</f>
        <v>#N/A</v>
      </c>
      <c r="BK1258" s="20" t="e">
        <f t="shared" si="642"/>
        <v>#N/A</v>
      </c>
      <c r="BL1258" s="20" t="e">
        <f t="shared" si="643"/>
        <v>#N/A</v>
      </c>
      <c r="BM1258" s="20" t="e">
        <f t="shared" si="644"/>
        <v>#N/A</v>
      </c>
      <c r="BN1258" s="25" t="e">
        <f t="shared" si="645"/>
        <v>#N/A</v>
      </c>
      <c r="BO1258" s="26" t="str">
        <f t="shared" si="646"/>
        <v>0</v>
      </c>
      <c r="BP1258" s="21" t="e">
        <f t="shared" si="647"/>
        <v>#VALUE!</v>
      </c>
      <c r="BQ1258" s="20" t="e">
        <f t="shared" si="648"/>
        <v>#N/A</v>
      </c>
      <c r="BR1258" s="20" t="e">
        <v>#N/A</v>
      </c>
      <c r="BS1258" s="9" t="e">
        <v>#N/A</v>
      </c>
      <c r="BT1258" s="2" t="e">
        <f t="shared" si="649"/>
        <v>#VALUE!</v>
      </c>
      <c r="BU1258" s="2" t="e">
        <f t="shared" si="632"/>
        <v>#N/A</v>
      </c>
      <c r="BV1258" s="2" t="e">
        <f t="shared" si="633"/>
        <v>#N/A</v>
      </c>
    </row>
    <row r="1259" s="2" customFormat="1" ht="22.95" customHeight="1" spans="1:74">
      <c r="A1259" s="9" t="str">
        <f t="shared" si="634"/>
        <v>N 021Induk</v>
      </c>
      <c r="B1259" s="9" t="str">
        <f t="shared" si="635"/>
        <v>N 021jurusan 1</v>
      </c>
      <c r="C1259" s="9" t="str">
        <f t="shared" si="636"/>
        <v>N 021jurusan 2</v>
      </c>
      <c r="D1259" s="9" t="str">
        <f t="shared" si="637"/>
        <v>N 021jurusan 3</v>
      </c>
      <c r="E1259" s="9" t="str">
        <f t="shared" si="638"/>
        <v>N 021jurusan 4</v>
      </c>
      <c r="F1259" s="10" t="s">
        <v>226</v>
      </c>
      <c r="G1259" s="10" t="s">
        <v>101</v>
      </c>
      <c r="H1259" s="10" t="s">
        <v>1511</v>
      </c>
      <c r="I1259" s="10" t="s">
        <v>12607</v>
      </c>
      <c r="J1259" s="10" t="s">
        <v>12608</v>
      </c>
      <c r="K1259" s="10" t="s">
        <v>7465</v>
      </c>
      <c r="L1259" s="10"/>
      <c r="M1259" s="10"/>
      <c r="N1259" s="14">
        <f t="shared" si="639"/>
        <v>0</v>
      </c>
      <c r="O1259" s="15" t="e">
        <f t="shared" si="640"/>
        <v>#VALUE!</v>
      </c>
      <c r="P1259" s="15" t="e">
        <f t="shared" si="641"/>
        <v>#VALUE!</v>
      </c>
      <c r="Q1259" s="17" t="e">
        <f>VLOOKUP($A1259,'DATA PENGUKURAN GARDU'!$A:$BS,42,0)</f>
        <v>#N/A</v>
      </c>
      <c r="R1259" s="18" t="e">
        <f t="shared" si="650"/>
        <v>#N/A</v>
      </c>
      <c r="S1259" s="17" t="e">
        <f>VLOOKUP($A1259,'DATA PENGUKURAN GARDU'!$A:$BS,44,0)</f>
        <v>#N/A</v>
      </c>
      <c r="T1259" s="18" t="e">
        <f t="shared" si="651"/>
        <v>#N/A</v>
      </c>
      <c r="U1259" s="17" t="e">
        <f>VLOOKUP($A1259,'DATA PENGUKURAN GARDU'!$A:$BS,46,0)</f>
        <v>#N/A</v>
      </c>
      <c r="V1259" s="18" t="e">
        <f t="shared" si="652"/>
        <v>#N/A</v>
      </c>
      <c r="W1259" s="17" t="e">
        <f>VLOOKUP($A1259,'DATA PENGUKURAN GARDU'!$A:$BS,48,0)</f>
        <v>#N/A</v>
      </c>
      <c r="X1259" s="17" t="e">
        <f>VLOOKUP($A1259,'DATA PENGUKURAN GARDU'!$A:$BS,53,0)</f>
        <v>#N/A</v>
      </c>
      <c r="Y1259" s="17" t="e">
        <f>VLOOKUP($A1259,'DATA PENGUKURAN GARDU'!$A:$BS,54,0)</f>
        <v>#N/A</v>
      </c>
      <c r="Z1259" s="17" t="e">
        <f>VLOOKUP($A1259,'DATA PENGUKURAN GARDU'!$A:$BS,55,0)</f>
        <v>#N/A</v>
      </c>
      <c r="AA1259" s="20" t="e">
        <f>VLOOKUP($B1259,'DATA PENGUKURAN GARDU'!$A:$BS,42,0)</f>
        <v>#N/A</v>
      </c>
      <c r="AB1259" s="21" t="e">
        <f t="shared" si="653"/>
        <v>#N/A</v>
      </c>
      <c r="AC1259" s="20" t="e">
        <f>VLOOKUP($B1259,'DATA PENGUKURAN GARDU'!$A:$BS,44,0)</f>
        <v>#N/A</v>
      </c>
      <c r="AD1259" s="21" t="e">
        <f t="shared" si="654"/>
        <v>#N/A</v>
      </c>
      <c r="AE1259" s="20" t="e">
        <f>VLOOKUP($B1259,'DATA PENGUKURAN GARDU'!$A:$BS,46,0)</f>
        <v>#N/A</v>
      </c>
      <c r="AF1259" s="21" t="e">
        <f t="shared" si="655"/>
        <v>#N/A</v>
      </c>
      <c r="AG1259" s="20" t="e">
        <f>VLOOKUP($B1259,'DATA PENGUKURAN GARDU'!$A:$BS,46,0)</f>
        <v>#N/A</v>
      </c>
      <c r="AH1259" s="20" t="e">
        <f>VLOOKUP($B1259,'DATA PENGUKURAN GARDU'!$A:$BS,53,0)</f>
        <v>#N/A</v>
      </c>
      <c r="AI1259" s="20" t="e">
        <f>VLOOKUP($B1259,'DATA PENGUKURAN GARDU'!$A:$BS,54,0)</f>
        <v>#N/A</v>
      </c>
      <c r="AJ1259" s="17" t="e">
        <f>VLOOKUP($C1259,'DATA PENGUKURAN GARDU'!$A:$BS,42,0)</f>
        <v>#N/A</v>
      </c>
      <c r="AK1259" s="23" t="e">
        <f t="shared" si="656"/>
        <v>#N/A</v>
      </c>
      <c r="AL1259" s="17" t="e">
        <f>VLOOKUP($C1259,'DATA PENGUKURAN GARDU'!$A:$BS,44,0)</f>
        <v>#N/A</v>
      </c>
      <c r="AM1259" s="23" t="e">
        <f t="shared" si="657"/>
        <v>#N/A</v>
      </c>
      <c r="AN1259" s="17" t="e">
        <f>VLOOKUP($C1259,'DATA PENGUKURAN GARDU'!$A:$BS,46,0)</f>
        <v>#N/A</v>
      </c>
      <c r="AO1259" s="23" t="e">
        <f t="shared" si="658"/>
        <v>#N/A</v>
      </c>
      <c r="AP1259" s="17" t="e">
        <f>VLOOKUP($C1259,'DATA PENGUKURAN GARDU'!$A:$BS,46,0)</f>
        <v>#N/A</v>
      </c>
      <c r="AQ1259" s="17" t="e">
        <f>VLOOKUP($C1259,'DATA PENGUKURAN GARDU'!$A:$BS,53,0)</f>
        <v>#N/A</v>
      </c>
      <c r="AR1259" s="17" t="e">
        <f>VLOOKUP($C1259,'DATA PENGUKURAN GARDU'!$A:$BS,54,0)</f>
        <v>#N/A</v>
      </c>
      <c r="AS1259" s="20" t="e">
        <f>VLOOKUP($D1259,'DATA PENGUKURAN GARDU'!$A:$BS,42,0)</f>
        <v>#N/A</v>
      </c>
      <c r="AT1259" s="21" t="e">
        <f t="shared" si="659"/>
        <v>#N/A</v>
      </c>
      <c r="AU1259" s="20" t="e">
        <f>VLOOKUP($D1259,'DATA PENGUKURAN GARDU'!$A:$BS,44,0)</f>
        <v>#N/A</v>
      </c>
      <c r="AV1259" s="21" t="e">
        <f t="shared" si="660"/>
        <v>#N/A</v>
      </c>
      <c r="AW1259" s="20" t="e">
        <f>VLOOKUP($D1259,'DATA PENGUKURAN GARDU'!$A:$BS,46,0)</f>
        <v>#N/A</v>
      </c>
      <c r="AX1259" s="21" t="e">
        <f t="shared" si="661"/>
        <v>#N/A</v>
      </c>
      <c r="AY1259" s="20" t="e">
        <f>VLOOKUP($D1259,'DATA PENGUKURAN GARDU'!$A:$BS,46,0)</f>
        <v>#N/A</v>
      </c>
      <c r="AZ1259" s="20" t="e">
        <f>VLOOKUP($D1259,'DATA PENGUKURAN GARDU'!$A:$BS,53,0)</f>
        <v>#N/A</v>
      </c>
      <c r="BA1259" s="20" t="e">
        <f>VLOOKUP($D1259,'DATA PENGUKURAN GARDU'!$A:$BS,54,0)</f>
        <v>#N/A</v>
      </c>
      <c r="BB1259" s="17" t="e">
        <f>VLOOKUP($E1259,'DATA PENGUKURAN GARDU'!$A:$BS,42,0)</f>
        <v>#N/A</v>
      </c>
      <c r="BC1259" s="23" t="e">
        <f t="shared" si="662"/>
        <v>#N/A</v>
      </c>
      <c r="BD1259" s="17" t="e">
        <f>VLOOKUP($E1259,'DATA PENGUKURAN GARDU'!$A:$BS,44,0)</f>
        <v>#N/A</v>
      </c>
      <c r="BE1259" s="23" t="e">
        <f t="shared" si="663"/>
        <v>#N/A</v>
      </c>
      <c r="BF1259" s="17" t="e">
        <f>VLOOKUP($E1259,'DATA PENGUKURAN GARDU'!$A:$BS,46,0)</f>
        <v>#N/A</v>
      </c>
      <c r="BG1259" s="23" t="e">
        <f t="shared" si="664"/>
        <v>#N/A</v>
      </c>
      <c r="BH1259" s="17" t="e">
        <f>VLOOKUP($E1259,'DATA PENGUKURAN GARDU'!$A:$BS,46,0)</f>
        <v>#N/A</v>
      </c>
      <c r="BI1259" s="17" t="e">
        <f>VLOOKUP($E1259,'DATA PENGUKURAN GARDU'!$A:$BS,53,0)</f>
        <v>#N/A</v>
      </c>
      <c r="BJ1259" s="17" t="e">
        <f>VLOOKUP($E1259,'DATA PENGUKURAN GARDU'!$A:$BS,54,0)</f>
        <v>#N/A</v>
      </c>
      <c r="BK1259" s="20" t="e">
        <f t="shared" si="642"/>
        <v>#N/A</v>
      </c>
      <c r="BL1259" s="20" t="e">
        <f t="shared" si="643"/>
        <v>#N/A</v>
      </c>
      <c r="BM1259" s="20" t="e">
        <f t="shared" si="644"/>
        <v>#N/A</v>
      </c>
      <c r="BN1259" s="25" t="e">
        <f t="shared" si="645"/>
        <v>#N/A</v>
      </c>
      <c r="BO1259" s="26" t="str">
        <f t="shared" si="646"/>
        <v>0</v>
      </c>
      <c r="BP1259" s="21" t="e">
        <f t="shared" si="647"/>
        <v>#VALUE!</v>
      </c>
      <c r="BQ1259" s="20" t="e">
        <f t="shared" si="648"/>
        <v>#N/A</v>
      </c>
      <c r="BR1259" s="20" t="e">
        <v>#N/A</v>
      </c>
      <c r="BS1259" s="9" t="e">
        <v>#N/A</v>
      </c>
      <c r="BT1259" s="2" t="e">
        <f t="shared" si="649"/>
        <v>#VALUE!</v>
      </c>
      <c r="BU1259" s="2" t="e">
        <f t="shared" si="632"/>
        <v>#N/A</v>
      </c>
      <c r="BV1259" s="2" t="e">
        <f t="shared" si="633"/>
        <v>#N/A</v>
      </c>
    </row>
    <row r="1260" s="2" customFormat="1" ht="22.95" customHeight="1" spans="1:74">
      <c r="A1260" s="9" t="str">
        <f t="shared" si="634"/>
        <v>N 049Induk</v>
      </c>
      <c r="B1260" s="9" t="str">
        <f t="shared" si="635"/>
        <v>N 049jurusan 1</v>
      </c>
      <c r="C1260" s="9" t="str">
        <f t="shared" si="636"/>
        <v>N 049jurusan 2</v>
      </c>
      <c r="D1260" s="9" t="str">
        <f t="shared" si="637"/>
        <v>N 049jurusan 3</v>
      </c>
      <c r="E1260" s="9" t="str">
        <f t="shared" si="638"/>
        <v>N 049jurusan 4</v>
      </c>
      <c r="F1260" s="10" t="s">
        <v>226</v>
      </c>
      <c r="G1260" s="10" t="s">
        <v>101</v>
      </c>
      <c r="H1260" s="10" t="s">
        <v>1512</v>
      </c>
      <c r="I1260" s="10" t="s">
        <v>12609</v>
      </c>
      <c r="J1260" s="10" t="s">
        <v>12610</v>
      </c>
      <c r="K1260" s="10" t="s">
        <v>7465</v>
      </c>
      <c r="L1260" s="10"/>
      <c r="M1260" s="10"/>
      <c r="N1260" s="14">
        <f t="shared" si="639"/>
        <v>0</v>
      </c>
      <c r="O1260" s="15" t="e">
        <f t="shared" si="640"/>
        <v>#VALUE!</v>
      </c>
      <c r="P1260" s="15" t="e">
        <f t="shared" si="641"/>
        <v>#VALUE!</v>
      </c>
      <c r="Q1260" s="17" t="e">
        <f>VLOOKUP($A1260,'DATA PENGUKURAN GARDU'!$A:$BS,42,0)</f>
        <v>#N/A</v>
      </c>
      <c r="R1260" s="18" t="e">
        <f t="shared" si="650"/>
        <v>#N/A</v>
      </c>
      <c r="S1260" s="17" t="e">
        <f>VLOOKUP($A1260,'DATA PENGUKURAN GARDU'!$A:$BS,44,0)</f>
        <v>#N/A</v>
      </c>
      <c r="T1260" s="18" t="e">
        <f t="shared" si="651"/>
        <v>#N/A</v>
      </c>
      <c r="U1260" s="17" t="e">
        <f>VLOOKUP($A1260,'DATA PENGUKURAN GARDU'!$A:$BS,46,0)</f>
        <v>#N/A</v>
      </c>
      <c r="V1260" s="18" t="e">
        <f t="shared" si="652"/>
        <v>#N/A</v>
      </c>
      <c r="W1260" s="17" t="e">
        <f>VLOOKUP($A1260,'DATA PENGUKURAN GARDU'!$A:$BS,48,0)</f>
        <v>#N/A</v>
      </c>
      <c r="X1260" s="17" t="e">
        <f>VLOOKUP($A1260,'DATA PENGUKURAN GARDU'!$A:$BS,53,0)</f>
        <v>#N/A</v>
      </c>
      <c r="Y1260" s="17" t="e">
        <f>VLOOKUP($A1260,'DATA PENGUKURAN GARDU'!$A:$BS,54,0)</f>
        <v>#N/A</v>
      </c>
      <c r="Z1260" s="17" t="e">
        <f>VLOOKUP($A1260,'DATA PENGUKURAN GARDU'!$A:$BS,55,0)</f>
        <v>#N/A</v>
      </c>
      <c r="AA1260" s="20" t="e">
        <f>VLOOKUP($B1260,'DATA PENGUKURAN GARDU'!$A:$BS,42,0)</f>
        <v>#N/A</v>
      </c>
      <c r="AB1260" s="21" t="e">
        <f t="shared" si="653"/>
        <v>#N/A</v>
      </c>
      <c r="AC1260" s="20" t="e">
        <f>VLOOKUP($B1260,'DATA PENGUKURAN GARDU'!$A:$BS,44,0)</f>
        <v>#N/A</v>
      </c>
      <c r="AD1260" s="21" t="e">
        <f t="shared" si="654"/>
        <v>#N/A</v>
      </c>
      <c r="AE1260" s="20" t="e">
        <f>VLOOKUP($B1260,'DATA PENGUKURAN GARDU'!$A:$BS,46,0)</f>
        <v>#N/A</v>
      </c>
      <c r="AF1260" s="21" t="e">
        <f t="shared" si="655"/>
        <v>#N/A</v>
      </c>
      <c r="AG1260" s="20" t="e">
        <f>VLOOKUP($B1260,'DATA PENGUKURAN GARDU'!$A:$BS,46,0)</f>
        <v>#N/A</v>
      </c>
      <c r="AH1260" s="20" t="e">
        <f>VLOOKUP($B1260,'DATA PENGUKURAN GARDU'!$A:$BS,53,0)</f>
        <v>#N/A</v>
      </c>
      <c r="AI1260" s="20" t="e">
        <f>VLOOKUP($B1260,'DATA PENGUKURAN GARDU'!$A:$BS,54,0)</f>
        <v>#N/A</v>
      </c>
      <c r="AJ1260" s="17" t="e">
        <f>VLOOKUP($C1260,'DATA PENGUKURAN GARDU'!$A:$BS,42,0)</f>
        <v>#N/A</v>
      </c>
      <c r="AK1260" s="23" t="e">
        <f t="shared" si="656"/>
        <v>#N/A</v>
      </c>
      <c r="AL1260" s="17" t="e">
        <f>VLOOKUP($C1260,'DATA PENGUKURAN GARDU'!$A:$BS,44,0)</f>
        <v>#N/A</v>
      </c>
      <c r="AM1260" s="23" t="e">
        <f t="shared" si="657"/>
        <v>#N/A</v>
      </c>
      <c r="AN1260" s="17" t="e">
        <f>VLOOKUP($C1260,'DATA PENGUKURAN GARDU'!$A:$BS,46,0)</f>
        <v>#N/A</v>
      </c>
      <c r="AO1260" s="23" t="e">
        <f t="shared" si="658"/>
        <v>#N/A</v>
      </c>
      <c r="AP1260" s="17" t="e">
        <f>VLOOKUP($C1260,'DATA PENGUKURAN GARDU'!$A:$BS,46,0)</f>
        <v>#N/A</v>
      </c>
      <c r="AQ1260" s="17" t="e">
        <f>VLOOKUP($C1260,'DATA PENGUKURAN GARDU'!$A:$BS,53,0)</f>
        <v>#N/A</v>
      </c>
      <c r="AR1260" s="17" t="e">
        <f>VLOOKUP($C1260,'DATA PENGUKURAN GARDU'!$A:$BS,54,0)</f>
        <v>#N/A</v>
      </c>
      <c r="AS1260" s="20" t="e">
        <f>VLOOKUP($D1260,'DATA PENGUKURAN GARDU'!$A:$BS,42,0)</f>
        <v>#N/A</v>
      </c>
      <c r="AT1260" s="21" t="e">
        <f t="shared" si="659"/>
        <v>#N/A</v>
      </c>
      <c r="AU1260" s="20" t="e">
        <f>VLOOKUP($D1260,'DATA PENGUKURAN GARDU'!$A:$BS,44,0)</f>
        <v>#N/A</v>
      </c>
      <c r="AV1260" s="21" t="e">
        <f t="shared" si="660"/>
        <v>#N/A</v>
      </c>
      <c r="AW1260" s="20" t="e">
        <f>VLOOKUP($D1260,'DATA PENGUKURAN GARDU'!$A:$BS,46,0)</f>
        <v>#N/A</v>
      </c>
      <c r="AX1260" s="21" t="e">
        <f t="shared" si="661"/>
        <v>#N/A</v>
      </c>
      <c r="AY1260" s="20" t="e">
        <f>VLOOKUP($D1260,'DATA PENGUKURAN GARDU'!$A:$BS,46,0)</f>
        <v>#N/A</v>
      </c>
      <c r="AZ1260" s="20" t="e">
        <f>VLOOKUP($D1260,'DATA PENGUKURAN GARDU'!$A:$BS,53,0)</f>
        <v>#N/A</v>
      </c>
      <c r="BA1260" s="20" t="e">
        <f>VLOOKUP($D1260,'DATA PENGUKURAN GARDU'!$A:$BS,54,0)</f>
        <v>#N/A</v>
      </c>
      <c r="BB1260" s="17" t="e">
        <f>VLOOKUP($E1260,'DATA PENGUKURAN GARDU'!$A:$BS,42,0)</f>
        <v>#N/A</v>
      </c>
      <c r="BC1260" s="23" t="e">
        <f t="shared" si="662"/>
        <v>#N/A</v>
      </c>
      <c r="BD1260" s="17" t="e">
        <f>VLOOKUP($E1260,'DATA PENGUKURAN GARDU'!$A:$BS,44,0)</f>
        <v>#N/A</v>
      </c>
      <c r="BE1260" s="23" t="e">
        <f t="shared" si="663"/>
        <v>#N/A</v>
      </c>
      <c r="BF1260" s="17" t="e">
        <f>VLOOKUP($E1260,'DATA PENGUKURAN GARDU'!$A:$BS,46,0)</f>
        <v>#N/A</v>
      </c>
      <c r="BG1260" s="23" t="e">
        <f t="shared" si="664"/>
        <v>#N/A</v>
      </c>
      <c r="BH1260" s="17" t="e">
        <f>VLOOKUP($E1260,'DATA PENGUKURAN GARDU'!$A:$BS,46,0)</f>
        <v>#N/A</v>
      </c>
      <c r="BI1260" s="17" t="e">
        <f>VLOOKUP($E1260,'DATA PENGUKURAN GARDU'!$A:$BS,53,0)</f>
        <v>#N/A</v>
      </c>
      <c r="BJ1260" s="17" t="e">
        <f>VLOOKUP($E1260,'DATA PENGUKURAN GARDU'!$A:$BS,54,0)</f>
        <v>#N/A</v>
      </c>
      <c r="BK1260" s="20" t="e">
        <f t="shared" si="642"/>
        <v>#N/A</v>
      </c>
      <c r="BL1260" s="20" t="e">
        <f t="shared" si="643"/>
        <v>#N/A</v>
      </c>
      <c r="BM1260" s="20" t="e">
        <f t="shared" si="644"/>
        <v>#N/A</v>
      </c>
      <c r="BN1260" s="25" t="e">
        <f t="shared" si="645"/>
        <v>#N/A</v>
      </c>
      <c r="BO1260" s="26" t="str">
        <f t="shared" si="646"/>
        <v>0</v>
      </c>
      <c r="BP1260" s="21" t="e">
        <f t="shared" si="647"/>
        <v>#VALUE!</v>
      </c>
      <c r="BQ1260" s="20" t="e">
        <f t="shared" si="648"/>
        <v>#N/A</v>
      </c>
      <c r="BR1260" s="20" t="e">
        <v>#N/A</v>
      </c>
      <c r="BS1260" s="9" t="e">
        <v>#N/A</v>
      </c>
      <c r="BT1260" s="2" t="e">
        <f t="shared" si="649"/>
        <v>#VALUE!</v>
      </c>
      <c r="BU1260" s="2" t="e">
        <f t="shared" si="632"/>
        <v>#N/A</v>
      </c>
      <c r="BV1260" s="2" t="e">
        <f t="shared" si="633"/>
        <v>#N/A</v>
      </c>
    </row>
    <row r="1261" s="2" customFormat="1" ht="22.95" customHeight="1" spans="1:74">
      <c r="A1261" s="9" t="str">
        <f t="shared" si="634"/>
        <v>NW 013Induk</v>
      </c>
      <c r="B1261" s="9" t="str">
        <f t="shared" si="635"/>
        <v>NW 013jurusan 1</v>
      </c>
      <c r="C1261" s="9" t="str">
        <f t="shared" si="636"/>
        <v>NW 013jurusan 2</v>
      </c>
      <c r="D1261" s="9" t="str">
        <f t="shared" si="637"/>
        <v>NW 013jurusan 3</v>
      </c>
      <c r="E1261" s="9" t="str">
        <f t="shared" si="638"/>
        <v>NW 013jurusan 4</v>
      </c>
      <c r="F1261" s="10" t="s">
        <v>342</v>
      </c>
      <c r="G1261" s="10" t="s">
        <v>39</v>
      </c>
      <c r="H1261" s="10" t="s">
        <v>1513</v>
      </c>
      <c r="I1261" s="10" t="s">
        <v>12611</v>
      </c>
      <c r="J1261" s="10" t="s">
        <v>12612</v>
      </c>
      <c r="K1261" s="10" t="s">
        <v>7465</v>
      </c>
      <c r="L1261" s="10"/>
      <c r="M1261" s="10"/>
      <c r="N1261" s="14">
        <f t="shared" si="639"/>
        <v>0</v>
      </c>
      <c r="O1261" s="15" t="e">
        <f t="shared" si="640"/>
        <v>#VALUE!</v>
      </c>
      <c r="P1261" s="15" t="e">
        <f t="shared" si="641"/>
        <v>#VALUE!</v>
      </c>
      <c r="Q1261" s="17" t="e">
        <f>VLOOKUP($A1261,'DATA PENGUKURAN GARDU'!$A:$BS,42,0)</f>
        <v>#N/A</v>
      </c>
      <c r="R1261" s="18" t="e">
        <f t="shared" si="650"/>
        <v>#N/A</v>
      </c>
      <c r="S1261" s="17" t="e">
        <f>VLOOKUP($A1261,'DATA PENGUKURAN GARDU'!$A:$BS,44,0)</f>
        <v>#N/A</v>
      </c>
      <c r="T1261" s="18" t="e">
        <f t="shared" si="651"/>
        <v>#N/A</v>
      </c>
      <c r="U1261" s="17" t="e">
        <f>VLOOKUP($A1261,'DATA PENGUKURAN GARDU'!$A:$BS,46,0)</f>
        <v>#N/A</v>
      </c>
      <c r="V1261" s="18" t="e">
        <f t="shared" si="652"/>
        <v>#N/A</v>
      </c>
      <c r="W1261" s="17" t="e">
        <f>VLOOKUP($A1261,'DATA PENGUKURAN GARDU'!$A:$BS,48,0)</f>
        <v>#N/A</v>
      </c>
      <c r="X1261" s="17" t="e">
        <f>VLOOKUP($A1261,'DATA PENGUKURAN GARDU'!$A:$BS,53,0)</f>
        <v>#N/A</v>
      </c>
      <c r="Y1261" s="17" t="e">
        <f>VLOOKUP($A1261,'DATA PENGUKURAN GARDU'!$A:$BS,54,0)</f>
        <v>#N/A</v>
      </c>
      <c r="Z1261" s="17" t="e">
        <f>VLOOKUP($A1261,'DATA PENGUKURAN GARDU'!$A:$BS,55,0)</f>
        <v>#N/A</v>
      </c>
      <c r="AA1261" s="20" t="e">
        <f>VLOOKUP($B1261,'DATA PENGUKURAN GARDU'!$A:$BS,42,0)</f>
        <v>#N/A</v>
      </c>
      <c r="AB1261" s="21" t="e">
        <f t="shared" si="653"/>
        <v>#N/A</v>
      </c>
      <c r="AC1261" s="20" t="e">
        <f>VLOOKUP($B1261,'DATA PENGUKURAN GARDU'!$A:$BS,44,0)</f>
        <v>#N/A</v>
      </c>
      <c r="AD1261" s="21" t="e">
        <f t="shared" si="654"/>
        <v>#N/A</v>
      </c>
      <c r="AE1261" s="20" t="e">
        <f>VLOOKUP($B1261,'DATA PENGUKURAN GARDU'!$A:$BS,46,0)</f>
        <v>#N/A</v>
      </c>
      <c r="AF1261" s="21" t="e">
        <f t="shared" si="655"/>
        <v>#N/A</v>
      </c>
      <c r="AG1261" s="20" t="e">
        <f>VLOOKUP($B1261,'DATA PENGUKURAN GARDU'!$A:$BS,46,0)</f>
        <v>#N/A</v>
      </c>
      <c r="AH1261" s="20" t="e">
        <f>VLOOKUP($B1261,'DATA PENGUKURAN GARDU'!$A:$BS,53,0)</f>
        <v>#N/A</v>
      </c>
      <c r="AI1261" s="20" t="e">
        <f>VLOOKUP($B1261,'DATA PENGUKURAN GARDU'!$A:$BS,54,0)</f>
        <v>#N/A</v>
      </c>
      <c r="AJ1261" s="17" t="e">
        <f>VLOOKUP($C1261,'DATA PENGUKURAN GARDU'!$A:$BS,42,0)</f>
        <v>#N/A</v>
      </c>
      <c r="AK1261" s="23" t="e">
        <f t="shared" si="656"/>
        <v>#N/A</v>
      </c>
      <c r="AL1261" s="17" t="e">
        <f>VLOOKUP($C1261,'DATA PENGUKURAN GARDU'!$A:$BS,44,0)</f>
        <v>#N/A</v>
      </c>
      <c r="AM1261" s="23" t="e">
        <f t="shared" si="657"/>
        <v>#N/A</v>
      </c>
      <c r="AN1261" s="17" t="e">
        <f>VLOOKUP($C1261,'DATA PENGUKURAN GARDU'!$A:$BS,46,0)</f>
        <v>#N/A</v>
      </c>
      <c r="AO1261" s="23" t="e">
        <f t="shared" si="658"/>
        <v>#N/A</v>
      </c>
      <c r="AP1261" s="17" t="e">
        <f>VLOOKUP($C1261,'DATA PENGUKURAN GARDU'!$A:$BS,46,0)</f>
        <v>#N/A</v>
      </c>
      <c r="AQ1261" s="17" t="e">
        <f>VLOOKUP($C1261,'DATA PENGUKURAN GARDU'!$A:$BS,53,0)</f>
        <v>#N/A</v>
      </c>
      <c r="AR1261" s="17" t="e">
        <f>VLOOKUP($C1261,'DATA PENGUKURAN GARDU'!$A:$BS,54,0)</f>
        <v>#N/A</v>
      </c>
      <c r="AS1261" s="20" t="e">
        <f>VLOOKUP($D1261,'DATA PENGUKURAN GARDU'!$A:$BS,42,0)</f>
        <v>#N/A</v>
      </c>
      <c r="AT1261" s="21" t="e">
        <f t="shared" si="659"/>
        <v>#N/A</v>
      </c>
      <c r="AU1261" s="20" t="e">
        <f>VLOOKUP($D1261,'DATA PENGUKURAN GARDU'!$A:$BS,44,0)</f>
        <v>#N/A</v>
      </c>
      <c r="AV1261" s="21" t="e">
        <f t="shared" si="660"/>
        <v>#N/A</v>
      </c>
      <c r="AW1261" s="20" t="e">
        <f>VLOOKUP($D1261,'DATA PENGUKURAN GARDU'!$A:$BS,46,0)</f>
        <v>#N/A</v>
      </c>
      <c r="AX1261" s="21" t="e">
        <f t="shared" si="661"/>
        <v>#N/A</v>
      </c>
      <c r="AY1261" s="20" t="e">
        <f>VLOOKUP($D1261,'DATA PENGUKURAN GARDU'!$A:$BS,46,0)</f>
        <v>#N/A</v>
      </c>
      <c r="AZ1261" s="20" t="e">
        <f>VLOOKUP($D1261,'DATA PENGUKURAN GARDU'!$A:$BS,53,0)</f>
        <v>#N/A</v>
      </c>
      <c r="BA1261" s="20" t="e">
        <f>VLOOKUP($D1261,'DATA PENGUKURAN GARDU'!$A:$BS,54,0)</f>
        <v>#N/A</v>
      </c>
      <c r="BB1261" s="17" t="e">
        <f>VLOOKUP($E1261,'DATA PENGUKURAN GARDU'!$A:$BS,42,0)</f>
        <v>#N/A</v>
      </c>
      <c r="BC1261" s="23" t="e">
        <f t="shared" si="662"/>
        <v>#N/A</v>
      </c>
      <c r="BD1261" s="17" t="e">
        <f>VLOOKUP($E1261,'DATA PENGUKURAN GARDU'!$A:$BS,44,0)</f>
        <v>#N/A</v>
      </c>
      <c r="BE1261" s="23" t="e">
        <f t="shared" si="663"/>
        <v>#N/A</v>
      </c>
      <c r="BF1261" s="17" t="e">
        <f>VLOOKUP($E1261,'DATA PENGUKURAN GARDU'!$A:$BS,46,0)</f>
        <v>#N/A</v>
      </c>
      <c r="BG1261" s="23" t="e">
        <f t="shared" si="664"/>
        <v>#N/A</v>
      </c>
      <c r="BH1261" s="17" t="e">
        <f>VLOOKUP($E1261,'DATA PENGUKURAN GARDU'!$A:$BS,46,0)</f>
        <v>#N/A</v>
      </c>
      <c r="BI1261" s="17" t="e">
        <f>VLOOKUP($E1261,'DATA PENGUKURAN GARDU'!$A:$BS,53,0)</f>
        <v>#N/A</v>
      </c>
      <c r="BJ1261" s="17" t="e">
        <f>VLOOKUP($E1261,'DATA PENGUKURAN GARDU'!$A:$BS,54,0)</f>
        <v>#N/A</v>
      </c>
      <c r="BK1261" s="20" t="e">
        <f t="shared" si="642"/>
        <v>#N/A</v>
      </c>
      <c r="BL1261" s="20" t="e">
        <f t="shared" si="643"/>
        <v>#N/A</v>
      </c>
      <c r="BM1261" s="20" t="e">
        <f t="shared" si="644"/>
        <v>#N/A</v>
      </c>
      <c r="BN1261" s="25" t="e">
        <f t="shared" si="645"/>
        <v>#N/A</v>
      </c>
      <c r="BO1261" s="26" t="str">
        <f t="shared" si="646"/>
        <v>0</v>
      </c>
      <c r="BP1261" s="21" t="e">
        <f t="shared" si="647"/>
        <v>#VALUE!</v>
      </c>
      <c r="BQ1261" s="20" t="e">
        <f t="shared" si="648"/>
        <v>#N/A</v>
      </c>
      <c r="BR1261" s="20" t="e">
        <v>#N/A</v>
      </c>
      <c r="BS1261" s="9" t="e">
        <v>#N/A</v>
      </c>
      <c r="BT1261" s="2" t="e">
        <f t="shared" si="649"/>
        <v>#VALUE!</v>
      </c>
      <c r="BU1261" s="2" t="e">
        <f t="shared" si="632"/>
        <v>#N/A</v>
      </c>
      <c r="BV1261" s="2" t="e">
        <f t="shared" si="633"/>
        <v>#N/A</v>
      </c>
    </row>
    <row r="1262" s="2" customFormat="1" ht="22.95" customHeight="1" spans="1:74">
      <c r="A1262" s="9" t="str">
        <f t="shared" si="634"/>
        <v>NW 015Induk</v>
      </c>
      <c r="B1262" s="9" t="str">
        <f t="shared" si="635"/>
        <v>NW 015jurusan 1</v>
      </c>
      <c r="C1262" s="9" t="str">
        <f t="shared" si="636"/>
        <v>NW 015jurusan 2</v>
      </c>
      <c r="D1262" s="9" t="str">
        <f t="shared" si="637"/>
        <v>NW 015jurusan 3</v>
      </c>
      <c r="E1262" s="9" t="str">
        <f t="shared" si="638"/>
        <v>NW 015jurusan 4</v>
      </c>
      <c r="F1262" s="10" t="s">
        <v>342</v>
      </c>
      <c r="G1262" s="10" t="s">
        <v>39</v>
      </c>
      <c r="H1262" s="10" t="s">
        <v>1514</v>
      </c>
      <c r="I1262" s="10" t="s">
        <v>12613</v>
      </c>
      <c r="J1262" s="10" t="s">
        <v>12614</v>
      </c>
      <c r="K1262" s="10" t="s">
        <v>7465</v>
      </c>
      <c r="L1262" s="10"/>
      <c r="M1262" s="10"/>
      <c r="N1262" s="14">
        <f t="shared" si="639"/>
        <v>0</v>
      </c>
      <c r="O1262" s="15" t="e">
        <f t="shared" si="640"/>
        <v>#VALUE!</v>
      </c>
      <c r="P1262" s="15" t="e">
        <f t="shared" si="641"/>
        <v>#VALUE!</v>
      </c>
      <c r="Q1262" s="17" t="e">
        <f>VLOOKUP($A1262,'DATA PENGUKURAN GARDU'!$A:$BS,42,0)</f>
        <v>#N/A</v>
      </c>
      <c r="R1262" s="18" t="e">
        <f t="shared" si="650"/>
        <v>#N/A</v>
      </c>
      <c r="S1262" s="17" t="e">
        <f>VLOOKUP($A1262,'DATA PENGUKURAN GARDU'!$A:$BS,44,0)</f>
        <v>#N/A</v>
      </c>
      <c r="T1262" s="18" t="e">
        <f t="shared" si="651"/>
        <v>#N/A</v>
      </c>
      <c r="U1262" s="17" t="e">
        <f>VLOOKUP($A1262,'DATA PENGUKURAN GARDU'!$A:$BS,46,0)</f>
        <v>#N/A</v>
      </c>
      <c r="V1262" s="18" t="e">
        <f t="shared" si="652"/>
        <v>#N/A</v>
      </c>
      <c r="W1262" s="17" t="e">
        <f>VLOOKUP($A1262,'DATA PENGUKURAN GARDU'!$A:$BS,48,0)</f>
        <v>#N/A</v>
      </c>
      <c r="X1262" s="17" t="e">
        <f>VLOOKUP($A1262,'DATA PENGUKURAN GARDU'!$A:$BS,53,0)</f>
        <v>#N/A</v>
      </c>
      <c r="Y1262" s="17" t="e">
        <f>VLOOKUP($A1262,'DATA PENGUKURAN GARDU'!$A:$BS,54,0)</f>
        <v>#N/A</v>
      </c>
      <c r="Z1262" s="17" t="e">
        <f>VLOOKUP($A1262,'DATA PENGUKURAN GARDU'!$A:$BS,55,0)</f>
        <v>#N/A</v>
      </c>
      <c r="AA1262" s="20" t="e">
        <f>VLOOKUP($B1262,'DATA PENGUKURAN GARDU'!$A:$BS,42,0)</f>
        <v>#N/A</v>
      </c>
      <c r="AB1262" s="21" t="e">
        <f t="shared" si="653"/>
        <v>#N/A</v>
      </c>
      <c r="AC1262" s="20" t="e">
        <f>VLOOKUP($B1262,'DATA PENGUKURAN GARDU'!$A:$BS,44,0)</f>
        <v>#N/A</v>
      </c>
      <c r="AD1262" s="21" t="e">
        <f t="shared" si="654"/>
        <v>#N/A</v>
      </c>
      <c r="AE1262" s="20" t="e">
        <f>VLOOKUP($B1262,'DATA PENGUKURAN GARDU'!$A:$BS,46,0)</f>
        <v>#N/A</v>
      </c>
      <c r="AF1262" s="21" t="e">
        <f t="shared" si="655"/>
        <v>#N/A</v>
      </c>
      <c r="AG1262" s="20" t="e">
        <f>VLOOKUP($B1262,'DATA PENGUKURAN GARDU'!$A:$BS,46,0)</f>
        <v>#N/A</v>
      </c>
      <c r="AH1262" s="20" t="e">
        <f>VLOOKUP($B1262,'DATA PENGUKURAN GARDU'!$A:$BS,53,0)</f>
        <v>#N/A</v>
      </c>
      <c r="AI1262" s="20" t="e">
        <f>VLOOKUP($B1262,'DATA PENGUKURAN GARDU'!$A:$BS,54,0)</f>
        <v>#N/A</v>
      </c>
      <c r="AJ1262" s="17" t="e">
        <f>VLOOKUP($C1262,'DATA PENGUKURAN GARDU'!$A:$BS,42,0)</f>
        <v>#N/A</v>
      </c>
      <c r="AK1262" s="23" t="e">
        <f t="shared" si="656"/>
        <v>#N/A</v>
      </c>
      <c r="AL1262" s="17" t="e">
        <f>VLOOKUP($C1262,'DATA PENGUKURAN GARDU'!$A:$BS,44,0)</f>
        <v>#N/A</v>
      </c>
      <c r="AM1262" s="23" t="e">
        <f t="shared" si="657"/>
        <v>#N/A</v>
      </c>
      <c r="AN1262" s="17" t="e">
        <f>VLOOKUP($C1262,'DATA PENGUKURAN GARDU'!$A:$BS,46,0)</f>
        <v>#N/A</v>
      </c>
      <c r="AO1262" s="23" t="e">
        <f t="shared" si="658"/>
        <v>#N/A</v>
      </c>
      <c r="AP1262" s="17" t="e">
        <f>VLOOKUP($C1262,'DATA PENGUKURAN GARDU'!$A:$BS,46,0)</f>
        <v>#N/A</v>
      </c>
      <c r="AQ1262" s="17" t="e">
        <f>VLOOKUP($C1262,'DATA PENGUKURAN GARDU'!$A:$BS,53,0)</f>
        <v>#N/A</v>
      </c>
      <c r="AR1262" s="17" t="e">
        <f>VLOOKUP($C1262,'DATA PENGUKURAN GARDU'!$A:$BS,54,0)</f>
        <v>#N/A</v>
      </c>
      <c r="AS1262" s="20" t="e">
        <f>VLOOKUP($D1262,'DATA PENGUKURAN GARDU'!$A:$BS,42,0)</f>
        <v>#N/A</v>
      </c>
      <c r="AT1262" s="21" t="e">
        <f t="shared" si="659"/>
        <v>#N/A</v>
      </c>
      <c r="AU1262" s="20" t="e">
        <f>VLOOKUP($D1262,'DATA PENGUKURAN GARDU'!$A:$BS,44,0)</f>
        <v>#N/A</v>
      </c>
      <c r="AV1262" s="21" t="e">
        <f t="shared" si="660"/>
        <v>#N/A</v>
      </c>
      <c r="AW1262" s="20" t="e">
        <f>VLOOKUP($D1262,'DATA PENGUKURAN GARDU'!$A:$BS,46,0)</f>
        <v>#N/A</v>
      </c>
      <c r="AX1262" s="21" t="e">
        <f t="shared" si="661"/>
        <v>#N/A</v>
      </c>
      <c r="AY1262" s="20" t="e">
        <f>VLOOKUP($D1262,'DATA PENGUKURAN GARDU'!$A:$BS,46,0)</f>
        <v>#N/A</v>
      </c>
      <c r="AZ1262" s="20" t="e">
        <f>VLOOKUP($D1262,'DATA PENGUKURAN GARDU'!$A:$BS,53,0)</f>
        <v>#N/A</v>
      </c>
      <c r="BA1262" s="20" t="e">
        <f>VLOOKUP($D1262,'DATA PENGUKURAN GARDU'!$A:$BS,54,0)</f>
        <v>#N/A</v>
      </c>
      <c r="BB1262" s="17" t="e">
        <f>VLOOKUP($E1262,'DATA PENGUKURAN GARDU'!$A:$BS,42,0)</f>
        <v>#N/A</v>
      </c>
      <c r="BC1262" s="23" t="e">
        <f t="shared" si="662"/>
        <v>#N/A</v>
      </c>
      <c r="BD1262" s="17" t="e">
        <f>VLOOKUP($E1262,'DATA PENGUKURAN GARDU'!$A:$BS,44,0)</f>
        <v>#N/A</v>
      </c>
      <c r="BE1262" s="23" t="e">
        <f t="shared" si="663"/>
        <v>#N/A</v>
      </c>
      <c r="BF1262" s="17" t="e">
        <f>VLOOKUP($E1262,'DATA PENGUKURAN GARDU'!$A:$BS,46,0)</f>
        <v>#N/A</v>
      </c>
      <c r="BG1262" s="23" t="e">
        <f t="shared" si="664"/>
        <v>#N/A</v>
      </c>
      <c r="BH1262" s="17" t="e">
        <f>VLOOKUP($E1262,'DATA PENGUKURAN GARDU'!$A:$BS,46,0)</f>
        <v>#N/A</v>
      </c>
      <c r="BI1262" s="17" t="e">
        <f>VLOOKUP($E1262,'DATA PENGUKURAN GARDU'!$A:$BS,53,0)</f>
        <v>#N/A</v>
      </c>
      <c r="BJ1262" s="17" t="e">
        <f>VLOOKUP($E1262,'DATA PENGUKURAN GARDU'!$A:$BS,54,0)</f>
        <v>#N/A</v>
      </c>
      <c r="BK1262" s="20" t="e">
        <f t="shared" si="642"/>
        <v>#N/A</v>
      </c>
      <c r="BL1262" s="20" t="e">
        <f t="shared" si="643"/>
        <v>#N/A</v>
      </c>
      <c r="BM1262" s="20" t="e">
        <f t="shared" si="644"/>
        <v>#N/A</v>
      </c>
      <c r="BN1262" s="25" t="e">
        <f t="shared" si="645"/>
        <v>#N/A</v>
      </c>
      <c r="BO1262" s="26" t="str">
        <f t="shared" si="646"/>
        <v>0</v>
      </c>
      <c r="BP1262" s="21" t="e">
        <f t="shared" si="647"/>
        <v>#VALUE!</v>
      </c>
      <c r="BQ1262" s="20" t="e">
        <f t="shared" si="648"/>
        <v>#N/A</v>
      </c>
      <c r="BR1262" s="20" t="e">
        <v>#N/A</v>
      </c>
      <c r="BS1262" s="9" t="e">
        <v>#N/A</v>
      </c>
      <c r="BT1262" s="2" t="e">
        <f t="shared" si="649"/>
        <v>#VALUE!</v>
      </c>
      <c r="BU1262" s="2" t="e">
        <f t="shared" si="632"/>
        <v>#N/A</v>
      </c>
      <c r="BV1262" s="2" t="e">
        <f t="shared" si="633"/>
        <v>#N/A</v>
      </c>
    </row>
    <row r="1263" s="2" customFormat="1" ht="22.95" customHeight="1" spans="1:74">
      <c r="A1263" s="9" t="str">
        <f t="shared" si="634"/>
        <v>K-250.1Induk</v>
      </c>
      <c r="B1263" s="9" t="str">
        <f t="shared" si="635"/>
        <v>K-250.1jurusan 1</v>
      </c>
      <c r="C1263" s="9" t="str">
        <f t="shared" si="636"/>
        <v>K-250.1jurusan 2</v>
      </c>
      <c r="D1263" s="9" t="str">
        <f t="shared" si="637"/>
        <v>K-250.1jurusan 3</v>
      </c>
      <c r="E1263" s="9" t="str">
        <f t="shared" si="638"/>
        <v>K-250.1jurusan 4</v>
      </c>
      <c r="F1263" s="10" t="s">
        <v>136</v>
      </c>
      <c r="G1263" s="10" t="s">
        <v>136</v>
      </c>
      <c r="H1263" s="10" t="s">
        <v>1515</v>
      </c>
      <c r="I1263" s="10" t="s">
        <v>12615</v>
      </c>
      <c r="J1263" s="10" t="s">
        <v>12616</v>
      </c>
      <c r="K1263" s="10" t="s">
        <v>7465</v>
      </c>
      <c r="L1263" s="10"/>
      <c r="M1263" s="10"/>
      <c r="N1263" s="14">
        <f t="shared" si="639"/>
        <v>0</v>
      </c>
      <c r="O1263" s="15" t="e">
        <f t="shared" si="640"/>
        <v>#VALUE!</v>
      </c>
      <c r="P1263" s="15" t="e">
        <f t="shared" si="641"/>
        <v>#VALUE!</v>
      </c>
      <c r="Q1263" s="17" t="e">
        <f>VLOOKUP($A1263,'DATA PENGUKURAN GARDU'!$A:$BS,42,0)</f>
        <v>#N/A</v>
      </c>
      <c r="R1263" s="18" t="e">
        <f t="shared" si="650"/>
        <v>#N/A</v>
      </c>
      <c r="S1263" s="17" t="e">
        <f>VLOOKUP($A1263,'DATA PENGUKURAN GARDU'!$A:$BS,44,0)</f>
        <v>#N/A</v>
      </c>
      <c r="T1263" s="18" t="e">
        <f t="shared" si="651"/>
        <v>#N/A</v>
      </c>
      <c r="U1263" s="17" t="e">
        <f>VLOOKUP($A1263,'DATA PENGUKURAN GARDU'!$A:$BS,46,0)</f>
        <v>#N/A</v>
      </c>
      <c r="V1263" s="18" t="e">
        <f t="shared" si="652"/>
        <v>#N/A</v>
      </c>
      <c r="W1263" s="17" t="e">
        <f>VLOOKUP($A1263,'DATA PENGUKURAN GARDU'!$A:$BS,48,0)</f>
        <v>#N/A</v>
      </c>
      <c r="X1263" s="17" t="e">
        <f>VLOOKUP($A1263,'DATA PENGUKURAN GARDU'!$A:$BS,53,0)</f>
        <v>#N/A</v>
      </c>
      <c r="Y1263" s="17" t="e">
        <f>VLOOKUP($A1263,'DATA PENGUKURAN GARDU'!$A:$BS,54,0)</f>
        <v>#N/A</v>
      </c>
      <c r="Z1263" s="17" t="e">
        <f>VLOOKUP($A1263,'DATA PENGUKURAN GARDU'!$A:$BS,55,0)</f>
        <v>#N/A</v>
      </c>
      <c r="AA1263" s="20" t="e">
        <f>VLOOKUP($B1263,'DATA PENGUKURAN GARDU'!$A:$BS,42,0)</f>
        <v>#N/A</v>
      </c>
      <c r="AB1263" s="21" t="e">
        <f t="shared" si="653"/>
        <v>#N/A</v>
      </c>
      <c r="AC1263" s="20" t="e">
        <f>VLOOKUP($B1263,'DATA PENGUKURAN GARDU'!$A:$BS,44,0)</f>
        <v>#N/A</v>
      </c>
      <c r="AD1263" s="21" t="e">
        <f t="shared" si="654"/>
        <v>#N/A</v>
      </c>
      <c r="AE1263" s="20" t="e">
        <f>VLOOKUP($B1263,'DATA PENGUKURAN GARDU'!$A:$BS,46,0)</f>
        <v>#N/A</v>
      </c>
      <c r="AF1263" s="21" t="e">
        <f t="shared" si="655"/>
        <v>#N/A</v>
      </c>
      <c r="AG1263" s="20" t="e">
        <f>VLOOKUP($B1263,'DATA PENGUKURAN GARDU'!$A:$BS,46,0)</f>
        <v>#N/A</v>
      </c>
      <c r="AH1263" s="20" t="e">
        <f>VLOOKUP($B1263,'DATA PENGUKURAN GARDU'!$A:$BS,53,0)</f>
        <v>#N/A</v>
      </c>
      <c r="AI1263" s="20" t="e">
        <f>VLOOKUP($B1263,'DATA PENGUKURAN GARDU'!$A:$BS,54,0)</f>
        <v>#N/A</v>
      </c>
      <c r="AJ1263" s="17" t="e">
        <f>VLOOKUP($C1263,'DATA PENGUKURAN GARDU'!$A:$BS,42,0)</f>
        <v>#N/A</v>
      </c>
      <c r="AK1263" s="23" t="e">
        <f t="shared" si="656"/>
        <v>#N/A</v>
      </c>
      <c r="AL1263" s="17" t="e">
        <f>VLOOKUP($C1263,'DATA PENGUKURAN GARDU'!$A:$BS,44,0)</f>
        <v>#N/A</v>
      </c>
      <c r="AM1263" s="23" t="e">
        <f t="shared" si="657"/>
        <v>#N/A</v>
      </c>
      <c r="AN1263" s="17" t="e">
        <f>VLOOKUP($C1263,'DATA PENGUKURAN GARDU'!$A:$BS,46,0)</f>
        <v>#N/A</v>
      </c>
      <c r="AO1263" s="23" t="e">
        <f t="shared" si="658"/>
        <v>#N/A</v>
      </c>
      <c r="AP1263" s="17" t="e">
        <f>VLOOKUP($C1263,'DATA PENGUKURAN GARDU'!$A:$BS,46,0)</f>
        <v>#N/A</v>
      </c>
      <c r="AQ1263" s="17" t="e">
        <f>VLOOKUP($C1263,'DATA PENGUKURAN GARDU'!$A:$BS,53,0)</f>
        <v>#N/A</v>
      </c>
      <c r="AR1263" s="17" t="e">
        <f>VLOOKUP($C1263,'DATA PENGUKURAN GARDU'!$A:$BS,54,0)</f>
        <v>#N/A</v>
      </c>
      <c r="AS1263" s="20" t="e">
        <f>VLOOKUP($D1263,'DATA PENGUKURAN GARDU'!$A:$BS,42,0)</f>
        <v>#N/A</v>
      </c>
      <c r="AT1263" s="21" t="e">
        <f t="shared" si="659"/>
        <v>#N/A</v>
      </c>
      <c r="AU1263" s="20" t="e">
        <f>VLOOKUP($D1263,'DATA PENGUKURAN GARDU'!$A:$BS,44,0)</f>
        <v>#N/A</v>
      </c>
      <c r="AV1263" s="21" t="e">
        <f t="shared" si="660"/>
        <v>#N/A</v>
      </c>
      <c r="AW1263" s="20" t="e">
        <f>VLOOKUP($D1263,'DATA PENGUKURAN GARDU'!$A:$BS,46,0)</f>
        <v>#N/A</v>
      </c>
      <c r="AX1263" s="21" t="e">
        <f t="shared" si="661"/>
        <v>#N/A</v>
      </c>
      <c r="AY1263" s="20" t="e">
        <f>VLOOKUP($D1263,'DATA PENGUKURAN GARDU'!$A:$BS,46,0)</f>
        <v>#N/A</v>
      </c>
      <c r="AZ1263" s="20" t="e">
        <f>VLOOKUP($D1263,'DATA PENGUKURAN GARDU'!$A:$BS,53,0)</f>
        <v>#N/A</v>
      </c>
      <c r="BA1263" s="20" t="e">
        <f>VLOOKUP($D1263,'DATA PENGUKURAN GARDU'!$A:$BS,54,0)</f>
        <v>#N/A</v>
      </c>
      <c r="BB1263" s="17" t="e">
        <f>VLOOKUP($E1263,'DATA PENGUKURAN GARDU'!$A:$BS,42,0)</f>
        <v>#N/A</v>
      </c>
      <c r="BC1263" s="23" t="e">
        <f t="shared" si="662"/>
        <v>#N/A</v>
      </c>
      <c r="BD1263" s="17" t="e">
        <f>VLOOKUP($E1263,'DATA PENGUKURAN GARDU'!$A:$BS,44,0)</f>
        <v>#N/A</v>
      </c>
      <c r="BE1263" s="23" t="e">
        <f t="shared" si="663"/>
        <v>#N/A</v>
      </c>
      <c r="BF1263" s="17" t="e">
        <f>VLOOKUP($E1263,'DATA PENGUKURAN GARDU'!$A:$BS,46,0)</f>
        <v>#N/A</v>
      </c>
      <c r="BG1263" s="23" t="e">
        <f t="shared" si="664"/>
        <v>#N/A</v>
      </c>
      <c r="BH1263" s="17" t="e">
        <f>VLOOKUP($E1263,'DATA PENGUKURAN GARDU'!$A:$BS,46,0)</f>
        <v>#N/A</v>
      </c>
      <c r="BI1263" s="17" t="e">
        <f>VLOOKUP($E1263,'DATA PENGUKURAN GARDU'!$A:$BS,53,0)</f>
        <v>#N/A</v>
      </c>
      <c r="BJ1263" s="17" t="e">
        <f>VLOOKUP($E1263,'DATA PENGUKURAN GARDU'!$A:$BS,54,0)</f>
        <v>#N/A</v>
      </c>
      <c r="BK1263" s="20" t="e">
        <f t="shared" si="642"/>
        <v>#N/A</v>
      </c>
      <c r="BL1263" s="20" t="e">
        <f t="shared" si="643"/>
        <v>#N/A</v>
      </c>
      <c r="BM1263" s="20" t="e">
        <f t="shared" si="644"/>
        <v>#N/A</v>
      </c>
      <c r="BN1263" s="25" t="e">
        <f t="shared" si="645"/>
        <v>#N/A</v>
      </c>
      <c r="BO1263" s="26" t="str">
        <f t="shared" si="646"/>
        <v>0</v>
      </c>
      <c r="BP1263" s="21" t="e">
        <f t="shared" si="647"/>
        <v>#VALUE!</v>
      </c>
      <c r="BQ1263" s="20" t="e">
        <f t="shared" si="648"/>
        <v>#N/A</v>
      </c>
      <c r="BR1263" s="20" t="e">
        <v>#N/A</v>
      </c>
      <c r="BS1263" s="9" t="e">
        <v>#N/A</v>
      </c>
      <c r="BT1263" s="2" t="e">
        <f t="shared" si="649"/>
        <v>#VALUE!</v>
      </c>
      <c r="BU1263" s="2" t="e">
        <f t="shared" si="632"/>
        <v>#N/A</v>
      </c>
      <c r="BV1263" s="2" t="e">
        <f t="shared" si="633"/>
        <v>#N/A</v>
      </c>
    </row>
    <row r="1264" s="2" customFormat="1" ht="22.95" customHeight="1" spans="1:74">
      <c r="A1264" s="9" t="str">
        <f t="shared" si="634"/>
        <v>L-009.1Induk</v>
      </c>
      <c r="B1264" s="9" t="str">
        <f t="shared" si="635"/>
        <v>L-009.1jurusan 1</v>
      </c>
      <c r="C1264" s="9" t="str">
        <f t="shared" si="636"/>
        <v>L-009.1jurusan 2</v>
      </c>
      <c r="D1264" s="9" t="str">
        <f t="shared" si="637"/>
        <v>L-009.1jurusan 3</v>
      </c>
      <c r="E1264" s="9" t="str">
        <f t="shared" si="638"/>
        <v>L-009.1jurusan 4</v>
      </c>
      <c r="F1264" s="10" t="s">
        <v>46</v>
      </c>
      <c r="G1264" s="10" t="s">
        <v>22</v>
      </c>
      <c r="H1264" s="10" t="s">
        <v>1516</v>
      </c>
      <c r="I1264" s="10" t="s">
        <v>12617</v>
      </c>
      <c r="J1264" s="10" t="s">
        <v>12618</v>
      </c>
      <c r="K1264" s="10" t="s">
        <v>7465</v>
      </c>
      <c r="L1264" s="10"/>
      <c r="M1264" s="10"/>
      <c r="N1264" s="14">
        <f t="shared" si="639"/>
        <v>0</v>
      </c>
      <c r="O1264" s="15" t="e">
        <f t="shared" si="640"/>
        <v>#VALUE!</v>
      </c>
      <c r="P1264" s="15" t="e">
        <f t="shared" si="641"/>
        <v>#VALUE!</v>
      </c>
      <c r="Q1264" s="17" t="e">
        <f>VLOOKUP($A1264,'DATA PENGUKURAN GARDU'!$A:$BS,42,0)</f>
        <v>#N/A</v>
      </c>
      <c r="R1264" s="18" t="e">
        <f t="shared" si="650"/>
        <v>#N/A</v>
      </c>
      <c r="S1264" s="17" t="e">
        <f>VLOOKUP($A1264,'DATA PENGUKURAN GARDU'!$A:$BS,44,0)</f>
        <v>#N/A</v>
      </c>
      <c r="T1264" s="18" t="e">
        <f t="shared" si="651"/>
        <v>#N/A</v>
      </c>
      <c r="U1264" s="17" t="e">
        <f>VLOOKUP($A1264,'DATA PENGUKURAN GARDU'!$A:$BS,46,0)</f>
        <v>#N/A</v>
      </c>
      <c r="V1264" s="18" t="e">
        <f t="shared" si="652"/>
        <v>#N/A</v>
      </c>
      <c r="W1264" s="17" t="e">
        <f>VLOOKUP($A1264,'DATA PENGUKURAN GARDU'!$A:$BS,48,0)</f>
        <v>#N/A</v>
      </c>
      <c r="X1264" s="17" t="e">
        <f>VLOOKUP($A1264,'DATA PENGUKURAN GARDU'!$A:$BS,53,0)</f>
        <v>#N/A</v>
      </c>
      <c r="Y1264" s="17" t="e">
        <f>VLOOKUP($A1264,'DATA PENGUKURAN GARDU'!$A:$BS,54,0)</f>
        <v>#N/A</v>
      </c>
      <c r="Z1264" s="17" t="e">
        <f>VLOOKUP($A1264,'DATA PENGUKURAN GARDU'!$A:$BS,55,0)</f>
        <v>#N/A</v>
      </c>
      <c r="AA1264" s="20" t="e">
        <f>VLOOKUP($B1264,'DATA PENGUKURAN GARDU'!$A:$BS,42,0)</f>
        <v>#N/A</v>
      </c>
      <c r="AB1264" s="21" t="e">
        <f t="shared" si="653"/>
        <v>#N/A</v>
      </c>
      <c r="AC1264" s="20" t="e">
        <f>VLOOKUP($B1264,'DATA PENGUKURAN GARDU'!$A:$BS,44,0)</f>
        <v>#N/A</v>
      </c>
      <c r="AD1264" s="21" t="e">
        <f t="shared" si="654"/>
        <v>#N/A</v>
      </c>
      <c r="AE1264" s="20" t="e">
        <f>VLOOKUP($B1264,'DATA PENGUKURAN GARDU'!$A:$BS,46,0)</f>
        <v>#N/A</v>
      </c>
      <c r="AF1264" s="21" t="e">
        <f t="shared" si="655"/>
        <v>#N/A</v>
      </c>
      <c r="AG1264" s="20" t="e">
        <f>VLOOKUP($B1264,'DATA PENGUKURAN GARDU'!$A:$BS,46,0)</f>
        <v>#N/A</v>
      </c>
      <c r="AH1264" s="20" t="e">
        <f>VLOOKUP($B1264,'DATA PENGUKURAN GARDU'!$A:$BS,53,0)</f>
        <v>#N/A</v>
      </c>
      <c r="AI1264" s="20" t="e">
        <f>VLOOKUP($B1264,'DATA PENGUKURAN GARDU'!$A:$BS,54,0)</f>
        <v>#N/A</v>
      </c>
      <c r="AJ1264" s="17" t="e">
        <f>VLOOKUP($C1264,'DATA PENGUKURAN GARDU'!$A:$BS,42,0)</f>
        <v>#N/A</v>
      </c>
      <c r="AK1264" s="23" t="e">
        <f t="shared" si="656"/>
        <v>#N/A</v>
      </c>
      <c r="AL1264" s="17" t="e">
        <f>VLOOKUP($C1264,'DATA PENGUKURAN GARDU'!$A:$BS,44,0)</f>
        <v>#N/A</v>
      </c>
      <c r="AM1264" s="23" t="e">
        <f t="shared" si="657"/>
        <v>#N/A</v>
      </c>
      <c r="AN1264" s="17" t="e">
        <f>VLOOKUP($C1264,'DATA PENGUKURAN GARDU'!$A:$BS,46,0)</f>
        <v>#N/A</v>
      </c>
      <c r="AO1264" s="23" t="e">
        <f t="shared" si="658"/>
        <v>#N/A</v>
      </c>
      <c r="AP1264" s="17" t="e">
        <f>VLOOKUP($C1264,'DATA PENGUKURAN GARDU'!$A:$BS,46,0)</f>
        <v>#N/A</v>
      </c>
      <c r="AQ1264" s="17" t="e">
        <f>VLOOKUP($C1264,'DATA PENGUKURAN GARDU'!$A:$BS,53,0)</f>
        <v>#N/A</v>
      </c>
      <c r="AR1264" s="17" t="e">
        <f>VLOOKUP($C1264,'DATA PENGUKURAN GARDU'!$A:$BS,54,0)</f>
        <v>#N/A</v>
      </c>
      <c r="AS1264" s="20" t="e">
        <f>VLOOKUP($D1264,'DATA PENGUKURAN GARDU'!$A:$BS,42,0)</f>
        <v>#N/A</v>
      </c>
      <c r="AT1264" s="21" t="e">
        <f t="shared" si="659"/>
        <v>#N/A</v>
      </c>
      <c r="AU1264" s="20" t="e">
        <f>VLOOKUP($D1264,'DATA PENGUKURAN GARDU'!$A:$BS,44,0)</f>
        <v>#N/A</v>
      </c>
      <c r="AV1264" s="21" t="e">
        <f t="shared" si="660"/>
        <v>#N/A</v>
      </c>
      <c r="AW1264" s="20" t="e">
        <f>VLOOKUP($D1264,'DATA PENGUKURAN GARDU'!$A:$BS,46,0)</f>
        <v>#N/A</v>
      </c>
      <c r="AX1264" s="21" t="e">
        <f t="shared" si="661"/>
        <v>#N/A</v>
      </c>
      <c r="AY1264" s="20" t="e">
        <f>VLOOKUP($D1264,'DATA PENGUKURAN GARDU'!$A:$BS,46,0)</f>
        <v>#N/A</v>
      </c>
      <c r="AZ1264" s="20" t="e">
        <f>VLOOKUP($D1264,'DATA PENGUKURAN GARDU'!$A:$BS,53,0)</f>
        <v>#N/A</v>
      </c>
      <c r="BA1264" s="20" t="e">
        <f>VLOOKUP($D1264,'DATA PENGUKURAN GARDU'!$A:$BS,54,0)</f>
        <v>#N/A</v>
      </c>
      <c r="BB1264" s="17" t="e">
        <f>VLOOKUP($E1264,'DATA PENGUKURAN GARDU'!$A:$BS,42,0)</f>
        <v>#N/A</v>
      </c>
      <c r="BC1264" s="23" t="e">
        <f t="shared" si="662"/>
        <v>#N/A</v>
      </c>
      <c r="BD1264" s="17" t="e">
        <f>VLOOKUP($E1264,'DATA PENGUKURAN GARDU'!$A:$BS,44,0)</f>
        <v>#N/A</v>
      </c>
      <c r="BE1264" s="23" t="e">
        <f t="shared" si="663"/>
        <v>#N/A</v>
      </c>
      <c r="BF1264" s="17" t="e">
        <f>VLOOKUP($E1264,'DATA PENGUKURAN GARDU'!$A:$BS,46,0)</f>
        <v>#N/A</v>
      </c>
      <c r="BG1264" s="23" t="e">
        <f t="shared" si="664"/>
        <v>#N/A</v>
      </c>
      <c r="BH1264" s="17" t="e">
        <f>VLOOKUP($E1264,'DATA PENGUKURAN GARDU'!$A:$BS,46,0)</f>
        <v>#N/A</v>
      </c>
      <c r="BI1264" s="17" t="e">
        <f>VLOOKUP($E1264,'DATA PENGUKURAN GARDU'!$A:$BS,53,0)</f>
        <v>#N/A</v>
      </c>
      <c r="BJ1264" s="17" t="e">
        <f>VLOOKUP($E1264,'DATA PENGUKURAN GARDU'!$A:$BS,54,0)</f>
        <v>#N/A</v>
      </c>
      <c r="BK1264" s="20" t="e">
        <f t="shared" si="642"/>
        <v>#N/A</v>
      </c>
      <c r="BL1264" s="20" t="e">
        <f t="shared" si="643"/>
        <v>#N/A</v>
      </c>
      <c r="BM1264" s="20" t="e">
        <f t="shared" si="644"/>
        <v>#N/A</v>
      </c>
      <c r="BN1264" s="25" t="e">
        <f t="shared" si="645"/>
        <v>#N/A</v>
      </c>
      <c r="BO1264" s="26" t="str">
        <f t="shared" si="646"/>
        <v>0</v>
      </c>
      <c r="BP1264" s="21" t="e">
        <f t="shared" si="647"/>
        <v>#VALUE!</v>
      </c>
      <c r="BQ1264" s="20" t="e">
        <f t="shared" si="648"/>
        <v>#N/A</v>
      </c>
      <c r="BR1264" s="20" t="e">
        <v>#N/A</v>
      </c>
      <c r="BS1264" s="9" t="e">
        <v>#N/A</v>
      </c>
      <c r="BT1264" s="2" t="e">
        <f t="shared" si="649"/>
        <v>#VALUE!</v>
      </c>
      <c r="BU1264" s="2" t="e">
        <f t="shared" si="632"/>
        <v>#N/A</v>
      </c>
      <c r="BV1264" s="2" t="e">
        <f t="shared" si="633"/>
        <v>#N/A</v>
      </c>
    </row>
    <row r="1265" s="2" customFormat="1" ht="22.95" customHeight="1" spans="1:74">
      <c r="A1265" s="9" t="str">
        <f t="shared" si="634"/>
        <v>BB 181.2Induk</v>
      </c>
      <c r="B1265" s="9" t="str">
        <f t="shared" si="635"/>
        <v>BB 181.2jurusan 1</v>
      </c>
      <c r="C1265" s="9" t="str">
        <f t="shared" si="636"/>
        <v>BB 181.2jurusan 2</v>
      </c>
      <c r="D1265" s="9" t="str">
        <f t="shared" si="637"/>
        <v>BB 181.2jurusan 3</v>
      </c>
      <c r="E1265" s="9" t="str">
        <f t="shared" si="638"/>
        <v>BB 181.2jurusan 4</v>
      </c>
      <c r="F1265" s="10" t="s">
        <v>1517</v>
      </c>
      <c r="G1265" s="10" t="s">
        <v>4</v>
      </c>
      <c r="H1265" s="10" t="s">
        <v>1518</v>
      </c>
      <c r="I1265" s="10" t="s">
        <v>12619</v>
      </c>
      <c r="J1265" s="10" t="s">
        <v>12620</v>
      </c>
      <c r="K1265" s="10" t="s">
        <v>7465</v>
      </c>
      <c r="L1265" s="10"/>
      <c r="M1265" s="10"/>
      <c r="N1265" s="14">
        <f t="shared" si="639"/>
        <v>0</v>
      </c>
      <c r="O1265" s="15" t="e">
        <f t="shared" si="640"/>
        <v>#VALUE!</v>
      </c>
      <c r="P1265" s="15" t="e">
        <f t="shared" si="641"/>
        <v>#VALUE!</v>
      </c>
      <c r="Q1265" s="17" t="e">
        <f>VLOOKUP($A1265,'DATA PENGUKURAN GARDU'!$A:$BS,42,0)</f>
        <v>#N/A</v>
      </c>
      <c r="R1265" s="18" t="e">
        <f t="shared" si="650"/>
        <v>#N/A</v>
      </c>
      <c r="S1265" s="17" t="e">
        <f>VLOOKUP($A1265,'DATA PENGUKURAN GARDU'!$A:$BS,44,0)</f>
        <v>#N/A</v>
      </c>
      <c r="T1265" s="18" t="e">
        <f t="shared" si="651"/>
        <v>#N/A</v>
      </c>
      <c r="U1265" s="17" t="e">
        <f>VLOOKUP($A1265,'DATA PENGUKURAN GARDU'!$A:$BS,46,0)</f>
        <v>#N/A</v>
      </c>
      <c r="V1265" s="18" t="e">
        <f t="shared" si="652"/>
        <v>#N/A</v>
      </c>
      <c r="W1265" s="17" t="e">
        <f>VLOOKUP($A1265,'DATA PENGUKURAN GARDU'!$A:$BS,48,0)</f>
        <v>#N/A</v>
      </c>
      <c r="X1265" s="17" t="e">
        <f>VLOOKUP($A1265,'DATA PENGUKURAN GARDU'!$A:$BS,53,0)</f>
        <v>#N/A</v>
      </c>
      <c r="Y1265" s="17" t="e">
        <f>VLOOKUP($A1265,'DATA PENGUKURAN GARDU'!$A:$BS,54,0)</f>
        <v>#N/A</v>
      </c>
      <c r="Z1265" s="17" t="e">
        <f>VLOOKUP($A1265,'DATA PENGUKURAN GARDU'!$A:$BS,55,0)</f>
        <v>#N/A</v>
      </c>
      <c r="AA1265" s="20" t="e">
        <f>VLOOKUP($B1265,'DATA PENGUKURAN GARDU'!$A:$BS,42,0)</f>
        <v>#N/A</v>
      </c>
      <c r="AB1265" s="21" t="e">
        <f t="shared" si="653"/>
        <v>#N/A</v>
      </c>
      <c r="AC1265" s="20" t="e">
        <f>VLOOKUP($B1265,'DATA PENGUKURAN GARDU'!$A:$BS,44,0)</f>
        <v>#N/A</v>
      </c>
      <c r="AD1265" s="21" t="e">
        <f t="shared" si="654"/>
        <v>#N/A</v>
      </c>
      <c r="AE1265" s="20" t="e">
        <f>VLOOKUP($B1265,'DATA PENGUKURAN GARDU'!$A:$BS,46,0)</f>
        <v>#N/A</v>
      </c>
      <c r="AF1265" s="21" t="e">
        <f t="shared" si="655"/>
        <v>#N/A</v>
      </c>
      <c r="AG1265" s="20" t="e">
        <f>VLOOKUP($B1265,'DATA PENGUKURAN GARDU'!$A:$BS,46,0)</f>
        <v>#N/A</v>
      </c>
      <c r="AH1265" s="20" t="e">
        <f>VLOOKUP($B1265,'DATA PENGUKURAN GARDU'!$A:$BS,53,0)</f>
        <v>#N/A</v>
      </c>
      <c r="AI1265" s="20" t="e">
        <f>VLOOKUP($B1265,'DATA PENGUKURAN GARDU'!$A:$BS,54,0)</f>
        <v>#N/A</v>
      </c>
      <c r="AJ1265" s="17" t="e">
        <f>VLOOKUP($C1265,'DATA PENGUKURAN GARDU'!$A:$BS,42,0)</f>
        <v>#N/A</v>
      </c>
      <c r="AK1265" s="23" t="e">
        <f t="shared" si="656"/>
        <v>#N/A</v>
      </c>
      <c r="AL1265" s="17" t="e">
        <f>VLOOKUP($C1265,'DATA PENGUKURAN GARDU'!$A:$BS,44,0)</f>
        <v>#N/A</v>
      </c>
      <c r="AM1265" s="23" t="e">
        <f t="shared" si="657"/>
        <v>#N/A</v>
      </c>
      <c r="AN1265" s="17" t="e">
        <f>VLOOKUP($C1265,'DATA PENGUKURAN GARDU'!$A:$BS,46,0)</f>
        <v>#N/A</v>
      </c>
      <c r="AO1265" s="23" t="e">
        <f t="shared" si="658"/>
        <v>#N/A</v>
      </c>
      <c r="AP1265" s="17" t="e">
        <f>VLOOKUP($C1265,'DATA PENGUKURAN GARDU'!$A:$BS,46,0)</f>
        <v>#N/A</v>
      </c>
      <c r="AQ1265" s="17" t="e">
        <f>VLOOKUP($C1265,'DATA PENGUKURAN GARDU'!$A:$BS,53,0)</f>
        <v>#N/A</v>
      </c>
      <c r="AR1265" s="17" t="e">
        <f>VLOOKUP($C1265,'DATA PENGUKURAN GARDU'!$A:$BS,54,0)</f>
        <v>#N/A</v>
      </c>
      <c r="AS1265" s="20" t="e">
        <f>VLOOKUP($D1265,'DATA PENGUKURAN GARDU'!$A:$BS,42,0)</f>
        <v>#N/A</v>
      </c>
      <c r="AT1265" s="21" t="e">
        <f t="shared" si="659"/>
        <v>#N/A</v>
      </c>
      <c r="AU1265" s="20" t="e">
        <f>VLOOKUP($D1265,'DATA PENGUKURAN GARDU'!$A:$BS,44,0)</f>
        <v>#N/A</v>
      </c>
      <c r="AV1265" s="21" t="e">
        <f t="shared" si="660"/>
        <v>#N/A</v>
      </c>
      <c r="AW1265" s="20" t="e">
        <f>VLOOKUP($D1265,'DATA PENGUKURAN GARDU'!$A:$BS,46,0)</f>
        <v>#N/A</v>
      </c>
      <c r="AX1265" s="21" t="e">
        <f t="shared" si="661"/>
        <v>#N/A</v>
      </c>
      <c r="AY1265" s="20" t="e">
        <f>VLOOKUP($D1265,'DATA PENGUKURAN GARDU'!$A:$BS,46,0)</f>
        <v>#N/A</v>
      </c>
      <c r="AZ1265" s="20" t="e">
        <f>VLOOKUP($D1265,'DATA PENGUKURAN GARDU'!$A:$BS,53,0)</f>
        <v>#N/A</v>
      </c>
      <c r="BA1265" s="20" t="e">
        <f>VLOOKUP($D1265,'DATA PENGUKURAN GARDU'!$A:$BS,54,0)</f>
        <v>#N/A</v>
      </c>
      <c r="BB1265" s="17" t="e">
        <f>VLOOKUP($E1265,'DATA PENGUKURAN GARDU'!$A:$BS,42,0)</f>
        <v>#N/A</v>
      </c>
      <c r="BC1265" s="23" t="e">
        <f t="shared" si="662"/>
        <v>#N/A</v>
      </c>
      <c r="BD1265" s="17" t="e">
        <f>VLOOKUP($E1265,'DATA PENGUKURAN GARDU'!$A:$BS,44,0)</f>
        <v>#N/A</v>
      </c>
      <c r="BE1265" s="23" t="e">
        <f t="shared" si="663"/>
        <v>#N/A</v>
      </c>
      <c r="BF1265" s="17" t="e">
        <f>VLOOKUP($E1265,'DATA PENGUKURAN GARDU'!$A:$BS,46,0)</f>
        <v>#N/A</v>
      </c>
      <c r="BG1265" s="23" t="e">
        <f t="shared" si="664"/>
        <v>#N/A</v>
      </c>
      <c r="BH1265" s="17" t="e">
        <f>VLOOKUP($E1265,'DATA PENGUKURAN GARDU'!$A:$BS,46,0)</f>
        <v>#N/A</v>
      </c>
      <c r="BI1265" s="17" t="e">
        <f>VLOOKUP($E1265,'DATA PENGUKURAN GARDU'!$A:$BS,53,0)</f>
        <v>#N/A</v>
      </c>
      <c r="BJ1265" s="17" t="e">
        <f>VLOOKUP($E1265,'DATA PENGUKURAN GARDU'!$A:$BS,54,0)</f>
        <v>#N/A</v>
      </c>
      <c r="BK1265" s="20" t="e">
        <f t="shared" si="642"/>
        <v>#N/A</v>
      </c>
      <c r="BL1265" s="20" t="e">
        <f t="shared" si="643"/>
        <v>#N/A</v>
      </c>
      <c r="BM1265" s="20" t="e">
        <f t="shared" si="644"/>
        <v>#N/A</v>
      </c>
      <c r="BN1265" s="25" t="e">
        <f t="shared" si="645"/>
        <v>#N/A</v>
      </c>
      <c r="BO1265" s="26" t="str">
        <f t="shared" si="646"/>
        <v>0</v>
      </c>
      <c r="BP1265" s="21" t="e">
        <f t="shared" si="647"/>
        <v>#VALUE!</v>
      </c>
      <c r="BQ1265" s="20" t="e">
        <f t="shared" si="648"/>
        <v>#N/A</v>
      </c>
      <c r="BR1265" s="20" t="e">
        <v>#N/A</v>
      </c>
      <c r="BS1265" s="9" t="e">
        <v>#N/A</v>
      </c>
      <c r="BT1265" s="2" t="e">
        <f t="shared" si="649"/>
        <v>#VALUE!</v>
      </c>
      <c r="BU1265" s="2" t="e">
        <f t="shared" si="632"/>
        <v>#N/A</v>
      </c>
      <c r="BV1265" s="2" t="e">
        <f t="shared" si="633"/>
        <v>#N/A</v>
      </c>
    </row>
    <row r="1266" s="2" customFormat="1" ht="22.95" customHeight="1" spans="1:74">
      <c r="A1266" s="9" t="str">
        <f t="shared" si="634"/>
        <v>K-239Induk</v>
      </c>
      <c r="B1266" s="9" t="str">
        <f t="shared" si="635"/>
        <v>K-239jurusan 1</v>
      </c>
      <c r="C1266" s="9" t="str">
        <f t="shared" si="636"/>
        <v>K-239jurusan 2</v>
      </c>
      <c r="D1266" s="9" t="str">
        <f t="shared" si="637"/>
        <v>K-239jurusan 3</v>
      </c>
      <c r="E1266" s="9" t="str">
        <f t="shared" si="638"/>
        <v>K-239jurusan 4</v>
      </c>
      <c r="F1266" s="10" t="s">
        <v>136</v>
      </c>
      <c r="G1266" s="10" t="s">
        <v>132</v>
      </c>
      <c r="H1266" s="10" t="s">
        <v>1519</v>
      </c>
      <c r="I1266" s="10" t="s">
        <v>12621</v>
      </c>
      <c r="J1266" s="10" t="s">
        <v>12622</v>
      </c>
      <c r="K1266" s="10" t="s">
        <v>7465</v>
      </c>
      <c r="L1266" s="10"/>
      <c r="M1266" s="10"/>
      <c r="N1266" s="14">
        <f t="shared" si="639"/>
        <v>0</v>
      </c>
      <c r="O1266" s="15" t="e">
        <f t="shared" si="640"/>
        <v>#VALUE!</v>
      </c>
      <c r="P1266" s="15" t="e">
        <f t="shared" si="641"/>
        <v>#VALUE!</v>
      </c>
      <c r="Q1266" s="17" t="e">
        <f>VLOOKUP($A1266,'DATA PENGUKURAN GARDU'!$A:$BS,42,0)</f>
        <v>#N/A</v>
      </c>
      <c r="R1266" s="18" t="e">
        <f t="shared" si="650"/>
        <v>#N/A</v>
      </c>
      <c r="S1266" s="17" t="e">
        <f>VLOOKUP($A1266,'DATA PENGUKURAN GARDU'!$A:$BS,44,0)</f>
        <v>#N/A</v>
      </c>
      <c r="T1266" s="18" t="e">
        <f t="shared" si="651"/>
        <v>#N/A</v>
      </c>
      <c r="U1266" s="17" t="e">
        <f>VLOOKUP($A1266,'DATA PENGUKURAN GARDU'!$A:$BS,46,0)</f>
        <v>#N/A</v>
      </c>
      <c r="V1266" s="18" t="e">
        <f t="shared" si="652"/>
        <v>#N/A</v>
      </c>
      <c r="W1266" s="17" t="e">
        <f>VLOOKUP($A1266,'DATA PENGUKURAN GARDU'!$A:$BS,48,0)</f>
        <v>#N/A</v>
      </c>
      <c r="X1266" s="17" t="e">
        <f>VLOOKUP($A1266,'DATA PENGUKURAN GARDU'!$A:$BS,53,0)</f>
        <v>#N/A</v>
      </c>
      <c r="Y1266" s="17" t="e">
        <f>VLOOKUP($A1266,'DATA PENGUKURAN GARDU'!$A:$BS,54,0)</f>
        <v>#N/A</v>
      </c>
      <c r="Z1266" s="17" t="e">
        <f>VLOOKUP($A1266,'DATA PENGUKURAN GARDU'!$A:$BS,55,0)</f>
        <v>#N/A</v>
      </c>
      <c r="AA1266" s="20" t="e">
        <f>VLOOKUP($B1266,'DATA PENGUKURAN GARDU'!$A:$BS,42,0)</f>
        <v>#N/A</v>
      </c>
      <c r="AB1266" s="21" t="e">
        <f t="shared" si="653"/>
        <v>#N/A</v>
      </c>
      <c r="AC1266" s="20" t="e">
        <f>VLOOKUP($B1266,'DATA PENGUKURAN GARDU'!$A:$BS,44,0)</f>
        <v>#N/A</v>
      </c>
      <c r="AD1266" s="21" t="e">
        <f t="shared" si="654"/>
        <v>#N/A</v>
      </c>
      <c r="AE1266" s="20" t="e">
        <f>VLOOKUP($B1266,'DATA PENGUKURAN GARDU'!$A:$BS,46,0)</f>
        <v>#N/A</v>
      </c>
      <c r="AF1266" s="21" t="e">
        <f t="shared" si="655"/>
        <v>#N/A</v>
      </c>
      <c r="AG1266" s="20" t="e">
        <f>VLOOKUP($B1266,'DATA PENGUKURAN GARDU'!$A:$BS,46,0)</f>
        <v>#N/A</v>
      </c>
      <c r="AH1266" s="20" t="e">
        <f>VLOOKUP($B1266,'DATA PENGUKURAN GARDU'!$A:$BS,53,0)</f>
        <v>#N/A</v>
      </c>
      <c r="AI1266" s="20" t="e">
        <f>VLOOKUP($B1266,'DATA PENGUKURAN GARDU'!$A:$BS,54,0)</f>
        <v>#N/A</v>
      </c>
      <c r="AJ1266" s="17" t="e">
        <f>VLOOKUP($C1266,'DATA PENGUKURAN GARDU'!$A:$BS,42,0)</f>
        <v>#N/A</v>
      </c>
      <c r="AK1266" s="23" t="e">
        <f t="shared" si="656"/>
        <v>#N/A</v>
      </c>
      <c r="AL1266" s="17" t="e">
        <f>VLOOKUP($C1266,'DATA PENGUKURAN GARDU'!$A:$BS,44,0)</f>
        <v>#N/A</v>
      </c>
      <c r="AM1266" s="23" t="e">
        <f t="shared" si="657"/>
        <v>#N/A</v>
      </c>
      <c r="AN1266" s="17" t="e">
        <f>VLOOKUP($C1266,'DATA PENGUKURAN GARDU'!$A:$BS,46,0)</f>
        <v>#N/A</v>
      </c>
      <c r="AO1266" s="23" t="e">
        <f t="shared" si="658"/>
        <v>#N/A</v>
      </c>
      <c r="AP1266" s="17" t="e">
        <f>VLOOKUP($C1266,'DATA PENGUKURAN GARDU'!$A:$BS,46,0)</f>
        <v>#N/A</v>
      </c>
      <c r="AQ1266" s="17" t="e">
        <f>VLOOKUP($C1266,'DATA PENGUKURAN GARDU'!$A:$BS,53,0)</f>
        <v>#N/A</v>
      </c>
      <c r="AR1266" s="17" t="e">
        <f>VLOOKUP($C1266,'DATA PENGUKURAN GARDU'!$A:$BS,54,0)</f>
        <v>#N/A</v>
      </c>
      <c r="AS1266" s="20" t="e">
        <f>VLOOKUP($D1266,'DATA PENGUKURAN GARDU'!$A:$BS,42,0)</f>
        <v>#N/A</v>
      </c>
      <c r="AT1266" s="21" t="e">
        <f t="shared" si="659"/>
        <v>#N/A</v>
      </c>
      <c r="AU1266" s="20" t="e">
        <f>VLOOKUP($D1266,'DATA PENGUKURAN GARDU'!$A:$BS,44,0)</f>
        <v>#N/A</v>
      </c>
      <c r="AV1266" s="21" t="e">
        <f t="shared" si="660"/>
        <v>#N/A</v>
      </c>
      <c r="AW1266" s="20" t="e">
        <f>VLOOKUP($D1266,'DATA PENGUKURAN GARDU'!$A:$BS,46,0)</f>
        <v>#N/A</v>
      </c>
      <c r="AX1266" s="21" t="e">
        <f t="shared" si="661"/>
        <v>#N/A</v>
      </c>
      <c r="AY1266" s="20" t="e">
        <f>VLOOKUP($D1266,'DATA PENGUKURAN GARDU'!$A:$BS,46,0)</f>
        <v>#N/A</v>
      </c>
      <c r="AZ1266" s="20" t="e">
        <f>VLOOKUP($D1266,'DATA PENGUKURAN GARDU'!$A:$BS,53,0)</f>
        <v>#N/A</v>
      </c>
      <c r="BA1266" s="20" t="e">
        <f>VLOOKUP($D1266,'DATA PENGUKURAN GARDU'!$A:$BS,54,0)</f>
        <v>#N/A</v>
      </c>
      <c r="BB1266" s="17" t="e">
        <f>VLOOKUP($E1266,'DATA PENGUKURAN GARDU'!$A:$BS,42,0)</f>
        <v>#N/A</v>
      </c>
      <c r="BC1266" s="23" t="e">
        <f t="shared" si="662"/>
        <v>#N/A</v>
      </c>
      <c r="BD1266" s="17" t="e">
        <f>VLOOKUP($E1266,'DATA PENGUKURAN GARDU'!$A:$BS,44,0)</f>
        <v>#N/A</v>
      </c>
      <c r="BE1266" s="23" t="e">
        <f t="shared" si="663"/>
        <v>#N/A</v>
      </c>
      <c r="BF1266" s="17" t="e">
        <f>VLOOKUP($E1266,'DATA PENGUKURAN GARDU'!$A:$BS,46,0)</f>
        <v>#N/A</v>
      </c>
      <c r="BG1266" s="23" t="e">
        <f t="shared" si="664"/>
        <v>#N/A</v>
      </c>
      <c r="BH1266" s="17" t="e">
        <f>VLOOKUP($E1266,'DATA PENGUKURAN GARDU'!$A:$BS,46,0)</f>
        <v>#N/A</v>
      </c>
      <c r="BI1266" s="17" t="e">
        <f>VLOOKUP($E1266,'DATA PENGUKURAN GARDU'!$A:$BS,53,0)</f>
        <v>#N/A</v>
      </c>
      <c r="BJ1266" s="17" t="e">
        <f>VLOOKUP($E1266,'DATA PENGUKURAN GARDU'!$A:$BS,54,0)</f>
        <v>#N/A</v>
      </c>
      <c r="BK1266" s="20" t="e">
        <f t="shared" si="642"/>
        <v>#N/A</v>
      </c>
      <c r="BL1266" s="20" t="e">
        <f t="shared" si="643"/>
        <v>#N/A</v>
      </c>
      <c r="BM1266" s="20" t="e">
        <f t="shared" si="644"/>
        <v>#N/A</v>
      </c>
      <c r="BN1266" s="25" t="e">
        <f t="shared" si="645"/>
        <v>#N/A</v>
      </c>
      <c r="BO1266" s="26" t="str">
        <f t="shared" si="646"/>
        <v>0</v>
      </c>
      <c r="BP1266" s="21" t="e">
        <f t="shared" si="647"/>
        <v>#VALUE!</v>
      </c>
      <c r="BQ1266" s="20" t="e">
        <f t="shared" si="648"/>
        <v>#N/A</v>
      </c>
      <c r="BR1266" s="20" t="e">
        <v>#N/A</v>
      </c>
      <c r="BS1266" s="9" t="e">
        <v>#N/A</v>
      </c>
      <c r="BT1266" s="2" t="e">
        <f t="shared" si="649"/>
        <v>#VALUE!</v>
      </c>
      <c r="BU1266" s="2" t="e">
        <f t="shared" si="632"/>
        <v>#N/A</v>
      </c>
      <c r="BV1266" s="2" t="e">
        <f t="shared" si="633"/>
        <v>#N/A</v>
      </c>
    </row>
    <row r="1267" s="2" customFormat="1" ht="22.95" customHeight="1" spans="1:74">
      <c r="A1267" s="9" t="str">
        <f t="shared" si="634"/>
        <v>BB 043Induk</v>
      </c>
      <c r="B1267" s="9" t="str">
        <f t="shared" si="635"/>
        <v>BB 043jurusan 1</v>
      </c>
      <c r="C1267" s="9" t="str">
        <f t="shared" si="636"/>
        <v>BB 043jurusan 2</v>
      </c>
      <c r="D1267" s="9" t="str">
        <f t="shared" si="637"/>
        <v>BB 043jurusan 3</v>
      </c>
      <c r="E1267" s="9" t="str">
        <f t="shared" si="638"/>
        <v>BB 043jurusan 4</v>
      </c>
      <c r="F1267" s="10" t="s">
        <v>638</v>
      </c>
      <c r="G1267" s="10" t="s">
        <v>4</v>
      </c>
      <c r="H1267" s="10" t="s">
        <v>1520</v>
      </c>
      <c r="I1267" s="10" t="s">
        <v>12623</v>
      </c>
      <c r="J1267" s="10" t="s">
        <v>12624</v>
      </c>
      <c r="K1267" s="10" t="s">
        <v>7465</v>
      </c>
      <c r="L1267" s="10"/>
      <c r="M1267" s="10"/>
      <c r="N1267" s="14">
        <f t="shared" si="639"/>
        <v>0</v>
      </c>
      <c r="O1267" s="15" t="e">
        <f t="shared" si="640"/>
        <v>#VALUE!</v>
      </c>
      <c r="P1267" s="15" t="e">
        <f t="shared" si="641"/>
        <v>#VALUE!</v>
      </c>
      <c r="Q1267" s="17" t="e">
        <f>VLOOKUP($A1267,'DATA PENGUKURAN GARDU'!$A:$BS,42,0)</f>
        <v>#N/A</v>
      </c>
      <c r="R1267" s="18" t="e">
        <f t="shared" si="650"/>
        <v>#N/A</v>
      </c>
      <c r="S1267" s="17" t="e">
        <f>VLOOKUP($A1267,'DATA PENGUKURAN GARDU'!$A:$BS,44,0)</f>
        <v>#N/A</v>
      </c>
      <c r="T1267" s="18" t="e">
        <f t="shared" si="651"/>
        <v>#N/A</v>
      </c>
      <c r="U1267" s="17" t="e">
        <f>VLOOKUP($A1267,'DATA PENGUKURAN GARDU'!$A:$BS,46,0)</f>
        <v>#N/A</v>
      </c>
      <c r="V1267" s="18" t="e">
        <f t="shared" si="652"/>
        <v>#N/A</v>
      </c>
      <c r="W1267" s="17" t="e">
        <f>VLOOKUP($A1267,'DATA PENGUKURAN GARDU'!$A:$BS,48,0)</f>
        <v>#N/A</v>
      </c>
      <c r="X1267" s="17" t="e">
        <f>VLOOKUP($A1267,'DATA PENGUKURAN GARDU'!$A:$BS,53,0)</f>
        <v>#N/A</v>
      </c>
      <c r="Y1267" s="17" t="e">
        <f>VLOOKUP($A1267,'DATA PENGUKURAN GARDU'!$A:$BS,54,0)</f>
        <v>#N/A</v>
      </c>
      <c r="Z1267" s="17" t="e">
        <f>VLOOKUP($A1267,'DATA PENGUKURAN GARDU'!$A:$BS,55,0)</f>
        <v>#N/A</v>
      </c>
      <c r="AA1267" s="20" t="e">
        <f>VLOOKUP($B1267,'DATA PENGUKURAN GARDU'!$A:$BS,42,0)</f>
        <v>#N/A</v>
      </c>
      <c r="AB1267" s="21" t="e">
        <f t="shared" si="653"/>
        <v>#N/A</v>
      </c>
      <c r="AC1267" s="20" t="e">
        <f>VLOOKUP($B1267,'DATA PENGUKURAN GARDU'!$A:$BS,44,0)</f>
        <v>#N/A</v>
      </c>
      <c r="AD1267" s="21" t="e">
        <f t="shared" si="654"/>
        <v>#N/A</v>
      </c>
      <c r="AE1267" s="20" t="e">
        <f>VLOOKUP($B1267,'DATA PENGUKURAN GARDU'!$A:$BS,46,0)</f>
        <v>#N/A</v>
      </c>
      <c r="AF1267" s="21" t="e">
        <f t="shared" si="655"/>
        <v>#N/A</v>
      </c>
      <c r="AG1267" s="20" t="e">
        <f>VLOOKUP($B1267,'DATA PENGUKURAN GARDU'!$A:$BS,46,0)</f>
        <v>#N/A</v>
      </c>
      <c r="AH1267" s="20" t="e">
        <f>VLOOKUP($B1267,'DATA PENGUKURAN GARDU'!$A:$BS,53,0)</f>
        <v>#N/A</v>
      </c>
      <c r="AI1267" s="20" t="e">
        <f>VLOOKUP($B1267,'DATA PENGUKURAN GARDU'!$A:$BS,54,0)</f>
        <v>#N/A</v>
      </c>
      <c r="AJ1267" s="17" t="e">
        <f>VLOOKUP($C1267,'DATA PENGUKURAN GARDU'!$A:$BS,42,0)</f>
        <v>#N/A</v>
      </c>
      <c r="AK1267" s="23" t="e">
        <f t="shared" si="656"/>
        <v>#N/A</v>
      </c>
      <c r="AL1267" s="17" t="e">
        <f>VLOOKUP($C1267,'DATA PENGUKURAN GARDU'!$A:$BS,44,0)</f>
        <v>#N/A</v>
      </c>
      <c r="AM1267" s="23" t="e">
        <f t="shared" si="657"/>
        <v>#N/A</v>
      </c>
      <c r="AN1267" s="17" t="e">
        <f>VLOOKUP($C1267,'DATA PENGUKURAN GARDU'!$A:$BS,46,0)</f>
        <v>#N/A</v>
      </c>
      <c r="AO1267" s="23" t="e">
        <f t="shared" si="658"/>
        <v>#N/A</v>
      </c>
      <c r="AP1267" s="17" t="e">
        <f>VLOOKUP($C1267,'DATA PENGUKURAN GARDU'!$A:$BS,46,0)</f>
        <v>#N/A</v>
      </c>
      <c r="AQ1267" s="17" t="e">
        <f>VLOOKUP($C1267,'DATA PENGUKURAN GARDU'!$A:$BS,53,0)</f>
        <v>#N/A</v>
      </c>
      <c r="AR1267" s="17" t="e">
        <f>VLOOKUP($C1267,'DATA PENGUKURAN GARDU'!$A:$BS,54,0)</f>
        <v>#N/A</v>
      </c>
      <c r="AS1267" s="20" t="e">
        <f>VLOOKUP($D1267,'DATA PENGUKURAN GARDU'!$A:$BS,42,0)</f>
        <v>#N/A</v>
      </c>
      <c r="AT1267" s="21" t="e">
        <f t="shared" si="659"/>
        <v>#N/A</v>
      </c>
      <c r="AU1267" s="20" t="e">
        <f>VLOOKUP($D1267,'DATA PENGUKURAN GARDU'!$A:$BS,44,0)</f>
        <v>#N/A</v>
      </c>
      <c r="AV1267" s="21" t="e">
        <f t="shared" si="660"/>
        <v>#N/A</v>
      </c>
      <c r="AW1267" s="20" t="e">
        <f>VLOOKUP($D1267,'DATA PENGUKURAN GARDU'!$A:$BS,46,0)</f>
        <v>#N/A</v>
      </c>
      <c r="AX1267" s="21" t="e">
        <f t="shared" si="661"/>
        <v>#N/A</v>
      </c>
      <c r="AY1267" s="20" t="e">
        <f>VLOOKUP($D1267,'DATA PENGUKURAN GARDU'!$A:$BS,46,0)</f>
        <v>#N/A</v>
      </c>
      <c r="AZ1267" s="20" t="e">
        <f>VLOOKUP($D1267,'DATA PENGUKURAN GARDU'!$A:$BS,53,0)</f>
        <v>#N/A</v>
      </c>
      <c r="BA1267" s="20" t="e">
        <f>VLOOKUP($D1267,'DATA PENGUKURAN GARDU'!$A:$BS,54,0)</f>
        <v>#N/A</v>
      </c>
      <c r="BB1267" s="17" t="e">
        <f>VLOOKUP($E1267,'DATA PENGUKURAN GARDU'!$A:$BS,42,0)</f>
        <v>#N/A</v>
      </c>
      <c r="BC1267" s="23" t="e">
        <f t="shared" si="662"/>
        <v>#N/A</v>
      </c>
      <c r="BD1267" s="17" t="e">
        <f>VLOOKUP($E1267,'DATA PENGUKURAN GARDU'!$A:$BS,44,0)</f>
        <v>#N/A</v>
      </c>
      <c r="BE1267" s="23" t="e">
        <f t="shared" si="663"/>
        <v>#N/A</v>
      </c>
      <c r="BF1267" s="17" t="e">
        <f>VLOOKUP($E1267,'DATA PENGUKURAN GARDU'!$A:$BS,46,0)</f>
        <v>#N/A</v>
      </c>
      <c r="BG1267" s="23" t="e">
        <f t="shared" si="664"/>
        <v>#N/A</v>
      </c>
      <c r="BH1267" s="17" t="e">
        <f>VLOOKUP($E1267,'DATA PENGUKURAN GARDU'!$A:$BS,46,0)</f>
        <v>#N/A</v>
      </c>
      <c r="BI1267" s="17" t="e">
        <f>VLOOKUP($E1267,'DATA PENGUKURAN GARDU'!$A:$BS,53,0)</f>
        <v>#N/A</v>
      </c>
      <c r="BJ1267" s="17" t="e">
        <f>VLOOKUP($E1267,'DATA PENGUKURAN GARDU'!$A:$BS,54,0)</f>
        <v>#N/A</v>
      </c>
      <c r="BK1267" s="20" t="e">
        <f t="shared" si="642"/>
        <v>#N/A</v>
      </c>
      <c r="BL1267" s="20" t="e">
        <f t="shared" si="643"/>
        <v>#N/A</v>
      </c>
      <c r="BM1267" s="20" t="e">
        <f t="shared" si="644"/>
        <v>#N/A</v>
      </c>
      <c r="BN1267" s="25" t="e">
        <f t="shared" si="645"/>
        <v>#N/A</v>
      </c>
      <c r="BO1267" s="26" t="str">
        <f t="shared" si="646"/>
        <v>0</v>
      </c>
      <c r="BP1267" s="21" t="e">
        <f t="shared" si="647"/>
        <v>#VALUE!</v>
      </c>
      <c r="BQ1267" s="20" t="e">
        <f t="shared" si="648"/>
        <v>#N/A</v>
      </c>
      <c r="BR1267" s="20" t="e">
        <v>#N/A</v>
      </c>
      <c r="BS1267" s="9" t="e">
        <v>#N/A</v>
      </c>
      <c r="BT1267" s="2" t="e">
        <f t="shared" si="649"/>
        <v>#VALUE!</v>
      </c>
      <c r="BU1267" s="2" t="e">
        <f t="shared" si="632"/>
        <v>#N/A</v>
      </c>
      <c r="BV1267" s="2" t="e">
        <f t="shared" si="633"/>
        <v>#N/A</v>
      </c>
    </row>
    <row r="1268" s="2" customFormat="1" ht="22.95" customHeight="1" spans="1:74">
      <c r="A1268" s="9" t="str">
        <f t="shared" si="634"/>
        <v>GARDU SMK YADIKAInduk</v>
      </c>
      <c r="B1268" s="9" t="str">
        <f t="shared" si="635"/>
        <v>GARDU SMK YADIKAjurusan 1</v>
      </c>
      <c r="C1268" s="9" t="str">
        <f t="shared" si="636"/>
        <v>GARDU SMK YADIKAjurusan 2</v>
      </c>
      <c r="D1268" s="9" t="str">
        <f t="shared" si="637"/>
        <v>GARDU SMK YADIKAjurusan 3</v>
      </c>
      <c r="E1268" s="9" t="str">
        <f t="shared" si="638"/>
        <v>GARDU SMK YADIKAjurusan 4</v>
      </c>
      <c r="F1268" s="10" t="s">
        <v>136</v>
      </c>
      <c r="G1268" s="10" t="s">
        <v>132</v>
      </c>
      <c r="H1268" s="10" t="s">
        <v>1521</v>
      </c>
      <c r="I1268" s="10" t="s">
        <v>12625</v>
      </c>
      <c r="J1268" s="10" t="s">
        <v>12626</v>
      </c>
      <c r="K1268" s="10" t="s">
        <v>7465</v>
      </c>
      <c r="L1268" s="10"/>
      <c r="M1268" s="10"/>
      <c r="N1268" s="14">
        <f t="shared" si="639"/>
        <v>0</v>
      </c>
      <c r="O1268" s="15" t="e">
        <f t="shared" si="640"/>
        <v>#VALUE!</v>
      </c>
      <c r="P1268" s="15" t="e">
        <f t="shared" si="641"/>
        <v>#VALUE!</v>
      </c>
      <c r="Q1268" s="17" t="e">
        <f>VLOOKUP($A1268,'DATA PENGUKURAN GARDU'!$A:$BS,42,0)</f>
        <v>#N/A</v>
      </c>
      <c r="R1268" s="18" t="e">
        <f t="shared" si="650"/>
        <v>#N/A</v>
      </c>
      <c r="S1268" s="17" t="e">
        <f>VLOOKUP($A1268,'DATA PENGUKURAN GARDU'!$A:$BS,44,0)</f>
        <v>#N/A</v>
      </c>
      <c r="T1268" s="18" t="e">
        <f t="shared" si="651"/>
        <v>#N/A</v>
      </c>
      <c r="U1268" s="17" t="e">
        <f>VLOOKUP($A1268,'DATA PENGUKURAN GARDU'!$A:$BS,46,0)</f>
        <v>#N/A</v>
      </c>
      <c r="V1268" s="18" t="e">
        <f t="shared" si="652"/>
        <v>#N/A</v>
      </c>
      <c r="W1268" s="17" t="e">
        <f>VLOOKUP($A1268,'DATA PENGUKURAN GARDU'!$A:$BS,48,0)</f>
        <v>#N/A</v>
      </c>
      <c r="X1268" s="17" t="e">
        <f>VLOOKUP($A1268,'DATA PENGUKURAN GARDU'!$A:$BS,53,0)</f>
        <v>#N/A</v>
      </c>
      <c r="Y1268" s="17" t="e">
        <f>VLOOKUP($A1268,'DATA PENGUKURAN GARDU'!$A:$BS,54,0)</f>
        <v>#N/A</v>
      </c>
      <c r="Z1268" s="17" t="e">
        <f>VLOOKUP($A1268,'DATA PENGUKURAN GARDU'!$A:$BS,55,0)</f>
        <v>#N/A</v>
      </c>
      <c r="AA1268" s="20" t="e">
        <f>VLOOKUP($B1268,'DATA PENGUKURAN GARDU'!$A:$BS,42,0)</f>
        <v>#N/A</v>
      </c>
      <c r="AB1268" s="21" t="e">
        <f t="shared" si="653"/>
        <v>#N/A</v>
      </c>
      <c r="AC1268" s="20" t="e">
        <f>VLOOKUP($B1268,'DATA PENGUKURAN GARDU'!$A:$BS,44,0)</f>
        <v>#N/A</v>
      </c>
      <c r="AD1268" s="21" t="e">
        <f t="shared" si="654"/>
        <v>#N/A</v>
      </c>
      <c r="AE1268" s="20" t="e">
        <f>VLOOKUP($B1268,'DATA PENGUKURAN GARDU'!$A:$BS,46,0)</f>
        <v>#N/A</v>
      </c>
      <c r="AF1268" s="21" t="e">
        <f t="shared" si="655"/>
        <v>#N/A</v>
      </c>
      <c r="AG1268" s="20" t="e">
        <f>VLOOKUP($B1268,'DATA PENGUKURAN GARDU'!$A:$BS,46,0)</f>
        <v>#N/A</v>
      </c>
      <c r="AH1268" s="20" t="e">
        <f>VLOOKUP($B1268,'DATA PENGUKURAN GARDU'!$A:$BS,53,0)</f>
        <v>#N/A</v>
      </c>
      <c r="AI1268" s="20" t="e">
        <f>VLOOKUP($B1268,'DATA PENGUKURAN GARDU'!$A:$BS,54,0)</f>
        <v>#N/A</v>
      </c>
      <c r="AJ1268" s="17" t="e">
        <f>VLOOKUP($C1268,'DATA PENGUKURAN GARDU'!$A:$BS,42,0)</f>
        <v>#N/A</v>
      </c>
      <c r="AK1268" s="23" t="e">
        <f t="shared" si="656"/>
        <v>#N/A</v>
      </c>
      <c r="AL1268" s="17" t="e">
        <f>VLOOKUP($C1268,'DATA PENGUKURAN GARDU'!$A:$BS,44,0)</f>
        <v>#N/A</v>
      </c>
      <c r="AM1268" s="23" t="e">
        <f t="shared" si="657"/>
        <v>#N/A</v>
      </c>
      <c r="AN1268" s="17" t="e">
        <f>VLOOKUP($C1268,'DATA PENGUKURAN GARDU'!$A:$BS,46,0)</f>
        <v>#N/A</v>
      </c>
      <c r="AO1268" s="23" t="e">
        <f t="shared" si="658"/>
        <v>#N/A</v>
      </c>
      <c r="AP1268" s="17" t="e">
        <f>VLOOKUP($C1268,'DATA PENGUKURAN GARDU'!$A:$BS,46,0)</f>
        <v>#N/A</v>
      </c>
      <c r="AQ1268" s="17" t="e">
        <f>VLOOKUP($C1268,'DATA PENGUKURAN GARDU'!$A:$BS,53,0)</f>
        <v>#N/A</v>
      </c>
      <c r="AR1268" s="17" t="e">
        <f>VLOOKUP($C1268,'DATA PENGUKURAN GARDU'!$A:$BS,54,0)</f>
        <v>#N/A</v>
      </c>
      <c r="AS1268" s="20" t="e">
        <f>VLOOKUP($D1268,'DATA PENGUKURAN GARDU'!$A:$BS,42,0)</f>
        <v>#N/A</v>
      </c>
      <c r="AT1268" s="21" t="e">
        <f t="shared" si="659"/>
        <v>#N/A</v>
      </c>
      <c r="AU1268" s="20" t="e">
        <f>VLOOKUP($D1268,'DATA PENGUKURAN GARDU'!$A:$BS,44,0)</f>
        <v>#N/A</v>
      </c>
      <c r="AV1268" s="21" t="e">
        <f t="shared" si="660"/>
        <v>#N/A</v>
      </c>
      <c r="AW1268" s="20" t="e">
        <f>VLOOKUP($D1268,'DATA PENGUKURAN GARDU'!$A:$BS,46,0)</f>
        <v>#N/A</v>
      </c>
      <c r="AX1268" s="21" t="e">
        <f t="shared" si="661"/>
        <v>#N/A</v>
      </c>
      <c r="AY1268" s="20" t="e">
        <f>VLOOKUP($D1268,'DATA PENGUKURAN GARDU'!$A:$BS,46,0)</f>
        <v>#N/A</v>
      </c>
      <c r="AZ1268" s="20" t="e">
        <f>VLOOKUP($D1268,'DATA PENGUKURAN GARDU'!$A:$BS,53,0)</f>
        <v>#N/A</v>
      </c>
      <c r="BA1268" s="20" t="e">
        <f>VLOOKUP($D1268,'DATA PENGUKURAN GARDU'!$A:$BS,54,0)</f>
        <v>#N/A</v>
      </c>
      <c r="BB1268" s="17" t="e">
        <f>VLOOKUP($E1268,'DATA PENGUKURAN GARDU'!$A:$BS,42,0)</f>
        <v>#N/A</v>
      </c>
      <c r="BC1268" s="23" t="e">
        <f t="shared" si="662"/>
        <v>#N/A</v>
      </c>
      <c r="BD1268" s="17" t="e">
        <f>VLOOKUP($E1268,'DATA PENGUKURAN GARDU'!$A:$BS,44,0)</f>
        <v>#N/A</v>
      </c>
      <c r="BE1268" s="23" t="e">
        <f t="shared" si="663"/>
        <v>#N/A</v>
      </c>
      <c r="BF1268" s="17" t="e">
        <f>VLOOKUP($E1268,'DATA PENGUKURAN GARDU'!$A:$BS,46,0)</f>
        <v>#N/A</v>
      </c>
      <c r="BG1268" s="23" t="e">
        <f t="shared" si="664"/>
        <v>#N/A</v>
      </c>
      <c r="BH1268" s="17" t="e">
        <f>VLOOKUP($E1268,'DATA PENGUKURAN GARDU'!$A:$BS,46,0)</f>
        <v>#N/A</v>
      </c>
      <c r="BI1268" s="17" t="e">
        <f>VLOOKUP($E1268,'DATA PENGUKURAN GARDU'!$A:$BS,53,0)</f>
        <v>#N/A</v>
      </c>
      <c r="BJ1268" s="17" t="e">
        <f>VLOOKUP($E1268,'DATA PENGUKURAN GARDU'!$A:$BS,54,0)</f>
        <v>#N/A</v>
      </c>
      <c r="BK1268" s="20" t="e">
        <f t="shared" si="642"/>
        <v>#N/A</v>
      </c>
      <c r="BL1268" s="20" t="e">
        <f t="shared" si="643"/>
        <v>#N/A</v>
      </c>
      <c r="BM1268" s="20" t="e">
        <f t="shared" si="644"/>
        <v>#N/A</v>
      </c>
      <c r="BN1268" s="25" t="e">
        <f t="shared" si="645"/>
        <v>#N/A</v>
      </c>
      <c r="BO1268" s="26" t="str">
        <f t="shared" si="646"/>
        <v>0</v>
      </c>
      <c r="BP1268" s="21" t="e">
        <f t="shared" si="647"/>
        <v>#VALUE!</v>
      </c>
      <c r="BQ1268" s="20" t="e">
        <f t="shared" si="648"/>
        <v>#N/A</v>
      </c>
      <c r="BR1268" s="20" t="e">
        <v>#N/A</v>
      </c>
      <c r="BS1268" s="9" t="e">
        <v>#N/A</v>
      </c>
      <c r="BT1268" s="2" t="e">
        <f t="shared" si="649"/>
        <v>#VALUE!</v>
      </c>
      <c r="BU1268" s="2" t="e">
        <f t="shared" si="632"/>
        <v>#N/A</v>
      </c>
      <c r="BV1268" s="2" t="e">
        <f t="shared" si="633"/>
        <v>#N/A</v>
      </c>
    </row>
    <row r="1269" s="2" customFormat="1" ht="22.95" customHeight="1" spans="1:74">
      <c r="A1269" s="9" t="str">
        <f t="shared" si="634"/>
        <v>M 89Induk</v>
      </c>
      <c r="B1269" s="9" t="str">
        <f t="shared" si="635"/>
        <v>M 89jurusan 1</v>
      </c>
      <c r="C1269" s="9" t="str">
        <f t="shared" si="636"/>
        <v>M 89jurusan 2</v>
      </c>
      <c r="D1269" s="9" t="str">
        <f t="shared" si="637"/>
        <v>M 89jurusan 3</v>
      </c>
      <c r="E1269" s="9" t="str">
        <f t="shared" si="638"/>
        <v>M 89jurusan 4</v>
      </c>
      <c r="F1269" s="10" t="s">
        <v>131</v>
      </c>
      <c r="G1269" s="10" t="s">
        <v>131</v>
      </c>
      <c r="H1269" s="10" t="s">
        <v>1522</v>
      </c>
      <c r="I1269" s="10" t="s">
        <v>12627</v>
      </c>
      <c r="J1269" s="10" t="s">
        <v>12628</v>
      </c>
      <c r="K1269" s="10" t="s">
        <v>7465</v>
      </c>
      <c r="L1269" s="10"/>
      <c r="M1269" s="10"/>
      <c r="N1269" s="14">
        <f t="shared" si="639"/>
        <v>0</v>
      </c>
      <c r="O1269" s="15" t="e">
        <f t="shared" si="640"/>
        <v>#VALUE!</v>
      </c>
      <c r="P1269" s="15" t="e">
        <f t="shared" si="641"/>
        <v>#VALUE!</v>
      </c>
      <c r="Q1269" s="17" t="e">
        <f>VLOOKUP($A1269,'DATA PENGUKURAN GARDU'!$A:$BS,42,0)</f>
        <v>#N/A</v>
      </c>
      <c r="R1269" s="18" t="e">
        <f t="shared" si="650"/>
        <v>#N/A</v>
      </c>
      <c r="S1269" s="17" t="e">
        <f>VLOOKUP($A1269,'DATA PENGUKURAN GARDU'!$A:$BS,44,0)</f>
        <v>#N/A</v>
      </c>
      <c r="T1269" s="18" t="e">
        <f t="shared" si="651"/>
        <v>#N/A</v>
      </c>
      <c r="U1269" s="17" t="e">
        <f>VLOOKUP($A1269,'DATA PENGUKURAN GARDU'!$A:$BS,46,0)</f>
        <v>#N/A</v>
      </c>
      <c r="V1269" s="18" t="e">
        <f t="shared" si="652"/>
        <v>#N/A</v>
      </c>
      <c r="W1269" s="17" t="e">
        <f>VLOOKUP($A1269,'DATA PENGUKURAN GARDU'!$A:$BS,48,0)</f>
        <v>#N/A</v>
      </c>
      <c r="X1269" s="17" t="e">
        <f>VLOOKUP($A1269,'DATA PENGUKURAN GARDU'!$A:$BS,53,0)</f>
        <v>#N/A</v>
      </c>
      <c r="Y1269" s="17" t="e">
        <f>VLOOKUP($A1269,'DATA PENGUKURAN GARDU'!$A:$BS,54,0)</f>
        <v>#N/A</v>
      </c>
      <c r="Z1269" s="17" t="e">
        <f>VLOOKUP($A1269,'DATA PENGUKURAN GARDU'!$A:$BS,55,0)</f>
        <v>#N/A</v>
      </c>
      <c r="AA1269" s="20" t="e">
        <f>VLOOKUP($B1269,'DATA PENGUKURAN GARDU'!$A:$BS,42,0)</f>
        <v>#N/A</v>
      </c>
      <c r="AB1269" s="21" t="e">
        <f t="shared" si="653"/>
        <v>#N/A</v>
      </c>
      <c r="AC1269" s="20" t="e">
        <f>VLOOKUP($B1269,'DATA PENGUKURAN GARDU'!$A:$BS,44,0)</f>
        <v>#N/A</v>
      </c>
      <c r="AD1269" s="21" t="e">
        <f t="shared" si="654"/>
        <v>#N/A</v>
      </c>
      <c r="AE1269" s="20" t="e">
        <f>VLOOKUP($B1269,'DATA PENGUKURAN GARDU'!$A:$BS,46,0)</f>
        <v>#N/A</v>
      </c>
      <c r="AF1269" s="21" t="e">
        <f t="shared" si="655"/>
        <v>#N/A</v>
      </c>
      <c r="AG1269" s="20" t="e">
        <f>VLOOKUP($B1269,'DATA PENGUKURAN GARDU'!$A:$BS,46,0)</f>
        <v>#N/A</v>
      </c>
      <c r="AH1269" s="20" t="e">
        <f>VLOOKUP($B1269,'DATA PENGUKURAN GARDU'!$A:$BS,53,0)</f>
        <v>#N/A</v>
      </c>
      <c r="AI1269" s="20" t="e">
        <f>VLOOKUP($B1269,'DATA PENGUKURAN GARDU'!$A:$BS,54,0)</f>
        <v>#N/A</v>
      </c>
      <c r="AJ1269" s="17" t="e">
        <f>VLOOKUP($C1269,'DATA PENGUKURAN GARDU'!$A:$BS,42,0)</f>
        <v>#N/A</v>
      </c>
      <c r="AK1269" s="23" t="e">
        <f t="shared" si="656"/>
        <v>#N/A</v>
      </c>
      <c r="AL1269" s="17" t="e">
        <f>VLOOKUP($C1269,'DATA PENGUKURAN GARDU'!$A:$BS,44,0)</f>
        <v>#N/A</v>
      </c>
      <c r="AM1269" s="23" t="e">
        <f t="shared" si="657"/>
        <v>#N/A</v>
      </c>
      <c r="AN1269" s="17" t="e">
        <f>VLOOKUP($C1269,'DATA PENGUKURAN GARDU'!$A:$BS,46,0)</f>
        <v>#N/A</v>
      </c>
      <c r="AO1269" s="23" t="e">
        <f t="shared" si="658"/>
        <v>#N/A</v>
      </c>
      <c r="AP1269" s="17" t="e">
        <f>VLOOKUP($C1269,'DATA PENGUKURAN GARDU'!$A:$BS,46,0)</f>
        <v>#N/A</v>
      </c>
      <c r="AQ1269" s="17" t="e">
        <f>VLOOKUP($C1269,'DATA PENGUKURAN GARDU'!$A:$BS,53,0)</f>
        <v>#N/A</v>
      </c>
      <c r="AR1269" s="17" t="e">
        <f>VLOOKUP($C1269,'DATA PENGUKURAN GARDU'!$A:$BS,54,0)</f>
        <v>#N/A</v>
      </c>
      <c r="AS1269" s="20" t="e">
        <f>VLOOKUP($D1269,'DATA PENGUKURAN GARDU'!$A:$BS,42,0)</f>
        <v>#N/A</v>
      </c>
      <c r="AT1269" s="21" t="e">
        <f t="shared" si="659"/>
        <v>#N/A</v>
      </c>
      <c r="AU1269" s="20" t="e">
        <f>VLOOKUP($D1269,'DATA PENGUKURAN GARDU'!$A:$BS,44,0)</f>
        <v>#N/A</v>
      </c>
      <c r="AV1269" s="21" t="e">
        <f t="shared" si="660"/>
        <v>#N/A</v>
      </c>
      <c r="AW1269" s="20" t="e">
        <f>VLOOKUP($D1269,'DATA PENGUKURAN GARDU'!$A:$BS,46,0)</f>
        <v>#N/A</v>
      </c>
      <c r="AX1269" s="21" t="e">
        <f t="shared" si="661"/>
        <v>#N/A</v>
      </c>
      <c r="AY1269" s="20" t="e">
        <f>VLOOKUP($D1269,'DATA PENGUKURAN GARDU'!$A:$BS,46,0)</f>
        <v>#N/A</v>
      </c>
      <c r="AZ1269" s="20" t="e">
        <f>VLOOKUP($D1269,'DATA PENGUKURAN GARDU'!$A:$BS,53,0)</f>
        <v>#N/A</v>
      </c>
      <c r="BA1269" s="20" t="e">
        <f>VLOOKUP($D1269,'DATA PENGUKURAN GARDU'!$A:$BS,54,0)</f>
        <v>#N/A</v>
      </c>
      <c r="BB1269" s="17" t="e">
        <f>VLOOKUP($E1269,'DATA PENGUKURAN GARDU'!$A:$BS,42,0)</f>
        <v>#N/A</v>
      </c>
      <c r="BC1269" s="23" t="e">
        <f t="shared" si="662"/>
        <v>#N/A</v>
      </c>
      <c r="BD1269" s="17" t="e">
        <f>VLOOKUP($E1269,'DATA PENGUKURAN GARDU'!$A:$BS,44,0)</f>
        <v>#N/A</v>
      </c>
      <c r="BE1269" s="23" t="e">
        <f t="shared" si="663"/>
        <v>#N/A</v>
      </c>
      <c r="BF1269" s="17" t="e">
        <f>VLOOKUP($E1269,'DATA PENGUKURAN GARDU'!$A:$BS,46,0)</f>
        <v>#N/A</v>
      </c>
      <c r="BG1269" s="23" t="e">
        <f t="shared" si="664"/>
        <v>#N/A</v>
      </c>
      <c r="BH1269" s="17" t="e">
        <f>VLOOKUP($E1269,'DATA PENGUKURAN GARDU'!$A:$BS,46,0)</f>
        <v>#N/A</v>
      </c>
      <c r="BI1269" s="17" t="e">
        <f>VLOOKUP($E1269,'DATA PENGUKURAN GARDU'!$A:$BS,53,0)</f>
        <v>#N/A</v>
      </c>
      <c r="BJ1269" s="17" t="e">
        <f>VLOOKUP($E1269,'DATA PENGUKURAN GARDU'!$A:$BS,54,0)</f>
        <v>#N/A</v>
      </c>
      <c r="BK1269" s="20" t="e">
        <f t="shared" si="642"/>
        <v>#N/A</v>
      </c>
      <c r="BL1269" s="20" t="e">
        <f t="shared" si="643"/>
        <v>#N/A</v>
      </c>
      <c r="BM1269" s="20" t="e">
        <f t="shared" si="644"/>
        <v>#N/A</v>
      </c>
      <c r="BN1269" s="25" t="e">
        <f t="shared" si="645"/>
        <v>#N/A</v>
      </c>
      <c r="BO1269" s="26" t="str">
        <f t="shared" si="646"/>
        <v>0</v>
      </c>
      <c r="BP1269" s="21" t="e">
        <f t="shared" si="647"/>
        <v>#VALUE!</v>
      </c>
      <c r="BQ1269" s="20" t="e">
        <f t="shared" si="648"/>
        <v>#N/A</v>
      </c>
      <c r="BR1269" s="20" t="e">
        <v>#N/A</v>
      </c>
      <c r="BS1269" s="9" t="e">
        <v>#N/A</v>
      </c>
      <c r="BT1269" s="2" t="e">
        <f t="shared" si="649"/>
        <v>#VALUE!</v>
      </c>
      <c r="BU1269" s="2" t="e">
        <f t="shared" si="632"/>
        <v>#N/A</v>
      </c>
      <c r="BV1269" s="2" t="e">
        <f t="shared" si="633"/>
        <v>#N/A</v>
      </c>
    </row>
    <row r="1270" s="2" customFormat="1" ht="22.95" customHeight="1" spans="1:74">
      <c r="A1270" s="9" t="str">
        <f t="shared" si="634"/>
        <v>M 10Induk</v>
      </c>
      <c r="B1270" s="9" t="str">
        <f t="shared" si="635"/>
        <v>M 10jurusan 1</v>
      </c>
      <c r="C1270" s="9" t="str">
        <f t="shared" si="636"/>
        <v>M 10jurusan 2</v>
      </c>
      <c r="D1270" s="9" t="str">
        <f t="shared" si="637"/>
        <v>M 10jurusan 3</v>
      </c>
      <c r="E1270" s="9" t="str">
        <f t="shared" si="638"/>
        <v>M 10jurusan 4</v>
      </c>
      <c r="F1270" s="10" t="s">
        <v>131</v>
      </c>
      <c r="G1270" s="10" t="s">
        <v>131</v>
      </c>
      <c r="H1270" s="10" t="s">
        <v>1523</v>
      </c>
      <c r="I1270" s="10" t="s">
        <v>12629</v>
      </c>
      <c r="J1270" s="10" t="s">
        <v>12630</v>
      </c>
      <c r="K1270" s="10" t="s">
        <v>7465</v>
      </c>
      <c r="L1270" s="10"/>
      <c r="M1270" s="10"/>
      <c r="N1270" s="14">
        <f t="shared" si="639"/>
        <v>0</v>
      </c>
      <c r="O1270" s="15" t="e">
        <f t="shared" si="640"/>
        <v>#VALUE!</v>
      </c>
      <c r="P1270" s="15" t="e">
        <f t="shared" si="641"/>
        <v>#VALUE!</v>
      </c>
      <c r="Q1270" s="17" t="e">
        <f>VLOOKUP($A1270,'DATA PENGUKURAN GARDU'!$A:$BS,42,0)</f>
        <v>#N/A</v>
      </c>
      <c r="R1270" s="18" t="e">
        <f t="shared" si="650"/>
        <v>#N/A</v>
      </c>
      <c r="S1270" s="17" t="e">
        <f>VLOOKUP($A1270,'DATA PENGUKURAN GARDU'!$A:$BS,44,0)</f>
        <v>#N/A</v>
      </c>
      <c r="T1270" s="18" t="e">
        <f t="shared" si="651"/>
        <v>#N/A</v>
      </c>
      <c r="U1270" s="17" t="e">
        <f>VLOOKUP($A1270,'DATA PENGUKURAN GARDU'!$A:$BS,46,0)</f>
        <v>#N/A</v>
      </c>
      <c r="V1270" s="18" t="e">
        <f t="shared" si="652"/>
        <v>#N/A</v>
      </c>
      <c r="W1270" s="17" t="e">
        <f>VLOOKUP($A1270,'DATA PENGUKURAN GARDU'!$A:$BS,48,0)</f>
        <v>#N/A</v>
      </c>
      <c r="X1270" s="17" t="e">
        <f>VLOOKUP($A1270,'DATA PENGUKURAN GARDU'!$A:$BS,53,0)</f>
        <v>#N/A</v>
      </c>
      <c r="Y1270" s="17" t="e">
        <f>VLOOKUP($A1270,'DATA PENGUKURAN GARDU'!$A:$BS,54,0)</f>
        <v>#N/A</v>
      </c>
      <c r="Z1270" s="17" t="e">
        <f>VLOOKUP($A1270,'DATA PENGUKURAN GARDU'!$A:$BS,55,0)</f>
        <v>#N/A</v>
      </c>
      <c r="AA1270" s="20" t="e">
        <f>VLOOKUP($B1270,'DATA PENGUKURAN GARDU'!$A:$BS,42,0)</f>
        <v>#N/A</v>
      </c>
      <c r="AB1270" s="21" t="e">
        <f t="shared" si="653"/>
        <v>#N/A</v>
      </c>
      <c r="AC1270" s="20" t="e">
        <f>VLOOKUP($B1270,'DATA PENGUKURAN GARDU'!$A:$BS,44,0)</f>
        <v>#N/A</v>
      </c>
      <c r="AD1270" s="21" t="e">
        <f t="shared" si="654"/>
        <v>#N/A</v>
      </c>
      <c r="AE1270" s="20" t="e">
        <f>VLOOKUP($B1270,'DATA PENGUKURAN GARDU'!$A:$BS,46,0)</f>
        <v>#N/A</v>
      </c>
      <c r="AF1270" s="21" t="e">
        <f t="shared" si="655"/>
        <v>#N/A</v>
      </c>
      <c r="AG1270" s="20" t="e">
        <f>VLOOKUP($B1270,'DATA PENGUKURAN GARDU'!$A:$BS,46,0)</f>
        <v>#N/A</v>
      </c>
      <c r="AH1270" s="20" t="e">
        <f>VLOOKUP($B1270,'DATA PENGUKURAN GARDU'!$A:$BS,53,0)</f>
        <v>#N/A</v>
      </c>
      <c r="AI1270" s="20" t="e">
        <f>VLOOKUP($B1270,'DATA PENGUKURAN GARDU'!$A:$BS,54,0)</f>
        <v>#N/A</v>
      </c>
      <c r="AJ1270" s="17" t="e">
        <f>VLOOKUP($C1270,'DATA PENGUKURAN GARDU'!$A:$BS,42,0)</f>
        <v>#N/A</v>
      </c>
      <c r="AK1270" s="23" t="e">
        <f t="shared" si="656"/>
        <v>#N/A</v>
      </c>
      <c r="AL1270" s="17" t="e">
        <f>VLOOKUP($C1270,'DATA PENGUKURAN GARDU'!$A:$BS,44,0)</f>
        <v>#N/A</v>
      </c>
      <c r="AM1270" s="23" t="e">
        <f t="shared" si="657"/>
        <v>#N/A</v>
      </c>
      <c r="AN1270" s="17" t="e">
        <f>VLOOKUP($C1270,'DATA PENGUKURAN GARDU'!$A:$BS,46,0)</f>
        <v>#N/A</v>
      </c>
      <c r="AO1270" s="23" t="e">
        <f t="shared" si="658"/>
        <v>#N/A</v>
      </c>
      <c r="AP1270" s="17" t="e">
        <f>VLOOKUP($C1270,'DATA PENGUKURAN GARDU'!$A:$BS,46,0)</f>
        <v>#N/A</v>
      </c>
      <c r="AQ1270" s="17" t="e">
        <f>VLOOKUP($C1270,'DATA PENGUKURAN GARDU'!$A:$BS,53,0)</f>
        <v>#N/A</v>
      </c>
      <c r="AR1270" s="17" t="e">
        <f>VLOOKUP($C1270,'DATA PENGUKURAN GARDU'!$A:$BS,54,0)</f>
        <v>#N/A</v>
      </c>
      <c r="AS1270" s="20" t="e">
        <f>VLOOKUP($D1270,'DATA PENGUKURAN GARDU'!$A:$BS,42,0)</f>
        <v>#N/A</v>
      </c>
      <c r="AT1270" s="21" t="e">
        <f t="shared" si="659"/>
        <v>#N/A</v>
      </c>
      <c r="AU1270" s="20" t="e">
        <f>VLOOKUP($D1270,'DATA PENGUKURAN GARDU'!$A:$BS,44,0)</f>
        <v>#N/A</v>
      </c>
      <c r="AV1270" s="21" t="e">
        <f t="shared" si="660"/>
        <v>#N/A</v>
      </c>
      <c r="AW1270" s="20" t="e">
        <f>VLOOKUP($D1270,'DATA PENGUKURAN GARDU'!$A:$BS,46,0)</f>
        <v>#N/A</v>
      </c>
      <c r="AX1270" s="21" t="e">
        <f t="shared" si="661"/>
        <v>#N/A</v>
      </c>
      <c r="AY1270" s="20" t="e">
        <f>VLOOKUP($D1270,'DATA PENGUKURAN GARDU'!$A:$BS,46,0)</f>
        <v>#N/A</v>
      </c>
      <c r="AZ1270" s="20" t="e">
        <f>VLOOKUP($D1270,'DATA PENGUKURAN GARDU'!$A:$BS,53,0)</f>
        <v>#N/A</v>
      </c>
      <c r="BA1270" s="20" t="e">
        <f>VLOOKUP($D1270,'DATA PENGUKURAN GARDU'!$A:$BS,54,0)</f>
        <v>#N/A</v>
      </c>
      <c r="BB1270" s="17" t="e">
        <f>VLOOKUP($E1270,'DATA PENGUKURAN GARDU'!$A:$BS,42,0)</f>
        <v>#N/A</v>
      </c>
      <c r="BC1270" s="23" t="e">
        <f t="shared" si="662"/>
        <v>#N/A</v>
      </c>
      <c r="BD1270" s="17" t="e">
        <f>VLOOKUP($E1270,'DATA PENGUKURAN GARDU'!$A:$BS,44,0)</f>
        <v>#N/A</v>
      </c>
      <c r="BE1270" s="23" t="e">
        <f t="shared" si="663"/>
        <v>#N/A</v>
      </c>
      <c r="BF1270" s="17" t="e">
        <f>VLOOKUP($E1270,'DATA PENGUKURAN GARDU'!$A:$BS,46,0)</f>
        <v>#N/A</v>
      </c>
      <c r="BG1270" s="23" t="e">
        <f t="shared" si="664"/>
        <v>#N/A</v>
      </c>
      <c r="BH1270" s="17" t="e">
        <f>VLOOKUP($E1270,'DATA PENGUKURAN GARDU'!$A:$BS,46,0)</f>
        <v>#N/A</v>
      </c>
      <c r="BI1270" s="17" t="e">
        <f>VLOOKUP($E1270,'DATA PENGUKURAN GARDU'!$A:$BS,53,0)</f>
        <v>#N/A</v>
      </c>
      <c r="BJ1270" s="17" t="e">
        <f>VLOOKUP($E1270,'DATA PENGUKURAN GARDU'!$A:$BS,54,0)</f>
        <v>#N/A</v>
      </c>
      <c r="BK1270" s="20" t="e">
        <f t="shared" si="642"/>
        <v>#N/A</v>
      </c>
      <c r="BL1270" s="20" t="e">
        <f t="shared" si="643"/>
        <v>#N/A</v>
      </c>
      <c r="BM1270" s="20" t="e">
        <f t="shared" si="644"/>
        <v>#N/A</v>
      </c>
      <c r="BN1270" s="25" t="e">
        <f t="shared" si="645"/>
        <v>#N/A</v>
      </c>
      <c r="BO1270" s="26" t="str">
        <f t="shared" si="646"/>
        <v>0</v>
      </c>
      <c r="BP1270" s="21" t="e">
        <f t="shared" si="647"/>
        <v>#VALUE!</v>
      </c>
      <c r="BQ1270" s="20" t="e">
        <f t="shared" si="648"/>
        <v>#N/A</v>
      </c>
      <c r="BR1270" s="20" t="e">
        <v>#N/A</v>
      </c>
      <c r="BS1270" s="9" t="e">
        <v>#N/A</v>
      </c>
      <c r="BT1270" s="2" t="e">
        <f t="shared" si="649"/>
        <v>#VALUE!</v>
      </c>
      <c r="BU1270" s="2" t="e">
        <f t="shared" si="632"/>
        <v>#N/A</v>
      </c>
      <c r="BV1270" s="2" t="e">
        <f t="shared" si="633"/>
        <v>#N/A</v>
      </c>
    </row>
    <row r="1271" s="2" customFormat="1" ht="22.95" customHeight="1" spans="1:74">
      <c r="A1271" s="9" t="str">
        <f t="shared" si="634"/>
        <v>M 15Induk</v>
      </c>
      <c r="B1271" s="9" t="str">
        <f t="shared" si="635"/>
        <v>M 15jurusan 1</v>
      </c>
      <c r="C1271" s="9" t="str">
        <f t="shared" si="636"/>
        <v>M 15jurusan 2</v>
      </c>
      <c r="D1271" s="9" t="str">
        <f t="shared" si="637"/>
        <v>M 15jurusan 3</v>
      </c>
      <c r="E1271" s="9" t="str">
        <f t="shared" si="638"/>
        <v>M 15jurusan 4</v>
      </c>
      <c r="F1271" s="10" t="s">
        <v>131</v>
      </c>
      <c r="G1271" s="10" t="s">
        <v>131</v>
      </c>
      <c r="H1271" s="10" t="s">
        <v>1524</v>
      </c>
      <c r="I1271" s="10" t="s">
        <v>12631</v>
      </c>
      <c r="J1271" s="10" t="s">
        <v>12632</v>
      </c>
      <c r="K1271" s="10" t="s">
        <v>7465</v>
      </c>
      <c r="L1271" s="10"/>
      <c r="M1271" s="10"/>
      <c r="N1271" s="14">
        <f t="shared" si="639"/>
        <v>0</v>
      </c>
      <c r="O1271" s="15" t="e">
        <f t="shared" si="640"/>
        <v>#VALUE!</v>
      </c>
      <c r="P1271" s="15" t="e">
        <f t="shared" si="641"/>
        <v>#VALUE!</v>
      </c>
      <c r="Q1271" s="17" t="e">
        <f>VLOOKUP($A1271,'DATA PENGUKURAN GARDU'!$A:$BS,42,0)</f>
        <v>#N/A</v>
      </c>
      <c r="R1271" s="18" t="e">
        <f t="shared" si="650"/>
        <v>#N/A</v>
      </c>
      <c r="S1271" s="17" t="e">
        <f>VLOOKUP($A1271,'DATA PENGUKURAN GARDU'!$A:$BS,44,0)</f>
        <v>#N/A</v>
      </c>
      <c r="T1271" s="18" t="e">
        <f t="shared" si="651"/>
        <v>#N/A</v>
      </c>
      <c r="U1271" s="17" t="e">
        <f>VLOOKUP($A1271,'DATA PENGUKURAN GARDU'!$A:$BS,46,0)</f>
        <v>#N/A</v>
      </c>
      <c r="V1271" s="18" t="e">
        <f t="shared" si="652"/>
        <v>#N/A</v>
      </c>
      <c r="W1271" s="17" t="e">
        <f>VLOOKUP($A1271,'DATA PENGUKURAN GARDU'!$A:$BS,48,0)</f>
        <v>#N/A</v>
      </c>
      <c r="X1271" s="17" t="e">
        <f>VLOOKUP($A1271,'DATA PENGUKURAN GARDU'!$A:$BS,53,0)</f>
        <v>#N/A</v>
      </c>
      <c r="Y1271" s="17" t="e">
        <f>VLOOKUP($A1271,'DATA PENGUKURAN GARDU'!$A:$BS,54,0)</f>
        <v>#N/A</v>
      </c>
      <c r="Z1271" s="17" t="e">
        <f>VLOOKUP($A1271,'DATA PENGUKURAN GARDU'!$A:$BS,55,0)</f>
        <v>#N/A</v>
      </c>
      <c r="AA1271" s="20" t="e">
        <f>VLOOKUP($B1271,'DATA PENGUKURAN GARDU'!$A:$BS,42,0)</f>
        <v>#N/A</v>
      </c>
      <c r="AB1271" s="21" t="e">
        <f t="shared" si="653"/>
        <v>#N/A</v>
      </c>
      <c r="AC1271" s="20" t="e">
        <f>VLOOKUP($B1271,'DATA PENGUKURAN GARDU'!$A:$BS,44,0)</f>
        <v>#N/A</v>
      </c>
      <c r="AD1271" s="21" t="e">
        <f t="shared" si="654"/>
        <v>#N/A</v>
      </c>
      <c r="AE1271" s="20" t="e">
        <f>VLOOKUP($B1271,'DATA PENGUKURAN GARDU'!$A:$BS,46,0)</f>
        <v>#N/A</v>
      </c>
      <c r="AF1271" s="21" t="e">
        <f t="shared" si="655"/>
        <v>#N/A</v>
      </c>
      <c r="AG1271" s="20" t="e">
        <f>VLOOKUP($B1271,'DATA PENGUKURAN GARDU'!$A:$BS,46,0)</f>
        <v>#N/A</v>
      </c>
      <c r="AH1271" s="20" t="e">
        <f>VLOOKUP($B1271,'DATA PENGUKURAN GARDU'!$A:$BS,53,0)</f>
        <v>#N/A</v>
      </c>
      <c r="AI1271" s="20" t="e">
        <f>VLOOKUP($B1271,'DATA PENGUKURAN GARDU'!$A:$BS,54,0)</f>
        <v>#N/A</v>
      </c>
      <c r="AJ1271" s="17" t="e">
        <f>VLOOKUP($C1271,'DATA PENGUKURAN GARDU'!$A:$BS,42,0)</f>
        <v>#N/A</v>
      </c>
      <c r="AK1271" s="23" t="e">
        <f t="shared" si="656"/>
        <v>#N/A</v>
      </c>
      <c r="AL1271" s="17" t="e">
        <f>VLOOKUP($C1271,'DATA PENGUKURAN GARDU'!$A:$BS,44,0)</f>
        <v>#N/A</v>
      </c>
      <c r="AM1271" s="23" t="e">
        <f t="shared" si="657"/>
        <v>#N/A</v>
      </c>
      <c r="AN1271" s="17" t="e">
        <f>VLOOKUP($C1271,'DATA PENGUKURAN GARDU'!$A:$BS,46,0)</f>
        <v>#N/A</v>
      </c>
      <c r="AO1271" s="23" t="e">
        <f t="shared" si="658"/>
        <v>#N/A</v>
      </c>
      <c r="AP1271" s="17" t="e">
        <f>VLOOKUP($C1271,'DATA PENGUKURAN GARDU'!$A:$BS,46,0)</f>
        <v>#N/A</v>
      </c>
      <c r="AQ1271" s="17" t="e">
        <f>VLOOKUP($C1271,'DATA PENGUKURAN GARDU'!$A:$BS,53,0)</f>
        <v>#N/A</v>
      </c>
      <c r="AR1271" s="17" t="e">
        <f>VLOOKUP($C1271,'DATA PENGUKURAN GARDU'!$A:$BS,54,0)</f>
        <v>#N/A</v>
      </c>
      <c r="AS1271" s="20" t="e">
        <f>VLOOKUP($D1271,'DATA PENGUKURAN GARDU'!$A:$BS,42,0)</f>
        <v>#N/A</v>
      </c>
      <c r="AT1271" s="21" t="e">
        <f t="shared" si="659"/>
        <v>#N/A</v>
      </c>
      <c r="AU1271" s="20" t="e">
        <f>VLOOKUP($D1271,'DATA PENGUKURAN GARDU'!$A:$BS,44,0)</f>
        <v>#N/A</v>
      </c>
      <c r="AV1271" s="21" t="e">
        <f t="shared" si="660"/>
        <v>#N/A</v>
      </c>
      <c r="AW1271" s="20" t="e">
        <f>VLOOKUP($D1271,'DATA PENGUKURAN GARDU'!$A:$BS,46,0)</f>
        <v>#N/A</v>
      </c>
      <c r="AX1271" s="21" t="e">
        <f t="shared" si="661"/>
        <v>#N/A</v>
      </c>
      <c r="AY1271" s="20" t="e">
        <f>VLOOKUP($D1271,'DATA PENGUKURAN GARDU'!$A:$BS,46,0)</f>
        <v>#N/A</v>
      </c>
      <c r="AZ1271" s="20" t="e">
        <f>VLOOKUP($D1271,'DATA PENGUKURAN GARDU'!$A:$BS,53,0)</f>
        <v>#N/A</v>
      </c>
      <c r="BA1271" s="20" t="e">
        <f>VLOOKUP($D1271,'DATA PENGUKURAN GARDU'!$A:$BS,54,0)</f>
        <v>#N/A</v>
      </c>
      <c r="BB1271" s="17" t="e">
        <f>VLOOKUP($E1271,'DATA PENGUKURAN GARDU'!$A:$BS,42,0)</f>
        <v>#N/A</v>
      </c>
      <c r="BC1271" s="23" t="e">
        <f t="shared" si="662"/>
        <v>#N/A</v>
      </c>
      <c r="BD1271" s="17" t="e">
        <f>VLOOKUP($E1271,'DATA PENGUKURAN GARDU'!$A:$BS,44,0)</f>
        <v>#N/A</v>
      </c>
      <c r="BE1271" s="23" t="e">
        <f t="shared" si="663"/>
        <v>#N/A</v>
      </c>
      <c r="BF1271" s="17" t="e">
        <f>VLOOKUP($E1271,'DATA PENGUKURAN GARDU'!$A:$BS,46,0)</f>
        <v>#N/A</v>
      </c>
      <c r="BG1271" s="23" t="e">
        <f t="shared" si="664"/>
        <v>#N/A</v>
      </c>
      <c r="BH1271" s="17" t="e">
        <f>VLOOKUP($E1271,'DATA PENGUKURAN GARDU'!$A:$BS,46,0)</f>
        <v>#N/A</v>
      </c>
      <c r="BI1271" s="17" t="e">
        <f>VLOOKUP($E1271,'DATA PENGUKURAN GARDU'!$A:$BS,53,0)</f>
        <v>#N/A</v>
      </c>
      <c r="BJ1271" s="17" t="e">
        <f>VLOOKUP($E1271,'DATA PENGUKURAN GARDU'!$A:$BS,54,0)</f>
        <v>#N/A</v>
      </c>
      <c r="BK1271" s="20" t="e">
        <f t="shared" si="642"/>
        <v>#N/A</v>
      </c>
      <c r="BL1271" s="20" t="e">
        <f t="shared" si="643"/>
        <v>#N/A</v>
      </c>
      <c r="BM1271" s="20" t="e">
        <f t="shared" si="644"/>
        <v>#N/A</v>
      </c>
      <c r="BN1271" s="25" t="e">
        <f t="shared" si="645"/>
        <v>#N/A</v>
      </c>
      <c r="BO1271" s="26" t="str">
        <f t="shared" si="646"/>
        <v>0</v>
      </c>
      <c r="BP1271" s="21" t="e">
        <f t="shared" si="647"/>
        <v>#VALUE!</v>
      </c>
      <c r="BQ1271" s="20" t="e">
        <f t="shared" si="648"/>
        <v>#N/A</v>
      </c>
      <c r="BR1271" s="20" t="e">
        <v>#N/A</v>
      </c>
      <c r="BS1271" s="9" t="e">
        <v>#N/A</v>
      </c>
      <c r="BT1271" s="2" t="e">
        <f t="shared" si="649"/>
        <v>#VALUE!</v>
      </c>
      <c r="BU1271" s="2" t="e">
        <f t="shared" si="632"/>
        <v>#N/A</v>
      </c>
      <c r="BV1271" s="2" t="e">
        <f t="shared" si="633"/>
        <v>#N/A</v>
      </c>
    </row>
    <row r="1272" s="2" customFormat="1" ht="22.95" customHeight="1" spans="1:74">
      <c r="A1272" s="9" t="str">
        <f t="shared" si="634"/>
        <v>M 17Induk</v>
      </c>
      <c r="B1272" s="9" t="str">
        <f t="shared" si="635"/>
        <v>M 17jurusan 1</v>
      </c>
      <c r="C1272" s="9" t="str">
        <f t="shared" si="636"/>
        <v>M 17jurusan 2</v>
      </c>
      <c r="D1272" s="9" t="str">
        <f t="shared" si="637"/>
        <v>M 17jurusan 3</v>
      </c>
      <c r="E1272" s="9" t="str">
        <f t="shared" si="638"/>
        <v>M 17jurusan 4</v>
      </c>
      <c r="F1272" s="10" t="s">
        <v>131</v>
      </c>
      <c r="G1272" s="10" t="s">
        <v>131</v>
      </c>
      <c r="H1272" s="10" t="s">
        <v>1525</v>
      </c>
      <c r="I1272" s="10" t="s">
        <v>12633</v>
      </c>
      <c r="J1272" s="10" t="s">
        <v>12634</v>
      </c>
      <c r="K1272" s="10" t="s">
        <v>7465</v>
      </c>
      <c r="L1272" s="10"/>
      <c r="M1272" s="10"/>
      <c r="N1272" s="14">
        <f t="shared" si="639"/>
        <v>0</v>
      </c>
      <c r="O1272" s="15" t="e">
        <f t="shared" si="640"/>
        <v>#VALUE!</v>
      </c>
      <c r="P1272" s="15" t="e">
        <f t="shared" si="641"/>
        <v>#VALUE!</v>
      </c>
      <c r="Q1272" s="17" t="e">
        <f>VLOOKUP($A1272,'DATA PENGUKURAN GARDU'!$A:$BS,42,0)</f>
        <v>#N/A</v>
      </c>
      <c r="R1272" s="18" t="e">
        <f t="shared" si="650"/>
        <v>#N/A</v>
      </c>
      <c r="S1272" s="17" t="e">
        <f>VLOOKUP($A1272,'DATA PENGUKURAN GARDU'!$A:$BS,44,0)</f>
        <v>#N/A</v>
      </c>
      <c r="T1272" s="18" t="e">
        <f t="shared" si="651"/>
        <v>#N/A</v>
      </c>
      <c r="U1272" s="17" t="e">
        <f>VLOOKUP($A1272,'DATA PENGUKURAN GARDU'!$A:$BS,46,0)</f>
        <v>#N/A</v>
      </c>
      <c r="V1272" s="18" t="e">
        <f t="shared" si="652"/>
        <v>#N/A</v>
      </c>
      <c r="W1272" s="17" t="e">
        <f>VLOOKUP($A1272,'DATA PENGUKURAN GARDU'!$A:$BS,48,0)</f>
        <v>#N/A</v>
      </c>
      <c r="X1272" s="17" t="e">
        <f>VLOOKUP($A1272,'DATA PENGUKURAN GARDU'!$A:$BS,53,0)</f>
        <v>#N/A</v>
      </c>
      <c r="Y1272" s="17" t="e">
        <f>VLOOKUP($A1272,'DATA PENGUKURAN GARDU'!$A:$BS,54,0)</f>
        <v>#N/A</v>
      </c>
      <c r="Z1272" s="17" t="e">
        <f>VLOOKUP($A1272,'DATA PENGUKURAN GARDU'!$A:$BS,55,0)</f>
        <v>#N/A</v>
      </c>
      <c r="AA1272" s="20" t="e">
        <f>VLOOKUP($B1272,'DATA PENGUKURAN GARDU'!$A:$BS,42,0)</f>
        <v>#N/A</v>
      </c>
      <c r="AB1272" s="21" t="e">
        <f t="shared" si="653"/>
        <v>#N/A</v>
      </c>
      <c r="AC1272" s="20" t="e">
        <f>VLOOKUP($B1272,'DATA PENGUKURAN GARDU'!$A:$BS,44,0)</f>
        <v>#N/A</v>
      </c>
      <c r="AD1272" s="21" t="e">
        <f t="shared" si="654"/>
        <v>#N/A</v>
      </c>
      <c r="AE1272" s="20" t="e">
        <f>VLOOKUP($B1272,'DATA PENGUKURAN GARDU'!$A:$BS,46,0)</f>
        <v>#N/A</v>
      </c>
      <c r="AF1272" s="21" t="e">
        <f t="shared" si="655"/>
        <v>#N/A</v>
      </c>
      <c r="AG1272" s="20" t="e">
        <f>VLOOKUP($B1272,'DATA PENGUKURAN GARDU'!$A:$BS,46,0)</f>
        <v>#N/A</v>
      </c>
      <c r="AH1272" s="20" t="e">
        <f>VLOOKUP($B1272,'DATA PENGUKURAN GARDU'!$A:$BS,53,0)</f>
        <v>#N/A</v>
      </c>
      <c r="AI1272" s="20" t="e">
        <f>VLOOKUP($B1272,'DATA PENGUKURAN GARDU'!$A:$BS,54,0)</f>
        <v>#N/A</v>
      </c>
      <c r="AJ1272" s="17" t="e">
        <f>VLOOKUP($C1272,'DATA PENGUKURAN GARDU'!$A:$BS,42,0)</f>
        <v>#N/A</v>
      </c>
      <c r="AK1272" s="23" t="e">
        <f t="shared" si="656"/>
        <v>#N/A</v>
      </c>
      <c r="AL1272" s="17" t="e">
        <f>VLOOKUP($C1272,'DATA PENGUKURAN GARDU'!$A:$BS,44,0)</f>
        <v>#N/A</v>
      </c>
      <c r="AM1272" s="23" t="e">
        <f t="shared" si="657"/>
        <v>#N/A</v>
      </c>
      <c r="AN1272" s="17" t="e">
        <f>VLOOKUP($C1272,'DATA PENGUKURAN GARDU'!$A:$BS,46,0)</f>
        <v>#N/A</v>
      </c>
      <c r="AO1272" s="23" t="e">
        <f t="shared" si="658"/>
        <v>#N/A</v>
      </c>
      <c r="AP1272" s="17" t="e">
        <f>VLOOKUP($C1272,'DATA PENGUKURAN GARDU'!$A:$BS,46,0)</f>
        <v>#N/A</v>
      </c>
      <c r="AQ1272" s="17" t="e">
        <f>VLOOKUP($C1272,'DATA PENGUKURAN GARDU'!$A:$BS,53,0)</f>
        <v>#N/A</v>
      </c>
      <c r="AR1272" s="17" t="e">
        <f>VLOOKUP($C1272,'DATA PENGUKURAN GARDU'!$A:$BS,54,0)</f>
        <v>#N/A</v>
      </c>
      <c r="AS1272" s="20" t="e">
        <f>VLOOKUP($D1272,'DATA PENGUKURAN GARDU'!$A:$BS,42,0)</f>
        <v>#N/A</v>
      </c>
      <c r="AT1272" s="21" t="e">
        <f t="shared" si="659"/>
        <v>#N/A</v>
      </c>
      <c r="AU1272" s="20" t="e">
        <f>VLOOKUP($D1272,'DATA PENGUKURAN GARDU'!$A:$BS,44,0)</f>
        <v>#N/A</v>
      </c>
      <c r="AV1272" s="21" t="e">
        <f t="shared" si="660"/>
        <v>#N/A</v>
      </c>
      <c r="AW1272" s="20" t="e">
        <f>VLOOKUP($D1272,'DATA PENGUKURAN GARDU'!$A:$BS,46,0)</f>
        <v>#N/A</v>
      </c>
      <c r="AX1272" s="21" t="e">
        <f t="shared" si="661"/>
        <v>#N/A</v>
      </c>
      <c r="AY1272" s="20" t="e">
        <f>VLOOKUP($D1272,'DATA PENGUKURAN GARDU'!$A:$BS,46,0)</f>
        <v>#N/A</v>
      </c>
      <c r="AZ1272" s="20" t="e">
        <f>VLOOKUP($D1272,'DATA PENGUKURAN GARDU'!$A:$BS,53,0)</f>
        <v>#N/A</v>
      </c>
      <c r="BA1272" s="20" t="e">
        <f>VLOOKUP($D1272,'DATA PENGUKURAN GARDU'!$A:$BS,54,0)</f>
        <v>#N/A</v>
      </c>
      <c r="BB1272" s="17" t="e">
        <f>VLOOKUP($E1272,'DATA PENGUKURAN GARDU'!$A:$BS,42,0)</f>
        <v>#N/A</v>
      </c>
      <c r="BC1272" s="23" t="e">
        <f t="shared" si="662"/>
        <v>#N/A</v>
      </c>
      <c r="BD1272" s="17" t="e">
        <f>VLOOKUP($E1272,'DATA PENGUKURAN GARDU'!$A:$BS,44,0)</f>
        <v>#N/A</v>
      </c>
      <c r="BE1272" s="23" t="e">
        <f t="shared" si="663"/>
        <v>#N/A</v>
      </c>
      <c r="BF1272" s="17" t="e">
        <f>VLOOKUP($E1272,'DATA PENGUKURAN GARDU'!$A:$BS,46,0)</f>
        <v>#N/A</v>
      </c>
      <c r="BG1272" s="23" t="e">
        <f t="shared" si="664"/>
        <v>#N/A</v>
      </c>
      <c r="BH1272" s="17" t="e">
        <f>VLOOKUP($E1272,'DATA PENGUKURAN GARDU'!$A:$BS,46,0)</f>
        <v>#N/A</v>
      </c>
      <c r="BI1272" s="17" t="e">
        <f>VLOOKUP($E1272,'DATA PENGUKURAN GARDU'!$A:$BS,53,0)</f>
        <v>#N/A</v>
      </c>
      <c r="BJ1272" s="17" t="e">
        <f>VLOOKUP($E1272,'DATA PENGUKURAN GARDU'!$A:$BS,54,0)</f>
        <v>#N/A</v>
      </c>
      <c r="BK1272" s="20" t="e">
        <f t="shared" si="642"/>
        <v>#N/A</v>
      </c>
      <c r="BL1272" s="20" t="e">
        <f t="shared" si="643"/>
        <v>#N/A</v>
      </c>
      <c r="BM1272" s="20" t="e">
        <f t="shared" si="644"/>
        <v>#N/A</v>
      </c>
      <c r="BN1272" s="25" t="e">
        <f t="shared" si="645"/>
        <v>#N/A</v>
      </c>
      <c r="BO1272" s="26" t="str">
        <f t="shared" si="646"/>
        <v>0</v>
      </c>
      <c r="BP1272" s="21" t="e">
        <f t="shared" si="647"/>
        <v>#VALUE!</v>
      </c>
      <c r="BQ1272" s="20" t="e">
        <f t="shared" si="648"/>
        <v>#N/A</v>
      </c>
      <c r="BR1272" s="20" t="e">
        <v>#N/A</v>
      </c>
      <c r="BS1272" s="9" t="e">
        <v>#N/A</v>
      </c>
      <c r="BT1272" s="2" t="e">
        <f t="shared" si="649"/>
        <v>#VALUE!</v>
      </c>
      <c r="BU1272" s="2" t="e">
        <f t="shared" si="632"/>
        <v>#N/A</v>
      </c>
      <c r="BV1272" s="2" t="e">
        <f t="shared" si="633"/>
        <v>#N/A</v>
      </c>
    </row>
    <row r="1273" s="2" customFormat="1" ht="22.95" customHeight="1" spans="1:74">
      <c r="A1273" s="9" t="str">
        <f t="shared" si="634"/>
        <v>M 40Induk</v>
      </c>
      <c r="B1273" s="9" t="str">
        <f t="shared" si="635"/>
        <v>M 40jurusan 1</v>
      </c>
      <c r="C1273" s="9" t="str">
        <f t="shared" si="636"/>
        <v>M 40jurusan 2</v>
      </c>
      <c r="D1273" s="9" t="str">
        <f t="shared" si="637"/>
        <v>M 40jurusan 3</v>
      </c>
      <c r="E1273" s="9" t="str">
        <f t="shared" si="638"/>
        <v>M 40jurusan 4</v>
      </c>
      <c r="F1273" s="10" t="s">
        <v>131</v>
      </c>
      <c r="G1273" s="10" t="s">
        <v>131</v>
      </c>
      <c r="H1273" s="10" t="s">
        <v>1526</v>
      </c>
      <c r="I1273" s="10" t="s">
        <v>12635</v>
      </c>
      <c r="J1273" s="10" t="s">
        <v>12636</v>
      </c>
      <c r="K1273" s="10" t="s">
        <v>7465</v>
      </c>
      <c r="L1273" s="10"/>
      <c r="M1273" s="10"/>
      <c r="N1273" s="14">
        <f t="shared" si="639"/>
        <v>0</v>
      </c>
      <c r="O1273" s="15" t="e">
        <f t="shared" si="640"/>
        <v>#VALUE!</v>
      </c>
      <c r="P1273" s="15" t="e">
        <f t="shared" si="641"/>
        <v>#VALUE!</v>
      </c>
      <c r="Q1273" s="17" t="e">
        <f>VLOOKUP($A1273,'DATA PENGUKURAN GARDU'!$A:$BS,42,0)</f>
        <v>#N/A</v>
      </c>
      <c r="R1273" s="18" t="e">
        <f t="shared" si="650"/>
        <v>#N/A</v>
      </c>
      <c r="S1273" s="17" t="e">
        <f>VLOOKUP($A1273,'DATA PENGUKURAN GARDU'!$A:$BS,44,0)</f>
        <v>#N/A</v>
      </c>
      <c r="T1273" s="18" t="e">
        <f t="shared" si="651"/>
        <v>#N/A</v>
      </c>
      <c r="U1273" s="17" t="e">
        <f>VLOOKUP($A1273,'DATA PENGUKURAN GARDU'!$A:$BS,46,0)</f>
        <v>#N/A</v>
      </c>
      <c r="V1273" s="18" t="e">
        <f t="shared" si="652"/>
        <v>#N/A</v>
      </c>
      <c r="W1273" s="17" t="e">
        <f>VLOOKUP($A1273,'DATA PENGUKURAN GARDU'!$A:$BS,48,0)</f>
        <v>#N/A</v>
      </c>
      <c r="X1273" s="17" t="e">
        <f>VLOOKUP($A1273,'DATA PENGUKURAN GARDU'!$A:$BS,53,0)</f>
        <v>#N/A</v>
      </c>
      <c r="Y1273" s="17" t="e">
        <f>VLOOKUP($A1273,'DATA PENGUKURAN GARDU'!$A:$BS,54,0)</f>
        <v>#N/A</v>
      </c>
      <c r="Z1273" s="17" t="e">
        <f>VLOOKUP($A1273,'DATA PENGUKURAN GARDU'!$A:$BS,55,0)</f>
        <v>#N/A</v>
      </c>
      <c r="AA1273" s="20" t="e">
        <f>VLOOKUP($B1273,'DATA PENGUKURAN GARDU'!$A:$BS,42,0)</f>
        <v>#N/A</v>
      </c>
      <c r="AB1273" s="21" t="e">
        <f t="shared" si="653"/>
        <v>#N/A</v>
      </c>
      <c r="AC1273" s="20" t="e">
        <f>VLOOKUP($B1273,'DATA PENGUKURAN GARDU'!$A:$BS,44,0)</f>
        <v>#N/A</v>
      </c>
      <c r="AD1273" s="21" t="e">
        <f t="shared" si="654"/>
        <v>#N/A</v>
      </c>
      <c r="AE1273" s="20" t="e">
        <f>VLOOKUP($B1273,'DATA PENGUKURAN GARDU'!$A:$BS,46,0)</f>
        <v>#N/A</v>
      </c>
      <c r="AF1273" s="21" t="e">
        <f t="shared" si="655"/>
        <v>#N/A</v>
      </c>
      <c r="AG1273" s="20" t="e">
        <f>VLOOKUP($B1273,'DATA PENGUKURAN GARDU'!$A:$BS,46,0)</f>
        <v>#N/A</v>
      </c>
      <c r="AH1273" s="20" t="e">
        <f>VLOOKUP($B1273,'DATA PENGUKURAN GARDU'!$A:$BS,53,0)</f>
        <v>#N/A</v>
      </c>
      <c r="AI1273" s="20" t="e">
        <f>VLOOKUP($B1273,'DATA PENGUKURAN GARDU'!$A:$BS,54,0)</f>
        <v>#N/A</v>
      </c>
      <c r="AJ1273" s="17" t="e">
        <f>VLOOKUP($C1273,'DATA PENGUKURAN GARDU'!$A:$BS,42,0)</f>
        <v>#N/A</v>
      </c>
      <c r="AK1273" s="23" t="e">
        <f t="shared" si="656"/>
        <v>#N/A</v>
      </c>
      <c r="AL1273" s="17" t="e">
        <f>VLOOKUP($C1273,'DATA PENGUKURAN GARDU'!$A:$BS,44,0)</f>
        <v>#N/A</v>
      </c>
      <c r="AM1273" s="23" t="e">
        <f t="shared" si="657"/>
        <v>#N/A</v>
      </c>
      <c r="AN1273" s="17" t="e">
        <f>VLOOKUP($C1273,'DATA PENGUKURAN GARDU'!$A:$BS,46,0)</f>
        <v>#N/A</v>
      </c>
      <c r="AO1273" s="23" t="e">
        <f t="shared" si="658"/>
        <v>#N/A</v>
      </c>
      <c r="AP1273" s="17" t="e">
        <f>VLOOKUP($C1273,'DATA PENGUKURAN GARDU'!$A:$BS,46,0)</f>
        <v>#N/A</v>
      </c>
      <c r="AQ1273" s="17" t="e">
        <f>VLOOKUP($C1273,'DATA PENGUKURAN GARDU'!$A:$BS,53,0)</f>
        <v>#N/A</v>
      </c>
      <c r="AR1273" s="17" t="e">
        <f>VLOOKUP($C1273,'DATA PENGUKURAN GARDU'!$A:$BS,54,0)</f>
        <v>#N/A</v>
      </c>
      <c r="AS1273" s="20" t="e">
        <f>VLOOKUP($D1273,'DATA PENGUKURAN GARDU'!$A:$BS,42,0)</f>
        <v>#N/A</v>
      </c>
      <c r="AT1273" s="21" t="e">
        <f t="shared" si="659"/>
        <v>#N/A</v>
      </c>
      <c r="AU1273" s="20" t="e">
        <f>VLOOKUP($D1273,'DATA PENGUKURAN GARDU'!$A:$BS,44,0)</f>
        <v>#N/A</v>
      </c>
      <c r="AV1273" s="21" t="e">
        <f t="shared" si="660"/>
        <v>#N/A</v>
      </c>
      <c r="AW1273" s="20" t="e">
        <f>VLOOKUP($D1273,'DATA PENGUKURAN GARDU'!$A:$BS,46,0)</f>
        <v>#N/A</v>
      </c>
      <c r="AX1273" s="21" t="e">
        <f t="shared" si="661"/>
        <v>#N/A</v>
      </c>
      <c r="AY1273" s="20" t="e">
        <f>VLOOKUP($D1273,'DATA PENGUKURAN GARDU'!$A:$BS,46,0)</f>
        <v>#N/A</v>
      </c>
      <c r="AZ1273" s="20" t="e">
        <f>VLOOKUP($D1273,'DATA PENGUKURAN GARDU'!$A:$BS,53,0)</f>
        <v>#N/A</v>
      </c>
      <c r="BA1273" s="20" t="e">
        <f>VLOOKUP($D1273,'DATA PENGUKURAN GARDU'!$A:$BS,54,0)</f>
        <v>#N/A</v>
      </c>
      <c r="BB1273" s="17" t="e">
        <f>VLOOKUP($E1273,'DATA PENGUKURAN GARDU'!$A:$BS,42,0)</f>
        <v>#N/A</v>
      </c>
      <c r="BC1273" s="23" t="e">
        <f t="shared" si="662"/>
        <v>#N/A</v>
      </c>
      <c r="BD1273" s="17" t="e">
        <f>VLOOKUP($E1273,'DATA PENGUKURAN GARDU'!$A:$BS,44,0)</f>
        <v>#N/A</v>
      </c>
      <c r="BE1273" s="23" t="e">
        <f t="shared" si="663"/>
        <v>#N/A</v>
      </c>
      <c r="BF1273" s="17" t="e">
        <f>VLOOKUP($E1273,'DATA PENGUKURAN GARDU'!$A:$BS,46,0)</f>
        <v>#N/A</v>
      </c>
      <c r="BG1273" s="23" t="e">
        <f t="shared" si="664"/>
        <v>#N/A</v>
      </c>
      <c r="BH1273" s="17" t="e">
        <f>VLOOKUP($E1273,'DATA PENGUKURAN GARDU'!$A:$BS,46,0)</f>
        <v>#N/A</v>
      </c>
      <c r="BI1273" s="17" t="e">
        <f>VLOOKUP($E1273,'DATA PENGUKURAN GARDU'!$A:$BS,53,0)</f>
        <v>#N/A</v>
      </c>
      <c r="BJ1273" s="17" t="e">
        <f>VLOOKUP($E1273,'DATA PENGUKURAN GARDU'!$A:$BS,54,0)</f>
        <v>#N/A</v>
      </c>
      <c r="BK1273" s="20" t="e">
        <f t="shared" si="642"/>
        <v>#N/A</v>
      </c>
      <c r="BL1273" s="20" t="e">
        <f t="shared" si="643"/>
        <v>#N/A</v>
      </c>
      <c r="BM1273" s="20" t="e">
        <f t="shared" si="644"/>
        <v>#N/A</v>
      </c>
      <c r="BN1273" s="25" t="e">
        <f t="shared" si="645"/>
        <v>#N/A</v>
      </c>
      <c r="BO1273" s="26" t="str">
        <f t="shared" si="646"/>
        <v>0</v>
      </c>
      <c r="BP1273" s="21" t="e">
        <f t="shared" si="647"/>
        <v>#VALUE!</v>
      </c>
      <c r="BQ1273" s="20" t="e">
        <f t="shared" si="648"/>
        <v>#N/A</v>
      </c>
      <c r="BR1273" s="20" t="e">
        <v>#N/A</v>
      </c>
      <c r="BS1273" s="9" t="e">
        <v>#N/A</v>
      </c>
      <c r="BT1273" s="2" t="e">
        <f t="shared" si="649"/>
        <v>#VALUE!</v>
      </c>
      <c r="BU1273" s="2" t="e">
        <f t="shared" si="632"/>
        <v>#N/A</v>
      </c>
      <c r="BV1273" s="2" t="e">
        <f t="shared" si="633"/>
        <v>#N/A</v>
      </c>
    </row>
    <row r="1274" s="2" customFormat="1" ht="22.95" customHeight="1" spans="1:74">
      <c r="A1274" s="9" t="str">
        <f t="shared" si="634"/>
        <v>M 45Induk</v>
      </c>
      <c r="B1274" s="9" t="str">
        <f t="shared" si="635"/>
        <v>M 45jurusan 1</v>
      </c>
      <c r="C1274" s="9" t="str">
        <f t="shared" si="636"/>
        <v>M 45jurusan 2</v>
      </c>
      <c r="D1274" s="9" t="str">
        <f t="shared" si="637"/>
        <v>M 45jurusan 3</v>
      </c>
      <c r="E1274" s="9" t="str">
        <f t="shared" si="638"/>
        <v>M 45jurusan 4</v>
      </c>
      <c r="F1274" s="10" t="s">
        <v>131</v>
      </c>
      <c r="G1274" s="10" t="s">
        <v>131</v>
      </c>
      <c r="H1274" s="10" t="s">
        <v>1527</v>
      </c>
      <c r="I1274" s="10" t="s">
        <v>12637</v>
      </c>
      <c r="J1274" s="10" t="s">
        <v>12638</v>
      </c>
      <c r="K1274" s="10" t="s">
        <v>7465</v>
      </c>
      <c r="L1274" s="10"/>
      <c r="M1274" s="10"/>
      <c r="N1274" s="14">
        <f t="shared" si="639"/>
        <v>0</v>
      </c>
      <c r="O1274" s="15" t="e">
        <f t="shared" si="640"/>
        <v>#VALUE!</v>
      </c>
      <c r="P1274" s="15" t="e">
        <f t="shared" si="641"/>
        <v>#VALUE!</v>
      </c>
      <c r="Q1274" s="17" t="e">
        <f>VLOOKUP($A1274,'DATA PENGUKURAN GARDU'!$A:$BS,42,0)</f>
        <v>#N/A</v>
      </c>
      <c r="R1274" s="18" t="e">
        <f t="shared" si="650"/>
        <v>#N/A</v>
      </c>
      <c r="S1274" s="17" t="e">
        <f>VLOOKUP($A1274,'DATA PENGUKURAN GARDU'!$A:$BS,44,0)</f>
        <v>#N/A</v>
      </c>
      <c r="T1274" s="18" t="e">
        <f t="shared" si="651"/>
        <v>#N/A</v>
      </c>
      <c r="U1274" s="17" t="e">
        <f>VLOOKUP($A1274,'DATA PENGUKURAN GARDU'!$A:$BS,46,0)</f>
        <v>#N/A</v>
      </c>
      <c r="V1274" s="18" t="e">
        <f t="shared" si="652"/>
        <v>#N/A</v>
      </c>
      <c r="W1274" s="17" t="e">
        <f>VLOOKUP($A1274,'DATA PENGUKURAN GARDU'!$A:$BS,48,0)</f>
        <v>#N/A</v>
      </c>
      <c r="X1274" s="17" t="e">
        <f>VLOOKUP($A1274,'DATA PENGUKURAN GARDU'!$A:$BS,53,0)</f>
        <v>#N/A</v>
      </c>
      <c r="Y1274" s="17" t="e">
        <f>VLOOKUP($A1274,'DATA PENGUKURAN GARDU'!$A:$BS,54,0)</f>
        <v>#N/A</v>
      </c>
      <c r="Z1274" s="17" t="e">
        <f>VLOOKUP($A1274,'DATA PENGUKURAN GARDU'!$A:$BS,55,0)</f>
        <v>#N/A</v>
      </c>
      <c r="AA1274" s="20" t="e">
        <f>VLOOKUP($B1274,'DATA PENGUKURAN GARDU'!$A:$BS,42,0)</f>
        <v>#N/A</v>
      </c>
      <c r="AB1274" s="21" t="e">
        <f t="shared" si="653"/>
        <v>#N/A</v>
      </c>
      <c r="AC1274" s="20" t="e">
        <f>VLOOKUP($B1274,'DATA PENGUKURAN GARDU'!$A:$BS,44,0)</f>
        <v>#N/A</v>
      </c>
      <c r="AD1274" s="21" t="e">
        <f t="shared" si="654"/>
        <v>#N/A</v>
      </c>
      <c r="AE1274" s="20" t="e">
        <f>VLOOKUP($B1274,'DATA PENGUKURAN GARDU'!$A:$BS,46,0)</f>
        <v>#N/A</v>
      </c>
      <c r="AF1274" s="21" t="e">
        <f t="shared" si="655"/>
        <v>#N/A</v>
      </c>
      <c r="AG1274" s="20" t="e">
        <f>VLOOKUP($B1274,'DATA PENGUKURAN GARDU'!$A:$BS,46,0)</f>
        <v>#N/A</v>
      </c>
      <c r="AH1274" s="20" t="e">
        <f>VLOOKUP($B1274,'DATA PENGUKURAN GARDU'!$A:$BS,53,0)</f>
        <v>#N/A</v>
      </c>
      <c r="AI1274" s="20" t="e">
        <f>VLOOKUP($B1274,'DATA PENGUKURAN GARDU'!$A:$BS,54,0)</f>
        <v>#N/A</v>
      </c>
      <c r="AJ1274" s="17" t="e">
        <f>VLOOKUP($C1274,'DATA PENGUKURAN GARDU'!$A:$BS,42,0)</f>
        <v>#N/A</v>
      </c>
      <c r="AK1274" s="23" t="e">
        <f t="shared" si="656"/>
        <v>#N/A</v>
      </c>
      <c r="AL1274" s="17" t="e">
        <f>VLOOKUP($C1274,'DATA PENGUKURAN GARDU'!$A:$BS,44,0)</f>
        <v>#N/A</v>
      </c>
      <c r="AM1274" s="23" t="e">
        <f t="shared" si="657"/>
        <v>#N/A</v>
      </c>
      <c r="AN1274" s="17" t="e">
        <f>VLOOKUP($C1274,'DATA PENGUKURAN GARDU'!$A:$BS,46,0)</f>
        <v>#N/A</v>
      </c>
      <c r="AO1274" s="23" t="e">
        <f t="shared" si="658"/>
        <v>#N/A</v>
      </c>
      <c r="AP1274" s="17" t="e">
        <f>VLOOKUP($C1274,'DATA PENGUKURAN GARDU'!$A:$BS,46,0)</f>
        <v>#N/A</v>
      </c>
      <c r="AQ1274" s="17" t="e">
        <f>VLOOKUP($C1274,'DATA PENGUKURAN GARDU'!$A:$BS,53,0)</f>
        <v>#N/A</v>
      </c>
      <c r="AR1274" s="17" t="e">
        <f>VLOOKUP($C1274,'DATA PENGUKURAN GARDU'!$A:$BS,54,0)</f>
        <v>#N/A</v>
      </c>
      <c r="AS1274" s="20" t="e">
        <f>VLOOKUP($D1274,'DATA PENGUKURAN GARDU'!$A:$BS,42,0)</f>
        <v>#N/A</v>
      </c>
      <c r="AT1274" s="21" t="e">
        <f t="shared" si="659"/>
        <v>#N/A</v>
      </c>
      <c r="AU1274" s="20" t="e">
        <f>VLOOKUP($D1274,'DATA PENGUKURAN GARDU'!$A:$BS,44,0)</f>
        <v>#N/A</v>
      </c>
      <c r="AV1274" s="21" t="e">
        <f t="shared" si="660"/>
        <v>#N/A</v>
      </c>
      <c r="AW1274" s="20" t="e">
        <f>VLOOKUP($D1274,'DATA PENGUKURAN GARDU'!$A:$BS,46,0)</f>
        <v>#N/A</v>
      </c>
      <c r="AX1274" s="21" t="e">
        <f t="shared" si="661"/>
        <v>#N/A</v>
      </c>
      <c r="AY1274" s="20" t="e">
        <f>VLOOKUP($D1274,'DATA PENGUKURAN GARDU'!$A:$BS,46,0)</f>
        <v>#N/A</v>
      </c>
      <c r="AZ1274" s="20" t="e">
        <f>VLOOKUP($D1274,'DATA PENGUKURAN GARDU'!$A:$BS,53,0)</f>
        <v>#N/A</v>
      </c>
      <c r="BA1274" s="20" t="e">
        <f>VLOOKUP($D1274,'DATA PENGUKURAN GARDU'!$A:$BS,54,0)</f>
        <v>#N/A</v>
      </c>
      <c r="BB1274" s="17" t="e">
        <f>VLOOKUP($E1274,'DATA PENGUKURAN GARDU'!$A:$BS,42,0)</f>
        <v>#N/A</v>
      </c>
      <c r="BC1274" s="23" t="e">
        <f t="shared" si="662"/>
        <v>#N/A</v>
      </c>
      <c r="BD1274" s="17" t="e">
        <f>VLOOKUP($E1274,'DATA PENGUKURAN GARDU'!$A:$BS,44,0)</f>
        <v>#N/A</v>
      </c>
      <c r="BE1274" s="23" t="e">
        <f t="shared" si="663"/>
        <v>#N/A</v>
      </c>
      <c r="BF1274" s="17" t="e">
        <f>VLOOKUP($E1274,'DATA PENGUKURAN GARDU'!$A:$BS,46,0)</f>
        <v>#N/A</v>
      </c>
      <c r="BG1274" s="23" t="e">
        <f t="shared" si="664"/>
        <v>#N/A</v>
      </c>
      <c r="BH1274" s="17" t="e">
        <f>VLOOKUP($E1274,'DATA PENGUKURAN GARDU'!$A:$BS,46,0)</f>
        <v>#N/A</v>
      </c>
      <c r="BI1274" s="17" t="e">
        <f>VLOOKUP($E1274,'DATA PENGUKURAN GARDU'!$A:$BS,53,0)</f>
        <v>#N/A</v>
      </c>
      <c r="BJ1274" s="17" t="e">
        <f>VLOOKUP($E1274,'DATA PENGUKURAN GARDU'!$A:$BS,54,0)</f>
        <v>#N/A</v>
      </c>
      <c r="BK1274" s="20" t="e">
        <f t="shared" si="642"/>
        <v>#N/A</v>
      </c>
      <c r="BL1274" s="20" t="e">
        <f t="shared" si="643"/>
        <v>#N/A</v>
      </c>
      <c r="BM1274" s="20" t="e">
        <f t="shared" si="644"/>
        <v>#N/A</v>
      </c>
      <c r="BN1274" s="25" t="e">
        <f t="shared" si="645"/>
        <v>#N/A</v>
      </c>
      <c r="BO1274" s="26" t="str">
        <f t="shared" si="646"/>
        <v>0</v>
      </c>
      <c r="BP1274" s="21" t="e">
        <f t="shared" si="647"/>
        <v>#VALUE!</v>
      </c>
      <c r="BQ1274" s="20" t="e">
        <f t="shared" si="648"/>
        <v>#N/A</v>
      </c>
      <c r="BR1274" s="20" t="e">
        <v>#N/A</v>
      </c>
      <c r="BS1274" s="9" t="e">
        <v>#N/A</v>
      </c>
      <c r="BT1274" s="2" t="e">
        <f t="shared" si="649"/>
        <v>#VALUE!</v>
      </c>
      <c r="BU1274" s="2" t="e">
        <f t="shared" si="632"/>
        <v>#N/A</v>
      </c>
      <c r="BV1274" s="2" t="e">
        <f t="shared" si="633"/>
        <v>#N/A</v>
      </c>
    </row>
    <row r="1275" s="2" customFormat="1" ht="22.95" customHeight="1" spans="1:74">
      <c r="A1275" s="9" t="str">
        <f t="shared" si="634"/>
        <v>M 47Induk</v>
      </c>
      <c r="B1275" s="9" t="str">
        <f t="shared" si="635"/>
        <v>M 47jurusan 1</v>
      </c>
      <c r="C1275" s="9" t="str">
        <f t="shared" si="636"/>
        <v>M 47jurusan 2</v>
      </c>
      <c r="D1275" s="9" t="str">
        <f t="shared" si="637"/>
        <v>M 47jurusan 3</v>
      </c>
      <c r="E1275" s="9" t="str">
        <f t="shared" si="638"/>
        <v>M 47jurusan 4</v>
      </c>
      <c r="F1275" s="10" t="s">
        <v>131</v>
      </c>
      <c r="G1275" s="10" t="s">
        <v>131</v>
      </c>
      <c r="H1275" s="10" t="s">
        <v>1528</v>
      </c>
      <c r="I1275" s="10" t="s">
        <v>12639</v>
      </c>
      <c r="J1275" s="10" t="s">
        <v>12640</v>
      </c>
      <c r="K1275" s="10" t="s">
        <v>7465</v>
      </c>
      <c r="L1275" s="10"/>
      <c r="M1275" s="10"/>
      <c r="N1275" s="14">
        <f t="shared" si="639"/>
        <v>0</v>
      </c>
      <c r="O1275" s="15" t="e">
        <f t="shared" si="640"/>
        <v>#VALUE!</v>
      </c>
      <c r="P1275" s="15" t="e">
        <f t="shared" si="641"/>
        <v>#VALUE!</v>
      </c>
      <c r="Q1275" s="17" t="e">
        <f>VLOOKUP($A1275,'DATA PENGUKURAN GARDU'!$A:$BS,42,0)</f>
        <v>#N/A</v>
      </c>
      <c r="R1275" s="18" t="e">
        <f t="shared" si="650"/>
        <v>#N/A</v>
      </c>
      <c r="S1275" s="17" t="e">
        <f>VLOOKUP($A1275,'DATA PENGUKURAN GARDU'!$A:$BS,44,0)</f>
        <v>#N/A</v>
      </c>
      <c r="T1275" s="18" t="e">
        <f t="shared" si="651"/>
        <v>#N/A</v>
      </c>
      <c r="U1275" s="17" t="e">
        <f>VLOOKUP($A1275,'DATA PENGUKURAN GARDU'!$A:$BS,46,0)</f>
        <v>#N/A</v>
      </c>
      <c r="V1275" s="18" t="e">
        <f t="shared" si="652"/>
        <v>#N/A</v>
      </c>
      <c r="W1275" s="17" t="e">
        <f>VLOOKUP($A1275,'DATA PENGUKURAN GARDU'!$A:$BS,48,0)</f>
        <v>#N/A</v>
      </c>
      <c r="X1275" s="17" t="e">
        <f>VLOOKUP($A1275,'DATA PENGUKURAN GARDU'!$A:$BS,53,0)</f>
        <v>#N/A</v>
      </c>
      <c r="Y1275" s="17" t="e">
        <f>VLOOKUP($A1275,'DATA PENGUKURAN GARDU'!$A:$BS,54,0)</f>
        <v>#N/A</v>
      </c>
      <c r="Z1275" s="17" t="e">
        <f>VLOOKUP($A1275,'DATA PENGUKURAN GARDU'!$A:$BS,55,0)</f>
        <v>#N/A</v>
      </c>
      <c r="AA1275" s="20" t="e">
        <f>VLOOKUP($B1275,'DATA PENGUKURAN GARDU'!$A:$BS,42,0)</f>
        <v>#N/A</v>
      </c>
      <c r="AB1275" s="21" t="e">
        <f t="shared" si="653"/>
        <v>#N/A</v>
      </c>
      <c r="AC1275" s="20" t="e">
        <f>VLOOKUP($B1275,'DATA PENGUKURAN GARDU'!$A:$BS,44,0)</f>
        <v>#N/A</v>
      </c>
      <c r="AD1275" s="21" t="e">
        <f t="shared" si="654"/>
        <v>#N/A</v>
      </c>
      <c r="AE1275" s="20" t="e">
        <f>VLOOKUP($B1275,'DATA PENGUKURAN GARDU'!$A:$BS,46,0)</f>
        <v>#N/A</v>
      </c>
      <c r="AF1275" s="21" t="e">
        <f t="shared" si="655"/>
        <v>#N/A</v>
      </c>
      <c r="AG1275" s="20" t="e">
        <f>VLOOKUP($B1275,'DATA PENGUKURAN GARDU'!$A:$BS,46,0)</f>
        <v>#N/A</v>
      </c>
      <c r="AH1275" s="20" t="e">
        <f>VLOOKUP($B1275,'DATA PENGUKURAN GARDU'!$A:$BS,53,0)</f>
        <v>#N/A</v>
      </c>
      <c r="AI1275" s="20" t="e">
        <f>VLOOKUP($B1275,'DATA PENGUKURAN GARDU'!$A:$BS,54,0)</f>
        <v>#N/A</v>
      </c>
      <c r="AJ1275" s="17" t="e">
        <f>VLOOKUP($C1275,'DATA PENGUKURAN GARDU'!$A:$BS,42,0)</f>
        <v>#N/A</v>
      </c>
      <c r="AK1275" s="23" t="e">
        <f t="shared" si="656"/>
        <v>#N/A</v>
      </c>
      <c r="AL1275" s="17" t="e">
        <f>VLOOKUP($C1275,'DATA PENGUKURAN GARDU'!$A:$BS,44,0)</f>
        <v>#N/A</v>
      </c>
      <c r="AM1275" s="23" t="e">
        <f t="shared" si="657"/>
        <v>#N/A</v>
      </c>
      <c r="AN1275" s="17" t="e">
        <f>VLOOKUP($C1275,'DATA PENGUKURAN GARDU'!$A:$BS,46,0)</f>
        <v>#N/A</v>
      </c>
      <c r="AO1275" s="23" t="e">
        <f t="shared" si="658"/>
        <v>#N/A</v>
      </c>
      <c r="AP1275" s="17" t="e">
        <f>VLOOKUP($C1275,'DATA PENGUKURAN GARDU'!$A:$BS,46,0)</f>
        <v>#N/A</v>
      </c>
      <c r="AQ1275" s="17" t="e">
        <f>VLOOKUP($C1275,'DATA PENGUKURAN GARDU'!$A:$BS,53,0)</f>
        <v>#N/A</v>
      </c>
      <c r="AR1275" s="17" t="e">
        <f>VLOOKUP($C1275,'DATA PENGUKURAN GARDU'!$A:$BS,54,0)</f>
        <v>#N/A</v>
      </c>
      <c r="AS1275" s="20" t="e">
        <f>VLOOKUP($D1275,'DATA PENGUKURAN GARDU'!$A:$BS,42,0)</f>
        <v>#N/A</v>
      </c>
      <c r="AT1275" s="21" t="e">
        <f t="shared" si="659"/>
        <v>#N/A</v>
      </c>
      <c r="AU1275" s="20" t="e">
        <f>VLOOKUP($D1275,'DATA PENGUKURAN GARDU'!$A:$BS,44,0)</f>
        <v>#N/A</v>
      </c>
      <c r="AV1275" s="21" t="e">
        <f t="shared" si="660"/>
        <v>#N/A</v>
      </c>
      <c r="AW1275" s="20" t="e">
        <f>VLOOKUP($D1275,'DATA PENGUKURAN GARDU'!$A:$BS,46,0)</f>
        <v>#N/A</v>
      </c>
      <c r="AX1275" s="21" t="e">
        <f t="shared" si="661"/>
        <v>#N/A</v>
      </c>
      <c r="AY1275" s="20" t="e">
        <f>VLOOKUP($D1275,'DATA PENGUKURAN GARDU'!$A:$BS,46,0)</f>
        <v>#N/A</v>
      </c>
      <c r="AZ1275" s="20" t="e">
        <f>VLOOKUP($D1275,'DATA PENGUKURAN GARDU'!$A:$BS,53,0)</f>
        <v>#N/A</v>
      </c>
      <c r="BA1275" s="20" t="e">
        <f>VLOOKUP($D1275,'DATA PENGUKURAN GARDU'!$A:$BS,54,0)</f>
        <v>#N/A</v>
      </c>
      <c r="BB1275" s="17" t="e">
        <f>VLOOKUP($E1275,'DATA PENGUKURAN GARDU'!$A:$BS,42,0)</f>
        <v>#N/A</v>
      </c>
      <c r="BC1275" s="23" t="e">
        <f t="shared" si="662"/>
        <v>#N/A</v>
      </c>
      <c r="BD1275" s="17" t="e">
        <f>VLOOKUP($E1275,'DATA PENGUKURAN GARDU'!$A:$BS,44,0)</f>
        <v>#N/A</v>
      </c>
      <c r="BE1275" s="23" t="e">
        <f t="shared" si="663"/>
        <v>#N/A</v>
      </c>
      <c r="BF1275" s="17" t="e">
        <f>VLOOKUP($E1275,'DATA PENGUKURAN GARDU'!$A:$BS,46,0)</f>
        <v>#N/A</v>
      </c>
      <c r="BG1275" s="23" t="e">
        <f t="shared" si="664"/>
        <v>#N/A</v>
      </c>
      <c r="BH1275" s="17" t="e">
        <f>VLOOKUP($E1275,'DATA PENGUKURAN GARDU'!$A:$BS,46,0)</f>
        <v>#N/A</v>
      </c>
      <c r="BI1275" s="17" t="e">
        <f>VLOOKUP($E1275,'DATA PENGUKURAN GARDU'!$A:$BS,53,0)</f>
        <v>#N/A</v>
      </c>
      <c r="BJ1275" s="17" t="e">
        <f>VLOOKUP($E1275,'DATA PENGUKURAN GARDU'!$A:$BS,54,0)</f>
        <v>#N/A</v>
      </c>
      <c r="BK1275" s="20" t="e">
        <f t="shared" si="642"/>
        <v>#N/A</v>
      </c>
      <c r="BL1275" s="20" t="e">
        <f t="shared" si="643"/>
        <v>#N/A</v>
      </c>
      <c r="BM1275" s="20" t="e">
        <f t="shared" si="644"/>
        <v>#N/A</v>
      </c>
      <c r="BN1275" s="25" t="e">
        <f t="shared" si="645"/>
        <v>#N/A</v>
      </c>
      <c r="BO1275" s="26" t="str">
        <f t="shared" si="646"/>
        <v>0</v>
      </c>
      <c r="BP1275" s="21" t="e">
        <f t="shared" si="647"/>
        <v>#VALUE!</v>
      </c>
      <c r="BQ1275" s="20" t="e">
        <f t="shared" si="648"/>
        <v>#N/A</v>
      </c>
      <c r="BR1275" s="20" t="e">
        <v>#N/A</v>
      </c>
      <c r="BS1275" s="9" t="e">
        <v>#N/A</v>
      </c>
      <c r="BT1275" s="2" t="e">
        <f t="shared" si="649"/>
        <v>#VALUE!</v>
      </c>
      <c r="BU1275" s="2" t="e">
        <f t="shared" si="632"/>
        <v>#N/A</v>
      </c>
      <c r="BV1275" s="2" t="e">
        <f t="shared" si="633"/>
        <v>#N/A</v>
      </c>
    </row>
    <row r="1276" s="2" customFormat="1" ht="22.95" customHeight="1" spans="1:74">
      <c r="A1276" s="9" t="str">
        <f t="shared" si="634"/>
        <v>M 150Induk</v>
      </c>
      <c r="B1276" s="9" t="str">
        <f t="shared" si="635"/>
        <v>M 150jurusan 1</v>
      </c>
      <c r="C1276" s="9" t="str">
        <f t="shared" si="636"/>
        <v>M 150jurusan 2</v>
      </c>
      <c r="D1276" s="9" t="str">
        <f t="shared" si="637"/>
        <v>M 150jurusan 3</v>
      </c>
      <c r="E1276" s="9" t="str">
        <f t="shared" si="638"/>
        <v>M 150jurusan 4</v>
      </c>
      <c r="F1276" s="10" t="s">
        <v>131</v>
      </c>
      <c r="G1276" s="10" t="s">
        <v>131</v>
      </c>
      <c r="H1276" s="10" t="s">
        <v>1529</v>
      </c>
      <c r="I1276" s="10" t="s">
        <v>12641</v>
      </c>
      <c r="J1276" s="10" t="s">
        <v>12642</v>
      </c>
      <c r="K1276" s="10" t="s">
        <v>7465</v>
      </c>
      <c r="L1276" s="10"/>
      <c r="M1276" s="10"/>
      <c r="N1276" s="14">
        <f t="shared" si="639"/>
        <v>0</v>
      </c>
      <c r="O1276" s="15" t="e">
        <f t="shared" si="640"/>
        <v>#VALUE!</v>
      </c>
      <c r="P1276" s="15" t="e">
        <f t="shared" si="641"/>
        <v>#VALUE!</v>
      </c>
      <c r="Q1276" s="17" t="e">
        <f>VLOOKUP($A1276,'DATA PENGUKURAN GARDU'!$A:$BS,42,0)</f>
        <v>#N/A</v>
      </c>
      <c r="R1276" s="18" t="e">
        <f t="shared" si="650"/>
        <v>#N/A</v>
      </c>
      <c r="S1276" s="17" t="e">
        <f>VLOOKUP($A1276,'DATA PENGUKURAN GARDU'!$A:$BS,44,0)</f>
        <v>#N/A</v>
      </c>
      <c r="T1276" s="18" t="e">
        <f t="shared" si="651"/>
        <v>#N/A</v>
      </c>
      <c r="U1276" s="17" t="e">
        <f>VLOOKUP($A1276,'DATA PENGUKURAN GARDU'!$A:$BS,46,0)</f>
        <v>#N/A</v>
      </c>
      <c r="V1276" s="18" t="e">
        <f t="shared" si="652"/>
        <v>#N/A</v>
      </c>
      <c r="W1276" s="17" t="e">
        <f>VLOOKUP($A1276,'DATA PENGUKURAN GARDU'!$A:$BS,48,0)</f>
        <v>#N/A</v>
      </c>
      <c r="X1276" s="17" t="e">
        <f>VLOOKUP($A1276,'DATA PENGUKURAN GARDU'!$A:$BS,53,0)</f>
        <v>#N/A</v>
      </c>
      <c r="Y1276" s="17" t="e">
        <f>VLOOKUP($A1276,'DATA PENGUKURAN GARDU'!$A:$BS,54,0)</f>
        <v>#N/A</v>
      </c>
      <c r="Z1276" s="17" t="e">
        <f>VLOOKUP($A1276,'DATA PENGUKURAN GARDU'!$A:$BS,55,0)</f>
        <v>#N/A</v>
      </c>
      <c r="AA1276" s="20" t="e">
        <f>VLOOKUP($B1276,'DATA PENGUKURAN GARDU'!$A:$BS,42,0)</f>
        <v>#N/A</v>
      </c>
      <c r="AB1276" s="21" t="e">
        <f t="shared" si="653"/>
        <v>#N/A</v>
      </c>
      <c r="AC1276" s="20" t="e">
        <f>VLOOKUP($B1276,'DATA PENGUKURAN GARDU'!$A:$BS,44,0)</f>
        <v>#N/A</v>
      </c>
      <c r="AD1276" s="21" t="e">
        <f t="shared" si="654"/>
        <v>#N/A</v>
      </c>
      <c r="AE1276" s="20" t="e">
        <f>VLOOKUP($B1276,'DATA PENGUKURAN GARDU'!$A:$BS,46,0)</f>
        <v>#N/A</v>
      </c>
      <c r="AF1276" s="21" t="e">
        <f t="shared" si="655"/>
        <v>#N/A</v>
      </c>
      <c r="AG1276" s="20" t="e">
        <f>VLOOKUP($B1276,'DATA PENGUKURAN GARDU'!$A:$BS,46,0)</f>
        <v>#N/A</v>
      </c>
      <c r="AH1276" s="20" t="e">
        <f>VLOOKUP($B1276,'DATA PENGUKURAN GARDU'!$A:$BS,53,0)</f>
        <v>#N/A</v>
      </c>
      <c r="AI1276" s="20" t="e">
        <f>VLOOKUP($B1276,'DATA PENGUKURAN GARDU'!$A:$BS,54,0)</f>
        <v>#N/A</v>
      </c>
      <c r="AJ1276" s="17" t="e">
        <f>VLOOKUP($C1276,'DATA PENGUKURAN GARDU'!$A:$BS,42,0)</f>
        <v>#N/A</v>
      </c>
      <c r="AK1276" s="23" t="e">
        <f t="shared" si="656"/>
        <v>#N/A</v>
      </c>
      <c r="AL1276" s="17" t="e">
        <f>VLOOKUP($C1276,'DATA PENGUKURAN GARDU'!$A:$BS,44,0)</f>
        <v>#N/A</v>
      </c>
      <c r="AM1276" s="23" t="e">
        <f t="shared" si="657"/>
        <v>#N/A</v>
      </c>
      <c r="AN1276" s="17" t="e">
        <f>VLOOKUP($C1276,'DATA PENGUKURAN GARDU'!$A:$BS,46,0)</f>
        <v>#N/A</v>
      </c>
      <c r="AO1276" s="23" t="e">
        <f t="shared" si="658"/>
        <v>#N/A</v>
      </c>
      <c r="AP1276" s="17" t="e">
        <f>VLOOKUP($C1276,'DATA PENGUKURAN GARDU'!$A:$BS,46,0)</f>
        <v>#N/A</v>
      </c>
      <c r="AQ1276" s="17" t="e">
        <f>VLOOKUP($C1276,'DATA PENGUKURAN GARDU'!$A:$BS,53,0)</f>
        <v>#N/A</v>
      </c>
      <c r="AR1276" s="17" t="e">
        <f>VLOOKUP($C1276,'DATA PENGUKURAN GARDU'!$A:$BS,54,0)</f>
        <v>#N/A</v>
      </c>
      <c r="AS1276" s="20" t="e">
        <f>VLOOKUP($D1276,'DATA PENGUKURAN GARDU'!$A:$BS,42,0)</f>
        <v>#N/A</v>
      </c>
      <c r="AT1276" s="21" t="e">
        <f t="shared" si="659"/>
        <v>#N/A</v>
      </c>
      <c r="AU1276" s="20" t="e">
        <f>VLOOKUP($D1276,'DATA PENGUKURAN GARDU'!$A:$BS,44,0)</f>
        <v>#N/A</v>
      </c>
      <c r="AV1276" s="21" t="e">
        <f t="shared" si="660"/>
        <v>#N/A</v>
      </c>
      <c r="AW1276" s="20" t="e">
        <f>VLOOKUP($D1276,'DATA PENGUKURAN GARDU'!$A:$BS,46,0)</f>
        <v>#N/A</v>
      </c>
      <c r="AX1276" s="21" t="e">
        <f t="shared" si="661"/>
        <v>#N/A</v>
      </c>
      <c r="AY1276" s="20" t="e">
        <f>VLOOKUP($D1276,'DATA PENGUKURAN GARDU'!$A:$BS,46,0)</f>
        <v>#N/A</v>
      </c>
      <c r="AZ1276" s="20" t="e">
        <f>VLOOKUP($D1276,'DATA PENGUKURAN GARDU'!$A:$BS,53,0)</f>
        <v>#N/A</v>
      </c>
      <c r="BA1276" s="20" t="e">
        <f>VLOOKUP($D1276,'DATA PENGUKURAN GARDU'!$A:$BS,54,0)</f>
        <v>#N/A</v>
      </c>
      <c r="BB1276" s="17" t="e">
        <f>VLOOKUP($E1276,'DATA PENGUKURAN GARDU'!$A:$BS,42,0)</f>
        <v>#N/A</v>
      </c>
      <c r="BC1276" s="23" t="e">
        <f t="shared" si="662"/>
        <v>#N/A</v>
      </c>
      <c r="BD1276" s="17" t="e">
        <f>VLOOKUP($E1276,'DATA PENGUKURAN GARDU'!$A:$BS,44,0)</f>
        <v>#N/A</v>
      </c>
      <c r="BE1276" s="23" t="e">
        <f t="shared" si="663"/>
        <v>#N/A</v>
      </c>
      <c r="BF1276" s="17" t="e">
        <f>VLOOKUP($E1276,'DATA PENGUKURAN GARDU'!$A:$BS,46,0)</f>
        <v>#N/A</v>
      </c>
      <c r="BG1276" s="23" t="e">
        <f t="shared" si="664"/>
        <v>#N/A</v>
      </c>
      <c r="BH1276" s="17" t="e">
        <f>VLOOKUP($E1276,'DATA PENGUKURAN GARDU'!$A:$BS,46,0)</f>
        <v>#N/A</v>
      </c>
      <c r="BI1276" s="17" t="e">
        <f>VLOOKUP($E1276,'DATA PENGUKURAN GARDU'!$A:$BS,53,0)</f>
        <v>#N/A</v>
      </c>
      <c r="BJ1276" s="17" t="e">
        <f>VLOOKUP($E1276,'DATA PENGUKURAN GARDU'!$A:$BS,54,0)</f>
        <v>#N/A</v>
      </c>
      <c r="BK1276" s="20" t="e">
        <f t="shared" si="642"/>
        <v>#N/A</v>
      </c>
      <c r="BL1276" s="20" t="e">
        <f t="shared" si="643"/>
        <v>#N/A</v>
      </c>
      <c r="BM1276" s="20" t="e">
        <f t="shared" si="644"/>
        <v>#N/A</v>
      </c>
      <c r="BN1276" s="25" t="e">
        <f t="shared" si="645"/>
        <v>#N/A</v>
      </c>
      <c r="BO1276" s="26" t="str">
        <f t="shared" si="646"/>
        <v>0</v>
      </c>
      <c r="BP1276" s="21" t="e">
        <f t="shared" si="647"/>
        <v>#VALUE!</v>
      </c>
      <c r="BQ1276" s="20" t="e">
        <f t="shared" si="648"/>
        <v>#N/A</v>
      </c>
      <c r="BR1276" s="20" t="e">
        <v>#N/A</v>
      </c>
      <c r="BS1276" s="9" t="e">
        <v>#N/A</v>
      </c>
      <c r="BT1276" s="2" t="e">
        <f t="shared" si="649"/>
        <v>#VALUE!</v>
      </c>
      <c r="BU1276" s="2" t="e">
        <f t="shared" si="632"/>
        <v>#N/A</v>
      </c>
      <c r="BV1276" s="2" t="e">
        <f t="shared" si="633"/>
        <v>#N/A</v>
      </c>
    </row>
    <row r="1277" s="2" customFormat="1" ht="22.95" customHeight="1" spans="1:74">
      <c r="A1277" s="9" t="str">
        <f t="shared" si="634"/>
        <v>M 153Induk</v>
      </c>
      <c r="B1277" s="9" t="str">
        <f t="shared" si="635"/>
        <v>M 153jurusan 1</v>
      </c>
      <c r="C1277" s="9" t="str">
        <f t="shared" si="636"/>
        <v>M 153jurusan 2</v>
      </c>
      <c r="D1277" s="9" t="str">
        <f t="shared" si="637"/>
        <v>M 153jurusan 3</v>
      </c>
      <c r="E1277" s="9" t="str">
        <f t="shared" si="638"/>
        <v>M 153jurusan 4</v>
      </c>
      <c r="F1277" s="10" t="s">
        <v>131</v>
      </c>
      <c r="G1277" s="10" t="s">
        <v>131</v>
      </c>
      <c r="H1277" s="10" t="s">
        <v>1530</v>
      </c>
      <c r="I1277" s="10" t="s">
        <v>12643</v>
      </c>
      <c r="J1277" s="10" t="s">
        <v>12644</v>
      </c>
      <c r="K1277" s="10" t="s">
        <v>7465</v>
      </c>
      <c r="L1277" s="10"/>
      <c r="M1277" s="10"/>
      <c r="N1277" s="14">
        <f t="shared" si="639"/>
        <v>0</v>
      </c>
      <c r="O1277" s="15" t="e">
        <f t="shared" si="640"/>
        <v>#VALUE!</v>
      </c>
      <c r="P1277" s="15" t="e">
        <f t="shared" si="641"/>
        <v>#VALUE!</v>
      </c>
      <c r="Q1277" s="17" t="e">
        <f>VLOOKUP($A1277,'DATA PENGUKURAN GARDU'!$A:$BS,42,0)</f>
        <v>#N/A</v>
      </c>
      <c r="R1277" s="18" t="e">
        <f t="shared" si="650"/>
        <v>#N/A</v>
      </c>
      <c r="S1277" s="17" t="e">
        <f>VLOOKUP($A1277,'DATA PENGUKURAN GARDU'!$A:$BS,44,0)</f>
        <v>#N/A</v>
      </c>
      <c r="T1277" s="18" t="e">
        <f t="shared" si="651"/>
        <v>#N/A</v>
      </c>
      <c r="U1277" s="17" t="e">
        <f>VLOOKUP($A1277,'DATA PENGUKURAN GARDU'!$A:$BS,46,0)</f>
        <v>#N/A</v>
      </c>
      <c r="V1277" s="18" t="e">
        <f t="shared" si="652"/>
        <v>#N/A</v>
      </c>
      <c r="W1277" s="17" t="e">
        <f>VLOOKUP($A1277,'DATA PENGUKURAN GARDU'!$A:$BS,48,0)</f>
        <v>#N/A</v>
      </c>
      <c r="X1277" s="17" t="e">
        <f>VLOOKUP($A1277,'DATA PENGUKURAN GARDU'!$A:$BS,53,0)</f>
        <v>#N/A</v>
      </c>
      <c r="Y1277" s="17" t="e">
        <f>VLOOKUP($A1277,'DATA PENGUKURAN GARDU'!$A:$BS,54,0)</f>
        <v>#N/A</v>
      </c>
      <c r="Z1277" s="17" t="e">
        <f>VLOOKUP($A1277,'DATA PENGUKURAN GARDU'!$A:$BS,55,0)</f>
        <v>#N/A</v>
      </c>
      <c r="AA1277" s="20" t="e">
        <f>VLOOKUP($B1277,'DATA PENGUKURAN GARDU'!$A:$BS,42,0)</f>
        <v>#N/A</v>
      </c>
      <c r="AB1277" s="21" t="e">
        <f t="shared" si="653"/>
        <v>#N/A</v>
      </c>
      <c r="AC1277" s="20" t="e">
        <f>VLOOKUP($B1277,'DATA PENGUKURAN GARDU'!$A:$BS,44,0)</f>
        <v>#N/A</v>
      </c>
      <c r="AD1277" s="21" t="e">
        <f t="shared" si="654"/>
        <v>#N/A</v>
      </c>
      <c r="AE1277" s="20" t="e">
        <f>VLOOKUP($B1277,'DATA PENGUKURAN GARDU'!$A:$BS,46,0)</f>
        <v>#N/A</v>
      </c>
      <c r="AF1277" s="21" t="e">
        <f t="shared" si="655"/>
        <v>#N/A</v>
      </c>
      <c r="AG1277" s="20" t="e">
        <f>VLOOKUP($B1277,'DATA PENGUKURAN GARDU'!$A:$BS,46,0)</f>
        <v>#N/A</v>
      </c>
      <c r="AH1277" s="20" t="e">
        <f>VLOOKUP($B1277,'DATA PENGUKURAN GARDU'!$A:$BS,53,0)</f>
        <v>#N/A</v>
      </c>
      <c r="AI1277" s="20" t="e">
        <f>VLOOKUP($B1277,'DATA PENGUKURAN GARDU'!$A:$BS,54,0)</f>
        <v>#N/A</v>
      </c>
      <c r="AJ1277" s="17" t="e">
        <f>VLOOKUP($C1277,'DATA PENGUKURAN GARDU'!$A:$BS,42,0)</f>
        <v>#N/A</v>
      </c>
      <c r="AK1277" s="23" t="e">
        <f t="shared" si="656"/>
        <v>#N/A</v>
      </c>
      <c r="AL1277" s="17" t="e">
        <f>VLOOKUP($C1277,'DATA PENGUKURAN GARDU'!$A:$BS,44,0)</f>
        <v>#N/A</v>
      </c>
      <c r="AM1277" s="23" t="e">
        <f t="shared" si="657"/>
        <v>#N/A</v>
      </c>
      <c r="AN1277" s="17" t="e">
        <f>VLOOKUP($C1277,'DATA PENGUKURAN GARDU'!$A:$BS,46,0)</f>
        <v>#N/A</v>
      </c>
      <c r="AO1277" s="23" t="e">
        <f t="shared" si="658"/>
        <v>#N/A</v>
      </c>
      <c r="AP1277" s="17" t="e">
        <f>VLOOKUP($C1277,'DATA PENGUKURAN GARDU'!$A:$BS,46,0)</f>
        <v>#N/A</v>
      </c>
      <c r="AQ1277" s="17" t="e">
        <f>VLOOKUP($C1277,'DATA PENGUKURAN GARDU'!$A:$BS,53,0)</f>
        <v>#N/A</v>
      </c>
      <c r="AR1277" s="17" t="e">
        <f>VLOOKUP($C1277,'DATA PENGUKURAN GARDU'!$A:$BS,54,0)</f>
        <v>#N/A</v>
      </c>
      <c r="AS1277" s="20" t="e">
        <f>VLOOKUP($D1277,'DATA PENGUKURAN GARDU'!$A:$BS,42,0)</f>
        <v>#N/A</v>
      </c>
      <c r="AT1277" s="21" t="e">
        <f t="shared" si="659"/>
        <v>#N/A</v>
      </c>
      <c r="AU1277" s="20" t="e">
        <f>VLOOKUP($D1277,'DATA PENGUKURAN GARDU'!$A:$BS,44,0)</f>
        <v>#N/A</v>
      </c>
      <c r="AV1277" s="21" t="e">
        <f t="shared" si="660"/>
        <v>#N/A</v>
      </c>
      <c r="AW1277" s="20" t="e">
        <f>VLOOKUP($D1277,'DATA PENGUKURAN GARDU'!$A:$BS,46,0)</f>
        <v>#N/A</v>
      </c>
      <c r="AX1277" s="21" t="e">
        <f t="shared" si="661"/>
        <v>#N/A</v>
      </c>
      <c r="AY1277" s="20" t="e">
        <f>VLOOKUP($D1277,'DATA PENGUKURAN GARDU'!$A:$BS,46,0)</f>
        <v>#N/A</v>
      </c>
      <c r="AZ1277" s="20" t="e">
        <f>VLOOKUP($D1277,'DATA PENGUKURAN GARDU'!$A:$BS,53,0)</f>
        <v>#N/A</v>
      </c>
      <c r="BA1277" s="20" t="e">
        <f>VLOOKUP($D1277,'DATA PENGUKURAN GARDU'!$A:$BS,54,0)</f>
        <v>#N/A</v>
      </c>
      <c r="BB1277" s="17" t="e">
        <f>VLOOKUP($E1277,'DATA PENGUKURAN GARDU'!$A:$BS,42,0)</f>
        <v>#N/A</v>
      </c>
      <c r="BC1277" s="23" t="e">
        <f t="shared" si="662"/>
        <v>#N/A</v>
      </c>
      <c r="BD1277" s="17" t="e">
        <f>VLOOKUP($E1277,'DATA PENGUKURAN GARDU'!$A:$BS,44,0)</f>
        <v>#N/A</v>
      </c>
      <c r="BE1277" s="23" t="e">
        <f t="shared" si="663"/>
        <v>#N/A</v>
      </c>
      <c r="BF1277" s="17" t="e">
        <f>VLOOKUP($E1277,'DATA PENGUKURAN GARDU'!$A:$BS,46,0)</f>
        <v>#N/A</v>
      </c>
      <c r="BG1277" s="23" t="e">
        <f t="shared" si="664"/>
        <v>#N/A</v>
      </c>
      <c r="BH1277" s="17" t="e">
        <f>VLOOKUP($E1277,'DATA PENGUKURAN GARDU'!$A:$BS,46,0)</f>
        <v>#N/A</v>
      </c>
      <c r="BI1277" s="17" t="e">
        <f>VLOOKUP($E1277,'DATA PENGUKURAN GARDU'!$A:$BS,53,0)</f>
        <v>#N/A</v>
      </c>
      <c r="BJ1277" s="17" t="e">
        <f>VLOOKUP($E1277,'DATA PENGUKURAN GARDU'!$A:$BS,54,0)</f>
        <v>#N/A</v>
      </c>
      <c r="BK1277" s="20" t="e">
        <f t="shared" si="642"/>
        <v>#N/A</v>
      </c>
      <c r="BL1277" s="20" t="e">
        <f t="shared" si="643"/>
        <v>#N/A</v>
      </c>
      <c r="BM1277" s="20" t="e">
        <f t="shared" si="644"/>
        <v>#N/A</v>
      </c>
      <c r="BN1277" s="25" t="e">
        <f t="shared" si="645"/>
        <v>#N/A</v>
      </c>
      <c r="BO1277" s="26" t="str">
        <f t="shared" si="646"/>
        <v>0</v>
      </c>
      <c r="BP1277" s="21" t="e">
        <f t="shared" si="647"/>
        <v>#VALUE!</v>
      </c>
      <c r="BQ1277" s="20" t="e">
        <f t="shared" si="648"/>
        <v>#N/A</v>
      </c>
      <c r="BR1277" s="20" t="e">
        <v>#N/A</v>
      </c>
      <c r="BS1277" s="9" t="e">
        <v>#N/A</v>
      </c>
      <c r="BT1277" s="2" t="e">
        <f t="shared" si="649"/>
        <v>#VALUE!</v>
      </c>
      <c r="BU1277" s="2" t="e">
        <f t="shared" si="632"/>
        <v>#N/A</v>
      </c>
      <c r="BV1277" s="2" t="e">
        <f t="shared" si="633"/>
        <v>#N/A</v>
      </c>
    </row>
    <row r="1278" s="2" customFormat="1" ht="22.95" customHeight="1" spans="1:74">
      <c r="A1278" s="9" t="str">
        <f t="shared" si="634"/>
        <v>M 179Induk</v>
      </c>
      <c r="B1278" s="9" t="str">
        <f t="shared" si="635"/>
        <v>M 179jurusan 1</v>
      </c>
      <c r="C1278" s="9" t="str">
        <f t="shared" si="636"/>
        <v>M 179jurusan 2</v>
      </c>
      <c r="D1278" s="9" t="str">
        <f t="shared" si="637"/>
        <v>M 179jurusan 3</v>
      </c>
      <c r="E1278" s="9" t="str">
        <f t="shared" si="638"/>
        <v>M 179jurusan 4</v>
      </c>
      <c r="F1278" s="10" t="s">
        <v>131</v>
      </c>
      <c r="G1278" s="10" t="s">
        <v>131</v>
      </c>
      <c r="H1278" s="10" t="s">
        <v>1531</v>
      </c>
      <c r="I1278" s="10" t="s">
        <v>12645</v>
      </c>
      <c r="J1278" s="10" t="s">
        <v>12646</v>
      </c>
      <c r="K1278" s="10" t="s">
        <v>7465</v>
      </c>
      <c r="L1278" s="10"/>
      <c r="M1278" s="10"/>
      <c r="N1278" s="14">
        <f t="shared" si="639"/>
        <v>0</v>
      </c>
      <c r="O1278" s="15" t="e">
        <f t="shared" si="640"/>
        <v>#VALUE!</v>
      </c>
      <c r="P1278" s="15" t="e">
        <f t="shared" si="641"/>
        <v>#VALUE!</v>
      </c>
      <c r="Q1278" s="17" t="e">
        <f>VLOOKUP($A1278,'DATA PENGUKURAN GARDU'!$A:$BS,42,0)</f>
        <v>#N/A</v>
      </c>
      <c r="R1278" s="18" t="e">
        <f t="shared" si="650"/>
        <v>#N/A</v>
      </c>
      <c r="S1278" s="17" t="e">
        <f>VLOOKUP($A1278,'DATA PENGUKURAN GARDU'!$A:$BS,44,0)</f>
        <v>#N/A</v>
      </c>
      <c r="T1278" s="18" t="e">
        <f t="shared" si="651"/>
        <v>#N/A</v>
      </c>
      <c r="U1278" s="17" t="e">
        <f>VLOOKUP($A1278,'DATA PENGUKURAN GARDU'!$A:$BS,46,0)</f>
        <v>#N/A</v>
      </c>
      <c r="V1278" s="18" t="e">
        <f t="shared" si="652"/>
        <v>#N/A</v>
      </c>
      <c r="W1278" s="17" t="e">
        <f>VLOOKUP($A1278,'DATA PENGUKURAN GARDU'!$A:$BS,48,0)</f>
        <v>#N/A</v>
      </c>
      <c r="X1278" s="17" t="e">
        <f>VLOOKUP($A1278,'DATA PENGUKURAN GARDU'!$A:$BS,53,0)</f>
        <v>#N/A</v>
      </c>
      <c r="Y1278" s="17" t="e">
        <f>VLOOKUP($A1278,'DATA PENGUKURAN GARDU'!$A:$BS,54,0)</f>
        <v>#N/A</v>
      </c>
      <c r="Z1278" s="17" t="e">
        <f>VLOOKUP($A1278,'DATA PENGUKURAN GARDU'!$A:$BS,55,0)</f>
        <v>#N/A</v>
      </c>
      <c r="AA1278" s="20" t="e">
        <f>VLOOKUP($B1278,'DATA PENGUKURAN GARDU'!$A:$BS,42,0)</f>
        <v>#N/A</v>
      </c>
      <c r="AB1278" s="21" t="e">
        <f t="shared" si="653"/>
        <v>#N/A</v>
      </c>
      <c r="AC1278" s="20" t="e">
        <f>VLOOKUP($B1278,'DATA PENGUKURAN GARDU'!$A:$BS,44,0)</f>
        <v>#N/A</v>
      </c>
      <c r="AD1278" s="21" t="e">
        <f t="shared" si="654"/>
        <v>#N/A</v>
      </c>
      <c r="AE1278" s="20" t="e">
        <f>VLOOKUP($B1278,'DATA PENGUKURAN GARDU'!$A:$BS,46,0)</f>
        <v>#N/A</v>
      </c>
      <c r="AF1278" s="21" t="e">
        <f t="shared" si="655"/>
        <v>#N/A</v>
      </c>
      <c r="AG1278" s="20" t="e">
        <f>VLOOKUP($B1278,'DATA PENGUKURAN GARDU'!$A:$BS,46,0)</f>
        <v>#N/A</v>
      </c>
      <c r="AH1278" s="20" t="e">
        <f>VLOOKUP($B1278,'DATA PENGUKURAN GARDU'!$A:$BS,53,0)</f>
        <v>#N/A</v>
      </c>
      <c r="AI1278" s="20" t="e">
        <f>VLOOKUP($B1278,'DATA PENGUKURAN GARDU'!$A:$BS,54,0)</f>
        <v>#N/A</v>
      </c>
      <c r="AJ1278" s="17" t="e">
        <f>VLOOKUP($C1278,'DATA PENGUKURAN GARDU'!$A:$BS,42,0)</f>
        <v>#N/A</v>
      </c>
      <c r="AK1278" s="23" t="e">
        <f t="shared" si="656"/>
        <v>#N/A</v>
      </c>
      <c r="AL1278" s="17" t="e">
        <f>VLOOKUP($C1278,'DATA PENGUKURAN GARDU'!$A:$BS,44,0)</f>
        <v>#N/A</v>
      </c>
      <c r="AM1278" s="23" t="e">
        <f t="shared" si="657"/>
        <v>#N/A</v>
      </c>
      <c r="AN1278" s="17" t="e">
        <f>VLOOKUP($C1278,'DATA PENGUKURAN GARDU'!$A:$BS,46,0)</f>
        <v>#N/A</v>
      </c>
      <c r="AO1278" s="23" t="e">
        <f t="shared" si="658"/>
        <v>#N/A</v>
      </c>
      <c r="AP1278" s="17" t="e">
        <f>VLOOKUP($C1278,'DATA PENGUKURAN GARDU'!$A:$BS,46,0)</f>
        <v>#N/A</v>
      </c>
      <c r="AQ1278" s="17" t="e">
        <f>VLOOKUP($C1278,'DATA PENGUKURAN GARDU'!$A:$BS,53,0)</f>
        <v>#N/A</v>
      </c>
      <c r="AR1278" s="17" t="e">
        <f>VLOOKUP($C1278,'DATA PENGUKURAN GARDU'!$A:$BS,54,0)</f>
        <v>#N/A</v>
      </c>
      <c r="AS1278" s="20" t="e">
        <f>VLOOKUP($D1278,'DATA PENGUKURAN GARDU'!$A:$BS,42,0)</f>
        <v>#N/A</v>
      </c>
      <c r="AT1278" s="21" t="e">
        <f t="shared" si="659"/>
        <v>#N/A</v>
      </c>
      <c r="AU1278" s="20" t="e">
        <f>VLOOKUP($D1278,'DATA PENGUKURAN GARDU'!$A:$BS,44,0)</f>
        <v>#N/A</v>
      </c>
      <c r="AV1278" s="21" t="e">
        <f t="shared" si="660"/>
        <v>#N/A</v>
      </c>
      <c r="AW1278" s="20" t="e">
        <f>VLOOKUP($D1278,'DATA PENGUKURAN GARDU'!$A:$BS,46,0)</f>
        <v>#N/A</v>
      </c>
      <c r="AX1278" s="21" t="e">
        <f t="shared" si="661"/>
        <v>#N/A</v>
      </c>
      <c r="AY1278" s="20" t="e">
        <f>VLOOKUP($D1278,'DATA PENGUKURAN GARDU'!$A:$BS,46,0)</f>
        <v>#N/A</v>
      </c>
      <c r="AZ1278" s="20" t="e">
        <f>VLOOKUP($D1278,'DATA PENGUKURAN GARDU'!$A:$BS,53,0)</f>
        <v>#N/A</v>
      </c>
      <c r="BA1278" s="20" t="e">
        <f>VLOOKUP($D1278,'DATA PENGUKURAN GARDU'!$A:$BS,54,0)</f>
        <v>#N/A</v>
      </c>
      <c r="BB1278" s="17" t="e">
        <f>VLOOKUP($E1278,'DATA PENGUKURAN GARDU'!$A:$BS,42,0)</f>
        <v>#N/A</v>
      </c>
      <c r="BC1278" s="23" t="e">
        <f t="shared" si="662"/>
        <v>#N/A</v>
      </c>
      <c r="BD1278" s="17" t="e">
        <f>VLOOKUP($E1278,'DATA PENGUKURAN GARDU'!$A:$BS,44,0)</f>
        <v>#N/A</v>
      </c>
      <c r="BE1278" s="23" t="e">
        <f t="shared" si="663"/>
        <v>#N/A</v>
      </c>
      <c r="BF1278" s="17" t="e">
        <f>VLOOKUP($E1278,'DATA PENGUKURAN GARDU'!$A:$BS,46,0)</f>
        <v>#N/A</v>
      </c>
      <c r="BG1278" s="23" t="e">
        <f t="shared" si="664"/>
        <v>#N/A</v>
      </c>
      <c r="BH1278" s="17" t="e">
        <f>VLOOKUP($E1278,'DATA PENGUKURAN GARDU'!$A:$BS,46,0)</f>
        <v>#N/A</v>
      </c>
      <c r="BI1278" s="17" t="e">
        <f>VLOOKUP($E1278,'DATA PENGUKURAN GARDU'!$A:$BS,53,0)</f>
        <v>#N/A</v>
      </c>
      <c r="BJ1278" s="17" t="e">
        <f>VLOOKUP($E1278,'DATA PENGUKURAN GARDU'!$A:$BS,54,0)</f>
        <v>#N/A</v>
      </c>
      <c r="BK1278" s="20" t="e">
        <f t="shared" si="642"/>
        <v>#N/A</v>
      </c>
      <c r="BL1278" s="20" t="e">
        <f t="shared" si="643"/>
        <v>#N/A</v>
      </c>
      <c r="BM1278" s="20" t="e">
        <f t="shared" si="644"/>
        <v>#N/A</v>
      </c>
      <c r="BN1278" s="25" t="e">
        <f t="shared" si="645"/>
        <v>#N/A</v>
      </c>
      <c r="BO1278" s="26" t="str">
        <f t="shared" si="646"/>
        <v>0</v>
      </c>
      <c r="BP1278" s="21" t="e">
        <f t="shared" si="647"/>
        <v>#VALUE!</v>
      </c>
      <c r="BQ1278" s="20" t="e">
        <f t="shared" si="648"/>
        <v>#N/A</v>
      </c>
      <c r="BR1278" s="20" t="e">
        <v>#N/A</v>
      </c>
      <c r="BS1278" s="9" t="e">
        <v>#N/A</v>
      </c>
      <c r="BT1278" s="2" t="e">
        <f t="shared" si="649"/>
        <v>#VALUE!</v>
      </c>
      <c r="BU1278" s="2" t="e">
        <f t="shared" si="632"/>
        <v>#N/A</v>
      </c>
      <c r="BV1278" s="2" t="e">
        <f t="shared" si="633"/>
        <v>#N/A</v>
      </c>
    </row>
    <row r="1279" s="2" customFormat="1" ht="22.95" customHeight="1" spans="1:74">
      <c r="A1279" s="9" t="str">
        <f t="shared" si="634"/>
        <v>M 184Induk</v>
      </c>
      <c r="B1279" s="9" t="str">
        <f t="shared" si="635"/>
        <v>M 184jurusan 1</v>
      </c>
      <c r="C1279" s="9" t="str">
        <f t="shared" si="636"/>
        <v>M 184jurusan 2</v>
      </c>
      <c r="D1279" s="9" t="str">
        <f t="shared" si="637"/>
        <v>M 184jurusan 3</v>
      </c>
      <c r="E1279" s="9" t="str">
        <f t="shared" si="638"/>
        <v>M 184jurusan 4</v>
      </c>
      <c r="F1279" s="10" t="s">
        <v>131</v>
      </c>
      <c r="G1279" s="10" t="s">
        <v>131</v>
      </c>
      <c r="H1279" s="10" t="s">
        <v>1532</v>
      </c>
      <c r="I1279" s="10" t="s">
        <v>12647</v>
      </c>
      <c r="J1279" s="10" t="s">
        <v>12648</v>
      </c>
      <c r="K1279" s="10" t="s">
        <v>7465</v>
      </c>
      <c r="L1279" s="10"/>
      <c r="M1279" s="10"/>
      <c r="N1279" s="14">
        <f t="shared" si="639"/>
        <v>0</v>
      </c>
      <c r="O1279" s="15" t="e">
        <f t="shared" si="640"/>
        <v>#VALUE!</v>
      </c>
      <c r="P1279" s="15" t="e">
        <f t="shared" si="641"/>
        <v>#VALUE!</v>
      </c>
      <c r="Q1279" s="17" t="e">
        <f>VLOOKUP($A1279,'DATA PENGUKURAN GARDU'!$A:$BS,42,0)</f>
        <v>#N/A</v>
      </c>
      <c r="R1279" s="18" t="e">
        <f t="shared" si="650"/>
        <v>#N/A</v>
      </c>
      <c r="S1279" s="17" t="e">
        <f>VLOOKUP($A1279,'DATA PENGUKURAN GARDU'!$A:$BS,44,0)</f>
        <v>#N/A</v>
      </c>
      <c r="T1279" s="18" t="e">
        <f t="shared" si="651"/>
        <v>#N/A</v>
      </c>
      <c r="U1279" s="17" t="e">
        <f>VLOOKUP($A1279,'DATA PENGUKURAN GARDU'!$A:$BS,46,0)</f>
        <v>#N/A</v>
      </c>
      <c r="V1279" s="18" t="e">
        <f t="shared" si="652"/>
        <v>#N/A</v>
      </c>
      <c r="W1279" s="17" t="e">
        <f>VLOOKUP($A1279,'DATA PENGUKURAN GARDU'!$A:$BS,48,0)</f>
        <v>#N/A</v>
      </c>
      <c r="X1279" s="17" t="e">
        <f>VLOOKUP($A1279,'DATA PENGUKURAN GARDU'!$A:$BS,53,0)</f>
        <v>#N/A</v>
      </c>
      <c r="Y1279" s="17" t="e">
        <f>VLOOKUP($A1279,'DATA PENGUKURAN GARDU'!$A:$BS,54,0)</f>
        <v>#N/A</v>
      </c>
      <c r="Z1279" s="17" t="e">
        <f>VLOOKUP($A1279,'DATA PENGUKURAN GARDU'!$A:$BS,55,0)</f>
        <v>#N/A</v>
      </c>
      <c r="AA1279" s="20" t="e">
        <f>VLOOKUP($B1279,'DATA PENGUKURAN GARDU'!$A:$BS,42,0)</f>
        <v>#N/A</v>
      </c>
      <c r="AB1279" s="21" t="e">
        <f t="shared" si="653"/>
        <v>#N/A</v>
      </c>
      <c r="AC1279" s="20" t="e">
        <f>VLOOKUP($B1279,'DATA PENGUKURAN GARDU'!$A:$BS,44,0)</f>
        <v>#N/A</v>
      </c>
      <c r="AD1279" s="21" t="e">
        <f t="shared" si="654"/>
        <v>#N/A</v>
      </c>
      <c r="AE1279" s="20" t="e">
        <f>VLOOKUP($B1279,'DATA PENGUKURAN GARDU'!$A:$BS,46,0)</f>
        <v>#N/A</v>
      </c>
      <c r="AF1279" s="21" t="e">
        <f t="shared" si="655"/>
        <v>#N/A</v>
      </c>
      <c r="AG1279" s="20" t="e">
        <f>VLOOKUP($B1279,'DATA PENGUKURAN GARDU'!$A:$BS,46,0)</f>
        <v>#N/A</v>
      </c>
      <c r="AH1279" s="20" t="e">
        <f>VLOOKUP($B1279,'DATA PENGUKURAN GARDU'!$A:$BS,53,0)</f>
        <v>#N/A</v>
      </c>
      <c r="AI1279" s="20" t="e">
        <f>VLOOKUP($B1279,'DATA PENGUKURAN GARDU'!$A:$BS,54,0)</f>
        <v>#N/A</v>
      </c>
      <c r="AJ1279" s="17" t="e">
        <f>VLOOKUP($C1279,'DATA PENGUKURAN GARDU'!$A:$BS,42,0)</f>
        <v>#N/A</v>
      </c>
      <c r="AK1279" s="23" t="e">
        <f t="shared" si="656"/>
        <v>#N/A</v>
      </c>
      <c r="AL1279" s="17" t="e">
        <f>VLOOKUP($C1279,'DATA PENGUKURAN GARDU'!$A:$BS,44,0)</f>
        <v>#N/A</v>
      </c>
      <c r="AM1279" s="23" t="e">
        <f t="shared" si="657"/>
        <v>#N/A</v>
      </c>
      <c r="AN1279" s="17" t="e">
        <f>VLOOKUP($C1279,'DATA PENGUKURAN GARDU'!$A:$BS,46,0)</f>
        <v>#N/A</v>
      </c>
      <c r="AO1279" s="23" t="e">
        <f t="shared" si="658"/>
        <v>#N/A</v>
      </c>
      <c r="AP1279" s="17" t="e">
        <f>VLOOKUP($C1279,'DATA PENGUKURAN GARDU'!$A:$BS,46,0)</f>
        <v>#N/A</v>
      </c>
      <c r="AQ1279" s="17" t="e">
        <f>VLOOKUP($C1279,'DATA PENGUKURAN GARDU'!$A:$BS,53,0)</f>
        <v>#N/A</v>
      </c>
      <c r="AR1279" s="17" t="e">
        <f>VLOOKUP($C1279,'DATA PENGUKURAN GARDU'!$A:$BS,54,0)</f>
        <v>#N/A</v>
      </c>
      <c r="AS1279" s="20" t="e">
        <f>VLOOKUP($D1279,'DATA PENGUKURAN GARDU'!$A:$BS,42,0)</f>
        <v>#N/A</v>
      </c>
      <c r="AT1279" s="21" t="e">
        <f t="shared" si="659"/>
        <v>#N/A</v>
      </c>
      <c r="AU1279" s="20" t="e">
        <f>VLOOKUP($D1279,'DATA PENGUKURAN GARDU'!$A:$BS,44,0)</f>
        <v>#N/A</v>
      </c>
      <c r="AV1279" s="21" t="e">
        <f t="shared" si="660"/>
        <v>#N/A</v>
      </c>
      <c r="AW1279" s="20" t="e">
        <f>VLOOKUP($D1279,'DATA PENGUKURAN GARDU'!$A:$BS,46,0)</f>
        <v>#N/A</v>
      </c>
      <c r="AX1279" s="21" t="e">
        <f t="shared" si="661"/>
        <v>#N/A</v>
      </c>
      <c r="AY1279" s="20" t="e">
        <f>VLOOKUP($D1279,'DATA PENGUKURAN GARDU'!$A:$BS,46,0)</f>
        <v>#N/A</v>
      </c>
      <c r="AZ1279" s="20" t="e">
        <f>VLOOKUP($D1279,'DATA PENGUKURAN GARDU'!$A:$BS,53,0)</f>
        <v>#N/A</v>
      </c>
      <c r="BA1279" s="20" t="e">
        <f>VLOOKUP($D1279,'DATA PENGUKURAN GARDU'!$A:$BS,54,0)</f>
        <v>#N/A</v>
      </c>
      <c r="BB1279" s="17" t="e">
        <f>VLOOKUP($E1279,'DATA PENGUKURAN GARDU'!$A:$BS,42,0)</f>
        <v>#N/A</v>
      </c>
      <c r="BC1279" s="23" t="e">
        <f t="shared" si="662"/>
        <v>#N/A</v>
      </c>
      <c r="BD1279" s="17" t="e">
        <f>VLOOKUP($E1279,'DATA PENGUKURAN GARDU'!$A:$BS,44,0)</f>
        <v>#N/A</v>
      </c>
      <c r="BE1279" s="23" t="e">
        <f t="shared" si="663"/>
        <v>#N/A</v>
      </c>
      <c r="BF1279" s="17" t="e">
        <f>VLOOKUP($E1279,'DATA PENGUKURAN GARDU'!$A:$BS,46,0)</f>
        <v>#N/A</v>
      </c>
      <c r="BG1279" s="23" t="e">
        <f t="shared" si="664"/>
        <v>#N/A</v>
      </c>
      <c r="BH1279" s="17" t="e">
        <f>VLOOKUP($E1279,'DATA PENGUKURAN GARDU'!$A:$BS,46,0)</f>
        <v>#N/A</v>
      </c>
      <c r="BI1279" s="17" t="e">
        <f>VLOOKUP($E1279,'DATA PENGUKURAN GARDU'!$A:$BS,53,0)</f>
        <v>#N/A</v>
      </c>
      <c r="BJ1279" s="17" t="e">
        <f>VLOOKUP($E1279,'DATA PENGUKURAN GARDU'!$A:$BS,54,0)</f>
        <v>#N/A</v>
      </c>
      <c r="BK1279" s="20" t="e">
        <f t="shared" si="642"/>
        <v>#N/A</v>
      </c>
      <c r="BL1279" s="20" t="e">
        <f t="shared" si="643"/>
        <v>#N/A</v>
      </c>
      <c r="BM1279" s="20" t="e">
        <f t="shared" si="644"/>
        <v>#N/A</v>
      </c>
      <c r="BN1279" s="25" t="e">
        <f t="shared" si="645"/>
        <v>#N/A</v>
      </c>
      <c r="BO1279" s="26" t="str">
        <f t="shared" si="646"/>
        <v>0</v>
      </c>
      <c r="BP1279" s="21" t="e">
        <f t="shared" si="647"/>
        <v>#VALUE!</v>
      </c>
      <c r="BQ1279" s="20" t="e">
        <f t="shared" si="648"/>
        <v>#N/A</v>
      </c>
      <c r="BR1279" s="20" t="e">
        <v>#N/A</v>
      </c>
      <c r="BS1279" s="9" t="e">
        <v>#N/A</v>
      </c>
      <c r="BT1279" s="2" t="e">
        <f t="shared" si="649"/>
        <v>#VALUE!</v>
      </c>
      <c r="BU1279" s="2" t="e">
        <f t="shared" si="632"/>
        <v>#N/A</v>
      </c>
      <c r="BV1279" s="2" t="e">
        <f t="shared" si="633"/>
        <v>#N/A</v>
      </c>
    </row>
    <row r="1280" s="2" customFormat="1" ht="22.95" customHeight="1" spans="1:74">
      <c r="A1280" s="9" t="str">
        <f t="shared" si="634"/>
        <v>M 186Induk</v>
      </c>
      <c r="B1280" s="9" t="str">
        <f t="shared" si="635"/>
        <v>M 186jurusan 1</v>
      </c>
      <c r="C1280" s="9" t="str">
        <f t="shared" si="636"/>
        <v>M 186jurusan 2</v>
      </c>
      <c r="D1280" s="9" t="str">
        <f t="shared" si="637"/>
        <v>M 186jurusan 3</v>
      </c>
      <c r="E1280" s="9" t="str">
        <f t="shared" si="638"/>
        <v>M 186jurusan 4</v>
      </c>
      <c r="F1280" s="10" t="s">
        <v>131</v>
      </c>
      <c r="G1280" s="10" t="s">
        <v>131</v>
      </c>
      <c r="H1280" s="10" t="s">
        <v>1533</v>
      </c>
      <c r="I1280" s="10" t="s">
        <v>12649</v>
      </c>
      <c r="J1280" s="10" t="s">
        <v>12650</v>
      </c>
      <c r="K1280" s="10" t="s">
        <v>7465</v>
      </c>
      <c r="L1280" s="10"/>
      <c r="M1280" s="10"/>
      <c r="N1280" s="14">
        <f t="shared" si="639"/>
        <v>0</v>
      </c>
      <c r="O1280" s="15" t="e">
        <f t="shared" si="640"/>
        <v>#VALUE!</v>
      </c>
      <c r="P1280" s="15" t="e">
        <f t="shared" si="641"/>
        <v>#VALUE!</v>
      </c>
      <c r="Q1280" s="17" t="e">
        <f>VLOOKUP($A1280,'DATA PENGUKURAN GARDU'!$A:$BS,42,0)</f>
        <v>#N/A</v>
      </c>
      <c r="R1280" s="18" t="e">
        <f t="shared" si="650"/>
        <v>#N/A</v>
      </c>
      <c r="S1280" s="17" t="e">
        <f>VLOOKUP($A1280,'DATA PENGUKURAN GARDU'!$A:$BS,44,0)</f>
        <v>#N/A</v>
      </c>
      <c r="T1280" s="18" t="e">
        <f t="shared" si="651"/>
        <v>#N/A</v>
      </c>
      <c r="U1280" s="17" t="e">
        <f>VLOOKUP($A1280,'DATA PENGUKURAN GARDU'!$A:$BS,46,0)</f>
        <v>#N/A</v>
      </c>
      <c r="V1280" s="18" t="e">
        <f t="shared" si="652"/>
        <v>#N/A</v>
      </c>
      <c r="W1280" s="17" t="e">
        <f>VLOOKUP($A1280,'DATA PENGUKURAN GARDU'!$A:$BS,48,0)</f>
        <v>#N/A</v>
      </c>
      <c r="X1280" s="17" t="e">
        <f>VLOOKUP($A1280,'DATA PENGUKURAN GARDU'!$A:$BS,53,0)</f>
        <v>#N/A</v>
      </c>
      <c r="Y1280" s="17" t="e">
        <f>VLOOKUP($A1280,'DATA PENGUKURAN GARDU'!$A:$BS,54,0)</f>
        <v>#N/A</v>
      </c>
      <c r="Z1280" s="17" t="e">
        <f>VLOOKUP($A1280,'DATA PENGUKURAN GARDU'!$A:$BS,55,0)</f>
        <v>#N/A</v>
      </c>
      <c r="AA1280" s="20" t="e">
        <f>VLOOKUP($B1280,'DATA PENGUKURAN GARDU'!$A:$BS,42,0)</f>
        <v>#N/A</v>
      </c>
      <c r="AB1280" s="21" t="e">
        <f t="shared" si="653"/>
        <v>#N/A</v>
      </c>
      <c r="AC1280" s="20" t="e">
        <f>VLOOKUP($B1280,'DATA PENGUKURAN GARDU'!$A:$BS,44,0)</f>
        <v>#N/A</v>
      </c>
      <c r="AD1280" s="21" t="e">
        <f t="shared" si="654"/>
        <v>#N/A</v>
      </c>
      <c r="AE1280" s="20" t="e">
        <f>VLOOKUP($B1280,'DATA PENGUKURAN GARDU'!$A:$BS,46,0)</f>
        <v>#N/A</v>
      </c>
      <c r="AF1280" s="21" t="e">
        <f t="shared" si="655"/>
        <v>#N/A</v>
      </c>
      <c r="AG1280" s="20" t="e">
        <f>VLOOKUP($B1280,'DATA PENGUKURAN GARDU'!$A:$BS,46,0)</f>
        <v>#N/A</v>
      </c>
      <c r="AH1280" s="20" t="e">
        <f>VLOOKUP($B1280,'DATA PENGUKURAN GARDU'!$A:$BS,53,0)</f>
        <v>#N/A</v>
      </c>
      <c r="AI1280" s="20" t="e">
        <f>VLOOKUP($B1280,'DATA PENGUKURAN GARDU'!$A:$BS,54,0)</f>
        <v>#N/A</v>
      </c>
      <c r="AJ1280" s="17" t="e">
        <f>VLOOKUP($C1280,'DATA PENGUKURAN GARDU'!$A:$BS,42,0)</f>
        <v>#N/A</v>
      </c>
      <c r="AK1280" s="23" t="e">
        <f t="shared" si="656"/>
        <v>#N/A</v>
      </c>
      <c r="AL1280" s="17" t="e">
        <f>VLOOKUP($C1280,'DATA PENGUKURAN GARDU'!$A:$BS,44,0)</f>
        <v>#N/A</v>
      </c>
      <c r="AM1280" s="23" t="e">
        <f t="shared" si="657"/>
        <v>#N/A</v>
      </c>
      <c r="AN1280" s="17" t="e">
        <f>VLOOKUP($C1280,'DATA PENGUKURAN GARDU'!$A:$BS,46,0)</f>
        <v>#N/A</v>
      </c>
      <c r="AO1280" s="23" t="e">
        <f t="shared" si="658"/>
        <v>#N/A</v>
      </c>
      <c r="AP1280" s="17" t="e">
        <f>VLOOKUP($C1280,'DATA PENGUKURAN GARDU'!$A:$BS,46,0)</f>
        <v>#N/A</v>
      </c>
      <c r="AQ1280" s="17" t="e">
        <f>VLOOKUP($C1280,'DATA PENGUKURAN GARDU'!$A:$BS,53,0)</f>
        <v>#N/A</v>
      </c>
      <c r="AR1280" s="17" t="e">
        <f>VLOOKUP($C1280,'DATA PENGUKURAN GARDU'!$A:$BS,54,0)</f>
        <v>#N/A</v>
      </c>
      <c r="AS1280" s="20" t="e">
        <f>VLOOKUP($D1280,'DATA PENGUKURAN GARDU'!$A:$BS,42,0)</f>
        <v>#N/A</v>
      </c>
      <c r="AT1280" s="21" t="e">
        <f t="shared" si="659"/>
        <v>#N/A</v>
      </c>
      <c r="AU1280" s="20" t="e">
        <f>VLOOKUP($D1280,'DATA PENGUKURAN GARDU'!$A:$BS,44,0)</f>
        <v>#N/A</v>
      </c>
      <c r="AV1280" s="21" t="e">
        <f t="shared" si="660"/>
        <v>#N/A</v>
      </c>
      <c r="AW1280" s="20" t="e">
        <f>VLOOKUP($D1280,'DATA PENGUKURAN GARDU'!$A:$BS,46,0)</f>
        <v>#N/A</v>
      </c>
      <c r="AX1280" s="21" t="e">
        <f t="shared" si="661"/>
        <v>#N/A</v>
      </c>
      <c r="AY1280" s="20" t="e">
        <f>VLOOKUP($D1280,'DATA PENGUKURAN GARDU'!$A:$BS,46,0)</f>
        <v>#N/A</v>
      </c>
      <c r="AZ1280" s="20" t="e">
        <f>VLOOKUP($D1280,'DATA PENGUKURAN GARDU'!$A:$BS,53,0)</f>
        <v>#N/A</v>
      </c>
      <c r="BA1280" s="20" t="e">
        <f>VLOOKUP($D1280,'DATA PENGUKURAN GARDU'!$A:$BS,54,0)</f>
        <v>#N/A</v>
      </c>
      <c r="BB1280" s="17" t="e">
        <f>VLOOKUP($E1280,'DATA PENGUKURAN GARDU'!$A:$BS,42,0)</f>
        <v>#N/A</v>
      </c>
      <c r="BC1280" s="23" t="e">
        <f t="shared" si="662"/>
        <v>#N/A</v>
      </c>
      <c r="BD1280" s="17" t="e">
        <f>VLOOKUP($E1280,'DATA PENGUKURAN GARDU'!$A:$BS,44,0)</f>
        <v>#N/A</v>
      </c>
      <c r="BE1280" s="23" t="e">
        <f t="shared" si="663"/>
        <v>#N/A</v>
      </c>
      <c r="BF1280" s="17" t="e">
        <f>VLOOKUP($E1280,'DATA PENGUKURAN GARDU'!$A:$BS,46,0)</f>
        <v>#N/A</v>
      </c>
      <c r="BG1280" s="23" t="e">
        <f t="shared" si="664"/>
        <v>#N/A</v>
      </c>
      <c r="BH1280" s="17" t="e">
        <f>VLOOKUP($E1280,'DATA PENGUKURAN GARDU'!$A:$BS,46,0)</f>
        <v>#N/A</v>
      </c>
      <c r="BI1280" s="17" t="e">
        <f>VLOOKUP($E1280,'DATA PENGUKURAN GARDU'!$A:$BS,53,0)</f>
        <v>#N/A</v>
      </c>
      <c r="BJ1280" s="17" t="e">
        <f>VLOOKUP($E1280,'DATA PENGUKURAN GARDU'!$A:$BS,54,0)</f>
        <v>#N/A</v>
      </c>
      <c r="BK1280" s="20" t="e">
        <f t="shared" si="642"/>
        <v>#N/A</v>
      </c>
      <c r="BL1280" s="20" t="e">
        <f t="shared" si="643"/>
        <v>#N/A</v>
      </c>
      <c r="BM1280" s="20" t="e">
        <f t="shared" si="644"/>
        <v>#N/A</v>
      </c>
      <c r="BN1280" s="25" t="e">
        <f t="shared" si="645"/>
        <v>#N/A</v>
      </c>
      <c r="BO1280" s="26" t="str">
        <f t="shared" si="646"/>
        <v>0</v>
      </c>
      <c r="BP1280" s="21" t="e">
        <f t="shared" si="647"/>
        <v>#VALUE!</v>
      </c>
      <c r="BQ1280" s="20" t="e">
        <f t="shared" si="648"/>
        <v>#N/A</v>
      </c>
      <c r="BR1280" s="20" t="e">
        <v>#N/A</v>
      </c>
      <c r="BS1280" s="9" t="e">
        <v>#N/A</v>
      </c>
      <c r="BT1280" s="2" t="e">
        <f t="shared" si="649"/>
        <v>#VALUE!</v>
      </c>
      <c r="BU1280" s="2" t="e">
        <f t="shared" si="632"/>
        <v>#N/A</v>
      </c>
      <c r="BV1280" s="2" t="e">
        <f t="shared" si="633"/>
        <v>#N/A</v>
      </c>
    </row>
    <row r="1281" s="2" customFormat="1" ht="22.95" customHeight="1" spans="1:74">
      <c r="A1281" s="9" t="str">
        <f t="shared" si="634"/>
        <v>BB 014Induk</v>
      </c>
      <c r="B1281" s="9" t="str">
        <f t="shared" si="635"/>
        <v>BB 014jurusan 1</v>
      </c>
      <c r="C1281" s="9" t="str">
        <f t="shared" si="636"/>
        <v>BB 014jurusan 2</v>
      </c>
      <c r="D1281" s="9" t="str">
        <f t="shared" si="637"/>
        <v>BB 014jurusan 3</v>
      </c>
      <c r="E1281" s="9" t="str">
        <f t="shared" si="638"/>
        <v>BB 014jurusan 4</v>
      </c>
      <c r="F1281" s="10" t="s">
        <v>588</v>
      </c>
      <c r="G1281" s="10" t="s">
        <v>131</v>
      </c>
      <c r="H1281" s="10" t="s">
        <v>1534</v>
      </c>
      <c r="I1281" s="10" t="s">
        <v>12651</v>
      </c>
      <c r="J1281" s="10" t="s">
        <v>12652</v>
      </c>
      <c r="K1281" s="10" t="s">
        <v>7465</v>
      </c>
      <c r="L1281" s="10"/>
      <c r="M1281" s="10"/>
      <c r="N1281" s="14">
        <f t="shared" si="639"/>
        <v>0</v>
      </c>
      <c r="O1281" s="15" t="e">
        <f t="shared" si="640"/>
        <v>#VALUE!</v>
      </c>
      <c r="P1281" s="15" t="e">
        <f t="shared" si="641"/>
        <v>#VALUE!</v>
      </c>
      <c r="Q1281" s="17" t="e">
        <f>VLOOKUP($A1281,'DATA PENGUKURAN GARDU'!$A:$BS,42,0)</f>
        <v>#N/A</v>
      </c>
      <c r="R1281" s="18" t="e">
        <f t="shared" si="650"/>
        <v>#N/A</v>
      </c>
      <c r="S1281" s="17" t="e">
        <f>VLOOKUP($A1281,'DATA PENGUKURAN GARDU'!$A:$BS,44,0)</f>
        <v>#N/A</v>
      </c>
      <c r="T1281" s="18" t="e">
        <f t="shared" si="651"/>
        <v>#N/A</v>
      </c>
      <c r="U1281" s="17" t="e">
        <f>VLOOKUP($A1281,'DATA PENGUKURAN GARDU'!$A:$BS,46,0)</f>
        <v>#N/A</v>
      </c>
      <c r="V1281" s="18" t="e">
        <f t="shared" si="652"/>
        <v>#N/A</v>
      </c>
      <c r="W1281" s="17" t="e">
        <f>VLOOKUP($A1281,'DATA PENGUKURAN GARDU'!$A:$BS,48,0)</f>
        <v>#N/A</v>
      </c>
      <c r="X1281" s="17" t="e">
        <f>VLOOKUP($A1281,'DATA PENGUKURAN GARDU'!$A:$BS,53,0)</f>
        <v>#N/A</v>
      </c>
      <c r="Y1281" s="17" t="e">
        <f>VLOOKUP($A1281,'DATA PENGUKURAN GARDU'!$A:$BS,54,0)</f>
        <v>#N/A</v>
      </c>
      <c r="Z1281" s="17" t="e">
        <f>VLOOKUP($A1281,'DATA PENGUKURAN GARDU'!$A:$BS,55,0)</f>
        <v>#N/A</v>
      </c>
      <c r="AA1281" s="20" t="e">
        <f>VLOOKUP($B1281,'DATA PENGUKURAN GARDU'!$A:$BS,42,0)</f>
        <v>#N/A</v>
      </c>
      <c r="AB1281" s="21" t="e">
        <f t="shared" si="653"/>
        <v>#N/A</v>
      </c>
      <c r="AC1281" s="20" t="e">
        <f>VLOOKUP($B1281,'DATA PENGUKURAN GARDU'!$A:$BS,44,0)</f>
        <v>#N/A</v>
      </c>
      <c r="AD1281" s="21" t="e">
        <f t="shared" si="654"/>
        <v>#N/A</v>
      </c>
      <c r="AE1281" s="20" t="e">
        <f>VLOOKUP($B1281,'DATA PENGUKURAN GARDU'!$A:$BS,46,0)</f>
        <v>#N/A</v>
      </c>
      <c r="AF1281" s="21" t="e">
        <f t="shared" si="655"/>
        <v>#N/A</v>
      </c>
      <c r="AG1281" s="20" t="e">
        <f>VLOOKUP($B1281,'DATA PENGUKURAN GARDU'!$A:$BS,46,0)</f>
        <v>#N/A</v>
      </c>
      <c r="AH1281" s="20" t="e">
        <f>VLOOKUP($B1281,'DATA PENGUKURAN GARDU'!$A:$BS,53,0)</f>
        <v>#N/A</v>
      </c>
      <c r="AI1281" s="20" t="e">
        <f>VLOOKUP($B1281,'DATA PENGUKURAN GARDU'!$A:$BS,54,0)</f>
        <v>#N/A</v>
      </c>
      <c r="AJ1281" s="17" t="e">
        <f>VLOOKUP($C1281,'DATA PENGUKURAN GARDU'!$A:$BS,42,0)</f>
        <v>#N/A</v>
      </c>
      <c r="AK1281" s="23" t="e">
        <f t="shared" si="656"/>
        <v>#N/A</v>
      </c>
      <c r="AL1281" s="17" t="e">
        <f>VLOOKUP($C1281,'DATA PENGUKURAN GARDU'!$A:$BS,44,0)</f>
        <v>#N/A</v>
      </c>
      <c r="AM1281" s="23" t="e">
        <f t="shared" si="657"/>
        <v>#N/A</v>
      </c>
      <c r="AN1281" s="17" t="e">
        <f>VLOOKUP($C1281,'DATA PENGUKURAN GARDU'!$A:$BS,46,0)</f>
        <v>#N/A</v>
      </c>
      <c r="AO1281" s="23" t="e">
        <f t="shared" si="658"/>
        <v>#N/A</v>
      </c>
      <c r="AP1281" s="17" t="e">
        <f>VLOOKUP($C1281,'DATA PENGUKURAN GARDU'!$A:$BS,46,0)</f>
        <v>#N/A</v>
      </c>
      <c r="AQ1281" s="17" t="e">
        <f>VLOOKUP($C1281,'DATA PENGUKURAN GARDU'!$A:$BS,53,0)</f>
        <v>#N/A</v>
      </c>
      <c r="AR1281" s="17" t="e">
        <f>VLOOKUP($C1281,'DATA PENGUKURAN GARDU'!$A:$BS,54,0)</f>
        <v>#N/A</v>
      </c>
      <c r="AS1281" s="20" t="e">
        <f>VLOOKUP($D1281,'DATA PENGUKURAN GARDU'!$A:$BS,42,0)</f>
        <v>#N/A</v>
      </c>
      <c r="AT1281" s="21" t="e">
        <f t="shared" si="659"/>
        <v>#N/A</v>
      </c>
      <c r="AU1281" s="20" t="e">
        <f>VLOOKUP($D1281,'DATA PENGUKURAN GARDU'!$A:$BS,44,0)</f>
        <v>#N/A</v>
      </c>
      <c r="AV1281" s="21" t="e">
        <f t="shared" si="660"/>
        <v>#N/A</v>
      </c>
      <c r="AW1281" s="20" t="e">
        <f>VLOOKUP($D1281,'DATA PENGUKURAN GARDU'!$A:$BS,46,0)</f>
        <v>#N/A</v>
      </c>
      <c r="AX1281" s="21" t="e">
        <f t="shared" si="661"/>
        <v>#N/A</v>
      </c>
      <c r="AY1281" s="20" t="e">
        <f>VLOOKUP($D1281,'DATA PENGUKURAN GARDU'!$A:$BS,46,0)</f>
        <v>#N/A</v>
      </c>
      <c r="AZ1281" s="20" t="e">
        <f>VLOOKUP($D1281,'DATA PENGUKURAN GARDU'!$A:$BS,53,0)</f>
        <v>#N/A</v>
      </c>
      <c r="BA1281" s="20" t="e">
        <f>VLOOKUP($D1281,'DATA PENGUKURAN GARDU'!$A:$BS,54,0)</f>
        <v>#N/A</v>
      </c>
      <c r="BB1281" s="17" t="e">
        <f>VLOOKUP($E1281,'DATA PENGUKURAN GARDU'!$A:$BS,42,0)</f>
        <v>#N/A</v>
      </c>
      <c r="BC1281" s="23" t="e">
        <f t="shared" si="662"/>
        <v>#N/A</v>
      </c>
      <c r="BD1281" s="17" t="e">
        <f>VLOOKUP($E1281,'DATA PENGUKURAN GARDU'!$A:$BS,44,0)</f>
        <v>#N/A</v>
      </c>
      <c r="BE1281" s="23" t="e">
        <f t="shared" si="663"/>
        <v>#N/A</v>
      </c>
      <c r="BF1281" s="17" t="e">
        <f>VLOOKUP($E1281,'DATA PENGUKURAN GARDU'!$A:$BS,46,0)</f>
        <v>#N/A</v>
      </c>
      <c r="BG1281" s="23" t="e">
        <f t="shared" si="664"/>
        <v>#N/A</v>
      </c>
      <c r="BH1281" s="17" t="e">
        <f>VLOOKUP($E1281,'DATA PENGUKURAN GARDU'!$A:$BS,46,0)</f>
        <v>#N/A</v>
      </c>
      <c r="BI1281" s="17" t="e">
        <f>VLOOKUP($E1281,'DATA PENGUKURAN GARDU'!$A:$BS,53,0)</f>
        <v>#N/A</v>
      </c>
      <c r="BJ1281" s="17" t="e">
        <f>VLOOKUP($E1281,'DATA PENGUKURAN GARDU'!$A:$BS,54,0)</f>
        <v>#N/A</v>
      </c>
      <c r="BK1281" s="20" t="e">
        <f t="shared" si="642"/>
        <v>#N/A</v>
      </c>
      <c r="BL1281" s="20" t="e">
        <f t="shared" si="643"/>
        <v>#N/A</v>
      </c>
      <c r="BM1281" s="20" t="e">
        <f t="shared" si="644"/>
        <v>#N/A</v>
      </c>
      <c r="BN1281" s="25" t="e">
        <f t="shared" si="645"/>
        <v>#N/A</v>
      </c>
      <c r="BO1281" s="26" t="str">
        <f t="shared" si="646"/>
        <v>0</v>
      </c>
      <c r="BP1281" s="21" t="e">
        <f t="shared" si="647"/>
        <v>#VALUE!</v>
      </c>
      <c r="BQ1281" s="20" t="e">
        <f t="shared" si="648"/>
        <v>#N/A</v>
      </c>
      <c r="BR1281" s="20" t="e">
        <v>#N/A</v>
      </c>
      <c r="BS1281" s="9" t="e">
        <v>#N/A</v>
      </c>
      <c r="BT1281" s="2" t="e">
        <f t="shared" si="649"/>
        <v>#VALUE!</v>
      </c>
      <c r="BU1281" s="2" t="e">
        <f t="shared" si="632"/>
        <v>#N/A</v>
      </c>
      <c r="BV1281" s="2" t="e">
        <f t="shared" si="633"/>
        <v>#N/A</v>
      </c>
    </row>
    <row r="1282" s="2" customFormat="1" ht="22.95" customHeight="1" spans="1:74">
      <c r="A1282" s="9" t="str">
        <f t="shared" si="634"/>
        <v>BB 017Induk</v>
      </c>
      <c r="B1282" s="9" t="str">
        <f t="shared" si="635"/>
        <v>BB 017jurusan 1</v>
      </c>
      <c r="C1282" s="9" t="str">
        <f t="shared" si="636"/>
        <v>BB 017jurusan 2</v>
      </c>
      <c r="D1282" s="9" t="str">
        <f t="shared" si="637"/>
        <v>BB 017jurusan 3</v>
      </c>
      <c r="E1282" s="9" t="str">
        <f t="shared" si="638"/>
        <v>BB 017jurusan 4</v>
      </c>
      <c r="F1282" s="10" t="s">
        <v>1139</v>
      </c>
      <c r="G1282" s="10" t="s">
        <v>131</v>
      </c>
      <c r="H1282" s="10" t="s">
        <v>1535</v>
      </c>
      <c r="I1282" s="10" t="s">
        <v>12653</v>
      </c>
      <c r="J1282" s="10" t="s">
        <v>12654</v>
      </c>
      <c r="K1282" s="10" t="s">
        <v>7465</v>
      </c>
      <c r="L1282" s="10"/>
      <c r="M1282" s="10"/>
      <c r="N1282" s="14">
        <f t="shared" si="639"/>
        <v>0</v>
      </c>
      <c r="O1282" s="15" t="e">
        <f t="shared" si="640"/>
        <v>#VALUE!</v>
      </c>
      <c r="P1282" s="15" t="e">
        <f t="shared" si="641"/>
        <v>#VALUE!</v>
      </c>
      <c r="Q1282" s="17" t="e">
        <f>VLOOKUP($A1282,'DATA PENGUKURAN GARDU'!$A:$BS,42,0)</f>
        <v>#N/A</v>
      </c>
      <c r="R1282" s="18" t="e">
        <f t="shared" si="650"/>
        <v>#N/A</v>
      </c>
      <c r="S1282" s="17" t="e">
        <f>VLOOKUP($A1282,'DATA PENGUKURAN GARDU'!$A:$BS,44,0)</f>
        <v>#N/A</v>
      </c>
      <c r="T1282" s="18" t="e">
        <f t="shared" si="651"/>
        <v>#N/A</v>
      </c>
      <c r="U1282" s="17" t="e">
        <f>VLOOKUP($A1282,'DATA PENGUKURAN GARDU'!$A:$BS,46,0)</f>
        <v>#N/A</v>
      </c>
      <c r="V1282" s="18" t="e">
        <f t="shared" si="652"/>
        <v>#N/A</v>
      </c>
      <c r="W1282" s="17" t="e">
        <f>VLOOKUP($A1282,'DATA PENGUKURAN GARDU'!$A:$BS,48,0)</f>
        <v>#N/A</v>
      </c>
      <c r="X1282" s="17" t="e">
        <f>VLOOKUP($A1282,'DATA PENGUKURAN GARDU'!$A:$BS,53,0)</f>
        <v>#N/A</v>
      </c>
      <c r="Y1282" s="17" t="e">
        <f>VLOOKUP($A1282,'DATA PENGUKURAN GARDU'!$A:$BS,54,0)</f>
        <v>#N/A</v>
      </c>
      <c r="Z1282" s="17" t="e">
        <f>VLOOKUP($A1282,'DATA PENGUKURAN GARDU'!$A:$BS,55,0)</f>
        <v>#N/A</v>
      </c>
      <c r="AA1282" s="20" t="e">
        <f>VLOOKUP($B1282,'DATA PENGUKURAN GARDU'!$A:$BS,42,0)</f>
        <v>#N/A</v>
      </c>
      <c r="AB1282" s="21" t="e">
        <f t="shared" si="653"/>
        <v>#N/A</v>
      </c>
      <c r="AC1282" s="20" t="e">
        <f>VLOOKUP($B1282,'DATA PENGUKURAN GARDU'!$A:$BS,44,0)</f>
        <v>#N/A</v>
      </c>
      <c r="AD1282" s="21" t="e">
        <f t="shared" si="654"/>
        <v>#N/A</v>
      </c>
      <c r="AE1282" s="20" t="e">
        <f>VLOOKUP($B1282,'DATA PENGUKURAN GARDU'!$A:$BS,46,0)</f>
        <v>#N/A</v>
      </c>
      <c r="AF1282" s="21" t="e">
        <f t="shared" si="655"/>
        <v>#N/A</v>
      </c>
      <c r="AG1282" s="20" t="e">
        <f>VLOOKUP($B1282,'DATA PENGUKURAN GARDU'!$A:$BS,46,0)</f>
        <v>#N/A</v>
      </c>
      <c r="AH1282" s="20" t="e">
        <f>VLOOKUP($B1282,'DATA PENGUKURAN GARDU'!$A:$BS,53,0)</f>
        <v>#N/A</v>
      </c>
      <c r="AI1282" s="20" t="e">
        <f>VLOOKUP($B1282,'DATA PENGUKURAN GARDU'!$A:$BS,54,0)</f>
        <v>#N/A</v>
      </c>
      <c r="AJ1282" s="17" t="e">
        <f>VLOOKUP($C1282,'DATA PENGUKURAN GARDU'!$A:$BS,42,0)</f>
        <v>#N/A</v>
      </c>
      <c r="AK1282" s="23" t="e">
        <f t="shared" si="656"/>
        <v>#N/A</v>
      </c>
      <c r="AL1282" s="17" t="e">
        <f>VLOOKUP($C1282,'DATA PENGUKURAN GARDU'!$A:$BS,44,0)</f>
        <v>#N/A</v>
      </c>
      <c r="AM1282" s="23" t="e">
        <f t="shared" si="657"/>
        <v>#N/A</v>
      </c>
      <c r="AN1282" s="17" t="e">
        <f>VLOOKUP($C1282,'DATA PENGUKURAN GARDU'!$A:$BS,46,0)</f>
        <v>#N/A</v>
      </c>
      <c r="AO1282" s="23" t="e">
        <f t="shared" si="658"/>
        <v>#N/A</v>
      </c>
      <c r="AP1282" s="17" t="e">
        <f>VLOOKUP($C1282,'DATA PENGUKURAN GARDU'!$A:$BS,46,0)</f>
        <v>#N/A</v>
      </c>
      <c r="AQ1282" s="17" t="e">
        <f>VLOOKUP($C1282,'DATA PENGUKURAN GARDU'!$A:$BS,53,0)</f>
        <v>#N/A</v>
      </c>
      <c r="AR1282" s="17" t="e">
        <f>VLOOKUP($C1282,'DATA PENGUKURAN GARDU'!$A:$BS,54,0)</f>
        <v>#N/A</v>
      </c>
      <c r="AS1282" s="20" t="e">
        <f>VLOOKUP($D1282,'DATA PENGUKURAN GARDU'!$A:$BS,42,0)</f>
        <v>#N/A</v>
      </c>
      <c r="AT1282" s="21" t="e">
        <f t="shared" si="659"/>
        <v>#N/A</v>
      </c>
      <c r="AU1282" s="20" t="e">
        <f>VLOOKUP($D1282,'DATA PENGUKURAN GARDU'!$A:$BS,44,0)</f>
        <v>#N/A</v>
      </c>
      <c r="AV1282" s="21" t="e">
        <f t="shared" si="660"/>
        <v>#N/A</v>
      </c>
      <c r="AW1282" s="20" t="e">
        <f>VLOOKUP($D1282,'DATA PENGUKURAN GARDU'!$A:$BS,46,0)</f>
        <v>#N/A</v>
      </c>
      <c r="AX1282" s="21" t="e">
        <f t="shared" si="661"/>
        <v>#N/A</v>
      </c>
      <c r="AY1282" s="20" t="e">
        <f>VLOOKUP($D1282,'DATA PENGUKURAN GARDU'!$A:$BS,46,0)</f>
        <v>#N/A</v>
      </c>
      <c r="AZ1282" s="20" t="e">
        <f>VLOOKUP($D1282,'DATA PENGUKURAN GARDU'!$A:$BS,53,0)</f>
        <v>#N/A</v>
      </c>
      <c r="BA1282" s="20" t="e">
        <f>VLOOKUP($D1282,'DATA PENGUKURAN GARDU'!$A:$BS,54,0)</f>
        <v>#N/A</v>
      </c>
      <c r="BB1282" s="17" t="e">
        <f>VLOOKUP($E1282,'DATA PENGUKURAN GARDU'!$A:$BS,42,0)</f>
        <v>#N/A</v>
      </c>
      <c r="BC1282" s="23" t="e">
        <f t="shared" si="662"/>
        <v>#N/A</v>
      </c>
      <c r="BD1282" s="17" t="e">
        <f>VLOOKUP($E1282,'DATA PENGUKURAN GARDU'!$A:$BS,44,0)</f>
        <v>#N/A</v>
      </c>
      <c r="BE1282" s="23" t="e">
        <f t="shared" si="663"/>
        <v>#N/A</v>
      </c>
      <c r="BF1282" s="17" t="e">
        <f>VLOOKUP($E1282,'DATA PENGUKURAN GARDU'!$A:$BS,46,0)</f>
        <v>#N/A</v>
      </c>
      <c r="BG1282" s="23" t="e">
        <f t="shared" si="664"/>
        <v>#N/A</v>
      </c>
      <c r="BH1282" s="17" t="e">
        <f>VLOOKUP($E1282,'DATA PENGUKURAN GARDU'!$A:$BS,46,0)</f>
        <v>#N/A</v>
      </c>
      <c r="BI1282" s="17" t="e">
        <f>VLOOKUP($E1282,'DATA PENGUKURAN GARDU'!$A:$BS,53,0)</f>
        <v>#N/A</v>
      </c>
      <c r="BJ1282" s="17" t="e">
        <f>VLOOKUP($E1282,'DATA PENGUKURAN GARDU'!$A:$BS,54,0)</f>
        <v>#N/A</v>
      </c>
      <c r="BK1282" s="20" t="e">
        <f t="shared" si="642"/>
        <v>#N/A</v>
      </c>
      <c r="BL1282" s="20" t="e">
        <f t="shared" si="643"/>
        <v>#N/A</v>
      </c>
      <c r="BM1282" s="20" t="e">
        <f t="shared" si="644"/>
        <v>#N/A</v>
      </c>
      <c r="BN1282" s="25" t="e">
        <f t="shared" si="645"/>
        <v>#N/A</v>
      </c>
      <c r="BO1282" s="26" t="str">
        <f t="shared" si="646"/>
        <v>0</v>
      </c>
      <c r="BP1282" s="21" t="e">
        <f t="shared" si="647"/>
        <v>#VALUE!</v>
      </c>
      <c r="BQ1282" s="20" t="e">
        <f t="shared" si="648"/>
        <v>#N/A</v>
      </c>
      <c r="BR1282" s="20" t="e">
        <v>#N/A</v>
      </c>
      <c r="BS1282" s="9" t="e">
        <v>#N/A</v>
      </c>
      <c r="BT1282" s="2" t="e">
        <f t="shared" si="649"/>
        <v>#VALUE!</v>
      </c>
      <c r="BU1282" s="2" t="e">
        <f t="shared" ref="BU1282:BU1345" si="665">IF(L1282=3,IF(BQ1282&gt;0.2,"TDK SEIMBANG","SEIMBANG"),IF(BM1282="OL PHASA","TDK SEIMBANG","SEIMBANG"))</f>
        <v>#N/A</v>
      </c>
      <c r="BV1282" s="2" t="e">
        <f t="shared" ref="BV1282:BV1345" si="666">IF(L1282=3,IF(SUM(X1282:Y1282)&gt;600,"NORMAL","DROP"),IF(BD1287&gt;198,"NORMAL","DROP"))</f>
        <v>#N/A</v>
      </c>
    </row>
    <row r="1283" s="2" customFormat="1" ht="22.95" customHeight="1" spans="1:74">
      <c r="A1283" s="9" t="str">
        <f t="shared" ref="A1283:A1346" si="667">H1283&amp;"Induk"</f>
        <v>BB 048Induk</v>
      </c>
      <c r="B1283" s="9" t="str">
        <f t="shared" ref="B1283:B1346" si="668">H1283&amp;"jurusan 1"</f>
        <v>BB 048jurusan 1</v>
      </c>
      <c r="C1283" s="9" t="str">
        <f t="shared" ref="C1283:C1346" si="669">H1283&amp;"jurusan 2"</f>
        <v>BB 048jurusan 2</v>
      </c>
      <c r="D1283" s="9" t="str">
        <f t="shared" ref="D1283:D1346" si="670">H1283&amp;"jurusan 3"</f>
        <v>BB 048jurusan 3</v>
      </c>
      <c r="E1283" s="9" t="str">
        <f t="shared" ref="E1283:E1346" si="671">H1283&amp;"jurusan 4"</f>
        <v>BB 048jurusan 4</v>
      </c>
      <c r="F1283" s="10" t="s">
        <v>640</v>
      </c>
      <c r="G1283" s="10" t="s">
        <v>4</v>
      </c>
      <c r="H1283" s="10" t="s">
        <v>1536</v>
      </c>
      <c r="I1283" s="10" t="s">
        <v>12655</v>
      </c>
      <c r="J1283" s="10" t="s">
        <v>12656</v>
      </c>
      <c r="K1283" s="10" t="s">
        <v>7465</v>
      </c>
      <c r="L1283" s="10"/>
      <c r="M1283" s="10"/>
      <c r="N1283" s="14">
        <f t="shared" ref="N1283:N1346" si="672">+IF(L1283=3,400,IF(L1283=1,230,0))</f>
        <v>0</v>
      </c>
      <c r="O1283" s="15" t="e">
        <f t="shared" ref="O1283:O1346" si="673">(K1283*1000)/((M1283*1000)*1.73)</f>
        <v>#VALUE!</v>
      </c>
      <c r="P1283" s="15" t="e">
        <f t="shared" ref="P1283:P1346" si="674">IF(L1283=3,(K1283*1000)/(N1283*1.73),(K1283*1000)/(N1283))</f>
        <v>#VALUE!</v>
      </c>
      <c r="Q1283" s="17" t="e">
        <f>VLOOKUP($A1283,'DATA PENGUKURAN GARDU'!$A:$BS,42,0)</f>
        <v>#N/A</v>
      </c>
      <c r="R1283" s="18" t="e">
        <f t="shared" si="650"/>
        <v>#N/A</v>
      </c>
      <c r="S1283" s="17" t="e">
        <f>VLOOKUP($A1283,'DATA PENGUKURAN GARDU'!$A:$BS,44,0)</f>
        <v>#N/A</v>
      </c>
      <c r="T1283" s="18" t="e">
        <f t="shared" si="651"/>
        <v>#N/A</v>
      </c>
      <c r="U1283" s="17" t="e">
        <f>VLOOKUP($A1283,'DATA PENGUKURAN GARDU'!$A:$BS,46,0)</f>
        <v>#N/A</v>
      </c>
      <c r="V1283" s="18" t="e">
        <f t="shared" si="652"/>
        <v>#N/A</v>
      </c>
      <c r="W1283" s="17" t="e">
        <f>VLOOKUP($A1283,'DATA PENGUKURAN GARDU'!$A:$BS,48,0)</f>
        <v>#N/A</v>
      </c>
      <c r="X1283" s="17" t="e">
        <f>VLOOKUP($A1283,'DATA PENGUKURAN GARDU'!$A:$BS,53,0)</f>
        <v>#N/A</v>
      </c>
      <c r="Y1283" s="17" t="e">
        <f>VLOOKUP($A1283,'DATA PENGUKURAN GARDU'!$A:$BS,54,0)</f>
        <v>#N/A</v>
      </c>
      <c r="Z1283" s="17" t="e">
        <f>VLOOKUP($A1283,'DATA PENGUKURAN GARDU'!$A:$BS,55,0)</f>
        <v>#N/A</v>
      </c>
      <c r="AA1283" s="20" t="e">
        <f>VLOOKUP($B1283,'DATA PENGUKURAN GARDU'!$A:$BS,42,0)</f>
        <v>#N/A</v>
      </c>
      <c r="AB1283" s="21" t="e">
        <f t="shared" si="653"/>
        <v>#N/A</v>
      </c>
      <c r="AC1283" s="20" t="e">
        <f>VLOOKUP($B1283,'DATA PENGUKURAN GARDU'!$A:$BS,44,0)</f>
        <v>#N/A</v>
      </c>
      <c r="AD1283" s="21" t="e">
        <f t="shared" si="654"/>
        <v>#N/A</v>
      </c>
      <c r="AE1283" s="20" t="e">
        <f>VLOOKUP($B1283,'DATA PENGUKURAN GARDU'!$A:$BS,46,0)</f>
        <v>#N/A</v>
      </c>
      <c r="AF1283" s="21" t="e">
        <f t="shared" si="655"/>
        <v>#N/A</v>
      </c>
      <c r="AG1283" s="20" t="e">
        <f>VLOOKUP($B1283,'DATA PENGUKURAN GARDU'!$A:$BS,46,0)</f>
        <v>#N/A</v>
      </c>
      <c r="AH1283" s="20" t="e">
        <f>VLOOKUP($B1283,'DATA PENGUKURAN GARDU'!$A:$BS,53,0)</f>
        <v>#N/A</v>
      </c>
      <c r="AI1283" s="20" t="e">
        <f>VLOOKUP($B1283,'DATA PENGUKURAN GARDU'!$A:$BS,54,0)</f>
        <v>#N/A</v>
      </c>
      <c r="AJ1283" s="17" t="e">
        <f>VLOOKUP($C1283,'DATA PENGUKURAN GARDU'!$A:$BS,42,0)</f>
        <v>#N/A</v>
      </c>
      <c r="AK1283" s="23" t="e">
        <f t="shared" si="656"/>
        <v>#N/A</v>
      </c>
      <c r="AL1283" s="17" t="e">
        <f>VLOOKUP($C1283,'DATA PENGUKURAN GARDU'!$A:$BS,44,0)</f>
        <v>#N/A</v>
      </c>
      <c r="AM1283" s="23" t="e">
        <f t="shared" si="657"/>
        <v>#N/A</v>
      </c>
      <c r="AN1283" s="17" t="e">
        <f>VLOOKUP($C1283,'DATA PENGUKURAN GARDU'!$A:$BS,46,0)</f>
        <v>#N/A</v>
      </c>
      <c r="AO1283" s="23" t="e">
        <f t="shared" si="658"/>
        <v>#N/A</v>
      </c>
      <c r="AP1283" s="17" t="e">
        <f>VLOOKUP($C1283,'DATA PENGUKURAN GARDU'!$A:$BS,46,0)</f>
        <v>#N/A</v>
      </c>
      <c r="AQ1283" s="17" t="e">
        <f>VLOOKUP($C1283,'DATA PENGUKURAN GARDU'!$A:$BS,53,0)</f>
        <v>#N/A</v>
      </c>
      <c r="AR1283" s="17" t="e">
        <f>VLOOKUP($C1283,'DATA PENGUKURAN GARDU'!$A:$BS,54,0)</f>
        <v>#N/A</v>
      </c>
      <c r="AS1283" s="20" t="e">
        <f>VLOOKUP($D1283,'DATA PENGUKURAN GARDU'!$A:$BS,42,0)</f>
        <v>#N/A</v>
      </c>
      <c r="AT1283" s="21" t="e">
        <f t="shared" si="659"/>
        <v>#N/A</v>
      </c>
      <c r="AU1283" s="20" t="e">
        <f>VLOOKUP($D1283,'DATA PENGUKURAN GARDU'!$A:$BS,44,0)</f>
        <v>#N/A</v>
      </c>
      <c r="AV1283" s="21" t="e">
        <f t="shared" si="660"/>
        <v>#N/A</v>
      </c>
      <c r="AW1283" s="20" t="e">
        <f>VLOOKUP($D1283,'DATA PENGUKURAN GARDU'!$A:$BS,46,0)</f>
        <v>#N/A</v>
      </c>
      <c r="AX1283" s="21" t="e">
        <f t="shared" si="661"/>
        <v>#N/A</v>
      </c>
      <c r="AY1283" s="20" t="e">
        <f>VLOOKUP($D1283,'DATA PENGUKURAN GARDU'!$A:$BS,46,0)</f>
        <v>#N/A</v>
      </c>
      <c r="AZ1283" s="20" t="e">
        <f>VLOOKUP($D1283,'DATA PENGUKURAN GARDU'!$A:$BS,53,0)</f>
        <v>#N/A</v>
      </c>
      <c r="BA1283" s="20" t="e">
        <f>VLOOKUP($D1283,'DATA PENGUKURAN GARDU'!$A:$BS,54,0)</f>
        <v>#N/A</v>
      </c>
      <c r="BB1283" s="17" t="e">
        <f>VLOOKUP($E1283,'DATA PENGUKURAN GARDU'!$A:$BS,42,0)</f>
        <v>#N/A</v>
      </c>
      <c r="BC1283" s="23" t="e">
        <f t="shared" si="662"/>
        <v>#N/A</v>
      </c>
      <c r="BD1283" s="17" t="e">
        <f>VLOOKUP($E1283,'DATA PENGUKURAN GARDU'!$A:$BS,44,0)</f>
        <v>#N/A</v>
      </c>
      <c r="BE1283" s="23" t="e">
        <f t="shared" si="663"/>
        <v>#N/A</v>
      </c>
      <c r="BF1283" s="17" t="e">
        <f>VLOOKUP($E1283,'DATA PENGUKURAN GARDU'!$A:$BS,46,0)</f>
        <v>#N/A</v>
      </c>
      <c r="BG1283" s="23" t="e">
        <f t="shared" si="664"/>
        <v>#N/A</v>
      </c>
      <c r="BH1283" s="17" t="e">
        <f>VLOOKUP($E1283,'DATA PENGUKURAN GARDU'!$A:$BS,46,0)</f>
        <v>#N/A</v>
      </c>
      <c r="BI1283" s="17" t="e">
        <f>VLOOKUP($E1283,'DATA PENGUKURAN GARDU'!$A:$BS,53,0)</f>
        <v>#N/A</v>
      </c>
      <c r="BJ1283" s="17" t="e">
        <f>VLOOKUP($E1283,'DATA PENGUKURAN GARDU'!$A:$BS,54,0)</f>
        <v>#N/A</v>
      </c>
      <c r="BK1283" s="20" t="e">
        <f t="shared" ref="BK1283:BK1346" si="675">IF(Q1283&gt;P1283,"OL PHASA","Normal")</f>
        <v>#N/A</v>
      </c>
      <c r="BL1283" s="20" t="e">
        <f t="shared" ref="BL1283:BL1346" si="676">IF(S1283&gt;P1283,"OL PHASA","Normal")</f>
        <v>#N/A</v>
      </c>
      <c r="BM1283" s="20" t="e">
        <f t="shared" ref="BM1283:BM1346" si="677">IF(U1283&gt;P1283,"OL PHASA","Normal")</f>
        <v>#N/A</v>
      </c>
      <c r="BN1283" s="25" t="e">
        <f t="shared" ref="BN1283:BN1346" si="678">IF((L1283=3),(AVERAGE(Q1283,S1283,U1283)),MAX(Q1283,S1283,U1283))</f>
        <v>#N/A</v>
      </c>
      <c r="BO1283" s="26" t="str">
        <f t="shared" ref="BO1283:BO1346" si="679">IFERROR(IF((L1283=1),(BN1283*AH1283)/1000,(BN1283*AI1283*1.73)/1000),"0")</f>
        <v>0</v>
      </c>
      <c r="BP1283" s="21" t="e">
        <f t="shared" ref="BP1283:BP1346" si="680">BO1283/K1283*100</f>
        <v>#VALUE!</v>
      </c>
      <c r="BQ1283" s="20" t="e">
        <f t="shared" ref="BQ1283:BQ1346" si="681">IF($L1283=1,"1 Phase",ABS(((Q1283/BN1283)-1)+ABS((S1283/BN1283)-1)+ABS((U1283/BN1283)-1))/3)</f>
        <v>#N/A</v>
      </c>
      <c r="BR1283" s="20" t="e">
        <v>#N/A</v>
      </c>
      <c r="BS1283" s="9" t="e">
        <v>#N/A</v>
      </c>
      <c r="BT1283" s="2" t="e">
        <f t="shared" ref="BT1283:BT1346" si="682">IF(BP1283&lt;30,"Underload",IF(BP1283&lt;=80,"Baik",IF(BP1283&gt;80,"Overload")))</f>
        <v>#VALUE!</v>
      </c>
      <c r="BU1283" s="2" t="e">
        <f t="shared" si="665"/>
        <v>#N/A</v>
      </c>
      <c r="BV1283" s="2" t="e">
        <f t="shared" si="666"/>
        <v>#N/A</v>
      </c>
    </row>
    <row r="1284" s="2" customFormat="1" ht="22.95" customHeight="1" spans="1:74">
      <c r="A1284" s="9" t="str">
        <f t="shared" si="667"/>
        <v>BB 050Induk</v>
      </c>
      <c r="B1284" s="9" t="str">
        <f t="shared" si="668"/>
        <v>BB 050jurusan 1</v>
      </c>
      <c r="C1284" s="9" t="str">
        <f t="shared" si="669"/>
        <v>BB 050jurusan 2</v>
      </c>
      <c r="D1284" s="9" t="str">
        <f t="shared" si="670"/>
        <v>BB 050jurusan 3</v>
      </c>
      <c r="E1284" s="9" t="str">
        <f t="shared" si="671"/>
        <v>BB 050jurusan 4</v>
      </c>
      <c r="F1284" s="10" t="s">
        <v>640</v>
      </c>
      <c r="G1284" s="10" t="s">
        <v>4</v>
      </c>
      <c r="H1284" s="10" t="s">
        <v>1537</v>
      </c>
      <c r="I1284" s="10" t="s">
        <v>12657</v>
      </c>
      <c r="J1284" s="10" t="s">
        <v>12658</v>
      </c>
      <c r="K1284" s="10" t="s">
        <v>7465</v>
      </c>
      <c r="L1284" s="10"/>
      <c r="M1284" s="10"/>
      <c r="N1284" s="14">
        <f t="shared" si="672"/>
        <v>0</v>
      </c>
      <c r="O1284" s="15" t="e">
        <f t="shared" si="673"/>
        <v>#VALUE!</v>
      </c>
      <c r="P1284" s="15" t="e">
        <f t="shared" si="674"/>
        <v>#VALUE!</v>
      </c>
      <c r="Q1284" s="17" t="e">
        <f>VLOOKUP($A1284,'DATA PENGUKURAN GARDU'!$A:$BS,42,0)</f>
        <v>#N/A</v>
      </c>
      <c r="R1284" s="18" t="e">
        <f t="shared" si="650"/>
        <v>#N/A</v>
      </c>
      <c r="S1284" s="17" t="e">
        <f>VLOOKUP($A1284,'DATA PENGUKURAN GARDU'!$A:$BS,44,0)</f>
        <v>#N/A</v>
      </c>
      <c r="T1284" s="18" t="e">
        <f t="shared" si="651"/>
        <v>#N/A</v>
      </c>
      <c r="U1284" s="17" t="e">
        <f>VLOOKUP($A1284,'DATA PENGUKURAN GARDU'!$A:$BS,46,0)</f>
        <v>#N/A</v>
      </c>
      <c r="V1284" s="18" t="e">
        <f t="shared" si="652"/>
        <v>#N/A</v>
      </c>
      <c r="W1284" s="17" t="e">
        <f>VLOOKUP($A1284,'DATA PENGUKURAN GARDU'!$A:$BS,48,0)</f>
        <v>#N/A</v>
      </c>
      <c r="X1284" s="17" t="e">
        <f>VLOOKUP($A1284,'DATA PENGUKURAN GARDU'!$A:$BS,53,0)</f>
        <v>#N/A</v>
      </c>
      <c r="Y1284" s="17" t="e">
        <f>VLOOKUP($A1284,'DATA PENGUKURAN GARDU'!$A:$BS,54,0)</f>
        <v>#N/A</v>
      </c>
      <c r="Z1284" s="17" t="e">
        <f>VLOOKUP($A1284,'DATA PENGUKURAN GARDU'!$A:$BS,55,0)</f>
        <v>#N/A</v>
      </c>
      <c r="AA1284" s="20" t="e">
        <f>VLOOKUP($B1284,'DATA PENGUKURAN GARDU'!$A:$BS,42,0)</f>
        <v>#N/A</v>
      </c>
      <c r="AB1284" s="21" t="e">
        <f t="shared" si="653"/>
        <v>#N/A</v>
      </c>
      <c r="AC1284" s="20" t="e">
        <f>VLOOKUP($B1284,'DATA PENGUKURAN GARDU'!$A:$BS,44,0)</f>
        <v>#N/A</v>
      </c>
      <c r="AD1284" s="21" t="e">
        <f t="shared" si="654"/>
        <v>#N/A</v>
      </c>
      <c r="AE1284" s="20" t="e">
        <f>VLOOKUP($B1284,'DATA PENGUKURAN GARDU'!$A:$BS,46,0)</f>
        <v>#N/A</v>
      </c>
      <c r="AF1284" s="21" t="e">
        <f t="shared" si="655"/>
        <v>#N/A</v>
      </c>
      <c r="AG1284" s="20" t="e">
        <f>VLOOKUP($B1284,'DATA PENGUKURAN GARDU'!$A:$BS,46,0)</f>
        <v>#N/A</v>
      </c>
      <c r="AH1284" s="20" t="e">
        <f>VLOOKUP($B1284,'DATA PENGUKURAN GARDU'!$A:$BS,53,0)</f>
        <v>#N/A</v>
      </c>
      <c r="AI1284" s="20" t="e">
        <f>VLOOKUP($B1284,'DATA PENGUKURAN GARDU'!$A:$BS,54,0)</f>
        <v>#N/A</v>
      </c>
      <c r="AJ1284" s="17" t="e">
        <f>VLOOKUP($C1284,'DATA PENGUKURAN GARDU'!$A:$BS,42,0)</f>
        <v>#N/A</v>
      </c>
      <c r="AK1284" s="23" t="e">
        <f t="shared" si="656"/>
        <v>#N/A</v>
      </c>
      <c r="AL1284" s="17" t="e">
        <f>VLOOKUP($C1284,'DATA PENGUKURAN GARDU'!$A:$BS,44,0)</f>
        <v>#N/A</v>
      </c>
      <c r="AM1284" s="23" t="e">
        <f t="shared" si="657"/>
        <v>#N/A</v>
      </c>
      <c r="AN1284" s="17" t="e">
        <f>VLOOKUP($C1284,'DATA PENGUKURAN GARDU'!$A:$BS,46,0)</f>
        <v>#N/A</v>
      </c>
      <c r="AO1284" s="23" t="e">
        <f t="shared" si="658"/>
        <v>#N/A</v>
      </c>
      <c r="AP1284" s="17" t="e">
        <f>VLOOKUP($C1284,'DATA PENGUKURAN GARDU'!$A:$BS,46,0)</f>
        <v>#N/A</v>
      </c>
      <c r="AQ1284" s="17" t="e">
        <f>VLOOKUP($C1284,'DATA PENGUKURAN GARDU'!$A:$BS,53,0)</f>
        <v>#N/A</v>
      </c>
      <c r="AR1284" s="17" t="e">
        <f>VLOOKUP($C1284,'DATA PENGUKURAN GARDU'!$A:$BS,54,0)</f>
        <v>#N/A</v>
      </c>
      <c r="AS1284" s="20" t="e">
        <f>VLOOKUP($D1284,'DATA PENGUKURAN GARDU'!$A:$BS,42,0)</f>
        <v>#N/A</v>
      </c>
      <c r="AT1284" s="21" t="e">
        <f t="shared" si="659"/>
        <v>#N/A</v>
      </c>
      <c r="AU1284" s="20" t="e">
        <f>VLOOKUP($D1284,'DATA PENGUKURAN GARDU'!$A:$BS,44,0)</f>
        <v>#N/A</v>
      </c>
      <c r="AV1284" s="21" t="e">
        <f t="shared" si="660"/>
        <v>#N/A</v>
      </c>
      <c r="AW1284" s="20" t="e">
        <f>VLOOKUP($D1284,'DATA PENGUKURAN GARDU'!$A:$BS,46,0)</f>
        <v>#N/A</v>
      </c>
      <c r="AX1284" s="21" t="e">
        <f t="shared" si="661"/>
        <v>#N/A</v>
      </c>
      <c r="AY1284" s="20" t="e">
        <f>VLOOKUP($D1284,'DATA PENGUKURAN GARDU'!$A:$BS,46,0)</f>
        <v>#N/A</v>
      </c>
      <c r="AZ1284" s="20" t="e">
        <f>VLOOKUP($D1284,'DATA PENGUKURAN GARDU'!$A:$BS,53,0)</f>
        <v>#N/A</v>
      </c>
      <c r="BA1284" s="20" t="e">
        <f>VLOOKUP($D1284,'DATA PENGUKURAN GARDU'!$A:$BS,54,0)</f>
        <v>#N/A</v>
      </c>
      <c r="BB1284" s="17" t="e">
        <f>VLOOKUP($E1284,'DATA PENGUKURAN GARDU'!$A:$BS,42,0)</f>
        <v>#N/A</v>
      </c>
      <c r="BC1284" s="23" t="e">
        <f t="shared" si="662"/>
        <v>#N/A</v>
      </c>
      <c r="BD1284" s="17" t="e">
        <f>VLOOKUP($E1284,'DATA PENGUKURAN GARDU'!$A:$BS,44,0)</f>
        <v>#N/A</v>
      </c>
      <c r="BE1284" s="23" t="e">
        <f t="shared" si="663"/>
        <v>#N/A</v>
      </c>
      <c r="BF1284" s="17" t="e">
        <f>VLOOKUP($E1284,'DATA PENGUKURAN GARDU'!$A:$BS,46,0)</f>
        <v>#N/A</v>
      </c>
      <c r="BG1284" s="23" t="e">
        <f t="shared" si="664"/>
        <v>#N/A</v>
      </c>
      <c r="BH1284" s="17" t="e">
        <f>VLOOKUP($E1284,'DATA PENGUKURAN GARDU'!$A:$BS,46,0)</f>
        <v>#N/A</v>
      </c>
      <c r="BI1284" s="17" t="e">
        <f>VLOOKUP($E1284,'DATA PENGUKURAN GARDU'!$A:$BS,53,0)</f>
        <v>#N/A</v>
      </c>
      <c r="BJ1284" s="17" t="e">
        <f>VLOOKUP($E1284,'DATA PENGUKURAN GARDU'!$A:$BS,54,0)</f>
        <v>#N/A</v>
      </c>
      <c r="BK1284" s="20" t="e">
        <f t="shared" si="675"/>
        <v>#N/A</v>
      </c>
      <c r="BL1284" s="20" t="e">
        <f t="shared" si="676"/>
        <v>#N/A</v>
      </c>
      <c r="BM1284" s="20" t="e">
        <f t="shared" si="677"/>
        <v>#N/A</v>
      </c>
      <c r="BN1284" s="25" t="e">
        <f t="shared" si="678"/>
        <v>#N/A</v>
      </c>
      <c r="BO1284" s="26" t="str">
        <f t="shared" si="679"/>
        <v>0</v>
      </c>
      <c r="BP1284" s="21" t="e">
        <f t="shared" si="680"/>
        <v>#VALUE!</v>
      </c>
      <c r="BQ1284" s="20" t="e">
        <f t="shared" si="681"/>
        <v>#N/A</v>
      </c>
      <c r="BR1284" s="20" t="e">
        <v>#N/A</v>
      </c>
      <c r="BS1284" s="9" t="e">
        <v>#N/A</v>
      </c>
      <c r="BT1284" s="2" t="e">
        <f t="shared" si="682"/>
        <v>#VALUE!</v>
      </c>
      <c r="BU1284" s="2" t="e">
        <f t="shared" si="665"/>
        <v>#N/A</v>
      </c>
      <c r="BV1284" s="2" t="e">
        <f t="shared" si="666"/>
        <v>#N/A</v>
      </c>
    </row>
    <row r="1285" s="2" customFormat="1" ht="22.95" customHeight="1" spans="1:74">
      <c r="A1285" s="9" t="str">
        <f t="shared" si="667"/>
        <v>BB 117Induk</v>
      </c>
      <c r="B1285" s="9" t="str">
        <f t="shared" si="668"/>
        <v>BB 117jurusan 1</v>
      </c>
      <c r="C1285" s="9" t="str">
        <f t="shared" si="669"/>
        <v>BB 117jurusan 2</v>
      </c>
      <c r="D1285" s="9" t="str">
        <f t="shared" si="670"/>
        <v>BB 117jurusan 3</v>
      </c>
      <c r="E1285" s="9" t="str">
        <f t="shared" si="671"/>
        <v>BB 117jurusan 4</v>
      </c>
      <c r="F1285" s="10" t="s">
        <v>1538</v>
      </c>
      <c r="G1285" s="10" t="s">
        <v>4</v>
      </c>
      <c r="H1285" s="10" t="s">
        <v>1539</v>
      </c>
      <c r="I1285" s="10" t="s">
        <v>12659</v>
      </c>
      <c r="J1285" s="10" t="s">
        <v>12660</v>
      </c>
      <c r="K1285" s="10" t="s">
        <v>7465</v>
      </c>
      <c r="L1285" s="10"/>
      <c r="M1285" s="10"/>
      <c r="N1285" s="14">
        <f t="shared" si="672"/>
        <v>0</v>
      </c>
      <c r="O1285" s="15" t="e">
        <f t="shared" si="673"/>
        <v>#VALUE!</v>
      </c>
      <c r="P1285" s="15" t="e">
        <f t="shared" si="674"/>
        <v>#VALUE!</v>
      </c>
      <c r="Q1285" s="17" t="e">
        <f>VLOOKUP($A1285,'DATA PENGUKURAN GARDU'!$A:$BS,42,0)</f>
        <v>#N/A</v>
      </c>
      <c r="R1285" s="18" t="e">
        <f t="shared" si="650"/>
        <v>#N/A</v>
      </c>
      <c r="S1285" s="17" t="e">
        <f>VLOOKUP($A1285,'DATA PENGUKURAN GARDU'!$A:$BS,44,0)</f>
        <v>#N/A</v>
      </c>
      <c r="T1285" s="18" t="e">
        <f t="shared" si="651"/>
        <v>#N/A</v>
      </c>
      <c r="U1285" s="17" t="e">
        <f>VLOOKUP($A1285,'DATA PENGUKURAN GARDU'!$A:$BS,46,0)</f>
        <v>#N/A</v>
      </c>
      <c r="V1285" s="18" t="e">
        <f t="shared" si="652"/>
        <v>#N/A</v>
      </c>
      <c r="W1285" s="17" t="e">
        <f>VLOOKUP($A1285,'DATA PENGUKURAN GARDU'!$A:$BS,48,0)</f>
        <v>#N/A</v>
      </c>
      <c r="X1285" s="17" t="e">
        <f>VLOOKUP($A1285,'DATA PENGUKURAN GARDU'!$A:$BS,53,0)</f>
        <v>#N/A</v>
      </c>
      <c r="Y1285" s="17" t="e">
        <f>VLOOKUP($A1285,'DATA PENGUKURAN GARDU'!$A:$BS,54,0)</f>
        <v>#N/A</v>
      </c>
      <c r="Z1285" s="17" t="e">
        <f>VLOOKUP($A1285,'DATA PENGUKURAN GARDU'!$A:$BS,55,0)</f>
        <v>#N/A</v>
      </c>
      <c r="AA1285" s="20" t="e">
        <f>VLOOKUP($B1285,'DATA PENGUKURAN GARDU'!$A:$BS,42,0)</f>
        <v>#N/A</v>
      </c>
      <c r="AB1285" s="21" t="e">
        <f t="shared" si="653"/>
        <v>#N/A</v>
      </c>
      <c r="AC1285" s="20" t="e">
        <f>VLOOKUP($B1285,'DATA PENGUKURAN GARDU'!$A:$BS,44,0)</f>
        <v>#N/A</v>
      </c>
      <c r="AD1285" s="21" t="e">
        <f t="shared" si="654"/>
        <v>#N/A</v>
      </c>
      <c r="AE1285" s="20" t="e">
        <f>VLOOKUP($B1285,'DATA PENGUKURAN GARDU'!$A:$BS,46,0)</f>
        <v>#N/A</v>
      </c>
      <c r="AF1285" s="21" t="e">
        <f t="shared" si="655"/>
        <v>#N/A</v>
      </c>
      <c r="AG1285" s="20" t="e">
        <f>VLOOKUP($B1285,'DATA PENGUKURAN GARDU'!$A:$BS,46,0)</f>
        <v>#N/A</v>
      </c>
      <c r="AH1285" s="20" t="e">
        <f>VLOOKUP($B1285,'DATA PENGUKURAN GARDU'!$A:$BS,53,0)</f>
        <v>#N/A</v>
      </c>
      <c r="AI1285" s="20" t="e">
        <f>VLOOKUP($B1285,'DATA PENGUKURAN GARDU'!$A:$BS,54,0)</f>
        <v>#N/A</v>
      </c>
      <c r="AJ1285" s="17" t="e">
        <f>VLOOKUP($C1285,'DATA PENGUKURAN GARDU'!$A:$BS,42,0)</f>
        <v>#N/A</v>
      </c>
      <c r="AK1285" s="23" t="e">
        <f t="shared" si="656"/>
        <v>#N/A</v>
      </c>
      <c r="AL1285" s="17" t="e">
        <f>VLOOKUP($C1285,'DATA PENGUKURAN GARDU'!$A:$BS,44,0)</f>
        <v>#N/A</v>
      </c>
      <c r="AM1285" s="23" t="e">
        <f t="shared" si="657"/>
        <v>#N/A</v>
      </c>
      <c r="AN1285" s="17" t="e">
        <f>VLOOKUP($C1285,'DATA PENGUKURAN GARDU'!$A:$BS,46,0)</f>
        <v>#N/A</v>
      </c>
      <c r="AO1285" s="23" t="e">
        <f t="shared" si="658"/>
        <v>#N/A</v>
      </c>
      <c r="AP1285" s="17" t="e">
        <f>VLOOKUP($C1285,'DATA PENGUKURAN GARDU'!$A:$BS,46,0)</f>
        <v>#N/A</v>
      </c>
      <c r="AQ1285" s="17" t="e">
        <f>VLOOKUP($C1285,'DATA PENGUKURAN GARDU'!$A:$BS,53,0)</f>
        <v>#N/A</v>
      </c>
      <c r="AR1285" s="17" t="e">
        <f>VLOOKUP($C1285,'DATA PENGUKURAN GARDU'!$A:$BS,54,0)</f>
        <v>#N/A</v>
      </c>
      <c r="AS1285" s="20" t="e">
        <f>VLOOKUP($D1285,'DATA PENGUKURAN GARDU'!$A:$BS,42,0)</f>
        <v>#N/A</v>
      </c>
      <c r="AT1285" s="21" t="e">
        <f t="shared" si="659"/>
        <v>#N/A</v>
      </c>
      <c r="AU1285" s="20" t="e">
        <f>VLOOKUP($D1285,'DATA PENGUKURAN GARDU'!$A:$BS,44,0)</f>
        <v>#N/A</v>
      </c>
      <c r="AV1285" s="21" t="e">
        <f t="shared" si="660"/>
        <v>#N/A</v>
      </c>
      <c r="AW1285" s="20" t="e">
        <f>VLOOKUP($D1285,'DATA PENGUKURAN GARDU'!$A:$BS,46,0)</f>
        <v>#N/A</v>
      </c>
      <c r="AX1285" s="21" t="e">
        <f t="shared" si="661"/>
        <v>#N/A</v>
      </c>
      <c r="AY1285" s="20" t="e">
        <f>VLOOKUP($D1285,'DATA PENGUKURAN GARDU'!$A:$BS,46,0)</f>
        <v>#N/A</v>
      </c>
      <c r="AZ1285" s="20" t="e">
        <f>VLOOKUP($D1285,'DATA PENGUKURAN GARDU'!$A:$BS,53,0)</f>
        <v>#N/A</v>
      </c>
      <c r="BA1285" s="20" t="e">
        <f>VLOOKUP($D1285,'DATA PENGUKURAN GARDU'!$A:$BS,54,0)</f>
        <v>#N/A</v>
      </c>
      <c r="BB1285" s="17" t="e">
        <f>VLOOKUP($E1285,'DATA PENGUKURAN GARDU'!$A:$BS,42,0)</f>
        <v>#N/A</v>
      </c>
      <c r="BC1285" s="23" t="e">
        <f t="shared" si="662"/>
        <v>#N/A</v>
      </c>
      <c r="BD1285" s="17" t="e">
        <f>VLOOKUP($E1285,'DATA PENGUKURAN GARDU'!$A:$BS,44,0)</f>
        <v>#N/A</v>
      </c>
      <c r="BE1285" s="23" t="e">
        <f t="shared" si="663"/>
        <v>#N/A</v>
      </c>
      <c r="BF1285" s="17" t="e">
        <f>VLOOKUP($E1285,'DATA PENGUKURAN GARDU'!$A:$BS,46,0)</f>
        <v>#N/A</v>
      </c>
      <c r="BG1285" s="23" t="e">
        <f t="shared" si="664"/>
        <v>#N/A</v>
      </c>
      <c r="BH1285" s="17" t="e">
        <f>VLOOKUP($E1285,'DATA PENGUKURAN GARDU'!$A:$BS,46,0)</f>
        <v>#N/A</v>
      </c>
      <c r="BI1285" s="17" t="e">
        <f>VLOOKUP($E1285,'DATA PENGUKURAN GARDU'!$A:$BS,53,0)</f>
        <v>#N/A</v>
      </c>
      <c r="BJ1285" s="17" t="e">
        <f>VLOOKUP($E1285,'DATA PENGUKURAN GARDU'!$A:$BS,54,0)</f>
        <v>#N/A</v>
      </c>
      <c r="BK1285" s="20" t="e">
        <f t="shared" si="675"/>
        <v>#N/A</v>
      </c>
      <c r="BL1285" s="20" t="e">
        <f t="shared" si="676"/>
        <v>#N/A</v>
      </c>
      <c r="BM1285" s="20" t="e">
        <f t="shared" si="677"/>
        <v>#N/A</v>
      </c>
      <c r="BN1285" s="25" t="e">
        <f t="shared" si="678"/>
        <v>#N/A</v>
      </c>
      <c r="BO1285" s="26" t="str">
        <f t="shared" si="679"/>
        <v>0</v>
      </c>
      <c r="BP1285" s="21" t="e">
        <f t="shared" si="680"/>
        <v>#VALUE!</v>
      </c>
      <c r="BQ1285" s="20" t="e">
        <f t="shared" si="681"/>
        <v>#N/A</v>
      </c>
      <c r="BR1285" s="20" t="e">
        <v>#N/A</v>
      </c>
      <c r="BS1285" s="9" t="e">
        <v>#N/A</v>
      </c>
      <c r="BT1285" s="2" t="e">
        <f t="shared" si="682"/>
        <v>#VALUE!</v>
      </c>
      <c r="BU1285" s="2" t="e">
        <f t="shared" si="665"/>
        <v>#N/A</v>
      </c>
      <c r="BV1285" s="2" t="e">
        <f t="shared" si="666"/>
        <v>#N/A</v>
      </c>
    </row>
    <row r="1286" s="2" customFormat="1" ht="22.95" customHeight="1" spans="1:74">
      <c r="A1286" s="9" t="str">
        <f t="shared" si="667"/>
        <v>BB 120Induk</v>
      </c>
      <c r="B1286" s="9" t="str">
        <f t="shared" si="668"/>
        <v>BB 120jurusan 1</v>
      </c>
      <c r="C1286" s="9" t="str">
        <f t="shared" si="669"/>
        <v>BB 120jurusan 2</v>
      </c>
      <c r="D1286" s="9" t="str">
        <f t="shared" si="670"/>
        <v>BB 120jurusan 3</v>
      </c>
      <c r="E1286" s="9" t="str">
        <f t="shared" si="671"/>
        <v>BB 120jurusan 4</v>
      </c>
      <c r="F1286" s="10" t="s">
        <v>1098</v>
      </c>
      <c r="G1286" s="10" t="s">
        <v>4</v>
      </c>
      <c r="H1286" s="10" t="s">
        <v>1540</v>
      </c>
      <c r="I1286" s="10" t="s">
        <v>12661</v>
      </c>
      <c r="J1286" s="10" t="s">
        <v>12662</v>
      </c>
      <c r="K1286" s="10" t="s">
        <v>7465</v>
      </c>
      <c r="L1286" s="10"/>
      <c r="M1286" s="10"/>
      <c r="N1286" s="14">
        <f t="shared" si="672"/>
        <v>0</v>
      </c>
      <c r="O1286" s="15" t="e">
        <f t="shared" si="673"/>
        <v>#VALUE!</v>
      </c>
      <c r="P1286" s="15" t="e">
        <f t="shared" si="674"/>
        <v>#VALUE!</v>
      </c>
      <c r="Q1286" s="17" t="e">
        <f>VLOOKUP($A1286,'DATA PENGUKURAN GARDU'!$A:$BS,42,0)</f>
        <v>#N/A</v>
      </c>
      <c r="R1286" s="18" t="e">
        <f t="shared" si="650"/>
        <v>#N/A</v>
      </c>
      <c r="S1286" s="17" t="e">
        <f>VLOOKUP($A1286,'DATA PENGUKURAN GARDU'!$A:$BS,44,0)</f>
        <v>#N/A</v>
      </c>
      <c r="T1286" s="18" t="e">
        <f t="shared" si="651"/>
        <v>#N/A</v>
      </c>
      <c r="U1286" s="17" t="e">
        <f>VLOOKUP($A1286,'DATA PENGUKURAN GARDU'!$A:$BS,46,0)</f>
        <v>#N/A</v>
      </c>
      <c r="V1286" s="18" t="e">
        <f t="shared" si="652"/>
        <v>#N/A</v>
      </c>
      <c r="W1286" s="17" t="e">
        <f>VLOOKUP($A1286,'DATA PENGUKURAN GARDU'!$A:$BS,48,0)</f>
        <v>#N/A</v>
      </c>
      <c r="X1286" s="17" t="e">
        <f>VLOOKUP($A1286,'DATA PENGUKURAN GARDU'!$A:$BS,53,0)</f>
        <v>#N/A</v>
      </c>
      <c r="Y1286" s="17" t="e">
        <f>VLOOKUP($A1286,'DATA PENGUKURAN GARDU'!$A:$BS,54,0)</f>
        <v>#N/A</v>
      </c>
      <c r="Z1286" s="17" t="e">
        <f>VLOOKUP($A1286,'DATA PENGUKURAN GARDU'!$A:$BS,55,0)</f>
        <v>#N/A</v>
      </c>
      <c r="AA1286" s="20" t="e">
        <f>VLOOKUP($B1286,'DATA PENGUKURAN GARDU'!$A:$BS,42,0)</f>
        <v>#N/A</v>
      </c>
      <c r="AB1286" s="21" t="e">
        <f t="shared" si="653"/>
        <v>#N/A</v>
      </c>
      <c r="AC1286" s="20" t="e">
        <f>VLOOKUP($B1286,'DATA PENGUKURAN GARDU'!$A:$BS,44,0)</f>
        <v>#N/A</v>
      </c>
      <c r="AD1286" s="21" t="e">
        <f t="shared" si="654"/>
        <v>#N/A</v>
      </c>
      <c r="AE1286" s="20" t="e">
        <f>VLOOKUP($B1286,'DATA PENGUKURAN GARDU'!$A:$BS,46,0)</f>
        <v>#N/A</v>
      </c>
      <c r="AF1286" s="21" t="e">
        <f t="shared" si="655"/>
        <v>#N/A</v>
      </c>
      <c r="AG1286" s="20" t="e">
        <f>VLOOKUP($B1286,'DATA PENGUKURAN GARDU'!$A:$BS,46,0)</f>
        <v>#N/A</v>
      </c>
      <c r="AH1286" s="20" t="e">
        <f>VLOOKUP($B1286,'DATA PENGUKURAN GARDU'!$A:$BS,53,0)</f>
        <v>#N/A</v>
      </c>
      <c r="AI1286" s="20" t="e">
        <f>VLOOKUP($B1286,'DATA PENGUKURAN GARDU'!$A:$BS,54,0)</f>
        <v>#N/A</v>
      </c>
      <c r="AJ1286" s="17" t="e">
        <f>VLOOKUP($C1286,'DATA PENGUKURAN GARDU'!$A:$BS,42,0)</f>
        <v>#N/A</v>
      </c>
      <c r="AK1286" s="23" t="e">
        <f t="shared" si="656"/>
        <v>#N/A</v>
      </c>
      <c r="AL1286" s="17" t="e">
        <f>VLOOKUP($C1286,'DATA PENGUKURAN GARDU'!$A:$BS,44,0)</f>
        <v>#N/A</v>
      </c>
      <c r="AM1286" s="23" t="e">
        <f t="shared" si="657"/>
        <v>#N/A</v>
      </c>
      <c r="AN1286" s="17" t="e">
        <f>VLOOKUP($C1286,'DATA PENGUKURAN GARDU'!$A:$BS,46,0)</f>
        <v>#N/A</v>
      </c>
      <c r="AO1286" s="23" t="e">
        <f t="shared" si="658"/>
        <v>#N/A</v>
      </c>
      <c r="AP1286" s="17" t="e">
        <f>VLOOKUP($C1286,'DATA PENGUKURAN GARDU'!$A:$BS,46,0)</f>
        <v>#N/A</v>
      </c>
      <c r="AQ1286" s="17" t="e">
        <f>VLOOKUP($C1286,'DATA PENGUKURAN GARDU'!$A:$BS,53,0)</f>
        <v>#N/A</v>
      </c>
      <c r="AR1286" s="17" t="e">
        <f>VLOOKUP($C1286,'DATA PENGUKURAN GARDU'!$A:$BS,54,0)</f>
        <v>#N/A</v>
      </c>
      <c r="AS1286" s="20" t="e">
        <f>VLOOKUP($D1286,'DATA PENGUKURAN GARDU'!$A:$BS,42,0)</f>
        <v>#N/A</v>
      </c>
      <c r="AT1286" s="21" t="e">
        <f t="shared" si="659"/>
        <v>#N/A</v>
      </c>
      <c r="AU1286" s="20" t="e">
        <f>VLOOKUP($D1286,'DATA PENGUKURAN GARDU'!$A:$BS,44,0)</f>
        <v>#N/A</v>
      </c>
      <c r="AV1286" s="21" t="e">
        <f t="shared" si="660"/>
        <v>#N/A</v>
      </c>
      <c r="AW1286" s="20" t="e">
        <f>VLOOKUP($D1286,'DATA PENGUKURAN GARDU'!$A:$BS,46,0)</f>
        <v>#N/A</v>
      </c>
      <c r="AX1286" s="21" t="e">
        <f t="shared" si="661"/>
        <v>#N/A</v>
      </c>
      <c r="AY1286" s="20" t="e">
        <f>VLOOKUP($D1286,'DATA PENGUKURAN GARDU'!$A:$BS,46,0)</f>
        <v>#N/A</v>
      </c>
      <c r="AZ1286" s="20" t="e">
        <f>VLOOKUP($D1286,'DATA PENGUKURAN GARDU'!$A:$BS,53,0)</f>
        <v>#N/A</v>
      </c>
      <c r="BA1286" s="20" t="e">
        <f>VLOOKUP($D1286,'DATA PENGUKURAN GARDU'!$A:$BS,54,0)</f>
        <v>#N/A</v>
      </c>
      <c r="BB1286" s="17" t="e">
        <f>VLOOKUP($E1286,'DATA PENGUKURAN GARDU'!$A:$BS,42,0)</f>
        <v>#N/A</v>
      </c>
      <c r="BC1286" s="23" t="e">
        <f t="shared" si="662"/>
        <v>#N/A</v>
      </c>
      <c r="BD1286" s="17" t="e">
        <f>VLOOKUP($E1286,'DATA PENGUKURAN GARDU'!$A:$BS,44,0)</f>
        <v>#N/A</v>
      </c>
      <c r="BE1286" s="23" t="e">
        <f t="shared" si="663"/>
        <v>#N/A</v>
      </c>
      <c r="BF1286" s="17" t="e">
        <f>VLOOKUP($E1286,'DATA PENGUKURAN GARDU'!$A:$BS,46,0)</f>
        <v>#N/A</v>
      </c>
      <c r="BG1286" s="23" t="e">
        <f t="shared" si="664"/>
        <v>#N/A</v>
      </c>
      <c r="BH1286" s="17" t="e">
        <f>VLOOKUP($E1286,'DATA PENGUKURAN GARDU'!$A:$BS,46,0)</f>
        <v>#N/A</v>
      </c>
      <c r="BI1286" s="17" t="e">
        <f>VLOOKUP($E1286,'DATA PENGUKURAN GARDU'!$A:$BS,53,0)</f>
        <v>#N/A</v>
      </c>
      <c r="BJ1286" s="17" t="e">
        <f>VLOOKUP($E1286,'DATA PENGUKURAN GARDU'!$A:$BS,54,0)</f>
        <v>#N/A</v>
      </c>
      <c r="BK1286" s="20" t="e">
        <f t="shared" si="675"/>
        <v>#N/A</v>
      </c>
      <c r="BL1286" s="20" t="e">
        <f t="shared" si="676"/>
        <v>#N/A</v>
      </c>
      <c r="BM1286" s="20" t="e">
        <f t="shared" si="677"/>
        <v>#N/A</v>
      </c>
      <c r="BN1286" s="25" t="e">
        <f t="shared" si="678"/>
        <v>#N/A</v>
      </c>
      <c r="BO1286" s="26" t="str">
        <f t="shared" si="679"/>
        <v>0</v>
      </c>
      <c r="BP1286" s="21" t="e">
        <f t="shared" si="680"/>
        <v>#VALUE!</v>
      </c>
      <c r="BQ1286" s="20" t="e">
        <f t="shared" si="681"/>
        <v>#N/A</v>
      </c>
      <c r="BR1286" s="20" t="e">
        <v>#N/A</v>
      </c>
      <c r="BS1286" s="9" t="e">
        <v>#N/A</v>
      </c>
      <c r="BT1286" s="2" t="e">
        <f t="shared" si="682"/>
        <v>#VALUE!</v>
      </c>
      <c r="BU1286" s="2" t="e">
        <f t="shared" si="665"/>
        <v>#N/A</v>
      </c>
      <c r="BV1286" s="2" t="e">
        <f t="shared" si="666"/>
        <v>#N/A</v>
      </c>
    </row>
    <row r="1287" s="2" customFormat="1" ht="22.95" customHeight="1" spans="1:74">
      <c r="A1287" s="9" t="str">
        <f t="shared" si="667"/>
        <v>K-136Induk</v>
      </c>
      <c r="B1287" s="9" t="str">
        <f t="shared" si="668"/>
        <v>K-136jurusan 1</v>
      </c>
      <c r="C1287" s="9" t="str">
        <f t="shared" si="669"/>
        <v>K-136jurusan 2</v>
      </c>
      <c r="D1287" s="9" t="str">
        <f t="shared" si="670"/>
        <v>K-136jurusan 3</v>
      </c>
      <c r="E1287" s="9" t="str">
        <f t="shared" si="671"/>
        <v>K-136jurusan 4</v>
      </c>
      <c r="F1287" s="10" t="s">
        <v>462</v>
      </c>
      <c r="G1287" s="10" t="s">
        <v>132</v>
      </c>
      <c r="H1287" s="10" t="s">
        <v>1541</v>
      </c>
      <c r="I1287" s="10" t="s">
        <v>12663</v>
      </c>
      <c r="J1287" s="10" t="s">
        <v>12664</v>
      </c>
      <c r="K1287" s="10" t="s">
        <v>7465</v>
      </c>
      <c r="L1287" s="10"/>
      <c r="M1287" s="10"/>
      <c r="N1287" s="14">
        <f t="shared" si="672"/>
        <v>0</v>
      </c>
      <c r="O1287" s="15" t="e">
        <f t="shared" si="673"/>
        <v>#VALUE!</v>
      </c>
      <c r="P1287" s="15" t="e">
        <f t="shared" si="674"/>
        <v>#VALUE!</v>
      </c>
      <c r="Q1287" s="17" t="e">
        <f>VLOOKUP($A1287,'DATA PENGUKURAN GARDU'!$A:$BS,42,0)</f>
        <v>#N/A</v>
      </c>
      <c r="R1287" s="18" t="e">
        <f t="shared" si="650"/>
        <v>#N/A</v>
      </c>
      <c r="S1287" s="17" t="e">
        <f>VLOOKUP($A1287,'DATA PENGUKURAN GARDU'!$A:$BS,44,0)</f>
        <v>#N/A</v>
      </c>
      <c r="T1287" s="18" t="e">
        <f t="shared" si="651"/>
        <v>#N/A</v>
      </c>
      <c r="U1287" s="17" t="e">
        <f>VLOOKUP($A1287,'DATA PENGUKURAN GARDU'!$A:$BS,46,0)</f>
        <v>#N/A</v>
      </c>
      <c r="V1287" s="18" t="e">
        <f t="shared" si="652"/>
        <v>#N/A</v>
      </c>
      <c r="W1287" s="17" t="e">
        <f>VLOOKUP($A1287,'DATA PENGUKURAN GARDU'!$A:$BS,48,0)</f>
        <v>#N/A</v>
      </c>
      <c r="X1287" s="17" t="e">
        <f>VLOOKUP($A1287,'DATA PENGUKURAN GARDU'!$A:$BS,53,0)</f>
        <v>#N/A</v>
      </c>
      <c r="Y1287" s="17" t="e">
        <f>VLOOKUP($A1287,'DATA PENGUKURAN GARDU'!$A:$BS,54,0)</f>
        <v>#N/A</v>
      </c>
      <c r="Z1287" s="17" t="e">
        <f>VLOOKUP($A1287,'DATA PENGUKURAN GARDU'!$A:$BS,55,0)</f>
        <v>#N/A</v>
      </c>
      <c r="AA1287" s="20" t="e">
        <f>VLOOKUP($B1287,'DATA PENGUKURAN GARDU'!$A:$BS,42,0)</f>
        <v>#N/A</v>
      </c>
      <c r="AB1287" s="21" t="e">
        <f t="shared" si="653"/>
        <v>#N/A</v>
      </c>
      <c r="AC1287" s="20" t="e">
        <f>VLOOKUP($B1287,'DATA PENGUKURAN GARDU'!$A:$BS,44,0)</f>
        <v>#N/A</v>
      </c>
      <c r="AD1287" s="21" t="e">
        <f t="shared" si="654"/>
        <v>#N/A</v>
      </c>
      <c r="AE1287" s="20" t="e">
        <f>VLOOKUP($B1287,'DATA PENGUKURAN GARDU'!$A:$BS,46,0)</f>
        <v>#N/A</v>
      </c>
      <c r="AF1287" s="21" t="e">
        <f t="shared" si="655"/>
        <v>#N/A</v>
      </c>
      <c r="AG1287" s="20" t="e">
        <f>VLOOKUP($B1287,'DATA PENGUKURAN GARDU'!$A:$BS,46,0)</f>
        <v>#N/A</v>
      </c>
      <c r="AH1287" s="20" t="e">
        <f>VLOOKUP($B1287,'DATA PENGUKURAN GARDU'!$A:$BS,53,0)</f>
        <v>#N/A</v>
      </c>
      <c r="AI1287" s="20" t="e">
        <f>VLOOKUP($B1287,'DATA PENGUKURAN GARDU'!$A:$BS,54,0)</f>
        <v>#N/A</v>
      </c>
      <c r="AJ1287" s="17" t="e">
        <f>VLOOKUP($C1287,'DATA PENGUKURAN GARDU'!$A:$BS,42,0)</f>
        <v>#N/A</v>
      </c>
      <c r="AK1287" s="23" t="e">
        <f t="shared" si="656"/>
        <v>#N/A</v>
      </c>
      <c r="AL1287" s="17" t="e">
        <f>VLOOKUP($C1287,'DATA PENGUKURAN GARDU'!$A:$BS,44,0)</f>
        <v>#N/A</v>
      </c>
      <c r="AM1287" s="23" t="e">
        <f t="shared" si="657"/>
        <v>#N/A</v>
      </c>
      <c r="AN1287" s="17" t="e">
        <f>VLOOKUP($C1287,'DATA PENGUKURAN GARDU'!$A:$BS,46,0)</f>
        <v>#N/A</v>
      </c>
      <c r="AO1287" s="23" t="e">
        <f t="shared" si="658"/>
        <v>#N/A</v>
      </c>
      <c r="AP1287" s="17" t="e">
        <f>VLOOKUP($C1287,'DATA PENGUKURAN GARDU'!$A:$BS,46,0)</f>
        <v>#N/A</v>
      </c>
      <c r="AQ1287" s="17" t="e">
        <f>VLOOKUP($C1287,'DATA PENGUKURAN GARDU'!$A:$BS,53,0)</f>
        <v>#N/A</v>
      </c>
      <c r="AR1287" s="17" t="e">
        <f>VLOOKUP($C1287,'DATA PENGUKURAN GARDU'!$A:$BS,54,0)</f>
        <v>#N/A</v>
      </c>
      <c r="AS1287" s="20" t="e">
        <f>VLOOKUP($D1287,'DATA PENGUKURAN GARDU'!$A:$BS,42,0)</f>
        <v>#N/A</v>
      </c>
      <c r="AT1287" s="21" t="e">
        <f t="shared" si="659"/>
        <v>#N/A</v>
      </c>
      <c r="AU1287" s="20" t="e">
        <f>VLOOKUP($D1287,'DATA PENGUKURAN GARDU'!$A:$BS,44,0)</f>
        <v>#N/A</v>
      </c>
      <c r="AV1287" s="21" t="e">
        <f t="shared" si="660"/>
        <v>#N/A</v>
      </c>
      <c r="AW1287" s="20" t="e">
        <f>VLOOKUP($D1287,'DATA PENGUKURAN GARDU'!$A:$BS,46,0)</f>
        <v>#N/A</v>
      </c>
      <c r="AX1287" s="21" t="e">
        <f t="shared" si="661"/>
        <v>#N/A</v>
      </c>
      <c r="AY1287" s="20" t="e">
        <f>VLOOKUP($D1287,'DATA PENGUKURAN GARDU'!$A:$BS,46,0)</f>
        <v>#N/A</v>
      </c>
      <c r="AZ1287" s="20" t="e">
        <f>VLOOKUP($D1287,'DATA PENGUKURAN GARDU'!$A:$BS,53,0)</f>
        <v>#N/A</v>
      </c>
      <c r="BA1287" s="20" t="e">
        <f>VLOOKUP($D1287,'DATA PENGUKURAN GARDU'!$A:$BS,54,0)</f>
        <v>#N/A</v>
      </c>
      <c r="BB1287" s="17" t="e">
        <f>VLOOKUP($E1287,'DATA PENGUKURAN GARDU'!$A:$BS,42,0)</f>
        <v>#N/A</v>
      </c>
      <c r="BC1287" s="23" t="e">
        <f t="shared" si="662"/>
        <v>#N/A</v>
      </c>
      <c r="BD1287" s="17" t="e">
        <f>VLOOKUP($E1287,'DATA PENGUKURAN GARDU'!$A:$BS,44,0)</f>
        <v>#N/A</v>
      </c>
      <c r="BE1287" s="23" t="e">
        <f t="shared" si="663"/>
        <v>#N/A</v>
      </c>
      <c r="BF1287" s="17" t="e">
        <f>VLOOKUP($E1287,'DATA PENGUKURAN GARDU'!$A:$BS,46,0)</f>
        <v>#N/A</v>
      </c>
      <c r="BG1287" s="23" t="e">
        <f t="shared" si="664"/>
        <v>#N/A</v>
      </c>
      <c r="BH1287" s="17" t="e">
        <f>VLOOKUP($E1287,'DATA PENGUKURAN GARDU'!$A:$BS,46,0)</f>
        <v>#N/A</v>
      </c>
      <c r="BI1287" s="17" t="e">
        <f>VLOOKUP($E1287,'DATA PENGUKURAN GARDU'!$A:$BS,53,0)</f>
        <v>#N/A</v>
      </c>
      <c r="BJ1287" s="17" t="e">
        <f>VLOOKUP($E1287,'DATA PENGUKURAN GARDU'!$A:$BS,54,0)</f>
        <v>#N/A</v>
      </c>
      <c r="BK1287" s="20" t="e">
        <f t="shared" si="675"/>
        <v>#N/A</v>
      </c>
      <c r="BL1287" s="20" t="e">
        <f t="shared" si="676"/>
        <v>#N/A</v>
      </c>
      <c r="BM1287" s="20" t="e">
        <f t="shared" si="677"/>
        <v>#N/A</v>
      </c>
      <c r="BN1287" s="25" t="e">
        <f t="shared" si="678"/>
        <v>#N/A</v>
      </c>
      <c r="BO1287" s="26" t="str">
        <f t="shared" si="679"/>
        <v>0</v>
      </c>
      <c r="BP1287" s="21" t="e">
        <f t="shared" si="680"/>
        <v>#VALUE!</v>
      </c>
      <c r="BQ1287" s="20" t="e">
        <f t="shared" si="681"/>
        <v>#N/A</v>
      </c>
      <c r="BR1287" s="20" t="e">
        <v>#N/A</v>
      </c>
      <c r="BS1287" s="9" t="e">
        <v>#N/A</v>
      </c>
      <c r="BT1287" s="2" t="e">
        <f t="shared" si="682"/>
        <v>#VALUE!</v>
      </c>
      <c r="BU1287" s="2" t="e">
        <f t="shared" si="665"/>
        <v>#N/A</v>
      </c>
      <c r="BV1287" s="2" t="e">
        <f t="shared" si="666"/>
        <v>#N/A</v>
      </c>
    </row>
    <row r="1288" s="2" customFormat="1" ht="22.95" customHeight="1" spans="1:74">
      <c r="A1288" s="9" t="str">
        <f t="shared" si="667"/>
        <v>K-138Induk</v>
      </c>
      <c r="B1288" s="9" t="str">
        <f t="shared" si="668"/>
        <v>K-138jurusan 1</v>
      </c>
      <c r="C1288" s="9" t="str">
        <f t="shared" si="669"/>
        <v>K-138jurusan 2</v>
      </c>
      <c r="D1288" s="9" t="str">
        <f t="shared" si="670"/>
        <v>K-138jurusan 3</v>
      </c>
      <c r="E1288" s="9" t="str">
        <f t="shared" si="671"/>
        <v>K-138jurusan 4</v>
      </c>
      <c r="F1288" s="10" t="s">
        <v>462</v>
      </c>
      <c r="G1288" s="10" t="s">
        <v>132</v>
      </c>
      <c r="H1288" s="10" t="s">
        <v>1542</v>
      </c>
      <c r="I1288" s="10" t="s">
        <v>12665</v>
      </c>
      <c r="J1288" s="10" t="s">
        <v>12666</v>
      </c>
      <c r="K1288" s="10" t="s">
        <v>7465</v>
      </c>
      <c r="L1288" s="10"/>
      <c r="M1288" s="10"/>
      <c r="N1288" s="14">
        <f t="shared" si="672"/>
        <v>0</v>
      </c>
      <c r="O1288" s="15" t="e">
        <f t="shared" si="673"/>
        <v>#VALUE!</v>
      </c>
      <c r="P1288" s="15" t="e">
        <f t="shared" si="674"/>
        <v>#VALUE!</v>
      </c>
      <c r="Q1288" s="17" t="e">
        <f>VLOOKUP($A1288,'DATA PENGUKURAN GARDU'!$A:$BS,42,0)</f>
        <v>#N/A</v>
      </c>
      <c r="R1288" s="18" t="e">
        <f t="shared" si="650"/>
        <v>#N/A</v>
      </c>
      <c r="S1288" s="17" t="e">
        <f>VLOOKUP($A1288,'DATA PENGUKURAN GARDU'!$A:$BS,44,0)</f>
        <v>#N/A</v>
      </c>
      <c r="T1288" s="18" t="e">
        <f t="shared" si="651"/>
        <v>#N/A</v>
      </c>
      <c r="U1288" s="17" t="e">
        <f>VLOOKUP($A1288,'DATA PENGUKURAN GARDU'!$A:$BS,46,0)</f>
        <v>#N/A</v>
      </c>
      <c r="V1288" s="18" t="e">
        <f t="shared" si="652"/>
        <v>#N/A</v>
      </c>
      <c r="W1288" s="17" t="e">
        <f>VLOOKUP($A1288,'DATA PENGUKURAN GARDU'!$A:$BS,48,0)</f>
        <v>#N/A</v>
      </c>
      <c r="X1288" s="17" t="e">
        <f>VLOOKUP($A1288,'DATA PENGUKURAN GARDU'!$A:$BS,53,0)</f>
        <v>#N/A</v>
      </c>
      <c r="Y1288" s="17" t="e">
        <f>VLOOKUP($A1288,'DATA PENGUKURAN GARDU'!$A:$BS,54,0)</f>
        <v>#N/A</v>
      </c>
      <c r="Z1288" s="17" t="e">
        <f>VLOOKUP($A1288,'DATA PENGUKURAN GARDU'!$A:$BS,55,0)</f>
        <v>#N/A</v>
      </c>
      <c r="AA1288" s="20" t="e">
        <f>VLOOKUP($B1288,'DATA PENGUKURAN GARDU'!$A:$BS,42,0)</f>
        <v>#N/A</v>
      </c>
      <c r="AB1288" s="21" t="e">
        <f t="shared" si="653"/>
        <v>#N/A</v>
      </c>
      <c r="AC1288" s="20" t="e">
        <f>VLOOKUP($B1288,'DATA PENGUKURAN GARDU'!$A:$BS,44,0)</f>
        <v>#N/A</v>
      </c>
      <c r="AD1288" s="21" t="e">
        <f t="shared" si="654"/>
        <v>#N/A</v>
      </c>
      <c r="AE1288" s="20" t="e">
        <f>VLOOKUP($B1288,'DATA PENGUKURAN GARDU'!$A:$BS,46,0)</f>
        <v>#N/A</v>
      </c>
      <c r="AF1288" s="21" t="e">
        <f t="shared" si="655"/>
        <v>#N/A</v>
      </c>
      <c r="AG1288" s="20" t="e">
        <f>VLOOKUP($B1288,'DATA PENGUKURAN GARDU'!$A:$BS,46,0)</f>
        <v>#N/A</v>
      </c>
      <c r="AH1288" s="20" t="e">
        <f>VLOOKUP($B1288,'DATA PENGUKURAN GARDU'!$A:$BS,53,0)</f>
        <v>#N/A</v>
      </c>
      <c r="AI1288" s="20" t="e">
        <f>VLOOKUP($B1288,'DATA PENGUKURAN GARDU'!$A:$BS,54,0)</f>
        <v>#N/A</v>
      </c>
      <c r="AJ1288" s="17" t="e">
        <f>VLOOKUP($C1288,'DATA PENGUKURAN GARDU'!$A:$BS,42,0)</f>
        <v>#N/A</v>
      </c>
      <c r="AK1288" s="23" t="e">
        <f t="shared" si="656"/>
        <v>#N/A</v>
      </c>
      <c r="AL1288" s="17" t="e">
        <f>VLOOKUP($C1288,'DATA PENGUKURAN GARDU'!$A:$BS,44,0)</f>
        <v>#N/A</v>
      </c>
      <c r="AM1288" s="23" t="e">
        <f t="shared" si="657"/>
        <v>#N/A</v>
      </c>
      <c r="AN1288" s="17" t="e">
        <f>VLOOKUP($C1288,'DATA PENGUKURAN GARDU'!$A:$BS,46,0)</f>
        <v>#N/A</v>
      </c>
      <c r="AO1288" s="23" t="e">
        <f t="shared" si="658"/>
        <v>#N/A</v>
      </c>
      <c r="AP1288" s="17" t="e">
        <f>VLOOKUP($C1288,'DATA PENGUKURAN GARDU'!$A:$BS,46,0)</f>
        <v>#N/A</v>
      </c>
      <c r="AQ1288" s="17" t="e">
        <f>VLOOKUP($C1288,'DATA PENGUKURAN GARDU'!$A:$BS,53,0)</f>
        <v>#N/A</v>
      </c>
      <c r="AR1288" s="17" t="e">
        <f>VLOOKUP($C1288,'DATA PENGUKURAN GARDU'!$A:$BS,54,0)</f>
        <v>#N/A</v>
      </c>
      <c r="AS1288" s="20" t="e">
        <f>VLOOKUP($D1288,'DATA PENGUKURAN GARDU'!$A:$BS,42,0)</f>
        <v>#N/A</v>
      </c>
      <c r="AT1288" s="21" t="e">
        <f t="shared" si="659"/>
        <v>#N/A</v>
      </c>
      <c r="AU1288" s="20" t="e">
        <f>VLOOKUP($D1288,'DATA PENGUKURAN GARDU'!$A:$BS,44,0)</f>
        <v>#N/A</v>
      </c>
      <c r="AV1288" s="21" t="e">
        <f t="shared" si="660"/>
        <v>#N/A</v>
      </c>
      <c r="AW1288" s="20" t="e">
        <f>VLOOKUP($D1288,'DATA PENGUKURAN GARDU'!$A:$BS,46,0)</f>
        <v>#N/A</v>
      </c>
      <c r="AX1288" s="21" t="e">
        <f t="shared" si="661"/>
        <v>#N/A</v>
      </c>
      <c r="AY1288" s="20" t="e">
        <f>VLOOKUP($D1288,'DATA PENGUKURAN GARDU'!$A:$BS,46,0)</f>
        <v>#N/A</v>
      </c>
      <c r="AZ1288" s="20" t="e">
        <f>VLOOKUP($D1288,'DATA PENGUKURAN GARDU'!$A:$BS,53,0)</f>
        <v>#N/A</v>
      </c>
      <c r="BA1288" s="20" t="e">
        <f>VLOOKUP($D1288,'DATA PENGUKURAN GARDU'!$A:$BS,54,0)</f>
        <v>#N/A</v>
      </c>
      <c r="BB1288" s="17" t="e">
        <f>VLOOKUP($E1288,'DATA PENGUKURAN GARDU'!$A:$BS,42,0)</f>
        <v>#N/A</v>
      </c>
      <c r="BC1288" s="23" t="e">
        <f t="shared" si="662"/>
        <v>#N/A</v>
      </c>
      <c r="BD1288" s="17" t="e">
        <f>VLOOKUP($E1288,'DATA PENGUKURAN GARDU'!$A:$BS,44,0)</f>
        <v>#N/A</v>
      </c>
      <c r="BE1288" s="23" t="e">
        <f t="shared" si="663"/>
        <v>#N/A</v>
      </c>
      <c r="BF1288" s="17" t="e">
        <f>VLOOKUP($E1288,'DATA PENGUKURAN GARDU'!$A:$BS,46,0)</f>
        <v>#N/A</v>
      </c>
      <c r="BG1288" s="23" t="e">
        <f t="shared" si="664"/>
        <v>#N/A</v>
      </c>
      <c r="BH1288" s="17" t="e">
        <f>VLOOKUP($E1288,'DATA PENGUKURAN GARDU'!$A:$BS,46,0)</f>
        <v>#N/A</v>
      </c>
      <c r="BI1288" s="17" t="e">
        <f>VLOOKUP($E1288,'DATA PENGUKURAN GARDU'!$A:$BS,53,0)</f>
        <v>#N/A</v>
      </c>
      <c r="BJ1288" s="17" t="e">
        <f>VLOOKUP($E1288,'DATA PENGUKURAN GARDU'!$A:$BS,54,0)</f>
        <v>#N/A</v>
      </c>
      <c r="BK1288" s="20" t="e">
        <f t="shared" si="675"/>
        <v>#N/A</v>
      </c>
      <c r="BL1288" s="20" t="e">
        <f t="shared" si="676"/>
        <v>#N/A</v>
      </c>
      <c r="BM1288" s="20" t="e">
        <f t="shared" si="677"/>
        <v>#N/A</v>
      </c>
      <c r="BN1288" s="25" t="e">
        <f t="shared" si="678"/>
        <v>#N/A</v>
      </c>
      <c r="BO1288" s="26" t="str">
        <f t="shared" si="679"/>
        <v>0</v>
      </c>
      <c r="BP1288" s="21" t="e">
        <f t="shared" si="680"/>
        <v>#VALUE!</v>
      </c>
      <c r="BQ1288" s="20" t="e">
        <f t="shared" si="681"/>
        <v>#N/A</v>
      </c>
      <c r="BR1288" s="20" t="e">
        <v>#N/A</v>
      </c>
      <c r="BS1288" s="9" t="e">
        <v>#N/A</v>
      </c>
      <c r="BT1288" s="2" t="e">
        <f t="shared" si="682"/>
        <v>#VALUE!</v>
      </c>
      <c r="BU1288" s="2" t="e">
        <f t="shared" si="665"/>
        <v>#N/A</v>
      </c>
      <c r="BV1288" s="2" t="e">
        <f t="shared" si="666"/>
        <v>#N/A</v>
      </c>
    </row>
    <row r="1289" s="2" customFormat="1" ht="22.95" customHeight="1" spans="1:74">
      <c r="A1289" s="9" t="str">
        <f t="shared" si="667"/>
        <v>BB 088Induk</v>
      </c>
      <c r="B1289" s="9" t="str">
        <f t="shared" si="668"/>
        <v>BB 088jurusan 1</v>
      </c>
      <c r="C1289" s="9" t="str">
        <f t="shared" si="669"/>
        <v>BB 088jurusan 2</v>
      </c>
      <c r="D1289" s="9" t="str">
        <f t="shared" si="670"/>
        <v>BB 088jurusan 3</v>
      </c>
      <c r="E1289" s="9" t="str">
        <f t="shared" si="671"/>
        <v>BB 088jurusan 4</v>
      </c>
      <c r="F1289" s="10" t="s">
        <v>1447</v>
      </c>
      <c r="G1289" s="10" t="s">
        <v>4</v>
      </c>
      <c r="H1289" s="10" t="s">
        <v>1545</v>
      </c>
      <c r="I1289" s="10" t="s">
        <v>12671</v>
      </c>
      <c r="J1289" s="10" t="s">
        <v>12672</v>
      </c>
      <c r="K1289" s="10" t="s">
        <v>7465</v>
      </c>
      <c r="L1289" s="10"/>
      <c r="M1289" s="10"/>
      <c r="N1289" s="14">
        <f t="shared" si="672"/>
        <v>0</v>
      </c>
      <c r="O1289" s="15" t="e">
        <f t="shared" si="673"/>
        <v>#VALUE!</v>
      </c>
      <c r="P1289" s="15" t="e">
        <f t="shared" si="674"/>
        <v>#VALUE!</v>
      </c>
      <c r="Q1289" s="17" t="e">
        <f>VLOOKUP($A1289,'DATA PENGUKURAN GARDU'!$A:$BS,42,0)</f>
        <v>#N/A</v>
      </c>
      <c r="R1289" s="18" t="e">
        <f t="shared" si="650"/>
        <v>#N/A</v>
      </c>
      <c r="S1289" s="17" t="e">
        <f>VLOOKUP($A1289,'DATA PENGUKURAN GARDU'!$A:$BS,44,0)</f>
        <v>#N/A</v>
      </c>
      <c r="T1289" s="18" t="e">
        <f t="shared" si="651"/>
        <v>#N/A</v>
      </c>
      <c r="U1289" s="17" t="e">
        <f>VLOOKUP($A1289,'DATA PENGUKURAN GARDU'!$A:$BS,46,0)</f>
        <v>#N/A</v>
      </c>
      <c r="V1289" s="18" t="e">
        <f t="shared" si="652"/>
        <v>#N/A</v>
      </c>
      <c r="W1289" s="17" t="e">
        <f>VLOOKUP($A1289,'DATA PENGUKURAN GARDU'!$A:$BS,48,0)</f>
        <v>#N/A</v>
      </c>
      <c r="X1289" s="17" t="e">
        <f>VLOOKUP($A1289,'DATA PENGUKURAN GARDU'!$A:$BS,53,0)</f>
        <v>#N/A</v>
      </c>
      <c r="Y1289" s="17" t="e">
        <f>VLOOKUP($A1289,'DATA PENGUKURAN GARDU'!$A:$BS,54,0)</f>
        <v>#N/A</v>
      </c>
      <c r="Z1289" s="17" t="e">
        <f>VLOOKUP($A1289,'DATA PENGUKURAN GARDU'!$A:$BS,55,0)</f>
        <v>#N/A</v>
      </c>
      <c r="AA1289" s="20" t="e">
        <f>VLOOKUP($B1289,'DATA PENGUKURAN GARDU'!$A:$BS,42,0)</f>
        <v>#N/A</v>
      </c>
      <c r="AB1289" s="21" t="e">
        <f t="shared" si="653"/>
        <v>#N/A</v>
      </c>
      <c r="AC1289" s="20" t="e">
        <f>VLOOKUP($B1289,'DATA PENGUKURAN GARDU'!$A:$BS,44,0)</f>
        <v>#N/A</v>
      </c>
      <c r="AD1289" s="21" t="e">
        <f t="shared" si="654"/>
        <v>#N/A</v>
      </c>
      <c r="AE1289" s="20" t="e">
        <f>VLOOKUP($B1289,'DATA PENGUKURAN GARDU'!$A:$BS,46,0)</f>
        <v>#N/A</v>
      </c>
      <c r="AF1289" s="21" t="e">
        <f t="shared" si="655"/>
        <v>#N/A</v>
      </c>
      <c r="AG1289" s="20" t="e">
        <f>VLOOKUP($B1289,'DATA PENGUKURAN GARDU'!$A:$BS,46,0)</f>
        <v>#N/A</v>
      </c>
      <c r="AH1289" s="20" t="e">
        <f>VLOOKUP($B1289,'DATA PENGUKURAN GARDU'!$A:$BS,53,0)</f>
        <v>#N/A</v>
      </c>
      <c r="AI1289" s="20" t="e">
        <f>VLOOKUP($B1289,'DATA PENGUKURAN GARDU'!$A:$BS,54,0)</f>
        <v>#N/A</v>
      </c>
      <c r="AJ1289" s="17" t="e">
        <f>VLOOKUP($C1289,'DATA PENGUKURAN GARDU'!$A:$BS,42,0)</f>
        <v>#N/A</v>
      </c>
      <c r="AK1289" s="23" t="e">
        <f t="shared" si="656"/>
        <v>#N/A</v>
      </c>
      <c r="AL1289" s="17" t="e">
        <f>VLOOKUP($C1289,'DATA PENGUKURAN GARDU'!$A:$BS,44,0)</f>
        <v>#N/A</v>
      </c>
      <c r="AM1289" s="23" t="e">
        <f t="shared" si="657"/>
        <v>#N/A</v>
      </c>
      <c r="AN1289" s="17" t="e">
        <f>VLOOKUP($C1289,'DATA PENGUKURAN GARDU'!$A:$BS,46,0)</f>
        <v>#N/A</v>
      </c>
      <c r="AO1289" s="23" t="e">
        <f t="shared" si="658"/>
        <v>#N/A</v>
      </c>
      <c r="AP1289" s="17" t="e">
        <f>VLOOKUP($C1289,'DATA PENGUKURAN GARDU'!$A:$BS,46,0)</f>
        <v>#N/A</v>
      </c>
      <c r="AQ1289" s="17" t="e">
        <f>VLOOKUP($C1289,'DATA PENGUKURAN GARDU'!$A:$BS,53,0)</f>
        <v>#N/A</v>
      </c>
      <c r="AR1289" s="17" t="e">
        <f>VLOOKUP($C1289,'DATA PENGUKURAN GARDU'!$A:$BS,54,0)</f>
        <v>#N/A</v>
      </c>
      <c r="AS1289" s="20" t="e">
        <f>VLOOKUP($D1289,'DATA PENGUKURAN GARDU'!$A:$BS,42,0)</f>
        <v>#N/A</v>
      </c>
      <c r="AT1289" s="21" t="e">
        <f t="shared" si="659"/>
        <v>#N/A</v>
      </c>
      <c r="AU1289" s="20" t="e">
        <f>VLOOKUP($D1289,'DATA PENGUKURAN GARDU'!$A:$BS,44,0)</f>
        <v>#N/A</v>
      </c>
      <c r="AV1289" s="21" t="e">
        <f t="shared" si="660"/>
        <v>#N/A</v>
      </c>
      <c r="AW1289" s="20" t="e">
        <f>VLOOKUP($D1289,'DATA PENGUKURAN GARDU'!$A:$BS,46,0)</f>
        <v>#N/A</v>
      </c>
      <c r="AX1289" s="21" t="e">
        <f t="shared" si="661"/>
        <v>#N/A</v>
      </c>
      <c r="AY1289" s="20" t="e">
        <f>VLOOKUP($D1289,'DATA PENGUKURAN GARDU'!$A:$BS,46,0)</f>
        <v>#N/A</v>
      </c>
      <c r="AZ1289" s="20" t="e">
        <f>VLOOKUP($D1289,'DATA PENGUKURAN GARDU'!$A:$BS,53,0)</f>
        <v>#N/A</v>
      </c>
      <c r="BA1289" s="20" t="e">
        <f>VLOOKUP($D1289,'DATA PENGUKURAN GARDU'!$A:$BS,54,0)</f>
        <v>#N/A</v>
      </c>
      <c r="BB1289" s="17" t="e">
        <f>VLOOKUP($E1289,'DATA PENGUKURAN GARDU'!$A:$BS,42,0)</f>
        <v>#N/A</v>
      </c>
      <c r="BC1289" s="23" t="e">
        <f t="shared" si="662"/>
        <v>#N/A</v>
      </c>
      <c r="BD1289" s="17" t="e">
        <f>VLOOKUP($E1289,'DATA PENGUKURAN GARDU'!$A:$BS,44,0)</f>
        <v>#N/A</v>
      </c>
      <c r="BE1289" s="23" t="e">
        <f t="shared" si="663"/>
        <v>#N/A</v>
      </c>
      <c r="BF1289" s="17" t="e">
        <f>VLOOKUP($E1289,'DATA PENGUKURAN GARDU'!$A:$BS,46,0)</f>
        <v>#N/A</v>
      </c>
      <c r="BG1289" s="23" t="e">
        <f t="shared" si="664"/>
        <v>#N/A</v>
      </c>
      <c r="BH1289" s="17" t="e">
        <f>VLOOKUP($E1289,'DATA PENGUKURAN GARDU'!$A:$BS,46,0)</f>
        <v>#N/A</v>
      </c>
      <c r="BI1289" s="17" t="e">
        <f>VLOOKUP($E1289,'DATA PENGUKURAN GARDU'!$A:$BS,53,0)</f>
        <v>#N/A</v>
      </c>
      <c r="BJ1289" s="17" t="e">
        <f>VLOOKUP($E1289,'DATA PENGUKURAN GARDU'!$A:$BS,54,0)</f>
        <v>#N/A</v>
      </c>
      <c r="BK1289" s="20" t="e">
        <f t="shared" si="675"/>
        <v>#N/A</v>
      </c>
      <c r="BL1289" s="20" t="e">
        <f t="shared" si="676"/>
        <v>#N/A</v>
      </c>
      <c r="BM1289" s="20" t="e">
        <f t="shared" si="677"/>
        <v>#N/A</v>
      </c>
      <c r="BN1289" s="25" t="e">
        <f t="shared" si="678"/>
        <v>#N/A</v>
      </c>
      <c r="BO1289" s="26" t="str">
        <f t="shared" si="679"/>
        <v>0</v>
      </c>
      <c r="BP1289" s="21" t="e">
        <f t="shared" si="680"/>
        <v>#VALUE!</v>
      </c>
      <c r="BQ1289" s="20" t="e">
        <f t="shared" si="681"/>
        <v>#N/A</v>
      </c>
      <c r="BR1289" s="20" t="e">
        <v>#N/A</v>
      </c>
      <c r="BS1289" s="9" t="e">
        <v>#N/A</v>
      </c>
      <c r="BT1289" s="2" t="e">
        <f t="shared" si="682"/>
        <v>#VALUE!</v>
      </c>
      <c r="BU1289" s="2" t="e">
        <f t="shared" si="665"/>
        <v>#N/A</v>
      </c>
      <c r="BV1289" s="2" t="e">
        <f t="shared" si="666"/>
        <v>#N/A</v>
      </c>
    </row>
    <row r="1290" s="2" customFormat="1" ht="22.95" customHeight="1" spans="1:74">
      <c r="A1290" s="9" t="str">
        <f t="shared" si="667"/>
        <v>BB 094Induk</v>
      </c>
      <c r="B1290" s="9" t="str">
        <f t="shared" si="668"/>
        <v>BB 094jurusan 1</v>
      </c>
      <c r="C1290" s="9" t="str">
        <f t="shared" si="669"/>
        <v>BB 094jurusan 2</v>
      </c>
      <c r="D1290" s="9" t="str">
        <f t="shared" si="670"/>
        <v>BB 094jurusan 3</v>
      </c>
      <c r="E1290" s="9" t="str">
        <f t="shared" si="671"/>
        <v>BB 094jurusan 4</v>
      </c>
      <c r="F1290" s="10" t="s">
        <v>605</v>
      </c>
      <c r="G1290" s="10" t="s">
        <v>4</v>
      </c>
      <c r="H1290" s="10" t="s">
        <v>1546</v>
      </c>
      <c r="I1290" s="10" t="s">
        <v>12306</v>
      </c>
      <c r="J1290" s="10" t="s">
        <v>12673</v>
      </c>
      <c r="K1290" s="10" t="s">
        <v>7465</v>
      </c>
      <c r="L1290" s="10"/>
      <c r="M1290" s="10"/>
      <c r="N1290" s="14">
        <f t="shared" si="672"/>
        <v>0</v>
      </c>
      <c r="O1290" s="15" t="e">
        <f t="shared" si="673"/>
        <v>#VALUE!</v>
      </c>
      <c r="P1290" s="15" t="e">
        <f t="shared" si="674"/>
        <v>#VALUE!</v>
      </c>
      <c r="Q1290" s="17" t="e">
        <f>VLOOKUP($A1290,'DATA PENGUKURAN GARDU'!$A:$BS,42,0)</f>
        <v>#N/A</v>
      </c>
      <c r="R1290" s="18" t="e">
        <f t="shared" si="650"/>
        <v>#N/A</v>
      </c>
      <c r="S1290" s="17" t="e">
        <f>VLOOKUP($A1290,'DATA PENGUKURAN GARDU'!$A:$BS,44,0)</f>
        <v>#N/A</v>
      </c>
      <c r="T1290" s="18" t="e">
        <f t="shared" si="651"/>
        <v>#N/A</v>
      </c>
      <c r="U1290" s="17" t="e">
        <f>VLOOKUP($A1290,'DATA PENGUKURAN GARDU'!$A:$BS,46,0)</f>
        <v>#N/A</v>
      </c>
      <c r="V1290" s="18" t="e">
        <f t="shared" si="652"/>
        <v>#N/A</v>
      </c>
      <c r="W1290" s="17" t="e">
        <f>VLOOKUP($A1290,'DATA PENGUKURAN GARDU'!$A:$BS,48,0)</f>
        <v>#N/A</v>
      </c>
      <c r="X1290" s="17" t="e">
        <f>VLOOKUP($A1290,'DATA PENGUKURAN GARDU'!$A:$BS,53,0)</f>
        <v>#N/A</v>
      </c>
      <c r="Y1290" s="17" t="e">
        <f>VLOOKUP($A1290,'DATA PENGUKURAN GARDU'!$A:$BS,54,0)</f>
        <v>#N/A</v>
      </c>
      <c r="Z1290" s="17" t="e">
        <f>VLOOKUP($A1290,'DATA PENGUKURAN GARDU'!$A:$BS,55,0)</f>
        <v>#N/A</v>
      </c>
      <c r="AA1290" s="20" t="e">
        <f>VLOOKUP($B1290,'DATA PENGUKURAN GARDU'!$A:$BS,42,0)</f>
        <v>#N/A</v>
      </c>
      <c r="AB1290" s="21" t="e">
        <f t="shared" si="653"/>
        <v>#N/A</v>
      </c>
      <c r="AC1290" s="20" t="e">
        <f>VLOOKUP($B1290,'DATA PENGUKURAN GARDU'!$A:$BS,44,0)</f>
        <v>#N/A</v>
      </c>
      <c r="AD1290" s="21" t="e">
        <f t="shared" si="654"/>
        <v>#N/A</v>
      </c>
      <c r="AE1290" s="20" t="e">
        <f>VLOOKUP($B1290,'DATA PENGUKURAN GARDU'!$A:$BS,46,0)</f>
        <v>#N/A</v>
      </c>
      <c r="AF1290" s="21" t="e">
        <f t="shared" si="655"/>
        <v>#N/A</v>
      </c>
      <c r="AG1290" s="20" t="e">
        <f>VLOOKUP($B1290,'DATA PENGUKURAN GARDU'!$A:$BS,46,0)</f>
        <v>#N/A</v>
      </c>
      <c r="AH1290" s="20" t="e">
        <f>VLOOKUP($B1290,'DATA PENGUKURAN GARDU'!$A:$BS,53,0)</f>
        <v>#N/A</v>
      </c>
      <c r="AI1290" s="20" t="e">
        <f>VLOOKUP($B1290,'DATA PENGUKURAN GARDU'!$A:$BS,54,0)</f>
        <v>#N/A</v>
      </c>
      <c r="AJ1290" s="17" t="e">
        <f>VLOOKUP($C1290,'DATA PENGUKURAN GARDU'!$A:$BS,42,0)</f>
        <v>#N/A</v>
      </c>
      <c r="AK1290" s="23" t="e">
        <f t="shared" si="656"/>
        <v>#N/A</v>
      </c>
      <c r="AL1290" s="17" t="e">
        <f>VLOOKUP($C1290,'DATA PENGUKURAN GARDU'!$A:$BS,44,0)</f>
        <v>#N/A</v>
      </c>
      <c r="AM1290" s="23" t="e">
        <f t="shared" si="657"/>
        <v>#N/A</v>
      </c>
      <c r="AN1290" s="17" t="e">
        <f>VLOOKUP($C1290,'DATA PENGUKURAN GARDU'!$A:$BS,46,0)</f>
        <v>#N/A</v>
      </c>
      <c r="AO1290" s="23" t="e">
        <f t="shared" si="658"/>
        <v>#N/A</v>
      </c>
      <c r="AP1290" s="17" t="e">
        <f>VLOOKUP($C1290,'DATA PENGUKURAN GARDU'!$A:$BS,46,0)</f>
        <v>#N/A</v>
      </c>
      <c r="AQ1290" s="17" t="e">
        <f>VLOOKUP($C1290,'DATA PENGUKURAN GARDU'!$A:$BS,53,0)</f>
        <v>#N/A</v>
      </c>
      <c r="AR1290" s="17" t="e">
        <f>VLOOKUP($C1290,'DATA PENGUKURAN GARDU'!$A:$BS,54,0)</f>
        <v>#N/A</v>
      </c>
      <c r="AS1290" s="20" t="e">
        <f>VLOOKUP($D1290,'DATA PENGUKURAN GARDU'!$A:$BS,42,0)</f>
        <v>#N/A</v>
      </c>
      <c r="AT1290" s="21" t="e">
        <f t="shared" si="659"/>
        <v>#N/A</v>
      </c>
      <c r="AU1290" s="20" t="e">
        <f>VLOOKUP($D1290,'DATA PENGUKURAN GARDU'!$A:$BS,44,0)</f>
        <v>#N/A</v>
      </c>
      <c r="AV1290" s="21" t="e">
        <f t="shared" si="660"/>
        <v>#N/A</v>
      </c>
      <c r="AW1290" s="20" t="e">
        <f>VLOOKUP($D1290,'DATA PENGUKURAN GARDU'!$A:$BS,46,0)</f>
        <v>#N/A</v>
      </c>
      <c r="AX1290" s="21" t="e">
        <f t="shared" si="661"/>
        <v>#N/A</v>
      </c>
      <c r="AY1290" s="20" t="e">
        <f>VLOOKUP($D1290,'DATA PENGUKURAN GARDU'!$A:$BS,46,0)</f>
        <v>#N/A</v>
      </c>
      <c r="AZ1290" s="20" t="e">
        <f>VLOOKUP($D1290,'DATA PENGUKURAN GARDU'!$A:$BS,53,0)</f>
        <v>#N/A</v>
      </c>
      <c r="BA1290" s="20" t="e">
        <f>VLOOKUP($D1290,'DATA PENGUKURAN GARDU'!$A:$BS,54,0)</f>
        <v>#N/A</v>
      </c>
      <c r="BB1290" s="17" t="e">
        <f>VLOOKUP($E1290,'DATA PENGUKURAN GARDU'!$A:$BS,42,0)</f>
        <v>#N/A</v>
      </c>
      <c r="BC1290" s="23" t="e">
        <f t="shared" si="662"/>
        <v>#N/A</v>
      </c>
      <c r="BD1290" s="17" t="e">
        <f>VLOOKUP($E1290,'DATA PENGUKURAN GARDU'!$A:$BS,44,0)</f>
        <v>#N/A</v>
      </c>
      <c r="BE1290" s="23" t="e">
        <f t="shared" si="663"/>
        <v>#N/A</v>
      </c>
      <c r="BF1290" s="17" t="e">
        <f>VLOOKUP($E1290,'DATA PENGUKURAN GARDU'!$A:$BS,46,0)</f>
        <v>#N/A</v>
      </c>
      <c r="BG1290" s="23" t="e">
        <f t="shared" si="664"/>
        <v>#N/A</v>
      </c>
      <c r="BH1290" s="17" t="e">
        <f>VLOOKUP($E1290,'DATA PENGUKURAN GARDU'!$A:$BS,46,0)</f>
        <v>#N/A</v>
      </c>
      <c r="BI1290" s="17" t="e">
        <f>VLOOKUP($E1290,'DATA PENGUKURAN GARDU'!$A:$BS,53,0)</f>
        <v>#N/A</v>
      </c>
      <c r="BJ1290" s="17" t="e">
        <f>VLOOKUP($E1290,'DATA PENGUKURAN GARDU'!$A:$BS,54,0)</f>
        <v>#N/A</v>
      </c>
      <c r="BK1290" s="20" t="e">
        <f t="shared" si="675"/>
        <v>#N/A</v>
      </c>
      <c r="BL1290" s="20" t="e">
        <f t="shared" si="676"/>
        <v>#N/A</v>
      </c>
      <c r="BM1290" s="20" t="e">
        <f t="shared" si="677"/>
        <v>#N/A</v>
      </c>
      <c r="BN1290" s="25" t="e">
        <f t="shared" si="678"/>
        <v>#N/A</v>
      </c>
      <c r="BO1290" s="26" t="str">
        <f t="shared" si="679"/>
        <v>0</v>
      </c>
      <c r="BP1290" s="21" t="e">
        <f t="shared" si="680"/>
        <v>#VALUE!</v>
      </c>
      <c r="BQ1290" s="20" t="e">
        <f t="shared" si="681"/>
        <v>#N/A</v>
      </c>
      <c r="BR1290" s="20" t="e">
        <v>#N/A</v>
      </c>
      <c r="BS1290" s="9" t="e">
        <v>#N/A</v>
      </c>
      <c r="BT1290" s="2" t="e">
        <f t="shared" si="682"/>
        <v>#VALUE!</v>
      </c>
      <c r="BU1290" s="2" t="e">
        <f t="shared" si="665"/>
        <v>#N/A</v>
      </c>
      <c r="BV1290" s="2" t="e">
        <f t="shared" si="666"/>
        <v>#N/A</v>
      </c>
    </row>
    <row r="1291" s="2" customFormat="1" ht="22.95" customHeight="1" spans="1:74">
      <c r="A1291" s="9" t="str">
        <f t="shared" si="667"/>
        <v>BB 096Induk</v>
      </c>
      <c r="B1291" s="9" t="str">
        <f t="shared" si="668"/>
        <v>BB 096jurusan 1</v>
      </c>
      <c r="C1291" s="9" t="str">
        <f t="shared" si="669"/>
        <v>BB 096jurusan 2</v>
      </c>
      <c r="D1291" s="9" t="str">
        <f t="shared" si="670"/>
        <v>BB 096jurusan 3</v>
      </c>
      <c r="E1291" s="9" t="str">
        <f t="shared" si="671"/>
        <v>BB 096jurusan 4</v>
      </c>
      <c r="F1291" s="10" t="s">
        <v>605</v>
      </c>
      <c r="G1291" s="10" t="s">
        <v>4</v>
      </c>
      <c r="H1291" s="10" t="s">
        <v>1547</v>
      </c>
      <c r="I1291" s="10" t="s">
        <v>12674</v>
      </c>
      <c r="J1291" s="10" t="s">
        <v>12675</v>
      </c>
      <c r="K1291" s="10" t="s">
        <v>7465</v>
      </c>
      <c r="L1291" s="10"/>
      <c r="M1291" s="10"/>
      <c r="N1291" s="14">
        <f t="shared" si="672"/>
        <v>0</v>
      </c>
      <c r="O1291" s="15" t="e">
        <f t="shared" si="673"/>
        <v>#VALUE!</v>
      </c>
      <c r="P1291" s="15" t="e">
        <f t="shared" si="674"/>
        <v>#VALUE!</v>
      </c>
      <c r="Q1291" s="17" t="e">
        <f>VLOOKUP($A1291,'DATA PENGUKURAN GARDU'!$A:$BS,42,0)</f>
        <v>#N/A</v>
      </c>
      <c r="R1291" s="18" t="e">
        <f t="shared" si="650"/>
        <v>#N/A</v>
      </c>
      <c r="S1291" s="17" t="e">
        <f>VLOOKUP($A1291,'DATA PENGUKURAN GARDU'!$A:$BS,44,0)</f>
        <v>#N/A</v>
      </c>
      <c r="T1291" s="18" t="e">
        <f t="shared" si="651"/>
        <v>#N/A</v>
      </c>
      <c r="U1291" s="17" t="e">
        <f>VLOOKUP($A1291,'DATA PENGUKURAN GARDU'!$A:$BS,46,0)</f>
        <v>#N/A</v>
      </c>
      <c r="V1291" s="18" t="e">
        <f t="shared" si="652"/>
        <v>#N/A</v>
      </c>
      <c r="W1291" s="17" t="e">
        <f>VLOOKUP($A1291,'DATA PENGUKURAN GARDU'!$A:$BS,48,0)</f>
        <v>#N/A</v>
      </c>
      <c r="X1291" s="17" t="e">
        <f>VLOOKUP($A1291,'DATA PENGUKURAN GARDU'!$A:$BS,53,0)</f>
        <v>#N/A</v>
      </c>
      <c r="Y1291" s="17" t="e">
        <f>VLOOKUP($A1291,'DATA PENGUKURAN GARDU'!$A:$BS,54,0)</f>
        <v>#N/A</v>
      </c>
      <c r="Z1291" s="17" t="e">
        <f>VLOOKUP($A1291,'DATA PENGUKURAN GARDU'!$A:$BS,55,0)</f>
        <v>#N/A</v>
      </c>
      <c r="AA1291" s="20" t="e">
        <f>VLOOKUP($B1291,'DATA PENGUKURAN GARDU'!$A:$BS,42,0)</f>
        <v>#N/A</v>
      </c>
      <c r="AB1291" s="21" t="e">
        <f t="shared" si="653"/>
        <v>#N/A</v>
      </c>
      <c r="AC1291" s="20" t="e">
        <f>VLOOKUP($B1291,'DATA PENGUKURAN GARDU'!$A:$BS,44,0)</f>
        <v>#N/A</v>
      </c>
      <c r="AD1291" s="21" t="e">
        <f t="shared" si="654"/>
        <v>#N/A</v>
      </c>
      <c r="AE1291" s="20" t="e">
        <f>VLOOKUP($B1291,'DATA PENGUKURAN GARDU'!$A:$BS,46,0)</f>
        <v>#N/A</v>
      </c>
      <c r="AF1291" s="21" t="e">
        <f t="shared" si="655"/>
        <v>#N/A</v>
      </c>
      <c r="AG1291" s="20" t="e">
        <f>VLOOKUP($B1291,'DATA PENGUKURAN GARDU'!$A:$BS,46,0)</f>
        <v>#N/A</v>
      </c>
      <c r="AH1291" s="20" t="e">
        <f>VLOOKUP($B1291,'DATA PENGUKURAN GARDU'!$A:$BS,53,0)</f>
        <v>#N/A</v>
      </c>
      <c r="AI1291" s="20" t="e">
        <f>VLOOKUP($B1291,'DATA PENGUKURAN GARDU'!$A:$BS,54,0)</f>
        <v>#N/A</v>
      </c>
      <c r="AJ1291" s="17" t="e">
        <f>VLOOKUP($C1291,'DATA PENGUKURAN GARDU'!$A:$BS,42,0)</f>
        <v>#N/A</v>
      </c>
      <c r="AK1291" s="23" t="e">
        <f t="shared" si="656"/>
        <v>#N/A</v>
      </c>
      <c r="AL1291" s="17" t="e">
        <f>VLOOKUP($C1291,'DATA PENGUKURAN GARDU'!$A:$BS,44,0)</f>
        <v>#N/A</v>
      </c>
      <c r="AM1291" s="23" t="e">
        <f t="shared" si="657"/>
        <v>#N/A</v>
      </c>
      <c r="AN1291" s="17" t="e">
        <f>VLOOKUP($C1291,'DATA PENGUKURAN GARDU'!$A:$BS,46,0)</f>
        <v>#N/A</v>
      </c>
      <c r="AO1291" s="23" t="e">
        <f t="shared" si="658"/>
        <v>#N/A</v>
      </c>
      <c r="AP1291" s="17" t="e">
        <f>VLOOKUP($C1291,'DATA PENGUKURAN GARDU'!$A:$BS,46,0)</f>
        <v>#N/A</v>
      </c>
      <c r="AQ1291" s="17" t="e">
        <f>VLOOKUP($C1291,'DATA PENGUKURAN GARDU'!$A:$BS,53,0)</f>
        <v>#N/A</v>
      </c>
      <c r="AR1291" s="17" t="e">
        <f>VLOOKUP($C1291,'DATA PENGUKURAN GARDU'!$A:$BS,54,0)</f>
        <v>#N/A</v>
      </c>
      <c r="AS1291" s="20" t="e">
        <f>VLOOKUP($D1291,'DATA PENGUKURAN GARDU'!$A:$BS,42,0)</f>
        <v>#N/A</v>
      </c>
      <c r="AT1291" s="21" t="e">
        <f t="shared" si="659"/>
        <v>#N/A</v>
      </c>
      <c r="AU1291" s="20" t="e">
        <f>VLOOKUP($D1291,'DATA PENGUKURAN GARDU'!$A:$BS,44,0)</f>
        <v>#N/A</v>
      </c>
      <c r="AV1291" s="21" t="e">
        <f t="shared" si="660"/>
        <v>#N/A</v>
      </c>
      <c r="AW1291" s="20" t="e">
        <f>VLOOKUP($D1291,'DATA PENGUKURAN GARDU'!$A:$BS,46,0)</f>
        <v>#N/A</v>
      </c>
      <c r="AX1291" s="21" t="e">
        <f t="shared" si="661"/>
        <v>#N/A</v>
      </c>
      <c r="AY1291" s="20" t="e">
        <f>VLOOKUP($D1291,'DATA PENGUKURAN GARDU'!$A:$BS,46,0)</f>
        <v>#N/A</v>
      </c>
      <c r="AZ1291" s="20" t="e">
        <f>VLOOKUP($D1291,'DATA PENGUKURAN GARDU'!$A:$BS,53,0)</f>
        <v>#N/A</v>
      </c>
      <c r="BA1291" s="20" t="e">
        <f>VLOOKUP($D1291,'DATA PENGUKURAN GARDU'!$A:$BS,54,0)</f>
        <v>#N/A</v>
      </c>
      <c r="BB1291" s="17" t="e">
        <f>VLOOKUP($E1291,'DATA PENGUKURAN GARDU'!$A:$BS,42,0)</f>
        <v>#N/A</v>
      </c>
      <c r="BC1291" s="23" t="e">
        <f t="shared" si="662"/>
        <v>#N/A</v>
      </c>
      <c r="BD1291" s="17" t="e">
        <f>VLOOKUP($E1291,'DATA PENGUKURAN GARDU'!$A:$BS,44,0)</f>
        <v>#N/A</v>
      </c>
      <c r="BE1291" s="23" t="e">
        <f t="shared" si="663"/>
        <v>#N/A</v>
      </c>
      <c r="BF1291" s="17" t="e">
        <f>VLOOKUP($E1291,'DATA PENGUKURAN GARDU'!$A:$BS,46,0)</f>
        <v>#N/A</v>
      </c>
      <c r="BG1291" s="23" t="e">
        <f t="shared" si="664"/>
        <v>#N/A</v>
      </c>
      <c r="BH1291" s="17" t="e">
        <f>VLOOKUP($E1291,'DATA PENGUKURAN GARDU'!$A:$BS,46,0)</f>
        <v>#N/A</v>
      </c>
      <c r="BI1291" s="17" t="e">
        <f>VLOOKUP($E1291,'DATA PENGUKURAN GARDU'!$A:$BS,53,0)</f>
        <v>#N/A</v>
      </c>
      <c r="BJ1291" s="17" t="e">
        <f>VLOOKUP($E1291,'DATA PENGUKURAN GARDU'!$A:$BS,54,0)</f>
        <v>#N/A</v>
      </c>
      <c r="BK1291" s="20" t="e">
        <f t="shared" si="675"/>
        <v>#N/A</v>
      </c>
      <c r="BL1291" s="20" t="e">
        <f t="shared" si="676"/>
        <v>#N/A</v>
      </c>
      <c r="BM1291" s="20" t="e">
        <f t="shared" si="677"/>
        <v>#N/A</v>
      </c>
      <c r="BN1291" s="25" t="e">
        <f t="shared" si="678"/>
        <v>#N/A</v>
      </c>
      <c r="BO1291" s="26" t="str">
        <f t="shared" si="679"/>
        <v>0</v>
      </c>
      <c r="BP1291" s="21" t="e">
        <f t="shared" si="680"/>
        <v>#VALUE!</v>
      </c>
      <c r="BQ1291" s="20" t="e">
        <f t="shared" si="681"/>
        <v>#N/A</v>
      </c>
      <c r="BR1291" s="20" t="e">
        <v>#N/A</v>
      </c>
      <c r="BS1291" s="9" t="e">
        <v>#N/A</v>
      </c>
      <c r="BT1291" s="2" t="e">
        <f t="shared" si="682"/>
        <v>#VALUE!</v>
      </c>
      <c r="BU1291" s="2" t="e">
        <f t="shared" si="665"/>
        <v>#N/A</v>
      </c>
      <c r="BV1291" s="2" t="e">
        <f t="shared" si="666"/>
        <v>#N/A</v>
      </c>
    </row>
    <row r="1292" s="2" customFormat="1" ht="22.95" customHeight="1" spans="1:74">
      <c r="A1292" s="9" t="str">
        <f t="shared" si="667"/>
        <v>GARDU HOTEL SUTAN RAJAInduk</v>
      </c>
      <c r="B1292" s="9" t="str">
        <f t="shared" si="668"/>
        <v>GARDU HOTEL SUTAN RAJAjurusan 1</v>
      </c>
      <c r="C1292" s="9" t="str">
        <f t="shared" si="669"/>
        <v>GARDU HOTEL SUTAN RAJAjurusan 2</v>
      </c>
      <c r="D1292" s="9" t="str">
        <f t="shared" si="670"/>
        <v>GARDU HOTEL SUTAN RAJAjurusan 3</v>
      </c>
      <c r="E1292" s="9" t="str">
        <f t="shared" si="671"/>
        <v>GARDU HOTEL SUTAN RAJAjurusan 4</v>
      </c>
      <c r="F1292" s="10" t="s">
        <v>136</v>
      </c>
      <c r="G1292" s="10" t="s">
        <v>132</v>
      </c>
      <c r="H1292" s="10" t="s">
        <v>1548</v>
      </c>
      <c r="I1292" s="10" t="s">
        <v>12676</v>
      </c>
      <c r="J1292" s="10" t="s">
        <v>12677</v>
      </c>
      <c r="K1292" s="10" t="s">
        <v>7465</v>
      </c>
      <c r="L1292" s="10"/>
      <c r="M1292" s="10"/>
      <c r="N1292" s="14">
        <f t="shared" si="672"/>
        <v>0</v>
      </c>
      <c r="O1292" s="15" t="e">
        <f t="shared" si="673"/>
        <v>#VALUE!</v>
      </c>
      <c r="P1292" s="15" t="e">
        <f t="shared" si="674"/>
        <v>#VALUE!</v>
      </c>
      <c r="Q1292" s="17" t="e">
        <f>VLOOKUP($A1292,'DATA PENGUKURAN GARDU'!$A:$BS,42,0)</f>
        <v>#N/A</v>
      </c>
      <c r="R1292" s="18" t="e">
        <f t="shared" si="650"/>
        <v>#N/A</v>
      </c>
      <c r="S1292" s="17" t="e">
        <f>VLOOKUP($A1292,'DATA PENGUKURAN GARDU'!$A:$BS,44,0)</f>
        <v>#N/A</v>
      </c>
      <c r="T1292" s="18" t="e">
        <f t="shared" si="651"/>
        <v>#N/A</v>
      </c>
      <c r="U1292" s="17" t="e">
        <f>VLOOKUP($A1292,'DATA PENGUKURAN GARDU'!$A:$BS,46,0)</f>
        <v>#N/A</v>
      </c>
      <c r="V1292" s="18" t="e">
        <f t="shared" si="652"/>
        <v>#N/A</v>
      </c>
      <c r="W1292" s="17" t="e">
        <f>VLOOKUP($A1292,'DATA PENGUKURAN GARDU'!$A:$BS,48,0)</f>
        <v>#N/A</v>
      </c>
      <c r="X1292" s="17" t="e">
        <f>VLOOKUP($A1292,'DATA PENGUKURAN GARDU'!$A:$BS,53,0)</f>
        <v>#N/A</v>
      </c>
      <c r="Y1292" s="17" t="e">
        <f>VLOOKUP($A1292,'DATA PENGUKURAN GARDU'!$A:$BS,54,0)</f>
        <v>#N/A</v>
      </c>
      <c r="Z1292" s="17" t="e">
        <f>VLOOKUP($A1292,'DATA PENGUKURAN GARDU'!$A:$BS,55,0)</f>
        <v>#N/A</v>
      </c>
      <c r="AA1292" s="20" t="e">
        <f>VLOOKUP($B1292,'DATA PENGUKURAN GARDU'!$A:$BS,42,0)</f>
        <v>#N/A</v>
      </c>
      <c r="AB1292" s="21" t="e">
        <f t="shared" si="653"/>
        <v>#N/A</v>
      </c>
      <c r="AC1292" s="20" t="e">
        <f>VLOOKUP($B1292,'DATA PENGUKURAN GARDU'!$A:$BS,44,0)</f>
        <v>#N/A</v>
      </c>
      <c r="AD1292" s="21" t="e">
        <f t="shared" si="654"/>
        <v>#N/A</v>
      </c>
      <c r="AE1292" s="20" t="e">
        <f>VLOOKUP($B1292,'DATA PENGUKURAN GARDU'!$A:$BS,46,0)</f>
        <v>#N/A</v>
      </c>
      <c r="AF1292" s="21" t="e">
        <f t="shared" si="655"/>
        <v>#N/A</v>
      </c>
      <c r="AG1292" s="20" t="e">
        <f>VLOOKUP($B1292,'DATA PENGUKURAN GARDU'!$A:$BS,46,0)</f>
        <v>#N/A</v>
      </c>
      <c r="AH1292" s="20" t="e">
        <f>VLOOKUP($B1292,'DATA PENGUKURAN GARDU'!$A:$BS,53,0)</f>
        <v>#N/A</v>
      </c>
      <c r="AI1292" s="20" t="e">
        <f>VLOOKUP($B1292,'DATA PENGUKURAN GARDU'!$A:$BS,54,0)</f>
        <v>#N/A</v>
      </c>
      <c r="AJ1292" s="17" t="e">
        <f>VLOOKUP($C1292,'DATA PENGUKURAN GARDU'!$A:$BS,42,0)</f>
        <v>#N/A</v>
      </c>
      <c r="AK1292" s="23" t="e">
        <f t="shared" si="656"/>
        <v>#N/A</v>
      </c>
      <c r="AL1292" s="17" t="e">
        <f>VLOOKUP($C1292,'DATA PENGUKURAN GARDU'!$A:$BS,44,0)</f>
        <v>#N/A</v>
      </c>
      <c r="AM1292" s="23" t="e">
        <f t="shared" si="657"/>
        <v>#N/A</v>
      </c>
      <c r="AN1292" s="17" t="e">
        <f>VLOOKUP($C1292,'DATA PENGUKURAN GARDU'!$A:$BS,46,0)</f>
        <v>#N/A</v>
      </c>
      <c r="AO1292" s="23" t="e">
        <f t="shared" si="658"/>
        <v>#N/A</v>
      </c>
      <c r="AP1292" s="17" t="e">
        <f>VLOOKUP($C1292,'DATA PENGUKURAN GARDU'!$A:$BS,46,0)</f>
        <v>#N/A</v>
      </c>
      <c r="AQ1292" s="17" t="e">
        <f>VLOOKUP($C1292,'DATA PENGUKURAN GARDU'!$A:$BS,53,0)</f>
        <v>#N/A</v>
      </c>
      <c r="AR1292" s="17" t="e">
        <f>VLOOKUP($C1292,'DATA PENGUKURAN GARDU'!$A:$BS,54,0)</f>
        <v>#N/A</v>
      </c>
      <c r="AS1292" s="20" t="e">
        <f>VLOOKUP($D1292,'DATA PENGUKURAN GARDU'!$A:$BS,42,0)</f>
        <v>#N/A</v>
      </c>
      <c r="AT1292" s="21" t="e">
        <f t="shared" si="659"/>
        <v>#N/A</v>
      </c>
      <c r="AU1292" s="20" t="e">
        <f>VLOOKUP($D1292,'DATA PENGUKURAN GARDU'!$A:$BS,44,0)</f>
        <v>#N/A</v>
      </c>
      <c r="AV1292" s="21" t="e">
        <f t="shared" si="660"/>
        <v>#N/A</v>
      </c>
      <c r="AW1292" s="20" t="e">
        <f>VLOOKUP($D1292,'DATA PENGUKURAN GARDU'!$A:$BS,46,0)</f>
        <v>#N/A</v>
      </c>
      <c r="AX1292" s="21" t="e">
        <f t="shared" si="661"/>
        <v>#N/A</v>
      </c>
      <c r="AY1292" s="20" t="e">
        <f>VLOOKUP($D1292,'DATA PENGUKURAN GARDU'!$A:$BS,46,0)</f>
        <v>#N/A</v>
      </c>
      <c r="AZ1292" s="20" t="e">
        <f>VLOOKUP($D1292,'DATA PENGUKURAN GARDU'!$A:$BS,53,0)</f>
        <v>#N/A</v>
      </c>
      <c r="BA1292" s="20" t="e">
        <f>VLOOKUP($D1292,'DATA PENGUKURAN GARDU'!$A:$BS,54,0)</f>
        <v>#N/A</v>
      </c>
      <c r="BB1292" s="17" t="e">
        <f>VLOOKUP($E1292,'DATA PENGUKURAN GARDU'!$A:$BS,42,0)</f>
        <v>#N/A</v>
      </c>
      <c r="BC1292" s="23" t="e">
        <f t="shared" si="662"/>
        <v>#N/A</v>
      </c>
      <c r="BD1292" s="17" t="e">
        <f>VLOOKUP($E1292,'DATA PENGUKURAN GARDU'!$A:$BS,44,0)</f>
        <v>#N/A</v>
      </c>
      <c r="BE1292" s="23" t="e">
        <f t="shared" si="663"/>
        <v>#N/A</v>
      </c>
      <c r="BF1292" s="17" t="e">
        <f>VLOOKUP($E1292,'DATA PENGUKURAN GARDU'!$A:$BS,46,0)</f>
        <v>#N/A</v>
      </c>
      <c r="BG1292" s="23" t="e">
        <f t="shared" si="664"/>
        <v>#N/A</v>
      </c>
      <c r="BH1292" s="17" t="e">
        <f>VLOOKUP($E1292,'DATA PENGUKURAN GARDU'!$A:$BS,46,0)</f>
        <v>#N/A</v>
      </c>
      <c r="BI1292" s="17" t="e">
        <f>VLOOKUP($E1292,'DATA PENGUKURAN GARDU'!$A:$BS,53,0)</f>
        <v>#N/A</v>
      </c>
      <c r="BJ1292" s="17" t="e">
        <f>VLOOKUP($E1292,'DATA PENGUKURAN GARDU'!$A:$BS,54,0)</f>
        <v>#N/A</v>
      </c>
      <c r="BK1292" s="20" t="e">
        <f t="shared" si="675"/>
        <v>#N/A</v>
      </c>
      <c r="BL1292" s="20" t="e">
        <f t="shared" si="676"/>
        <v>#N/A</v>
      </c>
      <c r="BM1292" s="20" t="e">
        <f t="shared" si="677"/>
        <v>#N/A</v>
      </c>
      <c r="BN1292" s="25" t="e">
        <f t="shared" si="678"/>
        <v>#N/A</v>
      </c>
      <c r="BO1292" s="26" t="str">
        <f t="shared" si="679"/>
        <v>0</v>
      </c>
      <c r="BP1292" s="21" t="e">
        <f t="shared" si="680"/>
        <v>#VALUE!</v>
      </c>
      <c r="BQ1292" s="20" t="e">
        <f t="shared" si="681"/>
        <v>#N/A</v>
      </c>
      <c r="BR1292" s="20" t="e">
        <v>#N/A</v>
      </c>
      <c r="BS1292" s="9" t="e">
        <v>#N/A</v>
      </c>
      <c r="BT1292" s="2" t="e">
        <f t="shared" si="682"/>
        <v>#VALUE!</v>
      </c>
      <c r="BU1292" s="2" t="e">
        <f t="shared" si="665"/>
        <v>#N/A</v>
      </c>
      <c r="BV1292" s="2" t="e">
        <f t="shared" si="666"/>
        <v>#N/A</v>
      </c>
    </row>
    <row r="1293" s="2" customFormat="1" ht="22.95" customHeight="1" spans="1:74">
      <c r="A1293" s="9" t="str">
        <f t="shared" si="667"/>
        <v>K-006Induk</v>
      </c>
      <c r="B1293" s="9" t="str">
        <f t="shared" si="668"/>
        <v>K-006jurusan 1</v>
      </c>
      <c r="C1293" s="9" t="str">
        <f t="shared" si="669"/>
        <v>K-006jurusan 2</v>
      </c>
      <c r="D1293" s="9" t="str">
        <f t="shared" si="670"/>
        <v>K-006jurusan 3</v>
      </c>
      <c r="E1293" s="9" t="str">
        <f t="shared" si="671"/>
        <v>K-006jurusan 4</v>
      </c>
      <c r="F1293" s="10" t="s">
        <v>610</v>
      </c>
      <c r="G1293" s="10" t="s">
        <v>132</v>
      </c>
      <c r="H1293" s="10" t="s">
        <v>1549</v>
      </c>
      <c r="I1293" s="10" t="s">
        <v>12678</v>
      </c>
      <c r="J1293" s="10" t="s">
        <v>12679</v>
      </c>
      <c r="K1293" s="10" t="s">
        <v>7465</v>
      </c>
      <c r="L1293" s="10"/>
      <c r="M1293" s="10"/>
      <c r="N1293" s="14">
        <f t="shared" si="672"/>
        <v>0</v>
      </c>
      <c r="O1293" s="15" t="e">
        <f t="shared" si="673"/>
        <v>#VALUE!</v>
      </c>
      <c r="P1293" s="15" t="e">
        <f t="shared" si="674"/>
        <v>#VALUE!</v>
      </c>
      <c r="Q1293" s="17" t="e">
        <f>VLOOKUP($A1293,'DATA PENGUKURAN GARDU'!$A:$BS,42,0)</f>
        <v>#N/A</v>
      </c>
      <c r="R1293" s="18" t="e">
        <f t="shared" si="650"/>
        <v>#N/A</v>
      </c>
      <c r="S1293" s="17" t="e">
        <f>VLOOKUP($A1293,'DATA PENGUKURAN GARDU'!$A:$BS,44,0)</f>
        <v>#N/A</v>
      </c>
      <c r="T1293" s="18" t="e">
        <f t="shared" si="651"/>
        <v>#N/A</v>
      </c>
      <c r="U1293" s="17" t="e">
        <f>VLOOKUP($A1293,'DATA PENGUKURAN GARDU'!$A:$BS,46,0)</f>
        <v>#N/A</v>
      </c>
      <c r="V1293" s="18" t="e">
        <f t="shared" si="652"/>
        <v>#N/A</v>
      </c>
      <c r="W1293" s="17" t="e">
        <f>VLOOKUP($A1293,'DATA PENGUKURAN GARDU'!$A:$BS,48,0)</f>
        <v>#N/A</v>
      </c>
      <c r="X1293" s="17" t="e">
        <f>VLOOKUP($A1293,'DATA PENGUKURAN GARDU'!$A:$BS,53,0)</f>
        <v>#N/A</v>
      </c>
      <c r="Y1293" s="17" t="e">
        <f>VLOOKUP($A1293,'DATA PENGUKURAN GARDU'!$A:$BS,54,0)</f>
        <v>#N/A</v>
      </c>
      <c r="Z1293" s="17" t="e">
        <f>VLOOKUP($A1293,'DATA PENGUKURAN GARDU'!$A:$BS,55,0)</f>
        <v>#N/A</v>
      </c>
      <c r="AA1293" s="20" t="e">
        <f>VLOOKUP($B1293,'DATA PENGUKURAN GARDU'!$A:$BS,42,0)</f>
        <v>#N/A</v>
      </c>
      <c r="AB1293" s="21" t="e">
        <f t="shared" si="653"/>
        <v>#N/A</v>
      </c>
      <c r="AC1293" s="20" t="e">
        <f>VLOOKUP($B1293,'DATA PENGUKURAN GARDU'!$A:$BS,44,0)</f>
        <v>#N/A</v>
      </c>
      <c r="AD1293" s="21" t="e">
        <f t="shared" si="654"/>
        <v>#N/A</v>
      </c>
      <c r="AE1293" s="20" t="e">
        <f>VLOOKUP($B1293,'DATA PENGUKURAN GARDU'!$A:$BS,46,0)</f>
        <v>#N/A</v>
      </c>
      <c r="AF1293" s="21" t="e">
        <f t="shared" si="655"/>
        <v>#N/A</v>
      </c>
      <c r="AG1293" s="20" t="e">
        <f>VLOOKUP($B1293,'DATA PENGUKURAN GARDU'!$A:$BS,46,0)</f>
        <v>#N/A</v>
      </c>
      <c r="AH1293" s="20" t="e">
        <f>VLOOKUP($B1293,'DATA PENGUKURAN GARDU'!$A:$BS,53,0)</f>
        <v>#N/A</v>
      </c>
      <c r="AI1293" s="20" t="e">
        <f>VLOOKUP($B1293,'DATA PENGUKURAN GARDU'!$A:$BS,54,0)</f>
        <v>#N/A</v>
      </c>
      <c r="AJ1293" s="17" t="e">
        <f>VLOOKUP($C1293,'DATA PENGUKURAN GARDU'!$A:$BS,42,0)</f>
        <v>#N/A</v>
      </c>
      <c r="AK1293" s="23" t="e">
        <f t="shared" si="656"/>
        <v>#N/A</v>
      </c>
      <c r="AL1293" s="17" t="e">
        <f>VLOOKUP($C1293,'DATA PENGUKURAN GARDU'!$A:$BS,44,0)</f>
        <v>#N/A</v>
      </c>
      <c r="AM1293" s="23" t="e">
        <f t="shared" si="657"/>
        <v>#N/A</v>
      </c>
      <c r="AN1293" s="17" t="e">
        <f>VLOOKUP($C1293,'DATA PENGUKURAN GARDU'!$A:$BS,46,0)</f>
        <v>#N/A</v>
      </c>
      <c r="AO1293" s="23" t="e">
        <f t="shared" si="658"/>
        <v>#N/A</v>
      </c>
      <c r="AP1293" s="17" t="e">
        <f>VLOOKUP($C1293,'DATA PENGUKURAN GARDU'!$A:$BS,46,0)</f>
        <v>#N/A</v>
      </c>
      <c r="AQ1293" s="17" t="e">
        <f>VLOOKUP($C1293,'DATA PENGUKURAN GARDU'!$A:$BS,53,0)</f>
        <v>#N/A</v>
      </c>
      <c r="AR1293" s="17" t="e">
        <f>VLOOKUP($C1293,'DATA PENGUKURAN GARDU'!$A:$BS,54,0)</f>
        <v>#N/A</v>
      </c>
      <c r="AS1293" s="20" t="e">
        <f>VLOOKUP($D1293,'DATA PENGUKURAN GARDU'!$A:$BS,42,0)</f>
        <v>#N/A</v>
      </c>
      <c r="AT1293" s="21" t="e">
        <f t="shared" si="659"/>
        <v>#N/A</v>
      </c>
      <c r="AU1293" s="20" t="e">
        <f>VLOOKUP($D1293,'DATA PENGUKURAN GARDU'!$A:$BS,44,0)</f>
        <v>#N/A</v>
      </c>
      <c r="AV1293" s="21" t="e">
        <f t="shared" si="660"/>
        <v>#N/A</v>
      </c>
      <c r="AW1293" s="20" t="e">
        <f>VLOOKUP($D1293,'DATA PENGUKURAN GARDU'!$A:$BS,46,0)</f>
        <v>#N/A</v>
      </c>
      <c r="AX1293" s="21" t="e">
        <f t="shared" si="661"/>
        <v>#N/A</v>
      </c>
      <c r="AY1293" s="20" t="e">
        <f>VLOOKUP($D1293,'DATA PENGUKURAN GARDU'!$A:$BS,46,0)</f>
        <v>#N/A</v>
      </c>
      <c r="AZ1293" s="20" t="e">
        <f>VLOOKUP($D1293,'DATA PENGUKURAN GARDU'!$A:$BS,53,0)</f>
        <v>#N/A</v>
      </c>
      <c r="BA1293" s="20" t="e">
        <f>VLOOKUP($D1293,'DATA PENGUKURAN GARDU'!$A:$BS,54,0)</f>
        <v>#N/A</v>
      </c>
      <c r="BB1293" s="17" t="e">
        <f>VLOOKUP($E1293,'DATA PENGUKURAN GARDU'!$A:$BS,42,0)</f>
        <v>#N/A</v>
      </c>
      <c r="BC1293" s="23" t="e">
        <f t="shared" si="662"/>
        <v>#N/A</v>
      </c>
      <c r="BD1293" s="17" t="e">
        <f>VLOOKUP($E1293,'DATA PENGUKURAN GARDU'!$A:$BS,44,0)</f>
        <v>#N/A</v>
      </c>
      <c r="BE1293" s="23" t="e">
        <f t="shared" si="663"/>
        <v>#N/A</v>
      </c>
      <c r="BF1293" s="17" t="e">
        <f>VLOOKUP($E1293,'DATA PENGUKURAN GARDU'!$A:$BS,46,0)</f>
        <v>#N/A</v>
      </c>
      <c r="BG1293" s="23" t="e">
        <f t="shared" si="664"/>
        <v>#N/A</v>
      </c>
      <c r="BH1293" s="17" t="e">
        <f>VLOOKUP($E1293,'DATA PENGUKURAN GARDU'!$A:$BS,46,0)</f>
        <v>#N/A</v>
      </c>
      <c r="BI1293" s="17" t="e">
        <f>VLOOKUP($E1293,'DATA PENGUKURAN GARDU'!$A:$BS,53,0)</f>
        <v>#N/A</v>
      </c>
      <c r="BJ1293" s="17" t="e">
        <f>VLOOKUP($E1293,'DATA PENGUKURAN GARDU'!$A:$BS,54,0)</f>
        <v>#N/A</v>
      </c>
      <c r="BK1293" s="20" t="e">
        <f t="shared" si="675"/>
        <v>#N/A</v>
      </c>
      <c r="BL1293" s="20" t="e">
        <f t="shared" si="676"/>
        <v>#N/A</v>
      </c>
      <c r="BM1293" s="20" t="e">
        <f t="shared" si="677"/>
        <v>#N/A</v>
      </c>
      <c r="BN1293" s="25" t="e">
        <f t="shared" si="678"/>
        <v>#N/A</v>
      </c>
      <c r="BO1293" s="26" t="str">
        <f t="shared" si="679"/>
        <v>0</v>
      </c>
      <c r="BP1293" s="21" t="e">
        <f t="shared" si="680"/>
        <v>#VALUE!</v>
      </c>
      <c r="BQ1293" s="20" t="e">
        <f t="shared" si="681"/>
        <v>#N/A</v>
      </c>
      <c r="BR1293" s="20" t="e">
        <v>#N/A</v>
      </c>
      <c r="BS1293" s="9" t="e">
        <v>#N/A</v>
      </c>
      <c r="BT1293" s="2" t="e">
        <f t="shared" si="682"/>
        <v>#VALUE!</v>
      </c>
      <c r="BU1293" s="2" t="e">
        <f t="shared" si="665"/>
        <v>#N/A</v>
      </c>
      <c r="BV1293" s="2" t="e">
        <f t="shared" si="666"/>
        <v>#N/A</v>
      </c>
    </row>
    <row r="1294" s="2" customFormat="1" ht="22.95" customHeight="1" spans="1:74">
      <c r="A1294" s="9" t="str">
        <f t="shared" si="667"/>
        <v>K-007Induk</v>
      </c>
      <c r="B1294" s="9" t="str">
        <f t="shared" si="668"/>
        <v>K-007jurusan 1</v>
      </c>
      <c r="C1294" s="9" t="str">
        <f t="shared" si="669"/>
        <v>K-007jurusan 2</v>
      </c>
      <c r="D1294" s="9" t="str">
        <f t="shared" si="670"/>
        <v>K-007jurusan 3</v>
      </c>
      <c r="E1294" s="9" t="str">
        <f t="shared" si="671"/>
        <v>K-007jurusan 4</v>
      </c>
      <c r="F1294" s="10" t="s">
        <v>612</v>
      </c>
      <c r="G1294" s="10" t="s">
        <v>132</v>
      </c>
      <c r="H1294" s="10" t="s">
        <v>1550</v>
      </c>
      <c r="I1294" s="10" t="s">
        <v>12680</v>
      </c>
      <c r="J1294" s="10" t="s">
        <v>12681</v>
      </c>
      <c r="K1294" s="10" t="s">
        <v>7465</v>
      </c>
      <c r="L1294" s="10"/>
      <c r="M1294" s="10"/>
      <c r="N1294" s="14">
        <f t="shared" si="672"/>
        <v>0</v>
      </c>
      <c r="O1294" s="15" t="e">
        <f t="shared" si="673"/>
        <v>#VALUE!</v>
      </c>
      <c r="P1294" s="15" t="e">
        <f t="shared" si="674"/>
        <v>#VALUE!</v>
      </c>
      <c r="Q1294" s="17" t="e">
        <f>VLOOKUP($A1294,'DATA PENGUKURAN GARDU'!$A:$BS,42,0)</f>
        <v>#N/A</v>
      </c>
      <c r="R1294" s="18" t="e">
        <f t="shared" si="650"/>
        <v>#N/A</v>
      </c>
      <c r="S1294" s="17" t="e">
        <f>VLOOKUP($A1294,'DATA PENGUKURAN GARDU'!$A:$BS,44,0)</f>
        <v>#N/A</v>
      </c>
      <c r="T1294" s="18" t="e">
        <f t="shared" si="651"/>
        <v>#N/A</v>
      </c>
      <c r="U1294" s="17" t="e">
        <f>VLOOKUP($A1294,'DATA PENGUKURAN GARDU'!$A:$BS,46,0)</f>
        <v>#N/A</v>
      </c>
      <c r="V1294" s="18" t="e">
        <f t="shared" si="652"/>
        <v>#N/A</v>
      </c>
      <c r="W1294" s="17" t="e">
        <f>VLOOKUP($A1294,'DATA PENGUKURAN GARDU'!$A:$BS,48,0)</f>
        <v>#N/A</v>
      </c>
      <c r="X1294" s="17" t="e">
        <f>VLOOKUP($A1294,'DATA PENGUKURAN GARDU'!$A:$BS,53,0)</f>
        <v>#N/A</v>
      </c>
      <c r="Y1294" s="17" t="e">
        <f>VLOOKUP($A1294,'DATA PENGUKURAN GARDU'!$A:$BS,54,0)</f>
        <v>#N/A</v>
      </c>
      <c r="Z1294" s="17" t="e">
        <f>VLOOKUP($A1294,'DATA PENGUKURAN GARDU'!$A:$BS,55,0)</f>
        <v>#N/A</v>
      </c>
      <c r="AA1294" s="20" t="e">
        <f>VLOOKUP($B1294,'DATA PENGUKURAN GARDU'!$A:$BS,42,0)</f>
        <v>#N/A</v>
      </c>
      <c r="AB1294" s="21" t="e">
        <f t="shared" si="653"/>
        <v>#N/A</v>
      </c>
      <c r="AC1294" s="20" t="e">
        <f>VLOOKUP($B1294,'DATA PENGUKURAN GARDU'!$A:$BS,44,0)</f>
        <v>#N/A</v>
      </c>
      <c r="AD1294" s="21" t="e">
        <f t="shared" si="654"/>
        <v>#N/A</v>
      </c>
      <c r="AE1294" s="20" t="e">
        <f>VLOOKUP($B1294,'DATA PENGUKURAN GARDU'!$A:$BS,46,0)</f>
        <v>#N/A</v>
      </c>
      <c r="AF1294" s="21" t="e">
        <f t="shared" si="655"/>
        <v>#N/A</v>
      </c>
      <c r="AG1294" s="20" t="e">
        <f>VLOOKUP($B1294,'DATA PENGUKURAN GARDU'!$A:$BS,46,0)</f>
        <v>#N/A</v>
      </c>
      <c r="AH1294" s="20" t="e">
        <f>VLOOKUP($B1294,'DATA PENGUKURAN GARDU'!$A:$BS,53,0)</f>
        <v>#N/A</v>
      </c>
      <c r="AI1294" s="20" t="e">
        <f>VLOOKUP($B1294,'DATA PENGUKURAN GARDU'!$A:$BS,54,0)</f>
        <v>#N/A</v>
      </c>
      <c r="AJ1294" s="17" t="e">
        <f>VLOOKUP($C1294,'DATA PENGUKURAN GARDU'!$A:$BS,42,0)</f>
        <v>#N/A</v>
      </c>
      <c r="AK1294" s="23" t="e">
        <f t="shared" si="656"/>
        <v>#N/A</v>
      </c>
      <c r="AL1294" s="17" t="e">
        <f>VLOOKUP($C1294,'DATA PENGUKURAN GARDU'!$A:$BS,44,0)</f>
        <v>#N/A</v>
      </c>
      <c r="AM1294" s="23" t="e">
        <f t="shared" si="657"/>
        <v>#N/A</v>
      </c>
      <c r="AN1294" s="17" t="e">
        <f>VLOOKUP($C1294,'DATA PENGUKURAN GARDU'!$A:$BS,46,0)</f>
        <v>#N/A</v>
      </c>
      <c r="AO1294" s="23" t="e">
        <f t="shared" si="658"/>
        <v>#N/A</v>
      </c>
      <c r="AP1294" s="17" t="e">
        <f>VLOOKUP($C1294,'DATA PENGUKURAN GARDU'!$A:$BS,46,0)</f>
        <v>#N/A</v>
      </c>
      <c r="AQ1294" s="17" t="e">
        <f>VLOOKUP($C1294,'DATA PENGUKURAN GARDU'!$A:$BS,53,0)</f>
        <v>#N/A</v>
      </c>
      <c r="AR1294" s="17" t="e">
        <f>VLOOKUP($C1294,'DATA PENGUKURAN GARDU'!$A:$BS,54,0)</f>
        <v>#N/A</v>
      </c>
      <c r="AS1294" s="20" t="e">
        <f>VLOOKUP($D1294,'DATA PENGUKURAN GARDU'!$A:$BS,42,0)</f>
        <v>#N/A</v>
      </c>
      <c r="AT1294" s="21" t="e">
        <f t="shared" si="659"/>
        <v>#N/A</v>
      </c>
      <c r="AU1294" s="20" t="e">
        <f>VLOOKUP($D1294,'DATA PENGUKURAN GARDU'!$A:$BS,44,0)</f>
        <v>#N/A</v>
      </c>
      <c r="AV1294" s="21" t="e">
        <f t="shared" si="660"/>
        <v>#N/A</v>
      </c>
      <c r="AW1294" s="20" t="e">
        <f>VLOOKUP($D1294,'DATA PENGUKURAN GARDU'!$A:$BS,46,0)</f>
        <v>#N/A</v>
      </c>
      <c r="AX1294" s="21" t="e">
        <f t="shared" si="661"/>
        <v>#N/A</v>
      </c>
      <c r="AY1294" s="20" t="e">
        <f>VLOOKUP($D1294,'DATA PENGUKURAN GARDU'!$A:$BS,46,0)</f>
        <v>#N/A</v>
      </c>
      <c r="AZ1294" s="20" t="e">
        <f>VLOOKUP($D1294,'DATA PENGUKURAN GARDU'!$A:$BS,53,0)</f>
        <v>#N/A</v>
      </c>
      <c r="BA1294" s="20" t="e">
        <f>VLOOKUP($D1294,'DATA PENGUKURAN GARDU'!$A:$BS,54,0)</f>
        <v>#N/A</v>
      </c>
      <c r="BB1294" s="17" t="e">
        <f>VLOOKUP($E1294,'DATA PENGUKURAN GARDU'!$A:$BS,42,0)</f>
        <v>#N/A</v>
      </c>
      <c r="BC1294" s="23" t="e">
        <f t="shared" si="662"/>
        <v>#N/A</v>
      </c>
      <c r="BD1294" s="17" t="e">
        <f>VLOOKUP($E1294,'DATA PENGUKURAN GARDU'!$A:$BS,44,0)</f>
        <v>#N/A</v>
      </c>
      <c r="BE1294" s="23" t="e">
        <f t="shared" si="663"/>
        <v>#N/A</v>
      </c>
      <c r="BF1294" s="17" t="e">
        <f>VLOOKUP($E1294,'DATA PENGUKURAN GARDU'!$A:$BS,46,0)</f>
        <v>#N/A</v>
      </c>
      <c r="BG1294" s="23" t="e">
        <f t="shared" si="664"/>
        <v>#N/A</v>
      </c>
      <c r="BH1294" s="17" t="e">
        <f>VLOOKUP($E1294,'DATA PENGUKURAN GARDU'!$A:$BS,46,0)</f>
        <v>#N/A</v>
      </c>
      <c r="BI1294" s="17" t="e">
        <f>VLOOKUP($E1294,'DATA PENGUKURAN GARDU'!$A:$BS,53,0)</f>
        <v>#N/A</v>
      </c>
      <c r="BJ1294" s="17" t="e">
        <f>VLOOKUP($E1294,'DATA PENGUKURAN GARDU'!$A:$BS,54,0)</f>
        <v>#N/A</v>
      </c>
      <c r="BK1294" s="20" t="e">
        <f t="shared" si="675"/>
        <v>#N/A</v>
      </c>
      <c r="BL1294" s="20" t="e">
        <f t="shared" si="676"/>
        <v>#N/A</v>
      </c>
      <c r="BM1294" s="20" t="e">
        <f t="shared" si="677"/>
        <v>#N/A</v>
      </c>
      <c r="BN1294" s="25" t="e">
        <f t="shared" si="678"/>
        <v>#N/A</v>
      </c>
      <c r="BO1294" s="26" t="str">
        <f t="shared" si="679"/>
        <v>0</v>
      </c>
      <c r="BP1294" s="21" t="e">
        <f t="shared" si="680"/>
        <v>#VALUE!</v>
      </c>
      <c r="BQ1294" s="20" t="e">
        <f t="shared" si="681"/>
        <v>#N/A</v>
      </c>
      <c r="BR1294" s="20" t="e">
        <v>#N/A</v>
      </c>
      <c r="BS1294" s="9" t="e">
        <v>#N/A</v>
      </c>
      <c r="BT1294" s="2" t="e">
        <f t="shared" si="682"/>
        <v>#VALUE!</v>
      </c>
      <c r="BU1294" s="2" t="e">
        <f t="shared" si="665"/>
        <v>#N/A</v>
      </c>
      <c r="BV1294" s="2" t="e">
        <f t="shared" si="666"/>
        <v>#N/A</v>
      </c>
    </row>
    <row r="1295" s="2" customFormat="1" ht="22.95" customHeight="1" spans="1:74">
      <c r="A1295" s="9" t="str">
        <f t="shared" si="667"/>
        <v>K-041Induk</v>
      </c>
      <c r="B1295" s="9" t="str">
        <f t="shared" si="668"/>
        <v>K-041jurusan 1</v>
      </c>
      <c r="C1295" s="9" t="str">
        <f t="shared" si="669"/>
        <v>K-041jurusan 2</v>
      </c>
      <c r="D1295" s="9" t="str">
        <f t="shared" si="670"/>
        <v>K-041jurusan 3</v>
      </c>
      <c r="E1295" s="9" t="str">
        <f t="shared" si="671"/>
        <v>K-041jurusan 4</v>
      </c>
      <c r="F1295" s="10" t="s">
        <v>132</v>
      </c>
      <c r="G1295" s="10" t="s">
        <v>132</v>
      </c>
      <c r="H1295" s="10" t="s">
        <v>1551</v>
      </c>
      <c r="I1295" s="10" t="s">
        <v>12682</v>
      </c>
      <c r="J1295" s="10" t="s">
        <v>12683</v>
      </c>
      <c r="K1295" s="10" t="s">
        <v>7465</v>
      </c>
      <c r="L1295" s="10"/>
      <c r="M1295" s="10"/>
      <c r="N1295" s="14">
        <f t="shared" si="672"/>
        <v>0</v>
      </c>
      <c r="O1295" s="15" t="e">
        <f t="shared" si="673"/>
        <v>#VALUE!</v>
      </c>
      <c r="P1295" s="15" t="e">
        <f t="shared" si="674"/>
        <v>#VALUE!</v>
      </c>
      <c r="Q1295" s="17" t="e">
        <f>VLOOKUP($A1295,'DATA PENGUKURAN GARDU'!$A:$BS,42,0)</f>
        <v>#N/A</v>
      </c>
      <c r="R1295" s="18" t="e">
        <f t="shared" si="650"/>
        <v>#N/A</v>
      </c>
      <c r="S1295" s="17" t="e">
        <f>VLOOKUP($A1295,'DATA PENGUKURAN GARDU'!$A:$BS,44,0)</f>
        <v>#N/A</v>
      </c>
      <c r="T1295" s="18" t="e">
        <f t="shared" si="651"/>
        <v>#N/A</v>
      </c>
      <c r="U1295" s="17" t="e">
        <f>VLOOKUP($A1295,'DATA PENGUKURAN GARDU'!$A:$BS,46,0)</f>
        <v>#N/A</v>
      </c>
      <c r="V1295" s="18" t="e">
        <f t="shared" si="652"/>
        <v>#N/A</v>
      </c>
      <c r="W1295" s="17" t="e">
        <f>VLOOKUP($A1295,'DATA PENGUKURAN GARDU'!$A:$BS,48,0)</f>
        <v>#N/A</v>
      </c>
      <c r="X1295" s="17" t="e">
        <f>VLOOKUP($A1295,'DATA PENGUKURAN GARDU'!$A:$BS,53,0)</f>
        <v>#N/A</v>
      </c>
      <c r="Y1295" s="17" t="e">
        <f>VLOOKUP($A1295,'DATA PENGUKURAN GARDU'!$A:$BS,54,0)</f>
        <v>#N/A</v>
      </c>
      <c r="Z1295" s="17" t="e">
        <f>VLOOKUP($A1295,'DATA PENGUKURAN GARDU'!$A:$BS,55,0)</f>
        <v>#N/A</v>
      </c>
      <c r="AA1295" s="20" t="e">
        <f>VLOOKUP($B1295,'DATA PENGUKURAN GARDU'!$A:$BS,42,0)</f>
        <v>#N/A</v>
      </c>
      <c r="AB1295" s="21" t="e">
        <f t="shared" si="653"/>
        <v>#N/A</v>
      </c>
      <c r="AC1295" s="20" t="e">
        <f>VLOOKUP($B1295,'DATA PENGUKURAN GARDU'!$A:$BS,44,0)</f>
        <v>#N/A</v>
      </c>
      <c r="AD1295" s="21" t="e">
        <f t="shared" si="654"/>
        <v>#N/A</v>
      </c>
      <c r="AE1295" s="20" t="e">
        <f>VLOOKUP($B1295,'DATA PENGUKURAN GARDU'!$A:$BS,46,0)</f>
        <v>#N/A</v>
      </c>
      <c r="AF1295" s="21" t="e">
        <f t="shared" si="655"/>
        <v>#N/A</v>
      </c>
      <c r="AG1295" s="20" t="e">
        <f>VLOOKUP($B1295,'DATA PENGUKURAN GARDU'!$A:$BS,46,0)</f>
        <v>#N/A</v>
      </c>
      <c r="AH1295" s="20" t="e">
        <f>VLOOKUP($B1295,'DATA PENGUKURAN GARDU'!$A:$BS,53,0)</f>
        <v>#N/A</v>
      </c>
      <c r="AI1295" s="20" t="e">
        <f>VLOOKUP($B1295,'DATA PENGUKURAN GARDU'!$A:$BS,54,0)</f>
        <v>#N/A</v>
      </c>
      <c r="AJ1295" s="17" t="e">
        <f>VLOOKUP($C1295,'DATA PENGUKURAN GARDU'!$A:$BS,42,0)</f>
        <v>#N/A</v>
      </c>
      <c r="AK1295" s="23" t="e">
        <f t="shared" si="656"/>
        <v>#N/A</v>
      </c>
      <c r="AL1295" s="17" t="e">
        <f>VLOOKUP($C1295,'DATA PENGUKURAN GARDU'!$A:$BS,44,0)</f>
        <v>#N/A</v>
      </c>
      <c r="AM1295" s="23" t="e">
        <f t="shared" si="657"/>
        <v>#N/A</v>
      </c>
      <c r="AN1295" s="17" t="e">
        <f>VLOOKUP($C1295,'DATA PENGUKURAN GARDU'!$A:$BS,46,0)</f>
        <v>#N/A</v>
      </c>
      <c r="AO1295" s="23" t="e">
        <f t="shared" si="658"/>
        <v>#N/A</v>
      </c>
      <c r="AP1295" s="17" t="e">
        <f>VLOOKUP($C1295,'DATA PENGUKURAN GARDU'!$A:$BS,46,0)</f>
        <v>#N/A</v>
      </c>
      <c r="AQ1295" s="17" t="e">
        <f>VLOOKUP($C1295,'DATA PENGUKURAN GARDU'!$A:$BS,53,0)</f>
        <v>#N/A</v>
      </c>
      <c r="AR1295" s="17" t="e">
        <f>VLOOKUP($C1295,'DATA PENGUKURAN GARDU'!$A:$BS,54,0)</f>
        <v>#N/A</v>
      </c>
      <c r="AS1295" s="20" t="e">
        <f>VLOOKUP($D1295,'DATA PENGUKURAN GARDU'!$A:$BS,42,0)</f>
        <v>#N/A</v>
      </c>
      <c r="AT1295" s="21" t="e">
        <f t="shared" si="659"/>
        <v>#N/A</v>
      </c>
      <c r="AU1295" s="20" t="e">
        <f>VLOOKUP($D1295,'DATA PENGUKURAN GARDU'!$A:$BS,44,0)</f>
        <v>#N/A</v>
      </c>
      <c r="AV1295" s="21" t="e">
        <f t="shared" si="660"/>
        <v>#N/A</v>
      </c>
      <c r="AW1295" s="20" t="e">
        <f>VLOOKUP($D1295,'DATA PENGUKURAN GARDU'!$A:$BS,46,0)</f>
        <v>#N/A</v>
      </c>
      <c r="AX1295" s="21" t="e">
        <f t="shared" si="661"/>
        <v>#N/A</v>
      </c>
      <c r="AY1295" s="20" t="e">
        <f>VLOOKUP($D1295,'DATA PENGUKURAN GARDU'!$A:$BS,46,0)</f>
        <v>#N/A</v>
      </c>
      <c r="AZ1295" s="20" t="e">
        <f>VLOOKUP($D1295,'DATA PENGUKURAN GARDU'!$A:$BS,53,0)</f>
        <v>#N/A</v>
      </c>
      <c r="BA1295" s="20" t="e">
        <f>VLOOKUP($D1295,'DATA PENGUKURAN GARDU'!$A:$BS,54,0)</f>
        <v>#N/A</v>
      </c>
      <c r="BB1295" s="17" t="e">
        <f>VLOOKUP($E1295,'DATA PENGUKURAN GARDU'!$A:$BS,42,0)</f>
        <v>#N/A</v>
      </c>
      <c r="BC1295" s="23" t="e">
        <f t="shared" si="662"/>
        <v>#N/A</v>
      </c>
      <c r="BD1295" s="17" t="e">
        <f>VLOOKUP($E1295,'DATA PENGUKURAN GARDU'!$A:$BS,44,0)</f>
        <v>#N/A</v>
      </c>
      <c r="BE1295" s="23" t="e">
        <f t="shared" si="663"/>
        <v>#N/A</v>
      </c>
      <c r="BF1295" s="17" t="e">
        <f>VLOOKUP($E1295,'DATA PENGUKURAN GARDU'!$A:$BS,46,0)</f>
        <v>#N/A</v>
      </c>
      <c r="BG1295" s="23" t="e">
        <f t="shared" si="664"/>
        <v>#N/A</v>
      </c>
      <c r="BH1295" s="17" t="e">
        <f>VLOOKUP($E1295,'DATA PENGUKURAN GARDU'!$A:$BS,46,0)</f>
        <v>#N/A</v>
      </c>
      <c r="BI1295" s="17" t="e">
        <f>VLOOKUP($E1295,'DATA PENGUKURAN GARDU'!$A:$BS,53,0)</f>
        <v>#N/A</v>
      </c>
      <c r="BJ1295" s="17" t="e">
        <f>VLOOKUP($E1295,'DATA PENGUKURAN GARDU'!$A:$BS,54,0)</f>
        <v>#N/A</v>
      </c>
      <c r="BK1295" s="20" t="e">
        <f t="shared" si="675"/>
        <v>#N/A</v>
      </c>
      <c r="BL1295" s="20" t="e">
        <f t="shared" si="676"/>
        <v>#N/A</v>
      </c>
      <c r="BM1295" s="20" t="e">
        <f t="shared" si="677"/>
        <v>#N/A</v>
      </c>
      <c r="BN1295" s="25" t="e">
        <f t="shared" si="678"/>
        <v>#N/A</v>
      </c>
      <c r="BO1295" s="26" t="str">
        <f t="shared" si="679"/>
        <v>0</v>
      </c>
      <c r="BP1295" s="21" t="e">
        <f t="shared" si="680"/>
        <v>#VALUE!</v>
      </c>
      <c r="BQ1295" s="20" t="e">
        <f t="shared" si="681"/>
        <v>#N/A</v>
      </c>
      <c r="BR1295" s="20" t="e">
        <v>#N/A</v>
      </c>
      <c r="BS1295" s="9" t="e">
        <v>#N/A</v>
      </c>
      <c r="BT1295" s="2" t="e">
        <f t="shared" si="682"/>
        <v>#VALUE!</v>
      </c>
      <c r="BU1295" s="2" t="e">
        <f t="shared" si="665"/>
        <v>#N/A</v>
      </c>
      <c r="BV1295" s="2" t="e">
        <f t="shared" si="666"/>
        <v>#N/A</v>
      </c>
    </row>
    <row r="1296" s="2" customFormat="1" ht="22.95" customHeight="1" spans="1:74">
      <c r="A1296" s="9" t="str">
        <f t="shared" si="667"/>
        <v>K-048Induk</v>
      </c>
      <c r="B1296" s="9" t="str">
        <f t="shared" si="668"/>
        <v>K-048jurusan 1</v>
      </c>
      <c r="C1296" s="9" t="str">
        <f t="shared" si="669"/>
        <v>K-048jurusan 2</v>
      </c>
      <c r="D1296" s="9" t="str">
        <f t="shared" si="670"/>
        <v>K-048jurusan 3</v>
      </c>
      <c r="E1296" s="9" t="str">
        <f t="shared" si="671"/>
        <v>K-048jurusan 4</v>
      </c>
      <c r="F1296" s="10" t="s">
        <v>132</v>
      </c>
      <c r="G1296" s="10" t="s">
        <v>132</v>
      </c>
      <c r="H1296" s="10" t="s">
        <v>1552</v>
      </c>
      <c r="I1296" s="10" t="s">
        <v>12684</v>
      </c>
      <c r="J1296" s="10" t="s">
        <v>12685</v>
      </c>
      <c r="K1296" s="10" t="s">
        <v>7465</v>
      </c>
      <c r="L1296" s="10"/>
      <c r="M1296" s="10"/>
      <c r="N1296" s="14">
        <f t="shared" si="672"/>
        <v>0</v>
      </c>
      <c r="O1296" s="15" t="e">
        <f t="shared" si="673"/>
        <v>#VALUE!</v>
      </c>
      <c r="P1296" s="15" t="e">
        <f t="shared" si="674"/>
        <v>#VALUE!</v>
      </c>
      <c r="Q1296" s="17" t="e">
        <f>VLOOKUP($A1296,'DATA PENGUKURAN GARDU'!$A:$BS,42,0)</f>
        <v>#N/A</v>
      </c>
      <c r="R1296" s="18" t="e">
        <f t="shared" si="650"/>
        <v>#N/A</v>
      </c>
      <c r="S1296" s="17" t="e">
        <f>VLOOKUP($A1296,'DATA PENGUKURAN GARDU'!$A:$BS,44,0)</f>
        <v>#N/A</v>
      </c>
      <c r="T1296" s="18" t="e">
        <f t="shared" si="651"/>
        <v>#N/A</v>
      </c>
      <c r="U1296" s="17" t="e">
        <f>VLOOKUP($A1296,'DATA PENGUKURAN GARDU'!$A:$BS,46,0)</f>
        <v>#N/A</v>
      </c>
      <c r="V1296" s="18" t="e">
        <f t="shared" si="652"/>
        <v>#N/A</v>
      </c>
      <c r="W1296" s="17" t="e">
        <f>VLOOKUP($A1296,'DATA PENGUKURAN GARDU'!$A:$BS,48,0)</f>
        <v>#N/A</v>
      </c>
      <c r="X1296" s="17" t="e">
        <f>VLOOKUP($A1296,'DATA PENGUKURAN GARDU'!$A:$BS,53,0)</f>
        <v>#N/A</v>
      </c>
      <c r="Y1296" s="17" t="e">
        <f>VLOOKUP($A1296,'DATA PENGUKURAN GARDU'!$A:$BS,54,0)</f>
        <v>#N/A</v>
      </c>
      <c r="Z1296" s="17" t="e">
        <f>VLOOKUP($A1296,'DATA PENGUKURAN GARDU'!$A:$BS,55,0)</f>
        <v>#N/A</v>
      </c>
      <c r="AA1296" s="20" t="e">
        <f>VLOOKUP($B1296,'DATA PENGUKURAN GARDU'!$A:$BS,42,0)</f>
        <v>#N/A</v>
      </c>
      <c r="AB1296" s="21" t="e">
        <f t="shared" si="653"/>
        <v>#N/A</v>
      </c>
      <c r="AC1296" s="20" t="e">
        <f>VLOOKUP($B1296,'DATA PENGUKURAN GARDU'!$A:$BS,44,0)</f>
        <v>#N/A</v>
      </c>
      <c r="AD1296" s="21" t="e">
        <f t="shared" si="654"/>
        <v>#N/A</v>
      </c>
      <c r="AE1296" s="20" t="e">
        <f>VLOOKUP($B1296,'DATA PENGUKURAN GARDU'!$A:$BS,46,0)</f>
        <v>#N/A</v>
      </c>
      <c r="AF1296" s="21" t="e">
        <f t="shared" si="655"/>
        <v>#N/A</v>
      </c>
      <c r="AG1296" s="20" t="e">
        <f>VLOOKUP($B1296,'DATA PENGUKURAN GARDU'!$A:$BS,46,0)</f>
        <v>#N/A</v>
      </c>
      <c r="AH1296" s="20" t="e">
        <f>VLOOKUP($B1296,'DATA PENGUKURAN GARDU'!$A:$BS,53,0)</f>
        <v>#N/A</v>
      </c>
      <c r="AI1296" s="20" t="e">
        <f>VLOOKUP($B1296,'DATA PENGUKURAN GARDU'!$A:$BS,54,0)</f>
        <v>#N/A</v>
      </c>
      <c r="AJ1296" s="17" t="e">
        <f>VLOOKUP($C1296,'DATA PENGUKURAN GARDU'!$A:$BS,42,0)</f>
        <v>#N/A</v>
      </c>
      <c r="AK1296" s="23" t="e">
        <f t="shared" si="656"/>
        <v>#N/A</v>
      </c>
      <c r="AL1296" s="17" t="e">
        <f>VLOOKUP($C1296,'DATA PENGUKURAN GARDU'!$A:$BS,44,0)</f>
        <v>#N/A</v>
      </c>
      <c r="AM1296" s="23" t="e">
        <f t="shared" si="657"/>
        <v>#N/A</v>
      </c>
      <c r="AN1296" s="17" t="e">
        <f>VLOOKUP($C1296,'DATA PENGUKURAN GARDU'!$A:$BS,46,0)</f>
        <v>#N/A</v>
      </c>
      <c r="AO1296" s="23" t="e">
        <f t="shared" si="658"/>
        <v>#N/A</v>
      </c>
      <c r="AP1296" s="17" t="e">
        <f>VLOOKUP($C1296,'DATA PENGUKURAN GARDU'!$A:$BS,46,0)</f>
        <v>#N/A</v>
      </c>
      <c r="AQ1296" s="17" t="e">
        <f>VLOOKUP($C1296,'DATA PENGUKURAN GARDU'!$A:$BS,53,0)</f>
        <v>#N/A</v>
      </c>
      <c r="AR1296" s="17" t="e">
        <f>VLOOKUP($C1296,'DATA PENGUKURAN GARDU'!$A:$BS,54,0)</f>
        <v>#N/A</v>
      </c>
      <c r="AS1296" s="20" t="e">
        <f>VLOOKUP($D1296,'DATA PENGUKURAN GARDU'!$A:$BS,42,0)</f>
        <v>#N/A</v>
      </c>
      <c r="AT1296" s="21" t="e">
        <f t="shared" si="659"/>
        <v>#N/A</v>
      </c>
      <c r="AU1296" s="20" t="e">
        <f>VLOOKUP($D1296,'DATA PENGUKURAN GARDU'!$A:$BS,44,0)</f>
        <v>#N/A</v>
      </c>
      <c r="AV1296" s="21" t="e">
        <f t="shared" si="660"/>
        <v>#N/A</v>
      </c>
      <c r="AW1296" s="20" t="e">
        <f>VLOOKUP($D1296,'DATA PENGUKURAN GARDU'!$A:$BS,46,0)</f>
        <v>#N/A</v>
      </c>
      <c r="AX1296" s="21" t="e">
        <f t="shared" si="661"/>
        <v>#N/A</v>
      </c>
      <c r="AY1296" s="20" t="e">
        <f>VLOOKUP($D1296,'DATA PENGUKURAN GARDU'!$A:$BS,46,0)</f>
        <v>#N/A</v>
      </c>
      <c r="AZ1296" s="20" t="e">
        <f>VLOOKUP($D1296,'DATA PENGUKURAN GARDU'!$A:$BS,53,0)</f>
        <v>#N/A</v>
      </c>
      <c r="BA1296" s="20" t="e">
        <f>VLOOKUP($D1296,'DATA PENGUKURAN GARDU'!$A:$BS,54,0)</f>
        <v>#N/A</v>
      </c>
      <c r="BB1296" s="17" t="e">
        <f>VLOOKUP($E1296,'DATA PENGUKURAN GARDU'!$A:$BS,42,0)</f>
        <v>#N/A</v>
      </c>
      <c r="BC1296" s="23" t="e">
        <f t="shared" si="662"/>
        <v>#N/A</v>
      </c>
      <c r="BD1296" s="17" t="e">
        <f>VLOOKUP($E1296,'DATA PENGUKURAN GARDU'!$A:$BS,44,0)</f>
        <v>#N/A</v>
      </c>
      <c r="BE1296" s="23" t="e">
        <f t="shared" si="663"/>
        <v>#N/A</v>
      </c>
      <c r="BF1296" s="17" t="e">
        <f>VLOOKUP($E1296,'DATA PENGUKURAN GARDU'!$A:$BS,46,0)</f>
        <v>#N/A</v>
      </c>
      <c r="BG1296" s="23" t="e">
        <f t="shared" si="664"/>
        <v>#N/A</v>
      </c>
      <c r="BH1296" s="17" t="e">
        <f>VLOOKUP($E1296,'DATA PENGUKURAN GARDU'!$A:$BS,46,0)</f>
        <v>#N/A</v>
      </c>
      <c r="BI1296" s="17" t="e">
        <f>VLOOKUP($E1296,'DATA PENGUKURAN GARDU'!$A:$BS,53,0)</f>
        <v>#N/A</v>
      </c>
      <c r="BJ1296" s="17" t="e">
        <f>VLOOKUP($E1296,'DATA PENGUKURAN GARDU'!$A:$BS,54,0)</f>
        <v>#N/A</v>
      </c>
      <c r="BK1296" s="20" t="e">
        <f t="shared" si="675"/>
        <v>#N/A</v>
      </c>
      <c r="BL1296" s="20" t="e">
        <f t="shared" si="676"/>
        <v>#N/A</v>
      </c>
      <c r="BM1296" s="20" t="e">
        <f t="shared" si="677"/>
        <v>#N/A</v>
      </c>
      <c r="BN1296" s="25" t="e">
        <f t="shared" si="678"/>
        <v>#N/A</v>
      </c>
      <c r="BO1296" s="26" t="str">
        <f t="shared" si="679"/>
        <v>0</v>
      </c>
      <c r="BP1296" s="21" t="e">
        <f t="shared" si="680"/>
        <v>#VALUE!</v>
      </c>
      <c r="BQ1296" s="20" t="e">
        <f t="shared" si="681"/>
        <v>#N/A</v>
      </c>
      <c r="BR1296" s="20" t="e">
        <v>#N/A</v>
      </c>
      <c r="BS1296" s="9" t="e">
        <v>#N/A</v>
      </c>
      <c r="BT1296" s="2" t="e">
        <f t="shared" si="682"/>
        <v>#VALUE!</v>
      </c>
      <c r="BU1296" s="2" t="e">
        <f t="shared" si="665"/>
        <v>#N/A</v>
      </c>
      <c r="BV1296" s="2" t="e">
        <f t="shared" si="666"/>
        <v>#N/A</v>
      </c>
    </row>
    <row r="1297" s="2" customFormat="1" ht="22.95" customHeight="1" spans="1:74">
      <c r="A1297" s="9" t="str">
        <f t="shared" si="667"/>
        <v>K-050Induk</v>
      </c>
      <c r="B1297" s="9" t="str">
        <f t="shared" si="668"/>
        <v>K-050jurusan 1</v>
      </c>
      <c r="C1297" s="9" t="str">
        <f t="shared" si="669"/>
        <v>K-050jurusan 2</v>
      </c>
      <c r="D1297" s="9" t="str">
        <f t="shared" si="670"/>
        <v>K-050jurusan 3</v>
      </c>
      <c r="E1297" s="9" t="str">
        <f t="shared" si="671"/>
        <v>K-050jurusan 4</v>
      </c>
      <c r="F1297" s="10" t="s">
        <v>132</v>
      </c>
      <c r="G1297" s="10" t="s">
        <v>132</v>
      </c>
      <c r="H1297" s="10" t="s">
        <v>1553</v>
      </c>
      <c r="I1297" s="10" t="s">
        <v>12686</v>
      </c>
      <c r="J1297" s="10" t="s">
        <v>12687</v>
      </c>
      <c r="K1297" s="10" t="s">
        <v>7465</v>
      </c>
      <c r="L1297" s="10"/>
      <c r="M1297" s="10"/>
      <c r="N1297" s="14">
        <f t="shared" si="672"/>
        <v>0</v>
      </c>
      <c r="O1297" s="15" t="e">
        <f t="shared" si="673"/>
        <v>#VALUE!</v>
      </c>
      <c r="P1297" s="15" t="e">
        <f t="shared" si="674"/>
        <v>#VALUE!</v>
      </c>
      <c r="Q1297" s="17" t="e">
        <f>VLOOKUP($A1297,'DATA PENGUKURAN GARDU'!$A:$BS,42,0)</f>
        <v>#N/A</v>
      </c>
      <c r="R1297" s="18" t="e">
        <f t="shared" si="650"/>
        <v>#N/A</v>
      </c>
      <c r="S1297" s="17" t="e">
        <f>VLOOKUP($A1297,'DATA PENGUKURAN GARDU'!$A:$BS,44,0)</f>
        <v>#N/A</v>
      </c>
      <c r="T1297" s="18" t="e">
        <f t="shared" si="651"/>
        <v>#N/A</v>
      </c>
      <c r="U1297" s="17" t="e">
        <f>VLOOKUP($A1297,'DATA PENGUKURAN GARDU'!$A:$BS,46,0)</f>
        <v>#N/A</v>
      </c>
      <c r="V1297" s="18" t="e">
        <f t="shared" si="652"/>
        <v>#N/A</v>
      </c>
      <c r="W1297" s="17" t="e">
        <f>VLOOKUP($A1297,'DATA PENGUKURAN GARDU'!$A:$BS,48,0)</f>
        <v>#N/A</v>
      </c>
      <c r="X1297" s="17" t="e">
        <f>VLOOKUP($A1297,'DATA PENGUKURAN GARDU'!$A:$BS,53,0)</f>
        <v>#N/A</v>
      </c>
      <c r="Y1297" s="17" t="e">
        <f>VLOOKUP($A1297,'DATA PENGUKURAN GARDU'!$A:$BS,54,0)</f>
        <v>#N/A</v>
      </c>
      <c r="Z1297" s="17" t="e">
        <f>VLOOKUP($A1297,'DATA PENGUKURAN GARDU'!$A:$BS,55,0)</f>
        <v>#N/A</v>
      </c>
      <c r="AA1297" s="20" t="e">
        <f>VLOOKUP($B1297,'DATA PENGUKURAN GARDU'!$A:$BS,42,0)</f>
        <v>#N/A</v>
      </c>
      <c r="AB1297" s="21" t="e">
        <f t="shared" si="653"/>
        <v>#N/A</v>
      </c>
      <c r="AC1297" s="20" t="e">
        <f>VLOOKUP($B1297,'DATA PENGUKURAN GARDU'!$A:$BS,44,0)</f>
        <v>#N/A</v>
      </c>
      <c r="AD1297" s="21" t="e">
        <f t="shared" si="654"/>
        <v>#N/A</v>
      </c>
      <c r="AE1297" s="20" t="e">
        <f>VLOOKUP($B1297,'DATA PENGUKURAN GARDU'!$A:$BS,46,0)</f>
        <v>#N/A</v>
      </c>
      <c r="AF1297" s="21" t="e">
        <f t="shared" si="655"/>
        <v>#N/A</v>
      </c>
      <c r="AG1297" s="20" t="e">
        <f>VLOOKUP($B1297,'DATA PENGUKURAN GARDU'!$A:$BS,46,0)</f>
        <v>#N/A</v>
      </c>
      <c r="AH1297" s="20" t="e">
        <f>VLOOKUP($B1297,'DATA PENGUKURAN GARDU'!$A:$BS,53,0)</f>
        <v>#N/A</v>
      </c>
      <c r="AI1297" s="20" t="e">
        <f>VLOOKUP($B1297,'DATA PENGUKURAN GARDU'!$A:$BS,54,0)</f>
        <v>#N/A</v>
      </c>
      <c r="AJ1297" s="17" t="e">
        <f>VLOOKUP($C1297,'DATA PENGUKURAN GARDU'!$A:$BS,42,0)</f>
        <v>#N/A</v>
      </c>
      <c r="AK1297" s="23" t="e">
        <f t="shared" si="656"/>
        <v>#N/A</v>
      </c>
      <c r="AL1297" s="17" t="e">
        <f>VLOOKUP($C1297,'DATA PENGUKURAN GARDU'!$A:$BS,44,0)</f>
        <v>#N/A</v>
      </c>
      <c r="AM1297" s="23" t="e">
        <f t="shared" si="657"/>
        <v>#N/A</v>
      </c>
      <c r="AN1297" s="17" t="e">
        <f>VLOOKUP($C1297,'DATA PENGUKURAN GARDU'!$A:$BS,46,0)</f>
        <v>#N/A</v>
      </c>
      <c r="AO1297" s="23" t="e">
        <f t="shared" si="658"/>
        <v>#N/A</v>
      </c>
      <c r="AP1297" s="17" t="e">
        <f>VLOOKUP($C1297,'DATA PENGUKURAN GARDU'!$A:$BS,46,0)</f>
        <v>#N/A</v>
      </c>
      <c r="AQ1297" s="17" t="e">
        <f>VLOOKUP($C1297,'DATA PENGUKURAN GARDU'!$A:$BS,53,0)</f>
        <v>#N/A</v>
      </c>
      <c r="AR1297" s="17" t="e">
        <f>VLOOKUP($C1297,'DATA PENGUKURAN GARDU'!$A:$BS,54,0)</f>
        <v>#N/A</v>
      </c>
      <c r="AS1297" s="20" t="e">
        <f>VLOOKUP($D1297,'DATA PENGUKURAN GARDU'!$A:$BS,42,0)</f>
        <v>#N/A</v>
      </c>
      <c r="AT1297" s="21" t="e">
        <f t="shared" si="659"/>
        <v>#N/A</v>
      </c>
      <c r="AU1297" s="20" t="e">
        <f>VLOOKUP($D1297,'DATA PENGUKURAN GARDU'!$A:$BS,44,0)</f>
        <v>#N/A</v>
      </c>
      <c r="AV1297" s="21" t="e">
        <f t="shared" si="660"/>
        <v>#N/A</v>
      </c>
      <c r="AW1297" s="20" t="e">
        <f>VLOOKUP($D1297,'DATA PENGUKURAN GARDU'!$A:$BS,46,0)</f>
        <v>#N/A</v>
      </c>
      <c r="AX1297" s="21" t="e">
        <f t="shared" si="661"/>
        <v>#N/A</v>
      </c>
      <c r="AY1297" s="20" t="e">
        <f>VLOOKUP($D1297,'DATA PENGUKURAN GARDU'!$A:$BS,46,0)</f>
        <v>#N/A</v>
      </c>
      <c r="AZ1297" s="20" t="e">
        <f>VLOOKUP($D1297,'DATA PENGUKURAN GARDU'!$A:$BS,53,0)</f>
        <v>#N/A</v>
      </c>
      <c r="BA1297" s="20" t="e">
        <f>VLOOKUP($D1297,'DATA PENGUKURAN GARDU'!$A:$BS,54,0)</f>
        <v>#N/A</v>
      </c>
      <c r="BB1297" s="17" t="e">
        <f>VLOOKUP($E1297,'DATA PENGUKURAN GARDU'!$A:$BS,42,0)</f>
        <v>#N/A</v>
      </c>
      <c r="BC1297" s="23" t="e">
        <f t="shared" si="662"/>
        <v>#N/A</v>
      </c>
      <c r="BD1297" s="17" t="e">
        <f>VLOOKUP($E1297,'DATA PENGUKURAN GARDU'!$A:$BS,44,0)</f>
        <v>#N/A</v>
      </c>
      <c r="BE1297" s="23" t="e">
        <f t="shared" si="663"/>
        <v>#N/A</v>
      </c>
      <c r="BF1297" s="17" t="e">
        <f>VLOOKUP($E1297,'DATA PENGUKURAN GARDU'!$A:$BS,46,0)</f>
        <v>#N/A</v>
      </c>
      <c r="BG1297" s="23" t="e">
        <f t="shared" si="664"/>
        <v>#N/A</v>
      </c>
      <c r="BH1297" s="17" t="e">
        <f>VLOOKUP($E1297,'DATA PENGUKURAN GARDU'!$A:$BS,46,0)</f>
        <v>#N/A</v>
      </c>
      <c r="BI1297" s="17" t="e">
        <f>VLOOKUP($E1297,'DATA PENGUKURAN GARDU'!$A:$BS,53,0)</f>
        <v>#N/A</v>
      </c>
      <c r="BJ1297" s="17" t="e">
        <f>VLOOKUP($E1297,'DATA PENGUKURAN GARDU'!$A:$BS,54,0)</f>
        <v>#N/A</v>
      </c>
      <c r="BK1297" s="20" t="e">
        <f t="shared" si="675"/>
        <v>#N/A</v>
      </c>
      <c r="BL1297" s="20" t="e">
        <f t="shared" si="676"/>
        <v>#N/A</v>
      </c>
      <c r="BM1297" s="20" t="e">
        <f t="shared" si="677"/>
        <v>#N/A</v>
      </c>
      <c r="BN1297" s="25" t="e">
        <f t="shared" si="678"/>
        <v>#N/A</v>
      </c>
      <c r="BO1297" s="26" t="str">
        <f t="shared" si="679"/>
        <v>0</v>
      </c>
      <c r="BP1297" s="21" t="e">
        <f t="shared" si="680"/>
        <v>#VALUE!</v>
      </c>
      <c r="BQ1297" s="20" t="e">
        <f t="shared" si="681"/>
        <v>#N/A</v>
      </c>
      <c r="BR1297" s="20" t="e">
        <v>#N/A</v>
      </c>
      <c r="BS1297" s="9" t="e">
        <v>#N/A</v>
      </c>
      <c r="BT1297" s="2" t="e">
        <f t="shared" si="682"/>
        <v>#VALUE!</v>
      </c>
      <c r="BU1297" s="2" t="e">
        <f t="shared" si="665"/>
        <v>#N/A</v>
      </c>
      <c r="BV1297" s="2" t="e">
        <f t="shared" si="666"/>
        <v>#N/A</v>
      </c>
    </row>
    <row r="1298" s="2" customFormat="1" ht="22.95" customHeight="1" spans="1:74">
      <c r="A1298" s="9" t="str">
        <f t="shared" si="667"/>
        <v>K-071Induk</v>
      </c>
      <c r="B1298" s="9" t="str">
        <f t="shared" si="668"/>
        <v>K-071jurusan 1</v>
      </c>
      <c r="C1298" s="9" t="str">
        <f t="shared" si="669"/>
        <v>K-071jurusan 2</v>
      </c>
      <c r="D1298" s="9" t="str">
        <f t="shared" si="670"/>
        <v>K-071jurusan 3</v>
      </c>
      <c r="E1298" s="9" t="str">
        <f t="shared" si="671"/>
        <v>K-071jurusan 4</v>
      </c>
      <c r="F1298" s="10" t="s">
        <v>410</v>
      </c>
      <c r="G1298" s="10" t="s">
        <v>132</v>
      </c>
      <c r="H1298" s="10" t="s">
        <v>1554</v>
      </c>
      <c r="I1298" s="10" t="s">
        <v>12688</v>
      </c>
      <c r="J1298" s="10" t="s">
        <v>12689</v>
      </c>
      <c r="K1298" s="10" t="s">
        <v>7465</v>
      </c>
      <c r="L1298" s="10"/>
      <c r="M1298" s="10"/>
      <c r="N1298" s="14">
        <f t="shared" si="672"/>
        <v>0</v>
      </c>
      <c r="O1298" s="15" t="e">
        <f t="shared" si="673"/>
        <v>#VALUE!</v>
      </c>
      <c r="P1298" s="15" t="e">
        <f t="shared" si="674"/>
        <v>#VALUE!</v>
      </c>
      <c r="Q1298" s="17" t="e">
        <f>VLOOKUP($A1298,'DATA PENGUKURAN GARDU'!$A:$BS,42,0)</f>
        <v>#N/A</v>
      </c>
      <c r="R1298" s="18" t="e">
        <f t="shared" ref="R1298:R1361" si="683">Q1298/$P1298*100</f>
        <v>#N/A</v>
      </c>
      <c r="S1298" s="17" t="e">
        <f>VLOOKUP($A1298,'DATA PENGUKURAN GARDU'!$A:$BS,44,0)</f>
        <v>#N/A</v>
      </c>
      <c r="T1298" s="18" t="e">
        <f t="shared" ref="T1298:T1361" si="684">S1298/$P1298*100</f>
        <v>#N/A</v>
      </c>
      <c r="U1298" s="17" t="e">
        <f>VLOOKUP($A1298,'DATA PENGUKURAN GARDU'!$A:$BS,46,0)</f>
        <v>#N/A</v>
      </c>
      <c r="V1298" s="18" t="e">
        <f t="shared" ref="V1298:V1361" si="685">U1298/$P1298*100</f>
        <v>#N/A</v>
      </c>
      <c r="W1298" s="17" t="e">
        <f>VLOOKUP($A1298,'DATA PENGUKURAN GARDU'!$A:$BS,48,0)</f>
        <v>#N/A</v>
      </c>
      <c r="X1298" s="17" t="e">
        <f>VLOOKUP($A1298,'DATA PENGUKURAN GARDU'!$A:$BS,53,0)</f>
        <v>#N/A</v>
      </c>
      <c r="Y1298" s="17" t="e">
        <f>VLOOKUP($A1298,'DATA PENGUKURAN GARDU'!$A:$BS,54,0)</f>
        <v>#N/A</v>
      </c>
      <c r="Z1298" s="17" t="e">
        <f>VLOOKUP($A1298,'DATA PENGUKURAN GARDU'!$A:$BS,55,0)</f>
        <v>#N/A</v>
      </c>
      <c r="AA1298" s="20" t="e">
        <f>VLOOKUP($B1298,'DATA PENGUKURAN GARDU'!$A:$BS,42,0)</f>
        <v>#N/A</v>
      </c>
      <c r="AB1298" s="21" t="e">
        <f t="shared" ref="AB1298:AB1361" si="686">AA1298/$P1298*100</f>
        <v>#N/A</v>
      </c>
      <c r="AC1298" s="20" t="e">
        <f>VLOOKUP($B1298,'DATA PENGUKURAN GARDU'!$A:$BS,44,0)</f>
        <v>#N/A</v>
      </c>
      <c r="AD1298" s="21" t="e">
        <f t="shared" ref="AD1298:AD1361" si="687">AC1298/$P1298*100</f>
        <v>#N/A</v>
      </c>
      <c r="AE1298" s="20" t="e">
        <f>VLOOKUP($B1298,'DATA PENGUKURAN GARDU'!$A:$BS,46,0)</f>
        <v>#N/A</v>
      </c>
      <c r="AF1298" s="21" t="e">
        <f t="shared" ref="AF1298:AF1361" si="688">AE1298/$P1298*100</f>
        <v>#N/A</v>
      </c>
      <c r="AG1298" s="20" t="e">
        <f>VLOOKUP($B1298,'DATA PENGUKURAN GARDU'!$A:$BS,46,0)</f>
        <v>#N/A</v>
      </c>
      <c r="AH1298" s="20" t="e">
        <f>VLOOKUP($B1298,'DATA PENGUKURAN GARDU'!$A:$BS,53,0)</f>
        <v>#N/A</v>
      </c>
      <c r="AI1298" s="20" t="e">
        <f>VLOOKUP($B1298,'DATA PENGUKURAN GARDU'!$A:$BS,54,0)</f>
        <v>#N/A</v>
      </c>
      <c r="AJ1298" s="17" t="e">
        <f>VLOOKUP($C1298,'DATA PENGUKURAN GARDU'!$A:$BS,42,0)</f>
        <v>#N/A</v>
      </c>
      <c r="AK1298" s="23" t="e">
        <f t="shared" ref="AK1298:AK1361" si="689">AJ1298/$P1298*100</f>
        <v>#N/A</v>
      </c>
      <c r="AL1298" s="17" t="e">
        <f>VLOOKUP($C1298,'DATA PENGUKURAN GARDU'!$A:$BS,44,0)</f>
        <v>#N/A</v>
      </c>
      <c r="AM1298" s="23" t="e">
        <f t="shared" ref="AM1298:AM1361" si="690">AL1298/$P1298*100</f>
        <v>#N/A</v>
      </c>
      <c r="AN1298" s="17" t="e">
        <f>VLOOKUP($C1298,'DATA PENGUKURAN GARDU'!$A:$BS,46,0)</f>
        <v>#N/A</v>
      </c>
      <c r="AO1298" s="23" t="e">
        <f t="shared" ref="AO1298:AO1361" si="691">AN1298/$P1298*100</f>
        <v>#N/A</v>
      </c>
      <c r="AP1298" s="17" t="e">
        <f>VLOOKUP($C1298,'DATA PENGUKURAN GARDU'!$A:$BS,46,0)</f>
        <v>#N/A</v>
      </c>
      <c r="AQ1298" s="17" t="e">
        <f>VLOOKUP($C1298,'DATA PENGUKURAN GARDU'!$A:$BS,53,0)</f>
        <v>#N/A</v>
      </c>
      <c r="AR1298" s="17" t="e">
        <f>VLOOKUP($C1298,'DATA PENGUKURAN GARDU'!$A:$BS,54,0)</f>
        <v>#N/A</v>
      </c>
      <c r="AS1298" s="20" t="e">
        <f>VLOOKUP($D1298,'DATA PENGUKURAN GARDU'!$A:$BS,42,0)</f>
        <v>#N/A</v>
      </c>
      <c r="AT1298" s="21" t="e">
        <f t="shared" ref="AT1298:AT1361" si="692">AS1298/$P1298*100</f>
        <v>#N/A</v>
      </c>
      <c r="AU1298" s="20" t="e">
        <f>VLOOKUP($D1298,'DATA PENGUKURAN GARDU'!$A:$BS,44,0)</f>
        <v>#N/A</v>
      </c>
      <c r="AV1298" s="21" t="e">
        <f t="shared" ref="AV1298:AV1361" si="693">AU1298/$P1298*100</f>
        <v>#N/A</v>
      </c>
      <c r="AW1298" s="20" t="e">
        <f>VLOOKUP($D1298,'DATA PENGUKURAN GARDU'!$A:$BS,46,0)</f>
        <v>#N/A</v>
      </c>
      <c r="AX1298" s="21" t="e">
        <f t="shared" ref="AX1298:AX1361" si="694">AW1298/$P1298*100</f>
        <v>#N/A</v>
      </c>
      <c r="AY1298" s="20" t="e">
        <f>VLOOKUP($D1298,'DATA PENGUKURAN GARDU'!$A:$BS,46,0)</f>
        <v>#N/A</v>
      </c>
      <c r="AZ1298" s="20" t="e">
        <f>VLOOKUP($D1298,'DATA PENGUKURAN GARDU'!$A:$BS,53,0)</f>
        <v>#N/A</v>
      </c>
      <c r="BA1298" s="20" t="e">
        <f>VLOOKUP($D1298,'DATA PENGUKURAN GARDU'!$A:$BS,54,0)</f>
        <v>#N/A</v>
      </c>
      <c r="BB1298" s="17" t="e">
        <f>VLOOKUP($E1298,'DATA PENGUKURAN GARDU'!$A:$BS,42,0)</f>
        <v>#N/A</v>
      </c>
      <c r="BC1298" s="23" t="e">
        <f t="shared" ref="BC1298:BC1361" si="695">BB1298/$P1298*100</f>
        <v>#N/A</v>
      </c>
      <c r="BD1298" s="17" t="e">
        <f>VLOOKUP($E1298,'DATA PENGUKURAN GARDU'!$A:$BS,44,0)</f>
        <v>#N/A</v>
      </c>
      <c r="BE1298" s="23" t="e">
        <f t="shared" ref="BE1298:BE1361" si="696">BD1298/$P1298*100</f>
        <v>#N/A</v>
      </c>
      <c r="BF1298" s="17" t="e">
        <f>VLOOKUP($E1298,'DATA PENGUKURAN GARDU'!$A:$BS,46,0)</f>
        <v>#N/A</v>
      </c>
      <c r="BG1298" s="23" t="e">
        <f t="shared" ref="BG1298:BG1361" si="697">BF1298/$P1298*100</f>
        <v>#N/A</v>
      </c>
      <c r="BH1298" s="17" t="e">
        <f>VLOOKUP($E1298,'DATA PENGUKURAN GARDU'!$A:$BS,46,0)</f>
        <v>#N/A</v>
      </c>
      <c r="BI1298" s="17" t="e">
        <f>VLOOKUP($E1298,'DATA PENGUKURAN GARDU'!$A:$BS,53,0)</f>
        <v>#N/A</v>
      </c>
      <c r="BJ1298" s="17" t="e">
        <f>VLOOKUP($E1298,'DATA PENGUKURAN GARDU'!$A:$BS,54,0)</f>
        <v>#N/A</v>
      </c>
      <c r="BK1298" s="20" t="e">
        <f t="shared" si="675"/>
        <v>#N/A</v>
      </c>
      <c r="BL1298" s="20" t="e">
        <f t="shared" si="676"/>
        <v>#N/A</v>
      </c>
      <c r="BM1298" s="20" t="e">
        <f t="shared" si="677"/>
        <v>#N/A</v>
      </c>
      <c r="BN1298" s="25" t="e">
        <f t="shared" si="678"/>
        <v>#N/A</v>
      </c>
      <c r="BO1298" s="26" t="str">
        <f t="shared" si="679"/>
        <v>0</v>
      </c>
      <c r="BP1298" s="21" t="e">
        <f t="shared" si="680"/>
        <v>#VALUE!</v>
      </c>
      <c r="BQ1298" s="20" t="e">
        <f t="shared" si="681"/>
        <v>#N/A</v>
      </c>
      <c r="BR1298" s="20" t="e">
        <v>#N/A</v>
      </c>
      <c r="BS1298" s="9" t="e">
        <v>#N/A</v>
      </c>
      <c r="BT1298" s="2" t="e">
        <f t="shared" si="682"/>
        <v>#VALUE!</v>
      </c>
      <c r="BU1298" s="2" t="e">
        <f t="shared" si="665"/>
        <v>#N/A</v>
      </c>
      <c r="BV1298" s="2" t="e">
        <f t="shared" si="666"/>
        <v>#N/A</v>
      </c>
    </row>
    <row r="1299" s="2" customFormat="1" ht="22.95" customHeight="1" spans="1:74">
      <c r="A1299" s="9" t="str">
        <f t="shared" si="667"/>
        <v>M 86Induk</v>
      </c>
      <c r="B1299" s="9" t="str">
        <f t="shared" si="668"/>
        <v>M 86jurusan 1</v>
      </c>
      <c r="C1299" s="9" t="str">
        <f t="shared" si="669"/>
        <v>M 86jurusan 2</v>
      </c>
      <c r="D1299" s="9" t="str">
        <f t="shared" si="670"/>
        <v>M 86jurusan 3</v>
      </c>
      <c r="E1299" s="9" t="str">
        <f t="shared" si="671"/>
        <v>M 86jurusan 4</v>
      </c>
      <c r="F1299" s="10" t="s">
        <v>131</v>
      </c>
      <c r="G1299" s="10" t="s">
        <v>131</v>
      </c>
      <c r="H1299" s="10" t="s">
        <v>1556</v>
      </c>
      <c r="I1299" s="10" t="s">
        <v>12692</v>
      </c>
      <c r="J1299" s="10" t="s">
        <v>12693</v>
      </c>
      <c r="K1299" s="10" t="s">
        <v>7465</v>
      </c>
      <c r="L1299" s="10"/>
      <c r="M1299" s="10"/>
      <c r="N1299" s="14">
        <f t="shared" si="672"/>
        <v>0</v>
      </c>
      <c r="O1299" s="15" t="e">
        <f t="shared" si="673"/>
        <v>#VALUE!</v>
      </c>
      <c r="P1299" s="15" t="e">
        <f t="shared" si="674"/>
        <v>#VALUE!</v>
      </c>
      <c r="Q1299" s="17" t="e">
        <f>VLOOKUP($A1299,'DATA PENGUKURAN GARDU'!$A:$BS,42,0)</f>
        <v>#N/A</v>
      </c>
      <c r="R1299" s="18" t="e">
        <f t="shared" si="683"/>
        <v>#N/A</v>
      </c>
      <c r="S1299" s="17" t="e">
        <f>VLOOKUP($A1299,'DATA PENGUKURAN GARDU'!$A:$BS,44,0)</f>
        <v>#N/A</v>
      </c>
      <c r="T1299" s="18" t="e">
        <f t="shared" si="684"/>
        <v>#N/A</v>
      </c>
      <c r="U1299" s="17" t="e">
        <f>VLOOKUP($A1299,'DATA PENGUKURAN GARDU'!$A:$BS,46,0)</f>
        <v>#N/A</v>
      </c>
      <c r="V1299" s="18" t="e">
        <f t="shared" si="685"/>
        <v>#N/A</v>
      </c>
      <c r="W1299" s="17" t="e">
        <f>VLOOKUP($A1299,'DATA PENGUKURAN GARDU'!$A:$BS,48,0)</f>
        <v>#N/A</v>
      </c>
      <c r="X1299" s="17" t="e">
        <f>VLOOKUP($A1299,'DATA PENGUKURAN GARDU'!$A:$BS,53,0)</f>
        <v>#N/A</v>
      </c>
      <c r="Y1299" s="17" t="e">
        <f>VLOOKUP($A1299,'DATA PENGUKURAN GARDU'!$A:$BS,54,0)</f>
        <v>#N/A</v>
      </c>
      <c r="Z1299" s="17" t="e">
        <f>VLOOKUP($A1299,'DATA PENGUKURAN GARDU'!$A:$BS,55,0)</f>
        <v>#N/A</v>
      </c>
      <c r="AA1299" s="20" t="e">
        <f>VLOOKUP($B1299,'DATA PENGUKURAN GARDU'!$A:$BS,42,0)</f>
        <v>#N/A</v>
      </c>
      <c r="AB1299" s="21" t="e">
        <f t="shared" si="686"/>
        <v>#N/A</v>
      </c>
      <c r="AC1299" s="20" t="e">
        <f>VLOOKUP($B1299,'DATA PENGUKURAN GARDU'!$A:$BS,44,0)</f>
        <v>#N/A</v>
      </c>
      <c r="AD1299" s="21" t="e">
        <f t="shared" si="687"/>
        <v>#N/A</v>
      </c>
      <c r="AE1299" s="20" t="e">
        <f>VLOOKUP($B1299,'DATA PENGUKURAN GARDU'!$A:$BS,46,0)</f>
        <v>#N/A</v>
      </c>
      <c r="AF1299" s="21" t="e">
        <f t="shared" si="688"/>
        <v>#N/A</v>
      </c>
      <c r="AG1299" s="20" t="e">
        <f>VLOOKUP($B1299,'DATA PENGUKURAN GARDU'!$A:$BS,46,0)</f>
        <v>#N/A</v>
      </c>
      <c r="AH1299" s="20" t="e">
        <f>VLOOKUP($B1299,'DATA PENGUKURAN GARDU'!$A:$BS,53,0)</f>
        <v>#N/A</v>
      </c>
      <c r="AI1299" s="20" t="e">
        <f>VLOOKUP($B1299,'DATA PENGUKURAN GARDU'!$A:$BS,54,0)</f>
        <v>#N/A</v>
      </c>
      <c r="AJ1299" s="17" t="e">
        <f>VLOOKUP($C1299,'DATA PENGUKURAN GARDU'!$A:$BS,42,0)</f>
        <v>#N/A</v>
      </c>
      <c r="AK1299" s="23" t="e">
        <f t="shared" si="689"/>
        <v>#N/A</v>
      </c>
      <c r="AL1299" s="17" t="e">
        <f>VLOOKUP($C1299,'DATA PENGUKURAN GARDU'!$A:$BS,44,0)</f>
        <v>#N/A</v>
      </c>
      <c r="AM1299" s="23" t="e">
        <f t="shared" si="690"/>
        <v>#N/A</v>
      </c>
      <c r="AN1299" s="17" t="e">
        <f>VLOOKUP($C1299,'DATA PENGUKURAN GARDU'!$A:$BS,46,0)</f>
        <v>#N/A</v>
      </c>
      <c r="AO1299" s="23" t="e">
        <f t="shared" si="691"/>
        <v>#N/A</v>
      </c>
      <c r="AP1299" s="17" t="e">
        <f>VLOOKUP($C1299,'DATA PENGUKURAN GARDU'!$A:$BS,46,0)</f>
        <v>#N/A</v>
      </c>
      <c r="AQ1299" s="17" t="e">
        <f>VLOOKUP($C1299,'DATA PENGUKURAN GARDU'!$A:$BS,53,0)</f>
        <v>#N/A</v>
      </c>
      <c r="AR1299" s="17" t="e">
        <f>VLOOKUP($C1299,'DATA PENGUKURAN GARDU'!$A:$BS,54,0)</f>
        <v>#N/A</v>
      </c>
      <c r="AS1299" s="20" t="e">
        <f>VLOOKUP($D1299,'DATA PENGUKURAN GARDU'!$A:$BS,42,0)</f>
        <v>#N/A</v>
      </c>
      <c r="AT1299" s="21" t="e">
        <f t="shared" si="692"/>
        <v>#N/A</v>
      </c>
      <c r="AU1299" s="20" t="e">
        <f>VLOOKUP($D1299,'DATA PENGUKURAN GARDU'!$A:$BS,44,0)</f>
        <v>#N/A</v>
      </c>
      <c r="AV1299" s="21" t="e">
        <f t="shared" si="693"/>
        <v>#N/A</v>
      </c>
      <c r="AW1299" s="20" t="e">
        <f>VLOOKUP($D1299,'DATA PENGUKURAN GARDU'!$A:$BS,46,0)</f>
        <v>#N/A</v>
      </c>
      <c r="AX1299" s="21" t="e">
        <f t="shared" si="694"/>
        <v>#N/A</v>
      </c>
      <c r="AY1299" s="20" t="e">
        <f>VLOOKUP($D1299,'DATA PENGUKURAN GARDU'!$A:$BS,46,0)</f>
        <v>#N/A</v>
      </c>
      <c r="AZ1299" s="20" t="e">
        <f>VLOOKUP($D1299,'DATA PENGUKURAN GARDU'!$A:$BS,53,0)</f>
        <v>#N/A</v>
      </c>
      <c r="BA1299" s="20" t="e">
        <f>VLOOKUP($D1299,'DATA PENGUKURAN GARDU'!$A:$BS,54,0)</f>
        <v>#N/A</v>
      </c>
      <c r="BB1299" s="17" t="e">
        <f>VLOOKUP($E1299,'DATA PENGUKURAN GARDU'!$A:$BS,42,0)</f>
        <v>#N/A</v>
      </c>
      <c r="BC1299" s="23" t="e">
        <f t="shared" si="695"/>
        <v>#N/A</v>
      </c>
      <c r="BD1299" s="17" t="e">
        <f>VLOOKUP($E1299,'DATA PENGUKURAN GARDU'!$A:$BS,44,0)</f>
        <v>#N/A</v>
      </c>
      <c r="BE1299" s="23" t="e">
        <f t="shared" si="696"/>
        <v>#N/A</v>
      </c>
      <c r="BF1299" s="17" t="e">
        <f>VLOOKUP($E1299,'DATA PENGUKURAN GARDU'!$A:$BS,46,0)</f>
        <v>#N/A</v>
      </c>
      <c r="BG1299" s="23" t="e">
        <f t="shared" si="697"/>
        <v>#N/A</v>
      </c>
      <c r="BH1299" s="17" t="e">
        <f>VLOOKUP($E1299,'DATA PENGUKURAN GARDU'!$A:$BS,46,0)</f>
        <v>#N/A</v>
      </c>
      <c r="BI1299" s="17" t="e">
        <f>VLOOKUP($E1299,'DATA PENGUKURAN GARDU'!$A:$BS,53,0)</f>
        <v>#N/A</v>
      </c>
      <c r="BJ1299" s="17" t="e">
        <f>VLOOKUP($E1299,'DATA PENGUKURAN GARDU'!$A:$BS,54,0)</f>
        <v>#N/A</v>
      </c>
      <c r="BK1299" s="20" t="e">
        <f t="shared" si="675"/>
        <v>#N/A</v>
      </c>
      <c r="BL1299" s="20" t="e">
        <f t="shared" si="676"/>
        <v>#N/A</v>
      </c>
      <c r="BM1299" s="20" t="e">
        <f t="shared" si="677"/>
        <v>#N/A</v>
      </c>
      <c r="BN1299" s="25" t="e">
        <f t="shared" si="678"/>
        <v>#N/A</v>
      </c>
      <c r="BO1299" s="26" t="str">
        <f t="shared" si="679"/>
        <v>0</v>
      </c>
      <c r="BP1299" s="21" t="e">
        <f t="shared" si="680"/>
        <v>#VALUE!</v>
      </c>
      <c r="BQ1299" s="20" t="e">
        <f t="shared" si="681"/>
        <v>#N/A</v>
      </c>
      <c r="BR1299" s="20" t="e">
        <v>#N/A</v>
      </c>
      <c r="BS1299" s="9" t="e">
        <v>#N/A</v>
      </c>
      <c r="BT1299" s="2" t="e">
        <f t="shared" si="682"/>
        <v>#VALUE!</v>
      </c>
      <c r="BU1299" s="2" t="e">
        <f t="shared" si="665"/>
        <v>#N/A</v>
      </c>
      <c r="BV1299" s="2" t="e">
        <f t="shared" si="666"/>
        <v>#N/A</v>
      </c>
    </row>
    <row r="1300" s="2" customFormat="1" ht="22.95" customHeight="1" spans="1:74">
      <c r="A1300" s="9" t="str">
        <f t="shared" si="667"/>
        <v>N 003Induk</v>
      </c>
      <c r="B1300" s="9" t="str">
        <f t="shared" si="668"/>
        <v>N 003jurusan 1</v>
      </c>
      <c r="C1300" s="9" t="str">
        <f t="shared" si="669"/>
        <v>N 003jurusan 2</v>
      </c>
      <c r="D1300" s="9" t="str">
        <f t="shared" si="670"/>
        <v>N 003jurusan 3</v>
      </c>
      <c r="E1300" s="9" t="str">
        <f t="shared" si="671"/>
        <v>N 003jurusan 4</v>
      </c>
      <c r="F1300" s="10" t="s">
        <v>226</v>
      </c>
      <c r="G1300" s="10" t="s">
        <v>101</v>
      </c>
      <c r="H1300" s="10" t="s">
        <v>1557</v>
      </c>
      <c r="I1300" s="10" t="s">
        <v>12694</v>
      </c>
      <c r="J1300" s="10" t="s">
        <v>12695</v>
      </c>
      <c r="K1300" s="10" t="s">
        <v>7465</v>
      </c>
      <c r="L1300" s="10"/>
      <c r="M1300" s="10"/>
      <c r="N1300" s="14">
        <f t="shared" si="672"/>
        <v>0</v>
      </c>
      <c r="O1300" s="15" t="e">
        <f t="shared" si="673"/>
        <v>#VALUE!</v>
      </c>
      <c r="P1300" s="15" t="e">
        <f t="shared" si="674"/>
        <v>#VALUE!</v>
      </c>
      <c r="Q1300" s="17" t="e">
        <f>VLOOKUP($A1300,'DATA PENGUKURAN GARDU'!$A:$BS,42,0)</f>
        <v>#N/A</v>
      </c>
      <c r="R1300" s="18" t="e">
        <f t="shared" si="683"/>
        <v>#N/A</v>
      </c>
      <c r="S1300" s="17" t="e">
        <f>VLOOKUP($A1300,'DATA PENGUKURAN GARDU'!$A:$BS,44,0)</f>
        <v>#N/A</v>
      </c>
      <c r="T1300" s="18" t="e">
        <f t="shared" si="684"/>
        <v>#N/A</v>
      </c>
      <c r="U1300" s="17" t="e">
        <f>VLOOKUP($A1300,'DATA PENGUKURAN GARDU'!$A:$BS,46,0)</f>
        <v>#N/A</v>
      </c>
      <c r="V1300" s="18" t="e">
        <f t="shared" si="685"/>
        <v>#N/A</v>
      </c>
      <c r="W1300" s="17" t="e">
        <f>VLOOKUP($A1300,'DATA PENGUKURAN GARDU'!$A:$BS,48,0)</f>
        <v>#N/A</v>
      </c>
      <c r="X1300" s="17" t="e">
        <f>VLOOKUP($A1300,'DATA PENGUKURAN GARDU'!$A:$BS,53,0)</f>
        <v>#N/A</v>
      </c>
      <c r="Y1300" s="17" t="e">
        <f>VLOOKUP($A1300,'DATA PENGUKURAN GARDU'!$A:$BS,54,0)</f>
        <v>#N/A</v>
      </c>
      <c r="Z1300" s="17" t="e">
        <f>VLOOKUP($A1300,'DATA PENGUKURAN GARDU'!$A:$BS,55,0)</f>
        <v>#N/A</v>
      </c>
      <c r="AA1300" s="20" t="e">
        <f>VLOOKUP($B1300,'DATA PENGUKURAN GARDU'!$A:$BS,42,0)</f>
        <v>#N/A</v>
      </c>
      <c r="AB1300" s="21" t="e">
        <f t="shared" si="686"/>
        <v>#N/A</v>
      </c>
      <c r="AC1300" s="20" t="e">
        <f>VLOOKUP($B1300,'DATA PENGUKURAN GARDU'!$A:$BS,44,0)</f>
        <v>#N/A</v>
      </c>
      <c r="AD1300" s="21" t="e">
        <f t="shared" si="687"/>
        <v>#N/A</v>
      </c>
      <c r="AE1300" s="20" t="e">
        <f>VLOOKUP($B1300,'DATA PENGUKURAN GARDU'!$A:$BS,46,0)</f>
        <v>#N/A</v>
      </c>
      <c r="AF1300" s="21" t="e">
        <f t="shared" si="688"/>
        <v>#N/A</v>
      </c>
      <c r="AG1300" s="20" t="e">
        <f>VLOOKUP($B1300,'DATA PENGUKURAN GARDU'!$A:$BS,46,0)</f>
        <v>#N/A</v>
      </c>
      <c r="AH1300" s="20" t="e">
        <f>VLOOKUP($B1300,'DATA PENGUKURAN GARDU'!$A:$BS,53,0)</f>
        <v>#N/A</v>
      </c>
      <c r="AI1300" s="20" t="e">
        <f>VLOOKUP($B1300,'DATA PENGUKURAN GARDU'!$A:$BS,54,0)</f>
        <v>#N/A</v>
      </c>
      <c r="AJ1300" s="17" t="e">
        <f>VLOOKUP($C1300,'DATA PENGUKURAN GARDU'!$A:$BS,42,0)</f>
        <v>#N/A</v>
      </c>
      <c r="AK1300" s="23" t="e">
        <f t="shared" si="689"/>
        <v>#N/A</v>
      </c>
      <c r="AL1300" s="17" t="e">
        <f>VLOOKUP($C1300,'DATA PENGUKURAN GARDU'!$A:$BS,44,0)</f>
        <v>#N/A</v>
      </c>
      <c r="AM1300" s="23" t="e">
        <f t="shared" si="690"/>
        <v>#N/A</v>
      </c>
      <c r="AN1300" s="17" t="e">
        <f>VLOOKUP($C1300,'DATA PENGUKURAN GARDU'!$A:$BS,46,0)</f>
        <v>#N/A</v>
      </c>
      <c r="AO1300" s="23" t="e">
        <f t="shared" si="691"/>
        <v>#N/A</v>
      </c>
      <c r="AP1300" s="17" t="e">
        <f>VLOOKUP($C1300,'DATA PENGUKURAN GARDU'!$A:$BS,46,0)</f>
        <v>#N/A</v>
      </c>
      <c r="AQ1300" s="17" t="e">
        <f>VLOOKUP($C1300,'DATA PENGUKURAN GARDU'!$A:$BS,53,0)</f>
        <v>#N/A</v>
      </c>
      <c r="AR1300" s="17" t="e">
        <f>VLOOKUP($C1300,'DATA PENGUKURAN GARDU'!$A:$BS,54,0)</f>
        <v>#N/A</v>
      </c>
      <c r="AS1300" s="20" t="e">
        <f>VLOOKUP($D1300,'DATA PENGUKURAN GARDU'!$A:$BS,42,0)</f>
        <v>#N/A</v>
      </c>
      <c r="AT1300" s="21" t="e">
        <f t="shared" si="692"/>
        <v>#N/A</v>
      </c>
      <c r="AU1300" s="20" t="e">
        <f>VLOOKUP($D1300,'DATA PENGUKURAN GARDU'!$A:$BS,44,0)</f>
        <v>#N/A</v>
      </c>
      <c r="AV1300" s="21" t="e">
        <f t="shared" si="693"/>
        <v>#N/A</v>
      </c>
      <c r="AW1300" s="20" t="e">
        <f>VLOOKUP($D1300,'DATA PENGUKURAN GARDU'!$A:$BS,46,0)</f>
        <v>#N/A</v>
      </c>
      <c r="AX1300" s="21" t="e">
        <f t="shared" si="694"/>
        <v>#N/A</v>
      </c>
      <c r="AY1300" s="20" t="e">
        <f>VLOOKUP($D1300,'DATA PENGUKURAN GARDU'!$A:$BS,46,0)</f>
        <v>#N/A</v>
      </c>
      <c r="AZ1300" s="20" t="e">
        <f>VLOOKUP($D1300,'DATA PENGUKURAN GARDU'!$A:$BS,53,0)</f>
        <v>#N/A</v>
      </c>
      <c r="BA1300" s="20" t="e">
        <f>VLOOKUP($D1300,'DATA PENGUKURAN GARDU'!$A:$BS,54,0)</f>
        <v>#N/A</v>
      </c>
      <c r="BB1300" s="17" t="e">
        <f>VLOOKUP($E1300,'DATA PENGUKURAN GARDU'!$A:$BS,42,0)</f>
        <v>#N/A</v>
      </c>
      <c r="BC1300" s="23" t="e">
        <f t="shared" si="695"/>
        <v>#N/A</v>
      </c>
      <c r="BD1300" s="17" t="e">
        <f>VLOOKUP($E1300,'DATA PENGUKURAN GARDU'!$A:$BS,44,0)</f>
        <v>#N/A</v>
      </c>
      <c r="BE1300" s="23" t="e">
        <f t="shared" si="696"/>
        <v>#N/A</v>
      </c>
      <c r="BF1300" s="17" t="e">
        <f>VLOOKUP($E1300,'DATA PENGUKURAN GARDU'!$A:$BS,46,0)</f>
        <v>#N/A</v>
      </c>
      <c r="BG1300" s="23" t="e">
        <f t="shared" si="697"/>
        <v>#N/A</v>
      </c>
      <c r="BH1300" s="17" t="e">
        <f>VLOOKUP($E1300,'DATA PENGUKURAN GARDU'!$A:$BS,46,0)</f>
        <v>#N/A</v>
      </c>
      <c r="BI1300" s="17" t="e">
        <f>VLOOKUP($E1300,'DATA PENGUKURAN GARDU'!$A:$BS,53,0)</f>
        <v>#N/A</v>
      </c>
      <c r="BJ1300" s="17" t="e">
        <f>VLOOKUP($E1300,'DATA PENGUKURAN GARDU'!$A:$BS,54,0)</f>
        <v>#N/A</v>
      </c>
      <c r="BK1300" s="20" t="e">
        <f t="shared" si="675"/>
        <v>#N/A</v>
      </c>
      <c r="BL1300" s="20" t="e">
        <f t="shared" si="676"/>
        <v>#N/A</v>
      </c>
      <c r="BM1300" s="20" t="e">
        <f t="shared" si="677"/>
        <v>#N/A</v>
      </c>
      <c r="BN1300" s="25" t="e">
        <f t="shared" si="678"/>
        <v>#N/A</v>
      </c>
      <c r="BO1300" s="26" t="str">
        <f t="shared" si="679"/>
        <v>0</v>
      </c>
      <c r="BP1300" s="21" t="e">
        <f t="shared" si="680"/>
        <v>#VALUE!</v>
      </c>
      <c r="BQ1300" s="20" t="e">
        <f t="shared" si="681"/>
        <v>#N/A</v>
      </c>
      <c r="BR1300" s="20" t="e">
        <v>#N/A</v>
      </c>
      <c r="BS1300" s="9" t="e">
        <v>#N/A</v>
      </c>
      <c r="BT1300" s="2" t="e">
        <f t="shared" si="682"/>
        <v>#VALUE!</v>
      </c>
      <c r="BU1300" s="2" t="e">
        <f t="shared" si="665"/>
        <v>#N/A</v>
      </c>
      <c r="BV1300" s="2" t="e">
        <f t="shared" si="666"/>
        <v>#N/A</v>
      </c>
    </row>
    <row r="1301" s="2" customFormat="1" ht="22.95" customHeight="1" spans="1:74">
      <c r="A1301" s="9" t="str">
        <f t="shared" si="667"/>
        <v>N 010Induk</v>
      </c>
      <c r="B1301" s="9" t="str">
        <f t="shared" si="668"/>
        <v>N 010jurusan 1</v>
      </c>
      <c r="C1301" s="9" t="str">
        <f t="shared" si="669"/>
        <v>N 010jurusan 2</v>
      </c>
      <c r="D1301" s="9" t="str">
        <f t="shared" si="670"/>
        <v>N 010jurusan 3</v>
      </c>
      <c r="E1301" s="9" t="str">
        <f t="shared" si="671"/>
        <v>N 010jurusan 4</v>
      </c>
      <c r="F1301" s="10" t="s">
        <v>226</v>
      </c>
      <c r="G1301" s="10" t="s">
        <v>101</v>
      </c>
      <c r="H1301" s="10" t="s">
        <v>1558</v>
      </c>
      <c r="I1301" s="10" t="s">
        <v>12696</v>
      </c>
      <c r="J1301" s="10" t="s">
        <v>12697</v>
      </c>
      <c r="K1301" s="10" t="s">
        <v>7465</v>
      </c>
      <c r="L1301" s="10"/>
      <c r="M1301" s="10"/>
      <c r="N1301" s="14">
        <f t="shared" si="672"/>
        <v>0</v>
      </c>
      <c r="O1301" s="15" t="e">
        <f t="shared" si="673"/>
        <v>#VALUE!</v>
      </c>
      <c r="P1301" s="15" t="e">
        <f t="shared" si="674"/>
        <v>#VALUE!</v>
      </c>
      <c r="Q1301" s="17" t="e">
        <f>VLOOKUP($A1301,'DATA PENGUKURAN GARDU'!$A:$BS,42,0)</f>
        <v>#N/A</v>
      </c>
      <c r="R1301" s="18" t="e">
        <f t="shared" si="683"/>
        <v>#N/A</v>
      </c>
      <c r="S1301" s="17" t="e">
        <f>VLOOKUP($A1301,'DATA PENGUKURAN GARDU'!$A:$BS,44,0)</f>
        <v>#N/A</v>
      </c>
      <c r="T1301" s="18" t="e">
        <f t="shared" si="684"/>
        <v>#N/A</v>
      </c>
      <c r="U1301" s="17" t="e">
        <f>VLOOKUP($A1301,'DATA PENGUKURAN GARDU'!$A:$BS,46,0)</f>
        <v>#N/A</v>
      </c>
      <c r="V1301" s="18" t="e">
        <f t="shared" si="685"/>
        <v>#N/A</v>
      </c>
      <c r="W1301" s="17" t="e">
        <f>VLOOKUP($A1301,'DATA PENGUKURAN GARDU'!$A:$BS,48,0)</f>
        <v>#N/A</v>
      </c>
      <c r="X1301" s="17" t="e">
        <f>VLOOKUP($A1301,'DATA PENGUKURAN GARDU'!$A:$BS,53,0)</f>
        <v>#N/A</v>
      </c>
      <c r="Y1301" s="17" t="e">
        <f>VLOOKUP($A1301,'DATA PENGUKURAN GARDU'!$A:$BS,54,0)</f>
        <v>#N/A</v>
      </c>
      <c r="Z1301" s="17" t="e">
        <f>VLOOKUP($A1301,'DATA PENGUKURAN GARDU'!$A:$BS,55,0)</f>
        <v>#N/A</v>
      </c>
      <c r="AA1301" s="20" t="e">
        <f>VLOOKUP($B1301,'DATA PENGUKURAN GARDU'!$A:$BS,42,0)</f>
        <v>#N/A</v>
      </c>
      <c r="AB1301" s="21" t="e">
        <f t="shared" si="686"/>
        <v>#N/A</v>
      </c>
      <c r="AC1301" s="20" t="e">
        <f>VLOOKUP($B1301,'DATA PENGUKURAN GARDU'!$A:$BS,44,0)</f>
        <v>#N/A</v>
      </c>
      <c r="AD1301" s="21" t="e">
        <f t="shared" si="687"/>
        <v>#N/A</v>
      </c>
      <c r="AE1301" s="20" t="e">
        <f>VLOOKUP($B1301,'DATA PENGUKURAN GARDU'!$A:$BS,46,0)</f>
        <v>#N/A</v>
      </c>
      <c r="AF1301" s="21" t="e">
        <f t="shared" si="688"/>
        <v>#N/A</v>
      </c>
      <c r="AG1301" s="20" t="e">
        <f>VLOOKUP($B1301,'DATA PENGUKURAN GARDU'!$A:$BS,46,0)</f>
        <v>#N/A</v>
      </c>
      <c r="AH1301" s="20" t="e">
        <f>VLOOKUP($B1301,'DATA PENGUKURAN GARDU'!$A:$BS,53,0)</f>
        <v>#N/A</v>
      </c>
      <c r="AI1301" s="20" t="e">
        <f>VLOOKUP($B1301,'DATA PENGUKURAN GARDU'!$A:$BS,54,0)</f>
        <v>#N/A</v>
      </c>
      <c r="AJ1301" s="17" t="e">
        <f>VLOOKUP($C1301,'DATA PENGUKURAN GARDU'!$A:$BS,42,0)</f>
        <v>#N/A</v>
      </c>
      <c r="AK1301" s="23" t="e">
        <f t="shared" si="689"/>
        <v>#N/A</v>
      </c>
      <c r="AL1301" s="17" t="e">
        <f>VLOOKUP($C1301,'DATA PENGUKURAN GARDU'!$A:$BS,44,0)</f>
        <v>#N/A</v>
      </c>
      <c r="AM1301" s="23" t="e">
        <f t="shared" si="690"/>
        <v>#N/A</v>
      </c>
      <c r="AN1301" s="17" t="e">
        <f>VLOOKUP($C1301,'DATA PENGUKURAN GARDU'!$A:$BS,46,0)</f>
        <v>#N/A</v>
      </c>
      <c r="AO1301" s="23" t="e">
        <f t="shared" si="691"/>
        <v>#N/A</v>
      </c>
      <c r="AP1301" s="17" t="e">
        <f>VLOOKUP($C1301,'DATA PENGUKURAN GARDU'!$A:$BS,46,0)</f>
        <v>#N/A</v>
      </c>
      <c r="AQ1301" s="17" t="e">
        <f>VLOOKUP($C1301,'DATA PENGUKURAN GARDU'!$A:$BS,53,0)</f>
        <v>#N/A</v>
      </c>
      <c r="AR1301" s="17" t="e">
        <f>VLOOKUP($C1301,'DATA PENGUKURAN GARDU'!$A:$BS,54,0)</f>
        <v>#N/A</v>
      </c>
      <c r="AS1301" s="20" t="e">
        <f>VLOOKUP($D1301,'DATA PENGUKURAN GARDU'!$A:$BS,42,0)</f>
        <v>#N/A</v>
      </c>
      <c r="AT1301" s="21" t="e">
        <f t="shared" si="692"/>
        <v>#N/A</v>
      </c>
      <c r="AU1301" s="20" t="e">
        <f>VLOOKUP($D1301,'DATA PENGUKURAN GARDU'!$A:$BS,44,0)</f>
        <v>#N/A</v>
      </c>
      <c r="AV1301" s="21" t="e">
        <f t="shared" si="693"/>
        <v>#N/A</v>
      </c>
      <c r="AW1301" s="20" t="e">
        <f>VLOOKUP($D1301,'DATA PENGUKURAN GARDU'!$A:$BS,46,0)</f>
        <v>#N/A</v>
      </c>
      <c r="AX1301" s="21" t="e">
        <f t="shared" si="694"/>
        <v>#N/A</v>
      </c>
      <c r="AY1301" s="20" t="e">
        <f>VLOOKUP($D1301,'DATA PENGUKURAN GARDU'!$A:$BS,46,0)</f>
        <v>#N/A</v>
      </c>
      <c r="AZ1301" s="20" t="e">
        <f>VLOOKUP($D1301,'DATA PENGUKURAN GARDU'!$A:$BS,53,0)</f>
        <v>#N/A</v>
      </c>
      <c r="BA1301" s="20" t="e">
        <f>VLOOKUP($D1301,'DATA PENGUKURAN GARDU'!$A:$BS,54,0)</f>
        <v>#N/A</v>
      </c>
      <c r="BB1301" s="17" t="e">
        <f>VLOOKUP($E1301,'DATA PENGUKURAN GARDU'!$A:$BS,42,0)</f>
        <v>#N/A</v>
      </c>
      <c r="BC1301" s="23" t="e">
        <f t="shared" si="695"/>
        <v>#N/A</v>
      </c>
      <c r="BD1301" s="17" t="e">
        <f>VLOOKUP($E1301,'DATA PENGUKURAN GARDU'!$A:$BS,44,0)</f>
        <v>#N/A</v>
      </c>
      <c r="BE1301" s="23" t="e">
        <f t="shared" si="696"/>
        <v>#N/A</v>
      </c>
      <c r="BF1301" s="17" t="e">
        <f>VLOOKUP($E1301,'DATA PENGUKURAN GARDU'!$A:$BS,46,0)</f>
        <v>#N/A</v>
      </c>
      <c r="BG1301" s="23" t="e">
        <f t="shared" si="697"/>
        <v>#N/A</v>
      </c>
      <c r="BH1301" s="17" t="e">
        <f>VLOOKUP($E1301,'DATA PENGUKURAN GARDU'!$A:$BS,46,0)</f>
        <v>#N/A</v>
      </c>
      <c r="BI1301" s="17" t="e">
        <f>VLOOKUP($E1301,'DATA PENGUKURAN GARDU'!$A:$BS,53,0)</f>
        <v>#N/A</v>
      </c>
      <c r="BJ1301" s="17" t="e">
        <f>VLOOKUP($E1301,'DATA PENGUKURAN GARDU'!$A:$BS,54,0)</f>
        <v>#N/A</v>
      </c>
      <c r="BK1301" s="20" t="e">
        <f t="shared" si="675"/>
        <v>#N/A</v>
      </c>
      <c r="BL1301" s="20" t="e">
        <f t="shared" si="676"/>
        <v>#N/A</v>
      </c>
      <c r="BM1301" s="20" t="e">
        <f t="shared" si="677"/>
        <v>#N/A</v>
      </c>
      <c r="BN1301" s="25" t="e">
        <f t="shared" si="678"/>
        <v>#N/A</v>
      </c>
      <c r="BO1301" s="26" t="str">
        <f t="shared" si="679"/>
        <v>0</v>
      </c>
      <c r="BP1301" s="21" t="e">
        <f t="shared" si="680"/>
        <v>#VALUE!</v>
      </c>
      <c r="BQ1301" s="20" t="e">
        <f t="shared" si="681"/>
        <v>#N/A</v>
      </c>
      <c r="BR1301" s="20" t="e">
        <v>#N/A</v>
      </c>
      <c r="BS1301" s="9" t="e">
        <v>#N/A</v>
      </c>
      <c r="BT1301" s="2" t="e">
        <f t="shared" si="682"/>
        <v>#VALUE!</v>
      </c>
      <c r="BU1301" s="2" t="e">
        <f t="shared" si="665"/>
        <v>#N/A</v>
      </c>
      <c r="BV1301" s="2" t="e">
        <f t="shared" si="666"/>
        <v>#N/A</v>
      </c>
    </row>
    <row r="1302" s="2" customFormat="1" ht="22.95" customHeight="1" spans="1:74">
      <c r="A1302" s="9" t="str">
        <f t="shared" si="667"/>
        <v>N 013Induk</v>
      </c>
      <c r="B1302" s="9" t="str">
        <f t="shared" si="668"/>
        <v>N 013jurusan 1</v>
      </c>
      <c r="C1302" s="9" t="str">
        <f t="shared" si="669"/>
        <v>N 013jurusan 2</v>
      </c>
      <c r="D1302" s="9" t="str">
        <f t="shared" si="670"/>
        <v>N 013jurusan 3</v>
      </c>
      <c r="E1302" s="9" t="str">
        <f t="shared" si="671"/>
        <v>N 013jurusan 4</v>
      </c>
      <c r="F1302" s="10" t="s">
        <v>226</v>
      </c>
      <c r="G1302" s="10" t="s">
        <v>101</v>
      </c>
      <c r="H1302" s="10" t="s">
        <v>1559</v>
      </c>
      <c r="I1302" s="10" t="s">
        <v>12698</v>
      </c>
      <c r="J1302" s="10" t="s">
        <v>12699</v>
      </c>
      <c r="K1302" s="10" t="s">
        <v>7465</v>
      </c>
      <c r="L1302" s="10"/>
      <c r="M1302" s="10"/>
      <c r="N1302" s="14">
        <f t="shared" si="672"/>
        <v>0</v>
      </c>
      <c r="O1302" s="15" t="e">
        <f t="shared" si="673"/>
        <v>#VALUE!</v>
      </c>
      <c r="P1302" s="15" t="e">
        <f t="shared" si="674"/>
        <v>#VALUE!</v>
      </c>
      <c r="Q1302" s="17" t="e">
        <f>VLOOKUP($A1302,'DATA PENGUKURAN GARDU'!$A:$BS,42,0)</f>
        <v>#N/A</v>
      </c>
      <c r="R1302" s="18" t="e">
        <f t="shared" si="683"/>
        <v>#N/A</v>
      </c>
      <c r="S1302" s="17" t="e">
        <f>VLOOKUP($A1302,'DATA PENGUKURAN GARDU'!$A:$BS,44,0)</f>
        <v>#N/A</v>
      </c>
      <c r="T1302" s="18" t="e">
        <f t="shared" si="684"/>
        <v>#N/A</v>
      </c>
      <c r="U1302" s="17" t="e">
        <f>VLOOKUP($A1302,'DATA PENGUKURAN GARDU'!$A:$BS,46,0)</f>
        <v>#N/A</v>
      </c>
      <c r="V1302" s="18" t="e">
        <f t="shared" si="685"/>
        <v>#N/A</v>
      </c>
      <c r="W1302" s="17" t="e">
        <f>VLOOKUP($A1302,'DATA PENGUKURAN GARDU'!$A:$BS,48,0)</f>
        <v>#N/A</v>
      </c>
      <c r="X1302" s="17" t="e">
        <f>VLOOKUP($A1302,'DATA PENGUKURAN GARDU'!$A:$BS,53,0)</f>
        <v>#N/A</v>
      </c>
      <c r="Y1302" s="17" t="e">
        <f>VLOOKUP($A1302,'DATA PENGUKURAN GARDU'!$A:$BS,54,0)</f>
        <v>#N/A</v>
      </c>
      <c r="Z1302" s="17" t="e">
        <f>VLOOKUP($A1302,'DATA PENGUKURAN GARDU'!$A:$BS,55,0)</f>
        <v>#N/A</v>
      </c>
      <c r="AA1302" s="20" t="e">
        <f>VLOOKUP($B1302,'DATA PENGUKURAN GARDU'!$A:$BS,42,0)</f>
        <v>#N/A</v>
      </c>
      <c r="AB1302" s="21" t="e">
        <f t="shared" si="686"/>
        <v>#N/A</v>
      </c>
      <c r="AC1302" s="20" t="e">
        <f>VLOOKUP($B1302,'DATA PENGUKURAN GARDU'!$A:$BS,44,0)</f>
        <v>#N/A</v>
      </c>
      <c r="AD1302" s="21" t="e">
        <f t="shared" si="687"/>
        <v>#N/A</v>
      </c>
      <c r="AE1302" s="20" t="e">
        <f>VLOOKUP($B1302,'DATA PENGUKURAN GARDU'!$A:$BS,46,0)</f>
        <v>#N/A</v>
      </c>
      <c r="AF1302" s="21" t="e">
        <f t="shared" si="688"/>
        <v>#N/A</v>
      </c>
      <c r="AG1302" s="20" t="e">
        <f>VLOOKUP($B1302,'DATA PENGUKURAN GARDU'!$A:$BS,46,0)</f>
        <v>#N/A</v>
      </c>
      <c r="AH1302" s="20" t="e">
        <f>VLOOKUP($B1302,'DATA PENGUKURAN GARDU'!$A:$BS,53,0)</f>
        <v>#N/A</v>
      </c>
      <c r="AI1302" s="20" t="e">
        <f>VLOOKUP($B1302,'DATA PENGUKURAN GARDU'!$A:$BS,54,0)</f>
        <v>#N/A</v>
      </c>
      <c r="AJ1302" s="17" t="e">
        <f>VLOOKUP($C1302,'DATA PENGUKURAN GARDU'!$A:$BS,42,0)</f>
        <v>#N/A</v>
      </c>
      <c r="AK1302" s="23" t="e">
        <f t="shared" si="689"/>
        <v>#N/A</v>
      </c>
      <c r="AL1302" s="17" t="e">
        <f>VLOOKUP($C1302,'DATA PENGUKURAN GARDU'!$A:$BS,44,0)</f>
        <v>#N/A</v>
      </c>
      <c r="AM1302" s="23" t="e">
        <f t="shared" si="690"/>
        <v>#N/A</v>
      </c>
      <c r="AN1302" s="17" t="e">
        <f>VLOOKUP($C1302,'DATA PENGUKURAN GARDU'!$A:$BS,46,0)</f>
        <v>#N/A</v>
      </c>
      <c r="AO1302" s="23" t="e">
        <f t="shared" si="691"/>
        <v>#N/A</v>
      </c>
      <c r="AP1302" s="17" t="e">
        <f>VLOOKUP($C1302,'DATA PENGUKURAN GARDU'!$A:$BS,46,0)</f>
        <v>#N/A</v>
      </c>
      <c r="AQ1302" s="17" t="e">
        <f>VLOOKUP($C1302,'DATA PENGUKURAN GARDU'!$A:$BS,53,0)</f>
        <v>#N/A</v>
      </c>
      <c r="AR1302" s="17" t="e">
        <f>VLOOKUP($C1302,'DATA PENGUKURAN GARDU'!$A:$BS,54,0)</f>
        <v>#N/A</v>
      </c>
      <c r="AS1302" s="20" t="e">
        <f>VLOOKUP($D1302,'DATA PENGUKURAN GARDU'!$A:$BS,42,0)</f>
        <v>#N/A</v>
      </c>
      <c r="AT1302" s="21" t="e">
        <f t="shared" si="692"/>
        <v>#N/A</v>
      </c>
      <c r="AU1302" s="20" t="e">
        <f>VLOOKUP($D1302,'DATA PENGUKURAN GARDU'!$A:$BS,44,0)</f>
        <v>#N/A</v>
      </c>
      <c r="AV1302" s="21" t="e">
        <f t="shared" si="693"/>
        <v>#N/A</v>
      </c>
      <c r="AW1302" s="20" t="e">
        <f>VLOOKUP($D1302,'DATA PENGUKURAN GARDU'!$A:$BS,46,0)</f>
        <v>#N/A</v>
      </c>
      <c r="AX1302" s="21" t="e">
        <f t="shared" si="694"/>
        <v>#N/A</v>
      </c>
      <c r="AY1302" s="20" t="e">
        <f>VLOOKUP($D1302,'DATA PENGUKURAN GARDU'!$A:$BS,46,0)</f>
        <v>#N/A</v>
      </c>
      <c r="AZ1302" s="20" t="e">
        <f>VLOOKUP($D1302,'DATA PENGUKURAN GARDU'!$A:$BS,53,0)</f>
        <v>#N/A</v>
      </c>
      <c r="BA1302" s="20" t="e">
        <f>VLOOKUP($D1302,'DATA PENGUKURAN GARDU'!$A:$BS,54,0)</f>
        <v>#N/A</v>
      </c>
      <c r="BB1302" s="17" t="e">
        <f>VLOOKUP($E1302,'DATA PENGUKURAN GARDU'!$A:$BS,42,0)</f>
        <v>#N/A</v>
      </c>
      <c r="BC1302" s="23" t="e">
        <f t="shared" si="695"/>
        <v>#N/A</v>
      </c>
      <c r="BD1302" s="17" t="e">
        <f>VLOOKUP($E1302,'DATA PENGUKURAN GARDU'!$A:$BS,44,0)</f>
        <v>#N/A</v>
      </c>
      <c r="BE1302" s="23" t="e">
        <f t="shared" si="696"/>
        <v>#N/A</v>
      </c>
      <c r="BF1302" s="17" t="e">
        <f>VLOOKUP($E1302,'DATA PENGUKURAN GARDU'!$A:$BS,46,0)</f>
        <v>#N/A</v>
      </c>
      <c r="BG1302" s="23" t="e">
        <f t="shared" si="697"/>
        <v>#N/A</v>
      </c>
      <c r="BH1302" s="17" t="e">
        <f>VLOOKUP($E1302,'DATA PENGUKURAN GARDU'!$A:$BS,46,0)</f>
        <v>#N/A</v>
      </c>
      <c r="BI1302" s="17" t="e">
        <f>VLOOKUP($E1302,'DATA PENGUKURAN GARDU'!$A:$BS,53,0)</f>
        <v>#N/A</v>
      </c>
      <c r="BJ1302" s="17" t="e">
        <f>VLOOKUP($E1302,'DATA PENGUKURAN GARDU'!$A:$BS,54,0)</f>
        <v>#N/A</v>
      </c>
      <c r="BK1302" s="20" t="e">
        <f t="shared" si="675"/>
        <v>#N/A</v>
      </c>
      <c r="BL1302" s="20" t="e">
        <f t="shared" si="676"/>
        <v>#N/A</v>
      </c>
      <c r="BM1302" s="20" t="e">
        <f t="shared" si="677"/>
        <v>#N/A</v>
      </c>
      <c r="BN1302" s="25" t="e">
        <f t="shared" si="678"/>
        <v>#N/A</v>
      </c>
      <c r="BO1302" s="26" t="str">
        <f t="shared" si="679"/>
        <v>0</v>
      </c>
      <c r="BP1302" s="21" t="e">
        <f t="shared" si="680"/>
        <v>#VALUE!</v>
      </c>
      <c r="BQ1302" s="20" t="e">
        <f t="shared" si="681"/>
        <v>#N/A</v>
      </c>
      <c r="BR1302" s="20" t="e">
        <v>#N/A</v>
      </c>
      <c r="BS1302" s="9" t="e">
        <v>#N/A</v>
      </c>
      <c r="BT1302" s="2" t="e">
        <f t="shared" si="682"/>
        <v>#VALUE!</v>
      </c>
      <c r="BU1302" s="2" t="e">
        <f t="shared" si="665"/>
        <v>#N/A</v>
      </c>
      <c r="BV1302" s="2" t="e">
        <f t="shared" si="666"/>
        <v>#N/A</v>
      </c>
    </row>
    <row r="1303" s="2" customFormat="1" ht="22.95" customHeight="1" spans="1:74">
      <c r="A1303" s="9" t="str">
        <f t="shared" si="667"/>
        <v>N 040Induk</v>
      </c>
      <c r="B1303" s="9" t="str">
        <f t="shared" si="668"/>
        <v>N 040jurusan 1</v>
      </c>
      <c r="C1303" s="9" t="str">
        <f t="shared" si="669"/>
        <v>N 040jurusan 2</v>
      </c>
      <c r="D1303" s="9" t="str">
        <f t="shared" si="670"/>
        <v>N 040jurusan 3</v>
      </c>
      <c r="E1303" s="9" t="str">
        <f t="shared" si="671"/>
        <v>N 040jurusan 4</v>
      </c>
      <c r="F1303" s="10" t="s">
        <v>226</v>
      </c>
      <c r="G1303" s="10" t="s">
        <v>101</v>
      </c>
      <c r="H1303" s="10" t="s">
        <v>1560</v>
      </c>
      <c r="I1303" s="10" t="s">
        <v>12700</v>
      </c>
      <c r="J1303" s="10" t="s">
        <v>12701</v>
      </c>
      <c r="K1303" s="10" t="s">
        <v>7465</v>
      </c>
      <c r="L1303" s="10"/>
      <c r="M1303" s="10"/>
      <c r="N1303" s="14">
        <f t="shared" si="672"/>
        <v>0</v>
      </c>
      <c r="O1303" s="15" t="e">
        <f t="shared" si="673"/>
        <v>#VALUE!</v>
      </c>
      <c r="P1303" s="15" t="e">
        <f t="shared" si="674"/>
        <v>#VALUE!</v>
      </c>
      <c r="Q1303" s="17" t="e">
        <f>VLOOKUP($A1303,'DATA PENGUKURAN GARDU'!$A:$BS,42,0)</f>
        <v>#N/A</v>
      </c>
      <c r="R1303" s="18" t="e">
        <f t="shared" si="683"/>
        <v>#N/A</v>
      </c>
      <c r="S1303" s="17" t="e">
        <f>VLOOKUP($A1303,'DATA PENGUKURAN GARDU'!$A:$BS,44,0)</f>
        <v>#N/A</v>
      </c>
      <c r="T1303" s="18" t="e">
        <f t="shared" si="684"/>
        <v>#N/A</v>
      </c>
      <c r="U1303" s="17" t="e">
        <f>VLOOKUP($A1303,'DATA PENGUKURAN GARDU'!$A:$BS,46,0)</f>
        <v>#N/A</v>
      </c>
      <c r="V1303" s="18" t="e">
        <f t="shared" si="685"/>
        <v>#N/A</v>
      </c>
      <c r="W1303" s="17" t="e">
        <f>VLOOKUP($A1303,'DATA PENGUKURAN GARDU'!$A:$BS,48,0)</f>
        <v>#N/A</v>
      </c>
      <c r="X1303" s="17" t="e">
        <f>VLOOKUP($A1303,'DATA PENGUKURAN GARDU'!$A:$BS,53,0)</f>
        <v>#N/A</v>
      </c>
      <c r="Y1303" s="17" t="e">
        <f>VLOOKUP($A1303,'DATA PENGUKURAN GARDU'!$A:$BS,54,0)</f>
        <v>#N/A</v>
      </c>
      <c r="Z1303" s="17" t="e">
        <f>VLOOKUP($A1303,'DATA PENGUKURAN GARDU'!$A:$BS,55,0)</f>
        <v>#N/A</v>
      </c>
      <c r="AA1303" s="20" t="e">
        <f>VLOOKUP($B1303,'DATA PENGUKURAN GARDU'!$A:$BS,42,0)</f>
        <v>#N/A</v>
      </c>
      <c r="AB1303" s="21" t="e">
        <f t="shared" si="686"/>
        <v>#N/A</v>
      </c>
      <c r="AC1303" s="20" t="e">
        <f>VLOOKUP($B1303,'DATA PENGUKURAN GARDU'!$A:$BS,44,0)</f>
        <v>#N/A</v>
      </c>
      <c r="AD1303" s="21" t="e">
        <f t="shared" si="687"/>
        <v>#N/A</v>
      </c>
      <c r="AE1303" s="20" t="e">
        <f>VLOOKUP($B1303,'DATA PENGUKURAN GARDU'!$A:$BS,46,0)</f>
        <v>#N/A</v>
      </c>
      <c r="AF1303" s="21" t="e">
        <f t="shared" si="688"/>
        <v>#N/A</v>
      </c>
      <c r="AG1303" s="20" t="e">
        <f>VLOOKUP($B1303,'DATA PENGUKURAN GARDU'!$A:$BS,46,0)</f>
        <v>#N/A</v>
      </c>
      <c r="AH1303" s="20" t="e">
        <f>VLOOKUP($B1303,'DATA PENGUKURAN GARDU'!$A:$BS,53,0)</f>
        <v>#N/A</v>
      </c>
      <c r="AI1303" s="20" t="e">
        <f>VLOOKUP($B1303,'DATA PENGUKURAN GARDU'!$A:$BS,54,0)</f>
        <v>#N/A</v>
      </c>
      <c r="AJ1303" s="17" t="e">
        <f>VLOOKUP($C1303,'DATA PENGUKURAN GARDU'!$A:$BS,42,0)</f>
        <v>#N/A</v>
      </c>
      <c r="AK1303" s="23" t="e">
        <f t="shared" si="689"/>
        <v>#N/A</v>
      </c>
      <c r="AL1303" s="17" t="e">
        <f>VLOOKUP($C1303,'DATA PENGUKURAN GARDU'!$A:$BS,44,0)</f>
        <v>#N/A</v>
      </c>
      <c r="AM1303" s="23" t="e">
        <f t="shared" si="690"/>
        <v>#N/A</v>
      </c>
      <c r="AN1303" s="17" t="e">
        <f>VLOOKUP($C1303,'DATA PENGUKURAN GARDU'!$A:$BS,46,0)</f>
        <v>#N/A</v>
      </c>
      <c r="AO1303" s="23" t="e">
        <f t="shared" si="691"/>
        <v>#N/A</v>
      </c>
      <c r="AP1303" s="17" t="e">
        <f>VLOOKUP($C1303,'DATA PENGUKURAN GARDU'!$A:$BS,46,0)</f>
        <v>#N/A</v>
      </c>
      <c r="AQ1303" s="17" t="e">
        <f>VLOOKUP($C1303,'DATA PENGUKURAN GARDU'!$A:$BS,53,0)</f>
        <v>#N/A</v>
      </c>
      <c r="AR1303" s="17" t="e">
        <f>VLOOKUP($C1303,'DATA PENGUKURAN GARDU'!$A:$BS,54,0)</f>
        <v>#N/A</v>
      </c>
      <c r="AS1303" s="20" t="e">
        <f>VLOOKUP($D1303,'DATA PENGUKURAN GARDU'!$A:$BS,42,0)</f>
        <v>#N/A</v>
      </c>
      <c r="AT1303" s="21" t="e">
        <f t="shared" si="692"/>
        <v>#N/A</v>
      </c>
      <c r="AU1303" s="20" t="e">
        <f>VLOOKUP($D1303,'DATA PENGUKURAN GARDU'!$A:$BS,44,0)</f>
        <v>#N/A</v>
      </c>
      <c r="AV1303" s="21" t="e">
        <f t="shared" si="693"/>
        <v>#N/A</v>
      </c>
      <c r="AW1303" s="20" t="e">
        <f>VLOOKUP($D1303,'DATA PENGUKURAN GARDU'!$A:$BS,46,0)</f>
        <v>#N/A</v>
      </c>
      <c r="AX1303" s="21" t="e">
        <f t="shared" si="694"/>
        <v>#N/A</v>
      </c>
      <c r="AY1303" s="20" t="e">
        <f>VLOOKUP($D1303,'DATA PENGUKURAN GARDU'!$A:$BS,46,0)</f>
        <v>#N/A</v>
      </c>
      <c r="AZ1303" s="20" t="e">
        <f>VLOOKUP($D1303,'DATA PENGUKURAN GARDU'!$A:$BS,53,0)</f>
        <v>#N/A</v>
      </c>
      <c r="BA1303" s="20" t="e">
        <f>VLOOKUP($D1303,'DATA PENGUKURAN GARDU'!$A:$BS,54,0)</f>
        <v>#N/A</v>
      </c>
      <c r="BB1303" s="17" t="e">
        <f>VLOOKUP($E1303,'DATA PENGUKURAN GARDU'!$A:$BS,42,0)</f>
        <v>#N/A</v>
      </c>
      <c r="BC1303" s="23" t="e">
        <f t="shared" si="695"/>
        <v>#N/A</v>
      </c>
      <c r="BD1303" s="17" t="e">
        <f>VLOOKUP($E1303,'DATA PENGUKURAN GARDU'!$A:$BS,44,0)</f>
        <v>#N/A</v>
      </c>
      <c r="BE1303" s="23" t="e">
        <f t="shared" si="696"/>
        <v>#N/A</v>
      </c>
      <c r="BF1303" s="17" t="e">
        <f>VLOOKUP($E1303,'DATA PENGUKURAN GARDU'!$A:$BS,46,0)</f>
        <v>#N/A</v>
      </c>
      <c r="BG1303" s="23" t="e">
        <f t="shared" si="697"/>
        <v>#N/A</v>
      </c>
      <c r="BH1303" s="17" t="e">
        <f>VLOOKUP($E1303,'DATA PENGUKURAN GARDU'!$A:$BS,46,0)</f>
        <v>#N/A</v>
      </c>
      <c r="BI1303" s="17" t="e">
        <f>VLOOKUP($E1303,'DATA PENGUKURAN GARDU'!$A:$BS,53,0)</f>
        <v>#N/A</v>
      </c>
      <c r="BJ1303" s="17" t="e">
        <f>VLOOKUP($E1303,'DATA PENGUKURAN GARDU'!$A:$BS,54,0)</f>
        <v>#N/A</v>
      </c>
      <c r="BK1303" s="20" t="e">
        <f t="shared" si="675"/>
        <v>#N/A</v>
      </c>
      <c r="BL1303" s="20" t="e">
        <f t="shared" si="676"/>
        <v>#N/A</v>
      </c>
      <c r="BM1303" s="20" t="e">
        <f t="shared" si="677"/>
        <v>#N/A</v>
      </c>
      <c r="BN1303" s="25" t="e">
        <f t="shared" si="678"/>
        <v>#N/A</v>
      </c>
      <c r="BO1303" s="26" t="str">
        <f t="shared" si="679"/>
        <v>0</v>
      </c>
      <c r="BP1303" s="21" t="e">
        <f t="shared" si="680"/>
        <v>#VALUE!</v>
      </c>
      <c r="BQ1303" s="20" t="e">
        <f t="shared" si="681"/>
        <v>#N/A</v>
      </c>
      <c r="BR1303" s="20" t="e">
        <v>#N/A</v>
      </c>
      <c r="BS1303" s="9" t="e">
        <v>#N/A</v>
      </c>
      <c r="BT1303" s="2" t="e">
        <f t="shared" si="682"/>
        <v>#VALUE!</v>
      </c>
      <c r="BU1303" s="2" t="e">
        <f t="shared" si="665"/>
        <v>#N/A</v>
      </c>
      <c r="BV1303" s="2" t="e">
        <f t="shared" si="666"/>
        <v>#N/A</v>
      </c>
    </row>
    <row r="1304" s="2" customFormat="1" ht="22.95" customHeight="1" spans="1:74">
      <c r="A1304" s="9" t="str">
        <f t="shared" si="667"/>
        <v>N 045Induk</v>
      </c>
      <c r="B1304" s="9" t="str">
        <f t="shared" si="668"/>
        <v>N 045jurusan 1</v>
      </c>
      <c r="C1304" s="9" t="str">
        <f t="shared" si="669"/>
        <v>N 045jurusan 2</v>
      </c>
      <c r="D1304" s="9" t="str">
        <f t="shared" si="670"/>
        <v>N 045jurusan 3</v>
      </c>
      <c r="E1304" s="9" t="str">
        <f t="shared" si="671"/>
        <v>N 045jurusan 4</v>
      </c>
      <c r="F1304" s="10" t="s">
        <v>226</v>
      </c>
      <c r="G1304" s="10" t="s">
        <v>101</v>
      </c>
      <c r="H1304" s="10" t="s">
        <v>1561</v>
      </c>
      <c r="I1304" s="10" t="s">
        <v>12702</v>
      </c>
      <c r="J1304" s="10" t="s">
        <v>12703</v>
      </c>
      <c r="K1304" s="10" t="s">
        <v>7465</v>
      </c>
      <c r="L1304" s="10"/>
      <c r="M1304" s="10"/>
      <c r="N1304" s="14">
        <f t="shared" si="672"/>
        <v>0</v>
      </c>
      <c r="O1304" s="15" t="e">
        <f t="shared" si="673"/>
        <v>#VALUE!</v>
      </c>
      <c r="P1304" s="15" t="e">
        <f t="shared" si="674"/>
        <v>#VALUE!</v>
      </c>
      <c r="Q1304" s="17" t="e">
        <f>VLOOKUP($A1304,'DATA PENGUKURAN GARDU'!$A:$BS,42,0)</f>
        <v>#N/A</v>
      </c>
      <c r="R1304" s="18" t="e">
        <f t="shared" si="683"/>
        <v>#N/A</v>
      </c>
      <c r="S1304" s="17" t="e">
        <f>VLOOKUP($A1304,'DATA PENGUKURAN GARDU'!$A:$BS,44,0)</f>
        <v>#N/A</v>
      </c>
      <c r="T1304" s="18" t="e">
        <f t="shared" si="684"/>
        <v>#N/A</v>
      </c>
      <c r="U1304" s="17" t="e">
        <f>VLOOKUP($A1304,'DATA PENGUKURAN GARDU'!$A:$BS,46,0)</f>
        <v>#N/A</v>
      </c>
      <c r="V1304" s="18" t="e">
        <f t="shared" si="685"/>
        <v>#N/A</v>
      </c>
      <c r="W1304" s="17" t="e">
        <f>VLOOKUP($A1304,'DATA PENGUKURAN GARDU'!$A:$BS,48,0)</f>
        <v>#N/A</v>
      </c>
      <c r="X1304" s="17" t="e">
        <f>VLOOKUP($A1304,'DATA PENGUKURAN GARDU'!$A:$BS,53,0)</f>
        <v>#N/A</v>
      </c>
      <c r="Y1304" s="17" t="e">
        <f>VLOOKUP($A1304,'DATA PENGUKURAN GARDU'!$A:$BS,54,0)</f>
        <v>#N/A</v>
      </c>
      <c r="Z1304" s="17" t="e">
        <f>VLOOKUP($A1304,'DATA PENGUKURAN GARDU'!$A:$BS,55,0)</f>
        <v>#N/A</v>
      </c>
      <c r="AA1304" s="20" t="e">
        <f>VLOOKUP($B1304,'DATA PENGUKURAN GARDU'!$A:$BS,42,0)</f>
        <v>#N/A</v>
      </c>
      <c r="AB1304" s="21" t="e">
        <f t="shared" si="686"/>
        <v>#N/A</v>
      </c>
      <c r="AC1304" s="20" t="e">
        <f>VLOOKUP($B1304,'DATA PENGUKURAN GARDU'!$A:$BS,44,0)</f>
        <v>#N/A</v>
      </c>
      <c r="AD1304" s="21" t="e">
        <f t="shared" si="687"/>
        <v>#N/A</v>
      </c>
      <c r="AE1304" s="20" t="e">
        <f>VLOOKUP($B1304,'DATA PENGUKURAN GARDU'!$A:$BS,46,0)</f>
        <v>#N/A</v>
      </c>
      <c r="AF1304" s="21" t="e">
        <f t="shared" si="688"/>
        <v>#N/A</v>
      </c>
      <c r="AG1304" s="20" t="e">
        <f>VLOOKUP($B1304,'DATA PENGUKURAN GARDU'!$A:$BS,46,0)</f>
        <v>#N/A</v>
      </c>
      <c r="AH1304" s="20" t="e">
        <f>VLOOKUP($B1304,'DATA PENGUKURAN GARDU'!$A:$BS,53,0)</f>
        <v>#N/A</v>
      </c>
      <c r="AI1304" s="20" t="e">
        <f>VLOOKUP($B1304,'DATA PENGUKURAN GARDU'!$A:$BS,54,0)</f>
        <v>#N/A</v>
      </c>
      <c r="AJ1304" s="17" t="e">
        <f>VLOOKUP($C1304,'DATA PENGUKURAN GARDU'!$A:$BS,42,0)</f>
        <v>#N/A</v>
      </c>
      <c r="AK1304" s="23" t="e">
        <f t="shared" si="689"/>
        <v>#N/A</v>
      </c>
      <c r="AL1304" s="17" t="e">
        <f>VLOOKUP($C1304,'DATA PENGUKURAN GARDU'!$A:$BS,44,0)</f>
        <v>#N/A</v>
      </c>
      <c r="AM1304" s="23" t="e">
        <f t="shared" si="690"/>
        <v>#N/A</v>
      </c>
      <c r="AN1304" s="17" t="e">
        <f>VLOOKUP($C1304,'DATA PENGUKURAN GARDU'!$A:$BS,46,0)</f>
        <v>#N/A</v>
      </c>
      <c r="AO1304" s="23" t="e">
        <f t="shared" si="691"/>
        <v>#N/A</v>
      </c>
      <c r="AP1304" s="17" t="e">
        <f>VLOOKUP($C1304,'DATA PENGUKURAN GARDU'!$A:$BS,46,0)</f>
        <v>#N/A</v>
      </c>
      <c r="AQ1304" s="17" t="e">
        <f>VLOOKUP($C1304,'DATA PENGUKURAN GARDU'!$A:$BS,53,0)</f>
        <v>#N/A</v>
      </c>
      <c r="AR1304" s="17" t="e">
        <f>VLOOKUP($C1304,'DATA PENGUKURAN GARDU'!$A:$BS,54,0)</f>
        <v>#N/A</v>
      </c>
      <c r="AS1304" s="20" t="e">
        <f>VLOOKUP($D1304,'DATA PENGUKURAN GARDU'!$A:$BS,42,0)</f>
        <v>#N/A</v>
      </c>
      <c r="AT1304" s="21" t="e">
        <f t="shared" si="692"/>
        <v>#N/A</v>
      </c>
      <c r="AU1304" s="20" t="e">
        <f>VLOOKUP($D1304,'DATA PENGUKURAN GARDU'!$A:$BS,44,0)</f>
        <v>#N/A</v>
      </c>
      <c r="AV1304" s="21" t="e">
        <f t="shared" si="693"/>
        <v>#N/A</v>
      </c>
      <c r="AW1304" s="20" t="e">
        <f>VLOOKUP($D1304,'DATA PENGUKURAN GARDU'!$A:$BS,46,0)</f>
        <v>#N/A</v>
      </c>
      <c r="AX1304" s="21" t="e">
        <f t="shared" si="694"/>
        <v>#N/A</v>
      </c>
      <c r="AY1304" s="20" t="e">
        <f>VLOOKUP($D1304,'DATA PENGUKURAN GARDU'!$A:$BS,46,0)</f>
        <v>#N/A</v>
      </c>
      <c r="AZ1304" s="20" t="e">
        <f>VLOOKUP($D1304,'DATA PENGUKURAN GARDU'!$A:$BS,53,0)</f>
        <v>#N/A</v>
      </c>
      <c r="BA1304" s="20" t="e">
        <f>VLOOKUP($D1304,'DATA PENGUKURAN GARDU'!$A:$BS,54,0)</f>
        <v>#N/A</v>
      </c>
      <c r="BB1304" s="17" t="e">
        <f>VLOOKUP($E1304,'DATA PENGUKURAN GARDU'!$A:$BS,42,0)</f>
        <v>#N/A</v>
      </c>
      <c r="BC1304" s="23" t="e">
        <f t="shared" si="695"/>
        <v>#N/A</v>
      </c>
      <c r="BD1304" s="17" t="e">
        <f>VLOOKUP($E1304,'DATA PENGUKURAN GARDU'!$A:$BS,44,0)</f>
        <v>#N/A</v>
      </c>
      <c r="BE1304" s="23" t="e">
        <f t="shared" si="696"/>
        <v>#N/A</v>
      </c>
      <c r="BF1304" s="17" t="e">
        <f>VLOOKUP($E1304,'DATA PENGUKURAN GARDU'!$A:$BS,46,0)</f>
        <v>#N/A</v>
      </c>
      <c r="BG1304" s="23" t="e">
        <f t="shared" si="697"/>
        <v>#N/A</v>
      </c>
      <c r="BH1304" s="17" t="e">
        <f>VLOOKUP($E1304,'DATA PENGUKURAN GARDU'!$A:$BS,46,0)</f>
        <v>#N/A</v>
      </c>
      <c r="BI1304" s="17" t="e">
        <f>VLOOKUP($E1304,'DATA PENGUKURAN GARDU'!$A:$BS,53,0)</f>
        <v>#N/A</v>
      </c>
      <c r="BJ1304" s="17" t="e">
        <f>VLOOKUP($E1304,'DATA PENGUKURAN GARDU'!$A:$BS,54,0)</f>
        <v>#N/A</v>
      </c>
      <c r="BK1304" s="20" t="e">
        <f t="shared" si="675"/>
        <v>#N/A</v>
      </c>
      <c r="BL1304" s="20" t="e">
        <f t="shared" si="676"/>
        <v>#N/A</v>
      </c>
      <c r="BM1304" s="20" t="e">
        <f t="shared" si="677"/>
        <v>#N/A</v>
      </c>
      <c r="BN1304" s="25" t="e">
        <f t="shared" si="678"/>
        <v>#N/A</v>
      </c>
      <c r="BO1304" s="26" t="str">
        <f t="shared" si="679"/>
        <v>0</v>
      </c>
      <c r="BP1304" s="21" t="e">
        <f t="shared" si="680"/>
        <v>#VALUE!</v>
      </c>
      <c r="BQ1304" s="20" t="e">
        <f t="shared" si="681"/>
        <v>#N/A</v>
      </c>
      <c r="BR1304" s="20" t="e">
        <v>#N/A</v>
      </c>
      <c r="BS1304" s="9" t="e">
        <v>#N/A</v>
      </c>
      <c r="BT1304" s="2" t="e">
        <f t="shared" si="682"/>
        <v>#VALUE!</v>
      </c>
      <c r="BU1304" s="2" t="e">
        <f t="shared" si="665"/>
        <v>#N/A</v>
      </c>
      <c r="BV1304" s="2" t="e">
        <f t="shared" si="666"/>
        <v>#N/A</v>
      </c>
    </row>
    <row r="1305" s="2" customFormat="1" ht="22.95" customHeight="1" spans="1:74">
      <c r="A1305" s="9" t="str">
        <f t="shared" si="667"/>
        <v>N 047Induk</v>
      </c>
      <c r="B1305" s="9" t="str">
        <f t="shared" si="668"/>
        <v>N 047jurusan 1</v>
      </c>
      <c r="C1305" s="9" t="str">
        <f t="shared" si="669"/>
        <v>N 047jurusan 2</v>
      </c>
      <c r="D1305" s="9" t="str">
        <f t="shared" si="670"/>
        <v>N 047jurusan 3</v>
      </c>
      <c r="E1305" s="9" t="str">
        <f t="shared" si="671"/>
        <v>N 047jurusan 4</v>
      </c>
      <c r="F1305" s="10" t="s">
        <v>226</v>
      </c>
      <c r="G1305" s="10" t="s">
        <v>101</v>
      </c>
      <c r="H1305" s="10" t="s">
        <v>1562</v>
      </c>
      <c r="I1305" s="10" t="s">
        <v>12704</v>
      </c>
      <c r="J1305" s="10" t="s">
        <v>12705</v>
      </c>
      <c r="K1305" s="10" t="s">
        <v>7465</v>
      </c>
      <c r="L1305" s="10"/>
      <c r="M1305" s="10"/>
      <c r="N1305" s="14">
        <f t="shared" si="672"/>
        <v>0</v>
      </c>
      <c r="O1305" s="15" t="e">
        <f t="shared" si="673"/>
        <v>#VALUE!</v>
      </c>
      <c r="P1305" s="15" t="e">
        <f t="shared" si="674"/>
        <v>#VALUE!</v>
      </c>
      <c r="Q1305" s="17" t="e">
        <f>VLOOKUP($A1305,'DATA PENGUKURAN GARDU'!$A:$BS,42,0)</f>
        <v>#N/A</v>
      </c>
      <c r="R1305" s="18" t="e">
        <f t="shared" si="683"/>
        <v>#N/A</v>
      </c>
      <c r="S1305" s="17" t="e">
        <f>VLOOKUP($A1305,'DATA PENGUKURAN GARDU'!$A:$BS,44,0)</f>
        <v>#N/A</v>
      </c>
      <c r="T1305" s="18" t="e">
        <f t="shared" si="684"/>
        <v>#N/A</v>
      </c>
      <c r="U1305" s="17" t="e">
        <f>VLOOKUP($A1305,'DATA PENGUKURAN GARDU'!$A:$BS,46,0)</f>
        <v>#N/A</v>
      </c>
      <c r="V1305" s="18" t="e">
        <f t="shared" si="685"/>
        <v>#N/A</v>
      </c>
      <c r="W1305" s="17" t="e">
        <f>VLOOKUP($A1305,'DATA PENGUKURAN GARDU'!$A:$BS,48,0)</f>
        <v>#N/A</v>
      </c>
      <c r="X1305" s="17" t="e">
        <f>VLOOKUP($A1305,'DATA PENGUKURAN GARDU'!$A:$BS,53,0)</f>
        <v>#N/A</v>
      </c>
      <c r="Y1305" s="17" t="e">
        <f>VLOOKUP($A1305,'DATA PENGUKURAN GARDU'!$A:$BS,54,0)</f>
        <v>#N/A</v>
      </c>
      <c r="Z1305" s="17" t="e">
        <f>VLOOKUP($A1305,'DATA PENGUKURAN GARDU'!$A:$BS,55,0)</f>
        <v>#N/A</v>
      </c>
      <c r="AA1305" s="20" t="e">
        <f>VLOOKUP($B1305,'DATA PENGUKURAN GARDU'!$A:$BS,42,0)</f>
        <v>#N/A</v>
      </c>
      <c r="AB1305" s="21" t="e">
        <f t="shared" si="686"/>
        <v>#N/A</v>
      </c>
      <c r="AC1305" s="20" t="e">
        <f>VLOOKUP($B1305,'DATA PENGUKURAN GARDU'!$A:$BS,44,0)</f>
        <v>#N/A</v>
      </c>
      <c r="AD1305" s="21" t="e">
        <f t="shared" si="687"/>
        <v>#N/A</v>
      </c>
      <c r="AE1305" s="20" t="e">
        <f>VLOOKUP($B1305,'DATA PENGUKURAN GARDU'!$A:$BS,46,0)</f>
        <v>#N/A</v>
      </c>
      <c r="AF1305" s="21" t="e">
        <f t="shared" si="688"/>
        <v>#N/A</v>
      </c>
      <c r="AG1305" s="20" t="e">
        <f>VLOOKUP($B1305,'DATA PENGUKURAN GARDU'!$A:$BS,46,0)</f>
        <v>#N/A</v>
      </c>
      <c r="AH1305" s="20" t="e">
        <f>VLOOKUP($B1305,'DATA PENGUKURAN GARDU'!$A:$BS,53,0)</f>
        <v>#N/A</v>
      </c>
      <c r="AI1305" s="20" t="e">
        <f>VLOOKUP($B1305,'DATA PENGUKURAN GARDU'!$A:$BS,54,0)</f>
        <v>#N/A</v>
      </c>
      <c r="AJ1305" s="17" t="e">
        <f>VLOOKUP($C1305,'DATA PENGUKURAN GARDU'!$A:$BS,42,0)</f>
        <v>#N/A</v>
      </c>
      <c r="AK1305" s="23" t="e">
        <f t="shared" si="689"/>
        <v>#N/A</v>
      </c>
      <c r="AL1305" s="17" t="e">
        <f>VLOOKUP($C1305,'DATA PENGUKURAN GARDU'!$A:$BS,44,0)</f>
        <v>#N/A</v>
      </c>
      <c r="AM1305" s="23" t="e">
        <f t="shared" si="690"/>
        <v>#N/A</v>
      </c>
      <c r="AN1305" s="17" t="e">
        <f>VLOOKUP($C1305,'DATA PENGUKURAN GARDU'!$A:$BS,46,0)</f>
        <v>#N/A</v>
      </c>
      <c r="AO1305" s="23" t="e">
        <f t="shared" si="691"/>
        <v>#N/A</v>
      </c>
      <c r="AP1305" s="17" t="e">
        <f>VLOOKUP($C1305,'DATA PENGUKURAN GARDU'!$A:$BS,46,0)</f>
        <v>#N/A</v>
      </c>
      <c r="AQ1305" s="17" t="e">
        <f>VLOOKUP($C1305,'DATA PENGUKURAN GARDU'!$A:$BS,53,0)</f>
        <v>#N/A</v>
      </c>
      <c r="AR1305" s="17" t="e">
        <f>VLOOKUP($C1305,'DATA PENGUKURAN GARDU'!$A:$BS,54,0)</f>
        <v>#N/A</v>
      </c>
      <c r="AS1305" s="20" t="e">
        <f>VLOOKUP($D1305,'DATA PENGUKURAN GARDU'!$A:$BS,42,0)</f>
        <v>#N/A</v>
      </c>
      <c r="AT1305" s="21" t="e">
        <f t="shared" si="692"/>
        <v>#N/A</v>
      </c>
      <c r="AU1305" s="20" t="e">
        <f>VLOOKUP($D1305,'DATA PENGUKURAN GARDU'!$A:$BS,44,0)</f>
        <v>#N/A</v>
      </c>
      <c r="AV1305" s="21" t="e">
        <f t="shared" si="693"/>
        <v>#N/A</v>
      </c>
      <c r="AW1305" s="20" t="e">
        <f>VLOOKUP($D1305,'DATA PENGUKURAN GARDU'!$A:$BS,46,0)</f>
        <v>#N/A</v>
      </c>
      <c r="AX1305" s="21" t="e">
        <f t="shared" si="694"/>
        <v>#N/A</v>
      </c>
      <c r="AY1305" s="20" t="e">
        <f>VLOOKUP($D1305,'DATA PENGUKURAN GARDU'!$A:$BS,46,0)</f>
        <v>#N/A</v>
      </c>
      <c r="AZ1305" s="20" t="e">
        <f>VLOOKUP($D1305,'DATA PENGUKURAN GARDU'!$A:$BS,53,0)</f>
        <v>#N/A</v>
      </c>
      <c r="BA1305" s="20" t="e">
        <f>VLOOKUP($D1305,'DATA PENGUKURAN GARDU'!$A:$BS,54,0)</f>
        <v>#N/A</v>
      </c>
      <c r="BB1305" s="17" t="e">
        <f>VLOOKUP($E1305,'DATA PENGUKURAN GARDU'!$A:$BS,42,0)</f>
        <v>#N/A</v>
      </c>
      <c r="BC1305" s="23" t="e">
        <f t="shared" si="695"/>
        <v>#N/A</v>
      </c>
      <c r="BD1305" s="17" t="e">
        <f>VLOOKUP($E1305,'DATA PENGUKURAN GARDU'!$A:$BS,44,0)</f>
        <v>#N/A</v>
      </c>
      <c r="BE1305" s="23" t="e">
        <f t="shared" si="696"/>
        <v>#N/A</v>
      </c>
      <c r="BF1305" s="17" t="e">
        <f>VLOOKUP($E1305,'DATA PENGUKURAN GARDU'!$A:$BS,46,0)</f>
        <v>#N/A</v>
      </c>
      <c r="BG1305" s="23" t="e">
        <f t="shared" si="697"/>
        <v>#N/A</v>
      </c>
      <c r="BH1305" s="17" t="e">
        <f>VLOOKUP($E1305,'DATA PENGUKURAN GARDU'!$A:$BS,46,0)</f>
        <v>#N/A</v>
      </c>
      <c r="BI1305" s="17" t="e">
        <f>VLOOKUP($E1305,'DATA PENGUKURAN GARDU'!$A:$BS,53,0)</f>
        <v>#N/A</v>
      </c>
      <c r="BJ1305" s="17" t="e">
        <f>VLOOKUP($E1305,'DATA PENGUKURAN GARDU'!$A:$BS,54,0)</f>
        <v>#N/A</v>
      </c>
      <c r="BK1305" s="20" t="e">
        <f t="shared" si="675"/>
        <v>#N/A</v>
      </c>
      <c r="BL1305" s="20" t="e">
        <f t="shared" si="676"/>
        <v>#N/A</v>
      </c>
      <c r="BM1305" s="20" t="e">
        <f t="shared" si="677"/>
        <v>#N/A</v>
      </c>
      <c r="BN1305" s="25" t="e">
        <f t="shared" si="678"/>
        <v>#N/A</v>
      </c>
      <c r="BO1305" s="26" t="str">
        <f t="shared" si="679"/>
        <v>0</v>
      </c>
      <c r="BP1305" s="21" t="e">
        <f t="shared" si="680"/>
        <v>#VALUE!</v>
      </c>
      <c r="BQ1305" s="20" t="e">
        <f t="shared" si="681"/>
        <v>#N/A</v>
      </c>
      <c r="BR1305" s="20" t="e">
        <v>#N/A</v>
      </c>
      <c r="BS1305" s="9" t="e">
        <v>#N/A</v>
      </c>
      <c r="BT1305" s="2" t="e">
        <f t="shared" si="682"/>
        <v>#VALUE!</v>
      </c>
      <c r="BU1305" s="2" t="e">
        <f t="shared" si="665"/>
        <v>#N/A</v>
      </c>
      <c r="BV1305" s="2" t="e">
        <f t="shared" si="666"/>
        <v>#N/A</v>
      </c>
    </row>
    <row r="1306" s="2" customFormat="1" ht="22.95" customHeight="1" spans="1:74">
      <c r="A1306" s="9" t="str">
        <f t="shared" si="667"/>
        <v>L-011Induk</v>
      </c>
      <c r="B1306" s="9" t="str">
        <f t="shared" si="668"/>
        <v>L-011jurusan 1</v>
      </c>
      <c r="C1306" s="9" t="str">
        <f t="shared" si="669"/>
        <v>L-011jurusan 2</v>
      </c>
      <c r="D1306" s="9" t="str">
        <f t="shared" si="670"/>
        <v>L-011jurusan 3</v>
      </c>
      <c r="E1306" s="9" t="str">
        <f t="shared" si="671"/>
        <v>L-011jurusan 4</v>
      </c>
      <c r="F1306" s="10" t="s">
        <v>46</v>
      </c>
      <c r="G1306" s="10" t="s">
        <v>22</v>
      </c>
      <c r="H1306" s="10" t="s">
        <v>1563</v>
      </c>
      <c r="I1306" s="10" t="s">
        <v>12706</v>
      </c>
      <c r="J1306" s="10" t="s">
        <v>12707</v>
      </c>
      <c r="K1306" s="10" t="s">
        <v>7465</v>
      </c>
      <c r="L1306" s="10"/>
      <c r="M1306" s="10"/>
      <c r="N1306" s="14">
        <f t="shared" si="672"/>
        <v>0</v>
      </c>
      <c r="O1306" s="15" t="e">
        <f t="shared" si="673"/>
        <v>#VALUE!</v>
      </c>
      <c r="P1306" s="15" t="e">
        <f t="shared" si="674"/>
        <v>#VALUE!</v>
      </c>
      <c r="Q1306" s="17" t="e">
        <f>VLOOKUP($A1306,'DATA PENGUKURAN GARDU'!$A:$BS,42,0)</f>
        <v>#N/A</v>
      </c>
      <c r="R1306" s="18" t="e">
        <f t="shared" si="683"/>
        <v>#N/A</v>
      </c>
      <c r="S1306" s="17" t="e">
        <f>VLOOKUP($A1306,'DATA PENGUKURAN GARDU'!$A:$BS,44,0)</f>
        <v>#N/A</v>
      </c>
      <c r="T1306" s="18" t="e">
        <f t="shared" si="684"/>
        <v>#N/A</v>
      </c>
      <c r="U1306" s="17" t="e">
        <f>VLOOKUP($A1306,'DATA PENGUKURAN GARDU'!$A:$BS,46,0)</f>
        <v>#N/A</v>
      </c>
      <c r="V1306" s="18" t="e">
        <f t="shared" si="685"/>
        <v>#N/A</v>
      </c>
      <c r="W1306" s="17" t="e">
        <f>VLOOKUP($A1306,'DATA PENGUKURAN GARDU'!$A:$BS,48,0)</f>
        <v>#N/A</v>
      </c>
      <c r="X1306" s="17" t="e">
        <f>VLOOKUP($A1306,'DATA PENGUKURAN GARDU'!$A:$BS,53,0)</f>
        <v>#N/A</v>
      </c>
      <c r="Y1306" s="17" t="e">
        <f>VLOOKUP($A1306,'DATA PENGUKURAN GARDU'!$A:$BS,54,0)</f>
        <v>#N/A</v>
      </c>
      <c r="Z1306" s="17" t="e">
        <f>VLOOKUP($A1306,'DATA PENGUKURAN GARDU'!$A:$BS,55,0)</f>
        <v>#N/A</v>
      </c>
      <c r="AA1306" s="20" t="e">
        <f>VLOOKUP($B1306,'DATA PENGUKURAN GARDU'!$A:$BS,42,0)</f>
        <v>#N/A</v>
      </c>
      <c r="AB1306" s="21" t="e">
        <f t="shared" si="686"/>
        <v>#N/A</v>
      </c>
      <c r="AC1306" s="20" t="e">
        <f>VLOOKUP($B1306,'DATA PENGUKURAN GARDU'!$A:$BS,44,0)</f>
        <v>#N/A</v>
      </c>
      <c r="AD1306" s="21" t="e">
        <f t="shared" si="687"/>
        <v>#N/A</v>
      </c>
      <c r="AE1306" s="20" t="e">
        <f>VLOOKUP($B1306,'DATA PENGUKURAN GARDU'!$A:$BS,46,0)</f>
        <v>#N/A</v>
      </c>
      <c r="AF1306" s="21" t="e">
        <f t="shared" si="688"/>
        <v>#N/A</v>
      </c>
      <c r="AG1306" s="20" t="e">
        <f>VLOOKUP($B1306,'DATA PENGUKURAN GARDU'!$A:$BS,46,0)</f>
        <v>#N/A</v>
      </c>
      <c r="AH1306" s="20" t="e">
        <f>VLOOKUP($B1306,'DATA PENGUKURAN GARDU'!$A:$BS,53,0)</f>
        <v>#N/A</v>
      </c>
      <c r="AI1306" s="20" t="e">
        <f>VLOOKUP($B1306,'DATA PENGUKURAN GARDU'!$A:$BS,54,0)</f>
        <v>#N/A</v>
      </c>
      <c r="AJ1306" s="17" t="e">
        <f>VLOOKUP($C1306,'DATA PENGUKURAN GARDU'!$A:$BS,42,0)</f>
        <v>#N/A</v>
      </c>
      <c r="AK1306" s="23" t="e">
        <f t="shared" si="689"/>
        <v>#N/A</v>
      </c>
      <c r="AL1306" s="17" t="e">
        <f>VLOOKUP($C1306,'DATA PENGUKURAN GARDU'!$A:$BS,44,0)</f>
        <v>#N/A</v>
      </c>
      <c r="AM1306" s="23" t="e">
        <f t="shared" si="690"/>
        <v>#N/A</v>
      </c>
      <c r="AN1306" s="17" t="e">
        <f>VLOOKUP($C1306,'DATA PENGUKURAN GARDU'!$A:$BS,46,0)</f>
        <v>#N/A</v>
      </c>
      <c r="AO1306" s="23" t="e">
        <f t="shared" si="691"/>
        <v>#N/A</v>
      </c>
      <c r="AP1306" s="17" t="e">
        <f>VLOOKUP($C1306,'DATA PENGUKURAN GARDU'!$A:$BS,46,0)</f>
        <v>#N/A</v>
      </c>
      <c r="AQ1306" s="17" t="e">
        <f>VLOOKUP($C1306,'DATA PENGUKURAN GARDU'!$A:$BS,53,0)</f>
        <v>#N/A</v>
      </c>
      <c r="AR1306" s="17" t="e">
        <f>VLOOKUP($C1306,'DATA PENGUKURAN GARDU'!$A:$BS,54,0)</f>
        <v>#N/A</v>
      </c>
      <c r="AS1306" s="20" t="e">
        <f>VLOOKUP($D1306,'DATA PENGUKURAN GARDU'!$A:$BS,42,0)</f>
        <v>#N/A</v>
      </c>
      <c r="AT1306" s="21" t="e">
        <f t="shared" si="692"/>
        <v>#N/A</v>
      </c>
      <c r="AU1306" s="20" t="e">
        <f>VLOOKUP($D1306,'DATA PENGUKURAN GARDU'!$A:$BS,44,0)</f>
        <v>#N/A</v>
      </c>
      <c r="AV1306" s="21" t="e">
        <f t="shared" si="693"/>
        <v>#N/A</v>
      </c>
      <c r="AW1306" s="20" t="e">
        <f>VLOOKUP($D1306,'DATA PENGUKURAN GARDU'!$A:$BS,46,0)</f>
        <v>#N/A</v>
      </c>
      <c r="AX1306" s="21" t="e">
        <f t="shared" si="694"/>
        <v>#N/A</v>
      </c>
      <c r="AY1306" s="20" t="e">
        <f>VLOOKUP($D1306,'DATA PENGUKURAN GARDU'!$A:$BS,46,0)</f>
        <v>#N/A</v>
      </c>
      <c r="AZ1306" s="20" t="e">
        <f>VLOOKUP($D1306,'DATA PENGUKURAN GARDU'!$A:$BS,53,0)</f>
        <v>#N/A</v>
      </c>
      <c r="BA1306" s="20" t="e">
        <f>VLOOKUP($D1306,'DATA PENGUKURAN GARDU'!$A:$BS,54,0)</f>
        <v>#N/A</v>
      </c>
      <c r="BB1306" s="17" t="e">
        <f>VLOOKUP($E1306,'DATA PENGUKURAN GARDU'!$A:$BS,42,0)</f>
        <v>#N/A</v>
      </c>
      <c r="BC1306" s="23" t="e">
        <f t="shared" si="695"/>
        <v>#N/A</v>
      </c>
      <c r="BD1306" s="17" t="e">
        <f>VLOOKUP($E1306,'DATA PENGUKURAN GARDU'!$A:$BS,44,0)</f>
        <v>#N/A</v>
      </c>
      <c r="BE1306" s="23" t="e">
        <f t="shared" si="696"/>
        <v>#N/A</v>
      </c>
      <c r="BF1306" s="17" t="e">
        <f>VLOOKUP($E1306,'DATA PENGUKURAN GARDU'!$A:$BS,46,0)</f>
        <v>#N/A</v>
      </c>
      <c r="BG1306" s="23" t="e">
        <f t="shared" si="697"/>
        <v>#N/A</v>
      </c>
      <c r="BH1306" s="17" t="e">
        <f>VLOOKUP($E1306,'DATA PENGUKURAN GARDU'!$A:$BS,46,0)</f>
        <v>#N/A</v>
      </c>
      <c r="BI1306" s="17" t="e">
        <f>VLOOKUP($E1306,'DATA PENGUKURAN GARDU'!$A:$BS,53,0)</f>
        <v>#N/A</v>
      </c>
      <c r="BJ1306" s="17" t="e">
        <f>VLOOKUP($E1306,'DATA PENGUKURAN GARDU'!$A:$BS,54,0)</f>
        <v>#N/A</v>
      </c>
      <c r="BK1306" s="20" t="e">
        <f t="shared" si="675"/>
        <v>#N/A</v>
      </c>
      <c r="BL1306" s="20" t="e">
        <f t="shared" si="676"/>
        <v>#N/A</v>
      </c>
      <c r="BM1306" s="20" t="e">
        <f t="shared" si="677"/>
        <v>#N/A</v>
      </c>
      <c r="BN1306" s="25" t="e">
        <f t="shared" si="678"/>
        <v>#N/A</v>
      </c>
      <c r="BO1306" s="26" t="str">
        <f t="shared" si="679"/>
        <v>0</v>
      </c>
      <c r="BP1306" s="21" t="e">
        <f t="shared" si="680"/>
        <v>#VALUE!</v>
      </c>
      <c r="BQ1306" s="20" t="e">
        <f t="shared" si="681"/>
        <v>#N/A</v>
      </c>
      <c r="BR1306" s="20" t="e">
        <v>#N/A</v>
      </c>
      <c r="BS1306" s="9" t="e">
        <v>#N/A</v>
      </c>
      <c r="BT1306" s="2" t="e">
        <f t="shared" si="682"/>
        <v>#VALUE!</v>
      </c>
      <c r="BU1306" s="2" t="e">
        <f t="shared" si="665"/>
        <v>#N/A</v>
      </c>
      <c r="BV1306" s="2" t="e">
        <f t="shared" si="666"/>
        <v>#N/A</v>
      </c>
    </row>
    <row r="1307" s="2" customFormat="1" ht="22.95" customHeight="1" spans="1:74">
      <c r="A1307" s="9" t="str">
        <f t="shared" si="667"/>
        <v>L-014Induk</v>
      </c>
      <c r="B1307" s="9" t="str">
        <f t="shared" si="668"/>
        <v>L-014jurusan 1</v>
      </c>
      <c r="C1307" s="9" t="str">
        <f t="shared" si="669"/>
        <v>L-014jurusan 2</v>
      </c>
      <c r="D1307" s="9" t="str">
        <f t="shared" si="670"/>
        <v>L-014jurusan 3</v>
      </c>
      <c r="E1307" s="9" t="str">
        <f t="shared" si="671"/>
        <v>L-014jurusan 4</v>
      </c>
      <c r="F1307" s="10" t="s">
        <v>46</v>
      </c>
      <c r="G1307" s="10" t="s">
        <v>22</v>
      </c>
      <c r="H1307" s="10" t="s">
        <v>1564</v>
      </c>
      <c r="I1307" s="10" t="s">
        <v>12708</v>
      </c>
      <c r="J1307" s="10" t="s">
        <v>12709</v>
      </c>
      <c r="K1307" s="10" t="s">
        <v>7465</v>
      </c>
      <c r="L1307" s="10"/>
      <c r="M1307" s="10"/>
      <c r="N1307" s="14">
        <f t="shared" si="672"/>
        <v>0</v>
      </c>
      <c r="O1307" s="15" t="e">
        <f t="shared" si="673"/>
        <v>#VALUE!</v>
      </c>
      <c r="P1307" s="15" t="e">
        <f t="shared" si="674"/>
        <v>#VALUE!</v>
      </c>
      <c r="Q1307" s="17" t="e">
        <f>VLOOKUP($A1307,'DATA PENGUKURAN GARDU'!$A:$BS,42,0)</f>
        <v>#N/A</v>
      </c>
      <c r="R1307" s="18" t="e">
        <f t="shared" si="683"/>
        <v>#N/A</v>
      </c>
      <c r="S1307" s="17" t="e">
        <f>VLOOKUP($A1307,'DATA PENGUKURAN GARDU'!$A:$BS,44,0)</f>
        <v>#N/A</v>
      </c>
      <c r="T1307" s="18" t="e">
        <f t="shared" si="684"/>
        <v>#N/A</v>
      </c>
      <c r="U1307" s="17" t="e">
        <f>VLOOKUP($A1307,'DATA PENGUKURAN GARDU'!$A:$BS,46,0)</f>
        <v>#N/A</v>
      </c>
      <c r="V1307" s="18" t="e">
        <f t="shared" si="685"/>
        <v>#N/A</v>
      </c>
      <c r="W1307" s="17" t="e">
        <f>VLOOKUP($A1307,'DATA PENGUKURAN GARDU'!$A:$BS,48,0)</f>
        <v>#N/A</v>
      </c>
      <c r="X1307" s="17" t="e">
        <f>VLOOKUP($A1307,'DATA PENGUKURAN GARDU'!$A:$BS,53,0)</f>
        <v>#N/A</v>
      </c>
      <c r="Y1307" s="17" t="e">
        <f>VLOOKUP($A1307,'DATA PENGUKURAN GARDU'!$A:$BS,54,0)</f>
        <v>#N/A</v>
      </c>
      <c r="Z1307" s="17" t="e">
        <f>VLOOKUP($A1307,'DATA PENGUKURAN GARDU'!$A:$BS,55,0)</f>
        <v>#N/A</v>
      </c>
      <c r="AA1307" s="20" t="e">
        <f>VLOOKUP($B1307,'DATA PENGUKURAN GARDU'!$A:$BS,42,0)</f>
        <v>#N/A</v>
      </c>
      <c r="AB1307" s="21" t="e">
        <f t="shared" si="686"/>
        <v>#N/A</v>
      </c>
      <c r="AC1307" s="20" t="e">
        <f>VLOOKUP($B1307,'DATA PENGUKURAN GARDU'!$A:$BS,44,0)</f>
        <v>#N/A</v>
      </c>
      <c r="AD1307" s="21" t="e">
        <f t="shared" si="687"/>
        <v>#N/A</v>
      </c>
      <c r="AE1307" s="20" t="e">
        <f>VLOOKUP($B1307,'DATA PENGUKURAN GARDU'!$A:$BS,46,0)</f>
        <v>#N/A</v>
      </c>
      <c r="AF1307" s="21" t="e">
        <f t="shared" si="688"/>
        <v>#N/A</v>
      </c>
      <c r="AG1307" s="20" t="e">
        <f>VLOOKUP($B1307,'DATA PENGUKURAN GARDU'!$A:$BS,46,0)</f>
        <v>#N/A</v>
      </c>
      <c r="AH1307" s="20" t="e">
        <f>VLOOKUP($B1307,'DATA PENGUKURAN GARDU'!$A:$BS,53,0)</f>
        <v>#N/A</v>
      </c>
      <c r="AI1307" s="20" t="e">
        <f>VLOOKUP($B1307,'DATA PENGUKURAN GARDU'!$A:$BS,54,0)</f>
        <v>#N/A</v>
      </c>
      <c r="AJ1307" s="17" t="e">
        <f>VLOOKUP($C1307,'DATA PENGUKURAN GARDU'!$A:$BS,42,0)</f>
        <v>#N/A</v>
      </c>
      <c r="AK1307" s="23" t="e">
        <f t="shared" si="689"/>
        <v>#N/A</v>
      </c>
      <c r="AL1307" s="17" t="e">
        <f>VLOOKUP($C1307,'DATA PENGUKURAN GARDU'!$A:$BS,44,0)</f>
        <v>#N/A</v>
      </c>
      <c r="AM1307" s="23" t="e">
        <f t="shared" si="690"/>
        <v>#N/A</v>
      </c>
      <c r="AN1307" s="17" t="e">
        <f>VLOOKUP($C1307,'DATA PENGUKURAN GARDU'!$A:$BS,46,0)</f>
        <v>#N/A</v>
      </c>
      <c r="AO1307" s="23" t="e">
        <f t="shared" si="691"/>
        <v>#N/A</v>
      </c>
      <c r="AP1307" s="17" t="e">
        <f>VLOOKUP($C1307,'DATA PENGUKURAN GARDU'!$A:$BS,46,0)</f>
        <v>#N/A</v>
      </c>
      <c r="AQ1307" s="17" t="e">
        <f>VLOOKUP($C1307,'DATA PENGUKURAN GARDU'!$A:$BS,53,0)</f>
        <v>#N/A</v>
      </c>
      <c r="AR1307" s="17" t="e">
        <f>VLOOKUP($C1307,'DATA PENGUKURAN GARDU'!$A:$BS,54,0)</f>
        <v>#N/A</v>
      </c>
      <c r="AS1307" s="20" t="e">
        <f>VLOOKUP($D1307,'DATA PENGUKURAN GARDU'!$A:$BS,42,0)</f>
        <v>#N/A</v>
      </c>
      <c r="AT1307" s="21" t="e">
        <f t="shared" si="692"/>
        <v>#N/A</v>
      </c>
      <c r="AU1307" s="20" t="e">
        <f>VLOOKUP($D1307,'DATA PENGUKURAN GARDU'!$A:$BS,44,0)</f>
        <v>#N/A</v>
      </c>
      <c r="AV1307" s="21" t="e">
        <f t="shared" si="693"/>
        <v>#N/A</v>
      </c>
      <c r="AW1307" s="20" t="e">
        <f>VLOOKUP($D1307,'DATA PENGUKURAN GARDU'!$A:$BS,46,0)</f>
        <v>#N/A</v>
      </c>
      <c r="AX1307" s="21" t="e">
        <f t="shared" si="694"/>
        <v>#N/A</v>
      </c>
      <c r="AY1307" s="20" t="e">
        <f>VLOOKUP($D1307,'DATA PENGUKURAN GARDU'!$A:$BS,46,0)</f>
        <v>#N/A</v>
      </c>
      <c r="AZ1307" s="20" t="e">
        <f>VLOOKUP($D1307,'DATA PENGUKURAN GARDU'!$A:$BS,53,0)</f>
        <v>#N/A</v>
      </c>
      <c r="BA1307" s="20" t="e">
        <f>VLOOKUP($D1307,'DATA PENGUKURAN GARDU'!$A:$BS,54,0)</f>
        <v>#N/A</v>
      </c>
      <c r="BB1307" s="17" t="e">
        <f>VLOOKUP($E1307,'DATA PENGUKURAN GARDU'!$A:$BS,42,0)</f>
        <v>#N/A</v>
      </c>
      <c r="BC1307" s="23" t="e">
        <f t="shared" si="695"/>
        <v>#N/A</v>
      </c>
      <c r="BD1307" s="17" t="e">
        <f>VLOOKUP($E1307,'DATA PENGUKURAN GARDU'!$A:$BS,44,0)</f>
        <v>#N/A</v>
      </c>
      <c r="BE1307" s="23" t="e">
        <f t="shared" si="696"/>
        <v>#N/A</v>
      </c>
      <c r="BF1307" s="17" t="e">
        <f>VLOOKUP($E1307,'DATA PENGUKURAN GARDU'!$A:$BS,46,0)</f>
        <v>#N/A</v>
      </c>
      <c r="BG1307" s="23" t="e">
        <f t="shared" si="697"/>
        <v>#N/A</v>
      </c>
      <c r="BH1307" s="17" t="e">
        <f>VLOOKUP($E1307,'DATA PENGUKURAN GARDU'!$A:$BS,46,0)</f>
        <v>#N/A</v>
      </c>
      <c r="BI1307" s="17" t="e">
        <f>VLOOKUP($E1307,'DATA PENGUKURAN GARDU'!$A:$BS,53,0)</f>
        <v>#N/A</v>
      </c>
      <c r="BJ1307" s="17" t="e">
        <f>VLOOKUP($E1307,'DATA PENGUKURAN GARDU'!$A:$BS,54,0)</f>
        <v>#N/A</v>
      </c>
      <c r="BK1307" s="20" t="e">
        <f t="shared" si="675"/>
        <v>#N/A</v>
      </c>
      <c r="BL1307" s="20" t="e">
        <f t="shared" si="676"/>
        <v>#N/A</v>
      </c>
      <c r="BM1307" s="20" t="e">
        <f t="shared" si="677"/>
        <v>#N/A</v>
      </c>
      <c r="BN1307" s="25" t="e">
        <f t="shared" si="678"/>
        <v>#N/A</v>
      </c>
      <c r="BO1307" s="26" t="str">
        <f t="shared" si="679"/>
        <v>0</v>
      </c>
      <c r="BP1307" s="21" t="e">
        <f t="shared" si="680"/>
        <v>#VALUE!</v>
      </c>
      <c r="BQ1307" s="20" t="e">
        <f t="shared" si="681"/>
        <v>#N/A</v>
      </c>
      <c r="BR1307" s="20" t="e">
        <v>#N/A</v>
      </c>
      <c r="BS1307" s="9" t="e">
        <v>#N/A</v>
      </c>
      <c r="BT1307" s="2" t="e">
        <f t="shared" si="682"/>
        <v>#VALUE!</v>
      </c>
      <c r="BU1307" s="2" t="e">
        <f t="shared" si="665"/>
        <v>#N/A</v>
      </c>
      <c r="BV1307" s="2" t="e">
        <f t="shared" si="666"/>
        <v>#N/A</v>
      </c>
    </row>
    <row r="1308" s="2" customFormat="1" ht="22.95" customHeight="1" spans="1:74">
      <c r="A1308" s="9" t="str">
        <f t="shared" si="667"/>
        <v>NL 004Induk</v>
      </c>
      <c r="B1308" s="9" t="str">
        <f t="shared" si="668"/>
        <v>NL 004jurusan 1</v>
      </c>
      <c r="C1308" s="9" t="str">
        <f t="shared" si="669"/>
        <v>NL 004jurusan 2</v>
      </c>
      <c r="D1308" s="9" t="str">
        <f t="shared" si="670"/>
        <v>NL 004jurusan 3</v>
      </c>
      <c r="E1308" s="9" t="str">
        <f t="shared" si="671"/>
        <v>NL 004jurusan 4</v>
      </c>
      <c r="F1308" s="10" t="s">
        <v>226</v>
      </c>
      <c r="G1308" s="10" t="s">
        <v>101</v>
      </c>
      <c r="H1308" s="10" t="s">
        <v>1565</v>
      </c>
      <c r="I1308" s="10" t="s">
        <v>12710</v>
      </c>
      <c r="J1308" s="10" t="s">
        <v>12711</v>
      </c>
      <c r="K1308" s="10" t="s">
        <v>7465</v>
      </c>
      <c r="L1308" s="10"/>
      <c r="M1308" s="10"/>
      <c r="N1308" s="14">
        <f t="shared" si="672"/>
        <v>0</v>
      </c>
      <c r="O1308" s="15" t="e">
        <f t="shared" si="673"/>
        <v>#VALUE!</v>
      </c>
      <c r="P1308" s="15" t="e">
        <f t="shared" si="674"/>
        <v>#VALUE!</v>
      </c>
      <c r="Q1308" s="17" t="e">
        <f>VLOOKUP($A1308,'DATA PENGUKURAN GARDU'!$A:$BS,42,0)</f>
        <v>#N/A</v>
      </c>
      <c r="R1308" s="18" t="e">
        <f t="shared" si="683"/>
        <v>#N/A</v>
      </c>
      <c r="S1308" s="17" t="e">
        <f>VLOOKUP($A1308,'DATA PENGUKURAN GARDU'!$A:$BS,44,0)</f>
        <v>#N/A</v>
      </c>
      <c r="T1308" s="18" t="e">
        <f t="shared" si="684"/>
        <v>#N/A</v>
      </c>
      <c r="U1308" s="17" t="e">
        <f>VLOOKUP($A1308,'DATA PENGUKURAN GARDU'!$A:$BS,46,0)</f>
        <v>#N/A</v>
      </c>
      <c r="V1308" s="18" t="e">
        <f t="shared" si="685"/>
        <v>#N/A</v>
      </c>
      <c r="W1308" s="17" t="e">
        <f>VLOOKUP($A1308,'DATA PENGUKURAN GARDU'!$A:$BS,48,0)</f>
        <v>#N/A</v>
      </c>
      <c r="X1308" s="17" t="e">
        <f>VLOOKUP($A1308,'DATA PENGUKURAN GARDU'!$A:$BS,53,0)</f>
        <v>#N/A</v>
      </c>
      <c r="Y1308" s="17" t="e">
        <f>VLOOKUP($A1308,'DATA PENGUKURAN GARDU'!$A:$BS,54,0)</f>
        <v>#N/A</v>
      </c>
      <c r="Z1308" s="17" t="e">
        <f>VLOOKUP($A1308,'DATA PENGUKURAN GARDU'!$A:$BS,55,0)</f>
        <v>#N/A</v>
      </c>
      <c r="AA1308" s="20" t="e">
        <f>VLOOKUP($B1308,'DATA PENGUKURAN GARDU'!$A:$BS,42,0)</f>
        <v>#N/A</v>
      </c>
      <c r="AB1308" s="21" t="e">
        <f t="shared" si="686"/>
        <v>#N/A</v>
      </c>
      <c r="AC1308" s="20" t="e">
        <f>VLOOKUP($B1308,'DATA PENGUKURAN GARDU'!$A:$BS,44,0)</f>
        <v>#N/A</v>
      </c>
      <c r="AD1308" s="21" t="e">
        <f t="shared" si="687"/>
        <v>#N/A</v>
      </c>
      <c r="AE1308" s="20" t="e">
        <f>VLOOKUP($B1308,'DATA PENGUKURAN GARDU'!$A:$BS,46,0)</f>
        <v>#N/A</v>
      </c>
      <c r="AF1308" s="21" t="e">
        <f t="shared" si="688"/>
        <v>#N/A</v>
      </c>
      <c r="AG1308" s="20" t="e">
        <f>VLOOKUP($B1308,'DATA PENGUKURAN GARDU'!$A:$BS,46,0)</f>
        <v>#N/A</v>
      </c>
      <c r="AH1308" s="20" t="e">
        <f>VLOOKUP($B1308,'DATA PENGUKURAN GARDU'!$A:$BS,53,0)</f>
        <v>#N/A</v>
      </c>
      <c r="AI1308" s="20" t="e">
        <f>VLOOKUP($B1308,'DATA PENGUKURAN GARDU'!$A:$BS,54,0)</f>
        <v>#N/A</v>
      </c>
      <c r="AJ1308" s="17" t="e">
        <f>VLOOKUP($C1308,'DATA PENGUKURAN GARDU'!$A:$BS,42,0)</f>
        <v>#N/A</v>
      </c>
      <c r="AK1308" s="23" t="e">
        <f t="shared" si="689"/>
        <v>#N/A</v>
      </c>
      <c r="AL1308" s="17" t="e">
        <f>VLOOKUP($C1308,'DATA PENGUKURAN GARDU'!$A:$BS,44,0)</f>
        <v>#N/A</v>
      </c>
      <c r="AM1308" s="23" t="e">
        <f t="shared" si="690"/>
        <v>#N/A</v>
      </c>
      <c r="AN1308" s="17" t="e">
        <f>VLOOKUP($C1308,'DATA PENGUKURAN GARDU'!$A:$BS,46,0)</f>
        <v>#N/A</v>
      </c>
      <c r="AO1308" s="23" t="e">
        <f t="shared" si="691"/>
        <v>#N/A</v>
      </c>
      <c r="AP1308" s="17" t="e">
        <f>VLOOKUP($C1308,'DATA PENGUKURAN GARDU'!$A:$BS,46,0)</f>
        <v>#N/A</v>
      </c>
      <c r="AQ1308" s="17" t="e">
        <f>VLOOKUP($C1308,'DATA PENGUKURAN GARDU'!$A:$BS,53,0)</f>
        <v>#N/A</v>
      </c>
      <c r="AR1308" s="17" t="e">
        <f>VLOOKUP($C1308,'DATA PENGUKURAN GARDU'!$A:$BS,54,0)</f>
        <v>#N/A</v>
      </c>
      <c r="AS1308" s="20" t="e">
        <f>VLOOKUP($D1308,'DATA PENGUKURAN GARDU'!$A:$BS,42,0)</f>
        <v>#N/A</v>
      </c>
      <c r="AT1308" s="21" t="e">
        <f t="shared" si="692"/>
        <v>#N/A</v>
      </c>
      <c r="AU1308" s="20" t="e">
        <f>VLOOKUP($D1308,'DATA PENGUKURAN GARDU'!$A:$BS,44,0)</f>
        <v>#N/A</v>
      </c>
      <c r="AV1308" s="21" t="e">
        <f t="shared" si="693"/>
        <v>#N/A</v>
      </c>
      <c r="AW1308" s="20" t="e">
        <f>VLOOKUP($D1308,'DATA PENGUKURAN GARDU'!$A:$BS,46,0)</f>
        <v>#N/A</v>
      </c>
      <c r="AX1308" s="21" t="e">
        <f t="shared" si="694"/>
        <v>#N/A</v>
      </c>
      <c r="AY1308" s="20" t="e">
        <f>VLOOKUP($D1308,'DATA PENGUKURAN GARDU'!$A:$BS,46,0)</f>
        <v>#N/A</v>
      </c>
      <c r="AZ1308" s="20" t="e">
        <f>VLOOKUP($D1308,'DATA PENGUKURAN GARDU'!$A:$BS,53,0)</f>
        <v>#N/A</v>
      </c>
      <c r="BA1308" s="20" t="e">
        <f>VLOOKUP($D1308,'DATA PENGUKURAN GARDU'!$A:$BS,54,0)</f>
        <v>#N/A</v>
      </c>
      <c r="BB1308" s="17" t="e">
        <f>VLOOKUP($E1308,'DATA PENGUKURAN GARDU'!$A:$BS,42,0)</f>
        <v>#N/A</v>
      </c>
      <c r="BC1308" s="23" t="e">
        <f t="shared" si="695"/>
        <v>#N/A</v>
      </c>
      <c r="BD1308" s="17" t="e">
        <f>VLOOKUP($E1308,'DATA PENGUKURAN GARDU'!$A:$BS,44,0)</f>
        <v>#N/A</v>
      </c>
      <c r="BE1308" s="23" t="e">
        <f t="shared" si="696"/>
        <v>#N/A</v>
      </c>
      <c r="BF1308" s="17" t="e">
        <f>VLOOKUP($E1308,'DATA PENGUKURAN GARDU'!$A:$BS,46,0)</f>
        <v>#N/A</v>
      </c>
      <c r="BG1308" s="23" t="e">
        <f t="shared" si="697"/>
        <v>#N/A</v>
      </c>
      <c r="BH1308" s="17" t="e">
        <f>VLOOKUP($E1308,'DATA PENGUKURAN GARDU'!$A:$BS,46,0)</f>
        <v>#N/A</v>
      </c>
      <c r="BI1308" s="17" t="e">
        <f>VLOOKUP($E1308,'DATA PENGUKURAN GARDU'!$A:$BS,53,0)</f>
        <v>#N/A</v>
      </c>
      <c r="BJ1308" s="17" t="e">
        <f>VLOOKUP($E1308,'DATA PENGUKURAN GARDU'!$A:$BS,54,0)</f>
        <v>#N/A</v>
      </c>
      <c r="BK1308" s="20" t="e">
        <f t="shared" si="675"/>
        <v>#N/A</v>
      </c>
      <c r="BL1308" s="20" t="e">
        <f t="shared" si="676"/>
        <v>#N/A</v>
      </c>
      <c r="BM1308" s="20" t="e">
        <f t="shared" si="677"/>
        <v>#N/A</v>
      </c>
      <c r="BN1308" s="25" t="e">
        <f t="shared" si="678"/>
        <v>#N/A</v>
      </c>
      <c r="BO1308" s="26" t="str">
        <f t="shared" si="679"/>
        <v>0</v>
      </c>
      <c r="BP1308" s="21" t="e">
        <f t="shared" si="680"/>
        <v>#VALUE!</v>
      </c>
      <c r="BQ1308" s="20" t="e">
        <f t="shared" si="681"/>
        <v>#N/A</v>
      </c>
      <c r="BR1308" s="20" t="e">
        <v>#N/A</v>
      </c>
      <c r="BS1308" s="9" t="e">
        <v>#N/A</v>
      </c>
      <c r="BT1308" s="2" t="e">
        <f t="shared" si="682"/>
        <v>#VALUE!</v>
      </c>
      <c r="BU1308" s="2" t="e">
        <f t="shared" si="665"/>
        <v>#N/A</v>
      </c>
      <c r="BV1308" s="2" t="e">
        <f t="shared" si="666"/>
        <v>#N/A</v>
      </c>
    </row>
    <row r="1309" s="2" customFormat="1" ht="22.95" customHeight="1" spans="1:74">
      <c r="A1309" s="9" t="str">
        <f t="shared" si="667"/>
        <v>NL 011Induk</v>
      </c>
      <c r="B1309" s="9" t="str">
        <f t="shared" si="668"/>
        <v>NL 011jurusan 1</v>
      </c>
      <c r="C1309" s="9" t="str">
        <f t="shared" si="669"/>
        <v>NL 011jurusan 2</v>
      </c>
      <c r="D1309" s="9" t="str">
        <f t="shared" si="670"/>
        <v>NL 011jurusan 3</v>
      </c>
      <c r="E1309" s="9" t="str">
        <f t="shared" si="671"/>
        <v>NL 011jurusan 4</v>
      </c>
      <c r="F1309" s="10" t="s">
        <v>324</v>
      </c>
      <c r="G1309" s="10" t="s">
        <v>101</v>
      </c>
      <c r="H1309" s="10" t="s">
        <v>1566</v>
      </c>
      <c r="I1309" s="10" t="s">
        <v>12712</v>
      </c>
      <c r="J1309" s="10" t="s">
        <v>12713</v>
      </c>
      <c r="K1309" s="10" t="s">
        <v>7465</v>
      </c>
      <c r="L1309" s="10"/>
      <c r="M1309" s="10"/>
      <c r="N1309" s="14">
        <f t="shared" si="672"/>
        <v>0</v>
      </c>
      <c r="O1309" s="15" t="e">
        <f t="shared" si="673"/>
        <v>#VALUE!</v>
      </c>
      <c r="P1309" s="15" t="e">
        <f t="shared" si="674"/>
        <v>#VALUE!</v>
      </c>
      <c r="Q1309" s="17" t="e">
        <f>VLOOKUP($A1309,'DATA PENGUKURAN GARDU'!$A:$BS,42,0)</f>
        <v>#N/A</v>
      </c>
      <c r="R1309" s="18" t="e">
        <f t="shared" si="683"/>
        <v>#N/A</v>
      </c>
      <c r="S1309" s="17" t="e">
        <f>VLOOKUP($A1309,'DATA PENGUKURAN GARDU'!$A:$BS,44,0)</f>
        <v>#N/A</v>
      </c>
      <c r="T1309" s="18" t="e">
        <f t="shared" si="684"/>
        <v>#N/A</v>
      </c>
      <c r="U1309" s="17" t="e">
        <f>VLOOKUP($A1309,'DATA PENGUKURAN GARDU'!$A:$BS,46,0)</f>
        <v>#N/A</v>
      </c>
      <c r="V1309" s="18" t="e">
        <f t="shared" si="685"/>
        <v>#N/A</v>
      </c>
      <c r="W1309" s="17" t="e">
        <f>VLOOKUP($A1309,'DATA PENGUKURAN GARDU'!$A:$BS,48,0)</f>
        <v>#N/A</v>
      </c>
      <c r="X1309" s="17" t="e">
        <f>VLOOKUP($A1309,'DATA PENGUKURAN GARDU'!$A:$BS,53,0)</f>
        <v>#N/A</v>
      </c>
      <c r="Y1309" s="17" t="e">
        <f>VLOOKUP($A1309,'DATA PENGUKURAN GARDU'!$A:$BS,54,0)</f>
        <v>#N/A</v>
      </c>
      <c r="Z1309" s="17" t="e">
        <f>VLOOKUP($A1309,'DATA PENGUKURAN GARDU'!$A:$BS,55,0)</f>
        <v>#N/A</v>
      </c>
      <c r="AA1309" s="20" t="e">
        <f>VLOOKUP($B1309,'DATA PENGUKURAN GARDU'!$A:$BS,42,0)</f>
        <v>#N/A</v>
      </c>
      <c r="AB1309" s="21" t="e">
        <f t="shared" si="686"/>
        <v>#N/A</v>
      </c>
      <c r="AC1309" s="20" t="e">
        <f>VLOOKUP($B1309,'DATA PENGUKURAN GARDU'!$A:$BS,44,0)</f>
        <v>#N/A</v>
      </c>
      <c r="AD1309" s="21" t="e">
        <f t="shared" si="687"/>
        <v>#N/A</v>
      </c>
      <c r="AE1309" s="20" t="e">
        <f>VLOOKUP($B1309,'DATA PENGUKURAN GARDU'!$A:$BS,46,0)</f>
        <v>#N/A</v>
      </c>
      <c r="AF1309" s="21" t="e">
        <f t="shared" si="688"/>
        <v>#N/A</v>
      </c>
      <c r="AG1309" s="20" t="e">
        <f>VLOOKUP($B1309,'DATA PENGUKURAN GARDU'!$A:$BS,46,0)</f>
        <v>#N/A</v>
      </c>
      <c r="AH1309" s="20" t="e">
        <f>VLOOKUP($B1309,'DATA PENGUKURAN GARDU'!$A:$BS,53,0)</f>
        <v>#N/A</v>
      </c>
      <c r="AI1309" s="20" t="e">
        <f>VLOOKUP($B1309,'DATA PENGUKURAN GARDU'!$A:$BS,54,0)</f>
        <v>#N/A</v>
      </c>
      <c r="AJ1309" s="17" t="e">
        <f>VLOOKUP($C1309,'DATA PENGUKURAN GARDU'!$A:$BS,42,0)</f>
        <v>#N/A</v>
      </c>
      <c r="AK1309" s="23" t="e">
        <f t="shared" si="689"/>
        <v>#N/A</v>
      </c>
      <c r="AL1309" s="17" t="e">
        <f>VLOOKUP($C1309,'DATA PENGUKURAN GARDU'!$A:$BS,44,0)</f>
        <v>#N/A</v>
      </c>
      <c r="AM1309" s="23" t="e">
        <f t="shared" si="690"/>
        <v>#N/A</v>
      </c>
      <c r="AN1309" s="17" t="e">
        <f>VLOOKUP($C1309,'DATA PENGUKURAN GARDU'!$A:$BS,46,0)</f>
        <v>#N/A</v>
      </c>
      <c r="AO1309" s="23" t="e">
        <f t="shared" si="691"/>
        <v>#N/A</v>
      </c>
      <c r="AP1309" s="17" t="e">
        <f>VLOOKUP($C1309,'DATA PENGUKURAN GARDU'!$A:$BS,46,0)</f>
        <v>#N/A</v>
      </c>
      <c r="AQ1309" s="17" t="e">
        <f>VLOOKUP($C1309,'DATA PENGUKURAN GARDU'!$A:$BS,53,0)</f>
        <v>#N/A</v>
      </c>
      <c r="AR1309" s="17" t="e">
        <f>VLOOKUP($C1309,'DATA PENGUKURAN GARDU'!$A:$BS,54,0)</f>
        <v>#N/A</v>
      </c>
      <c r="AS1309" s="20" t="e">
        <f>VLOOKUP($D1309,'DATA PENGUKURAN GARDU'!$A:$BS,42,0)</f>
        <v>#N/A</v>
      </c>
      <c r="AT1309" s="21" t="e">
        <f t="shared" si="692"/>
        <v>#N/A</v>
      </c>
      <c r="AU1309" s="20" t="e">
        <f>VLOOKUP($D1309,'DATA PENGUKURAN GARDU'!$A:$BS,44,0)</f>
        <v>#N/A</v>
      </c>
      <c r="AV1309" s="21" t="e">
        <f t="shared" si="693"/>
        <v>#N/A</v>
      </c>
      <c r="AW1309" s="20" t="e">
        <f>VLOOKUP($D1309,'DATA PENGUKURAN GARDU'!$A:$BS,46,0)</f>
        <v>#N/A</v>
      </c>
      <c r="AX1309" s="21" t="e">
        <f t="shared" si="694"/>
        <v>#N/A</v>
      </c>
      <c r="AY1309" s="20" t="e">
        <f>VLOOKUP($D1309,'DATA PENGUKURAN GARDU'!$A:$BS,46,0)</f>
        <v>#N/A</v>
      </c>
      <c r="AZ1309" s="20" t="e">
        <f>VLOOKUP($D1309,'DATA PENGUKURAN GARDU'!$A:$BS,53,0)</f>
        <v>#N/A</v>
      </c>
      <c r="BA1309" s="20" t="e">
        <f>VLOOKUP($D1309,'DATA PENGUKURAN GARDU'!$A:$BS,54,0)</f>
        <v>#N/A</v>
      </c>
      <c r="BB1309" s="17" t="e">
        <f>VLOOKUP($E1309,'DATA PENGUKURAN GARDU'!$A:$BS,42,0)</f>
        <v>#N/A</v>
      </c>
      <c r="BC1309" s="23" t="e">
        <f t="shared" si="695"/>
        <v>#N/A</v>
      </c>
      <c r="BD1309" s="17" t="e">
        <f>VLOOKUP($E1309,'DATA PENGUKURAN GARDU'!$A:$BS,44,0)</f>
        <v>#N/A</v>
      </c>
      <c r="BE1309" s="23" t="e">
        <f t="shared" si="696"/>
        <v>#N/A</v>
      </c>
      <c r="BF1309" s="17" t="e">
        <f>VLOOKUP($E1309,'DATA PENGUKURAN GARDU'!$A:$BS,46,0)</f>
        <v>#N/A</v>
      </c>
      <c r="BG1309" s="23" t="e">
        <f t="shared" si="697"/>
        <v>#N/A</v>
      </c>
      <c r="BH1309" s="17" t="e">
        <f>VLOOKUP($E1309,'DATA PENGUKURAN GARDU'!$A:$BS,46,0)</f>
        <v>#N/A</v>
      </c>
      <c r="BI1309" s="17" t="e">
        <f>VLOOKUP($E1309,'DATA PENGUKURAN GARDU'!$A:$BS,53,0)</f>
        <v>#N/A</v>
      </c>
      <c r="BJ1309" s="17" t="e">
        <f>VLOOKUP($E1309,'DATA PENGUKURAN GARDU'!$A:$BS,54,0)</f>
        <v>#N/A</v>
      </c>
      <c r="BK1309" s="20" t="e">
        <f t="shared" si="675"/>
        <v>#N/A</v>
      </c>
      <c r="BL1309" s="20" t="e">
        <f t="shared" si="676"/>
        <v>#N/A</v>
      </c>
      <c r="BM1309" s="20" t="e">
        <f t="shared" si="677"/>
        <v>#N/A</v>
      </c>
      <c r="BN1309" s="25" t="e">
        <f t="shared" si="678"/>
        <v>#N/A</v>
      </c>
      <c r="BO1309" s="26" t="str">
        <f t="shared" si="679"/>
        <v>0</v>
      </c>
      <c r="BP1309" s="21" t="e">
        <f t="shared" si="680"/>
        <v>#VALUE!</v>
      </c>
      <c r="BQ1309" s="20" t="e">
        <f t="shared" si="681"/>
        <v>#N/A</v>
      </c>
      <c r="BR1309" s="20" t="e">
        <v>#N/A</v>
      </c>
      <c r="BS1309" s="9" t="e">
        <v>#N/A</v>
      </c>
      <c r="BT1309" s="2" t="e">
        <f t="shared" si="682"/>
        <v>#VALUE!</v>
      </c>
      <c r="BU1309" s="2" t="e">
        <f t="shared" si="665"/>
        <v>#N/A</v>
      </c>
      <c r="BV1309" s="2" t="e">
        <f t="shared" si="666"/>
        <v>#N/A</v>
      </c>
    </row>
    <row r="1310" s="2" customFormat="1" ht="22.95" customHeight="1" spans="1:74">
      <c r="A1310" s="9" t="str">
        <f t="shared" si="667"/>
        <v>NL 012Induk</v>
      </c>
      <c r="B1310" s="9" t="str">
        <f t="shared" si="668"/>
        <v>NL 012jurusan 1</v>
      </c>
      <c r="C1310" s="9" t="str">
        <f t="shared" si="669"/>
        <v>NL 012jurusan 2</v>
      </c>
      <c r="D1310" s="9" t="str">
        <f t="shared" si="670"/>
        <v>NL 012jurusan 3</v>
      </c>
      <c r="E1310" s="9" t="str">
        <f t="shared" si="671"/>
        <v>NL 012jurusan 4</v>
      </c>
      <c r="F1310" s="10" t="s">
        <v>324</v>
      </c>
      <c r="G1310" s="10" t="s">
        <v>101</v>
      </c>
      <c r="H1310" s="10" t="s">
        <v>1567</v>
      </c>
      <c r="I1310" s="10" t="s">
        <v>12714</v>
      </c>
      <c r="J1310" s="10" t="s">
        <v>12715</v>
      </c>
      <c r="K1310" s="10" t="s">
        <v>7465</v>
      </c>
      <c r="L1310" s="10"/>
      <c r="M1310" s="10"/>
      <c r="N1310" s="14">
        <f t="shared" si="672"/>
        <v>0</v>
      </c>
      <c r="O1310" s="15" t="e">
        <f t="shared" si="673"/>
        <v>#VALUE!</v>
      </c>
      <c r="P1310" s="15" t="e">
        <f t="shared" si="674"/>
        <v>#VALUE!</v>
      </c>
      <c r="Q1310" s="17" t="e">
        <f>VLOOKUP($A1310,'DATA PENGUKURAN GARDU'!$A:$BS,42,0)</f>
        <v>#N/A</v>
      </c>
      <c r="R1310" s="18" t="e">
        <f t="shared" si="683"/>
        <v>#N/A</v>
      </c>
      <c r="S1310" s="17" t="e">
        <f>VLOOKUP($A1310,'DATA PENGUKURAN GARDU'!$A:$BS,44,0)</f>
        <v>#N/A</v>
      </c>
      <c r="T1310" s="18" t="e">
        <f t="shared" si="684"/>
        <v>#N/A</v>
      </c>
      <c r="U1310" s="17" t="e">
        <f>VLOOKUP($A1310,'DATA PENGUKURAN GARDU'!$A:$BS,46,0)</f>
        <v>#N/A</v>
      </c>
      <c r="V1310" s="18" t="e">
        <f t="shared" si="685"/>
        <v>#N/A</v>
      </c>
      <c r="W1310" s="17" t="e">
        <f>VLOOKUP($A1310,'DATA PENGUKURAN GARDU'!$A:$BS,48,0)</f>
        <v>#N/A</v>
      </c>
      <c r="X1310" s="17" t="e">
        <f>VLOOKUP($A1310,'DATA PENGUKURAN GARDU'!$A:$BS,53,0)</f>
        <v>#N/A</v>
      </c>
      <c r="Y1310" s="17" t="e">
        <f>VLOOKUP($A1310,'DATA PENGUKURAN GARDU'!$A:$BS,54,0)</f>
        <v>#N/A</v>
      </c>
      <c r="Z1310" s="17" t="e">
        <f>VLOOKUP($A1310,'DATA PENGUKURAN GARDU'!$A:$BS,55,0)</f>
        <v>#N/A</v>
      </c>
      <c r="AA1310" s="20" t="e">
        <f>VLOOKUP($B1310,'DATA PENGUKURAN GARDU'!$A:$BS,42,0)</f>
        <v>#N/A</v>
      </c>
      <c r="AB1310" s="21" t="e">
        <f t="shared" si="686"/>
        <v>#N/A</v>
      </c>
      <c r="AC1310" s="20" t="e">
        <f>VLOOKUP($B1310,'DATA PENGUKURAN GARDU'!$A:$BS,44,0)</f>
        <v>#N/A</v>
      </c>
      <c r="AD1310" s="21" t="e">
        <f t="shared" si="687"/>
        <v>#N/A</v>
      </c>
      <c r="AE1310" s="20" t="e">
        <f>VLOOKUP($B1310,'DATA PENGUKURAN GARDU'!$A:$BS,46,0)</f>
        <v>#N/A</v>
      </c>
      <c r="AF1310" s="21" t="e">
        <f t="shared" si="688"/>
        <v>#N/A</v>
      </c>
      <c r="AG1310" s="20" t="e">
        <f>VLOOKUP($B1310,'DATA PENGUKURAN GARDU'!$A:$BS,46,0)</f>
        <v>#N/A</v>
      </c>
      <c r="AH1310" s="20" t="e">
        <f>VLOOKUP($B1310,'DATA PENGUKURAN GARDU'!$A:$BS,53,0)</f>
        <v>#N/A</v>
      </c>
      <c r="AI1310" s="20" t="e">
        <f>VLOOKUP($B1310,'DATA PENGUKURAN GARDU'!$A:$BS,54,0)</f>
        <v>#N/A</v>
      </c>
      <c r="AJ1310" s="17" t="e">
        <f>VLOOKUP($C1310,'DATA PENGUKURAN GARDU'!$A:$BS,42,0)</f>
        <v>#N/A</v>
      </c>
      <c r="AK1310" s="23" t="e">
        <f t="shared" si="689"/>
        <v>#N/A</v>
      </c>
      <c r="AL1310" s="17" t="e">
        <f>VLOOKUP($C1310,'DATA PENGUKURAN GARDU'!$A:$BS,44,0)</f>
        <v>#N/A</v>
      </c>
      <c r="AM1310" s="23" t="e">
        <f t="shared" si="690"/>
        <v>#N/A</v>
      </c>
      <c r="AN1310" s="17" t="e">
        <f>VLOOKUP($C1310,'DATA PENGUKURAN GARDU'!$A:$BS,46,0)</f>
        <v>#N/A</v>
      </c>
      <c r="AO1310" s="23" t="e">
        <f t="shared" si="691"/>
        <v>#N/A</v>
      </c>
      <c r="AP1310" s="17" t="e">
        <f>VLOOKUP($C1310,'DATA PENGUKURAN GARDU'!$A:$BS,46,0)</f>
        <v>#N/A</v>
      </c>
      <c r="AQ1310" s="17" t="e">
        <f>VLOOKUP($C1310,'DATA PENGUKURAN GARDU'!$A:$BS,53,0)</f>
        <v>#N/A</v>
      </c>
      <c r="AR1310" s="17" t="e">
        <f>VLOOKUP($C1310,'DATA PENGUKURAN GARDU'!$A:$BS,54,0)</f>
        <v>#N/A</v>
      </c>
      <c r="AS1310" s="20" t="e">
        <f>VLOOKUP($D1310,'DATA PENGUKURAN GARDU'!$A:$BS,42,0)</f>
        <v>#N/A</v>
      </c>
      <c r="AT1310" s="21" t="e">
        <f t="shared" si="692"/>
        <v>#N/A</v>
      </c>
      <c r="AU1310" s="20" t="e">
        <f>VLOOKUP($D1310,'DATA PENGUKURAN GARDU'!$A:$BS,44,0)</f>
        <v>#N/A</v>
      </c>
      <c r="AV1310" s="21" t="e">
        <f t="shared" si="693"/>
        <v>#N/A</v>
      </c>
      <c r="AW1310" s="20" t="e">
        <f>VLOOKUP($D1310,'DATA PENGUKURAN GARDU'!$A:$BS,46,0)</f>
        <v>#N/A</v>
      </c>
      <c r="AX1310" s="21" t="e">
        <f t="shared" si="694"/>
        <v>#N/A</v>
      </c>
      <c r="AY1310" s="20" t="e">
        <f>VLOOKUP($D1310,'DATA PENGUKURAN GARDU'!$A:$BS,46,0)</f>
        <v>#N/A</v>
      </c>
      <c r="AZ1310" s="20" t="e">
        <f>VLOOKUP($D1310,'DATA PENGUKURAN GARDU'!$A:$BS,53,0)</f>
        <v>#N/A</v>
      </c>
      <c r="BA1310" s="20" t="e">
        <f>VLOOKUP($D1310,'DATA PENGUKURAN GARDU'!$A:$BS,54,0)</f>
        <v>#N/A</v>
      </c>
      <c r="BB1310" s="17" t="e">
        <f>VLOOKUP($E1310,'DATA PENGUKURAN GARDU'!$A:$BS,42,0)</f>
        <v>#N/A</v>
      </c>
      <c r="BC1310" s="23" t="e">
        <f t="shared" si="695"/>
        <v>#N/A</v>
      </c>
      <c r="BD1310" s="17" t="e">
        <f>VLOOKUP($E1310,'DATA PENGUKURAN GARDU'!$A:$BS,44,0)</f>
        <v>#N/A</v>
      </c>
      <c r="BE1310" s="23" t="e">
        <f t="shared" si="696"/>
        <v>#N/A</v>
      </c>
      <c r="BF1310" s="17" t="e">
        <f>VLOOKUP($E1310,'DATA PENGUKURAN GARDU'!$A:$BS,46,0)</f>
        <v>#N/A</v>
      </c>
      <c r="BG1310" s="23" t="e">
        <f t="shared" si="697"/>
        <v>#N/A</v>
      </c>
      <c r="BH1310" s="17" t="e">
        <f>VLOOKUP($E1310,'DATA PENGUKURAN GARDU'!$A:$BS,46,0)</f>
        <v>#N/A</v>
      </c>
      <c r="BI1310" s="17" t="e">
        <f>VLOOKUP($E1310,'DATA PENGUKURAN GARDU'!$A:$BS,53,0)</f>
        <v>#N/A</v>
      </c>
      <c r="BJ1310" s="17" t="e">
        <f>VLOOKUP($E1310,'DATA PENGUKURAN GARDU'!$A:$BS,54,0)</f>
        <v>#N/A</v>
      </c>
      <c r="BK1310" s="20" t="e">
        <f t="shared" si="675"/>
        <v>#N/A</v>
      </c>
      <c r="BL1310" s="20" t="e">
        <f t="shared" si="676"/>
        <v>#N/A</v>
      </c>
      <c r="BM1310" s="20" t="e">
        <f t="shared" si="677"/>
        <v>#N/A</v>
      </c>
      <c r="BN1310" s="25" t="e">
        <f t="shared" si="678"/>
        <v>#N/A</v>
      </c>
      <c r="BO1310" s="26" t="str">
        <f t="shared" si="679"/>
        <v>0</v>
      </c>
      <c r="BP1310" s="21" t="e">
        <f t="shared" si="680"/>
        <v>#VALUE!</v>
      </c>
      <c r="BQ1310" s="20" t="e">
        <f t="shared" si="681"/>
        <v>#N/A</v>
      </c>
      <c r="BR1310" s="20" t="e">
        <v>#N/A</v>
      </c>
      <c r="BS1310" s="9" t="e">
        <v>#N/A</v>
      </c>
      <c r="BT1310" s="2" t="e">
        <f t="shared" si="682"/>
        <v>#VALUE!</v>
      </c>
      <c r="BU1310" s="2" t="e">
        <f t="shared" si="665"/>
        <v>#N/A</v>
      </c>
      <c r="BV1310" s="2" t="e">
        <f t="shared" si="666"/>
        <v>#N/A</v>
      </c>
    </row>
    <row r="1311" s="2" customFormat="1" ht="22.95" customHeight="1" spans="1:74">
      <c r="A1311" s="9" t="str">
        <f t="shared" si="667"/>
        <v>K-243.1Induk</v>
      </c>
      <c r="B1311" s="9" t="str">
        <f t="shared" si="668"/>
        <v>K-243.1jurusan 1</v>
      </c>
      <c r="C1311" s="9" t="str">
        <f t="shared" si="669"/>
        <v>K-243.1jurusan 2</v>
      </c>
      <c r="D1311" s="9" t="str">
        <f t="shared" si="670"/>
        <v>K-243.1jurusan 3</v>
      </c>
      <c r="E1311" s="9" t="str">
        <f t="shared" si="671"/>
        <v>K-243.1jurusan 4</v>
      </c>
      <c r="F1311" s="10" t="s">
        <v>136</v>
      </c>
      <c r="G1311" s="10" t="s">
        <v>132</v>
      </c>
      <c r="H1311" s="10" t="s">
        <v>1568</v>
      </c>
      <c r="I1311" s="10" t="s">
        <v>12716</v>
      </c>
      <c r="J1311" s="10" t="s">
        <v>12717</v>
      </c>
      <c r="K1311" s="10" t="s">
        <v>7465</v>
      </c>
      <c r="L1311" s="10"/>
      <c r="M1311" s="10"/>
      <c r="N1311" s="14">
        <f t="shared" si="672"/>
        <v>0</v>
      </c>
      <c r="O1311" s="15" t="e">
        <f t="shared" si="673"/>
        <v>#VALUE!</v>
      </c>
      <c r="P1311" s="15" t="e">
        <f t="shared" si="674"/>
        <v>#VALUE!</v>
      </c>
      <c r="Q1311" s="17" t="e">
        <f>VLOOKUP($A1311,'DATA PENGUKURAN GARDU'!$A:$BS,42,0)</f>
        <v>#N/A</v>
      </c>
      <c r="R1311" s="18" t="e">
        <f t="shared" si="683"/>
        <v>#N/A</v>
      </c>
      <c r="S1311" s="17" t="e">
        <f>VLOOKUP($A1311,'DATA PENGUKURAN GARDU'!$A:$BS,44,0)</f>
        <v>#N/A</v>
      </c>
      <c r="T1311" s="18" t="e">
        <f t="shared" si="684"/>
        <v>#N/A</v>
      </c>
      <c r="U1311" s="17" t="e">
        <f>VLOOKUP($A1311,'DATA PENGUKURAN GARDU'!$A:$BS,46,0)</f>
        <v>#N/A</v>
      </c>
      <c r="V1311" s="18" t="e">
        <f t="shared" si="685"/>
        <v>#N/A</v>
      </c>
      <c r="W1311" s="17" t="e">
        <f>VLOOKUP($A1311,'DATA PENGUKURAN GARDU'!$A:$BS,48,0)</f>
        <v>#N/A</v>
      </c>
      <c r="X1311" s="17" t="e">
        <f>VLOOKUP($A1311,'DATA PENGUKURAN GARDU'!$A:$BS,53,0)</f>
        <v>#N/A</v>
      </c>
      <c r="Y1311" s="17" t="e">
        <f>VLOOKUP($A1311,'DATA PENGUKURAN GARDU'!$A:$BS,54,0)</f>
        <v>#N/A</v>
      </c>
      <c r="Z1311" s="17" t="e">
        <f>VLOOKUP($A1311,'DATA PENGUKURAN GARDU'!$A:$BS,55,0)</f>
        <v>#N/A</v>
      </c>
      <c r="AA1311" s="20" t="e">
        <f>VLOOKUP($B1311,'DATA PENGUKURAN GARDU'!$A:$BS,42,0)</f>
        <v>#N/A</v>
      </c>
      <c r="AB1311" s="21" t="e">
        <f t="shared" si="686"/>
        <v>#N/A</v>
      </c>
      <c r="AC1311" s="20" t="e">
        <f>VLOOKUP($B1311,'DATA PENGUKURAN GARDU'!$A:$BS,44,0)</f>
        <v>#N/A</v>
      </c>
      <c r="AD1311" s="21" t="e">
        <f t="shared" si="687"/>
        <v>#N/A</v>
      </c>
      <c r="AE1311" s="20" t="e">
        <f>VLOOKUP($B1311,'DATA PENGUKURAN GARDU'!$A:$BS,46,0)</f>
        <v>#N/A</v>
      </c>
      <c r="AF1311" s="21" t="e">
        <f t="shared" si="688"/>
        <v>#N/A</v>
      </c>
      <c r="AG1311" s="20" t="e">
        <f>VLOOKUP($B1311,'DATA PENGUKURAN GARDU'!$A:$BS,46,0)</f>
        <v>#N/A</v>
      </c>
      <c r="AH1311" s="20" t="e">
        <f>VLOOKUP($B1311,'DATA PENGUKURAN GARDU'!$A:$BS,53,0)</f>
        <v>#N/A</v>
      </c>
      <c r="AI1311" s="20" t="e">
        <f>VLOOKUP($B1311,'DATA PENGUKURAN GARDU'!$A:$BS,54,0)</f>
        <v>#N/A</v>
      </c>
      <c r="AJ1311" s="17" t="e">
        <f>VLOOKUP($C1311,'DATA PENGUKURAN GARDU'!$A:$BS,42,0)</f>
        <v>#N/A</v>
      </c>
      <c r="AK1311" s="23" t="e">
        <f t="shared" si="689"/>
        <v>#N/A</v>
      </c>
      <c r="AL1311" s="17" t="e">
        <f>VLOOKUP($C1311,'DATA PENGUKURAN GARDU'!$A:$BS,44,0)</f>
        <v>#N/A</v>
      </c>
      <c r="AM1311" s="23" t="e">
        <f t="shared" si="690"/>
        <v>#N/A</v>
      </c>
      <c r="AN1311" s="17" t="e">
        <f>VLOOKUP($C1311,'DATA PENGUKURAN GARDU'!$A:$BS,46,0)</f>
        <v>#N/A</v>
      </c>
      <c r="AO1311" s="23" t="e">
        <f t="shared" si="691"/>
        <v>#N/A</v>
      </c>
      <c r="AP1311" s="17" t="e">
        <f>VLOOKUP($C1311,'DATA PENGUKURAN GARDU'!$A:$BS,46,0)</f>
        <v>#N/A</v>
      </c>
      <c r="AQ1311" s="17" t="e">
        <f>VLOOKUP($C1311,'DATA PENGUKURAN GARDU'!$A:$BS,53,0)</f>
        <v>#N/A</v>
      </c>
      <c r="AR1311" s="17" t="e">
        <f>VLOOKUP($C1311,'DATA PENGUKURAN GARDU'!$A:$BS,54,0)</f>
        <v>#N/A</v>
      </c>
      <c r="AS1311" s="20" t="e">
        <f>VLOOKUP($D1311,'DATA PENGUKURAN GARDU'!$A:$BS,42,0)</f>
        <v>#N/A</v>
      </c>
      <c r="AT1311" s="21" t="e">
        <f t="shared" si="692"/>
        <v>#N/A</v>
      </c>
      <c r="AU1311" s="20" t="e">
        <f>VLOOKUP($D1311,'DATA PENGUKURAN GARDU'!$A:$BS,44,0)</f>
        <v>#N/A</v>
      </c>
      <c r="AV1311" s="21" t="e">
        <f t="shared" si="693"/>
        <v>#N/A</v>
      </c>
      <c r="AW1311" s="20" t="e">
        <f>VLOOKUP($D1311,'DATA PENGUKURAN GARDU'!$A:$BS,46,0)</f>
        <v>#N/A</v>
      </c>
      <c r="AX1311" s="21" t="e">
        <f t="shared" si="694"/>
        <v>#N/A</v>
      </c>
      <c r="AY1311" s="20" t="e">
        <f>VLOOKUP($D1311,'DATA PENGUKURAN GARDU'!$A:$BS,46,0)</f>
        <v>#N/A</v>
      </c>
      <c r="AZ1311" s="20" t="e">
        <f>VLOOKUP($D1311,'DATA PENGUKURAN GARDU'!$A:$BS,53,0)</f>
        <v>#N/A</v>
      </c>
      <c r="BA1311" s="20" t="e">
        <f>VLOOKUP($D1311,'DATA PENGUKURAN GARDU'!$A:$BS,54,0)</f>
        <v>#N/A</v>
      </c>
      <c r="BB1311" s="17" t="e">
        <f>VLOOKUP($E1311,'DATA PENGUKURAN GARDU'!$A:$BS,42,0)</f>
        <v>#N/A</v>
      </c>
      <c r="BC1311" s="23" t="e">
        <f t="shared" si="695"/>
        <v>#N/A</v>
      </c>
      <c r="BD1311" s="17" t="e">
        <f>VLOOKUP($E1311,'DATA PENGUKURAN GARDU'!$A:$BS,44,0)</f>
        <v>#N/A</v>
      </c>
      <c r="BE1311" s="23" t="e">
        <f t="shared" si="696"/>
        <v>#N/A</v>
      </c>
      <c r="BF1311" s="17" t="e">
        <f>VLOOKUP($E1311,'DATA PENGUKURAN GARDU'!$A:$BS,46,0)</f>
        <v>#N/A</v>
      </c>
      <c r="BG1311" s="23" t="e">
        <f t="shared" si="697"/>
        <v>#N/A</v>
      </c>
      <c r="BH1311" s="17" t="e">
        <f>VLOOKUP($E1311,'DATA PENGUKURAN GARDU'!$A:$BS,46,0)</f>
        <v>#N/A</v>
      </c>
      <c r="BI1311" s="17" t="e">
        <f>VLOOKUP($E1311,'DATA PENGUKURAN GARDU'!$A:$BS,53,0)</f>
        <v>#N/A</v>
      </c>
      <c r="BJ1311" s="17" t="e">
        <f>VLOOKUP($E1311,'DATA PENGUKURAN GARDU'!$A:$BS,54,0)</f>
        <v>#N/A</v>
      </c>
      <c r="BK1311" s="20" t="e">
        <f t="shared" si="675"/>
        <v>#N/A</v>
      </c>
      <c r="BL1311" s="20" t="e">
        <f t="shared" si="676"/>
        <v>#N/A</v>
      </c>
      <c r="BM1311" s="20" t="e">
        <f t="shared" si="677"/>
        <v>#N/A</v>
      </c>
      <c r="BN1311" s="25" t="e">
        <f t="shared" si="678"/>
        <v>#N/A</v>
      </c>
      <c r="BO1311" s="26" t="str">
        <f t="shared" si="679"/>
        <v>0</v>
      </c>
      <c r="BP1311" s="21" t="e">
        <f t="shared" si="680"/>
        <v>#VALUE!</v>
      </c>
      <c r="BQ1311" s="20" t="e">
        <f t="shared" si="681"/>
        <v>#N/A</v>
      </c>
      <c r="BR1311" s="20" t="e">
        <v>#N/A</v>
      </c>
      <c r="BS1311" s="9" t="e">
        <v>#N/A</v>
      </c>
      <c r="BT1311" s="2" t="e">
        <f t="shared" si="682"/>
        <v>#VALUE!</v>
      </c>
      <c r="BU1311" s="2" t="e">
        <f t="shared" si="665"/>
        <v>#N/A</v>
      </c>
      <c r="BV1311" s="2" t="e">
        <f t="shared" si="666"/>
        <v>#N/A</v>
      </c>
    </row>
    <row r="1312" s="2" customFormat="1" ht="22.95" customHeight="1" spans="1:74">
      <c r="A1312" s="9" t="str">
        <f t="shared" si="667"/>
        <v>K-245Induk</v>
      </c>
      <c r="B1312" s="9" t="str">
        <f t="shared" si="668"/>
        <v>K-245jurusan 1</v>
      </c>
      <c r="C1312" s="9" t="str">
        <f t="shared" si="669"/>
        <v>K-245jurusan 2</v>
      </c>
      <c r="D1312" s="9" t="str">
        <f t="shared" si="670"/>
        <v>K-245jurusan 3</v>
      </c>
      <c r="E1312" s="9" t="str">
        <f t="shared" si="671"/>
        <v>K-245jurusan 4</v>
      </c>
      <c r="F1312" s="10" t="s">
        <v>136</v>
      </c>
      <c r="G1312" s="10" t="s">
        <v>132</v>
      </c>
      <c r="H1312" s="10" t="s">
        <v>1569</v>
      </c>
      <c r="I1312" s="10" t="s">
        <v>12718</v>
      </c>
      <c r="J1312" s="10" t="s">
        <v>12719</v>
      </c>
      <c r="K1312" s="10" t="s">
        <v>7465</v>
      </c>
      <c r="L1312" s="10"/>
      <c r="M1312" s="10"/>
      <c r="N1312" s="14">
        <f t="shared" si="672"/>
        <v>0</v>
      </c>
      <c r="O1312" s="15" t="e">
        <f t="shared" si="673"/>
        <v>#VALUE!</v>
      </c>
      <c r="P1312" s="15" t="e">
        <f t="shared" si="674"/>
        <v>#VALUE!</v>
      </c>
      <c r="Q1312" s="17" t="e">
        <f>VLOOKUP($A1312,'DATA PENGUKURAN GARDU'!$A:$BS,42,0)</f>
        <v>#N/A</v>
      </c>
      <c r="R1312" s="18" t="e">
        <f t="shared" si="683"/>
        <v>#N/A</v>
      </c>
      <c r="S1312" s="17" t="e">
        <f>VLOOKUP($A1312,'DATA PENGUKURAN GARDU'!$A:$BS,44,0)</f>
        <v>#N/A</v>
      </c>
      <c r="T1312" s="18" t="e">
        <f t="shared" si="684"/>
        <v>#N/A</v>
      </c>
      <c r="U1312" s="17" t="e">
        <f>VLOOKUP($A1312,'DATA PENGUKURAN GARDU'!$A:$BS,46,0)</f>
        <v>#N/A</v>
      </c>
      <c r="V1312" s="18" t="e">
        <f t="shared" si="685"/>
        <v>#N/A</v>
      </c>
      <c r="W1312" s="17" t="e">
        <f>VLOOKUP($A1312,'DATA PENGUKURAN GARDU'!$A:$BS,48,0)</f>
        <v>#N/A</v>
      </c>
      <c r="X1312" s="17" t="e">
        <f>VLOOKUP($A1312,'DATA PENGUKURAN GARDU'!$A:$BS,53,0)</f>
        <v>#N/A</v>
      </c>
      <c r="Y1312" s="17" t="e">
        <f>VLOOKUP($A1312,'DATA PENGUKURAN GARDU'!$A:$BS,54,0)</f>
        <v>#N/A</v>
      </c>
      <c r="Z1312" s="17" t="e">
        <f>VLOOKUP($A1312,'DATA PENGUKURAN GARDU'!$A:$BS,55,0)</f>
        <v>#N/A</v>
      </c>
      <c r="AA1312" s="20" t="e">
        <f>VLOOKUP($B1312,'DATA PENGUKURAN GARDU'!$A:$BS,42,0)</f>
        <v>#N/A</v>
      </c>
      <c r="AB1312" s="21" t="e">
        <f t="shared" si="686"/>
        <v>#N/A</v>
      </c>
      <c r="AC1312" s="20" t="e">
        <f>VLOOKUP($B1312,'DATA PENGUKURAN GARDU'!$A:$BS,44,0)</f>
        <v>#N/A</v>
      </c>
      <c r="AD1312" s="21" t="e">
        <f t="shared" si="687"/>
        <v>#N/A</v>
      </c>
      <c r="AE1312" s="20" t="e">
        <f>VLOOKUP($B1312,'DATA PENGUKURAN GARDU'!$A:$BS,46,0)</f>
        <v>#N/A</v>
      </c>
      <c r="AF1312" s="21" t="e">
        <f t="shared" si="688"/>
        <v>#N/A</v>
      </c>
      <c r="AG1312" s="20" t="e">
        <f>VLOOKUP($B1312,'DATA PENGUKURAN GARDU'!$A:$BS,46,0)</f>
        <v>#N/A</v>
      </c>
      <c r="AH1312" s="20" t="e">
        <f>VLOOKUP($B1312,'DATA PENGUKURAN GARDU'!$A:$BS,53,0)</f>
        <v>#N/A</v>
      </c>
      <c r="AI1312" s="20" t="e">
        <f>VLOOKUP($B1312,'DATA PENGUKURAN GARDU'!$A:$BS,54,0)</f>
        <v>#N/A</v>
      </c>
      <c r="AJ1312" s="17" t="e">
        <f>VLOOKUP($C1312,'DATA PENGUKURAN GARDU'!$A:$BS,42,0)</f>
        <v>#N/A</v>
      </c>
      <c r="AK1312" s="23" t="e">
        <f t="shared" si="689"/>
        <v>#N/A</v>
      </c>
      <c r="AL1312" s="17" t="e">
        <f>VLOOKUP($C1312,'DATA PENGUKURAN GARDU'!$A:$BS,44,0)</f>
        <v>#N/A</v>
      </c>
      <c r="AM1312" s="23" t="e">
        <f t="shared" si="690"/>
        <v>#N/A</v>
      </c>
      <c r="AN1312" s="17" t="e">
        <f>VLOOKUP($C1312,'DATA PENGUKURAN GARDU'!$A:$BS,46,0)</f>
        <v>#N/A</v>
      </c>
      <c r="AO1312" s="23" t="e">
        <f t="shared" si="691"/>
        <v>#N/A</v>
      </c>
      <c r="AP1312" s="17" t="e">
        <f>VLOOKUP($C1312,'DATA PENGUKURAN GARDU'!$A:$BS,46,0)</f>
        <v>#N/A</v>
      </c>
      <c r="AQ1312" s="17" t="e">
        <f>VLOOKUP($C1312,'DATA PENGUKURAN GARDU'!$A:$BS,53,0)</f>
        <v>#N/A</v>
      </c>
      <c r="AR1312" s="17" t="e">
        <f>VLOOKUP($C1312,'DATA PENGUKURAN GARDU'!$A:$BS,54,0)</f>
        <v>#N/A</v>
      </c>
      <c r="AS1312" s="20" t="e">
        <f>VLOOKUP($D1312,'DATA PENGUKURAN GARDU'!$A:$BS,42,0)</f>
        <v>#N/A</v>
      </c>
      <c r="AT1312" s="21" t="e">
        <f t="shared" si="692"/>
        <v>#N/A</v>
      </c>
      <c r="AU1312" s="20" t="e">
        <f>VLOOKUP($D1312,'DATA PENGUKURAN GARDU'!$A:$BS,44,0)</f>
        <v>#N/A</v>
      </c>
      <c r="AV1312" s="21" t="e">
        <f t="shared" si="693"/>
        <v>#N/A</v>
      </c>
      <c r="AW1312" s="20" t="e">
        <f>VLOOKUP($D1312,'DATA PENGUKURAN GARDU'!$A:$BS,46,0)</f>
        <v>#N/A</v>
      </c>
      <c r="AX1312" s="21" t="e">
        <f t="shared" si="694"/>
        <v>#N/A</v>
      </c>
      <c r="AY1312" s="20" t="e">
        <f>VLOOKUP($D1312,'DATA PENGUKURAN GARDU'!$A:$BS,46,0)</f>
        <v>#N/A</v>
      </c>
      <c r="AZ1312" s="20" t="e">
        <f>VLOOKUP($D1312,'DATA PENGUKURAN GARDU'!$A:$BS,53,0)</f>
        <v>#N/A</v>
      </c>
      <c r="BA1312" s="20" t="e">
        <f>VLOOKUP($D1312,'DATA PENGUKURAN GARDU'!$A:$BS,54,0)</f>
        <v>#N/A</v>
      </c>
      <c r="BB1312" s="17" t="e">
        <f>VLOOKUP($E1312,'DATA PENGUKURAN GARDU'!$A:$BS,42,0)</f>
        <v>#N/A</v>
      </c>
      <c r="BC1312" s="23" t="e">
        <f t="shared" si="695"/>
        <v>#N/A</v>
      </c>
      <c r="BD1312" s="17" t="e">
        <f>VLOOKUP($E1312,'DATA PENGUKURAN GARDU'!$A:$BS,44,0)</f>
        <v>#N/A</v>
      </c>
      <c r="BE1312" s="23" t="e">
        <f t="shared" si="696"/>
        <v>#N/A</v>
      </c>
      <c r="BF1312" s="17" t="e">
        <f>VLOOKUP($E1312,'DATA PENGUKURAN GARDU'!$A:$BS,46,0)</f>
        <v>#N/A</v>
      </c>
      <c r="BG1312" s="23" t="e">
        <f t="shared" si="697"/>
        <v>#N/A</v>
      </c>
      <c r="BH1312" s="17" t="e">
        <f>VLOOKUP($E1312,'DATA PENGUKURAN GARDU'!$A:$BS,46,0)</f>
        <v>#N/A</v>
      </c>
      <c r="BI1312" s="17" t="e">
        <f>VLOOKUP($E1312,'DATA PENGUKURAN GARDU'!$A:$BS,53,0)</f>
        <v>#N/A</v>
      </c>
      <c r="BJ1312" s="17" t="e">
        <f>VLOOKUP($E1312,'DATA PENGUKURAN GARDU'!$A:$BS,54,0)</f>
        <v>#N/A</v>
      </c>
      <c r="BK1312" s="20" t="e">
        <f t="shared" si="675"/>
        <v>#N/A</v>
      </c>
      <c r="BL1312" s="20" t="e">
        <f t="shared" si="676"/>
        <v>#N/A</v>
      </c>
      <c r="BM1312" s="20" t="e">
        <f t="shared" si="677"/>
        <v>#N/A</v>
      </c>
      <c r="BN1312" s="25" t="e">
        <f t="shared" si="678"/>
        <v>#N/A</v>
      </c>
      <c r="BO1312" s="26" t="str">
        <f t="shared" si="679"/>
        <v>0</v>
      </c>
      <c r="BP1312" s="21" t="e">
        <f t="shared" si="680"/>
        <v>#VALUE!</v>
      </c>
      <c r="BQ1312" s="20" t="e">
        <f t="shared" si="681"/>
        <v>#N/A</v>
      </c>
      <c r="BR1312" s="20" t="e">
        <v>#N/A</v>
      </c>
      <c r="BS1312" s="9" t="e">
        <v>#N/A</v>
      </c>
      <c r="BT1312" s="2" t="e">
        <f t="shared" si="682"/>
        <v>#VALUE!</v>
      </c>
      <c r="BU1312" s="2" t="e">
        <f t="shared" si="665"/>
        <v>#N/A</v>
      </c>
      <c r="BV1312" s="2" t="e">
        <f t="shared" si="666"/>
        <v>#N/A</v>
      </c>
    </row>
    <row r="1313" s="2" customFormat="1" ht="22.95" customHeight="1" spans="1:74">
      <c r="A1313" s="9" t="str">
        <f t="shared" si="667"/>
        <v>K-263Induk</v>
      </c>
      <c r="B1313" s="9" t="str">
        <f t="shared" si="668"/>
        <v>K-263jurusan 1</v>
      </c>
      <c r="C1313" s="9" t="str">
        <f t="shared" si="669"/>
        <v>K-263jurusan 2</v>
      </c>
      <c r="D1313" s="9" t="str">
        <f t="shared" si="670"/>
        <v>K-263jurusan 3</v>
      </c>
      <c r="E1313" s="9" t="str">
        <f t="shared" si="671"/>
        <v>K-263jurusan 4</v>
      </c>
      <c r="F1313" s="10" t="s">
        <v>131</v>
      </c>
      <c r="G1313" s="10" t="s">
        <v>132</v>
      </c>
      <c r="H1313" s="10" t="s">
        <v>1570</v>
      </c>
      <c r="I1313" s="10" t="s">
        <v>12720</v>
      </c>
      <c r="J1313" s="10" t="s">
        <v>12721</v>
      </c>
      <c r="K1313" s="10" t="s">
        <v>7465</v>
      </c>
      <c r="L1313" s="10"/>
      <c r="M1313" s="10"/>
      <c r="N1313" s="14">
        <f t="shared" si="672"/>
        <v>0</v>
      </c>
      <c r="O1313" s="15" t="e">
        <f t="shared" si="673"/>
        <v>#VALUE!</v>
      </c>
      <c r="P1313" s="15" t="e">
        <f t="shared" si="674"/>
        <v>#VALUE!</v>
      </c>
      <c r="Q1313" s="17" t="e">
        <f>VLOOKUP($A1313,'DATA PENGUKURAN GARDU'!$A:$BS,42,0)</f>
        <v>#N/A</v>
      </c>
      <c r="R1313" s="18" t="e">
        <f t="shared" si="683"/>
        <v>#N/A</v>
      </c>
      <c r="S1313" s="17" t="e">
        <f>VLOOKUP($A1313,'DATA PENGUKURAN GARDU'!$A:$BS,44,0)</f>
        <v>#N/A</v>
      </c>
      <c r="T1313" s="18" t="e">
        <f t="shared" si="684"/>
        <v>#N/A</v>
      </c>
      <c r="U1313" s="17" t="e">
        <f>VLOOKUP($A1313,'DATA PENGUKURAN GARDU'!$A:$BS,46,0)</f>
        <v>#N/A</v>
      </c>
      <c r="V1313" s="18" t="e">
        <f t="shared" si="685"/>
        <v>#N/A</v>
      </c>
      <c r="W1313" s="17" t="e">
        <f>VLOOKUP($A1313,'DATA PENGUKURAN GARDU'!$A:$BS,48,0)</f>
        <v>#N/A</v>
      </c>
      <c r="X1313" s="17" t="e">
        <f>VLOOKUP($A1313,'DATA PENGUKURAN GARDU'!$A:$BS,53,0)</f>
        <v>#N/A</v>
      </c>
      <c r="Y1313" s="17" t="e">
        <f>VLOOKUP($A1313,'DATA PENGUKURAN GARDU'!$A:$BS,54,0)</f>
        <v>#N/A</v>
      </c>
      <c r="Z1313" s="17" t="e">
        <f>VLOOKUP($A1313,'DATA PENGUKURAN GARDU'!$A:$BS,55,0)</f>
        <v>#N/A</v>
      </c>
      <c r="AA1313" s="20" t="e">
        <f>VLOOKUP($B1313,'DATA PENGUKURAN GARDU'!$A:$BS,42,0)</f>
        <v>#N/A</v>
      </c>
      <c r="AB1313" s="21" t="e">
        <f t="shared" si="686"/>
        <v>#N/A</v>
      </c>
      <c r="AC1313" s="20" t="e">
        <f>VLOOKUP($B1313,'DATA PENGUKURAN GARDU'!$A:$BS,44,0)</f>
        <v>#N/A</v>
      </c>
      <c r="AD1313" s="21" t="e">
        <f t="shared" si="687"/>
        <v>#N/A</v>
      </c>
      <c r="AE1313" s="20" t="e">
        <f>VLOOKUP($B1313,'DATA PENGUKURAN GARDU'!$A:$BS,46,0)</f>
        <v>#N/A</v>
      </c>
      <c r="AF1313" s="21" t="e">
        <f t="shared" si="688"/>
        <v>#N/A</v>
      </c>
      <c r="AG1313" s="20" t="e">
        <f>VLOOKUP($B1313,'DATA PENGUKURAN GARDU'!$A:$BS,46,0)</f>
        <v>#N/A</v>
      </c>
      <c r="AH1313" s="20" t="e">
        <f>VLOOKUP($B1313,'DATA PENGUKURAN GARDU'!$A:$BS,53,0)</f>
        <v>#N/A</v>
      </c>
      <c r="AI1313" s="20" t="e">
        <f>VLOOKUP($B1313,'DATA PENGUKURAN GARDU'!$A:$BS,54,0)</f>
        <v>#N/A</v>
      </c>
      <c r="AJ1313" s="17" t="e">
        <f>VLOOKUP($C1313,'DATA PENGUKURAN GARDU'!$A:$BS,42,0)</f>
        <v>#N/A</v>
      </c>
      <c r="AK1313" s="23" t="e">
        <f t="shared" si="689"/>
        <v>#N/A</v>
      </c>
      <c r="AL1313" s="17" t="e">
        <f>VLOOKUP($C1313,'DATA PENGUKURAN GARDU'!$A:$BS,44,0)</f>
        <v>#N/A</v>
      </c>
      <c r="AM1313" s="23" t="e">
        <f t="shared" si="690"/>
        <v>#N/A</v>
      </c>
      <c r="AN1313" s="17" t="e">
        <f>VLOOKUP($C1313,'DATA PENGUKURAN GARDU'!$A:$BS,46,0)</f>
        <v>#N/A</v>
      </c>
      <c r="AO1313" s="23" t="e">
        <f t="shared" si="691"/>
        <v>#N/A</v>
      </c>
      <c r="AP1313" s="17" t="e">
        <f>VLOOKUP($C1313,'DATA PENGUKURAN GARDU'!$A:$BS,46,0)</f>
        <v>#N/A</v>
      </c>
      <c r="AQ1313" s="17" t="e">
        <f>VLOOKUP($C1313,'DATA PENGUKURAN GARDU'!$A:$BS,53,0)</f>
        <v>#N/A</v>
      </c>
      <c r="AR1313" s="17" t="e">
        <f>VLOOKUP($C1313,'DATA PENGUKURAN GARDU'!$A:$BS,54,0)</f>
        <v>#N/A</v>
      </c>
      <c r="AS1313" s="20" t="e">
        <f>VLOOKUP($D1313,'DATA PENGUKURAN GARDU'!$A:$BS,42,0)</f>
        <v>#N/A</v>
      </c>
      <c r="AT1313" s="21" t="e">
        <f t="shared" si="692"/>
        <v>#N/A</v>
      </c>
      <c r="AU1313" s="20" t="e">
        <f>VLOOKUP($D1313,'DATA PENGUKURAN GARDU'!$A:$BS,44,0)</f>
        <v>#N/A</v>
      </c>
      <c r="AV1313" s="21" t="e">
        <f t="shared" si="693"/>
        <v>#N/A</v>
      </c>
      <c r="AW1313" s="20" t="e">
        <f>VLOOKUP($D1313,'DATA PENGUKURAN GARDU'!$A:$BS,46,0)</f>
        <v>#N/A</v>
      </c>
      <c r="AX1313" s="21" t="e">
        <f t="shared" si="694"/>
        <v>#N/A</v>
      </c>
      <c r="AY1313" s="20" t="e">
        <f>VLOOKUP($D1313,'DATA PENGUKURAN GARDU'!$A:$BS,46,0)</f>
        <v>#N/A</v>
      </c>
      <c r="AZ1313" s="20" t="e">
        <f>VLOOKUP($D1313,'DATA PENGUKURAN GARDU'!$A:$BS,53,0)</f>
        <v>#N/A</v>
      </c>
      <c r="BA1313" s="20" t="e">
        <f>VLOOKUP($D1313,'DATA PENGUKURAN GARDU'!$A:$BS,54,0)</f>
        <v>#N/A</v>
      </c>
      <c r="BB1313" s="17" t="e">
        <f>VLOOKUP($E1313,'DATA PENGUKURAN GARDU'!$A:$BS,42,0)</f>
        <v>#N/A</v>
      </c>
      <c r="BC1313" s="23" t="e">
        <f t="shared" si="695"/>
        <v>#N/A</v>
      </c>
      <c r="BD1313" s="17" t="e">
        <f>VLOOKUP($E1313,'DATA PENGUKURAN GARDU'!$A:$BS,44,0)</f>
        <v>#N/A</v>
      </c>
      <c r="BE1313" s="23" t="e">
        <f t="shared" si="696"/>
        <v>#N/A</v>
      </c>
      <c r="BF1313" s="17" t="e">
        <f>VLOOKUP($E1313,'DATA PENGUKURAN GARDU'!$A:$BS,46,0)</f>
        <v>#N/A</v>
      </c>
      <c r="BG1313" s="23" t="e">
        <f t="shared" si="697"/>
        <v>#N/A</v>
      </c>
      <c r="BH1313" s="17" t="e">
        <f>VLOOKUP($E1313,'DATA PENGUKURAN GARDU'!$A:$BS,46,0)</f>
        <v>#N/A</v>
      </c>
      <c r="BI1313" s="17" t="e">
        <f>VLOOKUP($E1313,'DATA PENGUKURAN GARDU'!$A:$BS,53,0)</f>
        <v>#N/A</v>
      </c>
      <c r="BJ1313" s="17" t="e">
        <f>VLOOKUP($E1313,'DATA PENGUKURAN GARDU'!$A:$BS,54,0)</f>
        <v>#N/A</v>
      </c>
      <c r="BK1313" s="20" t="e">
        <f t="shared" si="675"/>
        <v>#N/A</v>
      </c>
      <c r="BL1313" s="20" t="e">
        <f t="shared" si="676"/>
        <v>#N/A</v>
      </c>
      <c r="BM1313" s="20" t="e">
        <f t="shared" si="677"/>
        <v>#N/A</v>
      </c>
      <c r="BN1313" s="25" t="e">
        <f t="shared" si="678"/>
        <v>#N/A</v>
      </c>
      <c r="BO1313" s="26" t="str">
        <f t="shared" si="679"/>
        <v>0</v>
      </c>
      <c r="BP1313" s="21" t="e">
        <f t="shared" si="680"/>
        <v>#VALUE!</v>
      </c>
      <c r="BQ1313" s="20" t="e">
        <f t="shared" si="681"/>
        <v>#N/A</v>
      </c>
      <c r="BR1313" s="20" t="e">
        <v>#N/A</v>
      </c>
      <c r="BS1313" s="9" t="e">
        <v>#N/A</v>
      </c>
      <c r="BT1313" s="2" t="e">
        <f t="shared" si="682"/>
        <v>#VALUE!</v>
      </c>
      <c r="BU1313" s="2" t="e">
        <f t="shared" si="665"/>
        <v>#N/A</v>
      </c>
      <c r="BV1313" s="2" t="e">
        <f t="shared" si="666"/>
        <v>#N/A</v>
      </c>
    </row>
    <row r="1314" s="2" customFormat="1" ht="22.95" customHeight="1" spans="1:74">
      <c r="A1314" s="9" t="str">
        <f t="shared" si="667"/>
        <v>K-266Induk</v>
      </c>
      <c r="B1314" s="9" t="str">
        <f t="shared" si="668"/>
        <v>K-266jurusan 1</v>
      </c>
      <c r="C1314" s="9" t="str">
        <f t="shared" si="669"/>
        <v>K-266jurusan 2</v>
      </c>
      <c r="D1314" s="9" t="str">
        <f t="shared" si="670"/>
        <v>K-266jurusan 3</v>
      </c>
      <c r="E1314" s="9" t="str">
        <f t="shared" si="671"/>
        <v>K-266jurusan 4</v>
      </c>
      <c r="F1314" s="10" t="s">
        <v>131</v>
      </c>
      <c r="G1314" s="10" t="s">
        <v>132</v>
      </c>
      <c r="H1314" s="10" t="s">
        <v>1571</v>
      </c>
      <c r="I1314" s="10" t="s">
        <v>12722</v>
      </c>
      <c r="J1314" s="10" t="s">
        <v>12723</v>
      </c>
      <c r="K1314" s="10" t="s">
        <v>7465</v>
      </c>
      <c r="L1314" s="10"/>
      <c r="M1314" s="10"/>
      <c r="N1314" s="14">
        <f t="shared" si="672"/>
        <v>0</v>
      </c>
      <c r="O1314" s="15" t="e">
        <f t="shared" si="673"/>
        <v>#VALUE!</v>
      </c>
      <c r="P1314" s="15" t="e">
        <f t="shared" si="674"/>
        <v>#VALUE!</v>
      </c>
      <c r="Q1314" s="17" t="e">
        <f>VLOOKUP($A1314,'DATA PENGUKURAN GARDU'!$A:$BS,42,0)</f>
        <v>#N/A</v>
      </c>
      <c r="R1314" s="18" t="e">
        <f t="shared" si="683"/>
        <v>#N/A</v>
      </c>
      <c r="S1314" s="17" t="e">
        <f>VLOOKUP($A1314,'DATA PENGUKURAN GARDU'!$A:$BS,44,0)</f>
        <v>#N/A</v>
      </c>
      <c r="T1314" s="18" t="e">
        <f t="shared" si="684"/>
        <v>#N/A</v>
      </c>
      <c r="U1314" s="17" t="e">
        <f>VLOOKUP($A1314,'DATA PENGUKURAN GARDU'!$A:$BS,46,0)</f>
        <v>#N/A</v>
      </c>
      <c r="V1314" s="18" t="e">
        <f t="shared" si="685"/>
        <v>#N/A</v>
      </c>
      <c r="W1314" s="17" t="e">
        <f>VLOOKUP($A1314,'DATA PENGUKURAN GARDU'!$A:$BS,48,0)</f>
        <v>#N/A</v>
      </c>
      <c r="X1314" s="17" t="e">
        <f>VLOOKUP($A1314,'DATA PENGUKURAN GARDU'!$A:$BS,53,0)</f>
        <v>#N/A</v>
      </c>
      <c r="Y1314" s="17" t="e">
        <f>VLOOKUP($A1314,'DATA PENGUKURAN GARDU'!$A:$BS,54,0)</f>
        <v>#N/A</v>
      </c>
      <c r="Z1314" s="17" t="e">
        <f>VLOOKUP($A1314,'DATA PENGUKURAN GARDU'!$A:$BS,55,0)</f>
        <v>#N/A</v>
      </c>
      <c r="AA1314" s="20" t="e">
        <f>VLOOKUP($B1314,'DATA PENGUKURAN GARDU'!$A:$BS,42,0)</f>
        <v>#N/A</v>
      </c>
      <c r="AB1314" s="21" t="e">
        <f t="shared" si="686"/>
        <v>#N/A</v>
      </c>
      <c r="AC1314" s="20" t="e">
        <f>VLOOKUP($B1314,'DATA PENGUKURAN GARDU'!$A:$BS,44,0)</f>
        <v>#N/A</v>
      </c>
      <c r="AD1314" s="21" t="e">
        <f t="shared" si="687"/>
        <v>#N/A</v>
      </c>
      <c r="AE1314" s="20" t="e">
        <f>VLOOKUP($B1314,'DATA PENGUKURAN GARDU'!$A:$BS,46,0)</f>
        <v>#N/A</v>
      </c>
      <c r="AF1314" s="21" t="e">
        <f t="shared" si="688"/>
        <v>#N/A</v>
      </c>
      <c r="AG1314" s="20" t="e">
        <f>VLOOKUP($B1314,'DATA PENGUKURAN GARDU'!$A:$BS,46,0)</f>
        <v>#N/A</v>
      </c>
      <c r="AH1314" s="20" t="e">
        <f>VLOOKUP($B1314,'DATA PENGUKURAN GARDU'!$A:$BS,53,0)</f>
        <v>#N/A</v>
      </c>
      <c r="AI1314" s="20" t="e">
        <f>VLOOKUP($B1314,'DATA PENGUKURAN GARDU'!$A:$BS,54,0)</f>
        <v>#N/A</v>
      </c>
      <c r="AJ1314" s="17" t="e">
        <f>VLOOKUP($C1314,'DATA PENGUKURAN GARDU'!$A:$BS,42,0)</f>
        <v>#N/A</v>
      </c>
      <c r="AK1314" s="23" t="e">
        <f t="shared" si="689"/>
        <v>#N/A</v>
      </c>
      <c r="AL1314" s="17" t="e">
        <f>VLOOKUP($C1314,'DATA PENGUKURAN GARDU'!$A:$BS,44,0)</f>
        <v>#N/A</v>
      </c>
      <c r="AM1314" s="23" t="e">
        <f t="shared" si="690"/>
        <v>#N/A</v>
      </c>
      <c r="AN1314" s="17" t="e">
        <f>VLOOKUP($C1314,'DATA PENGUKURAN GARDU'!$A:$BS,46,0)</f>
        <v>#N/A</v>
      </c>
      <c r="AO1314" s="23" t="e">
        <f t="shared" si="691"/>
        <v>#N/A</v>
      </c>
      <c r="AP1314" s="17" t="e">
        <f>VLOOKUP($C1314,'DATA PENGUKURAN GARDU'!$A:$BS,46,0)</f>
        <v>#N/A</v>
      </c>
      <c r="AQ1314" s="17" t="e">
        <f>VLOOKUP($C1314,'DATA PENGUKURAN GARDU'!$A:$BS,53,0)</f>
        <v>#N/A</v>
      </c>
      <c r="AR1314" s="17" t="e">
        <f>VLOOKUP($C1314,'DATA PENGUKURAN GARDU'!$A:$BS,54,0)</f>
        <v>#N/A</v>
      </c>
      <c r="AS1314" s="20" t="e">
        <f>VLOOKUP($D1314,'DATA PENGUKURAN GARDU'!$A:$BS,42,0)</f>
        <v>#N/A</v>
      </c>
      <c r="AT1314" s="21" t="e">
        <f t="shared" si="692"/>
        <v>#N/A</v>
      </c>
      <c r="AU1314" s="20" t="e">
        <f>VLOOKUP($D1314,'DATA PENGUKURAN GARDU'!$A:$BS,44,0)</f>
        <v>#N/A</v>
      </c>
      <c r="AV1314" s="21" t="e">
        <f t="shared" si="693"/>
        <v>#N/A</v>
      </c>
      <c r="AW1314" s="20" t="e">
        <f>VLOOKUP($D1314,'DATA PENGUKURAN GARDU'!$A:$BS,46,0)</f>
        <v>#N/A</v>
      </c>
      <c r="AX1314" s="21" t="e">
        <f t="shared" si="694"/>
        <v>#N/A</v>
      </c>
      <c r="AY1314" s="20" t="e">
        <f>VLOOKUP($D1314,'DATA PENGUKURAN GARDU'!$A:$BS,46,0)</f>
        <v>#N/A</v>
      </c>
      <c r="AZ1314" s="20" t="e">
        <f>VLOOKUP($D1314,'DATA PENGUKURAN GARDU'!$A:$BS,53,0)</f>
        <v>#N/A</v>
      </c>
      <c r="BA1314" s="20" t="e">
        <f>VLOOKUP($D1314,'DATA PENGUKURAN GARDU'!$A:$BS,54,0)</f>
        <v>#N/A</v>
      </c>
      <c r="BB1314" s="17" t="e">
        <f>VLOOKUP($E1314,'DATA PENGUKURAN GARDU'!$A:$BS,42,0)</f>
        <v>#N/A</v>
      </c>
      <c r="BC1314" s="23" t="e">
        <f t="shared" si="695"/>
        <v>#N/A</v>
      </c>
      <c r="BD1314" s="17" t="e">
        <f>VLOOKUP($E1314,'DATA PENGUKURAN GARDU'!$A:$BS,44,0)</f>
        <v>#N/A</v>
      </c>
      <c r="BE1314" s="23" t="e">
        <f t="shared" si="696"/>
        <v>#N/A</v>
      </c>
      <c r="BF1314" s="17" t="e">
        <f>VLOOKUP($E1314,'DATA PENGUKURAN GARDU'!$A:$BS,46,0)</f>
        <v>#N/A</v>
      </c>
      <c r="BG1314" s="23" t="e">
        <f t="shared" si="697"/>
        <v>#N/A</v>
      </c>
      <c r="BH1314" s="17" t="e">
        <f>VLOOKUP($E1314,'DATA PENGUKURAN GARDU'!$A:$BS,46,0)</f>
        <v>#N/A</v>
      </c>
      <c r="BI1314" s="17" t="e">
        <f>VLOOKUP($E1314,'DATA PENGUKURAN GARDU'!$A:$BS,53,0)</f>
        <v>#N/A</v>
      </c>
      <c r="BJ1314" s="17" t="e">
        <f>VLOOKUP($E1314,'DATA PENGUKURAN GARDU'!$A:$BS,54,0)</f>
        <v>#N/A</v>
      </c>
      <c r="BK1314" s="20" t="e">
        <f t="shared" si="675"/>
        <v>#N/A</v>
      </c>
      <c r="BL1314" s="20" t="e">
        <f t="shared" si="676"/>
        <v>#N/A</v>
      </c>
      <c r="BM1314" s="20" t="e">
        <f t="shared" si="677"/>
        <v>#N/A</v>
      </c>
      <c r="BN1314" s="25" t="e">
        <f t="shared" si="678"/>
        <v>#N/A</v>
      </c>
      <c r="BO1314" s="26" t="str">
        <f t="shared" si="679"/>
        <v>0</v>
      </c>
      <c r="BP1314" s="21" t="e">
        <f t="shared" si="680"/>
        <v>#VALUE!</v>
      </c>
      <c r="BQ1314" s="20" t="e">
        <f t="shared" si="681"/>
        <v>#N/A</v>
      </c>
      <c r="BR1314" s="20" t="e">
        <v>#N/A</v>
      </c>
      <c r="BS1314" s="9" t="e">
        <v>#N/A</v>
      </c>
      <c r="BT1314" s="2" t="e">
        <f t="shared" si="682"/>
        <v>#VALUE!</v>
      </c>
      <c r="BU1314" s="2" t="e">
        <f t="shared" si="665"/>
        <v>#N/A</v>
      </c>
      <c r="BV1314" s="2" t="e">
        <f t="shared" si="666"/>
        <v>#N/A</v>
      </c>
    </row>
    <row r="1315" s="2" customFormat="1" ht="22.95" customHeight="1" spans="1:74">
      <c r="A1315" s="9" t="str">
        <f t="shared" si="667"/>
        <v>K-194.1Induk</v>
      </c>
      <c r="B1315" s="9" t="str">
        <f t="shared" si="668"/>
        <v>K-194.1jurusan 1</v>
      </c>
      <c r="C1315" s="9" t="str">
        <f t="shared" si="669"/>
        <v>K-194.1jurusan 2</v>
      </c>
      <c r="D1315" s="9" t="str">
        <f t="shared" si="670"/>
        <v>K-194.1jurusan 3</v>
      </c>
      <c r="E1315" s="9" t="str">
        <f t="shared" si="671"/>
        <v>K-194.1jurusan 4</v>
      </c>
      <c r="F1315" s="10" t="s">
        <v>462</v>
      </c>
      <c r="G1315" s="10" t="s">
        <v>132</v>
      </c>
      <c r="H1315" s="10" t="s">
        <v>1572</v>
      </c>
      <c r="I1315" s="10" t="s">
        <v>12724</v>
      </c>
      <c r="J1315" s="10" t="s">
        <v>12725</v>
      </c>
      <c r="K1315" s="10" t="s">
        <v>7465</v>
      </c>
      <c r="L1315" s="10"/>
      <c r="M1315" s="10"/>
      <c r="N1315" s="14">
        <f t="shared" si="672"/>
        <v>0</v>
      </c>
      <c r="O1315" s="15" t="e">
        <f t="shared" si="673"/>
        <v>#VALUE!</v>
      </c>
      <c r="P1315" s="15" t="e">
        <f t="shared" si="674"/>
        <v>#VALUE!</v>
      </c>
      <c r="Q1315" s="17" t="e">
        <f>VLOOKUP($A1315,'DATA PENGUKURAN GARDU'!$A:$BS,42,0)</f>
        <v>#N/A</v>
      </c>
      <c r="R1315" s="18" t="e">
        <f t="shared" si="683"/>
        <v>#N/A</v>
      </c>
      <c r="S1315" s="17" t="e">
        <f>VLOOKUP($A1315,'DATA PENGUKURAN GARDU'!$A:$BS,44,0)</f>
        <v>#N/A</v>
      </c>
      <c r="T1315" s="18" t="e">
        <f t="shared" si="684"/>
        <v>#N/A</v>
      </c>
      <c r="U1315" s="17" t="e">
        <f>VLOOKUP($A1315,'DATA PENGUKURAN GARDU'!$A:$BS,46,0)</f>
        <v>#N/A</v>
      </c>
      <c r="V1315" s="18" t="e">
        <f t="shared" si="685"/>
        <v>#N/A</v>
      </c>
      <c r="W1315" s="17" t="e">
        <f>VLOOKUP($A1315,'DATA PENGUKURAN GARDU'!$A:$BS,48,0)</f>
        <v>#N/A</v>
      </c>
      <c r="X1315" s="17" t="e">
        <f>VLOOKUP($A1315,'DATA PENGUKURAN GARDU'!$A:$BS,53,0)</f>
        <v>#N/A</v>
      </c>
      <c r="Y1315" s="17" t="e">
        <f>VLOOKUP($A1315,'DATA PENGUKURAN GARDU'!$A:$BS,54,0)</f>
        <v>#N/A</v>
      </c>
      <c r="Z1315" s="17" t="e">
        <f>VLOOKUP($A1315,'DATA PENGUKURAN GARDU'!$A:$BS,55,0)</f>
        <v>#N/A</v>
      </c>
      <c r="AA1315" s="20" t="e">
        <f>VLOOKUP($B1315,'DATA PENGUKURAN GARDU'!$A:$BS,42,0)</f>
        <v>#N/A</v>
      </c>
      <c r="AB1315" s="21" t="e">
        <f t="shared" si="686"/>
        <v>#N/A</v>
      </c>
      <c r="AC1315" s="20" t="e">
        <f>VLOOKUP($B1315,'DATA PENGUKURAN GARDU'!$A:$BS,44,0)</f>
        <v>#N/A</v>
      </c>
      <c r="AD1315" s="21" t="e">
        <f t="shared" si="687"/>
        <v>#N/A</v>
      </c>
      <c r="AE1315" s="20" t="e">
        <f>VLOOKUP($B1315,'DATA PENGUKURAN GARDU'!$A:$BS,46,0)</f>
        <v>#N/A</v>
      </c>
      <c r="AF1315" s="21" t="e">
        <f t="shared" si="688"/>
        <v>#N/A</v>
      </c>
      <c r="AG1315" s="20" t="e">
        <f>VLOOKUP($B1315,'DATA PENGUKURAN GARDU'!$A:$BS,46,0)</f>
        <v>#N/A</v>
      </c>
      <c r="AH1315" s="20" t="e">
        <f>VLOOKUP($B1315,'DATA PENGUKURAN GARDU'!$A:$BS,53,0)</f>
        <v>#N/A</v>
      </c>
      <c r="AI1315" s="20" t="e">
        <f>VLOOKUP($B1315,'DATA PENGUKURAN GARDU'!$A:$BS,54,0)</f>
        <v>#N/A</v>
      </c>
      <c r="AJ1315" s="17" t="e">
        <f>VLOOKUP($C1315,'DATA PENGUKURAN GARDU'!$A:$BS,42,0)</f>
        <v>#N/A</v>
      </c>
      <c r="AK1315" s="23" t="e">
        <f t="shared" si="689"/>
        <v>#N/A</v>
      </c>
      <c r="AL1315" s="17" t="e">
        <f>VLOOKUP($C1315,'DATA PENGUKURAN GARDU'!$A:$BS,44,0)</f>
        <v>#N/A</v>
      </c>
      <c r="AM1315" s="23" t="e">
        <f t="shared" si="690"/>
        <v>#N/A</v>
      </c>
      <c r="AN1315" s="17" t="e">
        <f>VLOOKUP($C1315,'DATA PENGUKURAN GARDU'!$A:$BS,46,0)</f>
        <v>#N/A</v>
      </c>
      <c r="AO1315" s="23" t="e">
        <f t="shared" si="691"/>
        <v>#N/A</v>
      </c>
      <c r="AP1315" s="17" t="e">
        <f>VLOOKUP($C1315,'DATA PENGUKURAN GARDU'!$A:$BS,46,0)</f>
        <v>#N/A</v>
      </c>
      <c r="AQ1315" s="17" t="e">
        <f>VLOOKUP($C1315,'DATA PENGUKURAN GARDU'!$A:$BS,53,0)</f>
        <v>#N/A</v>
      </c>
      <c r="AR1315" s="17" t="e">
        <f>VLOOKUP($C1315,'DATA PENGUKURAN GARDU'!$A:$BS,54,0)</f>
        <v>#N/A</v>
      </c>
      <c r="AS1315" s="20" t="e">
        <f>VLOOKUP($D1315,'DATA PENGUKURAN GARDU'!$A:$BS,42,0)</f>
        <v>#N/A</v>
      </c>
      <c r="AT1315" s="21" t="e">
        <f t="shared" si="692"/>
        <v>#N/A</v>
      </c>
      <c r="AU1315" s="20" t="e">
        <f>VLOOKUP($D1315,'DATA PENGUKURAN GARDU'!$A:$BS,44,0)</f>
        <v>#N/A</v>
      </c>
      <c r="AV1315" s="21" t="e">
        <f t="shared" si="693"/>
        <v>#N/A</v>
      </c>
      <c r="AW1315" s="20" t="e">
        <f>VLOOKUP($D1315,'DATA PENGUKURAN GARDU'!$A:$BS,46,0)</f>
        <v>#N/A</v>
      </c>
      <c r="AX1315" s="21" t="e">
        <f t="shared" si="694"/>
        <v>#N/A</v>
      </c>
      <c r="AY1315" s="20" t="e">
        <f>VLOOKUP($D1315,'DATA PENGUKURAN GARDU'!$A:$BS,46,0)</f>
        <v>#N/A</v>
      </c>
      <c r="AZ1315" s="20" t="e">
        <f>VLOOKUP($D1315,'DATA PENGUKURAN GARDU'!$A:$BS,53,0)</f>
        <v>#N/A</v>
      </c>
      <c r="BA1315" s="20" t="e">
        <f>VLOOKUP($D1315,'DATA PENGUKURAN GARDU'!$A:$BS,54,0)</f>
        <v>#N/A</v>
      </c>
      <c r="BB1315" s="17" t="e">
        <f>VLOOKUP($E1315,'DATA PENGUKURAN GARDU'!$A:$BS,42,0)</f>
        <v>#N/A</v>
      </c>
      <c r="BC1315" s="23" t="e">
        <f t="shared" si="695"/>
        <v>#N/A</v>
      </c>
      <c r="BD1315" s="17" t="e">
        <f>VLOOKUP($E1315,'DATA PENGUKURAN GARDU'!$A:$BS,44,0)</f>
        <v>#N/A</v>
      </c>
      <c r="BE1315" s="23" t="e">
        <f t="shared" si="696"/>
        <v>#N/A</v>
      </c>
      <c r="BF1315" s="17" t="e">
        <f>VLOOKUP($E1315,'DATA PENGUKURAN GARDU'!$A:$BS,46,0)</f>
        <v>#N/A</v>
      </c>
      <c r="BG1315" s="23" t="e">
        <f t="shared" si="697"/>
        <v>#N/A</v>
      </c>
      <c r="BH1315" s="17" t="e">
        <f>VLOOKUP($E1315,'DATA PENGUKURAN GARDU'!$A:$BS,46,0)</f>
        <v>#N/A</v>
      </c>
      <c r="BI1315" s="17" t="e">
        <f>VLOOKUP($E1315,'DATA PENGUKURAN GARDU'!$A:$BS,53,0)</f>
        <v>#N/A</v>
      </c>
      <c r="BJ1315" s="17" t="e">
        <f>VLOOKUP($E1315,'DATA PENGUKURAN GARDU'!$A:$BS,54,0)</f>
        <v>#N/A</v>
      </c>
      <c r="BK1315" s="20" t="e">
        <f t="shared" si="675"/>
        <v>#N/A</v>
      </c>
      <c r="BL1315" s="20" t="e">
        <f t="shared" si="676"/>
        <v>#N/A</v>
      </c>
      <c r="BM1315" s="20" t="e">
        <f t="shared" si="677"/>
        <v>#N/A</v>
      </c>
      <c r="BN1315" s="25" t="e">
        <f t="shared" si="678"/>
        <v>#N/A</v>
      </c>
      <c r="BO1315" s="26" t="str">
        <f t="shared" si="679"/>
        <v>0</v>
      </c>
      <c r="BP1315" s="21" t="e">
        <f t="shared" si="680"/>
        <v>#VALUE!</v>
      </c>
      <c r="BQ1315" s="20" t="e">
        <f t="shared" si="681"/>
        <v>#N/A</v>
      </c>
      <c r="BR1315" s="20" t="e">
        <v>#N/A</v>
      </c>
      <c r="BS1315" s="9" t="e">
        <v>#N/A</v>
      </c>
      <c r="BT1315" s="2" t="e">
        <f t="shared" si="682"/>
        <v>#VALUE!</v>
      </c>
      <c r="BU1315" s="2" t="e">
        <f t="shared" si="665"/>
        <v>#N/A</v>
      </c>
      <c r="BV1315" s="2" t="e">
        <f t="shared" si="666"/>
        <v>#N/A</v>
      </c>
    </row>
    <row r="1316" s="2" customFormat="1" ht="22.95" customHeight="1" spans="1:74">
      <c r="A1316" s="9" t="str">
        <f t="shared" si="667"/>
        <v>K-199Induk</v>
      </c>
      <c r="B1316" s="9" t="str">
        <f t="shared" si="668"/>
        <v>K-199jurusan 1</v>
      </c>
      <c r="C1316" s="9" t="str">
        <f t="shared" si="669"/>
        <v>K-199jurusan 2</v>
      </c>
      <c r="D1316" s="9" t="str">
        <f t="shared" si="670"/>
        <v>K-199jurusan 3</v>
      </c>
      <c r="E1316" s="9" t="str">
        <f t="shared" si="671"/>
        <v>K-199jurusan 4</v>
      </c>
      <c r="F1316" s="10" t="s">
        <v>462</v>
      </c>
      <c r="G1316" s="10" t="s">
        <v>132</v>
      </c>
      <c r="H1316" s="10" t="s">
        <v>1573</v>
      </c>
      <c r="I1316" s="10" t="s">
        <v>12726</v>
      </c>
      <c r="J1316" s="10" t="s">
        <v>12727</v>
      </c>
      <c r="K1316" s="10" t="s">
        <v>7465</v>
      </c>
      <c r="L1316" s="10"/>
      <c r="M1316" s="10"/>
      <c r="N1316" s="14">
        <f t="shared" si="672"/>
        <v>0</v>
      </c>
      <c r="O1316" s="15" t="e">
        <f t="shared" si="673"/>
        <v>#VALUE!</v>
      </c>
      <c r="P1316" s="15" t="e">
        <f t="shared" si="674"/>
        <v>#VALUE!</v>
      </c>
      <c r="Q1316" s="17" t="e">
        <f>VLOOKUP($A1316,'DATA PENGUKURAN GARDU'!$A:$BS,42,0)</f>
        <v>#N/A</v>
      </c>
      <c r="R1316" s="18" t="e">
        <f t="shared" si="683"/>
        <v>#N/A</v>
      </c>
      <c r="S1316" s="17" t="e">
        <f>VLOOKUP($A1316,'DATA PENGUKURAN GARDU'!$A:$BS,44,0)</f>
        <v>#N/A</v>
      </c>
      <c r="T1316" s="18" t="e">
        <f t="shared" si="684"/>
        <v>#N/A</v>
      </c>
      <c r="U1316" s="17" t="e">
        <f>VLOOKUP($A1316,'DATA PENGUKURAN GARDU'!$A:$BS,46,0)</f>
        <v>#N/A</v>
      </c>
      <c r="V1316" s="18" t="e">
        <f t="shared" si="685"/>
        <v>#N/A</v>
      </c>
      <c r="W1316" s="17" t="e">
        <f>VLOOKUP($A1316,'DATA PENGUKURAN GARDU'!$A:$BS,48,0)</f>
        <v>#N/A</v>
      </c>
      <c r="X1316" s="17" t="e">
        <f>VLOOKUP($A1316,'DATA PENGUKURAN GARDU'!$A:$BS,53,0)</f>
        <v>#N/A</v>
      </c>
      <c r="Y1316" s="17" t="e">
        <f>VLOOKUP($A1316,'DATA PENGUKURAN GARDU'!$A:$BS,54,0)</f>
        <v>#N/A</v>
      </c>
      <c r="Z1316" s="17" t="e">
        <f>VLOOKUP($A1316,'DATA PENGUKURAN GARDU'!$A:$BS,55,0)</f>
        <v>#N/A</v>
      </c>
      <c r="AA1316" s="20" t="e">
        <f>VLOOKUP($B1316,'DATA PENGUKURAN GARDU'!$A:$BS,42,0)</f>
        <v>#N/A</v>
      </c>
      <c r="AB1316" s="21" t="e">
        <f t="shared" si="686"/>
        <v>#N/A</v>
      </c>
      <c r="AC1316" s="20" t="e">
        <f>VLOOKUP($B1316,'DATA PENGUKURAN GARDU'!$A:$BS,44,0)</f>
        <v>#N/A</v>
      </c>
      <c r="AD1316" s="21" t="e">
        <f t="shared" si="687"/>
        <v>#N/A</v>
      </c>
      <c r="AE1316" s="20" t="e">
        <f>VLOOKUP($B1316,'DATA PENGUKURAN GARDU'!$A:$BS,46,0)</f>
        <v>#N/A</v>
      </c>
      <c r="AF1316" s="21" t="e">
        <f t="shared" si="688"/>
        <v>#N/A</v>
      </c>
      <c r="AG1316" s="20" t="e">
        <f>VLOOKUP($B1316,'DATA PENGUKURAN GARDU'!$A:$BS,46,0)</f>
        <v>#N/A</v>
      </c>
      <c r="AH1316" s="20" t="e">
        <f>VLOOKUP($B1316,'DATA PENGUKURAN GARDU'!$A:$BS,53,0)</f>
        <v>#N/A</v>
      </c>
      <c r="AI1316" s="20" t="e">
        <f>VLOOKUP($B1316,'DATA PENGUKURAN GARDU'!$A:$BS,54,0)</f>
        <v>#N/A</v>
      </c>
      <c r="AJ1316" s="17" t="e">
        <f>VLOOKUP($C1316,'DATA PENGUKURAN GARDU'!$A:$BS,42,0)</f>
        <v>#N/A</v>
      </c>
      <c r="AK1316" s="23" t="e">
        <f t="shared" si="689"/>
        <v>#N/A</v>
      </c>
      <c r="AL1316" s="17" t="e">
        <f>VLOOKUP($C1316,'DATA PENGUKURAN GARDU'!$A:$BS,44,0)</f>
        <v>#N/A</v>
      </c>
      <c r="AM1316" s="23" t="e">
        <f t="shared" si="690"/>
        <v>#N/A</v>
      </c>
      <c r="AN1316" s="17" t="e">
        <f>VLOOKUP($C1316,'DATA PENGUKURAN GARDU'!$A:$BS,46,0)</f>
        <v>#N/A</v>
      </c>
      <c r="AO1316" s="23" t="e">
        <f t="shared" si="691"/>
        <v>#N/A</v>
      </c>
      <c r="AP1316" s="17" t="e">
        <f>VLOOKUP($C1316,'DATA PENGUKURAN GARDU'!$A:$BS,46,0)</f>
        <v>#N/A</v>
      </c>
      <c r="AQ1316" s="17" t="e">
        <f>VLOOKUP($C1316,'DATA PENGUKURAN GARDU'!$A:$BS,53,0)</f>
        <v>#N/A</v>
      </c>
      <c r="AR1316" s="17" t="e">
        <f>VLOOKUP($C1316,'DATA PENGUKURAN GARDU'!$A:$BS,54,0)</f>
        <v>#N/A</v>
      </c>
      <c r="AS1316" s="20" t="e">
        <f>VLOOKUP($D1316,'DATA PENGUKURAN GARDU'!$A:$BS,42,0)</f>
        <v>#N/A</v>
      </c>
      <c r="AT1316" s="21" t="e">
        <f t="shared" si="692"/>
        <v>#N/A</v>
      </c>
      <c r="AU1316" s="20" t="e">
        <f>VLOOKUP($D1316,'DATA PENGUKURAN GARDU'!$A:$BS,44,0)</f>
        <v>#N/A</v>
      </c>
      <c r="AV1316" s="21" t="e">
        <f t="shared" si="693"/>
        <v>#N/A</v>
      </c>
      <c r="AW1316" s="20" t="e">
        <f>VLOOKUP($D1316,'DATA PENGUKURAN GARDU'!$A:$BS,46,0)</f>
        <v>#N/A</v>
      </c>
      <c r="AX1316" s="21" t="e">
        <f t="shared" si="694"/>
        <v>#N/A</v>
      </c>
      <c r="AY1316" s="20" t="e">
        <f>VLOOKUP($D1316,'DATA PENGUKURAN GARDU'!$A:$BS,46,0)</f>
        <v>#N/A</v>
      </c>
      <c r="AZ1316" s="20" t="e">
        <f>VLOOKUP($D1316,'DATA PENGUKURAN GARDU'!$A:$BS,53,0)</f>
        <v>#N/A</v>
      </c>
      <c r="BA1316" s="20" t="e">
        <f>VLOOKUP($D1316,'DATA PENGUKURAN GARDU'!$A:$BS,54,0)</f>
        <v>#N/A</v>
      </c>
      <c r="BB1316" s="17" t="e">
        <f>VLOOKUP($E1316,'DATA PENGUKURAN GARDU'!$A:$BS,42,0)</f>
        <v>#N/A</v>
      </c>
      <c r="BC1316" s="23" t="e">
        <f t="shared" si="695"/>
        <v>#N/A</v>
      </c>
      <c r="BD1316" s="17" t="e">
        <f>VLOOKUP($E1316,'DATA PENGUKURAN GARDU'!$A:$BS,44,0)</f>
        <v>#N/A</v>
      </c>
      <c r="BE1316" s="23" t="e">
        <f t="shared" si="696"/>
        <v>#N/A</v>
      </c>
      <c r="BF1316" s="17" t="e">
        <f>VLOOKUP($E1316,'DATA PENGUKURAN GARDU'!$A:$BS,46,0)</f>
        <v>#N/A</v>
      </c>
      <c r="BG1316" s="23" t="e">
        <f t="shared" si="697"/>
        <v>#N/A</v>
      </c>
      <c r="BH1316" s="17" t="e">
        <f>VLOOKUP($E1316,'DATA PENGUKURAN GARDU'!$A:$BS,46,0)</f>
        <v>#N/A</v>
      </c>
      <c r="BI1316" s="17" t="e">
        <f>VLOOKUP($E1316,'DATA PENGUKURAN GARDU'!$A:$BS,53,0)</f>
        <v>#N/A</v>
      </c>
      <c r="BJ1316" s="17" t="e">
        <f>VLOOKUP($E1316,'DATA PENGUKURAN GARDU'!$A:$BS,54,0)</f>
        <v>#N/A</v>
      </c>
      <c r="BK1316" s="20" t="e">
        <f t="shared" si="675"/>
        <v>#N/A</v>
      </c>
      <c r="BL1316" s="20" t="e">
        <f t="shared" si="676"/>
        <v>#N/A</v>
      </c>
      <c r="BM1316" s="20" t="e">
        <f t="shared" si="677"/>
        <v>#N/A</v>
      </c>
      <c r="BN1316" s="25" t="e">
        <f t="shared" si="678"/>
        <v>#N/A</v>
      </c>
      <c r="BO1316" s="26" t="str">
        <f t="shared" si="679"/>
        <v>0</v>
      </c>
      <c r="BP1316" s="21" t="e">
        <f t="shared" si="680"/>
        <v>#VALUE!</v>
      </c>
      <c r="BQ1316" s="20" t="e">
        <f t="shared" si="681"/>
        <v>#N/A</v>
      </c>
      <c r="BR1316" s="20" t="e">
        <v>#N/A</v>
      </c>
      <c r="BS1316" s="9" t="e">
        <v>#N/A</v>
      </c>
      <c r="BT1316" s="2" t="e">
        <f t="shared" si="682"/>
        <v>#VALUE!</v>
      </c>
      <c r="BU1316" s="2" t="e">
        <f t="shared" si="665"/>
        <v>#N/A</v>
      </c>
      <c r="BV1316" s="2" t="e">
        <f t="shared" si="666"/>
        <v>#N/A</v>
      </c>
    </row>
    <row r="1317" s="2" customFormat="1" ht="22.95" customHeight="1" spans="1:74">
      <c r="A1317" s="9" t="str">
        <f t="shared" si="667"/>
        <v>NP 022Induk</v>
      </c>
      <c r="B1317" s="9" t="str">
        <f t="shared" si="668"/>
        <v>NP 022jurusan 1</v>
      </c>
      <c r="C1317" s="9" t="str">
        <f t="shared" si="669"/>
        <v>NP 022jurusan 2</v>
      </c>
      <c r="D1317" s="9" t="str">
        <f t="shared" si="670"/>
        <v>NP 022jurusan 3</v>
      </c>
      <c r="E1317" s="9" t="str">
        <f t="shared" si="671"/>
        <v>NP 022jurusan 4</v>
      </c>
      <c r="F1317" s="10" t="s">
        <v>497</v>
      </c>
      <c r="G1317" s="10" t="s">
        <v>101</v>
      </c>
      <c r="H1317" s="10" t="s">
        <v>1575</v>
      </c>
      <c r="I1317" s="10" t="s">
        <v>12730</v>
      </c>
      <c r="J1317" s="10" t="s">
        <v>12731</v>
      </c>
      <c r="K1317" s="10" t="s">
        <v>7465</v>
      </c>
      <c r="L1317" s="10"/>
      <c r="M1317" s="10"/>
      <c r="N1317" s="14">
        <f t="shared" si="672"/>
        <v>0</v>
      </c>
      <c r="O1317" s="15" t="e">
        <f t="shared" si="673"/>
        <v>#VALUE!</v>
      </c>
      <c r="P1317" s="15" t="e">
        <f t="shared" si="674"/>
        <v>#VALUE!</v>
      </c>
      <c r="Q1317" s="17" t="e">
        <f>VLOOKUP($A1317,'DATA PENGUKURAN GARDU'!$A:$BS,42,0)</f>
        <v>#N/A</v>
      </c>
      <c r="R1317" s="18" t="e">
        <f t="shared" si="683"/>
        <v>#N/A</v>
      </c>
      <c r="S1317" s="17" t="e">
        <f>VLOOKUP($A1317,'DATA PENGUKURAN GARDU'!$A:$BS,44,0)</f>
        <v>#N/A</v>
      </c>
      <c r="T1317" s="18" t="e">
        <f t="shared" si="684"/>
        <v>#N/A</v>
      </c>
      <c r="U1317" s="17" t="e">
        <f>VLOOKUP($A1317,'DATA PENGUKURAN GARDU'!$A:$BS,46,0)</f>
        <v>#N/A</v>
      </c>
      <c r="V1317" s="18" t="e">
        <f t="shared" si="685"/>
        <v>#N/A</v>
      </c>
      <c r="W1317" s="17" t="e">
        <f>VLOOKUP($A1317,'DATA PENGUKURAN GARDU'!$A:$BS,48,0)</f>
        <v>#N/A</v>
      </c>
      <c r="X1317" s="17" t="e">
        <f>VLOOKUP($A1317,'DATA PENGUKURAN GARDU'!$A:$BS,53,0)</f>
        <v>#N/A</v>
      </c>
      <c r="Y1317" s="17" t="e">
        <f>VLOOKUP($A1317,'DATA PENGUKURAN GARDU'!$A:$BS,54,0)</f>
        <v>#N/A</v>
      </c>
      <c r="Z1317" s="17" t="e">
        <f>VLOOKUP($A1317,'DATA PENGUKURAN GARDU'!$A:$BS,55,0)</f>
        <v>#N/A</v>
      </c>
      <c r="AA1317" s="20" t="e">
        <f>VLOOKUP($B1317,'DATA PENGUKURAN GARDU'!$A:$BS,42,0)</f>
        <v>#N/A</v>
      </c>
      <c r="AB1317" s="21" t="e">
        <f t="shared" si="686"/>
        <v>#N/A</v>
      </c>
      <c r="AC1317" s="20" t="e">
        <f>VLOOKUP($B1317,'DATA PENGUKURAN GARDU'!$A:$BS,44,0)</f>
        <v>#N/A</v>
      </c>
      <c r="AD1317" s="21" t="e">
        <f t="shared" si="687"/>
        <v>#N/A</v>
      </c>
      <c r="AE1317" s="20" t="e">
        <f>VLOOKUP($B1317,'DATA PENGUKURAN GARDU'!$A:$BS,46,0)</f>
        <v>#N/A</v>
      </c>
      <c r="AF1317" s="21" t="e">
        <f t="shared" si="688"/>
        <v>#N/A</v>
      </c>
      <c r="AG1317" s="20" t="e">
        <f>VLOOKUP($B1317,'DATA PENGUKURAN GARDU'!$A:$BS,46,0)</f>
        <v>#N/A</v>
      </c>
      <c r="AH1317" s="20" t="e">
        <f>VLOOKUP($B1317,'DATA PENGUKURAN GARDU'!$A:$BS,53,0)</f>
        <v>#N/A</v>
      </c>
      <c r="AI1317" s="20" t="e">
        <f>VLOOKUP($B1317,'DATA PENGUKURAN GARDU'!$A:$BS,54,0)</f>
        <v>#N/A</v>
      </c>
      <c r="AJ1317" s="17" t="e">
        <f>VLOOKUP($C1317,'DATA PENGUKURAN GARDU'!$A:$BS,42,0)</f>
        <v>#N/A</v>
      </c>
      <c r="AK1317" s="23" t="e">
        <f t="shared" si="689"/>
        <v>#N/A</v>
      </c>
      <c r="AL1317" s="17" t="e">
        <f>VLOOKUP($C1317,'DATA PENGUKURAN GARDU'!$A:$BS,44,0)</f>
        <v>#N/A</v>
      </c>
      <c r="AM1317" s="23" t="e">
        <f t="shared" si="690"/>
        <v>#N/A</v>
      </c>
      <c r="AN1317" s="17" t="e">
        <f>VLOOKUP($C1317,'DATA PENGUKURAN GARDU'!$A:$BS,46,0)</f>
        <v>#N/A</v>
      </c>
      <c r="AO1317" s="23" t="e">
        <f t="shared" si="691"/>
        <v>#N/A</v>
      </c>
      <c r="AP1317" s="17" t="e">
        <f>VLOOKUP($C1317,'DATA PENGUKURAN GARDU'!$A:$BS,46,0)</f>
        <v>#N/A</v>
      </c>
      <c r="AQ1317" s="17" t="e">
        <f>VLOOKUP($C1317,'DATA PENGUKURAN GARDU'!$A:$BS,53,0)</f>
        <v>#N/A</v>
      </c>
      <c r="AR1317" s="17" t="e">
        <f>VLOOKUP($C1317,'DATA PENGUKURAN GARDU'!$A:$BS,54,0)</f>
        <v>#N/A</v>
      </c>
      <c r="AS1317" s="20" t="e">
        <f>VLOOKUP($D1317,'DATA PENGUKURAN GARDU'!$A:$BS,42,0)</f>
        <v>#N/A</v>
      </c>
      <c r="AT1317" s="21" t="e">
        <f t="shared" si="692"/>
        <v>#N/A</v>
      </c>
      <c r="AU1317" s="20" t="e">
        <f>VLOOKUP($D1317,'DATA PENGUKURAN GARDU'!$A:$BS,44,0)</f>
        <v>#N/A</v>
      </c>
      <c r="AV1317" s="21" t="e">
        <f t="shared" si="693"/>
        <v>#N/A</v>
      </c>
      <c r="AW1317" s="20" t="e">
        <f>VLOOKUP($D1317,'DATA PENGUKURAN GARDU'!$A:$BS,46,0)</f>
        <v>#N/A</v>
      </c>
      <c r="AX1317" s="21" t="e">
        <f t="shared" si="694"/>
        <v>#N/A</v>
      </c>
      <c r="AY1317" s="20" t="e">
        <f>VLOOKUP($D1317,'DATA PENGUKURAN GARDU'!$A:$BS,46,0)</f>
        <v>#N/A</v>
      </c>
      <c r="AZ1317" s="20" t="e">
        <f>VLOOKUP($D1317,'DATA PENGUKURAN GARDU'!$A:$BS,53,0)</f>
        <v>#N/A</v>
      </c>
      <c r="BA1317" s="20" t="e">
        <f>VLOOKUP($D1317,'DATA PENGUKURAN GARDU'!$A:$BS,54,0)</f>
        <v>#N/A</v>
      </c>
      <c r="BB1317" s="17" t="e">
        <f>VLOOKUP($E1317,'DATA PENGUKURAN GARDU'!$A:$BS,42,0)</f>
        <v>#N/A</v>
      </c>
      <c r="BC1317" s="23" t="e">
        <f t="shared" si="695"/>
        <v>#N/A</v>
      </c>
      <c r="BD1317" s="17" t="e">
        <f>VLOOKUP($E1317,'DATA PENGUKURAN GARDU'!$A:$BS,44,0)</f>
        <v>#N/A</v>
      </c>
      <c r="BE1317" s="23" t="e">
        <f t="shared" si="696"/>
        <v>#N/A</v>
      </c>
      <c r="BF1317" s="17" t="e">
        <f>VLOOKUP($E1317,'DATA PENGUKURAN GARDU'!$A:$BS,46,0)</f>
        <v>#N/A</v>
      </c>
      <c r="BG1317" s="23" t="e">
        <f t="shared" si="697"/>
        <v>#N/A</v>
      </c>
      <c r="BH1317" s="17" t="e">
        <f>VLOOKUP($E1317,'DATA PENGUKURAN GARDU'!$A:$BS,46,0)</f>
        <v>#N/A</v>
      </c>
      <c r="BI1317" s="17" t="e">
        <f>VLOOKUP($E1317,'DATA PENGUKURAN GARDU'!$A:$BS,53,0)</f>
        <v>#N/A</v>
      </c>
      <c r="BJ1317" s="17" t="e">
        <f>VLOOKUP($E1317,'DATA PENGUKURAN GARDU'!$A:$BS,54,0)</f>
        <v>#N/A</v>
      </c>
      <c r="BK1317" s="20" t="e">
        <f t="shared" si="675"/>
        <v>#N/A</v>
      </c>
      <c r="BL1317" s="20" t="e">
        <f t="shared" si="676"/>
        <v>#N/A</v>
      </c>
      <c r="BM1317" s="20" t="e">
        <f t="shared" si="677"/>
        <v>#N/A</v>
      </c>
      <c r="BN1317" s="25" t="e">
        <f t="shared" si="678"/>
        <v>#N/A</v>
      </c>
      <c r="BO1317" s="26" t="str">
        <f t="shared" si="679"/>
        <v>0</v>
      </c>
      <c r="BP1317" s="21" t="e">
        <f t="shared" si="680"/>
        <v>#VALUE!</v>
      </c>
      <c r="BQ1317" s="20" t="e">
        <f t="shared" si="681"/>
        <v>#N/A</v>
      </c>
      <c r="BR1317" s="20" t="e">
        <v>#N/A</v>
      </c>
      <c r="BS1317" s="9" t="e">
        <v>#N/A</v>
      </c>
      <c r="BT1317" s="2" t="e">
        <f t="shared" si="682"/>
        <v>#VALUE!</v>
      </c>
      <c r="BU1317" s="2" t="e">
        <f t="shared" si="665"/>
        <v>#N/A</v>
      </c>
      <c r="BV1317" s="2" t="e">
        <f t="shared" si="666"/>
        <v>#N/A</v>
      </c>
    </row>
    <row r="1318" s="2" customFormat="1" ht="22.95" customHeight="1" spans="1:74">
      <c r="A1318" s="9" t="str">
        <f t="shared" si="667"/>
        <v>NP 026Induk</v>
      </c>
      <c r="B1318" s="9" t="str">
        <f t="shared" si="668"/>
        <v>NP 026jurusan 1</v>
      </c>
      <c r="C1318" s="9" t="str">
        <f t="shared" si="669"/>
        <v>NP 026jurusan 2</v>
      </c>
      <c r="D1318" s="9" t="str">
        <f t="shared" si="670"/>
        <v>NP 026jurusan 3</v>
      </c>
      <c r="E1318" s="9" t="str">
        <f t="shared" si="671"/>
        <v>NP 026jurusan 4</v>
      </c>
      <c r="F1318" s="10" t="s">
        <v>497</v>
      </c>
      <c r="G1318" s="10" t="s">
        <v>101</v>
      </c>
      <c r="H1318" s="10" t="s">
        <v>1576</v>
      </c>
      <c r="I1318" s="10" t="s">
        <v>12732</v>
      </c>
      <c r="J1318" s="10" t="s">
        <v>12733</v>
      </c>
      <c r="K1318" s="10" t="s">
        <v>7465</v>
      </c>
      <c r="L1318" s="10"/>
      <c r="M1318" s="10"/>
      <c r="N1318" s="14">
        <f t="shared" si="672"/>
        <v>0</v>
      </c>
      <c r="O1318" s="15" t="e">
        <f t="shared" si="673"/>
        <v>#VALUE!</v>
      </c>
      <c r="P1318" s="15" t="e">
        <f t="shared" si="674"/>
        <v>#VALUE!</v>
      </c>
      <c r="Q1318" s="17" t="e">
        <f>VLOOKUP($A1318,'DATA PENGUKURAN GARDU'!$A:$BS,42,0)</f>
        <v>#N/A</v>
      </c>
      <c r="R1318" s="18" t="e">
        <f t="shared" si="683"/>
        <v>#N/A</v>
      </c>
      <c r="S1318" s="17" t="e">
        <f>VLOOKUP($A1318,'DATA PENGUKURAN GARDU'!$A:$BS,44,0)</f>
        <v>#N/A</v>
      </c>
      <c r="T1318" s="18" t="e">
        <f t="shared" si="684"/>
        <v>#N/A</v>
      </c>
      <c r="U1318" s="17" t="e">
        <f>VLOOKUP($A1318,'DATA PENGUKURAN GARDU'!$A:$BS,46,0)</f>
        <v>#N/A</v>
      </c>
      <c r="V1318" s="18" t="e">
        <f t="shared" si="685"/>
        <v>#N/A</v>
      </c>
      <c r="W1318" s="17" t="e">
        <f>VLOOKUP($A1318,'DATA PENGUKURAN GARDU'!$A:$BS,48,0)</f>
        <v>#N/A</v>
      </c>
      <c r="X1318" s="17" t="e">
        <f>VLOOKUP($A1318,'DATA PENGUKURAN GARDU'!$A:$BS,53,0)</f>
        <v>#N/A</v>
      </c>
      <c r="Y1318" s="17" t="e">
        <f>VLOOKUP($A1318,'DATA PENGUKURAN GARDU'!$A:$BS,54,0)</f>
        <v>#N/A</v>
      </c>
      <c r="Z1318" s="17" t="e">
        <f>VLOOKUP($A1318,'DATA PENGUKURAN GARDU'!$A:$BS,55,0)</f>
        <v>#N/A</v>
      </c>
      <c r="AA1318" s="20" t="e">
        <f>VLOOKUP($B1318,'DATA PENGUKURAN GARDU'!$A:$BS,42,0)</f>
        <v>#N/A</v>
      </c>
      <c r="AB1318" s="21" t="e">
        <f t="shared" si="686"/>
        <v>#N/A</v>
      </c>
      <c r="AC1318" s="20" t="e">
        <f>VLOOKUP($B1318,'DATA PENGUKURAN GARDU'!$A:$BS,44,0)</f>
        <v>#N/A</v>
      </c>
      <c r="AD1318" s="21" t="e">
        <f t="shared" si="687"/>
        <v>#N/A</v>
      </c>
      <c r="AE1318" s="20" t="e">
        <f>VLOOKUP($B1318,'DATA PENGUKURAN GARDU'!$A:$BS,46,0)</f>
        <v>#N/A</v>
      </c>
      <c r="AF1318" s="21" t="e">
        <f t="shared" si="688"/>
        <v>#N/A</v>
      </c>
      <c r="AG1318" s="20" t="e">
        <f>VLOOKUP($B1318,'DATA PENGUKURAN GARDU'!$A:$BS,46,0)</f>
        <v>#N/A</v>
      </c>
      <c r="AH1318" s="20" t="e">
        <f>VLOOKUP($B1318,'DATA PENGUKURAN GARDU'!$A:$BS,53,0)</f>
        <v>#N/A</v>
      </c>
      <c r="AI1318" s="20" t="e">
        <f>VLOOKUP($B1318,'DATA PENGUKURAN GARDU'!$A:$BS,54,0)</f>
        <v>#N/A</v>
      </c>
      <c r="AJ1318" s="17" t="e">
        <f>VLOOKUP($C1318,'DATA PENGUKURAN GARDU'!$A:$BS,42,0)</f>
        <v>#N/A</v>
      </c>
      <c r="AK1318" s="23" t="e">
        <f t="shared" si="689"/>
        <v>#N/A</v>
      </c>
      <c r="AL1318" s="17" t="e">
        <f>VLOOKUP($C1318,'DATA PENGUKURAN GARDU'!$A:$BS,44,0)</f>
        <v>#N/A</v>
      </c>
      <c r="AM1318" s="23" t="e">
        <f t="shared" si="690"/>
        <v>#N/A</v>
      </c>
      <c r="AN1318" s="17" t="e">
        <f>VLOOKUP($C1318,'DATA PENGUKURAN GARDU'!$A:$BS,46,0)</f>
        <v>#N/A</v>
      </c>
      <c r="AO1318" s="23" t="e">
        <f t="shared" si="691"/>
        <v>#N/A</v>
      </c>
      <c r="AP1318" s="17" t="e">
        <f>VLOOKUP($C1318,'DATA PENGUKURAN GARDU'!$A:$BS,46,0)</f>
        <v>#N/A</v>
      </c>
      <c r="AQ1318" s="17" t="e">
        <f>VLOOKUP($C1318,'DATA PENGUKURAN GARDU'!$A:$BS,53,0)</f>
        <v>#N/A</v>
      </c>
      <c r="AR1318" s="17" t="e">
        <f>VLOOKUP($C1318,'DATA PENGUKURAN GARDU'!$A:$BS,54,0)</f>
        <v>#N/A</v>
      </c>
      <c r="AS1318" s="20" t="e">
        <f>VLOOKUP($D1318,'DATA PENGUKURAN GARDU'!$A:$BS,42,0)</f>
        <v>#N/A</v>
      </c>
      <c r="AT1318" s="21" t="e">
        <f t="shared" si="692"/>
        <v>#N/A</v>
      </c>
      <c r="AU1318" s="20" t="e">
        <f>VLOOKUP($D1318,'DATA PENGUKURAN GARDU'!$A:$BS,44,0)</f>
        <v>#N/A</v>
      </c>
      <c r="AV1318" s="21" t="e">
        <f t="shared" si="693"/>
        <v>#N/A</v>
      </c>
      <c r="AW1318" s="20" t="e">
        <f>VLOOKUP($D1318,'DATA PENGUKURAN GARDU'!$A:$BS,46,0)</f>
        <v>#N/A</v>
      </c>
      <c r="AX1318" s="21" t="e">
        <f t="shared" si="694"/>
        <v>#N/A</v>
      </c>
      <c r="AY1318" s="20" t="e">
        <f>VLOOKUP($D1318,'DATA PENGUKURAN GARDU'!$A:$BS,46,0)</f>
        <v>#N/A</v>
      </c>
      <c r="AZ1318" s="20" t="e">
        <f>VLOOKUP($D1318,'DATA PENGUKURAN GARDU'!$A:$BS,53,0)</f>
        <v>#N/A</v>
      </c>
      <c r="BA1318" s="20" t="e">
        <f>VLOOKUP($D1318,'DATA PENGUKURAN GARDU'!$A:$BS,54,0)</f>
        <v>#N/A</v>
      </c>
      <c r="BB1318" s="17" t="e">
        <f>VLOOKUP($E1318,'DATA PENGUKURAN GARDU'!$A:$BS,42,0)</f>
        <v>#N/A</v>
      </c>
      <c r="BC1318" s="23" t="e">
        <f t="shared" si="695"/>
        <v>#N/A</v>
      </c>
      <c r="BD1318" s="17" t="e">
        <f>VLOOKUP($E1318,'DATA PENGUKURAN GARDU'!$A:$BS,44,0)</f>
        <v>#N/A</v>
      </c>
      <c r="BE1318" s="23" t="e">
        <f t="shared" si="696"/>
        <v>#N/A</v>
      </c>
      <c r="BF1318" s="17" t="e">
        <f>VLOOKUP($E1318,'DATA PENGUKURAN GARDU'!$A:$BS,46,0)</f>
        <v>#N/A</v>
      </c>
      <c r="BG1318" s="23" t="e">
        <f t="shared" si="697"/>
        <v>#N/A</v>
      </c>
      <c r="BH1318" s="17" t="e">
        <f>VLOOKUP($E1318,'DATA PENGUKURAN GARDU'!$A:$BS,46,0)</f>
        <v>#N/A</v>
      </c>
      <c r="BI1318" s="17" t="e">
        <f>VLOOKUP($E1318,'DATA PENGUKURAN GARDU'!$A:$BS,53,0)</f>
        <v>#N/A</v>
      </c>
      <c r="BJ1318" s="17" t="e">
        <f>VLOOKUP($E1318,'DATA PENGUKURAN GARDU'!$A:$BS,54,0)</f>
        <v>#N/A</v>
      </c>
      <c r="BK1318" s="20" t="e">
        <f t="shared" si="675"/>
        <v>#N/A</v>
      </c>
      <c r="BL1318" s="20" t="e">
        <f t="shared" si="676"/>
        <v>#N/A</v>
      </c>
      <c r="BM1318" s="20" t="e">
        <f t="shared" si="677"/>
        <v>#N/A</v>
      </c>
      <c r="BN1318" s="25" t="e">
        <f t="shared" si="678"/>
        <v>#N/A</v>
      </c>
      <c r="BO1318" s="26" t="str">
        <f t="shared" si="679"/>
        <v>0</v>
      </c>
      <c r="BP1318" s="21" t="e">
        <f t="shared" si="680"/>
        <v>#VALUE!</v>
      </c>
      <c r="BQ1318" s="20" t="e">
        <f t="shared" si="681"/>
        <v>#N/A</v>
      </c>
      <c r="BR1318" s="20" t="e">
        <v>#N/A</v>
      </c>
      <c r="BS1318" s="9" t="e">
        <v>#N/A</v>
      </c>
      <c r="BT1318" s="2" t="e">
        <f t="shared" si="682"/>
        <v>#VALUE!</v>
      </c>
      <c r="BU1318" s="2" t="e">
        <f t="shared" si="665"/>
        <v>#N/A</v>
      </c>
      <c r="BV1318" s="2" t="e">
        <f t="shared" si="666"/>
        <v>#N/A</v>
      </c>
    </row>
    <row r="1319" s="2" customFormat="1" ht="22.95" customHeight="1" spans="1:74">
      <c r="A1319" s="9" t="str">
        <f t="shared" si="667"/>
        <v>NP 028Induk</v>
      </c>
      <c r="B1319" s="9" t="str">
        <f t="shared" si="668"/>
        <v>NP 028jurusan 1</v>
      </c>
      <c r="C1319" s="9" t="str">
        <f t="shared" si="669"/>
        <v>NP 028jurusan 2</v>
      </c>
      <c r="D1319" s="9" t="str">
        <f t="shared" si="670"/>
        <v>NP 028jurusan 3</v>
      </c>
      <c r="E1319" s="9" t="str">
        <f t="shared" si="671"/>
        <v>NP 028jurusan 4</v>
      </c>
      <c r="F1319" s="10" t="s">
        <v>497</v>
      </c>
      <c r="G1319" s="10" t="s">
        <v>101</v>
      </c>
      <c r="H1319" s="10" t="s">
        <v>1577</v>
      </c>
      <c r="I1319" s="10" t="s">
        <v>12734</v>
      </c>
      <c r="J1319" s="10" t="s">
        <v>12735</v>
      </c>
      <c r="K1319" s="10" t="s">
        <v>7465</v>
      </c>
      <c r="L1319" s="10"/>
      <c r="M1319" s="10"/>
      <c r="N1319" s="14">
        <f t="shared" si="672"/>
        <v>0</v>
      </c>
      <c r="O1319" s="15" t="e">
        <f t="shared" si="673"/>
        <v>#VALUE!</v>
      </c>
      <c r="P1319" s="15" t="e">
        <f t="shared" si="674"/>
        <v>#VALUE!</v>
      </c>
      <c r="Q1319" s="17" t="e">
        <f>VLOOKUP($A1319,'DATA PENGUKURAN GARDU'!$A:$BS,42,0)</f>
        <v>#N/A</v>
      </c>
      <c r="R1319" s="18" t="e">
        <f t="shared" si="683"/>
        <v>#N/A</v>
      </c>
      <c r="S1319" s="17" t="e">
        <f>VLOOKUP($A1319,'DATA PENGUKURAN GARDU'!$A:$BS,44,0)</f>
        <v>#N/A</v>
      </c>
      <c r="T1319" s="18" t="e">
        <f t="shared" si="684"/>
        <v>#N/A</v>
      </c>
      <c r="U1319" s="17" t="e">
        <f>VLOOKUP($A1319,'DATA PENGUKURAN GARDU'!$A:$BS,46,0)</f>
        <v>#N/A</v>
      </c>
      <c r="V1319" s="18" t="e">
        <f t="shared" si="685"/>
        <v>#N/A</v>
      </c>
      <c r="W1319" s="17" t="e">
        <f>VLOOKUP($A1319,'DATA PENGUKURAN GARDU'!$A:$BS,48,0)</f>
        <v>#N/A</v>
      </c>
      <c r="X1319" s="17" t="e">
        <f>VLOOKUP($A1319,'DATA PENGUKURAN GARDU'!$A:$BS,53,0)</f>
        <v>#N/A</v>
      </c>
      <c r="Y1319" s="17" t="e">
        <f>VLOOKUP($A1319,'DATA PENGUKURAN GARDU'!$A:$BS,54,0)</f>
        <v>#N/A</v>
      </c>
      <c r="Z1319" s="17" t="e">
        <f>VLOOKUP($A1319,'DATA PENGUKURAN GARDU'!$A:$BS,55,0)</f>
        <v>#N/A</v>
      </c>
      <c r="AA1319" s="20" t="e">
        <f>VLOOKUP($B1319,'DATA PENGUKURAN GARDU'!$A:$BS,42,0)</f>
        <v>#N/A</v>
      </c>
      <c r="AB1319" s="21" t="e">
        <f t="shared" si="686"/>
        <v>#N/A</v>
      </c>
      <c r="AC1319" s="20" t="e">
        <f>VLOOKUP($B1319,'DATA PENGUKURAN GARDU'!$A:$BS,44,0)</f>
        <v>#N/A</v>
      </c>
      <c r="AD1319" s="21" t="e">
        <f t="shared" si="687"/>
        <v>#N/A</v>
      </c>
      <c r="AE1319" s="20" t="e">
        <f>VLOOKUP($B1319,'DATA PENGUKURAN GARDU'!$A:$BS,46,0)</f>
        <v>#N/A</v>
      </c>
      <c r="AF1319" s="21" t="e">
        <f t="shared" si="688"/>
        <v>#N/A</v>
      </c>
      <c r="AG1319" s="20" t="e">
        <f>VLOOKUP($B1319,'DATA PENGUKURAN GARDU'!$A:$BS,46,0)</f>
        <v>#N/A</v>
      </c>
      <c r="AH1319" s="20" t="e">
        <f>VLOOKUP($B1319,'DATA PENGUKURAN GARDU'!$A:$BS,53,0)</f>
        <v>#N/A</v>
      </c>
      <c r="AI1319" s="20" t="e">
        <f>VLOOKUP($B1319,'DATA PENGUKURAN GARDU'!$A:$BS,54,0)</f>
        <v>#N/A</v>
      </c>
      <c r="AJ1319" s="17" t="e">
        <f>VLOOKUP($C1319,'DATA PENGUKURAN GARDU'!$A:$BS,42,0)</f>
        <v>#N/A</v>
      </c>
      <c r="AK1319" s="23" t="e">
        <f t="shared" si="689"/>
        <v>#N/A</v>
      </c>
      <c r="AL1319" s="17" t="e">
        <f>VLOOKUP($C1319,'DATA PENGUKURAN GARDU'!$A:$BS,44,0)</f>
        <v>#N/A</v>
      </c>
      <c r="AM1319" s="23" t="e">
        <f t="shared" si="690"/>
        <v>#N/A</v>
      </c>
      <c r="AN1319" s="17" t="e">
        <f>VLOOKUP($C1319,'DATA PENGUKURAN GARDU'!$A:$BS,46,0)</f>
        <v>#N/A</v>
      </c>
      <c r="AO1319" s="23" t="e">
        <f t="shared" si="691"/>
        <v>#N/A</v>
      </c>
      <c r="AP1319" s="17" t="e">
        <f>VLOOKUP($C1319,'DATA PENGUKURAN GARDU'!$A:$BS,46,0)</f>
        <v>#N/A</v>
      </c>
      <c r="AQ1319" s="17" t="e">
        <f>VLOOKUP($C1319,'DATA PENGUKURAN GARDU'!$A:$BS,53,0)</f>
        <v>#N/A</v>
      </c>
      <c r="AR1319" s="17" t="e">
        <f>VLOOKUP($C1319,'DATA PENGUKURAN GARDU'!$A:$BS,54,0)</f>
        <v>#N/A</v>
      </c>
      <c r="AS1319" s="20" t="e">
        <f>VLOOKUP($D1319,'DATA PENGUKURAN GARDU'!$A:$BS,42,0)</f>
        <v>#N/A</v>
      </c>
      <c r="AT1319" s="21" t="e">
        <f t="shared" si="692"/>
        <v>#N/A</v>
      </c>
      <c r="AU1319" s="20" t="e">
        <f>VLOOKUP($D1319,'DATA PENGUKURAN GARDU'!$A:$BS,44,0)</f>
        <v>#N/A</v>
      </c>
      <c r="AV1319" s="21" t="e">
        <f t="shared" si="693"/>
        <v>#N/A</v>
      </c>
      <c r="AW1319" s="20" t="e">
        <f>VLOOKUP($D1319,'DATA PENGUKURAN GARDU'!$A:$BS,46,0)</f>
        <v>#N/A</v>
      </c>
      <c r="AX1319" s="21" t="e">
        <f t="shared" si="694"/>
        <v>#N/A</v>
      </c>
      <c r="AY1319" s="20" t="e">
        <f>VLOOKUP($D1319,'DATA PENGUKURAN GARDU'!$A:$BS,46,0)</f>
        <v>#N/A</v>
      </c>
      <c r="AZ1319" s="20" t="e">
        <f>VLOOKUP($D1319,'DATA PENGUKURAN GARDU'!$A:$BS,53,0)</f>
        <v>#N/A</v>
      </c>
      <c r="BA1319" s="20" t="e">
        <f>VLOOKUP($D1319,'DATA PENGUKURAN GARDU'!$A:$BS,54,0)</f>
        <v>#N/A</v>
      </c>
      <c r="BB1319" s="17" t="e">
        <f>VLOOKUP($E1319,'DATA PENGUKURAN GARDU'!$A:$BS,42,0)</f>
        <v>#N/A</v>
      </c>
      <c r="BC1319" s="23" t="e">
        <f t="shared" si="695"/>
        <v>#N/A</v>
      </c>
      <c r="BD1319" s="17" t="e">
        <f>VLOOKUP($E1319,'DATA PENGUKURAN GARDU'!$A:$BS,44,0)</f>
        <v>#N/A</v>
      </c>
      <c r="BE1319" s="23" t="e">
        <f t="shared" si="696"/>
        <v>#N/A</v>
      </c>
      <c r="BF1319" s="17" t="e">
        <f>VLOOKUP($E1319,'DATA PENGUKURAN GARDU'!$A:$BS,46,0)</f>
        <v>#N/A</v>
      </c>
      <c r="BG1319" s="23" t="e">
        <f t="shared" si="697"/>
        <v>#N/A</v>
      </c>
      <c r="BH1319" s="17" t="e">
        <f>VLOOKUP($E1319,'DATA PENGUKURAN GARDU'!$A:$BS,46,0)</f>
        <v>#N/A</v>
      </c>
      <c r="BI1319" s="17" t="e">
        <f>VLOOKUP($E1319,'DATA PENGUKURAN GARDU'!$A:$BS,53,0)</f>
        <v>#N/A</v>
      </c>
      <c r="BJ1319" s="17" t="e">
        <f>VLOOKUP($E1319,'DATA PENGUKURAN GARDU'!$A:$BS,54,0)</f>
        <v>#N/A</v>
      </c>
      <c r="BK1319" s="20" t="e">
        <f t="shared" si="675"/>
        <v>#N/A</v>
      </c>
      <c r="BL1319" s="20" t="e">
        <f t="shared" si="676"/>
        <v>#N/A</v>
      </c>
      <c r="BM1319" s="20" t="e">
        <f t="shared" si="677"/>
        <v>#N/A</v>
      </c>
      <c r="BN1319" s="25" t="e">
        <f t="shared" si="678"/>
        <v>#N/A</v>
      </c>
      <c r="BO1319" s="26" t="str">
        <f t="shared" si="679"/>
        <v>0</v>
      </c>
      <c r="BP1319" s="21" t="e">
        <f t="shared" si="680"/>
        <v>#VALUE!</v>
      </c>
      <c r="BQ1319" s="20" t="e">
        <f t="shared" si="681"/>
        <v>#N/A</v>
      </c>
      <c r="BR1319" s="20" t="e">
        <v>#N/A</v>
      </c>
      <c r="BS1319" s="9" t="e">
        <v>#N/A</v>
      </c>
      <c r="BT1319" s="2" t="e">
        <f t="shared" si="682"/>
        <v>#VALUE!</v>
      </c>
      <c r="BU1319" s="2" t="e">
        <f t="shared" si="665"/>
        <v>#N/A</v>
      </c>
      <c r="BV1319" s="2" t="e">
        <f t="shared" si="666"/>
        <v>#N/A</v>
      </c>
    </row>
    <row r="1320" s="2" customFormat="1" ht="22.95" customHeight="1" spans="1:74">
      <c r="A1320" s="9" t="str">
        <f t="shared" si="667"/>
        <v>NL 052Induk</v>
      </c>
      <c r="B1320" s="9" t="str">
        <f t="shared" si="668"/>
        <v>NL 052jurusan 1</v>
      </c>
      <c r="C1320" s="9" t="str">
        <f t="shared" si="669"/>
        <v>NL 052jurusan 2</v>
      </c>
      <c r="D1320" s="9" t="str">
        <f t="shared" si="670"/>
        <v>NL 052jurusan 3</v>
      </c>
      <c r="E1320" s="9" t="str">
        <f t="shared" si="671"/>
        <v>NL 052jurusan 4</v>
      </c>
      <c r="F1320" s="10" t="s">
        <v>324</v>
      </c>
      <c r="G1320" s="10" t="s">
        <v>101</v>
      </c>
      <c r="H1320" s="10" t="s">
        <v>1578</v>
      </c>
      <c r="I1320" s="10" t="s">
        <v>12736</v>
      </c>
      <c r="J1320" s="10" t="s">
        <v>12737</v>
      </c>
      <c r="K1320" s="10" t="s">
        <v>7465</v>
      </c>
      <c r="L1320" s="10"/>
      <c r="M1320" s="10"/>
      <c r="N1320" s="14">
        <f t="shared" si="672"/>
        <v>0</v>
      </c>
      <c r="O1320" s="15" t="e">
        <f t="shared" si="673"/>
        <v>#VALUE!</v>
      </c>
      <c r="P1320" s="15" t="e">
        <f t="shared" si="674"/>
        <v>#VALUE!</v>
      </c>
      <c r="Q1320" s="17" t="e">
        <f>VLOOKUP($A1320,'DATA PENGUKURAN GARDU'!$A:$BS,42,0)</f>
        <v>#N/A</v>
      </c>
      <c r="R1320" s="18" t="e">
        <f t="shared" si="683"/>
        <v>#N/A</v>
      </c>
      <c r="S1320" s="17" t="e">
        <f>VLOOKUP($A1320,'DATA PENGUKURAN GARDU'!$A:$BS,44,0)</f>
        <v>#N/A</v>
      </c>
      <c r="T1320" s="18" t="e">
        <f t="shared" si="684"/>
        <v>#N/A</v>
      </c>
      <c r="U1320" s="17" t="e">
        <f>VLOOKUP($A1320,'DATA PENGUKURAN GARDU'!$A:$BS,46,0)</f>
        <v>#N/A</v>
      </c>
      <c r="V1320" s="18" t="e">
        <f t="shared" si="685"/>
        <v>#N/A</v>
      </c>
      <c r="W1320" s="17" t="e">
        <f>VLOOKUP($A1320,'DATA PENGUKURAN GARDU'!$A:$BS,48,0)</f>
        <v>#N/A</v>
      </c>
      <c r="X1320" s="17" t="e">
        <f>VLOOKUP($A1320,'DATA PENGUKURAN GARDU'!$A:$BS,53,0)</f>
        <v>#N/A</v>
      </c>
      <c r="Y1320" s="17" t="e">
        <f>VLOOKUP($A1320,'DATA PENGUKURAN GARDU'!$A:$BS,54,0)</f>
        <v>#N/A</v>
      </c>
      <c r="Z1320" s="17" t="e">
        <f>VLOOKUP($A1320,'DATA PENGUKURAN GARDU'!$A:$BS,55,0)</f>
        <v>#N/A</v>
      </c>
      <c r="AA1320" s="20" t="e">
        <f>VLOOKUP($B1320,'DATA PENGUKURAN GARDU'!$A:$BS,42,0)</f>
        <v>#N/A</v>
      </c>
      <c r="AB1320" s="21" t="e">
        <f t="shared" si="686"/>
        <v>#N/A</v>
      </c>
      <c r="AC1320" s="20" t="e">
        <f>VLOOKUP($B1320,'DATA PENGUKURAN GARDU'!$A:$BS,44,0)</f>
        <v>#N/A</v>
      </c>
      <c r="AD1320" s="21" t="e">
        <f t="shared" si="687"/>
        <v>#N/A</v>
      </c>
      <c r="AE1320" s="20" t="e">
        <f>VLOOKUP($B1320,'DATA PENGUKURAN GARDU'!$A:$BS,46,0)</f>
        <v>#N/A</v>
      </c>
      <c r="AF1320" s="21" t="e">
        <f t="shared" si="688"/>
        <v>#N/A</v>
      </c>
      <c r="AG1320" s="20" t="e">
        <f>VLOOKUP($B1320,'DATA PENGUKURAN GARDU'!$A:$BS,46,0)</f>
        <v>#N/A</v>
      </c>
      <c r="AH1320" s="20" t="e">
        <f>VLOOKUP($B1320,'DATA PENGUKURAN GARDU'!$A:$BS,53,0)</f>
        <v>#N/A</v>
      </c>
      <c r="AI1320" s="20" t="e">
        <f>VLOOKUP($B1320,'DATA PENGUKURAN GARDU'!$A:$BS,54,0)</f>
        <v>#N/A</v>
      </c>
      <c r="AJ1320" s="17" t="e">
        <f>VLOOKUP($C1320,'DATA PENGUKURAN GARDU'!$A:$BS,42,0)</f>
        <v>#N/A</v>
      </c>
      <c r="AK1320" s="23" t="e">
        <f t="shared" si="689"/>
        <v>#N/A</v>
      </c>
      <c r="AL1320" s="17" t="e">
        <f>VLOOKUP($C1320,'DATA PENGUKURAN GARDU'!$A:$BS,44,0)</f>
        <v>#N/A</v>
      </c>
      <c r="AM1320" s="23" t="e">
        <f t="shared" si="690"/>
        <v>#N/A</v>
      </c>
      <c r="AN1320" s="17" t="e">
        <f>VLOOKUP($C1320,'DATA PENGUKURAN GARDU'!$A:$BS,46,0)</f>
        <v>#N/A</v>
      </c>
      <c r="AO1320" s="23" t="e">
        <f t="shared" si="691"/>
        <v>#N/A</v>
      </c>
      <c r="AP1320" s="17" t="e">
        <f>VLOOKUP($C1320,'DATA PENGUKURAN GARDU'!$A:$BS,46,0)</f>
        <v>#N/A</v>
      </c>
      <c r="AQ1320" s="17" t="e">
        <f>VLOOKUP($C1320,'DATA PENGUKURAN GARDU'!$A:$BS,53,0)</f>
        <v>#N/A</v>
      </c>
      <c r="AR1320" s="17" t="e">
        <f>VLOOKUP($C1320,'DATA PENGUKURAN GARDU'!$A:$BS,54,0)</f>
        <v>#N/A</v>
      </c>
      <c r="AS1320" s="20" t="e">
        <f>VLOOKUP($D1320,'DATA PENGUKURAN GARDU'!$A:$BS,42,0)</f>
        <v>#N/A</v>
      </c>
      <c r="AT1320" s="21" t="e">
        <f t="shared" si="692"/>
        <v>#N/A</v>
      </c>
      <c r="AU1320" s="20" t="e">
        <f>VLOOKUP($D1320,'DATA PENGUKURAN GARDU'!$A:$BS,44,0)</f>
        <v>#N/A</v>
      </c>
      <c r="AV1320" s="21" t="e">
        <f t="shared" si="693"/>
        <v>#N/A</v>
      </c>
      <c r="AW1320" s="20" t="e">
        <f>VLOOKUP($D1320,'DATA PENGUKURAN GARDU'!$A:$BS,46,0)</f>
        <v>#N/A</v>
      </c>
      <c r="AX1320" s="21" t="e">
        <f t="shared" si="694"/>
        <v>#N/A</v>
      </c>
      <c r="AY1320" s="20" t="e">
        <f>VLOOKUP($D1320,'DATA PENGUKURAN GARDU'!$A:$BS,46,0)</f>
        <v>#N/A</v>
      </c>
      <c r="AZ1320" s="20" t="e">
        <f>VLOOKUP($D1320,'DATA PENGUKURAN GARDU'!$A:$BS,53,0)</f>
        <v>#N/A</v>
      </c>
      <c r="BA1320" s="20" t="e">
        <f>VLOOKUP($D1320,'DATA PENGUKURAN GARDU'!$A:$BS,54,0)</f>
        <v>#N/A</v>
      </c>
      <c r="BB1320" s="17" t="e">
        <f>VLOOKUP($E1320,'DATA PENGUKURAN GARDU'!$A:$BS,42,0)</f>
        <v>#N/A</v>
      </c>
      <c r="BC1320" s="23" t="e">
        <f t="shared" si="695"/>
        <v>#N/A</v>
      </c>
      <c r="BD1320" s="17" t="e">
        <f>VLOOKUP($E1320,'DATA PENGUKURAN GARDU'!$A:$BS,44,0)</f>
        <v>#N/A</v>
      </c>
      <c r="BE1320" s="23" t="e">
        <f t="shared" si="696"/>
        <v>#N/A</v>
      </c>
      <c r="BF1320" s="17" t="e">
        <f>VLOOKUP($E1320,'DATA PENGUKURAN GARDU'!$A:$BS,46,0)</f>
        <v>#N/A</v>
      </c>
      <c r="BG1320" s="23" t="e">
        <f t="shared" si="697"/>
        <v>#N/A</v>
      </c>
      <c r="BH1320" s="17" t="e">
        <f>VLOOKUP($E1320,'DATA PENGUKURAN GARDU'!$A:$BS,46,0)</f>
        <v>#N/A</v>
      </c>
      <c r="BI1320" s="17" t="e">
        <f>VLOOKUP($E1320,'DATA PENGUKURAN GARDU'!$A:$BS,53,0)</f>
        <v>#N/A</v>
      </c>
      <c r="BJ1320" s="17" t="e">
        <f>VLOOKUP($E1320,'DATA PENGUKURAN GARDU'!$A:$BS,54,0)</f>
        <v>#N/A</v>
      </c>
      <c r="BK1320" s="20" t="e">
        <f t="shared" si="675"/>
        <v>#N/A</v>
      </c>
      <c r="BL1320" s="20" t="e">
        <f t="shared" si="676"/>
        <v>#N/A</v>
      </c>
      <c r="BM1320" s="20" t="e">
        <f t="shared" si="677"/>
        <v>#N/A</v>
      </c>
      <c r="BN1320" s="25" t="e">
        <f t="shared" si="678"/>
        <v>#N/A</v>
      </c>
      <c r="BO1320" s="26" t="str">
        <f t="shared" si="679"/>
        <v>0</v>
      </c>
      <c r="BP1320" s="21" t="e">
        <f t="shared" si="680"/>
        <v>#VALUE!</v>
      </c>
      <c r="BQ1320" s="20" t="e">
        <f t="shared" si="681"/>
        <v>#N/A</v>
      </c>
      <c r="BR1320" s="20" t="e">
        <v>#N/A</v>
      </c>
      <c r="BS1320" s="9" t="e">
        <v>#N/A</v>
      </c>
      <c r="BT1320" s="2" t="e">
        <f t="shared" si="682"/>
        <v>#VALUE!</v>
      </c>
      <c r="BU1320" s="2" t="e">
        <f t="shared" si="665"/>
        <v>#N/A</v>
      </c>
      <c r="BV1320" s="2" t="e">
        <f t="shared" si="666"/>
        <v>#N/A</v>
      </c>
    </row>
    <row r="1321" s="2" customFormat="1" ht="22.95" customHeight="1" spans="1:74">
      <c r="A1321" s="9" t="str">
        <f t="shared" si="667"/>
        <v>K-031Induk</v>
      </c>
      <c r="B1321" s="9" t="str">
        <f t="shared" si="668"/>
        <v>K-031jurusan 1</v>
      </c>
      <c r="C1321" s="9" t="str">
        <f t="shared" si="669"/>
        <v>K-031jurusan 2</v>
      </c>
      <c r="D1321" s="9" t="str">
        <f t="shared" si="670"/>
        <v>K-031jurusan 3</v>
      </c>
      <c r="E1321" s="9" t="str">
        <f t="shared" si="671"/>
        <v>K-031jurusan 4</v>
      </c>
      <c r="F1321" s="10" t="s">
        <v>889</v>
      </c>
      <c r="G1321" s="10" t="s">
        <v>132</v>
      </c>
      <c r="H1321" s="10" t="s">
        <v>890</v>
      </c>
      <c r="I1321" s="10" t="s">
        <v>11478</v>
      </c>
      <c r="J1321" s="10" t="s">
        <v>11479</v>
      </c>
      <c r="K1321" s="10">
        <v>250</v>
      </c>
      <c r="L1321" s="10"/>
      <c r="M1321" s="10"/>
      <c r="N1321" s="14">
        <f t="shared" si="672"/>
        <v>0</v>
      </c>
      <c r="O1321" s="15" t="e">
        <f t="shared" si="673"/>
        <v>#DIV/0!</v>
      </c>
      <c r="P1321" s="15" t="e">
        <f t="shared" si="674"/>
        <v>#DIV/0!</v>
      </c>
      <c r="Q1321" s="17">
        <f>VLOOKUP($A1321,'DATA PENGUKURAN GARDU'!$A:$BS,42,0)</f>
        <v>68</v>
      </c>
      <c r="R1321" s="18" t="e">
        <f t="shared" si="683"/>
        <v>#DIV/0!</v>
      </c>
      <c r="S1321" s="17">
        <f>VLOOKUP($A1321,'DATA PENGUKURAN GARDU'!$A:$BS,44,0)</f>
        <v>10</v>
      </c>
      <c r="T1321" s="18" t="e">
        <f t="shared" si="684"/>
        <v>#DIV/0!</v>
      </c>
      <c r="U1321" s="17">
        <f>VLOOKUP($A1321,'DATA PENGUKURAN GARDU'!$A:$BS,46,0)</f>
        <v>51</v>
      </c>
      <c r="V1321" s="18" t="e">
        <f t="shared" si="685"/>
        <v>#DIV/0!</v>
      </c>
      <c r="W1321" s="17">
        <f>VLOOKUP($A1321,'DATA PENGUKURAN GARDU'!$A:$BS,48,0)</f>
        <v>49</v>
      </c>
      <c r="X1321" s="17">
        <f>VLOOKUP($A1321,'DATA PENGUKURAN GARDU'!$A:$BS,53,0)</f>
        <v>219</v>
      </c>
      <c r="Y1321" s="17">
        <f>VLOOKUP($A1321,'DATA PENGUKURAN GARDU'!$A:$BS,54,0)</f>
        <v>386</v>
      </c>
      <c r="Z1321" s="17">
        <f>VLOOKUP($A1321,'DATA PENGUKURAN GARDU'!$A:$BS,55,0)</f>
        <v>218</v>
      </c>
      <c r="AA1321" s="20">
        <f>VLOOKUP($B1321,'DATA PENGUKURAN GARDU'!$A:$BS,42,0)</f>
        <v>0</v>
      </c>
      <c r="AB1321" s="21" t="e">
        <f t="shared" si="686"/>
        <v>#DIV/0!</v>
      </c>
      <c r="AC1321" s="20">
        <f>VLOOKUP($B1321,'DATA PENGUKURAN GARDU'!$A:$BS,44,0)</f>
        <v>0</v>
      </c>
      <c r="AD1321" s="21" t="e">
        <f t="shared" si="687"/>
        <v>#DIV/0!</v>
      </c>
      <c r="AE1321" s="20">
        <f>VLOOKUP($B1321,'DATA PENGUKURAN GARDU'!$A:$BS,46,0)</f>
        <v>0</v>
      </c>
      <c r="AF1321" s="21" t="e">
        <f t="shared" si="688"/>
        <v>#DIV/0!</v>
      </c>
      <c r="AG1321" s="20">
        <f>VLOOKUP($B1321,'DATA PENGUKURAN GARDU'!$A:$BS,46,0)</f>
        <v>0</v>
      </c>
      <c r="AH1321" s="20">
        <f>VLOOKUP($B1321,'DATA PENGUKURAN GARDU'!$A:$BS,53,0)</f>
        <v>229</v>
      </c>
      <c r="AI1321" s="20">
        <f>VLOOKUP($B1321,'DATA PENGUKURAN GARDU'!$A:$BS,54,0)</f>
        <v>385.9</v>
      </c>
      <c r="AJ1321" s="17">
        <f>VLOOKUP($C1321,'DATA PENGUKURAN GARDU'!$A:$BS,42,0)</f>
        <v>0</v>
      </c>
      <c r="AK1321" s="23" t="e">
        <f t="shared" si="689"/>
        <v>#DIV/0!</v>
      </c>
      <c r="AL1321" s="17">
        <f>VLOOKUP($C1321,'DATA PENGUKURAN GARDU'!$A:$BS,44,0)</f>
        <v>0</v>
      </c>
      <c r="AM1321" s="23" t="e">
        <f t="shared" si="690"/>
        <v>#DIV/0!</v>
      </c>
      <c r="AN1321" s="17">
        <f>VLOOKUP($C1321,'DATA PENGUKURAN GARDU'!$A:$BS,46,0)</f>
        <v>0</v>
      </c>
      <c r="AO1321" s="23" t="e">
        <f t="shared" si="691"/>
        <v>#DIV/0!</v>
      </c>
      <c r="AP1321" s="17">
        <f>VLOOKUP($C1321,'DATA PENGUKURAN GARDU'!$A:$BS,46,0)</f>
        <v>0</v>
      </c>
      <c r="AQ1321" s="17">
        <f>VLOOKUP($C1321,'DATA PENGUKURAN GARDU'!$A:$BS,53,0)</f>
        <v>226</v>
      </c>
      <c r="AR1321" s="17">
        <f>VLOOKUP($C1321,'DATA PENGUKURAN GARDU'!$A:$BS,54,0)</f>
        <v>397</v>
      </c>
      <c r="AS1321" s="20">
        <f>VLOOKUP($D1321,'DATA PENGUKURAN GARDU'!$A:$BS,42,0)</f>
        <v>0</v>
      </c>
      <c r="AT1321" s="21" t="e">
        <f t="shared" si="692"/>
        <v>#DIV/0!</v>
      </c>
      <c r="AU1321" s="20">
        <f>VLOOKUP($D1321,'DATA PENGUKURAN GARDU'!$A:$BS,44,0)</f>
        <v>0</v>
      </c>
      <c r="AV1321" s="21" t="e">
        <f t="shared" si="693"/>
        <v>#DIV/0!</v>
      </c>
      <c r="AW1321" s="20">
        <f>VLOOKUP($D1321,'DATA PENGUKURAN GARDU'!$A:$BS,46,0)</f>
        <v>0</v>
      </c>
      <c r="AX1321" s="21" t="e">
        <f t="shared" si="694"/>
        <v>#DIV/0!</v>
      </c>
      <c r="AY1321" s="20">
        <f>VLOOKUP($D1321,'DATA PENGUKURAN GARDU'!$A:$BS,46,0)</f>
        <v>0</v>
      </c>
      <c r="AZ1321" s="20">
        <f>VLOOKUP($D1321,'DATA PENGUKURAN GARDU'!$A:$BS,53,0)</f>
        <v>0</v>
      </c>
      <c r="BA1321" s="20">
        <f>VLOOKUP($D1321,'DATA PENGUKURAN GARDU'!$A:$BS,54,0)</f>
        <v>0</v>
      </c>
      <c r="BB1321" s="17" t="e">
        <f>VLOOKUP($E1321,'DATA PENGUKURAN GARDU'!$A:$BS,42,0)</f>
        <v>#N/A</v>
      </c>
      <c r="BC1321" s="23" t="e">
        <f t="shared" si="695"/>
        <v>#N/A</v>
      </c>
      <c r="BD1321" s="17" t="e">
        <f>VLOOKUP($E1321,'DATA PENGUKURAN GARDU'!$A:$BS,44,0)</f>
        <v>#N/A</v>
      </c>
      <c r="BE1321" s="23" t="e">
        <f t="shared" si="696"/>
        <v>#N/A</v>
      </c>
      <c r="BF1321" s="17" t="e">
        <f>VLOOKUP($E1321,'DATA PENGUKURAN GARDU'!$A:$BS,46,0)</f>
        <v>#N/A</v>
      </c>
      <c r="BG1321" s="23" t="e">
        <f t="shared" si="697"/>
        <v>#N/A</v>
      </c>
      <c r="BH1321" s="17" t="e">
        <f>VLOOKUP($E1321,'DATA PENGUKURAN GARDU'!$A:$BS,46,0)</f>
        <v>#N/A</v>
      </c>
      <c r="BI1321" s="17" t="e">
        <f>VLOOKUP($E1321,'DATA PENGUKURAN GARDU'!$A:$BS,53,0)</f>
        <v>#N/A</v>
      </c>
      <c r="BJ1321" s="17" t="e">
        <f>VLOOKUP($E1321,'DATA PENGUKURAN GARDU'!$A:$BS,54,0)</f>
        <v>#N/A</v>
      </c>
      <c r="BK1321" s="20" t="e">
        <f t="shared" si="675"/>
        <v>#DIV/0!</v>
      </c>
      <c r="BL1321" s="20" t="e">
        <f t="shared" si="676"/>
        <v>#DIV/0!</v>
      </c>
      <c r="BM1321" s="20" t="e">
        <f t="shared" si="677"/>
        <v>#DIV/0!</v>
      </c>
      <c r="BN1321" s="25">
        <f t="shared" si="678"/>
        <v>68</v>
      </c>
      <c r="BO1321" s="26">
        <f t="shared" si="679"/>
        <v>45.397276</v>
      </c>
      <c r="BP1321" s="21">
        <f t="shared" si="680"/>
        <v>18.1589104</v>
      </c>
      <c r="BQ1321" s="20">
        <f t="shared" si="681"/>
        <v>0.367647058823529</v>
      </c>
      <c r="BR1321" s="20">
        <v>2450</v>
      </c>
      <c r="BS1321" s="9">
        <v>0</v>
      </c>
      <c r="BT1321" s="2" t="str">
        <f t="shared" si="682"/>
        <v>Underload</v>
      </c>
      <c r="BU1321" s="2" t="e">
        <f t="shared" si="665"/>
        <v>#DIV/0!</v>
      </c>
      <c r="BV1321" s="2" t="e">
        <f t="shared" si="666"/>
        <v>#N/A</v>
      </c>
    </row>
    <row r="1322" s="2" customFormat="1" ht="22.95" customHeight="1" spans="1:74">
      <c r="A1322" s="9" t="str">
        <f t="shared" si="667"/>
        <v>K-275Induk</v>
      </c>
      <c r="B1322" s="9" t="str">
        <f t="shared" si="668"/>
        <v>K-275jurusan 1</v>
      </c>
      <c r="C1322" s="9" t="str">
        <f t="shared" si="669"/>
        <v>K-275jurusan 2</v>
      </c>
      <c r="D1322" s="9" t="str">
        <f t="shared" si="670"/>
        <v>K-275jurusan 3</v>
      </c>
      <c r="E1322" s="9" t="str">
        <f t="shared" si="671"/>
        <v>K-275jurusan 4</v>
      </c>
      <c r="F1322" s="10" t="s">
        <v>131</v>
      </c>
      <c r="G1322" s="10" t="s">
        <v>132</v>
      </c>
      <c r="H1322" s="10" t="s">
        <v>551</v>
      </c>
      <c r="I1322" s="10" t="s">
        <v>10823</v>
      </c>
      <c r="J1322" s="10" t="s">
        <v>10824</v>
      </c>
      <c r="K1322" s="10">
        <v>200</v>
      </c>
      <c r="L1322" s="10"/>
      <c r="M1322" s="10"/>
      <c r="N1322" s="14">
        <f t="shared" si="672"/>
        <v>0</v>
      </c>
      <c r="O1322" s="15" t="e">
        <f t="shared" si="673"/>
        <v>#DIV/0!</v>
      </c>
      <c r="P1322" s="15" t="e">
        <f t="shared" si="674"/>
        <v>#DIV/0!</v>
      </c>
      <c r="Q1322" s="17">
        <f>VLOOKUP($A1322,'DATA PENGUKURAN GARDU'!$A:$BS,42,0)</f>
        <v>161</v>
      </c>
      <c r="R1322" s="18" t="e">
        <f t="shared" si="683"/>
        <v>#DIV/0!</v>
      </c>
      <c r="S1322" s="17">
        <f>VLOOKUP($A1322,'DATA PENGUKURAN GARDU'!$A:$BS,44,0)</f>
        <v>168</v>
      </c>
      <c r="T1322" s="18" t="e">
        <f t="shared" si="684"/>
        <v>#DIV/0!</v>
      </c>
      <c r="U1322" s="17">
        <f>VLOOKUP($A1322,'DATA PENGUKURAN GARDU'!$A:$BS,46,0)</f>
        <v>180</v>
      </c>
      <c r="V1322" s="18" t="e">
        <f t="shared" si="685"/>
        <v>#DIV/0!</v>
      </c>
      <c r="W1322" s="17">
        <f>VLOOKUP($A1322,'DATA PENGUKURAN GARDU'!$A:$BS,48,0)</f>
        <v>49</v>
      </c>
      <c r="X1322" s="17">
        <f>VLOOKUP($A1322,'DATA PENGUKURAN GARDU'!$A:$BS,53,0)</f>
        <v>230</v>
      </c>
      <c r="Y1322" s="17">
        <f>VLOOKUP($A1322,'DATA PENGUKURAN GARDU'!$A:$BS,54,0)</f>
        <v>400</v>
      </c>
      <c r="Z1322" s="17">
        <f>VLOOKUP($A1322,'DATA PENGUKURAN GARDU'!$A:$BS,55,0)</f>
        <v>203</v>
      </c>
      <c r="AA1322" s="20">
        <f>VLOOKUP($B1322,'DATA PENGUKURAN GARDU'!$A:$BS,42,0)</f>
        <v>88</v>
      </c>
      <c r="AB1322" s="21" t="e">
        <f t="shared" si="686"/>
        <v>#DIV/0!</v>
      </c>
      <c r="AC1322" s="20">
        <f>VLOOKUP($B1322,'DATA PENGUKURAN GARDU'!$A:$BS,44,0)</f>
        <v>106</v>
      </c>
      <c r="AD1322" s="21" t="e">
        <f t="shared" si="687"/>
        <v>#DIV/0!</v>
      </c>
      <c r="AE1322" s="20">
        <f>VLOOKUP($B1322,'DATA PENGUKURAN GARDU'!$A:$BS,46,0)</f>
        <v>126</v>
      </c>
      <c r="AF1322" s="21" t="e">
        <f t="shared" si="688"/>
        <v>#DIV/0!</v>
      </c>
      <c r="AG1322" s="20">
        <f>VLOOKUP($B1322,'DATA PENGUKURAN GARDU'!$A:$BS,46,0)</f>
        <v>126</v>
      </c>
      <c r="AH1322" s="20">
        <f>VLOOKUP($B1322,'DATA PENGUKURAN GARDU'!$A:$BS,53,0)</f>
        <v>0</v>
      </c>
      <c r="AI1322" s="20">
        <f>VLOOKUP($B1322,'DATA PENGUKURAN GARDU'!$A:$BS,54,0)</f>
        <v>0</v>
      </c>
      <c r="AJ1322" s="17">
        <f>VLOOKUP($C1322,'DATA PENGUKURAN GARDU'!$A:$BS,42,0)</f>
        <v>73</v>
      </c>
      <c r="AK1322" s="23" t="e">
        <f t="shared" si="689"/>
        <v>#DIV/0!</v>
      </c>
      <c r="AL1322" s="17">
        <f>VLOOKUP($C1322,'DATA PENGUKURAN GARDU'!$A:$BS,44,0)</f>
        <v>62</v>
      </c>
      <c r="AM1322" s="23" t="e">
        <f t="shared" si="690"/>
        <v>#DIV/0!</v>
      </c>
      <c r="AN1322" s="17">
        <f>VLOOKUP($C1322,'DATA PENGUKURAN GARDU'!$A:$BS,46,0)</f>
        <v>54</v>
      </c>
      <c r="AO1322" s="23" t="e">
        <f t="shared" si="691"/>
        <v>#DIV/0!</v>
      </c>
      <c r="AP1322" s="17">
        <f>VLOOKUP($C1322,'DATA PENGUKURAN GARDU'!$A:$BS,46,0)</f>
        <v>54</v>
      </c>
      <c r="AQ1322" s="17">
        <f>VLOOKUP($C1322,'DATA PENGUKURAN GARDU'!$A:$BS,53,0)</f>
        <v>0</v>
      </c>
      <c r="AR1322" s="17">
        <f>VLOOKUP($C1322,'DATA PENGUKURAN GARDU'!$A:$BS,54,0)</f>
        <v>0</v>
      </c>
      <c r="AS1322" s="20">
        <f>VLOOKUP($D1322,'DATA PENGUKURAN GARDU'!$A:$BS,42,0)</f>
        <v>0</v>
      </c>
      <c r="AT1322" s="21" t="e">
        <f t="shared" si="692"/>
        <v>#DIV/0!</v>
      </c>
      <c r="AU1322" s="20">
        <f>VLOOKUP($D1322,'DATA PENGUKURAN GARDU'!$A:$BS,44,0)</f>
        <v>0</v>
      </c>
      <c r="AV1322" s="21" t="e">
        <f t="shared" si="693"/>
        <v>#DIV/0!</v>
      </c>
      <c r="AW1322" s="20">
        <f>VLOOKUP($D1322,'DATA PENGUKURAN GARDU'!$A:$BS,46,0)</f>
        <v>0</v>
      </c>
      <c r="AX1322" s="21" t="e">
        <f t="shared" si="694"/>
        <v>#DIV/0!</v>
      </c>
      <c r="AY1322" s="20">
        <f>VLOOKUP($D1322,'DATA PENGUKURAN GARDU'!$A:$BS,46,0)</f>
        <v>0</v>
      </c>
      <c r="AZ1322" s="20">
        <f>VLOOKUP($D1322,'DATA PENGUKURAN GARDU'!$A:$BS,53,0)</f>
        <v>0</v>
      </c>
      <c r="BA1322" s="20">
        <f>VLOOKUP($D1322,'DATA PENGUKURAN GARDU'!$A:$BS,54,0)</f>
        <v>0</v>
      </c>
      <c r="BB1322" s="17" t="e">
        <f>VLOOKUP($E1322,'DATA PENGUKURAN GARDU'!$A:$BS,42,0)</f>
        <v>#N/A</v>
      </c>
      <c r="BC1322" s="23" t="e">
        <f t="shared" si="695"/>
        <v>#N/A</v>
      </c>
      <c r="BD1322" s="17" t="e">
        <f>VLOOKUP($E1322,'DATA PENGUKURAN GARDU'!$A:$BS,44,0)</f>
        <v>#N/A</v>
      </c>
      <c r="BE1322" s="23" t="e">
        <f t="shared" si="696"/>
        <v>#N/A</v>
      </c>
      <c r="BF1322" s="17" t="e">
        <f>VLOOKUP($E1322,'DATA PENGUKURAN GARDU'!$A:$BS,46,0)</f>
        <v>#N/A</v>
      </c>
      <c r="BG1322" s="23" t="e">
        <f t="shared" si="697"/>
        <v>#N/A</v>
      </c>
      <c r="BH1322" s="17" t="e">
        <f>VLOOKUP($E1322,'DATA PENGUKURAN GARDU'!$A:$BS,46,0)</f>
        <v>#N/A</v>
      </c>
      <c r="BI1322" s="17" t="e">
        <f>VLOOKUP($E1322,'DATA PENGUKURAN GARDU'!$A:$BS,53,0)</f>
        <v>#N/A</v>
      </c>
      <c r="BJ1322" s="17" t="e">
        <f>VLOOKUP($E1322,'DATA PENGUKURAN GARDU'!$A:$BS,54,0)</f>
        <v>#N/A</v>
      </c>
      <c r="BK1322" s="20" t="e">
        <f t="shared" si="675"/>
        <v>#DIV/0!</v>
      </c>
      <c r="BL1322" s="20" t="e">
        <f t="shared" si="676"/>
        <v>#DIV/0!</v>
      </c>
      <c r="BM1322" s="20" t="e">
        <f t="shared" si="677"/>
        <v>#DIV/0!</v>
      </c>
      <c r="BN1322" s="25">
        <f t="shared" si="678"/>
        <v>180</v>
      </c>
      <c r="BO1322" s="26">
        <f t="shared" si="679"/>
        <v>0</v>
      </c>
      <c r="BP1322" s="21">
        <f t="shared" si="680"/>
        <v>0</v>
      </c>
      <c r="BQ1322" s="20">
        <f t="shared" si="681"/>
        <v>0.012962962962963</v>
      </c>
      <c r="BR1322" s="20">
        <v>1060</v>
      </c>
      <c r="BS1322" s="9">
        <v>0</v>
      </c>
      <c r="BT1322" s="2" t="str">
        <f t="shared" si="682"/>
        <v>Underload</v>
      </c>
      <c r="BU1322" s="2" t="e">
        <f t="shared" si="665"/>
        <v>#DIV/0!</v>
      </c>
      <c r="BV1322" s="2" t="e">
        <f t="shared" si="666"/>
        <v>#N/A</v>
      </c>
    </row>
    <row r="1323" s="2" customFormat="1" ht="22.95" customHeight="1" spans="1:74">
      <c r="A1323" s="9" t="str">
        <f t="shared" si="667"/>
        <v>K-278.2Induk</v>
      </c>
      <c r="B1323" s="9" t="str">
        <f t="shared" si="668"/>
        <v>K-278.2jurusan 1</v>
      </c>
      <c r="C1323" s="9" t="str">
        <f t="shared" si="669"/>
        <v>K-278.2jurusan 2</v>
      </c>
      <c r="D1323" s="9" t="str">
        <f t="shared" si="670"/>
        <v>K-278.2jurusan 3</v>
      </c>
      <c r="E1323" s="9" t="str">
        <f t="shared" si="671"/>
        <v>K-278.2jurusan 4</v>
      </c>
      <c r="F1323" s="10" t="s">
        <v>131</v>
      </c>
      <c r="G1323" s="10" t="s">
        <v>132</v>
      </c>
      <c r="H1323" s="10" t="s">
        <v>1274</v>
      </c>
      <c r="I1323" s="10" t="s">
        <v>12179</v>
      </c>
      <c r="J1323" s="10" t="s">
        <v>12180</v>
      </c>
      <c r="K1323" s="10">
        <v>200</v>
      </c>
      <c r="L1323" s="10"/>
      <c r="M1323" s="10"/>
      <c r="N1323" s="14">
        <f t="shared" si="672"/>
        <v>0</v>
      </c>
      <c r="O1323" s="15" t="e">
        <f t="shared" si="673"/>
        <v>#DIV/0!</v>
      </c>
      <c r="P1323" s="15" t="e">
        <f t="shared" si="674"/>
        <v>#DIV/0!</v>
      </c>
      <c r="Q1323" s="17">
        <f>VLOOKUP($A1323,'DATA PENGUKURAN GARDU'!$A:$BS,42,0)</f>
        <v>72</v>
      </c>
      <c r="R1323" s="18" t="e">
        <f t="shared" si="683"/>
        <v>#DIV/0!</v>
      </c>
      <c r="S1323" s="17">
        <f>VLOOKUP($A1323,'DATA PENGUKURAN GARDU'!$A:$BS,44,0)</f>
        <v>59</v>
      </c>
      <c r="T1323" s="18" t="e">
        <f t="shared" si="684"/>
        <v>#DIV/0!</v>
      </c>
      <c r="U1323" s="17">
        <f>VLOOKUP($A1323,'DATA PENGUKURAN GARDU'!$A:$BS,46,0)</f>
        <v>71</v>
      </c>
      <c r="V1323" s="18" t="e">
        <f t="shared" si="685"/>
        <v>#DIV/0!</v>
      </c>
      <c r="W1323" s="17">
        <f>VLOOKUP($A1323,'DATA PENGUKURAN GARDU'!$A:$BS,48,0)</f>
        <v>30</v>
      </c>
      <c r="X1323" s="17">
        <f>VLOOKUP($A1323,'DATA PENGUKURAN GARDU'!$A:$BS,53,0)</f>
        <v>230</v>
      </c>
      <c r="Y1323" s="17">
        <f>VLOOKUP($A1323,'DATA PENGUKURAN GARDU'!$A:$BS,54,0)</f>
        <v>400</v>
      </c>
      <c r="Z1323" s="17">
        <f>VLOOKUP($A1323,'DATA PENGUKURAN GARDU'!$A:$BS,55,0)</f>
        <v>203</v>
      </c>
      <c r="AA1323" s="20">
        <f>VLOOKUP($B1323,'DATA PENGUKURAN GARDU'!$A:$BS,42,0)</f>
        <v>24</v>
      </c>
      <c r="AB1323" s="21" t="e">
        <f t="shared" si="686"/>
        <v>#DIV/0!</v>
      </c>
      <c r="AC1323" s="20">
        <f>VLOOKUP($B1323,'DATA PENGUKURAN GARDU'!$A:$BS,44,0)</f>
        <v>18</v>
      </c>
      <c r="AD1323" s="21" t="e">
        <f t="shared" si="687"/>
        <v>#DIV/0!</v>
      </c>
      <c r="AE1323" s="20">
        <f>VLOOKUP($B1323,'DATA PENGUKURAN GARDU'!$A:$BS,46,0)</f>
        <v>23</v>
      </c>
      <c r="AF1323" s="21" t="e">
        <f t="shared" si="688"/>
        <v>#DIV/0!</v>
      </c>
      <c r="AG1323" s="20">
        <f>VLOOKUP($B1323,'DATA PENGUKURAN GARDU'!$A:$BS,46,0)</f>
        <v>23</v>
      </c>
      <c r="AH1323" s="20">
        <f>VLOOKUP($B1323,'DATA PENGUKURAN GARDU'!$A:$BS,53,0)</f>
        <v>0</v>
      </c>
      <c r="AI1323" s="20">
        <f>VLOOKUP($B1323,'DATA PENGUKURAN GARDU'!$A:$BS,54,0)</f>
        <v>0</v>
      </c>
      <c r="AJ1323" s="17">
        <f>VLOOKUP($C1323,'DATA PENGUKURAN GARDU'!$A:$BS,42,0)</f>
        <v>48</v>
      </c>
      <c r="AK1323" s="23" t="e">
        <f t="shared" si="689"/>
        <v>#DIV/0!</v>
      </c>
      <c r="AL1323" s="17">
        <f>VLOOKUP($C1323,'DATA PENGUKURAN GARDU'!$A:$BS,44,0)</f>
        <v>41</v>
      </c>
      <c r="AM1323" s="23" t="e">
        <f t="shared" si="690"/>
        <v>#DIV/0!</v>
      </c>
      <c r="AN1323" s="17">
        <f>VLOOKUP($C1323,'DATA PENGUKURAN GARDU'!$A:$BS,46,0)</f>
        <v>48</v>
      </c>
      <c r="AO1323" s="23" t="e">
        <f t="shared" si="691"/>
        <v>#DIV/0!</v>
      </c>
      <c r="AP1323" s="17">
        <f>VLOOKUP($C1323,'DATA PENGUKURAN GARDU'!$A:$BS,46,0)</f>
        <v>48</v>
      </c>
      <c r="AQ1323" s="17">
        <f>VLOOKUP($C1323,'DATA PENGUKURAN GARDU'!$A:$BS,53,0)</f>
        <v>0</v>
      </c>
      <c r="AR1323" s="17">
        <f>VLOOKUP($C1323,'DATA PENGUKURAN GARDU'!$A:$BS,54,0)</f>
        <v>0</v>
      </c>
      <c r="AS1323" s="20">
        <f>VLOOKUP($D1323,'DATA PENGUKURAN GARDU'!$A:$BS,42,0)</f>
        <v>0</v>
      </c>
      <c r="AT1323" s="21" t="e">
        <f t="shared" si="692"/>
        <v>#DIV/0!</v>
      </c>
      <c r="AU1323" s="20">
        <f>VLOOKUP($D1323,'DATA PENGUKURAN GARDU'!$A:$BS,44,0)</f>
        <v>0</v>
      </c>
      <c r="AV1323" s="21" t="e">
        <f t="shared" si="693"/>
        <v>#DIV/0!</v>
      </c>
      <c r="AW1323" s="20">
        <f>VLOOKUP($D1323,'DATA PENGUKURAN GARDU'!$A:$BS,46,0)</f>
        <v>0</v>
      </c>
      <c r="AX1323" s="21" t="e">
        <f t="shared" si="694"/>
        <v>#DIV/0!</v>
      </c>
      <c r="AY1323" s="20">
        <f>VLOOKUP($D1323,'DATA PENGUKURAN GARDU'!$A:$BS,46,0)</f>
        <v>0</v>
      </c>
      <c r="AZ1323" s="20">
        <f>VLOOKUP($D1323,'DATA PENGUKURAN GARDU'!$A:$BS,53,0)</f>
        <v>0</v>
      </c>
      <c r="BA1323" s="20">
        <f>VLOOKUP($D1323,'DATA PENGUKURAN GARDU'!$A:$BS,54,0)</f>
        <v>0</v>
      </c>
      <c r="BB1323" s="17" t="e">
        <f>VLOOKUP($E1323,'DATA PENGUKURAN GARDU'!$A:$BS,42,0)</f>
        <v>#N/A</v>
      </c>
      <c r="BC1323" s="23" t="e">
        <f t="shared" si="695"/>
        <v>#N/A</v>
      </c>
      <c r="BD1323" s="17" t="e">
        <f>VLOOKUP($E1323,'DATA PENGUKURAN GARDU'!$A:$BS,44,0)</f>
        <v>#N/A</v>
      </c>
      <c r="BE1323" s="23" t="e">
        <f t="shared" si="696"/>
        <v>#N/A</v>
      </c>
      <c r="BF1323" s="17" t="e">
        <f>VLOOKUP($E1323,'DATA PENGUKURAN GARDU'!$A:$BS,46,0)</f>
        <v>#N/A</v>
      </c>
      <c r="BG1323" s="23" t="e">
        <f t="shared" si="697"/>
        <v>#N/A</v>
      </c>
      <c r="BH1323" s="17" t="e">
        <f>VLOOKUP($E1323,'DATA PENGUKURAN GARDU'!$A:$BS,46,0)</f>
        <v>#N/A</v>
      </c>
      <c r="BI1323" s="17" t="e">
        <f>VLOOKUP($E1323,'DATA PENGUKURAN GARDU'!$A:$BS,53,0)</f>
        <v>#N/A</v>
      </c>
      <c r="BJ1323" s="17" t="e">
        <f>VLOOKUP($E1323,'DATA PENGUKURAN GARDU'!$A:$BS,54,0)</f>
        <v>#N/A</v>
      </c>
      <c r="BK1323" s="20" t="e">
        <f t="shared" si="675"/>
        <v>#DIV/0!</v>
      </c>
      <c r="BL1323" s="20" t="e">
        <f t="shared" si="676"/>
        <v>#DIV/0!</v>
      </c>
      <c r="BM1323" s="20" t="e">
        <f t="shared" si="677"/>
        <v>#DIV/0!</v>
      </c>
      <c r="BN1323" s="25">
        <f t="shared" si="678"/>
        <v>72</v>
      </c>
      <c r="BO1323" s="26">
        <f t="shared" si="679"/>
        <v>0</v>
      </c>
      <c r="BP1323" s="21">
        <f t="shared" si="680"/>
        <v>0</v>
      </c>
      <c r="BQ1323" s="20">
        <f t="shared" si="681"/>
        <v>0.0648148148148148</v>
      </c>
      <c r="BR1323" s="20">
        <v>1060</v>
      </c>
      <c r="BS1323" s="9">
        <v>0</v>
      </c>
      <c r="BT1323" s="2" t="str">
        <f t="shared" si="682"/>
        <v>Underload</v>
      </c>
      <c r="BU1323" s="2" t="e">
        <f t="shared" si="665"/>
        <v>#DIV/0!</v>
      </c>
      <c r="BV1323" s="2" t="e">
        <f t="shared" si="666"/>
        <v>#N/A</v>
      </c>
    </row>
    <row r="1324" s="2" customFormat="1" ht="22.95" customHeight="1" spans="1:74">
      <c r="A1324" s="9" t="str">
        <f t="shared" si="667"/>
        <v>K-211Induk</v>
      </c>
      <c r="B1324" s="9" t="str">
        <f t="shared" si="668"/>
        <v>K-211jurusan 1</v>
      </c>
      <c r="C1324" s="9" t="str">
        <f t="shared" si="669"/>
        <v>K-211jurusan 2</v>
      </c>
      <c r="D1324" s="9" t="str">
        <f t="shared" si="670"/>
        <v>K-211jurusan 3</v>
      </c>
      <c r="E1324" s="9" t="str">
        <f t="shared" si="671"/>
        <v>K-211jurusan 4</v>
      </c>
      <c r="F1324" s="10" t="s">
        <v>462</v>
      </c>
      <c r="G1324" s="10" t="s">
        <v>132</v>
      </c>
      <c r="H1324" s="10" t="s">
        <v>1489</v>
      </c>
      <c r="I1324" s="10" t="s">
        <v>12573</v>
      </c>
      <c r="J1324" s="10" t="s">
        <v>12574</v>
      </c>
      <c r="K1324" s="10">
        <v>200</v>
      </c>
      <c r="L1324" s="10"/>
      <c r="M1324" s="10"/>
      <c r="N1324" s="14">
        <f t="shared" si="672"/>
        <v>0</v>
      </c>
      <c r="O1324" s="15" t="e">
        <f t="shared" si="673"/>
        <v>#DIV/0!</v>
      </c>
      <c r="P1324" s="15" t="e">
        <f t="shared" si="674"/>
        <v>#DIV/0!</v>
      </c>
      <c r="Q1324" s="17">
        <f>VLOOKUP($A1324,'DATA PENGUKURAN GARDU'!$A:$BS,42,0)</f>
        <v>151</v>
      </c>
      <c r="R1324" s="18" t="e">
        <f t="shared" si="683"/>
        <v>#DIV/0!</v>
      </c>
      <c r="S1324" s="17">
        <f>VLOOKUP($A1324,'DATA PENGUKURAN GARDU'!$A:$BS,44,0)</f>
        <v>165</v>
      </c>
      <c r="T1324" s="18" t="e">
        <f t="shared" si="684"/>
        <v>#DIV/0!</v>
      </c>
      <c r="U1324" s="17">
        <f>VLOOKUP($A1324,'DATA PENGUKURAN GARDU'!$A:$BS,46,0)</f>
        <v>159</v>
      </c>
      <c r="V1324" s="18" t="e">
        <f t="shared" si="685"/>
        <v>#DIV/0!</v>
      </c>
      <c r="W1324" s="17">
        <f>VLOOKUP($A1324,'DATA PENGUKURAN GARDU'!$A:$BS,48,0)</f>
        <v>122</v>
      </c>
      <c r="X1324" s="17">
        <f>VLOOKUP($A1324,'DATA PENGUKURAN GARDU'!$A:$BS,53,0)</f>
        <v>230</v>
      </c>
      <c r="Y1324" s="17">
        <f>VLOOKUP($A1324,'DATA PENGUKURAN GARDU'!$A:$BS,54,0)</f>
        <v>400</v>
      </c>
      <c r="Z1324" s="17">
        <f>VLOOKUP($A1324,'DATA PENGUKURAN GARDU'!$A:$BS,55,0)</f>
        <v>203</v>
      </c>
      <c r="AA1324" s="20">
        <f>VLOOKUP($B1324,'DATA PENGUKURAN GARDU'!$A:$BS,42,0)</f>
        <v>61</v>
      </c>
      <c r="AB1324" s="21" t="e">
        <f t="shared" si="686"/>
        <v>#DIV/0!</v>
      </c>
      <c r="AC1324" s="20">
        <f>VLOOKUP($B1324,'DATA PENGUKURAN GARDU'!$A:$BS,44,0)</f>
        <v>41</v>
      </c>
      <c r="AD1324" s="21" t="e">
        <f t="shared" si="687"/>
        <v>#DIV/0!</v>
      </c>
      <c r="AE1324" s="20">
        <f>VLOOKUP($B1324,'DATA PENGUKURAN GARDU'!$A:$BS,46,0)</f>
        <v>72</v>
      </c>
      <c r="AF1324" s="21" t="e">
        <f t="shared" si="688"/>
        <v>#DIV/0!</v>
      </c>
      <c r="AG1324" s="20">
        <f>VLOOKUP($B1324,'DATA PENGUKURAN GARDU'!$A:$BS,46,0)</f>
        <v>72</v>
      </c>
      <c r="AH1324" s="20">
        <f>VLOOKUP($B1324,'DATA PENGUKURAN GARDU'!$A:$BS,53,0)</f>
        <v>0</v>
      </c>
      <c r="AI1324" s="20">
        <f>VLOOKUP($B1324,'DATA PENGUKURAN GARDU'!$A:$BS,54,0)</f>
        <v>0</v>
      </c>
      <c r="AJ1324" s="17">
        <f>VLOOKUP($C1324,'DATA PENGUKURAN GARDU'!$A:$BS,42,0)</f>
        <v>44</v>
      </c>
      <c r="AK1324" s="23" t="e">
        <f t="shared" si="689"/>
        <v>#DIV/0!</v>
      </c>
      <c r="AL1324" s="17">
        <f>VLOOKUP($C1324,'DATA PENGUKURAN GARDU'!$A:$BS,44,0)</f>
        <v>26</v>
      </c>
      <c r="AM1324" s="23" t="e">
        <f t="shared" si="690"/>
        <v>#DIV/0!</v>
      </c>
      <c r="AN1324" s="17">
        <f>VLOOKUP($C1324,'DATA PENGUKURAN GARDU'!$A:$BS,46,0)</f>
        <v>36</v>
      </c>
      <c r="AO1324" s="23" t="e">
        <f t="shared" si="691"/>
        <v>#DIV/0!</v>
      </c>
      <c r="AP1324" s="17">
        <f>VLOOKUP($C1324,'DATA PENGUKURAN GARDU'!$A:$BS,46,0)</f>
        <v>36</v>
      </c>
      <c r="AQ1324" s="17">
        <f>VLOOKUP($C1324,'DATA PENGUKURAN GARDU'!$A:$BS,53,0)</f>
        <v>0</v>
      </c>
      <c r="AR1324" s="17">
        <f>VLOOKUP($C1324,'DATA PENGUKURAN GARDU'!$A:$BS,54,0)</f>
        <v>0</v>
      </c>
      <c r="AS1324" s="20">
        <f>VLOOKUP($D1324,'DATA PENGUKURAN GARDU'!$A:$BS,42,0)</f>
        <v>46</v>
      </c>
      <c r="AT1324" s="21" t="e">
        <f t="shared" si="692"/>
        <v>#DIV/0!</v>
      </c>
      <c r="AU1324" s="20">
        <f>VLOOKUP($D1324,'DATA PENGUKURAN GARDU'!$A:$BS,44,0)</f>
        <v>98</v>
      </c>
      <c r="AV1324" s="21" t="e">
        <f t="shared" si="693"/>
        <v>#DIV/0!</v>
      </c>
      <c r="AW1324" s="20">
        <f>VLOOKUP($D1324,'DATA PENGUKURAN GARDU'!$A:$BS,46,0)</f>
        <v>51</v>
      </c>
      <c r="AX1324" s="21" t="e">
        <f t="shared" si="694"/>
        <v>#DIV/0!</v>
      </c>
      <c r="AY1324" s="20">
        <f>VLOOKUP($D1324,'DATA PENGUKURAN GARDU'!$A:$BS,46,0)</f>
        <v>51</v>
      </c>
      <c r="AZ1324" s="20">
        <f>VLOOKUP($D1324,'DATA PENGUKURAN GARDU'!$A:$BS,53,0)</f>
        <v>0</v>
      </c>
      <c r="BA1324" s="20">
        <f>VLOOKUP($D1324,'DATA PENGUKURAN GARDU'!$A:$BS,54,0)</f>
        <v>0</v>
      </c>
      <c r="BB1324" s="17" t="e">
        <f>VLOOKUP($E1324,'DATA PENGUKURAN GARDU'!$A:$BS,42,0)</f>
        <v>#N/A</v>
      </c>
      <c r="BC1324" s="23" t="e">
        <f t="shared" si="695"/>
        <v>#N/A</v>
      </c>
      <c r="BD1324" s="17" t="e">
        <f>VLOOKUP($E1324,'DATA PENGUKURAN GARDU'!$A:$BS,44,0)</f>
        <v>#N/A</v>
      </c>
      <c r="BE1324" s="23" t="e">
        <f t="shared" si="696"/>
        <v>#N/A</v>
      </c>
      <c r="BF1324" s="17" t="e">
        <f>VLOOKUP($E1324,'DATA PENGUKURAN GARDU'!$A:$BS,46,0)</f>
        <v>#N/A</v>
      </c>
      <c r="BG1324" s="23" t="e">
        <f t="shared" si="697"/>
        <v>#N/A</v>
      </c>
      <c r="BH1324" s="17" t="e">
        <f>VLOOKUP($E1324,'DATA PENGUKURAN GARDU'!$A:$BS,46,0)</f>
        <v>#N/A</v>
      </c>
      <c r="BI1324" s="17" t="e">
        <f>VLOOKUP($E1324,'DATA PENGUKURAN GARDU'!$A:$BS,53,0)</f>
        <v>#N/A</v>
      </c>
      <c r="BJ1324" s="17" t="e">
        <f>VLOOKUP($E1324,'DATA PENGUKURAN GARDU'!$A:$BS,54,0)</f>
        <v>#N/A</v>
      </c>
      <c r="BK1324" s="20" t="e">
        <f t="shared" si="675"/>
        <v>#DIV/0!</v>
      </c>
      <c r="BL1324" s="20" t="e">
        <f t="shared" si="676"/>
        <v>#DIV/0!</v>
      </c>
      <c r="BM1324" s="20" t="e">
        <f t="shared" si="677"/>
        <v>#DIV/0!</v>
      </c>
      <c r="BN1324" s="25">
        <f t="shared" si="678"/>
        <v>165</v>
      </c>
      <c r="BO1324" s="26">
        <f t="shared" si="679"/>
        <v>0</v>
      </c>
      <c r="BP1324" s="21">
        <f t="shared" si="680"/>
        <v>0</v>
      </c>
      <c r="BQ1324" s="20">
        <f t="shared" si="681"/>
        <v>0.0161616161616162</v>
      </c>
      <c r="BR1324" s="20">
        <v>1060</v>
      </c>
      <c r="BS1324" s="9">
        <v>0</v>
      </c>
      <c r="BT1324" s="2" t="str">
        <f t="shared" si="682"/>
        <v>Underload</v>
      </c>
      <c r="BU1324" s="2" t="e">
        <f t="shared" si="665"/>
        <v>#DIV/0!</v>
      </c>
      <c r="BV1324" s="2" t="e">
        <f t="shared" si="666"/>
        <v>#N/A</v>
      </c>
    </row>
    <row r="1325" s="2" customFormat="1" ht="22.95" customHeight="1" spans="1:74">
      <c r="A1325" s="9" t="str">
        <f t="shared" si="667"/>
        <v>K-025Induk</v>
      </c>
      <c r="B1325" s="9" t="str">
        <f t="shared" si="668"/>
        <v>K-025jurusan 1</v>
      </c>
      <c r="C1325" s="9" t="str">
        <f t="shared" si="669"/>
        <v>K-025jurusan 2</v>
      </c>
      <c r="D1325" s="9" t="str">
        <f t="shared" si="670"/>
        <v>K-025jurusan 3</v>
      </c>
      <c r="E1325" s="9" t="str">
        <f t="shared" si="671"/>
        <v>K-025jurusan 4</v>
      </c>
      <c r="F1325" s="10" t="s">
        <v>454</v>
      </c>
      <c r="G1325" s="10" t="s">
        <v>132</v>
      </c>
      <c r="H1325" s="10" t="s">
        <v>455</v>
      </c>
      <c r="I1325" s="10" t="s">
        <v>10735</v>
      </c>
      <c r="J1325" s="10" t="s">
        <v>10736</v>
      </c>
      <c r="K1325" s="10">
        <v>160</v>
      </c>
      <c r="L1325" s="10"/>
      <c r="M1325" s="10"/>
      <c r="N1325" s="14">
        <f t="shared" si="672"/>
        <v>0</v>
      </c>
      <c r="O1325" s="15" t="e">
        <f t="shared" si="673"/>
        <v>#DIV/0!</v>
      </c>
      <c r="P1325" s="15" t="e">
        <f t="shared" si="674"/>
        <v>#DIV/0!</v>
      </c>
      <c r="Q1325" s="17">
        <f>VLOOKUP($A1325,'DATA PENGUKURAN GARDU'!$A:$BS,42,0)</f>
        <v>149</v>
      </c>
      <c r="R1325" s="18" t="e">
        <f t="shared" si="683"/>
        <v>#DIV/0!</v>
      </c>
      <c r="S1325" s="17">
        <f>VLOOKUP($A1325,'DATA PENGUKURAN GARDU'!$A:$BS,44,0)</f>
        <v>47</v>
      </c>
      <c r="T1325" s="18" t="e">
        <f t="shared" si="684"/>
        <v>#DIV/0!</v>
      </c>
      <c r="U1325" s="17">
        <f>VLOOKUP($A1325,'DATA PENGUKURAN GARDU'!$A:$BS,46,0)</f>
        <v>136</v>
      </c>
      <c r="V1325" s="18" t="e">
        <f t="shared" si="685"/>
        <v>#DIV/0!</v>
      </c>
      <c r="W1325" s="17">
        <f>VLOOKUP($A1325,'DATA PENGUKURAN GARDU'!$A:$BS,48,0)</f>
        <v>112</v>
      </c>
      <c r="X1325" s="17">
        <f>VLOOKUP($A1325,'DATA PENGUKURAN GARDU'!$A:$BS,53,0)</f>
        <v>230</v>
      </c>
      <c r="Y1325" s="17">
        <f>VLOOKUP($A1325,'DATA PENGUKURAN GARDU'!$A:$BS,54,0)</f>
        <v>400</v>
      </c>
      <c r="Z1325" s="17">
        <f>VLOOKUP($A1325,'DATA PENGUKURAN GARDU'!$A:$BS,55,0)</f>
        <v>203</v>
      </c>
      <c r="AA1325" s="20">
        <f>VLOOKUP($B1325,'DATA PENGUKURAN GARDU'!$A:$BS,42,0)</f>
        <v>78</v>
      </c>
      <c r="AB1325" s="21" t="e">
        <f t="shared" si="686"/>
        <v>#DIV/0!</v>
      </c>
      <c r="AC1325" s="20">
        <f>VLOOKUP($B1325,'DATA PENGUKURAN GARDU'!$A:$BS,44,0)</f>
        <v>18</v>
      </c>
      <c r="AD1325" s="21" t="e">
        <f t="shared" si="687"/>
        <v>#DIV/0!</v>
      </c>
      <c r="AE1325" s="20">
        <f>VLOOKUP($B1325,'DATA PENGUKURAN GARDU'!$A:$BS,46,0)</f>
        <v>40</v>
      </c>
      <c r="AF1325" s="21" t="e">
        <f t="shared" si="688"/>
        <v>#DIV/0!</v>
      </c>
      <c r="AG1325" s="20">
        <f>VLOOKUP($B1325,'DATA PENGUKURAN GARDU'!$A:$BS,46,0)</f>
        <v>40</v>
      </c>
      <c r="AH1325" s="20">
        <f>VLOOKUP($B1325,'DATA PENGUKURAN GARDU'!$A:$BS,53,0)</f>
        <v>0</v>
      </c>
      <c r="AI1325" s="20">
        <f>VLOOKUP($B1325,'DATA PENGUKURAN GARDU'!$A:$BS,54,0)</f>
        <v>0</v>
      </c>
      <c r="AJ1325" s="17">
        <f>VLOOKUP($C1325,'DATA PENGUKURAN GARDU'!$A:$BS,42,0)</f>
        <v>71</v>
      </c>
      <c r="AK1325" s="23" t="e">
        <f t="shared" si="689"/>
        <v>#DIV/0!</v>
      </c>
      <c r="AL1325" s="17">
        <f>VLOOKUP($C1325,'DATA PENGUKURAN GARDU'!$A:$BS,44,0)</f>
        <v>29</v>
      </c>
      <c r="AM1325" s="23" t="e">
        <f t="shared" si="690"/>
        <v>#DIV/0!</v>
      </c>
      <c r="AN1325" s="17">
        <f>VLOOKUP($C1325,'DATA PENGUKURAN GARDU'!$A:$BS,46,0)</f>
        <v>96</v>
      </c>
      <c r="AO1325" s="23" t="e">
        <f t="shared" si="691"/>
        <v>#DIV/0!</v>
      </c>
      <c r="AP1325" s="17">
        <f>VLOOKUP($C1325,'DATA PENGUKURAN GARDU'!$A:$BS,46,0)</f>
        <v>96</v>
      </c>
      <c r="AQ1325" s="17">
        <f>VLOOKUP($C1325,'DATA PENGUKURAN GARDU'!$A:$BS,53,0)</f>
        <v>0</v>
      </c>
      <c r="AR1325" s="17">
        <f>VLOOKUP($C1325,'DATA PENGUKURAN GARDU'!$A:$BS,54,0)</f>
        <v>0</v>
      </c>
      <c r="AS1325" s="20">
        <f>VLOOKUP($D1325,'DATA PENGUKURAN GARDU'!$A:$BS,42,0)</f>
        <v>0</v>
      </c>
      <c r="AT1325" s="21" t="e">
        <f t="shared" si="692"/>
        <v>#DIV/0!</v>
      </c>
      <c r="AU1325" s="20">
        <f>VLOOKUP($D1325,'DATA PENGUKURAN GARDU'!$A:$BS,44,0)</f>
        <v>0</v>
      </c>
      <c r="AV1325" s="21" t="e">
        <f t="shared" si="693"/>
        <v>#DIV/0!</v>
      </c>
      <c r="AW1325" s="20">
        <f>VLOOKUP($D1325,'DATA PENGUKURAN GARDU'!$A:$BS,46,0)</f>
        <v>0</v>
      </c>
      <c r="AX1325" s="21" t="e">
        <f t="shared" si="694"/>
        <v>#DIV/0!</v>
      </c>
      <c r="AY1325" s="20">
        <f>VLOOKUP($D1325,'DATA PENGUKURAN GARDU'!$A:$BS,46,0)</f>
        <v>0</v>
      </c>
      <c r="AZ1325" s="20">
        <f>VLOOKUP($D1325,'DATA PENGUKURAN GARDU'!$A:$BS,53,0)</f>
        <v>0</v>
      </c>
      <c r="BA1325" s="20">
        <f>VLOOKUP($D1325,'DATA PENGUKURAN GARDU'!$A:$BS,54,0)</f>
        <v>0</v>
      </c>
      <c r="BB1325" s="17" t="e">
        <f>VLOOKUP($E1325,'DATA PENGUKURAN GARDU'!$A:$BS,42,0)</f>
        <v>#N/A</v>
      </c>
      <c r="BC1325" s="23" t="e">
        <f t="shared" si="695"/>
        <v>#N/A</v>
      </c>
      <c r="BD1325" s="17" t="e">
        <f>VLOOKUP($E1325,'DATA PENGUKURAN GARDU'!$A:$BS,44,0)</f>
        <v>#N/A</v>
      </c>
      <c r="BE1325" s="23" t="e">
        <f t="shared" si="696"/>
        <v>#N/A</v>
      </c>
      <c r="BF1325" s="17" t="e">
        <f>VLOOKUP($E1325,'DATA PENGUKURAN GARDU'!$A:$BS,46,0)</f>
        <v>#N/A</v>
      </c>
      <c r="BG1325" s="23" t="e">
        <f t="shared" si="697"/>
        <v>#N/A</v>
      </c>
      <c r="BH1325" s="17" t="e">
        <f>VLOOKUP($E1325,'DATA PENGUKURAN GARDU'!$A:$BS,46,0)</f>
        <v>#N/A</v>
      </c>
      <c r="BI1325" s="17" t="e">
        <f>VLOOKUP($E1325,'DATA PENGUKURAN GARDU'!$A:$BS,53,0)</f>
        <v>#N/A</v>
      </c>
      <c r="BJ1325" s="17" t="e">
        <f>VLOOKUP($E1325,'DATA PENGUKURAN GARDU'!$A:$BS,54,0)</f>
        <v>#N/A</v>
      </c>
      <c r="BK1325" s="20" t="e">
        <f t="shared" si="675"/>
        <v>#DIV/0!</v>
      </c>
      <c r="BL1325" s="20" t="e">
        <f t="shared" si="676"/>
        <v>#DIV/0!</v>
      </c>
      <c r="BM1325" s="20" t="e">
        <f t="shared" si="677"/>
        <v>#DIV/0!</v>
      </c>
      <c r="BN1325" s="25">
        <f t="shared" si="678"/>
        <v>149</v>
      </c>
      <c r="BO1325" s="26">
        <f t="shared" si="679"/>
        <v>0</v>
      </c>
      <c r="BP1325" s="21">
        <f t="shared" si="680"/>
        <v>0</v>
      </c>
      <c r="BQ1325" s="20">
        <f t="shared" si="681"/>
        <v>0.257270693512304</v>
      </c>
      <c r="BR1325" s="20">
        <v>1060</v>
      </c>
      <c r="BS1325" s="9">
        <v>0</v>
      </c>
      <c r="BT1325" s="2" t="str">
        <f t="shared" si="682"/>
        <v>Underload</v>
      </c>
      <c r="BU1325" s="2" t="e">
        <f t="shared" si="665"/>
        <v>#DIV/0!</v>
      </c>
      <c r="BV1325" s="2" t="e">
        <f t="shared" si="666"/>
        <v>#N/A</v>
      </c>
    </row>
    <row r="1326" s="2" customFormat="1" ht="22.95" customHeight="1" spans="1:74">
      <c r="A1326" s="9" t="str">
        <f t="shared" si="667"/>
        <v>K-278.1Induk</v>
      </c>
      <c r="B1326" s="9" t="str">
        <f t="shared" si="668"/>
        <v>K-278.1jurusan 1</v>
      </c>
      <c r="C1326" s="9" t="str">
        <f t="shared" si="669"/>
        <v>K-278.1jurusan 2</v>
      </c>
      <c r="D1326" s="9" t="str">
        <f t="shared" si="670"/>
        <v>K-278.1jurusan 3</v>
      </c>
      <c r="E1326" s="9" t="str">
        <f t="shared" si="671"/>
        <v>K-278.1jurusan 4</v>
      </c>
      <c r="F1326" s="10" t="s">
        <v>131</v>
      </c>
      <c r="G1326" s="10" t="s">
        <v>132</v>
      </c>
      <c r="H1326" s="10" t="s">
        <v>916</v>
      </c>
      <c r="I1326" s="10" t="s">
        <v>11530</v>
      </c>
      <c r="J1326" s="10" t="s">
        <v>11531</v>
      </c>
      <c r="K1326" s="10">
        <v>160</v>
      </c>
      <c r="L1326" s="10"/>
      <c r="M1326" s="10"/>
      <c r="N1326" s="14">
        <f t="shared" si="672"/>
        <v>0</v>
      </c>
      <c r="O1326" s="15" t="e">
        <f t="shared" si="673"/>
        <v>#DIV/0!</v>
      </c>
      <c r="P1326" s="15" t="e">
        <f t="shared" si="674"/>
        <v>#DIV/0!</v>
      </c>
      <c r="Q1326" s="17">
        <f>VLOOKUP($A1326,'DATA PENGUKURAN GARDU'!$A:$BS,42,0)</f>
        <v>34</v>
      </c>
      <c r="R1326" s="18" t="e">
        <f t="shared" si="683"/>
        <v>#DIV/0!</v>
      </c>
      <c r="S1326" s="17">
        <f>VLOOKUP($A1326,'DATA PENGUKURAN GARDU'!$A:$BS,44,0)</f>
        <v>45</v>
      </c>
      <c r="T1326" s="18" t="e">
        <f t="shared" si="684"/>
        <v>#DIV/0!</v>
      </c>
      <c r="U1326" s="17">
        <f>VLOOKUP($A1326,'DATA PENGUKURAN GARDU'!$A:$BS,46,0)</f>
        <v>34</v>
      </c>
      <c r="V1326" s="18" t="e">
        <f t="shared" si="685"/>
        <v>#DIV/0!</v>
      </c>
      <c r="W1326" s="17">
        <f>VLOOKUP($A1326,'DATA PENGUKURAN GARDU'!$A:$BS,48,0)</f>
        <v>9</v>
      </c>
      <c r="X1326" s="17">
        <f>VLOOKUP($A1326,'DATA PENGUKURAN GARDU'!$A:$BS,53,0)</f>
        <v>230</v>
      </c>
      <c r="Y1326" s="17">
        <f>VLOOKUP($A1326,'DATA PENGUKURAN GARDU'!$A:$BS,54,0)</f>
        <v>400</v>
      </c>
      <c r="Z1326" s="17">
        <f>VLOOKUP($A1326,'DATA PENGUKURAN GARDU'!$A:$BS,55,0)</f>
        <v>203</v>
      </c>
      <c r="AA1326" s="20">
        <f>VLOOKUP($B1326,'DATA PENGUKURAN GARDU'!$A:$BS,42,0)</f>
        <v>13</v>
      </c>
      <c r="AB1326" s="21" t="e">
        <f t="shared" si="686"/>
        <v>#DIV/0!</v>
      </c>
      <c r="AC1326" s="20">
        <f>VLOOKUP($B1326,'DATA PENGUKURAN GARDU'!$A:$BS,44,0)</f>
        <v>14</v>
      </c>
      <c r="AD1326" s="21" t="e">
        <f t="shared" si="687"/>
        <v>#DIV/0!</v>
      </c>
      <c r="AE1326" s="20">
        <f>VLOOKUP($B1326,'DATA PENGUKURAN GARDU'!$A:$BS,46,0)</f>
        <v>13</v>
      </c>
      <c r="AF1326" s="21" t="e">
        <f t="shared" si="688"/>
        <v>#DIV/0!</v>
      </c>
      <c r="AG1326" s="20">
        <f>VLOOKUP($B1326,'DATA PENGUKURAN GARDU'!$A:$BS,46,0)</f>
        <v>13</v>
      </c>
      <c r="AH1326" s="20">
        <f>VLOOKUP($B1326,'DATA PENGUKURAN GARDU'!$A:$BS,53,0)</f>
        <v>0</v>
      </c>
      <c r="AI1326" s="20">
        <f>VLOOKUP($B1326,'DATA PENGUKURAN GARDU'!$A:$BS,54,0)</f>
        <v>0</v>
      </c>
      <c r="AJ1326" s="17">
        <f>VLOOKUP($C1326,'DATA PENGUKURAN GARDU'!$A:$BS,42,0)</f>
        <v>21</v>
      </c>
      <c r="AK1326" s="23" t="e">
        <f t="shared" si="689"/>
        <v>#DIV/0!</v>
      </c>
      <c r="AL1326" s="17">
        <f>VLOOKUP($C1326,'DATA PENGUKURAN GARDU'!$A:$BS,44,0)</f>
        <v>31</v>
      </c>
      <c r="AM1326" s="23" t="e">
        <f t="shared" si="690"/>
        <v>#DIV/0!</v>
      </c>
      <c r="AN1326" s="17">
        <f>VLOOKUP($C1326,'DATA PENGUKURAN GARDU'!$A:$BS,46,0)</f>
        <v>21</v>
      </c>
      <c r="AO1326" s="23" t="e">
        <f t="shared" si="691"/>
        <v>#DIV/0!</v>
      </c>
      <c r="AP1326" s="17">
        <f>VLOOKUP($C1326,'DATA PENGUKURAN GARDU'!$A:$BS,46,0)</f>
        <v>21</v>
      </c>
      <c r="AQ1326" s="17">
        <f>VLOOKUP($C1326,'DATA PENGUKURAN GARDU'!$A:$BS,53,0)</f>
        <v>0</v>
      </c>
      <c r="AR1326" s="17">
        <f>VLOOKUP($C1326,'DATA PENGUKURAN GARDU'!$A:$BS,54,0)</f>
        <v>0</v>
      </c>
      <c r="AS1326" s="20">
        <f>VLOOKUP($D1326,'DATA PENGUKURAN GARDU'!$A:$BS,42,0)</f>
        <v>0</v>
      </c>
      <c r="AT1326" s="21" t="e">
        <f t="shared" si="692"/>
        <v>#DIV/0!</v>
      </c>
      <c r="AU1326" s="20">
        <f>VLOOKUP($D1326,'DATA PENGUKURAN GARDU'!$A:$BS,44,0)</f>
        <v>0</v>
      </c>
      <c r="AV1326" s="21" t="e">
        <f t="shared" si="693"/>
        <v>#DIV/0!</v>
      </c>
      <c r="AW1326" s="20">
        <f>VLOOKUP($D1326,'DATA PENGUKURAN GARDU'!$A:$BS,46,0)</f>
        <v>0</v>
      </c>
      <c r="AX1326" s="21" t="e">
        <f t="shared" si="694"/>
        <v>#DIV/0!</v>
      </c>
      <c r="AY1326" s="20">
        <f>VLOOKUP($D1326,'DATA PENGUKURAN GARDU'!$A:$BS,46,0)</f>
        <v>0</v>
      </c>
      <c r="AZ1326" s="20">
        <f>VLOOKUP($D1326,'DATA PENGUKURAN GARDU'!$A:$BS,53,0)</f>
        <v>0</v>
      </c>
      <c r="BA1326" s="20">
        <f>VLOOKUP($D1326,'DATA PENGUKURAN GARDU'!$A:$BS,54,0)</f>
        <v>0</v>
      </c>
      <c r="BB1326" s="17" t="e">
        <f>VLOOKUP($E1326,'DATA PENGUKURAN GARDU'!$A:$BS,42,0)</f>
        <v>#N/A</v>
      </c>
      <c r="BC1326" s="23" t="e">
        <f t="shared" si="695"/>
        <v>#N/A</v>
      </c>
      <c r="BD1326" s="17" t="e">
        <f>VLOOKUP($E1326,'DATA PENGUKURAN GARDU'!$A:$BS,44,0)</f>
        <v>#N/A</v>
      </c>
      <c r="BE1326" s="23" t="e">
        <f t="shared" si="696"/>
        <v>#N/A</v>
      </c>
      <c r="BF1326" s="17" t="e">
        <f>VLOOKUP($E1326,'DATA PENGUKURAN GARDU'!$A:$BS,46,0)</f>
        <v>#N/A</v>
      </c>
      <c r="BG1326" s="23" t="e">
        <f t="shared" si="697"/>
        <v>#N/A</v>
      </c>
      <c r="BH1326" s="17" t="e">
        <f>VLOOKUP($E1326,'DATA PENGUKURAN GARDU'!$A:$BS,46,0)</f>
        <v>#N/A</v>
      </c>
      <c r="BI1326" s="17" t="e">
        <f>VLOOKUP($E1326,'DATA PENGUKURAN GARDU'!$A:$BS,53,0)</f>
        <v>#N/A</v>
      </c>
      <c r="BJ1326" s="17" t="e">
        <f>VLOOKUP($E1326,'DATA PENGUKURAN GARDU'!$A:$BS,54,0)</f>
        <v>#N/A</v>
      </c>
      <c r="BK1326" s="20" t="e">
        <f t="shared" si="675"/>
        <v>#DIV/0!</v>
      </c>
      <c r="BL1326" s="20" t="e">
        <f t="shared" si="676"/>
        <v>#DIV/0!</v>
      </c>
      <c r="BM1326" s="20" t="e">
        <f t="shared" si="677"/>
        <v>#DIV/0!</v>
      </c>
      <c r="BN1326" s="25">
        <f t="shared" si="678"/>
        <v>45</v>
      </c>
      <c r="BO1326" s="26">
        <f t="shared" si="679"/>
        <v>0</v>
      </c>
      <c r="BP1326" s="21">
        <f t="shared" si="680"/>
        <v>0</v>
      </c>
      <c r="BQ1326" s="20">
        <f t="shared" si="681"/>
        <v>0</v>
      </c>
      <c r="BR1326" s="20">
        <v>1060</v>
      </c>
      <c r="BS1326" s="9">
        <v>0</v>
      </c>
      <c r="BT1326" s="2" t="str">
        <f t="shared" si="682"/>
        <v>Underload</v>
      </c>
      <c r="BU1326" s="2" t="e">
        <f t="shared" si="665"/>
        <v>#DIV/0!</v>
      </c>
      <c r="BV1326" s="2" t="e">
        <f t="shared" si="666"/>
        <v>#N/A</v>
      </c>
    </row>
    <row r="1327" s="2" customFormat="1" ht="22.95" customHeight="1" spans="1:74">
      <c r="A1327" s="9" t="str">
        <f t="shared" si="667"/>
        <v>K-027Induk</v>
      </c>
      <c r="B1327" s="9" t="str">
        <f t="shared" si="668"/>
        <v>K-027jurusan 1</v>
      </c>
      <c r="C1327" s="9" t="str">
        <f t="shared" si="669"/>
        <v>K-027jurusan 2</v>
      </c>
      <c r="D1327" s="9" t="str">
        <f t="shared" si="670"/>
        <v>K-027jurusan 3</v>
      </c>
      <c r="E1327" s="9" t="str">
        <f t="shared" si="671"/>
        <v>K-027jurusan 4</v>
      </c>
      <c r="F1327" s="10" t="s">
        <v>454</v>
      </c>
      <c r="G1327" s="10" t="s">
        <v>132</v>
      </c>
      <c r="H1327" s="10" t="s">
        <v>1379</v>
      </c>
      <c r="I1327" s="10" t="s">
        <v>12370</v>
      </c>
      <c r="J1327" s="10" t="s">
        <v>12371</v>
      </c>
      <c r="K1327" s="10">
        <v>160</v>
      </c>
      <c r="L1327" s="10"/>
      <c r="M1327" s="10"/>
      <c r="N1327" s="14">
        <f t="shared" si="672"/>
        <v>0</v>
      </c>
      <c r="O1327" s="15" t="e">
        <f t="shared" si="673"/>
        <v>#DIV/0!</v>
      </c>
      <c r="P1327" s="15" t="e">
        <f t="shared" si="674"/>
        <v>#DIV/0!</v>
      </c>
      <c r="Q1327" s="17">
        <f>VLOOKUP($A1327,'DATA PENGUKURAN GARDU'!$A:$BS,42,0)</f>
        <v>153</v>
      </c>
      <c r="R1327" s="18" t="e">
        <f t="shared" si="683"/>
        <v>#DIV/0!</v>
      </c>
      <c r="S1327" s="17">
        <f>VLOOKUP($A1327,'DATA PENGUKURAN GARDU'!$A:$BS,44,0)</f>
        <v>133</v>
      </c>
      <c r="T1327" s="18" t="e">
        <f t="shared" si="684"/>
        <v>#DIV/0!</v>
      </c>
      <c r="U1327" s="17">
        <f>VLOOKUP($A1327,'DATA PENGUKURAN GARDU'!$A:$BS,46,0)</f>
        <v>153</v>
      </c>
      <c r="V1327" s="18" t="e">
        <f t="shared" si="685"/>
        <v>#DIV/0!</v>
      </c>
      <c r="W1327" s="17">
        <f>VLOOKUP($A1327,'DATA PENGUKURAN GARDU'!$A:$BS,48,0)</f>
        <v>119</v>
      </c>
      <c r="X1327" s="17">
        <f>VLOOKUP($A1327,'DATA PENGUKURAN GARDU'!$A:$BS,53,0)</f>
        <v>230</v>
      </c>
      <c r="Y1327" s="17">
        <f>VLOOKUP($A1327,'DATA PENGUKURAN GARDU'!$A:$BS,54,0)</f>
        <v>400</v>
      </c>
      <c r="Z1327" s="17">
        <f>VLOOKUP($A1327,'DATA PENGUKURAN GARDU'!$A:$BS,55,0)</f>
        <v>203</v>
      </c>
      <c r="AA1327" s="20">
        <f>VLOOKUP($B1327,'DATA PENGUKURAN GARDU'!$A:$BS,42,0)</f>
        <v>30</v>
      </c>
      <c r="AB1327" s="21" t="e">
        <f t="shared" si="686"/>
        <v>#DIV/0!</v>
      </c>
      <c r="AC1327" s="20">
        <f>VLOOKUP($B1327,'DATA PENGUKURAN GARDU'!$A:$BS,44,0)</f>
        <v>75</v>
      </c>
      <c r="AD1327" s="21" t="e">
        <f t="shared" si="687"/>
        <v>#DIV/0!</v>
      </c>
      <c r="AE1327" s="20">
        <f>VLOOKUP($B1327,'DATA PENGUKURAN GARDU'!$A:$BS,46,0)</f>
        <v>85</v>
      </c>
      <c r="AF1327" s="21" t="e">
        <f t="shared" si="688"/>
        <v>#DIV/0!</v>
      </c>
      <c r="AG1327" s="20">
        <f>VLOOKUP($B1327,'DATA PENGUKURAN GARDU'!$A:$BS,46,0)</f>
        <v>85</v>
      </c>
      <c r="AH1327" s="20">
        <f>VLOOKUP($B1327,'DATA PENGUKURAN GARDU'!$A:$BS,53,0)</f>
        <v>0</v>
      </c>
      <c r="AI1327" s="20">
        <f>VLOOKUP($B1327,'DATA PENGUKURAN GARDU'!$A:$BS,54,0)</f>
        <v>0</v>
      </c>
      <c r="AJ1327" s="17">
        <f>VLOOKUP($C1327,'DATA PENGUKURAN GARDU'!$A:$BS,42,0)</f>
        <v>123</v>
      </c>
      <c r="AK1327" s="23" t="e">
        <f t="shared" si="689"/>
        <v>#DIV/0!</v>
      </c>
      <c r="AL1327" s="17">
        <f>VLOOKUP($C1327,'DATA PENGUKURAN GARDU'!$A:$BS,44,0)</f>
        <v>58</v>
      </c>
      <c r="AM1327" s="23" t="e">
        <f t="shared" si="690"/>
        <v>#DIV/0!</v>
      </c>
      <c r="AN1327" s="17">
        <f>VLOOKUP($C1327,'DATA PENGUKURAN GARDU'!$A:$BS,46,0)</f>
        <v>68</v>
      </c>
      <c r="AO1327" s="23" t="e">
        <f t="shared" si="691"/>
        <v>#DIV/0!</v>
      </c>
      <c r="AP1327" s="17">
        <f>VLOOKUP($C1327,'DATA PENGUKURAN GARDU'!$A:$BS,46,0)</f>
        <v>68</v>
      </c>
      <c r="AQ1327" s="17">
        <f>VLOOKUP($C1327,'DATA PENGUKURAN GARDU'!$A:$BS,53,0)</f>
        <v>0</v>
      </c>
      <c r="AR1327" s="17">
        <f>VLOOKUP($C1327,'DATA PENGUKURAN GARDU'!$A:$BS,54,0)</f>
        <v>0</v>
      </c>
      <c r="AS1327" s="20">
        <f>VLOOKUP($D1327,'DATA PENGUKURAN GARDU'!$A:$BS,42,0)</f>
        <v>0</v>
      </c>
      <c r="AT1327" s="21" t="e">
        <f t="shared" si="692"/>
        <v>#DIV/0!</v>
      </c>
      <c r="AU1327" s="20">
        <f>VLOOKUP($D1327,'DATA PENGUKURAN GARDU'!$A:$BS,44,0)</f>
        <v>0</v>
      </c>
      <c r="AV1327" s="21" t="e">
        <f t="shared" si="693"/>
        <v>#DIV/0!</v>
      </c>
      <c r="AW1327" s="20">
        <f>VLOOKUP($D1327,'DATA PENGUKURAN GARDU'!$A:$BS,46,0)</f>
        <v>0</v>
      </c>
      <c r="AX1327" s="21" t="e">
        <f t="shared" si="694"/>
        <v>#DIV/0!</v>
      </c>
      <c r="AY1327" s="20">
        <f>VLOOKUP($D1327,'DATA PENGUKURAN GARDU'!$A:$BS,46,0)</f>
        <v>0</v>
      </c>
      <c r="AZ1327" s="20">
        <f>VLOOKUP($D1327,'DATA PENGUKURAN GARDU'!$A:$BS,53,0)</f>
        <v>0</v>
      </c>
      <c r="BA1327" s="20">
        <f>VLOOKUP($D1327,'DATA PENGUKURAN GARDU'!$A:$BS,54,0)</f>
        <v>0</v>
      </c>
      <c r="BB1327" s="17" t="e">
        <f>VLOOKUP($E1327,'DATA PENGUKURAN GARDU'!$A:$BS,42,0)</f>
        <v>#N/A</v>
      </c>
      <c r="BC1327" s="23" t="e">
        <f t="shared" si="695"/>
        <v>#N/A</v>
      </c>
      <c r="BD1327" s="17" t="e">
        <f>VLOOKUP($E1327,'DATA PENGUKURAN GARDU'!$A:$BS,44,0)</f>
        <v>#N/A</v>
      </c>
      <c r="BE1327" s="23" t="e">
        <f t="shared" si="696"/>
        <v>#N/A</v>
      </c>
      <c r="BF1327" s="17" t="e">
        <f>VLOOKUP($E1327,'DATA PENGUKURAN GARDU'!$A:$BS,46,0)</f>
        <v>#N/A</v>
      </c>
      <c r="BG1327" s="23" t="e">
        <f t="shared" si="697"/>
        <v>#N/A</v>
      </c>
      <c r="BH1327" s="17" t="e">
        <f>VLOOKUP($E1327,'DATA PENGUKURAN GARDU'!$A:$BS,46,0)</f>
        <v>#N/A</v>
      </c>
      <c r="BI1327" s="17" t="e">
        <f>VLOOKUP($E1327,'DATA PENGUKURAN GARDU'!$A:$BS,53,0)</f>
        <v>#N/A</v>
      </c>
      <c r="BJ1327" s="17" t="e">
        <f>VLOOKUP($E1327,'DATA PENGUKURAN GARDU'!$A:$BS,54,0)</f>
        <v>#N/A</v>
      </c>
      <c r="BK1327" s="20" t="e">
        <f t="shared" si="675"/>
        <v>#DIV/0!</v>
      </c>
      <c r="BL1327" s="20" t="e">
        <f t="shared" si="676"/>
        <v>#DIV/0!</v>
      </c>
      <c r="BM1327" s="20" t="e">
        <f t="shared" si="677"/>
        <v>#DIV/0!</v>
      </c>
      <c r="BN1327" s="25">
        <f t="shared" si="678"/>
        <v>153</v>
      </c>
      <c r="BO1327" s="26">
        <f t="shared" si="679"/>
        <v>0</v>
      </c>
      <c r="BP1327" s="21">
        <f t="shared" si="680"/>
        <v>0</v>
      </c>
      <c r="BQ1327" s="20">
        <f t="shared" si="681"/>
        <v>0.0435729847494553</v>
      </c>
      <c r="BR1327" s="20">
        <v>1060</v>
      </c>
      <c r="BS1327" s="9">
        <v>0</v>
      </c>
      <c r="BT1327" s="2" t="str">
        <f t="shared" si="682"/>
        <v>Underload</v>
      </c>
      <c r="BU1327" s="2" t="e">
        <f t="shared" si="665"/>
        <v>#DIV/0!</v>
      </c>
      <c r="BV1327" s="2" t="e">
        <f t="shared" si="666"/>
        <v>#N/A</v>
      </c>
    </row>
    <row r="1328" s="2" customFormat="1" ht="22.95" customHeight="1" spans="1:74">
      <c r="A1328" s="9" t="str">
        <f t="shared" si="667"/>
        <v>K-143Induk</v>
      </c>
      <c r="B1328" s="9" t="str">
        <f t="shared" si="668"/>
        <v>K-143jurusan 1</v>
      </c>
      <c r="C1328" s="9" t="str">
        <f t="shared" si="669"/>
        <v>K-143jurusan 2</v>
      </c>
      <c r="D1328" s="9" t="str">
        <f t="shared" si="670"/>
        <v>K-143jurusan 3</v>
      </c>
      <c r="E1328" s="9" t="str">
        <f t="shared" si="671"/>
        <v>K-143jurusan 4</v>
      </c>
      <c r="F1328" s="10" t="s">
        <v>462</v>
      </c>
      <c r="G1328" s="10" t="s">
        <v>132</v>
      </c>
      <c r="H1328" s="10" t="s">
        <v>1544</v>
      </c>
      <c r="I1328" s="10" t="s">
        <v>12669</v>
      </c>
      <c r="J1328" s="10" t="s">
        <v>12670</v>
      </c>
      <c r="K1328" s="10">
        <v>160</v>
      </c>
      <c r="L1328" s="10"/>
      <c r="M1328" s="10"/>
      <c r="N1328" s="14">
        <f t="shared" si="672"/>
        <v>0</v>
      </c>
      <c r="O1328" s="15" t="e">
        <f t="shared" si="673"/>
        <v>#DIV/0!</v>
      </c>
      <c r="P1328" s="15" t="e">
        <f t="shared" si="674"/>
        <v>#DIV/0!</v>
      </c>
      <c r="Q1328" s="17">
        <f>VLOOKUP($A1328,'DATA PENGUKURAN GARDU'!$A:$BS,42,0)</f>
        <v>77</v>
      </c>
      <c r="R1328" s="18" t="e">
        <f t="shared" si="683"/>
        <v>#DIV/0!</v>
      </c>
      <c r="S1328" s="17">
        <f>VLOOKUP($A1328,'DATA PENGUKURAN GARDU'!$A:$BS,44,0)</f>
        <v>77</v>
      </c>
      <c r="T1328" s="18" t="e">
        <f t="shared" si="684"/>
        <v>#DIV/0!</v>
      </c>
      <c r="U1328" s="17">
        <f>VLOOKUP($A1328,'DATA PENGUKURAN GARDU'!$A:$BS,46,0)</f>
        <v>91</v>
      </c>
      <c r="V1328" s="18" t="e">
        <f t="shared" si="685"/>
        <v>#DIV/0!</v>
      </c>
      <c r="W1328" s="17">
        <f>VLOOKUP($A1328,'DATA PENGUKURAN GARDU'!$A:$BS,48,0)</f>
        <v>29</v>
      </c>
      <c r="X1328" s="17">
        <f>VLOOKUP($A1328,'DATA PENGUKURAN GARDU'!$A:$BS,53,0)</f>
        <v>223</v>
      </c>
      <c r="Y1328" s="17">
        <f>VLOOKUP($A1328,'DATA PENGUKURAN GARDU'!$A:$BS,54,0)</f>
        <v>389</v>
      </c>
      <c r="Z1328" s="17">
        <f>VLOOKUP($A1328,'DATA PENGUKURAN GARDU'!$A:$BS,55,0)</f>
        <v>218</v>
      </c>
      <c r="AA1328" s="20">
        <f>VLOOKUP($B1328,'DATA PENGUKURAN GARDU'!$A:$BS,42,0)</f>
        <v>50</v>
      </c>
      <c r="AB1328" s="21" t="e">
        <f t="shared" si="686"/>
        <v>#DIV/0!</v>
      </c>
      <c r="AC1328" s="20">
        <f>VLOOKUP($B1328,'DATA PENGUKURAN GARDU'!$A:$BS,44,0)</f>
        <v>60</v>
      </c>
      <c r="AD1328" s="21" t="e">
        <f t="shared" si="687"/>
        <v>#DIV/0!</v>
      </c>
      <c r="AE1328" s="20">
        <f>VLOOKUP($B1328,'DATA PENGUKURAN GARDU'!$A:$BS,46,0)</f>
        <v>65</v>
      </c>
      <c r="AF1328" s="21" t="e">
        <f t="shared" si="688"/>
        <v>#DIV/0!</v>
      </c>
      <c r="AG1328" s="20">
        <f>VLOOKUP($B1328,'DATA PENGUKURAN GARDU'!$A:$BS,46,0)</f>
        <v>65</v>
      </c>
      <c r="AH1328" s="20">
        <f>VLOOKUP($B1328,'DATA PENGUKURAN GARDU'!$A:$BS,53,0)</f>
        <v>224</v>
      </c>
      <c r="AI1328" s="20">
        <f>VLOOKUP($B1328,'DATA PENGUKURAN GARDU'!$A:$BS,54,0)</f>
        <v>384</v>
      </c>
      <c r="AJ1328" s="17">
        <f>VLOOKUP($C1328,'DATA PENGUKURAN GARDU'!$A:$BS,42,0)</f>
        <v>27</v>
      </c>
      <c r="AK1328" s="23" t="e">
        <f t="shared" si="689"/>
        <v>#DIV/0!</v>
      </c>
      <c r="AL1328" s="17">
        <f>VLOOKUP($C1328,'DATA PENGUKURAN GARDU'!$A:$BS,44,0)</f>
        <v>17</v>
      </c>
      <c r="AM1328" s="23" t="e">
        <f t="shared" si="690"/>
        <v>#DIV/0!</v>
      </c>
      <c r="AN1328" s="17">
        <f>VLOOKUP($C1328,'DATA PENGUKURAN GARDU'!$A:$BS,46,0)</f>
        <v>26</v>
      </c>
      <c r="AO1328" s="23" t="e">
        <f t="shared" si="691"/>
        <v>#DIV/0!</v>
      </c>
      <c r="AP1328" s="17">
        <f>VLOOKUP($C1328,'DATA PENGUKURAN GARDU'!$A:$BS,46,0)</f>
        <v>26</v>
      </c>
      <c r="AQ1328" s="17">
        <f>VLOOKUP($C1328,'DATA PENGUKURAN GARDU'!$A:$BS,53,0)</f>
        <v>221</v>
      </c>
      <c r="AR1328" s="17">
        <f>VLOOKUP($C1328,'DATA PENGUKURAN GARDU'!$A:$BS,54,0)</f>
        <v>386</v>
      </c>
      <c r="AS1328" s="20">
        <f>VLOOKUP($D1328,'DATA PENGUKURAN GARDU'!$A:$BS,42,0)</f>
        <v>0</v>
      </c>
      <c r="AT1328" s="21" t="e">
        <f t="shared" si="692"/>
        <v>#DIV/0!</v>
      </c>
      <c r="AU1328" s="20">
        <f>VLOOKUP($D1328,'DATA PENGUKURAN GARDU'!$A:$BS,44,0)</f>
        <v>0</v>
      </c>
      <c r="AV1328" s="21" t="e">
        <f t="shared" si="693"/>
        <v>#DIV/0!</v>
      </c>
      <c r="AW1328" s="20">
        <f>VLOOKUP($D1328,'DATA PENGUKURAN GARDU'!$A:$BS,46,0)</f>
        <v>0</v>
      </c>
      <c r="AX1328" s="21" t="e">
        <f t="shared" si="694"/>
        <v>#DIV/0!</v>
      </c>
      <c r="AY1328" s="20">
        <f>VLOOKUP($D1328,'DATA PENGUKURAN GARDU'!$A:$BS,46,0)</f>
        <v>0</v>
      </c>
      <c r="AZ1328" s="20">
        <f>VLOOKUP($D1328,'DATA PENGUKURAN GARDU'!$A:$BS,53,0)</f>
        <v>0</v>
      </c>
      <c r="BA1328" s="20">
        <f>VLOOKUP($D1328,'DATA PENGUKURAN GARDU'!$A:$BS,54,0)</f>
        <v>0</v>
      </c>
      <c r="BB1328" s="17" t="e">
        <f>VLOOKUP($E1328,'DATA PENGUKURAN GARDU'!$A:$BS,42,0)</f>
        <v>#N/A</v>
      </c>
      <c r="BC1328" s="23" t="e">
        <f t="shared" si="695"/>
        <v>#N/A</v>
      </c>
      <c r="BD1328" s="17" t="e">
        <f>VLOOKUP($E1328,'DATA PENGUKURAN GARDU'!$A:$BS,44,0)</f>
        <v>#N/A</v>
      </c>
      <c r="BE1328" s="23" t="e">
        <f t="shared" si="696"/>
        <v>#N/A</v>
      </c>
      <c r="BF1328" s="17" t="e">
        <f>VLOOKUP($E1328,'DATA PENGUKURAN GARDU'!$A:$BS,46,0)</f>
        <v>#N/A</v>
      </c>
      <c r="BG1328" s="23" t="e">
        <f t="shared" si="697"/>
        <v>#N/A</v>
      </c>
      <c r="BH1328" s="17" t="e">
        <f>VLOOKUP($E1328,'DATA PENGUKURAN GARDU'!$A:$BS,46,0)</f>
        <v>#N/A</v>
      </c>
      <c r="BI1328" s="17" t="e">
        <f>VLOOKUP($E1328,'DATA PENGUKURAN GARDU'!$A:$BS,53,0)</f>
        <v>#N/A</v>
      </c>
      <c r="BJ1328" s="17" t="e">
        <f>VLOOKUP($E1328,'DATA PENGUKURAN GARDU'!$A:$BS,54,0)</f>
        <v>#N/A</v>
      </c>
      <c r="BK1328" s="20" t="e">
        <f t="shared" si="675"/>
        <v>#DIV/0!</v>
      </c>
      <c r="BL1328" s="20" t="e">
        <f t="shared" si="676"/>
        <v>#DIV/0!</v>
      </c>
      <c r="BM1328" s="20" t="e">
        <f t="shared" si="677"/>
        <v>#DIV/0!</v>
      </c>
      <c r="BN1328" s="25">
        <f t="shared" si="678"/>
        <v>91</v>
      </c>
      <c r="BO1328" s="26">
        <f t="shared" si="679"/>
        <v>60.45312</v>
      </c>
      <c r="BP1328" s="21">
        <f t="shared" si="680"/>
        <v>37.7832</v>
      </c>
      <c r="BQ1328" s="20">
        <f t="shared" si="681"/>
        <v>0</v>
      </c>
      <c r="BR1328" s="20">
        <v>2100</v>
      </c>
      <c r="BS1328" s="9">
        <v>0</v>
      </c>
      <c r="BT1328" s="2" t="str">
        <f t="shared" si="682"/>
        <v>Baik</v>
      </c>
      <c r="BU1328" s="2" t="e">
        <f t="shared" si="665"/>
        <v>#DIV/0!</v>
      </c>
      <c r="BV1328" s="2" t="e">
        <f t="shared" si="666"/>
        <v>#N/A</v>
      </c>
    </row>
    <row r="1329" s="2" customFormat="1" ht="22.95" customHeight="1" spans="1:74">
      <c r="A1329" s="9" t="str">
        <f t="shared" si="667"/>
        <v>K-201Induk</v>
      </c>
      <c r="B1329" s="9" t="str">
        <f t="shared" si="668"/>
        <v>K-201jurusan 1</v>
      </c>
      <c r="C1329" s="9" t="str">
        <f t="shared" si="669"/>
        <v>K-201jurusan 2</v>
      </c>
      <c r="D1329" s="9" t="str">
        <f t="shared" si="670"/>
        <v>K-201jurusan 3</v>
      </c>
      <c r="E1329" s="9" t="str">
        <f t="shared" si="671"/>
        <v>K-201jurusan 4</v>
      </c>
      <c r="F1329" s="10" t="s">
        <v>462</v>
      </c>
      <c r="G1329" s="10" t="s">
        <v>132</v>
      </c>
      <c r="H1329" s="10" t="s">
        <v>1574</v>
      </c>
      <c r="I1329" s="10" t="s">
        <v>12728</v>
      </c>
      <c r="J1329" s="10" t="s">
        <v>12729</v>
      </c>
      <c r="K1329" s="10">
        <v>160</v>
      </c>
      <c r="L1329" s="10"/>
      <c r="M1329" s="10"/>
      <c r="N1329" s="14">
        <f t="shared" si="672"/>
        <v>0</v>
      </c>
      <c r="O1329" s="15" t="e">
        <f t="shared" si="673"/>
        <v>#DIV/0!</v>
      </c>
      <c r="P1329" s="15" t="e">
        <f t="shared" si="674"/>
        <v>#DIV/0!</v>
      </c>
      <c r="Q1329" s="17">
        <f>VLOOKUP($A1329,'DATA PENGUKURAN GARDU'!$A:$BS,42,0)</f>
        <v>131</v>
      </c>
      <c r="R1329" s="18" t="e">
        <f t="shared" si="683"/>
        <v>#DIV/0!</v>
      </c>
      <c r="S1329" s="17">
        <f>VLOOKUP($A1329,'DATA PENGUKURAN GARDU'!$A:$BS,44,0)</f>
        <v>113</v>
      </c>
      <c r="T1329" s="18" t="e">
        <f t="shared" si="684"/>
        <v>#DIV/0!</v>
      </c>
      <c r="U1329" s="17">
        <f>VLOOKUP($A1329,'DATA PENGUKURAN GARDU'!$A:$BS,46,0)</f>
        <v>119</v>
      </c>
      <c r="V1329" s="18" t="e">
        <f t="shared" si="685"/>
        <v>#DIV/0!</v>
      </c>
      <c r="W1329" s="17">
        <f>VLOOKUP($A1329,'DATA PENGUKURAN GARDU'!$A:$BS,48,0)</f>
        <v>71.4</v>
      </c>
      <c r="X1329" s="17">
        <f>VLOOKUP($A1329,'DATA PENGUKURAN GARDU'!$A:$BS,53,0)</f>
        <v>230</v>
      </c>
      <c r="Y1329" s="17">
        <f>VLOOKUP($A1329,'DATA PENGUKURAN GARDU'!$A:$BS,54,0)</f>
        <v>400</v>
      </c>
      <c r="Z1329" s="17">
        <f>VLOOKUP($A1329,'DATA PENGUKURAN GARDU'!$A:$BS,55,0)</f>
        <v>203</v>
      </c>
      <c r="AA1329" s="20">
        <f>VLOOKUP($B1329,'DATA PENGUKURAN GARDU'!$A:$BS,42,0)</f>
        <v>0</v>
      </c>
      <c r="AB1329" s="21" t="e">
        <f t="shared" si="686"/>
        <v>#DIV/0!</v>
      </c>
      <c r="AC1329" s="20">
        <f>VLOOKUP($B1329,'DATA PENGUKURAN GARDU'!$A:$BS,44,0)</f>
        <v>0</v>
      </c>
      <c r="AD1329" s="21" t="e">
        <f t="shared" si="687"/>
        <v>#DIV/0!</v>
      </c>
      <c r="AE1329" s="20">
        <f>VLOOKUP($B1329,'DATA PENGUKURAN GARDU'!$A:$BS,46,0)</f>
        <v>0</v>
      </c>
      <c r="AF1329" s="21" t="e">
        <f t="shared" si="688"/>
        <v>#DIV/0!</v>
      </c>
      <c r="AG1329" s="20">
        <f>VLOOKUP($B1329,'DATA PENGUKURAN GARDU'!$A:$BS,46,0)</f>
        <v>0</v>
      </c>
      <c r="AH1329" s="20">
        <f>VLOOKUP($B1329,'DATA PENGUKURAN GARDU'!$A:$BS,53,0)</f>
        <v>0</v>
      </c>
      <c r="AI1329" s="20">
        <f>VLOOKUP($B1329,'DATA PENGUKURAN GARDU'!$A:$BS,54,0)</f>
        <v>0</v>
      </c>
      <c r="AJ1329" s="17">
        <f>VLOOKUP($C1329,'DATA PENGUKURAN GARDU'!$A:$BS,42,0)</f>
        <v>0</v>
      </c>
      <c r="AK1329" s="23" t="e">
        <f t="shared" si="689"/>
        <v>#DIV/0!</v>
      </c>
      <c r="AL1329" s="17">
        <f>VLOOKUP($C1329,'DATA PENGUKURAN GARDU'!$A:$BS,44,0)</f>
        <v>0</v>
      </c>
      <c r="AM1329" s="23" t="e">
        <f t="shared" si="690"/>
        <v>#DIV/0!</v>
      </c>
      <c r="AN1329" s="17">
        <f>VLOOKUP($C1329,'DATA PENGUKURAN GARDU'!$A:$BS,46,0)</f>
        <v>0</v>
      </c>
      <c r="AO1329" s="23" t="e">
        <f t="shared" si="691"/>
        <v>#DIV/0!</v>
      </c>
      <c r="AP1329" s="17">
        <f>VLOOKUP($C1329,'DATA PENGUKURAN GARDU'!$A:$BS,46,0)</f>
        <v>0</v>
      </c>
      <c r="AQ1329" s="17">
        <f>VLOOKUP($C1329,'DATA PENGUKURAN GARDU'!$A:$BS,53,0)</f>
        <v>0</v>
      </c>
      <c r="AR1329" s="17">
        <f>VLOOKUP($C1329,'DATA PENGUKURAN GARDU'!$A:$BS,54,0)</f>
        <v>0</v>
      </c>
      <c r="AS1329" s="20">
        <f>VLOOKUP($D1329,'DATA PENGUKURAN GARDU'!$A:$BS,42,0)</f>
        <v>0</v>
      </c>
      <c r="AT1329" s="21" t="e">
        <f t="shared" si="692"/>
        <v>#DIV/0!</v>
      </c>
      <c r="AU1329" s="20">
        <f>VLOOKUP($D1329,'DATA PENGUKURAN GARDU'!$A:$BS,44,0)</f>
        <v>0</v>
      </c>
      <c r="AV1329" s="21" t="e">
        <f t="shared" si="693"/>
        <v>#DIV/0!</v>
      </c>
      <c r="AW1329" s="20">
        <f>VLOOKUP($D1329,'DATA PENGUKURAN GARDU'!$A:$BS,46,0)</f>
        <v>0</v>
      </c>
      <c r="AX1329" s="21" t="e">
        <f t="shared" si="694"/>
        <v>#DIV/0!</v>
      </c>
      <c r="AY1329" s="20">
        <f>VLOOKUP($D1329,'DATA PENGUKURAN GARDU'!$A:$BS,46,0)</f>
        <v>0</v>
      </c>
      <c r="AZ1329" s="20">
        <f>VLOOKUP($D1329,'DATA PENGUKURAN GARDU'!$A:$BS,53,0)</f>
        <v>0</v>
      </c>
      <c r="BA1329" s="20">
        <f>VLOOKUP($D1329,'DATA PENGUKURAN GARDU'!$A:$BS,54,0)</f>
        <v>0</v>
      </c>
      <c r="BB1329" s="17" t="e">
        <f>VLOOKUP($E1329,'DATA PENGUKURAN GARDU'!$A:$BS,42,0)</f>
        <v>#N/A</v>
      </c>
      <c r="BC1329" s="23" t="e">
        <f t="shared" si="695"/>
        <v>#N/A</v>
      </c>
      <c r="BD1329" s="17" t="e">
        <f>VLOOKUP($E1329,'DATA PENGUKURAN GARDU'!$A:$BS,44,0)</f>
        <v>#N/A</v>
      </c>
      <c r="BE1329" s="23" t="e">
        <f t="shared" si="696"/>
        <v>#N/A</v>
      </c>
      <c r="BF1329" s="17" t="e">
        <f>VLOOKUP($E1329,'DATA PENGUKURAN GARDU'!$A:$BS,46,0)</f>
        <v>#N/A</v>
      </c>
      <c r="BG1329" s="23" t="e">
        <f t="shared" si="697"/>
        <v>#N/A</v>
      </c>
      <c r="BH1329" s="17" t="e">
        <f>VLOOKUP($E1329,'DATA PENGUKURAN GARDU'!$A:$BS,46,0)</f>
        <v>#N/A</v>
      </c>
      <c r="BI1329" s="17" t="e">
        <f>VLOOKUP($E1329,'DATA PENGUKURAN GARDU'!$A:$BS,53,0)</f>
        <v>#N/A</v>
      </c>
      <c r="BJ1329" s="17" t="e">
        <f>VLOOKUP($E1329,'DATA PENGUKURAN GARDU'!$A:$BS,54,0)</f>
        <v>#N/A</v>
      </c>
      <c r="BK1329" s="20" t="e">
        <f t="shared" si="675"/>
        <v>#DIV/0!</v>
      </c>
      <c r="BL1329" s="20" t="e">
        <f t="shared" si="676"/>
        <v>#DIV/0!</v>
      </c>
      <c r="BM1329" s="20" t="e">
        <f t="shared" si="677"/>
        <v>#DIV/0!</v>
      </c>
      <c r="BN1329" s="25">
        <f t="shared" si="678"/>
        <v>131</v>
      </c>
      <c r="BO1329" s="26">
        <f t="shared" si="679"/>
        <v>0</v>
      </c>
      <c r="BP1329" s="21">
        <f t="shared" si="680"/>
        <v>0</v>
      </c>
      <c r="BQ1329" s="20">
        <f t="shared" si="681"/>
        <v>0.0763358778625954</v>
      </c>
      <c r="BR1329" s="20">
        <v>1060</v>
      </c>
      <c r="BS1329" s="9">
        <v>0</v>
      </c>
      <c r="BT1329" s="2" t="str">
        <f t="shared" si="682"/>
        <v>Underload</v>
      </c>
      <c r="BU1329" s="2" t="e">
        <f t="shared" si="665"/>
        <v>#DIV/0!</v>
      </c>
      <c r="BV1329" s="2" t="e">
        <f t="shared" si="666"/>
        <v>#N/A</v>
      </c>
    </row>
    <row r="1330" s="2" customFormat="1" ht="22.95" customHeight="1" spans="1:74">
      <c r="A1330" s="9" t="str">
        <f t="shared" si="667"/>
        <v>K-180Induk</v>
      </c>
      <c r="B1330" s="9" t="str">
        <f t="shared" si="668"/>
        <v>K-180jurusan 1</v>
      </c>
      <c r="C1330" s="9" t="str">
        <f t="shared" si="669"/>
        <v>K-180jurusan 2</v>
      </c>
      <c r="D1330" s="9" t="str">
        <f t="shared" si="670"/>
        <v>K-180jurusan 3</v>
      </c>
      <c r="E1330" s="9" t="str">
        <f t="shared" si="671"/>
        <v>K-180jurusan 4</v>
      </c>
      <c r="F1330" s="10" t="s">
        <v>446</v>
      </c>
      <c r="G1330" s="10" t="s">
        <v>132</v>
      </c>
      <c r="H1330" s="10" t="s">
        <v>450</v>
      </c>
      <c r="I1330" s="10" t="s">
        <v>10729</v>
      </c>
      <c r="J1330" s="10" t="s">
        <v>10730</v>
      </c>
      <c r="K1330" s="10">
        <v>100</v>
      </c>
      <c r="L1330" s="10"/>
      <c r="M1330" s="10"/>
      <c r="N1330" s="14">
        <f t="shared" si="672"/>
        <v>0</v>
      </c>
      <c r="O1330" s="15" t="e">
        <f t="shared" si="673"/>
        <v>#DIV/0!</v>
      </c>
      <c r="P1330" s="15" t="e">
        <f t="shared" si="674"/>
        <v>#DIV/0!</v>
      </c>
      <c r="Q1330" s="17">
        <f>VLOOKUP($A1330,'DATA PENGUKURAN GARDU'!$A:$BS,42,0)</f>
        <v>75</v>
      </c>
      <c r="R1330" s="18" t="e">
        <f t="shared" si="683"/>
        <v>#DIV/0!</v>
      </c>
      <c r="S1330" s="17">
        <f>VLOOKUP($A1330,'DATA PENGUKURAN GARDU'!$A:$BS,44,0)</f>
        <v>53</v>
      </c>
      <c r="T1330" s="18" t="e">
        <f t="shared" si="684"/>
        <v>#DIV/0!</v>
      </c>
      <c r="U1330" s="17">
        <f>VLOOKUP($A1330,'DATA PENGUKURAN GARDU'!$A:$BS,46,0)</f>
        <v>99</v>
      </c>
      <c r="V1330" s="18" t="e">
        <f t="shared" si="685"/>
        <v>#DIV/0!</v>
      </c>
      <c r="W1330" s="17">
        <f>VLOOKUP($A1330,'DATA PENGUKURAN GARDU'!$A:$BS,48,0)</f>
        <v>60</v>
      </c>
      <c r="X1330" s="17">
        <f>VLOOKUP($A1330,'DATA PENGUKURAN GARDU'!$A:$BS,53,0)</f>
        <v>230</v>
      </c>
      <c r="Y1330" s="17">
        <f>VLOOKUP($A1330,'DATA PENGUKURAN GARDU'!$A:$BS,54,0)</f>
        <v>400</v>
      </c>
      <c r="Z1330" s="17">
        <f>VLOOKUP($A1330,'DATA PENGUKURAN GARDU'!$A:$BS,55,0)</f>
        <v>203</v>
      </c>
      <c r="AA1330" s="20">
        <f>VLOOKUP($B1330,'DATA PENGUKURAN GARDU'!$A:$BS,42,0)</f>
        <v>37</v>
      </c>
      <c r="AB1330" s="21" t="e">
        <f t="shared" si="686"/>
        <v>#DIV/0!</v>
      </c>
      <c r="AC1330" s="20">
        <f>VLOOKUP($B1330,'DATA PENGUKURAN GARDU'!$A:$BS,44,0)</f>
        <v>44</v>
      </c>
      <c r="AD1330" s="21" t="e">
        <f t="shared" si="687"/>
        <v>#DIV/0!</v>
      </c>
      <c r="AE1330" s="20">
        <f>VLOOKUP($B1330,'DATA PENGUKURAN GARDU'!$A:$BS,46,0)</f>
        <v>70</v>
      </c>
      <c r="AF1330" s="21" t="e">
        <f t="shared" si="688"/>
        <v>#DIV/0!</v>
      </c>
      <c r="AG1330" s="20">
        <f>VLOOKUP($B1330,'DATA PENGUKURAN GARDU'!$A:$BS,46,0)</f>
        <v>70</v>
      </c>
      <c r="AH1330" s="20">
        <f>VLOOKUP($B1330,'DATA PENGUKURAN GARDU'!$A:$BS,53,0)</f>
        <v>0</v>
      </c>
      <c r="AI1330" s="20">
        <f>VLOOKUP($B1330,'DATA PENGUKURAN GARDU'!$A:$BS,54,0)</f>
        <v>0</v>
      </c>
      <c r="AJ1330" s="17">
        <f>VLOOKUP($C1330,'DATA PENGUKURAN GARDU'!$A:$BS,42,0)</f>
        <v>38</v>
      </c>
      <c r="AK1330" s="23" t="e">
        <f t="shared" si="689"/>
        <v>#DIV/0!</v>
      </c>
      <c r="AL1330" s="17">
        <f>VLOOKUP($C1330,'DATA PENGUKURAN GARDU'!$A:$BS,44,0)</f>
        <v>9</v>
      </c>
      <c r="AM1330" s="23" t="e">
        <f t="shared" si="690"/>
        <v>#DIV/0!</v>
      </c>
      <c r="AN1330" s="17">
        <f>VLOOKUP($C1330,'DATA PENGUKURAN GARDU'!$A:$BS,46,0)</f>
        <v>29</v>
      </c>
      <c r="AO1330" s="23" t="e">
        <f t="shared" si="691"/>
        <v>#DIV/0!</v>
      </c>
      <c r="AP1330" s="17">
        <f>VLOOKUP($C1330,'DATA PENGUKURAN GARDU'!$A:$BS,46,0)</f>
        <v>29</v>
      </c>
      <c r="AQ1330" s="17">
        <f>VLOOKUP($C1330,'DATA PENGUKURAN GARDU'!$A:$BS,53,0)</f>
        <v>0</v>
      </c>
      <c r="AR1330" s="17">
        <f>VLOOKUP($C1330,'DATA PENGUKURAN GARDU'!$A:$BS,54,0)</f>
        <v>0</v>
      </c>
      <c r="AS1330" s="20">
        <f>VLOOKUP($D1330,'DATA PENGUKURAN GARDU'!$A:$BS,42,0)</f>
        <v>0</v>
      </c>
      <c r="AT1330" s="21" t="e">
        <f t="shared" si="692"/>
        <v>#DIV/0!</v>
      </c>
      <c r="AU1330" s="20">
        <f>VLOOKUP($D1330,'DATA PENGUKURAN GARDU'!$A:$BS,44,0)</f>
        <v>0</v>
      </c>
      <c r="AV1330" s="21" t="e">
        <f t="shared" si="693"/>
        <v>#DIV/0!</v>
      </c>
      <c r="AW1330" s="20">
        <f>VLOOKUP($D1330,'DATA PENGUKURAN GARDU'!$A:$BS,46,0)</f>
        <v>0</v>
      </c>
      <c r="AX1330" s="21" t="e">
        <f t="shared" si="694"/>
        <v>#DIV/0!</v>
      </c>
      <c r="AY1330" s="20">
        <f>VLOOKUP($D1330,'DATA PENGUKURAN GARDU'!$A:$BS,46,0)</f>
        <v>0</v>
      </c>
      <c r="AZ1330" s="20">
        <f>VLOOKUP($D1330,'DATA PENGUKURAN GARDU'!$A:$BS,53,0)</f>
        <v>0</v>
      </c>
      <c r="BA1330" s="20">
        <f>VLOOKUP($D1330,'DATA PENGUKURAN GARDU'!$A:$BS,54,0)</f>
        <v>0</v>
      </c>
      <c r="BB1330" s="17" t="e">
        <f>VLOOKUP($E1330,'DATA PENGUKURAN GARDU'!$A:$BS,42,0)</f>
        <v>#N/A</v>
      </c>
      <c r="BC1330" s="23" t="e">
        <f t="shared" si="695"/>
        <v>#N/A</v>
      </c>
      <c r="BD1330" s="17" t="e">
        <f>VLOOKUP($E1330,'DATA PENGUKURAN GARDU'!$A:$BS,44,0)</f>
        <v>#N/A</v>
      </c>
      <c r="BE1330" s="23" t="e">
        <f t="shared" si="696"/>
        <v>#N/A</v>
      </c>
      <c r="BF1330" s="17" t="e">
        <f>VLOOKUP($E1330,'DATA PENGUKURAN GARDU'!$A:$BS,46,0)</f>
        <v>#N/A</v>
      </c>
      <c r="BG1330" s="23" t="e">
        <f t="shared" si="697"/>
        <v>#N/A</v>
      </c>
      <c r="BH1330" s="17" t="e">
        <f>VLOOKUP($E1330,'DATA PENGUKURAN GARDU'!$A:$BS,46,0)</f>
        <v>#N/A</v>
      </c>
      <c r="BI1330" s="17" t="e">
        <f>VLOOKUP($E1330,'DATA PENGUKURAN GARDU'!$A:$BS,53,0)</f>
        <v>#N/A</v>
      </c>
      <c r="BJ1330" s="17" t="e">
        <f>VLOOKUP($E1330,'DATA PENGUKURAN GARDU'!$A:$BS,54,0)</f>
        <v>#N/A</v>
      </c>
      <c r="BK1330" s="20" t="e">
        <f t="shared" si="675"/>
        <v>#DIV/0!</v>
      </c>
      <c r="BL1330" s="20" t="e">
        <f t="shared" si="676"/>
        <v>#DIV/0!</v>
      </c>
      <c r="BM1330" s="20" t="e">
        <f t="shared" si="677"/>
        <v>#DIV/0!</v>
      </c>
      <c r="BN1330" s="25">
        <f t="shared" si="678"/>
        <v>99</v>
      </c>
      <c r="BO1330" s="26">
        <f t="shared" si="679"/>
        <v>0</v>
      </c>
      <c r="BP1330" s="21">
        <f t="shared" si="680"/>
        <v>0</v>
      </c>
      <c r="BQ1330" s="20">
        <f t="shared" si="681"/>
        <v>0.0740740740740741</v>
      </c>
      <c r="BR1330" s="20">
        <v>1060</v>
      </c>
      <c r="BS1330" s="9">
        <v>0</v>
      </c>
      <c r="BT1330" s="2" t="str">
        <f t="shared" si="682"/>
        <v>Underload</v>
      </c>
      <c r="BU1330" s="2" t="e">
        <f t="shared" si="665"/>
        <v>#DIV/0!</v>
      </c>
      <c r="BV1330" s="2" t="e">
        <f t="shared" si="666"/>
        <v>#N/A</v>
      </c>
    </row>
    <row r="1331" s="2" customFormat="1" ht="22.95" customHeight="1" spans="1:74">
      <c r="A1331" s="9" t="str">
        <f t="shared" si="667"/>
        <v>K-280Induk</v>
      </c>
      <c r="B1331" s="9" t="str">
        <f t="shared" si="668"/>
        <v>K-280jurusan 1</v>
      </c>
      <c r="C1331" s="9" t="str">
        <f t="shared" si="669"/>
        <v>K-280jurusan 2</v>
      </c>
      <c r="D1331" s="9" t="str">
        <f t="shared" si="670"/>
        <v>K-280jurusan 3</v>
      </c>
      <c r="E1331" s="9" t="str">
        <f t="shared" si="671"/>
        <v>K-280jurusan 4</v>
      </c>
      <c r="F1331" s="10" t="s">
        <v>131</v>
      </c>
      <c r="G1331" s="10" t="s">
        <v>132</v>
      </c>
      <c r="H1331" s="10" t="s">
        <v>484</v>
      </c>
      <c r="I1331" s="10" t="s">
        <v>10789</v>
      </c>
      <c r="J1331" s="10" t="s">
        <v>10790</v>
      </c>
      <c r="K1331" s="10">
        <v>100</v>
      </c>
      <c r="L1331" s="10"/>
      <c r="M1331" s="10"/>
      <c r="N1331" s="14">
        <f t="shared" si="672"/>
        <v>0</v>
      </c>
      <c r="O1331" s="15" t="e">
        <f t="shared" si="673"/>
        <v>#DIV/0!</v>
      </c>
      <c r="P1331" s="15" t="e">
        <f t="shared" si="674"/>
        <v>#DIV/0!</v>
      </c>
      <c r="Q1331" s="17">
        <f>VLOOKUP($A1331,'DATA PENGUKURAN GARDU'!$A:$BS,42,0)</f>
        <v>125</v>
      </c>
      <c r="R1331" s="18" t="e">
        <f t="shared" si="683"/>
        <v>#DIV/0!</v>
      </c>
      <c r="S1331" s="17">
        <f>VLOOKUP($A1331,'DATA PENGUKURAN GARDU'!$A:$BS,44,0)</f>
        <v>99</v>
      </c>
      <c r="T1331" s="18" t="e">
        <f t="shared" si="684"/>
        <v>#DIV/0!</v>
      </c>
      <c r="U1331" s="17">
        <f>VLOOKUP($A1331,'DATA PENGUKURAN GARDU'!$A:$BS,46,0)</f>
        <v>139</v>
      </c>
      <c r="V1331" s="18" t="e">
        <f t="shared" si="685"/>
        <v>#DIV/0!</v>
      </c>
      <c r="W1331" s="17">
        <f>VLOOKUP($A1331,'DATA PENGUKURAN GARDU'!$A:$BS,48,0)</f>
        <v>71</v>
      </c>
      <c r="X1331" s="17">
        <f>VLOOKUP($A1331,'DATA PENGUKURAN GARDU'!$A:$BS,53,0)</f>
        <v>230</v>
      </c>
      <c r="Y1331" s="17">
        <f>VLOOKUP($A1331,'DATA PENGUKURAN GARDU'!$A:$BS,54,0)</f>
        <v>400</v>
      </c>
      <c r="Z1331" s="17">
        <f>VLOOKUP($A1331,'DATA PENGUKURAN GARDU'!$A:$BS,55,0)</f>
        <v>203</v>
      </c>
      <c r="AA1331" s="20">
        <f>VLOOKUP($B1331,'DATA PENGUKURAN GARDU'!$A:$BS,42,0)</f>
        <v>111</v>
      </c>
      <c r="AB1331" s="21" t="e">
        <f t="shared" si="686"/>
        <v>#DIV/0!</v>
      </c>
      <c r="AC1331" s="20">
        <f>VLOOKUP($B1331,'DATA PENGUKURAN GARDU'!$A:$BS,44,0)</f>
        <v>69</v>
      </c>
      <c r="AD1331" s="21" t="e">
        <f t="shared" si="687"/>
        <v>#DIV/0!</v>
      </c>
      <c r="AE1331" s="20">
        <f>VLOOKUP($B1331,'DATA PENGUKURAN GARDU'!$A:$BS,46,0)</f>
        <v>103</v>
      </c>
      <c r="AF1331" s="21" t="e">
        <f t="shared" si="688"/>
        <v>#DIV/0!</v>
      </c>
      <c r="AG1331" s="20">
        <f>VLOOKUP($B1331,'DATA PENGUKURAN GARDU'!$A:$BS,46,0)</f>
        <v>103</v>
      </c>
      <c r="AH1331" s="20">
        <f>VLOOKUP($B1331,'DATA PENGUKURAN GARDU'!$A:$BS,53,0)</f>
        <v>0</v>
      </c>
      <c r="AI1331" s="20">
        <f>VLOOKUP($B1331,'DATA PENGUKURAN GARDU'!$A:$BS,54,0)</f>
        <v>0</v>
      </c>
      <c r="AJ1331" s="17">
        <f>VLOOKUP($C1331,'DATA PENGUKURAN GARDU'!$A:$BS,42,0)</f>
        <v>14</v>
      </c>
      <c r="AK1331" s="23" t="e">
        <f t="shared" si="689"/>
        <v>#DIV/0!</v>
      </c>
      <c r="AL1331" s="17">
        <f>VLOOKUP($C1331,'DATA PENGUKURAN GARDU'!$A:$BS,44,0)</f>
        <v>30</v>
      </c>
      <c r="AM1331" s="23" t="e">
        <f t="shared" si="690"/>
        <v>#DIV/0!</v>
      </c>
      <c r="AN1331" s="17">
        <f>VLOOKUP($C1331,'DATA PENGUKURAN GARDU'!$A:$BS,46,0)</f>
        <v>36</v>
      </c>
      <c r="AO1331" s="23" t="e">
        <f t="shared" si="691"/>
        <v>#DIV/0!</v>
      </c>
      <c r="AP1331" s="17">
        <f>VLOOKUP($C1331,'DATA PENGUKURAN GARDU'!$A:$BS,46,0)</f>
        <v>36</v>
      </c>
      <c r="AQ1331" s="17">
        <f>VLOOKUP($C1331,'DATA PENGUKURAN GARDU'!$A:$BS,53,0)</f>
        <v>0</v>
      </c>
      <c r="AR1331" s="17">
        <f>VLOOKUP($C1331,'DATA PENGUKURAN GARDU'!$A:$BS,54,0)</f>
        <v>0</v>
      </c>
      <c r="AS1331" s="20">
        <f>VLOOKUP($D1331,'DATA PENGUKURAN GARDU'!$A:$BS,42,0)</f>
        <v>0</v>
      </c>
      <c r="AT1331" s="21" t="e">
        <f t="shared" si="692"/>
        <v>#DIV/0!</v>
      </c>
      <c r="AU1331" s="20">
        <f>VLOOKUP($D1331,'DATA PENGUKURAN GARDU'!$A:$BS,44,0)</f>
        <v>0</v>
      </c>
      <c r="AV1331" s="21" t="e">
        <f t="shared" si="693"/>
        <v>#DIV/0!</v>
      </c>
      <c r="AW1331" s="20">
        <f>VLOOKUP($D1331,'DATA PENGUKURAN GARDU'!$A:$BS,46,0)</f>
        <v>0</v>
      </c>
      <c r="AX1331" s="21" t="e">
        <f t="shared" si="694"/>
        <v>#DIV/0!</v>
      </c>
      <c r="AY1331" s="20">
        <f>VLOOKUP($D1331,'DATA PENGUKURAN GARDU'!$A:$BS,46,0)</f>
        <v>0</v>
      </c>
      <c r="AZ1331" s="20">
        <f>VLOOKUP($D1331,'DATA PENGUKURAN GARDU'!$A:$BS,53,0)</f>
        <v>0</v>
      </c>
      <c r="BA1331" s="20">
        <f>VLOOKUP($D1331,'DATA PENGUKURAN GARDU'!$A:$BS,54,0)</f>
        <v>0</v>
      </c>
      <c r="BB1331" s="17" t="e">
        <f>VLOOKUP($E1331,'DATA PENGUKURAN GARDU'!$A:$BS,42,0)</f>
        <v>#N/A</v>
      </c>
      <c r="BC1331" s="23" t="e">
        <f t="shared" si="695"/>
        <v>#N/A</v>
      </c>
      <c r="BD1331" s="17" t="e">
        <f>VLOOKUP($E1331,'DATA PENGUKURAN GARDU'!$A:$BS,44,0)</f>
        <v>#N/A</v>
      </c>
      <c r="BE1331" s="23" t="e">
        <f t="shared" si="696"/>
        <v>#N/A</v>
      </c>
      <c r="BF1331" s="17" t="e">
        <f>VLOOKUP($E1331,'DATA PENGUKURAN GARDU'!$A:$BS,46,0)</f>
        <v>#N/A</v>
      </c>
      <c r="BG1331" s="23" t="e">
        <f t="shared" si="697"/>
        <v>#N/A</v>
      </c>
      <c r="BH1331" s="17" t="e">
        <f>VLOOKUP($E1331,'DATA PENGUKURAN GARDU'!$A:$BS,46,0)</f>
        <v>#N/A</v>
      </c>
      <c r="BI1331" s="17" t="e">
        <f>VLOOKUP($E1331,'DATA PENGUKURAN GARDU'!$A:$BS,53,0)</f>
        <v>#N/A</v>
      </c>
      <c r="BJ1331" s="17" t="e">
        <f>VLOOKUP($E1331,'DATA PENGUKURAN GARDU'!$A:$BS,54,0)</f>
        <v>#N/A</v>
      </c>
      <c r="BK1331" s="20" t="e">
        <f t="shared" si="675"/>
        <v>#DIV/0!</v>
      </c>
      <c r="BL1331" s="20" t="e">
        <f t="shared" si="676"/>
        <v>#DIV/0!</v>
      </c>
      <c r="BM1331" s="20" t="e">
        <f t="shared" si="677"/>
        <v>#DIV/0!</v>
      </c>
      <c r="BN1331" s="25">
        <f t="shared" si="678"/>
        <v>139</v>
      </c>
      <c r="BO1331" s="26">
        <f t="shared" si="679"/>
        <v>0</v>
      </c>
      <c r="BP1331" s="21">
        <f t="shared" si="680"/>
        <v>0</v>
      </c>
      <c r="BQ1331" s="20">
        <f t="shared" si="681"/>
        <v>0.0623501199040767</v>
      </c>
      <c r="BR1331" s="20">
        <v>1060</v>
      </c>
      <c r="BS1331" s="9">
        <v>0</v>
      </c>
      <c r="BT1331" s="2" t="str">
        <f t="shared" si="682"/>
        <v>Underload</v>
      </c>
      <c r="BU1331" s="2" t="e">
        <f t="shared" si="665"/>
        <v>#DIV/0!</v>
      </c>
      <c r="BV1331" s="2" t="e">
        <f t="shared" si="666"/>
        <v>#N/A</v>
      </c>
    </row>
    <row r="1332" s="2" customFormat="1" ht="22.95" customHeight="1" spans="1:74">
      <c r="A1332" s="9" t="str">
        <f t="shared" si="667"/>
        <v>K-144.1Induk</v>
      </c>
      <c r="B1332" s="9" t="str">
        <f t="shared" si="668"/>
        <v>K-144.1jurusan 1</v>
      </c>
      <c r="C1332" s="9" t="str">
        <f t="shared" si="669"/>
        <v>K-144.1jurusan 2</v>
      </c>
      <c r="D1332" s="9" t="str">
        <f t="shared" si="670"/>
        <v>K-144.1jurusan 3</v>
      </c>
      <c r="E1332" s="9" t="str">
        <f t="shared" si="671"/>
        <v>K-144.1jurusan 4</v>
      </c>
      <c r="F1332" s="10" t="s">
        <v>462</v>
      </c>
      <c r="G1332" s="10" t="s">
        <v>132</v>
      </c>
      <c r="H1332" s="10" t="s">
        <v>675</v>
      </c>
      <c r="I1332" s="10" t="s">
        <v>11101</v>
      </c>
      <c r="J1332" s="10" t="s">
        <v>11102</v>
      </c>
      <c r="K1332" s="10">
        <v>100</v>
      </c>
      <c r="L1332" s="10"/>
      <c r="M1332" s="10"/>
      <c r="N1332" s="14">
        <f t="shared" si="672"/>
        <v>0</v>
      </c>
      <c r="O1332" s="15" t="e">
        <f t="shared" si="673"/>
        <v>#DIV/0!</v>
      </c>
      <c r="P1332" s="15" t="e">
        <f t="shared" si="674"/>
        <v>#DIV/0!</v>
      </c>
      <c r="Q1332" s="17">
        <f>VLOOKUP($A1332,'DATA PENGUKURAN GARDU'!$A:$BS,42,0)</f>
        <v>31</v>
      </c>
      <c r="R1332" s="18" t="e">
        <f t="shared" si="683"/>
        <v>#DIV/0!</v>
      </c>
      <c r="S1332" s="17">
        <f>VLOOKUP($A1332,'DATA PENGUKURAN GARDU'!$A:$BS,44,0)</f>
        <v>46</v>
      </c>
      <c r="T1332" s="18" t="e">
        <f t="shared" si="684"/>
        <v>#DIV/0!</v>
      </c>
      <c r="U1332" s="17">
        <f>VLOOKUP($A1332,'DATA PENGUKURAN GARDU'!$A:$BS,46,0)</f>
        <v>81</v>
      </c>
      <c r="V1332" s="18" t="e">
        <f t="shared" si="685"/>
        <v>#DIV/0!</v>
      </c>
      <c r="W1332" s="17">
        <f>VLOOKUP($A1332,'DATA PENGUKURAN GARDU'!$A:$BS,48,0)</f>
        <v>54</v>
      </c>
      <c r="X1332" s="17">
        <f>VLOOKUP($A1332,'DATA PENGUKURAN GARDU'!$A:$BS,53,0)</f>
        <v>230</v>
      </c>
      <c r="Y1332" s="17">
        <f>VLOOKUP($A1332,'DATA PENGUKURAN GARDU'!$A:$BS,54,0)</f>
        <v>400</v>
      </c>
      <c r="Z1332" s="17">
        <f>VLOOKUP($A1332,'DATA PENGUKURAN GARDU'!$A:$BS,55,0)</f>
        <v>203</v>
      </c>
      <c r="AA1332" s="20">
        <f>VLOOKUP($B1332,'DATA PENGUKURAN GARDU'!$A:$BS,42,0)</f>
        <v>19</v>
      </c>
      <c r="AB1332" s="21" t="e">
        <f t="shared" si="686"/>
        <v>#DIV/0!</v>
      </c>
      <c r="AC1332" s="20">
        <f>VLOOKUP($B1332,'DATA PENGUKURAN GARDU'!$A:$BS,44,0)</f>
        <v>18</v>
      </c>
      <c r="AD1332" s="21" t="e">
        <f t="shared" si="687"/>
        <v>#DIV/0!</v>
      </c>
      <c r="AE1332" s="20">
        <f>VLOOKUP($B1332,'DATA PENGUKURAN GARDU'!$A:$BS,46,0)</f>
        <v>39</v>
      </c>
      <c r="AF1332" s="21" t="e">
        <f t="shared" si="688"/>
        <v>#DIV/0!</v>
      </c>
      <c r="AG1332" s="20">
        <f>VLOOKUP($B1332,'DATA PENGUKURAN GARDU'!$A:$BS,46,0)</f>
        <v>39</v>
      </c>
      <c r="AH1332" s="20">
        <f>VLOOKUP($B1332,'DATA PENGUKURAN GARDU'!$A:$BS,53,0)</f>
        <v>0</v>
      </c>
      <c r="AI1332" s="20">
        <f>VLOOKUP($B1332,'DATA PENGUKURAN GARDU'!$A:$BS,54,0)</f>
        <v>0</v>
      </c>
      <c r="AJ1332" s="17">
        <f>VLOOKUP($C1332,'DATA PENGUKURAN GARDU'!$A:$BS,42,0)</f>
        <v>12</v>
      </c>
      <c r="AK1332" s="23" t="e">
        <f t="shared" si="689"/>
        <v>#DIV/0!</v>
      </c>
      <c r="AL1332" s="17">
        <f>VLOOKUP($C1332,'DATA PENGUKURAN GARDU'!$A:$BS,44,0)</f>
        <v>28</v>
      </c>
      <c r="AM1332" s="23" t="e">
        <f t="shared" si="690"/>
        <v>#DIV/0!</v>
      </c>
      <c r="AN1332" s="17">
        <f>VLOOKUP($C1332,'DATA PENGUKURAN GARDU'!$A:$BS,46,0)</f>
        <v>42</v>
      </c>
      <c r="AO1332" s="23" t="e">
        <f t="shared" si="691"/>
        <v>#DIV/0!</v>
      </c>
      <c r="AP1332" s="17">
        <f>VLOOKUP($C1332,'DATA PENGUKURAN GARDU'!$A:$BS,46,0)</f>
        <v>42</v>
      </c>
      <c r="AQ1332" s="17">
        <f>VLOOKUP($C1332,'DATA PENGUKURAN GARDU'!$A:$BS,53,0)</f>
        <v>0</v>
      </c>
      <c r="AR1332" s="17">
        <f>VLOOKUP($C1332,'DATA PENGUKURAN GARDU'!$A:$BS,54,0)</f>
        <v>0</v>
      </c>
      <c r="AS1332" s="20">
        <f>VLOOKUP($D1332,'DATA PENGUKURAN GARDU'!$A:$BS,42,0)</f>
        <v>0</v>
      </c>
      <c r="AT1332" s="21" t="e">
        <f t="shared" si="692"/>
        <v>#DIV/0!</v>
      </c>
      <c r="AU1332" s="20">
        <f>VLOOKUP($D1332,'DATA PENGUKURAN GARDU'!$A:$BS,44,0)</f>
        <v>0</v>
      </c>
      <c r="AV1332" s="21" t="e">
        <f t="shared" si="693"/>
        <v>#DIV/0!</v>
      </c>
      <c r="AW1332" s="20">
        <f>VLOOKUP($D1332,'DATA PENGUKURAN GARDU'!$A:$BS,46,0)</f>
        <v>0</v>
      </c>
      <c r="AX1332" s="21" t="e">
        <f t="shared" si="694"/>
        <v>#DIV/0!</v>
      </c>
      <c r="AY1332" s="20">
        <f>VLOOKUP($D1332,'DATA PENGUKURAN GARDU'!$A:$BS,46,0)</f>
        <v>0</v>
      </c>
      <c r="AZ1332" s="20">
        <f>VLOOKUP($D1332,'DATA PENGUKURAN GARDU'!$A:$BS,53,0)</f>
        <v>0</v>
      </c>
      <c r="BA1332" s="20">
        <f>VLOOKUP($D1332,'DATA PENGUKURAN GARDU'!$A:$BS,54,0)</f>
        <v>0</v>
      </c>
      <c r="BB1332" s="17" t="e">
        <f>VLOOKUP($E1332,'DATA PENGUKURAN GARDU'!$A:$BS,42,0)</f>
        <v>#N/A</v>
      </c>
      <c r="BC1332" s="23" t="e">
        <f t="shared" si="695"/>
        <v>#N/A</v>
      </c>
      <c r="BD1332" s="17" t="e">
        <f>VLOOKUP($E1332,'DATA PENGUKURAN GARDU'!$A:$BS,44,0)</f>
        <v>#N/A</v>
      </c>
      <c r="BE1332" s="23" t="e">
        <f t="shared" si="696"/>
        <v>#N/A</v>
      </c>
      <c r="BF1332" s="17" t="e">
        <f>VLOOKUP($E1332,'DATA PENGUKURAN GARDU'!$A:$BS,46,0)</f>
        <v>#N/A</v>
      </c>
      <c r="BG1332" s="23" t="e">
        <f t="shared" si="697"/>
        <v>#N/A</v>
      </c>
      <c r="BH1332" s="17" t="e">
        <f>VLOOKUP($E1332,'DATA PENGUKURAN GARDU'!$A:$BS,46,0)</f>
        <v>#N/A</v>
      </c>
      <c r="BI1332" s="17" t="e">
        <f>VLOOKUP($E1332,'DATA PENGUKURAN GARDU'!$A:$BS,53,0)</f>
        <v>#N/A</v>
      </c>
      <c r="BJ1332" s="17" t="e">
        <f>VLOOKUP($E1332,'DATA PENGUKURAN GARDU'!$A:$BS,54,0)</f>
        <v>#N/A</v>
      </c>
      <c r="BK1332" s="20" t="e">
        <f t="shared" si="675"/>
        <v>#DIV/0!</v>
      </c>
      <c r="BL1332" s="20" t="e">
        <f t="shared" si="676"/>
        <v>#DIV/0!</v>
      </c>
      <c r="BM1332" s="20" t="e">
        <f t="shared" si="677"/>
        <v>#DIV/0!</v>
      </c>
      <c r="BN1332" s="25">
        <f t="shared" si="678"/>
        <v>81</v>
      </c>
      <c r="BO1332" s="26">
        <f t="shared" si="679"/>
        <v>0</v>
      </c>
      <c r="BP1332" s="21">
        <f t="shared" si="680"/>
        <v>0</v>
      </c>
      <c r="BQ1332" s="20">
        <f t="shared" si="681"/>
        <v>0.0617283950617284</v>
      </c>
      <c r="BR1332" s="20">
        <v>1060</v>
      </c>
      <c r="BS1332" s="9">
        <v>0</v>
      </c>
      <c r="BT1332" s="2" t="str">
        <f t="shared" si="682"/>
        <v>Underload</v>
      </c>
      <c r="BU1332" s="2" t="e">
        <f t="shared" si="665"/>
        <v>#DIV/0!</v>
      </c>
      <c r="BV1332" s="2" t="e">
        <f t="shared" si="666"/>
        <v>#N/A</v>
      </c>
    </row>
    <row r="1333" s="2" customFormat="1" ht="22.95" customHeight="1" spans="1:74">
      <c r="A1333" s="9" t="str">
        <f t="shared" si="667"/>
        <v>K-204Induk</v>
      </c>
      <c r="B1333" s="9" t="str">
        <f t="shared" si="668"/>
        <v>K-204jurusan 1</v>
      </c>
      <c r="C1333" s="9" t="str">
        <f t="shared" si="669"/>
        <v>K-204jurusan 2</v>
      </c>
      <c r="D1333" s="9" t="str">
        <f t="shared" si="670"/>
        <v>K-204jurusan 3</v>
      </c>
      <c r="E1333" s="9" t="str">
        <f t="shared" si="671"/>
        <v>K-204jurusan 4</v>
      </c>
      <c r="F1333" s="10" t="s">
        <v>136</v>
      </c>
      <c r="G1333" s="10" t="s">
        <v>132</v>
      </c>
      <c r="H1333" s="10" t="s">
        <v>715</v>
      </c>
      <c r="I1333" s="10" t="s">
        <v>11173</v>
      </c>
      <c r="J1333" s="10" t="s">
        <v>11174</v>
      </c>
      <c r="K1333" s="10">
        <v>100</v>
      </c>
      <c r="L1333" s="10"/>
      <c r="M1333" s="10"/>
      <c r="N1333" s="14">
        <f t="shared" si="672"/>
        <v>0</v>
      </c>
      <c r="O1333" s="15" t="e">
        <f t="shared" si="673"/>
        <v>#DIV/0!</v>
      </c>
      <c r="P1333" s="15" t="e">
        <f t="shared" si="674"/>
        <v>#DIV/0!</v>
      </c>
      <c r="Q1333" s="17">
        <f>VLOOKUP($A1333,'DATA PENGUKURAN GARDU'!$A:$BS,42,0)</f>
        <v>147</v>
      </c>
      <c r="R1333" s="18" t="e">
        <f t="shared" si="683"/>
        <v>#DIV/0!</v>
      </c>
      <c r="S1333" s="17">
        <f>VLOOKUP($A1333,'DATA PENGUKURAN GARDU'!$A:$BS,44,0)</f>
        <v>114</v>
      </c>
      <c r="T1333" s="18" t="e">
        <f t="shared" si="684"/>
        <v>#DIV/0!</v>
      </c>
      <c r="U1333" s="17">
        <f>VLOOKUP($A1333,'DATA PENGUKURAN GARDU'!$A:$BS,46,0)</f>
        <v>109</v>
      </c>
      <c r="V1333" s="18" t="e">
        <f t="shared" si="685"/>
        <v>#DIV/0!</v>
      </c>
      <c r="W1333" s="17">
        <f>VLOOKUP($A1333,'DATA PENGUKURAN GARDU'!$A:$BS,48,0)</f>
        <v>103</v>
      </c>
      <c r="X1333" s="17">
        <f>VLOOKUP($A1333,'DATA PENGUKURAN GARDU'!$A:$BS,53,0)</f>
        <v>230</v>
      </c>
      <c r="Y1333" s="17">
        <f>VLOOKUP($A1333,'DATA PENGUKURAN GARDU'!$A:$BS,54,0)</f>
        <v>400</v>
      </c>
      <c r="Z1333" s="17">
        <f>VLOOKUP($A1333,'DATA PENGUKURAN GARDU'!$A:$BS,55,0)</f>
        <v>203</v>
      </c>
      <c r="AA1333" s="20">
        <f>VLOOKUP($B1333,'DATA PENGUKURAN GARDU'!$A:$BS,42,0)</f>
        <v>65</v>
      </c>
      <c r="AB1333" s="21" t="e">
        <f t="shared" si="686"/>
        <v>#DIV/0!</v>
      </c>
      <c r="AC1333" s="20">
        <f>VLOOKUP($B1333,'DATA PENGUKURAN GARDU'!$A:$BS,44,0)</f>
        <v>44</v>
      </c>
      <c r="AD1333" s="21" t="e">
        <f t="shared" si="687"/>
        <v>#DIV/0!</v>
      </c>
      <c r="AE1333" s="20">
        <f>VLOOKUP($B1333,'DATA PENGUKURAN GARDU'!$A:$BS,46,0)</f>
        <v>6</v>
      </c>
      <c r="AF1333" s="21" t="e">
        <f t="shared" si="688"/>
        <v>#DIV/0!</v>
      </c>
      <c r="AG1333" s="20">
        <f>VLOOKUP($B1333,'DATA PENGUKURAN GARDU'!$A:$BS,46,0)</f>
        <v>6</v>
      </c>
      <c r="AH1333" s="20">
        <f>VLOOKUP($B1333,'DATA PENGUKURAN GARDU'!$A:$BS,53,0)</f>
        <v>0</v>
      </c>
      <c r="AI1333" s="20">
        <f>VLOOKUP($B1333,'DATA PENGUKURAN GARDU'!$A:$BS,54,0)</f>
        <v>0</v>
      </c>
      <c r="AJ1333" s="17">
        <f>VLOOKUP($C1333,'DATA PENGUKURAN GARDU'!$A:$BS,42,0)</f>
        <v>82</v>
      </c>
      <c r="AK1333" s="23" t="e">
        <f t="shared" si="689"/>
        <v>#DIV/0!</v>
      </c>
      <c r="AL1333" s="17">
        <f>VLOOKUP($C1333,'DATA PENGUKURAN GARDU'!$A:$BS,44,0)</f>
        <v>70</v>
      </c>
      <c r="AM1333" s="23" t="e">
        <f t="shared" si="690"/>
        <v>#DIV/0!</v>
      </c>
      <c r="AN1333" s="17">
        <f>VLOOKUP($C1333,'DATA PENGUKURAN GARDU'!$A:$BS,46,0)</f>
        <v>103</v>
      </c>
      <c r="AO1333" s="23" t="e">
        <f t="shared" si="691"/>
        <v>#DIV/0!</v>
      </c>
      <c r="AP1333" s="17">
        <f>VLOOKUP($C1333,'DATA PENGUKURAN GARDU'!$A:$BS,46,0)</f>
        <v>103</v>
      </c>
      <c r="AQ1333" s="17">
        <f>VLOOKUP($C1333,'DATA PENGUKURAN GARDU'!$A:$BS,53,0)</f>
        <v>0</v>
      </c>
      <c r="AR1333" s="17">
        <f>VLOOKUP($C1333,'DATA PENGUKURAN GARDU'!$A:$BS,54,0)</f>
        <v>0</v>
      </c>
      <c r="AS1333" s="20">
        <f>VLOOKUP($D1333,'DATA PENGUKURAN GARDU'!$A:$BS,42,0)</f>
        <v>0</v>
      </c>
      <c r="AT1333" s="21" t="e">
        <f t="shared" si="692"/>
        <v>#DIV/0!</v>
      </c>
      <c r="AU1333" s="20">
        <f>VLOOKUP($D1333,'DATA PENGUKURAN GARDU'!$A:$BS,44,0)</f>
        <v>0</v>
      </c>
      <c r="AV1333" s="21" t="e">
        <f t="shared" si="693"/>
        <v>#DIV/0!</v>
      </c>
      <c r="AW1333" s="20">
        <f>VLOOKUP($D1333,'DATA PENGUKURAN GARDU'!$A:$BS,46,0)</f>
        <v>0</v>
      </c>
      <c r="AX1333" s="21" t="e">
        <f t="shared" si="694"/>
        <v>#DIV/0!</v>
      </c>
      <c r="AY1333" s="20">
        <f>VLOOKUP($D1333,'DATA PENGUKURAN GARDU'!$A:$BS,46,0)</f>
        <v>0</v>
      </c>
      <c r="AZ1333" s="20">
        <f>VLOOKUP($D1333,'DATA PENGUKURAN GARDU'!$A:$BS,53,0)</f>
        <v>0</v>
      </c>
      <c r="BA1333" s="20">
        <f>VLOOKUP($D1333,'DATA PENGUKURAN GARDU'!$A:$BS,54,0)</f>
        <v>0</v>
      </c>
      <c r="BB1333" s="17" t="e">
        <f>VLOOKUP($E1333,'DATA PENGUKURAN GARDU'!$A:$BS,42,0)</f>
        <v>#N/A</v>
      </c>
      <c r="BC1333" s="23" t="e">
        <f t="shared" si="695"/>
        <v>#N/A</v>
      </c>
      <c r="BD1333" s="17" t="e">
        <f>VLOOKUP($E1333,'DATA PENGUKURAN GARDU'!$A:$BS,44,0)</f>
        <v>#N/A</v>
      </c>
      <c r="BE1333" s="23" t="e">
        <f t="shared" si="696"/>
        <v>#N/A</v>
      </c>
      <c r="BF1333" s="17" t="e">
        <f>VLOOKUP($E1333,'DATA PENGUKURAN GARDU'!$A:$BS,46,0)</f>
        <v>#N/A</v>
      </c>
      <c r="BG1333" s="23" t="e">
        <f t="shared" si="697"/>
        <v>#N/A</v>
      </c>
      <c r="BH1333" s="17" t="e">
        <f>VLOOKUP($E1333,'DATA PENGUKURAN GARDU'!$A:$BS,46,0)</f>
        <v>#N/A</v>
      </c>
      <c r="BI1333" s="17" t="e">
        <f>VLOOKUP($E1333,'DATA PENGUKURAN GARDU'!$A:$BS,53,0)</f>
        <v>#N/A</v>
      </c>
      <c r="BJ1333" s="17" t="e">
        <f>VLOOKUP($E1333,'DATA PENGUKURAN GARDU'!$A:$BS,54,0)</f>
        <v>#N/A</v>
      </c>
      <c r="BK1333" s="20" t="e">
        <f t="shared" si="675"/>
        <v>#DIV/0!</v>
      </c>
      <c r="BL1333" s="20" t="e">
        <f t="shared" si="676"/>
        <v>#DIV/0!</v>
      </c>
      <c r="BM1333" s="20" t="e">
        <f t="shared" si="677"/>
        <v>#DIV/0!</v>
      </c>
      <c r="BN1333" s="25">
        <f t="shared" si="678"/>
        <v>147</v>
      </c>
      <c r="BO1333" s="26">
        <f t="shared" si="679"/>
        <v>0</v>
      </c>
      <c r="BP1333" s="21">
        <f t="shared" si="680"/>
        <v>0</v>
      </c>
      <c r="BQ1333" s="20">
        <f t="shared" si="681"/>
        <v>0.160997732426304</v>
      </c>
      <c r="BR1333" s="20">
        <v>1060</v>
      </c>
      <c r="BS1333" s="9">
        <v>0</v>
      </c>
      <c r="BT1333" s="2" t="str">
        <f t="shared" si="682"/>
        <v>Underload</v>
      </c>
      <c r="BU1333" s="2" t="e">
        <f t="shared" si="665"/>
        <v>#DIV/0!</v>
      </c>
      <c r="BV1333" s="2" t="e">
        <f t="shared" si="666"/>
        <v>#N/A</v>
      </c>
    </row>
    <row r="1334" s="2" customFormat="1" ht="22.95" customHeight="1" spans="1:74">
      <c r="A1334" s="9" t="str">
        <f t="shared" si="667"/>
        <v>K-234.1Induk</v>
      </c>
      <c r="B1334" s="9" t="str">
        <f t="shared" si="668"/>
        <v>K-234.1jurusan 1</v>
      </c>
      <c r="C1334" s="9" t="str">
        <f t="shared" si="669"/>
        <v>K-234.1jurusan 2</v>
      </c>
      <c r="D1334" s="9" t="str">
        <f t="shared" si="670"/>
        <v>K-234.1jurusan 3</v>
      </c>
      <c r="E1334" s="9" t="str">
        <f t="shared" si="671"/>
        <v>K-234.1jurusan 4</v>
      </c>
      <c r="F1334" s="10" t="s">
        <v>136</v>
      </c>
      <c r="G1334" s="10" t="s">
        <v>136</v>
      </c>
      <c r="H1334" s="10" t="s">
        <v>736</v>
      </c>
      <c r="I1334" s="10" t="s">
        <v>11206</v>
      </c>
      <c r="J1334" s="10" t="s">
        <v>11207</v>
      </c>
      <c r="K1334" s="10">
        <v>100</v>
      </c>
      <c r="L1334" s="10"/>
      <c r="M1334" s="10"/>
      <c r="N1334" s="14">
        <f t="shared" si="672"/>
        <v>0</v>
      </c>
      <c r="O1334" s="15" t="e">
        <f t="shared" si="673"/>
        <v>#DIV/0!</v>
      </c>
      <c r="P1334" s="15" t="e">
        <f t="shared" si="674"/>
        <v>#DIV/0!</v>
      </c>
      <c r="Q1334" s="17">
        <f>VLOOKUP($A1334,'DATA PENGUKURAN GARDU'!$A:$BS,42,0)</f>
        <v>29</v>
      </c>
      <c r="R1334" s="18" t="e">
        <f t="shared" si="683"/>
        <v>#DIV/0!</v>
      </c>
      <c r="S1334" s="17">
        <f>VLOOKUP($A1334,'DATA PENGUKURAN GARDU'!$A:$BS,44,0)</f>
        <v>1</v>
      </c>
      <c r="T1334" s="18" t="e">
        <f t="shared" si="684"/>
        <v>#DIV/0!</v>
      </c>
      <c r="U1334" s="17">
        <f>VLOOKUP($A1334,'DATA PENGUKURAN GARDU'!$A:$BS,46,0)</f>
        <v>32</v>
      </c>
      <c r="V1334" s="18" t="e">
        <f t="shared" si="685"/>
        <v>#DIV/0!</v>
      </c>
      <c r="W1334" s="17">
        <f>VLOOKUP($A1334,'DATA PENGUKURAN GARDU'!$A:$BS,48,0)</f>
        <v>62</v>
      </c>
      <c r="X1334" s="17">
        <f>VLOOKUP($A1334,'DATA PENGUKURAN GARDU'!$A:$BS,53,0)</f>
        <v>223</v>
      </c>
      <c r="Y1334" s="17">
        <f>VLOOKUP($A1334,'DATA PENGUKURAN GARDU'!$A:$BS,54,0)</f>
        <v>0</v>
      </c>
      <c r="Z1334" s="17">
        <f>VLOOKUP($A1334,'DATA PENGUKURAN GARDU'!$A:$BS,55,0)</f>
        <v>200</v>
      </c>
      <c r="AA1334" s="20">
        <f>VLOOKUP($B1334,'DATA PENGUKURAN GARDU'!$A:$BS,42,0)</f>
        <v>0</v>
      </c>
      <c r="AB1334" s="21" t="e">
        <f t="shared" si="686"/>
        <v>#DIV/0!</v>
      </c>
      <c r="AC1334" s="20">
        <f>VLOOKUP($B1334,'DATA PENGUKURAN GARDU'!$A:$BS,44,0)</f>
        <v>0</v>
      </c>
      <c r="AD1334" s="21" t="e">
        <f t="shared" si="687"/>
        <v>#DIV/0!</v>
      </c>
      <c r="AE1334" s="20">
        <f>VLOOKUP($B1334,'DATA PENGUKURAN GARDU'!$A:$BS,46,0)</f>
        <v>0</v>
      </c>
      <c r="AF1334" s="21" t="e">
        <f t="shared" si="688"/>
        <v>#DIV/0!</v>
      </c>
      <c r="AG1334" s="20">
        <f>VLOOKUP($B1334,'DATA PENGUKURAN GARDU'!$A:$BS,46,0)</f>
        <v>0</v>
      </c>
      <c r="AH1334" s="20">
        <f>VLOOKUP($B1334,'DATA PENGUKURAN GARDU'!$A:$BS,53,0)</f>
        <v>0</v>
      </c>
      <c r="AI1334" s="20">
        <f>VLOOKUP($B1334,'DATA PENGUKURAN GARDU'!$A:$BS,54,0)</f>
        <v>0</v>
      </c>
      <c r="AJ1334" s="17">
        <f>VLOOKUP($C1334,'DATA PENGUKURAN GARDU'!$A:$BS,42,0)</f>
        <v>0</v>
      </c>
      <c r="AK1334" s="23" t="e">
        <f t="shared" si="689"/>
        <v>#DIV/0!</v>
      </c>
      <c r="AL1334" s="17">
        <f>VLOOKUP($C1334,'DATA PENGUKURAN GARDU'!$A:$BS,44,0)</f>
        <v>0</v>
      </c>
      <c r="AM1334" s="23" t="e">
        <f t="shared" si="690"/>
        <v>#DIV/0!</v>
      </c>
      <c r="AN1334" s="17">
        <f>VLOOKUP($C1334,'DATA PENGUKURAN GARDU'!$A:$BS,46,0)</f>
        <v>0</v>
      </c>
      <c r="AO1334" s="23" t="e">
        <f t="shared" si="691"/>
        <v>#DIV/0!</v>
      </c>
      <c r="AP1334" s="17">
        <f>VLOOKUP($C1334,'DATA PENGUKURAN GARDU'!$A:$BS,46,0)</f>
        <v>0</v>
      </c>
      <c r="AQ1334" s="17">
        <f>VLOOKUP($C1334,'DATA PENGUKURAN GARDU'!$A:$BS,53,0)</f>
        <v>0</v>
      </c>
      <c r="AR1334" s="17">
        <f>VLOOKUP($C1334,'DATA PENGUKURAN GARDU'!$A:$BS,54,0)</f>
        <v>0</v>
      </c>
      <c r="AS1334" s="20">
        <f>VLOOKUP($D1334,'DATA PENGUKURAN GARDU'!$A:$BS,42,0)</f>
        <v>0</v>
      </c>
      <c r="AT1334" s="21" t="e">
        <f t="shared" si="692"/>
        <v>#DIV/0!</v>
      </c>
      <c r="AU1334" s="20">
        <f>VLOOKUP($D1334,'DATA PENGUKURAN GARDU'!$A:$BS,44,0)</f>
        <v>0</v>
      </c>
      <c r="AV1334" s="21" t="e">
        <f t="shared" si="693"/>
        <v>#DIV/0!</v>
      </c>
      <c r="AW1334" s="20">
        <f>VLOOKUP($D1334,'DATA PENGUKURAN GARDU'!$A:$BS,46,0)</f>
        <v>0</v>
      </c>
      <c r="AX1334" s="21" t="e">
        <f t="shared" si="694"/>
        <v>#DIV/0!</v>
      </c>
      <c r="AY1334" s="20">
        <f>VLOOKUP($D1334,'DATA PENGUKURAN GARDU'!$A:$BS,46,0)</f>
        <v>0</v>
      </c>
      <c r="AZ1334" s="20">
        <f>VLOOKUP($D1334,'DATA PENGUKURAN GARDU'!$A:$BS,53,0)</f>
        <v>0</v>
      </c>
      <c r="BA1334" s="20">
        <f>VLOOKUP($D1334,'DATA PENGUKURAN GARDU'!$A:$BS,54,0)</f>
        <v>0</v>
      </c>
      <c r="BB1334" s="17" t="e">
        <f>VLOOKUP($E1334,'DATA PENGUKURAN GARDU'!$A:$BS,42,0)</f>
        <v>#N/A</v>
      </c>
      <c r="BC1334" s="23" t="e">
        <f t="shared" si="695"/>
        <v>#N/A</v>
      </c>
      <c r="BD1334" s="17" t="e">
        <f>VLOOKUP($E1334,'DATA PENGUKURAN GARDU'!$A:$BS,44,0)</f>
        <v>#N/A</v>
      </c>
      <c r="BE1334" s="23" t="e">
        <f t="shared" si="696"/>
        <v>#N/A</v>
      </c>
      <c r="BF1334" s="17" t="e">
        <f>VLOOKUP($E1334,'DATA PENGUKURAN GARDU'!$A:$BS,46,0)</f>
        <v>#N/A</v>
      </c>
      <c r="BG1334" s="23" t="e">
        <f t="shared" si="697"/>
        <v>#N/A</v>
      </c>
      <c r="BH1334" s="17" t="e">
        <f>VLOOKUP($E1334,'DATA PENGUKURAN GARDU'!$A:$BS,46,0)</f>
        <v>#N/A</v>
      </c>
      <c r="BI1334" s="17" t="e">
        <f>VLOOKUP($E1334,'DATA PENGUKURAN GARDU'!$A:$BS,53,0)</f>
        <v>#N/A</v>
      </c>
      <c r="BJ1334" s="17" t="e">
        <f>VLOOKUP($E1334,'DATA PENGUKURAN GARDU'!$A:$BS,54,0)</f>
        <v>#N/A</v>
      </c>
      <c r="BK1334" s="20" t="e">
        <f t="shared" si="675"/>
        <v>#DIV/0!</v>
      </c>
      <c r="BL1334" s="20" t="e">
        <f t="shared" si="676"/>
        <v>#DIV/0!</v>
      </c>
      <c r="BM1334" s="20" t="e">
        <f t="shared" si="677"/>
        <v>#DIV/0!</v>
      </c>
      <c r="BN1334" s="25">
        <f t="shared" si="678"/>
        <v>32</v>
      </c>
      <c r="BO1334" s="26">
        <f t="shared" si="679"/>
        <v>0</v>
      </c>
      <c r="BP1334" s="21">
        <f t="shared" si="680"/>
        <v>0</v>
      </c>
      <c r="BQ1334" s="20">
        <f t="shared" si="681"/>
        <v>0.291666666666667</v>
      </c>
      <c r="BR1334" s="20">
        <v>550</v>
      </c>
      <c r="BS1334" s="9">
        <v>0</v>
      </c>
      <c r="BT1334" s="2" t="str">
        <f t="shared" si="682"/>
        <v>Underload</v>
      </c>
      <c r="BU1334" s="2" t="e">
        <f t="shared" si="665"/>
        <v>#DIV/0!</v>
      </c>
      <c r="BV1334" s="2" t="e">
        <f t="shared" si="666"/>
        <v>#N/A</v>
      </c>
    </row>
    <row r="1335" s="2" customFormat="1" ht="22.95" customHeight="1" spans="1:74">
      <c r="A1335" s="9" t="str">
        <f t="shared" si="667"/>
        <v>K-008Induk</v>
      </c>
      <c r="B1335" s="9" t="str">
        <f t="shared" si="668"/>
        <v>K-008jurusan 1</v>
      </c>
      <c r="C1335" s="9" t="str">
        <f t="shared" si="669"/>
        <v>K-008jurusan 2</v>
      </c>
      <c r="D1335" s="9" t="str">
        <f t="shared" si="670"/>
        <v>K-008jurusan 3</v>
      </c>
      <c r="E1335" s="9" t="str">
        <f t="shared" si="671"/>
        <v>K-008jurusan 4</v>
      </c>
      <c r="F1335" s="10" t="s">
        <v>132</v>
      </c>
      <c r="G1335" s="10" t="s">
        <v>132</v>
      </c>
      <c r="H1335" s="10" t="s">
        <v>773</v>
      </c>
      <c r="I1335" s="10" t="s">
        <v>11266</v>
      </c>
      <c r="J1335" s="10" t="s">
        <v>11267</v>
      </c>
      <c r="K1335" s="10">
        <v>100</v>
      </c>
      <c r="L1335" s="10"/>
      <c r="M1335" s="10"/>
      <c r="N1335" s="14">
        <f t="shared" si="672"/>
        <v>0</v>
      </c>
      <c r="O1335" s="15" t="e">
        <f t="shared" si="673"/>
        <v>#DIV/0!</v>
      </c>
      <c r="P1335" s="15" t="e">
        <f t="shared" si="674"/>
        <v>#DIV/0!</v>
      </c>
      <c r="Q1335" s="17">
        <f>VLOOKUP($A1335,'DATA PENGUKURAN GARDU'!$A:$BS,42,0)</f>
        <v>82</v>
      </c>
      <c r="R1335" s="18" t="e">
        <f t="shared" si="683"/>
        <v>#DIV/0!</v>
      </c>
      <c r="S1335" s="17">
        <f>VLOOKUP($A1335,'DATA PENGUKURAN GARDU'!$A:$BS,44,0)</f>
        <v>55</v>
      </c>
      <c r="T1335" s="18" t="e">
        <f t="shared" si="684"/>
        <v>#DIV/0!</v>
      </c>
      <c r="U1335" s="17">
        <f>VLOOKUP($A1335,'DATA PENGUKURAN GARDU'!$A:$BS,46,0)</f>
        <v>61</v>
      </c>
      <c r="V1335" s="18" t="e">
        <f t="shared" si="685"/>
        <v>#DIV/0!</v>
      </c>
      <c r="W1335" s="17">
        <f>VLOOKUP($A1335,'DATA PENGUKURAN GARDU'!$A:$BS,48,0)</f>
        <v>69</v>
      </c>
      <c r="X1335" s="17">
        <f>VLOOKUP($A1335,'DATA PENGUKURAN GARDU'!$A:$BS,53,0)</f>
        <v>230</v>
      </c>
      <c r="Y1335" s="17">
        <f>VLOOKUP($A1335,'DATA PENGUKURAN GARDU'!$A:$BS,54,0)</f>
        <v>400</v>
      </c>
      <c r="Z1335" s="17">
        <f>VLOOKUP($A1335,'DATA PENGUKURAN GARDU'!$A:$BS,55,0)</f>
        <v>203</v>
      </c>
      <c r="AA1335" s="20">
        <f>VLOOKUP($B1335,'DATA PENGUKURAN GARDU'!$A:$BS,42,0)</f>
        <v>79</v>
      </c>
      <c r="AB1335" s="21" t="e">
        <f t="shared" si="686"/>
        <v>#DIV/0!</v>
      </c>
      <c r="AC1335" s="20">
        <f>VLOOKUP($B1335,'DATA PENGUKURAN GARDU'!$A:$BS,44,0)</f>
        <v>37</v>
      </c>
      <c r="AD1335" s="21" t="e">
        <f t="shared" si="687"/>
        <v>#DIV/0!</v>
      </c>
      <c r="AE1335" s="20">
        <f>VLOOKUP($B1335,'DATA PENGUKURAN GARDU'!$A:$BS,46,0)</f>
        <v>55</v>
      </c>
      <c r="AF1335" s="21" t="e">
        <f t="shared" si="688"/>
        <v>#DIV/0!</v>
      </c>
      <c r="AG1335" s="20">
        <f>VLOOKUP($B1335,'DATA PENGUKURAN GARDU'!$A:$BS,46,0)</f>
        <v>55</v>
      </c>
      <c r="AH1335" s="20">
        <f>VLOOKUP($B1335,'DATA PENGUKURAN GARDU'!$A:$BS,53,0)</f>
        <v>0</v>
      </c>
      <c r="AI1335" s="20">
        <f>VLOOKUP($B1335,'DATA PENGUKURAN GARDU'!$A:$BS,54,0)</f>
        <v>0</v>
      </c>
      <c r="AJ1335" s="17">
        <f>VLOOKUP($C1335,'DATA PENGUKURAN GARDU'!$A:$BS,42,0)</f>
        <v>3</v>
      </c>
      <c r="AK1335" s="23" t="e">
        <f t="shared" si="689"/>
        <v>#DIV/0!</v>
      </c>
      <c r="AL1335" s="17">
        <f>VLOOKUP($C1335,'DATA PENGUKURAN GARDU'!$A:$BS,44,0)</f>
        <v>18</v>
      </c>
      <c r="AM1335" s="23" t="e">
        <f t="shared" si="690"/>
        <v>#DIV/0!</v>
      </c>
      <c r="AN1335" s="17">
        <f>VLOOKUP($C1335,'DATA PENGUKURAN GARDU'!$A:$BS,46,0)</f>
        <v>6</v>
      </c>
      <c r="AO1335" s="23" t="e">
        <f t="shared" si="691"/>
        <v>#DIV/0!</v>
      </c>
      <c r="AP1335" s="17">
        <f>VLOOKUP($C1335,'DATA PENGUKURAN GARDU'!$A:$BS,46,0)</f>
        <v>6</v>
      </c>
      <c r="AQ1335" s="17">
        <f>VLOOKUP($C1335,'DATA PENGUKURAN GARDU'!$A:$BS,53,0)</f>
        <v>0</v>
      </c>
      <c r="AR1335" s="17">
        <f>VLOOKUP($C1335,'DATA PENGUKURAN GARDU'!$A:$BS,54,0)</f>
        <v>0</v>
      </c>
      <c r="AS1335" s="20">
        <f>VLOOKUP($D1335,'DATA PENGUKURAN GARDU'!$A:$BS,42,0)</f>
        <v>0</v>
      </c>
      <c r="AT1335" s="21" t="e">
        <f t="shared" si="692"/>
        <v>#DIV/0!</v>
      </c>
      <c r="AU1335" s="20">
        <f>VLOOKUP($D1335,'DATA PENGUKURAN GARDU'!$A:$BS,44,0)</f>
        <v>0</v>
      </c>
      <c r="AV1335" s="21" t="e">
        <f t="shared" si="693"/>
        <v>#DIV/0!</v>
      </c>
      <c r="AW1335" s="20">
        <f>VLOOKUP($D1335,'DATA PENGUKURAN GARDU'!$A:$BS,46,0)</f>
        <v>0</v>
      </c>
      <c r="AX1335" s="21" t="e">
        <f t="shared" si="694"/>
        <v>#DIV/0!</v>
      </c>
      <c r="AY1335" s="20">
        <f>VLOOKUP($D1335,'DATA PENGUKURAN GARDU'!$A:$BS,46,0)</f>
        <v>0</v>
      </c>
      <c r="AZ1335" s="20">
        <f>VLOOKUP($D1335,'DATA PENGUKURAN GARDU'!$A:$BS,53,0)</f>
        <v>0</v>
      </c>
      <c r="BA1335" s="20">
        <f>VLOOKUP($D1335,'DATA PENGUKURAN GARDU'!$A:$BS,54,0)</f>
        <v>0</v>
      </c>
      <c r="BB1335" s="17" t="e">
        <f>VLOOKUP($E1335,'DATA PENGUKURAN GARDU'!$A:$BS,42,0)</f>
        <v>#N/A</v>
      </c>
      <c r="BC1335" s="23" t="e">
        <f t="shared" si="695"/>
        <v>#N/A</v>
      </c>
      <c r="BD1335" s="17" t="e">
        <f>VLOOKUP($E1335,'DATA PENGUKURAN GARDU'!$A:$BS,44,0)</f>
        <v>#N/A</v>
      </c>
      <c r="BE1335" s="23" t="e">
        <f t="shared" si="696"/>
        <v>#N/A</v>
      </c>
      <c r="BF1335" s="17" t="e">
        <f>VLOOKUP($E1335,'DATA PENGUKURAN GARDU'!$A:$BS,46,0)</f>
        <v>#N/A</v>
      </c>
      <c r="BG1335" s="23" t="e">
        <f t="shared" si="697"/>
        <v>#N/A</v>
      </c>
      <c r="BH1335" s="17" t="e">
        <f>VLOOKUP($E1335,'DATA PENGUKURAN GARDU'!$A:$BS,46,0)</f>
        <v>#N/A</v>
      </c>
      <c r="BI1335" s="17" t="e">
        <f>VLOOKUP($E1335,'DATA PENGUKURAN GARDU'!$A:$BS,53,0)</f>
        <v>#N/A</v>
      </c>
      <c r="BJ1335" s="17" t="e">
        <f>VLOOKUP($E1335,'DATA PENGUKURAN GARDU'!$A:$BS,54,0)</f>
        <v>#N/A</v>
      </c>
      <c r="BK1335" s="20" t="e">
        <f t="shared" si="675"/>
        <v>#DIV/0!</v>
      </c>
      <c r="BL1335" s="20" t="e">
        <f t="shared" si="676"/>
        <v>#DIV/0!</v>
      </c>
      <c r="BM1335" s="20" t="e">
        <f t="shared" si="677"/>
        <v>#DIV/0!</v>
      </c>
      <c r="BN1335" s="25">
        <f t="shared" si="678"/>
        <v>82</v>
      </c>
      <c r="BO1335" s="26">
        <f t="shared" si="679"/>
        <v>0</v>
      </c>
      <c r="BP1335" s="21">
        <f t="shared" si="680"/>
        <v>0</v>
      </c>
      <c r="BQ1335" s="20">
        <f t="shared" si="681"/>
        <v>0.195121951219512</v>
      </c>
      <c r="BR1335" s="20">
        <v>1060</v>
      </c>
      <c r="BS1335" s="9">
        <v>0</v>
      </c>
      <c r="BT1335" s="2" t="str">
        <f t="shared" si="682"/>
        <v>Underload</v>
      </c>
      <c r="BU1335" s="2" t="e">
        <f t="shared" si="665"/>
        <v>#DIV/0!</v>
      </c>
      <c r="BV1335" s="2" t="e">
        <f t="shared" si="666"/>
        <v>#N/A</v>
      </c>
    </row>
    <row r="1336" s="2" customFormat="1" ht="22.95" customHeight="1" spans="1:74">
      <c r="A1336" s="9" t="str">
        <f t="shared" si="667"/>
        <v>K-227Induk</v>
      </c>
      <c r="B1336" s="9" t="str">
        <f t="shared" si="668"/>
        <v>K-227jurusan 1</v>
      </c>
      <c r="C1336" s="9" t="str">
        <f t="shared" si="669"/>
        <v>K-227jurusan 2</v>
      </c>
      <c r="D1336" s="9" t="str">
        <f t="shared" si="670"/>
        <v>K-227jurusan 3</v>
      </c>
      <c r="E1336" s="9" t="str">
        <f t="shared" si="671"/>
        <v>K-227jurusan 4</v>
      </c>
      <c r="F1336" s="10" t="s">
        <v>136</v>
      </c>
      <c r="G1336" s="10" t="s">
        <v>132</v>
      </c>
      <c r="H1336" s="10" t="s">
        <v>914</v>
      </c>
      <c r="I1336" s="10" t="s">
        <v>11526</v>
      </c>
      <c r="J1336" s="10" t="s">
        <v>11527</v>
      </c>
      <c r="K1336" s="10">
        <v>100</v>
      </c>
      <c r="L1336" s="10"/>
      <c r="M1336" s="10"/>
      <c r="N1336" s="14">
        <f t="shared" si="672"/>
        <v>0</v>
      </c>
      <c r="O1336" s="15" t="e">
        <f t="shared" si="673"/>
        <v>#DIV/0!</v>
      </c>
      <c r="P1336" s="15" t="e">
        <f t="shared" si="674"/>
        <v>#DIV/0!</v>
      </c>
      <c r="Q1336" s="17">
        <f>VLOOKUP($A1336,'DATA PENGUKURAN GARDU'!$A:$BS,42,0)</f>
        <v>59</v>
      </c>
      <c r="R1336" s="18" t="e">
        <f t="shared" si="683"/>
        <v>#DIV/0!</v>
      </c>
      <c r="S1336" s="17">
        <f>VLOOKUP($A1336,'DATA PENGUKURAN GARDU'!$A:$BS,44,0)</f>
        <v>73</v>
      </c>
      <c r="T1336" s="18" t="e">
        <f t="shared" si="684"/>
        <v>#DIV/0!</v>
      </c>
      <c r="U1336" s="17">
        <f>VLOOKUP($A1336,'DATA PENGUKURAN GARDU'!$A:$BS,46,0)</f>
        <v>63</v>
      </c>
      <c r="V1336" s="18" t="e">
        <f t="shared" si="685"/>
        <v>#DIV/0!</v>
      </c>
      <c r="W1336" s="17">
        <f>VLOOKUP($A1336,'DATA PENGUKURAN GARDU'!$A:$BS,48,0)</f>
        <v>59</v>
      </c>
      <c r="X1336" s="17">
        <f>VLOOKUP($A1336,'DATA PENGUKURAN GARDU'!$A:$BS,53,0)</f>
        <v>230</v>
      </c>
      <c r="Y1336" s="17">
        <f>VLOOKUP($A1336,'DATA PENGUKURAN GARDU'!$A:$BS,54,0)</f>
        <v>400</v>
      </c>
      <c r="Z1336" s="17">
        <f>VLOOKUP($A1336,'DATA PENGUKURAN GARDU'!$A:$BS,55,0)</f>
        <v>203</v>
      </c>
      <c r="AA1336" s="20">
        <f>VLOOKUP($B1336,'DATA PENGUKURAN GARDU'!$A:$BS,42,0)</f>
        <v>28</v>
      </c>
      <c r="AB1336" s="21" t="e">
        <f t="shared" si="686"/>
        <v>#DIV/0!</v>
      </c>
      <c r="AC1336" s="20">
        <f>VLOOKUP($B1336,'DATA PENGUKURAN GARDU'!$A:$BS,44,0)</f>
        <v>38</v>
      </c>
      <c r="AD1336" s="21" t="e">
        <f t="shared" si="687"/>
        <v>#DIV/0!</v>
      </c>
      <c r="AE1336" s="20">
        <f>VLOOKUP($B1336,'DATA PENGUKURAN GARDU'!$A:$BS,46,0)</f>
        <v>53</v>
      </c>
      <c r="AF1336" s="21" t="e">
        <f t="shared" si="688"/>
        <v>#DIV/0!</v>
      </c>
      <c r="AG1336" s="20">
        <f>VLOOKUP($B1336,'DATA PENGUKURAN GARDU'!$A:$BS,46,0)</f>
        <v>53</v>
      </c>
      <c r="AH1336" s="20">
        <f>VLOOKUP($B1336,'DATA PENGUKURAN GARDU'!$A:$BS,53,0)</f>
        <v>0</v>
      </c>
      <c r="AI1336" s="20">
        <f>VLOOKUP($B1336,'DATA PENGUKURAN GARDU'!$A:$BS,54,0)</f>
        <v>0</v>
      </c>
      <c r="AJ1336" s="17">
        <f>VLOOKUP($C1336,'DATA PENGUKURAN GARDU'!$A:$BS,42,0)</f>
        <v>31</v>
      </c>
      <c r="AK1336" s="23" t="e">
        <f t="shared" si="689"/>
        <v>#DIV/0!</v>
      </c>
      <c r="AL1336" s="17">
        <f>VLOOKUP($C1336,'DATA PENGUKURAN GARDU'!$A:$BS,44,0)</f>
        <v>35</v>
      </c>
      <c r="AM1336" s="23" t="e">
        <f t="shared" si="690"/>
        <v>#DIV/0!</v>
      </c>
      <c r="AN1336" s="17">
        <f>VLOOKUP($C1336,'DATA PENGUKURAN GARDU'!$A:$BS,46,0)</f>
        <v>10</v>
      </c>
      <c r="AO1336" s="23" t="e">
        <f t="shared" si="691"/>
        <v>#DIV/0!</v>
      </c>
      <c r="AP1336" s="17">
        <f>VLOOKUP($C1336,'DATA PENGUKURAN GARDU'!$A:$BS,46,0)</f>
        <v>10</v>
      </c>
      <c r="AQ1336" s="17">
        <f>VLOOKUP($C1336,'DATA PENGUKURAN GARDU'!$A:$BS,53,0)</f>
        <v>0</v>
      </c>
      <c r="AR1336" s="17">
        <f>VLOOKUP($C1336,'DATA PENGUKURAN GARDU'!$A:$BS,54,0)</f>
        <v>0</v>
      </c>
      <c r="AS1336" s="20">
        <f>VLOOKUP($D1336,'DATA PENGUKURAN GARDU'!$A:$BS,42,0)</f>
        <v>0</v>
      </c>
      <c r="AT1336" s="21" t="e">
        <f t="shared" si="692"/>
        <v>#DIV/0!</v>
      </c>
      <c r="AU1336" s="20">
        <f>VLOOKUP($D1336,'DATA PENGUKURAN GARDU'!$A:$BS,44,0)</f>
        <v>0</v>
      </c>
      <c r="AV1336" s="21" t="e">
        <f t="shared" si="693"/>
        <v>#DIV/0!</v>
      </c>
      <c r="AW1336" s="20">
        <f>VLOOKUP($D1336,'DATA PENGUKURAN GARDU'!$A:$BS,46,0)</f>
        <v>0</v>
      </c>
      <c r="AX1336" s="21" t="e">
        <f t="shared" si="694"/>
        <v>#DIV/0!</v>
      </c>
      <c r="AY1336" s="20">
        <f>VLOOKUP($D1336,'DATA PENGUKURAN GARDU'!$A:$BS,46,0)</f>
        <v>0</v>
      </c>
      <c r="AZ1336" s="20">
        <f>VLOOKUP($D1336,'DATA PENGUKURAN GARDU'!$A:$BS,53,0)</f>
        <v>0</v>
      </c>
      <c r="BA1336" s="20">
        <f>VLOOKUP($D1336,'DATA PENGUKURAN GARDU'!$A:$BS,54,0)</f>
        <v>0</v>
      </c>
      <c r="BB1336" s="17" t="e">
        <f>VLOOKUP($E1336,'DATA PENGUKURAN GARDU'!$A:$BS,42,0)</f>
        <v>#N/A</v>
      </c>
      <c r="BC1336" s="23" t="e">
        <f t="shared" si="695"/>
        <v>#N/A</v>
      </c>
      <c r="BD1336" s="17" t="e">
        <f>VLOOKUP($E1336,'DATA PENGUKURAN GARDU'!$A:$BS,44,0)</f>
        <v>#N/A</v>
      </c>
      <c r="BE1336" s="23" t="e">
        <f t="shared" si="696"/>
        <v>#N/A</v>
      </c>
      <c r="BF1336" s="17" t="e">
        <f>VLOOKUP($E1336,'DATA PENGUKURAN GARDU'!$A:$BS,46,0)</f>
        <v>#N/A</v>
      </c>
      <c r="BG1336" s="23" t="e">
        <f t="shared" si="697"/>
        <v>#N/A</v>
      </c>
      <c r="BH1336" s="17" t="e">
        <f>VLOOKUP($E1336,'DATA PENGUKURAN GARDU'!$A:$BS,46,0)</f>
        <v>#N/A</v>
      </c>
      <c r="BI1336" s="17" t="e">
        <f>VLOOKUP($E1336,'DATA PENGUKURAN GARDU'!$A:$BS,53,0)</f>
        <v>#N/A</v>
      </c>
      <c r="BJ1336" s="17" t="e">
        <f>VLOOKUP($E1336,'DATA PENGUKURAN GARDU'!$A:$BS,54,0)</f>
        <v>#N/A</v>
      </c>
      <c r="BK1336" s="20" t="e">
        <f t="shared" si="675"/>
        <v>#DIV/0!</v>
      </c>
      <c r="BL1336" s="20" t="e">
        <f t="shared" si="676"/>
        <v>#DIV/0!</v>
      </c>
      <c r="BM1336" s="20" t="e">
        <f t="shared" si="677"/>
        <v>#DIV/0!</v>
      </c>
      <c r="BN1336" s="25">
        <f t="shared" si="678"/>
        <v>73</v>
      </c>
      <c r="BO1336" s="26">
        <f t="shared" si="679"/>
        <v>0</v>
      </c>
      <c r="BP1336" s="21">
        <f t="shared" si="680"/>
        <v>0</v>
      </c>
      <c r="BQ1336" s="20">
        <f t="shared" si="681"/>
        <v>0.0182648401826484</v>
      </c>
      <c r="BR1336" s="20">
        <v>1060</v>
      </c>
      <c r="BS1336" s="9">
        <v>0</v>
      </c>
      <c r="BT1336" s="2" t="str">
        <f t="shared" si="682"/>
        <v>Underload</v>
      </c>
      <c r="BU1336" s="2" t="e">
        <f t="shared" si="665"/>
        <v>#DIV/0!</v>
      </c>
      <c r="BV1336" s="2" t="e">
        <f t="shared" si="666"/>
        <v>#N/A</v>
      </c>
    </row>
    <row r="1337" s="2" customFormat="1" ht="22.95" customHeight="1" spans="1:74">
      <c r="A1337" s="9" t="str">
        <f t="shared" si="667"/>
        <v>K-248.1Induk</v>
      </c>
      <c r="B1337" s="9" t="str">
        <f t="shared" si="668"/>
        <v>K-248.1jurusan 1</v>
      </c>
      <c r="C1337" s="9" t="str">
        <f t="shared" si="669"/>
        <v>K-248.1jurusan 2</v>
      </c>
      <c r="D1337" s="9" t="str">
        <f t="shared" si="670"/>
        <v>K-248.1jurusan 3</v>
      </c>
      <c r="E1337" s="9" t="str">
        <f t="shared" si="671"/>
        <v>K-248.1jurusan 4</v>
      </c>
      <c r="F1337" s="10" t="s">
        <v>462</v>
      </c>
      <c r="G1337" s="10" t="s">
        <v>132</v>
      </c>
      <c r="H1337" s="10" t="s">
        <v>1075</v>
      </c>
      <c r="I1337" s="10" t="s">
        <v>11818</v>
      </c>
      <c r="J1337" s="10" t="s">
        <v>11819</v>
      </c>
      <c r="K1337" s="10">
        <v>100</v>
      </c>
      <c r="L1337" s="10"/>
      <c r="M1337" s="10"/>
      <c r="N1337" s="14">
        <f t="shared" si="672"/>
        <v>0</v>
      </c>
      <c r="O1337" s="15" t="e">
        <f t="shared" si="673"/>
        <v>#DIV/0!</v>
      </c>
      <c r="P1337" s="15" t="e">
        <f t="shared" si="674"/>
        <v>#DIV/0!</v>
      </c>
      <c r="Q1337" s="17">
        <f>VLOOKUP($A1337,'DATA PENGUKURAN GARDU'!$A:$BS,42,0)</f>
        <v>66</v>
      </c>
      <c r="R1337" s="18" t="e">
        <f t="shared" si="683"/>
        <v>#DIV/0!</v>
      </c>
      <c r="S1337" s="17">
        <f>VLOOKUP($A1337,'DATA PENGUKURAN GARDU'!$A:$BS,44,0)</f>
        <v>66</v>
      </c>
      <c r="T1337" s="18" t="e">
        <f t="shared" si="684"/>
        <v>#DIV/0!</v>
      </c>
      <c r="U1337" s="17">
        <f>VLOOKUP($A1337,'DATA PENGUKURAN GARDU'!$A:$BS,46,0)</f>
        <v>75</v>
      </c>
      <c r="V1337" s="18" t="e">
        <f t="shared" si="685"/>
        <v>#DIV/0!</v>
      </c>
      <c r="W1337" s="17">
        <f>VLOOKUP($A1337,'DATA PENGUKURAN GARDU'!$A:$BS,48,0)</f>
        <v>37</v>
      </c>
      <c r="X1337" s="17">
        <f>VLOOKUP($A1337,'DATA PENGUKURAN GARDU'!$A:$BS,53,0)</f>
        <v>230</v>
      </c>
      <c r="Y1337" s="17">
        <f>VLOOKUP($A1337,'DATA PENGUKURAN GARDU'!$A:$BS,54,0)</f>
        <v>400</v>
      </c>
      <c r="Z1337" s="17">
        <f>VLOOKUP($A1337,'DATA PENGUKURAN GARDU'!$A:$BS,55,0)</f>
        <v>203</v>
      </c>
      <c r="AA1337" s="20">
        <f>VLOOKUP($B1337,'DATA PENGUKURAN GARDU'!$A:$BS,42,0)</f>
        <v>56</v>
      </c>
      <c r="AB1337" s="21" t="e">
        <f t="shared" si="686"/>
        <v>#DIV/0!</v>
      </c>
      <c r="AC1337" s="20">
        <f>VLOOKUP($B1337,'DATA PENGUKURAN GARDU'!$A:$BS,44,0)</f>
        <v>56</v>
      </c>
      <c r="AD1337" s="21" t="e">
        <f t="shared" si="687"/>
        <v>#DIV/0!</v>
      </c>
      <c r="AE1337" s="20">
        <f>VLOOKUP($B1337,'DATA PENGUKURAN GARDU'!$A:$BS,46,0)</f>
        <v>66</v>
      </c>
      <c r="AF1337" s="21" t="e">
        <f t="shared" si="688"/>
        <v>#DIV/0!</v>
      </c>
      <c r="AG1337" s="20">
        <f>VLOOKUP($B1337,'DATA PENGUKURAN GARDU'!$A:$BS,46,0)</f>
        <v>66</v>
      </c>
      <c r="AH1337" s="20">
        <f>VLOOKUP($B1337,'DATA PENGUKURAN GARDU'!$A:$BS,53,0)</f>
        <v>0</v>
      </c>
      <c r="AI1337" s="20">
        <f>VLOOKUP($B1337,'DATA PENGUKURAN GARDU'!$A:$BS,54,0)</f>
        <v>0</v>
      </c>
      <c r="AJ1337" s="17">
        <f>VLOOKUP($C1337,'DATA PENGUKURAN GARDU'!$A:$BS,42,0)</f>
        <v>10</v>
      </c>
      <c r="AK1337" s="23" t="e">
        <f t="shared" si="689"/>
        <v>#DIV/0!</v>
      </c>
      <c r="AL1337" s="17">
        <f>VLOOKUP($C1337,'DATA PENGUKURAN GARDU'!$A:$BS,44,0)</f>
        <v>10</v>
      </c>
      <c r="AM1337" s="23" t="e">
        <f t="shared" si="690"/>
        <v>#DIV/0!</v>
      </c>
      <c r="AN1337" s="17">
        <f>VLOOKUP($C1337,'DATA PENGUKURAN GARDU'!$A:$BS,46,0)</f>
        <v>9</v>
      </c>
      <c r="AO1337" s="23" t="e">
        <f t="shared" si="691"/>
        <v>#DIV/0!</v>
      </c>
      <c r="AP1337" s="17">
        <f>VLOOKUP($C1337,'DATA PENGUKURAN GARDU'!$A:$BS,46,0)</f>
        <v>9</v>
      </c>
      <c r="AQ1337" s="17">
        <f>VLOOKUP($C1337,'DATA PENGUKURAN GARDU'!$A:$BS,53,0)</f>
        <v>0</v>
      </c>
      <c r="AR1337" s="17">
        <f>VLOOKUP($C1337,'DATA PENGUKURAN GARDU'!$A:$BS,54,0)</f>
        <v>0</v>
      </c>
      <c r="AS1337" s="20">
        <f>VLOOKUP($D1337,'DATA PENGUKURAN GARDU'!$A:$BS,42,0)</f>
        <v>0</v>
      </c>
      <c r="AT1337" s="21" t="e">
        <f t="shared" si="692"/>
        <v>#DIV/0!</v>
      </c>
      <c r="AU1337" s="20">
        <f>VLOOKUP($D1337,'DATA PENGUKURAN GARDU'!$A:$BS,44,0)</f>
        <v>0</v>
      </c>
      <c r="AV1337" s="21" t="e">
        <f t="shared" si="693"/>
        <v>#DIV/0!</v>
      </c>
      <c r="AW1337" s="20">
        <f>VLOOKUP($D1337,'DATA PENGUKURAN GARDU'!$A:$BS,46,0)</f>
        <v>0</v>
      </c>
      <c r="AX1337" s="21" t="e">
        <f t="shared" si="694"/>
        <v>#DIV/0!</v>
      </c>
      <c r="AY1337" s="20">
        <f>VLOOKUP($D1337,'DATA PENGUKURAN GARDU'!$A:$BS,46,0)</f>
        <v>0</v>
      </c>
      <c r="AZ1337" s="20">
        <f>VLOOKUP($D1337,'DATA PENGUKURAN GARDU'!$A:$BS,53,0)</f>
        <v>0</v>
      </c>
      <c r="BA1337" s="20">
        <f>VLOOKUP($D1337,'DATA PENGUKURAN GARDU'!$A:$BS,54,0)</f>
        <v>0</v>
      </c>
      <c r="BB1337" s="17" t="e">
        <f>VLOOKUP($E1337,'DATA PENGUKURAN GARDU'!$A:$BS,42,0)</f>
        <v>#N/A</v>
      </c>
      <c r="BC1337" s="23" t="e">
        <f t="shared" si="695"/>
        <v>#N/A</v>
      </c>
      <c r="BD1337" s="17" t="e">
        <f>VLOOKUP($E1337,'DATA PENGUKURAN GARDU'!$A:$BS,44,0)</f>
        <v>#N/A</v>
      </c>
      <c r="BE1337" s="23" t="e">
        <f t="shared" si="696"/>
        <v>#N/A</v>
      </c>
      <c r="BF1337" s="17" t="e">
        <f>VLOOKUP($E1337,'DATA PENGUKURAN GARDU'!$A:$BS,46,0)</f>
        <v>#N/A</v>
      </c>
      <c r="BG1337" s="23" t="e">
        <f t="shared" si="697"/>
        <v>#N/A</v>
      </c>
      <c r="BH1337" s="17" t="e">
        <f>VLOOKUP($E1337,'DATA PENGUKURAN GARDU'!$A:$BS,46,0)</f>
        <v>#N/A</v>
      </c>
      <c r="BI1337" s="17" t="e">
        <f>VLOOKUP($E1337,'DATA PENGUKURAN GARDU'!$A:$BS,53,0)</f>
        <v>#N/A</v>
      </c>
      <c r="BJ1337" s="17" t="e">
        <f>VLOOKUP($E1337,'DATA PENGUKURAN GARDU'!$A:$BS,54,0)</f>
        <v>#N/A</v>
      </c>
      <c r="BK1337" s="20" t="e">
        <f t="shared" si="675"/>
        <v>#DIV/0!</v>
      </c>
      <c r="BL1337" s="20" t="e">
        <f t="shared" si="676"/>
        <v>#DIV/0!</v>
      </c>
      <c r="BM1337" s="20" t="e">
        <f t="shared" si="677"/>
        <v>#DIV/0!</v>
      </c>
      <c r="BN1337" s="25">
        <f t="shared" si="678"/>
        <v>75</v>
      </c>
      <c r="BO1337" s="26">
        <f t="shared" si="679"/>
        <v>0</v>
      </c>
      <c r="BP1337" s="21">
        <f t="shared" si="680"/>
        <v>0</v>
      </c>
      <c r="BQ1337" s="20">
        <f t="shared" si="681"/>
        <v>0</v>
      </c>
      <c r="BR1337" s="20">
        <v>1060</v>
      </c>
      <c r="BS1337" s="9">
        <v>0</v>
      </c>
      <c r="BT1337" s="2" t="str">
        <f t="shared" si="682"/>
        <v>Underload</v>
      </c>
      <c r="BU1337" s="2" t="e">
        <f t="shared" si="665"/>
        <v>#DIV/0!</v>
      </c>
      <c r="BV1337" s="2" t="e">
        <f t="shared" si="666"/>
        <v>#N/A</v>
      </c>
    </row>
    <row r="1338" s="2" customFormat="1" ht="22.95" customHeight="1" spans="1:74">
      <c r="A1338" s="9" t="str">
        <f t="shared" si="667"/>
        <v>K-195Induk</v>
      </c>
      <c r="B1338" s="9" t="str">
        <f t="shared" si="668"/>
        <v>K-195jurusan 1</v>
      </c>
      <c r="C1338" s="9" t="str">
        <f t="shared" si="669"/>
        <v>K-195jurusan 2</v>
      </c>
      <c r="D1338" s="9" t="str">
        <f t="shared" si="670"/>
        <v>K-195jurusan 3</v>
      </c>
      <c r="E1338" s="9" t="str">
        <f t="shared" si="671"/>
        <v>K-195jurusan 4</v>
      </c>
      <c r="F1338" s="10" t="s">
        <v>462</v>
      </c>
      <c r="G1338" s="10" t="s">
        <v>132</v>
      </c>
      <c r="H1338" s="10" t="s">
        <v>1136</v>
      </c>
      <c r="I1338" s="10" t="s">
        <v>11932</v>
      </c>
      <c r="J1338" s="10" t="s">
        <v>11933</v>
      </c>
      <c r="K1338" s="10">
        <v>100</v>
      </c>
      <c r="L1338" s="10"/>
      <c r="M1338" s="10"/>
      <c r="N1338" s="14">
        <f t="shared" si="672"/>
        <v>0</v>
      </c>
      <c r="O1338" s="15" t="e">
        <f t="shared" si="673"/>
        <v>#DIV/0!</v>
      </c>
      <c r="P1338" s="15" t="e">
        <f t="shared" si="674"/>
        <v>#DIV/0!</v>
      </c>
      <c r="Q1338" s="17">
        <f>VLOOKUP($A1338,'DATA PENGUKURAN GARDU'!$A:$BS,42,0)</f>
        <v>106</v>
      </c>
      <c r="R1338" s="18" t="e">
        <f t="shared" si="683"/>
        <v>#DIV/0!</v>
      </c>
      <c r="S1338" s="17">
        <f>VLOOKUP($A1338,'DATA PENGUKURAN GARDU'!$A:$BS,44,0)</f>
        <v>88</v>
      </c>
      <c r="T1338" s="18" t="e">
        <f t="shared" si="684"/>
        <v>#DIV/0!</v>
      </c>
      <c r="U1338" s="17">
        <f>VLOOKUP($A1338,'DATA PENGUKURAN GARDU'!$A:$BS,46,0)</f>
        <v>95</v>
      </c>
      <c r="V1338" s="18" t="e">
        <f t="shared" si="685"/>
        <v>#DIV/0!</v>
      </c>
      <c r="W1338" s="17">
        <f>VLOOKUP($A1338,'DATA PENGUKURAN GARDU'!$A:$BS,48,0)</f>
        <v>72</v>
      </c>
      <c r="X1338" s="17">
        <f>VLOOKUP($A1338,'DATA PENGUKURAN GARDU'!$A:$BS,53,0)</f>
        <v>230</v>
      </c>
      <c r="Y1338" s="17">
        <f>VLOOKUP($A1338,'DATA PENGUKURAN GARDU'!$A:$BS,54,0)</f>
        <v>400</v>
      </c>
      <c r="Z1338" s="17">
        <f>VLOOKUP($A1338,'DATA PENGUKURAN GARDU'!$A:$BS,55,0)</f>
        <v>203</v>
      </c>
      <c r="AA1338" s="20">
        <f>VLOOKUP($B1338,'DATA PENGUKURAN GARDU'!$A:$BS,42,0)</f>
        <v>30</v>
      </c>
      <c r="AB1338" s="21" t="e">
        <f t="shared" si="686"/>
        <v>#DIV/0!</v>
      </c>
      <c r="AC1338" s="20">
        <f>VLOOKUP($B1338,'DATA PENGUKURAN GARDU'!$A:$BS,44,0)</f>
        <v>28</v>
      </c>
      <c r="AD1338" s="21" t="e">
        <f t="shared" si="687"/>
        <v>#DIV/0!</v>
      </c>
      <c r="AE1338" s="20">
        <f>VLOOKUP($B1338,'DATA PENGUKURAN GARDU'!$A:$BS,46,0)</f>
        <v>22</v>
      </c>
      <c r="AF1338" s="21" t="e">
        <f t="shared" si="688"/>
        <v>#DIV/0!</v>
      </c>
      <c r="AG1338" s="20">
        <f>VLOOKUP($B1338,'DATA PENGUKURAN GARDU'!$A:$BS,46,0)</f>
        <v>22</v>
      </c>
      <c r="AH1338" s="20">
        <f>VLOOKUP($B1338,'DATA PENGUKURAN GARDU'!$A:$BS,53,0)</f>
        <v>0</v>
      </c>
      <c r="AI1338" s="20">
        <f>VLOOKUP($B1338,'DATA PENGUKURAN GARDU'!$A:$BS,54,0)</f>
        <v>0</v>
      </c>
      <c r="AJ1338" s="17">
        <f>VLOOKUP($C1338,'DATA PENGUKURAN GARDU'!$A:$BS,42,0)</f>
        <v>62</v>
      </c>
      <c r="AK1338" s="23" t="e">
        <f t="shared" si="689"/>
        <v>#DIV/0!</v>
      </c>
      <c r="AL1338" s="17">
        <f>VLOOKUP($C1338,'DATA PENGUKURAN GARDU'!$A:$BS,44,0)</f>
        <v>42</v>
      </c>
      <c r="AM1338" s="23" t="e">
        <f t="shared" si="690"/>
        <v>#DIV/0!</v>
      </c>
      <c r="AN1338" s="17">
        <f>VLOOKUP($C1338,'DATA PENGUKURAN GARDU'!$A:$BS,46,0)</f>
        <v>37</v>
      </c>
      <c r="AO1338" s="23" t="e">
        <f t="shared" si="691"/>
        <v>#DIV/0!</v>
      </c>
      <c r="AP1338" s="17">
        <f>VLOOKUP($C1338,'DATA PENGUKURAN GARDU'!$A:$BS,46,0)</f>
        <v>37</v>
      </c>
      <c r="AQ1338" s="17">
        <f>VLOOKUP($C1338,'DATA PENGUKURAN GARDU'!$A:$BS,53,0)</f>
        <v>0</v>
      </c>
      <c r="AR1338" s="17">
        <f>VLOOKUP($C1338,'DATA PENGUKURAN GARDU'!$A:$BS,54,0)</f>
        <v>0</v>
      </c>
      <c r="AS1338" s="20">
        <f>VLOOKUP($D1338,'DATA PENGUKURAN GARDU'!$A:$BS,42,0)</f>
        <v>14</v>
      </c>
      <c r="AT1338" s="21" t="e">
        <f t="shared" si="692"/>
        <v>#DIV/0!</v>
      </c>
      <c r="AU1338" s="20">
        <f>VLOOKUP($D1338,'DATA PENGUKURAN GARDU'!$A:$BS,44,0)</f>
        <v>18</v>
      </c>
      <c r="AV1338" s="21" t="e">
        <f t="shared" si="693"/>
        <v>#DIV/0!</v>
      </c>
      <c r="AW1338" s="20">
        <f>VLOOKUP($D1338,'DATA PENGUKURAN GARDU'!$A:$BS,46,0)</f>
        <v>36</v>
      </c>
      <c r="AX1338" s="21" t="e">
        <f t="shared" si="694"/>
        <v>#DIV/0!</v>
      </c>
      <c r="AY1338" s="20">
        <f>VLOOKUP($D1338,'DATA PENGUKURAN GARDU'!$A:$BS,46,0)</f>
        <v>36</v>
      </c>
      <c r="AZ1338" s="20">
        <f>VLOOKUP($D1338,'DATA PENGUKURAN GARDU'!$A:$BS,53,0)</f>
        <v>0</v>
      </c>
      <c r="BA1338" s="20">
        <f>VLOOKUP($D1338,'DATA PENGUKURAN GARDU'!$A:$BS,54,0)</f>
        <v>0</v>
      </c>
      <c r="BB1338" s="17" t="e">
        <f>VLOOKUP($E1338,'DATA PENGUKURAN GARDU'!$A:$BS,42,0)</f>
        <v>#N/A</v>
      </c>
      <c r="BC1338" s="23" t="e">
        <f t="shared" si="695"/>
        <v>#N/A</v>
      </c>
      <c r="BD1338" s="17" t="e">
        <f>VLOOKUP($E1338,'DATA PENGUKURAN GARDU'!$A:$BS,44,0)</f>
        <v>#N/A</v>
      </c>
      <c r="BE1338" s="23" t="e">
        <f t="shared" si="696"/>
        <v>#N/A</v>
      </c>
      <c r="BF1338" s="17" t="e">
        <f>VLOOKUP($E1338,'DATA PENGUKURAN GARDU'!$A:$BS,46,0)</f>
        <v>#N/A</v>
      </c>
      <c r="BG1338" s="23" t="e">
        <f t="shared" si="697"/>
        <v>#N/A</v>
      </c>
      <c r="BH1338" s="17" t="e">
        <f>VLOOKUP($E1338,'DATA PENGUKURAN GARDU'!$A:$BS,46,0)</f>
        <v>#N/A</v>
      </c>
      <c r="BI1338" s="17" t="e">
        <f>VLOOKUP($E1338,'DATA PENGUKURAN GARDU'!$A:$BS,53,0)</f>
        <v>#N/A</v>
      </c>
      <c r="BJ1338" s="17" t="e">
        <f>VLOOKUP($E1338,'DATA PENGUKURAN GARDU'!$A:$BS,54,0)</f>
        <v>#N/A</v>
      </c>
      <c r="BK1338" s="20" t="e">
        <f t="shared" si="675"/>
        <v>#DIV/0!</v>
      </c>
      <c r="BL1338" s="20" t="e">
        <f t="shared" si="676"/>
        <v>#DIV/0!</v>
      </c>
      <c r="BM1338" s="20" t="e">
        <f t="shared" si="677"/>
        <v>#DIV/0!</v>
      </c>
      <c r="BN1338" s="25">
        <f t="shared" si="678"/>
        <v>106</v>
      </c>
      <c r="BO1338" s="26">
        <f t="shared" si="679"/>
        <v>0</v>
      </c>
      <c r="BP1338" s="21">
        <f t="shared" si="680"/>
        <v>0</v>
      </c>
      <c r="BQ1338" s="20">
        <f t="shared" si="681"/>
        <v>0.0911949685534591</v>
      </c>
      <c r="BR1338" s="20">
        <v>1060</v>
      </c>
      <c r="BS1338" s="9">
        <v>0</v>
      </c>
      <c r="BT1338" s="2" t="str">
        <f t="shared" si="682"/>
        <v>Underload</v>
      </c>
      <c r="BU1338" s="2" t="e">
        <f t="shared" si="665"/>
        <v>#DIV/0!</v>
      </c>
      <c r="BV1338" s="2" t="e">
        <f t="shared" si="666"/>
        <v>#N/A</v>
      </c>
    </row>
    <row r="1339" s="2" customFormat="1" ht="22.95" customHeight="1" spans="1:74">
      <c r="A1339" s="9" t="str">
        <f t="shared" si="667"/>
        <v>K-169Induk</v>
      </c>
      <c r="B1339" s="9" t="str">
        <f t="shared" si="668"/>
        <v>K-169jurusan 1</v>
      </c>
      <c r="C1339" s="9" t="str">
        <f t="shared" si="669"/>
        <v>K-169jurusan 2</v>
      </c>
      <c r="D1339" s="9" t="str">
        <f t="shared" si="670"/>
        <v>K-169jurusan 3</v>
      </c>
      <c r="E1339" s="9" t="str">
        <f t="shared" si="671"/>
        <v>K-169jurusan 4</v>
      </c>
      <c r="F1339" s="10" t="s">
        <v>131</v>
      </c>
      <c r="G1339" s="10" t="s">
        <v>132</v>
      </c>
      <c r="H1339" s="10" t="s">
        <v>1158</v>
      </c>
      <c r="I1339" s="10" t="s">
        <v>11969</v>
      </c>
      <c r="J1339" s="10" t="s">
        <v>11970</v>
      </c>
      <c r="K1339" s="10">
        <v>100</v>
      </c>
      <c r="L1339" s="10"/>
      <c r="M1339" s="10"/>
      <c r="N1339" s="14">
        <f t="shared" si="672"/>
        <v>0</v>
      </c>
      <c r="O1339" s="15" t="e">
        <f t="shared" si="673"/>
        <v>#DIV/0!</v>
      </c>
      <c r="P1339" s="15" t="e">
        <f t="shared" si="674"/>
        <v>#DIV/0!</v>
      </c>
      <c r="Q1339" s="17">
        <f>VLOOKUP($A1339,'DATA PENGUKURAN GARDU'!$A:$BS,42,0)</f>
        <v>45</v>
      </c>
      <c r="R1339" s="18" t="e">
        <f t="shared" si="683"/>
        <v>#DIV/0!</v>
      </c>
      <c r="S1339" s="17">
        <f>VLOOKUP($A1339,'DATA PENGUKURAN GARDU'!$A:$BS,44,0)</f>
        <v>43</v>
      </c>
      <c r="T1339" s="18" t="e">
        <f t="shared" si="684"/>
        <v>#DIV/0!</v>
      </c>
      <c r="U1339" s="17">
        <f>VLOOKUP($A1339,'DATA PENGUKURAN GARDU'!$A:$BS,46,0)</f>
        <v>63</v>
      </c>
      <c r="V1339" s="18" t="e">
        <f t="shared" si="685"/>
        <v>#DIV/0!</v>
      </c>
      <c r="W1339" s="17">
        <f>VLOOKUP($A1339,'DATA PENGUKURAN GARDU'!$A:$BS,48,0)</f>
        <v>26</v>
      </c>
      <c r="X1339" s="17">
        <f>VLOOKUP($A1339,'DATA PENGUKURAN GARDU'!$A:$BS,53,0)</f>
        <v>230</v>
      </c>
      <c r="Y1339" s="17">
        <f>VLOOKUP($A1339,'DATA PENGUKURAN GARDU'!$A:$BS,54,0)</f>
        <v>400</v>
      </c>
      <c r="Z1339" s="17">
        <f>VLOOKUP($A1339,'DATA PENGUKURAN GARDU'!$A:$BS,55,0)</f>
        <v>203</v>
      </c>
      <c r="AA1339" s="20">
        <f>VLOOKUP($B1339,'DATA PENGUKURAN GARDU'!$A:$BS,42,0)</f>
        <v>41</v>
      </c>
      <c r="AB1339" s="21" t="e">
        <f t="shared" si="686"/>
        <v>#DIV/0!</v>
      </c>
      <c r="AC1339" s="20">
        <f>VLOOKUP($B1339,'DATA PENGUKURAN GARDU'!$A:$BS,44,0)</f>
        <v>39</v>
      </c>
      <c r="AD1339" s="21" t="e">
        <f t="shared" si="687"/>
        <v>#DIV/0!</v>
      </c>
      <c r="AE1339" s="20">
        <f>VLOOKUP($B1339,'DATA PENGUKURAN GARDU'!$A:$BS,46,0)</f>
        <v>57</v>
      </c>
      <c r="AF1339" s="21" t="e">
        <f t="shared" si="688"/>
        <v>#DIV/0!</v>
      </c>
      <c r="AG1339" s="20">
        <f>VLOOKUP($B1339,'DATA PENGUKURAN GARDU'!$A:$BS,46,0)</f>
        <v>57</v>
      </c>
      <c r="AH1339" s="20">
        <f>VLOOKUP($B1339,'DATA PENGUKURAN GARDU'!$A:$BS,53,0)</f>
        <v>0</v>
      </c>
      <c r="AI1339" s="20">
        <f>VLOOKUP($B1339,'DATA PENGUKURAN GARDU'!$A:$BS,54,0)</f>
        <v>0</v>
      </c>
      <c r="AJ1339" s="17">
        <f>VLOOKUP($C1339,'DATA PENGUKURAN GARDU'!$A:$BS,42,0)</f>
        <v>4</v>
      </c>
      <c r="AK1339" s="23" t="e">
        <f t="shared" si="689"/>
        <v>#DIV/0!</v>
      </c>
      <c r="AL1339" s="17">
        <f>VLOOKUP($C1339,'DATA PENGUKURAN GARDU'!$A:$BS,44,0)</f>
        <v>4</v>
      </c>
      <c r="AM1339" s="23" t="e">
        <f t="shared" si="690"/>
        <v>#DIV/0!</v>
      </c>
      <c r="AN1339" s="17">
        <f>VLOOKUP($C1339,'DATA PENGUKURAN GARDU'!$A:$BS,46,0)</f>
        <v>6</v>
      </c>
      <c r="AO1339" s="23" t="e">
        <f t="shared" si="691"/>
        <v>#DIV/0!</v>
      </c>
      <c r="AP1339" s="17">
        <f>VLOOKUP($C1339,'DATA PENGUKURAN GARDU'!$A:$BS,46,0)</f>
        <v>6</v>
      </c>
      <c r="AQ1339" s="17">
        <f>VLOOKUP($C1339,'DATA PENGUKURAN GARDU'!$A:$BS,53,0)</f>
        <v>0</v>
      </c>
      <c r="AR1339" s="17">
        <f>VLOOKUP($C1339,'DATA PENGUKURAN GARDU'!$A:$BS,54,0)</f>
        <v>0</v>
      </c>
      <c r="AS1339" s="20">
        <f>VLOOKUP($D1339,'DATA PENGUKURAN GARDU'!$A:$BS,42,0)</f>
        <v>0</v>
      </c>
      <c r="AT1339" s="21" t="e">
        <f t="shared" si="692"/>
        <v>#DIV/0!</v>
      </c>
      <c r="AU1339" s="20">
        <f>VLOOKUP($D1339,'DATA PENGUKURAN GARDU'!$A:$BS,44,0)</f>
        <v>0</v>
      </c>
      <c r="AV1339" s="21" t="e">
        <f t="shared" si="693"/>
        <v>#DIV/0!</v>
      </c>
      <c r="AW1339" s="20">
        <f>VLOOKUP($D1339,'DATA PENGUKURAN GARDU'!$A:$BS,46,0)</f>
        <v>0</v>
      </c>
      <c r="AX1339" s="21" t="e">
        <f t="shared" si="694"/>
        <v>#DIV/0!</v>
      </c>
      <c r="AY1339" s="20">
        <f>VLOOKUP($D1339,'DATA PENGUKURAN GARDU'!$A:$BS,46,0)</f>
        <v>0</v>
      </c>
      <c r="AZ1339" s="20">
        <f>VLOOKUP($D1339,'DATA PENGUKURAN GARDU'!$A:$BS,53,0)</f>
        <v>0</v>
      </c>
      <c r="BA1339" s="20">
        <f>VLOOKUP($D1339,'DATA PENGUKURAN GARDU'!$A:$BS,54,0)</f>
        <v>0</v>
      </c>
      <c r="BB1339" s="17" t="e">
        <f>VLOOKUP($E1339,'DATA PENGUKURAN GARDU'!$A:$BS,42,0)</f>
        <v>#N/A</v>
      </c>
      <c r="BC1339" s="23" t="e">
        <f t="shared" si="695"/>
        <v>#N/A</v>
      </c>
      <c r="BD1339" s="17" t="e">
        <f>VLOOKUP($E1339,'DATA PENGUKURAN GARDU'!$A:$BS,44,0)</f>
        <v>#N/A</v>
      </c>
      <c r="BE1339" s="23" t="e">
        <f t="shared" si="696"/>
        <v>#N/A</v>
      </c>
      <c r="BF1339" s="17" t="e">
        <f>VLOOKUP($E1339,'DATA PENGUKURAN GARDU'!$A:$BS,46,0)</f>
        <v>#N/A</v>
      </c>
      <c r="BG1339" s="23" t="e">
        <f t="shared" si="697"/>
        <v>#N/A</v>
      </c>
      <c r="BH1339" s="17" t="e">
        <f>VLOOKUP($E1339,'DATA PENGUKURAN GARDU'!$A:$BS,46,0)</f>
        <v>#N/A</v>
      </c>
      <c r="BI1339" s="17" t="e">
        <f>VLOOKUP($E1339,'DATA PENGUKURAN GARDU'!$A:$BS,53,0)</f>
        <v>#N/A</v>
      </c>
      <c r="BJ1339" s="17" t="e">
        <f>VLOOKUP($E1339,'DATA PENGUKURAN GARDU'!$A:$BS,54,0)</f>
        <v>#N/A</v>
      </c>
      <c r="BK1339" s="20" t="e">
        <f t="shared" si="675"/>
        <v>#DIV/0!</v>
      </c>
      <c r="BL1339" s="20" t="e">
        <f t="shared" si="676"/>
        <v>#DIV/0!</v>
      </c>
      <c r="BM1339" s="20" t="e">
        <f t="shared" si="677"/>
        <v>#DIV/0!</v>
      </c>
      <c r="BN1339" s="25">
        <f t="shared" si="678"/>
        <v>63</v>
      </c>
      <c r="BO1339" s="26">
        <f t="shared" si="679"/>
        <v>0</v>
      </c>
      <c r="BP1339" s="21">
        <f t="shared" si="680"/>
        <v>0</v>
      </c>
      <c r="BQ1339" s="20">
        <f t="shared" si="681"/>
        <v>0.0105820105820106</v>
      </c>
      <c r="BR1339" s="20">
        <v>1060</v>
      </c>
      <c r="BS1339" s="9">
        <v>0</v>
      </c>
      <c r="BT1339" s="2" t="str">
        <f t="shared" si="682"/>
        <v>Underload</v>
      </c>
      <c r="BU1339" s="2" t="e">
        <f t="shared" si="665"/>
        <v>#DIV/0!</v>
      </c>
      <c r="BV1339" s="2" t="e">
        <f t="shared" si="666"/>
        <v>#N/A</v>
      </c>
    </row>
    <row r="1340" s="2" customFormat="1" ht="22.95" customHeight="1" spans="1:74">
      <c r="A1340" s="9" t="str">
        <f t="shared" si="667"/>
        <v>K-032Induk</v>
      </c>
      <c r="B1340" s="9" t="str">
        <f t="shared" si="668"/>
        <v>K-032jurusan 1</v>
      </c>
      <c r="C1340" s="9" t="str">
        <f t="shared" si="669"/>
        <v>K-032jurusan 2</v>
      </c>
      <c r="D1340" s="9" t="str">
        <f t="shared" si="670"/>
        <v>K-032jurusan 3</v>
      </c>
      <c r="E1340" s="9" t="str">
        <f t="shared" si="671"/>
        <v>K-032jurusan 4</v>
      </c>
      <c r="F1340" s="10" t="s">
        <v>889</v>
      </c>
      <c r="G1340" s="10" t="s">
        <v>132</v>
      </c>
      <c r="H1340" s="10" t="s">
        <v>1162</v>
      </c>
      <c r="I1340" s="10" t="s">
        <v>11977</v>
      </c>
      <c r="J1340" s="10" t="s">
        <v>11978</v>
      </c>
      <c r="K1340" s="10">
        <v>100</v>
      </c>
      <c r="L1340" s="10"/>
      <c r="M1340" s="10"/>
      <c r="N1340" s="14">
        <f t="shared" si="672"/>
        <v>0</v>
      </c>
      <c r="O1340" s="15" t="e">
        <f t="shared" si="673"/>
        <v>#DIV/0!</v>
      </c>
      <c r="P1340" s="15" t="e">
        <f t="shared" si="674"/>
        <v>#DIV/0!</v>
      </c>
      <c r="Q1340" s="17">
        <f>VLOOKUP($A1340,'DATA PENGUKURAN GARDU'!$A:$BS,42,0)</f>
        <v>80</v>
      </c>
      <c r="R1340" s="18" t="e">
        <f t="shared" si="683"/>
        <v>#DIV/0!</v>
      </c>
      <c r="S1340" s="17">
        <f>VLOOKUP($A1340,'DATA PENGUKURAN GARDU'!$A:$BS,44,0)</f>
        <v>81</v>
      </c>
      <c r="T1340" s="18" t="e">
        <f t="shared" si="684"/>
        <v>#DIV/0!</v>
      </c>
      <c r="U1340" s="17">
        <f>VLOOKUP($A1340,'DATA PENGUKURAN GARDU'!$A:$BS,46,0)</f>
        <v>58</v>
      </c>
      <c r="V1340" s="18" t="e">
        <f t="shared" si="685"/>
        <v>#DIV/0!</v>
      </c>
      <c r="W1340" s="17">
        <f>VLOOKUP($A1340,'DATA PENGUKURAN GARDU'!$A:$BS,48,0)</f>
        <v>70</v>
      </c>
      <c r="X1340" s="17">
        <f>VLOOKUP($A1340,'DATA PENGUKURAN GARDU'!$A:$BS,53,0)</f>
        <v>230</v>
      </c>
      <c r="Y1340" s="17">
        <f>VLOOKUP($A1340,'DATA PENGUKURAN GARDU'!$A:$BS,54,0)</f>
        <v>400</v>
      </c>
      <c r="Z1340" s="17">
        <f>VLOOKUP($A1340,'DATA PENGUKURAN GARDU'!$A:$BS,55,0)</f>
        <v>203</v>
      </c>
      <c r="AA1340" s="20">
        <f>VLOOKUP($B1340,'DATA PENGUKURAN GARDU'!$A:$BS,42,0)</f>
        <v>0</v>
      </c>
      <c r="AB1340" s="21" t="e">
        <f t="shared" si="686"/>
        <v>#DIV/0!</v>
      </c>
      <c r="AC1340" s="20">
        <f>VLOOKUP($B1340,'DATA PENGUKURAN GARDU'!$A:$BS,44,0)</f>
        <v>0</v>
      </c>
      <c r="AD1340" s="21" t="e">
        <f t="shared" si="687"/>
        <v>#DIV/0!</v>
      </c>
      <c r="AE1340" s="20">
        <f>VLOOKUP($B1340,'DATA PENGUKURAN GARDU'!$A:$BS,46,0)</f>
        <v>0</v>
      </c>
      <c r="AF1340" s="21" t="e">
        <f t="shared" si="688"/>
        <v>#DIV/0!</v>
      </c>
      <c r="AG1340" s="20">
        <f>VLOOKUP($B1340,'DATA PENGUKURAN GARDU'!$A:$BS,46,0)</f>
        <v>0</v>
      </c>
      <c r="AH1340" s="20">
        <f>VLOOKUP($B1340,'DATA PENGUKURAN GARDU'!$A:$BS,53,0)</f>
        <v>0</v>
      </c>
      <c r="AI1340" s="20">
        <f>VLOOKUP($B1340,'DATA PENGUKURAN GARDU'!$A:$BS,54,0)</f>
        <v>0</v>
      </c>
      <c r="AJ1340" s="17">
        <f>VLOOKUP($C1340,'DATA PENGUKURAN GARDU'!$A:$BS,42,0)</f>
        <v>8</v>
      </c>
      <c r="AK1340" s="23" t="e">
        <f t="shared" si="689"/>
        <v>#DIV/0!</v>
      </c>
      <c r="AL1340" s="17">
        <f>VLOOKUP($C1340,'DATA PENGUKURAN GARDU'!$A:$BS,44,0)</f>
        <v>23</v>
      </c>
      <c r="AM1340" s="23" t="e">
        <f t="shared" si="690"/>
        <v>#DIV/0!</v>
      </c>
      <c r="AN1340" s="17">
        <f>VLOOKUP($C1340,'DATA PENGUKURAN GARDU'!$A:$BS,46,0)</f>
        <v>34</v>
      </c>
      <c r="AO1340" s="23" t="e">
        <f t="shared" si="691"/>
        <v>#DIV/0!</v>
      </c>
      <c r="AP1340" s="17">
        <f>VLOOKUP($C1340,'DATA PENGUKURAN GARDU'!$A:$BS,46,0)</f>
        <v>34</v>
      </c>
      <c r="AQ1340" s="17">
        <f>VLOOKUP($C1340,'DATA PENGUKURAN GARDU'!$A:$BS,53,0)</f>
        <v>0</v>
      </c>
      <c r="AR1340" s="17">
        <f>VLOOKUP($C1340,'DATA PENGUKURAN GARDU'!$A:$BS,54,0)</f>
        <v>0</v>
      </c>
      <c r="AS1340" s="20">
        <f>VLOOKUP($D1340,'DATA PENGUKURAN GARDU'!$A:$BS,42,0)</f>
        <v>72</v>
      </c>
      <c r="AT1340" s="21" t="e">
        <f t="shared" si="692"/>
        <v>#DIV/0!</v>
      </c>
      <c r="AU1340" s="20">
        <f>VLOOKUP($D1340,'DATA PENGUKURAN GARDU'!$A:$BS,44,0)</f>
        <v>58</v>
      </c>
      <c r="AV1340" s="21" t="e">
        <f t="shared" si="693"/>
        <v>#DIV/0!</v>
      </c>
      <c r="AW1340" s="20">
        <f>VLOOKUP($D1340,'DATA PENGUKURAN GARDU'!$A:$BS,46,0)</f>
        <v>24</v>
      </c>
      <c r="AX1340" s="21" t="e">
        <f t="shared" si="694"/>
        <v>#DIV/0!</v>
      </c>
      <c r="AY1340" s="20">
        <f>VLOOKUP($D1340,'DATA PENGUKURAN GARDU'!$A:$BS,46,0)</f>
        <v>24</v>
      </c>
      <c r="AZ1340" s="20">
        <f>VLOOKUP($D1340,'DATA PENGUKURAN GARDU'!$A:$BS,53,0)</f>
        <v>0</v>
      </c>
      <c r="BA1340" s="20">
        <f>VLOOKUP($D1340,'DATA PENGUKURAN GARDU'!$A:$BS,54,0)</f>
        <v>0</v>
      </c>
      <c r="BB1340" s="17" t="e">
        <f>VLOOKUP($E1340,'DATA PENGUKURAN GARDU'!$A:$BS,42,0)</f>
        <v>#N/A</v>
      </c>
      <c r="BC1340" s="23" t="e">
        <f t="shared" si="695"/>
        <v>#N/A</v>
      </c>
      <c r="BD1340" s="17" t="e">
        <f>VLOOKUP($E1340,'DATA PENGUKURAN GARDU'!$A:$BS,44,0)</f>
        <v>#N/A</v>
      </c>
      <c r="BE1340" s="23" t="e">
        <f t="shared" si="696"/>
        <v>#N/A</v>
      </c>
      <c r="BF1340" s="17" t="e">
        <f>VLOOKUP($E1340,'DATA PENGUKURAN GARDU'!$A:$BS,46,0)</f>
        <v>#N/A</v>
      </c>
      <c r="BG1340" s="23" t="e">
        <f t="shared" si="697"/>
        <v>#N/A</v>
      </c>
      <c r="BH1340" s="17" t="e">
        <f>VLOOKUP($E1340,'DATA PENGUKURAN GARDU'!$A:$BS,46,0)</f>
        <v>#N/A</v>
      </c>
      <c r="BI1340" s="17" t="e">
        <f>VLOOKUP($E1340,'DATA PENGUKURAN GARDU'!$A:$BS,53,0)</f>
        <v>#N/A</v>
      </c>
      <c r="BJ1340" s="17" t="e">
        <f>VLOOKUP($E1340,'DATA PENGUKURAN GARDU'!$A:$BS,54,0)</f>
        <v>#N/A</v>
      </c>
      <c r="BK1340" s="20" t="e">
        <f t="shared" si="675"/>
        <v>#DIV/0!</v>
      </c>
      <c r="BL1340" s="20" t="e">
        <f t="shared" si="676"/>
        <v>#DIV/0!</v>
      </c>
      <c r="BM1340" s="20" t="e">
        <f t="shared" si="677"/>
        <v>#DIV/0!</v>
      </c>
      <c r="BN1340" s="25">
        <f t="shared" si="678"/>
        <v>81</v>
      </c>
      <c r="BO1340" s="26">
        <f t="shared" si="679"/>
        <v>0</v>
      </c>
      <c r="BP1340" s="21">
        <f t="shared" si="680"/>
        <v>0</v>
      </c>
      <c r="BQ1340" s="20">
        <f t="shared" si="681"/>
        <v>0.0905349794238683</v>
      </c>
      <c r="BR1340" s="20">
        <v>1060</v>
      </c>
      <c r="BS1340" s="9">
        <v>0</v>
      </c>
      <c r="BT1340" s="2" t="str">
        <f t="shared" si="682"/>
        <v>Underload</v>
      </c>
      <c r="BU1340" s="2" t="e">
        <f t="shared" si="665"/>
        <v>#DIV/0!</v>
      </c>
      <c r="BV1340" s="2" t="e">
        <f t="shared" si="666"/>
        <v>#N/A</v>
      </c>
    </row>
    <row r="1341" s="2" customFormat="1" ht="22.95" customHeight="1" spans="1:74">
      <c r="A1341" s="9" t="str">
        <f t="shared" si="667"/>
        <v>K-038Induk</v>
      </c>
      <c r="B1341" s="9" t="str">
        <f t="shared" si="668"/>
        <v>K-038jurusan 1</v>
      </c>
      <c r="C1341" s="9" t="str">
        <f t="shared" si="669"/>
        <v>K-038jurusan 2</v>
      </c>
      <c r="D1341" s="9" t="str">
        <f t="shared" si="670"/>
        <v>K-038jurusan 3</v>
      </c>
      <c r="E1341" s="9" t="str">
        <f t="shared" si="671"/>
        <v>K-038jurusan 4</v>
      </c>
      <c r="F1341" s="10" t="s">
        <v>132</v>
      </c>
      <c r="G1341" s="10" t="s">
        <v>132</v>
      </c>
      <c r="H1341" s="10" t="s">
        <v>1163</v>
      </c>
      <c r="I1341" s="10" t="s">
        <v>11979</v>
      </c>
      <c r="J1341" s="10" t="s">
        <v>11980</v>
      </c>
      <c r="K1341" s="10">
        <v>100</v>
      </c>
      <c r="L1341" s="10"/>
      <c r="M1341" s="10"/>
      <c r="N1341" s="14">
        <f t="shared" si="672"/>
        <v>0</v>
      </c>
      <c r="O1341" s="15" t="e">
        <f t="shared" si="673"/>
        <v>#DIV/0!</v>
      </c>
      <c r="P1341" s="15" t="e">
        <f t="shared" si="674"/>
        <v>#DIV/0!</v>
      </c>
      <c r="Q1341" s="17">
        <f>VLOOKUP($A1341,'DATA PENGUKURAN GARDU'!$A:$BS,42,0)</f>
        <v>22</v>
      </c>
      <c r="R1341" s="18" t="e">
        <f t="shared" si="683"/>
        <v>#DIV/0!</v>
      </c>
      <c r="S1341" s="17">
        <f>VLOOKUP($A1341,'DATA PENGUKURAN GARDU'!$A:$BS,44,0)</f>
        <v>15</v>
      </c>
      <c r="T1341" s="18" t="e">
        <f t="shared" si="684"/>
        <v>#DIV/0!</v>
      </c>
      <c r="U1341" s="17">
        <f>VLOOKUP($A1341,'DATA PENGUKURAN GARDU'!$A:$BS,46,0)</f>
        <v>15</v>
      </c>
      <c r="V1341" s="18" t="e">
        <f t="shared" si="685"/>
        <v>#DIV/0!</v>
      </c>
      <c r="W1341" s="17">
        <f>VLOOKUP($A1341,'DATA PENGUKURAN GARDU'!$A:$BS,48,0)</f>
        <v>14</v>
      </c>
      <c r="X1341" s="17">
        <f>VLOOKUP($A1341,'DATA PENGUKURAN GARDU'!$A:$BS,53,0)</f>
        <v>227</v>
      </c>
      <c r="Y1341" s="17">
        <f>VLOOKUP($A1341,'DATA PENGUKURAN GARDU'!$A:$BS,54,0)</f>
        <v>393</v>
      </c>
      <c r="Z1341" s="17">
        <f>VLOOKUP($A1341,'DATA PENGUKURAN GARDU'!$A:$BS,55,0)</f>
        <v>0</v>
      </c>
      <c r="AA1341" s="20">
        <f>VLOOKUP($B1341,'DATA PENGUKURAN GARDU'!$A:$BS,42,0)</f>
        <v>6</v>
      </c>
      <c r="AB1341" s="21" t="e">
        <f t="shared" si="686"/>
        <v>#DIV/0!</v>
      </c>
      <c r="AC1341" s="20">
        <f>VLOOKUP($B1341,'DATA PENGUKURAN GARDU'!$A:$BS,44,0)</f>
        <v>5</v>
      </c>
      <c r="AD1341" s="21" t="e">
        <f t="shared" si="687"/>
        <v>#DIV/0!</v>
      </c>
      <c r="AE1341" s="20">
        <f>VLOOKUP($B1341,'DATA PENGUKURAN GARDU'!$A:$BS,46,0)</f>
        <v>7</v>
      </c>
      <c r="AF1341" s="21" t="e">
        <f t="shared" si="688"/>
        <v>#DIV/0!</v>
      </c>
      <c r="AG1341" s="20">
        <f>VLOOKUP($B1341,'DATA PENGUKURAN GARDU'!$A:$BS,46,0)</f>
        <v>7</v>
      </c>
      <c r="AH1341" s="20">
        <f>VLOOKUP($B1341,'DATA PENGUKURAN GARDU'!$A:$BS,53,0)</f>
        <v>226</v>
      </c>
      <c r="AI1341" s="20">
        <f>VLOOKUP($B1341,'DATA PENGUKURAN GARDU'!$A:$BS,54,0)</f>
        <v>391.7</v>
      </c>
      <c r="AJ1341" s="17">
        <f>VLOOKUP($C1341,'DATA PENGUKURAN GARDU'!$A:$BS,42,0)</f>
        <v>16</v>
      </c>
      <c r="AK1341" s="23" t="e">
        <f t="shared" si="689"/>
        <v>#DIV/0!</v>
      </c>
      <c r="AL1341" s="17">
        <f>VLOOKUP($C1341,'DATA PENGUKURAN GARDU'!$A:$BS,44,0)</f>
        <v>10</v>
      </c>
      <c r="AM1341" s="23" t="e">
        <f t="shared" si="690"/>
        <v>#DIV/0!</v>
      </c>
      <c r="AN1341" s="17">
        <f>VLOOKUP($C1341,'DATA PENGUKURAN GARDU'!$A:$BS,46,0)</f>
        <v>7</v>
      </c>
      <c r="AO1341" s="23" t="e">
        <f t="shared" si="691"/>
        <v>#DIV/0!</v>
      </c>
      <c r="AP1341" s="17">
        <f>VLOOKUP($C1341,'DATA PENGUKURAN GARDU'!$A:$BS,46,0)</f>
        <v>7</v>
      </c>
      <c r="AQ1341" s="17">
        <f>VLOOKUP($C1341,'DATA PENGUKURAN GARDU'!$A:$BS,53,0)</f>
        <v>225</v>
      </c>
      <c r="AR1341" s="17">
        <f>VLOOKUP($C1341,'DATA PENGUKURAN GARDU'!$A:$BS,54,0)</f>
        <v>390</v>
      </c>
      <c r="AS1341" s="20">
        <f>VLOOKUP($D1341,'DATA PENGUKURAN GARDU'!$A:$BS,42,0)</f>
        <v>0</v>
      </c>
      <c r="AT1341" s="21" t="e">
        <f t="shared" si="692"/>
        <v>#DIV/0!</v>
      </c>
      <c r="AU1341" s="20">
        <f>VLOOKUP($D1341,'DATA PENGUKURAN GARDU'!$A:$BS,44,0)</f>
        <v>0</v>
      </c>
      <c r="AV1341" s="21" t="e">
        <f t="shared" si="693"/>
        <v>#DIV/0!</v>
      </c>
      <c r="AW1341" s="20">
        <f>VLOOKUP($D1341,'DATA PENGUKURAN GARDU'!$A:$BS,46,0)</f>
        <v>0</v>
      </c>
      <c r="AX1341" s="21" t="e">
        <f t="shared" si="694"/>
        <v>#DIV/0!</v>
      </c>
      <c r="AY1341" s="20">
        <f>VLOOKUP($D1341,'DATA PENGUKURAN GARDU'!$A:$BS,46,0)</f>
        <v>0</v>
      </c>
      <c r="AZ1341" s="20">
        <f>VLOOKUP($D1341,'DATA PENGUKURAN GARDU'!$A:$BS,53,0)</f>
        <v>0</v>
      </c>
      <c r="BA1341" s="20">
        <f>VLOOKUP($D1341,'DATA PENGUKURAN GARDU'!$A:$BS,54,0)</f>
        <v>0</v>
      </c>
      <c r="BB1341" s="17" t="e">
        <f>VLOOKUP($E1341,'DATA PENGUKURAN GARDU'!$A:$BS,42,0)</f>
        <v>#N/A</v>
      </c>
      <c r="BC1341" s="23" t="e">
        <f t="shared" si="695"/>
        <v>#N/A</v>
      </c>
      <c r="BD1341" s="17" t="e">
        <f>VLOOKUP($E1341,'DATA PENGUKURAN GARDU'!$A:$BS,44,0)</f>
        <v>#N/A</v>
      </c>
      <c r="BE1341" s="23" t="e">
        <f t="shared" si="696"/>
        <v>#N/A</v>
      </c>
      <c r="BF1341" s="17" t="e">
        <f>VLOOKUP($E1341,'DATA PENGUKURAN GARDU'!$A:$BS,46,0)</f>
        <v>#N/A</v>
      </c>
      <c r="BG1341" s="23" t="e">
        <f t="shared" si="697"/>
        <v>#N/A</v>
      </c>
      <c r="BH1341" s="17" t="e">
        <f>VLOOKUP($E1341,'DATA PENGUKURAN GARDU'!$A:$BS,46,0)</f>
        <v>#N/A</v>
      </c>
      <c r="BI1341" s="17" t="e">
        <f>VLOOKUP($E1341,'DATA PENGUKURAN GARDU'!$A:$BS,53,0)</f>
        <v>#N/A</v>
      </c>
      <c r="BJ1341" s="17" t="e">
        <f>VLOOKUP($E1341,'DATA PENGUKURAN GARDU'!$A:$BS,54,0)</f>
        <v>#N/A</v>
      </c>
      <c r="BK1341" s="20" t="e">
        <f t="shared" si="675"/>
        <v>#DIV/0!</v>
      </c>
      <c r="BL1341" s="20" t="e">
        <f t="shared" si="676"/>
        <v>#DIV/0!</v>
      </c>
      <c r="BM1341" s="20" t="e">
        <f t="shared" si="677"/>
        <v>#DIV/0!</v>
      </c>
      <c r="BN1341" s="25">
        <f t="shared" si="678"/>
        <v>22</v>
      </c>
      <c r="BO1341" s="26">
        <f t="shared" si="679"/>
        <v>14.908102</v>
      </c>
      <c r="BP1341" s="21">
        <f t="shared" si="680"/>
        <v>14.908102</v>
      </c>
      <c r="BQ1341" s="20">
        <f t="shared" si="681"/>
        <v>0.212121212121212</v>
      </c>
      <c r="BR1341" s="20">
        <v>810</v>
      </c>
      <c r="BS1341" s="9">
        <v>0</v>
      </c>
      <c r="BT1341" s="2" t="str">
        <f t="shared" si="682"/>
        <v>Underload</v>
      </c>
      <c r="BU1341" s="2" t="e">
        <f t="shared" si="665"/>
        <v>#DIV/0!</v>
      </c>
      <c r="BV1341" s="2" t="e">
        <f t="shared" si="666"/>
        <v>#N/A</v>
      </c>
    </row>
    <row r="1342" s="2" customFormat="1" ht="22.95" customHeight="1" spans="1:74">
      <c r="A1342" s="9" t="str">
        <f t="shared" si="667"/>
        <v>K-230Induk</v>
      </c>
      <c r="B1342" s="9" t="str">
        <f t="shared" si="668"/>
        <v>K-230jurusan 1</v>
      </c>
      <c r="C1342" s="9" t="str">
        <f t="shared" si="669"/>
        <v>K-230jurusan 2</v>
      </c>
      <c r="D1342" s="9" t="str">
        <f t="shared" si="670"/>
        <v>K-230jurusan 3</v>
      </c>
      <c r="E1342" s="9" t="str">
        <f t="shared" si="671"/>
        <v>K-230jurusan 4</v>
      </c>
      <c r="F1342" s="10" t="s">
        <v>136</v>
      </c>
      <c r="G1342" s="10" t="s">
        <v>132</v>
      </c>
      <c r="H1342" s="10" t="s">
        <v>1189</v>
      </c>
      <c r="I1342" s="10" t="s">
        <v>12030</v>
      </c>
      <c r="J1342" s="10" t="s">
        <v>12031</v>
      </c>
      <c r="K1342" s="10">
        <v>100</v>
      </c>
      <c r="L1342" s="10"/>
      <c r="M1342" s="10"/>
      <c r="N1342" s="14">
        <f t="shared" si="672"/>
        <v>0</v>
      </c>
      <c r="O1342" s="15" t="e">
        <f t="shared" si="673"/>
        <v>#DIV/0!</v>
      </c>
      <c r="P1342" s="15" t="e">
        <f t="shared" si="674"/>
        <v>#DIV/0!</v>
      </c>
      <c r="Q1342" s="17">
        <f>VLOOKUP($A1342,'DATA PENGUKURAN GARDU'!$A:$BS,42,0)</f>
        <v>89</v>
      </c>
      <c r="R1342" s="18" t="e">
        <f t="shared" si="683"/>
        <v>#DIV/0!</v>
      </c>
      <c r="S1342" s="17">
        <f>VLOOKUP($A1342,'DATA PENGUKURAN GARDU'!$A:$BS,44,0)</f>
        <v>98</v>
      </c>
      <c r="T1342" s="18" t="e">
        <f t="shared" si="684"/>
        <v>#DIV/0!</v>
      </c>
      <c r="U1342" s="17">
        <f>VLOOKUP($A1342,'DATA PENGUKURAN GARDU'!$A:$BS,46,0)</f>
        <v>104</v>
      </c>
      <c r="V1342" s="18" t="e">
        <f t="shared" si="685"/>
        <v>#DIV/0!</v>
      </c>
      <c r="W1342" s="17">
        <f>VLOOKUP($A1342,'DATA PENGUKURAN GARDU'!$A:$BS,48,0)</f>
        <v>86</v>
      </c>
      <c r="X1342" s="17">
        <f>VLOOKUP($A1342,'DATA PENGUKURAN GARDU'!$A:$BS,53,0)</f>
        <v>230</v>
      </c>
      <c r="Y1342" s="17">
        <f>VLOOKUP($A1342,'DATA PENGUKURAN GARDU'!$A:$BS,54,0)</f>
        <v>400</v>
      </c>
      <c r="Z1342" s="17">
        <f>VLOOKUP($A1342,'DATA PENGUKURAN GARDU'!$A:$BS,55,0)</f>
        <v>203</v>
      </c>
      <c r="AA1342" s="20">
        <f>VLOOKUP($B1342,'DATA PENGUKURAN GARDU'!$A:$BS,42,0)</f>
        <v>78</v>
      </c>
      <c r="AB1342" s="21" t="e">
        <f t="shared" si="686"/>
        <v>#DIV/0!</v>
      </c>
      <c r="AC1342" s="20">
        <f>VLOOKUP($B1342,'DATA PENGUKURAN GARDU'!$A:$BS,44,0)</f>
        <v>63</v>
      </c>
      <c r="AD1342" s="21" t="e">
        <f t="shared" si="687"/>
        <v>#DIV/0!</v>
      </c>
      <c r="AE1342" s="20">
        <f>VLOOKUP($B1342,'DATA PENGUKURAN GARDU'!$A:$BS,46,0)</f>
        <v>52</v>
      </c>
      <c r="AF1342" s="21" t="e">
        <f t="shared" si="688"/>
        <v>#DIV/0!</v>
      </c>
      <c r="AG1342" s="20">
        <f>VLOOKUP($B1342,'DATA PENGUKURAN GARDU'!$A:$BS,46,0)</f>
        <v>52</v>
      </c>
      <c r="AH1342" s="20">
        <f>VLOOKUP($B1342,'DATA PENGUKURAN GARDU'!$A:$BS,53,0)</f>
        <v>0</v>
      </c>
      <c r="AI1342" s="20">
        <f>VLOOKUP($B1342,'DATA PENGUKURAN GARDU'!$A:$BS,54,0)</f>
        <v>0</v>
      </c>
      <c r="AJ1342" s="17">
        <f>VLOOKUP($C1342,'DATA PENGUKURAN GARDU'!$A:$BS,42,0)</f>
        <v>11</v>
      </c>
      <c r="AK1342" s="23" t="e">
        <f t="shared" si="689"/>
        <v>#DIV/0!</v>
      </c>
      <c r="AL1342" s="17">
        <f>VLOOKUP($C1342,'DATA PENGUKURAN GARDU'!$A:$BS,44,0)</f>
        <v>35</v>
      </c>
      <c r="AM1342" s="23" t="e">
        <f t="shared" si="690"/>
        <v>#DIV/0!</v>
      </c>
      <c r="AN1342" s="17">
        <f>VLOOKUP($C1342,'DATA PENGUKURAN GARDU'!$A:$BS,46,0)</f>
        <v>52</v>
      </c>
      <c r="AO1342" s="23" t="e">
        <f t="shared" si="691"/>
        <v>#DIV/0!</v>
      </c>
      <c r="AP1342" s="17">
        <f>VLOOKUP($C1342,'DATA PENGUKURAN GARDU'!$A:$BS,46,0)</f>
        <v>52</v>
      </c>
      <c r="AQ1342" s="17">
        <f>VLOOKUP($C1342,'DATA PENGUKURAN GARDU'!$A:$BS,53,0)</f>
        <v>0</v>
      </c>
      <c r="AR1342" s="17">
        <f>VLOOKUP($C1342,'DATA PENGUKURAN GARDU'!$A:$BS,54,0)</f>
        <v>0</v>
      </c>
      <c r="AS1342" s="20">
        <f>VLOOKUP($D1342,'DATA PENGUKURAN GARDU'!$A:$BS,42,0)</f>
        <v>0</v>
      </c>
      <c r="AT1342" s="21" t="e">
        <f t="shared" si="692"/>
        <v>#DIV/0!</v>
      </c>
      <c r="AU1342" s="20">
        <f>VLOOKUP($D1342,'DATA PENGUKURAN GARDU'!$A:$BS,44,0)</f>
        <v>0</v>
      </c>
      <c r="AV1342" s="21" t="e">
        <f t="shared" si="693"/>
        <v>#DIV/0!</v>
      </c>
      <c r="AW1342" s="20">
        <f>VLOOKUP($D1342,'DATA PENGUKURAN GARDU'!$A:$BS,46,0)</f>
        <v>0</v>
      </c>
      <c r="AX1342" s="21" t="e">
        <f t="shared" si="694"/>
        <v>#DIV/0!</v>
      </c>
      <c r="AY1342" s="20">
        <f>VLOOKUP($D1342,'DATA PENGUKURAN GARDU'!$A:$BS,46,0)</f>
        <v>0</v>
      </c>
      <c r="AZ1342" s="20">
        <f>VLOOKUP($D1342,'DATA PENGUKURAN GARDU'!$A:$BS,53,0)</f>
        <v>0</v>
      </c>
      <c r="BA1342" s="20">
        <f>VLOOKUP($D1342,'DATA PENGUKURAN GARDU'!$A:$BS,54,0)</f>
        <v>0</v>
      </c>
      <c r="BB1342" s="17" t="e">
        <f>VLOOKUP($E1342,'DATA PENGUKURAN GARDU'!$A:$BS,42,0)</f>
        <v>#N/A</v>
      </c>
      <c r="BC1342" s="23" t="e">
        <f t="shared" si="695"/>
        <v>#N/A</v>
      </c>
      <c r="BD1342" s="17" t="e">
        <f>VLOOKUP($E1342,'DATA PENGUKURAN GARDU'!$A:$BS,44,0)</f>
        <v>#N/A</v>
      </c>
      <c r="BE1342" s="23" t="e">
        <f t="shared" si="696"/>
        <v>#N/A</v>
      </c>
      <c r="BF1342" s="17" t="e">
        <f>VLOOKUP($E1342,'DATA PENGUKURAN GARDU'!$A:$BS,46,0)</f>
        <v>#N/A</v>
      </c>
      <c r="BG1342" s="23" t="e">
        <f t="shared" si="697"/>
        <v>#N/A</v>
      </c>
      <c r="BH1342" s="17" t="e">
        <f>VLOOKUP($E1342,'DATA PENGUKURAN GARDU'!$A:$BS,46,0)</f>
        <v>#N/A</v>
      </c>
      <c r="BI1342" s="17" t="e">
        <f>VLOOKUP($E1342,'DATA PENGUKURAN GARDU'!$A:$BS,53,0)</f>
        <v>#N/A</v>
      </c>
      <c r="BJ1342" s="17" t="e">
        <f>VLOOKUP($E1342,'DATA PENGUKURAN GARDU'!$A:$BS,54,0)</f>
        <v>#N/A</v>
      </c>
      <c r="BK1342" s="20" t="e">
        <f t="shared" si="675"/>
        <v>#DIV/0!</v>
      </c>
      <c r="BL1342" s="20" t="e">
        <f t="shared" si="676"/>
        <v>#DIV/0!</v>
      </c>
      <c r="BM1342" s="20" t="e">
        <f t="shared" si="677"/>
        <v>#DIV/0!</v>
      </c>
      <c r="BN1342" s="25">
        <f t="shared" si="678"/>
        <v>104</v>
      </c>
      <c r="BO1342" s="26">
        <f t="shared" si="679"/>
        <v>0</v>
      </c>
      <c r="BP1342" s="21">
        <f t="shared" si="680"/>
        <v>0</v>
      </c>
      <c r="BQ1342" s="20">
        <f t="shared" si="681"/>
        <v>0.0288461538461539</v>
      </c>
      <c r="BR1342" s="20">
        <v>1060</v>
      </c>
      <c r="BS1342" s="9">
        <v>0</v>
      </c>
      <c r="BT1342" s="2" t="str">
        <f t="shared" si="682"/>
        <v>Underload</v>
      </c>
      <c r="BU1342" s="2" t="e">
        <f t="shared" si="665"/>
        <v>#DIV/0!</v>
      </c>
      <c r="BV1342" s="2" t="e">
        <f t="shared" si="666"/>
        <v>#N/A</v>
      </c>
    </row>
    <row r="1343" s="2" customFormat="1" ht="22.95" customHeight="1" spans="1:74">
      <c r="A1343" s="9" t="str">
        <f t="shared" si="667"/>
        <v>K-274Induk</v>
      </c>
      <c r="B1343" s="9" t="str">
        <f t="shared" si="668"/>
        <v>K-274jurusan 1</v>
      </c>
      <c r="C1343" s="9" t="str">
        <f t="shared" si="669"/>
        <v>K-274jurusan 2</v>
      </c>
      <c r="D1343" s="9" t="str">
        <f t="shared" si="670"/>
        <v>K-274jurusan 3</v>
      </c>
      <c r="E1343" s="9" t="str">
        <f t="shared" si="671"/>
        <v>K-274jurusan 4</v>
      </c>
      <c r="F1343" s="10" t="s">
        <v>131</v>
      </c>
      <c r="G1343" s="10" t="s">
        <v>132</v>
      </c>
      <c r="H1343" s="10" t="s">
        <v>1193</v>
      </c>
      <c r="I1343" s="10" t="s">
        <v>12038</v>
      </c>
      <c r="J1343" s="10" t="s">
        <v>12039</v>
      </c>
      <c r="K1343" s="10">
        <v>100</v>
      </c>
      <c r="L1343" s="10"/>
      <c r="M1343" s="10"/>
      <c r="N1343" s="14">
        <f t="shared" si="672"/>
        <v>0</v>
      </c>
      <c r="O1343" s="15" t="e">
        <f t="shared" si="673"/>
        <v>#DIV/0!</v>
      </c>
      <c r="P1343" s="15" t="e">
        <f t="shared" si="674"/>
        <v>#DIV/0!</v>
      </c>
      <c r="Q1343" s="17">
        <f>VLOOKUP($A1343,'DATA PENGUKURAN GARDU'!$A:$BS,42,0)</f>
        <v>56</v>
      </c>
      <c r="R1343" s="18" t="e">
        <f t="shared" si="683"/>
        <v>#DIV/0!</v>
      </c>
      <c r="S1343" s="17">
        <f>VLOOKUP($A1343,'DATA PENGUKURAN GARDU'!$A:$BS,44,0)</f>
        <v>69</v>
      </c>
      <c r="T1343" s="18" t="e">
        <f t="shared" si="684"/>
        <v>#DIV/0!</v>
      </c>
      <c r="U1343" s="17">
        <f>VLOOKUP($A1343,'DATA PENGUKURAN GARDU'!$A:$BS,46,0)</f>
        <v>40</v>
      </c>
      <c r="V1343" s="18" t="e">
        <f t="shared" si="685"/>
        <v>#DIV/0!</v>
      </c>
      <c r="W1343" s="17">
        <f>VLOOKUP($A1343,'DATA PENGUKURAN GARDU'!$A:$BS,48,0)</f>
        <v>55</v>
      </c>
      <c r="X1343" s="17">
        <f>VLOOKUP($A1343,'DATA PENGUKURAN GARDU'!$A:$BS,53,0)</f>
        <v>230</v>
      </c>
      <c r="Y1343" s="17">
        <f>VLOOKUP($A1343,'DATA PENGUKURAN GARDU'!$A:$BS,54,0)</f>
        <v>400</v>
      </c>
      <c r="Z1343" s="17">
        <f>VLOOKUP($A1343,'DATA PENGUKURAN GARDU'!$A:$BS,55,0)</f>
        <v>203</v>
      </c>
      <c r="AA1343" s="20">
        <f>VLOOKUP($B1343,'DATA PENGUKURAN GARDU'!$A:$BS,42,0)</f>
        <v>0</v>
      </c>
      <c r="AB1343" s="21" t="e">
        <f t="shared" si="686"/>
        <v>#DIV/0!</v>
      </c>
      <c r="AC1343" s="20">
        <f>VLOOKUP($B1343,'DATA PENGUKURAN GARDU'!$A:$BS,44,0)</f>
        <v>0</v>
      </c>
      <c r="AD1343" s="21" t="e">
        <f t="shared" si="687"/>
        <v>#DIV/0!</v>
      </c>
      <c r="AE1343" s="20">
        <f>VLOOKUP($B1343,'DATA PENGUKURAN GARDU'!$A:$BS,46,0)</f>
        <v>0</v>
      </c>
      <c r="AF1343" s="21" t="e">
        <f t="shared" si="688"/>
        <v>#DIV/0!</v>
      </c>
      <c r="AG1343" s="20">
        <f>VLOOKUP($B1343,'DATA PENGUKURAN GARDU'!$A:$BS,46,0)</f>
        <v>0</v>
      </c>
      <c r="AH1343" s="20">
        <f>VLOOKUP($B1343,'DATA PENGUKURAN GARDU'!$A:$BS,53,0)</f>
        <v>0</v>
      </c>
      <c r="AI1343" s="20">
        <f>VLOOKUP($B1343,'DATA PENGUKURAN GARDU'!$A:$BS,54,0)</f>
        <v>0</v>
      </c>
      <c r="AJ1343" s="17">
        <f>VLOOKUP($C1343,'DATA PENGUKURAN GARDU'!$A:$BS,42,0)</f>
        <v>14</v>
      </c>
      <c r="AK1343" s="23" t="e">
        <f t="shared" si="689"/>
        <v>#DIV/0!</v>
      </c>
      <c r="AL1343" s="17">
        <f>VLOOKUP($C1343,'DATA PENGUKURAN GARDU'!$A:$BS,44,0)</f>
        <v>46</v>
      </c>
      <c r="AM1343" s="23" t="e">
        <f t="shared" si="690"/>
        <v>#DIV/0!</v>
      </c>
      <c r="AN1343" s="17">
        <f>VLOOKUP($C1343,'DATA PENGUKURAN GARDU'!$A:$BS,46,0)</f>
        <v>20</v>
      </c>
      <c r="AO1343" s="23" t="e">
        <f t="shared" si="691"/>
        <v>#DIV/0!</v>
      </c>
      <c r="AP1343" s="17">
        <f>VLOOKUP($C1343,'DATA PENGUKURAN GARDU'!$A:$BS,46,0)</f>
        <v>20</v>
      </c>
      <c r="AQ1343" s="17">
        <f>VLOOKUP($C1343,'DATA PENGUKURAN GARDU'!$A:$BS,53,0)</f>
        <v>0</v>
      </c>
      <c r="AR1343" s="17">
        <f>VLOOKUP($C1343,'DATA PENGUKURAN GARDU'!$A:$BS,54,0)</f>
        <v>0</v>
      </c>
      <c r="AS1343" s="20">
        <f>VLOOKUP($D1343,'DATA PENGUKURAN GARDU'!$A:$BS,42,0)</f>
        <v>42</v>
      </c>
      <c r="AT1343" s="21" t="e">
        <f t="shared" si="692"/>
        <v>#DIV/0!</v>
      </c>
      <c r="AU1343" s="20">
        <f>VLOOKUP($D1343,'DATA PENGUKURAN GARDU'!$A:$BS,44,0)</f>
        <v>23</v>
      </c>
      <c r="AV1343" s="21" t="e">
        <f t="shared" si="693"/>
        <v>#DIV/0!</v>
      </c>
      <c r="AW1343" s="20">
        <f>VLOOKUP($D1343,'DATA PENGUKURAN GARDU'!$A:$BS,46,0)</f>
        <v>20</v>
      </c>
      <c r="AX1343" s="21" t="e">
        <f t="shared" si="694"/>
        <v>#DIV/0!</v>
      </c>
      <c r="AY1343" s="20">
        <f>VLOOKUP($D1343,'DATA PENGUKURAN GARDU'!$A:$BS,46,0)</f>
        <v>20</v>
      </c>
      <c r="AZ1343" s="20">
        <f>VLOOKUP($D1343,'DATA PENGUKURAN GARDU'!$A:$BS,53,0)</f>
        <v>0</v>
      </c>
      <c r="BA1343" s="20">
        <f>VLOOKUP($D1343,'DATA PENGUKURAN GARDU'!$A:$BS,54,0)</f>
        <v>0</v>
      </c>
      <c r="BB1343" s="17" t="e">
        <f>VLOOKUP($E1343,'DATA PENGUKURAN GARDU'!$A:$BS,42,0)</f>
        <v>#N/A</v>
      </c>
      <c r="BC1343" s="23" t="e">
        <f t="shared" si="695"/>
        <v>#N/A</v>
      </c>
      <c r="BD1343" s="17" t="e">
        <f>VLOOKUP($E1343,'DATA PENGUKURAN GARDU'!$A:$BS,44,0)</f>
        <v>#N/A</v>
      </c>
      <c r="BE1343" s="23" t="e">
        <f t="shared" si="696"/>
        <v>#N/A</v>
      </c>
      <c r="BF1343" s="17" t="e">
        <f>VLOOKUP($E1343,'DATA PENGUKURAN GARDU'!$A:$BS,46,0)</f>
        <v>#N/A</v>
      </c>
      <c r="BG1343" s="23" t="e">
        <f t="shared" si="697"/>
        <v>#N/A</v>
      </c>
      <c r="BH1343" s="17" t="e">
        <f>VLOOKUP($E1343,'DATA PENGUKURAN GARDU'!$A:$BS,46,0)</f>
        <v>#N/A</v>
      </c>
      <c r="BI1343" s="17" t="e">
        <f>VLOOKUP($E1343,'DATA PENGUKURAN GARDU'!$A:$BS,53,0)</f>
        <v>#N/A</v>
      </c>
      <c r="BJ1343" s="17" t="e">
        <f>VLOOKUP($E1343,'DATA PENGUKURAN GARDU'!$A:$BS,54,0)</f>
        <v>#N/A</v>
      </c>
      <c r="BK1343" s="20" t="e">
        <f t="shared" si="675"/>
        <v>#DIV/0!</v>
      </c>
      <c r="BL1343" s="20" t="e">
        <f t="shared" si="676"/>
        <v>#DIV/0!</v>
      </c>
      <c r="BM1343" s="20" t="e">
        <f t="shared" si="677"/>
        <v>#DIV/0!</v>
      </c>
      <c r="BN1343" s="25">
        <f t="shared" si="678"/>
        <v>69</v>
      </c>
      <c r="BO1343" s="26">
        <f t="shared" si="679"/>
        <v>0</v>
      </c>
      <c r="BP1343" s="21">
        <f t="shared" si="680"/>
        <v>0</v>
      </c>
      <c r="BQ1343" s="20">
        <f t="shared" si="681"/>
        <v>0.0772946859903382</v>
      </c>
      <c r="BR1343" s="20">
        <v>1060</v>
      </c>
      <c r="BS1343" s="9">
        <v>0</v>
      </c>
      <c r="BT1343" s="2" t="str">
        <f t="shared" si="682"/>
        <v>Underload</v>
      </c>
      <c r="BU1343" s="2" t="e">
        <f t="shared" si="665"/>
        <v>#DIV/0!</v>
      </c>
      <c r="BV1343" s="2" t="e">
        <f t="shared" si="666"/>
        <v>#N/A</v>
      </c>
    </row>
    <row r="1344" s="2" customFormat="1" ht="22.95" customHeight="1" spans="1:74">
      <c r="A1344" s="9" t="str">
        <f t="shared" si="667"/>
        <v>K-284Induk</v>
      </c>
      <c r="B1344" s="9" t="str">
        <f t="shared" si="668"/>
        <v>K-284jurusan 1</v>
      </c>
      <c r="C1344" s="9" t="str">
        <f t="shared" si="669"/>
        <v>K-284jurusan 2</v>
      </c>
      <c r="D1344" s="9" t="str">
        <f t="shared" si="670"/>
        <v>K-284jurusan 3</v>
      </c>
      <c r="E1344" s="9" t="str">
        <f t="shared" si="671"/>
        <v>K-284jurusan 4</v>
      </c>
      <c r="F1344" s="10" t="s">
        <v>136</v>
      </c>
      <c r="G1344" s="10" t="s">
        <v>132</v>
      </c>
      <c r="H1344" s="10" t="s">
        <v>1277</v>
      </c>
      <c r="I1344" s="10" t="s">
        <v>12185</v>
      </c>
      <c r="J1344" s="10" t="s">
        <v>12186</v>
      </c>
      <c r="K1344" s="10">
        <v>100</v>
      </c>
      <c r="L1344" s="10"/>
      <c r="M1344" s="10"/>
      <c r="N1344" s="14">
        <f t="shared" si="672"/>
        <v>0</v>
      </c>
      <c r="O1344" s="15" t="e">
        <f t="shared" si="673"/>
        <v>#DIV/0!</v>
      </c>
      <c r="P1344" s="15" t="e">
        <f t="shared" si="674"/>
        <v>#DIV/0!</v>
      </c>
      <c r="Q1344" s="17">
        <f>VLOOKUP($A1344,'DATA PENGUKURAN GARDU'!$A:$BS,42,0)</f>
        <v>59</v>
      </c>
      <c r="R1344" s="18" t="e">
        <f t="shared" si="683"/>
        <v>#DIV/0!</v>
      </c>
      <c r="S1344" s="17">
        <f>VLOOKUP($A1344,'DATA PENGUKURAN GARDU'!$A:$BS,44,0)</f>
        <v>78</v>
      </c>
      <c r="T1344" s="18" t="e">
        <f t="shared" si="684"/>
        <v>#DIV/0!</v>
      </c>
      <c r="U1344" s="17">
        <f>VLOOKUP($A1344,'DATA PENGUKURAN GARDU'!$A:$BS,46,0)</f>
        <v>51</v>
      </c>
      <c r="V1344" s="18" t="e">
        <f t="shared" si="685"/>
        <v>#DIV/0!</v>
      </c>
      <c r="W1344" s="17">
        <f>VLOOKUP($A1344,'DATA PENGUKURAN GARDU'!$A:$BS,48,0)</f>
        <v>61</v>
      </c>
      <c r="X1344" s="17">
        <f>VLOOKUP($A1344,'DATA PENGUKURAN GARDU'!$A:$BS,53,0)</f>
        <v>230</v>
      </c>
      <c r="Y1344" s="17">
        <f>VLOOKUP($A1344,'DATA PENGUKURAN GARDU'!$A:$BS,54,0)</f>
        <v>400</v>
      </c>
      <c r="Z1344" s="17">
        <f>VLOOKUP($A1344,'DATA PENGUKURAN GARDU'!$A:$BS,55,0)</f>
        <v>203</v>
      </c>
      <c r="AA1344" s="20">
        <f>VLOOKUP($B1344,'DATA PENGUKURAN GARDU'!$A:$BS,42,0)</f>
        <v>43</v>
      </c>
      <c r="AB1344" s="21" t="e">
        <f t="shared" si="686"/>
        <v>#DIV/0!</v>
      </c>
      <c r="AC1344" s="20">
        <f>VLOOKUP($B1344,'DATA PENGUKURAN GARDU'!$A:$BS,44,0)</f>
        <v>57</v>
      </c>
      <c r="AD1344" s="21" t="e">
        <f t="shared" si="687"/>
        <v>#DIV/0!</v>
      </c>
      <c r="AE1344" s="20">
        <f>VLOOKUP($B1344,'DATA PENGUKURAN GARDU'!$A:$BS,46,0)</f>
        <v>17</v>
      </c>
      <c r="AF1344" s="21" t="e">
        <f t="shared" si="688"/>
        <v>#DIV/0!</v>
      </c>
      <c r="AG1344" s="20">
        <f>VLOOKUP($B1344,'DATA PENGUKURAN GARDU'!$A:$BS,46,0)</f>
        <v>17</v>
      </c>
      <c r="AH1344" s="20">
        <f>VLOOKUP($B1344,'DATA PENGUKURAN GARDU'!$A:$BS,53,0)</f>
        <v>0</v>
      </c>
      <c r="AI1344" s="20">
        <f>VLOOKUP($B1344,'DATA PENGUKURAN GARDU'!$A:$BS,54,0)</f>
        <v>0</v>
      </c>
      <c r="AJ1344" s="17">
        <f>VLOOKUP($C1344,'DATA PENGUKURAN GARDU'!$A:$BS,42,0)</f>
        <v>16</v>
      </c>
      <c r="AK1344" s="23" t="e">
        <f t="shared" si="689"/>
        <v>#DIV/0!</v>
      </c>
      <c r="AL1344" s="17">
        <f>VLOOKUP($C1344,'DATA PENGUKURAN GARDU'!$A:$BS,44,0)</f>
        <v>21</v>
      </c>
      <c r="AM1344" s="23" t="e">
        <f t="shared" si="690"/>
        <v>#DIV/0!</v>
      </c>
      <c r="AN1344" s="17">
        <f>VLOOKUP($C1344,'DATA PENGUKURAN GARDU'!$A:$BS,46,0)</f>
        <v>34</v>
      </c>
      <c r="AO1344" s="23" t="e">
        <f t="shared" si="691"/>
        <v>#DIV/0!</v>
      </c>
      <c r="AP1344" s="17">
        <f>VLOOKUP($C1344,'DATA PENGUKURAN GARDU'!$A:$BS,46,0)</f>
        <v>34</v>
      </c>
      <c r="AQ1344" s="17">
        <f>VLOOKUP($C1344,'DATA PENGUKURAN GARDU'!$A:$BS,53,0)</f>
        <v>0</v>
      </c>
      <c r="AR1344" s="17">
        <f>VLOOKUP($C1344,'DATA PENGUKURAN GARDU'!$A:$BS,54,0)</f>
        <v>0</v>
      </c>
      <c r="AS1344" s="20">
        <f>VLOOKUP($D1344,'DATA PENGUKURAN GARDU'!$A:$BS,42,0)</f>
        <v>0</v>
      </c>
      <c r="AT1344" s="21" t="e">
        <f t="shared" si="692"/>
        <v>#DIV/0!</v>
      </c>
      <c r="AU1344" s="20">
        <f>VLOOKUP($D1344,'DATA PENGUKURAN GARDU'!$A:$BS,44,0)</f>
        <v>0</v>
      </c>
      <c r="AV1344" s="21" t="e">
        <f t="shared" si="693"/>
        <v>#DIV/0!</v>
      </c>
      <c r="AW1344" s="20">
        <f>VLOOKUP($D1344,'DATA PENGUKURAN GARDU'!$A:$BS,46,0)</f>
        <v>0</v>
      </c>
      <c r="AX1344" s="21" t="e">
        <f t="shared" si="694"/>
        <v>#DIV/0!</v>
      </c>
      <c r="AY1344" s="20">
        <f>VLOOKUP($D1344,'DATA PENGUKURAN GARDU'!$A:$BS,46,0)</f>
        <v>0</v>
      </c>
      <c r="AZ1344" s="20">
        <f>VLOOKUP($D1344,'DATA PENGUKURAN GARDU'!$A:$BS,53,0)</f>
        <v>0</v>
      </c>
      <c r="BA1344" s="20">
        <f>VLOOKUP($D1344,'DATA PENGUKURAN GARDU'!$A:$BS,54,0)</f>
        <v>0</v>
      </c>
      <c r="BB1344" s="17" t="e">
        <f>VLOOKUP($E1344,'DATA PENGUKURAN GARDU'!$A:$BS,42,0)</f>
        <v>#N/A</v>
      </c>
      <c r="BC1344" s="23" t="e">
        <f t="shared" si="695"/>
        <v>#N/A</v>
      </c>
      <c r="BD1344" s="17" t="e">
        <f>VLOOKUP($E1344,'DATA PENGUKURAN GARDU'!$A:$BS,44,0)</f>
        <v>#N/A</v>
      </c>
      <c r="BE1344" s="23" t="e">
        <f t="shared" si="696"/>
        <v>#N/A</v>
      </c>
      <c r="BF1344" s="17" t="e">
        <f>VLOOKUP($E1344,'DATA PENGUKURAN GARDU'!$A:$BS,46,0)</f>
        <v>#N/A</v>
      </c>
      <c r="BG1344" s="23" t="e">
        <f t="shared" si="697"/>
        <v>#N/A</v>
      </c>
      <c r="BH1344" s="17" t="e">
        <f>VLOOKUP($E1344,'DATA PENGUKURAN GARDU'!$A:$BS,46,0)</f>
        <v>#N/A</v>
      </c>
      <c r="BI1344" s="17" t="e">
        <f>VLOOKUP($E1344,'DATA PENGUKURAN GARDU'!$A:$BS,53,0)</f>
        <v>#N/A</v>
      </c>
      <c r="BJ1344" s="17" t="e">
        <f>VLOOKUP($E1344,'DATA PENGUKURAN GARDU'!$A:$BS,54,0)</f>
        <v>#N/A</v>
      </c>
      <c r="BK1344" s="20" t="e">
        <f t="shared" si="675"/>
        <v>#DIV/0!</v>
      </c>
      <c r="BL1344" s="20" t="e">
        <f t="shared" si="676"/>
        <v>#DIV/0!</v>
      </c>
      <c r="BM1344" s="20" t="e">
        <f t="shared" si="677"/>
        <v>#DIV/0!</v>
      </c>
      <c r="BN1344" s="25">
        <f t="shared" si="678"/>
        <v>78</v>
      </c>
      <c r="BO1344" s="26">
        <f t="shared" si="679"/>
        <v>0</v>
      </c>
      <c r="BP1344" s="21">
        <f t="shared" si="680"/>
        <v>0</v>
      </c>
      <c r="BQ1344" s="20">
        <f t="shared" si="681"/>
        <v>0.0341880341880342</v>
      </c>
      <c r="BR1344" s="20">
        <v>1060</v>
      </c>
      <c r="BS1344" s="9">
        <v>0</v>
      </c>
      <c r="BT1344" s="2" t="str">
        <f t="shared" si="682"/>
        <v>Underload</v>
      </c>
      <c r="BU1344" s="2" t="e">
        <f t="shared" si="665"/>
        <v>#DIV/0!</v>
      </c>
      <c r="BV1344" s="2" t="e">
        <f t="shared" si="666"/>
        <v>#N/A</v>
      </c>
    </row>
    <row r="1345" s="2" customFormat="1" ht="22.95" customHeight="1" spans="1:74">
      <c r="A1345" s="9" t="str">
        <f t="shared" si="667"/>
        <v>K-160Induk</v>
      </c>
      <c r="B1345" s="9" t="str">
        <f t="shared" si="668"/>
        <v>K-160jurusan 1</v>
      </c>
      <c r="C1345" s="9" t="str">
        <f t="shared" si="669"/>
        <v>K-160jurusan 2</v>
      </c>
      <c r="D1345" s="9" t="str">
        <f t="shared" si="670"/>
        <v>K-160jurusan 3</v>
      </c>
      <c r="E1345" s="9" t="str">
        <f t="shared" si="671"/>
        <v>K-160jurusan 4</v>
      </c>
      <c r="F1345" s="10" t="s">
        <v>448</v>
      </c>
      <c r="G1345" s="10" t="s">
        <v>132</v>
      </c>
      <c r="H1345" s="10" t="s">
        <v>1394</v>
      </c>
      <c r="I1345" s="10" t="s">
        <v>12397</v>
      </c>
      <c r="J1345" s="10" t="s">
        <v>12398</v>
      </c>
      <c r="K1345" s="10">
        <v>100</v>
      </c>
      <c r="L1345" s="10"/>
      <c r="M1345" s="10"/>
      <c r="N1345" s="14">
        <f t="shared" si="672"/>
        <v>0</v>
      </c>
      <c r="O1345" s="15" t="e">
        <f t="shared" si="673"/>
        <v>#DIV/0!</v>
      </c>
      <c r="P1345" s="15" t="e">
        <f t="shared" si="674"/>
        <v>#DIV/0!</v>
      </c>
      <c r="Q1345" s="17">
        <f>VLOOKUP($A1345,'DATA PENGUKURAN GARDU'!$A:$BS,42,0)</f>
        <v>18</v>
      </c>
      <c r="R1345" s="18" t="e">
        <f t="shared" si="683"/>
        <v>#DIV/0!</v>
      </c>
      <c r="S1345" s="17">
        <f>VLOOKUP($A1345,'DATA PENGUKURAN GARDU'!$A:$BS,44,0)</f>
        <v>6</v>
      </c>
      <c r="T1345" s="18" t="e">
        <f t="shared" si="684"/>
        <v>#DIV/0!</v>
      </c>
      <c r="U1345" s="17">
        <f>VLOOKUP($A1345,'DATA PENGUKURAN GARDU'!$A:$BS,46,0)</f>
        <v>7</v>
      </c>
      <c r="V1345" s="18" t="e">
        <f t="shared" si="685"/>
        <v>#DIV/0!</v>
      </c>
      <c r="W1345" s="17">
        <f>VLOOKUP($A1345,'DATA PENGUKURAN GARDU'!$A:$BS,48,0)</f>
        <v>11</v>
      </c>
      <c r="X1345" s="17">
        <f>VLOOKUP($A1345,'DATA PENGUKURAN GARDU'!$A:$BS,53,0)</f>
        <v>226</v>
      </c>
      <c r="Y1345" s="17">
        <f>VLOOKUP($A1345,'DATA PENGUKURAN GARDU'!$A:$BS,54,0)</f>
        <v>393.6</v>
      </c>
      <c r="Z1345" s="17">
        <f>VLOOKUP($A1345,'DATA PENGUKURAN GARDU'!$A:$BS,55,0)</f>
        <v>0</v>
      </c>
      <c r="AA1345" s="20">
        <f>VLOOKUP($B1345,'DATA PENGUKURAN GARDU'!$A:$BS,42,0)</f>
        <v>10</v>
      </c>
      <c r="AB1345" s="21" t="e">
        <f t="shared" si="686"/>
        <v>#DIV/0!</v>
      </c>
      <c r="AC1345" s="20">
        <f>VLOOKUP($B1345,'DATA PENGUKURAN GARDU'!$A:$BS,44,0)</f>
        <v>0</v>
      </c>
      <c r="AD1345" s="21" t="e">
        <f t="shared" si="687"/>
        <v>#DIV/0!</v>
      </c>
      <c r="AE1345" s="20">
        <f>VLOOKUP($B1345,'DATA PENGUKURAN GARDU'!$A:$BS,46,0)</f>
        <v>0</v>
      </c>
      <c r="AF1345" s="21" t="e">
        <f t="shared" si="688"/>
        <v>#DIV/0!</v>
      </c>
      <c r="AG1345" s="20">
        <f>VLOOKUP($B1345,'DATA PENGUKURAN GARDU'!$A:$BS,46,0)</f>
        <v>0</v>
      </c>
      <c r="AH1345" s="20">
        <f>VLOOKUP($B1345,'DATA PENGUKURAN GARDU'!$A:$BS,53,0)</f>
        <v>227</v>
      </c>
      <c r="AI1345" s="20">
        <f>VLOOKUP($B1345,'DATA PENGUKURAN GARDU'!$A:$BS,54,0)</f>
        <v>391</v>
      </c>
      <c r="AJ1345" s="17">
        <f>VLOOKUP($C1345,'DATA PENGUKURAN GARDU'!$A:$BS,42,0)</f>
        <v>8</v>
      </c>
      <c r="AK1345" s="23" t="e">
        <f t="shared" si="689"/>
        <v>#DIV/0!</v>
      </c>
      <c r="AL1345" s="17">
        <f>VLOOKUP($C1345,'DATA PENGUKURAN GARDU'!$A:$BS,44,0)</f>
        <v>7</v>
      </c>
      <c r="AM1345" s="23" t="e">
        <f t="shared" si="690"/>
        <v>#DIV/0!</v>
      </c>
      <c r="AN1345" s="17">
        <f>VLOOKUP($C1345,'DATA PENGUKURAN GARDU'!$A:$BS,46,0)</f>
        <v>7</v>
      </c>
      <c r="AO1345" s="23" t="e">
        <f t="shared" si="691"/>
        <v>#DIV/0!</v>
      </c>
      <c r="AP1345" s="17">
        <f>VLOOKUP($C1345,'DATA PENGUKURAN GARDU'!$A:$BS,46,0)</f>
        <v>7</v>
      </c>
      <c r="AQ1345" s="17">
        <f>VLOOKUP($C1345,'DATA PENGUKURAN GARDU'!$A:$BS,53,0)</f>
        <v>226</v>
      </c>
      <c r="AR1345" s="17">
        <f>VLOOKUP($C1345,'DATA PENGUKURAN GARDU'!$A:$BS,54,0)</f>
        <v>393</v>
      </c>
      <c r="AS1345" s="20">
        <f>VLOOKUP($D1345,'DATA PENGUKURAN GARDU'!$A:$BS,42,0)</f>
        <v>0</v>
      </c>
      <c r="AT1345" s="21" t="e">
        <f t="shared" si="692"/>
        <v>#DIV/0!</v>
      </c>
      <c r="AU1345" s="20">
        <f>VLOOKUP($D1345,'DATA PENGUKURAN GARDU'!$A:$BS,44,0)</f>
        <v>0</v>
      </c>
      <c r="AV1345" s="21" t="e">
        <f t="shared" si="693"/>
        <v>#DIV/0!</v>
      </c>
      <c r="AW1345" s="20">
        <f>VLOOKUP($D1345,'DATA PENGUKURAN GARDU'!$A:$BS,46,0)</f>
        <v>0</v>
      </c>
      <c r="AX1345" s="21" t="e">
        <f t="shared" si="694"/>
        <v>#DIV/0!</v>
      </c>
      <c r="AY1345" s="20">
        <f>VLOOKUP($D1345,'DATA PENGUKURAN GARDU'!$A:$BS,46,0)</f>
        <v>0</v>
      </c>
      <c r="AZ1345" s="20">
        <f>VLOOKUP($D1345,'DATA PENGUKURAN GARDU'!$A:$BS,53,0)</f>
        <v>0</v>
      </c>
      <c r="BA1345" s="20">
        <f>VLOOKUP($D1345,'DATA PENGUKURAN GARDU'!$A:$BS,54,0)</f>
        <v>0</v>
      </c>
      <c r="BB1345" s="17" t="e">
        <f>VLOOKUP($E1345,'DATA PENGUKURAN GARDU'!$A:$BS,42,0)</f>
        <v>#N/A</v>
      </c>
      <c r="BC1345" s="23" t="e">
        <f t="shared" si="695"/>
        <v>#N/A</v>
      </c>
      <c r="BD1345" s="17" t="e">
        <f>VLOOKUP($E1345,'DATA PENGUKURAN GARDU'!$A:$BS,44,0)</f>
        <v>#N/A</v>
      </c>
      <c r="BE1345" s="23" t="e">
        <f t="shared" si="696"/>
        <v>#N/A</v>
      </c>
      <c r="BF1345" s="17" t="e">
        <f>VLOOKUP($E1345,'DATA PENGUKURAN GARDU'!$A:$BS,46,0)</f>
        <v>#N/A</v>
      </c>
      <c r="BG1345" s="23" t="e">
        <f t="shared" si="697"/>
        <v>#N/A</v>
      </c>
      <c r="BH1345" s="17" t="e">
        <f>VLOOKUP($E1345,'DATA PENGUKURAN GARDU'!$A:$BS,46,0)</f>
        <v>#N/A</v>
      </c>
      <c r="BI1345" s="17" t="e">
        <f>VLOOKUP($E1345,'DATA PENGUKURAN GARDU'!$A:$BS,53,0)</f>
        <v>#N/A</v>
      </c>
      <c r="BJ1345" s="17" t="e">
        <f>VLOOKUP($E1345,'DATA PENGUKURAN GARDU'!$A:$BS,54,0)</f>
        <v>#N/A</v>
      </c>
      <c r="BK1345" s="20" t="e">
        <f t="shared" si="675"/>
        <v>#DIV/0!</v>
      </c>
      <c r="BL1345" s="20" t="e">
        <f t="shared" si="676"/>
        <v>#DIV/0!</v>
      </c>
      <c r="BM1345" s="20" t="e">
        <f t="shared" si="677"/>
        <v>#DIV/0!</v>
      </c>
      <c r="BN1345" s="25">
        <f t="shared" si="678"/>
        <v>18</v>
      </c>
      <c r="BO1345" s="26">
        <f t="shared" si="679"/>
        <v>12.17574</v>
      </c>
      <c r="BP1345" s="21">
        <f t="shared" si="680"/>
        <v>12.17574</v>
      </c>
      <c r="BQ1345" s="20">
        <f t="shared" si="681"/>
        <v>0.425925925925926</v>
      </c>
      <c r="BR1345" s="20">
        <v>220</v>
      </c>
      <c r="BS1345" s="9">
        <v>0</v>
      </c>
      <c r="BT1345" s="2" t="str">
        <f t="shared" si="682"/>
        <v>Underload</v>
      </c>
      <c r="BU1345" s="2" t="e">
        <f t="shared" si="665"/>
        <v>#DIV/0!</v>
      </c>
      <c r="BV1345" s="2" t="e">
        <f t="shared" si="666"/>
        <v>#N/A</v>
      </c>
    </row>
    <row r="1346" s="2" customFormat="1" ht="22.95" customHeight="1" spans="1:74">
      <c r="A1346" s="9" t="str">
        <f t="shared" si="667"/>
        <v>K-185Induk</v>
      </c>
      <c r="B1346" s="9" t="str">
        <f t="shared" si="668"/>
        <v>K-185jurusan 1</v>
      </c>
      <c r="C1346" s="9" t="str">
        <f t="shared" si="669"/>
        <v>K-185jurusan 2</v>
      </c>
      <c r="D1346" s="9" t="str">
        <f t="shared" si="670"/>
        <v>K-185jurusan 3</v>
      </c>
      <c r="E1346" s="9" t="str">
        <f t="shared" si="671"/>
        <v>K-185jurusan 4</v>
      </c>
      <c r="F1346" s="10" t="s">
        <v>446</v>
      </c>
      <c r="G1346" s="10" t="s">
        <v>132</v>
      </c>
      <c r="H1346" s="10" t="s">
        <v>1430</v>
      </c>
      <c r="I1346" s="10" t="s">
        <v>12466</v>
      </c>
      <c r="J1346" s="10" t="s">
        <v>12467</v>
      </c>
      <c r="K1346" s="10">
        <v>100</v>
      </c>
      <c r="L1346" s="10"/>
      <c r="M1346" s="10"/>
      <c r="N1346" s="14">
        <f t="shared" si="672"/>
        <v>0</v>
      </c>
      <c r="O1346" s="15" t="e">
        <f t="shared" si="673"/>
        <v>#DIV/0!</v>
      </c>
      <c r="P1346" s="15" t="e">
        <f t="shared" si="674"/>
        <v>#DIV/0!</v>
      </c>
      <c r="Q1346" s="17">
        <f>VLOOKUP($A1346,'DATA PENGUKURAN GARDU'!$A:$BS,42,0)</f>
        <v>119</v>
      </c>
      <c r="R1346" s="18" t="e">
        <f t="shared" si="683"/>
        <v>#DIV/0!</v>
      </c>
      <c r="S1346" s="17">
        <f>VLOOKUP($A1346,'DATA PENGUKURAN GARDU'!$A:$BS,44,0)</f>
        <v>90</v>
      </c>
      <c r="T1346" s="18" t="e">
        <f t="shared" si="684"/>
        <v>#DIV/0!</v>
      </c>
      <c r="U1346" s="17">
        <f>VLOOKUP($A1346,'DATA PENGUKURAN GARDU'!$A:$BS,46,0)</f>
        <v>76</v>
      </c>
      <c r="V1346" s="18" t="e">
        <f t="shared" si="685"/>
        <v>#DIV/0!</v>
      </c>
      <c r="W1346" s="17">
        <f>VLOOKUP($A1346,'DATA PENGUKURAN GARDU'!$A:$BS,48,0)</f>
        <v>80</v>
      </c>
      <c r="X1346" s="17">
        <f>VLOOKUP($A1346,'DATA PENGUKURAN GARDU'!$A:$BS,53,0)</f>
        <v>230</v>
      </c>
      <c r="Y1346" s="17">
        <f>VLOOKUP($A1346,'DATA PENGUKURAN GARDU'!$A:$BS,54,0)</f>
        <v>400</v>
      </c>
      <c r="Z1346" s="17">
        <f>VLOOKUP($A1346,'DATA PENGUKURAN GARDU'!$A:$BS,55,0)</f>
        <v>203</v>
      </c>
      <c r="AA1346" s="20">
        <f>VLOOKUP($B1346,'DATA PENGUKURAN GARDU'!$A:$BS,42,0)</f>
        <v>49</v>
      </c>
      <c r="AB1346" s="21" t="e">
        <f t="shared" si="686"/>
        <v>#DIV/0!</v>
      </c>
      <c r="AC1346" s="20">
        <f>VLOOKUP($B1346,'DATA PENGUKURAN GARDU'!$A:$BS,44,0)</f>
        <v>49</v>
      </c>
      <c r="AD1346" s="21" t="e">
        <f t="shared" si="687"/>
        <v>#DIV/0!</v>
      </c>
      <c r="AE1346" s="20">
        <f>VLOOKUP($B1346,'DATA PENGUKURAN GARDU'!$A:$BS,46,0)</f>
        <v>54</v>
      </c>
      <c r="AF1346" s="21" t="e">
        <f t="shared" si="688"/>
        <v>#DIV/0!</v>
      </c>
      <c r="AG1346" s="20">
        <f>VLOOKUP($B1346,'DATA PENGUKURAN GARDU'!$A:$BS,46,0)</f>
        <v>54</v>
      </c>
      <c r="AH1346" s="20">
        <f>VLOOKUP($B1346,'DATA PENGUKURAN GARDU'!$A:$BS,53,0)</f>
        <v>0</v>
      </c>
      <c r="AI1346" s="20">
        <f>VLOOKUP($B1346,'DATA PENGUKURAN GARDU'!$A:$BS,54,0)</f>
        <v>0</v>
      </c>
      <c r="AJ1346" s="17">
        <f>VLOOKUP($C1346,'DATA PENGUKURAN GARDU'!$A:$BS,42,0)</f>
        <v>70</v>
      </c>
      <c r="AK1346" s="23" t="e">
        <f t="shared" si="689"/>
        <v>#DIV/0!</v>
      </c>
      <c r="AL1346" s="17">
        <f>VLOOKUP($C1346,'DATA PENGUKURAN GARDU'!$A:$BS,44,0)</f>
        <v>41</v>
      </c>
      <c r="AM1346" s="23" t="e">
        <f t="shared" si="690"/>
        <v>#DIV/0!</v>
      </c>
      <c r="AN1346" s="17">
        <f>VLOOKUP($C1346,'DATA PENGUKURAN GARDU'!$A:$BS,46,0)</f>
        <v>22</v>
      </c>
      <c r="AO1346" s="23" t="e">
        <f t="shared" si="691"/>
        <v>#DIV/0!</v>
      </c>
      <c r="AP1346" s="17">
        <f>VLOOKUP($C1346,'DATA PENGUKURAN GARDU'!$A:$BS,46,0)</f>
        <v>22</v>
      </c>
      <c r="AQ1346" s="17">
        <f>VLOOKUP($C1346,'DATA PENGUKURAN GARDU'!$A:$BS,53,0)</f>
        <v>0</v>
      </c>
      <c r="AR1346" s="17">
        <f>VLOOKUP($C1346,'DATA PENGUKURAN GARDU'!$A:$BS,54,0)</f>
        <v>0</v>
      </c>
      <c r="AS1346" s="20">
        <f>VLOOKUP($D1346,'DATA PENGUKURAN GARDU'!$A:$BS,42,0)</f>
        <v>0</v>
      </c>
      <c r="AT1346" s="21" t="e">
        <f t="shared" si="692"/>
        <v>#DIV/0!</v>
      </c>
      <c r="AU1346" s="20">
        <f>VLOOKUP($D1346,'DATA PENGUKURAN GARDU'!$A:$BS,44,0)</f>
        <v>0</v>
      </c>
      <c r="AV1346" s="21" t="e">
        <f t="shared" si="693"/>
        <v>#DIV/0!</v>
      </c>
      <c r="AW1346" s="20">
        <f>VLOOKUP($D1346,'DATA PENGUKURAN GARDU'!$A:$BS,46,0)</f>
        <v>0</v>
      </c>
      <c r="AX1346" s="21" t="e">
        <f t="shared" si="694"/>
        <v>#DIV/0!</v>
      </c>
      <c r="AY1346" s="20">
        <f>VLOOKUP($D1346,'DATA PENGUKURAN GARDU'!$A:$BS,46,0)</f>
        <v>0</v>
      </c>
      <c r="AZ1346" s="20">
        <f>VLOOKUP($D1346,'DATA PENGUKURAN GARDU'!$A:$BS,53,0)</f>
        <v>0</v>
      </c>
      <c r="BA1346" s="20">
        <f>VLOOKUP($D1346,'DATA PENGUKURAN GARDU'!$A:$BS,54,0)</f>
        <v>0</v>
      </c>
      <c r="BB1346" s="17" t="e">
        <f>VLOOKUP($E1346,'DATA PENGUKURAN GARDU'!$A:$BS,42,0)</f>
        <v>#N/A</v>
      </c>
      <c r="BC1346" s="23" t="e">
        <f t="shared" si="695"/>
        <v>#N/A</v>
      </c>
      <c r="BD1346" s="17" t="e">
        <f>VLOOKUP($E1346,'DATA PENGUKURAN GARDU'!$A:$BS,44,0)</f>
        <v>#N/A</v>
      </c>
      <c r="BE1346" s="23" t="e">
        <f t="shared" si="696"/>
        <v>#N/A</v>
      </c>
      <c r="BF1346" s="17" t="e">
        <f>VLOOKUP($E1346,'DATA PENGUKURAN GARDU'!$A:$BS,46,0)</f>
        <v>#N/A</v>
      </c>
      <c r="BG1346" s="23" t="e">
        <f t="shared" si="697"/>
        <v>#N/A</v>
      </c>
      <c r="BH1346" s="17" t="e">
        <f>VLOOKUP($E1346,'DATA PENGUKURAN GARDU'!$A:$BS,46,0)</f>
        <v>#N/A</v>
      </c>
      <c r="BI1346" s="17" t="e">
        <f>VLOOKUP($E1346,'DATA PENGUKURAN GARDU'!$A:$BS,53,0)</f>
        <v>#N/A</v>
      </c>
      <c r="BJ1346" s="17" t="e">
        <f>VLOOKUP($E1346,'DATA PENGUKURAN GARDU'!$A:$BS,54,0)</f>
        <v>#N/A</v>
      </c>
      <c r="BK1346" s="20" t="e">
        <f t="shared" si="675"/>
        <v>#DIV/0!</v>
      </c>
      <c r="BL1346" s="20" t="e">
        <f t="shared" si="676"/>
        <v>#DIV/0!</v>
      </c>
      <c r="BM1346" s="20" t="e">
        <f t="shared" si="677"/>
        <v>#DIV/0!</v>
      </c>
      <c r="BN1346" s="25">
        <f t="shared" si="678"/>
        <v>119</v>
      </c>
      <c r="BO1346" s="26">
        <f t="shared" si="679"/>
        <v>0</v>
      </c>
      <c r="BP1346" s="21">
        <f t="shared" si="680"/>
        <v>0</v>
      </c>
      <c r="BQ1346" s="20">
        <f t="shared" si="681"/>
        <v>0.201680672268908</v>
      </c>
      <c r="BR1346" s="20">
        <v>1060</v>
      </c>
      <c r="BS1346" s="9">
        <v>0</v>
      </c>
      <c r="BT1346" s="2" t="str">
        <f t="shared" si="682"/>
        <v>Underload</v>
      </c>
      <c r="BU1346" s="2" t="e">
        <f t="shared" ref="BU1346:BU1364" si="698">IF(L1346=3,IF(BQ1346&gt;0.2,"TDK SEIMBANG","SEIMBANG"),IF(BM1346="OL PHASA","TDK SEIMBANG","SEIMBANG"))</f>
        <v>#DIV/0!</v>
      </c>
      <c r="BV1346" s="2" t="e">
        <f t="shared" ref="BV1346:BV1364" si="699">IF(L1346=3,IF(SUM(X1346:Y1346)&gt;600,"NORMAL","DROP"),IF(BD1351&gt;198,"NORMAL","DROP"))</f>
        <v>#N/A</v>
      </c>
    </row>
    <row r="1347" s="2" customFormat="1" ht="22.95" customHeight="1" spans="1:74">
      <c r="A1347" s="9" t="str">
        <f t="shared" ref="A1347:A1364" si="700">H1347&amp;"Induk"</f>
        <v>K-141Induk</v>
      </c>
      <c r="B1347" s="9" t="str">
        <f t="shared" ref="B1347:B1364" si="701">H1347&amp;"jurusan 1"</f>
        <v>K-141jurusan 1</v>
      </c>
      <c r="C1347" s="9" t="str">
        <f t="shared" ref="C1347:C1364" si="702">H1347&amp;"jurusan 2"</f>
        <v>K-141jurusan 2</v>
      </c>
      <c r="D1347" s="9" t="str">
        <f t="shared" ref="D1347:D1364" si="703">H1347&amp;"jurusan 3"</f>
        <v>K-141jurusan 3</v>
      </c>
      <c r="E1347" s="9" t="str">
        <f t="shared" ref="E1347:E1364" si="704">H1347&amp;"jurusan 4"</f>
        <v>K-141jurusan 4</v>
      </c>
      <c r="F1347" s="10" t="s">
        <v>462</v>
      </c>
      <c r="G1347" s="10" t="s">
        <v>132</v>
      </c>
      <c r="H1347" s="10" t="s">
        <v>1543</v>
      </c>
      <c r="I1347" s="10" t="s">
        <v>12667</v>
      </c>
      <c r="J1347" s="10" t="s">
        <v>12668</v>
      </c>
      <c r="K1347" s="10">
        <v>100</v>
      </c>
      <c r="L1347" s="10"/>
      <c r="M1347" s="10"/>
      <c r="N1347" s="14">
        <f t="shared" ref="N1347:N1364" si="705">+IF(L1347=3,400,IF(L1347=1,230,0))</f>
        <v>0</v>
      </c>
      <c r="O1347" s="15" t="e">
        <f t="shared" ref="O1347:O1364" si="706">(K1347*1000)/((M1347*1000)*1.73)</f>
        <v>#DIV/0!</v>
      </c>
      <c r="P1347" s="15" t="e">
        <f t="shared" ref="P1347:P1364" si="707">IF(L1347=3,(K1347*1000)/(N1347*1.73),(K1347*1000)/(N1347))</f>
        <v>#DIV/0!</v>
      </c>
      <c r="Q1347" s="17">
        <f>VLOOKUP($A1347,'DATA PENGUKURAN GARDU'!$A:$BS,42,0)</f>
        <v>49</v>
      </c>
      <c r="R1347" s="18" t="e">
        <f t="shared" si="683"/>
        <v>#DIV/0!</v>
      </c>
      <c r="S1347" s="17">
        <f>VLOOKUP($A1347,'DATA PENGUKURAN GARDU'!$A:$BS,44,0)</f>
        <v>17</v>
      </c>
      <c r="T1347" s="18" t="e">
        <f t="shared" si="684"/>
        <v>#DIV/0!</v>
      </c>
      <c r="U1347" s="17">
        <f>VLOOKUP($A1347,'DATA PENGUKURAN GARDU'!$A:$BS,46,0)</f>
        <v>78</v>
      </c>
      <c r="V1347" s="18" t="e">
        <f t="shared" si="685"/>
        <v>#DIV/0!</v>
      </c>
      <c r="W1347" s="17">
        <f>VLOOKUP($A1347,'DATA PENGUKURAN GARDU'!$A:$BS,48,0)</f>
        <v>60</v>
      </c>
      <c r="X1347" s="17">
        <f>VLOOKUP($A1347,'DATA PENGUKURAN GARDU'!$A:$BS,53,0)</f>
        <v>231</v>
      </c>
      <c r="Y1347" s="17">
        <f>VLOOKUP($A1347,'DATA PENGUKURAN GARDU'!$A:$BS,54,0)</f>
        <v>412</v>
      </c>
      <c r="Z1347" s="17">
        <f>VLOOKUP($A1347,'DATA PENGUKURAN GARDU'!$A:$BS,55,0)</f>
        <v>0</v>
      </c>
      <c r="AA1347" s="20">
        <f>VLOOKUP($B1347,'DATA PENGUKURAN GARDU'!$A:$BS,42,0)</f>
        <v>24</v>
      </c>
      <c r="AB1347" s="21" t="e">
        <f t="shared" si="686"/>
        <v>#DIV/0!</v>
      </c>
      <c r="AC1347" s="20">
        <f>VLOOKUP($B1347,'DATA PENGUKURAN GARDU'!$A:$BS,44,0)</f>
        <v>11</v>
      </c>
      <c r="AD1347" s="21" t="e">
        <f t="shared" si="687"/>
        <v>#DIV/0!</v>
      </c>
      <c r="AE1347" s="20">
        <f>VLOOKUP($B1347,'DATA PENGUKURAN GARDU'!$A:$BS,46,0)</f>
        <v>6</v>
      </c>
      <c r="AF1347" s="21" t="e">
        <f t="shared" si="688"/>
        <v>#DIV/0!</v>
      </c>
      <c r="AG1347" s="20">
        <f>VLOOKUP($B1347,'DATA PENGUKURAN GARDU'!$A:$BS,46,0)</f>
        <v>6</v>
      </c>
      <c r="AH1347" s="20">
        <f>VLOOKUP($B1347,'DATA PENGUKURAN GARDU'!$A:$BS,53,0)</f>
        <v>241</v>
      </c>
      <c r="AI1347" s="20">
        <f>VLOOKUP($B1347,'DATA PENGUKURAN GARDU'!$A:$BS,54,0)</f>
        <v>397</v>
      </c>
      <c r="AJ1347" s="17">
        <f>VLOOKUP($C1347,'DATA PENGUKURAN GARDU'!$A:$BS,42,0)</f>
        <v>21</v>
      </c>
      <c r="AK1347" s="23" t="e">
        <f t="shared" si="689"/>
        <v>#DIV/0!</v>
      </c>
      <c r="AL1347" s="17">
        <f>VLOOKUP($C1347,'DATA PENGUKURAN GARDU'!$A:$BS,44,0)</f>
        <v>6</v>
      </c>
      <c r="AM1347" s="23" t="e">
        <f t="shared" si="690"/>
        <v>#DIV/0!</v>
      </c>
      <c r="AN1347" s="17">
        <f>VLOOKUP($C1347,'DATA PENGUKURAN GARDU'!$A:$BS,46,0)</f>
        <v>73</v>
      </c>
      <c r="AO1347" s="23" t="e">
        <f t="shared" si="691"/>
        <v>#DIV/0!</v>
      </c>
      <c r="AP1347" s="17">
        <f>VLOOKUP($C1347,'DATA PENGUKURAN GARDU'!$A:$BS,46,0)</f>
        <v>73</v>
      </c>
      <c r="AQ1347" s="17">
        <f>VLOOKUP($C1347,'DATA PENGUKURAN GARDU'!$A:$BS,53,0)</f>
        <v>232</v>
      </c>
      <c r="AR1347" s="17">
        <f>VLOOKUP($C1347,'DATA PENGUKURAN GARDU'!$A:$BS,54,0)</f>
        <v>413.7</v>
      </c>
      <c r="AS1347" s="20">
        <f>VLOOKUP($D1347,'DATA PENGUKURAN GARDU'!$A:$BS,42,0)</f>
        <v>0</v>
      </c>
      <c r="AT1347" s="21" t="e">
        <f t="shared" si="692"/>
        <v>#DIV/0!</v>
      </c>
      <c r="AU1347" s="20">
        <f>VLOOKUP($D1347,'DATA PENGUKURAN GARDU'!$A:$BS,44,0)</f>
        <v>0</v>
      </c>
      <c r="AV1347" s="21" t="e">
        <f t="shared" si="693"/>
        <v>#DIV/0!</v>
      </c>
      <c r="AW1347" s="20">
        <f>VLOOKUP($D1347,'DATA PENGUKURAN GARDU'!$A:$BS,46,0)</f>
        <v>0</v>
      </c>
      <c r="AX1347" s="21" t="e">
        <f t="shared" si="694"/>
        <v>#DIV/0!</v>
      </c>
      <c r="AY1347" s="20">
        <f>VLOOKUP($D1347,'DATA PENGUKURAN GARDU'!$A:$BS,46,0)</f>
        <v>0</v>
      </c>
      <c r="AZ1347" s="20">
        <f>VLOOKUP($D1347,'DATA PENGUKURAN GARDU'!$A:$BS,53,0)</f>
        <v>0</v>
      </c>
      <c r="BA1347" s="20">
        <f>VLOOKUP($D1347,'DATA PENGUKURAN GARDU'!$A:$BS,54,0)</f>
        <v>0</v>
      </c>
      <c r="BB1347" s="17" t="e">
        <f>VLOOKUP($E1347,'DATA PENGUKURAN GARDU'!$A:$BS,42,0)</f>
        <v>#N/A</v>
      </c>
      <c r="BC1347" s="23" t="e">
        <f t="shared" si="695"/>
        <v>#N/A</v>
      </c>
      <c r="BD1347" s="17" t="e">
        <f>VLOOKUP($E1347,'DATA PENGUKURAN GARDU'!$A:$BS,44,0)</f>
        <v>#N/A</v>
      </c>
      <c r="BE1347" s="23" t="e">
        <f t="shared" si="696"/>
        <v>#N/A</v>
      </c>
      <c r="BF1347" s="17" t="e">
        <f>VLOOKUP($E1347,'DATA PENGUKURAN GARDU'!$A:$BS,46,0)</f>
        <v>#N/A</v>
      </c>
      <c r="BG1347" s="23" t="e">
        <f t="shared" si="697"/>
        <v>#N/A</v>
      </c>
      <c r="BH1347" s="17" t="e">
        <f>VLOOKUP($E1347,'DATA PENGUKURAN GARDU'!$A:$BS,46,0)</f>
        <v>#N/A</v>
      </c>
      <c r="BI1347" s="17" t="e">
        <f>VLOOKUP($E1347,'DATA PENGUKURAN GARDU'!$A:$BS,53,0)</f>
        <v>#N/A</v>
      </c>
      <c r="BJ1347" s="17" t="e">
        <f>VLOOKUP($E1347,'DATA PENGUKURAN GARDU'!$A:$BS,54,0)</f>
        <v>#N/A</v>
      </c>
      <c r="BK1347" s="20" t="e">
        <f t="shared" ref="BK1347:BK1364" si="708">IF(Q1347&gt;P1347,"OL PHASA","Normal")</f>
        <v>#DIV/0!</v>
      </c>
      <c r="BL1347" s="20" t="e">
        <f t="shared" ref="BL1347:BL1364" si="709">IF(S1347&gt;P1347,"OL PHASA","Normal")</f>
        <v>#DIV/0!</v>
      </c>
      <c r="BM1347" s="20" t="e">
        <f t="shared" ref="BM1347:BM1364" si="710">IF(U1347&gt;P1347,"OL PHASA","Normal")</f>
        <v>#DIV/0!</v>
      </c>
      <c r="BN1347" s="25">
        <f t="shared" ref="BN1347:BN1364" si="711">IF((L1347=3),(AVERAGE(Q1347,S1347,U1347)),MAX(Q1347,S1347,U1347))</f>
        <v>78</v>
      </c>
      <c r="BO1347" s="26">
        <f t="shared" ref="BO1347:BO1364" si="712">IFERROR(IF((L1347=1),(BN1347*AH1347)/1000,(BN1347*AI1347*1.73)/1000),"0")</f>
        <v>53.57118</v>
      </c>
      <c r="BP1347" s="21">
        <f t="shared" ref="BP1347:BP1364" si="713">BO1347/K1347*100</f>
        <v>53.57118</v>
      </c>
      <c r="BQ1347" s="20">
        <f t="shared" ref="BQ1347:BQ1364" si="714">IF($L1347=1,"1 Phase",ABS(((Q1347/BN1347)-1)+ABS((S1347/BN1347)-1)+ABS((U1347/BN1347)-1))/3)</f>
        <v>0.136752136752137</v>
      </c>
      <c r="BR1347" s="20">
        <v>900</v>
      </c>
      <c r="BS1347" s="9">
        <v>0</v>
      </c>
      <c r="BT1347" s="2" t="str">
        <f t="shared" ref="BT1347:BT1364" si="715">IF(BP1347&lt;30,"Underload",IF(BP1347&lt;=80,"Baik",IF(BP1347&gt;80,"Overload")))</f>
        <v>Baik</v>
      </c>
      <c r="BU1347" s="2" t="e">
        <f t="shared" si="698"/>
        <v>#DIV/0!</v>
      </c>
      <c r="BV1347" s="2" t="e">
        <f t="shared" si="699"/>
        <v>#N/A</v>
      </c>
    </row>
    <row r="1348" s="2" customFormat="1" ht="22.95" customHeight="1" spans="1:74">
      <c r="A1348" s="9" t="str">
        <f t="shared" si="700"/>
        <v>K-012.1Induk</v>
      </c>
      <c r="B1348" s="9" t="str">
        <f t="shared" si="701"/>
        <v>K-012.1jurusan 1</v>
      </c>
      <c r="C1348" s="9" t="str">
        <f t="shared" si="702"/>
        <v>K-012.1jurusan 2</v>
      </c>
      <c r="D1348" s="9" t="str">
        <f t="shared" si="703"/>
        <v>K-012.1jurusan 3</v>
      </c>
      <c r="E1348" s="9" t="str">
        <f t="shared" si="704"/>
        <v>K-012.1jurusan 4</v>
      </c>
      <c r="F1348" s="10" t="s">
        <v>410</v>
      </c>
      <c r="G1348" s="10" t="s">
        <v>132</v>
      </c>
      <c r="H1348" s="10" t="s">
        <v>411</v>
      </c>
      <c r="I1348" s="10" t="s">
        <v>10677</v>
      </c>
      <c r="J1348" s="10" t="s">
        <v>10678</v>
      </c>
      <c r="K1348" s="10">
        <v>50</v>
      </c>
      <c r="L1348" s="10"/>
      <c r="M1348" s="10"/>
      <c r="N1348" s="14">
        <f t="shared" si="705"/>
        <v>0</v>
      </c>
      <c r="O1348" s="15" t="e">
        <f t="shared" si="706"/>
        <v>#DIV/0!</v>
      </c>
      <c r="P1348" s="15" t="e">
        <f t="shared" si="707"/>
        <v>#DIV/0!</v>
      </c>
      <c r="Q1348" s="17">
        <f>VLOOKUP($A1348,'DATA PENGUKURAN GARDU'!$A:$BS,42,0)</f>
        <v>32</v>
      </c>
      <c r="R1348" s="18" t="e">
        <f t="shared" si="683"/>
        <v>#DIV/0!</v>
      </c>
      <c r="S1348" s="17">
        <f>VLOOKUP($A1348,'DATA PENGUKURAN GARDU'!$A:$BS,44,0)</f>
        <v>29</v>
      </c>
      <c r="T1348" s="18" t="e">
        <f t="shared" si="684"/>
        <v>#DIV/0!</v>
      </c>
      <c r="U1348" s="17">
        <f>VLOOKUP($A1348,'DATA PENGUKURAN GARDU'!$A:$BS,46,0)</f>
        <v>32</v>
      </c>
      <c r="V1348" s="18" t="e">
        <f t="shared" si="685"/>
        <v>#DIV/0!</v>
      </c>
      <c r="W1348" s="17">
        <f>VLOOKUP($A1348,'DATA PENGUKURAN GARDU'!$A:$BS,48,0)</f>
        <v>28</v>
      </c>
      <c r="X1348" s="17">
        <f>VLOOKUP($A1348,'DATA PENGUKURAN GARDU'!$A:$BS,53,0)</f>
        <v>230</v>
      </c>
      <c r="Y1348" s="17">
        <f>VLOOKUP($A1348,'DATA PENGUKURAN GARDU'!$A:$BS,54,0)</f>
        <v>400</v>
      </c>
      <c r="Z1348" s="17">
        <f>VLOOKUP($A1348,'DATA PENGUKURAN GARDU'!$A:$BS,55,0)</f>
        <v>203</v>
      </c>
      <c r="AA1348" s="20">
        <f>VLOOKUP($B1348,'DATA PENGUKURAN GARDU'!$A:$BS,42,0)</f>
        <v>0</v>
      </c>
      <c r="AB1348" s="21" t="e">
        <f t="shared" si="686"/>
        <v>#DIV/0!</v>
      </c>
      <c r="AC1348" s="20">
        <f>VLOOKUP($B1348,'DATA PENGUKURAN GARDU'!$A:$BS,44,0)</f>
        <v>0</v>
      </c>
      <c r="AD1348" s="21" t="e">
        <f t="shared" si="687"/>
        <v>#DIV/0!</v>
      </c>
      <c r="AE1348" s="20">
        <f>VLOOKUP($B1348,'DATA PENGUKURAN GARDU'!$A:$BS,46,0)</f>
        <v>0</v>
      </c>
      <c r="AF1348" s="21" t="e">
        <f t="shared" si="688"/>
        <v>#DIV/0!</v>
      </c>
      <c r="AG1348" s="20">
        <f>VLOOKUP($B1348,'DATA PENGUKURAN GARDU'!$A:$BS,46,0)</f>
        <v>0</v>
      </c>
      <c r="AH1348" s="20">
        <f>VLOOKUP($B1348,'DATA PENGUKURAN GARDU'!$A:$BS,53,0)</f>
        <v>0</v>
      </c>
      <c r="AI1348" s="20">
        <f>VLOOKUP($B1348,'DATA PENGUKURAN GARDU'!$A:$BS,54,0)</f>
        <v>0</v>
      </c>
      <c r="AJ1348" s="17">
        <f>VLOOKUP($C1348,'DATA PENGUKURAN GARDU'!$A:$BS,42,0)</f>
        <v>0</v>
      </c>
      <c r="AK1348" s="23" t="e">
        <f t="shared" si="689"/>
        <v>#DIV/0!</v>
      </c>
      <c r="AL1348" s="17">
        <f>VLOOKUP($C1348,'DATA PENGUKURAN GARDU'!$A:$BS,44,0)</f>
        <v>0</v>
      </c>
      <c r="AM1348" s="23" t="e">
        <f t="shared" si="690"/>
        <v>#DIV/0!</v>
      </c>
      <c r="AN1348" s="17">
        <f>VLOOKUP($C1348,'DATA PENGUKURAN GARDU'!$A:$BS,46,0)</f>
        <v>0</v>
      </c>
      <c r="AO1348" s="23" t="e">
        <f t="shared" si="691"/>
        <v>#DIV/0!</v>
      </c>
      <c r="AP1348" s="17">
        <f>VLOOKUP($C1348,'DATA PENGUKURAN GARDU'!$A:$BS,46,0)</f>
        <v>0</v>
      </c>
      <c r="AQ1348" s="17">
        <f>VLOOKUP($C1348,'DATA PENGUKURAN GARDU'!$A:$BS,53,0)</f>
        <v>0</v>
      </c>
      <c r="AR1348" s="17">
        <f>VLOOKUP($C1348,'DATA PENGUKURAN GARDU'!$A:$BS,54,0)</f>
        <v>0</v>
      </c>
      <c r="AS1348" s="20">
        <f>VLOOKUP($D1348,'DATA PENGUKURAN GARDU'!$A:$BS,42,0)</f>
        <v>0</v>
      </c>
      <c r="AT1348" s="21" t="e">
        <f t="shared" si="692"/>
        <v>#DIV/0!</v>
      </c>
      <c r="AU1348" s="20">
        <f>VLOOKUP($D1348,'DATA PENGUKURAN GARDU'!$A:$BS,44,0)</f>
        <v>0</v>
      </c>
      <c r="AV1348" s="21" t="e">
        <f t="shared" si="693"/>
        <v>#DIV/0!</v>
      </c>
      <c r="AW1348" s="20">
        <f>VLOOKUP($D1348,'DATA PENGUKURAN GARDU'!$A:$BS,46,0)</f>
        <v>0</v>
      </c>
      <c r="AX1348" s="21" t="e">
        <f t="shared" si="694"/>
        <v>#DIV/0!</v>
      </c>
      <c r="AY1348" s="20">
        <f>VLOOKUP($D1348,'DATA PENGUKURAN GARDU'!$A:$BS,46,0)</f>
        <v>0</v>
      </c>
      <c r="AZ1348" s="20">
        <f>VLOOKUP($D1348,'DATA PENGUKURAN GARDU'!$A:$BS,53,0)</f>
        <v>0</v>
      </c>
      <c r="BA1348" s="20">
        <f>VLOOKUP($D1348,'DATA PENGUKURAN GARDU'!$A:$BS,54,0)</f>
        <v>0</v>
      </c>
      <c r="BB1348" s="17" t="e">
        <f>VLOOKUP($E1348,'DATA PENGUKURAN GARDU'!$A:$BS,42,0)</f>
        <v>#N/A</v>
      </c>
      <c r="BC1348" s="23" t="e">
        <f t="shared" si="695"/>
        <v>#N/A</v>
      </c>
      <c r="BD1348" s="17" t="e">
        <f>VLOOKUP($E1348,'DATA PENGUKURAN GARDU'!$A:$BS,44,0)</f>
        <v>#N/A</v>
      </c>
      <c r="BE1348" s="23" t="e">
        <f t="shared" si="696"/>
        <v>#N/A</v>
      </c>
      <c r="BF1348" s="17" t="e">
        <f>VLOOKUP($E1348,'DATA PENGUKURAN GARDU'!$A:$BS,46,0)</f>
        <v>#N/A</v>
      </c>
      <c r="BG1348" s="23" t="e">
        <f t="shared" si="697"/>
        <v>#N/A</v>
      </c>
      <c r="BH1348" s="17" t="e">
        <f>VLOOKUP($E1348,'DATA PENGUKURAN GARDU'!$A:$BS,46,0)</f>
        <v>#N/A</v>
      </c>
      <c r="BI1348" s="17" t="e">
        <f>VLOOKUP($E1348,'DATA PENGUKURAN GARDU'!$A:$BS,53,0)</f>
        <v>#N/A</v>
      </c>
      <c r="BJ1348" s="17" t="e">
        <f>VLOOKUP($E1348,'DATA PENGUKURAN GARDU'!$A:$BS,54,0)</f>
        <v>#N/A</v>
      </c>
      <c r="BK1348" s="20" t="e">
        <f t="shared" si="708"/>
        <v>#DIV/0!</v>
      </c>
      <c r="BL1348" s="20" t="e">
        <f t="shared" si="709"/>
        <v>#DIV/0!</v>
      </c>
      <c r="BM1348" s="20" t="e">
        <f t="shared" si="710"/>
        <v>#DIV/0!</v>
      </c>
      <c r="BN1348" s="25">
        <f t="shared" si="711"/>
        <v>32</v>
      </c>
      <c r="BO1348" s="26">
        <f t="shared" si="712"/>
        <v>0</v>
      </c>
      <c r="BP1348" s="21">
        <f t="shared" si="713"/>
        <v>0</v>
      </c>
      <c r="BQ1348" s="20">
        <f t="shared" si="714"/>
        <v>0.03125</v>
      </c>
      <c r="BR1348" s="20">
        <v>1060</v>
      </c>
      <c r="BS1348" s="9">
        <v>0</v>
      </c>
      <c r="BT1348" s="2" t="str">
        <f t="shared" si="715"/>
        <v>Underload</v>
      </c>
      <c r="BU1348" s="2" t="e">
        <f t="shared" si="698"/>
        <v>#DIV/0!</v>
      </c>
      <c r="BV1348" s="2" t="e">
        <f t="shared" si="699"/>
        <v>#N/A</v>
      </c>
    </row>
    <row r="1349" s="2" customFormat="1" ht="22.95" customHeight="1" spans="1:74">
      <c r="A1349" s="9" t="str">
        <f t="shared" si="700"/>
        <v>K-226Induk</v>
      </c>
      <c r="B1349" s="9" t="str">
        <f t="shared" si="701"/>
        <v>K-226jurusan 1</v>
      </c>
      <c r="C1349" s="9" t="str">
        <f t="shared" si="702"/>
        <v>K-226jurusan 2</v>
      </c>
      <c r="D1349" s="9" t="str">
        <f t="shared" si="703"/>
        <v>K-226jurusan 3</v>
      </c>
      <c r="E1349" s="9" t="str">
        <f t="shared" si="704"/>
        <v>K-226jurusan 4</v>
      </c>
      <c r="F1349" s="10" t="s">
        <v>136</v>
      </c>
      <c r="G1349" s="10" t="s">
        <v>132</v>
      </c>
      <c r="H1349" s="10" t="s">
        <v>482</v>
      </c>
      <c r="I1349" s="10" t="s">
        <v>10785</v>
      </c>
      <c r="J1349" s="10" t="s">
        <v>10786</v>
      </c>
      <c r="K1349" s="10">
        <v>50</v>
      </c>
      <c r="L1349" s="10"/>
      <c r="M1349" s="10"/>
      <c r="N1349" s="14">
        <f t="shared" si="705"/>
        <v>0</v>
      </c>
      <c r="O1349" s="15" t="e">
        <f t="shared" si="706"/>
        <v>#DIV/0!</v>
      </c>
      <c r="P1349" s="15" t="e">
        <f t="shared" si="707"/>
        <v>#DIV/0!</v>
      </c>
      <c r="Q1349" s="17">
        <f>VLOOKUP($A1349,'DATA PENGUKURAN GARDU'!$A:$BS,42,0)</f>
        <v>31</v>
      </c>
      <c r="R1349" s="18" t="e">
        <f t="shared" si="683"/>
        <v>#DIV/0!</v>
      </c>
      <c r="S1349" s="17">
        <f>VLOOKUP($A1349,'DATA PENGUKURAN GARDU'!$A:$BS,44,0)</f>
        <v>0</v>
      </c>
      <c r="T1349" s="18" t="e">
        <f t="shared" si="684"/>
        <v>#DIV/0!</v>
      </c>
      <c r="U1349" s="17">
        <f>VLOOKUP($A1349,'DATA PENGUKURAN GARDU'!$A:$BS,46,0)</f>
        <v>0</v>
      </c>
      <c r="V1349" s="18" t="e">
        <f t="shared" si="685"/>
        <v>#DIV/0!</v>
      </c>
      <c r="W1349" s="17">
        <f>VLOOKUP($A1349,'DATA PENGUKURAN GARDU'!$A:$BS,48,0)</f>
        <v>0</v>
      </c>
      <c r="X1349" s="17">
        <f>VLOOKUP($A1349,'DATA PENGUKURAN GARDU'!$A:$BS,53,0)</f>
        <v>226</v>
      </c>
      <c r="Y1349" s="17">
        <f>VLOOKUP($A1349,'DATA PENGUKURAN GARDU'!$A:$BS,54,0)</f>
        <v>0</v>
      </c>
      <c r="Z1349" s="17">
        <f>VLOOKUP($A1349,'DATA PENGUKURAN GARDU'!$A:$BS,55,0)</f>
        <v>203</v>
      </c>
      <c r="AA1349" s="20">
        <f>VLOOKUP($B1349,'DATA PENGUKURAN GARDU'!$A:$BS,42,0)</f>
        <v>0</v>
      </c>
      <c r="AB1349" s="21" t="e">
        <f t="shared" si="686"/>
        <v>#DIV/0!</v>
      </c>
      <c r="AC1349" s="20">
        <f>VLOOKUP($B1349,'DATA PENGUKURAN GARDU'!$A:$BS,44,0)</f>
        <v>0</v>
      </c>
      <c r="AD1349" s="21" t="e">
        <f t="shared" si="687"/>
        <v>#DIV/0!</v>
      </c>
      <c r="AE1349" s="20">
        <f>VLOOKUP($B1349,'DATA PENGUKURAN GARDU'!$A:$BS,46,0)</f>
        <v>0</v>
      </c>
      <c r="AF1349" s="21" t="e">
        <f t="shared" si="688"/>
        <v>#DIV/0!</v>
      </c>
      <c r="AG1349" s="20">
        <f>VLOOKUP($B1349,'DATA PENGUKURAN GARDU'!$A:$BS,46,0)</f>
        <v>0</v>
      </c>
      <c r="AH1349" s="20">
        <f>VLOOKUP($B1349,'DATA PENGUKURAN GARDU'!$A:$BS,53,0)</f>
        <v>0</v>
      </c>
      <c r="AI1349" s="20">
        <f>VLOOKUP($B1349,'DATA PENGUKURAN GARDU'!$A:$BS,54,0)</f>
        <v>0</v>
      </c>
      <c r="AJ1349" s="17">
        <f>VLOOKUP($C1349,'DATA PENGUKURAN GARDU'!$A:$BS,42,0)</f>
        <v>0</v>
      </c>
      <c r="AK1349" s="23" t="e">
        <f t="shared" si="689"/>
        <v>#DIV/0!</v>
      </c>
      <c r="AL1349" s="17">
        <f>VLOOKUP($C1349,'DATA PENGUKURAN GARDU'!$A:$BS,44,0)</f>
        <v>0</v>
      </c>
      <c r="AM1349" s="23" t="e">
        <f t="shared" si="690"/>
        <v>#DIV/0!</v>
      </c>
      <c r="AN1349" s="17">
        <f>VLOOKUP($C1349,'DATA PENGUKURAN GARDU'!$A:$BS,46,0)</f>
        <v>0</v>
      </c>
      <c r="AO1349" s="23" t="e">
        <f t="shared" si="691"/>
        <v>#DIV/0!</v>
      </c>
      <c r="AP1349" s="17">
        <f>VLOOKUP($C1349,'DATA PENGUKURAN GARDU'!$A:$BS,46,0)</f>
        <v>0</v>
      </c>
      <c r="AQ1349" s="17">
        <f>VLOOKUP($C1349,'DATA PENGUKURAN GARDU'!$A:$BS,53,0)</f>
        <v>0</v>
      </c>
      <c r="AR1349" s="17">
        <f>VLOOKUP($C1349,'DATA PENGUKURAN GARDU'!$A:$BS,54,0)</f>
        <v>0</v>
      </c>
      <c r="AS1349" s="20">
        <f>VLOOKUP($D1349,'DATA PENGUKURAN GARDU'!$A:$BS,42,0)</f>
        <v>0</v>
      </c>
      <c r="AT1349" s="21" t="e">
        <f t="shared" si="692"/>
        <v>#DIV/0!</v>
      </c>
      <c r="AU1349" s="20">
        <f>VLOOKUP($D1349,'DATA PENGUKURAN GARDU'!$A:$BS,44,0)</f>
        <v>0</v>
      </c>
      <c r="AV1349" s="21" t="e">
        <f t="shared" si="693"/>
        <v>#DIV/0!</v>
      </c>
      <c r="AW1349" s="20">
        <f>VLOOKUP($D1349,'DATA PENGUKURAN GARDU'!$A:$BS,46,0)</f>
        <v>0</v>
      </c>
      <c r="AX1349" s="21" t="e">
        <f t="shared" si="694"/>
        <v>#DIV/0!</v>
      </c>
      <c r="AY1349" s="20">
        <f>VLOOKUP($D1349,'DATA PENGUKURAN GARDU'!$A:$BS,46,0)</f>
        <v>0</v>
      </c>
      <c r="AZ1349" s="20">
        <f>VLOOKUP($D1349,'DATA PENGUKURAN GARDU'!$A:$BS,53,0)</f>
        <v>0</v>
      </c>
      <c r="BA1349" s="20">
        <f>VLOOKUP($D1349,'DATA PENGUKURAN GARDU'!$A:$BS,54,0)</f>
        <v>0</v>
      </c>
      <c r="BB1349" s="17" t="e">
        <f>VLOOKUP($E1349,'DATA PENGUKURAN GARDU'!$A:$BS,42,0)</f>
        <v>#N/A</v>
      </c>
      <c r="BC1349" s="23" t="e">
        <f t="shared" si="695"/>
        <v>#N/A</v>
      </c>
      <c r="BD1349" s="17" t="e">
        <f>VLOOKUP($E1349,'DATA PENGUKURAN GARDU'!$A:$BS,44,0)</f>
        <v>#N/A</v>
      </c>
      <c r="BE1349" s="23" t="e">
        <f t="shared" si="696"/>
        <v>#N/A</v>
      </c>
      <c r="BF1349" s="17" t="e">
        <f>VLOOKUP($E1349,'DATA PENGUKURAN GARDU'!$A:$BS,46,0)</f>
        <v>#N/A</v>
      </c>
      <c r="BG1349" s="23" t="e">
        <f t="shared" si="697"/>
        <v>#N/A</v>
      </c>
      <c r="BH1349" s="17" t="e">
        <f>VLOOKUP($E1349,'DATA PENGUKURAN GARDU'!$A:$BS,46,0)</f>
        <v>#N/A</v>
      </c>
      <c r="BI1349" s="17" t="e">
        <f>VLOOKUP($E1349,'DATA PENGUKURAN GARDU'!$A:$BS,53,0)</f>
        <v>#N/A</v>
      </c>
      <c r="BJ1349" s="17" t="e">
        <f>VLOOKUP($E1349,'DATA PENGUKURAN GARDU'!$A:$BS,54,0)</f>
        <v>#N/A</v>
      </c>
      <c r="BK1349" s="20" t="e">
        <f t="shared" si="708"/>
        <v>#DIV/0!</v>
      </c>
      <c r="BL1349" s="20" t="e">
        <f t="shared" si="709"/>
        <v>#DIV/0!</v>
      </c>
      <c r="BM1349" s="20" t="e">
        <f t="shared" si="710"/>
        <v>#DIV/0!</v>
      </c>
      <c r="BN1349" s="25">
        <f t="shared" si="711"/>
        <v>31</v>
      </c>
      <c r="BO1349" s="26">
        <f t="shared" si="712"/>
        <v>0</v>
      </c>
      <c r="BP1349" s="21">
        <f t="shared" si="713"/>
        <v>0</v>
      </c>
      <c r="BQ1349" s="20">
        <f t="shared" si="714"/>
        <v>0.666666666666667</v>
      </c>
      <c r="BR1349" s="20">
        <v>1060</v>
      </c>
      <c r="BS1349" s="9">
        <v>0</v>
      </c>
      <c r="BT1349" s="2" t="str">
        <f t="shared" si="715"/>
        <v>Underload</v>
      </c>
      <c r="BU1349" s="2" t="e">
        <f t="shared" si="698"/>
        <v>#DIV/0!</v>
      </c>
      <c r="BV1349" s="2" t="e">
        <f t="shared" si="699"/>
        <v>#N/A</v>
      </c>
    </row>
    <row r="1350" s="2" customFormat="1" ht="22.95" customHeight="1" spans="1:74">
      <c r="A1350" s="9" t="str">
        <f t="shared" si="700"/>
        <v>K-186Induk</v>
      </c>
      <c r="B1350" s="9" t="str">
        <f t="shared" si="701"/>
        <v>K-186jurusan 1</v>
      </c>
      <c r="C1350" s="9" t="str">
        <f t="shared" si="702"/>
        <v>K-186jurusan 2</v>
      </c>
      <c r="D1350" s="9" t="str">
        <f t="shared" si="703"/>
        <v>K-186jurusan 3</v>
      </c>
      <c r="E1350" s="9" t="str">
        <f t="shared" si="704"/>
        <v>K-186jurusan 4</v>
      </c>
      <c r="F1350" s="10" t="s">
        <v>131</v>
      </c>
      <c r="G1350" s="10" t="s">
        <v>132</v>
      </c>
      <c r="H1350" s="10" t="s">
        <v>512</v>
      </c>
      <c r="I1350" s="10" t="s">
        <v>10829</v>
      </c>
      <c r="J1350" s="10" t="s">
        <v>10830</v>
      </c>
      <c r="K1350" s="10">
        <v>50</v>
      </c>
      <c r="L1350" s="10"/>
      <c r="M1350" s="10"/>
      <c r="N1350" s="14">
        <f t="shared" si="705"/>
        <v>0</v>
      </c>
      <c r="O1350" s="15" t="e">
        <f t="shared" si="706"/>
        <v>#DIV/0!</v>
      </c>
      <c r="P1350" s="15" t="e">
        <f t="shared" si="707"/>
        <v>#DIV/0!</v>
      </c>
      <c r="Q1350" s="17">
        <f>VLOOKUP($A1350,'DATA PENGUKURAN GARDU'!$A:$BS,42,0)</f>
        <v>29</v>
      </c>
      <c r="R1350" s="18" t="e">
        <f t="shared" si="683"/>
        <v>#DIV/0!</v>
      </c>
      <c r="S1350" s="17">
        <f>VLOOKUP($A1350,'DATA PENGUKURAN GARDU'!$A:$BS,44,0)</f>
        <v>19</v>
      </c>
      <c r="T1350" s="18" t="e">
        <f t="shared" si="684"/>
        <v>#DIV/0!</v>
      </c>
      <c r="U1350" s="17">
        <f>VLOOKUP($A1350,'DATA PENGUKURAN GARDU'!$A:$BS,46,0)</f>
        <v>30</v>
      </c>
      <c r="V1350" s="18" t="e">
        <f t="shared" si="685"/>
        <v>#DIV/0!</v>
      </c>
      <c r="W1350" s="17">
        <f>VLOOKUP($A1350,'DATA PENGUKURAN GARDU'!$A:$BS,48,0)</f>
        <v>18</v>
      </c>
      <c r="X1350" s="17">
        <f>VLOOKUP($A1350,'DATA PENGUKURAN GARDU'!$A:$BS,53,0)</f>
        <v>230</v>
      </c>
      <c r="Y1350" s="17">
        <f>VLOOKUP($A1350,'DATA PENGUKURAN GARDU'!$A:$BS,54,0)</f>
        <v>400</v>
      </c>
      <c r="Z1350" s="17">
        <f>VLOOKUP($A1350,'DATA PENGUKURAN GARDU'!$A:$BS,55,0)</f>
        <v>203</v>
      </c>
      <c r="AA1350" s="20">
        <f>VLOOKUP($B1350,'DATA PENGUKURAN GARDU'!$A:$BS,42,0)</f>
        <v>29</v>
      </c>
      <c r="AB1350" s="21" t="e">
        <f t="shared" si="686"/>
        <v>#DIV/0!</v>
      </c>
      <c r="AC1350" s="20">
        <f>VLOOKUP($B1350,'DATA PENGUKURAN GARDU'!$A:$BS,44,0)</f>
        <v>19</v>
      </c>
      <c r="AD1350" s="21" t="e">
        <f t="shared" si="687"/>
        <v>#DIV/0!</v>
      </c>
      <c r="AE1350" s="20">
        <f>VLOOKUP($B1350,'DATA PENGUKURAN GARDU'!$A:$BS,46,0)</f>
        <v>30</v>
      </c>
      <c r="AF1350" s="21" t="e">
        <f t="shared" si="688"/>
        <v>#DIV/0!</v>
      </c>
      <c r="AG1350" s="20">
        <f>VLOOKUP($B1350,'DATA PENGUKURAN GARDU'!$A:$BS,46,0)</f>
        <v>30</v>
      </c>
      <c r="AH1350" s="20">
        <f>VLOOKUP($B1350,'DATA PENGUKURAN GARDU'!$A:$BS,53,0)</f>
        <v>0</v>
      </c>
      <c r="AI1350" s="20">
        <f>VLOOKUP($B1350,'DATA PENGUKURAN GARDU'!$A:$BS,54,0)</f>
        <v>0</v>
      </c>
      <c r="AJ1350" s="17">
        <f>VLOOKUP($C1350,'DATA PENGUKURAN GARDU'!$A:$BS,42,0)</f>
        <v>0</v>
      </c>
      <c r="AK1350" s="23" t="e">
        <f t="shared" si="689"/>
        <v>#DIV/0!</v>
      </c>
      <c r="AL1350" s="17">
        <f>VLOOKUP($C1350,'DATA PENGUKURAN GARDU'!$A:$BS,44,0)</f>
        <v>0</v>
      </c>
      <c r="AM1350" s="23" t="e">
        <f t="shared" si="690"/>
        <v>#DIV/0!</v>
      </c>
      <c r="AN1350" s="17">
        <f>VLOOKUP($C1350,'DATA PENGUKURAN GARDU'!$A:$BS,46,0)</f>
        <v>0</v>
      </c>
      <c r="AO1350" s="23" t="e">
        <f t="shared" si="691"/>
        <v>#DIV/0!</v>
      </c>
      <c r="AP1350" s="17">
        <f>VLOOKUP($C1350,'DATA PENGUKURAN GARDU'!$A:$BS,46,0)</f>
        <v>0</v>
      </c>
      <c r="AQ1350" s="17">
        <f>VLOOKUP($C1350,'DATA PENGUKURAN GARDU'!$A:$BS,53,0)</f>
        <v>0</v>
      </c>
      <c r="AR1350" s="17">
        <f>VLOOKUP($C1350,'DATA PENGUKURAN GARDU'!$A:$BS,54,0)</f>
        <v>0</v>
      </c>
      <c r="AS1350" s="20">
        <f>VLOOKUP($D1350,'DATA PENGUKURAN GARDU'!$A:$BS,42,0)</f>
        <v>0</v>
      </c>
      <c r="AT1350" s="21" t="e">
        <f t="shared" si="692"/>
        <v>#DIV/0!</v>
      </c>
      <c r="AU1350" s="20">
        <f>VLOOKUP($D1350,'DATA PENGUKURAN GARDU'!$A:$BS,44,0)</f>
        <v>0</v>
      </c>
      <c r="AV1350" s="21" t="e">
        <f t="shared" si="693"/>
        <v>#DIV/0!</v>
      </c>
      <c r="AW1350" s="20">
        <f>VLOOKUP($D1350,'DATA PENGUKURAN GARDU'!$A:$BS,46,0)</f>
        <v>0</v>
      </c>
      <c r="AX1350" s="21" t="e">
        <f t="shared" si="694"/>
        <v>#DIV/0!</v>
      </c>
      <c r="AY1350" s="20">
        <f>VLOOKUP($D1350,'DATA PENGUKURAN GARDU'!$A:$BS,46,0)</f>
        <v>0</v>
      </c>
      <c r="AZ1350" s="20">
        <f>VLOOKUP($D1350,'DATA PENGUKURAN GARDU'!$A:$BS,53,0)</f>
        <v>0</v>
      </c>
      <c r="BA1350" s="20">
        <f>VLOOKUP($D1350,'DATA PENGUKURAN GARDU'!$A:$BS,54,0)</f>
        <v>0</v>
      </c>
      <c r="BB1350" s="17" t="e">
        <f>VLOOKUP($E1350,'DATA PENGUKURAN GARDU'!$A:$BS,42,0)</f>
        <v>#N/A</v>
      </c>
      <c r="BC1350" s="23" t="e">
        <f t="shared" si="695"/>
        <v>#N/A</v>
      </c>
      <c r="BD1350" s="17" t="e">
        <f>VLOOKUP($E1350,'DATA PENGUKURAN GARDU'!$A:$BS,44,0)</f>
        <v>#N/A</v>
      </c>
      <c r="BE1350" s="23" t="e">
        <f t="shared" si="696"/>
        <v>#N/A</v>
      </c>
      <c r="BF1350" s="17" t="e">
        <f>VLOOKUP($E1350,'DATA PENGUKURAN GARDU'!$A:$BS,46,0)</f>
        <v>#N/A</v>
      </c>
      <c r="BG1350" s="23" t="e">
        <f t="shared" si="697"/>
        <v>#N/A</v>
      </c>
      <c r="BH1350" s="17" t="e">
        <f>VLOOKUP($E1350,'DATA PENGUKURAN GARDU'!$A:$BS,46,0)</f>
        <v>#N/A</v>
      </c>
      <c r="BI1350" s="17" t="e">
        <f>VLOOKUP($E1350,'DATA PENGUKURAN GARDU'!$A:$BS,53,0)</f>
        <v>#N/A</v>
      </c>
      <c r="BJ1350" s="17" t="e">
        <f>VLOOKUP($E1350,'DATA PENGUKURAN GARDU'!$A:$BS,54,0)</f>
        <v>#N/A</v>
      </c>
      <c r="BK1350" s="20" t="e">
        <f t="shared" si="708"/>
        <v>#DIV/0!</v>
      </c>
      <c r="BL1350" s="20" t="e">
        <f t="shared" si="709"/>
        <v>#DIV/0!</v>
      </c>
      <c r="BM1350" s="20" t="e">
        <f t="shared" si="710"/>
        <v>#DIV/0!</v>
      </c>
      <c r="BN1350" s="25">
        <f t="shared" si="711"/>
        <v>30</v>
      </c>
      <c r="BO1350" s="26">
        <f t="shared" si="712"/>
        <v>0</v>
      </c>
      <c r="BP1350" s="21">
        <f t="shared" si="713"/>
        <v>0</v>
      </c>
      <c r="BQ1350" s="20">
        <f t="shared" si="714"/>
        <v>0.111111111111111</v>
      </c>
      <c r="BR1350" s="20">
        <v>1060</v>
      </c>
      <c r="BS1350" s="9">
        <v>0</v>
      </c>
      <c r="BT1350" s="2" t="str">
        <f t="shared" si="715"/>
        <v>Underload</v>
      </c>
      <c r="BU1350" s="2" t="e">
        <f t="shared" si="698"/>
        <v>#DIV/0!</v>
      </c>
      <c r="BV1350" s="2" t="e">
        <f t="shared" si="699"/>
        <v>#N/A</v>
      </c>
    </row>
    <row r="1351" s="2" customFormat="1" ht="22.95" customHeight="1" spans="1:74">
      <c r="A1351" s="9" t="str">
        <f t="shared" si="700"/>
        <v>K-079Induk</v>
      </c>
      <c r="B1351" s="9" t="str">
        <f t="shared" si="701"/>
        <v>K-079jurusan 1</v>
      </c>
      <c r="C1351" s="9" t="str">
        <f t="shared" si="702"/>
        <v>K-079jurusan 2</v>
      </c>
      <c r="D1351" s="9" t="str">
        <f t="shared" si="703"/>
        <v>K-079jurusan 3</v>
      </c>
      <c r="E1351" s="9" t="str">
        <f t="shared" si="704"/>
        <v>K-079jurusan 4</v>
      </c>
      <c r="F1351" s="10" t="s">
        <v>410</v>
      </c>
      <c r="G1351" s="10" t="s">
        <v>132</v>
      </c>
      <c r="H1351" s="10" t="s">
        <v>516</v>
      </c>
      <c r="I1351" s="10" t="s">
        <v>10835</v>
      </c>
      <c r="J1351" s="10" t="s">
        <v>10836</v>
      </c>
      <c r="K1351" s="10">
        <v>50</v>
      </c>
      <c r="L1351" s="10"/>
      <c r="M1351" s="10"/>
      <c r="N1351" s="14">
        <f t="shared" si="705"/>
        <v>0</v>
      </c>
      <c r="O1351" s="15" t="e">
        <f t="shared" si="706"/>
        <v>#DIV/0!</v>
      </c>
      <c r="P1351" s="15" t="e">
        <f t="shared" si="707"/>
        <v>#DIV/0!</v>
      </c>
      <c r="Q1351" s="17">
        <f>VLOOKUP($A1351,'DATA PENGUKURAN GARDU'!$A:$BS,42,0)</f>
        <v>39</v>
      </c>
      <c r="R1351" s="18" t="e">
        <f t="shared" si="683"/>
        <v>#DIV/0!</v>
      </c>
      <c r="S1351" s="17">
        <f>VLOOKUP($A1351,'DATA PENGUKURAN GARDU'!$A:$BS,44,0)</f>
        <v>41</v>
      </c>
      <c r="T1351" s="18" t="e">
        <f t="shared" si="684"/>
        <v>#DIV/0!</v>
      </c>
      <c r="U1351" s="17">
        <f>VLOOKUP($A1351,'DATA PENGUKURAN GARDU'!$A:$BS,46,0)</f>
        <v>1</v>
      </c>
      <c r="V1351" s="18" t="e">
        <f t="shared" si="685"/>
        <v>#DIV/0!</v>
      </c>
      <c r="W1351" s="17">
        <f>VLOOKUP($A1351,'DATA PENGUKURAN GARDU'!$A:$BS,48,0)</f>
        <v>44</v>
      </c>
      <c r="X1351" s="17">
        <f>VLOOKUP($A1351,'DATA PENGUKURAN GARDU'!$A:$BS,53,0)</f>
        <v>230</v>
      </c>
      <c r="Y1351" s="17">
        <f>VLOOKUP($A1351,'DATA PENGUKURAN GARDU'!$A:$BS,54,0)</f>
        <v>400</v>
      </c>
      <c r="Z1351" s="17">
        <f>VLOOKUP($A1351,'DATA PENGUKURAN GARDU'!$A:$BS,55,0)</f>
        <v>203</v>
      </c>
      <c r="AA1351" s="20">
        <f>VLOOKUP($B1351,'DATA PENGUKURAN GARDU'!$A:$BS,42,0)</f>
        <v>39</v>
      </c>
      <c r="AB1351" s="21" t="e">
        <f t="shared" si="686"/>
        <v>#DIV/0!</v>
      </c>
      <c r="AC1351" s="20">
        <f>VLOOKUP($B1351,'DATA PENGUKURAN GARDU'!$A:$BS,44,0)</f>
        <v>41</v>
      </c>
      <c r="AD1351" s="21" t="e">
        <f t="shared" si="687"/>
        <v>#DIV/0!</v>
      </c>
      <c r="AE1351" s="20">
        <f>VLOOKUP($B1351,'DATA PENGUKURAN GARDU'!$A:$BS,46,0)</f>
        <v>0</v>
      </c>
      <c r="AF1351" s="21" t="e">
        <f t="shared" si="688"/>
        <v>#DIV/0!</v>
      </c>
      <c r="AG1351" s="20">
        <f>VLOOKUP($B1351,'DATA PENGUKURAN GARDU'!$A:$BS,46,0)</f>
        <v>0</v>
      </c>
      <c r="AH1351" s="20">
        <f>VLOOKUP($B1351,'DATA PENGUKURAN GARDU'!$A:$BS,53,0)</f>
        <v>0</v>
      </c>
      <c r="AI1351" s="20">
        <f>VLOOKUP($B1351,'DATA PENGUKURAN GARDU'!$A:$BS,54,0)</f>
        <v>0</v>
      </c>
      <c r="AJ1351" s="17">
        <f>VLOOKUP($C1351,'DATA PENGUKURAN GARDU'!$A:$BS,42,0)</f>
        <v>0</v>
      </c>
      <c r="AK1351" s="23" t="e">
        <f t="shared" si="689"/>
        <v>#DIV/0!</v>
      </c>
      <c r="AL1351" s="17">
        <f>VLOOKUP($C1351,'DATA PENGUKURAN GARDU'!$A:$BS,44,0)</f>
        <v>0</v>
      </c>
      <c r="AM1351" s="23" t="e">
        <f t="shared" si="690"/>
        <v>#DIV/0!</v>
      </c>
      <c r="AN1351" s="17">
        <f>VLOOKUP($C1351,'DATA PENGUKURAN GARDU'!$A:$BS,46,0)</f>
        <v>1</v>
      </c>
      <c r="AO1351" s="23" t="e">
        <f t="shared" si="691"/>
        <v>#DIV/0!</v>
      </c>
      <c r="AP1351" s="17">
        <f>VLOOKUP($C1351,'DATA PENGUKURAN GARDU'!$A:$BS,46,0)</f>
        <v>1</v>
      </c>
      <c r="AQ1351" s="17">
        <f>VLOOKUP($C1351,'DATA PENGUKURAN GARDU'!$A:$BS,53,0)</f>
        <v>0</v>
      </c>
      <c r="AR1351" s="17">
        <f>VLOOKUP($C1351,'DATA PENGUKURAN GARDU'!$A:$BS,54,0)</f>
        <v>0</v>
      </c>
      <c r="AS1351" s="20">
        <f>VLOOKUP($D1351,'DATA PENGUKURAN GARDU'!$A:$BS,42,0)</f>
        <v>0</v>
      </c>
      <c r="AT1351" s="21" t="e">
        <f t="shared" si="692"/>
        <v>#DIV/0!</v>
      </c>
      <c r="AU1351" s="20">
        <f>VLOOKUP($D1351,'DATA PENGUKURAN GARDU'!$A:$BS,44,0)</f>
        <v>0</v>
      </c>
      <c r="AV1351" s="21" t="e">
        <f t="shared" si="693"/>
        <v>#DIV/0!</v>
      </c>
      <c r="AW1351" s="20">
        <f>VLOOKUP($D1351,'DATA PENGUKURAN GARDU'!$A:$BS,46,0)</f>
        <v>0</v>
      </c>
      <c r="AX1351" s="21" t="e">
        <f t="shared" si="694"/>
        <v>#DIV/0!</v>
      </c>
      <c r="AY1351" s="20">
        <f>VLOOKUP($D1351,'DATA PENGUKURAN GARDU'!$A:$BS,46,0)</f>
        <v>0</v>
      </c>
      <c r="AZ1351" s="20">
        <f>VLOOKUP($D1351,'DATA PENGUKURAN GARDU'!$A:$BS,53,0)</f>
        <v>0</v>
      </c>
      <c r="BA1351" s="20">
        <f>VLOOKUP($D1351,'DATA PENGUKURAN GARDU'!$A:$BS,54,0)</f>
        <v>0</v>
      </c>
      <c r="BB1351" s="17" t="e">
        <f>VLOOKUP($E1351,'DATA PENGUKURAN GARDU'!$A:$BS,42,0)</f>
        <v>#N/A</v>
      </c>
      <c r="BC1351" s="23" t="e">
        <f t="shared" si="695"/>
        <v>#N/A</v>
      </c>
      <c r="BD1351" s="17" t="e">
        <f>VLOOKUP($E1351,'DATA PENGUKURAN GARDU'!$A:$BS,44,0)</f>
        <v>#N/A</v>
      </c>
      <c r="BE1351" s="23" t="e">
        <f t="shared" si="696"/>
        <v>#N/A</v>
      </c>
      <c r="BF1351" s="17" t="e">
        <f>VLOOKUP($E1351,'DATA PENGUKURAN GARDU'!$A:$BS,46,0)</f>
        <v>#N/A</v>
      </c>
      <c r="BG1351" s="23" t="e">
        <f t="shared" si="697"/>
        <v>#N/A</v>
      </c>
      <c r="BH1351" s="17" t="e">
        <f>VLOOKUP($E1351,'DATA PENGUKURAN GARDU'!$A:$BS,46,0)</f>
        <v>#N/A</v>
      </c>
      <c r="BI1351" s="17" t="e">
        <f>VLOOKUP($E1351,'DATA PENGUKURAN GARDU'!$A:$BS,53,0)</f>
        <v>#N/A</v>
      </c>
      <c r="BJ1351" s="17" t="e">
        <f>VLOOKUP($E1351,'DATA PENGUKURAN GARDU'!$A:$BS,54,0)</f>
        <v>#N/A</v>
      </c>
      <c r="BK1351" s="20" t="e">
        <f t="shared" si="708"/>
        <v>#DIV/0!</v>
      </c>
      <c r="BL1351" s="20" t="e">
        <f t="shared" si="709"/>
        <v>#DIV/0!</v>
      </c>
      <c r="BM1351" s="20" t="e">
        <f t="shared" si="710"/>
        <v>#DIV/0!</v>
      </c>
      <c r="BN1351" s="25">
        <f t="shared" si="711"/>
        <v>41</v>
      </c>
      <c r="BO1351" s="26">
        <f t="shared" si="712"/>
        <v>0</v>
      </c>
      <c r="BP1351" s="21">
        <f t="shared" si="713"/>
        <v>0</v>
      </c>
      <c r="BQ1351" s="20">
        <f t="shared" si="714"/>
        <v>0.308943089430894</v>
      </c>
      <c r="BR1351" s="20">
        <v>1060</v>
      </c>
      <c r="BS1351" s="9">
        <v>0</v>
      </c>
      <c r="BT1351" s="2" t="str">
        <f t="shared" si="715"/>
        <v>Underload</v>
      </c>
      <c r="BU1351" s="2" t="e">
        <f t="shared" si="698"/>
        <v>#DIV/0!</v>
      </c>
      <c r="BV1351" s="2" t="e">
        <f t="shared" si="699"/>
        <v>#N/A</v>
      </c>
    </row>
    <row r="1352" s="2" customFormat="1" ht="22.95" customHeight="1" spans="1:74">
      <c r="A1352" s="9" t="str">
        <f t="shared" si="700"/>
        <v>K-051Induk</v>
      </c>
      <c r="B1352" s="9" t="str">
        <f t="shared" si="701"/>
        <v>K-051jurusan 1</v>
      </c>
      <c r="C1352" s="9" t="str">
        <f t="shared" si="702"/>
        <v>K-051jurusan 2</v>
      </c>
      <c r="D1352" s="9" t="str">
        <f t="shared" si="703"/>
        <v>K-051jurusan 3</v>
      </c>
      <c r="E1352" s="9" t="str">
        <f t="shared" si="704"/>
        <v>K-051jurusan 4</v>
      </c>
      <c r="F1352" s="10" t="s">
        <v>132</v>
      </c>
      <c r="G1352" s="10" t="s">
        <v>132</v>
      </c>
      <c r="H1352" s="10" t="s">
        <v>689</v>
      </c>
      <c r="I1352" s="10" t="s">
        <v>11121</v>
      </c>
      <c r="J1352" s="10" t="s">
        <v>11122</v>
      </c>
      <c r="K1352" s="10">
        <v>50</v>
      </c>
      <c r="L1352" s="10"/>
      <c r="M1352" s="10"/>
      <c r="N1352" s="14">
        <f t="shared" si="705"/>
        <v>0</v>
      </c>
      <c r="O1352" s="15" t="e">
        <f t="shared" si="706"/>
        <v>#DIV/0!</v>
      </c>
      <c r="P1352" s="15" t="e">
        <f t="shared" si="707"/>
        <v>#DIV/0!</v>
      </c>
      <c r="Q1352" s="17">
        <f>VLOOKUP($A1352,'DATA PENGUKURAN GARDU'!$A:$BS,42,0)</f>
        <v>99</v>
      </c>
      <c r="R1352" s="18" t="e">
        <f t="shared" si="683"/>
        <v>#DIV/0!</v>
      </c>
      <c r="S1352" s="17">
        <f>VLOOKUP($A1352,'DATA PENGUKURAN GARDU'!$A:$BS,44,0)</f>
        <v>0.7</v>
      </c>
      <c r="T1352" s="18" t="e">
        <f t="shared" si="684"/>
        <v>#DIV/0!</v>
      </c>
      <c r="U1352" s="17">
        <f>VLOOKUP($A1352,'DATA PENGUKURAN GARDU'!$A:$BS,46,0)</f>
        <v>102</v>
      </c>
      <c r="V1352" s="18" t="e">
        <f t="shared" si="685"/>
        <v>#DIV/0!</v>
      </c>
      <c r="W1352" s="17">
        <f>VLOOKUP($A1352,'DATA PENGUKURAN GARDU'!$A:$BS,48,0)</f>
        <v>102</v>
      </c>
      <c r="X1352" s="17">
        <f>VLOOKUP($A1352,'DATA PENGUKURAN GARDU'!$A:$BS,53,0)</f>
        <v>249</v>
      </c>
      <c r="Y1352" s="17">
        <f>VLOOKUP($A1352,'DATA PENGUKURAN GARDU'!$A:$BS,54,0)</f>
        <v>0</v>
      </c>
      <c r="Z1352" s="17">
        <f>VLOOKUP($A1352,'DATA PENGUKURAN GARDU'!$A:$BS,55,0)</f>
        <v>200</v>
      </c>
      <c r="AA1352" s="20">
        <f>VLOOKUP($B1352,'DATA PENGUKURAN GARDU'!$A:$BS,42,0)</f>
        <v>0</v>
      </c>
      <c r="AB1352" s="21" t="e">
        <f t="shared" si="686"/>
        <v>#DIV/0!</v>
      </c>
      <c r="AC1352" s="20">
        <f>VLOOKUP($B1352,'DATA PENGUKURAN GARDU'!$A:$BS,44,0)</f>
        <v>0</v>
      </c>
      <c r="AD1352" s="21" t="e">
        <f t="shared" si="687"/>
        <v>#DIV/0!</v>
      </c>
      <c r="AE1352" s="20">
        <f>VLOOKUP($B1352,'DATA PENGUKURAN GARDU'!$A:$BS,46,0)</f>
        <v>0</v>
      </c>
      <c r="AF1352" s="21" t="e">
        <f t="shared" si="688"/>
        <v>#DIV/0!</v>
      </c>
      <c r="AG1352" s="20">
        <f>VLOOKUP($B1352,'DATA PENGUKURAN GARDU'!$A:$BS,46,0)</f>
        <v>0</v>
      </c>
      <c r="AH1352" s="20">
        <f>VLOOKUP($B1352,'DATA PENGUKURAN GARDU'!$A:$BS,53,0)</f>
        <v>0</v>
      </c>
      <c r="AI1352" s="20">
        <f>VLOOKUP($B1352,'DATA PENGUKURAN GARDU'!$A:$BS,54,0)</f>
        <v>0</v>
      </c>
      <c r="AJ1352" s="17">
        <f>VLOOKUP($C1352,'DATA PENGUKURAN GARDU'!$A:$BS,42,0)</f>
        <v>0</v>
      </c>
      <c r="AK1352" s="23" t="e">
        <f t="shared" si="689"/>
        <v>#DIV/0!</v>
      </c>
      <c r="AL1352" s="17">
        <f>VLOOKUP($C1352,'DATA PENGUKURAN GARDU'!$A:$BS,44,0)</f>
        <v>0</v>
      </c>
      <c r="AM1352" s="23" t="e">
        <f t="shared" si="690"/>
        <v>#DIV/0!</v>
      </c>
      <c r="AN1352" s="17">
        <f>VLOOKUP($C1352,'DATA PENGUKURAN GARDU'!$A:$BS,46,0)</f>
        <v>0</v>
      </c>
      <c r="AO1352" s="23" t="e">
        <f t="shared" si="691"/>
        <v>#DIV/0!</v>
      </c>
      <c r="AP1352" s="17">
        <f>VLOOKUP($C1352,'DATA PENGUKURAN GARDU'!$A:$BS,46,0)</f>
        <v>0</v>
      </c>
      <c r="AQ1352" s="17">
        <f>VLOOKUP($C1352,'DATA PENGUKURAN GARDU'!$A:$BS,53,0)</f>
        <v>0</v>
      </c>
      <c r="AR1352" s="17">
        <f>VLOOKUP($C1352,'DATA PENGUKURAN GARDU'!$A:$BS,54,0)</f>
        <v>0</v>
      </c>
      <c r="AS1352" s="20">
        <f>VLOOKUP($D1352,'DATA PENGUKURAN GARDU'!$A:$BS,42,0)</f>
        <v>0</v>
      </c>
      <c r="AT1352" s="21" t="e">
        <f t="shared" si="692"/>
        <v>#DIV/0!</v>
      </c>
      <c r="AU1352" s="20">
        <f>VLOOKUP($D1352,'DATA PENGUKURAN GARDU'!$A:$BS,44,0)</f>
        <v>0</v>
      </c>
      <c r="AV1352" s="21" t="e">
        <f t="shared" si="693"/>
        <v>#DIV/0!</v>
      </c>
      <c r="AW1352" s="20">
        <f>VLOOKUP($D1352,'DATA PENGUKURAN GARDU'!$A:$BS,46,0)</f>
        <v>0</v>
      </c>
      <c r="AX1352" s="21" t="e">
        <f t="shared" si="694"/>
        <v>#DIV/0!</v>
      </c>
      <c r="AY1352" s="20">
        <f>VLOOKUP($D1352,'DATA PENGUKURAN GARDU'!$A:$BS,46,0)</f>
        <v>0</v>
      </c>
      <c r="AZ1352" s="20">
        <f>VLOOKUP($D1352,'DATA PENGUKURAN GARDU'!$A:$BS,53,0)</f>
        <v>0</v>
      </c>
      <c r="BA1352" s="20">
        <f>VLOOKUP($D1352,'DATA PENGUKURAN GARDU'!$A:$BS,54,0)</f>
        <v>0</v>
      </c>
      <c r="BB1352" s="17" t="e">
        <f>VLOOKUP($E1352,'DATA PENGUKURAN GARDU'!$A:$BS,42,0)</f>
        <v>#N/A</v>
      </c>
      <c r="BC1352" s="23" t="e">
        <f t="shared" si="695"/>
        <v>#N/A</v>
      </c>
      <c r="BD1352" s="17" t="e">
        <f>VLOOKUP($E1352,'DATA PENGUKURAN GARDU'!$A:$BS,44,0)</f>
        <v>#N/A</v>
      </c>
      <c r="BE1352" s="23" t="e">
        <f t="shared" si="696"/>
        <v>#N/A</v>
      </c>
      <c r="BF1352" s="17" t="e">
        <f>VLOOKUP($E1352,'DATA PENGUKURAN GARDU'!$A:$BS,46,0)</f>
        <v>#N/A</v>
      </c>
      <c r="BG1352" s="23" t="e">
        <f t="shared" si="697"/>
        <v>#N/A</v>
      </c>
      <c r="BH1352" s="17" t="e">
        <f>VLOOKUP($E1352,'DATA PENGUKURAN GARDU'!$A:$BS,46,0)</f>
        <v>#N/A</v>
      </c>
      <c r="BI1352" s="17" t="e">
        <f>VLOOKUP($E1352,'DATA PENGUKURAN GARDU'!$A:$BS,53,0)</f>
        <v>#N/A</v>
      </c>
      <c r="BJ1352" s="17" t="e">
        <f>VLOOKUP($E1352,'DATA PENGUKURAN GARDU'!$A:$BS,54,0)</f>
        <v>#N/A</v>
      </c>
      <c r="BK1352" s="20" t="e">
        <f t="shared" si="708"/>
        <v>#DIV/0!</v>
      </c>
      <c r="BL1352" s="20" t="e">
        <f t="shared" si="709"/>
        <v>#DIV/0!</v>
      </c>
      <c r="BM1352" s="20" t="e">
        <f t="shared" si="710"/>
        <v>#DIV/0!</v>
      </c>
      <c r="BN1352" s="25">
        <f t="shared" si="711"/>
        <v>102</v>
      </c>
      <c r="BO1352" s="26">
        <f t="shared" si="712"/>
        <v>0</v>
      </c>
      <c r="BP1352" s="21">
        <f t="shared" si="713"/>
        <v>0</v>
      </c>
      <c r="BQ1352" s="20">
        <f t="shared" si="714"/>
        <v>0.32124183006536</v>
      </c>
      <c r="BR1352" s="20">
        <v>750</v>
      </c>
      <c r="BS1352" s="9">
        <v>0</v>
      </c>
      <c r="BT1352" s="2" t="str">
        <f t="shared" si="715"/>
        <v>Underload</v>
      </c>
      <c r="BU1352" s="2" t="e">
        <f t="shared" si="698"/>
        <v>#DIV/0!</v>
      </c>
      <c r="BV1352" s="2" t="e">
        <f t="shared" si="699"/>
        <v>#N/A</v>
      </c>
    </row>
    <row r="1353" s="2" customFormat="1" ht="22.95" customHeight="1" spans="1:74">
      <c r="A1353" s="9" t="str">
        <f t="shared" si="700"/>
        <v>K-250.2Induk</v>
      </c>
      <c r="B1353" s="9" t="str">
        <f t="shared" si="701"/>
        <v>K-250.2jurusan 1</v>
      </c>
      <c r="C1353" s="9" t="str">
        <f t="shared" si="702"/>
        <v>K-250.2jurusan 2</v>
      </c>
      <c r="D1353" s="9" t="str">
        <f t="shared" si="703"/>
        <v>K-250.2jurusan 3</v>
      </c>
      <c r="E1353" s="9" t="str">
        <f t="shared" si="704"/>
        <v>K-250.2jurusan 4</v>
      </c>
      <c r="F1353" s="10" t="s">
        <v>136</v>
      </c>
      <c r="G1353" s="10" t="s">
        <v>136</v>
      </c>
      <c r="H1353" s="10" t="s">
        <v>737</v>
      </c>
      <c r="I1353" s="10" t="s">
        <v>11208</v>
      </c>
      <c r="J1353" s="10" t="s">
        <v>11209</v>
      </c>
      <c r="K1353" s="10">
        <v>50</v>
      </c>
      <c r="L1353" s="10"/>
      <c r="M1353" s="10"/>
      <c r="N1353" s="14">
        <f t="shared" si="705"/>
        <v>0</v>
      </c>
      <c r="O1353" s="15" t="e">
        <f t="shared" si="706"/>
        <v>#DIV/0!</v>
      </c>
      <c r="P1353" s="15" t="e">
        <f t="shared" si="707"/>
        <v>#DIV/0!</v>
      </c>
      <c r="Q1353" s="17">
        <f>VLOOKUP($A1353,'DATA PENGUKURAN GARDU'!$A:$BS,42,0)</f>
        <v>25</v>
      </c>
      <c r="R1353" s="18" t="e">
        <f t="shared" si="683"/>
        <v>#DIV/0!</v>
      </c>
      <c r="S1353" s="17">
        <f>VLOOKUP($A1353,'DATA PENGUKURAN GARDU'!$A:$BS,44,0)</f>
        <v>5</v>
      </c>
      <c r="T1353" s="18" t="e">
        <f t="shared" si="684"/>
        <v>#DIV/0!</v>
      </c>
      <c r="U1353" s="17">
        <f>VLOOKUP($A1353,'DATA PENGUKURAN GARDU'!$A:$BS,46,0)</f>
        <v>22</v>
      </c>
      <c r="V1353" s="18" t="e">
        <f t="shared" si="685"/>
        <v>#DIV/0!</v>
      </c>
      <c r="W1353" s="17">
        <f>VLOOKUP($A1353,'DATA PENGUKURAN GARDU'!$A:$BS,48,0)</f>
        <v>20</v>
      </c>
      <c r="X1353" s="17">
        <f>VLOOKUP($A1353,'DATA PENGUKURAN GARDU'!$A:$BS,53,0)</f>
        <v>230</v>
      </c>
      <c r="Y1353" s="17">
        <f>VLOOKUP($A1353,'DATA PENGUKURAN GARDU'!$A:$BS,54,0)</f>
        <v>399.8</v>
      </c>
      <c r="Z1353" s="17">
        <f>VLOOKUP($A1353,'DATA PENGUKURAN GARDU'!$A:$BS,55,0)</f>
        <v>223</v>
      </c>
      <c r="AA1353" s="20">
        <f>VLOOKUP($B1353,'DATA PENGUKURAN GARDU'!$A:$BS,42,0)</f>
        <v>0</v>
      </c>
      <c r="AB1353" s="21" t="e">
        <f t="shared" si="686"/>
        <v>#DIV/0!</v>
      </c>
      <c r="AC1353" s="20">
        <f>VLOOKUP($B1353,'DATA PENGUKURAN GARDU'!$A:$BS,44,0)</f>
        <v>0</v>
      </c>
      <c r="AD1353" s="21" t="e">
        <f t="shared" si="687"/>
        <v>#DIV/0!</v>
      </c>
      <c r="AE1353" s="20">
        <f>VLOOKUP($B1353,'DATA PENGUKURAN GARDU'!$A:$BS,46,0)</f>
        <v>0</v>
      </c>
      <c r="AF1353" s="21" t="e">
        <f t="shared" si="688"/>
        <v>#DIV/0!</v>
      </c>
      <c r="AG1353" s="20">
        <f>VLOOKUP($B1353,'DATA PENGUKURAN GARDU'!$A:$BS,46,0)</f>
        <v>0</v>
      </c>
      <c r="AH1353" s="20">
        <f>VLOOKUP($B1353,'DATA PENGUKURAN GARDU'!$A:$BS,53,0)</f>
        <v>230</v>
      </c>
      <c r="AI1353" s="20">
        <f>VLOOKUP($B1353,'DATA PENGUKURAN GARDU'!$A:$BS,54,0)</f>
        <v>396</v>
      </c>
      <c r="AJ1353" s="17">
        <f>VLOOKUP($C1353,'DATA PENGUKURAN GARDU'!$A:$BS,42,0)</f>
        <v>0</v>
      </c>
      <c r="AK1353" s="23" t="e">
        <f t="shared" si="689"/>
        <v>#DIV/0!</v>
      </c>
      <c r="AL1353" s="17">
        <f>VLOOKUP($C1353,'DATA PENGUKURAN GARDU'!$A:$BS,44,0)</f>
        <v>0</v>
      </c>
      <c r="AM1353" s="23" t="e">
        <f t="shared" si="690"/>
        <v>#DIV/0!</v>
      </c>
      <c r="AN1353" s="17">
        <f>VLOOKUP($C1353,'DATA PENGUKURAN GARDU'!$A:$BS,46,0)</f>
        <v>0</v>
      </c>
      <c r="AO1353" s="23" t="e">
        <f t="shared" si="691"/>
        <v>#DIV/0!</v>
      </c>
      <c r="AP1353" s="17">
        <f>VLOOKUP($C1353,'DATA PENGUKURAN GARDU'!$A:$BS,46,0)</f>
        <v>0</v>
      </c>
      <c r="AQ1353" s="17">
        <f>VLOOKUP($C1353,'DATA PENGUKURAN GARDU'!$A:$BS,53,0)</f>
        <v>227</v>
      </c>
      <c r="AR1353" s="17">
        <f>VLOOKUP($C1353,'DATA PENGUKURAN GARDU'!$A:$BS,54,0)</f>
        <v>392</v>
      </c>
      <c r="AS1353" s="20">
        <f>VLOOKUP($D1353,'DATA PENGUKURAN GARDU'!$A:$BS,42,0)</f>
        <v>0</v>
      </c>
      <c r="AT1353" s="21" t="e">
        <f t="shared" si="692"/>
        <v>#DIV/0!</v>
      </c>
      <c r="AU1353" s="20">
        <f>VLOOKUP($D1353,'DATA PENGUKURAN GARDU'!$A:$BS,44,0)</f>
        <v>0</v>
      </c>
      <c r="AV1353" s="21" t="e">
        <f t="shared" si="693"/>
        <v>#DIV/0!</v>
      </c>
      <c r="AW1353" s="20">
        <f>VLOOKUP($D1353,'DATA PENGUKURAN GARDU'!$A:$BS,46,0)</f>
        <v>0</v>
      </c>
      <c r="AX1353" s="21" t="e">
        <f t="shared" si="694"/>
        <v>#DIV/0!</v>
      </c>
      <c r="AY1353" s="20">
        <f>VLOOKUP($D1353,'DATA PENGUKURAN GARDU'!$A:$BS,46,0)</f>
        <v>0</v>
      </c>
      <c r="AZ1353" s="20">
        <f>VLOOKUP($D1353,'DATA PENGUKURAN GARDU'!$A:$BS,53,0)</f>
        <v>0</v>
      </c>
      <c r="BA1353" s="20">
        <f>VLOOKUP($D1353,'DATA PENGUKURAN GARDU'!$A:$BS,54,0)</f>
        <v>0</v>
      </c>
      <c r="BB1353" s="17" t="e">
        <f>VLOOKUP($E1353,'DATA PENGUKURAN GARDU'!$A:$BS,42,0)</f>
        <v>#N/A</v>
      </c>
      <c r="BC1353" s="23" t="e">
        <f t="shared" si="695"/>
        <v>#N/A</v>
      </c>
      <c r="BD1353" s="17" t="e">
        <f>VLOOKUP($E1353,'DATA PENGUKURAN GARDU'!$A:$BS,44,0)</f>
        <v>#N/A</v>
      </c>
      <c r="BE1353" s="23" t="e">
        <f t="shared" si="696"/>
        <v>#N/A</v>
      </c>
      <c r="BF1353" s="17" t="e">
        <f>VLOOKUP($E1353,'DATA PENGUKURAN GARDU'!$A:$BS,46,0)</f>
        <v>#N/A</v>
      </c>
      <c r="BG1353" s="23" t="e">
        <f t="shared" si="697"/>
        <v>#N/A</v>
      </c>
      <c r="BH1353" s="17" t="e">
        <f>VLOOKUP($E1353,'DATA PENGUKURAN GARDU'!$A:$BS,46,0)</f>
        <v>#N/A</v>
      </c>
      <c r="BI1353" s="17" t="e">
        <f>VLOOKUP($E1353,'DATA PENGUKURAN GARDU'!$A:$BS,53,0)</f>
        <v>#N/A</v>
      </c>
      <c r="BJ1353" s="17" t="e">
        <f>VLOOKUP($E1353,'DATA PENGUKURAN GARDU'!$A:$BS,54,0)</f>
        <v>#N/A</v>
      </c>
      <c r="BK1353" s="20" t="e">
        <f t="shared" si="708"/>
        <v>#DIV/0!</v>
      </c>
      <c r="BL1353" s="20" t="e">
        <f t="shared" si="709"/>
        <v>#DIV/0!</v>
      </c>
      <c r="BM1353" s="20" t="e">
        <f t="shared" si="710"/>
        <v>#DIV/0!</v>
      </c>
      <c r="BN1353" s="25">
        <f t="shared" si="711"/>
        <v>25</v>
      </c>
      <c r="BO1353" s="26">
        <f t="shared" si="712"/>
        <v>17.127</v>
      </c>
      <c r="BP1353" s="21">
        <f t="shared" si="713"/>
        <v>34.254</v>
      </c>
      <c r="BQ1353" s="20">
        <f t="shared" si="714"/>
        <v>0.306666666666667</v>
      </c>
      <c r="BR1353" s="20">
        <v>720</v>
      </c>
      <c r="BS1353" s="9">
        <v>0</v>
      </c>
      <c r="BT1353" s="2" t="str">
        <f t="shared" si="715"/>
        <v>Baik</v>
      </c>
      <c r="BU1353" s="2" t="e">
        <f t="shared" si="698"/>
        <v>#DIV/0!</v>
      </c>
      <c r="BV1353" s="2" t="e">
        <f t="shared" si="699"/>
        <v>#N/A</v>
      </c>
    </row>
    <row r="1354" s="2" customFormat="1" ht="22.95" customHeight="1" spans="1:74">
      <c r="A1354" s="9" t="str">
        <f t="shared" si="700"/>
        <v>K-291Induk</v>
      </c>
      <c r="B1354" s="9" t="str">
        <f t="shared" si="701"/>
        <v>K-291jurusan 1</v>
      </c>
      <c r="C1354" s="9" t="str">
        <f t="shared" si="702"/>
        <v>K-291jurusan 2</v>
      </c>
      <c r="D1354" s="9" t="str">
        <f t="shared" si="703"/>
        <v>K-291jurusan 3</v>
      </c>
      <c r="E1354" s="9" t="str">
        <f t="shared" si="704"/>
        <v>K-291jurusan 4</v>
      </c>
      <c r="F1354" s="10" t="s">
        <v>136</v>
      </c>
      <c r="G1354" s="10" t="s">
        <v>132</v>
      </c>
      <c r="H1354" s="10" t="s">
        <v>905</v>
      </c>
      <c r="I1354" s="10" t="s">
        <v>11508</v>
      </c>
      <c r="J1354" s="10" t="s">
        <v>11509</v>
      </c>
      <c r="K1354" s="10">
        <v>50</v>
      </c>
      <c r="L1354" s="10"/>
      <c r="M1354" s="10"/>
      <c r="N1354" s="14">
        <f t="shared" si="705"/>
        <v>0</v>
      </c>
      <c r="O1354" s="15" t="e">
        <f t="shared" si="706"/>
        <v>#DIV/0!</v>
      </c>
      <c r="P1354" s="15" t="e">
        <f t="shared" si="707"/>
        <v>#DIV/0!</v>
      </c>
      <c r="Q1354" s="17">
        <f>VLOOKUP($A1354,'DATA PENGUKURAN GARDU'!$A:$BS,42,0)</f>
        <v>49</v>
      </c>
      <c r="R1354" s="18" t="e">
        <f t="shared" si="683"/>
        <v>#DIV/0!</v>
      </c>
      <c r="S1354" s="17">
        <f>VLOOKUP($A1354,'DATA PENGUKURAN GARDU'!$A:$BS,44,0)</f>
        <v>38</v>
      </c>
      <c r="T1354" s="18" t="e">
        <f t="shared" si="684"/>
        <v>#DIV/0!</v>
      </c>
      <c r="U1354" s="17">
        <f>VLOOKUP($A1354,'DATA PENGUKURAN GARDU'!$A:$BS,46,0)</f>
        <v>29</v>
      </c>
      <c r="V1354" s="18" t="e">
        <f t="shared" si="685"/>
        <v>#DIV/0!</v>
      </c>
      <c r="W1354" s="17">
        <f>VLOOKUP($A1354,'DATA PENGUKURAN GARDU'!$A:$BS,48,0)</f>
        <v>23</v>
      </c>
      <c r="X1354" s="17">
        <f>VLOOKUP($A1354,'DATA PENGUKURAN GARDU'!$A:$BS,53,0)</f>
        <v>230</v>
      </c>
      <c r="Y1354" s="17">
        <f>VLOOKUP($A1354,'DATA PENGUKURAN GARDU'!$A:$BS,54,0)</f>
        <v>400</v>
      </c>
      <c r="Z1354" s="17">
        <f>VLOOKUP($A1354,'DATA PENGUKURAN GARDU'!$A:$BS,55,0)</f>
        <v>203</v>
      </c>
      <c r="AA1354" s="20">
        <f>VLOOKUP($B1354,'DATA PENGUKURAN GARDU'!$A:$BS,42,0)</f>
        <v>0</v>
      </c>
      <c r="AB1354" s="21" t="e">
        <f t="shared" si="686"/>
        <v>#DIV/0!</v>
      </c>
      <c r="AC1354" s="20">
        <f>VLOOKUP($B1354,'DATA PENGUKURAN GARDU'!$A:$BS,44,0)</f>
        <v>0</v>
      </c>
      <c r="AD1354" s="21" t="e">
        <f t="shared" si="687"/>
        <v>#DIV/0!</v>
      </c>
      <c r="AE1354" s="20">
        <f>VLOOKUP($B1354,'DATA PENGUKURAN GARDU'!$A:$BS,46,0)</f>
        <v>0</v>
      </c>
      <c r="AF1354" s="21" t="e">
        <f t="shared" si="688"/>
        <v>#DIV/0!</v>
      </c>
      <c r="AG1354" s="20">
        <f>VLOOKUP($B1354,'DATA PENGUKURAN GARDU'!$A:$BS,46,0)</f>
        <v>0</v>
      </c>
      <c r="AH1354" s="20">
        <f>VLOOKUP($B1354,'DATA PENGUKURAN GARDU'!$A:$BS,53,0)</f>
        <v>0</v>
      </c>
      <c r="AI1354" s="20">
        <f>VLOOKUP($B1354,'DATA PENGUKURAN GARDU'!$A:$BS,54,0)</f>
        <v>0</v>
      </c>
      <c r="AJ1354" s="17">
        <f>VLOOKUP($C1354,'DATA PENGUKURAN GARDU'!$A:$BS,42,0)</f>
        <v>0</v>
      </c>
      <c r="AK1354" s="23" t="e">
        <f t="shared" si="689"/>
        <v>#DIV/0!</v>
      </c>
      <c r="AL1354" s="17">
        <f>VLOOKUP($C1354,'DATA PENGUKURAN GARDU'!$A:$BS,44,0)</f>
        <v>0</v>
      </c>
      <c r="AM1354" s="23" t="e">
        <f t="shared" si="690"/>
        <v>#DIV/0!</v>
      </c>
      <c r="AN1354" s="17">
        <f>VLOOKUP($C1354,'DATA PENGUKURAN GARDU'!$A:$BS,46,0)</f>
        <v>0</v>
      </c>
      <c r="AO1354" s="23" t="e">
        <f t="shared" si="691"/>
        <v>#DIV/0!</v>
      </c>
      <c r="AP1354" s="17">
        <f>VLOOKUP($C1354,'DATA PENGUKURAN GARDU'!$A:$BS,46,0)</f>
        <v>0</v>
      </c>
      <c r="AQ1354" s="17">
        <f>VLOOKUP($C1354,'DATA PENGUKURAN GARDU'!$A:$BS,53,0)</f>
        <v>0</v>
      </c>
      <c r="AR1354" s="17">
        <f>VLOOKUP($C1354,'DATA PENGUKURAN GARDU'!$A:$BS,54,0)</f>
        <v>0</v>
      </c>
      <c r="AS1354" s="20">
        <f>VLOOKUP($D1354,'DATA PENGUKURAN GARDU'!$A:$BS,42,0)</f>
        <v>0</v>
      </c>
      <c r="AT1354" s="21" t="e">
        <f t="shared" si="692"/>
        <v>#DIV/0!</v>
      </c>
      <c r="AU1354" s="20">
        <f>VLOOKUP($D1354,'DATA PENGUKURAN GARDU'!$A:$BS,44,0)</f>
        <v>0</v>
      </c>
      <c r="AV1354" s="21" t="e">
        <f t="shared" si="693"/>
        <v>#DIV/0!</v>
      </c>
      <c r="AW1354" s="20">
        <f>VLOOKUP($D1354,'DATA PENGUKURAN GARDU'!$A:$BS,46,0)</f>
        <v>0</v>
      </c>
      <c r="AX1354" s="21" t="e">
        <f t="shared" si="694"/>
        <v>#DIV/0!</v>
      </c>
      <c r="AY1354" s="20">
        <f>VLOOKUP($D1354,'DATA PENGUKURAN GARDU'!$A:$BS,46,0)</f>
        <v>0</v>
      </c>
      <c r="AZ1354" s="20">
        <f>VLOOKUP($D1354,'DATA PENGUKURAN GARDU'!$A:$BS,53,0)</f>
        <v>0</v>
      </c>
      <c r="BA1354" s="20">
        <f>VLOOKUP($D1354,'DATA PENGUKURAN GARDU'!$A:$BS,54,0)</f>
        <v>0</v>
      </c>
      <c r="BB1354" s="17" t="e">
        <f>VLOOKUP($E1354,'DATA PENGUKURAN GARDU'!$A:$BS,42,0)</f>
        <v>#N/A</v>
      </c>
      <c r="BC1354" s="23" t="e">
        <f t="shared" si="695"/>
        <v>#N/A</v>
      </c>
      <c r="BD1354" s="17" t="e">
        <f>VLOOKUP($E1354,'DATA PENGUKURAN GARDU'!$A:$BS,44,0)</f>
        <v>#N/A</v>
      </c>
      <c r="BE1354" s="23" t="e">
        <f t="shared" si="696"/>
        <v>#N/A</v>
      </c>
      <c r="BF1354" s="17" t="e">
        <f>VLOOKUP($E1354,'DATA PENGUKURAN GARDU'!$A:$BS,46,0)</f>
        <v>#N/A</v>
      </c>
      <c r="BG1354" s="23" t="e">
        <f t="shared" si="697"/>
        <v>#N/A</v>
      </c>
      <c r="BH1354" s="17" t="e">
        <f>VLOOKUP($E1354,'DATA PENGUKURAN GARDU'!$A:$BS,46,0)</f>
        <v>#N/A</v>
      </c>
      <c r="BI1354" s="17" t="e">
        <f>VLOOKUP($E1354,'DATA PENGUKURAN GARDU'!$A:$BS,53,0)</f>
        <v>#N/A</v>
      </c>
      <c r="BJ1354" s="17" t="e">
        <f>VLOOKUP($E1354,'DATA PENGUKURAN GARDU'!$A:$BS,54,0)</f>
        <v>#N/A</v>
      </c>
      <c r="BK1354" s="20" t="e">
        <f t="shared" si="708"/>
        <v>#DIV/0!</v>
      </c>
      <c r="BL1354" s="20" t="e">
        <f t="shared" si="709"/>
        <v>#DIV/0!</v>
      </c>
      <c r="BM1354" s="20" t="e">
        <f t="shared" si="710"/>
        <v>#DIV/0!</v>
      </c>
      <c r="BN1354" s="25">
        <f t="shared" si="711"/>
        <v>49</v>
      </c>
      <c r="BO1354" s="26">
        <f t="shared" si="712"/>
        <v>0</v>
      </c>
      <c r="BP1354" s="21">
        <f t="shared" si="713"/>
        <v>0</v>
      </c>
      <c r="BQ1354" s="20">
        <f t="shared" si="714"/>
        <v>0.210884353741497</v>
      </c>
      <c r="BR1354" s="20">
        <v>1060</v>
      </c>
      <c r="BS1354" s="9">
        <v>0</v>
      </c>
      <c r="BT1354" s="2" t="str">
        <f t="shared" si="715"/>
        <v>Underload</v>
      </c>
      <c r="BU1354" s="2" t="e">
        <f t="shared" si="698"/>
        <v>#DIV/0!</v>
      </c>
      <c r="BV1354" s="2" t="e">
        <f t="shared" si="699"/>
        <v>#N/A</v>
      </c>
    </row>
    <row r="1355" s="2" customFormat="1" ht="22.95" customHeight="1" spans="1:74">
      <c r="A1355" s="9" t="str">
        <f t="shared" si="700"/>
        <v>K-039Induk</v>
      </c>
      <c r="B1355" s="9" t="str">
        <f t="shared" si="701"/>
        <v>K-039jurusan 1</v>
      </c>
      <c r="C1355" s="9" t="str">
        <f t="shared" si="702"/>
        <v>K-039jurusan 2</v>
      </c>
      <c r="D1355" s="9" t="str">
        <f t="shared" si="703"/>
        <v>K-039jurusan 3</v>
      </c>
      <c r="E1355" s="9" t="str">
        <f t="shared" si="704"/>
        <v>K-039jurusan 4</v>
      </c>
      <c r="F1355" s="10" t="s">
        <v>132</v>
      </c>
      <c r="G1355" s="10" t="s">
        <v>132</v>
      </c>
      <c r="H1355" s="10" t="s">
        <v>971</v>
      </c>
      <c r="I1355" s="10" t="s">
        <v>11625</v>
      </c>
      <c r="J1355" s="10" t="s">
        <v>11626</v>
      </c>
      <c r="K1355" s="10">
        <v>50</v>
      </c>
      <c r="L1355" s="10"/>
      <c r="M1355" s="10"/>
      <c r="N1355" s="14">
        <f t="shared" si="705"/>
        <v>0</v>
      </c>
      <c r="O1355" s="15" t="e">
        <f t="shared" si="706"/>
        <v>#DIV/0!</v>
      </c>
      <c r="P1355" s="15" t="e">
        <f t="shared" si="707"/>
        <v>#DIV/0!</v>
      </c>
      <c r="Q1355" s="17">
        <f>VLOOKUP($A1355,'DATA PENGUKURAN GARDU'!$A:$BS,42,0)</f>
        <v>38</v>
      </c>
      <c r="R1355" s="18" t="e">
        <f t="shared" si="683"/>
        <v>#DIV/0!</v>
      </c>
      <c r="S1355" s="17">
        <f>VLOOKUP($A1355,'DATA PENGUKURAN GARDU'!$A:$BS,44,0)</f>
        <v>60</v>
      </c>
      <c r="T1355" s="18" t="e">
        <f t="shared" si="684"/>
        <v>#DIV/0!</v>
      </c>
      <c r="U1355" s="17">
        <f>VLOOKUP($A1355,'DATA PENGUKURAN GARDU'!$A:$BS,46,0)</f>
        <v>87</v>
      </c>
      <c r="V1355" s="18" t="e">
        <f t="shared" si="685"/>
        <v>#DIV/0!</v>
      </c>
      <c r="W1355" s="17">
        <f>VLOOKUP($A1355,'DATA PENGUKURAN GARDU'!$A:$BS,48,0)</f>
        <v>55</v>
      </c>
      <c r="X1355" s="17">
        <f>VLOOKUP($A1355,'DATA PENGUKURAN GARDU'!$A:$BS,53,0)</f>
        <v>238</v>
      </c>
      <c r="Y1355" s="17">
        <f>VLOOKUP($A1355,'DATA PENGUKURAN GARDU'!$A:$BS,54,0)</f>
        <v>414</v>
      </c>
      <c r="Z1355" s="17">
        <f>VLOOKUP($A1355,'DATA PENGUKURAN GARDU'!$A:$BS,55,0)</f>
        <v>0</v>
      </c>
      <c r="AA1355" s="20">
        <f>VLOOKUP($B1355,'DATA PENGUKURAN GARDU'!$A:$BS,42,0)</f>
        <v>3</v>
      </c>
      <c r="AB1355" s="21" t="e">
        <f t="shared" si="686"/>
        <v>#DIV/0!</v>
      </c>
      <c r="AC1355" s="20">
        <f>VLOOKUP($B1355,'DATA PENGUKURAN GARDU'!$A:$BS,44,0)</f>
        <v>19</v>
      </c>
      <c r="AD1355" s="21" t="e">
        <f t="shared" si="687"/>
        <v>#DIV/0!</v>
      </c>
      <c r="AE1355" s="20">
        <f>VLOOKUP($B1355,'DATA PENGUKURAN GARDU'!$A:$BS,46,0)</f>
        <v>8</v>
      </c>
      <c r="AF1355" s="21" t="e">
        <f t="shared" si="688"/>
        <v>#DIV/0!</v>
      </c>
      <c r="AG1355" s="20">
        <f>VLOOKUP($B1355,'DATA PENGUKURAN GARDU'!$A:$BS,46,0)</f>
        <v>8</v>
      </c>
      <c r="AH1355" s="20">
        <f>VLOOKUP($B1355,'DATA PENGUKURAN GARDU'!$A:$BS,53,0)</f>
        <v>238</v>
      </c>
      <c r="AI1355" s="20">
        <f>VLOOKUP($B1355,'DATA PENGUKURAN GARDU'!$A:$BS,54,0)</f>
        <v>408</v>
      </c>
      <c r="AJ1355" s="17">
        <f>VLOOKUP($C1355,'DATA PENGUKURAN GARDU'!$A:$BS,42,0)</f>
        <v>34</v>
      </c>
      <c r="AK1355" s="23" t="e">
        <f t="shared" si="689"/>
        <v>#DIV/0!</v>
      </c>
      <c r="AL1355" s="17">
        <f>VLOOKUP($C1355,'DATA PENGUKURAN GARDU'!$A:$BS,44,0)</f>
        <v>38</v>
      </c>
      <c r="AM1355" s="23" t="e">
        <f t="shared" si="690"/>
        <v>#DIV/0!</v>
      </c>
      <c r="AN1355" s="17">
        <f>VLOOKUP($C1355,'DATA PENGUKURAN GARDU'!$A:$BS,46,0)</f>
        <v>79</v>
      </c>
      <c r="AO1355" s="23" t="e">
        <f t="shared" si="691"/>
        <v>#DIV/0!</v>
      </c>
      <c r="AP1355" s="17">
        <f>VLOOKUP($C1355,'DATA PENGUKURAN GARDU'!$A:$BS,46,0)</f>
        <v>79</v>
      </c>
      <c r="AQ1355" s="17">
        <f>VLOOKUP($C1355,'DATA PENGUKURAN GARDU'!$A:$BS,53,0)</f>
        <v>234</v>
      </c>
      <c r="AR1355" s="17">
        <f>VLOOKUP($C1355,'DATA PENGUKURAN GARDU'!$A:$BS,54,0)</f>
        <v>410</v>
      </c>
      <c r="AS1355" s="20">
        <f>VLOOKUP($D1355,'DATA PENGUKURAN GARDU'!$A:$BS,42,0)</f>
        <v>0</v>
      </c>
      <c r="AT1355" s="21" t="e">
        <f t="shared" si="692"/>
        <v>#DIV/0!</v>
      </c>
      <c r="AU1355" s="20">
        <f>VLOOKUP($D1355,'DATA PENGUKURAN GARDU'!$A:$BS,44,0)</f>
        <v>0</v>
      </c>
      <c r="AV1355" s="21" t="e">
        <f t="shared" si="693"/>
        <v>#DIV/0!</v>
      </c>
      <c r="AW1355" s="20">
        <f>VLOOKUP($D1355,'DATA PENGUKURAN GARDU'!$A:$BS,46,0)</f>
        <v>0</v>
      </c>
      <c r="AX1355" s="21" t="e">
        <f t="shared" si="694"/>
        <v>#DIV/0!</v>
      </c>
      <c r="AY1355" s="20">
        <f>VLOOKUP($D1355,'DATA PENGUKURAN GARDU'!$A:$BS,46,0)</f>
        <v>0</v>
      </c>
      <c r="AZ1355" s="20">
        <f>VLOOKUP($D1355,'DATA PENGUKURAN GARDU'!$A:$BS,53,0)</f>
        <v>0</v>
      </c>
      <c r="BA1355" s="20">
        <f>VLOOKUP($D1355,'DATA PENGUKURAN GARDU'!$A:$BS,54,0)</f>
        <v>0</v>
      </c>
      <c r="BB1355" s="17" t="e">
        <f>VLOOKUP($E1355,'DATA PENGUKURAN GARDU'!$A:$BS,42,0)</f>
        <v>#N/A</v>
      </c>
      <c r="BC1355" s="23" t="e">
        <f t="shared" si="695"/>
        <v>#N/A</v>
      </c>
      <c r="BD1355" s="17" t="e">
        <f>VLOOKUP($E1355,'DATA PENGUKURAN GARDU'!$A:$BS,44,0)</f>
        <v>#N/A</v>
      </c>
      <c r="BE1355" s="23" t="e">
        <f t="shared" si="696"/>
        <v>#N/A</v>
      </c>
      <c r="BF1355" s="17" t="e">
        <f>VLOOKUP($E1355,'DATA PENGUKURAN GARDU'!$A:$BS,46,0)</f>
        <v>#N/A</v>
      </c>
      <c r="BG1355" s="23" t="e">
        <f t="shared" si="697"/>
        <v>#N/A</v>
      </c>
      <c r="BH1355" s="17" t="e">
        <f>VLOOKUP($E1355,'DATA PENGUKURAN GARDU'!$A:$BS,46,0)</f>
        <v>#N/A</v>
      </c>
      <c r="BI1355" s="17" t="e">
        <f>VLOOKUP($E1355,'DATA PENGUKURAN GARDU'!$A:$BS,53,0)</f>
        <v>#N/A</v>
      </c>
      <c r="BJ1355" s="17" t="e">
        <f>VLOOKUP($E1355,'DATA PENGUKURAN GARDU'!$A:$BS,54,0)</f>
        <v>#N/A</v>
      </c>
      <c r="BK1355" s="20" t="e">
        <f t="shared" si="708"/>
        <v>#DIV/0!</v>
      </c>
      <c r="BL1355" s="20" t="e">
        <f t="shared" si="709"/>
        <v>#DIV/0!</v>
      </c>
      <c r="BM1355" s="20" t="e">
        <f t="shared" si="710"/>
        <v>#DIV/0!</v>
      </c>
      <c r="BN1355" s="25">
        <f t="shared" si="711"/>
        <v>87</v>
      </c>
      <c r="BO1355" s="26">
        <f t="shared" si="712"/>
        <v>61.40808</v>
      </c>
      <c r="BP1355" s="21">
        <f t="shared" si="713"/>
        <v>122.81616</v>
      </c>
      <c r="BQ1355" s="20">
        <f t="shared" si="714"/>
        <v>0.0842911877394636</v>
      </c>
      <c r="BR1355" s="20">
        <v>1250</v>
      </c>
      <c r="BS1355" s="9">
        <v>0</v>
      </c>
      <c r="BT1355" s="2" t="str">
        <f t="shared" si="715"/>
        <v>Overload</v>
      </c>
      <c r="BU1355" s="2" t="e">
        <f t="shared" si="698"/>
        <v>#DIV/0!</v>
      </c>
      <c r="BV1355" s="2" t="e">
        <f t="shared" si="699"/>
        <v>#N/A</v>
      </c>
    </row>
    <row r="1356" s="2" customFormat="1" ht="22.95" customHeight="1" spans="1:74">
      <c r="A1356" s="9" t="str">
        <f t="shared" si="700"/>
        <v>K-148.1Induk</v>
      </c>
      <c r="B1356" s="9" t="str">
        <f t="shared" si="701"/>
        <v>K-148.1jurusan 1</v>
      </c>
      <c r="C1356" s="9" t="str">
        <f t="shared" si="702"/>
        <v>K-148.1jurusan 2</v>
      </c>
      <c r="D1356" s="9" t="str">
        <f t="shared" si="703"/>
        <v>K-148.1jurusan 3</v>
      </c>
      <c r="E1356" s="9" t="str">
        <f t="shared" si="704"/>
        <v>K-148.1jurusan 4</v>
      </c>
      <c r="F1356" s="10" t="s">
        <v>462</v>
      </c>
      <c r="G1356" s="10" t="s">
        <v>132</v>
      </c>
      <c r="H1356" s="10" t="s">
        <v>1048</v>
      </c>
      <c r="I1356" s="10" t="s">
        <v>11766</v>
      </c>
      <c r="J1356" s="10" t="s">
        <v>11767</v>
      </c>
      <c r="K1356" s="10">
        <v>50</v>
      </c>
      <c r="L1356" s="10"/>
      <c r="M1356" s="10"/>
      <c r="N1356" s="14">
        <f t="shared" si="705"/>
        <v>0</v>
      </c>
      <c r="O1356" s="15" t="e">
        <f t="shared" si="706"/>
        <v>#DIV/0!</v>
      </c>
      <c r="P1356" s="15" t="e">
        <f t="shared" si="707"/>
        <v>#DIV/0!</v>
      </c>
      <c r="Q1356" s="17">
        <f>VLOOKUP($A1356,'DATA PENGUKURAN GARDU'!$A:$BS,42,0)</f>
        <v>57</v>
      </c>
      <c r="R1356" s="18" t="e">
        <f t="shared" si="683"/>
        <v>#DIV/0!</v>
      </c>
      <c r="S1356" s="17">
        <f>VLOOKUP($A1356,'DATA PENGUKURAN GARDU'!$A:$BS,44,0)</f>
        <v>80</v>
      </c>
      <c r="T1356" s="18" t="e">
        <f t="shared" si="684"/>
        <v>#DIV/0!</v>
      </c>
      <c r="U1356" s="17">
        <f>VLOOKUP($A1356,'DATA PENGUKURAN GARDU'!$A:$BS,46,0)</f>
        <v>58</v>
      </c>
      <c r="V1356" s="18" t="e">
        <f t="shared" si="685"/>
        <v>#DIV/0!</v>
      </c>
      <c r="W1356" s="17">
        <f>VLOOKUP($A1356,'DATA PENGUKURAN GARDU'!$A:$BS,48,0)</f>
        <v>33</v>
      </c>
      <c r="X1356" s="17">
        <f>VLOOKUP($A1356,'DATA PENGUKURAN GARDU'!$A:$BS,53,0)</f>
        <v>230</v>
      </c>
      <c r="Y1356" s="17">
        <f>VLOOKUP($A1356,'DATA PENGUKURAN GARDU'!$A:$BS,54,0)</f>
        <v>400</v>
      </c>
      <c r="Z1356" s="17">
        <f>VLOOKUP($A1356,'DATA PENGUKURAN GARDU'!$A:$BS,55,0)</f>
        <v>203</v>
      </c>
      <c r="AA1356" s="20">
        <f>VLOOKUP($B1356,'DATA PENGUKURAN GARDU'!$A:$BS,42,0)</f>
        <v>29</v>
      </c>
      <c r="AB1356" s="21" t="e">
        <f t="shared" si="686"/>
        <v>#DIV/0!</v>
      </c>
      <c r="AC1356" s="20">
        <f>VLOOKUP($B1356,'DATA PENGUKURAN GARDU'!$A:$BS,44,0)</f>
        <v>43</v>
      </c>
      <c r="AD1356" s="21" t="e">
        <f t="shared" si="687"/>
        <v>#DIV/0!</v>
      </c>
      <c r="AE1356" s="20">
        <f>VLOOKUP($B1356,'DATA PENGUKURAN GARDU'!$A:$BS,46,0)</f>
        <v>25</v>
      </c>
      <c r="AF1356" s="21" t="e">
        <f t="shared" si="688"/>
        <v>#DIV/0!</v>
      </c>
      <c r="AG1356" s="20">
        <f>VLOOKUP($B1356,'DATA PENGUKURAN GARDU'!$A:$BS,46,0)</f>
        <v>25</v>
      </c>
      <c r="AH1356" s="20">
        <f>VLOOKUP($B1356,'DATA PENGUKURAN GARDU'!$A:$BS,53,0)</f>
        <v>0</v>
      </c>
      <c r="AI1356" s="20">
        <f>VLOOKUP($B1356,'DATA PENGUKURAN GARDU'!$A:$BS,54,0)</f>
        <v>0</v>
      </c>
      <c r="AJ1356" s="17">
        <f>VLOOKUP($C1356,'DATA PENGUKURAN GARDU'!$A:$BS,42,0)</f>
        <v>28</v>
      </c>
      <c r="AK1356" s="23" t="e">
        <f t="shared" si="689"/>
        <v>#DIV/0!</v>
      </c>
      <c r="AL1356" s="17">
        <f>VLOOKUP($C1356,'DATA PENGUKURAN GARDU'!$A:$BS,44,0)</f>
        <v>37</v>
      </c>
      <c r="AM1356" s="23" t="e">
        <f t="shared" si="690"/>
        <v>#DIV/0!</v>
      </c>
      <c r="AN1356" s="17">
        <f>VLOOKUP($C1356,'DATA PENGUKURAN GARDU'!$A:$BS,46,0)</f>
        <v>33</v>
      </c>
      <c r="AO1356" s="23" t="e">
        <f t="shared" si="691"/>
        <v>#DIV/0!</v>
      </c>
      <c r="AP1356" s="17">
        <f>VLOOKUP($C1356,'DATA PENGUKURAN GARDU'!$A:$BS,46,0)</f>
        <v>33</v>
      </c>
      <c r="AQ1356" s="17">
        <f>VLOOKUP($C1356,'DATA PENGUKURAN GARDU'!$A:$BS,53,0)</f>
        <v>0</v>
      </c>
      <c r="AR1356" s="17">
        <f>VLOOKUP($C1356,'DATA PENGUKURAN GARDU'!$A:$BS,54,0)</f>
        <v>0</v>
      </c>
      <c r="AS1356" s="20">
        <f>VLOOKUP($D1356,'DATA PENGUKURAN GARDU'!$A:$BS,42,0)</f>
        <v>0</v>
      </c>
      <c r="AT1356" s="21" t="e">
        <f t="shared" si="692"/>
        <v>#DIV/0!</v>
      </c>
      <c r="AU1356" s="20">
        <f>VLOOKUP($D1356,'DATA PENGUKURAN GARDU'!$A:$BS,44,0)</f>
        <v>0</v>
      </c>
      <c r="AV1356" s="21" t="e">
        <f t="shared" si="693"/>
        <v>#DIV/0!</v>
      </c>
      <c r="AW1356" s="20">
        <f>VLOOKUP($D1356,'DATA PENGUKURAN GARDU'!$A:$BS,46,0)</f>
        <v>0</v>
      </c>
      <c r="AX1356" s="21" t="e">
        <f t="shared" si="694"/>
        <v>#DIV/0!</v>
      </c>
      <c r="AY1356" s="20">
        <f>VLOOKUP($D1356,'DATA PENGUKURAN GARDU'!$A:$BS,46,0)</f>
        <v>0</v>
      </c>
      <c r="AZ1356" s="20">
        <f>VLOOKUP($D1356,'DATA PENGUKURAN GARDU'!$A:$BS,53,0)</f>
        <v>0</v>
      </c>
      <c r="BA1356" s="20">
        <f>VLOOKUP($D1356,'DATA PENGUKURAN GARDU'!$A:$BS,54,0)</f>
        <v>0</v>
      </c>
      <c r="BB1356" s="17" t="e">
        <f>VLOOKUP($E1356,'DATA PENGUKURAN GARDU'!$A:$BS,42,0)</f>
        <v>#N/A</v>
      </c>
      <c r="BC1356" s="23" t="e">
        <f t="shared" si="695"/>
        <v>#N/A</v>
      </c>
      <c r="BD1356" s="17" t="e">
        <f>VLOOKUP($E1356,'DATA PENGUKURAN GARDU'!$A:$BS,44,0)</f>
        <v>#N/A</v>
      </c>
      <c r="BE1356" s="23" t="e">
        <f t="shared" si="696"/>
        <v>#N/A</v>
      </c>
      <c r="BF1356" s="17" t="e">
        <f>VLOOKUP($E1356,'DATA PENGUKURAN GARDU'!$A:$BS,46,0)</f>
        <v>#N/A</v>
      </c>
      <c r="BG1356" s="23" t="e">
        <f t="shared" si="697"/>
        <v>#N/A</v>
      </c>
      <c r="BH1356" s="17" t="e">
        <f>VLOOKUP($E1356,'DATA PENGUKURAN GARDU'!$A:$BS,46,0)</f>
        <v>#N/A</v>
      </c>
      <c r="BI1356" s="17" t="e">
        <f>VLOOKUP($E1356,'DATA PENGUKURAN GARDU'!$A:$BS,53,0)</f>
        <v>#N/A</v>
      </c>
      <c r="BJ1356" s="17" t="e">
        <f>VLOOKUP($E1356,'DATA PENGUKURAN GARDU'!$A:$BS,54,0)</f>
        <v>#N/A</v>
      </c>
      <c r="BK1356" s="20" t="e">
        <f t="shared" si="708"/>
        <v>#DIV/0!</v>
      </c>
      <c r="BL1356" s="20" t="e">
        <f t="shared" si="709"/>
        <v>#DIV/0!</v>
      </c>
      <c r="BM1356" s="20" t="e">
        <f t="shared" si="710"/>
        <v>#DIV/0!</v>
      </c>
      <c r="BN1356" s="25">
        <f t="shared" si="711"/>
        <v>80</v>
      </c>
      <c r="BO1356" s="26">
        <f t="shared" si="712"/>
        <v>0</v>
      </c>
      <c r="BP1356" s="21">
        <f t="shared" si="713"/>
        <v>0</v>
      </c>
      <c r="BQ1356" s="20">
        <f t="shared" si="714"/>
        <v>0.00416666666666665</v>
      </c>
      <c r="BR1356" s="20">
        <v>1060</v>
      </c>
      <c r="BS1356" s="9">
        <v>0</v>
      </c>
      <c r="BT1356" s="2" t="str">
        <f t="shared" si="715"/>
        <v>Underload</v>
      </c>
      <c r="BU1356" s="2" t="e">
        <f t="shared" si="698"/>
        <v>#DIV/0!</v>
      </c>
      <c r="BV1356" s="2" t="e">
        <f t="shared" si="699"/>
        <v>#N/A</v>
      </c>
    </row>
    <row r="1357" s="2" customFormat="1" ht="22.95" customHeight="1" spans="1:74">
      <c r="A1357" s="9" t="str">
        <f t="shared" si="700"/>
        <v>K-066Induk</v>
      </c>
      <c r="B1357" s="9" t="str">
        <f t="shared" si="701"/>
        <v>K-066jurusan 1</v>
      </c>
      <c r="C1357" s="9" t="str">
        <f t="shared" si="702"/>
        <v>K-066jurusan 2</v>
      </c>
      <c r="D1357" s="9" t="str">
        <f t="shared" si="703"/>
        <v>K-066jurusan 3</v>
      </c>
      <c r="E1357" s="9" t="str">
        <f t="shared" si="704"/>
        <v>K-066jurusan 4</v>
      </c>
      <c r="F1357" s="10" t="s">
        <v>410</v>
      </c>
      <c r="G1357" s="10" t="s">
        <v>132</v>
      </c>
      <c r="H1357" s="10" t="s">
        <v>1060</v>
      </c>
      <c r="I1357" s="10" t="s">
        <v>11788</v>
      </c>
      <c r="J1357" s="10" t="s">
        <v>11789</v>
      </c>
      <c r="K1357" s="10">
        <v>50</v>
      </c>
      <c r="L1357" s="10"/>
      <c r="M1357" s="10"/>
      <c r="N1357" s="14">
        <f t="shared" si="705"/>
        <v>0</v>
      </c>
      <c r="O1357" s="15" t="e">
        <f t="shared" si="706"/>
        <v>#DIV/0!</v>
      </c>
      <c r="P1357" s="15" t="e">
        <f t="shared" si="707"/>
        <v>#DIV/0!</v>
      </c>
      <c r="Q1357" s="17">
        <f>VLOOKUP($A1357,'DATA PENGUKURAN GARDU'!$A:$BS,42,0)</f>
        <v>64</v>
      </c>
      <c r="R1357" s="18" t="e">
        <f t="shared" si="683"/>
        <v>#DIV/0!</v>
      </c>
      <c r="S1357" s="17">
        <f>VLOOKUP($A1357,'DATA PENGUKURAN GARDU'!$A:$BS,44,0)</f>
        <v>42</v>
      </c>
      <c r="T1357" s="18" t="e">
        <f t="shared" si="684"/>
        <v>#DIV/0!</v>
      </c>
      <c r="U1357" s="17">
        <f>VLOOKUP($A1357,'DATA PENGUKURAN GARDU'!$A:$BS,46,0)</f>
        <v>76</v>
      </c>
      <c r="V1357" s="18" t="e">
        <f t="shared" si="685"/>
        <v>#DIV/0!</v>
      </c>
      <c r="W1357" s="17">
        <f>VLOOKUP($A1357,'DATA PENGUKURAN GARDU'!$A:$BS,48,0)</f>
        <v>51</v>
      </c>
      <c r="X1357" s="17">
        <f>VLOOKUP($A1357,'DATA PENGUKURAN GARDU'!$A:$BS,53,0)</f>
        <v>230</v>
      </c>
      <c r="Y1357" s="17">
        <f>VLOOKUP($A1357,'DATA PENGUKURAN GARDU'!$A:$BS,54,0)</f>
        <v>400</v>
      </c>
      <c r="Z1357" s="17">
        <f>VLOOKUP($A1357,'DATA PENGUKURAN GARDU'!$A:$BS,55,0)</f>
        <v>203</v>
      </c>
      <c r="AA1357" s="20">
        <f>VLOOKUP($B1357,'DATA PENGUKURAN GARDU'!$A:$BS,42,0)</f>
        <v>0</v>
      </c>
      <c r="AB1357" s="21" t="e">
        <f t="shared" si="686"/>
        <v>#DIV/0!</v>
      </c>
      <c r="AC1357" s="20">
        <f>VLOOKUP($B1357,'DATA PENGUKURAN GARDU'!$A:$BS,44,0)</f>
        <v>0</v>
      </c>
      <c r="AD1357" s="21" t="e">
        <f t="shared" si="687"/>
        <v>#DIV/0!</v>
      </c>
      <c r="AE1357" s="20">
        <f>VLOOKUP($B1357,'DATA PENGUKURAN GARDU'!$A:$BS,46,0)</f>
        <v>0</v>
      </c>
      <c r="AF1357" s="21" t="e">
        <f t="shared" si="688"/>
        <v>#DIV/0!</v>
      </c>
      <c r="AG1357" s="20">
        <f>VLOOKUP($B1357,'DATA PENGUKURAN GARDU'!$A:$BS,46,0)</f>
        <v>0</v>
      </c>
      <c r="AH1357" s="20">
        <f>VLOOKUP($B1357,'DATA PENGUKURAN GARDU'!$A:$BS,53,0)</f>
        <v>0</v>
      </c>
      <c r="AI1357" s="20">
        <f>VLOOKUP($B1357,'DATA PENGUKURAN GARDU'!$A:$BS,54,0)</f>
        <v>0</v>
      </c>
      <c r="AJ1357" s="17">
        <f>VLOOKUP($C1357,'DATA PENGUKURAN GARDU'!$A:$BS,42,0)</f>
        <v>18</v>
      </c>
      <c r="AK1357" s="23" t="e">
        <f t="shared" si="689"/>
        <v>#DIV/0!</v>
      </c>
      <c r="AL1357" s="17">
        <f>VLOOKUP($C1357,'DATA PENGUKURAN GARDU'!$A:$BS,44,0)</f>
        <v>14</v>
      </c>
      <c r="AM1357" s="23" t="e">
        <f t="shared" si="690"/>
        <v>#DIV/0!</v>
      </c>
      <c r="AN1357" s="17">
        <f>VLOOKUP($C1357,'DATA PENGUKURAN GARDU'!$A:$BS,46,0)</f>
        <v>24</v>
      </c>
      <c r="AO1357" s="23" t="e">
        <f t="shared" si="691"/>
        <v>#DIV/0!</v>
      </c>
      <c r="AP1357" s="17">
        <f>VLOOKUP($C1357,'DATA PENGUKURAN GARDU'!$A:$BS,46,0)</f>
        <v>24</v>
      </c>
      <c r="AQ1357" s="17">
        <f>VLOOKUP($C1357,'DATA PENGUKURAN GARDU'!$A:$BS,53,0)</f>
        <v>0</v>
      </c>
      <c r="AR1357" s="17">
        <f>VLOOKUP($C1357,'DATA PENGUKURAN GARDU'!$A:$BS,54,0)</f>
        <v>0</v>
      </c>
      <c r="AS1357" s="20">
        <f>VLOOKUP($D1357,'DATA PENGUKURAN GARDU'!$A:$BS,42,0)</f>
        <v>46</v>
      </c>
      <c r="AT1357" s="21" t="e">
        <f t="shared" si="692"/>
        <v>#DIV/0!</v>
      </c>
      <c r="AU1357" s="20">
        <f>VLOOKUP($D1357,'DATA PENGUKURAN GARDU'!$A:$BS,44,0)</f>
        <v>28</v>
      </c>
      <c r="AV1357" s="21" t="e">
        <f t="shared" si="693"/>
        <v>#DIV/0!</v>
      </c>
      <c r="AW1357" s="20">
        <f>VLOOKUP($D1357,'DATA PENGUKURAN GARDU'!$A:$BS,46,0)</f>
        <v>52</v>
      </c>
      <c r="AX1357" s="21" t="e">
        <f t="shared" si="694"/>
        <v>#DIV/0!</v>
      </c>
      <c r="AY1357" s="20">
        <f>VLOOKUP($D1357,'DATA PENGUKURAN GARDU'!$A:$BS,46,0)</f>
        <v>52</v>
      </c>
      <c r="AZ1357" s="20">
        <f>VLOOKUP($D1357,'DATA PENGUKURAN GARDU'!$A:$BS,53,0)</f>
        <v>0</v>
      </c>
      <c r="BA1357" s="20">
        <f>VLOOKUP($D1357,'DATA PENGUKURAN GARDU'!$A:$BS,54,0)</f>
        <v>0</v>
      </c>
      <c r="BB1357" s="17" t="e">
        <f>VLOOKUP($E1357,'DATA PENGUKURAN GARDU'!$A:$BS,42,0)</f>
        <v>#N/A</v>
      </c>
      <c r="BC1357" s="23" t="e">
        <f t="shared" si="695"/>
        <v>#N/A</v>
      </c>
      <c r="BD1357" s="17" t="e">
        <f>VLOOKUP($E1357,'DATA PENGUKURAN GARDU'!$A:$BS,44,0)</f>
        <v>#N/A</v>
      </c>
      <c r="BE1357" s="23" t="e">
        <f t="shared" si="696"/>
        <v>#N/A</v>
      </c>
      <c r="BF1357" s="17" t="e">
        <f>VLOOKUP($E1357,'DATA PENGUKURAN GARDU'!$A:$BS,46,0)</f>
        <v>#N/A</v>
      </c>
      <c r="BG1357" s="23" t="e">
        <f t="shared" si="697"/>
        <v>#N/A</v>
      </c>
      <c r="BH1357" s="17" t="e">
        <f>VLOOKUP($E1357,'DATA PENGUKURAN GARDU'!$A:$BS,46,0)</f>
        <v>#N/A</v>
      </c>
      <c r="BI1357" s="17" t="e">
        <f>VLOOKUP($E1357,'DATA PENGUKURAN GARDU'!$A:$BS,53,0)</f>
        <v>#N/A</v>
      </c>
      <c r="BJ1357" s="17" t="e">
        <f>VLOOKUP($E1357,'DATA PENGUKURAN GARDU'!$A:$BS,54,0)</f>
        <v>#N/A</v>
      </c>
      <c r="BK1357" s="20" t="e">
        <f t="shared" si="708"/>
        <v>#DIV/0!</v>
      </c>
      <c r="BL1357" s="20" t="e">
        <f t="shared" si="709"/>
        <v>#DIV/0!</v>
      </c>
      <c r="BM1357" s="20" t="e">
        <f t="shared" si="710"/>
        <v>#DIV/0!</v>
      </c>
      <c r="BN1357" s="25">
        <f t="shared" si="711"/>
        <v>76</v>
      </c>
      <c r="BO1357" s="26">
        <f t="shared" si="712"/>
        <v>0</v>
      </c>
      <c r="BP1357" s="21">
        <f t="shared" si="713"/>
        <v>0</v>
      </c>
      <c r="BQ1357" s="20">
        <f t="shared" si="714"/>
        <v>0.0964912280701754</v>
      </c>
      <c r="BR1357" s="20">
        <v>1060</v>
      </c>
      <c r="BS1357" s="9">
        <v>0</v>
      </c>
      <c r="BT1357" s="2" t="str">
        <f t="shared" si="715"/>
        <v>Underload</v>
      </c>
      <c r="BU1357" s="2" t="e">
        <f t="shared" si="698"/>
        <v>#DIV/0!</v>
      </c>
      <c r="BV1357" s="2" t="e">
        <f t="shared" si="699"/>
        <v>#N/A</v>
      </c>
    </row>
    <row r="1358" s="2" customFormat="1" ht="22.95" customHeight="1" spans="1:74">
      <c r="A1358" s="9" t="str">
        <f t="shared" si="700"/>
        <v>K-268.1Induk</v>
      </c>
      <c r="B1358" s="9" t="str">
        <f t="shared" si="701"/>
        <v>K-268.1jurusan 1</v>
      </c>
      <c r="C1358" s="9" t="str">
        <f t="shared" si="702"/>
        <v>K-268.1jurusan 2</v>
      </c>
      <c r="D1358" s="9" t="str">
        <f t="shared" si="703"/>
        <v>K-268.1jurusan 3</v>
      </c>
      <c r="E1358" s="9" t="str">
        <f t="shared" si="704"/>
        <v>K-268.1jurusan 4</v>
      </c>
      <c r="F1358" s="10" t="s">
        <v>131</v>
      </c>
      <c r="G1358" s="10" t="s">
        <v>131</v>
      </c>
      <c r="H1358" s="10" t="s">
        <v>1086</v>
      </c>
      <c r="I1358" s="10" t="s">
        <v>11840</v>
      </c>
      <c r="J1358" s="10" t="s">
        <v>11841</v>
      </c>
      <c r="K1358" s="10">
        <v>50</v>
      </c>
      <c r="L1358" s="10"/>
      <c r="M1358" s="10"/>
      <c r="N1358" s="14">
        <f t="shared" si="705"/>
        <v>0</v>
      </c>
      <c r="O1358" s="15" t="e">
        <f t="shared" si="706"/>
        <v>#DIV/0!</v>
      </c>
      <c r="P1358" s="15" t="e">
        <f t="shared" si="707"/>
        <v>#DIV/0!</v>
      </c>
      <c r="Q1358" s="17">
        <f>VLOOKUP($A1358,'DATA PENGUKURAN GARDU'!$A:$BS,42,0)</f>
        <v>35</v>
      </c>
      <c r="R1358" s="18" t="e">
        <f t="shared" si="683"/>
        <v>#DIV/0!</v>
      </c>
      <c r="S1358" s="17">
        <f>VLOOKUP($A1358,'DATA PENGUKURAN GARDU'!$A:$BS,44,0)</f>
        <v>21</v>
      </c>
      <c r="T1358" s="18" t="e">
        <f t="shared" si="684"/>
        <v>#DIV/0!</v>
      </c>
      <c r="U1358" s="17">
        <f>VLOOKUP($A1358,'DATA PENGUKURAN GARDU'!$A:$BS,46,0)</f>
        <v>9.8</v>
      </c>
      <c r="V1358" s="18" t="e">
        <f t="shared" si="685"/>
        <v>#DIV/0!</v>
      </c>
      <c r="W1358" s="17">
        <f>VLOOKUP($A1358,'DATA PENGUKURAN GARDU'!$A:$BS,48,0)</f>
        <v>23</v>
      </c>
      <c r="X1358" s="17">
        <f>VLOOKUP($A1358,'DATA PENGUKURAN GARDU'!$A:$BS,53,0)</f>
        <v>227</v>
      </c>
      <c r="Y1358" s="17">
        <f>VLOOKUP($A1358,'DATA PENGUKURAN GARDU'!$A:$BS,54,0)</f>
        <v>394</v>
      </c>
      <c r="Z1358" s="17">
        <f>VLOOKUP($A1358,'DATA PENGUKURAN GARDU'!$A:$BS,55,0)</f>
        <v>227</v>
      </c>
      <c r="AA1358" s="20">
        <f>VLOOKUP($B1358,'DATA PENGUKURAN GARDU'!$A:$BS,42,0)</f>
        <v>0</v>
      </c>
      <c r="AB1358" s="21" t="e">
        <f t="shared" si="686"/>
        <v>#DIV/0!</v>
      </c>
      <c r="AC1358" s="20">
        <f>VLOOKUP($B1358,'DATA PENGUKURAN GARDU'!$A:$BS,44,0)</f>
        <v>0</v>
      </c>
      <c r="AD1358" s="21" t="e">
        <f t="shared" si="687"/>
        <v>#DIV/0!</v>
      </c>
      <c r="AE1358" s="20">
        <f>VLOOKUP($B1358,'DATA PENGUKURAN GARDU'!$A:$BS,46,0)</f>
        <v>0</v>
      </c>
      <c r="AF1358" s="21" t="e">
        <f t="shared" si="688"/>
        <v>#DIV/0!</v>
      </c>
      <c r="AG1358" s="20">
        <f>VLOOKUP($B1358,'DATA PENGUKURAN GARDU'!$A:$BS,46,0)</f>
        <v>0</v>
      </c>
      <c r="AH1358" s="20">
        <f>VLOOKUP($B1358,'DATA PENGUKURAN GARDU'!$A:$BS,53,0)</f>
        <v>227</v>
      </c>
      <c r="AI1358" s="20">
        <f>VLOOKUP($B1358,'DATA PENGUKURAN GARDU'!$A:$BS,54,0)</f>
        <v>393.6</v>
      </c>
      <c r="AJ1358" s="17">
        <f>VLOOKUP($C1358,'DATA PENGUKURAN GARDU'!$A:$BS,42,0)</f>
        <v>0</v>
      </c>
      <c r="AK1358" s="23" t="e">
        <f t="shared" si="689"/>
        <v>#DIV/0!</v>
      </c>
      <c r="AL1358" s="17">
        <f>VLOOKUP($C1358,'DATA PENGUKURAN GARDU'!$A:$BS,44,0)</f>
        <v>0</v>
      </c>
      <c r="AM1358" s="23" t="e">
        <f t="shared" si="690"/>
        <v>#DIV/0!</v>
      </c>
      <c r="AN1358" s="17">
        <f>VLOOKUP($C1358,'DATA PENGUKURAN GARDU'!$A:$BS,46,0)</f>
        <v>0</v>
      </c>
      <c r="AO1358" s="23" t="e">
        <f t="shared" si="691"/>
        <v>#DIV/0!</v>
      </c>
      <c r="AP1358" s="17">
        <f>VLOOKUP($C1358,'DATA PENGUKURAN GARDU'!$A:$BS,46,0)</f>
        <v>0</v>
      </c>
      <c r="AQ1358" s="17">
        <f>VLOOKUP($C1358,'DATA PENGUKURAN GARDU'!$A:$BS,53,0)</f>
        <v>227</v>
      </c>
      <c r="AR1358" s="17">
        <f>VLOOKUP($C1358,'DATA PENGUKURAN GARDU'!$A:$BS,54,0)</f>
        <v>394</v>
      </c>
      <c r="AS1358" s="20">
        <f>VLOOKUP($D1358,'DATA PENGUKURAN GARDU'!$A:$BS,42,0)</f>
        <v>0</v>
      </c>
      <c r="AT1358" s="21" t="e">
        <f t="shared" si="692"/>
        <v>#DIV/0!</v>
      </c>
      <c r="AU1358" s="20">
        <f>VLOOKUP($D1358,'DATA PENGUKURAN GARDU'!$A:$BS,44,0)</f>
        <v>0</v>
      </c>
      <c r="AV1358" s="21" t="e">
        <f t="shared" si="693"/>
        <v>#DIV/0!</v>
      </c>
      <c r="AW1358" s="20">
        <f>VLOOKUP($D1358,'DATA PENGUKURAN GARDU'!$A:$BS,46,0)</f>
        <v>0</v>
      </c>
      <c r="AX1358" s="21" t="e">
        <f t="shared" si="694"/>
        <v>#DIV/0!</v>
      </c>
      <c r="AY1358" s="20">
        <f>VLOOKUP($D1358,'DATA PENGUKURAN GARDU'!$A:$BS,46,0)</f>
        <v>0</v>
      </c>
      <c r="AZ1358" s="20">
        <f>VLOOKUP($D1358,'DATA PENGUKURAN GARDU'!$A:$BS,53,0)</f>
        <v>0</v>
      </c>
      <c r="BA1358" s="20">
        <f>VLOOKUP($D1358,'DATA PENGUKURAN GARDU'!$A:$BS,54,0)</f>
        <v>0</v>
      </c>
      <c r="BB1358" s="17" t="e">
        <f>VLOOKUP($E1358,'DATA PENGUKURAN GARDU'!$A:$BS,42,0)</f>
        <v>#N/A</v>
      </c>
      <c r="BC1358" s="23" t="e">
        <f t="shared" si="695"/>
        <v>#N/A</v>
      </c>
      <c r="BD1358" s="17" t="e">
        <f>VLOOKUP($E1358,'DATA PENGUKURAN GARDU'!$A:$BS,44,0)</f>
        <v>#N/A</v>
      </c>
      <c r="BE1358" s="23" t="e">
        <f t="shared" si="696"/>
        <v>#N/A</v>
      </c>
      <c r="BF1358" s="17" t="e">
        <f>VLOOKUP($E1358,'DATA PENGUKURAN GARDU'!$A:$BS,46,0)</f>
        <v>#N/A</v>
      </c>
      <c r="BG1358" s="23" t="e">
        <f t="shared" si="697"/>
        <v>#N/A</v>
      </c>
      <c r="BH1358" s="17" t="e">
        <f>VLOOKUP($E1358,'DATA PENGUKURAN GARDU'!$A:$BS,46,0)</f>
        <v>#N/A</v>
      </c>
      <c r="BI1358" s="17" t="e">
        <f>VLOOKUP($E1358,'DATA PENGUKURAN GARDU'!$A:$BS,53,0)</f>
        <v>#N/A</v>
      </c>
      <c r="BJ1358" s="17" t="e">
        <f>VLOOKUP($E1358,'DATA PENGUKURAN GARDU'!$A:$BS,54,0)</f>
        <v>#N/A</v>
      </c>
      <c r="BK1358" s="20" t="e">
        <f t="shared" si="708"/>
        <v>#DIV/0!</v>
      </c>
      <c r="BL1358" s="20" t="e">
        <f t="shared" si="709"/>
        <v>#DIV/0!</v>
      </c>
      <c r="BM1358" s="20" t="e">
        <f t="shared" si="710"/>
        <v>#DIV/0!</v>
      </c>
      <c r="BN1358" s="25">
        <f t="shared" si="711"/>
        <v>35</v>
      </c>
      <c r="BO1358" s="26">
        <f t="shared" si="712"/>
        <v>23.83248</v>
      </c>
      <c r="BP1358" s="21">
        <f t="shared" si="713"/>
        <v>47.66496</v>
      </c>
      <c r="BQ1358" s="20">
        <f t="shared" si="714"/>
        <v>0.373333333333333</v>
      </c>
      <c r="BR1358" s="20">
        <v>1060</v>
      </c>
      <c r="BS1358" s="9">
        <v>0</v>
      </c>
      <c r="BT1358" s="2" t="str">
        <f t="shared" si="715"/>
        <v>Baik</v>
      </c>
      <c r="BU1358" s="2" t="e">
        <f t="shared" si="698"/>
        <v>#DIV/0!</v>
      </c>
      <c r="BV1358" s="2" t="e">
        <f t="shared" si="699"/>
        <v>#N/A</v>
      </c>
    </row>
    <row r="1359" s="2" customFormat="1" ht="22.95" customHeight="1" spans="1:74">
      <c r="A1359" s="9" t="str">
        <f t="shared" si="700"/>
        <v>K-002Induk</v>
      </c>
      <c r="B1359" s="9" t="str">
        <f t="shared" si="701"/>
        <v>K-002jurusan 1</v>
      </c>
      <c r="C1359" s="9" t="str">
        <f t="shared" si="702"/>
        <v>K-002jurusan 2</v>
      </c>
      <c r="D1359" s="9" t="str">
        <f t="shared" si="703"/>
        <v>K-002jurusan 3</v>
      </c>
      <c r="E1359" s="9" t="str">
        <f t="shared" si="704"/>
        <v>K-002jurusan 4</v>
      </c>
      <c r="F1359" s="10" t="s">
        <v>610</v>
      </c>
      <c r="G1359" s="10" t="s">
        <v>132</v>
      </c>
      <c r="H1359" s="10" t="s">
        <v>1110</v>
      </c>
      <c r="I1359" s="10" t="s">
        <v>11880</v>
      </c>
      <c r="J1359" s="10" t="s">
        <v>11881</v>
      </c>
      <c r="K1359" s="10">
        <v>50</v>
      </c>
      <c r="L1359" s="10"/>
      <c r="M1359" s="10"/>
      <c r="N1359" s="14">
        <f t="shared" si="705"/>
        <v>0</v>
      </c>
      <c r="O1359" s="15" t="e">
        <f t="shared" si="706"/>
        <v>#DIV/0!</v>
      </c>
      <c r="P1359" s="15" t="e">
        <f t="shared" si="707"/>
        <v>#DIV/0!</v>
      </c>
      <c r="Q1359" s="17">
        <f>VLOOKUP($A1359,'DATA PENGUKURAN GARDU'!$A:$BS,42,0)</f>
        <v>21</v>
      </c>
      <c r="R1359" s="18" t="e">
        <f t="shared" si="683"/>
        <v>#DIV/0!</v>
      </c>
      <c r="S1359" s="17">
        <f>VLOOKUP($A1359,'DATA PENGUKURAN GARDU'!$A:$BS,44,0)</f>
        <v>31</v>
      </c>
      <c r="T1359" s="18" t="e">
        <f t="shared" si="684"/>
        <v>#DIV/0!</v>
      </c>
      <c r="U1359" s="17">
        <f>VLOOKUP($A1359,'DATA PENGUKURAN GARDU'!$A:$BS,46,0)</f>
        <v>21</v>
      </c>
      <c r="V1359" s="18" t="e">
        <f t="shared" si="685"/>
        <v>#DIV/0!</v>
      </c>
      <c r="W1359" s="17">
        <f>VLOOKUP($A1359,'DATA PENGUKURAN GARDU'!$A:$BS,48,0)</f>
        <v>25</v>
      </c>
      <c r="X1359" s="17">
        <f>VLOOKUP($A1359,'DATA PENGUKURAN GARDU'!$A:$BS,53,0)</f>
        <v>230</v>
      </c>
      <c r="Y1359" s="17">
        <f>VLOOKUP($A1359,'DATA PENGUKURAN GARDU'!$A:$BS,54,0)</f>
        <v>400</v>
      </c>
      <c r="Z1359" s="17">
        <f>VLOOKUP($A1359,'DATA PENGUKURAN GARDU'!$A:$BS,55,0)</f>
        <v>203</v>
      </c>
      <c r="AA1359" s="20">
        <f>VLOOKUP($B1359,'DATA PENGUKURAN GARDU'!$A:$BS,42,0)</f>
        <v>20</v>
      </c>
      <c r="AB1359" s="21" t="e">
        <f t="shared" si="686"/>
        <v>#DIV/0!</v>
      </c>
      <c r="AC1359" s="20">
        <f>VLOOKUP($B1359,'DATA PENGUKURAN GARDU'!$A:$BS,44,0)</f>
        <v>15</v>
      </c>
      <c r="AD1359" s="21" t="e">
        <f t="shared" si="687"/>
        <v>#DIV/0!</v>
      </c>
      <c r="AE1359" s="20">
        <f>VLOOKUP($B1359,'DATA PENGUKURAN GARDU'!$A:$BS,46,0)</f>
        <v>15</v>
      </c>
      <c r="AF1359" s="21" t="e">
        <f t="shared" si="688"/>
        <v>#DIV/0!</v>
      </c>
      <c r="AG1359" s="20">
        <f>VLOOKUP($B1359,'DATA PENGUKURAN GARDU'!$A:$BS,46,0)</f>
        <v>15</v>
      </c>
      <c r="AH1359" s="20">
        <f>VLOOKUP($B1359,'DATA PENGUKURAN GARDU'!$A:$BS,53,0)</f>
        <v>0</v>
      </c>
      <c r="AI1359" s="20">
        <f>VLOOKUP($B1359,'DATA PENGUKURAN GARDU'!$A:$BS,54,0)</f>
        <v>0</v>
      </c>
      <c r="AJ1359" s="17">
        <f>VLOOKUP($C1359,'DATA PENGUKURAN GARDU'!$A:$BS,42,0)</f>
        <v>1</v>
      </c>
      <c r="AK1359" s="23" t="e">
        <f t="shared" si="689"/>
        <v>#DIV/0!</v>
      </c>
      <c r="AL1359" s="17">
        <f>VLOOKUP($C1359,'DATA PENGUKURAN GARDU'!$A:$BS,44,0)</f>
        <v>16</v>
      </c>
      <c r="AM1359" s="23" t="e">
        <f t="shared" si="690"/>
        <v>#DIV/0!</v>
      </c>
      <c r="AN1359" s="17">
        <f>VLOOKUP($C1359,'DATA PENGUKURAN GARDU'!$A:$BS,46,0)</f>
        <v>6</v>
      </c>
      <c r="AO1359" s="23" t="e">
        <f t="shared" si="691"/>
        <v>#DIV/0!</v>
      </c>
      <c r="AP1359" s="17">
        <f>VLOOKUP($C1359,'DATA PENGUKURAN GARDU'!$A:$BS,46,0)</f>
        <v>6</v>
      </c>
      <c r="AQ1359" s="17">
        <f>VLOOKUP($C1359,'DATA PENGUKURAN GARDU'!$A:$BS,53,0)</f>
        <v>0</v>
      </c>
      <c r="AR1359" s="17">
        <f>VLOOKUP($C1359,'DATA PENGUKURAN GARDU'!$A:$BS,54,0)</f>
        <v>0</v>
      </c>
      <c r="AS1359" s="20">
        <f>VLOOKUP($D1359,'DATA PENGUKURAN GARDU'!$A:$BS,42,0)</f>
        <v>0</v>
      </c>
      <c r="AT1359" s="21" t="e">
        <f t="shared" si="692"/>
        <v>#DIV/0!</v>
      </c>
      <c r="AU1359" s="20">
        <f>VLOOKUP($D1359,'DATA PENGUKURAN GARDU'!$A:$BS,44,0)</f>
        <v>0</v>
      </c>
      <c r="AV1359" s="21" t="e">
        <f t="shared" si="693"/>
        <v>#DIV/0!</v>
      </c>
      <c r="AW1359" s="20">
        <f>VLOOKUP($D1359,'DATA PENGUKURAN GARDU'!$A:$BS,46,0)</f>
        <v>0</v>
      </c>
      <c r="AX1359" s="21" t="e">
        <f t="shared" si="694"/>
        <v>#DIV/0!</v>
      </c>
      <c r="AY1359" s="20">
        <f>VLOOKUP($D1359,'DATA PENGUKURAN GARDU'!$A:$BS,46,0)</f>
        <v>0</v>
      </c>
      <c r="AZ1359" s="20">
        <f>VLOOKUP($D1359,'DATA PENGUKURAN GARDU'!$A:$BS,53,0)</f>
        <v>0</v>
      </c>
      <c r="BA1359" s="20">
        <f>VLOOKUP($D1359,'DATA PENGUKURAN GARDU'!$A:$BS,54,0)</f>
        <v>0</v>
      </c>
      <c r="BB1359" s="17" t="e">
        <f>VLOOKUP($E1359,'DATA PENGUKURAN GARDU'!$A:$BS,42,0)</f>
        <v>#N/A</v>
      </c>
      <c r="BC1359" s="23" t="e">
        <f t="shared" si="695"/>
        <v>#N/A</v>
      </c>
      <c r="BD1359" s="17" t="e">
        <f>VLOOKUP($E1359,'DATA PENGUKURAN GARDU'!$A:$BS,44,0)</f>
        <v>#N/A</v>
      </c>
      <c r="BE1359" s="23" t="e">
        <f t="shared" si="696"/>
        <v>#N/A</v>
      </c>
      <c r="BF1359" s="17" t="e">
        <f>VLOOKUP($E1359,'DATA PENGUKURAN GARDU'!$A:$BS,46,0)</f>
        <v>#N/A</v>
      </c>
      <c r="BG1359" s="23" t="e">
        <f t="shared" si="697"/>
        <v>#N/A</v>
      </c>
      <c r="BH1359" s="17" t="e">
        <f>VLOOKUP($E1359,'DATA PENGUKURAN GARDU'!$A:$BS,46,0)</f>
        <v>#N/A</v>
      </c>
      <c r="BI1359" s="17" t="e">
        <f>VLOOKUP($E1359,'DATA PENGUKURAN GARDU'!$A:$BS,53,0)</f>
        <v>#N/A</v>
      </c>
      <c r="BJ1359" s="17" t="e">
        <f>VLOOKUP($E1359,'DATA PENGUKURAN GARDU'!$A:$BS,54,0)</f>
        <v>#N/A</v>
      </c>
      <c r="BK1359" s="20" t="e">
        <f t="shared" si="708"/>
        <v>#DIV/0!</v>
      </c>
      <c r="BL1359" s="20" t="e">
        <f t="shared" si="709"/>
        <v>#DIV/0!</v>
      </c>
      <c r="BM1359" s="20" t="e">
        <f t="shared" si="710"/>
        <v>#DIV/0!</v>
      </c>
      <c r="BN1359" s="25">
        <f t="shared" si="711"/>
        <v>31</v>
      </c>
      <c r="BO1359" s="26">
        <f t="shared" si="712"/>
        <v>0</v>
      </c>
      <c r="BP1359" s="21">
        <f t="shared" si="713"/>
        <v>0</v>
      </c>
      <c r="BQ1359" s="20">
        <f t="shared" si="714"/>
        <v>0</v>
      </c>
      <c r="BR1359" s="20">
        <v>1060</v>
      </c>
      <c r="BS1359" s="9">
        <v>0</v>
      </c>
      <c r="BT1359" s="2" t="str">
        <f t="shared" si="715"/>
        <v>Underload</v>
      </c>
      <c r="BU1359" s="2" t="e">
        <f t="shared" si="698"/>
        <v>#DIV/0!</v>
      </c>
      <c r="BV1359" s="2" t="e">
        <f t="shared" si="699"/>
        <v>#N/A</v>
      </c>
    </row>
    <row r="1360" s="2" customFormat="1" ht="22.95" customHeight="1" spans="1:74">
      <c r="A1360" s="9" t="str">
        <f t="shared" si="700"/>
        <v>K-272Induk</v>
      </c>
      <c r="B1360" s="9" t="str">
        <f t="shared" si="701"/>
        <v>K-272jurusan 1</v>
      </c>
      <c r="C1360" s="9" t="str">
        <f t="shared" si="702"/>
        <v>K-272jurusan 2</v>
      </c>
      <c r="D1360" s="9" t="str">
        <f t="shared" si="703"/>
        <v>K-272jurusan 3</v>
      </c>
      <c r="E1360" s="9" t="str">
        <f t="shared" si="704"/>
        <v>K-272jurusan 4</v>
      </c>
      <c r="F1360" s="10" t="s">
        <v>131</v>
      </c>
      <c r="G1360" s="10" t="s">
        <v>132</v>
      </c>
      <c r="H1360" s="10" t="s">
        <v>1192</v>
      </c>
      <c r="I1360" s="10" t="s">
        <v>12036</v>
      </c>
      <c r="J1360" s="10" t="s">
        <v>12037</v>
      </c>
      <c r="K1360" s="10">
        <v>50</v>
      </c>
      <c r="L1360" s="10"/>
      <c r="M1360" s="10"/>
      <c r="N1360" s="14">
        <f t="shared" si="705"/>
        <v>0</v>
      </c>
      <c r="O1360" s="15" t="e">
        <f t="shared" si="706"/>
        <v>#DIV/0!</v>
      </c>
      <c r="P1360" s="15" t="e">
        <f t="shared" si="707"/>
        <v>#DIV/0!</v>
      </c>
      <c r="Q1360" s="17">
        <f>VLOOKUP($A1360,'DATA PENGUKURAN GARDU'!$A:$BS,42,0)</f>
        <v>36</v>
      </c>
      <c r="R1360" s="18" t="e">
        <f t="shared" si="683"/>
        <v>#DIV/0!</v>
      </c>
      <c r="S1360" s="17">
        <f>VLOOKUP($A1360,'DATA PENGUKURAN GARDU'!$A:$BS,44,0)</f>
        <v>32</v>
      </c>
      <c r="T1360" s="18" t="e">
        <f t="shared" si="684"/>
        <v>#DIV/0!</v>
      </c>
      <c r="U1360" s="17">
        <f>VLOOKUP($A1360,'DATA PENGUKURAN GARDU'!$A:$BS,46,0)</f>
        <v>0</v>
      </c>
      <c r="V1360" s="18" t="e">
        <f t="shared" si="685"/>
        <v>#DIV/0!</v>
      </c>
      <c r="W1360" s="17">
        <f>VLOOKUP($A1360,'DATA PENGUKURAN GARDU'!$A:$BS,48,0)</f>
        <v>5</v>
      </c>
      <c r="X1360" s="17">
        <f>VLOOKUP($A1360,'DATA PENGUKURAN GARDU'!$A:$BS,53,0)</f>
        <v>233</v>
      </c>
      <c r="Y1360" s="17">
        <f>VLOOKUP($A1360,'DATA PENGUKURAN GARDU'!$A:$BS,54,0)</f>
        <v>0</v>
      </c>
      <c r="Z1360" s="17">
        <f>VLOOKUP($A1360,'DATA PENGUKURAN GARDU'!$A:$BS,55,0)</f>
        <v>228</v>
      </c>
      <c r="AA1360" s="20">
        <f>VLOOKUP($B1360,'DATA PENGUKURAN GARDU'!$A:$BS,42,0)</f>
        <v>0</v>
      </c>
      <c r="AB1360" s="21" t="e">
        <f t="shared" si="686"/>
        <v>#DIV/0!</v>
      </c>
      <c r="AC1360" s="20">
        <f>VLOOKUP($B1360,'DATA PENGUKURAN GARDU'!$A:$BS,44,0)</f>
        <v>0</v>
      </c>
      <c r="AD1360" s="21" t="e">
        <f t="shared" si="687"/>
        <v>#DIV/0!</v>
      </c>
      <c r="AE1360" s="20">
        <f>VLOOKUP($B1360,'DATA PENGUKURAN GARDU'!$A:$BS,46,0)</f>
        <v>0</v>
      </c>
      <c r="AF1360" s="21" t="e">
        <f t="shared" si="688"/>
        <v>#DIV/0!</v>
      </c>
      <c r="AG1360" s="20">
        <f>VLOOKUP($B1360,'DATA PENGUKURAN GARDU'!$A:$BS,46,0)</f>
        <v>0</v>
      </c>
      <c r="AH1360" s="20">
        <f>VLOOKUP($B1360,'DATA PENGUKURAN GARDU'!$A:$BS,53,0)</f>
        <v>0</v>
      </c>
      <c r="AI1360" s="20">
        <f>VLOOKUP($B1360,'DATA PENGUKURAN GARDU'!$A:$BS,54,0)</f>
        <v>0</v>
      </c>
      <c r="AJ1360" s="17">
        <f>VLOOKUP($C1360,'DATA PENGUKURAN GARDU'!$A:$BS,42,0)</f>
        <v>0</v>
      </c>
      <c r="AK1360" s="23" t="e">
        <f t="shared" si="689"/>
        <v>#DIV/0!</v>
      </c>
      <c r="AL1360" s="17">
        <f>VLOOKUP($C1360,'DATA PENGUKURAN GARDU'!$A:$BS,44,0)</f>
        <v>0</v>
      </c>
      <c r="AM1360" s="23" t="e">
        <f t="shared" si="690"/>
        <v>#DIV/0!</v>
      </c>
      <c r="AN1360" s="17">
        <f>VLOOKUP($C1360,'DATA PENGUKURAN GARDU'!$A:$BS,46,0)</f>
        <v>0</v>
      </c>
      <c r="AO1360" s="23" t="e">
        <f t="shared" si="691"/>
        <v>#DIV/0!</v>
      </c>
      <c r="AP1360" s="17">
        <f>VLOOKUP($C1360,'DATA PENGUKURAN GARDU'!$A:$BS,46,0)</f>
        <v>0</v>
      </c>
      <c r="AQ1360" s="17">
        <f>VLOOKUP($C1360,'DATA PENGUKURAN GARDU'!$A:$BS,53,0)</f>
        <v>0</v>
      </c>
      <c r="AR1360" s="17">
        <f>VLOOKUP($C1360,'DATA PENGUKURAN GARDU'!$A:$BS,54,0)</f>
        <v>0</v>
      </c>
      <c r="AS1360" s="20">
        <f>VLOOKUP($D1360,'DATA PENGUKURAN GARDU'!$A:$BS,42,0)</f>
        <v>0</v>
      </c>
      <c r="AT1360" s="21" t="e">
        <f t="shared" si="692"/>
        <v>#DIV/0!</v>
      </c>
      <c r="AU1360" s="20">
        <f>VLOOKUP($D1360,'DATA PENGUKURAN GARDU'!$A:$BS,44,0)</f>
        <v>0</v>
      </c>
      <c r="AV1360" s="21" t="e">
        <f t="shared" si="693"/>
        <v>#DIV/0!</v>
      </c>
      <c r="AW1360" s="20">
        <f>VLOOKUP($D1360,'DATA PENGUKURAN GARDU'!$A:$BS,46,0)</f>
        <v>0</v>
      </c>
      <c r="AX1360" s="21" t="e">
        <f t="shared" si="694"/>
        <v>#DIV/0!</v>
      </c>
      <c r="AY1360" s="20">
        <f>VLOOKUP($D1360,'DATA PENGUKURAN GARDU'!$A:$BS,46,0)</f>
        <v>0</v>
      </c>
      <c r="AZ1360" s="20">
        <f>VLOOKUP($D1360,'DATA PENGUKURAN GARDU'!$A:$BS,53,0)</f>
        <v>0</v>
      </c>
      <c r="BA1360" s="20">
        <f>VLOOKUP($D1360,'DATA PENGUKURAN GARDU'!$A:$BS,54,0)</f>
        <v>0</v>
      </c>
      <c r="BB1360" s="17" t="e">
        <f>VLOOKUP($E1360,'DATA PENGUKURAN GARDU'!$A:$BS,42,0)</f>
        <v>#N/A</v>
      </c>
      <c r="BC1360" s="23" t="e">
        <f t="shared" si="695"/>
        <v>#N/A</v>
      </c>
      <c r="BD1360" s="17" t="e">
        <f>VLOOKUP($E1360,'DATA PENGUKURAN GARDU'!$A:$BS,44,0)</f>
        <v>#N/A</v>
      </c>
      <c r="BE1360" s="23" t="e">
        <f t="shared" si="696"/>
        <v>#N/A</v>
      </c>
      <c r="BF1360" s="17" t="e">
        <f>VLOOKUP($E1360,'DATA PENGUKURAN GARDU'!$A:$BS,46,0)</f>
        <v>#N/A</v>
      </c>
      <c r="BG1360" s="23" t="e">
        <f t="shared" si="697"/>
        <v>#N/A</v>
      </c>
      <c r="BH1360" s="17" t="e">
        <f>VLOOKUP($E1360,'DATA PENGUKURAN GARDU'!$A:$BS,46,0)</f>
        <v>#N/A</v>
      </c>
      <c r="BI1360" s="17" t="e">
        <f>VLOOKUP($E1360,'DATA PENGUKURAN GARDU'!$A:$BS,53,0)</f>
        <v>#N/A</v>
      </c>
      <c r="BJ1360" s="17" t="e">
        <f>VLOOKUP($E1360,'DATA PENGUKURAN GARDU'!$A:$BS,54,0)</f>
        <v>#N/A</v>
      </c>
      <c r="BK1360" s="20" t="e">
        <f t="shared" si="708"/>
        <v>#DIV/0!</v>
      </c>
      <c r="BL1360" s="20" t="e">
        <f t="shared" si="709"/>
        <v>#DIV/0!</v>
      </c>
      <c r="BM1360" s="20" t="e">
        <f t="shared" si="710"/>
        <v>#DIV/0!</v>
      </c>
      <c r="BN1360" s="25">
        <f t="shared" si="711"/>
        <v>36</v>
      </c>
      <c r="BO1360" s="26">
        <f t="shared" si="712"/>
        <v>0</v>
      </c>
      <c r="BP1360" s="21">
        <f t="shared" si="713"/>
        <v>0</v>
      </c>
      <c r="BQ1360" s="20">
        <f t="shared" si="714"/>
        <v>0.37037037037037</v>
      </c>
      <c r="BR1360" s="20">
        <v>500</v>
      </c>
      <c r="BS1360" s="9">
        <v>0</v>
      </c>
      <c r="BT1360" s="2" t="str">
        <f t="shared" si="715"/>
        <v>Underload</v>
      </c>
      <c r="BU1360" s="2" t="e">
        <f t="shared" si="698"/>
        <v>#DIV/0!</v>
      </c>
      <c r="BV1360" s="2" t="str">
        <f t="shared" si="699"/>
        <v>DROP</v>
      </c>
    </row>
    <row r="1361" s="2" customFormat="1" ht="22.95" customHeight="1" spans="1:74">
      <c r="A1361" s="9" t="str">
        <f t="shared" si="700"/>
        <v>K-028Induk</v>
      </c>
      <c r="B1361" s="9" t="str">
        <f t="shared" si="701"/>
        <v>K-028jurusan 1</v>
      </c>
      <c r="C1361" s="9" t="str">
        <f t="shared" si="702"/>
        <v>K-028jurusan 2</v>
      </c>
      <c r="D1361" s="9" t="str">
        <f t="shared" si="703"/>
        <v>K-028jurusan 3</v>
      </c>
      <c r="E1361" s="9" t="str">
        <f t="shared" si="704"/>
        <v>K-028jurusan 4</v>
      </c>
      <c r="F1361" s="10" t="s">
        <v>454</v>
      </c>
      <c r="G1361" s="10" t="s">
        <v>132</v>
      </c>
      <c r="H1361" s="10" t="s">
        <v>1244</v>
      </c>
      <c r="I1361" s="10" t="s">
        <v>12121</v>
      </c>
      <c r="J1361" s="10" t="s">
        <v>12122</v>
      </c>
      <c r="K1361" s="10">
        <v>50</v>
      </c>
      <c r="L1361" s="10"/>
      <c r="M1361" s="10"/>
      <c r="N1361" s="14">
        <f t="shared" si="705"/>
        <v>0</v>
      </c>
      <c r="O1361" s="15" t="e">
        <f t="shared" si="706"/>
        <v>#DIV/0!</v>
      </c>
      <c r="P1361" s="15" t="e">
        <f t="shared" si="707"/>
        <v>#DIV/0!</v>
      </c>
      <c r="Q1361" s="17">
        <f>VLOOKUP($A1361,'DATA PENGUKURAN GARDU'!$A:$BS,42,0)</f>
        <v>64</v>
      </c>
      <c r="R1361" s="18" t="e">
        <f t="shared" si="683"/>
        <v>#DIV/0!</v>
      </c>
      <c r="S1361" s="17">
        <f>VLOOKUP($A1361,'DATA PENGUKURAN GARDU'!$A:$BS,44,0)</f>
        <v>79</v>
      </c>
      <c r="T1361" s="18" t="e">
        <f t="shared" si="684"/>
        <v>#DIV/0!</v>
      </c>
      <c r="U1361" s="17">
        <f>VLOOKUP($A1361,'DATA PENGUKURAN GARDU'!$A:$BS,46,0)</f>
        <v>65</v>
      </c>
      <c r="V1361" s="18" t="e">
        <f t="shared" si="685"/>
        <v>#DIV/0!</v>
      </c>
      <c r="W1361" s="17">
        <f>VLOOKUP($A1361,'DATA PENGUKURAN GARDU'!$A:$BS,48,0)</f>
        <v>65</v>
      </c>
      <c r="X1361" s="17">
        <f>VLOOKUP($A1361,'DATA PENGUKURAN GARDU'!$A:$BS,53,0)</f>
        <v>230</v>
      </c>
      <c r="Y1361" s="17">
        <f>VLOOKUP($A1361,'DATA PENGUKURAN GARDU'!$A:$BS,54,0)</f>
        <v>400</v>
      </c>
      <c r="Z1361" s="17">
        <f>VLOOKUP($A1361,'DATA PENGUKURAN GARDU'!$A:$BS,55,0)</f>
        <v>203</v>
      </c>
      <c r="AA1361" s="20">
        <f>VLOOKUP($B1361,'DATA PENGUKURAN GARDU'!$A:$BS,42,0)</f>
        <v>28</v>
      </c>
      <c r="AB1361" s="21" t="e">
        <f t="shared" si="686"/>
        <v>#DIV/0!</v>
      </c>
      <c r="AC1361" s="20">
        <f>VLOOKUP($B1361,'DATA PENGUKURAN GARDU'!$A:$BS,44,0)</f>
        <v>14</v>
      </c>
      <c r="AD1361" s="21" t="e">
        <f t="shared" si="687"/>
        <v>#DIV/0!</v>
      </c>
      <c r="AE1361" s="20">
        <f>VLOOKUP($B1361,'DATA PENGUKURAN GARDU'!$A:$BS,46,0)</f>
        <v>38</v>
      </c>
      <c r="AF1361" s="21" t="e">
        <f t="shared" si="688"/>
        <v>#DIV/0!</v>
      </c>
      <c r="AG1361" s="20">
        <f>VLOOKUP($B1361,'DATA PENGUKURAN GARDU'!$A:$BS,46,0)</f>
        <v>38</v>
      </c>
      <c r="AH1361" s="20">
        <f>VLOOKUP($B1361,'DATA PENGUKURAN GARDU'!$A:$BS,53,0)</f>
        <v>0</v>
      </c>
      <c r="AI1361" s="20">
        <f>VLOOKUP($B1361,'DATA PENGUKURAN GARDU'!$A:$BS,54,0)</f>
        <v>0</v>
      </c>
      <c r="AJ1361" s="17">
        <f>VLOOKUP($C1361,'DATA PENGUKURAN GARDU'!$A:$BS,42,0)</f>
        <v>36</v>
      </c>
      <c r="AK1361" s="23" t="e">
        <f t="shared" si="689"/>
        <v>#DIV/0!</v>
      </c>
      <c r="AL1361" s="17">
        <f>VLOOKUP($C1361,'DATA PENGUKURAN GARDU'!$A:$BS,44,0)</f>
        <v>65</v>
      </c>
      <c r="AM1361" s="23" t="e">
        <f t="shared" si="690"/>
        <v>#DIV/0!</v>
      </c>
      <c r="AN1361" s="17">
        <f>VLOOKUP($C1361,'DATA PENGUKURAN GARDU'!$A:$BS,46,0)</f>
        <v>27</v>
      </c>
      <c r="AO1361" s="23" t="e">
        <f t="shared" si="691"/>
        <v>#DIV/0!</v>
      </c>
      <c r="AP1361" s="17">
        <f>VLOOKUP($C1361,'DATA PENGUKURAN GARDU'!$A:$BS,46,0)</f>
        <v>27</v>
      </c>
      <c r="AQ1361" s="17">
        <f>VLOOKUP($C1361,'DATA PENGUKURAN GARDU'!$A:$BS,53,0)</f>
        <v>0</v>
      </c>
      <c r="AR1361" s="17">
        <f>VLOOKUP($C1361,'DATA PENGUKURAN GARDU'!$A:$BS,54,0)</f>
        <v>0</v>
      </c>
      <c r="AS1361" s="20">
        <f>VLOOKUP($D1361,'DATA PENGUKURAN GARDU'!$A:$BS,42,0)</f>
        <v>0</v>
      </c>
      <c r="AT1361" s="21" t="e">
        <f t="shared" si="692"/>
        <v>#DIV/0!</v>
      </c>
      <c r="AU1361" s="20">
        <f>VLOOKUP($D1361,'DATA PENGUKURAN GARDU'!$A:$BS,44,0)</f>
        <v>0</v>
      </c>
      <c r="AV1361" s="21" t="e">
        <f t="shared" si="693"/>
        <v>#DIV/0!</v>
      </c>
      <c r="AW1361" s="20">
        <f>VLOOKUP($D1361,'DATA PENGUKURAN GARDU'!$A:$BS,46,0)</f>
        <v>0</v>
      </c>
      <c r="AX1361" s="21" t="e">
        <f t="shared" si="694"/>
        <v>#DIV/0!</v>
      </c>
      <c r="AY1361" s="20">
        <f>VLOOKUP($D1361,'DATA PENGUKURAN GARDU'!$A:$BS,46,0)</f>
        <v>0</v>
      </c>
      <c r="AZ1361" s="20">
        <f>VLOOKUP($D1361,'DATA PENGUKURAN GARDU'!$A:$BS,53,0)</f>
        <v>0</v>
      </c>
      <c r="BA1361" s="20">
        <f>VLOOKUP($D1361,'DATA PENGUKURAN GARDU'!$A:$BS,54,0)</f>
        <v>0</v>
      </c>
      <c r="BB1361" s="17" t="e">
        <f>VLOOKUP($E1361,'DATA PENGUKURAN GARDU'!$A:$BS,42,0)</f>
        <v>#N/A</v>
      </c>
      <c r="BC1361" s="23" t="e">
        <f t="shared" si="695"/>
        <v>#N/A</v>
      </c>
      <c r="BD1361" s="17" t="e">
        <f>VLOOKUP($E1361,'DATA PENGUKURAN GARDU'!$A:$BS,44,0)</f>
        <v>#N/A</v>
      </c>
      <c r="BE1361" s="23" t="e">
        <f t="shared" si="696"/>
        <v>#N/A</v>
      </c>
      <c r="BF1361" s="17" t="e">
        <f>VLOOKUP($E1361,'DATA PENGUKURAN GARDU'!$A:$BS,46,0)</f>
        <v>#N/A</v>
      </c>
      <c r="BG1361" s="23" t="e">
        <f t="shared" si="697"/>
        <v>#N/A</v>
      </c>
      <c r="BH1361" s="17" t="e">
        <f>VLOOKUP($E1361,'DATA PENGUKURAN GARDU'!$A:$BS,46,0)</f>
        <v>#N/A</v>
      </c>
      <c r="BI1361" s="17" t="e">
        <f>VLOOKUP($E1361,'DATA PENGUKURAN GARDU'!$A:$BS,53,0)</f>
        <v>#N/A</v>
      </c>
      <c r="BJ1361" s="17" t="e">
        <f>VLOOKUP($E1361,'DATA PENGUKURAN GARDU'!$A:$BS,54,0)</f>
        <v>#N/A</v>
      </c>
      <c r="BK1361" s="20" t="e">
        <f t="shared" si="708"/>
        <v>#DIV/0!</v>
      </c>
      <c r="BL1361" s="20" t="e">
        <f t="shared" si="709"/>
        <v>#DIV/0!</v>
      </c>
      <c r="BM1361" s="20" t="e">
        <f t="shared" si="710"/>
        <v>#DIV/0!</v>
      </c>
      <c r="BN1361" s="25">
        <f t="shared" si="711"/>
        <v>79</v>
      </c>
      <c r="BO1361" s="26">
        <f t="shared" si="712"/>
        <v>0</v>
      </c>
      <c r="BP1361" s="21">
        <f t="shared" si="713"/>
        <v>0</v>
      </c>
      <c r="BQ1361" s="20">
        <f t="shared" si="714"/>
        <v>0.00421940928270044</v>
      </c>
      <c r="BR1361" s="20">
        <v>1060</v>
      </c>
      <c r="BS1361" s="9">
        <v>0</v>
      </c>
      <c r="BT1361" s="2" t="str">
        <f t="shared" si="715"/>
        <v>Underload</v>
      </c>
      <c r="BU1361" s="2" t="e">
        <f t="shared" si="698"/>
        <v>#DIV/0!</v>
      </c>
      <c r="BV1361" s="2" t="str">
        <f t="shared" si="699"/>
        <v>DROP</v>
      </c>
    </row>
    <row r="1362" s="2" customFormat="1" ht="22.95" customHeight="1" spans="1:74">
      <c r="A1362" s="9" t="str">
        <f t="shared" si="700"/>
        <v>K-034Induk</v>
      </c>
      <c r="B1362" s="9" t="str">
        <f t="shared" si="701"/>
        <v>K-034jurusan 1</v>
      </c>
      <c r="C1362" s="9" t="str">
        <f t="shared" si="702"/>
        <v>K-034jurusan 2</v>
      </c>
      <c r="D1362" s="9" t="str">
        <f t="shared" si="703"/>
        <v>K-034jurusan 3</v>
      </c>
      <c r="E1362" s="9" t="str">
        <f t="shared" si="704"/>
        <v>K-034jurusan 4</v>
      </c>
      <c r="F1362" s="10" t="s">
        <v>418</v>
      </c>
      <c r="G1362" s="10" t="s">
        <v>132</v>
      </c>
      <c r="H1362" s="10" t="s">
        <v>1324</v>
      </c>
      <c r="I1362" s="10" t="s">
        <v>12269</v>
      </c>
      <c r="J1362" s="10" t="s">
        <v>12270</v>
      </c>
      <c r="K1362" s="10">
        <v>50</v>
      </c>
      <c r="L1362" s="10"/>
      <c r="M1362" s="10"/>
      <c r="N1362" s="14">
        <f t="shared" si="705"/>
        <v>0</v>
      </c>
      <c r="O1362" s="15" t="e">
        <f t="shared" si="706"/>
        <v>#DIV/0!</v>
      </c>
      <c r="P1362" s="15" t="e">
        <f t="shared" si="707"/>
        <v>#DIV/0!</v>
      </c>
      <c r="Q1362" s="17">
        <f>VLOOKUP($A1362,'DATA PENGUKURAN GARDU'!$A:$BS,42,0)</f>
        <v>102</v>
      </c>
      <c r="R1362" s="18" t="e">
        <f t="shared" ref="R1362:R1364" si="716">Q1362/$P1362*100</f>
        <v>#DIV/0!</v>
      </c>
      <c r="S1362" s="17">
        <f>VLOOKUP($A1362,'DATA PENGUKURAN GARDU'!$A:$BS,44,0)</f>
        <v>77</v>
      </c>
      <c r="T1362" s="18" t="e">
        <f t="shared" ref="T1362:T1364" si="717">S1362/$P1362*100</f>
        <v>#DIV/0!</v>
      </c>
      <c r="U1362" s="17">
        <f>VLOOKUP($A1362,'DATA PENGUKURAN GARDU'!$A:$BS,46,0)</f>
        <v>95</v>
      </c>
      <c r="V1362" s="18" t="e">
        <f t="shared" ref="V1362:V1364" si="718">U1362/$P1362*100</f>
        <v>#DIV/0!</v>
      </c>
      <c r="W1362" s="17">
        <f>VLOOKUP($A1362,'DATA PENGUKURAN GARDU'!$A:$BS,48,0)</f>
        <v>89</v>
      </c>
      <c r="X1362" s="17">
        <f>VLOOKUP($A1362,'DATA PENGUKURAN GARDU'!$A:$BS,53,0)</f>
        <v>230</v>
      </c>
      <c r="Y1362" s="17">
        <f>VLOOKUP($A1362,'DATA PENGUKURAN GARDU'!$A:$BS,54,0)</f>
        <v>400</v>
      </c>
      <c r="Z1362" s="17">
        <f>VLOOKUP($A1362,'DATA PENGUKURAN GARDU'!$A:$BS,55,0)</f>
        <v>203</v>
      </c>
      <c r="AA1362" s="20">
        <f>VLOOKUP($B1362,'DATA PENGUKURAN GARDU'!$A:$BS,42,0)</f>
        <v>27</v>
      </c>
      <c r="AB1362" s="21" t="e">
        <f t="shared" ref="AB1362:AB1364" si="719">AA1362/$P1362*100</f>
        <v>#DIV/0!</v>
      </c>
      <c r="AC1362" s="20">
        <f>VLOOKUP($B1362,'DATA PENGUKURAN GARDU'!$A:$BS,44,0)</f>
        <v>53</v>
      </c>
      <c r="AD1362" s="21" t="e">
        <f t="shared" ref="AD1362:AD1364" si="720">AC1362/$P1362*100</f>
        <v>#DIV/0!</v>
      </c>
      <c r="AE1362" s="20">
        <f>VLOOKUP($B1362,'DATA PENGUKURAN GARDU'!$A:$BS,46,0)</f>
        <v>67</v>
      </c>
      <c r="AF1362" s="21" t="e">
        <f t="shared" ref="AF1362:AF1364" si="721">AE1362/$P1362*100</f>
        <v>#DIV/0!</v>
      </c>
      <c r="AG1362" s="20">
        <f>VLOOKUP($B1362,'DATA PENGUKURAN GARDU'!$A:$BS,46,0)</f>
        <v>67</v>
      </c>
      <c r="AH1362" s="20">
        <f>VLOOKUP($B1362,'DATA PENGUKURAN GARDU'!$A:$BS,53,0)</f>
        <v>0</v>
      </c>
      <c r="AI1362" s="20">
        <f>VLOOKUP($B1362,'DATA PENGUKURAN GARDU'!$A:$BS,54,0)</f>
        <v>0</v>
      </c>
      <c r="AJ1362" s="17">
        <f>VLOOKUP($C1362,'DATA PENGUKURAN GARDU'!$A:$BS,42,0)</f>
        <v>8</v>
      </c>
      <c r="AK1362" s="23" t="e">
        <f t="shared" ref="AK1362:AK1364" si="722">AJ1362/$P1362*100</f>
        <v>#DIV/0!</v>
      </c>
      <c r="AL1362" s="17">
        <f>VLOOKUP($C1362,'DATA PENGUKURAN GARDU'!$A:$BS,44,0)</f>
        <v>0</v>
      </c>
      <c r="AM1362" s="23" t="e">
        <f t="shared" ref="AM1362:AM1364" si="723">AL1362/$P1362*100</f>
        <v>#DIV/0!</v>
      </c>
      <c r="AN1362" s="17">
        <f>VLOOKUP($C1362,'DATA PENGUKURAN GARDU'!$A:$BS,46,0)</f>
        <v>1</v>
      </c>
      <c r="AO1362" s="23" t="e">
        <f t="shared" ref="AO1362:AO1364" si="724">AN1362/$P1362*100</f>
        <v>#DIV/0!</v>
      </c>
      <c r="AP1362" s="17">
        <f>VLOOKUP($C1362,'DATA PENGUKURAN GARDU'!$A:$BS,46,0)</f>
        <v>1</v>
      </c>
      <c r="AQ1362" s="17">
        <f>VLOOKUP($C1362,'DATA PENGUKURAN GARDU'!$A:$BS,53,0)</f>
        <v>0</v>
      </c>
      <c r="AR1362" s="17">
        <f>VLOOKUP($C1362,'DATA PENGUKURAN GARDU'!$A:$BS,54,0)</f>
        <v>0</v>
      </c>
      <c r="AS1362" s="20">
        <f>VLOOKUP($D1362,'DATA PENGUKURAN GARDU'!$A:$BS,42,0)</f>
        <v>67</v>
      </c>
      <c r="AT1362" s="21" t="e">
        <f t="shared" ref="AT1362:AT1364" si="725">AS1362/$P1362*100</f>
        <v>#DIV/0!</v>
      </c>
      <c r="AU1362" s="20">
        <f>VLOOKUP($D1362,'DATA PENGUKURAN GARDU'!$A:$BS,44,0)</f>
        <v>24</v>
      </c>
      <c r="AV1362" s="21" t="e">
        <f t="shared" ref="AV1362:AV1364" si="726">AU1362/$P1362*100</f>
        <v>#DIV/0!</v>
      </c>
      <c r="AW1362" s="20">
        <f>VLOOKUP($D1362,'DATA PENGUKURAN GARDU'!$A:$BS,46,0)</f>
        <v>27</v>
      </c>
      <c r="AX1362" s="21" t="e">
        <f t="shared" ref="AX1362:AX1364" si="727">AW1362/$P1362*100</f>
        <v>#DIV/0!</v>
      </c>
      <c r="AY1362" s="20">
        <f>VLOOKUP($D1362,'DATA PENGUKURAN GARDU'!$A:$BS,46,0)</f>
        <v>27</v>
      </c>
      <c r="AZ1362" s="20">
        <f>VLOOKUP($D1362,'DATA PENGUKURAN GARDU'!$A:$BS,53,0)</f>
        <v>0</v>
      </c>
      <c r="BA1362" s="20">
        <f>VLOOKUP($D1362,'DATA PENGUKURAN GARDU'!$A:$BS,54,0)</f>
        <v>0</v>
      </c>
      <c r="BB1362" s="17" t="e">
        <f>VLOOKUP($E1362,'DATA PENGUKURAN GARDU'!$A:$BS,42,0)</f>
        <v>#N/A</v>
      </c>
      <c r="BC1362" s="23" t="e">
        <f t="shared" ref="BC1362:BC1364" si="728">BB1362/$P1362*100</f>
        <v>#N/A</v>
      </c>
      <c r="BD1362" s="17" t="e">
        <f>VLOOKUP($E1362,'DATA PENGUKURAN GARDU'!$A:$BS,44,0)</f>
        <v>#N/A</v>
      </c>
      <c r="BE1362" s="23" t="e">
        <f t="shared" ref="BE1362:BE1364" si="729">BD1362/$P1362*100</f>
        <v>#N/A</v>
      </c>
      <c r="BF1362" s="17" t="e">
        <f>VLOOKUP($E1362,'DATA PENGUKURAN GARDU'!$A:$BS,46,0)</f>
        <v>#N/A</v>
      </c>
      <c r="BG1362" s="23" t="e">
        <f t="shared" ref="BG1362:BG1364" si="730">BF1362/$P1362*100</f>
        <v>#N/A</v>
      </c>
      <c r="BH1362" s="17" t="e">
        <f>VLOOKUP($E1362,'DATA PENGUKURAN GARDU'!$A:$BS,46,0)</f>
        <v>#N/A</v>
      </c>
      <c r="BI1362" s="17" t="e">
        <f>VLOOKUP($E1362,'DATA PENGUKURAN GARDU'!$A:$BS,53,0)</f>
        <v>#N/A</v>
      </c>
      <c r="BJ1362" s="17" t="e">
        <f>VLOOKUP($E1362,'DATA PENGUKURAN GARDU'!$A:$BS,54,0)</f>
        <v>#N/A</v>
      </c>
      <c r="BK1362" s="20" t="e">
        <f t="shared" si="708"/>
        <v>#DIV/0!</v>
      </c>
      <c r="BL1362" s="20" t="e">
        <f t="shared" si="709"/>
        <v>#DIV/0!</v>
      </c>
      <c r="BM1362" s="20" t="e">
        <f t="shared" si="710"/>
        <v>#DIV/0!</v>
      </c>
      <c r="BN1362" s="25">
        <f t="shared" si="711"/>
        <v>102</v>
      </c>
      <c r="BO1362" s="26">
        <f t="shared" si="712"/>
        <v>0</v>
      </c>
      <c r="BP1362" s="21">
        <f t="shared" si="713"/>
        <v>0</v>
      </c>
      <c r="BQ1362" s="20">
        <f t="shared" si="714"/>
        <v>0.104575163398693</v>
      </c>
      <c r="BR1362" s="20">
        <v>1060</v>
      </c>
      <c r="BS1362" s="9">
        <v>0</v>
      </c>
      <c r="BT1362" s="2" t="str">
        <f t="shared" si="715"/>
        <v>Underload</v>
      </c>
      <c r="BU1362" s="2" t="e">
        <f t="shared" si="698"/>
        <v>#DIV/0!</v>
      </c>
      <c r="BV1362" s="2" t="str">
        <f t="shared" si="699"/>
        <v>DROP</v>
      </c>
    </row>
    <row r="1363" s="2" customFormat="1" ht="22.95" customHeight="1" spans="1:74">
      <c r="A1363" s="9" t="str">
        <f t="shared" si="700"/>
        <v>K-072Induk</v>
      </c>
      <c r="B1363" s="9" t="str">
        <f t="shared" si="701"/>
        <v>K-072jurusan 1</v>
      </c>
      <c r="C1363" s="9" t="str">
        <f t="shared" si="702"/>
        <v>K-072jurusan 2</v>
      </c>
      <c r="D1363" s="9" t="str">
        <f t="shared" si="703"/>
        <v>K-072jurusan 3</v>
      </c>
      <c r="E1363" s="9" t="str">
        <f t="shared" si="704"/>
        <v>K-072jurusan 4</v>
      </c>
      <c r="F1363" s="10" t="s">
        <v>410</v>
      </c>
      <c r="G1363" s="10" t="s">
        <v>132</v>
      </c>
      <c r="H1363" s="10" t="s">
        <v>1555</v>
      </c>
      <c r="I1363" s="10" t="s">
        <v>12690</v>
      </c>
      <c r="J1363" s="10" t="s">
        <v>12691</v>
      </c>
      <c r="K1363" s="10">
        <v>50</v>
      </c>
      <c r="L1363" s="10"/>
      <c r="M1363" s="10"/>
      <c r="N1363" s="14">
        <f t="shared" si="705"/>
        <v>0</v>
      </c>
      <c r="O1363" s="15" t="e">
        <f t="shared" si="706"/>
        <v>#DIV/0!</v>
      </c>
      <c r="P1363" s="15" t="e">
        <f t="shared" si="707"/>
        <v>#DIV/0!</v>
      </c>
      <c r="Q1363" s="17">
        <f>VLOOKUP($A1363,'DATA PENGUKURAN GARDU'!$A:$BS,42,0)</f>
        <v>44</v>
      </c>
      <c r="R1363" s="18" t="e">
        <f t="shared" si="716"/>
        <v>#DIV/0!</v>
      </c>
      <c r="S1363" s="17">
        <f>VLOOKUP($A1363,'DATA PENGUKURAN GARDU'!$A:$BS,44,0)</f>
        <v>51</v>
      </c>
      <c r="T1363" s="18" t="e">
        <f t="shared" si="717"/>
        <v>#DIV/0!</v>
      </c>
      <c r="U1363" s="17">
        <f>VLOOKUP($A1363,'DATA PENGUKURAN GARDU'!$A:$BS,46,0)</f>
        <v>52</v>
      </c>
      <c r="V1363" s="18" t="e">
        <f t="shared" si="718"/>
        <v>#DIV/0!</v>
      </c>
      <c r="W1363" s="17">
        <f>VLOOKUP($A1363,'DATA PENGUKURAN GARDU'!$A:$BS,48,0)</f>
        <v>27</v>
      </c>
      <c r="X1363" s="17">
        <f>VLOOKUP($A1363,'DATA PENGUKURAN GARDU'!$A:$BS,53,0)</f>
        <v>235</v>
      </c>
      <c r="Y1363" s="17">
        <f>VLOOKUP($A1363,'DATA PENGUKURAN GARDU'!$A:$BS,54,0)</f>
        <v>409.7</v>
      </c>
      <c r="Z1363" s="17">
        <f>VLOOKUP($A1363,'DATA PENGUKURAN GARDU'!$A:$BS,55,0)</f>
        <v>0</v>
      </c>
      <c r="AA1363" s="20">
        <f>VLOOKUP($B1363,'DATA PENGUKURAN GARDU'!$A:$BS,42,0)</f>
        <v>40</v>
      </c>
      <c r="AB1363" s="21" t="e">
        <f t="shared" si="719"/>
        <v>#DIV/0!</v>
      </c>
      <c r="AC1363" s="20">
        <f>VLOOKUP($B1363,'DATA PENGUKURAN GARDU'!$A:$BS,44,0)</f>
        <v>49</v>
      </c>
      <c r="AD1363" s="21" t="e">
        <f t="shared" si="720"/>
        <v>#DIV/0!</v>
      </c>
      <c r="AE1363" s="20">
        <f>VLOOKUP($B1363,'DATA PENGUKURAN GARDU'!$A:$BS,46,0)</f>
        <v>41</v>
      </c>
      <c r="AF1363" s="21" t="e">
        <f t="shared" si="721"/>
        <v>#DIV/0!</v>
      </c>
      <c r="AG1363" s="20">
        <f>VLOOKUP($B1363,'DATA PENGUKURAN GARDU'!$A:$BS,46,0)</f>
        <v>41</v>
      </c>
      <c r="AH1363" s="20">
        <f>VLOOKUP($B1363,'DATA PENGUKURAN GARDU'!$A:$BS,53,0)</f>
        <v>236</v>
      </c>
      <c r="AI1363" s="20">
        <f>VLOOKUP($B1363,'DATA PENGUKURAN GARDU'!$A:$BS,54,0)</f>
        <v>399.7</v>
      </c>
      <c r="AJ1363" s="17">
        <f>VLOOKUP($C1363,'DATA PENGUKURAN GARDU'!$A:$BS,42,0)</f>
        <v>5.5</v>
      </c>
      <c r="AK1363" s="23" t="e">
        <f t="shared" si="722"/>
        <v>#DIV/0!</v>
      </c>
      <c r="AL1363" s="17">
        <f>VLOOKUP($C1363,'DATA PENGUKURAN GARDU'!$A:$BS,44,0)</f>
        <v>4</v>
      </c>
      <c r="AM1363" s="23" t="e">
        <f t="shared" si="723"/>
        <v>#DIV/0!</v>
      </c>
      <c r="AN1363" s="17">
        <f>VLOOKUP($C1363,'DATA PENGUKURAN GARDU'!$A:$BS,46,0)</f>
        <v>11</v>
      </c>
      <c r="AO1363" s="23" t="e">
        <f t="shared" si="724"/>
        <v>#DIV/0!</v>
      </c>
      <c r="AP1363" s="17">
        <f>VLOOKUP($C1363,'DATA PENGUKURAN GARDU'!$A:$BS,46,0)</f>
        <v>11</v>
      </c>
      <c r="AQ1363" s="17">
        <f>VLOOKUP($C1363,'DATA PENGUKURAN GARDU'!$A:$BS,53,0)</f>
        <v>234</v>
      </c>
      <c r="AR1363" s="17">
        <f>VLOOKUP($C1363,'DATA PENGUKURAN GARDU'!$A:$BS,54,0)</f>
        <v>404.8</v>
      </c>
      <c r="AS1363" s="20">
        <f>VLOOKUP($D1363,'DATA PENGUKURAN GARDU'!$A:$BS,42,0)</f>
        <v>0</v>
      </c>
      <c r="AT1363" s="21" t="e">
        <f t="shared" si="725"/>
        <v>#DIV/0!</v>
      </c>
      <c r="AU1363" s="20">
        <f>VLOOKUP($D1363,'DATA PENGUKURAN GARDU'!$A:$BS,44,0)</f>
        <v>0</v>
      </c>
      <c r="AV1363" s="21" t="e">
        <f t="shared" si="726"/>
        <v>#DIV/0!</v>
      </c>
      <c r="AW1363" s="20">
        <f>VLOOKUP($D1363,'DATA PENGUKURAN GARDU'!$A:$BS,46,0)</f>
        <v>0</v>
      </c>
      <c r="AX1363" s="21" t="e">
        <f t="shared" si="727"/>
        <v>#DIV/0!</v>
      </c>
      <c r="AY1363" s="20">
        <f>VLOOKUP($D1363,'DATA PENGUKURAN GARDU'!$A:$BS,46,0)</f>
        <v>0</v>
      </c>
      <c r="AZ1363" s="20">
        <f>VLOOKUP($D1363,'DATA PENGUKURAN GARDU'!$A:$BS,53,0)</f>
        <v>0</v>
      </c>
      <c r="BA1363" s="20">
        <f>VLOOKUP($D1363,'DATA PENGUKURAN GARDU'!$A:$BS,54,0)</f>
        <v>0</v>
      </c>
      <c r="BB1363" s="17" t="e">
        <f>VLOOKUP($E1363,'DATA PENGUKURAN GARDU'!$A:$BS,42,0)</f>
        <v>#N/A</v>
      </c>
      <c r="BC1363" s="23" t="e">
        <f t="shared" si="728"/>
        <v>#N/A</v>
      </c>
      <c r="BD1363" s="17" t="e">
        <f>VLOOKUP($E1363,'DATA PENGUKURAN GARDU'!$A:$BS,44,0)</f>
        <v>#N/A</v>
      </c>
      <c r="BE1363" s="23" t="e">
        <f t="shared" si="729"/>
        <v>#N/A</v>
      </c>
      <c r="BF1363" s="17" t="e">
        <f>VLOOKUP($E1363,'DATA PENGUKURAN GARDU'!$A:$BS,46,0)</f>
        <v>#N/A</v>
      </c>
      <c r="BG1363" s="23" t="e">
        <f t="shared" si="730"/>
        <v>#N/A</v>
      </c>
      <c r="BH1363" s="17" t="e">
        <f>VLOOKUP($E1363,'DATA PENGUKURAN GARDU'!$A:$BS,46,0)</f>
        <v>#N/A</v>
      </c>
      <c r="BI1363" s="17" t="e">
        <f>VLOOKUP($E1363,'DATA PENGUKURAN GARDU'!$A:$BS,53,0)</f>
        <v>#N/A</v>
      </c>
      <c r="BJ1363" s="17" t="e">
        <f>VLOOKUP($E1363,'DATA PENGUKURAN GARDU'!$A:$BS,54,0)</f>
        <v>#N/A</v>
      </c>
      <c r="BK1363" s="20" t="e">
        <f t="shared" si="708"/>
        <v>#DIV/0!</v>
      </c>
      <c r="BL1363" s="20" t="e">
        <f t="shared" si="709"/>
        <v>#DIV/0!</v>
      </c>
      <c r="BM1363" s="20" t="e">
        <f t="shared" si="710"/>
        <v>#DIV/0!</v>
      </c>
      <c r="BN1363" s="25">
        <f t="shared" si="711"/>
        <v>52</v>
      </c>
      <c r="BO1363" s="26">
        <f t="shared" si="712"/>
        <v>35.957012</v>
      </c>
      <c r="BP1363" s="21">
        <f t="shared" si="713"/>
        <v>71.914024</v>
      </c>
      <c r="BQ1363" s="20">
        <f t="shared" si="714"/>
        <v>0.0448717948717949</v>
      </c>
      <c r="BR1363" s="20">
        <v>1350</v>
      </c>
      <c r="BS1363" s="9">
        <v>0</v>
      </c>
      <c r="BT1363" s="2" t="str">
        <f t="shared" si="715"/>
        <v>Baik</v>
      </c>
      <c r="BU1363" s="2" t="e">
        <f t="shared" si="698"/>
        <v>#DIV/0!</v>
      </c>
      <c r="BV1363" s="2" t="str">
        <f t="shared" si="699"/>
        <v>DROP</v>
      </c>
    </row>
    <row r="1364" s="2" customFormat="1" ht="22.95" customHeight="1" spans="1:74">
      <c r="A1364" s="9" t="str">
        <f t="shared" si="700"/>
        <v>K-247Induk</v>
      </c>
      <c r="B1364" s="9" t="str">
        <f t="shared" si="701"/>
        <v>K-247jurusan 1</v>
      </c>
      <c r="C1364" s="9" t="str">
        <f t="shared" si="702"/>
        <v>K-247jurusan 2</v>
      </c>
      <c r="D1364" s="9" t="str">
        <f t="shared" si="703"/>
        <v>K-247jurusan 3</v>
      </c>
      <c r="E1364" s="9" t="str">
        <f t="shared" si="704"/>
        <v>K-247jurusan 4</v>
      </c>
      <c r="F1364" s="10" t="s">
        <v>136</v>
      </c>
      <c r="G1364" s="10" t="s">
        <v>132</v>
      </c>
      <c r="H1364" s="10" t="s">
        <v>711</v>
      </c>
      <c r="I1364" s="10" t="s">
        <v>11165</v>
      </c>
      <c r="J1364" s="10" t="s">
        <v>11166</v>
      </c>
      <c r="K1364" s="10">
        <v>25</v>
      </c>
      <c r="L1364" s="10"/>
      <c r="M1364" s="10"/>
      <c r="N1364" s="14">
        <f t="shared" si="705"/>
        <v>0</v>
      </c>
      <c r="O1364" s="15" t="e">
        <f t="shared" si="706"/>
        <v>#DIV/0!</v>
      </c>
      <c r="P1364" s="15" t="e">
        <f t="shared" si="707"/>
        <v>#DIV/0!</v>
      </c>
      <c r="Q1364" s="17">
        <f>VLOOKUP($A1364,'DATA PENGUKURAN GARDU'!$A:$BS,42,0)</f>
        <v>15</v>
      </c>
      <c r="R1364" s="18" t="e">
        <f t="shared" si="716"/>
        <v>#DIV/0!</v>
      </c>
      <c r="S1364" s="17">
        <f>VLOOKUP($A1364,'DATA PENGUKURAN GARDU'!$A:$BS,44,0)</f>
        <v>29</v>
      </c>
      <c r="T1364" s="18" t="e">
        <f t="shared" si="717"/>
        <v>#DIV/0!</v>
      </c>
      <c r="U1364" s="17">
        <f>VLOOKUP($A1364,'DATA PENGUKURAN GARDU'!$A:$BS,46,0)</f>
        <v>18</v>
      </c>
      <c r="V1364" s="18" t="e">
        <f t="shared" si="718"/>
        <v>#DIV/0!</v>
      </c>
      <c r="W1364" s="17">
        <f>VLOOKUP($A1364,'DATA PENGUKURAN GARDU'!$A:$BS,48,0)</f>
        <v>13</v>
      </c>
      <c r="X1364" s="17">
        <f>VLOOKUP($A1364,'DATA PENGUKURAN GARDU'!$A:$BS,53,0)</f>
        <v>207</v>
      </c>
      <c r="Y1364" s="17">
        <f>VLOOKUP($A1364,'DATA PENGUKURAN GARDU'!$A:$BS,54,0)</f>
        <v>0</v>
      </c>
      <c r="Z1364" s="17">
        <f>VLOOKUP($A1364,'DATA PENGUKURAN GARDU'!$A:$BS,55,0)</f>
        <v>203</v>
      </c>
      <c r="AA1364" s="20">
        <f>VLOOKUP($B1364,'DATA PENGUKURAN GARDU'!$A:$BS,42,0)</f>
        <v>0</v>
      </c>
      <c r="AB1364" s="21" t="e">
        <f t="shared" si="719"/>
        <v>#DIV/0!</v>
      </c>
      <c r="AC1364" s="20">
        <f>VLOOKUP($B1364,'DATA PENGUKURAN GARDU'!$A:$BS,44,0)</f>
        <v>0</v>
      </c>
      <c r="AD1364" s="21" t="e">
        <f t="shared" si="720"/>
        <v>#DIV/0!</v>
      </c>
      <c r="AE1364" s="20">
        <f>VLOOKUP($B1364,'DATA PENGUKURAN GARDU'!$A:$BS,46,0)</f>
        <v>0</v>
      </c>
      <c r="AF1364" s="21" t="e">
        <f t="shared" si="721"/>
        <v>#DIV/0!</v>
      </c>
      <c r="AG1364" s="20">
        <f>VLOOKUP($B1364,'DATA PENGUKURAN GARDU'!$A:$BS,46,0)</f>
        <v>0</v>
      </c>
      <c r="AH1364" s="20">
        <f>VLOOKUP($B1364,'DATA PENGUKURAN GARDU'!$A:$BS,53,0)</f>
        <v>0</v>
      </c>
      <c r="AI1364" s="20">
        <f>VLOOKUP($B1364,'DATA PENGUKURAN GARDU'!$A:$BS,54,0)</f>
        <v>0</v>
      </c>
      <c r="AJ1364" s="17">
        <f>VLOOKUP($C1364,'DATA PENGUKURAN GARDU'!$A:$BS,42,0)</f>
        <v>0</v>
      </c>
      <c r="AK1364" s="23" t="e">
        <f t="shared" si="722"/>
        <v>#DIV/0!</v>
      </c>
      <c r="AL1364" s="17">
        <f>VLOOKUP($C1364,'DATA PENGUKURAN GARDU'!$A:$BS,44,0)</f>
        <v>0</v>
      </c>
      <c r="AM1364" s="23" t="e">
        <f t="shared" si="723"/>
        <v>#DIV/0!</v>
      </c>
      <c r="AN1364" s="17">
        <f>VLOOKUP($C1364,'DATA PENGUKURAN GARDU'!$A:$BS,46,0)</f>
        <v>0</v>
      </c>
      <c r="AO1364" s="23" t="e">
        <f t="shared" si="724"/>
        <v>#DIV/0!</v>
      </c>
      <c r="AP1364" s="17">
        <f>VLOOKUP($C1364,'DATA PENGUKURAN GARDU'!$A:$BS,46,0)</f>
        <v>0</v>
      </c>
      <c r="AQ1364" s="17">
        <f>VLOOKUP($C1364,'DATA PENGUKURAN GARDU'!$A:$BS,53,0)</f>
        <v>0</v>
      </c>
      <c r="AR1364" s="17">
        <f>VLOOKUP($C1364,'DATA PENGUKURAN GARDU'!$A:$BS,54,0)</f>
        <v>0</v>
      </c>
      <c r="AS1364" s="20">
        <f>VLOOKUP($D1364,'DATA PENGUKURAN GARDU'!$A:$BS,42,0)</f>
        <v>0</v>
      </c>
      <c r="AT1364" s="21" t="e">
        <f t="shared" si="725"/>
        <v>#DIV/0!</v>
      </c>
      <c r="AU1364" s="20">
        <f>VLOOKUP($D1364,'DATA PENGUKURAN GARDU'!$A:$BS,44,0)</f>
        <v>0</v>
      </c>
      <c r="AV1364" s="21" t="e">
        <f t="shared" si="726"/>
        <v>#DIV/0!</v>
      </c>
      <c r="AW1364" s="20">
        <f>VLOOKUP($D1364,'DATA PENGUKURAN GARDU'!$A:$BS,46,0)</f>
        <v>0</v>
      </c>
      <c r="AX1364" s="21" t="e">
        <f t="shared" si="727"/>
        <v>#DIV/0!</v>
      </c>
      <c r="AY1364" s="20">
        <f>VLOOKUP($D1364,'DATA PENGUKURAN GARDU'!$A:$BS,46,0)</f>
        <v>0</v>
      </c>
      <c r="AZ1364" s="20">
        <f>VLOOKUP($D1364,'DATA PENGUKURAN GARDU'!$A:$BS,53,0)</f>
        <v>0</v>
      </c>
      <c r="BA1364" s="20">
        <f>VLOOKUP($D1364,'DATA PENGUKURAN GARDU'!$A:$BS,54,0)</f>
        <v>0</v>
      </c>
      <c r="BB1364" s="17" t="e">
        <f>VLOOKUP($E1364,'DATA PENGUKURAN GARDU'!$A:$BS,42,0)</f>
        <v>#N/A</v>
      </c>
      <c r="BC1364" s="23" t="e">
        <f t="shared" si="728"/>
        <v>#N/A</v>
      </c>
      <c r="BD1364" s="17" t="e">
        <f>VLOOKUP($E1364,'DATA PENGUKURAN GARDU'!$A:$BS,44,0)</f>
        <v>#N/A</v>
      </c>
      <c r="BE1364" s="23" t="e">
        <f t="shared" si="729"/>
        <v>#N/A</v>
      </c>
      <c r="BF1364" s="17" t="e">
        <f>VLOOKUP($E1364,'DATA PENGUKURAN GARDU'!$A:$BS,46,0)</f>
        <v>#N/A</v>
      </c>
      <c r="BG1364" s="23" t="e">
        <f t="shared" si="730"/>
        <v>#N/A</v>
      </c>
      <c r="BH1364" s="17" t="e">
        <f>VLOOKUP($E1364,'DATA PENGUKURAN GARDU'!$A:$BS,46,0)</f>
        <v>#N/A</v>
      </c>
      <c r="BI1364" s="17" t="e">
        <f>VLOOKUP($E1364,'DATA PENGUKURAN GARDU'!$A:$BS,53,0)</f>
        <v>#N/A</v>
      </c>
      <c r="BJ1364" s="17" t="e">
        <f>VLOOKUP($E1364,'DATA PENGUKURAN GARDU'!$A:$BS,54,0)</f>
        <v>#N/A</v>
      </c>
      <c r="BK1364" s="20" t="e">
        <f t="shared" si="708"/>
        <v>#DIV/0!</v>
      </c>
      <c r="BL1364" s="20" t="e">
        <f t="shared" si="709"/>
        <v>#DIV/0!</v>
      </c>
      <c r="BM1364" s="20" t="e">
        <f t="shared" si="710"/>
        <v>#DIV/0!</v>
      </c>
      <c r="BN1364" s="25">
        <f t="shared" si="711"/>
        <v>29</v>
      </c>
      <c r="BO1364" s="26">
        <f t="shared" si="712"/>
        <v>0</v>
      </c>
      <c r="BP1364" s="21">
        <f t="shared" si="713"/>
        <v>0</v>
      </c>
      <c r="BQ1364" s="20">
        <f t="shared" si="714"/>
        <v>0.0344827586206896</v>
      </c>
      <c r="BR1364" s="20">
        <v>1060</v>
      </c>
      <c r="BS1364" s="9">
        <v>0</v>
      </c>
      <c r="BT1364" s="2" t="str">
        <f t="shared" si="715"/>
        <v>Underload</v>
      </c>
      <c r="BU1364" s="2" t="e">
        <f t="shared" si="698"/>
        <v>#DIV/0!</v>
      </c>
      <c r="BV1364" s="2" t="str">
        <f t="shared" si="699"/>
        <v>DROP</v>
      </c>
    </row>
  </sheetData>
  <autoFilter xmlns:etc="http://www.wps.cn/officeDocument/2017/etCustomData" ref="A1:BV1364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rumus terdekat</vt:lpstr>
      <vt:lpstr>gardu up3 kotamobagu</vt:lpstr>
      <vt:lpstr>CEK INFO DETAIL</vt:lpstr>
      <vt:lpstr>DATA PENGUKURAN GARDU</vt:lpstr>
      <vt:lpstr>DATA PENGEUKURAN GARDU</vt:lpstr>
      <vt:lpstr>DATA SLO</vt:lpstr>
      <vt:lpstr>DATA PRR</vt:lpstr>
      <vt:lpstr>MONITORING HARI LAYANAN</vt:lpstr>
      <vt:lpstr>DATA MATERIAL TEL TEK</vt:lpstr>
      <vt:lpstr>DATA GAB PPTEKTEL</vt:lpstr>
      <vt:lpstr>DATA REALISASI PERMOHONAN</vt:lpstr>
      <vt:lpstr>JADWAL PADAM TEKHAR</vt:lpstr>
      <vt:lpstr>DATA MATERIAL TEK</vt:lpstr>
      <vt:lpstr>DATA MATERIAL TEK (2)</vt:lpstr>
      <vt:lpstr>DATA PENGEUKURAN GARDU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hc ptkpi</cp:lastModifiedBy>
  <dcterms:created xsi:type="dcterms:W3CDTF">2024-06-19T04:08:00Z</dcterms:created>
  <dcterms:modified xsi:type="dcterms:W3CDTF">2026-01-07T01:20:40Z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0BA82C0CDAE74A4CA563E3B0111C30EF_13</vt:lpwstr>
  </property>
  <property fmtid="{D5CDD505-2E9C-101B-9397-08002B2CF9AE}" pid="3" name="KSOProductBuildVer">
    <vt:lpwstr>1033-12.2.0.23196</vt:lpwstr>
  </property>
</Properties>
</file>